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fileSharing readOnlyRecommended="1"/>
  <workbookPr codeName="ThisWorkbook"/>
  <mc:AlternateContent xmlns:mc="http://schemas.openxmlformats.org/markup-compatibility/2006">
    <mc:Choice Requires="x15">
      <x15ac:absPath xmlns:x15ac="http://schemas.microsoft.com/office/spreadsheetml/2010/11/ac" url="C:\Users\crist\Downloads\"/>
    </mc:Choice>
  </mc:AlternateContent>
  <xr:revisionPtr revIDLastSave="0" documentId="13_ncr:1_{2E7DBC4C-DD66-4A93-A7E8-93BE90ABB717}" xr6:coauthVersionLast="47" xr6:coauthVersionMax="47" xr10:uidLastSave="{00000000-0000-0000-0000-000000000000}"/>
  <workbookProtection workbookAlgorithmName="SHA-512" workbookHashValue="teP6iAwFKsjboLm5vBg2HunZEX+AeTSX9FbSdrQIyd1QM+8/0hfP3kvR5NOYhRPVyYJzgnyI5NK7wbfaW8MpBg==" workbookSaltValue="jnv32ZF9IRnwFLWX9Eqpfg==" workbookSpinCount="100000" lockStructure="1"/>
  <bookViews>
    <workbookView xWindow="8925" yWindow="-16320" windowWidth="29040" windowHeight="16440" tabRatio="636" activeTab="4" xr2:uid="{00000000-000D-0000-FFFF-FFFF00000000}"/>
  </bookViews>
  <sheets>
    <sheet name="TE-MM-TEM-105" sheetId="39" r:id="rId1"/>
    <sheet name="Introduction &amp; Instructions" sheetId="40" r:id="rId2"/>
    <sheet name="ProductCode" sheetId="22" state="hidden" r:id="rId3"/>
    <sheet name="RMDF" sheetId="36" r:id="rId4"/>
    <sheet name="Appendix A" sheetId="42" r:id="rId5"/>
    <sheet name="Validation" sheetId="41" state="hidden" r:id="rId6"/>
    <sheet name="ReclaimMaterial" sheetId="25" state="hidden" r:id="rId7"/>
    <sheet name="RawMaterialCode" sheetId="21" state="hidden" r:id="rId8"/>
    <sheet name="CountryOrAreaCode" sheetId="24" state="hidden" r:id="rId9"/>
    <sheet name="StateOrProvinceCode" sheetId="26" state="hidden" r:id="rId10"/>
    <sheet name="StatePicklist" sheetId="27" state="hidden" r:id="rId11"/>
  </sheets>
  <definedNames>
    <definedName name="–___–">StatePicklist!$IP$4</definedName>
    <definedName name="_xlnm._FilterDatabase" localSheetId="8" hidden="1">CountryOrAreaCode!$O$1:$O$253</definedName>
    <definedName name="_xlnm._FilterDatabase" localSheetId="7" hidden="1">RawMaterialCode!$A$3:$H$585</definedName>
    <definedName name="_xlnm._FilterDatabase" localSheetId="3" hidden="1">RMDF!$A$24:$FC$1034</definedName>
    <definedName name="_xlnm._FilterDatabase" localSheetId="9" hidden="1">StateOrProvinceCode!$A$3:$M$3833</definedName>
    <definedName name="_xlnm._FilterDatabase" localSheetId="5" hidden="1">Validation!$A$24:$FC$1034</definedName>
    <definedName name="Afghanistan___AF">StatePicklist!$A$4:$A$38</definedName>
    <definedName name="Agder___NO_42">StatePicklist!$EB$12:$EB$15</definedName>
    <definedName name="Åland_Islands___AX">StatePicklist!$GS$4</definedName>
    <definedName name="Albania___AL">StatePicklist!$B$4:$B$16</definedName>
    <definedName name="Algeria___DZ">StatePicklist!$C$4:$C$62</definedName>
    <definedName name="all">ReclaimMaterial!$G$21:$G$30</definedName>
    <definedName name="American_Samoa___AS">StatePicklist!$GT$4</definedName>
    <definedName name="Andorra___AD">StatePicklist!$D$4:$D$11</definedName>
    <definedName name="Angola___AO">StatePicklist!$E$4:$E$22</definedName>
    <definedName name="Anguilla___AI">StatePicklist!$GU$4</definedName>
    <definedName name="Antarctica___AQ">StatePicklist!$GV$4</definedName>
    <definedName name="Antigua_and_Barbuda___AG">StatePicklist!$F$4:$F$12</definedName>
    <definedName name="Argentina___AR">StatePicklist!$G$4:$G$27</definedName>
    <definedName name="Armenia___AM">StatePicklist!$H$4:$H$15</definedName>
    <definedName name="Aruba___AW">StatePicklist!$GW$4</definedName>
    <definedName name="Australia___AU">StatePicklist!$I$4:$I$11</definedName>
    <definedName name="Austria___AT">StatePicklist!$J$4:$J$13</definedName>
    <definedName name="Azerbaijan___AZ">StatePicklist!$K$4:$K$81</definedName>
    <definedName name="Bahamas___BS">StatePicklist!$L$4:$L$36</definedName>
    <definedName name="Bahrain___BH">StatePicklist!$M$4:$M$8</definedName>
    <definedName name="Bangladesh___BD">StatePicklist!$N$4:$N$11</definedName>
    <definedName name="Barbados___BB">StatePicklist!$O$4:$O$15</definedName>
    <definedName name="Belarus___BY">StatePicklist!$P$4:$P$11</definedName>
    <definedName name="Belgium___BE">StatePicklist!$Q$4:$Q$7</definedName>
    <definedName name="Belize___BZ">StatePicklist!$R$4:$R$10</definedName>
    <definedName name="Benin___BJ">StatePicklist!$S$4:$S$16</definedName>
    <definedName name="Bermuda___BM">StatePicklist!$GX$4</definedName>
    <definedName name="Bhutan___BT">StatePicklist!$T$4:$T$24</definedName>
    <definedName name="Bolivia___BO">StatePicklist!$U$4:$U$13</definedName>
    <definedName name="Bonaire__Sint_Eustatius_and_Saba___BQ">StatePicklist!$V$4:$V$6</definedName>
    <definedName name="Bosnia_and_Herzegovina___BA">StatePicklist!$W$4:$W$7</definedName>
    <definedName name="Botswana___BW">StatePicklist!$X$4:$X$20</definedName>
    <definedName name="Bouvet_Island___BV">StatePicklist!$GY$4</definedName>
    <definedName name="brandretailer">ReclaimMaterial!$G$18:$G$19</definedName>
    <definedName name="Brazil___BR">StatePicklist!$Y$4:$Y$30</definedName>
    <definedName name="British_Indian_Ocean_Territory___IO">StatePicklist!$GZ$4</definedName>
    <definedName name="Brunei_Darussalam___BN">StatePicklist!$Z$4:$Z$8</definedName>
    <definedName name="Bulgaria___BG">StatePicklist!$AA$4:$AA$32</definedName>
    <definedName name="Burkina_Faso___BF">StatePicklist!$AB$4:$AB$17</definedName>
    <definedName name="Burundi___BI">StatePicklist!$AC$4:$AC$22</definedName>
    <definedName name="Cabo_Verde___CV">StatePicklist!$AD$4:$AD$6</definedName>
    <definedName name="Cambodia___KH">StatePicklist!$AE$4:$AE$29</definedName>
    <definedName name="Cameroon___CM">StatePicklist!$AF$4:$AF$14</definedName>
    <definedName name="Canada___CA">StatePicklist!$AG$4:$AG$16</definedName>
    <definedName name="Cayman_Islands___KY">StatePicklist!$HA$4</definedName>
    <definedName name="Central___ZM_02">StatePicklist!$GQ$6:$GQ$14</definedName>
    <definedName name="Central_African_Republic___CF">StatePicklist!$AH$4:$AH$21</definedName>
    <definedName name="Chad___TD">StatePicklist!$AI$4:$AI$27</definedName>
    <definedName name="Chile___CL">StatePicklist!$AJ$4:$AJ$20</definedName>
    <definedName name="China___CN">StatePicklist!$AK$4:$AK$34</definedName>
    <definedName name="Christmas_Island___CX">StatePicklist!$HB$4</definedName>
    <definedName name="Cocos__Keeling__Islands___CC">StatePicklist!$HC$4</definedName>
    <definedName name="collector">ReclaimMaterial!$G$20</definedName>
    <definedName name="Colombia___CO">StatePicklist!$AL$4:$AL$37</definedName>
    <definedName name="Comoros___KM">StatePicklist!$AM$4:$AM$7</definedName>
    <definedName name="Congo___CG">StatePicklist!$AO$4:$AO$16</definedName>
    <definedName name="Congo__Democratic_Republic_of_the___CD">StatePicklist!$AN$4:$AN$30</definedName>
    <definedName name="Cook_Islands___CK">StatePicklist!$HD$4</definedName>
    <definedName name="Costa_Rica___CR">StatePicklist!$AP$4:$AP$11</definedName>
    <definedName name="Côte_d_Ivoire___CI">StatePicklist!$AQ$4:$AQ$18</definedName>
    <definedName name="CountryAreaPicklist">StateOrProvinceCode!$N$4:$N$3833</definedName>
    <definedName name="countrylist">CountryOrAreaCode!$N$4:$N$253</definedName>
    <definedName name="Croatia___HR">StatePicklist!$AR$4:$AR$25</definedName>
    <definedName name="Cuba___CU">StatePicklist!$AS$4:$AS$20</definedName>
    <definedName name="Curaçao___CW">StatePicklist!$HE$4</definedName>
    <definedName name="Cyprus___CY">StatePicklist!$AT$4:$AT$10</definedName>
    <definedName name="Czechia___CZ">StatePicklist!$AU$4:$AU$18</definedName>
    <definedName name="Denmark___DK">StatePicklist!$AV$4:$AV$9</definedName>
    <definedName name="Djibouti___DJ">StatePicklist!$AW$4:$AW$10</definedName>
    <definedName name="Dominica___DM">StatePicklist!$AX$4:$AX$14</definedName>
    <definedName name="Dominican_Republic___DO">StatePicklist!$AY$4:$AY$14</definedName>
    <definedName name="Dummy___00">StatePicklist!$IQ$4</definedName>
    <definedName name="Eastern___GH_EP">StatePicklist!$BO$11:$BO$18</definedName>
    <definedName name="Ecuador___EC">StatePicklist!$AZ$4:$AZ$28</definedName>
    <definedName name="Egypt___EG">StatePicklist!$BA$4:$BA$30</definedName>
    <definedName name="El_Salvador___SV">StatePicklist!$BB$4:$BB$18</definedName>
    <definedName name="Equatorial_Guinea___GQ">StatePicklist!$BC$4:$BC$6</definedName>
    <definedName name="Eritrea___ER">StatePicklist!$BD$4:$BD$10</definedName>
    <definedName name="Estonia___EE">StatePicklist!$BE$4:$BE$19</definedName>
    <definedName name="Eswatini___SZ">StatePicklist!$BF$4:$BF$8</definedName>
    <definedName name="Ethiopia___ET">StatePicklist!$BG$4:$BG$17</definedName>
    <definedName name="Falkland_Islands__Malvinas____FK">StatePicklist!$HF$4</definedName>
    <definedName name="Faroe_Islands___FO">StatePicklist!$HG$4</definedName>
    <definedName name="Fiji___FJ">StatePicklist!$BH$4:$BH$9</definedName>
    <definedName name="Finland___FI">StatePicklist!$BI$4:$BI$23</definedName>
    <definedName name="France___FR">StatePicklist!$BJ$4:$BJ$18</definedName>
    <definedName name="French_Guiana___GF">StatePicklist!$HH$4</definedName>
    <definedName name="French_Polynesia___PF">StatePicklist!$HI$4</definedName>
    <definedName name="French_Southern_Territories___TF">StatePicklist!$HJ$4</definedName>
    <definedName name="Gabon___GA">StatePicklist!$BK$4:$BK$13</definedName>
    <definedName name="Gambia__the____GM">StatePicklist!$BL$4:$BL$10</definedName>
    <definedName name="Gandaki___NP_P4">StatePicklist!$DU$14:$DU$16</definedName>
    <definedName name="Georgia___GE">StatePicklist!$BM$4:$BM$16</definedName>
    <definedName name="Germany___DE">StatePicklist!$BN$4:$BN$20</definedName>
    <definedName name="Ghana___GH">StatePicklist!$BO$4:$BO$20</definedName>
    <definedName name="Gibraltar___GI">StatePicklist!$HK$4</definedName>
    <definedName name="Greece___GR">StatePicklist!$BP$4:$BP$18</definedName>
    <definedName name="Greenland___GL">StatePicklist!$BQ$4:$BQ$9</definedName>
    <definedName name="Grenada___GD">StatePicklist!$BR$4:$BR$11</definedName>
    <definedName name="Guadeloupe___GP">StatePicklist!$HL$4</definedName>
    <definedName name="Guam___GU">StatePicklist!$HM$4</definedName>
    <definedName name="Guatemala___GT">StatePicklist!$BS$4:$BS$48</definedName>
    <definedName name="Guernsey___GG">StatePicklist!$HN$4</definedName>
    <definedName name="Guinea___GN">StatePicklist!$BT$4:$BT$12</definedName>
    <definedName name="Guinea_Bissau___GW">StatePicklist!$BU$4:$BU$7</definedName>
    <definedName name="Guyana___GY">StatePicklist!$BV$4:$BV$14</definedName>
    <definedName name="Haiti___HT">StatePicklist!$BW$4:$BW$14</definedName>
    <definedName name="Hamburg___DE_HH">StatePicklist!$BN$11:$BN$18</definedName>
    <definedName name="Harare___ZW_HA">StatePicklist!$GR$6:$GR$14</definedName>
    <definedName name="Heard_Island_and_McDonald_Islands___HM">StatePicklist!$HO$4</definedName>
    <definedName name="Holy_See___VA">StatePicklist!$HP$4</definedName>
    <definedName name="Honduras___HN">StatePicklist!$BX$4:$BX$22</definedName>
    <definedName name="Hong_Kong___HK">StatePicklist!$HQ$4</definedName>
    <definedName name="Hungary___HU">StatePicklist!$BY$4:$BY$47</definedName>
    <definedName name="Iceland___IS">StatePicklist!$BZ$4:$BZ$12</definedName>
    <definedName name="Ijuw___NR_10">StatePicklist!$DT$14:$DT$16</definedName>
    <definedName name="India___IN">StatePicklist!$CA$4:$CA$43</definedName>
    <definedName name="Indonesia___ID">StatePicklist!$CB$4:$CB$11</definedName>
    <definedName name="Ionian_Islands___GR_F">StatePicklist!$BP$11:$BP$18</definedName>
    <definedName name="Iran___IR">StatePicklist!$CC$4:$CC$35</definedName>
    <definedName name="Iraq___IQ">StatePicklist!$CD$4:$CD$23</definedName>
    <definedName name="Ireland___IE">StatePicklist!$CE$4:$CE$8</definedName>
    <definedName name="Isle_of_Man___IM">StatePicklist!$HR$4</definedName>
    <definedName name="Israel___IL">StatePicklist!$CF$4:$CF$9</definedName>
    <definedName name="Italy___IT">StatePicklist!$CG$4:$CG$24</definedName>
    <definedName name="Jamaica___JM">StatePicklist!$CH$4:$CH$18</definedName>
    <definedName name="Japan___JP">StatePicklist!$CI$4:$CI$51</definedName>
    <definedName name="Jersey___JE">StatePicklist!$HS$4</definedName>
    <definedName name="Jordan___JO">StatePicklist!$CJ$4:$CJ$16</definedName>
    <definedName name="Kazakhstan___KZ">StatePicklist!$CK$4:$CK$40</definedName>
    <definedName name="Kenya___KE">StatePicklist!$CL$4:$CL$51</definedName>
    <definedName name="Kiribati___KI">StatePicklist!$CM$4:$CM$7</definedName>
    <definedName name="Korea__North___Democratic_People_s_Republic_of___KP">StatePicklist!$CN$4:$CN$17</definedName>
    <definedName name="Korea__South___Republic_of___KR">StatePicklist!$CO$4:$CO$21</definedName>
    <definedName name="Kuwait___KW">StatePicklist!$CP$4:$CP$10</definedName>
    <definedName name="Kyrgyzstan___KG">StatePicklist!$CQ$4:$CQ$12</definedName>
    <definedName name="Laos___LA">StatePicklist!$CR$4:$CR$22</definedName>
    <definedName name="Latvia___LV">StatePicklist!$CS$4:$CS$16</definedName>
    <definedName name="Lebanon___LB">StatePicklist!$CT$4:$CT$12</definedName>
    <definedName name="León___NI_LE">StatePicklist!$DX$14:$DX$21</definedName>
    <definedName name="Lesotho___LS">StatePicklist!$CU$4:$CU$14</definedName>
    <definedName name="Liberia___LR">StatePicklist!$CV$4:$CV$19</definedName>
    <definedName name="Libya___LY">StatePicklist!$CW$4:$CW$26</definedName>
    <definedName name="Liechtenstein___LI">StatePicklist!$CX$4:$CX$15</definedName>
    <definedName name="Lithuania___LT">StatePicklist!$CY$4:$CY$14</definedName>
    <definedName name="Luxembourg___LU">StatePicklist!$CZ$4:$CZ$16</definedName>
    <definedName name="Macao___MO">StatePicklist!$HT$4</definedName>
    <definedName name="Madagascar___MG">StatePicklist!$DA$4:$DA$10</definedName>
    <definedName name="Malawi___MW">StatePicklist!$DB$4:$DB$7</definedName>
    <definedName name="Malaysia___MY">StatePicklist!$DC$4:$DC$20</definedName>
    <definedName name="Maldives___MV">StatePicklist!$DD$4:$DD$25</definedName>
    <definedName name="Mali___ML">StatePicklist!$DE$4:$DE$15</definedName>
    <definedName name="Malta___MT">StatePicklist!$DF$4:$DF$72</definedName>
    <definedName name="manufacturer">ReclaimMaterial!$G$42:$G$48</definedName>
    <definedName name="Marshall_Islands___MH">StatePicklist!$DG$4:$DG$6</definedName>
    <definedName name="Martinique___MQ">StatePicklist!$HU$4</definedName>
    <definedName name="Mauritania___MR">StatePicklist!$DH$4:$DH$19</definedName>
    <definedName name="Mauritius___MU">StatePicklist!$DI$4:$DI$16</definedName>
    <definedName name="Mayotte___YT">StatePicklist!$HV$4</definedName>
    <definedName name="Mexico___MX">StatePicklist!$DJ$4:$DJ$36</definedName>
    <definedName name="Micronesia___FM">StatePicklist!$DK$4:$DK$8</definedName>
    <definedName name="Moldova___MD">StatePicklist!$DL$4:$DL$41</definedName>
    <definedName name="Monaco___MC">StatePicklist!$DM$4:$DM$21</definedName>
    <definedName name="Mongolia___MN">StatePicklist!$DN$4:$DN$26</definedName>
    <definedName name="Montenegro___ME">StatePicklist!$DO$4:$DO$29</definedName>
    <definedName name="Montserrat___MS">StatePicklist!$HW$4</definedName>
    <definedName name="Morocco___MA">StatePicklist!$DP$4:$DP$16</definedName>
    <definedName name="Mozambique___MZ">StatePicklist!$DQ$4:$DQ$15</definedName>
    <definedName name="municipal">ReclaimMaterial!$G$41</definedName>
    <definedName name="Myanmar___MM">StatePicklist!$DR$4:$DR$19</definedName>
    <definedName name="Namibia___NA">StatePicklist!$DS$4:$DS$18</definedName>
    <definedName name="Nauru___NR">StatePicklist!$DT$4:$DT$18</definedName>
    <definedName name="Nepal___NP">StatePicklist!$DU$4:$DU$16</definedName>
    <definedName name="Netherlands___NL">StatePicklist!$DV$4:$DV$16</definedName>
    <definedName name="New_Caledonia___NC">StatePicklist!$HX$4</definedName>
    <definedName name="New_Zealand___NZ">StatePicklist!$DW$4:$DW$21</definedName>
    <definedName name="Nicaragua___NI">StatePicklist!$DX$4:$DX$21</definedName>
    <definedName name="Niger___NE">StatePicklist!$DY$4:$DY$12</definedName>
    <definedName name="Nigeria___NG">StatePicklist!$DZ$4:$DZ$41</definedName>
    <definedName name="Niue___NU">StatePicklist!$HY$4</definedName>
    <definedName name="Norfolk_Island___NF">StatePicklist!$HZ$4</definedName>
    <definedName name="North_Macedonia ___MK">StatePicklist!$EA$4:$EA$84</definedName>
    <definedName name="Northern_Mariana_Islands___MP">StatePicklist!$IA$4</definedName>
    <definedName name="Northern_Mariana_Islands__the____MP">StatePicklist!$IR$4</definedName>
    <definedName name="Norway___NO">StatePicklist!$EB$4:$EB$15</definedName>
    <definedName name="nowecan">ReclaimMaterial!$P$4</definedName>
    <definedName name="Ohangwena___NA_OW">StatePicklist!$DS$18</definedName>
    <definedName name="Omaheke___NA_OH">StatePicklist!$DS$14:$DS$16</definedName>
    <definedName name="Oman___OM">StatePicklist!$EC$4:$EC$15</definedName>
    <definedName name="Otago___NZ_OTA">StatePicklist!$DW$14:$DW$21</definedName>
    <definedName name="Pakistan___PK">StatePicklist!$ED$4:$ED$10</definedName>
    <definedName name="Palau___PW">StatePicklist!$EE$4:$EE$20</definedName>
    <definedName name="Palestine___PS">StatePicklist!$EF$4:$EF$20</definedName>
    <definedName name="Panama___PA">StatePicklist!$EG$4:$EG$18</definedName>
    <definedName name="Papua_New_Guinea___PG">StatePicklist!$EH$4:$EH$26</definedName>
    <definedName name="Paraguay___PY">StatePicklist!$EI$4:$EI$22</definedName>
    <definedName name="PDNotReclPost">ProductCode!$D$31:$D$33</definedName>
    <definedName name="PDPreCon">ProductCode!$C$31:$C$34</definedName>
    <definedName name="PDReclPost">ProductCode!$B$31:$B$36</definedName>
    <definedName name="Peru___PE">StatePicklist!$EJ$4:$EJ$29</definedName>
    <definedName name="Philippines___PH">StatePicklist!$EK$4:$EK$21</definedName>
    <definedName name="Pitcairn___PN">StatePicklist!$IB$4</definedName>
    <definedName name="Poland___PL">StatePicklist!$EL$4:$EL$20</definedName>
    <definedName name="Portugal___PT">StatePicklist!$EM$4:$EM$24</definedName>
    <definedName name="Puerto_Rico___PR">StatePicklist!$IC$4</definedName>
    <definedName name="Qatar___QA">StatePicklist!$EN$4:$EN$12</definedName>
    <definedName name="Réunion___RE">StatePicklist!$ID$4</definedName>
    <definedName name="RMpost">RawMaterialCode!$M$4:$M$76</definedName>
    <definedName name="RMpre">RawMaterialCode!$L$4:$L$76</definedName>
    <definedName name="RMreclaimed">RawMaterialCode!$K$4:$K$149</definedName>
    <definedName name="Romania___RO">StatePicklist!$EO$4:$EO$46</definedName>
    <definedName name="Russian_Federation___RU">StatePicklist!$EP$4:$EP$87</definedName>
    <definedName name="Rwanda___RW">StatePicklist!$EQ$4:$EQ$9</definedName>
    <definedName name="Saint_Barthélemy___BL">StatePicklist!$IE$4</definedName>
    <definedName name="Saint_Helena__Ascension_and_Tristan_da_Cunha___SH">StatePicklist!$ER$4:$ER$7</definedName>
    <definedName name="Saint_Kitts_and_Nevis___KN">StatePicklist!$ES$4:$ES$6</definedName>
    <definedName name="Saint_Lucia___LC">StatePicklist!$ET$4:$ET$14</definedName>
    <definedName name="Saint_Martin__French_part___MF">StatePicklist!$IF$4</definedName>
    <definedName name="Saint_Pierre_and_Miquelon___PM">StatePicklist!$IG$4</definedName>
    <definedName name="Saint_Vincent_and_the_Grenadines___VC">StatePicklist!$EU$4:$EU$10</definedName>
    <definedName name="Samoa___WS">StatePicklist!$EV$4:$EV$15</definedName>
    <definedName name="San_Marino___SM">StatePicklist!$EW$4:$EW$13</definedName>
    <definedName name="Sao_Tome_and_Principe___ST">StatePicklist!$EX$4:$EX$11</definedName>
    <definedName name="Saudi_Arabia___SA">StatePicklist!$EY$4:$EY$17</definedName>
    <definedName name="sellertype1">ReclaimMaterial!$I$2</definedName>
    <definedName name="Senegal___SN">StatePicklist!$EZ$4:$EZ$18</definedName>
    <definedName name="Serbia___RS">StatePicklist!$FA$4:$FA$36</definedName>
    <definedName name="Seychelles___SC">StatePicklist!$FB$4:$FB$31</definedName>
    <definedName name="Shamāl_ash_Sharqīyah___OM_SS">StatePicklist!$EC$12:$EC$15</definedName>
    <definedName name="Sierra_Leone___SL">StatePicklist!$FC$4:$FC$9</definedName>
    <definedName name="Singapore___SG">StatePicklist!$FD$4:$FD$9</definedName>
    <definedName name="Sint_Maarten__Dutch_part___SX">StatePicklist!$IH$4</definedName>
    <definedName name="Slovakia___SK">StatePicklist!$FE$4:$FE$12</definedName>
    <definedName name="Slovenia___SI">StatePicklist!$FF$4:$FF$216</definedName>
    <definedName name="Solomon_Islands___SB">StatePicklist!$FG$4:$FG$14</definedName>
    <definedName name="Somalia___SO">StatePicklist!$FH$4:$FH$22</definedName>
    <definedName name="Sonsorol___PW_370">StatePicklist!$EE$20</definedName>
    <definedName name="source" localSheetId="1">RMDF!$W$30</definedName>
    <definedName name="source" localSheetId="2">RMDF!$W$30</definedName>
    <definedName name="source" localSheetId="7">RMDF!$W$30</definedName>
    <definedName name="source" localSheetId="3">RMDF!$W$30</definedName>
    <definedName name="source" localSheetId="5">Validation!$W$30</definedName>
    <definedName name="South_Africa___ZA">StatePicklist!$FI$4:$FI$12</definedName>
    <definedName name="South_Georgia_and_the_South_Sandwich_Islands___GS">StatePicklist!$II$4</definedName>
    <definedName name="South_Sudan___SS">StatePicklist!$FJ$4:$FJ$14</definedName>
    <definedName name="Spain___ES">StatePicklist!$FK$4:$FK$23</definedName>
    <definedName name="Sri_Lanka___LK">StatePicklist!$FL$4:$FL$13</definedName>
    <definedName name="StateProvincePicklist">StateOrProvinceCode!$M$4:$M$3833</definedName>
    <definedName name="Sudan___SD">StatePicklist!$FM$4:$FM$22</definedName>
    <definedName name="Suriname___SR">StatePicklist!$FN$4:$FN$14</definedName>
    <definedName name="Svalbard_and_Jan_Mayen___SJ">StatePicklist!$IJ$4</definedName>
    <definedName name="Sweden___SE">StatePicklist!$FO$4:$FO$25</definedName>
    <definedName name="Switzerland___CH">StatePicklist!$FP$4:$FP$30</definedName>
    <definedName name="Syrian_Arab_Republic___SY">StatePicklist!$FQ$4:$FQ$18</definedName>
    <definedName name="Taiwan___TW">StatePicklist!$FR$4:$FR$26</definedName>
    <definedName name="Tajikistan___TJ">StatePicklist!$FS$4:$FS$8</definedName>
    <definedName name="Tanzania___TZ">StatePicklist!$FT$4:$FT$35</definedName>
    <definedName name="Thailand___TH">StatePicklist!$FU$4:$FU$82</definedName>
    <definedName name="Thuringia___DE_TH">StatePicklist!$BN$20</definedName>
    <definedName name="Timor_Leste___TL">StatePicklist!$FV$4:$FV$17</definedName>
    <definedName name="Togo___TG">StatePicklist!$FW$4:$FW$8</definedName>
    <definedName name="Tokelau___TK">StatePicklist!$IK$4</definedName>
    <definedName name="Tonga___TO">StatePicklist!$FX$4:$FX$9</definedName>
    <definedName name="Trinidad_and_Tobago___TT">StatePicklist!$FY$4:$FY$19</definedName>
    <definedName name="Tulkarm___PS_TKM">StatePicklist!$EF$20</definedName>
    <definedName name="Tunisia___TN">StatePicklist!$FZ$4:$FZ$28</definedName>
    <definedName name="Türkiye___TR">StatePicklist!$GA$4:$GA$84</definedName>
    <definedName name="Turkmenistan___TM">StatePicklist!$GB$4:$GB$9</definedName>
    <definedName name="Turks_and_Caicos_Islands___TC">StatePicklist!$IL$4</definedName>
    <definedName name="Tuvalu___TV">StatePicklist!$GC$4:$GC$12</definedName>
    <definedName name="Uganda___UG">StatePicklist!$GD$4:$GD$8</definedName>
    <definedName name="Ukraine___UA">StatePicklist!$GE$4:$GE$31</definedName>
    <definedName name="United_Arab_Emirates___AE">StatePicklist!$GF$4:$GF$11</definedName>
    <definedName name="United_Kingdom___GB">StatePicklist!$GG$4:$GG$8</definedName>
    <definedName name="United_States___US">StatePicklist!$GI$4:$GI$54</definedName>
    <definedName name="United_States_Minor_Outlying_Islands____UM">StatePicklist!$GH$4:$GH$13</definedName>
    <definedName name="Unknown___00">StatePicklist!$IQ$4</definedName>
    <definedName name="Uruguay___UY">StatePicklist!$GJ$4:$GJ$23</definedName>
    <definedName name="Utrecht___NL_UT">StatePicklist!$DV$14:$DV$16</definedName>
    <definedName name="Uzbekistan___UZ">StatePicklist!$GK$4:$GK$17</definedName>
    <definedName name="Vanuatu___VU">StatePicklist!$GL$4:$GL$10</definedName>
    <definedName name="Venezuela___VE">StatePicklist!$GM$4:$GM$29</definedName>
    <definedName name="Vietnam___VN">StatePicklist!$GN$4:$GN$67</definedName>
    <definedName name="Virgin_Islands__British___VG">StatePicklist!$IM$4</definedName>
    <definedName name="Virgin_Islands__U.S.___VI">StatePicklist!$IN$4:$IN$216</definedName>
    <definedName name="Virgin_Islands__U_S____VI">StatePicklist!$IN$4</definedName>
    <definedName name="Wallis_and_Futuna___WF">StatePicklist!$GO$4:$GO$7</definedName>
    <definedName name="Western___GH_WP">StatePicklist!$BO$20</definedName>
    <definedName name="Western_Sahara___EH">StatePicklist!$IO$4</definedName>
    <definedName name="Yaren___NR_14">StatePicklist!$DT$18</definedName>
    <definedName name="Yemen___YE">StatePicklist!$GP$4:$GP$26</definedName>
    <definedName name="Zambia___ZM">StatePicklist!$GQ$4:$GQ$14</definedName>
    <definedName name="Zimbabwe___ZW">StatePicklist!$GR$4:$GR$14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7" roundtripDataChecksum="/bM5Dq9u4BdKleS/BxM3968KIIB63Ey0hY3qqDfO1KY="/>
    </ext>
  </extLst>
</workbook>
</file>

<file path=xl/calcChain.xml><?xml version="1.0" encoding="utf-8"?>
<calcChain xmlns="http://schemas.openxmlformats.org/spreadsheetml/2006/main">
  <c r="O41" i="36" l="1"/>
  <c r="O42" i="36"/>
  <c r="O43" i="36"/>
  <c r="O44" i="36"/>
  <c r="O45" i="36"/>
  <c r="O46" i="36"/>
  <c r="O47" i="36"/>
  <c r="O48" i="36"/>
  <c r="O49" i="36"/>
  <c r="O50" i="36"/>
  <c r="O51" i="36"/>
  <c r="O52" i="36"/>
  <c r="O53" i="36"/>
  <c r="O54" i="36"/>
  <c r="O55" i="36"/>
  <c r="O56" i="36"/>
  <c r="O57" i="36"/>
  <c r="O58" i="36"/>
  <c r="O59" i="36"/>
  <c r="O60" i="36"/>
  <c r="O61" i="36"/>
  <c r="O62" i="36"/>
  <c r="O63" i="36"/>
  <c r="O64" i="36"/>
  <c r="O65" i="36"/>
  <c r="O66" i="36"/>
  <c r="O67" i="36"/>
  <c r="O68" i="36"/>
  <c r="O69" i="36"/>
  <c r="O70" i="36"/>
  <c r="O71" i="36"/>
  <c r="O72" i="36"/>
  <c r="O73" i="36"/>
  <c r="O74" i="36"/>
  <c r="O75" i="36"/>
  <c r="O76" i="36"/>
  <c r="O77" i="36"/>
  <c r="O78" i="36"/>
  <c r="O79" i="36"/>
  <c r="O80" i="36"/>
  <c r="O81" i="36"/>
  <c r="O82" i="36"/>
  <c r="O83" i="36"/>
  <c r="O84" i="36"/>
  <c r="O85" i="36"/>
  <c r="O86" i="36"/>
  <c r="O87" i="36"/>
  <c r="O88" i="36"/>
  <c r="O89" i="36"/>
  <c r="O90" i="36"/>
  <c r="O91" i="36"/>
  <c r="O92" i="36"/>
  <c r="O93" i="36"/>
  <c r="O94" i="36"/>
  <c r="O95" i="36"/>
  <c r="O96" i="36"/>
  <c r="O97" i="36"/>
  <c r="O98" i="36"/>
  <c r="O99" i="36"/>
  <c r="O100" i="36"/>
  <c r="O101" i="36"/>
  <c r="O102" i="36"/>
  <c r="O103" i="36"/>
  <c r="O104" i="36"/>
  <c r="O105" i="36"/>
  <c r="O106" i="36"/>
  <c r="O107" i="36"/>
  <c r="O108" i="36"/>
  <c r="O109" i="36"/>
  <c r="O110" i="36"/>
  <c r="O111" i="36"/>
  <c r="O112" i="36"/>
  <c r="O113" i="36"/>
  <c r="O114" i="36"/>
  <c r="O115" i="36"/>
  <c r="O116" i="36"/>
  <c r="O117" i="36"/>
  <c r="O118" i="36"/>
  <c r="O119" i="36"/>
  <c r="O120" i="36"/>
  <c r="O121" i="36"/>
  <c r="O122" i="36"/>
  <c r="O123" i="36"/>
  <c r="O124" i="36"/>
  <c r="O125" i="36"/>
  <c r="O126" i="36"/>
  <c r="O127" i="36"/>
  <c r="O128" i="36"/>
  <c r="O129" i="36"/>
  <c r="O130" i="36"/>
  <c r="O131" i="36"/>
  <c r="O132" i="36"/>
  <c r="O133" i="36"/>
  <c r="O134" i="36"/>
  <c r="O135" i="36"/>
  <c r="O136" i="36"/>
  <c r="O137" i="36"/>
  <c r="O138" i="36"/>
  <c r="O139" i="36"/>
  <c r="O140" i="36"/>
  <c r="O141" i="36"/>
  <c r="O142" i="36"/>
  <c r="O143" i="36"/>
  <c r="O144" i="36"/>
  <c r="O145" i="36"/>
  <c r="O146" i="36"/>
  <c r="O147" i="36"/>
  <c r="O148" i="36"/>
  <c r="O149" i="36"/>
  <c r="O150" i="36"/>
  <c r="O151" i="36"/>
  <c r="O152" i="36"/>
  <c r="O153" i="36"/>
  <c r="O154" i="36"/>
  <c r="O155" i="36"/>
  <c r="O156" i="36"/>
  <c r="O157" i="36"/>
  <c r="O158" i="36"/>
  <c r="O159" i="36"/>
  <c r="O160" i="36"/>
  <c r="O161" i="36"/>
  <c r="O162" i="36"/>
  <c r="O163" i="36"/>
  <c r="O164" i="36"/>
  <c r="O165" i="36"/>
  <c r="O166" i="36"/>
  <c r="O167" i="36"/>
  <c r="O168" i="36"/>
  <c r="O169" i="36"/>
  <c r="O170" i="36"/>
  <c r="O171" i="36"/>
  <c r="O172" i="36"/>
  <c r="O173" i="36"/>
  <c r="O174" i="36"/>
  <c r="O175" i="36"/>
  <c r="O176" i="36"/>
  <c r="O177" i="36"/>
  <c r="O178" i="36"/>
  <c r="O179" i="36"/>
  <c r="O180" i="36"/>
  <c r="O181" i="36"/>
  <c r="O182" i="36"/>
  <c r="O183" i="36"/>
  <c r="O184" i="36"/>
  <c r="O185" i="36"/>
  <c r="O186" i="36"/>
  <c r="O187" i="36"/>
  <c r="O188" i="36"/>
  <c r="O189" i="36"/>
  <c r="O190" i="36"/>
  <c r="O191" i="36"/>
  <c r="O192" i="36"/>
  <c r="O193" i="36"/>
  <c r="O194" i="36"/>
  <c r="O195" i="36"/>
  <c r="O196" i="36"/>
  <c r="O197" i="36"/>
  <c r="O198" i="36"/>
  <c r="O199" i="36"/>
  <c r="O200" i="36"/>
  <c r="O201" i="36"/>
  <c r="O202" i="36"/>
  <c r="O203" i="36"/>
  <c r="O204" i="36"/>
  <c r="O205" i="36"/>
  <c r="O206" i="36"/>
  <c r="O207" i="36"/>
  <c r="O208" i="36"/>
  <c r="O209" i="36"/>
  <c r="O210" i="36"/>
  <c r="O211" i="36"/>
  <c r="O212" i="36"/>
  <c r="O213" i="36"/>
  <c r="O214" i="36"/>
  <c r="O215" i="36"/>
  <c r="O216" i="36"/>
  <c r="O217" i="36"/>
  <c r="O218" i="36"/>
  <c r="O219" i="36"/>
  <c r="O220" i="36"/>
  <c r="O221" i="36"/>
  <c r="O222" i="36"/>
  <c r="O223" i="36"/>
  <c r="O224" i="36"/>
  <c r="O225" i="36"/>
  <c r="O226" i="36"/>
  <c r="O227" i="36"/>
  <c r="O228" i="36"/>
  <c r="O229" i="36"/>
  <c r="O230" i="36"/>
  <c r="O231" i="36"/>
  <c r="O232" i="36"/>
  <c r="O233" i="36"/>
  <c r="O234" i="36"/>
  <c r="O235" i="36"/>
  <c r="O236" i="36"/>
  <c r="O237" i="36"/>
  <c r="O238" i="36"/>
  <c r="O239" i="36"/>
  <c r="O240" i="36"/>
  <c r="O241" i="36"/>
  <c r="O242" i="36"/>
  <c r="O243" i="36"/>
  <c r="O244" i="36"/>
  <c r="O245" i="36"/>
  <c r="O246" i="36"/>
  <c r="O247" i="36"/>
  <c r="O248" i="36"/>
  <c r="O249" i="36"/>
  <c r="O250" i="36"/>
  <c r="O251" i="36"/>
  <c r="O252" i="36"/>
  <c r="O253" i="36"/>
  <c r="O254" i="36"/>
  <c r="O255" i="36"/>
  <c r="O256" i="36"/>
  <c r="O257" i="36"/>
  <c r="O258" i="36"/>
  <c r="O259" i="36"/>
  <c r="O260" i="36"/>
  <c r="O261" i="36"/>
  <c r="O262" i="36"/>
  <c r="O263" i="36"/>
  <c r="O264" i="36"/>
  <c r="O265" i="36"/>
  <c r="O266" i="36"/>
  <c r="O267" i="36"/>
  <c r="O268" i="36"/>
  <c r="O269" i="36"/>
  <c r="O270" i="36"/>
  <c r="O271" i="36"/>
  <c r="O272" i="36"/>
  <c r="O273" i="36"/>
  <c r="O274" i="36"/>
  <c r="O275" i="36"/>
  <c r="O276" i="36"/>
  <c r="O277" i="36"/>
  <c r="O278" i="36"/>
  <c r="O279" i="36"/>
  <c r="O280" i="36"/>
  <c r="O281" i="36"/>
  <c r="O282" i="36"/>
  <c r="O283" i="36"/>
  <c r="O284" i="36"/>
  <c r="O285" i="36"/>
  <c r="O286" i="36"/>
  <c r="O287" i="36"/>
  <c r="O288" i="36"/>
  <c r="O289" i="36"/>
  <c r="O290" i="36"/>
  <c r="O291" i="36"/>
  <c r="O292" i="36"/>
  <c r="O293" i="36"/>
  <c r="O294" i="36"/>
  <c r="O295" i="36"/>
  <c r="O296" i="36"/>
  <c r="O297" i="36"/>
  <c r="O298" i="36"/>
  <c r="O299" i="36"/>
  <c r="O300" i="36"/>
  <c r="O301" i="36"/>
  <c r="O302" i="36"/>
  <c r="O303" i="36"/>
  <c r="O304" i="36"/>
  <c r="O305" i="36"/>
  <c r="O306" i="36"/>
  <c r="O307" i="36"/>
  <c r="O308" i="36"/>
  <c r="O309" i="36"/>
  <c r="O310" i="36"/>
  <c r="O311" i="36"/>
  <c r="O312" i="36"/>
  <c r="O313" i="36"/>
  <c r="O314" i="36"/>
  <c r="O315" i="36"/>
  <c r="O316" i="36"/>
  <c r="O317" i="36"/>
  <c r="O318" i="36"/>
  <c r="O319" i="36"/>
  <c r="O320" i="36"/>
  <c r="O321" i="36"/>
  <c r="O322" i="36"/>
  <c r="O323" i="36"/>
  <c r="O324" i="36"/>
  <c r="O325" i="36"/>
  <c r="O326" i="36"/>
  <c r="O327" i="36"/>
  <c r="O328" i="36"/>
  <c r="O329" i="36"/>
  <c r="O330" i="36"/>
  <c r="O331" i="36"/>
  <c r="O332" i="36"/>
  <c r="O333" i="36"/>
  <c r="O334" i="36"/>
  <c r="O335" i="36"/>
  <c r="O336" i="36"/>
  <c r="O337" i="36"/>
  <c r="O338" i="36"/>
  <c r="O339" i="36"/>
  <c r="O340" i="36"/>
  <c r="O341" i="36"/>
  <c r="O342" i="36"/>
  <c r="O343" i="36"/>
  <c r="O344" i="36"/>
  <c r="O345" i="36"/>
  <c r="O346" i="36"/>
  <c r="O347" i="36"/>
  <c r="O348" i="36"/>
  <c r="O349" i="36"/>
  <c r="O350" i="36"/>
  <c r="O351" i="36"/>
  <c r="O352" i="36"/>
  <c r="O353" i="36"/>
  <c r="O354" i="36"/>
  <c r="O355" i="36"/>
  <c r="O356" i="36"/>
  <c r="O357" i="36"/>
  <c r="O358" i="36"/>
  <c r="O359" i="36"/>
  <c r="O360" i="36"/>
  <c r="O361" i="36"/>
  <c r="O362" i="36"/>
  <c r="O363" i="36"/>
  <c r="O364" i="36"/>
  <c r="O365" i="36"/>
  <c r="O366" i="36"/>
  <c r="O367" i="36"/>
  <c r="O368" i="36"/>
  <c r="O369" i="36"/>
  <c r="O370" i="36"/>
  <c r="O371" i="36"/>
  <c r="O372" i="36"/>
  <c r="O373" i="36"/>
  <c r="O374" i="36"/>
  <c r="O375" i="36"/>
  <c r="O376" i="36"/>
  <c r="O377" i="36"/>
  <c r="O378" i="36"/>
  <c r="O379" i="36"/>
  <c r="O380" i="36"/>
  <c r="O381" i="36"/>
  <c r="O382" i="36"/>
  <c r="O383" i="36"/>
  <c r="O384" i="36"/>
  <c r="O385" i="36"/>
  <c r="O386" i="36"/>
  <c r="O387" i="36"/>
  <c r="O388" i="36"/>
  <c r="O389" i="36"/>
  <c r="O390" i="36"/>
  <c r="O391" i="36"/>
  <c r="O392" i="36"/>
  <c r="O393" i="36"/>
  <c r="O394" i="36"/>
  <c r="O395" i="36"/>
  <c r="O396" i="36"/>
  <c r="O397" i="36"/>
  <c r="O398" i="36"/>
  <c r="O399" i="36"/>
  <c r="O400" i="36"/>
  <c r="O401" i="36"/>
  <c r="O402" i="36"/>
  <c r="O403" i="36"/>
  <c r="O404" i="36"/>
  <c r="O405" i="36"/>
  <c r="O406" i="36"/>
  <c r="O407" i="36"/>
  <c r="O408" i="36"/>
  <c r="O409" i="36"/>
  <c r="O410" i="36"/>
  <c r="O411" i="36"/>
  <c r="O412" i="36"/>
  <c r="O413" i="36"/>
  <c r="O414" i="36"/>
  <c r="O415" i="36"/>
  <c r="O416" i="36"/>
  <c r="O417" i="36"/>
  <c r="O418" i="36"/>
  <c r="O419" i="36"/>
  <c r="O420" i="36"/>
  <c r="O421" i="36"/>
  <c r="O422" i="36"/>
  <c r="O423" i="36"/>
  <c r="O424" i="36"/>
  <c r="O425" i="36"/>
  <c r="O426" i="36"/>
  <c r="O427" i="36"/>
  <c r="O428" i="36"/>
  <c r="O429" i="36"/>
  <c r="O430" i="36"/>
  <c r="O431" i="36"/>
  <c r="O432" i="36"/>
  <c r="O433" i="36"/>
  <c r="O434" i="36"/>
  <c r="O435" i="36"/>
  <c r="O436" i="36"/>
  <c r="O437" i="36"/>
  <c r="O438" i="36"/>
  <c r="O439" i="36"/>
  <c r="O440" i="36"/>
  <c r="O441" i="36"/>
  <c r="O442" i="36"/>
  <c r="O443" i="36"/>
  <c r="O444" i="36"/>
  <c r="O445" i="36"/>
  <c r="O446" i="36"/>
  <c r="O447" i="36"/>
  <c r="O448" i="36"/>
  <c r="O449" i="36"/>
  <c r="O450" i="36"/>
  <c r="O451" i="36"/>
  <c r="O452" i="36"/>
  <c r="O453" i="36"/>
  <c r="O454" i="36"/>
  <c r="O455" i="36"/>
  <c r="O456" i="36"/>
  <c r="O457" i="36"/>
  <c r="O458" i="36"/>
  <c r="O459" i="36"/>
  <c r="O460" i="36"/>
  <c r="O461" i="36"/>
  <c r="O462" i="36"/>
  <c r="O463" i="36"/>
  <c r="O464" i="36"/>
  <c r="O465" i="36"/>
  <c r="O466" i="36"/>
  <c r="O467" i="36"/>
  <c r="O468" i="36"/>
  <c r="O469" i="36"/>
  <c r="O470" i="36"/>
  <c r="O471" i="36"/>
  <c r="O472" i="36"/>
  <c r="O473" i="36"/>
  <c r="O474" i="36"/>
  <c r="O475" i="36"/>
  <c r="O476" i="36"/>
  <c r="O477" i="36"/>
  <c r="O478" i="36"/>
  <c r="O479" i="36"/>
  <c r="O480" i="36"/>
  <c r="O481" i="36"/>
  <c r="O482" i="36"/>
  <c r="O483" i="36"/>
  <c r="O484" i="36"/>
  <c r="O485" i="36"/>
  <c r="O486" i="36"/>
  <c r="O487" i="36"/>
  <c r="O488" i="36"/>
  <c r="O489" i="36"/>
  <c r="O490" i="36"/>
  <c r="O491" i="36"/>
  <c r="O492" i="36"/>
  <c r="O493" i="36"/>
  <c r="O494" i="36"/>
  <c r="O495" i="36"/>
  <c r="O496" i="36"/>
  <c r="O497" i="36"/>
  <c r="O498" i="36"/>
  <c r="O499" i="36"/>
  <c r="O500" i="36"/>
  <c r="O501" i="36"/>
  <c r="O502" i="36"/>
  <c r="O503" i="36"/>
  <c r="O504" i="36"/>
  <c r="O505" i="36"/>
  <c r="O506" i="36"/>
  <c r="O507" i="36"/>
  <c r="O508" i="36"/>
  <c r="O509" i="36"/>
  <c r="O510" i="36"/>
  <c r="O511" i="36"/>
  <c r="O512" i="36"/>
  <c r="O513" i="36"/>
  <c r="O514" i="36"/>
  <c r="O515" i="36"/>
  <c r="O516" i="36"/>
  <c r="O517" i="36"/>
  <c r="O518" i="36"/>
  <c r="O519" i="36"/>
  <c r="O520" i="36"/>
  <c r="O521" i="36"/>
  <c r="O522" i="36"/>
  <c r="O523" i="36"/>
  <c r="O524" i="36"/>
  <c r="O525" i="36"/>
  <c r="O526" i="36"/>
  <c r="O527" i="36"/>
  <c r="O528" i="36"/>
  <c r="O529" i="36"/>
  <c r="O530" i="36"/>
  <c r="O531" i="36"/>
  <c r="O532" i="36"/>
  <c r="O533" i="36"/>
  <c r="O534" i="36"/>
  <c r="O535" i="36"/>
  <c r="O536" i="36"/>
  <c r="O537" i="36"/>
  <c r="O538" i="36"/>
  <c r="O539" i="36"/>
  <c r="O540" i="36"/>
  <c r="O541" i="36"/>
  <c r="O542" i="36"/>
  <c r="O543" i="36"/>
  <c r="O544" i="36"/>
  <c r="O545" i="36"/>
  <c r="O546" i="36"/>
  <c r="O547" i="36"/>
  <c r="O548" i="36"/>
  <c r="O549" i="36"/>
  <c r="O550" i="36"/>
  <c r="O551" i="36"/>
  <c r="O552" i="36"/>
  <c r="O553" i="36"/>
  <c r="O554" i="36"/>
  <c r="O555" i="36"/>
  <c r="O556" i="36"/>
  <c r="O557" i="36"/>
  <c r="O558" i="36"/>
  <c r="O559" i="36"/>
  <c r="O560" i="36"/>
  <c r="O561" i="36"/>
  <c r="O562" i="36"/>
  <c r="O563" i="36"/>
  <c r="O564" i="36"/>
  <c r="O565" i="36"/>
  <c r="O566" i="36"/>
  <c r="O567" i="36"/>
  <c r="O568" i="36"/>
  <c r="O569" i="36"/>
  <c r="O570" i="36"/>
  <c r="O571" i="36"/>
  <c r="O572" i="36"/>
  <c r="O573" i="36"/>
  <c r="O574" i="36"/>
  <c r="O575" i="36"/>
  <c r="O576" i="36"/>
  <c r="O577" i="36"/>
  <c r="O578" i="36"/>
  <c r="O579" i="36"/>
  <c r="O580" i="36"/>
  <c r="O581" i="36"/>
  <c r="O582" i="36"/>
  <c r="O583" i="36"/>
  <c r="O584" i="36"/>
  <c r="O585" i="36"/>
  <c r="O586" i="36"/>
  <c r="O587" i="36"/>
  <c r="O588" i="36"/>
  <c r="O589" i="36"/>
  <c r="O590" i="36"/>
  <c r="O591" i="36"/>
  <c r="O592" i="36"/>
  <c r="O593" i="36"/>
  <c r="O594" i="36"/>
  <c r="O595" i="36"/>
  <c r="O596" i="36"/>
  <c r="O597" i="36"/>
  <c r="O598" i="36"/>
  <c r="O599" i="36"/>
  <c r="O600" i="36"/>
  <c r="O601" i="36"/>
  <c r="O602" i="36"/>
  <c r="O603" i="36"/>
  <c r="O604" i="36"/>
  <c r="O605" i="36"/>
  <c r="O606" i="36"/>
  <c r="O607" i="36"/>
  <c r="O608" i="36"/>
  <c r="O609" i="36"/>
  <c r="O610" i="36"/>
  <c r="O611" i="36"/>
  <c r="O612" i="36"/>
  <c r="O613" i="36"/>
  <c r="O614" i="36"/>
  <c r="O615" i="36"/>
  <c r="O616" i="36"/>
  <c r="O617" i="36"/>
  <c r="O618" i="36"/>
  <c r="O619" i="36"/>
  <c r="O620" i="36"/>
  <c r="O621" i="36"/>
  <c r="O622" i="36"/>
  <c r="O623" i="36"/>
  <c r="O624" i="36"/>
  <c r="O625" i="36"/>
  <c r="O626" i="36"/>
  <c r="O627" i="36"/>
  <c r="O628" i="36"/>
  <c r="O629" i="36"/>
  <c r="O630" i="36"/>
  <c r="O631" i="36"/>
  <c r="O632" i="36"/>
  <c r="O633" i="36"/>
  <c r="O634" i="36"/>
  <c r="O635" i="36"/>
  <c r="O636" i="36"/>
  <c r="O637" i="36"/>
  <c r="O638" i="36"/>
  <c r="O639" i="36"/>
  <c r="O640" i="36"/>
  <c r="O641" i="36"/>
  <c r="O642" i="36"/>
  <c r="O643" i="36"/>
  <c r="O644" i="36"/>
  <c r="O645" i="36"/>
  <c r="O646" i="36"/>
  <c r="O647" i="36"/>
  <c r="O648" i="36"/>
  <c r="O649" i="36"/>
  <c r="O650" i="36"/>
  <c r="O651" i="36"/>
  <c r="O652" i="36"/>
  <c r="O653" i="36"/>
  <c r="O654" i="36"/>
  <c r="O655" i="36"/>
  <c r="O656" i="36"/>
  <c r="O657" i="36"/>
  <c r="O658" i="36"/>
  <c r="O659" i="36"/>
  <c r="O660" i="36"/>
  <c r="O661" i="36"/>
  <c r="O662" i="36"/>
  <c r="O663" i="36"/>
  <c r="O664" i="36"/>
  <c r="O665" i="36"/>
  <c r="O666" i="36"/>
  <c r="O667" i="36"/>
  <c r="O668" i="36"/>
  <c r="O669" i="36"/>
  <c r="O670" i="36"/>
  <c r="O671" i="36"/>
  <c r="O672" i="36"/>
  <c r="O673" i="36"/>
  <c r="O674" i="36"/>
  <c r="O675" i="36"/>
  <c r="O676" i="36"/>
  <c r="O677" i="36"/>
  <c r="O678" i="36"/>
  <c r="O679" i="36"/>
  <c r="O680" i="36"/>
  <c r="O681" i="36"/>
  <c r="O682" i="36"/>
  <c r="O683" i="36"/>
  <c r="O684" i="36"/>
  <c r="O685" i="36"/>
  <c r="O686" i="36"/>
  <c r="O687" i="36"/>
  <c r="O688" i="36"/>
  <c r="O689" i="36"/>
  <c r="O690" i="36"/>
  <c r="O691" i="36"/>
  <c r="O692" i="36"/>
  <c r="O693" i="36"/>
  <c r="O694" i="36"/>
  <c r="O695" i="36"/>
  <c r="O696" i="36"/>
  <c r="O697" i="36"/>
  <c r="O698" i="36"/>
  <c r="O699" i="36"/>
  <c r="O700" i="36"/>
  <c r="O701" i="36"/>
  <c r="O702" i="36"/>
  <c r="O703" i="36"/>
  <c r="O704" i="36"/>
  <c r="O705" i="36"/>
  <c r="O706" i="36"/>
  <c r="O707" i="36"/>
  <c r="O708" i="36"/>
  <c r="O709" i="36"/>
  <c r="O710" i="36"/>
  <c r="O711" i="36"/>
  <c r="O712" i="36"/>
  <c r="O713" i="36"/>
  <c r="O714" i="36"/>
  <c r="O715" i="36"/>
  <c r="O716" i="36"/>
  <c r="O717" i="36"/>
  <c r="O718" i="36"/>
  <c r="O719" i="36"/>
  <c r="O720" i="36"/>
  <c r="O721" i="36"/>
  <c r="O722" i="36"/>
  <c r="O723" i="36"/>
  <c r="O724" i="36"/>
  <c r="O725" i="36"/>
  <c r="O726" i="36"/>
  <c r="O727" i="36"/>
  <c r="O728" i="36"/>
  <c r="O729" i="36"/>
  <c r="O730" i="36"/>
  <c r="O731" i="36"/>
  <c r="O732" i="36"/>
  <c r="O733" i="36"/>
  <c r="O734" i="36"/>
  <c r="O735" i="36"/>
  <c r="O736" i="36"/>
  <c r="O737" i="36"/>
  <c r="O738" i="36"/>
  <c r="O739" i="36"/>
  <c r="O740" i="36"/>
  <c r="O741" i="36"/>
  <c r="O742" i="36"/>
  <c r="O743" i="36"/>
  <c r="O744" i="36"/>
  <c r="O745" i="36"/>
  <c r="O746" i="36"/>
  <c r="O747" i="36"/>
  <c r="O748" i="36"/>
  <c r="O749" i="36"/>
  <c r="O750" i="36"/>
  <c r="O751" i="36"/>
  <c r="O752" i="36"/>
  <c r="O753" i="36"/>
  <c r="O754" i="36"/>
  <c r="O755" i="36"/>
  <c r="O756" i="36"/>
  <c r="O757" i="36"/>
  <c r="O758" i="36"/>
  <c r="O759" i="36"/>
  <c r="O760" i="36"/>
  <c r="O761" i="36"/>
  <c r="O762" i="36"/>
  <c r="O763" i="36"/>
  <c r="O764" i="36"/>
  <c r="O765" i="36"/>
  <c r="O766" i="36"/>
  <c r="O767" i="36"/>
  <c r="O768" i="36"/>
  <c r="O769" i="36"/>
  <c r="O770" i="36"/>
  <c r="O771" i="36"/>
  <c r="O772" i="36"/>
  <c r="O773" i="36"/>
  <c r="O774" i="36"/>
  <c r="O775" i="36"/>
  <c r="O776" i="36"/>
  <c r="O777" i="36"/>
  <c r="O778" i="36"/>
  <c r="O779" i="36"/>
  <c r="O780" i="36"/>
  <c r="O781" i="36"/>
  <c r="O782" i="36"/>
  <c r="O783" i="36"/>
  <c r="O784" i="36"/>
  <c r="O785" i="36"/>
  <c r="O786" i="36"/>
  <c r="O787" i="36"/>
  <c r="O788" i="36"/>
  <c r="O789" i="36"/>
  <c r="O790" i="36"/>
  <c r="O791" i="36"/>
  <c r="O792" i="36"/>
  <c r="O793" i="36"/>
  <c r="O794" i="36"/>
  <c r="O795" i="36"/>
  <c r="O796" i="36"/>
  <c r="O797" i="36"/>
  <c r="O798" i="36"/>
  <c r="O799" i="36"/>
  <c r="O800" i="36"/>
  <c r="O801" i="36"/>
  <c r="O802" i="36"/>
  <c r="O803" i="36"/>
  <c r="O804" i="36"/>
  <c r="O805" i="36"/>
  <c r="O806" i="36"/>
  <c r="O807" i="36"/>
  <c r="O808" i="36"/>
  <c r="O809" i="36"/>
  <c r="O810" i="36"/>
  <c r="O811" i="36"/>
  <c r="O812" i="36"/>
  <c r="O813" i="36"/>
  <c r="O814" i="36"/>
  <c r="O815" i="36"/>
  <c r="O816" i="36"/>
  <c r="O817" i="36"/>
  <c r="O818" i="36"/>
  <c r="O819" i="36"/>
  <c r="O820" i="36"/>
  <c r="O821" i="36"/>
  <c r="O822" i="36"/>
  <c r="O823" i="36"/>
  <c r="O824" i="36"/>
  <c r="O825" i="36"/>
  <c r="O826" i="36"/>
  <c r="O827" i="36"/>
  <c r="O828" i="36"/>
  <c r="O829" i="36"/>
  <c r="O830" i="36"/>
  <c r="O831" i="36"/>
  <c r="O832" i="36"/>
  <c r="O833" i="36"/>
  <c r="O834" i="36"/>
  <c r="O835" i="36"/>
  <c r="O836" i="36"/>
  <c r="O837" i="36"/>
  <c r="O838" i="36"/>
  <c r="O839" i="36"/>
  <c r="O840" i="36"/>
  <c r="O841" i="36"/>
  <c r="O842" i="36"/>
  <c r="O843" i="36"/>
  <c r="O844" i="36"/>
  <c r="O845" i="36"/>
  <c r="O846" i="36"/>
  <c r="O847" i="36"/>
  <c r="O848" i="36"/>
  <c r="O849" i="36"/>
  <c r="O850" i="36"/>
  <c r="O851" i="36"/>
  <c r="O852" i="36"/>
  <c r="O853" i="36"/>
  <c r="O854" i="36"/>
  <c r="O855" i="36"/>
  <c r="O856" i="36"/>
  <c r="O857" i="36"/>
  <c r="O858" i="36"/>
  <c r="O859" i="36"/>
  <c r="O860" i="36"/>
  <c r="O861" i="36"/>
  <c r="O862" i="36"/>
  <c r="O863" i="36"/>
  <c r="O864" i="36"/>
  <c r="O865" i="36"/>
  <c r="O866" i="36"/>
  <c r="O867" i="36"/>
  <c r="O868" i="36"/>
  <c r="O869" i="36"/>
  <c r="O870" i="36"/>
  <c r="O871" i="36"/>
  <c r="O872" i="36"/>
  <c r="O873" i="36"/>
  <c r="O874" i="36"/>
  <c r="O875" i="36"/>
  <c r="O876" i="36"/>
  <c r="O877" i="36"/>
  <c r="O878" i="36"/>
  <c r="O879" i="36"/>
  <c r="O880" i="36"/>
  <c r="O881" i="36"/>
  <c r="O882" i="36"/>
  <c r="O883" i="36"/>
  <c r="O884" i="36"/>
  <c r="O885" i="36"/>
  <c r="O886" i="36"/>
  <c r="O887" i="36"/>
  <c r="O888" i="36"/>
  <c r="O889" i="36"/>
  <c r="O890" i="36"/>
  <c r="O891" i="36"/>
  <c r="O892" i="36"/>
  <c r="O893" i="36"/>
  <c r="O894" i="36"/>
  <c r="O895" i="36"/>
  <c r="O896" i="36"/>
  <c r="O897" i="36"/>
  <c r="O898" i="36"/>
  <c r="O899" i="36"/>
  <c r="O900" i="36"/>
  <c r="O901" i="36"/>
  <c r="O902" i="36"/>
  <c r="O903" i="36"/>
  <c r="O904" i="36"/>
  <c r="O905" i="36"/>
  <c r="O906" i="36"/>
  <c r="O907" i="36"/>
  <c r="O908" i="36"/>
  <c r="O909" i="36"/>
  <c r="O910" i="36"/>
  <c r="O911" i="36"/>
  <c r="O912" i="36"/>
  <c r="O913" i="36"/>
  <c r="O914" i="36"/>
  <c r="O915" i="36"/>
  <c r="O916" i="36"/>
  <c r="O917" i="36"/>
  <c r="O918" i="36"/>
  <c r="O919" i="36"/>
  <c r="O920" i="36"/>
  <c r="O921" i="36"/>
  <c r="O922" i="36"/>
  <c r="O923" i="36"/>
  <c r="O924" i="36"/>
  <c r="O925" i="36"/>
  <c r="O926" i="36"/>
  <c r="O927" i="36"/>
  <c r="O928" i="36"/>
  <c r="O929" i="36"/>
  <c r="O930" i="36"/>
  <c r="O931" i="36"/>
  <c r="O932" i="36"/>
  <c r="O933" i="36"/>
  <c r="O934" i="36"/>
  <c r="O935" i="36"/>
  <c r="O936" i="36"/>
  <c r="O937" i="36"/>
  <c r="O938" i="36"/>
  <c r="O939" i="36"/>
  <c r="O940" i="36"/>
  <c r="O941" i="36"/>
  <c r="O942" i="36"/>
  <c r="O943" i="36"/>
  <c r="O944" i="36"/>
  <c r="O945" i="36"/>
  <c r="O946" i="36"/>
  <c r="O947" i="36"/>
  <c r="O948" i="36"/>
  <c r="O949" i="36"/>
  <c r="O950" i="36"/>
  <c r="O951" i="36"/>
  <c r="O952" i="36"/>
  <c r="O953" i="36"/>
  <c r="O954" i="36"/>
  <c r="O955" i="36"/>
  <c r="O956" i="36"/>
  <c r="O957" i="36"/>
  <c r="O958" i="36"/>
  <c r="O959" i="36"/>
  <c r="O960" i="36"/>
  <c r="O961" i="36"/>
  <c r="O962" i="36"/>
  <c r="O963" i="36"/>
  <c r="O964" i="36"/>
  <c r="O965" i="36"/>
  <c r="O966" i="36"/>
  <c r="O967" i="36"/>
  <c r="O968" i="36"/>
  <c r="O969" i="36"/>
  <c r="O970" i="36"/>
  <c r="O971" i="36"/>
  <c r="O972" i="36"/>
  <c r="O973" i="36"/>
  <c r="O974" i="36"/>
  <c r="O975" i="36"/>
  <c r="O976" i="36"/>
  <c r="O977" i="36"/>
  <c r="O978" i="36"/>
  <c r="O979" i="36"/>
  <c r="O980" i="36"/>
  <c r="O981" i="36"/>
  <c r="O982" i="36"/>
  <c r="O983" i="36"/>
  <c r="O984" i="36"/>
  <c r="O985" i="36"/>
  <c r="O986" i="36"/>
  <c r="O987" i="36"/>
  <c r="O988" i="36"/>
  <c r="O989" i="36"/>
  <c r="O990" i="36"/>
  <c r="O991" i="36"/>
  <c r="O992" i="36"/>
  <c r="O993" i="36"/>
  <c r="O994" i="36"/>
  <c r="O995" i="36"/>
  <c r="O996" i="36"/>
  <c r="O997" i="36"/>
  <c r="O998" i="36"/>
  <c r="O999" i="36"/>
  <c r="O1000" i="36"/>
  <c r="O1001" i="36"/>
  <c r="O1002" i="36"/>
  <c r="O1003" i="36"/>
  <c r="O1004" i="36"/>
  <c r="O1005" i="36"/>
  <c r="O1006" i="36"/>
  <c r="O1007" i="36"/>
  <c r="O1008" i="36"/>
  <c r="O1009" i="36"/>
  <c r="O1010" i="36"/>
  <c r="O1011" i="36"/>
  <c r="O1012" i="36"/>
  <c r="O1013" i="36"/>
  <c r="O1014" i="36"/>
  <c r="O1015" i="36"/>
  <c r="O1016" i="36"/>
  <c r="O1017" i="36"/>
  <c r="O1018" i="36"/>
  <c r="O1019" i="36"/>
  <c r="O1020" i="36"/>
  <c r="O1021" i="36"/>
  <c r="O1022" i="36"/>
  <c r="O1023" i="36"/>
  <c r="O1024" i="36"/>
  <c r="O1025" i="36"/>
  <c r="O1026" i="36"/>
  <c r="O1027" i="36"/>
  <c r="O1028" i="36"/>
  <c r="O1029" i="36"/>
  <c r="O1030" i="36"/>
  <c r="O1031" i="36"/>
  <c r="O1032" i="36"/>
  <c r="O1033" i="36"/>
  <c r="O1034" i="36"/>
  <c r="O1035" i="36"/>
  <c r="J41" i="41"/>
  <c r="J42" i="41"/>
  <c r="J43" i="41"/>
  <c r="J44" i="41"/>
  <c r="J45" i="41"/>
  <c r="J46" i="41"/>
  <c r="J47" i="41"/>
  <c r="J48" i="41"/>
  <c r="J49" i="41"/>
  <c r="J50" i="41"/>
  <c r="J51" i="41"/>
  <c r="J52" i="41"/>
  <c r="J53" i="41"/>
  <c r="J54" i="41"/>
  <c r="J55" i="41"/>
  <c r="J56" i="41"/>
  <c r="J57" i="41"/>
  <c r="J58" i="41"/>
  <c r="J59" i="41"/>
  <c r="J60" i="41"/>
  <c r="J61" i="41"/>
  <c r="J62" i="41"/>
  <c r="J63" i="41"/>
  <c r="J64" i="41"/>
  <c r="J65" i="41"/>
  <c r="J66" i="41"/>
  <c r="J67" i="41"/>
  <c r="J68" i="41"/>
  <c r="J69" i="41"/>
  <c r="J70" i="41"/>
  <c r="J71" i="41"/>
  <c r="J72" i="41"/>
  <c r="J73" i="41"/>
  <c r="J74" i="41"/>
  <c r="J75" i="41"/>
  <c r="J76" i="41"/>
  <c r="J77" i="41"/>
  <c r="J78" i="41"/>
  <c r="J79" i="41"/>
  <c r="J80" i="41"/>
  <c r="J81" i="41"/>
  <c r="J82" i="41"/>
  <c r="J83" i="41"/>
  <c r="J84" i="41"/>
  <c r="J85" i="41"/>
  <c r="J86" i="41"/>
  <c r="J87" i="41"/>
  <c r="J88" i="41"/>
  <c r="J89" i="41"/>
  <c r="J90" i="41"/>
  <c r="J91" i="41"/>
  <c r="J92" i="41"/>
  <c r="J93" i="41"/>
  <c r="J94" i="41"/>
  <c r="J95" i="41"/>
  <c r="J96" i="41"/>
  <c r="J97" i="41"/>
  <c r="J98" i="41"/>
  <c r="J99" i="41"/>
  <c r="J100" i="41"/>
  <c r="J101" i="41"/>
  <c r="J102" i="41"/>
  <c r="J103" i="41"/>
  <c r="J104" i="41"/>
  <c r="J105" i="41"/>
  <c r="J106" i="41"/>
  <c r="J107" i="41"/>
  <c r="J108" i="41"/>
  <c r="J109" i="41"/>
  <c r="J110" i="41"/>
  <c r="J111" i="41"/>
  <c r="J112" i="41"/>
  <c r="J113" i="41"/>
  <c r="J114" i="41"/>
  <c r="J115" i="41"/>
  <c r="J116" i="41"/>
  <c r="J117" i="41"/>
  <c r="J118" i="41"/>
  <c r="J119" i="41"/>
  <c r="J120" i="41"/>
  <c r="J121" i="41"/>
  <c r="J122" i="41"/>
  <c r="J123" i="41"/>
  <c r="J124" i="41"/>
  <c r="J125" i="41"/>
  <c r="J126" i="41"/>
  <c r="J127" i="41"/>
  <c r="J128" i="41"/>
  <c r="J129" i="41"/>
  <c r="J130" i="41"/>
  <c r="J131" i="41"/>
  <c r="J132" i="41"/>
  <c r="J133" i="41"/>
  <c r="J134" i="41"/>
  <c r="J135" i="41"/>
  <c r="J136" i="41"/>
  <c r="J137" i="41"/>
  <c r="J138" i="41"/>
  <c r="J139" i="41"/>
  <c r="J140" i="41"/>
  <c r="J141" i="41"/>
  <c r="J142" i="41"/>
  <c r="J143" i="41"/>
  <c r="J144" i="41"/>
  <c r="J145" i="41"/>
  <c r="J146" i="41"/>
  <c r="J147" i="41"/>
  <c r="J148" i="41"/>
  <c r="J149" i="41"/>
  <c r="J150" i="41"/>
  <c r="J151" i="41"/>
  <c r="J152" i="41"/>
  <c r="J153" i="41"/>
  <c r="J154" i="41"/>
  <c r="J155" i="41"/>
  <c r="J156" i="41"/>
  <c r="J157" i="41"/>
  <c r="J158" i="41"/>
  <c r="J159" i="41"/>
  <c r="J160" i="41"/>
  <c r="J161" i="41"/>
  <c r="J162" i="41"/>
  <c r="J163" i="41"/>
  <c r="J164" i="41"/>
  <c r="J165" i="41"/>
  <c r="J166" i="41"/>
  <c r="J167" i="41"/>
  <c r="J168" i="41"/>
  <c r="J169" i="41"/>
  <c r="J170" i="41"/>
  <c r="J171" i="41"/>
  <c r="J172" i="41"/>
  <c r="J173" i="41"/>
  <c r="J174" i="41"/>
  <c r="J175" i="41"/>
  <c r="J176" i="41"/>
  <c r="J177" i="41"/>
  <c r="J178" i="41"/>
  <c r="J179" i="41"/>
  <c r="J180" i="41"/>
  <c r="J181" i="41"/>
  <c r="J182" i="41"/>
  <c r="J183" i="41"/>
  <c r="J184" i="41"/>
  <c r="J185" i="41"/>
  <c r="J186" i="41"/>
  <c r="J187" i="41"/>
  <c r="J188" i="41"/>
  <c r="J189" i="41"/>
  <c r="J190" i="41"/>
  <c r="J191" i="41"/>
  <c r="J192" i="41"/>
  <c r="J193" i="41"/>
  <c r="J194" i="41"/>
  <c r="J195" i="41"/>
  <c r="J196" i="41"/>
  <c r="J197" i="41"/>
  <c r="J198" i="41"/>
  <c r="J199" i="41"/>
  <c r="J200" i="41"/>
  <c r="J201" i="41"/>
  <c r="J202" i="41"/>
  <c r="J203" i="41"/>
  <c r="J204" i="41"/>
  <c r="J205" i="41"/>
  <c r="J206" i="41"/>
  <c r="J207" i="41"/>
  <c r="J208" i="41"/>
  <c r="J209" i="41"/>
  <c r="J210" i="41"/>
  <c r="J211" i="41"/>
  <c r="J212" i="41"/>
  <c r="J213" i="41"/>
  <c r="J214" i="41"/>
  <c r="J215" i="41"/>
  <c r="J216" i="41"/>
  <c r="J217" i="41"/>
  <c r="J218" i="41"/>
  <c r="J219" i="41"/>
  <c r="J220" i="41"/>
  <c r="J221" i="41"/>
  <c r="J222" i="41"/>
  <c r="J223" i="41"/>
  <c r="J224" i="41"/>
  <c r="J225" i="41"/>
  <c r="J226" i="41"/>
  <c r="J227" i="41"/>
  <c r="J228" i="41"/>
  <c r="J229" i="41"/>
  <c r="J230" i="41"/>
  <c r="J231" i="41"/>
  <c r="J232" i="41"/>
  <c r="J233" i="41"/>
  <c r="J234" i="41"/>
  <c r="J235" i="41"/>
  <c r="J236" i="41"/>
  <c r="J237" i="41"/>
  <c r="J238" i="41"/>
  <c r="J239" i="41"/>
  <c r="J240" i="41"/>
  <c r="J241" i="41"/>
  <c r="J242" i="41"/>
  <c r="J243" i="41"/>
  <c r="J244" i="41"/>
  <c r="J245" i="41"/>
  <c r="J246" i="41"/>
  <c r="J247" i="41"/>
  <c r="J248" i="41"/>
  <c r="J249" i="41"/>
  <c r="J250" i="41"/>
  <c r="J251" i="41"/>
  <c r="J252" i="41"/>
  <c r="J253" i="41"/>
  <c r="J254" i="41"/>
  <c r="J255" i="41"/>
  <c r="J256" i="41"/>
  <c r="J257" i="41"/>
  <c r="J258" i="41"/>
  <c r="J259" i="41"/>
  <c r="J260" i="41"/>
  <c r="J261" i="41"/>
  <c r="J262" i="41"/>
  <c r="J263" i="41"/>
  <c r="J264" i="41"/>
  <c r="J265" i="41"/>
  <c r="J266" i="41"/>
  <c r="J267" i="41"/>
  <c r="J268" i="41"/>
  <c r="J269" i="41"/>
  <c r="J270" i="41"/>
  <c r="J271" i="41"/>
  <c r="J272" i="41"/>
  <c r="J273" i="41"/>
  <c r="J274" i="41"/>
  <c r="J275" i="41"/>
  <c r="J276" i="41"/>
  <c r="J277" i="41"/>
  <c r="J278" i="41"/>
  <c r="J279" i="41"/>
  <c r="J280" i="41"/>
  <c r="J281" i="41"/>
  <c r="J282" i="41"/>
  <c r="J283" i="41"/>
  <c r="J284" i="41"/>
  <c r="J285" i="41"/>
  <c r="J286" i="41"/>
  <c r="J287" i="41"/>
  <c r="J288" i="41"/>
  <c r="J289" i="41"/>
  <c r="J290" i="41"/>
  <c r="J291" i="41"/>
  <c r="J292" i="41"/>
  <c r="J293" i="41"/>
  <c r="J294" i="41"/>
  <c r="J295" i="41"/>
  <c r="J296" i="41"/>
  <c r="J297" i="41"/>
  <c r="J298" i="41"/>
  <c r="J299" i="41"/>
  <c r="J300" i="41"/>
  <c r="J301" i="41"/>
  <c r="J302" i="41"/>
  <c r="J303" i="41"/>
  <c r="J304" i="41"/>
  <c r="J305" i="41"/>
  <c r="J306" i="41"/>
  <c r="J307" i="41"/>
  <c r="J308" i="41"/>
  <c r="J309" i="41"/>
  <c r="J310" i="41"/>
  <c r="J311" i="41"/>
  <c r="J312" i="41"/>
  <c r="J313" i="41"/>
  <c r="J314" i="41"/>
  <c r="J315" i="41"/>
  <c r="J316" i="41"/>
  <c r="J317" i="41"/>
  <c r="J318" i="41"/>
  <c r="J319" i="41"/>
  <c r="J320" i="41"/>
  <c r="J321" i="41"/>
  <c r="J322" i="41"/>
  <c r="J323" i="41"/>
  <c r="J324" i="41"/>
  <c r="J325" i="41"/>
  <c r="J326" i="41"/>
  <c r="J327" i="41"/>
  <c r="J328" i="41"/>
  <c r="J329" i="41"/>
  <c r="J330" i="41"/>
  <c r="J331" i="41"/>
  <c r="J332" i="41"/>
  <c r="J333" i="41"/>
  <c r="J334" i="41"/>
  <c r="J335" i="41"/>
  <c r="J336" i="41"/>
  <c r="J337" i="41"/>
  <c r="J338" i="41"/>
  <c r="J339" i="41"/>
  <c r="J340" i="41"/>
  <c r="J341" i="41"/>
  <c r="J342" i="41"/>
  <c r="J343" i="41"/>
  <c r="J344" i="41"/>
  <c r="J345" i="41"/>
  <c r="J346" i="41"/>
  <c r="J347" i="41"/>
  <c r="J348" i="41"/>
  <c r="J349" i="41"/>
  <c r="J350" i="41"/>
  <c r="J351" i="41"/>
  <c r="J352" i="41"/>
  <c r="J353" i="41"/>
  <c r="J354" i="41"/>
  <c r="J355" i="41"/>
  <c r="J356" i="41"/>
  <c r="J357" i="41"/>
  <c r="J358" i="41"/>
  <c r="J359" i="41"/>
  <c r="J360" i="41"/>
  <c r="J361" i="41"/>
  <c r="J362" i="41"/>
  <c r="J363" i="41"/>
  <c r="J364" i="41"/>
  <c r="J365" i="41"/>
  <c r="J366" i="41"/>
  <c r="J367" i="41"/>
  <c r="J368" i="41"/>
  <c r="J369" i="41"/>
  <c r="J370" i="41"/>
  <c r="J371" i="41"/>
  <c r="J372" i="41"/>
  <c r="J373" i="41"/>
  <c r="J374" i="41"/>
  <c r="J375" i="41"/>
  <c r="J376" i="41"/>
  <c r="J377" i="41"/>
  <c r="J378" i="41"/>
  <c r="J379" i="41"/>
  <c r="J380" i="41"/>
  <c r="J381" i="41"/>
  <c r="J382" i="41"/>
  <c r="J383" i="41"/>
  <c r="J384" i="41"/>
  <c r="J385" i="41"/>
  <c r="J386" i="41"/>
  <c r="J387" i="41"/>
  <c r="J388" i="41"/>
  <c r="J389" i="41"/>
  <c r="J390" i="41"/>
  <c r="J391" i="41"/>
  <c r="J392" i="41"/>
  <c r="J393" i="41"/>
  <c r="J394" i="41"/>
  <c r="J395" i="41"/>
  <c r="J396" i="41"/>
  <c r="J397" i="41"/>
  <c r="J398" i="41"/>
  <c r="J399" i="41"/>
  <c r="J400" i="41"/>
  <c r="J401" i="41"/>
  <c r="J402" i="41"/>
  <c r="J403" i="41"/>
  <c r="J404" i="41"/>
  <c r="J405" i="41"/>
  <c r="J406" i="41"/>
  <c r="J407" i="41"/>
  <c r="J408" i="41"/>
  <c r="J409" i="41"/>
  <c r="J410" i="41"/>
  <c r="J411" i="41"/>
  <c r="J412" i="41"/>
  <c r="J413" i="41"/>
  <c r="J414" i="41"/>
  <c r="J415" i="41"/>
  <c r="J416" i="41"/>
  <c r="J417" i="41"/>
  <c r="J418" i="41"/>
  <c r="J419" i="41"/>
  <c r="J420" i="41"/>
  <c r="J421" i="41"/>
  <c r="J422" i="41"/>
  <c r="J423" i="41"/>
  <c r="J424" i="41"/>
  <c r="J425" i="41"/>
  <c r="J426" i="41"/>
  <c r="J427" i="41"/>
  <c r="J428" i="41"/>
  <c r="J429" i="41"/>
  <c r="J430" i="41"/>
  <c r="J431" i="41"/>
  <c r="J432" i="41"/>
  <c r="J433" i="41"/>
  <c r="J434" i="41"/>
  <c r="J435" i="41"/>
  <c r="J436" i="41"/>
  <c r="J437" i="41"/>
  <c r="J438" i="41"/>
  <c r="J439" i="41"/>
  <c r="J440" i="41"/>
  <c r="J441" i="41"/>
  <c r="J442" i="41"/>
  <c r="J443" i="41"/>
  <c r="J444" i="41"/>
  <c r="J445" i="41"/>
  <c r="J446" i="41"/>
  <c r="J447" i="41"/>
  <c r="J448" i="41"/>
  <c r="J449" i="41"/>
  <c r="J450" i="41"/>
  <c r="J451" i="41"/>
  <c r="J452" i="41"/>
  <c r="J453" i="41"/>
  <c r="J454" i="41"/>
  <c r="J455" i="41"/>
  <c r="J456" i="41"/>
  <c r="J457" i="41"/>
  <c r="J458" i="41"/>
  <c r="J459" i="41"/>
  <c r="J460" i="41"/>
  <c r="J461" i="41"/>
  <c r="J462" i="41"/>
  <c r="J463" i="41"/>
  <c r="J464" i="41"/>
  <c r="J465" i="41"/>
  <c r="J466" i="41"/>
  <c r="J467" i="41"/>
  <c r="J468" i="41"/>
  <c r="J469" i="41"/>
  <c r="J470" i="41"/>
  <c r="J471" i="41"/>
  <c r="J472" i="41"/>
  <c r="J473" i="41"/>
  <c r="J474" i="41"/>
  <c r="J475" i="41"/>
  <c r="J476" i="41"/>
  <c r="J477" i="41"/>
  <c r="J478" i="41"/>
  <c r="J479" i="41"/>
  <c r="J480" i="41"/>
  <c r="J481" i="41"/>
  <c r="J482" i="41"/>
  <c r="J483" i="41"/>
  <c r="J484" i="41"/>
  <c r="J485" i="41"/>
  <c r="J486" i="41"/>
  <c r="J487" i="41"/>
  <c r="J488" i="41"/>
  <c r="J489" i="41"/>
  <c r="J490" i="41"/>
  <c r="J491" i="41"/>
  <c r="J492" i="41"/>
  <c r="J493" i="41"/>
  <c r="J494" i="41"/>
  <c r="J495" i="41"/>
  <c r="J496" i="41"/>
  <c r="J497" i="41"/>
  <c r="J498" i="41"/>
  <c r="J499" i="41"/>
  <c r="J500" i="41"/>
  <c r="J501" i="41"/>
  <c r="J502" i="41"/>
  <c r="J503" i="41"/>
  <c r="J504" i="41"/>
  <c r="J505" i="41"/>
  <c r="J506" i="41"/>
  <c r="J507" i="41"/>
  <c r="J508" i="41"/>
  <c r="J509" i="41"/>
  <c r="J510" i="41"/>
  <c r="J511" i="41"/>
  <c r="J512" i="41"/>
  <c r="J513" i="41"/>
  <c r="J514" i="41"/>
  <c r="J515" i="41"/>
  <c r="J516" i="41"/>
  <c r="J517" i="41"/>
  <c r="J518" i="41"/>
  <c r="J519" i="41"/>
  <c r="J520" i="41"/>
  <c r="J521" i="41"/>
  <c r="J522" i="41"/>
  <c r="J523" i="41"/>
  <c r="J524" i="41"/>
  <c r="J525" i="41"/>
  <c r="J526" i="41"/>
  <c r="J527" i="41"/>
  <c r="J528" i="41"/>
  <c r="J529" i="41"/>
  <c r="J530" i="41"/>
  <c r="J531" i="41"/>
  <c r="J532" i="41"/>
  <c r="J533" i="41"/>
  <c r="J534" i="41"/>
  <c r="J535" i="41"/>
  <c r="J536" i="41"/>
  <c r="J537" i="41"/>
  <c r="J538" i="41"/>
  <c r="J539" i="41"/>
  <c r="J540" i="41"/>
  <c r="J541" i="41"/>
  <c r="J542" i="41"/>
  <c r="J543" i="41"/>
  <c r="J544" i="41"/>
  <c r="J545" i="41"/>
  <c r="J546" i="41"/>
  <c r="J547" i="41"/>
  <c r="J548" i="41"/>
  <c r="J549" i="41"/>
  <c r="J550" i="41"/>
  <c r="J551" i="41"/>
  <c r="J552" i="41"/>
  <c r="J553" i="41"/>
  <c r="J554" i="41"/>
  <c r="J555" i="41"/>
  <c r="J556" i="41"/>
  <c r="J557" i="41"/>
  <c r="J558" i="41"/>
  <c r="J559" i="41"/>
  <c r="J560" i="41"/>
  <c r="J561" i="41"/>
  <c r="J562" i="41"/>
  <c r="J563" i="41"/>
  <c r="J564" i="41"/>
  <c r="J565" i="41"/>
  <c r="J566" i="41"/>
  <c r="J567" i="41"/>
  <c r="J568" i="41"/>
  <c r="J569" i="41"/>
  <c r="J570" i="41"/>
  <c r="J571" i="41"/>
  <c r="J572" i="41"/>
  <c r="J573" i="41"/>
  <c r="J574" i="41"/>
  <c r="J575" i="41"/>
  <c r="J576" i="41"/>
  <c r="J577" i="41"/>
  <c r="J578" i="41"/>
  <c r="J579" i="41"/>
  <c r="J580" i="41"/>
  <c r="J581" i="41"/>
  <c r="J582" i="41"/>
  <c r="J583" i="41"/>
  <c r="J584" i="41"/>
  <c r="J585" i="41"/>
  <c r="J586" i="41"/>
  <c r="J587" i="41"/>
  <c r="J588" i="41"/>
  <c r="J589" i="41"/>
  <c r="J590" i="41"/>
  <c r="J591" i="41"/>
  <c r="J592" i="41"/>
  <c r="J593" i="41"/>
  <c r="J594" i="41"/>
  <c r="J595" i="41"/>
  <c r="J596" i="41"/>
  <c r="J597" i="41"/>
  <c r="J598" i="41"/>
  <c r="J599" i="41"/>
  <c r="J600" i="41"/>
  <c r="J601" i="41"/>
  <c r="J602" i="41"/>
  <c r="J603" i="41"/>
  <c r="J604" i="41"/>
  <c r="J605" i="41"/>
  <c r="J606" i="41"/>
  <c r="J607" i="41"/>
  <c r="J608" i="41"/>
  <c r="J609" i="41"/>
  <c r="J610" i="41"/>
  <c r="J611" i="41"/>
  <c r="J612" i="41"/>
  <c r="J613" i="41"/>
  <c r="J614" i="41"/>
  <c r="J615" i="41"/>
  <c r="J616" i="41"/>
  <c r="J617" i="41"/>
  <c r="J618" i="41"/>
  <c r="J619" i="41"/>
  <c r="J620" i="41"/>
  <c r="J621" i="41"/>
  <c r="J622" i="41"/>
  <c r="J623" i="41"/>
  <c r="J624" i="41"/>
  <c r="J625" i="41"/>
  <c r="J626" i="41"/>
  <c r="J627" i="41"/>
  <c r="J628" i="41"/>
  <c r="J629" i="41"/>
  <c r="J630" i="41"/>
  <c r="J631" i="41"/>
  <c r="J632" i="41"/>
  <c r="J633" i="41"/>
  <c r="J634" i="41"/>
  <c r="J635" i="41"/>
  <c r="J636" i="41"/>
  <c r="J637" i="41"/>
  <c r="J638" i="41"/>
  <c r="J639" i="41"/>
  <c r="J640" i="41"/>
  <c r="J641" i="41"/>
  <c r="J642" i="41"/>
  <c r="J643" i="41"/>
  <c r="J644" i="41"/>
  <c r="J645" i="41"/>
  <c r="J646" i="41"/>
  <c r="J647" i="41"/>
  <c r="J648" i="41"/>
  <c r="J649" i="41"/>
  <c r="J650" i="41"/>
  <c r="J651" i="41"/>
  <c r="J652" i="41"/>
  <c r="J653" i="41"/>
  <c r="J654" i="41"/>
  <c r="J655" i="41"/>
  <c r="J656" i="41"/>
  <c r="J657" i="41"/>
  <c r="J658" i="41"/>
  <c r="J659" i="41"/>
  <c r="J660" i="41"/>
  <c r="J661" i="41"/>
  <c r="J662" i="41"/>
  <c r="J663" i="41"/>
  <c r="J664" i="41"/>
  <c r="J665" i="41"/>
  <c r="J666" i="41"/>
  <c r="J667" i="41"/>
  <c r="J668" i="41"/>
  <c r="J669" i="41"/>
  <c r="J670" i="41"/>
  <c r="J671" i="41"/>
  <c r="J672" i="41"/>
  <c r="J673" i="41"/>
  <c r="J674" i="41"/>
  <c r="J675" i="41"/>
  <c r="J676" i="41"/>
  <c r="J677" i="41"/>
  <c r="J678" i="41"/>
  <c r="J679" i="41"/>
  <c r="J680" i="41"/>
  <c r="J681" i="41"/>
  <c r="J682" i="41"/>
  <c r="J683" i="41"/>
  <c r="J684" i="41"/>
  <c r="J685" i="41"/>
  <c r="J686" i="41"/>
  <c r="J687" i="41"/>
  <c r="J688" i="41"/>
  <c r="J689" i="41"/>
  <c r="J690" i="41"/>
  <c r="J691" i="41"/>
  <c r="J692" i="41"/>
  <c r="J693" i="41"/>
  <c r="J694" i="41"/>
  <c r="J695" i="41"/>
  <c r="J696" i="41"/>
  <c r="J697" i="41"/>
  <c r="J698" i="41"/>
  <c r="J699" i="41"/>
  <c r="J700" i="41"/>
  <c r="J701" i="41"/>
  <c r="J702" i="41"/>
  <c r="J703" i="41"/>
  <c r="J704" i="41"/>
  <c r="J705" i="41"/>
  <c r="J706" i="41"/>
  <c r="J707" i="41"/>
  <c r="J708" i="41"/>
  <c r="J709" i="41"/>
  <c r="J710" i="41"/>
  <c r="J711" i="41"/>
  <c r="J712" i="41"/>
  <c r="J713" i="41"/>
  <c r="J714" i="41"/>
  <c r="J715" i="41"/>
  <c r="J716" i="41"/>
  <c r="J717" i="41"/>
  <c r="J718" i="41"/>
  <c r="J719" i="41"/>
  <c r="J720" i="41"/>
  <c r="J721" i="41"/>
  <c r="J722" i="41"/>
  <c r="J723" i="41"/>
  <c r="J724" i="41"/>
  <c r="J725" i="41"/>
  <c r="J726" i="41"/>
  <c r="J727" i="41"/>
  <c r="J728" i="41"/>
  <c r="J729" i="41"/>
  <c r="J730" i="41"/>
  <c r="J731" i="41"/>
  <c r="J732" i="41"/>
  <c r="J733" i="41"/>
  <c r="J734" i="41"/>
  <c r="J735" i="41"/>
  <c r="J736" i="41"/>
  <c r="J737" i="41"/>
  <c r="J738" i="41"/>
  <c r="J739" i="41"/>
  <c r="J740" i="41"/>
  <c r="J741" i="41"/>
  <c r="J742" i="41"/>
  <c r="J743" i="41"/>
  <c r="J744" i="41"/>
  <c r="J745" i="41"/>
  <c r="J746" i="41"/>
  <c r="J747" i="41"/>
  <c r="J748" i="41"/>
  <c r="J749" i="41"/>
  <c r="J750" i="41"/>
  <c r="J751" i="41"/>
  <c r="J752" i="41"/>
  <c r="J753" i="41"/>
  <c r="J754" i="41"/>
  <c r="J755" i="41"/>
  <c r="J756" i="41"/>
  <c r="J757" i="41"/>
  <c r="J758" i="41"/>
  <c r="J759" i="41"/>
  <c r="J760" i="41"/>
  <c r="J761" i="41"/>
  <c r="J762" i="41"/>
  <c r="J763" i="41"/>
  <c r="J764" i="41"/>
  <c r="J765" i="41"/>
  <c r="J766" i="41"/>
  <c r="J767" i="41"/>
  <c r="J768" i="41"/>
  <c r="J769" i="41"/>
  <c r="J770" i="41"/>
  <c r="J771" i="41"/>
  <c r="J772" i="41"/>
  <c r="J773" i="41"/>
  <c r="J774" i="41"/>
  <c r="J775" i="41"/>
  <c r="J776" i="41"/>
  <c r="J777" i="41"/>
  <c r="J778" i="41"/>
  <c r="J779" i="41"/>
  <c r="J780" i="41"/>
  <c r="J781" i="41"/>
  <c r="J782" i="41"/>
  <c r="J783" i="41"/>
  <c r="J784" i="41"/>
  <c r="J785" i="41"/>
  <c r="J786" i="41"/>
  <c r="J787" i="41"/>
  <c r="J788" i="41"/>
  <c r="J789" i="41"/>
  <c r="J790" i="41"/>
  <c r="J791" i="41"/>
  <c r="J792" i="41"/>
  <c r="J793" i="41"/>
  <c r="J794" i="41"/>
  <c r="J795" i="41"/>
  <c r="J796" i="41"/>
  <c r="J797" i="41"/>
  <c r="J798" i="41"/>
  <c r="J799" i="41"/>
  <c r="J800" i="41"/>
  <c r="J801" i="41"/>
  <c r="J802" i="41"/>
  <c r="J803" i="41"/>
  <c r="J804" i="41"/>
  <c r="J805" i="41"/>
  <c r="J806" i="41"/>
  <c r="J807" i="41"/>
  <c r="J808" i="41"/>
  <c r="J809" i="41"/>
  <c r="J810" i="41"/>
  <c r="J811" i="41"/>
  <c r="J812" i="41"/>
  <c r="J813" i="41"/>
  <c r="J814" i="41"/>
  <c r="J815" i="41"/>
  <c r="J816" i="41"/>
  <c r="J817" i="41"/>
  <c r="J818" i="41"/>
  <c r="J819" i="41"/>
  <c r="J820" i="41"/>
  <c r="J821" i="41"/>
  <c r="J822" i="41"/>
  <c r="J823" i="41"/>
  <c r="J824" i="41"/>
  <c r="J825" i="41"/>
  <c r="J826" i="41"/>
  <c r="J827" i="41"/>
  <c r="J828" i="41"/>
  <c r="J829" i="41"/>
  <c r="J830" i="41"/>
  <c r="J831" i="41"/>
  <c r="J832" i="41"/>
  <c r="J833" i="41"/>
  <c r="J834" i="41"/>
  <c r="J835" i="41"/>
  <c r="J836" i="41"/>
  <c r="J837" i="41"/>
  <c r="J838" i="41"/>
  <c r="J839" i="41"/>
  <c r="J840" i="41"/>
  <c r="J841" i="41"/>
  <c r="J842" i="41"/>
  <c r="J843" i="41"/>
  <c r="J844" i="41"/>
  <c r="J845" i="41"/>
  <c r="J846" i="41"/>
  <c r="J847" i="41"/>
  <c r="J848" i="41"/>
  <c r="J849" i="41"/>
  <c r="J850" i="41"/>
  <c r="J851" i="41"/>
  <c r="J852" i="41"/>
  <c r="J853" i="41"/>
  <c r="J854" i="41"/>
  <c r="J855" i="41"/>
  <c r="J856" i="41"/>
  <c r="J857" i="41"/>
  <c r="J858" i="41"/>
  <c r="J859" i="41"/>
  <c r="J860" i="41"/>
  <c r="J861" i="41"/>
  <c r="J862" i="41"/>
  <c r="J863" i="41"/>
  <c r="J864" i="41"/>
  <c r="J865" i="41"/>
  <c r="J866" i="41"/>
  <c r="J867" i="41"/>
  <c r="J868" i="41"/>
  <c r="J869" i="41"/>
  <c r="J870" i="41"/>
  <c r="J871" i="41"/>
  <c r="J872" i="41"/>
  <c r="J873" i="41"/>
  <c r="J874" i="41"/>
  <c r="J875" i="41"/>
  <c r="J876" i="41"/>
  <c r="J877" i="41"/>
  <c r="J878" i="41"/>
  <c r="J879" i="41"/>
  <c r="J880" i="41"/>
  <c r="J881" i="41"/>
  <c r="J882" i="41"/>
  <c r="J883" i="41"/>
  <c r="J884" i="41"/>
  <c r="J885" i="41"/>
  <c r="J886" i="41"/>
  <c r="J887" i="41"/>
  <c r="J888" i="41"/>
  <c r="J889" i="41"/>
  <c r="J890" i="41"/>
  <c r="J891" i="41"/>
  <c r="J892" i="41"/>
  <c r="J893" i="41"/>
  <c r="J894" i="41"/>
  <c r="J895" i="41"/>
  <c r="J896" i="41"/>
  <c r="J897" i="41"/>
  <c r="J898" i="41"/>
  <c r="J899" i="41"/>
  <c r="J900" i="41"/>
  <c r="J901" i="41"/>
  <c r="J902" i="41"/>
  <c r="J903" i="41"/>
  <c r="J904" i="41"/>
  <c r="J905" i="41"/>
  <c r="J906" i="41"/>
  <c r="J907" i="41"/>
  <c r="J908" i="41"/>
  <c r="J909" i="41"/>
  <c r="J910" i="41"/>
  <c r="J911" i="41"/>
  <c r="J912" i="41"/>
  <c r="J913" i="41"/>
  <c r="J914" i="41"/>
  <c r="J915" i="41"/>
  <c r="J916" i="41"/>
  <c r="J917" i="41"/>
  <c r="J918" i="41"/>
  <c r="J919" i="41"/>
  <c r="J920" i="41"/>
  <c r="J921" i="41"/>
  <c r="J922" i="41"/>
  <c r="J923" i="41"/>
  <c r="J924" i="41"/>
  <c r="J925" i="41"/>
  <c r="J926" i="41"/>
  <c r="J927" i="41"/>
  <c r="J928" i="41"/>
  <c r="J929" i="41"/>
  <c r="J930" i="41"/>
  <c r="J931" i="41"/>
  <c r="J932" i="41"/>
  <c r="J933" i="41"/>
  <c r="J934" i="41"/>
  <c r="J935" i="41"/>
  <c r="J936" i="41"/>
  <c r="J937" i="41"/>
  <c r="J938" i="41"/>
  <c r="J939" i="41"/>
  <c r="J940" i="41"/>
  <c r="J941" i="41"/>
  <c r="J942" i="41"/>
  <c r="J943" i="41"/>
  <c r="J944" i="41"/>
  <c r="J945" i="41"/>
  <c r="J946" i="41"/>
  <c r="J947" i="41"/>
  <c r="J948" i="41"/>
  <c r="J949" i="41"/>
  <c r="J950" i="41"/>
  <c r="J951" i="41"/>
  <c r="J952" i="41"/>
  <c r="J953" i="41"/>
  <c r="J954" i="41"/>
  <c r="J955" i="41"/>
  <c r="J956" i="41"/>
  <c r="J957" i="41"/>
  <c r="J958" i="41"/>
  <c r="J959" i="41"/>
  <c r="J960" i="41"/>
  <c r="J961" i="41"/>
  <c r="J962" i="41"/>
  <c r="J963" i="41"/>
  <c r="J964" i="41"/>
  <c r="J965" i="41"/>
  <c r="J966" i="41"/>
  <c r="J967" i="41"/>
  <c r="J968" i="41"/>
  <c r="J969" i="41"/>
  <c r="J970" i="41"/>
  <c r="J971" i="41"/>
  <c r="J972" i="41"/>
  <c r="J973" i="41"/>
  <c r="J974" i="41"/>
  <c r="J975" i="41"/>
  <c r="J976" i="41"/>
  <c r="J977" i="41"/>
  <c r="J978" i="41"/>
  <c r="J979" i="41"/>
  <c r="J980" i="41"/>
  <c r="J981" i="41"/>
  <c r="J982" i="41"/>
  <c r="J983" i="41"/>
  <c r="J984" i="41"/>
  <c r="J985" i="41"/>
  <c r="J986" i="41"/>
  <c r="J987" i="41"/>
  <c r="J988" i="41"/>
  <c r="J989" i="41"/>
  <c r="J990" i="41"/>
  <c r="J991" i="41"/>
  <c r="J992" i="41"/>
  <c r="J993" i="41"/>
  <c r="J994" i="41"/>
  <c r="J995" i="41"/>
  <c r="J996" i="41"/>
  <c r="J997" i="41"/>
  <c r="J998" i="41"/>
  <c r="J999" i="41"/>
  <c r="J1000" i="41"/>
  <c r="J1001" i="41"/>
  <c r="J1002" i="41"/>
  <c r="J1003" i="41"/>
  <c r="J1004" i="41"/>
  <c r="J1005" i="41"/>
  <c r="J1006" i="41"/>
  <c r="J1007" i="41"/>
  <c r="J1008" i="41"/>
  <c r="J1009" i="41"/>
  <c r="J1010" i="41"/>
  <c r="J1011" i="41"/>
  <c r="J1012" i="41"/>
  <c r="J1013" i="41"/>
  <c r="J1014" i="41"/>
  <c r="J1015" i="41"/>
  <c r="J1016" i="41"/>
  <c r="J1017" i="41"/>
  <c r="J1018" i="41"/>
  <c r="J1019" i="41"/>
  <c r="J1020" i="41"/>
  <c r="J1021" i="41"/>
  <c r="J1022" i="41"/>
  <c r="J1023" i="41"/>
  <c r="J1024" i="41"/>
  <c r="J1025" i="41"/>
  <c r="J1026" i="41"/>
  <c r="J1027" i="41"/>
  <c r="J1028" i="41"/>
  <c r="J1029" i="41"/>
  <c r="J1030" i="41"/>
  <c r="J1031" i="41"/>
  <c r="J1032" i="41"/>
  <c r="J1033" i="41"/>
  <c r="J1034" i="41"/>
  <c r="J1035" i="41"/>
  <c r="F20" i="22"/>
  <c r="F19" i="22"/>
  <c r="F18" i="22"/>
  <c r="F17" i="22"/>
  <c r="G32" i="22"/>
  <c r="G33" i="22"/>
  <c r="G34" i="22"/>
  <c r="G31" i="22"/>
  <c r="F32" i="22"/>
  <c r="F33" i="22"/>
  <c r="F31" i="22"/>
  <c r="E34" i="22"/>
  <c r="D33" i="22"/>
  <c r="E33" i="22"/>
  <c r="E32" i="22"/>
  <c r="E31" i="22"/>
  <c r="D32" i="22"/>
  <c r="D31" i="22"/>
  <c r="C34" i="22"/>
  <c r="B36" i="22"/>
  <c r="C33" i="22"/>
  <c r="C32" i="22"/>
  <c r="C31" i="22"/>
  <c r="B32" i="22"/>
  <c r="B33" i="22"/>
  <c r="B34" i="22"/>
  <c r="B35" i="22"/>
  <c r="B31" i="22"/>
  <c r="C26" i="22"/>
  <c r="C28" i="22" s="1"/>
  <c r="D25" i="22"/>
  <c r="C25" i="22"/>
  <c r="C27" i="22" s="1"/>
  <c r="C24" i="22"/>
  <c r="F23" i="22"/>
  <c r="F27" i="22" s="1"/>
  <c r="C22" i="22"/>
  <c r="F21" i="22"/>
  <c r="F25" i="22" s="1"/>
  <c r="D21" i="22"/>
  <c r="C21" i="22"/>
  <c r="C23" i="22" s="1"/>
  <c r="F24" i="22"/>
  <c r="F28" i="22" s="1"/>
  <c r="C20" i="22"/>
  <c r="D19" i="22"/>
  <c r="D23" i="22" s="1"/>
  <c r="D27" i="22" s="1"/>
  <c r="C19" i="22"/>
  <c r="F22" i="22"/>
  <c r="F26" i="22" s="1"/>
  <c r="D18" i="22"/>
  <c r="D22" i="22" s="1"/>
  <c r="D26" i="22" s="1"/>
  <c r="C18" i="22"/>
  <c r="D17" i="22"/>
  <c r="C17" i="22"/>
  <c r="I5" i="22"/>
  <c r="I4" i="22"/>
  <c r="H5" i="22"/>
  <c r="H6" i="22" s="1"/>
  <c r="H7" i="22" s="1"/>
  <c r="H8" i="22" s="1"/>
  <c r="H9" i="22" s="1"/>
  <c r="H10" i="22" s="1"/>
  <c r="C6" i="22"/>
  <c r="C7" i="22"/>
  <c r="C8" i="22"/>
  <c r="C9" i="22"/>
  <c r="BM39" i="41"/>
  <c r="AR39" i="41"/>
  <c r="AY39" i="41"/>
  <c r="AD35" i="41"/>
  <c r="EZ36" i="41"/>
  <c r="EZ37" i="41"/>
  <c r="EZ38" i="41"/>
  <c r="EZ39" i="41"/>
  <c r="EZ40" i="41"/>
  <c r="EZ41" i="41"/>
  <c r="EZ42" i="41"/>
  <c r="EZ43" i="41"/>
  <c r="EZ44" i="41"/>
  <c r="EZ45" i="41"/>
  <c r="EZ46" i="41"/>
  <c r="EZ47" i="41"/>
  <c r="EZ48" i="41"/>
  <c r="EZ49" i="41"/>
  <c r="EZ50" i="41"/>
  <c r="EZ51" i="41"/>
  <c r="EZ52" i="41"/>
  <c r="EZ53" i="41"/>
  <c r="EZ54" i="41"/>
  <c r="EZ55" i="41"/>
  <c r="EZ56" i="41"/>
  <c r="EZ57" i="41"/>
  <c r="EZ58" i="41"/>
  <c r="EZ59" i="41"/>
  <c r="EZ60" i="41"/>
  <c r="EZ61" i="41"/>
  <c r="EZ62" i="41"/>
  <c r="EZ63" i="41"/>
  <c r="EZ64" i="41"/>
  <c r="EZ65" i="41"/>
  <c r="EZ66" i="41"/>
  <c r="EZ67" i="41"/>
  <c r="EZ68" i="41"/>
  <c r="EZ69" i="41"/>
  <c r="EZ70" i="41"/>
  <c r="EZ71" i="41"/>
  <c r="EZ72" i="41"/>
  <c r="EZ73" i="41"/>
  <c r="EZ74" i="41"/>
  <c r="EZ75" i="41"/>
  <c r="EZ76" i="41"/>
  <c r="EZ77" i="41"/>
  <c r="EZ78" i="41"/>
  <c r="EZ79" i="41"/>
  <c r="EZ80" i="41"/>
  <c r="EZ81" i="41"/>
  <c r="EZ82" i="41"/>
  <c r="EZ83" i="41"/>
  <c r="EZ84" i="41"/>
  <c r="EZ85" i="41"/>
  <c r="EZ86" i="41"/>
  <c r="EZ87" i="41"/>
  <c r="EZ88" i="41"/>
  <c r="EZ89" i="41"/>
  <c r="EZ90" i="41"/>
  <c r="EZ91" i="41"/>
  <c r="EZ92" i="41"/>
  <c r="EZ93" i="41"/>
  <c r="EZ94" i="41"/>
  <c r="EZ95" i="41"/>
  <c r="EZ96" i="41"/>
  <c r="EZ97" i="41"/>
  <c r="EZ98" i="41"/>
  <c r="EZ99" i="41"/>
  <c r="EZ100" i="41"/>
  <c r="EZ101" i="41"/>
  <c r="EZ102" i="41"/>
  <c r="EZ103" i="41"/>
  <c r="EZ104" i="41"/>
  <c r="EZ105" i="41"/>
  <c r="EZ106" i="41"/>
  <c r="EZ107" i="41"/>
  <c r="EZ108" i="41"/>
  <c r="EZ109" i="41"/>
  <c r="EZ110" i="41"/>
  <c r="EZ111" i="41"/>
  <c r="EZ112" i="41"/>
  <c r="EZ113" i="41"/>
  <c r="EZ114" i="41"/>
  <c r="EZ115" i="41"/>
  <c r="EZ116" i="41"/>
  <c r="EZ117" i="41"/>
  <c r="EZ118" i="41"/>
  <c r="EZ119" i="41"/>
  <c r="EZ120" i="41"/>
  <c r="EZ121" i="41"/>
  <c r="EZ122" i="41"/>
  <c r="EZ123" i="41"/>
  <c r="EZ124" i="41"/>
  <c r="EZ125" i="41"/>
  <c r="EZ126" i="41"/>
  <c r="EZ127" i="41"/>
  <c r="EZ128" i="41"/>
  <c r="EZ129" i="41"/>
  <c r="EZ130" i="41"/>
  <c r="EZ131" i="41"/>
  <c r="EZ132" i="41"/>
  <c r="EZ133" i="41"/>
  <c r="EZ134" i="41"/>
  <c r="EZ135" i="41"/>
  <c r="EZ136" i="41"/>
  <c r="EZ137" i="41"/>
  <c r="EZ138" i="41"/>
  <c r="EZ139" i="41"/>
  <c r="EZ140" i="41"/>
  <c r="EZ141" i="41"/>
  <c r="EZ142" i="41"/>
  <c r="EZ143" i="41"/>
  <c r="EZ144" i="41"/>
  <c r="EZ145" i="41"/>
  <c r="EZ146" i="41"/>
  <c r="EZ147" i="41"/>
  <c r="EZ148" i="41"/>
  <c r="EZ149" i="41"/>
  <c r="EZ150" i="41"/>
  <c r="EZ151" i="41"/>
  <c r="EZ152" i="41"/>
  <c r="EZ153" i="41"/>
  <c r="EZ154" i="41"/>
  <c r="EZ155" i="41"/>
  <c r="EZ156" i="41"/>
  <c r="EZ157" i="41"/>
  <c r="EZ158" i="41"/>
  <c r="EZ159" i="41"/>
  <c r="EZ160" i="41"/>
  <c r="EZ161" i="41"/>
  <c r="EZ162" i="41"/>
  <c r="EZ163" i="41"/>
  <c r="EZ164" i="41"/>
  <c r="EZ165" i="41"/>
  <c r="EZ166" i="41"/>
  <c r="EZ167" i="41"/>
  <c r="EZ168" i="41"/>
  <c r="EZ169" i="41"/>
  <c r="EZ170" i="41"/>
  <c r="EZ171" i="41"/>
  <c r="EZ172" i="41"/>
  <c r="EZ173" i="41"/>
  <c r="EZ174" i="41"/>
  <c r="EZ175" i="41"/>
  <c r="EZ176" i="41"/>
  <c r="EZ177" i="41"/>
  <c r="EZ178" i="41"/>
  <c r="EZ179" i="41"/>
  <c r="EZ180" i="41"/>
  <c r="EZ181" i="41"/>
  <c r="EZ182" i="41"/>
  <c r="EZ183" i="41"/>
  <c r="EZ184" i="41"/>
  <c r="EZ185" i="41"/>
  <c r="EZ186" i="41"/>
  <c r="EZ187" i="41"/>
  <c r="EZ188" i="41"/>
  <c r="EZ189" i="41"/>
  <c r="EZ190" i="41"/>
  <c r="EZ191" i="41"/>
  <c r="EZ192" i="41"/>
  <c r="EZ193" i="41"/>
  <c r="EZ194" i="41"/>
  <c r="EZ195" i="41"/>
  <c r="EZ196" i="41"/>
  <c r="EZ197" i="41"/>
  <c r="EZ198" i="41"/>
  <c r="EZ199" i="41"/>
  <c r="EZ200" i="41"/>
  <c r="EZ201" i="41"/>
  <c r="EZ202" i="41"/>
  <c r="EZ203" i="41"/>
  <c r="EZ204" i="41"/>
  <c r="EZ205" i="41"/>
  <c r="EZ206" i="41"/>
  <c r="EZ207" i="41"/>
  <c r="EZ208" i="41"/>
  <c r="EZ209" i="41"/>
  <c r="EZ210" i="41"/>
  <c r="EZ211" i="41"/>
  <c r="EZ212" i="41"/>
  <c r="EZ213" i="41"/>
  <c r="EZ214" i="41"/>
  <c r="EZ215" i="41"/>
  <c r="EZ216" i="41"/>
  <c r="EZ217" i="41"/>
  <c r="EZ218" i="41"/>
  <c r="EZ219" i="41"/>
  <c r="EZ220" i="41"/>
  <c r="EZ221" i="41"/>
  <c r="EZ222" i="41"/>
  <c r="EZ223" i="41"/>
  <c r="EZ224" i="41"/>
  <c r="EZ225" i="41"/>
  <c r="EZ226" i="41"/>
  <c r="EZ227" i="41"/>
  <c r="EZ228" i="41"/>
  <c r="EZ229" i="41"/>
  <c r="EZ230" i="41"/>
  <c r="EZ231" i="41"/>
  <c r="EZ232" i="41"/>
  <c r="EZ233" i="41"/>
  <c r="EZ234" i="41"/>
  <c r="EZ235" i="41"/>
  <c r="EZ236" i="41"/>
  <c r="EZ237" i="41"/>
  <c r="EZ238" i="41"/>
  <c r="EZ239" i="41"/>
  <c r="EZ240" i="41"/>
  <c r="EZ241" i="41"/>
  <c r="EZ242" i="41"/>
  <c r="EZ243" i="41"/>
  <c r="EZ244" i="41"/>
  <c r="EZ245" i="41"/>
  <c r="EZ246" i="41"/>
  <c r="EZ247" i="41"/>
  <c r="EZ248" i="41"/>
  <c r="EZ249" i="41"/>
  <c r="EZ250" i="41"/>
  <c r="EZ251" i="41"/>
  <c r="EZ252" i="41"/>
  <c r="EZ253" i="41"/>
  <c r="EZ254" i="41"/>
  <c r="EZ255" i="41"/>
  <c r="EZ256" i="41"/>
  <c r="EZ257" i="41"/>
  <c r="EZ258" i="41"/>
  <c r="EZ259" i="41"/>
  <c r="EZ260" i="41"/>
  <c r="EZ261" i="41"/>
  <c r="EZ262" i="41"/>
  <c r="EZ263" i="41"/>
  <c r="EZ264" i="41"/>
  <c r="EZ265" i="41"/>
  <c r="EZ266" i="41"/>
  <c r="EZ267" i="41"/>
  <c r="EZ268" i="41"/>
  <c r="EZ269" i="41"/>
  <c r="EZ270" i="41"/>
  <c r="EZ271" i="41"/>
  <c r="EZ272" i="41"/>
  <c r="EZ273" i="41"/>
  <c r="EZ274" i="41"/>
  <c r="EZ275" i="41"/>
  <c r="EZ276" i="41"/>
  <c r="EZ277" i="41"/>
  <c r="EZ278" i="41"/>
  <c r="EZ279" i="41"/>
  <c r="EZ280" i="41"/>
  <c r="EZ281" i="41"/>
  <c r="EZ282" i="41"/>
  <c r="EZ283" i="41"/>
  <c r="EZ284" i="41"/>
  <c r="EZ285" i="41"/>
  <c r="EZ286" i="41"/>
  <c r="EZ287" i="41"/>
  <c r="EZ288" i="41"/>
  <c r="EZ289" i="41"/>
  <c r="EZ290" i="41"/>
  <c r="EZ291" i="41"/>
  <c r="EZ292" i="41"/>
  <c r="EZ293" i="41"/>
  <c r="EZ294" i="41"/>
  <c r="EZ295" i="41"/>
  <c r="EZ296" i="41"/>
  <c r="EZ297" i="41"/>
  <c r="EZ298" i="41"/>
  <c r="EZ299" i="41"/>
  <c r="EZ300" i="41"/>
  <c r="EZ301" i="41"/>
  <c r="EZ302" i="41"/>
  <c r="EZ303" i="41"/>
  <c r="EZ304" i="41"/>
  <c r="EZ305" i="41"/>
  <c r="EZ306" i="41"/>
  <c r="EZ307" i="41"/>
  <c r="EZ308" i="41"/>
  <c r="EZ309" i="41"/>
  <c r="EZ310" i="41"/>
  <c r="EZ311" i="41"/>
  <c r="EZ312" i="41"/>
  <c r="EZ313" i="41"/>
  <c r="EZ314" i="41"/>
  <c r="EZ315" i="41"/>
  <c r="EZ316" i="41"/>
  <c r="EZ317" i="41"/>
  <c r="EZ318" i="41"/>
  <c r="EZ319" i="41"/>
  <c r="EZ320" i="41"/>
  <c r="EZ321" i="41"/>
  <c r="EZ322" i="41"/>
  <c r="EZ323" i="41"/>
  <c r="EZ324" i="41"/>
  <c r="EZ325" i="41"/>
  <c r="EZ326" i="41"/>
  <c r="EZ327" i="41"/>
  <c r="EZ328" i="41"/>
  <c r="EZ329" i="41"/>
  <c r="EZ330" i="41"/>
  <c r="EZ331" i="41"/>
  <c r="EZ332" i="41"/>
  <c r="EZ333" i="41"/>
  <c r="EZ334" i="41"/>
  <c r="EZ335" i="41"/>
  <c r="EZ336" i="41"/>
  <c r="EZ337" i="41"/>
  <c r="EZ338" i="41"/>
  <c r="EZ339" i="41"/>
  <c r="EZ340" i="41"/>
  <c r="EZ341" i="41"/>
  <c r="EZ342" i="41"/>
  <c r="EZ343" i="41"/>
  <c r="EZ344" i="41"/>
  <c r="EZ345" i="41"/>
  <c r="EZ346" i="41"/>
  <c r="EZ347" i="41"/>
  <c r="EZ348" i="41"/>
  <c r="EZ349" i="41"/>
  <c r="EZ350" i="41"/>
  <c r="EZ351" i="41"/>
  <c r="EZ352" i="41"/>
  <c r="EZ353" i="41"/>
  <c r="EZ354" i="41"/>
  <c r="EZ355" i="41"/>
  <c r="EZ356" i="41"/>
  <c r="EZ357" i="41"/>
  <c r="EZ358" i="41"/>
  <c r="EZ359" i="41"/>
  <c r="EZ360" i="41"/>
  <c r="EZ361" i="41"/>
  <c r="EZ362" i="41"/>
  <c r="EZ363" i="41"/>
  <c r="EZ364" i="41"/>
  <c r="EZ365" i="41"/>
  <c r="EZ366" i="41"/>
  <c r="EZ367" i="41"/>
  <c r="EZ368" i="41"/>
  <c r="EZ369" i="41"/>
  <c r="EZ370" i="41"/>
  <c r="EZ371" i="41"/>
  <c r="EZ372" i="41"/>
  <c r="EZ373" i="41"/>
  <c r="EZ374" i="41"/>
  <c r="EZ375" i="41"/>
  <c r="EZ376" i="41"/>
  <c r="EZ377" i="41"/>
  <c r="EZ378" i="41"/>
  <c r="EZ379" i="41"/>
  <c r="EZ380" i="41"/>
  <c r="EZ381" i="41"/>
  <c r="EZ382" i="41"/>
  <c r="EZ383" i="41"/>
  <c r="EZ384" i="41"/>
  <c r="EZ385" i="41"/>
  <c r="EZ386" i="41"/>
  <c r="EZ387" i="41"/>
  <c r="EZ388" i="41"/>
  <c r="EZ389" i="41"/>
  <c r="EZ390" i="41"/>
  <c r="EZ391" i="41"/>
  <c r="EZ392" i="41"/>
  <c r="EZ393" i="41"/>
  <c r="EZ394" i="41"/>
  <c r="EZ395" i="41"/>
  <c r="EZ396" i="41"/>
  <c r="EZ397" i="41"/>
  <c r="EZ398" i="41"/>
  <c r="EZ399" i="41"/>
  <c r="EZ400" i="41"/>
  <c r="EZ401" i="41"/>
  <c r="EZ402" i="41"/>
  <c r="EZ403" i="41"/>
  <c r="EZ404" i="41"/>
  <c r="EZ405" i="41"/>
  <c r="EZ406" i="41"/>
  <c r="EZ407" i="41"/>
  <c r="EZ408" i="41"/>
  <c r="EZ409" i="41"/>
  <c r="EZ410" i="41"/>
  <c r="EZ411" i="41"/>
  <c r="EZ412" i="41"/>
  <c r="EZ413" i="41"/>
  <c r="EZ414" i="41"/>
  <c r="EZ415" i="41"/>
  <c r="EZ416" i="41"/>
  <c r="EZ417" i="41"/>
  <c r="EZ418" i="41"/>
  <c r="EZ419" i="41"/>
  <c r="EZ420" i="41"/>
  <c r="EZ421" i="41"/>
  <c r="EZ422" i="41"/>
  <c r="EZ423" i="41"/>
  <c r="EZ424" i="41"/>
  <c r="EZ425" i="41"/>
  <c r="EZ426" i="41"/>
  <c r="EZ427" i="41"/>
  <c r="EZ428" i="41"/>
  <c r="EZ429" i="41"/>
  <c r="EZ430" i="41"/>
  <c r="EZ431" i="41"/>
  <c r="EZ432" i="41"/>
  <c r="EZ433" i="41"/>
  <c r="EZ434" i="41"/>
  <c r="EZ435" i="41"/>
  <c r="EZ436" i="41"/>
  <c r="EZ437" i="41"/>
  <c r="EZ438" i="41"/>
  <c r="EZ439" i="41"/>
  <c r="EZ440" i="41"/>
  <c r="EZ441" i="41"/>
  <c r="EZ442" i="41"/>
  <c r="EZ443" i="41"/>
  <c r="EZ444" i="41"/>
  <c r="EZ445" i="41"/>
  <c r="EZ446" i="41"/>
  <c r="EZ447" i="41"/>
  <c r="EZ448" i="41"/>
  <c r="EZ449" i="41"/>
  <c r="EZ450" i="41"/>
  <c r="EZ451" i="41"/>
  <c r="EZ452" i="41"/>
  <c r="EZ453" i="41"/>
  <c r="EZ454" i="41"/>
  <c r="EZ455" i="41"/>
  <c r="EZ456" i="41"/>
  <c r="EZ457" i="41"/>
  <c r="EZ458" i="41"/>
  <c r="EZ459" i="41"/>
  <c r="EZ460" i="41"/>
  <c r="EZ461" i="41"/>
  <c r="EZ462" i="41"/>
  <c r="EZ463" i="41"/>
  <c r="EZ464" i="41"/>
  <c r="EZ465" i="41"/>
  <c r="EZ466" i="41"/>
  <c r="EZ467" i="41"/>
  <c r="EZ468" i="41"/>
  <c r="EZ469" i="41"/>
  <c r="EZ470" i="41"/>
  <c r="EZ471" i="41"/>
  <c r="EZ472" i="41"/>
  <c r="EZ473" i="41"/>
  <c r="EZ474" i="41"/>
  <c r="EZ475" i="41"/>
  <c r="EZ476" i="41"/>
  <c r="EZ477" i="41"/>
  <c r="EZ478" i="41"/>
  <c r="EZ479" i="41"/>
  <c r="EZ480" i="41"/>
  <c r="EZ481" i="41"/>
  <c r="EZ482" i="41"/>
  <c r="EZ483" i="41"/>
  <c r="EZ484" i="41"/>
  <c r="EZ485" i="41"/>
  <c r="EZ486" i="41"/>
  <c r="EZ487" i="41"/>
  <c r="EZ488" i="41"/>
  <c r="EZ489" i="41"/>
  <c r="EZ490" i="41"/>
  <c r="EZ491" i="41"/>
  <c r="EZ492" i="41"/>
  <c r="EZ493" i="41"/>
  <c r="EZ494" i="41"/>
  <c r="EZ495" i="41"/>
  <c r="EZ496" i="41"/>
  <c r="EZ497" i="41"/>
  <c r="EZ498" i="41"/>
  <c r="EZ499" i="41"/>
  <c r="EZ500" i="41"/>
  <c r="EZ501" i="41"/>
  <c r="EZ502" i="41"/>
  <c r="EZ503" i="41"/>
  <c r="EZ504" i="41"/>
  <c r="EZ505" i="41"/>
  <c r="EZ506" i="41"/>
  <c r="EZ507" i="41"/>
  <c r="EZ508" i="41"/>
  <c r="EZ509" i="41"/>
  <c r="EZ510" i="41"/>
  <c r="EZ511" i="41"/>
  <c r="EZ512" i="41"/>
  <c r="EZ513" i="41"/>
  <c r="EZ514" i="41"/>
  <c r="EZ515" i="41"/>
  <c r="EZ516" i="41"/>
  <c r="EZ517" i="41"/>
  <c r="EZ518" i="41"/>
  <c r="EZ519" i="41"/>
  <c r="EZ520" i="41"/>
  <c r="EZ521" i="41"/>
  <c r="EZ522" i="41"/>
  <c r="EZ523" i="41"/>
  <c r="EZ524" i="41"/>
  <c r="EZ525" i="41"/>
  <c r="EZ526" i="41"/>
  <c r="EZ527" i="41"/>
  <c r="EZ528" i="41"/>
  <c r="EZ529" i="41"/>
  <c r="EZ530" i="41"/>
  <c r="EZ531" i="41"/>
  <c r="EZ532" i="41"/>
  <c r="EZ533" i="41"/>
  <c r="EZ534" i="41"/>
  <c r="EZ535" i="41"/>
  <c r="EZ536" i="41"/>
  <c r="EZ537" i="41"/>
  <c r="EZ538" i="41"/>
  <c r="EZ539" i="41"/>
  <c r="EZ540" i="41"/>
  <c r="EZ541" i="41"/>
  <c r="EZ542" i="41"/>
  <c r="EZ543" i="41"/>
  <c r="EZ544" i="41"/>
  <c r="EZ545" i="41"/>
  <c r="EZ546" i="41"/>
  <c r="EZ547" i="41"/>
  <c r="EZ548" i="41"/>
  <c r="EZ549" i="41"/>
  <c r="EZ550" i="41"/>
  <c r="EZ551" i="41"/>
  <c r="EZ552" i="41"/>
  <c r="EZ553" i="41"/>
  <c r="EZ554" i="41"/>
  <c r="EZ555" i="41"/>
  <c r="EZ556" i="41"/>
  <c r="EZ557" i="41"/>
  <c r="EZ558" i="41"/>
  <c r="EZ559" i="41"/>
  <c r="EZ560" i="41"/>
  <c r="EZ561" i="41"/>
  <c r="EZ562" i="41"/>
  <c r="EZ563" i="41"/>
  <c r="EZ564" i="41"/>
  <c r="EZ565" i="41"/>
  <c r="EZ566" i="41"/>
  <c r="EZ567" i="41"/>
  <c r="EZ568" i="41"/>
  <c r="EZ569" i="41"/>
  <c r="EZ570" i="41"/>
  <c r="EZ571" i="41"/>
  <c r="EZ572" i="41"/>
  <c r="EZ573" i="41"/>
  <c r="EZ574" i="41"/>
  <c r="EZ575" i="41"/>
  <c r="EZ576" i="41"/>
  <c r="EZ577" i="41"/>
  <c r="EZ578" i="41"/>
  <c r="EZ579" i="41"/>
  <c r="EZ580" i="41"/>
  <c r="EZ581" i="41"/>
  <c r="EZ582" i="41"/>
  <c r="EZ583" i="41"/>
  <c r="EZ584" i="41"/>
  <c r="EZ585" i="41"/>
  <c r="EZ586" i="41"/>
  <c r="EZ587" i="41"/>
  <c r="EZ588" i="41"/>
  <c r="EZ589" i="41"/>
  <c r="EZ590" i="41"/>
  <c r="EZ591" i="41"/>
  <c r="EZ592" i="41"/>
  <c r="EZ593" i="41"/>
  <c r="EZ594" i="41"/>
  <c r="EZ595" i="41"/>
  <c r="EZ596" i="41"/>
  <c r="EZ597" i="41"/>
  <c r="EZ598" i="41"/>
  <c r="EZ599" i="41"/>
  <c r="EZ600" i="41"/>
  <c r="EZ601" i="41"/>
  <c r="EZ602" i="41"/>
  <c r="EZ603" i="41"/>
  <c r="EZ604" i="41"/>
  <c r="EZ605" i="41"/>
  <c r="EZ606" i="41"/>
  <c r="EZ607" i="41"/>
  <c r="EZ608" i="41"/>
  <c r="EZ609" i="41"/>
  <c r="EZ610" i="41"/>
  <c r="EZ611" i="41"/>
  <c r="EZ612" i="41"/>
  <c r="EZ613" i="41"/>
  <c r="EZ614" i="41"/>
  <c r="EZ615" i="41"/>
  <c r="EZ616" i="41"/>
  <c r="EZ617" i="41"/>
  <c r="EZ618" i="41"/>
  <c r="EZ619" i="41"/>
  <c r="EZ620" i="41"/>
  <c r="EZ621" i="41"/>
  <c r="EZ622" i="41"/>
  <c r="EZ623" i="41"/>
  <c r="EZ624" i="41"/>
  <c r="EZ625" i="41"/>
  <c r="EZ626" i="41"/>
  <c r="EZ627" i="41"/>
  <c r="EZ628" i="41"/>
  <c r="EZ629" i="41"/>
  <c r="EZ630" i="41"/>
  <c r="EZ631" i="41"/>
  <c r="EZ632" i="41"/>
  <c r="EZ633" i="41"/>
  <c r="EZ634" i="41"/>
  <c r="EZ635" i="41"/>
  <c r="EZ636" i="41"/>
  <c r="EZ637" i="41"/>
  <c r="EZ638" i="41"/>
  <c r="EZ639" i="41"/>
  <c r="EZ640" i="41"/>
  <c r="EZ641" i="41"/>
  <c r="EZ642" i="41"/>
  <c r="EZ643" i="41"/>
  <c r="EZ644" i="41"/>
  <c r="EZ645" i="41"/>
  <c r="EZ646" i="41"/>
  <c r="EZ647" i="41"/>
  <c r="EZ648" i="41"/>
  <c r="EZ649" i="41"/>
  <c r="EZ650" i="41"/>
  <c r="EZ651" i="41"/>
  <c r="EZ652" i="41"/>
  <c r="EZ653" i="41"/>
  <c r="EZ654" i="41"/>
  <c r="EZ655" i="41"/>
  <c r="EZ656" i="41"/>
  <c r="EZ657" i="41"/>
  <c r="EZ658" i="41"/>
  <c r="EZ659" i="41"/>
  <c r="EZ660" i="41"/>
  <c r="EZ661" i="41"/>
  <c r="EZ662" i="41"/>
  <c r="EZ663" i="41"/>
  <c r="EZ664" i="41"/>
  <c r="EZ665" i="41"/>
  <c r="EZ666" i="41"/>
  <c r="EZ667" i="41"/>
  <c r="EZ668" i="41"/>
  <c r="EZ669" i="41"/>
  <c r="EZ670" i="41"/>
  <c r="EZ671" i="41"/>
  <c r="EZ672" i="41"/>
  <c r="EZ673" i="41"/>
  <c r="EZ674" i="41"/>
  <c r="EZ675" i="41"/>
  <c r="EZ676" i="41"/>
  <c r="EZ677" i="41"/>
  <c r="EZ678" i="41"/>
  <c r="EZ679" i="41"/>
  <c r="EZ680" i="41"/>
  <c r="EZ681" i="41"/>
  <c r="EZ682" i="41"/>
  <c r="EZ683" i="41"/>
  <c r="EZ684" i="41"/>
  <c r="EZ685" i="41"/>
  <c r="EZ686" i="41"/>
  <c r="EZ687" i="41"/>
  <c r="EZ688" i="41"/>
  <c r="EZ689" i="41"/>
  <c r="EZ690" i="41"/>
  <c r="EZ691" i="41"/>
  <c r="EZ692" i="41"/>
  <c r="EZ693" i="41"/>
  <c r="EZ694" i="41"/>
  <c r="EZ695" i="41"/>
  <c r="EZ696" i="41"/>
  <c r="EZ697" i="41"/>
  <c r="EZ698" i="41"/>
  <c r="EZ699" i="41"/>
  <c r="EZ700" i="41"/>
  <c r="EZ701" i="41"/>
  <c r="EZ702" i="41"/>
  <c r="EZ703" i="41"/>
  <c r="EZ704" i="41"/>
  <c r="EZ705" i="41"/>
  <c r="EZ706" i="41"/>
  <c r="EZ707" i="41"/>
  <c r="EZ708" i="41"/>
  <c r="EZ709" i="41"/>
  <c r="EZ710" i="41"/>
  <c r="EZ711" i="41"/>
  <c r="EZ712" i="41"/>
  <c r="EZ713" i="41"/>
  <c r="EZ714" i="41"/>
  <c r="EZ715" i="41"/>
  <c r="EZ716" i="41"/>
  <c r="EZ717" i="41"/>
  <c r="EZ718" i="41"/>
  <c r="EZ719" i="41"/>
  <c r="EZ720" i="41"/>
  <c r="EZ721" i="41"/>
  <c r="EZ722" i="41"/>
  <c r="EZ723" i="41"/>
  <c r="EZ724" i="41"/>
  <c r="EZ725" i="41"/>
  <c r="EZ726" i="41"/>
  <c r="EZ727" i="41"/>
  <c r="EZ728" i="41"/>
  <c r="EZ729" i="41"/>
  <c r="EZ730" i="41"/>
  <c r="EZ731" i="41"/>
  <c r="EZ732" i="41"/>
  <c r="EZ733" i="41"/>
  <c r="EZ734" i="41"/>
  <c r="EZ735" i="41"/>
  <c r="EZ736" i="41"/>
  <c r="EZ737" i="41"/>
  <c r="EZ738" i="41"/>
  <c r="EZ739" i="41"/>
  <c r="EZ740" i="41"/>
  <c r="EZ741" i="41"/>
  <c r="EZ742" i="41"/>
  <c r="EZ743" i="41"/>
  <c r="EZ744" i="41"/>
  <c r="EZ745" i="41"/>
  <c r="EZ746" i="41"/>
  <c r="EZ747" i="41"/>
  <c r="EZ748" i="41"/>
  <c r="EZ749" i="41"/>
  <c r="EZ750" i="41"/>
  <c r="EZ751" i="41"/>
  <c r="EZ752" i="41"/>
  <c r="EZ753" i="41"/>
  <c r="EZ754" i="41"/>
  <c r="EZ755" i="41"/>
  <c r="EZ756" i="41"/>
  <c r="EZ757" i="41"/>
  <c r="EZ758" i="41"/>
  <c r="EZ759" i="41"/>
  <c r="EZ760" i="41"/>
  <c r="EZ761" i="41"/>
  <c r="EZ762" i="41"/>
  <c r="EZ763" i="41"/>
  <c r="EZ764" i="41"/>
  <c r="EZ765" i="41"/>
  <c r="EZ766" i="41"/>
  <c r="EZ767" i="41"/>
  <c r="EZ768" i="41"/>
  <c r="EZ769" i="41"/>
  <c r="EZ770" i="41"/>
  <c r="EZ771" i="41"/>
  <c r="EZ772" i="41"/>
  <c r="EZ773" i="41"/>
  <c r="EZ774" i="41"/>
  <c r="EZ775" i="41"/>
  <c r="EZ776" i="41"/>
  <c r="EZ777" i="41"/>
  <c r="EZ778" i="41"/>
  <c r="EZ779" i="41"/>
  <c r="EZ780" i="41"/>
  <c r="EZ781" i="41"/>
  <c r="EZ782" i="41"/>
  <c r="EZ783" i="41"/>
  <c r="EZ784" i="41"/>
  <c r="EZ785" i="41"/>
  <c r="EZ786" i="41"/>
  <c r="EZ787" i="41"/>
  <c r="EZ788" i="41"/>
  <c r="EZ789" i="41"/>
  <c r="EZ790" i="41"/>
  <c r="EZ791" i="41"/>
  <c r="EZ792" i="41"/>
  <c r="EZ793" i="41"/>
  <c r="EZ794" i="41"/>
  <c r="EZ795" i="41"/>
  <c r="EZ796" i="41"/>
  <c r="EZ797" i="41"/>
  <c r="EZ798" i="41"/>
  <c r="EZ799" i="41"/>
  <c r="EZ800" i="41"/>
  <c r="EZ801" i="41"/>
  <c r="EZ802" i="41"/>
  <c r="EZ803" i="41"/>
  <c r="EZ804" i="41"/>
  <c r="EZ805" i="41"/>
  <c r="EZ806" i="41"/>
  <c r="EZ807" i="41"/>
  <c r="EZ808" i="41"/>
  <c r="EZ809" i="41"/>
  <c r="EZ810" i="41"/>
  <c r="EZ811" i="41"/>
  <c r="EZ812" i="41"/>
  <c r="EZ813" i="41"/>
  <c r="EZ814" i="41"/>
  <c r="EZ815" i="41"/>
  <c r="EZ816" i="41"/>
  <c r="EZ817" i="41"/>
  <c r="EZ818" i="41"/>
  <c r="EZ819" i="41"/>
  <c r="EZ820" i="41"/>
  <c r="EZ821" i="41"/>
  <c r="EZ822" i="41"/>
  <c r="EZ823" i="41"/>
  <c r="EZ824" i="41"/>
  <c r="EZ825" i="41"/>
  <c r="EZ826" i="41"/>
  <c r="EZ827" i="41"/>
  <c r="EZ828" i="41"/>
  <c r="EZ829" i="41"/>
  <c r="EZ830" i="41"/>
  <c r="EZ831" i="41"/>
  <c r="EZ832" i="41"/>
  <c r="EZ833" i="41"/>
  <c r="EZ834" i="41"/>
  <c r="EZ835" i="41"/>
  <c r="EZ836" i="41"/>
  <c r="EZ837" i="41"/>
  <c r="EZ838" i="41"/>
  <c r="EZ839" i="41"/>
  <c r="EZ840" i="41"/>
  <c r="EZ841" i="41"/>
  <c r="EZ842" i="41"/>
  <c r="EZ843" i="41"/>
  <c r="EZ844" i="41"/>
  <c r="EZ845" i="41"/>
  <c r="EZ846" i="41"/>
  <c r="EZ847" i="41"/>
  <c r="EZ848" i="41"/>
  <c r="EZ849" i="41"/>
  <c r="EZ850" i="41"/>
  <c r="EZ851" i="41"/>
  <c r="EZ852" i="41"/>
  <c r="EZ853" i="41"/>
  <c r="EZ854" i="41"/>
  <c r="EZ855" i="41"/>
  <c r="EZ856" i="41"/>
  <c r="EZ857" i="41"/>
  <c r="EZ858" i="41"/>
  <c r="EZ859" i="41"/>
  <c r="EZ860" i="41"/>
  <c r="EZ861" i="41"/>
  <c r="EZ862" i="41"/>
  <c r="EZ863" i="41"/>
  <c r="EZ864" i="41"/>
  <c r="EZ865" i="41"/>
  <c r="EZ866" i="41"/>
  <c r="EZ867" i="41"/>
  <c r="EZ868" i="41"/>
  <c r="EZ869" i="41"/>
  <c r="EZ870" i="41"/>
  <c r="EZ871" i="41"/>
  <c r="EZ872" i="41"/>
  <c r="EZ873" i="41"/>
  <c r="EZ874" i="41"/>
  <c r="EZ875" i="41"/>
  <c r="EZ876" i="41"/>
  <c r="EZ877" i="41"/>
  <c r="EZ878" i="41"/>
  <c r="EZ879" i="41"/>
  <c r="EZ880" i="41"/>
  <c r="EZ881" i="41"/>
  <c r="EZ882" i="41"/>
  <c r="EZ883" i="41"/>
  <c r="EZ884" i="41"/>
  <c r="EZ885" i="41"/>
  <c r="EZ886" i="41"/>
  <c r="EZ887" i="41"/>
  <c r="EZ888" i="41"/>
  <c r="EZ889" i="41"/>
  <c r="EZ890" i="41"/>
  <c r="EZ891" i="41"/>
  <c r="EZ892" i="41"/>
  <c r="EZ893" i="41"/>
  <c r="EZ894" i="41"/>
  <c r="EZ895" i="41"/>
  <c r="EZ896" i="41"/>
  <c r="EZ897" i="41"/>
  <c r="EZ898" i="41"/>
  <c r="EZ899" i="41"/>
  <c r="EZ900" i="41"/>
  <c r="EZ901" i="41"/>
  <c r="EZ902" i="41"/>
  <c r="EZ903" i="41"/>
  <c r="EZ904" i="41"/>
  <c r="EZ905" i="41"/>
  <c r="EZ906" i="41"/>
  <c r="EZ907" i="41"/>
  <c r="EZ908" i="41"/>
  <c r="EZ909" i="41"/>
  <c r="EZ910" i="41"/>
  <c r="EZ911" i="41"/>
  <c r="EZ912" i="41"/>
  <c r="EZ913" i="41"/>
  <c r="EZ914" i="41"/>
  <c r="EZ915" i="41"/>
  <c r="EZ916" i="41"/>
  <c r="EZ917" i="41"/>
  <c r="EZ918" i="41"/>
  <c r="EZ919" i="41"/>
  <c r="EZ920" i="41"/>
  <c r="EZ921" i="41"/>
  <c r="EZ922" i="41"/>
  <c r="EZ923" i="41"/>
  <c r="EZ924" i="41"/>
  <c r="EZ925" i="41"/>
  <c r="EZ926" i="41"/>
  <c r="EZ927" i="41"/>
  <c r="EZ928" i="41"/>
  <c r="EZ929" i="41"/>
  <c r="EZ930" i="41"/>
  <c r="EZ931" i="41"/>
  <c r="EZ932" i="41"/>
  <c r="EZ933" i="41"/>
  <c r="EZ934" i="41"/>
  <c r="EZ935" i="41"/>
  <c r="EZ936" i="41"/>
  <c r="EZ937" i="41"/>
  <c r="EZ938" i="41"/>
  <c r="EZ939" i="41"/>
  <c r="EZ940" i="41"/>
  <c r="EZ941" i="41"/>
  <c r="EZ942" i="41"/>
  <c r="EZ943" i="41"/>
  <c r="EZ944" i="41"/>
  <c r="EZ945" i="41"/>
  <c r="EZ946" i="41"/>
  <c r="EZ947" i="41"/>
  <c r="EZ948" i="41"/>
  <c r="EZ949" i="41"/>
  <c r="EZ950" i="41"/>
  <c r="EZ951" i="41"/>
  <c r="EZ952" i="41"/>
  <c r="EZ953" i="41"/>
  <c r="EZ954" i="41"/>
  <c r="EZ955" i="41"/>
  <c r="EZ956" i="41"/>
  <c r="EZ957" i="41"/>
  <c r="EZ958" i="41"/>
  <c r="EZ959" i="41"/>
  <c r="EZ960" i="41"/>
  <c r="EZ961" i="41"/>
  <c r="EZ962" i="41"/>
  <c r="EZ963" i="41"/>
  <c r="EZ964" i="41"/>
  <c r="EZ965" i="41"/>
  <c r="EZ966" i="41"/>
  <c r="EZ967" i="41"/>
  <c r="EZ968" i="41"/>
  <c r="EZ969" i="41"/>
  <c r="EZ970" i="41"/>
  <c r="EZ971" i="41"/>
  <c r="EZ972" i="41"/>
  <c r="EZ973" i="41"/>
  <c r="EZ974" i="41"/>
  <c r="EZ975" i="41"/>
  <c r="EZ976" i="41"/>
  <c r="EZ977" i="41"/>
  <c r="EZ978" i="41"/>
  <c r="EZ979" i="41"/>
  <c r="EZ980" i="41"/>
  <c r="EZ981" i="41"/>
  <c r="EZ982" i="41"/>
  <c r="EZ983" i="41"/>
  <c r="EZ984" i="41"/>
  <c r="EZ985" i="41"/>
  <c r="EZ986" i="41"/>
  <c r="EZ987" i="41"/>
  <c r="EZ988" i="41"/>
  <c r="EZ989" i="41"/>
  <c r="EZ990" i="41"/>
  <c r="EZ991" i="41"/>
  <c r="EZ992" i="41"/>
  <c r="EZ993" i="41"/>
  <c r="EZ994" i="41"/>
  <c r="EZ995" i="41"/>
  <c r="EZ996" i="41"/>
  <c r="EZ997" i="41"/>
  <c r="EZ998" i="41"/>
  <c r="EZ999" i="41"/>
  <c r="EZ1000" i="41"/>
  <c r="EZ1001" i="41"/>
  <c r="EZ1002" i="41"/>
  <c r="EZ1003" i="41"/>
  <c r="EZ1004" i="41"/>
  <c r="EZ1005" i="41"/>
  <c r="EZ1006" i="41"/>
  <c r="EZ1007" i="41"/>
  <c r="EZ1008" i="41"/>
  <c r="EZ1009" i="41"/>
  <c r="EZ1010" i="41"/>
  <c r="EZ1011" i="41"/>
  <c r="EZ1012" i="41"/>
  <c r="EZ1013" i="41"/>
  <c r="EZ1014" i="41"/>
  <c r="EZ1015" i="41"/>
  <c r="EZ1016" i="41"/>
  <c r="EZ1017" i="41"/>
  <c r="EZ1018" i="41"/>
  <c r="EZ1019" i="41"/>
  <c r="EZ1020" i="41"/>
  <c r="EZ1021" i="41"/>
  <c r="EZ1022" i="41"/>
  <c r="EZ1023" i="41"/>
  <c r="EZ1024" i="41"/>
  <c r="EZ1025" i="41"/>
  <c r="EZ1026" i="41"/>
  <c r="EZ1027" i="41"/>
  <c r="EZ1028" i="41"/>
  <c r="EZ1029" i="41"/>
  <c r="EZ1030" i="41"/>
  <c r="EZ1031" i="41"/>
  <c r="EZ1032" i="41"/>
  <c r="EZ1033" i="41"/>
  <c r="EZ1034" i="41"/>
  <c r="EZ35" i="41"/>
  <c r="ES36" i="41"/>
  <c r="ES37" i="41"/>
  <c r="ES38" i="41"/>
  <c r="ES39" i="41"/>
  <c r="ES40" i="41"/>
  <c r="ES41" i="41"/>
  <c r="ES42" i="41"/>
  <c r="ES43" i="41"/>
  <c r="ES44" i="41"/>
  <c r="ES45" i="41"/>
  <c r="ES46" i="41"/>
  <c r="ES47" i="41"/>
  <c r="ES48" i="41"/>
  <c r="ES49" i="41"/>
  <c r="ES50" i="41"/>
  <c r="ES51" i="41"/>
  <c r="ES52" i="41"/>
  <c r="ES53" i="41"/>
  <c r="ES54" i="41"/>
  <c r="ES55" i="41"/>
  <c r="ES56" i="41"/>
  <c r="ES57" i="41"/>
  <c r="ES58" i="41"/>
  <c r="ES59" i="41"/>
  <c r="ES60" i="41"/>
  <c r="ES61" i="41"/>
  <c r="ES62" i="41"/>
  <c r="ES63" i="41"/>
  <c r="ES64" i="41"/>
  <c r="ES65" i="41"/>
  <c r="ES66" i="41"/>
  <c r="ES67" i="41"/>
  <c r="ES68" i="41"/>
  <c r="ES69" i="41"/>
  <c r="ES70" i="41"/>
  <c r="ES71" i="41"/>
  <c r="ES72" i="41"/>
  <c r="ES73" i="41"/>
  <c r="ES74" i="41"/>
  <c r="ES75" i="41"/>
  <c r="ES76" i="41"/>
  <c r="ES77" i="41"/>
  <c r="ES78" i="41"/>
  <c r="ES79" i="41"/>
  <c r="ES80" i="41"/>
  <c r="ES81" i="41"/>
  <c r="ES82" i="41"/>
  <c r="ES83" i="41"/>
  <c r="ES84" i="41"/>
  <c r="ES85" i="41"/>
  <c r="ES86" i="41"/>
  <c r="ES87" i="41"/>
  <c r="ES88" i="41"/>
  <c r="ES89" i="41"/>
  <c r="ES90" i="41"/>
  <c r="ES91" i="41"/>
  <c r="ES92" i="41"/>
  <c r="ES93" i="41"/>
  <c r="ES94" i="41"/>
  <c r="ES95" i="41"/>
  <c r="ES96" i="41"/>
  <c r="ES97" i="41"/>
  <c r="ES98" i="41"/>
  <c r="ES99" i="41"/>
  <c r="ES100" i="41"/>
  <c r="ES101" i="41"/>
  <c r="ES102" i="41"/>
  <c r="ES103" i="41"/>
  <c r="ES104" i="41"/>
  <c r="ES105" i="41"/>
  <c r="ES106" i="41"/>
  <c r="ES107" i="41"/>
  <c r="ES108" i="41"/>
  <c r="ES109" i="41"/>
  <c r="ES110" i="41"/>
  <c r="ES111" i="41"/>
  <c r="ES112" i="41"/>
  <c r="ES113" i="41"/>
  <c r="ES114" i="41"/>
  <c r="ES115" i="41"/>
  <c r="ES116" i="41"/>
  <c r="ES117" i="41"/>
  <c r="ES118" i="41"/>
  <c r="ES119" i="41"/>
  <c r="ES120" i="41"/>
  <c r="ES121" i="41"/>
  <c r="ES122" i="41"/>
  <c r="ES123" i="41"/>
  <c r="ES124" i="41"/>
  <c r="ES125" i="41"/>
  <c r="ES126" i="41"/>
  <c r="ES127" i="41"/>
  <c r="ES128" i="41"/>
  <c r="ES129" i="41"/>
  <c r="ES130" i="41"/>
  <c r="ES131" i="41"/>
  <c r="ES132" i="41"/>
  <c r="ES133" i="41"/>
  <c r="ES134" i="41"/>
  <c r="ES135" i="41"/>
  <c r="ES136" i="41"/>
  <c r="ES137" i="41"/>
  <c r="ES138" i="41"/>
  <c r="ES139" i="41"/>
  <c r="ES140" i="41"/>
  <c r="ES141" i="41"/>
  <c r="ES142" i="41"/>
  <c r="ES143" i="41"/>
  <c r="ES144" i="41"/>
  <c r="ES145" i="41"/>
  <c r="ES146" i="41"/>
  <c r="ES147" i="41"/>
  <c r="ES148" i="41"/>
  <c r="ES149" i="41"/>
  <c r="ES150" i="41"/>
  <c r="ES151" i="41"/>
  <c r="ES152" i="41"/>
  <c r="ES153" i="41"/>
  <c r="ES154" i="41"/>
  <c r="ES155" i="41"/>
  <c r="ES156" i="41"/>
  <c r="ES157" i="41"/>
  <c r="ES158" i="41"/>
  <c r="ES159" i="41"/>
  <c r="ES160" i="41"/>
  <c r="ES161" i="41"/>
  <c r="ES162" i="41"/>
  <c r="ES163" i="41"/>
  <c r="ES164" i="41"/>
  <c r="ES165" i="41"/>
  <c r="ES166" i="41"/>
  <c r="ES167" i="41"/>
  <c r="ES168" i="41"/>
  <c r="ES169" i="41"/>
  <c r="ES170" i="41"/>
  <c r="ES171" i="41"/>
  <c r="ES172" i="41"/>
  <c r="ES173" i="41"/>
  <c r="ES174" i="41"/>
  <c r="ES175" i="41"/>
  <c r="ES176" i="41"/>
  <c r="ES177" i="41"/>
  <c r="ES178" i="41"/>
  <c r="ES179" i="41"/>
  <c r="ES180" i="41"/>
  <c r="ES181" i="41"/>
  <c r="ES182" i="41"/>
  <c r="ES183" i="41"/>
  <c r="ES184" i="41"/>
  <c r="ES185" i="41"/>
  <c r="ES186" i="41"/>
  <c r="ES187" i="41"/>
  <c r="ES188" i="41"/>
  <c r="ES189" i="41"/>
  <c r="ES190" i="41"/>
  <c r="ES191" i="41"/>
  <c r="ES192" i="41"/>
  <c r="ES193" i="41"/>
  <c r="ES194" i="41"/>
  <c r="ES195" i="41"/>
  <c r="ES196" i="41"/>
  <c r="ES197" i="41"/>
  <c r="ES198" i="41"/>
  <c r="ES199" i="41"/>
  <c r="ES200" i="41"/>
  <c r="ES201" i="41"/>
  <c r="ES202" i="41"/>
  <c r="ES203" i="41"/>
  <c r="ES204" i="41"/>
  <c r="ES205" i="41"/>
  <c r="ES206" i="41"/>
  <c r="ES207" i="41"/>
  <c r="ES208" i="41"/>
  <c r="ES209" i="41"/>
  <c r="ES210" i="41"/>
  <c r="ES211" i="41"/>
  <c r="ES212" i="41"/>
  <c r="ES213" i="41"/>
  <c r="ES214" i="41"/>
  <c r="ES215" i="41"/>
  <c r="ES216" i="41"/>
  <c r="ES217" i="41"/>
  <c r="ES218" i="41"/>
  <c r="ES219" i="41"/>
  <c r="ES220" i="41"/>
  <c r="ES221" i="41"/>
  <c r="ES222" i="41"/>
  <c r="ES223" i="41"/>
  <c r="ES224" i="41"/>
  <c r="ES225" i="41"/>
  <c r="ES226" i="41"/>
  <c r="ES227" i="41"/>
  <c r="ES228" i="41"/>
  <c r="ES229" i="41"/>
  <c r="ES230" i="41"/>
  <c r="ES231" i="41"/>
  <c r="ES232" i="41"/>
  <c r="ES233" i="41"/>
  <c r="ES234" i="41"/>
  <c r="ES235" i="41"/>
  <c r="ES236" i="41"/>
  <c r="ES237" i="41"/>
  <c r="ES238" i="41"/>
  <c r="ES239" i="41"/>
  <c r="ES240" i="41"/>
  <c r="ES241" i="41"/>
  <c r="ES242" i="41"/>
  <c r="ES243" i="41"/>
  <c r="ES244" i="41"/>
  <c r="ES245" i="41"/>
  <c r="ES246" i="41"/>
  <c r="ES247" i="41"/>
  <c r="ES248" i="41"/>
  <c r="ES249" i="41"/>
  <c r="ES250" i="41"/>
  <c r="ES251" i="41"/>
  <c r="ES252" i="41"/>
  <c r="ES253" i="41"/>
  <c r="ES254" i="41"/>
  <c r="ES255" i="41"/>
  <c r="ES256" i="41"/>
  <c r="ES257" i="41"/>
  <c r="ES258" i="41"/>
  <c r="ES259" i="41"/>
  <c r="ES260" i="41"/>
  <c r="ES261" i="41"/>
  <c r="ES262" i="41"/>
  <c r="ES263" i="41"/>
  <c r="ES264" i="41"/>
  <c r="ES265" i="41"/>
  <c r="ES266" i="41"/>
  <c r="ES267" i="41"/>
  <c r="ES268" i="41"/>
  <c r="ES269" i="41"/>
  <c r="ES270" i="41"/>
  <c r="ES271" i="41"/>
  <c r="ES272" i="41"/>
  <c r="ES273" i="41"/>
  <c r="ES274" i="41"/>
  <c r="ES275" i="41"/>
  <c r="ES276" i="41"/>
  <c r="ES277" i="41"/>
  <c r="ES278" i="41"/>
  <c r="ES279" i="41"/>
  <c r="ES280" i="41"/>
  <c r="ES281" i="41"/>
  <c r="ES282" i="41"/>
  <c r="ES283" i="41"/>
  <c r="ES284" i="41"/>
  <c r="ES285" i="41"/>
  <c r="ES286" i="41"/>
  <c r="ES287" i="41"/>
  <c r="ES288" i="41"/>
  <c r="ES289" i="41"/>
  <c r="ES290" i="41"/>
  <c r="ES291" i="41"/>
  <c r="ES292" i="41"/>
  <c r="ES293" i="41"/>
  <c r="ES294" i="41"/>
  <c r="ES295" i="41"/>
  <c r="ES296" i="41"/>
  <c r="ES297" i="41"/>
  <c r="ES298" i="41"/>
  <c r="ES299" i="41"/>
  <c r="ES300" i="41"/>
  <c r="ES301" i="41"/>
  <c r="ES302" i="41"/>
  <c r="ES303" i="41"/>
  <c r="ES304" i="41"/>
  <c r="ES305" i="41"/>
  <c r="ES306" i="41"/>
  <c r="ES307" i="41"/>
  <c r="ES308" i="41"/>
  <c r="ES309" i="41"/>
  <c r="ES310" i="41"/>
  <c r="ES311" i="41"/>
  <c r="ES312" i="41"/>
  <c r="ES313" i="41"/>
  <c r="ES314" i="41"/>
  <c r="ES315" i="41"/>
  <c r="ES316" i="41"/>
  <c r="ES317" i="41"/>
  <c r="ES318" i="41"/>
  <c r="ES319" i="41"/>
  <c r="ES320" i="41"/>
  <c r="ES321" i="41"/>
  <c r="ES322" i="41"/>
  <c r="ES323" i="41"/>
  <c r="ES324" i="41"/>
  <c r="ES325" i="41"/>
  <c r="ES326" i="41"/>
  <c r="ES327" i="41"/>
  <c r="ES328" i="41"/>
  <c r="ES329" i="41"/>
  <c r="ES330" i="41"/>
  <c r="ES331" i="41"/>
  <c r="ES332" i="41"/>
  <c r="ES333" i="41"/>
  <c r="ES334" i="41"/>
  <c r="ES335" i="41"/>
  <c r="ES336" i="41"/>
  <c r="ES337" i="41"/>
  <c r="ES338" i="41"/>
  <c r="ES339" i="41"/>
  <c r="ES340" i="41"/>
  <c r="ES341" i="41"/>
  <c r="ES342" i="41"/>
  <c r="ES343" i="41"/>
  <c r="ES344" i="41"/>
  <c r="ES345" i="41"/>
  <c r="ES346" i="41"/>
  <c r="ES347" i="41"/>
  <c r="ES348" i="41"/>
  <c r="ES349" i="41"/>
  <c r="ES350" i="41"/>
  <c r="ES351" i="41"/>
  <c r="ES352" i="41"/>
  <c r="ES353" i="41"/>
  <c r="ES354" i="41"/>
  <c r="ES355" i="41"/>
  <c r="ES356" i="41"/>
  <c r="ES357" i="41"/>
  <c r="ES358" i="41"/>
  <c r="ES359" i="41"/>
  <c r="ES360" i="41"/>
  <c r="ES361" i="41"/>
  <c r="ES362" i="41"/>
  <c r="ES363" i="41"/>
  <c r="ES364" i="41"/>
  <c r="ES365" i="41"/>
  <c r="ES366" i="41"/>
  <c r="ES367" i="41"/>
  <c r="ES368" i="41"/>
  <c r="ES369" i="41"/>
  <c r="ES370" i="41"/>
  <c r="ES371" i="41"/>
  <c r="ES372" i="41"/>
  <c r="ES373" i="41"/>
  <c r="ES374" i="41"/>
  <c r="ES375" i="41"/>
  <c r="ES376" i="41"/>
  <c r="ES377" i="41"/>
  <c r="ES378" i="41"/>
  <c r="ES379" i="41"/>
  <c r="ES380" i="41"/>
  <c r="ES381" i="41"/>
  <c r="ES382" i="41"/>
  <c r="ES383" i="41"/>
  <c r="ES384" i="41"/>
  <c r="ES385" i="41"/>
  <c r="ES386" i="41"/>
  <c r="ES387" i="41"/>
  <c r="ES388" i="41"/>
  <c r="ES389" i="41"/>
  <c r="ES390" i="41"/>
  <c r="ES391" i="41"/>
  <c r="ES392" i="41"/>
  <c r="ES393" i="41"/>
  <c r="ES394" i="41"/>
  <c r="ES395" i="41"/>
  <c r="ES396" i="41"/>
  <c r="ES397" i="41"/>
  <c r="ES398" i="41"/>
  <c r="ES399" i="41"/>
  <c r="ES400" i="41"/>
  <c r="ES401" i="41"/>
  <c r="ES402" i="41"/>
  <c r="ES403" i="41"/>
  <c r="ES404" i="41"/>
  <c r="ES405" i="41"/>
  <c r="ES406" i="41"/>
  <c r="ES407" i="41"/>
  <c r="ES408" i="41"/>
  <c r="ES409" i="41"/>
  <c r="ES410" i="41"/>
  <c r="ES411" i="41"/>
  <c r="ES412" i="41"/>
  <c r="ES413" i="41"/>
  <c r="ES414" i="41"/>
  <c r="ES415" i="41"/>
  <c r="ES416" i="41"/>
  <c r="ES417" i="41"/>
  <c r="ES418" i="41"/>
  <c r="ES419" i="41"/>
  <c r="ES420" i="41"/>
  <c r="ES421" i="41"/>
  <c r="ES422" i="41"/>
  <c r="ES423" i="41"/>
  <c r="ES424" i="41"/>
  <c r="ES425" i="41"/>
  <c r="ES426" i="41"/>
  <c r="ES427" i="41"/>
  <c r="ES428" i="41"/>
  <c r="ES429" i="41"/>
  <c r="ES430" i="41"/>
  <c r="ES431" i="41"/>
  <c r="ES432" i="41"/>
  <c r="ES433" i="41"/>
  <c r="ES434" i="41"/>
  <c r="ES435" i="41"/>
  <c r="ES436" i="41"/>
  <c r="ES437" i="41"/>
  <c r="ES438" i="41"/>
  <c r="ES439" i="41"/>
  <c r="ES440" i="41"/>
  <c r="ES441" i="41"/>
  <c r="ES442" i="41"/>
  <c r="ES443" i="41"/>
  <c r="ES444" i="41"/>
  <c r="ES445" i="41"/>
  <c r="ES446" i="41"/>
  <c r="ES447" i="41"/>
  <c r="ES448" i="41"/>
  <c r="ES449" i="41"/>
  <c r="ES450" i="41"/>
  <c r="ES451" i="41"/>
  <c r="ES452" i="41"/>
  <c r="ES453" i="41"/>
  <c r="ES454" i="41"/>
  <c r="ES455" i="41"/>
  <c r="ES456" i="41"/>
  <c r="ES457" i="41"/>
  <c r="ES458" i="41"/>
  <c r="ES459" i="41"/>
  <c r="ES460" i="41"/>
  <c r="ES461" i="41"/>
  <c r="ES462" i="41"/>
  <c r="ES463" i="41"/>
  <c r="ES464" i="41"/>
  <c r="ES465" i="41"/>
  <c r="ES466" i="41"/>
  <c r="ES467" i="41"/>
  <c r="ES468" i="41"/>
  <c r="ES469" i="41"/>
  <c r="ES470" i="41"/>
  <c r="ES471" i="41"/>
  <c r="ES472" i="41"/>
  <c r="ES473" i="41"/>
  <c r="ES474" i="41"/>
  <c r="ES475" i="41"/>
  <c r="ES476" i="41"/>
  <c r="ES477" i="41"/>
  <c r="ES478" i="41"/>
  <c r="ES479" i="41"/>
  <c r="ES480" i="41"/>
  <c r="ES481" i="41"/>
  <c r="ES482" i="41"/>
  <c r="ES483" i="41"/>
  <c r="ES484" i="41"/>
  <c r="ES485" i="41"/>
  <c r="ES486" i="41"/>
  <c r="ES487" i="41"/>
  <c r="ES488" i="41"/>
  <c r="ES489" i="41"/>
  <c r="ES490" i="41"/>
  <c r="ES491" i="41"/>
  <c r="ES492" i="41"/>
  <c r="ES493" i="41"/>
  <c r="ES494" i="41"/>
  <c r="ES495" i="41"/>
  <c r="ES496" i="41"/>
  <c r="ES497" i="41"/>
  <c r="ES498" i="41"/>
  <c r="ES499" i="41"/>
  <c r="ES500" i="41"/>
  <c r="ES501" i="41"/>
  <c r="ES502" i="41"/>
  <c r="ES503" i="41"/>
  <c r="ES504" i="41"/>
  <c r="ES505" i="41"/>
  <c r="ES506" i="41"/>
  <c r="ES507" i="41"/>
  <c r="ES508" i="41"/>
  <c r="ES509" i="41"/>
  <c r="ES510" i="41"/>
  <c r="ES511" i="41"/>
  <c r="ES512" i="41"/>
  <c r="ES513" i="41"/>
  <c r="ES514" i="41"/>
  <c r="ES515" i="41"/>
  <c r="ES516" i="41"/>
  <c r="ES517" i="41"/>
  <c r="ES518" i="41"/>
  <c r="ES519" i="41"/>
  <c r="ES520" i="41"/>
  <c r="ES521" i="41"/>
  <c r="ES522" i="41"/>
  <c r="ES523" i="41"/>
  <c r="ES524" i="41"/>
  <c r="ES525" i="41"/>
  <c r="ES526" i="41"/>
  <c r="ES527" i="41"/>
  <c r="ES528" i="41"/>
  <c r="ES529" i="41"/>
  <c r="ES530" i="41"/>
  <c r="ES531" i="41"/>
  <c r="ES532" i="41"/>
  <c r="ES533" i="41"/>
  <c r="ES534" i="41"/>
  <c r="ES535" i="41"/>
  <c r="ES536" i="41"/>
  <c r="ES537" i="41"/>
  <c r="ES538" i="41"/>
  <c r="ES539" i="41"/>
  <c r="ES540" i="41"/>
  <c r="ES541" i="41"/>
  <c r="ES542" i="41"/>
  <c r="ES543" i="41"/>
  <c r="ES544" i="41"/>
  <c r="ES545" i="41"/>
  <c r="ES546" i="41"/>
  <c r="ES547" i="41"/>
  <c r="ES548" i="41"/>
  <c r="ES549" i="41"/>
  <c r="ES550" i="41"/>
  <c r="ES551" i="41"/>
  <c r="ES552" i="41"/>
  <c r="ES553" i="41"/>
  <c r="ES554" i="41"/>
  <c r="ES555" i="41"/>
  <c r="ES556" i="41"/>
  <c r="ES557" i="41"/>
  <c r="ES558" i="41"/>
  <c r="ES559" i="41"/>
  <c r="ES560" i="41"/>
  <c r="ES561" i="41"/>
  <c r="ES562" i="41"/>
  <c r="ES563" i="41"/>
  <c r="ES564" i="41"/>
  <c r="ES565" i="41"/>
  <c r="ES566" i="41"/>
  <c r="ES567" i="41"/>
  <c r="ES568" i="41"/>
  <c r="ES569" i="41"/>
  <c r="ES570" i="41"/>
  <c r="ES571" i="41"/>
  <c r="ES572" i="41"/>
  <c r="ES573" i="41"/>
  <c r="ES574" i="41"/>
  <c r="ES575" i="41"/>
  <c r="ES576" i="41"/>
  <c r="ES577" i="41"/>
  <c r="ES578" i="41"/>
  <c r="ES579" i="41"/>
  <c r="ES580" i="41"/>
  <c r="ES581" i="41"/>
  <c r="ES582" i="41"/>
  <c r="ES583" i="41"/>
  <c r="ES584" i="41"/>
  <c r="ES585" i="41"/>
  <c r="ES586" i="41"/>
  <c r="ES587" i="41"/>
  <c r="ES588" i="41"/>
  <c r="ES589" i="41"/>
  <c r="ES590" i="41"/>
  <c r="ES591" i="41"/>
  <c r="ES592" i="41"/>
  <c r="ES593" i="41"/>
  <c r="ES594" i="41"/>
  <c r="ES595" i="41"/>
  <c r="ES596" i="41"/>
  <c r="ES597" i="41"/>
  <c r="ES598" i="41"/>
  <c r="ES599" i="41"/>
  <c r="ES600" i="41"/>
  <c r="ES601" i="41"/>
  <c r="ES602" i="41"/>
  <c r="ES603" i="41"/>
  <c r="ES604" i="41"/>
  <c r="ES605" i="41"/>
  <c r="ES606" i="41"/>
  <c r="ES607" i="41"/>
  <c r="ES608" i="41"/>
  <c r="ES609" i="41"/>
  <c r="ES610" i="41"/>
  <c r="ES611" i="41"/>
  <c r="ES612" i="41"/>
  <c r="ES613" i="41"/>
  <c r="ES614" i="41"/>
  <c r="ES615" i="41"/>
  <c r="ES616" i="41"/>
  <c r="ES617" i="41"/>
  <c r="ES618" i="41"/>
  <c r="ES619" i="41"/>
  <c r="ES620" i="41"/>
  <c r="ES621" i="41"/>
  <c r="ES622" i="41"/>
  <c r="ES623" i="41"/>
  <c r="ES624" i="41"/>
  <c r="ES625" i="41"/>
  <c r="ES626" i="41"/>
  <c r="ES627" i="41"/>
  <c r="ES628" i="41"/>
  <c r="ES629" i="41"/>
  <c r="ES630" i="41"/>
  <c r="ES631" i="41"/>
  <c r="ES632" i="41"/>
  <c r="ES633" i="41"/>
  <c r="ES634" i="41"/>
  <c r="ES635" i="41"/>
  <c r="ES636" i="41"/>
  <c r="ES637" i="41"/>
  <c r="ES638" i="41"/>
  <c r="ES639" i="41"/>
  <c r="ES640" i="41"/>
  <c r="ES641" i="41"/>
  <c r="ES642" i="41"/>
  <c r="ES643" i="41"/>
  <c r="ES644" i="41"/>
  <c r="ES645" i="41"/>
  <c r="ES646" i="41"/>
  <c r="ES647" i="41"/>
  <c r="ES648" i="41"/>
  <c r="ES649" i="41"/>
  <c r="ES650" i="41"/>
  <c r="ES651" i="41"/>
  <c r="ES652" i="41"/>
  <c r="ES653" i="41"/>
  <c r="ES654" i="41"/>
  <c r="ES655" i="41"/>
  <c r="ES656" i="41"/>
  <c r="ES657" i="41"/>
  <c r="ES658" i="41"/>
  <c r="ES659" i="41"/>
  <c r="ES660" i="41"/>
  <c r="ES661" i="41"/>
  <c r="ES662" i="41"/>
  <c r="ES663" i="41"/>
  <c r="ES664" i="41"/>
  <c r="ES665" i="41"/>
  <c r="ES666" i="41"/>
  <c r="ES667" i="41"/>
  <c r="ES668" i="41"/>
  <c r="ES669" i="41"/>
  <c r="ES670" i="41"/>
  <c r="ES671" i="41"/>
  <c r="ES672" i="41"/>
  <c r="ES673" i="41"/>
  <c r="ES674" i="41"/>
  <c r="ES675" i="41"/>
  <c r="ES676" i="41"/>
  <c r="ES677" i="41"/>
  <c r="ES678" i="41"/>
  <c r="ES679" i="41"/>
  <c r="ES680" i="41"/>
  <c r="ES681" i="41"/>
  <c r="ES682" i="41"/>
  <c r="ES683" i="41"/>
  <c r="ES684" i="41"/>
  <c r="ES685" i="41"/>
  <c r="ES686" i="41"/>
  <c r="ES687" i="41"/>
  <c r="ES688" i="41"/>
  <c r="ES689" i="41"/>
  <c r="ES690" i="41"/>
  <c r="ES691" i="41"/>
  <c r="ES692" i="41"/>
  <c r="ES693" i="41"/>
  <c r="ES694" i="41"/>
  <c r="ES695" i="41"/>
  <c r="ES696" i="41"/>
  <c r="ES697" i="41"/>
  <c r="ES698" i="41"/>
  <c r="ES699" i="41"/>
  <c r="ES700" i="41"/>
  <c r="ES701" i="41"/>
  <c r="ES702" i="41"/>
  <c r="ES703" i="41"/>
  <c r="ES704" i="41"/>
  <c r="ES705" i="41"/>
  <c r="ES706" i="41"/>
  <c r="ES707" i="41"/>
  <c r="ES708" i="41"/>
  <c r="ES709" i="41"/>
  <c r="ES710" i="41"/>
  <c r="ES711" i="41"/>
  <c r="ES712" i="41"/>
  <c r="ES713" i="41"/>
  <c r="ES714" i="41"/>
  <c r="ES715" i="41"/>
  <c r="ES716" i="41"/>
  <c r="ES717" i="41"/>
  <c r="ES718" i="41"/>
  <c r="ES719" i="41"/>
  <c r="ES720" i="41"/>
  <c r="ES721" i="41"/>
  <c r="ES722" i="41"/>
  <c r="ES723" i="41"/>
  <c r="ES724" i="41"/>
  <c r="ES725" i="41"/>
  <c r="ES726" i="41"/>
  <c r="ES727" i="41"/>
  <c r="ES728" i="41"/>
  <c r="ES729" i="41"/>
  <c r="ES730" i="41"/>
  <c r="ES731" i="41"/>
  <c r="ES732" i="41"/>
  <c r="ES733" i="41"/>
  <c r="ES734" i="41"/>
  <c r="ES735" i="41"/>
  <c r="ES736" i="41"/>
  <c r="ES737" i="41"/>
  <c r="ES738" i="41"/>
  <c r="ES739" i="41"/>
  <c r="ES740" i="41"/>
  <c r="ES741" i="41"/>
  <c r="ES742" i="41"/>
  <c r="ES743" i="41"/>
  <c r="ES744" i="41"/>
  <c r="ES745" i="41"/>
  <c r="ES746" i="41"/>
  <c r="ES747" i="41"/>
  <c r="ES748" i="41"/>
  <c r="ES749" i="41"/>
  <c r="ES750" i="41"/>
  <c r="ES751" i="41"/>
  <c r="ES752" i="41"/>
  <c r="ES753" i="41"/>
  <c r="ES754" i="41"/>
  <c r="ES755" i="41"/>
  <c r="ES756" i="41"/>
  <c r="ES757" i="41"/>
  <c r="ES758" i="41"/>
  <c r="ES759" i="41"/>
  <c r="ES760" i="41"/>
  <c r="ES761" i="41"/>
  <c r="ES762" i="41"/>
  <c r="ES763" i="41"/>
  <c r="ES764" i="41"/>
  <c r="ES765" i="41"/>
  <c r="ES766" i="41"/>
  <c r="ES767" i="41"/>
  <c r="ES768" i="41"/>
  <c r="ES769" i="41"/>
  <c r="ES770" i="41"/>
  <c r="ES771" i="41"/>
  <c r="ES772" i="41"/>
  <c r="ES773" i="41"/>
  <c r="ES774" i="41"/>
  <c r="ES775" i="41"/>
  <c r="ES776" i="41"/>
  <c r="ES777" i="41"/>
  <c r="ES778" i="41"/>
  <c r="ES779" i="41"/>
  <c r="ES780" i="41"/>
  <c r="ES781" i="41"/>
  <c r="ES782" i="41"/>
  <c r="ES783" i="41"/>
  <c r="ES784" i="41"/>
  <c r="ES785" i="41"/>
  <c r="ES786" i="41"/>
  <c r="ES787" i="41"/>
  <c r="ES788" i="41"/>
  <c r="ES789" i="41"/>
  <c r="ES790" i="41"/>
  <c r="ES791" i="41"/>
  <c r="ES792" i="41"/>
  <c r="ES793" i="41"/>
  <c r="ES794" i="41"/>
  <c r="ES795" i="41"/>
  <c r="ES796" i="41"/>
  <c r="ES797" i="41"/>
  <c r="ES798" i="41"/>
  <c r="ES799" i="41"/>
  <c r="ES800" i="41"/>
  <c r="ES801" i="41"/>
  <c r="ES802" i="41"/>
  <c r="ES803" i="41"/>
  <c r="ES804" i="41"/>
  <c r="ES805" i="41"/>
  <c r="ES806" i="41"/>
  <c r="ES807" i="41"/>
  <c r="ES808" i="41"/>
  <c r="ES809" i="41"/>
  <c r="ES810" i="41"/>
  <c r="ES811" i="41"/>
  <c r="ES812" i="41"/>
  <c r="ES813" i="41"/>
  <c r="ES814" i="41"/>
  <c r="ES815" i="41"/>
  <c r="ES816" i="41"/>
  <c r="ES817" i="41"/>
  <c r="ES818" i="41"/>
  <c r="ES819" i="41"/>
  <c r="ES820" i="41"/>
  <c r="ES821" i="41"/>
  <c r="ES822" i="41"/>
  <c r="ES823" i="41"/>
  <c r="ES824" i="41"/>
  <c r="ES825" i="41"/>
  <c r="ES826" i="41"/>
  <c r="ES827" i="41"/>
  <c r="ES828" i="41"/>
  <c r="ES829" i="41"/>
  <c r="ES830" i="41"/>
  <c r="ES831" i="41"/>
  <c r="ES832" i="41"/>
  <c r="ES833" i="41"/>
  <c r="ES834" i="41"/>
  <c r="ES835" i="41"/>
  <c r="ES836" i="41"/>
  <c r="ES837" i="41"/>
  <c r="ES838" i="41"/>
  <c r="ES839" i="41"/>
  <c r="ES840" i="41"/>
  <c r="ES841" i="41"/>
  <c r="ES842" i="41"/>
  <c r="ES843" i="41"/>
  <c r="ES844" i="41"/>
  <c r="ES845" i="41"/>
  <c r="ES846" i="41"/>
  <c r="ES847" i="41"/>
  <c r="ES848" i="41"/>
  <c r="ES849" i="41"/>
  <c r="ES850" i="41"/>
  <c r="ES851" i="41"/>
  <c r="ES852" i="41"/>
  <c r="ES853" i="41"/>
  <c r="ES854" i="41"/>
  <c r="ES855" i="41"/>
  <c r="ES856" i="41"/>
  <c r="ES857" i="41"/>
  <c r="ES858" i="41"/>
  <c r="ES859" i="41"/>
  <c r="ES860" i="41"/>
  <c r="ES861" i="41"/>
  <c r="ES862" i="41"/>
  <c r="ES863" i="41"/>
  <c r="ES864" i="41"/>
  <c r="ES865" i="41"/>
  <c r="ES866" i="41"/>
  <c r="ES867" i="41"/>
  <c r="ES868" i="41"/>
  <c r="ES869" i="41"/>
  <c r="ES870" i="41"/>
  <c r="ES871" i="41"/>
  <c r="ES872" i="41"/>
  <c r="ES873" i="41"/>
  <c r="ES874" i="41"/>
  <c r="ES875" i="41"/>
  <c r="ES876" i="41"/>
  <c r="ES877" i="41"/>
  <c r="ES878" i="41"/>
  <c r="ES879" i="41"/>
  <c r="ES880" i="41"/>
  <c r="ES881" i="41"/>
  <c r="ES882" i="41"/>
  <c r="ES883" i="41"/>
  <c r="ES884" i="41"/>
  <c r="ES885" i="41"/>
  <c r="ES886" i="41"/>
  <c r="ES887" i="41"/>
  <c r="ES888" i="41"/>
  <c r="ES889" i="41"/>
  <c r="ES890" i="41"/>
  <c r="ES891" i="41"/>
  <c r="ES892" i="41"/>
  <c r="ES893" i="41"/>
  <c r="ES894" i="41"/>
  <c r="ES895" i="41"/>
  <c r="ES896" i="41"/>
  <c r="ES897" i="41"/>
  <c r="ES898" i="41"/>
  <c r="ES899" i="41"/>
  <c r="ES900" i="41"/>
  <c r="ES901" i="41"/>
  <c r="ES902" i="41"/>
  <c r="ES903" i="41"/>
  <c r="ES904" i="41"/>
  <c r="ES905" i="41"/>
  <c r="ES906" i="41"/>
  <c r="ES907" i="41"/>
  <c r="ES908" i="41"/>
  <c r="ES909" i="41"/>
  <c r="ES910" i="41"/>
  <c r="ES911" i="41"/>
  <c r="ES912" i="41"/>
  <c r="ES913" i="41"/>
  <c r="ES914" i="41"/>
  <c r="ES915" i="41"/>
  <c r="ES916" i="41"/>
  <c r="ES917" i="41"/>
  <c r="ES918" i="41"/>
  <c r="ES919" i="41"/>
  <c r="ES920" i="41"/>
  <c r="ES921" i="41"/>
  <c r="ES922" i="41"/>
  <c r="ES923" i="41"/>
  <c r="ES924" i="41"/>
  <c r="ES925" i="41"/>
  <c r="ES926" i="41"/>
  <c r="ES927" i="41"/>
  <c r="ES928" i="41"/>
  <c r="ES929" i="41"/>
  <c r="ES930" i="41"/>
  <c r="ES931" i="41"/>
  <c r="ES932" i="41"/>
  <c r="ES933" i="41"/>
  <c r="ES934" i="41"/>
  <c r="ES935" i="41"/>
  <c r="ES936" i="41"/>
  <c r="ES937" i="41"/>
  <c r="ES938" i="41"/>
  <c r="ES939" i="41"/>
  <c r="ES940" i="41"/>
  <c r="ES941" i="41"/>
  <c r="ES942" i="41"/>
  <c r="ES943" i="41"/>
  <c r="ES944" i="41"/>
  <c r="ES945" i="41"/>
  <c r="ES946" i="41"/>
  <c r="ES947" i="41"/>
  <c r="ES948" i="41"/>
  <c r="ES949" i="41"/>
  <c r="ES950" i="41"/>
  <c r="ES951" i="41"/>
  <c r="ES952" i="41"/>
  <c r="ES953" i="41"/>
  <c r="ES954" i="41"/>
  <c r="ES955" i="41"/>
  <c r="ES956" i="41"/>
  <c r="ES957" i="41"/>
  <c r="ES958" i="41"/>
  <c r="ES959" i="41"/>
  <c r="ES960" i="41"/>
  <c r="ES961" i="41"/>
  <c r="ES962" i="41"/>
  <c r="ES963" i="41"/>
  <c r="ES964" i="41"/>
  <c r="ES965" i="41"/>
  <c r="ES966" i="41"/>
  <c r="ES967" i="41"/>
  <c r="ES968" i="41"/>
  <c r="ES969" i="41"/>
  <c r="ES970" i="41"/>
  <c r="ES971" i="41"/>
  <c r="ES972" i="41"/>
  <c r="ES973" i="41"/>
  <c r="ES974" i="41"/>
  <c r="ES975" i="41"/>
  <c r="ES976" i="41"/>
  <c r="ES977" i="41"/>
  <c r="ES978" i="41"/>
  <c r="ES979" i="41"/>
  <c r="ES980" i="41"/>
  <c r="ES981" i="41"/>
  <c r="ES982" i="41"/>
  <c r="ES983" i="41"/>
  <c r="ES984" i="41"/>
  <c r="ES985" i="41"/>
  <c r="ES986" i="41"/>
  <c r="ES987" i="41"/>
  <c r="ES988" i="41"/>
  <c r="ES989" i="41"/>
  <c r="ES990" i="41"/>
  <c r="ES991" i="41"/>
  <c r="ES992" i="41"/>
  <c r="ES993" i="41"/>
  <c r="ES994" i="41"/>
  <c r="ES995" i="41"/>
  <c r="ES996" i="41"/>
  <c r="ES997" i="41"/>
  <c r="ES998" i="41"/>
  <c r="ES999" i="41"/>
  <c r="ES1000" i="41"/>
  <c r="ES1001" i="41"/>
  <c r="ES1002" i="41"/>
  <c r="ES1003" i="41"/>
  <c r="ES1004" i="41"/>
  <c r="ES1005" i="41"/>
  <c r="ES1006" i="41"/>
  <c r="ES1007" i="41"/>
  <c r="ES1008" i="41"/>
  <c r="ES1009" i="41"/>
  <c r="ES1010" i="41"/>
  <c r="ES1011" i="41"/>
  <c r="ES1012" i="41"/>
  <c r="ES1013" i="41"/>
  <c r="ES1014" i="41"/>
  <c r="ES1015" i="41"/>
  <c r="ES1016" i="41"/>
  <c r="ES1017" i="41"/>
  <c r="ES1018" i="41"/>
  <c r="ES1019" i="41"/>
  <c r="ES1020" i="41"/>
  <c r="ES1021" i="41"/>
  <c r="ES1022" i="41"/>
  <c r="ES1023" i="41"/>
  <c r="ES1024" i="41"/>
  <c r="ES1025" i="41"/>
  <c r="ES1026" i="41"/>
  <c r="ES1027" i="41"/>
  <c r="ES1028" i="41"/>
  <c r="ES1029" i="41"/>
  <c r="ES1030" i="41"/>
  <c r="ES1031" i="41"/>
  <c r="ES1032" i="41"/>
  <c r="ES1033" i="41"/>
  <c r="ES1034" i="41"/>
  <c r="ES35" i="41"/>
  <c r="EV35" i="41"/>
  <c r="EL36" i="41"/>
  <c r="EL37" i="41"/>
  <c r="EL38" i="41"/>
  <c r="EL39" i="41"/>
  <c r="EL40" i="41"/>
  <c r="EL41" i="41"/>
  <c r="EL42" i="41"/>
  <c r="EL43" i="41"/>
  <c r="EL44" i="41"/>
  <c r="EL45" i="41"/>
  <c r="EL46" i="41"/>
  <c r="EL47" i="41"/>
  <c r="EL48" i="41"/>
  <c r="EL49" i="41"/>
  <c r="EL50" i="41"/>
  <c r="EL51" i="41"/>
  <c r="EL52" i="41"/>
  <c r="EL53" i="41"/>
  <c r="EL54" i="41"/>
  <c r="EL55" i="41"/>
  <c r="EL56" i="41"/>
  <c r="EL57" i="41"/>
  <c r="EL58" i="41"/>
  <c r="EL59" i="41"/>
  <c r="EL60" i="41"/>
  <c r="EL61" i="41"/>
  <c r="EL62" i="41"/>
  <c r="EL63" i="41"/>
  <c r="EL64" i="41"/>
  <c r="EL65" i="41"/>
  <c r="EL66" i="41"/>
  <c r="EL67" i="41"/>
  <c r="EL68" i="41"/>
  <c r="EL69" i="41"/>
  <c r="EL70" i="41"/>
  <c r="EL71" i="41"/>
  <c r="EL72" i="41"/>
  <c r="EL73" i="41"/>
  <c r="EL74" i="41"/>
  <c r="EL75" i="41"/>
  <c r="EL76" i="41"/>
  <c r="EL77" i="41"/>
  <c r="EL78" i="41"/>
  <c r="EL79" i="41"/>
  <c r="EL80" i="41"/>
  <c r="EL81" i="41"/>
  <c r="EL82" i="41"/>
  <c r="EL83" i="41"/>
  <c r="EL84" i="41"/>
  <c r="EL85" i="41"/>
  <c r="EL86" i="41"/>
  <c r="EL87" i="41"/>
  <c r="EL88" i="41"/>
  <c r="EL89" i="41"/>
  <c r="EL90" i="41"/>
  <c r="EL91" i="41"/>
  <c r="EL92" i="41"/>
  <c r="EL93" i="41"/>
  <c r="EL94" i="41"/>
  <c r="EL95" i="41"/>
  <c r="EL96" i="41"/>
  <c r="EL97" i="41"/>
  <c r="EL98" i="41"/>
  <c r="EL99" i="41"/>
  <c r="EL100" i="41"/>
  <c r="EL101" i="41"/>
  <c r="EL102" i="41"/>
  <c r="EL103" i="41"/>
  <c r="EL104" i="41"/>
  <c r="EL105" i="41"/>
  <c r="EL106" i="41"/>
  <c r="EL107" i="41"/>
  <c r="EL108" i="41"/>
  <c r="EL109" i="41"/>
  <c r="EL110" i="41"/>
  <c r="EL111" i="41"/>
  <c r="EL112" i="41"/>
  <c r="EL113" i="41"/>
  <c r="EL114" i="41"/>
  <c r="EL115" i="41"/>
  <c r="EL116" i="41"/>
  <c r="EL117" i="41"/>
  <c r="EL118" i="41"/>
  <c r="EL119" i="41"/>
  <c r="EL120" i="41"/>
  <c r="EL121" i="41"/>
  <c r="EL122" i="41"/>
  <c r="EL123" i="41"/>
  <c r="EL124" i="41"/>
  <c r="EL125" i="41"/>
  <c r="EL126" i="41"/>
  <c r="EL127" i="41"/>
  <c r="EL128" i="41"/>
  <c r="EL129" i="41"/>
  <c r="EL130" i="41"/>
  <c r="EL131" i="41"/>
  <c r="EL132" i="41"/>
  <c r="EL133" i="41"/>
  <c r="EL134" i="41"/>
  <c r="EL135" i="41"/>
  <c r="EL136" i="41"/>
  <c r="EL137" i="41"/>
  <c r="EL138" i="41"/>
  <c r="EL139" i="41"/>
  <c r="EL140" i="41"/>
  <c r="EL141" i="41"/>
  <c r="EL142" i="41"/>
  <c r="EL143" i="41"/>
  <c r="EL144" i="41"/>
  <c r="EL145" i="41"/>
  <c r="EL146" i="41"/>
  <c r="EL147" i="41"/>
  <c r="EL148" i="41"/>
  <c r="EL149" i="41"/>
  <c r="EL150" i="41"/>
  <c r="EL151" i="41"/>
  <c r="EL152" i="41"/>
  <c r="EL153" i="41"/>
  <c r="EL154" i="41"/>
  <c r="EL155" i="41"/>
  <c r="EL156" i="41"/>
  <c r="EL157" i="41"/>
  <c r="EL158" i="41"/>
  <c r="EL159" i="41"/>
  <c r="EL160" i="41"/>
  <c r="EL161" i="41"/>
  <c r="EL162" i="41"/>
  <c r="EL163" i="41"/>
  <c r="EL164" i="41"/>
  <c r="EL165" i="41"/>
  <c r="EL166" i="41"/>
  <c r="EL167" i="41"/>
  <c r="EL168" i="41"/>
  <c r="EL169" i="41"/>
  <c r="EL170" i="41"/>
  <c r="EL171" i="41"/>
  <c r="EL172" i="41"/>
  <c r="EL173" i="41"/>
  <c r="EL174" i="41"/>
  <c r="EL175" i="41"/>
  <c r="EL176" i="41"/>
  <c r="EL177" i="41"/>
  <c r="EL178" i="41"/>
  <c r="EL179" i="41"/>
  <c r="EL180" i="41"/>
  <c r="EL181" i="41"/>
  <c r="EL182" i="41"/>
  <c r="EL183" i="41"/>
  <c r="EL184" i="41"/>
  <c r="EL185" i="41"/>
  <c r="EL186" i="41"/>
  <c r="EL187" i="41"/>
  <c r="EL188" i="41"/>
  <c r="EL189" i="41"/>
  <c r="EL190" i="41"/>
  <c r="EL191" i="41"/>
  <c r="EL192" i="41"/>
  <c r="EL193" i="41"/>
  <c r="EL194" i="41"/>
  <c r="EL195" i="41"/>
  <c r="EL196" i="41"/>
  <c r="EL197" i="41"/>
  <c r="EL198" i="41"/>
  <c r="EL199" i="41"/>
  <c r="EL200" i="41"/>
  <c r="EL201" i="41"/>
  <c r="EL202" i="41"/>
  <c r="EL203" i="41"/>
  <c r="EL204" i="41"/>
  <c r="EL205" i="41"/>
  <c r="EL206" i="41"/>
  <c r="EL207" i="41"/>
  <c r="EL208" i="41"/>
  <c r="EL209" i="41"/>
  <c r="EL210" i="41"/>
  <c r="EL211" i="41"/>
  <c r="EL212" i="41"/>
  <c r="EL213" i="41"/>
  <c r="EL214" i="41"/>
  <c r="EL215" i="41"/>
  <c r="EL216" i="41"/>
  <c r="EL217" i="41"/>
  <c r="EL218" i="41"/>
  <c r="EL219" i="41"/>
  <c r="EL220" i="41"/>
  <c r="EL221" i="41"/>
  <c r="EL222" i="41"/>
  <c r="EL223" i="41"/>
  <c r="EL224" i="41"/>
  <c r="EL225" i="41"/>
  <c r="EL226" i="41"/>
  <c r="EL227" i="41"/>
  <c r="EL228" i="41"/>
  <c r="EL229" i="41"/>
  <c r="EL230" i="41"/>
  <c r="EL231" i="41"/>
  <c r="EL232" i="41"/>
  <c r="EL233" i="41"/>
  <c r="EL234" i="41"/>
  <c r="EL235" i="41"/>
  <c r="EL236" i="41"/>
  <c r="EL237" i="41"/>
  <c r="EL238" i="41"/>
  <c r="EL239" i="41"/>
  <c r="EL240" i="41"/>
  <c r="EL241" i="41"/>
  <c r="EL242" i="41"/>
  <c r="EL243" i="41"/>
  <c r="EL244" i="41"/>
  <c r="EL245" i="41"/>
  <c r="EL246" i="41"/>
  <c r="EL247" i="41"/>
  <c r="EL248" i="41"/>
  <c r="EL249" i="41"/>
  <c r="EL250" i="41"/>
  <c r="EL251" i="41"/>
  <c r="EL252" i="41"/>
  <c r="EL253" i="41"/>
  <c r="EL254" i="41"/>
  <c r="EL255" i="41"/>
  <c r="EL256" i="41"/>
  <c r="EL257" i="41"/>
  <c r="EL258" i="41"/>
  <c r="EL259" i="41"/>
  <c r="EL260" i="41"/>
  <c r="EL261" i="41"/>
  <c r="EL262" i="41"/>
  <c r="EL263" i="41"/>
  <c r="EL264" i="41"/>
  <c r="EL265" i="41"/>
  <c r="EL266" i="41"/>
  <c r="EL267" i="41"/>
  <c r="EL268" i="41"/>
  <c r="EL269" i="41"/>
  <c r="EL270" i="41"/>
  <c r="EL271" i="41"/>
  <c r="EL272" i="41"/>
  <c r="EL273" i="41"/>
  <c r="EL274" i="41"/>
  <c r="EL275" i="41"/>
  <c r="EL276" i="41"/>
  <c r="EL277" i="41"/>
  <c r="EL278" i="41"/>
  <c r="EL279" i="41"/>
  <c r="EL280" i="41"/>
  <c r="EL281" i="41"/>
  <c r="EL282" i="41"/>
  <c r="EL283" i="41"/>
  <c r="EL284" i="41"/>
  <c r="EL285" i="41"/>
  <c r="EL286" i="41"/>
  <c r="EL287" i="41"/>
  <c r="EL288" i="41"/>
  <c r="EL289" i="41"/>
  <c r="EL290" i="41"/>
  <c r="EL291" i="41"/>
  <c r="EL292" i="41"/>
  <c r="EL293" i="41"/>
  <c r="EL294" i="41"/>
  <c r="EL295" i="41"/>
  <c r="EL296" i="41"/>
  <c r="EL297" i="41"/>
  <c r="EL298" i="41"/>
  <c r="EL299" i="41"/>
  <c r="EL300" i="41"/>
  <c r="EL301" i="41"/>
  <c r="EL302" i="41"/>
  <c r="EL303" i="41"/>
  <c r="EL304" i="41"/>
  <c r="EL305" i="41"/>
  <c r="EL306" i="41"/>
  <c r="EL307" i="41"/>
  <c r="EL308" i="41"/>
  <c r="EL309" i="41"/>
  <c r="EL310" i="41"/>
  <c r="EL311" i="41"/>
  <c r="EL312" i="41"/>
  <c r="EL313" i="41"/>
  <c r="EL314" i="41"/>
  <c r="EL315" i="41"/>
  <c r="EL316" i="41"/>
  <c r="EL317" i="41"/>
  <c r="EL318" i="41"/>
  <c r="EL319" i="41"/>
  <c r="EL320" i="41"/>
  <c r="EL321" i="41"/>
  <c r="EL322" i="41"/>
  <c r="EL323" i="41"/>
  <c r="EL324" i="41"/>
  <c r="EL325" i="41"/>
  <c r="EL326" i="41"/>
  <c r="EL327" i="41"/>
  <c r="EL328" i="41"/>
  <c r="EL329" i="41"/>
  <c r="EL330" i="41"/>
  <c r="EL331" i="41"/>
  <c r="EL332" i="41"/>
  <c r="EL333" i="41"/>
  <c r="EL334" i="41"/>
  <c r="EL335" i="41"/>
  <c r="EL336" i="41"/>
  <c r="EL337" i="41"/>
  <c r="EL338" i="41"/>
  <c r="EL339" i="41"/>
  <c r="EL340" i="41"/>
  <c r="EL341" i="41"/>
  <c r="EL342" i="41"/>
  <c r="EL343" i="41"/>
  <c r="EL344" i="41"/>
  <c r="EL345" i="41"/>
  <c r="EL346" i="41"/>
  <c r="EL347" i="41"/>
  <c r="EL348" i="41"/>
  <c r="EL349" i="41"/>
  <c r="EL350" i="41"/>
  <c r="EL351" i="41"/>
  <c r="EL352" i="41"/>
  <c r="EL353" i="41"/>
  <c r="EL354" i="41"/>
  <c r="EL355" i="41"/>
  <c r="EL356" i="41"/>
  <c r="EL357" i="41"/>
  <c r="EL358" i="41"/>
  <c r="EL359" i="41"/>
  <c r="EL360" i="41"/>
  <c r="EL361" i="41"/>
  <c r="EL362" i="41"/>
  <c r="EL363" i="41"/>
  <c r="EL364" i="41"/>
  <c r="EL365" i="41"/>
  <c r="EL366" i="41"/>
  <c r="EL367" i="41"/>
  <c r="EL368" i="41"/>
  <c r="EL369" i="41"/>
  <c r="EL370" i="41"/>
  <c r="EL371" i="41"/>
  <c r="EL372" i="41"/>
  <c r="EL373" i="41"/>
  <c r="EL374" i="41"/>
  <c r="EL375" i="41"/>
  <c r="EL376" i="41"/>
  <c r="EL377" i="41"/>
  <c r="EL378" i="41"/>
  <c r="EL379" i="41"/>
  <c r="EL380" i="41"/>
  <c r="EL381" i="41"/>
  <c r="EL382" i="41"/>
  <c r="EL383" i="41"/>
  <c r="EL384" i="41"/>
  <c r="EL385" i="41"/>
  <c r="EL386" i="41"/>
  <c r="EL387" i="41"/>
  <c r="EL388" i="41"/>
  <c r="EL389" i="41"/>
  <c r="EL390" i="41"/>
  <c r="EL391" i="41"/>
  <c r="EL392" i="41"/>
  <c r="EL393" i="41"/>
  <c r="EL394" i="41"/>
  <c r="EL395" i="41"/>
  <c r="EL396" i="41"/>
  <c r="EL397" i="41"/>
  <c r="EL398" i="41"/>
  <c r="EL399" i="41"/>
  <c r="EL400" i="41"/>
  <c r="EL401" i="41"/>
  <c r="EL402" i="41"/>
  <c r="EL403" i="41"/>
  <c r="EL404" i="41"/>
  <c r="EL405" i="41"/>
  <c r="EL406" i="41"/>
  <c r="EL407" i="41"/>
  <c r="EL408" i="41"/>
  <c r="EL409" i="41"/>
  <c r="EL410" i="41"/>
  <c r="EL411" i="41"/>
  <c r="EL412" i="41"/>
  <c r="EL413" i="41"/>
  <c r="EL414" i="41"/>
  <c r="EL415" i="41"/>
  <c r="EL416" i="41"/>
  <c r="EL417" i="41"/>
  <c r="EL418" i="41"/>
  <c r="EL419" i="41"/>
  <c r="EL420" i="41"/>
  <c r="EL421" i="41"/>
  <c r="EL422" i="41"/>
  <c r="EL423" i="41"/>
  <c r="EL424" i="41"/>
  <c r="EL425" i="41"/>
  <c r="EL426" i="41"/>
  <c r="EL427" i="41"/>
  <c r="EL428" i="41"/>
  <c r="EL429" i="41"/>
  <c r="EL430" i="41"/>
  <c r="EL431" i="41"/>
  <c r="EL432" i="41"/>
  <c r="EL433" i="41"/>
  <c r="EL434" i="41"/>
  <c r="EL435" i="41"/>
  <c r="EL436" i="41"/>
  <c r="EL437" i="41"/>
  <c r="EL438" i="41"/>
  <c r="EL439" i="41"/>
  <c r="EL440" i="41"/>
  <c r="EL441" i="41"/>
  <c r="EL442" i="41"/>
  <c r="EL443" i="41"/>
  <c r="EL444" i="41"/>
  <c r="EL445" i="41"/>
  <c r="EL446" i="41"/>
  <c r="EL447" i="41"/>
  <c r="EL448" i="41"/>
  <c r="EL449" i="41"/>
  <c r="EL450" i="41"/>
  <c r="EL451" i="41"/>
  <c r="EL452" i="41"/>
  <c r="EL453" i="41"/>
  <c r="EL454" i="41"/>
  <c r="EL455" i="41"/>
  <c r="EL456" i="41"/>
  <c r="EL457" i="41"/>
  <c r="EL458" i="41"/>
  <c r="EL459" i="41"/>
  <c r="EL460" i="41"/>
  <c r="EL461" i="41"/>
  <c r="EL462" i="41"/>
  <c r="EL463" i="41"/>
  <c r="EL464" i="41"/>
  <c r="EL465" i="41"/>
  <c r="EL466" i="41"/>
  <c r="EL467" i="41"/>
  <c r="EL468" i="41"/>
  <c r="EL469" i="41"/>
  <c r="EL470" i="41"/>
  <c r="EL471" i="41"/>
  <c r="EL472" i="41"/>
  <c r="EL473" i="41"/>
  <c r="EL474" i="41"/>
  <c r="EL475" i="41"/>
  <c r="EL476" i="41"/>
  <c r="EL477" i="41"/>
  <c r="EL478" i="41"/>
  <c r="EL479" i="41"/>
  <c r="EL480" i="41"/>
  <c r="EL481" i="41"/>
  <c r="EL482" i="41"/>
  <c r="EL483" i="41"/>
  <c r="EL484" i="41"/>
  <c r="EL485" i="41"/>
  <c r="EL486" i="41"/>
  <c r="EL487" i="41"/>
  <c r="EL488" i="41"/>
  <c r="EL489" i="41"/>
  <c r="EL490" i="41"/>
  <c r="EL491" i="41"/>
  <c r="EL492" i="41"/>
  <c r="EL493" i="41"/>
  <c r="EL494" i="41"/>
  <c r="EL495" i="41"/>
  <c r="EL496" i="41"/>
  <c r="EL497" i="41"/>
  <c r="EL498" i="41"/>
  <c r="EL499" i="41"/>
  <c r="EL500" i="41"/>
  <c r="EL501" i="41"/>
  <c r="EL502" i="41"/>
  <c r="EL503" i="41"/>
  <c r="EL504" i="41"/>
  <c r="EL505" i="41"/>
  <c r="EL506" i="41"/>
  <c r="EL507" i="41"/>
  <c r="EL508" i="41"/>
  <c r="EL509" i="41"/>
  <c r="EL510" i="41"/>
  <c r="EL511" i="41"/>
  <c r="EL512" i="41"/>
  <c r="EL513" i="41"/>
  <c r="EL514" i="41"/>
  <c r="EL515" i="41"/>
  <c r="EL516" i="41"/>
  <c r="EL517" i="41"/>
  <c r="EL518" i="41"/>
  <c r="EL519" i="41"/>
  <c r="EL520" i="41"/>
  <c r="EL521" i="41"/>
  <c r="EL522" i="41"/>
  <c r="EL523" i="41"/>
  <c r="EL524" i="41"/>
  <c r="EL525" i="41"/>
  <c r="EL526" i="41"/>
  <c r="EL527" i="41"/>
  <c r="EL528" i="41"/>
  <c r="EL529" i="41"/>
  <c r="EL530" i="41"/>
  <c r="EL531" i="41"/>
  <c r="EL532" i="41"/>
  <c r="EL533" i="41"/>
  <c r="EL534" i="41"/>
  <c r="EL535" i="41"/>
  <c r="EL536" i="41"/>
  <c r="EL537" i="41"/>
  <c r="EL538" i="41"/>
  <c r="EL539" i="41"/>
  <c r="EL540" i="41"/>
  <c r="EL541" i="41"/>
  <c r="EL542" i="41"/>
  <c r="EL543" i="41"/>
  <c r="EL544" i="41"/>
  <c r="EL545" i="41"/>
  <c r="EL546" i="41"/>
  <c r="EL547" i="41"/>
  <c r="EL548" i="41"/>
  <c r="EL549" i="41"/>
  <c r="EL550" i="41"/>
  <c r="EL551" i="41"/>
  <c r="EL552" i="41"/>
  <c r="EL553" i="41"/>
  <c r="EL554" i="41"/>
  <c r="EL555" i="41"/>
  <c r="EL556" i="41"/>
  <c r="EL557" i="41"/>
  <c r="EL558" i="41"/>
  <c r="EL559" i="41"/>
  <c r="EL560" i="41"/>
  <c r="EL561" i="41"/>
  <c r="EL562" i="41"/>
  <c r="EL563" i="41"/>
  <c r="EL564" i="41"/>
  <c r="EL565" i="41"/>
  <c r="EL566" i="41"/>
  <c r="EL567" i="41"/>
  <c r="EL568" i="41"/>
  <c r="EL569" i="41"/>
  <c r="EL570" i="41"/>
  <c r="EL571" i="41"/>
  <c r="EL572" i="41"/>
  <c r="EL573" i="41"/>
  <c r="EL574" i="41"/>
  <c r="EL575" i="41"/>
  <c r="EL576" i="41"/>
  <c r="EL577" i="41"/>
  <c r="EL578" i="41"/>
  <c r="EL579" i="41"/>
  <c r="EL580" i="41"/>
  <c r="EL581" i="41"/>
  <c r="EL582" i="41"/>
  <c r="EL583" i="41"/>
  <c r="EL584" i="41"/>
  <c r="EL585" i="41"/>
  <c r="EL586" i="41"/>
  <c r="EL587" i="41"/>
  <c r="EL588" i="41"/>
  <c r="EL589" i="41"/>
  <c r="EL590" i="41"/>
  <c r="EL591" i="41"/>
  <c r="EL592" i="41"/>
  <c r="EL593" i="41"/>
  <c r="EL594" i="41"/>
  <c r="EL595" i="41"/>
  <c r="EL596" i="41"/>
  <c r="EL597" i="41"/>
  <c r="EL598" i="41"/>
  <c r="EL599" i="41"/>
  <c r="EL600" i="41"/>
  <c r="EL601" i="41"/>
  <c r="EL602" i="41"/>
  <c r="EL603" i="41"/>
  <c r="EL604" i="41"/>
  <c r="EL605" i="41"/>
  <c r="EL606" i="41"/>
  <c r="EL607" i="41"/>
  <c r="EL608" i="41"/>
  <c r="EL609" i="41"/>
  <c r="EL610" i="41"/>
  <c r="EL611" i="41"/>
  <c r="EL612" i="41"/>
  <c r="EL613" i="41"/>
  <c r="EL614" i="41"/>
  <c r="EL615" i="41"/>
  <c r="EL616" i="41"/>
  <c r="EL617" i="41"/>
  <c r="EL618" i="41"/>
  <c r="EL619" i="41"/>
  <c r="EL620" i="41"/>
  <c r="EL621" i="41"/>
  <c r="EL622" i="41"/>
  <c r="EL623" i="41"/>
  <c r="EL624" i="41"/>
  <c r="EL625" i="41"/>
  <c r="EL626" i="41"/>
  <c r="EL627" i="41"/>
  <c r="EL628" i="41"/>
  <c r="EL629" i="41"/>
  <c r="EL630" i="41"/>
  <c r="EL631" i="41"/>
  <c r="EL632" i="41"/>
  <c r="EL633" i="41"/>
  <c r="EL634" i="41"/>
  <c r="EL635" i="41"/>
  <c r="EL636" i="41"/>
  <c r="EL637" i="41"/>
  <c r="EL638" i="41"/>
  <c r="EL639" i="41"/>
  <c r="EL640" i="41"/>
  <c r="EL641" i="41"/>
  <c r="EL642" i="41"/>
  <c r="EL643" i="41"/>
  <c r="EL644" i="41"/>
  <c r="EL645" i="41"/>
  <c r="EL646" i="41"/>
  <c r="EL647" i="41"/>
  <c r="EL648" i="41"/>
  <c r="EL649" i="41"/>
  <c r="EL650" i="41"/>
  <c r="EL651" i="41"/>
  <c r="EL652" i="41"/>
  <c r="EL653" i="41"/>
  <c r="EL654" i="41"/>
  <c r="EL655" i="41"/>
  <c r="EL656" i="41"/>
  <c r="EL657" i="41"/>
  <c r="EL658" i="41"/>
  <c r="EL659" i="41"/>
  <c r="EL660" i="41"/>
  <c r="EL661" i="41"/>
  <c r="EL662" i="41"/>
  <c r="EL663" i="41"/>
  <c r="EL664" i="41"/>
  <c r="EL665" i="41"/>
  <c r="EL666" i="41"/>
  <c r="EL667" i="41"/>
  <c r="EL668" i="41"/>
  <c r="EL669" i="41"/>
  <c r="EL670" i="41"/>
  <c r="EL671" i="41"/>
  <c r="EL672" i="41"/>
  <c r="EL673" i="41"/>
  <c r="EL674" i="41"/>
  <c r="EL675" i="41"/>
  <c r="EL676" i="41"/>
  <c r="EL677" i="41"/>
  <c r="EL678" i="41"/>
  <c r="EL679" i="41"/>
  <c r="EL680" i="41"/>
  <c r="EL681" i="41"/>
  <c r="EL682" i="41"/>
  <c r="EL683" i="41"/>
  <c r="EL684" i="41"/>
  <c r="EL685" i="41"/>
  <c r="EL686" i="41"/>
  <c r="EL687" i="41"/>
  <c r="EL688" i="41"/>
  <c r="EL689" i="41"/>
  <c r="EL690" i="41"/>
  <c r="EL691" i="41"/>
  <c r="EL692" i="41"/>
  <c r="EL693" i="41"/>
  <c r="EL694" i="41"/>
  <c r="EL695" i="41"/>
  <c r="EL696" i="41"/>
  <c r="EL697" i="41"/>
  <c r="EL698" i="41"/>
  <c r="EL699" i="41"/>
  <c r="EL700" i="41"/>
  <c r="EL701" i="41"/>
  <c r="EL702" i="41"/>
  <c r="EL703" i="41"/>
  <c r="EL704" i="41"/>
  <c r="EL705" i="41"/>
  <c r="EL706" i="41"/>
  <c r="EL707" i="41"/>
  <c r="EL708" i="41"/>
  <c r="EL709" i="41"/>
  <c r="EL710" i="41"/>
  <c r="EL711" i="41"/>
  <c r="EL712" i="41"/>
  <c r="EL713" i="41"/>
  <c r="EL714" i="41"/>
  <c r="EL715" i="41"/>
  <c r="EL716" i="41"/>
  <c r="EL717" i="41"/>
  <c r="EL718" i="41"/>
  <c r="EL719" i="41"/>
  <c r="EL720" i="41"/>
  <c r="EL721" i="41"/>
  <c r="EL722" i="41"/>
  <c r="EL723" i="41"/>
  <c r="EL724" i="41"/>
  <c r="EL725" i="41"/>
  <c r="EL726" i="41"/>
  <c r="EL727" i="41"/>
  <c r="EL728" i="41"/>
  <c r="EL729" i="41"/>
  <c r="EL730" i="41"/>
  <c r="EL731" i="41"/>
  <c r="EL732" i="41"/>
  <c r="EL733" i="41"/>
  <c r="EL734" i="41"/>
  <c r="EL735" i="41"/>
  <c r="EL736" i="41"/>
  <c r="EL737" i="41"/>
  <c r="EL738" i="41"/>
  <c r="EL739" i="41"/>
  <c r="EL740" i="41"/>
  <c r="EL741" i="41"/>
  <c r="EL742" i="41"/>
  <c r="EL743" i="41"/>
  <c r="EL744" i="41"/>
  <c r="EL745" i="41"/>
  <c r="EL746" i="41"/>
  <c r="EL747" i="41"/>
  <c r="EL748" i="41"/>
  <c r="EL749" i="41"/>
  <c r="EL750" i="41"/>
  <c r="EL751" i="41"/>
  <c r="EL752" i="41"/>
  <c r="EL753" i="41"/>
  <c r="EL754" i="41"/>
  <c r="EL755" i="41"/>
  <c r="EL756" i="41"/>
  <c r="EL757" i="41"/>
  <c r="EL758" i="41"/>
  <c r="EL759" i="41"/>
  <c r="EL760" i="41"/>
  <c r="EL761" i="41"/>
  <c r="EL762" i="41"/>
  <c r="EL763" i="41"/>
  <c r="EL764" i="41"/>
  <c r="EL765" i="41"/>
  <c r="EL766" i="41"/>
  <c r="EL767" i="41"/>
  <c r="EL768" i="41"/>
  <c r="EL769" i="41"/>
  <c r="EL770" i="41"/>
  <c r="EL771" i="41"/>
  <c r="EL772" i="41"/>
  <c r="EL773" i="41"/>
  <c r="EL774" i="41"/>
  <c r="EL775" i="41"/>
  <c r="EL776" i="41"/>
  <c r="EL777" i="41"/>
  <c r="EL778" i="41"/>
  <c r="EL779" i="41"/>
  <c r="EL780" i="41"/>
  <c r="EL781" i="41"/>
  <c r="EL782" i="41"/>
  <c r="EL783" i="41"/>
  <c r="EL784" i="41"/>
  <c r="EL785" i="41"/>
  <c r="EL786" i="41"/>
  <c r="EL787" i="41"/>
  <c r="EL788" i="41"/>
  <c r="EL789" i="41"/>
  <c r="EL790" i="41"/>
  <c r="EL791" i="41"/>
  <c r="EL792" i="41"/>
  <c r="EL793" i="41"/>
  <c r="EL794" i="41"/>
  <c r="EL795" i="41"/>
  <c r="EL796" i="41"/>
  <c r="EL797" i="41"/>
  <c r="EL798" i="41"/>
  <c r="EL799" i="41"/>
  <c r="EL800" i="41"/>
  <c r="EL801" i="41"/>
  <c r="EL802" i="41"/>
  <c r="EL803" i="41"/>
  <c r="EL804" i="41"/>
  <c r="EL805" i="41"/>
  <c r="EL806" i="41"/>
  <c r="EL807" i="41"/>
  <c r="EL808" i="41"/>
  <c r="EL809" i="41"/>
  <c r="EL810" i="41"/>
  <c r="EL811" i="41"/>
  <c r="EL812" i="41"/>
  <c r="EL813" i="41"/>
  <c r="EL814" i="41"/>
  <c r="EL815" i="41"/>
  <c r="EL816" i="41"/>
  <c r="EL817" i="41"/>
  <c r="EL818" i="41"/>
  <c r="EL819" i="41"/>
  <c r="EL820" i="41"/>
  <c r="EL821" i="41"/>
  <c r="EL822" i="41"/>
  <c r="EL823" i="41"/>
  <c r="EL824" i="41"/>
  <c r="EL825" i="41"/>
  <c r="EL826" i="41"/>
  <c r="EL827" i="41"/>
  <c r="EL828" i="41"/>
  <c r="EL829" i="41"/>
  <c r="EL830" i="41"/>
  <c r="EL831" i="41"/>
  <c r="EL832" i="41"/>
  <c r="EL833" i="41"/>
  <c r="EL834" i="41"/>
  <c r="EL835" i="41"/>
  <c r="EL836" i="41"/>
  <c r="EL837" i="41"/>
  <c r="EL838" i="41"/>
  <c r="EL839" i="41"/>
  <c r="EL840" i="41"/>
  <c r="EL841" i="41"/>
  <c r="EL842" i="41"/>
  <c r="EL843" i="41"/>
  <c r="EL844" i="41"/>
  <c r="EL845" i="41"/>
  <c r="EL846" i="41"/>
  <c r="EL847" i="41"/>
  <c r="EL848" i="41"/>
  <c r="EL849" i="41"/>
  <c r="EL850" i="41"/>
  <c r="EL851" i="41"/>
  <c r="EL852" i="41"/>
  <c r="EL853" i="41"/>
  <c r="EL854" i="41"/>
  <c r="EL855" i="41"/>
  <c r="EL856" i="41"/>
  <c r="EL857" i="41"/>
  <c r="EL858" i="41"/>
  <c r="EL859" i="41"/>
  <c r="EL860" i="41"/>
  <c r="EL861" i="41"/>
  <c r="EL862" i="41"/>
  <c r="EL863" i="41"/>
  <c r="EL864" i="41"/>
  <c r="EL865" i="41"/>
  <c r="EL866" i="41"/>
  <c r="EL867" i="41"/>
  <c r="EL868" i="41"/>
  <c r="EL869" i="41"/>
  <c r="EL870" i="41"/>
  <c r="EL871" i="41"/>
  <c r="EL872" i="41"/>
  <c r="EL873" i="41"/>
  <c r="EL874" i="41"/>
  <c r="EL875" i="41"/>
  <c r="EL876" i="41"/>
  <c r="EL877" i="41"/>
  <c r="EL878" i="41"/>
  <c r="EL879" i="41"/>
  <c r="EL880" i="41"/>
  <c r="EL881" i="41"/>
  <c r="EL882" i="41"/>
  <c r="EL883" i="41"/>
  <c r="EL884" i="41"/>
  <c r="EL885" i="41"/>
  <c r="EL886" i="41"/>
  <c r="EL887" i="41"/>
  <c r="EL888" i="41"/>
  <c r="EL889" i="41"/>
  <c r="EL890" i="41"/>
  <c r="EL891" i="41"/>
  <c r="EL892" i="41"/>
  <c r="EL893" i="41"/>
  <c r="EL894" i="41"/>
  <c r="EL895" i="41"/>
  <c r="EL896" i="41"/>
  <c r="EL897" i="41"/>
  <c r="EL898" i="41"/>
  <c r="EL899" i="41"/>
  <c r="EL900" i="41"/>
  <c r="EL901" i="41"/>
  <c r="EL902" i="41"/>
  <c r="EL903" i="41"/>
  <c r="EL904" i="41"/>
  <c r="EL905" i="41"/>
  <c r="EL906" i="41"/>
  <c r="EL907" i="41"/>
  <c r="EL908" i="41"/>
  <c r="EL909" i="41"/>
  <c r="EL910" i="41"/>
  <c r="EL911" i="41"/>
  <c r="EL912" i="41"/>
  <c r="EL913" i="41"/>
  <c r="EL914" i="41"/>
  <c r="EL915" i="41"/>
  <c r="EL916" i="41"/>
  <c r="EL917" i="41"/>
  <c r="EL918" i="41"/>
  <c r="EL919" i="41"/>
  <c r="EL920" i="41"/>
  <c r="EL921" i="41"/>
  <c r="EL922" i="41"/>
  <c r="EL923" i="41"/>
  <c r="EL924" i="41"/>
  <c r="EL925" i="41"/>
  <c r="EL926" i="41"/>
  <c r="EL927" i="41"/>
  <c r="EL928" i="41"/>
  <c r="EL929" i="41"/>
  <c r="EL930" i="41"/>
  <c r="EL931" i="41"/>
  <c r="EL932" i="41"/>
  <c r="EL933" i="41"/>
  <c r="EL934" i="41"/>
  <c r="EL935" i="41"/>
  <c r="EL936" i="41"/>
  <c r="EL937" i="41"/>
  <c r="EL938" i="41"/>
  <c r="EL939" i="41"/>
  <c r="EL940" i="41"/>
  <c r="EL941" i="41"/>
  <c r="EL942" i="41"/>
  <c r="EL943" i="41"/>
  <c r="EL944" i="41"/>
  <c r="EL945" i="41"/>
  <c r="EL946" i="41"/>
  <c r="EL947" i="41"/>
  <c r="EL948" i="41"/>
  <c r="EL949" i="41"/>
  <c r="EL950" i="41"/>
  <c r="EL951" i="41"/>
  <c r="EL952" i="41"/>
  <c r="EL953" i="41"/>
  <c r="EL954" i="41"/>
  <c r="EL955" i="41"/>
  <c r="EL956" i="41"/>
  <c r="EL957" i="41"/>
  <c r="EL958" i="41"/>
  <c r="EL959" i="41"/>
  <c r="EL960" i="41"/>
  <c r="EL961" i="41"/>
  <c r="EL962" i="41"/>
  <c r="EL963" i="41"/>
  <c r="EL964" i="41"/>
  <c r="EL965" i="41"/>
  <c r="EL966" i="41"/>
  <c r="EL967" i="41"/>
  <c r="EL968" i="41"/>
  <c r="EL969" i="41"/>
  <c r="EL970" i="41"/>
  <c r="EL971" i="41"/>
  <c r="EL972" i="41"/>
  <c r="EL973" i="41"/>
  <c r="EL974" i="41"/>
  <c r="EL975" i="41"/>
  <c r="EL976" i="41"/>
  <c r="EL977" i="41"/>
  <c r="EL978" i="41"/>
  <c r="EL979" i="41"/>
  <c r="EL980" i="41"/>
  <c r="EL981" i="41"/>
  <c r="EL982" i="41"/>
  <c r="EL983" i="41"/>
  <c r="EL984" i="41"/>
  <c r="EL985" i="41"/>
  <c r="EL986" i="41"/>
  <c r="EL987" i="41"/>
  <c r="EL988" i="41"/>
  <c r="EL989" i="41"/>
  <c r="EL990" i="41"/>
  <c r="EL991" i="41"/>
  <c r="EL992" i="41"/>
  <c r="EL993" i="41"/>
  <c r="EL994" i="41"/>
  <c r="EL995" i="41"/>
  <c r="EL996" i="41"/>
  <c r="EL997" i="41"/>
  <c r="EL998" i="41"/>
  <c r="EL999" i="41"/>
  <c r="EL1000" i="41"/>
  <c r="EL1001" i="41"/>
  <c r="EL1002" i="41"/>
  <c r="EL1003" i="41"/>
  <c r="EL1004" i="41"/>
  <c r="EL1005" i="41"/>
  <c r="EL1006" i="41"/>
  <c r="EL1007" i="41"/>
  <c r="EL1008" i="41"/>
  <c r="EL1009" i="41"/>
  <c r="EL1010" i="41"/>
  <c r="EL1011" i="41"/>
  <c r="EL1012" i="41"/>
  <c r="EL1013" i="41"/>
  <c r="EL1014" i="41"/>
  <c r="EL1015" i="41"/>
  <c r="EL1016" i="41"/>
  <c r="EL1017" i="41"/>
  <c r="EL1018" i="41"/>
  <c r="EL1019" i="41"/>
  <c r="EL1020" i="41"/>
  <c r="EL1021" i="41"/>
  <c r="EL1022" i="41"/>
  <c r="EL1023" i="41"/>
  <c r="EL1024" i="41"/>
  <c r="EL1025" i="41"/>
  <c r="EL1026" i="41"/>
  <c r="EL1027" i="41"/>
  <c r="EL1028" i="41"/>
  <c r="EL1029" i="41"/>
  <c r="EL1030" i="41"/>
  <c r="EL1031" i="41"/>
  <c r="EL1032" i="41"/>
  <c r="EL1033" i="41"/>
  <c r="EL1034" i="41"/>
  <c r="EL35" i="41"/>
  <c r="EE36" i="41"/>
  <c r="EE37" i="41"/>
  <c r="EE38" i="41"/>
  <c r="EE39" i="41"/>
  <c r="EE40" i="41"/>
  <c r="EE41" i="41"/>
  <c r="EE42" i="41"/>
  <c r="EE43" i="41"/>
  <c r="EE44" i="41"/>
  <c r="EE45" i="41"/>
  <c r="EE46" i="41"/>
  <c r="EE47" i="41"/>
  <c r="EE48" i="41"/>
  <c r="EE49" i="41"/>
  <c r="EE50" i="41"/>
  <c r="EE51" i="41"/>
  <c r="EE52" i="41"/>
  <c r="EE53" i="41"/>
  <c r="EE54" i="41"/>
  <c r="EE55" i="41"/>
  <c r="EE56" i="41"/>
  <c r="EE57" i="41"/>
  <c r="EE58" i="41"/>
  <c r="EE59" i="41"/>
  <c r="EE60" i="41"/>
  <c r="EE61" i="41"/>
  <c r="EE62" i="41"/>
  <c r="EE63" i="41"/>
  <c r="EE64" i="41"/>
  <c r="EE65" i="41"/>
  <c r="EE66" i="41"/>
  <c r="EE67" i="41"/>
  <c r="EE68" i="41"/>
  <c r="EE69" i="41"/>
  <c r="EE70" i="41"/>
  <c r="EE71" i="41"/>
  <c r="EE72" i="41"/>
  <c r="EE73" i="41"/>
  <c r="EE74" i="41"/>
  <c r="EE75" i="41"/>
  <c r="EE76" i="41"/>
  <c r="EE77" i="41"/>
  <c r="EE78" i="41"/>
  <c r="EE79" i="41"/>
  <c r="EE80" i="41"/>
  <c r="EE81" i="41"/>
  <c r="EE82" i="41"/>
  <c r="EE83" i="41"/>
  <c r="EE84" i="41"/>
  <c r="EE85" i="41"/>
  <c r="EE86" i="41"/>
  <c r="EE87" i="41"/>
  <c r="EE88" i="41"/>
  <c r="EE89" i="41"/>
  <c r="EE90" i="41"/>
  <c r="EE91" i="41"/>
  <c r="EE92" i="41"/>
  <c r="EE93" i="41"/>
  <c r="EE94" i="41"/>
  <c r="EE95" i="41"/>
  <c r="EE96" i="41"/>
  <c r="EE97" i="41"/>
  <c r="EE98" i="41"/>
  <c r="EE99" i="41"/>
  <c r="EE100" i="41"/>
  <c r="EE101" i="41"/>
  <c r="EE102" i="41"/>
  <c r="EE103" i="41"/>
  <c r="EE104" i="41"/>
  <c r="EE105" i="41"/>
  <c r="EE106" i="41"/>
  <c r="EE107" i="41"/>
  <c r="EE108" i="41"/>
  <c r="EE109" i="41"/>
  <c r="EE110" i="41"/>
  <c r="EE111" i="41"/>
  <c r="EE112" i="41"/>
  <c r="EE113" i="41"/>
  <c r="EE114" i="41"/>
  <c r="EE115" i="41"/>
  <c r="EE116" i="41"/>
  <c r="EE117" i="41"/>
  <c r="EE118" i="41"/>
  <c r="EE119" i="41"/>
  <c r="EE120" i="41"/>
  <c r="EE121" i="41"/>
  <c r="EE122" i="41"/>
  <c r="EE123" i="41"/>
  <c r="EE124" i="41"/>
  <c r="EE125" i="41"/>
  <c r="EE126" i="41"/>
  <c r="EE127" i="41"/>
  <c r="EE128" i="41"/>
  <c r="EE129" i="41"/>
  <c r="EE130" i="41"/>
  <c r="EE131" i="41"/>
  <c r="EE132" i="41"/>
  <c r="EE133" i="41"/>
  <c r="EE134" i="41"/>
  <c r="EE135" i="41"/>
  <c r="EE136" i="41"/>
  <c r="EE137" i="41"/>
  <c r="EE138" i="41"/>
  <c r="EE139" i="41"/>
  <c r="EE140" i="41"/>
  <c r="EE141" i="41"/>
  <c r="EE142" i="41"/>
  <c r="EE143" i="41"/>
  <c r="EE144" i="41"/>
  <c r="EE145" i="41"/>
  <c r="EE146" i="41"/>
  <c r="EE147" i="41"/>
  <c r="EE148" i="41"/>
  <c r="EE149" i="41"/>
  <c r="EE150" i="41"/>
  <c r="EE151" i="41"/>
  <c r="EE152" i="41"/>
  <c r="EE153" i="41"/>
  <c r="EE154" i="41"/>
  <c r="EE155" i="41"/>
  <c r="EE156" i="41"/>
  <c r="EE157" i="41"/>
  <c r="EE158" i="41"/>
  <c r="EE159" i="41"/>
  <c r="EE160" i="41"/>
  <c r="EE161" i="41"/>
  <c r="EE162" i="41"/>
  <c r="EE163" i="41"/>
  <c r="EE164" i="41"/>
  <c r="EE165" i="41"/>
  <c r="EE166" i="41"/>
  <c r="EE167" i="41"/>
  <c r="EE168" i="41"/>
  <c r="EE169" i="41"/>
  <c r="EE170" i="41"/>
  <c r="EE171" i="41"/>
  <c r="EE172" i="41"/>
  <c r="EE173" i="41"/>
  <c r="EE174" i="41"/>
  <c r="EE175" i="41"/>
  <c r="EE176" i="41"/>
  <c r="EE177" i="41"/>
  <c r="EE178" i="41"/>
  <c r="EE179" i="41"/>
  <c r="EE180" i="41"/>
  <c r="EE181" i="41"/>
  <c r="EE182" i="41"/>
  <c r="EE183" i="41"/>
  <c r="EE184" i="41"/>
  <c r="EE185" i="41"/>
  <c r="EE186" i="41"/>
  <c r="EE187" i="41"/>
  <c r="EE188" i="41"/>
  <c r="EE189" i="41"/>
  <c r="EE190" i="41"/>
  <c r="EE191" i="41"/>
  <c r="EE192" i="41"/>
  <c r="EE193" i="41"/>
  <c r="EE194" i="41"/>
  <c r="EE195" i="41"/>
  <c r="EE196" i="41"/>
  <c r="EE197" i="41"/>
  <c r="EE198" i="41"/>
  <c r="EE199" i="41"/>
  <c r="EE200" i="41"/>
  <c r="EE201" i="41"/>
  <c r="EE202" i="41"/>
  <c r="EE203" i="41"/>
  <c r="EE204" i="41"/>
  <c r="EE205" i="41"/>
  <c r="EE206" i="41"/>
  <c r="EE207" i="41"/>
  <c r="EE208" i="41"/>
  <c r="EE209" i="41"/>
  <c r="EE210" i="41"/>
  <c r="EE211" i="41"/>
  <c r="EE212" i="41"/>
  <c r="EE213" i="41"/>
  <c r="EE214" i="41"/>
  <c r="EE215" i="41"/>
  <c r="EE216" i="41"/>
  <c r="EE217" i="41"/>
  <c r="EE218" i="41"/>
  <c r="EE219" i="41"/>
  <c r="EE220" i="41"/>
  <c r="EE221" i="41"/>
  <c r="EE222" i="41"/>
  <c r="EE223" i="41"/>
  <c r="EE224" i="41"/>
  <c r="EE225" i="41"/>
  <c r="EE226" i="41"/>
  <c r="EE227" i="41"/>
  <c r="EE228" i="41"/>
  <c r="EE229" i="41"/>
  <c r="EE230" i="41"/>
  <c r="EE231" i="41"/>
  <c r="EE232" i="41"/>
  <c r="EE233" i="41"/>
  <c r="EE234" i="41"/>
  <c r="EE235" i="41"/>
  <c r="EE236" i="41"/>
  <c r="EE237" i="41"/>
  <c r="EE238" i="41"/>
  <c r="EE239" i="41"/>
  <c r="EE240" i="41"/>
  <c r="EE241" i="41"/>
  <c r="EE242" i="41"/>
  <c r="EE243" i="41"/>
  <c r="EE244" i="41"/>
  <c r="EE245" i="41"/>
  <c r="EE246" i="41"/>
  <c r="EE247" i="41"/>
  <c r="EE248" i="41"/>
  <c r="EE249" i="41"/>
  <c r="EE250" i="41"/>
  <c r="EE251" i="41"/>
  <c r="EE252" i="41"/>
  <c r="EE253" i="41"/>
  <c r="EE254" i="41"/>
  <c r="EE255" i="41"/>
  <c r="EE256" i="41"/>
  <c r="EE257" i="41"/>
  <c r="EE258" i="41"/>
  <c r="EE259" i="41"/>
  <c r="EE260" i="41"/>
  <c r="EE261" i="41"/>
  <c r="EE262" i="41"/>
  <c r="EE263" i="41"/>
  <c r="EE264" i="41"/>
  <c r="EE265" i="41"/>
  <c r="EE266" i="41"/>
  <c r="EE267" i="41"/>
  <c r="EE268" i="41"/>
  <c r="EE269" i="41"/>
  <c r="EE270" i="41"/>
  <c r="EE271" i="41"/>
  <c r="EE272" i="41"/>
  <c r="EE273" i="41"/>
  <c r="EE274" i="41"/>
  <c r="EE275" i="41"/>
  <c r="EE276" i="41"/>
  <c r="EE277" i="41"/>
  <c r="EE278" i="41"/>
  <c r="EE279" i="41"/>
  <c r="EE280" i="41"/>
  <c r="EE281" i="41"/>
  <c r="EE282" i="41"/>
  <c r="EE283" i="41"/>
  <c r="EE284" i="41"/>
  <c r="EE285" i="41"/>
  <c r="EE286" i="41"/>
  <c r="EE287" i="41"/>
  <c r="EE288" i="41"/>
  <c r="EE289" i="41"/>
  <c r="EE290" i="41"/>
  <c r="EE291" i="41"/>
  <c r="EE292" i="41"/>
  <c r="EE293" i="41"/>
  <c r="EE294" i="41"/>
  <c r="EE295" i="41"/>
  <c r="EE296" i="41"/>
  <c r="EE297" i="41"/>
  <c r="EE298" i="41"/>
  <c r="EE299" i="41"/>
  <c r="EE300" i="41"/>
  <c r="EE301" i="41"/>
  <c r="EE302" i="41"/>
  <c r="EE303" i="41"/>
  <c r="EE304" i="41"/>
  <c r="EE305" i="41"/>
  <c r="EE306" i="41"/>
  <c r="EE307" i="41"/>
  <c r="EE308" i="41"/>
  <c r="EE309" i="41"/>
  <c r="EE310" i="41"/>
  <c r="EE311" i="41"/>
  <c r="EE312" i="41"/>
  <c r="EE313" i="41"/>
  <c r="EE314" i="41"/>
  <c r="EE315" i="41"/>
  <c r="EE316" i="41"/>
  <c r="EE317" i="41"/>
  <c r="EE318" i="41"/>
  <c r="EE319" i="41"/>
  <c r="EE320" i="41"/>
  <c r="EE321" i="41"/>
  <c r="EE322" i="41"/>
  <c r="EE323" i="41"/>
  <c r="EE324" i="41"/>
  <c r="EE325" i="41"/>
  <c r="EE326" i="41"/>
  <c r="EE327" i="41"/>
  <c r="EE328" i="41"/>
  <c r="EE329" i="41"/>
  <c r="EE330" i="41"/>
  <c r="EE331" i="41"/>
  <c r="EE332" i="41"/>
  <c r="EE333" i="41"/>
  <c r="EE334" i="41"/>
  <c r="EE335" i="41"/>
  <c r="EE336" i="41"/>
  <c r="EE337" i="41"/>
  <c r="EE338" i="41"/>
  <c r="EE339" i="41"/>
  <c r="EE340" i="41"/>
  <c r="EE341" i="41"/>
  <c r="EE342" i="41"/>
  <c r="EE343" i="41"/>
  <c r="EE344" i="41"/>
  <c r="EE345" i="41"/>
  <c r="EE346" i="41"/>
  <c r="EE347" i="41"/>
  <c r="EE348" i="41"/>
  <c r="EE349" i="41"/>
  <c r="EE350" i="41"/>
  <c r="EE351" i="41"/>
  <c r="EE352" i="41"/>
  <c r="EE353" i="41"/>
  <c r="EE354" i="41"/>
  <c r="EE355" i="41"/>
  <c r="EE356" i="41"/>
  <c r="EE357" i="41"/>
  <c r="EE358" i="41"/>
  <c r="EE359" i="41"/>
  <c r="EE360" i="41"/>
  <c r="EE361" i="41"/>
  <c r="EE362" i="41"/>
  <c r="EE363" i="41"/>
  <c r="EE364" i="41"/>
  <c r="EE365" i="41"/>
  <c r="EE366" i="41"/>
  <c r="EE367" i="41"/>
  <c r="EE368" i="41"/>
  <c r="EE369" i="41"/>
  <c r="EE370" i="41"/>
  <c r="EE371" i="41"/>
  <c r="EE372" i="41"/>
  <c r="EE373" i="41"/>
  <c r="EE374" i="41"/>
  <c r="EE375" i="41"/>
  <c r="EE376" i="41"/>
  <c r="EE377" i="41"/>
  <c r="EE378" i="41"/>
  <c r="EE379" i="41"/>
  <c r="EE380" i="41"/>
  <c r="EE381" i="41"/>
  <c r="EE382" i="41"/>
  <c r="EE383" i="41"/>
  <c r="EE384" i="41"/>
  <c r="EE385" i="41"/>
  <c r="EE386" i="41"/>
  <c r="EE387" i="41"/>
  <c r="EE388" i="41"/>
  <c r="EE389" i="41"/>
  <c r="EE390" i="41"/>
  <c r="EE391" i="41"/>
  <c r="EE392" i="41"/>
  <c r="EE393" i="41"/>
  <c r="EE394" i="41"/>
  <c r="EE395" i="41"/>
  <c r="EE396" i="41"/>
  <c r="EE397" i="41"/>
  <c r="EE398" i="41"/>
  <c r="EE399" i="41"/>
  <c r="EE400" i="41"/>
  <c r="EE401" i="41"/>
  <c r="EE402" i="41"/>
  <c r="EE403" i="41"/>
  <c r="EE404" i="41"/>
  <c r="EE405" i="41"/>
  <c r="EE406" i="41"/>
  <c r="EE407" i="41"/>
  <c r="EE408" i="41"/>
  <c r="EE409" i="41"/>
  <c r="EE410" i="41"/>
  <c r="EE411" i="41"/>
  <c r="EE412" i="41"/>
  <c r="EE413" i="41"/>
  <c r="EE414" i="41"/>
  <c r="EE415" i="41"/>
  <c r="EE416" i="41"/>
  <c r="EE417" i="41"/>
  <c r="EE418" i="41"/>
  <c r="EE419" i="41"/>
  <c r="EE420" i="41"/>
  <c r="EE421" i="41"/>
  <c r="EE422" i="41"/>
  <c r="EE423" i="41"/>
  <c r="EE424" i="41"/>
  <c r="EE425" i="41"/>
  <c r="EE426" i="41"/>
  <c r="EE427" i="41"/>
  <c r="EE428" i="41"/>
  <c r="EE429" i="41"/>
  <c r="EE430" i="41"/>
  <c r="EE431" i="41"/>
  <c r="EE432" i="41"/>
  <c r="EE433" i="41"/>
  <c r="EE434" i="41"/>
  <c r="EE435" i="41"/>
  <c r="EE436" i="41"/>
  <c r="EE437" i="41"/>
  <c r="EE438" i="41"/>
  <c r="EE439" i="41"/>
  <c r="EE440" i="41"/>
  <c r="EE441" i="41"/>
  <c r="EE442" i="41"/>
  <c r="EE443" i="41"/>
  <c r="EE444" i="41"/>
  <c r="EE445" i="41"/>
  <c r="EE446" i="41"/>
  <c r="EE447" i="41"/>
  <c r="EE448" i="41"/>
  <c r="EE449" i="41"/>
  <c r="EE450" i="41"/>
  <c r="EE451" i="41"/>
  <c r="EE452" i="41"/>
  <c r="EE453" i="41"/>
  <c r="EE454" i="41"/>
  <c r="EE455" i="41"/>
  <c r="EE456" i="41"/>
  <c r="EE457" i="41"/>
  <c r="EE458" i="41"/>
  <c r="EE459" i="41"/>
  <c r="EE460" i="41"/>
  <c r="EE461" i="41"/>
  <c r="EE462" i="41"/>
  <c r="EE463" i="41"/>
  <c r="EE464" i="41"/>
  <c r="EE465" i="41"/>
  <c r="EE466" i="41"/>
  <c r="EE467" i="41"/>
  <c r="EE468" i="41"/>
  <c r="EE469" i="41"/>
  <c r="EE470" i="41"/>
  <c r="EE471" i="41"/>
  <c r="EE472" i="41"/>
  <c r="EE473" i="41"/>
  <c r="EE474" i="41"/>
  <c r="EE475" i="41"/>
  <c r="EE476" i="41"/>
  <c r="EE477" i="41"/>
  <c r="EE478" i="41"/>
  <c r="EE479" i="41"/>
  <c r="EE480" i="41"/>
  <c r="EE481" i="41"/>
  <c r="EE482" i="41"/>
  <c r="EE483" i="41"/>
  <c r="EE484" i="41"/>
  <c r="EE485" i="41"/>
  <c r="EE486" i="41"/>
  <c r="EE487" i="41"/>
  <c r="EE488" i="41"/>
  <c r="EE489" i="41"/>
  <c r="EE490" i="41"/>
  <c r="EE491" i="41"/>
  <c r="EE492" i="41"/>
  <c r="EE493" i="41"/>
  <c r="EE494" i="41"/>
  <c r="EE495" i="41"/>
  <c r="EE496" i="41"/>
  <c r="EE497" i="41"/>
  <c r="EE498" i="41"/>
  <c r="EE499" i="41"/>
  <c r="EE500" i="41"/>
  <c r="EE501" i="41"/>
  <c r="EE502" i="41"/>
  <c r="EE503" i="41"/>
  <c r="EE504" i="41"/>
  <c r="EE505" i="41"/>
  <c r="EE506" i="41"/>
  <c r="EE507" i="41"/>
  <c r="EE508" i="41"/>
  <c r="EE509" i="41"/>
  <c r="EE510" i="41"/>
  <c r="EE511" i="41"/>
  <c r="EE512" i="41"/>
  <c r="EE513" i="41"/>
  <c r="EE514" i="41"/>
  <c r="EE515" i="41"/>
  <c r="EE516" i="41"/>
  <c r="EE517" i="41"/>
  <c r="EE518" i="41"/>
  <c r="EE519" i="41"/>
  <c r="EE520" i="41"/>
  <c r="EE521" i="41"/>
  <c r="EE522" i="41"/>
  <c r="EE523" i="41"/>
  <c r="EE524" i="41"/>
  <c r="EE525" i="41"/>
  <c r="EE526" i="41"/>
  <c r="EE527" i="41"/>
  <c r="EE528" i="41"/>
  <c r="EE529" i="41"/>
  <c r="EE530" i="41"/>
  <c r="EE531" i="41"/>
  <c r="EE532" i="41"/>
  <c r="EE533" i="41"/>
  <c r="EE534" i="41"/>
  <c r="EE535" i="41"/>
  <c r="EE536" i="41"/>
  <c r="EE537" i="41"/>
  <c r="EE538" i="41"/>
  <c r="EE539" i="41"/>
  <c r="EE540" i="41"/>
  <c r="EE541" i="41"/>
  <c r="EE542" i="41"/>
  <c r="EE543" i="41"/>
  <c r="EE544" i="41"/>
  <c r="EE545" i="41"/>
  <c r="EE546" i="41"/>
  <c r="EE547" i="41"/>
  <c r="EE548" i="41"/>
  <c r="EE549" i="41"/>
  <c r="EE550" i="41"/>
  <c r="EE551" i="41"/>
  <c r="EE552" i="41"/>
  <c r="EE553" i="41"/>
  <c r="EE554" i="41"/>
  <c r="EE555" i="41"/>
  <c r="EE556" i="41"/>
  <c r="EE557" i="41"/>
  <c r="EE558" i="41"/>
  <c r="EE559" i="41"/>
  <c r="EE560" i="41"/>
  <c r="EE561" i="41"/>
  <c r="EE562" i="41"/>
  <c r="EE563" i="41"/>
  <c r="EE564" i="41"/>
  <c r="EE565" i="41"/>
  <c r="EE566" i="41"/>
  <c r="EE567" i="41"/>
  <c r="EE568" i="41"/>
  <c r="EE569" i="41"/>
  <c r="EE570" i="41"/>
  <c r="EE571" i="41"/>
  <c r="EE572" i="41"/>
  <c r="EE573" i="41"/>
  <c r="EE574" i="41"/>
  <c r="EE575" i="41"/>
  <c r="EE576" i="41"/>
  <c r="EE577" i="41"/>
  <c r="EE578" i="41"/>
  <c r="EE579" i="41"/>
  <c r="EE580" i="41"/>
  <c r="EE581" i="41"/>
  <c r="EE582" i="41"/>
  <c r="EE583" i="41"/>
  <c r="EE584" i="41"/>
  <c r="EE585" i="41"/>
  <c r="EE586" i="41"/>
  <c r="EE587" i="41"/>
  <c r="EE588" i="41"/>
  <c r="EE589" i="41"/>
  <c r="EE590" i="41"/>
  <c r="EE591" i="41"/>
  <c r="EE592" i="41"/>
  <c r="EE593" i="41"/>
  <c r="EE594" i="41"/>
  <c r="EE595" i="41"/>
  <c r="EE596" i="41"/>
  <c r="EE597" i="41"/>
  <c r="EE598" i="41"/>
  <c r="EE599" i="41"/>
  <c r="EE600" i="41"/>
  <c r="EE601" i="41"/>
  <c r="EE602" i="41"/>
  <c r="EE603" i="41"/>
  <c r="EE604" i="41"/>
  <c r="EE605" i="41"/>
  <c r="EE606" i="41"/>
  <c r="EE607" i="41"/>
  <c r="EE608" i="41"/>
  <c r="EE609" i="41"/>
  <c r="EE610" i="41"/>
  <c r="EE611" i="41"/>
  <c r="EE612" i="41"/>
  <c r="EE613" i="41"/>
  <c r="EE614" i="41"/>
  <c r="EE615" i="41"/>
  <c r="EE616" i="41"/>
  <c r="EE617" i="41"/>
  <c r="EE618" i="41"/>
  <c r="EE619" i="41"/>
  <c r="EE620" i="41"/>
  <c r="EE621" i="41"/>
  <c r="EE622" i="41"/>
  <c r="EE623" i="41"/>
  <c r="EE624" i="41"/>
  <c r="EE625" i="41"/>
  <c r="EE626" i="41"/>
  <c r="EE627" i="41"/>
  <c r="EE628" i="41"/>
  <c r="EE629" i="41"/>
  <c r="EE630" i="41"/>
  <c r="EE631" i="41"/>
  <c r="EE632" i="41"/>
  <c r="EE633" i="41"/>
  <c r="EE634" i="41"/>
  <c r="EE635" i="41"/>
  <c r="EE636" i="41"/>
  <c r="EE637" i="41"/>
  <c r="EE638" i="41"/>
  <c r="EE639" i="41"/>
  <c r="EE640" i="41"/>
  <c r="EE641" i="41"/>
  <c r="EE642" i="41"/>
  <c r="EE643" i="41"/>
  <c r="EE644" i="41"/>
  <c r="EE645" i="41"/>
  <c r="EE646" i="41"/>
  <c r="EE647" i="41"/>
  <c r="EE648" i="41"/>
  <c r="EE649" i="41"/>
  <c r="EE650" i="41"/>
  <c r="EE651" i="41"/>
  <c r="EE652" i="41"/>
  <c r="EE653" i="41"/>
  <c r="EE654" i="41"/>
  <c r="EE655" i="41"/>
  <c r="EE656" i="41"/>
  <c r="EE657" i="41"/>
  <c r="EE658" i="41"/>
  <c r="EE659" i="41"/>
  <c r="EE660" i="41"/>
  <c r="EE661" i="41"/>
  <c r="EE662" i="41"/>
  <c r="EE663" i="41"/>
  <c r="EE664" i="41"/>
  <c r="EE665" i="41"/>
  <c r="EE666" i="41"/>
  <c r="EE667" i="41"/>
  <c r="EE668" i="41"/>
  <c r="EE669" i="41"/>
  <c r="EE670" i="41"/>
  <c r="EE671" i="41"/>
  <c r="EE672" i="41"/>
  <c r="EE673" i="41"/>
  <c r="EE674" i="41"/>
  <c r="EE675" i="41"/>
  <c r="EE676" i="41"/>
  <c r="EE677" i="41"/>
  <c r="EE678" i="41"/>
  <c r="EE679" i="41"/>
  <c r="EE680" i="41"/>
  <c r="EE681" i="41"/>
  <c r="EE682" i="41"/>
  <c r="EE683" i="41"/>
  <c r="EE684" i="41"/>
  <c r="EE685" i="41"/>
  <c r="EE686" i="41"/>
  <c r="EE687" i="41"/>
  <c r="EE688" i="41"/>
  <c r="EE689" i="41"/>
  <c r="EE690" i="41"/>
  <c r="EE691" i="41"/>
  <c r="EE692" i="41"/>
  <c r="EE693" i="41"/>
  <c r="EE694" i="41"/>
  <c r="EE695" i="41"/>
  <c r="EE696" i="41"/>
  <c r="EE697" i="41"/>
  <c r="EE698" i="41"/>
  <c r="EE699" i="41"/>
  <c r="EE700" i="41"/>
  <c r="EE701" i="41"/>
  <c r="EE702" i="41"/>
  <c r="EE703" i="41"/>
  <c r="EE704" i="41"/>
  <c r="EE705" i="41"/>
  <c r="EE706" i="41"/>
  <c r="EE707" i="41"/>
  <c r="EE708" i="41"/>
  <c r="EE709" i="41"/>
  <c r="EE710" i="41"/>
  <c r="EE711" i="41"/>
  <c r="EE712" i="41"/>
  <c r="EE713" i="41"/>
  <c r="EE714" i="41"/>
  <c r="EE715" i="41"/>
  <c r="EE716" i="41"/>
  <c r="EE717" i="41"/>
  <c r="EE718" i="41"/>
  <c r="EE719" i="41"/>
  <c r="EE720" i="41"/>
  <c r="EE721" i="41"/>
  <c r="EE722" i="41"/>
  <c r="EE723" i="41"/>
  <c r="EE724" i="41"/>
  <c r="EE725" i="41"/>
  <c r="EE726" i="41"/>
  <c r="EE727" i="41"/>
  <c r="EE728" i="41"/>
  <c r="EE729" i="41"/>
  <c r="EE730" i="41"/>
  <c r="EE731" i="41"/>
  <c r="EE732" i="41"/>
  <c r="EE733" i="41"/>
  <c r="EE734" i="41"/>
  <c r="EE735" i="41"/>
  <c r="EE736" i="41"/>
  <c r="EE737" i="41"/>
  <c r="EE738" i="41"/>
  <c r="EE739" i="41"/>
  <c r="EE740" i="41"/>
  <c r="EE741" i="41"/>
  <c r="EE742" i="41"/>
  <c r="EE743" i="41"/>
  <c r="EE744" i="41"/>
  <c r="EE745" i="41"/>
  <c r="EE746" i="41"/>
  <c r="EE747" i="41"/>
  <c r="EE748" i="41"/>
  <c r="EE749" i="41"/>
  <c r="EE750" i="41"/>
  <c r="EE751" i="41"/>
  <c r="EE752" i="41"/>
  <c r="EE753" i="41"/>
  <c r="EE754" i="41"/>
  <c r="EE755" i="41"/>
  <c r="EE756" i="41"/>
  <c r="EE757" i="41"/>
  <c r="EE758" i="41"/>
  <c r="EE759" i="41"/>
  <c r="EE760" i="41"/>
  <c r="EE761" i="41"/>
  <c r="EE762" i="41"/>
  <c r="EE763" i="41"/>
  <c r="EE764" i="41"/>
  <c r="EE765" i="41"/>
  <c r="EE766" i="41"/>
  <c r="EE767" i="41"/>
  <c r="EE768" i="41"/>
  <c r="EE769" i="41"/>
  <c r="EE770" i="41"/>
  <c r="EE771" i="41"/>
  <c r="EE772" i="41"/>
  <c r="EE773" i="41"/>
  <c r="EE774" i="41"/>
  <c r="EE775" i="41"/>
  <c r="EE776" i="41"/>
  <c r="EE777" i="41"/>
  <c r="EE778" i="41"/>
  <c r="EE779" i="41"/>
  <c r="EE780" i="41"/>
  <c r="EE781" i="41"/>
  <c r="EE782" i="41"/>
  <c r="EE783" i="41"/>
  <c r="EE784" i="41"/>
  <c r="EE785" i="41"/>
  <c r="EE786" i="41"/>
  <c r="EE787" i="41"/>
  <c r="EE788" i="41"/>
  <c r="EE789" i="41"/>
  <c r="EE790" i="41"/>
  <c r="EE791" i="41"/>
  <c r="EE792" i="41"/>
  <c r="EE793" i="41"/>
  <c r="EE794" i="41"/>
  <c r="EE795" i="41"/>
  <c r="EE796" i="41"/>
  <c r="EE797" i="41"/>
  <c r="EE798" i="41"/>
  <c r="EE799" i="41"/>
  <c r="EE800" i="41"/>
  <c r="EE801" i="41"/>
  <c r="EE802" i="41"/>
  <c r="EE803" i="41"/>
  <c r="EE804" i="41"/>
  <c r="EE805" i="41"/>
  <c r="EE806" i="41"/>
  <c r="EE807" i="41"/>
  <c r="EE808" i="41"/>
  <c r="EE809" i="41"/>
  <c r="EE810" i="41"/>
  <c r="EE811" i="41"/>
  <c r="EE812" i="41"/>
  <c r="EE813" i="41"/>
  <c r="EE814" i="41"/>
  <c r="EE815" i="41"/>
  <c r="EE816" i="41"/>
  <c r="EE817" i="41"/>
  <c r="EE818" i="41"/>
  <c r="EE819" i="41"/>
  <c r="EE820" i="41"/>
  <c r="EE821" i="41"/>
  <c r="EE822" i="41"/>
  <c r="EE823" i="41"/>
  <c r="EE824" i="41"/>
  <c r="EE825" i="41"/>
  <c r="EE826" i="41"/>
  <c r="EE827" i="41"/>
  <c r="EE828" i="41"/>
  <c r="EE829" i="41"/>
  <c r="EE830" i="41"/>
  <c r="EE831" i="41"/>
  <c r="EE832" i="41"/>
  <c r="EE833" i="41"/>
  <c r="EE834" i="41"/>
  <c r="EE835" i="41"/>
  <c r="EE836" i="41"/>
  <c r="EE837" i="41"/>
  <c r="EE838" i="41"/>
  <c r="EE839" i="41"/>
  <c r="EE840" i="41"/>
  <c r="EE841" i="41"/>
  <c r="EE842" i="41"/>
  <c r="EE843" i="41"/>
  <c r="EE844" i="41"/>
  <c r="EE845" i="41"/>
  <c r="EE846" i="41"/>
  <c r="EE847" i="41"/>
  <c r="EE848" i="41"/>
  <c r="EE849" i="41"/>
  <c r="EE850" i="41"/>
  <c r="EE851" i="41"/>
  <c r="EE852" i="41"/>
  <c r="EE853" i="41"/>
  <c r="EE854" i="41"/>
  <c r="EE855" i="41"/>
  <c r="EE856" i="41"/>
  <c r="EE857" i="41"/>
  <c r="EE858" i="41"/>
  <c r="EE859" i="41"/>
  <c r="EE860" i="41"/>
  <c r="EE861" i="41"/>
  <c r="EE862" i="41"/>
  <c r="EE863" i="41"/>
  <c r="EE864" i="41"/>
  <c r="EE865" i="41"/>
  <c r="EE866" i="41"/>
  <c r="EE867" i="41"/>
  <c r="EE868" i="41"/>
  <c r="EE869" i="41"/>
  <c r="EE870" i="41"/>
  <c r="EE871" i="41"/>
  <c r="EE872" i="41"/>
  <c r="EE873" i="41"/>
  <c r="EE874" i="41"/>
  <c r="EE875" i="41"/>
  <c r="EE876" i="41"/>
  <c r="EE877" i="41"/>
  <c r="EE878" i="41"/>
  <c r="EE879" i="41"/>
  <c r="EE880" i="41"/>
  <c r="EE881" i="41"/>
  <c r="EE882" i="41"/>
  <c r="EE883" i="41"/>
  <c r="EE884" i="41"/>
  <c r="EE885" i="41"/>
  <c r="EE886" i="41"/>
  <c r="EE887" i="41"/>
  <c r="EE888" i="41"/>
  <c r="EE889" i="41"/>
  <c r="EE890" i="41"/>
  <c r="EE891" i="41"/>
  <c r="EE892" i="41"/>
  <c r="EE893" i="41"/>
  <c r="EE894" i="41"/>
  <c r="EE895" i="41"/>
  <c r="EE896" i="41"/>
  <c r="EE897" i="41"/>
  <c r="EE898" i="41"/>
  <c r="EE899" i="41"/>
  <c r="EE900" i="41"/>
  <c r="EE901" i="41"/>
  <c r="EE902" i="41"/>
  <c r="EE903" i="41"/>
  <c r="EE904" i="41"/>
  <c r="EE905" i="41"/>
  <c r="EE906" i="41"/>
  <c r="EE907" i="41"/>
  <c r="EE908" i="41"/>
  <c r="EE909" i="41"/>
  <c r="EE910" i="41"/>
  <c r="EE911" i="41"/>
  <c r="EE912" i="41"/>
  <c r="EE913" i="41"/>
  <c r="EE914" i="41"/>
  <c r="EE915" i="41"/>
  <c r="EE916" i="41"/>
  <c r="EE917" i="41"/>
  <c r="EE918" i="41"/>
  <c r="EE919" i="41"/>
  <c r="EE920" i="41"/>
  <c r="EE921" i="41"/>
  <c r="EE922" i="41"/>
  <c r="EE923" i="41"/>
  <c r="EE924" i="41"/>
  <c r="EE925" i="41"/>
  <c r="EE926" i="41"/>
  <c r="EE927" i="41"/>
  <c r="EE928" i="41"/>
  <c r="EE929" i="41"/>
  <c r="EE930" i="41"/>
  <c r="EE931" i="41"/>
  <c r="EE932" i="41"/>
  <c r="EE933" i="41"/>
  <c r="EE934" i="41"/>
  <c r="EE935" i="41"/>
  <c r="EE936" i="41"/>
  <c r="EE937" i="41"/>
  <c r="EE938" i="41"/>
  <c r="EE939" i="41"/>
  <c r="EE940" i="41"/>
  <c r="EE941" i="41"/>
  <c r="EE942" i="41"/>
  <c r="EE943" i="41"/>
  <c r="EE944" i="41"/>
  <c r="EE945" i="41"/>
  <c r="EE946" i="41"/>
  <c r="EE947" i="41"/>
  <c r="EE948" i="41"/>
  <c r="EE949" i="41"/>
  <c r="EE950" i="41"/>
  <c r="EE951" i="41"/>
  <c r="EE952" i="41"/>
  <c r="EE953" i="41"/>
  <c r="EE954" i="41"/>
  <c r="EE955" i="41"/>
  <c r="EE956" i="41"/>
  <c r="EE957" i="41"/>
  <c r="EE958" i="41"/>
  <c r="EE959" i="41"/>
  <c r="EE960" i="41"/>
  <c r="EE961" i="41"/>
  <c r="EE962" i="41"/>
  <c r="EE963" i="41"/>
  <c r="EE964" i="41"/>
  <c r="EE965" i="41"/>
  <c r="EE966" i="41"/>
  <c r="EE967" i="41"/>
  <c r="EE968" i="41"/>
  <c r="EE969" i="41"/>
  <c r="EE970" i="41"/>
  <c r="EE971" i="41"/>
  <c r="EE972" i="41"/>
  <c r="EE973" i="41"/>
  <c r="EE974" i="41"/>
  <c r="EE975" i="41"/>
  <c r="EE976" i="41"/>
  <c r="EE977" i="41"/>
  <c r="EE978" i="41"/>
  <c r="EE979" i="41"/>
  <c r="EE980" i="41"/>
  <c r="EE981" i="41"/>
  <c r="EE982" i="41"/>
  <c r="EE983" i="41"/>
  <c r="EE984" i="41"/>
  <c r="EE985" i="41"/>
  <c r="EE986" i="41"/>
  <c r="EE987" i="41"/>
  <c r="EE988" i="41"/>
  <c r="EE989" i="41"/>
  <c r="EE990" i="41"/>
  <c r="EE991" i="41"/>
  <c r="EE992" i="41"/>
  <c r="EE993" i="41"/>
  <c r="EE994" i="41"/>
  <c r="EE995" i="41"/>
  <c r="EE996" i="41"/>
  <c r="EE997" i="41"/>
  <c r="EE998" i="41"/>
  <c r="EE999" i="41"/>
  <c r="EE1000" i="41"/>
  <c r="EE1001" i="41"/>
  <c r="EE1002" i="41"/>
  <c r="EE1003" i="41"/>
  <c r="EE1004" i="41"/>
  <c r="EE1005" i="41"/>
  <c r="EE1006" i="41"/>
  <c r="EE1007" i="41"/>
  <c r="EE1008" i="41"/>
  <c r="EE1009" i="41"/>
  <c r="EE1010" i="41"/>
  <c r="EE1011" i="41"/>
  <c r="EE1012" i="41"/>
  <c r="EE1013" i="41"/>
  <c r="EE1014" i="41"/>
  <c r="EE1015" i="41"/>
  <c r="EE1016" i="41"/>
  <c r="EE1017" i="41"/>
  <c r="EE1018" i="41"/>
  <c r="EE1019" i="41"/>
  <c r="EE1020" i="41"/>
  <c r="EE1021" i="41"/>
  <c r="EE1022" i="41"/>
  <c r="EE1023" i="41"/>
  <c r="EE1024" i="41"/>
  <c r="EE1025" i="41"/>
  <c r="EE1026" i="41"/>
  <c r="EE1027" i="41"/>
  <c r="EE1028" i="41"/>
  <c r="EE1029" i="41"/>
  <c r="EE1030" i="41"/>
  <c r="EE1031" i="41"/>
  <c r="EE1032" i="41"/>
  <c r="EE1033" i="41"/>
  <c r="EE1034" i="41"/>
  <c r="EE35" i="41"/>
  <c r="DX36" i="41"/>
  <c r="DX37" i="41"/>
  <c r="DX38" i="41"/>
  <c r="DX39" i="41"/>
  <c r="DX40" i="41"/>
  <c r="DX41" i="41"/>
  <c r="DX42" i="41"/>
  <c r="DX43" i="41"/>
  <c r="DX44" i="41"/>
  <c r="DX45" i="41"/>
  <c r="DX46" i="41"/>
  <c r="DX47" i="41"/>
  <c r="DX48" i="41"/>
  <c r="DX49" i="41"/>
  <c r="DX50" i="41"/>
  <c r="DX51" i="41"/>
  <c r="DX52" i="41"/>
  <c r="DX53" i="41"/>
  <c r="DX54" i="41"/>
  <c r="DX55" i="41"/>
  <c r="DX56" i="41"/>
  <c r="DX57" i="41"/>
  <c r="DX58" i="41"/>
  <c r="DX59" i="41"/>
  <c r="DX60" i="41"/>
  <c r="DX61" i="41"/>
  <c r="DX62" i="41"/>
  <c r="DX63" i="41"/>
  <c r="DX64" i="41"/>
  <c r="DX65" i="41"/>
  <c r="DX66" i="41"/>
  <c r="DX67" i="41"/>
  <c r="DX68" i="41"/>
  <c r="DX69" i="41"/>
  <c r="DX70" i="41"/>
  <c r="DX71" i="41"/>
  <c r="DX72" i="41"/>
  <c r="DX73" i="41"/>
  <c r="DX74" i="41"/>
  <c r="DX75" i="41"/>
  <c r="DX76" i="41"/>
  <c r="DX77" i="41"/>
  <c r="DX78" i="41"/>
  <c r="DX79" i="41"/>
  <c r="DX80" i="41"/>
  <c r="DX81" i="41"/>
  <c r="DX82" i="41"/>
  <c r="DX83" i="41"/>
  <c r="DX84" i="41"/>
  <c r="DX85" i="41"/>
  <c r="DX86" i="41"/>
  <c r="DX87" i="41"/>
  <c r="DX88" i="41"/>
  <c r="DX89" i="41"/>
  <c r="DX90" i="41"/>
  <c r="DX91" i="41"/>
  <c r="DX92" i="41"/>
  <c r="DX93" i="41"/>
  <c r="DX94" i="41"/>
  <c r="DX95" i="41"/>
  <c r="DX96" i="41"/>
  <c r="DX97" i="41"/>
  <c r="DX98" i="41"/>
  <c r="DX99" i="41"/>
  <c r="DX100" i="41"/>
  <c r="DX101" i="41"/>
  <c r="DX102" i="41"/>
  <c r="DX103" i="41"/>
  <c r="DX104" i="41"/>
  <c r="DX105" i="41"/>
  <c r="DX106" i="41"/>
  <c r="DX107" i="41"/>
  <c r="DX108" i="41"/>
  <c r="DX109" i="41"/>
  <c r="DX110" i="41"/>
  <c r="DX111" i="41"/>
  <c r="DX112" i="41"/>
  <c r="DX113" i="41"/>
  <c r="DX114" i="41"/>
  <c r="DX115" i="41"/>
  <c r="DX116" i="41"/>
  <c r="DX117" i="41"/>
  <c r="DX118" i="41"/>
  <c r="DX119" i="41"/>
  <c r="DX120" i="41"/>
  <c r="DX121" i="41"/>
  <c r="DX122" i="41"/>
  <c r="DX123" i="41"/>
  <c r="DX124" i="41"/>
  <c r="DX125" i="41"/>
  <c r="DX126" i="41"/>
  <c r="DX127" i="41"/>
  <c r="DX128" i="41"/>
  <c r="DX129" i="41"/>
  <c r="DX130" i="41"/>
  <c r="DX131" i="41"/>
  <c r="DX132" i="41"/>
  <c r="DX133" i="41"/>
  <c r="DX134" i="41"/>
  <c r="DX135" i="41"/>
  <c r="DX136" i="41"/>
  <c r="DX137" i="41"/>
  <c r="DX138" i="41"/>
  <c r="DX139" i="41"/>
  <c r="DX140" i="41"/>
  <c r="DX141" i="41"/>
  <c r="DX142" i="41"/>
  <c r="DX143" i="41"/>
  <c r="DX144" i="41"/>
  <c r="DX145" i="41"/>
  <c r="DX146" i="41"/>
  <c r="DX147" i="41"/>
  <c r="DX148" i="41"/>
  <c r="DX149" i="41"/>
  <c r="DX150" i="41"/>
  <c r="DX151" i="41"/>
  <c r="DX152" i="41"/>
  <c r="DX153" i="41"/>
  <c r="DX154" i="41"/>
  <c r="DX155" i="41"/>
  <c r="DX156" i="41"/>
  <c r="DX157" i="41"/>
  <c r="DX158" i="41"/>
  <c r="DX159" i="41"/>
  <c r="DX160" i="41"/>
  <c r="DX161" i="41"/>
  <c r="DX162" i="41"/>
  <c r="DX163" i="41"/>
  <c r="DX164" i="41"/>
  <c r="DX165" i="41"/>
  <c r="DX166" i="41"/>
  <c r="DX167" i="41"/>
  <c r="DX168" i="41"/>
  <c r="DX169" i="41"/>
  <c r="DX170" i="41"/>
  <c r="DX171" i="41"/>
  <c r="DX172" i="41"/>
  <c r="DX173" i="41"/>
  <c r="DX174" i="41"/>
  <c r="DX175" i="41"/>
  <c r="DX176" i="41"/>
  <c r="DX177" i="41"/>
  <c r="DX178" i="41"/>
  <c r="DX179" i="41"/>
  <c r="DX180" i="41"/>
  <c r="DX181" i="41"/>
  <c r="DX182" i="41"/>
  <c r="DX183" i="41"/>
  <c r="DX184" i="41"/>
  <c r="DX185" i="41"/>
  <c r="DX186" i="41"/>
  <c r="DX187" i="41"/>
  <c r="DX188" i="41"/>
  <c r="DX189" i="41"/>
  <c r="DX190" i="41"/>
  <c r="DX191" i="41"/>
  <c r="DX192" i="41"/>
  <c r="DX193" i="41"/>
  <c r="DX194" i="41"/>
  <c r="DX195" i="41"/>
  <c r="DX196" i="41"/>
  <c r="DX197" i="41"/>
  <c r="DX198" i="41"/>
  <c r="DX199" i="41"/>
  <c r="DX200" i="41"/>
  <c r="DX201" i="41"/>
  <c r="DX202" i="41"/>
  <c r="DX203" i="41"/>
  <c r="DX204" i="41"/>
  <c r="DX205" i="41"/>
  <c r="DX206" i="41"/>
  <c r="DX207" i="41"/>
  <c r="DX208" i="41"/>
  <c r="DX209" i="41"/>
  <c r="DX210" i="41"/>
  <c r="DX211" i="41"/>
  <c r="DX212" i="41"/>
  <c r="DX213" i="41"/>
  <c r="DX214" i="41"/>
  <c r="DX215" i="41"/>
  <c r="DX216" i="41"/>
  <c r="DX217" i="41"/>
  <c r="DX218" i="41"/>
  <c r="DX219" i="41"/>
  <c r="DX220" i="41"/>
  <c r="DX221" i="41"/>
  <c r="DX222" i="41"/>
  <c r="DX223" i="41"/>
  <c r="DX224" i="41"/>
  <c r="DX225" i="41"/>
  <c r="DX226" i="41"/>
  <c r="DX227" i="41"/>
  <c r="DX228" i="41"/>
  <c r="DX229" i="41"/>
  <c r="DX230" i="41"/>
  <c r="DX231" i="41"/>
  <c r="DX232" i="41"/>
  <c r="DX233" i="41"/>
  <c r="DX234" i="41"/>
  <c r="DX235" i="41"/>
  <c r="DX236" i="41"/>
  <c r="DX237" i="41"/>
  <c r="DX238" i="41"/>
  <c r="DX239" i="41"/>
  <c r="DX240" i="41"/>
  <c r="DX241" i="41"/>
  <c r="DX242" i="41"/>
  <c r="DX243" i="41"/>
  <c r="DX244" i="41"/>
  <c r="DX245" i="41"/>
  <c r="DX246" i="41"/>
  <c r="DX247" i="41"/>
  <c r="DX248" i="41"/>
  <c r="DX249" i="41"/>
  <c r="DX250" i="41"/>
  <c r="DX251" i="41"/>
  <c r="DX252" i="41"/>
  <c r="DX253" i="41"/>
  <c r="DX254" i="41"/>
  <c r="DX255" i="41"/>
  <c r="DX256" i="41"/>
  <c r="DX257" i="41"/>
  <c r="DX258" i="41"/>
  <c r="DX259" i="41"/>
  <c r="DX260" i="41"/>
  <c r="DX261" i="41"/>
  <c r="DX262" i="41"/>
  <c r="DX263" i="41"/>
  <c r="DX264" i="41"/>
  <c r="DX265" i="41"/>
  <c r="DX266" i="41"/>
  <c r="DX267" i="41"/>
  <c r="DX268" i="41"/>
  <c r="DX269" i="41"/>
  <c r="DX270" i="41"/>
  <c r="DX271" i="41"/>
  <c r="DX272" i="41"/>
  <c r="DX273" i="41"/>
  <c r="DX274" i="41"/>
  <c r="DX275" i="41"/>
  <c r="DX276" i="41"/>
  <c r="DX277" i="41"/>
  <c r="DX278" i="41"/>
  <c r="DX279" i="41"/>
  <c r="DX280" i="41"/>
  <c r="DX281" i="41"/>
  <c r="DX282" i="41"/>
  <c r="DX283" i="41"/>
  <c r="DX284" i="41"/>
  <c r="DX285" i="41"/>
  <c r="DX286" i="41"/>
  <c r="DX287" i="41"/>
  <c r="DX288" i="41"/>
  <c r="DX289" i="41"/>
  <c r="DX290" i="41"/>
  <c r="DX291" i="41"/>
  <c r="DX292" i="41"/>
  <c r="DX293" i="41"/>
  <c r="DX294" i="41"/>
  <c r="DX295" i="41"/>
  <c r="DX296" i="41"/>
  <c r="DX297" i="41"/>
  <c r="DX298" i="41"/>
  <c r="DX299" i="41"/>
  <c r="DX300" i="41"/>
  <c r="DX301" i="41"/>
  <c r="DX302" i="41"/>
  <c r="DX303" i="41"/>
  <c r="DX304" i="41"/>
  <c r="DX305" i="41"/>
  <c r="DX306" i="41"/>
  <c r="DX307" i="41"/>
  <c r="DX308" i="41"/>
  <c r="DX309" i="41"/>
  <c r="DX310" i="41"/>
  <c r="DX311" i="41"/>
  <c r="DX312" i="41"/>
  <c r="DX313" i="41"/>
  <c r="DX314" i="41"/>
  <c r="DX315" i="41"/>
  <c r="DX316" i="41"/>
  <c r="DX317" i="41"/>
  <c r="DX318" i="41"/>
  <c r="DX319" i="41"/>
  <c r="DX320" i="41"/>
  <c r="DX321" i="41"/>
  <c r="DX322" i="41"/>
  <c r="DX323" i="41"/>
  <c r="DX324" i="41"/>
  <c r="DX325" i="41"/>
  <c r="DX326" i="41"/>
  <c r="DX327" i="41"/>
  <c r="DX328" i="41"/>
  <c r="DX329" i="41"/>
  <c r="DX330" i="41"/>
  <c r="DX331" i="41"/>
  <c r="DX332" i="41"/>
  <c r="DX333" i="41"/>
  <c r="DX334" i="41"/>
  <c r="DX335" i="41"/>
  <c r="DX336" i="41"/>
  <c r="DX337" i="41"/>
  <c r="DX338" i="41"/>
  <c r="DX339" i="41"/>
  <c r="DX340" i="41"/>
  <c r="DX341" i="41"/>
  <c r="DX342" i="41"/>
  <c r="DX343" i="41"/>
  <c r="DX344" i="41"/>
  <c r="DX345" i="41"/>
  <c r="DX346" i="41"/>
  <c r="DX347" i="41"/>
  <c r="DX348" i="41"/>
  <c r="DX349" i="41"/>
  <c r="DX350" i="41"/>
  <c r="DX351" i="41"/>
  <c r="DX352" i="41"/>
  <c r="DX353" i="41"/>
  <c r="DX354" i="41"/>
  <c r="DX355" i="41"/>
  <c r="DX356" i="41"/>
  <c r="DX357" i="41"/>
  <c r="DX358" i="41"/>
  <c r="DX359" i="41"/>
  <c r="DX360" i="41"/>
  <c r="DX361" i="41"/>
  <c r="DX362" i="41"/>
  <c r="DX363" i="41"/>
  <c r="DX364" i="41"/>
  <c r="DX365" i="41"/>
  <c r="DX366" i="41"/>
  <c r="DX367" i="41"/>
  <c r="DX368" i="41"/>
  <c r="DX369" i="41"/>
  <c r="DX370" i="41"/>
  <c r="DX371" i="41"/>
  <c r="DX372" i="41"/>
  <c r="DX373" i="41"/>
  <c r="DX374" i="41"/>
  <c r="DX375" i="41"/>
  <c r="DX376" i="41"/>
  <c r="DX377" i="41"/>
  <c r="DX378" i="41"/>
  <c r="DX379" i="41"/>
  <c r="DX380" i="41"/>
  <c r="DX381" i="41"/>
  <c r="DX382" i="41"/>
  <c r="DX383" i="41"/>
  <c r="DX384" i="41"/>
  <c r="DX385" i="41"/>
  <c r="DX386" i="41"/>
  <c r="DX387" i="41"/>
  <c r="DX388" i="41"/>
  <c r="DX389" i="41"/>
  <c r="DX390" i="41"/>
  <c r="DX391" i="41"/>
  <c r="DX392" i="41"/>
  <c r="DX393" i="41"/>
  <c r="DX394" i="41"/>
  <c r="DX395" i="41"/>
  <c r="DX396" i="41"/>
  <c r="DX397" i="41"/>
  <c r="DX398" i="41"/>
  <c r="DX399" i="41"/>
  <c r="DX400" i="41"/>
  <c r="DX401" i="41"/>
  <c r="DX402" i="41"/>
  <c r="DX403" i="41"/>
  <c r="DX404" i="41"/>
  <c r="DX405" i="41"/>
  <c r="DX406" i="41"/>
  <c r="DX407" i="41"/>
  <c r="DX408" i="41"/>
  <c r="DX409" i="41"/>
  <c r="DX410" i="41"/>
  <c r="DX411" i="41"/>
  <c r="DX412" i="41"/>
  <c r="DX413" i="41"/>
  <c r="DX414" i="41"/>
  <c r="DX415" i="41"/>
  <c r="DX416" i="41"/>
  <c r="DX417" i="41"/>
  <c r="DX418" i="41"/>
  <c r="DX419" i="41"/>
  <c r="DX420" i="41"/>
  <c r="DX421" i="41"/>
  <c r="DX422" i="41"/>
  <c r="DX423" i="41"/>
  <c r="DX424" i="41"/>
  <c r="DX425" i="41"/>
  <c r="DX426" i="41"/>
  <c r="DX427" i="41"/>
  <c r="DX428" i="41"/>
  <c r="DX429" i="41"/>
  <c r="DX430" i="41"/>
  <c r="DX431" i="41"/>
  <c r="DX432" i="41"/>
  <c r="DX433" i="41"/>
  <c r="DX434" i="41"/>
  <c r="DX435" i="41"/>
  <c r="DX436" i="41"/>
  <c r="DX437" i="41"/>
  <c r="DX438" i="41"/>
  <c r="DX439" i="41"/>
  <c r="DX440" i="41"/>
  <c r="DX441" i="41"/>
  <c r="DX442" i="41"/>
  <c r="DX443" i="41"/>
  <c r="DX444" i="41"/>
  <c r="DX445" i="41"/>
  <c r="DX446" i="41"/>
  <c r="DX447" i="41"/>
  <c r="DX448" i="41"/>
  <c r="DX449" i="41"/>
  <c r="DX450" i="41"/>
  <c r="DX451" i="41"/>
  <c r="DX452" i="41"/>
  <c r="DX453" i="41"/>
  <c r="DX454" i="41"/>
  <c r="DX455" i="41"/>
  <c r="DX456" i="41"/>
  <c r="DX457" i="41"/>
  <c r="DX458" i="41"/>
  <c r="DX459" i="41"/>
  <c r="DX460" i="41"/>
  <c r="DX461" i="41"/>
  <c r="DX462" i="41"/>
  <c r="DX463" i="41"/>
  <c r="DX464" i="41"/>
  <c r="DX465" i="41"/>
  <c r="DX466" i="41"/>
  <c r="DX467" i="41"/>
  <c r="DX468" i="41"/>
  <c r="DX469" i="41"/>
  <c r="DX470" i="41"/>
  <c r="DX471" i="41"/>
  <c r="DX472" i="41"/>
  <c r="DX473" i="41"/>
  <c r="DX474" i="41"/>
  <c r="DX475" i="41"/>
  <c r="DX476" i="41"/>
  <c r="DX477" i="41"/>
  <c r="DX478" i="41"/>
  <c r="DX479" i="41"/>
  <c r="DX480" i="41"/>
  <c r="DX481" i="41"/>
  <c r="DX482" i="41"/>
  <c r="DX483" i="41"/>
  <c r="DX484" i="41"/>
  <c r="DX485" i="41"/>
  <c r="DX486" i="41"/>
  <c r="DX487" i="41"/>
  <c r="DX488" i="41"/>
  <c r="DX489" i="41"/>
  <c r="DX490" i="41"/>
  <c r="DX491" i="41"/>
  <c r="DX492" i="41"/>
  <c r="DX493" i="41"/>
  <c r="DX494" i="41"/>
  <c r="DX495" i="41"/>
  <c r="DX496" i="41"/>
  <c r="DX497" i="41"/>
  <c r="DX498" i="41"/>
  <c r="DX499" i="41"/>
  <c r="DX500" i="41"/>
  <c r="DX501" i="41"/>
  <c r="DX502" i="41"/>
  <c r="DX503" i="41"/>
  <c r="DX504" i="41"/>
  <c r="DX505" i="41"/>
  <c r="DX506" i="41"/>
  <c r="DX507" i="41"/>
  <c r="DX508" i="41"/>
  <c r="DX509" i="41"/>
  <c r="DX510" i="41"/>
  <c r="DX511" i="41"/>
  <c r="DX512" i="41"/>
  <c r="DX513" i="41"/>
  <c r="DX514" i="41"/>
  <c r="DX515" i="41"/>
  <c r="DX516" i="41"/>
  <c r="DX517" i="41"/>
  <c r="DX518" i="41"/>
  <c r="DX519" i="41"/>
  <c r="DX520" i="41"/>
  <c r="DX521" i="41"/>
  <c r="DX522" i="41"/>
  <c r="DX523" i="41"/>
  <c r="DX524" i="41"/>
  <c r="DX525" i="41"/>
  <c r="DX526" i="41"/>
  <c r="DX527" i="41"/>
  <c r="DX528" i="41"/>
  <c r="DX529" i="41"/>
  <c r="DX530" i="41"/>
  <c r="DX531" i="41"/>
  <c r="DX532" i="41"/>
  <c r="DX533" i="41"/>
  <c r="DX534" i="41"/>
  <c r="DX535" i="41"/>
  <c r="DX536" i="41"/>
  <c r="DX537" i="41"/>
  <c r="DX538" i="41"/>
  <c r="DX539" i="41"/>
  <c r="DX540" i="41"/>
  <c r="DX541" i="41"/>
  <c r="DX542" i="41"/>
  <c r="DX543" i="41"/>
  <c r="DX544" i="41"/>
  <c r="DX545" i="41"/>
  <c r="DX546" i="41"/>
  <c r="DX547" i="41"/>
  <c r="DX548" i="41"/>
  <c r="DX549" i="41"/>
  <c r="DX550" i="41"/>
  <c r="DX551" i="41"/>
  <c r="DX552" i="41"/>
  <c r="DX553" i="41"/>
  <c r="DX554" i="41"/>
  <c r="DX555" i="41"/>
  <c r="DX556" i="41"/>
  <c r="DX557" i="41"/>
  <c r="DX558" i="41"/>
  <c r="DX559" i="41"/>
  <c r="DX560" i="41"/>
  <c r="DX561" i="41"/>
  <c r="DX562" i="41"/>
  <c r="DX563" i="41"/>
  <c r="DX564" i="41"/>
  <c r="DX565" i="41"/>
  <c r="DX566" i="41"/>
  <c r="DX567" i="41"/>
  <c r="DX568" i="41"/>
  <c r="DX569" i="41"/>
  <c r="DX570" i="41"/>
  <c r="DX571" i="41"/>
  <c r="DX572" i="41"/>
  <c r="DX573" i="41"/>
  <c r="DX574" i="41"/>
  <c r="DX575" i="41"/>
  <c r="DX576" i="41"/>
  <c r="DX577" i="41"/>
  <c r="DX578" i="41"/>
  <c r="DX579" i="41"/>
  <c r="DX580" i="41"/>
  <c r="DX581" i="41"/>
  <c r="DX582" i="41"/>
  <c r="DX583" i="41"/>
  <c r="DX584" i="41"/>
  <c r="DX585" i="41"/>
  <c r="DX586" i="41"/>
  <c r="DX587" i="41"/>
  <c r="DX588" i="41"/>
  <c r="DX589" i="41"/>
  <c r="DX590" i="41"/>
  <c r="DX591" i="41"/>
  <c r="DX592" i="41"/>
  <c r="DX593" i="41"/>
  <c r="DX594" i="41"/>
  <c r="DX595" i="41"/>
  <c r="DX596" i="41"/>
  <c r="DX597" i="41"/>
  <c r="DX598" i="41"/>
  <c r="DX599" i="41"/>
  <c r="DX600" i="41"/>
  <c r="DX601" i="41"/>
  <c r="DX602" i="41"/>
  <c r="DX603" i="41"/>
  <c r="DX604" i="41"/>
  <c r="DX605" i="41"/>
  <c r="DX606" i="41"/>
  <c r="DX607" i="41"/>
  <c r="DX608" i="41"/>
  <c r="DX609" i="41"/>
  <c r="DX610" i="41"/>
  <c r="DX611" i="41"/>
  <c r="DX612" i="41"/>
  <c r="DX613" i="41"/>
  <c r="DX614" i="41"/>
  <c r="DX615" i="41"/>
  <c r="DX616" i="41"/>
  <c r="DX617" i="41"/>
  <c r="DX618" i="41"/>
  <c r="DX619" i="41"/>
  <c r="DX620" i="41"/>
  <c r="DX621" i="41"/>
  <c r="DX622" i="41"/>
  <c r="DX623" i="41"/>
  <c r="DX624" i="41"/>
  <c r="DX625" i="41"/>
  <c r="DX626" i="41"/>
  <c r="DX627" i="41"/>
  <c r="DX628" i="41"/>
  <c r="DX629" i="41"/>
  <c r="DX630" i="41"/>
  <c r="DX631" i="41"/>
  <c r="DX632" i="41"/>
  <c r="DX633" i="41"/>
  <c r="DX634" i="41"/>
  <c r="DX635" i="41"/>
  <c r="DX636" i="41"/>
  <c r="DX637" i="41"/>
  <c r="DX638" i="41"/>
  <c r="DX639" i="41"/>
  <c r="DX640" i="41"/>
  <c r="DX641" i="41"/>
  <c r="DX642" i="41"/>
  <c r="DX643" i="41"/>
  <c r="DX644" i="41"/>
  <c r="DX645" i="41"/>
  <c r="DX646" i="41"/>
  <c r="DX647" i="41"/>
  <c r="DX648" i="41"/>
  <c r="DX649" i="41"/>
  <c r="DX650" i="41"/>
  <c r="DX651" i="41"/>
  <c r="DX652" i="41"/>
  <c r="DX653" i="41"/>
  <c r="DX654" i="41"/>
  <c r="DX655" i="41"/>
  <c r="DX656" i="41"/>
  <c r="DX657" i="41"/>
  <c r="DX658" i="41"/>
  <c r="DX659" i="41"/>
  <c r="DX660" i="41"/>
  <c r="DX661" i="41"/>
  <c r="DX662" i="41"/>
  <c r="DX663" i="41"/>
  <c r="DX664" i="41"/>
  <c r="DX665" i="41"/>
  <c r="DX666" i="41"/>
  <c r="DX667" i="41"/>
  <c r="DX668" i="41"/>
  <c r="DX669" i="41"/>
  <c r="DX670" i="41"/>
  <c r="DX671" i="41"/>
  <c r="DX672" i="41"/>
  <c r="DX673" i="41"/>
  <c r="DX674" i="41"/>
  <c r="DX675" i="41"/>
  <c r="DX676" i="41"/>
  <c r="DX677" i="41"/>
  <c r="DX678" i="41"/>
  <c r="DX679" i="41"/>
  <c r="DX680" i="41"/>
  <c r="DX681" i="41"/>
  <c r="DX682" i="41"/>
  <c r="DX683" i="41"/>
  <c r="DX684" i="41"/>
  <c r="DX685" i="41"/>
  <c r="DX686" i="41"/>
  <c r="DX687" i="41"/>
  <c r="DX688" i="41"/>
  <c r="DX689" i="41"/>
  <c r="DX690" i="41"/>
  <c r="DX691" i="41"/>
  <c r="DX692" i="41"/>
  <c r="DX693" i="41"/>
  <c r="DX694" i="41"/>
  <c r="DX695" i="41"/>
  <c r="DX696" i="41"/>
  <c r="DX697" i="41"/>
  <c r="DX698" i="41"/>
  <c r="DX699" i="41"/>
  <c r="DX700" i="41"/>
  <c r="DX701" i="41"/>
  <c r="DX702" i="41"/>
  <c r="DX703" i="41"/>
  <c r="DX704" i="41"/>
  <c r="DX705" i="41"/>
  <c r="DX706" i="41"/>
  <c r="DX707" i="41"/>
  <c r="DX708" i="41"/>
  <c r="DX709" i="41"/>
  <c r="DX710" i="41"/>
  <c r="DX711" i="41"/>
  <c r="DX712" i="41"/>
  <c r="DX713" i="41"/>
  <c r="DX714" i="41"/>
  <c r="DX715" i="41"/>
  <c r="DX716" i="41"/>
  <c r="DX717" i="41"/>
  <c r="DX718" i="41"/>
  <c r="DX719" i="41"/>
  <c r="DX720" i="41"/>
  <c r="DX721" i="41"/>
  <c r="DX722" i="41"/>
  <c r="DX723" i="41"/>
  <c r="DX724" i="41"/>
  <c r="DX725" i="41"/>
  <c r="DX726" i="41"/>
  <c r="DX727" i="41"/>
  <c r="DX728" i="41"/>
  <c r="DX729" i="41"/>
  <c r="DX730" i="41"/>
  <c r="DX731" i="41"/>
  <c r="DX732" i="41"/>
  <c r="DX733" i="41"/>
  <c r="DX734" i="41"/>
  <c r="DX735" i="41"/>
  <c r="DX736" i="41"/>
  <c r="DX737" i="41"/>
  <c r="DX738" i="41"/>
  <c r="DX739" i="41"/>
  <c r="DX740" i="41"/>
  <c r="DX741" i="41"/>
  <c r="DX742" i="41"/>
  <c r="DX743" i="41"/>
  <c r="DX744" i="41"/>
  <c r="DX745" i="41"/>
  <c r="DX746" i="41"/>
  <c r="DX747" i="41"/>
  <c r="DX748" i="41"/>
  <c r="DX749" i="41"/>
  <c r="DX750" i="41"/>
  <c r="DX751" i="41"/>
  <c r="DX752" i="41"/>
  <c r="DX753" i="41"/>
  <c r="DX754" i="41"/>
  <c r="DX755" i="41"/>
  <c r="DX756" i="41"/>
  <c r="DX757" i="41"/>
  <c r="DX758" i="41"/>
  <c r="DX759" i="41"/>
  <c r="DX760" i="41"/>
  <c r="DX761" i="41"/>
  <c r="DX762" i="41"/>
  <c r="DX763" i="41"/>
  <c r="DX764" i="41"/>
  <c r="DX765" i="41"/>
  <c r="DX766" i="41"/>
  <c r="DX767" i="41"/>
  <c r="DX768" i="41"/>
  <c r="DX769" i="41"/>
  <c r="DX770" i="41"/>
  <c r="DX771" i="41"/>
  <c r="DX772" i="41"/>
  <c r="DX773" i="41"/>
  <c r="DX774" i="41"/>
  <c r="DX775" i="41"/>
  <c r="DX776" i="41"/>
  <c r="DX777" i="41"/>
  <c r="DX778" i="41"/>
  <c r="DX779" i="41"/>
  <c r="DX780" i="41"/>
  <c r="DX781" i="41"/>
  <c r="DX782" i="41"/>
  <c r="DX783" i="41"/>
  <c r="DX784" i="41"/>
  <c r="DX785" i="41"/>
  <c r="DX786" i="41"/>
  <c r="DX787" i="41"/>
  <c r="DX788" i="41"/>
  <c r="DX789" i="41"/>
  <c r="DX790" i="41"/>
  <c r="DX791" i="41"/>
  <c r="DX792" i="41"/>
  <c r="DX793" i="41"/>
  <c r="DX794" i="41"/>
  <c r="DX795" i="41"/>
  <c r="DX796" i="41"/>
  <c r="DX797" i="41"/>
  <c r="DX798" i="41"/>
  <c r="DX799" i="41"/>
  <c r="DX800" i="41"/>
  <c r="DX801" i="41"/>
  <c r="DX802" i="41"/>
  <c r="DX803" i="41"/>
  <c r="DX804" i="41"/>
  <c r="DX805" i="41"/>
  <c r="DX806" i="41"/>
  <c r="DX807" i="41"/>
  <c r="DX808" i="41"/>
  <c r="DX809" i="41"/>
  <c r="DX810" i="41"/>
  <c r="DX811" i="41"/>
  <c r="DX812" i="41"/>
  <c r="DX813" i="41"/>
  <c r="DX814" i="41"/>
  <c r="DX815" i="41"/>
  <c r="DX816" i="41"/>
  <c r="DX817" i="41"/>
  <c r="DX818" i="41"/>
  <c r="DX819" i="41"/>
  <c r="DX820" i="41"/>
  <c r="DX821" i="41"/>
  <c r="DX822" i="41"/>
  <c r="DX823" i="41"/>
  <c r="DX824" i="41"/>
  <c r="DX825" i="41"/>
  <c r="DX826" i="41"/>
  <c r="DX827" i="41"/>
  <c r="DX828" i="41"/>
  <c r="DX829" i="41"/>
  <c r="DX830" i="41"/>
  <c r="DX831" i="41"/>
  <c r="DX832" i="41"/>
  <c r="DX833" i="41"/>
  <c r="DX834" i="41"/>
  <c r="DX835" i="41"/>
  <c r="DX836" i="41"/>
  <c r="DX837" i="41"/>
  <c r="DX838" i="41"/>
  <c r="DX839" i="41"/>
  <c r="DX840" i="41"/>
  <c r="DX841" i="41"/>
  <c r="DX842" i="41"/>
  <c r="DX843" i="41"/>
  <c r="DX844" i="41"/>
  <c r="DX845" i="41"/>
  <c r="DX846" i="41"/>
  <c r="DX847" i="41"/>
  <c r="DX848" i="41"/>
  <c r="DX849" i="41"/>
  <c r="DX850" i="41"/>
  <c r="DX851" i="41"/>
  <c r="DX852" i="41"/>
  <c r="DX853" i="41"/>
  <c r="DX854" i="41"/>
  <c r="DX855" i="41"/>
  <c r="DX856" i="41"/>
  <c r="DX857" i="41"/>
  <c r="DX858" i="41"/>
  <c r="DX859" i="41"/>
  <c r="DX860" i="41"/>
  <c r="DX861" i="41"/>
  <c r="DX862" i="41"/>
  <c r="DX863" i="41"/>
  <c r="DX864" i="41"/>
  <c r="DX865" i="41"/>
  <c r="DX866" i="41"/>
  <c r="DX867" i="41"/>
  <c r="DX868" i="41"/>
  <c r="DX869" i="41"/>
  <c r="DX870" i="41"/>
  <c r="DX871" i="41"/>
  <c r="DX872" i="41"/>
  <c r="DX873" i="41"/>
  <c r="DX874" i="41"/>
  <c r="DX875" i="41"/>
  <c r="DX876" i="41"/>
  <c r="DX877" i="41"/>
  <c r="DX878" i="41"/>
  <c r="DX879" i="41"/>
  <c r="DX880" i="41"/>
  <c r="DX881" i="41"/>
  <c r="DX882" i="41"/>
  <c r="DX883" i="41"/>
  <c r="DX884" i="41"/>
  <c r="DX885" i="41"/>
  <c r="DX886" i="41"/>
  <c r="DX887" i="41"/>
  <c r="DX888" i="41"/>
  <c r="DX889" i="41"/>
  <c r="DX890" i="41"/>
  <c r="DX891" i="41"/>
  <c r="DX892" i="41"/>
  <c r="DX893" i="41"/>
  <c r="DX894" i="41"/>
  <c r="DX895" i="41"/>
  <c r="DX896" i="41"/>
  <c r="DX897" i="41"/>
  <c r="DX898" i="41"/>
  <c r="DX899" i="41"/>
  <c r="DX900" i="41"/>
  <c r="DX901" i="41"/>
  <c r="DX902" i="41"/>
  <c r="DX903" i="41"/>
  <c r="DX904" i="41"/>
  <c r="DX905" i="41"/>
  <c r="DX906" i="41"/>
  <c r="DX907" i="41"/>
  <c r="DX908" i="41"/>
  <c r="DX909" i="41"/>
  <c r="DX910" i="41"/>
  <c r="DX911" i="41"/>
  <c r="DX912" i="41"/>
  <c r="DX913" i="41"/>
  <c r="DX914" i="41"/>
  <c r="DX915" i="41"/>
  <c r="DX916" i="41"/>
  <c r="DX917" i="41"/>
  <c r="DX918" i="41"/>
  <c r="DX919" i="41"/>
  <c r="DX920" i="41"/>
  <c r="DX921" i="41"/>
  <c r="DX922" i="41"/>
  <c r="DX923" i="41"/>
  <c r="DX924" i="41"/>
  <c r="DX925" i="41"/>
  <c r="DX926" i="41"/>
  <c r="DX927" i="41"/>
  <c r="DX928" i="41"/>
  <c r="DX929" i="41"/>
  <c r="DX930" i="41"/>
  <c r="DX931" i="41"/>
  <c r="DX932" i="41"/>
  <c r="DX933" i="41"/>
  <c r="DX934" i="41"/>
  <c r="DX935" i="41"/>
  <c r="DX936" i="41"/>
  <c r="DX937" i="41"/>
  <c r="DX938" i="41"/>
  <c r="DX939" i="41"/>
  <c r="DX940" i="41"/>
  <c r="DX941" i="41"/>
  <c r="DX942" i="41"/>
  <c r="DX943" i="41"/>
  <c r="DX944" i="41"/>
  <c r="DX945" i="41"/>
  <c r="DX946" i="41"/>
  <c r="DX947" i="41"/>
  <c r="DX948" i="41"/>
  <c r="DX949" i="41"/>
  <c r="DX950" i="41"/>
  <c r="DX951" i="41"/>
  <c r="DX952" i="41"/>
  <c r="DX953" i="41"/>
  <c r="DX954" i="41"/>
  <c r="DX955" i="41"/>
  <c r="DX956" i="41"/>
  <c r="DX957" i="41"/>
  <c r="DX958" i="41"/>
  <c r="DX959" i="41"/>
  <c r="DX960" i="41"/>
  <c r="DX961" i="41"/>
  <c r="DX962" i="41"/>
  <c r="DX963" i="41"/>
  <c r="DX964" i="41"/>
  <c r="DX965" i="41"/>
  <c r="DX966" i="41"/>
  <c r="DX967" i="41"/>
  <c r="DX968" i="41"/>
  <c r="DX969" i="41"/>
  <c r="DX970" i="41"/>
  <c r="DX971" i="41"/>
  <c r="DX972" i="41"/>
  <c r="DX973" i="41"/>
  <c r="DX974" i="41"/>
  <c r="DX975" i="41"/>
  <c r="DX976" i="41"/>
  <c r="DX977" i="41"/>
  <c r="DX978" i="41"/>
  <c r="DX979" i="41"/>
  <c r="DX980" i="41"/>
  <c r="DX981" i="41"/>
  <c r="DX982" i="41"/>
  <c r="DX983" i="41"/>
  <c r="DX984" i="41"/>
  <c r="DX985" i="41"/>
  <c r="DX986" i="41"/>
  <c r="DX987" i="41"/>
  <c r="DX988" i="41"/>
  <c r="DX989" i="41"/>
  <c r="DX990" i="41"/>
  <c r="DX991" i="41"/>
  <c r="DX992" i="41"/>
  <c r="DX993" i="41"/>
  <c r="DX994" i="41"/>
  <c r="DX995" i="41"/>
  <c r="DX996" i="41"/>
  <c r="DX997" i="41"/>
  <c r="DX998" i="41"/>
  <c r="DX999" i="41"/>
  <c r="DX1000" i="41"/>
  <c r="DX1001" i="41"/>
  <c r="DX1002" i="41"/>
  <c r="DX1003" i="41"/>
  <c r="DX1004" i="41"/>
  <c r="DX1005" i="41"/>
  <c r="DX1006" i="41"/>
  <c r="DX1007" i="41"/>
  <c r="DX1008" i="41"/>
  <c r="DX1009" i="41"/>
  <c r="DX1010" i="41"/>
  <c r="DX1011" i="41"/>
  <c r="DX1012" i="41"/>
  <c r="DX1013" i="41"/>
  <c r="DX1014" i="41"/>
  <c r="DX1015" i="41"/>
  <c r="DX1016" i="41"/>
  <c r="DX1017" i="41"/>
  <c r="DX1018" i="41"/>
  <c r="DX1019" i="41"/>
  <c r="DX1020" i="41"/>
  <c r="DX1021" i="41"/>
  <c r="DX1022" i="41"/>
  <c r="DX1023" i="41"/>
  <c r="DX1024" i="41"/>
  <c r="DX1025" i="41"/>
  <c r="DX1026" i="41"/>
  <c r="DX1027" i="41"/>
  <c r="DX1028" i="41"/>
  <c r="DX1029" i="41"/>
  <c r="DX1030" i="41"/>
  <c r="DX1031" i="41"/>
  <c r="DX1032" i="41"/>
  <c r="DX1033" i="41"/>
  <c r="DX1034" i="41"/>
  <c r="DX35" i="41"/>
  <c r="DQ36" i="41"/>
  <c r="DQ37" i="41"/>
  <c r="DQ38" i="41"/>
  <c r="DQ39" i="41"/>
  <c r="DQ40" i="41"/>
  <c r="DQ41" i="41"/>
  <c r="DQ42" i="41"/>
  <c r="DQ43" i="41"/>
  <c r="DQ44" i="41"/>
  <c r="DQ45" i="41"/>
  <c r="DQ46" i="41"/>
  <c r="DQ47" i="41"/>
  <c r="DQ48" i="41"/>
  <c r="DQ49" i="41"/>
  <c r="DQ50" i="41"/>
  <c r="DQ51" i="41"/>
  <c r="DQ52" i="41"/>
  <c r="DQ53" i="41"/>
  <c r="DQ54" i="41"/>
  <c r="DQ55" i="41"/>
  <c r="DQ56" i="41"/>
  <c r="DQ57" i="41"/>
  <c r="DQ58" i="41"/>
  <c r="DQ59" i="41"/>
  <c r="DQ60" i="41"/>
  <c r="DQ61" i="41"/>
  <c r="DQ62" i="41"/>
  <c r="DQ63" i="41"/>
  <c r="DQ64" i="41"/>
  <c r="DQ65" i="41"/>
  <c r="DQ66" i="41"/>
  <c r="DQ67" i="41"/>
  <c r="DQ68" i="41"/>
  <c r="DQ69" i="41"/>
  <c r="DQ70" i="41"/>
  <c r="DQ71" i="41"/>
  <c r="DQ72" i="41"/>
  <c r="DQ73" i="41"/>
  <c r="DQ74" i="41"/>
  <c r="DQ75" i="41"/>
  <c r="DQ76" i="41"/>
  <c r="DQ77" i="41"/>
  <c r="DQ78" i="41"/>
  <c r="DQ79" i="41"/>
  <c r="DQ80" i="41"/>
  <c r="DQ81" i="41"/>
  <c r="DQ82" i="41"/>
  <c r="DQ83" i="41"/>
  <c r="DQ84" i="41"/>
  <c r="DQ85" i="41"/>
  <c r="DQ86" i="41"/>
  <c r="DQ87" i="41"/>
  <c r="DQ88" i="41"/>
  <c r="DQ89" i="41"/>
  <c r="DQ90" i="41"/>
  <c r="DQ91" i="41"/>
  <c r="DQ92" i="41"/>
  <c r="DQ93" i="41"/>
  <c r="DQ94" i="41"/>
  <c r="DQ95" i="41"/>
  <c r="DQ96" i="41"/>
  <c r="DQ97" i="41"/>
  <c r="DQ98" i="41"/>
  <c r="DQ99" i="41"/>
  <c r="DQ100" i="41"/>
  <c r="DQ101" i="41"/>
  <c r="DQ102" i="41"/>
  <c r="DQ103" i="41"/>
  <c r="DQ104" i="41"/>
  <c r="DQ105" i="41"/>
  <c r="DQ106" i="41"/>
  <c r="DQ107" i="41"/>
  <c r="DQ108" i="41"/>
  <c r="DQ109" i="41"/>
  <c r="DQ110" i="41"/>
  <c r="DQ111" i="41"/>
  <c r="DQ112" i="41"/>
  <c r="DQ113" i="41"/>
  <c r="DQ114" i="41"/>
  <c r="DQ115" i="41"/>
  <c r="DQ116" i="41"/>
  <c r="DQ117" i="41"/>
  <c r="DQ118" i="41"/>
  <c r="DQ119" i="41"/>
  <c r="DQ120" i="41"/>
  <c r="DQ121" i="41"/>
  <c r="DQ122" i="41"/>
  <c r="DQ123" i="41"/>
  <c r="DQ124" i="41"/>
  <c r="DQ125" i="41"/>
  <c r="DQ126" i="41"/>
  <c r="DQ127" i="41"/>
  <c r="DQ128" i="41"/>
  <c r="DQ129" i="41"/>
  <c r="DQ130" i="41"/>
  <c r="DQ131" i="41"/>
  <c r="DQ132" i="41"/>
  <c r="DQ133" i="41"/>
  <c r="DQ134" i="41"/>
  <c r="DQ135" i="41"/>
  <c r="DQ136" i="41"/>
  <c r="DQ137" i="41"/>
  <c r="DQ138" i="41"/>
  <c r="DQ139" i="41"/>
  <c r="DQ140" i="41"/>
  <c r="DQ141" i="41"/>
  <c r="DQ142" i="41"/>
  <c r="DQ143" i="41"/>
  <c r="DQ144" i="41"/>
  <c r="DQ145" i="41"/>
  <c r="DQ146" i="41"/>
  <c r="DQ147" i="41"/>
  <c r="DQ148" i="41"/>
  <c r="DQ149" i="41"/>
  <c r="DQ150" i="41"/>
  <c r="DQ151" i="41"/>
  <c r="DQ152" i="41"/>
  <c r="DQ153" i="41"/>
  <c r="DQ154" i="41"/>
  <c r="DQ155" i="41"/>
  <c r="DQ156" i="41"/>
  <c r="DQ157" i="41"/>
  <c r="DQ158" i="41"/>
  <c r="DQ159" i="41"/>
  <c r="DQ160" i="41"/>
  <c r="DQ161" i="41"/>
  <c r="DQ162" i="41"/>
  <c r="DQ163" i="41"/>
  <c r="DQ164" i="41"/>
  <c r="DQ165" i="41"/>
  <c r="DQ166" i="41"/>
  <c r="DQ167" i="41"/>
  <c r="DQ168" i="41"/>
  <c r="DQ169" i="41"/>
  <c r="DQ170" i="41"/>
  <c r="DQ171" i="41"/>
  <c r="DQ172" i="41"/>
  <c r="DQ173" i="41"/>
  <c r="DQ174" i="41"/>
  <c r="DQ175" i="41"/>
  <c r="DQ176" i="41"/>
  <c r="DQ177" i="41"/>
  <c r="DQ178" i="41"/>
  <c r="DQ179" i="41"/>
  <c r="DQ180" i="41"/>
  <c r="DQ181" i="41"/>
  <c r="DQ182" i="41"/>
  <c r="DQ183" i="41"/>
  <c r="DQ184" i="41"/>
  <c r="DQ185" i="41"/>
  <c r="DQ186" i="41"/>
  <c r="DQ187" i="41"/>
  <c r="DQ188" i="41"/>
  <c r="DQ189" i="41"/>
  <c r="DQ190" i="41"/>
  <c r="DQ191" i="41"/>
  <c r="DQ192" i="41"/>
  <c r="DQ193" i="41"/>
  <c r="DQ194" i="41"/>
  <c r="DQ195" i="41"/>
  <c r="DQ196" i="41"/>
  <c r="DQ197" i="41"/>
  <c r="DQ198" i="41"/>
  <c r="DQ199" i="41"/>
  <c r="DQ200" i="41"/>
  <c r="DQ201" i="41"/>
  <c r="DQ202" i="41"/>
  <c r="DQ203" i="41"/>
  <c r="DQ204" i="41"/>
  <c r="DQ205" i="41"/>
  <c r="DQ206" i="41"/>
  <c r="DQ207" i="41"/>
  <c r="DQ208" i="41"/>
  <c r="DQ209" i="41"/>
  <c r="DQ210" i="41"/>
  <c r="DQ211" i="41"/>
  <c r="DQ212" i="41"/>
  <c r="DQ213" i="41"/>
  <c r="DQ214" i="41"/>
  <c r="DQ215" i="41"/>
  <c r="DQ216" i="41"/>
  <c r="DQ217" i="41"/>
  <c r="DQ218" i="41"/>
  <c r="DQ219" i="41"/>
  <c r="DQ220" i="41"/>
  <c r="DQ221" i="41"/>
  <c r="DQ222" i="41"/>
  <c r="DQ223" i="41"/>
  <c r="DQ224" i="41"/>
  <c r="DQ225" i="41"/>
  <c r="DQ226" i="41"/>
  <c r="DQ227" i="41"/>
  <c r="DQ228" i="41"/>
  <c r="DQ229" i="41"/>
  <c r="DQ230" i="41"/>
  <c r="DQ231" i="41"/>
  <c r="DQ232" i="41"/>
  <c r="DQ233" i="41"/>
  <c r="DQ234" i="41"/>
  <c r="DQ235" i="41"/>
  <c r="DQ236" i="41"/>
  <c r="DQ237" i="41"/>
  <c r="DQ238" i="41"/>
  <c r="DQ239" i="41"/>
  <c r="DQ240" i="41"/>
  <c r="DQ241" i="41"/>
  <c r="DQ242" i="41"/>
  <c r="DQ243" i="41"/>
  <c r="DQ244" i="41"/>
  <c r="DQ245" i="41"/>
  <c r="DQ246" i="41"/>
  <c r="DQ247" i="41"/>
  <c r="DQ248" i="41"/>
  <c r="DQ249" i="41"/>
  <c r="DQ250" i="41"/>
  <c r="DQ251" i="41"/>
  <c r="DQ252" i="41"/>
  <c r="DQ253" i="41"/>
  <c r="DQ254" i="41"/>
  <c r="DQ255" i="41"/>
  <c r="DQ256" i="41"/>
  <c r="DQ257" i="41"/>
  <c r="DQ258" i="41"/>
  <c r="DQ259" i="41"/>
  <c r="DQ260" i="41"/>
  <c r="DQ261" i="41"/>
  <c r="DQ262" i="41"/>
  <c r="DQ263" i="41"/>
  <c r="DQ264" i="41"/>
  <c r="DQ265" i="41"/>
  <c r="DQ266" i="41"/>
  <c r="DQ267" i="41"/>
  <c r="DQ268" i="41"/>
  <c r="DQ269" i="41"/>
  <c r="DQ270" i="41"/>
  <c r="DQ271" i="41"/>
  <c r="DQ272" i="41"/>
  <c r="DQ273" i="41"/>
  <c r="DQ274" i="41"/>
  <c r="DQ275" i="41"/>
  <c r="DQ276" i="41"/>
  <c r="DQ277" i="41"/>
  <c r="DQ278" i="41"/>
  <c r="DQ279" i="41"/>
  <c r="DQ280" i="41"/>
  <c r="DQ281" i="41"/>
  <c r="DQ282" i="41"/>
  <c r="DQ283" i="41"/>
  <c r="DQ284" i="41"/>
  <c r="DQ285" i="41"/>
  <c r="DQ286" i="41"/>
  <c r="DQ287" i="41"/>
  <c r="DQ288" i="41"/>
  <c r="DQ289" i="41"/>
  <c r="DQ290" i="41"/>
  <c r="DQ291" i="41"/>
  <c r="DQ292" i="41"/>
  <c r="DQ293" i="41"/>
  <c r="DQ294" i="41"/>
  <c r="DQ295" i="41"/>
  <c r="DQ296" i="41"/>
  <c r="DQ297" i="41"/>
  <c r="DQ298" i="41"/>
  <c r="DQ299" i="41"/>
  <c r="DQ300" i="41"/>
  <c r="DQ301" i="41"/>
  <c r="DQ302" i="41"/>
  <c r="DQ303" i="41"/>
  <c r="DQ304" i="41"/>
  <c r="DQ305" i="41"/>
  <c r="DQ306" i="41"/>
  <c r="DQ307" i="41"/>
  <c r="DQ308" i="41"/>
  <c r="DQ309" i="41"/>
  <c r="DQ310" i="41"/>
  <c r="DQ311" i="41"/>
  <c r="DQ312" i="41"/>
  <c r="DQ313" i="41"/>
  <c r="DQ314" i="41"/>
  <c r="DQ315" i="41"/>
  <c r="DQ316" i="41"/>
  <c r="DQ317" i="41"/>
  <c r="DQ318" i="41"/>
  <c r="DQ319" i="41"/>
  <c r="DQ320" i="41"/>
  <c r="DQ321" i="41"/>
  <c r="DQ322" i="41"/>
  <c r="DQ323" i="41"/>
  <c r="DQ324" i="41"/>
  <c r="DQ325" i="41"/>
  <c r="DQ326" i="41"/>
  <c r="DQ327" i="41"/>
  <c r="DQ328" i="41"/>
  <c r="DQ329" i="41"/>
  <c r="DQ330" i="41"/>
  <c r="DQ331" i="41"/>
  <c r="DQ332" i="41"/>
  <c r="DQ333" i="41"/>
  <c r="DQ334" i="41"/>
  <c r="DQ335" i="41"/>
  <c r="DQ336" i="41"/>
  <c r="DQ337" i="41"/>
  <c r="DQ338" i="41"/>
  <c r="DQ339" i="41"/>
  <c r="DQ340" i="41"/>
  <c r="DQ341" i="41"/>
  <c r="DQ342" i="41"/>
  <c r="DQ343" i="41"/>
  <c r="DQ344" i="41"/>
  <c r="DQ345" i="41"/>
  <c r="DQ346" i="41"/>
  <c r="DQ347" i="41"/>
  <c r="DQ348" i="41"/>
  <c r="DQ349" i="41"/>
  <c r="DQ350" i="41"/>
  <c r="DQ351" i="41"/>
  <c r="DQ352" i="41"/>
  <c r="DQ353" i="41"/>
  <c r="DQ354" i="41"/>
  <c r="DQ355" i="41"/>
  <c r="DQ356" i="41"/>
  <c r="DQ357" i="41"/>
  <c r="DQ358" i="41"/>
  <c r="DQ359" i="41"/>
  <c r="DQ360" i="41"/>
  <c r="DQ361" i="41"/>
  <c r="DQ362" i="41"/>
  <c r="DQ363" i="41"/>
  <c r="DQ364" i="41"/>
  <c r="DQ365" i="41"/>
  <c r="DQ366" i="41"/>
  <c r="DQ367" i="41"/>
  <c r="DQ368" i="41"/>
  <c r="DQ369" i="41"/>
  <c r="DQ370" i="41"/>
  <c r="DQ371" i="41"/>
  <c r="DQ372" i="41"/>
  <c r="DQ373" i="41"/>
  <c r="DQ374" i="41"/>
  <c r="DQ375" i="41"/>
  <c r="DQ376" i="41"/>
  <c r="DQ377" i="41"/>
  <c r="DQ378" i="41"/>
  <c r="DQ379" i="41"/>
  <c r="DQ380" i="41"/>
  <c r="DQ381" i="41"/>
  <c r="DQ382" i="41"/>
  <c r="DQ383" i="41"/>
  <c r="DQ384" i="41"/>
  <c r="DQ385" i="41"/>
  <c r="DQ386" i="41"/>
  <c r="DQ387" i="41"/>
  <c r="DQ388" i="41"/>
  <c r="DQ389" i="41"/>
  <c r="DQ390" i="41"/>
  <c r="DQ391" i="41"/>
  <c r="DQ392" i="41"/>
  <c r="DQ393" i="41"/>
  <c r="DQ394" i="41"/>
  <c r="DQ395" i="41"/>
  <c r="DQ396" i="41"/>
  <c r="DQ397" i="41"/>
  <c r="DQ398" i="41"/>
  <c r="DQ399" i="41"/>
  <c r="DQ400" i="41"/>
  <c r="DQ401" i="41"/>
  <c r="DQ402" i="41"/>
  <c r="DQ403" i="41"/>
  <c r="DQ404" i="41"/>
  <c r="DQ405" i="41"/>
  <c r="DQ406" i="41"/>
  <c r="DQ407" i="41"/>
  <c r="DQ408" i="41"/>
  <c r="DQ409" i="41"/>
  <c r="DQ410" i="41"/>
  <c r="DQ411" i="41"/>
  <c r="DQ412" i="41"/>
  <c r="DQ413" i="41"/>
  <c r="DQ414" i="41"/>
  <c r="DQ415" i="41"/>
  <c r="DQ416" i="41"/>
  <c r="DQ417" i="41"/>
  <c r="DQ418" i="41"/>
  <c r="DQ419" i="41"/>
  <c r="DQ420" i="41"/>
  <c r="DQ421" i="41"/>
  <c r="DQ422" i="41"/>
  <c r="DQ423" i="41"/>
  <c r="DQ424" i="41"/>
  <c r="DQ425" i="41"/>
  <c r="DQ426" i="41"/>
  <c r="DQ427" i="41"/>
  <c r="DQ428" i="41"/>
  <c r="DQ429" i="41"/>
  <c r="DQ430" i="41"/>
  <c r="DQ431" i="41"/>
  <c r="DQ432" i="41"/>
  <c r="DQ433" i="41"/>
  <c r="DQ434" i="41"/>
  <c r="DQ435" i="41"/>
  <c r="DQ436" i="41"/>
  <c r="DQ437" i="41"/>
  <c r="DQ438" i="41"/>
  <c r="DQ439" i="41"/>
  <c r="DQ440" i="41"/>
  <c r="DQ441" i="41"/>
  <c r="DQ442" i="41"/>
  <c r="DQ443" i="41"/>
  <c r="DQ444" i="41"/>
  <c r="DQ445" i="41"/>
  <c r="DQ446" i="41"/>
  <c r="DQ447" i="41"/>
  <c r="DQ448" i="41"/>
  <c r="DQ449" i="41"/>
  <c r="DQ450" i="41"/>
  <c r="DQ451" i="41"/>
  <c r="DQ452" i="41"/>
  <c r="DQ453" i="41"/>
  <c r="DQ454" i="41"/>
  <c r="DQ455" i="41"/>
  <c r="DQ456" i="41"/>
  <c r="DQ457" i="41"/>
  <c r="DQ458" i="41"/>
  <c r="DQ459" i="41"/>
  <c r="DQ460" i="41"/>
  <c r="DQ461" i="41"/>
  <c r="DQ462" i="41"/>
  <c r="DQ463" i="41"/>
  <c r="DQ464" i="41"/>
  <c r="DQ465" i="41"/>
  <c r="DQ466" i="41"/>
  <c r="DQ467" i="41"/>
  <c r="DQ468" i="41"/>
  <c r="DQ469" i="41"/>
  <c r="DQ470" i="41"/>
  <c r="DQ471" i="41"/>
  <c r="DQ472" i="41"/>
  <c r="DQ473" i="41"/>
  <c r="DQ474" i="41"/>
  <c r="DQ475" i="41"/>
  <c r="DQ476" i="41"/>
  <c r="DQ477" i="41"/>
  <c r="DQ478" i="41"/>
  <c r="DQ479" i="41"/>
  <c r="DQ480" i="41"/>
  <c r="DQ481" i="41"/>
  <c r="DQ482" i="41"/>
  <c r="DQ483" i="41"/>
  <c r="DQ484" i="41"/>
  <c r="DQ485" i="41"/>
  <c r="DQ486" i="41"/>
  <c r="DQ487" i="41"/>
  <c r="DQ488" i="41"/>
  <c r="DQ489" i="41"/>
  <c r="DQ490" i="41"/>
  <c r="DQ491" i="41"/>
  <c r="DQ492" i="41"/>
  <c r="DQ493" i="41"/>
  <c r="DQ494" i="41"/>
  <c r="DQ495" i="41"/>
  <c r="DQ496" i="41"/>
  <c r="DQ497" i="41"/>
  <c r="DQ498" i="41"/>
  <c r="DQ499" i="41"/>
  <c r="DQ500" i="41"/>
  <c r="DQ501" i="41"/>
  <c r="DQ502" i="41"/>
  <c r="DQ503" i="41"/>
  <c r="DQ504" i="41"/>
  <c r="DQ505" i="41"/>
  <c r="DQ506" i="41"/>
  <c r="DQ507" i="41"/>
  <c r="DQ508" i="41"/>
  <c r="DQ509" i="41"/>
  <c r="DQ510" i="41"/>
  <c r="DQ511" i="41"/>
  <c r="DQ512" i="41"/>
  <c r="DQ513" i="41"/>
  <c r="DQ514" i="41"/>
  <c r="DQ515" i="41"/>
  <c r="DQ516" i="41"/>
  <c r="DQ517" i="41"/>
  <c r="DQ518" i="41"/>
  <c r="DQ519" i="41"/>
  <c r="DQ520" i="41"/>
  <c r="DQ521" i="41"/>
  <c r="DQ522" i="41"/>
  <c r="DQ523" i="41"/>
  <c r="DQ524" i="41"/>
  <c r="DQ525" i="41"/>
  <c r="DQ526" i="41"/>
  <c r="DQ527" i="41"/>
  <c r="DQ528" i="41"/>
  <c r="DQ529" i="41"/>
  <c r="DQ530" i="41"/>
  <c r="DQ531" i="41"/>
  <c r="DQ532" i="41"/>
  <c r="DQ533" i="41"/>
  <c r="DQ534" i="41"/>
  <c r="DQ535" i="41"/>
  <c r="DQ536" i="41"/>
  <c r="DQ537" i="41"/>
  <c r="DQ538" i="41"/>
  <c r="DQ539" i="41"/>
  <c r="DQ540" i="41"/>
  <c r="DQ541" i="41"/>
  <c r="DQ542" i="41"/>
  <c r="DQ543" i="41"/>
  <c r="DQ544" i="41"/>
  <c r="DQ545" i="41"/>
  <c r="DQ546" i="41"/>
  <c r="DQ547" i="41"/>
  <c r="DQ548" i="41"/>
  <c r="DQ549" i="41"/>
  <c r="DQ550" i="41"/>
  <c r="DQ551" i="41"/>
  <c r="DQ552" i="41"/>
  <c r="DQ553" i="41"/>
  <c r="DQ554" i="41"/>
  <c r="DQ555" i="41"/>
  <c r="DQ556" i="41"/>
  <c r="DQ557" i="41"/>
  <c r="DQ558" i="41"/>
  <c r="DQ559" i="41"/>
  <c r="DQ560" i="41"/>
  <c r="DQ561" i="41"/>
  <c r="DQ562" i="41"/>
  <c r="DQ563" i="41"/>
  <c r="DQ564" i="41"/>
  <c r="DQ565" i="41"/>
  <c r="DQ566" i="41"/>
  <c r="DQ567" i="41"/>
  <c r="DQ568" i="41"/>
  <c r="DQ569" i="41"/>
  <c r="DQ570" i="41"/>
  <c r="DQ571" i="41"/>
  <c r="DQ572" i="41"/>
  <c r="DQ573" i="41"/>
  <c r="DQ574" i="41"/>
  <c r="DQ575" i="41"/>
  <c r="DQ576" i="41"/>
  <c r="DQ577" i="41"/>
  <c r="DQ578" i="41"/>
  <c r="DQ579" i="41"/>
  <c r="DQ580" i="41"/>
  <c r="DQ581" i="41"/>
  <c r="DQ582" i="41"/>
  <c r="DQ583" i="41"/>
  <c r="DQ584" i="41"/>
  <c r="DQ585" i="41"/>
  <c r="DQ586" i="41"/>
  <c r="DQ587" i="41"/>
  <c r="DQ588" i="41"/>
  <c r="DQ589" i="41"/>
  <c r="DQ590" i="41"/>
  <c r="DQ591" i="41"/>
  <c r="DQ592" i="41"/>
  <c r="DQ593" i="41"/>
  <c r="DQ594" i="41"/>
  <c r="DQ595" i="41"/>
  <c r="DQ596" i="41"/>
  <c r="DQ597" i="41"/>
  <c r="DQ598" i="41"/>
  <c r="DQ599" i="41"/>
  <c r="DQ600" i="41"/>
  <c r="DQ601" i="41"/>
  <c r="DQ602" i="41"/>
  <c r="DQ603" i="41"/>
  <c r="DQ604" i="41"/>
  <c r="DQ605" i="41"/>
  <c r="DQ606" i="41"/>
  <c r="DQ607" i="41"/>
  <c r="DQ608" i="41"/>
  <c r="DQ609" i="41"/>
  <c r="DQ610" i="41"/>
  <c r="DQ611" i="41"/>
  <c r="DQ612" i="41"/>
  <c r="DQ613" i="41"/>
  <c r="DQ614" i="41"/>
  <c r="DQ615" i="41"/>
  <c r="DQ616" i="41"/>
  <c r="DQ617" i="41"/>
  <c r="DQ618" i="41"/>
  <c r="DQ619" i="41"/>
  <c r="DQ620" i="41"/>
  <c r="DQ621" i="41"/>
  <c r="DQ622" i="41"/>
  <c r="DQ623" i="41"/>
  <c r="DQ624" i="41"/>
  <c r="DQ625" i="41"/>
  <c r="DQ626" i="41"/>
  <c r="DQ627" i="41"/>
  <c r="DQ628" i="41"/>
  <c r="DQ629" i="41"/>
  <c r="DQ630" i="41"/>
  <c r="DQ631" i="41"/>
  <c r="DQ632" i="41"/>
  <c r="DQ633" i="41"/>
  <c r="DQ634" i="41"/>
  <c r="DQ635" i="41"/>
  <c r="DQ636" i="41"/>
  <c r="DQ637" i="41"/>
  <c r="DQ638" i="41"/>
  <c r="DQ639" i="41"/>
  <c r="DQ640" i="41"/>
  <c r="DQ641" i="41"/>
  <c r="DQ642" i="41"/>
  <c r="DQ643" i="41"/>
  <c r="DQ644" i="41"/>
  <c r="DQ645" i="41"/>
  <c r="DQ646" i="41"/>
  <c r="DQ647" i="41"/>
  <c r="DQ648" i="41"/>
  <c r="DQ649" i="41"/>
  <c r="DQ650" i="41"/>
  <c r="DQ651" i="41"/>
  <c r="DQ652" i="41"/>
  <c r="DQ653" i="41"/>
  <c r="DQ654" i="41"/>
  <c r="DQ655" i="41"/>
  <c r="DQ656" i="41"/>
  <c r="DQ657" i="41"/>
  <c r="DQ658" i="41"/>
  <c r="DQ659" i="41"/>
  <c r="DQ660" i="41"/>
  <c r="DQ661" i="41"/>
  <c r="DQ662" i="41"/>
  <c r="DQ663" i="41"/>
  <c r="DQ664" i="41"/>
  <c r="DQ665" i="41"/>
  <c r="DQ666" i="41"/>
  <c r="DQ667" i="41"/>
  <c r="DQ668" i="41"/>
  <c r="DQ669" i="41"/>
  <c r="DQ670" i="41"/>
  <c r="DQ671" i="41"/>
  <c r="DQ672" i="41"/>
  <c r="DQ673" i="41"/>
  <c r="DQ674" i="41"/>
  <c r="DQ675" i="41"/>
  <c r="DQ676" i="41"/>
  <c r="DQ677" i="41"/>
  <c r="DQ678" i="41"/>
  <c r="DQ679" i="41"/>
  <c r="DQ680" i="41"/>
  <c r="DQ681" i="41"/>
  <c r="DQ682" i="41"/>
  <c r="DQ683" i="41"/>
  <c r="DQ684" i="41"/>
  <c r="DQ685" i="41"/>
  <c r="DQ686" i="41"/>
  <c r="DQ687" i="41"/>
  <c r="DQ688" i="41"/>
  <c r="DQ689" i="41"/>
  <c r="DQ690" i="41"/>
  <c r="DQ691" i="41"/>
  <c r="DQ692" i="41"/>
  <c r="DQ693" i="41"/>
  <c r="DQ694" i="41"/>
  <c r="DQ695" i="41"/>
  <c r="DQ696" i="41"/>
  <c r="DQ697" i="41"/>
  <c r="DQ698" i="41"/>
  <c r="DQ699" i="41"/>
  <c r="DQ700" i="41"/>
  <c r="DQ701" i="41"/>
  <c r="DQ702" i="41"/>
  <c r="DQ703" i="41"/>
  <c r="DQ704" i="41"/>
  <c r="DQ705" i="41"/>
  <c r="DQ706" i="41"/>
  <c r="DQ707" i="41"/>
  <c r="DQ708" i="41"/>
  <c r="DQ709" i="41"/>
  <c r="DQ710" i="41"/>
  <c r="DQ711" i="41"/>
  <c r="DQ712" i="41"/>
  <c r="DQ713" i="41"/>
  <c r="DQ714" i="41"/>
  <c r="DQ715" i="41"/>
  <c r="DQ716" i="41"/>
  <c r="DQ717" i="41"/>
  <c r="DQ718" i="41"/>
  <c r="DQ719" i="41"/>
  <c r="DQ720" i="41"/>
  <c r="DQ721" i="41"/>
  <c r="DQ722" i="41"/>
  <c r="DQ723" i="41"/>
  <c r="DQ724" i="41"/>
  <c r="DQ725" i="41"/>
  <c r="DQ726" i="41"/>
  <c r="DQ727" i="41"/>
  <c r="DQ728" i="41"/>
  <c r="DQ729" i="41"/>
  <c r="DQ730" i="41"/>
  <c r="DQ731" i="41"/>
  <c r="DQ732" i="41"/>
  <c r="DQ733" i="41"/>
  <c r="DQ734" i="41"/>
  <c r="DQ735" i="41"/>
  <c r="DQ736" i="41"/>
  <c r="DQ737" i="41"/>
  <c r="DQ738" i="41"/>
  <c r="DQ739" i="41"/>
  <c r="DQ740" i="41"/>
  <c r="DQ741" i="41"/>
  <c r="DQ742" i="41"/>
  <c r="DQ743" i="41"/>
  <c r="DQ744" i="41"/>
  <c r="DQ745" i="41"/>
  <c r="DQ746" i="41"/>
  <c r="DQ747" i="41"/>
  <c r="DQ748" i="41"/>
  <c r="DQ749" i="41"/>
  <c r="DQ750" i="41"/>
  <c r="DQ751" i="41"/>
  <c r="DQ752" i="41"/>
  <c r="DQ753" i="41"/>
  <c r="DQ754" i="41"/>
  <c r="DQ755" i="41"/>
  <c r="DQ756" i="41"/>
  <c r="DQ757" i="41"/>
  <c r="DQ758" i="41"/>
  <c r="DQ759" i="41"/>
  <c r="DQ760" i="41"/>
  <c r="DQ761" i="41"/>
  <c r="DQ762" i="41"/>
  <c r="DQ763" i="41"/>
  <c r="DQ764" i="41"/>
  <c r="DQ765" i="41"/>
  <c r="DQ766" i="41"/>
  <c r="DQ767" i="41"/>
  <c r="DQ768" i="41"/>
  <c r="DQ769" i="41"/>
  <c r="DQ770" i="41"/>
  <c r="DQ771" i="41"/>
  <c r="DQ772" i="41"/>
  <c r="DQ773" i="41"/>
  <c r="DQ774" i="41"/>
  <c r="DQ775" i="41"/>
  <c r="DQ776" i="41"/>
  <c r="DQ777" i="41"/>
  <c r="DQ778" i="41"/>
  <c r="DQ779" i="41"/>
  <c r="DQ780" i="41"/>
  <c r="DQ781" i="41"/>
  <c r="DQ782" i="41"/>
  <c r="DQ783" i="41"/>
  <c r="DQ784" i="41"/>
  <c r="DQ785" i="41"/>
  <c r="DQ786" i="41"/>
  <c r="DQ787" i="41"/>
  <c r="DQ788" i="41"/>
  <c r="DQ789" i="41"/>
  <c r="DQ790" i="41"/>
  <c r="DQ791" i="41"/>
  <c r="DQ792" i="41"/>
  <c r="DQ793" i="41"/>
  <c r="DQ794" i="41"/>
  <c r="DQ795" i="41"/>
  <c r="DQ796" i="41"/>
  <c r="DQ797" i="41"/>
  <c r="DQ798" i="41"/>
  <c r="DQ799" i="41"/>
  <c r="DQ800" i="41"/>
  <c r="DQ801" i="41"/>
  <c r="DQ802" i="41"/>
  <c r="DQ803" i="41"/>
  <c r="DQ804" i="41"/>
  <c r="DQ805" i="41"/>
  <c r="DQ806" i="41"/>
  <c r="DQ807" i="41"/>
  <c r="DQ808" i="41"/>
  <c r="DQ809" i="41"/>
  <c r="DQ810" i="41"/>
  <c r="DQ811" i="41"/>
  <c r="DQ812" i="41"/>
  <c r="DQ813" i="41"/>
  <c r="DQ814" i="41"/>
  <c r="DQ815" i="41"/>
  <c r="DQ816" i="41"/>
  <c r="DQ817" i="41"/>
  <c r="DQ818" i="41"/>
  <c r="DQ819" i="41"/>
  <c r="DQ820" i="41"/>
  <c r="DQ821" i="41"/>
  <c r="DQ822" i="41"/>
  <c r="DQ823" i="41"/>
  <c r="DQ824" i="41"/>
  <c r="DQ825" i="41"/>
  <c r="DQ826" i="41"/>
  <c r="DQ827" i="41"/>
  <c r="DQ828" i="41"/>
  <c r="DQ829" i="41"/>
  <c r="DQ830" i="41"/>
  <c r="DQ831" i="41"/>
  <c r="DQ832" i="41"/>
  <c r="DQ833" i="41"/>
  <c r="DQ834" i="41"/>
  <c r="DQ835" i="41"/>
  <c r="DQ836" i="41"/>
  <c r="DQ837" i="41"/>
  <c r="DQ838" i="41"/>
  <c r="DQ839" i="41"/>
  <c r="DQ840" i="41"/>
  <c r="DQ841" i="41"/>
  <c r="DQ842" i="41"/>
  <c r="DQ843" i="41"/>
  <c r="DQ844" i="41"/>
  <c r="DQ845" i="41"/>
  <c r="DQ846" i="41"/>
  <c r="DQ847" i="41"/>
  <c r="DQ848" i="41"/>
  <c r="DQ849" i="41"/>
  <c r="DQ850" i="41"/>
  <c r="DQ851" i="41"/>
  <c r="DQ852" i="41"/>
  <c r="DQ853" i="41"/>
  <c r="DQ854" i="41"/>
  <c r="DQ855" i="41"/>
  <c r="DQ856" i="41"/>
  <c r="DQ857" i="41"/>
  <c r="DQ858" i="41"/>
  <c r="DQ859" i="41"/>
  <c r="DQ860" i="41"/>
  <c r="DQ861" i="41"/>
  <c r="DQ862" i="41"/>
  <c r="DQ863" i="41"/>
  <c r="DQ864" i="41"/>
  <c r="DQ865" i="41"/>
  <c r="DQ866" i="41"/>
  <c r="DQ867" i="41"/>
  <c r="DQ868" i="41"/>
  <c r="DQ869" i="41"/>
  <c r="DQ870" i="41"/>
  <c r="DQ871" i="41"/>
  <c r="DQ872" i="41"/>
  <c r="DQ873" i="41"/>
  <c r="DQ874" i="41"/>
  <c r="DQ875" i="41"/>
  <c r="DQ876" i="41"/>
  <c r="DQ877" i="41"/>
  <c r="DQ878" i="41"/>
  <c r="DQ879" i="41"/>
  <c r="DQ880" i="41"/>
  <c r="DQ881" i="41"/>
  <c r="DQ882" i="41"/>
  <c r="DQ883" i="41"/>
  <c r="DQ884" i="41"/>
  <c r="DQ885" i="41"/>
  <c r="DQ886" i="41"/>
  <c r="DQ887" i="41"/>
  <c r="DQ888" i="41"/>
  <c r="DQ889" i="41"/>
  <c r="DQ890" i="41"/>
  <c r="DQ891" i="41"/>
  <c r="DQ892" i="41"/>
  <c r="DQ893" i="41"/>
  <c r="DQ894" i="41"/>
  <c r="DQ895" i="41"/>
  <c r="DQ896" i="41"/>
  <c r="DQ897" i="41"/>
  <c r="DQ898" i="41"/>
  <c r="DQ899" i="41"/>
  <c r="DQ900" i="41"/>
  <c r="DQ901" i="41"/>
  <c r="DQ902" i="41"/>
  <c r="DQ903" i="41"/>
  <c r="DQ904" i="41"/>
  <c r="DQ905" i="41"/>
  <c r="DQ906" i="41"/>
  <c r="DQ907" i="41"/>
  <c r="DQ908" i="41"/>
  <c r="DQ909" i="41"/>
  <c r="DQ910" i="41"/>
  <c r="DQ911" i="41"/>
  <c r="DQ912" i="41"/>
  <c r="DQ913" i="41"/>
  <c r="DQ914" i="41"/>
  <c r="DQ915" i="41"/>
  <c r="DQ916" i="41"/>
  <c r="DQ917" i="41"/>
  <c r="DQ918" i="41"/>
  <c r="DQ919" i="41"/>
  <c r="DQ920" i="41"/>
  <c r="DQ921" i="41"/>
  <c r="DQ922" i="41"/>
  <c r="DQ923" i="41"/>
  <c r="DQ924" i="41"/>
  <c r="DQ925" i="41"/>
  <c r="DQ926" i="41"/>
  <c r="DQ927" i="41"/>
  <c r="DQ928" i="41"/>
  <c r="DQ929" i="41"/>
  <c r="DQ930" i="41"/>
  <c r="DQ931" i="41"/>
  <c r="DQ932" i="41"/>
  <c r="DQ933" i="41"/>
  <c r="DQ934" i="41"/>
  <c r="DQ935" i="41"/>
  <c r="DQ936" i="41"/>
  <c r="DQ937" i="41"/>
  <c r="DQ938" i="41"/>
  <c r="DQ939" i="41"/>
  <c r="DQ940" i="41"/>
  <c r="DQ941" i="41"/>
  <c r="DQ942" i="41"/>
  <c r="DQ943" i="41"/>
  <c r="DQ944" i="41"/>
  <c r="DQ945" i="41"/>
  <c r="DQ946" i="41"/>
  <c r="DQ947" i="41"/>
  <c r="DQ948" i="41"/>
  <c r="DQ949" i="41"/>
  <c r="DQ950" i="41"/>
  <c r="DQ951" i="41"/>
  <c r="DQ952" i="41"/>
  <c r="DQ953" i="41"/>
  <c r="DQ954" i="41"/>
  <c r="DQ955" i="41"/>
  <c r="DQ956" i="41"/>
  <c r="DQ957" i="41"/>
  <c r="DQ958" i="41"/>
  <c r="DQ959" i="41"/>
  <c r="DQ960" i="41"/>
  <c r="DQ961" i="41"/>
  <c r="DQ962" i="41"/>
  <c r="DQ963" i="41"/>
  <c r="DQ964" i="41"/>
  <c r="DQ965" i="41"/>
  <c r="DQ966" i="41"/>
  <c r="DQ967" i="41"/>
  <c r="DQ968" i="41"/>
  <c r="DQ969" i="41"/>
  <c r="DQ970" i="41"/>
  <c r="DQ971" i="41"/>
  <c r="DQ972" i="41"/>
  <c r="DQ973" i="41"/>
  <c r="DQ974" i="41"/>
  <c r="DQ975" i="41"/>
  <c r="DQ976" i="41"/>
  <c r="DQ977" i="41"/>
  <c r="DQ978" i="41"/>
  <c r="DQ979" i="41"/>
  <c r="DQ980" i="41"/>
  <c r="DQ981" i="41"/>
  <c r="DQ982" i="41"/>
  <c r="DQ983" i="41"/>
  <c r="DQ984" i="41"/>
  <c r="DQ985" i="41"/>
  <c r="DQ986" i="41"/>
  <c r="DQ987" i="41"/>
  <c r="DQ988" i="41"/>
  <c r="DQ989" i="41"/>
  <c r="DQ990" i="41"/>
  <c r="DQ991" i="41"/>
  <c r="DQ992" i="41"/>
  <c r="DQ993" i="41"/>
  <c r="DQ994" i="41"/>
  <c r="DQ995" i="41"/>
  <c r="DQ996" i="41"/>
  <c r="DQ997" i="41"/>
  <c r="DQ998" i="41"/>
  <c r="DQ999" i="41"/>
  <c r="DQ1000" i="41"/>
  <c r="DQ1001" i="41"/>
  <c r="DQ1002" i="41"/>
  <c r="DQ1003" i="41"/>
  <c r="DQ1004" i="41"/>
  <c r="DQ1005" i="41"/>
  <c r="DQ1006" i="41"/>
  <c r="DQ1007" i="41"/>
  <c r="DQ1008" i="41"/>
  <c r="DQ1009" i="41"/>
  <c r="DQ1010" i="41"/>
  <c r="DQ1011" i="41"/>
  <c r="DQ1012" i="41"/>
  <c r="DQ1013" i="41"/>
  <c r="DQ1014" i="41"/>
  <c r="DQ1015" i="41"/>
  <c r="DQ1016" i="41"/>
  <c r="DQ1017" i="41"/>
  <c r="DQ1018" i="41"/>
  <c r="DQ1019" i="41"/>
  <c r="DQ1020" i="41"/>
  <c r="DQ1021" i="41"/>
  <c r="DQ1022" i="41"/>
  <c r="DQ1023" i="41"/>
  <c r="DQ1024" i="41"/>
  <c r="DQ1025" i="41"/>
  <c r="DQ1026" i="41"/>
  <c r="DQ1027" i="41"/>
  <c r="DQ1028" i="41"/>
  <c r="DQ1029" i="41"/>
  <c r="DQ1030" i="41"/>
  <c r="DQ1031" i="41"/>
  <c r="DQ1032" i="41"/>
  <c r="DQ1033" i="41"/>
  <c r="DQ1034" i="41"/>
  <c r="DQ35" i="41"/>
  <c r="DJ36" i="41"/>
  <c r="DJ37" i="41"/>
  <c r="DJ38" i="41"/>
  <c r="DJ39" i="41"/>
  <c r="DJ40" i="41"/>
  <c r="DJ41" i="41"/>
  <c r="DJ42" i="41"/>
  <c r="DJ43" i="41"/>
  <c r="DJ44" i="41"/>
  <c r="DJ45" i="41"/>
  <c r="DJ46" i="41"/>
  <c r="DJ47" i="41"/>
  <c r="DJ48" i="41"/>
  <c r="DJ49" i="41"/>
  <c r="DJ50" i="41"/>
  <c r="DJ51" i="41"/>
  <c r="DJ52" i="41"/>
  <c r="DJ53" i="41"/>
  <c r="DJ54" i="41"/>
  <c r="DJ55" i="41"/>
  <c r="DJ56" i="41"/>
  <c r="DJ57" i="41"/>
  <c r="DJ58" i="41"/>
  <c r="DJ59" i="41"/>
  <c r="DJ60" i="41"/>
  <c r="DJ61" i="41"/>
  <c r="DJ62" i="41"/>
  <c r="DJ63" i="41"/>
  <c r="DJ64" i="41"/>
  <c r="DJ65" i="41"/>
  <c r="DJ66" i="41"/>
  <c r="DJ67" i="41"/>
  <c r="DJ68" i="41"/>
  <c r="DJ69" i="41"/>
  <c r="DJ70" i="41"/>
  <c r="DJ71" i="41"/>
  <c r="DJ72" i="41"/>
  <c r="DJ73" i="41"/>
  <c r="DJ74" i="41"/>
  <c r="DJ75" i="41"/>
  <c r="DJ76" i="41"/>
  <c r="DJ77" i="41"/>
  <c r="DJ78" i="41"/>
  <c r="DJ79" i="41"/>
  <c r="DJ80" i="41"/>
  <c r="DJ81" i="41"/>
  <c r="DJ82" i="41"/>
  <c r="DJ83" i="41"/>
  <c r="DJ84" i="41"/>
  <c r="DJ85" i="41"/>
  <c r="DJ86" i="41"/>
  <c r="DJ87" i="41"/>
  <c r="DJ88" i="41"/>
  <c r="DJ89" i="41"/>
  <c r="DJ90" i="41"/>
  <c r="DJ91" i="41"/>
  <c r="DJ92" i="41"/>
  <c r="DJ93" i="41"/>
  <c r="DJ94" i="41"/>
  <c r="DJ95" i="41"/>
  <c r="DJ96" i="41"/>
  <c r="DJ97" i="41"/>
  <c r="DJ98" i="41"/>
  <c r="DJ99" i="41"/>
  <c r="DJ100" i="41"/>
  <c r="DJ101" i="41"/>
  <c r="DJ102" i="41"/>
  <c r="DJ103" i="41"/>
  <c r="DJ104" i="41"/>
  <c r="DJ105" i="41"/>
  <c r="DJ106" i="41"/>
  <c r="DJ107" i="41"/>
  <c r="DJ108" i="41"/>
  <c r="DJ109" i="41"/>
  <c r="DJ110" i="41"/>
  <c r="DJ111" i="41"/>
  <c r="DJ112" i="41"/>
  <c r="DJ113" i="41"/>
  <c r="DJ114" i="41"/>
  <c r="DJ115" i="41"/>
  <c r="DJ116" i="41"/>
  <c r="DJ117" i="41"/>
  <c r="DJ118" i="41"/>
  <c r="DJ119" i="41"/>
  <c r="DJ120" i="41"/>
  <c r="DJ121" i="41"/>
  <c r="DJ122" i="41"/>
  <c r="DJ123" i="41"/>
  <c r="DJ124" i="41"/>
  <c r="DJ125" i="41"/>
  <c r="DJ126" i="41"/>
  <c r="DJ127" i="41"/>
  <c r="DJ128" i="41"/>
  <c r="DJ129" i="41"/>
  <c r="DJ130" i="41"/>
  <c r="DJ131" i="41"/>
  <c r="DJ132" i="41"/>
  <c r="DJ133" i="41"/>
  <c r="DJ134" i="41"/>
  <c r="DJ135" i="41"/>
  <c r="DJ136" i="41"/>
  <c r="DJ137" i="41"/>
  <c r="DJ138" i="41"/>
  <c r="DJ139" i="41"/>
  <c r="DJ140" i="41"/>
  <c r="DJ141" i="41"/>
  <c r="DJ142" i="41"/>
  <c r="DJ143" i="41"/>
  <c r="DJ144" i="41"/>
  <c r="DJ145" i="41"/>
  <c r="DJ146" i="41"/>
  <c r="DJ147" i="41"/>
  <c r="DJ148" i="41"/>
  <c r="DJ149" i="41"/>
  <c r="DJ150" i="41"/>
  <c r="DJ151" i="41"/>
  <c r="DJ152" i="41"/>
  <c r="DJ153" i="41"/>
  <c r="DJ154" i="41"/>
  <c r="DJ155" i="41"/>
  <c r="DJ156" i="41"/>
  <c r="DJ157" i="41"/>
  <c r="DJ158" i="41"/>
  <c r="DJ159" i="41"/>
  <c r="DJ160" i="41"/>
  <c r="DJ161" i="41"/>
  <c r="DJ162" i="41"/>
  <c r="DJ163" i="41"/>
  <c r="DJ164" i="41"/>
  <c r="DJ165" i="41"/>
  <c r="DJ166" i="41"/>
  <c r="DJ167" i="41"/>
  <c r="DJ168" i="41"/>
  <c r="DJ169" i="41"/>
  <c r="DJ170" i="41"/>
  <c r="DJ171" i="41"/>
  <c r="DJ172" i="41"/>
  <c r="DJ173" i="41"/>
  <c r="DJ174" i="41"/>
  <c r="DJ175" i="41"/>
  <c r="DJ176" i="41"/>
  <c r="DJ177" i="41"/>
  <c r="DJ178" i="41"/>
  <c r="DJ179" i="41"/>
  <c r="DJ180" i="41"/>
  <c r="DJ181" i="41"/>
  <c r="DJ182" i="41"/>
  <c r="DJ183" i="41"/>
  <c r="DJ184" i="41"/>
  <c r="DJ185" i="41"/>
  <c r="DJ186" i="41"/>
  <c r="DJ187" i="41"/>
  <c r="DJ188" i="41"/>
  <c r="DJ189" i="41"/>
  <c r="DJ190" i="41"/>
  <c r="DJ191" i="41"/>
  <c r="DJ192" i="41"/>
  <c r="DJ193" i="41"/>
  <c r="DJ194" i="41"/>
  <c r="DJ195" i="41"/>
  <c r="DJ196" i="41"/>
  <c r="DJ197" i="41"/>
  <c r="DJ198" i="41"/>
  <c r="DJ199" i="41"/>
  <c r="DJ200" i="41"/>
  <c r="DJ201" i="41"/>
  <c r="DJ202" i="41"/>
  <c r="DJ203" i="41"/>
  <c r="DJ204" i="41"/>
  <c r="DJ205" i="41"/>
  <c r="DJ206" i="41"/>
  <c r="DJ207" i="41"/>
  <c r="DJ208" i="41"/>
  <c r="DJ209" i="41"/>
  <c r="DJ210" i="41"/>
  <c r="DJ211" i="41"/>
  <c r="DJ212" i="41"/>
  <c r="DJ213" i="41"/>
  <c r="DJ214" i="41"/>
  <c r="DJ215" i="41"/>
  <c r="DJ216" i="41"/>
  <c r="DJ217" i="41"/>
  <c r="DJ218" i="41"/>
  <c r="DJ219" i="41"/>
  <c r="DJ220" i="41"/>
  <c r="DJ221" i="41"/>
  <c r="DJ222" i="41"/>
  <c r="DJ223" i="41"/>
  <c r="DJ224" i="41"/>
  <c r="DJ225" i="41"/>
  <c r="DJ226" i="41"/>
  <c r="DJ227" i="41"/>
  <c r="DJ228" i="41"/>
  <c r="DJ229" i="41"/>
  <c r="DJ230" i="41"/>
  <c r="DJ231" i="41"/>
  <c r="DJ232" i="41"/>
  <c r="DJ233" i="41"/>
  <c r="DJ234" i="41"/>
  <c r="DJ235" i="41"/>
  <c r="DJ236" i="41"/>
  <c r="DJ237" i="41"/>
  <c r="DJ238" i="41"/>
  <c r="DJ239" i="41"/>
  <c r="DJ240" i="41"/>
  <c r="DJ241" i="41"/>
  <c r="DJ242" i="41"/>
  <c r="DJ243" i="41"/>
  <c r="DJ244" i="41"/>
  <c r="DJ245" i="41"/>
  <c r="DJ246" i="41"/>
  <c r="DJ247" i="41"/>
  <c r="DJ248" i="41"/>
  <c r="DJ249" i="41"/>
  <c r="DJ250" i="41"/>
  <c r="DJ251" i="41"/>
  <c r="DJ252" i="41"/>
  <c r="DJ253" i="41"/>
  <c r="DJ254" i="41"/>
  <c r="DJ255" i="41"/>
  <c r="DJ256" i="41"/>
  <c r="DJ257" i="41"/>
  <c r="DJ258" i="41"/>
  <c r="DJ259" i="41"/>
  <c r="DJ260" i="41"/>
  <c r="DJ261" i="41"/>
  <c r="DJ262" i="41"/>
  <c r="DJ263" i="41"/>
  <c r="DJ264" i="41"/>
  <c r="DJ265" i="41"/>
  <c r="DJ266" i="41"/>
  <c r="DJ267" i="41"/>
  <c r="DJ268" i="41"/>
  <c r="DJ269" i="41"/>
  <c r="DJ270" i="41"/>
  <c r="DJ271" i="41"/>
  <c r="DJ272" i="41"/>
  <c r="DJ273" i="41"/>
  <c r="DJ274" i="41"/>
  <c r="DJ275" i="41"/>
  <c r="DJ276" i="41"/>
  <c r="DJ277" i="41"/>
  <c r="DJ278" i="41"/>
  <c r="DJ279" i="41"/>
  <c r="DJ280" i="41"/>
  <c r="DJ281" i="41"/>
  <c r="DJ282" i="41"/>
  <c r="DJ283" i="41"/>
  <c r="DJ284" i="41"/>
  <c r="DJ285" i="41"/>
  <c r="DJ286" i="41"/>
  <c r="DJ287" i="41"/>
  <c r="DJ288" i="41"/>
  <c r="DJ289" i="41"/>
  <c r="DJ290" i="41"/>
  <c r="DJ291" i="41"/>
  <c r="DJ292" i="41"/>
  <c r="DJ293" i="41"/>
  <c r="DJ294" i="41"/>
  <c r="DJ295" i="41"/>
  <c r="DJ296" i="41"/>
  <c r="DJ297" i="41"/>
  <c r="DJ298" i="41"/>
  <c r="DJ299" i="41"/>
  <c r="DJ300" i="41"/>
  <c r="DJ301" i="41"/>
  <c r="DJ302" i="41"/>
  <c r="DJ303" i="41"/>
  <c r="DJ304" i="41"/>
  <c r="DJ305" i="41"/>
  <c r="DJ306" i="41"/>
  <c r="DJ307" i="41"/>
  <c r="DJ308" i="41"/>
  <c r="DJ309" i="41"/>
  <c r="DJ310" i="41"/>
  <c r="DJ311" i="41"/>
  <c r="DJ312" i="41"/>
  <c r="DJ313" i="41"/>
  <c r="DJ314" i="41"/>
  <c r="DJ315" i="41"/>
  <c r="DJ316" i="41"/>
  <c r="DJ317" i="41"/>
  <c r="DJ318" i="41"/>
  <c r="DJ319" i="41"/>
  <c r="DJ320" i="41"/>
  <c r="DJ321" i="41"/>
  <c r="DJ322" i="41"/>
  <c r="DJ323" i="41"/>
  <c r="DJ324" i="41"/>
  <c r="DJ325" i="41"/>
  <c r="DJ326" i="41"/>
  <c r="DJ327" i="41"/>
  <c r="DJ328" i="41"/>
  <c r="DJ329" i="41"/>
  <c r="DJ330" i="41"/>
  <c r="DJ331" i="41"/>
  <c r="DJ332" i="41"/>
  <c r="DJ333" i="41"/>
  <c r="DJ334" i="41"/>
  <c r="DJ335" i="41"/>
  <c r="DJ336" i="41"/>
  <c r="DJ337" i="41"/>
  <c r="DJ338" i="41"/>
  <c r="DJ339" i="41"/>
  <c r="DJ340" i="41"/>
  <c r="DJ341" i="41"/>
  <c r="DJ342" i="41"/>
  <c r="DJ343" i="41"/>
  <c r="DJ344" i="41"/>
  <c r="DJ345" i="41"/>
  <c r="DJ346" i="41"/>
  <c r="DJ347" i="41"/>
  <c r="DJ348" i="41"/>
  <c r="DJ349" i="41"/>
  <c r="DJ350" i="41"/>
  <c r="DJ351" i="41"/>
  <c r="DJ352" i="41"/>
  <c r="DJ353" i="41"/>
  <c r="DJ354" i="41"/>
  <c r="DJ355" i="41"/>
  <c r="DJ356" i="41"/>
  <c r="DJ357" i="41"/>
  <c r="DJ358" i="41"/>
  <c r="DJ359" i="41"/>
  <c r="DJ360" i="41"/>
  <c r="DJ361" i="41"/>
  <c r="DJ362" i="41"/>
  <c r="DJ363" i="41"/>
  <c r="DJ364" i="41"/>
  <c r="DJ365" i="41"/>
  <c r="DJ366" i="41"/>
  <c r="DJ367" i="41"/>
  <c r="DJ368" i="41"/>
  <c r="DJ369" i="41"/>
  <c r="DJ370" i="41"/>
  <c r="DJ371" i="41"/>
  <c r="DJ372" i="41"/>
  <c r="DJ373" i="41"/>
  <c r="DJ374" i="41"/>
  <c r="DJ375" i="41"/>
  <c r="DJ376" i="41"/>
  <c r="DJ377" i="41"/>
  <c r="DJ378" i="41"/>
  <c r="DJ379" i="41"/>
  <c r="DJ380" i="41"/>
  <c r="DJ381" i="41"/>
  <c r="DJ382" i="41"/>
  <c r="DJ383" i="41"/>
  <c r="DJ384" i="41"/>
  <c r="DJ385" i="41"/>
  <c r="DJ386" i="41"/>
  <c r="DJ387" i="41"/>
  <c r="DJ388" i="41"/>
  <c r="DJ389" i="41"/>
  <c r="DJ390" i="41"/>
  <c r="DJ391" i="41"/>
  <c r="DJ392" i="41"/>
  <c r="DJ393" i="41"/>
  <c r="DJ394" i="41"/>
  <c r="DJ395" i="41"/>
  <c r="DJ396" i="41"/>
  <c r="DJ397" i="41"/>
  <c r="DJ398" i="41"/>
  <c r="DJ399" i="41"/>
  <c r="DJ400" i="41"/>
  <c r="DJ401" i="41"/>
  <c r="DJ402" i="41"/>
  <c r="DJ403" i="41"/>
  <c r="DJ404" i="41"/>
  <c r="DJ405" i="41"/>
  <c r="DJ406" i="41"/>
  <c r="DJ407" i="41"/>
  <c r="DJ408" i="41"/>
  <c r="DJ409" i="41"/>
  <c r="DJ410" i="41"/>
  <c r="DJ411" i="41"/>
  <c r="DJ412" i="41"/>
  <c r="DJ413" i="41"/>
  <c r="DJ414" i="41"/>
  <c r="DJ415" i="41"/>
  <c r="DJ416" i="41"/>
  <c r="DJ417" i="41"/>
  <c r="DJ418" i="41"/>
  <c r="DJ419" i="41"/>
  <c r="DJ420" i="41"/>
  <c r="DJ421" i="41"/>
  <c r="DJ422" i="41"/>
  <c r="DJ423" i="41"/>
  <c r="DJ424" i="41"/>
  <c r="DJ425" i="41"/>
  <c r="DJ426" i="41"/>
  <c r="DJ427" i="41"/>
  <c r="DJ428" i="41"/>
  <c r="DJ429" i="41"/>
  <c r="DJ430" i="41"/>
  <c r="DJ431" i="41"/>
  <c r="DJ432" i="41"/>
  <c r="DJ433" i="41"/>
  <c r="DJ434" i="41"/>
  <c r="DJ435" i="41"/>
  <c r="DJ436" i="41"/>
  <c r="DJ437" i="41"/>
  <c r="DJ438" i="41"/>
  <c r="DJ439" i="41"/>
  <c r="DJ440" i="41"/>
  <c r="DJ441" i="41"/>
  <c r="DJ442" i="41"/>
  <c r="DJ443" i="41"/>
  <c r="DJ444" i="41"/>
  <c r="DJ445" i="41"/>
  <c r="DJ446" i="41"/>
  <c r="DJ447" i="41"/>
  <c r="DJ448" i="41"/>
  <c r="DJ449" i="41"/>
  <c r="DJ450" i="41"/>
  <c r="DJ451" i="41"/>
  <c r="DJ452" i="41"/>
  <c r="DJ453" i="41"/>
  <c r="DJ454" i="41"/>
  <c r="DJ455" i="41"/>
  <c r="DJ456" i="41"/>
  <c r="DJ457" i="41"/>
  <c r="DJ458" i="41"/>
  <c r="DJ459" i="41"/>
  <c r="DJ460" i="41"/>
  <c r="DJ461" i="41"/>
  <c r="DJ462" i="41"/>
  <c r="DJ463" i="41"/>
  <c r="DJ464" i="41"/>
  <c r="DJ465" i="41"/>
  <c r="DJ466" i="41"/>
  <c r="DJ467" i="41"/>
  <c r="DJ468" i="41"/>
  <c r="DJ469" i="41"/>
  <c r="DJ470" i="41"/>
  <c r="DJ471" i="41"/>
  <c r="DJ472" i="41"/>
  <c r="DJ473" i="41"/>
  <c r="DJ474" i="41"/>
  <c r="DJ475" i="41"/>
  <c r="DJ476" i="41"/>
  <c r="DJ477" i="41"/>
  <c r="DJ478" i="41"/>
  <c r="DJ479" i="41"/>
  <c r="DJ480" i="41"/>
  <c r="DJ481" i="41"/>
  <c r="DJ482" i="41"/>
  <c r="DJ483" i="41"/>
  <c r="DJ484" i="41"/>
  <c r="DJ485" i="41"/>
  <c r="DJ486" i="41"/>
  <c r="DJ487" i="41"/>
  <c r="DJ488" i="41"/>
  <c r="DJ489" i="41"/>
  <c r="DJ490" i="41"/>
  <c r="DJ491" i="41"/>
  <c r="DJ492" i="41"/>
  <c r="DJ493" i="41"/>
  <c r="DJ494" i="41"/>
  <c r="DJ495" i="41"/>
  <c r="DJ496" i="41"/>
  <c r="DJ497" i="41"/>
  <c r="DJ498" i="41"/>
  <c r="DJ499" i="41"/>
  <c r="DJ500" i="41"/>
  <c r="DJ501" i="41"/>
  <c r="DJ502" i="41"/>
  <c r="DJ503" i="41"/>
  <c r="DJ504" i="41"/>
  <c r="DJ505" i="41"/>
  <c r="DJ506" i="41"/>
  <c r="DJ507" i="41"/>
  <c r="DJ508" i="41"/>
  <c r="DJ509" i="41"/>
  <c r="DJ510" i="41"/>
  <c r="DJ511" i="41"/>
  <c r="DJ512" i="41"/>
  <c r="DJ513" i="41"/>
  <c r="DJ514" i="41"/>
  <c r="DJ515" i="41"/>
  <c r="DJ516" i="41"/>
  <c r="DJ517" i="41"/>
  <c r="DJ518" i="41"/>
  <c r="DJ519" i="41"/>
  <c r="DJ520" i="41"/>
  <c r="DJ521" i="41"/>
  <c r="DJ522" i="41"/>
  <c r="DJ523" i="41"/>
  <c r="DJ524" i="41"/>
  <c r="DJ525" i="41"/>
  <c r="DJ526" i="41"/>
  <c r="DJ527" i="41"/>
  <c r="DJ528" i="41"/>
  <c r="DJ529" i="41"/>
  <c r="DJ530" i="41"/>
  <c r="DJ531" i="41"/>
  <c r="DJ532" i="41"/>
  <c r="DJ533" i="41"/>
  <c r="DJ534" i="41"/>
  <c r="DJ535" i="41"/>
  <c r="DJ536" i="41"/>
  <c r="DJ537" i="41"/>
  <c r="DJ538" i="41"/>
  <c r="DJ539" i="41"/>
  <c r="DJ540" i="41"/>
  <c r="DJ541" i="41"/>
  <c r="DJ542" i="41"/>
  <c r="DJ543" i="41"/>
  <c r="DJ544" i="41"/>
  <c r="DJ545" i="41"/>
  <c r="DJ546" i="41"/>
  <c r="DJ547" i="41"/>
  <c r="DJ548" i="41"/>
  <c r="DJ549" i="41"/>
  <c r="DJ550" i="41"/>
  <c r="DJ551" i="41"/>
  <c r="DJ552" i="41"/>
  <c r="DJ553" i="41"/>
  <c r="DJ554" i="41"/>
  <c r="DJ555" i="41"/>
  <c r="DJ556" i="41"/>
  <c r="DJ557" i="41"/>
  <c r="DJ558" i="41"/>
  <c r="DJ559" i="41"/>
  <c r="DJ560" i="41"/>
  <c r="DJ561" i="41"/>
  <c r="DJ562" i="41"/>
  <c r="DJ563" i="41"/>
  <c r="DJ564" i="41"/>
  <c r="DJ565" i="41"/>
  <c r="DJ566" i="41"/>
  <c r="DJ567" i="41"/>
  <c r="DJ568" i="41"/>
  <c r="DJ569" i="41"/>
  <c r="DJ570" i="41"/>
  <c r="DJ571" i="41"/>
  <c r="DJ572" i="41"/>
  <c r="DJ573" i="41"/>
  <c r="DJ574" i="41"/>
  <c r="DJ575" i="41"/>
  <c r="DJ576" i="41"/>
  <c r="DJ577" i="41"/>
  <c r="DJ578" i="41"/>
  <c r="DJ579" i="41"/>
  <c r="DJ580" i="41"/>
  <c r="DJ581" i="41"/>
  <c r="DJ582" i="41"/>
  <c r="DJ583" i="41"/>
  <c r="DJ584" i="41"/>
  <c r="DJ585" i="41"/>
  <c r="DJ586" i="41"/>
  <c r="DJ587" i="41"/>
  <c r="DJ588" i="41"/>
  <c r="DJ589" i="41"/>
  <c r="DJ590" i="41"/>
  <c r="DJ591" i="41"/>
  <c r="DJ592" i="41"/>
  <c r="DJ593" i="41"/>
  <c r="DJ594" i="41"/>
  <c r="DJ595" i="41"/>
  <c r="DJ596" i="41"/>
  <c r="DJ597" i="41"/>
  <c r="DJ598" i="41"/>
  <c r="DJ599" i="41"/>
  <c r="DJ600" i="41"/>
  <c r="DJ601" i="41"/>
  <c r="DJ602" i="41"/>
  <c r="DJ603" i="41"/>
  <c r="DJ604" i="41"/>
  <c r="DJ605" i="41"/>
  <c r="DJ606" i="41"/>
  <c r="DJ607" i="41"/>
  <c r="DJ608" i="41"/>
  <c r="DJ609" i="41"/>
  <c r="DJ610" i="41"/>
  <c r="DJ611" i="41"/>
  <c r="DJ612" i="41"/>
  <c r="DJ613" i="41"/>
  <c r="DJ614" i="41"/>
  <c r="DJ615" i="41"/>
  <c r="DJ616" i="41"/>
  <c r="DJ617" i="41"/>
  <c r="DJ618" i="41"/>
  <c r="DJ619" i="41"/>
  <c r="DJ620" i="41"/>
  <c r="DJ621" i="41"/>
  <c r="DJ622" i="41"/>
  <c r="DJ623" i="41"/>
  <c r="DJ624" i="41"/>
  <c r="DJ625" i="41"/>
  <c r="DJ626" i="41"/>
  <c r="DJ627" i="41"/>
  <c r="DJ628" i="41"/>
  <c r="DJ629" i="41"/>
  <c r="DJ630" i="41"/>
  <c r="DJ631" i="41"/>
  <c r="DJ632" i="41"/>
  <c r="DJ633" i="41"/>
  <c r="DJ634" i="41"/>
  <c r="DJ635" i="41"/>
  <c r="DJ636" i="41"/>
  <c r="DJ637" i="41"/>
  <c r="DJ638" i="41"/>
  <c r="DJ639" i="41"/>
  <c r="DJ640" i="41"/>
  <c r="DJ641" i="41"/>
  <c r="DJ642" i="41"/>
  <c r="DJ643" i="41"/>
  <c r="DJ644" i="41"/>
  <c r="DJ645" i="41"/>
  <c r="DJ646" i="41"/>
  <c r="DJ647" i="41"/>
  <c r="DJ648" i="41"/>
  <c r="DJ649" i="41"/>
  <c r="DJ650" i="41"/>
  <c r="DJ651" i="41"/>
  <c r="DJ652" i="41"/>
  <c r="DJ653" i="41"/>
  <c r="DJ654" i="41"/>
  <c r="DJ655" i="41"/>
  <c r="DJ656" i="41"/>
  <c r="DJ657" i="41"/>
  <c r="DJ658" i="41"/>
  <c r="DJ659" i="41"/>
  <c r="DJ660" i="41"/>
  <c r="DJ661" i="41"/>
  <c r="DJ662" i="41"/>
  <c r="DJ663" i="41"/>
  <c r="DJ664" i="41"/>
  <c r="DJ665" i="41"/>
  <c r="DJ666" i="41"/>
  <c r="DJ667" i="41"/>
  <c r="DJ668" i="41"/>
  <c r="DJ669" i="41"/>
  <c r="DJ670" i="41"/>
  <c r="DJ671" i="41"/>
  <c r="DJ672" i="41"/>
  <c r="DJ673" i="41"/>
  <c r="DJ674" i="41"/>
  <c r="DJ675" i="41"/>
  <c r="DJ676" i="41"/>
  <c r="DJ677" i="41"/>
  <c r="DJ678" i="41"/>
  <c r="DJ679" i="41"/>
  <c r="DJ680" i="41"/>
  <c r="DJ681" i="41"/>
  <c r="DJ682" i="41"/>
  <c r="DJ683" i="41"/>
  <c r="DJ684" i="41"/>
  <c r="DJ685" i="41"/>
  <c r="DJ686" i="41"/>
  <c r="DJ687" i="41"/>
  <c r="DJ688" i="41"/>
  <c r="DJ689" i="41"/>
  <c r="DJ690" i="41"/>
  <c r="DJ691" i="41"/>
  <c r="DJ692" i="41"/>
  <c r="DJ693" i="41"/>
  <c r="DJ694" i="41"/>
  <c r="DJ695" i="41"/>
  <c r="DJ696" i="41"/>
  <c r="DJ697" i="41"/>
  <c r="DJ698" i="41"/>
  <c r="DJ699" i="41"/>
  <c r="DJ700" i="41"/>
  <c r="DJ701" i="41"/>
  <c r="DJ702" i="41"/>
  <c r="DJ703" i="41"/>
  <c r="DJ704" i="41"/>
  <c r="DJ705" i="41"/>
  <c r="DJ706" i="41"/>
  <c r="DJ707" i="41"/>
  <c r="DJ708" i="41"/>
  <c r="DJ709" i="41"/>
  <c r="DJ710" i="41"/>
  <c r="DJ711" i="41"/>
  <c r="DJ712" i="41"/>
  <c r="DJ713" i="41"/>
  <c r="DJ714" i="41"/>
  <c r="DJ715" i="41"/>
  <c r="DJ716" i="41"/>
  <c r="DJ717" i="41"/>
  <c r="DJ718" i="41"/>
  <c r="DJ719" i="41"/>
  <c r="DJ720" i="41"/>
  <c r="DJ721" i="41"/>
  <c r="DJ722" i="41"/>
  <c r="DJ723" i="41"/>
  <c r="DJ724" i="41"/>
  <c r="DJ725" i="41"/>
  <c r="DJ726" i="41"/>
  <c r="DJ727" i="41"/>
  <c r="DJ728" i="41"/>
  <c r="DJ729" i="41"/>
  <c r="DJ730" i="41"/>
  <c r="DJ731" i="41"/>
  <c r="DJ732" i="41"/>
  <c r="DJ733" i="41"/>
  <c r="DJ734" i="41"/>
  <c r="DJ735" i="41"/>
  <c r="DJ736" i="41"/>
  <c r="DJ737" i="41"/>
  <c r="DJ738" i="41"/>
  <c r="DJ739" i="41"/>
  <c r="DJ740" i="41"/>
  <c r="DJ741" i="41"/>
  <c r="DJ742" i="41"/>
  <c r="DJ743" i="41"/>
  <c r="DJ744" i="41"/>
  <c r="DJ745" i="41"/>
  <c r="DJ746" i="41"/>
  <c r="DJ747" i="41"/>
  <c r="DJ748" i="41"/>
  <c r="DJ749" i="41"/>
  <c r="DJ750" i="41"/>
  <c r="DJ751" i="41"/>
  <c r="DJ752" i="41"/>
  <c r="DJ753" i="41"/>
  <c r="DJ754" i="41"/>
  <c r="DJ755" i="41"/>
  <c r="DJ756" i="41"/>
  <c r="DJ757" i="41"/>
  <c r="DJ758" i="41"/>
  <c r="DJ759" i="41"/>
  <c r="DJ760" i="41"/>
  <c r="DJ761" i="41"/>
  <c r="DJ762" i="41"/>
  <c r="DJ763" i="41"/>
  <c r="DJ764" i="41"/>
  <c r="DJ765" i="41"/>
  <c r="DJ766" i="41"/>
  <c r="DJ767" i="41"/>
  <c r="DJ768" i="41"/>
  <c r="DJ769" i="41"/>
  <c r="DJ770" i="41"/>
  <c r="DJ771" i="41"/>
  <c r="DJ772" i="41"/>
  <c r="DJ773" i="41"/>
  <c r="DJ774" i="41"/>
  <c r="DJ775" i="41"/>
  <c r="DJ776" i="41"/>
  <c r="DJ777" i="41"/>
  <c r="DJ778" i="41"/>
  <c r="DJ779" i="41"/>
  <c r="DJ780" i="41"/>
  <c r="DJ781" i="41"/>
  <c r="DJ782" i="41"/>
  <c r="DJ783" i="41"/>
  <c r="DJ784" i="41"/>
  <c r="DJ785" i="41"/>
  <c r="DJ786" i="41"/>
  <c r="DJ787" i="41"/>
  <c r="DJ788" i="41"/>
  <c r="DJ789" i="41"/>
  <c r="DJ790" i="41"/>
  <c r="DJ791" i="41"/>
  <c r="DJ792" i="41"/>
  <c r="DJ793" i="41"/>
  <c r="DJ794" i="41"/>
  <c r="DJ795" i="41"/>
  <c r="DJ796" i="41"/>
  <c r="DJ797" i="41"/>
  <c r="DJ798" i="41"/>
  <c r="DJ799" i="41"/>
  <c r="DJ800" i="41"/>
  <c r="DJ801" i="41"/>
  <c r="DJ802" i="41"/>
  <c r="DJ803" i="41"/>
  <c r="DJ804" i="41"/>
  <c r="DJ805" i="41"/>
  <c r="DJ806" i="41"/>
  <c r="DJ807" i="41"/>
  <c r="DJ808" i="41"/>
  <c r="DJ809" i="41"/>
  <c r="DJ810" i="41"/>
  <c r="DJ811" i="41"/>
  <c r="DJ812" i="41"/>
  <c r="DJ813" i="41"/>
  <c r="DJ814" i="41"/>
  <c r="DJ815" i="41"/>
  <c r="DJ816" i="41"/>
  <c r="DJ817" i="41"/>
  <c r="DJ818" i="41"/>
  <c r="DJ819" i="41"/>
  <c r="DJ820" i="41"/>
  <c r="DJ821" i="41"/>
  <c r="DJ822" i="41"/>
  <c r="DJ823" i="41"/>
  <c r="DJ824" i="41"/>
  <c r="DJ825" i="41"/>
  <c r="DJ826" i="41"/>
  <c r="DJ827" i="41"/>
  <c r="DJ828" i="41"/>
  <c r="DJ829" i="41"/>
  <c r="DJ830" i="41"/>
  <c r="DJ831" i="41"/>
  <c r="DJ832" i="41"/>
  <c r="DJ833" i="41"/>
  <c r="DJ834" i="41"/>
  <c r="DJ835" i="41"/>
  <c r="DJ836" i="41"/>
  <c r="DJ837" i="41"/>
  <c r="DJ838" i="41"/>
  <c r="DJ839" i="41"/>
  <c r="DJ840" i="41"/>
  <c r="DJ841" i="41"/>
  <c r="DJ842" i="41"/>
  <c r="DJ843" i="41"/>
  <c r="DJ844" i="41"/>
  <c r="DJ845" i="41"/>
  <c r="DJ846" i="41"/>
  <c r="DJ847" i="41"/>
  <c r="DJ848" i="41"/>
  <c r="DJ849" i="41"/>
  <c r="DJ850" i="41"/>
  <c r="DJ851" i="41"/>
  <c r="DJ852" i="41"/>
  <c r="DJ853" i="41"/>
  <c r="DJ854" i="41"/>
  <c r="DJ855" i="41"/>
  <c r="DJ856" i="41"/>
  <c r="DJ857" i="41"/>
  <c r="DJ858" i="41"/>
  <c r="DJ859" i="41"/>
  <c r="DJ860" i="41"/>
  <c r="DJ861" i="41"/>
  <c r="DJ862" i="41"/>
  <c r="DJ863" i="41"/>
  <c r="DJ864" i="41"/>
  <c r="DJ865" i="41"/>
  <c r="DJ866" i="41"/>
  <c r="DJ867" i="41"/>
  <c r="DJ868" i="41"/>
  <c r="DJ869" i="41"/>
  <c r="DJ870" i="41"/>
  <c r="DJ871" i="41"/>
  <c r="DJ872" i="41"/>
  <c r="DJ873" i="41"/>
  <c r="DJ874" i="41"/>
  <c r="DJ875" i="41"/>
  <c r="DJ876" i="41"/>
  <c r="DJ877" i="41"/>
  <c r="DJ878" i="41"/>
  <c r="DJ879" i="41"/>
  <c r="DJ880" i="41"/>
  <c r="DJ881" i="41"/>
  <c r="DJ882" i="41"/>
  <c r="DJ883" i="41"/>
  <c r="DJ884" i="41"/>
  <c r="DJ885" i="41"/>
  <c r="DJ886" i="41"/>
  <c r="DJ887" i="41"/>
  <c r="DJ888" i="41"/>
  <c r="DJ889" i="41"/>
  <c r="DJ890" i="41"/>
  <c r="DJ891" i="41"/>
  <c r="DJ892" i="41"/>
  <c r="DJ893" i="41"/>
  <c r="DJ894" i="41"/>
  <c r="DJ895" i="41"/>
  <c r="DJ896" i="41"/>
  <c r="DJ897" i="41"/>
  <c r="DJ898" i="41"/>
  <c r="DJ899" i="41"/>
  <c r="DJ900" i="41"/>
  <c r="DJ901" i="41"/>
  <c r="DJ902" i="41"/>
  <c r="DJ903" i="41"/>
  <c r="DJ904" i="41"/>
  <c r="DJ905" i="41"/>
  <c r="DJ906" i="41"/>
  <c r="DJ907" i="41"/>
  <c r="DJ908" i="41"/>
  <c r="DJ909" i="41"/>
  <c r="DJ910" i="41"/>
  <c r="DJ911" i="41"/>
  <c r="DJ912" i="41"/>
  <c r="DJ913" i="41"/>
  <c r="DJ914" i="41"/>
  <c r="DJ915" i="41"/>
  <c r="DJ916" i="41"/>
  <c r="DJ917" i="41"/>
  <c r="DJ918" i="41"/>
  <c r="DJ919" i="41"/>
  <c r="DJ920" i="41"/>
  <c r="DJ921" i="41"/>
  <c r="DJ922" i="41"/>
  <c r="DJ923" i="41"/>
  <c r="DJ924" i="41"/>
  <c r="DJ925" i="41"/>
  <c r="DJ926" i="41"/>
  <c r="DJ927" i="41"/>
  <c r="DJ928" i="41"/>
  <c r="DJ929" i="41"/>
  <c r="DJ930" i="41"/>
  <c r="DJ931" i="41"/>
  <c r="DJ932" i="41"/>
  <c r="DJ933" i="41"/>
  <c r="DJ934" i="41"/>
  <c r="DJ935" i="41"/>
  <c r="DJ936" i="41"/>
  <c r="DJ937" i="41"/>
  <c r="DJ938" i="41"/>
  <c r="DJ939" i="41"/>
  <c r="DJ940" i="41"/>
  <c r="DJ941" i="41"/>
  <c r="DJ942" i="41"/>
  <c r="DJ943" i="41"/>
  <c r="DJ944" i="41"/>
  <c r="DJ945" i="41"/>
  <c r="DJ946" i="41"/>
  <c r="DJ947" i="41"/>
  <c r="DJ948" i="41"/>
  <c r="DJ949" i="41"/>
  <c r="DJ950" i="41"/>
  <c r="DJ951" i="41"/>
  <c r="DJ952" i="41"/>
  <c r="DJ953" i="41"/>
  <c r="DJ954" i="41"/>
  <c r="DJ955" i="41"/>
  <c r="DJ956" i="41"/>
  <c r="DJ957" i="41"/>
  <c r="DJ958" i="41"/>
  <c r="DJ959" i="41"/>
  <c r="DJ960" i="41"/>
  <c r="DJ961" i="41"/>
  <c r="DJ962" i="41"/>
  <c r="DJ963" i="41"/>
  <c r="DJ964" i="41"/>
  <c r="DJ965" i="41"/>
  <c r="DJ966" i="41"/>
  <c r="DJ967" i="41"/>
  <c r="DJ968" i="41"/>
  <c r="DJ969" i="41"/>
  <c r="DJ970" i="41"/>
  <c r="DJ971" i="41"/>
  <c r="DJ972" i="41"/>
  <c r="DJ973" i="41"/>
  <c r="DJ974" i="41"/>
  <c r="DJ975" i="41"/>
  <c r="DJ976" i="41"/>
  <c r="DJ977" i="41"/>
  <c r="DJ978" i="41"/>
  <c r="DJ979" i="41"/>
  <c r="DJ980" i="41"/>
  <c r="DJ981" i="41"/>
  <c r="DJ982" i="41"/>
  <c r="DJ983" i="41"/>
  <c r="DJ984" i="41"/>
  <c r="DJ985" i="41"/>
  <c r="DJ986" i="41"/>
  <c r="DJ987" i="41"/>
  <c r="DJ988" i="41"/>
  <c r="DJ989" i="41"/>
  <c r="DJ990" i="41"/>
  <c r="DJ991" i="41"/>
  <c r="DJ992" i="41"/>
  <c r="DJ993" i="41"/>
  <c r="DJ994" i="41"/>
  <c r="DJ995" i="41"/>
  <c r="DJ996" i="41"/>
  <c r="DJ997" i="41"/>
  <c r="DJ998" i="41"/>
  <c r="DJ999" i="41"/>
  <c r="DJ1000" i="41"/>
  <c r="DJ1001" i="41"/>
  <c r="DJ1002" i="41"/>
  <c r="DJ1003" i="41"/>
  <c r="DJ1004" i="41"/>
  <c r="DJ1005" i="41"/>
  <c r="DJ1006" i="41"/>
  <c r="DJ1007" i="41"/>
  <c r="DJ1008" i="41"/>
  <c r="DJ1009" i="41"/>
  <c r="DJ1010" i="41"/>
  <c r="DJ1011" i="41"/>
  <c r="DJ1012" i="41"/>
  <c r="DJ1013" i="41"/>
  <c r="DJ1014" i="41"/>
  <c r="DJ1015" i="41"/>
  <c r="DJ1016" i="41"/>
  <c r="DJ1017" i="41"/>
  <c r="DJ1018" i="41"/>
  <c r="DJ1019" i="41"/>
  <c r="DJ1020" i="41"/>
  <c r="DJ1021" i="41"/>
  <c r="DJ1022" i="41"/>
  <c r="DJ1023" i="41"/>
  <c r="DJ1024" i="41"/>
  <c r="DJ1025" i="41"/>
  <c r="DJ1026" i="41"/>
  <c r="DJ1027" i="41"/>
  <c r="DJ1028" i="41"/>
  <c r="DJ1029" i="41"/>
  <c r="DJ1030" i="41"/>
  <c r="DJ1031" i="41"/>
  <c r="DJ1032" i="41"/>
  <c r="DJ1033" i="41"/>
  <c r="DJ1034" i="41"/>
  <c r="DJ35" i="41"/>
  <c r="DC36" i="41"/>
  <c r="DC37" i="41"/>
  <c r="DC38" i="41"/>
  <c r="DC39" i="41"/>
  <c r="DC40" i="41"/>
  <c r="DC41" i="41"/>
  <c r="DC42" i="41"/>
  <c r="DC43" i="41"/>
  <c r="DC44" i="41"/>
  <c r="DC45" i="41"/>
  <c r="DC46" i="41"/>
  <c r="DC47" i="41"/>
  <c r="DC48" i="41"/>
  <c r="DC49" i="41"/>
  <c r="DC50" i="41"/>
  <c r="DC51" i="41"/>
  <c r="DC52" i="41"/>
  <c r="DC53" i="41"/>
  <c r="DC54" i="41"/>
  <c r="DC55" i="41"/>
  <c r="DC56" i="41"/>
  <c r="DC57" i="41"/>
  <c r="DC58" i="41"/>
  <c r="DC59" i="41"/>
  <c r="DC60" i="41"/>
  <c r="DC61" i="41"/>
  <c r="DC62" i="41"/>
  <c r="DC63" i="41"/>
  <c r="DC64" i="41"/>
  <c r="DC65" i="41"/>
  <c r="DC66" i="41"/>
  <c r="DC67" i="41"/>
  <c r="DC68" i="41"/>
  <c r="DC69" i="41"/>
  <c r="DC70" i="41"/>
  <c r="DC71" i="41"/>
  <c r="DC72" i="41"/>
  <c r="DC73" i="41"/>
  <c r="DC74" i="41"/>
  <c r="DC75" i="41"/>
  <c r="DC76" i="41"/>
  <c r="DC77" i="41"/>
  <c r="DC78" i="41"/>
  <c r="DC79" i="41"/>
  <c r="DC80" i="41"/>
  <c r="DC81" i="41"/>
  <c r="DC82" i="41"/>
  <c r="DC83" i="41"/>
  <c r="DC84" i="41"/>
  <c r="DC85" i="41"/>
  <c r="DC86" i="41"/>
  <c r="DC87" i="41"/>
  <c r="DC88" i="41"/>
  <c r="DC89" i="41"/>
  <c r="DC90" i="41"/>
  <c r="DC91" i="41"/>
  <c r="DC92" i="41"/>
  <c r="DC93" i="41"/>
  <c r="DC94" i="41"/>
  <c r="DC95" i="41"/>
  <c r="DC96" i="41"/>
  <c r="DC97" i="41"/>
  <c r="DC98" i="41"/>
  <c r="DC99" i="41"/>
  <c r="DC100" i="41"/>
  <c r="DC101" i="41"/>
  <c r="DC102" i="41"/>
  <c r="DC103" i="41"/>
  <c r="DC104" i="41"/>
  <c r="DC105" i="41"/>
  <c r="DC106" i="41"/>
  <c r="DC107" i="41"/>
  <c r="DC108" i="41"/>
  <c r="DC109" i="41"/>
  <c r="DC110" i="41"/>
  <c r="DC111" i="41"/>
  <c r="DC112" i="41"/>
  <c r="DC113" i="41"/>
  <c r="DC114" i="41"/>
  <c r="DC115" i="41"/>
  <c r="DC116" i="41"/>
  <c r="DC117" i="41"/>
  <c r="DC118" i="41"/>
  <c r="DC119" i="41"/>
  <c r="DC120" i="41"/>
  <c r="DC121" i="41"/>
  <c r="DC122" i="41"/>
  <c r="DC123" i="41"/>
  <c r="DC124" i="41"/>
  <c r="DC125" i="41"/>
  <c r="DC126" i="41"/>
  <c r="DC127" i="41"/>
  <c r="DC128" i="41"/>
  <c r="DC129" i="41"/>
  <c r="DC130" i="41"/>
  <c r="DC131" i="41"/>
  <c r="DC132" i="41"/>
  <c r="DC133" i="41"/>
  <c r="DC134" i="41"/>
  <c r="DC135" i="41"/>
  <c r="DC136" i="41"/>
  <c r="DC137" i="41"/>
  <c r="DC138" i="41"/>
  <c r="DC139" i="41"/>
  <c r="DC140" i="41"/>
  <c r="DC141" i="41"/>
  <c r="DC142" i="41"/>
  <c r="DC143" i="41"/>
  <c r="DC144" i="41"/>
  <c r="DC145" i="41"/>
  <c r="DC146" i="41"/>
  <c r="DC147" i="41"/>
  <c r="DC148" i="41"/>
  <c r="DC149" i="41"/>
  <c r="DC150" i="41"/>
  <c r="DC151" i="41"/>
  <c r="DC152" i="41"/>
  <c r="DC153" i="41"/>
  <c r="DC154" i="41"/>
  <c r="DC155" i="41"/>
  <c r="DC156" i="41"/>
  <c r="DC157" i="41"/>
  <c r="DC158" i="41"/>
  <c r="DC159" i="41"/>
  <c r="DC160" i="41"/>
  <c r="DC161" i="41"/>
  <c r="DC162" i="41"/>
  <c r="DC163" i="41"/>
  <c r="DC164" i="41"/>
  <c r="DC165" i="41"/>
  <c r="DC166" i="41"/>
  <c r="DC167" i="41"/>
  <c r="DC168" i="41"/>
  <c r="DC169" i="41"/>
  <c r="DC170" i="41"/>
  <c r="DC171" i="41"/>
  <c r="DC172" i="41"/>
  <c r="DC173" i="41"/>
  <c r="DC174" i="41"/>
  <c r="DC175" i="41"/>
  <c r="DC176" i="41"/>
  <c r="DC177" i="41"/>
  <c r="DC178" i="41"/>
  <c r="DC179" i="41"/>
  <c r="DC180" i="41"/>
  <c r="DC181" i="41"/>
  <c r="DC182" i="41"/>
  <c r="DC183" i="41"/>
  <c r="DC184" i="41"/>
  <c r="DC185" i="41"/>
  <c r="DC186" i="41"/>
  <c r="DC187" i="41"/>
  <c r="DC188" i="41"/>
  <c r="DC189" i="41"/>
  <c r="DC190" i="41"/>
  <c r="DC191" i="41"/>
  <c r="DC192" i="41"/>
  <c r="DC193" i="41"/>
  <c r="DC194" i="41"/>
  <c r="DC195" i="41"/>
  <c r="DC196" i="41"/>
  <c r="DC197" i="41"/>
  <c r="DC198" i="41"/>
  <c r="DC199" i="41"/>
  <c r="DC200" i="41"/>
  <c r="DC201" i="41"/>
  <c r="DC202" i="41"/>
  <c r="DC203" i="41"/>
  <c r="DC204" i="41"/>
  <c r="DC205" i="41"/>
  <c r="DC206" i="41"/>
  <c r="DC207" i="41"/>
  <c r="DC208" i="41"/>
  <c r="DC209" i="41"/>
  <c r="DC210" i="41"/>
  <c r="DC211" i="41"/>
  <c r="DC212" i="41"/>
  <c r="DC213" i="41"/>
  <c r="DC214" i="41"/>
  <c r="DC215" i="41"/>
  <c r="DC216" i="41"/>
  <c r="DC217" i="41"/>
  <c r="DC218" i="41"/>
  <c r="DC219" i="41"/>
  <c r="DC220" i="41"/>
  <c r="DC221" i="41"/>
  <c r="DC222" i="41"/>
  <c r="DC223" i="41"/>
  <c r="DC224" i="41"/>
  <c r="DC225" i="41"/>
  <c r="DC226" i="41"/>
  <c r="DC227" i="41"/>
  <c r="DC228" i="41"/>
  <c r="DC229" i="41"/>
  <c r="DC230" i="41"/>
  <c r="DC231" i="41"/>
  <c r="DC232" i="41"/>
  <c r="DC233" i="41"/>
  <c r="DC234" i="41"/>
  <c r="DC235" i="41"/>
  <c r="DC236" i="41"/>
  <c r="DC237" i="41"/>
  <c r="DC238" i="41"/>
  <c r="DC239" i="41"/>
  <c r="DC240" i="41"/>
  <c r="DC241" i="41"/>
  <c r="DC242" i="41"/>
  <c r="DC243" i="41"/>
  <c r="DC244" i="41"/>
  <c r="DC245" i="41"/>
  <c r="DC246" i="41"/>
  <c r="DC247" i="41"/>
  <c r="DC248" i="41"/>
  <c r="DC249" i="41"/>
  <c r="DC250" i="41"/>
  <c r="DC251" i="41"/>
  <c r="DC252" i="41"/>
  <c r="DC253" i="41"/>
  <c r="DC254" i="41"/>
  <c r="DC255" i="41"/>
  <c r="DC256" i="41"/>
  <c r="DC257" i="41"/>
  <c r="DC258" i="41"/>
  <c r="DC259" i="41"/>
  <c r="DC260" i="41"/>
  <c r="DC261" i="41"/>
  <c r="DC262" i="41"/>
  <c r="DC263" i="41"/>
  <c r="DC264" i="41"/>
  <c r="DC265" i="41"/>
  <c r="DC266" i="41"/>
  <c r="DC267" i="41"/>
  <c r="DC268" i="41"/>
  <c r="DC269" i="41"/>
  <c r="DC270" i="41"/>
  <c r="DC271" i="41"/>
  <c r="DC272" i="41"/>
  <c r="DC273" i="41"/>
  <c r="DC274" i="41"/>
  <c r="DC275" i="41"/>
  <c r="DC276" i="41"/>
  <c r="DC277" i="41"/>
  <c r="DC278" i="41"/>
  <c r="DC279" i="41"/>
  <c r="DC280" i="41"/>
  <c r="DC281" i="41"/>
  <c r="DC282" i="41"/>
  <c r="DC283" i="41"/>
  <c r="DC284" i="41"/>
  <c r="DC285" i="41"/>
  <c r="DC286" i="41"/>
  <c r="DC287" i="41"/>
  <c r="DC288" i="41"/>
  <c r="DC289" i="41"/>
  <c r="DC290" i="41"/>
  <c r="DC291" i="41"/>
  <c r="DC292" i="41"/>
  <c r="DC293" i="41"/>
  <c r="DC294" i="41"/>
  <c r="DC295" i="41"/>
  <c r="DC296" i="41"/>
  <c r="DC297" i="41"/>
  <c r="DC298" i="41"/>
  <c r="DC299" i="41"/>
  <c r="DC300" i="41"/>
  <c r="DC301" i="41"/>
  <c r="DC302" i="41"/>
  <c r="DC303" i="41"/>
  <c r="DC304" i="41"/>
  <c r="DC305" i="41"/>
  <c r="DC306" i="41"/>
  <c r="DC307" i="41"/>
  <c r="DC308" i="41"/>
  <c r="DC309" i="41"/>
  <c r="DC310" i="41"/>
  <c r="DC311" i="41"/>
  <c r="DC312" i="41"/>
  <c r="DC313" i="41"/>
  <c r="DC314" i="41"/>
  <c r="DC315" i="41"/>
  <c r="DC316" i="41"/>
  <c r="DC317" i="41"/>
  <c r="DC318" i="41"/>
  <c r="DC319" i="41"/>
  <c r="DC320" i="41"/>
  <c r="DC321" i="41"/>
  <c r="DC322" i="41"/>
  <c r="DC323" i="41"/>
  <c r="DC324" i="41"/>
  <c r="DC325" i="41"/>
  <c r="DC326" i="41"/>
  <c r="DC327" i="41"/>
  <c r="DC328" i="41"/>
  <c r="DC329" i="41"/>
  <c r="DC330" i="41"/>
  <c r="DC331" i="41"/>
  <c r="DC332" i="41"/>
  <c r="DC333" i="41"/>
  <c r="DC334" i="41"/>
  <c r="DC335" i="41"/>
  <c r="DC336" i="41"/>
  <c r="DC337" i="41"/>
  <c r="DC338" i="41"/>
  <c r="DC339" i="41"/>
  <c r="DC340" i="41"/>
  <c r="DC341" i="41"/>
  <c r="DC342" i="41"/>
  <c r="DC343" i="41"/>
  <c r="DC344" i="41"/>
  <c r="DC345" i="41"/>
  <c r="DC346" i="41"/>
  <c r="DC347" i="41"/>
  <c r="DC348" i="41"/>
  <c r="DC349" i="41"/>
  <c r="DC350" i="41"/>
  <c r="DC351" i="41"/>
  <c r="DC352" i="41"/>
  <c r="DC353" i="41"/>
  <c r="DC354" i="41"/>
  <c r="DC355" i="41"/>
  <c r="DC356" i="41"/>
  <c r="DC357" i="41"/>
  <c r="DC358" i="41"/>
  <c r="DC359" i="41"/>
  <c r="DC360" i="41"/>
  <c r="DC361" i="41"/>
  <c r="DC362" i="41"/>
  <c r="DC363" i="41"/>
  <c r="DC364" i="41"/>
  <c r="DC365" i="41"/>
  <c r="DC366" i="41"/>
  <c r="DC367" i="41"/>
  <c r="DC368" i="41"/>
  <c r="DC369" i="41"/>
  <c r="DC370" i="41"/>
  <c r="DC371" i="41"/>
  <c r="DC372" i="41"/>
  <c r="DC373" i="41"/>
  <c r="DC374" i="41"/>
  <c r="DC375" i="41"/>
  <c r="DC376" i="41"/>
  <c r="DC377" i="41"/>
  <c r="DC378" i="41"/>
  <c r="DC379" i="41"/>
  <c r="DC380" i="41"/>
  <c r="DC381" i="41"/>
  <c r="DC382" i="41"/>
  <c r="DC383" i="41"/>
  <c r="DC384" i="41"/>
  <c r="DC385" i="41"/>
  <c r="DC386" i="41"/>
  <c r="DC387" i="41"/>
  <c r="DC388" i="41"/>
  <c r="DC389" i="41"/>
  <c r="DC390" i="41"/>
  <c r="DC391" i="41"/>
  <c r="DC392" i="41"/>
  <c r="DC393" i="41"/>
  <c r="DC394" i="41"/>
  <c r="DC395" i="41"/>
  <c r="DC396" i="41"/>
  <c r="DC397" i="41"/>
  <c r="DC398" i="41"/>
  <c r="DC399" i="41"/>
  <c r="DC400" i="41"/>
  <c r="DC401" i="41"/>
  <c r="DC402" i="41"/>
  <c r="DC403" i="41"/>
  <c r="DC404" i="41"/>
  <c r="DC405" i="41"/>
  <c r="DC406" i="41"/>
  <c r="DC407" i="41"/>
  <c r="DC408" i="41"/>
  <c r="DC409" i="41"/>
  <c r="DC410" i="41"/>
  <c r="DC411" i="41"/>
  <c r="DC412" i="41"/>
  <c r="DC413" i="41"/>
  <c r="DC414" i="41"/>
  <c r="DC415" i="41"/>
  <c r="DC416" i="41"/>
  <c r="DC417" i="41"/>
  <c r="DC418" i="41"/>
  <c r="DC419" i="41"/>
  <c r="DC420" i="41"/>
  <c r="DC421" i="41"/>
  <c r="DC422" i="41"/>
  <c r="DC423" i="41"/>
  <c r="DC424" i="41"/>
  <c r="DC425" i="41"/>
  <c r="DC426" i="41"/>
  <c r="DC427" i="41"/>
  <c r="DC428" i="41"/>
  <c r="DC429" i="41"/>
  <c r="DC430" i="41"/>
  <c r="DC431" i="41"/>
  <c r="DC432" i="41"/>
  <c r="DC433" i="41"/>
  <c r="DC434" i="41"/>
  <c r="DC435" i="41"/>
  <c r="DC436" i="41"/>
  <c r="DC437" i="41"/>
  <c r="DC438" i="41"/>
  <c r="DC439" i="41"/>
  <c r="DC440" i="41"/>
  <c r="DC441" i="41"/>
  <c r="DC442" i="41"/>
  <c r="DC443" i="41"/>
  <c r="DC444" i="41"/>
  <c r="DC445" i="41"/>
  <c r="DC446" i="41"/>
  <c r="DC447" i="41"/>
  <c r="DC448" i="41"/>
  <c r="DC449" i="41"/>
  <c r="DC450" i="41"/>
  <c r="DC451" i="41"/>
  <c r="DC452" i="41"/>
  <c r="DC453" i="41"/>
  <c r="DC454" i="41"/>
  <c r="DC455" i="41"/>
  <c r="DC456" i="41"/>
  <c r="DC457" i="41"/>
  <c r="DC458" i="41"/>
  <c r="DC459" i="41"/>
  <c r="DC460" i="41"/>
  <c r="DC461" i="41"/>
  <c r="DC462" i="41"/>
  <c r="DC463" i="41"/>
  <c r="DC464" i="41"/>
  <c r="DC465" i="41"/>
  <c r="DC466" i="41"/>
  <c r="DC467" i="41"/>
  <c r="DC468" i="41"/>
  <c r="DC469" i="41"/>
  <c r="DC470" i="41"/>
  <c r="DC471" i="41"/>
  <c r="DC472" i="41"/>
  <c r="DC473" i="41"/>
  <c r="DC474" i="41"/>
  <c r="DC475" i="41"/>
  <c r="DC476" i="41"/>
  <c r="DC477" i="41"/>
  <c r="DC478" i="41"/>
  <c r="DC479" i="41"/>
  <c r="DC480" i="41"/>
  <c r="DC481" i="41"/>
  <c r="DC482" i="41"/>
  <c r="DC483" i="41"/>
  <c r="DC484" i="41"/>
  <c r="DC485" i="41"/>
  <c r="DC486" i="41"/>
  <c r="DC487" i="41"/>
  <c r="DC488" i="41"/>
  <c r="DC489" i="41"/>
  <c r="DC490" i="41"/>
  <c r="DC491" i="41"/>
  <c r="DC492" i="41"/>
  <c r="DC493" i="41"/>
  <c r="DC494" i="41"/>
  <c r="DC495" i="41"/>
  <c r="DC496" i="41"/>
  <c r="DC497" i="41"/>
  <c r="DC498" i="41"/>
  <c r="DC499" i="41"/>
  <c r="DC500" i="41"/>
  <c r="DC501" i="41"/>
  <c r="DC502" i="41"/>
  <c r="DC503" i="41"/>
  <c r="DC504" i="41"/>
  <c r="DC505" i="41"/>
  <c r="DC506" i="41"/>
  <c r="DC507" i="41"/>
  <c r="DC508" i="41"/>
  <c r="DC509" i="41"/>
  <c r="DC510" i="41"/>
  <c r="DC511" i="41"/>
  <c r="DC512" i="41"/>
  <c r="DC513" i="41"/>
  <c r="DC514" i="41"/>
  <c r="DC515" i="41"/>
  <c r="DC516" i="41"/>
  <c r="DC517" i="41"/>
  <c r="DC518" i="41"/>
  <c r="DC519" i="41"/>
  <c r="DC520" i="41"/>
  <c r="DC521" i="41"/>
  <c r="DC522" i="41"/>
  <c r="DC523" i="41"/>
  <c r="DC524" i="41"/>
  <c r="DC525" i="41"/>
  <c r="DC526" i="41"/>
  <c r="DC527" i="41"/>
  <c r="DC528" i="41"/>
  <c r="DC529" i="41"/>
  <c r="DC530" i="41"/>
  <c r="DC531" i="41"/>
  <c r="DC532" i="41"/>
  <c r="DC533" i="41"/>
  <c r="DC534" i="41"/>
  <c r="DC535" i="41"/>
  <c r="DC536" i="41"/>
  <c r="DC537" i="41"/>
  <c r="DC538" i="41"/>
  <c r="DC539" i="41"/>
  <c r="DC540" i="41"/>
  <c r="DC541" i="41"/>
  <c r="DC542" i="41"/>
  <c r="DC543" i="41"/>
  <c r="DC544" i="41"/>
  <c r="DC545" i="41"/>
  <c r="DC546" i="41"/>
  <c r="DC547" i="41"/>
  <c r="DC548" i="41"/>
  <c r="DC549" i="41"/>
  <c r="DC550" i="41"/>
  <c r="DC551" i="41"/>
  <c r="DC552" i="41"/>
  <c r="DC553" i="41"/>
  <c r="DC554" i="41"/>
  <c r="DC555" i="41"/>
  <c r="DC556" i="41"/>
  <c r="DC557" i="41"/>
  <c r="DC558" i="41"/>
  <c r="DC559" i="41"/>
  <c r="DC560" i="41"/>
  <c r="DC561" i="41"/>
  <c r="DC562" i="41"/>
  <c r="DC563" i="41"/>
  <c r="DC564" i="41"/>
  <c r="DC565" i="41"/>
  <c r="DC566" i="41"/>
  <c r="DC567" i="41"/>
  <c r="DC568" i="41"/>
  <c r="DC569" i="41"/>
  <c r="DC570" i="41"/>
  <c r="DC571" i="41"/>
  <c r="DC572" i="41"/>
  <c r="DC573" i="41"/>
  <c r="DC574" i="41"/>
  <c r="DC575" i="41"/>
  <c r="DC576" i="41"/>
  <c r="DC577" i="41"/>
  <c r="DC578" i="41"/>
  <c r="DC579" i="41"/>
  <c r="DC580" i="41"/>
  <c r="DC581" i="41"/>
  <c r="DC582" i="41"/>
  <c r="DC583" i="41"/>
  <c r="DC584" i="41"/>
  <c r="DC585" i="41"/>
  <c r="DC586" i="41"/>
  <c r="DC587" i="41"/>
  <c r="DC588" i="41"/>
  <c r="DC589" i="41"/>
  <c r="DC590" i="41"/>
  <c r="DC591" i="41"/>
  <c r="DC592" i="41"/>
  <c r="DC593" i="41"/>
  <c r="DC594" i="41"/>
  <c r="DC595" i="41"/>
  <c r="DC596" i="41"/>
  <c r="DC597" i="41"/>
  <c r="DC598" i="41"/>
  <c r="DC599" i="41"/>
  <c r="DC600" i="41"/>
  <c r="DC601" i="41"/>
  <c r="DC602" i="41"/>
  <c r="DC603" i="41"/>
  <c r="DC604" i="41"/>
  <c r="DC605" i="41"/>
  <c r="DC606" i="41"/>
  <c r="DC607" i="41"/>
  <c r="DC608" i="41"/>
  <c r="DC609" i="41"/>
  <c r="DC610" i="41"/>
  <c r="DC611" i="41"/>
  <c r="DC612" i="41"/>
  <c r="DC613" i="41"/>
  <c r="DC614" i="41"/>
  <c r="DC615" i="41"/>
  <c r="DC616" i="41"/>
  <c r="DC617" i="41"/>
  <c r="DC618" i="41"/>
  <c r="DC619" i="41"/>
  <c r="DC620" i="41"/>
  <c r="DC621" i="41"/>
  <c r="DC622" i="41"/>
  <c r="DC623" i="41"/>
  <c r="DC624" i="41"/>
  <c r="DC625" i="41"/>
  <c r="DC626" i="41"/>
  <c r="DC627" i="41"/>
  <c r="DC628" i="41"/>
  <c r="DC629" i="41"/>
  <c r="DC630" i="41"/>
  <c r="DC631" i="41"/>
  <c r="DC632" i="41"/>
  <c r="DC633" i="41"/>
  <c r="DC634" i="41"/>
  <c r="DC635" i="41"/>
  <c r="DC636" i="41"/>
  <c r="DC637" i="41"/>
  <c r="DC638" i="41"/>
  <c r="DC639" i="41"/>
  <c r="DC640" i="41"/>
  <c r="DC641" i="41"/>
  <c r="DC642" i="41"/>
  <c r="DC643" i="41"/>
  <c r="DC644" i="41"/>
  <c r="DC645" i="41"/>
  <c r="DC646" i="41"/>
  <c r="DC647" i="41"/>
  <c r="DC648" i="41"/>
  <c r="DC649" i="41"/>
  <c r="DC650" i="41"/>
  <c r="DC651" i="41"/>
  <c r="DC652" i="41"/>
  <c r="DC653" i="41"/>
  <c r="DC654" i="41"/>
  <c r="DC655" i="41"/>
  <c r="DC656" i="41"/>
  <c r="DC657" i="41"/>
  <c r="DC658" i="41"/>
  <c r="DC659" i="41"/>
  <c r="DC660" i="41"/>
  <c r="DC661" i="41"/>
  <c r="DC662" i="41"/>
  <c r="DC663" i="41"/>
  <c r="DC664" i="41"/>
  <c r="DC665" i="41"/>
  <c r="DC666" i="41"/>
  <c r="DC667" i="41"/>
  <c r="DC668" i="41"/>
  <c r="DC669" i="41"/>
  <c r="DC670" i="41"/>
  <c r="DC671" i="41"/>
  <c r="DC672" i="41"/>
  <c r="DC673" i="41"/>
  <c r="DC674" i="41"/>
  <c r="DC675" i="41"/>
  <c r="DC676" i="41"/>
  <c r="DC677" i="41"/>
  <c r="DC678" i="41"/>
  <c r="DC679" i="41"/>
  <c r="DC680" i="41"/>
  <c r="DC681" i="41"/>
  <c r="DC682" i="41"/>
  <c r="DC683" i="41"/>
  <c r="DC684" i="41"/>
  <c r="DC685" i="41"/>
  <c r="DC686" i="41"/>
  <c r="DC687" i="41"/>
  <c r="DC688" i="41"/>
  <c r="DC689" i="41"/>
  <c r="DC690" i="41"/>
  <c r="DC691" i="41"/>
  <c r="DC692" i="41"/>
  <c r="DC693" i="41"/>
  <c r="DC694" i="41"/>
  <c r="DC695" i="41"/>
  <c r="DC696" i="41"/>
  <c r="DC697" i="41"/>
  <c r="DC698" i="41"/>
  <c r="DC699" i="41"/>
  <c r="DC700" i="41"/>
  <c r="DC701" i="41"/>
  <c r="DC702" i="41"/>
  <c r="DC703" i="41"/>
  <c r="DC704" i="41"/>
  <c r="DC705" i="41"/>
  <c r="DC706" i="41"/>
  <c r="DC707" i="41"/>
  <c r="DC708" i="41"/>
  <c r="DC709" i="41"/>
  <c r="DC710" i="41"/>
  <c r="DC711" i="41"/>
  <c r="DC712" i="41"/>
  <c r="DC713" i="41"/>
  <c r="DC714" i="41"/>
  <c r="DC715" i="41"/>
  <c r="DC716" i="41"/>
  <c r="DC717" i="41"/>
  <c r="DC718" i="41"/>
  <c r="DC719" i="41"/>
  <c r="DC720" i="41"/>
  <c r="DC721" i="41"/>
  <c r="DC722" i="41"/>
  <c r="DC723" i="41"/>
  <c r="DC724" i="41"/>
  <c r="DC725" i="41"/>
  <c r="DC726" i="41"/>
  <c r="DC727" i="41"/>
  <c r="DC728" i="41"/>
  <c r="DC729" i="41"/>
  <c r="DC730" i="41"/>
  <c r="DC731" i="41"/>
  <c r="DC732" i="41"/>
  <c r="DC733" i="41"/>
  <c r="DC734" i="41"/>
  <c r="DC735" i="41"/>
  <c r="DC736" i="41"/>
  <c r="DC737" i="41"/>
  <c r="DC738" i="41"/>
  <c r="DC739" i="41"/>
  <c r="DC740" i="41"/>
  <c r="DC741" i="41"/>
  <c r="DC742" i="41"/>
  <c r="DC743" i="41"/>
  <c r="DC744" i="41"/>
  <c r="DC745" i="41"/>
  <c r="DC746" i="41"/>
  <c r="DC747" i="41"/>
  <c r="DC748" i="41"/>
  <c r="DC749" i="41"/>
  <c r="DC750" i="41"/>
  <c r="DC751" i="41"/>
  <c r="DC752" i="41"/>
  <c r="DC753" i="41"/>
  <c r="DC754" i="41"/>
  <c r="DC755" i="41"/>
  <c r="DC756" i="41"/>
  <c r="DC757" i="41"/>
  <c r="DC758" i="41"/>
  <c r="DC759" i="41"/>
  <c r="DC760" i="41"/>
  <c r="DC761" i="41"/>
  <c r="DC762" i="41"/>
  <c r="DC763" i="41"/>
  <c r="DC764" i="41"/>
  <c r="DC765" i="41"/>
  <c r="DC766" i="41"/>
  <c r="DC767" i="41"/>
  <c r="DC768" i="41"/>
  <c r="DC769" i="41"/>
  <c r="DC770" i="41"/>
  <c r="DC771" i="41"/>
  <c r="DC772" i="41"/>
  <c r="DC773" i="41"/>
  <c r="DC774" i="41"/>
  <c r="DC775" i="41"/>
  <c r="DC776" i="41"/>
  <c r="DC777" i="41"/>
  <c r="DC778" i="41"/>
  <c r="DC779" i="41"/>
  <c r="DC780" i="41"/>
  <c r="DC781" i="41"/>
  <c r="DC782" i="41"/>
  <c r="DC783" i="41"/>
  <c r="DC784" i="41"/>
  <c r="DC785" i="41"/>
  <c r="DC786" i="41"/>
  <c r="DC787" i="41"/>
  <c r="DC788" i="41"/>
  <c r="DC789" i="41"/>
  <c r="DC790" i="41"/>
  <c r="DC791" i="41"/>
  <c r="DC792" i="41"/>
  <c r="DC793" i="41"/>
  <c r="DC794" i="41"/>
  <c r="DC795" i="41"/>
  <c r="DC796" i="41"/>
  <c r="DC797" i="41"/>
  <c r="DC798" i="41"/>
  <c r="DC799" i="41"/>
  <c r="DC800" i="41"/>
  <c r="DC801" i="41"/>
  <c r="DC802" i="41"/>
  <c r="DC803" i="41"/>
  <c r="DC804" i="41"/>
  <c r="DC805" i="41"/>
  <c r="DC806" i="41"/>
  <c r="DC807" i="41"/>
  <c r="DC808" i="41"/>
  <c r="DC809" i="41"/>
  <c r="DC810" i="41"/>
  <c r="DC811" i="41"/>
  <c r="DC812" i="41"/>
  <c r="DC813" i="41"/>
  <c r="DC814" i="41"/>
  <c r="DC815" i="41"/>
  <c r="DC816" i="41"/>
  <c r="DC817" i="41"/>
  <c r="DC818" i="41"/>
  <c r="DC819" i="41"/>
  <c r="DC820" i="41"/>
  <c r="DC821" i="41"/>
  <c r="DC822" i="41"/>
  <c r="DC823" i="41"/>
  <c r="DC824" i="41"/>
  <c r="DC825" i="41"/>
  <c r="DC826" i="41"/>
  <c r="DC827" i="41"/>
  <c r="DC828" i="41"/>
  <c r="DC829" i="41"/>
  <c r="DC830" i="41"/>
  <c r="DC831" i="41"/>
  <c r="DC832" i="41"/>
  <c r="DC833" i="41"/>
  <c r="DC834" i="41"/>
  <c r="DC835" i="41"/>
  <c r="DC836" i="41"/>
  <c r="DC837" i="41"/>
  <c r="DC838" i="41"/>
  <c r="DC839" i="41"/>
  <c r="DC840" i="41"/>
  <c r="DC841" i="41"/>
  <c r="DC842" i="41"/>
  <c r="DC843" i="41"/>
  <c r="DC844" i="41"/>
  <c r="DC845" i="41"/>
  <c r="DC846" i="41"/>
  <c r="DC847" i="41"/>
  <c r="DC848" i="41"/>
  <c r="DC849" i="41"/>
  <c r="DC850" i="41"/>
  <c r="DC851" i="41"/>
  <c r="DC852" i="41"/>
  <c r="DC853" i="41"/>
  <c r="DC854" i="41"/>
  <c r="DC855" i="41"/>
  <c r="DC856" i="41"/>
  <c r="DC857" i="41"/>
  <c r="DC858" i="41"/>
  <c r="DC859" i="41"/>
  <c r="DC860" i="41"/>
  <c r="DC861" i="41"/>
  <c r="DC862" i="41"/>
  <c r="DC863" i="41"/>
  <c r="DC864" i="41"/>
  <c r="DC865" i="41"/>
  <c r="DC866" i="41"/>
  <c r="DC867" i="41"/>
  <c r="DC868" i="41"/>
  <c r="DC869" i="41"/>
  <c r="DC870" i="41"/>
  <c r="DC871" i="41"/>
  <c r="DC872" i="41"/>
  <c r="DC873" i="41"/>
  <c r="DC874" i="41"/>
  <c r="DC875" i="41"/>
  <c r="DC876" i="41"/>
  <c r="DC877" i="41"/>
  <c r="DC878" i="41"/>
  <c r="DC879" i="41"/>
  <c r="DC880" i="41"/>
  <c r="DC881" i="41"/>
  <c r="DC882" i="41"/>
  <c r="DC883" i="41"/>
  <c r="DC884" i="41"/>
  <c r="DC885" i="41"/>
  <c r="DC886" i="41"/>
  <c r="DC887" i="41"/>
  <c r="DC888" i="41"/>
  <c r="DC889" i="41"/>
  <c r="DC890" i="41"/>
  <c r="DC891" i="41"/>
  <c r="DC892" i="41"/>
  <c r="DC893" i="41"/>
  <c r="DC894" i="41"/>
  <c r="DC895" i="41"/>
  <c r="DC896" i="41"/>
  <c r="DC897" i="41"/>
  <c r="DC898" i="41"/>
  <c r="DC899" i="41"/>
  <c r="DC900" i="41"/>
  <c r="DC901" i="41"/>
  <c r="DC902" i="41"/>
  <c r="DC903" i="41"/>
  <c r="DC904" i="41"/>
  <c r="DC905" i="41"/>
  <c r="DC906" i="41"/>
  <c r="DC907" i="41"/>
  <c r="DC908" i="41"/>
  <c r="DC909" i="41"/>
  <c r="DC910" i="41"/>
  <c r="DC911" i="41"/>
  <c r="DC912" i="41"/>
  <c r="DC913" i="41"/>
  <c r="DC914" i="41"/>
  <c r="DC915" i="41"/>
  <c r="DC916" i="41"/>
  <c r="DC917" i="41"/>
  <c r="DC918" i="41"/>
  <c r="DC919" i="41"/>
  <c r="DC920" i="41"/>
  <c r="DC921" i="41"/>
  <c r="DC922" i="41"/>
  <c r="DC923" i="41"/>
  <c r="DC924" i="41"/>
  <c r="DC925" i="41"/>
  <c r="DC926" i="41"/>
  <c r="DC927" i="41"/>
  <c r="DC928" i="41"/>
  <c r="DC929" i="41"/>
  <c r="DC930" i="41"/>
  <c r="DC931" i="41"/>
  <c r="DC932" i="41"/>
  <c r="DC933" i="41"/>
  <c r="DC934" i="41"/>
  <c r="DC935" i="41"/>
  <c r="DC936" i="41"/>
  <c r="DC937" i="41"/>
  <c r="DC938" i="41"/>
  <c r="DC939" i="41"/>
  <c r="DC940" i="41"/>
  <c r="DC941" i="41"/>
  <c r="DC942" i="41"/>
  <c r="DC943" i="41"/>
  <c r="DC944" i="41"/>
  <c r="DC945" i="41"/>
  <c r="DC946" i="41"/>
  <c r="DC947" i="41"/>
  <c r="DC948" i="41"/>
  <c r="DC949" i="41"/>
  <c r="DC950" i="41"/>
  <c r="DC951" i="41"/>
  <c r="DC952" i="41"/>
  <c r="DC953" i="41"/>
  <c r="DC954" i="41"/>
  <c r="DC955" i="41"/>
  <c r="DC956" i="41"/>
  <c r="DC957" i="41"/>
  <c r="DC958" i="41"/>
  <c r="DC959" i="41"/>
  <c r="DC960" i="41"/>
  <c r="DC961" i="41"/>
  <c r="DC962" i="41"/>
  <c r="DC963" i="41"/>
  <c r="DC964" i="41"/>
  <c r="DC965" i="41"/>
  <c r="DC966" i="41"/>
  <c r="DC967" i="41"/>
  <c r="DC968" i="41"/>
  <c r="DC969" i="41"/>
  <c r="DC970" i="41"/>
  <c r="DC971" i="41"/>
  <c r="DC972" i="41"/>
  <c r="DC973" i="41"/>
  <c r="DC974" i="41"/>
  <c r="DC975" i="41"/>
  <c r="DC976" i="41"/>
  <c r="DC977" i="41"/>
  <c r="DC978" i="41"/>
  <c r="DC979" i="41"/>
  <c r="DC980" i="41"/>
  <c r="DC981" i="41"/>
  <c r="DC982" i="41"/>
  <c r="DC983" i="41"/>
  <c r="DC984" i="41"/>
  <c r="DC985" i="41"/>
  <c r="DC986" i="41"/>
  <c r="DC987" i="41"/>
  <c r="DC988" i="41"/>
  <c r="DC989" i="41"/>
  <c r="DC990" i="41"/>
  <c r="DC991" i="41"/>
  <c r="DC992" i="41"/>
  <c r="DC993" i="41"/>
  <c r="DC994" i="41"/>
  <c r="DC995" i="41"/>
  <c r="DC996" i="41"/>
  <c r="DC997" i="41"/>
  <c r="DC998" i="41"/>
  <c r="DC999" i="41"/>
  <c r="DC1000" i="41"/>
  <c r="DC1001" i="41"/>
  <c r="DC1002" i="41"/>
  <c r="DC1003" i="41"/>
  <c r="DC1004" i="41"/>
  <c r="DC1005" i="41"/>
  <c r="DC1006" i="41"/>
  <c r="DC1007" i="41"/>
  <c r="DC1008" i="41"/>
  <c r="DC1009" i="41"/>
  <c r="DC1010" i="41"/>
  <c r="DC1011" i="41"/>
  <c r="DC1012" i="41"/>
  <c r="DC1013" i="41"/>
  <c r="DC1014" i="41"/>
  <c r="DC1015" i="41"/>
  <c r="DC1016" i="41"/>
  <c r="DC1017" i="41"/>
  <c r="DC1018" i="41"/>
  <c r="DC1019" i="41"/>
  <c r="DC1020" i="41"/>
  <c r="DC1021" i="41"/>
  <c r="DC1022" i="41"/>
  <c r="DC1023" i="41"/>
  <c r="DC1024" i="41"/>
  <c r="DC1025" i="41"/>
  <c r="DC1026" i="41"/>
  <c r="DC1027" i="41"/>
  <c r="DC1028" i="41"/>
  <c r="DC1029" i="41"/>
  <c r="DC1030" i="41"/>
  <c r="DC1031" i="41"/>
  <c r="DC1032" i="41"/>
  <c r="DC1033" i="41"/>
  <c r="DC1034" i="41"/>
  <c r="DC35" i="41"/>
  <c r="CV36" i="41"/>
  <c r="CV37" i="41"/>
  <c r="CV38" i="41"/>
  <c r="CV39" i="41"/>
  <c r="CV40" i="41"/>
  <c r="CV41" i="41"/>
  <c r="CV42" i="41"/>
  <c r="CV43" i="41"/>
  <c r="CV44" i="41"/>
  <c r="CV45" i="41"/>
  <c r="CV46" i="41"/>
  <c r="CV47" i="41"/>
  <c r="CV48" i="41"/>
  <c r="CV49" i="41"/>
  <c r="CV50" i="41"/>
  <c r="CV51" i="41"/>
  <c r="CV52" i="41"/>
  <c r="CV53" i="41"/>
  <c r="CV54" i="41"/>
  <c r="CV55" i="41"/>
  <c r="CV56" i="41"/>
  <c r="CV57" i="41"/>
  <c r="CV58" i="41"/>
  <c r="CV59" i="41"/>
  <c r="CV60" i="41"/>
  <c r="CV61" i="41"/>
  <c r="CV62" i="41"/>
  <c r="CV63" i="41"/>
  <c r="CV64" i="41"/>
  <c r="CV65" i="41"/>
  <c r="CV66" i="41"/>
  <c r="CV67" i="41"/>
  <c r="CV68" i="41"/>
  <c r="CV69" i="41"/>
  <c r="CV70" i="41"/>
  <c r="CV71" i="41"/>
  <c r="CV72" i="41"/>
  <c r="CV73" i="41"/>
  <c r="CV74" i="41"/>
  <c r="CV75" i="41"/>
  <c r="CV76" i="41"/>
  <c r="CV77" i="41"/>
  <c r="CV78" i="41"/>
  <c r="CV79" i="41"/>
  <c r="CV80" i="41"/>
  <c r="CV81" i="41"/>
  <c r="CV82" i="41"/>
  <c r="CV83" i="41"/>
  <c r="CV84" i="41"/>
  <c r="CV85" i="41"/>
  <c r="CV86" i="41"/>
  <c r="CV87" i="41"/>
  <c r="CV88" i="41"/>
  <c r="CV89" i="41"/>
  <c r="CV90" i="41"/>
  <c r="CV91" i="41"/>
  <c r="CV92" i="41"/>
  <c r="CV93" i="41"/>
  <c r="CV94" i="41"/>
  <c r="CV95" i="41"/>
  <c r="CV96" i="41"/>
  <c r="CV97" i="41"/>
  <c r="CV98" i="41"/>
  <c r="CV99" i="41"/>
  <c r="CV100" i="41"/>
  <c r="CV101" i="41"/>
  <c r="CV102" i="41"/>
  <c r="CV103" i="41"/>
  <c r="CV104" i="41"/>
  <c r="CV105" i="41"/>
  <c r="CV106" i="41"/>
  <c r="CV107" i="41"/>
  <c r="CV108" i="41"/>
  <c r="CV109" i="41"/>
  <c r="CV110" i="41"/>
  <c r="CV111" i="41"/>
  <c r="CV112" i="41"/>
  <c r="CV113" i="41"/>
  <c r="CV114" i="41"/>
  <c r="CV115" i="41"/>
  <c r="CV116" i="41"/>
  <c r="CV117" i="41"/>
  <c r="CV118" i="41"/>
  <c r="CV119" i="41"/>
  <c r="CV120" i="41"/>
  <c r="CV121" i="41"/>
  <c r="CV122" i="41"/>
  <c r="CV123" i="41"/>
  <c r="CV124" i="41"/>
  <c r="CV125" i="41"/>
  <c r="CV126" i="41"/>
  <c r="CV127" i="41"/>
  <c r="CV128" i="41"/>
  <c r="CV129" i="41"/>
  <c r="CV130" i="41"/>
  <c r="CV131" i="41"/>
  <c r="CV132" i="41"/>
  <c r="CV133" i="41"/>
  <c r="CV134" i="41"/>
  <c r="CV135" i="41"/>
  <c r="CV136" i="41"/>
  <c r="CV137" i="41"/>
  <c r="CV138" i="41"/>
  <c r="CV139" i="41"/>
  <c r="CV140" i="41"/>
  <c r="CV141" i="41"/>
  <c r="CV142" i="41"/>
  <c r="CV143" i="41"/>
  <c r="CV144" i="41"/>
  <c r="CV145" i="41"/>
  <c r="CV146" i="41"/>
  <c r="CV147" i="41"/>
  <c r="CV148" i="41"/>
  <c r="CV149" i="41"/>
  <c r="CV150" i="41"/>
  <c r="CV151" i="41"/>
  <c r="CV152" i="41"/>
  <c r="CV153" i="41"/>
  <c r="CV154" i="41"/>
  <c r="CV155" i="41"/>
  <c r="CV156" i="41"/>
  <c r="CV157" i="41"/>
  <c r="CV158" i="41"/>
  <c r="CV159" i="41"/>
  <c r="CV160" i="41"/>
  <c r="CV161" i="41"/>
  <c r="CV162" i="41"/>
  <c r="CV163" i="41"/>
  <c r="CV164" i="41"/>
  <c r="CV165" i="41"/>
  <c r="CV166" i="41"/>
  <c r="CV167" i="41"/>
  <c r="CV168" i="41"/>
  <c r="CV169" i="41"/>
  <c r="CV170" i="41"/>
  <c r="CV171" i="41"/>
  <c r="CV172" i="41"/>
  <c r="CV173" i="41"/>
  <c r="CV174" i="41"/>
  <c r="CV175" i="41"/>
  <c r="CV176" i="41"/>
  <c r="CV177" i="41"/>
  <c r="CV178" i="41"/>
  <c r="CV179" i="41"/>
  <c r="CV180" i="41"/>
  <c r="CV181" i="41"/>
  <c r="CV182" i="41"/>
  <c r="CV183" i="41"/>
  <c r="CV184" i="41"/>
  <c r="CV185" i="41"/>
  <c r="CV186" i="41"/>
  <c r="CV187" i="41"/>
  <c r="CV188" i="41"/>
  <c r="CV189" i="41"/>
  <c r="CV190" i="41"/>
  <c r="CV191" i="41"/>
  <c r="CV192" i="41"/>
  <c r="CV193" i="41"/>
  <c r="CV194" i="41"/>
  <c r="CV195" i="41"/>
  <c r="CV196" i="41"/>
  <c r="CV197" i="41"/>
  <c r="CV198" i="41"/>
  <c r="CV199" i="41"/>
  <c r="CV200" i="41"/>
  <c r="CV201" i="41"/>
  <c r="CV202" i="41"/>
  <c r="CV203" i="41"/>
  <c r="CV204" i="41"/>
  <c r="CV205" i="41"/>
  <c r="CV206" i="41"/>
  <c r="CV207" i="41"/>
  <c r="CV208" i="41"/>
  <c r="CV209" i="41"/>
  <c r="CV210" i="41"/>
  <c r="CV211" i="41"/>
  <c r="CV212" i="41"/>
  <c r="CV213" i="41"/>
  <c r="CV214" i="41"/>
  <c r="CV215" i="41"/>
  <c r="CV216" i="41"/>
  <c r="CV217" i="41"/>
  <c r="CV218" i="41"/>
  <c r="CV219" i="41"/>
  <c r="CV220" i="41"/>
  <c r="CV221" i="41"/>
  <c r="CV222" i="41"/>
  <c r="CV223" i="41"/>
  <c r="CV224" i="41"/>
  <c r="CV225" i="41"/>
  <c r="CV226" i="41"/>
  <c r="CV227" i="41"/>
  <c r="CV228" i="41"/>
  <c r="CV229" i="41"/>
  <c r="CV230" i="41"/>
  <c r="CV231" i="41"/>
  <c r="CV232" i="41"/>
  <c r="CV233" i="41"/>
  <c r="CV234" i="41"/>
  <c r="CV235" i="41"/>
  <c r="CV236" i="41"/>
  <c r="CV237" i="41"/>
  <c r="CV238" i="41"/>
  <c r="CV239" i="41"/>
  <c r="CV240" i="41"/>
  <c r="CV241" i="41"/>
  <c r="CV242" i="41"/>
  <c r="CV243" i="41"/>
  <c r="CV244" i="41"/>
  <c r="CV245" i="41"/>
  <c r="CV246" i="41"/>
  <c r="CV247" i="41"/>
  <c r="CV248" i="41"/>
  <c r="CV249" i="41"/>
  <c r="CV250" i="41"/>
  <c r="CV251" i="41"/>
  <c r="CV252" i="41"/>
  <c r="CV253" i="41"/>
  <c r="CV254" i="41"/>
  <c r="CV255" i="41"/>
  <c r="CV256" i="41"/>
  <c r="CV257" i="41"/>
  <c r="CV258" i="41"/>
  <c r="CV259" i="41"/>
  <c r="CV260" i="41"/>
  <c r="CV261" i="41"/>
  <c r="CV262" i="41"/>
  <c r="CV263" i="41"/>
  <c r="CV264" i="41"/>
  <c r="CV265" i="41"/>
  <c r="CV266" i="41"/>
  <c r="CV267" i="41"/>
  <c r="CV268" i="41"/>
  <c r="CV269" i="41"/>
  <c r="CV270" i="41"/>
  <c r="CV271" i="41"/>
  <c r="CV272" i="41"/>
  <c r="CV273" i="41"/>
  <c r="CV274" i="41"/>
  <c r="CV275" i="41"/>
  <c r="CV276" i="41"/>
  <c r="CV277" i="41"/>
  <c r="CV278" i="41"/>
  <c r="CV279" i="41"/>
  <c r="CV280" i="41"/>
  <c r="CV281" i="41"/>
  <c r="CV282" i="41"/>
  <c r="CV283" i="41"/>
  <c r="CV284" i="41"/>
  <c r="CV285" i="41"/>
  <c r="CV286" i="41"/>
  <c r="CV287" i="41"/>
  <c r="CV288" i="41"/>
  <c r="CV289" i="41"/>
  <c r="CV290" i="41"/>
  <c r="CV291" i="41"/>
  <c r="CV292" i="41"/>
  <c r="CV293" i="41"/>
  <c r="CV294" i="41"/>
  <c r="CV295" i="41"/>
  <c r="CV296" i="41"/>
  <c r="CV297" i="41"/>
  <c r="CV298" i="41"/>
  <c r="CV299" i="41"/>
  <c r="CV300" i="41"/>
  <c r="CV301" i="41"/>
  <c r="CV302" i="41"/>
  <c r="CV303" i="41"/>
  <c r="CV304" i="41"/>
  <c r="CV305" i="41"/>
  <c r="CV306" i="41"/>
  <c r="CV307" i="41"/>
  <c r="CV308" i="41"/>
  <c r="CV309" i="41"/>
  <c r="CV310" i="41"/>
  <c r="CV311" i="41"/>
  <c r="CV312" i="41"/>
  <c r="CV313" i="41"/>
  <c r="CV314" i="41"/>
  <c r="CV315" i="41"/>
  <c r="CV316" i="41"/>
  <c r="CV317" i="41"/>
  <c r="CV318" i="41"/>
  <c r="CV319" i="41"/>
  <c r="CV320" i="41"/>
  <c r="CV321" i="41"/>
  <c r="CV322" i="41"/>
  <c r="CV323" i="41"/>
  <c r="CV324" i="41"/>
  <c r="CV325" i="41"/>
  <c r="CV326" i="41"/>
  <c r="CV327" i="41"/>
  <c r="CV328" i="41"/>
  <c r="CV329" i="41"/>
  <c r="CV330" i="41"/>
  <c r="CV331" i="41"/>
  <c r="CV332" i="41"/>
  <c r="CV333" i="41"/>
  <c r="CV334" i="41"/>
  <c r="CV335" i="41"/>
  <c r="CV336" i="41"/>
  <c r="CV337" i="41"/>
  <c r="CV338" i="41"/>
  <c r="CV339" i="41"/>
  <c r="CV340" i="41"/>
  <c r="CV341" i="41"/>
  <c r="CV342" i="41"/>
  <c r="CV343" i="41"/>
  <c r="CV344" i="41"/>
  <c r="CV345" i="41"/>
  <c r="CV346" i="41"/>
  <c r="CV347" i="41"/>
  <c r="CV348" i="41"/>
  <c r="CV349" i="41"/>
  <c r="CV350" i="41"/>
  <c r="CV351" i="41"/>
  <c r="CV352" i="41"/>
  <c r="CV353" i="41"/>
  <c r="CV354" i="41"/>
  <c r="CV355" i="41"/>
  <c r="CV356" i="41"/>
  <c r="CV357" i="41"/>
  <c r="CV358" i="41"/>
  <c r="CV359" i="41"/>
  <c r="CV360" i="41"/>
  <c r="CV361" i="41"/>
  <c r="CV362" i="41"/>
  <c r="CV363" i="41"/>
  <c r="CV364" i="41"/>
  <c r="CV365" i="41"/>
  <c r="CV366" i="41"/>
  <c r="CV367" i="41"/>
  <c r="CV368" i="41"/>
  <c r="CV369" i="41"/>
  <c r="CV370" i="41"/>
  <c r="CV371" i="41"/>
  <c r="CV372" i="41"/>
  <c r="CV373" i="41"/>
  <c r="CV374" i="41"/>
  <c r="CV375" i="41"/>
  <c r="CV376" i="41"/>
  <c r="CV377" i="41"/>
  <c r="CV378" i="41"/>
  <c r="CV379" i="41"/>
  <c r="CV380" i="41"/>
  <c r="CV381" i="41"/>
  <c r="CV382" i="41"/>
  <c r="CV383" i="41"/>
  <c r="CV384" i="41"/>
  <c r="CV385" i="41"/>
  <c r="CV386" i="41"/>
  <c r="CV387" i="41"/>
  <c r="CV388" i="41"/>
  <c r="CV389" i="41"/>
  <c r="CV390" i="41"/>
  <c r="CV391" i="41"/>
  <c r="CV392" i="41"/>
  <c r="CV393" i="41"/>
  <c r="CV394" i="41"/>
  <c r="CV395" i="41"/>
  <c r="CV396" i="41"/>
  <c r="CV397" i="41"/>
  <c r="CV398" i="41"/>
  <c r="CV399" i="41"/>
  <c r="CV400" i="41"/>
  <c r="CV401" i="41"/>
  <c r="CV402" i="41"/>
  <c r="CV403" i="41"/>
  <c r="CV404" i="41"/>
  <c r="CV405" i="41"/>
  <c r="CV406" i="41"/>
  <c r="CV407" i="41"/>
  <c r="CV408" i="41"/>
  <c r="CV409" i="41"/>
  <c r="CV410" i="41"/>
  <c r="CV411" i="41"/>
  <c r="CV412" i="41"/>
  <c r="CV413" i="41"/>
  <c r="CV414" i="41"/>
  <c r="CV415" i="41"/>
  <c r="CV416" i="41"/>
  <c r="CV417" i="41"/>
  <c r="CV418" i="41"/>
  <c r="CV419" i="41"/>
  <c r="CV420" i="41"/>
  <c r="CV421" i="41"/>
  <c r="CV422" i="41"/>
  <c r="CV423" i="41"/>
  <c r="CV424" i="41"/>
  <c r="CV425" i="41"/>
  <c r="CV426" i="41"/>
  <c r="CV427" i="41"/>
  <c r="CV428" i="41"/>
  <c r="CV429" i="41"/>
  <c r="CV430" i="41"/>
  <c r="CV431" i="41"/>
  <c r="CV432" i="41"/>
  <c r="CV433" i="41"/>
  <c r="CV434" i="41"/>
  <c r="CV435" i="41"/>
  <c r="CV436" i="41"/>
  <c r="CV437" i="41"/>
  <c r="CV438" i="41"/>
  <c r="CV439" i="41"/>
  <c r="CV440" i="41"/>
  <c r="CV441" i="41"/>
  <c r="CV442" i="41"/>
  <c r="CV443" i="41"/>
  <c r="CV444" i="41"/>
  <c r="CV445" i="41"/>
  <c r="CV446" i="41"/>
  <c r="CV447" i="41"/>
  <c r="CV448" i="41"/>
  <c r="CV449" i="41"/>
  <c r="CV450" i="41"/>
  <c r="CV451" i="41"/>
  <c r="CV452" i="41"/>
  <c r="CV453" i="41"/>
  <c r="CV454" i="41"/>
  <c r="CV455" i="41"/>
  <c r="CV456" i="41"/>
  <c r="CV457" i="41"/>
  <c r="CV458" i="41"/>
  <c r="CV459" i="41"/>
  <c r="CV460" i="41"/>
  <c r="CV461" i="41"/>
  <c r="CV462" i="41"/>
  <c r="CV463" i="41"/>
  <c r="CV464" i="41"/>
  <c r="CV465" i="41"/>
  <c r="CV466" i="41"/>
  <c r="CV467" i="41"/>
  <c r="CV468" i="41"/>
  <c r="CV469" i="41"/>
  <c r="CV470" i="41"/>
  <c r="CV471" i="41"/>
  <c r="CV472" i="41"/>
  <c r="CV473" i="41"/>
  <c r="CV474" i="41"/>
  <c r="CV475" i="41"/>
  <c r="CV476" i="41"/>
  <c r="CV477" i="41"/>
  <c r="CV478" i="41"/>
  <c r="CV479" i="41"/>
  <c r="CV480" i="41"/>
  <c r="CV481" i="41"/>
  <c r="CV482" i="41"/>
  <c r="CV483" i="41"/>
  <c r="CV484" i="41"/>
  <c r="CV485" i="41"/>
  <c r="CV486" i="41"/>
  <c r="CV487" i="41"/>
  <c r="CV488" i="41"/>
  <c r="CV489" i="41"/>
  <c r="CV490" i="41"/>
  <c r="CV491" i="41"/>
  <c r="CV492" i="41"/>
  <c r="CV493" i="41"/>
  <c r="CV494" i="41"/>
  <c r="CV495" i="41"/>
  <c r="CV496" i="41"/>
  <c r="CV497" i="41"/>
  <c r="CV498" i="41"/>
  <c r="CV499" i="41"/>
  <c r="CV500" i="41"/>
  <c r="CV501" i="41"/>
  <c r="CV502" i="41"/>
  <c r="CV503" i="41"/>
  <c r="CV504" i="41"/>
  <c r="CV505" i="41"/>
  <c r="CV506" i="41"/>
  <c r="CV507" i="41"/>
  <c r="CV508" i="41"/>
  <c r="CV509" i="41"/>
  <c r="CV510" i="41"/>
  <c r="CV511" i="41"/>
  <c r="CV512" i="41"/>
  <c r="CV513" i="41"/>
  <c r="CV514" i="41"/>
  <c r="CV515" i="41"/>
  <c r="CV516" i="41"/>
  <c r="CV517" i="41"/>
  <c r="CV518" i="41"/>
  <c r="CV519" i="41"/>
  <c r="CV520" i="41"/>
  <c r="CV521" i="41"/>
  <c r="CV522" i="41"/>
  <c r="CV523" i="41"/>
  <c r="CV524" i="41"/>
  <c r="CV525" i="41"/>
  <c r="CV526" i="41"/>
  <c r="CV527" i="41"/>
  <c r="CV528" i="41"/>
  <c r="CV529" i="41"/>
  <c r="CV530" i="41"/>
  <c r="CV531" i="41"/>
  <c r="CV532" i="41"/>
  <c r="CV533" i="41"/>
  <c r="CV534" i="41"/>
  <c r="CV535" i="41"/>
  <c r="CV536" i="41"/>
  <c r="CV537" i="41"/>
  <c r="CV538" i="41"/>
  <c r="CV539" i="41"/>
  <c r="CV540" i="41"/>
  <c r="CV541" i="41"/>
  <c r="CV542" i="41"/>
  <c r="CV543" i="41"/>
  <c r="CV544" i="41"/>
  <c r="CV545" i="41"/>
  <c r="CV546" i="41"/>
  <c r="CV547" i="41"/>
  <c r="CV548" i="41"/>
  <c r="CV549" i="41"/>
  <c r="CV550" i="41"/>
  <c r="CV551" i="41"/>
  <c r="CV552" i="41"/>
  <c r="CV553" i="41"/>
  <c r="CV554" i="41"/>
  <c r="CV555" i="41"/>
  <c r="CV556" i="41"/>
  <c r="CV557" i="41"/>
  <c r="CV558" i="41"/>
  <c r="CV559" i="41"/>
  <c r="CV560" i="41"/>
  <c r="CV561" i="41"/>
  <c r="CV562" i="41"/>
  <c r="CV563" i="41"/>
  <c r="CV564" i="41"/>
  <c r="CV565" i="41"/>
  <c r="CV566" i="41"/>
  <c r="CV567" i="41"/>
  <c r="CV568" i="41"/>
  <c r="CV569" i="41"/>
  <c r="CV570" i="41"/>
  <c r="CV571" i="41"/>
  <c r="CV572" i="41"/>
  <c r="CV573" i="41"/>
  <c r="CV574" i="41"/>
  <c r="CV575" i="41"/>
  <c r="CV576" i="41"/>
  <c r="CV577" i="41"/>
  <c r="CV578" i="41"/>
  <c r="CV579" i="41"/>
  <c r="CV580" i="41"/>
  <c r="CV581" i="41"/>
  <c r="CV582" i="41"/>
  <c r="CV583" i="41"/>
  <c r="CV584" i="41"/>
  <c r="CV585" i="41"/>
  <c r="CV586" i="41"/>
  <c r="CV587" i="41"/>
  <c r="CV588" i="41"/>
  <c r="CV589" i="41"/>
  <c r="CV590" i="41"/>
  <c r="CV591" i="41"/>
  <c r="CV592" i="41"/>
  <c r="CV593" i="41"/>
  <c r="CV594" i="41"/>
  <c r="CV595" i="41"/>
  <c r="CV596" i="41"/>
  <c r="CV597" i="41"/>
  <c r="CV598" i="41"/>
  <c r="CV599" i="41"/>
  <c r="CV600" i="41"/>
  <c r="CV601" i="41"/>
  <c r="CV602" i="41"/>
  <c r="CV603" i="41"/>
  <c r="CV604" i="41"/>
  <c r="CV605" i="41"/>
  <c r="CV606" i="41"/>
  <c r="CV607" i="41"/>
  <c r="CV608" i="41"/>
  <c r="CV609" i="41"/>
  <c r="CV610" i="41"/>
  <c r="CV611" i="41"/>
  <c r="CV612" i="41"/>
  <c r="CV613" i="41"/>
  <c r="CV614" i="41"/>
  <c r="CV615" i="41"/>
  <c r="CV616" i="41"/>
  <c r="CV617" i="41"/>
  <c r="CV618" i="41"/>
  <c r="CV619" i="41"/>
  <c r="CV620" i="41"/>
  <c r="CV621" i="41"/>
  <c r="CV622" i="41"/>
  <c r="CV623" i="41"/>
  <c r="CV624" i="41"/>
  <c r="CV625" i="41"/>
  <c r="CV626" i="41"/>
  <c r="CV627" i="41"/>
  <c r="CV628" i="41"/>
  <c r="CV629" i="41"/>
  <c r="CV630" i="41"/>
  <c r="CV631" i="41"/>
  <c r="CV632" i="41"/>
  <c r="CV633" i="41"/>
  <c r="CV634" i="41"/>
  <c r="CV635" i="41"/>
  <c r="CV636" i="41"/>
  <c r="CV637" i="41"/>
  <c r="CV638" i="41"/>
  <c r="CV639" i="41"/>
  <c r="CV640" i="41"/>
  <c r="CV641" i="41"/>
  <c r="CV642" i="41"/>
  <c r="CV643" i="41"/>
  <c r="CV644" i="41"/>
  <c r="CV645" i="41"/>
  <c r="CV646" i="41"/>
  <c r="CV647" i="41"/>
  <c r="CV648" i="41"/>
  <c r="CV649" i="41"/>
  <c r="CV650" i="41"/>
  <c r="CV651" i="41"/>
  <c r="CV652" i="41"/>
  <c r="CV653" i="41"/>
  <c r="CV654" i="41"/>
  <c r="CV655" i="41"/>
  <c r="CV656" i="41"/>
  <c r="CV657" i="41"/>
  <c r="CV658" i="41"/>
  <c r="CV659" i="41"/>
  <c r="CV660" i="41"/>
  <c r="CV661" i="41"/>
  <c r="CV662" i="41"/>
  <c r="CV663" i="41"/>
  <c r="CV664" i="41"/>
  <c r="CV665" i="41"/>
  <c r="CV666" i="41"/>
  <c r="CV667" i="41"/>
  <c r="CV668" i="41"/>
  <c r="CV669" i="41"/>
  <c r="CV670" i="41"/>
  <c r="CV671" i="41"/>
  <c r="CV672" i="41"/>
  <c r="CV673" i="41"/>
  <c r="CV674" i="41"/>
  <c r="CV675" i="41"/>
  <c r="CV676" i="41"/>
  <c r="CV677" i="41"/>
  <c r="CV678" i="41"/>
  <c r="CV679" i="41"/>
  <c r="CV680" i="41"/>
  <c r="CV681" i="41"/>
  <c r="CV682" i="41"/>
  <c r="CV683" i="41"/>
  <c r="CV684" i="41"/>
  <c r="CV685" i="41"/>
  <c r="CV686" i="41"/>
  <c r="CV687" i="41"/>
  <c r="CV688" i="41"/>
  <c r="CV689" i="41"/>
  <c r="CV690" i="41"/>
  <c r="CV691" i="41"/>
  <c r="CV692" i="41"/>
  <c r="CV693" i="41"/>
  <c r="CV694" i="41"/>
  <c r="CV695" i="41"/>
  <c r="CV696" i="41"/>
  <c r="CV697" i="41"/>
  <c r="CV698" i="41"/>
  <c r="CV699" i="41"/>
  <c r="CV700" i="41"/>
  <c r="CV701" i="41"/>
  <c r="CV702" i="41"/>
  <c r="CV703" i="41"/>
  <c r="CV704" i="41"/>
  <c r="CV705" i="41"/>
  <c r="CV706" i="41"/>
  <c r="CV707" i="41"/>
  <c r="CV708" i="41"/>
  <c r="CV709" i="41"/>
  <c r="CV710" i="41"/>
  <c r="CV711" i="41"/>
  <c r="CV712" i="41"/>
  <c r="CV713" i="41"/>
  <c r="CV714" i="41"/>
  <c r="CV715" i="41"/>
  <c r="CV716" i="41"/>
  <c r="CV717" i="41"/>
  <c r="CV718" i="41"/>
  <c r="CV719" i="41"/>
  <c r="CV720" i="41"/>
  <c r="CV721" i="41"/>
  <c r="CV722" i="41"/>
  <c r="CV723" i="41"/>
  <c r="CV724" i="41"/>
  <c r="CV725" i="41"/>
  <c r="CV726" i="41"/>
  <c r="CV727" i="41"/>
  <c r="CV728" i="41"/>
  <c r="CV729" i="41"/>
  <c r="CV730" i="41"/>
  <c r="CV731" i="41"/>
  <c r="CV732" i="41"/>
  <c r="CV733" i="41"/>
  <c r="CV734" i="41"/>
  <c r="CV735" i="41"/>
  <c r="CV736" i="41"/>
  <c r="CV737" i="41"/>
  <c r="CV738" i="41"/>
  <c r="CV739" i="41"/>
  <c r="CV740" i="41"/>
  <c r="CV741" i="41"/>
  <c r="CV742" i="41"/>
  <c r="CV743" i="41"/>
  <c r="CV744" i="41"/>
  <c r="CV745" i="41"/>
  <c r="CV746" i="41"/>
  <c r="CV747" i="41"/>
  <c r="CV748" i="41"/>
  <c r="CV749" i="41"/>
  <c r="CV750" i="41"/>
  <c r="CV751" i="41"/>
  <c r="CV752" i="41"/>
  <c r="CV753" i="41"/>
  <c r="CV754" i="41"/>
  <c r="CV755" i="41"/>
  <c r="CV756" i="41"/>
  <c r="CV757" i="41"/>
  <c r="CV758" i="41"/>
  <c r="CV759" i="41"/>
  <c r="CV760" i="41"/>
  <c r="CV761" i="41"/>
  <c r="CV762" i="41"/>
  <c r="CV763" i="41"/>
  <c r="CV764" i="41"/>
  <c r="CV765" i="41"/>
  <c r="CV766" i="41"/>
  <c r="CV767" i="41"/>
  <c r="CV768" i="41"/>
  <c r="CV769" i="41"/>
  <c r="CV770" i="41"/>
  <c r="CV771" i="41"/>
  <c r="CV772" i="41"/>
  <c r="CV773" i="41"/>
  <c r="CV774" i="41"/>
  <c r="CV775" i="41"/>
  <c r="CV776" i="41"/>
  <c r="CV777" i="41"/>
  <c r="CV778" i="41"/>
  <c r="CV779" i="41"/>
  <c r="CV780" i="41"/>
  <c r="CV781" i="41"/>
  <c r="CV782" i="41"/>
  <c r="CV783" i="41"/>
  <c r="CV784" i="41"/>
  <c r="CV785" i="41"/>
  <c r="CV786" i="41"/>
  <c r="CV787" i="41"/>
  <c r="CV788" i="41"/>
  <c r="CV789" i="41"/>
  <c r="CV790" i="41"/>
  <c r="CV791" i="41"/>
  <c r="CV792" i="41"/>
  <c r="CV793" i="41"/>
  <c r="CV794" i="41"/>
  <c r="CV795" i="41"/>
  <c r="CV796" i="41"/>
  <c r="CV797" i="41"/>
  <c r="CV798" i="41"/>
  <c r="CV799" i="41"/>
  <c r="CV800" i="41"/>
  <c r="CV801" i="41"/>
  <c r="CV802" i="41"/>
  <c r="CV803" i="41"/>
  <c r="CV804" i="41"/>
  <c r="CV805" i="41"/>
  <c r="CV806" i="41"/>
  <c r="CV807" i="41"/>
  <c r="CV808" i="41"/>
  <c r="CV809" i="41"/>
  <c r="CV810" i="41"/>
  <c r="CV811" i="41"/>
  <c r="CV812" i="41"/>
  <c r="CV813" i="41"/>
  <c r="CV814" i="41"/>
  <c r="CV815" i="41"/>
  <c r="CV816" i="41"/>
  <c r="CV817" i="41"/>
  <c r="CV818" i="41"/>
  <c r="CV819" i="41"/>
  <c r="CV820" i="41"/>
  <c r="CV821" i="41"/>
  <c r="CV822" i="41"/>
  <c r="CV823" i="41"/>
  <c r="CV824" i="41"/>
  <c r="CV825" i="41"/>
  <c r="CV826" i="41"/>
  <c r="CV827" i="41"/>
  <c r="CV828" i="41"/>
  <c r="CV829" i="41"/>
  <c r="CV830" i="41"/>
  <c r="CV831" i="41"/>
  <c r="CV832" i="41"/>
  <c r="CV833" i="41"/>
  <c r="CV834" i="41"/>
  <c r="CV835" i="41"/>
  <c r="CV836" i="41"/>
  <c r="CV837" i="41"/>
  <c r="CV838" i="41"/>
  <c r="CV839" i="41"/>
  <c r="CV840" i="41"/>
  <c r="CV841" i="41"/>
  <c r="CV842" i="41"/>
  <c r="CV843" i="41"/>
  <c r="CV844" i="41"/>
  <c r="CV845" i="41"/>
  <c r="CV846" i="41"/>
  <c r="CV847" i="41"/>
  <c r="CV848" i="41"/>
  <c r="CV849" i="41"/>
  <c r="CV850" i="41"/>
  <c r="CV851" i="41"/>
  <c r="CV852" i="41"/>
  <c r="CV853" i="41"/>
  <c r="CV854" i="41"/>
  <c r="CV855" i="41"/>
  <c r="CV856" i="41"/>
  <c r="CV857" i="41"/>
  <c r="CV858" i="41"/>
  <c r="CV859" i="41"/>
  <c r="CV860" i="41"/>
  <c r="CV861" i="41"/>
  <c r="CV862" i="41"/>
  <c r="CV863" i="41"/>
  <c r="CV864" i="41"/>
  <c r="CV865" i="41"/>
  <c r="CV866" i="41"/>
  <c r="CV867" i="41"/>
  <c r="CV868" i="41"/>
  <c r="CV869" i="41"/>
  <c r="CV870" i="41"/>
  <c r="CV871" i="41"/>
  <c r="CV872" i="41"/>
  <c r="CV873" i="41"/>
  <c r="CV874" i="41"/>
  <c r="CV875" i="41"/>
  <c r="CV876" i="41"/>
  <c r="CV877" i="41"/>
  <c r="CV878" i="41"/>
  <c r="CV879" i="41"/>
  <c r="CV880" i="41"/>
  <c r="CV881" i="41"/>
  <c r="CV882" i="41"/>
  <c r="CV883" i="41"/>
  <c r="CV884" i="41"/>
  <c r="CV885" i="41"/>
  <c r="CV886" i="41"/>
  <c r="CV887" i="41"/>
  <c r="CV888" i="41"/>
  <c r="CV889" i="41"/>
  <c r="CV890" i="41"/>
  <c r="CV891" i="41"/>
  <c r="CV892" i="41"/>
  <c r="CV893" i="41"/>
  <c r="CV894" i="41"/>
  <c r="CV895" i="41"/>
  <c r="CV896" i="41"/>
  <c r="CV897" i="41"/>
  <c r="CV898" i="41"/>
  <c r="CV899" i="41"/>
  <c r="CV900" i="41"/>
  <c r="CV901" i="41"/>
  <c r="CV902" i="41"/>
  <c r="CV903" i="41"/>
  <c r="CV904" i="41"/>
  <c r="CV905" i="41"/>
  <c r="CV906" i="41"/>
  <c r="CV907" i="41"/>
  <c r="CV908" i="41"/>
  <c r="CV909" i="41"/>
  <c r="CV910" i="41"/>
  <c r="CV911" i="41"/>
  <c r="CV912" i="41"/>
  <c r="CV913" i="41"/>
  <c r="CV914" i="41"/>
  <c r="CV915" i="41"/>
  <c r="CV916" i="41"/>
  <c r="CV917" i="41"/>
  <c r="CV918" i="41"/>
  <c r="CV919" i="41"/>
  <c r="CV920" i="41"/>
  <c r="CV921" i="41"/>
  <c r="CV922" i="41"/>
  <c r="CV923" i="41"/>
  <c r="CV924" i="41"/>
  <c r="CV925" i="41"/>
  <c r="CV926" i="41"/>
  <c r="CV927" i="41"/>
  <c r="CV928" i="41"/>
  <c r="CV929" i="41"/>
  <c r="CV930" i="41"/>
  <c r="CV931" i="41"/>
  <c r="CV932" i="41"/>
  <c r="CV933" i="41"/>
  <c r="CV934" i="41"/>
  <c r="CV935" i="41"/>
  <c r="CV936" i="41"/>
  <c r="CV937" i="41"/>
  <c r="CV938" i="41"/>
  <c r="CV939" i="41"/>
  <c r="CV940" i="41"/>
  <c r="CV941" i="41"/>
  <c r="CV942" i="41"/>
  <c r="CV943" i="41"/>
  <c r="CV944" i="41"/>
  <c r="CV945" i="41"/>
  <c r="CV946" i="41"/>
  <c r="CV947" i="41"/>
  <c r="CV948" i="41"/>
  <c r="CV949" i="41"/>
  <c r="CV950" i="41"/>
  <c r="CV951" i="41"/>
  <c r="CV952" i="41"/>
  <c r="CV953" i="41"/>
  <c r="CV954" i="41"/>
  <c r="CV955" i="41"/>
  <c r="CV956" i="41"/>
  <c r="CV957" i="41"/>
  <c r="CV958" i="41"/>
  <c r="CV959" i="41"/>
  <c r="CV960" i="41"/>
  <c r="CV961" i="41"/>
  <c r="CV962" i="41"/>
  <c r="CV963" i="41"/>
  <c r="CV964" i="41"/>
  <c r="CV965" i="41"/>
  <c r="CV966" i="41"/>
  <c r="CV967" i="41"/>
  <c r="CV968" i="41"/>
  <c r="CV969" i="41"/>
  <c r="CV970" i="41"/>
  <c r="CV971" i="41"/>
  <c r="CV972" i="41"/>
  <c r="CV973" i="41"/>
  <c r="CV974" i="41"/>
  <c r="CV975" i="41"/>
  <c r="CV976" i="41"/>
  <c r="CV977" i="41"/>
  <c r="CV978" i="41"/>
  <c r="CV979" i="41"/>
  <c r="CV980" i="41"/>
  <c r="CV981" i="41"/>
  <c r="CV982" i="41"/>
  <c r="CV983" i="41"/>
  <c r="CV984" i="41"/>
  <c r="CV985" i="41"/>
  <c r="CV986" i="41"/>
  <c r="CV987" i="41"/>
  <c r="CV988" i="41"/>
  <c r="CV989" i="41"/>
  <c r="CV990" i="41"/>
  <c r="CV991" i="41"/>
  <c r="CV992" i="41"/>
  <c r="CV993" i="41"/>
  <c r="CV994" i="41"/>
  <c r="CV995" i="41"/>
  <c r="CV996" i="41"/>
  <c r="CV997" i="41"/>
  <c r="CV998" i="41"/>
  <c r="CV999" i="41"/>
  <c r="CV1000" i="41"/>
  <c r="CV1001" i="41"/>
  <c r="CV1002" i="41"/>
  <c r="CV1003" i="41"/>
  <c r="CV1004" i="41"/>
  <c r="CV1005" i="41"/>
  <c r="CV1006" i="41"/>
  <c r="CV1007" i="41"/>
  <c r="CV1008" i="41"/>
  <c r="CV1009" i="41"/>
  <c r="CV1010" i="41"/>
  <c r="CV1011" i="41"/>
  <c r="CV1012" i="41"/>
  <c r="CV1013" i="41"/>
  <c r="CV1014" i="41"/>
  <c r="CV1015" i="41"/>
  <c r="CV1016" i="41"/>
  <c r="CV1017" i="41"/>
  <c r="CV1018" i="41"/>
  <c r="CV1019" i="41"/>
  <c r="CV1020" i="41"/>
  <c r="CV1021" i="41"/>
  <c r="CV1022" i="41"/>
  <c r="CV1023" i="41"/>
  <c r="CV1024" i="41"/>
  <c r="CV1025" i="41"/>
  <c r="CV1026" i="41"/>
  <c r="CV1027" i="41"/>
  <c r="CV1028" i="41"/>
  <c r="CV1029" i="41"/>
  <c r="CV1030" i="41"/>
  <c r="CV1031" i="41"/>
  <c r="CV1032" i="41"/>
  <c r="CV1033" i="41"/>
  <c r="CV1034" i="41"/>
  <c r="CV35" i="41"/>
  <c r="CO36" i="41"/>
  <c r="CO37" i="41"/>
  <c r="CO38" i="41"/>
  <c r="CO39" i="41"/>
  <c r="CO40" i="41"/>
  <c r="CO41" i="41"/>
  <c r="CO42" i="41"/>
  <c r="CO43" i="41"/>
  <c r="CO44" i="41"/>
  <c r="CO45" i="41"/>
  <c r="CO46" i="41"/>
  <c r="CO47" i="41"/>
  <c r="CO48" i="41"/>
  <c r="CO49" i="41"/>
  <c r="CO50" i="41"/>
  <c r="CO51" i="41"/>
  <c r="CO52" i="41"/>
  <c r="CO53" i="41"/>
  <c r="CO54" i="41"/>
  <c r="CO55" i="41"/>
  <c r="CO56" i="41"/>
  <c r="CO57" i="41"/>
  <c r="CO58" i="41"/>
  <c r="CO59" i="41"/>
  <c r="CO60" i="41"/>
  <c r="CO61" i="41"/>
  <c r="CO62" i="41"/>
  <c r="CO63" i="41"/>
  <c r="CO64" i="41"/>
  <c r="CO65" i="41"/>
  <c r="CO66" i="41"/>
  <c r="CO67" i="41"/>
  <c r="CO68" i="41"/>
  <c r="CO69" i="41"/>
  <c r="CO70" i="41"/>
  <c r="CO71" i="41"/>
  <c r="CO72" i="41"/>
  <c r="CO73" i="41"/>
  <c r="CO74" i="41"/>
  <c r="CO75" i="41"/>
  <c r="CO76" i="41"/>
  <c r="CO77" i="41"/>
  <c r="CO78" i="41"/>
  <c r="CO79" i="41"/>
  <c r="CO80" i="41"/>
  <c r="CO81" i="41"/>
  <c r="CO82" i="41"/>
  <c r="CO83" i="41"/>
  <c r="CO84" i="41"/>
  <c r="CO85" i="41"/>
  <c r="CO86" i="41"/>
  <c r="CO87" i="41"/>
  <c r="CO88" i="41"/>
  <c r="CO89" i="41"/>
  <c r="CO90" i="41"/>
  <c r="CO91" i="41"/>
  <c r="CO92" i="41"/>
  <c r="CO93" i="41"/>
  <c r="CO94" i="41"/>
  <c r="CO95" i="41"/>
  <c r="CO96" i="41"/>
  <c r="CO97" i="41"/>
  <c r="CO98" i="41"/>
  <c r="CO99" i="41"/>
  <c r="CO100" i="41"/>
  <c r="CO101" i="41"/>
  <c r="CO102" i="41"/>
  <c r="CO103" i="41"/>
  <c r="CO104" i="41"/>
  <c r="CO105" i="41"/>
  <c r="CO106" i="41"/>
  <c r="CO107" i="41"/>
  <c r="CO108" i="41"/>
  <c r="CO109" i="41"/>
  <c r="CO110" i="41"/>
  <c r="CO111" i="41"/>
  <c r="CO112" i="41"/>
  <c r="CO113" i="41"/>
  <c r="CO114" i="41"/>
  <c r="CO115" i="41"/>
  <c r="CO116" i="41"/>
  <c r="CO117" i="41"/>
  <c r="CO118" i="41"/>
  <c r="CO119" i="41"/>
  <c r="CO120" i="41"/>
  <c r="CO121" i="41"/>
  <c r="CO122" i="41"/>
  <c r="CO123" i="41"/>
  <c r="CO124" i="41"/>
  <c r="CO125" i="41"/>
  <c r="CO126" i="41"/>
  <c r="CO127" i="41"/>
  <c r="CO128" i="41"/>
  <c r="CO129" i="41"/>
  <c r="CO130" i="41"/>
  <c r="CO131" i="41"/>
  <c r="CO132" i="41"/>
  <c r="CO133" i="41"/>
  <c r="CO134" i="41"/>
  <c r="CO135" i="41"/>
  <c r="CO136" i="41"/>
  <c r="CO137" i="41"/>
  <c r="CO138" i="41"/>
  <c r="CO139" i="41"/>
  <c r="CO140" i="41"/>
  <c r="CO141" i="41"/>
  <c r="CO142" i="41"/>
  <c r="CO143" i="41"/>
  <c r="CO144" i="41"/>
  <c r="CO145" i="41"/>
  <c r="CO146" i="41"/>
  <c r="CO147" i="41"/>
  <c r="CO148" i="41"/>
  <c r="CO149" i="41"/>
  <c r="CO150" i="41"/>
  <c r="CO151" i="41"/>
  <c r="CO152" i="41"/>
  <c r="CO153" i="41"/>
  <c r="CO154" i="41"/>
  <c r="CO155" i="41"/>
  <c r="CO156" i="41"/>
  <c r="CO157" i="41"/>
  <c r="CO158" i="41"/>
  <c r="CO159" i="41"/>
  <c r="CO160" i="41"/>
  <c r="CO161" i="41"/>
  <c r="CO162" i="41"/>
  <c r="CO163" i="41"/>
  <c r="CO164" i="41"/>
  <c r="CO165" i="41"/>
  <c r="CO166" i="41"/>
  <c r="CO167" i="41"/>
  <c r="CO168" i="41"/>
  <c r="CO169" i="41"/>
  <c r="CO170" i="41"/>
  <c r="CO171" i="41"/>
  <c r="CO172" i="41"/>
  <c r="CO173" i="41"/>
  <c r="CO174" i="41"/>
  <c r="CO175" i="41"/>
  <c r="CO176" i="41"/>
  <c r="CO177" i="41"/>
  <c r="CO178" i="41"/>
  <c r="CO179" i="41"/>
  <c r="CO180" i="41"/>
  <c r="CO181" i="41"/>
  <c r="CO182" i="41"/>
  <c r="CO183" i="41"/>
  <c r="CO184" i="41"/>
  <c r="CO185" i="41"/>
  <c r="CO186" i="41"/>
  <c r="CO187" i="41"/>
  <c r="CO188" i="41"/>
  <c r="CO189" i="41"/>
  <c r="CO190" i="41"/>
  <c r="CO191" i="41"/>
  <c r="CO192" i="41"/>
  <c r="CO193" i="41"/>
  <c r="CO194" i="41"/>
  <c r="CO195" i="41"/>
  <c r="CO196" i="41"/>
  <c r="CO197" i="41"/>
  <c r="CO198" i="41"/>
  <c r="CO199" i="41"/>
  <c r="CO200" i="41"/>
  <c r="CO201" i="41"/>
  <c r="CO202" i="41"/>
  <c r="CO203" i="41"/>
  <c r="CO204" i="41"/>
  <c r="CO205" i="41"/>
  <c r="CO206" i="41"/>
  <c r="CO207" i="41"/>
  <c r="CO208" i="41"/>
  <c r="CO209" i="41"/>
  <c r="CO210" i="41"/>
  <c r="CO211" i="41"/>
  <c r="CO212" i="41"/>
  <c r="CO213" i="41"/>
  <c r="CO214" i="41"/>
  <c r="CO215" i="41"/>
  <c r="CO216" i="41"/>
  <c r="CO217" i="41"/>
  <c r="CO218" i="41"/>
  <c r="CO219" i="41"/>
  <c r="CO220" i="41"/>
  <c r="CO221" i="41"/>
  <c r="CO222" i="41"/>
  <c r="CO223" i="41"/>
  <c r="CO224" i="41"/>
  <c r="CO225" i="41"/>
  <c r="CO226" i="41"/>
  <c r="CO227" i="41"/>
  <c r="CO228" i="41"/>
  <c r="CO229" i="41"/>
  <c r="CO230" i="41"/>
  <c r="CO231" i="41"/>
  <c r="CO232" i="41"/>
  <c r="CO233" i="41"/>
  <c r="CO234" i="41"/>
  <c r="CO235" i="41"/>
  <c r="CO236" i="41"/>
  <c r="CO237" i="41"/>
  <c r="CO238" i="41"/>
  <c r="CO239" i="41"/>
  <c r="CO240" i="41"/>
  <c r="CO241" i="41"/>
  <c r="CO242" i="41"/>
  <c r="CO243" i="41"/>
  <c r="CO244" i="41"/>
  <c r="CO245" i="41"/>
  <c r="CO246" i="41"/>
  <c r="CO247" i="41"/>
  <c r="CO248" i="41"/>
  <c r="CO249" i="41"/>
  <c r="CO250" i="41"/>
  <c r="CO251" i="41"/>
  <c r="CO252" i="41"/>
  <c r="CO253" i="41"/>
  <c r="CO254" i="41"/>
  <c r="CO255" i="41"/>
  <c r="CO256" i="41"/>
  <c r="CO257" i="41"/>
  <c r="CO258" i="41"/>
  <c r="CO259" i="41"/>
  <c r="CO260" i="41"/>
  <c r="CO261" i="41"/>
  <c r="CO262" i="41"/>
  <c r="CO263" i="41"/>
  <c r="CO264" i="41"/>
  <c r="CO265" i="41"/>
  <c r="CO266" i="41"/>
  <c r="CO267" i="41"/>
  <c r="CO268" i="41"/>
  <c r="CO269" i="41"/>
  <c r="CO270" i="41"/>
  <c r="CO271" i="41"/>
  <c r="CO272" i="41"/>
  <c r="CO273" i="41"/>
  <c r="CO274" i="41"/>
  <c r="CO275" i="41"/>
  <c r="CO276" i="41"/>
  <c r="CO277" i="41"/>
  <c r="CO278" i="41"/>
  <c r="CO279" i="41"/>
  <c r="CO280" i="41"/>
  <c r="CO281" i="41"/>
  <c r="CO282" i="41"/>
  <c r="CO283" i="41"/>
  <c r="CO284" i="41"/>
  <c r="CO285" i="41"/>
  <c r="CO286" i="41"/>
  <c r="CO287" i="41"/>
  <c r="CO288" i="41"/>
  <c r="CO289" i="41"/>
  <c r="CO290" i="41"/>
  <c r="CO291" i="41"/>
  <c r="CO292" i="41"/>
  <c r="CO293" i="41"/>
  <c r="CO294" i="41"/>
  <c r="CO295" i="41"/>
  <c r="CO296" i="41"/>
  <c r="CO297" i="41"/>
  <c r="CO298" i="41"/>
  <c r="CO299" i="41"/>
  <c r="CO300" i="41"/>
  <c r="CO301" i="41"/>
  <c r="CO302" i="41"/>
  <c r="CO303" i="41"/>
  <c r="CO304" i="41"/>
  <c r="CO305" i="41"/>
  <c r="CO306" i="41"/>
  <c r="CO307" i="41"/>
  <c r="CO308" i="41"/>
  <c r="CO309" i="41"/>
  <c r="CO310" i="41"/>
  <c r="CO311" i="41"/>
  <c r="CO312" i="41"/>
  <c r="CO313" i="41"/>
  <c r="CO314" i="41"/>
  <c r="CO315" i="41"/>
  <c r="CO316" i="41"/>
  <c r="CO317" i="41"/>
  <c r="CO318" i="41"/>
  <c r="CO319" i="41"/>
  <c r="CO320" i="41"/>
  <c r="CO321" i="41"/>
  <c r="CO322" i="41"/>
  <c r="CO323" i="41"/>
  <c r="CO324" i="41"/>
  <c r="CO325" i="41"/>
  <c r="CO326" i="41"/>
  <c r="CO327" i="41"/>
  <c r="CO328" i="41"/>
  <c r="CO329" i="41"/>
  <c r="CO330" i="41"/>
  <c r="CO331" i="41"/>
  <c r="CO332" i="41"/>
  <c r="CO333" i="41"/>
  <c r="CO334" i="41"/>
  <c r="CO335" i="41"/>
  <c r="CO336" i="41"/>
  <c r="CO337" i="41"/>
  <c r="CO338" i="41"/>
  <c r="CO339" i="41"/>
  <c r="CO340" i="41"/>
  <c r="CO341" i="41"/>
  <c r="CO342" i="41"/>
  <c r="CO343" i="41"/>
  <c r="CO344" i="41"/>
  <c r="CO345" i="41"/>
  <c r="CO346" i="41"/>
  <c r="CO347" i="41"/>
  <c r="CO348" i="41"/>
  <c r="CO349" i="41"/>
  <c r="CO350" i="41"/>
  <c r="CO351" i="41"/>
  <c r="CO352" i="41"/>
  <c r="CO353" i="41"/>
  <c r="CO354" i="41"/>
  <c r="CO355" i="41"/>
  <c r="CO356" i="41"/>
  <c r="CO357" i="41"/>
  <c r="CO358" i="41"/>
  <c r="CO359" i="41"/>
  <c r="CO360" i="41"/>
  <c r="CO361" i="41"/>
  <c r="CO362" i="41"/>
  <c r="CO363" i="41"/>
  <c r="CO364" i="41"/>
  <c r="CO365" i="41"/>
  <c r="CO366" i="41"/>
  <c r="CO367" i="41"/>
  <c r="CO368" i="41"/>
  <c r="CO369" i="41"/>
  <c r="CO370" i="41"/>
  <c r="CO371" i="41"/>
  <c r="CO372" i="41"/>
  <c r="CO373" i="41"/>
  <c r="CO374" i="41"/>
  <c r="CO375" i="41"/>
  <c r="CO376" i="41"/>
  <c r="CO377" i="41"/>
  <c r="CO378" i="41"/>
  <c r="CO379" i="41"/>
  <c r="CO380" i="41"/>
  <c r="CO381" i="41"/>
  <c r="CO382" i="41"/>
  <c r="CO383" i="41"/>
  <c r="CO384" i="41"/>
  <c r="CO385" i="41"/>
  <c r="CO386" i="41"/>
  <c r="CO387" i="41"/>
  <c r="CO388" i="41"/>
  <c r="CO389" i="41"/>
  <c r="CO390" i="41"/>
  <c r="CO391" i="41"/>
  <c r="CO392" i="41"/>
  <c r="CO393" i="41"/>
  <c r="CO394" i="41"/>
  <c r="CO395" i="41"/>
  <c r="CO396" i="41"/>
  <c r="CO397" i="41"/>
  <c r="CO398" i="41"/>
  <c r="CO399" i="41"/>
  <c r="CO400" i="41"/>
  <c r="CO401" i="41"/>
  <c r="CO402" i="41"/>
  <c r="CO403" i="41"/>
  <c r="CO404" i="41"/>
  <c r="CO405" i="41"/>
  <c r="CO406" i="41"/>
  <c r="CO407" i="41"/>
  <c r="CO408" i="41"/>
  <c r="CO409" i="41"/>
  <c r="CO410" i="41"/>
  <c r="CO411" i="41"/>
  <c r="CO412" i="41"/>
  <c r="CO413" i="41"/>
  <c r="CO414" i="41"/>
  <c r="CO415" i="41"/>
  <c r="CO416" i="41"/>
  <c r="CO417" i="41"/>
  <c r="CO418" i="41"/>
  <c r="CO419" i="41"/>
  <c r="CO420" i="41"/>
  <c r="CO421" i="41"/>
  <c r="CO422" i="41"/>
  <c r="CO423" i="41"/>
  <c r="CO424" i="41"/>
  <c r="CO425" i="41"/>
  <c r="CO426" i="41"/>
  <c r="CO427" i="41"/>
  <c r="CO428" i="41"/>
  <c r="CO429" i="41"/>
  <c r="CO430" i="41"/>
  <c r="CO431" i="41"/>
  <c r="CO432" i="41"/>
  <c r="CO433" i="41"/>
  <c r="CO434" i="41"/>
  <c r="CO435" i="41"/>
  <c r="CO436" i="41"/>
  <c r="CO437" i="41"/>
  <c r="CO438" i="41"/>
  <c r="CO439" i="41"/>
  <c r="CO440" i="41"/>
  <c r="CO441" i="41"/>
  <c r="CO442" i="41"/>
  <c r="CO443" i="41"/>
  <c r="CO444" i="41"/>
  <c r="CO445" i="41"/>
  <c r="CO446" i="41"/>
  <c r="CO447" i="41"/>
  <c r="CO448" i="41"/>
  <c r="CO449" i="41"/>
  <c r="CO450" i="41"/>
  <c r="CO451" i="41"/>
  <c r="CO452" i="41"/>
  <c r="CO453" i="41"/>
  <c r="CO454" i="41"/>
  <c r="CO455" i="41"/>
  <c r="CO456" i="41"/>
  <c r="CO457" i="41"/>
  <c r="CO458" i="41"/>
  <c r="CO459" i="41"/>
  <c r="CO460" i="41"/>
  <c r="CO461" i="41"/>
  <c r="CO462" i="41"/>
  <c r="CO463" i="41"/>
  <c r="CO464" i="41"/>
  <c r="CO465" i="41"/>
  <c r="CO466" i="41"/>
  <c r="CO467" i="41"/>
  <c r="CO468" i="41"/>
  <c r="CO469" i="41"/>
  <c r="CO470" i="41"/>
  <c r="CO471" i="41"/>
  <c r="CO472" i="41"/>
  <c r="CO473" i="41"/>
  <c r="CO474" i="41"/>
  <c r="CO475" i="41"/>
  <c r="CO476" i="41"/>
  <c r="CO477" i="41"/>
  <c r="CO478" i="41"/>
  <c r="CO479" i="41"/>
  <c r="CO480" i="41"/>
  <c r="CO481" i="41"/>
  <c r="CO482" i="41"/>
  <c r="CO483" i="41"/>
  <c r="CO484" i="41"/>
  <c r="CO485" i="41"/>
  <c r="CO486" i="41"/>
  <c r="CO487" i="41"/>
  <c r="CO488" i="41"/>
  <c r="CO489" i="41"/>
  <c r="CO490" i="41"/>
  <c r="CO491" i="41"/>
  <c r="CO492" i="41"/>
  <c r="CO493" i="41"/>
  <c r="CO494" i="41"/>
  <c r="CO495" i="41"/>
  <c r="CO496" i="41"/>
  <c r="CO497" i="41"/>
  <c r="CO498" i="41"/>
  <c r="CO499" i="41"/>
  <c r="CO500" i="41"/>
  <c r="CO501" i="41"/>
  <c r="CO502" i="41"/>
  <c r="CO503" i="41"/>
  <c r="CO504" i="41"/>
  <c r="CO505" i="41"/>
  <c r="CO506" i="41"/>
  <c r="CO507" i="41"/>
  <c r="CO508" i="41"/>
  <c r="CO509" i="41"/>
  <c r="CO510" i="41"/>
  <c r="CO511" i="41"/>
  <c r="CO512" i="41"/>
  <c r="CO513" i="41"/>
  <c r="CO514" i="41"/>
  <c r="CO515" i="41"/>
  <c r="CO516" i="41"/>
  <c r="CO517" i="41"/>
  <c r="CO518" i="41"/>
  <c r="CO519" i="41"/>
  <c r="CO520" i="41"/>
  <c r="CO521" i="41"/>
  <c r="CO522" i="41"/>
  <c r="CO523" i="41"/>
  <c r="CO524" i="41"/>
  <c r="CO525" i="41"/>
  <c r="CO526" i="41"/>
  <c r="CO527" i="41"/>
  <c r="CO528" i="41"/>
  <c r="CO529" i="41"/>
  <c r="CO530" i="41"/>
  <c r="CO531" i="41"/>
  <c r="CO532" i="41"/>
  <c r="CO533" i="41"/>
  <c r="CO534" i="41"/>
  <c r="CO535" i="41"/>
  <c r="CO536" i="41"/>
  <c r="CO537" i="41"/>
  <c r="CO538" i="41"/>
  <c r="CO539" i="41"/>
  <c r="CO540" i="41"/>
  <c r="CO541" i="41"/>
  <c r="CO542" i="41"/>
  <c r="CO543" i="41"/>
  <c r="CO544" i="41"/>
  <c r="CO545" i="41"/>
  <c r="CO546" i="41"/>
  <c r="CO547" i="41"/>
  <c r="CO548" i="41"/>
  <c r="CO549" i="41"/>
  <c r="CO550" i="41"/>
  <c r="CO551" i="41"/>
  <c r="CO552" i="41"/>
  <c r="CO553" i="41"/>
  <c r="CO554" i="41"/>
  <c r="CO555" i="41"/>
  <c r="CO556" i="41"/>
  <c r="CO557" i="41"/>
  <c r="CO558" i="41"/>
  <c r="CO559" i="41"/>
  <c r="CO560" i="41"/>
  <c r="CO561" i="41"/>
  <c r="CO562" i="41"/>
  <c r="CO563" i="41"/>
  <c r="CO564" i="41"/>
  <c r="CO565" i="41"/>
  <c r="CO566" i="41"/>
  <c r="CO567" i="41"/>
  <c r="CO568" i="41"/>
  <c r="CO569" i="41"/>
  <c r="CO570" i="41"/>
  <c r="CO571" i="41"/>
  <c r="CO572" i="41"/>
  <c r="CO573" i="41"/>
  <c r="CO574" i="41"/>
  <c r="CO575" i="41"/>
  <c r="CO576" i="41"/>
  <c r="CO577" i="41"/>
  <c r="CO578" i="41"/>
  <c r="CO579" i="41"/>
  <c r="CO580" i="41"/>
  <c r="CO581" i="41"/>
  <c r="CO582" i="41"/>
  <c r="CO583" i="41"/>
  <c r="CO584" i="41"/>
  <c r="CO585" i="41"/>
  <c r="CO586" i="41"/>
  <c r="CO587" i="41"/>
  <c r="CO588" i="41"/>
  <c r="CO589" i="41"/>
  <c r="CO590" i="41"/>
  <c r="CO591" i="41"/>
  <c r="CO592" i="41"/>
  <c r="CO593" i="41"/>
  <c r="CO594" i="41"/>
  <c r="CO595" i="41"/>
  <c r="CO596" i="41"/>
  <c r="CO597" i="41"/>
  <c r="CO598" i="41"/>
  <c r="CO599" i="41"/>
  <c r="CO600" i="41"/>
  <c r="CO601" i="41"/>
  <c r="CO602" i="41"/>
  <c r="CO603" i="41"/>
  <c r="CO604" i="41"/>
  <c r="CO605" i="41"/>
  <c r="CO606" i="41"/>
  <c r="CO607" i="41"/>
  <c r="CO608" i="41"/>
  <c r="CO609" i="41"/>
  <c r="CO610" i="41"/>
  <c r="CO611" i="41"/>
  <c r="CO612" i="41"/>
  <c r="CO613" i="41"/>
  <c r="CO614" i="41"/>
  <c r="CO615" i="41"/>
  <c r="CO616" i="41"/>
  <c r="CO617" i="41"/>
  <c r="CO618" i="41"/>
  <c r="CO619" i="41"/>
  <c r="CO620" i="41"/>
  <c r="CO621" i="41"/>
  <c r="CO622" i="41"/>
  <c r="CO623" i="41"/>
  <c r="CO624" i="41"/>
  <c r="CO625" i="41"/>
  <c r="CO626" i="41"/>
  <c r="CO627" i="41"/>
  <c r="CO628" i="41"/>
  <c r="CO629" i="41"/>
  <c r="CO630" i="41"/>
  <c r="CO631" i="41"/>
  <c r="CO632" i="41"/>
  <c r="CO633" i="41"/>
  <c r="CO634" i="41"/>
  <c r="CO635" i="41"/>
  <c r="CO636" i="41"/>
  <c r="CO637" i="41"/>
  <c r="CO638" i="41"/>
  <c r="CO639" i="41"/>
  <c r="CO640" i="41"/>
  <c r="CO641" i="41"/>
  <c r="CO642" i="41"/>
  <c r="CO643" i="41"/>
  <c r="CO644" i="41"/>
  <c r="CO645" i="41"/>
  <c r="CO646" i="41"/>
  <c r="CO647" i="41"/>
  <c r="CO648" i="41"/>
  <c r="CO649" i="41"/>
  <c r="CO650" i="41"/>
  <c r="CO651" i="41"/>
  <c r="CO652" i="41"/>
  <c r="CO653" i="41"/>
  <c r="CO654" i="41"/>
  <c r="CO655" i="41"/>
  <c r="CO656" i="41"/>
  <c r="CO657" i="41"/>
  <c r="CO658" i="41"/>
  <c r="CO659" i="41"/>
  <c r="CO660" i="41"/>
  <c r="CO661" i="41"/>
  <c r="CO662" i="41"/>
  <c r="CO663" i="41"/>
  <c r="CO664" i="41"/>
  <c r="CO665" i="41"/>
  <c r="CO666" i="41"/>
  <c r="CO667" i="41"/>
  <c r="CO668" i="41"/>
  <c r="CO669" i="41"/>
  <c r="CO670" i="41"/>
  <c r="CO671" i="41"/>
  <c r="CO672" i="41"/>
  <c r="CO673" i="41"/>
  <c r="CO674" i="41"/>
  <c r="CO675" i="41"/>
  <c r="CO676" i="41"/>
  <c r="CO677" i="41"/>
  <c r="CO678" i="41"/>
  <c r="CO679" i="41"/>
  <c r="CO680" i="41"/>
  <c r="CO681" i="41"/>
  <c r="CO682" i="41"/>
  <c r="CO683" i="41"/>
  <c r="CO684" i="41"/>
  <c r="CO685" i="41"/>
  <c r="CO686" i="41"/>
  <c r="CO687" i="41"/>
  <c r="CO688" i="41"/>
  <c r="CO689" i="41"/>
  <c r="CO690" i="41"/>
  <c r="CO691" i="41"/>
  <c r="CO692" i="41"/>
  <c r="CO693" i="41"/>
  <c r="CO694" i="41"/>
  <c r="CO695" i="41"/>
  <c r="CO696" i="41"/>
  <c r="CO697" i="41"/>
  <c r="CO698" i="41"/>
  <c r="CO699" i="41"/>
  <c r="CO700" i="41"/>
  <c r="CO701" i="41"/>
  <c r="CO702" i="41"/>
  <c r="CO703" i="41"/>
  <c r="CO704" i="41"/>
  <c r="CO705" i="41"/>
  <c r="CO706" i="41"/>
  <c r="CO707" i="41"/>
  <c r="CO708" i="41"/>
  <c r="CO709" i="41"/>
  <c r="CO710" i="41"/>
  <c r="CO711" i="41"/>
  <c r="CO712" i="41"/>
  <c r="CO713" i="41"/>
  <c r="CO714" i="41"/>
  <c r="CO715" i="41"/>
  <c r="CO716" i="41"/>
  <c r="CO717" i="41"/>
  <c r="CO718" i="41"/>
  <c r="CO719" i="41"/>
  <c r="CO720" i="41"/>
  <c r="CO721" i="41"/>
  <c r="CO722" i="41"/>
  <c r="CO723" i="41"/>
  <c r="CO724" i="41"/>
  <c r="CO725" i="41"/>
  <c r="CO726" i="41"/>
  <c r="CO727" i="41"/>
  <c r="CO728" i="41"/>
  <c r="CO729" i="41"/>
  <c r="CO730" i="41"/>
  <c r="CO731" i="41"/>
  <c r="CO732" i="41"/>
  <c r="CO733" i="41"/>
  <c r="CO734" i="41"/>
  <c r="CO735" i="41"/>
  <c r="CO736" i="41"/>
  <c r="CO737" i="41"/>
  <c r="CO738" i="41"/>
  <c r="CO739" i="41"/>
  <c r="CO740" i="41"/>
  <c r="CO741" i="41"/>
  <c r="CO742" i="41"/>
  <c r="CO743" i="41"/>
  <c r="CO744" i="41"/>
  <c r="CO745" i="41"/>
  <c r="CO746" i="41"/>
  <c r="CO747" i="41"/>
  <c r="CO748" i="41"/>
  <c r="CO749" i="41"/>
  <c r="CO750" i="41"/>
  <c r="CO751" i="41"/>
  <c r="CO752" i="41"/>
  <c r="CO753" i="41"/>
  <c r="CO754" i="41"/>
  <c r="CO755" i="41"/>
  <c r="CO756" i="41"/>
  <c r="CO757" i="41"/>
  <c r="CO758" i="41"/>
  <c r="CO759" i="41"/>
  <c r="CO760" i="41"/>
  <c r="CO761" i="41"/>
  <c r="CO762" i="41"/>
  <c r="CO763" i="41"/>
  <c r="CO764" i="41"/>
  <c r="CO765" i="41"/>
  <c r="CO766" i="41"/>
  <c r="CO767" i="41"/>
  <c r="CO768" i="41"/>
  <c r="CO769" i="41"/>
  <c r="CO770" i="41"/>
  <c r="CO771" i="41"/>
  <c r="CO772" i="41"/>
  <c r="CO773" i="41"/>
  <c r="CO774" i="41"/>
  <c r="CO775" i="41"/>
  <c r="CO776" i="41"/>
  <c r="CO777" i="41"/>
  <c r="CO778" i="41"/>
  <c r="CO779" i="41"/>
  <c r="CO780" i="41"/>
  <c r="CO781" i="41"/>
  <c r="CO782" i="41"/>
  <c r="CO783" i="41"/>
  <c r="CO784" i="41"/>
  <c r="CO785" i="41"/>
  <c r="CO786" i="41"/>
  <c r="CO787" i="41"/>
  <c r="CO788" i="41"/>
  <c r="CO789" i="41"/>
  <c r="CO790" i="41"/>
  <c r="CO791" i="41"/>
  <c r="CO792" i="41"/>
  <c r="CO793" i="41"/>
  <c r="CO794" i="41"/>
  <c r="CO795" i="41"/>
  <c r="CO796" i="41"/>
  <c r="CO797" i="41"/>
  <c r="CO798" i="41"/>
  <c r="CO799" i="41"/>
  <c r="CO800" i="41"/>
  <c r="CO801" i="41"/>
  <c r="CO802" i="41"/>
  <c r="CO803" i="41"/>
  <c r="CO804" i="41"/>
  <c r="CO805" i="41"/>
  <c r="CO806" i="41"/>
  <c r="CO807" i="41"/>
  <c r="CO808" i="41"/>
  <c r="CO809" i="41"/>
  <c r="CO810" i="41"/>
  <c r="CO811" i="41"/>
  <c r="CO812" i="41"/>
  <c r="CO813" i="41"/>
  <c r="CO814" i="41"/>
  <c r="CO815" i="41"/>
  <c r="CO816" i="41"/>
  <c r="CO817" i="41"/>
  <c r="CO818" i="41"/>
  <c r="CO819" i="41"/>
  <c r="CO820" i="41"/>
  <c r="CO821" i="41"/>
  <c r="CO822" i="41"/>
  <c r="CO823" i="41"/>
  <c r="CO824" i="41"/>
  <c r="CO825" i="41"/>
  <c r="CO826" i="41"/>
  <c r="CO827" i="41"/>
  <c r="CO828" i="41"/>
  <c r="CO829" i="41"/>
  <c r="CO830" i="41"/>
  <c r="CO831" i="41"/>
  <c r="CO832" i="41"/>
  <c r="CO833" i="41"/>
  <c r="CO834" i="41"/>
  <c r="CO835" i="41"/>
  <c r="CO836" i="41"/>
  <c r="CO837" i="41"/>
  <c r="CO838" i="41"/>
  <c r="CO839" i="41"/>
  <c r="CO840" i="41"/>
  <c r="CO841" i="41"/>
  <c r="CO842" i="41"/>
  <c r="CO843" i="41"/>
  <c r="CO844" i="41"/>
  <c r="CO845" i="41"/>
  <c r="CO846" i="41"/>
  <c r="CO847" i="41"/>
  <c r="CO848" i="41"/>
  <c r="CO849" i="41"/>
  <c r="CO850" i="41"/>
  <c r="CO851" i="41"/>
  <c r="CO852" i="41"/>
  <c r="CO853" i="41"/>
  <c r="CO854" i="41"/>
  <c r="CO855" i="41"/>
  <c r="CO856" i="41"/>
  <c r="CO857" i="41"/>
  <c r="CO858" i="41"/>
  <c r="CO859" i="41"/>
  <c r="CO860" i="41"/>
  <c r="CO861" i="41"/>
  <c r="CO862" i="41"/>
  <c r="CO863" i="41"/>
  <c r="CO864" i="41"/>
  <c r="CO865" i="41"/>
  <c r="CO866" i="41"/>
  <c r="CO867" i="41"/>
  <c r="CO868" i="41"/>
  <c r="CO869" i="41"/>
  <c r="CO870" i="41"/>
  <c r="CO871" i="41"/>
  <c r="CO872" i="41"/>
  <c r="CO873" i="41"/>
  <c r="CO874" i="41"/>
  <c r="CO875" i="41"/>
  <c r="CO876" i="41"/>
  <c r="CO877" i="41"/>
  <c r="CO878" i="41"/>
  <c r="CO879" i="41"/>
  <c r="CO880" i="41"/>
  <c r="CO881" i="41"/>
  <c r="CO882" i="41"/>
  <c r="CO883" i="41"/>
  <c r="CO884" i="41"/>
  <c r="CO885" i="41"/>
  <c r="CO886" i="41"/>
  <c r="CO887" i="41"/>
  <c r="CO888" i="41"/>
  <c r="CO889" i="41"/>
  <c r="CO890" i="41"/>
  <c r="CO891" i="41"/>
  <c r="CO892" i="41"/>
  <c r="CO893" i="41"/>
  <c r="CO894" i="41"/>
  <c r="CO895" i="41"/>
  <c r="CO896" i="41"/>
  <c r="CO897" i="41"/>
  <c r="CO898" i="41"/>
  <c r="CO899" i="41"/>
  <c r="CO900" i="41"/>
  <c r="CO901" i="41"/>
  <c r="CO902" i="41"/>
  <c r="CO903" i="41"/>
  <c r="CO904" i="41"/>
  <c r="CO905" i="41"/>
  <c r="CO906" i="41"/>
  <c r="CO907" i="41"/>
  <c r="CO908" i="41"/>
  <c r="CO909" i="41"/>
  <c r="CO910" i="41"/>
  <c r="CO911" i="41"/>
  <c r="CO912" i="41"/>
  <c r="CO913" i="41"/>
  <c r="CO914" i="41"/>
  <c r="CO915" i="41"/>
  <c r="CO916" i="41"/>
  <c r="CO917" i="41"/>
  <c r="CO918" i="41"/>
  <c r="CO919" i="41"/>
  <c r="CO920" i="41"/>
  <c r="CO921" i="41"/>
  <c r="CO922" i="41"/>
  <c r="CO923" i="41"/>
  <c r="CO924" i="41"/>
  <c r="CO925" i="41"/>
  <c r="CO926" i="41"/>
  <c r="CO927" i="41"/>
  <c r="CO928" i="41"/>
  <c r="CO929" i="41"/>
  <c r="CO930" i="41"/>
  <c r="CO931" i="41"/>
  <c r="CO932" i="41"/>
  <c r="CO933" i="41"/>
  <c r="CO934" i="41"/>
  <c r="CO935" i="41"/>
  <c r="CO936" i="41"/>
  <c r="CO937" i="41"/>
  <c r="CO938" i="41"/>
  <c r="CO939" i="41"/>
  <c r="CO940" i="41"/>
  <c r="CO941" i="41"/>
  <c r="CO942" i="41"/>
  <c r="CO943" i="41"/>
  <c r="CO944" i="41"/>
  <c r="CO945" i="41"/>
  <c r="CO946" i="41"/>
  <c r="CO947" i="41"/>
  <c r="CO948" i="41"/>
  <c r="CO949" i="41"/>
  <c r="CO950" i="41"/>
  <c r="CO951" i="41"/>
  <c r="CO952" i="41"/>
  <c r="CO953" i="41"/>
  <c r="CO954" i="41"/>
  <c r="CO955" i="41"/>
  <c r="CO956" i="41"/>
  <c r="CO957" i="41"/>
  <c r="CO958" i="41"/>
  <c r="CO959" i="41"/>
  <c r="CO960" i="41"/>
  <c r="CO961" i="41"/>
  <c r="CO962" i="41"/>
  <c r="CO963" i="41"/>
  <c r="CO964" i="41"/>
  <c r="CO965" i="41"/>
  <c r="CO966" i="41"/>
  <c r="CO967" i="41"/>
  <c r="CO968" i="41"/>
  <c r="CO969" i="41"/>
  <c r="CO970" i="41"/>
  <c r="CO971" i="41"/>
  <c r="CO972" i="41"/>
  <c r="CO973" i="41"/>
  <c r="CO974" i="41"/>
  <c r="CO975" i="41"/>
  <c r="CO976" i="41"/>
  <c r="CO977" i="41"/>
  <c r="CO978" i="41"/>
  <c r="CO979" i="41"/>
  <c r="CO980" i="41"/>
  <c r="CO981" i="41"/>
  <c r="CO982" i="41"/>
  <c r="CO983" i="41"/>
  <c r="CO984" i="41"/>
  <c r="CO985" i="41"/>
  <c r="CO986" i="41"/>
  <c r="CO987" i="41"/>
  <c r="CO988" i="41"/>
  <c r="CO989" i="41"/>
  <c r="CO990" i="41"/>
  <c r="CO991" i="41"/>
  <c r="CO992" i="41"/>
  <c r="CO993" i="41"/>
  <c r="CO994" i="41"/>
  <c r="CO995" i="41"/>
  <c r="CO996" i="41"/>
  <c r="CO997" i="41"/>
  <c r="CO998" i="41"/>
  <c r="CO999" i="41"/>
  <c r="CO1000" i="41"/>
  <c r="CO1001" i="41"/>
  <c r="CO1002" i="41"/>
  <c r="CO1003" i="41"/>
  <c r="CO1004" i="41"/>
  <c r="CO1005" i="41"/>
  <c r="CO1006" i="41"/>
  <c r="CO1007" i="41"/>
  <c r="CO1008" i="41"/>
  <c r="CO1009" i="41"/>
  <c r="CO1010" i="41"/>
  <c r="CO1011" i="41"/>
  <c r="CO1012" i="41"/>
  <c r="CO1013" i="41"/>
  <c r="CO1014" i="41"/>
  <c r="CO1015" i="41"/>
  <c r="CO1016" i="41"/>
  <c r="CO1017" i="41"/>
  <c r="CO1018" i="41"/>
  <c r="CO1019" i="41"/>
  <c r="CO1020" i="41"/>
  <c r="CO1021" i="41"/>
  <c r="CO1022" i="41"/>
  <c r="CO1023" i="41"/>
  <c r="CO1024" i="41"/>
  <c r="CO1025" i="41"/>
  <c r="CO1026" i="41"/>
  <c r="CO1027" i="41"/>
  <c r="CO1028" i="41"/>
  <c r="CO1029" i="41"/>
  <c r="CO1030" i="41"/>
  <c r="CO1031" i="41"/>
  <c r="CO1032" i="41"/>
  <c r="CO1033" i="41"/>
  <c r="CO1034" i="41"/>
  <c r="CO35" i="41"/>
  <c r="CH36" i="41"/>
  <c r="CH37" i="41"/>
  <c r="CH38" i="41"/>
  <c r="CH39" i="41"/>
  <c r="CH40" i="41"/>
  <c r="CH41" i="41"/>
  <c r="CH42" i="41"/>
  <c r="CH43" i="41"/>
  <c r="CH44" i="41"/>
  <c r="CH45" i="41"/>
  <c r="CH46" i="41"/>
  <c r="CH47" i="41"/>
  <c r="CH48" i="41"/>
  <c r="CH49" i="41"/>
  <c r="CH50" i="41"/>
  <c r="CH51" i="41"/>
  <c r="CH52" i="41"/>
  <c r="CH53" i="41"/>
  <c r="CH54" i="41"/>
  <c r="CH55" i="41"/>
  <c r="CH56" i="41"/>
  <c r="CH57" i="41"/>
  <c r="CH58" i="41"/>
  <c r="CH59" i="41"/>
  <c r="CH60" i="41"/>
  <c r="CH61" i="41"/>
  <c r="CH62" i="41"/>
  <c r="CH63" i="41"/>
  <c r="CH64" i="41"/>
  <c r="CH65" i="41"/>
  <c r="CH66" i="41"/>
  <c r="CH67" i="41"/>
  <c r="CH68" i="41"/>
  <c r="CH69" i="41"/>
  <c r="CH70" i="41"/>
  <c r="CH71" i="41"/>
  <c r="CH72" i="41"/>
  <c r="CH73" i="41"/>
  <c r="CH74" i="41"/>
  <c r="CH75" i="41"/>
  <c r="CH76" i="41"/>
  <c r="CH77" i="41"/>
  <c r="CH78" i="41"/>
  <c r="CH79" i="41"/>
  <c r="CH80" i="41"/>
  <c r="CH81" i="41"/>
  <c r="CH82" i="41"/>
  <c r="CH83" i="41"/>
  <c r="CH84" i="41"/>
  <c r="CH85" i="41"/>
  <c r="CH86" i="41"/>
  <c r="CH87" i="41"/>
  <c r="CH88" i="41"/>
  <c r="CH89" i="41"/>
  <c r="CH90" i="41"/>
  <c r="CH91" i="41"/>
  <c r="CH92" i="41"/>
  <c r="CH93" i="41"/>
  <c r="CH94" i="41"/>
  <c r="CH95" i="41"/>
  <c r="CH96" i="41"/>
  <c r="CH97" i="41"/>
  <c r="CH98" i="41"/>
  <c r="CH99" i="41"/>
  <c r="CH100" i="41"/>
  <c r="CH101" i="41"/>
  <c r="CH102" i="41"/>
  <c r="CH103" i="41"/>
  <c r="CH104" i="41"/>
  <c r="CH105" i="41"/>
  <c r="CH106" i="41"/>
  <c r="CH107" i="41"/>
  <c r="CH108" i="41"/>
  <c r="CH109" i="41"/>
  <c r="CH110" i="41"/>
  <c r="CH111" i="41"/>
  <c r="CH112" i="41"/>
  <c r="CH113" i="41"/>
  <c r="CH114" i="41"/>
  <c r="CH115" i="41"/>
  <c r="CH116" i="41"/>
  <c r="CH117" i="41"/>
  <c r="CH118" i="41"/>
  <c r="CH119" i="41"/>
  <c r="CH120" i="41"/>
  <c r="CH121" i="41"/>
  <c r="CH122" i="41"/>
  <c r="CH123" i="41"/>
  <c r="CH124" i="41"/>
  <c r="CH125" i="41"/>
  <c r="CH126" i="41"/>
  <c r="CH127" i="41"/>
  <c r="CH128" i="41"/>
  <c r="CH129" i="41"/>
  <c r="CH130" i="41"/>
  <c r="CH131" i="41"/>
  <c r="CH132" i="41"/>
  <c r="CH133" i="41"/>
  <c r="CH134" i="41"/>
  <c r="CH135" i="41"/>
  <c r="CH136" i="41"/>
  <c r="CH137" i="41"/>
  <c r="CH138" i="41"/>
  <c r="CH139" i="41"/>
  <c r="CH140" i="41"/>
  <c r="CH141" i="41"/>
  <c r="CH142" i="41"/>
  <c r="CH143" i="41"/>
  <c r="CH144" i="41"/>
  <c r="CH145" i="41"/>
  <c r="CH146" i="41"/>
  <c r="CH147" i="41"/>
  <c r="CH148" i="41"/>
  <c r="CH149" i="41"/>
  <c r="CH150" i="41"/>
  <c r="CH151" i="41"/>
  <c r="CH152" i="41"/>
  <c r="CH153" i="41"/>
  <c r="CH154" i="41"/>
  <c r="CH155" i="41"/>
  <c r="CH156" i="41"/>
  <c r="CH157" i="41"/>
  <c r="CH158" i="41"/>
  <c r="CH159" i="41"/>
  <c r="CH160" i="41"/>
  <c r="CH161" i="41"/>
  <c r="CH162" i="41"/>
  <c r="CH163" i="41"/>
  <c r="CH164" i="41"/>
  <c r="CH165" i="41"/>
  <c r="CH166" i="41"/>
  <c r="CH167" i="41"/>
  <c r="CH168" i="41"/>
  <c r="CH169" i="41"/>
  <c r="CH170" i="41"/>
  <c r="CH171" i="41"/>
  <c r="CH172" i="41"/>
  <c r="CH173" i="41"/>
  <c r="CH174" i="41"/>
  <c r="CH175" i="41"/>
  <c r="CH176" i="41"/>
  <c r="CH177" i="41"/>
  <c r="CH178" i="41"/>
  <c r="CH179" i="41"/>
  <c r="CH180" i="41"/>
  <c r="CH181" i="41"/>
  <c r="CH182" i="41"/>
  <c r="CH183" i="41"/>
  <c r="CH184" i="41"/>
  <c r="CH185" i="41"/>
  <c r="CH186" i="41"/>
  <c r="CH187" i="41"/>
  <c r="CH188" i="41"/>
  <c r="CH189" i="41"/>
  <c r="CH190" i="41"/>
  <c r="CH191" i="41"/>
  <c r="CH192" i="41"/>
  <c r="CH193" i="41"/>
  <c r="CH194" i="41"/>
  <c r="CH195" i="41"/>
  <c r="CH196" i="41"/>
  <c r="CH197" i="41"/>
  <c r="CH198" i="41"/>
  <c r="CH199" i="41"/>
  <c r="CH200" i="41"/>
  <c r="CH201" i="41"/>
  <c r="CH202" i="41"/>
  <c r="CH203" i="41"/>
  <c r="CH204" i="41"/>
  <c r="CH205" i="41"/>
  <c r="CH206" i="41"/>
  <c r="CH207" i="41"/>
  <c r="CH208" i="41"/>
  <c r="CH209" i="41"/>
  <c r="CH210" i="41"/>
  <c r="CH211" i="41"/>
  <c r="CH212" i="41"/>
  <c r="CH213" i="41"/>
  <c r="CH214" i="41"/>
  <c r="CH215" i="41"/>
  <c r="CH216" i="41"/>
  <c r="CH217" i="41"/>
  <c r="CH218" i="41"/>
  <c r="CH219" i="41"/>
  <c r="CH220" i="41"/>
  <c r="CH221" i="41"/>
  <c r="CH222" i="41"/>
  <c r="CH223" i="41"/>
  <c r="CH224" i="41"/>
  <c r="CH225" i="41"/>
  <c r="CH226" i="41"/>
  <c r="CH227" i="41"/>
  <c r="CH228" i="41"/>
  <c r="CH229" i="41"/>
  <c r="CH230" i="41"/>
  <c r="CH231" i="41"/>
  <c r="CH232" i="41"/>
  <c r="CH233" i="41"/>
  <c r="CH234" i="41"/>
  <c r="CH235" i="41"/>
  <c r="CH236" i="41"/>
  <c r="CH237" i="41"/>
  <c r="CH238" i="41"/>
  <c r="CH239" i="41"/>
  <c r="CH240" i="41"/>
  <c r="CH241" i="41"/>
  <c r="CH242" i="41"/>
  <c r="CH243" i="41"/>
  <c r="CH244" i="41"/>
  <c r="CH245" i="41"/>
  <c r="CH246" i="41"/>
  <c r="CH247" i="41"/>
  <c r="CH248" i="41"/>
  <c r="CH249" i="41"/>
  <c r="CH250" i="41"/>
  <c r="CH251" i="41"/>
  <c r="CH252" i="41"/>
  <c r="CH253" i="41"/>
  <c r="CH254" i="41"/>
  <c r="CH255" i="41"/>
  <c r="CH256" i="41"/>
  <c r="CH257" i="41"/>
  <c r="CH258" i="41"/>
  <c r="CH259" i="41"/>
  <c r="CH260" i="41"/>
  <c r="CH261" i="41"/>
  <c r="CH262" i="41"/>
  <c r="CH263" i="41"/>
  <c r="CH264" i="41"/>
  <c r="CH265" i="41"/>
  <c r="CH266" i="41"/>
  <c r="CH267" i="41"/>
  <c r="CH268" i="41"/>
  <c r="CH269" i="41"/>
  <c r="CH270" i="41"/>
  <c r="CH271" i="41"/>
  <c r="CH272" i="41"/>
  <c r="CH273" i="41"/>
  <c r="CH274" i="41"/>
  <c r="CH275" i="41"/>
  <c r="CH276" i="41"/>
  <c r="CH277" i="41"/>
  <c r="CH278" i="41"/>
  <c r="CH279" i="41"/>
  <c r="CH280" i="41"/>
  <c r="CH281" i="41"/>
  <c r="CH282" i="41"/>
  <c r="CH283" i="41"/>
  <c r="CH284" i="41"/>
  <c r="CH285" i="41"/>
  <c r="CH286" i="41"/>
  <c r="CH287" i="41"/>
  <c r="CH288" i="41"/>
  <c r="CH289" i="41"/>
  <c r="CH290" i="41"/>
  <c r="CH291" i="41"/>
  <c r="CH292" i="41"/>
  <c r="CH293" i="41"/>
  <c r="CH294" i="41"/>
  <c r="CH295" i="41"/>
  <c r="CH296" i="41"/>
  <c r="CH297" i="41"/>
  <c r="CH298" i="41"/>
  <c r="CH299" i="41"/>
  <c r="CH300" i="41"/>
  <c r="CH301" i="41"/>
  <c r="CH302" i="41"/>
  <c r="CH303" i="41"/>
  <c r="CH304" i="41"/>
  <c r="CH305" i="41"/>
  <c r="CH306" i="41"/>
  <c r="CH307" i="41"/>
  <c r="CH308" i="41"/>
  <c r="CH309" i="41"/>
  <c r="CH310" i="41"/>
  <c r="CH311" i="41"/>
  <c r="CH312" i="41"/>
  <c r="CH313" i="41"/>
  <c r="CH314" i="41"/>
  <c r="CH315" i="41"/>
  <c r="CH316" i="41"/>
  <c r="CH317" i="41"/>
  <c r="CH318" i="41"/>
  <c r="CH319" i="41"/>
  <c r="CH320" i="41"/>
  <c r="CH321" i="41"/>
  <c r="CH322" i="41"/>
  <c r="CH323" i="41"/>
  <c r="CH324" i="41"/>
  <c r="CH325" i="41"/>
  <c r="CH326" i="41"/>
  <c r="CH327" i="41"/>
  <c r="CH328" i="41"/>
  <c r="CH329" i="41"/>
  <c r="CH330" i="41"/>
  <c r="CH331" i="41"/>
  <c r="CH332" i="41"/>
  <c r="CH333" i="41"/>
  <c r="CH334" i="41"/>
  <c r="CH335" i="41"/>
  <c r="CH336" i="41"/>
  <c r="CH337" i="41"/>
  <c r="CH338" i="41"/>
  <c r="CH339" i="41"/>
  <c r="CH340" i="41"/>
  <c r="CH341" i="41"/>
  <c r="CH342" i="41"/>
  <c r="CH343" i="41"/>
  <c r="CH344" i="41"/>
  <c r="CH345" i="41"/>
  <c r="CH346" i="41"/>
  <c r="CH347" i="41"/>
  <c r="CH348" i="41"/>
  <c r="CH349" i="41"/>
  <c r="CH350" i="41"/>
  <c r="CH351" i="41"/>
  <c r="CH352" i="41"/>
  <c r="CH353" i="41"/>
  <c r="CH354" i="41"/>
  <c r="CH355" i="41"/>
  <c r="CH356" i="41"/>
  <c r="CH357" i="41"/>
  <c r="CH358" i="41"/>
  <c r="CH359" i="41"/>
  <c r="CH360" i="41"/>
  <c r="CH361" i="41"/>
  <c r="CH362" i="41"/>
  <c r="CH363" i="41"/>
  <c r="CH364" i="41"/>
  <c r="CH365" i="41"/>
  <c r="CH366" i="41"/>
  <c r="CH367" i="41"/>
  <c r="CH368" i="41"/>
  <c r="CH369" i="41"/>
  <c r="CH370" i="41"/>
  <c r="CH371" i="41"/>
  <c r="CH372" i="41"/>
  <c r="CH373" i="41"/>
  <c r="CH374" i="41"/>
  <c r="CH375" i="41"/>
  <c r="CH376" i="41"/>
  <c r="CH377" i="41"/>
  <c r="CH378" i="41"/>
  <c r="CH379" i="41"/>
  <c r="CH380" i="41"/>
  <c r="CH381" i="41"/>
  <c r="CH382" i="41"/>
  <c r="CH383" i="41"/>
  <c r="CH384" i="41"/>
  <c r="CH385" i="41"/>
  <c r="CH386" i="41"/>
  <c r="CH387" i="41"/>
  <c r="CH388" i="41"/>
  <c r="CH389" i="41"/>
  <c r="CH390" i="41"/>
  <c r="CH391" i="41"/>
  <c r="CH392" i="41"/>
  <c r="CH393" i="41"/>
  <c r="CH394" i="41"/>
  <c r="CH395" i="41"/>
  <c r="CH396" i="41"/>
  <c r="CH397" i="41"/>
  <c r="CH398" i="41"/>
  <c r="CH399" i="41"/>
  <c r="CH400" i="41"/>
  <c r="CH401" i="41"/>
  <c r="CH402" i="41"/>
  <c r="CH403" i="41"/>
  <c r="CH404" i="41"/>
  <c r="CH405" i="41"/>
  <c r="CH406" i="41"/>
  <c r="CH407" i="41"/>
  <c r="CH408" i="41"/>
  <c r="CH409" i="41"/>
  <c r="CH410" i="41"/>
  <c r="CH411" i="41"/>
  <c r="CH412" i="41"/>
  <c r="CH413" i="41"/>
  <c r="CH414" i="41"/>
  <c r="CH415" i="41"/>
  <c r="CH416" i="41"/>
  <c r="CH417" i="41"/>
  <c r="CH418" i="41"/>
  <c r="CH419" i="41"/>
  <c r="CH420" i="41"/>
  <c r="CH421" i="41"/>
  <c r="CH422" i="41"/>
  <c r="CH423" i="41"/>
  <c r="CH424" i="41"/>
  <c r="CH425" i="41"/>
  <c r="CH426" i="41"/>
  <c r="CH427" i="41"/>
  <c r="CH428" i="41"/>
  <c r="CH429" i="41"/>
  <c r="CH430" i="41"/>
  <c r="CH431" i="41"/>
  <c r="CH432" i="41"/>
  <c r="CH433" i="41"/>
  <c r="CH434" i="41"/>
  <c r="CH435" i="41"/>
  <c r="CH436" i="41"/>
  <c r="CH437" i="41"/>
  <c r="CH438" i="41"/>
  <c r="CH439" i="41"/>
  <c r="CH440" i="41"/>
  <c r="CH441" i="41"/>
  <c r="CH442" i="41"/>
  <c r="CH443" i="41"/>
  <c r="CH444" i="41"/>
  <c r="CH445" i="41"/>
  <c r="CH446" i="41"/>
  <c r="CH447" i="41"/>
  <c r="CH448" i="41"/>
  <c r="CH449" i="41"/>
  <c r="CH450" i="41"/>
  <c r="CH451" i="41"/>
  <c r="CH452" i="41"/>
  <c r="CH453" i="41"/>
  <c r="CH454" i="41"/>
  <c r="CH455" i="41"/>
  <c r="CH456" i="41"/>
  <c r="CH457" i="41"/>
  <c r="CH458" i="41"/>
  <c r="CH459" i="41"/>
  <c r="CH460" i="41"/>
  <c r="CH461" i="41"/>
  <c r="CH462" i="41"/>
  <c r="CH463" i="41"/>
  <c r="CH464" i="41"/>
  <c r="CH465" i="41"/>
  <c r="CH466" i="41"/>
  <c r="CH467" i="41"/>
  <c r="CH468" i="41"/>
  <c r="CH469" i="41"/>
  <c r="CH470" i="41"/>
  <c r="CH471" i="41"/>
  <c r="CH472" i="41"/>
  <c r="CH473" i="41"/>
  <c r="CH474" i="41"/>
  <c r="CH475" i="41"/>
  <c r="CH476" i="41"/>
  <c r="CH477" i="41"/>
  <c r="CH478" i="41"/>
  <c r="CH479" i="41"/>
  <c r="CH480" i="41"/>
  <c r="CH481" i="41"/>
  <c r="CH482" i="41"/>
  <c r="CH483" i="41"/>
  <c r="CH484" i="41"/>
  <c r="CH485" i="41"/>
  <c r="CH486" i="41"/>
  <c r="CH487" i="41"/>
  <c r="CH488" i="41"/>
  <c r="CH489" i="41"/>
  <c r="CH490" i="41"/>
  <c r="CH491" i="41"/>
  <c r="CH492" i="41"/>
  <c r="CH493" i="41"/>
  <c r="CH494" i="41"/>
  <c r="CH495" i="41"/>
  <c r="CH496" i="41"/>
  <c r="CH497" i="41"/>
  <c r="CH498" i="41"/>
  <c r="CH499" i="41"/>
  <c r="CH500" i="41"/>
  <c r="CH501" i="41"/>
  <c r="CH502" i="41"/>
  <c r="CH503" i="41"/>
  <c r="CH504" i="41"/>
  <c r="CH505" i="41"/>
  <c r="CH506" i="41"/>
  <c r="CH507" i="41"/>
  <c r="CH508" i="41"/>
  <c r="CH509" i="41"/>
  <c r="CH510" i="41"/>
  <c r="CH511" i="41"/>
  <c r="CH512" i="41"/>
  <c r="CH513" i="41"/>
  <c r="CH514" i="41"/>
  <c r="CH515" i="41"/>
  <c r="CH516" i="41"/>
  <c r="CH517" i="41"/>
  <c r="CH518" i="41"/>
  <c r="CH519" i="41"/>
  <c r="CH520" i="41"/>
  <c r="CH521" i="41"/>
  <c r="CH522" i="41"/>
  <c r="CH523" i="41"/>
  <c r="CH524" i="41"/>
  <c r="CH525" i="41"/>
  <c r="CH526" i="41"/>
  <c r="CH527" i="41"/>
  <c r="CH528" i="41"/>
  <c r="CH529" i="41"/>
  <c r="CH530" i="41"/>
  <c r="CH531" i="41"/>
  <c r="CH532" i="41"/>
  <c r="CH533" i="41"/>
  <c r="CH534" i="41"/>
  <c r="CH535" i="41"/>
  <c r="CH536" i="41"/>
  <c r="CH537" i="41"/>
  <c r="CH538" i="41"/>
  <c r="CH539" i="41"/>
  <c r="CH540" i="41"/>
  <c r="CH541" i="41"/>
  <c r="CH542" i="41"/>
  <c r="CH543" i="41"/>
  <c r="CH544" i="41"/>
  <c r="CH545" i="41"/>
  <c r="CH546" i="41"/>
  <c r="CH547" i="41"/>
  <c r="CH548" i="41"/>
  <c r="CH549" i="41"/>
  <c r="CH550" i="41"/>
  <c r="CH551" i="41"/>
  <c r="CH552" i="41"/>
  <c r="CH553" i="41"/>
  <c r="CH554" i="41"/>
  <c r="CH555" i="41"/>
  <c r="CH556" i="41"/>
  <c r="CH557" i="41"/>
  <c r="CH558" i="41"/>
  <c r="CH559" i="41"/>
  <c r="CH560" i="41"/>
  <c r="CH561" i="41"/>
  <c r="CH562" i="41"/>
  <c r="CH563" i="41"/>
  <c r="CH564" i="41"/>
  <c r="CH565" i="41"/>
  <c r="CH566" i="41"/>
  <c r="CH567" i="41"/>
  <c r="CH568" i="41"/>
  <c r="CH569" i="41"/>
  <c r="CH570" i="41"/>
  <c r="CH571" i="41"/>
  <c r="CH572" i="41"/>
  <c r="CH573" i="41"/>
  <c r="CH574" i="41"/>
  <c r="CH575" i="41"/>
  <c r="CH576" i="41"/>
  <c r="CH577" i="41"/>
  <c r="CH578" i="41"/>
  <c r="CH579" i="41"/>
  <c r="CH580" i="41"/>
  <c r="CH581" i="41"/>
  <c r="CH582" i="41"/>
  <c r="CH583" i="41"/>
  <c r="CH584" i="41"/>
  <c r="CH585" i="41"/>
  <c r="CH586" i="41"/>
  <c r="CH587" i="41"/>
  <c r="CH588" i="41"/>
  <c r="CH589" i="41"/>
  <c r="CH590" i="41"/>
  <c r="CH591" i="41"/>
  <c r="CH592" i="41"/>
  <c r="CH593" i="41"/>
  <c r="CH594" i="41"/>
  <c r="CH595" i="41"/>
  <c r="CH596" i="41"/>
  <c r="CH597" i="41"/>
  <c r="CH598" i="41"/>
  <c r="CH599" i="41"/>
  <c r="CH600" i="41"/>
  <c r="CH601" i="41"/>
  <c r="CH602" i="41"/>
  <c r="CH603" i="41"/>
  <c r="CH604" i="41"/>
  <c r="CH605" i="41"/>
  <c r="CH606" i="41"/>
  <c r="CH607" i="41"/>
  <c r="CH608" i="41"/>
  <c r="CH609" i="41"/>
  <c r="CH610" i="41"/>
  <c r="CH611" i="41"/>
  <c r="CH612" i="41"/>
  <c r="CH613" i="41"/>
  <c r="CH614" i="41"/>
  <c r="CH615" i="41"/>
  <c r="CH616" i="41"/>
  <c r="CH617" i="41"/>
  <c r="CH618" i="41"/>
  <c r="CH619" i="41"/>
  <c r="CH620" i="41"/>
  <c r="CH621" i="41"/>
  <c r="CH622" i="41"/>
  <c r="CH623" i="41"/>
  <c r="CH624" i="41"/>
  <c r="CH625" i="41"/>
  <c r="CH626" i="41"/>
  <c r="CH627" i="41"/>
  <c r="CH628" i="41"/>
  <c r="CH629" i="41"/>
  <c r="CH630" i="41"/>
  <c r="CH631" i="41"/>
  <c r="CH632" i="41"/>
  <c r="CH633" i="41"/>
  <c r="CH634" i="41"/>
  <c r="CH635" i="41"/>
  <c r="CH636" i="41"/>
  <c r="CH637" i="41"/>
  <c r="CH638" i="41"/>
  <c r="CH639" i="41"/>
  <c r="CH640" i="41"/>
  <c r="CH641" i="41"/>
  <c r="CH642" i="41"/>
  <c r="CH643" i="41"/>
  <c r="CH644" i="41"/>
  <c r="CH645" i="41"/>
  <c r="CH646" i="41"/>
  <c r="CH647" i="41"/>
  <c r="CH648" i="41"/>
  <c r="CH649" i="41"/>
  <c r="CH650" i="41"/>
  <c r="CH651" i="41"/>
  <c r="CH652" i="41"/>
  <c r="CH653" i="41"/>
  <c r="CH654" i="41"/>
  <c r="CH655" i="41"/>
  <c r="CH656" i="41"/>
  <c r="CH657" i="41"/>
  <c r="CH658" i="41"/>
  <c r="CH659" i="41"/>
  <c r="CH660" i="41"/>
  <c r="CH661" i="41"/>
  <c r="CH662" i="41"/>
  <c r="CH663" i="41"/>
  <c r="CH664" i="41"/>
  <c r="CH665" i="41"/>
  <c r="CH666" i="41"/>
  <c r="CH667" i="41"/>
  <c r="CH668" i="41"/>
  <c r="CH669" i="41"/>
  <c r="CH670" i="41"/>
  <c r="CH671" i="41"/>
  <c r="CH672" i="41"/>
  <c r="CH673" i="41"/>
  <c r="CH674" i="41"/>
  <c r="CH675" i="41"/>
  <c r="CH676" i="41"/>
  <c r="CH677" i="41"/>
  <c r="CH678" i="41"/>
  <c r="CH679" i="41"/>
  <c r="CH680" i="41"/>
  <c r="CH681" i="41"/>
  <c r="CH682" i="41"/>
  <c r="CH683" i="41"/>
  <c r="CH684" i="41"/>
  <c r="CH685" i="41"/>
  <c r="CH686" i="41"/>
  <c r="CH687" i="41"/>
  <c r="CH688" i="41"/>
  <c r="CH689" i="41"/>
  <c r="CH690" i="41"/>
  <c r="CH691" i="41"/>
  <c r="CH692" i="41"/>
  <c r="CH693" i="41"/>
  <c r="CH694" i="41"/>
  <c r="CH695" i="41"/>
  <c r="CH696" i="41"/>
  <c r="CH697" i="41"/>
  <c r="CH698" i="41"/>
  <c r="CH699" i="41"/>
  <c r="CH700" i="41"/>
  <c r="CH701" i="41"/>
  <c r="CH702" i="41"/>
  <c r="CH703" i="41"/>
  <c r="CH704" i="41"/>
  <c r="CH705" i="41"/>
  <c r="CH706" i="41"/>
  <c r="CH707" i="41"/>
  <c r="CH708" i="41"/>
  <c r="CH709" i="41"/>
  <c r="CH710" i="41"/>
  <c r="CH711" i="41"/>
  <c r="CH712" i="41"/>
  <c r="CH713" i="41"/>
  <c r="CH714" i="41"/>
  <c r="CH715" i="41"/>
  <c r="CH716" i="41"/>
  <c r="CH717" i="41"/>
  <c r="CH718" i="41"/>
  <c r="CH719" i="41"/>
  <c r="CH720" i="41"/>
  <c r="CH721" i="41"/>
  <c r="CH722" i="41"/>
  <c r="CH723" i="41"/>
  <c r="CH724" i="41"/>
  <c r="CH725" i="41"/>
  <c r="CH726" i="41"/>
  <c r="CH727" i="41"/>
  <c r="CH728" i="41"/>
  <c r="CH729" i="41"/>
  <c r="CH730" i="41"/>
  <c r="CH731" i="41"/>
  <c r="CH732" i="41"/>
  <c r="CH733" i="41"/>
  <c r="CH734" i="41"/>
  <c r="CH735" i="41"/>
  <c r="CH736" i="41"/>
  <c r="CH737" i="41"/>
  <c r="CH738" i="41"/>
  <c r="CH739" i="41"/>
  <c r="CH740" i="41"/>
  <c r="CH741" i="41"/>
  <c r="CH742" i="41"/>
  <c r="CH743" i="41"/>
  <c r="CH744" i="41"/>
  <c r="CH745" i="41"/>
  <c r="CH746" i="41"/>
  <c r="CH747" i="41"/>
  <c r="CH748" i="41"/>
  <c r="CH749" i="41"/>
  <c r="CH750" i="41"/>
  <c r="CH751" i="41"/>
  <c r="CH752" i="41"/>
  <c r="CH753" i="41"/>
  <c r="CH754" i="41"/>
  <c r="CH755" i="41"/>
  <c r="CH756" i="41"/>
  <c r="CH757" i="41"/>
  <c r="CH758" i="41"/>
  <c r="CH759" i="41"/>
  <c r="CH760" i="41"/>
  <c r="CH761" i="41"/>
  <c r="CH762" i="41"/>
  <c r="CH763" i="41"/>
  <c r="CH764" i="41"/>
  <c r="CH765" i="41"/>
  <c r="CH766" i="41"/>
  <c r="CH767" i="41"/>
  <c r="CH768" i="41"/>
  <c r="CH769" i="41"/>
  <c r="CH770" i="41"/>
  <c r="CH771" i="41"/>
  <c r="CH772" i="41"/>
  <c r="CH773" i="41"/>
  <c r="CH774" i="41"/>
  <c r="CH775" i="41"/>
  <c r="CH776" i="41"/>
  <c r="CH777" i="41"/>
  <c r="CH778" i="41"/>
  <c r="CH779" i="41"/>
  <c r="CH780" i="41"/>
  <c r="CH781" i="41"/>
  <c r="CH782" i="41"/>
  <c r="CH783" i="41"/>
  <c r="CH784" i="41"/>
  <c r="CH785" i="41"/>
  <c r="CH786" i="41"/>
  <c r="CH787" i="41"/>
  <c r="CH788" i="41"/>
  <c r="CH789" i="41"/>
  <c r="CH790" i="41"/>
  <c r="CH791" i="41"/>
  <c r="CH792" i="41"/>
  <c r="CH793" i="41"/>
  <c r="CH794" i="41"/>
  <c r="CH795" i="41"/>
  <c r="CH796" i="41"/>
  <c r="CH797" i="41"/>
  <c r="CH798" i="41"/>
  <c r="CH799" i="41"/>
  <c r="CH800" i="41"/>
  <c r="CH801" i="41"/>
  <c r="CH802" i="41"/>
  <c r="CH803" i="41"/>
  <c r="CH804" i="41"/>
  <c r="CH805" i="41"/>
  <c r="CH806" i="41"/>
  <c r="CH807" i="41"/>
  <c r="CH808" i="41"/>
  <c r="CH809" i="41"/>
  <c r="CH810" i="41"/>
  <c r="CH811" i="41"/>
  <c r="CH812" i="41"/>
  <c r="CH813" i="41"/>
  <c r="CH814" i="41"/>
  <c r="CH815" i="41"/>
  <c r="CH816" i="41"/>
  <c r="CH817" i="41"/>
  <c r="CH818" i="41"/>
  <c r="CH819" i="41"/>
  <c r="CH820" i="41"/>
  <c r="CH821" i="41"/>
  <c r="CH822" i="41"/>
  <c r="CH823" i="41"/>
  <c r="CH824" i="41"/>
  <c r="CH825" i="41"/>
  <c r="CH826" i="41"/>
  <c r="CH827" i="41"/>
  <c r="CH828" i="41"/>
  <c r="CH829" i="41"/>
  <c r="CH830" i="41"/>
  <c r="CH831" i="41"/>
  <c r="CH832" i="41"/>
  <c r="CH833" i="41"/>
  <c r="CH834" i="41"/>
  <c r="CH835" i="41"/>
  <c r="CH836" i="41"/>
  <c r="CH837" i="41"/>
  <c r="CH838" i="41"/>
  <c r="CH839" i="41"/>
  <c r="CH840" i="41"/>
  <c r="CH841" i="41"/>
  <c r="CH842" i="41"/>
  <c r="CH843" i="41"/>
  <c r="CH844" i="41"/>
  <c r="CH845" i="41"/>
  <c r="CH846" i="41"/>
  <c r="CH847" i="41"/>
  <c r="CH848" i="41"/>
  <c r="CH849" i="41"/>
  <c r="CH850" i="41"/>
  <c r="CH851" i="41"/>
  <c r="CH852" i="41"/>
  <c r="CH853" i="41"/>
  <c r="CH854" i="41"/>
  <c r="CH855" i="41"/>
  <c r="CH856" i="41"/>
  <c r="CH857" i="41"/>
  <c r="CH858" i="41"/>
  <c r="CH859" i="41"/>
  <c r="CH860" i="41"/>
  <c r="CH861" i="41"/>
  <c r="CH862" i="41"/>
  <c r="CH863" i="41"/>
  <c r="CH864" i="41"/>
  <c r="CH865" i="41"/>
  <c r="CH866" i="41"/>
  <c r="CH867" i="41"/>
  <c r="CH868" i="41"/>
  <c r="CH869" i="41"/>
  <c r="CH870" i="41"/>
  <c r="CH871" i="41"/>
  <c r="CH872" i="41"/>
  <c r="CH873" i="41"/>
  <c r="CH874" i="41"/>
  <c r="CH875" i="41"/>
  <c r="CH876" i="41"/>
  <c r="CH877" i="41"/>
  <c r="CH878" i="41"/>
  <c r="CH879" i="41"/>
  <c r="CH880" i="41"/>
  <c r="CH881" i="41"/>
  <c r="CH882" i="41"/>
  <c r="CH883" i="41"/>
  <c r="CH884" i="41"/>
  <c r="CH885" i="41"/>
  <c r="CH886" i="41"/>
  <c r="CH887" i="41"/>
  <c r="CH888" i="41"/>
  <c r="CH889" i="41"/>
  <c r="CH890" i="41"/>
  <c r="CH891" i="41"/>
  <c r="CH892" i="41"/>
  <c r="CH893" i="41"/>
  <c r="CH894" i="41"/>
  <c r="CH895" i="41"/>
  <c r="CH896" i="41"/>
  <c r="CH897" i="41"/>
  <c r="CH898" i="41"/>
  <c r="CH899" i="41"/>
  <c r="CH900" i="41"/>
  <c r="CH901" i="41"/>
  <c r="CH902" i="41"/>
  <c r="CH903" i="41"/>
  <c r="CH904" i="41"/>
  <c r="CH905" i="41"/>
  <c r="CH906" i="41"/>
  <c r="CH907" i="41"/>
  <c r="CH908" i="41"/>
  <c r="CH909" i="41"/>
  <c r="CH910" i="41"/>
  <c r="CH911" i="41"/>
  <c r="CH912" i="41"/>
  <c r="CH913" i="41"/>
  <c r="CH914" i="41"/>
  <c r="CH915" i="41"/>
  <c r="CH916" i="41"/>
  <c r="CH917" i="41"/>
  <c r="CH918" i="41"/>
  <c r="CH919" i="41"/>
  <c r="CH920" i="41"/>
  <c r="CH921" i="41"/>
  <c r="CH922" i="41"/>
  <c r="CH923" i="41"/>
  <c r="CH924" i="41"/>
  <c r="CH925" i="41"/>
  <c r="CH926" i="41"/>
  <c r="CH927" i="41"/>
  <c r="CH928" i="41"/>
  <c r="CH929" i="41"/>
  <c r="CH930" i="41"/>
  <c r="CH931" i="41"/>
  <c r="CH932" i="41"/>
  <c r="CH933" i="41"/>
  <c r="CH934" i="41"/>
  <c r="CH935" i="41"/>
  <c r="CH936" i="41"/>
  <c r="CH937" i="41"/>
  <c r="CH938" i="41"/>
  <c r="CH939" i="41"/>
  <c r="CH940" i="41"/>
  <c r="CH941" i="41"/>
  <c r="CH942" i="41"/>
  <c r="CH943" i="41"/>
  <c r="CH944" i="41"/>
  <c r="CH945" i="41"/>
  <c r="CH946" i="41"/>
  <c r="CH947" i="41"/>
  <c r="CH948" i="41"/>
  <c r="CH949" i="41"/>
  <c r="CH950" i="41"/>
  <c r="CH951" i="41"/>
  <c r="CH952" i="41"/>
  <c r="CH953" i="41"/>
  <c r="CH954" i="41"/>
  <c r="CH955" i="41"/>
  <c r="CH956" i="41"/>
  <c r="CH957" i="41"/>
  <c r="CH958" i="41"/>
  <c r="CH959" i="41"/>
  <c r="CH960" i="41"/>
  <c r="CH961" i="41"/>
  <c r="CH962" i="41"/>
  <c r="CH963" i="41"/>
  <c r="CH964" i="41"/>
  <c r="CH965" i="41"/>
  <c r="CH966" i="41"/>
  <c r="CH967" i="41"/>
  <c r="CH968" i="41"/>
  <c r="CH969" i="41"/>
  <c r="CH970" i="41"/>
  <c r="CH971" i="41"/>
  <c r="CH972" i="41"/>
  <c r="CH973" i="41"/>
  <c r="CH974" i="41"/>
  <c r="CH975" i="41"/>
  <c r="CH976" i="41"/>
  <c r="CH977" i="41"/>
  <c r="CH978" i="41"/>
  <c r="CH979" i="41"/>
  <c r="CH980" i="41"/>
  <c r="CH981" i="41"/>
  <c r="CH982" i="41"/>
  <c r="CH983" i="41"/>
  <c r="CH984" i="41"/>
  <c r="CH985" i="41"/>
  <c r="CH986" i="41"/>
  <c r="CH987" i="41"/>
  <c r="CH988" i="41"/>
  <c r="CH989" i="41"/>
  <c r="CH990" i="41"/>
  <c r="CH991" i="41"/>
  <c r="CH992" i="41"/>
  <c r="CH993" i="41"/>
  <c r="CH994" i="41"/>
  <c r="CH995" i="41"/>
  <c r="CH996" i="41"/>
  <c r="CH997" i="41"/>
  <c r="CH998" i="41"/>
  <c r="CH999" i="41"/>
  <c r="CH1000" i="41"/>
  <c r="CH1001" i="41"/>
  <c r="CH1002" i="41"/>
  <c r="CH1003" i="41"/>
  <c r="CH1004" i="41"/>
  <c r="CH1005" i="41"/>
  <c r="CH1006" i="41"/>
  <c r="CH1007" i="41"/>
  <c r="CH1008" i="41"/>
  <c r="CH1009" i="41"/>
  <c r="CH1010" i="41"/>
  <c r="CH1011" i="41"/>
  <c r="CH1012" i="41"/>
  <c r="CH1013" i="41"/>
  <c r="CH1014" i="41"/>
  <c r="CH1015" i="41"/>
  <c r="CH1016" i="41"/>
  <c r="CH1017" i="41"/>
  <c r="CH1018" i="41"/>
  <c r="CH1019" i="41"/>
  <c r="CH1020" i="41"/>
  <c r="CH1021" i="41"/>
  <c r="CH1022" i="41"/>
  <c r="CH1023" i="41"/>
  <c r="CH1024" i="41"/>
  <c r="CH1025" i="41"/>
  <c r="CH1026" i="41"/>
  <c r="CH1027" i="41"/>
  <c r="CH1028" i="41"/>
  <c r="CH1029" i="41"/>
  <c r="CH1030" i="41"/>
  <c r="CH1031" i="41"/>
  <c r="CH1032" i="41"/>
  <c r="CH1033" i="41"/>
  <c r="CH1034" i="41"/>
  <c r="CH35" i="41"/>
  <c r="CA36" i="41"/>
  <c r="CA37" i="41"/>
  <c r="CA38" i="41"/>
  <c r="CA39" i="41"/>
  <c r="CA40" i="41"/>
  <c r="CA41" i="41"/>
  <c r="CA42" i="41"/>
  <c r="CA43" i="41"/>
  <c r="CA44" i="41"/>
  <c r="CA45" i="41"/>
  <c r="CA46" i="41"/>
  <c r="CA47" i="41"/>
  <c r="CA48" i="41"/>
  <c r="CA49" i="41"/>
  <c r="CA50" i="41"/>
  <c r="CA51" i="41"/>
  <c r="CA52" i="41"/>
  <c r="CA53" i="41"/>
  <c r="CA54" i="41"/>
  <c r="CA55" i="41"/>
  <c r="CA56" i="41"/>
  <c r="CA57" i="41"/>
  <c r="CA58" i="41"/>
  <c r="CA59" i="41"/>
  <c r="CA60" i="41"/>
  <c r="CA61" i="41"/>
  <c r="CA62" i="41"/>
  <c r="CA63" i="41"/>
  <c r="CA64" i="41"/>
  <c r="CA65" i="41"/>
  <c r="CA66" i="41"/>
  <c r="CA67" i="41"/>
  <c r="CA68" i="41"/>
  <c r="CA69" i="41"/>
  <c r="CA70" i="41"/>
  <c r="CA71" i="41"/>
  <c r="CA72" i="41"/>
  <c r="CA73" i="41"/>
  <c r="CA74" i="41"/>
  <c r="CA75" i="41"/>
  <c r="CA76" i="41"/>
  <c r="CA77" i="41"/>
  <c r="CA78" i="41"/>
  <c r="CA79" i="41"/>
  <c r="CA80" i="41"/>
  <c r="CA81" i="41"/>
  <c r="CA82" i="41"/>
  <c r="CA83" i="41"/>
  <c r="CA84" i="41"/>
  <c r="CA85" i="41"/>
  <c r="CA86" i="41"/>
  <c r="CA87" i="41"/>
  <c r="CA88" i="41"/>
  <c r="CA89" i="41"/>
  <c r="CA90" i="41"/>
  <c r="CA91" i="41"/>
  <c r="CA92" i="41"/>
  <c r="CA93" i="41"/>
  <c r="CA94" i="41"/>
  <c r="CA95" i="41"/>
  <c r="CA96" i="41"/>
  <c r="CA97" i="41"/>
  <c r="CA98" i="41"/>
  <c r="CA99" i="41"/>
  <c r="CA100" i="41"/>
  <c r="CA101" i="41"/>
  <c r="CA102" i="41"/>
  <c r="CA103" i="41"/>
  <c r="CA104" i="41"/>
  <c r="CA105" i="41"/>
  <c r="CA106" i="41"/>
  <c r="CA107" i="41"/>
  <c r="CA108" i="41"/>
  <c r="CA109" i="41"/>
  <c r="CA110" i="41"/>
  <c r="CA111" i="41"/>
  <c r="CA112" i="41"/>
  <c r="CA113" i="41"/>
  <c r="CA114" i="41"/>
  <c r="CA115" i="41"/>
  <c r="CA116" i="41"/>
  <c r="CA117" i="41"/>
  <c r="CA118" i="41"/>
  <c r="CA119" i="41"/>
  <c r="CA120" i="41"/>
  <c r="CA121" i="41"/>
  <c r="CA122" i="41"/>
  <c r="CA123" i="41"/>
  <c r="CA124" i="41"/>
  <c r="CA125" i="41"/>
  <c r="CA126" i="41"/>
  <c r="CA127" i="41"/>
  <c r="CA128" i="41"/>
  <c r="CA129" i="41"/>
  <c r="CA130" i="41"/>
  <c r="CA131" i="41"/>
  <c r="CA132" i="41"/>
  <c r="CA133" i="41"/>
  <c r="CA134" i="41"/>
  <c r="CA135" i="41"/>
  <c r="CA136" i="41"/>
  <c r="CA137" i="41"/>
  <c r="CA138" i="41"/>
  <c r="CA139" i="41"/>
  <c r="CA140" i="41"/>
  <c r="CA141" i="41"/>
  <c r="CA142" i="41"/>
  <c r="CA143" i="41"/>
  <c r="CA144" i="41"/>
  <c r="CA145" i="41"/>
  <c r="CA146" i="41"/>
  <c r="CA147" i="41"/>
  <c r="CA148" i="41"/>
  <c r="CA149" i="41"/>
  <c r="CA150" i="41"/>
  <c r="CA151" i="41"/>
  <c r="CA152" i="41"/>
  <c r="CA153" i="41"/>
  <c r="CA154" i="41"/>
  <c r="CA155" i="41"/>
  <c r="CA156" i="41"/>
  <c r="CA157" i="41"/>
  <c r="CA158" i="41"/>
  <c r="CA159" i="41"/>
  <c r="CA160" i="41"/>
  <c r="CA161" i="41"/>
  <c r="CA162" i="41"/>
  <c r="CA163" i="41"/>
  <c r="CA164" i="41"/>
  <c r="CA165" i="41"/>
  <c r="CA166" i="41"/>
  <c r="CA167" i="41"/>
  <c r="CA168" i="41"/>
  <c r="CA169" i="41"/>
  <c r="CA170" i="41"/>
  <c r="CA171" i="41"/>
  <c r="CA172" i="41"/>
  <c r="CA173" i="41"/>
  <c r="CA174" i="41"/>
  <c r="CA175" i="41"/>
  <c r="CA176" i="41"/>
  <c r="CA177" i="41"/>
  <c r="CA178" i="41"/>
  <c r="CA179" i="41"/>
  <c r="CA180" i="41"/>
  <c r="CA181" i="41"/>
  <c r="CA182" i="41"/>
  <c r="CA183" i="41"/>
  <c r="CA184" i="41"/>
  <c r="CA185" i="41"/>
  <c r="CA186" i="41"/>
  <c r="CA187" i="41"/>
  <c r="CA188" i="41"/>
  <c r="CA189" i="41"/>
  <c r="CA190" i="41"/>
  <c r="CA191" i="41"/>
  <c r="CA192" i="41"/>
  <c r="CA193" i="41"/>
  <c r="CA194" i="41"/>
  <c r="CA195" i="41"/>
  <c r="CA196" i="41"/>
  <c r="CA197" i="41"/>
  <c r="CA198" i="41"/>
  <c r="CA199" i="41"/>
  <c r="CA200" i="41"/>
  <c r="CA201" i="41"/>
  <c r="CA202" i="41"/>
  <c r="CA203" i="41"/>
  <c r="CA204" i="41"/>
  <c r="CA205" i="41"/>
  <c r="CA206" i="41"/>
  <c r="CA207" i="41"/>
  <c r="CA208" i="41"/>
  <c r="CA209" i="41"/>
  <c r="CA210" i="41"/>
  <c r="CA211" i="41"/>
  <c r="CA212" i="41"/>
  <c r="CA213" i="41"/>
  <c r="CA214" i="41"/>
  <c r="CA215" i="41"/>
  <c r="CA216" i="41"/>
  <c r="CA217" i="41"/>
  <c r="CA218" i="41"/>
  <c r="CA219" i="41"/>
  <c r="CA220" i="41"/>
  <c r="CA221" i="41"/>
  <c r="CA222" i="41"/>
  <c r="CA223" i="41"/>
  <c r="CA224" i="41"/>
  <c r="CA225" i="41"/>
  <c r="CA226" i="41"/>
  <c r="CA227" i="41"/>
  <c r="CA228" i="41"/>
  <c r="CA229" i="41"/>
  <c r="CA230" i="41"/>
  <c r="CA231" i="41"/>
  <c r="CA232" i="41"/>
  <c r="CA233" i="41"/>
  <c r="CA234" i="41"/>
  <c r="CA235" i="41"/>
  <c r="CA236" i="41"/>
  <c r="CA237" i="41"/>
  <c r="CA238" i="41"/>
  <c r="CA239" i="41"/>
  <c r="CA240" i="41"/>
  <c r="CA241" i="41"/>
  <c r="CA242" i="41"/>
  <c r="CA243" i="41"/>
  <c r="CA244" i="41"/>
  <c r="CA245" i="41"/>
  <c r="CA246" i="41"/>
  <c r="CA247" i="41"/>
  <c r="CA248" i="41"/>
  <c r="CA249" i="41"/>
  <c r="CA250" i="41"/>
  <c r="CA251" i="41"/>
  <c r="CA252" i="41"/>
  <c r="CA253" i="41"/>
  <c r="CA254" i="41"/>
  <c r="CA255" i="41"/>
  <c r="CA256" i="41"/>
  <c r="CA257" i="41"/>
  <c r="CA258" i="41"/>
  <c r="CA259" i="41"/>
  <c r="CA260" i="41"/>
  <c r="CA261" i="41"/>
  <c r="CA262" i="41"/>
  <c r="CA263" i="41"/>
  <c r="CA264" i="41"/>
  <c r="CA265" i="41"/>
  <c r="CA266" i="41"/>
  <c r="CA267" i="41"/>
  <c r="CA268" i="41"/>
  <c r="CA269" i="41"/>
  <c r="CA270" i="41"/>
  <c r="CA271" i="41"/>
  <c r="CA272" i="41"/>
  <c r="CA273" i="41"/>
  <c r="CA274" i="41"/>
  <c r="CA275" i="41"/>
  <c r="CA276" i="41"/>
  <c r="CA277" i="41"/>
  <c r="CA278" i="41"/>
  <c r="CA279" i="41"/>
  <c r="CA280" i="41"/>
  <c r="CA281" i="41"/>
  <c r="CA282" i="41"/>
  <c r="CA283" i="41"/>
  <c r="CA284" i="41"/>
  <c r="CA285" i="41"/>
  <c r="CA286" i="41"/>
  <c r="CA287" i="41"/>
  <c r="CA288" i="41"/>
  <c r="CA289" i="41"/>
  <c r="CA290" i="41"/>
  <c r="CA291" i="41"/>
  <c r="CA292" i="41"/>
  <c r="CA293" i="41"/>
  <c r="CA294" i="41"/>
  <c r="CA295" i="41"/>
  <c r="CA296" i="41"/>
  <c r="CA297" i="41"/>
  <c r="CA298" i="41"/>
  <c r="CA299" i="41"/>
  <c r="CA300" i="41"/>
  <c r="CA301" i="41"/>
  <c r="CA302" i="41"/>
  <c r="CA303" i="41"/>
  <c r="CA304" i="41"/>
  <c r="CA305" i="41"/>
  <c r="CA306" i="41"/>
  <c r="CA307" i="41"/>
  <c r="CA308" i="41"/>
  <c r="CA309" i="41"/>
  <c r="CA310" i="41"/>
  <c r="CA311" i="41"/>
  <c r="CA312" i="41"/>
  <c r="CA313" i="41"/>
  <c r="CA314" i="41"/>
  <c r="CA315" i="41"/>
  <c r="CA316" i="41"/>
  <c r="CA317" i="41"/>
  <c r="CA318" i="41"/>
  <c r="CA319" i="41"/>
  <c r="CA320" i="41"/>
  <c r="CA321" i="41"/>
  <c r="CA322" i="41"/>
  <c r="CA323" i="41"/>
  <c r="CA324" i="41"/>
  <c r="CA325" i="41"/>
  <c r="CA326" i="41"/>
  <c r="CA327" i="41"/>
  <c r="CA328" i="41"/>
  <c r="CA329" i="41"/>
  <c r="CA330" i="41"/>
  <c r="CA331" i="41"/>
  <c r="CA332" i="41"/>
  <c r="CA333" i="41"/>
  <c r="CA334" i="41"/>
  <c r="CA335" i="41"/>
  <c r="CA336" i="41"/>
  <c r="CA337" i="41"/>
  <c r="CA338" i="41"/>
  <c r="CA339" i="41"/>
  <c r="CA340" i="41"/>
  <c r="CA341" i="41"/>
  <c r="CA342" i="41"/>
  <c r="CA343" i="41"/>
  <c r="CA344" i="41"/>
  <c r="CA345" i="41"/>
  <c r="CA346" i="41"/>
  <c r="CA347" i="41"/>
  <c r="CA348" i="41"/>
  <c r="CA349" i="41"/>
  <c r="CA350" i="41"/>
  <c r="CA351" i="41"/>
  <c r="CA352" i="41"/>
  <c r="CA353" i="41"/>
  <c r="CA354" i="41"/>
  <c r="CA355" i="41"/>
  <c r="CA356" i="41"/>
  <c r="CA357" i="41"/>
  <c r="CA358" i="41"/>
  <c r="CA359" i="41"/>
  <c r="CA360" i="41"/>
  <c r="CA361" i="41"/>
  <c r="CA362" i="41"/>
  <c r="CA363" i="41"/>
  <c r="CA364" i="41"/>
  <c r="CA365" i="41"/>
  <c r="CA366" i="41"/>
  <c r="CA367" i="41"/>
  <c r="CA368" i="41"/>
  <c r="CA369" i="41"/>
  <c r="CA370" i="41"/>
  <c r="CA371" i="41"/>
  <c r="CA372" i="41"/>
  <c r="CA373" i="41"/>
  <c r="CA374" i="41"/>
  <c r="CA375" i="41"/>
  <c r="CA376" i="41"/>
  <c r="CA377" i="41"/>
  <c r="CA378" i="41"/>
  <c r="CA379" i="41"/>
  <c r="CA380" i="41"/>
  <c r="CA381" i="41"/>
  <c r="CA382" i="41"/>
  <c r="CA383" i="41"/>
  <c r="CA384" i="41"/>
  <c r="CA385" i="41"/>
  <c r="CA386" i="41"/>
  <c r="CA387" i="41"/>
  <c r="CA388" i="41"/>
  <c r="CA389" i="41"/>
  <c r="CA390" i="41"/>
  <c r="CA391" i="41"/>
  <c r="CA392" i="41"/>
  <c r="CA393" i="41"/>
  <c r="CA394" i="41"/>
  <c r="CA395" i="41"/>
  <c r="CA396" i="41"/>
  <c r="CA397" i="41"/>
  <c r="CA398" i="41"/>
  <c r="CA399" i="41"/>
  <c r="CA400" i="41"/>
  <c r="CA401" i="41"/>
  <c r="CA402" i="41"/>
  <c r="CA403" i="41"/>
  <c r="CA404" i="41"/>
  <c r="CA405" i="41"/>
  <c r="CA406" i="41"/>
  <c r="CA407" i="41"/>
  <c r="CA408" i="41"/>
  <c r="CA409" i="41"/>
  <c r="CA410" i="41"/>
  <c r="CA411" i="41"/>
  <c r="CA412" i="41"/>
  <c r="CA413" i="41"/>
  <c r="CA414" i="41"/>
  <c r="CA415" i="41"/>
  <c r="CA416" i="41"/>
  <c r="CA417" i="41"/>
  <c r="CA418" i="41"/>
  <c r="CA419" i="41"/>
  <c r="CA420" i="41"/>
  <c r="CA421" i="41"/>
  <c r="CA422" i="41"/>
  <c r="CA423" i="41"/>
  <c r="CA424" i="41"/>
  <c r="CA425" i="41"/>
  <c r="CA426" i="41"/>
  <c r="CA427" i="41"/>
  <c r="CA428" i="41"/>
  <c r="CA429" i="41"/>
  <c r="CA430" i="41"/>
  <c r="CA431" i="41"/>
  <c r="CA432" i="41"/>
  <c r="CA433" i="41"/>
  <c r="CA434" i="41"/>
  <c r="CA435" i="41"/>
  <c r="CA436" i="41"/>
  <c r="CA437" i="41"/>
  <c r="CA438" i="41"/>
  <c r="CA439" i="41"/>
  <c r="CA440" i="41"/>
  <c r="CA441" i="41"/>
  <c r="CA442" i="41"/>
  <c r="CA443" i="41"/>
  <c r="CA444" i="41"/>
  <c r="CA445" i="41"/>
  <c r="CA446" i="41"/>
  <c r="CA447" i="41"/>
  <c r="CA448" i="41"/>
  <c r="CA449" i="41"/>
  <c r="CA450" i="41"/>
  <c r="CA451" i="41"/>
  <c r="CA452" i="41"/>
  <c r="CA453" i="41"/>
  <c r="CA454" i="41"/>
  <c r="CA455" i="41"/>
  <c r="CA456" i="41"/>
  <c r="CA457" i="41"/>
  <c r="CA458" i="41"/>
  <c r="CA459" i="41"/>
  <c r="CA460" i="41"/>
  <c r="CA461" i="41"/>
  <c r="CA462" i="41"/>
  <c r="CA463" i="41"/>
  <c r="CA464" i="41"/>
  <c r="CA465" i="41"/>
  <c r="CA466" i="41"/>
  <c r="CA467" i="41"/>
  <c r="CA468" i="41"/>
  <c r="CA469" i="41"/>
  <c r="CA470" i="41"/>
  <c r="CA471" i="41"/>
  <c r="CA472" i="41"/>
  <c r="CA473" i="41"/>
  <c r="CA474" i="41"/>
  <c r="CA475" i="41"/>
  <c r="CA476" i="41"/>
  <c r="CA477" i="41"/>
  <c r="CA478" i="41"/>
  <c r="CA479" i="41"/>
  <c r="CA480" i="41"/>
  <c r="CA481" i="41"/>
  <c r="CA482" i="41"/>
  <c r="CA483" i="41"/>
  <c r="CA484" i="41"/>
  <c r="CA485" i="41"/>
  <c r="CA486" i="41"/>
  <c r="CA487" i="41"/>
  <c r="CA488" i="41"/>
  <c r="CA489" i="41"/>
  <c r="CA490" i="41"/>
  <c r="CA491" i="41"/>
  <c r="CA492" i="41"/>
  <c r="CA493" i="41"/>
  <c r="CA494" i="41"/>
  <c r="CA495" i="41"/>
  <c r="CA496" i="41"/>
  <c r="CA497" i="41"/>
  <c r="CA498" i="41"/>
  <c r="CA499" i="41"/>
  <c r="CA500" i="41"/>
  <c r="CA501" i="41"/>
  <c r="CA502" i="41"/>
  <c r="CA503" i="41"/>
  <c r="CA504" i="41"/>
  <c r="CA505" i="41"/>
  <c r="CA506" i="41"/>
  <c r="CA507" i="41"/>
  <c r="CA508" i="41"/>
  <c r="CA509" i="41"/>
  <c r="CA510" i="41"/>
  <c r="CA511" i="41"/>
  <c r="CA512" i="41"/>
  <c r="CA513" i="41"/>
  <c r="CA514" i="41"/>
  <c r="CA515" i="41"/>
  <c r="CA516" i="41"/>
  <c r="CA517" i="41"/>
  <c r="CA518" i="41"/>
  <c r="CA519" i="41"/>
  <c r="CA520" i="41"/>
  <c r="CA521" i="41"/>
  <c r="CA522" i="41"/>
  <c r="CA523" i="41"/>
  <c r="CA524" i="41"/>
  <c r="CA525" i="41"/>
  <c r="CA526" i="41"/>
  <c r="CA527" i="41"/>
  <c r="CA528" i="41"/>
  <c r="CA529" i="41"/>
  <c r="CA530" i="41"/>
  <c r="CA531" i="41"/>
  <c r="CA532" i="41"/>
  <c r="CA533" i="41"/>
  <c r="CA534" i="41"/>
  <c r="CA535" i="41"/>
  <c r="CA536" i="41"/>
  <c r="CA537" i="41"/>
  <c r="CA538" i="41"/>
  <c r="CA539" i="41"/>
  <c r="CA540" i="41"/>
  <c r="CA541" i="41"/>
  <c r="CA542" i="41"/>
  <c r="CA543" i="41"/>
  <c r="CA544" i="41"/>
  <c r="CA545" i="41"/>
  <c r="CA546" i="41"/>
  <c r="CA547" i="41"/>
  <c r="CA548" i="41"/>
  <c r="CA549" i="41"/>
  <c r="CA550" i="41"/>
  <c r="CA551" i="41"/>
  <c r="CA552" i="41"/>
  <c r="CA553" i="41"/>
  <c r="CA554" i="41"/>
  <c r="CA555" i="41"/>
  <c r="CA556" i="41"/>
  <c r="CA557" i="41"/>
  <c r="CA558" i="41"/>
  <c r="CA559" i="41"/>
  <c r="CA560" i="41"/>
  <c r="CA561" i="41"/>
  <c r="CA562" i="41"/>
  <c r="CA563" i="41"/>
  <c r="CA564" i="41"/>
  <c r="CA565" i="41"/>
  <c r="CA566" i="41"/>
  <c r="CA567" i="41"/>
  <c r="CA568" i="41"/>
  <c r="CA569" i="41"/>
  <c r="CA570" i="41"/>
  <c r="CA571" i="41"/>
  <c r="CA572" i="41"/>
  <c r="CA573" i="41"/>
  <c r="CA574" i="41"/>
  <c r="CA575" i="41"/>
  <c r="CA576" i="41"/>
  <c r="CA577" i="41"/>
  <c r="CA578" i="41"/>
  <c r="CA579" i="41"/>
  <c r="CA580" i="41"/>
  <c r="CA581" i="41"/>
  <c r="CA582" i="41"/>
  <c r="CA583" i="41"/>
  <c r="CA584" i="41"/>
  <c r="CA585" i="41"/>
  <c r="CA586" i="41"/>
  <c r="CA587" i="41"/>
  <c r="CA588" i="41"/>
  <c r="CA589" i="41"/>
  <c r="CA590" i="41"/>
  <c r="CA591" i="41"/>
  <c r="CA592" i="41"/>
  <c r="CA593" i="41"/>
  <c r="CA594" i="41"/>
  <c r="CA595" i="41"/>
  <c r="CA596" i="41"/>
  <c r="CA597" i="41"/>
  <c r="CA598" i="41"/>
  <c r="CA599" i="41"/>
  <c r="CA600" i="41"/>
  <c r="CA601" i="41"/>
  <c r="CA602" i="41"/>
  <c r="CA603" i="41"/>
  <c r="CA604" i="41"/>
  <c r="CA605" i="41"/>
  <c r="CA606" i="41"/>
  <c r="CA607" i="41"/>
  <c r="CA608" i="41"/>
  <c r="CA609" i="41"/>
  <c r="CA610" i="41"/>
  <c r="CA611" i="41"/>
  <c r="CA612" i="41"/>
  <c r="CA613" i="41"/>
  <c r="CA614" i="41"/>
  <c r="CA615" i="41"/>
  <c r="CA616" i="41"/>
  <c r="CA617" i="41"/>
  <c r="CA618" i="41"/>
  <c r="CA619" i="41"/>
  <c r="CA620" i="41"/>
  <c r="CA621" i="41"/>
  <c r="CA622" i="41"/>
  <c r="CA623" i="41"/>
  <c r="CA624" i="41"/>
  <c r="CA625" i="41"/>
  <c r="CA626" i="41"/>
  <c r="CA627" i="41"/>
  <c r="CA628" i="41"/>
  <c r="CA629" i="41"/>
  <c r="CA630" i="41"/>
  <c r="CA631" i="41"/>
  <c r="CA632" i="41"/>
  <c r="CA633" i="41"/>
  <c r="CA634" i="41"/>
  <c r="CA635" i="41"/>
  <c r="CA636" i="41"/>
  <c r="CA637" i="41"/>
  <c r="CA638" i="41"/>
  <c r="CA639" i="41"/>
  <c r="CA640" i="41"/>
  <c r="CA641" i="41"/>
  <c r="CA642" i="41"/>
  <c r="CA643" i="41"/>
  <c r="CA644" i="41"/>
  <c r="CA645" i="41"/>
  <c r="CA646" i="41"/>
  <c r="CA647" i="41"/>
  <c r="CA648" i="41"/>
  <c r="CA649" i="41"/>
  <c r="CA650" i="41"/>
  <c r="CA651" i="41"/>
  <c r="CA652" i="41"/>
  <c r="CA653" i="41"/>
  <c r="CA654" i="41"/>
  <c r="CA655" i="41"/>
  <c r="CA656" i="41"/>
  <c r="CA657" i="41"/>
  <c r="CA658" i="41"/>
  <c r="CA659" i="41"/>
  <c r="CA660" i="41"/>
  <c r="CA661" i="41"/>
  <c r="CA662" i="41"/>
  <c r="CA663" i="41"/>
  <c r="CA664" i="41"/>
  <c r="CA665" i="41"/>
  <c r="CA666" i="41"/>
  <c r="CA667" i="41"/>
  <c r="CA668" i="41"/>
  <c r="CA669" i="41"/>
  <c r="CA670" i="41"/>
  <c r="CA671" i="41"/>
  <c r="CA672" i="41"/>
  <c r="CA673" i="41"/>
  <c r="CA674" i="41"/>
  <c r="CA675" i="41"/>
  <c r="CA676" i="41"/>
  <c r="CA677" i="41"/>
  <c r="CA678" i="41"/>
  <c r="CA679" i="41"/>
  <c r="CA680" i="41"/>
  <c r="CA681" i="41"/>
  <c r="CA682" i="41"/>
  <c r="CA683" i="41"/>
  <c r="CA684" i="41"/>
  <c r="CA685" i="41"/>
  <c r="CA686" i="41"/>
  <c r="CA687" i="41"/>
  <c r="CA688" i="41"/>
  <c r="CA689" i="41"/>
  <c r="CA690" i="41"/>
  <c r="CA691" i="41"/>
  <c r="CA692" i="41"/>
  <c r="CA693" i="41"/>
  <c r="CA694" i="41"/>
  <c r="CA695" i="41"/>
  <c r="CA696" i="41"/>
  <c r="CA697" i="41"/>
  <c r="CA698" i="41"/>
  <c r="CA699" i="41"/>
  <c r="CA700" i="41"/>
  <c r="CA701" i="41"/>
  <c r="CA702" i="41"/>
  <c r="CA703" i="41"/>
  <c r="CA704" i="41"/>
  <c r="CA705" i="41"/>
  <c r="CA706" i="41"/>
  <c r="CA707" i="41"/>
  <c r="CA708" i="41"/>
  <c r="CA709" i="41"/>
  <c r="CA710" i="41"/>
  <c r="CA711" i="41"/>
  <c r="CA712" i="41"/>
  <c r="CA713" i="41"/>
  <c r="CA714" i="41"/>
  <c r="CA715" i="41"/>
  <c r="CA716" i="41"/>
  <c r="CA717" i="41"/>
  <c r="CA718" i="41"/>
  <c r="CA719" i="41"/>
  <c r="CA720" i="41"/>
  <c r="CA721" i="41"/>
  <c r="CA722" i="41"/>
  <c r="CA723" i="41"/>
  <c r="CA724" i="41"/>
  <c r="CA725" i="41"/>
  <c r="CA726" i="41"/>
  <c r="CA727" i="41"/>
  <c r="CA728" i="41"/>
  <c r="CA729" i="41"/>
  <c r="CA730" i="41"/>
  <c r="CA731" i="41"/>
  <c r="CA732" i="41"/>
  <c r="CA733" i="41"/>
  <c r="CA734" i="41"/>
  <c r="CA735" i="41"/>
  <c r="CA736" i="41"/>
  <c r="CA737" i="41"/>
  <c r="CA738" i="41"/>
  <c r="CA739" i="41"/>
  <c r="CA740" i="41"/>
  <c r="CA741" i="41"/>
  <c r="CA742" i="41"/>
  <c r="CA743" i="41"/>
  <c r="CA744" i="41"/>
  <c r="CA745" i="41"/>
  <c r="CA746" i="41"/>
  <c r="CA747" i="41"/>
  <c r="CA748" i="41"/>
  <c r="CA749" i="41"/>
  <c r="CA750" i="41"/>
  <c r="CA751" i="41"/>
  <c r="CA752" i="41"/>
  <c r="CA753" i="41"/>
  <c r="CA754" i="41"/>
  <c r="CA755" i="41"/>
  <c r="CA756" i="41"/>
  <c r="CA757" i="41"/>
  <c r="CA758" i="41"/>
  <c r="CA759" i="41"/>
  <c r="CA760" i="41"/>
  <c r="CA761" i="41"/>
  <c r="CA762" i="41"/>
  <c r="CA763" i="41"/>
  <c r="CA764" i="41"/>
  <c r="CA765" i="41"/>
  <c r="CA766" i="41"/>
  <c r="CA767" i="41"/>
  <c r="CA768" i="41"/>
  <c r="CA769" i="41"/>
  <c r="CA770" i="41"/>
  <c r="CA771" i="41"/>
  <c r="CA772" i="41"/>
  <c r="CA773" i="41"/>
  <c r="CA774" i="41"/>
  <c r="CA775" i="41"/>
  <c r="CA776" i="41"/>
  <c r="CA777" i="41"/>
  <c r="CA778" i="41"/>
  <c r="CA779" i="41"/>
  <c r="CA780" i="41"/>
  <c r="CA781" i="41"/>
  <c r="CA782" i="41"/>
  <c r="CA783" i="41"/>
  <c r="CA784" i="41"/>
  <c r="CA785" i="41"/>
  <c r="CA786" i="41"/>
  <c r="CA787" i="41"/>
  <c r="CA788" i="41"/>
  <c r="CA789" i="41"/>
  <c r="CA790" i="41"/>
  <c r="CA791" i="41"/>
  <c r="CA792" i="41"/>
  <c r="CA793" i="41"/>
  <c r="CA794" i="41"/>
  <c r="CA795" i="41"/>
  <c r="CA796" i="41"/>
  <c r="CA797" i="41"/>
  <c r="CA798" i="41"/>
  <c r="CA799" i="41"/>
  <c r="CA800" i="41"/>
  <c r="CA801" i="41"/>
  <c r="CA802" i="41"/>
  <c r="CA803" i="41"/>
  <c r="CA804" i="41"/>
  <c r="CA805" i="41"/>
  <c r="CA806" i="41"/>
  <c r="CA807" i="41"/>
  <c r="CA808" i="41"/>
  <c r="CA809" i="41"/>
  <c r="CA810" i="41"/>
  <c r="CA811" i="41"/>
  <c r="CA812" i="41"/>
  <c r="CA813" i="41"/>
  <c r="CA814" i="41"/>
  <c r="CA815" i="41"/>
  <c r="CA816" i="41"/>
  <c r="CA817" i="41"/>
  <c r="CA818" i="41"/>
  <c r="CA819" i="41"/>
  <c r="CA820" i="41"/>
  <c r="CA821" i="41"/>
  <c r="CA822" i="41"/>
  <c r="CA823" i="41"/>
  <c r="CA824" i="41"/>
  <c r="CA825" i="41"/>
  <c r="CA826" i="41"/>
  <c r="CA827" i="41"/>
  <c r="CA828" i="41"/>
  <c r="CA829" i="41"/>
  <c r="CA830" i="41"/>
  <c r="CA831" i="41"/>
  <c r="CA832" i="41"/>
  <c r="CA833" i="41"/>
  <c r="CA834" i="41"/>
  <c r="CA835" i="41"/>
  <c r="CA836" i="41"/>
  <c r="CA837" i="41"/>
  <c r="CA838" i="41"/>
  <c r="CA839" i="41"/>
  <c r="CA840" i="41"/>
  <c r="CA841" i="41"/>
  <c r="CA842" i="41"/>
  <c r="CA843" i="41"/>
  <c r="CA844" i="41"/>
  <c r="CA845" i="41"/>
  <c r="CA846" i="41"/>
  <c r="CA847" i="41"/>
  <c r="CA848" i="41"/>
  <c r="CA849" i="41"/>
  <c r="CA850" i="41"/>
  <c r="CA851" i="41"/>
  <c r="CA852" i="41"/>
  <c r="CA853" i="41"/>
  <c r="CA854" i="41"/>
  <c r="CA855" i="41"/>
  <c r="CA856" i="41"/>
  <c r="CA857" i="41"/>
  <c r="CA858" i="41"/>
  <c r="CA859" i="41"/>
  <c r="CA860" i="41"/>
  <c r="CA861" i="41"/>
  <c r="CA862" i="41"/>
  <c r="CA863" i="41"/>
  <c r="CA864" i="41"/>
  <c r="CA865" i="41"/>
  <c r="CA866" i="41"/>
  <c r="CA867" i="41"/>
  <c r="CA868" i="41"/>
  <c r="CA869" i="41"/>
  <c r="CA870" i="41"/>
  <c r="CA871" i="41"/>
  <c r="CA872" i="41"/>
  <c r="CA873" i="41"/>
  <c r="CA874" i="41"/>
  <c r="CA875" i="41"/>
  <c r="CA876" i="41"/>
  <c r="CA877" i="41"/>
  <c r="CA878" i="41"/>
  <c r="CA879" i="41"/>
  <c r="CA880" i="41"/>
  <c r="CA881" i="41"/>
  <c r="CA882" i="41"/>
  <c r="CA883" i="41"/>
  <c r="CA884" i="41"/>
  <c r="CA885" i="41"/>
  <c r="CA886" i="41"/>
  <c r="CA887" i="41"/>
  <c r="CA888" i="41"/>
  <c r="CA889" i="41"/>
  <c r="CA890" i="41"/>
  <c r="CA891" i="41"/>
  <c r="CA892" i="41"/>
  <c r="CA893" i="41"/>
  <c r="CA894" i="41"/>
  <c r="CA895" i="41"/>
  <c r="CA896" i="41"/>
  <c r="CA897" i="41"/>
  <c r="CA898" i="41"/>
  <c r="CA899" i="41"/>
  <c r="CA900" i="41"/>
  <c r="CA901" i="41"/>
  <c r="CA902" i="41"/>
  <c r="CA903" i="41"/>
  <c r="CA904" i="41"/>
  <c r="CA905" i="41"/>
  <c r="CA906" i="41"/>
  <c r="CA907" i="41"/>
  <c r="CA908" i="41"/>
  <c r="CA909" i="41"/>
  <c r="CA910" i="41"/>
  <c r="CA911" i="41"/>
  <c r="CA912" i="41"/>
  <c r="CA913" i="41"/>
  <c r="CA914" i="41"/>
  <c r="CA915" i="41"/>
  <c r="CA916" i="41"/>
  <c r="CA917" i="41"/>
  <c r="CA918" i="41"/>
  <c r="CA919" i="41"/>
  <c r="CA920" i="41"/>
  <c r="CA921" i="41"/>
  <c r="CA922" i="41"/>
  <c r="CA923" i="41"/>
  <c r="CA924" i="41"/>
  <c r="CA925" i="41"/>
  <c r="CA926" i="41"/>
  <c r="CA927" i="41"/>
  <c r="CA928" i="41"/>
  <c r="CA929" i="41"/>
  <c r="CA930" i="41"/>
  <c r="CA931" i="41"/>
  <c r="CA932" i="41"/>
  <c r="CA933" i="41"/>
  <c r="CA934" i="41"/>
  <c r="CA935" i="41"/>
  <c r="CA936" i="41"/>
  <c r="CA937" i="41"/>
  <c r="CA938" i="41"/>
  <c r="CA939" i="41"/>
  <c r="CA940" i="41"/>
  <c r="CA941" i="41"/>
  <c r="CA942" i="41"/>
  <c r="CA943" i="41"/>
  <c r="CA944" i="41"/>
  <c r="CA945" i="41"/>
  <c r="CA946" i="41"/>
  <c r="CA947" i="41"/>
  <c r="CA948" i="41"/>
  <c r="CA949" i="41"/>
  <c r="CA950" i="41"/>
  <c r="CA951" i="41"/>
  <c r="CA952" i="41"/>
  <c r="CA953" i="41"/>
  <c r="CA954" i="41"/>
  <c r="CA955" i="41"/>
  <c r="CA956" i="41"/>
  <c r="CA957" i="41"/>
  <c r="CA958" i="41"/>
  <c r="CA959" i="41"/>
  <c r="CA960" i="41"/>
  <c r="CA961" i="41"/>
  <c r="CA962" i="41"/>
  <c r="CA963" i="41"/>
  <c r="CA964" i="41"/>
  <c r="CA965" i="41"/>
  <c r="CA966" i="41"/>
  <c r="CA967" i="41"/>
  <c r="CA968" i="41"/>
  <c r="CA969" i="41"/>
  <c r="CA970" i="41"/>
  <c r="CA971" i="41"/>
  <c r="CA972" i="41"/>
  <c r="CA973" i="41"/>
  <c r="CA974" i="41"/>
  <c r="CA975" i="41"/>
  <c r="CA976" i="41"/>
  <c r="CA977" i="41"/>
  <c r="CA978" i="41"/>
  <c r="CA979" i="41"/>
  <c r="CA980" i="41"/>
  <c r="CA981" i="41"/>
  <c r="CA982" i="41"/>
  <c r="CA983" i="41"/>
  <c r="CA984" i="41"/>
  <c r="CA985" i="41"/>
  <c r="CA986" i="41"/>
  <c r="CA987" i="41"/>
  <c r="CA988" i="41"/>
  <c r="CA989" i="41"/>
  <c r="CA990" i="41"/>
  <c r="CA991" i="41"/>
  <c r="CA992" i="41"/>
  <c r="CA993" i="41"/>
  <c r="CA994" i="41"/>
  <c r="CA995" i="41"/>
  <c r="CA996" i="41"/>
  <c r="CA997" i="41"/>
  <c r="CA998" i="41"/>
  <c r="CA999" i="41"/>
  <c r="CA1000" i="41"/>
  <c r="CA1001" i="41"/>
  <c r="CA1002" i="41"/>
  <c r="CA1003" i="41"/>
  <c r="CA1004" i="41"/>
  <c r="CA1005" i="41"/>
  <c r="CA1006" i="41"/>
  <c r="CA1007" i="41"/>
  <c r="CA1008" i="41"/>
  <c r="CA1009" i="41"/>
  <c r="CA1010" i="41"/>
  <c r="CA1011" i="41"/>
  <c r="CA1012" i="41"/>
  <c r="CA1013" i="41"/>
  <c r="CA1014" i="41"/>
  <c r="CA1015" i="41"/>
  <c r="CA1016" i="41"/>
  <c r="CA1017" i="41"/>
  <c r="CA1018" i="41"/>
  <c r="CA1019" i="41"/>
  <c r="CA1020" i="41"/>
  <c r="CA1021" i="41"/>
  <c r="CA1022" i="41"/>
  <c r="CA1023" i="41"/>
  <c r="CA1024" i="41"/>
  <c r="CA1025" i="41"/>
  <c r="CA1026" i="41"/>
  <c r="CA1027" i="41"/>
  <c r="CA1028" i="41"/>
  <c r="CA1029" i="41"/>
  <c r="CA1030" i="41"/>
  <c r="CA1031" i="41"/>
  <c r="CA1032" i="41"/>
  <c r="CA1033" i="41"/>
  <c r="CA1034" i="41"/>
  <c r="CA35" i="41"/>
  <c r="BT36" i="41"/>
  <c r="BT37" i="41"/>
  <c r="BT38" i="41"/>
  <c r="BT39" i="41"/>
  <c r="BT40" i="41"/>
  <c r="BT41" i="41"/>
  <c r="BT42" i="41"/>
  <c r="BT43" i="41"/>
  <c r="BT44" i="41"/>
  <c r="BT45" i="41"/>
  <c r="BT46" i="41"/>
  <c r="BT47" i="41"/>
  <c r="BT48" i="41"/>
  <c r="BT49" i="41"/>
  <c r="BT50" i="41"/>
  <c r="BT51" i="41"/>
  <c r="BT52" i="41"/>
  <c r="BT53" i="41"/>
  <c r="BT54" i="41"/>
  <c r="BT55" i="41"/>
  <c r="BT56" i="41"/>
  <c r="BT57" i="41"/>
  <c r="BT58" i="41"/>
  <c r="BT59" i="41"/>
  <c r="BT60" i="41"/>
  <c r="BT61" i="41"/>
  <c r="BT62" i="41"/>
  <c r="BT63" i="41"/>
  <c r="BT64" i="41"/>
  <c r="BT65" i="41"/>
  <c r="BT66" i="41"/>
  <c r="BT67" i="41"/>
  <c r="BT68" i="41"/>
  <c r="BT69" i="41"/>
  <c r="BT70" i="41"/>
  <c r="BT71" i="41"/>
  <c r="BT72" i="41"/>
  <c r="BT73" i="41"/>
  <c r="BT74" i="41"/>
  <c r="BT75" i="41"/>
  <c r="BT76" i="41"/>
  <c r="BT77" i="41"/>
  <c r="BT78" i="41"/>
  <c r="BT79" i="41"/>
  <c r="BT80" i="41"/>
  <c r="BT81" i="41"/>
  <c r="BT82" i="41"/>
  <c r="BT83" i="41"/>
  <c r="BT84" i="41"/>
  <c r="BT85" i="41"/>
  <c r="BT86" i="41"/>
  <c r="BT87" i="41"/>
  <c r="BT88" i="41"/>
  <c r="BT89" i="41"/>
  <c r="BT90" i="41"/>
  <c r="BT91" i="41"/>
  <c r="BT92" i="41"/>
  <c r="BT93" i="41"/>
  <c r="BT94" i="41"/>
  <c r="BT95" i="41"/>
  <c r="BT96" i="41"/>
  <c r="BT97" i="41"/>
  <c r="BT98" i="41"/>
  <c r="BT99" i="41"/>
  <c r="BT100" i="41"/>
  <c r="BT101" i="41"/>
  <c r="BT102" i="41"/>
  <c r="BT103" i="41"/>
  <c r="BT104" i="41"/>
  <c r="BT105" i="41"/>
  <c r="BT106" i="41"/>
  <c r="BT107" i="41"/>
  <c r="BT108" i="41"/>
  <c r="BT109" i="41"/>
  <c r="BT110" i="41"/>
  <c r="BT111" i="41"/>
  <c r="BT112" i="41"/>
  <c r="BT113" i="41"/>
  <c r="BT114" i="41"/>
  <c r="BT115" i="41"/>
  <c r="BT116" i="41"/>
  <c r="BT117" i="41"/>
  <c r="BT118" i="41"/>
  <c r="BT119" i="41"/>
  <c r="BT120" i="41"/>
  <c r="BT121" i="41"/>
  <c r="BT122" i="41"/>
  <c r="BT123" i="41"/>
  <c r="BT124" i="41"/>
  <c r="BT125" i="41"/>
  <c r="BT126" i="41"/>
  <c r="BT127" i="41"/>
  <c r="BT128" i="41"/>
  <c r="BT129" i="41"/>
  <c r="BT130" i="41"/>
  <c r="BT131" i="41"/>
  <c r="BT132" i="41"/>
  <c r="BT133" i="41"/>
  <c r="BT134" i="41"/>
  <c r="BT135" i="41"/>
  <c r="BT136" i="41"/>
  <c r="BT137" i="41"/>
  <c r="BT138" i="41"/>
  <c r="BT139" i="41"/>
  <c r="BT140" i="41"/>
  <c r="BT141" i="41"/>
  <c r="BT142" i="41"/>
  <c r="BT143" i="41"/>
  <c r="BT144" i="41"/>
  <c r="BT145" i="41"/>
  <c r="BT146" i="41"/>
  <c r="BT147" i="41"/>
  <c r="BT148" i="41"/>
  <c r="BT149" i="41"/>
  <c r="BT150" i="41"/>
  <c r="BT151" i="41"/>
  <c r="BT152" i="41"/>
  <c r="BT153" i="41"/>
  <c r="BT154" i="41"/>
  <c r="BT155" i="41"/>
  <c r="BT156" i="41"/>
  <c r="BT157" i="41"/>
  <c r="BT158" i="41"/>
  <c r="BT159" i="41"/>
  <c r="BT160" i="41"/>
  <c r="BT161" i="41"/>
  <c r="BT162" i="41"/>
  <c r="BT163" i="41"/>
  <c r="BT164" i="41"/>
  <c r="BT165" i="41"/>
  <c r="BT166" i="41"/>
  <c r="BT167" i="41"/>
  <c r="BT168" i="41"/>
  <c r="BT169" i="41"/>
  <c r="BT170" i="41"/>
  <c r="BT171" i="41"/>
  <c r="BT172" i="41"/>
  <c r="BT173" i="41"/>
  <c r="BT174" i="41"/>
  <c r="BT175" i="41"/>
  <c r="BT176" i="41"/>
  <c r="BT177" i="41"/>
  <c r="BT178" i="41"/>
  <c r="BT179" i="41"/>
  <c r="BT180" i="41"/>
  <c r="BT181" i="41"/>
  <c r="BT182" i="41"/>
  <c r="BT183" i="41"/>
  <c r="BT184" i="41"/>
  <c r="BT185" i="41"/>
  <c r="BT186" i="41"/>
  <c r="BT187" i="41"/>
  <c r="BT188" i="41"/>
  <c r="BT189" i="41"/>
  <c r="BT190" i="41"/>
  <c r="BT191" i="41"/>
  <c r="BT192" i="41"/>
  <c r="BT193" i="41"/>
  <c r="BT194" i="41"/>
  <c r="BT195" i="41"/>
  <c r="BT196" i="41"/>
  <c r="BT197" i="41"/>
  <c r="BT198" i="41"/>
  <c r="BT199" i="41"/>
  <c r="BT200" i="41"/>
  <c r="BT201" i="41"/>
  <c r="BT202" i="41"/>
  <c r="BT203" i="41"/>
  <c r="BT204" i="41"/>
  <c r="BT205" i="41"/>
  <c r="BT206" i="41"/>
  <c r="BT207" i="41"/>
  <c r="BT208" i="41"/>
  <c r="BT209" i="41"/>
  <c r="BT210" i="41"/>
  <c r="BT211" i="41"/>
  <c r="BT212" i="41"/>
  <c r="BT213" i="41"/>
  <c r="BT214" i="41"/>
  <c r="BT215" i="41"/>
  <c r="BT216" i="41"/>
  <c r="BT217" i="41"/>
  <c r="BT218" i="41"/>
  <c r="BT219" i="41"/>
  <c r="BT220" i="41"/>
  <c r="BT221" i="41"/>
  <c r="BT222" i="41"/>
  <c r="BT223" i="41"/>
  <c r="BT224" i="41"/>
  <c r="BT225" i="41"/>
  <c r="BT226" i="41"/>
  <c r="BT227" i="41"/>
  <c r="BT228" i="41"/>
  <c r="BT229" i="41"/>
  <c r="BT230" i="41"/>
  <c r="BT231" i="41"/>
  <c r="BT232" i="41"/>
  <c r="BT233" i="41"/>
  <c r="BT234" i="41"/>
  <c r="BT235" i="41"/>
  <c r="BT236" i="41"/>
  <c r="BT237" i="41"/>
  <c r="BT238" i="41"/>
  <c r="BT239" i="41"/>
  <c r="BT240" i="41"/>
  <c r="BT241" i="41"/>
  <c r="BT242" i="41"/>
  <c r="BT243" i="41"/>
  <c r="BT244" i="41"/>
  <c r="BT245" i="41"/>
  <c r="BT246" i="41"/>
  <c r="BT247" i="41"/>
  <c r="BT248" i="41"/>
  <c r="BT249" i="41"/>
  <c r="BT250" i="41"/>
  <c r="BT251" i="41"/>
  <c r="BT252" i="41"/>
  <c r="BT253" i="41"/>
  <c r="BT254" i="41"/>
  <c r="BT255" i="41"/>
  <c r="BT256" i="41"/>
  <c r="BT257" i="41"/>
  <c r="BT258" i="41"/>
  <c r="BT259" i="41"/>
  <c r="BT260" i="41"/>
  <c r="BT261" i="41"/>
  <c r="BT262" i="41"/>
  <c r="BT263" i="41"/>
  <c r="BT264" i="41"/>
  <c r="BT265" i="41"/>
  <c r="BT266" i="41"/>
  <c r="BT267" i="41"/>
  <c r="BT268" i="41"/>
  <c r="BT269" i="41"/>
  <c r="BT270" i="41"/>
  <c r="BT271" i="41"/>
  <c r="BT272" i="41"/>
  <c r="BT273" i="41"/>
  <c r="BT274" i="41"/>
  <c r="BT275" i="41"/>
  <c r="BT276" i="41"/>
  <c r="BT277" i="41"/>
  <c r="BT278" i="41"/>
  <c r="BT279" i="41"/>
  <c r="BT280" i="41"/>
  <c r="BT281" i="41"/>
  <c r="BT282" i="41"/>
  <c r="BT283" i="41"/>
  <c r="BT284" i="41"/>
  <c r="BT285" i="41"/>
  <c r="BT286" i="41"/>
  <c r="BT287" i="41"/>
  <c r="BT288" i="41"/>
  <c r="BT289" i="41"/>
  <c r="BT290" i="41"/>
  <c r="BT291" i="41"/>
  <c r="BT292" i="41"/>
  <c r="BT293" i="41"/>
  <c r="BT294" i="41"/>
  <c r="BT295" i="41"/>
  <c r="BT296" i="41"/>
  <c r="BT297" i="41"/>
  <c r="BT298" i="41"/>
  <c r="BT299" i="41"/>
  <c r="BT300" i="41"/>
  <c r="BT301" i="41"/>
  <c r="BT302" i="41"/>
  <c r="BT303" i="41"/>
  <c r="BT304" i="41"/>
  <c r="BT305" i="41"/>
  <c r="BT306" i="41"/>
  <c r="BT307" i="41"/>
  <c r="BT308" i="41"/>
  <c r="BT309" i="41"/>
  <c r="BT310" i="41"/>
  <c r="BT311" i="41"/>
  <c r="BT312" i="41"/>
  <c r="BT313" i="41"/>
  <c r="BT314" i="41"/>
  <c r="BT315" i="41"/>
  <c r="BT316" i="41"/>
  <c r="BT317" i="41"/>
  <c r="BT318" i="41"/>
  <c r="BT319" i="41"/>
  <c r="BT320" i="41"/>
  <c r="BT321" i="41"/>
  <c r="BT322" i="41"/>
  <c r="BT323" i="41"/>
  <c r="BT324" i="41"/>
  <c r="BT325" i="41"/>
  <c r="BT326" i="41"/>
  <c r="BT327" i="41"/>
  <c r="BT328" i="41"/>
  <c r="BT329" i="41"/>
  <c r="BT330" i="41"/>
  <c r="BT331" i="41"/>
  <c r="BT332" i="41"/>
  <c r="BT333" i="41"/>
  <c r="BT334" i="41"/>
  <c r="BT335" i="41"/>
  <c r="BT336" i="41"/>
  <c r="BT337" i="41"/>
  <c r="BT338" i="41"/>
  <c r="BT339" i="41"/>
  <c r="BT340" i="41"/>
  <c r="BT341" i="41"/>
  <c r="BT342" i="41"/>
  <c r="BT343" i="41"/>
  <c r="BT344" i="41"/>
  <c r="BT345" i="41"/>
  <c r="BT346" i="41"/>
  <c r="BT347" i="41"/>
  <c r="BT348" i="41"/>
  <c r="BT349" i="41"/>
  <c r="BT350" i="41"/>
  <c r="BT351" i="41"/>
  <c r="BT352" i="41"/>
  <c r="BT353" i="41"/>
  <c r="BT354" i="41"/>
  <c r="BT355" i="41"/>
  <c r="BT356" i="41"/>
  <c r="BT357" i="41"/>
  <c r="BT358" i="41"/>
  <c r="BT359" i="41"/>
  <c r="BT360" i="41"/>
  <c r="BT361" i="41"/>
  <c r="BT362" i="41"/>
  <c r="BT363" i="41"/>
  <c r="BT364" i="41"/>
  <c r="BT365" i="41"/>
  <c r="BT366" i="41"/>
  <c r="BT367" i="41"/>
  <c r="BT368" i="41"/>
  <c r="BT369" i="41"/>
  <c r="BT370" i="41"/>
  <c r="BT371" i="41"/>
  <c r="BT372" i="41"/>
  <c r="BT373" i="41"/>
  <c r="BT374" i="41"/>
  <c r="BT375" i="41"/>
  <c r="BT376" i="41"/>
  <c r="BT377" i="41"/>
  <c r="BT378" i="41"/>
  <c r="BT379" i="41"/>
  <c r="BT380" i="41"/>
  <c r="BT381" i="41"/>
  <c r="BT382" i="41"/>
  <c r="BT383" i="41"/>
  <c r="BT384" i="41"/>
  <c r="BT385" i="41"/>
  <c r="BT386" i="41"/>
  <c r="BT387" i="41"/>
  <c r="BT388" i="41"/>
  <c r="BT389" i="41"/>
  <c r="BT390" i="41"/>
  <c r="BT391" i="41"/>
  <c r="BT392" i="41"/>
  <c r="BT393" i="41"/>
  <c r="BT394" i="41"/>
  <c r="BT395" i="41"/>
  <c r="BT396" i="41"/>
  <c r="BT397" i="41"/>
  <c r="BT398" i="41"/>
  <c r="BT399" i="41"/>
  <c r="BT400" i="41"/>
  <c r="BT401" i="41"/>
  <c r="BT402" i="41"/>
  <c r="BT403" i="41"/>
  <c r="BT404" i="41"/>
  <c r="BT405" i="41"/>
  <c r="BT406" i="41"/>
  <c r="BT407" i="41"/>
  <c r="BT408" i="41"/>
  <c r="BT409" i="41"/>
  <c r="BT410" i="41"/>
  <c r="BT411" i="41"/>
  <c r="BT412" i="41"/>
  <c r="BT413" i="41"/>
  <c r="BT414" i="41"/>
  <c r="BT415" i="41"/>
  <c r="BT416" i="41"/>
  <c r="BT417" i="41"/>
  <c r="BT418" i="41"/>
  <c r="BT419" i="41"/>
  <c r="BT420" i="41"/>
  <c r="BT421" i="41"/>
  <c r="BT422" i="41"/>
  <c r="BT423" i="41"/>
  <c r="BT424" i="41"/>
  <c r="BT425" i="41"/>
  <c r="BT426" i="41"/>
  <c r="BT427" i="41"/>
  <c r="BT428" i="41"/>
  <c r="BT429" i="41"/>
  <c r="BT430" i="41"/>
  <c r="BT431" i="41"/>
  <c r="BT432" i="41"/>
  <c r="BT433" i="41"/>
  <c r="BT434" i="41"/>
  <c r="BT435" i="41"/>
  <c r="BT436" i="41"/>
  <c r="BT437" i="41"/>
  <c r="BT438" i="41"/>
  <c r="BT439" i="41"/>
  <c r="BT440" i="41"/>
  <c r="BT441" i="41"/>
  <c r="BT442" i="41"/>
  <c r="BT443" i="41"/>
  <c r="BT444" i="41"/>
  <c r="BT445" i="41"/>
  <c r="BT446" i="41"/>
  <c r="BT447" i="41"/>
  <c r="BT448" i="41"/>
  <c r="BT449" i="41"/>
  <c r="BT450" i="41"/>
  <c r="BT451" i="41"/>
  <c r="BT452" i="41"/>
  <c r="BT453" i="41"/>
  <c r="BT454" i="41"/>
  <c r="BT455" i="41"/>
  <c r="BT456" i="41"/>
  <c r="BT457" i="41"/>
  <c r="BT458" i="41"/>
  <c r="BT459" i="41"/>
  <c r="BT460" i="41"/>
  <c r="BT461" i="41"/>
  <c r="BT462" i="41"/>
  <c r="BT463" i="41"/>
  <c r="BT464" i="41"/>
  <c r="BT465" i="41"/>
  <c r="BT466" i="41"/>
  <c r="BT467" i="41"/>
  <c r="BT468" i="41"/>
  <c r="BT469" i="41"/>
  <c r="BT470" i="41"/>
  <c r="BT471" i="41"/>
  <c r="BT472" i="41"/>
  <c r="BT473" i="41"/>
  <c r="BT474" i="41"/>
  <c r="BT475" i="41"/>
  <c r="BT476" i="41"/>
  <c r="BT477" i="41"/>
  <c r="BT478" i="41"/>
  <c r="BT479" i="41"/>
  <c r="BT480" i="41"/>
  <c r="BT481" i="41"/>
  <c r="BT482" i="41"/>
  <c r="BT483" i="41"/>
  <c r="BT484" i="41"/>
  <c r="BT485" i="41"/>
  <c r="BT486" i="41"/>
  <c r="BT487" i="41"/>
  <c r="BT488" i="41"/>
  <c r="BT489" i="41"/>
  <c r="BT490" i="41"/>
  <c r="BT491" i="41"/>
  <c r="BT492" i="41"/>
  <c r="BT493" i="41"/>
  <c r="BT494" i="41"/>
  <c r="BT495" i="41"/>
  <c r="BT496" i="41"/>
  <c r="BT497" i="41"/>
  <c r="BT498" i="41"/>
  <c r="BT499" i="41"/>
  <c r="BT500" i="41"/>
  <c r="BT501" i="41"/>
  <c r="BT502" i="41"/>
  <c r="BT503" i="41"/>
  <c r="BT504" i="41"/>
  <c r="BT505" i="41"/>
  <c r="BT506" i="41"/>
  <c r="BT507" i="41"/>
  <c r="BT508" i="41"/>
  <c r="BT509" i="41"/>
  <c r="BT510" i="41"/>
  <c r="BT511" i="41"/>
  <c r="BT512" i="41"/>
  <c r="BT513" i="41"/>
  <c r="BT514" i="41"/>
  <c r="BT515" i="41"/>
  <c r="BT516" i="41"/>
  <c r="BT517" i="41"/>
  <c r="BT518" i="41"/>
  <c r="BT519" i="41"/>
  <c r="BT520" i="41"/>
  <c r="BT521" i="41"/>
  <c r="BT522" i="41"/>
  <c r="BT523" i="41"/>
  <c r="BT524" i="41"/>
  <c r="BT525" i="41"/>
  <c r="BT526" i="41"/>
  <c r="BT527" i="41"/>
  <c r="BT528" i="41"/>
  <c r="BT529" i="41"/>
  <c r="BT530" i="41"/>
  <c r="BT531" i="41"/>
  <c r="BT532" i="41"/>
  <c r="BT533" i="41"/>
  <c r="BT534" i="41"/>
  <c r="BT535" i="41"/>
  <c r="BT536" i="41"/>
  <c r="BT537" i="41"/>
  <c r="BT538" i="41"/>
  <c r="BT539" i="41"/>
  <c r="BT540" i="41"/>
  <c r="BT541" i="41"/>
  <c r="BT542" i="41"/>
  <c r="BT543" i="41"/>
  <c r="BT544" i="41"/>
  <c r="BT545" i="41"/>
  <c r="BT546" i="41"/>
  <c r="BT547" i="41"/>
  <c r="BT548" i="41"/>
  <c r="BT549" i="41"/>
  <c r="BT550" i="41"/>
  <c r="BT551" i="41"/>
  <c r="BT552" i="41"/>
  <c r="BT553" i="41"/>
  <c r="BT554" i="41"/>
  <c r="BT555" i="41"/>
  <c r="BT556" i="41"/>
  <c r="BT557" i="41"/>
  <c r="BT558" i="41"/>
  <c r="BT559" i="41"/>
  <c r="BT560" i="41"/>
  <c r="BT561" i="41"/>
  <c r="BT562" i="41"/>
  <c r="BT563" i="41"/>
  <c r="BT564" i="41"/>
  <c r="BT565" i="41"/>
  <c r="BT566" i="41"/>
  <c r="BT567" i="41"/>
  <c r="BT568" i="41"/>
  <c r="BT569" i="41"/>
  <c r="BT570" i="41"/>
  <c r="BT571" i="41"/>
  <c r="BT572" i="41"/>
  <c r="BT573" i="41"/>
  <c r="BT574" i="41"/>
  <c r="BT575" i="41"/>
  <c r="BT576" i="41"/>
  <c r="BT577" i="41"/>
  <c r="BT578" i="41"/>
  <c r="BT579" i="41"/>
  <c r="BT580" i="41"/>
  <c r="BT581" i="41"/>
  <c r="BT582" i="41"/>
  <c r="BT583" i="41"/>
  <c r="BT584" i="41"/>
  <c r="BT585" i="41"/>
  <c r="BT586" i="41"/>
  <c r="BT587" i="41"/>
  <c r="BT588" i="41"/>
  <c r="BT589" i="41"/>
  <c r="BT590" i="41"/>
  <c r="BT591" i="41"/>
  <c r="BT592" i="41"/>
  <c r="BT593" i="41"/>
  <c r="BT594" i="41"/>
  <c r="BT595" i="41"/>
  <c r="BT596" i="41"/>
  <c r="BT597" i="41"/>
  <c r="BT598" i="41"/>
  <c r="BT599" i="41"/>
  <c r="BT600" i="41"/>
  <c r="BT601" i="41"/>
  <c r="BT602" i="41"/>
  <c r="BT603" i="41"/>
  <c r="BT604" i="41"/>
  <c r="BT605" i="41"/>
  <c r="BT606" i="41"/>
  <c r="BT607" i="41"/>
  <c r="BT608" i="41"/>
  <c r="BT609" i="41"/>
  <c r="BT610" i="41"/>
  <c r="BT611" i="41"/>
  <c r="BT612" i="41"/>
  <c r="BT613" i="41"/>
  <c r="BT614" i="41"/>
  <c r="BT615" i="41"/>
  <c r="BT616" i="41"/>
  <c r="BT617" i="41"/>
  <c r="BT618" i="41"/>
  <c r="BT619" i="41"/>
  <c r="BT620" i="41"/>
  <c r="BT621" i="41"/>
  <c r="BT622" i="41"/>
  <c r="BT623" i="41"/>
  <c r="BT624" i="41"/>
  <c r="BT625" i="41"/>
  <c r="BT626" i="41"/>
  <c r="BT627" i="41"/>
  <c r="BT628" i="41"/>
  <c r="BT629" i="41"/>
  <c r="BT630" i="41"/>
  <c r="BT631" i="41"/>
  <c r="BT632" i="41"/>
  <c r="BT633" i="41"/>
  <c r="BT634" i="41"/>
  <c r="BT635" i="41"/>
  <c r="BT636" i="41"/>
  <c r="BT637" i="41"/>
  <c r="BT638" i="41"/>
  <c r="BT639" i="41"/>
  <c r="BT640" i="41"/>
  <c r="BT641" i="41"/>
  <c r="BT642" i="41"/>
  <c r="BT643" i="41"/>
  <c r="BT644" i="41"/>
  <c r="BT645" i="41"/>
  <c r="BT646" i="41"/>
  <c r="BT647" i="41"/>
  <c r="BT648" i="41"/>
  <c r="BT649" i="41"/>
  <c r="BT650" i="41"/>
  <c r="BT651" i="41"/>
  <c r="BT652" i="41"/>
  <c r="BT653" i="41"/>
  <c r="BT654" i="41"/>
  <c r="BT655" i="41"/>
  <c r="BT656" i="41"/>
  <c r="BT657" i="41"/>
  <c r="BT658" i="41"/>
  <c r="BT659" i="41"/>
  <c r="BT660" i="41"/>
  <c r="BT661" i="41"/>
  <c r="BT662" i="41"/>
  <c r="BT663" i="41"/>
  <c r="BT664" i="41"/>
  <c r="BT665" i="41"/>
  <c r="BT666" i="41"/>
  <c r="BT667" i="41"/>
  <c r="BT668" i="41"/>
  <c r="BT669" i="41"/>
  <c r="BT670" i="41"/>
  <c r="BT671" i="41"/>
  <c r="BT672" i="41"/>
  <c r="BT673" i="41"/>
  <c r="BT674" i="41"/>
  <c r="BT675" i="41"/>
  <c r="BT676" i="41"/>
  <c r="BT677" i="41"/>
  <c r="BT678" i="41"/>
  <c r="BT679" i="41"/>
  <c r="BT680" i="41"/>
  <c r="BT681" i="41"/>
  <c r="BT682" i="41"/>
  <c r="BT683" i="41"/>
  <c r="BT684" i="41"/>
  <c r="BT685" i="41"/>
  <c r="BT686" i="41"/>
  <c r="BT687" i="41"/>
  <c r="BT688" i="41"/>
  <c r="BT689" i="41"/>
  <c r="BT690" i="41"/>
  <c r="BT691" i="41"/>
  <c r="BT692" i="41"/>
  <c r="BT693" i="41"/>
  <c r="BT694" i="41"/>
  <c r="BT695" i="41"/>
  <c r="BT696" i="41"/>
  <c r="BT697" i="41"/>
  <c r="BT698" i="41"/>
  <c r="BT699" i="41"/>
  <c r="BT700" i="41"/>
  <c r="BT701" i="41"/>
  <c r="BT702" i="41"/>
  <c r="BT703" i="41"/>
  <c r="BT704" i="41"/>
  <c r="BT705" i="41"/>
  <c r="BT706" i="41"/>
  <c r="BT707" i="41"/>
  <c r="BT708" i="41"/>
  <c r="BT709" i="41"/>
  <c r="BT710" i="41"/>
  <c r="BT711" i="41"/>
  <c r="BT712" i="41"/>
  <c r="BT713" i="41"/>
  <c r="BT714" i="41"/>
  <c r="BT715" i="41"/>
  <c r="BT716" i="41"/>
  <c r="BT717" i="41"/>
  <c r="BT718" i="41"/>
  <c r="BT719" i="41"/>
  <c r="BT720" i="41"/>
  <c r="BT721" i="41"/>
  <c r="BT722" i="41"/>
  <c r="BT723" i="41"/>
  <c r="BT724" i="41"/>
  <c r="BT725" i="41"/>
  <c r="BT726" i="41"/>
  <c r="BT727" i="41"/>
  <c r="BT728" i="41"/>
  <c r="BT729" i="41"/>
  <c r="BT730" i="41"/>
  <c r="BT731" i="41"/>
  <c r="BT732" i="41"/>
  <c r="BT733" i="41"/>
  <c r="BT734" i="41"/>
  <c r="BT735" i="41"/>
  <c r="BT736" i="41"/>
  <c r="BT737" i="41"/>
  <c r="BT738" i="41"/>
  <c r="BT739" i="41"/>
  <c r="BT740" i="41"/>
  <c r="BT741" i="41"/>
  <c r="BT742" i="41"/>
  <c r="BT743" i="41"/>
  <c r="BT744" i="41"/>
  <c r="BT745" i="41"/>
  <c r="BT746" i="41"/>
  <c r="BT747" i="41"/>
  <c r="BT748" i="41"/>
  <c r="BT749" i="41"/>
  <c r="BT750" i="41"/>
  <c r="BT751" i="41"/>
  <c r="BT752" i="41"/>
  <c r="BT753" i="41"/>
  <c r="BT754" i="41"/>
  <c r="BT755" i="41"/>
  <c r="BT756" i="41"/>
  <c r="BT757" i="41"/>
  <c r="BT758" i="41"/>
  <c r="BT759" i="41"/>
  <c r="BT760" i="41"/>
  <c r="BT761" i="41"/>
  <c r="BT762" i="41"/>
  <c r="BT763" i="41"/>
  <c r="BT764" i="41"/>
  <c r="BT765" i="41"/>
  <c r="BT766" i="41"/>
  <c r="BT767" i="41"/>
  <c r="BT768" i="41"/>
  <c r="BT769" i="41"/>
  <c r="BT770" i="41"/>
  <c r="BT771" i="41"/>
  <c r="BT772" i="41"/>
  <c r="BT773" i="41"/>
  <c r="BT774" i="41"/>
  <c r="BT775" i="41"/>
  <c r="BT776" i="41"/>
  <c r="BT777" i="41"/>
  <c r="BT778" i="41"/>
  <c r="BT779" i="41"/>
  <c r="BT780" i="41"/>
  <c r="BT781" i="41"/>
  <c r="BT782" i="41"/>
  <c r="BT783" i="41"/>
  <c r="BT784" i="41"/>
  <c r="BT785" i="41"/>
  <c r="BT786" i="41"/>
  <c r="BT787" i="41"/>
  <c r="BT788" i="41"/>
  <c r="BT789" i="41"/>
  <c r="BT790" i="41"/>
  <c r="BT791" i="41"/>
  <c r="BT792" i="41"/>
  <c r="BT793" i="41"/>
  <c r="BT794" i="41"/>
  <c r="BT795" i="41"/>
  <c r="BT796" i="41"/>
  <c r="BT797" i="41"/>
  <c r="BT798" i="41"/>
  <c r="BT799" i="41"/>
  <c r="BT800" i="41"/>
  <c r="BT801" i="41"/>
  <c r="BT802" i="41"/>
  <c r="BT803" i="41"/>
  <c r="BT804" i="41"/>
  <c r="BT805" i="41"/>
  <c r="BT806" i="41"/>
  <c r="BT807" i="41"/>
  <c r="BT808" i="41"/>
  <c r="BT809" i="41"/>
  <c r="BT810" i="41"/>
  <c r="BT811" i="41"/>
  <c r="BT812" i="41"/>
  <c r="BT813" i="41"/>
  <c r="BT814" i="41"/>
  <c r="BT815" i="41"/>
  <c r="BT816" i="41"/>
  <c r="BT817" i="41"/>
  <c r="BT818" i="41"/>
  <c r="BT819" i="41"/>
  <c r="BT820" i="41"/>
  <c r="BT821" i="41"/>
  <c r="BT822" i="41"/>
  <c r="BT823" i="41"/>
  <c r="BT824" i="41"/>
  <c r="BT825" i="41"/>
  <c r="BT826" i="41"/>
  <c r="BT827" i="41"/>
  <c r="BT828" i="41"/>
  <c r="BT829" i="41"/>
  <c r="BT830" i="41"/>
  <c r="BT831" i="41"/>
  <c r="BT832" i="41"/>
  <c r="BT833" i="41"/>
  <c r="BT834" i="41"/>
  <c r="BT835" i="41"/>
  <c r="BT836" i="41"/>
  <c r="BT837" i="41"/>
  <c r="BT838" i="41"/>
  <c r="BT839" i="41"/>
  <c r="BT840" i="41"/>
  <c r="BT841" i="41"/>
  <c r="BT842" i="41"/>
  <c r="BT843" i="41"/>
  <c r="BT844" i="41"/>
  <c r="BT845" i="41"/>
  <c r="BT846" i="41"/>
  <c r="BT847" i="41"/>
  <c r="BT848" i="41"/>
  <c r="BT849" i="41"/>
  <c r="BT850" i="41"/>
  <c r="BT851" i="41"/>
  <c r="BT852" i="41"/>
  <c r="BT853" i="41"/>
  <c r="BT854" i="41"/>
  <c r="BT855" i="41"/>
  <c r="BT856" i="41"/>
  <c r="BT857" i="41"/>
  <c r="BT858" i="41"/>
  <c r="BT859" i="41"/>
  <c r="BT860" i="41"/>
  <c r="BT861" i="41"/>
  <c r="BT862" i="41"/>
  <c r="BT863" i="41"/>
  <c r="BT864" i="41"/>
  <c r="BT865" i="41"/>
  <c r="BT866" i="41"/>
  <c r="BT867" i="41"/>
  <c r="BT868" i="41"/>
  <c r="BT869" i="41"/>
  <c r="BT870" i="41"/>
  <c r="BT871" i="41"/>
  <c r="BT872" i="41"/>
  <c r="BT873" i="41"/>
  <c r="BT874" i="41"/>
  <c r="BT875" i="41"/>
  <c r="BT876" i="41"/>
  <c r="BT877" i="41"/>
  <c r="BT878" i="41"/>
  <c r="BT879" i="41"/>
  <c r="BT880" i="41"/>
  <c r="BT881" i="41"/>
  <c r="BT882" i="41"/>
  <c r="BT883" i="41"/>
  <c r="BT884" i="41"/>
  <c r="BT885" i="41"/>
  <c r="BT886" i="41"/>
  <c r="BT887" i="41"/>
  <c r="BT888" i="41"/>
  <c r="BT889" i="41"/>
  <c r="BT890" i="41"/>
  <c r="BT891" i="41"/>
  <c r="BT892" i="41"/>
  <c r="BT893" i="41"/>
  <c r="BT894" i="41"/>
  <c r="BT895" i="41"/>
  <c r="BT896" i="41"/>
  <c r="BT897" i="41"/>
  <c r="BT898" i="41"/>
  <c r="BT899" i="41"/>
  <c r="BT900" i="41"/>
  <c r="BT901" i="41"/>
  <c r="BT902" i="41"/>
  <c r="BT903" i="41"/>
  <c r="BT904" i="41"/>
  <c r="BT905" i="41"/>
  <c r="BT906" i="41"/>
  <c r="BT907" i="41"/>
  <c r="BT908" i="41"/>
  <c r="BT909" i="41"/>
  <c r="BT910" i="41"/>
  <c r="BT911" i="41"/>
  <c r="BT912" i="41"/>
  <c r="BT913" i="41"/>
  <c r="BT914" i="41"/>
  <c r="BT915" i="41"/>
  <c r="BT916" i="41"/>
  <c r="BT917" i="41"/>
  <c r="BT918" i="41"/>
  <c r="BT919" i="41"/>
  <c r="BT920" i="41"/>
  <c r="BT921" i="41"/>
  <c r="BT922" i="41"/>
  <c r="BT923" i="41"/>
  <c r="BT924" i="41"/>
  <c r="BT925" i="41"/>
  <c r="BT926" i="41"/>
  <c r="BT927" i="41"/>
  <c r="BT928" i="41"/>
  <c r="BT929" i="41"/>
  <c r="BT930" i="41"/>
  <c r="BT931" i="41"/>
  <c r="BT932" i="41"/>
  <c r="BT933" i="41"/>
  <c r="BT934" i="41"/>
  <c r="BT935" i="41"/>
  <c r="BT936" i="41"/>
  <c r="BT937" i="41"/>
  <c r="BT938" i="41"/>
  <c r="BT939" i="41"/>
  <c r="BT940" i="41"/>
  <c r="BT941" i="41"/>
  <c r="BT942" i="41"/>
  <c r="BT943" i="41"/>
  <c r="BT944" i="41"/>
  <c r="BT945" i="41"/>
  <c r="BT946" i="41"/>
  <c r="BT947" i="41"/>
  <c r="BT948" i="41"/>
  <c r="BT949" i="41"/>
  <c r="BT950" i="41"/>
  <c r="BT951" i="41"/>
  <c r="BT952" i="41"/>
  <c r="BT953" i="41"/>
  <c r="BT954" i="41"/>
  <c r="BT955" i="41"/>
  <c r="BT956" i="41"/>
  <c r="BT957" i="41"/>
  <c r="BT958" i="41"/>
  <c r="BT959" i="41"/>
  <c r="BT960" i="41"/>
  <c r="BT961" i="41"/>
  <c r="BT962" i="41"/>
  <c r="BT963" i="41"/>
  <c r="BT964" i="41"/>
  <c r="BT965" i="41"/>
  <c r="BT966" i="41"/>
  <c r="BT967" i="41"/>
  <c r="BT968" i="41"/>
  <c r="BT969" i="41"/>
  <c r="BT970" i="41"/>
  <c r="BT971" i="41"/>
  <c r="BT972" i="41"/>
  <c r="BT973" i="41"/>
  <c r="BT974" i="41"/>
  <c r="BT975" i="41"/>
  <c r="BT976" i="41"/>
  <c r="BT977" i="41"/>
  <c r="BT978" i="41"/>
  <c r="BT979" i="41"/>
  <c r="BT980" i="41"/>
  <c r="BT981" i="41"/>
  <c r="BT982" i="41"/>
  <c r="BT983" i="41"/>
  <c r="BT984" i="41"/>
  <c r="BT985" i="41"/>
  <c r="BT986" i="41"/>
  <c r="BT987" i="41"/>
  <c r="BT988" i="41"/>
  <c r="BT989" i="41"/>
  <c r="BT990" i="41"/>
  <c r="BT991" i="41"/>
  <c r="BT992" i="41"/>
  <c r="BT993" i="41"/>
  <c r="BT994" i="41"/>
  <c r="BT995" i="41"/>
  <c r="BT996" i="41"/>
  <c r="BT997" i="41"/>
  <c r="BT998" i="41"/>
  <c r="BT999" i="41"/>
  <c r="BT1000" i="41"/>
  <c r="BT1001" i="41"/>
  <c r="BT1002" i="41"/>
  <c r="BT1003" i="41"/>
  <c r="BT1004" i="41"/>
  <c r="BT1005" i="41"/>
  <c r="BT1006" i="41"/>
  <c r="BT1007" i="41"/>
  <c r="BT1008" i="41"/>
  <c r="BT1009" i="41"/>
  <c r="BT1010" i="41"/>
  <c r="BT1011" i="41"/>
  <c r="BT1012" i="41"/>
  <c r="BT1013" i="41"/>
  <c r="BT1014" i="41"/>
  <c r="BT1015" i="41"/>
  <c r="BT1016" i="41"/>
  <c r="BT1017" i="41"/>
  <c r="BT1018" i="41"/>
  <c r="BT1019" i="41"/>
  <c r="BT1020" i="41"/>
  <c r="BT1021" i="41"/>
  <c r="BT1022" i="41"/>
  <c r="BT1023" i="41"/>
  <c r="BT1024" i="41"/>
  <c r="BT1025" i="41"/>
  <c r="BT1026" i="41"/>
  <c r="BT1027" i="41"/>
  <c r="BT1028" i="41"/>
  <c r="BT1029" i="41"/>
  <c r="BT1030" i="41"/>
  <c r="BT1031" i="41"/>
  <c r="BT1032" i="41"/>
  <c r="BT1033" i="41"/>
  <c r="BT1034" i="41"/>
  <c r="BT35" i="41"/>
  <c r="BM36" i="41"/>
  <c r="BM37" i="41"/>
  <c r="BM38" i="41"/>
  <c r="BM40" i="41"/>
  <c r="BM41" i="41"/>
  <c r="BM42" i="41"/>
  <c r="BM43" i="41"/>
  <c r="BM44" i="41"/>
  <c r="BM45" i="41"/>
  <c r="BM46" i="41"/>
  <c r="BM47" i="41"/>
  <c r="BM48" i="41"/>
  <c r="BM49" i="41"/>
  <c r="BM50" i="41"/>
  <c r="BM51" i="41"/>
  <c r="BM52" i="41"/>
  <c r="BM53" i="41"/>
  <c r="BM54" i="41"/>
  <c r="BM55" i="41"/>
  <c r="BM56" i="41"/>
  <c r="BM57" i="41"/>
  <c r="BM58" i="41"/>
  <c r="BM59" i="41"/>
  <c r="BM60" i="41"/>
  <c r="BM61" i="41"/>
  <c r="BM62" i="41"/>
  <c r="BM63" i="41"/>
  <c r="BM64" i="41"/>
  <c r="BM65" i="41"/>
  <c r="BM66" i="41"/>
  <c r="BM67" i="41"/>
  <c r="BM68" i="41"/>
  <c r="BM69" i="41"/>
  <c r="BM70" i="41"/>
  <c r="BM71" i="41"/>
  <c r="BM72" i="41"/>
  <c r="BM73" i="41"/>
  <c r="BM74" i="41"/>
  <c r="BM75" i="41"/>
  <c r="BM76" i="41"/>
  <c r="BM77" i="41"/>
  <c r="BM78" i="41"/>
  <c r="BM79" i="41"/>
  <c r="BM80" i="41"/>
  <c r="BM81" i="41"/>
  <c r="BM82" i="41"/>
  <c r="BM83" i="41"/>
  <c r="BM84" i="41"/>
  <c r="BM85" i="41"/>
  <c r="BM86" i="41"/>
  <c r="BM87" i="41"/>
  <c r="BM88" i="41"/>
  <c r="BM89" i="41"/>
  <c r="BM90" i="41"/>
  <c r="BM91" i="41"/>
  <c r="BM92" i="41"/>
  <c r="BM93" i="41"/>
  <c r="BM94" i="41"/>
  <c r="BM95" i="41"/>
  <c r="BM96" i="41"/>
  <c r="BM97" i="41"/>
  <c r="BM98" i="41"/>
  <c r="BM99" i="41"/>
  <c r="BM100" i="41"/>
  <c r="BM101" i="41"/>
  <c r="BM102" i="41"/>
  <c r="BM103" i="41"/>
  <c r="BM104" i="41"/>
  <c r="BM105" i="41"/>
  <c r="BM106" i="41"/>
  <c r="BM107" i="41"/>
  <c r="BM108" i="41"/>
  <c r="BM109" i="41"/>
  <c r="BM110" i="41"/>
  <c r="BM111" i="41"/>
  <c r="BM112" i="41"/>
  <c r="BM113" i="41"/>
  <c r="BM114" i="41"/>
  <c r="BM115" i="41"/>
  <c r="BM116" i="41"/>
  <c r="BM117" i="41"/>
  <c r="BM118" i="41"/>
  <c r="BM119" i="41"/>
  <c r="BM120" i="41"/>
  <c r="BM121" i="41"/>
  <c r="BM122" i="41"/>
  <c r="BM123" i="41"/>
  <c r="BM124" i="41"/>
  <c r="BM125" i="41"/>
  <c r="BM126" i="41"/>
  <c r="BM127" i="41"/>
  <c r="BM128" i="41"/>
  <c r="BM129" i="41"/>
  <c r="BM130" i="41"/>
  <c r="BM131" i="41"/>
  <c r="BM132" i="41"/>
  <c r="BM133" i="41"/>
  <c r="BM134" i="41"/>
  <c r="BM135" i="41"/>
  <c r="BM136" i="41"/>
  <c r="BM137" i="41"/>
  <c r="BM138" i="41"/>
  <c r="BM139" i="41"/>
  <c r="BM140" i="41"/>
  <c r="BM141" i="41"/>
  <c r="BM142" i="41"/>
  <c r="BM143" i="41"/>
  <c r="BM144" i="41"/>
  <c r="BM145" i="41"/>
  <c r="BM146" i="41"/>
  <c r="BM147" i="41"/>
  <c r="BM148" i="41"/>
  <c r="BM149" i="41"/>
  <c r="BM150" i="41"/>
  <c r="BM151" i="41"/>
  <c r="BM152" i="41"/>
  <c r="BM153" i="41"/>
  <c r="BM154" i="41"/>
  <c r="BM155" i="41"/>
  <c r="BM156" i="41"/>
  <c r="BM157" i="41"/>
  <c r="BM158" i="41"/>
  <c r="BM159" i="41"/>
  <c r="BM160" i="41"/>
  <c r="BM161" i="41"/>
  <c r="BM162" i="41"/>
  <c r="BM163" i="41"/>
  <c r="BM164" i="41"/>
  <c r="BM165" i="41"/>
  <c r="BM166" i="41"/>
  <c r="BM167" i="41"/>
  <c r="BM168" i="41"/>
  <c r="BM169" i="41"/>
  <c r="BM170" i="41"/>
  <c r="BM171" i="41"/>
  <c r="BM172" i="41"/>
  <c r="BM173" i="41"/>
  <c r="BM174" i="41"/>
  <c r="BM175" i="41"/>
  <c r="BM176" i="41"/>
  <c r="BM177" i="41"/>
  <c r="BM178" i="41"/>
  <c r="BM179" i="41"/>
  <c r="BM180" i="41"/>
  <c r="BM181" i="41"/>
  <c r="BM182" i="41"/>
  <c r="BM183" i="41"/>
  <c r="BM184" i="41"/>
  <c r="BM185" i="41"/>
  <c r="BM186" i="41"/>
  <c r="BM187" i="41"/>
  <c r="BM188" i="41"/>
  <c r="BM189" i="41"/>
  <c r="BM190" i="41"/>
  <c r="BM191" i="41"/>
  <c r="BM192" i="41"/>
  <c r="BM193" i="41"/>
  <c r="BM194" i="41"/>
  <c r="BM195" i="41"/>
  <c r="BM196" i="41"/>
  <c r="BM197" i="41"/>
  <c r="BM198" i="41"/>
  <c r="BM199" i="41"/>
  <c r="BM200" i="41"/>
  <c r="BM201" i="41"/>
  <c r="BM202" i="41"/>
  <c r="BM203" i="41"/>
  <c r="BM204" i="41"/>
  <c r="BM205" i="41"/>
  <c r="BM206" i="41"/>
  <c r="BM207" i="41"/>
  <c r="BM208" i="41"/>
  <c r="BM209" i="41"/>
  <c r="BM210" i="41"/>
  <c r="BM211" i="41"/>
  <c r="BM212" i="41"/>
  <c r="BM213" i="41"/>
  <c r="BM214" i="41"/>
  <c r="BM215" i="41"/>
  <c r="BM216" i="41"/>
  <c r="BM217" i="41"/>
  <c r="BM218" i="41"/>
  <c r="BM219" i="41"/>
  <c r="BM220" i="41"/>
  <c r="BM221" i="41"/>
  <c r="BM222" i="41"/>
  <c r="BM223" i="41"/>
  <c r="BM224" i="41"/>
  <c r="BM225" i="41"/>
  <c r="BM226" i="41"/>
  <c r="BM227" i="41"/>
  <c r="BM228" i="41"/>
  <c r="BM229" i="41"/>
  <c r="BM230" i="41"/>
  <c r="BM231" i="41"/>
  <c r="BM232" i="41"/>
  <c r="BM233" i="41"/>
  <c r="BM234" i="41"/>
  <c r="BM235" i="41"/>
  <c r="BM236" i="41"/>
  <c r="BM237" i="41"/>
  <c r="BM238" i="41"/>
  <c r="BM239" i="41"/>
  <c r="BM240" i="41"/>
  <c r="BM241" i="41"/>
  <c r="BM242" i="41"/>
  <c r="BM243" i="41"/>
  <c r="BM244" i="41"/>
  <c r="BM245" i="41"/>
  <c r="BM246" i="41"/>
  <c r="BM247" i="41"/>
  <c r="BM248" i="41"/>
  <c r="BM249" i="41"/>
  <c r="BM250" i="41"/>
  <c r="BM251" i="41"/>
  <c r="BM252" i="41"/>
  <c r="BM253" i="41"/>
  <c r="BM254" i="41"/>
  <c r="BM255" i="41"/>
  <c r="BM256" i="41"/>
  <c r="BM257" i="41"/>
  <c r="BM258" i="41"/>
  <c r="BM259" i="41"/>
  <c r="BM260" i="41"/>
  <c r="BM261" i="41"/>
  <c r="BM262" i="41"/>
  <c r="BM263" i="41"/>
  <c r="BM264" i="41"/>
  <c r="BM265" i="41"/>
  <c r="BM266" i="41"/>
  <c r="BM267" i="41"/>
  <c r="BM268" i="41"/>
  <c r="BM269" i="41"/>
  <c r="BM270" i="41"/>
  <c r="BM271" i="41"/>
  <c r="BM272" i="41"/>
  <c r="BM273" i="41"/>
  <c r="BM274" i="41"/>
  <c r="BM275" i="41"/>
  <c r="BM276" i="41"/>
  <c r="BM277" i="41"/>
  <c r="BM278" i="41"/>
  <c r="BM279" i="41"/>
  <c r="BM280" i="41"/>
  <c r="BM281" i="41"/>
  <c r="BM282" i="41"/>
  <c r="BM283" i="41"/>
  <c r="BM284" i="41"/>
  <c r="BM285" i="41"/>
  <c r="BM286" i="41"/>
  <c r="BM287" i="41"/>
  <c r="BM288" i="41"/>
  <c r="BM289" i="41"/>
  <c r="BM290" i="41"/>
  <c r="BM291" i="41"/>
  <c r="BM292" i="41"/>
  <c r="BM293" i="41"/>
  <c r="BM294" i="41"/>
  <c r="BM295" i="41"/>
  <c r="BM296" i="41"/>
  <c r="BM297" i="41"/>
  <c r="BM298" i="41"/>
  <c r="BM299" i="41"/>
  <c r="BM300" i="41"/>
  <c r="BM301" i="41"/>
  <c r="BM302" i="41"/>
  <c r="BM303" i="41"/>
  <c r="BM304" i="41"/>
  <c r="BM305" i="41"/>
  <c r="BM306" i="41"/>
  <c r="BM307" i="41"/>
  <c r="BM308" i="41"/>
  <c r="BM309" i="41"/>
  <c r="BM310" i="41"/>
  <c r="BM311" i="41"/>
  <c r="BM312" i="41"/>
  <c r="BM313" i="41"/>
  <c r="BM314" i="41"/>
  <c r="BM315" i="41"/>
  <c r="BM316" i="41"/>
  <c r="BM317" i="41"/>
  <c r="BM318" i="41"/>
  <c r="BM319" i="41"/>
  <c r="BM320" i="41"/>
  <c r="BM321" i="41"/>
  <c r="BM322" i="41"/>
  <c r="BM323" i="41"/>
  <c r="BM324" i="41"/>
  <c r="BM325" i="41"/>
  <c r="BM326" i="41"/>
  <c r="BM327" i="41"/>
  <c r="BM328" i="41"/>
  <c r="BM329" i="41"/>
  <c r="BM330" i="41"/>
  <c r="BM331" i="41"/>
  <c r="BM332" i="41"/>
  <c r="BM333" i="41"/>
  <c r="BM334" i="41"/>
  <c r="BM335" i="41"/>
  <c r="BM336" i="41"/>
  <c r="BM337" i="41"/>
  <c r="BM338" i="41"/>
  <c r="BM339" i="41"/>
  <c r="BM340" i="41"/>
  <c r="BM341" i="41"/>
  <c r="BM342" i="41"/>
  <c r="BM343" i="41"/>
  <c r="BM344" i="41"/>
  <c r="BM345" i="41"/>
  <c r="BM346" i="41"/>
  <c r="BM347" i="41"/>
  <c r="BM348" i="41"/>
  <c r="BM349" i="41"/>
  <c r="BM350" i="41"/>
  <c r="BM351" i="41"/>
  <c r="BM352" i="41"/>
  <c r="BM353" i="41"/>
  <c r="BM354" i="41"/>
  <c r="BM355" i="41"/>
  <c r="BM356" i="41"/>
  <c r="BM357" i="41"/>
  <c r="BM358" i="41"/>
  <c r="BM359" i="41"/>
  <c r="BM360" i="41"/>
  <c r="BM361" i="41"/>
  <c r="BM362" i="41"/>
  <c r="BM363" i="41"/>
  <c r="BM364" i="41"/>
  <c r="BM365" i="41"/>
  <c r="BM366" i="41"/>
  <c r="BM367" i="41"/>
  <c r="BM368" i="41"/>
  <c r="BM369" i="41"/>
  <c r="BM370" i="41"/>
  <c r="BM371" i="41"/>
  <c r="BM372" i="41"/>
  <c r="BM373" i="41"/>
  <c r="BM374" i="41"/>
  <c r="BM375" i="41"/>
  <c r="BM376" i="41"/>
  <c r="BM377" i="41"/>
  <c r="BM378" i="41"/>
  <c r="BM379" i="41"/>
  <c r="BM380" i="41"/>
  <c r="BM381" i="41"/>
  <c r="BM382" i="41"/>
  <c r="BM383" i="41"/>
  <c r="BM384" i="41"/>
  <c r="BM385" i="41"/>
  <c r="BM386" i="41"/>
  <c r="BM387" i="41"/>
  <c r="BM388" i="41"/>
  <c r="BM389" i="41"/>
  <c r="BM390" i="41"/>
  <c r="BM391" i="41"/>
  <c r="BM392" i="41"/>
  <c r="BM393" i="41"/>
  <c r="BM394" i="41"/>
  <c r="BM395" i="41"/>
  <c r="BM396" i="41"/>
  <c r="BM397" i="41"/>
  <c r="BM398" i="41"/>
  <c r="BM399" i="41"/>
  <c r="BM400" i="41"/>
  <c r="BM401" i="41"/>
  <c r="BM402" i="41"/>
  <c r="BM403" i="41"/>
  <c r="BM404" i="41"/>
  <c r="BM405" i="41"/>
  <c r="BM406" i="41"/>
  <c r="BM407" i="41"/>
  <c r="BM408" i="41"/>
  <c r="BM409" i="41"/>
  <c r="BM410" i="41"/>
  <c r="BM411" i="41"/>
  <c r="BM412" i="41"/>
  <c r="BM413" i="41"/>
  <c r="BM414" i="41"/>
  <c r="BM415" i="41"/>
  <c r="BM416" i="41"/>
  <c r="BM417" i="41"/>
  <c r="BM418" i="41"/>
  <c r="BM419" i="41"/>
  <c r="BM420" i="41"/>
  <c r="BM421" i="41"/>
  <c r="BM422" i="41"/>
  <c r="BM423" i="41"/>
  <c r="BM424" i="41"/>
  <c r="BM425" i="41"/>
  <c r="BM426" i="41"/>
  <c r="BM427" i="41"/>
  <c r="BM428" i="41"/>
  <c r="BM429" i="41"/>
  <c r="BM430" i="41"/>
  <c r="BM431" i="41"/>
  <c r="BM432" i="41"/>
  <c r="BM433" i="41"/>
  <c r="BM434" i="41"/>
  <c r="BM435" i="41"/>
  <c r="BM436" i="41"/>
  <c r="BM437" i="41"/>
  <c r="BM438" i="41"/>
  <c r="BM439" i="41"/>
  <c r="BM440" i="41"/>
  <c r="BM441" i="41"/>
  <c r="BM442" i="41"/>
  <c r="BM443" i="41"/>
  <c r="BM444" i="41"/>
  <c r="BM445" i="41"/>
  <c r="BM446" i="41"/>
  <c r="BM447" i="41"/>
  <c r="BM448" i="41"/>
  <c r="BM449" i="41"/>
  <c r="BM450" i="41"/>
  <c r="BM451" i="41"/>
  <c r="BM452" i="41"/>
  <c r="BM453" i="41"/>
  <c r="BM454" i="41"/>
  <c r="BM455" i="41"/>
  <c r="BM456" i="41"/>
  <c r="BM457" i="41"/>
  <c r="BM458" i="41"/>
  <c r="BM459" i="41"/>
  <c r="BM460" i="41"/>
  <c r="BM461" i="41"/>
  <c r="BM462" i="41"/>
  <c r="BM463" i="41"/>
  <c r="BM464" i="41"/>
  <c r="BM465" i="41"/>
  <c r="BM466" i="41"/>
  <c r="BM467" i="41"/>
  <c r="BM468" i="41"/>
  <c r="BM469" i="41"/>
  <c r="BM470" i="41"/>
  <c r="BM471" i="41"/>
  <c r="BM472" i="41"/>
  <c r="BM473" i="41"/>
  <c r="BM474" i="41"/>
  <c r="BM475" i="41"/>
  <c r="BM476" i="41"/>
  <c r="BM477" i="41"/>
  <c r="BM478" i="41"/>
  <c r="BM479" i="41"/>
  <c r="BM480" i="41"/>
  <c r="BM481" i="41"/>
  <c r="BM482" i="41"/>
  <c r="BM483" i="41"/>
  <c r="BM484" i="41"/>
  <c r="BM485" i="41"/>
  <c r="BM486" i="41"/>
  <c r="BM487" i="41"/>
  <c r="BM488" i="41"/>
  <c r="BM489" i="41"/>
  <c r="BM490" i="41"/>
  <c r="BM491" i="41"/>
  <c r="BM492" i="41"/>
  <c r="BM493" i="41"/>
  <c r="BM494" i="41"/>
  <c r="BM495" i="41"/>
  <c r="BM496" i="41"/>
  <c r="BM497" i="41"/>
  <c r="BM498" i="41"/>
  <c r="BM499" i="41"/>
  <c r="BM500" i="41"/>
  <c r="BM501" i="41"/>
  <c r="BM502" i="41"/>
  <c r="BM503" i="41"/>
  <c r="BM504" i="41"/>
  <c r="BM505" i="41"/>
  <c r="BM506" i="41"/>
  <c r="BM507" i="41"/>
  <c r="BM508" i="41"/>
  <c r="BM509" i="41"/>
  <c r="BM510" i="41"/>
  <c r="BM511" i="41"/>
  <c r="BM512" i="41"/>
  <c r="BM513" i="41"/>
  <c r="BM514" i="41"/>
  <c r="BM515" i="41"/>
  <c r="BM516" i="41"/>
  <c r="BM517" i="41"/>
  <c r="BM518" i="41"/>
  <c r="BM519" i="41"/>
  <c r="BM520" i="41"/>
  <c r="BM521" i="41"/>
  <c r="BM522" i="41"/>
  <c r="BM523" i="41"/>
  <c r="BM524" i="41"/>
  <c r="BM525" i="41"/>
  <c r="BM526" i="41"/>
  <c r="BM527" i="41"/>
  <c r="BM528" i="41"/>
  <c r="BM529" i="41"/>
  <c r="BM530" i="41"/>
  <c r="BM531" i="41"/>
  <c r="BM532" i="41"/>
  <c r="BM533" i="41"/>
  <c r="BM534" i="41"/>
  <c r="BM535" i="41"/>
  <c r="BM536" i="41"/>
  <c r="BM537" i="41"/>
  <c r="BM538" i="41"/>
  <c r="BM539" i="41"/>
  <c r="BM540" i="41"/>
  <c r="BM541" i="41"/>
  <c r="BM542" i="41"/>
  <c r="BM543" i="41"/>
  <c r="BM544" i="41"/>
  <c r="BM545" i="41"/>
  <c r="BM546" i="41"/>
  <c r="BM547" i="41"/>
  <c r="BM548" i="41"/>
  <c r="BM549" i="41"/>
  <c r="BM550" i="41"/>
  <c r="BM551" i="41"/>
  <c r="BM552" i="41"/>
  <c r="BM553" i="41"/>
  <c r="BM554" i="41"/>
  <c r="BM555" i="41"/>
  <c r="BM556" i="41"/>
  <c r="BM557" i="41"/>
  <c r="BM558" i="41"/>
  <c r="BM559" i="41"/>
  <c r="BM560" i="41"/>
  <c r="BM561" i="41"/>
  <c r="BM562" i="41"/>
  <c r="BM563" i="41"/>
  <c r="BM564" i="41"/>
  <c r="BM565" i="41"/>
  <c r="BM566" i="41"/>
  <c r="BM567" i="41"/>
  <c r="BM568" i="41"/>
  <c r="BM569" i="41"/>
  <c r="BM570" i="41"/>
  <c r="BM571" i="41"/>
  <c r="BM572" i="41"/>
  <c r="BM573" i="41"/>
  <c r="BM574" i="41"/>
  <c r="BM575" i="41"/>
  <c r="BM576" i="41"/>
  <c r="BM577" i="41"/>
  <c r="BM578" i="41"/>
  <c r="BM579" i="41"/>
  <c r="BM580" i="41"/>
  <c r="BM581" i="41"/>
  <c r="BM582" i="41"/>
  <c r="BM583" i="41"/>
  <c r="BM584" i="41"/>
  <c r="BM585" i="41"/>
  <c r="BM586" i="41"/>
  <c r="BM587" i="41"/>
  <c r="BM588" i="41"/>
  <c r="BM589" i="41"/>
  <c r="BM590" i="41"/>
  <c r="BM591" i="41"/>
  <c r="BM592" i="41"/>
  <c r="BM593" i="41"/>
  <c r="BM594" i="41"/>
  <c r="BM595" i="41"/>
  <c r="BM596" i="41"/>
  <c r="BM597" i="41"/>
  <c r="BM598" i="41"/>
  <c r="BM599" i="41"/>
  <c r="BM600" i="41"/>
  <c r="BM601" i="41"/>
  <c r="BM602" i="41"/>
  <c r="BM603" i="41"/>
  <c r="BM604" i="41"/>
  <c r="BM605" i="41"/>
  <c r="BM606" i="41"/>
  <c r="BM607" i="41"/>
  <c r="BM608" i="41"/>
  <c r="BM609" i="41"/>
  <c r="BM610" i="41"/>
  <c r="BM611" i="41"/>
  <c r="BM612" i="41"/>
  <c r="BM613" i="41"/>
  <c r="BM614" i="41"/>
  <c r="BM615" i="41"/>
  <c r="BM616" i="41"/>
  <c r="BM617" i="41"/>
  <c r="BM618" i="41"/>
  <c r="BM619" i="41"/>
  <c r="BM620" i="41"/>
  <c r="BM621" i="41"/>
  <c r="BM622" i="41"/>
  <c r="BM623" i="41"/>
  <c r="BM624" i="41"/>
  <c r="BM625" i="41"/>
  <c r="BM626" i="41"/>
  <c r="BM627" i="41"/>
  <c r="BM628" i="41"/>
  <c r="BM629" i="41"/>
  <c r="BM630" i="41"/>
  <c r="BM631" i="41"/>
  <c r="BM632" i="41"/>
  <c r="BM633" i="41"/>
  <c r="BM634" i="41"/>
  <c r="BM635" i="41"/>
  <c r="BM636" i="41"/>
  <c r="BM637" i="41"/>
  <c r="BM638" i="41"/>
  <c r="BM639" i="41"/>
  <c r="BM640" i="41"/>
  <c r="BM641" i="41"/>
  <c r="BM642" i="41"/>
  <c r="BM643" i="41"/>
  <c r="BM644" i="41"/>
  <c r="BM645" i="41"/>
  <c r="BM646" i="41"/>
  <c r="BM647" i="41"/>
  <c r="BM648" i="41"/>
  <c r="BM649" i="41"/>
  <c r="BM650" i="41"/>
  <c r="BM651" i="41"/>
  <c r="BM652" i="41"/>
  <c r="BM653" i="41"/>
  <c r="BM654" i="41"/>
  <c r="BM655" i="41"/>
  <c r="BM656" i="41"/>
  <c r="BM657" i="41"/>
  <c r="BM658" i="41"/>
  <c r="BM659" i="41"/>
  <c r="BM660" i="41"/>
  <c r="BM661" i="41"/>
  <c r="BM662" i="41"/>
  <c r="BM663" i="41"/>
  <c r="BM664" i="41"/>
  <c r="BM665" i="41"/>
  <c r="BM666" i="41"/>
  <c r="BM667" i="41"/>
  <c r="BM668" i="41"/>
  <c r="BM669" i="41"/>
  <c r="BM670" i="41"/>
  <c r="BM671" i="41"/>
  <c r="BM672" i="41"/>
  <c r="BM673" i="41"/>
  <c r="BM674" i="41"/>
  <c r="BM675" i="41"/>
  <c r="BM676" i="41"/>
  <c r="BM677" i="41"/>
  <c r="BM678" i="41"/>
  <c r="BM679" i="41"/>
  <c r="BM680" i="41"/>
  <c r="BM681" i="41"/>
  <c r="BM682" i="41"/>
  <c r="BM683" i="41"/>
  <c r="BM684" i="41"/>
  <c r="BM685" i="41"/>
  <c r="BM686" i="41"/>
  <c r="BM687" i="41"/>
  <c r="BM688" i="41"/>
  <c r="BM689" i="41"/>
  <c r="BM690" i="41"/>
  <c r="BM691" i="41"/>
  <c r="BM692" i="41"/>
  <c r="BM693" i="41"/>
  <c r="BM694" i="41"/>
  <c r="BM695" i="41"/>
  <c r="BM696" i="41"/>
  <c r="BM697" i="41"/>
  <c r="BM698" i="41"/>
  <c r="BM699" i="41"/>
  <c r="BM700" i="41"/>
  <c r="BM701" i="41"/>
  <c r="BM702" i="41"/>
  <c r="BM703" i="41"/>
  <c r="BM704" i="41"/>
  <c r="BM705" i="41"/>
  <c r="BM706" i="41"/>
  <c r="BM707" i="41"/>
  <c r="BM708" i="41"/>
  <c r="BM709" i="41"/>
  <c r="BM710" i="41"/>
  <c r="BM711" i="41"/>
  <c r="BM712" i="41"/>
  <c r="BM713" i="41"/>
  <c r="BM714" i="41"/>
  <c r="BM715" i="41"/>
  <c r="BM716" i="41"/>
  <c r="BM717" i="41"/>
  <c r="BM718" i="41"/>
  <c r="BM719" i="41"/>
  <c r="BM720" i="41"/>
  <c r="BM721" i="41"/>
  <c r="BM722" i="41"/>
  <c r="BM723" i="41"/>
  <c r="BM724" i="41"/>
  <c r="BM725" i="41"/>
  <c r="BM726" i="41"/>
  <c r="BM727" i="41"/>
  <c r="BM728" i="41"/>
  <c r="BM729" i="41"/>
  <c r="BM730" i="41"/>
  <c r="BM731" i="41"/>
  <c r="BM732" i="41"/>
  <c r="BM733" i="41"/>
  <c r="BM734" i="41"/>
  <c r="BM735" i="41"/>
  <c r="BM736" i="41"/>
  <c r="BM737" i="41"/>
  <c r="BM738" i="41"/>
  <c r="BM739" i="41"/>
  <c r="BM740" i="41"/>
  <c r="BM741" i="41"/>
  <c r="BM742" i="41"/>
  <c r="BM743" i="41"/>
  <c r="BM744" i="41"/>
  <c r="BM745" i="41"/>
  <c r="BM746" i="41"/>
  <c r="BM747" i="41"/>
  <c r="BM748" i="41"/>
  <c r="BM749" i="41"/>
  <c r="BM750" i="41"/>
  <c r="BM751" i="41"/>
  <c r="BM752" i="41"/>
  <c r="BM753" i="41"/>
  <c r="BM754" i="41"/>
  <c r="BM755" i="41"/>
  <c r="BM756" i="41"/>
  <c r="BM757" i="41"/>
  <c r="BM758" i="41"/>
  <c r="BM759" i="41"/>
  <c r="BM760" i="41"/>
  <c r="BM761" i="41"/>
  <c r="BM762" i="41"/>
  <c r="BM763" i="41"/>
  <c r="BM764" i="41"/>
  <c r="BM765" i="41"/>
  <c r="BM766" i="41"/>
  <c r="BM767" i="41"/>
  <c r="BM768" i="41"/>
  <c r="BM769" i="41"/>
  <c r="BM770" i="41"/>
  <c r="BM771" i="41"/>
  <c r="BM772" i="41"/>
  <c r="BM773" i="41"/>
  <c r="BM774" i="41"/>
  <c r="BM775" i="41"/>
  <c r="BM776" i="41"/>
  <c r="BM777" i="41"/>
  <c r="BM778" i="41"/>
  <c r="BM779" i="41"/>
  <c r="BM780" i="41"/>
  <c r="BM781" i="41"/>
  <c r="BM782" i="41"/>
  <c r="BM783" i="41"/>
  <c r="BM784" i="41"/>
  <c r="BM785" i="41"/>
  <c r="BM786" i="41"/>
  <c r="BM787" i="41"/>
  <c r="BM788" i="41"/>
  <c r="BM789" i="41"/>
  <c r="BM790" i="41"/>
  <c r="BM791" i="41"/>
  <c r="BM792" i="41"/>
  <c r="BM793" i="41"/>
  <c r="BM794" i="41"/>
  <c r="BM795" i="41"/>
  <c r="BM796" i="41"/>
  <c r="BM797" i="41"/>
  <c r="BM798" i="41"/>
  <c r="BM799" i="41"/>
  <c r="BM800" i="41"/>
  <c r="BM801" i="41"/>
  <c r="BM802" i="41"/>
  <c r="BM803" i="41"/>
  <c r="BM804" i="41"/>
  <c r="BM805" i="41"/>
  <c r="BM806" i="41"/>
  <c r="BM807" i="41"/>
  <c r="BM808" i="41"/>
  <c r="BM809" i="41"/>
  <c r="BM810" i="41"/>
  <c r="BM811" i="41"/>
  <c r="BM812" i="41"/>
  <c r="BM813" i="41"/>
  <c r="BM814" i="41"/>
  <c r="BM815" i="41"/>
  <c r="BM816" i="41"/>
  <c r="BM817" i="41"/>
  <c r="BM818" i="41"/>
  <c r="BM819" i="41"/>
  <c r="BM820" i="41"/>
  <c r="BM821" i="41"/>
  <c r="BM822" i="41"/>
  <c r="BM823" i="41"/>
  <c r="BM824" i="41"/>
  <c r="BM825" i="41"/>
  <c r="BM826" i="41"/>
  <c r="BM827" i="41"/>
  <c r="BM828" i="41"/>
  <c r="BM829" i="41"/>
  <c r="BM830" i="41"/>
  <c r="BM831" i="41"/>
  <c r="BM832" i="41"/>
  <c r="BM833" i="41"/>
  <c r="BM834" i="41"/>
  <c r="BM835" i="41"/>
  <c r="BM836" i="41"/>
  <c r="BM837" i="41"/>
  <c r="BM838" i="41"/>
  <c r="BM839" i="41"/>
  <c r="BM840" i="41"/>
  <c r="BM841" i="41"/>
  <c r="BM842" i="41"/>
  <c r="BM843" i="41"/>
  <c r="BM844" i="41"/>
  <c r="BM845" i="41"/>
  <c r="BM846" i="41"/>
  <c r="BM847" i="41"/>
  <c r="BM848" i="41"/>
  <c r="BM849" i="41"/>
  <c r="BM850" i="41"/>
  <c r="BM851" i="41"/>
  <c r="BM852" i="41"/>
  <c r="BM853" i="41"/>
  <c r="BM854" i="41"/>
  <c r="BM855" i="41"/>
  <c r="BM856" i="41"/>
  <c r="BM857" i="41"/>
  <c r="BM858" i="41"/>
  <c r="BM859" i="41"/>
  <c r="BM860" i="41"/>
  <c r="BM861" i="41"/>
  <c r="BM862" i="41"/>
  <c r="BM863" i="41"/>
  <c r="BM864" i="41"/>
  <c r="BM865" i="41"/>
  <c r="BM866" i="41"/>
  <c r="BM867" i="41"/>
  <c r="BM868" i="41"/>
  <c r="BM869" i="41"/>
  <c r="BM870" i="41"/>
  <c r="BM871" i="41"/>
  <c r="BM872" i="41"/>
  <c r="BM873" i="41"/>
  <c r="BM874" i="41"/>
  <c r="BM875" i="41"/>
  <c r="BM876" i="41"/>
  <c r="BM877" i="41"/>
  <c r="BM878" i="41"/>
  <c r="BM879" i="41"/>
  <c r="BM880" i="41"/>
  <c r="BM881" i="41"/>
  <c r="BM882" i="41"/>
  <c r="BM883" i="41"/>
  <c r="BM884" i="41"/>
  <c r="BM885" i="41"/>
  <c r="BM886" i="41"/>
  <c r="BM887" i="41"/>
  <c r="BM888" i="41"/>
  <c r="BM889" i="41"/>
  <c r="BM890" i="41"/>
  <c r="BM891" i="41"/>
  <c r="BM892" i="41"/>
  <c r="BM893" i="41"/>
  <c r="BM894" i="41"/>
  <c r="BM895" i="41"/>
  <c r="BM896" i="41"/>
  <c r="BM897" i="41"/>
  <c r="BM898" i="41"/>
  <c r="BM899" i="41"/>
  <c r="BM900" i="41"/>
  <c r="BM901" i="41"/>
  <c r="BM902" i="41"/>
  <c r="BM903" i="41"/>
  <c r="BM904" i="41"/>
  <c r="BM905" i="41"/>
  <c r="BM906" i="41"/>
  <c r="BM907" i="41"/>
  <c r="BM908" i="41"/>
  <c r="BM909" i="41"/>
  <c r="BM910" i="41"/>
  <c r="BM911" i="41"/>
  <c r="BM912" i="41"/>
  <c r="BM913" i="41"/>
  <c r="BM914" i="41"/>
  <c r="BM915" i="41"/>
  <c r="BM916" i="41"/>
  <c r="BM917" i="41"/>
  <c r="BM918" i="41"/>
  <c r="BM919" i="41"/>
  <c r="BM920" i="41"/>
  <c r="BM921" i="41"/>
  <c r="BM922" i="41"/>
  <c r="BM923" i="41"/>
  <c r="BM924" i="41"/>
  <c r="BM925" i="41"/>
  <c r="BM926" i="41"/>
  <c r="BM927" i="41"/>
  <c r="BM928" i="41"/>
  <c r="BM929" i="41"/>
  <c r="BM930" i="41"/>
  <c r="BM931" i="41"/>
  <c r="BM932" i="41"/>
  <c r="BM933" i="41"/>
  <c r="BM934" i="41"/>
  <c r="BM935" i="41"/>
  <c r="BM936" i="41"/>
  <c r="BM937" i="41"/>
  <c r="BM938" i="41"/>
  <c r="BM939" i="41"/>
  <c r="BM940" i="41"/>
  <c r="BM941" i="41"/>
  <c r="BM942" i="41"/>
  <c r="BM943" i="41"/>
  <c r="BM944" i="41"/>
  <c r="BM945" i="41"/>
  <c r="BM946" i="41"/>
  <c r="BM947" i="41"/>
  <c r="BM948" i="41"/>
  <c r="BM949" i="41"/>
  <c r="BM950" i="41"/>
  <c r="BM951" i="41"/>
  <c r="BM952" i="41"/>
  <c r="BM953" i="41"/>
  <c r="BM954" i="41"/>
  <c r="BM955" i="41"/>
  <c r="BM956" i="41"/>
  <c r="BM957" i="41"/>
  <c r="BM958" i="41"/>
  <c r="BM959" i="41"/>
  <c r="BM960" i="41"/>
  <c r="BM961" i="41"/>
  <c r="BM962" i="41"/>
  <c r="BM963" i="41"/>
  <c r="BM964" i="41"/>
  <c r="BM965" i="41"/>
  <c r="BM966" i="41"/>
  <c r="BM967" i="41"/>
  <c r="BM968" i="41"/>
  <c r="BM969" i="41"/>
  <c r="BM970" i="41"/>
  <c r="BM971" i="41"/>
  <c r="BM972" i="41"/>
  <c r="BM973" i="41"/>
  <c r="BM974" i="41"/>
  <c r="BM975" i="41"/>
  <c r="BM976" i="41"/>
  <c r="BM977" i="41"/>
  <c r="BM978" i="41"/>
  <c r="BM979" i="41"/>
  <c r="BM980" i="41"/>
  <c r="BM981" i="41"/>
  <c r="BM982" i="41"/>
  <c r="BM983" i="41"/>
  <c r="BM984" i="41"/>
  <c r="BM985" i="41"/>
  <c r="BM986" i="41"/>
  <c r="BM987" i="41"/>
  <c r="BM988" i="41"/>
  <c r="BM989" i="41"/>
  <c r="BM990" i="41"/>
  <c r="BM991" i="41"/>
  <c r="BM992" i="41"/>
  <c r="BM993" i="41"/>
  <c r="BM994" i="41"/>
  <c r="BM995" i="41"/>
  <c r="BM996" i="41"/>
  <c r="BM997" i="41"/>
  <c r="BM998" i="41"/>
  <c r="BM999" i="41"/>
  <c r="BM1000" i="41"/>
  <c r="BM1001" i="41"/>
  <c r="BM1002" i="41"/>
  <c r="BM1003" i="41"/>
  <c r="BM1004" i="41"/>
  <c r="BM1005" i="41"/>
  <c r="BM1006" i="41"/>
  <c r="BM1007" i="41"/>
  <c r="BM1008" i="41"/>
  <c r="BM1009" i="41"/>
  <c r="BM1010" i="41"/>
  <c r="BM1011" i="41"/>
  <c r="BM1012" i="41"/>
  <c r="BM1013" i="41"/>
  <c r="BM1014" i="41"/>
  <c r="BM1015" i="41"/>
  <c r="BM1016" i="41"/>
  <c r="BM1017" i="41"/>
  <c r="BM1018" i="41"/>
  <c r="BM1019" i="41"/>
  <c r="BM1020" i="41"/>
  <c r="BM1021" i="41"/>
  <c r="BM1022" i="41"/>
  <c r="BM1023" i="41"/>
  <c r="BM1024" i="41"/>
  <c r="BM1025" i="41"/>
  <c r="BM1026" i="41"/>
  <c r="BM1027" i="41"/>
  <c r="BM1028" i="41"/>
  <c r="BM1029" i="41"/>
  <c r="BM1030" i="41"/>
  <c r="BM1031" i="41"/>
  <c r="BM1032" i="41"/>
  <c r="BM1033" i="41"/>
  <c r="BM1034" i="41"/>
  <c r="BM35" i="41"/>
  <c r="BF36" i="41"/>
  <c r="BF37" i="41"/>
  <c r="BF38" i="41"/>
  <c r="BF39" i="41"/>
  <c r="BF40" i="41"/>
  <c r="BF41" i="41"/>
  <c r="BF42" i="41"/>
  <c r="BF43" i="41"/>
  <c r="BF44" i="41"/>
  <c r="BF45" i="41"/>
  <c r="BF46" i="41"/>
  <c r="BF47" i="41"/>
  <c r="BF48" i="41"/>
  <c r="BF49" i="41"/>
  <c r="BF50" i="41"/>
  <c r="BF51" i="41"/>
  <c r="BF52" i="41"/>
  <c r="BF53" i="41"/>
  <c r="BF54" i="41"/>
  <c r="BF55" i="41"/>
  <c r="BF56" i="41"/>
  <c r="BF57" i="41"/>
  <c r="BF58" i="41"/>
  <c r="BF59" i="41"/>
  <c r="BF60" i="41"/>
  <c r="BF61" i="41"/>
  <c r="BF62" i="41"/>
  <c r="BF63" i="41"/>
  <c r="BF64" i="41"/>
  <c r="BF65" i="41"/>
  <c r="BF66" i="41"/>
  <c r="BF67" i="41"/>
  <c r="BF68" i="41"/>
  <c r="BF69" i="41"/>
  <c r="BF70" i="41"/>
  <c r="BF71" i="41"/>
  <c r="BF72" i="41"/>
  <c r="BF73" i="41"/>
  <c r="BF74" i="41"/>
  <c r="BF75" i="41"/>
  <c r="BF76" i="41"/>
  <c r="BF77" i="41"/>
  <c r="BF78" i="41"/>
  <c r="BF79" i="41"/>
  <c r="BF80" i="41"/>
  <c r="BF81" i="41"/>
  <c r="BF82" i="41"/>
  <c r="BF83" i="41"/>
  <c r="BF84" i="41"/>
  <c r="BF85" i="41"/>
  <c r="BF86" i="41"/>
  <c r="BF87" i="41"/>
  <c r="BF88" i="41"/>
  <c r="BF89" i="41"/>
  <c r="BF90" i="41"/>
  <c r="BF91" i="41"/>
  <c r="BF92" i="41"/>
  <c r="BF93" i="41"/>
  <c r="BF94" i="41"/>
  <c r="BF95" i="41"/>
  <c r="BF96" i="41"/>
  <c r="BF97" i="41"/>
  <c r="BF98" i="41"/>
  <c r="BF99" i="41"/>
  <c r="BF100" i="41"/>
  <c r="BF101" i="41"/>
  <c r="BF102" i="41"/>
  <c r="BF103" i="41"/>
  <c r="BF104" i="41"/>
  <c r="BF105" i="41"/>
  <c r="BF106" i="41"/>
  <c r="BF107" i="41"/>
  <c r="BF108" i="41"/>
  <c r="BF109" i="41"/>
  <c r="BF110" i="41"/>
  <c r="BF111" i="41"/>
  <c r="BF112" i="41"/>
  <c r="BF113" i="41"/>
  <c r="BF114" i="41"/>
  <c r="BF115" i="41"/>
  <c r="BF116" i="41"/>
  <c r="BF117" i="41"/>
  <c r="BF118" i="41"/>
  <c r="BF119" i="41"/>
  <c r="BF120" i="41"/>
  <c r="BF121" i="41"/>
  <c r="BF122" i="41"/>
  <c r="BF123" i="41"/>
  <c r="BF124" i="41"/>
  <c r="BF125" i="41"/>
  <c r="BF126" i="41"/>
  <c r="BF127" i="41"/>
  <c r="BF128" i="41"/>
  <c r="BF129" i="41"/>
  <c r="BF130" i="41"/>
  <c r="BF131" i="41"/>
  <c r="BF132" i="41"/>
  <c r="BF133" i="41"/>
  <c r="BF134" i="41"/>
  <c r="BF135" i="41"/>
  <c r="BF136" i="41"/>
  <c r="BF137" i="41"/>
  <c r="BF138" i="41"/>
  <c r="BF139" i="41"/>
  <c r="BF140" i="41"/>
  <c r="BF141" i="41"/>
  <c r="BF142" i="41"/>
  <c r="BF143" i="41"/>
  <c r="BF144" i="41"/>
  <c r="BF145" i="41"/>
  <c r="BF146" i="41"/>
  <c r="BF147" i="41"/>
  <c r="BF148" i="41"/>
  <c r="BF149" i="41"/>
  <c r="BF150" i="41"/>
  <c r="BF151" i="41"/>
  <c r="BF152" i="41"/>
  <c r="BF153" i="41"/>
  <c r="BF154" i="41"/>
  <c r="BF155" i="41"/>
  <c r="BF156" i="41"/>
  <c r="BF157" i="41"/>
  <c r="BF158" i="41"/>
  <c r="BF159" i="41"/>
  <c r="BF160" i="41"/>
  <c r="BF161" i="41"/>
  <c r="BF162" i="41"/>
  <c r="BF163" i="41"/>
  <c r="BF164" i="41"/>
  <c r="BF165" i="41"/>
  <c r="BF166" i="41"/>
  <c r="BF167" i="41"/>
  <c r="BF168" i="41"/>
  <c r="BF169" i="41"/>
  <c r="BF170" i="41"/>
  <c r="BF171" i="41"/>
  <c r="BF172" i="41"/>
  <c r="BF173" i="41"/>
  <c r="BF174" i="41"/>
  <c r="BF175" i="41"/>
  <c r="BF176" i="41"/>
  <c r="BF177" i="41"/>
  <c r="BF178" i="41"/>
  <c r="BF179" i="41"/>
  <c r="BF180" i="41"/>
  <c r="BF181" i="41"/>
  <c r="BF182" i="41"/>
  <c r="BF183" i="41"/>
  <c r="BF184" i="41"/>
  <c r="BF185" i="41"/>
  <c r="BF186" i="41"/>
  <c r="BF187" i="41"/>
  <c r="BF188" i="41"/>
  <c r="BF189" i="41"/>
  <c r="BF190" i="41"/>
  <c r="BF191" i="41"/>
  <c r="BF192" i="41"/>
  <c r="BF193" i="41"/>
  <c r="BF194" i="41"/>
  <c r="BF195" i="41"/>
  <c r="BF196" i="41"/>
  <c r="BF197" i="41"/>
  <c r="BF198" i="41"/>
  <c r="BF199" i="41"/>
  <c r="BF200" i="41"/>
  <c r="BF201" i="41"/>
  <c r="BF202" i="41"/>
  <c r="BF203" i="41"/>
  <c r="BF204" i="41"/>
  <c r="BF205" i="41"/>
  <c r="BF206" i="41"/>
  <c r="BF207" i="41"/>
  <c r="BF208" i="41"/>
  <c r="BF209" i="41"/>
  <c r="BF210" i="41"/>
  <c r="BF211" i="41"/>
  <c r="BF212" i="41"/>
  <c r="BF213" i="41"/>
  <c r="BF214" i="41"/>
  <c r="BF215" i="41"/>
  <c r="BF216" i="41"/>
  <c r="BF217" i="41"/>
  <c r="BF218" i="41"/>
  <c r="BF219" i="41"/>
  <c r="BF220" i="41"/>
  <c r="BF221" i="41"/>
  <c r="BF222" i="41"/>
  <c r="BF223" i="41"/>
  <c r="BF224" i="41"/>
  <c r="BF225" i="41"/>
  <c r="BF226" i="41"/>
  <c r="BF227" i="41"/>
  <c r="BF228" i="41"/>
  <c r="BF229" i="41"/>
  <c r="BF230" i="41"/>
  <c r="BF231" i="41"/>
  <c r="BF232" i="41"/>
  <c r="BF233" i="41"/>
  <c r="BF234" i="41"/>
  <c r="BF235" i="41"/>
  <c r="BF236" i="41"/>
  <c r="BF237" i="41"/>
  <c r="BF238" i="41"/>
  <c r="BF239" i="41"/>
  <c r="BF240" i="41"/>
  <c r="BF241" i="41"/>
  <c r="BF242" i="41"/>
  <c r="BF243" i="41"/>
  <c r="BF244" i="41"/>
  <c r="BF245" i="41"/>
  <c r="BF246" i="41"/>
  <c r="BF247" i="41"/>
  <c r="BF248" i="41"/>
  <c r="BF249" i="41"/>
  <c r="BF250" i="41"/>
  <c r="BF251" i="41"/>
  <c r="BF252" i="41"/>
  <c r="BF253" i="41"/>
  <c r="BF254" i="41"/>
  <c r="BF255" i="41"/>
  <c r="BF256" i="41"/>
  <c r="BF257" i="41"/>
  <c r="BF258" i="41"/>
  <c r="BF259" i="41"/>
  <c r="BF260" i="41"/>
  <c r="BF261" i="41"/>
  <c r="BF262" i="41"/>
  <c r="BF263" i="41"/>
  <c r="BF264" i="41"/>
  <c r="BF265" i="41"/>
  <c r="BF266" i="41"/>
  <c r="BF267" i="41"/>
  <c r="BF268" i="41"/>
  <c r="BF269" i="41"/>
  <c r="BF270" i="41"/>
  <c r="BF271" i="41"/>
  <c r="BF272" i="41"/>
  <c r="BF273" i="41"/>
  <c r="BF274" i="41"/>
  <c r="BF275" i="41"/>
  <c r="BF276" i="41"/>
  <c r="BF277" i="41"/>
  <c r="BF278" i="41"/>
  <c r="BF279" i="41"/>
  <c r="BF280" i="41"/>
  <c r="BF281" i="41"/>
  <c r="BF282" i="41"/>
  <c r="BF283" i="41"/>
  <c r="BF284" i="41"/>
  <c r="BF285" i="41"/>
  <c r="BF286" i="41"/>
  <c r="BF287" i="41"/>
  <c r="BF288" i="41"/>
  <c r="BF289" i="41"/>
  <c r="BF290" i="41"/>
  <c r="BF291" i="41"/>
  <c r="BF292" i="41"/>
  <c r="BF293" i="41"/>
  <c r="BF294" i="41"/>
  <c r="BF295" i="41"/>
  <c r="BF296" i="41"/>
  <c r="BF297" i="41"/>
  <c r="BF298" i="41"/>
  <c r="BF299" i="41"/>
  <c r="BF300" i="41"/>
  <c r="BF301" i="41"/>
  <c r="BF302" i="41"/>
  <c r="BF303" i="41"/>
  <c r="BF304" i="41"/>
  <c r="BF305" i="41"/>
  <c r="BF306" i="41"/>
  <c r="BF307" i="41"/>
  <c r="BF308" i="41"/>
  <c r="BF309" i="41"/>
  <c r="BF310" i="41"/>
  <c r="BF311" i="41"/>
  <c r="BF312" i="41"/>
  <c r="BF313" i="41"/>
  <c r="BF314" i="41"/>
  <c r="BF315" i="41"/>
  <c r="BF316" i="41"/>
  <c r="BF317" i="41"/>
  <c r="BF318" i="41"/>
  <c r="BF319" i="41"/>
  <c r="BF320" i="41"/>
  <c r="BF321" i="41"/>
  <c r="BF322" i="41"/>
  <c r="BF323" i="41"/>
  <c r="BF324" i="41"/>
  <c r="BF325" i="41"/>
  <c r="BF326" i="41"/>
  <c r="BF327" i="41"/>
  <c r="BF328" i="41"/>
  <c r="BF329" i="41"/>
  <c r="BF330" i="41"/>
  <c r="BF331" i="41"/>
  <c r="BF332" i="41"/>
  <c r="BF333" i="41"/>
  <c r="BF334" i="41"/>
  <c r="BF335" i="41"/>
  <c r="BF336" i="41"/>
  <c r="BF337" i="41"/>
  <c r="BF338" i="41"/>
  <c r="BF339" i="41"/>
  <c r="BF340" i="41"/>
  <c r="BF341" i="41"/>
  <c r="BF342" i="41"/>
  <c r="BF343" i="41"/>
  <c r="BF344" i="41"/>
  <c r="BF345" i="41"/>
  <c r="BF346" i="41"/>
  <c r="BF347" i="41"/>
  <c r="BF348" i="41"/>
  <c r="BF349" i="41"/>
  <c r="BF350" i="41"/>
  <c r="BF351" i="41"/>
  <c r="BF352" i="41"/>
  <c r="BF353" i="41"/>
  <c r="BF354" i="41"/>
  <c r="BF355" i="41"/>
  <c r="BF356" i="41"/>
  <c r="BF357" i="41"/>
  <c r="BF358" i="41"/>
  <c r="BF359" i="41"/>
  <c r="BF360" i="41"/>
  <c r="BF361" i="41"/>
  <c r="BF362" i="41"/>
  <c r="BF363" i="41"/>
  <c r="BF364" i="41"/>
  <c r="BF365" i="41"/>
  <c r="BF366" i="41"/>
  <c r="BF367" i="41"/>
  <c r="BF368" i="41"/>
  <c r="BF369" i="41"/>
  <c r="BF370" i="41"/>
  <c r="BF371" i="41"/>
  <c r="BF372" i="41"/>
  <c r="BF373" i="41"/>
  <c r="BF374" i="41"/>
  <c r="BF375" i="41"/>
  <c r="BF376" i="41"/>
  <c r="BF377" i="41"/>
  <c r="BF378" i="41"/>
  <c r="BF379" i="41"/>
  <c r="BF380" i="41"/>
  <c r="BF381" i="41"/>
  <c r="BF382" i="41"/>
  <c r="BF383" i="41"/>
  <c r="BF384" i="41"/>
  <c r="BF385" i="41"/>
  <c r="BF386" i="41"/>
  <c r="BF387" i="41"/>
  <c r="BF388" i="41"/>
  <c r="BF389" i="41"/>
  <c r="BF390" i="41"/>
  <c r="BF391" i="41"/>
  <c r="BF392" i="41"/>
  <c r="BF393" i="41"/>
  <c r="BF394" i="41"/>
  <c r="BF395" i="41"/>
  <c r="BF396" i="41"/>
  <c r="BF397" i="41"/>
  <c r="BF398" i="41"/>
  <c r="BF399" i="41"/>
  <c r="BF400" i="41"/>
  <c r="BF401" i="41"/>
  <c r="BF402" i="41"/>
  <c r="BF403" i="41"/>
  <c r="BF404" i="41"/>
  <c r="BF405" i="41"/>
  <c r="BF406" i="41"/>
  <c r="BF407" i="41"/>
  <c r="BF408" i="41"/>
  <c r="BF409" i="41"/>
  <c r="BF410" i="41"/>
  <c r="BF411" i="41"/>
  <c r="BF412" i="41"/>
  <c r="BF413" i="41"/>
  <c r="BF414" i="41"/>
  <c r="BF415" i="41"/>
  <c r="BF416" i="41"/>
  <c r="BF417" i="41"/>
  <c r="BF418" i="41"/>
  <c r="BF419" i="41"/>
  <c r="BF420" i="41"/>
  <c r="BF421" i="41"/>
  <c r="BF422" i="41"/>
  <c r="BF423" i="41"/>
  <c r="BF424" i="41"/>
  <c r="BF425" i="41"/>
  <c r="BF426" i="41"/>
  <c r="BF427" i="41"/>
  <c r="BF428" i="41"/>
  <c r="BF429" i="41"/>
  <c r="BF430" i="41"/>
  <c r="BF431" i="41"/>
  <c r="BF432" i="41"/>
  <c r="BF433" i="41"/>
  <c r="BF434" i="41"/>
  <c r="BF435" i="41"/>
  <c r="BF436" i="41"/>
  <c r="BF437" i="41"/>
  <c r="BF438" i="41"/>
  <c r="BF439" i="41"/>
  <c r="BF440" i="41"/>
  <c r="BF441" i="41"/>
  <c r="BF442" i="41"/>
  <c r="BF443" i="41"/>
  <c r="BF444" i="41"/>
  <c r="BF445" i="41"/>
  <c r="BF446" i="41"/>
  <c r="BF447" i="41"/>
  <c r="BF448" i="41"/>
  <c r="BF449" i="41"/>
  <c r="BF450" i="41"/>
  <c r="BF451" i="41"/>
  <c r="BF452" i="41"/>
  <c r="BF453" i="41"/>
  <c r="BF454" i="41"/>
  <c r="BF455" i="41"/>
  <c r="BF456" i="41"/>
  <c r="BF457" i="41"/>
  <c r="BF458" i="41"/>
  <c r="BF459" i="41"/>
  <c r="BF460" i="41"/>
  <c r="BF461" i="41"/>
  <c r="BF462" i="41"/>
  <c r="BF463" i="41"/>
  <c r="BF464" i="41"/>
  <c r="BF465" i="41"/>
  <c r="BF466" i="41"/>
  <c r="BF467" i="41"/>
  <c r="BF468" i="41"/>
  <c r="BF469" i="41"/>
  <c r="BF470" i="41"/>
  <c r="BF471" i="41"/>
  <c r="BF472" i="41"/>
  <c r="BF473" i="41"/>
  <c r="BF474" i="41"/>
  <c r="BF475" i="41"/>
  <c r="BF476" i="41"/>
  <c r="BF477" i="41"/>
  <c r="BF478" i="41"/>
  <c r="BF479" i="41"/>
  <c r="BF480" i="41"/>
  <c r="BF481" i="41"/>
  <c r="BF482" i="41"/>
  <c r="BF483" i="41"/>
  <c r="BF484" i="41"/>
  <c r="BF485" i="41"/>
  <c r="BF486" i="41"/>
  <c r="BF487" i="41"/>
  <c r="BF488" i="41"/>
  <c r="BF489" i="41"/>
  <c r="BF490" i="41"/>
  <c r="BF491" i="41"/>
  <c r="BF492" i="41"/>
  <c r="BF493" i="41"/>
  <c r="BF494" i="41"/>
  <c r="BF495" i="41"/>
  <c r="BF496" i="41"/>
  <c r="BF497" i="41"/>
  <c r="BF498" i="41"/>
  <c r="BF499" i="41"/>
  <c r="BF500" i="41"/>
  <c r="BF501" i="41"/>
  <c r="BF502" i="41"/>
  <c r="BF503" i="41"/>
  <c r="BF504" i="41"/>
  <c r="BF505" i="41"/>
  <c r="BF506" i="41"/>
  <c r="BF507" i="41"/>
  <c r="BF508" i="41"/>
  <c r="BF509" i="41"/>
  <c r="BF510" i="41"/>
  <c r="BF511" i="41"/>
  <c r="BF512" i="41"/>
  <c r="BF513" i="41"/>
  <c r="BF514" i="41"/>
  <c r="BF515" i="41"/>
  <c r="BF516" i="41"/>
  <c r="BF517" i="41"/>
  <c r="BF518" i="41"/>
  <c r="BF519" i="41"/>
  <c r="BF520" i="41"/>
  <c r="BF521" i="41"/>
  <c r="BF522" i="41"/>
  <c r="BF523" i="41"/>
  <c r="BF524" i="41"/>
  <c r="BF525" i="41"/>
  <c r="BF526" i="41"/>
  <c r="BF527" i="41"/>
  <c r="BF528" i="41"/>
  <c r="BF529" i="41"/>
  <c r="BF530" i="41"/>
  <c r="BF531" i="41"/>
  <c r="BF532" i="41"/>
  <c r="BF533" i="41"/>
  <c r="BF534" i="41"/>
  <c r="BF535" i="41"/>
  <c r="BF536" i="41"/>
  <c r="BF537" i="41"/>
  <c r="BF538" i="41"/>
  <c r="BF539" i="41"/>
  <c r="BF540" i="41"/>
  <c r="BF541" i="41"/>
  <c r="BF542" i="41"/>
  <c r="BF543" i="41"/>
  <c r="BF544" i="41"/>
  <c r="BF545" i="41"/>
  <c r="BF546" i="41"/>
  <c r="BF547" i="41"/>
  <c r="BF548" i="41"/>
  <c r="BF549" i="41"/>
  <c r="BF550" i="41"/>
  <c r="BF551" i="41"/>
  <c r="BF552" i="41"/>
  <c r="BF553" i="41"/>
  <c r="BF554" i="41"/>
  <c r="BF555" i="41"/>
  <c r="BF556" i="41"/>
  <c r="BF557" i="41"/>
  <c r="BF558" i="41"/>
  <c r="BF559" i="41"/>
  <c r="BF560" i="41"/>
  <c r="BF561" i="41"/>
  <c r="BF562" i="41"/>
  <c r="BF563" i="41"/>
  <c r="BF564" i="41"/>
  <c r="BF565" i="41"/>
  <c r="BF566" i="41"/>
  <c r="BF567" i="41"/>
  <c r="BF568" i="41"/>
  <c r="BF569" i="41"/>
  <c r="BF570" i="41"/>
  <c r="BF571" i="41"/>
  <c r="BF572" i="41"/>
  <c r="BF573" i="41"/>
  <c r="BF574" i="41"/>
  <c r="BF575" i="41"/>
  <c r="BF576" i="41"/>
  <c r="BF577" i="41"/>
  <c r="BF578" i="41"/>
  <c r="BF579" i="41"/>
  <c r="BF580" i="41"/>
  <c r="BF581" i="41"/>
  <c r="BF582" i="41"/>
  <c r="BF583" i="41"/>
  <c r="BF584" i="41"/>
  <c r="BF585" i="41"/>
  <c r="BF586" i="41"/>
  <c r="BF587" i="41"/>
  <c r="BF588" i="41"/>
  <c r="BF589" i="41"/>
  <c r="BF590" i="41"/>
  <c r="BF591" i="41"/>
  <c r="BF592" i="41"/>
  <c r="BF593" i="41"/>
  <c r="BF594" i="41"/>
  <c r="BF595" i="41"/>
  <c r="BF596" i="41"/>
  <c r="BF597" i="41"/>
  <c r="BF598" i="41"/>
  <c r="BF599" i="41"/>
  <c r="BF600" i="41"/>
  <c r="BF601" i="41"/>
  <c r="BF602" i="41"/>
  <c r="BF603" i="41"/>
  <c r="BF604" i="41"/>
  <c r="BF605" i="41"/>
  <c r="BF606" i="41"/>
  <c r="BF607" i="41"/>
  <c r="BF608" i="41"/>
  <c r="BF609" i="41"/>
  <c r="BF610" i="41"/>
  <c r="BF611" i="41"/>
  <c r="BF612" i="41"/>
  <c r="BF613" i="41"/>
  <c r="BF614" i="41"/>
  <c r="BF615" i="41"/>
  <c r="BF616" i="41"/>
  <c r="BF617" i="41"/>
  <c r="BF618" i="41"/>
  <c r="BF619" i="41"/>
  <c r="BF620" i="41"/>
  <c r="BF621" i="41"/>
  <c r="BF622" i="41"/>
  <c r="BF623" i="41"/>
  <c r="BF624" i="41"/>
  <c r="BF625" i="41"/>
  <c r="BF626" i="41"/>
  <c r="BF627" i="41"/>
  <c r="BF628" i="41"/>
  <c r="BF629" i="41"/>
  <c r="BF630" i="41"/>
  <c r="BF631" i="41"/>
  <c r="BF632" i="41"/>
  <c r="BF633" i="41"/>
  <c r="BF634" i="41"/>
  <c r="BF635" i="41"/>
  <c r="BF636" i="41"/>
  <c r="BF637" i="41"/>
  <c r="BF638" i="41"/>
  <c r="BF639" i="41"/>
  <c r="BF640" i="41"/>
  <c r="BF641" i="41"/>
  <c r="BF642" i="41"/>
  <c r="BF643" i="41"/>
  <c r="BF644" i="41"/>
  <c r="BF645" i="41"/>
  <c r="BF646" i="41"/>
  <c r="BF647" i="41"/>
  <c r="BF648" i="41"/>
  <c r="BF649" i="41"/>
  <c r="BF650" i="41"/>
  <c r="BF651" i="41"/>
  <c r="BF652" i="41"/>
  <c r="BF653" i="41"/>
  <c r="BF654" i="41"/>
  <c r="BF655" i="41"/>
  <c r="BF656" i="41"/>
  <c r="BF657" i="41"/>
  <c r="BF658" i="41"/>
  <c r="BF659" i="41"/>
  <c r="BF660" i="41"/>
  <c r="BF661" i="41"/>
  <c r="BF662" i="41"/>
  <c r="BF663" i="41"/>
  <c r="BF664" i="41"/>
  <c r="BF665" i="41"/>
  <c r="BF666" i="41"/>
  <c r="BF667" i="41"/>
  <c r="BF668" i="41"/>
  <c r="BF669" i="41"/>
  <c r="BF670" i="41"/>
  <c r="BF671" i="41"/>
  <c r="BF672" i="41"/>
  <c r="BF673" i="41"/>
  <c r="BF674" i="41"/>
  <c r="BF675" i="41"/>
  <c r="BF676" i="41"/>
  <c r="BF677" i="41"/>
  <c r="BF678" i="41"/>
  <c r="BF679" i="41"/>
  <c r="BF680" i="41"/>
  <c r="BF681" i="41"/>
  <c r="BF682" i="41"/>
  <c r="BF683" i="41"/>
  <c r="BF684" i="41"/>
  <c r="BF685" i="41"/>
  <c r="BF686" i="41"/>
  <c r="BF687" i="41"/>
  <c r="BF688" i="41"/>
  <c r="BF689" i="41"/>
  <c r="BF690" i="41"/>
  <c r="BF691" i="41"/>
  <c r="BF692" i="41"/>
  <c r="BF693" i="41"/>
  <c r="BF694" i="41"/>
  <c r="BF695" i="41"/>
  <c r="BF696" i="41"/>
  <c r="BF697" i="41"/>
  <c r="BF698" i="41"/>
  <c r="BF699" i="41"/>
  <c r="BF700" i="41"/>
  <c r="BF701" i="41"/>
  <c r="BF702" i="41"/>
  <c r="BF703" i="41"/>
  <c r="BF704" i="41"/>
  <c r="BF705" i="41"/>
  <c r="BF706" i="41"/>
  <c r="BF707" i="41"/>
  <c r="BF708" i="41"/>
  <c r="BF709" i="41"/>
  <c r="BF710" i="41"/>
  <c r="BF711" i="41"/>
  <c r="BF712" i="41"/>
  <c r="BF713" i="41"/>
  <c r="BF714" i="41"/>
  <c r="BF715" i="41"/>
  <c r="BF716" i="41"/>
  <c r="BF717" i="41"/>
  <c r="BF718" i="41"/>
  <c r="BF719" i="41"/>
  <c r="BF720" i="41"/>
  <c r="BF721" i="41"/>
  <c r="BF722" i="41"/>
  <c r="BF723" i="41"/>
  <c r="BF724" i="41"/>
  <c r="BF725" i="41"/>
  <c r="BF726" i="41"/>
  <c r="BF727" i="41"/>
  <c r="BF728" i="41"/>
  <c r="BF729" i="41"/>
  <c r="BF730" i="41"/>
  <c r="BF731" i="41"/>
  <c r="BF732" i="41"/>
  <c r="BF733" i="41"/>
  <c r="BF734" i="41"/>
  <c r="BF735" i="41"/>
  <c r="BF736" i="41"/>
  <c r="BF737" i="41"/>
  <c r="BF738" i="41"/>
  <c r="BF739" i="41"/>
  <c r="BF740" i="41"/>
  <c r="BF741" i="41"/>
  <c r="BF742" i="41"/>
  <c r="BF743" i="41"/>
  <c r="BF744" i="41"/>
  <c r="BF745" i="41"/>
  <c r="BF746" i="41"/>
  <c r="BF747" i="41"/>
  <c r="BF748" i="41"/>
  <c r="BF749" i="41"/>
  <c r="BF750" i="41"/>
  <c r="BF751" i="41"/>
  <c r="BF752" i="41"/>
  <c r="BF753" i="41"/>
  <c r="BF754" i="41"/>
  <c r="BF755" i="41"/>
  <c r="BF756" i="41"/>
  <c r="BF757" i="41"/>
  <c r="BF758" i="41"/>
  <c r="BF759" i="41"/>
  <c r="BF760" i="41"/>
  <c r="BF761" i="41"/>
  <c r="BF762" i="41"/>
  <c r="BF763" i="41"/>
  <c r="BF764" i="41"/>
  <c r="BF765" i="41"/>
  <c r="BF766" i="41"/>
  <c r="BF767" i="41"/>
  <c r="BF768" i="41"/>
  <c r="BF769" i="41"/>
  <c r="BF770" i="41"/>
  <c r="BF771" i="41"/>
  <c r="BF772" i="41"/>
  <c r="BF773" i="41"/>
  <c r="BF774" i="41"/>
  <c r="BF775" i="41"/>
  <c r="BF776" i="41"/>
  <c r="BF777" i="41"/>
  <c r="BF778" i="41"/>
  <c r="BF779" i="41"/>
  <c r="BF780" i="41"/>
  <c r="BF781" i="41"/>
  <c r="BF782" i="41"/>
  <c r="BF783" i="41"/>
  <c r="BF784" i="41"/>
  <c r="BF785" i="41"/>
  <c r="BF786" i="41"/>
  <c r="BF787" i="41"/>
  <c r="BF788" i="41"/>
  <c r="BF789" i="41"/>
  <c r="BF790" i="41"/>
  <c r="BF791" i="41"/>
  <c r="BF792" i="41"/>
  <c r="BF793" i="41"/>
  <c r="BF794" i="41"/>
  <c r="BF795" i="41"/>
  <c r="BF796" i="41"/>
  <c r="BF797" i="41"/>
  <c r="BF798" i="41"/>
  <c r="BF799" i="41"/>
  <c r="BF800" i="41"/>
  <c r="BF801" i="41"/>
  <c r="BF802" i="41"/>
  <c r="BF803" i="41"/>
  <c r="BF804" i="41"/>
  <c r="BF805" i="41"/>
  <c r="BF806" i="41"/>
  <c r="BF807" i="41"/>
  <c r="BF808" i="41"/>
  <c r="BF809" i="41"/>
  <c r="BF810" i="41"/>
  <c r="BF811" i="41"/>
  <c r="BF812" i="41"/>
  <c r="BF813" i="41"/>
  <c r="BF814" i="41"/>
  <c r="BF815" i="41"/>
  <c r="BF816" i="41"/>
  <c r="BF817" i="41"/>
  <c r="BF818" i="41"/>
  <c r="BF819" i="41"/>
  <c r="BF820" i="41"/>
  <c r="BF821" i="41"/>
  <c r="BF822" i="41"/>
  <c r="BF823" i="41"/>
  <c r="BF824" i="41"/>
  <c r="BF825" i="41"/>
  <c r="BF826" i="41"/>
  <c r="BF827" i="41"/>
  <c r="BF828" i="41"/>
  <c r="BF829" i="41"/>
  <c r="BF830" i="41"/>
  <c r="BF831" i="41"/>
  <c r="BF832" i="41"/>
  <c r="BF833" i="41"/>
  <c r="BF834" i="41"/>
  <c r="BF835" i="41"/>
  <c r="BF836" i="41"/>
  <c r="BF837" i="41"/>
  <c r="BF838" i="41"/>
  <c r="BF839" i="41"/>
  <c r="BF840" i="41"/>
  <c r="BF841" i="41"/>
  <c r="BF842" i="41"/>
  <c r="BF843" i="41"/>
  <c r="BF844" i="41"/>
  <c r="BF845" i="41"/>
  <c r="BF846" i="41"/>
  <c r="BF847" i="41"/>
  <c r="BF848" i="41"/>
  <c r="BF849" i="41"/>
  <c r="BF850" i="41"/>
  <c r="BF851" i="41"/>
  <c r="BF852" i="41"/>
  <c r="BF853" i="41"/>
  <c r="BF854" i="41"/>
  <c r="BF855" i="41"/>
  <c r="BF856" i="41"/>
  <c r="BF857" i="41"/>
  <c r="BF858" i="41"/>
  <c r="BF859" i="41"/>
  <c r="BF860" i="41"/>
  <c r="BF861" i="41"/>
  <c r="BF862" i="41"/>
  <c r="BF863" i="41"/>
  <c r="BF864" i="41"/>
  <c r="BF865" i="41"/>
  <c r="BF866" i="41"/>
  <c r="BF867" i="41"/>
  <c r="BF868" i="41"/>
  <c r="BF869" i="41"/>
  <c r="BF870" i="41"/>
  <c r="BF871" i="41"/>
  <c r="BF872" i="41"/>
  <c r="BF873" i="41"/>
  <c r="BF874" i="41"/>
  <c r="BF875" i="41"/>
  <c r="BF876" i="41"/>
  <c r="BF877" i="41"/>
  <c r="BF878" i="41"/>
  <c r="BF879" i="41"/>
  <c r="BF880" i="41"/>
  <c r="BF881" i="41"/>
  <c r="BF882" i="41"/>
  <c r="BF883" i="41"/>
  <c r="BF884" i="41"/>
  <c r="BF885" i="41"/>
  <c r="BF886" i="41"/>
  <c r="BF887" i="41"/>
  <c r="BF888" i="41"/>
  <c r="BF889" i="41"/>
  <c r="BF890" i="41"/>
  <c r="BF891" i="41"/>
  <c r="BF892" i="41"/>
  <c r="BF893" i="41"/>
  <c r="BF894" i="41"/>
  <c r="BF895" i="41"/>
  <c r="BF896" i="41"/>
  <c r="BF897" i="41"/>
  <c r="BF898" i="41"/>
  <c r="BF899" i="41"/>
  <c r="BF900" i="41"/>
  <c r="BF901" i="41"/>
  <c r="BF902" i="41"/>
  <c r="BF903" i="41"/>
  <c r="BF904" i="41"/>
  <c r="BF905" i="41"/>
  <c r="BF906" i="41"/>
  <c r="BF907" i="41"/>
  <c r="BF908" i="41"/>
  <c r="BF909" i="41"/>
  <c r="BF910" i="41"/>
  <c r="BF911" i="41"/>
  <c r="BF912" i="41"/>
  <c r="BF913" i="41"/>
  <c r="BF914" i="41"/>
  <c r="BF915" i="41"/>
  <c r="BF916" i="41"/>
  <c r="BF917" i="41"/>
  <c r="BF918" i="41"/>
  <c r="BF919" i="41"/>
  <c r="BF920" i="41"/>
  <c r="BF921" i="41"/>
  <c r="BF922" i="41"/>
  <c r="BF923" i="41"/>
  <c r="BF924" i="41"/>
  <c r="BF925" i="41"/>
  <c r="BF926" i="41"/>
  <c r="BF927" i="41"/>
  <c r="BF928" i="41"/>
  <c r="BF929" i="41"/>
  <c r="BF930" i="41"/>
  <c r="BF931" i="41"/>
  <c r="BF932" i="41"/>
  <c r="BF933" i="41"/>
  <c r="BF934" i="41"/>
  <c r="BF935" i="41"/>
  <c r="BF936" i="41"/>
  <c r="BF937" i="41"/>
  <c r="BF938" i="41"/>
  <c r="BF939" i="41"/>
  <c r="BF940" i="41"/>
  <c r="BF941" i="41"/>
  <c r="BF942" i="41"/>
  <c r="BF943" i="41"/>
  <c r="BF944" i="41"/>
  <c r="BF945" i="41"/>
  <c r="BF946" i="41"/>
  <c r="BF947" i="41"/>
  <c r="BF948" i="41"/>
  <c r="BF949" i="41"/>
  <c r="BF950" i="41"/>
  <c r="BF951" i="41"/>
  <c r="BF952" i="41"/>
  <c r="BF953" i="41"/>
  <c r="BF954" i="41"/>
  <c r="BF955" i="41"/>
  <c r="BF956" i="41"/>
  <c r="BF957" i="41"/>
  <c r="BF958" i="41"/>
  <c r="BF959" i="41"/>
  <c r="BF960" i="41"/>
  <c r="BF961" i="41"/>
  <c r="BF962" i="41"/>
  <c r="BF963" i="41"/>
  <c r="BF964" i="41"/>
  <c r="BF965" i="41"/>
  <c r="BF966" i="41"/>
  <c r="BF967" i="41"/>
  <c r="BF968" i="41"/>
  <c r="BF969" i="41"/>
  <c r="BF970" i="41"/>
  <c r="BF971" i="41"/>
  <c r="BF972" i="41"/>
  <c r="BF973" i="41"/>
  <c r="BF974" i="41"/>
  <c r="BF975" i="41"/>
  <c r="BF976" i="41"/>
  <c r="BF977" i="41"/>
  <c r="BF978" i="41"/>
  <c r="BF979" i="41"/>
  <c r="BF980" i="41"/>
  <c r="BF981" i="41"/>
  <c r="BF982" i="41"/>
  <c r="BF983" i="41"/>
  <c r="BF984" i="41"/>
  <c r="BF985" i="41"/>
  <c r="BF986" i="41"/>
  <c r="BF987" i="41"/>
  <c r="BF988" i="41"/>
  <c r="BF989" i="41"/>
  <c r="BF990" i="41"/>
  <c r="BF991" i="41"/>
  <c r="BF992" i="41"/>
  <c r="BF993" i="41"/>
  <c r="BF994" i="41"/>
  <c r="BF995" i="41"/>
  <c r="BF996" i="41"/>
  <c r="BF997" i="41"/>
  <c r="BF998" i="41"/>
  <c r="BF999" i="41"/>
  <c r="BF1000" i="41"/>
  <c r="BF1001" i="41"/>
  <c r="BF1002" i="41"/>
  <c r="BF1003" i="41"/>
  <c r="BF1004" i="41"/>
  <c r="BF1005" i="41"/>
  <c r="BF1006" i="41"/>
  <c r="BF1007" i="41"/>
  <c r="BF1008" i="41"/>
  <c r="BF1009" i="41"/>
  <c r="BF1010" i="41"/>
  <c r="BF1011" i="41"/>
  <c r="BF1012" i="41"/>
  <c r="BF1013" i="41"/>
  <c r="BF1014" i="41"/>
  <c r="BF1015" i="41"/>
  <c r="BF1016" i="41"/>
  <c r="BF1017" i="41"/>
  <c r="BF1018" i="41"/>
  <c r="BF1019" i="41"/>
  <c r="BF1020" i="41"/>
  <c r="BF1021" i="41"/>
  <c r="BF1022" i="41"/>
  <c r="BF1023" i="41"/>
  <c r="BF1024" i="41"/>
  <c r="BF1025" i="41"/>
  <c r="BF1026" i="41"/>
  <c r="BF1027" i="41"/>
  <c r="BF1028" i="41"/>
  <c r="BF1029" i="41"/>
  <c r="BF1030" i="41"/>
  <c r="BF1031" i="41"/>
  <c r="BF1032" i="41"/>
  <c r="BF1033" i="41"/>
  <c r="BF1034" i="41"/>
  <c r="BF1035" i="41"/>
  <c r="BF35" i="41"/>
  <c r="AY36" i="41"/>
  <c r="AY37" i="41"/>
  <c r="AY38" i="41"/>
  <c r="AY40" i="41"/>
  <c r="AY41" i="41"/>
  <c r="AY42" i="41"/>
  <c r="AY43" i="41"/>
  <c r="AY44" i="41"/>
  <c r="AY45" i="41"/>
  <c r="AY46" i="41"/>
  <c r="AY47" i="41"/>
  <c r="AY48" i="41"/>
  <c r="AY49" i="41"/>
  <c r="AY50" i="41"/>
  <c r="AY51" i="41"/>
  <c r="AY52" i="41"/>
  <c r="AY53" i="41"/>
  <c r="AY54" i="41"/>
  <c r="AY55" i="41"/>
  <c r="AY56" i="41"/>
  <c r="AY57" i="41"/>
  <c r="AY58" i="41"/>
  <c r="AY59" i="41"/>
  <c r="AY60" i="41"/>
  <c r="AY61" i="41"/>
  <c r="AY62" i="41"/>
  <c r="AY63" i="41"/>
  <c r="AY64" i="41"/>
  <c r="AY65" i="41"/>
  <c r="AY66" i="41"/>
  <c r="AY67" i="41"/>
  <c r="AY68" i="41"/>
  <c r="AY69" i="41"/>
  <c r="AY70" i="41"/>
  <c r="AY71" i="41"/>
  <c r="AY72" i="41"/>
  <c r="AY73" i="41"/>
  <c r="AY74" i="41"/>
  <c r="AY75" i="41"/>
  <c r="AY76" i="41"/>
  <c r="AY77" i="41"/>
  <c r="AY78" i="41"/>
  <c r="AY79" i="41"/>
  <c r="AY80" i="41"/>
  <c r="AY81" i="41"/>
  <c r="AY82" i="41"/>
  <c r="AY83" i="41"/>
  <c r="AY84" i="41"/>
  <c r="AY85" i="41"/>
  <c r="AY86" i="41"/>
  <c r="AY87" i="41"/>
  <c r="AY88" i="41"/>
  <c r="AY89" i="41"/>
  <c r="AY90" i="41"/>
  <c r="AY91" i="41"/>
  <c r="AY92" i="41"/>
  <c r="AY93" i="41"/>
  <c r="AY94" i="41"/>
  <c r="AY95" i="41"/>
  <c r="AY96" i="41"/>
  <c r="AY97" i="41"/>
  <c r="AY98" i="41"/>
  <c r="AY99" i="41"/>
  <c r="AY100" i="41"/>
  <c r="AY101" i="41"/>
  <c r="AY102" i="41"/>
  <c r="AY103" i="41"/>
  <c r="AY104" i="41"/>
  <c r="AY105" i="41"/>
  <c r="AY106" i="41"/>
  <c r="AY107" i="41"/>
  <c r="AY108" i="41"/>
  <c r="AY109" i="41"/>
  <c r="AY110" i="41"/>
  <c r="AY111" i="41"/>
  <c r="AY112" i="41"/>
  <c r="AY113" i="41"/>
  <c r="AY114" i="41"/>
  <c r="AY115" i="41"/>
  <c r="AY116" i="41"/>
  <c r="AY117" i="41"/>
  <c r="AY118" i="41"/>
  <c r="AY119" i="41"/>
  <c r="AY120" i="41"/>
  <c r="AY121" i="41"/>
  <c r="AY122" i="41"/>
  <c r="AY123" i="41"/>
  <c r="AY124" i="41"/>
  <c r="AY125" i="41"/>
  <c r="AY126" i="41"/>
  <c r="AY127" i="41"/>
  <c r="AY128" i="41"/>
  <c r="AY129" i="41"/>
  <c r="AY130" i="41"/>
  <c r="AY131" i="41"/>
  <c r="AY132" i="41"/>
  <c r="AY133" i="41"/>
  <c r="AY134" i="41"/>
  <c r="AY135" i="41"/>
  <c r="AY136" i="41"/>
  <c r="AY137" i="41"/>
  <c r="AY138" i="41"/>
  <c r="AY139" i="41"/>
  <c r="AY140" i="41"/>
  <c r="AY141" i="41"/>
  <c r="AY142" i="41"/>
  <c r="AY143" i="41"/>
  <c r="AY144" i="41"/>
  <c r="AY145" i="41"/>
  <c r="AY146" i="41"/>
  <c r="AY147" i="41"/>
  <c r="AY148" i="41"/>
  <c r="AY149" i="41"/>
  <c r="AY150" i="41"/>
  <c r="AY151" i="41"/>
  <c r="AY152" i="41"/>
  <c r="AY153" i="41"/>
  <c r="AY154" i="41"/>
  <c r="AY155" i="41"/>
  <c r="AY156" i="41"/>
  <c r="AY157" i="41"/>
  <c r="AY158" i="41"/>
  <c r="AY159" i="41"/>
  <c r="AY160" i="41"/>
  <c r="AY161" i="41"/>
  <c r="AY162" i="41"/>
  <c r="AY163" i="41"/>
  <c r="AY164" i="41"/>
  <c r="AY165" i="41"/>
  <c r="AY166" i="41"/>
  <c r="AY167" i="41"/>
  <c r="AY168" i="41"/>
  <c r="AY169" i="41"/>
  <c r="AY170" i="41"/>
  <c r="AY171" i="41"/>
  <c r="AY172" i="41"/>
  <c r="AY173" i="41"/>
  <c r="AY174" i="41"/>
  <c r="AY175" i="41"/>
  <c r="AY176" i="41"/>
  <c r="AY177" i="41"/>
  <c r="AY178" i="41"/>
  <c r="AY179" i="41"/>
  <c r="AY180" i="41"/>
  <c r="AY181" i="41"/>
  <c r="AY182" i="41"/>
  <c r="AY183" i="41"/>
  <c r="AY184" i="41"/>
  <c r="AY185" i="41"/>
  <c r="AY186" i="41"/>
  <c r="AY187" i="41"/>
  <c r="AY188" i="41"/>
  <c r="AY189" i="41"/>
  <c r="AY190" i="41"/>
  <c r="AY191" i="41"/>
  <c r="AY192" i="41"/>
  <c r="AY193" i="41"/>
  <c r="AY194" i="41"/>
  <c r="AY195" i="41"/>
  <c r="AY196" i="41"/>
  <c r="AY197" i="41"/>
  <c r="AY198" i="41"/>
  <c r="AY199" i="41"/>
  <c r="AY200" i="41"/>
  <c r="AY201" i="41"/>
  <c r="AY202" i="41"/>
  <c r="AY203" i="41"/>
  <c r="AY204" i="41"/>
  <c r="AY205" i="41"/>
  <c r="AY206" i="41"/>
  <c r="AY207" i="41"/>
  <c r="AY208" i="41"/>
  <c r="AY209" i="41"/>
  <c r="AY210" i="41"/>
  <c r="AY211" i="41"/>
  <c r="AY212" i="41"/>
  <c r="AY213" i="41"/>
  <c r="AY214" i="41"/>
  <c r="AY215" i="41"/>
  <c r="AY216" i="41"/>
  <c r="AY217" i="41"/>
  <c r="AY218" i="41"/>
  <c r="AY219" i="41"/>
  <c r="AY220" i="41"/>
  <c r="AY221" i="41"/>
  <c r="AY222" i="41"/>
  <c r="AY223" i="41"/>
  <c r="AY224" i="41"/>
  <c r="AY225" i="41"/>
  <c r="AY226" i="41"/>
  <c r="AY227" i="41"/>
  <c r="AY228" i="41"/>
  <c r="AY229" i="41"/>
  <c r="AY230" i="41"/>
  <c r="AY231" i="41"/>
  <c r="AY232" i="41"/>
  <c r="AY233" i="41"/>
  <c r="AY234" i="41"/>
  <c r="AY235" i="41"/>
  <c r="AY236" i="41"/>
  <c r="AY237" i="41"/>
  <c r="AY238" i="41"/>
  <c r="AY239" i="41"/>
  <c r="AY240" i="41"/>
  <c r="AY241" i="41"/>
  <c r="AY242" i="41"/>
  <c r="AY243" i="41"/>
  <c r="AY244" i="41"/>
  <c r="AY245" i="41"/>
  <c r="AY246" i="41"/>
  <c r="AY247" i="41"/>
  <c r="AY248" i="41"/>
  <c r="AY249" i="41"/>
  <c r="AY250" i="41"/>
  <c r="AY251" i="41"/>
  <c r="AY252" i="41"/>
  <c r="AY253" i="41"/>
  <c r="AY254" i="41"/>
  <c r="AY255" i="41"/>
  <c r="AY256" i="41"/>
  <c r="AY257" i="41"/>
  <c r="AY258" i="41"/>
  <c r="AY259" i="41"/>
  <c r="AY260" i="41"/>
  <c r="AY261" i="41"/>
  <c r="AY262" i="41"/>
  <c r="AY263" i="41"/>
  <c r="AY264" i="41"/>
  <c r="AY265" i="41"/>
  <c r="AY266" i="41"/>
  <c r="AY267" i="41"/>
  <c r="AY268" i="41"/>
  <c r="AY269" i="41"/>
  <c r="AY270" i="41"/>
  <c r="AY271" i="41"/>
  <c r="AY272" i="41"/>
  <c r="AY273" i="41"/>
  <c r="AY274" i="41"/>
  <c r="AY275" i="41"/>
  <c r="AY276" i="41"/>
  <c r="AY277" i="41"/>
  <c r="AY278" i="41"/>
  <c r="AY279" i="41"/>
  <c r="AY280" i="41"/>
  <c r="AY281" i="41"/>
  <c r="AY282" i="41"/>
  <c r="AY283" i="41"/>
  <c r="AY284" i="41"/>
  <c r="AY285" i="41"/>
  <c r="AY286" i="41"/>
  <c r="AY287" i="41"/>
  <c r="AY288" i="41"/>
  <c r="AY289" i="41"/>
  <c r="AY290" i="41"/>
  <c r="AY291" i="41"/>
  <c r="AY292" i="41"/>
  <c r="AY293" i="41"/>
  <c r="AY294" i="41"/>
  <c r="AY295" i="41"/>
  <c r="AY296" i="41"/>
  <c r="AY297" i="41"/>
  <c r="AY298" i="41"/>
  <c r="AY299" i="41"/>
  <c r="AY300" i="41"/>
  <c r="AY301" i="41"/>
  <c r="AY302" i="41"/>
  <c r="AY303" i="41"/>
  <c r="AY304" i="41"/>
  <c r="AY305" i="41"/>
  <c r="AY306" i="41"/>
  <c r="AY307" i="41"/>
  <c r="AY308" i="41"/>
  <c r="AY309" i="41"/>
  <c r="AY310" i="41"/>
  <c r="AY311" i="41"/>
  <c r="AY312" i="41"/>
  <c r="AY313" i="41"/>
  <c r="AY314" i="41"/>
  <c r="AY315" i="41"/>
  <c r="AY316" i="41"/>
  <c r="AY317" i="41"/>
  <c r="AY318" i="41"/>
  <c r="AY319" i="41"/>
  <c r="AY320" i="41"/>
  <c r="AY321" i="41"/>
  <c r="AY322" i="41"/>
  <c r="AY323" i="41"/>
  <c r="AY324" i="41"/>
  <c r="AY325" i="41"/>
  <c r="AY326" i="41"/>
  <c r="AY327" i="41"/>
  <c r="AY328" i="41"/>
  <c r="AY329" i="41"/>
  <c r="AY330" i="41"/>
  <c r="AY331" i="41"/>
  <c r="AY332" i="41"/>
  <c r="AY333" i="41"/>
  <c r="AY334" i="41"/>
  <c r="AY335" i="41"/>
  <c r="AY336" i="41"/>
  <c r="AY337" i="41"/>
  <c r="AY338" i="41"/>
  <c r="AY339" i="41"/>
  <c r="AY340" i="41"/>
  <c r="AY341" i="41"/>
  <c r="AY342" i="41"/>
  <c r="AY343" i="41"/>
  <c r="AY344" i="41"/>
  <c r="AY345" i="41"/>
  <c r="AY346" i="41"/>
  <c r="AY347" i="41"/>
  <c r="AY348" i="41"/>
  <c r="AY349" i="41"/>
  <c r="AY350" i="41"/>
  <c r="AY351" i="41"/>
  <c r="AY352" i="41"/>
  <c r="AY353" i="41"/>
  <c r="AY354" i="41"/>
  <c r="AY355" i="41"/>
  <c r="AY356" i="41"/>
  <c r="AY357" i="41"/>
  <c r="AY358" i="41"/>
  <c r="AY359" i="41"/>
  <c r="AY360" i="41"/>
  <c r="AY361" i="41"/>
  <c r="AY362" i="41"/>
  <c r="AY363" i="41"/>
  <c r="AY364" i="41"/>
  <c r="AY365" i="41"/>
  <c r="AY366" i="41"/>
  <c r="AY367" i="41"/>
  <c r="AY368" i="41"/>
  <c r="AY369" i="41"/>
  <c r="AY370" i="41"/>
  <c r="AY371" i="41"/>
  <c r="AY372" i="41"/>
  <c r="AY373" i="41"/>
  <c r="AY374" i="41"/>
  <c r="AY375" i="41"/>
  <c r="AY376" i="41"/>
  <c r="AY377" i="41"/>
  <c r="AY378" i="41"/>
  <c r="AY379" i="41"/>
  <c r="AY380" i="41"/>
  <c r="AY381" i="41"/>
  <c r="AY382" i="41"/>
  <c r="AY383" i="41"/>
  <c r="AY384" i="41"/>
  <c r="AY385" i="41"/>
  <c r="AY386" i="41"/>
  <c r="AY387" i="41"/>
  <c r="AY388" i="41"/>
  <c r="AY389" i="41"/>
  <c r="AY390" i="41"/>
  <c r="AY391" i="41"/>
  <c r="AY392" i="41"/>
  <c r="AY393" i="41"/>
  <c r="AY394" i="41"/>
  <c r="AY395" i="41"/>
  <c r="AY396" i="41"/>
  <c r="AY397" i="41"/>
  <c r="AY398" i="41"/>
  <c r="AY399" i="41"/>
  <c r="AY400" i="41"/>
  <c r="AY401" i="41"/>
  <c r="AY402" i="41"/>
  <c r="AY403" i="41"/>
  <c r="AY404" i="41"/>
  <c r="AY405" i="41"/>
  <c r="AY406" i="41"/>
  <c r="AY407" i="41"/>
  <c r="AY408" i="41"/>
  <c r="AY409" i="41"/>
  <c r="AY410" i="41"/>
  <c r="AY411" i="41"/>
  <c r="AY412" i="41"/>
  <c r="AY413" i="41"/>
  <c r="AY414" i="41"/>
  <c r="AY415" i="41"/>
  <c r="AY416" i="41"/>
  <c r="AY417" i="41"/>
  <c r="AY418" i="41"/>
  <c r="AY419" i="41"/>
  <c r="AY420" i="41"/>
  <c r="AY421" i="41"/>
  <c r="AY422" i="41"/>
  <c r="AY423" i="41"/>
  <c r="AY424" i="41"/>
  <c r="AY425" i="41"/>
  <c r="AY426" i="41"/>
  <c r="AY427" i="41"/>
  <c r="AY428" i="41"/>
  <c r="AY429" i="41"/>
  <c r="AY430" i="41"/>
  <c r="AY431" i="41"/>
  <c r="AY432" i="41"/>
  <c r="AY433" i="41"/>
  <c r="AY434" i="41"/>
  <c r="AY435" i="41"/>
  <c r="AY436" i="41"/>
  <c r="AY437" i="41"/>
  <c r="AY438" i="41"/>
  <c r="AY439" i="41"/>
  <c r="AY440" i="41"/>
  <c r="AY441" i="41"/>
  <c r="AY442" i="41"/>
  <c r="AY443" i="41"/>
  <c r="AY444" i="41"/>
  <c r="AY445" i="41"/>
  <c r="AY446" i="41"/>
  <c r="AY447" i="41"/>
  <c r="AY448" i="41"/>
  <c r="AY449" i="41"/>
  <c r="AY450" i="41"/>
  <c r="AY451" i="41"/>
  <c r="AY452" i="41"/>
  <c r="AY453" i="41"/>
  <c r="AY454" i="41"/>
  <c r="AY455" i="41"/>
  <c r="AY456" i="41"/>
  <c r="AY457" i="41"/>
  <c r="AY458" i="41"/>
  <c r="AY459" i="41"/>
  <c r="AY460" i="41"/>
  <c r="AY461" i="41"/>
  <c r="AY462" i="41"/>
  <c r="AY463" i="41"/>
  <c r="AY464" i="41"/>
  <c r="AY465" i="41"/>
  <c r="AY466" i="41"/>
  <c r="AY467" i="41"/>
  <c r="AY468" i="41"/>
  <c r="AY469" i="41"/>
  <c r="AY470" i="41"/>
  <c r="AY471" i="41"/>
  <c r="AY472" i="41"/>
  <c r="AY473" i="41"/>
  <c r="AY474" i="41"/>
  <c r="AY475" i="41"/>
  <c r="AY476" i="41"/>
  <c r="AY477" i="41"/>
  <c r="AY478" i="41"/>
  <c r="AY479" i="41"/>
  <c r="AY480" i="41"/>
  <c r="AY481" i="41"/>
  <c r="AY482" i="41"/>
  <c r="AY483" i="41"/>
  <c r="AY484" i="41"/>
  <c r="AY485" i="41"/>
  <c r="AY486" i="41"/>
  <c r="AY487" i="41"/>
  <c r="AY488" i="41"/>
  <c r="AY489" i="41"/>
  <c r="AY490" i="41"/>
  <c r="AY491" i="41"/>
  <c r="AY492" i="41"/>
  <c r="AY493" i="41"/>
  <c r="AY494" i="41"/>
  <c r="AY495" i="41"/>
  <c r="AY496" i="41"/>
  <c r="AY497" i="41"/>
  <c r="AY498" i="41"/>
  <c r="AY499" i="41"/>
  <c r="AY500" i="41"/>
  <c r="AY501" i="41"/>
  <c r="AY502" i="41"/>
  <c r="AY503" i="41"/>
  <c r="AY504" i="41"/>
  <c r="AY505" i="41"/>
  <c r="AY506" i="41"/>
  <c r="AY507" i="41"/>
  <c r="AY508" i="41"/>
  <c r="AY509" i="41"/>
  <c r="AY510" i="41"/>
  <c r="AY511" i="41"/>
  <c r="AY512" i="41"/>
  <c r="AY513" i="41"/>
  <c r="AY514" i="41"/>
  <c r="AY515" i="41"/>
  <c r="AY516" i="41"/>
  <c r="AY517" i="41"/>
  <c r="AY518" i="41"/>
  <c r="AY519" i="41"/>
  <c r="AY520" i="41"/>
  <c r="AY521" i="41"/>
  <c r="AY522" i="41"/>
  <c r="AY523" i="41"/>
  <c r="AY524" i="41"/>
  <c r="AY525" i="41"/>
  <c r="AY526" i="41"/>
  <c r="AY527" i="41"/>
  <c r="AY528" i="41"/>
  <c r="AY529" i="41"/>
  <c r="AY530" i="41"/>
  <c r="AY531" i="41"/>
  <c r="AY532" i="41"/>
  <c r="AY533" i="41"/>
  <c r="AY534" i="41"/>
  <c r="AY535" i="41"/>
  <c r="AY536" i="41"/>
  <c r="AY537" i="41"/>
  <c r="AY538" i="41"/>
  <c r="AY539" i="41"/>
  <c r="AY540" i="41"/>
  <c r="AY541" i="41"/>
  <c r="AY542" i="41"/>
  <c r="AY543" i="41"/>
  <c r="AY544" i="41"/>
  <c r="AY545" i="41"/>
  <c r="AY546" i="41"/>
  <c r="AY547" i="41"/>
  <c r="AY548" i="41"/>
  <c r="AY549" i="41"/>
  <c r="AY550" i="41"/>
  <c r="AY551" i="41"/>
  <c r="AY552" i="41"/>
  <c r="AY553" i="41"/>
  <c r="AY554" i="41"/>
  <c r="AY555" i="41"/>
  <c r="AY556" i="41"/>
  <c r="AY557" i="41"/>
  <c r="AY558" i="41"/>
  <c r="AY559" i="41"/>
  <c r="AY560" i="41"/>
  <c r="AY561" i="41"/>
  <c r="AY562" i="41"/>
  <c r="AY563" i="41"/>
  <c r="AY564" i="41"/>
  <c r="AY565" i="41"/>
  <c r="AY566" i="41"/>
  <c r="AY567" i="41"/>
  <c r="AY568" i="41"/>
  <c r="AY569" i="41"/>
  <c r="AY570" i="41"/>
  <c r="AY571" i="41"/>
  <c r="AY572" i="41"/>
  <c r="AY573" i="41"/>
  <c r="AY574" i="41"/>
  <c r="AY575" i="41"/>
  <c r="AY576" i="41"/>
  <c r="AY577" i="41"/>
  <c r="AY578" i="41"/>
  <c r="AY579" i="41"/>
  <c r="AY580" i="41"/>
  <c r="AY581" i="41"/>
  <c r="AY582" i="41"/>
  <c r="AY583" i="41"/>
  <c r="AY584" i="41"/>
  <c r="AY585" i="41"/>
  <c r="AY586" i="41"/>
  <c r="AY587" i="41"/>
  <c r="AY588" i="41"/>
  <c r="AY589" i="41"/>
  <c r="AY590" i="41"/>
  <c r="AY591" i="41"/>
  <c r="AY592" i="41"/>
  <c r="AY593" i="41"/>
  <c r="AY594" i="41"/>
  <c r="AY595" i="41"/>
  <c r="AY596" i="41"/>
  <c r="AY597" i="41"/>
  <c r="AY598" i="41"/>
  <c r="AY599" i="41"/>
  <c r="AY600" i="41"/>
  <c r="AY601" i="41"/>
  <c r="AY602" i="41"/>
  <c r="AY603" i="41"/>
  <c r="AY604" i="41"/>
  <c r="AY605" i="41"/>
  <c r="AY606" i="41"/>
  <c r="AY607" i="41"/>
  <c r="AY608" i="41"/>
  <c r="AY609" i="41"/>
  <c r="AY610" i="41"/>
  <c r="AY611" i="41"/>
  <c r="AY612" i="41"/>
  <c r="AY613" i="41"/>
  <c r="AY614" i="41"/>
  <c r="AY615" i="41"/>
  <c r="AY616" i="41"/>
  <c r="AY617" i="41"/>
  <c r="AY618" i="41"/>
  <c r="AY619" i="41"/>
  <c r="AY620" i="41"/>
  <c r="AY621" i="41"/>
  <c r="AY622" i="41"/>
  <c r="AY623" i="41"/>
  <c r="AY624" i="41"/>
  <c r="AY625" i="41"/>
  <c r="AY626" i="41"/>
  <c r="AY627" i="41"/>
  <c r="AY628" i="41"/>
  <c r="AY629" i="41"/>
  <c r="AY630" i="41"/>
  <c r="AY631" i="41"/>
  <c r="AY632" i="41"/>
  <c r="AY633" i="41"/>
  <c r="AY634" i="41"/>
  <c r="AY635" i="41"/>
  <c r="AY636" i="41"/>
  <c r="AY637" i="41"/>
  <c r="AY638" i="41"/>
  <c r="AY639" i="41"/>
  <c r="AY640" i="41"/>
  <c r="AY641" i="41"/>
  <c r="AY642" i="41"/>
  <c r="AY643" i="41"/>
  <c r="AY644" i="41"/>
  <c r="AY645" i="41"/>
  <c r="AY646" i="41"/>
  <c r="AY647" i="41"/>
  <c r="AY648" i="41"/>
  <c r="AY649" i="41"/>
  <c r="AY650" i="41"/>
  <c r="AY651" i="41"/>
  <c r="AY652" i="41"/>
  <c r="AY653" i="41"/>
  <c r="AY654" i="41"/>
  <c r="AY655" i="41"/>
  <c r="AY656" i="41"/>
  <c r="AY657" i="41"/>
  <c r="AY658" i="41"/>
  <c r="AY659" i="41"/>
  <c r="AY660" i="41"/>
  <c r="AY661" i="41"/>
  <c r="AY662" i="41"/>
  <c r="AY663" i="41"/>
  <c r="AY664" i="41"/>
  <c r="AY665" i="41"/>
  <c r="AY666" i="41"/>
  <c r="AY667" i="41"/>
  <c r="AY668" i="41"/>
  <c r="AY669" i="41"/>
  <c r="AY670" i="41"/>
  <c r="AY671" i="41"/>
  <c r="AY672" i="41"/>
  <c r="AY673" i="41"/>
  <c r="AY674" i="41"/>
  <c r="AY675" i="41"/>
  <c r="AY676" i="41"/>
  <c r="AY677" i="41"/>
  <c r="AY678" i="41"/>
  <c r="AY679" i="41"/>
  <c r="AY680" i="41"/>
  <c r="AY681" i="41"/>
  <c r="AY682" i="41"/>
  <c r="AY683" i="41"/>
  <c r="AY684" i="41"/>
  <c r="AY685" i="41"/>
  <c r="AY686" i="41"/>
  <c r="AY687" i="41"/>
  <c r="AY688" i="41"/>
  <c r="AY689" i="41"/>
  <c r="AY690" i="41"/>
  <c r="AY691" i="41"/>
  <c r="AY692" i="41"/>
  <c r="AY693" i="41"/>
  <c r="AY694" i="41"/>
  <c r="AY695" i="41"/>
  <c r="AY696" i="41"/>
  <c r="AY697" i="41"/>
  <c r="AY698" i="41"/>
  <c r="AY699" i="41"/>
  <c r="AY700" i="41"/>
  <c r="AY701" i="41"/>
  <c r="AY702" i="41"/>
  <c r="AY703" i="41"/>
  <c r="AY704" i="41"/>
  <c r="AY705" i="41"/>
  <c r="AY706" i="41"/>
  <c r="AY707" i="41"/>
  <c r="AY708" i="41"/>
  <c r="AY709" i="41"/>
  <c r="AY710" i="41"/>
  <c r="AY711" i="41"/>
  <c r="AY712" i="41"/>
  <c r="AY713" i="41"/>
  <c r="AY714" i="41"/>
  <c r="AY715" i="41"/>
  <c r="AY716" i="41"/>
  <c r="AY717" i="41"/>
  <c r="AY718" i="41"/>
  <c r="AY719" i="41"/>
  <c r="AY720" i="41"/>
  <c r="AY721" i="41"/>
  <c r="AY722" i="41"/>
  <c r="AY723" i="41"/>
  <c r="AY724" i="41"/>
  <c r="AY725" i="41"/>
  <c r="AY726" i="41"/>
  <c r="AY727" i="41"/>
  <c r="AY728" i="41"/>
  <c r="AY729" i="41"/>
  <c r="AY730" i="41"/>
  <c r="AY731" i="41"/>
  <c r="AY732" i="41"/>
  <c r="AY733" i="41"/>
  <c r="AY734" i="41"/>
  <c r="AY735" i="41"/>
  <c r="AY736" i="41"/>
  <c r="AY737" i="41"/>
  <c r="AY738" i="41"/>
  <c r="AY739" i="41"/>
  <c r="AY740" i="41"/>
  <c r="AY741" i="41"/>
  <c r="AY742" i="41"/>
  <c r="AY743" i="41"/>
  <c r="AY744" i="41"/>
  <c r="AY745" i="41"/>
  <c r="AY746" i="41"/>
  <c r="AY747" i="41"/>
  <c r="AY748" i="41"/>
  <c r="AY749" i="41"/>
  <c r="AY750" i="41"/>
  <c r="AY751" i="41"/>
  <c r="AY752" i="41"/>
  <c r="AY753" i="41"/>
  <c r="AY754" i="41"/>
  <c r="AY755" i="41"/>
  <c r="AY756" i="41"/>
  <c r="AY757" i="41"/>
  <c r="AY758" i="41"/>
  <c r="AY759" i="41"/>
  <c r="AY760" i="41"/>
  <c r="AY761" i="41"/>
  <c r="AY762" i="41"/>
  <c r="AY763" i="41"/>
  <c r="AY764" i="41"/>
  <c r="AY765" i="41"/>
  <c r="AY766" i="41"/>
  <c r="AY767" i="41"/>
  <c r="AY768" i="41"/>
  <c r="AY769" i="41"/>
  <c r="AY770" i="41"/>
  <c r="AY771" i="41"/>
  <c r="AY772" i="41"/>
  <c r="AY773" i="41"/>
  <c r="AY774" i="41"/>
  <c r="AY775" i="41"/>
  <c r="AY776" i="41"/>
  <c r="AY777" i="41"/>
  <c r="AY778" i="41"/>
  <c r="AY779" i="41"/>
  <c r="AY780" i="41"/>
  <c r="AY781" i="41"/>
  <c r="AY782" i="41"/>
  <c r="AY783" i="41"/>
  <c r="AY784" i="41"/>
  <c r="AY785" i="41"/>
  <c r="AY786" i="41"/>
  <c r="AY787" i="41"/>
  <c r="AY788" i="41"/>
  <c r="AY789" i="41"/>
  <c r="AY790" i="41"/>
  <c r="AY791" i="41"/>
  <c r="AY792" i="41"/>
  <c r="AY793" i="41"/>
  <c r="AY794" i="41"/>
  <c r="AY795" i="41"/>
  <c r="AY796" i="41"/>
  <c r="AY797" i="41"/>
  <c r="AY798" i="41"/>
  <c r="AY799" i="41"/>
  <c r="AY800" i="41"/>
  <c r="AY801" i="41"/>
  <c r="AY802" i="41"/>
  <c r="AY803" i="41"/>
  <c r="AY804" i="41"/>
  <c r="AY805" i="41"/>
  <c r="AY806" i="41"/>
  <c r="AY807" i="41"/>
  <c r="AY808" i="41"/>
  <c r="AY809" i="41"/>
  <c r="AY810" i="41"/>
  <c r="AY811" i="41"/>
  <c r="AY812" i="41"/>
  <c r="AY813" i="41"/>
  <c r="AY814" i="41"/>
  <c r="AY815" i="41"/>
  <c r="AY816" i="41"/>
  <c r="AY817" i="41"/>
  <c r="AY818" i="41"/>
  <c r="AY819" i="41"/>
  <c r="AY820" i="41"/>
  <c r="AY821" i="41"/>
  <c r="AY822" i="41"/>
  <c r="AY823" i="41"/>
  <c r="AY824" i="41"/>
  <c r="AY825" i="41"/>
  <c r="AY826" i="41"/>
  <c r="AY827" i="41"/>
  <c r="AY828" i="41"/>
  <c r="AY829" i="41"/>
  <c r="AY830" i="41"/>
  <c r="AY831" i="41"/>
  <c r="AY832" i="41"/>
  <c r="AY833" i="41"/>
  <c r="AY834" i="41"/>
  <c r="AY835" i="41"/>
  <c r="AY836" i="41"/>
  <c r="AY837" i="41"/>
  <c r="AY838" i="41"/>
  <c r="AY839" i="41"/>
  <c r="AY840" i="41"/>
  <c r="AY841" i="41"/>
  <c r="AY842" i="41"/>
  <c r="AY843" i="41"/>
  <c r="AY844" i="41"/>
  <c r="AY845" i="41"/>
  <c r="AY846" i="41"/>
  <c r="AY847" i="41"/>
  <c r="AY848" i="41"/>
  <c r="AY849" i="41"/>
  <c r="AY850" i="41"/>
  <c r="AY851" i="41"/>
  <c r="AY852" i="41"/>
  <c r="AY853" i="41"/>
  <c r="AY854" i="41"/>
  <c r="AY855" i="41"/>
  <c r="AY856" i="41"/>
  <c r="AY857" i="41"/>
  <c r="AY858" i="41"/>
  <c r="AY859" i="41"/>
  <c r="AY860" i="41"/>
  <c r="AY861" i="41"/>
  <c r="AY862" i="41"/>
  <c r="AY863" i="41"/>
  <c r="AY864" i="41"/>
  <c r="AY865" i="41"/>
  <c r="AY866" i="41"/>
  <c r="AY867" i="41"/>
  <c r="AY868" i="41"/>
  <c r="AY869" i="41"/>
  <c r="AY870" i="41"/>
  <c r="AY871" i="41"/>
  <c r="AY872" i="41"/>
  <c r="AY873" i="41"/>
  <c r="AY874" i="41"/>
  <c r="AY875" i="41"/>
  <c r="AY876" i="41"/>
  <c r="AY877" i="41"/>
  <c r="AY878" i="41"/>
  <c r="AY879" i="41"/>
  <c r="AY880" i="41"/>
  <c r="AY881" i="41"/>
  <c r="AY882" i="41"/>
  <c r="AY883" i="41"/>
  <c r="AY884" i="41"/>
  <c r="AY885" i="41"/>
  <c r="AY886" i="41"/>
  <c r="AY887" i="41"/>
  <c r="AY888" i="41"/>
  <c r="AY889" i="41"/>
  <c r="AY890" i="41"/>
  <c r="AY891" i="41"/>
  <c r="AY892" i="41"/>
  <c r="AY893" i="41"/>
  <c r="AY894" i="41"/>
  <c r="AY895" i="41"/>
  <c r="AY896" i="41"/>
  <c r="AY897" i="41"/>
  <c r="AY898" i="41"/>
  <c r="AY899" i="41"/>
  <c r="AY900" i="41"/>
  <c r="AY901" i="41"/>
  <c r="AY902" i="41"/>
  <c r="AY903" i="41"/>
  <c r="AY904" i="41"/>
  <c r="AY905" i="41"/>
  <c r="AY906" i="41"/>
  <c r="AY907" i="41"/>
  <c r="AY908" i="41"/>
  <c r="AY909" i="41"/>
  <c r="AY910" i="41"/>
  <c r="AY911" i="41"/>
  <c r="AY912" i="41"/>
  <c r="AY913" i="41"/>
  <c r="AY914" i="41"/>
  <c r="AY915" i="41"/>
  <c r="AY916" i="41"/>
  <c r="AY917" i="41"/>
  <c r="AY918" i="41"/>
  <c r="AY919" i="41"/>
  <c r="AY920" i="41"/>
  <c r="AY921" i="41"/>
  <c r="AY922" i="41"/>
  <c r="AY923" i="41"/>
  <c r="AY924" i="41"/>
  <c r="AY925" i="41"/>
  <c r="AY926" i="41"/>
  <c r="AY927" i="41"/>
  <c r="AY928" i="41"/>
  <c r="AY929" i="41"/>
  <c r="AY930" i="41"/>
  <c r="AY931" i="41"/>
  <c r="AY932" i="41"/>
  <c r="AY933" i="41"/>
  <c r="AY934" i="41"/>
  <c r="AY935" i="41"/>
  <c r="AY936" i="41"/>
  <c r="AY937" i="41"/>
  <c r="AY938" i="41"/>
  <c r="AY939" i="41"/>
  <c r="AY940" i="41"/>
  <c r="AY941" i="41"/>
  <c r="AY942" i="41"/>
  <c r="AY943" i="41"/>
  <c r="AY944" i="41"/>
  <c r="AY945" i="41"/>
  <c r="AY946" i="41"/>
  <c r="AY947" i="41"/>
  <c r="AY948" i="41"/>
  <c r="AY949" i="41"/>
  <c r="AY950" i="41"/>
  <c r="AY951" i="41"/>
  <c r="AY952" i="41"/>
  <c r="AY953" i="41"/>
  <c r="AY954" i="41"/>
  <c r="AY955" i="41"/>
  <c r="AY956" i="41"/>
  <c r="AY957" i="41"/>
  <c r="AY958" i="41"/>
  <c r="AY959" i="41"/>
  <c r="AY960" i="41"/>
  <c r="AY961" i="41"/>
  <c r="AY962" i="41"/>
  <c r="AY963" i="41"/>
  <c r="AY964" i="41"/>
  <c r="AY965" i="41"/>
  <c r="AY966" i="41"/>
  <c r="AY967" i="41"/>
  <c r="AY968" i="41"/>
  <c r="AY969" i="41"/>
  <c r="AY970" i="41"/>
  <c r="AY971" i="41"/>
  <c r="AY972" i="41"/>
  <c r="AY973" i="41"/>
  <c r="AY974" i="41"/>
  <c r="AY975" i="41"/>
  <c r="AY976" i="41"/>
  <c r="AY977" i="41"/>
  <c r="AY978" i="41"/>
  <c r="AY979" i="41"/>
  <c r="AY980" i="41"/>
  <c r="AY981" i="41"/>
  <c r="AY982" i="41"/>
  <c r="AY983" i="41"/>
  <c r="AY984" i="41"/>
  <c r="AY985" i="41"/>
  <c r="AY986" i="41"/>
  <c r="AY987" i="41"/>
  <c r="AY988" i="41"/>
  <c r="AY989" i="41"/>
  <c r="AY990" i="41"/>
  <c r="AY991" i="41"/>
  <c r="AY992" i="41"/>
  <c r="AY993" i="41"/>
  <c r="AY994" i="41"/>
  <c r="AY995" i="41"/>
  <c r="AY996" i="41"/>
  <c r="AY997" i="41"/>
  <c r="AY998" i="41"/>
  <c r="AY999" i="41"/>
  <c r="AY1000" i="41"/>
  <c r="AY1001" i="41"/>
  <c r="AY1002" i="41"/>
  <c r="AY1003" i="41"/>
  <c r="AY1004" i="41"/>
  <c r="AY1005" i="41"/>
  <c r="AY1006" i="41"/>
  <c r="AY1007" i="41"/>
  <c r="AY1008" i="41"/>
  <c r="AY1009" i="41"/>
  <c r="AY1010" i="41"/>
  <c r="AY1011" i="41"/>
  <c r="AY1012" i="41"/>
  <c r="AY1013" i="41"/>
  <c r="AY1014" i="41"/>
  <c r="AY1015" i="41"/>
  <c r="AY1016" i="41"/>
  <c r="AY1017" i="41"/>
  <c r="AY1018" i="41"/>
  <c r="AY1019" i="41"/>
  <c r="AY1020" i="41"/>
  <c r="AY1021" i="41"/>
  <c r="AY1022" i="41"/>
  <c r="AY1023" i="41"/>
  <c r="AY1024" i="41"/>
  <c r="AY1025" i="41"/>
  <c r="AY1026" i="41"/>
  <c r="AY1027" i="41"/>
  <c r="AY1028" i="41"/>
  <c r="AY1029" i="41"/>
  <c r="AY1030" i="41"/>
  <c r="AY1031" i="41"/>
  <c r="AY1032" i="41"/>
  <c r="AY1033" i="41"/>
  <c r="AY1034" i="41"/>
  <c r="AY35" i="41"/>
  <c r="AR36" i="41"/>
  <c r="AR37" i="41"/>
  <c r="AR38" i="41"/>
  <c r="AR40" i="41"/>
  <c r="AR41" i="41"/>
  <c r="AR42" i="41"/>
  <c r="AR43" i="41"/>
  <c r="AR44" i="41"/>
  <c r="AR45" i="41"/>
  <c r="AR46" i="41"/>
  <c r="AR47" i="41"/>
  <c r="AR48" i="41"/>
  <c r="AR49" i="41"/>
  <c r="AR50" i="41"/>
  <c r="AR51" i="41"/>
  <c r="AR52" i="41"/>
  <c r="AR53" i="41"/>
  <c r="AR54" i="41"/>
  <c r="AR55" i="41"/>
  <c r="AR56" i="41"/>
  <c r="AR57" i="41"/>
  <c r="AR58" i="41"/>
  <c r="AR59" i="41"/>
  <c r="AR60" i="41"/>
  <c r="AR61" i="41"/>
  <c r="AR62" i="41"/>
  <c r="AR63" i="41"/>
  <c r="AR64" i="41"/>
  <c r="AR65" i="41"/>
  <c r="AR66" i="41"/>
  <c r="AR67" i="41"/>
  <c r="AR68" i="41"/>
  <c r="AR69" i="41"/>
  <c r="AR70" i="41"/>
  <c r="AR71" i="41"/>
  <c r="AR72" i="41"/>
  <c r="AR73" i="41"/>
  <c r="AR74" i="41"/>
  <c r="AR75" i="41"/>
  <c r="AR76" i="41"/>
  <c r="AR77" i="41"/>
  <c r="AR78" i="41"/>
  <c r="AR79" i="41"/>
  <c r="AR80" i="41"/>
  <c r="AR81" i="41"/>
  <c r="AR82" i="41"/>
  <c r="AR83" i="41"/>
  <c r="AR84" i="41"/>
  <c r="AR85" i="41"/>
  <c r="AR86" i="41"/>
  <c r="AR87" i="41"/>
  <c r="AR88" i="41"/>
  <c r="AR89" i="41"/>
  <c r="AR90" i="41"/>
  <c r="AR91" i="41"/>
  <c r="AR92" i="41"/>
  <c r="AR93" i="41"/>
  <c r="AR94" i="41"/>
  <c r="AR95" i="41"/>
  <c r="AR96" i="41"/>
  <c r="AR97" i="41"/>
  <c r="AR98" i="41"/>
  <c r="AR99" i="41"/>
  <c r="AR100" i="41"/>
  <c r="AR101" i="41"/>
  <c r="AR102" i="41"/>
  <c r="AR103" i="41"/>
  <c r="AR104" i="41"/>
  <c r="AR105" i="41"/>
  <c r="AR106" i="41"/>
  <c r="AR107" i="41"/>
  <c r="AR108" i="41"/>
  <c r="AR109" i="41"/>
  <c r="AR110" i="41"/>
  <c r="AR111" i="41"/>
  <c r="AR112" i="41"/>
  <c r="AR113" i="41"/>
  <c r="AR114" i="41"/>
  <c r="AR115" i="41"/>
  <c r="AR116" i="41"/>
  <c r="AR117" i="41"/>
  <c r="AR118" i="41"/>
  <c r="AR119" i="41"/>
  <c r="AR120" i="41"/>
  <c r="AR121" i="41"/>
  <c r="AR122" i="41"/>
  <c r="AR123" i="41"/>
  <c r="AR124" i="41"/>
  <c r="AR125" i="41"/>
  <c r="AR126" i="41"/>
  <c r="AR127" i="41"/>
  <c r="AR128" i="41"/>
  <c r="AR129" i="41"/>
  <c r="AR130" i="41"/>
  <c r="AR131" i="41"/>
  <c r="AR132" i="41"/>
  <c r="AR133" i="41"/>
  <c r="AR134" i="41"/>
  <c r="AR135" i="41"/>
  <c r="AR136" i="41"/>
  <c r="AR137" i="41"/>
  <c r="AR138" i="41"/>
  <c r="AR139" i="41"/>
  <c r="AR140" i="41"/>
  <c r="AR141" i="41"/>
  <c r="AR142" i="41"/>
  <c r="AR143" i="41"/>
  <c r="AR144" i="41"/>
  <c r="AR145" i="41"/>
  <c r="AR146" i="41"/>
  <c r="AR147" i="41"/>
  <c r="AR148" i="41"/>
  <c r="AR149" i="41"/>
  <c r="AR150" i="41"/>
  <c r="AR151" i="41"/>
  <c r="AR152" i="41"/>
  <c r="AR153" i="41"/>
  <c r="AR154" i="41"/>
  <c r="AR155" i="41"/>
  <c r="AR156" i="41"/>
  <c r="AR157" i="41"/>
  <c r="AR158" i="41"/>
  <c r="AR159" i="41"/>
  <c r="AR160" i="41"/>
  <c r="AR161" i="41"/>
  <c r="AR162" i="41"/>
  <c r="AR163" i="41"/>
  <c r="AR164" i="41"/>
  <c r="AR165" i="41"/>
  <c r="AR166" i="41"/>
  <c r="AR167" i="41"/>
  <c r="AR168" i="41"/>
  <c r="AR169" i="41"/>
  <c r="AR170" i="41"/>
  <c r="AR171" i="41"/>
  <c r="AR172" i="41"/>
  <c r="AR173" i="41"/>
  <c r="AR174" i="41"/>
  <c r="AR175" i="41"/>
  <c r="AR176" i="41"/>
  <c r="AR177" i="41"/>
  <c r="AR178" i="41"/>
  <c r="AR179" i="41"/>
  <c r="AR180" i="41"/>
  <c r="AR181" i="41"/>
  <c r="AR182" i="41"/>
  <c r="AR183" i="41"/>
  <c r="AR184" i="41"/>
  <c r="AR185" i="41"/>
  <c r="AR186" i="41"/>
  <c r="AR187" i="41"/>
  <c r="AR188" i="41"/>
  <c r="AR189" i="41"/>
  <c r="AR190" i="41"/>
  <c r="AR191" i="41"/>
  <c r="AR192" i="41"/>
  <c r="AR193" i="41"/>
  <c r="AR194" i="41"/>
  <c r="AR195" i="41"/>
  <c r="AR196" i="41"/>
  <c r="AR197" i="41"/>
  <c r="AR198" i="41"/>
  <c r="AR199" i="41"/>
  <c r="AR200" i="41"/>
  <c r="AR201" i="41"/>
  <c r="AR202" i="41"/>
  <c r="AR203" i="41"/>
  <c r="AR204" i="41"/>
  <c r="AR205" i="41"/>
  <c r="AR206" i="41"/>
  <c r="AR207" i="41"/>
  <c r="AR208" i="41"/>
  <c r="AR209" i="41"/>
  <c r="AR210" i="41"/>
  <c r="AR211" i="41"/>
  <c r="AR212" i="41"/>
  <c r="AR213" i="41"/>
  <c r="AR214" i="41"/>
  <c r="AR215" i="41"/>
  <c r="AR216" i="41"/>
  <c r="AR217" i="41"/>
  <c r="AR218" i="41"/>
  <c r="AR219" i="41"/>
  <c r="AR220" i="41"/>
  <c r="AR221" i="41"/>
  <c r="AR222" i="41"/>
  <c r="AR223" i="41"/>
  <c r="AR224" i="41"/>
  <c r="AR225" i="41"/>
  <c r="AR226" i="41"/>
  <c r="AR227" i="41"/>
  <c r="AR228" i="41"/>
  <c r="AR229" i="41"/>
  <c r="AR230" i="41"/>
  <c r="AR231" i="41"/>
  <c r="AR232" i="41"/>
  <c r="AR233" i="41"/>
  <c r="AR234" i="41"/>
  <c r="AR235" i="41"/>
  <c r="AR236" i="41"/>
  <c r="AR237" i="41"/>
  <c r="AR238" i="41"/>
  <c r="AR239" i="41"/>
  <c r="AR240" i="41"/>
  <c r="AR241" i="41"/>
  <c r="AR242" i="41"/>
  <c r="AR243" i="41"/>
  <c r="AR244" i="41"/>
  <c r="AR245" i="41"/>
  <c r="AR246" i="41"/>
  <c r="AR247" i="41"/>
  <c r="AR248" i="41"/>
  <c r="AR249" i="41"/>
  <c r="AR250" i="41"/>
  <c r="AR251" i="41"/>
  <c r="AR252" i="41"/>
  <c r="AR253" i="41"/>
  <c r="AR254" i="41"/>
  <c r="AR255" i="41"/>
  <c r="AR256" i="41"/>
  <c r="AR257" i="41"/>
  <c r="AR258" i="41"/>
  <c r="AR259" i="41"/>
  <c r="AR260" i="41"/>
  <c r="AR261" i="41"/>
  <c r="AR262" i="41"/>
  <c r="AR263" i="41"/>
  <c r="AR264" i="41"/>
  <c r="AR265" i="41"/>
  <c r="AR266" i="41"/>
  <c r="AR267" i="41"/>
  <c r="AR268" i="41"/>
  <c r="AR269" i="41"/>
  <c r="AR270" i="41"/>
  <c r="AR271" i="41"/>
  <c r="AR272" i="41"/>
  <c r="AR273" i="41"/>
  <c r="AR274" i="41"/>
  <c r="AR275" i="41"/>
  <c r="AR276" i="41"/>
  <c r="AR277" i="41"/>
  <c r="AR278" i="41"/>
  <c r="AR279" i="41"/>
  <c r="AR280" i="41"/>
  <c r="AR281" i="41"/>
  <c r="AR282" i="41"/>
  <c r="AR283" i="41"/>
  <c r="AR284" i="41"/>
  <c r="AR285" i="41"/>
  <c r="AR286" i="41"/>
  <c r="AR287" i="41"/>
  <c r="AR288" i="41"/>
  <c r="AR289" i="41"/>
  <c r="AR290" i="41"/>
  <c r="AR291" i="41"/>
  <c r="AR292" i="41"/>
  <c r="AR293" i="41"/>
  <c r="AR294" i="41"/>
  <c r="AR295" i="41"/>
  <c r="AR296" i="41"/>
  <c r="AR297" i="41"/>
  <c r="AR298" i="41"/>
  <c r="AR299" i="41"/>
  <c r="AR300" i="41"/>
  <c r="AR301" i="41"/>
  <c r="AR302" i="41"/>
  <c r="AR303" i="41"/>
  <c r="AR304" i="41"/>
  <c r="AR305" i="41"/>
  <c r="AR306" i="41"/>
  <c r="AR307" i="41"/>
  <c r="AR308" i="41"/>
  <c r="AR309" i="41"/>
  <c r="AR310" i="41"/>
  <c r="AR311" i="41"/>
  <c r="AR312" i="41"/>
  <c r="AR313" i="41"/>
  <c r="AR314" i="41"/>
  <c r="AR315" i="41"/>
  <c r="AR316" i="41"/>
  <c r="AR317" i="41"/>
  <c r="AR318" i="41"/>
  <c r="AR319" i="41"/>
  <c r="AR320" i="41"/>
  <c r="AR321" i="41"/>
  <c r="AR322" i="41"/>
  <c r="AR323" i="41"/>
  <c r="AR324" i="41"/>
  <c r="AR325" i="41"/>
  <c r="AR326" i="41"/>
  <c r="AR327" i="41"/>
  <c r="AR328" i="41"/>
  <c r="AR329" i="41"/>
  <c r="AR330" i="41"/>
  <c r="AR331" i="41"/>
  <c r="AR332" i="41"/>
  <c r="AR333" i="41"/>
  <c r="AR334" i="41"/>
  <c r="AR335" i="41"/>
  <c r="AR336" i="41"/>
  <c r="AR337" i="41"/>
  <c r="AR338" i="41"/>
  <c r="AR339" i="41"/>
  <c r="AR340" i="41"/>
  <c r="AR341" i="41"/>
  <c r="AR342" i="41"/>
  <c r="AR343" i="41"/>
  <c r="AR344" i="41"/>
  <c r="AR345" i="41"/>
  <c r="AR346" i="41"/>
  <c r="AR347" i="41"/>
  <c r="AR348" i="41"/>
  <c r="AR349" i="41"/>
  <c r="AR350" i="41"/>
  <c r="AR351" i="41"/>
  <c r="AR352" i="41"/>
  <c r="AR353" i="41"/>
  <c r="AR354" i="41"/>
  <c r="AR355" i="41"/>
  <c r="AR356" i="41"/>
  <c r="AR357" i="41"/>
  <c r="AR358" i="41"/>
  <c r="AR359" i="41"/>
  <c r="AR360" i="41"/>
  <c r="AR361" i="41"/>
  <c r="AR362" i="41"/>
  <c r="AR363" i="41"/>
  <c r="AR364" i="41"/>
  <c r="AR365" i="41"/>
  <c r="AR366" i="41"/>
  <c r="AR367" i="41"/>
  <c r="AR368" i="41"/>
  <c r="AR369" i="41"/>
  <c r="AR370" i="41"/>
  <c r="AR371" i="41"/>
  <c r="AR372" i="41"/>
  <c r="AR373" i="41"/>
  <c r="AR374" i="41"/>
  <c r="AR375" i="41"/>
  <c r="AR376" i="41"/>
  <c r="AR377" i="41"/>
  <c r="AR378" i="41"/>
  <c r="AR379" i="41"/>
  <c r="AR380" i="41"/>
  <c r="AR381" i="41"/>
  <c r="AR382" i="41"/>
  <c r="AR383" i="41"/>
  <c r="AR384" i="41"/>
  <c r="AR385" i="41"/>
  <c r="AR386" i="41"/>
  <c r="AR387" i="41"/>
  <c r="AR388" i="41"/>
  <c r="AR389" i="41"/>
  <c r="AR390" i="41"/>
  <c r="AR391" i="41"/>
  <c r="AR392" i="41"/>
  <c r="AR393" i="41"/>
  <c r="AR394" i="41"/>
  <c r="AR395" i="41"/>
  <c r="AR396" i="41"/>
  <c r="AR397" i="41"/>
  <c r="AR398" i="41"/>
  <c r="AR399" i="41"/>
  <c r="AR400" i="41"/>
  <c r="AR401" i="41"/>
  <c r="AR402" i="41"/>
  <c r="AR403" i="41"/>
  <c r="AR404" i="41"/>
  <c r="AR405" i="41"/>
  <c r="AR406" i="41"/>
  <c r="AR407" i="41"/>
  <c r="AR408" i="41"/>
  <c r="AR409" i="41"/>
  <c r="AR410" i="41"/>
  <c r="AR411" i="41"/>
  <c r="AR412" i="41"/>
  <c r="AR413" i="41"/>
  <c r="AR414" i="41"/>
  <c r="AR415" i="41"/>
  <c r="AR416" i="41"/>
  <c r="AR417" i="41"/>
  <c r="AR418" i="41"/>
  <c r="AR419" i="41"/>
  <c r="AR420" i="41"/>
  <c r="AR421" i="41"/>
  <c r="AR422" i="41"/>
  <c r="AR423" i="41"/>
  <c r="AR424" i="41"/>
  <c r="AR425" i="41"/>
  <c r="AR426" i="41"/>
  <c r="AR427" i="41"/>
  <c r="AR428" i="41"/>
  <c r="AR429" i="41"/>
  <c r="AR430" i="41"/>
  <c r="AR431" i="41"/>
  <c r="AR432" i="41"/>
  <c r="AR433" i="41"/>
  <c r="AR434" i="41"/>
  <c r="AR435" i="41"/>
  <c r="AR436" i="41"/>
  <c r="AR437" i="41"/>
  <c r="AR438" i="41"/>
  <c r="AR439" i="41"/>
  <c r="AR440" i="41"/>
  <c r="AR441" i="41"/>
  <c r="AR442" i="41"/>
  <c r="AR443" i="41"/>
  <c r="AR444" i="41"/>
  <c r="AR445" i="41"/>
  <c r="AR446" i="41"/>
  <c r="AR447" i="41"/>
  <c r="AR448" i="41"/>
  <c r="AR449" i="41"/>
  <c r="AR450" i="41"/>
  <c r="AR451" i="41"/>
  <c r="AR452" i="41"/>
  <c r="AR453" i="41"/>
  <c r="AR454" i="41"/>
  <c r="AR455" i="41"/>
  <c r="AR456" i="41"/>
  <c r="AR457" i="41"/>
  <c r="AR458" i="41"/>
  <c r="AR459" i="41"/>
  <c r="AR460" i="41"/>
  <c r="AR461" i="41"/>
  <c r="AR462" i="41"/>
  <c r="AR463" i="41"/>
  <c r="AR464" i="41"/>
  <c r="AR465" i="41"/>
  <c r="AR466" i="41"/>
  <c r="AR467" i="41"/>
  <c r="AR468" i="41"/>
  <c r="AR469" i="41"/>
  <c r="AR470" i="41"/>
  <c r="AR471" i="41"/>
  <c r="AR472" i="41"/>
  <c r="AR473" i="41"/>
  <c r="AR474" i="41"/>
  <c r="AR475" i="41"/>
  <c r="AR476" i="41"/>
  <c r="AR477" i="41"/>
  <c r="AR478" i="41"/>
  <c r="AR479" i="41"/>
  <c r="AR480" i="41"/>
  <c r="AR481" i="41"/>
  <c r="AR482" i="41"/>
  <c r="AR483" i="41"/>
  <c r="AR484" i="41"/>
  <c r="AR485" i="41"/>
  <c r="AR486" i="41"/>
  <c r="AR487" i="41"/>
  <c r="AR488" i="41"/>
  <c r="AR489" i="41"/>
  <c r="AR490" i="41"/>
  <c r="AR491" i="41"/>
  <c r="AR492" i="41"/>
  <c r="AR493" i="41"/>
  <c r="AR494" i="41"/>
  <c r="AR495" i="41"/>
  <c r="AR496" i="41"/>
  <c r="AR497" i="41"/>
  <c r="AR498" i="41"/>
  <c r="AR499" i="41"/>
  <c r="AR500" i="41"/>
  <c r="AR501" i="41"/>
  <c r="AR502" i="41"/>
  <c r="AR503" i="41"/>
  <c r="AR504" i="41"/>
  <c r="AR505" i="41"/>
  <c r="AR506" i="41"/>
  <c r="AR507" i="41"/>
  <c r="AR508" i="41"/>
  <c r="AR509" i="41"/>
  <c r="AR510" i="41"/>
  <c r="AR511" i="41"/>
  <c r="AR512" i="41"/>
  <c r="AR513" i="41"/>
  <c r="AR514" i="41"/>
  <c r="AR515" i="41"/>
  <c r="AR516" i="41"/>
  <c r="AR517" i="41"/>
  <c r="AR518" i="41"/>
  <c r="AR519" i="41"/>
  <c r="AR520" i="41"/>
  <c r="AR521" i="41"/>
  <c r="AR522" i="41"/>
  <c r="AR523" i="41"/>
  <c r="AR524" i="41"/>
  <c r="AR525" i="41"/>
  <c r="AR526" i="41"/>
  <c r="AR527" i="41"/>
  <c r="AR528" i="41"/>
  <c r="AR529" i="41"/>
  <c r="AR530" i="41"/>
  <c r="AR531" i="41"/>
  <c r="AR532" i="41"/>
  <c r="AR533" i="41"/>
  <c r="AR534" i="41"/>
  <c r="AR535" i="41"/>
  <c r="AR536" i="41"/>
  <c r="AR537" i="41"/>
  <c r="AR538" i="41"/>
  <c r="AR539" i="41"/>
  <c r="AR540" i="41"/>
  <c r="AR541" i="41"/>
  <c r="AR542" i="41"/>
  <c r="AR543" i="41"/>
  <c r="AR544" i="41"/>
  <c r="AR545" i="41"/>
  <c r="AR546" i="41"/>
  <c r="AR547" i="41"/>
  <c r="AR548" i="41"/>
  <c r="AR549" i="41"/>
  <c r="AR550" i="41"/>
  <c r="AR551" i="41"/>
  <c r="AR552" i="41"/>
  <c r="AR553" i="41"/>
  <c r="AR554" i="41"/>
  <c r="AR555" i="41"/>
  <c r="AR556" i="41"/>
  <c r="AR557" i="41"/>
  <c r="AR558" i="41"/>
  <c r="AR559" i="41"/>
  <c r="AR560" i="41"/>
  <c r="AR561" i="41"/>
  <c r="AR562" i="41"/>
  <c r="AR563" i="41"/>
  <c r="AR564" i="41"/>
  <c r="AR565" i="41"/>
  <c r="AR566" i="41"/>
  <c r="AR567" i="41"/>
  <c r="AR568" i="41"/>
  <c r="AR569" i="41"/>
  <c r="AR570" i="41"/>
  <c r="AR571" i="41"/>
  <c r="AR572" i="41"/>
  <c r="AR573" i="41"/>
  <c r="AR574" i="41"/>
  <c r="AR575" i="41"/>
  <c r="AR576" i="41"/>
  <c r="AR577" i="41"/>
  <c r="AR578" i="41"/>
  <c r="AR579" i="41"/>
  <c r="AR580" i="41"/>
  <c r="AR581" i="41"/>
  <c r="AR582" i="41"/>
  <c r="AR583" i="41"/>
  <c r="AR584" i="41"/>
  <c r="AR585" i="41"/>
  <c r="AR586" i="41"/>
  <c r="AR587" i="41"/>
  <c r="AR588" i="41"/>
  <c r="AR589" i="41"/>
  <c r="AR590" i="41"/>
  <c r="AR591" i="41"/>
  <c r="AR592" i="41"/>
  <c r="AR593" i="41"/>
  <c r="AR594" i="41"/>
  <c r="AR595" i="41"/>
  <c r="AR596" i="41"/>
  <c r="AR597" i="41"/>
  <c r="AR598" i="41"/>
  <c r="AR599" i="41"/>
  <c r="AR600" i="41"/>
  <c r="AR601" i="41"/>
  <c r="AR602" i="41"/>
  <c r="AR603" i="41"/>
  <c r="AR604" i="41"/>
  <c r="AR605" i="41"/>
  <c r="AR606" i="41"/>
  <c r="AR607" i="41"/>
  <c r="AR608" i="41"/>
  <c r="AR609" i="41"/>
  <c r="AR610" i="41"/>
  <c r="AR611" i="41"/>
  <c r="AR612" i="41"/>
  <c r="AR613" i="41"/>
  <c r="AR614" i="41"/>
  <c r="AR615" i="41"/>
  <c r="AR616" i="41"/>
  <c r="AR617" i="41"/>
  <c r="AR618" i="41"/>
  <c r="AR619" i="41"/>
  <c r="AR620" i="41"/>
  <c r="AR621" i="41"/>
  <c r="AR622" i="41"/>
  <c r="AR623" i="41"/>
  <c r="AR624" i="41"/>
  <c r="AR625" i="41"/>
  <c r="AR626" i="41"/>
  <c r="AR627" i="41"/>
  <c r="AR628" i="41"/>
  <c r="AR629" i="41"/>
  <c r="AR630" i="41"/>
  <c r="AR631" i="41"/>
  <c r="AR632" i="41"/>
  <c r="AR633" i="41"/>
  <c r="AR634" i="41"/>
  <c r="AR635" i="41"/>
  <c r="AR636" i="41"/>
  <c r="AR637" i="41"/>
  <c r="AR638" i="41"/>
  <c r="AR639" i="41"/>
  <c r="AR640" i="41"/>
  <c r="AR641" i="41"/>
  <c r="AR642" i="41"/>
  <c r="AR643" i="41"/>
  <c r="AR644" i="41"/>
  <c r="AR645" i="41"/>
  <c r="AR646" i="41"/>
  <c r="AR647" i="41"/>
  <c r="AR648" i="41"/>
  <c r="AR649" i="41"/>
  <c r="AR650" i="41"/>
  <c r="AR651" i="41"/>
  <c r="AR652" i="41"/>
  <c r="AR653" i="41"/>
  <c r="AR654" i="41"/>
  <c r="AR655" i="41"/>
  <c r="AR656" i="41"/>
  <c r="AR657" i="41"/>
  <c r="AR658" i="41"/>
  <c r="AR659" i="41"/>
  <c r="AR660" i="41"/>
  <c r="AR661" i="41"/>
  <c r="AR662" i="41"/>
  <c r="AR663" i="41"/>
  <c r="AR664" i="41"/>
  <c r="AR665" i="41"/>
  <c r="AR666" i="41"/>
  <c r="AR667" i="41"/>
  <c r="AR668" i="41"/>
  <c r="AR669" i="41"/>
  <c r="AR670" i="41"/>
  <c r="AR671" i="41"/>
  <c r="AR672" i="41"/>
  <c r="AR673" i="41"/>
  <c r="AR674" i="41"/>
  <c r="AR675" i="41"/>
  <c r="AR676" i="41"/>
  <c r="AR677" i="41"/>
  <c r="AR678" i="41"/>
  <c r="AR679" i="41"/>
  <c r="AR680" i="41"/>
  <c r="AR681" i="41"/>
  <c r="AR682" i="41"/>
  <c r="AR683" i="41"/>
  <c r="AR684" i="41"/>
  <c r="AR685" i="41"/>
  <c r="AR686" i="41"/>
  <c r="AR687" i="41"/>
  <c r="AR688" i="41"/>
  <c r="AR689" i="41"/>
  <c r="AR690" i="41"/>
  <c r="AR691" i="41"/>
  <c r="AR692" i="41"/>
  <c r="AR693" i="41"/>
  <c r="AR694" i="41"/>
  <c r="AR695" i="41"/>
  <c r="AR696" i="41"/>
  <c r="AR697" i="41"/>
  <c r="AR698" i="41"/>
  <c r="AR699" i="41"/>
  <c r="AR700" i="41"/>
  <c r="AR701" i="41"/>
  <c r="AR702" i="41"/>
  <c r="AR703" i="41"/>
  <c r="AR704" i="41"/>
  <c r="AR705" i="41"/>
  <c r="AR706" i="41"/>
  <c r="AR707" i="41"/>
  <c r="AR708" i="41"/>
  <c r="AR709" i="41"/>
  <c r="AR710" i="41"/>
  <c r="AR711" i="41"/>
  <c r="AR712" i="41"/>
  <c r="AR713" i="41"/>
  <c r="AR714" i="41"/>
  <c r="AR715" i="41"/>
  <c r="AR716" i="41"/>
  <c r="AR717" i="41"/>
  <c r="AR718" i="41"/>
  <c r="AR719" i="41"/>
  <c r="AR720" i="41"/>
  <c r="AR721" i="41"/>
  <c r="AR722" i="41"/>
  <c r="AR723" i="41"/>
  <c r="AR724" i="41"/>
  <c r="AR725" i="41"/>
  <c r="AR726" i="41"/>
  <c r="AR727" i="41"/>
  <c r="AR728" i="41"/>
  <c r="AR729" i="41"/>
  <c r="AR730" i="41"/>
  <c r="AR731" i="41"/>
  <c r="AR732" i="41"/>
  <c r="AR733" i="41"/>
  <c r="AR734" i="41"/>
  <c r="AR735" i="41"/>
  <c r="AR736" i="41"/>
  <c r="AR737" i="41"/>
  <c r="AR738" i="41"/>
  <c r="AR739" i="41"/>
  <c r="AR740" i="41"/>
  <c r="AR741" i="41"/>
  <c r="AR742" i="41"/>
  <c r="AR743" i="41"/>
  <c r="AR744" i="41"/>
  <c r="AR745" i="41"/>
  <c r="AR746" i="41"/>
  <c r="AR747" i="41"/>
  <c r="AR748" i="41"/>
  <c r="AR749" i="41"/>
  <c r="AR750" i="41"/>
  <c r="AR751" i="41"/>
  <c r="AR752" i="41"/>
  <c r="AR753" i="41"/>
  <c r="AR754" i="41"/>
  <c r="AR755" i="41"/>
  <c r="AR756" i="41"/>
  <c r="AR757" i="41"/>
  <c r="AR758" i="41"/>
  <c r="AR759" i="41"/>
  <c r="AR760" i="41"/>
  <c r="AR761" i="41"/>
  <c r="AR762" i="41"/>
  <c r="AR763" i="41"/>
  <c r="AR764" i="41"/>
  <c r="AR765" i="41"/>
  <c r="AR766" i="41"/>
  <c r="AR767" i="41"/>
  <c r="AR768" i="41"/>
  <c r="AR769" i="41"/>
  <c r="AR770" i="41"/>
  <c r="AR771" i="41"/>
  <c r="AR772" i="41"/>
  <c r="AR773" i="41"/>
  <c r="AR774" i="41"/>
  <c r="AR775" i="41"/>
  <c r="AR776" i="41"/>
  <c r="AR777" i="41"/>
  <c r="AR778" i="41"/>
  <c r="AR779" i="41"/>
  <c r="AR780" i="41"/>
  <c r="AR781" i="41"/>
  <c r="AR782" i="41"/>
  <c r="AR783" i="41"/>
  <c r="AR784" i="41"/>
  <c r="AR785" i="41"/>
  <c r="AR786" i="41"/>
  <c r="AR787" i="41"/>
  <c r="AR788" i="41"/>
  <c r="AR789" i="41"/>
  <c r="AR790" i="41"/>
  <c r="AR791" i="41"/>
  <c r="AR792" i="41"/>
  <c r="AR793" i="41"/>
  <c r="AR794" i="41"/>
  <c r="AR795" i="41"/>
  <c r="AR796" i="41"/>
  <c r="AR797" i="41"/>
  <c r="AR798" i="41"/>
  <c r="AR799" i="41"/>
  <c r="AR800" i="41"/>
  <c r="AR801" i="41"/>
  <c r="AR802" i="41"/>
  <c r="AR803" i="41"/>
  <c r="AR804" i="41"/>
  <c r="AR805" i="41"/>
  <c r="AR806" i="41"/>
  <c r="AR807" i="41"/>
  <c r="AR808" i="41"/>
  <c r="AR809" i="41"/>
  <c r="AR810" i="41"/>
  <c r="AR811" i="41"/>
  <c r="AR812" i="41"/>
  <c r="AR813" i="41"/>
  <c r="AR814" i="41"/>
  <c r="AR815" i="41"/>
  <c r="AR816" i="41"/>
  <c r="AR817" i="41"/>
  <c r="AR818" i="41"/>
  <c r="AR819" i="41"/>
  <c r="AR820" i="41"/>
  <c r="AR821" i="41"/>
  <c r="AR822" i="41"/>
  <c r="AR823" i="41"/>
  <c r="AR824" i="41"/>
  <c r="AR825" i="41"/>
  <c r="AR826" i="41"/>
  <c r="AR827" i="41"/>
  <c r="AR828" i="41"/>
  <c r="AR829" i="41"/>
  <c r="AR830" i="41"/>
  <c r="AR831" i="41"/>
  <c r="AR832" i="41"/>
  <c r="AR833" i="41"/>
  <c r="AR834" i="41"/>
  <c r="AR835" i="41"/>
  <c r="AR836" i="41"/>
  <c r="AR837" i="41"/>
  <c r="AR838" i="41"/>
  <c r="AR839" i="41"/>
  <c r="AR840" i="41"/>
  <c r="AR841" i="41"/>
  <c r="AR842" i="41"/>
  <c r="AR843" i="41"/>
  <c r="AR844" i="41"/>
  <c r="AR845" i="41"/>
  <c r="AR846" i="41"/>
  <c r="AR847" i="41"/>
  <c r="AR848" i="41"/>
  <c r="AR849" i="41"/>
  <c r="AR850" i="41"/>
  <c r="AR851" i="41"/>
  <c r="AR852" i="41"/>
  <c r="AR853" i="41"/>
  <c r="AR854" i="41"/>
  <c r="AR855" i="41"/>
  <c r="AR856" i="41"/>
  <c r="AR857" i="41"/>
  <c r="AR858" i="41"/>
  <c r="AR859" i="41"/>
  <c r="AR860" i="41"/>
  <c r="AR861" i="41"/>
  <c r="AR862" i="41"/>
  <c r="AR863" i="41"/>
  <c r="AR864" i="41"/>
  <c r="AR865" i="41"/>
  <c r="AR866" i="41"/>
  <c r="AR867" i="41"/>
  <c r="AR868" i="41"/>
  <c r="AR869" i="41"/>
  <c r="AR870" i="41"/>
  <c r="AR871" i="41"/>
  <c r="AR872" i="41"/>
  <c r="AR873" i="41"/>
  <c r="AR874" i="41"/>
  <c r="AR875" i="41"/>
  <c r="AR876" i="41"/>
  <c r="AR877" i="41"/>
  <c r="AR878" i="41"/>
  <c r="AR879" i="41"/>
  <c r="AR880" i="41"/>
  <c r="AR881" i="41"/>
  <c r="AR882" i="41"/>
  <c r="AR883" i="41"/>
  <c r="AR884" i="41"/>
  <c r="AR885" i="41"/>
  <c r="AR886" i="41"/>
  <c r="AR887" i="41"/>
  <c r="AR888" i="41"/>
  <c r="AR889" i="41"/>
  <c r="AR890" i="41"/>
  <c r="AR891" i="41"/>
  <c r="AR892" i="41"/>
  <c r="AR893" i="41"/>
  <c r="AR894" i="41"/>
  <c r="AR895" i="41"/>
  <c r="AR896" i="41"/>
  <c r="AR897" i="41"/>
  <c r="AR898" i="41"/>
  <c r="AR899" i="41"/>
  <c r="AR900" i="41"/>
  <c r="AR901" i="41"/>
  <c r="AR902" i="41"/>
  <c r="AR903" i="41"/>
  <c r="AR904" i="41"/>
  <c r="AR905" i="41"/>
  <c r="AR906" i="41"/>
  <c r="AR907" i="41"/>
  <c r="AR908" i="41"/>
  <c r="AR909" i="41"/>
  <c r="AR910" i="41"/>
  <c r="AR911" i="41"/>
  <c r="AR912" i="41"/>
  <c r="AR913" i="41"/>
  <c r="AR914" i="41"/>
  <c r="AR915" i="41"/>
  <c r="AR916" i="41"/>
  <c r="AR917" i="41"/>
  <c r="AR918" i="41"/>
  <c r="AR919" i="41"/>
  <c r="AR920" i="41"/>
  <c r="AR921" i="41"/>
  <c r="AR922" i="41"/>
  <c r="AR923" i="41"/>
  <c r="AR924" i="41"/>
  <c r="AR925" i="41"/>
  <c r="AR926" i="41"/>
  <c r="AR927" i="41"/>
  <c r="AR928" i="41"/>
  <c r="AR929" i="41"/>
  <c r="AR930" i="41"/>
  <c r="AR931" i="41"/>
  <c r="AR932" i="41"/>
  <c r="AR933" i="41"/>
  <c r="AR934" i="41"/>
  <c r="AR935" i="41"/>
  <c r="AR936" i="41"/>
  <c r="AR937" i="41"/>
  <c r="AR938" i="41"/>
  <c r="AR939" i="41"/>
  <c r="AR940" i="41"/>
  <c r="AR941" i="41"/>
  <c r="AR942" i="41"/>
  <c r="AR943" i="41"/>
  <c r="AR944" i="41"/>
  <c r="AR945" i="41"/>
  <c r="AR946" i="41"/>
  <c r="AR947" i="41"/>
  <c r="AR948" i="41"/>
  <c r="AR949" i="41"/>
  <c r="AR950" i="41"/>
  <c r="AR951" i="41"/>
  <c r="AR952" i="41"/>
  <c r="AR953" i="41"/>
  <c r="AR954" i="41"/>
  <c r="AR955" i="41"/>
  <c r="AR956" i="41"/>
  <c r="AR957" i="41"/>
  <c r="AR958" i="41"/>
  <c r="AR959" i="41"/>
  <c r="AR960" i="41"/>
  <c r="AR961" i="41"/>
  <c r="AR962" i="41"/>
  <c r="AR963" i="41"/>
  <c r="AR964" i="41"/>
  <c r="AR965" i="41"/>
  <c r="AR966" i="41"/>
  <c r="AR967" i="41"/>
  <c r="AR968" i="41"/>
  <c r="AR969" i="41"/>
  <c r="AR970" i="41"/>
  <c r="AR971" i="41"/>
  <c r="AR972" i="41"/>
  <c r="AR973" i="41"/>
  <c r="AR974" i="41"/>
  <c r="AR975" i="41"/>
  <c r="AR976" i="41"/>
  <c r="AR977" i="41"/>
  <c r="AR978" i="41"/>
  <c r="AR979" i="41"/>
  <c r="AR980" i="41"/>
  <c r="AR981" i="41"/>
  <c r="AR982" i="41"/>
  <c r="AR983" i="41"/>
  <c r="AR984" i="41"/>
  <c r="AR985" i="41"/>
  <c r="AR986" i="41"/>
  <c r="AR987" i="41"/>
  <c r="AR988" i="41"/>
  <c r="AR989" i="41"/>
  <c r="AR990" i="41"/>
  <c r="AR991" i="41"/>
  <c r="AR992" i="41"/>
  <c r="AR993" i="41"/>
  <c r="AR994" i="41"/>
  <c r="AR995" i="41"/>
  <c r="AR996" i="41"/>
  <c r="AR997" i="41"/>
  <c r="AR998" i="41"/>
  <c r="AR999" i="41"/>
  <c r="AR1000" i="41"/>
  <c r="AR1001" i="41"/>
  <c r="AR1002" i="41"/>
  <c r="AR1003" i="41"/>
  <c r="AR1004" i="41"/>
  <c r="AR1005" i="41"/>
  <c r="AR1006" i="41"/>
  <c r="AR1007" i="41"/>
  <c r="AR1008" i="41"/>
  <c r="AR1009" i="41"/>
  <c r="AR1010" i="41"/>
  <c r="AR1011" i="41"/>
  <c r="AR1012" i="41"/>
  <c r="AR1013" i="41"/>
  <c r="AR1014" i="41"/>
  <c r="AR1015" i="41"/>
  <c r="AR1016" i="41"/>
  <c r="AR1017" i="41"/>
  <c r="AR1018" i="41"/>
  <c r="AR1019" i="41"/>
  <c r="AR1020" i="41"/>
  <c r="AR1021" i="41"/>
  <c r="AR1022" i="41"/>
  <c r="AR1023" i="41"/>
  <c r="AR1024" i="41"/>
  <c r="AR1025" i="41"/>
  <c r="AR1026" i="41"/>
  <c r="AR1027" i="41"/>
  <c r="AR1028" i="41"/>
  <c r="AR1029" i="41"/>
  <c r="AR1030" i="41"/>
  <c r="AR1031" i="41"/>
  <c r="AR1032" i="41"/>
  <c r="AR1033" i="41"/>
  <c r="AR1034" i="41"/>
  <c r="AR1035" i="41"/>
  <c r="AR35" i="41"/>
  <c r="AK36" i="41"/>
  <c r="AK37" i="41"/>
  <c r="AK38" i="41"/>
  <c r="AK39" i="41"/>
  <c r="AK40" i="41"/>
  <c r="AK41" i="41"/>
  <c r="AK42" i="41"/>
  <c r="AK43" i="41"/>
  <c r="AK44" i="41"/>
  <c r="AK45" i="41"/>
  <c r="AK46" i="41"/>
  <c r="AK47" i="41"/>
  <c r="AK48" i="41"/>
  <c r="AK49" i="41"/>
  <c r="AK50" i="41"/>
  <c r="AK51" i="41"/>
  <c r="AK52" i="41"/>
  <c r="AK53" i="41"/>
  <c r="AK54" i="41"/>
  <c r="AK55" i="41"/>
  <c r="AK56" i="41"/>
  <c r="AK57" i="41"/>
  <c r="AK58" i="41"/>
  <c r="AK59" i="41"/>
  <c r="AK60" i="41"/>
  <c r="AK61" i="41"/>
  <c r="AK62" i="41"/>
  <c r="AK63" i="41"/>
  <c r="AK64" i="41"/>
  <c r="AK65" i="41"/>
  <c r="AK66" i="41"/>
  <c r="AK67" i="41"/>
  <c r="AK68" i="41"/>
  <c r="AK69" i="41"/>
  <c r="AK70" i="41"/>
  <c r="AK71" i="41"/>
  <c r="AK72" i="41"/>
  <c r="AK73" i="41"/>
  <c r="AK74" i="41"/>
  <c r="AK75" i="41"/>
  <c r="AK76" i="41"/>
  <c r="AK77" i="41"/>
  <c r="AK78" i="41"/>
  <c r="AK79" i="41"/>
  <c r="AK80" i="41"/>
  <c r="AK81" i="41"/>
  <c r="AK82" i="41"/>
  <c r="AK83" i="41"/>
  <c r="AK84" i="41"/>
  <c r="AK85" i="41"/>
  <c r="AK86" i="41"/>
  <c r="AK87" i="41"/>
  <c r="AK88" i="41"/>
  <c r="AK89" i="41"/>
  <c r="AK90" i="41"/>
  <c r="AK91" i="41"/>
  <c r="AK92" i="41"/>
  <c r="AK93" i="41"/>
  <c r="AK94" i="41"/>
  <c r="AK95" i="41"/>
  <c r="AK96" i="41"/>
  <c r="AK97" i="41"/>
  <c r="AK98" i="41"/>
  <c r="AK99" i="41"/>
  <c r="AK100" i="41"/>
  <c r="AK101" i="41"/>
  <c r="AK102" i="41"/>
  <c r="AK103" i="41"/>
  <c r="AK104" i="41"/>
  <c r="AK105" i="41"/>
  <c r="AK106" i="41"/>
  <c r="AK107" i="41"/>
  <c r="AK108" i="41"/>
  <c r="AK109" i="41"/>
  <c r="AK110" i="41"/>
  <c r="AK111" i="41"/>
  <c r="AK112" i="41"/>
  <c r="AK113" i="41"/>
  <c r="AK114" i="41"/>
  <c r="AK115" i="41"/>
  <c r="AK116" i="41"/>
  <c r="AK117" i="41"/>
  <c r="AK118" i="41"/>
  <c r="AK119" i="41"/>
  <c r="AK120" i="41"/>
  <c r="AK121" i="41"/>
  <c r="AK122" i="41"/>
  <c r="AK123" i="41"/>
  <c r="AK124" i="41"/>
  <c r="AK125" i="41"/>
  <c r="AK126" i="41"/>
  <c r="AK127" i="41"/>
  <c r="AK128" i="41"/>
  <c r="AK129" i="41"/>
  <c r="AK130" i="41"/>
  <c r="AK131" i="41"/>
  <c r="AK132" i="41"/>
  <c r="AK133" i="41"/>
  <c r="AK134" i="41"/>
  <c r="AK135" i="41"/>
  <c r="AK136" i="41"/>
  <c r="AK137" i="41"/>
  <c r="AK138" i="41"/>
  <c r="AK139" i="41"/>
  <c r="AK140" i="41"/>
  <c r="AK141" i="41"/>
  <c r="AK142" i="41"/>
  <c r="AK143" i="41"/>
  <c r="AK144" i="41"/>
  <c r="AK145" i="41"/>
  <c r="AK146" i="41"/>
  <c r="AK147" i="41"/>
  <c r="AK148" i="41"/>
  <c r="AK149" i="41"/>
  <c r="AK150" i="41"/>
  <c r="AK151" i="41"/>
  <c r="AK152" i="41"/>
  <c r="AK153" i="41"/>
  <c r="AK154" i="41"/>
  <c r="AK155" i="41"/>
  <c r="AK156" i="41"/>
  <c r="AK157" i="41"/>
  <c r="AK158" i="41"/>
  <c r="AK159" i="41"/>
  <c r="AK160" i="41"/>
  <c r="AK161" i="41"/>
  <c r="AK162" i="41"/>
  <c r="AK163" i="41"/>
  <c r="AK164" i="41"/>
  <c r="AK165" i="41"/>
  <c r="AK166" i="41"/>
  <c r="AK167" i="41"/>
  <c r="AK168" i="41"/>
  <c r="AK169" i="41"/>
  <c r="AK170" i="41"/>
  <c r="AK171" i="41"/>
  <c r="AK172" i="41"/>
  <c r="AK173" i="41"/>
  <c r="AK174" i="41"/>
  <c r="AK175" i="41"/>
  <c r="AK176" i="41"/>
  <c r="AK177" i="41"/>
  <c r="AK178" i="41"/>
  <c r="AK179" i="41"/>
  <c r="AK180" i="41"/>
  <c r="AK181" i="41"/>
  <c r="AK182" i="41"/>
  <c r="AK183" i="41"/>
  <c r="AK184" i="41"/>
  <c r="AK185" i="41"/>
  <c r="AK186" i="41"/>
  <c r="AK187" i="41"/>
  <c r="AK188" i="41"/>
  <c r="AK189" i="41"/>
  <c r="AK190" i="41"/>
  <c r="AK191" i="41"/>
  <c r="AK192" i="41"/>
  <c r="AK193" i="41"/>
  <c r="AK194" i="41"/>
  <c r="AK195" i="41"/>
  <c r="AK196" i="41"/>
  <c r="AK197" i="41"/>
  <c r="AK198" i="41"/>
  <c r="AK199" i="41"/>
  <c r="AK200" i="41"/>
  <c r="AK201" i="41"/>
  <c r="AK202" i="41"/>
  <c r="AK203" i="41"/>
  <c r="AK204" i="41"/>
  <c r="AK205" i="41"/>
  <c r="AK206" i="41"/>
  <c r="AK207" i="41"/>
  <c r="AK208" i="41"/>
  <c r="AK209" i="41"/>
  <c r="AK210" i="41"/>
  <c r="AK211" i="41"/>
  <c r="AK212" i="41"/>
  <c r="AK213" i="41"/>
  <c r="AK214" i="41"/>
  <c r="AK215" i="41"/>
  <c r="AK216" i="41"/>
  <c r="AK217" i="41"/>
  <c r="AK218" i="41"/>
  <c r="AK219" i="41"/>
  <c r="AK220" i="41"/>
  <c r="AK221" i="41"/>
  <c r="AK222" i="41"/>
  <c r="AK223" i="41"/>
  <c r="AK224" i="41"/>
  <c r="AK225" i="41"/>
  <c r="AK226" i="41"/>
  <c r="AK227" i="41"/>
  <c r="AK228" i="41"/>
  <c r="AK229" i="41"/>
  <c r="AK230" i="41"/>
  <c r="AK231" i="41"/>
  <c r="AK232" i="41"/>
  <c r="AK233" i="41"/>
  <c r="AK234" i="41"/>
  <c r="AK235" i="41"/>
  <c r="AK236" i="41"/>
  <c r="AK237" i="41"/>
  <c r="AK238" i="41"/>
  <c r="AK239" i="41"/>
  <c r="AK240" i="41"/>
  <c r="AK241" i="41"/>
  <c r="AK242" i="41"/>
  <c r="AK243" i="41"/>
  <c r="AK244" i="41"/>
  <c r="AK245" i="41"/>
  <c r="AK246" i="41"/>
  <c r="AK247" i="41"/>
  <c r="AK248" i="41"/>
  <c r="AK249" i="41"/>
  <c r="AK250" i="41"/>
  <c r="AK251" i="41"/>
  <c r="AK252" i="41"/>
  <c r="AK253" i="41"/>
  <c r="AK254" i="41"/>
  <c r="AK255" i="41"/>
  <c r="AK256" i="41"/>
  <c r="AK257" i="41"/>
  <c r="AK258" i="41"/>
  <c r="AK259" i="41"/>
  <c r="AK260" i="41"/>
  <c r="AK261" i="41"/>
  <c r="AK262" i="41"/>
  <c r="AK263" i="41"/>
  <c r="AK264" i="41"/>
  <c r="AK265" i="41"/>
  <c r="AK266" i="41"/>
  <c r="AK267" i="41"/>
  <c r="AK268" i="41"/>
  <c r="AK269" i="41"/>
  <c r="AK270" i="41"/>
  <c r="AK271" i="41"/>
  <c r="AK272" i="41"/>
  <c r="AK273" i="41"/>
  <c r="AK274" i="41"/>
  <c r="AK275" i="41"/>
  <c r="AK276" i="41"/>
  <c r="AK277" i="41"/>
  <c r="AK278" i="41"/>
  <c r="AK279" i="41"/>
  <c r="AK280" i="41"/>
  <c r="AK281" i="41"/>
  <c r="AK282" i="41"/>
  <c r="AK283" i="41"/>
  <c r="AK284" i="41"/>
  <c r="AK285" i="41"/>
  <c r="AK286" i="41"/>
  <c r="AK287" i="41"/>
  <c r="AK288" i="41"/>
  <c r="AK289" i="41"/>
  <c r="AK290" i="41"/>
  <c r="AK291" i="41"/>
  <c r="AK292" i="41"/>
  <c r="AK293" i="41"/>
  <c r="AK294" i="41"/>
  <c r="AK295" i="41"/>
  <c r="AK296" i="41"/>
  <c r="AK297" i="41"/>
  <c r="AK298" i="41"/>
  <c r="AK299" i="41"/>
  <c r="AK300" i="41"/>
  <c r="AK301" i="41"/>
  <c r="AK302" i="41"/>
  <c r="AK303" i="41"/>
  <c r="AK304" i="41"/>
  <c r="AK305" i="41"/>
  <c r="AK306" i="41"/>
  <c r="AK307" i="41"/>
  <c r="AK308" i="41"/>
  <c r="AK309" i="41"/>
  <c r="AK310" i="41"/>
  <c r="AK311" i="41"/>
  <c r="AK312" i="41"/>
  <c r="AK313" i="41"/>
  <c r="AK314" i="41"/>
  <c r="AK315" i="41"/>
  <c r="AK316" i="41"/>
  <c r="AK317" i="41"/>
  <c r="AK318" i="41"/>
  <c r="AK319" i="41"/>
  <c r="AK320" i="41"/>
  <c r="AK321" i="41"/>
  <c r="AK322" i="41"/>
  <c r="AK323" i="41"/>
  <c r="AK324" i="41"/>
  <c r="AK325" i="41"/>
  <c r="AK326" i="41"/>
  <c r="AK327" i="41"/>
  <c r="AK328" i="41"/>
  <c r="AK329" i="41"/>
  <c r="AK330" i="41"/>
  <c r="AK331" i="41"/>
  <c r="AK332" i="41"/>
  <c r="AK333" i="41"/>
  <c r="AK334" i="41"/>
  <c r="AK335" i="41"/>
  <c r="AK336" i="41"/>
  <c r="AK337" i="41"/>
  <c r="AK338" i="41"/>
  <c r="AK339" i="41"/>
  <c r="AK340" i="41"/>
  <c r="AK341" i="41"/>
  <c r="AK342" i="41"/>
  <c r="AK343" i="41"/>
  <c r="AK344" i="41"/>
  <c r="AK345" i="41"/>
  <c r="AK346" i="41"/>
  <c r="AK347" i="41"/>
  <c r="AK348" i="41"/>
  <c r="AK349" i="41"/>
  <c r="AK350" i="41"/>
  <c r="AK351" i="41"/>
  <c r="AK352" i="41"/>
  <c r="AK353" i="41"/>
  <c r="AK354" i="41"/>
  <c r="AK355" i="41"/>
  <c r="AK356" i="41"/>
  <c r="AK357" i="41"/>
  <c r="AK358" i="41"/>
  <c r="AK359" i="41"/>
  <c r="AK360" i="41"/>
  <c r="AK361" i="41"/>
  <c r="AK362" i="41"/>
  <c r="AK363" i="41"/>
  <c r="AK364" i="41"/>
  <c r="AK365" i="41"/>
  <c r="AK366" i="41"/>
  <c r="AK367" i="41"/>
  <c r="AK368" i="41"/>
  <c r="AK369" i="41"/>
  <c r="AK370" i="41"/>
  <c r="AK371" i="41"/>
  <c r="AK372" i="41"/>
  <c r="AK373" i="41"/>
  <c r="AK374" i="41"/>
  <c r="AK375" i="41"/>
  <c r="AK376" i="41"/>
  <c r="AK377" i="41"/>
  <c r="AK378" i="41"/>
  <c r="AK379" i="41"/>
  <c r="AK380" i="41"/>
  <c r="AK381" i="41"/>
  <c r="AK382" i="41"/>
  <c r="AK383" i="41"/>
  <c r="AK384" i="41"/>
  <c r="AK385" i="41"/>
  <c r="AK386" i="41"/>
  <c r="AK387" i="41"/>
  <c r="AK388" i="41"/>
  <c r="AK389" i="41"/>
  <c r="AK390" i="41"/>
  <c r="AK391" i="41"/>
  <c r="AK392" i="41"/>
  <c r="AK393" i="41"/>
  <c r="AK394" i="41"/>
  <c r="AK395" i="41"/>
  <c r="AK396" i="41"/>
  <c r="AK397" i="41"/>
  <c r="AK398" i="41"/>
  <c r="AK399" i="41"/>
  <c r="AK400" i="41"/>
  <c r="AK401" i="41"/>
  <c r="AK402" i="41"/>
  <c r="AK403" i="41"/>
  <c r="AK404" i="41"/>
  <c r="AK405" i="41"/>
  <c r="AK406" i="41"/>
  <c r="AK407" i="41"/>
  <c r="AK408" i="41"/>
  <c r="AK409" i="41"/>
  <c r="AK410" i="41"/>
  <c r="AK411" i="41"/>
  <c r="AK412" i="41"/>
  <c r="AK413" i="41"/>
  <c r="AK414" i="41"/>
  <c r="AK415" i="41"/>
  <c r="AK416" i="41"/>
  <c r="AK417" i="41"/>
  <c r="AK418" i="41"/>
  <c r="AK419" i="41"/>
  <c r="AK420" i="41"/>
  <c r="AK421" i="41"/>
  <c r="AK422" i="41"/>
  <c r="AK423" i="41"/>
  <c r="AK424" i="41"/>
  <c r="AK425" i="41"/>
  <c r="AK426" i="41"/>
  <c r="AK427" i="41"/>
  <c r="AK428" i="41"/>
  <c r="AK429" i="41"/>
  <c r="AK430" i="41"/>
  <c r="AK431" i="41"/>
  <c r="AK432" i="41"/>
  <c r="AK433" i="41"/>
  <c r="AK434" i="41"/>
  <c r="AK435" i="41"/>
  <c r="AK436" i="41"/>
  <c r="AK437" i="41"/>
  <c r="AK438" i="41"/>
  <c r="AK439" i="41"/>
  <c r="AK440" i="41"/>
  <c r="AK441" i="41"/>
  <c r="AK442" i="41"/>
  <c r="AK443" i="41"/>
  <c r="AK444" i="41"/>
  <c r="AK445" i="41"/>
  <c r="AK446" i="41"/>
  <c r="AK447" i="41"/>
  <c r="AK448" i="41"/>
  <c r="AK449" i="41"/>
  <c r="AK450" i="41"/>
  <c r="AK451" i="41"/>
  <c r="AK452" i="41"/>
  <c r="AK453" i="41"/>
  <c r="AK454" i="41"/>
  <c r="AK455" i="41"/>
  <c r="AK456" i="41"/>
  <c r="AK457" i="41"/>
  <c r="AK458" i="41"/>
  <c r="AK459" i="41"/>
  <c r="AK460" i="41"/>
  <c r="AK461" i="41"/>
  <c r="AK462" i="41"/>
  <c r="AK463" i="41"/>
  <c r="AK464" i="41"/>
  <c r="AK465" i="41"/>
  <c r="AK466" i="41"/>
  <c r="AK467" i="41"/>
  <c r="AK468" i="41"/>
  <c r="AK469" i="41"/>
  <c r="AK470" i="41"/>
  <c r="AK471" i="41"/>
  <c r="AK472" i="41"/>
  <c r="AK473" i="41"/>
  <c r="AK474" i="41"/>
  <c r="AK475" i="41"/>
  <c r="AK476" i="41"/>
  <c r="AK477" i="41"/>
  <c r="AK478" i="41"/>
  <c r="AK479" i="41"/>
  <c r="AK480" i="41"/>
  <c r="AK481" i="41"/>
  <c r="AK482" i="41"/>
  <c r="AK483" i="41"/>
  <c r="AK484" i="41"/>
  <c r="AK485" i="41"/>
  <c r="AK486" i="41"/>
  <c r="AK487" i="41"/>
  <c r="AK488" i="41"/>
  <c r="AK489" i="41"/>
  <c r="AK490" i="41"/>
  <c r="AK491" i="41"/>
  <c r="AK492" i="41"/>
  <c r="AK493" i="41"/>
  <c r="AK494" i="41"/>
  <c r="AK495" i="41"/>
  <c r="AK496" i="41"/>
  <c r="AK497" i="41"/>
  <c r="AK498" i="41"/>
  <c r="AK499" i="41"/>
  <c r="AK500" i="41"/>
  <c r="AK501" i="41"/>
  <c r="AK502" i="41"/>
  <c r="AK503" i="41"/>
  <c r="AK504" i="41"/>
  <c r="AK505" i="41"/>
  <c r="AK506" i="41"/>
  <c r="AK507" i="41"/>
  <c r="AK508" i="41"/>
  <c r="AK509" i="41"/>
  <c r="AK510" i="41"/>
  <c r="AK511" i="41"/>
  <c r="AK512" i="41"/>
  <c r="AK513" i="41"/>
  <c r="AK514" i="41"/>
  <c r="AK515" i="41"/>
  <c r="AK516" i="41"/>
  <c r="AK517" i="41"/>
  <c r="AK518" i="41"/>
  <c r="AK519" i="41"/>
  <c r="AK520" i="41"/>
  <c r="AK521" i="41"/>
  <c r="AK522" i="41"/>
  <c r="AK523" i="41"/>
  <c r="AK524" i="41"/>
  <c r="AK525" i="41"/>
  <c r="AK526" i="41"/>
  <c r="AK527" i="41"/>
  <c r="AK528" i="41"/>
  <c r="AK529" i="41"/>
  <c r="AK530" i="41"/>
  <c r="AK531" i="41"/>
  <c r="AK532" i="41"/>
  <c r="AK533" i="41"/>
  <c r="AK534" i="41"/>
  <c r="AK535" i="41"/>
  <c r="AK536" i="41"/>
  <c r="AK537" i="41"/>
  <c r="AK538" i="41"/>
  <c r="AK539" i="41"/>
  <c r="AK540" i="41"/>
  <c r="AK541" i="41"/>
  <c r="AK542" i="41"/>
  <c r="AK543" i="41"/>
  <c r="AK544" i="41"/>
  <c r="AK545" i="41"/>
  <c r="AK546" i="41"/>
  <c r="AK547" i="41"/>
  <c r="AK548" i="41"/>
  <c r="AK549" i="41"/>
  <c r="AK550" i="41"/>
  <c r="AK551" i="41"/>
  <c r="AK552" i="41"/>
  <c r="AK553" i="41"/>
  <c r="AK554" i="41"/>
  <c r="AK555" i="41"/>
  <c r="AK556" i="41"/>
  <c r="AK557" i="41"/>
  <c r="AK558" i="41"/>
  <c r="AK559" i="41"/>
  <c r="AK560" i="41"/>
  <c r="AK561" i="41"/>
  <c r="AK562" i="41"/>
  <c r="AK563" i="41"/>
  <c r="AK564" i="41"/>
  <c r="AK565" i="41"/>
  <c r="AK566" i="41"/>
  <c r="AK567" i="41"/>
  <c r="AK568" i="41"/>
  <c r="AK569" i="41"/>
  <c r="AK570" i="41"/>
  <c r="AK571" i="41"/>
  <c r="AK572" i="41"/>
  <c r="AK573" i="41"/>
  <c r="AK574" i="41"/>
  <c r="AK575" i="41"/>
  <c r="AK576" i="41"/>
  <c r="AK577" i="41"/>
  <c r="AK578" i="41"/>
  <c r="AK579" i="41"/>
  <c r="AK580" i="41"/>
  <c r="AK581" i="41"/>
  <c r="AK582" i="41"/>
  <c r="AK583" i="41"/>
  <c r="AK584" i="41"/>
  <c r="AK585" i="41"/>
  <c r="AK586" i="41"/>
  <c r="AK587" i="41"/>
  <c r="AK588" i="41"/>
  <c r="AK589" i="41"/>
  <c r="AK590" i="41"/>
  <c r="AK591" i="41"/>
  <c r="AK592" i="41"/>
  <c r="AK593" i="41"/>
  <c r="AK594" i="41"/>
  <c r="AK595" i="41"/>
  <c r="AK596" i="41"/>
  <c r="AK597" i="41"/>
  <c r="AK598" i="41"/>
  <c r="AK599" i="41"/>
  <c r="AK600" i="41"/>
  <c r="AK601" i="41"/>
  <c r="AK602" i="41"/>
  <c r="AK603" i="41"/>
  <c r="AK604" i="41"/>
  <c r="AK605" i="41"/>
  <c r="AK606" i="41"/>
  <c r="AK607" i="41"/>
  <c r="AK608" i="41"/>
  <c r="AK609" i="41"/>
  <c r="AK610" i="41"/>
  <c r="AK611" i="41"/>
  <c r="AK612" i="41"/>
  <c r="AK613" i="41"/>
  <c r="AK614" i="41"/>
  <c r="AK615" i="41"/>
  <c r="AK616" i="41"/>
  <c r="AK617" i="41"/>
  <c r="AK618" i="41"/>
  <c r="AK619" i="41"/>
  <c r="AK620" i="41"/>
  <c r="AK621" i="41"/>
  <c r="AK622" i="41"/>
  <c r="AK623" i="41"/>
  <c r="AK624" i="41"/>
  <c r="AK625" i="41"/>
  <c r="AK626" i="41"/>
  <c r="AK627" i="41"/>
  <c r="AK628" i="41"/>
  <c r="AK629" i="41"/>
  <c r="AK630" i="41"/>
  <c r="AK631" i="41"/>
  <c r="AK632" i="41"/>
  <c r="AK633" i="41"/>
  <c r="AK634" i="41"/>
  <c r="AK635" i="41"/>
  <c r="AK636" i="41"/>
  <c r="AK637" i="41"/>
  <c r="AK638" i="41"/>
  <c r="AK639" i="41"/>
  <c r="AK640" i="41"/>
  <c r="AK641" i="41"/>
  <c r="AK642" i="41"/>
  <c r="AK643" i="41"/>
  <c r="AK644" i="41"/>
  <c r="AK645" i="41"/>
  <c r="AK646" i="41"/>
  <c r="AK647" i="41"/>
  <c r="AK648" i="41"/>
  <c r="AK649" i="41"/>
  <c r="AK650" i="41"/>
  <c r="AK651" i="41"/>
  <c r="AK652" i="41"/>
  <c r="AK653" i="41"/>
  <c r="AK654" i="41"/>
  <c r="AK655" i="41"/>
  <c r="AK656" i="41"/>
  <c r="AK657" i="41"/>
  <c r="AK658" i="41"/>
  <c r="AK659" i="41"/>
  <c r="AK660" i="41"/>
  <c r="AK661" i="41"/>
  <c r="AK662" i="41"/>
  <c r="AK663" i="41"/>
  <c r="AK664" i="41"/>
  <c r="AK665" i="41"/>
  <c r="AK666" i="41"/>
  <c r="AK667" i="41"/>
  <c r="AK668" i="41"/>
  <c r="AK669" i="41"/>
  <c r="AK670" i="41"/>
  <c r="AK671" i="41"/>
  <c r="AK672" i="41"/>
  <c r="AK673" i="41"/>
  <c r="AK674" i="41"/>
  <c r="AK675" i="41"/>
  <c r="AK676" i="41"/>
  <c r="AK677" i="41"/>
  <c r="AK678" i="41"/>
  <c r="AK679" i="41"/>
  <c r="AK680" i="41"/>
  <c r="AK681" i="41"/>
  <c r="AK682" i="41"/>
  <c r="AK683" i="41"/>
  <c r="AK684" i="41"/>
  <c r="AK685" i="41"/>
  <c r="AK686" i="41"/>
  <c r="AK687" i="41"/>
  <c r="AK688" i="41"/>
  <c r="AK689" i="41"/>
  <c r="AK690" i="41"/>
  <c r="AK691" i="41"/>
  <c r="AK692" i="41"/>
  <c r="AK693" i="41"/>
  <c r="AK694" i="41"/>
  <c r="AK695" i="41"/>
  <c r="AK696" i="41"/>
  <c r="AK697" i="41"/>
  <c r="AK698" i="41"/>
  <c r="AK699" i="41"/>
  <c r="AK700" i="41"/>
  <c r="AK701" i="41"/>
  <c r="AK702" i="41"/>
  <c r="AK703" i="41"/>
  <c r="AK704" i="41"/>
  <c r="AK705" i="41"/>
  <c r="AK706" i="41"/>
  <c r="AK707" i="41"/>
  <c r="AK708" i="41"/>
  <c r="AK709" i="41"/>
  <c r="AK710" i="41"/>
  <c r="AK711" i="41"/>
  <c r="AK712" i="41"/>
  <c r="AK713" i="41"/>
  <c r="AK714" i="41"/>
  <c r="AK715" i="41"/>
  <c r="AK716" i="41"/>
  <c r="AK717" i="41"/>
  <c r="AK718" i="41"/>
  <c r="AK719" i="41"/>
  <c r="AK720" i="41"/>
  <c r="AK721" i="41"/>
  <c r="AK722" i="41"/>
  <c r="AK723" i="41"/>
  <c r="AK724" i="41"/>
  <c r="AK725" i="41"/>
  <c r="AK726" i="41"/>
  <c r="AK727" i="41"/>
  <c r="AK728" i="41"/>
  <c r="AK729" i="41"/>
  <c r="AK730" i="41"/>
  <c r="AK731" i="41"/>
  <c r="AK732" i="41"/>
  <c r="AK733" i="41"/>
  <c r="AK734" i="41"/>
  <c r="AK735" i="41"/>
  <c r="AK736" i="41"/>
  <c r="AK737" i="41"/>
  <c r="AK738" i="41"/>
  <c r="AK739" i="41"/>
  <c r="AK740" i="41"/>
  <c r="AK741" i="41"/>
  <c r="AK742" i="41"/>
  <c r="AK743" i="41"/>
  <c r="AK744" i="41"/>
  <c r="AK745" i="41"/>
  <c r="AK746" i="41"/>
  <c r="AK747" i="41"/>
  <c r="AK748" i="41"/>
  <c r="AK749" i="41"/>
  <c r="AK750" i="41"/>
  <c r="AK751" i="41"/>
  <c r="AK752" i="41"/>
  <c r="AK753" i="41"/>
  <c r="AK754" i="41"/>
  <c r="AK755" i="41"/>
  <c r="AK756" i="41"/>
  <c r="AK757" i="41"/>
  <c r="AK758" i="41"/>
  <c r="AK759" i="41"/>
  <c r="AK760" i="41"/>
  <c r="AK761" i="41"/>
  <c r="AK762" i="41"/>
  <c r="AK763" i="41"/>
  <c r="AK764" i="41"/>
  <c r="AK765" i="41"/>
  <c r="AK766" i="41"/>
  <c r="AK767" i="41"/>
  <c r="AK768" i="41"/>
  <c r="AK769" i="41"/>
  <c r="AK770" i="41"/>
  <c r="AK771" i="41"/>
  <c r="AK772" i="41"/>
  <c r="AK773" i="41"/>
  <c r="AK774" i="41"/>
  <c r="AK775" i="41"/>
  <c r="AK776" i="41"/>
  <c r="AK777" i="41"/>
  <c r="AK778" i="41"/>
  <c r="AK779" i="41"/>
  <c r="AK780" i="41"/>
  <c r="AK781" i="41"/>
  <c r="AK782" i="41"/>
  <c r="AK783" i="41"/>
  <c r="AK784" i="41"/>
  <c r="AK785" i="41"/>
  <c r="AK786" i="41"/>
  <c r="AK787" i="41"/>
  <c r="AK788" i="41"/>
  <c r="AK789" i="41"/>
  <c r="AK790" i="41"/>
  <c r="AK791" i="41"/>
  <c r="AK792" i="41"/>
  <c r="AK793" i="41"/>
  <c r="AK794" i="41"/>
  <c r="AK795" i="41"/>
  <c r="AK796" i="41"/>
  <c r="AK797" i="41"/>
  <c r="AK798" i="41"/>
  <c r="AK799" i="41"/>
  <c r="AK800" i="41"/>
  <c r="AK801" i="41"/>
  <c r="AK802" i="41"/>
  <c r="AK803" i="41"/>
  <c r="AK804" i="41"/>
  <c r="AK805" i="41"/>
  <c r="AK806" i="41"/>
  <c r="AK807" i="41"/>
  <c r="AK808" i="41"/>
  <c r="AK809" i="41"/>
  <c r="AK810" i="41"/>
  <c r="AK811" i="41"/>
  <c r="AK812" i="41"/>
  <c r="AK813" i="41"/>
  <c r="AK814" i="41"/>
  <c r="AK815" i="41"/>
  <c r="AK816" i="41"/>
  <c r="AK817" i="41"/>
  <c r="AK818" i="41"/>
  <c r="AK819" i="41"/>
  <c r="AK820" i="41"/>
  <c r="AK821" i="41"/>
  <c r="AK822" i="41"/>
  <c r="AK823" i="41"/>
  <c r="AK824" i="41"/>
  <c r="AK825" i="41"/>
  <c r="AK826" i="41"/>
  <c r="AK827" i="41"/>
  <c r="AK828" i="41"/>
  <c r="AK829" i="41"/>
  <c r="AK830" i="41"/>
  <c r="AK831" i="41"/>
  <c r="AK832" i="41"/>
  <c r="AK833" i="41"/>
  <c r="AK834" i="41"/>
  <c r="AK835" i="41"/>
  <c r="AK836" i="41"/>
  <c r="AK837" i="41"/>
  <c r="AK838" i="41"/>
  <c r="AK839" i="41"/>
  <c r="AK840" i="41"/>
  <c r="AK841" i="41"/>
  <c r="AK842" i="41"/>
  <c r="AK843" i="41"/>
  <c r="AK844" i="41"/>
  <c r="AK845" i="41"/>
  <c r="AK846" i="41"/>
  <c r="AK847" i="41"/>
  <c r="AK848" i="41"/>
  <c r="AK849" i="41"/>
  <c r="AK850" i="41"/>
  <c r="AK851" i="41"/>
  <c r="AK852" i="41"/>
  <c r="AK853" i="41"/>
  <c r="AK854" i="41"/>
  <c r="AK855" i="41"/>
  <c r="AK856" i="41"/>
  <c r="AK857" i="41"/>
  <c r="AK858" i="41"/>
  <c r="AK859" i="41"/>
  <c r="AK860" i="41"/>
  <c r="AK861" i="41"/>
  <c r="AK862" i="41"/>
  <c r="AK863" i="41"/>
  <c r="AK864" i="41"/>
  <c r="AK865" i="41"/>
  <c r="AK866" i="41"/>
  <c r="AK867" i="41"/>
  <c r="AK868" i="41"/>
  <c r="AK869" i="41"/>
  <c r="AK870" i="41"/>
  <c r="AK871" i="41"/>
  <c r="AK872" i="41"/>
  <c r="AK873" i="41"/>
  <c r="AK874" i="41"/>
  <c r="AK875" i="41"/>
  <c r="AK876" i="41"/>
  <c r="AK877" i="41"/>
  <c r="AK878" i="41"/>
  <c r="AK879" i="41"/>
  <c r="AK880" i="41"/>
  <c r="AK881" i="41"/>
  <c r="AK882" i="41"/>
  <c r="AK883" i="41"/>
  <c r="AK884" i="41"/>
  <c r="AK885" i="41"/>
  <c r="AK886" i="41"/>
  <c r="AK887" i="41"/>
  <c r="AK888" i="41"/>
  <c r="AK889" i="41"/>
  <c r="AK890" i="41"/>
  <c r="AK891" i="41"/>
  <c r="AK892" i="41"/>
  <c r="AK893" i="41"/>
  <c r="AK894" i="41"/>
  <c r="AK895" i="41"/>
  <c r="AK896" i="41"/>
  <c r="AK897" i="41"/>
  <c r="AK898" i="41"/>
  <c r="AK899" i="41"/>
  <c r="AK900" i="41"/>
  <c r="AK901" i="41"/>
  <c r="AK902" i="41"/>
  <c r="AK903" i="41"/>
  <c r="AK904" i="41"/>
  <c r="AK905" i="41"/>
  <c r="AK906" i="41"/>
  <c r="AK907" i="41"/>
  <c r="AK908" i="41"/>
  <c r="AK909" i="41"/>
  <c r="AK910" i="41"/>
  <c r="AK911" i="41"/>
  <c r="AK912" i="41"/>
  <c r="AK913" i="41"/>
  <c r="AK914" i="41"/>
  <c r="AK915" i="41"/>
  <c r="AK916" i="41"/>
  <c r="AK917" i="41"/>
  <c r="AK918" i="41"/>
  <c r="AK919" i="41"/>
  <c r="AK920" i="41"/>
  <c r="AK921" i="41"/>
  <c r="AK922" i="41"/>
  <c r="AK923" i="41"/>
  <c r="AK924" i="41"/>
  <c r="AK925" i="41"/>
  <c r="AK926" i="41"/>
  <c r="AK927" i="41"/>
  <c r="AK928" i="41"/>
  <c r="AK929" i="41"/>
  <c r="AK930" i="41"/>
  <c r="AK931" i="41"/>
  <c r="AK932" i="41"/>
  <c r="AK933" i="41"/>
  <c r="AK934" i="41"/>
  <c r="AK935" i="41"/>
  <c r="AK936" i="41"/>
  <c r="AK937" i="41"/>
  <c r="AK938" i="41"/>
  <c r="AK939" i="41"/>
  <c r="AK940" i="41"/>
  <c r="AK941" i="41"/>
  <c r="AK942" i="41"/>
  <c r="AK943" i="41"/>
  <c r="AK944" i="41"/>
  <c r="AK945" i="41"/>
  <c r="AK946" i="41"/>
  <c r="AK947" i="41"/>
  <c r="AK948" i="41"/>
  <c r="AK949" i="41"/>
  <c r="AK950" i="41"/>
  <c r="AK951" i="41"/>
  <c r="AK952" i="41"/>
  <c r="AK953" i="41"/>
  <c r="AK954" i="41"/>
  <c r="AK955" i="41"/>
  <c r="AK956" i="41"/>
  <c r="AK957" i="41"/>
  <c r="AK958" i="41"/>
  <c r="AK959" i="41"/>
  <c r="AK960" i="41"/>
  <c r="AK961" i="41"/>
  <c r="AK962" i="41"/>
  <c r="AK963" i="41"/>
  <c r="AK964" i="41"/>
  <c r="AK965" i="41"/>
  <c r="AK966" i="41"/>
  <c r="AK967" i="41"/>
  <c r="AK968" i="41"/>
  <c r="AK969" i="41"/>
  <c r="AK970" i="41"/>
  <c r="AK971" i="41"/>
  <c r="AK972" i="41"/>
  <c r="AK973" i="41"/>
  <c r="AK974" i="41"/>
  <c r="AK975" i="41"/>
  <c r="AK976" i="41"/>
  <c r="AK977" i="41"/>
  <c r="AK978" i="41"/>
  <c r="AK979" i="41"/>
  <c r="AK980" i="41"/>
  <c r="AK981" i="41"/>
  <c r="AK982" i="41"/>
  <c r="AK983" i="41"/>
  <c r="AK984" i="41"/>
  <c r="AK985" i="41"/>
  <c r="AK986" i="41"/>
  <c r="AK987" i="41"/>
  <c r="AK988" i="41"/>
  <c r="AK989" i="41"/>
  <c r="AK990" i="41"/>
  <c r="AK991" i="41"/>
  <c r="AK992" i="41"/>
  <c r="AK993" i="41"/>
  <c r="AK994" i="41"/>
  <c r="AK995" i="41"/>
  <c r="AK996" i="41"/>
  <c r="AK997" i="41"/>
  <c r="AK998" i="41"/>
  <c r="AK999" i="41"/>
  <c r="AK1000" i="41"/>
  <c r="AK1001" i="41"/>
  <c r="AK1002" i="41"/>
  <c r="AK1003" i="41"/>
  <c r="AK1004" i="41"/>
  <c r="AK1005" i="41"/>
  <c r="AK1006" i="41"/>
  <c r="AK1007" i="41"/>
  <c r="AK1008" i="41"/>
  <c r="AK1009" i="41"/>
  <c r="AK1010" i="41"/>
  <c r="AK1011" i="41"/>
  <c r="AK1012" i="41"/>
  <c r="AK1013" i="41"/>
  <c r="AK1014" i="41"/>
  <c r="AK1015" i="41"/>
  <c r="AK1016" i="41"/>
  <c r="AK1017" i="41"/>
  <c r="AK1018" i="41"/>
  <c r="AK1019" i="41"/>
  <c r="AK1020" i="41"/>
  <c r="AK1021" i="41"/>
  <c r="AK1022" i="41"/>
  <c r="AK1023" i="41"/>
  <c r="AK1024" i="41"/>
  <c r="AK1025" i="41"/>
  <c r="AK1026" i="41"/>
  <c r="AK1027" i="41"/>
  <c r="AK1028" i="41"/>
  <c r="AK1029" i="41"/>
  <c r="AK1030" i="41"/>
  <c r="AK1031" i="41"/>
  <c r="AK1032" i="41"/>
  <c r="AK1033" i="41"/>
  <c r="AK1034" i="41"/>
  <c r="AK1035" i="41"/>
  <c r="AK35" i="41"/>
  <c r="AD36" i="41"/>
  <c r="AD37" i="41"/>
  <c r="AD38" i="41"/>
  <c r="AD39" i="41"/>
  <c r="AD40" i="41"/>
  <c r="AD41" i="41"/>
  <c r="AD42" i="41"/>
  <c r="AD43" i="41"/>
  <c r="AD44" i="41"/>
  <c r="AD45" i="41"/>
  <c r="AD46" i="41"/>
  <c r="AD47" i="41"/>
  <c r="AD48" i="41"/>
  <c r="AD49" i="41"/>
  <c r="AD50" i="41"/>
  <c r="AD51" i="41"/>
  <c r="AD52" i="41"/>
  <c r="AD53" i="41"/>
  <c r="AD54" i="41"/>
  <c r="AD55" i="41"/>
  <c r="AD56" i="41"/>
  <c r="AD57" i="41"/>
  <c r="AD58" i="41"/>
  <c r="AD59" i="41"/>
  <c r="AD60" i="41"/>
  <c r="AD61" i="41"/>
  <c r="AD62" i="41"/>
  <c r="AD63" i="41"/>
  <c r="AD64" i="41"/>
  <c r="AD65" i="41"/>
  <c r="AD66" i="41"/>
  <c r="AD67" i="41"/>
  <c r="AD68" i="41"/>
  <c r="AD69" i="41"/>
  <c r="AD70" i="41"/>
  <c r="AD71" i="41"/>
  <c r="AD72" i="41"/>
  <c r="AD73" i="41"/>
  <c r="AD74" i="41"/>
  <c r="AD75" i="41"/>
  <c r="AD76" i="41"/>
  <c r="AD77" i="41"/>
  <c r="AD78" i="41"/>
  <c r="AD79" i="41"/>
  <c r="AD80" i="41"/>
  <c r="AD81" i="41"/>
  <c r="AD82" i="41"/>
  <c r="AD83" i="41"/>
  <c r="AD84" i="41"/>
  <c r="AD85" i="41"/>
  <c r="AD86" i="41"/>
  <c r="AD87" i="41"/>
  <c r="AD88" i="41"/>
  <c r="AD89" i="41"/>
  <c r="AD90" i="41"/>
  <c r="AD91" i="41"/>
  <c r="AD92" i="41"/>
  <c r="AD93" i="41"/>
  <c r="AD94" i="41"/>
  <c r="AD95" i="41"/>
  <c r="AD96" i="41"/>
  <c r="AD97" i="41"/>
  <c r="AD98" i="41"/>
  <c r="AD99" i="41"/>
  <c r="AD100" i="41"/>
  <c r="AD101" i="41"/>
  <c r="AD102" i="41"/>
  <c r="AD103" i="41"/>
  <c r="AD104" i="41"/>
  <c r="AD105" i="41"/>
  <c r="AD106" i="41"/>
  <c r="AD107" i="41"/>
  <c r="AD108" i="41"/>
  <c r="AD109" i="41"/>
  <c r="AD110" i="41"/>
  <c r="AD111" i="41"/>
  <c r="AD112" i="41"/>
  <c r="AD113" i="41"/>
  <c r="AD114" i="41"/>
  <c r="AD115" i="41"/>
  <c r="AD116" i="41"/>
  <c r="AD117" i="41"/>
  <c r="AD118" i="41"/>
  <c r="AD119" i="41"/>
  <c r="AD120" i="41"/>
  <c r="AD121" i="41"/>
  <c r="AD122" i="41"/>
  <c r="AD123" i="41"/>
  <c r="AD124" i="41"/>
  <c r="AD125" i="41"/>
  <c r="AD126" i="41"/>
  <c r="AD127" i="41"/>
  <c r="AD128" i="41"/>
  <c r="AD129" i="41"/>
  <c r="AD130" i="41"/>
  <c r="AD131" i="41"/>
  <c r="AD132" i="41"/>
  <c r="AD133" i="41"/>
  <c r="AD134" i="41"/>
  <c r="AD135" i="41"/>
  <c r="AD136" i="41"/>
  <c r="AD137" i="41"/>
  <c r="AD138" i="41"/>
  <c r="AD139" i="41"/>
  <c r="AD140" i="41"/>
  <c r="AD141" i="41"/>
  <c r="AD142" i="41"/>
  <c r="AD143" i="41"/>
  <c r="AD144" i="41"/>
  <c r="AD145" i="41"/>
  <c r="AD146" i="41"/>
  <c r="AD147" i="41"/>
  <c r="AD148" i="41"/>
  <c r="AD149" i="41"/>
  <c r="AD150" i="41"/>
  <c r="AD151" i="41"/>
  <c r="AD152" i="41"/>
  <c r="AD153" i="41"/>
  <c r="AD154" i="41"/>
  <c r="AD155" i="41"/>
  <c r="AD156" i="41"/>
  <c r="AD157" i="41"/>
  <c r="AD158" i="41"/>
  <c r="AD159" i="41"/>
  <c r="AD160" i="41"/>
  <c r="AD161" i="41"/>
  <c r="AD162" i="41"/>
  <c r="AD163" i="41"/>
  <c r="AD164" i="41"/>
  <c r="AD165" i="41"/>
  <c r="AD166" i="41"/>
  <c r="AD167" i="41"/>
  <c r="AD168" i="41"/>
  <c r="AD169" i="41"/>
  <c r="AD170" i="41"/>
  <c r="AD171" i="41"/>
  <c r="AD172" i="41"/>
  <c r="AD173" i="41"/>
  <c r="AD174" i="41"/>
  <c r="AD175" i="41"/>
  <c r="AD176" i="41"/>
  <c r="AD177" i="41"/>
  <c r="AD178" i="41"/>
  <c r="AD179" i="41"/>
  <c r="AD180" i="41"/>
  <c r="AD181" i="41"/>
  <c r="AD182" i="41"/>
  <c r="AD183" i="41"/>
  <c r="AD184" i="41"/>
  <c r="AD185" i="41"/>
  <c r="AD186" i="41"/>
  <c r="AD187" i="41"/>
  <c r="AD188" i="41"/>
  <c r="AD189" i="41"/>
  <c r="AD190" i="41"/>
  <c r="AD191" i="41"/>
  <c r="AD192" i="41"/>
  <c r="AD193" i="41"/>
  <c r="AD194" i="41"/>
  <c r="AD195" i="41"/>
  <c r="AD196" i="41"/>
  <c r="AD197" i="41"/>
  <c r="AD198" i="41"/>
  <c r="AD199" i="41"/>
  <c r="AD200" i="41"/>
  <c r="AD201" i="41"/>
  <c r="AD202" i="41"/>
  <c r="AD203" i="41"/>
  <c r="AD204" i="41"/>
  <c r="AD205" i="41"/>
  <c r="AD206" i="41"/>
  <c r="AD207" i="41"/>
  <c r="AD208" i="41"/>
  <c r="AD209" i="41"/>
  <c r="AD210" i="41"/>
  <c r="AD211" i="41"/>
  <c r="AD212" i="41"/>
  <c r="AD213" i="41"/>
  <c r="AD214" i="41"/>
  <c r="AD215" i="41"/>
  <c r="AD216" i="41"/>
  <c r="AD217" i="41"/>
  <c r="AD218" i="41"/>
  <c r="AD219" i="41"/>
  <c r="AD220" i="41"/>
  <c r="AD221" i="41"/>
  <c r="AD222" i="41"/>
  <c r="AD223" i="41"/>
  <c r="AD224" i="41"/>
  <c r="AD225" i="41"/>
  <c r="AD226" i="41"/>
  <c r="AD227" i="41"/>
  <c r="AD228" i="41"/>
  <c r="AD229" i="41"/>
  <c r="AD230" i="41"/>
  <c r="AD231" i="41"/>
  <c r="AD232" i="41"/>
  <c r="AD233" i="41"/>
  <c r="AD234" i="41"/>
  <c r="AD235" i="41"/>
  <c r="AD236" i="41"/>
  <c r="AD237" i="41"/>
  <c r="AD238" i="41"/>
  <c r="AD239" i="41"/>
  <c r="AD240" i="41"/>
  <c r="AD241" i="41"/>
  <c r="AD242" i="41"/>
  <c r="AD243" i="41"/>
  <c r="AD244" i="41"/>
  <c r="AD245" i="41"/>
  <c r="AD246" i="41"/>
  <c r="AD247" i="41"/>
  <c r="AD248" i="41"/>
  <c r="AD249" i="41"/>
  <c r="AD250" i="41"/>
  <c r="AD251" i="41"/>
  <c r="AD252" i="41"/>
  <c r="AD253" i="41"/>
  <c r="AD254" i="41"/>
  <c r="AD255" i="41"/>
  <c r="AD256" i="41"/>
  <c r="AD257" i="41"/>
  <c r="AD258" i="41"/>
  <c r="AD259" i="41"/>
  <c r="AD260" i="41"/>
  <c r="AD261" i="41"/>
  <c r="AD262" i="41"/>
  <c r="AD263" i="41"/>
  <c r="AD264" i="41"/>
  <c r="AD265" i="41"/>
  <c r="AD266" i="41"/>
  <c r="AD267" i="41"/>
  <c r="AD268" i="41"/>
  <c r="AD269" i="41"/>
  <c r="AD270" i="41"/>
  <c r="AD271" i="41"/>
  <c r="AD272" i="41"/>
  <c r="AD273" i="41"/>
  <c r="AD274" i="41"/>
  <c r="AD275" i="41"/>
  <c r="AD276" i="41"/>
  <c r="AD277" i="41"/>
  <c r="AD278" i="41"/>
  <c r="AD279" i="41"/>
  <c r="AD280" i="41"/>
  <c r="AD281" i="41"/>
  <c r="AD282" i="41"/>
  <c r="AD283" i="41"/>
  <c r="AD284" i="41"/>
  <c r="AD285" i="41"/>
  <c r="AD286" i="41"/>
  <c r="AD287" i="41"/>
  <c r="AD288" i="41"/>
  <c r="AD289" i="41"/>
  <c r="AD290" i="41"/>
  <c r="AD291" i="41"/>
  <c r="AD292" i="41"/>
  <c r="AD293" i="41"/>
  <c r="AD294" i="41"/>
  <c r="AD295" i="41"/>
  <c r="AD296" i="41"/>
  <c r="AD297" i="41"/>
  <c r="AD298" i="41"/>
  <c r="AD299" i="41"/>
  <c r="AD300" i="41"/>
  <c r="AD301" i="41"/>
  <c r="AD302" i="41"/>
  <c r="AD303" i="41"/>
  <c r="AD304" i="41"/>
  <c r="AD305" i="41"/>
  <c r="AD306" i="41"/>
  <c r="AD307" i="41"/>
  <c r="AD308" i="41"/>
  <c r="AD309" i="41"/>
  <c r="AD310" i="41"/>
  <c r="AD311" i="41"/>
  <c r="AD312" i="41"/>
  <c r="AD313" i="41"/>
  <c r="AD314" i="41"/>
  <c r="AD315" i="41"/>
  <c r="AD316" i="41"/>
  <c r="AD317" i="41"/>
  <c r="AD318" i="41"/>
  <c r="AD319" i="41"/>
  <c r="AD320" i="41"/>
  <c r="AD321" i="41"/>
  <c r="AD322" i="41"/>
  <c r="AD323" i="41"/>
  <c r="AD324" i="41"/>
  <c r="AD325" i="41"/>
  <c r="AD326" i="41"/>
  <c r="AD327" i="41"/>
  <c r="AD328" i="41"/>
  <c r="AD329" i="41"/>
  <c r="AD330" i="41"/>
  <c r="AD331" i="41"/>
  <c r="AD332" i="41"/>
  <c r="AD333" i="41"/>
  <c r="AD334" i="41"/>
  <c r="AD335" i="41"/>
  <c r="AD336" i="41"/>
  <c r="AD337" i="41"/>
  <c r="AD338" i="41"/>
  <c r="AD339" i="41"/>
  <c r="AD340" i="41"/>
  <c r="AD341" i="41"/>
  <c r="AD342" i="41"/>
  <c r="AD343" i="41"/>
  <c r="AD344" i="41"/>
  <c r="AD345" i="41"/>
  <c r="AD346" i="41"/>
  <c r="AD347" i="41"/>
  <c r="AD348" i="41"/>
  <c r="AD349" i="41"/>
  <c r="AD350" i="41"/>
  <c r="AD351" i="41"/>
  <c r="AD352" i="41"/>
  <c r="AD353" i="41"/>
  <c r="AD354" i="41"/>
  <c r="AD355" i="41"/>
  <c r="AD356" i="41"/>
  <c r="AD357" i="41"/>
  <c r="AD358" i="41"/>
  <c r="AD359" i="41"/>
  <c r="AD360" i="41"/>
  <c r="AD361" i="41"/>
  <c r="AD362" i="41"/>
  <c r="AD363" i="41"/>
  <c r="AD364" i="41"/>
  <c r="AD365" i="41"/>
  <c r="AD366" i="41"/>
  <c r="AD367" i="41"/>
  <c r="AD368" i="41"/>
  <c r="AD369" i="41"/>
  <c r="AD370" i="41"/>
  <c r="AD371" i="41"/>
  <c r="AD372" i="41"/>
  <c r="AD373" i="41"/>
  <c r="AD374" i="41"/>
  <c r="AD375" i="41"/>
  <c r="AD376" i="41"/>
  <c r="AD377" i="41"/>
  <c r="AD378" i="41"/>
  <c r="AD379" i="41"/>
  <c r="AD380" i="41"/>
  <c r="AD381" i="41"/>
  <c r="AD382" i="41"/>
  <c r="AD383" i="41"/>
  <c r="AD384" i="41"/>
  <c r="AD385" i="41"/>
  <c r="AD386" i="41"/>
  <c r="AD387" i="41"/>
  <c r="AD388" i="41"/>
  <c r="AD389" i="41"/>
  <c r="AD390" i="41"/>
  <c r="AD391" i="41"/>
  <c r="AD392" i="41"/>
  <c r="AD393" i="41"/>
  <c r="AD394" i="41"/>
  <c r="AD395" i="41"/>
  <c r="AD396" i="41"/>
  <c r="AD397" i="41"/>
  <c r="AD398" i="41"/>
  <c r="AD399" i="41"/>
  <c r="AD400" i="41"/>
  <c r="AD401" i="41"/>
  <c r="AD402" i="41"/>
  <c r="AD403" i="41"/>
  <c r="AD404" i="41"/>
  <c r="AD405" i="41"/>
  <c r="AD406" i="41"/>
  <c r="AD407" i="41"/>
  <c r="AD408" i="41"/>
  <c r="AD409" i="41"/>
  <c r="AD410" i="41"/>
  <c r="AD411" i="41"/>
  <c r="AD412" i="41"/>
  <c r="AD413" i="41"/>
  <c r="AD414" i="41"/>
  <c r="AD415" i="41"/>
  <c r="AD416" i="41"/>
  <c r="AD417" i="41"/>
  <c r="AD418" i="41"/>
  <c r="AD419" i="41"/>
  <c r="AD420" i="41"/>
  <c r="AD421" i="41"/>
  <c r="AD422" i="41"/>
  <c r="AD423" i="41"/>
  <c r="AD424" i="41"/>
  <c r="AD425" i="41"/>
  <c r="AD426" i="41"/>
  <c r="AD427" i="41"/>
  <c r="AD428" i="41"/>
  <c r="AD429" i="41"/>
  <c r="AD430" i="41"/>
  <c r="AD431" i="41"/>
  <c r="AD432" i="41"/>
  <c r="AD433" i="41"/>
  <c r="AD434" i="41"/>
  <c r="AD435" i="41"/>
  <c r="AD436" i="41"/>
  <c r="AD437" i="41"/>
  <c r="AD438" i="41"/>
  <c r="AD439" i="41"/>
  <c r="AD440" i="41"/>
  <c r="AD441" i="41"/>
  <c r="AD442" i="41"/>
  <c r="AD443" i="41"/>
  <c r="AD444" i="41"/>
  <c r="AD445" i="41"/>
  <c r="AD446" i="41"/>
  <c r="AD447" i="41"/>
  <c r="AD448" i="41"/>
  <c r="AD449" i="41"/>
  <c r="AD450" i="41"/>
  <c r="AD451" i="41"/>
  <c r="AD452" i="41"/>
  <c r="AD453" i="41"/>
  <c r="AD454" i="41"/>
  <c r="AD455" i="41"/>
  <c r="AD456" i="41"/>
  <c r="AD457" i="41"/>
  <c r="AD458" i="41"/>
  <c r="AD459" i="41"/>
  <c r="AD460" i="41"/>
  <c r="AD461" i="41"/>
  <c r="AD462" i="41"/>
  <c r="AD463" i="41"/>
  <c r="AD464" i="41"/>
  <c r="AD465" i="41"/>
  <c r="AD466" i="41"/>
  <c r="AD467" i="41"/>
  <c r="AD468" i="41"/>
  <c r="AD469" i="41"/>
  <c r="AD470" i="41"/>
  <c r="AD471" i="41"/>
  <c r="AD472" i="41"/>
  <c r="AD473" i="41"/>
  <c r="AD474" i="41"/>
  <c r="AD475" i="41"/>
  <c r="AD476" i="41"/>
  <c r="AD477" i="41"/>
  <c r="AD478" i="41"/>
  <c r="AD479" i="41"/>
  <c r="AD480" i="41"/>
  <c r="AD481" i="41"/>
  <c r="AD482" i="41"/>
  <c r="AD483" i="41"/>
  <c r="AD484" i="41"/>
  <c r="AD485" i="41"/>
  <c r="AD486" i="41"/>
  <c r="AD487" i="41"/>
  <c r="AD488" i="41"/>
  <c r="AD489" i="41"/>
  <c r="AD490" i="41"/>
  <c r="AD491" i="41"/>
  <c r="AD492" i="41"/>
  <c r="AD493" i="41"/>
  <c r="AD494" i="41"/>
  <c r="AD495" i="41"/>
  <c r="AD496" i="41"/>
  <c r="AD497" i="41"/>
  <c r="AD498" i="41"/>
  <c r="AD499" i="41"/>
  <c r="AD500" i="41"/>
  <c r="AD501" i="41"/>
  <c r="AD502" i="41"/>
  <c r="AD503" i="41"/>
  <c r="AD504" i="41"/>
  <c r="AD505" i="41"/>
  <c r="AD506" i="41"/>
  <c r="AD507" i="41"/>
  <c r="AD508" i="41"/>
  <c r="AD509" i="41"/>
  <c r="AD510" i="41"/>
  <c r="AD511" i="41"/>
  <c r="AD512" i="41"/>
  <c r="AD513" i="41"/>
  <c r="AD514" i="41"/>
  <c r="AD515" i="41"/>
  <c r="AD516" i="41"/>
  <c r="AD517" i="41"/>
  <c r="AD518" i="41"/>
  <c r="AD519" i="41"/>
  <c r="AD520" i="41"/>
  <c r="AD521" i="41"/>
  <c r="AD522" i="41"/>
  <c r="AD523" i="41"/>
  <c r="AD524" i="41"/>
  <c r="AD525" i="41"/>
  <c r="AD526" i="41"/>
  <c r="AD527" i="41"/>
  <c r="AD528" i="41"/>
  <c r="AD529" i="41"/>
  <c r="AD530" i="41"/>
  <c r="AD531" i="41"/>
  <c r="AD532" i="41"/>
  <c r="AD533" i="41"/>
  <c r="AD534" i="41"/>
  <c r="AD535" i="41"/>
  <c r="AD536" i="41"/>
  <c r="AD537" i="41"/>
  <c r="AD538" i="41"/>
  <c r="AD539" i="41"/>
  <c r="AD540" i="41"/>
  <c r="AD541" i="41"/>
  <c r="AD542" i="41"/>
  <c r="AD543" i="41"/>
  <c r="AD544" i="41"/>
  <c r="AD545" i="41"/>
  <c r="AD546" i="41"/>
  <c r="AD547" i="41"/>
  <c r="AD548" i="41"/>
  <c r="AD549" i="41"/>
  <c r="AD550" i="41"/>
  <c r="AD551" i="41"/>
  <c r="AD552" i="41"/>
  <c r="AD553" i="41"/>
  <c r="AD554" i="41"/>
  <c r="AD555" i="41"/>
  <c r="AD556" i="41"/>
  <c r="AD557" i="41"/>
  <c r="AD558" i="41"/>
  <c r="AD559" i="41"/>
  <c r="AD560" i="41"/>
  <c r="AD561" i="41"/>
  <c r="AD562" i="41"/>
  <c r="AD563" i="41"/>
  <c r="AD564" i="41"/>
  <c r="AD565" i="41"/>
  <c r="AD566" i="41"/>
  <c r="AD567" i="41"/>
  <c r="AD568" i="41"/>
  <c r="AD569" i="41"/>
  <c r="AD570" i="41"/>
  <c r="AD571" i="41"/>
  <c r="AD572" i="41"/>
  <c r="AD573" i="41"/>
  <c r="AD574" i="41"/>
  <c r="AD575" i="41"/>
  <c r="AD576" i="41"/>
  <c r="AD577" i="41"/>
  <c r="AD578" i="41"/>
  <c r="AD579" i="41"/>
  <c r="AD580" i="41"/>
  <c r="AD581" i="41"/>
  <c r="AD582" i="41"/>
  <c r="AD583" i="41"/>
  <c r="AD584" i="41"/>
  <c r="AD585" i="41"/>
  <c r="AD586" i="41"/>
  <c r="AD587" i="41"/>
  <c r="AD588" i="41"/>
  <c r="AD589" i="41"/>
  <c r="AD590" i="41"/>
  <c r="AD591" i="41"/>
  <c r="AD592" i="41"/>
  <c r="AD593" i="41"/>
  <c r="AD594" i="41"/>
  <c r="AD595" i="41"/>
  <c r="AD596" i="41"/>
  <c r="AD597" i="41"/>
  <c r="AD598" i="41"/>
  <c r="AD599" i="41"/>
  <c r="AD600" i="41"/>
  <c r="AD601" i="41"/>
  <c r="AD602" i="41"/>
  <c r="AD603" i="41"/>
  <c r="AD604" i="41"/>
  <c r="AD605" i="41"/>
  <c r="AD606" i="41"/>
  <c r="AD607" i="41"/>
  <c r="AD608" i="41"/>
  <c r="AD609" i="41"/>
  <c r="AD610" i="41"/>
  <c r="AD611" i="41"/>
  <c r="AD612" i="41"/>
  <c r="AD613" i="41"/>
  <c r="AD614" i="41"/>
  <c r="AD615" i="41"/>
  <c r="AD616" i="41"/>
  <c r="AD617" i="41"/>
  <c r="AD618" i="41"/>
  <c r="AD619" i="41"/>
  <c r="AD620" i="41"/>
  <c r="AD621" i="41"/>
  <c r="AD622" i="41"/>
  <c r="AD623" i="41"/>
  <c r="AD624" i="41"/>
  <c r="AD625" i="41"/>
  <c r="AD626" i="41"/>
  <c r="AD627" i="41"/>
  <c r="AD628" i="41"/>
  <c r="AD629" i="41"/>
  <c r="AD630" i="41"/>
  <c r="AD631" i="41"/>
  <c r="AD632" i="41"/>
  <c r="AD633" i="41"/>
  <c r="AD634" i="41"/>
  <c r="AD635" i="41"/>
  <c r="AD636" i="41"/>
  <c r="AD637" i="41"/>
  <c r="AD638" i="41"/>
  <c r="AD639" i="41"/>
  <c r="AD640" i="41"/>
  <c r="AD641" i="41"/>
  <c r="AD642" i="41"/>
  <c r="AD643" i="41"/>
  <c r="AD644" i="41"/>
  <c r="AD645" i="41"/>
  <c r="AD646" i="41"/>
  <c r="AD647" i="41"/>
  <c r="AD648" i="41"/>
  <c r="AD649" i="41"/>
  <c r="AD650" i="41"/>
  <c r="AD651" i="41"/>
  <c r="AD652" i="41"/>
  <c r="AD653" i="41"/>
  <c r="AD654" i="41"/>
  <c r="AD655" i="41"/>
  <c r="AD656" i="41"/>
  <c r="AD657" i="41"/>
  <c r="AD658" i="41"/>
  <c r="AD659" i="41"/>
  <c r="AD660" i="41"/>
  <c r="AD661" i="41"/>
  <c r="AD662" i="41"/>
  <c r="AD663" i="41"/>
  <c r="AD664" i="41"/>
  <c r="AD665" i="41"/>
  <c r="AD666" i="41"/>
  <c r="AD667" i="41"/>
  <c r="AD668" i="41"/>
  <c r="AD669" i="41"/>
  <c r="AD670" i="41"/>
  <c r="AD671" i="41"/>
  <c r="AD672" i="41"/>
  <c r="AD673" i="41"/>
  <c r="AD674" i="41"/>
  <c r="AD675" i="41"/>
  <c r="AD676" i="41"/>
  <c r="AD677" i="41"/>
  <c r="AD678" i="41"/>
  <c r="AD679" i="41"/>
  <c r="AD680" i="41"/>
  <c r="AD681" i="41"/>
  <c r="AD682" i="41"/>
  <c r="AD683" i="41"/>
  <c r="AD684" i="41"/>
  <c r="AD685" i="41"/>
  <c r="AD686" i="41"/>
  <c r="AD687" i="41"/>
  <c r="AD688" i="41"/>
  <c r="AD689" i="41"/>
  <c r="AD690" i="41"/>
  <c r="AD691" i="41"/>
  <c r="AD692" i="41"/>
  <c r="AD693" i="41"/>
  <c r="AD694" i="41"/>
  <c r="AD695" i="41"/>
  <c r="AD696" i="41"/>
  <c r="AD697" i="41"/>
  <c r="AD698" i="41"/>
  <c r="AD699" i="41"/>
  <c r="AD700" i="41"/>
  <c r="AD701" i="41"/>
  <c r="AD702" i="41"/>
  <c r="AD703" i="41"/>
  <c r="AD704" i="41"/>
  <c r="AD705" i="41"/>
  <c r="AD706" i="41"/>
  <c r="AD707" i="41"/>
  <c r="AD708" i="41"/>
  <c r="AD709" i="41"/>
  <c r="AD710" i="41"/>
  <c r="AD711" i="41"/>
  <c r="AD712" i="41"/>
  <c r="AD713" i="41"/>
  <c r="AD714" i="41"/>
  <c r="AD715" i="41"/>
  <c r="AD716" i="41"/>
  <c r="AD717" i="41"/>
  <c r="AD718" i="41"/>
  <c r="AD719" i="41"/>
  <c r="AD720" i="41"/>
  <c r="AD721" i="41"/>
  <c r="AD722" i="41"/>
  <c r="AD723" i="41"/>
  <c r="AD724" i="41"/>
  <c r="AD725" i="41"/>
  <c r="AD726" i="41"/>
  <c r="AD727" i="41"/>
  <c r="AD728" i="41"/>
  <c r="AD729" i="41"/>
  <c r="AD730" i="41"/>
  <c r="AD731" i="41"/>
  <c r="AD732" i="41"/>
  <c r="AD733" i="41"/>
  <c r="AD734" i="41"/>
  <c r="AD735" i="41"/>
  <c r="AD736" i="41"/>
  <c r="AD737" i="41"/>
  <c r="AD738" i="41"/>
  <c r="AD739" i="41"/>
  <c r="AD740" i="41"/>
  <c r="AD741" i="41"/>
  <c r="AD742" i="41"/>
  <c r="AD743" i="41"/>
  <c r="AD744" i="41"/>
  <c r="AD745" i="41"/>
  <c r="AD746" i="41"/>
  <c r="AD747" i="41"/>
  <c r="AD748" i="41"/>
  <c r="AD749" i="41"/>
  <c r="AD750" i="41"/>
  <c r="AD751" i="41"/>
  <c r="AD752" i="41"/>
  <c r="AD753" i="41"/>
  <c r="AD754" i="41"/>
  <c r="AD755" i="41"/>
  <c r="AD756" i="41"/>
  <c r="AD757" i="41"/>
  <c r="AD758" i="41"/>
  <c r="AD759" i="41"/>
  <c r="AD760" i="41"/>
  <c r="AD761" i="41"/>
  <c r="AD762" i="41"/>
  <c r="AD763" i="41"/>
  <c r="AD764" i="41"/>
  <c r="AD765" i="41"/>
  <c r="AD766" i="41"/>
  <c r="AD767" i="41"/>
  <c r="AD768" i="41"/>
  <c r="AD769" i="41"/>
  <c r="AD770" i="41"/>
  <c r="AD771" i="41"/>
  <c r="AD772" i="41"/>
  <c r="AD773" i="41"/>
  <c r="AD774" i="41"/>
  <c r="AD775" i="41"/>
  <c r="AD776" i="41"/>
  <c r="AD777" i="41"/>
  <c r="AD778" i="41"/>
  <c r="AD779" i="41"/>
  <c r="AD780" i="41"/>
  <c r="AD781" i="41"/>
  <c r="AD782" i="41"/>
  <c r="AD783" i="41"/>
  <c r="AD784" i="41"/>
  <c r="AD785" i="41"/>
  <c r="AD786" i="41"/>
  <c r="AD787" i="41"/>
  <c r="AD788" i="41"/>
  <c r="AD789" i="41"/>
  <c r="AD790" i="41"/>
  <c r="AD791" i="41"/>
  <c r="AD792" i="41"/>
  <c r="AD793" i="41"/>
  <c r="AD794" i="41"/>
  <c r="AD795" i="41"/>
  <c r="AD796" i="41"/>
  <c r="AD797" i="41"/>
  <c r="AD798" i="41"/>
  <c r="AD799" i="41"/>
  <c r="AD800" i="41"/>
  <c r="AD801" i="41"/>
  <c r="AD802" i="41"/>
  <c r="AD803" i="41"/>
  <c r="AD804" i="41"/>
  <c r="AD805" i="41"/>
  <c r="AD806" i="41"/>
  <c r="AD807" i="41"/>
  <c r="AD808" i="41"/>
  <c r="AD809" i="41"/>
  <c r="AD810" i="41"/>
  <c r="AD811" i="41"/>
  <c r="AD812" i="41"/>
  <c r="AD813" i="41"/>
  <c r="AD814" i="41"/>
  <c r="AD815" i="41"/>
  <c r="AD816" i="41"/>
  <c r="AD817" i="41"/>
  <c r="AD818" i="41"/>
  <c r="AD819" i="41"/>
  <c r="AD820" i="41"/>
  <c r="AD821" i="41"/>
  <c r="AD822" i="41"/>
  <c r="AD823" i="41"/>
  <c r="AD824" i="41"/>
  <c r="AD825" i="41"/>
  <c r="AD826" i="41"/>
  <c r="AD827" i="41"/>
  <c r="AD828" i="41"/>
  <c r="AD829" i="41"/>
  <c r="AD830" i="41"/>
  <c r="AD831" i="41"/>
  <c r="AD832" i="41"/>
  <c r="AD833" i="41"/>
  <c r="AD834" i="41"/>
  <c r="AD835" i="41"/>
  <c r="AD836" i="41"/>
  <c r="AD837" i="41"/>
  <c r="AD838" i="41"/>
  <c r="AD839" i="41"/>
  <c r="AD840" i="41"/>
  <c r="AD841" i="41"/>
  <c r="AD842" i="41"/>
  <c r="AD843" i="41"/>
  <c r="AD844" i="41"/>
  <c r="AD845" i="41"/>
  <c r="AD846" i="41"/>
  <c r="AD847" i="41"/>
  <c r="AD848" i="41"/>
  <c r="AD849" i="41"/>
  <c r="AD850" i="41"/>
  <c r="AD851" i="41"/>
  <c r="AD852" i="41"/>
  <c r="AD853" i="41"/>
  <c r="AD854" i="41"/>
  <c r="AD855" i="41"/>
  <c r="AD856" i="41"/>
  <c r="AD857" i="41"/>
  <c r="AD858" i="41"/>
  <c r="AD859" i="41"/>
  <c r="AD860" i="41"/>
  <c r="AD861" i="41"/>
  <c r="AD862" i="41"/>
  <c r="AD863" i="41"/>
  <c r="AD864" i="41"/>
  <c r="AD865" i="41"/>
  <c r="AD866" i="41"/>
  <c r="AD867" i="41"/>
  <c r="AD868" i="41"/>
  <c r="AD869" i="41"/>
  <c r="AD870" i="41"/>
  <c r="AD871" i="41"/>
  <c r="AD872" i="41"/>
  <c r="AD873" i="41"/>
  <c r="AD874" i="41"/>
  <c r="AD875" i="41"/>
  <c r="AD876" i="41"/>
  <c r="AD877" i="41"/>
  <c r="AD878" i="41"/>
  <c r="AD879" i="41"/>
  <c r="AD880" i="41"/>
  <c r="AD881" i="41"/>
  <c r="AD882" i="41"/>
  <c r="AD883" i="41"/>
  <c r="AD884" i="41"/>
  <c r="AD885" i="41"/>
  <c r="AD886" i="41"/>
  <c r="AD887" i="41"/>
  <c r="AD888" i="41"/>
  <c r="AD889" i="41"/>
  <c r="AD890" i="41"/>
  <c r="AD891" i="41"/>
  <c r="AD892" i="41"/>
  <c r="AD893" i="41"/>
  <c r="AD894" i="41"/>
  <c r="AD895" i="41"/>
  <c r="AD896" i="41"/>
  <c r="AD897" i="41"/>
  <c r="AD898" i="41"/>
  <c r="AD899" i="41"/>
  <c r="AD900" i="41"/>
  <c r="AD901" i="41"/>
  <c r="AD902" i="41"/>
  <c r="AD903" i="41"/>
  <c r="AD904" i="41"/>
  <c r="AD905" i="41"/>
  <c r="AD906" i="41"/>
  <c r="AD907" i="41"/>
  <c r="AD908" i="41"/>
  <c r="AD909" i="41"/>
  <c r="AD910" i="41"/>
  <c r="AD911" i="41"/>
  <c r="AD912" i="41"/>
  <c r="AD913" i="41"/>
  <c r="AD914" i="41"/>
  <c r="AD915" i="41"/>
  <c r="AD916" i="41"/>
  <c r="AD917" i="41"/>
  <c r="AD918" i="41"/>
  <c r="AD919" i="41"/>
  <c r="AD920" i="41"/>
  <c r="AD921" i="41"/>
  <c r="AD922" i="41"/>
  <c r="AD923" i="41"/>
  <c r="AD924" i="41"/>
  <c r="AD925" i="41"/>
  <c r="AD926" i="41"/>
  <c r="AD927" i="41"/>
  <c r="AD928" i="41"/>
  <c r="AD929" i="41"/>
  <c r="AD930" i="41"/>
  <c r="AD931" i="41"/>
  <c r="AD932" i="41"/>
  <c r="AD933" i="41"/>
  <c r="AD934" i="41"/>
  <c r="AD935" i="41"/>
  <c r="AD936" i="41"/>
  <c r="AD937" i="41"/>
  <c r="AD938" i="41"/>
  <c r="AD939" i="41"/>
  <c r="AD940" i="41"/>
  <c r="AD941" i="41"/>
  <c r="AD942" i="41"/>
  <c r="AD943" i="41"/>
  <c r="AD944" i="41"/>
  <c r="AD945" i="41"/>
  <c r="AD946" i="41"/>
  <c r="AD947" i="41"/>
  <c r="AD948" i="41"/>
  <c r="AD949" i="41"/>
  <c r="AD950" i="41"/>
  <c r="AD951" i="41"/>
  <c r="AD952" i="41"/>
  <c r="AD953" i="41"/>
  <c r="AD954" i="41"/>
  <c r="AD955" i="41"/>
  <c r="AD956" i="41"/>
  <c r="AD957" i="41"/>
  <c r="AD958" i="41"/>
  <c r="AD959" i="41"/>
  <c r="AD960" i="41"/>
  <c r="AD961" i="41"/>
  <c r="AD962" i="41"/>
  <c r="AD963" i="41"/>
  <c r="AD964" i="41"/>
  <c r="AD965" i="41"/>
  <c r="AD966" i="41"/>
  <c r="AD967" i="41"/>
  <c r="AD968" i="41"/>
  <c r="AD969" i="41"/>
  <c r="AD970" i="41"/>
  <c r="AD971" i="41"/>
  <c r="AD972" i="41"/>
  <c r="AD973" i="41"/>
  <c r="AD974" i="41"/>
  <c r="AD975" i="41"/>
  <c r="AD976" i="41"/>
  <c r="AD977" i="41"/>
  <c r="AD978" i="41"/>
  <c r="AD979" i="41"/>
  <c r="AD980" i="41"/>
  <c r="AD981" i="41"/>
  <c r="AD982" i="41"/>
  <c r="AD983" i="41"/>
  <c r="AD984" i="41"/>
  <c r="AD985" i="41"/>
  <c r="AD986" i="41"/>
  <c r="AD987" i="41"/>
  <c r="AD988" i="41"/>
  <c r="AD989" i="41"/>
  <c r="AD990" i="41"/>
  <c r="AD991" i="41"/>
  <c r="AD992" i="41"/>
  <c r="AD993" i="41"/>
  <c r="AD994" i="41"/>
  <c r="AD995" i="41"/>
  <c r="AD996" i="41"/>
  <c r="AD997" i="41"/>
  <c r="AD998" i="41"/>
  <c r="AD999" i="41"/>
  <c r="AD1000" i="41"/>
  <c r="AD1001" i="41"/>
  <c r="AD1002" i="41"/>
  <c r="AD1003" i="41"/>
  <c r="AD1004" i="41"/>
  <c r="AD1005" i="41"/>
  <c r="AD1006" i="41"/>
  <c r="AD1007" i="41"/>
  <c r="AD1008" i="41"/>
  <c r="AD1009" i="41"/>
  <c r="AD1010" i="41"/>
  <c r="AD1011" i="41"/>
  <c r="AD1012" i="41"/>
  <c r="AD1013" i="41"/>
  <c r="AD1014" i="41"/>
  <c r="AD1015" i="41"/>
  <c r="AD1016" i="41"/>
  <c r="AD1017" i="41"/>
  <c r="AD1018" i="41"/>
  <c r="AD1019" i="41"/>
  <c r="AD1020" i="41"/>
  <c r="AD1021" i="41"/>
  <c r="AD1022" i="41"/>
  <c r="AD1023" i="41"/>
  <c r="AD1024" i="41"/>
  <c r="AD1025" i="41"/>
  <c r="AD1026" i="41"/>
  <c r="AD1027" i="41"/>
  <c r="AD1028" i="41"/>
  <c r="AD1029" i="41"/>
  <c r="AD1030" i="41"/>
  <c r="AD1031" i="41"/>
  <c r="AD1032" i="41"/>
  <c r="AD1033" i="41"/>
  <c r="AD1034" i="41"/>
  <c r="N36" i="41"/>
  <c r="N37" i="41"/>
  <c r="N38" i="41"/>
  <c r="N39" i="41"/>
  <c r="N40" i="41"/>
  <c r="N41" i="41"/>
  <c r="N42" i="41"/>
  <c r="N43" i="41"/>
  <c r="N44" i="41"/>
  <c r="N45" i="41"/>
  <c r="N46" i="41"/>
  <c r="N47" i="41"/>
  <c r="N48" i="41"/>
  <c r="N49" i="41"/>
  <c r="N50" i="41"/>
  <c r="N51" i="41"/>
  <c r="N52" i="41"/>
  <c r="N53" i="41"/>
  <c r="N54" i="41"/>
  <c r="N55" i="41"/>
  <c r="N56" i="41"/>
  <c r="N57" i="41"/>
  <c r="N58" i="41"/>
  <c r="N59" i="41"/>
  <c r="N60" i="41"/>
  <c r="N61" i="41"/>
  <c r="N62" i="41"/>
  <c r="N63" i="41"/>
  <c r="N64" i="41"/>
  <c r="N65" i="41"/>
  <c r="N66" i="41"/>
  <c r="N67" i="41"/>
  <c r="N68" i="41"/>
  <c r="N69" i="41"/>
  <c r="N70" i="41"/>
  <c r="N71" i="41"/>
  <c r="N72" i="41"/>
  <c r="N73" i="41"/>
  <c r="N74" i="41"/>
  <c r="N75" i="41"/>
  <c r="N76" i="41"/>
  <c r="N77" i="41"/>
  <c r="N78" i="41"/>
  <c r="N79" i="41"/>
  <c r="N80" i="41"/>
  <c r="N81" i="41"/>
  <c r="N82" i="41"/>
  <c r="N83" i="41"/>
  <c r="N84" i="41"/>
  <c r="N85" i="41"/>
  <c r="N86" i="41"/>
  <c r="N87" i="41"/>
  <c r="N88" i="41"/>
  <c r="N89" i="41"/>
  <c r="N90" i="41"/>
  <c r="N91" i="41"/>
  <c r="N92" i="41"/>
  <c r="N93" i="41"/>
  <c r="N94" i="41"/>
  <c r="N95" i="41"/>
  <c r="N96" i="41"/>
  <c r="N97" i="41"/>
  <c r="N98" i="41"/>
  <c r="N99" i="41"/>
  <c r="N100" i="41"/>
  <c r="N101" i="41"/>
  <c r="N102" i="41"/>
  <c r="N103" i="41"/>
  <c r="N104" i="41"/>
  <c r="N105" i="41"/>
  <c r="N106" i="41"/>
  <c r="N107" i="41"/>
  <c r="N108" i="41"/>
  <c r="N109" i="41"/>
  <c r="N110" i="41"/>
  <c r="N111" i="41"/>
  <c r="N112" i="41"/>
  <c r="N113" i="41"/>
  <c r="N114" i="41"/>
  <c r="N115" i="41"/>
  <c r="N116" i="41"/>
  <c r="N117" i="41"/>
  <c r="N118" i="41"/>
  <c r="N119" i="41"/>
  <c r="N120" i="41"/>
  <c r="N121" i="41"/>
  <c r="N122" i="41"/>
  <c r="N123" i="41"/>
  <c r="N124" i="41"/>
  <c r="N125" i="41"/>
  <c r="N126" i="41"/>
  <c r="N127" i="41"/>
  <c r="N128" i="41"/>
  <c r="N129" i="41"/>
  <c r="N130" i="41"/>
  <c r="N131" i="41"/>
  <c r="N132" i="41"/>
  <c r="N133" i="41"/>
  <c r="N134" i="41"/>
  <c r="N135" i="41"/>
  <c r="N136" i="41"/>
  <c r="N137" i="41"/>
  <c r="N138" i="41"/>
  <c r="N139" i="41"/>
  <c r="N140" i="41"/>
  <c r="N141" i="41"/>
  <c r="N142" i="41"/>
  <c r="N143" i="41"/>
  <c r="N144" i="41"/>
  <c r="N145" i="41"/>
  <c r="N146" i="41"/>
  <c r="N147" i="41"/>
  <c r="N148" i="41"/>
  <c r="N149" i="41"/>
  <c r="N150" i="41"/>
  <c r="N151" i="41"/>
  <c r="N152" i="41"/>
  <c r="N153" i="41"/>
  <c r="N154" i="41"/>
  <c r="N155" i="41"/>
  <c r="N156" i="41"/>
  <c r="N157" i="41"/>
  <c r="N158" i="41"/>
  <c r="N159" i="41"/>
  <c r="N160" i="41"/>
  <c r="N161" i="41"/>
  <c r="N162" i="41"/>
  <c r="N163" i="41"/>
  <c r="N164" i="41"/>
  <c r="N165" i="41"/>
  <c r="N166" i="41"/>
  <c r="N167" i="41"/>
  <c r="N168" i="41"/>
  <c r="N169" i="41"/>
  <c r="N170" i="41"/>
  <c r="N171" i="41"/>
  <c r="N172" i="41"/>
  <c r="N173" i="41"/>
  <c r="N174" i="41"/>
  <c r="N175" i="41"/>
  <c r="N176" i="41"/>
  <c r="N177" i="41"/>
  <c r="N178" i="41"/>
  <c r="N179" i="41"/>
  <c r="N180" i="41"/>
  <c r="N181" i="41"/>
  <c r="N182" i="41"/>
  <c r="N183" i="41"/>
  <c r="N184" i="41"/>
  <c r="N185" i="41"/>
  <c r="N186" i="41"/>
  <c r="N187" i="41"/>
  <c r="N188" i="41"/>
  <c r="N189" i="41"/>
  <c r="N190" i="41"/>
  <c r="N191" i="41"/>
  <c r="N192" i="41"/>
  <c r="N193" i="41"/>
  <c r="N194" i="41"/>
  <c r="N195" i="41"/>
  <c r="N196" i="41"/>
  <c r="N197" i="41"/>
  <c r="N198" i="41"/>
  <c r="N199" i="41"/>
  <c r="N200" i="41"/>
  <c r="N201" i="41"/>
  <c r="N202" i="41"/>
  <c r="N203" i="41"/>
  <c r="N204" i="41"/>
  <c r="N205" i="41"/>
  <c r="N206" i="41"/>
  <c r="N207" i="41"/>
  <c r="N208" i="41"/>
  <c r="N209" i="41"/>
  <c r="N210" i="41"/>
  <c r="N211" i="41"/>
  <c r="N212" i="41"/>
  <c r="N213" i="41"/>
  <c r="N214" i="41"/>
  <c r="N215" i="41"/>
  <c r="N216" i="41"/>
  <c r="N217" i="41"/>
  <c r="N218" i="41"/>
  <c r="N219" i="41"/>
  <c r="N220" i="41"/>
  <c r="N221" i="41"/>
  <c r="N222" i="41"/>
  <c r="N223" i="41"/>
  <c r="N224" i="41"/>
  <c r="N225" i="41"/>
  <c r="N226" i="41"/>
  <c r="N227" i="41"/>
  <c r="N228" i="41"/>
  <c r="N229" i="41"/>
  <c r="N230" i="41"/>
  <c r="N231" i="41"/>
  <c r="N232" i="41"/>
  <c r="N233" i="41"/>
  <c r="N234" i="41"/>
  <c r="N235" i="41"/>
  <c r="N236" i="41"/>
  <c r="N237" i="41"/>
  <c r="N238" i="41"/>
  <c r="N239" i="41"/>
  <c r="N240" i="41"/>
  <c r="N241" i="41"/>
  <c r="N242" i="41"/>
  <c r="N243" i="41"/>
  <c r="N244" i="41"/>
  <c r="N245" i="41"/>
  <c r="N246" i="41"/>
  <c r="N247" i="41"/>
  <c r="N248" i="41"/>
  <c r="N249" i="41"/>
  <c r="N250" i="41"/>
  <c r="N251" i="41"/>
  <c r="N252" i="41"/>
  <c r="N253" i="41"/>
  <c r="N254" i="41"/>
  <c r="N255" i="41"/>
  <c r="N256" i="41"/>
  <c r="N257" i="41"/>
  <c r="N258" i="41"/>
  <c r="N259" i="41"/>
  <c r="N260" i="41"/>
  <c r="N261" i="41"/>
  <c r="N262" i="41"/>
  <c r="N263" i="41"/>
  <c r="N264" i="41"/>
  <c r="N265" i="41"/>
  <c r="N266" i="41"/>
  <c r="N267" i="41"/>
  <c r="N268" i="41"/>
  <c r="N269" i="41"/>
  <c r="N270" i="41"/>
  <c r="N271" i="41"/>
  <c r="N272" i="41"/>
  <c r="N273" i="41"/>
  <c r="N274" i="41"/>
  <c r="N275" i="41"/>
  <c r="N276" i="41"/>
  <c r="N277" i="41"/>
  <c r="N278" i="41"/>
  <c r="N279" i="41"/>
  <c r="N280" i="41"/>
  <c r="N281" i="41"/>
  <c r="N282" i="41"/>
  <c r="N283" i="41"/>
  <c r="N284" i="41"/>
  <c r="N285" i="41"/>
  <c r="N286" i="41"/>
  <c r="N287" i="41"/>
  <c r="N288" i="41"/>
  <c r="N289" i="41"/>
  <c r="N290" i="41"/>
  <c r="N291" i="41"/>
  <c r="N292" i="41"/>
  <c r="N293" i="41"/>
  <c r="N294" i="41"/>
  <c r="N295" i="41"/>
  <c r="N296" i="41"/>
  <c r="N297" i="41"/>
  <c r="N298" i="41"/>
  <c r="N299" i="41"/>
  <c r="N300" i="41"/>
  <c r="N301" i="41"/>
  <c r="N302" i="41"/>
  <c r="N303" i="41"/>
  <c r="N304" i="41"/>
  <c r="N305" i="41"/>
  <c r="N306" i="41"/>
  <c r="N307" i="41"/>
  <c r="N308" i="41"/>
  <c r="N309" i="41"/>
  <c r="N310" i="41"/>
  <c r="N311" i="41"/>
  <c r="N312" i="41"/>
  <c r="N313" i="41"/>
  <c r="N314" i="41"/>
  <c r="N315" i="41"/>
  <c r="N316" i="41"/>
  <c r="N317" i="41"/>
  <c r="N318" i="41"/>
  <c r="N319" i="41"/>
  <c r="N320" i="41"/>
  <c r="N321" i="41"/>
  <c r="N322" i="41"/>
  <c r="N323" i="41"/>
  <c r="N324" i="41"/>
  <c r="N325" i="41"/>
  <c r="N326" i="41"/>
  <c r="N327" i="41"/>
  <c r="N328" i="41"/>
  <c r="N329" i="41"/>
  <c r="N330" i="41"/>
  <c r="N331" i="41"/>
  <c r="N332" i="41"/>
  <c r="N333" i="41"/>
  <c r="N334" i="41"/>
  <c r="N335" i="41"/>
  <c r="N336" i="41"/>
  <c r="N337" i="41"/>
  <c r="N338" i="41"/>
  <c r="N339" i="41"/>
  <c r="N340" i="41"/>
  <c r="N341" i="41"/>
  <c r="N342" i="41"/>
  <c r="N343" i="41"/>
  <c r="N344" i="41"/>
  <c r="N345" i="41"/>
  <c r="N346" i="41"/>
  <c r="N347" i="41"/>
  <c r="N348" i="41"/>
  <c r="N349" i="41"/>
  <c r="N350" i="41"/>
  <c r="N351" i="41"/>
  <c r="N352" i="41"/>
  <c r="N353" i="41"/>
  <c r="N354" i="41"/>
  <c r="N355" i="41"/>
  <c r="N356" i="41"/>
  <c r="N357" i="41"/>
  <c r="N358" i="41"/>
  <c r="N359" i="41"/>
  <c r="N360" i="41"/>
  <c r="N361" i="41"/>
  <c r="N362" i="41"/>
  <c r="N363" i="41"/>
  <c r="N364" i="41"/>
  <c r="N365" i="41"/>
  <c r="N366" i="41"/>
  <c r="N367" i="41"/>
  <c r="N368" i="41"/>
  <c r="N369" i="41"/>
  <c r="N370" i="41"/>
  <c r="N371" i="41"/>
  <c r="N372" i="41"/>
  <c r="N373" i="41"/>
  <c r="N374" i="41"/>
  <c r="N375" i="41"/>
  <c r="N376" i="41"/>
  <c r="N377" i="41"/>
  <c r="N378" i="41"/>
  <c r="N379" i="41"/>
  <c r="N380" i="41"/>
  <c r="N381" i="41"/>
  <c r="N382" i="41"/>
  <c r="N383" i="41"/>
  <c r="N384" i="41"/>
  <c r="N385" i="41"/>
  <c r="N386" i="41"/>
  <c r="N387" i="41"/>
  <c r="N388" i="41"/>
  <c r="N389" i="41"/>
  <c r="N390" i="41"/>
  <c r="N391" i="41"/>
  <c r="N392" i="41"/>
  <c r="N393" i="41"/>
  <c r="N394" i="41"/>
  <c r="N395" i="41"/>
  <c r="N396" i="41"/>
  <c r="N397" i="41"/>
  <c r="N398" i="41"/>
  <c r="N399" i="41"/>
  <c r="N400" i="41"/>
  <c r="N401" i="41"/>
  <c r="N402" i="41"/>
  <c r="N403" i="41"/>
  <c r="N404" i="41"/>
  <c r="N405" i="41"/>
  <c r="N406" i="41"/>
  <c r="N407" i="41"/>
  <c r="N408" i="41"/>
  <c r="N409" i="41"/>
  <c r="N410" i="41"/>
  <c r="N411" i="41"/>
  <c r="N412" i="41"/>
  <c r="N413" i="41"/>
  <c r="N414" i="41"/>
  <c r="N415" i="41"/>
  <c r="N416" i="41"/>
  <c r="N417" i="41"/>
  <c r="N418" i="41"/>
  <c r="N419" i="41"/>
  <c r="N420" i="41"/>
  <c r="N421" i="41"/>
  <c r="N422" i="41"/>
  <c r="N423" i="41"/>
  <c r="N424" i="41"/>
  <c r="N425" i="41"/>
  <c r="N426" i="41"/>
  <c r="N427" i="41"/>
  <c r="N428" i="41"/>
  <c r="N429" i="41"/>
  <c r="N430" i="41"/>
  <c r="N431" i="41"/>
  <c r="N432" i="41"/>
  <c r="N433" i="41"/>
  <c r="N434" i="41"/>
  <c r="N435" i="41"/>
  <c r="N436" i="41"/>
  <c r="N437" i="41"/>
  <c r="N438" i="41"/>
  <c r="N439" i="41"/>
  <c r="N440" i="41"/>
  <c r="N441" i="41"/>
  <c r="N442" i="41"/>
  <c r="N443" i="41"/>
  <c r="N444" i="41"/>
  <c r="N445" i="41"/>
  <c r="N446" i="41"/>
  <c r="N447" i="41"/>
  <c r="N448" i="41"/>
  <c r="N449" i="41"/>
  <c r="N450" i="41"/>
  <c r="N451" i="41"/>
  <c r="N452" i="41"/>
  <c r="N453" i="41"/>
  <c r="N454" i="41"/>
  <c r="N455" i="41"/>
  <c r="N456" i="41"/>
  <c r="N457" i="41"/>
  <c r="N458" i="41"/>
  <c r="N459" i="41"/>
  <c r="N460" i="41"/>
  <c r="N461" i="41"/>
  <c r="N462" i="41"/>
  <c r="N463" i="41"/>
  <c r="N464" i="41"/>
  <c r="N465" i="41"/>
  <c r="N466" i="41"/>
  <c r="N467" i="41"/>
  <c r="N468" i="41"/>
  <c r="N469" i="41"/>
  <c r="N470" i="41"/>
  <c r="N471" i="41"/>
  <c r="N472" i="41"/>
  <c r="N473" i="41"/>
  <c r="N474" i="41"/>
  <c r="N475" i="41"/>
  <c r="N476" i="41"/>
  <c r="N477" i="41"/>
  <c r="N478" i="41"/>
  <c r="N479" i="41"/>
  <c r="N480" i="41"/>
  <c r="N481" i="41"/>
  <c r="N482" i="41"/>
  <c r="N483" i="41"/>
  <c r="N484" i="41"/>
  <c r="N485" i="41"/>
  <c r="N486" i="41"/>
  <c r="N487" i="41"/>
  <c r="N488" i="41"/>
  <c r="N489" i="41"/>
  <c r="N490" i="41"/>
  <c r="N491" i="41"/>
  <c r="N492" i="41"/>
  <c r="N493" i="41"/>
  <c r="N494" i="41"/>
  <c r="N495" i="41"/>
  <c r="N496" i="41"/>
  <c r="N497" i="41"/>
  <c r="N498" i="41"/>
  <c r="N499" i="41"/>
  <c r="N500" i="41"/>
  <c r="N501" i="41"/>
  <c r="N502" i="41"/>
  <c r="N503" i="41"/>
  <c r="N504" i="41"/>
  <c r="N505" i="41"/>
  <c r="N506" i="41"/>
  <c r="N507" i="41"/>
  <c r="N508" i="41"/>
  <c r="N509" i="41"/>
  <c r="N510" i="41"/>
  <c r="N511" i="41"/>
  <c r="N512" i="41"/>
  <c r="N513" i="41"/>
  <c r="N514" i="41"/>
  <c r="N515" i="41"/>
  <c r="N516" i="41"/>
  <c r="N517" i="41"/>
  <c r="N518" i="41"/>
  <c r="N519" i="41"/>
  <c r="N520" i="41"/>
  <c r="N521" i="41"/>
  <c r="N522" i="41"/>
  <c r="N523" i="41"/>
  <c r="N524" i="41"/>
  <c r="N525" i="41"/>
  <c r="N526" i="41"/>
  <c r="N527" i="41"/>
  <c r="N528" i="41"/>
  <c r="N529" i="41"/>
  <c r="N530" i="41"/>
  <c r="N531" i="41"/>
  <c r="N532" i="41"/>
  <c r="N533" i="41"/>
  <c r="N534" i="41"/>
  <c r="N535" i="41"/>
  <c r="N536" i="41"/>
  <c r="N537" i="41"/>
  <c r="N538" i="41"/>
  <c r="N539" i="41"/>
  <c r="N540" i="41"/>
  <c r="N541" i="41"/>
  <c r="N542" i="41"/>
  <c r="N543" i="41"/>
  <c r="N544" i="41"/>
  <c r="N545" i="41"/>
  <c r="N546" i="41"/>
  <c r="N547" i="41"/>
  <c r="N548" i="41"/>
  <c r="N549" i="41"/>
  <c r="N550" i="41"/>
  <c r="N551" i="41"/>
  <c r="N552" i="41"/>
  <c r="N553" i="41"/>
  <c r="N554" i="41"/>
  <c r="N555" i="41"/>
  <c r="N556" i="41"/>
  <c r="N557" i="41"/>
  <c r="N558" i="41"/>
  <c r="N559" i="41"/>
  <c r="N560" i="41"/>
  <c r="N561" i="41"/>
  <c r="N562" i="41"/>
  <c r="N563" i="41"/>
  <c r="N564" i="41"/>
  <c r="N565" i="41"/>
  <c r="N566" i="41"/>
  <c r="N567" i="41"/>
  <c r="N568" i="41"/>
  <c r="N569" i="41"/>
  <c r="N570" i="41"/>
  <c r="N571" i="41"/>
  <c r="N572" i="41"/>
  <c r="N573" i="41"/>
  <c r="N574" i="41"/>
  <c r="N575" i="41"/>
  <c r="N576" i="41"/>
  <c r="N577" i="41"/>
  <c r="N578" i="41"/>
  <c r="N579" i="41"/>
  <c r="N580" i="41"/>
  <c r="N581" i="41"/>
  <c r="N582" i="41"/>
  <c r="N583" i="41"/>
  <c r="N584" i="41"/>
  <c r="N585" i="41"/>
  <c r="N586" i="41"/>
  <c r="N587" i="41"/>
  <c r="N588" i="41"/>
  <c r="N589" i="41"/>
  <c r="N590" i="41"/>
  <c r="N591" i="41"/>
  <c r="N592" i="41"/>
  <c r="N593" i="41"/>
  <c r="N594" i="41"/>
  <c r="N595" i="41"/>
  <c r="N596" i="41"/>
  <c r="N597" i="41"/>
  <c r="N598" i="41"/>
  <c r="N599" i="41"/>
  <c r="N600" i="41"/>
  <c r="N601" i="41"/>
  <c r="N602" i="41"/>
  <c r="N603" i="41"/>
  <c r="N604" i="41"/>
  <c r="N605" i="41"/>
  <c r="N606" i="41"/>
  <c r="N607" i="41"/>
  <c r="N608" i="41"/>
  <c r="N609" i="41"/>
  <c r="N610" i="41"/>
  <c r="N611" i="41"/>
  <c r="N612" i="41"/>
  <c r="N613" i="41"/>
  <c r="N614" i="41"/>
  <c r="N615" i="41"/>
  <c r="N616" i="41"/>
  <c r="N617" i="41"/>
  <c r="N618" i="41"/>
  <c r="N619" i="41"/>
  <c r="N620" i="41"/>
  <c r="N621" i="41"/>
  <c r="N622" i="41"/>
  <c r="N623" i="41"/>
  <c r="N624" i="41"/>
  <c r="N625" i="41"/>
  <c r="N626" i="41"/>
  <c r="N627" i="41"/>
  <c r="N628" i="41"/>
  <c r="N629" i="41"/>
  <c r="N630" i="41"/>
  <c r="N631" i="41"/>
  <c r="N632" i="41"/>
  <c r="N633" i="41"/>
  <c r="N634" i="41"/>
  <c r="N635" i="41"/>
  <c r="N636" i="41"/>
  <c r="N637" i="41"/>
  <c r="N638" i="41"/>
  <c r="N639" i="41"/>
  <c r="N640" i="41"/>
  <c r="N641" i="41"/>
  <c r="N642" i="41"/>
  <c r="N643" i="41"/>
  <c r="N644" i="41"/>
  <c r="N645" i="41"/>
  <c r="N646" i="41"/>
  <c r="N647" i="41"/>
  <c r="N648" i="41"/>
  <c r="N649" i="41"/>
  <c r="N650" i="41"/>
  <c r="N651" i="41"/>
  <c r="N652" i="41"/>
  <c r="N653" i="41"/>
  <c r="N654" i="41"/>
  <c r="N655" i="41"/>
  <c r="N656" i="41"/>
  <c r="N657" i="41"/>
  <c r="N658" i="41"/>
  <c r="N659" i="41"/>
  <c r="N660" i="41"/>
  <c r="N661" i="41"/>
  <c r="N662" i="41"/>
  <c r="N663" i="41"/>
  <c r="N664" i="41"/>
  <c r="N665" i="41"/>
  <c r="N666" i="41"/>
  <c r="N667" i="41"/>
  <c r="N668" i="41"/>
  <c r="N669" i="41"/>
  <c r="N670" i="41"/>
  <c r="N671" i="41"/>
  <c r="N672" i="41"/>
  <c r="N673" i="41"/>
  <c r="N674" i="41"/>
  <c r="N675" i="41"/>
  <c r="N676" i="41"/>
  <c r="N677" i="41"/>
  <c r="N678" i="41"/>
  <c r="N679" i="41"/>
  <c r="N680" i="41"/>
  <c r="N681" i="41"/>
  <c r="N682" i="41"/>
  <c r="N683" i="41"/>
  <c r="N684" i="41"/>
  <c r="N685" i="41"/>
  <c r="N686" i="41"/>
  <c r="N687" i="41"/>
  <c r="N688" i="41"/>
  <c r="N689" i="41"/>
  <c r="N690" i="41"/>
  <c r="N691" i="41"/>
  <c r="N692" i="41"/>
  <c r="N693" i="41"/>
  <c r="N694" i="41"/>
  <c r="N695" i="41"/>
  <c r="N696" i="41"/>
  <c r="N697" i="41"/>
  <c r="N698" i="41"/>
  <c r="N699" i="41"/>
  <c r="N700" i="41"/>
  <c r="N701" i="41"/>
  <c r="N702" i="41"/>
  <c r="N703" i="41"/>
  <c r="N704" i="41"/>
  <c r="N705" i="41"/>
  <c r="N706" i="41"/>
  <c r="N707" i="41"/>
  <c r="N708" i="41"/>
  <c r="N709" i="41"/>
  <c r="N710" i="41"/>
  <c r="N711" i="41"/>
  <c r="N712" i="41"/>
  <c r="N713" i="41"/>
  <c r="N714" i="41"/>
  <c r="N715" i="41"/>
  <c r="N716" i="41"/>
  <c r="N717" i="41"/>
  <c r="N718" i="41"/>
  <c r="N719" i="41"/>
  <c r="N720" i="41"/>
  <c r="N721" i="41"/>
  <c r="N722" i="41"/>
  <c r="N723" i="41"/>
  <c r="N724" i="41"/>
  <c r="N725" i="41"/>
  <c r="N726" i="41"/>
  <c r="N727" i="41"/>
  <c r="N728" i="41"/>
  <c r="N729" i="41"/>
  <c r="N730" i="41"/>
  <c r="N731" i="41"/>
  <c r="N732" i="41"/>
  <c r="N733" i="41"/>
  <c r="N734" i="41"/>
  <c r="N735" i="41"/>
  <c r="N736" i="41"/>
  <c r="N737" i="41"/>
  <c r="N738" i="41"/>
  <c r="N739" i="41"/>
  <c r="N740" i="41"/>
  <c r="N741" i="41"/>
  <c r="N742" i="41"/>
  <c r="N743" i="41"/>
  <c r="N744" i="41"/>
  <c r="N745" i="41"/>
  <c r="N746" i="41"/>
  <c r="N747" i="41"/>
  <c r="N748" i="41"/>
  <c r="N749" i="41"/>
  <c r="N750" i="41"/>
  <c r="N751" i="41"/>
  <c r="N752" i="41"/>
  <c r="N753" i="41"/>
  <c r="N754" i="41"/>
  <c r="N755" i="41"/>
  <c r="N756" i="41"/>
  <c r="N757" i="41"/>
  <c r="N758" i="41"/>
  <c r="N759" i="41"/>
  <c r="N760" i="41"/>
  <c r="N761" i="41"/>
  <c r="N762" i="41"/>
  <c r="N763" i="41"/>
  <c r="N764" i="41"/>
  <c r="N765" i="41"/>
  <c r="N766" i="41"/>
  <c r="N767" i="41"/>
  <c r="N768" i="41"/>
  <c r="N769" i="41"/>
  <c r="N770" i="41"/>
  <c r="N771" i="41"/>
  <c r="N772" i="41"/>
  <c r="N773" i="41"/>
  <c r="N774" i="41"/>
  <c r="N775" i="41"/>
  <c r="N776" i="41"/>
  <c r="N777" i="41"/>
  <c r="N778" i="41"/>
  <c r="N779" i="41"/>
  <c r="N780" i="41"/>
  <c r="N781" i="41"/>
  <c r="N782" i="41"/>
  <c r="N783" i="41"/>
  <c r="N784" i="41"/>
  <c r="N785" i="41"/>
  <c r="N786" i="41"/>
  <c r="N787" i="41"/>
  <c r="N788" i="41"/>
  <c r="N789" i="41"/>
  <c r="N790" i="41"/>
  <c r="N791" i="41"/>
  <c r="N792" i="41"/>
  <c r="N793" i="41"/>
  <c r="N794" i="41"/>
  <c r="N795" i="41"/>
  <c r="N796" i="41"/>
  <c r="N797" i="41"/>
  <c r="N798" i="41"/>
  <c r="N799" i="41"/>
  <c r="N800" i="41"/>
  <c r="N801" i="41"/>
  <c r="N802" i="41"/>
  <c r="N803" i="41"/>
  <c r="N804" i="41"/>
  <c r="N805" i="41"/>
  <c r="N806" i="41"/>
  <c r="N807" i="41"/>
  <c r="N808" i="41"/>
  <c r="N809" i="41"/>
  <c r="N810" i="41"/>
  <c r="N811" i="41"/>
  <c r="N812" i="41"/>
  <c r="N813" i="41"/>
  <c r="N814" i="41"/>
  <c r="N815" i="41"/>
  <c r="N816" i="41"/>
  <c r="N817" i="41"/>
  <c r="N818" i="41"/>
  <c r="N819" i="41"/>
  <c r="N820" i="41"/>
  <c r="N821" i="41"/>
  <c r="N822" i="41"/>
  <c r="N823" i="41"/>
  <c r="N824" i="41"/>
  <c r="N825" i="41"/>
  <c r="N826" i="41"/>
  <c r="N827" i="41"/>
  <c r="N828" i="41"/>
  <c r="N829" i="41"/>
  <c r="N830" i="41"/>
  <c r="N831" i="41"/>
  <c r="N832" i="41"/>
  <c r="N833" i="41"/>
  <c r="N834" i="41"/>
  <c r="N835" i="41"/>
  <c r="N836" i="41"/>
  <c r="N837" i="41"/>
  <c r="N838" i="41"/>
  <c r="N839" i="41"/>
  <c r="N840" i="41"/>
  <c r="N841" i="41"/>
  <c r="N842" i="41"/>
  <c r="N843" i="41"/>
  <c r="N844" i="41"/>
  <c r="N845" i="41"/>
  <c r="N846" i="41"/>
  <c r="N847" i="41"/>
  <c r="N848" i="41"/>
  <c r="N849" i="41"/>
  <c r="N850" i="41"/>
  <c r="N851" i="41"/>
  <c r="N852" i="41"/>
  <c r="N853" i="41"/>
  <c r="N854" i="41"/>
  <c r="N855" i="41"/>
  <c r="N856" i="41"/>
  <c r="N857" i="41"/>
  <c r="N858" i="41"/>
  <c r="N859" i="41"/>
  <c r="N860" i="41"/>
  <c r="N861" i="41"/>
  <c r="N862" i="41"/>
  <c r="N863" i="41"/>
  <c r="N864" i="41"/>
  <c r="N865" i="41"/>
  <c r="N866" i="41"/>
  <c r="N867" i="41"/>
  <c r="N868" i="41"/>
  <c r="N869" i="41"/>
  <c r="N870" i="41"/>
  <c r="N871" i="41"/>
  <c r="N872" i="41"/>
  <c r="N873" i="41"/>
  <c r="N874" i="41"/>
  <c r="N875" i="41"/>
  <c r="N876" i="41"/>
  <c r="N877" i="41"/>
  <c r="N878" i="41"/>
  <c r="N879" i="41"/>
  <c r="N880" i="41"/>
  <c r="N881" i="41"/>
  <c r="N882" i="41"/>
  <c r="N883" i="41"/>
  <c r="N884" i="41"/>
  <c r="N885" i="41"/>
  <c r="N886" i="41"/>
  <c r="N887" i="41"/>
  <c r="N888" i="41"/>
  <c r="N889" i="41"/>
  <c r="N890" i="41"/>
  <c r="N891" i="41"/>
  <c r="N892" i="41"/>
  <c r="N893" i="41"/>
  <c r="N894" i="41"/>
  <c r="N895" i="41"/>
  <c r="N896" i="41"/>
  <c r="N897" i="41"/>
  <c r="N898" i="41"/>
  <c r="N899" i="41"/>
  <c r="N900" i="41"/>
  <c r="N901" i="41"/>
  <c r="N902" i="41"/>
  <c r="N903" i="41"/>
  <c r="N904" i="41"/>
  <c r="N905" i="41"/>
  <c r="N906" i="41"/>
  <c r="N907" i="41"/>
  <c r="N908" i="41"/>
  <c r="N909" i="41"/>
  <c r="N910" i="41"/>
  <c r="N911" i="41"/>
  <c r="N912" i="41"/>
  <c r="N913" i="41"/>
  <c r="N914" i="41"/>
  <c r="N915" i="41"/>
  <c r="N916" i="41"/>
  <c r="N917" i="41"/>
  <c r="N918" i="41"/>
  <c r="N919" i="41"/>
  <c r="N920" i="41"/>
  <c r="N921" i="41"/>
  <c r="N922" i="41"/>
  <c r="N923" i="41"/>
  <c r="N924" i="41"/>
  <c r="N925" i="41"/>
  <c r="N926" i="41"/>
  <c r="N927" i="41"/>
  <c r="N928" i="41"/>
  <c r="N929" i="41"/>
  <c r="N930" i="41"/>
  <c r="N931" i="41"/>
  <c r="N932" i="41"/>
  <c r="N933" i="41"/>
  <c r="N934" i="41"/>
  <c r="N935" i="41"/>
  <c r="N936" i="41"/>
  <c r="N937" i="41"/>
  <c r="N938" i="41"/>
  <c r="N939" i="41"/>
  <c r="N940" i="41"/>
  <c r="N941" i="41"/>
  <c r="N942" i="41"/>
  <c r="N943" i="41"/>
  <c r="N944" i="41"/>
  <c r="N945" i="41"/>
  <c r="N946" i="41"/>
  <c r="N947" i="41"/>
  <c r="N948" i="41"/>
  <c r="N949" i="41"/>
  <c r="N950" i="41"/>
  <c r="N951" i="41"/>
  <c r="N952" i="41"/>
  <c r="N953" i="41"/>
  <c r="N954" i="41"/>
  <c r="N955" i="41"/>
  <c r="N956" i="41"/>
  <c r="N957" i="41"/>
  <c r="N958" i="41"/>
  <c r="N959" i="41"/>
  <c r="N960" i="41"/>
  <c r="N961" i="41"/>
  <c r="N962" i="41"/>
  <c r="N963" i="41"/>
  <c r="N964" i="41"/>
  <c r="N965" i="41"/>
  <c r="N966" i="41"/>
  <c r="N967" i="41"/>
  <c r="N968" i="41"/>
  <c r="N969" i="41"/>
  <c r="N970" i="41"/>
  <c r="N971" i="41"/>
  <c r="N972" i="41"/>
  <c r="N973" i="41"/>
  <c r="N974" i="41"/>
  <c r="N975" i="41"/>
  <c r="N976" i="41"/>
  <c r="N977" i="41"/>
  <c r="N978" i="41"/>
  <c r="N979" i="41"/>
  <c r="N980" i="41"/>
  <c r="N981" i="41"/>
  <c r="N982" i="41"/>
  <c r="N983" i="41"/>
  <c r="N984" i="41"/>
  <c r="N985" i="41"/>
  <c r="N986" i="41"/>
  <c r="N987" i="41"/>
  <c r="N988" i="41"/>
  <c r="N989" i="41"/>
  <c r="N990" i="41"/>
  <c r="N991" i="41"/>
  <c r="N992" i="41"/>
  <c r="N993" i="41"/>
  <c r="N994" i="41"/>
  <c r="N995" i="41"/>
  <c r="N996" i="41"/>
  <c r="N997" i="41"/>
  <c r="N998" i="41"/>
  <c r="N999" i="41"/>
  <c r="N1000" i="41"/>
  <c r="N1001" i="41"/>
  <c r="N1002" i="41"/>
  <c r="N1003" i="41"/>
  <c r="N1004" i="41"/>
  <c r="N1005" i="41"/>
  <c r="N1006" i="41"/>
  <c r="N1007" i="41"/>
  <c r="N1008" i="41"/>
  <c r="N1009" i="41"/>
  <c r="N1010" i="41"/>
  <c r="N1011" i="41"/>
  <c r="N1012" i="41"/>
  <c r="N1013" i="41"/>
  <c r="N1014" i="41"/>
  <c r="N1015" i="41"/>
  <c r="N1016" i="41"/>
  <c r="N1017" i="41"/>
  <c r="N1018" i="41"/>
  <c r="N1019" i="41"/>
  <c r="N1020" i="41"/>
  <c r="N1021" i="41"/>
  <c r="N1022" i="41"/>
  <c r="N1023" i="41"/>
  <c r="N1024" i="41"/>
  <c r="N1025" i="41"/>
  <c r="N1026" i="41"/>
  <c r="N1027" i="41"/>
  <c r="N1028" i="41"/>
  <c r="N1029" i="41"/>
  <c r="N1030" i="41"/>
  <c r="N1031" i="41"/>
  <c r="N1032" i="41"/>
  <c r="N1033" i="41"/>
  <c r="N1034" i="41"/>
  <c r="N35" i="41"/>
  <c r="FC1034" i="41"/>
  <c r="FC1033" i="41"/>
  <c r="FC1032" i="41"/>
  <c r="FC1031" i="41"/>
  <c r="FC1030" i="41"/>
  <c r="FC1029" i="41"/>
  <c r="FC1028" i="41"/>
  <c r="FC1027" i="41"/>
  <c r="FC1026" i="41"/>
  <c r="FC1025" i="41"/>
  <c r="FC1024" i="41"/>
  <c r="FC1023" i="41"/>
  <c r="FC1022" i="41"/>
  <c r="FC1021" i="41"/>
  <c r="FC1020" i="41"/>
  <c r="FC1019" i="41"/>
  <c r="FC1018" i="41"/>
  <c r="FC1017" i="41"/>
  <c r="FC1016" i="41"/>
  <c r="FC1015" i="41"/>
  <c r="FC1014" i="41"/>
  <c r="FC1013" i="41"/>
  <c r="FC1012" i="41"/>
  <c r="FC1011" i="41"/>
  <c r="FC1010" i="41"/>
  <c r="FC1009" i="41"/>
  <c r="FC1008" i="41"/>
  <c r="FC1007" i="41"/>
  <c r="FC1006" i="41"/>
  <c r="FC1005" i="41"/>
  <c r="FC1004" i="41"/>
  <c r="FC1003" i="41"/>
  <c r="FC1002" i="41"/>
  <c r="FC1001" i="41"/>
  <c r="FC1000" i="41"/>
  <c r="FC999" i="41"/>
  <c r="FC998" i="41"/>
  <c r="FC997" i="41"/>
  <c r="FC996" i="41"/>
  <c r="FC995" i="41"/>
  <c r="FC994" i="41"/>
  <c r="FC993" i="41"/>
  <c r="FC992" i="41"/>
  <c r="FC991" i="41"/>
  <c r="FC990" i="41"/>
  <c r="FC989" i="41"/>
  <c r="FC988" i="41"/>
  <c r="FC987" i="41"/>
  <c r="FC986" i="41"/>
  <c r="FC985" i="41"/>
  <c r="FC984" i="41"/>
  <c r="FC983" i="41"/>
  <c r="FC982" i="41"/>
  <c r="FC981" i="41"/>
  <c r="FC980" i="41"/>
  <c r="FC979" i="41"/>
  <c r="FC978" i="41"/>
  <c r="FC977" i="41"/>
  <c r="FC976" i="41"/>
  <c r="FC975" i="41"/>
  <c r="FC974" i="41"/>
  <c r="FC973" i="41"/>
  <c r="FC972" i="41"/>
  <c r="FC971" i="41"/>
  <c r="FC970" i="41"/>
  <c r="FC969" i="41"/>
  <c r="FC968" i="41"/>
  <c r="FC967" i="41"/>
  <c r="FC966" i="41"/>
  <c r="FC965" i="41"/>
  <c r="FC964" i="41"/>
  <c r="FC963" i="41"/>
  <c r="FC962" i="41"/>
  <c r="FC961" i="41"/>
  <c r="FC960" i="41"/>
  <c r="FC959" i="41"/>
  <c r="FC958" i="41"/>
  <c r="FC957" i="41"/>
  <c r="FC956" i="41"/>
  <c r="FC955" i="41"/>
  <c r="FC954" i="41"/>
  <c r="FC953" i="41"/>
  <c r="FC952" i="41"/>
  <c r="FC951" i="41"/>
  <c r="FC950" i="41"/>
  <c r="FC949" i="41"/>
  <c r="FC948" i="41"/>
  <c r="FC947" i="41"/>
  <c r="FC946" i="41"/>
  <c r="FC945" i="41"/>
  <c r="FC944" i="41"/>
  <c r="FC943" i="41"/>
  <c r="FC942" i="41"/>
  <c r="FC941" i="41"/>
  <c r="FC940" i="41"/>
  <c r="FC939" i="41"/>
  <c r="FC938" i="41"/>
  <c r="FC937" i="41"/>
  <c r="FC936" i="41"/>
  <c r="FC935" i="41"/>
  <c r="FC934" i="41"/>
  <c r="FC933" i="41"/>
  <c r="FC932" i="41"/>
  <c r="FC931" i="41"/>
  <c r="FC930" i="41"/>
  <c r="FC929" i="41"/>
  <c r="FC928" i="41"/>
  <c r="FC927" i="41"/>
  <c r="FC926" i="41"/>
  <c r="FC925" i="41"/>
  <c r="FC924" i="41"/>
  <c r="FC923" i="41"/>
  <c r="FC922" i="41"/>
  <c r="FC921" i="41"/>
  <c r="FC920" i="41"/>
  <c r="FC919" i="41"/>
  <c r="FC918" i="41"/>
  <c r="FC917" i="41"/>
  <c r="FC916" i="41"/>
  <c r="FC915" i="41"/>
  <c r="FC914" i="41"/>
  <c r="FC913" i="41"/>
  <c r="FC912" i="41"/>
  <c r="FC911" i="41"/>
  <c r="FC910" i="41"/>
  <c r="FC909" i="41"/>
  <c r="FC908" i="41"/>
  <c r="FC907" i="41"/>
  <c r="FC906" i="41"/>
  <c r="FC905" i="41"/>
  <c r="FC904" i="41"/>
  <c r="FC903" i="41"/>
  <c r="FC902" i="41"/>
  <c r="FC901" i="41"/>
  <c r="FC900" i="41"/>
  <c r="FC899" i="41"/>
  <c r="FC898" i="41"/>
  <c r="FC897" i="41"/>
  <c r="FC896" i="41"/>
  <c r="FC895" i="41"/>
  <c r="FC894" i="41"/>
  <c r="FC893" i="41"/>
  <c r="FC892" i="41"/>
  <c r="FC891" i="41"/>
  <c r="FC890" i="41"/>
  <c r="FC889" i="41"/>
  <c r="FC888" i="41"/>
  <c r="FC887" i="41"/>
  <c r="FC886" i="41"/>
  <c r="FC885" i="41"/>
  <c r="FC884" i="41"/>
  <c r="FC883" i="41"/>
  <c r="FC882" i="41"/>
  <c r="FC881" i="41"/>
  <c r="FC880" i="41"/>
  <c r="FC879" i="41"/>
  <c r="FC878" i="41"/>
  <c r="FC877" i="41"/>
  <c r="FC876" i="41"/>
  <c r="FC875" i="41"/>
  <c r="FC874" i="41"/>
  <c r="FC873" i="41"/>
  <c r="FC872" i="41"/>
  <c r="FC871" i="41"/>
  <c r="FC870" i="41"/>
  <c r="FC869" i="41"/>
  <c r="FC868" i="41"/>
  <c r="FC867" i="41"/>
  <c r="FC866" i="41"/>
  <c r="FC865" i="41"/>
  <c r="FC864" i="41"/>
  <c r="FC863" i="41"/>
  <c r="FC862" i="41"/>
  <c r="FC861" i="41"/>
  <c r="FC860" i="41"/>
  <c r="FC859" i="41"/>
  <c r="FC858" i="41"/>
  <c r="FC857" i="41"/>
  <c r="FC856" i="41"/>
  <c r="FC855" i="41"/>
  <c r="FC854" i="41"/>
  <c r="FC853" i="41"/>
  <c r="FC852" i="41"/>
  <c r="FC851" i="41"/>
  <c r="FC850" i="41"/>
  <c r="FC849" i="41"/>
  <c r="FC848" i="41"/>
  <c r="FC847" i="41"/>
  <c r="FC846" i="41"/>
  <c r="FC845" i="41"/>
  <c r="FC844" i="41"/>
  <c r="FC843" i="41"/>
  <c r="FC842" i="41"/>
  <c r="FC841" i="41"/>
  <c r="FC840" i="41"/>
  <c r="FC839" i="41"/>
  <c r="FC838" i="41"/>
  <c r="FC837" i="41"/>
  <c r="FC836" i="41"/>
  <c r="FC835" i="41"/>
  <c r="FC834" i="41"/>
  <c r="FC833" i="41"/>
  <c r="FC832" i="41"/>
  <c r="FC831" i="41"/>
  <c r="FC830" i="41"/>
  <c r="FC829" i="41"/>
  <c r="FC828" i="41"/>
  <c r="FC827" i="41"/>
  <c r="FC826" i="41"/>
  <c r="FC825" i="41"/>
  <c r="FC824" i="41"/>
  <c r="FC823" i="41"/>
  <c r="FC822" i="41"/>
  <c r="FC821" i="41"/>
  <c r="FC820" i="41"/>
  <c r="FC819" i="41"/>
  <c r="FC818" i="41"/>
  <c r="FC817" i="41"/>
  <c r="FC816" i="41"/>
  <c r="FC815" i="41"/>
  <c r="FC814" i="41"/>
  <c r="FC813" i="41"/>
  <c r="FC812" i="41"/>
  <c r="FC811" i="41"/>
  <c r="FC810" i="41"/>
  <c r="FC809" i="41"/>
  <c r="FC808" i="41"/>
  <c r="FC807" i="41"/>
  <c r="FC806" i="41"/>
  <c r="FC805" i="41"/>
  <c r="FC804" i="41"/>
  <c r="FC803" i="41"/>
  <c r="FC802" i="41"/>
  <c r="FC801" i="41"/>
  <c r="FC800" i="41"/>
  <c r="FC799" i="41"/>
  <c r="FC798" i="41"/>
  <c r="FC797" i="41"/>
  <c r="FC796" i="41"/>
  <c r="FC795" i="41"/>
  <c r="FC794" i="41"/>
  <c r="FC793" i="41"/>
  <c r="FC792" i="41"/>
  <c r="FC791" i="41"/>
  <c r="FC790" i="41"/>
  <c r="FC789" i="41"/>
  <c r="FC788" i="41"/>
  <c r="FC787" i="41"/>
  <c r="FC786" i="41"/>
  <c r="FC785" i="41"/>
  <c r="FC784" i="41"/>
  <c r="FC783" i="41"/>
  <c r="FC782" i="41"/>
  <c r="FC781" i="41"/>
  <c r="FC780" i="41"/>
  <c r="FC779" i="41"/>
  <c r="FC778" i="41"/>
  <c r="FC777" i="41"/>
  <c r="FC776" i="41"/>
  <c r="FC775" i="41"/>
  <c r="FC774" i="41"/>
  <c r="FC773" i="41"/>
  <c r="FC772" i="41"/>
  <c r="FC771" i="41"/>
  <c r="FC770" i="41"/>
  <c r="FC769" i="41"/>
  <c r="FC768" i="41"/>
  <c r="FC767" i="41"/>
  <c r="FC766" i="41"/>
  <c r="FC765" i="41"/>
  <c r="FC764" i="41"/>
  <c r="FC763" i="41"/>
  <c r="FC762" i="41"/>
  <c r="FC761" i="41"/>
  <c r="FC760" i="41"/>
  <c r="FC759" i="41"/>
  <c r="FC758" i="41"/>
  <c r="FC757" i="41"/>
  <c r="FC756" i="41"/>
  <c r="FC755" i="41"/>
  <c r="FC754" i="41"/>
  <c r="FC753" i="41"/>
  <c r="FC752" i="41"/>
  <c r="FC751" i="41"/>
  <c r="FC750" i="41"/>
  <c r="FC749" i="41"/>
  <c r="FC748" i="41"/>
  <c r="FC747" i="41"/>
  <c r="FC746" i="41"/>
  <c r="FC745" i="41"/>
  <c r="FC744" i="41"/>
  <c r="FC743" i="41"/>
  <c r="FC742" i="41"/>
  <c r="FC741" i="41"/>
  <c r="FC740" i="41"/>
  <c r="FC739" i="41"/>
  <c r="FC738" i="41"/>
  <c r="FC737" i="41"/>
  <c r="FC736" i="41"/>
  <c r="FC735" i="41"/>
  <c r="FC734" i="41"/>
  <c r="FC733" i="41"/>
  <c r="FC732" i="41"/>
  <c r="FC731" i="41"/>
  <c r="FC730" i="41"/>
  <c r="FC729" i="41"/>
  <c r="FC728" i="41"/>
  <c r="FC727" i="41"/>
  <c r="FC726" i="41"/>
  <c r="FC725" i="41"/>
  <c r="FC724" i="41"/>
  <c r="FC723" i="41"/>
  <c r="FC722" i="41"/>
  <c r="FC721" i="41"/>
  <c r="FC720" i="41"/>
  <c r="FC719" i="41"/>
  <c r="FC718" i="41"/>
  <c r="FC717" i="41"/>
  <c r="FC716" i="41"/>
  <c r="FC715" i="41"/>
  <c r="FC714" i="41"/>
  <c r="FC713" i="41"/>
  <c r="FC712" i="41"/>
  <c r="FC711" i="41"/>
  <c r="FC710" i="41"/>
  <c r="FC709" i="41"/>
  <c r="FC708" i="41"/>
  <c r="FC707" i="41"/>
  <c r="FC706" i="41"/>
  <c r="FC705" i="41"/>
  <c r="FC704" i="41"/>
  <c r="FC703" i="41"/>
  <c r="FC702" i="41"/>
  <c r="FC701" i="41"/>
  <c r="FC700" i="41"/>
  <c r="FC699" i="41"/>
  <c r="FC698" i="41"/>
  <c r="FC697" i="41"/>
  <c r="FC696" i="41"/>
  <c r="FC695" i="41"/>
  <c r="FC694" i="41"/>
  <c r="FC693" i="41"/>
  <c r="FC692" i="41"/>
  <c r="FC691" i="41"/>
  <c r="FC690" i="41"/>
  <c r="FC689" i="41"/>
  <c r="FC688" i="41"/>
  <c r="FC687" i="41"/>
  <c r="FC686" i="41"/>
  <c r="FC685" i="41"/>
  <c r="FC684" i="41"/>
  <c r="FC683" i="41"/>
  <c r="FC682" i="41"/>
  <c r="FC681" i="41"/>
  <c r="FC680" i="41"/>
  <c r="FC679" i="41"/>
  <c r="FC678" i="41"/>
  <c r="FC677" i="41"/>
  <c r="FC676" i="41"/>
  <c r="FC675" i="41"/>
  <c r="FC674" i="41"/>
  <c r="FC673" i="41"/>
  <c r="FC672" i="41"/>
  <c r="FC671" i="41"/>
  <c r="FC670" i="41"/>
  <c r="FC669" i="41"/>
  <c r="FC668" i="41"/>
  <c r="FC667" i="41"/>
  <c r="FC666" i="41"/>
  <c r="FC665" i="41"/>
  <c r="FC664" i="41"/>
  <c r="FC663" i="41"/>
  <c r="FC662" i="41"/>
  <c r="FC661" i="41"/>
  <c r="FC660" i="41"/>
  <c r="FC659" i="41"/>
  <c r="FC658" i="41"/>
  <c r="FC657" i="41"/>
  <c r="FC656" i="41"/>
  <c r="FC655" i="41"/>
  <c r="FC654" i="41"/>
  <c r="FC653" i="41"/>
  <c r="FC652" i="41"/>
  <c r="FC651" i="41"/>
  <c r="FC650" i="41"/>
  <c r="FC649" i="41"/>
  <c r="FC648" i="41"/>
  <c r="FC647" i="41"/>
  <c r="FC646" i="41"/>
  <c r="FC645" i="41"/>
  <c r="FC644" i="41"/>
  <c r="FC643" i="41"/>
  <c r="FC642" i="41"/>
  <c r="FC641" i="41"/>
  <c r="FC640" i="41"/>
  <c r="FC639" i="41"/>
  <c r="FC638" i="41"/>
  <c r="FC637" i="41"/>
  <c r="FC636" i="41"/>
  <c r="FC635" i="41"/>
  <c r="FC634" i="41"/>
  <c r="FC633" i="41"/>
  <c r="FC632" i="41"/>
  <c r="FC631" i="41"/>
  <c r="FC630" i="41"/>
  <c r="FC629" i="41"/>
  <c r="FC628" i="41"/>
  <c r="FC627" i="41"/>
  <c r="FC626" i="41"/>
  <c r="FC625" i="41"/>
  <c r="FC624" i="41"/>
  <c r="FC623" i="41"/>
  <c r="FC622" i="41"/>
  <c r="FC621" i="41"/>
  <c r="FC620" i="41"/>
  <c r="FC619" i="41"/>
  <c r="FC618" i="41"/>
  <c r="FC617" i="41"/>
  <c r="FC616" i="41"/>
  <c r="FC615" i="41"/>
  <c r="FC614" i="41"/>
  <c r="FC613" i="41"/>
  <c r="FC612" i="41"/>
  <c r="FC611" i="41"/>
  <c r="FC610" i="41"/>
  <c r="FC609" i="41"/>
  <c r="FC608" i="41"/>
  <c r="FC607" i="41"/>
  <c r="FC606" i="41"/>
  <c r="FC605" i="41"/>
  <c r="FC604" i="41"/>
  <c r="FC603" i="41"/>
  <c r="FC602" i="41"/>
  <c r="FC601" i="41"/>
  <c r="FC600" i="41"/>
  <c r="FC599" i="41"/>
  <c r="FC598" i="41"/>
  <c r="FC597" i="41"/>
  <c r="FC596" i="41"/>
  <c r="FC595" i="41"/>
  <c r="FC594" i="41"/>
  <c r="FC593" i="41"/>
  <c r="FC592" i="41"/>
  <c r="FC591" i="41"/>
  <c r="FC590" i="41"/>
  <c r="FC589" i="41"/>
  <c r="FC588" i="41"/>
  <c r="FC587" i="41"/>
  <c r="FC586" i="41"/>
  <c r="FC585" i="41"/>
  <c r="FC584" i="41"/>
  <c r="FC583" i="41"/>
  <c r="FC582" i="41"/>
  <c r="FC581" i="41"/>
  <c r="FC580" i="41"/>
  <c r="FC579" i="41"/>
  <c r="FC578" i="41"/>
  <c r="FC577" i="41"/>
  <c r="FC576" i="41"/>
  <c r="FC575" i="41"/>
  <c r="FC574" i="41"/>
  <c r="FC573" i="41"/>
  <c r="FC572" i="41"/>
  <c r="FC571" i="41"/>
  <c r="FC570" i="41"/>
  <c r="FC569" i="41"/>
  <c r="FC568" i="41"/>
  <c r="FC567" i="41"/>
  <c r="FC566" i="41"/>
  <c r="FC565" i="41"/>
  <c r="FC564" i="41"/>
  <c r="FC563" i="41"/>
  <c r="FC562" i="41"/>
  <c r="FC561" i="41"/>
  <c r="FC560" i="41"/>
  <c r="FC559" i="41"/>
  <c r="FC558" i="41"/>
  <c r="FC557" i="41"/>
  <c r="FC556" i="41"/>
  <c r="FC555" i="41"/>
  <c r="FC554" i="41"/>
  <c r="FC553" i="41"/>
  <c r="FC552" i="41"/>
  <c r="FC551" i="41"/>
  <c r="FC550" i="41"/>
  <c r="FC549" i="41"/>
  <c r="FC548" i="41"/>
  <c r="FC547" i="41"/>
  <c r="FC546" i="41"/>
  <c r="FC545" i="41"/>
  <c r="FC544" i="41"/>
  <c r="FC543" i="41"/>
  <c r="FC542" i="41"/>
  <c r="FC541" i="41"/>
  <c r="FC540" i="41"/>
  <c r="FC539" i="41"/>
  <c r="FC538" i="41"/>
  <c r="FC537" i="41"/>
  <c r="FC536" i="41"/>
  <c r="FC535" i="41"/>
  <c r="FC534" i="41"/>
  <c r="FC533" i="41"/>
  <c r="FC532" i="41"/>
  <c r="FC531" i="41"/>
  <c r="FC530" i="41"/>
  <c r="FC529" i="41"/>
  <c r="FC528" i="41"/>
  <c r="FC527" i="41"/>
  <c r="FC526" i="41"/>
  <c r="FC525" i="41"/>
  <c r="FC524" i="41"/>
  <c r="FC523" i="41"/>
  <c r="FC522" i="41"/>
  <c r="FC521" i="41"/>
  <c r="FC520" i="41"/>
  <c r="FC519" i="41"/>
  <c r="FC518" i="41"/>
  <c r="FC517" i="41"/>
  <c r="FC516" i="41"/>
  <c r="FC515" i="41"/>
  <c r="FC514" i="41"/>
  <c r="FC513" i="41"/>
  <c r="FC512" i="41"/>
  <c r="FC511" i="41"/>
  <c r="FC510" i="41"/>
  <c r="FC509" i="41"/>
  <c r="FC508" i="41"/>
  <c r="FC507" i="41"/>
  <c r="FC506" i="41"/>
  <c r="FC505" i="41"/>
  <c r="FC504" i="41"/>
  <c r="FC503" i="41"/>
  <c r="FC502" i="41"/>
  <c r="FC501" i="41"/>
  <c r="FC500" i="41"/>
  <c r="FC499" i="41"/>
  <c r="FC498" i="41"/>
  <c r="FC497" i="41"/>
  <c r="FC496" i="41"/>
  <c r="FC495" i="41"/>
  <c r="FC494" i="41"/>
  <c r="FC493" i="41"/>
  <c r="FC492" i="41"/>
  <c r="FC491" i="41"/>
  <c r="FC490" i="41"/>
  <c r="FC489" i="41"/>
  <c r="FC488" i="41"/>
  <c r="FC487" i="41"/>
  <c r="FC486" i="41"/>
  <c r="FC485" i="41"/>
  <c r="FC484" i="41"/>
  <c r="FC483" i="41"/>
  <c r="FC482" i="41"/>
  <c r="FC481" i="41"/>
  <c r="FC480" i="41"/>
  <c r="FC479" i="41"/>
  <c r="FC478" i="41"/>
  <c r="FC477" i="41"/>
  <c r="FC476" i="41"/>
  <c r="FC475" i="41"/>
  <c r="FC474" i="41"/>
  <c r="FC473" i="41"/>
  <c r="FC472" i="41"/>
  <c r="FC471" i="41"/>
  <c r="FC470" i="41"/>
  <c r="FC469" i="41"/>
  <c r="FC468" i="41"/>
  <c r="FC467" i="41"/>
  <c r="FC466" i="41"/>
  <c r="FC465" i="41"/>
  <c r="FC464" i="41"/>
  <c r="FC463" i="41"/>
  <c r="FC462" i="41"/>
  <c r="FC461" i="41"/>
  <c r="FC460" i="41"/>
  <c r="FC459" i="41"/>
  <c r="FC458" i="41"/>
  <c r="FC457" i="41"/>
  <c r="FC456" i="41"/>
  <c r="FC455" i="41"/>
  <c r="FC454" i="41"/>
  <c r="FC453" i="41"/>
  <c r="FC452" i="41"/>
  <c r="FC451" i="41"/>
  <c r="FC450" i="41"/>
  <c r="FC449" i="41"/>
  <c r="FC448" i="41"/>
  <c r="FC447" i="41"/>
  <c r="FC446" i="41"/>
  <c r="FC445" i="41"/>
  <c r="FC444" i="41"/>
  <c r="FC443" i="41"/>
  <c r="FC442" i="41"/>
  <c r="FC441" i="41"/>
  <c r="FC440" i="41"/>
  <c r="FC439" i="41"/>
  <c r="FC438" i="41"/>
  <c r="FC437" i="41"/>
  <c r="FC436" i="41"/>
  <c r="FC435" i="41"/>
  <c r="FC434" i="41"/>
  <c r="FC433" i="41"/>
  <c r="FC432" i="41"/>
  <c r="FC431" i="41"/>
  <c r="FC430" i="41"/>
  <c r="FC429" i="41"/>
  <c r="FC428" i="41"/>
  <c r="FC427" i="41"/>
  <c r="FC426" i="41"/>
  <c r="FC425" i="41"/>
  <c r="FC424" i="41"/>
  <c r="FC423" i="41"/>
  <c r="FC422" i="41"/>
  <c r="FC421" i="41"/>
  <c r="FC420" i="41"/>
  <c r="FC419" i="41"/>
  <c r="FC418" i="41"/>
  <c r="FC417" i="41"/>
  <c r="FC416" i="41"/>
  <c r="FC415" i="41"/>
  <c r="FC414" i="41"/>
  <c r="FC413" i="41"/>
  <c r="FC412" i="41"/>
  <c r="FC411" i="41"/>
  <c r="FC410" i="41"/>
  <c r="FC409" i="41"/>
  <c r="FC408" i="41"/>
  <c r="FC407" i="41"/>
  <c r="FC406" i="41"/>
  <c r="FC405" i="41"/>
  <c r="FC404" i="41"/>
  <c r="FC403" i="41"/>
  <c r="FC402" i="41"/>
  <c r="FC401" i="41"/>
  <c r="FC400" i="41"/>
  <c r="FC399" i="41"/>
  <c r="FC398" i="41"/>
  <c r="FC397" i="41"/>
  <c r="FC396" i="41"/>
  <c r="FC395" i="41"/>
  <c r="FC394" i="41"/>
  <c r="FC393" i="41"/>
  <c r="FC392" i="41"/>
  <c r="FC391" i="41"/>
  <c r="FC390" i="41"/>
  <c r="FC389" i="41"/>
  <c r="FC388" i="41"/>
  <c r="FC387" i="41"/>
  <c r="FC386" i="41"/>
  <c r="FC385" i="41"/>
  <c r="FC384" i="41"/>
  <c r="FC383" i="41"/>
  <c r="FC382" i="41"/>
  <c r="FC381" i="41"/>
  <c r="FC380" i="41"/>
  <c r="FC379" i="41"/>
  <c r="FC378" i="41"/>
  <c r="FC377" i="41"/>
  <c r="FC376" i="41"/>
  <c r="FC375" i="41"/>
  <c r="FC374" i="41"/>
  <c r="FC373" i="41"/>
  <c r="FC372" i="41"/>
  <c r="FC371" i="41"/>
  <c r="FC370" i="41"/>
  <c r="FC369" i="41"/>
  <c r="FC368" i="41"/>
  <c r="FC367" i="41"/>
  <c r="FC366" i="41"/>
  <c r="FC365" i="41"/>
  <c r="FC364" i="41"/>
  <c r="FC363" i="41"/>
  <c r="FC362" i="41"/>
  <c r="FC361" i="41"/>
  <c r="FC360" i="41"/>
  <c r="FC359" i="41"/>
  <c r="FC358" i="41"/>
  <c r="FC357" i="41"/>
  <c r="FC356" i="41"/>
  <c r="FC355" i="41"/>
  <c r="FC354" i="41"/>
  <c r="FC353" i="41"/>
  <c r="FC352" i="41"/>
  <c r="FC351" i="41"/>
  <c r="FC350" i="41"/>
  <c r="FC349" i="41"/>
  <c r="FC348" i="41"/>
  <c r="FC347" i="41"/>
  <c r="FC346" i="41"/>
  <c r="FC345" i="41"/>
  <c r="FC344" i="41"/>
  <c r="FC343" i="41"/>
  <c r="FC342" i="41"/>
  <c r="FC341" i="41"/>
  <c r="FC340" i="41"/>
  <c r="FC339" i="41"/>
  <c r="FC338" i="41"/>
  <c r="FC337" i="41"/>
  <c r="FC336" i="41"/>
  <c r="FC335" i="41"/>
  <c r="FC334" i="41"/>
  <c r="FC333" i="41"/>
  <c r="FC332" i="41"/>
  <c r="FC331" i="41"/>
  <c r="FC330" i="41"/>
  <c r="FC329" i="41"/>
  <c r="FC328" i="41"/>
  <c r="FC327" i="41"/>
  <c r="FC326" i="41"/>
  <c r="FC325" i="41"/>
  <c r="FC324" i="41"/>
  <c r="FC323" i="41"/>
  <c r="FC322" i="41"/>
  <c r="FC321" i="41"/>
  <c r="FC320" i="41"/>
  <c r="FC319" i="41"/>
  <c r="FC318" i="41"/>
  <c r="FC317" i="41"/>
  <c r="FC316" i="41"/>
  <c r="FC315" i="41"/>
  <c r="FC314" i="41"/>
  <c r="FC313" i="41"/>
  <c r="FC312" i="41"/>
  <c r="FC311" i="41"/>
  <c r="FC310" i="41"/>
  <c r="FC309" i="41"/>
  <c r="FC308" i="41"/>
  <c r="FC307" i="41"/>
  <c r="FC306" i="41"/>
  <c r="FC305" i="41"/>
  <c r="FC304" i="41"/>
  <c r="FC303" i="41"/>
  <c r="FC302" i="41"/>
  <c r="FC301" i="41"/>
  <c r="FC300" i="41"/>
  <c r="FC299" i="41"/>
  <c r="FC298" i="41"/>
  <c r="FC297" i="41"/>
  <c r="FC296" i="41"/>
  <c r="FC295" i="41"/>
  <c r="FC294" i="41"/>
  <c r="FC293" i="41"/>
  <c r="FC292" i="41"/>
  <c r="FC291" i="41"/>
  <c r="FC290" i="41"/>
  <c r="FC289" i="41"/>
  <c r="FC288" i="41"/>
  <c r="FC287" i="41"/>
  <c r="FC286" i="41"/>
  <c r="FC285" i="41"/>
  <c r="FC284" i="41"/>
  <c r="FC283" i="41"/>
  <c r="FC282" i="41"/>
  <c r="FC281" i="41"/>
  <c r="FC280" i="41"/>
  <c r="FC279" i="41"/>
  <c r="FC278" i="41"/>
  <c r="FC277" i="41"/>
  <c r="FC276" i="41"/>
  <c r="FC275" i="41"/>
  <c r="FC274" i="41"/>
  <c r="FC273" i="41"/>
  <c r="FC272" i="41"/>
  <c r="FC271" i="41"/>
  <c r="FC270" i="41"/>
  <c r="FC269" i="41"/>
  <c r="FC268" i="41"/>
  <c r="FC267" i="41"/>
  <c r="FC266" i="41"/>
  <c r="FC265" i="41"/>
  <c r="FC264" i="41"/>
  <c r="FC263" i="41"/>
  <c r="FC262" i="41"/>
  <c r="FC261" i="41"/>
  <c r="FC260" i="41"/>
  <c r="FC259" i="41"/>
  <c r="FC258" i="41"/>
  <c r="FC257" i="41"/>
  <c r="FC256" i="41"/>
  <c r="FC255" i="41"/>
  <c r="FC254" i="41"/>
  <c r="FC253" i="41"/>
  <c r="FC252" i="41"/>
  <c r="FC251" i="41"/>
  <c r="FC250" i="41"/>
  <c r="FC249" i="41"/>
  <c r="FC248" i="41"/>
  <c r="FC247" i="41"/>
  <c r="FC246" i="41"/>
  <c r="FC245" i="41"/>
  <c r="FC244" i="41"/>
  <c r="FC243" i="41"/>
  <c r="FC242" i="41"/>
  <c r="FC241" i="41"/>
  <c r="FC240" i="41"/>
  <c r="FC239" i="41"/>
  <c r="FC238" i="41"/>
  <c r="FC237" i="41"/>
  <c r="FC236" i="41"/>
  <c r="FC235" i="41"/>
  <c r="FC234" i="41"/>
  <c r="FC233" i="41"/>
  <c r="FC232" i="41"/>
  <c r="FC231" i="41"/>
  <c r="FC230" i="41"/>
  <c r="FC229" i="41"/>
  <c r="FC228" i="41"/>
  <c r="FC227" i="41"/>
  <c r="FC226" i="41"/>
  <c r="FC225" i="41"/>
  <c r="FC224" i="41"/>
  <c r="FC223" i="41"/>
  <c r="FC222" i="41"/>
  <c r="FC221" i="41"/>
  <c r="FC220" i="41"/>
  <c r="FC219" i="41"/>
  <c r="FC218" i="41"/>
  <c r="FC217" i="41"/>
  <c r="FC216" i="41"/>
  <c r="FC215" i="41"/>
  <c r="FC214" i="41"/>
  <c r="FC213" i="41"/>
  <c r="FC212" i="41"/>
  <c r="FC211" i="41"/>
  <c r="FC210" i="41"/>
  <c r="FC209" i="41"/>
  <c r="FC208" i="41"/>
  <c r="FC207" i="41"/>
  <c r="FC206" i="41"/>
  <c r="FC205" i="41"/>
  <c r="FC204" i="41"/>
  <c r="FC203" i="41"/>
  <c r="FC202" i="41"/>
  <c r="FC201" i="41"/>
  <c r="FC200" i="41"/>
  <c r="FC199" i="41"/>
  <c r="FC198" i="41"/>
  <c r="FC197" i="41"/>
  <c r="FC196" i="41"/>
  <c r="FC195" i="41"/>
  <c r="FC194" i="41"/>
  <c r="FC193" i="41"/>
  <c r="FC192" i="41"/>
  <c r="FC191" i="41"/>
  <c r="FC190" i="41"/>
  <c r="FC189" i="41"/>
  <c r="FC188" i="41"/>
  <c r="FC187" i="41"/>
  <c r="FC186" i="41"/>
  <c r="FC185" i="41"/>
  <c r="FC184" i="41"/>
  <c r="FC183" i="41"/>
  <c r="FC182" i="41"/>
  <c r="FC181" i="41"/>
  <c r="FC180" i="41"/>
  <c r="FC179" i="41"/>
  <c r="FC178" i="41"/>
  <c r="FC177" i="41"/>
  <c r="FC176" i="41"/>
  <c r="FC175" i="41"/>
  <c r="FC174" i="41"/>
  <c r="FC173" i="41"/>
  <c r="FC172" i="41"/>
  <c r="FC171" i="41"/>
  <c r="FC170" i="41"/>
  <c r="FC169" i="41"/>
  <c r="FC168" i="41"/>
  <c r="FC167" i="41"/>
  <c r="FC166" i="41"/>
  <c r="FC165" i="41"/>
  <c r="FC164" i="41"/>
  <c r="FC163" i="41"/>
  <c r="FC162" i="41"/>
  <c r="FC161" i="41"/>
  <c r="FC160" i="41"/>
  <c r="FC159" i="41"/>
  <c r="FC158" i="41"/>
  <c r="FC157" i="41"/>
  <c r="FC156" i="41"/>
  <c r="FC155" i="41"/>
  <c r="FC154" i="41"/>
  <c r="FC153" i="41"/>
  <c r="FC152" i="41"/>
  <c r="FC151" i="41"/>
  <c r="FC150" i="41"/>
  <c r="FC149" i="41"/>
  <c r="FC148" i="41"/>
  <c r="FC147" i="41"/>
  <c r="FC146" i="41"/>
  <c r="FC145" i="41"/>
  <c r="FC144" i="41"/>
  <c r="FC143" i="41"/>
  <c r="FC142" i="41"/>
  <c r="FC141" i="41"/>
  <c r="FC140" i="41"/>
  <c r="FC139" i="41"/>
  <c r="FC138" i="41"/>
  <c r="FC137" i="41"/>
  <c r="FC136" i="41"/>
  <c r="FC135" i="41"/>
  <c r="FC134" i="41"/>
  <c r="FC133" i="41"/>
  <c r="FC132" i="41"/>
  <c r="FC131" i="41"/>
  <c r="FC130" i="41"/>
  <c r="FC129" i="41"/>
  <c r="FC128" i="41"/>
  <c r="FC127" i="41"/>
  <c r="FC126" i="41"/>
  <c r="FC125" i="41"/>
  <c r="FC124" i="41"/>
  <c r="FC123" i="41"/>
  <c r="FC122" i="41"/>
  <c r="FC121" i="41"/>
  <c r="FC120" i="41"/>
  <c r="FC119" i="41"/>
  <c r="FC118" i="41"/>
  <c r="FC117" i="41"/>
  <c r="FC116" i="41"/>
  <c r="FC115" i="41"/>
  <c r="FC114" i="41"/>
  <c r="FC113" i="41"/>
  <c r="FC112" i="41"/>
  <c r="FC111" i="41"/>
  <c r="FC110" i="41"/>
  <c r="FC109" i="41"/>
  <c r="FC108" i="41"/>
  <c r="FC107" i="41"/>
  <c r="FC106" i="41"/>
  <c r="FC105" i="41"/>
  <c r="FC104" i="41"/>
  <c r="FC103" i="41"/>
  <c r="FC102" i="41"/>
  <c r="FC101" i="41"/>
  <c r="FC100" i="41"/>
  <c r="FC99" i="41"/>
  <c r="FC98" i="41"/>
  <c r="FC97" i="41"/>
  <c r="FC96" i="41"/>
  <c r="FC95" i="41"/>
  <c r="FC94" i="41"/>
  <c r="FC93" i="41"/>
  <c r="FC92" i="41"/>
  <c r="FC91" i="41"/>
  <c r="FC90" i="41"/>
  <c r="FC89" i="41"/>
  <c r="FC88" i="41"/>
  <c r="FC87" i="41"/>
  <c r="FC86" i="41"/>
  <c r="FC85" i="41"/>
  <c r="FC84" i="41"/>
  <c r="FC83" i="41"/>
  <c r="FC82" i="41"/>
  <c r="FC81" i="41"/>
  <c r="FC80" i="41"/>
  <c r="FC79" i="41"/>
  <c r="FC78" i="41"/>
  <c r="FC77" i="41"/>
  <c r="FC76" i="41"/>
  <c r="FC75" i="41"/>
  <c r="FC74" i="41"/>
  <c r="FC73" i="41"/>
  <c r="FC72" i="41"/>
  <c r="FC71" i="41"/>
  <c r="FC70" i="41"/>
  <c r="FC69" i="41"/>
  <c r="FC68" i="41"/>
  <c r="FC67" i="41"/>
  <c r="FC66" i="41"/>
  <c r="FC65" i="41"/>
  <c r="FC64" i="41"/>
  <c r="FC63" i="41"/>
  <c r="FC62" i="41"/>
  <c r="FC61" i="41"/>
  <c r="FC60" i="41"/>
  <c r="FC59" i="41"/>
  <c r="FC58" i="41"/>
  <c r="FC57" i="41"/>
  <c r="FC56" i="41"/>
  <c r="FC55" i="41"/>
  <c r="FC54" i="41"/>
  <c r="FC53" i="41"/>
  <c r="FC52" i="41"/>
  <c r="FC51" i="41"/>
  <c r="FC50" i="41"/>
  <c r="FC49" i="41"/>
  <c r="FC48" i="41"/>
  <c r="FC47" i="41"/>
  <c r="FC46" i="41"/>
  <c r="FC45" i="41"/>
  <c r="FC44" i="41"/>
  <c r="FC43" i="41"/>
  <c r="FC42" i="41"/>
  <c r="FC41" i="41"/>
  <c r="FC40" i="41"/>
  <c r="FC39" i="41"/>
  <c r="FC38" i="41"/>
  <c r="FC37" i="41"/>
  <c r="FC36" i="41"/>
  <c r="EV1034" i="41"/>
  <c r="EV1033" i="41"/>
  <c r="EV1032" i="41"/>
  <c r="EV1031" i="41"/>
  <c r="EV1030" i="41"/>
  <c r="EV1029" i="41"/>
  <c r="EV1028" i="41"/>
  <c r="EV1027" i="41"/>
  <c r="EV1026" i="41"/>
  <c r="EV1025" i="41"/>
  <c r="EV1024" i="41"/>
  <c r="EV1023" i="41"/>
  <c r="EV1022" i="41"/>
  <c r="EV1021" i="41"/>
  <c r="EV1020" i="41"/>
  <c r="EV1019" i="41"/>
  <c r="EV1018" i="41"/>
  <c r="EV1017" i="41"/>
  <c r="EV1016" i="41"/>
  <c r="EV1015" i="41"/>
  <c r="EV1014" i="41"/>
  <c r="EV1013" i="41"/>
  <c r="EV1012" i="41"/>
  <c r="EV1011" i="41"/>
  <c r="EV1010" i="41"/>
  <c r="EV1009" i="41"/>
  <c r="EV1008" i="41"/>
  <c r="EV1007" i="41"/>
  <c r="EV1006" i="41"/>
  <c r="EV1005" i="41"/>
  <c r="EV1004" i="41"/>
  <c r="EV1003" i="41"/>
  <c r="EV1002" i="41"/>
  <c r="EV1001" i="41"/>
  <c r="EV1000" i="41"/>
  <c r="EV999" i="41"/>
  <c r="EV998" i="41"/>
  <c r="EV997" i="41"/>
  <c r="EV996" i="41"/>
  <c r="EV995" i="41"/>
  <c r="EV994" i="41"/>
  <c r="EV993" i="41"/>
  <c r="EV992" i="41"/>
  <c r="EV991" i="41"/>
  <c r="EV990" i="41"/>
  <c r="EV989" i="41"/>
  <c r="EV988" i="41"/>
  <c r="EV987" i="41"/>
  <c r="EV986" i="41"/>
  <c r="EV985" i="41"/>
  <c r="EV984" i="41"/>
  <c r="EV983" i="41"/>
  <c r="EV982" i="41"/>
  <c r="EV981" i="41"/>
  <c r="EV980" i="41"/>
  <c r="EV979" i="41"/>
  <c r="EV978" i="41"/>
  <c r="EV977" i="41"/>
  <c r="EV976" i="41"/>
  <c r="EV975" i="41"/>
  <c r="EV974" i="41"/>
  <c r="EV973" i="41"/>
  <c r="EV972" i="41"/>
  <c r="EV971" i="41"/>
  <c r="EV970" i="41"/>
  <c r="EV969" i="41"/>
  <c r="EV968" i="41"/>
  <c r="EV967" i="41"/>
  <c r="EV966" i="41"/>
  <c r="EV965" i="41"/>
  <c r="EV964" i="41"/>
  <c r="EV963" i="41"/>
  <c r="EV962" i="41"/>
  <c r="EV961" i="41"/>
  <c r="EV960" i="41"/>
  <c r="EV959" i="41"/>
  <c r="EV958" i="41"/>
  <c r="EV957" i="41"/>
  <c r="EV956" i="41"/>
  <c r="EV955" i="41"/>
  <c r="EV954" i="41"/>
  <c r="EV953" i="41"/>
  <c r="EV952" i="41"/>
  <c r="EV951" i="41"/>
  <c r="EV950" i="41"/>
  <c r="EV949" i="41"/>
  <c r="EV948" i="41"/>
  <c r="EV947" i="41"/>
  <c r="EV946" i="41"/>
  <c r="EV945" i="41"/>
  <c r="EV944" i="41"/>
  <c r="EV943" i="41"/>
  <c r="EV942" i="41"/>
  <c r="EV941" i="41"/>
  <c r="EV940" i="41"/>
  <c r="EV939" i="41"/>
  <c r="EV938" i="41"/>
  <c r="EV937" i="41"/>
  <c r="EV936" i="41"/>
  <c r="EV935" i="41"/>
  <c r="EV934" i="41"/>
  <c r="EV933" i="41"/>
  <c r="EV932" i="41"/>
  <c r="EV931" i="41"/>
  <c r="EV930" i="41"/>
  <c r="EV929" i="41"/>
  <c r="EV928" i="41"/>
  <c r="EV927" i="41"/>
  <c r="EV926" i="41"/>
  <c r="EV925" i="41"/>
  <c r="EV924" i="41"/>
  <c r="EV923" i="41"/>
  <c r="EV922" i="41"/>
  <c r="EV921" i="41"/>
  <c r="EV920" i="41"/>
  <c r="EV919" i="41"/>
  <c r="EV918" i="41"/>
  <c r="EV917" i="41"/>
  <c r="EV916" i="41"/>
  <c r="EV915" i="41"/>
  <c r="EV914" i="41"/>
  <c r="EV913" i="41"/>
  <c r="EV912" i="41"/>
  <c r="EV911" i="41"/>
  <c r="EV910" i="41"/>
  <c r="EV909" i="41"/>
  <c r="EV908" i="41"/>
  <c r="EV907" i="41"/>
  <c r="EV906" i="41"/>
  <c r="EV905" i="41"/>
  <c r="EV904" i="41"/>
  <c r="EV903" i="41"/>
  <c r="EV902" i="41"/>
  <c r="EV901" i="41"/>
  <c r="EV900" i="41"/>
  <c r="EV899" i="41"/>
  <c r="EV898" i="41"/>
  <c r="EV897" i="41"/>
  <c r="EV896" i="41"/>
  <c r="EV895" i="41"/>
  <c r="EV894" i="41"/>
  <c r="EV893" i="41"/>
  <c r="EV892" i="41"/>
  <c r="EV891" i="41"/>
  <c r="EV890" i="41"/>
  <c r="EV889" i="41"/>
  <c r="EV888" i="41"/>
  <c r="EV887" i="41"/>
  <c r="EV886" i="41"/>
  <c r="EV885" i="41"/>
  <c r="EV884" i="41"/>
  <c r="EV883" i="41"/>
  <c r="EV882" i="41"/>
  <c r="EV881" i="41"/>
  <c r="EV880" i="41"/>
  <c r="EV879" i="41"/>
  <c r="EV878" i="41"/>
  <c r="EV877" i="41"/>
  <c r="EV876" i="41"/>
  <c r="EV875" i="41"/>
  <c r="EV874" i="41"/>
  <c r="EV873" i="41"/>
  <c r="EV872" i="41"/>
  <c r="EV871" i="41"/>
  <c r="EV870" i="41"/>
  <c r="EV869" i="41"/>
  <c r="EV868" i="41"/>
  <c r="EV867" i="41"/>
  <c r="EV866" i="41"/>
  <c r="EV865" i="41"/>
  <c r="EV864" i="41"/>
  <c r="EV863" i="41"/>
  <c r="EV862" i="41"/>
  <c r="EV861" i="41"/>
  <c r="EV860" i="41"/>
  <c r="EV859" i="41"/>
  <c r="EV858" i="41"/>
  <c r="EV857" i="41"/>
  <c r="EV856" i="41"/>
  <c r="EV855" i="41"/>
  <c r="EV854" i="41"/>
  <c r="EV853" i="41"/>
  <c r="EV852" i="41"/>
  <c r="EV851" i="41"/>
  <c r="EV850" i="41"/>
  <c r="EV849" i="41"/>
  <c r="EV848" i="41"/>
  <c r="EV847" i="41"/>
  <c r="EV846" i="41"/>
  <c r="EV845" i="41"/>
  <c r="EV844" i="41"/>
  <c r="EV843" i="41"/>
  <c r="EV842" i="41"/>
  <c r="EV841" i="41"/>
  <c r="EV840" i="41"/>
  <c r="EV839" i="41"/>
  <c r="EV838" i="41"/>
  <c r="EV837" i="41"/>
  <c r="EV836" i="41"/>
  <c r="EV835" i="41"/>
  <c r="EV834" i="41"/>
  <c r="EV833" i="41"/>
  <c r="EV832" i="41"/>
  <c r="EV831" i="41"/>
  <c r="EV830" i="41"/>
  <c r="EV829" i="41"/>
  <c r="EV828" i="41"/>
  <c r="EV827" i="41"/>
  <c r="EV826" i="41"/>
  <c r="EV825" i="41"/>
  <c r="EV824" i="41"/>
  <c r="EV823" i="41"/>
  <c r="EV822" i="41"/>
  <c r="EV821" i="41"/>
  <c r="EV820" i="41"/>
  <c r="EV819" i="41"/>
  <c r="EV818" i="41"/>
  <c r="EV817" i="41"/>
  <c r="EV816" i="41"/>
  <c r="EV815" i="41"/>
  <c r="EV814" i="41"/>
  <c r="EV813" i="41"/>
  <c r="EV812" i="41"/>
  <c r="EV811" i="41"/>
  <c r="EV810" i="41"/>
  <c r="EV809" i="41"/>
  <c r="EV808" i="41"/>
  <c r="EV807" i="41"/>
  <c r="EV806" i="41"/>
  <c r="EV805" i="41"/>
  <c r="EV804" i="41"/>
  <c r="EV803" i="41"/>
  <c r="EV802" i="41"/>
  <c r="EV801" i="41"/>
  <c r="EV800" i="41"/>
  <c r="EV799" i="41"/>
  <c r="EV798" i="41"/>
  <c r="EV797" i="41"/>
  <c r="EV796" i="41"/>
  <c r="EV795" i="41"/>
  <c r="EV794" i="41"/>
  <c r="EV793" i="41"/>
  <c r="EV792" i="41"/>
  <c r="EV791" i="41"/>
  <c r="EV790" i="41"/>
  <c r="EV789" i="41"/>
  <c r="EV788" i="41"/>
  <c r="EV787" i="41"/>
  <c r="EV786" i="41"/>
  <c r="EV785" i="41"/>
  <c r="EV784" i="41"/>
  <c r="EV783" i="41"/>
  <c r="EV782" i="41"/>
  <c r="EV781" i="41"/>
  <c r="EV780" i="41"/>
  <c r="EV779" i="41"/>
  <c r="EV778" i="41"/>
  <c r="EV777" i="41"/>
  <c r="EV776" i="41"/>
  <c r="EV775" i="41"/>
  <c r="EV774" i="41"/>
  <c r="EV773" i="41"/>
  <c r="EV772" i="41"/>
  <c r="EV771" i="41"/>
  <c r="EV770" i="41"/>
  <c r="EV769" i="41"/>
  <c r="EV768" i="41"/>
  <c r="EV767" i="41"/>
  <c r="EV766" i="41"/>
  <c r="EV765" i="41"/>
  <c r="EV764" i="41"/>
  <c r="EV763" i="41"/>
  <c r="EV762" i="41"/>
  <c r="EV761" i="41"/>
  <c r="EV760" i="41"/>
  <c r="EV759" i="41"/>
  <c r="EV758" i="41"/>
  <c r="EV757" i="41"/>
  <c r="EV756" i="41"/>
  <c r="EV755" i="41"/>
  <c r="EV754" i="41"/>
  <c r="EV753" i="41"/>
  <c r="EV752" i="41"/>
  <c r="EV751" i="41"/>
  <c r="EV750" i="41"/>
  <c r="EV749" i="41"/>
  <c r="EV748" i="41"/>
  <c r="EV747" i="41"/>
  <c r="EV746" i="41"/>
  <c r="EV745" i="41"/>
  <c r="EV744" i="41"/>
  <c r="EV743" i="41"/>
  <c r="EV742" i="41"/>
  <c r="EV741" i="41"/>
  <c r="EV740" i="41"/>
  <c r="EV739" i="41"/>
  <c r="EV738" i="41"/>
  <c r="EV737" i="41"/>
  <c r="EV736" i="41"/>
  <c r="EV735" i="41"/>
  <c r="EV734" i="41"/>
  <c r="EV733" i="41"/>
  <c r="EV732" i="41"/>
  <c r="EV731" i="41"/>
  <c r="EV730" i="41"/>
  <c r="EV729" i="41"/>
  <c r="EV728" i="41"/>
  <c r="EV727" i="41"/>
  <c r="EV726" i="41"/>
  <c r="EV725" i="41"/>
  <c r="EV724" i="41"/>
  <c r="EV723" i="41"/>
  <c r="EV722" i="41"/>
  <c r="EV721" i="41"/>
  <c r="EV720" i="41"/>
  <c r="EV719" i="41"/>
  <c r="EV718" i="41"/>
  <c r="EV717" i="41"/>
  <c r="EV716" i="41"/>
  <c r="EV715" i="41"/>
  <c r="EV714" i="41"/>
  <c r="EV713" i="41"/>
  <c r="EV712" i="41"/>
  <c r="EV711" i="41"/>
  <c r="EV710" i="41"/>
  <c r="EV709" i="41"/>
  <c r="EV708" i="41"/>
  <c r="EV707" i="41"/>
  <c r="EV706" i="41"/>
  <c r="EV705" i="41"/>
  <c r="EV704" i="41"/>
  <c r="EV703" i="41"/>
  <c r="EV702" i="41"/>
  <c r="EV701" i="41"/>
  <c r="EV700" i="41"/>
  <c r="EV699" i="41"/>
  <c r="EV698" i="41"/>
  <c r="EV697" i="41"/>
  <c r="EV696" i="41"/>
  <c r="EV695" i="41"/>
  <c r="EV694" i="41"/>
  <c r="EV693" i="41"/>
  <c r="EV692" i="41"/>
  <c r="EV691" i="41"/>
  <c r="EV690" i="41"/>
  <c r="EV689" i="41"/>
  <c r="EV688" i="41"/>
  <c r="EV687" i="41"/>
  <c r="EV686" i="41"/>
  <c r="EV685" i="41"/>
  <c r="EV684" i="41"/>
  <c r="EV683" i="41"/>
  <c r="EV682" i="41"/>
  <c r="EV681" i="41"/>
  <c r="EV680" i="41"/>
  <c r="EV679" i="41"/>
  <c r="EV678" i="41"/>
  <c r="EV677" i="41"/>
  <c r="EV676" i="41"/>
  <c r="EV675" i="41"/>
  <c r="EV674" i="41"/>
  <c r="EV673" i="41"/>
  <c r="EV672" i="41"/>
  <c r="EV671" i="41"/>
  <c r="EV670" i="41"/>
  <c r="EV669" i="41"/>
  <c r="EV668" i="41"/>
  <c r="EV667" i="41"/>
  <c r="EV666" i="41"/>
  <c r="EV665" i="41"/>
  <c r="EV664" i="41"/>
  <c r="EV663" i="41"/>
  <c r="EV662" i="41"/>
  <c r="EV661" i="41"/>
  <c r="EV660" i="41"/>
  <c r="EV659" i="41"/>
  <c r="EV658" i="41"/>
  <c r="EV657" i="41"/>
  <c r="EV656" i="41"/>
  <c r="EV655" i="41"/>
  <c r="EV654" i="41"/>
  <c r="EV653" i="41"/>
  <c r="EV652" i="41"/>
  <c r="EV651" i="41"/>
  <c r="EV650" i="41"/>
  <c r="EV649" i="41"/>
  <c r="EV648" i="41"/>
  <c r="EV647" i="41"/>
  <c r="EV646" i="41"/>
  <c r="EV645" i="41"/>
  <c r="EV644" i="41"/>
  <c r="EV643" i="41"/>
  <c r="EV642" i="41"/>
  <c r="EV641" i="41"/>
  <c r="EV640" i="41"/>
  <c r="EV639" i="41"/>
  <c r="EV638" i="41"/>
  <c r="EV637" i="41"/>
  <c r="EV636" i="41"/>
  <c r="EV635" i="41"/>
  <c r="EV634" i="41"/>
  <c r="EV633" i="41"/>
  <c r="EV632" i="41"/>
  <c r="EV631" i="41"/>
  <c r="EV630" i="41"/>
  <c r="EV629" i="41"/>
  <c r="EV628" i="41"/>
  <c r="EV627" i="41"/>
  <c r="EV626" i="41"/>
  <c r="EV625" i="41"/>
  <c r="EV624" i="41"/>
  <c r="EV623" i="41"/>
  <c r="EV622" i="41"/>
  <c r="EV621" i="41"/>
  <c r="EV620" i="41"/>
  <c r="EV619" i="41"/>
  <c r="EV618" i="41"/>
  <c r="EV617" i="41"/>
  <c r="EV616" i="41"/>
  <c r="EV615" i="41"/>
  <c r="EV614" i="41"/>
  <c r="EV613" i="41"/>
  <c r="EV612" i="41"/>
  <c r="EV611" i="41"/>
  <c r="EV610" i="41"/>
  <c r="EV609" i="41"/>
  <c r="EV608" i="41"/>
  <c r="EV607" i="41"/>
  <c r="EV606" i="41"/>
  <c r="EV605" i="41"/>
  <c r="EV604" i="41"/>
  <c r="EV603" i="41"/>
  <c r="EV602" i="41"/>
  <c r="EV601" i="41"/>
  <c r="EV600" i="41"/>
  <c r="EV599" i="41"/>
  <c r="EV598" i="41"/>
  <c r="EV597" i="41"/>
  <c r="EV596" i="41"/>
  <c r="EV595" i="41"/>
  <c r="EV594" i="41"/>
  <c r="EV593" i="41"/>
  <c r="EV592" i="41"/>
  <c r="EV591" i="41"/>
  <c r="EV590" i="41"/>
  <c r="EV589" i="41"/>
  <c r="EV588" i="41"/>
  <c r="EV587" i="41"/>
  <c r="EV586" i="41"/>
  <c r="EV585" i="41"/>
  <c r="EV584" i="41"/>
  <c r="EV583" i="41"/>
  <c r="EV582" i="41"/>
  <c r="EV581" i="41"/>
  <c r="EV580" i="41"/>
  <c r="EV579" i="41"/>
  <c r="EV578" i="41"/>
  <c r="EV577" i="41"/>
  <c r="EV576" i="41"/>
  <c r="EV575" i="41"/>
  <c r="EV574" i="41"/>
  <c r="EV573" i="41"/>
  <c r="EV572" i="41"/>
  <c r="EV571" i="41"/>
  <c r="EV570" i="41"/>
  <c r="EV569" i="41"/>
  <c r="EV568" i="41"/>
  <c r="EV567" i="41"/>
  <c r="EV566" i="41"/>
  <c r="EV565" i="41"/>
  <c r="EV564" i="41"/>
  <c r="EV563" i="41"/>
  <c r="EV562" i="41"/>
  <c r="EV561" i="41"/>
  <c r="EV560" i="41"/>
  <c r="EV559" i="41"/>
  <c r="EV558" i="41"/>
  <c r="EV557" i="41"/>
  <c r="EV556" i="41"/>
  <c r="EV555" i="41"/>
  <c r="EV554" i="41"/>
  <c r="EV553" i="41"/>
  <c r="EV552" i="41"/>
  <c r="EV551" i="41"/>
  <c r="EV550" i="41"/>
  <c r="EV549" i="41"/>
  <c r="EV548" i="41"/>
  <c r="EV547" i="41"/>
  <c r="EV546" i="41"/>
  <c r="EV545" i="41"/>
  <c r="EV544" i="41"/>
  <c r="EV543" i="41"/>
  <c r="EV542" i="41"/>
  <c r="EV541" i="41"/>
  <c r="EV540" i="41"/>
  <c r="EV539" i="41"/>
  <c r="EV538" i="41"/>
  <c r="EV537" i="41"/>
  <c r="EV536" i="41"/>
  <c r="EV535" i="41"/>
  <c r="EV534" i="41"/>
  <c r="EV533" i="41"/>
  <c r="EV532" i="41"/>
  <c r="EV531" i="41"/>
  <c r="EV530" i="41"/>
  <c r="EV529" i="41"/>
  <c r="EV528" i="41"/>
  <c r="EV527" i="41"/>
  <c r="EV526" i="41"/>
  <c r="EV525" i="41"/>
  <c r="EV524" i="41"/>
  <c r="EV523" i="41"/>
  <c r="EV522" i="41"/>
  <c r="EV521" i="41"/>
  <c r="EV520" i="41"/>
  <c r="EV519" i="41"/>
  <c r="EV518" i="41"/>
  <c r="EV517" i="41"/>
  <c r="EV516" i="41"/>
  <c r="EV515" i="41"/>
  <c r="EV514" i="41"/>
  <c r="EV513" i="41"/>
  <c r="EV512" i="41"/>
  <c r="EV511" i="41"/>
  <c r="EV510" i="41"/>
  <c r="EV509" i="41"/>
  <c r="EV508" i="41"/>
  <c r="EV507" i="41"/>
  <c r="EV506" i="41"/>
  <c r="EV505" i="41"/>
  <c r="EV504" i="41"/>
  <c r="EV503" i="41"/>
  <c r="EV502" i="41"/>
  <c r="EV501" i="41"/>
  <c r="EV500" i="41"/>
  <c r="EV499" i="41"/>
  <c r="EV498" i="41"/>
  <c r="EV497" i="41"/>
  <c r="EV496" i="41"/>
  <c r="EV495" i="41"/>
  <c r="EV494" i="41"/>
  <c r="EV493" i="41"/>
  <c r="EV492" i="41"/>
  <c r="EV491" i="41"/>
  <c r="EV490" i="41"/>
  <c r="EV489" i="41"/>
  <c r="EV488" i="41"/>
  <c r="EV487" i="41"/>
  <c r="EV486" i="41"/>
  <c r="EV485" i="41"/>
  <c r="EV484" i="41"/>
  <c r="EV483" i="41"/>
  <c r="EV482" i="41"/>
  <c r="EV481" i="41"/>
  <c r="EV480" i="41"/>
  <c r="EV479" i="41"/>
  <c r="EV478" i="41"/>
  <c r="EV477" i="41"/>
  <c r="EV476" i="41"/>
  <c r="EV475" i="41"/>
  <c r="EV474" i="41"/>
  <c r="EV473" i="41"/>
  <c r="EV472" i="41"/>
  <c r="EV471" i="41"/>
  <c r="EV470" i="41"/>
  <c r="EV469" i="41"/>
  <c r="EV468" i="41"/>
  <c r="EV467" i="41"/>
  <c r="EV466" i="41"/>
  <c r="EV465" i="41"/>
  <c r="EV464" i="41"/>
  <c r="EV463" i="41"/>
  <c r="EV462" i="41"/>
  <c r="EV461" i="41"/>
  <c r="EV460" i="41"/>
  <c r="EV459" i="41"/>
  <c r="EV458" i="41"/>
  <c r="EV457" i="41"/>
  <c r="EV456" i="41"/>
  <c r="EV455" i="41"/>
  <c r="EV454" i="41"/>
  <c r="EV453" i="41"/>
  <c r="EV452" i="41"/>
  <c r="EV451" i="41"/>
  <c r="EV450" i="41"/>
  <c r="EV449" i="41"/>
  <c r="EV448" i="41"/>
  <c r="EV447" i="41"/>
  <c r="EV446" i="41"/>
  <c r="EV445" i="41"/>
  <c r="EV444" i="41"/>
  <c r="EV443" i="41"/>
  <c r="EV442" i="41"/>
  <c r="EV441" i="41"/>
  <c r="EV440" i="41"/>
  <c r="EV439" i="41"/>
  <c r="EV438" i="41"/>
  <c r="EV437" i="41"/>
  <c r="EV436" i="41"/>
  <c r="EV435" i="41"/>
  <c r="EV434" i="41"/>
  <c r="EV433" i="41"/>
  <c r="EV432" i="41"/>
  <c r="EV431" i="41"/>
  <c r="EV430" i="41"/>
  <c r="EV429" i="41"/>
  <c r="EV428" i="41"/>
  <c r="EV427" i="41"/>
  <c r="EV426" i="41"/>
  <c r="EV425" i="41"/>
  <c r="EV424" i="41"/>
  <c r="EV423" i="41"/>
  <c r="EV422" i="41"/>
  <c r="EV421" i="41"/>
  <c r="EV420" i="41"/>
  <c r="EV419" i="41"/>
  <c r="EV418" i="41"/>
  <c r="EV417" i="41"/>
  <c r="EV416" i="41"/>
  <c r="EV415" i="41"/>
  <c r="EV414" i="41"/>
  <c r="EV413" i="41"/>
  <c r="EV412" i="41"/>
  <c r="EV411" i="41"/>
  <c r="EV410" i="41"/>
  <c r="EV409" i="41"/>
  <c r="EV408" i="41"/>
  <c r="EV407" i="41"/>
  <c r="EV406" i="41"/>
  <c r="EV405" i="41"/>
  <c r="EV404" i="41"/>
  <c r="EV403" i="41"/>
  <c r="EV402" i="41"/>
  <c r="EV401" i="41"/>
  <c r="EV400" i="41"/>
  <c r="EV399" i="41"/>
  <c r="EV398" i="41"/>
  <c r="EV397" i="41"/>
  <c r="EV396" i="41"/>
  <c r="EV395" i="41"/>
  <c r="EV394" i="41"/>
  <c r="EV393" i="41"/>
  <c r="EV392" i="41"/>
  <c r="EV391" i="41"/>
  <c r="EV390" i="41"/>
  <c r="EV389" i="41"/>
  <c r="EV388" i="41"/>
  <c r="EV387" i="41"/>
  <c r="EV386" i="41"/>
  <c r="EV385" i="41"/>
  <c r="EV384" i="41"/>
  <c r="EV383" i="41"/>
  <c r="EV382" i="41"/>
  <c r="EV381" i="41"/>
  <c r="EV380" i="41"/>
  <c r="EV379" i="41"/>
  <c r="EV378" i="41"/>
  <c r="EV377" i="41"/>
  <c r="EV376" i="41"/>
  <c r="EV375" i="41"/>
  <c r="EV374" i="41"/>
  <c r="EV373" i="41"/>
  <c r="EV372" i="41"/>
  <c r="EV371" i="41"/>
  <c r="EV370" i="41"/>
  <c r="EV369" i="41"/>
  <c r="EV368" i="41"/>
  <c r="EV367" i="41"/>
  <c r="EV366" i="41"/>
  <c r="EV365" i="41"/>
  <c r="EV364" i="41"/>
  <c r="EV363" i="41"/>
  <c r="EV362" i="41"/>
  <c r="EV361" i="41"/>
  <c r="EV360" i="41"/>
  <c r="EV359" i="41"/>
  <c r="EV358" i="41"/>
  <c r="EV357" i="41"/>
  <c r="EV356" i="41"/>
  <c r="EV355" i="41"/>
  <c r="EV354" i="41"/>
  <c r="EV353" i="41"/>
  <c r="EV352" i="41"/>
  <c r="EV351" i="41"/>
  <c r="EV350" i="41"/>
  <c r="EV349" i="41"/>
  <c r="EV348" i="41"/>
  <c r="EV347" i="41"/>
  <c r="EV346" i="41"/>
  <c r="EV345" i="41"/>
  <c r="EV344" i="41"/>
  <c r="EV343" i="41"/>
  <c r="EV342" i="41"/>
  <c r="EV341" i="41"/>
  <c r="EV340" i="41"/>
  <c r="EV339" i="41"/>
  <c r="EV338" i="41"/>
  <c r="EV337" i="41"/>
  <c r="EV336" i="41"/>
  <c r="EV335" i="41"/>
  <c r="EV334" i="41"/>
  <c r="EV333" i="41"/>
  <c r="EV332" i="41"/>
  <c r="EV331" i="41"/>
  <c r="EV330" i="41"/>
  <c r="EV329" i="41"/>
  <c r="EV328" i="41"/>
  <c r="EV327" i="41"/>
  <c r="EV326" i="41"/>
  <c r="EV325" i="41"/>
  <c r="EV324" i="41"/>
  <c r="EV323" i="41"/>
  <c r="EV322" i="41"/>
  <c r="EV321" i="41"/>
  <c r="EV320" i="41"/>
  <c r="EV319" i="41"/>
  <c r="EV318" i="41"/>
  <c r="EV317" i="41"/>
  <c r="EV316" i="41"/>
  <c r="EV315" i="41"/>
  <c r="EV314" i="41"/>
  <c r="EV313" i="41"/>
  <c r="EV312" i="41"/>
  <c r="EV311" i="41"/>
  <c r="EV310" i="41"/>
  <c r="EV309" i="41"/>
  <c r="EV308" i="41"/>
  <c r="EV307" i="41"/>
  <c r="EV306" i="41"/>
  <c r="EV305" i="41"/>
  <c r="EV304" i="41"/>
  <c r="EV303" i="41"/>
  <c r="EV302" i="41"/>
  <c r="EV301" i="41"/>
  <c r="EV300" i="41"/>
  <c r="EV299" i="41"/>
  <c r="EV298" i="41"/>
  <c r="EV297" i="41"/>
  <c r="EV296" i="41"/>
  <c r="EV295" i="41"/>
  <c r="EV294" i="41"/>
  <c r="EV293" i="41"/>
  <c r="EV292" i="41"/>
  <c r="EV291" i="41"/>
  <c r="EV290" i="41"/>
  <c r="EV289" i="41"/>
  <c r="EV288" i="41"/>
  <c r="EV287" i="41"/>
  <c r="EV286" i="41"/>
  <c r="EV285" i="41"/>
  <c r="EV284" i="41"/>
  <c r="EV283" i="41"/>
  <c r="EV282" i="41"/>
  <c r="EV281" i="41"/>
  <c r="EV280" i="41"/>
  <c r="EV279" i="41"/>
  <c r="EV278" i="41"/>
  <c r="EV277" i="41"/>
  <c r="EV276" i="41"/>
  <c r="EV275" i="41"/>
  <c r="EV274" i="41"/>
  <c r="EV273" i="41"/>
  <c r="EV272" i="41"/>
  <c r="EV271" i="41"/>
  <c r="EV270" i="41"/>
  <c r="EV269" i="41"/>
  <c r="EV268" i="41"/>
  <c r="EV267" i="41"/>
  <c r="EV266" i="41"/>
  <c r="EV265" i="41"/>
  <c r="EV264" i="41"/>
  <c r="EV263" i="41"/>
  <c r="EV262" i="41"/>
  <c r="EV261" i="41"/>
  <c r="EV260" i="41"/>
  <c r="EV259" i="41"/>
  <c r="EV258" i="41"/>
  <c r="EV257" i="41"/>
  <c r="EV256" i="41"/>
  <c r="EV255" i="41"/>
  <c r="EV254" i="41"/>
  <c r="EV253" i="41"/>
  <c r="EV252" i="41"/>
  <c r="EV251" i="41"/>
  <c r="EV250" i="41"/>
  <c r="EV249" i="41"/>
  <c r="EV248" i="41"/>
  <c r="EV247" i="41"/>
  <c r="EV246" i="41"/>
  <c r="EV245" i="41"/>
  <c r="EV244" i="41"/>
  <c r="EV243" i="41"/>
  <c r="EV242" i="41"/>
  <c r="EV241" i="41"/>
  <c r="EV240" i="41"/>
  <c r="EV239" i="41"/>
  <c r="EV238" i="41"/>
  <c r="EV237" i="41"/>
  <c r="EV236" i="41"/>
  <c r="EV235" i="41"/>
  <c r="EV234" i="41"/>
  <c r="EV233" i="41"/>
  <c r="EV232" i="41"/>
  <c r="EV231" i="41"/>
  <c r="EV230" i="41"/>
  <c r="EV229" i="41"/>
  <c r="EV228" i="41"/>
  <c r="EV227" i="41"/>
  <c r="EV226" i="41"/>
  <c r="EV225" i="41"/>
  <c r="EV224" i="41"/>
  <c r="EV223" i="41"/>
  <c r="EV222" i="41"/>
  <c r="EV221" i="41"/>
  <c r="EV220" i="41"/>
  <c r="EV219" i="41"/>
  <c r="EV218" i="41"/>
  <c r="EV217" i="41"/>
  <c r="EV216" i="41"/>
  <c r="EV215" i="41"/>
  <c r="EV214" i="41"/>
  <c r="EV213" i="41"/>
  <c r="EV212" i="41"/>
  <c r="EV211" i="41"/>
  <c r="EV210" i="41"/>
  <c r="EV209" i="41"/>
  <c r="EV208" i="41"/>
  <c r="EV207" i="41"/>
  <c r="EV206" i="41"/>
  <c r="EV205" i="41"/>
  <c r="EV204" i="41"/>
  <c r="EV203" i="41"/>
  <c r="EV202" i="41"/>
  <c r="EV201" i="41"/>
  <c r="EV200" i="41"/>
  <c r="EV199" i="41"/>
  <c r="EV198" i="41"/>
  <c r="EV197" i="41"/>
  <c r="EV196" i="41"/>
  <c r="EV195" i="41"/>
  <c r="EV194" i="41"/>
  <c r="EV193" i="41"/>
  <c r="EV192" i="41"/>
  <c r="EV191" i="41"/>
  <c r="EV190" i="41"/>
  <c r="EV189" i="41"/>
  <c r="EV188" i="41"/>
  <c r="EV187" i="41"/>
  <c r="EV186" i="41"/>
  <c r="EV185" i="41"/>
  <c r="EV184" i="41"/>
  <c r="EV183" i="41"/>
  <c r="EV182" i="41"/>
  <c r="EV181" i="41"/>
  <c r="EV180" i="41"/>
  <c r="EV179" i="41"/>
  <c r="EV178" i="41"/>
  <c r="EV177" i="41"/>
  <c r="EV176" i="41"/>
  <c r="EV175" i="41"/>
  <c r="EV174" i="41"/>
  <c r="EV173" i="41"/>
  <c r="EV172" i="41"/>
  <c r="EV171" i="41"/>
  <c r="EV170" i="41"/>
  <c r="EV169" i="41"/>
  <c r="EV168" i="41"/>
  <c r="EV167" i="41"/>
  <c r="EV166" i="41"/>
  <c r="EV165" i="41"/>
  <c r="EV164" i="41"/>
  <c r="EV163" i="41"/>
  <c r="EV162" i="41"/>
  <c r="EV161" i="41"/>
  <c r="EV160" i="41"/>
  <c r="EV159" i="41"/>
  <c r="EV158" i="41"/>
  <c r="EV157" i="41"/>
  <c r="EV156" i="41"/>
  <c r="EV155" i="41"/>
  <c r="EV154" i="41"/>
  <c r="EV153" i="41"/>
  <c r="EV152" i="41"/>
  <c r="EV151" i="41"/>
  <c r="EV150" i="41"/>
  <c r="EV149" i="41"/>
  <c r="EV148" i="41"/>
  <c r="EV147" i="41"/>
  <c r="EV146" i="41"/>
  <c r="EV145" i="41"/>
  <c r="EV144" i="41"/>
  <c r="EV143" i="41"/>
  <c r="EV142" i="41"/>
  <c r="EV141" i="41"/>
  <c r="EV140" i="41"/>
  <c r="EV139" i="41"/>
  <c r="EV138" i="41"/>
  <c r="EV137" i="41"/>
  <c r="EV136" i="41"/>
  <c r="EV135" i="41"/>
  <c r="EV134" i="41"/>
  <c r="EV133" i="41"/>
  <c r="EV132" i="41"/>
  <c r="EV131" i="41"/>
  <c r="EV130" i="41"/>
  <c r="EV129" i="41"/>
  <c r="EV128" i="41"/>
  <c r="EV127" i="41"/>
  <c r="EV126" i="41"/>
  <c r="EV125" i="41"/>
  <c r="EV124" i="41"/>
  <c r="EV123" i="41"/>
  <c r="EV122" i="41"/>
  <c r="EV121" i="41"/>
  <c r="EV120" i="41"/>
  <c r="EV119" i="41"/>
  <c r="EV118" i="41"/>
  <c r="EV117" i="41"/>
  <c r="EV116" i="41"/>
  <c r="EV115" i="41"/>
  <c r="EV114" i="41"/>
  <c r="EV113" i="41"/>
  <c r="EV112" i="41"/>
  <c r="EV111" i="41"/>
  <c r="EV110" i="41"/>
  <c r="EV109" i="41"/>
  <c r="EV108" i="41"/>
  <c r="EV107" i="41"/>
  <c r="EV106" i="41"/>
  <c r="EV105" i="41"/>
  <c r="EV104" i="41"/>
  <c r="EV103" i="41"/>
  <c r="EV102" i="41"/>
  <c r="EV101" i="41"/>
  <c r="EV100" i="41"/>
  <c r="EV99" i="41"/>
  <c r="EV98" i="41"/>
  <c r="EV97" i="41"/>
  <c r="EV96" i="41"/>
  <c r="EV95" i="41"/>
  <c r="EV94" i="41"/>
  <c r="EV93" i="41"/>
  <c r="EV92" i="41"/>
  <c r="EV91" i="41"/>
  <c r="EV90" i="41"/>
  <c r="EV89" i="41"/>
  <c r="EV88" i="41"/>
  <c r="EV87" i="41"/>
  <c r="EV86" i="41"/>
  <c r="EV85" i="41"/>
  <c r="EV84" i="41"/>
  <c r="EV83" i="41"/>
  <c r="EV82" i="41"/>
  <c r="EV81" i="41"/>
  <c r="EV80" i="41"/>
  <c r="EV79" i="41"/>
  <c r="EV78" i="41"/>
  <c r="EV77" i="41"/>
  <c r="EV76" i="41"/>
  <c r="EV75" i="41"/>
  <c r="EV74" i="41"/>
  <c r="EV73" i="41"/>
  <c r="EV72" i="41"/>
  <c r="EV71" i="41"/>
  <c r="EV70" i="41"/>
  <c r="EV69" i="41"/>
  <c r="EV68" i="41"/>
  <c r="EV67" i="41"/>
  <c r="EV66" i="41"/>
  <c r="EV65" i="41"/>
  <c r="EV64" i="41"/>
  <c r="EV63" i="41"/>
  <c r="EV62" i="41"/>
  <c r="EV61" i="41"/>
  <c r="EV60" i="41"/>
  <c r="EV59" i="41"/>
  <c r="EV58" i="41"/>
  <c r="EV57" i="41"/>
  <c r="EV56" i="41"/>
  <c r="EV55" i="41"/>
  <c r="EV54" i="41"/>
  <c r="EV53" i="41"/>
  <c r="EV52" i="41"/>
  <c r="EV51" i="41"/>
  <c r="EV50" i="41"/>
  <c r="EV49" i="41"/>
  <c r="EV48" i="41"/>
  <c r="EV47" i="41"/>
  <c r="EV46" i="41"/>
  <c r="EV45" i="41"/>
  <c r="EV44" i="41"/>
  <c r="EV43" i="41"/>
  <c r="EV42" i="41"/>
  <c r="EV41" i="41"/>
  <c r="EV40" i="41"/>
  <c r="EV39" i="41"/>
  <c r="EV38" i="41"/>
  <c r="EV37" i="41"/>
  <c r="EV36" i="41"/>
  <c r="EO1034" i="41"/>
  <c r="EO1033" i="41"/>
  <c r="EO1032" i="41"/>
  <c r="EO1031" i="41"/>
  <c r="EO1030" i="41"/>
  <c r="EO1029" i="41"/>
  <c r="EO1028" i="41"/>
  <c r="EO1027" i="41"/>
  <c r="EO1026" i="41"/>
  <c r="EO1025" i="41"/>
  <c r="EO1024" i="41"/>
  <c r="EO1023" i="41"/>
  <c r="EO1022" i="41"/>
  <c r="EO1021" i="41"/>
  <c r="EO1020" i="41"/>
  <c r="EO1019" i="41"/>
  <c r="EO1018" i="41"/>
  <c r="EO1017" i="41"/>
  <c r="EO1016" i="41"/>
  <c r="EO1015" i="41"/>
  <c r="EO1014" i="41"/>
  <c r="EO1013" i="41"/>
  <c r="EO1012" i="41"/>
  <c r="EO1011" i="41"/>
  <c r="EO1010" i="41"/>
  <c r="EO1009" i="41"/>
  <c r="EO1008" i="41"/>
  <c r="EO1007" i="41"/>
  <c r="EO1006" i="41"/>
  <c r="EO1005" i="41"/>
  <c r="EO1004" i="41"/>
  <c r="EO1003" i="41"/>
  <c r="EO1002" i="41"/>
  <c r="EO1001" i="41"/>
  <c r="EO1000" i="41"/>
  <c r="EO999" i="41"/>
  <c r="EO998" i="41"/>
  <c r="EO997" i="41"/>
  <c r="EO996" i="41"/>
  <c r="EO995" i="41"/>
  <c r="EO994" i="41"/>
  <c r="EO993" i="41"/>
  <c r="EO992" i="41"/>
  <c r="EO991" i="41"/>
  <c r="EO990" i="41"/>
  <c r="EO989" i="41"/>
  <c r="EO988" i="41"/>
  <c r="EO987" i="41"/>
  <c r="EO986" i="41"/>
  <c r="EO985" i="41"/>
  <c r="EO984" i="41"/>
  <c r="EO983" i="41"/>
  <c r="EO982" i="41"/>
  <c r="EO981" i="41"/>
  <c r="EO980" i="41"/>
  <c r="EO979" i="41"/>
  <c r="EO978" i="41"/>
  <c r="EO977" i="41"/>
  <c r="EO976" i="41"/>
  <c r="EO975" i="41"/>
  <c r="EO974" i="41"/>
  <c r="EO973" i="41"/>
  <c r="EO972" i="41"/>
  <c r="EO971" i="41"/>
  <c r="EO970" i="41"/>
  <c r="EO969" i="41"/>
  <c r="EO968" i="41"/>
  <c r="EO967" i="41"/>
  <c r="EO966" i="41"/>
  <c r="EO965" i="41"/>
  <c r="EO964" i="41"/>
  <c r="EO963" i="41"/>
  <c r="EO962" i="41"/>
  <c r="EO961" i="41"/>
  <c r="EO960" i="41"/>
  <c r="EO959" i="41"/>
  <c r="EO958" i="41"/>
  <c r="EO957" i="41"/>
  <c r="EO956" i="41"/>
  <c r="EO955" i="41"/>
  <c r="EO954" i="41"/>
  <c r="EO953" i="41"/>
  <c r="EO952" i="41"/>
  <c r="EO951" i="41"/>
  <c r="EO950" i="41"/>
  <c r="EO949" i="41"/>
  <c r="EO948" i="41"/>
  <c r="EO947" i="41"/>
  <c r="EO946" i="41"/>
  <c r="EO945" i="41"/>
  <c r="EO944" i="41"/>
  <c r="EO943" i="41"/>
  <c r="EO942" i="41"/>
  <c r="EO941" i="41"/>
  <c r="EO940" i="41"/>
  <c r="EO939" i="41"/>
  <c r="EO938" i="41"/>
  <c r="EO937" i="41"/>
  <c r="EO936" i="41"/>
  <c r="EO935" i="41"/>
  <c r="EO934" i="41"/>
  <c r="EO933" i="41"/>
  <c r="EO932" i="41"/>
  <c r="EO931" i="41"/>
  <c r="EO930" i="41"/>
  <c r="EO929" i="41"/>
  <c r="EO928" i="41"/>
  <c r="EO927" i="41"/>
  <c r="EO926" i="41"/>
  <c r="EO925" i="41"/>
  <c r="EO924" i="41"/>
  <c r="EO923" i="41"/>
  <c r="EO922" i="41"/>
  <c r="EO921" i="41"/>
  <c r="EO920" i="41"/>
  <c r="EO919" i="41"/>
  <c r="EO918" i="41"/>
  <c r="EO917" i="41"/>
  <c r="EO916" i="41"/>
  <c r="EO915" i="41"/>
  <c r="EO914" i="41"/>
  <c r="EO913" i="41"/>
  <c r="EO912" i="41"/>
  <c r="EO911" i="41"/>
  <c r="EO910" i="41"/>
  <c r="EO909" i="41"/>
  <c r="EO908" i="41"/>
  <c r="EO907" i="41"/>
  <c r="EO906" i="41"/>
  <c r="EO905" i="41"/>
  <c r="EO904" i="41"/>
  <c r="EO903" i="41"/>
  <c r="EO902" i="41"/>
  <c r="EO901" i="41"/>
  <c r="EO900" i="41"/>
  <c r="EO899" i="41"/>
  <c r="EO898" i="41"/>
  <c r="EO897" i="41"/>
  <c r="EO896" i="41"/>
  <c r="EO895" i="41"/>
  <c r="EO894" i="41"/>
  <c r="EO893" i="41"/>
  <c r="EO892" i="41"/>
  <c r="EO891" i="41"/>
  <c r="EO890" i="41"/>
  <c r="EO889" i="41"/>
  <c r="EO888" i="41"/>
  <c r="EO887" i="41"/>
  <c r="EO886" i="41"/>
  <c r="EO885" i="41"/>
  <c r="EO884" i="41"/>
  <c r="EO883" i="41"/>
  <c r="EO882" i="41"/>
  <c r="EO881" i="41"/>
  <c r="EO880" i="41"/>
  <c r="EO879" i="41"/>
  <c r="EO878" i="41"/>
  <c r="EO877" i="41"/>
  <c r="EO876" i="41"/>
  <c r="EO875" i="41"/>
  <c r="EO874" i="41"/>
  <c r="EO873" i="41"/>
  <c r="EO872" i="41"/>
  <c r="EO871" i="41"/>
  <c r="EO870" i="41"/>
  <c r="EO869" i="41"/>
  <c r="EO868" i="41"/>
  <c r="EO867" i="41"/>
  <c r="EO866" i="41"/>
  <c r="EO865" i="41"/>
  <c r="EO864" i="41"/>
  <c r="EO863" i="41"/>
  <c r="EO862" i="41"/>
  <c r="EO861" i="41"/>
  <c r="EO860" i="41"/>
  <c r="EO859" i="41"/>
  <c r="EO858" i="41"/>
  <c r="EO857" i="41"/>
  <c r="EO856" i="41"/>
  <c r="EO855" i="41"/>
  <c r="EO854" i="41"/>
  <c r="EO853" i="41"/>
  <c r="EO852" i="41"/>
  <c r="EO851" i="41"/>
  <c r="EO850" i="41"/>
  <c r="EO849" i="41"/>
  <c r="EO848" i="41"/>
  <c r="EO847" i="41"/>
  <c r="EO846" i="41"/>
  <c r="EO845" i="41"/>
  <c r="EO844" i="41"/>
  <c r="EO843" i="41"/>
  <c r="EO842" i="41"/>
  <c r="EO841" i="41"/>
  <c r="EO840" i="41"/>
  <c r="EO839" i="41"/>
  <c r="EO838" i="41"/>
  <c r="EO837" i="41"/>
  <c r="EO836" i="41"/>
  <c r="EO835" i="41"/>
  <c r="EO834" i="41"/>
  <c r="EO833" i="41"/>
  <c r="EO832" i="41"/>
  <c r="EO831" i="41"/>
  <c r="EO830" i="41"/>
  <c r="EO829" i="41"/>
  <c r="EO828" i="41"/>
  <c r="EO827" i="41"/>
  <c r="EO826" i="41"/>
  <c r="EO825" i="41"/>
  <c r="EO824" i="41"/>
  <c r="EO823" i="41"/>
  <c r="EO822" i="41"/>
  <c r="EO821" i="41"/>
  <c r="EO820" i="41"/>
  <c r="EO819" i="41"/>
  <c r="EO818" i="41"/>
  <c r="EO817" i="41"/>
  <c r="EO816" i="41"/>
  <c r="EO815" i="41"/>
  <c r="EO814" i="41"/>
  <c r="EO813" i="41"/>
  <c r="EO812" i="41"/>
  <c r="EO811" i="41"/>
  <c r="EO810" i="41"/>
  <c r="EO809" i="41"/>
  <c r="EO808" i="41"/>
  <c r="EO807" i="41"/>
  <c r="EO806" i="41"/>
  <c r="EO805" i="41"/>
  <c r="EO804" i="41"/>
  <c r="EO803" i="41"/>
  <c r="EO802" i="41"/>
  <c r="EO801" i="41"/>
  <c r="EO800" i="41"/>
  <c r="EO799" i="41"/>
  <c r="EO798" i="41"/>
  <c r="EO797" i="41"/>
  <c r="EO796" i="41"/>
  <c r="EO795" i="41"/>
  <c r="EO794" i="41"/>
  <c r="EO793" i="41"/>
  <c r="EO792" i="41"/>
  <c r="EO791" i="41"/>
  <c r="EO790" i="41"/>
  <c r="EO789" i="41"/>
  <c r="EO788" i="41"/>
  <c r="EO787" i="41"/>
  <c r="EO786" i="41"/>
  <c r="EO785" i="41"/>
  <c r="EO784" i="41"/>
  <c r="EO783" i="41"/>
  <c r="EO782" i="41"/>
  <c r="EO781" i="41"/>
  <c r="EO780" i="41"/>
  <c r="EO779" i="41"/>
  <c r="EO778" i="41"/>
  <c r="EO777" i="41"/>
  <c r="EO776" i="41"/>
  <c r="EO775" i="41"/>
  <c r="EO774" i="41"/>
  <c r="EO773" i="41"/>
  <c r="EO772" i="41"/>
  <c r="EO771" i="41"/>
  <c r="EO770" i="41"/>
  <c r="EO769" i="41"/>
  <c r="EO768" i="41"/>
  <c r="EO767" i="41"/>
  <c r="EO766" i="41"/>
  <c r="EO765" i="41"/>
  <c r="EO764" i="41"/>
  <c r="EO763" i="41"/>
  <c r="EO762" i="41"/>
  <c r="EO761" i="41"/>
  <c r="EO760" i="41"/>
  <c r="EO759" i="41"/>
  <c r="EO758" i="41"/>
  <c r="EO757" i="41"/>
  <c r="EO756" i="41"/>
  <c r="EO755" i="41"/>
  <c r="EO754" i="41"/>
  <c r="EO753" i="41"/>
  <c r="EO752" i="41"/>
  <c r="EO751" i="41"/>
  <c r="EO750" i="41"/>
  <c r="EO749" i="41"/>
  <c r="EO748" i="41"/>
  <c r="EO747" i="41"/>
  <c r="EO746" i="41"/>
  <c r="EO745" i="41"/>
  <c r="EO744" i="41"/>
  <c r="EO743" i="41"/>
  <c r="EO742" i="41"/>
  <c r="EO741" i="41"/>
  <c r="EO740" i="41"/>
  <c r="EO739" i="41"/>
  <c r="EO738" i="41"/>
  <c r="EO737" i="41"/>
  <c r="EO736" i="41"/>
  <c r="EO735" i="41"/>
  <c r="EO734" i="41"/>
  <c r="EO733" i="41"/>
  <c r="EO732" i="41"/>
  <c r="EO731" i="41"/>
  <c r="EO730" i="41"/>
  <c r="EO729" i="41"/>
  <c r="EO728" i="41"/>
  <c r="EO727" i="41"/>
  <c r="EO726" i="41"/>
  <c r="EO725" i="41"/>
  <c r="EO724" i="41"/>
  <c r="EO723" i="41"/>
  <c r="EO722" i="41"/>
  <c r="EO721" i="41"/>
  <c r="EO720" i="41"/>
  <c r="EO719" i="41"/>
  <c r="EO718" i="41"/>
  <c r="EO717" i="41"/>
  <c r="EO716" i="41"/>
  <c r="EO715" i="41"/>
  <c r="EO714" i="41"/>
  <c r="EO713" i="41"/>
  <c r="EO712" i="41"/>
  <c r="EO711" i="41"/>
  <c r="EO710" i="41"/>
  <c r="EO709" i="41"/>
  <c r="EO708" i="41"/>
  <c r="EO707" i="41"/>
  <c r="EO706" i="41"/>
  <c r="EO705" i="41"/>
  <c r="EO704" i="41"/>
  <c r="EO703" i="41"/>
  <c r="EO702" i="41"/>
  <c r="EO701" i="41"/>
  <c r="EO700" i="41"/>
  <c r="EO699" i="41"/>
  <c r="EO698" i="41"/>
  <c r="EO697" i="41"/>
  <c r="EO696" i="41"/>
  <c r="EO695" i="41"/>
  <c r="EO694" i="41"/>
  <c r="EO693" i="41"/>
  <c r="EO692" i="41"/>
  <c r="EO691" i="41"/>
  <c r="EO690" i="41"/>
  <c r="EO689" i="41"/>
  <c r="EO688" i="41"/>
  <c r="EO687" i="41"/>
  <c r="EO686" i="41"/>
  <c r="EO685" i="41"/>
  <c r="EO684" i="41"/>
  <c r="EO683" i="41"/>
  <c r="EO682" i="41"/>
  <c r="EO681" i="41"/>
  <c r="EO680" i="41"/>
  <c r="EO679" i="41"/>
  <c r="EO678" i="41"/>
  <c r="EO677" i="41"/>
  <c r="EO676" i="41"/>
  <c r="EO675" i="41"/>
  <c r="EO674" i="41"/>
  <c r="EO673" i="41"/>
  <c r="EO672" i="41"/>
  <c r="EO671" i="41"/>
  <c r="EO670" i="41"/>
  <c r="EO669" i="41"/>
  <c r="EO668" i="41"/>
  <c r="EO667" i="41"/>
  <c r="EO666" i="41"/>
  <c r="EO665" i="41"/>
  <c r="EO664" i="41"/>
  <c r="EO663" i="41"/>
  <c r="EO662" i="41"/>
  <c r="EO661" i="41"/>
  <c r="EO660" i="41"/>
  <c r="EO659" i="41"/>
  <c r="EO658" i="41"/>
  <c r="EO657" i="41"/>
  <c r="EO656" i="41"/>
  <c r="EO655" i="41"/>
  <c r="EO654" i="41"/>
  <c r="EO653" i="41"/>
  <c r="EO652" i="41"/>
  <c r="EO651" i="41"/>
  <c r="EO650" i="41"/>
  <c r="EO649" i="41"/>
  <c r="EO648" i="41"/>
  <c r="EO647" i="41"/>
  <c r="EO646" i="41"/>
  <c r="EO645" i="41"/>
  <c r="EO644" i="41"/>
  <c r="EO643" i="41"/>
  <c r="EO642" i="41"/>
  <c r="EO641" i="41"/>
  <c r="EO640" i="41"/>
  <c r="EO639" i="41"/>
  <c r="EO638" i="41"/>
  <c r="EO637" i="41"/>
  <c r="EO636" i="41"/>
  <c r="EO635" i="41"/>
  <c r="EO634" i="41"/>
  <c r="EO633" i="41"/>
  <c r="EO632" i="41"/>
  <c r="EO631" i="41"/>
  <c r="EO630" i="41"/>
  <c r="EO629" i="41"/>
  <c r="EO628" i="41"/>
  <c r="EO627" i="41"/>
  <c r="EO626" i="41"/>
  <c r="EO625" i="41"/>
  <c r="EO624" i="41"/>
  <c r="EO623" i="41"/>
  <c r="EO622" i="41"/>
  <c r="EO621" i="41"/>
  <c r="EO620" i="41"/>
  <c r="EO619" i="41"/>
  <c r="EO618" i="41"/>
  <c r="EO617" i="41"/>
  <c r="EO616" i="41"/>
  <c r="EO615" i="41"/>
  <c r="EO614" i="41"/>
  <c r="EO613" i="41"/>
  <c r="EO612" i="41"/>
  <c r="EO611" i="41"/>
  <c r="EO610" i="41"/>
  <c r="EO609" i="41"/>
  <c r="EO608" i="41"/>
  <c r="EO607" i="41"/>
  <c r="EO606" i="41"/>
  <c r="EO605" i="41"/>
  <c r="EO604" i="41"/>
  <c r="EO603" i="41"/>
  <c r="EO602" i="41"/>
  <c r="EO601" i="41"/>
  <c r="EO600" i="41"/>
  <c r="EO599" i="41"/>
  <c r="EO598" i="41"/>
  <c r="EO597" i="41"/>
  <c r="EO596" i="41"/>
  <c r="EO595" i="41"/>
  <c r="EO594" i="41"/>
  <c r="EO593" i="41"/>
  <c r="EO592" i="41"/>
  <c r="EO591" i="41"/>
  <c r="EO590" i="41"/>
  <c r="EO589" i="41"/>
  <c r="EO588" i="41"/>
  <c r="EO587" i="41"/>
  <c r="EO586" i="41"/>
  <c r="EO585" i="41"/>
  <c r="EO584" i="41"/>
  <c r="EO583" i="41"/>
  <c r="EO582" i="41"/>
  <c r="EO581" i="41"/>
  <c r="EO580" i="41"/>
  <c r="EO579" i="41"/>
  <c r="EO578" i="41"/>
  <c r="EO577" i="41"/>
  <c r="EO576" i="41"/>
  <c r="EO575" i="41"/>
  <c r="EO574" i="41"/>
  <c r="EO573" i="41"/>
  <c r="EO572" i="41"/>
  <c r="EO571" i="41"/>
  <c r="EO570" i="41"/>
  <c r="EO569" i="41"/>
  <c r="EO568" i="41"/>
  <c r="EO567" i="41"/>
  <c r="EO566" i="41"/>
  <c r="EO565" i="41"/>
  <c r="EO564" i="41"/>
  <c r="EO563" i="41"/>
  <c r="EO562" i="41"/>
  <c r="EO561" i="41"/>
  <c r="EO560" i="41"/>
  <c r="EO559" i="41"/>
  <c r="EO558" i="41"/>
  <c r="EO557" i="41"/>
  <c r="EO556" i="41"/>
  <c r="EO555" i="41"/>
  <c r="EO554" i="41"/>
  <c r="EO553" i="41"/>
  <c r="EO552" i="41"/>
  <c r="EO551" i="41"/>
  <c r="EO550" i="41"/>
  <c r="EO549" i="41"/>
  <c r="EO548" i="41"/>
  <c r="EO547" i="41"/>
  <c r="EO546" i="41"/>
  <c r="EO545" i="41"/>
  <c r="EO544" i="41"/>
  <c r="EO543" i="41"/>
  <c r="EO542" i="41"/>
  <c r="EO541" i="41"/>
  <c r="EO540" i="41"/>
  <c r="EO539" i="41"/>
  <c r="EO538" i="41"/>
  <c r="EO537" i="41"/>
  <c r="EO536" i="41"/>
  <c r="EO535" i="41"/>
  <c r="EO534" i="41"/>
  <c r="EO533" i="41"/>
  <c r="EO532" i="41"/>
  <c r="EO531" i="41"/>
  <c r="EO530" i="41"/>
  <c r="EO529" i="41"/>
  <c r="EO528" i="41"/>
  <c r="EO527" i="41"/>
  <c r="EO526" i="41"/>
  <c r="EO525" i="41"/>
  <c r="EO524" i="41"/>
  <c r="EO523" i="41"/>
  <c r="EO522" i="41"/>
  <c r="EO521" i="41"/>
  <c r="EO520" i="41"/>
  <c r="EO519" i="41"/>
  <c r="EO518" i="41"/>
  <c r="EO517" i="41"/>
  <c r="EO516" i="41"/>
  <c r="EO515" i="41"/>
  <c r="EO514" i="41"/>
  <c r="EO513" i="41"/>
  <c r="EO512" i="41"/>
  <c r="EO511" i="41"/>
  <c r="EO510" i="41"/>
  <c r="EO509" i="41"/>
  <c r="EO508" i="41"/>
  <c r="EO507" i="41"/>
  <c r="EO506" i="41"/>
  <c r="EO505" i="41"/>
  <c r="EO504" i="41"/>
  <c r="EO503" i="41"/>
  <c r="EO502" i="41"/>
  <c r="EO501" i="41"/>
  <c r="EO500" i="41"/>
  <c r="EO499" i="41"/>
  <c r="EO498" i="41"/>
  <c r="EO497" i="41"/>
  <c r="EO496" i="41"/>
  <c r="EO495" i="41"/>
  <c r="EO494" i="41"/>
  <c r="EO493" i="41"/>
  <c r="EO492" i="41"/>
  <c r="EO491" i="41"/>
  <c r="EO490" i="41"/>
  <c r="EO489" i="41"/>
  <c r="EO488" i="41"/>
  <c r="EO487" i="41"/>
  <c r="EO486" i="41"/>
  <c r="EO485" i="41"/>
  <c r="EO484" i="41"/>
  <c r="EO483" i="41"/>
  <c r="EO482" i="41"/>
  <c r="EO481" i="41"/>
  <c r="EO480" i="41"/>
  <c r="EO479" i="41"/>
  <c r="EO478" i="41"/>
  <c r="EO477" i="41"/>
  <c r="EO476" i="41"/>
  <c r="EO475" i="41"/>
  <c r="EO474" i="41"/>
  <c r="EO473" i="41"/>
  <c r="EO472" i="41"/>
  <c r="EO471" i="41"/>
  <c r="EO470" i="41"/>
  <c r="EO469" i="41"/>
  <c r="EO468" i="41"/>
  <c r="EO467" i="41"/>
  <c r="EO466" i="41"/>
  <c r="EO465" i="41"/>
  <c r="EO464" i="41"/>
  <c r="EO463" i="41"/>
  <c r="EO462" i="41"/>
  <c r="EO461" i="41"/>
  <c r="EO460" i="41"/>
  <c r="EO459" i="41"/>
  <c r="EO458" i="41"/>
  <c r="EO457" i="41"/>
  <c r="EO456" i="41"/>
  <c r="EO455" i="41"/>
  <c r="EO454" i="41"/>
  <c r="EO453" i="41"/>
  <c r="EO452" i="41"/>
  <c r="EO451" i="41"/>
  <c r="EO450" i="41"/>
  <c r="EO449" i="41"/>
  <c r="EO448" i="41"/>
  <c r="EO447" i="41"/>
  <c r="EO446" i="41"/>
  <c r="EO445" i="41"/>
  <c r="EO444" i="41"/>
  <c r="EO443" i="41"/>
  <c r="EO442" i="41"/>
  <c r="EO441" i="41"/>
  <c r="EO440" i="41"/>
  <c r="EO439" i="41"/>
  <c r="EO438" i="41"/>
  <c r="EO437" i="41"/>
  <c r="EO436" i="41"/>
  <c r="EO435" i="41"/>
  <c r="EO434" i="41"/>
  <c r="EO433" i="41"/>
  <c r="EO432" i="41"/>
  <c r="EO431" i="41"/>
  <c r="EO430" i="41"/>
  <c r="EO429" i="41"/>
  <c r="EO428" i="41"/>
  <c r="EO427" i="41"/>
  <c r="EO426" i="41"/>
  <c r="EO425" i="41"/>
  <c r="EO424" i="41"/>
  <c r="EO423" i="41"/>
  <c r="EO422" i="41"/>
  <c r="EO421" i="41"/>
  <c r="EO420" i="41"/>
  <c r="EO419" i="41"/>
  <c r="EO418" i="41"/>
  <c r="EO417" i="41"/>
  <c r="EO416" i="41"/>
  <c r="EO415" i="41"/>
  <c r="EO414" i="41"/>
  <c r="EO413" i="41"/>
  <c r="EO412" i="41"/>
  <c r="EO411" i="41"/>
  <c r="EO410" i="41"/>
  <c r="EO409" i="41"/>
  <c r="EO408" i="41"/>
  <c r="EO407" i="41"/>
  <c r="EO406" i="41"/>
  <c r="EO405" i="41"/>
  <c r="EO404" i="41"/>
  <c r="EO403" i="41"/>
  <c r="EO402" i="41"/>
  <c r="EO401" i="41"/>
  <c r="EO400" i="41"/>
  <c r="EO399" i="41"/>
  <c r="EO398" i="41"/>
  <c r="EO397" i="41"/>
  <c r="EO396" i="41"/>
  <c r="EO395" i="41"/>
  <c r="EO394" i="41"/>
  <c r="EO393" i="41"/>
  <c r="EO392" i="41"/>
  <c r="EO391" i="41"/>
  <c r="EO390" i="41"/>
  <c r="EO389" i="41"/>
  <c r="EO388" i="41"/>
  <c r="EO387" i="41"/>
  <c r="EO386" i="41"/>
  <c r="EO385" i="41"/>
  <c r="EO384" i="41"/>
  <c r="EO383" i="41"/>
  <c r="EO382" i="41"/>
  <c r="EO381" i="41"/>
  <c r="EO380" i="41"/>
  <c r="EO379" i="41"/>
  <c r="EO378" i="41"/>
  <c r="EO377" i="41"/>
  <c r="EO376" i="41"/>
  <c r="EO375" i="41"/>
  <c r="EO374" i="41"/>
  <c r="EO373" i="41"/>
  <c r="EO372" i="41"/>
  <c r="EO371" i="41"/>
  <c r="EO370" i="41"/>
  <c r="EO369" i="41"/>
  <c r="EO368" i="41"/>
  <c r="EO367" i="41"/>
  <c r="EO366" i="41"/>
  <c r="EO365" i="41"/>
  <c r="EO364" i="41"/>
  <c r="EO363" i="41"/>
  <c r="EO362" i="41"/>
  <c r="EO361" i="41"/>
  <c r="EO360" i="41"/>
  <c r="EO359" i="41"/>
  <c r="EO358" i="41"/>
  <c r="EO357" i="41"/>
  <c r="EO356" i="41"/>
  <c r="EO355" i="41"/>
  <c r="EO354" i="41"/>
  <c r="EO353" i="41"/>
  <c r="EO352" i="41"/>
  <c r="EO351" i="41"/>
  <c r="EO350" i="41"/>
  <c r="EO349" i="41"/>
  <c r="EO348" i="41"/>
  <c r="EO347" i="41"/>
  <c r="EO346" i="41"/>
  <c r="EO345" i="41"/>
  <c r="EO344" i="41"/>
  <c r="EO343" i="41"/>
  <c r="EO342" i="41"/>
  <c r="EO341" i="41"/>
  <c r="EO340" i="41"/>
  <c r="EO339" i="41"/>
  <c r="EO338" i="41"/>
  <c r="EO337" i="41"/>
  <c r="EO336" i="41"/>
  <c r="EO335" i="41"/>
  <c r="EO334" i="41"/>
  <c r="EO333" i="41"/>
  <c r="EO332" i="41"/>
  <c r="EO331" i="41"/>
  <c r="EO330" i="41"/>
  <c r="EO329" i="41"/>
  <c r="EO328" i="41"/>
  <c r="EO327" i="41"/>
  <c r="EO326" i="41"/>
  <c r="EO325" i="41"/>
  <c r="EO324" i="41"/>
  <c r="EO323" i="41"/>
  <c r="EO322" i="41"/>
  <c r="EO321" i="41"/>
  <c r="EO320" i="41"/>
  <c r="EO319" i="41"/>
  <c r="EO318" i="41"/>
  <c r="EO317" i="41"/>
  <c r="EO316" i="41"/>
  <c r="EO315" i="41"/>
  <c r="EO314" i="41"/>
  <c r="EO313" i="41"/>
  <c r="EO312" i="41"/>
  <c r="EO311" i="41"/>
  <c r="EO310" i="41"/>
  <c r="EO309" i="41"/>
  <c r="EO308" i="41"/>
  <c r="EO307" i="41"/>
  <c r="EO306" i="41"/>
  <c r="EO305" i="41"/>
  <c r="EO304" i="41"/>
  <c r="EO303" i="41"/>
  <c r="EO302" i="41"/>
  <c r="EO301" i="41"/>
  <c r="EO300" i="41"/>
  <c r="EO299" i="41"/>
  <c r="EO298" i="41"/>
  <c r="EO297" i="41"/>
  <c r="EO296" i="41"/>
  <c r="EO295" i="41"/>
  <c r="EO294" i="41"/>
  <c r="EO293" i="41"/>
  <c r="EO292" i="41"/>
  <c r="EO291" i="41"/>
  <c r="EO290" i="41"/>
  <c r="EO289" i="41"/>
  <c r="EO288" i="41"/>
  <c r="EO287" i="41"/>
  <c r="EO286" i="41"/>
  <c r="EO285" i="41"/>
  <c r="EO284" i="41"/>
  <c r="EO283" i="41"/>
  <c r="EO282" i="41"/>
  <c r="EO281" i="41"/>
  <c r="EO280" i="41"/>
  <c r="EO279" i="41"/>
  <c r="EO278" i="41"/>
  <c r="EO277" i="41"/>
  <c r="EO276" i="41"/>
  <c r="EO275" i="41"/>
  <c r="EO274" i="41"/>
  <c r="EO273" i="41"/>
  <c r="EO272" i="41"/>
  <c r="EO271" i="41"/>
  <c r="EO270" i="41"/>
  <c r="EO269" i="41"/>
  <c r="EO268" i="41"/>
  <c r="EO267" i="41"/>
  <c r="EO266" i="41"/>
  <c r="EO265" i="41"/>
  <c r="EO264" i="41"/>
  <c r="EO263" i="41"/>
  <c r="EO262" i="41"/>
  <c r="EO261" i="41"/>
  <c r="EO260" i="41"/>
  <c r="EO259" i="41"/>
  <c r="EO258" i="41"/>
  <c r="EO257" i="41"/>
  <c r="EO256" i="41"/>
  <c r="EO255" i="41"/>
  <c r="EO254" i="41"/>
  <c r="EO253" i="41"/>
  <c r="EO252" i="41"/>
  <c r="EO251" i="41"/>
  <c r="EO250" i="41"/>
  <c r="EO249" i="41"/>
  <c r="EO248" i="41"/>
  <c r="EO247" i="41"/>
  <c r="EO246" i="41"/>
  <c r="EO245" i="41"/>
  <c r="EO244" i="41"/>
  <c r="EO243" i="41"/>
  <c r="EO242" i="41"/>
  <c r="EO241" i="41"/>
  <c r="EO240" i="41"/>
  <c r="EO239" i="41"/>
  <c r="EO238" i="41"/>
  <c r="EO237" i="41"/>
  <c r="EO236" i="41"/>
  <c r="EO235" i="41"/>
  <c r="EO234" i="41"/>
  <c r="EO233" i="41"/>
  <c r="EO232" i="41"/>
  <c r="EO231" i="41"/>
  <c r="EO230" i="41"/>
  <c r="EO229" i="41"/>
  <c r="EO228" i="41"/>
  <c r="EO227" i="41"/>
  <c r="EO226" i="41"/>
  <c r="EO225" i="41"/>
  <c r="EO224" i="41"/>
  <c r="EO223" i="41"/>
  <c r="EO222" i="41"/>
  <c r="EO221" i="41"/>
  <c r="EO220" i="41"/>
  <c r="EO219" i="41"/>
  <c r="EO218" i="41"/>
  <c r="EO217" i="41"/>
  <c r="EO216" i="41"/>
  <c r="EO215" i="41"/>
  <c r="EO214" i="41"/>
  <c r="EO213" i="41"/>
  <c r="EO212" i="41"/>
  <c r="EO211" i="41"/>
  <c r="EO210" i="41"/>
  <c r="EO209" i="41"/>
  <c r="EO208" i="41"/>
  <c r="EO207" i="41"/>
  <c r="EO206" i="41"/>
  <c r="EO205" i="41"/>
  <c r="EO204" i="41"/>
  <c r="EO203" i="41"/>
  <c r="EO202" i="41"/>
  <c r="EO201" i="41"/>
  <c r="EO200" i="41"/>
  <c r="EO199" i="41"/>
  <c r="EO198" i="41"/>
  <c r="EO197" i="41"/>
  <c r="EO196" i="41"/>
  <c r="EO195" i="41"/>
  <c r="EO194" i="41"/>
  <c r="EO193" i="41"/>
  <c r="EO192" i="41"/>
  <c r="EO191" i="41"/>
  <c r="EO190" i="41"/>
  <c r="EO189" i="41"/>
  <c r="EO188" i="41"/>
  <c r="EO187" i="41"/>
  <c r="EO186" i="41"/>
  <c r="EO185" i="41"/>
  <c r="EO184" i="41"/>
  <c r="EO183" i="41"/>
  <c r="EO182" i="41"/>
  <c r="EO181" i="41"/>
  <c r="EO180" i="41"/>
  <c r="EO179" i="41"/>
  <c r="EO178" i="41"/>
  <c r="EO177" i="41"/>
  <c r="EO176" i="41"/>
  <c r="EO175" i="41"/>
  <c r="EO174" i="41"/>
  <c r="EO173" i="41"/>
  <c r="EO172" i="41"/>
  <c r="EO171" i="41"/>
  <c r="EO170" i="41"/>
  <c r="EO169" i="41"/>
  <c r="EO168" i="41"/>
  <c r="EO167" i="41"/>
  <c r="EO166" i="41"/>
  <c r="EO165" i="41"/>
  <c r="EO164" i="41"/>
  <c r="EO163" i="41"/>
  <c r="EO162" i="41"/>
  <c r="EO161" i="41"/>
  <c r="EO160" i="41"/>
  <c r="EO159" i="41"/>
  <c r="EO158" i="41"/>
  <c r="EO157" i="41"/>
  <c r="EO156" i="41"/>
  <c r="EO155" i="41"/>
  <c r="EO154" i="41"/>
  <c r="EO153" i="41"/>
  <c r="EO152" i="41"/>
  <c r="EO151" i="41"/>
  <c r="EO150" i="41"/>
  <c r="EO149" i="41"/>
  <c r="EO148" i="41"/>
  <c r="EO147" i="41"/>
  <c r="EO146" i="41"/>
  <c r="EO145" i="41"/>
  <c r="EO144" i="41"/>
  <c r="EO143" i="41"/>
  <c r="EO142" i="41"/>
  <c r="EO141" i="41"/>
  <c r="EO140" i="41"/>
  <c r="EO139" i="41"/>
  <c r="EO138" i="41"/>
  <c r="EO137" i="41"/>
  <c r="EO136" i="41"/>
  <c r="EO135" i="41"/>
  <c r="EO134" i="41"/>
  <c r="EO133" i="41"/>
  <c r="EO132" i="41"/>
  <c r="EO131" i="41"/>
  <c r="EO130" i="41"/>
  <c r="EO129" i="41"/>
  <c r="EO128" i="41"/>
  <c r="EO127" i="41"/>
  <c r="EO126" i="41"/>
  <c r="EO125" i="41"/>
  <c r="EO124" i="41"/>
  <c r="EO123" i="41"/>
  <c r="EO122" i="41"/>
  <c r="EO121" i="41"/>
  <c r="EO120" i="41"/>
  <c r="EO119" i="41"/>
  <c r="EO118" i="41"/>
  <c r="EO117" i="41"/>
  <c r="EO116" i="41"/>
  <c r="EO115" i="41"/>
  <c r="EO114" i="41"/>
  <c r="EO113" i="41"/>
  <c r="EO112" i="41"/>
  <c r="EO111" i="41"/>
  <c r="EO110" i="41"/>
  <c r="EO109" i="41"/>
  <c r="EO108" i="41"/>
  <c r="EO107" i="41"/>
  <c r="EO106" i="41"/>
  <c r="EO105" i="41"/>
  <c r="EO104" i="41"/>
  <c r="EO103" i="41"/>
  <c r="EO102" i="41"/>
  <c r="EO101" i="41"/>
  <c r="EO100" i="41"/>
  <c r="EO99" i="41"/>
  <c r="EO98" i="41"/>
  <c r="EO97" i="41"/>
  <c r="EO96" i="41"/>
  <c r="EO95" i="41"/>
  <c r="EO94" i="41"/>
  <c r="EO93" i="41"/>
  <c r="EO92" i="41"/>
  <c r="EO91" i="41"/>
  <c r="EO90" i="41"/>
  <c r="EO89" i="41"/>
  <c r="EO88" i="41"/>
  <c r="EO87" i="41"/>
  <c r="EO86" i="41"/>
  <c r="EO85" i="41"/>
  <c r="EO84" i="41"/>
  <c r="EO83" i="41"/>
  <c r="EO82" i="41"/>
  <c r="EO81" i="41"/>
  <c r="EO80" i="41"/>
  <c r="EO79" i="41"/>
  <c r="EO78" i="41"/>
  <c r="EO77" i="41"/>
  <c r="EO76" i="41"/>
  <c r="EO75" i="41"/>
  <c r="EO74" i="41"/>
  <c r="EO73" i="41"/>
  <c r="EO72" i="41"/>
  <c r="EO71" i="41"/>
  <c r="EO70" i="41"/>
  <c r="EO69" i="41"/>
  <c r="EO68" i="41"/>
  <c r="EO67" i="41"/>
  <c r="EO66" i="41"/>
  <c r="EO65" i="41"/>
  <c r="EO64" i="41"/>
  <c r="EO63" i="41"/>
  <c r="EO62" i="41"/>
  <c r="EO61" i="41"/>
  <c r="EO60" i="41"/>
  <c r="EO59" i="41"/>
  <c r="EO58" i="41"/>
  <c r="EO57" i="41"/>
  <c r="EO56" i="41"/>
  <c r="EO55" i="41"/>
  <c r="EO54" i="41"/>
  <c r="EO53" i="41"/>
  <c r="EO52" i="41"/>
  <c r="EO51" i="41"/>
  <c r="EO50" i="41"/>
  <c r="EO49" i="41"/>
  <c r="EO48" i="41"/>
  <c r="EO47" i="41"/>
  <c r="EO46" i="41"/>
  <c r="EO45" i="41"/>
  <c r="EO44" i="41"/>
  <c r="EO43" i="41"/>
  <c r="EO42" i="41"/>
  <c r="EO41" i="41"/>
  <c r="EO40" i="41"/>
  <c r="EO39" i="41"/>
  <c r="EO38" i="41"/>
  <c r="EO37" i="41"/>
  <c r="EO35" i="41"/>
  <c r="EH1034" i="41"/>
  <c r="EH1033" i="41"/>
  <c r="EH1032" i="41"/>
  <c r="EH1031" i="41"/>
  <c r="EH1030" i="41"/>
  <c r="EH1029" i="41"/>
  <c r="EH1028" i="41"/>
  <c r="EH1027" i="41"/>
  <c r="EH1026" i="41"/>
  <c r="EH1025" i="41"/>
  <c r="EH1024" i="41"/>
  <c r="EH1023" i="41"/>
  <c r="EH1022" i="41"/>
  <c r="EH1021" i="41"/>
  <c r="EH1020" i="41"/>
  <c r="EH1019" i="41"/>
  <c r="EH1018" i="41"/>
  <c r="EH1017" i="41"/>
  <c r="EH1016" i="41"/>
  <c r="EH1015" i="41"/>
  <c r="EH1014" i="41"/>
  <c r="EH1013" i="41"/>
  <c r="EH1012" i="41"/>
  <c r="EH1011" i="41"/>
  <c r="EH1010" i="41"/>
  <c r="EH1009" i="41"/>
  <c r="EH1008" i="41"/>
  <c r="EH1007" i="41"/>
  <c r="EH1006" i="41"/>
  <c r="EH1005" i="41"/>
  <c r="EH1004" i="41"/>
  <c r="EH1003" i="41"/>
  <c r="EH1002" i="41"/>
  <c r="EH1001" i="41"/>
  <c r="EH1000" i="41"/>
  <c r="EH999" i="41"/>
  <c r="EH998" i="41"/>
  <c r="EH997" i="41"/>
  <c r="EH996" i="41"/>
  <c r="EH995" i="41"/>
  <c r="EH994" i="41"/>
  <c r="EH993" i="41"/>
  <c r="EH992" i="41"/>
  <c r="EH991" i="41"/>
  <c r="EH990" i="41"/>
  <c r="EH989" i="41"/>
  <c r="EH988" i="41"/>
  <c r="EH987" i="41"/>
  <c r="EH986" i="41"/>
  <c r="EH985" i="41"/>
  <c r="EH984" i="41"/>
  <c r="EH983" i="41"/>
  <c r="EH982" i="41"/>
  <c r="EH981" i="41"/>
  <c r="EH980" i="41"/>
  <c r="EH979" i="41"/>
  <c r="EH978" i="41"/>
  <c r="EH977" i="41"/>
  <c r="EH976" i="41"/>
  <c r="EH975" i="41"/>
  <c r="EH974" i="41"/>
  <c r="EH973" i="41"/>
  <c r="EH972" i="41"/>
  <c r="EH971" i="41"/>
  <c r="EH970" i="41"/>
  <c r="EH969" i="41"/>
  <c r="EH968" i="41"/>
  <c r="EH967" i="41"/>
  <c r="EH966" i="41"/>
  <c r="EH965" i="41"/>
  <c r="EH964" i="41"/>
  <c r="EH963" i="41"/>
  <c r="EH962" i="41"/>
  <c r="EH961" i="41"/>
  <c r="EH960" i="41"/>
  <c r="EH959" i="41"/>
  <c r="EH958" i="41"/>
  <c r="EH957" i="41"/>
  <c r="EH956" i="41"/>
  <c r="EH955" i="41"/>
  <c r="EH954" i="41"/>
  <c r="EH953" i="41"/>
  <c r="EH952" i="41"/>
  <c r="EH951" i="41"/>
  <c r="EH950" i="41"/>
  <c r="EH949" i="41"/>
  <c r="EH948" i="41"/>
  <c r="EH947" i="41"/>
  <c r="EH946" i="41"/>
  <c r="EH945" i="41"/>
  <c r="EH944" i="41"/>
  <c r="EH943" i="41"/>
  <c r="EH942" i="41"/>
  <c r="EH941" i="41"/>
  <c r="EH940" i="41"/>
  <c r="EH939" i="41"/>
  <c r="EH938" i="41"/>
  <c r="EH937" i="41"/>
  <c r="EH936" i="41"/>
  <c r="EH935" i="41"/>
  <c r="EH934" i="41"/>
  <c r="EH933" i="41"/>
  <c r="EH932" i="41"/>
  <c r="EH931" i="41"/>
  <c r="EH930" i="41"/>
  <c r="EH929" i="41"/>
  <c r="EH928" i="41"/>
  <c r="EH927" i="41"/>
  <c r="EH926" i="41"/>
  <c r="EH925" i="41"/>
  <c r="EH924" i="41"/>
  <c r="EH923" i="41"/>
  <c r="EH922" i="41"/>
  <c r="EH921" i="41"/>
  <c r="EH920" i="41"/>
  <c r="EH919" i="41"/>
  <c r="EH918" i="41"/>
  <c r="EH917" i="41"/>
  <c r="EH916" i="41"/>
  <c r="EH915" i="41"/>
  <c r="EH914" i="41"/>
  <c r="EH913" i="41"/>
  <c r="EH912" i="41"/>
  <c r="EH911" i="41"/>
  <c r="EH910" i="41"/>
  <c r="EH909" i="41"/>
  <c r="EH908" i="41"/>
  <c r="EH907" i="41"/>
  <c r="EH906" i="41"/>
  <c r="EH905" i="41"/>
  <c r="EH904" i="41"/>
  <c r="EH903" i="41"/>
  <c r="EH902" i="41"/>
  <c r="EH901" i="41"/>
  <c r="EH900" i="41"/>
  <c r="EH899" i="41"/>
  <c r="EH898" i="41"/>
  <c r="EH897" i="41"/>
  <c r="EH896" i="41"/>
  <c r="EH895" i="41"/>
  <c r="EH894" i="41"/>
  <c r="EH893" i="41"/>
  <c r="EH892" i="41"/>
  <c r="EH891" i="41"/>
  <c r="EH890" i="41"/>
  <c r="EH889" i="41"/>
  <c r="EH888" i="41"/>
  <c r="EH887" i="41"/>
  <c r="EH886" i="41"/>
  <c r="EH885" i="41"/>
  <c r="EH884" i="41"/>
  <c r="EH883" i="41"/>
  <c r="EH882" i="41"/>
  <c r="EH881" i="41"/>
  <c r="EH880" i="41"/>
  <c r="EH879" i="41"/>
  <c r="EH878" i="41"/>
  <c r="EH877" i="41"/>
  <c r="EH876" i="41"/>
  <c r="EH875" i="41"/>
  <c r="EH874" i="41"/>
  <c r="EH873" i="41"/>
  <c r="EH872" i="41"/>
  <c r="EH871" i="41"/>
  <c r="EH870" i="41"/>
  <c r="EH869" i="41"/>
  <c r="EH868" i="41"/>
  <c r="EH867" i="41"/>
  <c r="EH866" i="41"/>
  <c r="EH865" i="41"/>
  <c r="EH864" i="41"/>
  <c r="EH863" i="41"/>
  <c r="EH862" i="41"/>
  <c r="EH861" i="41"/>
  <c r="EH860" i="41"/>
  <c r="EH859" i="41"/>
  <c r="EH858" i="41"/>
  <c r="EH857" i="41"/>
  <c r="EH856" i="41"/>
  <c r="EH855" i="41"/>
  <c r="EH854" i="41"/>
  <c r="EH853" i="41"/>
  <c r="EH852" i="41"/>
  <c r="EH851" i="41"/>
  <c r="EH850" i="41"/>
  <c r="EH849" i="41"/>
  <c r="EH848" i="41"/>
  <c r="EH847" i="41"/>
  <c r="EH846" i="41"/>
  <c r="EH845" i="41"/>
  <c r="EH844" i="41"/>
  <c r="EH843" i="41"/>
  <c r="EH842" i="41"/>
  <c r="EH841" i="41"/>
  <c r="EH840" i="41"/>
  <c r="EH839" i="41"/>
  <c r="EH838" i="41"/>
  <c r="EH837" i="41"/>
  <c r="EH836" i="41"/>
  <c r="EH835" i="41"/>
  <c r="EH834" i="41"/>
  <c r="EH833" i="41"/>
  <c r="EH832" i="41"/>
  <c r="EH831" i="41"/>
  <c r="EH830" i="41"/>
  <c r="EH829" i="41"/>
  <c r="EH828" i="41"/>
  <c r="EH827" i="41"/>
  <c r="EH826" i="41"/>
  <c r="EH825" i="41"/>
  <c r="EH824" i="41"/>
  <c r="EH823" i="41"/>
  <c r="EH822" i="41"/>
  <c r="EH821" i="41"/>
  <c r="EH820" i="41"/>
  <c r="EH819" i="41"/>
  <c r="EH818" i="41"/>
  <c r="EH817" i="41"/>
  <c r="EH816" i="41"/>
  <c r="EH815" i="41"/>
  <c r="EH814" i="41"/>
  <c r="EH813" i="41"/>
  <c r="EH812" i="41"/>
  <c r="EH811" i="41"/>
  <c r="EH810" i="41"/>
  <c r="EH809" i="41"/>
  <c r="EH808" i="41"/>
  <c r="EH807" i="41"/>
  <c r="EH806" i="41"/>
  <c r="EH805" i="41"/>
  <c r="EH804" i="41"/>
  <c r="EH803" i="41"/>
  <c r="EH802" i="41"/>
  <c r="EH801" i="41"/>
  <c r="EH800" i="41"/>
  <c r="EH799" i="41"/>
  <c r="EH798" i="41"/>
  <c r="EH797" i="41"/>
  <c r="EH796" i="41"/>
  <c r="EH795" i="41"/>
  <c r="EH794" i="41"/>
  <c r="EH793" i="41"/>
  <c r="EH792" i="41"/>
  <c r="EH791" i="41"/>
  <c r="EH790" i="41"/>
  <c r="EH789" i="41"/>
  <c r="EH788" i="41"/>
  <c r="EH787" i="41"/>
  <c r="EH786" i="41"/>
  <c r="EH785" i="41"/>
  <c r="EH784" i="41"/>
  <c r="EH783" i="41"/>
  <c r="EH782" i="41"/>
  <c r="EH781" i="41"/>
  <c r="EH780" i="41"/>
  <c r="EH779" i="41"/>
  <c r="EH778" i="41"/>
  <c r="EH777" i="41"/>
  <c r="EH776" i="41"/>
  <c r="EH775" i="41"/>
  <c r="EH774" i="41"/>
  <c r="EH773" i="41"/>
  <c r="EH772" i="41"/>
  <c r="EH771" i="41"/>
  <c r="EH770" i="41"/>
  <c r="EH769" i="41"/>
  <c r="EH768" i="41"/>
  <c r="EH767" i="41"/>
  <c r="EH766" i="41"/>
  <c r="EH765" i="41"/>
  <c r="EH764" i="41"/>
  <c r="EH763" i="41"/>
  <c r="EH762" i="41"/>
  <c r="EH761" i="41"/>
  <c r="EH760" i="41"/>
  <c r="EH759" i="41"/>
  <c r="EH758" i="41"/>
  <c r="EH757" i="41"/>
  <c r="EH756" i="41"/>
  <c r="EH755" i="41"/>
  <c r="EH754" i="41"/>
  <c r="EH753" i="41"/>
  <c r="EH752" i="41"/>
  <c r="EH751" i="41"/>
  <c r="EH750" i="41"/>
  <c r="EH749" i="41"/>
  <c r="EH748" i="41"/>
  <c r="EH747" i="41"/>
  <c r="EH746" i="41"/>
  <c r="EH745" i="41"/>
  <c r="EH744" i="41"/>
  <c r="EH743" i="41"/>
  <c r="EH742" i="41"/>
  <c r="EH741" i="41"/>
  <c r="EH740" i="41"/>
  <c r="EH739" i="41"/>
  <c r="EH738" i="41"/>
  <c r="EH737" i="41"/>
  <c r="EH736" i="41"/>
  <c r="EH735" i="41"/>
  <c r="EH734" i="41"/>
  <c r="EH733" i="41"/>
  <c r="EH732" i="41"/>
  <c r="EH731" i="41"/>
  <c r="EH730" i="41"/>
  <c r="EH729" i="41"/>
  <c r="EH728" i="41"/>
  <c r="EH727" i="41"/>
  <c r="EH726" i="41"/>
  <c r="EH725" i="41"/>
  <c r="EH724" i="41"/>
  <c r="EH723" i="41"/>
  <c r="EH722" i="41"/>
  <c r="EH721" i="41"/>
  <c r="EH720" i="41"/>
  <c r="EH719" i="41"/>
  <c r="EH718" i="41"/>
  <c r="EH717" i="41"/>
  <c r="EH716" i="41"/>
  <c r="EH715" i="41"/>
  <c r="EH714" i="41"/>
  <c r="EH713" i="41"/>
  <c r="EH712" i="41"/>
  <c r="EH711" i="41"/>
  <c r="EH710" i="41"/>
  <c r="EH709" i="41"/>
  <c r="EH708" i="41"/>
  <c r="EH707" i="41"/>
  <c r="EH706" i="41"/>
  <c r="EH705" i="41"/>
  <c r="EH704" i="41"/>
  <c r="EH703" i="41"/>
  <c r="EH702" i="41"/>
  <c r="EH701" i="41"/>
  <c r="EH700" i="41"/>
  <c r="EH699" i="41"/>
  <c r="EH698" i="41"/>
  <c r="EH697" i="41"/>
  <c r="EH696" i="41"/>
  <c r="EH695" i="41"/>
  <c r="EH694" i="41"/>
  <c r="EH693" i="41"/>
  <c r="EH692" i="41"/>
  <c r="EH691" i="41"/>
  <c r="EH690" i="41"/>
  <c r="EH689" i="41"/>
  <c r="EH688" i="41"/>
  <c r="EH687" i="41"/>
  <c r="EH686" i="41"/>
  <c r="EH685" i="41"/>
  <c r="EH684" i="41"/>
  <c r="EH683" i="41"/>
  <c r="EH682" i="41"/>
  <c r="EH681" i="41"/>
  <c r="EH680" i="41"/>
  <c r="EH679" i="41"/>
  <c r="EH678" i="41"/>
  <c r="EH677" i="41"/>
  <c r="EH676" i="41"/>
  <c r="EH675" i="41"/>
  <c r="EH674" i="41"/>
  <c r="EH673" i="41"/>
  <c r="EH672" i="41"/>
  <c r="EH671" i="41"/>
  <c r="EH670" i="41"/>
  <c r="EH669" i="41"/>
  <c r="EH668" i="41"/>
  <c r="EH667" i="41"/>
  <c r="EH666" i="41"/>
  <c r="EH665" i="41"/>
  <c r="EH664" i="41"/>
  <c r="EH663" i="41"/>
  <c r="EH662" i="41"/>
  <c r="EH661" i="41"/>
  <c r="EH660" i="41"/>
  <c r="EH659" i="41"/>
  <c r="EH658" i="41"/>
  <c r="EH657" i="41"/>
  <c r="EH656" i="41"/>
  <c r="EH655" i="41"/>
  <c r="EH654" i="41"/>
  <c r="EH653" i="41"/>
  <c r="EH652" i="41"/>
  <c r="EH651" i="41"/>
  <c r="EH650" i="41"/>
  <c r="EH649" i="41"/>
  <c r="EH648" i="41"/>
  <c r="EH647" i="41"/>
  <c r="EH646" i="41"/>
  <c r="EH645" i="41"/>
  <c r="EH644" i="41"/>
  <c r="EH643" i="41"/>
  <c r="EH642" i="41"/>
  <c r="EH641" i="41"/>
  <c r="EH640" i="41"/>
  <c r="EH639" i="41"/>
  <c r="EH638" i="41"/>
  <c r="EH637" i="41"/>
  <c r="EH636" i="41"/>
  <c r="EH635" i="41"/>
  <c r="EH634" i="41"/>
  <c r="EH633" i="41"/>
  <c r="EH632" i="41"/>
  <c r="EH631" i="41"/>
  <c r="EH630" i="41"/>
  <c r="EH629" i="41"/>
  <c r="EH628" i="41"/>
  <c r="EH627" i="41"/>
  <c r="EH626" i="41"/>
  <c r="EH625" i="41"/>
  <c r="EH624" i="41"/>
  <c r="EH623" i="41"/>
  <c r="EH622" i="41"/>
  <c r="EH621" i="41"/>
  <c r="EH620" i="41"/>
  <c r="EH619" i="41"/>
  <c r="EH618" i="41"/>
  <c r="EH617" i="41"/>
  <c r="EH616" i="41"/>
  <c r="EH615" i="41"/>
  <c r="EH614" i="41"/>
  <c r="EH613" i="41"/>
  <c r="EH612" i="41"/>
  <c r="EH611" i="41"/>
  <c r="EH610" i="41"/>
  <c r="EH609" i="41"/>
  <c r="EH608" i="41"/>
  <c r="EH607" i="41"/>
  <c r="EH606" i="41"/>
  <c r="EH605" i="41"/>
  <c r="EH604" i="41"/>
  <c r="EH603" i="41"/>
  <c r="EH602" i="41"/>
  <c r="EH601" i="41"/>
  <c r="EH600" i="41"/>
  <c r="EH599" i="41"/>
  <c r="EH598" i="41"/>
  <c r="EH597" i="41"/>
  <c r="EH596" i="41"/>
  <c r="EH595" i="41"/>
  <c r="EH594" i="41"/>
  <c r="EH593" i="41"/>
  <c r="EH592" i="41"/>
  <c r="EH591" i="41"/>
  <c r="EH590" i="41"/>
  <c r="EH589" i="41"/>
  <c r="EH588" i="41"/>
  <c r="EH587" i="41"/>
  <c r="EH586" i="41"/>
  <c r="EH585" i="41"/>
  <c r="EH584" i="41"/>
  <c r="EH583" i="41"/>
  <c r="EH582" i="41"/>
  <c r="EH581" i="41"/>
  <c r="EH580" i="41"/>
  <c r="EH579" i="41"/>
  <c r="EH578" i="41"/>
  <c r="EH577" i="41"/>
  <c r="EH576" i="41"/>
  <c r="EH575" i="41"/>
  <c r="EH574" i="41"/>
  <c r="EH573" i="41"/>
  <c r="EH572" i="41"/>
  <c r="EH571" i="41"/>
  <c r="EH570" i="41"/>
  <c r="EH569" i="41"/>
  <c r="EH568" i="41"/>
  <c r="EH567" i="41"/>
  <c r="EH566" i="41"/>
  <c r="EH565" i="41"/>
  <c r="EH564" i="41"/>
  <c r="EH563" i="41"/>
  <c r="EH562" i="41"/>
  <c r="EH561" i="41"/>
  <c r="EH560" i="41"/>
  <c r="EH559" i="41"/>
  <c r="EH558" i="41"/>
  <c r="EH557" i="41"/>
  <c r="EH556" i="41"/>
  <c r="EH555" i="41"/>
  <c r="EH554" i="41"/>
  <c r="EH553" i="41"/>
  <c r="EH552" i="41"/>
  <c r="EH551" i="41"/>
  <c r="EH550" i="41"/>
  <c r="EH549" i="41"/>
  <c r="EH548" i="41"/>
  <c r="EH547" i="41"/>
  <c r="EH546" i="41"/>
  <c r="EH545" i="41"/>
  <c r="EH544" i="41"/>
  <c r="EH543" i="41"/>
  <c r="EH542" i="41"/>
  <c r="EH541" i="41"/>
  <c r="EH540" i="41"/>
  <c r="EH539" i="41"/>
  <c r="EH538" i="41"/>
  <c r="EH537" i="41"/>
  <c r="EH536" i="41"/>
  <c r="EH535" i="41"/>
  <c r="EH534" i="41"/>
  <c r="EH533" i="41"/>
  <c r="EH532" i="41"/>
  <c r="EH531" i="41"/>
  <c r="EH530" i="41"/>
  <c r="EH529" i="41"/>
  <c r="EH528" i="41"/>
  <c r="EH527" i="41"/>
  <c r="EH526" i="41"/>
  <c r="EH525" i="41"/>
  <c r="EH524" i="41"/>
  <c r="EH523" i="41"/>
  <c r="EH522" i="41"/>
  <c r="EH521" i="41"/>
  <c r="EH520" i="41"/>
  <c r="EH519" i="41"/>
  <c r="EH518" i="41"/>
  <c r="EH517" i="41"/>
  <c r="EH516" i="41"/>
  <c r="EH515" i="41"/>
  <c r="EH514" i="41"/>
  <c r="EH513" i="41"/>
  <c r="EH512" i="41"/>
  <c r="EH511" i="41"/>
  <c r="EH510" i="41"/>
  <c r="EH509" i="41"/>
  <c r="EH508" i="41"/>
  <c r="EH507" i="41"/>
  <c r="EH506" i="41"/>
  <c r="EH505" i="41"/>
  <c r="EH504" i="41"/>
  <c r="EH503" i="41"/>
  <c r="EH502" i="41"/>
  <c r="EH501" i="41"/>
  <c r="EH500" i="41"/>
  <c r="EH499" i="41"/>
  <c r="EH498" i="41"/>
  <c r="EH497" i="41"/>
  <c r="EH496" i="41"/>
  <c r="EH495" i="41"/>
  <c r="EH494" i="41"/>
  <c r="EH493" i="41"/>
  <c r="EH492" i="41"/>
  <c r="EH491" i="41"/>
  <c r="EH490" i="41"/>
  <c r="EH489" i="41"/>
  <c r="EH488" i="41"/>
  <c r="EH487" i="41"/>
  <c r="EH486" i="41"/>
  <c r="EH485" i="41"/>
  <c r="EH484" i="41"/>
  <c r="EH483" i="41"/>
  <c r="EH482" i="41"/>
  <c r="EH481" i="41"/>
  <c r="EH480" i="41"/>
  <c r="EH479" i="41"/>
  <c r="EH478" i="41"/>
  <c r="EH477" i="41"/>
  <c r="EH476" i="41"/>
  <c r="EH475" i="41"/>
  <c r="EH474" i="41"/>
  <c r="EH473" i="41"/>
  <c r="EH472" i="41"/>
  <c r="EH471" i="41"/>
  <c r="EH470" i="41"/>
  <c r="EH469" i="41"/>
  <c r="EH468" i="41"/>
  <c r="EH467" i="41"/>
  <c r="EH466" i="41"/>
  <c r="EH465" i="41"/>
  <c r="EH464" i="41"/>
  <c r="EH463" i="41"/>
  <c r="EH462" i="41"/>
  <c r="EH461" i="41"/>
  <c r="EH460" i="41"/>
  <c r="EH459" i="41"/>
  <c r="EH458" i="41"/>
  <c r="EH457" i="41"/>
  <c r="EH456" i="41"/>
  <c r="EH455" i="41"/>
  <c r="EH454" i="41"/>
  <c r="EH453" i="41"/>
  <c r="EH452" i="41"/>
  <c r="EH451" i="41"/>
  <c r="EH450" i="41"/>
  <c r="EH449" i="41"/>
  <c r="EH448" i="41"/>
  <c r="EH447" i="41"/>
  <c r="EH446" i="41"/>
  <c r="EH445" i="41"/>
  <c r="EH444" i="41"/>
  <c r="EH443" i="41"/>
  <c r="EH442" i="41"/>
  <c r="EH441" i="41"/>
  <c r="EH440" i="41"/>
  <c r="EH439" i="41"/>
  <c r="EH438" i="41"/>
  <c r="EH437" i="41"/>
  <c r="EH436" i="41"/>
  <c r="EH435" i="41"/>
  <c r="EH434" i="41"/>
  <c r="EH433" i="41"/>
  <c r="EH432" i="41"/>
  <c r="EH431" i="41"/>
  <c r="EH430" i="41"/>
  <c r="EH429" i="41"/>
  <c r="EH428" i="41"/>
  <c r="EH427" i="41"/>
  <c r="EH426" i="41"/>
  <c r="EH425" i="41"/>
  <c r="EH424" i="41"/>
  <c r="EH423" i="41"/>
  <c r="EH422" i="41"/>
  <c r="EH421" i="41"/>
  <c r="EH420" i="41"/>
  <c r="EH419" i="41"/>
  <c r="EH418" i="41"/>
  <c r="EH417" i="41"/>
  <c r="EH416" i="41"/>
  <c r="EH415" i="41"/>
  <c r="EH414" i="41"/>
  <c r="EH413" i="41"/>
  <c r="EH412" i="41"/>
  <c r="EH411" i="41"/>
  <c r="EH410" i="41"/>
  <c r="EH409" i="41"/>
  <c r="EH408" i="41"/>
  <c r="EH407" i="41"/>
  <c r="EH406" i="41"/>
  <c r="EH405" i="41"/>
  <c r="EH404" i="41"/>
  <c r="EH403" i="41"/>
  <c r="EH402" i="41"/>
  <c r="EH401" i="41"/>
  <c r="EH400" i="41"/>
  <c r="EH399" i="41"/>
  <c r="EH398" i="41"/>
  <c r="EH397" i="41"/>
  <c r="EH396" i="41"/>
  <c r="EH395" i="41"/>
  <c r="EH394" i="41"/>
  <c r="EH393" i="41"/>
  <c r="EH392" i="41"/>
  <c r="EH391" i="41"/>
  <c r="EH390" i="41"/>
  <c r="EH389" i="41"/>
  <c r="EH388" i="41"/>
  <c r="EH387" i="41"/>
  <c r="EH386" i="41"/>
  <c r="EH385" i="41"/>
  <c r="EH384" i="41"/>
  <c r="EH383" i="41"/>
  <c r="EH382" i="41"/>
  <c r="EH381" i="41"/>
  <c r="EH380" i="41"/>
  <c r="EH379" i="41"/>
  <c r="EH378" i="41"/>
  <c r="EH377" i="41"/>
  <c r="EH376" i="41"/>
  <c r="EH375" i="41"/>
  <c r="EH374" i="41"/>
  <c r="EH373" i="41"/>
  <c r="EH372" i="41"/>
  <c r="EH371" i="41"/>
  <c r="EH370" i="41"/>
  <c r="EH369" i="41"/>
  <c r="EH368" i="41"/>
  <c r="EH367" i="41"/>
  <c r="EH366" i="41"/>
  <c r="EH365" i="41"/>
  <c r="EH364" i="41"/>
  <c r="EH363" i="41"/>
  <c r="EH362" i="41"/>
  <c r="EH361" i="41"/>
  <c r="EH360" i="41"/>
  <c r="EH359" i="41"/>
  <c r="EH358" i="41"/>
  <c r="EH357" i="41"/>
  <c r="EH356" i="41"/>
  <c r="EH355" i="41"/>
  <c r="EH354" i="41"/>
  <c r="EH353" i="41"/>
  <c r="EH352" i="41"/>
  <c r="EH351" i="41"/>
  <c r="EH350" i="41"/>
  <c r="EH349" i="41"/>
  <c r="EH348" i="41"/>
  <c r="EH347" i="41"/>
  <c r="EH346" i="41"/>
  <c r="EH345" i="41"/>
  <c r="EH344" i="41"/>
  <c r="EH343" i="41"/>
  <c r="EH342" i="41"/>
  <c r="EH341" i="41"/>
  <c r="EH340" i="41"/>
  <c r="EH339" i="41"/>
  <c r="EH338" i="41"/>
  <c r="EH337" i="41"/>
  <c r="EH336" i="41"/>
  <c r="EH335" i="41"/>
  <c r="EH334" i="41"/>
  <c r="EH333" i="41"/>
  <c r="EH332" i="41"/>
  <c r="EH331" i="41"/>
  <c r="EH330" i="41"/>
  <c r="EH329" i="41"/>
  <c r="EH328" i="41"/>
  <c r="EH327" i="41"/>
  <c r="EH326" i="41"/>
  <c r="EH325" i="41"/>
  <c r="EH324" i="41"/>
  <c r="EH323" i="41"/>
  <c r="EH322" i="41"/>
  <c r="EH321" i="41"/>
  <c r="EH320" i="41"/>
  <c r="EH319" i="41"/>
  <c r="EH318" i="41"/>
  <c r="EH317" i="41"/>
  <c r="EH316" i="41"/>
  <c r="EH315" i="41"/>
  <c r="EH314" i="41"/>
  <c r="EH313" i="41"/>
  <c r="EH312" i="41"/>
  <c r="EH311" i="41"/>
  <c r="EH310" i="41"/>
  <c r="EH309" i="41"/>
  <c r="EH308" i="41"/>
  <c r="EH307" i="41"/>
  <c r="EH306" i="41"/>
  <c r="EH305" i="41"/>
  <c r="EH304" i="41"/>
  <c r="EH303" i="41"/>
  <c r="EH302" i="41"/>
  <c r="EH301" i="41"/>
  <c r="EH300" i="41"/>
  <c r="EH299" i="41"/>
  <c r="EH298" i="41"/>
  <c r="EH297" i="41"/>
  <c r="EH296" i="41"/>
  <c r="EH295" i="41"/>
  <c r="EH294" i="41"/>
  <c r="EH293" i="41"/>
  <c r="EH292" i="41"/>
  <c r="EH291" i="41"/>
  <c r="EH290" i="41"/>
  <c r="EH289" i="41"/>
  <c r="EH288" i="41"/>
  <c r="EH287" i="41"/>
  <c r="EH286" i="41"/>
  <c r="EH285" i="41"/>
  <c r="EH284" i="41"/>
  <c r="EH283" i="41"/>
  <c r="EH282" i="41"/>
  <c r="EH281" i="41"/>
  <c r="EH280" i="41"/>
  <c r="EH279" i="41"/>
  <c r="EH278" i="41"/>
  <c r="EH277" i="41"/>
  <c r="EH276" i="41"/>
  <c r="EH275" i="41"/>
  <c r="EH274" i="41"/>
  <c r="EH273" i="41"/>
  <c r="EH272" i="41"/>
  <c r="EH271" i="41"/>
  <c r="EH270" i="41"/>
  <c r="EH269" i="41"/>
  <c r="EH268" i="41"/>
  <c r="EH267" i="41"/>
  <c r="EH266" i="41"/>
  <c r="EH265" i="41"/>
  <c r="EH264" i="41"/>
  <c r="EH263" i="41"/>
  <c r="EH262" i="41"/>
  <c r="EH261" i="41"/>
  <c r="EH260" i="41"/>
  <c r="EH259" i="41"/>
  <c r="EH258" i="41"/>
  <c r="EH257" i="41"/>
  <c r="EH256" i="41"/>
  <c r="EH255" i="41"/>
  <c r="EH254" i="41"/>
  <c r="EH253" i="41"/>
  <c r="EH252" i="41"/>
  <c r="EH251" i="41"/>
  <c r="EH250" i="41"/>
  <c r="EH249" i="41"/>
  <c r="EH248" i="41"/>
  <c r="EH247" i="41"/>
  <c r="EH246" i="41"/>
  <c r="EH245" i="41"/>
  <c r="EH244" i="41"/>
  <c r="EH243" i="41"/>
  <c r="EH242" i="41"/>
  <c r="EH241" i="41"/>
  <c r="EH240" i="41"/>
  <c r="EH239" i="41"/>
  <c r="EH238" i="41"/>
  <c r="EH237" i="41"/>
  <c r="EH236" i="41"/>
  <c r="EH235" i="41"/>
  <c r="EH234" i="41"/>
  <c r="EH233" i="41"/>
  <c r="EH232" i="41"/>
  <c r="EH231" i="41"/>
  <c r="EH230" i="41"/>
  <c r="EH229" i="41"/>
  <c r="EH228" i="41"/>
  <c r="EH227" i="41"/>
  <c r="EH226" i="41"/>
  <c r="EH225" i="41"/>
  <c r="EH224" i="41"/>
  <c r="EH223" i="41"/>
  <c r="EH222" i="41"/>
  <c r="EH221" i="41"/>
  <c r="EH220" i="41"/>
  <c r="EH219" i="41"/>
  <c r="EH218" i="41"/>
  <c r="EH217" i="41"/>
  <c r="EH216" i="41"/>
  <c r="EH215" i="41"/>
  <c r="EH214" i="41"/>
  <c r="EH213" i="41"/>
  <c r="EH212" i="41"/>
  <c r="EH211" i="41"/>
  <c r="EH210" i="41"/>
  <c r="EH209" i="41"/>
  <c r="EH208" i="41"/>
  <c r="EH207" i="41"/>
  <c r="EH206" i="41"/>
  <c r="EH205" i="41"/>
  <c r="EH204" i="41"/>
  <c r="EH203" i="41"/>
  <c r="EH202" i="41"/>
  <c r="EH201" i="41"/>
  <c r="EH200" i="41"/>
  <c r="EH199" i="41"/>
  <c r="EH198" i="41"/>
  <c r="EH197" i="41"/>
  <c r="EH196" i="41"/>
  <c r="EH195" i="41"/>
  <c r="EH194" i="41"/>
  <c r="EH193" i="41"/>
  <c r="EH192" i="41"/>
  <c r="EH191" i="41"/>
  <c r="EH190" i="41"/>
  <c r="EH189" i="41"/>
  <c r="EH188" i="41"/>
  <c r="EH187" i="41"/>
  <c r="EH186" i="41"/>
  <c r="EH185" i="41"/>
  <c r="EH184" i="41"/>
  <c r="EH183" i="41"/>
  <c r="EH182" i="41"/>
  <c r="EH181" i="41"/>
  <c r="EH180" i="41"/>
  <c r="EH179" i="41"/>
  <c r="EH178" i="41"/>
  <c r="EH177" i="41"/>
  <c r="EH176" i="41"/>
  <c r="EH175" i="41"/>
  <c r="EH174" i="41"/>
  <c r="EH173" i="41"/>
  <c r="EH172" i="41"/>
  <c r="EH171" i="41"/>
  <c r="EH170" i="41"/>
  <c r="EH169" i="41"/>
  <c r="EH168" i="41"/>
  <c r="EH167" i="41"/>
  <c r="EH166" i="41"/>
  <c r="EH165" i="41"/>
  <c r="EH164" i="41"/>
  <c r="EH163" i="41"/>
  <c r="EH162" i="41"/>
  <c r="EH161" i="41"/>
  <c r="EH160" i="41"/>
  <c r="EH159" i="41"/>
  <c r="EH158" i="41"/>
  <c r="EH157" i="41"/>
  <c r="EH156" i="41"/>
  <c r="EH155" i="41"/>
  <c r="EH154" i="41"/>
  <c r="EH153" i="41"/>
  <c r="EH152" i="41"/>
  <c r="EH151" i="41"/>
  <c r="EH150" i="41"/>
  <c r="EH149" i="41"/>
  <c r="EH148" i="41"/>
  <c r="EH147" i="41"/>
  <c r="EH146" i="41"/>
  <c r="EH145" i="41"/>
  <c r="EH144" i="41"/>
  <c r="EH143" i="41"/>
  <c r="EH142" i="41"/>
  <c r="EH141" i="41"/>
  <c r="EH140" i="41"/>
  <c r="EH139" i="41"/>
  <c r="EH138" i="41"/>
  <c r="EH137" i="41"/>
  <c r="EH136" i="41"/>
  <c r="EH135" i="41"/>
  <c r="EH134" i="41"/>
  <c r="EH133" i="41"/>
  <c r="EH132" i="41"/>
  <c r="EH131" i="41"/>
  <c r="EH130" i="41"/>
  <c r="EH129" i="41"/>
  <c r="EH128" i="41"/>
  <c r="EH127" i="41"/>
  <c r="EH126" i="41"/>
  <c r="EH125" i="41"/>
  <c r="EH124" i="41"/>
  <c r="EH123" i="41"/>
  <c r="EH122" i="41"/>
  <c r="EH121" i="41"/>
  <c r="EH120" i="41"/>
  <c r="EH119" i="41"/>
  <c r="EH118" i="41"/>
  <c r="EH117" i="41"/>
  <c r="EH116" i="41"/>
  <c r="EH115" i="41"/>
  <c r="EH114" i="41"/>
  <c r="EH113" i="41"/>
  <c r="EH112" i="41"/>
  <c r="EH111" i="41"/>
  <c r="EH110" i="41"/>
  <c r="EH109" i="41"/>
  <c r="EH108" i="41"/>
  <c r="EH107" i="41"/>
  <c r="EH106" i="41"/>
  <c r="EH105" i="41"/>
  <c r="EH104" i="41"/>
  <c r="EH103" i="41"/>
  <c r="EH102" i="41"/>
  <c r="EH101" i="41"/>
  <c r="EH100" i="41"/>
  <c r="EH99" i="41"/>
  <c r="EH98" i="41"/>
  <c r="EH97" i="41"/>
  <c r="EH96" i="41"/>
  <c r="EH95" i="41"/>
  <c r="EH94" i="41"/>
  <c r="EH93" i="41"/>
  <c r="EH92" i="41"/>
  <c r="EH91" i="41"/>
  <c r="EH90" i="41"/>
  <c r="EH89" i="41"/>
  <c r="EH88" i="41"/>
  <c r="EH87" i="41"/>
  <c r="EH86" i="41"/>
  <c r="EH85" i="41"/>
  <c r="EH84" i="41"/>
  <c r="EH83" i="41"/>
  <c r="EH82" i="41"/>
  <c r="EH81" i="41"/>
  <c r="EH80" i="41"/>
  <c r="EH79" i="41"/>
  <c r="EH78" i="41"/>
  <c r="EH77" i="41"/>
  <c r="EH76" i="41"/>
  <c r="EH75" i="41"/>
  <c r="EH74" i="41"/>
  <c r="EH73" i="41"/>
  <c r="EH72" i="41"/>
  <c r="EH71" i="41"/>
  <c r="EH70" i="41"/>
  <c r="EH69" i="41"/>
  <c r="EH68" i="41"/>
  <c r="EH67" i="41"/>
  <c r="EH66" i="41"/>
  <c r="EH65" i="41"/>
  <c r="EH64" i="41"/>
  <c r="EH63" i="41"/>
  <c r="EH62" i="41"/>
  <c r="EH61" i="41"/>
  <c r="EH60" i="41"/>
  <c r="EH59" i="41"/>
  <c r="EH58" i="41"/>
  <c r="EH57" i="41"/>
  <c r="EH56" i="41"/>
  <c r="EH55" i="41"/>
  <c r="EH54" i="41"/>
  <c r="EH53" i="41"/>
  <c r="EH52" i="41"/>
  <c r="EH51" i="41"/>
  <c r="EH50" i="41"/>
  <c r="EH49" i="41"/>
  <c r="EH48" i="41"/>
  <c r="EH47" i="41"/>
  <c r="EH46" i="41"/>
  <c r="EH45" i="41"/>
  <c r="EH44" i="41"/>
  <c r="EH43" i="41"/>
  <c r="EH42" i="41"/>
  <c r="EH41" i="41"/>
  <c r="EH40" i="41"/>
  <c r="EH39" i="41"/>
  <c r="EH38" i="41"/>
  <c r="EH37" i="41"/>
  <c r="EH35" i="41"/>
  <c r="EA1034" i="41"/>
  <c r="EA1033" i="41"/>
  <c r="EA1032" i="41"/>
  <c r="EA1031" i="41"/>
  <c r="EA1030" i="41"/>
  <c r="EA1029" i="41"/>
  <c r="EA1028" i="41"/>
  <c r="EA1027" i="41"/>
  <c r="EA1026" i="41"/>
  <c r="EA1025" i="41"/>
  <c r="EA1024" i="41"/>
  <c r="EA1023" i="41"/>
  <c r="EA1022" i="41"/>
  <c r="EA1021" i="41"/>
  <c r="EA1020" i="41"/>
  <c r="EA1019" i="41"/>
  <c r="EA1018" i="41"/>
  <c r="EA1017" i="41"/>
  <c r="EA1016" i="41"/>
  <c r="EA1015" i="41"/>
  <c r="EA1014" i="41"/>
  <c r="EA1013" i="41"/>
  <c r="EA1012" i="41"/>
  <c r="EA1011" i="41"/>
  <c r="EA1010" i="41"/>
  <c r="EA1009" i="41"/>
  <c r="EA1008" i="41"/>
  <c r="EA1007" i="41"/>
  <c r="EA1006" i="41"/>
  <c r="EA1005" i="41"/>
  <c r="EA1004" i="41"/>
  <c r="EA1003" i="41"/>
  <c r="EA1002" i="41"/>
  <c r="EA1001" i="41"/>
  <c r="EA1000" i="41"/>
  <c r="EA999" i="41"/>
  <c r="EA998" i="41"/>
  <c r="EA997" i="41"/>
  <c r="EA996" i="41"/>
  <c r="EA995" i="41"/>
  <c r="EA994" i="41"/>
  <c r="EA993" i="41"/>
  <c r="EA992" i="41"/>
  <c r="EA991" i="41"/>
  <c r="EA990" i="41"/>
  <c r="EA989" i="41"/>
  <c r="EA988" i="41"/>
  <c r="EA987" i="41"/>
  <c r="EA986" i="41"/>
  <c r="EA985" i="41"/>
  <c r="EA984" i="41"/>
  <c r="EA983" i="41"/>
  <c r="EA982" i="41"/>
  <c r="EA981" i="41"/>
  <c r="EA980" i="41"/>
  <c r="EA979" i="41"/>
  <c r="EA978" i="41"/>
  <c r="EA977" i="41"/>
  <c r="EA976" i="41"/>
  <c r="EA975" i="41"/>
  <c r="EA974" i="41"/>
  <c r="EA973" i="41"/>
  <c r="EA972" i="41"/>
  <c r="EA971" i="41"/>
  <c r="EA970" i="41"/>
  <c r="EA969" i="41"/>
  <c r="EA968" i="41"/>
  <c r="EA967" i="41"/>
  <c r="EA966" i="41"/>
  <c r="EA965" i="41"/>
  <c r="EA964" i="41"/>
  <c r="EA963" i="41"/>
  <c r="EA962" i="41"/>
  <c r="EA961" i="41"/>
  <c r="EA960" i="41"/>
  <c r="EA959" i="41"/>
  <c r="EA958" i="41"/>
  <c r="EA957" i="41"/>
  <c r="EA956" i="41"/>
  <c r="EA955" i="41"/>
  <c r="EA954" i="41"/>
  <c r="EA953" i="41"/>
  <c r="EA952" i="41"/>
  <c r="EA951" i="41"/>
  <c r="EA950" i="41"/>
  <c r="EA949" i="41"/>
  <c r="EA948" i="41"/>
  <c r="EA947" i="41"/>
  <c r="EA946" i="41"/>
  <c r="EA945" i="41"/>
  <c r="EA944" i="41"/>
  <c r="EA943" i="41"/>
  <c r="EA942" i="41"/>
  <c r="EA941" i="41"/>
  <c r="EA940" i="41"/>
  <c r="EA939" i="41"/>
  <c r="EA938" i="41"/>
  <c r="EA937" i="41"/>
  <c r="EA936" i="41"/>
  <c r="EA935" i="41"/>
  <c r="EA934" i="41"/>
  <c r="EA933" i="41"/>
  <c r="EA932" i="41"/>
  <c r="EA931" i="41"/>
  <c r="EA930" i="41"/>
  <c r="EA929" i="41"/>
  <c r="EA928" i="41"/>
  <c r="EA927" i="41"/>
  <c r="EA926" i="41"/>
  <c r="EA925" i="41"/>
  <c r="EA924" i="41"/>
  <c r="EA923" i="41"/>
  <c r="EA922" i="41"/>
  <c r="EA921" i="41"/>
  <c r="EA920" i="41"/>
  <c r="EA919" i="41"/>
  <c r="EA918" i="41"/>
  <c r="EA917" i="41"/>
  <c r="EA916" i="41"/>
  <c r="EA915" i="41"/>
  <c r="EA914" i="41"/>
  <c r="EA913" i="41"/>
  <c r="EA912" i="41"/>
  <c r="EA911" i="41"/>
  <c r="EA910" i="41"/>
  <c r="EA909" i="41"/>
  <c r="EA908" i="41"/>
  <c r="EA907" i="41"/>
  <c r="EA906" i="41"/>
  <c r="EA905" i="41"/>
  <c r="EA904" i="41"/>
  <c r="EA903" i="41"/>
  <c r="EA902" i="41"/>
  <c r="EA901" i="41"/>
  <c r="EA900" i="41"/>
  <c r="EA899" i="41"/>
  <c r="EA898" i="41"/>
  <c r="EA897" i="41"/>
  <c r="EA896" i="41"/>
  <c r="EA895" i="41"/>
  <c r="EA894" i="41"/>
  <c r="EA893" i="41"/>
  <c r="EA892" i="41"/>
  <c r="EA891" i="41"/>
  <c r="EA890" i="41"/>
  <c r="EA889" i="41"/>
  <c r="EA888" i="41"/>
  <c r="EA887" i="41"/>
  <c r="EA886" i="41"/>
  <c r="EA885" i="41"/>
  <c r="EA884" i="41"/>
  <c r="EA883" i="41"/>
  <c r="EA882" i="41"/>
  <c r="EA881" i="41"/>
  <c r="EA880" i="41"/>
  <c r="EA879" i="41"/>
  <c r="EA878" i="41"/>
  <c r="EA877" i="41"/>
  <c r="EA876" i="41"/>
  <c r="EA875" i="41"/>
  <c r="EA874" i="41"/>
  <c r="EA873" i="41"/>
  <c r="EA872" i="41"/>
  <c r="EA871" i="41"/>
  <c r="EA870" i="41"/>
  <c r="EA869" i="41"/>
  <c r="EA868" i="41"/>
  <c r="EA867" i="41"/>
  <c r="EA866" i="41"/>
  <c r="EA865" i="41"/>
  <c r="EA864" i="41"/>
  <c r="EA863" i="41"/>
  <c r="EA862" i="41"/>
  <c r="EA861" i="41"/>
  <c r="EA860" i="41"/>
  <c r="EA859" i="41"/>
  <c r="EA858" i="41"/>
  <c r="EA857" i="41"/>
  <c r="EA856" i="41"/>
  <c r="EA855" i="41"/>
  <c r="EA854" i="41"/>
  <c r="EA853" i="41"/>
  <c r="EA852" i="41"/>
  <c r="EA851" i="41"/>
  <c r="EA850" i="41"/>
  <c r="EA849" i="41"/>
  <c r="EA848" i="41"/>
  <c r="EA847" i="41"/>
  <c r="EA846" i="41"/>
  <c r="EA845" i="41"/>
  <c r="EA844" i="41"/>
  <c r="EA843" i="41"/>
  <c r="EA842" i="41"/>
  <c r="EA841" i="41"/>
  <c r="EA840" i="41"/>
  <c r="EA839" i="41"/>
  <c r="EA838" i="41"/>
  <c r="EA837" i="41"/>
  <c r="EA836" i="41"/>
  <c r="EA835" i="41"/>
  <c r="EA834" i="41"/>
  <c r="EA833" i="41"/>
  <c r="EA832" i="41"/>
  <c r="EA831" i="41"/>
  <c r="EA830" i="41"/>
  <c r="EA829" i="41"/>
  <c r="EA828" i="41"/>
  <c r="EA827" i="41"/>
  <c r="EA826" i="41"/>
  <c r="EA825" i="41"/>
  <c r="EA824" i="41"/>
  <c r="EA823" i="41"/>
  <c r="EA822" i="41"/>
  <c r="EA821" i="41"/>
  <c r="EA820" i="41"/>
  <c r="EA819" i="41"/>
  <c r="EA818" i="41"/>
  <c r="EA817" i="41"/>
  <c r="EA816" i="41"/>
  <c r="EA815" i="41"/>
  <c r="EA814" i="41"/>
  <c r="EA813" i="41"/>
  <c r="EA812" i="41"/>
  <c r="EA811" i="41"/>
  <c r="EA810" i="41"/>
  <c r="EA809" i="41"/>
  <c r="EA808" i="41"/>
  <c r="EA807" i="41"/>
  <c r="EA806" i="41"/>
  <c r="EA805" i="41"/>
  <c r="EA804" i="41"/>
  <c r="EA803" i="41"/>
  <c r="EA802" i="41"/>
  <c r="EA801" i="41"/>
  <c r="EA800" i="41"/>
  <c r="EA799" i="41"/>
  <c r="EA798" i="41"/>
  <c r="EA797" i="41"/>
  <c r="EA796" i="41"/>
  <c r="EA795" i="41"/>
  <c r="EA794" i="41"/>
  <c r="EA793" i="41"/>
  <c r="EA792" i="41"/>
  <c r="EA791" i="41"/>
  <c r="EA790" i="41"/>
  <c r="EA789" i="41"/>
  <c r="EA788" i="41"/>
  <c r="EA787" i="41"/>
  <c r="EA786" i="41"/>
  <c r="EA785" i="41"/>
  <c r="EA784" i="41"/>
  <c r="EA783" i="41"/>
  <c r="EA782" i="41"/>
  <c r="EA781" i="41"/>
  <c r="EA780" i="41"/>
  <c r="EA779" i="41"/>
  <c r="EA778" i="41"/>
  <c r="EA777" i="41"/>
  <c r="EA776" i="41"/>
  <c r="EA775" i="41"/>
  <c r="EA774" i="41"/>
  <c r="EA773" i="41"/>
  <c r="EA772" i="41"/>
  <c r="EA771" i="41"/>
  <c r="EA770" i="41"/>
  <c r="EA769" i="41"/>
  <c r="EA768" i="41"/>
  <c r="EA767" i="41"/>
  <c r="EA766" i="41"/>
  <c r="EA765" i="41"/>
  <c r="EA764" i="41"/>
  <c r="EA763" i="41"/>
  <c r="EA762" i="41"/>
  <c r="EA761" i="41"/>
  <c r="EA760" i="41"/>
  <c r="EA759" i="41"/>
  <c r="EA758" i="41"/>
  <c r="EA757" i="41"/>
  <c r="EA756" i="41"/>
  <c r="EA755" i="41"/>
  <c r="EA754" i="41"/>
  <c r="EA753" i="41"/>
  <c r="EA752" i="41"/>
  <c r="EA751" i="41"/>
  <c r="EA750" i="41"/>
  <c r="EA749" i="41"/>
  <c r="EA748" i="41"/>
  <c r="EA747" i="41"/>
  <c r="EA746" i="41"/>
  <c r="EA745" i="41"/>
  <c r="EA744" i="41"/>
  <c r="EA743" i="41"/>
  <c r="EA742" i="41"/>
  <c r="EA741" i="41"/>
  <c r="EA740" i="41"/>
  <c r="EA739" i="41"/>
  <c r="EA738" i="41"/>
  <c r="EA737" i="41"/>
  <c r="EA736" i="41"/>
  <c r="EA735" i="41"/>
  <c r="EA734" i="41"/>
  <c r="EA733" i="41"/>
  <c r="EA732" i="41"/>
  <c r="EA731" i="41"/>
  <c r="EA730" i="41"/>
  <c r="EA729" i="41"/>
  <c r="EA728" i="41"/>
  <c r="EA727" i="41"/>
  <c r="EA726" i="41"/>
  <c r="EA725" i="41"/>
  <c r="EA724" i="41"/>
  <c r="EA723" i="41"/>
  <c r="EA722" i="41"/>
  <c r="EA721" i="41"/>
  <c r="EA720" i="41"/>
  <c r="EA719" i="41"/>
  <c r="EA718" i="41"/>
  <c r="EA717" i="41"/>
  <c r="EA716" i="41"/>
  <c r="EA715" i="41"/>
  <c r="EA714" i="41"/>
  <c r="EA713" i="41"/>
  <c r="EA712" i="41"/>
  <c r="EA711" i="41"/>
  <c r="EA710" i="41"/>
  <c r="EA709" i="41"/>
  <c r="EA708" i="41"/>
  <c r="EA707" i="41"/>
  <c r="EA706" i="41"/>
  <c r="EA705" i="41"/>
  <c r="EA704" i="41"/>
  <c r="EA703" i="41"/>
  <c r="EA702" i="41"/>
  <c r="EA701" i="41"/>
  <c r="EA700" i="41"/>
  <c r="EA699" i="41"/>
  <c r="EA698" i="41"/>
  <c r="EA697" i="41"/>
  <c r="EA696" i="41"/>
  <c r="EA695" i="41"/>
  <c r="EA694" i="41"/>
  <c r="EA693" i="41"/>
  <c r="EA692" i="41"/>
  <c r="EA691" i="41"/>
  <c r="EA690" i="41"/>
  <c r="EA689" i="41"/>
  <c r="EA688" i="41"/>
  <c r="EA687" i="41"/>
  <c r="EA686" i="41"/>
  <c r="EA685" i="41"/>
  <c r="EA684" i="41"/>
  <c r="EA683" i="41"/>
  <c r="EA682" i="41"/>
  <c r="EA681" i="41"/>
  <c r="EA680" i="41"/>
  <c r="EA679" i="41"/>
  <c r="EA678" i="41"/>
  <c r="EA677" i="41"/>
  <c r="EA676" i="41"/>
  <c r="EA675" i="41"/>
  <c r="EA674" i="41"/>
  <c r="EA673" i="41"/>
  <c r="EA672" i="41"/>
  <c r="EA671" i="41"/>
  <c r="EA670" i="41"/>
  <c r="EA669" i="41"/>
  <c r="EA668" i="41"/>
  <c r="EA667" i="41"/>
  <c r="EA666" i="41"/>
  <c r="EA665" i="41"/>
  <c r="EA664" i="41"/>
  <c r="EA663" i="41"/>
  <c r="EA662" i="41"/>
  <c r="EA661" i="41"/>
  <c r="EA660" i="41"/>
  <c r="EA659" i="41"/>
  <c r="EA658" i="41"/>
  <c r="EA657" i="41"/>
  <c r="EA656" i="41"/>
  <c r="EA655" i="41"/>
  <c r="EA654" i="41"/>
  <c r="EA653" i="41"/>
  <c r="EA652" i="41"/>
  <c r="EA651" i="41"/>
  <c r="EA650" i="41"/>
  <c r="EA649" i="41"/>
  <c r="EA648" i="41"/>
  <c r="EA647" i="41"/>
  <c r="EA646" i="41"/>
  <c r="EA645" i="41"/>
  <c r="EA644" i="41"/>
  <c r="EA643" i="41"/>
  <c r="EA642" i="41"/>
  <c r="EA641" i="41"/>
  <c r="EA640" i="41"/>
  <c r="EA639" i="41"/>
  <c r="EA638" i="41"/>
  <c r="EA637" i="41"/>
  <c r="EA636" i="41"/>
  <c r="EA635" i="41"/>
  <c r="EA634" i="41"/>
  <c r="EA633" i="41"/>
  <c r="EA632" i="41"/>
  <c r="EA631" i="41"/>
  <c r="EA630" i="41"/>
  <c r="EA629" i="41"/>
  <c r="EA628" i="41"/>
  <c r="EA627" i="41"/>
  <c r="EA626" i="41"/>
  <c r="EA625" i="41"/>
  <c r="EA624" i="41"/>
  <c r="EA623" i="41"/>
  <c r="EA622" i="41"/>
  <c r="EA621" i="41"/>
  <c r="EA620" i="41"/>
  <c r="EA619" i="41"/>
  <c r="EA618" i="41"/>
  <c r="EA617" i="41"/>
  <c r="EA616" i="41"/>
  <c r="EA615" i="41"/>
  <c r="EA614" i="41"/>
  <c r="EA613" i="41"/>
  <c r="EA612" i="41"/>
  <c r="EA611" i="41"/>
  <c r="EA610" i="41"/>
  <c r="EA609" i="41"/>
  <c r="EA608" i="41"/>
  <c r="EA607" i="41"/>
  <c r="EA606" i="41"/>
  <c r="EA605" i="41"/>
  <c r="EA604" i="41"/>
  <c r="EA603" i="41"/>
  <c r="EA602" i="41"/>
  <c r="EA601" i="41"/>
  <c r="EA600" i="41"/>
  <c r="EA599" i="41"/>
  <c r="EA598" i="41"/>
  <c r="EA597" i="41"/>
  <c r="EA596" i="41"/>
  <c r="EA595" i="41"/>
  <c r="EA594" i="41"/>
  <c r="EA593" i="41"/>
  <c r="EA592" i="41"/>
  <c r="EA591" i="41"/>
  <c r="EA590" i="41"/>
  <c r="EA589" i="41"/>
  <c r="EA588" i="41"/>
  <c r="EA587" i="41"/>
  <c r="EA586" i="41"/>
  <c r="EA585" i="41"/>
  <c r="EA584" i="41"/>
  <c r="EA583" i="41"/>
  <c r="EA582" i="41"/>
  <c r="EA581" i="41"/>
  <c r="EA580" i="41"/>
  <c r="EA579" i="41"/>
  <c r="EA578" i="41"/>
  <c r="EA577" i="41"/>
  <c r="EA576" i="41"/>
  <c r="EA575" i="41"/>
  <c r="EA574" i="41"/>
  <c r="EA573" i="41"/>
  <c r="EA572" i="41"/>
  <c r="EA571" i="41"/>
  <c r="EA570" i="41"/>
  <c r="EA569" i="41"/>
  <c r="EA568" i="41"/>
  <c r="EA567" i="41"/>
  <c r="EA566" i="41"/>
  <c r="EA565" i="41"/>
  <c r="EA564" i="41"/>
  <c r="EA563" i="41"/>
  <c r="EA562" i="41"/>
  <c r="EA561" i="41"/>
  <c r="EA560" i="41"/>
  <c r="EA559" i="41"/>
  <c r="EA558" i="41"/>
  <c r="EA557" i="41"/>
  <c r="EA556" i="41"/>
  <c r="EA555" i="41"/>
  <c r="EA554" i="41"/>
  <c r="EA553" i="41"/>
  <c r="EA552" i="41"/>
  <c r="EA551" i="41"/>
  <c r="EA550" i="41"/>
  <c r="EA549" i="41"/>
  <c r="EA548" i="41"/>
  <c r="EA547" i="41"/>
  <c r="EA546" i="41"/>
  <c r="EA545" i="41"/>
  <c r="EA544" i="41"/>
  <c r="EA543" i="41"/>
  <c r="EA542" i="41"/>
  <c r="EA541" i="41"/>
  <c r="EA540" i="41"/>
  <c r="EA539" i="41"/>
  <c r="EA538" i="41"/>
  <c r="EA537" i="41"/>
  <c r="EA536" i="41"/>
  <c r="EA535" i="41"/>
  <c r="EA534" i="41"/>
  <c r="EA533" i="41"/>
  <c r="EA532" i="41"/>
  <c r="EA531" i="41"/>
  <c r="EA530" i="41"/>
  <c r="EA529" i="41"/>
  <c r="EA528" i="41"/>
  <c r="EA527" i="41"/>
  <c r="EA526" i="41"/>
  <c r="EA525" i="41"/>
  <c r="EA524" i="41"/>
  <c r="EA523" i="41"/>
  <c r="EA522" i="41"/>
  <c r="EA521" i="41"/>
  <c r="EA520" i="41"/>
  <c r="EA519" i="41"/>
  <c r="EA518" i="41"/>
  <c r="EA517" i="41"/>
  <c r="EA516" i="41"/>
  <c r="EA515" i="41"/>
  <c r="EA514" i="41"/>
  <c r="EA513" i="41"/>
  <c r="EA512" i="41"/>
  <c r="EA511" i="41"/>
  <c r="EA510" i="41"/>
  <c r="EA509" i="41"/>
  <c r="EA508" i="41"/>
  <c r="EA507" i="41"/>
  <c r="EA506" i="41"/>
  <c r="EA505" i="41"/>
  <c r="EA504" i="41"/>
  <c r="EA503" i="41"/>
  <c r="EA502" i="41"/>
  <c r="EA501" i="41"/>
  <c r="EA500" i="41"/>
  <c r="EA499" i="41"/>
  <c r="EA498" i="41"/>
  <c r="EA497" i="41"/>
  <c r="EA496" i="41"/>
  <c r="EA495" i="41"/>
  <c r="EA494" i="41"/>
  <c r="EA493" i="41"/>
  <c r="EA492" i="41"/>
  <c r="EA491" i="41"/>
  <c r="EA490" i="41"/>
  <c r="EA489" i="41"/>
  <c r="EA488" i="41"/>
  <c r="EA487" i="41"/>
  <c r="EA486" i="41"/>
  <c r="EA485" i="41"/>
  <c r="EA484" i="41"/>
  <c r="EA483" i="41"/>
  <c r="EA482" i="41"/>
  <c r="EA481" i="41"/>
  <c r="EA480" i="41"/>
  <c r="EA479" i="41"/>
  <c r="EA478" i="41"/>
  <c r="EA477" i="41"/>
  <c r="EA476" i="41"/>
  <c r="EA475" i="41"/>
  <c r="EA474" i="41"/>
  <c r="EA473" i="41"/>
  <c r="EA472" i="41"/>
  <c r="EA471" i="41"/>
  <c r="EA470" i="41"/>
  <c r="EA469" i="41"/>
  <c r="EA468" i="41"/>
  <c r="EA467" i="41"/>
  <c r="EA466" i="41"/>
  <c r="EA465" i="41"/>
  <c r="EA464" i="41"/>
  <c r="EA463" i="41"/>
  <c r="EA462" i="41"/>
  <c r="EA461" i="41"/>
  <c r="EA460" i="41"/>
  <c r="EA459" i="41"/>
  <c r="EA458" i="41"/>
  <c r="EA457" i="41"/>
  <c r="EA456" i="41"/>
  <c r="EA455" i="41"/>
  <c r="EA454" i="41"/>
  <c r="EA453" i="41"/>
  <c r="EA452" i="41"/>
  <c r="EA451" i="41"/>
  <c r="EA450" i="41"/>
  <c r="EA449" i="41"/>
  <c r="EA448" i="41"/>
  <c r="EA447" i="41"/>
  <c r="EA446" i="41"/>
  <c r="EA445" i="41"/>
  <c r="EA444" i="41"/>
  <c r="EA443" i="41"/>
  <c r="EA442" i="41"/>
  <c r="EA441" i="41"/>
  <c r="EA440" i="41"/>
  <c r="EA439" i="41"/>
  <c r="EA438" i="41"/>
  <c r="EA437" i="41"/>
  <c r="EA436" i="41"/>
  <c r="EA435" i="41"/>
  <c r="EA434" i="41"/>
  <c r="EA433" i="41"/>
  <c r="EA432" i="41"/>
  <c r="EA431" i="41"/>
  <c r="EA430" i="41"/>
  <c r="EA429" i="41"/>
  <c r="EA428" i="41"/>
  <c r="EA427" i="41"/>
  <c r="EA426" i="41"/>
  <c r="EA425" i="41"/>
  <c r="EA424" i="41"/>
  <c r="EA423" i="41"/>
  <c r="EA422" i="41"/>
  <c r="EA421" i="41"/>
  <c r="EA420" i="41"/>
  <c r="EA419" i="41"/>
  <c r="EA418" i="41"/>
  <c r="EA417" i="41"/>
  <c r="EA416" i="41"/>
  <c r="EA415" i="41"/>
  <c r="EA414" i="41"/>
  <c r="EA413" i="41"/>
  <c r="EA412" i="41"/>
  <c r="EA411" i="41"/>
  <c r="EA410" i="41"/>
  <c r="EA409" i="41"/>
  <c r="EA408" i="41"/>
  <c r="EA407" i="41"/>
  <c r="EA406" i="41"/>
  <c r="EA405" i="41"/>
  <c r="EA404" i="41"/>
  <c r="EA403" i="41"/>
  <c r="EA402" i="41"/>
  <c r="EA401" i="41"/>
  <c r="EA400" i="41"/>
  <c r="EA399" i="41"/>
  <c r="EA398" i="41"/>
  <c r="EA397" i="41"/>
  <c r="EA396" i="41"/>
  <c r="EA395" i="41"/>
  <c r="EA394" i="41"/>
  <c r="EA393" i="41"/>
  <c r="EA392" i="41"/>
  <c r="EA391" i="41"/>
  <c r="EA390" i="41"/>
  <c r="EA389" i="41"/>
  <c r="EA388" i="41"/>
  <c r="EA387" i="41"/>
  <c r="EA386" i="41"/>
  <c r="EA385" i="41"/>
  <c r="EA384" i="41"/>
  <c r="EA383" i="41"/>
  <c r="EA382" i="41"/>
  <c r="EA381" i="41"/>
  <c r="EA380" i="41"/>
  <c r="EA379" i="41"/>
  <c r="EA378" i="41"/>
  <c r="EA377" i="41"/>
  <c r="EA376" i="41"/>
  <c r="EA375" i="41"/>
  <c r="EA374" i="41"/>
  <c r="EA373" i="41"/>
  <c r="EA372" i="41"/>
  <c r="EA371" i="41"/>
  <c r="EA370" i="41"/>
  <c r="EA369" i="41"/>
  <c r="EA368" i="41"/>
  <c r="EA367" i="41"/>
  <c r="EA366" i="41"/>
  <c r="EA365" i="41"/>
  <c r="EA364" i="41"/>
  <c r="EA363" i="41"/>
  <c r="EA362" i="41"/>
  <c r="EA361" i="41"/>
  <c r="EA360" i="41"/>
  <c r="EA359" i="41"/>
  <c r="EA358" i="41"/>
  <c r="EA357" i="41"/>
  <c r="EA356" i="41"/>
  <c r="EA355" i="41"/>
  <c r="EA354" i="41"/>
  <c r="EA353" i="41"/>
  <c r="EA352" i="41"/>
  <c r="EA351" i="41"/>
  <c r="EA350" i="41"/>
  <c r="EA349" i="41"/>
  <c r="EA348" i="41"/>
  <c r="EA347" i="41"/>
  <c r="EA346" i="41"/>
  <c r="EA345" i="41"/>
  <c r="EA344" i="41"/>
  <c r="EA343" i="41"/>
  <c r="EA342" i="41"/>
  <c r="EA341" i="41"/>
  <c r="EA340" i="41"/>
  <c r="EA339" i="41"/>
  <c r="EA338" i="41"/>
  <c r="EA337" i="41"/>
  <c r="EA336" i="41"/>
  <c r="EA335" i="41"/>
  <c r="EA334" i="41"/>
  <c r="EA333" i="41"/>
  <c r="EA332" i="41"/>
  <c r="EA331" i="41"/>
  <c r="EA330" i="41"/>
  <c r="EA329" i="41"/>
  <c r="EA328" i="41"/>
  <c r="EA327" i="41"/>
  <c r="EA326" i="41"/>
  <c r="EA325" i="41"/>
  <c r="EA324" i="41"/>
  <c r="EA323" i="41"/>
  <c r="EA322" i="41"/>
  <c r="EA321" i="41"/>
  <c r="EA320" i="41"/>
  <c r="EA319" i="41"/>
  <c r="EA318" i="41"/>
  <c r="EA317" i="41"/>
  <c r="EA316" i="41"/>
  <c r="EA315" i="41"/>
  <c r="EA314" i="41"/>
  <c r="EA313" i="41"/>
  <c r="EA312" i="41"/>
  <c r="EA311" i="41"/>
  <c r="EA310" i="41"/>
  <c r="EA309" i="41"/>
  <c r="EA308" i="41"/>
  <c r="EA307" i="41"/>
  <c r="EA306" i="41"/>
  <c r="EA305" i="41"/>
  <c r="EA304" i="41"/>
  <c r="EA303" i="41"/>
  <c r="EA302" i="41"/>
  <c r="EA301" i="41"/>
  <c r="EA300" i="41"/>
  <c r="EA299" i="41"/>
  <c r="EA298" i="41"/>
  <c r="EA297" i="41"/>
  <c r="EA296" i="41"/>
  <c r="EA295" i="41"/>
  <c r="EA294" i="41"/>
  <c r="EA293" i="41"/>
  <c r="EA292" i="41"/>
  <c r="EA291" i="41"/>
  <c r="EA290" i="41"/>
  <c r="EA289" i="41"/>
  <c r="EA288" i="41"/>
  <c r="EA287" i="41"/>
  <c r="EA286" i="41"/>
  <c r="EA285" i="41"/>
  <c r="EA284" i="41"/>
  <c r="EA283" i="41"/>
  <c r="EA282" i="41"/>
  <c r="EA281" i="41"/>
  <c r="EA280" i="41"/>
  <c r="EA279" i="41"/>
  <c r="EA278" i="41"/>
  <c r="EA277" i="41"/>
  <c r="EA276" i="41"/>
  <c r="EA275" i="41"/>
  <c r="EA274" i="41"/>
  <c r="EA273" i="41"/>
  <c r="EA272" i="41"/>
  <c r="EA271" i="41"/>
  <c r="EA270" i="41"/>
  <c r="EA269" i="41"/>
  <c r="EA268" i="41"/>
  <c r="EA267" i="41"/>
  <c r="EA266" i="41"/>
  <c r="EA265" i="41"/>
  <c r="EA264" i="41"/>
  <c r="EA263" i="41"/>
  <c r="EA262" i="41"/>
  <c r="EA261" i="41"/>
  <c r="EA260" i="41"/>
  <c r="EA259" i="41"/>
  <c r="EA258" i="41"/>
  <c r="EA257" i="41"/>
  <c r="EA256" i="41"/>
  <c r="EA255" i="41"/>
  <c r="EA254" i="41"/>
  <c r="EA253" i="41"/>
  <c r="EA252" i="41"/>
  <c r="EA251" i="41"/>
  <c r="EA250" i="41"/>
  <c r="EA249" i="41"/>
  <c r="EA248" i="41"/>
  <c r="EA247" i="41"/>
  <c r="EA246" i="41"/>
  <c r="EA245" i="41"/>
  <c r="EA244" i="41"/>
  <c r="EA243" i="41"/>
  <c r="EA242" i="41"/>
  <c r="EA241" i="41"/>
  <c r="EA240" i="41"/>
  <c r="EA239" i="41"/>
  <c r="EA238" i="41"/>
  <c r="EA237" i="41"/>
  <c r="EA236" i="41"/>
  <c r="EA235" i="41"/>
  <c r="EA234" i="41"/>
  <c r="EA233" i="41"/>
  <c r="EA232" i="41"/>
  <c r="EA231" i="41"/>
  <c r="EA230" i="41"/>
  <c r="EA229" i="41"/>
  <c r="EA228" i="41"/>
  <c r="EA227" i="41"/>
  <c r="EA226" i="41"/>
  <c r="EA225" i="41"/>
  <c r="EA224" i="41"/>
  <c r="EA223" i="41"/>
  <c r="EA222" i="41"/>
  <c r="EA221" i="41"/>
  <c r="EA220" i="41"/>
  <c r="EA219" i="41"/>
  <c r="EA218" i="41"/>
  <c r="EA217" i="41"/>
  <c r="EA216" i="41"/>
  <c r="EA215" i="41"/>
  <c r="EA214" i="41"/>
  <c r="EA213" i="41"/>
  <c r="EA212" i="41"/>
  <c r="EA211" i="41"/>
  <c r="EA210" i="41"/>
  <c r="EA209" i="41"/>
  <c r="EA208" i="41"/>
  <c r="EA207" i="41"/>
  <c r="EA206" i="41"/>
  <c r="EA205" i="41"/>
  <c r="EA204" i="41"/>
  <c r="EA203" i="41"/>
  <c r="EA202" i="41"/>
  <c r="EA201" i="41"/>
  <c r="EA200" i="41"/>
  <c r="EA199" i="41"/>
  <c r="EA198" i="41"/>
  <c r="EA197" i="41"/>
  <c r="EA196" i="41"/>
  <c r="EA195" i="41"/>
  <c r="EA194" i="41"/>
  <c r="EA193" i="41"/>
  <c r="EA192" i="41"/>
  <c r="EA191" i="41"/>
  <c r="EA190" i="41"/>
  <c r="EA189" i="41"/>
  <c r="EA188" i="41"/>
  <c r="EA187" i="41"/>
  <c r="EA186" i="41"/>
  <c r="EA185" i="41"/>
  <c r="EA184" i="41"/>
  <c r="EA183" i="41"/>
  <c r="EA182" i="41"/>
  <c r="EA181" i="41"/>
  <c r="EA180" i="41"/>
  <c r="EA179" i="41"/>
  <c r="EA178" i="41"/>
  <c r="EA177" i="41"/>
  <c r="EA176" i="41"/>
  <c r="EA175" i="41"/>
  <c r="EA174" i="41"/>
  <c r="EA173" i="41"/>
  <c r="EA172" i="41"/>
  <c r="EA171" i="41"/>
  <c r="EA170" i="41"/>
  <c r="EA169" i="41"/>
  <c r="EA168" i="41"/>
  <c r="EA167" i="41"/>
  <c r="EA166" i="41"/>
  <c r="EA165" i="41"/>
  <c r="EA164" i="41"/>
  <c r="EA163" i="41"/>
  <c r="EA162" i="41"/>
  <c r="EA161" i="41"/>
  <c r="EA160" i="41"/>
  <c r="EA159" i="41"/>
  <c r="EA158" i="41"/>
  <c r="EA157" i="41"/>
  <c r="EA156" i="41"/>
  <c r="EA155" i="41"/>
  <c r="EA154" i="41"/>
  <c r="EA153" i="41"/>
  <c r="EA152" i="41"/>
  <c r="EA151" i="41"/>
  <c r="EA150" i="41"/>
  <c r="EA149" i="41"/>
  <c r="EA148" i="41"/>
  <c r="EA147" i="41"/>
  <c r="EA146" i="41"/>
  <c r="EA145" i="41"/>
  <c r="EA144" i="41"/>
  <c r="EA143" i="41"/>
  <c r="EA142" i="41"/>
  <c r="EA141" i="41"/>
  <c r="EA140" i="41"/>
  <c r="EA139" i="41"/>
  <c r="EA138" i="41"/>
  <c r="EA137" i="41"/>
  <c r="EA136" i="41"/>
  <c r="EA135" i="41"/>
  <c r="EA134" i="41"/>
  <c r="EA133" i="41"/>
  <c r="EA132" i="41"/>
  <c r="EA131" i="41"/>
  <c r="EA130" i="41"/>
  <c r="EA129" i="41"/>
  <c r="EA128" i="41"/>
  <c r="EA127" i="41"/>
  <c r="EA126" i="41"/>
  <c r="EA125" i="41"/>
  <c r="EA124" i="41"/>
  <c r="EA123" i="41"/>
  <c r="EA122" i="41"/>
  <c r="EA121" i="41"/>
  <c r="EA120" i="41"/>
  <c r="EA119" i="41"/>
  <c r="EA118" i="41"/>
  <c r="EA117" i="41"/>
  <c r="EA116" i="41"/>
  <c r="EA115" i="41"/>
  <c r="EA114" i="41"/>
  <c r="EA113" i="41"/>
  <c r="EA112" i="41"/>
  <c r="EA111" i="41"/>
  <c r="EA110" i="41"/>
  <c r="EA109" i="41"/>
  <c r="EA108" i="41"/>
  <c r="EA107" i="41"/>
  <c r="EA106" i="41"/>
  <c r="EA105" i="41"/>
  <c r="EA104" i="41"/>
  <c r="EA103" i="41"/>
  <c r="EA102" i="41"/>
  <c r="EA101" i="41"/>
  <c r="EA100" i="41"/>
  <c r="EA99" i="41"/>
  <c r="EA98" i="41"/>
  <c r="EA97" i="41"/>
  <c r="EA96" i="41"/>
  <c r="EA95" i="41"/>
  <c r="EA94" i="41"/>
  <c r="EA93" i="41"/>
  <c r="EA92" i="41"/>
  <c r="EA91" i="41"/>
  <c r="EA90" i="41"/>
  <c r="EA89" i="41"/>
  <c r="EA88" i="41"/>
  <c r="EA87" i="41"/>
  <c r="EA86" i="41"/>
  <c r="EA85" i="41"/>
  <c r="EA84" i="41"/>
  <c r="EA83" i="41"/>
  <c r="EA82" i="41"/>
  <c r="EA81" i="41"/>
  <c r="EA80" i="41"/>
  <c r="EA79" i="41"/>
  <c r="EA78" i="41"/>
  <c r="EA77" i="41"/>
  <c r="EA76" i="41"/>
  <c r="EA75" i="41"/>
  <c r="EA74" i="41"/>
  <c r="EA73" i="41"/>
  <c r="EA72" i="41"/>
  <c r="EA71" i="41"/>
  <c r="EA70" i="41"/>
  <c r="EA69" i="41"/>
  <c r="EA68" i="41"/>
  <c r="EA67" i="41"/>
  <c r="EA66" i="41"/>
  <c r="EA65" i="41"/>
  <c r="EA64" i="41"/>
  <c r="EA63" i="41"/>
  <c r="EA62" i="41"/>
  <c r="EA61" i="41"/>
  <c r="EA60" i="41"/>
  <c r="EA59" i="41"/>
  <c r="EA58" i="41"/>
  <c r="EA57" i="41"/>
  <c r="EA56" i="41"/>
  <c r="EA55" i="41"/>
  <c r="EA54" i="41"/>
  <c r="EA53" i="41"/>
  <c r="EA52" i="41"/>
  <c r="EA51" i="41"/>
  <c r="EA50" i="41"/>
  <c r="EA49" i="41"/>
  <c r="EA48" i="41"/>
  <c r="EA47" i="41"/>
  <c r="EA46" i="41"/>
  <c r="EA45" i="41"/>
  <c r="EA44" i="41"/>
  <c r="EA43" i="41"/>
  <c r="EA42" i="41"/>
  <c r="EA41" i="41"/>
  <c r="EA40" i="41"/>
  <c r="EA39" i="41"/>
  <c r="EA38" i="41"/>
  <c r="EA37" i="41"/>
  <c r="EA35" i="41"/>
  <c r="DT1034" i="41"/>
  <c r="DT1033" i="41"/>
  <c r="DT1032" i="41"/>
  <c r="DT1031" i="41"/>
  <c r="DT1030" i="41"/>
  <c r="DT1029" i="41"/>
  <c r="DT1028" i="41"/>
  <c r="DT1027" i="41"/>
  <c r="DT1026" i="41"/>
  <c r="DT1025" i="41"/>
  <c r="DT1024" i="41"/>
  <c r="DT1023" i="41"/>
  <c r="DT1022" i="41"/>
  <c r="DT1021" i="41"/>
  <c r="DT1020" i="41"/>
  <c r="DT1019" i="41"/>
  <c r="DT1018" i="41"/>
  <c r="DT1017" i="41"/>
  <c r="DT1016" i="41"/>
  <c r="DT1015" i="41"/>
  <c r="DT1014" i="41"/>
  <c r="DT1013" i="41"/>
  <c r="DT1012" i="41"/>
  <c r="DT1011" i="41"/>
  <c r="DT1010" i="41"/>
  <c r="DT1009" i="41"/>
  <c r="DT1008" i="41"/>
  <c r="DT1007" i="41"/>
  <c r="DT1006" i="41"/>
  <c r="DT1005" i="41"/>
  <c r="DT1004" i="41"/>
  <c r="DT1003" i="41"/>
  <c r="DT1002" i="41"/>
  <c r="DT1001" i="41"/>
  <c r="DT1000" i="41"/>
  <c r="DT999" i="41"/>
  <c r="DT998" i="41"/>
  <c r="DT997" i="41"/>
  <c r="DT996" i="41"/>
  <c r="DT995" i="41"/>
  <c r="DT994" i="41"/>
  <c r="DT993" i="41"/>
  <c r="DT992" i="41"/>
  <c r="DT991" i="41"/>
  <c r="DT990" i="41"/>
  <c r="DT989" i="41"/>
  <c r="DT988" i="41"/>
  <c r="DT987" i="41"/>
  <c r="DT986" i="41"/>
  <c r="DT985" i="41"/>
  <c r="DT984" i="41"/>
  <c r="DT983" i="41"/>
  <c r="DT982" i="41"/>
  <c r="DT981" i="41"/>
  <c r="DT980" i="41"/>
  <c r="DT979" i="41"/>
  <c r="DT978" i="41"/>
  <c r="DT977" i="41"/>
  <c r="DT976" i="41"/>
  <c r="DT975" i="41"/>
  <c r="DT974" i="41"/>
  <c r="DT973" i="41"/>
  <c r="DT972" i="41"/>
  <c r="DT971" i="41"/>
  <c r="DT970" i="41"/>
  <c r="DT969" i="41"/>
  <c r="DT968" i="41"/>
  <c r="DT967" i="41"/>
  <c r="DT966" i="41"/>
  <c r="DT965" i="41"/>
  <c r="DT964" i="41"/>
  <c r="DT963" i="41"/>
  <c r="DT962" i="41"/>
  <c r="DT961" i="41"/>
  <c r="DT960" i="41"/>
  <c r="DT959" i="41"/>
  <c r="DT958" i="41"/>
  <c r="DT957" i="41"/>
  <c r="DT956" i="41"/>
  <c r="DT955" i="41"/>
  <c r="DT954" i="41"/>
  <c r="DT953" i="41"/>
  <c r="DT952" i="41"/>
  <c r="DT951" i="41"/>
  <c r="DT950" i="41"/>
  <c r="DT949" i="41"/>
  <c r="DT948" i="41"/>
  <c r="DT947" i="41"/>
  <c r="DT946" i="41"/>
  <c r="DT945" i="41"/>
  <c r="DT944" i="41"/>
  <c r="DT943" i="41"/>
  <c r="DT942" i="41"/>
  <c r="DT941" i="41"/>
  <c r="DT940" i="41"/>
  <c r="DT939" i="41"/>
  <c r="DT938" i="41"/>
  <c r="DT937" i="41"/>
  <c r="DT936" i="41"/>
  <c r="DT935" i="41"/>
  <c r="DT934" i="41"/>
  <c r="DT933" i="41"/>
  <c r="DT932" i="41"/>
  <c r="DT931" i="41"/>
  <c r="DT930" i="41"/>
  <c r="DT929" i="41"/>
  <c r="DT928" i="41"/>
  <c r="DT927" i="41"/>
  <c r="DT926" i="41"/>
  <c r="DT925" i="41"/>
  <c r="DT924" i="41"/>
  <c r="DT923" i="41"/>
  <c r="DT922" i="41"/>
  <c r="DT921" i="41"/>
  <c r="DT920" i="41"/>
  <c r="DT919" i="41"/>
  <c r="DT918" i="41"/>
  <c r="DT917" i="41"/>
  <c r="DT916" i="41"/>
  <c r="DT915" i="41"/>
  <c r="DT914" i="41"/>
  <c r="DT913" i="41"/>
  <c r="DT912" i="41"/>
  <c r="DT911" i="41"/>
  <c r="DT910" i="41"/>
  <c r="DT909" i="41"/>
  <c r="DT908" i="41"/>
  <c r="DT907" i="41"/>
  <c r="DT906" i="41"/>
  <c r="DT905" i="41"/>
  <c r="DT904" i="41"/>
  <c r="DT903" i="41"/>
  <c r="DT902" i="41"/>
  <c r="DT901" i="41"/>
  <c r="DT900" i="41"/>
  <c r="DT899" i="41"/>
  <c r="DT898" i="41"/>
  <c r="DT897" i="41"/>
  <c r="DT896" i="41"/>
  <c r="DT895" i="41"/>
  <c r="DT894" i="41"/>
  <c r="DT893" i="41"/>
  <c r="DT892" i="41"/>
  <c r="DT891" i="41"/>
  <c r="DT890" i="41"/>
  <c r="DT889" i="41"/>
  <c r="DT888" i="41"/>
  <c r="DT887" i="41"/>
  <c r="DT886" i="41"/>
  <c r="DT885" i="41"/>
  <c r="DT884" i="41"/>
  <c r="DT883" i="41"/>
  <c r="DT882" i="41"/>
  <c r="DT881" i="41"/>
  <c r="DT880" i="41"/>
  <c r="DT879" i="41"/>
  <c r="DT878" i="41"/>
  <c r="DT877" i="41"/>
  <c r="DT876" i="41"/>
  <c r="DT875" i="41"/>
  <c r="DT874" i="41"/>
  <c r="DT873" i="41"/>
  <c r="DT872" i="41"/>
  <c r="DT871" i="41"/>
  <c r="DT870" i="41"/>
  <c r="DT869" i="41"/>
  <c r="DT868" i="41"/>
  <c r="DT867" i="41"/>
  <c r="DT866" i="41"/>
  <c r="DT865" i="41"/>
  <c r="DT864" i="41"/>
  <c r="DT863" i="41"/>
  <c r="DT862" i="41"/>
  <c r="DT861" i="41"/>
  <c r="DT860" i="41"/>
  <c r="DT859" i="41"/>
  <c r="DT858" i="41"/>
  <c r="DT857" i="41"/>
  <c r="DT856" i="41"/>
  <c r="DT855" i="41"/>
  <c r="DT854" i="41"/>
  <c r="DT853" i="41"/>
  <c r="DT852" i="41"/>
  <c r="DT851" i="41"/>
  <c r="DT850" i="41"/>
  <c r="DT849" i="41"/>
  <c r="DT848" i="41"/>
  <c r="DT847" i="41"/>
  <c r="DT846" i="41"/>
  <c r="DT845" i="41"/>
  <c r="DT844" i="41"/>
  <c r="DT843" i="41"/>
  <c r="DT842" i="41"/>
  <c r="DT841" i="41"/>
  <c r="DT840" i="41"/>
  <c r="DT839" i="41"/>
  <c r="DT838" i="41"/>
  <c r="DT837" i="41"/>
  <c r="DT836" i="41"/>
  <c r="DT835" i="41"/>
  <c r="DT834" i="41"/>
  <c r="DT833" i="41"/>
  <c r="DT832" i="41"/>
  <c r="DT831" i="41"/>
  <c r="DT830" i="41"/>
  <c r="DT829" i="41"/>
  <c r="DT828" i="41"/>
  <c r="DT827" i="41"/>
  <c r="DT826" i="41"/>
  <c r="DT825" i="41"/>
  <c r="DT824" i="41"/>
  <c r="DT823" i="41"/>
  <c r="DT822" i="41"/>
  <c r="DT821" i="41"/>
  <c r="DT820" i="41"/>
  <c r="DT819" i="41"/>
  <c r="DT818" i="41"/>
  <c r="DT817" i="41"/>
  <c r="DT816" i="41"/>
  <c r="DT815" i="41"/>
  <c r="DT814" i="41"/>
  <c r="DT813" i="41"/>
  <c r="DT812" i="41"/>
  <c r="DT811" i="41"/>
  <c r="DT810" i="41"/>
  <c r="DT809" i="41"/>
  <c r="DT808" i="41"/>
  <c r="DT807" i="41"/>
  <c r="DT806" i="41"/>
  <c r="DT805" i="41"/>
  <c r="DT804" i="41"/>
  <c r="DT803" i="41"/>
  <c r="DT802" i="41"/>
  <c r="DT801" i="41"/>
  <c r="DT800" i="41"/>
  <c r="DT799" i="41"/>
  <c r="DT798" i="41"/>
  <c r="DT797" i="41"/>
  <c r="DT796" i="41"/>
  <c r="DT795" i="41"/>
  <c r="DT794" i="41"/>
  <c r="DT793" i="41"/>
  <c r="DT792" i="41"/>
  <c r="DT791" i="41"/>
  <c r="DT790" i="41"/>
  <c r="DT789" i="41"/>
  <c r="DT788" i="41"/>
  <c r="DT787" i="41"/>
  <c r="DT786" i="41"/>
  <c r="DT785" i="41"/>
  <c r="DT784" i="41"/>
  <c r="DT783" i="41"/>
  <c r="DT782" i="41"/>
  <c r="DT781" i="41"/>
  <c r="DT780" i="41"/>
  <c r="DT779" i="41"/>
  <c r="DT778" i="41"/>
  <c r="DT777" i="41"/>
  <c r="DT776" i="41"/>
  <c r="DT775" i="41"/>
  <c r="DT774" i="41"/>
  <c r="DT773" i="41"/>
  <c r="DT772" i="41"/>
  <c r="DT771" i="41"/>
  <c r="DT770" i="41"/>
  <c r="DT769" i="41"/>
  <c r="DT768" i="41"/>
  <c r="DT767" i="41"/>
  <c r="DT766" i="41"/>
  <c r="DT765" i="41"/>
  <c r="DT764" i="41"/>
  <c r="DT763" i="41"/>
  <c r="DT762" i="41"/>
  <c r="DT761" i="41"/>
  <c r="DT760" i="41"/>
  <c r="DT759" i="41"/>
  <c r="DT758" i="41"/>
  <c r="DT757" i="41"/>
  <c r="DT756" i="41"/>
  <c r="DT755" i="41"/>
  <c r="DT754" i="41"/>
  <c r="DT753" i="41"/>
  <c r="DT752" i="41"/>
  <c r="DT751" i="41"/>
  <c r="DT750" i="41"/>
  <c r="DT749" i="41"/>
  <c r="DT748" i="41"/>
  <c r="DT747" i="41"/>
  <c r="DT746" i="41"/>
  <c r="DT745" i="41"/>
  <c r="DT744" i="41"/>
  <c r="DT743" i="41"/>
  <c r="DT742" i="41"/>
  <c r="DT741" i="41"/>
  <c r="DT740" i="41"/>
  <c r="DT739" i="41"/>
  <c r="DT738" i="41"/>
  <c r="DT737" i="41"/>
  <c r="DT736" i="41"/>
  <c r="DT735" i="41"/>
  <c r="DT734" i="41"/>
  <c r="DT733" i="41"/>
  <c r="DT732" i="41"/>
  <c r="DT731" i="41"/>
  <c r="DT730" i="41"/>
  <c r="DT729" i="41"/>
  <c r="DT728" i="41"/>
  <c r="DT727" i="41"/>
  <c r="DT726" i="41"/>
  <c r="DT725" i="41"/>
  <c r="DT724" i="41"/>
  <c r="DT723" i="41"/>
  <c r="DT722" i="41"/>
  <c r="DT721" i="41"/>
  <c r="DT720" i="41"/>
  <c r="DT719" i="41"/>
  <c r="DT718" i="41"/>
  <c r="DT717" i="41"/>
  <c r="DT716" i="41"/>
  <c r="DT715" i="41"/>
  <c r="DT714" i="41"/>
  <c r="DT713" i="41"/>
  <c r="DT712" i="41"/>
  <c r="DT711" i="41"/>
  <c r="DT710" i="41"/>
  <c r="DT709" i="41"/>
  <c r="DT708" i="41"/>
  <c r="DT707" i="41"/>
  <c r="DT706" i="41"/>
  <c r="DT705" i="41"/>
  <c r="DT704" i="41"/>
  <c r="DT703" i="41"/>
  <c r="DT702" i="41"/>
  <c r="DT701" i="41"/>
  <c r="DT700" i="41"/>
  <c r="DT699" i="41"/>
  <c r="DT698" i="41"/>
  <c r="DT697" i="41"/>
  <c r="DT696" i="41"/>
  <c r="DT695" i="41"/>
  <c r="DT694" i="41"/>
  <c r="DT693" i="41"/>
  <c r="DT692" i="41"/>
  <c r="DT691" i="41"/>
  <c r="DT690" i="41"/>
  <c r="DT689" i="41"/>
  <c r="DT688" i="41"/>
  <c r="DT687" i="41"/>
  <c r="DT686" i="41"/>
  <c r="DT685" i="41"/>
  <c r="DT684" i="41"/>
  <c r="DT683" i="41"/>
  <c r="DT682" i="41"/>
  <c r="DT681" i="41"/>
  <c r="DT680" i="41"/>
  <c r="DT679" i="41"/>
  <c r="DT678" i="41"/>
  <c r="DT677" i="41"/>
  <c r="DT676" i="41"/>
  <c r="DT675" i="41"/>
  <c r="DT674" i="41"/>
  <c r="DT673" i="41"/>
  <c r="DT672" i="41"/>
  <c r="DT671" i="41"/>
  <c r="DT670" i="41"/>
  <c r="DT669" i="41"/>
  <c r="DT668" i="41"/>
  <c r="DT667" i="41"/>
  <c r="DT666" i="41"/>
  <c r="DT665" i="41"/>
  <c r="DT664" i="41"/>
  <c r="DT663" i="41"/>
  <c r="DT662" i="41"/>
  <c r="DT661" i="41"/>
  <c r="DT660" i="41"/>
  <c r="DT659" i="41"/>
  <c r="DT658" i="41"/>
  <c r="DT657" i="41"/>
  <c r="DT656" i="41"/>
  <c r="DT655" i="41"/>
  <c r="DT654" i="41"/>
  <c r="DT653" i="41"/>
  <c r="DT652" i="41"/>
  <c r="DT651" i="41"/>
  <c r="DT650" i="41"/>
  <c r="DT649" i="41"/>
  <c r="DT648" i="41"/>
  <c r="DT647" i="41"/>
  <c r="DT646" i="41"/>
  <c r="DT645" i="41"/>
  <c r="DT644" i="41"/>
  <c r="DT643" i="41"/>
  <c r="DT642" i="41"/>
  <c r="DT641" i="41"/>
  <c r="DT640" i="41"/>
  <c r="DT639" i="41"/>
  <c r="DT638" i="41"/>
  <c r="DT637" i="41"/>
  <c r="DT636" i="41"/>
  <c r="DT635" i="41"/>
  <c r="DT634" i="41"/>
  <c r="DT633" i="41"/>
  <c r="DT632" i="41"/>
  <c r="DT631" i="41"/>
  <c r="DT630" i="41"/>
  <c r="DT629" i="41"/>
  <c r="DT628" i="41"/>
  <c r="DT627" i="41"/>
  <c r="DT626" i="41"/>
  <c r="DT625" i="41"/>
  <c r="DT624" i="41"/>
  <c r="DT623" i="41"/>
  <c r="DT622" i="41"/>
  <c r="DT621" i="41"/>
  <c r="DT620" i="41"/>
  <c r="DT619" i="41"/>
  <c r="DT618" i="41"/>
  <c r="DT617" i="41"/>
  <c r="DT616" i="41"/>
  <c r="DT615" i="41"/>
  <c r="DT614" i="41"/>
  <c r="DT613" i="41"/>
  <c r="DT612" i="41"/>
  <c r="DT611" i="41"/>
  <c r="DT610" i="41"/>
  <c r="DT609" i="41"/>
  <c r="DT608" i="41"/>
  <c r="DT607" i="41"/>
  <c r="DT606" i="41"/>
  <c r="DT605" i="41"/>
  <c r="DT604" i="41"/>
  <c r="DT603" i="41"/>
  <c r="DT602" i="41"/>
  <c r="DT601" i="41"/>
  <c r="DT600" i="41"/>
  <c r="DT599" i="41"/>
  <c r="DT598" i="41"/>
  <c r="DT597" i="41"/>
  <c r="DT596" i="41"/>
  <c r="DT595" i="41"/>
  <c r="DT594" i="41"/>
  <c r="DT593" i="41"/>
  <c r="DT592" i="41"/>
  <c r="DT591" i="41"/>
  <c r="DT590" i="41"/>
  <c r="DT589" i="41"/>
  <c r="DT588" i="41"/>
  <c r="DT587" i="41"/>
  <c r="DT586" i="41"/>
  <c r="DT585" i="41"/>
  <c r="DT584" i="41"/>
  <c r="DT583" i="41"/>
  <c r="DT582" i="41"/>
  <c r="DT581" i="41"/>
  <c r="DT580" i="41"/>
  <c r="DT579" i="41"/>
  <c r="DT578" i="41"/>
  <c r="DT577" i="41"/>
  <c r="DT576" i="41"/>
  <c r="DT575" i="41"/>
  <c r="DT574" i="41"/>
  <c r="DT573" i="41"/>
  <c r="DT572" i="41"/>
  <c r="DT571" i="41"/>
  <c r="DT570" i="41"/>
  <c r="DT569" i="41"/>
  <c r="DT568" i="41"/>
  <c r="DT567" i="41"/>
  <c r="DT566" i="41"/>
  <c r="DT565" i="41"/>
  <c r="DT564" i="41"/>
  <c r="DT563" i="41"/>
  <c r="DT562" i="41"/>
  <c r="DT561" i="41"/>
  <c r="DT560" i="41"/>
  <c r="DT559" i="41"/>
  <c r="DT558" i="41"/>
  <c r="DT557" i="41"/>
  <c r="DT556" i="41"/>
  <c r="DT555" i="41"/>
  <c r="DT554" i="41"/>
  <c r="DT553" i="41"/>
  <c r="DT552" i="41"/>
  <c r="DT551" i="41"/>
  <c r="DT550" i="41"/>
  <c r="DT549" i="41"/>
  <c r="DT548" i="41"/>
  <c r="DT547" i="41"/>
  <c r="DT546" i="41"/>
  <c r="DT545" i="41"/>
  <c r="DT544" i="41"/>
  <c r="DT543" i="41"/>
  <c r="DT542" i="41"/>
  <c r="DT541" i="41"/>
  <c r="DT540" i="41"/>
  <c r="DT539" i="41"/>
  <c r="DT538" i="41"/>
  <c r="DT537" i="41"/>
  <c r="DT536" i="41"/>
  <c r="DT535" i="41"/>
  <c r="DT534" i="41"/>
  <c r="DT533" i="41"/>
  <c r="DT532" i="41"/>
  <c r="DT531" i="41"/>
  <c r="DT530" i="41"/>
  <c r="DT529" i="41"/>
  <c r="DT528" i="41"/>
  <c r="DT527" i="41"/>
  <c r="DT526" i="41"/>
  <c r="DT525" i="41"/>
  <c r="DT524" i="41"/>
  <c r="DT523" i="41"/>
  <c r="DT522" i="41"/>
  <c r="DT521" i="41"/>
  <c r="DT520" i="41"/>
  <c r="DT519" i="41"/>
  <c r="DT518" i="41"/>
  <c r="DT517" i="41"/>
  <c r="DT516" i="41"/>
  <c r="DT515" i="41"/>
  <c r="DT514" i="41"/>
  <c r="DT513" i="41"/>
  <c r="DT512" i="41"/>
  <c r="DT511" i="41"/>
  <c r="DT510" i="41"/>
  <c r="DT509" i="41"/>
  <c r="DT508" i="41"/>
  <c r="DT507" i="41"/>
  <c r="DT506" i="41"/>
  <c r="DT505" i="41"/>
  <c r="DT504" i="41"/>
  <c r="DT503" i="41"/>
  <c r="DT502" i="41"/>
  <c r="DT501" i="41"/>
  <c r="DT500" i="41"/>
  <c r="DT499" i="41"/>
  <c r="DT498" i="41"/>
  <c r="DT497" i="41"/>
  <c r="DT496" i="41"/>
  <c r="DT495" i="41"/>
  <c r="DT494" i="41"/>
  <c r="DT493" i="41"/>
  <c r="DT492" i="41"/>
  <c r="DT491" i="41"/>
  <c r="DT490" i="41"/>
  <c r="DT489" i="41"/>
  <c r="DT488" i="41"/>
  <c r="DT487" i="41"/>
  <c r="DT486" i="41"/>
  <c r="DT485" i="41"/>
  <c r="DT484" i="41"/>
  <c r="DT483" i="41"/>
  <c r="DT482" i="41"/>
  <c r="DT481" i="41"/>
  <c r="DT480" i="41"/>
  <c r="DT479" i="41"/>
  <c r="DT478" i="41"/>
  <c r="DT477" i="41"/>
  <c r="DT476" i="41"/>
  <c r="DT475" i="41"/>
  <c r="DT474" i="41"/>
  <c r="DT473" i="41"/>
  <c r="DT472" i="41"/>
  <c r="DT471" i="41"/>
  <c r="DT470" i="41"/>
  <c r="DT469" i="41"/>
  <c r="DT468" i="41"/>
  <c r="DT467" i="41"/>
  <c r="DT466" i="41"/>
  <c r="DT465" i="41"/>
  <c r="DT464" i="41"/>
  <c r="DT463" i="41"/>
  <c r="DT462" i="41"/>
  <c r="DT461" i="41"/>
  <c r="DT460" i="41"/>
  <c r="DT459" i="41"/>
  <c r="DT458" i="41"/>
  <c r="DT457" i="41"/>
  <c r="DT456" i="41"/>
  <c r="DT455" i="41"/>
  <c r="DT454" i="41"/>
  <c r="DT453" i="41"/>
  <c r="DT452" i="41"/>
  <c r="DT451" i="41"/>
  <c r="DT450" i="41"/>
  <c r="DT449" i="41"/>
  <c r="DT448" i="41"/>
  <c r="DT447" i="41"/>
  <c r="DT446" i="41"/>
  <c r="DT445" i="41"/>
  <c r="DT444" i="41"/>
  <c r="DT443" i="41"/>
  <c r="DT442" i="41"/>
  <c r="DT441" i="41"/>
  <c r="DT440" i="41"/>
  <c r="DT439" i="41"/>
  <c r="DT438" i="41"/>
  <c r="DT437" i="41"/>
  <c r="DT436" i="41"/>
  <c r="DT435" i="41"/>
  <c r="DT434" i="41"/>
  <c r="DT433" i="41"/>
  <c r="DT432" i="41"/>
  <c r="DT431" i="41"/>
  <c r="DT430" i="41"/>
  <c r="DT429" i="41"/>
  <c r="DT428" i="41"/>
  <c r="DT427" i="41"/>
  <c r="DT426" i="41"/>
  <c r="DT425" i="41"/>
  <c r="DT424" i="41"/>
  <c r="DT423" i="41"/>
  <c r="DT422" i="41"/>
  <c r="DT421" i="41"/>
  <c r="DT420" i="41"/>
  <c r="DT419" i="41"/>
  <c r="DT418" i="41"/>
  <c r="DT417" i="41"/>
  <c r="DT416" i="41"/>
  <c r="DT415" i="41"/>
  <c r="DT414" i="41"/>
  <c r="DT413" i="41"/>
  <c r="DT412" i="41"/>
  <c r="DT411" i="41"/>
  <c r="DT410" i="41"/>
  <c r="DT409" i="41"/>
  <c r="DT408" i="41"/>
  <c r="DT407" i="41"/>
  <c r="DT406" i="41"/>
  <c r="DT405" i="41"/>
  <c r="DT404" i="41"/>
  <c r="DT403" i="41"/>
  <c r="DT402" i="41"/>
  <c r="DT401" i="41"/>
  <c r="DT400" i="41"/>
  <c r="DT399" i="41"/>
  <c r="DT398" i="41"/>
  <c r="DT397" i="41"/>
  <c r="DT396" i="41"/>
  <c r="DT395" i="41"/>
  <c r="DT394" i="41"/>
  <c r="DT393" i="41"/>
  <c r="DT392" i="41"/>
  <c r="DT391" i="41"/>
  <c r="DT390" i="41"/>
  <c r="DT389" i="41"/>
  <c r="DT388" i="41"/>
  <c r="DT387" i="41"/>
  <c r="DT386" i="41"/>
  <c r="DT385" i="41"/>
  <c r="DT384" i="41"/>
  <c r="DT383" i="41"/>
  <c r="DT382" i="41"/>
  <c r="DT381" i="41"/>
  <c r="DT380" i="41"/>
  <c r="DT379" i="41"/>
  <c r="DT378" i="41"/>
  <c r="DT377" i="41"/>
  <c r="DT376" i="41"/>
  <c r="DT375" i="41"/>
  <c r="DT374" i="41"/>
  <c r="DT373" i="41"/>
  <c r="DT372" i="41"/>
  <c r="DT371" i="41"/>
  <c r="DT370" i="41"/>
  <c r="DT369" i="41"/>
  <c r="DT368" i="41"/>
  <c r="DT367" i="41"/>
  <c r="DT366" i="41"/>
  <c r="DT365" i="41"/>
  <c r="DT364" i="41"/>
  <c r="DT363" i="41"/>
  <c r="DT362" i="41"/>
  <c r="DT361" i="41"/>
  <c r="DT360" i="41"/>
  <c r="DT359" i="41"/>
  <c r="DT358" i="41"/>
  <c r="DT357" i="41"/>
  <c r="DT356" i="41"/>
  <c r="DT355" i="41"/>
  <c r="DT354" i="41"/>
  <c r="DT353" i="41"/>
  <c r="DT352" i="41"/>
  <c r="DT351" i="41"/>
  <c r="DT350" i="41"/>
  <c r="DT349" i="41"/>
  <c r="DT348" i="41"/>
  <c r="DT347" i="41"/>
  <c r="DT346" i="41"/>
  <c r="DT345" i="41"/>
  <c r="DT344" i="41"/>
  <c r="DT343" i="41"/>
  <c r="DT342" i="41"/>
  <c r="DT341" i="41"/>
  <c r="DT340" i="41"/>
  <c r="DT339" i="41"/>
  <c r="DT338" i="41"/>
  <c r="DT337" i="41"/>
  <c r="DT336" i="41"/>
  <c r="DT335" i="41"/>
  <c r="DT334" i="41"/>
  <c r="DT333" i="41"/>
  <c r="DT332" i="41"/>
  <c r="DT331" i="41"/>
  <c r="DT330" i="41"/>
  <c r="DT329" i="41"/>
  <c r="DT328" i="41"/>
  <c r="DT327" i="41"/>
  <c r="DT326" i="41"/>
  <c r="DT325" i="41"/>
  <c r="DT324" i="41"/>
  <c r="DT323" i="41"/>
  <c r="DT322" i="41"/>
  <c r="DT321" i="41"/>
  <c r="DT320" i="41"/>
  <c r="DT319" i="41"/>
  <c r="DT318" i="41"/>
  <c r="DT317" i="41"/>
  <c r="DT316" i="41"/>
  <c r="DT315" i="41"/>
  <c r="DT314" i="41"/>
  <c r="DT313" i="41"/>
  <c r="DT312" i="41"/>
  <c r="DT311" i="41"/>
  <c r="DT310" i="41"/>
  <c r="DT309" i="41"/>
  <c r="DT308" i="41"/>
  <c r="DT307" i="41"/>
  <c r="DT306" i="41"/>
  <c r="DT305" i="41"/>
  <c r="DT304" i="41"/>
  <c r="DT303" i="41"/>
  <c r="DT302" i="41"/>
  <c r="DT301" i="41"/>
  <c r="DT300" i="41"/>
  <c r="DT299" i="41"/>
  <c r="DT298" i="41"/>
  <c r="DT297" i="41"/>
  <c r="DT296" i="41"/>
  <c r="DT295" i="41"/>
  <c r="DT294" i="41"/>
  <c r="DT293" i="41"/>
  <c r="DT292" i="41"/>
  <c r="DT291" i="41"/>
  <c r="DT290" i="41"/>
  <c r="DT289" i="41"/>
  <c r="DT288" i="41"/>
  <c r="DT287" i="41"/>
  <c r="DT286" i="41"/>
  <c r="DT285" i="41"/>
  <c r="DT284" i="41"/>
  <c r="DT283" i="41"/>
  <c r="DT282" i="41"/>
  <c r="DT281" i="41"/>
  <c r="DT280" i="41"/>
  <c r="DT279" i="41"/>
  <c r="DT278" i="41"/>
  <c r="DT277" i="41"/>
  <c r="DT276" i="41"/>
  <c r="DT275" i="41"/>
  <c r="DT274" i="41"/>
  <c r="DT273" i="41"/>
  <c r="DT272" i="41"/>
  <c r="DT271" i="41"/>
  <c r="DT270" i="41"/>
  <c r="DT269" i="41"/>
  <c r="DT268" i="41"/>
  <c r="DT267" i="41"/>
  <c r="DT266" i="41"/>
  <c r="DT265" i="41"/>
  <c r="DT264" i="41"/>
  <c r="DT263" i="41"/>
  <c r="DT262" i="41"/>
  <c r="DT261" i="41"/>
  <c r="DT260" i="41"/>
  <c r="DT259" i="41"/>
  <c r="DT258" i="41"/>
  <c r="DT257" i="41"/>
  <c r="DT256" i="41"/>
  <c r="DT255" i="41"/>
  <c r="DT254" i="41"/>
  <c r="DT253" i="41"/>
  <c r="DT252" i="41"/>
  <c r="DT251" i="41"/>
  <c r="DT250" i="41"/>
  <c r="DT249" i="41"/>
  <c r="DT248" i="41"/>
  <c r="DT247" i="41"/>
  <c r="DT246" i="41"/>
  <c r="DT245" i="41"/>
  <c r="DT244" i="41"/>
  <c r="DT243" i="41"/>
  <c r="DT242" i="41"/>
  <c r="DT241" i="41"/>
  <c r="DT240" i="41"/>
  <c r="DT239" i="41"/>
  <c r="DT238" i="41"/>
  <c r="DT237" i="41"/>
  <c r="DT236" i="41"/>
  <c r="DT235" i="41"/>
  <c r="DT234" i="41"/>
  <c r="DT233" i="41"/>
  <c r="DT232" i="41"/>
  <c r="DT231" i="41"/>
  <c r="DT230" i="41"/>
  <c r="DT229" i="41"/>
  <c r="DT228" i="41"/>
  <c r="DT227" i="41"/>
  <c r="DT226" i="41"/>
  <c r="DT225" i="41"/>
  <c r="DT224" i="41"/>
  <c r="DT223" i="41"/>
  <c r="DT222" i="41"/>
  <c r="DT221" i="41"/>
  <c r="DT220" i="41"/>
  <c r="DT219" i="41"/>
  <c r="DT218" i="41"/>
  <c r="DT217" i="41"/>
  <c r="DT216" i="41"/>
  <c r="DT215" i="41"/>
  <c r="DT214" i="41"/>
  <c r="DT213" i="41"/>
  <c r="DT212" i="41"/>
  <c r="DT211" i="41"/>
  <c r="DT210" i="41"/>
  <c r="DT209" i="41"/>
  <c r="DT208" i="41"/>
  <c r="DT207" i="41"/>
  <c r="DT206" i="41"/>
  <c r="DT205" i="41"/>
  <c r="DT204" i="41"/>
  <c r="DT203" i="41"/>
  <c r="DT202" i="41"/>
  <c r="DT201" i="41"/>
  <c r="DT200" i="41"/>
  <c r="DT199" i="41"/>
  <c r="DT198" i="41"/>
  <c r="DT197" i="41"/>
  <c r="DT196" i="41"/>
  <c r="DT195" i="41"/>
  <c r="DT194" i="41"/>
  <c r="DT193" i="41"/>
  <c r="DT192" i="41"/>
  <c r="DT191" i="41"/>
  <c r="DT190" i="41"/>
  <c r="DT189" i="41"/>
  <c r="DT188" i="41"/>
  <c r="DT187" i="41"/>
  <c r="DT186" i="41"/>
  <c r="DT185" i="41"/>
  <c r="DT184" i="41"/>
  <c r="DT183" i="41"/>
  <c r="DT182" i="41"/>
  <c r="DT181" i="41"/>
  <c r="DT180" i="41"/>
  <c r="DT179" i="41"/>
  <c r="DT178" i="41"/>
  <c r="DT177" i="41"/>
  <c r="DT176" i="41"/>
  <c r="DT175" i="41"/>
  <c r="DT174" i="41"/>
  <c r="DT173" i="41"/>
  <c r="DT172" i="41"/>
  <c r="DT171" i="41"/>
  <c r="DT170" i="41"/>
  <c r="DT169" i="41"/>
  <c r="DT168" i="41"/>
  <c r="DT167" i="41"/>
  <c r="DT166" i="41"/>
  <c r="DT165" i="41"/>
  <c r="DT164" i="41"/>
  <c r="DT163" i="41"/>
  <c r="DT162" i="41"/>
  <c r="DT161" i="41"/>
  <c r="DT160" i="41"/>
  <c r="DT159" i="41"/>
  <c r="DT158" i="41"/>
  <c r="DT157" i="41"/>
  <c r="DT156" i="41"/>
  <c r="DT155" i="41"/>
  <c r="DT154" i="41"/>
  <c r="DT153" i="41"/>
  <c r="DT152" i="41"/>
  <c r="DT151" i="41"/>
  <c r="DT150" i="41"/>
  <c r="DT149" i="41"/>
  <c r="DT148" i="41"/>
  <c r="DT147" i="41"/>
  <c r="DT146" i="41"/>
  <c r="DT145" i="41"/>
  <c r="DT144" i="41"/>
  <c r="DT143" i="41"/>
  <c r="DT142" i="41"/>
  <c r="DT141" i="41"/>
  <c r="DT140" i="41"/>
  <c r="DT139" i="41"/>
  <c r="DT138" i="41"/>
  <c r="DT137" i="41"/>
  <c r="DT136" i="41"/>
  <c r="DT135" i="41"/>
  <c r="DT134" i="41"/>
  <c r="DT133" i="41"/>
  <c r="DT132" i="41"/>
  <c r="DT131" i="41"/>
  <c r="DT130" i="41"/>
  <c r="DT129" i="41"/>
  <c r="DT128" i="41"/>
  <c r="DT127" i="41"/>
  <c r="DT126" i="41"/>
  <c r="DT125" i="41"/>
  <c r="DT124" i="41"/>
  <c r="DT123" i="41"/>
  <c r="DT122" i="41"/>
  <c r="DT121" i="41"/>
  <c r="DT120" i="41"/>
  <c r="DT119" i="41"/>
  <c r="DT118" i="41"/>
  <c r="DT117" i="41"/>
  <c r="DT116" i="41"/>
  <c r="DT115" i="41"/>
  <c r="DT114" i="41"/>
  <c r="DT113" i="41"/>
  <c r="DT112" i="41"/>
  <c r="DT111" i="41"/>
  <c r="DT110" i="41"/>
  <c r="DT109" i="41"/>
  <c r="DT108" i="41"/>
  <c r="DT107" i="41"/>
  <c r="DT106" i="41"/>
  <c r="DT105" i="41"/>
  <c r="DT104" i="41"/>
  <c r="DT103" i="41"/>
  <c r="DT102" i="41"/>
  <c r="DT101" i="41"/>
  <c r="DT100" i="41"/>
  <c r="DT99" i="41"/>
  <c r="DT98" i="41"/>
  <c r="DT97" i="41"/>
  <c r="DT96" i="41"/>
  <c r="DT95" i="41"/>
  <c r="DT94" i="41"/>
  <c r="DT93" i="41"/>
  <c r="DT92" i="41"/>
  <c r="DT91" i="41"/>
  <c r="DT90" i="41"/>
  <c r="DT89" i="41"/>
  <c r="DT88" i="41"/>
  <c r="DT87" i="41"/>
  <c r="DT86" i="41"/>
  <c r="DT85" i="41"/>
  <c r="DT84" i="41"/>
  <c r="DT83" i="41"/>
  <c r="DT82" i="41"/>
  <c r="DT81" i="41"/>
  <c r="DT80" i="41"/>
  <c r="DT79" i="41"/>
  <c r="DT78" i="41"/>
  <c r="DT77" i="41"/>
  <c r="DT76" i="41"/>
  <c r="DT75" i="41"/>
  <c r="DT74" i="41"/>
  <c r="DT73" i="41"/>
  <c r="DT72" i="41"/>
  <c r="DT71" i="41"/>
  <c r="DT70" i="41"/>
  <c r="DT69" i="41"/>
  <c r="DT68" i="41"/>
  <c r="DT67" i="41"/>
  <c r="DT66" i="41"/>
  <c r="DT65" i="41"/>
  <c r="DT64" i="41"/>
  <c r="DT63" i="41"/>
  <c r="DT62" i="41"/>
  <c r="DT61" i="41"/>
  <c r="DT60" i="41"/>
  <c r="DT59" i="41"/>
  <c r="DT58" i="41"/>
  <c r="DT57" i="41"/>
  <c r="DT56" i="41"/>
  <c r="DT55" i="41"/>
  <c r="DT54" i="41"/>
  <c r="DT53" i="41"/>
  <c r="DT52" i="41"/>
  <c r="DT51" i="41"/>
  <c r="DT50" i="41"/>
  <c r="DT49" i="41"/>
  <c r="DT48" i="41"/>
  <c r="DT47" i="41"/>
  <c r="DT46" i="41"/>
  <c r="DT45" i="41"/>
  <c r="DT44" i="41"/>
  <c r="DT43" i="41"/>
  <c r="DT42" i="41"/>
  <c r="DT41" i="41"/>
  <c r="DT40" i="41"/>
  <c r="DT39" i="41"/>
  <c r="DT38" i="41"/>
  <c r="DT37" i="41"/>
  <c r="DT35" i="41"/>
  <c r="DM1034" i="41"/>
  <c r="DM1033" i="41"/>
  <c r="DM1032" i="41"/>
  <c r="DM1031" i="41"/>
  <c r="DM1030" i="41"/>
  <c r="DM1029" i="41"/>
  <c r="DM1028" i="41"/>
  <c r="DM1027" i="41"/>
  <c r="DM1026" i="41"/>
  <c r="DM1025" i="41"/>
  <c r="DM1024" i="41"/>
  <c r="DM1023" i="41"/>
  <c r="DM1022" i="41"/>
  <c r="DM1021" i="41"/>
  <c r="DM1020" i="41"/>
  <c r="DM1019" i="41"/>
  <c r="DM1018" i="41"/>
  <c r="DM1017" i="41"/>
  <c r="DM1016" i="41"/>
  <c r="DM1015" i="41"/>
  <c r="DM1014" i="41"/>
  <c r="DM1013" i="41"/>
  <c r="DM1012" i="41"/>
  <c r="DM1011" i="41"/>
  <c r="DM1010" i="41"/>
  <c r="DM1009" i="41"/>
  <c r="DM1008" i="41"/>
  <c r="DM1007" i="41"/>
  <c r="DM1006" i="41"/>
  <c r="DM1005" i="41"/>
  <c r="DM1004" i="41"/>
  <c r="DM1003" i="41"/>
  <c r="DM1002" i="41"/>
  <c r="DM1001" i="41"/>
  <c r="DM1000" i="41"/>
  <c r="DM999" i="41"/>
  <c r="DM998" i="41"/>
  <c r="DM997" i="41"/>
  <c r="DM996" i="41"/>
  <c r="DM995" i="41"/>
  <c r="DM994" i="41"/>
  <c r="DM993" i="41"/>
  <c r="DM992" i="41"/>
  <c r="DM991" i="41"/>
  <c r="DM990" i="41"/>
  <c r="DM989" i="41"/>
  <c r="DM988" i="41"/>
  <c r="DM987" i="41"/>
  <c r="DM986" i="41"/>
  <c r="DM985" i="41"/>
  <c r="DM984" i="41"/>
  <c r="DM983" i="41"/>
  <c r="DM982" i="41"/>
  <c r="DM981" i="41"/>
  <c r="DM980" i="41"/>
  <c r="DM979" i="41"/>
  <c r="DM978" i="41"/>
  <c r="DM977" i="41"/>
  <c r="DM976" i="41"/>
  <c r="DM975" i="41"/>
  <c r="DM974" i="41"/>
  <c r="DM973" i="41"/>
  <c r="DM972" i="41"/>
  <c r="DM971" i="41"/>
  <c r="DM970" i="41"/>
  <c r="DM969" i="41"/>
  <c r="DM968" i="41"/>
  <c r="DM967" i="41"/>
  <c r="DM966" i="41"/>
  <c r="DM965" i="41"/>
  <c r="DM964" i="41"/>
  <c r="DM963" i="41"/>
  <c r="DM962" i="41"/>
  <c r="DM961" i="41"/>
  <c r="DM960" i="41"/>
  <c r="DM959" i="41"/>
  <c r="DM958" i="41"/>
  <c r="DM957" i="41"/>
  <c r="DM956" i="41"/>
  <c r="DM955" i="41"/>
  <c r="DM954" i="41"/>
  <c r="DM953" i="41"/>
  <c r="DM952" i="41"/>
  <c r="DM951" i="41"/>
  <c r="DM950" i="41"/>
  <c r="DM949" i="41"/>
  <c r="DM948" i="41"/>
  <c r="DM947" i="41"/>
  <c r="DM946" i="41"/>
  <c r="DM945" i="41"/>
  <c r="DM944" i="41"/>
  <c r="DM943" i="41"/>
  <c r="DM942" i="41"/>
  <c r="DM941" i="41"/>
  <c r="DM940" i="41"/>
  <c r="DM939" i="41"/>
  <c r="DM938" i="41"/>
  <c r="DM937" i="41"/>
  <c r="DM936" i="41"/>
  <c r="DM935" i="41"/>
  <c r="DM934" i="41"/>
  <c r="DM933" i="41"/>
  <c r="DM932" i="41"/>
  <c r="DM931" i="41"/>
  <c r="DM930" i="41"/>
  <c r="DM929" i="41"/>
  <c r="DM928" i="41"/>
  <c r="DM927" i="41"/>
  <c r="DM926" i="41"/>
  <c r="DM925" i="41"/>
  <c r="DM924" i="41"/>
  <c r="DM923" i="41"/>
  <c r="DM922" i="41"/>
  <c r="DM921" i="41"/>
  <c r="DM920" i="41"/>
  <c r="DM919" i="41"/>
  <c r="DM918" i="41"/>
  <c r="DM917" i="41"/>
  <c r="DM916" i="41"/>
  <c r="DM915" i="41"/>
  <c r="DM914" i="41"/>
  <c r="DM913" i="41"/>
  <c r="DM912" i="41"/>
  <c r="DM911" i="41"/>
  <c r="DM910" i="41"/>
  <c r="DM909" i="41"/>
  <c r="DM908" i="41"/>
  <c r="DM907" i="41"/>
  <c r="DM906" i="41"/>
  <c r="DM905" i="41"/>
  <c r="DM904" i="41"/>
  <c r="DM903" i="41"/>
  <c r="DM902" i="41"/>
  <c r="DM901" i="41"/>
  <c r="DM900" i="41"/>
  <c r="DM899" i="41"/>
  <c r="DM898" i="41"/>
  <c r="DM897" i="41"/>
  <c r="DM896" i="41"/>
  <c r="DM895" i="41"/>
  <c r="DM894" i="41"/>
  <c r="DM893" i="41"/>
  <c r="DM892" i="41"/>
  <c r="DM891" i="41"/>
  <c r="DM890" i="41"/>
  <c r="DM889" i="41"/>
  <c r="DM888" i="41"/>
  <c r="DM887" i="41"/>
  <c r="DM886" i="41"/>
  <c r="DM885" i="41"/>
  <c r="DM884" i="41"/>
  <c r="DM883" i="41"/>
  <c r="DM882" i="41"/>
  <c r="DM881" i="41"/>
  <c r="DM880" i="41"/>
  <c r="DM879" i="41"/>
  <c r="DM878" i="41"/>
  <c r="DM877" i="41"/>
  <c r="DM876" i="41"/>
  <c r="DM875" i="41"/>
  <c r="DM874" i="41"/>
  <c r="DM873" i="41"/>
  <c r="DM872" i="41"/>
  <c r="DM871" i="41"/>
  <c r="DM870" i="41"/>
  <c r="DM869" i="41"/>
  <c r="DM868" i="41"/>
  <c r="DM867" i="41"/>
  <c r="DM866" i="41"/>
  <c r="DM865" i="41"/>
  <c r="DM864" i="41"/>
  <c r="DM863" i="41"/>
  <c r="DM862" i="41"/>
  <c r="DM861" i="41"/>
  <c r="DM860" i="41"/>
  <c r="DM859" i="41"/>
  <c r="DM858" i="41"/>
  <c r="DM857" i="41"/>
  <c r="DM856" i="41"/>
  <c r="DM855" i="41"/>
  <c r="DM854" i="41"/>
  <c r="DM853" i="41"/>
  <c r="DM852" i="41"/>
  <c r="DM851" i="41"/>
  <c r="DM850" i="41"/>
  <c r="DM849" i="41"/>
  <c r="DM848" i="41"/>
  <c r="DM847" i="41"/>
  <c r="DM846" i="41"/>
  <c r="DM845" i="41"/>
  <c r="DM844" i="41"/>
  <c r="DM843" i="41"/>
  <c r="DM842" i="41"/>
  <c r="DM841" i="41"/>
  <c r="DM840" i="41"/>
  <c r="DM839" i="41"/>
  <c r="DM838" i="41"/>
  <c r="DM837" i="41"/>
  <c r="DM836" i="41"/>
  <c r="DM835" i="41"/>
  <c r="DM834" i="41"/>
  <c r="DM833" i="41"/>
  <c r="DM832" i="41"/>
  <c r="DM831" i="41"/>
  <c r="DM830" i="41"/>
  <c r="DM829" i="41"/>
  <c r="DM828" i="41"/>
  <c r="DM827" i="41"/>
  <c r="DM826" i="41"/>
  <c r="DM825" i="41"/>
  <c r="DM824" i="41"/>
  <c r="DM823" i="41"/>
  <c r="DM822" i="41"/>
  <c r="DM821" i="41"/>
  <c r="DM820" i="41"/>
  <c r="DM819" i="41"/>
  <c r="DM818" i="41"/>
  <c r="DM817" i="41"/>
  <c r="DM816" i="41"/>
  <c r="DM815" i="41"/>
  <c r="DM814" i="41"/>
  <c r="DM813" i="41"/>
  <c r="DM812" i="41"/>
  <c r="DM811" i="41"/>
  <c r="DM810" i="41"/>
  <c r="DM809" i="41"/>
  <c r="DM808" i="41"/>
  <c r="DM807" i="41"/>
  <c r="DM806" i="41"/>
  <c r="DM805" i="41"/>
  <c r="DM804" i="41"/>
  <c r="DM803" i="41"/>
  <c r="DM802" i="41"/>
  <c r="DM801" i="41"/>
  <c r="DM800" i="41"/>
  <c r="DM799" i="41"/>
  <c r="DM798" i="41"/>
  <c r="DM797" i="41"/>
  <c r="DM796" i="41"/>
  <c r="DM795" i="41"/>
  <c r="DM794" i="41"/>
  <c r="DM793" i="41"/>
  <c r="DM792" i="41"/>
  <c r="DM791" i="41"/>
  <c r="DM790" i="41"/>
  <c r="DM789" i="41"/>
  <c r="DM788" i="41"/>
  <c r="DM787" i="41"/>
  <c r="DM786" i="41"/>
  <c r="DM785" i="41"/>
  <c r="DM784" i="41"/>
  <c r="DM783" i="41"/>
  <c r="DM782" i="41"/>
  <c r="DM781" i="41"/>
  <c r="DM780" i="41"/>
  <c r="DM779" i="41"/>
  <c r="DM778" i="41"/>
  <c r="DM777" i="41"/>
  <c r="DM776" i="41"/>
  <c r="DM775" i="41"/>
  <c r="DM774" i="41"/>
  <c r="DM773" i="41"/>
  <c r="DM772" i="41"/>
  <c r="DM771" i="41"/>
  <c r="DM770" i="41"/>
  <c r="DM769" i="41"/>
  <c r="DM768" i="41"/>
  <c r="DM767" i="41"/>
  <c r="DM766" i="41"/>
  <c r="DM765" i="41"/>
  <c r="DM764" i="41"/>
  <c r="DM763" i="41"/>
  <c r="DM762" i="41"/>
  <c r="DM761" i="41"/>
  <c r="DM760" i="41"/>
  <c r="DM759" i="41"/>
  <c r="DM758" i="41"/>
  <c r="DM757" i="41"/>
  <c r="DM756" i="41"/>
  <c r="DM755" i="41"/>
  <c r="DM754" i="41"/>
  <c r="DM753" i="41"/>
  <c r="DM752" i="41"/>
  <c r="DM751" i="41"/>
  <c r="DM750" i="41"/>
  <c r="DM749" i="41"/>
  <c r="DM748" i="41"/>
  <c r="DM747" i="41"/>
  <c r="DM746" i="41"/>
  <c r="DM745" i="41"/>
  <c r="DM744" i="41"/>
  <c r="DM743" i="41"/>
  <c r="DM742" i="41"/>
  <c r="DM741" i="41"/>
  <c r="DM740" i="41"/>
  <c r="DM739" i="41"/>
  <c r="DM738" i="41"/>
  <c r="DM737" i="41"/>
  <c r="DM736" i="41"/>
  <c r="DM735" i="41"/>
  <c r="DM734" i="41"/>
  <c r="DM733" i="41"/>
  <c r="DM732" i="41"/>
  <c r="DM731" i="41"/>
  <c r="DM730" i="41"/>
  <c r="DM729" i="41"/>
  <c r="DM728" i="41"/>
  <c r="DM727" i="41"/>
  <c r="DM726" i="41"/>
  <c r="DM725" i="41"/>
  <c r="DM724" i="41"/>
  <c r="DM723" i="41"/>
  <c r="DM722" i="41"/>
  <c r="DM721" i="41"/>
  <c r="DM720" i="41"/>
  <c r="DM719" i="41"/>
  <c r="DM718" i="41"/>
  <c r="DM717" i="41"/>
  <c r="DM716" i="41"/>
  <c r="DM715" i="41"/>
  <c r="DM714" i="41"/>
  <c r="DM713" i="41"/>
  <c r="DM712" i="41"/>
  <c r="DM711" i="41"/>
  <c r="DM710" i="41"/>
  <c r="DM709" i="41"/>
  <c r="DM708" i="41"/>
  <c r="DM707" i="41"/>
  <c r="DM706" i="41"/>
  <c r="DM705" i="41"/>
  <c r="DM704" i="41"/>
  <c r="DM703" i="41"/>
  <c r="DM702" i="41"/>
  <c r="DM701" i="41"/>
  <c r="DM700" i="41"/>
  <c r="DM699" i="41"/>
  <c r="DM698" i="41"/>
  <c r="DM697" i="41"/>
  <c r="DM696" i="41"/>
  <c r="DM695" i="41"/>
  <c r="DM694" i="41"/>
  <c r="DM693" i="41"/>
  <c r="DM692" i="41"/>
  <c r="DM691" i="41"/>
  <c r="DM690" i="41"/>
  <c r="DM689" i="41"/>
  <c r="DM688" i="41"/>
  <c r="DM687" i="41"/>
  <c r="DM686" i="41"/>
  <c r="DM685" i="41"/>
  <c r="DM684" i="41"/>
  <c r="DM683" i="41"/>
  <c r="DM682" i="41"/>
  <c r="DM681" i="41"/>
  <c r="DM680" i="41"/>
  <c r="DM679" i="41"/>
  <c r="DM678" i="41"/>
  <c r="DM677" i="41"/>
  <c r="DM676" i="41"/>
  <c r="DM675" i="41"/>
  <c r="DM674" i="41"/>
  <c r="DM673" i="41"/>
  <c r="DM672" i="41"/>
  <c r="DM671" i="41"/>
  <c r="DM670" i="41"/>
  <c r="DM669" i="41"/>
  <c r="DM668" i="41"/>
  <c r="DM667" i="41"/>
  <c r="DM666" i="41"/>
  <c r="DM665" i="41"/>
  <c r="DM664" i="41"/>
  <c r="DM663" i="41"/>
  <c r="DM662" i="41"/>
  <c r="DM661" i="41"/>
  <c r="DM660" i="41"/>
  <c r="DM659" i="41"/>
  <c r="DM658" i="41"/>
  <c r="DM657" i="41"/>
  <c r="DM656" i="41"/>
  <c r="DM655" i="41"/>
  <c r="DM654" i="41"/>
  <c r="DM653" i="41"/>
  <c r="DM652" i="41"/>
  <c r="DM651" i="41"/>
  <c r="DM650" i="41"/>
  <c r="DM649" i="41"/>
  <c r="DM648" i="41"/>
  <c r="DM647" i="41"/>
  <c r="DM646" i="41"/>
  <c r="DM645" i="41"/>
  <c r="DM644" i="41"/>
  <c r="DM643" i="41"/>
  <c r="DM642" i="41"/>
  <c r="DM641" i="41"/>
  <c r="DM640" i="41"/>
  <c r="DM639" i="41"/>
  <c r="DM638" i="41"/>
  <c r="DM637" i="41"/>
  <c r="DM636" i="41"/>
  <c r="DM635" i="41"/>
  <c r="DM634" i="41"/>
  <c r="DM633" i="41"/>
  <c r="DM632" i="41"/>
  <c r="DM631" i="41"/>
  <c r="DM630" i="41"/>
  <c r="DM629" i="41"/>
  <c r="DM628" i="41"/>
  <c r="DM627" i="41"/>
  <c r="DM626" i="41"/>
  <c r="DM625" i="41"/>
  <c r="DM624" i="41"/>
  <c r="DM623" i="41"/>
  <c r="DM622" i="41"/>
  <c r="DM621" i="41"/>
  <c r="DM620" i="41"/>
  <c r="DM619" i="41"/>
  <c r="DM618" i="41"/>
  <c r="DM617" i="41"/>
  <c r="DM616" i="41"/>
  <c r="DM615" i="41"/>
  <c r="DM614" i="41"/>
  <c r="DM613" i="41"/>
  <c r="DM612" i="41"/>
  <c r="DM611" i="41"/>
  <c r="DM610" i="41"/>
  <c r="DM609" i="41"/>
  <c r="DM608" i="41"/>
  <c r="DM607" i="41"/>
  <c r="DM606" i="41"/>
  <c r="DM605" i="41"/>
  <c r="DM604" i="41"/>
  <c r="DM603" i="41"/>
  <c r="DM602" i="41"/>
  <c r="DM601" i="41"/>
  <c r="DM600" i="41"/>
  <c r="DM599" i="41"/>
  <c r="DM598" i="41"/>
  <c r="DM597" i="41"/>
  <c r="DM596" i="41"/>
  <c r="DM595" i="41"/>
  <c r="DM594" i="41"/>
  <c r="DM593" i="41"/>
  <c r="DM592" i="41"/>
  <c r="DM591" i="41"/>
  <c r="DM590" i="41"/>
  <c r="DM589" i="41"/>
  <c r="DM588" i="41"/>
  <c r="DM587" i="41"/>
  <c r="DM586" i="41"/>
  <c r="DM585" i="41"/>
  <c r="DM584" i="41"/>
  <c r="DM583" i="41"/>
  <c r="DM582" i="41"/>
  <c r="DM581" i="41"/>
  <c r="DM580" i="41"/>
  <c r="DM579" i="41"/>
  <c r="DM578" i="41"/>
  <c r="DM577" i="41"/>
  <c r="DM576" i="41"/>
  <c r="DM575" i="41"/>
  <c r="DM574" i="41"/>
  <c r="DM573" i="41"/>
  <c r="DM572" i="41"/>
  <c r="DM571" i="41"/>
  <c r="DM570" i="41"/>
  <c r="DM569" i="41"/>
  <c r="DM568" i="41"/>
  <c r="DM567" i="41"/>
  <c r="DM566" i="41"/>
  <c r="DM565" i="41"/>
  <c r="DM564" i="41"/>
  <c r="DM563" i="41"/>
  <c r="DM562" i="41"/>
  <c r="DM561" i="41"/>
  <c r="DM560" i="41"/>
  <c r="DM559" i="41"/>
  <c r="DM558" i="41"/>
  <c r="DM557" i="41"/>
  <c r="DM556" i="41"/>
  <c r="DM555" i="41"/>
  <c r="DM554" i="41"/>
  <c r="DM553" i="41"/>
  <c r="DM552" i="41"/>
  <c r="DM551" i="41"/>
  <c r="DM550" i="41"/>
  <c r="DM549" i="41"/>
  <c r="DM548" i="41"/>
  <c r="DM547" i="41"/>
  <c r="DM546" i="41"/>
  <c r="DM545" i="41"/>
  <c r="DM544" i="41"/>
  <c r="DM543" i="41"/>
  <c r="DM542" i="41"/>
  <c r="DM541" i="41"/>
  <c r="DM540" i="41"/>
  <c r="DM539" i="41"/>
  <c r="DM538" i="41"/>
  <c r="DM537" i="41"/>
  <c r="DM536" i="41"/>
  <c r="DM535" i="41"/>
  <c r="DM534" i="41"/>
  <c r="DM533" i="41"/>
  <c r="DM532" i="41"/>
  <c r="DM531" i="41"/>
  <c r="DM530" i="41"/>
  <c r="DM529" i="41"/>
  <c r="DM528" i="41"/>
  <c r="DM527" i="41"/>
  <c r="DM526" i="41"/>
  <c r="DM525" i="41"/>
  <c r="DM524" i="41"/>
  <c r="DM523" i="41"/>
  <c r="DM522" i="41"/>
  <c r="DM521" i="41"/>
  <c r="DM520" i="41"/>
  <c r="DM519" i="41"/>
  <c r="DM518" i="41"/>
  <c r="DM517" i="41"/>
  <c r="DM516" i="41"/>
  <c r="DM515" i="41"/>
  <c r="DM514" i="41"/>
  <c r="DM513" i="41"/>
  <c r="DM512" i="41"/>
  <c r="DM511" i="41"/>
  <c r="DM510" i="41"/>
  <c r="DM509" i="41"/>
  <c r="DM508" i="41"/>
  <c r="DM507" i="41"/>
  <c r="DM506" i="41"/>
  <c r="DM505" i="41"/>
  <c r="DM504" i="41"/>
  <c r="DM503" i="41"/>
  <c r="DM502" i="41"/>
  <c r="DM501" i="41"/>
  <c r="DM500" i="41"/>
  <c r="DM499" i="41"/>
  <c r="DM498" i="41"/>
  <c r="DM497" i="41"/>
  <c r="DM496" i="41"/>
  <c r="DM495" i="41"/>
  <c r="DM494" i="41"/>
  <c r="DM493" i="41"/>
  <c r="DM492" i="41"/>
  <c r="DM491" i="41"/>
  <c r="DM490" i="41"/>
  <c r="DM489" i="41"/>
  <c r="DM488" i="41"/>
  <c r="DM487" i="41"/>
  <c r="DM486" i="41"/>
  <c r="DM485" i="41"/>
  <c r="DM484" i="41"/>
  <c r="DM483" i="41"/>
  <c r="DM482" i="41"/>
  <c r="DM481" i="41"/>
  <c r="DM480" i="41"/>
  <c r="DM479" i="41"/>
  <c r="DM478" i="41"/>
  <c r="DM477" i="41"/>
  <c r="DM476" i="41"/>
  <c r="DM475" i="41"/>
  <c r="DM474" i="41"/>
  <c r="DM473" i="41"/>
  <c r="DM472" i="41"/>
  <c r="DM471" i="41"/>
  <c r="DM470" i="41"/>
  <c r="DM469" i="41"/>
  <c r="DM468" i="41"/>
  <c r="DM467" i="41"/>
  <c r="DM466" i="41"/>
  <c r="DM465" i="41"/>
  <c r="DM464" i="41"/>
  <c r="DM463" i="41"/>
  <c r="DM462" i="41"/>
  <c r="DM461" i="41"/>
  <c r="DM460" i="41"/>
  <c r="DM459" i="41"/>
  <c r="DM458" i="41"/>
  <c r="DM457" i="41"/>
  <c r="DM456" i="41"/>
  <c r="DM455" i="41"/>
  <c r="DM454" i="41"/>
  <c r="DM453" i="41"/>
  <c r="DM452" i="41"/>
  <c r="DM451" i="41"/>
  <c r="DM450" i="41"/>
  <c r="DM449" i="41"/>
  <c r="DM448" i="41"/>
  <c r="DM447" i="41"/>
  <c r="DM446" i="41"/>
  <c r="DM445" i="41"/>
  <c r="DM444" i="41"/>
  <c r="DM443" i="41"/>
  <c r="DM442" i="41"/>
  <c r="DM441" i="41"/>
  <c r="DM440" i="41"/>
  <c r="DM439" i="41"/>
  <c r="DM438" i="41"/>
  <c r="DM437" i="41"/>
  <c r="DM436" i="41"/>
  <c r="DM435" i="41"/>
  <c r="DM434" i="41"/>
  <c r="DM433" i="41"/>
  <c r="DM432" i="41"/>
  <c r="DM431" i="41"/>
  <c r="DM430" i="41"/>
  <c r="DM429" i="41"/>
  <c r="DM428" i="41"/>
  <c r="DM427" i="41"/>
  <c r="DM426" i="41"/>
  <c r="DM425" i="41"/>
  <c r="DM424" i="41"/>
  <c r="DM423" i="41"/>
  <c r="DM422" i="41"/>
  <c r="DM421" i="41"/>
  <c r="DM420" i="41"/>
  <c r="DM419" i="41"/>
  <c r="DM418" i="41"/>
  <c r="DM417" i="41"/>
  <c r="DM416" i="41"/>
  <c r="DM415" i="41"/>
  <c r="DM414" i="41"/>
  <c r="DM413" i="41"/>
  <c r="DM412" i="41"/>
  <c r="DM411" i="41"/>
  <c r="DM410" i="41"/>
  <c r="DM409" i="41"/>
  <c r="DM408" i="41"/>
  <c r="DM407" i="41"/>
  <c r="DM406" i="41"/>
  <c r="DM405" i="41"/>
  <c r="DM404" i="41"/>
  <c r="DM403" i="41"/>
  <c r="DM402" i="41"/>
  <c r="DM401" i="41"/>
  <c r="DM400" i="41"/>
  <c r="DM399" i="41"/>
  <c r="DM398" i="41"/>
  <c r="DM397" i="41"/>
  <c r="DM396" i="41"/>
  <c r="DM395" i="41"/>
  <c r="DM394" i="41"/>
  <c r="DM393" i="41"/>
  <c r="DM392" i="41"/>
  <c r="DM391" i="41"/>
  <c r="DM390" i="41"/>
  <c r="DM389" i="41"/>
  <c r="DM388" i="41"/>
  <c r="DM387" i="41"/>
  <c r="DM386" i="41"/>
  <c r="DM385" i="41"/>
  <c r="DM384" i="41"/>
  <c r="DM383" i="41"/>
  <c r="DM382" i="41"/>
  <c r="DM381" i="41"/>
  <c r="DM380" i="41"/>
  <c r="DM379" i="41"/>
  <c r="DM378" i="41"/>
  <c r="DM377" i="41"/>
  <c r="DM376" i="41"/>
  <c r="DM375" i="41"/>
  <c r="DM374" i="41"/>
  <c r="DM373" i="41"/>
  <c r="DM372" i="41"/>
  <c r="DM371" i="41"/>
  <c r="DM370" i="41"/>
  <c r="DM369" i="41"/>
  <c r="DM368" i="41"/>
  <c r="DM367" i="41"/>
  <c r="DM366" i="41"/>
  <c r="DM365" i="41"/>
  <c r="DM364" i="41"/>
  <c r="DM363" i="41"/>
  <c r="DM362" i="41"/>
  <c r="DM361" i="41"/>
  <c r="DM360" i="41"/>
  <c r="DM359" i="41"/>
  <c r="DM358" i="41"/>
  <c r="DM357" i="41"/>
  <c r="DM356" i="41"/>
  <c r="DM355" i="41"/>
  <c r="DM354" i="41"/>
  <c r="DM353" i="41"/>
  <c r="DM352" i="41"/>
  <c r="DM351" i="41"/>
  <c r="DM350" i="41"/>
  <c r="DM349" i="41"/>
  <c r="DM348" i="41"/>
  <c r="DM347" i="41"/>
  <c r="DM346" i="41"/>
  <c r="DM345" i="41"/>
  <c r="DM344" i="41"/>
  <c r="DM343" i="41"/>
  <c r="DM342" i="41"/>
  <c r="DM341" i="41"/>
  <c r="DM340" i="41"/>
  <c r="DM339" i="41"/>
  <c r="DM338" i="41"/>
  <c r="DM337" i="41"/>
  <c r="DM336" i="41"/>
  <c r="DM335" i="41"/>
  <c r="DM334" i="41"/>
  <c r="DM333" i="41"/>
  <c r="DM332" i="41"/>
  <c r="DM331" i="41"/>
  <c r="DM330" i="41"/>
  <c r="DM329" i="41"/>
  <c r="DM328" i="41"/>
  <c r="DM327" i="41"/>
  <c r="DM326" i="41"/>
  <c r="DM325" i="41"/>
  <c r="DM324" i="41"/>
  <c r="DM323" i="41"/>
  <c r="DM322" i="41"/>
  <c r="DM321" i="41"/>
  <c r="DM320" i="41"/>
  <c r="DM319" i="41"/>
  <c r="DM318" i="41"/>
  <c r="DM317" i="41"/>
  <c r="DM316" i="41"/>
  <c r="DM315" i="41"/>
  <c r="DM314" i="41"/>
  <c r="DM313" i="41"/>
  <c r="DM312" i="41"/>
  <c r="DM311" i="41"/>
  <c r="DM310" i="41"/>
  <c r="DM309" i="41"/>
  <c r="DM308" i="41"/>
  <c r="DM307" i="41"/>
  <c r="DM306" i="41"/>
  <c r="DM305" i="41"/>
  <c r="DM304" i="41"/>
  <c r="DM303" i="41"/>
  <c r="DM302" i="41"/>
  <c r="DM301" i="41"/>
  <c r="DM300" i="41"/>
  <c r="DM299" i="41"/>
  <c r="DM298" i="41"/>
  <c r="DM297" i="41"/>
  <c r="DM296" i="41"/>
  <c r="DM295" i="41"/>
  <c r="DM294" i="41"/>
  <c r="DM293" i="41"/>
  <c r="DM292" i="41"/>
  <c r="DM291" i="41"/>
  <c r="DM290" i="41"/>
  <c r="DM289" i="41"/>
  <c r="DM288" i="41"/>
  <c r="DM287" i="41"/>
  <c r="DM286" i="41"/>
  <c r="DM285" i="41"/>
  <c r="DM284" i="41"/>
  <c r="DM283" i="41"/>
  <c r="DM282" i="41"/>
  <c r="DM281" i="41"/>
  <c r="DM280" i="41"/>
  <c r="DM279" i="41"/>
  <c r="DM278" i="41"/>
  <c r="DM277" i="41"/>
  <c r="DM276" i="41"/>
  <c r="DM275" i="41"/>
  <c r="DM274" i="41"/>
  <c r="DM273" i="41"/>
  <c r="DM272" i="41"/>
  <c r="DM271" i="41"/>
  <c r="DM270" i="41"/>
  <c r="DM269" i="41"/>
  <c r="DM268" i="41"/>
  <c r="DM267" i="41"/>
  <c r="DM266" i="41"/>
  <c r="DM265" i="41"/>
  <c r="DM264" i="41"/>
  <c r="DM263" i="41"/>
  <c r="DM262" i="41"/>
  <c r="DM261" i="41"/>
  <c r="DM260" i="41"/>
  <c r="DM259" i="41"/>
  <c r="DM258" i="41"/>
  <c r="DM257" i="41"/>
  <c r="DM256" i="41"/>
  <c r="DM255" i="41"/>
  <c r="DM254" i="41"/>
  <c r="DM253" i="41"/>
  <c r="DM252" i="41"/>
  <c r="DM251" i="41"/>
  <c r="DM250" i="41"/>
  <c r="DM249" i="41"/>
  <c r="DM248" i="41"/>
  <c r="DM247" i="41"/>
  <c r="DM246" i="41"/>
  <c r="DM245" i="41"/>
  <c r="DM244" i="41"/>
  <c r="DM243" i="41"/>
  <c r="DM242" i="41"/>
  <c r="DM241" i="41"/>
  <c r="DM240" i="41"/>
  <c r="DM239" i="41"/>
  <c r="DM238" i="41"/>
  <c r="DM237" i="41"/>
  <c r="DM236" i="41"/>
  <c r="DM235" i="41"/>
  <c r="DM234" i="41"/>
  <c r="DM233" i="41"/>
  <c r="DM232" i="41"/>
  <c r="DM231" i="41"/>
  <c r="DM230" i="41"/>
  <c r="DM229" i="41"/>
  <c r="DM228" i="41"/>
  <c r="DM227" i="41"/>
  <c r="DM226" i="41"/>
  <c r="DM225" i="41"/>
  <c r="DM224" i="41"/>
  <c r="DM223" i="41"/>
  <c r="DM222" i="41"/>
  <c r="DM221" i="41"/>
  <c r="DM220" i="41"/>
  <c r="DM219" i="41"/>
  <c r="DM218" i="41"/>
  <c r="DM217" i="41"/>
  <c r="DM216" i="41"/>
  <c r="DM215" i="41"/>
  <c r="DM214" i="41"/>
  <c r="DM213" i="41"/>
  <c r="DM212" i="41"/>
  <c r="DM211" i="41"/>
  <c r="DM210" i="41"/>
  <c r="DM209" i="41"/>
  <c r="DM208" i="41"/>
  <c r="DM207" i="41"/>
  <c r="DM206" i="41"/>
  <c r="DM205" i="41"/>
  <c r="DM204" i="41"/>
  <c r="DM203" i="41"/>
  <c r="DM202" i="41"/>
  <c r="DM201" i="41"/>
  <c r="DM200" i="41"/>
  <c r="DM199" i="41"/>
  <c r="DM198" i="41"/>
  <c r="DM197" i="41"/>
  <c r="DM196" i="41"/>
  <c r="DM195" i="41"/>
  <c r="DM194" i="41"/>
  <c r="DM193" i="41"/>
  <c r="DM192" i="41"/>
  <c r="DM191" i="41"/>
  <c r="DM190" i="41"/>
  <c r="DM189" i="41"/>
  <c r="DM188" i="41"/>
  <c r="DM187" i="41"/>
  <c r="DM186" i="41"/>
  <c r="DM185" i="41"/>
  <c r="DM184" i="41"/>
  <c r="DM183" i="41"/>
  <c r="DM182" i="41"/>
  <c r="DM181" i="41"/>
  <c r="DM180" i="41"/>
  <c r="DM179" i="41"/>
  <c r="DM178" i="41"/>
  <c r="DM177" i="41"/>
  <c r="DM176" i="41"/>
  <c r="DM175" i="41"/>
  <c r="DM174" i="41"/>
  <c r="DM173" i="41"/>
  <c r="DM172" i="41"/>
  <c r="DM171" i="41"/>
  <c r="DM170" i="41"/>
  <c r="DM169" i="41"/>
  <c r="DM168" i="41"/>
  <c r="DM167" i="41"/>
  <c r="DM166" i="41"/>
  <c r="DM165" i="41"/>
  <c r="DM164" i="41"/>
  <c r="DM163" i="41"/>
  <c r="DM162" i="41"/>
  <c r="DM161" i="41"/>
  <c r="DM160" i="41"/>
  <c r="DM159" i="41"/>
  <c r="DM158" i="41"/>
  <c r="DM157" i="41"/>
  <c r="DM156" i="41"/>
  <c r="DM155" i="41"/>
  <c r="DM154" i="41"/>
  <c r="DM153" i="41"/>
  <c r="DM152" i="41"/>
  <c r="DM151" i="41"/>
  <c r="DM150" i="41"/>
  <c r="DM149" i="41"/>
  <c r="DM148" i="41"/>
  <c r="DM147" i="41"/>
  <c r="DM146" i="41"/>
  <c r="DM145" i="41"/>
  <c r="DM144" i="41"/>
  <c r="DM143" i="41"/>
  <c r="DM142" i="41"/>
  <c r="DM141" i="41"/>
  <c r="DM140" i="41"/>
  <c r="DM139" i="41"/>
  <c r="DM138" i="41"/>
  <c r="DM137" i="41"/>
  <c r="DM136" i="41"/>
  <c r="DM135" i="41"/>
  <c r="DM134" i="41"/>
  <c r="DM133" i="41"/>
  <c r="DM132" i="41"/>
  <c r="DM131" i="41"/>
  <c r="DM130" i="41"/>
  <c r="DM129" i="41"/>
  <c r="DM128" i="41"/>
  <c r="DM127" i="41"/>
  <c r="DM126" i="41"/>
  <c r="DM125" i="41"/>
  <c r="DM124" i="41"/>
  <c r="DM123" i="41"/>
  <c r="DM122" i="41"/>
  <c r="DM121" i="41"/>
  <c r="DM120" i="41"/>
  <c r="DM119" i="41"/>
  <c r="DM118" i="41"/>
  <c r="DM117" i="41"/>
  <c r="DM116" i="41"/>
  <c r="DM115" i="41"/>
  <c r="DM114" i="41"/>
  <c r="DM113" i="41"/>
  <c r="DM112" i="41"/>
  <c r="DM111" i="41"/>
  <c r="DM110" i="41"/>
  <c r="DM109" i="41"/>
  <c r="DM108" i="41"/>
  <c r="DM107" i="41"/>
  <c r="DM106" i="41"/>
  <c r="DM105" i="41"/>
  <c r="DM104" i="41"/>
  <c r="DM103" i="41"/>
  <c r="DM102" i="41"/>
  <c r="DM101" i="41"/>
  <c r="DM100" i="41"/>
  <c r="DM99" i="41"/>
  <c r="DM98" i="41"/>
  <c r="DM97" i="41"/>
  <c r="DM96" i="41"/>
  <c r="DM95" i="41"/>
  <c r="DM94" i="41"/>
  <c r="DM93" i="41"/>
  <c r="DM92" i="41"/>
  <c r="DM91" i="41"/>
  <c r="DM90" i="41"/>
  <c r="DM89" i="41"/>
  <c r="DM88" i="41"/>
  <c r="DM87" i="41"/>
  <c r="DM86" i="41"/>
  <c r="DM85" i="41"/>
  <c r="DM84" i="41"/>
  <c r="DM83" i="41"/>
  <c r="DM82" i="41"/>
  <c r="DM81" i="41"/>
  <c r="DM80" i="41"/>
  <c r="DM79" i="41"/>
  <c r="DM78" i="41"/>
  <c r="DM77" i="41"/>
  <c r="DM76" i="41"/>
  <c r="DM75" i="41"/>
  <c r="DM74" i="41"/>
  <c r="DM73" i="41"/>
  <c r="DM72" i="41"/>
  <c r="DM71" i="41"/>
  <c r="DM70" i="41"/>
  <c r="DM69" i="41"/>
  <c r="DM68" i="41"/>
  <c r="DM67" i="41"/>
  <c r="DM66" i="41"/>
  <c r="DM65" i="41"/>
  <c r="DM64" i="41"/>
  <c r="DM63" i="41"/>
  <c r="DM62" i="41"/>
  <c r="DM61" i="41"/>
  <c r="DM60" i="41"/>
  <c r="DM59" i="41"/>
  <c r="DM58" i="41"/>
  <c r="DM57" i="41"/>
  <c r="DM56" i="41"/>
  <c r="DM55" i="41"/>
  <c r="DM54" i="41"/>
  <c r="DM53" i="41"/>
  <c r="DM52" i="41"/>
  <c r="DM51" i="41"/>
  <c r="DM50" i="41"/>
  <c r="DM49" i="41"/>
  <c r="DM48" i="41"/>
  <c r="DM47" i="41"/>
  <c r="DM46" i="41"/>
  <c r="DM45" i="41"/>
  <c r="DM44" i="41"/>
  <c r="DM43" i="41"/>
  <c r="DM42" i="41"/>
  <c r="DM41" i="41"/>
  <c r="DM40" i="41"/>
  <c r="DM39" i="41"/>
  <c r="DM38" i="41"/>
  <c r="DM37" i="41"/>
  <c r="DM35" i="41"/>
  <c r="DF1034" i="41"/>
  <c r="DF1033" i="41"/>
  <c r="DF1032" i="41"/>
  <c r="DF1031" i="41"/>
  <c r="DF1030" i="41"/>
  <c r="DF1029" i="41"/>
  <c r="DF1028" i="41"/>
  <c r="DF1027" i="41"/>
  <c r="DF1026" i="41"/>
  <c r="DF1025" i="41"/>
  <c r="DF1024" i="41"/>
  <c r="DF1023" i="41"/>
  <c r="DF1022" i="41"/>
  <c r="DF1021" i="41"/>
  <c r="DF1020" i="41"/>
  <c r="DF1019" i="41"/>
  <c r="DF1018" i="41"/>
  <c r="DF1017" i="41"/>
  <c r="DF1016" i="41"/>
  <c r="DF1015" i="41"/>
  <c r="DF1014" i="41"/>
  <c r="DF1013" i="41"/>
  <c r="DF1012" i="41"/>
  <c r="DF1011" i="41"/>
  <c r="DF1010" i="41"/>
  <c r="DF1009" i="41"/>
  <c r="DF1008" i="41"/>
  <c r="DF1007" i="41"/>
  <c r="DF1006" i="41"/>
  <c r="DF1005" i="41"/>
  <c r="DF1004" i="41"/>
  <c r="DF1003" i="41"/>
  <c r="DF1002" i="41"/>
  <c r="DF1001" i="41"/>
  <c r="DF1000" i="41"/>
  <c r="DF999" i="41"/>
  <c r="DF998" i="41"/>
  <c r="DF997" i="41"/>
  <c r="DF996" i="41"/>
  <c r="DF995" i="41"/>
  <c r="DF994" i="41"/>
  <c r="DF993" i="41"/>
  <c r="DF992" i="41"/>
  <c r="DF991" i="41"/>
  <c r="DF990" i="41"/>
  <c r="DF989" i="41"/>
  <c r="DF988" i="41"/>
  <c r="DF987" i="41"/>
  <c r="DF986" i="41"/>
  <c r="DF985" i="41"/>
  <c r="DF984" i="41"/>
  <c r="DF983" i="41"/>
  <c r="DF982" i="41"/>
  <c r="DF981" i="41"/>
  <c r="DF980" i="41"/>
  <c r="DF979" i="41"/>
  <c r="DF978" i="41"/>
  <c r="DF977" i="41"/>
  <c r="DF976" i="41"/>
  <c r="DF975" i="41"/>
  <c r="DF974" i="41"/>
  <c r="DF973" i="41"/>
  <c r="DF972" i="41"/>
  <c r="DF971" i="41"/>
  <c r="DF970" i="41"/>
  <c r="DF969" i="41"/>
  <c r="DF968" i="41"/>
  <c r="DF967" i="41"/>
  <c r="DF966" i="41"/>
  <c r="DF965" i="41"/>
  <c r="DF964" i="41"/>
  <c r="DF963" i="41"/>
  <c r="DF962" i="41"/>
  <c r="DF961" i="41"/>
  <c r="DF960" i="41"/>
  <c r="DF959" i="41"/>
  <c r="DF958" i="41"/>
  <c r="DF957" i="41"/>
  <c r="DF956" i="41"/>
  <c r="DF955" i="41"/>
  <c r="DF954" i="41"/>
  <c r="DF953" i="41"/>
  <c r="DF952" i="41"/>
  <c r="DF951" i="41"/>
  <c r="DF950" i="41"/>
  <c r="DF949" i="41"/>
  <c r="DF948" i="41"/>
  <c r="DF947" i="41"/>
  <c r="DF946" i="41"/>
  <c r="DF945" i="41"/>
  <c r="DF944" i="41"/>
  <c r="DF943" i="41"/>
  <c r="DF942" i="41"/>
  <c r="DF941" i="41"/>
  <c r="DF940" i="41"/>
  <c r="DF939" i="41"/>
  <c r="DF938" i="41"/>
  <c r="DF937" i="41"/>
  <c r="DF936" i="41"/>
  <c r="DF935" i="41"/>
  <c r="DF934" i="41"/>
  <c r="DF933" i="41"/>
  <c r="DF932" i="41"/>
  <c r="DF931" i="41"/>
  <c r="DF930" i="41"/>
  <c r="DF929" i="41"/>
  <c r="DF928" i="41"/>
  <c r="DF927" i="41"/>
  <c r="DF926" i="41"/>
  <c r="DF925" i="41"/>
  <c r="DF924" i="41"/>
  <c r="DF923" i="41"/>
  <c r="DF922" i="41"/>
  <c r="DF921" i="41"/>
  <c r="DF920" i="41"/>
  <c r="DF919" i="41"/>
  <c r="DF918" i="41"/>
  <c r="DF917" i="41"/>
  <c r="DF916" i="41"/>
  <c r="DF915" i="41"/>
  <c r="DF914" i="41"/>
  <c r="DF913" i="41"/>
  <c r="DF912" i="41"/>
  <c r="DF911" i="41"/>
  <c r="DF910" i="41"/>
  <c r="DF909" i="41"/>
  <c r="DF908" i="41"/>
  <c r="DF907" i="41"/>
  <c r="DF906" i="41"/>
  <c r="DF905" i="41"/>
  <c r="DF904" i="41"/>
  <c r="DF903" i="41"/>
  <c r="DF902" i="41"/>
  <c r="DF901" i="41"/>
  <c r="DF900" i="41"/>
  <c r="DF899" i="41"/>
  <c r="DF898" i="41"/>
  <c r="DF897" i="41"/>
  <c r="DF896" i="41"/>
  <c r="DF895" i="41"/>
  <c r="DF894" i="41"/>
  <c r="DF893" i="41"/>
  <c r="DF892" i="41"/>
  <c r="DF891" i="41"/>
  <c r="DF890" i="41"/>
  <c r="DF889" i="41"/>
  <c r="DF888" i="41"/>
  <c r="DF887" i="41"/>
  <c r="DF886" i="41"/>
  <c r="DF885" i="41"/>
  <c r="DF884" i="41"/>
  <c r="DF883" i="41"/>
  <c r="DF882" i="41"/>
  <c r="DF881" i="41"/>
  <c r="DF880" i="41"/>
  <c r="DF879" i="41"/>
  <c r="DF878" i="41"/>
  <c r="DF877" i="41"/>
  <c r="DF876" i="41"/>
  <c r="DF875" i="41"/>
  <c r="DF874" i="41"/>
  <c r="DF873" i="41"/>
  <c r="DF872" i="41"/>
  <c r="DF871" i="41"/>
  <c r="DF870" i="41"/>
  <c r="DF869" i="41"/>
  <c r="DF868" i="41"/>
  <c r="DF867" i="41"/>
  <c r="DF866" i="41"/>
  <c r="DF865" i="41"/>
  <c r="DF864" i="41"/>
  <c r="DF863" i="41"/>
  <c r="DF862" i="41"/>
  <c r="DF861" i="41"/>
  <c r="DF860" i="41"/>
  <c r="DF859" i="41"/>
  <c r="DF858" i="41"/>
  <c r="DF857" i="41"/>
  <c r="DF856" i="41"/>
  <c r="DF855" i="41"/>
  <c r="DF854" i="41"/>
  <c r="DF853" i="41"/>
  <c r="DF852" i="41"/>
  <c r="DF851" i="41"/>
  <c r="DF850" i="41"/>
  <c r="DF849" i="41"/>
  <c r="DF848" i="41"/>
  <c r="DF847" i="41"/>
  <c r="DF846" i="41"/>
  <c r="DF845" i="41"/>
  <c r="DF844" i="41"/>
  <c r="DF843" i="41"/>
  <c r="DF842" i="41"/>
  <c r="DF841" i="41"/>
  <c r="DF840" i="41"/>
  <c r="DF839" i="41"/>
  <c r="DF838" i="41"/>
  <c r="DF837" i="41"/>
  <c r="DF836" i="41"/>
  <c r="DF835" i="41"/>
  <c r="DF834" i="41"/>
  <c r="DF833" i="41"/>
  <c r="DF832" i="41"/>
  <c r="DF831" i="41"/>
  <c r="DF830" i="41"/>
  <c r="DF829" i="41"/>
  <c r="DF828" i="41"/>
  <c r="DF827" i="41"/>
  <c r="DF826" i="41"/>
  <c r="DF825" i="41"/>
  <c r="DF824" i="41"/>
  <c r="DF823" i="41"/>
  <c r="DF822" i="41"/>
  <c r="DF821" i="41"/>
  <c r="DF820" i="41"/>
  <c r="DF819" i="41"/>
  <c r="DF818" i="41"/>
  <c r="DF817" i="41"/>
  <c r="DF816" i="41"/>
  <c r="DF815" i="41"/>
  <c r="DF814" i="41"/>
  <c r="DF813" i="41"/>
  <c r="DF812" i="41"/>
  <c r="DF811" i="41"/>
  <c r="DF810" i="41"/>
  <c r="DF809" i="41"/>
  <c r="DF808" i="41"/>
  <c r="DF807" i="41"/>
  <c r="DF806" i="41"/>
  <c r="DF805" i="41"/>
  <c r="DF804" i="41"/>
  <c r="DF803" i="41"/>
  <c r="DF802" i="41"/>
  <c r="DF801" i="41"/>
  <c r="DF800" i="41"/>
  <c r="DF799" i="41"/>
  <c r="DF798" i="41"/>
  <c r="DF797" i="41"/>
  <c r="DF796" i="41"/>
  <c r="DF795" i="41"/>
  <c r="DF794" i="41"/>
  <c r="DF793" i="41"/>
  <c r="DF792" i="41"/>
  <c r="DF791" i="41"/>
  <c r="DF790" i="41"/>
  <c r="DF789" i="41"/>
  <c r="DF788" i="41"/>
  <c r="DF787" i="41"/>
  <c r="DF786" i="41"/>
  <c r="DF785" i="41"/>
  <c r="DF784" i="41"/>
  <c r="DF783" i="41"/>
  <c r="DF782" i="41"/>
  <c r="DF781" i="41"/>
  <c r="DF780" i="41"/>
  <c r="DF779" i="41"/>
  <c r="DF778" i="41"/>
  <c r="DF777" i="41"/>
  <c r="DF776" i="41"/>
  <c r="DF775" i="41"/>
  <c r="DF774" i="41"/>
  <c r="DF773" i="41"/>
  <c r="DF772" i="41"/>
  <c r="DF771" i="41"/>
  <c r="DF770" i="41"/>
  <c r="DF769" i="41"/>
  <c r="DF768" i="41"/>
  <c r="DF767" i="41"/>
  <c r="DF766" i="41"/>
  <c r="DF765" i="41"/>
  <c r="DF764" i="41"/>
  <c r="DF763" i="41"/>
  <c r="DF762" i="41"/>
  <c r="DF761" i="41"/>
  <c r="DF760" i="41"/>
  <c r="DF759" i="41"/>
  <c r="DF758" i="41"/>
  <c r="DF757" i="41"/>
  <c r="DF756" i="41"/>
  <c r="DF755" i="41"/>
  <c r="DF754" i="41"/>
  <c r="DF753" i="41"/>
  <c r="DF752" i="41"/>
  <c r="DF751" i="41"/>
  <c r="DF750" i="41"/>
  <c r="DF749" i="41"/>
  <c r="DF748" i="41"/>
  <c r="DF747" i="41"/>
  <c r="DF746" i="41"/>
  <c r="DF745" i="41"/>
  <c r="DF744" i="41"/>
  <c r="DF743" i="41"/>
  <c r="DF742" i="41"/>
  <c r="DF741" i="41"/>
  <c r="DF740" i="41"/>
  <c r="DF739" i="41"/>
  <c r="DF738" i="41"/>
  <c r="DF737" i="41"/>
  <c r="DF736" i="41"/>
  <c r="DF735" i="41"/>
  <c r="DF734" i="41"/>
  <c r="DF733" i="41"/>
  <c r="DF732" i="41"/>
  <c r="DF731" i="41"/>
  <c r="DF730" i="41"/>
  <c r="DF729" i="41"/>
  <c r="DF728" i="41"/>
  <c r="DF727" i="41"/>
  <c r="DF726" i="41"/>
  <c r="DF725" i="41"/>
  <c r="DF724" i="41"/>
  <c r="DF723" i="41"/>
  <c r="DF722" i="41"/>
  <c r="DF721" i="41"/>
  <c r="DF720" i="41"/>
  <c r="DF719" i="41"/>
  <c r="DF718" i="41"/>
  <c r="DF717" i="41"/>
  <c r="DF716" i="41"/>
  <c r="DF715" i="41"/>
  <c r="DF714" i="41"/>
  <c r="DF713" i="41"/>
  <c r="DF712" i="41"/>
  <c r="DF711" i="41"/>
  <c r="DF710" i="41"/>
  <c r="DF709" i="41"/>
  <c r="DF708" i="41"/>
  <c r="DF707" i="41"/>
  <c r="DF706" i="41"/>
  <c r="DF705" i="41"/>
  <c r="DF704" i="41"/>
  <c r="DF703" i="41"/>
  <c r="DF702" i="41"/>
  <c r="DF701" i="41"/>
  <c r="DF700" i="41"/>
  <c r="DF699" i="41"/>
  <c r="DF698" i="41"/>
  <c r="DF697" i="41"/>
  <c r="DF696" i="41"/>
  <c r="DF695" i="41"/>
  <c r="DF694" i="41"/>
  <c r="DF693" i="41"/>
  <c r="DF692" i="41"/>
  <c r="DF691" i="41"/>
  <c r="DF690" i="41"/>
  <c r="DF689" i="41"/>
  <c r="DF688" i="41"/>
  <c r="DF687" i="41"/>
  <c r="DF686" i="41"/>
  <c r="DF685" i="41"/>
  <c r="DF684" i="41"/>
  <c r="DF683" i="41"/>
  <c r="DF682" i="41"/>
  <c r="DF681" i="41"/>
  <c r="DF680" i="41"/>
  <c r="DF679" i="41"/>
  <c r="DF678" i="41"/>
  <c r="DF677" i="41"/>
  <c r="DF676" i="41"/>
  <c r="DF675" i="41"/>
  <c r="DF674" i="41"/>
  <c r="DF673" i="41"/>
  <c r="DF672" i="41"/>
  <c r="DF671" i="41"/>
  <c r="DF670" i="41"/>
  <c r="DF669" i="41"/>
  <c r="DF668" i="41"/>
  <c r="DF667" i="41"/>
  <c r="DF666" i="41"/>
  <c r="DF665" i="41"/>
  <c r="DF664" i="41"/>
  <c r="DF663" i="41"/>
  <c r="DF662" i="41"/>
  <c r="DF661" i="41"/>
  <c r="DF660" i="41"/>
  <c r="DF659" i="41"/>
  <c r="DF658" i="41"/>
  <c r="DF657" i="41"/>
  <c r="DF656" i="41"/>
  <c r="DF655" i="41"/>
  <c r="DF654" i="41"/>
  <c r="DF653" i="41"/>
  <c r="DF652" i="41"/>
  <c r="DF651" i="41"/>
  <c r="DF650" i="41"/>
  <c r="DF649" i="41"/>
  <c r="DF648" i="41"/>
  <c r="DF647" i="41"/>
  <c r="DF646" i="41"/>
  <c r="DF645" i="41"/>
  <c r="DF644" i="41"/>
  <c r="DF643" i="41"/>
  <c r="DF642" i="41"/>
  <c r="DF641" i="41"/>
  <c r="DF640" i="41"/>
  <c r="DF639" i="41"/>
  <c r="DF638" i="41"/>
  <c r="DF637" i="41"/>
  <c r="DF636" i="41"/>
  <c r="DF635" i="41"/>
  <c r="DF634" i="41"/>
  <c r="DF633" i="41"/>
  <c r="DF632" i="41"/>
  <c r="DF631" i="41"/>
  <c r="DF630" i="41"/>
  <c r="DF629" i="41"/>
  <c r="DF628" i="41"/>
  <c r="DF627" i="41"/>
  <c r="DF626" i="41"/>
  <c r="DF625" i="41"/>
  <c r="DF624" i="41"/>
  <c r="DF623" i="41"/>
  <c r="DF622" i="41"/>
  <c r="DF621" i="41"/>
  <c r="DF620" i="41"/>
  <c r="DF619" i="41"/>
  <c r="DF618" i="41"/>
  <c r="DF617" i="41"/>
  <c r="DF616" i="41"/>
  <c r="DF615" i="41"/>
  <c r="DF614" i="41"/>
  <c r="DF613" i="41"/>
  <c r="DF612" i="41"/>
  <c r="DF611" i="41"/>
  <c r="DF610" i="41"/>
  <c r="DF609" i="41"/>
  <c r="DF608" i="41"/>
  <c r="DF607" i="41"/>
  <c r="DF606" i="41"/>
  <c r="DF605" i="41"/>
  <c r="DF604" i="41"/>
  <c r="DF603" i="41"/>
  <c r="DF602" i="41"/>
  <c r="DF601" i="41"/>
  <c r="DF600" i="41"/>
  <c r="DF599" i="41"/>
  <c r="DF598" i="41"/>
  <c r="DF597" i="41"/>
  <c r="DF596" i="41"/>
  <c r="DF595" i="41"/>
  <c r="DF594" i="41"/>
  <c r="DF593" i="41"/>
  <c r="DF592" i="41"/>
  <c r="DF591" i="41"/>
  <c r="DF590" i="41"/>
  <c r="DF589" i="41"/>
  <c r="DF588" i="41"/>
  <c r="DF587" i="41"/>
  <c r="DF586" i="41"/>
  <c r="DF585" i="41"/>
  <c r="DF584" i="41"/>
  <c r="DF583" i="41"/>
  <c r="DF582" i="41"/>
  <c r="DF581" i="41"/>
  <c r="DF580" i="41"/>
  <c r="DF579" i="41"/>
  <c r="DF578" i="41"/>
  <c r="DF577" i="41"/>
  <c r="DF576" i="41"/>
  <c r="DF575" i="41"/>
  <c r="DF574" i="41"/>
  <c r="DF573" i="41"/>
  <c r="DF572" i="41"/>
  <c r="DF571" i="41"/>
  <c r="DF570" i="41"/>
  <c r="DF569" i="41"/>
  <c r="DF568" i="41"/>
  <c r="DF567" i="41"/>
  <c r="DF566" i="41"/>
  <c r="DF565" i="41"/>
  <c r="DF564" i="41"/>
  <c r="DF563" i="41"/>
  <c r="DF562" i="41"/>
  <c r="DF561" i="41"/>
  <c r="DF560" i="41"/>
  <c r="DF559" i="41"/>
  <c r="DF558" i="41"/>
  <c r="DF557" i="41"/>
  <c r="DF556" i="41"/>
  <c r="DF555" i="41"/>
  <c r="DF554" i="41"/>
  <c r="DF553" i="41"/>
  <c r="DF552" i="41"/>
  <c r="DF551" i="41"/>
  <c r="DF550" i="41"/>
  <c r="DF549" i="41"/>
  <c r="DF548" i="41"/>
  <c r="DF547" i="41"/>
  <c r="DF546" i="41"/>
  <c r="DF545" i="41"/>
  <c r="DF544" i="41"/>
  <c r="DF543" i="41"/>
  <c r="DF542" i="41"/>
  <c r="DF541" i="41"/>
  <c r="DF540" i="41"/>
  <c r="DF539" i="41"/>
  <c r="DF538" i="41"/>
  <c r="DF537" i="41"/>
  <c r="DF536" i="41"/>
  <c r="DF535" i="41"/>
  <c r="DF534" i="41"/>
  <c r="DF533" i="41"/>
  <c r="DF532" i="41"/>
  <c r="DF531" i="41"/>
  <c r="DF530" i="41"/>
  <c r="DF529" i="41"/>
  <c r="DF528" i="41"/>
  <c r="DF527" i="41"/>
  <c r="DF526" i="41"/>
  <c r="DF525" i="41"/>
  <c r="DF524" i="41"/>
  <c r="DF523" i="41"/>
  <c r="DF522" i="41"/>
  <c r="DF521" i="41"/>
  <c r="DF520" i="41"/>
  <c r="DF519" i="41"/>
  <c r="DF518" i="41"/>
  <c r="DF517" i="41"/>
  <c r="DF516" i="41"/>
  <c r="DF515" i="41"/>
  <c r="DF514" i="41"/>
  <c r="DF513" i="41"/>
  <c r="DF512" i="41"/>
  <c r="DF511" i="41"/>
  <c r="DF510" i="41"/>
  <c r="DF509" i="41"/>
  <c r="DF508" i="41"/>
  <c r="DF507" i="41"/>
  <c r="DF506" i="41"/>
  <c r="DF505" i="41"/>
  <c r="DF504" i="41"/>
  <c r="DF503" i="41"/>
  <c r="DF502" i="41"/>
  <c r="DF501" i="41"/>
  <c r="DF500" i="41"/>
  <c r="DF499" i="41"/>
  <c r="DF498" i="41"/>
  <c r="DF497" i="41"/>
  <c r="DF496" i="41"/>
  <c r="DF495" i="41"/>
  <c r="DF494" i="41"/>
  <c r="DF493" i="41"/>
  <c r="DF492" i="41"/>
  <c r="DF491" i="41"/>
  <c r="DF490" i="41"/>
  <c r="DF489" i="41"/>
  <c r="DF488" i="41"/>
  <c r="DF487" i="41"/>
  <c r="DF486" i="41"/>
  <c r="DF485" i="41"/>
  <c r="DF484" i="41"/>
  <c r="DF483" i="41"/>
  <c r="DF482" i="41"/>
  <c r="DF481" i="41"/>
  <c r="DF480" i="41"/>
  <c r="DF479" i="41"/>
  <c r="DF478" i="41"/>
  <c r="DF477" i="41"/>
  <c r="DF476" i="41"/>
  <c r="DF475" i="41"/>
  <c r="DF474" i="41"/>
  <c r="DF473" i="41"/>
  <c r="DF472" i="41"/>
  <c r="DF471" i="41"/>
  <c r="DF470" i="41"/>
  <c r="DF469" i="41"/>
  <c r="DF468" i="41"/>
  <c r="DF467" i="41"/>
  <c r="DF466" i="41"/>
  <c r="DF465" i="41"/>
  <c r="DF464" i="41"/>
  <c r="DF463" i="41"/>
  <c r="DF462" i="41"/>
  <c r="DF461" i="41"/>
  <c r="DF460" i="41"/>
  <c r="DF459" i="41"/>
  <c r="DF458" i="41"/>
  <c r="DF457" i="41"/>
  <c r="DF456" i="41"/>
  <c r="DF455" i="41"/>
  <c r="DF454" i="41"/>
  <c r="DF453" i="41"/>
  <c r="DF452" i="41"/>
  <c r="DF451" i="41"/>
  <c r="DF450" i="41"/>
  <c r="DF449" i="41"/>
  <c r="DF448" i="41"/>
  <c r="DF447" i="41"/>
  <c r="DF446" i="41"/>
  <c r="DF445" i="41"/>
  <c r="DF444" i="41"/>
  <c r="DF443" i="41"/>
  <c r="DF442" i="41"/>
  <c r="DF441" i="41"/>
  <c r="DF440" i="41"/>
  <c r="DF439" i="41"/>
  <c r="DF438" i="41"/>
  <c r="DF437" i="41"/>
  <c r="DF436" i="41"/>
  <c r="DF435" i="41"/>
  <c r="DF434" i="41"/>
  <c r="DF433" i="41"/>
  <c r="DF432" i="41"/>
  <c r="DF431" i="41"/>
  <c r="DF430" i="41"/>
  <c r="DF429" i="41"/>
  <c r="DF428" i="41"/>
  <c r="DF427" i="41"/>
  <c r="DF426" i="41"/>
  <c r="DF425" i="41"/>
  <c r="DF424" i="41"/>
  <c r="DF423" i="41"/>
  <c r="DF422" i="41"/>
  <c r="DF421" i="41"/>
  <c r="DF420" i="41"/>
  <c r="DF419" i="41"/>
  <c r="DF418" i="41"/>
  <c r="DF417" i="41"/>
  <c r="DF416" i="41"/>
  <c r="DF415" i="41"/>
  <c r="DF414" i="41"/>
  <c r="DF413" i="41"/>
  <c r="DF412" i="41"/>
  <c r="DF411" i="41"/>
  <c r="DF410" i="41"/>
  <c r="DF409" i="41"/>
  <c r="DF408" i="41"/>
  <c r="DF407" i="41"/>
  <c r="DF406" i="41"/>
  <c r="DF405" i="41"/>
  <c r="DF404" i="41"/>
  <c r="DF403" i="41"/>
  <c r="DF402" i="41"/>
  <c r="DF401" i="41"/>
  <c r="DF400" i="41"/>
  <c r="DF399" i="41"/>
  <c r="DF398" i="41"/>
  <c r="DF397" i="41"/>
  <c r="DF396" i="41"/>
  <c r="DF395" i="41"/>
  <c r="DF394" i="41"/>
  <c r="DF393" i="41"/>
  <c r="DF392" i="41"/>
  <c r="DF391" i="41"/>
  <c r="DF390" i="41"/>
  <c r="DF389" i="41"/>
  <c r="DF388" i="41"/>
  <c r="DF387" i="41"/>
  <c r="DF386" i="41"/>
  <c r="DF385" i="41"/>
  <c r="DF384" i="41"/>
  <c r="DF383" i="41"/>
  <c r="DF382" i="41"/>
  <c r="DF381" i="41"/>
  <c r="DF380" i="41"/>
  <c r="DF379" i="41"/>
  <c r="DF378" i="41"/>
  <c r="DF377" i="41"/>
  <c r="DF376" i="41"/>
  <c r="DF375" i="41"/>
  <c r="DF374" i="41"/>
  <c r="DF373" i="41"/>
  <c r="DF372" i="41"/>
  <c r="DF371" i="41"/>
  <c r="DF370" i="41"/>
  <c r="DF369" i="41"/>
  <c r="DF368" i="41"/>
  <c r="DF367" i="41"/>
  <c r="DF366" i="41"/>
  <c r="DF365" i="41"/>
  <c r="DF364" i="41"/>
  <c r="DF363" i="41"/>
  <c r="DF362" i="41"/>
  <c r="DF361" i="41"/>
  <c r="DF360" i="41"/>
  <c r="DF359" i="41"/>
  <c r="DF358" i="41"/>
  <c r="DF357" i="41"/>
  <c r="DF356" i="41"/>
  <c r="DF355" i="41"/>
  <c r="DF354" i="41"/>
  <c r="DF353" i="41"/>
  <c r="DF352" i="41"/>
  <c r="DF351" i="41"/>
  <c r="DF350" i="41"/>
  <c r="DF349" i="41"/>
  <c r="DF348" i="41"/>
  <c r="DF347" i="41"/>
  <c r="DF346" i="41"/>
  <c r="DF345" i="41"/>
  <c r="DF344" i="41"/>
  <c r="DF343" i="41"/>
  <c r="DF342" i="41"/>
  <c r="DF341" i="41"/>
  <c r="DF340" i="41"/>
  <c r="DF339" i="41"/>
  <c r="DF338" i="41"/>
  <c r="DF337" i="41"/>
  <c r="DF336" i="41"/>
  <c r="DF335" i="41"/>
  <c r="DF334" i="41"/>
  <c r="DF333" i="41"/>
  <c r="DF332" i="41"/>
  <c r="DF331" i="41"/>
  <c r="DF330" i="41"/>
  <c r="DF329" i="41"/>
  <c r="DF328" i="41"/>
  <c r="DF327" i="41"/>
  <c r="DF326" i="41"/>
  <c r="DF325" i="41"/>
  <c r="DF324" i="41"/>
  <c r="DF323" i="41"/>
  <c r="DF322" i="41"/>
  <c r="DF321" i="41"/>
  <c r="DF320" i="41"/>
  <c r="DF319" i="41"/>
  <c r="DF318" i="41"/>
  <c r="DF317" i="41"/>
  <c r="DF316" i="41"/>
  <c r="DF315" i="41"/>
  <c r="DF314" i="41"/>
  <c r="DF313" i="41"/>
  <c r="DF312" i="41"/>
  <c r="DF311" i="41"/>
  <c r="DF310" i="41"/>
  <c r="DF309" i="41"/>
  <c r="DF308" i="41"/>
  <c r="DF307" i="41"/>
  <c r="DF306" i="41"/>
  <c r="DF305" i="41"/>
  <c r="DF304" i="41"/>
  <c r="DF303" i="41"/>
  <c r="DF302" i="41"/>
  <c r="DF301" i="41"/>
  <c r="DF300" i="41"/>
  <c r="DF299" i="41"/>
  <c r="DF298" i="41"/>
  <c r="DF297" i="41"/>
  <c r="DF296" i="41"/>
  <c r="DF295" i="41"/>
  <c r="DF294" i="41"/>
  <c r="DF293" i="41"/>
  <c r="DF292" i="41"/>
  <c r="DF291" i="41"/>
  <c r="DF290" i="41"/>
  <c r="DF289" i="41"/>
  <c r="DF288" i="41"/>
  <c r="DF287" i="41"/>
  <c r="DF286" i="41"/>
  <c r="DF285" i="41"/>
  <c r="DF284" i="41"/>
  <c r="DF283" i="41"/>
  <c r="DF282" i="41"/>
  <c r="DF281" i="41"/>
  <c r="DF280" i="41"/>
  <c r="DF279" i="41"/>
  <c r="DF278" i="41"/>
  <c r="DF277" i="41"/>
  <c r="DF276" i="41"/>
  <c r="DF275" i="41"/>
  <c r="DF274" i="41"/>
  <c r="DF273" i="41"/>
  <c r="DF272" i="41"/>
  <c r="DF271" i="41"/>
  <c r="DF270" i="41"/>
  <c r="DF269" i="41"/>
  <c r="DF268" i="41"/>
  <c r="DF267" i="41"/>
  <c r="DF266" i="41"/>
  <c r="DF265" i="41"/>
  <c r="DF264" i="41"/>
  <c r="DF263" i="41"/>
  <c r="DF262" i="41"/>
  <c r="DF261" i="41"/>
  <c r="DF260" i="41"/>
  <c r="DF259" i="41"/>
  <c r="DF258" i="41"/>
  <c r="DF257" i="41"/>
  <c r="DF256" i="41"/>
  <c r="DF255" i="41"/>
  <c r="DF254" i="41"/>
  <c r="DF253" i="41"/>
  <c r="DF252" i="41"/>
  <c r="DF251" i="41"/>
  <c r="DF250" i="41"/>
  <c r="DF249" i="41"/>
  <c r="DF248" i="41"/>
  <c r="DF247" i="41"/>
  <c r="DF246" i="41"/>
  <c r="DF245" i="41"/>
  <c r="DF244" i="41"/>
  <c r="DF243" i="41"/>
  <c r="DF242" i="41"/>
  <c r="DF241" i="41"/>
  <c r="DF240" i="41"/>
  <c r="DF239" i="41"/>
  <c r="DF238" i="41"/>
  <c r="DF237" i="41"/>
  <c r="DF236" i="41"/>
  <c r="DF235" i="41"/>
  <c r="DF234" i="41"/>
  <c r="DF233" i="41"/>
  <c r="DF232" i="41"/>
  <c r="DF231" i="41"/>
  <c r="DF230" i="41"/>
  <c r="DF229" i="41"/>
  <c r="DF228" i="41"/>
  <c r="DF227" i="41"/>
  <c r="DF226" i="41"/>
  <c r="DF225" i="41"/>
  <c r="DF224" i="41"/>
  <c r="DF223" i="41"/>
  <c r="DF222" i="41"/>
  <c r="DF221" i="41"/>
  <c r="DF220" i="41"/>
  <c r="DF219" i="41"/>
  <c r="DF218" i="41"/>
  <c r="DF217" i="41"/>
  <c r="DF216" i="41"/>
  <c r="DF215" i="41"/>
  <c r="DF214" i="41"/>
  <c r="DF213" i="41"/>
  <c r="DF212" i="41"/>
  <c r="DF211" i="41"/>
  <c r="DF210" i="41"/>
  <c r="DF209" i="41"/>
  <c r="DF208" i="41"/>
  <c r="DF207" i="41"/>
  <c r="DF206" i="41"/>
  <c r="DF205" i="41"/>
  <c r="DF204" i="41"/>
  <c r="DF203" i="41"/>
  <c r="DF202" i="41"/>
  <c r="DF201" i="41"/>
  <c r="DF200" i="41"/>
  <c r="DF199" i="41"/>
  <c r="DF198" i="41"/>
  <c r="DF197" i="41"/>
  <c r="DF196" i="41"/>
  <c r="DF195" i="41"/>
  <c r="DF194" i="41"/>
  <c r="DF193" i="41"/>
  <c r="DF192" i="41"/>
  <c r="DF191" i="41"/>
  <c r="DF190" i="41"/>
  <c r="DF189" i="41"/>
  <c r="DF188" i="41"/>
  <c r="DF187" i="41"/>
  <c r="DF186" i="41"/>
  <c r="DF185" i="41"/>
  <c r="DF184" i="41"/>
  <c r="DF183" i="41"/>
  <c r="DF182" i="41"/>
  <c r="DF181" i="41"/>
  <c r="DF180" i="41"/>
  <c r="DF179" i="41"/>
  <c r="DF178" i="41"/>
  <c r="DF177" i="41"/>
  <c r="DF176" i="41"/>
  <c r="DF175" i="41"/>
  <c r="DF174" i="41"/>
  <c r="DF173" i="41"/>
  <c r="DF172" i="41"/>
  <c r="DF171" i="41"/>
  <c r="DF170" i="41"/>
  <c r="DF169" i="41"/>
  <c r="DF168" i="41"/>
  <c r="DF167" i="41"/>
  <c r="DF166" i="41"/>
  <c r="DF165" i="41"/>
  <c r="DF164" i="41"/>
  <c r="DF163" i="41"/>
  <c r="DF162" i="41"/>
  <c r="DF161" i="41"/>
  <c r="DF160" i="41"/>
  <c r="DF159" i="41"/>
  <c r="DF158" i="41"/>
  <c r="DF157" i="41"/>
  <c r="DF156" i="41"/>
  <c r="DF155" i="41"/>
  <c r="DF154" i="41"/>
  <c r="DF153" i="41"/>
  <c r="DF152" i="41"/>
  <c r="DF151" i="41"/>
  <c r="DF150" i="41"/>
  <c r="DF149" i="41"/>
  <c r="DF148" i="41"/>
  <c r="DF147" i="41"/>
  <c r="DF146" i="41"/>
  <c r="DF145" i="41"/>
  <c r="DF144" i="41"/>
  <c r="DF143" i="41"/>
  <c r="DF142" i="41"/>
  <c r="DF141" i="41"/>
  <c r="DF140" i="41"/>
  <c r="DF139" i="41"/>
  <c r="DF138" i="41"/>
  <c r="DF137" i="41"/>
  <c r="DF136" i="41"/>
  <c r="DF135" i="41"/>
  <c r="DF134" i="41"/>
  <c r="DF133" i="41"/>
  <c r="DF132" i="41"/>
  <c r="DF131" i="41"/>
  <c r="DF130" i="41"/>
  <c r="DF129" i="41"/>
  <c r="DF128" i="41"/>
  <c r="DF127" i="41"/>
  <c r="DF126" i="41"/>
  <c r="DF125" i="41"/>
  <c r="DF124" i="41"/>
  <c r="DF123" i="41"/>
  <c r="DF122" i="41"/>
  <c r="DF121" i="41"/>
  <c r="DF120" i="41"/>
  <c r="DF119" i="41"/>
  <c r="DF118" i="41"/>
  <c r="DF117" i="41"/>
  <c r="DF116" i="41"/>
  <c r="DF115" i="41"/>
  <c r="DF114" i="41"/>
  <c r="DF113" i="41"/>
  <c r="DF112" i="41"/>
  <c r="DF111" i="41"/>
  <c r="DF110" i="41"/>
  <c r="DF109" i="41"/>
  <c r="DF108" i="41"/>
  <c r="DF107" i="41"/>
  <c r="DF106" i="41"/>
  <c r="DF105" i="41"/>
  <c r="DF104" i="41"/>
  <c r="DF103" i="41"/>
  <c r="DF102" i="41"/>
  <c r="DF101" i="41"/>
  <c r="DF100" i="41"/>
  <c r="DF99" i="41"/>
  <c r="DF98" i="41"/>
  <c r="DF97" i="41"/>
  <c r="DF96" i="41"/>
  <c r="DF95" i="41"/>
  <c r="DF94" i="41"/>
  <c r="DF93" i="41"/>
  <c r="DF92" i="41"/>
  <c r="DF91" i="41"/>
  <c r="DF90" i="41"/>
  <c r="DF89" i="41"/>
  <c r="DF88" i="41"/>
  <c r="DF87" i="41"/>
  <c r="DF86" i="41"/>
  <c r="DF85" i="41"/>
  <c r="DF84" i="41"/>
  <c r="DF83" i="41"/>
  <c r="DF82" i="41"/>
  <c r="DF81" i="41"/>
  <c r="DF80" i="41"/>
  <c r="DF79" i="41"/>
  <c r="DF78" i="41"/>
  <c r="DF77" i="41"/>
  <c r="DF76" i="41"/>
  <c r="DF75" i="41"/>
  <c r="DF74" i="41"/>
  <c r="DF73" i="41"/>
  <c r="DF72" i="41"/>
  <c r="DF71" i="41"/>
  <c r="DF70" i="41"/>
  <c r="DF69" i="41"/>
  <c r="DF68" i="41"/>
  <c r="DF67" i="41"/>
  <c r="DF66" i="41"/>
  <c r="DF65" i="41"/>
  <c r="DF64" i="41"/>
  <c r="DF63" i="41"/>
  <c r="DF62" i="41"/>
  <c r="DF61" i="41"/>
  <c r="DF60" i="41"/>
  <c r="DF59" i="41"/>
  <c r="DF58" i="41"/>
  <c r="DF57" i="41"/>
  <c r="DF56" i="41"/>
  <c r="DF55" i="41"/>
  <c r="DF54" i="41"/>
  <c r="DF53" i="41"/>
  <c r="DF52" i="41"/>
  <c r="DF51" i="41"/>
  <c r="DF50" i="41"/>
  <c r="DF49" i="41"/>
  <c r="DF48" i="41"/>
  <c r="DF47" i="41"/>
  <c r="DF46" i="41"/>
  <c r="DF45" i="41"/>
  <c r="DF44" i="41"/>
  <c r="DF43" i="41"/>
  <c r="DF42" i="41"/>
  <c r="DF41" i="41"/>
  <c r="DF40" i="41"/>
  <c r="DF39" i="41"/>
  <c r="DF38" i="41"/>
  <c r="DF37" i="41"/>
  <c r="DF35" i="41"/>
  <c r="CY1034" i="41"/>
  <c r="CY1033" i="41"/>
  <c r="CY1032" i="41"/>
  <c r="CY1031" i="41"/>
  <c r="CY1030" i="41"/>
  <c r="CY1029" i="41"/>
  <c r="CY1028" i="41"/>
  <c r="CY1027" i="41"/>
  <c r="CY1026" i="41"/>
  <c r="CY1025" i="41"/>
  <c r="CY1024" i="41"/>
  <c r="CY1023" i="41"/>
  <c r="CY1022" i="41"/>
  <c r="CY1021" i="41"/>
  <c r="CY1020" i="41"/>
  <c r="CY1019" i="41"/>
  <c r="CY1018" i="41"/>
  <c r="CY1017" i="41"/>
  <c r="CY1016" i="41"/>
  <c r="CY1015" i="41"/>
  <c r="CY1014" i="41"/>
  <c r="CY1013" i="41"/>
  <c r="CY1012" i="41"/>
  <c r="CY1011" i="41"/>
  <c r="CY1010" i="41"/>
  <c r="CY1009" i="41"/>
  <c r="CY1008" i="41"/>
  <c r="CY1007" i="41"/>
  <c r="CY1006" i="41"/>
  <c r="CY1005" i="41"/>
  <c r="CY1004" i="41"/>
  <c r="CY1003" i="41"/>
  <c r="CY1002" i="41"/>
  <c r="CY1001" i="41"/>
  <c r="CY1000" i="41"/>
  <c r="CY999" i="41"/>
  <c r="CY998" i="41"/>
  <c r="CY997" i="41"/>
  <c r="CY996" i="41"/>
  <c r="CY995" i="41"/>
  <c r="CY994" i="41"/>
  <c r="CY993" i="41"/>
  <c r="CY992" i="41"/>
  <c r="CY991" i="41"/>
  <c r="CY990" i="41"/>
  <c r="CY989" i="41"/>
  <c r="CY988" i="41"/>
  <c r="CY987" i="41"/>
  <c r="CY986" i="41"/>
  <c r="CY985" i="41"/>
  <c r="CY984" i="41"/>
  <c r="CY983" i="41"/>
  <c r="CY982" i="41"/>
  <c r="CY981" i="41"/>
  <c r="CY980" i="41"/>
  <c r="CY979" i="41"/>
  <c r="CY978" i="41"/>
  <c r="CY977" i="41"/>
  <c r="CY976" i="41"/>
  <c r="CY975" i="41"/>
  <c r="CY974" i="41"/>
  <c r="CY973" i="41"/>
  <c r="CY972" i="41"/>
  <c r="CY971" i="41"/>
  <c r="CY970" i="41"/>
  <c r="CY969" i="41"/>
  <c r="CY968" i="41"/>
  <c r="CY967" i="41"/>
  <c r="CY966" i="41"/>
  <c r="CY965" i="41"/>
  <c r="CY964" i="41"/>
  <c r="CY963" i="41"/>
  <c r="CY962" i="41"/>
  <c r="CY961" i="41"/>
  <c r="CY960" i="41"/>
  <c r="CY959" i="41"/>
  <c r="CY958" i="41"/>
  <c r="CY957" i="41"/>
  <c r="CY956" i="41"/>
  <c r="CY955" i="41"/>
  <c r="CY954" i="41"/>
  <c r="CY953" i="41"/>
  <c r="CY952" i="41"/>
  <c r="CY951" i="41"/>
  <c r="CY950" i="41"/>
  <c r="CY949" i="41"/>
  <c r="CY948" i="41"/>
  <c r="CY947" i="41"/>
  <c r="CY946" i="41"/>
  <c r="CY945" i="41"/>
  <c r="CY944" i="41"/>
  <c r="CY943" i="41"/>
  <c r="CY942" i="41"/>
  <c r="CY941" i="41"/>
  <c r="CY940" i="41"/>
  <c r="CY939" i="41"/>
  <c r="CY938" i="41"/>
  <c r="CY937" i="41"/>
  <c r="CY936" i="41"/>
  <c r="CY935" i="41"/>
  <c r="CY934" i="41"/>
  <c r="CY933" i="41"/>
  <c r="CY932" i="41"/>
  <c r="CY931" i="41"/>
  <c r="CY930" i="41"/>
  <c r="CY929" i="41"/>
  <c r="CY928" i="41"/>
  <c r="CY927" i="41"/>
  <c r="CY926" i="41"/>
  <c r="CY925" i="41"/>
  <c r="CY924" i="41"/>
  <c r="CY923" i="41"/>
  <c r="CY922" i="41"/>
  <c r="CY921" i="41"/>
  <c r="CY920" i="41"/>
  <c r="CY919" i="41"/>
  <c r="CY918" i="41"/>
  <c r="CY917" i="41"/>
  <c r="CY916" i="41"/>
  <c r="CY915" i="41"/>
  <c r="CY914" i="41"/>
  <c r="CY913" i="41"/>
  <c r="CY912" i="41"/>
  <c r="CY911" i="41"/>
  <c r="CY910" i="41"/>
  <c r="CY909" i="41"/>
  <c r="CY908" i="41"/>
  <c r="CY907" i="41"/>
  <c r="CY906" i="41"/>
  <c r="CY905" i="41"/>
  <c r="CY904" i="41"/>
  <c r="CY903" i="41"/>
  <c r="CY902" i="41"/>
  <c r="CY901" i="41"/>
  <c r="CY900" i="41"/>
  <c r="CY899" i="41"/>
  <c r="CY898" i="41"/>
  <c r="CY897" i="41"/>
  <c r="CY896" i="41"/>
  <c r="CY895" i="41"/>
  <c r="CY894" i="41"/>
  <c r="CY893" i="41"/>
  <c r="CY892" i="41"/>
  <c r="CY891" i="41"/>
  <c r="CY890" i="41"/>
  <c r="CY889" i="41"/>
  <c r="CY888" i="41"/>
  <c r="CY887" i="41"/>
  <c r="CY886" i="41"/>
  <c r="CY885" i="41"/>
  <c r="CY884" i="41"/>
  <c r="CY883" i="41"/>
  <c r="CY882" i="41"/>
  <c r="CY881" i="41"/>
  <c r="CY880" i="41"/>
  <c r="CY879" i="41"/>
  <c r="CY878" i="41"/>
  <c r="CY877" i="41"/>
  <c r="CY876" i="41"/>
  <c r="CY875" i="41"/>
  <c r="CY874" i="41"/>
  <c r="CY873" i="41"/>
  <c r="CY872" i="41"/>
  <c r="CY871" i="41"/>
  <c r="CY870" i="41"/>
  <c r="CY869" i="41"/>
  <c r="CY868" i="41"/>
  <c r="CY867" i="41"/>
  <c r="CY866" i="41"/>
  <c r="CY865" i="41"/>
  <c r="CY864" i="41"/>
  <c r="CY863" i="41"/>
  <c r="CY862" i="41"/>
  <c r="CY861" i="41"/>
  <c r="CY860" i="41"/>
  <c r="CY859" i="41"/>
  <c r="CY858" i="41"/>
  <c r="CY857" i="41"/>
  <c r="CY856" i="41"/>
  <c r="CY855" i="41"/>
  <c r="CY854" i="41"/>
  <c r="CY853" i="41"/>
  <c r="CY852" i="41"/>
  <c r="CY851" i="41"/>
  <c r="CY850" i="41"/>
  <c r="CY849" i="41"/>
  <c r="CY848" i="41"/>
  <c r="CY847" i="41"/>
  <c r="CY846" i="41"/>
  <c r="CY845" i="41"/>
  <c r="CY844" i="41"/>
  <c r="CY843" i="41"/>
  <c r="CY842" i="41"/>
  <c r="CY841" i="41"/>
  <c r="CY840" i="41"/>
  <c r="CY839" i="41"/>
  <c r="CY838" i="41"/>
  <c r="CY837" i="41"/>
  <c r="CY836" i="41"/>
  <c r="CY835" i="41"/>
  <c r="CY834" i="41"/>
  <c r="CY833" i="41"/>
  <c r="CY832" i="41"/>
  <c r="CY831" i="41"/>
  <c r="CY830" i="41"/>
  <c r="CY829" i="41"/>
  <c r="CY828" i="41"/>
  <c r="CY827" i="41"/>
  <c r="CY826" i="41"/>
  <c r="CY825" i="41"/>
  <c r="CY824" i="41"/>
  <c r="CY823" i="41"/>
  <c r="CY822" i="41"/>
  <c r="CY821" i="41"/>
  <c r="CY820" i="41"/>
  <c r="CY819" i="41"/>
  <c r="CY818" i="41"/>
  <c r="CY817" i="41"/>
  <c r="CY816" i="41"/>
  <c r="CY815" i="41"/>
  <c r="CY814" i="41"/>
  <c r="CY813" i="41"/>
  <c r="CY812" i="41"/>
  <c r="CY811" i="41"/>
  <c r="CY810" i="41"/>
  <c r="CY809" i="41"/>
  <c r="CY808" i="41"/>
  <c r="CY807" i="41"/>
  <c r="CY806" i="41"/>
  <c r="CY805" i="41"/>
  <c r="CY804" i="41"/>
  <c r="CY803" i="41"/>
  <c r="CY802" i="41"/>
  <c r="CY801" i="41"/>
  <c r="CY800" i="41"/>
  <c r="CY799" i="41"/>
  <c r="CY798" i="41"/>
  <c r="CY797" i="41"/>
  <c r="CY796" i="41"/>
  <c r="CY795" i="41"/>
  <c r="CY794" i="41"/>
  <c r="CY793" i="41"/>
  <c r="CY792" i="41"/>
  <c r="CY791" i="41"/>
  <c r="CY790" i="41"/>
  <c r="CY789" i="41"/>
  <c r="CY788" i="41"/>
  <c r="CY787" i="41"/>
  <c r="CY786" i="41"/>
  <c r="CY785" i="41"/>
  <c r="CY784" i="41"/>
  <c r="CY783" i="41"/>
  <c r="CY782" i="41"/>
  <c r="CY781" i="41"/>
  <c r="CY780" i="41"/>
  <c r="CY779" i="41"/>
  <c r="CY778" i="41"/>
  <c r="CY777" i="41"/>
  <c r="CY776" i="41"/>
  <c r="CY775" i="41"/>
  <c r="CY774" i="41"/>
  <c r="CY773" i="41"/>
  <c r="CY772" i="41"/>
  <c r="CY771" i="41"/>
  <c r="CY770" i="41"/>
  <c r="CY769" i="41"/>
  <c r="CY768" i="41"/>
  <c r="CY767" i="41"/>
  <c r="CY766" i="41"/>
  <c r="CY765" i="41"/>
  <c r="CY764" i="41"/>
  <c r="CY763" i="41"/>
  <c r="CY762" i="41"/>
  <c r="CY761" i="41"/>
  <c r="CY760" i="41"/>
  <c r="CY759" i="41"/>
  <c r="CY758" i="41"/>
  <c r="CY757" i="41"/>
  <c r="CY756" i="41"/>
  <c r="CY755" i="41"/>
  <c r="CY754" i="41"/>
  <c r="CY753" i="41"/>
  <c r="CY752" i="41"/>
  <c r="CY751" i="41"/>
  <c r="CY750" i="41"/>
  <c r="CY749" i="41"/>
  <c r="CY748" i="41"/>
  <c r="CY747" i="41"/>
  <c r="CY746" i="41"/>
  <c r="CY745" i="41"/>
  <c r="CY744" i="41"/>
  <c r="CY743" i="41"/>
  <c r="CY742" i="41"/>
  <c r="CY741" i="41"/>
  <c r="CY740" i="41"/>
  <c r="CY739" i="41"/>
  <c r="CY738" i="41"/>
  <c r="CY737" i="41"/>
  <c r="CY736" i="41"/>
  <c r="CY735" i="41"/>
  <c r="CY734" i="41"/>
  <c r="CY733" i="41"/>
  <c r="CY732" i="41"/>
  <c r="CY731" i="41"/>
  <c r="CY730" i="41"/>
  <c r="CY729" i="41"/>
  <c r="CY728" i="41"/>
  <c r="CY727" i="41"/>
  <c r="CY726" i="41"/>
  <c r="CY725" i="41"/>
  <c r="CY724" i="41"/>
  <c r="CY723" i="41"/>
  <c r="CY722" i="41"/>
  <c r="CY721" i="41"/>
  <c r="CY720" i="41"/>
  <c r="CY719" i="41"/>
  <c r="CY718" i="41"/>
  <c r="CY717" i="41"/>
  <c r="CY716" i="41"/>
  <c r="CY715" i="41"/>
  <c r="CY714" i="41"/>
  <c r="CY713" i="41"/>
  <c r="CY712" i="41"/>
  <c r="CY711" i="41"/>
  <c r="CY710" i="41"/>
  <c r="CY709" i="41"/>
  <c r="CY708" i="41"/>
  <c r="CY707" i="41"/>
  <c r="CY706" i="41"/>
  <c r="CY705" i="41"/>
  <c r="CY704" i="41"/>
  <c r="CY703" i="41"/>
  <c r="CY702" i="41"/>
  <c r="CY701" i="41"/>
  <c r="CY700" i="41"/>
  <c r="CY699" i="41"/>
  <c r="CY698" i="41"/>
  <c r="CY697" i="41"/>
  <c r="CY696" i="41"/>
  <c r="CY695" i="41"/>
  <c r="CY694" i="41"/>
  <c r="CY693" i="41"/>
  <c r="CY692" i="41"/>
  <c r="CY691" i="41"/>
  <c r="CY690" i="41"/>
  <c r="CY689" i="41"/>
  <c r="CY688" i="41"/>
  <c r="CY687" i="41"/>
  <c r="CY686" i="41"/>
  <c r="CY685" i="41"/>
  <c r="CY684" i="41"/>
  <c r="CY683" i="41"/>
  <c r="CY682" i="41"/>
  <c r="CY681" i="41"/>
  <c r="CY680" i="41"/>
  <c r="CY679" i="41"/>
  <c r="CY678" i="41"/>
  <c r="CY677" i="41"/>
  <c r="CY676" i="41"/>
  <c r="CY675" i="41"/>
  <c r="CY674" i="41"/>
  <c r="CY673" i="41"/>
  <c r="CY672" i="41"/>
  <c r="CY671" i="41"/>
  <c r="CY670" i="41"/>
  <c r="CY669" i="41"/>
  <c r="CY668" i="41"/>
  <c r="CY667" i="41"/>
  <c r="CY666" i="41"/>
  <c r="CY665" i="41"/>
  <c r="CY664" i="41"/>
  <c r="CY663" i="41"/>
  <c r="CY662" i="41"/>
  <c r="CY661" i="41"/>
  <c r="CY660" i="41"/>
  <c r="CY659" i="41"/>
  <c r="CY658" i="41"/>
  <c r="CY657" i="41"/>
  <c r="CY656" i="41"/>
  <c r="CY655" i="41"/>
  <c r="CY654" i="41"/>
  <c r="CY653" i="41"/>
  <c r="CY652" i="41"/>
  <c r="CY651" i="41"/>
  <c r="CY650" i="41"/>
  <c r="CY649" i="41"/>
  <c r="CY648" i="41"/>
  <c r="CY647" i="41"/>
  <c r="CY646" i="41"/>
  <c r="CY645" i="41"/>
  <c r="CY644" i="41"/>
  <c r="CY643" i="41"/>
  <c r="CY642" i="41"/>
  <c r="CY641" i="41"/>
  <c r="CY640" i="41"/>
  <c r="CY639" i="41"/>
  <c r="CY638" i="41"/>
  <c r="CY637" i="41"/>
  <c r="CY636" i="41"/>
  <c r="CY635" i="41"/>
  <c r="CY634" i="41"/>
  <c r="CY633" i="41"/>
  <c r="CY632" i="41"/>
  <c r="CY631" i="41"/>
  <c r="CY630" i="41"/>
  <c r="CY629" i="41"/>
  <c r="CY628" i="41"/>
  <c r="CY627" i="41"/>
  <c r="CY626" i="41"/>
  <c r="CY625" i="41"/>
  <c r="CY624" i="41"/>
  <c r="CY623" i="41"/>
  <c r="CY622" i="41"/>
  <c r="CY621" i="41"/>
  <c r="CY620" i="41"/>
  <c r="CY619" i="41"/>
  <c r="CY618" i="41"/>
  <c r="CY617" i="41"/>
  <c r="CY616" i="41"/>
  <c r="CY615" i="41"/>
  <c r="CY614" i="41"/>
  <c r="CY613" i="41"/>
  <c r="CY612" i="41"/>
  <c r="CY611" i="41"/>
  <c r="CY610" i="41"/>
  <c r="CY609" i="41"/>
  <c r="CY608" i="41"/>
  <c r="CY607" i="41"/>
  <c r="CY606" i="41"/>
  <c r="CY605" i="41"/>
  <c r="CY604" i="41"/>
  <c r="CY603" i="41"/>
  <c r="CY602" i="41"/>
  <c r="CY601" i="41"/>
  <c r="CY600" i="41"/>
  <c r="CY599" i="41"/>
  <c r="CY598" i="41"/>
  <c r="CY597" i="41"/>
  <c r="CY596" i="41"/>
  <c r="CY595" i="41"/>
  <c r="CY594" i="41"/>
  <c r="CY593" i="41"/>
  <c r="CY592" i="41"/>
  <c r="CY591" i="41"/>
  <c r="CY590" i="41"/>
  <c r="CY589" i="41"/>
  <c r="CY588" i="41"/>
  <c r="CY587" i="41"/>
  <c r="CY586" i="41"/>
  <c r="CY585" i="41"/>
  <c r="CY584" i="41"/>
  <c r="CY583" i="41"/>
  <c r="CY582" i="41"/>
  <c r="CY581" i="41"/>
  <c r="CY580" i="41"/>
  <c r="CY579" i="41"/>
  <c r="CY578" i="41"/>
  <c r="CY577" i="41"/>
  <c r="CY576" i="41"/>
  <c r="CY575" i="41"/>
  <c r="CY574" i="41"/>
  <c r="CY573" i="41"/>
  <c r="CY572" i="41"/>
  <c r="CY571" i="41"/>
  <c r="CY570" i="41"/>
  <c r="CY569" i="41"/>
  <c r="CY568" i="41"/>
  <c r="CY567" i="41"/>
  <c r="CY566" i="41"/>
  <c r="CY565" i="41"/>
  <c r="CY564" i="41"/>
  <c r="CY563" i="41"/>
  <c r="CY562" i="41"/>
  <c r="CY561" i="41"/>
  <c r="CY560" i="41"/>
  <c r="CY559" i="41"/>
  <c r="CY558" i="41"/>
  <c r="CY557" i="41"/>
  <c r="CY556" i="41"/>
  <c r="CY555" i="41"/>
  <c r="CY554" i="41"/>
  <c r="CY553" i="41"/>
  <c r="CY552" i="41"/>
  <c r="CY551" i="41"/>
  <c r="CY550" i="41"/>
  <c r="CY549" i="41"/>
  <c r="CY548" i="41"/>
  <c r="CY547" i="41"/>
  <c r="CY546" i="41"/>
  <c r="CY545" i="41"/>
  <c r="CY544" i="41"/>
  <c r="CY543" i="41"/>
  <c r="CY542" i="41"/>
  <c r="CY541" i="41"/>
  <c r="CY540" i="41"/>
  <c r="CY539" i="41"/>
  <c r="CY538" i="41"/>
  <c r="CY537" i="41"/>
  <c r="CY536" i="41"/>
  <c r="CY535" i="41"/>
  <c r="CY534" i="41"/>
  <c r="CY533" i="41"/>
  <c r="CY532" i="41"/>
  <c r="CY531" i="41"/>
  <c r="CY530" i="41"/>
  <c r="CY529" i="41"/>
  <c r="CY528" i="41"/>
  <c r="CY527" i="41"/>
  <c r="CY526" i="41"/>
  <c r="CY525" i="41"/>
  <c r="CY524" i="41"/>
  <c r="CY523" i="41"/>
  <c r="CY522" i="41"/>
  <c r="CY521" i="41"/>
  <c r="CY520" i="41"/>
  <c r="CY519" i="41"/>
  <c r="CY518" i="41"/>
  <c r="CY517" i="41"/>
  <c r="CY516" i="41"/>
  <c r="CY515" i="41"/>
  <c r="CY514" i="41"/>
  <c r="CY513" i="41"/>
  <c r="CY512" i="41"/>
  <c r="CY511" i="41"/>
  <c r="CY510" i="41"/>
  <c r="CY509" i="41"/>
  <c r="CY508" i="41"/>
  <c r="CY507" i="41"/>
  <c r="CY506" i="41"/>
  <c r="CY505" i="41"/>
  <c r="CY504" i="41"/>
  <c r="CY503" i="41"/>
  <c r="CY502" i="41"/>
  <c r="CY501" i="41"/>
  <c r="CY500" i="41"/>
  <c r="CY499" i="41"/>
  <c r="CY498" i="41"/>
  <c r="CY497" i="41"/>
  <c r="CY496" i="41"/>
  <c r="CY495" i="41"/>
  <c r="CY494" i="41"/>
  <c r="CY493" i="41"/>
  <c r="CY492" i="41"/>
  <c r="CY491" i="41"/>
  <c r="CY490" i="41"/>
  <c r="CY489" i="41"/>
  <c r="CY488" i="41"/>
  <c r="CY487" i="41"/>
  <c r="CY486" i="41"/>
  <c r="CY485" i="41"/>
  <c r="CY484" i="41"/>
  <c r="CY483" i="41"/>
  <c r="CY482" i="41"/>
  <c r="CY481" i="41"/>
  <c r="CY480" i="41"/>
  <c r="CY479" i="41"/>
  <c r="CY478" i="41"/>
  <c r="CY477" i="41"/>
  <c r="CY476" i="41"/>
  <c r="CY475" i="41"/>
  <c r="CY474" i="41"/>
  <c r="CY473" i="41"/>
  <c r="CY472" i="41"/>
  <c r="CY471" i="41"/>
  <c r="CY470" i="41"/>
  <c r="CY469" i="41"/>
  <c r="CY468" i="41"/>
  <c r="CY467" i="41"/>
  <c r="CY466" i="41"/>
  <c r="CY465" i="41"/>
  <c r="CY464" i="41"/>
  <c r="CY463" i="41"/>
  <c r="CY462" i="41"/>
  <c r="CY461" i="41"/>
  <c r="CY460" i="41"/>
  <c r="CY459" i="41"/>
  <c r="CY458" i="41"/>
  <c r="CY457" i="41"/>
  <c r="CY456" i="41"/>
  <c r="CY455" i="41"/>
  <c r="CY454" i="41"/>
  <c r="CY453" i="41"/>
  <c r="CY452" i="41"/>
  <c r="CY451" i="41"/>
  <c r="CY450" i="41"/>
  <c r="CY449" i="41"/>
  <c r="CY448" i="41"/>
  <c r="CY447" i="41"/>
  <c r="CY446" i="41"/>
  <c r="CY445" i="41"/>
  <c r="CY444" i="41"/>
  <c r="CY443" i="41"/>
  <c r="CY442" i="41"/>
  <c r="CY441" i="41"/>
  <c r="CY440" i="41"/>
  <c r="CY439" i="41"/>
  <c r="CY438" i="41"/>
  <c r="CY437" i="41"/>
  <c r="CY436" i="41"/>
  <c r="CY435" i="41"/>
  <c r="CY434" i="41"/>
  <c r="CY433" i="41"/>
  <c r="CY432" i="41"/>
  <c r="CY431" i="41"/>
  <c r="CY430" i="41"/>
  <c r="CY429" i="41"/>
  <c r="CY428" i="41"/>
  <c r="CY427" i="41"/>
  <c r="CY426" i="41"/>
  <c r="CY425" i="41"/>
  <c r="CY424" i="41"/>
  <c r="CY423" i="41"/>
  <c r="CY422" i="41"/>
  <c r="CY421" i="41"/>
  <c r="CY420" i="41"/>
  <c r="CY419" i="41"/>
  <c r="CY418" i="41"/>
  <c r="CY417" i="41"/>
  <c r="CY416" i="41"/>
  <c r="CY415" i="41"/>
  <c r="CY414" i="41"/>
  <c r="CY413" i="41"/>
  <c r="CY412" i="41"/>
  <c r="CY411" i="41"/>
  <c r="CY410" i="41"/>
  <c r="CY409" i="41"/>
  <c r="CY408" i="41"/>
  <c r="CY407" i="41"/>
  <c r="CY406" i="41"/>
  <c r="CY405" i="41"/>
  <c r="CY404" i="41"/>
  <c r="CY403" i="41"/>
  <c r="CY402" i="41"/>
  <c r="CY401" i="41"/>
  <c r="CY400" i="41"/>
  <c r="CY399" i="41"/>
  <c r="CY398" i="41"/>
  <c r="CY397" i="41"/>
  <c r="CY396" i="41"/>
  <c r="CY395" i="41"/>
  <c r="CY394" i="41"/>
  <c r="CY393" i="41"/>
  <c r="CY392" i="41"/>
  <c r="CY391" i="41"/>
  <c r="CY390" i="41"/>
  <c r="CY389" i="41"/>
  <c r="CY388" i="41"/>
  <c r="CY387" i="41"/>
  <c r="CY386" i="41"/>
  <c r="CY385" i="41"/>
  <c r="CY384" i="41"/>
  <c r="CY383" i="41"/>
  <c r="CY382" i="41"/>
  <c r="CY381" i="41"/>
  <c r="CY380" i="41"/>
  <c r="CY379" i="41"/>
  <c r="CY378" i="41"/>
  <c r="CY377" i="41"/>
  <c r="CY376" i="41"/>
  <c r="CY375" i="41"/>
  <c r="CY374" i="41"/>
  <c r="CY373" i="41"/>
  <c r="CY372" i="41"/>
  <c r="CY371" i="41"/>
  <c r="CY370" i="41"/>
  <c r="CY369" i="41"/>
  <c r="CY368" i="41"/>
  <c r="CY367" i="41"/>
  <c r="CY366" i="41"/>
  <c r="CY365" i="41"/>
  <c r="CY364" i="41"/>
  <c r="CY363" i="41"/>
  <c r="CY362" i="41"/>
  <c r="CY361" i="41"/>
  <c r="CY360" i="41"/>
  <c r="CY359" i="41"/>
  <c r="CY358" i="41"/>
  <c r="CY357" i="41"/>
  <c r="CY356" i="41"/>
  <c r="CY355" i="41"/>
  <c r="CY354" i="41"/>
  <c r="CY353" i="41"/>
  <c r="CY352" i="41"/>
  <c r="CY351" i="41"/>
  <c r="CY350" i="41"/>
  <c r="CY349" i="41"/>
  <c r="CY348" i="41"/>
  <c r="CY347" i="41"/>
  <c r="CY346" i="41"/>
  <c r="CY345" i="41"/>
  <c r="CY344" i="41"/>
  <c r="CY343" i="41"/>
  <c r="CY342" i="41"/>
  <c r="CY341" i="41"/>
  <c r="CY340" i="41"/>
  <c r="CY339" i="41"/>
  <c r="CY338" i="41"/>
  <c r="CY337" i="41"/>
  <c r="CY336" i="41"/>
  <c r="CY335" i="41"/>
  <c r="CY334" i="41"/>
  <c r="CY333" i="41"/>
  <c r="CY332" i="41"/>
  <c r="CY331" i="41"/>
  <c r="CY330" i="41"/>
  <c r="CY329" i="41"/>
  <c r="CY328" i="41"/>
  <c r="CY327" i="41"/>
  <c r="CY326" i="41"/>
  <c r="CY325" i="41"/>
  <c r="CY324" i="41"/>
  <c r="CY323" i="41"/>
  <c r="CY322" i="41"/>
  <c r="CY321" i="41"/>
  <c r="CY320" i="41"/>
  <c r="CY319" i="41"/>
  <c r="CY318" i="41"/>
  <c r="CY317" i="41"/>
  <c r="CY316" i="41"/>
  <c r="CY315" i="41"/>
  <c r="CY314" i="41"/>
  <c r="CY313" i="41"/>
  <c r="CY312" i="41"/>
  <c r="CY311" i="41"/>
  <c r="CY310" i="41"/>
  <c r="CY309" i="41"/>
  <c r="CY308" i="41"/>
  <c r="CY307" i="41"/>
  <c r="CY306" i="41"/>
  <c r="CY305" i="41"/>
  <c r="CY304" i="41"/>
  <c r="CY303" i="41"/>
  <c r="CY302" i="41"/>
  <c r="CY301" i="41"/>
  <c r="CY300" i="41"/>
  <c r="CY299" i="41"/>
  <c r="CY298" i="41"/>
  <c r="CY297" i="41"/>
  <c r="CY296" i="41"/>
  <c r="CY295" i="41"/>
  <c r="CY294" i="41"/>
  <c r="CY293" i="41"/>
  <c r="CY292" i="41"/>
  <c r="CY291" i="41"/>
  <c r="CY290" i="41"/>
  <c r="CY289" i="41"/>
  <c r="CY288" i="41"/>
  <c r="CY287" i="41"/>
  <c r="CY286" i="41"/>
  <c r="CY285" i="41"/>
  <c r="CY284" i="41"/>
  <c r="CY283" i="41"/>
  <c r="CY282" i="41"/>
  <c r="CY281" i="41"/>
  <c r="CY280" i="41"/>
  <c r="CY279" i="41"/>
  <c r="CY278" i="41"/>
  <c r="CY277" i="41"/>
  <c r="CY276" i="41"/>
  <c r="CY275" i="41"/>
  <c r="CY274" i="41"/>
  <c r="CY273" i="41"/>
  <c r="CY272" i="41"/>
  <c r="CY271" i="41"/>
  <c r="CY270" i="41"/>
  <c r="CY269" i="41"/>
  <c r="CY268" i="41"/>
  <c r="CY267" i="41"/>
  <c r="CY266" i="41"/>
  <c r="CY265" i="41"/>
  <c r="CY264" i="41"/>
  <c r="CY263" i="41"/>
  <c r="CY262" i="41"/>
  <c r="CY261" i="41"/>
  <c r="CY260" i="41"/>
  <c r="CY259" i="41"/>
  <c r="CY258" i="41"/>
  <c r="CY257" i="41"/>
  <c r="CY256" i="41"/>
  <c r="CY255" i="41"/>
  <c r="CY254" i="41"/>
  <c r="CY253" i="41"/>
  <c r="CY252" i="41"/>
  <c r="CY251" i="41"/>
  <c r="CY250" i="41"/>
  <c r="CY249" i="41"/>
  <c r="CY248" i="41"/>
  <c r="CY247" i="41"/>
  <c r="CY246" i="41"/>
  <c r="CY245" i="41"/>
  <c r="CY244" i="41"/>
  <c r="CY243" i="41"/>
  <c r="CY242" i="41"/>
  <c r="CY241" i="41"/>
  <c r="CY240" i="41"/>
  <c r="CY239" i="41"/>
  <c r="CY238" i="41"/>
  <c r="CY237" i="41"/>
  <c r="CY236" i="41"/>
  <c r="CY235" i="41"/>
  <c r="CY234" i="41"/>
  <c r="CY233" i="41"/>
  <c r="CY232" i="41"/>
  <c r="CY231" i="41"/>
  <c r="CY230" i="41"/>
  <c r="CY229" i="41"/>
  <c r="CY228" i="41"/>
  <c r="CY227" i="41"/>
  <c r="CY226" i="41"/>
  <c r="CY225" i="41"/>
  <c r="CY224" i="41"/>
  <c r="CY223" i="41"/>
  <c r="CY222" i="41"/>
  <c r="CY221" i="41"/>
  <c r="CY220" i="41"/>
  <c r="CY219" i="41"/>
  <c r="CY218" i="41"/>
  <c r="CY217" i="41"/>
  <c r="CY216" i="41"/>
  <c r="CY215" i="41"/>
  <c r="CY214" i="41"/>
  <c r="CY213" i="41"/>
  <c r="CY212" i="41"/>
  <c r="CY211" i="41"/>
  <c r="CY210" i="41"/>
  <c r="CY209" i="41"/>
  <c r="CY208" i="41"/>
  <c r="CY207" i="41"/>
  <c r="CY206" i="41"/>
  <c r="CY205" i="41"/>
  <c r="CY204" i="41"/>
  <c r="CY203" i="41"/>
  <c r="CY202" i="41"/>
  <c r="CY201" i="41"/>
  <c r="CY200" i="41"/>
  <c r="CY199" i="41"/>
  <c r="CY198" i="41"/>
  <c r="CY197" i="41"/>
  <c r="CY196" i="41"/>
  <c r="CY195" i="41"/>
  <c r="CY194" i="41"/>
  <c r="CY193" i="41"/>
  <c r="CY192" i="41"/>
  <c r="CY191" i="41"/>
  <c r="CY190" i="41"/>
  <c r="CY189" i="41"/>
  <c r="CY188" i="41"/>
  <c r="CY187" i="41"/>
  <c r="CY186" i="41"/>
  <c r="CY185" i="41"/>
  <c r="CY184" i="41"/>
  <c r="CY183" i="41"/>
  <c r="CY182" i="41"/>
  <c r="CY181" i="41"/>
  <c r="CY180" i="41"/>
  <c r="CY179" i="41"/>
  <c r="CY178" i="41"/>
  <c r="CY177" i="41"/>
  <c r="CY176" i="41"/>
  <c r="CY175" i="41"/>
  <c r="CY174" i="41"/>
  <c r="CY173" i="41"/>
  <c r="CY172" i="41"/>
  <c r="CY171" i="41"/>
  <c r="CY170" i="41"/>
  <c r="CY169" i="41"/>
  <c r="CY168" i="41"/>
  <c r="CY167" i="41"/>
  <c r="CY166" i="41"/>
  <c r="CY165" i="41"/>
  <c r="CY164" i="41"/>
  <c r="CY163" i="41"/>
  <c r="CY162" i="41"/>
  <c r="CY161" i="41"/>
  <c r="CY160" i="41"/>
  <c r="CY159" i="41"/>
  <c r="CY158" i="41"/>
  <c r="CY157" i="41"/>
  <c r="CY156" i="41"/>
  <c r="CY155" i="41"/>
  <c r="CY154" i="41"/>
  <c r="CY153" i="41"/>
  <c r="CY152" i="41"/>
  <c r="CY151" i="41"/>
  <c r="CY150" i="41"/>
  <c r="CY149" i="41"/>
  <c r="CY148" i="41"/>
  <c r="CY147" i="41"/>
  <c r="CY146" i="41"/>
  <c r="CY145" i="41"/>
  <c r="CY144" i="41"/>
  <c r="CY143" i="41"/>
  <c r="CY142" i="41"/>
  <c r="CY141" i="41"/>
  <c r="CY140" i="41"/>
  <c r="CY139" i="41"/>
  <c r="CY138" i="41"/>
  <c r="CY137" i="41"/>
  <c r="CY136" i="41"/>
  <c r="CY135" i="41"/>
  <c r="CY134" i="41"/>
  <c r="CY133" i="41"/>
  <c r="CY132" i="41"/>
  <c r="CY131" i="41"/>
  <c r="CY130" i="41"/>
  <c r="CY129" i="41"/>
  <c r="CY128" i="41"/>
  <c r="CY127" i="41"/>
  <c r="CY126" i="41"/>
  <c r="CY125" i="41"/>
  <c r="CY124" i="41"/>
  <c r="CY123" i="41"/>
  <c r="CY122" i="41"/>
  <c r="CY121" i="41"/>
  <c r="CY120" i="41"/>
  <c r="CY119" i="41"/>
  <c r="CY118" i="41"/>
  <c r="CY117" i="41"/>
  <c r="CY116" i="41"/>
  <c r="CY115" i="41"/>
  <c r="CY114" i="41"/>
  <c r="CY113" i="41"/>
  <c r="CY112" i="41"/>
  <c r="CY111" i="41"/>
  <c r="CY110" i="41"/>
  <c r="CY109" i="41"/>
  <c r="CY108" i="41"/>
  <c r="CY107" i="41"/>
  <c r="CY106" i="41"/>
  <c r="CY105" i="41"/>
  <c r="CY104" i="41"/>
  <c r="CY103" i="41"/>
  <c r="CY102" i="41"/>
  <c r="CY101" i="41"/>
  <c r="CY100" i="41"/>
  <c r="CY99" i="41"/>
  <c r="CY98" i="41"/>
  <c r="CY97" i="41"/>
  <c r="CY96" i="41"/>
  <c r="CY95" i="41"/>
  <c r="CY94" i="41"/>
  <c r="CY93" i="41"/>
  <c r="CY92" i="41"/>
  <c r="CY91" i="41"/>
  <c r="CY90" i="41"/>
  <c r="CY89" i="41"/>
  <c r="CY88" i="41"/>
  <c r="CY87" i="41"/>
  <c r="CY86" i="41"/>
  <c r="CY85" i="41"/>
  <c r="CY84" i="41"/>
  <c r="CY83" i="41"/>
  <c r="CY82" i="41"/>
  <c r="CY81" i="41"/>
  <c r="CY80" i="41"/>
  <c r="CY79" i="41"/>
  <c r="CY78" i="41"/>
  <c r="CY77" i="41"/>
  <c r="CY76" i="41"/>
  <c r="CY75" i="41"/>
  <c r="CY74" i="41"/>
  <c r="CY73" i="41"/>
  <c r="CY72" i="41"/>
  <c r="CY71" i="41"/>
  <c r="CY70" i="41"/>
  <c r="CY69" i="41"/>
  <c r="CY68" i="41"/>
  <c r="CY67" i="41"/>
  <c r="CY66" i="41"/>
  <c r="CY65" i="41"/>
  <c r="CY64" i="41"/>
  <c r="CY63" i="41"/>
  <c r="CY62" i="41"/>
  <c r="CY61" i="41"/>
  <c r="CY60" i="41"/>
  <c r="CY59" i="41"/>
  <c r="CY58" i="41"/>
  <c r="CY57" i="41"/>
  <c r="CY56" i="41"/>
  <c r="CY55" i="41"/>
  <c r="CY54" i="41"/>
  <c r="CY53" i="41"/>
  <c r="CY52" i="41"/>
  <c r="CY51" i="41"/>
  <c r="CY50" i="41"/>
  <c r="CY49" i="41"/>
  <c r="CY48" i="41"/>
  <c r="CY47" i="41"/>
  <c r="CY46" i="41"/>
  <c r="CY45" i="41"/>
  <c r="CY44" i="41"/>
  <c r="CY43" i="41"/>
  <c r="CY42" i="41"/>
  <c r="CY41" i="41"/>
  <c r="CY40" i="41"/>
  <c r="CY39" i="41"/>
  <c r="CY38" i="41"/>
  <c r="CY37" i="41"/>
  <c r="CY35" i="41"/>
  <c r="CR1034" i="41"/>
  <c r="CR1033" i="41"/>
  <c r="CR1032" i="41"/>
  <c r="CR1031" i="41"/>
  <c r="CR1030" i="41"/>
  <c r="CR1029" i="41"/>
  <c r="CR1028" i="41"/>
  <c r="CR1027" i="41"/>
  <c r="CR1026" i="41"/>
  <c r="CR1025" i="41"/>
  <c r="CR1024" i="41"/>
  <c r="CR1023" i="41"/>
  <c r="CR1022" i="41"/>
  <c r="CR1021" i="41"/>
  <c r="CR1020" i="41"/>
  <c r="CR1019" i="41"/>
  <c r="CR1018" i="41"/>
  <c r="CR1017" i="41"/>
  <c r="CR1016" i="41"/>
  <c r="CR1015" i="41"/>
  <c r="CR1014" i="41"/>
  <c r="CR1013" i="41"/>
  <c r="CR1012" i="41"/>
  <c r="CR1011" i="41"/>
  <c r="CR1010" i="41"/>
  <c r="CR1009" i="41"/>
  <c r="CR1008" i="41"/>
  <c r="CR1007" i="41"/>
  <c r="CR1006" i="41"/>
  <c r="CR1005" i="41"/>
  <c r="CR1004" i="41"/>
  <c r="CR1003" i="41"/>
  <c r="CR1002" i="41"/>
  <c r="CR1001" i="41"/>
  <c r="CR1000" i="41"/>
  <c r="CR999" i="41"/>
  <c r="CR998" i="41"/>
  <c r="CR997" i="41"/>
  <c r="CR996" i="41"/>
  <c r="CR995" i="41"/>
  <c r="CR994" i="41"/>
  <c r="CR993" i="41"/>
  <c r="CR992" i="41"/>
  <c r="CR991" i="41"/>
  <c r="CR990" i="41"/>
  <c r="CR989" i="41"/>
  <c r="CR988" i="41"/>
  <c r="CR987" i="41"/>
  <c r="CR986" i="41"/>
  <c r="CR985" i="41"/>
  <c r="CR984" i="41"/>
  <c r="CR983" i="41"/>
  <c r="CR982" i="41"/>
  <c r="CR981" i="41"/>
  <c r="CR980" i="41"/>
  <c r="CR979" i="41"/>
  <c r="CR978" i="41"/>
  <c r="CR977" i="41"/>
  <c r="CR976" i="41"/>
  <c r="CR975" i="41"/>
  <c r="CR974" i="41"/>
  <c r="CR973" i="41"/>
  <c r="CR972" i="41"/>
  <c r="CR971" i="41"/>
  <c r="CR970" i="41"/>
  <c r="CR969" i="41"/>
  <c r="CR968" i="41"/>
  <c r="CR967" i="41"/>
  <c r="CR966" i="41"/>
  <c r="CR965" i="41"/>
  <c r="CR964" i="41"/>
  <c r="CR963" i="41"/>
  <c r="CR962" i="41"/>
  <c r="CR961" i="41"/>
  <c r="CR960" i="41"/>
  <c r="CR959" i="41"/>
  <c r="CR958" i="41"/>
  <c r="CR957" i="41"/>
  <c r="CR956" i="41"/>
  <c r="CR955" i="41"/>
  <c r="CR954" i="41"/>
  <c r="CR953" i="41"/>
  <c r="CR952" i="41"/>
  <c r="CR951" i="41"/>
  <c r="CR950" i="41"/>
  <c r="CR949" i="41"/>
  <c r="CR948" i="41"/>
  <c r="CR947" i="41"/>
  <c r="CR946" i="41"/>
  <c r="CR945" i="41"/>
  <c r="CR944" i="41"/>
  <c r="CR943" i="41"/>
  <c r="CR942" i="41"/>
  <c r="CR941" i="41"/>
  <c r="CR940" i="41"/>
  <c r="CR939" i="41"/>
  <c r="CR938" i="41"/>
  <c r="CR937" i="41"/>
  <c r="CR936" i="41"/>
  <c r="CR935" i="41"/>
  <c r="CR934" i="41"/>
  <c r="CR933" i="41"/>
  <c r="CR932" i="41"/>
  <c r="CR931" i="41"/>
  <c r="CR930" i="41"/>
  <c r="CR929" i="41"/>
  <c r="CR928" i="41"/>
  <c r="CR927" i="41"/>
  <c r="CR926" i="41"/>
  <c r="CR925" i="41"/>
  <c r="CR924" i="41"/>
  <c r="CR923" i="41"/>
  <c r="CR922" i="41"/>
  <c r="CR921" i="41"/>
  <c r="CR920" i="41"/>
  <c r="CR919" i="41"/>
  <c r="CR918" i="41"/>
  <c r="CR917" i="41"/>
  <c r="CR916" i="41"/>
  <c r="CR915" i="41"/>
  <c r="CR914" i="41"/>
  <c r="CR913" i="41"/>
  <c r="CR912" i="41"/>
  <c r="CR911" i="41"/>
  <c r="CR910" i="41"/>
  <c r="CR909" i="41"/>
  <c r="CR908" i="41"/>
  <c r="CR907" i="41"/>
  <c r="CR906" i="41"/>
  <c r="CR905" i="41"/>
  <c r="CR904" i="41"/>
  <c r="CR903" i="41"/>
  <c r="CR902" i="41"/>
  <c r="CR901" i="41"/>
  <c r="CR900" i="41"/>
  <c r="CR899" i="41"/>
  <c r="CR898" i="41"/>
  <c r="CR897" i="41"/>
  <c r="CR896" i="41"/>
  <c r="CR895" i="41"/>
  <c r="CR894" i="41"/>
  <c r="CR893" i="41"/>
  <c r="CR892" i="41"/>
  <c r="CR891" i="41"/>
  <c r="CR890" i="41"/>
  <c r="CR889" i="41"/>
  <c r="CR888" i="41"/>
  <c r="CR887" i="41"/>
  <c r="CR886" i="41"/>
  <c r="CR885" i="41"/>
  <c r="CR884" i="41"/>
  <c r="CR883" i="41"/>
  <c r="CR882" i="41"/>
  <c r="CR881" i="41"/>
  <c r="CR880" i="41"/>
  <c r="CR879" i="41"/>
  <c r="CR878" i="41"/>
  <c r="CR877" i="41"/>
  <c r="CR876" i="41"/>
  <c r="CR875" i="41"/>
  <c r="CR874" i="41"/>
  <c r="CR873" i="41"/>
  <c r="CR872" i="41"/>
  <c r="CR871" i="41"/>
  <c r="CR870" i="41"/>
  <c r="CR869" i="41"/>
  <c r="CR868" i="41"/>
  <c r="CR867" i="41"/>
  <c r="CR866" i="41"/>
  <c r="CR865" i="41"/>
  <c r="CR864" i="41"/>
  <c r="CR863" i="41"/>
  <c r="CR862" i="41"/>
  <c r="CR861" i="41"/>
  <c r="CR860" i="41"/>
  <c r="CR859" i="41"/>
  <c r="CR858" i="41"/>
  <c r="CR857" i="41"/>
  <c r="CR856" i="41"/>
  <c r="CR855" i="41"/>
  <c r="CR854" i="41"/>
  <c r="CR853" i="41"/>
  <c r="CR852" i="41"/>
  <c r="CR851" i="41"/>
  <c r="CR850" i="41"/>
  <c r="CR849" i="41"/>
  <c r="CR848" i="41"/>
  <c r="CR847" i="41"/>
  <c r="CR846" i="41"/>
  <c r="CR845" i="41"/>
  <c r="CR844" i="41"/>
  <c r="CR843" i="41"/>
  <c r="CR842" i="41"/>
  <c r="CR841" i="41"/>
  <c r="CR840" i="41"/>
  <c r="CR839" i="41"/>
  <c r="CR838" i="41"/>
  <c r="CR837" i="41"/>
  <c r="CR836" i="41"/>
  <c r="CR835" i="41"/>
  <c r="CR834" i="41"/>
  <c r="CR833" i="41"/>
  <c r="CR832" i="41"/>
  <c r="CR831" i="41"/>
  <c r="CR830" i="41"/>
  <c r="CR829" i="41"/>
  <c r="CR828" i="41"/>
  <c r="CR827" i="41"/>
  <c r="CR826" i="41"/>
  <c r="CR825" i="41"/>
  <c r="CR824" i="41"/>
  <c r="CR823" i="41"/>
  <c r="CR822" i="41"/>
  <c r="CR821" i="41"/>
  <c r="CR820" i="41"/>
  <c r="CR819" i="41"/>
  <c r="CR818" i="41"/>
  <c r="CR817" i="41"/>
  <c r="CR816" i="41"/>
  <c r="CR815" i="41"/>
  <c r="CR814" i="41"/>
  <c r="CR813" i="41"/>
  <c r="CR812" i="41"/>
  <c r="CR811" i="41"/>
  <c r="CR810" i="41"/>
  <c r="CR809" i="41"/>
  <c r="CR808" i="41"/>
  <c r="CR807" i="41"/>
  <c r="CR806" i="41"/>
  <c r="CR805" i="41"/>
  <c r="CR804" i="41"/>
  <c r="CR803" i="41"/>
  <c r="CR802" i="41"/>
  <c r="CR801" i="41"/>
  <c r="CR800" i="41"/>
  <c r="CR799" i="41"/>
  <c r="CR798" i="41"/>
  <c r="CR797" i="41"/>
  <c r="CR796" i="41"/>
  <c r="CR795" i="41"/>
  <c r="CR794" i="41"/>
  <c r="CR793" i="41"/>
  <c r="CR792" i="41"/>
  <c r="CR791" i="41"/>
  <c r="CR790" i="41"/>
  <c r="CR789" i="41"/>
  <c r="CR788" i="41"/>
  <c r="CR787" i="41"/>
  <c r="CR786" i="41"/>
  <c r="CR785" i="41"/>
  <c r="CR784" i="41"/>
  <c r="CR783" i="41"/>
  <c r="CR782" i="41"/>
  <c r="CR781" i="41"/>
  <c r="CR780" i="41"/>
  <c r="CR779" i="41"/>
  <c r="CR778" i="41"/>
  <c r="CR777" i="41"/>
  <c r="CR776" i="41"/>
  <c r="CR775" i="41"/>
  <c r="CR774" i="41"/>
  <c r="CR773" i="41"/>
  <c r="CR772" i="41"/>
  <c r="CR771" i="41"/>
  <c r="CR770" i="41"/>
  <c r="CR769" i="41"/>
  <c r="CR768" i="41"/>
  <c r="CR767" i="41"/>
  <c r="CR766" i="41"/>
  <c r="CR765" i="41"/>
  <c r="CR764" i="41"/>
  <c r="CR763" i="41"/>
  <c r="CR762" i="41"/>
  <c r="CR761" i="41"/>
  <c r="CR760" i="41"/>
  <c r="CR759" i="41"/>
  <c r="CR758" i="41"/>
  <c r="CR757" i="41"/>
  <c r="CR756" i="41"/>
  <c r="CR755" i="41"/>
  <c r="CR754" i="41"/>
  <c r="CR753" i="41"/>
  <c r="CR752" i="41"/>
  <c r="CR751" i="41"/>
  <c r="CR750" i="41"/>
  <c r="CR749" i="41"/>
  <c r="CR748" i="41"/>
  <c r="CR747" i="41"/>
  <c r="CR746" i="41"/>
  <c r="CR745" i="41"/>
  <c r="CR744" i="41"/>
  <c r="CR743" i="41"/>
  <c r="CR742" i="41"/>
  <c r="CR741" i="41"/>
  <c r="CR740" i="41"/>
  <c r="CR739" i="41"/>
  <c r="CR738" i="41"/>
  <c r="CR737" i="41"/>
  <c r="CR736" i="41"/>
  <c r="CR735" i="41"/>
  <c r="CR734" i="41"/>
  <c r="CR733" i="41"/>
  <c r="CR732" i="41"/>
  <c r="CR731" i="41"/>
  <c r="CR730" i="41"/>
  <c r="CR729" i="41"/>
  <c r="CR728" i="41"/>
  <c r="CR727" i="41"/>
  <c r="CR726" i="41"/>
  <c r="CR725" i="41"/>
  <c r="CR724" i="41"/>
  <c r="CR723" i="41"/>
  <c r="CR722" i="41"/>
  <c r="CR721" i="41"/>
  <c r="CR720" i="41"/>
  <c r="CR719" i="41"/>
  <c r="CR718" i="41"/>
  <c r="CR717" i="41"/>
  <c r="CR716" i="41"/>
  <c r="CR715" i="41"/>
  <c r="CR714" i="41"/>
  <c r="CR713" i="41"/>
  <c r="CR712" i="41"/>
  <c r="CR711" i="41"/>
  <c r="CR710" i="41"/>
  <c r="CR709" i="41"/>
  <c r="CR708" i="41"/>
  <c r="CR707" i="41"/>
  <c r="CR706" i="41"/>
  <c r="CR705" i="41"/>
  <c r="CR704" i="41"/>
  <c r="CR703" i="41"/>
  <c r="CR702" i="41"/>
  <c r="CR701" i="41"/>
  <c r="CR700" i="41"/>
  <c r="CR699" i="41"/>
  <c r="CR698" i="41"/>
  <c r="CR697" i="41"/>
  <c r="CR696" i="41"/>
  <c r="CR695" i="41"/>
  <c r="CR694" i="41"/>
  <c r="CR693" i="41"/>
  <c r="CR692" i="41"/>
  <c r="CR691" i="41"/>
  <c r="CR690" i="41"/>
  <c r="CR689" i="41"/>
  <c r="CR688" i="41"/>
  <c r="CR687" i="41"/>
  <c r="CR686" i="41"/>
  <c r="CR685" i="41"/>
  <c r="CR684" i="41"/>
  <c r="CR683" i="41"/>
  <c r="CR682" i="41"/>
  <c r="CR681" i="41"/>
  <c r="CR680" i="41"/>
  <c r="CR679" i="41"/>
  <c r="CR678" i="41"/>
  <c r="CR677" i="41"/>
  <c r="CR676" i="41"/>
  <c r="CR675" i="41"/>
  <c r="CR674" i="41"/>
  <c r="CR673" i="41"/>
  <c r="CR672" i="41"/>
  <c r="CR671" i="41"/>
  <c r="CR670" i="41"/>
  <c r="CR669" i="41"/>
  <c r="CR668" i="41"/>
  <c r="CR667" i="41"/>
  <c r="CR666" i="41"/>
  <c r="CR665" i="41"/>
  <c r="CR664" i="41"/>
  <c r="CR663" i="41"/>
  <c r="CR662" i="41"/>
  <c r="CR661" i="41"/>
  <c r="CR660" i="41"/>
  <c r="CR659" i="41"/>
  <c r="CR658" i="41"/>
  <c r="CR657" i="41"/>
  <c r="CR656" i="41"/>
  <c r="CR655" i="41"/>
  <c r="CR654" i="41"/>
  <c r="CR653" i="41"/>
  <c r="CR652" i="41"/>
  <c r="CR651" i="41"/>
  <c r="CR650" i="41"/>
  <c r="CR649" i="41"/>
  <c r="CR648" i="41"/>
  <c r="CR647" i="41"/>
  <c r="CR646" i="41"/>
  <c r="CR645" i="41"/>
  <c r="CR644" i="41"/>
  <c r="CR643" i="41"/>
  <c r="CR642" i="41"/>
  <c r="CR641" i="41"/>
  <c r="CR640" i="41"/>
  <c r="CR639" i="41"/>
  <c r="CR638" i="41"/>
  <c r="CR637" i="41"/>
  <c r="CR636" i="41"/>
  <c r="CR635" i="41"/>
  <c r="CR634" i="41"/>
  <c r="CR633" i="41"/>
  <c r="CR632" i="41"/>
  <c r="CR631" i="41"/>
  <c r="CR630" i="41"/>
  <c r="CR629" i="41"/>
  <c r="CR628" i="41"/>
  <c r="CR627" i="41"/>
  <c r="CR626" i="41"/>
  <c r="CR625" i="41"/>
  <c r="CR624" i="41"/>
  <c r="CR623" i="41"/>
  <c r="CR622" i="41"/>
  <c r="CR621" i="41"/>
  <c r="CR620" i="41"/>
  <c r="CR619" i="41"/>
  <c r="CR618" i="41"/>
  <c r="CR617" i="41"/>
  <c r="CR616" i="41"/>
  <c r="CR615" i="41"/>
  <c r="CR614" i="41"/>
  <c r="CR613" i="41"/>
  <c r="CR612" i="41"/>
  <c r="CR611" i="41"/>
  <c r="CR610" i="41"/>
  <c r="CR609" i="41"/>
  <c r="CR608" i="41"/>
  <c r="CR607" i="41"/>
  <c r="CR606" i="41"/>
  <c r="CR605" i="41"/>
  <c r="CR604" i="41"/>
  <c r="CR603" i="41"/>
  <c r="CR602" i="41"/>
  <c r="CR601" i="41"/>
  <c r="CR600" i="41"/>
  <c r="CR599" i="41"/>
  <c r="CR598" i="41"/>
  <c r="CR597" i="41"/>
  <c r="CR596" i="41"/>
  <c r="CR595" i="41"/>
  <c r="CR594" i="41"/>
  <c r="CR593" i="41"/>
  <c r="CR592" i="41"/>
  <c r="CR591" i="41"/>
  <c r="CR590" i="41"/>
  <c r="CR589" i="41"/>
  <c r="CR588" i="41"/>
  <c r="CR587" i="41"/>
  <c r="CR586" i="41"/>
  <c r="CR585" i="41"/>
  <c r="CR584" i="41"/>
  <c r="CR583" i="41"/>
  <c r="CR582" i="41"/>
  <c r="CR581" i="41"/>
  <c r="CR580" i="41"/>
  <c r="CR579" i="41"/>
  <c r="CR578" i="41"/>
  <c r="CR577" i="41"/>
  <c r="CR576" i="41"/>
  <c r="CR575" i="41"/>
  <c r="CR574" i="41"/>
  <c r="CR573" i="41"/>
  <c r="CR572" i="41"/>
  <c r="CR571" i="41"/>
  <c r="CR570" i="41"/>
  <c r="CR569" i="41"/>
  <c r="CR568" i="41"/>
  <c r="CR567" i="41"/>
  <c r="CR566" i="41"/>
  <c r="CR565" i="41"/>
  <c r="CR564" i="41"/>
  <c r="CR563" i="41"/>
  <c r="CR562" i="41"/>
  <c r="CR561" i="41"/>
  <c r="CR560" i="41"/>
  <c r="CR559" i="41"/>
  <c r="CR558" i="41"/>
  <c r="CR557" i="41"/>
  <c r="CR556" i="41"/>
  <c r="CR555" i="41"/>
  <c r="CR554" i="41"/>
  <c r="CR553" i="41"/>
  <c r="CR552" i="41"/>
  <c r="CR551" i="41"/>
  <c r="CR550" i="41"/>
  <c r="CR549" i="41"/>
  <c r="CR548" i="41"/>
  <c r="CR547" i="41"/>
  <c r="CR546" i="41"/>
  <c r="CR545" i="41"/>
  <c r="CR544" i="41"/>
  <c r="CR543" i="41"/>
  <c r="CR542" i="41"/>
  <c r="CR541" i="41"/>
  <c r="CR540" i="41"/>
  <c r="CR539" i="41"/>
  <c r="CR538" i="41"/>
  <c r="CR537" i="41"/>
  <c r="CR536" i="41"/>
  <c r="CR535" i="41"/>
  <c r="CR534" i="41"/>
  <c r="CR533" i="41"/>
  <c r="CR532" i="41"/>
  <c r="CR531" i="41"/>
  <c r="CR530" i="41"/>
  <c r="CR529" i="41"/>
  <c r="CR528" i="41"/>
  <c r="CR527" i="41"/>
  <c r="CR526" i="41"/>
  <c r="CR525" i="41"/>
  <c r="CR524" i="41"/>
  <c r="CR523" i="41"/>
  <c r="CR522" i="41"/>
  <c r="CR521" i="41"/>
  <c r="CR520" i="41"/>
  <c r="CR519" i="41"/>
  <c r="CR518" i="41"/>
  <c r="CR517" i="41"/>
  <c r="CR516" i="41"/>
  <c r="CR515" i="41"/>
  <c r="CR514" i="41"/>
  <c r="CR513" i="41"/>
  <c r="CR512" i="41"/>
  <c r="CR511" i="41"/>
  <c r="CR510" i="41"/>
  <c r="CR509" i="41"/>
  <c r="CR508" i="41"/>
  <c r="CR507" i="41"/>
  <c r="CR506" i="41"/>
  <c r="CR505" i="41"/>
  <c r="CR504" i="41"/>
  <c r="CR503" i="41"/>
  <c r="CR502" i="41"/>
  <c r="CR501" i="41"/>
  <c r="CR500" i="41"/>
  <c r="CR499" i="41"/>
  <c r="CR498" i="41"/>
  <c r="CR497" i="41"/>
  <c r="CR496" i="41"/>
  <c r="CR495" i="41"/>
  <c r="CR494" i="41"/>
  <c r="CR493" i="41"/>
  <c r="CR492" i="41"/>
  <c r="CR491" i="41"/>
  <c r="CR490" i="41"/>
  <c r="CR489" i="41"/>
  <c r="CR488" i="41"/>
  <c r="CR487" i="41"/>
  <c r="CR486" i="41"/>
  <c r="CR485" i="41"/>
  <c r="CR484" i="41"/>
  <c r="CR483" i="41"/>
  <c r="CR482" i="41"/>
  <c r="CR481" i="41"/>
  <c r="CR480" i="41"/>
  <c r="CR479" i="41"/>
  <c r="CR478" i="41"/>
  <c r="CR477" i="41"/>
  <c r="CR476" i="41"/>
  <c r="CR475" i="41"/>
  <c r="CR474" i="41"/>
  <c r="CR473" i="41"/>
  <c r="CR472" i="41"/>
  <c r="CR471" i="41"/>
  <c r="CR470" i="41"/>
  <c r="CR469" i="41"/>
  <c r="CR468" i="41"/>
  <c r="CR467" i="41"/>
  <c r="CR466" i="41"/>
  <c r="CR465" i="41"/>
  <c r="CR464" i="41"/>
  <c r="CR463" i="41"/>
  <c r="CR462" i="41"/>
  <c r="CR461" i="41"/>
  <c r="CR460" i="41"/>
  <c r="CR459" i="41"/>
  <c r="CR458" i="41"/>
  <c r="CR457" i="41"/>
  <c r="CR456" i="41"/>
  <c r="CR455" i="41"/>
  <c r="CR454" i="41"/>
  <c r="CR453" i="41"/>
  <c r="CR452" i="41"/>
  <c r="CR451" i="41"/>
  <c r="CR450" i="41"/>
  <c r="CR449" i="41"/>
  <c r="CR448" i="41"/>
  <c r="CR447" i="41"/>
  <c r="CR446" i="41"/>
  <c r="CR445" i="41"/>
  <c r="CR444" i="41"/>
  <c r="CR443" i="41"/>
  <c r="CR442" i="41"/>
  <c r="CR441" i="41"/>
  <c r="CR440" i="41"/>
  <c r="CR439" i="41"/>
  <c r="CR438" i="41"/>
  <c r="CR437" i="41"/>
  <c r="CR436" i="41"/>
  <c r="CR435" i="41"/>
  <c r="CR434" i="41"/>
  <c r="CR433" i="41"/>
  <c r="CR432" i="41"/>
  <c r="CR431" i="41"/>
  <c r="CR430" i="41"/>
  <c r="CR429" i="41"/>
  <c r="CR428" i="41"/>
  <c r="CR427" i="41"/>
  <c r="CR426" i="41"/>
  <c r="CR425" i="41"/>
  <c r="CR424" i="41"/>
  <c r="CR423" i="41"/>
  <c r="CR422" i="41"/>
  <c r="CR421" i="41"/>
  <c r="CR420" i="41"/>
  <c r="CR419" i="41"/>
  <c r="CR418" i="41"/>
  <c r="CR417" i="41"/>
  <c r="CR416" i="41"/>
  <c r="CR415" i="41"/>
  <c r="CR414" i="41"/>
  <c r="CR413" i="41"/>
  <c r="CR412" i="41"/>
  <c r="CR411" i="41"/>
  <c r="CR410" i="41"/>
  <c r="CR409" i="41"/>
  <c r="CR408" i="41"/>
  <c r="CR407" i="41"/>
  <c r="CR406" i="41"/>
  <c r="CR405" i="41"/>
  <c r="CR404" i="41"/>
  <c r="CR403" i="41"/>
  <c r="CR402" i="41"/>
  <c r="CR401" i="41"/>
  <c r="CR400" i="41"/>
  <c r="CR399" i="41"/>
  <c r="CR398" i="41"/>
  <c r="CR397" i="41"/>
  <c r="CR396" i="41"/>
  <c r="CR395" i="41"/>
  <c r="CR394" i="41"/>
  <c r="CR393" i="41"/>
  <c r="CR392" i="41"/>
  <c r="CR391" i="41"/>
  <c r="CR390" i="41"/>
  <c r="CR389" i="41"/>
  <c r="CR388" i="41"/>
  <c r="CR387" i="41"/>
  <c r="CR386" i="41"/>
  <c r="CR385" i="41"/>
  <c r="CR384" i="41"/>
  <c r="CR383" i="41"/>
  <c r="CR382" i="41"/>
  <c r="CR381" i="41"/>
  <c r="CR380" i="41"/>
  <c r="CR379" i="41"/>
  <c r="CR378" i="41"/>
  <c r="CR377" i="41"/>
  <c r="CR376" i="41"/>
  <c r="CR375" i="41"/>
  <c r="CR374" i="41"/>
  <c r="CR373" i="41"/>
  <c r="CR372" i="41"/>
  <c r="CR371" i="41"/>
  <c r="CR370" i="41"/>
  <c r="CR369" i="41"/>
  <c r="CR368" i="41"/>
  <c r="CR367" i="41"/>
  <c r="CR366" i="41"/>
  <c r="CR365" i="41"/>
  <c r="CR364" i="41"/>
  <c r="CR363" i="41"/>
  <c r="CR362" i="41"/>
  <c r="CR361" i="41"/>
  <c r="CR360" i="41"/>
  <c r="CR359" i="41"/>
  <c r="CR358" i="41"/>
  <c r="CR357" i="41"/>
  <c r="CR356" i="41"/>
  <c r="CR355" i="41"/>
  <c r="CR354" i="41"/>
  <c r="CR353" i="41"/>
  <c r="CR352" i="41"/>
  <c r="CR351" i="41"/>
  <c r="CR350" i="41"/>
  <c r="CR349" i="41"/>
  <c r="CR348" i="41"/>
  <c r="CR347" i="41"/>
  <c r="CR346" i="41"/>
  <c r="CR345" i="41"/>
  <c r="CR344" i="41"/>
  <c r="CR343" i="41"/>
  <c r="CR342" i="41"/>
  <c r="CR341" i="41"/>
  <c r="CR340" i="41"/>
  <c r="CR339" i="41"/>
  <c r="CR338" i="41"/>
  <c r="CR337" i="41"/>
  <c r="CR336" i="41"/>
  <c r="CR335" i="41"/>
  <c r="CR334" i="41"/>
  <c r="CR333" i="41"/>
  <c r="CR332" i="41"/>
  <c r="CR331" i="41"/>
  <c r="CR330" i="41"/>
  <c r="CR329" i="41"/>
  <c r="CR328" i="41"/>
  <c r="CR327" i="41"/>
  <c r="CR326" i="41"/>
  <c r="CR325" i="41"/>
  <c r="CR324" i="41"/>
  <c r="CR323" i="41"/>
  <c r="CR322" i="41"/>
  <c r="CR321" i="41"/>
  <c r="CR320" i="41"/>
  <c r="CR319" i="41"/>
  <c r="CR318" i="41"/>
  <c r="CR317" i="41"/>
  <c r="CR316" i="41"/>
  <c r="CR315" i="41"/>
  <c r="CR314" i="41"/>
  <c r="CR313" i="41"/>
  <c r="CR312" i="41"/>
  <c r="CR311" i="41"/>
  <c r="CR310" i="41"/>
  <c r="CR309" i="41"/>
  <c r="CR308" i="41"/>
  <c r="CR307" i="41"/>
  <c r="CR306" i="41"/>
  <c r="CR305" i="41"/>
  <c r="CR304" i="41"/>
  <c r="CR303" i="41"/>
  <c r="CR302" i="41"/>
  <c r="CR301" i="41"/>
  <c r="CR300" i="41"/>
  <c r="CR299" i="41"/>
  <c r="CR298" i="41"/>
  <c r="CR297" i="41"/>
  <c r="CR296" i="41"/>
  <c r="CR295" i="41"/>
  <c r="CR294" i="41"/>
  <c r="CR293" i="41"/>
  <c r="CR292" i="41"/>
  <c r="CR291" i="41"/>
  <c r="CR290" i="41"/>
  <c r="CR289" i="41"/>
  <c r="CR288" i="41"/>
  <c r="CR287" i="41"/>
  <c r="CR286" i="41"/>
  <c r="CR285" i="41"/>
  <c r="CR284" i="41"/>
  <c r="CR283" i="41"/>
  <c r="CR282" i="41"/>
  <c r="CR281" i="41"/>
  <c r="CR280" i="41"/>
  <c r="CR279" i="41"/>
  <c r="CR278" i="41"/>
  <c r="CR277" i="41"/>
  <c r="CR276" i="41"/>
  <c r="CR275" i="41"/>
  <c r="CR274" i="41"/>
  <c r="CR273" i="41"/>
  <c r="CR272" i="41"/>
  <c r="CR271" i="41"/>
  <c r="CR270" i="41"/>
  <c r="CR269" i="41"/>
  <c r="CR268" i="41"/>
  <c r="CR267" i="41"/>
  <c r="CR266" i="41"/>
  <c r="CR265" i="41"/>
  <c r="CR264" i="41"/>
  <c r="CR263" i="41"/>
  <c r="CR262" i="41"/>
  <c r="CR261" i="41"/>
  <c r="CR260" i="41"/>
  <c r="CR259" i="41"/>
  <c r="CR258" i="41"/>
  <c r="CR257" i="41"/>
  <c r="CR256" i="41"/>
  <c r="CR255" i="41"/>
  <c r="CR254" i="41"/>
  <c r="CR253" i="41"/>
  <c r="CR252" i="41"/>
  <c r="CR251" i="41"/>
  <c r="CR250" i="41"/>
  <c r="CR249" i="41"/>
  <c r="CR248" i="41"/>
  <c r="CR247" i="41"/>
  <c r="CR246" i="41"/>
  <c r="CR245" i="41"/>
  <c r="CR244" i="41"/>
  <c r="CR243" i="41"/>
  <c r="CR242" i="41"/>
  <c r="CR241" i="41"/>
  <c r="CR240" i="41"/>
  <c r="CR239" i="41"/>
  <c r="CR238" i="41"/>
  <c r="CR237" i="41"/>
  <c r="CR236" i="41"/>
  <c r="CR235" i="41"/>
  <c r="CR234" i="41"/>
  <c r="CR233" i="41"/>
  <c r="CR232" i="41"/>
  <c r="CR231" i="41"/>
  <c r="CR230" i="41"/>
  <c r="CR229" i="41"/>
  <c r="CR228" i="41"/>
  <c r="CR227" i="41"/>
  <c r="CR226" i="41"/>
  <c r="CR225" i="41"/>
  <c r="CR224" i="41"/>
  <c r="CR223" i="41"/>
  <c r="CR222" i="41"/>
  <c r="CR221" i="41"/>
  <c r="CR220" i="41"/>
  <c r="CR219" i="41"/>
  <c r="CR218" i="41"/>
  <c r="CR217" i="41"/>
  <c r="CR216" i="41"/>
  <c r="CR215" i="41"/>
  <c r="CR214" i="41"/>
  <c r="CR213" i="41"/>
  <c r="CR212" i="41"/>
  <c r="CR211" i="41"/>
  <c r="CR210" i="41"/>
  <c r="CR209" i="41"/>
  <c r="CR208" i="41"/>
  <c r="CR207" i="41"/>
  <c r="CR206" i="41"/>
  <c r="CR205" i="41"/>
  <c r="CR204" i="41"/>
  <c r="CR203" i="41"/>
  <c r="CR202" i="41"/>
  <c r="CR201" i="41"/>
  <c r="CR200" i="41"/>
  <c r="CR199" i="41"/>
  <c r="CR198" i="41"/>
  <c r="CR197" i="41"/>
  <c r="CR196" i="41"/>
  <c r="CR195" i="41"/>
  <c r="CR194" i="41"/>
  <c r="CR193" i="41"/>
  <c r="CR192" i="41"/>
  <c r="CR191" i="41"/>
  <c r="CR190" i="41"/>
  <c r="CR189" i="41"/>
  <c r="CR188" i="41"/>
  <c r="CR187" i="41"/>
  <c r="CR186" i="41"/>
  <c r="CR185" i="41"/>
  <c r="CR184" i="41"/>
  <c r="CR183" i="41"/>
  <c r="CR182" i="41"/>
  <c r="CR181" i="41"/>
  <c r="CR180" i="41"/>
  <c r="CR179" i="41"/>
  <c r="CR178" i="41"/>
  <c r="CR177" i="41"/>
  <c r="CR176" i="41"/>
  <c r="CR175" i="41"/>
  <c r="CR174" i="41"/>
  <c r="CR173" i="41"/>
  <c r="CR172" i="41"/>
  <c r="CR171" i="41"/>
  <c r="CR170" i="41"/>
  <c r="CR169" i="41"/>
  <c r="CR168" i="41"/>
  <c r="CR167" i="41"/>
  <c r="CR166" i="41"/>
  <c r="CR165" i="41"/>
  <c r="CR164" i="41"/>
  <c r="CR163" i="41"/>
  <c r="CR162" i="41"/>
  <c r="CR161" i="41"/>
  <c r="CR160" i="41"/>
  <c r="CR159" i="41"/>
  <c r="CR158" i="41"/>
  <c r="CR157" i="41"/>
  <c r="CR156" i="41"/>
  <c r="CR155" i="41"/>
  <c r="CR154" i="41"/>
  <c r="CR153" i="41"/>
  <c r="CR152" i="41"/>
  <c r="CR151" i="41"/>
  <c r="CR150" i="41"/>
  <c r="CR149" i="41"/>
  <c r="CR148" i="41"/>
  <c r="CR147" i="41"/>
  <c r="CR146" i="41"/>
  <c r="CR145" i="41"/>
  <c r="CR144" i="41"/>
  <c r="CR143" i="41"/>
  <c r="CR142" i="41"/>
  <c r="CR141" i="41"/>
  <c r="CR140" i="41"/>
  <c r="CR139" i="41"/>
  <c r="CR138" i="41"/>
  <c r="CR137" i="41"/>
  <c r="CR136" i="41"/>
  <c r="CR135" i="41"/>
  <c r="CR134" i="41"/>
  <c r="CR133" i="41"/>
  <c r="CR132" i="41"/>
  <c r="CR131" i="41"/>
  <c r="CR130" i="41"/>
  <c r="CR129" i="41"/>
  <c r="CR128" i="41"/>
  <c r="CR127" i="41"/>
  <c r="CR126" i="41"/>
  <c r="CR125" i="41"/>
  <c r="CR124" i="41"/>
  <c r="CR123" i="41"/>
  <c r="CR122" i="41"/>
  <c r="CR121" i="41"/>
  <c r="CR120" i="41"/>
  <c r="CR119" i="41"/>
  <c r="CR118" i="41"/>
  <c r="CR117" i="41"/>
  <c r="CR116" i="41"/>
  <c r="CR115" i="41"/>
  <c r="CR114" i="41"/>
  <c r="CR113" i="41"/>
  <c r="CR112" i="41"/>
  <c r="CR111" i="41"/>
  <c r="CR110" i="41"/>
  <c r="CR109" i="41"/>
  <c r="CR108" i="41"/>
  <c r="CR107" i="41"/>
  <c r="CR106" i="41"/>
  <c r="CR105" i="41"/>
  <c r="CR104" i="41"/>
  <c r="CR103" i="41"/>
  <c r="CR102" i="41"/>
  <c r="CR101" i="41"/>
  <c r="CR100" i="41"/>
  <c r="CR99" i="41"/>
  <c r="CR98" i="41"/>
  <c r="CR97" i="41"/>
  <c r="CR96" i="41"/>
  <c r="CR95" i="41"/>
  <c r="CR94" i="41"/>
  <c r="CR93" i="41"/>
  <c r="CR92" i="41"/>
  <c r="CR91" i="41"/>
  <c r="CR90" i="41"/>
  <c r="CR89" i="41"/>
  <c r="CR88" i="41"/>
  <c r="CR87" i="41"/>
  <c r="CR86" i="41"/>
  <c r="CR85" i="41"/>
  <c r="CR84" i="41"/>
  <c r="CR83" i="41"/>
  <c r="CR82" i="41"/>
  <c r="CR81" i="41"/>
  <c r="CR80" i="41"/>
  <c r="CR79" i="41"/>
  <c r="CR78" i="41"/>
  <c r="CR77" i="41"/>
  <c r="CR76" i="41"/>
  <c r="CR75" i="41"/>
  <c r="CR74" i="41"/>
  <c r="CR73" i="41"/>
  <c r="CR72" i="41"/>
  <c r="CR71" i="41"/>
  <c r="CR70" i="41"/>
  <c r="CR69" i="41"/>
  <c r="CR68" i="41"/>
  <c r="CR67" i="41"/>
  <c r="CR66" i="41"/>
  <c r="CR65" i="41"/>
  <c r="CR64" i="41"/>
  <c r="CR63" i="41"/>
  <c r="CR62" i="41"/>
  <c r="CR61" i="41"/>
  <c r="CR60" i="41"/>
  <c r="CR59" i="41"/>
  <c r="CR58" i="41"/>
  <c r="CR57" i="41"/>
  <c r="CR56" i="41"/>
  <c r="CR55" i="41"/>
  <c r="CR54" i="41"/>
  <c r="CR53" i="41"/>
  <c r="CR52" i="41"/>
  <c r="CR51" i="41"/>
  <c r="CR50" i="41"/>
  <c r="CR49" i="41"/>
  <c r="CR48" i="41"/>
  <c r="CR47" i="41"/>
  <c r="CR46" i="41"/>
  <c r="CR45" i="41"/>
  <c r="CR44" i="41"/>
  <c r="CR43" i="41"/>
  <c r="CR42" i="41"/>
  <c r="CR41" i="41"/>
  <c r="CR40" i="41"/>
  <c r="CR39" i="41"/>
  <c r="CR38" i="41"/>
  <c r="CR37" i="41"/>
  <c r="CR35" i="41"/>
  <c r="CK1034" i="41"/>
  <c r="CK1033" i="41"/>
  <c r="CK1032" i="41"/>
  <c r="CK1031" i="41"/>
  <c r="CK1030" i="41"/>
  <c r="CK1029" i="41"/>
  <c r="CK1028" i="41"/>
  <c r="CK1027" i="41"/>
  <c r="CK1026" i="41"/>
  <c r="CK1025" i="41"/>
  <c r="CK1024" i="41"/>
  <c r="CK1023" i="41"/>
  <c r="CK1022" i="41"/>
  <c r="CK1021" i="41"/>
  <c r="CK1020" i="41"/>
  <c r="CK1019" i="41"/>
  <c r="CK1018" i="41"/>
  <c r="CK1017" i="41"/>
  <c r="CK1016" i="41"/>
  <c r="CK1015" i="41"/>
  <c r="CK1014" i="41"/>
  <c r="CK1013" i="41"/>
  <c r="CK1012" i="41"/>
  <c r="CK1011" i="41"/>
  <c r="CK1010" i="41"/>
  <c r="CK1009" i="41"/>
  <c r="CK1008" i="41"/>
  <c r="CK1007" i="41"/>
  <c r="CK1006" i="41"/>
  <c r="CK1005" i="41"/>
  <c r="CK1004" i="41"/>
  <c r="CK1003" i="41"/>
  <c r="CK1002" i="41"/>
  <c r="CK1001" i="41"/>
  <c r="CK1000" i="41"/>
  <c r="CK999" i="41"/>
  <c r="CK998" i="41"/>
  <c r="CK997" i="41"/>
  <c r="CK996" i="41"/>
  <c r="CK995" i="41"/>
  <c r="CK994" i="41"/>
  <c r="CK993" i="41"/>
  <c r="CK992" i="41"/>
  <c r="CK991" i="41"/>
  <c r="CK990" i="41"/>
  <c r="CK989" i="41"/>
  <c r="CK988" i="41"/>
  <c r="CK987" i="41"/>
  <c r="CK986" i="41"/>
  <c r="CK985" i="41"/>
  <c r="CK984" i="41"/>
  <c r="CK983" i="41"/>
  <c r="CK982" i="41"/>
  <c r="CK981" i="41"/>
  <c r="CK980" i="41"/>
  <c r="CK979" i="41"/>
  <c r="CK978" i="41"/>
  <c r="CK977" i="41"/>
  <c r="CK976" i="41"/>
  <c r="CK975" i="41"/>
  <c r="CK974" i="41"/>
  <c r="CK973" i="41"/>
  <c r="CK972" i="41"/>
  <c r="CK971" i="41"/>
  <c r="CK970" i="41"/>
  <c r="CK969" i="41"/>
  <c r="CK968" i="41"/>
  <c r="CK967" i="41"/>
  <c r="CK966" i="41"/>
  <c r="CK965" i="41"/>
  <c r="CK964" i="41"/>
  <c r="CK963" i="41"/>
  <c r="CK962" i="41"/>
  <c r="CK961" i="41"/>
  <c r="CK960" i="41"/>
  <c r="CK959" i="41"/>
  <c r="CK958" i="41"/>
  <c r="CK957" i="41"/>
  <c r="CK956" i="41"/>
  <c r="CK955" i="41"/>
  <c r="CK954" i="41"/>
  <c r="CK953" i="41"/>
  <c r="CK952" i="41"/>
  <c r="CK951" i="41"/>
  <c r="CK950" i="41"/>
  <c r="CK949" i="41"/>
  <c r="CK948" i="41"/>
  <c r="CK947" i="41"/>
  <c r="CK946" i="41"/>
  <c r="CK945" i="41"/>
  <c r="CK944" i="41"/>
  <c r="CK943" i="41"/>
  <c r="CK942" i="41"/>
  <c r="CK941" i="41"/>
  <c r="CK940" i="41"/>
  <c r="CK939" i="41"/>
  <c r="CK938" i="41"/>
  <c r="CK937" i="41"/>
  <c r="CK936" i="41"/>
  <c r="CK935" i="41"/>
  <c r="CK934" i="41"/>
  <c r="CK933" i="41"/>
  <c r="CK932" i="41"/>
  <c r="CK931" i="41"/>
  <c r="CK930" i="41"/>
  <c r="CK929" i="41"/>
  <c r="CK928" i="41"/>
  <c r="CK927" i="41"/>
  <c r="CK926" i="41"/>
  <c r="CK925" i="41"/>
  <c r="CK924" i="41"/>
  <c r="CK923" i="41"/>
  <c r="CK922" i="41"/>
  <c r="CK921" i="41"/>
  <c r="CK920" i="41"/>
  <c r="CK919" i="41"/>
  <c r="CK918" i="41"/>
  <c r="CK917" i="41"/>
  <c r="CK916" i="41"/>
  <c r="CK915" i="41"/>
  <c r="CK914" i="41"/>
  <c r="CK913" i="41"/>
  <c r="CK912" i="41"/>
  <c r="CK911" i="41"/>
  <c r="CK910" i="41"/>
  <c r="CK909" i="41"/>
  <c r="CK908" i="41"/>
  <c r="CK907" i="41"/>
  <c r="CK906" i="41"/>
  <c r="CK905" i="41"/>
  <c r="CK904" i="41"/>
  <c r="CK903" i="41"/>
  <c r="CK902" i="41"/>
  <c r="CK901" i="41"/>
  <c r="CK900" i="41"/>
  <c r="CK899" i="41"/>
  <c r="CK898" i="41"/>
  <c r="CK897" i="41"/>
  <c r="CK896" i="41"/>
  <c r="CK895" i="41"/>
  <c r="CK894" i="41"/>
  <c r="CK893" i="41"/>
  <c r="CK892" i="41"/>
  <c r="CK891" i="41"/>
  <c r="CK890" i="41"/>
  <c r="CK889" i="41"/>
  <c r="CK888" i="41"/>
  <c r="CK887" i="41"/>
  <c r="CK886" i="41"/>
  <c r="CK885" i="41"/>
  <c r="CK884" i="41"/>
  <c r="CK883" i="41"/>
  <c r="CK882" i="41"/>
  <c r="CK881" i="41"/>
  <c r="CK880" i="41"/>
  <c r="CK879" i="41"/>
  <c r="CK878" i="41"/>
  <c r="CK877" i="41"/>
  <c r="CK876" i="41"/>
  <c r="CK875" i="41"/>
  <c r="CK874" i="41"/>
  <c r="CK873" i="41"/>
  <c r="CK872" i="41"/>
  <c r="CK871" i="41"/>
  <c r="CK870" i="41"/>
  <c r="CK869" i="41"/>
  <c r="CK868" i="41"/>
  <c r="CK867" i="41"/>
  <c r="CK866" i="41"/>
  <c r="CK865" i="41"/>
  <c r="CK864" i="41"/>
  <c r="CK863" i="41"/>
  <c r="CK862" i="41"/>
  <c r="CK861" i="41"/>
  <c r="CK860" i="41"/>
  <c r="CK859" i="41"/>
  <c r="CK858" i="41"/>
  <c r="CK857" i="41"/>
  <c r="CK856" i="41"/>
  <c r="CK855" i="41"/>
  <c r="CK854" i="41"/>
  <c r="CK853" i="41"/>
  <c r="CK852" i="41"/>
  <c r="CK851" i="41"/>
  <c r="CK850" i="41"/>
  <c r="CK849" i="41"/>
  <c r="CK848" i="41"/>
  <c r="CK847" i="41"/>
  <c r="CK846" i="41"/>
  <c r="CK845" i="41"/>
  <c r="CK844" i="41"/>
  <c r="CK843" i="41"/>
  <c r="CK842" i="41"/>
  <c r="CK841" i="41"/>
  <c r="CK840" i="41"/>
  <c r="CK839" i="41"/>
  <c r="CK838" i="41"/>
  <c r="CK837" i="41"/>
  <c r="CK836" i="41"/>
  <c r="CK835" i="41"/>
  <c r="CK834" i="41"/>
  <c r="CK833" i="41"/>
  <c r="CK832" i="41"/>
  <c r="CK831" i="41"/>
  <c r="CK830" i="41"/>
  <c r="CK829" i="41"/>
  <c r="CK828" i="41"/>
  <c r="CK827" i="41"/>
  <c r="CK826" i="41"/>
  <c r="CK825" i="41"/>
  <c r="CK824" i="41"/>
  <c r="CK823" i="41"/>
  <c r="CK822" i="41"/>
  <c r="CK821" i="41"/>
  <c r="CK820" i="41"/>
  <c r="CK819" i="41"/>
  <c r="CK818" i="41"/>
  <c r="CK817" i="41"/>
  <c r="CK816" i="41"/>
  <c r="CK815" i="41"/>
  <c r="CK814" i="41"/>
  <c r="CK813" i="41"/>
  <c r="CK812" i="41"/>
  <c r="CK811" i="41"/>
  <c r="CK810" i="41"/>
  <c r="CK809" i="41"/>
  <c r="CK808" i="41"/>
  <c r="CK807" i="41"/>
  <c r="CK806" i="41"/>
  <c r="CK805" i="41"/>
  <c r="CK804" i="41"/>
  <c r="CK803" i="41"/>
  <c r="CK802" i="41"/>
  <c r="CK801" i="41"/>
  <c r="CK800" i="41"/>
  <c r="CK799" i="41"/>
  <c r="CK798" i="41"/>
  <c r="CK797" i="41"/>
  <c r="CK796" i="41"/>
  <c r="CK795" i="41"/>
  <c r="CK794" i="41"/>
  <c r="CK793" i="41"/>
  <c r="CK792" i="41"/>
  <c r="CK791" i="41"/>
  <c r="CK790" i="41"/>
  <c r="CK789" i="41"/>
  <c r="CK788" i="41"/>
  <c r="CK787" i="41"/>
  <c r="CK786" i="41"/>
  <c r="CK785" i="41"/>
  <c r="CK784" i="41"/>
  <c r="CK783" i="41"/>
  <c r="CK782" i="41"/>
  <c r="CK781" i="41"/>
  <c r="CK780" i="41"/>
  <c r="CK779" i="41"/>
  <c r="CK778" i="41"/>
  <c r="CK777" i="41"/>
  <c r="CK776" i="41"/>
  <c r="CK775" i="41"/>
  <c r="CK774" i="41"/>
  <c r="CK773" i="41"/>
  <c r="CK772" i="41"/>
  <c r="CK771" i="41"/>
  <c r="CK770" i="41"/>
  <c r="CK769" i="41"/>
  <c r="CK768" i="41"/>
  <c r="CK767" i="41"/>
  <c r="CK766" i="41"/>
  <c r="CK765" i="41"/>
  <c r="CK764" i="41"/>
  <c r="CK763" i="41"/>
  <c r="CK762" i="41"/>
  <c r="CK761" i="41"/>
  <c r="CK760" i="41"/>
  <c r="CK759" i="41"/>
  <c r="CK758" i="41"/>
  <c r="CK757" i="41"/>
  <c r="CK756" i="41"/>
  <c r="CK755" i="41"/>
  <c r="CK754" i="41"/>
  <c r="CK753" i="41"/>
  <c r="CK752" i="41"/>
  <c r="CK751" i="41"/>
  <c r="CK750" i="41"/>
  <c r="CK749" i="41"/>
  <c r="CK748" i="41"/>
  <c r="CK747" i="41"/>
  <c r="CK746" i="41"/>
  <c r="CK745" i="41"/>
  <c r="CK744" i="41"/>
  <c r="CK743" i="41"/>
  <c r="CK742" i="41"/>
  <c r="CK741" i="41"/>
  <c r="CK740" i="41"/>
  <c r="CK739" i="41"/>
  <c r="CK738" i="41"/>
  <c r="CK737" i="41"/>
  <c r="CK736" i="41"/>
  <c r="CK735" i="41"/>
  <c r="CK734" i="41"/>
  <c r="CK733" i="41"/>
  <c r="CK732" i="41"/>
  <c r="CK731" i="41"/>
  <c r="CK730" i="41"/>
  <c r="CK729" i="41"/>
  <c r="CK728" i="41"/>
  <c r="CK727" i="41"/>
  <c r="CK726" i="41"/>
  <c r="CK725" i="41"/>
  <c r="CK724" i="41"/>
  <c r="CK723" i="41"/>
  <c r="CK722" i="41"/>
  <c r="CK721" i="41"/>
  <c r="CK720" i="41"/>
  <c r="CK719" i="41"/>
  <c r="CK718" i="41"/>
  <c r="CK717" i="41"/>
  <c r="CK716" i="41"/>
  <c r="CK715" i="41"/>
  <c r="CK714" i="41"/>
  <c r="CK713" i="41"/>
  <c r="CK712" i="41"/>
  <c r="CK711" i="41"/>
  <c r="CK710" i="41"/>
  <c r="CK709" i="41"/>
  <c r="CK708" i="41"/>
  <c r="CK707" i="41"/>
  <c r="CK706" i="41"/>
  <c r="CK705" i="41"/>
  <c r="CK704" i="41"/>
  <c r="CK703" i="41"/>
  <c r="CK702" i="41"/>
  <c r="CK701" i="41"/>
  <c r="CK700" i="41"/>
  <c r="CK699" i="41"/>
  <c r="CK698" i="41"/>
  <c r="CK697" i="41"/>
  <c r="CK696" i="41"/>
  <c r="CK695" i="41"/>
  <c r="CK694" i="41"/>
  <c r="CK693" i="41"/>
  <c r="CK692" i="41"/>
  <c r="CK691" i="41"/>
  <c r="CK690" i="41"/>
  <c r="CK689" i="41"/>
  <c r="CK688" i="41"/>
  <c r="CK687" i="41"/>
  <c r="CK686" i="41"/>
  <c r="CK685" i="41"/>
  <c r="CK684" i="41"/>
  <c r="CK683" i="41"/>
  <c r="CK682" i="41"/>
  <c r="CK681" i="41"/>
  <c r="CK680" i="41"/>
  <c r="CK679" i="41"/>
  <c r="CK678" i="41"/>
  <c r="CK677" i="41"/>
  <c r="CK676" i="41"/>
  <c r="CK675" i="41"/>
  <c r="CK674" i="41"/>
  <c r="CK673" i="41"/>
  <c r="CK672" i="41"/>
  <c r="CK671" i="41"/>
  <c r="CK670" i="41"/>
  <c r="CK669" i="41"/>
  <c r="CK668" i="41"/>
  <c r="CK667" i="41"/>
  <c r="CK666" i="41"/>
  <c r="CK665" i="41"/>
  <c r="CK664" i="41"/>
  <c r="CK663" i="41"/>
  <c r="CK662" i="41"/>
  <c r="CK661" i="41"/>
  <c r="CK660" i="41"/>
  <c r="CK659" i="41"/>
  <c r="CK658" i="41"/>
  <c r="CK657" i="41"/>
  <c r="CK656" i="41"/>
  <c r="CK655" i="41"/>
  <c r="CK654" i="41"/>
  <c r="CK653" i="41"/>
  <c r="CK652" i="41"/>
  <c r="CK651" i="41"/>
  <c r="CK650" i="41"/>
  <c r="CK649" i="41"/>
  <c r="CK648" i="41"/>
  <c r="CK647" i="41"/>
  <c r="CK646" i="41"/>
  <c r="CK645" i="41"/>
  <c r="CK644" i="41"/>
  <c r="CK643" i="41"/>
  <c r="CK642" i="41"/>
  <c r="CK641" i="41"/>
  <c r="CK640" i="41"/>
  <c r="CK639" i="41"/>
  <c r="CK638" i="41"/>
  <c r="CK637" i="41"/>
  <c r="CK636" i="41"/>
  <c r="CK635" i="41"/>
  <c r="CK634" i="41"/>
  <c r="CK633" i="41"/>
  <c r="CK632" i="41"/>
  <c r="CK631" i="41"/>
  <c r="CK630" i="41"/>
  <c r="CK629" i="41"/>
  <c r="CK628" i="41"/>
  <c r="CK627" i="41"/>
  <c r="CK626" i="41"/>
  <c r="CK625" i="41"/>
  <c r="CK624" i="41"/>
  <c r="CK623" i="41"/>
  <c r="CK622" i="41"/>
  <c r="CK621" i="41"/>
  <c r="CK620" i="41"/>
  <c r="CK619" i="41"/>
  <c r="CK618" i="41"/>
  <c r="CK617" i="41"/>
  <c r="CK616" i="41"/>
  <c r="CK615" i="41"/>
  <c r="CK614" i="41"/>
  <c r="CK613" i="41"/>
  <c r="CK612" i="41"/>
  <c r="CK611" i="41"/>
  <c r="CK610" i="41"/>
  <c r="CK609" i="41"/>
  <c r="CK608" i="41"/>
  <c r="CK607" i="41"/>
  <c r="CK606" i="41"/>
  <c r="CK605" i="41"/>
  <c r="CK604" i="41"/>
  <c r="CK603" i="41"/>
  <c r="CK602" i="41"/>
  <c r="CK601" i="41"/>
  <c r="CK600" i="41"/>
  <c r="CK599" i="41"/>
  <c r="CK598" i="41"/>
  <c r="CK597" i="41"/>
  <c r="CK596" i="41"/>
  <c r="CK595" i="41"/>
  <c r="CK594" i="41"/>
  <c r="CK593" i="41"/>
  <c r="CK592" i="41"/>
  <c r="CK591" i="41"/>
  <c r="CK590" i="41"/>
  <c r="CK589" i="41"/>
  <c r="CK588" i="41"/>
  <c r="CK587" i="41"/>
  <c r="CK586" i="41"/>
  <c r="CK585" i="41"/>
  <c r="CK584" i="41"/>
  <c r="CK583" i="41"/>
  <c r="CK582" i="41"/>
  <c r="CK581" i="41"/>
  <c r="CK580" i="41"/>
  <c r="CK579" i="41"/>
  <c r="CK578" i="41"/>
  <c r="CK577" i="41"/>
  <c r="CK576" i="41"/>
  <c r="CK575" i="41"/>
  <c r="CK574" i="41"/>
  <c r="CK573" i="41"/>
  <c r="CK572" i="41"/>
  <c r="CK571" i="41"/>
  <c r="CK570" i="41"/>
  <c r="CK569" i="41"/>
  <c r="CK568" i="41"/>
  <c r="CK567" i="41"/>
  <c r="CK566" i="41"/>
  <c r="CK565" i="41"/>
  <c r="CK564" i="41"/>
  <c r="CK563" i="41"/>
  <c r="CK562" i="41"/>
  <c r="CK561" i="41"/>
  <c r="CK560" i="41"/>
  <c r="CK559" i="41"/>
  <c r="CK558" i="41"/>
  <c r="CK557" i="41"/>
  <c r="CK556" i="41"/>
  <c r="CK555" i="41"/>
  <c r="CK554" i="41"/>
  <c r="CK553" i="41"/>
  <c r="CK552" i="41"/>
  <c r="CK551" i="41"/>
  <c r="CK550" i="41"/>
  <c r="CK549" i="41"/>
  <c r="CK548" i="41"/>
  <c r="CK547" i="41"/>
  <c r="CK546" i="41"/>
  <c r="CK545" i="41"/>
  <c r="CK544" i="41"/>
  <c r="CK543" i="41"/>
  <c r="CK542" i="41"/>
  <c r="CK541" i="41"/>
  <c r="CK540" i="41"/>
  <c r="CK539" i="41"/>
  <c r="CK538" i="41"/>
  <c r="CK537" i="41"/>
  <c r="CK536" i="41"/>
  <c r="CK535" i="41"/>
  <c r="CK534" i="41"/>
  <c r="CK533" i="41"/>
  <c r="CK532" i="41"/>
  <c r="CK531" i="41"/>
  <c r="CK530" i="41"/>
  <c r="CK529" i="41"/>
  <c r="CK528" i="41"/>
  <c r="CK527" i="41"/>
  <c r="CK526" i="41"/>
  <c r="CK525" i="41"/>
  <c r="CK524" i="41"/>
  <c r="CK523" i="41"/>
  <c r="CK522" i="41"/>
  <c r="CK521" i="41"/>
  <c r="CK520" i="41"/>
  <c r="CK519" i="41"/>
  <c r="CK518" i="41"/>
  <c r="CK517" i="41"/>
  <c r="CK516" i="41"/>
  <c r="CK515" i="41"/>
  <c r="CK514" i="41"/>
  <c r="CK513" i="41"/>
  <c r="CK512" i="41"/>
  <c r="CK511" i="41"/>
  <c r="CK510" i="41"/>
  <c r="CK509" i="41"/>
  <c r="CK508" i="41"/>
  <c r="CK507" i="41"/>
  <c r="CK506" i="41"/>
  <c r="CK505" i="41"/>
  <c r="CK504" i="41"/>
  <c r="CK503" i="41"/>
  <c r="CK502" i="41"/>
  <c r="CK501" i="41"/>
  <c r="CK500" i="41"/>
  <c r="CK499" i="41"/>
  <c r="CK498" i="41"/>
  <c r="CK497" i="41"/>
  <c r="CK496" i="41"/>
  <c r="CK495" i="41"/>
  <c r="CK494" i="41"/>
  <c r="CK493" i="41"/>
  <c r="CK492" i="41"/>
  <c r="CK491" i="41"/>
  <c r="CK490" i="41"/>
  <c r="CK489" i="41"/>
  <c r="CK488" i="41"/>
  <c r="CK487" i="41"/>
  <c r="CK486" i="41"/>
  <c r="CK485" i="41"/>
  <c r="CK484" i="41"/>
  <c r="CK483" i="41"/>
  <c r="CK482" i="41"/>
  <c r="CK481" i="41"/>
  <c r="CK480" i="41"/>
  <c r="CK479" i="41"/>
  <c r="CK478" i="41"/>
  <c r="CK477" i="41"/>
  <c r="CK476" i="41"/>
  <c r="CK475" i="41"/>
  <c r="CK474" i="41"/>
  <c r="CK473" i="41"/>
  <c r="CK472" i="41"/>
  <c r="CK471" i="41"/>
  <c r="CK470" i="41"/>
  <c r="CK469" i="41"/>
  <c r="CK468" i="41"/>
  <c r="CK467" i="41"/>
  <c r="CK466" i="41"/>
  <c r="CK465" i="41"/>
  <c r="CK464" i="41"/>
  <c r="CK463" i="41"/>
  <c r="CK462" i="41"/>
  <c r="CK461" i="41"/>
  <c r="CK460" i="41"/>
  <c r="CK459" i="41"/>
  <c r="CK458" i="41"/>
  <c r="CK457" i="41"/>
  <c r="CK456" i="41"/>
  <c r="CK455" i="41"/>
  <c r="CK454" i="41"/>
  <c r="CK453" i="41"/>
  <c r="CK452" i="41"/>
  <c r="CK451" i="41"/>
  <c r="CK450" i="41"/>
  <c r="CK449" i="41"/>
  <c r="CK448" i="41"/>
  <c r="CK447" i="41"/>
  <c r="CK446" i="41"/>
  <c r="CK445" i="41"/>
  <c r="CK444" i="41"/>
  <c r="CK443" i="41"/>
  <c r="CK442" i="41"/>
  <c r="CK441" i="41"/>
  <c r="CK440" i="41"/>
  <c r="CK439" i="41"/>
  <c r="CK438" i="41"/>
  <c r="CK437" i="41"/>
  <c r="CK436" i="41"/>
  <c r="CK435" i="41"/>
  <c r="CK434" i="41"/>
  <c r="CK433" i="41"/>
  <c r="CK432" i="41"/>
  <c r="CK431" i="41"/>
  <c r="CK430" i="41"/>
  <c r="CK429" i="41"/>
  <c r="CK428" i="41"/>
  <c r="CK427" i="41"/>
  <c r="CK426" i="41"/>
  <c r="CK425" i="41"/>
  <c r="CK424" i="41"/>
  <c r="CK423" i="41"/>
  <c r="CK422" i="41"/>
  <c r="CK421" i="41"/>
  <c r="CK420" i="41"/>
  <c r="CK419" i="41"/>
  <c r="CK418" i="41"/>
  <c r="CK417" i="41"/>
  <c r="CK416" i="41"/>
  <c r="CK415" i="41"/>
  <c r="CK414" i="41"/>
  <c r="CK413" i="41"/>
  <c r="CK412" i="41"/>
  <c r="CK411" i="41"/>
  <c r="CK410" i="41"/>
  <c r="CK409" i="41"/>
  <c r="CK408" i="41"/>
  <c r="CK407" i="41"/>
  <c r="CK406" i="41"/>
  <c r="CK405" i="41"/>
  <c r="CK404" i="41"/>
  <c r="CK403" i="41"/>
  <c r="CK402" i="41"/>
  <c r="CK401" i="41"/>
  <c r="CK400" i="41"/>
  <c r="CK399" i="41"/>
  <c r="CK398" i="41"/>
  <c r="CK397" i="41"/>
  <c r="CK396" i="41"/>
  <c r="CK395" i="41"/>
  <c r="CK394" i="41"/>
  <c r="CK393" i="41"/>
  <c r="CK392" i="41"/>
  <c r="CK391" i="41"/>
  <c r="CK390" i="41"/>
  <c r="CK389" i="41"/>
  <c r="CK388" i="41"/>
  <c r="CK387" i="41"/>
  <c r="CK386" i="41"/>
  <c r="CK385" i="41"/>
  <c r="CK384" i="41"/>
  <c r="CK383" i="41"/>
  <c r="CK382" i="41"/>
  <c r="CK381" i="41"/>
  <c r="CK380" i="41"/>
  <c r="CK379" i="41"/>
  <c r="CK378" i="41"/>
  <c r="CK377" i="41"/>
  <c r="CK376" i="41"/>
  <c r="CK375" i="41"/>
  <c r="CK374" i="41"/>
  <c r="CK373" i="41"/>
  <c r="CK372" i="41"/>
  <c r="CK371" i="41"/>
  <c r="CK370" i="41"/>
  <c r="CK369" i="41"/>
  <c r="CK368" i="41"/>
  <c r="CK367" i="41"/>
  <c r="CK366" i="41"/>
  <c r="CK365" i="41"/>
  <c r="CK364" i="41"/>
  <c r="CK363" i="41"/>
  <c r="CK362" i="41"/>
  <c r="CK361" i="41"/>
  <c r="CK360" i="41"/>
  <c r="CK359" i="41"/>
  <c r="CK358" i="41"/>
  <c r="CK357" i="41"/>
  <c r="CK356" i="41"/>
  <c r="CK355" i="41"/>
  <c r="CK354" i="41"/>
  <c r="CK353" i="41"/>
  <c r="CK352" i="41"/>
  <c r="CK351" i="41"/>
  <c r="CK350" i="41"/>
  <c r="CK349" i="41"/>
  <c r="CK348" i="41"/>
  <c r="CK347" i="41"/>
  <c r="CK346" i="41"/>
  <c r="CK345" i="41"/>
  <c r="CK344" i="41"/>
  <c r="CK343" i="41"/>
  <c r="CK342" i="41"/>
  <c r="CK341" i="41"/>
  <c r="CK340" i="41"/>
  <c r="CK339" i="41"/>
  <c r="CK338" i="41"/>
  <c r="CK337" i="41"/>
  <c r="CK336" i="41"/>
  <c r="CK335" i="41"/>
  <c r="CK334" i="41"/>
  <c r="CK333" i="41"/>
  <c r="CK332" i="41"/>
  <c r="CK331" i="41"/>
  <c r="CK330" i="41"/>
  <c r="CK329" i="41"/>
  <c r="CK328" i="41"/>
  <c r="CK327" i="41"/>
  <c r="CK326" i="41"/>
  <c r="CK325" i="41"/>
  <c r="CK324" i="41"/>
  <c r="CK323" i="41"/>
  <c r="CK322" i="41"/>
  <c r="CK321" i="41"/>
  <c r="CK320" i="41"/>
  <c r="CK319" i="41"/>
  <c r="CK318" i="41"/>
  <c r="CK317" i="41"/>
  <c r="CK316" i="41"/>
  <c r="CK315" i="41"/>
  <c r="CK314" i="41"/>
  <c r="CK313" i="41"/>
  <c r="CK312" i="41"/>
  <c r="CK311" i="41"/>
  <c r="CK310" i="41"/>
  <c r="CK309" i="41"/>
  <c r="CK308" i="41"/>
  <c r="CK307" i="41"/>
  <c r="CK306" i="41"/>
  <c r="CK305" i="41"/>
  <c r="CK304" i="41"/>
  <c r="CK303" i="41"/>
  <c r="CK302" i="41"/>
  <c r="CK301" i="41"/>
  <c r="CK300" i="41"/>
  <c r="CK299" i="41"/>
  <c r="CK298" i="41"/>
  <c r="CK297" i="41"/>
  <c r="CK296" i="41"/>
  <c r="CK295" i="41"/>
  <c r="CK294" i="41"/>
  <c r="CK293" i="41"/>
  <c r="CK292" i="41"/>
  <c r="CK291" i="41"/>
  <c r="CK290" i="41"/>
  <c r="CK289" i="41"/>
  <c r="CK288" i="41"/>
  <c r="CK287" i="41"/>
  <c r="CK286" i="41"/>
  <c r="CK285" i="41"/>
  <c r="CK284" i="41"/>
  <c r="CK283" i="41"/>
  <c r="CK282" i="41"/>
  <c r="CK281" i="41"/>
  <c r="CK280" i="41"/>
  <c r="CK279" i="41"/>
  <c r="CK278" i="41"/>
  <c r="CK277" i="41"/>
  <c r="CK276" i="41"/>
  <c r="CK275" i="41"/>
  <c r="CK274" i="41"/>
  <c r="CK273" i="41"/>
  <c r="CK272" i="41"/>
  <c r="CK271" i="41"/>
  <c r="CK270" i="41"/>
  <c r="CK269" i="41"/>
  <c r="CK268" i="41"/>
  <c r="CK267" i="41"/>
  <c r="CK266" i="41"/>
  <c r="CK265" i="41"/>
  <c r="CK264" i="41"/>
  <c r="CK263" i="41"/>
  <c r="CK262" i="41"/>
  <c r="CK261" i="41"/>
  <c r="CK260" i="41"/>
  <c r="CK259" i="41"/>
  <c r="CK258" i="41"/>
  <c r="CK257" i="41"/>
  <c r="CK256" i="41"/>
  <c r="CK255" i="41"/>
  <c r="CK254" i="41"/>
  <c r="CK253" i="41"/>
  <c r="CK252" i="41"/>
  <c r="CK251" i="41"/>
  <c r="CK250" i="41"/>
  <c r="CK249" i="41"/>
  <c r="CK248" i="41"/>
  <c r="CK247" i="41"/>
  <c r="CK246" i="41"/>
  <c r="CK245" i="41"/>
  <c r="CK244" i="41"/>
  <c r="CK243" i="41"/>
  <c r="CK242" i="41"/>
  <c r="CK241" i="41"/>
  <c r="CK240" i="41"/>
  <c r="CK239" i="41"/>
  <c r="CK238" i="41"/>
  <c r="CK237" i="41"/>
  <c r="CK236" i="41"/>
  <c r="CK235" i="41"/>
  <c r="CK234" i="41"/>
  <c r="CK233" i="41"/>
  <c r="CK232" i="41"/>
  <c r="CK231" i="41"/>
  <c r="CK230" i="41"/>
  <c r="CK229" i="41"/>
  <c r="CK228" i="41"/>
  <c r="CK227" i="41"/>
  <c r="CK226" i="41"/>
  <c r="CK225" i="41"/>
  <c r="CK224" i="41"/>
  <c r="CK223" i="41"/>
  <c r="CK222" i="41"/>
  <c r="CK221" i="41"/>
  <c r="CK220" i="41"/>
  <c r="CK219" i="41"/>
  <c r="CK218" i="41"/>
  <c r="CK217" i="41"/>
  <c r="CK216" i="41"/>
  <c r="CK215" i="41"/>
  <c r="CK214" i="41"/>
  <c r="CK213" i="41"/>
  <c r="CK212" i="41"/>
  <c r="CK211" i="41"/>
  <c r="CK210" i="41"/>
  <c r="CK209" i="41"/>
  <c r="CK208" i="41"/>
  <c r="CK207" i="41"/>
  <c r="CK206" i="41"/>
  <c r="CK205" i="41"/>
  <c r="CK204" i="41"/>
  <c r="CK203" i="41"/>
  <c r="CK202" i="41"/>
  <c r="CK201" i="41"/>
  <c r="CK200" i="41"/>
  <c r="CK199" i="41"/>
  <c r="CK198" i="41"/>
  <c r="CK197" i="41"/>
  <c r="CK196" i="41"/>
  <c r="CK195" i="41"/>
  <c r="CK194" i="41"/>
  <c r="CK193" i="41"/>
  <c r="CK192" i="41"/>
  <c r="CK191" i="41"/>
  <c r="CK190" i="41"/>
  <c r="CK189" i="41"/>
  <c r="CK188" i="41"/>
  <c r="CK187" i="41"/>
  <c r="CK186" i="41"/>
  <c r="CK185" i="41"/>
  <c r="CK184" i="41"/>
  <c r="CK183" i="41"/>
  <c r="CK182" i="41"/>
  <c r="CK181" i="41"/>
  <c r="CK180" i="41"/>
  <c r="CK179" i="41"/>
  <c r="CK178" i="41"/>
  <c r="CK177" i="41"/>
  <c r="CK176" i="41"/>
  <c r="CK175" i="41"/>
  <c r="CK174" i="41"/>
  <c r="CK173" i="41"/>
  <c r="CK172" i="41"/>
  <c r="CK171" i="41"/>
  <c r="CK170" i="41"/>
  <c r="CK169" i="41"/>
  <c r="CK168" i="41"/>
  <c r="CK167" i="41"/>
  <c r="CK166" i="41"/>
  <c r="CK165" i="41"/>
  <c r="CK164" i="41"/>
  <c r="CK163" i="41"/>
  <c r="CK162" i="41"/>
  <c r="CK161" i="41"/>
  <c r="CK160" i="41"/>
  <c r="CK159" i="41"/>
  <c r="CK158" i="41"/>
  <c r="CK157" i="41"/>
  <c r="CK156" i="41"/>
  <c r="CK155" i="41"/>
  <c r="CK154" i="41"/>
  <c r="CK153" i="41"/>
  <c r="CK152" i="41"/>
  <c r="CK151" i="41"/>
  <c r="CK150" i="41"/>
  <c r="CK149" i="41"/>
  <c r="CK148" i="41"/>
  <c r="CK147" i="41"/>
  <c r="CK146" i="41"/>
  <c r="CK145" i="41"/>
  <c r="CK144" i="41"/>
  <c r="CK143" i="41"/>
  <c r="CK142" i="41"/>
  <c r="CK141" i="41"/>
  <c r="CK140" i="41"/>
  <c r="CK139" i="41"/>
  <c r="CK138" i="41"/>
  <c r="CK137" i="41"/>
  <c r="CK136" i="41"/>
  <c r="CK135" i="41"/>
  <c r="CK134" i="41"/>
  <c r="CK133" i="41"/>
  <c r="CK132" i="41"/>
  <c r="CK131" i="41"/>
  <c r="CK130" i="41"/>
  <c r="CK129" i="41"/>
  <c r="CK128" i="41"/>
  <c r="CK127" i="41"/>
  <c r="CK126" i="41"/>
  <c r="CK125" i="41"/>
  <c r="CK124" i="41"/>
  <c r="CK123" i="41"/>
  <c r="CK122" i="41"/>
  <c r="CK121" i="41"/>
  <c r="CK120" i="41"/>
  <c r="CK119" i="41"/>
  <c r="CK118" i="41"/>
  <c r="CK117" i="41"/>
  <c r="CK116" i="41"/>
  <c r="CK115" i="41"/>
  <c r="CK114" i="41"/>
  <c r="CK113" i="41"/>
  <c r="CK112" i="41"/>
  <c r="CK111" i="41"/>
  <c r="CK110" i="41"/>
  <c r="CK109" i="41"/>
  <c r="CK108" i="41"/>
  <c r="CK107" i="41"/>
  <c r="CK106" i="41"/>
  <c r="CK105" i="41"/>
  <c r="CK104" i="41"/>
  <c r="CK103" i="41"/>
  <c r="CK102" i="41"/>
  <c r="CK101" i="41"/>
  <c r="CK100" i="41"/>
  <c r="CK99" i="41"/>
  <c r="CK98" i="41"/>
  <c r="CK97" i="41"/>
  <c r="CK96" i="41"/>
  <c r="CK95" i="41"/>
  <c r="CK94" i="41"/>
  <c r="CK93" i="41"/>
  <c r="CK92" i="41"/>
  <c r="CK91" i="41"/>
  <c r="CK90" i="41"/>
  <c r="CK89" i="41"/>
  <c r="CK88" i="41"/>
  <c r="CK87" i="41"/>
  <c r="CK86" i="41"/>
  <c r="CK85" i="41"/>
  <c r="CK84" i="41"/>
  <c r="CK83" i="41"/>
  <c r="CK82" i="41"/>
  <c r="CK81" i="41"/>
  <c r="CK80" i="41"/>
  <c r="CK79" i="41"/>
  <c r="CK78" i="41"/>
  <c r="CK77" i="41"/>
  <c r="CK76" i="41"/>
  <c r="CK75" i="41"/>
  <c r="CK74" i="41"/>
  <c r="CK73" i="41"/>
  <c r="CK72" i="41"/>
  <c r="CK71" i="41"/>
  <c r="CK70" i="41"/>
  <c r="CK69" i="41"/>
  <c r="CK68" i="41"/>
  <c r="CK67" i="41"/>
  <c r="CK66" i="41"/>
  <c r="CK65" i="41"/>
  <c r="CK64" i="41"/>
  <c r="CK63" i="41"/>
  <c r="CK62" i="41"/>
  <c r="CK61" i="41"/>
  <c r="CK60" i="41"/>
  <c r="CK59" i="41"/>
  <c r="CK58" i="41"/>
  <c r="CK57" i="41"/>
  <c r="CK56" i="41"/>
  <c r="CK55" i="41"/>
  <c r="CK54" i="41"/>
  <c r="CK53" i="41"/>
  <c r="CK52" i="41"/>
  <c r="CK51" i="41"/>
  <c r="CK50" i="41"/>
  <c r="CK49" i="41"/>
  <c r="CK48" i="41"/>
  <c r="CK47" i="41"/>
  <c r="CK46" i="41"/>
  <c r="CK45" i="41"/>
  <c r="CK44" i="41"/>
  <c r="CK43" i="41"/>
  <c r="CK42" i="41"/>
  <c r="CK41" i="41"/>
  <c r="CK40" i="41"/>
  <c r="CK39" i="41"/>
  <c r="CK38" i="41"/>
  <c r="CK37" i="41"/>
  <c r="CK35" i="41"/>
  <c r="CD1034" i="41"/>
  <c r="CD1033" i="41"/>
  <c r="CD1032" i="41"/>
  <c r="CD1031" i="41"/>
  <c r="CD1030" i="41"/>
  <c r="CD1029" i="41"/>
  <c r="CD1028" i="41"/>
  <c r="CD1027" i="41"/>
  <c r="CD1026" i="41"/>
  <c r="CD1025" i="41"/>
  <c r="CD1024" i="41"/>
  <c r="CD1023" i="41"/>
  <c r="CD1022" i="41"/>
  <c r="CD1021" i="41"/>
  <c r="CD1020" i="41"/>
  <c r="CD1019" i="41"/>
  <c r="CD1018" i="41"/>
  <c r="CD1017" i="41"/>
  <c r="CD1016" i="41"/>
  <c r="CD1015" i="41"/>
  <c r="CD1014" i="41"/>
  <c r="CD1013" i="41"/>
  <c r="CD1012" i="41"/>
  <c r="CD1011" i="41"/>
  <c r="CD1010" i="41"/>
  <c r="CD1009" i="41"/>
  <c r="CD1008" i="41"/>
  <c r="CD1007" i="41"/>
  <c r="CD1006" i="41"/>
  <c r="CD1005" i="41"/>
  <c r="CD1004" i="41"/>
  <c r="CD1003" i="41"/>
  <c r="CD1002" i="41"/>
  <c r="CD1001" i="41"/>
  <c r="CD1000" i="41"/>
  <c r="CD999" i="41"/>
  <c r="CD998" i="41"/>
  <c r="CD997" i="41"/>
  <c r="CD996" i="41"/>
  <c r="CD995" i="41"/>
  <c r="CD994" i="41"/>
  <c r="CD993" i="41"/>
  <c r="CD992" i="41"/>
  <c r="CD991" i="41"/>
  <c r="CD990" i="41"/>
  <c r="CD989" i="41"/>
  <c r="CD988" i="41"/>
  <c r="CD987" i="41"/>
  <c r="CD986" i="41"/>
  <c r="CD985" i="41"/>
  <c r="CD984" i="41"/>
  <c r="CD983" i="41"/>
  <c r="CD982" i="41"/>
  <c r="CD981" i="41"/>
  <c r="CD980" i="41"/>
  <c r="CD979" i="41"/>
  <c r="CD978" i="41"/>
  <c r="CD977" i="41"/>
  <c r="CD976" i="41"/>
  <c r="CD975" i="41"/>
  <c r="CD974" i="41"/>
  <c r="CD973" i="41"/>
  <c r="CD972" i="41"/>
  <c r="CD971" i="41"/>
  <c r="CD970" i="41"/>
  <c r="CD969" i="41"/>
  <c r="CD968" i="41"/>
  <c r="CD967" i="41"/>
  <c r="CD966" i="41"/>
  <c r="CD965" i="41"/>
  <c r="CD964" i="41"/>
  <c r="CD963" i="41"/>
  <c r="CD962" i="41"/>
  <c r="CD961" i="41"/>
  <c r="CD960" i="41"/>
  <c r="CD959" i="41"/>
  <c r="CD958" i="41"/>
  <c r="CD957" i="41"/>
  <c r="CD956" i="41"/>
  <c r="CD955" i="41"/>
  <c r="CD954" i="41"/>
  <c r="CD953" i="41"/>
  <c r="CD952" i="41"/>
  <c r="CD951" i="41"/>
  <c r="CD950" i="41"/>
  <c r="CD949" i="41"/>
  <c r="CD948" i="41"/>
  <c r="CD947" i="41"/>
  <c r="CD946" i="41"/>
  <c r="CD945" i="41"/>
  <c r="CD944" i="41"/>
  <c r="CD943" i="41"/>
  <c r="CD942" i="41"/>
  <c r="CD941" i="41"/>
  <c r="CD940" i="41"/>
  <c r="CD939" i="41"/>
  <c r="CD938" i="41"/>
  <c r="CD937" i="41"/>
  <c r="CD936" i="41"/>
  <c r="CD935" i="41"/>
  <c r="CD934" i="41"/>
  <c r="CD933" i="41"/>
  <c r="CD932" i="41"/>
  <c r="CD931" i="41"/>
  <c r="CD930" i="41"/>
  <c r="CD929" i="41"/>
  <c r="CD928" i="41"/>
  <c r="CD927" i="41"/>
  <c r="CD926" i="41"/>
  <c r="CD925" i="41"/>
  <c r="CD924" i="41"/>
  <c r="CD923" i="41"/>
  <c r="CD922" i="41"/>
  <c r="CD921" i="41"/>
  <c r="CD920" i="41"/>
  <c r="CD919" i="41"/>
  <c r="CD918" i="41"/>
  <c r="CD917" i="41"/>
  <c r="CD916" i="41"/>
  <c r="CD915" i="41"/>
  <c r="CD914" i="41"/>
  <c r="CD913" i="41"/>
  <c r="CD912" i="41"/>
  <c r="CD911" i="41"/>
  <c r="CD910" i="41"/>
  <c r="CD909" i="41"/>
  <c r="CD908" i="41"/>
  <c r="CD907" i="41"/>
  <c r="CD906" i="41"/>
  <c r="CD905" i="41"/>
  <c r="CD904" i="41"/>
  <c r="CD903" i="41"/>
  <c r="CD902" i="41"/>
  <c r="CD901" i="41"/>
  <c r="CD900" i="41"/>
  <c r="CD899" i="41"/>
  <c r="CD898" i="41"/>
  <c r="CD897" i="41"/>
  <c r="CD896" i="41"/>
  <c r="CD895" i="41"/>
  <c r="CD894" i="41"/>
  <c r="CD893" i="41"/>
  <c r="CD892" i="41"/>
  <c r="CD891" i="41"/>
  <c r="CD890" i="41"/>
  <c r="CD889" i="41"/>
  <c r="CD888" i="41"/>
  <c r="CD887" i="41"/>
  <c r="CD886" i="41"/>
  <c r="CD885" i="41"/>
  <c r="CD884" i="41"/>
  <c r="CD883" i="41"/>
  <c r="CD882" i="41"/>
  <c r="CD881" i="41"/>
  <c r="CD880" i="41"/>
  <c r="CD879" i="41"/>
  <c r="CD878" i="41"/>
  <c r="CD877" i="41"/>
  <c r="CD876" i="41"/>
  <c r="CD875" i="41"/>
  <c r="CD874" i="41"/>
  <c r="CD873" i="41"/>
  <c r="CD872" i="41"/>
  <c r="CD871" i="41"/>
  <c r="CD870" i="41"/>
  <c r="CD869" i="41"/>
  <c r="CD868" i="41"/>
  <c r="CD867" i="41"/>
  <c r="CD866" i="41"/>
  <c r="CD865" i="41"/>
  <c r="CD864" i="41"/>
  <c r="CD863" i="41"/>
  <c r="CD862" i="41"/>
  <c r="CD861" i="41"/>
  <c r="CD860" i="41"/>
  <c r="CD859" i="41"/>
  <c r="CD858" i="41"/>
  <c r="CD857" i="41"/>
  <c r="CD856" i="41"/>
  <c r="CD855" i="41"/>
  <c r="CD854" i="41"/>
  <c r="CD853" i="41"/>
  <c r="CD852" i="41"/>
  <c r="CD851" i="41"/>
  <c r="CD850" i="41"/>
  <c r="CD849" i="41"/>
  <c r="CD848" i="41"/>
  <c r="CD847" i="41"/>
  <c r="CD846" i="41"/>
  <c r="CD845" i="41"/>
  <c r="CD844" i="41"/>
  <c r="CD843" i="41"/>
  <c r="CD842" i="41"/>
  <c r="CD841" i="41"/>
  <c r="CD840" i="41"/>
  <c r="CD839" i="41"/>
  <c r="CD838" i="41"/>
  <c r="CD837" i="41"/>
  <c r="CD836" i="41"/>
  <c r="CD835" i="41"/>
  <c r="CD834" i="41"/>
  <c r="CD833" i="41"/>
  <c r="CD832" i="41"/>
  <c r="CD831" i="41"/>
  <c r="CD830" i="41"/>
  <c r="CD829" i="41"/>
  <c r="CD828" i="41"/>
  <c r="CD827" i="41"/>
  <c r="CD826" i="41"/>
  <c r="CD825" i="41"/>
  <c r="CD824" i="41"/>
  <c r="CD823" i="41"/>
  <c r="CD822" i="41"/>
  <c r="CD821" i="41"/>
  <c r="CD820" i="41"/>
  <c r="CD819" i="41"/>
  <c r="CD818" i="41"/>
  <c r="CD817" i="41"/>
  <c r="CD816" i="41"/>
  <c r="CD815" i="41"/>
  <c r="CD814" i="41"/>
  <c r="CD813" i="41"/>
  <c r="CD812" i="41"/>
  <c r="CD811" i="41"/>
  <c r="CD810" i="41"/>
  <c r="CD809" i="41"/>
  <c r="CD808" i="41"/>
  <c r="CD807" i="41"/>
  <c r="CD806" i="41"/>
  <c r="CD805" i="41"/>
  <c r="CD804" i="41"/>
  <c r="CD803" i="41"/>
  <c r="CD802" i="41"/>
  <c r="CD801" i="41"/>
  <c r="CD800" i="41"/>
  <c r="CD799" i="41"/>
  <c r="CD798" i="41"/>
  <c r="CD797" i="41"/>
  <c r="CD796" i="41"/>
  <c r="CD795" i="41"/>
  <c r="CD794" i="41"/>
  <c r="CD793" i="41"/>
  <c r="CD792" i="41"/>
  <c r="CD791" i="41"/>
  <c r="CD790" i="41"/>
  <c r="CD789" i="41"/>
  <c r="CD788" i="41"/>
  <c r="CD787" i="41"/>
  <c r="CD786" i="41"/>
  <c r="CD785" i="41"/>
  <c r="CD784" i="41"/>
  <c r="CD783" i="41"/>
  <c r="CD782" i="41"/>
  <c r="CD781" i="41"/>
  <c r="CD780" i="41"/>
  <c r="CD779" i="41"/>
  <c r="CD778" i="41"/>
  <c r="CD777" i="41"/>
  <c r="CD776" i="41"/>
  <c r="CD775" i="41"/>
  <c r="CD774" i="41"/>
  <c r="CD773" i="41"/>
  <c r="CD772" i="41"/>
  <c r="CD771" i="41"/>
  <c r="CD770" i="41"/>
  <c r="CD769" i="41"/>
  <c r="CD768" i="41"/>
  <c r="CD767" i="41"/>
  <c r="CD766" i="41"/>
  <c r="CD765" i="41"/>
  <c r="CD764" i="41"/>
  <c r="CD763" i="41"/>
  <c r="CD762" i="41"/>
  <c r="CD761" i="41"/>
  <c r="CD760" i="41"/>
  <c r="CD759" i="41"/>
  <c r="CD758" i="41"/>
  <c r="CD757" i="41"/>
  <c r="CD756" i="41"/>
  <c r="CD755" i="41"/>
  <c r="CD754" i="41"/>
  <c r="CD753" i="41"/>
  <c r="CD752" i="41"/>
  <c r="CD751" i="41"/>
  <c r="CD750" i="41"/>
  <c r="CD749" i="41"/>
  <c r="CD748" i="41"/>
  <c r="CD747" i="41"/>
  <c r="CD746" i="41"/>
  <c r="CD745" i="41"/>
  <c r="CD744" i="41"/>
  <c r="CD743" i="41"/>
  <c r="CD742" i="41"/>
  <c r="CD741" i="41"/>
  <c r="CD740" i="41"/>
  <c r="CD739" i="41"/>
  <c r="CD738" i="41"/>
  <c r="CD737" i="41"/>
  <c r="CD736" i="41"/>
  <c r="CD735" i="41"/>
  <c r="CD734" i="41"/>
  <c r="CD733" i="41"/>
  <c r="CD732" i="41"/>
  <c r="CD731" i="41"/>
  <c r="CD730" i="41"/>
  <c r="CD729" i="41"/>
  <c r="CD728" i="41"/>
  <c r="CD727" i="41"/>
  <c r="CD726" i="41"/>
  <c r="CD725" i="41"/>
  <c r="CD724" i="41"/>
  <c r="CD723" i="41"/>
  <c r="CD722" i="41"/>
  <c r="CD721" i="41"/>
  <c r="CD720" i="41"/>
  <c r="CD719" i="41"/>
  <c r="CD718" i="41"/>
  <c r="CD717" i="41"/>
  <c r="CD716" i="41"/>
  <c r="CD715" i="41"/>
  <c r="CD714" i="41"/>
  <c r="CD713" i="41"/>
  <c r="CD712" i="41"/>
  <c r="CD711" i="41"/>
  <c r="CD710" i="41"/>
  <c r="CD709" i="41"/>
  <c r="CD708" i="41"/>
  <c r="CD707" i="41"/>
  <c r="CD706" i="41"/>
  <c r="CD705" i="41"/>
  <c r="CD704" i="41"/>
  <c r="CD703" i="41"/>
  <c r="CD702" i="41"/>
  <c r="CD701" i="41"/>
  <c r="CD700" i="41"/>
  <c r="CD699" i="41"/>
  <c r="CD698" i="41"/>
  <c r="CD697" i="41"/>
  <c r="CD696" i="41"/>
  <c r="CD695" i="41"/>
  <c r="CD694" i="41"/>
  <c r="CD693" i="41"/>
  <c r="CD692" i="41"/>
  <c r="CD691" i="41"/>
  <c r="CD690" i="41"/>
  <c r="CD689" i="41"/>
  <c r="CD688" i="41"/>
  <c r="CD687" i="41"/>
  <c r="CD686" i="41"/>
  <c r="CD685" i="41"/>
  <c r="CD684" i="41"/>
  <c r="CD683" i="41"/>
  <c r="CD682" i="41"/>
  <c r="CD681" i="41"/>
  <c r="CD680" i="41"/>
  <c r="CD679" i="41"/>
  <c r="CD678" i="41"/>
  <c r="CD677" i="41"/>
  <c r="CD676" i="41"/>
  <c r="CD675" i="41"/>
  <c r="CD674" i="41"/>
  <c r="CD673" i="41"/>
  <c r="CD672" i="41"/>
  <c r="CD671" i="41"/>
  <c r="CD670" i="41"/>
  <c r="CD669" i="41"/>
  <c r="CD668" i="41"/>
  <c r="CD667" i="41"/>
  <c r="CD666" i="41"/>
  <c r="CD665" i="41"/>
  <c r="CD664" i="41"/>
  <c r="CD663" i="41"/>
  <c r="CD662" i="41"/>
  <c r="CD661" i="41"/>
  <c r="CD660" i="41"/>
  <c r="CD659" i="41"/>
  <c r="CD658" i="41"/>
  <c r="CD657" i="41"/>
  <c r="CD656" i="41"/>
  <c r="CD655" i="41"/>
  <c r="CD654" i="41"/>
  <c r="CD653" i="41"/>
  <c r="CD652" i="41"/>
  <c r="CD651" i="41"/>
  <c r="CD650" i="41"/>
  <c r="CD649" i="41"/>
  <c r="CD648" i="41"/>
  <c r="CD647" i="41"/>
  <c r="CD646" i="41"/>
  <c r="CD645" i="41"/>
  <c r="CD644" i="41"/>
  <c r="CD643" i="41"/>
  <c r="CD642" i="41"/>
  <c r="CD641" i="41"/>
  <c r="CD640" i="41"/>
  <c r="CD639" i="41"/>
  <c r="CD638" i="41"/>
  <c r="CD637" i="41"/>
  <c r="CD636" i="41"/>
  <c r="CD635" i="41"/>
  <c r="CD634" i="41"/>
  <c r="CD633" i="41"/>
  <c r="CD632" i="41"/>
  <c r="CD631" i="41"/>
  <c r="CD630" i="41"/>
  <c r="CD629" i="41"/>
  <c r="CD628" i="41"/>
  <c r="CD627" i="41"/>
  <c r="CD626" i="41"/>
  <c r="CD625" i="41"/>
  <c r="CD624" i="41"/>
  <c r="CD623" i="41"/>
  <c r="CD622" i="41"/>
  <c r="CD621" i="41"/>
  <c r="CD620" i="41"/>
  <c r="CD619" i="41"/>
  <c r="CD618" i="41"/>
  <c r="CD617" i="41"/>
  <c r="CD616" i="41"/>
  <c r="CD615" i="41"/>
  <c r="CD614" i="41"/>
  <c r="CD613" i="41"/>
  <c r="CD612" i="41"/>
  <c r="CD611" i="41"/>
  <c r="CD610" i="41"/>
  <c r="CD609" i="41"/>
  <c r="CD608" i="41"/>
  <c r="CD607" i="41"/>
  <c r="CD606" i="41"/>
  <c r="CD605" i="41"/>
  <c r="CD604" i="41"/>
  <c r="CD603" i="41"/>
  <c r="CD602" i="41"/>
  <c r="CD601" i="41"/>
  <c r="CD600" i="41"/>
  <c r="CD599" i="41"/>
  <c r="CD598" i="41"/>
  <c r="CD597" i="41"/>
  <c r="CD596" i="41"/>
  <c r="CD595" i="41"/>
  <c r="CD594" i="41"/>
  <c r="CD593" i="41"/>
  <c r="CD592" i="41"/>
  <c r="CD591" i="41"/>
  <c r="CD590" i="41"/>
  <c r="CD589" i="41"/>
  <c r="CD588" i="41"/>
  <c r="CD587" i="41"/>
  <c r="CD586" i="41"/>
  <c r="CD585" i="41"/>
  <c r="CD584" i="41"/>
  <c r="CD583" i="41"/>
  <c r="CD582" i="41"/>
  <c r="CD581" i="41"/>
  <c r="CD580" i="41"/>
  <c r="CD579" i="41"/>
  <c r="CD578" i="41"/>
  <c r="CD577" i="41"/>
  <c r="CD576" i="41"/>
  <c r="CD575" i="41"/>
  <c r="CD574" i="41"/>
  <c r="CD573" i="41"/>
  <c r="CD572" i="41"/>
  <c r="CD571" i="41"/>
  <c r="CD570" i="41"/>
  <c r="CD569" i="41"/>
  <c r="CD568" i="41"/>
  <c r="CD567" i="41"/>
  <c r="CD566" i="41"/>
  <c r="CD565" i="41"/>
  <c r="CD564" i="41"/>
  <c r="CD563" i="41"/>
  <c r="CD562" i="41"/>
  <c r="CD561" i="41"/>
  <c r="CD560" i="41"/>
  <c r="CD559" i="41"/>
  <c r="CD558" i="41"/>
  <c r="CD557" i="41"/>
  <c r="CD556" i="41"/>
  <c r="CD555" i="41"/>
  <c r="CD554" i="41"/>
  <c r="CD553" i="41"/>
  <c r="CD552" i="41"/>
  <c r="CD551" i="41"/>
  <c r="CD550" i="41"/>
  <c r="CD549" i="41"/>
  <c r="CD548" i="41"/>
  <c r="CD547" i="41"/>
  <c r="CD546" i="41"/>
  <c r="CD545" i="41"/>
  <c r="CD544" i="41"/>
  <c r="CD543" i="41"/>
  <c r="CD542" i="41"/>
  <c r="CD541" i="41"/>
  <c r="CD540" i="41"/>
  <c r="CD539" i="41"/>
  <c r="CD538" i="41"/>
  <c r="CD537" i="41"/>
  <c r="CD536" i="41"/>
  <c r="CD535" i="41"/>
  <c r="CD534" i="41"/>
  <c r="CD533" i="41"/>
  <c r="CD532" i="41"/>
  <c r="CD531" i="41"/>
  <c r="CD530" i="41"/>
  <c r="CD529" i="41"/>
  <c r="CD528" i="41"/>
  <c r="CD527" i="41"/>
  <c r="CD526" i="41"/>
  <c r="CD525" i="41"/>
  <c r="CD524" i="41"/>
  <c r="CD523" i="41"/>
  <c r="CD522" i="41"/>
  <c r="CD521" i="41"/>
  <c r="CD520" i="41"/>
  <c r="CD519" i="41"/>
  <c r="CD518" i="41"/>
  <c r="CD517" i="41"/>
  <c r="CD516" i="41"/>
  <c r="CD515" i="41"/>
  <c r="CD514" i="41"/>
  <c r="CD513" i="41"/>
  <c r="CD512" i="41"/>
  <c r="CD511" i="41"/>
  <c r="CD510" i="41"/>
  <c r="CD509" i="41"/>
  <c r="CD508" i="41"/>
  <c r="CD507" i="41"/>
  <c r="CD506" i="41"/>
  <c r="CD505" i="41"/>
  <c r="CD504" i="41"/>
  <c r="CD503" i="41"/>
  <c r="CD502" i="41"/>
  <c r="CD501" i="41"/>
  <c r="CD500" i="41"/>
  <c r="CD499" i="41"/>
  <c r="CD498" i="41"/>
  <c r="CD497" i="41"/>
  <c r="CD496" i="41"/>
  <c r="CD495" i="41"/>
  <c r="CD494" i="41"/>
  <c r="CD493" i="41"/>
  <c r="CD492" i="41"/>
  <c r="CD491" i="41"/>
  <c r="CD490" i="41"/>
  <c r="CD489" i="41"/>
  <c r="CD488" i="41"/>
  <c r="CD487" i="41"/>
  <c r="CD486" i="41"/>
  <c r="CD485" i="41"/>
  <c r="CD484" i="41"/>
  <c r="CD483" i="41"/>
  <c r="CD482" i="41"/>
  <c r="CD481" i="41"/>
  <c r="CD480" i="41"/>
  <c r="CD479" i="41"/>
  <c r="CD478" i="41"/>
  <c r="CD477" i="41"/>
  <c r="CD476" i="41"/>
  <c r="CD475" i="41"/>
  <c r="CD474" i="41"/>
  <c r="CD473" i="41"/>
  <c r="CD472" i="41"/>
  <c r="CD471" i="41"/>
  <c r="CD470" i="41"/>
  <c r="CD469" i="41"/>
  <c r="CD468" i="41"/>
  <c r="CD467" i="41"/>
  <c r="CD466" i="41"/>
  <c r="CD465" i="41"/>
  <c r="CD464" i="41"/>
  <c r="CD463" i="41"/>
  <c r="CD462" i="41"/>
  <c r="CD461" i="41"/>
  <c r="CD460" i="41"/>
  <c r="CD459" i="41"/>
  <c r="CD458" i="41"/>
  <c r="CD457" i="41"/>
  <c r="CD456" i="41"/>
  <c r="CD455" i="41"/>
  <c r="CD454" i="41"/>
  <c r="CD453" i="41"/>
  <c r="CD452" i="41"/>
  <c r="CD451" i="41"/>
  <c r="CD450" i="41"/>
  <c r="CD449" i="41"/>
  <c r="CD448" i="41"/>
  <c r="CD447" i="41"/>
  <c r="CD446" i="41"/>
  <c r="CD445" i="41"/>
  <c r="CD444" i="41"/>
  <c r="CD443" i="41"/>
  <c r="CD442" i="41"/>
  <c r="CD441" i="41"/>
  <c r="CD440" i="41"/>
  <c r="CD439" i="41"/>
  <c r="CD438" i="41"/>
  <c r="CD437" i="41"/>
  <c r="CD436" i="41"/>
  <c r="CD435" i="41"/>
  <c r="CD434" i="41"/>
  <c r="CD433" i="41"/>
  <c r="CD432" i="41"/>
  <c r="CD431" i="41"/>
  <c r="CD430" i="41"/>
  <c r="CD429" i="41"/>
  <c r="CD428" i="41"/>
  <c r="CD427" i="41"/>
  <c r="CD426" i="41"/>
  <c r="CD425" i="41"/>
  <c r="CD424" i="41"/>
  <c r="CD423" i="41"/>
  <c r="CD422" i="41"/>
  <c r="CD421" i="41"/>
  <c r="CD420" i="41"/>
  <c r="CD419" i="41"/>
  <c r="CD418" i="41"/>
  <c r="CD417" i="41"/>
  <c r="CD416" i="41"/>
  <c r="CD415" i="41"/>
  <c r="CD414" i="41"/>
  <c r="CD413" i="41"/>
  <c r="CD412" i="41"/>
  <c r="CD411" i="41"/>
  <c r="CD410" i="41"/>
  <c r="CD409" i="41"/>
  <c r="CD408" i="41"/>
  <c r="CD407" i="41"/>
  <c r="CD406" i="41"/>
  <c r="CD405" i="41"/>
  <c r="CD404" i="41"/>
  <c r="CD403" i="41"/>
  <c r="CD402" i="41"/>
  <c r="CD401" i="41"/>
  <c r="CD400" i="41"/>
  <c r="CD399" i="41"/>
  <c r="CD398" i="41"/>
  <c r="CD397" i="41"/>
  <c r="CD396" i="41"/>
  <c r="CD395" i="41"/>
  <c r="CD394" i="41"/>
  <c r="CD393" i="41"/>
  <c r="CD392" i="41"/>
  <c r="CD391" i="41"/>
  <c r="CD390" i="41"/>
  <c r="CD389" i="41"/>
  <c r="CD388" i="41"/>
  <c r="CD387" i="41"/>
  <c r="CD386" i="41"/>
  <c r="CD385" i="41"/>
  <c r="CD384" i="41"/>
  <c r="CD383" i="41"/>
  <c r="CD382" i="41"/>
  <c r="CD381" i="41"/>
  <c r="CD380" i="41"/>
  <c r="CD379" i="41"/>
  <c r="CD378" i="41"/>
  <c r="CD377" i="41"/>
  <c r="CD376" i="41"/>
  <c r="CD375" i="41"/>
  <c r="CD374" i="41"/>
  <c r="CD373" i="41"/>
  <c r="CD372" i="41"/>
  <c r="CD371" i="41"/>
  <c r="CD370" i="41"/>
  <c r="CD369" i="41"/>
  <c r="CD368" i="41"/>
  <c r="CD367" i="41"/>
  <c r="CD366" i="41"/>
  <c r="CD365" i="41"/>
  <c r="CD364" i="41"/>
  <c r="CD363" i="41"/>
  <c r="CD362" i="41"/>
  <c r="CD361" i="41"/>
  <c r="CD360" i="41"/>
  <c r="CD359" i="41"/>
  <c r="CD358" i="41"/>
  <c r="CD357" i="41"/>
  <c r="CD356" i="41"/>
  <c r="CD355" i="41"/>
  <c r="CD354" i="41"/>
  <c r="CD353" i="41"/>
  <c r="CD352" i="41"/>
  <c r="CD351" i="41"/>
  <c r="CD350" i="41"/>
  <c r="CD349" i="41"/>
  <c r="CD348" i="41"/>
  <c r="CD347" i="41"/>
  <c r="CD346" i="41"/>
  <c r="CD345" i="41"/>
  <c r="CD344" i="41"/>
  <c r="CD343" i="41"/>
  <c r="CD342" i="41"/>
  <c r="CD341" i="41"/>
  <c r="CD340" i="41"/>
  <c r="CD339" i="41"/>
  <c r="CD338" i="41"/>
  <c r="CD337" i="41"/>
  <c r="CD336" i="41"/>
  <c r="CD335" i="41"/>
  <c r="CD334" i="41"/>
  <c r="CD333" i="41"/>
  <c r="CD332" i="41"/>
  <c r="CD331" i="41"/>
  <c r="CD330" i="41"/>
  <c r="CD329" i="41"/>
  <c r="CD328" i="41"/>
  <c r="CD327" i="41"/>
  <c r="CD326" i="41"/>
  <c r="CD325" i="41"/>
  <c r="CD324" i="41"/>
  <c r="CD323" i="41"/>
  <c r="CD322" i="41"/>
  <c r="CD321" i="41"/>
  <c r="CD320" i="41"/>
  <c r="CD319" i="41"/>
  <c r="CD318" i="41"/>
  <c r="CD317" i="41"/>
  <c r="CD316" i="41"/>
  <c r="CD315" i="41"/>
  <c r="CD314" i="41"/>
  <c r="CD313" i="41"/>
  <c r="CD312" i="41"/>
  <c r="CD311" i="41"/>
  <c r="CD310" i="41"/>
  <c r="CD309" i="41"/>
  <c r="CD308" i="41"/>
  <c r="CD307" i="41"/>
  <c r="CD306" i="41"/>
  <c r="CD305" i="41"/>
  <c r="CD304" i="41"/>
  <c r="CD303" i="41"/>
  <c r="CD302" i="41"/>
  <c r="CD301" i="41"/>
  <c r="CD300" i="41"/>
  <c r="CD299" i="41"/>
  <c r="CD298" i="41"/>
  <c r="CD297" i="41"/>
  <c r="CD296" i="41"/>
  <c r="CD295" i="41"/>
  <c r="CD294" i="41"/>
  <c r="CD293" i="41"/>
  <c r="CD292" i="41"/>
  <c r="CD291" i="41"/>
  <c r="CD290" i="41"/>
  <c r="CD289" i="41"/>
  <c r="CD288" i="41"/>
  <c r="CD287" i="41"/>
  <c r="CD286" i="41"/>
  <c r="CD285" i="41"/>
  <c r="CD284" i="41"/>
  <c r="CD283" i="41"/>
  <c r="CD282" i="41"/>
  <c r="CD281" i="41"/>
  <c r="CD280" i="41"/>
  <c r="CD279" i="41"/>
  <c r="CD278" i="41"/>
  <c r="CD277" i="41"/>
  <c r="CD276" i="41"/>
  <c r="CD275" i="41"/>
  <c r="CD274" i="41"/>
  <c r="CD273" i="41"/>
  <c r="CD272" i="41"/>
  <c r="CD271" i="41"/>
  <c r="CD270" i="41"/>
  <c r="CD269" i="41"/>
  <c r="CD268" i="41"/>
  <c r="CD267" i="41"/>
  <c r="CD266" i="41"/>
  <c r="CD265" i="41"/>
  <c r="CD264" i="41"/>
  <c r="CD263" i="41"/>
  <c r="CD262" i="41"/>
  <c r="CD261" i="41"/>
  <c r="CD260" i="41"/>
  <c r="CD259" i="41"/>
  <c r="CD258" i="41"/>
  <c r="CD257" i="41"/>
  <c r="CD256" i="41"/>
  <c r="CD255" i="41"/>
  <c r="CD254" i="41"/>
  <c r="CD253" i="41"/>
  <c r="CD252" i="41"/>
  <c r="CD251" i="41"/>
  <c r="CD250" i="41"/>
  <c r="CD249" i="41"/>
  <c r="CD248" i="41"/>
  <c r="CD247" i="41"/>
  <c r="CD246" i="41"/>
  <c r="CD245" i="41"/>
  <c r="CD244" i="41"/>
  <c r="CD243" i="41"/>
  <c r="CD242" i="41"/>
  <c r="CD241" i="41"/>
  <c r="CD240" i="41"/>
  <c r="CD239" i="41"/>
  <c r="CD238" i="41"/>
  <c r="CD237" i="41"/>
  <c r="CD236" i="41"/>
  <c r="CD235" i="41"/>
  <c r="CD234" i="41"/>
  <c r="CD233" i="41"/>
  <c r="CD232" i="41"/>
  <c r="CD231" i="41"/>
  <c r="CD230" i="41"/>
  <c r="CD229" i="41"/>
  <c r="CD228" i="41"/>
  <c r="CD227" i="41"/>
  <c r="CD226" i="41"/>
  <c r="CD225" i="41"/>
  <c r="CD224" i="41"/>
  <c r="CD223" i="41"/>
  <c r="CD222" i="41"/>
  <c r="CD221" i="41"/>
  <c r="CD220" i="41"/>
  <c r="CD219" i="41"/>
  <c r="CD218" i="41"/>
  <c r="CD217" i="41"/>
  <c r="CD216" i="41"/>
  <c r="CD215" i="41"/>
  <c r="CD214" i="41"/>
  <c r="CD213" i="41"/>
  <c r="CD212" i="41"/>
  <c r="CD211" i="41"/>
  <c r="CD210" i="41"/>
  <c r="CD209" i="41"/>
  <c r="CD208" i="41"/>
  <c r="CD207" i="41"/>
  <c r="CD206" i="41"/>
  <c r="CD205" i="41"/>
  <c r="CD204" i="41"/>
  <c r="CD203" i="41"/>
  <c r="CD202" i="41"/>
  <c r="CD201" i="41"/>
  <c r="CD200" i="41"/>
  <c r="CD199" i="41"/>
  <c r="CD198" i="41"/>
  <c r="CD197" i="41"/>
  <c r="CD196" i="41"/>
  <c r="CD195" i="41"/>
  <c r="CD194" i="41"/>
  <c r="CD193" i="41"/>
  <c r="CD192" i="41"/>
  <c r="CD191" i="41"/>
  <c r="CD190" i="41"/>
  <c r="CD189" i="41"/>
  <c r="CD188" i="41"/>
  <c r="CD187" i="41"/>
  <c r="CD186" i="41"/>
  <c r="CD185" i="41"/>
  <c r="CD184" i="41"/>
  <c r="CD183" i="41"/>
  <c r="CD182" i="41"/>
  <c r="CD181" i="41"/>
  <c r="CD180" i="41"/>
  <c r="CD179" i="41"/>
  <c r="CD178" i="41"/>
  <c r="CD177" i="41"/>
  <c r="CD176" i="41"/>
  <c r="CD175" i="41"/>
  <c r="CD174" i="41"/>
  <c r="CD173" i="41"/>
  <c r="CD172" i="41"/>
  <c r="CD171" i="41"/>
  <c r="CD170" i="41"/>
  <c r="CD169" i="41"/>
  <c r="CD168" i="41"/>
  <c r="CD167" i="41"/>
  <c r="CD166" i="41"/>
  <c r="CD165" i="41"/>
  <c r="CD164" i="41"/>
  <c r="CD163" i="41"/>
  <c r="CD162" i="41"/>
  <c r="CD161" i="41"/>
  <c r="CD160" i="41"/>
  <c r="CD159" i="41"/>
  <c r="CD158" i="41"/>
  <c r="CD157" i="41"/>
  <c r="CD156" i="41"/>
  <c r="CD155" i="41"/>
  <c r="CD154" i="41"/>
  <c r="CD153" i="41"/>
  <c r="CD152" i="41"/>
  <c r="CD151" i="41"/>
  <c r="CD150" i="41"/>
  <c r="CD149" i="41"/>
  <c r="CD148" i="41"/>
  <c r="CD147" i="41"/>
  <c r="CD146" i="41"/>
  <c r="CD145" i="41"/>
  <c r="CD144" i="41"/>
  <c r="CD143" i="41"/>
  <c r="CD142" i="41"/>
  <c r="CD141" i="41"/>
  <c r="CD140" i="41"/>
  <c r="CD139" i="41"/>
  <c r="CD138" i="41"/>
  <c r="CD137" i="41"/>
  <c r="CD136" i="41"/>
  <c r="CD135" i="41"/>
  <c r="CD134" i="41"/>
  <c r="CD133" i="41"/>
  <c r="CD132" i="41"/>
  <c r="CD131" i="41"/>
  <c r="CD130" i="41"/>
  <c r="CD129" i="41"/>
  <c r="CD128" i="41"/>
  <c r="CD127" i="41"/>
  <c r="CD126" i="41"/>
  <c r="CD125" i="41"/>
  <c r="CD124" i="41"/>
  <c r="CD123" i="41"/>
  <c r="CD122" i="41"/>
  <c r="CD121" i="41"/>
  <c r="CD120" i="41"/>
  <c r="CD119" i="41"/>
  <c r="CD118" i="41"/>
  <c r="CD117" i="41"/>
  <c r="CD116" i="41"/>
  <c r="CD115" i="41"/>
  <c r="CD114" i="41"/>
  <c r="CD113" i="41"/>
  <c r="CD112" i="41"/>
  <c r="CD111" i="41"/>
  <c r="CD110" i="41"/>
  <c r="CD109" i="41"/>
  <c r="CD108" i="41"/>
  <c r="CD107" i="41"/>
  <c r="CD106" i="41"/>
  <c r="CD105" i="41"/>
  <c r="CD104" i="41"/>
  <c r="CD103" i="41"/>
  <c r="CD102" i="41"/>
  <c r="CD101" i="41"/>
  <c r="CD100" i="41"/>
  <c r="CD99" i="41"/>
  <c r="CD98" i="41"/>
  <c r="CD97" i="41"/>
  <c r="CD96" i="41"/>
  <c r="CD95" i="41"/>
  <c r="CD94" i="41"/>
  <c r="CD93" i="41"/>
  <c r="CD92" i="41"/>
  <c r="CD91" i="41"/>
  <c r="CD90" i="41"/>
  <c r="CD89" i="41"/>
  <c r="CD88" i="41"/>
  <c r="CD87" i="41"/>
  <c r="CD86" i="41"/>
  <c r="CD85" i="41"/>
  <c r="CD84" i="41"/>
  <c r="CD83" i="41"/>
  <c r="CD82" i="41"/>
  <c r="CD81" i="41"/>
  <c r="CD80" i="41"/>
  <c r="CD79" i="41"/>
  <c r="CD78" i="41"/>
  <c r="CD77" i="41"/>
  <c r="CD76" i="41"/>
  <c r="CD75" i="41"/>
  <c r="CD74" i="41"/>
  <c r="CD73" i="41"/>
  <c r="CD72" i="41"/>
  <c r="CD71" i="41"/>
  <c r="CD70" i="41"/>
  <c r="CD69" i="41"/>
  <c r="CD68" i="41"/>
  <c r="CD67" i="41"/>
  <c r="CD66" i="41"/>
  <c r="CD65" i="41"/>
  <c r="CD64" i="41"/>
  <c r="CD63" i="41"/>
  <c r="CD62" i="41"/>
  <c r="CD61" i="41"/>
  <c r="CD60" i="41"/>
  <c r="CD59" i="41"/>
  <c r="CD58" i="41"/>
  <c r="CD57" i="41"/>
  <c r="CD56" i="41"/>
  <c r="CD55" i="41"/>
  <c r="CD54" i="41"/>
  <c r="CD53" i="41"/>
  <c r="CD52" i="41"/>
  <c r="CD51" i="41"/>
  <c r="CD50" i="41"/>
  <c r="CD49" i="41"/>
  <c r="CD48" i="41"/>
  <c r="CD47" i="41"/>
  <c r="CD46" i="41"/>
  <c r="CD45" i="41"/>
  <c r="CD44" i="41"/>
  <c r="CD43" i="41"/>
  <c r="CD42" i="41"/>
  <c r="CD41" i="41"/>
  <c r="CD40" i="41"/>
  <c r="CD39" i="41"/>
  <c r="CD38" i="41"/>
  <c r="CD37" i="41"/>
  <c r="CD35" i="41"/>
  <c r="BW1034" i="41"/>
  <c r="BW1033" i="41"/>
  <c r="BW1032" i="41"/>
  <c r="BW1031" i="41"/>
  <c r="BW1030" i="41"/>
  <c r="BW1029" i="41"/>
  <c r="BW1028" i="41"/>
  <c r="BW1027" i="41"/>
  <c r="BW1026" i="41"/>
  <c r="BW1025" i="41"/>
  <c r="BW1024" i="41"/>
  <c r="BW1023" i="41"/>
  <c r="BW1022" i="41"/>
  <c r="BW1021" i="41"/>
  <c r="BW1020" i="41"/>
  <c r="BW1019" i="41"/>
  <c r="BW1018" i="41"/>
  <c r="BW1017" i="41"/>
  <c r="BW1016" i="41"/>
  <c r="BW1015" i="41"/>
  <c r="BW1014" i="41"/>
  <c r="BW1013" i="41"/>
  <c r="BW1012" i="41"/>
  <c r="BW1011" i="41"/>
  <c r="BW1010" i="41"/>
  <c r="BW1009" i="41"/>
  <c r="BW1008" i="41"/>
  <c r="BW1007" i="41"/>
  <c r="BW1006" i="41"/>
  <c r="BW1005" i="41"/>
  <c r="BW1004" i="41"/>
  <c r="BW1003" i="41"/>
  <c r="BW1002" i="41"/>
  <c r="BW1001" i="41"/>
  <c r="BW1000" i="41"/>
  <c r="BW999" i="41"/>
  <c r="BW998" i="41"/>
  <c r="BW997" i="41"/>
  <c r="BW996" i="41"/>
  <c r="BW995" i="41"/>
  <c r="BW994" i="41"/>
  <c r="BW993" i="41"/>
  <c r="BW992" i="41"/>
  <c r="BW991" i="41"/>
  <c r="BW990" i="41"/>
  <c r="BW989" i="41"/>
  <c r="BW988" i="41"/>
  <c r="BW987" i="41"/>
  <c r="BW986" i="41"/>
  <c r="BW985" i="41"/>
  <c r="BW984" i="41"/>
  <c r="BW983" i="41"/>
  <c r="BW982" i="41"/>
  <c r="BW981" i="41"/>
  <c r="BW980" i="41"/>
  <c r="BW979" i="41"/>
  <c r="BW978" i="41"/>
  <c r="BW977" i="41"/>
  <c r="BW976" i="41"/>
  <c r="BW975" i="41"/>
  <c r="BW974" i="41"/>
  <c r="BW973" i="41"/>
  <c r="BW972" i="41"/>
  <c r="BW971" i="41"/>
  <c r="BW970" i="41"/>
  <c r="BW969" i="41"/>
  <c r="BW968" i="41"/>
  <c r="BW967" i="41"/>
  <c r="BW966" i="41"/>
  <c r="BW965" i="41"/>
  <c r="BW964" i="41"/>
  <c r="BW963" i="41"/>
  <c r="BW962" i="41"/>
  <c r="BW961" i="41"/>
  <c r="BW960" i="41"/>
  <c r="BW959" i="41"/>
  <c r="BW958" i="41"/>
  <c r="BW957" i="41"/>
  <c r="BW956" i="41"/>
  <c r="BW955" i="41"/>
  <c r="BW954" i="41"/>
  <c r="BW953" i="41"/>
  <c r="BW952" i="41"/>
  <c r="BW951" i="41"/>
  <c r="BW950" i="41"/>
  <c r="BW949" i="41"/>
  <c r="BW948" i="41"/>
  <c r="BW947" i="41"/>
  <c r="BW946" i="41"/>
  <c r="BW945" i="41"/>
  <c r="BW944" i="41"/>
  <c r="BW943" i="41"/>
  <c r="BW942" i="41"/>
  <c r="BW941" i="41"/>
  <c r="BW940" i="41"/>
  <c r="BW939" i="41"/>
  <c r="BW938" i="41"/>
  <c r="BW937" i="41"/>
  <c r="BW936" i="41"/>
  <c r="BW935" i="41"/>
  <c r="BW934" i="41"/>
  <c r="BW933" i="41"/>
  <c r="BW932" i="41"/>
  <c r="BW931" i="41"/>
  <c r="BW930" i="41"/>
  <c r="BW929" i="41"/>
  <c r="BW928" i="41"/>
  <c r="BW927" i="41"/>
  <c r="BW926" i="41"/>
  <c r="BW925" i="41"/>
  <c r="BW924" i="41"/>
  <c r="BW923" i="41"/>
  <c r="BW922" i="41"/>
  <c r="BW921" i="41"/>
  <c r="BW920" i="41"/>
  <c r="BW919" i="41"/>
  <c r="BW918" i="41"/>
  <c r="BW917" i="41"/>
  <c r="BW916" i="41"/>
  <c r="BW915" i="41"/>
  <c r="BW914" i="41"/>
  <c r="BW913" i="41"/>
  <c r="BW912" i="41"/>
  <c r="BW911" i="41"/>
  <c r="BW910" i="41"/>
  <c r="BW909" i="41"/>
  <c r="BW908" i="41"/>
  <c r="BW907" i="41"/>
  <c r="BW906" i="41"/>
  <c r="BW905" i="41"/>
  <c r="BW904" i="41"/>
  <c r="BW903" i="41"/>
  <c r="BW902" i="41"/>
  <c r="BW901" i="41"/>
  <c r="BW900" i="41"/>
  <c r="BW899" i="41"/>
  <c r="BW898" i="41"/>
  <c r="BW897" i="41"/>
  <c r="BW896" i="41"/>
  <c r="BW895" i="41"/>
  <c r="BW894" i="41"/>
  <c r="BW893" i="41"/>
  <c r="BW892" i="41"/>
  <c r="BW891" i="41"/>
  <c r="BW890" i="41"/>
  <c r="BW889" i="41"/>
  <c r="BW888" i="41"/>
  <c r="BW887" i="41"/>
  <c r="BW886" i="41"/>
  <c r="BW885" i="41"/>
  <c r="BW884" i="41"/>
  <c r="BW883" i="41"/>
  <c r="BW882" i="41"/>
  <c r="BW881" i="41"/>
  <c r="BW880" i="41"/>
  <c r="BW879" i="41"/>
  <c r="BW878" i="41"/>
  <c r="BW877" i="41"/>
  <c r="BW876" i="41"/>
  <c r="BW875" i="41"/>
  <c r="BW874" i="41"/>
  <c r="BW873" i="41"/>
  <c r="BW872" i="41"/>
  <c r="BW871" i="41"/>
  <c r="BW870" i="41"/>
  <c r="BW869" i="41"/>
  <c r="BW868" i="41"/>
  <c r="BW867" i="41"/>
  <c r="BW866" i="41"/>
  <c r="BW865" i="41"/>
  <c r="BW864" i="41"/>
  <c r="BW863" i="41"/>
  <c r="BW862" i="41"/>
  <c r="BW861" i="41"/>
  <c r="BW860" i="41"/>
  <c r="BW859" i="41"/>
  <c r="BW858" i="41"/>
  <c r="BW857" i="41"/>
  <c r="BW856" i="41"/>
  <c r="BW855" i="41"/>
  <c r="BW854" i="41"/>
  <c r="BW853" i="41"/>
  <c r="BW852" i="41"/>
  <c r="BW851" i="41"/>
  <c r="BW850" i="41"/>
  <c r="BW849" i="41"/>
  <c r="BW848" i="41"/>
  <c r="BW847" i="41"/>
  <c r="BW846" i="41"/>
  <c r="BW845" i="41"/>
  <c r="BW844" i="41"/>
  <c r="BW843" i="41"/>
  <c r="BW842" i="41"/>
  <c r="BW841" i="41"/>
  <c r="BW840" i="41"/>
  <c r="BW839" i="41"/>
  <c r="BW838" i="41"/>
  <c r="BW837" i="41"/>
  <c r="BW836" i="41"/>
  <c r="BW835" i="41"/>
  <c r="BW834" i="41"/>
  <c r="BW833" i="41"/>
  <c r="BW832" i="41"/>
  <c r="BW831" i="41"/>
  <c r="BW830" i="41"/>
  <c r="BW829" i="41"/>
  <c r="BW828" i="41"/>
  <c r="BW827" i="41"/>
  <c r="BW826" i="41"/>
  <c r="BW825" i="41"/>
  <c r="BW824" i="41"/>
  <c r="BW823" i="41"/>
  <c r="BW822" i="41"/>
  <c r="BW821" i="41"/>
  <c r="BW820" i="41"/>
  <c r="BW819" i="41"/>
  <c r="BW818" i="41"/>
  <c r="BW817" i="41"/>
  <c r="BW816" i="41"/>
  <c r="BW815" i="41"/>
  <c r="BW814" i="41"/>
  <c r="BW813" i="41"/>
  <c r="BW812" i="41"/>
  <c r="BW811" i="41"/>
  <c r="BW810" i="41"/>
  <c r="BW809" i="41"/>
  <c r="BW808" i="41"/>
  <c r="BW807" i="41"/>
  <c r="BW806" i="41"/>
  <c r="BW805" i="41"/>
  <c r="BW804" i="41"/>
  <c r="BW803" i="41"/>
  <c r="BW802" i="41"/>
  <c r="BW801" i="41"/>
  <c r="BW800" i="41"/>
  <c r="BW799" i="41"/>
  <c r="BW798" i="41"/>
  <c r="BW797" i="41"/>
  <c r="BW796" i="41"/>
  <c r="BW795" i="41"/>
  <c r="BW794" i="41"/>
  <c r="BW793" i="41"/>
  <c r="BW792" i="41"/>
  <c r="BW791" i="41"/>
  <c r="BW790" i="41"/>
  <c r="BW789" i="41"/>
  <c r="BW788" i="41"/>
  <c r="BW787" i="41"/>
  <c r="BW786" i="41"/>
  <c r="BW785" i="41"/>
  <c r="BW784" i="41"/>
  <c r="BW783" i="41"/>
  <c r="BW782" i="41"/>
  <c r="BW781" i="41"/>
  <c r="BW780" i="41"/>
  <c r="BW779" i="41"/>
  <c r="BW778" i="41"/>
  <c r="BW777" i="41"/>
  <c r="BW776" i="41"/>
  <c r="BW775" i="41"/>
  <c r="BW774" i="41"/>
  <c r="BW773" i="41"/>
  <c r="BW772" i="41"/>
  <c r="BW771" i="41"/>
  <c r="BW770" i="41"/>
  <c r="BW769" i="41"/>
  <c r="BW768" i="41"/>
  <c r="BW767" i="41"/>
  <c r="BW766" i="41"/>
  <c r="BW765" i="41"/>
  <c r="BW764" i="41"/>
  <c r="BW763" i="41"/>
  <c r="BW762" i="41"/>
  <c r="BW761" i="41"/>
  <c r="BW760" i="41"/>
  <c r="BW759" i="41"/>
  <c r="BW758" i="41"/>
  <c r="BW757" i="41"/>
  <c r="BW756" i="41"/>
  <c r="BW755" i="41"/>
  <c r="BW754" i="41"/>
  <c r="BW753" i="41"/>
  <c r="BW752" i="41"/>
  <c r="BW751" i="41"/>
  <c r="BW750" i="41"/>
  <c r="BW749" i="41"/>
  <c r="BW748" i="41"/>
  <c r="BW747" i="41"/>
  <c r="BW746" i="41"/>
  <c r="BW745" i="41"/>
  <c r="BW744" i="41"/>
  <c r="BW743" i="41"/>
  <c r="BW742" i="41"/>
  <c r="BW741" i="41"/>
  <c r="BW740" i="41"/>
  <c r="BW739" i="41"/>
  <c r="BW738" i="41"/>
  <c r="BW737" i="41"/>
  <c r="BW736" i="41"/>
  <c r="BW735" i="41"/>
  <c r="BW734" i="41"/>
  <c r="BW733" i="41"/>
  <c r="BW732" i="41"/>
  <c r="BW731" i="41"/>
  <c r="BW730" i="41"/>
  <c r="BW729" i="41"/>
  <c r="BW728" i="41"/>
  <c r="BW727" i="41"/>
  <c r="BW726" i="41"/>
  <c r="BW725" i="41"/>
  <c r="BW724" i="41"/>
  <c r="BW723" i="41"/>
  <c r="BW722" i="41"/>
  <c r="BW721" i="41"/>
  <c r="BW720" i="41"/>
  <c r="BW719" i="41"/>
  <c r="BW718" i="41"/>
  <c r="BW717" i="41"/>
  <c r="BW716" i="41"/>
  <c r="BW715" i="41"/>
  <c r="BW714" i="41"/>
  <c r="BW713" i="41"/>
  <c r="BW712" i="41"/>
  <c r="BW711" i="41"/>
  <c r="BW710" i="41"/>
  <c r="BW709" i="41"/>
  <c r="BW708" i="41"/>
  <c r="BW707" i="41"/>
  <c r="BW706" i="41"/>
  <c r="BW705" i="41"/>
  <c r="BW704" i="41"/>
  <c r="BW703" i="41"/>
  <c r="BW702" i="41"/>
  <c r="BW701" i="41"/>
  <c r="BW700" i="41"/>
  <c r="BW699" i="41"/>
  <c r="BW698" i="41"/>
  <c r="BW697" i="41"/>
  <c r="BW696" i="41"/>
  <c r="BW695" i="41"/>
  <c r="BW694" i="41"/>
  <c r="BW693" i="41"/>
  <c r="BW692" i="41"/>
  <c r="BW691" i="41"/>
  <c r="BW690" i="41"/>
  <c r="BW689" i="41"/>
  <c r="BW688" i="41"/>
  <c r="BW687" i="41"/>
  <c r="BW686" i="41"/>
  <c r="BW685" i="41"/>
  <c r="BW684" i="41"/>
  <c r="BW683" i="41"/>
  <c r="BW682" i="41"/>
  <c r="BW681" i="41"/>
  <c r="BW680" i="41"/>
  <c r="BW679" i="41"/>
  <c r="BW678" i="41"/>
  <c r="BW677" i="41"/>
  <c r="BW676" i="41"/>
  <c r="BW675" i="41"/>
  <c r="BW674" i="41"/>
  <c r="BW673" i="41"/>
  <c r="BW672" i="41"/>
  <c r="BW671" i="41"/>
  <c r="BW670" i="41"/>
  <c r="BW669" i="41"/>
  <c r="BW668" i="41"/>
  <c r="BW667" i="41"/>
  <c r="BW666" i="41"/>
  <c r="BW665" i="41"/>
  <c r="BW664" i="41"/>
  <c r="BW663" i="41"/>
  <c r="BW662" i="41"/>
  <c r="BW661" i="41"/>
  <c r="BW660" i="41"/>
  <c r="BW659" i="41"/>
  <c r="BW658" i="41"/>
  <c r="BW657" i="41"/>
  <c r="BW656" i="41"/>
  <c r="BW655" i="41"/>
  <c r="BW654" i="41"/>
  <c r="BW653" i="41"/>
  <c r="BW652" i="41"/>
  <c r="BW651" i="41"/>
  <c r="BW650" i="41"/>
  <c r="BW649" i="41"/>
  <c r="BW648" i="41"/>
  <c r="BW647" i="41"/>
  <c r="BW646" i="41"/>
  <c r="BW645" i="41"/>
  <c r="BW644" i="41"/>
  <c r="BW643" i="41"/>
  <c r="BW642" i="41"/>
  <c r="BW641" i="41"/>
  <c r="BW640" i="41"/>
  <c r="BW639" i="41"/>
  <c r="BW638" i="41"/>
  <c r="BW637" i="41"/>
  <c r="BW636" i="41"/>
  <c r="BW635" i="41"/>
  <c r="BW634" i="41"/>
  <c r="BW633" i="41"/>
  <c r="BW632" i="41"/>
  <c r="BW631" i="41"/>
  <c r="BW630" i="41"/>
  <c r="BW629" i="41"/>
  <c r="BW628" i="41"/>
  <c r="BW627" i="41"/>
  <c r="BW626" i="41"/>
  <c r="BW625" i="41"/>
  <c r="BW624" i="41"/>
  <c r="BW623" i="41"/>
  <c r="BW622" i="41"/>
  <c r="BW621" i="41"/>
  <c r="BW620" i="41"/>
  <c r="BW619" i="41"/>
  <c r="BW618" i="41"/>
  <c r="BW617" i="41"/>
  <c r="BW616" i="41"/>
  <c r="BW615" i="41"/>
  <c r="BW614" i="41"/>
  <c r="BW613" i="41"/>
  <c r="BW612" i="41"/>
  <c r="BW611" i="41"/>
  <c r="BW610" i="41"/>
  <c r="BW609" i="41"/>
  <c r="BW608" i="41"/>
  <c r="BW607" i="41"/>
  <c r="BW606" i="41"/>
  <c r="BW605" i="41"/>
  <c r="BW604" i="41"/>
  <c r="BW603" i="41"/>
  <c r="BW602" i="41"/>
  <c r="BW601" i="41"/>
  <c r="BW600" i="41"/>
  <c r="BW599" i="41"/>
  <c r="BW598" i="41"/>
  <c r="BW597" i="41"/>
  <c r="BW596" i="41"/>
  <c r="BW595" i="41"/>
  <c r="BW594" i="41"/>
  <c r="BW593" i="41"/>
  <c r="BW592" i="41"/>
  <c r="BW591" i="41"/>
  <c r="BW590" i="41"/>
  <c r="BW589" i="41"/>
  <c r="BW588" i="41"/>
  <c r="BW587" i="41"/>
  <c r="BW586" i="41"/>
  <c r="BW585" i="41"/>
  <c r="BW584" i="41"/>
  <c r="BW583" i="41"/>
  <c r="BW582" i="41"/>
  <c r="BW581" i="41"/>
  <c r="BW580" i="41"/>
  <c r="BW579" i="41"/>
  <c r="BW578" i="41"/>
  <c r="BW577" i="41"/>
  <c r="BW576" i="41"/>
  <c r="BW575" i="41"/>
  <c r="BW574" i="41"/>
  <c r="BW573" i="41"/>
  <c r="BW572" i="41"/>
  <c r="BW571" i="41"/>
  <c r="BW570" i="41"/>
  <c r="BW569" i="41"/>
  <c r="BW568" i="41"/>
  <c r="BW567" i="41"/>
  <c r="BW566" i="41"/>
  <c r="BW565" i="41"/>
  <c r="BW564" i="41"/>
  <c r="BW563" i="41"/>
  <c r="BW562" i="41"/>
  <c r="BW561" i="41"/>
  <c r="BW560" i="41"/>
  <c r="BW559" i="41"/>
  <c r="BW558" i="41"/>
  <c r="BW557" i="41"/>
  <c r="BW556" i="41"/>
  <c r="BW555" i="41"/>
  <c r="BW554" i="41"/>
  <c r="BW553" i="41"/>
  <c r="BW552" i="41"/>
  <c r="BW551" i="41"/>
  <c r="BW550" i="41"/>
  <c r="BW549" i="41"/>
  <c r="BW548" i="41"/>
  <c r="BW547" i="41"/>
  <c r="BW546" i="41"/>
  <c r="BW545" i="41"/>
  <c r="BW544" i="41"/>
  <c r="BW543" i="41"/>
  <c r="BW542" i="41"/>
  <c r="BW541" i="41"/>
  <c r="BW540" i="41"/>
  <c r="BW539" i="41"/>
  <c r="BW538" i="41"/>
  <c r="BW537" i="41"/>
  <c r="BW536" i="41"/>
  <c r="BW535" i="41"/>
  <c r="BW534" i="41"/>
  <c r="BW533" i="41"/>
  <c r="BW532" i="41"/>
  <c r="BW531" i="41"/>
  <c r="BW530" i="41"/>
  <c r="BW529" i="41"/>
  <c r="BW528" i="41"/>
  <c r="BW527" i="41"/>
  <c r="BW526" i="41"/>
  <c r="BW525" i="41"/>
  <c r="BW524" i="41"/>
  <c r="BW523" i="41"/>
  <c r="BW522" i="41"/>
  <c r="BW521" i="41"/>
  <c r="BW520" i="41"/>
  <c r="BW519" i="41"/>
  <c r="BW518" i="41"/>
  <c r="BW517" i="41"/>
  <c r="BW516" i="41"/>
  <c r="BW515" i="41"/>
  <c r="BW514" i="41"/>
  <c r="BW513" i="41"/>
  <c r="BW512" i="41"/>
  <c r="BW511" i="41"/>
  <c r="BW510" i="41"/>
  <c r="BW509" i="41"/>
  <c r="BW508" i="41"/>
  <c r="BW507" i="41"/>
  <c r="BW506" i="41"/>
  <c r="BW505" i="41"/>
  <c r="BW504" i="41"/>
  <c r="BW503" i="41"/>
  <c r="BW502" i="41"/>
  <c r="BW501" i="41"/>
  <c r="BW500" i="41"/>
  <c r="BW499" i="41"/>
  <c r="BW498" i="41"/>
  <c r="BW497" i="41"/>
  <c r="BW496" i="41"/>
  <c r="BW495" i="41"/>
  <c r="BW494" i="41"/>
  <c r="BW493" i="41"/>
  <c r="BW492" i="41"/>
  <c r="BW491" i="41"/>
  <c r="BW490" i="41"/>
  <c r="BW489" i="41"/>
  <c r="BW488" i="41"/>
  <c r="BW487" i="41"/>
  <c r="BW486" i="41"/>
  <c r="BW485" i="41"/>
  <c r="BW484" i="41"/>
  <c r="BW483" i="41"/>
  <c r="BW482" i="41"/>
  <c r="BW481" i="41"/>
  <c r="BW480" i="41"/>
  <c r="BW479" i="41"/>
  <c r="BW478" i="41"/>
  <c r="BW477" i="41"/>
  <c r="BW476" i="41"/>
  <c r="BW475" i="41"/>
  <c r="BW474" i="41"/>
  <c r="BW473" i="41"/>
  <c r="BW472" i="41"/>
  <c r="BW471" i="41"/>
  <c r="BW470" i="41"/>
  <c r="BW469" i="41"/>
  <c r="BW468" i="41"/>
  <c r="BW467" i="41"/>
  <c r="BW466" i="41"/>
  <c r="BW465" i="41"/>
  <c r="BW464" i="41"/>
  <c r="BW463" i="41"/>
  <c r="BW462" i="41"/>
  <c r="BW461" i="41"/>
  <c r="BW460" i="41"/>
  <c r="BW459" i="41"/>
  <c r="BW458" i="41"/>
  <c r="BW457" i="41"/>
  <c r="BW456" i="41"/>
  <c r="BW455" i="41"/>
  <c r="BW454" i="41"/>
  <c r="BW453" i="41"/>
  <c r="BW452" i="41"/>
  <c r="BW451" i="41"/>
  <c r="BW450" i="41"/>
  <c r="BW449" i="41"/>
  <c r="BW448" i="41"/>
  <c r="BW447" i="41"/>
  <c r="BW446" i="41"/>
  <c r="BW445" i="41"/>
  <c r="BW444" i="41"/>
  <c r="BW443" i="41"/>
  <c r="BW442" i="41"/>
  <c r="BW441" i="41"/>
  <c r="BW440" i="41"/>
  <c r="BW439" i="41"/>
  <c r="BW438" i="41"/>
  <c r="BW437" i="41"/>
  <c r="BW436" i="41"/>
  <c r="BW435" i="41"/>
  <c r="BW434" i="41"/>
  <c r="BW433" i="41"/>
  <c r="BW432" i="41"/>
  <c r="BW431" i="41"/>
  <c r="BW430" i="41"/>
  <c r="BW429" i="41"/>
  <c r="BW428" i="41"/>
  <c r="BW427" i="41"/>
  <c r="BW426" i="41"/>
  <c r="BW425" i="41"/>
  <c r="BW424" i="41"/>
  <c r="BW423" i="41"/>
  <c r="BW422" i="41"/>
  <c r="BW421" i="41"/>
  <c r="BW420" i="41"/>
  <c r="BW419" i="41"/>
  <c r="BW418" i="41"/>
  <c r="BW417" i="41"/>
  <c r="BW416" i="41"/>
  <c r="BW415" i="41"/>
  <c r="BW414" i="41"/>
  <c r="BW413" i="41"/>
  <c r="BW412" i="41"/>
  <c r="BW411" i="41"/>
  <c r="BW410" i="41"/>
  <c r="BW409" i="41"/>
  <c r="BW408" i="41"/>
  <c r="BW407" i="41"/>
  <c r="BW406" i="41"/>
  <c r="BW405" i="41"/>
  <c r="BW404" i="41"/>
  <c r="BW403" i="41"/>
  <c r="BW402" i="41"/>
  <c r="BW401" i="41"/>
  <c r="BW400" i="41"/>
  <c r="BW399" i="41"/>
  <c r="BW398" i="41"/>
  <c r="BW397" i="41"/>
  <c r="BW396" i="41"/>
  <c r="BW395" i="41"/>
  <c r="BW394" i="41"/>
  <c r="BW393" i="41"/>
  <c r="BW392" i="41"/>
  <c r="BW391" i="41"/>
  <c r="BW390" i="41"/>
  <c r="BW389" i="41"/>
  <c r="BW388" i="41"/>
  <c r="BW387" i="41"/>
  <c r="BW386" i="41"/>
  <c r="BW385" i="41"/>
  <c r="BW384" i="41"/>
  <c r="BW383" i="41"/>
  <c r="BW382" i="41"/>
  <c r="BW381" i="41"/>
  <c r="BW380" i="41"/>
  <c r="BW379" i="41"/>
  <c r="BW378" i="41"/>
  <c r="BW377" i="41"/>
  <c r="BW376" i="41"/>
  <c r="BW375" i="41"/>
  <c r="BW374" i="41"/>
  <c r="BW373" i="41"/>
  <c r="BW372" i="41"/>
  <c r="BW371" i="41"/>
  <c r="BW370" i="41"/>
  <c r="BW369" i="41"/>
  <c r="BW368" i="41"/>
  <c r="BW367" i="41"/>
  <c r="BW366" i="41"/>
  <c r="BW365" i="41"/>
  <c r="BW364" i="41"/>
  <c r="BW363" i="41"/>
  <c r="BW362" i="41"/>
  <c r="BW361" i="41"/>
  <c r="BW360" i="41"/>
  <c r="BW359" i="41"/>
  <c r="BW358" i="41"/>
  <c r="BW357" i="41"/>
  <c r="BW356" i="41"/>
  <c r="BW355" i="41"/>
  <c r="BW354" i="41"/>
  <c r="BW353" i="41"/>
  <c r="BW352" i="41"/>
  <c r="BW351" i="41"/>
  <c r="BW350" i="41"/>
  <c r="BW349" i="41"/>
  <c r="BW348" i="41"/>
  <c r="BW347" i="41"/>
  <c r="BW346" i="41"/>
  <c r="BW345" i="41"/>
  <c r="BW344" i="41"/>
  <c r="BW343" i="41"/>
  <c r="BW342" i="41"/>
  <c r="BW341" i="41"/>
  <c r="BW340" i="41"/>
  <c r="BW339" i="41"/>
  <c r="BW338" i="41"/>
  <c r="BW337" i="41"/>
  <c r="BW336" i="41"/>
  <c r="BW335" i="41"/>
  <c r="BW334" i="41"/>
  <c r="BW333" i="41"/>
  <c r="BW332" i="41"/>
  <c r="BW331" i="41"/>
  <c r="BW330" i="41"/>
  <c r="BW329" i="41"/>
  <c r="BW328" i="41"/>
  <c r="BW327" i="41"/>
  <c r="BW326" i="41"/>
  <c r="BW325" i="41"/>
  <c r="BW324" i="41"/>
  <c r="BW323" i="41"/>
  <c r="BW322" i="41"/>
  <c r="BW321" i="41"/>
  <c r="BW320" i="41"/>
  <c r="BW319" i="41"/>
  <c r="BW318" i="41"/>
  <c r="BW317" i="41"/>
  <c r="BW316" i="41"/>
  <c r="BW315" i="41"/>
  <c r="BW314" i="41"/>
  <c r="BW313" i="41"/>
  <c r="BW312" i="41"/>
  <c r="BW311" i="41"/>
  <c r="BW310" i="41"/>
  <c r="BW309" i="41"/>
  <c r="BW308" i="41"/>
  <c r="BW307" i="41"/>
  <c r="BW306" i="41"/>
  <c r="BW305" i="41"/>
  <c r="BW304" i="41"/>
  <c r="BW303" i="41"/>
  <c r="BW302" i="41"/>
  <c r="BW301" i="41"/>
  <c r="BW300" i="41"/>
  <c r="BW299" i="41"/>
  <c r="BW298" i="41"/>
  <c r="BW297" i="41"/>
  <c r="BW296" i="41"/>
  <c r="BW295" i="41"/>
  <c r="BW294" i="41"/>
  <c r="BW293" i="41"/>
  <c r="BW292" i="41"/>
  <c r="BW291" i="41"/>
  <c r="BW290" i="41"/>
  <c r="BW289" i="41"/>
  <c r="BW288" i="41"/>
  <c r="BW287" i="41"/>
  <c r="BW286" i="41"/>
  <c r="BW285" i="41"/>
  <c r="BW284" i="41"/>
  <c r="BW283" i="41"/>
  <c r="BW282" i="41"/>
  <c r="BW281" i="41"/>
  <c r="BW280" i="41"/>
  <c r="BW279" i="41"/>
  <c r="BW278" i="41"/>
  <c r="BW277" i="41"/>
  <c r="BW276" i="41"/>
  <c r="BW275" i="41"/>
  <c r="BW274" i="41"/>
  <c r="BW273" i="41"/>
  <c r="BW272" i="41"/>
  <c r="BW271" i="41"/>
  <c r="BW270" i="41"/>
  <c r="BW269" i="41"/>
  <c r="BW268" i="41"/>
  <c r="BW267" i="41"/>
  <c r="BW266" i="41"/>
  <c r="BW265" i="41"/>
  <c r="BW264" i="41"/>
  <c r="BW263" i="41"/>
  <c r="BW262" i="41"/>
  <c r="BW261" i="41"/>
  <c r="BW260" i="41"/>
  <c r="BW259" i="41"/>
  <c r="BW258" i="41"/>
  <c r="BW257" i="41"/>
  <c r="BW256" i="41"/>
  <c r="BW255" i="41"/>
  <c r="BW254" i="41"/>
  <c r="BW253" i="41"/>
  <c r="BW252" i="41"/>
  <c r="BW251" i="41"/>
  <c r="BW250" i="41"/>
  <c r="BW249" i="41"/>
  <c r="BW248" i="41"/>
  <c r="BW247" i="41"/>
  <c r="BW246" i="41"/>
  <c r="BW245" i="41"/>
  <c r="BW244" i="41"/>
  <c r="BW243" i="41"/>
  <c r="BW242" i="41"/>
  <c r="BW241" i="41"/>
  <c r="BW240" i="41"/>
  <c r="BW239" i="41"/>
  <c r="BW238" i="41"/>
  <c r="BW237" i="41"/>
  <c r="BW236" i="41"/>
  <c r="BW235" i="41"/>
  <c r="BW234" i="41"/>
  <c r="BW233" i="41"/>
  <c r="BW232" i="41"/>
  <c r="BW231" i="41"/>
  <c r="BW230" i="41"/>
  <c r="BW229" i="41"/>
  <c r="BW228" i="41"/>
  <c r="BW227" i="41"/>
  <c r="BW226" i="41"/>
  <c r="BW225" i="41"/>
  <c r="BW224" i="41"/>
  <c r="BW223" i="41"/>
  <c r="BW222" i="41"/>
  <c r="BW221" i="41"/>
  <c r="BW220" i="41"/>
  <c r="BW219" i="41"/>
  <c r="BW218" i="41"/>
  <c r="BW217" i="41"/>
  <c r="BW216" i="41"/>
  <c r="BW215" i="41"/>
  <c r="BW214" i="41"/>
  <c r="BW213" i="41"/>
  <c r="BW212" i="41"/>
  <c r="BW211" i="41"/>
  <c r="BW210" i="41"/>
  <c r="BW209" i="41"/>
  <c r="BW208" i="41"/>
  <c r="BW207" i="41"/>
  <c r="BW206" i="41"/>
  <c r="BW205" i="41"/>
  <c r="BW204" i="41"/>
  <c r="BW203" i="41"/>
  <c r="BW202" i="41"/>
  <c r="BW201" i="41"/>
  <c r="BW200" i="41"/>
  <c r="BW199" i="41"/>
  <c r="BW198" i="41"/>
  <c r="BW197" i="41"/>
  <c r="BW196" i="41"/>
  <c r="BW195" i="41"/>
  <c r="BW194" i="41"/>
  <c r="BW193" i="41"/>
  <c r="BW192" i="41"/>
  <c r="BW191" i="41"/>
  <c r="BW190" i="41"/>
  <c r="BW189" i="41"/>
  <c r="BW188" i="41"/>
  <c r="BW187" i="41"/>
  <c r="BW186" i="41"/>
  <c r="BW185" i="41"/>
  <c r="BW184" i="41"/>
  <c r="BW183" i="41"/>
  <c r="BW182" i="41"/>
  <c r="BW181" i="41"/>
  <c r="BW180" i="41"/>
  <c r="BW179" i="41"/>
  <c r="BW178" i="41"/>
  <c r="BW177" i="41"/>
  <c r="BW176" i="41"/>
  <c r="BW175" i="41"/>
  <c r="BW174" i="41"/>
  <c r="BW173" i="41"/>
  <c r="BW172" i="41"/>
  <c r="BW171" i="41"/>
  <c r="BW170" i="41"/>
  <c r="BW169" i="41"/>
  <c r="BW168" i="41"/>
  <c r="BW167" i="41"/>
  <c r="BW166" i="41"/>
  <c r="BW165" i="41"/>
  <c r="BW164" i="41"/>
  <c r="BW163" i="41"/>
  <c r="BW162" i="41"/>
  <c r="BW161" i="41"/>
  <c r="BW160" i="41"/>
  <c r="BW159" i="41"/>
  <c r="BW158" i="41"/>
  <c r="BW157" i="41"/>
  <c r="BW156" i="41"/>
  <c r="BW155" i="41"/>
  <c r="BW154" i="41"/>
  <c r="BW153" i="41"/>
  <c r="BW152" i="41"/>
  <c r="BW151" i="41"/>
  <c r="BW150" i="41"/>
  <c r="BW149" i="41"/>
  <c r="BW148" i="41"/>
  <c r="BW147" i="41"/>
  <c r="BW146" i="41"/>
  <c r="BW145" i="41"/>
  <c r="BW144" i="41"/>
  <c r="BW143" i="41"/>
  <c r="BW142" i="41"/>
  <c r="BW141" i="41"/>
  <c r="BW140" i="41"/>
  <c r="BW139" i="41"/>
  <c r="BW138" i="41"/>
  <c r="BW137" i="41"/>
  <c r="BW136" i="41"/>
  <c r="BW135" i="41"/>
  <c r="BW134" i="41"/>
  <c r="BW133" i="41"/>
  <c r="BW132" i="41"/>
  <c r="BW131" i="41"/>
  <c r="BW130" i="41"/>
  <c r="BW129" i="41"/>
  <c r="BW128" i="41"/>
  <c r="BW127" i="41"/>
  <c r="BW126" i="41"/>
  <c r="BW125" i="41"/>
  <c r="BW124" i="41"/>
  <c r="BW123" i="41"/>
  <c r="BW122" i="41"/>
  <c r="BW121" i="41"/>
  <c r="BW120" i="41"/>
  <c r="BW119" i="41"/>
  <c r="BW118" i="41"/>
  <c r="BW117" i="41"/>
  <c r="BW116" i="41"/>
  <c r="BW115" i="41"/>
  <c r="BW114" i="41"/>
  <c r="BW113" i="41"/>
  <c r="BW112" i="41"/>
  <c r="BW111" i="41"/>
  <c r="BW110" i="41"/>
  <c r="BW109" i="41"/>
  <c r="BW108" i="41"/>
  <c r="BW107" i="41"/>
  <c r="BW106" i="41"/>
  <c r="BW105" i="41"/>
  <c r="BW104" i="41"/>
  <c r="BW103" i="41"/>
  <c r="BW102" i="41"/>
  <c r="BW101" i="41"/>
  <c r="BW100" i="41"/>
  <c r="BW99" i="41"/>
  <c r="BW98" i="41"/>
  <c r="BW97" i="41"/>
  <c r="BW96" i="41"/>
  <c r="BW95" i="41"/>
  <c r="BW94" i="41"/>
  <c r="BW93" i="41"/>
  <c r="BW92" i="41"/>
  <c r="BW91" i="41"/>
  <c r="BW90" i="41"/>
  <c r="BW89" i="41"/>
  <c r="BW88" i="41"/>
  <c r="BW87" i="41"/>
  <c r="BW86" i="41"/>
  <c r="BW85" i="41"/>
  <c r="BW84" i="41"/>
  <c r="BW83" i="41"/>
  <c r="BW82" i="41"/>
  <c r="BW81" i="41"/>
  <c r="BW80" i="41"/>
  <c r="BW79" i="41"/>
  <c r="BW78" i="41"/>
  <c r="BW77" i="41"/>
  <c r="BW76" i="41"/>
  <c r="BW75" i="41"/>
  <c r="BW74" i="41"/>
  <c r="BW73" i="41"/>
  <c r="BW72" i="41"/>
  <c r="BW71" i="41"/>
  <c r="BW70" i="41"/>
  <c r="BW69" i="41"/>
  <c r="BW68" i="41"/>
  <c r="BW67" i="41"/>
  <c r="BW66" i="41"/>
  <c r="BW65" i="41"/>
  <c r="BW64" i="41"/>
  <c r="BW63" i="41"/>
  <c r="BW62" i="41"/>
  <c r="BW61" i="41"/>
  <c r="BW60" i="41"/>
  <c r="BW59" i="41"/>
  <c r="BW58" i="41"/>
  <c r="BW57" i="41"/>
  <c r="BW56" i="41"/>
  <c r="BW55" i="41"/>
  <c r="BW54" i="41"/>
  <c r="BW53" i="41"/>
  <c r="BW52" i="41"/>
  <c r="BW51" i="41"/>
  <c r="BW50" i="41"/>
  <c r="BW49" i="41"/>
  <c r="BW48" i="41"/>
  <c r="BW47" i="41"/>
  <c r="BW46" i="41"/>
  <c r="BW45" i="41"/>
  <c r="BW44" i="41"/>
  <c r="BW43" i="41"/>
  <c r="BW41" i="41"/>
  <c r="BW40" i="41"/>
  <c r="BW39" i="41"/>
  <c r="BW38" i="41"/>
  <c r="BW37" i="41"/>
  <c r="BW36" i="41"/>
  <c r="BW35" i="41"/>
  <c r="BP1034" i="41"/>
  <c r="BP1033" i="41"/>
  <c r="BP1032" i="41"/>
  <c r="BP1031" i="41"/>
  <c r="BP1030" i="41"/>
  <c r="BP1029" i="41"/>
  <c r="BP1028" i="41"/>
  <c r="BP1027" i="41"/>
  <c r="BP1026" i="41"/>
  <c r="BP1025" i="41"/>
  <c r="BP1024" i="41"/>
  <c r="BP1023" i="41"/>
  <c r="BP1022" i="41"/>
  <c r="BP1021" i="41"/>
  <c r="BP1020" i="41"/>
  <c r="BP1019" i="41"/>
  <c r="BP1018" i="41"/>
  <c r="BP1017" i="41"/>
  <c r="BP1016" i="41"/>
  <c r="BP1015" i="41"/>
  <c r="BP1014" i="41"/>
  <c r="BP1013" i="41"/>
  <c r="BP1012" i="41"/>
  <c r="BP1011" i="41"/>
  <c r="BP1010" i="41"/>
  <c r="BP1009" i="41"/>
  <c r="BP1008" i="41"/>
  <c r="BP1007" i="41"/>
  <c r="BP1006" i="41"/>
  <c r="BP1005" i="41"/>
  <c r="BP1004" i="41"/>
  <c r="BP1003" i="41"/>
  <c r="BP1002" i="41"/>
  <c r="BP1001" i="41"/>
  <c r="BP1000" i="41"/>
  <c r="BP999" i="41"/>
  <c r="BP998" i="41"/>
  <c r="BP997" i="41"/>
  <c r="BP996" i="41"/>
  <c r="BP995" i="41"/>
  <c r="BP994" i="41"/>
  <c r="BP993" i="41"/>
  <c r="BP992" i="41"/>
  <c r="BP991" i="41"/>
  <c r="BP990" i="41"/>
  <c r="BP989" i="41"/>
  <c r="BP988" i="41"/>
  <c r="BP987" i="41"/>
  <c r="BP986" i="41"/>
  <c r="BP985" i="41"/>
  <c r="BP984" i="41"/>
  <c r="BP983" i="41"/>
  <c r="BP982" i="41"/>
  <c r="BP981" i="41"/>
  <c r="BP980" i="41"/>
  <c r="BP979" i="41"/>
  <c r="BP978" i="41"/>
  <c r="BP977" i="41"/>
  <c r="BP976" i="41"/>
  <c r="BP975" i="41"/>
  <c r="BP974" i="41"/>
  <c r="BP973" i="41"/>
  <c r="BP972" i="41"/>
  <c r="BP971" i="41"/>
  <c r="BP970" i="41"/>
  <c r="BP969" i="41"/>
  <c r="BP968" i="41"/>
  <c r="BP967" i="41"/>
  <c r="BP966" i="41"/>
  <c r="BP965" i="41"/>
  <c r="BP964" i="41"/>
  <c r="BP963" i="41"/>
  <c r="BP962" i="41"/>
  <c r="BP961" i="41"/>
  <c r="BP960" i="41"/>
  <c r="BP959" i="41"/>
  <c r="BP958" i="41"/>
  <c r="BP957" i="41"/>
  <c r="BP956" i="41"/>
  <c r="BP955" i="41"/>
  <c r="BP954" i="41"/>
  <c r="BP953" i="41"/>
  <c r="BP952" i="41"/>
  <c r="BP951" i="41"/>
  <c r="BP950" i="41"/>
  <c r="BP949" i="41"/>
  <c r="BP948" i="41"/>
  <c r="BP947" i="41"/>
  <c r="BP946" i="41"/>
  <c r="BP945" i="41"/>
  <c r="BP944" i="41"/>
  <c r="BP943" i="41"/>
  <c r="BP942" i="41"/>
  <c r="BP941" i="41"/>
  <c r="BP940" i="41"/>
  <c r="BP939" i="41"/>
  <c r="BP938" i="41"/>
  <c r="BP937" i="41"/>
  <c r="BP936" i="41"/>
  <c r="BP935" i="41"/>
  <c r="BP934" i="41"/>
  <c r="BP933" i="41"/>
  <c r="BP932" i="41"/>
  <c r="BP931" i="41"/>
  <c r="BP930" i="41"/>
  <c r="BP929" i="41"/>
  <c r="BP928" i="41"/>
  <c r="BP927" i="41"/>
  <c r="BP926" i="41"/>
  <c r="BP925" i="41"/>
  <c r="BP924" i="41"/>
  <c r="BP923" i="41"/>
  <c r="BP922" i="41"/>
  <c r="BP921" i="41"/>
  <c r="BP920" i="41"/>
  <c r="BP919" i="41"/>
  <c r="BP918" i="41"/>
  <c r="BP917" i="41"/>
  <c r="BP916" i="41"/>
  <c r="BP915" i="41"/>
  <c r="BP914" i="41"/>
  <c r="BP913" i="41"/>
  <c r="BP912" i="41"/>
  <c r="BP911" i="41"/>
  <c r="BP910" i="41"/>
  <c r="BP909" i="41"/>
  <c r="BP908" i="41"/>
  <c r="BP907" i="41"/>
  <c r="BP906" i="41"/>
  <c r="BP905" i="41"/>
  <c r="BP904" i="41"/>
  <c r="BP903" i="41"/>
  <c r="BP902" i="41"/>
  <c r="BP901" i="41"/>
  <c r="BP900" i="41"/>
  <c r="BP899" i="41"/>
  <c r="BP898" i="41"/>
  <c r="BP897" i="41"/>
  <c r="BP896" i="41"/>
  <c r="BP895" i="41"/>
  <c r="BP894" i="41"/>
  <c r="BP893" i="41"/>
  <c r="BP892" i="41"/>
  <c r="BP891" i="41"/>
  <c r="BP890" i="41"/>
  <c r="BP889" i="41"/>
  <c r="BP888" i="41"/>
  <c r="BP887" i="41"/>
  <c r="BP886" i="41"/>
  <c r="BP885" i="41"/>
  <c r="BP884" i="41"/>
  <c r="BP883" i="41"/>
  <c r="BP882" i="41"/>
  <c r="BP881" i="41"/>
  <c r="BP880" i="41"/>
  <c r="BP879" i="41"/>
  <c r="BP878" i="41"/>
  <c r="BP877" i="41"/>
  <c r="BP876" i="41"/>
  <c r="BP875" i="41"/>
  <c r="BP874" i="41"/>
  <c r="BP873" i="41"/>
  <c r="BP872" i="41"/>
  <c r="BP871" i="41"/>
  <c r="BP870" i="41"/>
  <c r="BP869" i="41"/>
  <c r="BP868" i="41"/>
  <c r="BP867" i="41"/>
  <c r="BP866" i="41"/>
  <c r="BP865" i="41"/>
  <c r="BP864" i="41"/>
  <c r="BP863" i="41"/>
  <c r="BP862" i="41"/>
  <c r="BP861" i="41"/>
  <c r="BP860" i="41"/>
  <c r="BP859" i="41"/>
  <c r="BP858" i="41"/>
  <c r="BP857" i="41"/>
  <c r="BP856" i="41"/>
  <c r="BP855" i="41"/>
  <c r="BP854" i="41"/>
  <c r="BP853" i="41"/>
  <c r="BP852" i="41"/>
  <c r="BP851" i="41"/>
  <c r="BP850" i="41"/>
  <c r="BP849" i="41"/>
  <c r="BP848" i="41"/>
  <c r="BP847" i="41"/>
  <c r="BP846" i="41"/>
  <c r="BP845" i="41"/>
  <c r="BP844" i="41"/>
  <c r="BP843" i="41"/>
  <c r="BP842" i="41"/>
  <c r="BP841" i="41"/>
  <c r="BP840" i="41"/>
  <c r="BP839" i="41"/>
  <c r="BP838" i="41"/>
  <c r="BP837" i="41"/>
  <c r="BP836" i="41"/>
  <c r="BP835" i="41"/>
  <c r="BP834" i="41"/>
  <c r="BP833" i="41"/>
  <c r="BP832" i="41"/>
  <c r="BP831" i="41"/>
  <c r="BP830" i="41"/>
  <c r="BP829" i="41"/>
  <c r="BP828" i="41"/>
  <c r="BP827" i="41"/>
  <c r="BP826" i="41"/>
  <c r="BP825" i="41"/>
  <c r="BP824" i="41"/>
  <c r="BP823" i="41"/>
  <c r="BP822" i="41"/>
  <c r="BP821" i="41"/>
  <c r="BP820" i="41"/>
  <c r="BP819" i="41"/>
  <c r="BP818" i="41"/>
  <c r="BP817" i="41"/>
  <c r="BP816" i="41"/>
  <c r="BP815" i="41"/>
  <c r="BP814" i="41"/>
  <c r="BP813" i="41"/>
  <c r="BP812" i="41"/>
  <c r="BP811" i="41"/>
  <c r="BP810" i="41"/>
  <c r="BP809" i="41"/>
  <c r="BP808" i="41"/>
  <c r="BP807" i="41"/>
  <c r="BP806" i="41"/>
  <c r="BP805" i="41"/>
  <c r="BP804" i="41"/>
  <c r="BP803" i="41"/>
  <c r="BP802" i="41"/>
  <c r="BP801" i="41"/>
  <c r="BP800" i="41"/>
  <c r="BP799" i="41"/>
  <c r="BP798" i="41"/>
  <c r="BP797" i="41"/>
  <c r="BP796" i="41"/>
  <c r="BP795" i="41"/>
  <c r="BP794" i="41"/>
  <c r="BP793" i="41"/>
  <c r="BP792" i="41"/>
  <c r="BP791" i="41"/>
  <c r="BP790" i="41"/>
  <c r="BP789" i="41"/>
  <c r="BP788" i="41"/>
  <c r="BP787" i="41"/>
  <c r="BP786" i="41"/>
  <c r="BP785" i="41"/>
  <c r="BP784" i="41"/>
  <c r="BP783" i="41"/>
  <c r="BP782" i="41"/>
  <c r="BP781" i="41"/>
  <c r="BP780" i="41"/>
  <c r="BP779" i="41"/>
  <c r="BP778" i="41"/>
  <c r="BP777" i="41"/>
  <c r="BP776" i="41"/>
  <c r="BP775" i="41"/>
  <c r="BP774" i="41"/>
  <c r="BP773" i="41"/>
  <c r="BP772" i="41"/>
  <c r="BP771" i="41"/>
  <c r="BP770" i="41"/>
  <c r="BP769" i="41"/>
  <c r="BP768" i="41"/>
  <c r="BP767" i="41"/>
  <c r="BP766" i="41"/>
  <c r="BP765" i="41"/>
  <c r="BP764" i="41"/>
  <c r="BP763" i="41"/>
  <c r="BP762" i="41"/>
  <c r="BP761" i="41"/>
  <c r="BP760" i="41"/>
  <c r="BP759" i="41"/>
  <c r="BP758" i="41"/>
  <c r="BP757" i="41"/>
  <c r="BP756" i="41"/>
  <c r="BP755" i="41"/>
  <c r="BP754" i="41"/>
  <c r="BP753" i="41"/>
  <c r="BP752" i="41"/>
  <c r="BP751" i="41"/>
  <c r="BP750" i="41"/>
  <c r="BP749" i="41"/>
  <c r="BP748" i="41"/>
  <c r="BP747" i="41"/>
  <c r="BP746" i="41"/>
  <c r="BP745" i="41"/>
  <c r="BP744" i="41"/>
  <c r="BP743" i="41"/>
  <c r="BP742" i="41"/>
  <c r="BP741" i="41"/>
  <c r="BP740" i="41"/>
  <c r="BP739" i="41"/>
  <c r="BP738" i="41"/>
  <c r="BP737" i="41"/>
  <c r="BP736" i="41"/>
  <c r="BP735" i="41"/>
  <c r="BP734" i="41"/>
  <c r="BP733" i="41"/>
  <c r="BP732" i="41"/>
  <c r="BP731" i="41"/>
  <c r="BP730" i="41"/>
  <c r="BP729" i="41"/>
  <c r="BP728" i="41"/>
  <c r="BP727" i="41"/>
  <c r="BP726" i="41"/>
  <c r="BP725" i="41"/>
  <c r="BP724" i="41"/>
  <c r="BP723" i="41"/>
  <c r="BP722" i="41"/>
  <c r="BP721" i="41"/>
  <c r="BP720" i="41"/>
  <c r="BP719" i="41"/>
  <c r="BP718" i="41"/>
  <c r="BP717" i="41"/>
  <c r="BP716" i="41"/>
  <c r="BP715" i="41"/>
  <c r="BP714" i="41"/>
  <c r="BP713" i="41"/>
  <c r="BP712" i="41"/>
  <c r="BP711" i="41"/>
  <c r="BP710" i="41"/>
  <c r="BP709" i="41"/>
  <c r="BP708" i="41"/>
  <c r="BP707" i="41"/>
  <c r="BP706" i="41"/>
  <c r="BP705" i="41"/>
  <c r="BP704" i="41"/>
  <c r="BP703" i="41"/>
  <c r="BP702" i="41"/>
  <c r="BP701" i="41"/>
  <c r="BP700" i="41"/>
  <c r="BP699" i="41"/>
  <c r="BP698" i="41"/>
  <c r="BP697" i="41"/>
  <c r="BP696" i="41"/>
  <c r="BP695" i="41"/>
  <c r="BP694" i="41"/>
  <c r="BP693" i="41"/>
  <c r="BP692" i="41"/>
  <c r="BP691" i="41"/>
  <c r="BP690" i="41"/>
  <c r="BP689" i="41"/>
  <c r="BP688" i="41"/>
  <c r="BP687" i="41"/>
  <c r="BP686" i="41"/>
  <c r="BP685" i="41"/>
  <c r="BP684" i="41"/>
  <c r="BP683" i="41"/>
  <c r="BP682" i="41"/>
  <c r="BP681" i="41"/>
  <c r="BP680" i="41"/>
  <c r="BP679" i="41"/>
  <c r="BP678" i="41"/>
  <c r="BP677" i="41"/>
  <c r="BP676" i="41"/>
  <c r="BP675" i="41"/>
  <c r="BP674" i="41"/>
  <c r="BP673" i="41"/>
  <c r="BP672" i="41"/>
  <c r="BP671" i="41"/>
  <c r="BP670" i="41"/>
  <c r="BP669" i="41"/>
  <c r="BP668" i="41"/>
  <c r="BP667" i="41"/>
  <c r="BP666" i="41"/>
  <c r="BP665" i="41"/>
  <c r="BP664" i="41"/>
  <c r="BP663" i="41"/>
  <c r="BP662" i="41"/>
  <c r="BP661" i="41"/>
  <c r="BP660" i="41"/>
  <c r="BP659" i="41"/>
  <c r="BP658" i="41"/>
  <c r="BP657" i="41"/>
  <c r="BP656" i="41"/>
  <c r="BP655" i="41"/>
  <c r="BP654" i="41"/>
  <c r="BP653" i="41"/>
  <c r="BP652" i="41"/>
  <c r="BP651" i="41"/>
  <c r="BP650" i="41"/>
  <c r="BP649" i="41"/>
  <c r="BP648" i="41"/>
  <c r="BP647" i="41"/>
  <c r="BP646" i="41"/>
  <c r="BP645" i="41"/>
  <c r="BP644" i="41"/>
  <c r="BP643" i="41"/>
  <c r="BP642" i="41"/>
  <c r="BP641" i="41"/>
  <c r="BP640" i="41"/>
  <c r="BP639" i="41"/>
  <c r="BP638" i="41"/>
  <c r="BP637" i="41"/>
  <c r="BP636" i="41"/>
  <c r="BP635" i="41"/>
  <c r="BP634" i="41"/>
  <c r="BP633" i="41"/>
  <c r="BP632" i="41"/>
  <c r="BP631" i="41"/>
  <c r="BP630" i="41"/>
  <c r="BP629" i="41"/>
  <c r="BP628" i="41"/>
  <c r="BP627" i="41"/>
  <c r="BP626" i="41"/>
  <c r="BP625" i="41"/>
  <c r="BP624" i="41"/>
  <c r="BP623" i="41"/>
  <c r="BP622" i="41"/>
  <c r="BP621" i="41"/>
  <c r="BP620" i="41"/>
  <c r="BP619" i="41"/>
  <c r="BP618" i="41"/>
  <c r="BP617" i="41"/>
  <c r="BP616" i="41"/>
  <c r="BP615" i="41"/>
  <c r="BP614" i="41"/>
  <c r="BP613" i="41"/>
  <c r="BP612" i="41"/>
  <c r="BP611" i="41"/>
  <c r="BP610" i="41"/>
  <c r="BP609" i="41"/>
  <c r="BP608" i="41"/>
  <c r="BP607" i="41"/>
  <c r="BP606" i="41"/>
  <c r="BP605" i="41"/>
  <c r="BP604" i="41"/>
  <c r="BP603" i="41"/>
  <c r="BP602" i="41"/>
  <c r="BP601" i="41"/>
  <c r="BP600" i="41"/>
  <c r="BP599" i="41"/>
  <c r="BP598" i="41"/>
  <c r="BP597" i="41"/>
  <c r="BP596" i="41"/>
  <c r="BP595" i="41"/>
  <c r="BP594" i="41"/>
  <c r="BP593" i="41"/>
  <c r="BP592" i="41"/>
  <c r="BP591" i="41"/>
  <c r="BP590" i="41"/>
  <c r="BP589" i="41"/>
  <c r="BP588" i="41"/>
  <c r="BP587" i="41"/>
  <c r="BP586" i="41"/>
  <c r="BP585" i="41"/>
  <c r="BP584" i="41"/>
  <c r="BP583" i="41"/>
  <c r="BP582" i="41"/>
  <c r="BP581" i="41"/>
  <c r="BP580" i="41"/>
  <c r="BP579" i="41"/>
  <c r="BP578" i="41"/>
  <c r="BP577" i="41"/>
  <c r="BP576" i="41"/>
  <c r="BP575" i="41"/>
  <c r="BP574" i="41"/>
  <c r="BP573" i="41"/>
  <c r="BP572" i="41"/>
  <c r="BP571" i="41"/>
  <c r="BP570" i="41"/>
  <c r="BP569" i="41"/>
  <c r="BP568" i="41"/>
  <c r="BP567" i="41"/>
  <c r="BP566" i="41"/>
  <c r="BP565" i="41"/>
  <c r="BP564" i="41"/>
  <c r="BP563" i="41"/>
  <c r="BP562" i="41"/>
  <c r="BP561" i="41"/>
  <c r="BP560" i="41"/>
  <c r="BP559" i="41"/>
  <c r="BP558" i="41"/>
  <c r="BP557" i="41"/>
  <c r="BP556" i="41"/>
  <c r="BP555" i="41"/>
  <c r="BP554" i="41"/>
  <c r="BP553" i="41"/>
  <c r="BP552" i="41"/>
  <c r="BP551" i="41"/>
  <c r="BP550" i="41"/>
  <c r="BP549" i="41"/>
  <c r="BP548" i="41"/>
  <c r="BP547" i="41"/>
  <c r="BP546" i="41"/>
  <c r="BP545" i="41"/>
  <c r="BP544" i="41"/>
  <c r="BP543" i="41"/>
  <c r="BP542" i="41"/>
  <c r="BP541" i="41"/>
  <c r="BP540" i="41"/>
  <c r="BP539" i="41"/>
  <c r="BP538" i="41"/>
  <c r="BP537" i="41"/>
  <c r="BP536" i="41"/>
  <c r="BP535" i="41"/>
  <c r="BP534" i="41"/>
  <c r="BP533" i="41"/>
  <c r="BP532" i="41"/>
  <c r="BP531" i="41"/>
  <c r="BP530" i="41"/>
  <c r="BP529" i="41"/>
  <c r="BP528" i="41"/>
  <c r="BP527" i="41"/>
  <c r="BP526" i="41"/>
  <c r="BP525" i="41"/>
  <c r="BP524" i="41"/>
  <c r="BP523" i="41"/>
  <c r="BP522" i="41"/>
  <c r="BP521" i="41"/>
  <c r="BP520" i="41"/>
  <c r="BP519" i="41"/>
  <c r="BP518" i="41"/>
  <c r="BP517" i="41"/>
  <c r="BP516" i="41"/>
  <c r="BP515" i="41"/>
  <c r="BP514" i="41"/>
  <c r="BP513" i="41"/>
  <c r="BP512" i="41"/>
  <c r="BP511" i="41"/>
  <c r="BP510" i="41"/>
  <c r="BP509" i="41"/>
  <c r="BP508" i="41"/>
  <c r="BP507" i="41"/>
  <c r="BP506" i="41"/>
  <c r="BP505" i="41"/>
  <c r="BP504" i="41"/>
  <c r="BP503" i="41"/>
  <c r="BP502" i="41"/>
  <c r="BP501" i="41"/>
  <c r="BP500" i="41"/>
  <c r="BP499" i="41"/>
  <c r="BP498" i="41"/>
  <c r="BP497" i="41"/>
  <c r="BP496" i="41"/>
  <c r="BP495" i="41"/>
  <c r="BP494" i="41"/>
  <c r="BP493" i="41"/>
  <c r="BP492" i="41"/>
  <c r="BP491" i="41"/>
  <c r="BP490" i="41"/>
  <c r="BP489" i="41"/>
  <c r="BP488" i="41"/>
  <c r="BP487" i="41"/>
  <c r="BP486" i="41"/>
  <c r="BP485" i="41"/>
  <c r="BP484" i="41"/>
  <c r="BP483" i="41"/>
  <c r="BP482" i="41"/>
  <c r="BP481" i="41"/>
  <c r="BP480" i="41"/>
  <c r="BP479" i="41"/>
  <c r="BP478" i="41"/>
  <c r="BP477" i="41"/>
  <c r="BP476" i="41"/>
  <c r="BP475" i="41"/>
  <c r="BP474" i="41"/>
  <c r="BP473" i="41"/>
  <c r="BP472" i="41"/>
  <c r="BP471" i="41"/>
  <c r="BP470" i="41"/>
  <c r="BP469" i="41"/>
  <c r="BP468" i="41"/>
  <c r="BP467" i="41"/>
  <c r="BP466" i="41"/>
  <c r="BP465" i="41"/>
  <c r="BP464" i="41"/>
  <c r="BP463" i="41"/>
  <c r="BP462" i="41"/>
  <c r="BP461" i="41"/>
  <c r="BP460" i="41"/>
  <c r="BP459" i="41"/>
  <c r="BP458" i="41"/>
  <c r="BP457" i="41"/>
  <c r="BP456" i="41"/>
  <c r="BP455" i="41"/>
  <c r="BP454" i="41"/>
  <c r="BP453" i="41"/>
  <c r="BP452" i="41"/>
  <c r="BP451" i="41"/>
  <c r="BP450" i="41"/>
  <c r="BP449" i="41"/>
  <c r="BP448" i="41"/>
  <c r="BP447" i="41"/>
  <c r="BP446" i="41"/>
  <c r="BP445" i="41"/>
  <c r="BP444" i="41"/>
  <c r="BP443" i="41"/>
  <c r="BP442" i="41"/>
  <c r="BP441" i="41"/>
  <c r="BP440" i="41"/>
  <c r="BP439" i="41"/>
  <c r="BP438" i="41"/>
  <c r="BP437" i="41"/>
  <c r="BP436" i="41"/>
  <c r="BP435" i="41"/>
  <c r="BP434" i="41"/>
  <c r="BP433" i="41"/>
  <c r="BP432" i="41"/>
  <c r="BP431" i="41"/>
  <c r="BP430" i="41"/>
  <c r="BP429" i="41"/>
  <c r="BP428" i="41"/>
  <c r="BP427" i="41"/>
  <c r="BP426" i="41"/>
  <c r="BP425" i="41"/>
  <c r="BP424" i="41"/>
  <c r="BP423" i="41"/>
  <c r="BP422" i="41"/>
  <c r="BP421" i="41"/>
  <c r="BP420" i="41"/>
  <c r="BP419" i="41"/>
  <c r="BP418" i="41"/>
  <c r="BP417" i="41"/>
  <c r="BP416" i="41"/>
  <c r="BP415" i="41"/>
  <c r="BP414" i="41"/>
  <c r="BP413" i="41"/>
  <c r="BP412" i="41"/>
  <c r="BP411" i="41"/>
  <c r="BP410" i="41"/>
  <c r="BP409" i="41"/>
  <c r="BP408" i="41"/>
  <c r="BP407" i="41"/>
  <c r="BP406" i="41"/>
  <c r="BP405" i="41"/>
  <c r="BP404" i="41"/>
  <c r="BP403" i="41"/>
  <c r="BP402" i="41"/>
  <c r="BP401" i="41"/>
  <c r="BP400" i="41"/>
  <c r="BP399" i="41"/>
  <c r="BP398" i="41"/>
  <c r="BP397" i="41"/>
  <c r="BP396" i="41"/>
  <c r="BP395" i="41"/>
  <c r="BP394" i="41"/>
  <c r="BP393" i="41"/>
  <c r="BP392" i="41"/>
  <c r="BP391" i="41"/>
  <c r="BP390" i="41"/>
  <c r="BP389" i="41"/>
  <c r="BP388" i="41"/>
  <c r="BP387" i="41"/>
  <c r="BP386" i="41"/>
  <c r="BP385" i="41"/>
  <c r="BP384" i="41"/>
  <c r="BP383" i="41"/>
  <c r="BP382" i="41"/>
  <c r="BP381" i="41"/>
  <c r="BP380" i="41"/>
  <c r="BP379" i="41"/>
  <c r="BP378" i="41"/>
  <c r="BP377" i="41"/>
  <c r="BP376" i="41"/>
  <c r="BP375" i="41"/>
  <c r="BP374" i="41"/>
  <c r="BP373" i="41"/>
  <c r="BP372" i="41"/>
  <c r="BP371" i="41"/>
  <c r="BP370" i="41"/>
  <c r="BP369" i="41"/>
  <c r="BP368" i="41"/>
  <c r="BP367" i="41"/>
  <c r="BP366" i="41"/>
  <c r="BP365" i="41"/>
  <c r="BP364" i="41"/>
  <c r="BP363" i="41"/>
  <c r="BP362" i="41"/>
  <c r="BP361" i="41"/>
  <c r="BP360" i="41"/>
  <c r="BP359" i="41"/>
  <c r="BP358" i="41"/>
  <c r="BP357" i="41"/>
  <c r="BP356" i="41"/>
  <c r="BP355" i="41"/>
  <c r="BP354" i="41"/>
  <c r="BP353" i="41"/>
  <c r="BP352" i="41"/>
  <c r="BP351" i="41"/>
  <c r="BP350" i="41"/>
  <c r="BP349" i="41"/>
  <c r="BP348" i="41"/>
  <c r="BP347" i="41"/>
  <c r="BP346" i="41"/>
  <c r="BP345" i="41"/>
  <c r="BP344" i="41"/>
  <c r="BP343" i="41"/>
  <c r="BP342" i="41"/>
  <c r="BP341" i="41"/>
  <c r="BP340" i="41"/>
  <c r="BP339" i="41"/>
  <c r="BP338" i="41"/>
  <c r="BP337" i="41"/>
  <c r="BP336" i="41"/>
  <c r="BP335" i="41"/>
  <c r="BP334" i="41"/>
  <c r="BP333" i="41"/>
  <c r="BP332" i="41"/>
  <c r="BP331" i="41"/>
  <c r="BP330" i="41"/>
  <c r="BP329" i="41"/>
  <c r="BP328" i="41"/>
  <c r="BP327" i="41"/>
  <c r="BP326" i="41"/>
  <c r="BP325" i="41"/>
  <c r="BP324" i="41"/>
  <c r="BP323" i="41"/>
  <c r="BP322" i="41"/>
  <c r="BP321" i="41"/>
  <c r="BP320" i="41"/>
  <c r="BP319" i="41"/>
  <c r="BP318" i="41"/>
  <c r="BP317" i="41"/>
  <c r="BP316" i="41"/>
  <c r="BP315" i="41"/>
  <c r="BP314" i="41"/>
  <c r="BP313" i="41"/>
  <c r="BP312" i="41"/>
  <c r="BP311" i="41"/>
  <c r="BP310" i="41"/>
  <c r="BP309" i="41"/>
  <c r="BP308" i="41"/>
  <c r="BP307" i="41"/>
  <c r="BP306" i="41"/>
  <c r="BP305" i="41"/>
  <c r="BP304" i="41"/>
  <c r="BP303" i="41"/>
  <c r="BP302" i="41"/>
  <c r="BP301" i="41"/>
  <c r="BP300" i="41"/>
  <c r="BP299" i="41"/>
  <c r="BP298" i="41"/>
  <c r="BP297" i="41"/>
  <c r="BP296" i="41"/>
  <c r="BP295" i="41"/>
  <c r="BP294" i="41"/>
  <c r="BP293" i="41"/>
  <c r="BP292" i="41"/>
  <c r="BP291" i="41"/>
  <c r="BP290" i="41"/>
  <c r="BP289" i="41"/>
  <c r="BP288" i="41"/>
  <c r="BP287" i="41"/>
  <c r="BP286" i="41"/>
  <c r="BP285" i="41"/>
  <c r="BP284" i="41"/>
  <c r="BP283" i="41"/>
  <c r="BP282" i="41"/>
  <c r="BP281" i="41"/>
  <c r="BP280" i="41"/>
  <c r="BP279" i="41"/>
  <c r="BP278" i="41"/>
  <c r="BP277" i="41"/>
  <c r="BP276" i="41"/>
  <c r="BP275" i="41"/>
  <c r="BP274" i="41"/>
  <c r="BP273" i="41"/>
  <c r="BP272" i="41"/>
  <c r="BP271" i="41"/>
  <c r="BP270" i="41"/>
  <c r="BP269" i="41"/>
  <c r="BP268" i="41"/>
  <c r="BP267" i="41"/>
  <c r="BP266" i="41"/>
  <c r="BP265" i="41"/>
  <c r="BP264" i="41"/>
  <c r="BP263" i="41"/>
  <c r="BP262" i="41"/>
  <c r="BP261" i="41"/>
  <c r="BP260" i="41"/>
  <c r="BP259" i="41"/>
  <c r="BP258" i="41"/>
  <c r="BP257" i="41"/>
  <c r="BP256" i="41"/>
  <c r="BP255" i="41"/>
  <c r="BP254" i="41"/>
  <c r="BP253" i="41"/>
  <c r="BP252" i="41"/>
  <c r="BP251" i="41"/>
  <c r="BP250" i="41"/>
  <c r="BP249" i="41"/>
  <c r="BP248" i="41"/>
  <c r="BP247" i="41"/>
  <c r="BP246" i="41"/>
  <c r="BP245" i="41"/>
  <c r="BP244" i="41"/>
  <c r="BP243" i="41"/>
  <c r="BP242" i="41"/>
  <c r="BP241" i="41"/>
  <c r="BP240" i="41"/>
  <c r="BP239" i="41"/>
  <c r="BP238" i="41"/>
  <c r="BP237" i="41"/>
  <c r="BP236" i="41"/>
  <c r="BP235" i="41"/>
  <c r="BP234" i="41"/>
  <c r="BP233" i="41"/>
  <c r="BP232" i="41"/>
  <c r="BP231" i="41"/>
  <c r="BP230" i="41"/>
  <c r="BP229" i="41"/>
  <c r="BP228" i="41"/>
  <c r="BP227" i="41"/>
  <c r="BP226" i="41"/>
  <c r="BP225" i="41"/>
  <c r="BP224" i="41"/>
  <c r="BP223" i="41"/>
  <c r="BP222" i="41"/>
  <c r="BP221" i="41"/>
  <c r="BP220" i="41"/>
  <c r="BP219" i="41"/>
  <c r="BP218" i="41"/>
  <c r="BP217" i="41"/>
  <c r="BP216" i="41"/>
  <c r="BP215" i="41"/>
  <c r="BP214" i="41"/>
  <c r="BP213" i="41"/>
  <c r="BP212" i="41"/>
  <c r="BP211" i="41"/>
  <c r="BP210" i="41"/>
  <c r="BP209" i="41"/>
  <c r="BP208" i="41"/>
  <c r="BP207" i="41"/>
  <c r="BP206" i="41"/>
  <c r="BP205" i="41"/>
  <c r="BP204" i="41"/>
  <c r="BP203" i="41"/>
  <c r="BP202" i="41"/>
  <c r="BP201" i="41"/>
  <c r="BP200" i="41"/>
  <c r="BP199" i="41"/>
  <c r="BP198" i="41"/>
  <c r="BP197" i="41"/>
  <c r="BP196" i="41"/>
  <c r="BP195" i="41"/>
  <c r="BP194" i="41"/>
  <c r="BP193" i="41"/>
  <c r="BP192" i="41"/>
  <c r="BP191" i="41"/>
  <c r="BP190" i="41"/>
  <c r="BP189" i="41"/>
  <c r="BP188" i="41"/>
  <c r="BP187" i="41"/>
  <c r="BP186" i="41"/>
  <c r="BP185" i="41"/>
  <c r="BP184" i="41"/>
  <c r="BP183" i="41"/>
  <c r="BP182" i="41"/>
  <c r="BP181" i="41"/>
  <c r="BP180" i="41"/>
  <c r="BP179" i="41"/>
  <c r="BP178" i="41"/>
  <c r="BP177" i="41"/>
  <c r="BP176" i="41"/>
  <c r="BP175" i="41"/>
  <c r="BP174" i="41"/>
  <c r="BP173" i="41"/>
  <c r="BP172" i="41"/>
  <c r="BP171" i="41"/>
  <c r="BP170" i="41"/>
  <c r="BP169" i="41"/>
  <c r="BP168" i="41"/>
  <c r="BP167" i="41"/>
  <c r="BP166" i="41"/>
  <c r="BP165" i="41"/>
  <c r="BP164" i="41"/>
  <c r="BP163" i="41"/>
  <c r="BP162" i="41"/>
  <c r="BP161" i="41"/>
  <c r="BP160" i="41"/>
  <c r="BP159" i="41"/>
  <c r="BP158" i="41"/>
  <c r="BP157" i="41"/>
  <c r="BP156" i="41"/>
  <c r="BP155" i="41"/>
  <c r="BP154" i="41"/>
  <c r="BP153" i="41"/>
  <c r="BP152" i="41"/>
  <c r="BP151" i="41"/>
  <c r="BP150" i="41"/>
  <c r="BP149" i="41"/>
  <c r="BP148" i="41"/>
  <c r="BP147" i="41"/>
  <c r="BP146" i="41"/>
  <c r="BP145" i="41"/>
  <c r="BP144" i="41"/>
  <c r="BP143" i="41"/>
  <c r="BP142" i="41"/>
  <c r="BP141" i="41"/>
  <c r="BP140" i="41"/>
  <c r="BP139" i="41"/>
  <c r="BP138" i="41"/>
  <c r="BP137" i="41"/>
  <c r="BP136" i="41"/>
  <c r="BP135" i="41"/>
  <c r="BP134" i="41"/>
  <c r="BP133" i="41"/>
  <c r="BP132" i="41"/>
  <c r="BP131" i="41"/>
  <c r="BP130" i="41"/>
  <c r="BP129" i="41"/>
  <c r="BP128" i="41"/>
  <c r="BP127" i="41"/>
  <c r="BP126" i="41"/>
  <c r="BP125" i="41"/>
  <c r="BP124" i="41"/>
  <c r="BP123" i="41"/>
  <c r="BP122" i="41"/>
  <c r="BP121" i="41"/>
  <c r="BP120" i="41"/>
  <c r="BP119" i="41"/>
  <c r="BP118" i="41"/>
  <c r="BP117" i="41"/>
  <c r="BP116" i="41"/>
  <c r="BP115" i="41"/>
  <c r="BP114" i="41"/>
  <c r="BP113" i="41"/>
  <c r="BP112" i="41"/>
  <c r="BP111" i="41"/>
  <c r="BP110" i="41"/>
  <c r="BP109" i="41"/>
  <c r="BP108" i="41"/>
  <c r="BP107" i="41"/>
  <c r="BP106" i="41"/>
  <c r="BP105" i="41"/>
  <c r="BP104" i="41"/>
  <c r="BP103" i="41"/>
  <c r="BP102" i="41"/>
  <c r="BP101" i="41"/>
  <c r="BP100" i="41"/>
  <c r="BP99" i="41"/>
  <c r="BP98" i="41"/>
  <c r="BP97" i="41"/>
  <c r="BP96" i="41"/>
  <c r="BP95" i="41"/>
  <c r="BP94" i="41"/>
  <c r="BP93" i="41"/>
  <c r="BP92" i="41"/>
  <c r="BP91" i="41"/>
  <c r="BP90" i="41"/>
  <c r="BP89" i="41"/>
  <c r="BP88" i="41"/>
  <c r="BP87" i="41"/>
  <c r="BP86" i="41"/>
  <c r="BP85" i="41"/>
  <c r="BP84" i="41"/>
  <c r="BP83" i="41"/>
  <c r="BP82" i="41"/>
  <c r="BP81" i="41"/>
  <c r="BP80" i="41"/>
  <c r="BP79" i="41"/>
  <c r="BP78" i="41"/>
  <c r="BP77" i="41"/>
  <c r="BP76" i="41"/>
  <c r="BP75" i="41"/>
  <c r="BP74" i="41"/>
  <c r="BP73" i="41"/>
  <c r="BP72" i="41"/>
  <c r="BP71" i="41"/>
  <c r="BP70" i="41"/>
  <c r="BP69" i="41"/>
  <c r="BP68" i="41"/>
  <c r="BP67" i="41"/>
  <c r="BP66" i="41"/>
  <c r="BP65" i="41"/>
  <c r="BP64" i="41"/>
  <c r="BP63" i="41"/>
  <c r="BP62" i="41"/>
  <c r="BP61" i="41"/>
  <c r="BP60" i="41"/>
  <c r="BP59" i="41"/>
  <c r="BP58" i="41"/>
  <c r="BP57" i="41"/>
  <c r="BP56" i="41"/>
  <c r="BP55" i="41"/>
  <c r="BP54" i="41"/>
  <c r="BP53" i="41"/>
  <c r="BP52" i="41"/>
  <c r="BP51" i="41"/>
  <c r="BP50" i="41"/>
  <c r="BP49" i="41"/>
  <c r="BP48" i="41"/>
  <c r="BP47" i="41"/>
  <c r="BP46" i="41"/>
  <c r="BP45" i="41"/>
  <c r="BP44" i="41"/>
  <c r="BP43" i="41"/>
  <c r="BP42" i="41"/>
  <c r="BP41" i="41"/>
  <c r="BP40" i="41"/>
  <c r="BP39" i="41"/>
  <c r="BP38" i="41"/>
  <c r="BP36" i="41"/>
  <c r="BP35" i="41"/>
  <c r="BI1034" i="41"/>
  <c r="BI1033" i="41"/>
  <c r="BI1032" i="41"/>
  <c r="BI1031" i="41"/>
  <c r="BI1030" i="41"/>
  <c r="BI1029" i="41"/>
  <c r="BI1028" i="41"/>
  <c r="BI1027" i="41"/>
  <c r="BI1026" i="41"/>
  <c r="BI1025" i="41"/>
  <c r="BI1024" i="41"/>
  <c r="BI1023" i="41"/>
  <c r="BI1022" i="41"/>
  <c r="BI1021" i="41"/>
  <c r="BI1020" i="41"/>
  <c r="BI1019" i="41"/>
  <c r="BI1018" i="41"/>
  <c r="BI1017" i="41"/>
  <c r="BI1016" i="41"/>
  <c r="BI1015" i="41"/>
  <c r="BI1014" i="41"/>
  <c r="BI1013" i="41"/>
  <c r="BI1012" i="41"/>
  <c r="BI1011" i="41"/>
  <c r="BI1010" i="41"/>
  <c r="BI1009" i="41"/>
  <c r="BI1008" i="41"/>
  <c r="BI1007" i="41"/>
  <c r="BI1006" i="41"/>
  <c r="BI1005" i="41"/>
  <c r="BI1004" i="41"/>
  <c r="BI1003" i="41"/>
  <c r="BI1002" i="41"/>
  <c r="BI1001" i="41"/>
  <c r="BI1000" i="41"/>
  <c r="BI999" i="41"/>
  <c r="BI998" i="41"/>
  <c r="BI997" i="41"/>
  <c r="BI996" i="41"/>
  <c r="BI995" i="41"/>
  <c r="BI994" i="41"/>
  <c r="BI993" i="41"/>
  <c r="BI992" i="41"/>
  <c r="BI991" i="41"/>
  <c r="BI990" i="41"/>
  <c r="BI989" i="41"/>
  <c r="BI988" i="41"/>
  <c r="BI987" i="41"/>
  <c r="BI986" i="41"/>
  <c r="BI985" i="41"/>
  <c r="BI984" i="41"/>
  <c r="BI983" i="41"/>
  <c r="BI982" i="41"/>
  <c r="BI981" i="41"/>
  <c r="BI980" i="41"/>
  <c r="BI979" i="41"/>
  <c r="BI978" i="41"/>
  <c r="BI977" i="41"/>
  <c r="BI976" i="41"/>
  <c r="BI975" i="41"/>
  <c r="BI974" i="41"/>
  <c r="BI973" i="41"/>
  <c r="BI972" i="41"/>
  <c r="BI971" i="41"/>
  <c r="BI970" i="41"/>
  <c r="BI969" i="41"/>
  <c r="BI968" i="41"/>
  <c r="BI967" i="41"/>
  <c r="BI966" i="41"/>
  <c r="BI965" i="41"/>
  <c r="BI964" i="41"/>
  <c r="BI963" i="41"/>
  <c r="BI962" i="41"/>
  <c r="BI961" i="41"/>
  <c r="BI960" i="41"/>
  <c r="BI959" i="41"/>
  <c r="BI958" i="41"/>
  <c r="BI957" i="41"/>
  <c r="BI956" i="41"/>
  <c r="BI955" i="41"/>
  <c r="BI954" i="41"/>
  <c r="BI953" i="41"/>
  <c r="BI952" i="41"/>
  <c r="BI951" i="41"/>
  <c r="BI950" i="41"/>
  <c r="BI949" i="41"/>
  <c r="BI948" i="41"/>
  <c r="BI947" i="41"/>
  <c r="BI946" i="41"/>
  <c r="BI945" i="41"/>
  <c r="BI944" i="41"/>
  <c r="BI943" i="41"/>
  <c r="BI942" i="41"/>
  <c r="BI941" i="41"/>
  <c r="BI940" i="41"/>
  <c r="BI939" i="41"/>
  <c r="BI938" i="41"/>
  <c r="BI937" i="41"/>
  <c r="BI936" i="41"/>
  <c r="BI935" i="41"/>
  <c r="BI934" i="41"/>
  <c r="BI933" i="41"/>
  <c r="BI932" i="41"/>
  <c r="BI931" i="41"/>
  <c r="BI930" i="41"/>
  <c r="BI929" i="41"/>
  <c r="BI928" i="41"/>
  <c r="BI927" i="41"/>
  <c r="BI926" i="41"/>
  <c r="BI925" i="41"/>
  <c r="BI924" i="41"/>
  <c r="BI923" i="41"/>
  <c r="BI922" i="41"/>
  <c r="BI921" i="41"/>
  <c r="BI920" i="41"/>
  <c r="BI919" i="41"/>
  <c r="BI918" i="41"/>
  <c r="BI917" i="41"/>
  <c r="BI916" i="41"/>
  <c r="BI915" i="41"/>
  <c r="BI914" i="41"/>
  <c r="BI913" i="41"/>
  <c r="BI912" i="41"/>
  <c r="BI911" i="41"/>
  <c r="BI910" i="41"/>
  <c r="BI909" i="41"/>
  <c r="BI908" i="41"/>
  <c r="BI907" i="41"/>
  <c r="BI906" i="41"/>
  <c r="BI905" i="41"/>
  <c r="BI904" i="41"/>
  <c r="BI903" i="41"/>
  <c r="BI902" i="41"/>
  <c r="BI901" i="41"/>
  <c r="BI900" i="41"/>
  <c r="BI899" i="41"/>
  <c r="BI898" i="41"/>
  <c r="BI897" i="41"/>
  <c r="BI896" i="41"/>
  <c r="BI895" i="41"/>
  <c r="BI894" i="41"/>
  <c r="BI893" i="41"/>
  <c r="BI892" i="41"/>
  <c r="BI891" i="41"/>
  <c r="BI890" i="41"/>
  <c r="BI889" i="41"/>
  <c r="BI888" i="41"/>
  <c r="BI887" i="41"/>
  <c r="BI886" i="41"/>
  <c r="BI885" i="41"/>
  <c r="BI884" i="41"/>
  <c r="BI883" i="41"/>
  <c r="BI882" i="41"/>
  <c r="BI881" i="41"/>
  <c r="BI880" i="41"/>
  <c r="BI879" i="41"/>
  <c r="BI878" i="41"/>
  <c r="BI877" i="41"/>
  <c r="BI876" i="41"/>
  <c r="BI875" i="41"/>
  <c r="BI874" i="41"/>
  <c r="BI873" i="41"/>
  <c r="BI872" i="41"/>
  <c r="BI871" i="41"/>
  <c r="BI870" i="41"/>
  <c r="BI869" i="41"/>
  <c r="BI868" i="41"/>
  <c r="BI867" i="41"/>
  <c r="BI866" i="41"/>
  <c r="BI865" i="41"/>
  <c r="BI864" i="41"/>
  <c r="BI863" i="41"/>
  <c r="BI862" i="41"/>
  <c r="BI861" i="41"/>
  <c r="BI860" i="41"/>
  <c r="BI859" i="41"/>
  <c r="BI858" i="41"/>
  <c r="BI857" i="41"/>
  <c r="BI856" i="41"/>
  <c r="BI855" i="41"/>
  <c r="BI854" i="41"/>
  <c r="BI853" i="41"/>
  <c r="BI852" i="41"/>
  <c r="BI851" i="41"/>
  <c r="BI850" i="41"/>
  <c r="BI849" i="41"/>
  <c r="BI848" i="41"/>
  <c r="BI847" i="41"/>
  <c r="BI846" i="41"/>
  <c r="BI845" i="41"/>
  <c r="BI844" i="41"/>
  <c r="BI843" i="41"/>
  <c r="BI842" i="41"/>
  <c r="BI841" i="41"/>
  <c r="BI840" i="41"/>
  <c r="BI839" i="41"/>
  <c r="BI838" i="41"/>
  <c r="BI837" i="41"/>
  <c r="BI836" i="41"/>
  <c r="BI835" i="41"/>
  <c r="BI834" i="41"/>
  <c r="BI833" i="41"/>
  <c r="BI832" i="41"/>
  <c r="BI831" i="41"/>
  <c r="BI830" i="41"/>
  <c r="BI829" i="41"/>
  <c r="BI828" i="41"/>
  <c r="BI827" i="41"/>
  <c r="BI826" i="41"/>
  <c r="BI825" i="41"/>
  <c r="BI824" i="41"/>
  <c r="BI823" i="41"/>
  <c r="BI822" i="41"/>
  <c r="BI821" i="41"/>
  <c r="BI820" i="41"/>
  <c r="BI819" i="41"/>
  <c r="BI818" i="41"/>
  <c r="BI817" i="41"/>
  <c r="BI816" i="41"/>
  <c r="BI815" i="41"/>
  <c r="BI814" i="41"/>
  <c r="BI813" i="41"/>
  <c r="BI812" i="41"/>
  <c r="BI811" i="41"/>
  <c r="BI810" i="41"/>
  <c r="BI809" i="41"/>
  <c r="BI808" i="41"/>
  <c r="BI807" i="41"/>
  <c r="BI806" i="41"/>
  <c r="BI805" i="41"/>
  <c r="BI804" i="41"/>
  <c r="BI803" i="41"/>
  <c r="BI802" i="41"/>
  <c r="BI801" i="41"/>
  <c r="BI800" i="41"/>
  <c r="BI799" i="41"/>
  <c r="BI798" i="41"/>
  <c r="BI797" i="41"/>
  <c r="BI796" i="41"/>
  <c r="BI795" i="41"/>
  <c r="BI794" i="41"/>
  <c r="BI793" i="41"/>
  <c r="BI792" i="41"/>
  <c r="BI791" i="41"/>
  <c r="BI790" i="41"/>
  <c r="BI789" i="41"/>
  <c r="BI788" i="41"/>
  <c r="BI787" i="41"/>
  <c r="BI786" i="41"/>
  <c r="BI785" i="41"/>
  <c r="BI784" i="41"/>
  <c r="BI783" i="41"/>
  <c r="BI782" i="41"/>
  <c r="BI781" i="41"/>
  <c r="BI780" i="41"/>
  <c r="BI779" i="41"/>
  <c r="BI778" i="41"/>
  <c r="BI777" i="41"/>
  <c r="BI776" i="41"/>
  <c r="BI775" i="41"/>
  <c r="BI774" i="41"/>
  <c r="BI773" i="41"/>
  <c r="BI772" i="41"/>
  <c r="BI771" i="41"/>
  <c r="BI770" i="41"/>
  <c r="BI769" i="41"/>
  <c r="BI768" i="41"/>
  <c r="BI767" i="41"/>
  <c r="BI766" i="41"/>
  <c r="BI765" i="41"/>
  <c r="BI764" i="41"/>
  <c r="BI763" i="41"/>
  <c r="BI762" i="41"/>
  <c r="BI761" i="41"/>
  <c r="BI760" i="41"/>
  <c r="BI759" i="41"/>
  <c r="BI758" i="41"/>
  <c r="BI757" i="41"/>
  <c r="BI756" i="41"/>
  <c r="BI755" i="41"/>
  <c r="BI754" i="41"/>
  <c r="BI753" i="41"/>
  <c r="BI752" i="41"/>
  <c r="BI751" i="41"/>
  <c r="BI750" i="41"/>
  <c r="BI749" i="41"/>
  <c r="BI748" i="41"/>
  <c r="BI747" i="41"/>
  <c r="BI746" i="41"/>
  <c r="BI745" i="41"/>
  <c r="BI744" i="41"/>
  <c r="BI743" i="41"/>
  <c r="BI742" i="41"/>
  <c r="BI741" i="41"/>
  <c r="BI740" i="41"/>
  <c r="BI739" i="41"/>
  <c r="BI738" i="41"/>
  <c r="BI737" i="41"/>
  <c r="BI736" i="41"/>
  <c r="BI735" i="41"/>
  <c r="BI734" i="41"/>
  <c r="BI733" i="41"/>
  <c r="BI732" i="41"/>
  <c r="BI731" i="41"/>
  <c r="BI730" i="41"/>
  <c r="BI729" i="41"/>
  <c r="BI728" i="41"/>
  <c r="BI727" i="41"/>
  <c r="BI726" i="41"/>
  <c r="BI725" i="41"/>
  <c r="BI724" i="41"/>
  <c r="BI723" i="41"/>
  <c r="BI722" i="41"/>
  <c r="BI721" i="41"/>
  <c r="BI720" i="41"/>
  <c r="BI719" i="41"/>
  <c r="BI718" i="41"/>
  <c r="BI717" i="41"/>
  <c r="BI716" i="41"/>
  <c r="BI715" i="41"/>
  <c r="BI714" i="41"/>
  <c r="BI713" i="41"/>
  <c r="BI712" i="41"/>
  <c r="BI711" i="41"/>
  <c r="BI710" i="41"/>
  <c r="BI709" i="41"/>
  <c r="BI708" i="41"/>
  <c r="BI707" i="41"/>
  <c r="BI706" i="41"/>
  <c r="BI705" i="41"/>
  <c r="BI704" i="41"/>
  <c r="BI703" i="41"/>
  <c r="BI702" i="41"/>
  <c r="BI701" i="41"/>
  <c r="BI700" i="41"/>
  <c r="BI699" i="41"/>
  <c r="BI698" i="41"/>
  <c r="BI697" i="41"/>
  <c r="BI696" i="41"/>
  <c r="BI695" i="41"/>
  <c r="BI694" i="41"/>
  <c r="BI693" i="41"/>
  <c r="BI692" i="41"/>
  <c r="BI691" i="41"/>
  <c r="BI690" i="41"/>
  <c r="BI689" i="41"/>
  <c r="BI688" i="41"/>
  <c r="BI687" i="41"/>
  <c r="BI686" i="41"/>
  <c r="BI685" i="41"/>
  <c r="BI684" i="41"/>
  <c r="BI683" i="41"/>
  <c r="BI682" i="41"/>
  <c r="BI681" i="41"/>
  <c r="BI680" i="41"/>
  <c r="BI679" i="41"/>
  <c r="BI678" i="41"/>
  <c r="BI677" i="41"/>
  <c r="BI676" i="41"/>
  <c r="BI675" i="41"/>
  <c r="BI674" i="41"/>
  <c r="BI673" i="41"/>
  <c r="BI672" i="41"/>
  <c r="BI671" i="41"/>
  <c r="BI670" i="41"/>
  <c r="BI669" i="41"/>
  <c r="BI668" i="41"/>
  <c r="BI667" i="41"/>
  <c r="BI666" i="41"/>
  <c r="BI665" i="41"/>
  <c r="BI664" i="41"/>
  <c r="BI663" i="41"/>
  <c r="BI662" i="41"/>
  <c r="BI661" i="41"/>
  <c r="BI660" i="41"/>
  <c r="BI659" i="41"/>
  <c r="BI658" i="41"/>
  <c r="BI657" i="41"/>
  <c r="BI656" i="41"/>
  <c r="BI655" i="41"/>
  <c r="BI654" i="41"/>
  <c r="BI653" i="41"/>
  <c r="BI652" i="41"/>
  <c r="BI651" i="41"/>
  <c r="BI650" i="41"/>
  <c r="BI649" i="41"/>
  <c r="BI648" i="41"/>
  <c r="BI647" i="41"/>
  <c r="BI646" i="41"/>
  <c r="BI645" i="41"/>
  <c r="BI644" i="41"/>
  <c r="BI643" i="41"/>
  <c r="BI642" i="41"/>
  <c r="BI641" i="41"/>
  <c r="BI640" i="41"/>
  <c r="BI639" i="41"/>
  <c r="BI638" i="41"/>
  <c r="BI637" i="41"/>
  <c r="BI636" i="41"/>
  <c r="BI635" i="41"/>
  <c r="BI634" i="41"/>
  <c r="BI633" i="41"/>
  <c r="BI632" i="41"/>
  <c r="BI631" i="41"/>
  <c r="BI630" i="41"/>
  <c r="BI629" i="41"/>
  <c r="BI628" i="41"/>
  <c r="BI627" i="41"/>
  <c r="BI626" i="41"/>
  <c r="BI625" i="41"/>
  <c r="BI624" i="41"/>
  <c r="BI623" i="41"/>
  <c r="BI622" i="41"/>
  <c r="BI621" i="41"/>
  <c r="BI620" i="41"/>
  <c r="BI619" i="41"/>
  <c r="BI618" i="41"/>
  <c r="BI617" i="41"/>
  <c r="BI616" i="41"/>
  <c r="BI615" i="41"/>
  <c r="BI614" i="41"/>
  <c r="BI613" i="41"/>
  <c r="BI612" i="41"/>
  <c r="BI611" i="41"/>
  <c r="BI610" i="41"/>
  <c r="BI609" i="41"/>
  <c r="BI608" i="41"/>
  <c r="BI607" i="41"/>
  <c r="BI606" i="41"/>
  <c r="BI605" i="41"/>
  <c r="BI604" i="41"/>
  <c r="BI603" i="41"/>
  <c r="BI602" i="41"/>
  <c r="BI601" i="41"/>
  <c r="BI600" i="41"/>
  <c r="BI599" i="41"/>
  <c r="BI598" i="41"/>
  <c r="BI597" i="41"/>
  <c r="BI596" i="41"/>
  <c r="BI595" i="41"/>
  <c r="BI594" i="41"/>
  <c r="BI593" i="41"/>
  <c r="BI592" i="41"/>
  <c r="BI591" i="41"/>
  <c r="BI590" i="41"/>
  <c r="BI589" i="41"/>
  <c r="BI588" i="41"/>
  <c r="BI587" i="41"/>
  <c r="BI586" i="41"/>
  <c r="BI585" i="41"/>
  <c r="BI584" i="41"/>
  <c r="BI583" i="41"/>
  <c r="BI582" i="41"/>
  <c r="BI581" i="41"/>
  <c r="BI580" i="41"/>
  <c r="BI579" i="41"/>
  <c r="BI578" i="41"/>
  <c r="BI577" i="41"/>
  <c r="BI576" i="41"/>
  <c r="BI575" i="41"/>
  <c r="BI574" i="41"/>
  <c r="BI573" i="41"/>
  <c r="BI572" i="41"/>
  <c r="BI571" i="41"/>
  <c r="BI570" i="41"/>
  <c r="BI569" i="41"/>
  <c r="BI568" i="41"/>
  <c r="BI567" i="41"/>
  <c r="BI566" i="41"/>
  <c r="BI565" i="41"/>
  <c r="BI564" i="41"/>
  <c r="BI563" i="41"/>
  <c r="BI562" i="41"/>
  <c r="BI561" i="41"/>
  <c r="BI560" i="41"/>
  <c r="BI559" i="41"/>
  <c r="BI558" i="41"/>
  <c r="BI557" i="41"/>
  <c r="BI556" i="41"/>
  <c r="BI555" i="41"/>
  <c r="BI554" i="41"/>
  <c r="BI553" i="41"/>
  <c r="BI552" i="41"/>
  <c r="BI551" i="41"/>
  <c r="BI550" i="41"/>
  <c r="BI549" i="41"/>
  <c r="BI548" i="41"/>
  <c r="BI547" i="41"/>
  <c r="BI546" i="41"/>
  <c r="BI545" i="41"/>
  <c r="BI544" i="41"/>
  <c r="BI543" i="41"/>
  <c r="BI542" i="41"/>
  <c r="BI541" i="41"/>
  <c r="BI540" i="41"/>
  <c r="BI539" i="41"/>
  <c r="BI538" i="41"/>
  <c r="BI537" i="41"/>
  <c r="BI536" i="41"/>
  <c r="BI535" i="41"/>
  <c r="BI534" i="41"/>
  <c r="BI533" i="41"/>
  <c r="BI532" i="41"/>
  <c r="BI531" i="41"/>
  <c r="BI530" i="41"/>
  <c r="BI529" i="41"/>
  <c r="BI528" i="41"/>
  <c r="BI527" i="41"/>
  <c r="BI526" i="41"/>
  <c r="BI525" i="41"/>
  <c r="BI524" i="41"/>
  <c r="BI523" i="41"/>
  <c r="BI522" i="41"/>
  <c r="BI521" i="41"/>
  <c r="BI520" i="41"/>
  <c r="BI519" i="41"/>
  <c r="BI518" i="41"/>
  <c r="BI517" i="41"/>
  <c r="BI516" i="41"/>
  <c r="BI515" i="41"/>
  <c r="BI514" i="41"/>
  <c r="BI513" i="41"/>
  <c r="BI512" i="41"/>
  <c r="BI511" i="41"/>
  <c r="BI510" i="41"/>
  <c r="BI509" i="41"/>
  <c r="BI508" i="41"/>
  <c r="BI507" i="41"/>
  <c r="BI506" i="41"/>
  <c r="BI505" i="41"/>
  <c r="BI504" i="41"/>
  <c r="BI503" i="41"/>
  <c r="BI502" i="41"/>
  <c r="BI501" i="41"/>
  <c r="BI500" i="41"/>
  <c r="BI499" i="41"/>
  <c r="BI498" i="41"/>
  <c r="BI497" i="41"/>
  <c r="BI496" i="41"/>
  <c r="BI495" i="41"/>
  <c r="BI494" i="41"/>
  <c r="BI493" i="41"/>
  <c r="BI492" i="41"/>
  <c r="BI491" i="41"/>
  <c r="BI490" i="41"/>
  <c r="BI489" i="41"/>
  <c r="BI488" i="41"/>
  <c r="BI487" i="41"/>
  <c r="BI486" i="41"/>
  <c r="BI485" i="41"/>
  <c r="BI484" i="41"/>
  <c r="BI483" i="41"/>
  <c r="BI482" i="41"/>
  <c r="BI481" i="41"/>
  <c r="BI480" i="41"/>
  <c r="BI479" i="41"/>
  <c r="BI478" i="41"/>
  <c r="BI477" i="41"/>
  <c r="BI476" i="41"/>
  <c r="BI475" i="41"/>
  <c r="BI474" i="41"/>
  <c r="BI473" i="41"/>
  <c r="BI472" i="41"/>
  <c r="BI471" i="41"/>
  <c r="BI470" i="41"/>
  <c r="BI469" i="41"/>
  <c r="BI468" i="41"/>
  <c r="BI467" i="41"/>
  <c r="BI466" i="41"/>
  <c r="BI465" i="41"/>
  <c r="BI464" i="41"/>
  <c r="BI463" i="41"/>
  <c r="BI462" i="41"/>
  <c r="BI461" i="41"/>
  <c r="BI460" i="41"/>
  <c r="BI459" i="41"/>
  <c r="BI458" i="41"/>
  <c r="BI457" i="41"/>
  <c r="BI456" i="41"/>
  <c r="BI455" i="41"/>
  <c r="BI454" i="41"/>
  <c r="BI453" i="41"/>
  <c r="BI452" i="41"/>
  <c r="BI451" i="41"/>
  <c r="BI450" i="41"/>
  <c r="BI449" i="41"/>
  <c r="BI448" i="41"/>
  <c r="BI447" i="41"/>
  <c r="BI446" i="41"/>
  <c r="BI445" i="41"/>
  <c r="BI444" i="41"/>
  <c r="BI443" i="41"/>
  <c r="BI442" i="41"/>
  <c r="BI441" i="41"/>
  <c r="BI440" i="41"/>
  <c r="BI439" i="41"/>
  <c r="BI438" i="41"/>
  <c r="BI437" i="41"/>
  <c r="BI436" i="41"/>
  <c r="BI435" i="41"/>
  <c r="BI434" i="41"/>
  <c r="BI433" i="41"/>
  <c r="BI432" i="41"/>
  <c r="BI431" i="41"/>
  <c r="BI430" i="41"/>
  <c r="BI429" i="41"/>
  <c r="BI428" i="41"/>
  <c r="BI427" i="41"/>
  <c r="BI426" i="41"/>
  <c r="BI425" i="41"/>
  <c r="BI424" i="41"/>
  <c r="BI423" i="41"/>
  <c r="BI422" i="41"/>
  <c r="BI421" i="41"/>
  <c r="BI420" i="41"/>
  <c r="BI419" i="41"/>
  <c r="BI418" i="41"/>
  <c r="BI417" i="41"/>
  <c r="BI416" i="41"/>
  <c r="BI415" i="41"/>
  <c r="BI414" i="41"/>
  <c r="BI413" i="41"/>
  <c r="BI412" i="41"/>
  <c r="BI411" i="41"/>
  <c r="BI410" i="41"/>
  <c r="BI409" i="41"/>
  <c r="BI408" i="41"/>
  <c r="BI407" i="41"/>
  <c r="BI406" i="41"/>
  <c r="BI405" i="41"/>
  <c r="BI404" i="41"/>
  <c r="BI403" i="41"/>
  <c r="BI402" i="41"/>
  <c r="BI401" i="41"/>
  <c r="BI400" i="41"/>
  <c r="BI399" i="41"/>
  <c r="BI398" i="41"/>
  <c r="BI397" i="41"/>
  <c r="BI396" i="41"/>
  <c r="BI395" i="41"/>
  <c r="BI394" i="41"/>
  <c r="BI393" i="41"/>
  <c r="BI392" i="41"/>
  <c r="BI391" i="41"/>
  <c r="BI390" i="41"/>
  <c r="BI389" i="41"/>
  <c r="BI388" i="41"/>
  <c r="BI387" i="41"/>
  <c r="BI386" i="41"/>
  <c r="BI385" i="41"/>
  <c r="BI384" i="41"/>
  <c r="BI383" i="41"/>
  <c r="BI382" i="41"/>
  <c r="BI381" i="41"/>
  <c r="BI380" i="41"/>
  <c r="BI379" i="41"/>
  <c r="BI378" i="41"/>
  <c r="BI377" i="41"/>
  <c r="BI376" i="41"/>
  <c r="BI375" i="41"/>
  <c r="BI374" i="41"/>
  <c r="BI373" i="41"/>
  <c r="BI372" i="41"/>
  <c r="BI371" i="41"/>
  <c r="BI370" i="41"/>
  <c r="BI369" i="41"/>
  <c r="BI368" i="41"/>
  <c r="BI367" i="41"/>
  <c r="BI366" i="41"/>
  <c r="BI365" i="41"/>
  <c r="BI364" i="41"/>
  <c r="BI363" i="41"/>
  <c r="BI362" i="41"/>
  <c r="BI361" i="41"/>
  <c r="BI360" i="41"/>
  <c r="BI359" i="41"/>
  <c r="BI358" i="41"/>
  <c r="BI357" i="41"/>
  <c r="BI356" i="41"/>
  <c r="BI355" i="41"/>
  <c r="BI354" i="41"/>
  <c r="BI353" i="41"/>
  <c r="BI352" i="41"/>
  <c r="BI351" i="41"/>
  <c r="BI350" i="41"/>
  <c r="BI349" i="41"/>
  <c r="BI348" i="41"/>
  <c r="BI347" i="41"/>
  <c r="BI346" i="41"/>
  <c r="BI345" i="41"/>
  <c r="BI344" i="41"/>
  <c r="BI343" i="41"/>
  <c r="BI342" i="41"/>
  <c r="BI341" i="41"/>
  <c r="BI340" i="41"/>
  <c r="BI339" i="41"/>
  <c r="BI338" i="41"/>
  <c r="BI337" i="41"/>
  <c r="BI336" i="41"/>
  <c r="BI335" i="41"/>
  <c r="BI334" i="41"/>
  <c r="BI333" i="41"/>
  <c r="BI332" i="41"/>
  <c r="BI331" i="41"/>
  <c r="BI330" i="41"/>
  <c r="BI329" i="41"/>
  <c r="BI328" i="41"/>
  <c r="BI327" i="41"/>
  <c r="BI326" i="41"/>
  <c r="BI325" i="41"/>
  <c r="BI324" i="41"/>
  <c r="BI323" i="41"/>
  <c r="BI322" i="41"/>
  <c r="BI321" i="41"/>
  <c r="BI320" i="41"/>
  <c r="BI319" i="41"/>
  <c r="BI318" i="41"/>
  <c r="BI317" i="41"/>
  <c r="BI316" i="41"/>
  <c r="BI315" i="41"/>
  <c r="BI314" i="41"/>
  <c r="BI313" i="41"/>
  <c r="BI312" i="41"/>
  <c r="BI311" i="41"/>
  <c r="BI310" i="41"/>
  <c r="BI309" i="41"/>
  <c r="BI308" i="41"/>
  <c r="BI307" i="41"/>
  <c r="BI306" i="41"/>
  <c r="BI305" i="41"/>
  <c r="BI304" i="41"/>
  <c r="BI303" i="41"/>
  <c r="BI302" i="41"/>
  <c r="BI301" i="41"/>
  <c r="BI300" i="41"/>
  <c r="BI299" i="41"/>
  <c r="BI298" i="41"/>
  <c r="BI297" i="41"/>
  <c r="BI296" i="41"/>
  <c r="BI295" i="41"/>
  <c r="BI294" i="41"/>
  <c r="BI293" i="41"/>
  <c r="BI292" i="41"/>
  <c r="BI291" i="41"/>
  <c r="BI290" i="41"/>
  <c r="BI289" i="41"/>
  <c r="BI288" i="41"/>
  <c r="BI287" i="41"/>
  <c r="BI286" i="41"/>
  <c r="BI285" i="41"/>
  <c r="BI284" i="41"/>
  <c r="BI283" i="41"/>
  <c r="BI282" i="41"/>
  <c r="BI281" i="41"/>
  <c r="BI280" i="41"/>
  <c r="BI279" i="41"/>
  <c r="BI278" i="41"/>
  <c r="BI277" i="41"/>
  <c r="BI276" i="41"/>
  <c r="BI275" i="41"/>
  <c r="BI274" i="41"/>
  <c r="BI273" i="41"/>
  <c r="BI272" i="41"/>
  <c r="BI271" i="41"/>
  <c r="BI270" i="41"/>
  <c r="BI269" i="41"/>
  <c r="BI268" i="41"/>
  <c r="BI267" i="41"/>
  <c r="BI266" i="41"/>
  <c r="BI265" i="41"/>
  <c r="BI264" i="41"/>
  <c r="BI263" i="41"/>
  <c r="BI262" i="41"/>
  <c r="BI261" i="41"/>
  <c r="BI260" i="41"/>
  <c r="BI259" i="41"/>
  <c r="BI258" i="41"/>
  <c r="BI257" i="41"/>
  <c r="BI256" i="41"/>
  <c r="BI255" i="41"/>
  <c r="BI254" i="41"/>
  <c r="BI253" i="41"/>
  <c r="BI252" i="41"/>
  <c r="BI251" i="41"/>
  <c r="BI250" i="41"/>
  <c r="BI249" i="41"/>
  <c r="BI248" i="41"/>
  <c r="BI247" i="41"/>
  <c r="BI246" i="41"/>
  <c r="BI245" i="41"/>
  <c r="BI244" i="41"/>
  <c r="BI243" i="41"/>
  <c r="BI242" i="41"/>
  <c r="BI241" i="41"/>
  <c r="BI240" i="41"/>
  <c r="BI239" i="41"/>
  <c r="BI238" i="41"/>
  <c r="BI237" i="41"/>
  <c r="BI236" i="41"/>
  <c r="BI235" i="41"/>
  <c r="BI234" i="41"/>
  <c r="BI233" i="41"/>
  <c r="BI232" i="41"/>
  <c r="BI231" i="41"/>
  <c r="BI230" i="41"/>
  <c r="BI229" i="41"/>
  <c r="BI228" i="41"/>
  <c r="BI227" i="41"/>
  <c r="BI226" i="41"/>
  <c r="BI225" i="41"/>
  <c r="BI224" i="41"/>
  <c r="BI223" i="41"/>
  <c r="BI222" i="41"/>
  <c r="BI221" i="41"/>
  <c r="BI220" i="41"/>
  <c r="BI219" i="41"/>
  <c r="BI218" i="41"/>
  <c r="BI217" i="41"/>
  <c r="BI216" i="41"/>
  <c r="BI215" i="41"/>
  <c r="BI214" i="41"/>
  <c r="BI213" i="41"/>
  <c r="BI212" i="41"/>
  <c r="BI211" i="41"/>
  <c r="BI210" i="41"/>
  <c r="BI209" i="41"/>
  <c r="BI208" i="41"/>
  <c r="BI207" i="41"/>
  <c r="BI206" i="41"/>
  <c r="BI205" i="41"/>
  <c r="BI204" i="41"/>
  <c r="BI203" i="41"/>
  <c r="BI202" i="41"/>
  <c r="BI201" i="41"/>
  <c r="BI200" i="41"/>
  <c r="BI199" i="41"/>
  <c r="BI198" i="41"/>
  <c r="BI197" i="41"/>
  <c r="BI196" i="41"/>
  <c r="BI195" i="41"/>
  <c r="BI194" i="41"/>
  <c r="BI193" i="41"/>
  <c r="BI192" i="41"/>
  <c r="BI191" i="41"/>
  <c r="BI190" i="41"/>
  <c r="BI189" i="41"/>
  <c r="BI188" i="41"/>
  <c r="BI187" i="41"/>
  <c r="BI186" i="41"/>
  <c r="BI185" i="41"/>
  <c r="BI184" i="41"/>
  <c r="BI183" i="41"/>
  <c r="BI182" i="41"/>
  <c r="BI181" i="41"/>
  <c r="BI180" i="41"/>
  <c r="BI179" i="41"/>
  <c r="BI178" i="41"/>
  <c r="BI177" i="41"/>
  <c r="BI176" i="41"/>
  <c r="BI175" i="41"/>
  <c r="BI174" i="41"/>
  <c r="BI173" i="41"/>
  <c r="BI172" i="41"/>
  <c r="BI171" i="41"/>
  <c r="BI170" i="41"/>
  <c r="BI169" i="41"/>
  <c r="BI168" i="41"/>
  <c r="BI167" i="41"/>
  <c r="BI166" i="41"/>
  <c r="BI165" i="41"/>
  <c r="BI164" i="41"/>
  <c r="BI163" i="41"/>
  <c r="BI162" i="41"/>
  <c r="BI161" i="41"/>
  <c r="BI160" i="41"/>
  <c r="BI159" i="41"/>
  <c r="BI158" i="41"/>
  <c r="BI157" i="41"/>
  <c r="BI156" i="41"/>
  <c r="BI155" i="41"/>
  <c r="BI154" i="41"/>
  <c r="BI153" i="41"/>
  <c r="BI152" i="41"/>
  <c r="BI151" i="41"/>
  <c r="BI150" i="41"/>
  <c r="BI149" i="41"/>
  <c r="BI148" i="41"/>
  <c r="BI147" i="41"/>
  <c r="BI146" i="41"/>
  <c r="BI145" i="41"/>
  <c r="BI144" i="41"/>
  <c r="BI143" i="41"/>
  <c r="BI142" i="41"/>
  <c r="BI141" i="41"/>
  <c r="BI140" i="41"/>
  <c r="BI139" i="41"/>
  <c r="BI138" i="41"/>
  <c r="BI137" i="41"/>
  <c r="BI136" i="41"/>
  <c r="BI135" i="41"/>
  <c r="BI134" i="41"/>
  <c r="BI133" i="41"/>
  <c r="BI132" i="41"/>
  <c r="BI131" i="41"/>
  <c r="BI130" i="41"/>
  <c r="BI129" i="41"/>
  <c r="BI128" i="41"/>
  <c r="BI127" i="41"/>
  <c r="BI126" i="41"/>
  <c r="BI125" i="41"/>
  <c r="BI124" i="41"/>
  <c r="BI123" i="41"/>
  <c r="BI122" i="41"/>
  <c r="BI121" i="41"/>
  <c r="BI120" i="41"/>
  <c r="BI119" i="41"/>
  <c r="BI118" i="41"/>
  <c r="BI117" i="41"/>
  <c r="BI116" i="41"/>
  <c r="BI115" i="41"/>
  <c r="BI114" i="41"/>
  <c r="BI113" i="41"/>
  <c r="BI112" i="41"/>
  <c r="BI111" i="41"/>
  <c r="BI110" i="41"/>
  <c r="BI109" i="41"/>
  <c r="BI108" i="41"/>
  <c r="BI107" i="41"/>
  <c r="BI106" i="41"/>
  <c r="BI105" i="41"/>
  <c r="BI104" i="41"/>
  <c r="BI103" i="41"/>
  <c r="BI102" i="41"/>
  <c r="BI101" i="41"/>
  <c r="BI100" i="41"/>
  <c r="BI99" i="41"/>
  <c r="BI98" i="41"/>
  <c r="BI97" i="41"/>
  <c r="BI96" i="41"/>
  <c r="BI95" i="41"/>
  <c r="BI94" i="41"/>
  <c r="BI93" i="41"/>
  <c r="BI92" i="41"/>
  <c r="BI91" i="41"/>
  <c r="BI90" i="41"/>
  <c r="BI89" i="41"/>
  <c r="BI88" i="41"/>
  <c r="BI87" i="41"/>
  <c r="BI86" i="41"/>
  <c r="BI85" i="41"/>
  <c r="BI84" i="41"/>
  <c r="BI83" i="41"/>
  <c r="BI82" i="41"/>
  <c r="BI81" i="41"/>
  <c r="BI80" i="41"/>
  <c r="BI79" i="41"/>
  <c r="BI78" i="41"/>
  <c r="BI77" i="41"/>
  <c r="BI76" i="41"/>
  <c r="BI75" i="41"/>
  <c r="BI74" i="41"/>
  <c r="BI73" i="41"/>
  <c r="BI72" i="41"/>
  <c r="BI71" i="41"/>
  <c r="BI70" i="41"/>
  <c r="BI69" i="41"/>
  <c r="BI68" i="41"/>
  <c r="BI67" i="41"/>
  <c r="BI66" i="41"/>
  <c r="BI65" i="41"/>
  <c r="BI64" i="41"/>
  <c r="BI63" i="41"/>
  <c r="BI62" i="41"/>
  <c r="BI61" i="41"/>
  <c r="BI60" i="41"/>
  <c r="BI59" i="41"/>
  <c r="BI58" i="41"/>
  <c r="BI57" i="41"/>
  <c r="BI56" i="41"/>
  <c r="BI55" i="41"/>
  <c r="BI54" i="41"/>
  <c r="BI53" i="41"/>
  <c r="BI52" i="41"/>
  <c r="BI51" i="41"/>
  <c r="BI50" i="41"/>
  <c r="BI49" i="41"/>
  <c r="BI48" i="41"/>
  <c r="BI47" i="41"/>
  <c r="BI46" i="41"/>
  <c r="BI45" i="41"/>
  <c r="BI44" i="41"/>
  <c r="BI43" i="41"/>
  <c r="BI42" i="41"/>
  <c r="BI41" i="41"/>
  <c r="BI40" i="41"/>
  <c r="BI39" i="41"/>
  <c r="BI38" i="41"/>
  <c r="BI37" i="41"/>
  <c r="BI36" i="41"/>
  <c r="BB1034" i="41"/>
  <c r="BB1033" i="41"/>
  <c r="BB1032" i="41"/>
  <c r="BB1031" i="41"/>
  <c r="BB1030" i="41"/>
  <c r="BB1029" i="41"/>
  <c r="BB1028" i="41"/>
  <c r="BB1027" i="41"/>
  <c r="BB1026" i="41"/>
  <c r="BB1025" i="41"/>
  <c r="BB1024" i="41"/>
  <c r="BB1023" i="41"/>
  <c r="BB1022" i="41"/>
  <c r="BB1021" i="41"/>
  <c r="BB1020" i="41"/>
  <c r="BB1019" i="41"/>
  <c r="BB1018" i="41"/>
  <c r="BB1017" i="41"/>
  <c r="BB1016" i="41"/>
  <c r="BB1015" i="41"/>
  <c r="BB1014" i="41"/>
  <c r="BB1013" i="41"/>
  <c r="BB1012" i="41"/>
  <c r="BB1011" i="41"/>
  <c r="BB1010" i="41"/>
  <c r="BB1009" i="41"/>
  <c r="BB1008" i="41"/>
  <c r="BB1007" i="41"/>
  <c r="BB1006" i="41"/>
  <c r="BB1005" i="41"/>
  <c r="BB1004" i="41"/>
  <c r="BB1003" i="41"/>
  <c r="BB1002" i="41"/>
  <c r="BB1001" i="41"/>
  <c r="BB1000" i="41"/>
  <c r="BB999" i="41"/>
  <c r="BB998" i="41"/>
  <c r="BB997" i="41"/>
  <c r="BB996" i="41"/>
  <c r="BB995" i="41"/>
  <c r="BB994" i="41"/>
  <c r="BB993" i="41"/>
  <c r="BB992" i="41"/>
  <c r="BB991" i="41"/>
  <c r="BB990" i="41"/>
  <c r="BB989" i="41"/>
  <c r="BB988" i="41"/>
  <c r="BB987" i="41"/>
  <c r="BB986" i="41"/>
  <c r="BB985" i="41"/>
  <c r="BB984" i="41"/>
  <c r="BB983" i="41"/>
  <c r="BB982" i="41"/>
  <c r="BB981" i="41"/>
  <c r="BB980" i="41"/>
  <c r="BB979" i="41"/>
  <c r="BB978" i="41"/>
  <c r="BB977" i="41"/>
  <c r="BB976" i="41"/>
  <c r="BB975" i="41"/>
  <c r="BB974" i="41"/>
  <c r="BB973" i="41"/>
  <c r="BB972" i="41"/>
  <c r="BB971" i="41"/>
  <c r="BB970" i="41"/>
  <c r="BB969" i="41"/>
  <c r="BB968" i="41"/>
  <c r="BB967" i="41"/>
  <c r="BB966" i="41"/>
  <c r="BB965" i="41"/>
  <c r="BB964" i="41"/>
  <c r="BB963" i="41"/>
  <c r="BB962" i="41"/>
  <c r="BB961" i="41"/>
  <c r="BB960" i="41"/>
  <c r="BB959" i="41"/>
  <c r="BB958" i="41"/>
  <c r="BB957" i="41"/>
  <c r="BB956" i="41"/>
  <c r="BB955" i="41"/>
  <c r="BB954" i="41"/>
  <c r="BB953" i="41"/>
  <c r="BB952" i="41"/>
  <c r="BB951" i="41"/>
  <c r="BB950" i="41"/>
  <c r="BB949" i="41"/>
  <c r="BB948" i="41"/>
  <c r="BB947" i="41"/>
  <c r="BB946" i="41"/>
  <c r="BB945" i="41"/>
  <c r="BB944" i="41"/>
  <c r="BB943" i="41"/>
  <c r="BB942" i="41"/>
  <c r="BB941" i="41"/>
  <c r="BB940" i="41"/>
  <c r="BB939" i="41"/>
  <c r="BB938" i="41"/>
  <c r="BB937" i="41"/>
  <c r="BB936" i="41"/>
  <c r="BB935" i="41"/>
  <c r="BB934" i="41"/>
  <c r="BB933" i="41"/>
  <c r="BB932" i="41"/>
  <c r="BB931" i="41"/>
  <c r="BB930" i="41"/>
  <c r="BB929" i="41"/>
  <c r="BB928" i="41"/>
  <c r="BB927" i="41"/>
  <c r="BB926" i="41"/>
  <c r="BB925" i="41"/>
  <c r="BB924" i="41"/>
  <c r="BB923" i="41"/>
  <c r="BB922" i="41"/>
  <c r="BB921" i="41"/>
  <c r="BB920" i="41"/>
  <c r="BB919" i="41"/>
  <c r="BB918" i="41"/>
  <c r="BB917" i="41"/>
  <c r="BB916" i="41"/>
  <c r="BB915" i="41"/>
  <c r="BB914" i="41"/>
  <c r="BB913" i="41"/>
  <c r="BB912" i="41"/>
  <c r="BB911" i="41"/>
  <c r="BB910" i="41"/>
  <c r="BB909" i="41"/>
  <c r="BB908" i="41"/>
  <c r="BB907" i="41"/>
  <c r="BB906" i="41"/>
  <c r="BB905" i="41"/>
  <c r="BB904" i="41"/>
  <c r="BB903" i="41"/>
  <c r="BB902" i="41"/>
  <c r="BB901" i="41"/>
  <c r="BB900" i="41"/>
  <c r="BB899" i="41"/>
  <c r="BB898" i="41"/>
  <c r="BB897" i="41"/>
  <c r="BB896" i="41"/>
  <c r="BB895" i="41"/>
  <c r="BB894" i="41"/>
  <c r="BB893" i="41"/>
  <c r="BB892" i="41"/>
  <c r="BB891" i="41"/>
  <c r="BB890" i="41"/>
  <c r="BB889" i="41"/>
  <c r="BB888" i="41"/>
  <c r="BB887" i="41"/>
  <c r="BB886" i="41"/>
  <c r="BB885" i="41"/>
  <c r="BB884" i="41"/>
  <c r="BB883" i="41"/>
  <c r="BB882" i="41"/>
  <c r="BB881" i="41"/>
  <c r="BB880" i="41"/>
  <c r="BB879" i="41"/>
  <c r="BB878" i="41"/>
  <c r="BB877" i="41"/>
  <c r="BB876" i="41"/>
  <c r="BB875" i="41"/>
  <c r="BB874" i="41"/>
  <c r="BB873" i="41"/>
  <c r="BB872" i="41"/>
  <c r="BB871" i="41"/>
  <c r="BB870" i="41"/>
  <c r="BB869" i="41"/>
  <c r="BB868" i="41"/>
  <c r="BB867" i="41"/>
  <c r="BB866" i="41"/>
  <c r="BB865" i="41"/>
  <c r="BB864" i="41"/>
  <c r="BB863" i="41"/>
  <c r="BB862" i="41"/>
  <c r="BB861" i="41"/>
  <c r="BB860" i="41"/>
  <c r="BB859" i="41"/>
  <c r="BB858" i="41"/>
  <c r="BB857" i="41"/>
  <c r="BB856" i="41"/>
  <c r="BB855" i="41"/>
  <c r="BB854" i="41"/>
  <c r="BB853" i="41"/>
  <c r="BB852" i="41"/>
  <c r="BB851" i="41"/>
  <c r="BB850" i="41"/>
  <c r="BB849" i="41"/>
  <c r="BB848" i="41"/>
  <c r="BB847" i="41"/>
  <c r="BB846" i="41"/>
  <c r="BB845" i="41"/>
  <c r="BB844" i="41"/>
  <c r="BB843" i="41"/>
  <c r="BB842" i="41"/>
  <c r="BB841" i="41"/>
  <c r="BB840" i="41"/>
  <c r="BB839" i="41"/>
  <c r="BB838" i="41"/>
  <c r="BB837" i="41"/>
  <c r="BB836" i="41"/>
  <c r="BB835" i="41"/>
  <c r="BB834" i="41"/>
  <c r="BB833" i="41"/>
  <c r="BB832" i="41"/>
  <c r="BB831" i="41"/>
  <c r="BB830" i="41"/>
  <c r="BB829" i="41"/>
  <c r="BB828" i="41"/>
  <c r="BB827" i="41"/>
  <c r="BB826" i="41"/>
  <c r="BB825" i="41"/>
  <c r="BB824" i="41"/>
  <c r="BB823" i="41"/>
  <c r="BB822" i="41"/>
  <c r="BB821" i="41"/>
  <c r="BB820" i="41"/>
  <c r="BB819" i="41"/>
  <c r="BB818" i="41"/>
  <c r="BB817" i="41"/>
  <c r="BB816" i="41"/>
  <c r="BB815" i="41"/>
  <c r="BB814" i="41"/>
  <c r="BB813" i="41"/>
  <c r="BB812" i="41"/>
  <c r="BB811" i="41"/>
  <c r="BB810" i="41"/>
  <c r="BB809" i="41"/>
  <c r="BB808" i="41"/>
  <c r="BB807" i="41"/>
  <c r="BB806" i="41"/>
  <c r="BB805" i="41"/>
  <c r="BB804" i="41"/>
  <c r="BB803" i="41"/>
  <c r="BB802" i="41"/>
  <c r="BB801" i="41"/>
  <c r="BB800" i="41"/>
  <c r="BB799" i="41"/>
  <c r="BB798" i="41"/>
  <c r="BB797" i="41"/>
  <c r="BB796" i="41"/>
  <c r="BB795" i="41"/>
  <c r="BB794" i="41"/>
  <c r="BB793" i="41"/>
  <c r="BB792" i="41"/>
  <c r="BB791" i="41"/>
  <c r="BB790" i="41"/>
  <c r="BB789" i="41"/>
  <c r="BB788" i="41"/>
  <c r="BB787" i="41"/>
  <c r="BB786" i="41"/>
  <c r="BB785" i="41"/>
  <c r="BB784" i="41"/>
  <c r="BB783" i="41"/>
  <c r="BB782" i="41"/>
  <c r="BB781" i="41"/>
  <c r="BB780" i="41"/>
  <c r="BB779" i="41"/>
  <c r="BB778" i="41"/>
  <c r="BB777" i="41"/>
  <c r="BB776" i="41"/>
  <c r="BB775" i="41"/>
  <c r="BB774" i="41"/>
  <c r="BB773" i="41"/>
  <c r="BB772" i="41"/>
  <c r="BB771" i="41"/>
  <c r="BB770" i="41"/>
  <c r="BB769" i="41"/>
  <c r="BB768" i="41"/>
  <c r="BB767" i="41"/>
  <c r="BB766" i="41"/>
  <c r="BB765" i="41"/>
  <c r="BB764" i="41"/>
  <c r="BB763" i="41"/>
  <c r="BB762" i="41"/>
  <c r="BB761" i="41"/>
  <c r="BB760" i="41"/>
  <c r="BB759" i="41"/>
  <c r="BB758" i="41"/>
  <c r="BB757" i="41"/>
  <c r="BB756" i="41"/>
  <c r="BB755" i="41"/>
  <c r="BB754" i="41"/>
  <c r="BB753" i="41"/>
  <c r="BB752" i="41"/>
  <c r="BB751" i="41"/>
  <c r="BB750" i="41"/>
  <c r="BB749" i="41"/>
  <c r="BB748" i="41"/>
  <c r="BB747" i="41"/>
  <c r="BB746" i="41"/>
  <c r="BB745" i="41"/>
  <c r="BB744" i="41"/>
  <c r="BB743" i="41"/>
  <c r="BB742" i="41"/>
  <c r="BB741" i="41"/>
  <c r="BB740" i="41"/>
  <c r="BB739" i="41"/>
  <c r="BB738" i="41"/>
  <c r="BB737" i="41"/>
  <c r="BB736" i="41"/>
  <c r="BB735" i="41"/>
  <c r="BB734" i="41"/>
  <c r="BB733" i="41"/>
  <c r="BB732" i="41"/>
  <c r="BB731" i="41"/>
  <c r="BB730" i="41"/>
  <c r="BB729" i="41"/>
  <c r="BB728" i="41"/>
  <c r="BB727" i="41"/>
  <c r="BB726" i="41"/>
  <c r="BB725" i="41"/>
  <c r="BB724" i="41"/>
  <c r="BB723" i="41"/>
  <c r="BB722" i="41"/>
  <c r="BB721" i="41"/>
  <c r="BB720" i="41"/>
  <c r="BB719" i="41"/>
  <c r="BB718" i="41"/>
  <c r="BB717" i="41"/>
  <c r="BB716" i="41"/>
  <c r="BB715" i="41"/>
  <c r="BB714" i="41"/>
  <c r="BB713" i="41"/>
  <c r="BB712" i="41"/>
  <c r="BB711" i="41"/>
  <c r="BB710" i="41"/>
  <c r="BB709" i="41"/>
  <c r="BB708" i="41"/>
  <c r="BB707" i="41"/>
  <c r="BB706" i="41"/>
  <c r="BB705" i="41"/>
  <c r="BB704" i="41"/>
  <c r="BB703" i="41"/>
  <c r="BB702" i="41"/>
  <c r="BB701" i="41"/>
  <c r="BB700" i="41"/>
  <c r="BB699" i="41"/>
  <c r="BB698" i="41"/>
  <c r="BB697" i="41"/>
  <c r="BB696" i="41"/>
  <c r="BB695" i="41"/>
  <c r="BB694" i="41"/>
  <c r="BB693" i="41"/>
  <c r="BB692" i="41"/>
  <c r="BB691" i="41"/>
  <c r="BB690" i="41"/>
  <c r="BB689" i="41"/>
  <c r="BB688" i="41"/>
  <c r="BB687" i="41"/>
  <c r="BB686" i="41"/>
  <c r="BB685" i="41"/>
  <c r="BB684" i="41"/>
  <c r="BB683" i="41"/>
  <c r="BB682" i="41"/>
  <c r="BB681" i="41"/>
  <c r="BB680" i="41"/>
  <c r="BB679" i="41"/>
  <c r="BB678" i="41"/>
  <c r="BB677" i="41"/>
  <c r="BB676" i="41"/>
  <c r="BB675" i="41"/>
  <c r="BB674" i="41"/>
  <c r="BB673" i="41"/>
  <c r="BB672" i="41"/>
  <c r="BB671" i="41"/>
  <c r="BB670" i="41"/>
  <c r="BB669" i="41"/>
  <c r="BB668" i="41"/>
  <c r="BB667" i="41"/>
  <c r="BB666" i="41"/>
  <c r="BB665" i="41"/>
  <c r="BB664" i="41"/>
  <c r="BB663" i="41"/>
  <c r="BB662" i="41"/>
  <c r="BB661" i="41"/>
  <c r="BB660" i="41"/>
  <c r="BB659" i="41"/>
  <c r="BB658" i="41"/>
  <c r="BB657" i="41"/>
  <c r="BB656" i="41"/>
  <c r="BB655" i="41"/>
  <c r="BB654" i="41"/>
  <c r="BB653" i="41"/>
  <c r="BB652" i="41"/>
  <c r="BB651" i="41"/>
  <c r="BB650" i="41"/>
  <c r="BB649" i="41"/>
  <c r="BB648" i="41"/>
  <c r="BB647" i="41"/>
  <c r="BB646" i="41"/>
  <c r="BB645" i="41"/>
  <c r="BB644" i="41"/>
  <c r="BB643" i="41"/>
  <c r="BB642" i="41"/>
  <c r="BB641" i="41"/>
  <c r="BB640" i="41"/>
  <c r="BB639" i="41"/>
  <c r="BB638" i="41"/>
  <c r="BB637" i="41"/>
  <c r="BB636" i="41"/>
  <c r="BB635" i="41"/>
  <c r="BB634" i="41"/>
  <c r="BB633" i="41"/>
  <c r="BB632" i="41"/>
  <c r="BB631" i="41"/>
  <c r="BB630" i="41"/>
  <c r="BB629" i="41"/>
  <c r="BB628" i="41"/>
  <c r="BB627" i="41"/>
  <c r="BB626" i="41"/>
  <c r="BB625" i="41"/>
  <c r="BB624" i="41"/>
  <c r="BB623" i="41"/>
  <c r="BB622" i="41"/>
  <c r="BB621" i="41"/>
  <c r="BB620" i="41"/>
  <c r="BB619" i="41"/>
  <c r="BB618" i="41"/>
  <c r="BB617" i="41"/>
  <c r="BB616" i="41"/>
  <c r="BB615" i="41"/>
  <c r="BB614" i="41"/>
  <c r="BB613" i="41"/>
  <c r="BB612" i="41"/>
  <c r="BB611" i="41"/>
  <c r="BB610" i="41"/>
  <c r="BB609" i="41"/>
  <c r="BB608" i="41"/>
  <c r="BB607" i="41"/>
  <c r="BB606" i="41"/>
  <c r="BB605" i="41"/>
  <c r="BB604" i="41"/>
  <c r="BB603" i="41"/>
  <c r="BB602" i="41"/>
  <c r="BB601" i="41"/>
  <c r="BB600" i="41"/>
  <c r="BB599" i="41"/>
  <c r="BB598" i="41"/>
  <c r="BB597" i="41"/>
  <c r="BB596" i="41"/>
  <c r="BB595" i="41"/>
  <c r="BB594" i="41"/>
  <c r="BB593" i="41"/>
  <c r="BB592" i="41"/>
  <c r="BB591" i="41"/>
  <c r="BB590" i="41"/>
  <c r="BB589" i="41"/>
  <c r="BB588" i="41"/>
  <c r="BB587" i="41"/>
  <c r="BB586" i="41"/>
  <c r="BB585" i="41"/>
  <c r="BB584" i="41"/>
  <c r="BB583" i="41"/>
  <c r="BB582" i="41"/>
  <c r="BB581" i="41"/>
  <c r="BB580" i="41"/>
  <c r="BB579" i="41"/>
  <c r="BB578" i="41"/>
  <c r="BB577" i="41"/>
  <c r="BB576" i="41"/>
  <c r="BB575" i="41"/>
  <c r="BB574" i="41"/>
  <c r="BB573" i="41"/>
  <c r="BB572" i="41"/>
  <c r="BB571" i="41"/>
  <c r="BB570" i="41"/>
  <c r="BB569" i="41"/>
  <c r="BB568" i="41"/>
  <c r="BB567" i="41"/>
  <c r="BB566" i="41"/>
  <c r="BB565" i="41"/>
  <c r="BB564" i="41"/>
  <c r="BB563" i="41"/>
  <c r="BB562" i="41"/>
  <c r="BB561" i="41"/>
  <c r="BB560" i="41"/>
  <c r="BB559" i="41"/>
  <c r="BB558" i="41"/>
  <c r="BB557" i="41"/>
  <c r="BB556" i="41"/>
  <c r="BB555" i="41"/>
  <c r="BB554" i="41"/>
  <c r="BB553" i="41"/>
  <c r="BB552" i="41"/>
  <c r="BB551" i="41"/>
  <c r="BB550" i="41"/>
  <c r="BB549" i="41"/>
  <c r="BB548" i="41"/>
  <c r="BB547" i="41"/>
  <c r="BB546" i="41"/>
  <c r="BB545" i="41"/>
  <c r="BB544" i="41"/>
  <c r="BB543" i="41"/>
  <c r="BB542" i="41"/>
  <c r="BB541" i="41"/>
  <c r="BB540" i="41"/>
  <c r="BB539" i="41"/>
  <c r="BB538" i="41"/>
  <c r="BB537" i="41"/>
  <c r="BB536" i="41"/>
  <c r="BB535" i="41"/>
  <c r="BB534" i="41"/>
  <c r="BB533" i="41"/>
  <c r="BB532" i="41"/>
  <c r="BB531" i="41"/>
  <c r="BB530" i="41"/>
  <c r="BB529" i="41"/>
  <c r="BB528" i="41"/>
  <c r="BB527" i="41"/>
  <c r="BB526" i="41"/>
  <c r="BB525" i="41"/>
  <c r="BB524" i="41"/>
  <c r="BB523" i="41"/>
  <c r="BB522" i="41"/>
  <c r="BB521" i="41"/>
  <c r="BB520" i="41"/>
  <c r="BB519" i="41"/>
  <c r="BB518" i="41"/>
  <c r="BB517" i="41"/>
  <c r="BB516" i="41"/>
  <c r="BB515" i="41"/>
  <c r="BB514" i="41"/>
  <c r="BB513" i="41"/>
  <c r="BB512" i="41"/>
  <c r="BB511" i="41"/>
  <c r="BB510" i="41"/>
  <c r="BB509" i="41"/>
  <c r="BB508" i="41"/>
  <c r="BB507" i="41"/>
  <c r="BB506" i="41"/>
  <c r="BB505" i="41"/>
  <c r="BB504" i="41"/>
  <c r="BB503" i="41"/>
  <c r="BB502" i="41"/>
  <c r="BB501" i="41"/>
  <c r="BB500" i="41"/>
  <c r="BB499" i="41"/>
  <c r="BB498" i="41"/>
  <c r="BB497" i="41"/>
  <c r="BB496" i="41"/>
  <c r="BB495" i="41"/>
  <c r="BB494" i="41"/>
  <c r="BB493" i="41"/>
  <c r="BB492" i="41"/>
  <c r="BB491" i="41"/>
  <c r="BB490" i="41"/>
  <c r="BB489" i="41"/>
  <c r="BB488" i="41"/>
  <c r="BB487" i="41"/>
  <c r="BB486" i="41"/>
  <c r="BB485" i="41"/>
  <c r="BB484" i="41"/>
  <c r="BB483" i="41"/>
  <c r="BB482" i="41"/>
  <c r="BB481" i="41"/>
  <c r="BB480" i="41"/>
  <c r="BB479" i="41"/>
  <c r="BB478" i="41"/>
  <c r="BB477" i="41"/>
  <c r="BB476" i="41"/>
  <c r="BB475" i="41"/>
  <c r="BB474" i="41"/>
  <c r="BB473" i="41"/>
  <c r="BB472" i="41"/>
  <c r="BB471" i="41"/>
  <c r="BB470" i="41"/>
  <c r="BB469" i="41"/>
  <c r="BB468" i="41"/>
  <c r="BB467" i="41"/>
  <c r="BB466" i="41"/>
  <c r="BB465" i="41"/>
  <c r="BB464" i="41"/>
  <c r="BB463" i="41"/>
  <c r="BB462" i="41"/>
  <c r="BB461" i="41"/>
  <c r="BB460" i="41"/>
  <c r="BB459" i="41"/>
  <c r="BB458" i="41"/>
  <c r="BB457" i="41"/>
  <c r="BB456" i="41"/>
  <c r="BB455" i="41"/>
  <c r="BB454" i="41"/>
  <c r="BB453" i="41"/>
  <c r="BB452" i="41"/>
  <c r="BB451" i="41"/>
  <c r="BB450" i="41"/>
  <c r="BB449" i="41"/>
  <c r="BB448" i="41"/>
  <c r="BB447" i="41"/>
  <c r="BB446" i="41"/>
  <c r="BB445" i="41"/>
  <c r="BB444" i="41"/>
  <c r="BB443" i="41"/>
  <c r="BB442" i="41"/>
  <c r="BB441" i="41"/>
  <c r="BB440" i="41"/>
  <c r="BB439" i="41"/>
  <c r="BB438" i="41"/>
  <c r="BB437" i="41"/>
  <c r="BB436" i="41"/>
  <c r="BB435" i="41"/>
  <c r="BB434" i="41"/>
  <c r="BB433" i="41"/>
  <c r="BB432" i="41"/>
  <c r="BB431" i="41"/>
  <c r="BB430" i="41"/>
  <c r="BB429" i="41"/>
  <c r="BB428" i="41"/>
  <c r="BB427" i="41"/>
  <c r="BB426" i="41"/>
  <c r="BB425" i="41"/>
  <c r="BB424" i="41"/>
  <c r="BB423" i="41"/>
  <c r="BB422" i="41"/>
  <c r="BB421" i="41"/>
  <c r="BB420" i="41"/>
  <c r="BB419" i="41"/>
  <c r="BB418" i="41"/>
  <c r="BB417" i="41"/>
  <c r="BB416" i="41"/>
  <c r="BB415" i="41"/>
  <c r="BB414" i="41"/>
  <c r="BB413" i="41"/>
  <c r="BB412" i="41"/>
  <c r="BB411" i="41"/>
  <c r="BB410" i="41"/>
  <c r="BB409" i="41"/>
  <c r="BB408" i="41"/>
  <c r="BB407" i="41"/>
  <c r="BB406" i="41"/>
  <c r="BB405" i="41"/>
  <c r="BB404" i="41"/>
  <c r="BB403" i="41"/>
  <c r="BB402" i="41"/>
  <c r="BB401" i="41"/>
  <c r="BB400" i="41"/>
  <c r="BB399" i="41"/>
  <c r="BB398" i="41"/>
  <c r="BB397" i="41"/>
  <c r="BB396" i="41"/>
  <c r="BB395" i="41"/>
  <c r="BB394" i="41"/>
  <c r="BB393" i="41"/>
  <c r="BB392" i="41"/>
  <c r="BB391" i="41"/>
  <c r="BB390" i="41"/>
  <c r="BB389" i="41"/>
  <c r="BB388" i="41"/>
  <c r="BB387" i="41"/>
  <c r="BB386" i="41"/>
  <c r="BB385" i="41"/>
  <c r="BB384" i="41"/>
  <c r="BB383" i="41"/>
  <c r="BB382" i="41"/>
  <c r="BB381" i="41"/>
  <c r="BB380" i="41"/>
  <c r="BB379" i="41"/>
  <c r="BB378" i="41"/>
  <c r="BB377" i="41"/>
  <c r="BB376" i="41"/>
  <c r="BB375" i="41"/>
  <c r="BB374" i="41"/>
  <c r="BB373" i="41"/>
  <c r="BB372" i="41"/>
  <c r="BB371" i="41"/>
  <c r="BB370" i="41"/>
  <c r="BB369" i="41"/>
  <c r="BB368" i="41"/>
  <c r="BB367" i="41"/>
  <c r="BB366" i="41"/>
  <c r="BB365" i="41"/>
  <c r="BB364" i="41"/>
  <c r="BB363" i="41"/>
  <c r="BB362" i="41"/>
  <c r="BB361" i="41"/>
  <c r="BB360" i="41"/>
  <c r="BB359" i="41"/>
  <c r="BB358" i="41"/>
  <c r="BB357" i="41"/>
  <c r="BB356" i="41"/>
  <c r="BB355" i="41"/>
  <c r="BB354" i="41"/>
  <c r="BB353" i="41"/>
  <c r="BB352" i="41"/>
  <c r="BB351" i="41"/>
  <c r="BB350" i="41"/>
  <c r="BB349" i="41"/>
  <c r="BB348" i="41"/>
  <c r="BB347" i="41"/>
  <c r="BB346" i="41"/>
  <c r="BB345" i="41"/>
  <c r="BB344" i="41"/>
  <c r="BB343" i="41"/>
  <c r="BB342" i="41"/>
  <c r="BB341" i="41"/>
  <c r="BB340" i="41"/>
  <c r="BB339" i="41"/>
  <c r="BB338" i="41"/>
  <c r="BB337" i="41"/>
  <c r="BB336" i="41"/>
  <c r="BB335" i="41"/>
  <c r="BB334" i="41"/>
  <c r="BB333" i="41"/>
  <c r="BB332" i="41"/>
  <c r="BB331" i="41"/>
  <c r="BB330" i="41"/>
  <c r="BB329" i="41"/>
  <c r="BB328" i="41"/>
  <c r="BB327" i="41"/>
  <c r="BB326" i="41"/>
  <c r="BB325" i="41"/>
  <c r="BB324" i="41"/>
  <c r="BB323" i="41"/>
  <c r="BB322" i="41"/>
  <c r="BB321" i="41"/>
  <c r="BB320" i="41"/>
  <c r="BB319" i="41"/>
  <c r="BB318" i="41"/>
  <c r="BB317" i="41"/>
  <c r="BB316" i="41"/>
  <c r="BB315" i="41"/>
  <c r="BB314" i="41"/>
  <c r="BB313" i="41"/>
  <c r="BB312" i="41"/>
  <c r="BB311" i="41"/>
  <c r="BB310" i="41"/>
  <c r="BB309" i="41"/>
  <c r="BB308" i="41"/>
  <c r="BB307" i="41"/>
  <c r="BB306" i="41"/>
  <c r="BB305" i="41"/>
  <c r="BB304" i="41"/>
  <c r="BB303" i="41"/>
  <c r="BB302" i="41"/>
  <c r="BB301" i="41"/>
  <c r="BB300" i="41"/>
  <c r="BB299" i="41"/>
  <c r="BB298" i="41"/>
  <c r="BB297" i="41"/>
  <c r="BB296" i="41"/>
  <c r="BB295" i="41"/>
  <c r="BB294" i="41"/>
  <c r="BB293" i="41"/>
  <c r="BB292" i="41"/>
  <c r="BB291" i="41"/>
  <c r="BB290" i="41"/>
  <c r="BB289" i="41"/>
  <c r="BB288" i="41"/>
  <c r="BB287" i="41"/>
  <c r="BB286" i="41"/>
  <c r="BB285" i="41"/>
  <c r="BB284" i="41"/>
  <c r="BB283" i="41"/>
  <c r="BB282" i="41"/>
  <c r="BB281" i="41"/>
  <c r="BB280" i="41"/>
  <c r="BB279" i="41"/>
  <c r="BB278" i="41"/>
  <c r="BB277" i="41"/>
  <c r="BB276" i="41"/>
  <c r="BB275" i="41"/>
  <c r="BB274" i="41"/>
  <c r="BB273" i="41"/>
  <c r="BB272" i="41"/>
  <c r="BB271" i="41"/>
  <c r="BB270" i="41"/>
  <c r="BB269" i="41"/>
  <c r="BB268" i="41"/>
  <c r="BB267" i="41"/>
  <c r="BB266" i="41"/>
  <c r="BB265" i="41"/>
  <c r="BB264" i="41"/>
  <c r="BB263" i="41"/>
  <c r="BB262" i="41"/>
  <c r="BB261" i="41"/>
  <c r="BB260" i="41"/>
  <c r="BB259" i="41"/>
  <c r="BB258" i="41"/>
  <c r="BB257" i="41"/>
  <c r="BB256" i="41"/>
  <c r="BB255" i="41"/>
  <c r="BB254" i="41"/>
  <c r="BB253" i="41"/>
  <c r="BB252" i="41"/>
  <c r="BB251" i="41"/>
  <c r="BB250" i="41"/>
  <c r="BB249" i="41"/>
  <c r="BB248" i="41"/>
  <c r="BB247" i="41"/>
  <c r="BB246" i="41"/>
  <c r="BB245" i="41"/>
  <c r="BB244" i="41"/>
  <c r="BB243" i="41"/>
  <c r="BB242" i="41"/>
  <c r="BB241" i="41"/>
  <c r="BB240" i="41"/>
  <c r="BB239" i="41"/>
  <c r="BB238" i="41"/>
  <c r="BB237" i="41"/>
  <c r="BB236" i="41"/>
  <c r="BB235" i="41"/>
  <c r="BB234" i="41"/>
  <c r="BB233" i="41"/>
  <c r="BB232" i="41"/>
  <c r="BB231" i="41"/>
  <c r="BB230" i="41"/>
  <c r="BB229" i="41"/>
  <c r="BB228" i="41"/>
  <c r="BB227" i="41"/>
  <c r="BB226" i="41"/>
  <c r="BB225" i="41"/>
  <c r="BB224" i="41"/>
  <c r="BB223" i="41"/>
  <c r="BB222" i="41"/>
  <c r="BB221" i="41"/>
  <c r="BB220" i="41"/>
  <c r="BB219" i="41"/>
  <c r="BB218" i="41"/>
  <c r="BB217" i="41"/>
  <c r="BB216" i="41"/>
  <c r="BB215" i="41"/>
  <c r="BB214" i="41"/>
  <c r="BB213" i="41"/>
  <c r="BB212" i="41"/>
  <c r="BB211" i="41"/>
  <c r="BB210" i="41"/>
  <c r="BB209" i="41"/>
  <c r="BB208" i="41"/>
  <c r="BB207" i="41"/>
  <c r="BB206" i="41"/>
  <c r="BB205" i="41"/>
  <c r="BB204" i="41"/>
  <c r="BB203" i="41"/>
  <c r="BB202" i="41"/>
  <c r="BB201" i="41"/>
  <c r="BB200" i="41"/>
  <c r="BB199" i="41"/>
  <c r="BB198" i="41"/>
  <c r="BB197" i="41"/>
  <c r="BB196" i="41"/>
  <c r="BB195" i="41"/>
  <c r="BB194" i="41"/>
  <c r="BB193" i="41"/>
  <c r="BB192" i="41"/>
  <c r="BB191" i="41"/>
  <c r="BB190" i="41"/>
  <c r="BB189" i="41"/>
  <c r="BB188" i="41"/>
  <c r="BB187" i="41"/>
  <c r="BB186" i="41"/>
  <c r="BB185" i="41"/>
  <c r="BB184" i="41"/>
  <c r="BB183" i="41"/>
  <c r="BB182" i="41"/>
  <c r="BB181" i="41"/>
  <c r="BB180" i="41"/>
  <c r="BB179" i="41"/>
  <c r="BB178" i="41"/>
  <c r="BB177" i="41"/>
  <c r="BB176" i="41"/>
  <c r="BB175" i="41"/>
  <c r="BB174" i="41"/>
  <c r="BB173" i="41"/>
  <c r="BB172" i="41"/>
  <c r="BB171" i="41"/>
  <c r="BB170" i="41"/>
  <c r="BB169" i="41"/>
  <c r="BB168" i="41"/>
  <c r="BB167" i="41"/>
  <c r="BB166" i="41"/>
  <c r="BB165" i="41"/>
  <c r="BB164" i="41"/>
  <c r="BB163" i="41"/>
  <c r="BB162" i="41"/>
  <c r="BB161" i="41"/>
  <c r="BB160" i="41"/>
  <c r="BB159" i="41"/>
  <c r="BB158" i="41"/>
  <c r="BB157" i="41"/>
  <c r="BB156" i="41"/>
  <c r="BB155" i="41"/>
  <c r="BB154" i="41"/>
  <c r="BB153" i="41"/>
  <c r="BB152" i="41"/>
  <c r="BB151" i="41"/>
  <c r="BB150" i="41"/>
  <c r="BB149" i="41"/>
  <c r="BB148" i="41"/>
  <c r="BB147" i="41"/>
  <c r="BB146" i="41"/>
  <c r="BB145" i="41"/>
  <c r="BB144" i="41"/>
  <c r="BB143" i="41"/>
  <c r="BB142" i="41"/>
  <c r="BB141" i="41"/>
  <c r="BB140" i="41"/>
  <c r="BB139" i="41"/>
  <c r="BB138" i="41"/>
  <c r="BB137" i="41"/>
  <c r="BB136" i="41"/>
  <c r="BB135" i="41"/>
  <c r="BB134" i="41"/>
  <c r="BB133" i="41"/>
  <c r="BB132" i="41"/>
  <c r="BB131" i="41"/>
  <c r="BB130" i="41"/>
  <c r="BB129" i="41"/>
  <c r="BB128" i="41"/>
  <c r="BB127" i="41"/>
  <c r="BB126" i="41"/>
  <c r="BB125" i="41"/>
  <c r="BB124" i="41"/>
  <c r="BB123" i="41"/>
  <c r="BB122" i="41"/>
  <c r="BB121" i="41"/>
  <c r="BB120" i="41"/>
  <c r="BB119" i="41"/>
  <c r="BB118" i="41"/>
  <c r="BB117" i="41"/>
  <c r="BB116" i="41"/>
  <c r="BB115" i="41"/>
  <c r="BB114" i="41"/>
  <c r="BB113" i="41"/>
  <c r="BB112" i="41"/>
  <c r="BB111" i="41"/>
  <c r="BB110" i="41"/>
  <c r="BB109" i="41"/>
  <c r="BB108" i="41"/>
  <c r="BB107" i="41"/>
  <c r="BB106" i="41"/>
  <c r="BB105" i="41"/>
  <c r="BB104" i="41"/>
  <c r="BB103" i="41"/>
  <c r="BB102" i="41"/>
  <c r="BB101" i="41"/>
  <c r="BB100" i="41"/>
  <c r="BB99" i="41"/>
  <c r="BB98" i="41"/>
  <c r="BB97" i="41"/>
  <c r="BB96" i="41"/>
  <c r="BB95" i="41"/>
  <c r="BB94" i="41"/>
  <c r="BB93" i="41"/>
  <c r="BB92" i="41"/>
  <c r="BB91" i="41"/>
  <c r="BB90" i="41"/>
  <c r="BB89" i="41"/>
  <c r="BB88" i="41"/>
  <c r="BB87" i="41"/>
  <c r="BB86" i="41"/>
  <c r="BB85" i="41"/>
  <c r="BB84" i="41"/>
  <c r="BB83" i="41"/>
  <c r="BB82" i="41"/>
  <c r="BB81" i="41"/>
  <c r="BB80" i="41"/>
  <c r="BB79" i="41"/>
  <c r="BB78" i="41"/>
  <c r="BB77" i="41"/>
  <c r="BB76" i="41"/>
  <c r="BB75" i="41"/>
  <c r="BB74" i="41"/>
  <c r="BB73" i="41"/>
  <c r="BB72" i="41"/>
  <c r="BB71" i="41"/>
  <c r="BB70" i="41"/>
  <c r="BB69" i="41"/>
  <c r="BB68" i="41"/>
  <c r="BB67" i="41"/>
  <c r="BB66" i="41"/>
  <c r="BB65" i="41"/>
  <c r="BB64" i="41"/>
  <c r="BB63" i="41"/>
  <c r="BB62" i="41"/>
  <c r="BB61" i="41"/>
  <c r="BB60" i="41"/>
  <c r="BB59" i="41"/>
  <c r="BB58" i="41"/>
  <c r="BB57" i="41"/>
  <c r="BB56" i="41"/>
  <c r="BB55" i="41"/>
  <c r="BB54" i="41"/>
  <c r="BB53" i="41"/>
  <c r="BB52" i="41"/>
  <c r="BB51" i="41"/>
  <c r="BB50" i="41"/>
  <c r="BB49" i="41"/>
  <c r="BB48" i="41"/>
  <c r="BB47" i="41"/>
  <c r="BB46" i="41"/>
  <c r="BB45" i="41"/>
  <c r="BB44" i="41"/>
  <c r="BB43" i="41"/>
  <c r="BB42" i="41"/>
  <c r="BB41" i="41"/>
  <c r="BB40" i="41"/>
  <c r="BB39" i="41"/>
  <c r="BB38" i="41"/>
  <c r="BB36" i="41"/>
  <c r="BB35" i="41"/>
  <c r="AU1034" i="41"/>
  <c r="AU1033" i="41"/>
  <c r="AU1032" i="41"/>
  <c r="AU1031" i="41"/>
  <c r="AU1030" i="41"/>
  <c r="AU1029" i="41"/>
  <c r="AU1028" i="41"/>
  <c r="AU1027" i="41"/>
  <c r="AU1026" i="41"/>
  <c r="AU1025" i="41"/>
  <c r="AU1024" i="41"/>
  <c r="AU1023" i="41"/>
  <c r="AU1022" i="41"/>
  <c r="AU1021" i="41"/>
  <c r="AU1020" i="41"/>
  <c r="AU1019" i="41"/>
  <c r="AU1018" i="41"/>
  <c r="AU1017" i="41"/>
  <c r="AU1016" i="41"/>
  <c r="AU1015" i="41"/>
  <c r="AU1014" i="41"/>
  <c r="AU1013" i="41"/>
  <c r="AU1012" i="41"/>
  <c r="AU1011" i="41"/>
  <c r="AU1010" i="41"/>
  <c r="AU1009" i="41"/>
  <c r="AU1008" i="41"/>
  <c r="AU1007" i="41"/>
  <c r="AU1006" i="41"/>
  <c r="AU1005" i="41"/>
  <c r="AU1004" i="41"/>
  <c r="AU1003" i="41"/>
  <c r="AU1002" i="41"/>
  <c r="AU1001" i="41"/>
  <c r="AU1000" i="41"/>
  <c r="AU999" i="41"/>
  <c r="AU998" i="41"/>
  <c r="AU997" i="41"/>
  <c r="AU996" i="41"/>
  <c r="AU995" i="41"/>
  <c r="AU994" i="41"/>
  <c r="AU993" i="41"/>
  <c r="AU992" i="41"/>
  <c r="AU991" i="41"/>
  <c r="AU990" i="41"/>
  <c r="AU989" i="41"/>
  <c r="AU988" i="41"/>
  <c r="AU987" i="41"/>
  <c r="AU986" i="41"/>
  <c r="AU985" i="41"/>
  <c r="AU984" i="41"/>
  <c r="AU983" i="41"/>
  <c r="AU982" i="41"/>
  <c r="AU981" i="41"/>
  <c r="AU980" i="41"/>
  <c r="AU979" i="41"/>
  <c r="AU978" i="41"/>
  <c r="AU977" i="41"/>
  <c r="AU976" i="41"/>
  <c r="AU975" i="41"/>
  <c r="AU974" i="41"/>
  <c r="AU973" i="41"/>
  <c r="AU972" i="41"/>
  <c r="AU971" i="41"/>
  <c r="AU970" i="41"/>
  <c r="AU969" i="41"/>
  <c r="AU968" i="41"/>
  <c r="AU967" i="41"/>
  <c r="AU966" i="41"/>
  <c r="AU965" i="41"/>
  <c r="AU964" i="41"/>
  <c r="AU963" i="41"/>
  <c r="AU962" i="41"/>
  <c r="AU961" i="41"/>
  <c r="AU960" i="41"/>
  <c r="AU959" i="41"/>
  <c r="AU958" i="41"/>
  <c r="AU957" i="41"/>
  <c r="AU956" i="41"/>
  <c r="AU955" i="41"/>
  <c r="AU954" i="41"/>
  <c r="AU953" i="41"/>
  <c r="AU952" i="41"/>
  <c r="AU951" i="41"/>
  <c r="AU950" i="41"/>
  <c r="AU949" i="41"/>
  <c r="AU948" i="41"/>
  <c r="AU947" i="41"/>
  <c r="AU946" i="41"/>
  <c r="AU945" i="41"/>
  <c r="AU944" i="41"/>
  <c r="AU943" i="41"/>
  <c r="AU942" i="41"/>
  <c r="AU941" i="41"/>
  <c r="AU940" i="41"/>
  <c r="AU939" i="41"/>
  <c r="AU938" i="41"/>
  <c r="AU937" i="41"/>
  <c r="AU936" i="41"/>
  <c r="AU935" i="41"/>
  <c r="AU934" i="41"/>
  <c r="AU933" i="41"/>
  <c r="AU932" i="41"/>
  <c r="AU931" i="41"/>
  <c r="AU930" i="41"/>
  <c r="AU929" i="41"/>
  <c r="AU928" i="41"/>
  <c r="AU927" i="41"/>
  <c r="AU926" i="41"/>
  <c r="AU925" i="41"/>
  <c r="AU924" i="41"/>
  <c r="AU923" i="41"/>
  <c r="AU922" i="41"/>
  <c r="AU921" i="41"/>
  <c r="AU920" i="41"/>
  <c r="AU919" i="41"/>
  <c r="AU918" i="41"/>
  <c r="AU917" i="41"/>
  <c r="AU916" i="41"/>
  <c r="AU915" i="41"/>
  <c r="AU914" i="41"/>
  <c r="AU913" i="41"/>
  <c r="AU912" i="41"/>
  <c r="AU911" i="41"/>
  <c r="AU910" i="41"/>
  <c r="AU909" i="41"/>
  <c r="AU908" i="41"/>
  <c r="AU907" i="41"/>
  <c r="AU906" i="41"/>
  <c r="AU905" i="41"/>
  <c r="AU904" i="41"/>
  <c r="AU903" i="41"/>
  <c r="AU902" i="41"/>
  <c r="AU901" i="41"/>
  <c r="AU900" i="41"/>
  <c r="AU899" i="41"/>
  <c r="AU898" i="41"/>
  <c r="AU897" i="41"/>
  <c r="AU896" i="41"/>
  <c r="AU895" i="41"/>
  <c r="AU894" i="41"/>
  <c r="AU893" i="41"/>
  <c r="AU892" i="41"/>
  <c r="AU891" i="41"/>
  <c r="AU890" i="41"/>
  <c r="AU889" i="41"/>
  <c r="AU888" i="41"/>
  <c r="AU887" i="41"/>
  <c r="AU886" i="41"/>
  <c r="AU885" i="41"/>
  <c r="AU884" i="41"/>
  <c r="AU883" i="41"/>
  <c r="AU882" i="41"/>
  <c r="AU881" i="41"/>
  <c r="AU880" i="41"/>
  <c r="AU879" i="41"/>
  <c r="AU878" i="41"/>
  <c r="AU877" i="41"/>
  <c r="AU876" i="41"/>
  <c r="AU875" i="41"/>
  <c r="AU874" i="41"/>
  <c r="AU873" i="41"/>
  <c r="AU872" i="41"/>
  <c r="AU871" i="41"/>
  <c r="AU870" i="41"/>
  <c r="AU869" i="41"/>
  <c r="AU868" i="41"/>
  <c r="AU867" i="41"/>
  <c r="AU866" i="41"/>
  <c r="AU865" i="41"/>
  <c r="AU864" i="41"/>
  <c r="AU863" i="41"/>
  <c r="AU862" i="41"/>
  <c r="AU861" i="41"/>
  <c r="AU860" i="41"/>
  <c r="AU859" i="41"/>
  <c r="AU858" i="41"/>
  <c r="AU857" i="41"/>
  <c r="AU856" i="41"/>
  <c r="AU855" i="41"/>
  <c r="AU854" i="41"/>
  <c r="AU853" i="41"/>
  <c r="AU852" i="41"/>
  <c r="AU851" i="41"/>
  <c r="AU850" i="41"/>
  <c r="AU849" i="41"/>
  <c r="AU848" i="41"/>
  <c r="AU847" i="41"/>
  <c r="AU846" i="41"/>
  <c r="AU845" i="41"/>
  <c r="AU844" i="41"/>
  <c r="AU843" i="41"/>
  <c r="AU842" i="41"/>
  <c r="AU841" i="41"/>
  <c r="AU840" i="41"/>
  <c r="AU839" i="41"/>
  <c r="AU838" i="41"/>
  <c r="AU837" i="41"/>
  <c r="AU836" i="41"/>
  <c r="AU835" i="41"/>
  <c r="AU834" i="41"/>
  <c r="AU833" i="41"/>
  <c r="AU832" i="41"/>
  <c r="AU831" i="41"/>
  <c r="AU830" i="41"/>
  <c r="AU829" i="41"/>
  <c r="AU828" i="41"/>
  <c r="AU827" i="41"/>
  <c r="AU826" i="41"/>
  <c r="AU825" i="41"/>
  <c r="AU824" i="41"/>
  <c r="AU823" i="41"/>
  <c r="AU822" i="41"/>
  <c r="AU821" i="41"/>
  <c r="AU820" i="41"/>
  <c r="AU819" i="41"/>
  <c r="AU818" i="41"/>
  <c r="AU817" i="41"/>
  <c r="AU816" i="41"/>
  <c r="AU815" i="41"/>
  <c r="AU814" i="41"/>
  <c r="AU813" i="41"/>
  <c r="AU812" i="41"/>
  <c r="AU811" i="41"/>
  <c r="AU810" i="41"/>
  <c r="AU809" i="41"/>
  <c r="AU808" i="41"/>
  <c r="AU807" i="41"/>
  <c r="AU806" i="41"/>
  <c r="AU805" i="41"/>
  <c r="AU804" i="41"/>
  <c r="AU803" i="41"/>
  <c r="AU802" i="41"/>
  <c r="AU801" i="41"/>
  <c r="AU800" i="41"/>
  <c r="AU799" i="41"/>
  <c r="AU798" i="41"/>
  <c r="AU797" i="41"/>
  <c r="AU796" i="41"/>
  <c r="AU795" i="41"/>
  <c r="AU794" i="41"/>
  <c r="AU793" i="41"/>
  <c r="AU792" i="41"/>
  <c r="AU791" i="41"/>
  <c r="AU790" i="41"/>
  <c r="AU789" i="41"/>
  <c r="AU788" i="41"/>
  <c r="AU787" i="41"/>
  <c r="AU786" i="41"/>
  <c r="AU785" i="41"/>
  <c r="AU784" i="41"/>
  <c r="AU783" i="41"/>
  <c r="AU782" i="41"/>
  <c r="AU781" i="41"/>
  <c r="AU780" i="41"/>
  <c r="AU779" i="41"/>
  <c r="AU778" i="41"/>
  <c r="AU777" i="41"/>
  <c r="AU776" i="41"/>
  <c r="AU775" i="41"/>
  <c r="AU774" i="41"/>
  <c r="AU773" i="41"/>
  <c r="AU772" i="41"/>
  <c r="AU771" i="41"/>
  <c r="AU770" i="41"/>
  <c r="AU769" i="41"/>
  <c r="AU768" i="41"/>
  <c r="AU767" i="41"/>
  <c r="AU766" i="41"/>
  <c r="AU765" i="41"/>
  <c r="AU764" i="41"/>
  <c r="AU763" i="41"/>
  <c r="AU762" i="41"/>
  <c r="AU761" i="41"/>
  <c r="AU760" i="41"/>
  <c r="AU759" i="41"/>
  <c r="AU758" i="41"/>
  <c r="AU757" i="41"/>
  <c r="AU756" i="41"/>
  <c r="AU755" i="41"/>
  <c r="AU754" i="41"/>
  <c r="AU753" i="41"/>
  <c r="AU752" i="41"/>
  <c r="AU751" i="41"/>
  <c r="AU750" i="41"/>
  <c r="AU749" i="41"/>
  <c r="AU748" i="41"/>
  <c r="AU747" i="41"/>
  <c r="AU746" i="41"/>
  <c r="AU745" i="41"/>
  <c r="AU744" i="41"/>
  <c r="AU743" i="41"/>
  <c r="AU742" i="41"/>
  <c r="AU741" i="41"/>
  <c r="AU740" i="41"/>
  <c r="AU739" i="41"/>
  <c r="AU738" i="41"/>
  <c r="AU737" i="41"/>
  <c r="AU736" i="41"/>
  <c r="AU735" i="41"/>
  <c r="AU734" i="41"/>
  <c r="AU733" i="41"/>
  <c r="AU732" i="41"/>
  <c r="AU731" i="41"/>
  <c r="AU730" i="41"/>
  <c r="AU729" i="41"/>
  <c r="AU728" i="41"/>
  <c r="AU727" i="41"/>
  <c r="AU726" i="41"/>
  <c r="AU725" i="41"/>
  <c r="AU724" i="41"/>
  <c r="AU723" i="41"/>
  <c r="AU722" i="41"/>
  <c r="AU721" i="41"/>
  <c r="AU720" i="41"/>
  <c r="AU719" i="41"/>
  <c r="AU718" i="41"/>
  <c r="AU717" i="41"/>
  <c r="AU716" i="41"/>
  <c r="AU715" i="41"/>
  <c r="AU714" i="41"/>
  <c r="AU713" i="41"/>
  <c r="AU712" i="41"/>
  <c r="AU711" i="41"/>
  <c r="AU710" i="41"/>
  <c r="AU709" i="41"/>
  <c r="AU708" i="41"/>
  <c r="AU707" i="41"/>
  <c r="AU706" i="41"/>
  <c r="AU705" i="41"/>
  <c r="AU704" i="41"/>
  <c r="AU703" i="41"/>
  <c r="AU702" i="41"/>
  <c r="AU701" i="41"/>
  <c r="AU700" i="41"/>
  <c r="AU699" i="41"/>
  <c r="AU698" i="41"/>
  <c r="AU697" i="41"/>
  <c r="AU696" i="41"/>
  <c r="AU695" i="41"/>
  <c r="AU694" i="41"/>
  <c r="AU693" i="41"/>
  <c r="AU692" i="41"/>
  <c r="AU691" i="41"/>
  <c r="AU690" i="41"/>
  <c r="AU689" i="41"/>
  <c r="AU688" i="41"/>
  <c r="AU687" i="41"/>
  <c r="AU686" i="41"/>
  <c r="AU685" i="41"/>
  <c r="AU684" i="41"/>
  <c r="AU683" i="41"/>
  <c r="AU682" i="41"/>
  <c r="AU681" i="41"/>
  <c r="AU680" i="41"/>
  <c r="AU679" i="41"/>
  <c r="AU678" i="41"/>
  <c r="AU677" i="41"/>
  <c r="AU676" i="41"/>
  <c r="AU675" i="41"/>
  <c r="AU674" i="41"/>
  <c r="AU673" i="41"/>
  <c r="AU672" i="41"/>
  <c r="AU671" i="41"/>
  <c r="AU670" i="41"/>
  <c r="AU669" i="41"/>
  <c r="AU668" i="41"/>
  <c r="AU667" i="41"/>
  <c r="AU666" i="41"/>
  <c r="AU665" i="41"/>
  <c r="AU664" i="41"/>
  <c r="AU663" i="41"/>
  <c r="AU662" i="41"/>
  <c r="AU661" i="41"/>
  <c r="AU660" i="41"/>
  <c r="AU659" i="41"/>
  <c r="AU658" i="41"/>
  <c r="AU657" i="41"/>
  <c r="AU656" i="41"/>
  <c r="AU655" i="41"/>
  <c r="AU654" i="41"/>
  <c r="AU653" i="41"/>
  <c r="AU652" i="41"/>
  <c r="AU651" i="41"/>
  <c r="AU650" i="41"/>
  <c r="AU649" i="41"/>
  <c r="AU648" i="41"/>
  <c r="AU647" i="41"/>
  <c r="AU646" i="41"/>
  <c r="AU645" i="41"/>
  <c r="AU644" i="41"/>
  <c r="AU643" i="41"/>
  <c r="AU642" i="41"/>
  <c r="AU641" i="41"/>
  <c r="AU640" i="41"/>
  <c r="AU639" i="41"/>
  <c r="AU638" i="41"/>
  <c r="AU637" i="41"/>
  <c r="AU636" i="41"/>
  <c r="AU635" i="41"/>
  <c r="AU634" i="41"/>
  <c r="AU633" i="41"/>
  <c r="AU632" i="41"/>
  <c r="AU631" i="41"/>
  <c r="AU630" i="41"/>
  <c r="AU629" i="41"/>
  <c r="AU628" i="41"/>
  <c r="AU627" i="41"/>
  <c r="AU626" i="41"/>
  <c r="AU625" i="41"/>
  <c r="AU624" i="41"/>
  <c r="AU623" i="41"/>
  <c r="AU622" i="41"/>
  <c r="AU621" i="41"/>
  <c r="AU620" i="41"/>
  <c r="AU619" i="41"/>
  <c r="AU618" i="41"/>
  <c r="AU617" i="41"/>
  <c r="AU616" i="41"/>
  <c r="AU615" i="41"/>
  <c r="AU614" i="41"/>
  <c r="AU613" i="41"/>
  <c r="AU612" i="41"/>
  <c r="AU611" i="41"/>
  <c r="AU610" i="41"/>
  <c r="AU609" i="41"/>
  <c r="AU608" i="41"/>
  <c r="AU607" i="41"/>
  <c r="AU606" i="41"/>
  <c r="AU605" i="41"/>
  <c r="AU604" i="41"/>
  <c r="AU603" i="41"/>
  <c r="AU602" i="41"/>
  <c r="AU601" i="41"/>
  <c r="AU600" i="41"/>
  <c r="AU599" i="41"/>
  <c r="AU598" i="41"/>
  <c r="AU597" i="41"/>
  <c r="AU596" i="41"/>
  <c r="AU595" i="41"/>
  <c r="AU594" i="41"/>
  <c r="AU593" i="41"/>
  <c r="AU592" i="41"/>
  <c r="AU591" i="41"/>
  <c r="AU590" i="41"/>
  <c r="AU589" i="41"/>
  <c r="AU588" i="41"/>
  <c r="AU587" i="41"/>
  <c r="AU586" i="41"/>
  <c r="AU585" i="41"/>
  <c r="AU584" i="41"/>
  <c r="AU583" i="41"/>
  <c r="AU582" i="41"/>
  <c r="AU581" i="41"/>
  <c r="AU580" i="41"/>
  <c r="AU579" i="41"/>
  <c r="AU578" i="41"/>
  <c r="AU577" i="41"/>
  <c r="AU576" i="41"/>
  <c r="AU575" i="41"/>
  <c r="AU574" i="41"/>
  <c r="AU573" i="41"/>
  <c r="AU572" i="41"/>
  <c r="AU571" i="41"/>
  <c r="AU570" i="41"/>
  <c r="AU569" i="41"/>
  <c r="AU568" i="41"/>
  <c r="AU567" i="41"/>
  <c r="AU566" i="41"/>
  <c r="AU565" i="41"/>
  <c r="AU564" i="41"/>
  <c r="AU563" i="41"/>
  <c r="AU562" i="41"/>
  <c r="AU561" i="41"/>
  <c r="AU560" i="41"/>
  <c r="AU559" i="41"/>
  <c r="AU558" i="41"/>
  <c r="AU557" i="41"/>
  <c r="AU556" i="41"/>
  <c r="AU555" i="41"/>
  <c r="AU554" i="41"/>
  <c r="AU553" i="41"/>
  <c r="AU552" i="41"/>
  <c r="AU551" i="41"/>
  <c r="AU550" i="41"/>
  <c r="AU549" i="41"/>
  <c r="AU548" i="41"/>
  <c r="AU547" i="41"/>
  <c r="AU546" i="41"/>
  <c r="AU545" i="41"/>
  <c r="AU544" i="41"/>
  <c r="AU543" i="41"/>
  <c r="AU542" i="41"/>
  <c r="AU541" i="41"/>
  <c r="AU540" i="41"/>
  <c r="AU539" i="41"/>
  <c r="AU538" i="41"/>
  <c r="AU537" i="41"/>
  <c r="AU536" i="41"/>
  <c r="AU535" i="41"/>
  <c r="AU534" i="41"/>
  <c r="AU533" i="41"/>
  <c r="AU532" i="41"/>
  <c r="AU531" i="41"/>
  <c r="AU530" i="41"/>
  <c r="AU529" i="41"/>
  <c r="AU528" i="41"/>
  <c r="AU527" i="41"/>
  <c r="AU526" i="41"/>
  <c r="AU525" i="41"/>
  <c r="AU524" i="41"/>
  <c r="AU523" i="41"/>
  <c r="AU522" i="41"/>
  <c r="AU521" i="41"/>
  <c r="AU520" i="41"/>
  <c r="AU519" i="41"/>
  <c r="AU518" i="41"/>
  <c r="AU517" i="41"/>
  <c r="AU516" i="41"/>
  <c r="AU515" i="41"/>
  <c r="AU514" i="41"/>
  <c r="AU513" i="41"/>
  <c r="AU512" i="41"/>
  <c r="AU511" i="41"/>
  <c r="AU510" i="41"/>
  <c r="AU509" i="41"/>
  <c r="AU508" i="41"/>
  <c r="AU507" i="41"/>
  <c r="AU506" i="41"/>
  <c r="AU505" i="41"/>
  <c r="AU504" i="41"/>
  <c r="AU503" i="41"/>
  <c r="AU502" i="41"/>
  <c r="AU501" i="41"/>
  <c r="AU500" i="41"/>
  <c r="AU499" i="41"/>
  <c r="AU498" i="41"/>
  <c r="AU497" i="41"/>
  <c r="AU496" i="41"/>
  <c r="AU495" i="41"/>
  <c r="AU494" i="41"/>
  <c r="AU493" i="41"/>
  <c r="AU492" i="41"/>
  <c r="AU491" i="41"/>
  <c r="AU490" i="41"/>
  <c r="AU489" i="41"/>
  <c r="AU488" i="41"/>
  <c r="AU487" i="41"/>
  <c r="AU486" i="41"/>
  <c r="AU485" i="41"/>
  <c r="AU484" i="41"/>
  <c r="AU483" i="41"/>
  <c r="AU482" i="41"/>
  <c r="AU481" i="41"/>
  <c r="AU480" i="41"/>
  <c r="AU479" i="41"/>
  <c r="AU478" i="41"/>
  <c r="AU477" i="41"/>
  <c r="AU476" i="41"/>
  <c r="AU475" i="41"/>
  <c r="AU474" i="41"/>
  <c r="AU473" i="41"/>
  <c r="AU472" i="41"/>
  <c r="AU471" i="41"/>
  <c r="AU470" i="41"/>
  <c r="AU469" i="41"/>
  <c r="AU468" i="41"/>
  <c r="AU467" i="41"/>
  <c r="AU466" i="41"/>
  <c r="AU465" i="41"/>
  <c r="AU464" i="41"/>
  <c r="AU463" i="41"/>
  <c r="AU462" i="41"/>
  <c r="AU461" i="41"/>
  <c r="AU460" i="41"/>
  <c r="AU459" i="41"/>
  <c r="AU458" i="41"/>
  <c r="AU457" i="41"/>
  <c r="AU456" i="41"/>
  <c r="AU455" i="41"/>
  <c r="AU454" i="41"/>
  <c r="AU453" i="41"/>
  <c r="AU452" i="41"/>
  <c r="AU451" i="41"/>
  <c r="AU450" i="41"/>
  <c r="AU449" i="41"/>
  <c r="AU448" i="41"/>
  <c r="AU447" i="41"/>
  <c r="AU446" i="41"/>
  <c r="AU445" i="41"/>
  <c r="AU444" i="41"/>
  <c r="AU443" i="41"/>
  <c r="AU442" i="41"/>
  <c r="AU441" i="41"/>
  <c r="AU440" i="41"/>
  <c r="AU439" i="41"/>
  <c r="AU438" i="41"/>
  <c r="AU437" i="41"/>
  <c r="AU436" i="41"/>
  <c r="AU435" i="41"/>
  <c r="AU434" i="41"/>
  <c r="AU433" i="41"/>
  <c r="AU432" i="41"/>
  <c r="AU431" i="41"/>
  <c r="AU430" i="41"/>
  <c r="AU429" i="41"/>
  <c r="AU428" i="41"/>
  <c r="AU427" i="41"/>
  <c r="AU426" i="41"/>
  <c r="AU425" i="41"/>
  <c r="AU424" i="41"/>
  <c r="AU423" i="41"/>
  <c r="AU422" i="41"/>
  <c r="AU421" i="41"/>
  <c r="AU420" i="41"/>
  <c r="AU419" i="41"/>
  <c r="AU418" i="41"/>
  <c r="AU417" i="41"/>
  <c r="AU416" i="41"/>
  <c r="AU415" i="41"/>
  <c r="AU414" i="41"/>
  <c r="AU413" i="41"/>
  <c r="AU412" i="41"/>
  <c r="AU411" i="41"/>
  <c r="AU410" i="41"/>
  <c r="AU409" i="41"/>
  <c r="AU408" i="41"/>
  <c r="AU407" i="41"/>
  <c r="AU406" i="41"/>
  <c r="AU405" i="41"/>
  <c r="AU404" i="41"/>
  <c r="AU403" i="41"/>
  <c r="AU402" i="41"/>
  <c r="AU401" i="41"/>
  <c r="AU400" i="41"/>
  <c r="AU399" i="41"/>
  <c r="AU398" i="41"/>
  <c r="AU397" i="41"/>
  <c r="AU396" i="41"/>
  <c r="AU395" i="41"/>
  <c r="AU394" i="41"/>
  <c r="AU393" i="41"/>
  <c r="AU392" i="41"/>
  <c r="AU391" i="41"/>
  <c r="AU390" i="41"/>
  <c r="AU389" i="41"/>
  <c r="AU388" i="41"/>
  <c r="AU387" i="41"/>
  <c r="AU386" i="41"/>
  <c r="AU385" i="41"/>
  <c r="AU384" i="41"/>
  <c r="AU383" i="41"/>
  <c r="AU382" i="41"/>
  <c r="AU381" i="41"/>
  <c r="AU380" i="41"/>
  <c r="AU379" i="41"/>
  <c r="AU378" i="41"/>
  <c r="AU377" i="41"/>
  <c r="AU376" i="41"/>
  <c r="AU375" i="41"/>
  <c r="AU374" i="41"/>
  <c r="AU373" i="41"/>
  <c r="AU372" i="41"/>
  <c r="AU371" i="41"/>
  <c r="AU370" i="41"/>
  <c r="AU369" i="41"/>
  <c r="AU368" i="41"/>
  <c r="AU367" i="41"/>
  <c r="AU366" i="41"/>
  <c r="AU365" i="41"/>
  <c r="AU364" i="41"/>
  <c r="AU363" i="41"/>
  <c r="AU362" i="41"/>
  <c r="AU361" i="41"/>
  <c r="AU360" i="41"/>
  <c r="AU359" i="41"/>
  <c r="AU358" i="41"/>
  <c r="AU357" i="41"/>
  <c r="AU356" i="41"/>
  <c r="AU355" i="41"/>
  <c r="AU354" i="41"/>
  <c r="AU353" i="41"/>
  <c r="AU352" i="41"/>
  <c r="AU351" i="41"/>
  <c r="AU350" i="41"/>
  <c r="AU349" i="41"/>
  <c r="AU348" i="41"/>
  <c r="AU347" i="41"/>
  <c r="AU346" i="41"/>
  <c r="AU345" i="41"/>
  <c r="AU344" i="41"/>
  <c r="AU343" i="41"/>
  <c r="AU342" i="41"/>
  <c r="AU341" i="41"/>
  <c r="AU340" i="41"/>
  <c r="AU339" i="41"/>
  <c r="AU338" i="41"/>
  <c r="AU337" i="41"/>
  <c r="AU336" i="41"/>
  <c r="AU335" i="41"/>
  <c r="AU334" i="41"/>
  <c r="AU333" i="41"/>
  <c r="AU332" i="41"/>
  <c r="AU331" i="41"/>
  <c r="AU330" i="41"/>
  <c r="AU329" i="41"/>
  <c r="AU328" i="41"/>
  <c r="AU327" i="41"/>
  <c r="AU326" i="41"/>
  <c r="AU325" i="41"/>
  <c r="AU324" i="41"/>
  <c r="AU323" i="41"/>
  <c r="AU322" i="41"/>
  <c r="AU321" i="41"/>
  <c r="AU320" i="41"/>
  <c r="AU319" i="41"/>
  <c r="AU318" i="41"/>
  <c r="AU317" i="41"/>
  <c r="AU316" i="41"/>
  <c r="AU315" i="41"/>
  <c r="AU314" i="41"/>
  <c r="AU313" i="41"/>
  <c r="AU312" i="41"/>
  <c r="AU311" i="41"/>
  <c r="AU310" i="41"/>
  <c r="AU309" i="41"/>
  <c r="AU308" i="41"/>
  <c r="AU307" i="41"/>
  <c r="AU306" i="41"/>
  <c r="AU305" i="41"/>
  <c r="AU304" i="41"/>
  <c r="AU303" i="41"/>
  <c r="AU302" i="41"/>
  <c r="AU301" i="41"/>
  <c r="AU300" i="41"/>
  <c r="AU299" i="41"/>
  <c r="AU298" i="41"/>
  <c r="AU297" i="41"/>
  <c r="AU296" i="41"/>
  <c r="AU295" i="41"/>
  <c r="AU294" i="41"/>
  <c r="AU293" i="41"/>
  <c r="AU292" i="41"/>
  <c r="AU291" i="41"/>
  <c r="AU290" i="41"/>
  <c r="AU289" i="41"/>
  <c r="AU288" i="41"/>
  <c r="AU287" i="41"/>
  <c r="AU286" i="41"/>
  <c r="AU285" i="41"/>
  <c r="AU284" i="41"/>
  <c r="AU283" i="41"/>
  <c r="AU282" i="41"/>
  <c r="AU281" i="41"/>
  <c r="AU280" i="41"/>
  <c r="AU279" i="41"/>
  <c r="AU278" i="41"/>
  <c r="AU277" i="41"/>
  <c r="AU276" i="41"/>
  <c r="AU275" i="41"/>
  <c r="AU274" i="41"/>
  <c r="AU273" i="41"/>
  <c r="AU272" i="41"/>
  <c r="AU271" i="41"/>
  <c r="AU270" i="41"/>
  <c r="AU269" i="41"/>
  <c r="AU268" i="41"/>
  <c r="AU267" i="41"/>
  <c r="AU266" i="41"/>
  <c r="AU265" i="41"/>
  <c r="AU264" i="41"/>
  <c r="AU263" i="41"/>
  <c r="AU262" i="41"/>
  <c r="AU261" i="41"/>
  <c r="AU260" i="41"/>
  <c r="AU259" i="41"/>
  <c r="AU258" i="41"/>
  <c r="AU257" i="41"/>
  <c r="AU256" i="41"/>
  <c r="AU255" i="41"/>
  <c r="AU254" i="41"/>
  <c r="AU253" i="41"/>
  <c r="AU252" i="41"/>
  <c r="AU251" i="41"/>
  <c r="AU250" i="41"/>
  <c r="AU249" i="41"/>
  <c r="AU248" i="41"/>
  <c r="AU247" i="41"/>
  <c r="AU246" i="41"/>
  <c r="AU245" i="41"/>
  <c r="AU244" i="41"/>
  <c r="AU243" i="41"/>
  <c r="AU242" i="41"/>
  <c r="AU241" i="41"/>
  <c r="AU240" i="41"/>
  <c r="AU239" i="41"/>
  <c r="AU238" i="41"/>
  <c r="AU237" i="41"/>
  <c r="AU236" i="41"/>
  <c r="AU235" i="41"/>
  <c r="AU234" i="41"/>
  <c r="AU233" i="41"/>
  <c r="AU232" i="41"/>
  <c r="AU231" i="41"/>
  <c r="AU230" i="41"/>
  <c r="AU229" i="41"/>
  <c r="AU228" i="41"/>
  <c r="AU227" i="41"/>
  <c r="AU226" i="41"/>
  <c r="AU225" i="41"/>
  <c r="AU224" i="41"/>
  <c r="AU223" i="41"/>
  <c r="AU222" i="41"/>
  <c r="AU221" i="41"/>
  <c r="AU220" i="41"/>
  <c r="AU219" i="41"/>
  <c r="AU218" i="41"/>
  <c r="AU217" i="41"/>
  <c r="AU216" i="41"/>
  <c r="AU215" i="41"/>
  <c r="AU214" i="41"/>
  <c r="AU213" i="41"/>
  <c r="AU212" i="41"/>
  <c r="AU211" i="41"/>
  <c r="AU210" i="41"/>
  <c r="AU209" i="41"/>
  <c r="AU208" i="41"/>
  <c r="AU207" i="41"/>
  <c r="AU206" i="41"/>
  <c r="AU205" i="41"/>
  <c r="AU204" i="41"/>
  <c r="AU203" i="41"/>
  <c r="AU202" i="41"/>
  <c r="AU201" i="41"/>
  <c r="AU200" i="41"/>
  <c r="AU199" i="41"/>
  <c r="AU198" i="41"/>
  <c r="AU197" i="41"/>
  <c r="AU196" i="41"/>
  <c r="AU195" i="41"/>
  <c r="AU194" i="41"/>
  <c r="AU193" i="41"/>
  <c r="AU192" i="41"/>
  <c r="AU191" i="41"/>
  <c r="AU190" i="41"/>
  <c r="AU189" i="41"/>
  <c r="AU188" i="41"/>
  <c r="AU187" i="41"/>
  <c r="AU186" i="41"/>
  <c r="AU185" i="41"/>
  <c r="AU184" i="41"/>
  <c r="AU183" i="41"/>
  <c r="AU182" i="41"/>
  <c r="AU181" i="41"/>
  <c r="AU180" i="41"/>
  <c r="AU179" i="41"/>
  <c r="AU178" i="41"/>
  <c r="AU177" i="41"/>
  <c r="AU176" i="41"/>
  <c r="AU175" i="41"/>
  <c r="AU174" i="41"/>
  <c r="AU173" i="41"/>
  <c r="AU172" i="41"/>
  <c r="AU171" i="41"/>
  <c r="AU170" i="41"/>
  <c r="AU169" i="41"/>
  <c r="AU168" i="41"/>
  <c r="AU167" i="41"/>
  <c r="AU166" i="41"/>
  <c r="AU165" i="41"/>
  <c r="AU164" i="41"/>
  <c r="AU163" i="41"/>
  <c r="AU162" i="41"/>
  <c r="AU161" i="41"/>
  <c r="AU160" i="41"/>
  <c r="AU159" i="41"/>
  <c r="AU158" i="41"/>
  <c r="AU157" i="41"/>
  <c r="AU156" i="41"/>
  <c r="AU155" i="41"/>
  <c r="AU154" i="41"/>
  <c r="AU153" i="41"/>
  <c r="AU152" i="41"/>
  <c r="AU151" i="41"/>
  <c r="AU150" i="41"/>
  <c r="AU149" i="41"/>
  <c r="AU148" i="41"/>
  <c r="AU147" i="41"/>
  <c r="AU146" i="41"/>
  <c r="AU145" i="41"/>
  <c r="AU144" i="41"/>
  <c r="AU143" i="41"/>
  <c r="AU142" i="41"/>
  <c r="AU141" i="41"/>
  <c r="AU140" i="41"/>
  <c r="AU139" i="41"/>
  <c r="AU138" i="41"/>
  <c r="AU137" i="41"/>
  <c r="AU136" i="41"/>
  <c r="AU135" i="41"/>
  <c r="AU134" i="41"/>
  <c r="AU133" i="41"/>
  <c r="AU132" i="41"/>
  <c r="AU131" i="41"/>
  <c r="AU130" i="41"/>
  <c r="AU129" i="41"/>
  <c r="AU128" i="41"/>
  <c r="AU127" i="41"/>
  <c r="AU126" i="41"/>
  <c r="AU125" i="41"/>
  <c r="AU124" i="41"/>
  <c r="AU123" i="41"/>
  <c r="AU122" i="41"/>
  <c r="AU121" i="41"/>
  <c r="AU120" i="41"/>
  <c r="AU119" i="41"/>
  <c r="AU118" i="41"/>
  <c r="AU117" i="41"/>
  <c r="AU116" i="41"/>
  <c r="AU115" i="41"/>
  <c r="AU114" i="41"/>
  <c r="AU113" i="41"/>
  <c r="AU112" i="41"/>
  <c r="AU111" i="41"/>
  <c r="AU110" i="41"/>
  <c r="AU109" i="41"/>
  <c r="AU108" i="41"/>
  <c r="AU107" i="41"/>
  <c r="AU106" i="41"/>
  <c r="AU105" i="41"/>
  <c r="AU104" i="41"/>
  <c r="AU103" i="41"/>
  <c r="AU102" i="41"/>
  <c r="AU101" i="41"/>
  <c r="AU100" i="41"/>
  <c r="AU99" i="41"/>
  <c r="AU98" i="41"/>
  <c r="AU97" i="41"/>
  <c r="AU96" i="41"/>
  <c r="AU95" i="41"/>
  <c r="AU94" i="41"/>
  <c r="AU93" i="41"/>
  <c r="AU92" i="41"/>
  <c r="AU91" i="41"/>
  <c r="AU90" i="41"/>
  <c r="AU89" i="41"/>
  <c r="AU88" i="41"/>
  <c r="AU87" i="41"/>
  <c r="AU86" i="41"/>
  <c r="AU85" i="41"/>
  <c r="AU84" i="41"/>
  <c r="AU83" i="41"/>
  <c r="AU82" i="41"/>
  <c r="AU81" i="41"/>
  <c r="AU80" i="41"/>
  <c r="AU79" i="41"/>
  <c r="AU78" i="41"/>
  <c r="AU77" i="41"/>
  <c r="AU76" i="41"/>
  <c r="AU75" i="41"/>
  <c r="AU74" i="41"/>
  <c r="AU73" i="41"/>
  <c r="AU72" i="41"/>
  <c r="AU71" i="41"/>
  <c r="AU70" i="41"/>
  <c r="AU69" i="41"/>
  <c r="AU68" i="41"/>
  <c r="AU67" i="41"/>
  <c r="AU66" i="41"/>
  <c r="AU65" i="41"/>
  <c r="AU64" i="41"/>
  <c r="AU63" i="41"/>
  <c r="AU62" i="41"/>
  <c r="AU61" i="41"/>
  <c r="AU60" i="41"/>
  <c r="AU59" i="41"/>
  <c r="AU58" i="41"/>
  <c r="AU57" i="41"/>
  <c r="AU56" i="41"/>
  <c r="AU55" i="41"/>
  <c r="AU54" i="41"/>
  <c r="AU53" i="41"/>
  <c r="AU52" i="41"/>
  <c r="AU51" i="41"/>
  <c r="AU50" i="41"/>
  <c r="AU49" i="41"/>
  <c r="AU48" i="41"/>
  <c r="AU47" i="41"/>
  <c r="AU46" i="41"/>
  <c r="AU45" i="41"/>
  <c r="AU44" i="41"/>
  <c r="AU43" i="41"/>
  <c r="AU42" i="41"/>
  <c r="AU41" i="41"/>
  <c r="AU40" i="41"/>
  <c r="AU39" i="41"/>
  <c r="AU37" i="41"/>
  <c r="AU36" i="41"/>
  <c r="AU35" i="41"/>
  <c r="AN1034" i="41"/>
  <c r="AN1033" i="41"/>
  <c r="AN1032" i="41"/>
  <c r="AN1031" i="41"/>
  <c r="AN1030" i="41"/>
  <c r="AN1029" i="41"/>
  <c r="AN1028" i="41"/>
  <c r="AN1027" i="41"/>
  <c r="AN1026" i="41"/>
  <c r="AN1025" i="41"/>
  <c r="AN1024" i="41"/>
  <c r="AN1023" i="41"/>
  <c r="AN1022" i="41"/>
  <c r="AN1021" i="41"/>
  <c r="AN1020" i="41"/>
  <c r="AN1019" i="41"/>
  <c r="AN1018" i="41"/>
  <c r="AN1017" i="41"/>
  <c r="AN1016" i="41"/>
  <c r="AN1015" i="41"/>
  <c r="AN1014" i="41"/>
  <c r="AN1013" i="41"/>
  <c r="AN1012" i="41"/>
  <c r="AN1011" i="41"/>
  <c r="AN1010" i="41"/>
  <c r="AN1009" i="41"/>
  <c r="AN1008" i="41"/>
  <c r="AN1007" i="41"/>
  <c r="AN1006" i="41"/>
  <c r="AN1005" i="41"/>
  <c r="AN1004" i="41"/>
  <c r="AN1003" i="41"/>
  <c r="AN1002" i="41"/>
  <c r="AN1001" i="41"/>
  <c r="AN1000" i="41"/>
  <c r="AN999" i="41"/>
  <c r="AN998" i="41"/>
  <c r="AN997" i="41"/>
  <c r="AN996" i="41"/>
  <c r="AN995" i="41"/>
  <c r="AN994" i="41"/>
  <c r="AN993" i="41"/>
  <c r="AN992" i="41"/>
  <c r="AN991" i="41"/>
  <c r="AN990" i="41"/>
  <c r="AN989" i="41"/>
  <c r="AN988" i="41"/>
  <c r="AN987" i="41"/>
  <c r="AN986" i="41"/>
  <c r="AN985" i="41"/>
  <c r="AN984" i="41"/>
  <c r="AN983" i="41"/>
  <c r="AN982" i="41"/>
  <c r="AN981" i="41"/>
  <c r="AN980" i="41"/>
  <c r="AN979" i="41"/>
  <c r="AN978" i="41"/>
  <c r="AN977" i="41"/>
  <c r="AN976" i="41"/>
  <c r="AN975" i="41"/>
  <c r="AN974" i="41"/>
  <c r="AN973" i="41"/>
  <c r="AN972" i="41"/>
  <c r="AN971" i="41"/>
  <c r="AN970" i="41"/>
  <c r="AN969" i="41"/>
  <c r="AN968" i="41"/>
  <c r="AN967" i="41"/>
  <c r="AN966" i="41"/>
  <c r="AN965" i="41"/>
  <c r="AN964" i="41"/>
  <c r="AN963" i="41"/>
  <c r="AN962" i="41"/>
  <c r="AN961" i="41"/>
  <c r="AN960" i="41"/>
  <c r="AN959" i="41"/>
  <c r="AN958" i="41"/>
  <c r="AN957" i="41"/>
  <c r="AN956" i="41"/>
  <c r="AN955" i="41"/>
  <c r="AN954" i="41"/>
  <c r="AN953" i="41"/>
  <c r="AN952" i="41"/>
  <c r="AN951" i="41"/>
  <c r="AN950" i="41"/>
  <c r="AN949" i="41"/>
  <c r="AN948" i="41"/>
  <c r="AN947" i="41"/>
  <c r="AN946" i="41"/>
  <c r="AN945" i="41"/>
  <c r="AN944" i="41"/>
  <c r="AN943" i="41"/>
  <c r="AN942" i="41"/>
  <c r="AN941" i="41"/>
  <c r="AN940" i="41"/>
  <c r="AN939" i="41"/>
  <c r="AN938" i="41"/>
  <c r="AN937" i="41"/>
  <c r="AN936" i="41"/>
  <c r="AN935" i="41"/>
  <c r="AN934" i="41"/>
  <c r="AN933" i="41"/>
  <c r="AN932" i="41"/>
  <c r="AN931" i="41"/>
  <c r="AN930" i="41"/>
  <c r="AN929" i="41"/>
  <c r="AN928" i="41"/>
  <c r="AN927" i="41"/>
  <c r="AN926" i="41"/>
  <c r="AN925" i="41"/>
  <c r="AN924" i="41"/>
  <c r="AN923" i="41"/>
  <c r="AN922" i="41"/>
  <c r="AN921" i="41"/>
  <c r="AN920" i="41"/>
  <c r="AN919" i="41"/>
  <c r="AN918" i="41"/>
  <c r="AN917" i="41"/>
  <c r="AN916" i="41"/>
  <c r="AN915" i="41"/>
  <c r="AN914" i="41"/>
  <c r="AN913" i="41"/>
  <c r="AN912" i="41"/>
  <c r="AN911" i="41"/>
  <c r="AN910" i="41"/>
  <c r="AN909" i="41"/>
  <c r="AN908" i="41"/>
  <c r="AN907" i="41"/>
  <c r="AN906" i="41"/>
  <c r="AN905" i="41"/>
  <c r="AN904" i="41"/>
  <c r="AN903" i="41"/>
  <c r="AN902" i="41"/>
  <c r="AN901" i="41"/>
  <c r="AN900" i="41"/>
  <c r="AN899" i="41"/>
  <c r="AN898" i="41"/>
  <c r="AN897" i="41"/>
  <c r="AN896" i="41"/>
  <c r="AN895" i="41"/>
  <c r="AN894" i="41"/>
  <c r="AN893" i="41"/>
  <c r="AN892" i="41"/>
  <c r="AN891" i="41"/>
  <c r="AN890" i="41"/>
  <c r="AN889" i="41"/>
  <c r="AN888" i="41"/>
  <c r="AN887" i="41"/>
  <c r="AN886" i="41"/>
  <c r="AN885" i="41"/>
  <c r="AN884" i="41"/>
  <c r="AN883" i="41"/>
  <c r="AN882" i="41"/>
  <c r="AN881" i="41"/>
  <c r="AN880" i="41"/>
  <c r="AN879" i="41"/>
  <c r="AN878" i="41"/>
  <c r="AN877" i="41"/>
  <c r="AN876" i="41"/>
  <c r="AN875" i="41"/>
  <c r="AN874" i="41"/>
  <c r="AN873" i="41"/>
  <c r="AN872" i="41"/>
  <c r="AN871" i="41"/>
  <c r="AN870" i="41"/>
  <c r="AN869" i="41"/>
  <c r="AN868" i="41"/>
  <c r="AN867" i="41"/>
  <c r="AN866" i="41"/>
  <c r="AN865" i="41"/>
  <c r="AN864" i="41"/>
  <c r="AN863" i="41"/>
  <c r="AN862" i="41"/>
  <c r="AN861" i="41"/>
  <c r="AN860" i="41"/>
  <c r="AN859" i="41"/>
  <c r="AN858" i="41"/>
  <c r="AN857" i="41"/>
  <c r="AN856" i="41"/>
  <c r="AN855" i="41"/>
  <c r="AN854" i="41"/>
  <c r="AN853" i="41"/>
  <c r="AN852" i="41"/>
  <c r="AN851" i="41"/>
  <c r="AN850" i="41"/>
  <c r="AN849" i="41"/>
  <c r="AN848" i="41"/>
  <c r="AN847" i="41"/>
  <c r="AN846" i="41"/>
  <c r="AN845" i="41"/>
  <c r="AN844" i="41"/>
  <c r="AN843" i="41"/>
  <c r="AN842" i="41"/>
  <c r="AN841" i="41"/>
  <c r="AN840" i="41"/>
  <c r="AN839" i="41"/>
  <c r="AN838" i="41"/>
  <c r="AN837" i="41"/>
  <c r="AN836" i="41"/>
  <c r="AN835" i="41"/>
  <c r="AN834" i="41"/>
  <c r="AN833" i="41"/>
  <c r="AN832" i="41"/>
  <c r="AN831" i="41"/>
  <c r="AN830" i="41"/>
  <c r="AN829" i="41"/>
  <c r="AN828" i="41"/>
  <c r="AN827" i="41"/>
  <c r="AN826" i="41"/>
  <c r="AN825" i="41"/>
  <c r="AN824" i="41"/>
  <c r="AN823" i="41"/>
  <c r="AN822" i="41"/>
  <c r="AN821" i="41"/>
  <c r="AN820" i="41"/>
  <c r="AN819" i="41"/>
  <c r="AN818" i="41"/>
  <c r="AN817" i="41"/>
  <c r="AN816" i="41"/>
  <c r="AN815" i="41"/>
  <c r="AN814" i="41"/>
  <c r="AN813" i="41"/>
  <c r="AN812" i="41"/>
  <c r="AN811" i="41"/>
  <c r="AN810" i="41"/>
  <c r="AN809" i="41"/>
  <c r="AN808" i="41"/>
  <c r="AN807" i="41"/>
  <c r="AN806" i="41"/>
  <c r="AN805" i="41"/>
  <c r="AN804" i="41"/>
  <c r="AN803" i="41"/>
  <c r="AN802" i="41"/>
  <c r="AN801" i="41"/>
  <c r="AN800" i="41"/>
  <c r="AN799" i="41"/>
  <c r="AN798" i="41"/>
  <c r="AN797" i="41"/>
  <c r="AN796" i="41"/>
  <c r="AN795" i="41"/>
  <c r="AN794" i="41"/>
  <c r="AN793" i="41"/>
  <c r="AN792" i="41"/>
  <c r="AN791" i="41"/>
  <c r="AN790" i="41"/>
  <c r="AN789" i="41"/>
  <c r="AN788" i="41"/>
  <c r="AN787" i="41"/>
  <c r="AN786" i="41"/>
  <c r="AN785" i="41"/>
  <c r="AN784" i="41"/>
  <c r="AN783" i="41"/>
  <c r="AN782" i="41"/>
  <c r="AN781" i="41"/>
  <c r="AN780" i="41"/>
  <c r="AN779" i="41"/>
  <c r="AN778" i="41"/>
  <c r="AN777" i="41"/>
  <c r="AN776" i="41"/>
  <c r="AN775" i="41"/>
  <c r="AN774" i="41"/>
  <c r="AN773" i="41"/>
  <c r="AN772" i="41"/>
  <c r="AN771" i="41"/>
  <c r="AN770" i="41"/>
  <c r="AN769" i="41"/>
  <c r="AN768" i="41"/>
  <c r="AN767" i="41"/>
  <c r="AN766" i="41"/>
  <c r="AN765" i="41"/>
  <c r="AN764" i="41"/>
  <c r="AN763" i="41"/>
  <c r="AN762" i="41"/>
  <c r="AN761" i="41"/>
  <c r="AN760" i="41"/>
  <c r="AN759" i="41"/>
  <c r="AN758" i="41"/>
  <c r="AN757" i="41"/>
  <c r="AN756" i="41"/>
  <c r="AN755" i="41"/>
  <c r="AN754" i="41"/>
  <c r="AN753" i="41"/>
  <c r="AN752" i="41"/>
  <c r="AN751" i="41"/>
  <c r="AN750" i="41"/>
  <c r="AN749" i="41"/>
  <c r="AN748" i="41"/>
  <c r="AN747" i="41"/>
  <c r="AN746" i="41"/>
  <c r="AN745" i="41"/>
  <c r="AN744" i="41"/>
  <c r="AN743" i="41"/>
  <c r="AN742" i="41"/>
  <c r="AN741" i="41"/>
  <c r="AN740" i="41"/>
  <c r="AN739" i="41"/>
  <c r="AN738" i="41"/>
  <c r="AN737" i="41"/>
  <c r="AN736" i="41"/>
  <c r="AN735" i="41"/>
  <c r="AN734" i="41"/>
  <c r="AN733" i="41"/>
  <c r="AN732" i="41"/>
  <c r="AN731" i="41"/>
  <c r="AN730" i="41"/>
  <c r="AN729" i="41"/>
  <c r="AN728" i="41"/>
  <c r="AN727" i="41"/>
  <c r="AN726" i="41"/>
  <c r="AN725" i="41"/>
  <c r="AN724" i="41"/>
  <c r="AN723" i="41"/>
  <c r="AN722" i="41"/>
  <c r="AN721" i="41"/>
  <c r="AN720" i="41"/>
  <c r="AN719" i="41"/>
  <c r="AN718" i="41"/>
  <c r="AN717" i="41"/>
  <c r="AN716" i="41"/>
  <c r="AN715" i="41"/>
  <c r="AN714" i="41"/>
  <c r="AN713" i="41"/>
  <c r="AN712" i="41"/>
  <c r="AN711" i="41"/>
  <c r="AN710" i="41"/>
  <c r="AN709" i="41"/>
  <c r="AN708" i="41"/>
  <c r="AN707" i="41"/>
  <c r="AN706" i="41"/>
  <c r="AN705" i="41"/>
  <c r="AN704" i="41"/>
  <c r="AN703" i="41"/>
  <c r="AN702" i="41"/>
  <c r="AN701" i="41"/>
  <c r="AN700" i="41"/>
  <c r="AN699" i="41"/>
  <c r="AN698" i="41"/>
  <c r="AN697" i="41"/>
  <c r="AN696" i="41"/>
  <c r="AN695" i="41"/>
  <c r="AN694" i="41"/>
  <c r="AN693" i="41"/>
  <c r="AN692" i="41"/>
  <c r="AN691" i="41"/>
  <c r="AN690" i="41"/>
  <c r="AN689" i="41"/>
  <c r="AN688" i="41"/>
  <c r="AN687" i="41"/>
  <c r="AN686" i="41"/>
  <c r="AN685" i="41"/>
  <c r="AN684" i="41"/>
  <c r="AN683" i="41"/>
  <c r="AN682" i="41"/>
  <c r="AN681" i="41"/>
  <c r="AN680" i="41"/>
  <c r="AN679" i="41"/>
  <c r="AN678" i="41"/>
  <c r="AN677" i="41"/>
  <c r="AN676" i="41"/>
  <c r="AN675" i="41"/>
  <c r="AN674" i="41"/>
  <c r="AN673" i="41"/>
  <c r="AN672" i="41"/>
  <c r="AN671" i="41"/>
  <c r="AN670" i="41"/>
  <c r="AN669" i="41"/>
  <c r="AN668" i="41"/>
  <c r="AN667" i="41"/>
  <c r="AN666" i="41"/>
  <c r="AN665" i="41"/>
  <c r="AN664" i="41"/>
  <c r="AN663" i="41"/>
  <c r="AN662" i="41"/>
  <c r="AN661" i="41"/>
  <c r="AN660" i="41"/>
  <c r="AN659" i="41"/>
  <c r="AN658" i="41"/>
  <c r="AN657" i="41"/>
  <c r="AN656" i="41"/>
  <c r="AN655" i="41"/>
  <c r="AN654" i="41"/>
  <c r="AN653" i="41"/>
  <c r="AN652" i="41"/>
  <c r="AN651" i="41"/>
  <c r="AN650" i="41"/>
  <c r="AN649" i="41"/>
  <c r="AN648" i="41"/>
  <c r="AN647" i="41"/>
  <c r="AN646" i="41"/>
  <c r="AN645" i="41"/>
  <c r="AN644" i="41"/>
  <c r="AN643" i="41"/>
  <c r="AN642" i="41"/>
  <c r="AN641" i="41"/>
  <c r="AN640" i="41"/>
  <c r="AN639" i="41"/>
  <c r="AN638" i="41"/>
  <c r="AN637" i="41"/>
  <c r="AN636" i="41"/>
  <c r="AN635" i="41"/>
  <c r="AN634" i="41"/>
  <c r="AN633" i="41"/>
  <c r="AN632" i="41"/>
  <c r="AN631" i="41"/>
  <c r="AN630" i="41"/>
  <c r="AN629" i="41"/>
  <c r="AN628" i="41"/>
  <c r="AN627" i="41"/>
  <c r="AN626" i="41"/>
  <c r="AN625" i="41"/>
  <c r="AN624" i="41"/>
  <c r="AN623" i="41"/>
  <c r="AN622" i="41"/>
  <c r="AN621" i="41"/>
  <c r="AN620" i="41"/>
  <c r="AN619" i="41"/>
  <c r="AN618" i="41"/>
  <c r="AN617" i="41"/>
  <c r="AN616" i="41"/>
  <c r="AN615" i="41"/>
  <c r="AN614" i="41"/>
  <c r="AN613" i="41"/>
  <c r="AN612" i="41"/>
  <c r="AN611" i="41"/>
  <c r="AN610" i="41"/>
  <c r="AN609" i="41"/>
  <c r="AN608" i="41"/>
  <c r="AN607" i="41"/>
  <c r="AN606" i="41"/>
  <c r="AN605" i="41"/>
  <c r="AN604" i="41"/>
  <c r="AN603" i="41"/>
  <c r="AN602" i="41"/>
  <c r="AN601" i="41"/>
  <c r="AN600" i="41"/>
  <c r="AN599" i="41"/>
  <c r="AN598" i="41"/>
  <c r="AN597" i="41"/>
  <c r="AN596" i="41"/>
  <c r="AN595" i="41"/>
  <c r="AN594" i="41"/>
  <c r="AN593" i="41"/>
  <c r="AN592" i="41"/>
  <c r="AN591" i="41"/>
  <c r="AN590" i="41"/>
  <c r="AN589" i="41"/>
  <c r="AN588" i="41"/>
  <c r="AN587" i="41"/>
  <c r="AN586" i="41"/>
  <c r="AN585" i="41"/>
  <c r="AN584" i="41"/>
  <c r="AN583" i="41"/>
  <c r="AN582" i="41"/>
  <c r="AN581" i="41"/>
  <c r="AN580" i="41"/>
  <c r="AN579" i="41"/>
  <c r="AN578" i="41"/>
  <c r="AN577" i="41"/>
  <c r="AN576" i="41"/>
  <c r="AN575" i="41"/>
  <c r="AN574" i="41"/>
  <c r="AN573" i="41"/>
  <c r="AN572" i="41"/>
  <c r="AN571" i="41"/>
  <c r="AN570" i="41"/>
  <c r="AN569" i="41"/>
  <c r="AN568" i="41"/>
  <c r="AN567" i="41"/>
  <c r="AN566" i="41"/>
  <c r="AN565" i="41"/>
  <c r="AN564" i="41"/>
  <c r="AN563" i="41"/>
  <c r="AN562" i="41"/>
  <c r="AN561" i="41"/>
  <c r="AN560" i="41"/>
  <c r="AN559" i="41"/>
  <c r="AN558" i="41"/>
  <c r="AN557" i="41"/>
  <c r="AN556" i="41"/>
  <c r="AN555" i="41"/>
  <c r="AN554" i="41"/>
  <c r="AN553" i="41"/>
  <c r="AN552" i="41"/>
  <c r="AN551" i="41"/>
  <c r="AN550" i="41"/>
  <c r="AN549" i="41"/>
  <c r="AN548" i="41"/>
  <c r="AN547" i="41"/>
  <c r="AN546" i="41"/>
  <c r="AN545" i="41"/>
  <c r="AN544" i="41"/>
  <c r="AN543" i="41"/>
  <c r="AN542" i="41"/>
  <c r="AN541" i="41"/>
  <c r="AN540" i="41"/>
  <c r="AN539" i="41"/>
  <c r="AN538" i="41"/>
  <c r="AN537" i="41"/>
  <c r="AN536" i="41"/>
  <c r="AN535" i="41"/>
  <c r="AN534" i="41"/>
  <c r="AN533" i="41"/>
  <c r="AN532" i="41"/>
  <c r="AN531" i="41"/>
  <c r="AN530" i="41"/>
  <c r="AN529" i="41"/>
  <c r="AN528" i="41"/>
  <c r="AN527" i="41"/>
  <c r="AN526" i="41"/>
  <c r="AN525" i="41"/>
  <c r="AN524" i="41"/>
  <c r="AN523" i="41"/>
  <c r="AN522" i="41"/>
  <c r="AN521" i="41"/>
  <c r="AN520" i="41"/>
  <c r="AN519" i="41"/>
  <c r="AN518" i="41"/>
  <c r="AN517" i="41"/>
  <c r="AN516" i="41"/>
  <c r="AN515" i="41"/>
  <c r="AN514" i="41"/>
  <c r="AN513" i="41"/>
  <c r="AN512" i="41"/>
  <c r="AN511" i="41"/>
  <c r="AN510" i="41"/>
  <c r="AN509" i="41"/>
  <c r="AN508" i="41"/>
  <c r="AN507" i="41"/>
  <c r="AN506" i="41"/>
  <c r="AN505" i="41"/>
  <c r="AN504" i="41"/>
  <c r="AN503" i="41"/>
  <c r="AN502" i="41"/>
  <c r="AN501" i="41"/>
  <c r="AN500" i="41"/>
  <c r="AN499" i="41"/>
  <c r="AN498" i="41"/>
  <c r="AN497" i="41"/>
  <c r="AN496" i="41"/>
  <c r="AN495" i="41"/>
  <c r="AN494" i="41"/>
  <c r="AN493" i="41"/>
  <c r="AN492" i="41"/>
  <c r="AN491" i="41"/>
  <c r="AN490" i="41"/>
  <c r="AN489" i="41"/>
  <c r="AN488" i="41"/>
  <c r="AN487" i="41"/>
  <c r="AN486" i="41"/>
  <c r="AN485" i="41"/>
  <c r="AN484" i="41"/>
  <c r="AN483" i="41"/>
  <c r="AN482" i="41"/>
  <c r="AN481" i="41"/>
  <c r="AN480" i="41"/>
  <c r="AN479" i="41"/>
  <c r="AN478" i="41"/>
  <c r="AN477" i="41"/>
  <c r="AN476" i="41"/>
  <c r="AN475" i="41"/>
  <c r="AN474" i="41"/>
  <c r="AN473" i="41"/>
  <c r="AN472" i="41"/>
  <c r="AN471" i="41"/>
  <c r="AN470" i="41"/>
  <c r="AN469" i="41"/>
  <c r="AN468" i="41"/>
  <c r="AN467" i="41"/>
  <c r="AN466" i="41"/>
  <c r="AN465" i="41"/>
  <c r="AN464" i="41"/>
  <c r="AN463" i="41"/>
  <c r="AN462" i="41"/>
  <c r="AN461" i="41"/>
  <c r="AN460" i="41"/>
  <c r="AN459" i="41"/>
  <c r="AN458" i="41"/>
  <c r="AN457" i="41"/>
  <c r="AN456" i="41"/>
  <c r="AN455" i="41"/>
  <c r="AN454" i="41"/>
  <c r="AN453" i="41"/>
  <c r="AN452" i="41"/>
  <c r="AN451" i="41"/>
  <c r="AN450" i="41"/>
  <c r="AN449" i="41"/>
  <c r="AN448" i="41"/>
  <c r="AN447" i="41"/>
  <c r="AN446" i="41"/>
  <c r="AN445" i="41"/>
  <c r="AN444" i="41"/>
  <c r="AN443" i="41"/>
  <c r="AN442" i="41"/>
  <c r="AN441" i="41"/>
  <c r="AN440" i="41"/>
  <c r="AN439" i="41"/>
  <c r="AN438" i="41"/>
  <c r="AN437" i="41"/>
  <c r="AN436" i="41"/>
  <c r="AN435" i="41"/>
  <c r="AN434" i="41"/>
  <c r="AN433" i="41"/>
  <c r="AN432" i="41"/>
  <c r="AN431" i="41"/>
  <c r="AN430" i="41"/>
  <c r="AN429" i="41"/>
  <c r="AN428" i="41"/>
  <c r="AN427" i="41"/>
  <c r="AN426" i="41"/>
  <c r="AN425" i="41"/>
  <c r="AN424" i="41"/>
  <c r="AN423" i="41"/>
  <c r="AN422" i="41"/>
  <c r="AN421" i="41"/>
  <c r="AN420" i="41"/>
  <c r="AN419" i="41"/>
  <c r="AN418" i="41"/>
  <c r="AN417" i="41"/>
  <c r="AN416" i="41"/>
  <c r="AN415" i="41"/>
  <c r="AN414" i="41"/>
  <c r="AN413" i="41"/>
  <c r="AN412" i="41"/>
  <c r="AN411" i="41"/>
  <c r="AN410" i="41"/>
  <c r="AN409" i="41"/>
  <c r="AN408" i="41"/>
  <c r="AN407" i="41"/>
  <c r="AN406" i="41"/>
  <c r="AN405" i="41"/>
  <c r="AN404" i="41"/>
  <c r="AN403" i="41"/>
  <c r="AN402" i="41"/>
  <c r="AN401" i="41"/>
  <c r="AN400" i="41"/>
  <c r="AN399" i="41"/>
  <c r="AN398" i="41"/>
  <c r="AN397" i="41"/>
  <c r="AN396" i="41"/>
  <c r="AN395" i="41"/>
  <c r="AN394" i="41"/>
  <c r="AN393" i="41"/>
  <c r="AN392" i="41"/>
  <c r="AN391" i="41"/>
  <c r="AN390" i="41"/>
  <c r="AN389" i="41"/>
  <c r="AN388" i="41"/>
  <c r="AN387" i="41"/>
  <c r="AN386" i="41"/>
  <c r="AN385" i="41"/>
  <c r="AN384" i="41"/>
  <c r="AN383" i="41"/>
  <c r="AN382" i="41"/>
  <c r="AN381" i="41"/>
  <c r="AN380" i="41"/>
  <c r="AN379" i="41"/>
  <c r="AN378" i="41"/>
  <c r="AN377" i="41"/>
  <c r="AN376" i="41"/>
  <c r="AN375" i="41"/>
  <c r="AN374" i="41"/>
  <c r="AN373" i="41"/>
  <c r="AN372" i="41"/>
  <c r="AN371" i="41"/>
  <c r="AN370" i="41"/>
  <c r="AN369" i="41"/>
  <c r="AN368" i="41"/>
  <c r="AN367" i="41"/>
  <c r="AN366" i="41"/>
  <c r="AN365" i="41"/>
  <c r="AN364" i="41"/>
  <c r="AN363" i="41"/>
  <c r="AN362" i="41"/>
  <c r="AN361" i="41"/>
  <c r="AN360" i="41"/>
  <c r="AN359" i="41"/>
  <c r="AN358" i="41"/>
  <c r="AN357" i="41"/>
  <c r="AN356" i="41"/>
  <c r="AN355" i="41"/>
  <c r="AN354" i="41"/>
  <c r="AN353" i="41"/>
  <c r="AN352" i="41"/>
  <c r="AN351" i="41"/>
  <c r="AN350" i="41"/>
  <c r="AN349" i="41"/>
  <c r="AN348" i="41"/>
  <c r="AN347" i="41"/>
  <c r="AN346" i="41"/>
  <c r="AN345" i="41"/>
  <c r="AN344" i="41"/>
  <c r="AN343" i="41"/>
  <c r="AN342" i="41"/>
  <c r="AN341" i="41"/>
  <c r="AN340" i="41"/>
  <c r="AN339" i="41"/>
  <c r="AN338" i="41"/>
  <c r="AN337" i="41"/>
  <c r="AN336" i="41"/>
  <c r="AN335" i="41"/>
  <c r="AN334" i="41"/>
  <c r="AN333" i="41"/>
  <c r="AN332" i="41"/>
  <c r="AN331" i="41"/>
  <c r="AN330" i="41"/>
  <c r="AN329" i="41"/>
  <c r="AN328" i="41"/>
  <c r="AN327" i="41"/>
  <c r="AN326" i="41"/>
  <c r="AN325" i="41"/>
  <c r="AN324" i="41"/>
  <c r="AN323" i="41"/>
  <c r="AN322" i="41"/>
  <c r="AN321" i="41"/>
  <c r="AN320" i="41"/>
  <c r="AN319" i="41"/>
  <c r="AN318" i="41"/>
  <c r="AN317" i="41"/>
  <c r="AN316" i="41"/>
  <c r="AN315" i="41"/>
  <c r="AN314" i="41"/>
  <c r="AN313" i="41"/>
  <c r="AN312" i="41"/>
  <c r="AN311" i="41"/>
  <c r="AN310" i="41"/>
  <c r="AN309" i="41"/>
  <c r="AN308" i="41"/>
  <c r="AN307" i="41"/>
  <c r="AN306" i="41"/>
  <c r="AN305" i="41"/>
  <c r="AN304" i="41"/>
  <c r="AN303" i="41"/>
  <c r="AN302" i="41"/>
  <c r="AN301" i="41"/>
  <c r="AN300" i="41"/>
  <c r="AN299" i="41"/>
  <c r="AN298" i="41"/>
  <c r="AN297" i="41"/>
  <c r="AN296" i="41"/>
  <c r="AN295" i="41"/>
  <c r="AN294" i="41"/>
  <c r="AN293" i="41"/>
  <c r="AN292" i="41"/>
  <c r="AN291" i="41"/>
  <c r="AN290" i="41"/>
  <c r="AN289" i="41"/>
  <c r="AN288" i="41"/>
  <c r="AN287" i="41"/>
  <c r="AN286" i="41"/>
  <c r="AN285" i="41"/>
  <c r="AN284" i="41"/>
  <c r="AN283" i="41"/>
  <c r="AN282" i="41"/>
  <c r="AN281" i="41"/>
  <c r="AN280" i="41"/>
  <c r="AN279" i="41"/>
  <c r="AN278" i="41"/>
  <c r="AN277" i="41"/>
  <c r="AN276" i="41"/>
  <c r="AN275" i="41"/>
  <c r="AN274" i="41"/>
  <c r="AN273" i="41"/>
  <c r="AN272" i="41"/>
  <c r="AN271" i="41"/>
  <c r="AN270" i="41"/>
  <c r="AN269" i="41"/>
  <c r="AN268" i="41"/>
  <c r="AN267" i="41"/>
  <c r="AN266" i="41"/>
  <c r="AN265" i="41"/>
  <c r="AN264" i="41"/>
  <c r="AN263" i="41"/>
  <c r="AN262" i="41"/>
  <c r="AN261" i="41"/>
  <c r="AN260" i="41"/>
  <c r="AN259" i="41"/>
  <c r="AN258" i="41"/>
  <c r="AN257" i="41"/>
  <c r="AN256" i="41"/>
  <c r="AN255" i="41"/>
  <c r="AN254" i="41"/>
  <c r="AN253" i="41"/>
  <c r="AN252" i="41"/>
  <c r="AN251" i="41"/>
  <c r="AN250" i="41"/>
  <c r="AN249" i="41"/>
  <c r="AN248" i="41"/>
  <c r="AN247" i="41"/>
  <c r="AN246" i="41"/>
  <c r="AN245" i="41"/>
  <c r="AN244" i="41"/>
  <c r="AN243" i="41"/>
  <c r="AN242" i="41"/>
  <c r="AN241" i="41"/>
  <c r="AN240" i="41"/>
  <c r="AN239" i="41"/>
  <c r="AN238" i="41"/>
  <c r="AN237" i="41"/>
  <c r="AN236" i="41"/>
  <c r="AN235" i="41"/>
  <c r="AN234" i="41"/>
  <c r="AN233" i="41"/>
  <c r="AN232" i="41"/>
  <c r="AN231" i="41"/>
  <c r="AN230" i="41"/>
  <c r="AN229" i="41"/>
  <c r="AN228" i="41"/>
  <c r="AN227" i="41"/>
  <c r="AN226" i="41"/>
  <c r="AN225" i="41"/>
  <c r="AN224" i="41"/>
  <c r="AN223" i="41"/>
  <c r="AN222" i="41"/>
  <c r="AN221" i="41"/>
  <c r="AN220" i="41"/>
  <c r="AN219" i="41"/>
  <c r="AN218" i="41"/>
  <c r="AN217" i="41"/>
  <c r="AN216" i="41"/>
  <c r="AN215" i="41"/>
  <c r="AN214" i="41"/>
  <c r="AN213" i="41"/>
  <c r="AN212" i="41"/>
  <c r="AN211" i="41"/>
  <c r="AN210" i="41"/>
  <c r="AN209" i="41"/>
  <c r="AN208" i="41"/>
  <c r="AN207" i="41"/>
  <c r="AN206" i="41"/>
  <c r="AN205" i="41"/>
  <c r="AN204" i="41"/>
  <c r="AN203" i="41"/>
  <c r="AN202" i="41"/>
  <c r="AN201" i="41"/>
  <c r="AN200" i="41"/>
  <c r="AN199" i="41"/>
  <c r="AN198" i="41"/>
  <c r="AN197" i="41"/>
  <c r="AN196" i="41"/>
  <c r="AN195" i="41"/>
  <c r="AN194" i="41"/>
  <c r="AN193" i="41"/>
  <c r="AN192" i="41"/>
  <c r="AN191" i="41"/>
  <c r="AN190" i="41"/>
  <c r="AN189" i="41"/>
  <c r="AN188" i="41"/>
  <c r="AN187" i="41"/>
  <c r="AN186" i="41"/>
  <c r="AN185" i="41"/>
  <c r="AN184" i="41"/>
  <c r="AN183" i="41"/>
  <c r="AN182" i="41"/>
  <c r="AN181" i="41"/>
  <c r="AN180" i="41"/>
  <c r="AN179" i="41"/>
  <c r="AN178" i="41"/>
  <c r="AN177" i="41"/>
  <c r="AN176" i="41"/>
  <c r="AN175" i="41"/>
  <c r="AN174" i="41"/>
  <c r="AN173" i="41"/>
  <c r="AN172" i="41"/>
  <c r="AN171" i="41"/>
  <c r="AN170" i="41"/>
  <c r="AN169" i="41"/>
  <c r="AN168" i="41"/>
  <c r="AN167" i="41"/>
  <c r="AN166" i="41"/>
  <c r="AN165" i="41"/>
  <c r="AN164" i="41"/>
  <c r="AN163" i="41"/>
  <c r="AN162" i="41"/>
  <c r="AN161" i="41"/>
  <c r="AN160" i="41"/>
  <c r="AN159" i="41"/>
  <c r="AN158" i="41"/>
  <c r="AN157" i="41"/>
  <c r="AN156" i="41"/>
  <c r="AN155" i="41"/>
  <c r="AN154" i="41"/>
  <c r="AN153" i="41"/>
  <c r="AN152" i="41"/>
  <c r="AN151" i="41"/>
  <c r="AN150" i="41"/>
  <c r="AN149" i="41"/>
  <c r="AN148" i="41"/>
  <c r="AN147" i="41"/>
  <c r="AN146" i="41"/>
  <c r="AN145" i="41"/>
  <c r="AN144" i="41"/>
  <c r="AN143" i="41"/>
  <c r="AN142" i="41"/>
  <c r="AN141" i="41"/>
  <c r="AN140" i="41"/>
  <c r="AN139" i="41"/>
  <c r="AN138" i="41"/>
  <c r="AN137" i="41"/>
  <c r="AN136" i="41"/>
  <c r="AN135" i="41"/>
  <c r="AN134" i="41"/>
  <c r="AN133" i="41"/>
  <c r="AN132" i="41"/>
  <c r="AN131" i="41"/>
  <c r="AN130" i="41"/>
  <c r="AN129" i="41"/>
  <c r="AN128" i="41"/>
  <c r="AN127" i="41"/>
  <c r="AN126" i="41"/>
  <c r="AN125" i="41"/>
  <c r="AN124" i="41"/>
  <c r="AN123" i="41"/>
  <c r="AN122" i="41"/>
  <c r="AN121" i="41"/>
  <c r="AN120" i="41"/>
  <c r="AN119" i="41"/>
  <c r="AN118" i="41"/>
  <c r="AN117" i="41"/>
  <c r="AN116" i="41"/>
  <c r="AN115" i="41"/>
  <c r="AN114" i="41"/>
  <c r="AN113" i="41"/>
  <c r="AN112" i="41"/>
  <c r="AN111" i="41"/>
  <c r="AN110" i="41"/>
  <c r="AN109" i="41"/>
  <c r="AN108" i="41"/>
  <c r="AN107" i="41"/>
  <c r="AN106" i="41"/>
  <c r="AN105" i="41"/>
  <c r="AN104" i="41"/>
  <c r="AN103" i="41"/>
  <c r="AN102" i="41"/>
  <c r="AN101" i="41"/>
  <c r="AN100" i="41"/>
  <c r="AN99" i="41"/>
  <c r="AN98" i="41"/>
  <c r="AN97" i="41"/>
  <c r="AN96" i="41"/>
  <c r="AN95" i="41"/>
  <c r="AN94" i="41"/>
  <c r="AN93" i="41"/>
  <c r="AN92" i="41"/>
  <c r="AN91" i="41"/>
  <c r="AN90" i="41"/>
  <c r="AN89" i="41"/>
  <c r="AN88" i="41"/>
  <c r="AN87" i="41"/>
  <c r="AN86" i="41"/>
  <c r="AN85" i="41"/>
  <c r="AN84" i="41"/>
  <c r="AN83" i="41"/>
  <c r="AN82" i="41"/>
  <c r="AN81" i="41"/>
  <c r="AN80" i="41"/>
  <c r="AN79" i="41"/>
  <c r="AN78" i="41"/>
  <c r="AN77" i="41"/>
  <c r="AN76" i="41"/>
  <c r="AN75" i="41"/>
  <c r="AN74" i="41"/>
  <c r="AN73" i="41"/>
  <c r="AN72" i="41"/>
  <c r="AN71" i="41"/>
  <c r="AN70" i="41"/>
  <c r="AN69" i="41"/>
  <c r="AN68" i="41"/>
  <c r="AN67" i="41"/>
  <c r="AN66" i="41"/>
  <c r="AN65" i="41"/>
  <c r="AN64" i="41"/>
  <c r="AN63" i="41"/>
  <c r="AN62" i="41"/>
  <c r="AN61" i="41"/>
  <c r="AN60" i="41"/>
  <c r="AN59" i="41"/>
  <c r="AN58" i="41"/>
  <c r="AN57" i="41"/>
  <c r="AN56" i="41"/>
  <c r="AN55" i="41"/>
  <c r="AN54" i="41"/>
  <c r="AN53" i="41"/>
  <c r="AN52" i="41"/>
  <c r="AN51" i="41"/>
  <c r="AN50" i="41"/>
  <c r="AN49" i="41"/>
  <c r="AN48" i="41"/>
  <c r="AN47" i="41"/>
  <c r="AN46" i="41"/>
  <c r="AN45" i="41"/>
  <c r="AN44" i="41"/>
  <c r="AN43" i="41"/>
  <c r="AN42" i="41"/>
  <c r="AN41" i="41"/>
  <c r="AN40" i="41"/>
  <c r="AN39" i="41"/>
  <c r="AN38" i="41"/>
  <c r="AN36" i="41"/>
  <c r="AN35" i="41"/>
  <c r="AG1034" i="41"/>
  <c r="AG1033" i="41"/>
  <c r="AG1032" i="41"/>
  <c r="AG1031" i="41"/>
  <c r="AG1030" i="41"/>
  <c r="AG1029" i="41"/>
  <c r="AG1028" i="41"/>
  <c r="AG1027" i="41"/>
  <c r="AG1026" i="41"/>
  <c r="AG1025" i="41"/>
  <c r="AG1024" i="41"/>
  <c r="AG1023" i="41"/>
  <c r="AG1022" i="41"/>
  <c r="AG1021" i="41"/>
  <c r="AG1020" i="41"/>
  <c r="AG1019" i="41"/>
  <c r="AG1018" i="41"/>
  <c r="AG1017" i="41"/>
  <c r="AG1016" i="41"/>
  <c r="AG1015" i="41"/>
  <c r="AG1014" i="41"/>
  <c r="AG1013" i="41"/>
  <c r="AG1012" i="41"/>
  <c r="AG1011" i="41"/>
  <c r="AG1010" i="41"/>
  <c r="AG1009" i="41"/>
  <c r="AG1008" i="41"/>
  <c r="AG1007" i="41"/>
  <c r="AG1006" i="41"/>
  <c r="AG1005" i="41"/>
  <c r="AG1004" i="41"/>
  <c r="AG1003" i="41"/>
  <c r="AG1002" i="41"/>
  <c r="AG1001" i="41"/>
  <c r="AG1000" i="41"/>
  <c r="AG999" i="41"/>
  <c r="AG998" i="41"/>
  <c r="AG997" i="41"/>
  <c r="AG996" i="41"/>
  <c r="AG995" i="41"/>
  <c r="AG994" i="41"/>
  <c r="AG993" i="41"/>
  <c r="AG992" i="41"/>
  <c r="AG991" i="41"/>
  <c r="AG990" i="41"/>
  <c r="AG989" i="41"/>
  <c r="AG988" i="41"/>
  <c r="AG987" i="41"/>
  <c r="AG986" i="41"/>
  <c r="AG985" i="41"/>
  <c r="AG984" i="41"/>
  <c r="AG983" i="41"/>
  <c r="AG982" i="41"/>
  <c r="AG981" i="41"/>
  <c r="AG980" i="41"/>
  <c r="AG979" i="41"/>
  <c r="AG978" i="41"/>
  <c r="AG977" i="41"/>
  <c r="AG976" i="41"/>
  <c r="AG975" i="41"/>
  <c r="AG974" i="41"/>
  <c r="AG973" i="41"/>
  <c r="AG972" i="41"/>
  <c r="AG971" i="41"/>
  <c r="AG970" i="41"/>
  <c r="AG969" i="41"/>
  <c r="AG968" i="41"/>
  <c r="AG967" i="41"/>
  <c r="AG966" i="41"/>
  <c r="AG965" i="41"/>
  <c r="AG964" i="41"/>
  <c r="AG963" i="41"/>
  <c r="AG962" i="41"/>
  <c r="AG961" i="41"/>
  <c r="AG960" i="41"/>
  <c r="AG959" i="41"/>
  <c r="AG958" i="41"/>
  <c r="AG957" i="41"/>
  <c r="AG956" i="41"/>
  <c r="AG955" i="41"/>
  <c r="AG954" i="41"/>
  <c r="AG953" i="41"/>
  <c r="AG952" i="41"/>
  <c r="AG951" i="41"/>
  <c r="AG950" i="41"/>
  <c r="AG949" i="41"/>
  <c r="AG948" i="41"/>
  <c r="AG947" i="41"/>
  <c r="AG946" i="41"/>
  <c r="AG945" i="41"/>
  <c r="AG944" i="41"/>
  <c r="AG943" i="41"/>
  <c r="AG942" i="41"/>
  <c r="AG941" i="41"/>
  <c r="AG940" i="41"/>
  <c r="AG939" i="41"/>
  <c r="AG938" i="41"/>
  <c r="AG937" i="41"/>
  <c r="AG936" i="41"/>
  <c r="AG935" i="41"/>
  <c r="AG934" i="41"/>
  <c r="AG933" i="41"/>
  <c r="AG932" i="41"/>
  <c r="AG931" i="41"/>
  <c r="AG930" i="41"/>
  <c r="AG929" i="41"/>
  <c r="AG928" i="41"/>
  <c r="AG927" i="41"/>
  <c r="AG926" i="41"/>
  <c r="AG925" i="41"/>
  <c r="AG924" i="41"/>
  <c r="AG923" i="41"/>
  <c r="AG922" i="41"/>
  <c r="AG921" i="41"/>
  <c r="AG920" i="41"/>
  <c r="AG919" i="41"/>
  <c r="AG918" i="41"/>
  <c r="AG917" i="41"/>
  <c r="AG916" i="41"/>
  <c r="AG915" i="41"/>
  <c r="AG914" i="41"/>
  <c r="AG913" i="41"/>
  <c r="AG912" i="41"/>
  <c r="AG911" i="41"/>
  <c r="AG910" i="41"/>
  <c r="AG909" i="41"/>
  <c r="AG908" i="41"/>
  <c r="AG907" i="41"/>
  <c r="AG906" i="41"/>
  <c r="AG905" i="41"/>
  <c r="AG904" i="41"/>
  <c r="AG903" i="41"/>
  <c r="AG902" i="41"/>
  <c r="AG901" i="41"/>
  <c r="AG900" i="41"/>
  <c r="AG899" i="41"/>
  <c r="AG898" i="41"/>
  <c r="AG897" i="41"/>
  <c r="AG896" i="41"/>
  <c r="AG895" i="41"/>
  <c r="AG894" i="41"/>
  <c r="AG893" i="41"/>
  <c r="AG892" i="41"/>
  <c r="AG891" i="41"/>
  <c r="AG890" i="41"/>
  <c r="AG889" i="41"/>
  <c r="AG888" i="41"/>
  <c r="AG887" i="41"/>
  <c r="AG886" i="41"/>
  <c r="AG885" i="41"/>
  <c r="AG884" i="41"/>
  <c r="AG883" i="41"/>
  <c r="AG882" i="41"/>
  <c r="AG881" i="41"/>
  <c r="AG880" i="41"/>
  <c r="AG879" i="41"/>
  <c r="AG878" i="41"/>
  <c r="AG877" i="41"/>
  <c r="AG876" i="41"/>
  <c r="AG875" i="41"/>
  <c r="AG874" i="41"/>
  <c r="AG873" i="41"/>
  <c r="AG872" i="41"/>
  <c r="AG871" i="41"/>
  <c r="AG870" i="41"/>
  <c r="AG869" i="41"/>
  <c r="AG868" i="41"/>
  <c r="AG867" i="41"/>
  <c r="AG866" i="41"/>
  <c r="AG865" i="41"/>
  <c r="AG864" i="41"/>
  <c r="AG863" i="41"/>
  <c r="AG862" i="41"/>
  <c r="AG861" i="41"/>
  <c r="AG860" i="41"/>
  <c r="AG859" i="41"/>
  <c r="AG858" i="41"/>
  <c r="AG857" i="41"/>
  <c r="AG856" i="41"/>
  <c r="AG855" i="41"/>
  <c r="AG854" i="41"/>
  <c r="AG853" i="41"/>
  <c r="AG852" i="41"/>
  <c r="AG851" i="41"/>
  <c r="AG850" i="41"/>
  <c r="AG849" i="41"/>
  <c r="AG848" i="41"/>
  <c r="AG847" i="41"/>
  <c r="AG846" i="41"/>
  <c r="AG845" i="41"/>
  <c r="AG844" i="41"/>
  <c r="AG843" i="41"/>
  <c r="AG842" i="41"/>
  <c r="AG841" i="41"/>
  <c r="AG840" i="41"/>
  <c r="AG839" i="41"/>
  <c r="AG838" i="41"/>
  <c r="AG837" i="41"/>
  <c r="AG836" i="41"/>
  <c r="AG835" i="41"/>
  <c r="AG834" i="41"/>
  <c r="AG833" i="41"/>
  <c r="AG832" i="41"/>
  <c r="AG831" i="41"/>
  <c r="AG830" i="41"/>
  <c r="AG829" i="41"/>
  <c r="AG828" i="41"/>
  <c r="AG827" i="41"/>
  <c r="AG826" i="41"/>
  <c r="AG825" i="41"/>
  <c r="AG824" i="41"/>
  <c r="AG823" i="41"/>
  <c r="AG822" i="41"/>
  <c r="AG821" i="41"/>
  <c r="AG820" i="41"/>
  <c r="AG819" i="41"/>
  <c r="AG818" i="41"/>
  <c r="AG817" i="41"/>
  <c r="AG816" i="41"/>
  <c r="AG815" i="41"/>
  <c r="AG814" i="41"/>
  <c r="AG813" i="41"/>
  <c r="AG812" i="41"/>
  <c r="AG811" i="41"/>
  <c r="AG810" i="41"/>
  <c r="AG809" i="41"/>
  <c r="AG808" i="41"/>
  <c r="AG807" i="41"/>
  <c r="AG806" i="41"/>
  <c r="AG805" i="41"/>
  <c r="AG804" i="41"/>
  <c r="AG803" i="41"/>
  <c r="AG802" i="41"/>
  <c r="AG801" i="41"/>
  <c r="AG800" i="41"/>
  <c r="AG799" i="41"/>
  <c r="AG798" i="41"/>
  <c r="AG797" i="41"/>
  <c r="AG796" i="41"/>
  <c r="AG795" i="41"/>
  <c r="AG794" i="41"/>
  <c r="AG793" i="41"/>
  <c r="AG792" i="41"/>
  <c r="AG791" i="41"/>
  <c r="AG790" i="41"/>
  <c r="AG789" i="41"/>
  <c r="AG788" i="41"/>
  <c r="AG787" i="41"/>
  <c r="AG786" i="41"/>
  <c r="AG785" i="41"/>
  <c r="AG784" i="41"/>
  <c r="AG783" i="41"/>
  <c r="AG782" i="41"/>
  <c r="AG781" i="41"/>
  <c r="AG780" i="41"/>
  <c r="AG779" i="41"/>
  <c r="AG778" i="41"/>
  <c r="AG777" i="41"/>
  <c r="AG776" i="41"/>
  <c r="AG775" i="41"/>
  <c r="AG774" i="41"/>
  <c r="AG773" i="41"/>
  <c r="AG772" i="41"/>
  <c r="AG771" i="41"/>
  <c r="AG770" i="41"/>
  <c r="AG769" i="41"/>
  <c r="AG768" i="41"/>
  <c r="AG767" i="41"/>
  <c r="AG766" i="41"/>
  <c r="AG765" i="41"/>
  <c r="AG764" i="41"/>
  <c r="AG763" i="41"/>
  <c r="AG762" i="41"/>
  <c r="AG761" i="41"/>
  <c r="AG760" i="41"/>
  <c r="AG759" i="41"/>
  <c r="AG758" i="41"/>
  <c r="AG757" i="41"/>
  <c r="AG756" i="41"/>
  <c r="AG755" i="41"/>
  <c r="AG754" i="41"/>
  <c r="AG753" i="41"/>
  <c r="AG752" i="41"/>
  <c r="AG751" i="41"/>
  <c r="AG750" i="41"/>
  <c r="AG749" i="41"/>
  <c r="AG748" i="41"/>
  <c r="AG747" i="41"/>
  <c r="AG746" i="41"/>
  <c r="AG745" i="41"/>
  <c r="AG744" i="41"/>
  <c r="AG743" i="41"/>
  <c r="AG742" i="41"/>
  <c r="AG741" i="41"/>
  <c r="AG740" i="41"/>
  <c r="AG739" i="41"/>
  <c r="AG738" i="41"/>
  <c r="AG737" i="41"/>
  <c r="AG736" i="41"/>
  <c r="AG735" i="41"/>
  <c r="AG734" i="41"/>
  <c r="AG733" i="41"/>
  <c r="AG732" i="41"/>
  <c r="AG731" i="41"/>
  <c r="AG730" i="41"/>
  <c r="AG729" i="41"/>
  <c r="AG728" i="41"/>
  <c r="AG727" i="41"/>
  <c r="AG726" i="41"/>
  <c r="AG725" i="41"/>
  <c r="AG724" i="41"/>
  <c r="AG723" i="41"/>
  <c r="AG722" i="41"/>
  <c r="AG721" i="41"/>
  <c r="AG720" i="41"/>
  <c r="AG719" i="41"/>
  <c r="AG718" i="41"/>
  <c r="AG717" i="41"/>
  <c r="AG716" i="41"/>
  <c r="AG715" i="41"/>
  <c r="AG714" i="41"/>
  <c r="AG713" i="41"/>
  <c r="AG712" i="41"/>
  <c r="AG711" i="41"/>
  <c r="AG710" i="41"/>
  <c r="AG709" i="41"/>
  <c r="AG708" i="41"/>
  <c r="AG707" i="41"/>
  <c r="AG706" i="41"/>
  <c r="AG705" i="41"/>
  <c r="AG704" i="41"/>
  <c r="AG703" i="41"/>
  <c r="AG702" i="41"/>
  <c r="AG701" i="41"/>
  <c r="AG700" i="41"/>
  <c r="AG699" i="41"/>
  <c r="AG698" i="41"/>
  <c r="AG697" i="41"/>
  <c r="AG696" i="41"/>
  <c r="AG695" i="41"/>
  <c r="AG694" i="41"/>
  <c r="AG693" i="41"/>
  <c r="AG692" i="41"/>
  <c r="AG691" i="41"/>
  <c r="AG690" i="41"/>
  <c r="AG689" i="41"/>
  <c r="AG688" i="41"/>
  <c r="AG687" i="41"/>
  <c r="AG686" i="41"/>
  <c r="AG685" i="41"/>
  <c r="AG684" i="41"/>
  <c r="AG683" i="41"/>
  <c r="AG682" i="41"/>
  <c r="AG681" i="41"/>
  <c r="AG680" i="41"/>
  <c r="AG679" i="41"/>
  <c r="AG678" i="41"/>
  <c r="AG677" i="41"/>
  <c r="AG676" i="41"/>
  <c r="AG675" i="41"/>
  <c r="AG674" i="41"/>
  <c r="AG673" i="41"/>
  <c r="AG672" i="41"/>
  <c r="AG671" i="41"/>
  <c r="AG670" i="41"/>
  <c r="AG669" i="41"/>
  <c r="AG668" i="41"/>
  <c r="AG667" i="41"/>
  <c r="AG666" i="41"/>
  <c r="AG665" i="41"/>
  <c r="AG664" i="41"/>
  <c r="AG663" i="41"/>
  <c r="AG662" i="41"/>
  <c r="AG661" i="41"/>
  <c r="AG660" i="41"/>
  <c r="AG659" i="41"/>
  <c r="AG658" i="41"/>
  <c r="AG657" i="41"/>
  <c r="AG656" i="41"/>
  <c r="AG655" i="41"/>
  <c r="AG654" i="41"/>
  <c r="AG653" i="41"/>
  <c r="AG652" i="41"/>
  <c r="AG651" i="41"/>
  <c r="AG650" i="41"/>
  <c r="AG649" i="41"/>
  <c r="AG648" i="41"/>
  <c r="AG647" i="41"/>
  <c r="AG646" i="41"/>
  <c r="AG645" i="41"/>
  <c r="AG644" i="41"/>
  <c r="AG643" i="41"/>
  <c r="AG642" i="41"/>
  <c r="AG641" i="41"/>
  <c r="AG640" i="41"/>
  <c r="AG639" i="41"/>
  <c r="AG638" i="41"/>
  <c r="AG637" i="41"/>
  <c r="AG636" i="41"/>
  <c r="AG635" i="41"/>
  <c r="AG634" i="41"/>
  <c r="AG633" i="41"/>
  <c r="AG632" i="41"/>
  <c r="AG631" i="41"/>
  <c r="AG630" i="41"/>
  <c r="AG629" i="41"/>
  <c r="AG628" i="41"/>
  <c r="AG627" i="41"/>
  <c r="AG626" i="41"/>
  <c r="AG625" i="41"/>
  <c r="AG624" i="41"/>
  <c r="AG623" i="41"/>
  <c r="AG622" i="41"/>
  <c r="AG621" i="41"/>
  <c r="AG620" i="41"/>
  <c r="AG619" i="41"/>
  <c r="AG618" i="41"/>
  <c r="AG617" i="41"/>
  <c r="AG616" i="41"/>
  <c r="AG615" i="41"/>
  <c r="AG614" i="41"/>
  <c r="AG613" i="41"/>
  <c r="AG612" i="41"/>
  <c r="AG611" i="41"/>
  <c r="AG610" i="41"/>
  <c r="AG609" i="41"/>
  <c r="AG608" i="41"/>
  <c r="AG607" i="41"/>
  <c r="AG606" i="41"/>
  <c r="AG605" i="41"/>
  <c r="AG604" i="41"/>
  <c r="AG603" i="41"/>
  <c r="AG602" i="41"/>
  <c r="AG601" i="41"/>
  <c r="AG600" i="41"/>
  <c r="AG599" i="41"/>
  <c r="AG598" i="41"/>
  <c r="AG597" i="41"/>
  <c r="AG596" i="41"/>
  <c r="AG595" i="41"/>
  <c r="AG594" i="41"/>
  <c r="AG593" i="41"/>
  <c r="AG592" i="41"/>
  <c r="AG591" i="41"/>
  <c r="AG590" i="41"/>
  <c r="AG589" i="41"/>
  <c r="AG588" i="41"/>
  <c r="AG587" i="41"/>
  <c r="AG586" i="41"/>
  <c r="AG585" i="41"/>
  <c r="AG584" i="41"/>
  <c r="AG583" i="41"/>
  <c r="AG582" i="41"/>
  <c r="AG581" i="41"/>
  <c r="AG580" i="41"/>
  <c r="AG579" i="41"/>
  <c r="AG578" i="41"/>
  <c r="AG577" i="41"/>
  <c r="AG576" i="41"/>
  <c r="AG575" i="41"/>
  <c r="AG574" i="41"/>
  <c r="AG573" i="41"/>
  <c r="AG572" i="41"/>
  <c r="AG571" i="41"/>
  <c r="AG570" i="41"/>
  <c r="AG569" i="41"/>
  <c r="AG568" i="41"/>
  <c r="AG567" i="41"/>
  <c r="AG566" i="41"/>
  <c r="AG565" i="41"/>
  <c r="AG564" i="41"/>
  <c r="AG563" i="41"/>
  <c r="AG562" i="41"/>
  <c r="AG561" i="41"/>
  <c r="AG560" i="41"/>
  <c r="AG559" i="41"/>
  <c r="AG558" i="41"/>
  <c r="AG557" i="41"/>
  <c r="AG556" i="41"/>
  <c r="AG555" i="41"/>
  <c r="AG554" i="41"/>
  <c r="AG553" i="41"/>
  <c r="AG552" i="41"/>
  <c r="AG551" i="41"/>
  <c r="AG550" i="41"/>
  <c r="AG549" i="41"/>
  <c r="AG548" i="41"/>
  <c r="AG547" i="41"/>
  <c r="AG546" i="41"/>
  <c r="AG545" i="41"/>
  <c r="AG544" i="41"/>
  <c r="AG543" i="41"/>
  <c r="AG542" i="41"/>
  <c r="AG541" i="41"/>
  <c r="AG540" i="41"/>
  <c r="AG539" i="41"/>
  <c r="AG538" i="41"/>
  <c r="AG537" i="41"/>
  <c r="AG536" i="41"/>
  <c r="AG535" i="41"/>
  <c r="AG534" i="41"/>
  <c r="AG533" i="41"/>
  <c r="AG532" i="41"/>
  <c r="AG531" i="41"/>
  <c r="AG530" i="41"/>
  <c r="AG529" i="41"/>
  <c r="AG528" i="41"/>
  <c r="AG527" i="41"/>
  <c r="AG526" i="41"/>
  <c r="AG525" i="41"/>
  <c r="AG524" i="41"/>
  <c r="AG523" i="41"/>
  <c r="AG522" i="41"/>
  <c r="AG521" i="41"/>
  <c r="AG520" i="41"/>
  <c r="AG519" i="41"/>
  <c r="AG518" i="41"/>
  <c r="AG517" i="41"/>
  <c r="AG516" i="41"/>
  <c r="AG515" i="41"/>
  <c r="AG514" i="41"/>
  <c r="AG513" i="41"/>
  <c r="AG512" i="41"/>
  <c r="AG511" i="41"/>
  <c r="AG510" i="41"/>
  <c r="AG509" i="41"/>
  <c r="AG508" i="41"/>
  <c r="AG507" i="41"/>
  <c r="AG506" i="41"/>
  <c r="AG505" i="41"/>
  <c r="AG504" i="41"/>
  <c r="AG503" i="41"/>
  <c r="AG502" i="41"/>
  <c r="AG501" i="41"/>
  <c r="AG500" i="41"/>
  <c r="AG499" i="41"/>
  <c r="AG498" i="41"/>
  <c r="AG497" i="41"/>
  <c r="AG496" i="41"/>
  <c r="AG495" i="41"/>
  <c r="AG494" i="41"/>
  <c r="AG493" i="41"/>
  <c r="AG492" i="41"/>
  <c r="AG491" i="41"/>
  <c r="AG490" i="41"/>
  <c r="AG489" i="41"/>
  <c r="AG488" i="41"/>
  <c r="AG487" i="41"/>
  <c r="AG486" i="41"/>
  <c r="AG485" i="41"/>
  <c r="AG484" i="41"/>
  <c r="AG483" i="41"/>
  <c r="AG482" i="41"/>
  <c r="AG481" i="41"/>
  <c r="AG480" i="41"/>
  <c r="AG479" i="41"/>
  <c r="AG478" i="41"/>
  <c r="AG477" i="41"/>
  <c r="AG476" i="41"/>
  <c r="AG475" i="41"/>
  <c r="AG474" i="41"/>
  <c r="AG473" i="41"/>
  <c r="AG472" i="41"/>
  <c r="AG471" i="41"/>
  <c r="AG470" i="41"/>
  <c r="AG469" i="41"/>
  <c r="AG468" i="41"/>
  <c r="AG467" i="41"/>
  <c r="AG466" i="41"/>
  <c r="AG465" i="41"/>
  <c r="AG464" i="41"/>
  <c r="AG463" i="41"/>
  <c r="AG462" i="41"/>
  <c r="AG461" i="41"/>
  <c r="AG460" i="41"/>
  <c r="AG459" i="41"/>
  <c r="AG458" i="41"/>
  <c r="AG457" i="41"/>
  <c r="AG456" i="41"/>
  <c r="AG455" i="41"/>
  <c r="AG454" i="41"/>
  <c r="AG453" i="41"/>
  <c r="AG452" i="41"/>
  <c r="AG451" i="41"/>
  <c r="AG450" i="41"/>
  <c r="AG449" i="41"/>
  <c r="AG448" i="41"/>
  <c r="AG447" i="41"/>
  <c r="AG446" i="41"/>
  <c r="AG445" i="41"/>
  <c r="AG444" i="41"/>
  <c r="AG443" i="41"/>
  <c r="AG442" i="41"/>
  <c r="AG441" i="41"/>
  <c r="AG440" i="41"/>
  <c r="AG439" i="41"/>
  <c r="AG438" i="41"/>
  <c r="AG437" i="41"/>
  <c r="AG436" i="41"/>
  <c r="AG435" i="41"/>
  <c r="AG434" i="41"/>
  <c r="AG433" i="41"/>
  <c r="AG432" i="41"/>
  <c r="AG431" i="41"/>
  <c r="AG430" i="41"/>
  <c r="AG429" i="41"/>
  <c r="AG428" i="41"/>
  <c r="AG427" i="41"/>
  <c r="AG426" i="41"/>
  <c r="AG425" i="41"/>
  <c r="AG424" i="41"/>
  <c r="AG423" i="41"/>
  <c r="AG422" i="41"/>
  <c r="AG421" i="41"/>
  <c r="AG420" i="41"/>
  <c r="AG419" i="41"/>
  <c r="AG418" i="41"/>
  <c r="AG417" i="41"/>
  <c r="AG416" i="41"/>
  <c r="AG415" i="41"/>
  <c r="AG414" i="41"/>
  <c r="AG413" i="41"/>
  <c r="AG412" i="41"/>
  <c r="AG411" i="41"/>
  <c r="AG410" i="41"/>
  <c r="AG409" i="41"/>
  <c r="AG408" i="41"/>
  <c r="AG407" i="41"/>
  <c r="AG406" i="41"/>
  <c r="AG405" i="41"/>
  <c r="AG404" i="41"/>
  <c r="AG403" i="41"/>
  <c r="AG402" i="41"/>
  <c r="AG401" i="41"/>
  <c r="AG400" i="41"/>
  <c r="AG399" i="41"/>
  <c r="AG398" i="41"/>
  <c r="AG397" i="41"/>
  <c r="AG396" i="41"/>
  <c r="AG395" i="41"/>
  <c r="AG394" i="41"/>
  <c r="AG393" i="41"/>
  <c r="AG392" i="41"/>
  <c r="AG391" i="41"/>
  <c r="AG390" i="41"/>
  <c r="AG389" i="41"/>
  <c r="AG388" i="41"/>
  <c r="AG387" i="41"/>
  <c r="AG386" i="41"/>
  <c r="AG385" i="41"/>
  <c r="AG384" i="41"/>
  <c r="AG383" i="41"/>
  <c r="AG382" i="41"/>
  <c r="AG381" i="41"/>
  <c r="AG380" i="41"/>
  <c r="AG379" i="41"/>
  <c r="AG378" i="41"/>
  <c r="AG377" i="41"/>
  <c r="AG376" i="41"/>
  <c r="AG375" i="41"/>
  <c r="AG374" i="41"/>
  <c r="AG373" i="41"/>
  <c r="AG372" i="41"/>
  <c r="AG371" i="41"/>
  <c r="AG370" i="41"/>
  <c r="AG369" i="41"/>
  <c r="AG368" i="41"/>
  <c r="AG367" i="41"/>
  <c r="AG366" i="41"/>
  <c r="AG365" i="41"/>
  <c r="AG364" i="41"/>
  <c r="AG363" i="41"/>
  <c r="AG362" i="41"/>
  <c r="AG361" i="41"/>
  <c r="AG360" i="41"/>
  <c r="AG359" i="41"/>
  <c r="AG358" i="41"/>
  <c r="AG357" i="41"/>
  <c r="AG356" i="41"/>
  <c r="AG355" i="41"/>
  <c r="AG354" i="41"/>
  <c r="AG353" i="41"/>
  <c r="AG352" i="41"/>
  <c r="AG351" i="41"/>
  <c r="AG350" i="41"/>
  <c r="AG349" i="41"/>
  <c r="AG348" i="41"/>
  <c r="AG347" i="41"/>
  <c r="AG346" i="41"/>
  <c r="AG345" i="41"/>
  <c r="AG344" i="41"/>
  <c r="AG343" i="41"/>
  <c r="AG342" i="41"/>
  <c r="AG341" i="41"/>
  <c r="AG340" i="41"/>
  <c r="AG339" i="41"/>
  <c r="AG338" i="41"/>
  <c r="AG337" i="41"/>
  <c r="AG336" i="41"/>
  <c r="AG335" i="41"/>
  <c r="AG334" i="41"/>
  <c r="AG333" i="41"/>
  <c r="AG332" i="41"/>
  <c r="AG331" i="41"/>
  <c r="AG330" i="41"/>
  <c r="AG329" i="41"/>
  <c r="AG328" i="41"/>
  <c r="AG327" i="41"/>
  <c r="AG326" i="41"/>
  <c r="AG325" i="41"/>
  <c r="AG324" i="41"/>
  <c r="AG323" i="41"/>
  <c r="AG322" i="41"/>
  <c r="AG321" i="41"/>
  <c r="AG320" i="41"/>
  <c r="AG319" i="41"/>
  <c r="AG318" i="41"/>
  <c r="AG317" i="41"/>
  <c r="AG316" i="41"/>
  <c r="AG315" i="41"/>
  <c r="AG314" i="41"/>
  <c r="AG313" i="41"/>
  <c r="AG312" i="41"/>
  <c r="AG311" i="41"/>
  <c r="AG310" i="41"/>
  <c r="AG309" i="41"/>
  <c r="AG308" i="41"/>
  <c r="AG307" i="41"/>
  <c r="AG306" i="41"/>
  <c r="AG305" i="41"/>
  <c r="AG304" i="41"/>
  <c r="AG303" i="41"/>
  <c r="AG302" i="41"/>
  <c r="AG301" i="41"/>
  <c r="AG300" i="41"/>
  <c r="AG299" i="41"/>
  <c r="AG298" i="41"/>
  <c r="AG297" i="41"/>
  <c r="AG296" i="41"/>
  <c r="AG295" i="41"/>
  <c r="AG294" i="41"/>
  <c r="AG293" i="41"/>
  <c r="AG292" i="41"/>
  <c r="AG291" i="41"/>
  <c r="AG290" i="41"/>
  <c r="AG289" i="41"/>
  <c r="AG288" i="41"/>
  <c r="AG287" i="41"/>
  <c r="AG286" i="41"/>
  <c r="AG285" i="41"/>
  <c r="AG284" i="41"/>
  <c r="AG283" i="41"/>
  <c r="AG282" i="41"/>
  <c r="AG281" i="41"/>
  <c r="AG280" i="41"/>
  <c r="AG279" i="41"/>
  <c r="AG278" i="41"/>
  <c r="AG277" i="41"/>
  <c r="AG276" i="41"/>
  <c r="AG275" i="41"/>
  <c r="AG274" i="41"/>
  <c r="AG273" i="41"/>
  <c r="AG272" i="41"/>
  <c r="AG271" i="41"/>
  <c r="AG270" i="41"/>
  <c r="AG269" i="41"/>
  <c r="AG268" i="41"/>
  <c r="AG267" i="41"/>
  <c r="AG266" i="41"/>
  <c r="AG265" i="41"/>
  <c r="AG264" i="41"/>
  <c r="AG263" i="41"/>
  <c r="AG262" i="41"/>
  <c r="AG261" i="41"/>
  <c r="AG260" i="41"/>
  <c r="AG259" i="41"/>
  <c r="AG258" i="41"/>
  <c r="AG257" i="41"/>
  <c r="AG256" i="41"/>
  <c r="AG255" i="41"/>
  <c r="AG254" i="41"/>
  <c r="AG253" i="41"/>
  <c r="AG252" i="41"/>
  <c r="AG251" i="41"/>
  <c r="AG250" i="41"/>
  <c r="AG249" i="41"/>
  <c r="AG248" i="41"/>
  <c r="AG247" i="41"/>
  <c r="AG246" i="41"/>
  <c r="AG245" i="41"/>
  <c r="AG244" i="41"/>
  <c r="AG243" i="41"/>
  <c r="AG242" i="41"/>
  <c r="AG241" i="41"/>
  <c r="AG240" i="41"/>
  <c r="AG239" i="41"/>
  <c r="AG238" i="41"/>
  <c r="AG237" i="41"/>
  <c r="AG236" i="41"/>
  <c r="AG235" i="41"/>
  <c r="AG234" i="41"/>
  <c r="AG233" i="41"/>
  <c r="AG232" i="41"/>
  <c r="AG231" i="41"/>
  <c r="AG230" i="41"/>
  <c r="AG229" i="41"/>
  <c r="AG228" i="41"/>
  <c r="AG227" i="41"/>
  <c r="AG226" i="41"/>
  <c r="AG225" i="41"/>
  <c r="AG224" i="41"/>
  <c r="AG223" i="41"/>
  <c r="AG222" i="41"/>
  <c r="AG221" i="41"/>
  <c r="AG220" i="41"/>
  <c r="AG219" i="41"/>
  <c r="AG218" i="41"/>
  <c r="AG217" i="41"/>
  <c r="AG216" i="41"/>
  <c r="AG215" i="41"/>
  <c r="AG214" i="41"/>
  <c r="AG213" i="41"/>
  <c r="AG212" i="41"/>
  <c r="AG211" i="41"/>
  <c r="AG210" i="41"/>
  <c r="AG209" i="41"/>
  <c r="AG208" i="41"/>
  <c r="AG207" i="41"/>
  <c r="AG206" i="41"/>
  <c r="AG205" i="41"/>
  <c r="AG204" i="41"/>
  <c r="AG203" i="41"/>
  <c r="AG202" i="41"/>
  <c r="AG201" i="41"/>
  <c r="AG200" i="41"/>
  <c r="AG199" i="41"/>
  <c r="AG198" i="41"/>
  <c r="AG197" i="41"/>
  <c r="AG196" i="41"/>
  <c r="AG195" i="41"/>
  <c r="AG194" i="41"/>
  <c r="AG193" i="41"/>
  <c r="AG192" i="41"/>
  <c r="AG191" i="41"/>
  <c r="AG190" i="41"/>
  <c r="AG189" i="41"/>
  <c r="AG188" i="41"/>
  <c r="AG187" i="41"/>
  <c r="AG186" i="41"/>
  <c r="AG185" i="41"/>
  <c r="AG184" i="41"/>
  <c r="AG183" i="41"/>
  <c r="AG182" i="41"/>
  <c r="AG181" i="41"/>
  <c r="AG180" i="41"/>
  <c r="AG179" i="41"/>
  <c r="AG178" i="41"/>
  <c r="AG177" i="41"/>
  <c r="AG176" i="41"/>
  <c r="AG175" i="41"/>
  <c r="AG174" i="41"/>
  <c r="AG173" i="41"/>
  <c r="AG172" i="41"/>
  <c r="AG171" i="41"/>
  <c r="AG170" i="41"/>
  <c r="AG169" i="41"/>
  <c r="AG168" i="41"/>
  <c r="AG167" i="41"/>
  <c r="AG166" i="41"/>
  <c r="AG165" i="41"/>
  <c r="AG164" i="41"/>
  <c r="AG163" i="41"/>
  <c r="AG162" i="41"/>
  <c r="AG161" i="41"/>
  <c r="AG160" i="41"/>
  <c r="AG159" i="41"/>
  <c r="AG158" i="41"/>
  <c r="AG157" i="41"/>
  <c r="AG156" i="41"/>
  <c r="AG155" i="41"/>
  <c r="AG154" i="41"/>
  <c r="AG153" i="41"/>
  <c r="AG152" i="41"/>
  <c r="AG151" i="41"/>
  <c r="AG150" i="41"/>
  <c r="AG149" i="41"/>
  <c r="AG148" i="41"/>
  <c r="AG147" i="41"/>
  <c r="AG146" i="41"/>
  <c r="AG145" i="41"/>
  <c r="AG144" i="41"/>
  <c r="AG143" i="41"/>
  <c r="AG142" i="41"/>
  <c r="AG141" i="41"/>
  <c r="AG140" i="41"/>
  <c r="AG139" i="41"/>
  <c r="AG138" i="41"/>
  <c r="AG137" i="41"/>
  <c r="AG136" i="41"/>
  <c r="AG135" i="41"/>
  <c r="AG134" i="41"/>
  <c r="AG133" i="41"/>
  <c r="AG132" i="41"/>
  <c r="AG131" i="41"/>
  <c r="AG130" i="41"/>
  <c r="AG129" i="41"/>
  <c r="AG128" i="41"/>
  <c r="AG127" i="41"/>
  <c r="AG126" i="41"/>
  <c r="AG125" i="41"/>
  <c r="AG124" i="41"/>
  <c r="AG123" i="41"/>
  <c r="AG122" i="41"/>
  <c r="AG121" i="41"/>
  <c r="AG120" i="41"/>
  <c r="AG119" i="41"/>
  <c r="AG118" i="41"/>
  <c r="AG117" i="41"/>
  <c r="AG116" i="41"/>
  <c r="AG115" i="41"/>
  <c r="AG114" i="41"/>
  <c r="AG113" i="41"/>
  <c r="AG112" i="41"/>
  <c r="AG111" i="41"/>
  <c r="AG110" i="41"/>
  <c r="AG109" i="41"/>
  <c r="AG108" i="41"/>
  <c r="AG107" i="41"/>
  <c r="AG106" i="41"/>
  <c r="AG105" i="41"/>
  <c r="AG104" i="41"/>
  <c r="AG103" i="41"/>
  <c r="AG102" i="41"/>
  <c r="AG101" i="41"/>
  <c r="AG100" i="41"/>
  <c r="AG99" i="41"/>
  <c r="AG98" i="41"/>
  <c r="AG97" i="41"/>
  <c r="AG96" i="41"/>
  <c r="AG95" i="41"/>
  <c r="AG94" i="41"/>
  <c r="AG93" i="41"/>
  <c r="AG92" i="41"/>
  <c r="AG91" i="41"/>
  <c r="AG90" i="41"/>
  <c r="AG89" i="41"/>
  <c r="AG88" i="41"/>
  <c r="AG87" i="41"/>
  <c r="AG86" i="41"/>
  <c r="AG85" i="41"/>
  <c r="AG84" i="41"/>
  <c r="AG83" i="41"/>
  <c r="AG82" i="41"/>
  <c r="AG81" i="41"/>
  <c r="AG80" i="41"/>
  <c r="AG79" i="41"/>
  <c r="AG78" i="41"/>
  <c r="AG77" i="41"/>
  <c r="AG76" i="41"/>
  <c r="AG75" i="41"/>
  <c r="AG74" i="41"/>
  <c r="AG73" i="41"/>
  <c r="AG72" i="41"/>
  <c r="AG71" i="41"/>
  <c r="AG70" i="41"/>
  <c r="AG69" i="41"/>
  <c r="AG68" i="41"/>
  <c r="AG67" i="41"/>
  <c r="AG66" i="41"/>
  <c r="AG65" i="41"/>
  <c r="AG64" i="41"/>
  <c r="AG63" i="41"/>
  <c r="AG62" i="41"/>
  <c r="AG61" i="41"/>
  <c r="AG60" i="41"/>
  <c r="AG59" i="41"/>
  <c r="AG58" i="41"/>
  <c r="AG57" i="41"/>
  <c r="AG56" i="41"/>
  <c r="AG55" i="41"/>
  <c r="AG54" i="41"/>
  <c r="AG53" i="41"/>
  <c r="AG52" i="41"/>
  <c r="AG51" i="41"/>
  <c r="AG50" i="41"/>
  <c r="AG49" i="41"/>
  <c r="AG48" i="41"/>
  <c r="AG47" i="41"/>
  <c r="AG46" i="41"/>
  <c r="AG45" i="41"/>
  <c r="AG44" i="41"/>
  <c r="AG43" i="41"/>
  <c r="AG42" i="41"/>
  <c r="AG41" i="41"/>
  <c r="AG40" i="41"/>
  <c r="AG39" i="41"/>
  <c r="AG38" i="41"/>
  <c r="AG35" i="41"/>
  <c r="Z36" i="41"/>
  <c r="Z38" i="41"/>
  <c r="Z39" i="41"/>
  <c r="Z40" i="41"/>
  <c r="Z41" i="41"/>
  <c r="Z42" i="41"/>
  <c r="Z43" i="41"/>
  <c r="Z44" i="41"/>
  <c r="Z45" i="41"/>
  <c r="Z46" i="41"/>
  <c r="Z47" i="41"/>
  <c r="Z48" i="41"/>
  <c r="Z49" i="41"/>
  <c r="Z50" i="41"/>
  <c r="Z51" i="41"/>
  <c r="Z52" i="41"/>
  <c r="Z53" i="41"/>
  <c r="Z54" i="41"/>
  <c r="Z55" i="41"/>
  <c r="Z56" i="41"/>
  <c r="Z57" i="41"/>
  <c r="Z58" i="41"/>
  <c r="Z59" i="41"/>
  <c r="Z60" i="41"/>
  <c r="Z61" i="41"/>
  <c r="Z62" i="41"/>
  <c r="Z63" i="41"/>
  <c r="Z64" i="41"/>
  <c r="Z65" i="41"/>
  <c r="Z66" i="41"/>
  <c r="Z67" i="41"/>
  <c r="Z68" i="41"/>
  <c r="Z69" i="41"/>
  <c r="Z70" i="41"/>
  <c r="Z71" i="41"/>
  <c r="Z72" i="41"/>
  <c r="Z73" i="41"/>
  <c r="Z74" i="41"/>
  <c r="Z75" i="41"/>
  <c r="Z76" i="41"/>
  <c r="Z77" i="41"/>
  <c r="Z78" i="41"/>
  <c r="Z79" i="41"/>
  <c r="Z80" i="41"/>
  <c r="Z81" i="41"/>
  <c r="Z82" i="41"/>
  <c r="Z83" i="41"/>
  <c r="Z84" i="41"/>
  <c r="Z85" i="41"/>
  <c r="Z86" i="41"/>
  <c r="Z87" i="41"/>
  <c r="Z88" i="41"/>
  <c r="Z89" i="41"/>
  <c r="Z90" i="41"/>
  <c r="Z91" i="41"/>
  <c r="Z92" i="41"/>
  <c r="Z93" i="41"/>
  <c r="Z94" i="41"/>
  <c r="Z95" i="41"/>
  <c r="Z96" i="41"/>
  <c r="Z97" i="41"/>
  <c r="Z98" i="41"/>
  <c r="Z99" i="41"/>
  <c r="Z100" i="41"/>
  <c r="Z101" i="41"/>
  <c r="Z102" i="41"/>
  <c r="Z103" i="41"/>
  <c r="Z104" i="41"/>
  <c r="Z105" i="41"/>
  <c r="Z106" i="41"/>
  <c r="Z107" i="41"/>
  <c r="Z108" i="41"/>
  <c r="Z109" i="41"/>
  <c r="Z110" i="41"/>
  <c r="Z111" i="41"/>
  <c r="Z112" i="41"/>
  <c r="Z113" i="41"/>
  <c r="Z114" i="41"/>
  <c r="Z115" i="41"/>
  <c r="Z116" i="41"/>
  <c r="Z117" i="41"/>
  <c r="Z118" i="41"/>
  <c r="Z119" i="41"/>
  <c r="Z120" i="41"/>
  <c r="Z121" i="41"/>
  <c r="Z122" i="41"/>
  <c r="Z123" i="41"/>
  <c r="Z124" i="41"/>
  <c r="Z125" i="41"/>
  <c r="Z126" i="41"/>
  <c r="Z127" i="41"/>
  <c r="Z128" i="41"/>
  <c r="Z129" i="41"/>
  <c r="Z130" i="41"/>
  <c r="Z131" i="41"/>
  <c r="Z132" i="41"/>
  <c r="Z133" i="41"/>
  <c r="Z134" i="41"/>
  <c r="Z135" i="41"/>
  <c r="Z136" i="41"/>
  <c r="Z137" i="41"/>
  <c r="Z138" i="41"/>
  <c r="Z139" i="41"/>
  <c r="Z140" i="41"/>
  <c r="Z141" i="41"/>
  <c r="Z142" i="41"/>
  <c r="Z143" i="41"/>
  <c r="Z144" i="41"/>
  <c r="Z145" i="41"/>
  <c r="Z146" i="41"/>
  <c r="Z147" i="41"/>
  <c r="Z148" i="41"/>
  <c r="Z149" i="41"/>
  <c r="Z150" i="41"/>
  <c r="Z151" i="41"/>
  <c r="Z152" i="41"/>
  <c r="Z153" i="41"/>
  <c r="Z154" i="41"/>
  <c r="Z155" i="41"/>
  <c r="Z156" i="41"/>
  <c r="Z157" i="41"/>
  <c r="Z158" i="41"/>
  <c r="Z159" i="41"/>
  <c r="Z160" i="41"/>
  <c r="Z161" i="41"/>
  <c r="Z162" i="41"/>
  <c r="Z163" i="41"/>
  <c r="Z164" i="41"/>
  <c r="Z165" i="41"/>
  <c r="Z166" i="41"/>
  <c r="Z167" i="41"/>
  <c r="Z168" i="41"/>
  <c r="Z169" i="41"/>
  <c r="Z170" i="41"/>
  <c r="Z171" i="41"/>
  <c r="Z172" i="41"/>
  <c r="Z173" i="41"/>
  <c r="Z174" i="41"/>
  <c r="Z175" i="41"/>
  <c r="Z176" i="41"/>
  <c r="Z177" i="41"/>
  <c r="Z178" i="41"/>
  <c r="Z179" i="41"/>
  <c r="Z180" i="41"/>
  <c r="Z181" i="41"/>
  <c r="Z182" i="41"/>
  <c r="Z183" i="41"/>
  <c r="Z184" i="41"/>
  <c r="Z185" i="41"/>
  <c r="Z186" i="41"/>
  <c r="Z187" i="41"/>
  <c r="Z188" i="41"/>
  <c r="Z189" i="41"/>
  <c r="Z190" i="41"/>
  <c r="Z191" i="41"/>
  <c r="Z192" i="41"/>
  <c r="Z193" i="41"/>
  <c r="Z194" i="41"/>
  <c r="Z195" i="41"/>
  <c r="Z196" i="41"/>
  <c r="Z197" i="41"/>
  <c r="Z198" i="41"/>
  <c r="Z199" i="41"/>
  <c r="Z200" i="41"/>
  <c r="Z201" i="41"/>
  <c r="Z202" i="41"/>
  <c r="Z203" i="41"/>
  <c r="Z204" i="41"/>
  <c r="Z205" i="41"/>
  <c r="Z206" i="41"/>
  <c r="Z207" i="41"/>
  <c r="Z208" i="41"/>
  <c r="Z209" i="41"/>
  <c r="Z210" i="41"/>
  <c r="Z211" i="41"/>
  <c r="Z212" i="41"/>
  <c r="Z213" i="41"/>
  <c r="Z214" i="41"/>
  <c r="Z215" i="41"/>
  <c r="Z216" i="41"/>
  <c r="Z217" i="41"/>
  <c r="Z218" i="41"/>
  <c r="Z219" i="41"/>
  <c r="Z220" i="41"/>
  <c r="Z221" i="41"/>
  <c r="Z222" i="41"/>
  <c r="Z223" i="41"/>
  <c r="Z224" i="41"/>
  <c r="Z225" i="41"/>
  <c r="Z226" i="41"/>
  <c r="Z227" i="41"/>
  <c r="Z228" i="41"/>
  <c r="Z229" i="41"/>
  <c r="Z230" i="41"/>
  <c r="Z231" i="41"/>
  <c r="Z232" i="41"/>
  <c r="Z233" i="41"/>
  <c r="Z234" i="41"/>
  <c r="Z235" i="41"/>
  <c r="Z236" i="41"/>
  <c r="Z237" i="41"/>
  <c r="Z238" i="41"/>
  <c r="Z239" i="41"/>
  <c r="Z240" i="41"/>
  <c r="Z241" i="41"/>
  <c r="Z242" i="41"/>
  <c r="Z243" i="41"/>
  <c r="Z244" i="41"/>
  <c r="Z245" i="41"/>
  <c r="Z246" i="41"/>
  <c r="Z247" i="41"/>
  <c r="Z248" i="41"/>
  <c r="Z249" i="41"/>
  <c r="Z250" i="41"/>
  <c r="Z251" i="41"/>
  <c r="Z252" i="41"/>
  <c r="Z253" i="41"/>
  <c r="Z254" i="41"/>
  <c r="Z255" i="41"/>
  <c r="Z256" i="41"/>
  <c r="Z257" i="41"/>
  <c r="Z258" i="41"/>
  <c r="Z259" i="41"/>
  <c r="Z260" i="41"/>
  <c r="Z261" i="41"/>
  <c r="Z262" i="41"/>
  <c r="Z263" i="41"/>
  <c r="Z264" i="41"/>
  <c r="Z265" i="41"/>
  <c r="Z266" i="41"/>
  <c r="Z267" i="41"/>
  <c r="Z268" i="41"/>
  <c r="Z269" i="41"/>
  <c r="Z270" i="41"/>
  <c r="Z271" i="41"/>
  <c r="Z272" i="41"/>
  <c r="Z273" i="41"/>
  <c r="Z274" i="41"/>
  <c r="Z275" i="41"/>
  <c r="Z276" i="41"/>
  <c r="Z277" i="41"/>
  <c r="Z278" i="41"/>
  <c r="Z279" i="41"/>
  <c r="Z280" i="41"/>
  <c r="Z281" i="41"/>
  <c r="Z282" i="41"/>
  <c r="Z283" i="41"/>
  <c r="Z284" i="41"/>
  <c r="Z285" i="41"/>
  <c r="Z286" i="41"/>
  <c r="Z287" i="41"/>
  <c r="Z288" i="41"/>
  <c r="Z289" i="41"/>
  <c r="Z290" i="41"/>
  <c r="Z291" i="41"/>
  <c r="Z292" i="41"/>
  <c r="Z293" i="41"/>
  <c r="Z294" i="41"/>
  <c r="Z295" i="41"/>
  <c r="Z296" i="41"/>
  <c r="Z297" i="41"/>
  <c r="Z298" i="41"/>
  <c r="Z299" i="41"/>
  <c r="Z300" i="41"/>
  <c r="Z301" i="41"/>
  <c r="Z302" i="41"/>
  <c r="Z303" i="41"/>
  <c r="Z304" i="41"/>
  <c r="Z305" i="41"/>
  <c r="Z306" i="41"/>
  <c r="Z307" i="41"/>
  <c r="Z308" i="41"/>
  <c r="Z309" i="41"/>
  <c r="Z310" i="41"/>
  <c r="Z311" i="41"/>
  <c r="Z312" i="41"/>
  <c r="Z313" i="41"/>
  <c r="Z314" i="41"/>
  <c r="Z315" i="41"/>
  <c r="Z316" i="41"/>
  <c r="Z317" i="41"/>
  <c r="Z318" i="41"/>
  <c r="Z319" i="41"/>
  <c r="Z320" i="41"/>
  <c r="Z321" i="41"/>
  <c r="Z322" i="41"/>
  <c r="Z323" i="41"/>
  <c r="Z324" i="41"/>
  <c r="Z325" i="41"/>
  <c r="Z326" i="41"/>
  <c r="Z327" i="41"/>
  <c r="Z328" i="41"/>
  <c r="Z329" i="41"/>
  <c r="Z330" i="41"/>
  <c r="Z331" i="41"/>
  <c r="Z332" i="41"/>
  <c r="Z333" i="41"/>
  <c r="Z334" i="41"/>
  <c r="Z335" i="41"/>
  <c r="Z336" i="41"/>
  <c r="Z337" i="41"/>
  <c r="Z338" i="41"/>
  <c r="Z339" i="41"/>
  <c r="Z340" i="41"/>
  <c r="Z341" i="41"/>
  <c r="Z342" i="41"/>
  <c r="Z343" i="41"/>
  <c r="Z344" i="41"/>
  <c r="Z345" i="41"/>
  <c r="Z346" i="41"/>
  <c r="Z347" i="41"/>
  <c r="Z348" i="41"/>
  <c r="Z349" i="41"/>
  <c r="Z350" i="41"/>
  <c r="Z351" i="41"/>
  <c r="Z352" i="41"/>
  <c r="Z353" i="41"/>
  <c r="Z354" i="41"/>
  <c r="Z355" i="41"/>
  <c r="Z356" i="41"/>
  <c r="Z357" i="41"/>
  <c r="Z358" i="41"/>
  <c r="Z359" i="41"/>
  <c r="Z360" i="41"/>
  <c r="Z361" i="41"/>
  <c r="Z362" i="41"/>
  <c r="Z363" i="41"/>
  <c r="Z364" i="41"/>
  <c r="Z365" i="41"/>
  <c r="Z366" i="41"/>
  <c r="Z367" i="41"/>
  <c r="Z368" i="41"/>
  <c r="Z369" i="41"/>
  <c r="Z370" i="41"/>
  <c r="Z371" i="41"/>
  <c r="Z372" i="41"/>
  <c r="Z373" i="41"/>
  <c r="Z374" i="41"/>
  <c r="Z375" i="41"/>
  <c r="Z376" i="41"/>
  <c r="Z377" i="41"/>
  <c r="Z378" i="41"/>
  <c r="Z379" i="41"/>
  <c r="Z380" i="41"/>
  <c r="Z381" i="41"/>
  <c r="Z382" i="41"/>
  <c r="Z383" i="41"/>
  <c r="Z384" i="41"/>
  <c r="Z385" i="41"/>
  <c r="Z386" i="41"/>
  <c r="Z387" i="41"/>
  <c r="Z388" i="41"/>
  <c r="Z389" i="41"/>
  <c r="Z390" i="41"/>
  <c r="Z391" i="41"/>
  <c r="Z392" i="41"/>
  <c r="Z393" i="41"/>
  <c r="Z394" i="41"/>
  <c r="Z395" i="41"/>
  <c r="Z396" i="41"/>
  <c r="Z397" i="41"/>
  <c r="Z398" i="41"/>
  <c r="Z399" i="41"/>
  <c r="Z400" i="41"/>
  <c r="Z401" i="41"/>
  <c r="Z402" i="41"/>
  <c r="Z403" i="41"/>
  <c r="Z404" i="41"/>
  <c r="Z405" i="41"/>
  <c r="Z406" i="41"/>
  <c r="Z407" i="41"/>
  <c r="Z408" i="41"/>
  <c r="Z409" i="41"/>
  <c r="Z410" i="41"/>
  <c r="Z411" i="41"/>
  <c r="Z412" i="41"/>
  <c r="Z413" i="41"/>
  <c r="Z414" i="41"/>
  <c r="Z415" i="41"/>
  <c r="Z416" i="41"/>
  <c r="Z417" i="41"/>
  <c r="Z418" i="41"/>
  <c r="Z419" i="41"/>
  <c r="Z420" i="41"/>
  <c r="Z421" i="41"/>
  <c r="Z422" i="41"/>
  <c r="Z423" i="41"/>
  <c r="Z424" i="41"/>
  <c r="Z425" i="41"/>
  <c r="Z426" i="41"/>
  <c r="Z427" i="41"/>
  <c r="Z428" i="41"/>
  <c r="Z429" i="41"/>
  <c r="Z430" i="41"/>
  <c r="Z431" i="41"/>
  <c r="Z432" i="41"/>
  <c r="Z433" i="41"/>
  <c r="Z434" i="41"/>
  <c r="Z435" i="41"/>
  <c r="Z436" i="41"/>
  <c r="Z437" i="41"/>
  <c r="Z438" i="41"/>
  <c r="Z439" i="41"/>
  <c r="Z440" i="41"/>
  <c r="Z441" i="41"/>
  <c r="Z442" i="41"/>
  <c r="Z443" i="41"/>
  <c r="Z444" i="41"/>
  <c r="Z445" i="41"/>
  <c r="Z446" i="41"/>
  <c r="Z447" i="41"/>
  <c r="Z448" i="41"/>
  <c r="Z449" i="41"/>
  <c r="Z450" i="41"/>
  <c r="Z451" i="41"/>
  <c r="Z452" i="41"/>
  <c r="Z453" i="41"/>
  <c r="Z454" i="41"/>
  <c r="Z455" i="41"/>
  <c r="Z456" i="41"/>
  <c r="Z457" i="41"/>
  <c r="Z458" i="41"/>
  <c r="Z459" i="41"/>
  <c r="Z460" i="41"/>
  <c r="Z461" i="41"/>
  <c r="Z462" i="41"/>
  <c r="Z463" i="41"/>
  <c r="Z464" i="41"/>
  <c r="Z465" i="41"/>
  <c r="Z466" i="41"/>
  <c r="Z467" i="41"/>
  <c r="Z468" i="41"/>
  <c r="Z469" i="41"/>
  <c r="Z470" i="41"/>
  <c r="Z471" i="41"/>
  <c r="Z472" i="41"/>
  <c r="Z473" i="41"/>
  <c r="Z474" i="41"/>
  <c r="Z475" i="41"/>
  <c r="Z476" i="41"/>
  <c r="Z477" i="41"/>
  <c r="Z478" i="41"/>
  <c r="Z479" i="41"/>
  <c r="Z480" i="41"/>
  <c r="Z481" i="41"/>
  <c r="Z482" i="41"/>
  <c r="Z483" i="41"/>
  <c r="Z484" i="41"/>
  <c r="Z485" i="41"/>
  <c r="Z486" i="41"/>
  <c r="Z487" i="41"/>
  <c r="Z488" i="41"/>
  <c r="Z489" i="41"/>
  <c r="Z490" i="41"/>
  <c r="Z491" i="41"/>
  <c r="Z492" i="41"/>
  <c r="Z493" i="41"/>
  <c r="Z494" i="41"/>
  <c r="Z495" i="41"/>
  <c r="Z496" i="41"/>
  <c r="Z497" i="41"/>
  <c r="Z498" i="41"/>
  <c r="Z499" i="41"/>
  <c r="Z500" i="41"/>
  <c r="Z501" i="41"/>
  <c r="Z502" i="41"/>
  <c r="Z503" i="41"/>
  <c r="Z504" i="41"/>
  <c r="Z505" i="41"/>
  <c r="Z506" i="41"/>
  <c r="Z507" i="41"/>
  <c r="Z508" i="41"/>
  <c r="Z509" i="41"/>
  <c r="Z510" i="41"/>
  <c r="Z511" i="41"/>
  <c r="Z512" i="41"/>
  <c r="Z513" i="41"/>
  <c r="Z514" i="41"/>
  <c r="Z515" i="41"/>
  <c r="Z516" i="41"/>
  <c r="Z517" i="41"/>
  <c r="Z518" i="41"/>
  <c r="Z519" i="41"/>
  <c r="Z520" i="41"/>
  <c r="Z521" i="41"/>
  <c r="Z522" i="41"/>
  <c r="Z523" i="41"/>
  <c r="Z524" i="41"/>
  <c r="Z525" i="41"/>
  <c r="Z526" i="41"/>
  <c r="Z527" i="41"/>
  <c r="Z528" i="41"/>
  <c r="Z529" i="41"/>
  <c r="Z530" i="41"/>
  <c r="Z531" i="41"/>
  <c r="Z532" i="41"/>
  <c r="Z533" i="41"/>
  <c r="Z534" i="41"/>
  <c r="Z535" i="41"/>
  <c r="Z536" i="41"/>
  <c r="Z537" i="41"/>
  <c r="Z538" i="41"/>
  <c r="Z539" i="41"/>
  <c r="Z540" i="41"/>
  <c r="Z541" i="41"/>
  <c r="Z542" i="41"/>
  <c r="Z543" i="41"/>
  <c r="Z544" i="41"/>
  <c r="Z545" i="41"/>
  <c r="Z546" i="41"/>
  <c r="Z547" i="41"/>
  <c r="Z548" i="41"/>
  <c r="Z549" i="41"/>
  <c r="Z550" i="41"/>
  <c r="Z551" i="41"/>
  <c r="Z552" i="41"/>
  <c r="Z553" i="41"/>
  <c r="Z554" i="41"/>
  <c r="Z555" i="41"/>
  <c r="Z556" i="41"/>
  <c r="Z557" i="41"/>
  <c r="Z558" i="41"/>
  <c r="Z559" i="41"/>
  <c r="Z560" i="41"/>
  <c r="Z561" i="41"/>
  <c r="Z562" i="41"/>
  <c r="Z563" i="41"/>
  <c r="Z564" i="41"/>
  <c r="Z565" i="41"/>
  <c r="Z566" i="41"/>
  <c r="Z567" i="41"/>
  <c r="Z568" i="41"/>
  <c r="Z569" i="41"/>
  <c r="Z570" i="41"/>
  <c r="Z571" i="41"/>
  <c r="Z572" i="41"/>
  <c r="Z573" i="41"/>
  <c r="Z574" i="41"/>
  <c r="Z575" i="41"/>
  <c r="Z576" i="41"/>
  <c r="Z577" i="41"/>
  <c r="Z578" i="41"/>
  <c r="Z579" i="41"/>
  <c r="Z580" i="41"/>
  <c r="Z581" i="41"/>
  <c r="Z582" i="41"/>
  <c r="Z583" i="41"/>
  <c r="Z584" i="41"/>
  <c r="Z585" i="41"/>
  <c r="Z586" i="41"/>
  <c r="Z587" i="41"/>
  <c r="Z588" i="41"/>
  <c r="Z589" i="41"/>
  <c r="Z590" i="41"/>
  <c r="Z591" i="41"/>
  <c r="Z592" i="41"/>
  <c r="Z593" i="41"/>
  <c r="Z594" i="41"/>
  <c r="Z595" i="41"/>
  <c r="Z596" i="41"/>
  <c r="Z597" i="41"/>
  <c r="Z598" i="41"/>
  <c r="Z599" i="41"/>
  <c r="Z600" i="41"/>
  <c r="Z601" i="41"/>
  <c r="Z602" i="41"/>
  <c r="Z603" i="41"/>
  <c r="Z604" i="41"/>
  <c r="Z605" i="41"/>
  <c r="Z606" i="41"/>
  <c r="Z607" i="41"/>
  <c r="Z608" i="41"/>
  <c r="Z609" i="41"/>
  <c r="Z610" i="41"/>
  <c r="Z611" i="41"/>
  <c r="Z612" i="41"/>
  <c r="Z613" i="41"/>
  <c r="Z614" i="41"/>
  <c r="Z615" i="41"/>
  <c r="Z616" i="41"/>
  <c r="Z617" i="41"/>
  <c r="Z618" i="41"/>
  <c r="Z619" i="41"/>
  <c r="Z620" i="41"/>
  <c r="Z621" i="41"/>
  <c r="Z622" i="41"/>
  <c r="Z623" i="41"/>
  <c r="Z624" i="41"/>
  <c r="Z625" i="41"/>
  <c r="Z626" i="41"/>
  <c r="Z627" i="41"/>
  <c r="Z628" i="41"/>
  <c r="Z629" i="41"/>
  <c r="Z630" i="41"/>
  <c r="Z631" i="41"/>
  <c r="Z632" i="41"/>
  <c r="Z633" i="41"/>
  <c r="Z634" i="41"/>
  <c r="Z635" i="41"/>
  <c r="Z636" i="41"/>
  <c r="Z637" i="41"/>
  <c r="Z638" i="41"/>
  <c r="Z639" i="41"/>
  <c r="Z640" i="41"/>
  <c r="Z641" i="41"/>
  <c r="Z642" i="41"/>
  <c r="Z643" i="41"/>
  <c r="Z644" i="41"/>
  <c r="Z645" i="41"/>
  <c r="Z646" i="41"/>
  <c r="Z647" i="41"/>
  <c r="Z648" i="41"/>
  <c r="Z649" i="41"/>
  <c r="Z650" i="41"/>
  <c r="Z651" i="41"/>
  <c r="Z652" i="41"/>
  <c r="Z653" i="41"/>
  <c r="Z654" i="41"/>
  <c r="Z655" i="41"/>
  <c r="Z656" i="41"/>
  <c r="Z657" i="41"/>
  <c r="Z658" i="41"/>
  <c r="Z659" i="41"/>
  <c r="Z660" i="41"/>
  <c r="Z661" i="41"/>
  <c r="Z662" i="41"/>
  <c r="Z663" i="41"/>
  <c r="Z664" i="41"/>
  <c r="Z665" i="41"/>
  <c r="Z666" i="41"/>
  <c r="Z667" i="41"/>
  <c r="Z668" i="41"/>
  <c r="Z669" i="41"/>
  <c r="Z670" i="41"/>
  <c r="Z671" i="41"/>
  <c r="Z672" i="41"/>
  <c r="Z673" i="41"/>
  <c r="Z674" i="41"/>
  <c r="Z675" i="41"/>
  <c r="Z676" i="41"/>
  <c r="Z677" i="41"/>
  <c r="Z678" i="41"/>
  <c r="Z679" i="41"/>
  <c r="Z680" i="41"/>
  <c r="Z681" i="41"/>
  <c r="Z682" i="41"/>
  <c r="Z683" i="41"/>
  <c r="Z684" i="41"/>
  <c r="Z685" i="41"/>
  <c r="Z686" i="41"/>
  <c r="Z687" i="41"/>
  <c r="Z688" i="41"/>
  <c r="Z689" i="41"/>
  <c r="Z690" i="41"/>
  <c r="Z691" i="41"/>
  <c r="Z692" i="41"/>
  <c r="Z693" i="41"/>
  <c r="Z694" i="41"/>
  <c r="Z695" i="41"/>
  <c r="Z696" i="41"/>
  <c r="Z697" i="41"/>
  <c r="Z698" i="41"/>
  <c r="Z699" i="41"/>
  <c r="Z700" i="41"/>
  <c r="Z701" i="41"/>
  <c r="Z702" i="41"/>
  <c r="Z703" i="41"/>
  <c r="Z704" i="41"/>
  <c r="Z705" i="41"/>
  <c r="Z706" i="41"/>
  <c r="Z707" i="41"/>
  <c r="Z708" i="41"/>
  <c r="Z709" i="41"/>
  <c r="Z710" i="41"/>
  <c r="Z711" i="41"/>
  <c r="Z712" i="41"/>
  <c r="Z713" i="41"/>
  <c r="Z714" i="41"/>
  <c r="Z715" i="41"/>
  <c r="Z716" i="41"/>
  <c r="Z717" i="41"/>
  <c r="Z718" i="41"/>
  <c r="Z719" i="41"/>
  <c r="Z720" i="41"/>
  <c r="Z721" i="41"/>
  <c r="Z722" i="41"/>
  <c r="Z723" i="41"/>
  <c r="Z724" i="41"/>
  <c r="Z725" i="41"/>
  <c r="Z726" i="41"/>
  <c r="Z727" i="41"/>
  <c r="Z728" i="41"/>
  <c r="Z729" i="41"/>
  <c r="Z730" i="41"/>
  <c r="Z731" i="41"/>
  <c r="Z732" i="41"/>
  <c r="Z733" i="41"/>
  <c r="Z734" i="41"/>
  <c r="Z735" i="41"/>
  <c r="Z736" i="41"/>
  <c r="Z737" i="41"/>
  <c r="Z738" i="41"/>
  <c r="Z739" i="41"/>
  <c r="Z740" i="41"/>
  <c r="Z741" i="41"/>
  <c r="Z742" i="41"/>
  <c r="Z743" i="41"/>
  <c r="Z744" i="41"/>
  <c r="Z745" i="41"/>
  <c r="Z746" i="41"/>
  <c r="Z747" i="41"/>
  <c r="Z748" i="41"/>
  <c r="Z749" i="41"/>
  <c r="Z750" i="41"/>
  <c r="Z751" i="41"/>
  <c r="Z752" i="41"/>
  <c r="Z753" i="41"/>
  <c r="Z754" i="41"/>
  <c r="Z755" i="41"/>
  <c r="Z756" i="41"/>
  <c r="Z757" i="41"/>
  <c r="Z758" i="41"/>
  <c r="Z759" i="41"/>
  <c r="Z760" i="41"/>
  <c r="Z761" i="41"/>
  <c r="Z762" i="41"/>
  <c r="Z763" i="41"/>
  <c r="Z764" i="41"/>
  <c r="Z765" i="41"/>
  <c r="Z766" i="41"/>
  <c r="Z767" i="41"/>
  <c r="Z768" i="41"/>
  <c r="Z769" i="41"/>
  <c r="Z770" i="41"/>
  <c r="Z771" i="41"/>
  <c r="Z772" i="41"/>
  <c r="Z773" i="41"/>
  <c r="Z774" i="41"/>
  <c r="Z775" i="41"/>
  <c r="Z776" i="41"/>
  <c r="Z777" i="41"/>
  <c r="Z778" i="41"/>
  <c r="Z779" i="41"/>
  <c r="Z780" i="41"/>
  <c r="Z781" i="41"/>
  <c r="Z782" i="41"/>
  <c r="Z783" i="41"/>
  <c r="Z784" i="41"/>
  <c r="Z785" i="41"/>
  <c r="Z786" i="41"/>
  <c r="Z787" i="41"/>
  <c r="Z788" i="41"/>
  <c r="Z789" i="41"/>
  <c r="Z790" i="41"/>
  <c r="Z791" i="41"/>
  <c r="Z792" i="41"/>
  <c r="Z793" i="41"/>
  <c r="Z794" i="41"/>
  <c r="Z795" i="41"/>
  <c r="Z796" i="41"/>
  <c r="Z797" i="41"/>
  <c r="Z798" i="41"/>
  <c r="Z799" i="41"/>
  <c r="Z800" i="41"/>
  <c r="Z801" i="41"/>
  <c r="Z802" i="41"/>
  <c r="Z803" i="41"/>
  <c r="Z804" i="41"/>
  <c r="Z805" i="41"/>
  <c r="Z806" i="41"/>
  <c r="Z807" i="41"/>
  <c r="Z808" i="41"/>
  <c r="Z809" i="41"/>
  <c r="Z810" i="41"/>
  <c r="Z811" i="41"/>
  <c r="Z812" i="41"/>
  <c r="Z813" i="41"/>
  <c r="Z814" i="41"/>
  <c r="Z815" i="41"/>
  <c r="Z816" i="41"/>
  <c r="Z817" i="41"/>
  <c r="Z818" i="41"/>
  <c r="Z819" i="41"/>
  <c r="Z820" i="41"/>
  <c r="Z821" i="41"/>
  <c r="Z822" i="41"/>
  <c r="Z823" i="41"/>
  <c r="Z824" i="41"/>
  <c r="Z825" i="41"/>
  <c r="Z826" i="41"/>
  <c r="Z827" i="41"/>
  <c r="Z828" i="41"/>
  <c r="Z829" i="41"/>
  <c r="Z830" i="41"/>
  <c r="Z831" i="41"/>
  <c r="Z832" i="41"/>
  <c r="Z833" i="41"/>
  <c r="Z834" i="41"/>
  <c r="Z835" i="41"/>
  <c r="Z836" i="41"/>
  <c r="Z837" i="41"/>
  <c r="Z838" i="41"/>
  <c r="Z839" i="41"/>
  <c r="Z840" i="41"/>
  <c r="Z841" i="41"/>
  <c r="Z842" i="41"/>
  <c r="Z843" i="41"/>
  <c r="Z844" i="41"/>
  <c r="Z845" i="41"/>
  <c r="Z846" i="41"/>
  <c r="Z847" i="41"/>
  <c r="Z848" i="41"/>
  <c r="Z849" i="41"/>
  <c r="Z850" i="41"/>
  <c r="Z851" i="41"/>
  <c r="Z852" i="41"/>
  <c r="Z853" i="41"/>
  <c r="Z854" i="41"/>
  <c r="Z855" i="41"/>
  <c r="Z856" i="41"/>
  <c r="Z857" i="41"/>
  <c r="Z858" i="41"/>
  <c r="Z859" i="41"/>
  <c r="Z860" i="41"/>
  <c r="Z861" i="41"/>
  <c r="Z862" i="41"/>
  <c r="Z863" i="41"/>
  <c r="Z864" i="41"/>
  <c r="Z865" i="41"/>
  <c r="Z866" i="41"/>
  <c r="Z867" i="41"/>
  <c r="Z868" i="41"/>
  <c r="Z869" i="41"/>
  <c r="Z870" i="41"/>
  <c r="Z871" i="41"/>
  <c r="Z872" i="41"/>
  <c r="Z873" i="41"/>
  <c r="Z874" i="41"/>
  <c r="Z875" i="41"/>
  <c r="Z876" i="41"/>
  <c r="Z877" i="41"/>
  <c r="Z878" i="41"/>
  <c r="Z879" i="41"/>
  <c r="Z880" i="41"/>
  <c r="Z881" i="41"/>
  <c r="Z882" i="41"/>
  <c r="Z883" i="41"/>
  <c r="Z884" i="41"/>
  <c r="Z885" i="41"/>
  <c r="Z886" i="41"/>
  <c r="Z887" i="41"/>
  <c r="Z888" i="41"/>
  <c r="Z889" i="41"/>
  <c r="Z890" i="41"/>
  <c r="Z891" i="41"/>
  <c r="Z892" i="41"/>
  <c r="Z893" i="41"/>
  <c r="Z894" i="41"/>
  <c r="Z895" i="41"/>
  <c r="Z896" i="41"/>
  <c r="Z897" i="41"/>
  <c r="Z898" i="41"/>
  <c r="Z899" i="41"/>
  <c r="Z900" i="41"/>
  <c r="Z901" i="41"/>
  <c r="Z902" i="41"/>
  <c r="Z903" i="41"/>
  <c r="Z904" i="41"/>
  <c r="Z905" i="41"/>
  <c r="Z906" i="41"/>
  <c r="Z907" i="41"/>
  <c r="Z908" i="41"/>
  <c r="Z909" i="41"/>
  <c r="Z910" i="41"/>
  <c r="Z911" i="41"/>
  <c r="Z912" i="41"/>
  <c r="Z913" i="41"/>
  <c r="Z914" i="41"/>
  <c r="Z915" i="41"/>
  <c r="Z916" i="41"/>
  <c r="Z917" i="41"/>
  <c r="Z918" i="41"/>
  <c r="Z919" i="41"/>
  <c r="Z920" i="41"/>
  <c r="Z921" i="41"/>
  <c r="Z922" i="41"/>
  <c r="Z923" i="41"/>
  <c r="Z924" i="41"/>
  <c r="Z925" i="41"/>
  <c r="Z926" i="41"/>
  <c r="Z927" i="41"/>
  <c r="Z928" i="41"/>
  <c r="Z929" i="41"/>
  <c r="Z930" i="41"/>
  <c r="Z931" i="41"/>
  <c r="Z932" i="41"/>
  <c r="Z933" i="41"/>
  <c r="Z934" i="41"/>
  <c r="Z935" i="41"/>
  <c r="Z936" i="41"/>
  <c r="Z937" i="41"/>
  <c r="Z938" i="41"/>
  <c r="Z939" i="41"/>
  <c r="Z940" i="41"/>
  <c r="Z941" i="41"/>
  <c r="Z942" i="41"/>
  <c r="Z943" i="41"/>
  <c r="Z944" i="41"/>
  <c r="Z945" i="41"/>
  <c r="Z946" i="41"/>
  <c r="Z947" i="41"/>
  <c r="Z948" i="41"/>
  <c r="Z949" i="41"/>
  <c r="Z950" i="41"/>
  <c r="Z951" i="41"/>
  <c r="Z952" i="41"/>
  <c r="Z953" i="41"/>
  <c r="Z954" i="41"/>
  <c r="Z955" i="41"/>
  <c r="Z956" i="41"/>
  <c r="Z957" i="41"/>
  <c r="Z958" i="41"/>
  <c r="Z959" i="41"/>
  <c r="Z960" i="41"/>
  <c r="Z961" i="41"/>
  <c r="Z962" i="41"/>
  <c r="Z963" i="41"/>
  <c r="Z964" i="41"/>
  <c r="Z965" i="41"/>
  <c r="Z966" i="41"/>
  <c r="Z967" i="41"/>
  <c r="Z968" i="41"/>
  <c r="Z969" i="41"/>
  <c r="Z970" i="41"/>
  <c r="Z971" i="41"/>
  <c r="Z972" i="41"/>
  <c r="Z973" i="41"/>
  <c r="Z974" i="41"/>
  <c r="Z975" i="41"/>
  <c r="Z976" i="41"/>
  <c r="Z977" i="41"/>
  <c r="Z978" i="41"/>
  <c r="Z979" i="41"/>
  <c r="Z980" i="41"/>
  <c r="Z981" i="41"/>
  <c r="Z982" i="41"/>
  <c r="Z983" i="41"/>
  <c r="Z984" i="41"/>
  <c r="Z985" i="41"/>
  <c r="Z986" i="41"/>
  <c r="Z987" i="41"/>
  <c r="Z988" i="41"/>
  <c r="Z989" i="41"/>
  <c r="Z990" i="41"/>
  <c r="Z991" i="41"/>
  <c r="Z992" i="41"/>
  <c r="Z993" i="41"/>
  <c r="Z994" i="41"/>
  <c r="Z995" i="41"/>
  <c r="Z996" i="41"/>
  <c r="Z997" i="41"/>
  <c r="Z998" i="41"/>
  <c r="Z999" i="41"/>
  <c r="Z1000" i="41"/>
  <c r="Z1001" i="41"/>
  <c r="Z1002" i="41"/>
  <c r="Z1003" i="41"/>
  <c r="Z1004" i="41"/>
  <c r="Z1005" i="41"/>
  <c r="Z1006" i="41"/>
  <c r="Z1007" i="41"/>
  <c r="Z1008" i="41"/>
  <c r="Z1009" i="41"/>
  <c r="Z1010" i="41"/>
  <c r="Z1011" i="41"/>
  <c r="Z1012" i="41"/>
  <c r="Z1013" i="41"/>
  <c r="Z1014" i="41"/>
  <c r="Z1015" i="41"/>
  <c r="Z1016" i="41"/>
  <c r="Z1017" i="41"/>
  <c r="Z1018" i="41"/>
  <c r="Z1019" i="41"/>
  <c r="Z1020" i="41"/>
  <c r="Z1021" i="41"/>
  <c r="Z1022" i="41"/>
  <c r="Z1023" i="41"/>
  <c r="Z1024" i="41"/>
  <c r="Z1025" i="41"/>
  <c r="Z1026" i="41"/>
  <c r="Z1027" i="41"/>
  <c r="Z1028" i="41"/>
  <c r="Z1029" i="41"/>
  <c r="Z1030" i="41"/>
  <c r="Z1031" i="41"/>
  <c r="Z1032" i="41"/>
  <c r="Z1033" i="41"/>
  <c r="Z1034" i="41"/>
  <c r="Z35" i="41"/>
  <c r="AG37" i="41"/>
  <c r="D20" i="22" l="1"/>
  <c r="D24" i="22" s="1"/>
  <c r="D28" i="22" s="1"/>
  <c r="P35" i="36"/>
  <c r="O35" i="36" s="1"/>
  <c r="S1034" i="36"/>
  <c r="S1033" i="36"/>
  <c r="S1032" i="36"/>
  <c r="S1031" i="36"/>
  <c r="S1030" i="36"/>
  <c r="S1029" i="36"/>
  <c r="S1028" i="36"/>
  <c r="S1027" i="36"/>
  <c r="S1026" i="36"/>
  <c r="S1025" i="36"/>
  <c r="S1024" i="36"/>
  <c r="S1023" i="36"/>
  <c r="S1022" i="36"/>
  <c r="S1021" i="36"/>
  <c r="S1020" i="36"/>
  <c r="S1019" i="36"/>
  <c r="S1018" i="36"/>
  <c r="S1017" i="36"/>
  <c r="S1016" i="36"/>
  <c r="S1015" i="36"/>
  <c r="S1014" i="36"/>
  <c r="S1013" i="36"/>
  <c r="S1012" i="36"/>
  <c r="S1011" i="36"/>
  <c r="S1010" i="36"/>
  <c r="S1009" i="36"/>
  <c r="S1008" i="36"/>
  <c r="S1007" i="36"/>
  <c r="S1006" i="36"/>
  <c r="S1005" i="36"/>
  <c r="S1004" i="36"/>
  <c r="S1003" i="36"/>
  <c r="S1002" i="36"/>
  <c r="S1001" i="36"/>
  <c r="S1000" i="36"/>
  <c r="S999" i="36"/>
  <c r="S998" i="36"/>
  <c r="S997" i="36"/>
  <c r="S996" i="36"/>
  <c r="S995" i="36"/>
  <c r="S994" i="36"/>
  <c r="S993" i="36"/>
  <c r="S992" i="36"/>
  <c r="S991" i="36"/>
  <c r="S990" i="36"/>
  <c r="S989" i="36"/>
  <c r="S988" i="36"/>
  <c r="S987" i="36"/>
  <c r="S986" i="36"/>
  <c r="S985" i="36"/>
  <c r="S984" i="36"/>
  <c r="S983" i="36"/>
  <c r="S982" i="36"/>
  <c r="S981" i="36"/>
  <c r="S980" i="36"/>
  <c r="S979" i="36"/>
  <c r="S978" i="36"/>
  <c r="S977" i="36"/>
  <c r="S976" i="36"/>
  <c r="S975" i="36"/>
  <c r="S974" i="36"/>
  <c r="S973" i="36"/>
  <c r="S972" i="36"/>
  <c r="S971" i="36"/>
  <c r="S970" i="36"/>
  <c r="S969" i="36"/>
  <c r="S968" i="36"/>
  <c r="S967" i="36"/>
  <c r="S966" i="36"/>
  <c r="S965" i="36"/>
  <c r="S964" i="36"/>
  <c r="S963" i="36"/>
  <c r="S962" i="36"/>
  <c r="S961" i="36"/>
  <c r="S960" i="36"/>
  <c r="S959" i="36"/>
  <c r="S958" i="36"/>
  <c r="S957" i="36"/>
  <c r="S956" i="36"/>
  <c r="S955" i="36"/>
  <c r="S954" i="36"/>
  <c r="S953" i="36"/>
  <c r="S952" i="36"/>
  <c r="S951" i="36"/>
  <c r="S950" i="36"/>
  <c r="S949" i="36"/>
  <c r="S948" i="36"/>
  <c r="S947" i="36"/>
  <c r="S946" i="36"/>
  <c r="S945" i="36"/>
  <c r="S944" i="36"/>
  <c r="S943" i="36"/>
  <c r="S942" i="36"/>
  <c r="S941" i="36"/>
  <c r="S940" i="36"/>
  <c r="S939" i="36"/>
  <c r="S938" i="36"/>
  <c r="S937" i="36"/>
  <c r="S936" i="36"/>
  <c r="S935" i="36"/>
  <c r="S934" i="36"/>
  <c r="S933" i="36"/>
  <c r="S932" i="36"/>
  <c r="S931" i="36"/>
  <c r="S930" i="36"/>
  <c r="S929" i="36"/>
  <c r="S928" i="36"/>
  <c r="S927" i="36"/>
  <c r="S926" i="36"/>
  <c r="S925" i="36"/>
  <c r="S924" i="36"/>
  <c r="S923" i="36"/>
  <c r="S922" i="36"/>
  <c r="S921" i="36"/>
  <c r="S920" i="36"/>
  <c r="S919" i="36"/>
  <c r="S918" i="36"/>
  <c r="S917" i="36"/>
  <c r="S916" i="36"/>
  <c r="S915" i="36"/>
  <c r="S914" i="36"/>
  <c r="S913" i="36"/>
  <c r="S912" i="36"/>
  <c r="S911" i="36"/>
  <c r="S910" i="36"/>
  <c r="S909" i="36"/>
  <c r="S908" i="36"/>
  <c r="S907" i="36"/>
  <c r="S906" i="36"/>
  <c r="S905" i="36"/>
  <c r="S904" i="36"/>
  <c r="S903" i="36"/>
  <c r="S902" i="36"/>
  <c r="S901" i="36"/>
  <c r="S900" i="36"/>
  <c r="S899" i="36"/>
  <c r="S898" i="36"/>
  <c r="S897" i="36"/>
  <c r="S896" i="36"/>
  <c r="S895" i="36"/>
  <c r="S894" i="36"/>
  <c r="S893" i="36"/>
  <c r="S892" i="36"/>
  <c r="S891" i="36"/>
  <c r="S890" i="36"/>
  <c r="S889" i="36"/>
  <c r="S888" i="36"/>
  <c r="S887" i="36"/>
  <c r="S886" i="36"/>
  <c r="S885" i="36"/>
  <c r="S884" i="36"/>
  <c r="S883" i="36"/>
  <c r="S882" i="36"/>
  <c r="S881" i="36"/>
  <c r="S880" i="36"/>
  <c r="S879" i="36"/>
  <c r="S878" i="36"/>
  <c r="S877" i="36"/>
  <c r="S876" i="36"/>
  <c r="S875" i="36"/>
  <c r="S874" i="36"/>
  <c r="S873" i="36"/>
  <c r="S872" i="36"/>
  <c r="S871" i="36"/>
  <c r="S870" i="36"/>
  <c r="S869" i="36"/>
  <c r="S868" i="36"/>
  <c r="S867" i="36"/>
  <c r="S866" i="36"/>
  <c r="S865" i="36"/>
  <c r="S864" i="36"/>
  <c r="S863" i="36"/>
  <c r="S862" i="36"/>
  <c r="S861" i="36"/>
  <c r="S860" i="36"/>
  <c r="S859" i="36"/>
  <c r="S858" i="36"/>
  <c r="S857" i="36"/>
  <c r="S856" i="36"/>
  <c r="S855" i="36"/>
  <c r="S854" i="36"/>
  <c r="S853" i="36"/>
  <c r="S852" i="36"/>
  <c r="S851" i="36"/>
  <c r="S850" i="36"/>
  <c r="S849" i="36"/>
  <c r="S848" i="36"/>
  <c r="S847" i="36"/>
  <c r="S846" i="36"/>
  <c r="S845" i="36"/>
  <c r="S844" i="36"/>
  <c r="S843" i="36"/>
  <c r="S842" i="36"/>
  <c r="S841" i="36"/>
  <c r="S840" i="36"/>
  <c r="S839" i="36"/>
  <c r="S838" i="36"/>
  <c r="S837" i="36"/>
  <c r="S836" i="36"/>
  <c r="S835" i="36"/>
  <c r="S834" i="36"/>
  <c r="S833" i="36"/>
  <c r="S832" i="36"/>
  <c r="S831" i="36"/>
  <c r="S830" i="36"/>
  <c r="S829" i="36"/>
  <c r="S828" i="36"/>
  <c r="S827" i="36"/>
  <c r="S826" i="36"/>
  <c r="S825" i="36"/>
  <c r="S824" i="36"/>
  <c r="S823" i="36"/>
  <c r="S822" i="36"/>
  <c r="S821" i="36"/>
  <c r="S820" i="36"/>
  <c r="S819" i="36"/>
  <c r="S818" i="36"/>
  <c r="S817" i="36"/>
  <c r="S816" i="36"/>
  <c r="S815" i="36"/>
  <c r="S814" i="36"/>
  <c r="S813" i="36"/>
  <c r="S812" i="36"/>
  <c r="S811" i="36"/>
  <c r="S810" i="36"/>
  <c r="S809" i="36"/>
  <c r="S808" i="36"/>
  <c r="S807" i="36"/>
  <c r="S806" i="36"/>
  <c r="S805" i="36"/>
  <c r="S804" i="36"/>
  <c r="S803" i="36"/>
  <c r="S802" i="36"/>
  <c r="S801" i="36"/>
  <c r="S800" i="36"/>
  <c r="S799" i="36"/>
  <c r="S798" i="36"/>
  <c r="S797" i="36"/>
  <c r="S796" i="36"/>
  <c r="S795" i="36"/>
  <c r="S794" i="36"/>
  <c r="S793" i="36"/>
  <c r="S792" i="36"/>
  <c r="S791" i="36"/>
  <c r="S790" i="36"/>
  <c r="S789" i="36"/>
  <c r="S788" i="36"/>
  <c r="S787" i="36"/>
  <c r="S786" i="36"/>
  <c r="S785" i="36"/>
  <c r="S784" i="36"/>
  <c r="S783" i="36"/>
  <c r="S782" i="36"/>
  <c r="S781" i="36"/>
  <c r="S780" i="36"/>
  <c r="S779" i="36"/>
  <c r="S778" i="36"/>
  <c r="S777" i="36"/>
  <c r="S776" i="36"/>
  <c r="S775" i="36"/>
  <c r="S774" i="36"/>
  <c r="S773" i="36"/>
  <c r="S772" i="36"/>
  <c r="S771" i="36"/>
  <c r="S770" i="36"/>
  <c r="S769" i="36"/>
  <c r="S768" i="36"/>
  <c r="S767" i="36"/>
  <c r="S766" i="36"/>
  <c r="S765" i="36"/>
  <c r="S764" i="36"/>
  <c r="S763" i="36"/>
  <c r="S762" i="36"/>
  <c r="S761" i="36"/>
  <c r="S760" i="36"/>
  <c r="S759" i="36"/>
  <c r="S758" i="36"/>
  <c r="S757" i="36"/>
  <c r="S756" i="36"/>
  <c r="S755" i="36"/>
  <c r="S754" i="36"/>
  <c r="S753" i="36"/>
  <c r="S752" i="36"/>
  <c r="S751" i="36"/>
  <c r="S750" i="36"/>
  <c r="S749" i="36"/>
  <c r="S748" i="36"/>
  <c r="S747" i="36"/>
  <c r="S746" i="36"/>
  <c r="S745" i="36"/>
  <c r="S744" i="36"/>
  <c r="S743" i="36"/>
  <c r="S742" i="36"/>
  <c r="S741" i="36"/>
  <c r="S740" i="36"/>
  <c r="S739" i="36"/>
  <c r="S738" i="36"/>
  <c r="S737" i="36"/>
  <c r="S736" i="36"/>
  <c r="S735" i="36"/>
  <c r="S734" i="36"/>
  <c r="S733" i="36"/>
  <c r="S732" i="36"/>
  <c r="S731" i="36"/>
  <c r="S730" i="36"/>
  <c r="S729" i="36"/>
  <c r="S728" i="36"/>
  <c r="S727" i="36"/>
  <c r="S726" i="36"/>
  <c r="S725" i="36"/>
  <c r="S724" i="36"/>
  <c r="S723" i="36"/>
  <c r="S722" i="36"/>
  <c r="S721" i="36"/>
  <c r="S720" i="36"/>
  <c r="S719" i="36"/>
  <c r="S718" i="36"/>
  <c r="S717" i="36"/>
  <c r="S716" i="36"/>
  <c r="S715" i="36"/>
  <c r="S714" i="36"/>
  <c r="S713" i="36"/>
  <c r="S712" i="36"/>
  <c r="S711" i="36"/>
  <c r="S710" i="36"/>
  <c r="S709" i="36"/>
  <c r="S708" i="36"/>
  <c r="S707" i="36"/>
  <c r="S706" i="36"/>
  <c r="S705" i="36"/>
  <c r="S704" i="36"/>
  <c r="S703" i="36"/>
  <c r="S702" i="36"/>
  <c r="S701" i="36"/>
  <c r="S700" i="36"/>
  <c r="S699" i="36"/>
  <c r="S698" i="36"/>
  <c r="S697" i="36"/>
  <c r="S696" i="36"/>
  <c r="S695" i="36"/>
  <c r="S694" i="36"/>
  <c r="S693" i="36"/>
  <c r="S692" i="36"/>
  <c r="S691" i="36"/>
  <c r="S690" i="36"/>
  <c r="S689" i="36"/>
  <c r="S688" i="36"/>
  <c r="S687" i="36"/>
  <c r="S686" i="36"/>
  <c r="S685" i="36"/>
  <c r="S684" i="36"/>
  <c r="S683" i="36"/>
  <c r="S682" i="36"/>
  <c r="S681" i="36"/>
  <c r="S680" i="36"/>
  <c r="S679" i="36"/>
  <c r="S678" i="36"/>
  <c r="S677" i="36"/>
  <c r="S676" i="36"/>
  <c r="S675" i="36"/>
  <c r="S674" i="36"/>
  <c r="S673" i="36"/>
  <c r="S672" i="36"/>
  <c r="S671" i="36"/>
  <c r="S670" i="36"/>
  <c r="S669" i="36"/>
  <c r="S668" i="36"/>
  <c r="S667" i="36"/>
  <c r="S666" i="36"/>
  <c r="S665" i="36"/>
  <c r="S664" i="36"/>
  <c r="S663" i="36"/>
  <c r="S662" i="36"/>
  <c r="S661" i="36"/>
  <c r="S660" i="36"/>
  <c r="S659" i="36"/>
  <c r="S658" i="36"/>
  <c r="S657" i="36"/>
  <c r="S656" i="36"/>
  <c r="S655" i="36"/>
  <c r="S654" i="36"/>
  <c r="S653" i="36"/>
  <c r="S652" i="36"/>
  <c r="S651" i="36"/>
  <c r="S650" i="36"/>
  <c r="S649" i="36"/>
  <c r="S648" i="36"/>
  <c r="S647" i="36"/>
  <c r="S646" i="36"/>
  <c r="S645" i="36"/>
  <c r="S644" i="36"/>
  <c r="S643" i="36"/>
  <c r="S642" i="36"/>
  <c r="S641" i="36"/>
  <c r="S640" i="36"/>
  <c r="S639" i="36"/>
  <c r="S638" i="36"/>
  <c r="S637" i="36"/>
  <c r="S636" i="36"/>
  <c r="S635" i="36"/>
  <c r="S634" i="36"/>
  <c r="S633" i="36"/>
  <c r="S632" i="36"/>
  <c r="S631" i="36"/>
  <c r="S630" i="36"/>
  <c r="S629" i="36"/>
  <c r="S628" i="36"/>
  <c r="S627" i="36"/>
  <c r="S626" i="36"/>
  <c r="S625" i="36"/>
  <c r="S624" i="36"/>
  <c r="S623" i="36"/>
  <c r="S622" i="36"/>
  <c r="S621" i="36"/>
  <c r="S620" i="36"/>
  <c r="S619" i="36"/>
  <c r="S618" i="36"/>
  <c r="S617" i="36"/>
  <c r="S616" i="36"/>
  <c r="S615" i="36"/>
  <c r="S614" i="36"/>
  <c r="S613" i="36"/>
  <c r="S612" i="36"/>
  <c r="S611" i="36"/>
  <c r="S610" i="36"/>
  <c r="S609" i="36"/>
  <c r="S608" i="36"/>
  <c r="S607" i="36"/>
  <c r="S606" i="36"/>
  <c r="S605" i="36"/>
  <c r="S604" i="36"/>
  <c r="S603" i="36"/>
  <c r="S602" i="36"/>
  <c r="S601" i="36"/>
  <c r="S600" i="36"/>
  <c r="S599" i="36"/>
  <c r="S598" i="36"/>
  <c r="S597" i="36"/>
  <c r="S596" i="36"/>
  <c r="S595" i="36"/>
  <c r="S594" i="36"/>
  <c r="S593" i="36"/>
  <c r="S592" i="36"/>
  <c r="S591" i="36"/>
  <c r="S590" i="36"/>
  <c r="S589" i="36"/>
  <c r="S588" i="36"/>
  <c r="S587" i="36"/>
  <c r="S586" i="36"/>
  <c r="S585" i="36"/>
  <c r="S584" i="36"/>
  <c r="S583" i="36"/>
  <c r="S582" i="36"/>
  <c r="S581" i="36"/>
  <c r="S580" i="36"/>
  <c r="S579" i="36"/>
  <c r="S578" i="36"/>
  <c r="S577" i="36"/>
  <c r="S576" i="36"/>
  <c r="S575" i="36"/>
  <c r="S574" i="36"/>
  <c r="S573" i="36"/>
  <c r="S572" i="36"/>
  <c r="S571" i="36"/>
  <c r="S570" i="36"/>
  <c r="S569" i="36"/>
  <c r="S568" i="36"/>
  <c r="S567" i="36"/>
  <c r="S566" i="36"/>
  <c r="S565" i="36"/>
  <c r="S564" i="36"/>
  <c r="S563" i="36"/>
  <c r="S562" i="36"/>
  <c r="S561" i="36"/>
  <c r="S560" i="36"/>
  <c r="S559" i="36"/>
  <c r="S558" i="36"/>
  <c r="S557" i="36"/>
  <c r="S556" i="36"/>
  <c r="S555" i="36"/>
  <c r="S554" i="36"/>
  <c r="S553" i="36"/>
  <c r="S552" i="36"/>
  <c r="S551" i="36"/>
  <c r="S550" i="36"/>
  <c r="S549" i="36"/>
  <c r="S548" i="36"/>
  <c r="S547" i="36"/>
  <c r="S546" i="36"/>
  <c r="S545" i="36"/>
  <c r="S544" i="36"/>
  <c r="S543" i="36"/>
  <c r="S542" i="36"/>
  <c r="S541" i="36"/>
  <c r="S540" i="36"/>
  <c r="S539" i="36"/>
  <c r="S538" i="36"/>
  <c r="S537" i="36"/>
  <c r="S536" i="36"/>
  <c r="S535" i="36"/>
  <c r="S534" i="36"/>
  <c r="S533" i="36"/>
  <c r="S532" i="36"/>
  <c r="S531" i="36"/>
  <c r="S530" i="36"/>
  <c r="S529" i="36"/>
  <c r="S528" i="36"/>
  <c r="S527" i="36"/>
  <c r="S526" i="36"/>
  <c r="S525" i="36"/>
  <c r="S524" i="36"/>
  <c r="S523" i="36"/>
  <c r="S522" i="36"/>
  <c r="S521" i="36"/>
  <c r="S520" i="36"/>
  <c r="S519" i="36"/>
  <c r="S518" i="36"/>
  <c r="S517" i="36"/>
  <c r="S516" i="36"/>
  <c r="S515" i="36"/>
  <c r="S514" i="36"/>
  <c r="S513" i="36"/>
  <c r="S512" i="36"/>
  <c r="S511" i="36"/>
  <c r="S510" i="36"/>
  <c r="S509" i="36"/>
  <c r="S508" i="36"/>
  <c r="S507" i="36"/>
  <c r="S506" i="36"/>
  <c r="S505" i="36"/>
  <c r="S504" i="36"/>
  <c r="S503" i="36"/>
  <c r="S502" i="36"/>
  <c r="S501" i="36"/>
  <c r="S500" i="36"/>
  <c r="S499" i="36"/>
  <c r="S498" i="36"/>
  <c r="S497" i="36"/>
  <c r="S496" i="36"/>
  <c r="S495" i="36"/>
  <c r="S494" i="36"/>
  <c r="S493" i="36"/>
  <c r="S492" i="36"/>
  <c r="S491" i="36"/>
  <c r="S490" i="36"/>
  <c r="S489" i="36"/>
  <c r="S488" i="36"/>
  <c r="S487" i="36"/>
  <c r="S486" i="36"/>
  <c r="S485" i="36"/>
  <c r="S484" i="36"/>
  <c r="S483" i="36"/>
  <c r="S482" i="36"/>
  <c r="S481" i="36"/>
  <c r="S480" i="36"/>
  <c r="S479" i="36"/>
  <c r="S478" i="36"/>
  <c r="S477" i="36"/>
  <c r="S476" i="36"/>
  <c r="S475" i="36"/>
  <c r="S474" i="36"/>
  <c r="S473" i="36"/>
  <c r="S472" i="36"/>
  <c r="S471" i="36"/>
  <c r="S470" i="36"/>
  <c r="S469" i="36"/>
  <c r="S468" i="36"/>
  <c r="S467" i="36"/>
  <c r="S466" i="36"/>
  <c r="S465" i="36"/>
  <c r="S464" i="36"/>
  <c r="S463" i="36"/>
  <c r="S462" i="36"/>
  <c r="S461" i="36"/>
  <c r="S460" i="36"/>
  <c r="S459" i="36"/>
  <c r="S458" i="36"/>
  <c r="S457" i="36"/>
  <c r="S456" i="36"/>
  <c r="S455" i="36"/>
  <c r="S454" i="36"/>
  <c r="S453" i="36"/>
  <c r="S452" i="36"/>
  <c r="S451" i="36"/>
  <c r="S450" i="36"/>
  <c r="S449" i="36"/>
  <c r="S448" i="36"/>
  <c r="S447" i="36"/>
  <c r="S446" i="36"/>
  <c r="S445" i="36"/>
  <c r="S444" i="36"/>
  <c r="S443" i="36"/>
  <c r="S442" i="36"/>
  <c r="S441" i="36"/>
  <c r="S440" i="36"/>
  <c r="S439" i="36"/>
  <c r="S438" i="36"/>
  <c r="S437" i="36"/>
  <c r="S436" i="36"/>
  <c r="S435" i="36"/>
  <c r="S434" i="36"/>
  <c r="S433" i="36"/>
  <c r="S432" i="36"/>
  <c r="S431" i="36"/>
  <c r="S430" i="36"/>
  <c r="S429" i="36"/>
  <c r="S428" i="36"/>
  <c r="S427" i="36"/>
  <c r="S426" i="36"/>
  <c r="S425" i="36"/>
  <c r="S424" i="36"/>
  <c r="S423" i="36"/>
  <c r="S422" i="36"/>
  <c r="S421" i="36"/>
  <c r="S420" i="36"/>
  <c r="S419" i="36"/>
  <c r="S418" i="36"/>
  <c r="S417" i="36"/>
  <c r="S416" i="36"/>
  <c r="S415" i="36"/>
  <c r="S414" i="36"/>
  <c r="S413" i="36"/>
  <c r="S412" i="36"/>
  <c r="S411" i="36"/>
  <c r="S410" i="36"/>
  <c r="S409" i="36"/>
  <c r="S408" i="36"/>
  <c r="S407" i="36"/>
  <c r="S406" i="36"/>
  <c r="S405" i="36"/>
  <c r="S404" i="36"/>
  <c r="S403" i="36"/>
  <c r="S402" i="36"/>
  <c r="S401" i="36"/>
  <c r="S400" i="36"/>
  <c r="S399" i="36"/>
  <c r="S398" i="36"/>
  <c r="S397" i="36"/>
  <c r="S396" i="36"/>
  <c r="S395" i="36"/>
  <c r="S394" i="36"/>
  <c r="S393" i="36"/>
  <c r="S392" i="36"/>
  <c r="S391" i="36"/>
  <c r="S390" i="36"/>
  <c r="S389" i="36"/>
  <c r="S388" i="36"/>
  <c r="S387" i="36"/>
  <c r="S386" i="36"/>
  <c r="S385" i="36"/>
  <c r="S384" i="36"/>
  <c r="S383" i="36"/>
  <c r="S382" i="36"/>
  <c r="S381" i="36"/>
  <c r="S380" i="36"/>
  <c r="S379" i="36"/>
  <c r="S378" i="36"/>
  <c r="S377" i="36"/>
  <c r="S376" i="36"/>
  <c r="S375" i="36"/>
  <c r="S374" i="36"/>
  <c r="S373" i="36"/>
  <c r="S372" i="36"/>
  <c r="S371" i="36"/>
  <c r="S370" i="36"/>
  <c r="S369" i="36"/>
  <c r="S368" i="36"/>
  <c r="S367" i="36"/>
  <c r="S366" i="36"/>
  <c r="S365" i="36"/>
  <c r="S364" i="36"/>
  <c r="S363" i="36"/>
  <c r="S362" i="36"/>
  <c r="S361" i="36"/>
  <c r="S360" i="36"/>
  <c r="S359" i="36"/>
  <c r="S358" i="36"/>
  <c r="S357" i="36"/>
  <c r="S356" i="36"/>
  <c r="S355" i="36"/>
  <c r="S354" i="36"/>
  <c r="S353" i="36"/>
  <c r="S352" i="36"/>
  <c r="S351" i="36"/>
  <c r="S350" i="36"/>
  <c r="S349" i="36"/>
  <c r="S348" i="36"/>
  <c r="S347" i="36"/>
  <c r="S346" i="36"/>
  <c r="S345" i="36"/>
  <c r="S344" i="36"/>
  <c r="S343" i="36"/>
  <c r="S342" i="36"/>
  <c r="S341" i="36"/>
  <c r="S340" i="36"/>
  <c r="S339" i="36"/>
  <c r="S338" i="36"/>
  <c r="S337" i="36"/>
  <c r="S336" i="36"/>
  <c r="S335" i="36"/>
  <c r="S334" i="36"/>
  <c r="S333" i="36"/>
  <c r="S332" i="36"/>
  <c r="S331" i="36"/>
  <c r="S330" i="36"/>
  <c r="S329" i="36"/>
  <c r="S328" i="36"/>
  <c r="S327" i="36"/>
  <c r="S326" i="36"/>
  <c r="S325" i="36"/>
  <c r="S324" i="36"/>
  <c r="S323" i="36"/>
  <c r="S322" i="36"/>
  <c r="S321" i="36"/>
  <c r="S320" i="36"/>
  <c r="S319" i="36"/>
  <c r="S318" i="36"/>
  <c r="S317" i="36"/>
  <c r="S316" i="36"/>
  <c r="S315" i="36"/>
  <c r="S314" i="36"/>
  <c r="S313" i="36"/>
  <c r="S312" i="36"/>
  <c r="S311" i="36"/>
  <c r="S310" i="36"/>
  <c r="S309" i="36"/>
  <c r="S308" i="36"/>
  <c r="S307" i="36"/>
  <c r="S306" i="36"/>
  <c r="S305" i="36"/>
  <c r="S304" i="36"/>
  <c r="S303" i="36"/>
  <c r="S302" i="36"/>
  <c r="S301" i="36"/>
  <c r="S300" i="36"/>
  <c r="S299" i="36"/>
  <c r="S298" i="36"/>
  <c r="S297" i="36"/>
  <c r="S296" i="36"/>
  <c r="S295" i="36"/>
  <c r="S294" i="36"/>
  <c r="S293" i="36"/>
  <c r="S292" i="36"/>
  <c r="S291" i="36"/>
  <c r="S290" i="36"/>
  <c r="S289" i="36"/>
  <c r="S288" i="36"/>
  <c r="S287" i="36"/>
  <c r="S286" i="36"/>
  <c r="S285" i="36"/>
  <c r="S284" i="36"/>
  <c r="S283" i="36"/>
  <c r="S282" i="36"/>
  <c r="S281" i="36"/>
  <c r="S280" i="36"/>
  <c r="S279" i="36"/>
  <c r="S278" i="36"/>
  <c r="S277" i="36"/>
  <c r="S276" i="36"/>
  <c r="S275" i="36"/>
  <c r="S274" i="36"/>
  <c r="S273" i="36"/>
  <c r="S272" i="36"/>
  <c r="S271" i="36"/>
  <c r="S270" i="36"/>
  <c r="S269" i="36"/>
  <c r="S268" i="36"/>
  <c r="S267" i="36"/>
  <c r="S266" i="36"/>
  <c r="S265" i="36"/>
  <c r="S264" i="36"/>
  <c r="S263" i="36"/>
  <c r="S262" i="36"/>
  <c r="S261" i="36"/>
  <c r="S260" i="36"/>
  <c r="S259" i="36"/>
  <c r="S258" i="36"/>
  <c r="S257" i="36"/>
  <c r="S256" i="36"/>
  <c r="S255" i="36"/>
  <c r="S254" i="36"/>
  <c r="S253" i="36"/>
  <c r="S252" i="36"/>
  <c r="S251" i="36"/>
  <c r="S250" i="36"/>
  <c r="S249" i="36"/>
  <c r="S248" i="36"/>
  <c r="S247" i="36"/>
  <c r="S246" i="36"/>
  <c r="S245" i="36"/>
  <c r="S244" i="36"/>
  <c r="S243" i="36"/>
  <c r="S242" i="36"/>
  <c r="S241" i="36"/>
  <c r="S240" i="36"/>
  <c r="S239" i="36"/>
  <c r="S238" i="36"/>
  <c r="S237" i="36"/>
  <c r="S236" i="36"/>
  <c r="S235" i="36"/>
  <c r="S234" i="36"/>
  <c r="S233" i="36"/>
  <c r="S232" i="36"/>
  <c r="S231" i="36"/>
  <c r="S230" i="36"/>
  <c r="S229" i="36"/>
  <c r="S228" i="36"/>
  <c r="S227" i="36"/>
  <c r="S226" i="36"/>
  <c r="S225" i="36"/>
  <c r="S224" i="36"/>
  <c r="S223" i="36"/>
  <c r="S222" i="36"/>
  <c r="S221" i="36"/>
  <c r="S220" i="36"/>
  <c r="S219" i="36"/>
  <c r="S218" i="36"/>
  <c r="S217" i="36"/>
  <c r="S216" i="36"/>
  <c r="S215" i="36"/>
  <c r="S214" i="36"/>
  <c r="S213" i="36"/>
  <c r="S212" i="36"/>
  <c r="S211" i="36"/>
  <c r="S210" i="36"/>
  <c r="S209" i="36"/>
  <c r="S208" i="36"/>
  <c r="S207" i="36"/>
  <c r="S206" i="36"/>
  <c r="S205" i="36"/>
  <c r="S204" i="36"/>
  <c r="S203" i="36"/>
  <c r="S202" i="36"/>
  <c r="S201" i="36"/>
  <c r="S200" i="36"/>
  <c r="S199" i="36"/>
  <c r="S198" i="36"/>
  <c r="S197" i="36"/>
  <c r="S196" i="36"/>
  <c r="S195" i="36"/>
  <c r="S194" i="36"/>
  <c r="S193" i="36"/>
  <c r="S192" i="36"/>
  <c r="S191" i="36"/>
  <c r="S190" i="36"/>
  <c r="S189" i="36"/>
  <c r="S188" i="36"/>
  <c r="S187" i="36"/>
  <c r="S186" i="36"/>
  <c r="S185" i="36"/>
  <c r="S184" i="36"/>
  <c r="S183" i="36"/>
  <c r="S182" i="36"/>
  <c r="S181" i="36"/>
  <c r="S180" i="36"/>
  <c r="S179" i="36"/>
  <c r="S178" i="36"/>
  <c r="S177" i="36"/>
  <c r="S176" i="36"/>
  <c r="S175" i="36"/>
  <c r="S174" i="36"/>
  <c r="S173" i="36"/>
  <c r="S172" i="36"/>
  <c r="S171" i="36"/>
  <c r="S170" i="36"/>
  <c r="S169" i="36"/>
  <c r="S168" i="36"/>
  <c r="S167" i="36"/>
  <c r="S166" i="36"/>
  <c r="S165" i="36"/>
  <c r="S164" i="36"/>
  <c r="S163" i="36"/>
  <c r="S162" i="36"/>
  <c r="S161" i="36"/>
  <c r="S160" i="36"/>
  <c r="S159" i="36"/>
  <c r="S158" i="36"/>
  <c r="S157" i="36"/>
  <c r="S156" i="36"/>
  <c r="S155" i="36"/>
  <c r="S154" i="36"/>
  <c r="S153" i="36"/>
  <c r="S152" i="36"/>
  <c r="S151" i="36"/>
  <c r="S150" i="36"/>
  <c r="S149" i="36"/>
  <c r="S148" i="36"/>
  <c r="S147" i="36"/>
  <c r="S146" i="36"/>
  <c r="S145" i="36"/>
  <c r="S144" i="36"/>
  <c r="S143" i="36"/>
  <c r="S142" i="36"/>
  <c r="S141" i="36"/>
  <c r="S140" i="36"/>
  <c r="S139" i="36"/>
  <c r="S138" i="36"/>
  <c r="S137" i="36"/>
  <c r="S136" i="36"/>
  <c r="S135" i="36"/>
  <c r="S134" i="36"/>
  <c r="S133" i="36"/>
  <c r="S132" i="36"/>
  <c r="S131" i="36"/>
  <c r="S130" i="36"/>
  <c r="S129" i="36"/>
  <c r="S128" i="36"/>
  <c r="S127" i="36"/>
  <c r="S126" i="36"/>
  <c r="S125" i="36"/>
  <c r="S124" i="36"/>
  <c r="S123" i="36"/>
  <c r="S122" i="36"/>
  <c r="S121" i="36"/>
  <c r="S120" i="36"/>
  <c r="S119" i="36"/>
  <c r="S118" i="36"/>
  <c r="S117" i="36"/>
  <c r="S116" i="36"/>
  <c r="S115" i="36"/>
  <c r="S114" i="36"/>
  <c r="S113" i="36"/>
  <c r="S112" i="36"/>
  <c r="S111" i="36"/>
  <c r="S110" i="36"/>
  <c r="S109" i="36"/>
  <c r="S108" i="36"/>
  <c r="S107" i="36"/>
  <c r="S106" i="36"/>
  <c r="S105" i="36"/>
  <c r="S104" i="36"/>
  <c r="S103" i="36"/>
  <c r="S102" i="36"/>
  <c r="S101" i="36"/>
  <c r="S100" i="36"/>
  <c r="S99" i="36"/>
  <c r="S98" i="36"/>
  <c r="S97" i="36"/>
  <c r="S96" i="36"/>
  <c r="S95" i="36"/>
  <c r="S94" i="36"/>
  <c r="S93" i="36"/>
  <c r="S92" i="36"/>
  <c r="S91" i="36"/>
  <c r="S90" i="36"/>
  <c r="S89" i="36"/>
  <c r="S88" i="36"/>
  <c r="S87" i="36"/>
  <c r="S86" i="36"/>
  <c r="S85" i="36"/>
  <c r="S84" i="36"/>
  <c r="S83" i="36"/>
  <c r="S82" i="36"/>
  <c r="S81" i="36"/>
  <c r="S80" i="36"/>
  <c r="S79" i="36"/>
  <c r="S78" i="36"/>
  <c r="S77" i="36"/>
  <c r="S76" i="36"/>
  <c r="S75" i="36"/>
  <c r="S74" i="36"/>
  <c r="S73" i="36"/>
  <c r="S72" i="36"/>
  <c r="S71" i="36"/>
  <c r="S70" i="36"/>
  <c r="S69" i="36"/>
  <c r="S68" i="36"/>
  <c r="S67" i="36"/>
  <c r="S66" i="36"/>
  <c r="S65" i="36"/>
  <c r="S64" i="36"/>
  <c r="S63" i="36"/>
  <c r="S62" i="36"/>
  <c r="S61" i="36"/>
  <c r="S60" i="36"/>
  <c r="S59" i="36"/>
  <c r="S58" i="36"/>
  <c r="S57" i="36"/>
  <c r="S56" i="36"/>
  <c r="S55" i="36"/>
  <c r="S54" i="36"/>
  <c r="S53" i="36"/>
  <c r="S52" i="36"/>
  <c r="S51" i="36"/>
  <c r="S50" i="36"/>
  <c r="S49" i="36"/>
  <c r="S48" i="36"/>
  <c r="S47" i="36"/>
  <c r="S46" i="36"/>
  <c r="S45" i="36"/>
  <c r="S44" i="36"/>
  <c r="S43" i="36"/>
  <c r="S42" i="36"/>
  <c r="S41" i="36"/>
  <c r="S40" i="36"/>
  <c r="S39" i="36"/>
  <c r="S38" i="36"/>
  <c r="S37" i="36"/>
  <c r="S36" i="36"/>
  <c r="S35" i="36"/>
  <c r="P1034" i="36"/>
  <c r="P1033" i="36"/>
  <c r="P1032" i="36"/>
  <c r="P1031" i="36"/>
  <c r="P1030" i="36"/>
  <c r="P1029" i="36"/>
  <c r="P1028" i="36"/>
  <c r="P1027" i="36"/>
  <c r="P1026" i="36"/>
  <c r="P1025" i="36"/>
  <c r="P1024" i="36"/>
  <c r="P1023" i="36"/>
  <c r="P1022" i="36"/>
  <c r="P1021" i="36"/>
  <c r="P1020" i="36"/>
  <c r="P1019" i="36"/>
  <c r="P1018" i="36"/>
  <c r="P1017" i="36"/>
  <c r="P1016" i="36"/>
  <c r="P1015" i="36"/>
  <c r="P1014" i="36"/>
  <c r="P1013" i="36"/>
  <c r="P1012" i="36"/>
  <c r="P1011" i="36"/>
  <c r="P1010" i="36"/>
  <c r="P1009" i="36"/>
  <c r="P1008" i="36"/>
  <c r="P1007" i="36"/>
  <c r="P1006" i="36"/>
  <c r="P1005" i="36"/>
  <c r="P1004" i="36"/>
  <c r="P1003" i="36"/>
  <c r="P1002" i="36"/>
  <c r="P1001" i="36"/>
  <c r="P1000" i="36"/>
  <c r="P999" i="36"/>
  <c r="P998" i="36"/>
  <c r="P997" i="36"/>
  <c r="P996" i="36"/>
  <c r="P995" i="36"/>
  <c r="P994" i="36"/>
  <c r="P993" i="36"/>
  <c r="P992" i="36"/>
  <c r="P991" i="36"/>
  <c r="P990" i="36"/>
  <c r="P989" i="36"/>
  <c r="P988" i="36"/>
  <c r="P987" i="36"/>
  <c r="P986" i="36"/>
  <c r="P985" i="36"/>
  <c r="P984" i="36"/>
  <c r="P983" i="36"/>
  <c r="P982" i="36"/>
  <c r="P981" i="36"/>
  <c r="P980" i="36"/>
  <c r="P979" i="36"/>
  <c r="P978" i="36"/>
  <c r="P977" i="36"/>
  <c r="P976" i="36"/>
  <c r="P975" i="36"/>
  <c r="P974" i="36"/>
  <c r="P973" i="36"/>
  <c r="P972" i="36"/>
  <c r="P971" i="36"/>
  <c r="P970" i="36"/>
  <c r="P969" i="36"/>
  <c r="P968" i="36"/>
  <c r="P967" i="36"/>
  <c r="P966" i="36"/>
  <c r="P965" i="36"/>
  <c r="P964" i="36"/>
  <c r="P963" i="36"/>
  <c r="P962" i="36"/>
  <c r="P961" i="36"/>
  <c r="P960" i="36"/>
  <c r="P959" i="36"/>
  <c r="P958" i="36"/>
  <c r="P957" i="36"/>
  <c r="P956" i="36"/>
  <c r="P955" i="36"/>
  <c r="P954" i="36"/>
  <c r="P953" i="36"/>
  <c r="P952" i="36"/>
  <c r="P951" i="36"/>
  <c r="P950" i="36"/>
  <c r="P949" i="36"/>
  <c r="P948" i="36"/>
  <c r="P947" i="36"/>
  <c r="P946" i="36"/>
  <c r="P945" i="36"/>
  <c r="P944" i="36"/>
  <c r="P943" i="36"/>
  <c r="P942" i="36"/>
  <c r="P941" i="36"/>
  <c r="P940" i="36"/>
  <c r="P939" i="36"/>
  <c r="P938" i="36"/>
  <c r="P937" i="36"/>
  <c r="P936" i="36"/>
  <c r="P935" i="36"/>
  <c r="P934" i="36"/>
  <c r="P933" i="36"/>
  <c r="P932" i="36"/>
  <c r="P931" i="36"/>
  <c r="P930" i="36"/>
  <c r="P929" i="36"/>
  <c r="P928" i="36"/>
  <c r="P927" i="36"/>
  <c r="P926" i="36"/>
  <c r="P925" i="36"/>
  <c r="P924" i="36"/>
  <c r="P923" i="36"/>
  <c r="P922" i="36"/>
  <c r="P921" i="36"/>
  <c r="P920" i="36"/>
  <c r="P919" i="36"/>
  <c r="P918" i="36"/>
  <c r="P917" i="36"/>
  <c r="P916" i="36"/>
  <c r="P915" i="36"/>
  <c r="P914" i="36"/>
  <c r="P913" i="36"/>
  <c r="P912" i="36"/>
  <c r="P911" i="36"/>
  <c r="P910" i="36"/>
  <c r="P909" i="36"/>
  <c r="P908" i="36"/>
  <c r="P907" i="36"/>
  <c r="P906" i="36"/>
  <c r="P905" i="36"/>
  <c r="P904" i="36"/>
  <c r="P903" i="36"/>
  <c r="P902" i="36"/>
  <c r="P901" i="36"/>
  <c r="P900" i="36"/>
  <c r="P899" i="36"/>
  <c r="P898" i="36"/>
  <c r="P897" i="36"/>
  <c r="P896" i="36"/>
  <c r="P895" i="36"/>
  <c r="P894" i="36"/>
  <c r="P893" i="36"/>
  <c r="P892" i="36"/>
  <c r="P891" i="36"/>
  <c r="P890" i="36"/>
  <c r="P889" i="36"/>
  <c r="P888" i="36"/>
  <c r="P887" i="36"/>
  <c r="P886" i="36"/>
  <c r="P885" i="36"/>
  <c r="P884" i="36"/>
  <c r="P883" i="36"/>
  <c r="P882" i="36"/>
  <c r="P881" i="36"/>
  <c r="P880" i="36"/>
  <c r="P879" i="36"/>
  <c r="P878" i="36"/>
  <c r="P877" i="36"/>
  <c r="P876" i="36"/>
  <c r="P875" i="36"/>
  <c r="P874" i="36"/>
  <c r="P873" i="36"/>
  <c r="P872" i="36"/>
  <c r="P871" i="36"/>
  <c r="P870" i="36"/>
  <c r="P869" i="36"/>
  <c r="P868" i="36"/>
  <c r="P867" i="36"/>
  <c r="P866" i="36"/>
  <c r="P865" i="36"/>
  <c r="P864" i="36"/>
  <c r="P863" i="36"/>
  <c r="P862" i="36"/>
  <c r="P861" i="36"/>
  <c r="P860" i="36"/>
  <c r="P859" i="36"/>
  <c r="P858" i="36"/>
  <c r="P857" i="36"/>
  <c r="P856" i="36"/>
  <c r="P855" i="36"/>
  <c r="P854" i="36"/>
  <c r="P853" i="36"/>
  <c r="P852" i="36"/>
  <c r="P851" i="36"/>
  <c r="P850" i="36"/>
  <c r="P849" i="36"/>
  <c r="P848" i="36"/>
  <c r="P847" i="36"/>
  <c r="P846" i="36"/>
  <c r="P845" i="36"/>
  <c r="P844" i="36"/>
  <c r="P843" i="36"/>
  <c r="P842" i="36"/>
  <c r="P841" i="36"/>
  <c r="P840" i="36"/>
  <c r="P839" i="36"/>
  <c r="P838" i="36"/>
  <c r="P837" i="36"/>
  <c r="P836" i="36"/>
  <c r="P835" i="36"/>
  <c r="P834" i="36"/>
  <c r="P833" i="36"/>
  <c r="P832" i="36"/>
  <c r="P831" i="36"/>
  <c r="P830" i="36"/>
  <c r="P829" i="36"/>
  <c r="P828" i="36"/>
  <c r="P827" i="36"/>
  <c r="P826" i="36"/>
  <c r="P825" i="36"/>
  <c r="P824" i="36"/>
  <c r="P823" i="36"/>
  <c r="P822" i="36"/>
  <c r="P821" i="36"/>
  <c r="P820" i="36"/>
  <c r="P819" i="36"/>
  <c r="P818" i="36"/>
  <c r="P817" i="36"/>
  <c r="P816" i="36"/>
  <c r="P815" i="36"/>
  <c r="P814" i="36"/>
  <c r="P813" i="36"/>
  <c r="P812" i="36"/>
  <c r="P811" i="36"/>
  <c r="P810" i="36"/>
  <c r="P809" i="36"/>
  <c r="P808" i="36"/>
  <c r="P807" i="36"/>
  <c r="P806" i="36"/>
  <c r="P805" i="36"/>
  <c r="P804" i="36"/>
  <c r="P803" i="36"/>
  <c r="P802" i="36"/>
  <c r="P801" i="36"/>
  <c r="P800" i="36"/>
  <c r="P799" i="36"/>
  <c r="P798" i="36"/>
  <c r="P797" i="36"/>
  <c r="P796" i="36"/>
  <c r="P795" i="36"/>
  <c r="P794" i="36"/>
  <c r="P793" i="36"/>
  <c r="P792" i="36"/>
  <c r="P791" i="36"/>
  <c r="P790" i="36"/>
  <c r="P789" i="36"/>
  <c r="P788" i="36"/>
  <c r="P787" i="36"/>
  <c r="P786" i="36"/>
  <c r="P785" i="36"/>
  <c r="P784" i="36"/>
  <c r="P783" i="36"/>
  <c r="P782" i="36"/>
  <c r="P781" i="36"/>
  <c r="P780" i="36"/>
  <c r="P779" i="36"/>
  <c r="P778" i="36"/>
  <c r="P777" i="36"/>
  <c r="P776" i="36"/>
  <c r="P775" i="36"/>
  <c r="P774" i="36"/>
  <c r="P773" i="36"/>
  <c r="P772" i="36"/>
  <c r="P771" i="36"/>
  <c r="P770" i="36"/>
  <c r="P769" i="36"/>
  <c r="P768" i="36"/>
  <c r="P767" i="36"/>
  <c r="P766" i="36"/>
  <c r="P765" i="36"/>
  <c r="P764" i="36"/>
  <c r="P763" i="36"/>
  <c r="P762" i="36"/>
  <c r="P761" i="36"/>
  <c r="P760" i="36"/>
  <c r="P759" i="36"/>
  <c r="P758" i="36"/>
  <c r="P757" i="36"/>
  <c r="P756" i="36"/>
  <c r="P755" i="36"/>
  <c r="P754" i="36"/>
  <c r="P753" i="36"/>
  <c r="P752" i="36"/>
  <c r="P751" i="36"/>
  <c r="P750" i="36"/>
  <c r="P749" i="36"/>
  <c r="P748" i="36"/>
  <c r="P747" i="36"/>
  <c r="P746" i="36"/>
  <c r="P745" i="36"/>
  <c r="P744" i="36"/>
  <c r="P743" i="36"/>
  <c r="P742" i="36"/>
  <c r="P741" i="36"/>
  <c r="P740" i="36"/>
  <c r="P739" i="36"/>
  <c r="P738" i="36"/>
  <c r="P737" i="36"/>
  <c r="P736" i="36"/>
  <c r="P735" i="36"/>
  <c r="P734" i="36"/>
  <c r="P733" i="36"/>
  <c r="P732" i="36"/>
  <c r="P731" i="36"/>
  <c r="P730" i="36"/>
  <c r="P729" i="36"/>
  <c r="P728" i="36"/>
  <c r="P727" i="36"/>
  <c r="P726" i="36"/>
  <c r="P725" i="36"/>
  <c r="P724" i="36"/>
  <c r="P723" i="36"/>
  <c r="P722" i="36"/>
  <c r="P721" i="36"/>
  <c r="P720" i="36"/>
  <c r="P719" i="36"/>
  <c r="P718" i="36"/>
  <c r="P717" i="36"/>
  <c r="P716" i="36"/>
  <c r="P715" i="36"/>
  <c r="P714" i="36"/>
  <c r="P713" i="36"/>
  <c r="P712" i="36"/>
  <c r="P711" i="36"/>
  <c r="P710" i="36"/>
  <c r="P709" i="36"/>
  <c r="P708" i="36"/>
  <c r="P707" i="36"/>
  <c r="P706" i="36"/>
  <c r="P705" i="36"/>
  <c r="P704" i="36"/>
  <c r="P703" i="36"/>
  <c r="P702" i="36"/>
  <c r="P701" i="36"/>
  <c r="P700" i="36"/>
  <c r="P699" i="36"/>
  <c r="P698" i="36"/>
  <c r="P697" i="36"/>
  <c r="P696" i="36"/>
  <c r="P695" i="36"/>
  <c r="P694" i="36"/>
  <c r="P693" i="36"/>
  <c r="P692" i="36"/>
  <c r="P691" i="36"/>
  <c r="P690" i="36"/>
  <c r="P689" i="36"/>
  <c r="P688" i="36"/>
  <c r="P687" i="36"/>
  <c r="P686" i="36"/>
  <c r="P685" i="36"/>
  <c r="P684" i="36"/>
  <c r="P683" i="36"/>
  <c r="P682" i="36"/>
  <c r="P681" i="36"/>
  <c r="P680" i="36"/>
  <c r="P679" i="36"/>
  <c r="P678" i="36"/>
  <c r="P677" i="36"/>
  <c r="P676" i="36"/>
  <c r="P675" i="36"/>
  <c r="P674" i="36"/>
  <c r="P673" i="36"/>
  <c r="P672" i="36"/>
  <c r="P671" i="36"/>
  <c r="P670" i="36"/>
  <c r="P669" i="36"/>
  <c r="P668" i="36"/>
  <c r="P667" i="36"/>
  <c r="P666" i="36"/>
  <c r="P665" i="36"/>
  <c r="P664" i="36"/>
  <c r="P663" i="36"/>
  <c r="P662" i="36"/>
  <c r="P661" i="36"/>
  <c r="P660" i="36"/>
  <c r="P659" i="36"/>
  <c r="P658" i="36"/>
  <c r="P657" i="36"/>
  <c r="P656" i="36"/>
  <c r="P655" i="36"/>
  <c r="P654" i="36"/>
  <c r="P653" i="36"/>
  <c r="P652" i="36"/>
  <c r="P651" i="36"/>
  <c r="P650" i="36"/>
  <c r="P649" i="36"/>
  <c r="P648" i="36"/>
  <c r="P647" i="36"/>
  <c r="P646" i="36"/>
  <c r="P645" i="36"/>
  <c r="P644" i="36"/>
  <c r="P643" i="36"/>
  <c r="P642" i="36"/>
  <c r="P641" i="36"/>
  <c r="P640" i="36"/>
  <c r="P639" i="36"/>
  <c r="P638" i="36"/>
  <c r="P637" i="36"/>
  <c r="P636" i="36"/>
  <c r="P635" i="36"/>
  <c r="P634" i="36"/>
  <c r="P633" i="36"/>
  <c r="P632" i="36"/>
  <c r="P631" i="36"/>
  <c r="P630" i="36"/>
  <c r="P629" i="36"/>
  <c r="P628" i="36"/>
  <c r="P627" i="36"/>
  <c r="P626" i="36"/>
  <c r="P625" i="36"/>
  <c r="P624" i="36"/>
  <c r="P623" i="36"/>
  <c r="P622" i="36"/>
  <c r="P621" i="36"/>
  <c r="P620" i="36"/>
  <c r="P619" i="36"/>
  <c r="P618" i="36"/>
  <c r="P617" i="36"/>
  <c r="P616" i="36"/>
  <c r="P615" i="36"/>
  <c r="P614" i="36"/>
  <c r="P613" i="36"/>
  <c r="P612" i="36"/>
  <c r="P611" i="36"/>
  <c r="P610" i="36"/>
  <c r="P609" i="36"/>
  <c r="P608" i="36"/>
  <c r="P607" i="36"/>
  <c r="P606" i="36"/>
  <c r="P605" i="36"/>
  <c r="P604" i="36"/>
  <c r="P603" i="36"/>
  <c r="P602" i="36"/>
  <c r="P601" i="36"/>
  <c r="P600" i="36"/>
  <c r="P599" i="36"/>
  <c r="P598" i="36"/>
  <c r="P597" i="36"/>
  <c r="P596" i="36"/>
  <c r="P595" i="36"/>
  <c r="P594" i="36"/>
  <c r="P593" i="36"/>
  <c r="P592" i="36"/>
  <c r="P591" i="36"/>
  <c r="P590" i="36"/>
  <c r="P589" i="36"/>
  <c r="P588" i="36"/>
  <c r="P587" i="36"/>
  <c r="P586" i="36"/>
  <c r="P585" i="36"/>
  <c r="P584" i="36"/>
  <c r="P583" i="36"/>
  <c r="P582" i="36"/>
  <c r="P581" i="36"/>
  <c r="P580" i="36"/>
  <c r="P579" i="36"/>
  <c r="P578" i="36"/>
  <c r="P577" i="36"/>
  <c r="P576" i="36"/>
  <c r="P575" i="36"/>
  <c r="P574" i="36"/>
  <c r="P573" i="36"/>
  <c r="P572" i="36"/>
  <c r="P571" i="36"/>
  <c r="P570" i="36"/>
  <c r="P569" i="36"/>
  <c r="P568" i="36"/>
  <c r="P567" i="36"/>
  <c r="P566" i="36"/>
  <c r="P565" i="36"/>
  <c r="P564" i="36"/>
  <c r="P563" i="36"/>
  <c r="P562" i="36"/>
  <c r="P561" i="36"/>
  <c r="P560" i="36"/>
  <c r="P559" i="36"/>
  <c r="P558" i="36"/>
  <c r="P557" i="36"/>
  <c r="P556" i="36"/>
  <c r="P555" i="36"/>
  <c r="P554" i="36"/>
  <c r="P553" i="36"/>
  <c r="P552" i="36"/>
  <c r="P551" i="36"/>
  <c r="P550" i="36"/>
  <c r="P549" i="36"/>
  <c r="P548" i="36"/>
  <c r="P547" i="36"/>
  <c r="P546" i="36"/>
  <c r="P545" i="36"/>
  <c r="P544" i="36"/>
  <c r="P543" i="36"/>
  <c r="P542" i="36"/>
  <c r="P541" i="36"/>
  <c r="P540" i="36"/>
  <c r="P539" i="36"/>
  <c r="P538" i="36"/>
  <c r="P537" i="36"/>
  <c r="P536" i="36"/>
  <c r="P535" i="36"/>
  <c r="P534" i="36"/>
  <c r="P533" i="36"/>
  <c r="P532" i="36"/>
  <c r="P531" i="36"/>
  <c r="P530" i="36"/>
  <c r="P529" i="36"/>
  <c r="P528" i="36"/>
  <c r="P527" i="36"/>
  <c r="P526" i="36"/>
  <c r="P525" i="36"/>
  <c r="P524" i="36"/>
  <c r="P523" i="36"/>
  <c r="P522" i="36"/>
  <c r="P521" i="36"/>
  <c r="P520" i="36"/>
  <c r="P519" i="36"/>
  <c r="P518" i="36"/>
  <c r="P517" i="36"/>
  <c r="P516" i="36"/>
  <c r="P515" i="36"/>
  <c r="P514" i="36"/>
  <c r="P513" i="36"/>
  <c r="P512" i="36"/>
  <c r="P511" i="36"/>
  <c r="P510" i="36"/>
  <c r="P509" i="36"/>
  <c r="P508" i="36"/>
  <c r="P507" i="36"/>
  <c r="P506" i="36"/>
  <c r="P505" i="36"/>
  <c r="P504" i="36"/>
  <c r="P503" i="36"/>
  <c r="P502" i="36"/>
  <c r="P501" i="36"/>
  <c r="P500" i="36"/>
  <c r="P499" i="36"/>
  <c r="P498" i="36"/>
  <c r="P497" i="36"/>
  <c r="P496" i="36"/>
  <c r="P495" i="36"/>
  <c r="P494" i="36"/>
  <c r="P493" i="36"/>
  <c r="P492" i="36"/>
  <c r="P491" i="36"/>
  <c r="P490" i="36"/>
  <c r="P489" i="36"/>
  <c r="P488" i="36"/>
  <c r="P487" i="36"/>
  <c r="P486" i="36"/>
  <c r="P485" i="36"/>
  <c r="P484" i="36"/>
  <c r="P483" i="36"/>
  <c r="P482" i="36"/>
  <c r="P481" i="36"/>
  <c r="P480" i="36"/>
  <c r="P479" i="36"/>
  <c r="P478" i="36"/>
  <c r="P477" i="36"/>
  <c r="P476" i="36"/>
  <c r="P475" i="36"/>
  <c r="P474" i="36"/>
  <c r="P473" i="36"/>
  <c r="P472" i="36"/>
  <c r="P471" i="36"/>
  <c r="P470" i="36"/>
  <c r="P469" i="36"/>
  <c r="P468" i="36"/>
  <c r="P467" i="36"/>
  <c r="P466" i="36"/>
  <c r="P465" i="36"/>
  <c r="P464" i="36"/>
  <c r="P463" i="36"/>
  <c r="P462" i="36"/>
  <c r="P461" i="36"/>
  <c r="P460" i="36"/>
  <c r="P459" i="36"/>
  <c r="P458" i="36"/>
  <c r="P457" i="36"/>
  <c r="P456" i="36"/>
  <c r="P455" i="36"/>
  <c r="P454" i="36"/>
  <c r="P453" i="36"/>
  <c r="P452" i="36"/>
  <c r="P451" i="36"/>
  <c r="P450" i="36"/>
  <c r="P449" i="36"/>
  <c r="P448" i="36"/>
  <c r="P447" i="36"/>
  <c r="P446" i="36"/>
  <c r="P445" i="36"/>
  <c r="P444" i="36"/>
  <c r="P443" i="36"/>
  <c r="P442" i="36"/>
  <c r="P441" i="36"/>
  <c r="P440" i="36"/>
  <c r="P439" i="36"/>
  <c r="P438" i="36"/>
  <c r="P437" i="36"/>
  <c r="P436" i="36"/>
  <c r="P435" i="36"/>
  <c r="P434" i="36"/>
  <c r="P433" i="36"/>
  <c r="P432" i="36"/>
  <c r="P431" i="36"/>
  <c r="P430" i="36"/>
  <c r="P429" i="36"/>
  <c r="P428" i="36"/>
  <c r="P427" i="36"/>
  <c r="P426" i="36"/>
  <c r="P425" i="36"/>
  <c r="P424" i="36"/>
  <c r="P423" i="36"/>
  <c r="P422" i="36"/>
  <c r="P421" i="36"/>
  <c r="P420" i="36"/>
  <c r="P419" i="36"/>
  <c r="P418" i="36"/>
  <c r="P417" i="36"/>
  <c r="P416" i="36"/>
  <c r="P415" i="36"/>
  <c r="P414" i="36"/>
  <c r="P413" i="36"/>
  <c r="P412" i="36"/>
  <c r="P411" i="36"/>
  <c r="P410" i="36"/>
  <c r="P409" i="36"/>
  <c r="P408" i="36"/>
  <c r="P407" i="36"/>
  <c r="P406" i="36"/>
  <c r="P405" i="36"/>
  <c r="P404" i="36"/>
  <c r="P403" i="36"/>
  <c r="P402" i="36"/>
  <c r="P401" i="36"/>
  <c r="P400" i="36"/>
  <c r="P399" i="36"/>
  <c r="P398" i="36"/>
  <c r="P397" i="36"/>
  <c r="P396" i="36"/>
  <c r="P395" i="36"/>
  <c r="P394" i="36"/>
  <c r="P393" i="36"/>
  <c r="P392" i="36"/>
  <c r="P391" i="36"/>
  <c r="P390" i="36"/>
  <c r="P389" i="36"/>
  <c r="P388" i="36"/>
  <c r="P387" i="36"/>
  <c r="P386" i="36"/>
  <c r="P385" i="36"/>
  <c r="P384" i="36"/>
  <c r="P383" i="36"/>
  <c r="P382" i="36"/>
  <c r="P381" i="36"/>
  <c r="P380" i="36"/>
  <c r="P379" i="36"/>
  <c r="P378" i="36"/>
  <c r="P377" i="36"/>
  <c r="P376" i="36"/>
  <c r="P375" i="36"/>
  <c r="P374" i="36"/>
  <c r="P373" i="36"/>
  <c r="P372" i="36"/>
  <c r="P371" i="36"/>
  <c r="P370" i="36"/>
  <c r="P369" i="36"/>
  <c r="P368" i="36"/>
  <c r="P367" i="36"/>
  <c r="P366" i="36"/>
  <c r="P365" i="36"/>
  <c r="P364" i="36"/>
  <c r="P363" i="36"/>
  <c r="P362" i="36"/>
  <c r="P361" i="36"/>
  <c r="P360" i="36"/>
  <c r="P359" i="36"/>
  <c r="P358" i="36"/>
  <c r="P357" i="36"/>
  <c r="P356" i="36"/>
  <c r="P355" i="36"/>
  <c r="P354" i="36"/>
  <c r="P353" i="36"/>
  <c r="P352" i="36"/>
  <c r="P351" i="36"/>
  <c r="P350" i="36"/>
  <c r="P349" i="36"/>
  <c r="P348" i="36"/>
  <c r="P347" i="36"/>
  <c r="P346" i="36"/>
  <c r="P345" i="36"/>
  <c r="P344" i="36"/>
  <c r="P343" i="36"/>
  <c r="P342" i="36"/>
  <c r="P341" i="36"/>
  <c r="P340" i="36"/>
  <c r="P339" i="36"/>
  <c r="P338" i="36"/>
  <c r="P337" i="36"/>
  <c r="P336" i="36"/>
  <c r="P335" i="36"/>
  <c r="P334" i="36"/>
  <c r="P333" i="36"/>
  <c r="P332" i="36"/>
  <c r="P331" i="36"/>
  <c r="P330" i="36"/>
  <c r="P329" i="36"/>
  <c r="P328" i="36"/>
  <c r="P327" i="36"/>
  <c r="P326" i="36"/>
  <c r="P325" i="36"/>
  <c r="P324" i="36"/>
  <c r="P323" i="36"/>
  <c r="P322" i="36"/>
  <c r="P321" i="36"/>
  <c r="P320" i="36"/>
  <c r="P319" i="36"/>
  <c r="P318" i="36"/>
  <c r="P317" i="36"/>
  <c r="P316" i="36"/>
  <c r="P315" i="36"/>
  <c r="P314" i="36"/>
  <c r="P313" i="36"/>
  <c r="P312" i="36"/>
  <c r="P311" i="36"/>
  <c r="P310" i="36"/>
  <c r="P309" i="36"/>
  <c r="P308" i="36"/>
  <c r="P307" i="36"/>
  <c r="P306" i="36"/>
  <c r="P305" i="36"/>
  <c r="P304" i="36"/>
  <c r="P303" i="36"/>
  <c r="P302" i="36"/>
  <c r="P301" i="36"/>
  <c r="P300" i="36"/>
  <c r="P299" i="36"/>
  <c r="P298" i="36"/>
  <c r="P297" i="36"/>
  <c r="P296" i="36"/>
  <c r="P295" i="36"/>
  <c r="P294" i="36"/>
  <c r="P293" i="36"/>
  <c r="P292" i="36"/>
  <c r="P291" i="36"/>
  <c r="P290" i="36"/>
  <c r="P289" i="36"/>
  <c r="P288" i="36"/>
  <c r="P287" i="36"/>
  <c r="P286" i="36"/>
  <c r="P285" i="36"/>
  <c r="P284" i="36"/>
  <c r="P283" i="36"/>
  <c r="P282" i="36"/>
  <c r="P281" i="36"/>
  <c r="P280" i="36"/>
  <c r="P279" i="36"/>
  <c r="P278" i="36"/>
  <c r="P277" i="36"/>
  <c r="P276" i="36"/>
  <c r="P275" i="36"/>
  <c r="P274" i="36"/>
  <c r="P273" i="36"/>
  <c r="P272" i="36"/>
  <c r="P271" i="36"/>
  <c r="P270" i="36"/>
  <c r="P269" i="36"/>
  <c r="P268" i="36"/>
  <c r="P267" i="36"/>
  <c r="P266" i="36"/>
  <c r="P265" i="36"/>
  <c r="P264" i="36"/>
  <c r="P263" i="36"/>
  <c r="P262" i="36"/>
  <c r="P261" i="36"/>
  <c r="P260" i="36"/>
  <c r="P259" i="36"/>
  <c r="P258" i="36"/>
  <c r="P257" i="36"/>
  <c r="P256" i="36"/>
  <c r="P255" i="36"/>
  <c r="P254" i="36"/>
  <c r="P253" i="36"/>
  <c r="P252" i="36"/>
  <c r="P251" i="36"/>
  <c r="P250" i="36"/>
  <c r="P249" i="36"/>
  <c r="P248" i="36"/>
  <c r="P247" i="36"/>
  <c r="P246" i="36"/>
  <c r="P245" i="36"/>
  <c r="P244" i="36"/>
  <c r="P243" i="36"/>
  <c r="P242" i="36"/>
  <c r="P241" i="36"/>
  <c r="P240" i="36"/>
  <c r="P239" i="36"/>
  <c r="P238" i="36"/>
  <c r="P237" i="36"/>
  <c r="P236" i="36"/>
  <c r="P235" i="36"/>
  <c r="P234" i="36"/>
  <c r="P233" i="36"/>
  <c r="P232" i="36"/>
  <c r="P231" i="36"/>
  <c r="P230" i="36"/>
  <c r="P229" i="36"/>
  <c r="P228" i="36"/>
  <c r="P227" i="36"/>
  <c r="P226" i="36"/>
  <c r="P225" i="36"/>
  <c r="P224" i="36"/>
  <c r="P223" i="36"/>
  <c r="P222" i="36"/>
  <c r="P221" i="36"/>
  <c r="P220" i="36"/>
  <c r="P219" i="36"/>
  <c r="P218" i="36"/>
  <c r="P217" i="36"/>
  <c r="P216" i="36"/>
  <c r="P215" i="36"/>
  <c r="P214" i="36"/>
  <c r="P213" i="36"/>
  <c r="P212" i="36"/>
  <c r="P211" i="36"/>
  <c r="P210" i="36"/>
  <c r="P209" i="36"/>
  <c r="P208" i="36"/>
  <c r="P207" i="36"/>
  <c r="P206" i="36"/>
  <c r="P205" i="36"/>
  <c r="P204" i="36"/>
  <c r="P203" i="36"/>
  <c r="P202" i="36"/>
  <c r="P201" i="36"/>
  <c r="P200" i="36"/>
  <c r="P199" i="36"/>
  <c r="P198" i="36"/>
  <c r="P197" i="36"/>
  <c r="P196" i="36"/>
  <c r="P195" i="36"/>
  <c r="P194" i="36"/>
  <c r="P193" i="36"/>
  <c r="P192" i="36"/>
  <c r="P191" i="36"/>
  <c r="P190" i="36"/>
  <c r="P189" i="36"/>
  <c r="P188" i="36"/>
  <c r="P187" i="36"/>
  <c r="P186" i="36"/>
  <c r="P185" i="36"/>
  <c r="P184" i="36"/>
  <c r="P183" i="36"/>
  <c r="P182" i="36"/>
  <c r="P181" i="36"/>
  <c r="P180" i="36"/>
  <c r="P179" i="36"/>
  <c r="P178" i="36"/>
  <c r="P177" i="36"/>
  <c r="P176" i="36"/>
  <c r="P175" i="36"/>
  <c r="P174" i="36"/>
  <c r="P173" i="36"/>
  <c r="P172" i="36"/>
  <c r="P171" i="36"/>
  <c r="P170" i="36"/>
  <c r="P169" i="36"/>
  <c r="P168" i="36"/>
  <c r="P167" i="36"/>
  <c r="P166" i="36"/>
  <c r="P165" i="36"/>
  <c r="P164" i="36"/>
  <c r="P163" i="36"/>
  <c r="P162" i="36"/>
  <c r="P161" i="36"/>
  <c r="P160" i="36"/>
  <c r="P159" i="36"/>
  <c r="P158" i="36"/>
  <c r="P157" i="36"/>
  <c r="P156" i="36"/>
  <c r="P155" i="36"/>
  <c r="P154" i="36"/>
  <c r="P153" i="36"/>
  <c r="P152" i="36"/>
  <c r="P151" i="36"/>
  <c r="P150" i="36"/>
  <c r="P149" i="36"/>
  <c r="P148" i="36"/>
  <c r="P147" i="36"/>
  <c r="P146" i="36"/>
  <c r="P145" i="36"/>
  <c r="P144" i="36"/>
  <c r="P143" i="36"/>
  <c r="P142" i="36"/>
  <c r="P141" i="36"/>
  <c r="P140" i="36"/>
  <c r="P139" i="36"/>
  <c r="P138" i="36"/>
  <c r="P137" i="36"/>
  <c r="P136" i="36"/>
  <c r="P135" i="36"/>
  <c r="P134" i="36"/>
  <c r="P133" i="36"/>
  <c r="P132" i="36"/>
  <c r="P131" i="36"/>
  <c r="P130" i="36"/>
  <c r="P129" i="36"/>
  <c r="P128" i="36"/>
  <c r="P127" i="36"/>
  <c r="P126" i="36"/>
  <c r="P125" i="36"/>
  <c r="P124" i="36"/>
  <c r="P123" i="36"/>
  <c r="P122" i="36"/>
  <c r="P121" i="36"/>
  <c r="P120" i="36"/>
  <c r="P119" i="36"/>
  <c r="P118" i="36"/>
  <c r="P117" i="36"/>
  <c r="P116" i="36"/>
  <c r="P115" i="36"/>
  <c r="P114" i="36"/>
  <c r="P113" i="36"/>
  <c r="P112" i="36"/>
  <c r="P111" i="36"/>
  <c r="P110" i="36"/>
  <c r="P109" i="36"/>
  <c r="P108" i="36"/>
  <c r="P107" i="36"/>
  <c r="P106" i="36"/>
  <c r="P105" i="36"/>
  <c r="P104" i="36"/>
  <c r="P103" i="36"/>
  <c r="P102" i="36"/>
  <c r="P101" i="36"/>
  <c r="P100" i="36"/>
  <c r="P99" i="36"/>
  <c r="P98" i="36"/>
  <c r="P97" i="36"/>
  <c r="P96" i="36"/>
  <c r="P95" i="36"/>
  <c r="P94" i="36"/>
  <c r="P93" i="36"/>
  <c r="P92" i="36"/>
  <c r="P91" i="36"/>
  <c r="P90" i="36"/>
  <c r="P89" i="36"/>
  <c r="P88" i="36"/>
  <c r="P87" i="36"/>
  <c r="P86" i="36"/>
  <c r="P85" i="36"/>
  <c r="P84" i="36"/>
  <c r="P83" i="36"/>
  <c r="P82" i="36"/>
  <c r="P81" i="36"/>
  <c r="P80" i="36"/>
  <c r="P79" i="36"/>
  <c r="P78" i="36"/>
  <c r="P77" i="36"/>
  <c r="P76" i="36"/>
  <c r="P75" i="36"/>
  <c r="P74" i="36"/>
  <c r="P73" i="36"/>
  <c r="P72" i="36"/>
  <c r="P71" i="36"/>
  <c r="P70" i="36"/>
  <c r="P69" i="36"/>
  <c r="P68" i="36"/>
  <c r="P67" i="36"/>
  <c r="P66" i="36"/>
  <c r="P65" i="36"/>
  <c r="P64" i="36"/>
  <c r="P63" i="36"/>
  <c r="P62" i="36"/>
  <c r="P61" i="36"/>
  <c r="P60" i="36"/>
  <c r="P59" i="36"/>
  <c r="P58" i="36"/>
  <c r="P57" i="36"/>
  <c r="P56" i="36"/>
  <c r="P55" i="36"/>
  <c r="P54" i="36"/>
  <c r="P53" i="36"/>
  <c r="P52" i="36"/>
  <c r="P51" i="36"/>
  <c r="P50" i="36"/>
  <c r="P49" i="36"/>
  <c r="P48" i="36"/>
  <c r="P47" i="36"/>
  <c r="P46" i="36"/>
  <c r="P45" i="36"/>
  <c r="P44" i="36"/>
  <c r="P43" i="36"/>
  <c r="P42" i="36"/>
  <c r="P41" i="36"/>
  <c r="P40" i="36"/>
  <c r="O40" i="36" s="1"/>
  <c r="P39" i="36"/>
  <c r="O39" i="36" s="1"/>
  <c r="P38" i="36"/>
  <c r="O38" i="36" s="1"/>
  <c r="P37" i="36"/>
  <c r="O37" i="36" s="1"/>
  <c r="P36" i="36"/>
  <c r="O36" i="36" s="1"/>
  <c r="E7" i="36"/>
  <c r="FA1034" i="41"/>
  <c r="FB1034" i="41" s="1"/>
  <c r="FA1033" i="41"/>
  <c r="FB1033" i="41" s="1"/>
  <c r="FA1032" i="41"/>
  <c r="FB1032" i="41" s="1"/>
  <c r="FA1031" i="41"/>
  <c r="FB1031" i="41" s="1"/>
  <c r="FA1030" i="41"/>
  <c r="FB1030" i="41" s="1"/>
  <c r="FA1029" i="41"/>
  <c r="FB1029" i="41"/>
  <c r="FA1028" i="41"/>
  <c r="FB1028" i="41" s="1"/>
  <c r="FA1027" i="41"/>
  <c r="FB1027" i="41" s="1"/>
  <c r="FA1026" i="41"/>
  <c r="FB1026" i="41" s="1"/>
  <c r="FA1025" i="41"/>
  <c r="FB1025" i="41" s="1"/>
  <c r="FA1024" i="41"/>
  <c r="FB1024" i="41" s="1"/>
  <c r="FA1023" i="41"/>
  <c r="FB1023" i="41" s="1"/>
  <c r="FA1022" i="41"/>
  <c r="FB1022" i="41" s="1"/>
  <c r="FA1021" i="41"/>
  <c r="FB1021" i="41" s="1"/>
  <c r="FA1020" i="41"/>
  <c r="FB1020" i="41" s="1"/>
  <c r="FA1019" i="41"/>
  <c r="FB1019" i="41" s="1"/>
  <c r="FA1018" i="41"/>
  <c r="FB1018" i="41" s="1"/>
  <c r="FA1017" i="41"/>
  <c r="FB1017" i="41" s="1"/>
  <c r="FA1016" i="41"/>
  <c r="FB1016" i="41" s="1"/>
  <c r="FA1015" i="41"/>
  <c r="FB1015" i="41" s="1"/>
  <c r="FA1014" i="41"/>
  <c r="FB1014" i="41"/>
  <c r="FA1013" i="41"/>
  <c r="FB1013" i="41" s="1"/>
  <c r="FA1012" i="41"/>
  <c r="FB1012" i="41" s="1"/>
  <c r="FA1011" i="41"/>
  <c r="FB1011" i="41" s="1"/>
  <c r="FA1010" i="41"/>
  <c r="FB1010" i="41" s="1"/>
  <c r="FA1009" i="41"/>
  <c r="FB1009" i="41" s="1"/>
  <c r="FA1008" i="41"/>
  <c r="FB1008" i="41" s="1"/>
  <c r="FA1007" i="41"/>
  <c r="FB1007" i="41" s="1"/>
  <c r="FA1006" i="41"/>
  <c r="FB1006" i="41" s="1"/>
  <c r="FA1005" i="41"/>
  <c r="FB1005" i="41" s="1"/>
  <c r="FA1004" i="41"/>
  <c r="FB1004" i="41" s="1"/>
  <c r="FA1003" i="41"/>
  <c r="FB1003" i="41" s="1"/>
  <c r="FA1002" i="41"/>
  <c r="FB1002" i="41" s="1"/>
  <c r="FA1001" i="41"/>
  <c r="FB1001" i="41" s="1"/>
  <c r="FA1000" i="41"/>
  <c r="FB1000" i="41" s="1"/>
  <c r="FA999" i="41"/>
  <c r="FB999" i="41" s="1"/>
  <c r="FA998" i="41"/>
  <c r="FB998" i="41" s="1"/>
  <c r="FA997" i="41"/>
  <c r="FB997" i="41" s="1"/>
  <c r="FA996" i="41"/>
  <c r="FB996" i="41" s="1"/>
  <c r="FA995" i="41"/>
  <c r="FB995" i="41" s="1"/>
  <c r="FA994" i="41"/>
  <c r="FB994" i="41" s="1"/>
  <c r="FA993" i="41"/>
  <c r="FB993" i="41" s="1"/>
  <c r="FA992" i="41"/>
  <c r="FB992" i="41" s="1"/>
  <c r="FA991" i="41"/>
  <c r="FB991" i="41" s="1"/>
  <c r="FA990" i="41"/>
  <c r="FB990" i="41" s="1"/>
  <c r="FA989" i="41"/>
  <c r="FB989" i="41" s="1"/>
  <c r="FA988" i="41"/>
  <c r="FB988" i="41" s="1"/>
  <c r="FA987" i="41"/>
  <c r="FB987" i="41" s="1"/>
  <c r="FA986" i="41"/>
  <c r="FB986" i="41" s="1"/>
  <c r="FA985" i="41"/>
  <c r="FB985" i="41" s="1"/>
  <c r="FA984" i="41"/>
  <c r="FB984" i="41" s="1"/>
  <c r="FA983" i="41"/>
  <c r="FB983" i="41" s="1"/>
  <c r="FA982" i="41"/>
  <c r="FB982" i="41" s="1"/>
  <c r="FA981" i="41"/>
  <c r="FB981" i="41"/>
  <c r="FA980" i="41"/>
  <c r="FB980" i="41" s="1"/>
  <c r="FA979" i="41"/>
  <c r="FB979" i="41" s="1"/>
  <c r="FA978" i="41"/>
  <c r="FB978" i="41" s="1"/>
  <c r="FA977" i="41"/>
  <c r="FB977" i="41" s="1"/>
  <c r="FA976" i="41"/>
  <c r="FB976" i="41" s="1"/>
  <c r="FA975" i="41"/>
  <c r="FB975" i="41" s="1"/>
  <c r="FA974" i="41"/>
  <c r="FB974" i="41" s="1"/>
  <c r="FA973" i="41"/>
  <c r="FB973" i="41"/>
  <c r="FA972" i="41"/>
  <c r="FB972" i="41" s="1"/>
  <c r="FA971" i="41"/>
  <c r="FB971" i="41" s="1"/>
  <c r="FA970" i="41"/>
  <c r="FB970" i="41" s="1"/>
  <c r="FA969" i="41"/>
  <c r="FB969" i="41" s="1"/>
  <c r="FA968" i="41"/>
  <c r="FB968" i="41" s="1"/>
  <c r="FA967" i="41"/>
  <c r="FB967" i="41" s="1"/>
  <c r="FA966" i="41"/>
  <c r="FB966" i="41" s="1"/>
  <c r="FA965" i="41"/>
  <c r="FB965" i="41" s="1"/>
  <c r="FA964" i="41"/>
  <c r="FB964" i="41" s="1"/>
  <c r="FA963" i="41"/>
  <c r="FB963" i="41" s="1"/>
  <c r="FA962" i="41"/>
  <c r="FB962" i="41" s="1"/>
  <c r="FA961" i="41"/>
  <c r="FB961" i="41" s="1"/>
  <c r="FA960" i="41"/>
  <c r="FB960" i="41" s="1"/>
  <c r="FA959" i="41"/>
  <c r="FB959" i="41" s="1"/>
  <c r="FA958" i="41"/>
  <c r="FB958" i="41" s="1"/>
  <c r="FA957" i="41"/>
  <c r="FB957" i="41" s="1"/>
  <c r="FA956" i="41"/>
  <c r="FB956" i="41"/>
  <c r="FA955" i="41"/>
  <c r="FB955" i="41" s="1"/>
  <c r="FA954" i="41"/>
  <c r="FB954" i="41" s="1"/>
  <c r="FA953" i="41"/>
  <c r="FB953" i="41" s="1"/>
  <c r="FA952" i="41"/>
  <c r="FB952" i="41" s="1"/>
  <c r="FA951" i="41"/>
  <c r="FB951" i="41" s="1"/>
  <c r="FA950" i="41"/>
  <c r="FB950" i="41" s="1"/>
  <c r="FA949" i="41"/>
  <c r="FB949" i="41" s="1"/>
  <c r="FA948" i="41"/>
  <c r="FB948" i="41" s="1"/>
  <c r="FA947" i="41"/>
  <c r="FB947" i="41" s="1"/>
  <c r="FA946" i="41"/>
  <c r="FB946" i="41" s="1"/>
  <c r="FA945" i="41"/>
  <c r="FB945" i="41" s="1"/>
  <c r="FA944" i="41"/>
  <c r="FB944" i="41" s="1"/>
  <c r="FA943" i="41"/>
  <c r="FB943" i="41" s="1"/>
  <c r="FA942" i="41"/>
  <c r="FB942" i="41" s="1"/>
  <c r="FA941" i="41"/>
  <c r="FB941" i="41" s="1"/>
  <c r="FA940" i="41"/>
  <c r="FB940" i="41" s="1"/>
  <c r="FA939" i="41"/>
  <c r="FB939" i="41" s="1"/>
  <c r="FA938" i="41"/>
  <c r="FB938" i="41" s="1"/>
  <c r="FA937" i="41"/>
  <c r="FB937" i="41" s="1"/>
  <c r="FA936" i="41"/>
  <c r="FB936" i="41" s="1"/>
  <c r="FA935" i="41"/>
  <c r="FB935" i="41" s="1"/>
  <c r="FA934" i="41"/>
  <c r="FB934" i="41" s="1"/>
  <c r="FA933" i="41"/>
  <c r="FB933" i="41" s="1"/>
  <c r="FA932" i="41"/>
  <c r="FB932" i="41" s="1"/>
  <c r="FA931" i="41"/>
  <c r="FB931" i="41" s="1"/>
  <c r="FA930" i="41"/>
  <c r="FB930" i="41" s="1"/>
  <c r="FA929" i="41"/>
  <c r="FB929" i="41" s="1"/>
  <c r="FA928" i="41"/>
  <c r="FB928" i="41" s="1"/>
  <c r="FA927" i="41"/>
  <c r="FB927" i="41" s="1"/>
  <c r="FA926" i="41"/>
  <c r="FB926" i="41" s="1"/>
  <c r="FA925" i="41"/>
  <c r="FB925" i="41" s="1"/>
  <c r="FA924" i="41"/>
  <c r="FB924" i="41" s="1"/>
  <c r="FA923" i="41"/>
  <c r="FB923" i="41" s="1"/>
  <c r="FA922" i="41"/>
  <c r="FB922" i="41" s="1"/>
  <c r="FA921" i="41"/>
  <c r="FB921" i="41" s="1"/>
  <c r="FA920" i="41"/>
  <c r="FB920" i="41" s="1"/>
  <c r="FA919" i="41"/>
  <c r="FB919" i="41" s="1"/>
  <c r="FA918" i="41"/>
  <c r="FB918" i="41" s="1"/>
  <c r="FA917" i="41"/>
  <c r="FB917" i="41" s="1"/>
  <c r="FA916" i="41"/>
  <c r="FB916" i="41" s="1"/>
  <c r="FA915" i="41"/>
  <c r="FB915" i="41" s="1"/>
  <c r="FA914" i="41"/>
  <c r="FB914" i="41" s="1"/>
  <c r="FA913" i="41"/>
  <c r="FB913" i="41" s="1"/>
  <c r="FA912" i="41"/>
  <c r="FB912" i="41" s="1"/>
  <c r="FA911" i="41"/>
  <c r="FB911" i="41" s="1"/>
  <c r="FA910" i="41"/>
  <c r="FB910" i="41" s="1"/>
  <c r="FA909" i="41"/>
  <c r="FB909" i="41"/>
  <c r="FA908" i="41"/>
  <c r="FB908" i="41" s="1"/>
  <c r="FA907" i="41"/>
  <c r="FB907" i="41" s="1"/>
  <c r="FA906" i="41"/>
  <c r="FB906" i="41" s="1"/>
  <c r="FA905" i="41"/>
  <c r="FB905" i="41" s="1"/>
  <c r="FB904" i="41"/>
  <c r="FA904" i="41"/>
  <c r="FA903" i="41"/>
  <c r="FB903" i="41" s="1"/>
  <c r="FA902" i="41"/>
  <c r="FB902" i="41"/>
  <c r="FA901" i="41"/>
  <c r="FB901" i="41" s="1"/>
  <c r="FA900" i="41"/>
  <c r="FB900" i="41" s="1"/>
  <c r="FA899" i="41"/>
  <c r="FB899" i="41" s="1"/>
  <c r="FA898" i="41"/>
  <c r="FB898" i="41" s="1"/>
  <c r="FA897" i="41"/>
  <c r="FB897" i="41" s="1"/>
  <c r="FA896" i="41"/>
  <c r="FB896" i="41" s="1"/>
  <c r="FA895" i="41"/>
  <c r="FB895" i="41" s="1"/>
  <c r="FA894" i="41"/>
  <c r="FB894" i="41"/>
  <c r="FA893" i="41"/>
  <c r="FB893" i="41" s="1"/>
  <c r="FA892" i="41"/>
  <c r="FB892" i="41" s="1"/>
  <c r="FA891" i="41"/>
  <c r="FB891" i="41"/>
  <c r="FA890" i="41"/>
  <c r="FB890" i="41" s="1"/>
  <c r="FA889" i="41"/>
  <c r="FB889" i="41" s="1"/>
  <c r="FA888" i="41"/>
  <c r="FB888" i="41" s="1"/>
  <c r="FA887" i="41"/>
  <c r="FB887" i="41" s="1"/>
  <c r="FA886" i="41"/>
  <c r="FB886" i="41" s="1"/>
  <c r="FA885" i="41"/>
  <c r="FB885" i="41" s="1"/>
  <c r="FA884" i="41"/>
  <c r="FB884" i="41" s="1"/>
  <c r="FA883" i="41"/>
  <c r="FB883" i="41" s="1"/>
  <c r="FA882" i="41"/>
  <c r="FB882" i="41" s="1"/>
  <c r="FA881" i="41"/>
  <c r="FB881" i="41" s="1"/>
  <c r="FA880" i="41"/>
  <c r="FB880" i="41" s="1"/>
  <c r="FA879" i="41"/>
  <c r="FB879" i="41" s="1"/>
  <c r="FA878" i="41"/>
  <c r="FB878" i="41" s="1"/>
  <c r="FA877" i="41"/>
  <c r="FB877" i="41" s="1"/>
  <c r="FA876" i="41"/>
  <c r="FB876" i="41"/>
  <c r="FA875" i="41"/>
  <c r="FB875" i="41" s="1"/>
  <c r="FA874" i="41"/>
  <c r="FB874" i="41" s="1"/>
  <c r="FA873" i="41"/>
  <c r="FB873" i="41" s="1"/>
  <c r="FA872" i="41"/>
  <c r="FB872" i="41" s="1"/>
  <c r="FA871" i="41"/>
  <c r="FB871" i="41" s="1"/>
  <c r="FA870" i="41"/>
  <c r="FB870" i="41" s="1"/>
  <c r="FA869" i="41"/>
  <c r="FB869" i="41" s="1"/>
  <c r="FA868" i="41"/>
  <c r="FB868" i="41"/>
  <c r="FA867" i="41"/>
  <c r="FB867" i="41"/>
  <c r="FA866" i="41"/>
  <c r="FB866" i="41" s="1"/>
  <c r="FA865" i="41"/>
  <c r="FB865" i="41" s="1"/>
  <c r="FA864" i="41"/>
  <c r="FB864" i="41" s="1"/>
  <c r="FA863" i="41"/>
  <c r="FB863" i="41" s="1"/>
  <c r="FA862" i="41"/>
  <c r="FB862" i="41" s="1"/>
  <c r="FA861" i="41"/>
  <c r="FB861" i="41" s="1"/>
  <c r="FA860" i="41"/>
  <c r="FB860" i="41" s="1"/>
  <c r="FA859" i="41"/>
  <c r="FB859" i="41" s="1"/>
  <c r="FA858" i="41"/>
  <c r="FB858" i="41" s="1"/>
  <c r="FA857" i="41"/>
  <c r="FB857" i="41" s="1"/>
  <c r="FA856" i="41"/>
  <c r="FB856" i="41" s="1"/>
  <c r="FA855" i="41"/>
  <c r="FB855" i="41" s="1"/>
  <c r="FA854" i="41"/>
  <c r="FB854" i="41" s="1"/>
  <c r="FA853" i="41"/>
  <c r="FB853" i="41" s="1"/>
  <c r="FA852" i="41"/>
  <c r="FB852" i="41" s="1"/>
  <c r="FA851" i="41"/>
  <c r="FB851" i="41" s="1"/>
  <c r="FA850" i="41"/>
  <c r="FB850" i="41" s="1"/>
  <c r="FA849" i="41"/>
  <c r="FB849" i="41" s="1"/>
  <c r="FA848" i="41"/>
  <c r="FB848" i="41" s="1"/>
  <c r="FA847" i="41"/>
  <c r="FB847" i="41" s="1"/>
  <c r="FA846" i="41"/>
  <c r="FB846" i="41" s="1"/>
  <c r="FA845" i="41"/>
  <c r="FB845" i="41" s="1"/>
  <c r="FA844" i="41"/>
  <c r="FB844" i="41" s="1"/>
  <c r="FA843" i="41"/>
  <c r="FB843" i="41" s="1"/>
  <c r="FA842" i="41"/>
  <c r="FB842" i="41" s="1"/>
  <c r="FA841" i="41"/>
  <c r="FB841" i="41" s="1"/>
  <c r="FA840" i="41"/>
  <c r="FB840" i="41" s="1"/>
  <c r="FA839" i="41"/>
  <c r="FB839" i="41" s="1"/>
  <c r="FA838" i="41"/>
  <c r="FB838" i="41" s="1"/>
  <c r="FA837" i="41"/>
  <c r="FB837" i="41" s="1"/>
  <c r="FA836" i="41"/>
  <c r="FB836" i="41" s="1"/>
  <c r="FA835" i="41"/>
  <c r="FB835" i="41" s="1"/>
  <c r="FA834" i="41"/>
  <c r="FB834" i="41" s="1"/>
  <c r="FA833" i="41"/>
  <c r="FB833" i="41" s="1"/>
  <c r="FA832" i="41"/>
  <c r="FB832" i="41" s="1"/>
  <c r="FA831" i="41"/>
  <c r="FB831" i="41" s="1"/>
  <c r="FA830" i="41"/>
  <c r="FB830" i="41" s="1"/>
  <c r="FA829" i="41"/>
  <c r="FB829" i="41" s="1"/>
  <c r="FA828" i="41"/>
  <c r="FB828" i="41" s="1"/>
  <c r="FA827" i="41"/>
  <c r="FB827" i="41" s="1"/>
  <c r="FA826" i="41"/>
  <c r="FB826" i="41" s="1"/>
  <c r="FA825" i="41"/>
  <c r="FB825" i="41" s="1"/>
  <c r="FA824" i="41"/>
  <c r="FB824" i="41" s="1"/>
  <c r="FA823" i="41"/>
  <c r="FB823" i="41" s="1"/>
  <c r="FA822" i="41"/>
  <c r="FB822" i="41" s="1"/>
  <c r="FA821" i="41"/>
  <c r="FB821" i="41" s="1"/>
  <c r="FA820" i="41"/>
  <c r="FB820" i="41"/>
  <c r="FA819" i="41"/>
  <c r="FB819" i="41" s="1"/>
  <c r="FA818" i="41"/>
  <c r="FB818" i="41" s="1"/>
  <c r="FA817" i="41"/>
  <c r="FB817" i="41" s="1"/>
  <c r="FA816" i="41"/>
  <c r="FB816" i="41" s="1"/>
  <c r="FA815" i="41"/>
  <c r="FB815" i="41" s="1"/>
  <c r="FA814" i="41"/>
  <c r="FB814" i="41" s="1"/>
  <c r="FA813" i="41"/>
  <c r="FB813" i="41" s="1"/>
  <c r="FA812" i="41"/>
  <c r="FB812" i="41" s="1"/>
  <c r="FA811" i="41"/>
  <c r="FB811" i="41" s="1"/>
  <c r="FA810" i="41"/>
  <c r="FB810" i="41" s="1"/>
  <c r="FA809" i="41"/>
  <c r="FB809" i="41" s="1"/>
  <c r="FA808" i="41"/>
  <c r="FB808" i="41" s="1"/>
  <c r="FA807" i="41"/>
  <c r="FB807" i="41" s="1"/>
  <c r="FA806" i="41"/>
  <c r="FB806" i="41" s="1"/>
  <c r="FA805" i="41"/>
  <c r="FB805" i="41" s="1"/>
  <c r="FA804" i="41"/>
  <c r="FB804" i="41" s="1"/>
  <c r="FA803" i="41"/>
  <c r="FB803" i="41" s="1"/>
  <c r="FA802" i="41"/>
  <c r="FB802" i="41" s="1"/>
  <c r="FA801" i="41"/>
  <c r="FB801" i="41" s="1"/>
  <c r="FA800" i="41"/>
  <c r="FB800" i="41" s="1"/>
  <c r="FA799" i="41"/>
  <c r="FB799" i="41" s="1"/>
  <c r="FA798" i="41"/>
  <c r="FB798" i="41" s="1"/>
  <c r="FA797" i="41"/>
  <c r="FB797" i="41"/>
  <c r="FA796" i="41"/>
  <c r="FB796" i="41" s="1"/>
  <c r="FA795" i="41"/>
  <c r="FB795" i="41" s="1"/>
  <c r="FA794" i="41"/>
  <c r="FB794" i="41" s="1"/>
  <c r="FA793" i="41"/>
  <c r="FB793" i="41" s="1"/>
  <c r="FA792" i="41"/>
  <c r="FB792" i="41" s="1"/>
  <c r="FA791" i="41"/>
  <c r="FB791" i="41" s="1"/>
  <c r="FA790" i="41"/>
  <c r="FB790" i="41" s="1"/>
  <c r="FA789" i="41"/>
  <c r="FB789" i="41" s="1"/>
  <c r="FA788" i="41"/>
  <c r="FB788" i="41" s="1"/>
  <c r="FA787" i="41"/>
  <c r="FB787" i="41" s="1"/>
  <c r="FA786" i="41"/>
  <c r="FB786" i="41" s="1"/>
  <c r="FA785" i="41"/>
  <c r="FB785" i="41" s="1"/>
  <c r="FA784" i="41"/>
  <c r="FB784" i="41" s="1"/>
  <c r="FA783" i="41"/>
  <c r="FB783" i="41" s="1"/>
  <c r="FA782" i="41"/>
  <c r="FB782" i="41" s="1"/>
  <c r="FA781" i="41"/>
  <c r="FB781" i="41" s="1"/>
  <c r="FA780" i="41"/>
  <c r="FB780" i="41" s="1"/>
  <c r="FA779" i="41"/>
  <c r="FB779" i="41" s="1"/>
  <c r="FA778" i="41"/>
  <c r="FB778" i="41" s="1"/>
  <c r="FA777" i="41"/>
  <c r="FB777" i="41" s="1"/>
  <c r="FA776" i="41"/>
  <c r="FB776" i="41" s="1"/>
  <c r="FA775" i="41"/>
  <c r="FB775" i="41" s="1"/>
  <c r="FA774" i="41"/>
  <c r="FB774" i="41" s="1"/>
  <c r="FA773" i="41"/>
  <c r="FB773" i="41"/>
  <c r="FA772" i="41"/>
  <c r="FB772" i="41"/>
  <c r="FA771" i="41"/>
  <c r="FB771" i="41"/>
  <c r="FA770" i="41"/>
  <c r="FB770" i="41" s="1"/>
  <c r="FA769" i="41"/>
  <c r="FB769" i="41" s="1"/>
  <c r="FA768" i="41"/>
  <c r="FB768" i="41" s="1"/>
  <c r="FA767" i="41"/>
  <c r="FB767" i="41" s="1"/>
  <c r="FA766" i="41"/>
  <c r="FB766" i="41" s="1"/>
  <c r="FA765" i="41"/>
  <c r="FB765" i="41" s="1"/>
  <c r="FA764" i="41"/>
  <c r="FB764" i="41" s="1"/>
  <c r="FA763" i="41"/>
  <c r="FB763" i="41" s="1"/>
  <c r="FA762" i="41"/>
  <c r="FB762" i="41" s="1"/>
  <c r="FA761" i="41"/>
  <c r="FB761" i="41" s="1"/>
  <c r="FA760" i="41"/>
  <c r="FB760" i="41" s="1"/>
  <c r="FA759" i="41"/>
  <c r="FB759" i="41" s="1"/>
  <c r="FA758" i="41"/>
  <c r="FB758" i="41"/>
  <c r="FA757" i="41"/>
  <c r="FB757" i="41" s="1"/>
  <c r="FA756" i="41"/>
  <c r="FB756" i="41" s="1"/>
  <c r="FA755" i="41"/>
  <c r="FB755" i="41"/>
  <c r="FA754" i="41"/>
  <c r="FB754" i="41" s="1"/>
  <c r="FA753" i="41"/>
  <c r="FB753" i="41" s="1"/>
  <c r="FA752" i="41"/>
  <c r="FB752" i="41" s="1"/>
  <c r="FA751" i="41"/>
  <c r="FB751" i="41" s="1"/>
  <c r="FA750" i="41"/>
  <c r="FB750" i="41" s="1"/>
  <c r="FA749" i="41"/>
  <c r="FB749" i="41" s="1"/>
  <c r="FA748" i="41"/>
  <c r="FB748" i="41" s="1"/>
  <c r="FA747" i="41"/>
  <c r="FB747" i="41" s="1"/>
  <c r="FA746" i="41"/>
  <c r="FB746" i="41" s="1"/>
  <c r="FA745" i="41"/>
  <c r="FB745" i="41" s="1"/>
  <c r="FA744" i="41"/>
  <c r="FB744" i="41" s="1"/>
  <c r="FA743" i="41"/>
  <c r="FB743" i="41" s="1"/>
  <c r="FA742" i="41"/>
  <c r="FB742" i="41" s="1"/>
  <c r="FA741" i="41"/>
  <c r="FB741" i="41" s="1"/>
  <c r="FA740" i="41"/>
  <c r="FB740" i="41" s="1"/>
  <c r="FA739" i="41"/>
  <c r="FB739" i="41" s="1"/>
  <c r="FA738" i="41"/>
  <c r="FB738" i="41" s="1"/>
  <c r="FA737" i="41"/>
  <c r="FB737" i="41" s="1"/>
  <c r="FA736" i="41"/>
  <c r="FB736" i="41" s="1"/>
  <c r="FA735" i="41"/>
  <c r="FB735" i="41" s="1"/>
  <c r="FA734" i="41"/>
  <c r="FB734" i="41" s="1"/>
  <c r="FA733" i="41"/>
  <c r="FB733" i="41" s="1"/>
  <c r="FA732" i="41"/>
  <c r="FB732" i="41" s="1"/>
  <c r="FA731" i="41"/>
  <c r="FB731" i="41"/>
  <c r="FA730" i="41"/>
  <c r="FB730" i="41" s="1"/>
  <c r="FA729" i="41"/>
  <c r="FB729" i="41" s="1"/>
  <c r="FA728" i="41"/>
  <c r="FB728" i="41" s="1"/>
  <c r="FA727" i="41"/>
  <c r="FB727" i="41" s="1"/>
  <c r="FA726" i="41"/>
  <c r="FB726" i="41" s="1"/>
  <c r="FA725" i="41"/>
  <c r="FB725" i="41" s="1"/>
  <c r="FA724" i="41"/>
  <c r="FB724" i="41" s="1"/>
  <c r="FA723" i="41"/>
  <c r="FB723" i="41" s="1"/>
  <c r="FA722" i="41"/>
  <c r="FB722" i="41" s="1"/>
  <c r="FA721" i="41"/>
  <c r="FB721" i="41" s="1"/>
  <c r="FA720" i="41"/>
  <c r="FB720" i="41" s="1"/>
  <c r="FA719" i="41"/>
  <c r="FB719" i="41" s="1"/>
  <c r="FA718" i="41"/>
  <c r="FB718" i="41" s="1"/>
  <c r="FA717" i="41"/>
  <c r="FB717" i="41" s="1"/>
  <c r="FA716" i="41"/>
  <c r="FB716" i="41" s="1"/>
  <c r="FA715" i="41"/>
  <c r="FB715" i="41" s="1"/>
  <c r="FA714" i="41"/>
  <c r="FB714" i="41" s="1"/>
  <c r="FA713" i="41"/>
  <c r="FB713" i="41" s="1"/>
  <c r="FA712" i="41"/>
  <c r="FB712" i="41" s="1"/>
  <c r="FA711" i="41"/>
  <c r="FB711" i="41" s="1"/>
  <c r="FA710" i="41"/>
  <c r="FB710" i="41" s="1"/>
  <c r="FA709" i="41"/>
  <c r="FB709" i="41" s="1"/>
  <c r="FA708" i="41"/>
  <c r="FB708" i="41" s="1"/>
  <c r="FA707" i="41"/>
  <c r="FB707" i="41" s="1"/>
  <c r="FA706" i="41"/>
  <c r="FB706" i="41" s="1"/>
  <c r="FA705" i="41"/>
  <c r="FB705" i="41" s="1"/>
  <c r="FA704" i="41"/>
  <c r="FB704" i="41" s="1"/>
  <c r="FA703" i="41"/>
  <c r="FB703" i="41" s="1"/>
  <c r="FA702" i="41"/>
  <c r="FB702" i="41" s="1"/>
  <c r="FA701" i="41"/>
  <c r="FB701" i="41" s="1"/>
  <c r="FA700" i="41"/>
  <c r="FB700" i="41" s="1"/>
  <c r="FA699" i="41"/>
  <c r="FB699" i="41" s="1"/>
  <c r="FA698" i="41"/>
  <c r="FB698" i="41" s="1"/>
  <c r="FA697" i="41"/>
  <c r="FB697" i="41" s="1"/>
  <c r="FB696" i="41"/>
  <c r="FA696" i="41"/>
  <c r="FA695" i="41"/>
  <c r="FB695" i="41" s="1"/>
  <c r="FA694" i="41"/>
  <c r="FB694" i="41"/>
  <c r="FA693" i="41"/>
  <c r="FB693" i="41"/>
  <c r="FA692" i="41"/>
  <c r="FB692" i="41" s="1"/>
  <c r="FA691" i="41"/>
  <c r="FB691" i="41" s="1"/>
  <c r="FA690" i="41"/>
  <c r="FB690" i="41" s="1"/>
  <c r="FA689" i="41"/>
  <c r="FB689" i="41" s="1"/>
  <c r="FA688" i="41"/>
  <c r="FB688" i="41" s="1"/>
  <c r="FA687" i="41"/>
  <c r="FB687" i="41" s="1"/>
  <c r="FA686" i="41"/>
  <c r="FB686" i="41"/>
  <c r="FA685" i="41"/>
  <c r="FB685" i="41" s="1"/>
  <c r="FA684" i="41"/>
  <c r="FB684" i="41" s="1"/>
  <c r="FA683" i="41"/>
  <c r="FB683" i="41" s="1"/>
  <c r="FA682" i="41"/>
  <c r="FB682" i="41" s="1"/>
  <c r="FA681" i="41"/>
  <c r="FB681" i="41" s="1"/>
  <c r="FA680" i="41"/>
  <c r="FB680" i="41" s="1"/>
  <c r="FA679" i="41"/>
  <c r="FB679" i="41" s="1"/>
  <c r="FA678" i="41"/>
  <c r="FB678" i="41" s="1"/>
  <c r="FA677" i="41"/>
  <c r="FB677" i="41" s="1"/>
  <c r="FA676" i="41"/>
  <c r="FB676" i="41" s="1"/>
  <c r="FA675" i="41"/>
  <c r="FB675" i="41" s="1"/>
  <c r="FA674" i="41"/>
  <c r="FB674" i="41" s="1"/>
  <c r="FA673" i="41"/>
  <c r="FB673" i="41" s="1"/>
  <c r="FA672" i="41"/>
  <c r="FB672" i="41" s="1"/>
  <c r="FA671" i="41"/>
  <c r="FB671" i="41" s="1"/>
  <c r="FA670" i="41"/>
  <c r="FB670" i="41" s="1"/>
  <c r="FA669" i="41"/>
  <c r="FB669" i="41"/>
  <c r="FA668" i="41"/>
  <c r="FB668" i="41" s="1"/>
  <c r="FA667" i="41"/>
  <c r="FB667" i="41" s="1"/>
  <c r="FA666" i="41"/>
  <c r="FB666" i="41" s="1"/>
  <c r="FA665" i="41"/>
  <c r="FB665" i="41" s="1"/>
  <c r="FA664" i="41"/>
  <c r="FB664" i="41" s="1"/>
  <c r="FA663" i="41"/>
  <c r="FB663" i="41" s="1"/>
  <c r="FA662" i="41"/>
  <c r="FB662" i="41"/>
  <c r="FA661" i="41"/>
  <c r="FB661" i="41" s="1"/>
  <c r="FA660" i="41"/>
  <c r="FB660" i="41"/>
  <c r="FA659" i="41"/>
  <c r="FB659" i="41" s="1"/>
  <c r="FA658" i="41"/>
  <c r="FB658" i="41" s="1"/>
  <c r="FA657" i="41"/>
  <c r="FB657" i="41" s="1"/>
  <c r="FA656" i="41"/>
  <c r="FB656" i="41" s="1"/>
  <c r="FA655" i="41"/>
  <c r="FB655" i="41" s="1"/>
  <c r="FA654" i="41"/>
  <c r="FB654" i="41" s="1"/>
  <c r="FA653" i="41"/>
  <c r="FB653" i="41" s="1"/>
  <c r="FA652" i="41"/>
  <c r="FB652" i="41" s="1"/>
  <c r="FA651" i="41"/>
  <c r="FB651" i="41" s="1"/>
  <c r="FA650" i="41"/>
  <c r="FB650" i="41" s="1"/>
  <c r="FA649" i="41"/>
  <c r="FB649" i="41" s="1"/>
  <c r="FA648" i="41"/>
  <c r="FB648" i="41" s="1"/>
  <c r="FA647" i="41"/>
  <c r="FB647" i="41" s="1"/>
  <c r="FA646" i="41"/>
  <c r="FB646" i="41" s="1"/>
  <c r="FA645" i="41"/>
  <c r="FB645" i="41" s="1"/>
  <c r="FA644" i="41"/>
  <c r="FB644" i="41" s="1"/>
  <c r="FA643" i="41"/>
  <c r="FB643" i="41" s="1"/>
  <c r="FA642" i="41"/>
  <c r="FB642" i="41" s="1"/>
  <c r="FA641" i="41"/>
  <c r="FB641" i="41" s="1"/>
  <c r="FA640" i="41"/>
  <c r="FB640" i="41" s="1"/>
  <c r="FA639" i="41"/>
  <c r="FB639" i="41" s="1"/>
  <c r="FA638" i="41"/>
  <c r="FB638" i="41" s="1"/>
  <c r="FA637" i="41"/>
  <c r="FB637" i="41" s="1"/>
  <c r="FA636" i="41"/>
  <c r="FB636" i="41"/>
  <c r="FA635" i="41"/>
  <c r="FB635" i="41"/>
  <c r="FA634" i="41"/>
  <c r="FB634" i="41" s="1"/>
  <c r="FA633" i="41"/>
  <c r="FB633" i="41" s="1"/>
  <c r="FA632" i="41"/>
  <c r="FB632" i="41" s="1"/>
  <c r="FA631" i="41"/>
  <c r="FB631" i="41" s="1"/>
  <c r="FA630" i="41"/>
  <c r="FB630" i="41" s="1"/>
  <c r="FA629" i="41"/>
  <c r="FB629" i="41" s="1"/>
  <c r="FA628" i="41"/>
  <c r="FB628" i="41" s="1"/>
  <c r="FA627" i="41"/>
  <c r="FB627" i="41" s="1"/>
  <c r="FA626" i="41"/>
  <c r="FB626" i="41" s="1"/>
  <c r="FB625" i="41"/>
  <c r="FA625" i="41"/>
  <c r="FA624" i="41"/>
  <c r="FB624" i="41" s="1"/>
  <c r="FA623" i="41"/>
  <c r="FB623" i="41" s="1"/>
  <c r="FA622" i="41"/>
  <c r="FB622" i="41" s="1"/>
  <c r="FA621" i="41"/>
  <c r="FB621" i="41"/>
  <c r="FA620" i="41"/>
  <c r="FB620" i="41" s="1"/>
  <c r="FA619" i="41"/>
  <c r="FB619" i="41" s="1"/>
  <c r="FA618" i="41"/>
  <c r="FB618" i="41" s="1"/>
  <c r="FA617" i="41"/>
  <c r="FB617" i="41" s="1"/>
  <c r="FA616" i="41"/>
  <c r="FB616" i="41" s="1"/>
  <c r="FA615" i="41"/>
  <c r="FB615" i="41" s="1"/>
  <c r="FA614" i="41"/>
  <c r="FB614" i="41" s="1"/>
  <c r="FA613" i="41"/>
  <c r="FB613" i="41" s="1"/>
  <c r="FA612" i="41"/>
  <c r="FB612" i="41" s="1"/>
  <c r="FA611" i="41"/>
  <c r="FB611" i="41" s="1"/>
  <c r="FA610" i="41"/>
  <c r="FB610" i="41" s="1"/>
  <c r="FA609" i="41"/>
  <c r="FB609" i="41" s="1"/>
  <c r="FA608" i="41"/>
  <c r="FB608" i="41" s="1"/>
  <c r="FA607" i="41"/>
  <c r="FB607" i="41" s="1"/>
  <c r="FA606" i="41"/>
  <c r="FB606" i="41" s="1"/>
  <c r="FA605" i="41"/>
  <c r="FB605" i="41" s="1"/>
  <c r="FA604" i="41"/>
  <c r="FB604" i="41" s="1"/>
  <c r="FA603" i="41"/>
  <c r="FB603" i="41" s="1"/>
  <c r="FA602" i="41"/>
  <c r="FB602" i="41" s="1"/>
  <c r="FA601" i="41"/>
  <c r="FB601" i="41" s="1"/>
  <c r="FA600" i="41"/>
  <c r="FB600" i="41" s="1"/>
  <c r="FA599" i="41"/>
  <c r="FB599" i="41" s="1"/>
  <c r="FA598" i="41"/>
  <c r="FB598" i="41" s="1"/>
  <c r="FA597" i="41"/>
  <c r="FB597" i="41" s="1"/>
  <c r="FA596" i="41"/>
  <c r="FB596" i="41" s="1"/>
  <c r="FA595" i="41"/>
  <c r="FB595" i="41" s="1"/>
  <c r="FA594" i="41"/>
  <c r="FB594" i="41" s="1"/>
  <c r="FA593" i="41"/>
  <c r="FB593" i="41" s="1"/>
  <c r="FA592" i="41"/>
  <c r="FB592" i="41" s="1"/>
  <c r="FA591" i="41"/>
  <c r="FB591" i="41" s="1"/>
  <c r="FA590" i="41"/>
  <c r="FB590" i="41" s="1"/>
  <c r="FA589" i="41"/>
  <c r="FB589" i="41" s="1"/>
  <c r="FA588" i="41"/>
  <c r="FB588" i="41" s="1"/>
  <c r="FA587" i="41"/>
  <c r="FB587" i="41" s="1"/>
  <c r="FA586" i="41"/>
  <c r="FB586" i="41" s="1"/>
  <c r="FA585" i="41"/>
  <c r="FB585" i="41" s="1"/>
  <c r="FA584" i="41"/>
  <c r="FB584" i="41" s="1"/>
  <c r="FA583" i="41"/>
  <c r="FB583" i="41" s="1"/>
  <c r="FA582" i="41"/>
  <c r="FB582" i="41" s="1"/>
  <c r="FA581" i="41"/>
  <c r="FB581" i="41" s="1"/>
  <c r="FA580" i="41"/>
  <c r="FB580" i="41" s="1"/>
  <c r="FA579" i="41"/>
  <c r="FB579" i="41" s="1"/>
  <c r="FA578" i="41"/>
  <c r="FB578" i="41" s="1"/>
  <c r="FA577" i="41"/>
  <c r="FB577" i="41" s="1"/>
  <c r="FA576" i="41"/>
  <c r="FB576" i="41" s="1"/>
  <c r="FB575" i="41"/>
  <c r="FA575" i="41"/>
  <c r="FA574" i="41"/>
  <c r="FB574" i="41" s="1"/>
  <c r="FA573" i="41"/>
  <c r="FB573" i="41" s="1"/>
  <c r="FA572" i="41"/>
  <c r="FB572" i="41" s="1"/>
  <c r="FA571" i="41"/>
  <c r="FB571" i="41" s="1"/>
  <c r="FA570" i="41"/>
  <c r="FB570" i="41" s="1"/>
  <c r="FA569" i="41"/>
  <c r="FB569" i="41" s="1"/>
  <c r="FA568" i="41"/>
  <c r="FB568" i="41" s="1"/>
  <c r="FA567" i="41"/>
  <c r="FB567" i="41" s="1"/>
  <c r="FA566" i="41"/>
  <c r="FB566" i="41" s="1"/>
  <c r="FA565" i="41"/>
  <c r="FB565" i="41" s="1"/>
  <c r="FA564" i="41"/>
  <c r="FB564" i="41"/>
  <c r="FA563" i="41"/>
  <c r="FB563" i="41"/>
  <c r="FA562" i="41"/>
  <c r="FB562" i="41" s="1"/>
  <c r="FA561" i="41"/>
  <c r="FB561" i="41" s="1"/>
  <c r="FA560" i="41"/>
  <c r="FB560" i="41" s="1"/>
  <c r="FA559" i="41"/>
  <c r="FB559" i="41" s="1"/>
  <c r="FA558" i="41"/>
  <c r="FB558" i="41" s="1"/>
  <c r="FA557" i="41"/>
  <c r="FB557" i="41"/>
  <c r="FA556" i="41"/>
  <c r="FB556" i="41"/>
  <c r="FA555" i="41"/>
  <c r="FB555" i="41" s="1"/>
  <c r="FA554" i="41"/>
  <c r="FB554" i="41" s="1"/>
  <c r="FA553" i="41"/>
  <c r="FB553" i="41" s="1"/>
  <c r="FA552" i="41"/>
  <c r="FB552" i="41" s="1"/>
  <c r="FA551" i="41"/>
  <c r="FB551" i="41" s="1"/>
  <c r="FA550" i="41"/>
  <c r="FB550" i="41" s="1"/>
  <c r="FA549" i="41"/>
  <c r="FB549" i="41" s="1"/>
  <c r="FA548" i="41"/>
  <c r="FB548" i="41" s="1"/>
  <c r="FA547" i="41"/>
  <c r="FB547" i="41" s="1"/>
  <c r="FA546" i="41"/>
  <c r="FB546" i="41" s="1"/>
  <c r="FA545" i="41"/>
  <c r="FB545" i="41" s="1"/>
  <c r="FA544" i="41"/>
  <c r="FB544" i="41" s="1"/>
  <c r="FA543" i="41"/>
  <c r="FB543" i="41" s="1"/>
  <c r="FA542" i="41"/>
  <c r="FB542" i="41" s="1"/>
  <c r="FA541" i="41"/>
  <c r="FB541" i="41" s="1"/>
  <c r="FA540" i="41"/>
  <c r="FB540" i="41" s="1"/>
  <c r="FA539" i="41"/>
  <c r="FB539" i="41"/>
  <c r="FA538" i="41"/>
  <c r="FB538" i="41" s="1"/>
  <c r="FA537" i="41"/>
  <c r="FB537" i="41" s="1"/>
  <c r="FA536" i="41"/>
  <c r="FB536" i="41" s="1"/>
  <c r="FA535" i="41"/>
  <c r="FB535" i="41" s="1"/>
  <c r="FA534" i="41"/>
  <c r="FB534" i="41" s="1"/>
  <c r="FA533" i="41"/>
  <c r="FB533" i="41"/>
  <c r="FA532" i="41"/>
  <c r="FB532" i="41" s="1"/>
  <c r="FA531" i="41"/>
  <c r="FB531" i="41" s="1"/>
  <c r="FA530" i="41"/>
  <c r="FB530" i="41" s="1"/>
  <c r="FA529" i="41"/>
  <c r="FB529" i="41" s="1"/>
  <c r="FA528" i="41"/>
  <c r="FB528" i="41" s="1"/>
  <c r="FA527" i="41"/>
  <c r="FB527" i="41" s="1"/>
  <c r="FA526" i="41"/>
  <c r="FB526" i="41" s="1"/>
  <c r="FA525" i="41"/>
  <c r="FB525" i="41" s="1"/>
  <c r="FA524" i="41"/>
  <c r="FB524" i="41" s="1"/>
  <c r="FA523" i="41"/>
  <c r="FB523" i="41" s="1"/>
  <c r="FA522" i="41"/>
  <c r="FB522" i="41" s="1"/>
  <c r="FA521" i="41"/>
  <c r="FB521" i="41" s="1"/>
  <c r="FA520" i="41"/>
  <c r="FB520" i="41" s="1"/>
  <c r="FA519" i="41"/>
  <c r="FB519" i="41" s="1"/>
  <c r="FA518" i="41"/>
  <c r="FB518" i="41" s="1"/>
  <c r="FA517" i="41"/>
  <c r="FB517" i="41" s="1"/>
  <c r="FA516" i="41"/>
  <c r="FB516" i="41" s="1"/>
  <c r="FA515" i="41"/>
  <c r="FB515" i="41" s="1"/>
  <c r="FA514" i="41"/>
  <c r="FB514" i="41" s="1"/>
  <c r="FA513" i="41"/>
  <c r="FB513" i="41" s="1"/>
  <c r="FA512" i="41"/>
  <c r="FB512" i="41" s="1"/>
  <c r="FA511" i="41"/>
  <c r="FB511" i="41" s="1"/>
  <c r="FA510" i="41"/>
  <c r="FB510" i="41" s="1"/>
  <c r="FA509" i="41"/>
  <c r="FB509" i="41" s="1"/>
  <c r="FA508" i="41"/>
  <c r="FB508" i="41"/>
  <c r="FA507" i="41"/>
  <c r="FB507" i="41" s="1"/>
  <c r="FB506" i="41"/>
  <c r="FA506" i="41"/>
  <c r="FA505" i="41"/>
  <c r="FB505" i="41" s="1"/>
  <c r="FA504" i="41"/>
  <c r="FB504" i="41" s="1"/>
  <c r="FA503" i="41"/>
  <c r="FB503" i="41" s="1"/>
  <c r="FA502" i="41"/>
  <c r="FB502" i="41" s="1"/>
  <c r="FA501" i="41"/>
  <c r="FB501" i="41" s="1"/>
  <c r="FA500" i="41"/>
  <c r="FB500" i="41" s="1"/>
  <c r="FA499" i="41"/>
  <c r="FB499" i="41" s="1"/>
  <c r="FA498" i="41"/>
  <c r="FB498" i="41" s="1"/>
  <c r="FA497" i="41"/>
  <c r="FB497" i="41" s="1"/>
  <c r="FA496" i="41"/>
  <c r="FB496" i="41" s="1"/>
  <c r="FA495" i="41"/>
  <c r="FB495" i="41" s="1"/>
  <c r="FA494" i="41"/>
  <c r="FB494" i="41" s="1"/>
  <c r="FA493" i="41"/>
  <c r="FB493" i="41" s="1"/>
  <c r="FA492" i="41"/>
  <c r="FB492" i="41" s="1"/>
  <c r="FA491" i="41"/>
  <c r="FB491" i="41" s="1"/>
  <c r="FA490" i="41"/>
  <c r="FB490" i="41" s="1"/>
  <c r="FA489" i="41"/>
  <c r="FB489" i="41" s="1"/>
  <c r="FA488" i="41"/>
  <c r="FB488" i="41" s="1"/>
  <c r="FA487" i="41"/>
  <c r="FB487" i="41" s="1"/>
  <c r="FA486" i="41"/>
  <c r="FB486" i="41" s="1"/>
  <c r="FA485" i="41"/>
  <c r="FB485" i="41" s="1"/>
  <c r="FA484" i="41"/>
  <c r="FB484" i="41" s="1"/>
  <c r="FA483" i="41"/>
  <c r="FB483" i="41" s="1"/>
  <c r="FA482" i="41"/>
  <c r="FB482" i="41" s="1"/>
  <c r="FA481" i="41"/>
  <c r="FB481" i="41" s="1"/>
  <c r="FA480" i="41"/>
  <c r="FB480" i="41" s="1"/>
  <c r="FA479" i="41"/>
  <c r="FB479" i="41" s="1"/>
  <c r="FA478" i="41"/>
  <c r="FB478" i="41" s="1"/>
  <c r="FA477" i="41"/>
  <c r="FB477" i="41" s="1"/>
  <c r="FA476" i="41"/>
  <c r="FB476" i="41"/>
  <c r="FA475" i="41"/>
  <c r="FB475" i="41" s="1"/>
  <c r="FA474" i="41"/>
  <c r="FB474" i="41" s="1"/>
  <c r="FA473" i="41"/>
  <c r="FB473" i="41" s="1"/>
  <c r="FA472" i="41"/>
  <c r="FB472" i="41" s="1"/>
  <c r="FA471" i="41"/>
  <c r="FB471" i="41" s="1"/>
  <c r="FA470" i="41"/>
  <c r="FB470" i="41" s="1"/>
  <c r="FA469" i="41"/>
  <c r="FB469" i="41" s="1"/>
  <c r="FA468" i="41"/>
  <c r="FB468" i="41" s="1"/>
  <c r="FA467" i="41"/>
  <c r="FB467" i="41" s="1"/>
  <c r="FA466" i="41"/>
  <c r="FB466" i="41" s="1"/>
  <c r="FA465" i="41"/>
  <c r="FB465" i="41" s="1"/>
  <c r="FA464" i="41"/>
  <c r="FB464" i="41" s="1"/>
  <c r="FA463" i="41"/>
  <c r="FB463" i="41" s="1"/>
  <c r="FA462" i="41"/>
  <c r="FB462" i="41" s="1"/>
  <c r="FA461" i="41"/>
  <c r="FB461" i="41" s="1"/>
  <c r="FA460" i="41"/>
  <c r="FB460" i="41" s="1"/>
  <c r="FA459" i="41"/>
  <c r="FB459" i="41" s="1"/>
  <c r="FA458" i="41"/>
  <c r="FB458" i="41" s="1"/>
  <c r="FA457" i="41"/>
  <c r="FB457" i="41" s="1"/>
  <c r="FA456" i="41"/>
  <c r="FB456" i="41" s="1"/>
  <c r="FA455" i="41"/>
  <c r="FB455" i="41" s="1"/>
  <c r="FA454" i="41"/>
  <c r="FB454" i="41" s="1"/>
  <c r="FA453" i="41"/>
  <c r="FB453" i="41" s="1"/>
  <c r="FA452" i="41"/>
  <c r="FB452" i="41" s="1"/>
  <c r="FA451" i="41"/>
  <c r="FB451" i="41" s="1"/>
  <c r="FA450" i="41"/>
  <c r="FB450" i="41" s="1"/>
  <c r="FA449" i="41"/>
  <c r="FB449" i="41" s="1"/>
  <c r="FA448" i="41"/>
  <c r="FB448" i="41" s="1"/>
  <c r="FA447" i="41"/>
  <c r="FB447" i="41" s="1"/>
  <c r="FA446" i="41"/>
  <c r="FB446" i="41" s="1"/>
  <c r="FA445" i="41"/>
  <c r="FB445" i="41" s="1"/>
  <c r="FA444" i="41"/>
  <c r="FB444" i="41"/>
  <c r="FA443" i="41"/>
  <c r="FB443" i="41" s="1"/>
  <c r="FB442" i="41"/>
  <c r="FA442" i="41"/>
  <c r="FA441" i="41"/>
  <c r="FB441" i="41" s="1"/>
  <c r="FA440" i="41"/>
  <c r="FB440" i="41" s="1"/>
  <c r="FA439" i="41"/>
  <c r="FB439" i="41" s="1"/>
  <c r="FA438" i="41"/>
  <c r="FB438" i="41" s="1"/>
  <c r="FA437" i="41"/>
  <c r="FB437" i="41" s="1"/>
  <c r="FA436" i="41"/>
  <c r="FB436" i="41" s="1"/>
  <c r="FA435" i="41"/>
  <c r="FB435" i="41" s="1"/>
  <c r="FA434" i="41"/>
  <c r="FB434" i="41" s="1"/>
  <c r="FA433" i="41"/>
  <c r="FB433" i="41" s="1"/>
  <c r="FA432" i="41"/>
  <c r="FB432" i="41" s="1"/>
  <c r="FA431" i="41"/>
  <c r="FB431" i="41" s="1"/>
  <c r="FA430" i="41"/>
  <c r="FB430" i="41" s="1"/>
  <c r="FA429" i="41"/>
  <c r="FB429" i="41" s="1"/>
  <c r="FA428" i="41"/>
  <c r="FB428" i="41" s="1"/>
  <c r="FA427" i="41"/>
  <c r="FB427" i="41"/>
  <c r="FA426" i="41"/>
  <c r="FB426" i="41" s="1"/>
  <c r="FA425" i="41"/>
  <c r="FB425" i="41" s="1"/>
  <c r="FA424" i="41"/>
  <c r="FB424" i="41" s="1"/>
  <c r="FA423" i="41"/>
  <c r="FB423" i="41" s="1"/>
  <c r="FA422" i="41"/>
  <c r="FB422" i="41"/>
  <c r="FA421" i="41"/>
  <c r="FB421" i="41" s="1"/>
  <c r="FA420" i="41"/>
  <c r="FB420" i="41" s="1"/>
  <c r="FA419" i="41"/>
  <c r="FB419" i="41"/>
  <c r="FA418" i="41"/>
  <c r="FB418" i="41" s="1"/>
  <c r="FA417" i="41"/>
  <c r="FB417" i="41" s="1"/>
  <c r="FA416" i="41"/>
  <c r="FB416" i="41" s="1"/>
  <c r="FA415" i="41"/>
  <c r="FB415" i="41" s="1"/>
  <c r="FA414" i="41"/>
  <c r="FB414" i="41" s="1"/>
  <c r="FA413" i="41"/>
  <c r="FB413" i="41" s="1"/>
  <c r="FA412" i="41"/>
  <c r="FB412" i="41" s="1"/>
  <c r="FA411" i="41"/>
  <c r="FB411" i="41" s="1"/>
  <c r="FA410" i="41"/>
  <c r="FB410" i="41" s="1"/>
  <c r="FA409" i="41"/>
  <c r="FB409" i="41" s="1"/>
  <c r="FA408" i="41"/>
  <c r="FB408" i="41" s="1"/>
  <c r="FA407" i="41"/>
  <c r="FB407" i="41" s="1"/>
  <c r="FA406" i="41"/>
  <c r="FB406" i="41" s="1"/>
  <c r="FA405" i="41"/>
  <c r="FB405" i="41"/>
  <c r="FA404" i="41"/>
  <c r="FB404" i="41" s="1"/>
  <c r="FA403" i="41"/>
  <c r="FB403" i="41" s="1"/>
  <c r="FA402" i="41"/>
  <c r="FB402" i="41" s="1"/>
  <c r="FA401" i="41"/>
  <c r="FB401" i="41" s="1"/>
  <c r="FA400" i="41"/>
  <c r="FB400" i="41" s="1"/>
  <c r="FA399" i="41"/>
  <c r="FB399" i="41" s="1"/>
  <c r="FA398" i="41"/>
  <c r="FB398" i="41" s="1"/>
  <c r="FA397" i="41"/>
  <c r="FB397" i="41"/>
  <c r="FA396" i="41"/>
  <c r="FB396" i="41" s="1"/>
  <c r="FA395" i="41"/>
  <c r="FB395" i="41" s="1"/>
  <c r="FA394" i="41"/>
  <c r="FB394" i="41" s="1"/>
  <c r="FA393" i="41"/>
  <c r="FB393" i="41" s="1"/>
  <c r="FA392" i="41"/>
  <c r="FB392" i="41" s="1"/>
  <c r="FA391" i="41"/>
  <c r="FB391" i="41" s="1"/>
  <c r="FA390" i="41"/>
  <c r="FB390" i="41" s="1"/>
  <c r="FA389" i="41"/>
  <c r="FB389" i="41" s="1"/>
  <c r="FA388" i="41"/>
  <c r="FB388" i="41" s="1"/>
  <c r="FA387" i="41"/>
  <c r="FB387" i="41" s="1"/>
  <c r="FA386" i="41"/>
  <c r="FB386" i="41" s="1"/>
  <c r="FA385" i="41"/>
  <c r="FB385" i="41" s="1"/>
  <c r="FA384" i="41"/>
  <c r="FB384" i="41" s="1"/>
  <c r="FA383" i="41"/>
  <c r="FB383" i="41" s="1"/>
  <c r="FA382" i="41"/>
  <c r="FB382" i="41" s="1"/>
  <c r="FA381" i="41"/>
  <c r="FB381" i="41" s="1"/>
  <c r="FA380" i="41"/>
  <c r="FB380" i="41" s="1"/>
  <c r="FA379" i="41"/>
  <c r="FB379" i="41"/>
  <c r="FA378" i="41"/>
  <c r="FB378" i="41" s="1"/>
  <c r="FA377" i="41"/>
  <c r="FB377" i="41" s="1"/>
  <c r="FA376" i="41"/>
  <c r="FB376" i="41" s="1"/>
  <c r="FA375" i="41"/>
  <c r="FB375" i="41" s="1"/>
  <c r="FA374" i="41"/>
  <c r="FB374" i="41" s="1"/>
  <c r="FA373" i="41"/>
  <c r="FB373" i="41" s="1"/>
  <c r="FA372" i="41"/>
  <c r="FB372" i="41" s="1"/>
  <c r="FA371" i="41"/>
  <c r="FB371" i="41" s="1"/>
  <c r="FA370" i="41"/>
  <c r="FB370" i="41" s="1"/>
  <c r="FA369" i="41"/>
  <c r="FB369" i="41" s="1"/>
  <c r="FB368" i="41"/>
  <c r="FA368" i="41"/>
  <c r="FA367" i="41"/>
  <c r="FB367" i="41" s="1"/>
  <c r="FA366" i="41"/>
  <c r="FB366" i="41" s="1"/>
  <c r="FA365" i="41"/>
  <c r="FB365" i="41" s="1"/>
  <c r="FA364" i="41"/>
  <c r="FB364" i="41"/>
  <c r="FA363" i="41"/>
  <c r="FB363" i="41" s="1"/>
  <c r="FB362" i="41"/>
  <c r="FA362" i="41"/>
  <c r="FA361" i="41"/>
  <c r="FB361" i="41" s="1"/>
  <c r="FA360" i="41"/>
  <c r="FB360" i="41" s="1"/>
  <c r="FA359" i="41"/>
  <c r="FB359" i="41" s="1"/>
  <c r="FA358" i="41"/>
  <c r="FB358" i="41" s="1"/>
  <c r="FA357" i="41"/>
  <c r="FB357" i="41" s="1"/>
  <c r="FA356" i="41"/>
  <c r="FB356" i="41" s="1"/>
  <c r="FA355" i="41"/>
  <c r="FB355" i="41" s="1"/>
  <c r="FA354" i="41"/>
  <c r="FB354" i="41" s="1"/>
  <c r="FA353" i="41"/>
  <c r="FB353" i="41" s="1"/>
  <c r="FA352" i="41"/>
  <c r="FB352" i="41" s="1"/>
  <c r="FA351" i="41"/>
  <c r="FB351" i="41" s="1"/>
  <c r="FA350" i="41"/>
  <c r="FB350" i="41" s="1"/>
  <c r="FA349" i="41"/>
  <c r="FB349" i="41" s="1"/>
  <c r="FA348" i="41"/>
  <c r="FB348" i="41" s="1"/>
  <c r="FA347" i="41"/>
  <c r="FB347" i="41" s="1"/>
  <c r="FA346" i="41"/>
  <c r="FB346" i="41" s="1"/>
  <c r="FA345" i="41"/>
  <c r="FB345" i="41" s="1"/>
  <c r="FA344" i="41"/>
  <c r="FB344" i="41" s="1"/>
  <c r="FA343" i="41"/>
  <c r="FB343" i="41" s="1"/>
  <c r="FA342" i="41"/>
  <c r="FB342" i="41" s="1"/>
  <c r="FA341" i="41"/>
  <c r="FB341" i="41" s="1"/>
  <c r="FA340" i="41"/>
  <c r="FB340" i="41" s="1"/>
  <c r="FA339" i="41"/>
  <c r="FB339" i="41" s="1"/>
  <c r="FA338" i="41"/>
  <c r="FB338" i="41" s="1"/>
  <c r="FA337" i="41"/>
  <c r="FB337" i="41" s="1"/>
  <c r="FA336" i="41"/>
  <c r="FB336" i="41" s="1"/>
  <c r="FA335" i="41"/>
  <c r="FB335" i="41" s="1"/>
  <c r="FA334" i="41"/>
  <c r="FB334" i="41" s="1"/>
  <c r="FA333" i="41"/>
  <c r="FB333" i="41"/>
  <c r="FA332" i="41"/>
  <c r="FB332" i="41" s="1"/>
  <c r="FA331" i="41"/>
  <c r="FB331" i="41" s="1"/>
  <c r="FA330" i="41"/>
  <c r="FB330" i="41" s="1"/>
  <c r="FA329" i="41"/>
  <c r="FB329" i="41" s="1"/>
  <c r="FA328" i="41"/>
  <c r="FB328" i="41" s="1"/>
  <c r="FA327" i="41"/>
  <c r="FB327" i="41" s="1"/>
  <c r="FA326" i="41"/>
  <c r="FB326" i="41" s="1"/>
  <c r="FA325" i="41"/>
  <c r="FB325" i="41" s="1"/>
  <c r="FA324" i="41"/>
  <c r="FB324" i="41"/>
  <c r="FA323" i="41"/>
  <c r="FB323" i="41" s="1"/>
  <c r="FA322" i="41"/>
  <c r="FB322" i="41" s="1"/>
  <c r="FA321" i="41"/>
  <c r="FB321" i="41" s="1"/>
  <c r="FA320" i="41"/>
  <c r="FB320" i="41" s="1"/>
  <c r="FA319" i="41"/>
  <c r="FB319" i="41" s="1"/>
  <c r="FA318" i="41"/>
  <c r="FB318" i="41" s="1"/>
  <c r="FA317" i="41"/>
  <c r="FB317" i="41" s="1"/>
  <c r="FA316" i="41"/>
  <c r="FB316" i="41"/>
  <c r="FA315" i="41"/>
  <c r="FB315" i="41" s="1"/>
  <c r="FA314" i="41"/>
  <c r="FB314" i="41" s="1"/>
  <c r="FA313" i="41"/>
  <c r="FB313" i="41" s="1"/>
  <c r="FA312" i="41"/>
  <c r="FB312" i="41" s="1"/>
  <c r="FA311" i="41"/>
  <c r="FB311" i="41" s="1"/>
  <c r="FA310" i="41"/>
  <c r="FB310" i="41" s="1"/>
  <c r="FA309" i="41"/>
  <c r="FB309" i="41" s="1"/>
  <c r="FA308" i="41"/>
  <c r="FB308" i="41"/>
  <c r="FA307" i="41"/>
  <c r="FB307" i="41" s="1"/>
  <c r="FA306" i="41"/>
  <c r="FB306" i="41" s="1"/>
  <c r="FA305" i="41"/>
  <c r="FB305" i="41" s="1"/>
  <c r="FA304" i="41"/>
  <c r="FB304" i="41" s="1"/>
  <c r="FA303" i="41"/>
  <c r="FB303" i="41" s="1"/>
  <c r="FA302" i="41"/>
  <c r="FB302" i="41" s="1"/>
  <c r="FA301" i="41"/>
  <c r="FB301" i="41" s="1"/>
  <c r="FA300" i="41"/>
  <c r="FB300" i="41" s="1"/>
  <c r="FA299" i="41"/>
  <c r="FB299" i="41" s="1"/>
  <c r="FA298" i="41"/>
  <c r="FB298" i="41" s="1"/>
  <c r="FA297" i="41"/>
  <c r="FB297" i="41" s="1"/>
  <c r="FA296" i="41"/>
  <c r="FB296" i="41" s="1"/>
  <c r="FA295" i="41"/>
  <c r="FB295" i="41" s="1"/>
  <c r="FA294" i="41"/>
  <c r="FB294" i="41" s="1"/>
  <c r="FA293" i="41"/>
  <c r="FB293" i="41" s="1"/>
  <c r="FA292" i="41"/>
  <c r="FB292" i="41" s="1"/>
  <c r="FA291" i="41"/>
  <c r="FB291" i="41" s="1"/>
  <c r="FA290" i="41"/>
  <c r="FB290" i="41" s="1"/>
  <c r="FA289" i="41"/>
  <c r="FB289" i="41" s="1"/>
  <c r="FA288" i="41"/>
  <c r="FB288" i="41" s="1"/>
  <c r="FA287" i="41"/>
  <c r="FB287" i="41" s="1"/>
  <c r="FA286" i="41"/>
  <c r="FB286" i="41" s="1"/>
  <c r="FA285" i="41"/>
  <c r="FB285" i="41" s="1"/>
  <c r="FA284" i="41"/>
  <c r="FB284" i="41" s="1"/>
  <c r="FA283" i="41"/>
  <c r="FB283" i="41" s="1"/>
  <c r="FA282" i="41"/>
  <c r="FB282" i="41"/>
  <c r="FA281" i="41"/>
  <c r="FB281" i="41" s="1"/>
  <c r="FA280" i="41"/>
  <c r="FB280" i="41" s="1"/>
  <c r="FA279" i="41"/>
  <c r="FB279" i="41" s="1"/>
  <c r="FA278" i="41"/>
  <c r="FB278" i="41" s="1"/>
  <c r="FA277" i="41"/>
  <c r="FB277" i="41" s="1"/>
  <c r="FA276" i="41"/>
  <c r="FB276" i="41" s="1"/>
  <c r="FA275" i="41"/>
  <c r="FB275" i="41" s="1"/>
  <c r="FA274" i="41"/>
  <c r="FB274" i="41" s="1"/>
  <c r="FA273" i="41"/>
  <c r="FB273" i="41" s="1"/>
  <c r="FA272" i="41"/>
  <c r="FB272" i="41" s="1"/>
  <c r="FA271" i="41"/>
  <c r="FB271" i="41" s="1"/>
  <c r="FA270" i="41"/>
  <c r="FB270" i="41" s="1"/>
  <c r="FA269" i="41"/>
  <c r="FB269" i="41" s="1"/>
  <c r="FA268" i="41"/>
  <c r="FB268" i="41" s="1"/>
  <c r="FA267" i="41"/>
  <c r="FB267" i="41" s="1"/>
  <c r="FA266" i="41"/>
  <c r="FB266" i="41"/>
  <c r="FA265" i="41"/>
  <c r="FB265" i="41" s="1"/>
  <c r="FA264" i="41"/>
  <c r="FB264" i="41" s="1"/>
  <c r="FA263" i="41"/>
  <c r="FB263" i="41" s="1"/>
  <c r="FA262" i="41"/>
  <c r="FB262" i="41" s="1"/>
  <c r="FA261" i="41"/>
  <c r="FB261" i="41"/>
  <c r="FA260" i="41"/>
  <c r="FB260" i="41" s="1"/>
  <c r="FA259" i="41"/>
  <c r="FB259" i="41" s="1"/>
  <c r="FA258" i="41"/>
  <c r="FB258" i="41" s="1"/>
  <c r="FA257" i="41"/>
  <c r="FB257" i="41" s="1"/>
  <c r="FA256" i="41"/>
  <c r="FB256" i="41" s="1"/>
  <c r="FA255" i="41"/>
  <c r="FB255" i="41" s="1"/>
  <c r="FA254" i="41"/>
  <c r="FB254" i="41" s="1"/>
  <c r="FA253" i="41"/>
  <c r="FB253" i="41" s="1"/>
  <c r="FA252" i="41"/>
  <c r="FB252" i="41" s="1"/>
  <c r="FA251" i="41"/>
  <c r="FB251" i="41" s="1"/>
  <c r="FA250" i="41"/>
  <c r="FB250" i="41" s="1"/>
  <c r="FA249" i="41"/>
  <c r="FB249" i="41" s="1"/>
  <c r="FA248" i="41"/>
  <c r="FB248" i="41"/>
  <c r="FA247" i="41"/>
  <c r="FB247" i="41" s="1"/>
  <c r="FA246" i="41"/>
  <c r="FB246" i="41" s="1"/>
  <c r="FA245" i="41"/>
  <c r="FB245" i="41" s="1"/>
  <c r="FA244" i="41"/>
  <c r="FB244" i="41" s="1"/>
  <c r="FA243" i="41"/>
  <c r="FB243" i="41" s="1"/>
  <c r="FA242" i="41"/>
  <c r="FB242" i="41" s="1"/>
  <c r="FA241" i="41"/>
  <c r="FB241" i="41" s="1"/>
  <c r="FA240" i="41"/>
  <c r="FB240" i="41" s="1"/>
  <c r="FA239" i="41"/>
  <c r="FB239" i="41" s="1"/>
  <c r="FA238" i="41"/>
  <c r="FB238" i="41" s="1"/>
  <c r="FA237" i="41"/>
  <c r="FB237" i="41" s="1"/>
  <c r="FA236" i="41"/>
  <c r="FB236" i="41" s="1"/>
  <c r="FA235" i="41"/>
  <c r="FB235" i="41" s="1"/>
  <c r="FA234" i="41"/>
  <c r="FB234" i="41" s="1"/>
  <c r="FA233" i="41"/>
  <c r="FB233" i="41" s="1"/>
  <c r="FA232" i="41"/>
  <c r="FB232" i="41" s="1"/>
  <c r="FA231" i="41"/>
  <c r="FB231" i="41"/>
  <c r="FA230" i="41"/>
  <c r="FB230" i="41" s="1"/>
  <c r="FA229" i="41"/>
  <c r="FB229" i="41" s="1"/>
  <c r="FA228" i="41"/>
  <c r="FB228" i="41" s="1"/>
  <c r="FA227" i="41"/>
  <c r="FB227" i="41" s="1"/>
  <c r="FA226" i="41"/>
  <c r="FB226" i="41" s="1"/>
  <c r="FA225" i="41"/>
  <c r="FB225" i="41" s="1"/>
  <c r="FA224" i="41"/>
  <c r="FB224" i="41" s="1"/>
  <c r="FA223" i="41"/>
  <c r="FB223" i="41"/>
  <c r="FA222" i="41"/>
  <c r="FB222" i="41" s="1"/>
  <c r="FA221" i="41"/>
  <c r="FB221" i="41" s="1"/>
  <c r="FA220" i="41"/>
  <c r="FB220" i="41" s="1"/>
  <c r="FA219" i="41"/>
  <c r="FB219" i="41" s="1"/>
  <c r="FA218" i="41"/>
  <c r="FB218" i="41"/>
  <c r="FA217" i="41"/>
  <c r="FB217" i="41" s="1"/>
  <c r="FA216" i="41"/>
  <c r="FB216" i="41" s="1"/>
  <c r="FA215" i="41"/>
  <c r="FB215" i="41" s="1"/>
  <c r="FA214" i="41"/>
  <c r="FB214" i="41" s="1"/>
  <c r="FA213" i="41"/>
  <c r="FB213" i="41" s="1"/>
  <c r="FA212" i="41"/>
  <c r="FB212" i="41" s="1"/>
  <c r="FA211" i="41"/>
  <c r="FB211" i="41" s="1"/>
  <c r="FA210" i="41"/>
  <c r="FB210" i="41" s="1"/>
  <c r="FA209" i="41"/>
  <c r="FB209" i="41" s="1"/>
  <c r="FA208" i="41"/>
  <c r="FB208" i="41" s="1"/>
  <c r="FA207" i="41"/>
  <c r="FB207" i="41" s="1"/>
  <c r="FA206" i="41"/>
  <c r="FB206" i="41" s="1"/>
  <c r="FA205" i="41"/>
  <c r="FB205" i="41" s="1"/>
  <c r="FA204" i="41"/>
  <c r="FB204" i="41" s="1"/>
  <c r="FA203" i="41"/>
  <c r="FB203" i="41" s="1"/>
  <c r="FA202" i="41"/>
  <c r="FB202" i="41" s="1"/>
  <c r="FA201" i="41"/>
  <c r="FB201" i="41" s="1"/>
  <c r="FA200" i="41"/>
  <c r="FB200" i="41" s="1"/>
  <c r="FA199" i="41"/>
  <c r="FB199" i="41" s="1"/>
  <c r="FA198" i="41"/>
  <c r="FB198" i="41" s="1"/>
  <c r="FA197" i="41"/>
  <c r="FB197" i="41" s="1"/>
  <c r="FA196" i="41"/>
  <c r="FB196" i="41" s="1"/>
  <c r="FA195" i="41"/>
  <c r="FB195" i="41" s="1"/>
  <c r="FA194" i="41"/>
  <c r="FB194" i="41" s="1"/>
  <c r="FA193" i="41"/>
  <c r="FB193" i="41" s="1"/>
  <c r="FA192" i="41"/>
  <c r="FB192" i="41" s="1"/>
  <c r="FA191" i="41"/>
  <c r="FB191" i="41" s="1"/>
  <c r="FA190" i="41"/>
  <c r="FB190" i="41"/>
  <c r="FA189" i="41"/>
  <c r="FB189" i="41" s="1"/>
  <c r="FA188" i="41"/>
  <c r="FB188" i="41" s="1"/>
  <c r="FA187" i="41"/>
  <c r="FB187" i="41" s="1"/>
  <c r="FA186" i="41"/>
  <c r="FB186" i="41" s="1"/>
  <c r="FA185" i="41"/>
  <c r="FB185" i="41" s="1"/>
  <c r="FA184" i="41"/>
  <c r="FB184" i="41" s="1"/>
  <c r="FA183" i="41"/>
  <c r="FB183" i="41" s="1"/>
  <c r="FA182" i="41"/>
  <c r="FB182" i="41" s="1"/>
  <c r="FA181" i="41"/>
  <c r="FB181" i="41"/>
  <c r="FA180" i="41"/>
  <c r="FB180" i="41" s="1"/>
  <c r="FA179" i="41"/>
  <c r="FB179" i="41" s="1"/>
  <c r="FA178" i="41"/>
  <c r="FB178" i="41" s="1"/>
  <c r="FA177" i="41"/>
  <c r="FB177" i="41" s="1"/>
  <c r="FA176" i="41"/>
  <c r="FB176" i="41" s="1"/>
  <c r="FA175" i="41"/>
  <c r="FB175" i="41" s="1"/>
  <c r="FA174" i="41"/>
  <c r="FB174" i="41" s="1"/>
  <c r="FA173" i="41"/>
  <c r="FB173" i="41" s="1"/>
  <c r="FA172" i="41"/>
  <c r="FB172" i="41" s="1"/>
  <c r="FA171" i="41"/>
  <c r="FB171" i="41" s="1"/>
  <c r="FA170" i="41"/>
  <c r="FB170" i="41" s="1"/>
  <c r="FA169" i="41"/>
  <c r="FB169" i="41" s="1"/>
  <c r="FA168" i="41"/>
  <c r="FB168" i="41" s="1"/>
  <c r="FA167" i="41"/>
  <c r="FB167" i="41"/>
  <c r="FA166" i="41"/>
  <c r="FB166" i="41" s="1"/>
  <c r="FA165" i="41"/>
  <c r="FB165" i="41" s="1"/>
  <c r="FA164" i="41"/>
  <c r="FB164" i="41" s="1"/>
  <c r="FA163" i="41"/>
  <c r="FB163" i="41" s="1"/>
  <c r="FA162" i="41"/>
  <c r="FB162" i="41" s="1"/>
  <c r="FA161" i="41"/>
  <c r="FB161" i="41" s="1"/>
  <c r="FA160" i="41"/>
  <c r="FB160" i="41" s="1"/>
  <c r="FA159" i="41"/>
  <c r="FB159" i="41" s="1"/>
  <c r="FA158" i="41"/>
  <c r="FB158" i="41" s="1"/>
  <c r="FA157" i="41"/>
  <c r="FB157" i="41" s="1"/>
  <c r="FA156" i="41"/>
  <c r="FB156" i="41" s="1"/>
  <c r="FA155" i="41"/>
  <c r="FB155" i="41" s="1"/>
  <c r="FA154" i="41"/>
  <c r="FB154" i="41" s="1"/>
  <c r="FA153" i="41"/>
  <c r="FB153" i="41" s="1"/>
  <c r="FA152" i="41"/>
  <c r="FB152" i="41" s="1"/>
  <c r="FA151" i="41"/>
  <c r="FB151" i="41" s="1"/>
  <c r="FA150" i="41"/>
  <c r="FB150" i="41" s="1"/>
  <c r="FA149" i="41"/>
  <c r="FB149" i="41" s="1"/>
  <c r="FA148" i="41"/>
  <c r="FB148" i="41" s="1"/>
  <c r="FA147" i="41"/>
  <c r="FB147" i="41" s="1"/>
  <c r="FA146" i="41"/>
  <c r="FB146" i="41"/>
  <c r="FA145" i="41"/>
  <c r="FB145" i="41" s="1"/>
  <c r="FA144" i="41"/>
  <c r="FB144" i="41" s="1"/>
  <c r="FA143" i="41"/>
  <c r="FB143" i="41"/>
  <c r="FA142" i="41"/>
  <c r="FB142" i="41" s="1"/>
  <c r="FA141" i="41"/>
  <c r="FB141" i="41" s="1"/>
  <c r="FA140" i="41"/>
  <c r="FB140" i="41" s="1"/>
  <c r="FA139" i="41"/>
  <c r="FB139" i="41" s="1"/>
  <c r="FA138" i="41"/>
  <c r="FB138" i="41" s="1"/>
  <c r="FA137" i="41"/>
  <c r="FB137" i="41" s="1"/>
  <c r="FA136" i="41"/>
  <c r="FB136" i="41" s="1"/>
  <c r="FA135" i="41"/>
  <c r="FB135" i="41" s="1"/>
  <c r="FA134" i="41"/>
  <c r="FB134" i="41" s="1"/>
  <c r="FA133" i="41"/>
  <c r="FB133" i="41" s="1"/>
  <c r="FA132" i="41"/>
  <c r="FB132" i="41" s="1"/>
  <c r="FA131" i="41"/>
  <c r="FB131" i="41" s="1"/>
  <c r="FA130" i="41"/>
  <c r="FB130" i="41" s="1"/>
  <c r="FA129" i="41"/>
  <c r="FB129" i="41" s="1"/>
  <c r="FA128" i="41"/>
  <c r="FB128" i="41" s="1"/>
  <c r="FA127" i="41"/>
  <c r="FB127" i="41" s="1"/>
  <c r="FA126" i="41"/>
  <c r="FB126" i="41"/>
  <c r="FA125" i="41"/>
  <c r="FB125" i="41" s="1"/>
  <c r="FA124" i="41"/>
  <c r="FB124" i="41" s="1"/>
  <c r="FA123" i="41"/>
  <c r="FB123" i="41" s="1"/>
  <c r="FA122" i="41"/>
  <c r="FB122" i="41" s="1"/>
  <c r="FA121" i="41"/>
  <c r="FB121" i="41" s="1"/>
  <c r="FA120" i="41"/>
  <c r="FB120" i="41" s="1"/>
  <c r="FA119" i="41"/>
  <c r="FB119" i="41"/>
  <c r="FA118" i="41"/>
  <c r="FB118" i="41" s="1"/>
  <c r="FA117" i="41"/>
  <c r="FB117" i="41" s="1"/>
  <c r="FA116" i="41"/>
  <c r="FB116" i="41" s="1"/>
  <c r="FA115" i="41"/>
  <c r="FB115" i="41" s="1"/>
  <c r="FA114" i="41"/>
  <c r="FB114" i="41" s="1"/>
  <c r="FA113" i="41"/>
  <c r="FB113" i="41" s="1"/>
  <c r="FA112" i="41"/>
  <c r="FB112" i="41"/>
  <c r="FA111" i="41"/>
  <c r="FB111" i="41" s="1"/>
  <c r="FA110" i="41"/>
  <c r="FB110" i="41" s="1"/>
  <c r="FA109" i="41"/>
  <c r="FB109" i="41" s="1"/>
  <c r="FA108" i="41"/>
  <c r="FB108" i="41" s="1"/>
  <c r="FA107" i="41"/>
  <c r="FB107" i="41" s="1"/>
  <c r="FA106" i="41"/>
  <c r="FB106" i="41" s="1"/>
  <c r="FA105" i="41"/>
  <c r="FB105" i="41" s="1"/>
  <c r="FA104" i="41"/>
  <c r="FB104" i="41" s="1"/>
  <c r="FA103" i="41"/>
  <c r="FB103" i="41" s="1"/>
  <c r="FA102" i="41"/>
  <c r="FB102" i="41" s="1"/>
  <c r="FA101" i="41"/>
  <c r="FB101" i="41"/>
  <c r="FA100" i="41"/>
  <c r="FB100" i="41" s="1"/>
  <c r="FA99" i="41"/>
  <c r="FB99" i="41" s="1"/>
  <c r="FA98" i="41"/>
  <c r="FB98" i="41" s="1"/>
  <c r="FA97" i="41"/>
  <c r="FB97" i="41" s="1"/>
  <c r="FA96" i="41"/>
  <c r="FB96" i="41" s="1"/>
  <c r="FA95" i="41"/>
  <c r="FB95" i="41" s="1"/>
  <c r="FA94" i="41"/>
  <c r="FB94" i="41"/>
  <c r="FA93" i="41"/>
  <c r="FB93" i="41" s="1"/>
  <c r="FA92" i="41"/>
  <c r="FB92" i="41" s="1"/>
  <c r="FA91" i="41"/>
  <c r="FB91" i="41" s="1"/>
  <c r="FA90" i="41"/>
  <c r="FB90" i="41" s="1"/>
  <c r="FA89" i="41"/>
  <c r="FB89" i="41" s="1"/>
  <c r="FA88" i="41"/>
  <c r="FB88" i="41"/>
  <c r="FA87" i="41"/>
  <c r="FB87" i="41" s="1"/>
  <c r="FA86" i="41"/>
  <c r="FB86" i="41" s="1"/>
  <c r="FA85" i="41"/>
  <c r="FB85" i="41" s="1"/>
  <c r="FA84" i="41"/>
  <c r="FB84" i="41" s="1"/>
  <c r="FA83" i="41"/>
  <c r="FB83" i="41" s="1"/>
  <c r="FA82" i="41"/>
  <c r="FB82" i="41" s="1"/>
  <c r="FA81" i="41"/>
  <c r="FB81" i="41" s="1"/>
  <c r="FA80" i="41"/>
  <c r="FB80" i="41" s="1"/>
  <c r="FA79" i="41"/>
  <c r="FB79" i="41" s="1"/>
  <c r="FA78" i="41"/>
  <c r="FB78" i="41" s="1"/>
  <c r="FA77" i="41"/>
  <c r="FB77" i="41" s="1"/>
  <c r="FA76" i="41"/>
  <c r="FB76" i="41" s="1"/>
  <c r="FA75" i="41"/>
  <c r="FB75" i="41" s="1"/>
  <c r="FA74" i="41"/>
  <c r="FB74" i="41"/>
  <c r="FA73" i="41"/>
  <c r="FB73" i="41" s="1"/>
  <c r="FA72" i="41"/>
  <c r="FB72" i="41"/>
  <c r="FA71" i="41"/>
  <c r="FB71" i="41" s="1"/>
  <c r="FA70" i="41"/>
  <c r="FB70" i="41" s="1"/>
  <c r="FA69" i="41"/>
  <c r="FB69" i="41" s="1"/>
  <c r="FA68" i="41"/>
  <c r="FB68" i="41" s="1"/>
  <c r="FA67" i="41"/>
  <c r="FB67" i="41" s="1"/>
  <c r="FA66" i="41"/>
  <c r="FB66" i="41" s="1"/>
  <c r="FA65" i="41"/>
  <c r="FB65" i="41" s="1"/>
  <c r="FA64" i="41"/>
  <c r="FB64" i="41" s="1"/>
  <c r="FA63" i="41"/>
  <c r="FB63" i="41" s="1"/>
  <c r="FA62" i="41"/>
  <c r="FB62" i="41" s="1"/>
  <c r="FA61" i="41"/>
  <c r="FB61" i="41"/>
  <c r="FA60" i="41"/>
  <c r="FB60" i="41" s="1"/>
  <c r="FA59" i="41"/>
  <c r="FB59" i="41" s="1"/>
  <c r="FA58" i="41"/>
  <c r="FB58" i="41" s="1"/>
  <c r="FA57" i="41"/>
  <c r="FB57" i="41" s="1"/>
  <c r="FA56" i="41"/>
  <c r="FB56" i="41" s="1"/>
  <c r="FA55" i="41"/>
  <c r="FB55" i="41" s="1"/>
  <c r="FA54" i="41"/>
  <c r="FB54" i="41"/>
  <c r="FA53" i="41"/>
  <c r="FB53" i="41" s="1"/>
  <c r="FA52" i="41"/>
  <c r="FB52" i="41" s="1"/>
  <c r="FA51" i="41"/>
  <c r="FB51" i="41" s="1"/>
  <c r="FA50" i="41"/>
  <c r="FB50" i="41" s="1"/>
  <c r="FA49" i="41"/>
  <c r="FB49" i="41" s="1"/>
  <c r="FA48" i="41"/>
  <c r="FB48" i="41" s="1"/>
  <c r="FA47" i="41"/>
  <c r="FB47" i="41"/>
  <c r="FA46" i="41"/>
  <c r="FB46" i="41" s="1"/>
  <c r="FA45" i="41"/>
  <c r="FB45" i="41" s="1"/>
  <c r="FA44" i="41"/>
  <c r="FB44" i="41" s="1"/>
  <c r="FA43" i="41"/>
  <c r="FB43" i="41" s="1"/>
  <c r="FA42" i="41"/>
  <c r="FB42" i="41" s="1"/>
  <c r="FA41" i="41"/>
  <c r="FB41" i="41" s="1"/>
  <c r="FA40" i="41"/>
  <c r="FB40" i="41" s="1"/>
  <c r="FA39" i="41"/>
  <c r="FB39" i="41" s="1"/>
  <c r="FA38" i="41"/>
  <c r="FB38" i="41" s="1"/>
  <c r="FA37" i="41"/>
  <c r="FB37" i="41" s="1"/>
  <c r="FA36" i="41"/>
  <c r="FB36" i="41" s="1"/>
  <c r="FA35" i="41"/>
  <c r="FB35" i="41" s="1"/>
  <c r="ET1034" i="41"/>
  <c r="EU1034" i="41" s="1"/>
  <c r="ET1033" i="41"/>
  <c r="EU1033" i="41" s="1"/>
  <c r="ET1032" i="41"/>
  <c r="EU1032" i="41" s="1"/>
  <c r="ET1031" i="41"/>
  <c r="EU1031" i="41"/>
  <c r="ET1030" i="41"/>
  <c r="EU1030" i="41" s="1"/>
  <c r="ET1029" i="41"/>
  <c r="EU1029" i="41" s="1"/>
  <c r="ET1028" i="41"/>
  <c r="EU1028" i="41" s="1"/>
  <c r="ET1027" i="41"/>
  <c r="EU1027" i="41" s="1"/>
  <c r="ET1026" i="41"/>
  <c r="EU1026" i="41" s="1"/>
  <c r="ET1025" i="41"/>
  <c r="EU1025" i="41" s="1"/>
  <c r="ET1024" i="41"/>
  <c r="EU1024" i="41" s="1"/>
  <c r="ET1023" i="41"/>
  <c r="EU1023" i="41" s="1"/>
  <c r="ET1022" i="41"/>
  <c r="EU1022" i="41" s="1"/>
  <c r="ET1021" i="41"/>
  <c r="EU1021" i="41" s="1"/>
  <c r="ET1020" i="41"/>
  <c r="EU1020" i="41" s="1"/>
  <c r="ET1019" i="41"/>
  <c r="EU1019" i="41" s="1"/>
  <c r="ET1018" i="41"/>
  <c r="EU1018" i="41" s="1"/>
  <c r="ET1017" i="41"/>
  <c r="EU1017" i="41" s="1"/>
  <c r="ET1016" i="41"/>
  <c r="EU1016" i="41" s="1"/>
  <c r="ET1015" i="41"/>
  <c r="EU1015" i="41" s="1"/>
  <c r="ET1014" i="41"/>
  <c r="EU1014" i="41"/>
  <c r="ET1013" i="41"/>
  <c r="EU1013" i="41" s="1"/>
  <c r="ET1012" i="41"/>
  <c r="EU1012" i="41" s="1"/>
  <c r="ET1011" i="41"/>
  <c r="EU1011" i="41" s="1"/>
  <c r="ET1010" i="41"/>
  <c r="EU1010" i="41" s="1"/>
  <c r="ET1009" i="41"/>
  <c r="EU1009" i="41" s="1"/>
  <c r="ET1008" i="41"/>
  <c r="EU1008" i="41" s="1"/>
  <c r="ET1007" i="41"/>
  <c r="EU1007" i="41" s="1"/>
  <c r="ET1006" i="41"/>
  <c r="EU1006" i="41"/>
  <c r="ET1005" i="41"/>
  <c r="EU1005" i="41" s="1"/>
  <c r="ET1004" i="41"/>
  <c r="EU1004" i="41" s="1"/>
  <c r="ET1003" i="41"/>
  <c r="EU1003" i="41" s="1"/>
  <c r="ET1002" i="41"/>
  <c r="EU1002" i="41" s="1"/>
  <c r="ET1001" i="41"/>
  <c r="EU1001" i="41" s="1"/>
  <c r="ET1000" i="41"/>
  <c r="EU1000" i="41" s="1"/>
  <c r="ET999" i="41"/>
  <c r="EU999" i="41"/>
  <c r="ET998" i="41"/>
  <c r="EU998" i="41" s="1"/>
  <c r="ET997" i="41"/>
  <c r="EU997" i="41" s="1"/>
  <c r="ET996" i="41"/>
  <c r="EU996" i="41" s="1"/>
  <c r="ET995" i="41"/>
  <c r="EU995" i="41" s="1"/>
  <c r="ET994" i="41"/>
  <c r="EU994" i="41" s="1"/>
  <c r="ET993" i="41"/>
  <c r="EU993" i="41" s="1"/>
  <c r="ET992" i="41"/>
  <c r="EU992" i="41"/>
  <c r="ET991" i="41"/>
  <c r="EU991" i="41" s="1"/>
  <c r="ET990" i="41"/>
  <c r="EU990" i="41" s="1"/>
  <c r="ET989" i="41"/>
  <c r="EU989" i="41" s="1"/>
  <c r="ET988" i="41"/>
  <c r="EU988" i="41" s="1"/>
  <c r="ET987" i="41"/>
  <c r="EU987" i="41" s="1"/>
  <c r="ET986" i="41"/>
  <c r="EU986" i="41"/>
  <c r="ET985" i="41"/>
  <c r="EU985" i="41" s="1"/>
  <c r="ET984" i="41"/>
  <c r="EU984" i="41" s="1"/>
  <c r="ET983" i="41"/>
  <c r="EU983" i="41" s="1"/>
  <c r="ET982" i="41"/>
  <c r="EU982" i="41" s="1"/>
  <c r="ET981" i="41"/>
  <c r="EU981" i="41"/>
  <c r="ET980" i="41"/>
  <c r="EU980" i="41" s="1"/>
  <c r="ET979" i="41"/>
  <c r="EU979" i="41" s="1"/>
  <c r="ET978" i="41"/>
  <c r="EU978" i="41" s="1"/>
  <c r="ET977" i="41"/>
  <c r="EU977" i="41" s="1"/>
  <c r="ET976" i="41"/>
  <c r="EU976" i="41" s="1"/>
  <c r="ET975" i="41"/>
  <c r="EU975" i="41" s="1"/>
  <c r="ET974" i="41"/>
  <c r="EU974" i="41" s="1"/>
  <c r="ET973" i="41"/>
  <c r="EU973" i="41" s="1"/>
  <c r="ET972" i="41"/>
  <c r="EU972" i="41" s="1"/>
  <c r="ET971" i="41"/>
  <c r="EU971" i="41" s="1"/>
  <c r="ET970" i="41"/>
  <c r="EU970" i="41" s="1"/>
  <c r="ET969" i="41"/>
  <c r="EU969" i="41" s="1"/>
  <c r="ET968" i="41"/>
  <c r="EU968" i="41" s="1"/>
  <c r="ET967" i="41"/>
  <c r="EU967" i="41" s="1"/>
  <c r="ET966" i="41"/>
  <c r="EU966" i="41" s="1"/>
  <c r="ET965" i="41"/>
  <c r="EU965" i="41"/>
  <c r="ET964" i="41"/>
  <c r="EU964" i="41" s="1"/>
  <c r="ET963" i="41"/>
  <c r="EU963" i="41" s="1"/>
  <c r="ET962" i="41"/>
  <c r="EU962" i="41" s="1"/>
  <c r="ET961" i="41"/>
  <c r="EU961" i="41" s="1"/>
  <c r="ET960" i="41"/>
  <c r="EU960" i="41" s="1"/>
  <c r="ET959" i="41"/>
  <c r="EU959" i="41" s="1"/>
  <c r="ET958" i="41"/>
  <c r="EU958" i="41" s="1"/>
  <c r="ET957" i="41"/>
  <c r="EU957" i="41" s="1"/>
  <c r="ET956" i="41"/>
  <c r="EU956" i="41" s="1"/>
  <c r="ET955" i="41"/>
  <c r="EU955" i="41" s="1"/>
  <c r="ET954" i="41"/>
  <c r="EU954" i="41" s="1"/>
  <c r="ET953" i="41"/>
  <c r="EU953" i="41" s="1"/>
  <c r="ET952" i="41"/>
  <c r="EU952" i="41" s="1"/>
  <c r="ET951" i="41"/>
  <c r="EU951" i="41"/>
  <c r="ET950" i="41"/>
  <c r="EU950" i="41" s="1"/>
  <c r="ET949" i="41"/>
  <c r="EU949" i="41" s="1"/>
  <c r="ET948" i="41"/>
  <c r="EU948" i="41" s="1"/>
  <c r="ET947" i="41"/>
  <c r="EU947" i="41" s="1"/>
  <c r="ET946" i="41"/>
  <c r="EU946" i="41"/>
  <c r="ET945" i="41"/>
  <c r="EU945" i="41" s="1"/>
  <c r="ET944" i="41"/>
  <c r="EU944" i="41" s="1"/>
  <c r="ET943" i="41"/>
  <c r="EU943" i="41" s="1"/>
  <c r="ET942" i="41"/>
  <c r="EU942" i="41" s="1"/>
  <c r="ET941" i="41"/>
  <c r="EU941" i="41" s="1"/>
  <c r="ET940" i="41"/>
  <c r="EU940" i="41" s="1"/>
  <c r="ET939" i="41"/>
  <c r="EU939" i="41" s="1"/>
  <c r="ET938" i="41"/>
  <c r="EU938" i="41" s="1"/>
  <c r="ET937" i="41"/>
  <c r="EU937" i="41" s="1"/>
  <c r="ET936" i="41"/>
  <c r="EU936" i="41" s="1"/>
  <c r="ET935" i="41"/>
  <c r="EU935" i="41"/>
  <c r="ET934" i="41"/>
  <c r="EU934" i="41" s="1"/>
  <c r="ET933" i="41"/>
  <c r="EU933" i="41"/>
  <c r="ET932" i="41"/>
  <c r="EU932" i="41" s="1"/>
  <c r="ET931" i="41"/>
  <c r="EU931" i="41" s="1"/>
  <c r="ET930" i="41"/>
  <c r="EU930" i="41" s="1"/>
  <c r="ET929" i="41"/>
  <c r="EU929" i="41" s="1"/>
  <c r="ET928" i="41"/>
  <c r="EU928" i="41" s="1"/>
  <c r="ET927" i="41"/>
  <c r="EU927" i="41" s="1"/>
  <c r="ET926" i="41"/>
  <c r="EU926" i="41" s="1"/>
  <c r="ET925" i="41"/>
  <c r="EU925" i="41" s="1"/>
  <c r="ET924" i="41"/>
  <c r="EU924" i="41" s="1"/>
  <c r="ET923" i="41"/>
  <c r="EU923" i="41" s="1"/>
  <c r="ET922" i="41"/>
  <c r="EU922" i="41" s="1"/>
  <c r="ET921" i="41"/>
  <c r="EU921" i="41" s="1"/>
  <c r="ET920" i="41"/>
  <c r="EU920" i="41" s="1"/>
  <c r="ET919" i="41"/>
  <c r="EU919" i="41" s="1"/>
  <c r="ET918" i="41"/>
  <c r="EU918" i="41" s="1"/>
  <c r="ET917" i="41"/>
  <c r="EU917" i="41" s="1"/>
  <c r="ET916" i="41"/>
  <c r="EU916" i="41" s="1"/>
  <c r="ET915" i="41"/>
  <c r="EU915" i="41" s="1"/>
  <c r="ET914" i="41"/>
  <c r="EU914" i="41" s="1"/>
  <c r="ET913" i="41"/>
  <c r="EU913" i="41" s="1"/>
  <c r="ET912" i="41"/>
  <c r="EU912" i="41" s="1"/>
  <c r="ET911" i="41"/>
  <c r="EU911" i="41" s="1"/>
  <c r="ET910" i="41"/>
  <c r="EU910" i="41" s="1"/>
  <c r="ET909" i="41"/>
  <c r="EU909" i="41" s="1"/>
  <c r="ET908" i="41"/>
  <c r="EU908" i="41" s="1"/>
  <c r="ET907" i="41"/>
  <c r="EU907" i="41" s="1"/>
  <c r="ET906" i="41"/>
  <c r="EU906" i="41" s="1"/>
  <c r="ET905" i="41"/>
  <c r="EU905" i="41" s="1"/>
  <c r="ET904" i="41"/>
  <c r="EU904" i="41" s="1"/>
  <c r="ET903" i="41"/>
  <c r="EU903" i="41" s="1"/>
  <c r="ET902" i="41"/>
  <c r="EU902" i="41" s="1"/>
  <c r="ET901" i="41"/>
  <c r="EU901" i="41" s="1"/>
  <c r="ET900" i="41"/>
  <c r="EU900" i="41" s="1"/>
  <c r="ET899" i="41"/>
  <c r="EU899" i="41" s="1"/>
  <c r="ET898" i="41"/>
  <c r="EU898" i="41" s="1"/>
  <c r="ET897" i="41"/>
  <c r="EU897" i="41" s="1"/>
  <c r="ET896" i="41"/>
  <c r="EU896" i="41" s="1"/>
  <c r="ET895" i="41"/>
  <c r="EU895" i="41"/>
  <c r="ET894" i="41"/>
  <c r="EU894" i="41" s="1"/>
  <c r="ET893" i="41"/>
  <c r="EU893" i="41" s="1"/>
  <c r="ET892" i="41"/>
  <c r="EU892" i="41" s="1"/>
  <c r="ET891" i="41"/>
  <c r="EU891" i="41" s="1"/>
  <c r="ET890" i="41"/>
  <c r="EU890" i="41" s="1"/>
  <c r="ET889" i="41"/>
  <c r="EU889" i="41" s="1"/>
  <c r="ET888" i="41"/>
  <c r="EU888" i="41" s="1"/>
  <c r="ET887" i="41"/>
  <c r="EU887" i="41" s="1"/>
  <c r="ET886" i="41"/>
  <c r="EU886" i="41" s="1"/>
  <c r="ET885" i="41"/>
  <c r="EU885" i="41" s="1"/>
  <c r="ET884" i="41"/>
  <c r="EU884" i="41" s="1"/>
  <c r="ET883" i="41"/>
  <c r="EU883" i="41" s="1"/>
  <c r="ET882" i="41"/>
  <c r="EU882" i="41" s="1"/>
  <c r="ET881" i="41"/>
  <c r="EU881" i="41" s="1"/>
  <c r="ET880" i="41"/>
  <c r="EU880" i="41" s="1"/>
  <c r="ET879" i="41"/>
  <c r="EU879" i="41" s="1"/>
  <c r="ET878" i="41"/>
  <c r="EU878" i="41" s="1"/>
  <c r="ET877" i="41"/>
  <c r="EU877" i="41" s="1"/>
  <c r="ET876" i="41"/>
  <c r="EU876" i="41" s="1"/>
  <c r="ET875" i="41"/>
  <c r="EU875" i="41" s="1"/>
  <c r="ET874" i="41"/>
  <c r="EU874" i="41" s="1"/>
  <c r="ET873" i="41"/>
  <c r="EU873" i="41" s="1"/>
  <c r="ET872" i="41"/>
  <c r="EU872" i="41" s="1"/>
  <c r="ET871" i="41"/>
  <c r="EU871" i="41" s="1"/>
  <c r="ET870" i="41"/>
  <c r="EU870" i="41" s="1"/>
  <c r="ET869" i="41"/>
  <c r="EU869" i="41" s="1"/>
  <c r="ET868" i="41"/>
  <c r="EU868" i="41" s="1"/>
  <c r="ET867" i="41"/>
  <c r="EU867" i="41" s="1"/>
  <c r="ET866" i="41"/>
  <c r="EU866" i="41" s="1"/>
  <c r="ET865" i="41"/>
  <c r="EU865" i="41" s="1"/>
  <c r="ET864" i="41"/>
  <c r="EU864" i="41" s="1"/>
  <c r="ET863" i="41"/>
  <c r="EU863" i="41" s="1"/>
  <c r="ET862" i="41"/>
  <c r="EU862" i="41" s="1"/>
  <c r="ET861" i="41"/>
  <c r="EU861" i="41" s="1"/>
  <c r="ET860" i="41"/>
  <c r="EU860" i="41" s="1"/>
  <c r="ET859" i="41"/>
  <c r="EU859" i="41" s="1"/>
  <c r="ET858" i="41"/>
  <c r="EU858" i="41" s="1"/>
  <c r="ET857" i="41"/>
  <c r="EU857" i="41" s="1"/>
  <c r="ET856" i="41"/>
  <c r="EU856" i="41" s="1"/>
  <c r="ET855" i="41"/>
  <c r="EU855" i="41" s="1"/>
  <c r="ET854" i="41"/>
  <c r="EU854" i="41" s="1"/>
  <c r="ET853" i="41"/>
  <c r="EU853" i="41" s="1"/>
  <c r="ET852" i="41"/>
  <c r="EU852" i="41" s="1"/>
  <c r="ET851" i="41"/>
  <c r="EU851" i="41" s="1"/>
  <c r="ET850" i="41"/>
  <c r="EU850" i="41" s="1"/>
  <c r="EU849" i="41"/>
  <c r="ET849" i="41"/>
  <c r="ET848" i="41"/>
  <c r="EU848" i="41" s="1"/>
  <c r="ET847" i="41"/>
  <c r="EU847" i="41" s="1"/>
  <c r="ET846" i="41"/>
  <c r="EU846" i="41" s="1"/>
  <c r="ET845" i="41"/>
  <c r="EU845" i="41"/>
  <c r="ET844" i="41"/>
  <c r="EU844" i="41" s="1"/>
  <c r="ET843" i="41"/>
  <c r="EU843" i="41" s="1"/>
  <c r="ET842" i="41"/>
  <c r="EU842" i="41" s="1"/>
  <c r="ET841" i="41"/>
  <c r="EU841" i="41" s="1"/>
  <c r="ET840" i="41"/>
  <c r="EU840" i="41" s="1"/>
  <c r="ET839" i="41"/>
  <c r="EU839" i="41" s="1"/>
  <c r="ET838" i="41"/>
  <c r="EU838" i="41" s="1"/>
  <c r="ET837" i="41"/>
  <c r="EU837" i="41" s="1"/>
  <c r="ET836" i="41"/>
  <c r="EU836" i="41" s="1"/>
  <c r="ET835" i="41"/>
  <c r="EU835" i="41" s="1"/>
  <c r="ET834" i="41"/>
  <c r="EU834" i="41" s="1"/>
  <c r="ET833" i="41"/>
  <c r="EU833" i="41" s="1"/>
  <c r="ET832" i="41"/>
  <c r="EU832" i="41" s="1"/>
  <c r="ET831" i="41"/>
  <c r="EU831" i="41" s="1"/>
  <c r="ET830" i="41"/>
  <c r="EU830" i="41" s="1"/>
  <c r="ET829" i="41"/>
  <c r="EU829" i="41" s="1"/>
  <c r="ET828" i="41"/>
  <c r="EU828" i="41" s="1"/>
  <c r="ET827" i="41"/>
  <c r="EU827" i="41" s="1"/>
  <c r="ET826" i="41"/>
  <c r="EU826" i="41" s="1"/>
  <c r="ET825" i="41"/>
  <c r="EU825" i="41" s="1"/>
  <c r="ET824" i="41"/>
  <c r="EU824" i="41" s="1"/>
  <c r="ET823" i="41"/>
  <c r="EU823" i="41" s="1"/>
  <c r="ET822" i="41"/>
  <c r="EU822" i="41" s="1"/>
  <c r="ET821" i="41"/>
  <c r="EU821" i="41" s="1"/>
  <c r="ET820" i="41"/>
  <c r="EU820" i="41" s="1"/>
  <c r="ET819" i="41"/>
  <c r="EU819" i="41" s="1"/>
  <c r="ET818" i="41"/>
  <c r="EU818" i="41"/>
  <c r="ET817" i="41"/>
  <c r="EU817" i="41" s="1"/>
  <c r="ET816" i="41"/>
  <c r="EU816" i="41" s="1"/>
  <c r="ET815" i="41"/>
  <c r="EU815" i="41" s="1"/>
  <c r="ET814" i="41"/>
  <c r="EU814" i="41" s="1"/>
  <c r="ET813" i="41"/>
  <c r="EU813" i="41" s="1"/>
  <c r="ET812" i="41"/>
  <c r="EU812" i="41" s="1"/>
  <c r="ET811" i="41"/>
  <c r="EU811" i="41" s="1"/>
  <c r="ET810" i="41"/>
  <c r="EU810" i="41" s="1"/>
  <c r="ET809" i="41"/>
  <c r="EU809" i="41" s="1"/>
  <c r="ET808" i="41"/>
  <c r="EU808" i="41" s="1"/>
  <c r="ET807" i="41"/>
  <c r="EU807" i="41"/>
  <c r="ET806" i="41"/>
  <c r="EU806" i="41" s="1"/>
  <c r="ET805" i="41"/>
  <c r="EU805" i="41" s="1"/>
  <c r="ET804" i="41"/>
  <c r="EU804" i="41" s="1"/>
  <c r="ET803" i="41"/>
  <c r="EU803" i="41" s="1"/>
  <c r="ET802" i="41"/>
  <c r="EU802" i="41" s="1"/>
  <c r="ET801" i="41"/>
  <c r="EU801" i="41" s="1"/>
  <c r="ET800" i="41"/>
  <c r="EU800" i="41" s="1"/>
  <c r="ET799" i="41"/>
  <c r="EU799" i="41" s="1"/>
  <c r="ET798" i="41"/>
  <c r="EU798" i="41"/>
  <c r="ET797" i="41"/>
  <c r="EU797" i="41" s="1"/>
  <c r="ET796" i="41"/>
  <c r="EU796" i="41" s="1"/>
  <c r="ET795" i="41"/>
  <c r="EU795" i="41" s="1"/>
  <c r="ET794" i="41"/>
  <c r="EU794" i="41" s="1"/>
  <c r="ET793" i="41"/>
  <c r="EU793" i="41" s="1"/>
  <c r="ET792" i="41"/>
  <c r="EU792" i="41"/>
  <c r="ET791" i="41"/>
  <c r="EU791" i="41" s="1"/>
  <c r="ET790" i="41"/>
  <c r="EU790" i="41" s="1"/>
  <c r="ET789" i="41"/>
  <c r="EU789" i="41" s="1"/>
  <c r="ET788" i="41"/>
  <c r="EU788" i="41" s="1"/>
  <c r="ET787" i="41"/>
  <c r="EU787" i="41" s="1"/>
  <c r="ET786" i="41"/>
  <c r="EU786" i="41" s="1"/>
  <c r="ET785" i="41"/>
  <c r="EU785" i="41" s="1"/>
  <c r="ET784" i="41"/>
  <c r="EU784" i="41"/>
  <c r="ET783" i="41"/>
  <c r="EU783" i="41" s="1"/>
  <c r="ET782" i="41"/>
  <c r="EU782" i="41" s="1"/>
  <c r="ET781" i="41"/>
  <c r="EU781" i="41" s="1"/>
  <c r="ET780" i="41"/>
  <c r="EU780" i="41" s="1"/>
  <c r="ET779" i="41"/>
  <c r="EU779" i="41" s="1"/>
  <c r="ET778" i="41"/>
  <c r="EU778" i="41" s="1"/>
  <c r="ET777" i="41"/>
  <c r="EU777" i="41" s="1"/>
  <c r="ET776" i="41"/>
  <c r="EU776" i="41" s="1"/>
  <c r="ET775" i="41"/>
  <c r="EU775" i="41" s="1"/>
  <c r="ET774" i="41"/>
  <c r="EU774" i="41" s="1"/>
  <c r="ET773" i="41"/>
  <c r="EU773" i="41" s="1"/>
  <c r="ET772" i="41"/>
  <c r="EU772" i="41" s="1"/>
  <c r="ET771" i="41"/>
  <c r="EU771" i="41" s="1"/>
  <c r="ET770" i="41"/>
  <c r="EU770" i="41" s="1"/>
  <c r="ET769" i="41"/>
  <c r="EU769" i="41" s="1"/>
  <c r="ET768" i="41"/>
  <c r="EU768" i="41" s="1"/>
  <c r="ET767" i="41"/>
  <c r="EU767" i="41" s="1"/>
  <c r="ET766" i="41"/>
  <c r="EU766" i="41" s="1"/>
  <c r="ET765" i="41"/>
  <c r="EU765" i="41" s="1"/>
  <c r="ET764" i="41"/>
  <c r="EU764" i="41" s="1"/>
  <c r="ET763" i="41"/>
  <c r="EU763" i="41" s="1"/>
  <c r="ET762" i="41"/>
  <c r="EU762" i="41" s="1"/>
  <c r="ET761" i="41"/>
  <c r="EU761" i="41" s="1"/>
  <c r="ET760" i="41"/>
  <c r="EU760" i="41" s="1"/>
  <c r="ET759" i="41"/>
  <c r="EU759" i="41" s="1"/>
  <c r="ET758" i="41"/>
  <c r="EU758" i="41"/>
  <c r="ET757" i="41"/>
  <c r="EU757" i="41"/>
  <c r="ET756" i="41"/>
  <c r="EU756" i="41" s="1"/>
  <c r="ET755" i="41"/>
  <c r="EU755" i="41" s="1"/>
  <c r="ET754" i="41"/>
  <c r="EU754" i="41" s="1"/>
  <c r="ET753" i="41"/>
  <c r="EU753" i="41" s="1"/>
  <c r="ET752" i="41"/>
  <c r="EU752" i="41" s="1"/>
  <c r="ET751" i="41"/>
  <c r="EU751" i="41" s="1"/>
  <c r="ET750" i="41"/>
  <c r="EU750" i="41"/>
  <c r="ET749" i="41"/>
  <c r="EU749" i="41" s="1"/>
  <c r="ET748" i="41"/>
  <c r="EU748" i="41" s="1"/>
  <c r="ET747" i="41"/>
  <c r="EU747" i="41" s="1"/>
  <c r="ET746" i="41"/>
  <c r="EU746" i="41" s="1"/>
  <c r="ET745" i="41"/>
  <c r="EU745" i="41" s="1"/>
  <c r="ET744" i="41"/>
  <c r="EU744" i="41" s="1"/>
  <c r="ET743" i="41"/>
  <c r="EU743" i="41" s="1"/>
  <c r="ET742" i="41"/>
  <c r="EU742" i="41" s="1"/>
  <c r="ET741" i="41"/>
  <c r="EU741" i="41" s="1"/>
  <c r="ET740" i="41"/>
  <c r="EU740" i="41" s="1"/>
  <c r="ET739" i="41"/>
  <c r="EU739" i="41" s="1"/>
  <c r="ET738" i="41"/>
  <c r="EU738" i="41" s="1"/>
  <c r="ET737" i="41"/>
  <c r="EU737" i="41" s="1"/>
  <c r="ET736" i="41"/>
  <c r="EU736" i="41"/>
  <c r="ET735" i="41"/>
  <c r="EU735" i="41" s="1"/>
  <c r="ET734" i="41"/>
  <c r="EU734" i="41" s="1"/>
  <c r="ET733" i="41"/>
  <c r="EU733" i="41" s="1"/>
  <c r="ET732" i="41"/>
  <c r="EU732" i="41" s="1"/>
  <c r="ET731" i="41"/>
  <c r="EU731" i="41" s="1"/>
  <c r="ET730" i="41"/>
  <c r="EU730" i="41" s="1"/>
  <c r="ET729" i="41"/>
  <c r="EU729" i="41" s="1"/>
  <c r="ET728" i="41"/>
  <c r="EU728" i="41" s="1"/>
  <c r="ET727" i="41"/>
  <c r="EU727" i="41" s="1"/>
  <c r="ET726" i="41"/>
  <c r="EU726" i="41" s="1"/>
  <c r="ET725" i="41"/>
  <c r="EU725" i="41" s="1"/>
  <c r="ET724" i="41"/>
  <c r="EU724" i="41" s="1"/>
  <c r="ET723" i="41"/>
  <c r="EU723" i="41" s="1"/>
  <c r="ET722" i="41"/>
  <c r="EU722" i="41" s="1"/>
  <c r="ET721" i="41"/>
  <c r="EU721" i="41" s="1"/>
  <c r="ET720" i="41"/>
  <c r="EU720" i="41" s="1"/>
  <c r="ET719" i="41"/>
  <c r="EU719" i="41" s="1"/>
  <c r="ET718" i="41"/>
  <c r="EU718" i="41" s="1"/>
  <c r="ET717" i="41"/>
  <c r="EU717" i="41"/>
  <c r="ET716" i="41"/>
  <c r="EU716" i="41" s="1"/>
  <c r="ET715" i="41"/>
  <c r="EU715" i="41" s="1"/>
  <c r="ET714" i="41"/>
  <c r="EU714" i="41" s="1"/>
  <c r="ET713" i="41"/>
  <c r="EU713" i="41" s="1"/>
  <c r="ET712" i="41"/>
  <c r="EU712" i="41" s="1"/>
  <c r="ET711" i="41"/>
  <c r="EU711" i="41" s="1"/>
  <c r="ET710" i="41"/>
  <c r="EU710" i="41" s="1"/>
  <c r="ET709" i="41"/>
  <c r="EU709" i="41"/>
  <c r="ET708" i="41"/>
  <c r="EU708" i="41" s="1"/>
  <c r="ET707" i="41"/>
  <c r="EU707" i="41" s="1"/>
  <c r="ET706" i="41"/>
  <c r="EU706" i="41" s="1"/>
  <c r="ET705" i="41"/>
  <c r="EU705" i="41" s="1"/>
  <c r="ET704" i="41"/>
  <c r="EU704" i="41" s="1"/>
  <c r="ET703" i="41"/>
  <c r="EU703" i="41" s="1"/>
  <c r="ET702" i="41"/>
  <c r="EU702" i="41" s="1"/>
  <c r="ET701" i="41"/>
  <c r="EU701" i="41" s="1"/>
  <c r="ET700" i="41"/>
  <c r="EU700" i="41" s="1"/>
  <c r="ET699" i="41"/>
  <c r="EU699" i="41" s="1"/>
  <c r="ET698" i="41"/>
  <c r="EU698" i="41" s="1"/>
  <c r="ET697" i="41"/>
  <c r="EU697" i="41" s="1"/>
  <c r="ET696" i="41"/>
  <c r="EU696" i="41" s="1"/>
  <c r="ET695" i="41"/>
  <c r="EU695" i="41"/>
  <c r="ET694" i="41"/>
  <c r="EU694" i="41" s="1"/>
  <c r="ET693" i="41"/>
  <c r="EU693" i="41" s="1"/>
  <c r="ET692" i="41"/>
  <c r="EU692" i="41" s="1"/>
  <c r="ET691" i="41"/>
  <c r="EU691" i="41" s="1"/>
  <c r="ET690" i="41"/>
  <c r="EU690" i="41"/>
  <c r="ET689" i="41"/>
  <c r="EU689" i="41" s="1"/>
  <c r="ET688" i="41"/>
  <c r="EU688" i="41" s="1"/>
  <c r="ET687" i="41"/>
  <c r="EU687" i="41" s="1"/>
  <c r="ET686" i="41"/>
  <c r="EU686" i="41" s="1"/>
  <c r="ET685" i="41"/>
  <c r="EU685" i="41" s="1"/>
  <c r="ET684" i="41"/>
  <c r="EU684" i="41" s="1"/>
  <c r="ET683" i="41"/>
  <c r="EU683" i="41" s="1"/>
  <c r="ET682" i="41"/>
  <c r="EU682" i="41" s="1"/>
  <c r="ET681" i="41"/>
  <c r="EU681" i="41" s="1"/>
  <c r="ET680" i="41"/>
  <c r="EU680" i="41" s="1"/>
  <c r="ET679" i="41"/>
  <c r="EU679" i="41"/>
  <c r="ET678" i="41"/>
  <c r="EU678" i="41" s="1"/>
  <c r="ET677" i="41"/>
  <c r="EU677" i="41" s="1"/>
  <c r="ET676" i="41"/>
  <c r="EU676" i="41" s="1"/>
  <c r="ET675" i="41"/>
  <c r="EU675" i="41" s="1"/>
  <c r="ET674" i="41"/>
  <c r="EU674" i="41" s="1"/>
  <c r="ET673" i="41"/>
  <c r="EU673" i="41" s="1"/>
  <c r="ET672" i="41"/>
  <c r="EU672" i="41" s="1"/>
  <c r="ET671" i="41"/>
  <c r="EU671" i="41" s="1"/>
  <c r="ET670" i="41"/>
  <c r="EU670" i="41"/>
  <c r="ET669" i="41"/>
  <c r="EU669" i="41" s="1"/>
  <c r="ET668" i="41"/>
  <c r="EU668" i="41" s="1"/>
  <c r="ET667" i="41"/>
  <c r="EU667" i="41" s="1"/>
  <c r="ET666" i="41"/>
  <c r="EU666" i="41" s="1"/>
  <c r="ET665" i="41"/>
  <c r="EU665" i="41" s="1"/>
  <c r="ET664" i="41"/>
  <c r="EU664" i="41" s="1"/>
  <c r="ET663" i="41"/>
  <c r="EU663" i="41" s="1"/>
  <c r="ET662" i="41"/>
  <c r="EU662" i="41" s="1"/>
  <c r="ET661" i="41"/>
  <c r="EU661" i="41" s="1"/>
  <c r="ET660" i="41"/>
  <c r="EU660" i="41" s="1"/>
  <c r="ET659" i="41"/>
  <c r="EU659" i="41" s="1"/>
  <c r="ET658" i="41"/>
  <c r="EU658" i="41" s="1"/>
  <c r="ET657" i="41"/>
  <c r="EU657" i="41" s="1"/>
  <c r="ET656" i="41"/>
  <c r="EU656" i="41" s="1"/>
  <c r="ET655" i="41"/>
  <c r="EU655" i="41" s="1"/>
  <c r="ET654" i="41"/>
  <c r="EU654" i="41" s="1"/>
  <c r="ET653" i="41"/>
  <c r="EU653" i="41" s="1"/>
  <c r="ET652" i="41"/>
  <c r="EU652" i="41" s="1"/>
  <c r="ET651" i="41"/>
  <c r="EU651" i="41" s="1"/>
  <c r="ET650" i="41"/>
  <c r="EU650" i="41" s="1"/>
  <c r="ET649" i="41"/>
  <c r="EU649" i="41" s="1"/>
  <c r="ET648" i="41"/>
  <c r="EU648" i="41"/>
  <c r="ET647" i="41"/>
  <c r="EU647" i="41" s="1"/>
  <c r="ET646" i="41"/>
  <c r="EU646" i="41" s="1"/>
  <c r="ET645" i="41"/>
  <c r="EU645" i="41" s="1"/>
  <c r="ET644" i="41"/>
  <c r="EU644" i="41" s="1"/>
  <c r="ET643" i="41"/>
  <c r="EU643" i="41" s="1"/>
  <c r="ET642" i="41"/>
  <c r="EU642" i="41"/>
  <c r="ET641" i="41"/>
  <c r="EU641" i="41" s="1"/>
  <c r="ET640" i="41"/>
  <c r="EU640" i="41" s="1"/>
  <c r="ET639" i="41"/>
  <c r="EU639" i="41" s="1"/>
  <c r="ET638" i="41"/>
  <c r="EU638" i="41" s="1"/>
  <c r="ET637" i="41"/>
  <c r="EU637" i="41" s="1"/>
  <c r="ET636" i="41"/>
  <c r="EU636" i="41" s="1"/>
  <c r="ET635" i="41"/>
  <c r="EU635" i="41" s="1"/>
  <c r="ET634" i="41"/>
  <c r="EU634" i="41" s="1"/>
  <c r="ET633" i="41"/>
  <c r="EU633" i="41" s="1"/>
  <c r="ET632" i="41"/>
  <c r="EU632" i="41" s="1"/>
  <c r="ET631" i="41"/>
  <c r="EU631" i="41" s="1"/>
  <c r="ET630" i="41"/>
  <c r="EU630" i="41" s="1"/>
  <c r="ET629" i="41"/>
  <c r="EU629" i="41" s="1"/>
  <c r="ET628" i="41"/>
  <c r="EU628" i="41" s="1"/>
  <c r="ET627" i="41"/>
  <c r="EU627" i="41" s="1"/>
  <c r="ET626" i="41"/>
  <c r="EU626" i="41" s="1"/>
  <c r="ET625" i="41"/>
  <c r="EU625" i="41" s="1"/>
  <c r="ET624" i="41"/>
  <c r="EU624" i="41"/>
  <c r="ET623" i="41"/>
  <c r="EU623" i="41" s="1"/>
  <c r="ET622" i="41"/>
  <c r="EU622" i="41" s="1"/>
  <c r="ET621" i="41"/>
  <c r="EU621" i="41" s="1"/>
  <c r="ET620" i="41"/>
  <c r="EU620" i="41" s="1"/>
  <c r="ET619" i="41"/>
  <c r="EU619" i="41" s="1"/>
  <c r="ET618" i="41"/>
  <c r="EU618" i="41" s="1"/>
  <c r="ET617" i="41"/>
  <c r="EU617" i="41" s="1"/>
  <c r="ET616" i="41"/>
  <c r="EU616" i="41" s="1"/>
  <c r="ET615" i="41"/>
  <c r="EU615" i="41" s="1"/>
  <c r="ET614" i="41"/>
  <c r="EU614" i="41" s="1"/>
  <c r="ET613" i="41"/>
  <c r="EU613" i="41" s="1"/>
  <c r="ET612" i="41"/>
  <c r="EU612" i="41" s="1"/>
  <c r="ET611" i="41"/>
  <c r="EU611" i="41" s="1"/>
  <c r="ET610" i="41"/>
  <c r="EU610" i="41" s="1"/>
  <c r="ET609" i="41"/>
  <c r="EU609" i="41" s="1"/>
  <c r="ET608" i="41"/>
  <c r="EU608" i="41" s="1"/>
  <c r="ET607" i="41"/>
  <c r="EU607" i="41" s="1"/>
  <c r="ET606" i="41"/>
  <c r="EU606" i="41" s="1"/>
  <c r="ET605" i="41"/>
  <c r="EU605" i="41" s="1"/>
  <c r="ET604" i="41"/>
  <c r="EU604" i="41" s="1"/>
  <c r="ET603" i="41"/>
  <c r="EU603" i="41" s="1"/>
  <c r="ET602" i="41"/>
  <c r="EU602" i="41" s="1"/>
  <c r="ET601" i="41"/>
  <c r="EU601" i="41" s="1"/>
  <c r="ET600" i="41"/>
  <c r="EU600" i="41"/>
  <c r="ET599" i="41"/>
  <c r="EU599" i="41"/>
  <c r="ET598" i="41"/>
  <c r="EU598" i="41" s="1"/>
  <c r="ET597" i="41"/>
  <c r="EU597" i="41" s="1"/>
  <c r="ET596" i="41"/>
  <c r="EU596" i="41" s="1"/>
  <c r="ET595" i="41"/>
  <c r="EU595" i="41" s="1"/>
  <c r="ET594" i="41"/>
  <c r="EU594" i="41"/>
  <c r="ET593" i="41"/>
  <c r="EU593" i="41" s="1"/>
  <c r="ET592" i="41"/>
  <c r="EU592" i="41" s="1"/>
  <c r="ET591" i="41"/>
  <c r="EU591" i="41" s="1"/>
  <c r="ET590" i="41"/>
  <c r="EU590" i="41" s="1"/>
  <c r="ET589" i="41"/>
  <c r="EU589" i="41" s="1"/>
  <c r="ET588" i="41"/>
  <c r="EU588" i="41" s="1"/>
  <c r="ET587" i="41"/>
  <c r="EU587" i="41" s="1"/>
  <c r="ET586" i="41"/>
  <c r="EU586" i="41" s="1"/>
  <c r="ET585" i="41"/>
  <c r="EU585" i="41" s="1"/>
  <c r="ET584" i="41"/>
  <c r="EU584" i="41" s="1"/>
  <c r="ET583" i="41"/>
  <c r="EU583" i="41" s="1"/>
  <c r="ET582" i="41"/>
  <c r="EU582" i="41"/>
  <c r="ET581" i="41"/>
  <c r="EU581" i="41" s="1"/>
  <c r="ET580" i="41"/>
  <c r="EU580" i="41" s="1"/>
  <c r="ET579" i="41"/>
  <c r="EU579" i="41" s="1"/>
  <c r="ET578" i="41"/>
  <c r="EU578" i="41" s="1"/>
  <c r="ET577" i="41"/>
  <c r="EU577" i="41" s="1"/>
  <c r="ET576" i="41"/>
  <c r="EU576" i="41" s="1"/>
  <c r="ET575" i="41"/>
  <c r="EU575" i="41" s="1"/>
  <c r="ET574" i="41"/>
  <c r="EU574" i="41" s="1"/>
  <c r="ET573" i="41"/>
  <c r="EU573" i="41"/>
  <c r="ET572" i="41"/>
  <c r="EU572" i="41" s="1"/>
  <c r="ET571" i="41"/>
  <c r="EU571" i="41" s="1"/>
  <c r="ET570" i="41"/>
  <c r="EU570" i="41" s="1"/>
  <c r="ET569" i="41"/>
  <c r="EU569" i="41" s="1"/>
  <c r="ET568" i="41"/>
  <c r="EU568" i="41" s="1"/>
  <c r="ET567" i="41"/>
  <c r="EU567" i="41" s="1"/>
  <c r="ET566" i="41"/>
  <c r="EU566" i="41" s="1"/>
  <c r="ET565" i="41"/>
  <c r="EU565" i="41"/>
  <c r="ET564" i="41"/>
  <c r="EU564" i="41" s="1"/>
  <c r="ET563" i="41"/>
  <c r="EU563" i="41" s="1"/>
  <c r="ET562" i="41"/>
  <c r="EU562" i="41" s="1"/>
  <c r="ET561" i="41"/>
  <c r="EU561" i="41" s="1"/>
  <c r="ET560" i="41"/>
  <c r="EU560" i="41" s="1"/>
  <c r="ET559" i="41"/>
  <c r="EU559" i="41"/>
  <c r="ET558" i="41"/>
  <c r="EU558" i="41" s="1"/>
  <c r="ET557" i="41"/>
  <c r="EU557" i="41" s="1"/>
  <c r="ET556" i="41"/>
  <c r="EU556" i="41" s="1"/>
  <c r="ET555" i="41"/>
  <c r="EU555" i="41" s="1"/>
  <c r="ET554" i="41"/>
  <c r="EU554" i="41" s="1"/>
  <c r="ET553" i="41"/>
  <c r="EU553" i="41"/>
  <c r="ET552" i="41"/>
  <c r="EU552" i="41" s="1"/>
  <c r="ET551" i="41"/>
  <c r="EU551" i="41" s="1"/>
  <c r="ET550" i="41"/>
  <c r="EU550" i="41" s="1"/>
  <c r="ET549" i="41"/>
  <c r="EU549" i="41" s="1"/>
  <c r="ET548" i="41"/>
  <c r="EU548" i="41" s="1"/>
  <c r="ET547" i="41"/>
  <c r="EU547" i="41" s="1"/>
  <c r="ET546" i="41"/>
  <c r="EU546" i="41" s="1"/>
  <c r="ET545" i="41"/>
  <c r="EU545" i="41" s="1"/>
  <c r="ET544" i="41"/>
  <c r="EU544" i="41" s="1"/>
  <c r="ET543" i="41"/>
  <c r="EU543" i="41" s="1"/>
  <c r="ET542" i="41"/>
  <c r="EU542" i="41" s="1"/>
  <c r="ET541" i="41"/>
  <c r="EU541" i="41" s="1"/>
  <c r="ET540" i="41"/>
  <c r="EU540" i="41" s="1"/>
  <c r="ET539" i="41"/>
  <c r="EU539" i="41" s="1"/>
  <c r="ET538" i="41"/>
  <c r="EU538" i="41" s="1"/>
  <c r="ET537" i="41"/>
  <c r="EU537" i="41" s="1"/>
  <c r="ET536" i="41"/>
  <c r="EU536" i="41" s="1"/>
  <c r="ET535" i="41"/>
  <c r="EU535" i="41" s="1"/>
  <c r="ET534" i="41"/>
  <c r="EU534" i="41" s="1"/>
  <c r="ET533" i="41"/>
  <c r="EU533" i="41" s="1"/>
  <c r="ET532" i="41"/>
  <c r="EU532" i="41" s="1"/>
  <c r="ET531" i="41"/>
  <c r="EU531" i="41" s="1"/>
  <c r="ET530" i="41"/>
  <c r="EU530" i="41" s="1"/>
  <c r="ET529" i="41"/>
  <c r="EU529" i="41" s="1"/>
  <c r="ET528" i="41"/>
  <c r="EU528" i="41" s="1"/>
  <c r="ET527" i="41"/>
  <c r="EU527" i="41" s="1"/>
  <c r="ET526" i="41"/>
  <c r="EU526" i="41" s="1"/>
  <c r="ET525" i="41"/>
  <c r="EU525" i="41" s="1"/>
  <c r="ET524" i="41"/>
  <c r="EU524" i="41" s="1"/>
  <c r="ET523" i="41"/>
  <c r="EU523" i="41" s="1"/>
  <c r="ET522" i="41"/>
  <c r="EU522" i="41" s="1"/>
  <c r="ET521" i="41"/>
  <c r="EU521" i="41" s="1"/>
  <c r="ET520" i="41"/>
  <c r="EU520" i="41" s="1"/>
  <c r="ET519" i="41"/>
  <c r="EU519" i="41"/>
  <c r="ET518" i="41"/>
  <c r="EU518" i="41" s="1"/>
  <c r="ET517" i="41"/>
  <c r="EU517" i="41" s="1"/>
  <c r="ET516" i="41"/>
  <c r="EU516" i="41" s="1"/>
  <c r="ET515" i="41"/>
  <c r="EU515" i="41" s="1"/>
  <c r="ET514" i="41"/>
  <c r="EU514" i="41" s="1"/>
  <c r="ET513" i="41"/>
  <c r="EU513" i="41" s="1"/>
  <c r="ET512" i="41"/>
  <c r="EU512" i="41"/>
  <c r="ET511" i="41"/>
  <c r="EU511" i="41" s="1"/>
  <c r="ET510" i="41"/>
  <c r="EU510" i="41" s="1"/>
  <c r="ET509" i="41"/>
  <c r="EU509" i="41" s="1"/>
  <c r="ET508" i="41"/>
  <c r="EU508" i="41" s="1"/>
  <c r="ET507" i="41"/>
  <c r="EU507" i="41" s="1"/>
  <c r="ET506" i="41"/>
  <c r="EU506" i="41" s="1"/>
  <c r="ET505" i="41"/>
  <c r="EU505" i="41" s="1"/>
  <c r="ET504" i="41"/>
  <c r="EU504" i="41" s="1"/>
  <c r="ET503" i="41"/>
  <c r="EU503" i="41" s="1"/>
  <c r="ET502" i="41"/>
  <c r="EU502" i="41" s="1"/>
  <c r="ET501" i="41"/>
  <c r="EU501" i="41" s="1"/>
  <c r="ET500" i="41"/>
  <c r="EU500" i="41" s="1"/>
  <c r="ET499" i="41"/>
  <c r="EU499" i="41" s="1"/>
  <c r="ET498" i="41"/>
  <c r="EU498" i="41" s="1"/>
  <c r="ET497" i="41"/>
  <c r="EU497" i="41" s="1"/>
  <c r="ET496" i="41"/>
  <c r="EU496" i="41" s="1"/>
  <c r="ET495" i="41"/>
  <c r="EU495" i="41" s="1"/>
  <c r="ET494" i="41"/>
  <c r="EU494" i="41" s="1"/>
  <c r="ET493" i="41"/>
  <c r="EU493" i="41" s="1"/>
  <c r="ET492" i="41"/>
  <c r="EU492" i="41" s="1"/>
  <c r="ET491" i="41"/>
  <c r="EU491" i="41" s="1"/>
  <c r="ET490" i="41"/>
  <c r="EU490" i="41" s="1"/>
  <c r="ET489" i="41"/>
  <c r="EU489" i="41" s="1"/>
  <c r="ET488" i="41"/>
  <c r="EU488" i="41"/>
  <c r="ET487" i="41"/>
  <c r="EU487" i="41" s="1"/>
  <c r="ET486" i="41"/>
  <c r="EU486" i="41" s="1"/>
  <c r="ET485" i="41"/>
  <c r="EU485" i="41" s="1"/>
  <c r="ET484" i="41"/>
  <c r="EU484" i="41" s="1"/>
  <c r="ET483" i="41"/>
  <c r="EU483" i="41" s="1"/>
  <c r="ET482" i="41"/>
  <c r="EU482" i="41" s="1"/>
  <c r="ET481" i="41"/>
  <c r="EU481" i="41" s="1"/>
  <c r="ET480" i="41"/>
  <c r="EU480" i="41" s="1"/>
  <c r="ET479" i="41"/>
  <c r="EU479" i="41"/>
  <c r="ET478" i="41"/>
  <c r="EU478" i="41" s="1"/>
  <c r="ET477" i="41"/>
  <c r="EU477" i="41" s="1"/>
  <c r="ET476" i="41"/>
  <c r="EU476" i="41" s="1"/>
  <c r="ET475" i="41"/>
  <c r="EU475" i="41" s="1"/>
  <c r="ET474" i="41"/>
  <c r="EU474" i="41" s="1"/>
  <c r="ET473" i="41"/>
  <c r="EU473" i="41" s="1"/>
  <c r="ET472" i="41"/>
  <c r="EU472" i="41" s="1"/>
  <c r="ET471" i="41"/>
  <c r="EU471" i="41" s="1"/>
  <c r="ET470" i="41"/>
  <c r="EU470" i="41" s="1"/>
  <c r="ET469" i="41"/>
  <c r="EU469" i="41" s="1"/>
  <c r="ET468" i="41"/>
  <c r="EU468" i="41" s="1"/>
  <c r="ET467" i="41"/>
  <c r="EU467" i="41" s="1"/>
  <c r="ET466" i="41"/>
  <c r="EU466" i="41" s="1"/>
  <c r="ET465" i="41"/>
  <c r="EU465" i="41"/>
  <c r="ET464" i="41"/>
  <c r="EU464" i="41" s="1"/>
  <c r="ET463" i="41"/>
  <c r="EU463" i="41" s="1"/>
  <c r="ET462" i="41"/>
  <c r="EU462" i="41" s="1"/>
  <c r="ET461" i="41"/>
  <c r="EU461" i="41" s="1"/>
  <c r="ET460" i="41"/>
  <c r="EU460" i="41" s="1"/>
  <c r="ET459" i="41"/>
  <c r="EU459" i="41" s="1"/>
  <c r="ET458" i="41"/>
  <c r="EU458" i="41" s="1"/>
  <c r="ET457" i="41"/>
  <c r="EU457" i="41" s="1"/>
  <c r="ET456" i="41"/>
  <c r="EU456" i="41"/>
  <c r="ET455" i="41"/>
  <c r="EU455" i="41" s="1"/>
  <c r="ET454" i="41"/>
  <c r="EU454" i="41" s="1"/>
  <c r="ET453" i="41"/>
  <c r="EU453" i="41" s="1"/>
  <c r="ET452" i="41"/>
  <c r="EU452" i="41" s="1"/>
  <c r="ET451" i="41"/>
  <c r="EU451" i="41" s="1"/>
  <c r="ET450" i="41"/>
  <c r="EU450" i="41" s="1"/>
  <c r="ET449" i="41"/>
  <c r="EU449" i="41" s="1"/>
  <c r="ET448" i="41"/>
  <c r="EU448" i="41" s="1"/>
  <c r="ET447" i="41"/>
  <c r="EU447" i="41" s="1"/>
  <c r="ET446" i="41"/>
  <c r="EU446" i="41" s="1"/>
  <c r="ET445" i="41"/>
  <c r="EU445" i="41" s="1"/>
  <c r="ET444" i="41"/>
  <c r="EU444" i="41"/>
  <c r="ET443" i="41"/>
  <c r="EU443" i="41" s="1"/>
  <c r="ET442" i="41"/>
  <c r="EU442" i="41" s="1"/>
  <c r="ET441" i="41"/>
  <c r="EU441" i="41" s="1"/>
  <c r="ET440" i="41"/>
  <c r="EU440" i="41" s="1"/>
  <c r="ET439" i="41"/>
  <c r="EU439" i="41" s="1"/>
  <c r="ET438" i="41"/>
  <c r="EU438" i="41" s="1"/>
  <c r="ET437" i="41"/>
  <c r="EU437" i="41" s="1"/>
  <c r="ET436" i="41"/>
  <c r="EU436" i="41" s="1"/>
  <c r="ET435" i="41"/>
  <c r="EU435" i="41" s="1"/>
  <c r="ET434" i="41"/>
  <c r="EU434" i="41" s="1"/>
  <c r="ET433" i="41"/>
  <c r="EU433" i="41" s="1"/>
  <c r="ET432" i="41"/>
  <c r="EU432" i="41" s="1"/>
  <c r="ET431" i="41"/>
  <c r="EU431" i="41" s="1"/>
  <c r="ET430" i="41"/>
  <c r="EU430" i="41" s="1"/>
  <c r="ET429" i="41"/>
  <c r="EU429" i="41" s="1"/>
  <c r="ET428" i="41"/>
  <c r="EU428" i="41"/>
  <c r="ET427" i="41"/>
  <c r="EU427" i="41" s="1"/>
  <c r="ET426" i="41"/>
  <c r="EU426" i="41" s="1"/>
  <c r="ET425" i="41"/>
  <c r="EU425" i="41" s="1"/>
  <c r="ET424" i="41"/>
  <c r="EU424" i="41" s="1"/>
  <c r="ET423" i="41"/>
  <c r="EU423" i="41" s="1"/>
  <c r="ET422" i="41"/>
  <c r="EU422" i="41" s="1"/>
  <c r="ET421" i="41"/>
  <c r="EU421" i="41" s="1"/>
  <c r="ET420" i="41"/>
  <c r="EU420" i="41" s="1"/>
  <c r="ET419" i="41"/>
  <c r="EU419" i="41" s="1"/>
  <c r="ET418" i="41"/>
  <c r="EU418" i="41" s="1"/>
  <c r="ET417" i="41"/>
  <c r="EU417" i="41"/>
  <c r="ET416" i="41"/>
  <c r="EU416" i="41"/>
  <c r="ET415" i="41"/>
  <c r="EU415" i="41" s="1"/>
  <c r="ET414" i="41"/>
  <c r="EU414" i="41" s="1"/>
  <c r="ET413" i="41"/>
  <c r="EU413" i="41" s="1"/>
  <c r="ET412" i="41"/>
  <c r="EU412" i="41" s="1"/>
  <c r="ET411" i="41"/>
  <c r="EU411" i="41" s="1"/>
  <c r="ET410" i="41"/>
  <c r="EU410" i="41" s="1"/>
  <c r="ET409" i="41"/>
  <c r="EU409" i="41" s="1"/>
  <c r="ET408" i="41"/>
  <c r="EU408" i="41" s="1"/>
  <c r="ET407" i="41"/>
  <c r="EU407" i="41" s="1"/>
  <c r="ET406" i="41"/>
  <c r="EU406" i="41" s="1"/>
  <c r="ET405" i="41"/>
  <c r="EU405" i="41" s="1"/>
  <c r="ET404" i="41"/>
  <c r="EU404" i="41" s="1"/>
  <c r="ET403" i="41"/>
  <c r="EU403" i="41" s="1"/>
  <c r="ET402" i="41"/>
  <c r="EU402" i="41" s="1"/>
  <c r="ET401" i="41"/>
  <c r="EU401" i="41" s="1"/>
  <c r="ET400" i="41"/>
  <c r="EU400" i="41" s="1"/>
  <c r="ET399" i="41"/>
  <c r="EU399" i="41" s="1"/>
  <c r="ET398" i="41"/>
  <c r="EU398" i="41" s="1"/>
  <c r="ET397" i="41"/>
  <c r="EU397" i="41" s="1"/>
  <c r="ET396" i="41"/>
  <c r="EU396" i="41" s="1"/>
  <c r="ET395" i="41"/>
  <c r="EU395" i="41" s="1"/>
  <c r="ET394" i="41"/>
  <c r="EU394" i="41" s="1"/>
  <c r="ET393" i="41"/>
  <c r="EU393" i="41"/>
  <c r="ET392" i="41"/>
  <c r="EU392" i="41" s="1"/>
  <c r="ET391" i="41"/>
  <c r="EU391" i="41" s="1"/>
  <c r="ET390" i="41"/>
  <c r="EU390" i="41" s="1"/>
  <c r="ET389" i="41"/>
  <c r="EU389" i="41" s="1"/>
  <c r="ET388" i="41"/>
  <c r="EU388" i="41" s="1"/>
  <c r="ET387" i="41"/>
  <c r="EU387" i="41" s="1"/>
  <c r="ET386" i="41"/>
  <c r="EU386" i="41" s="1"/>
  <c r="ET385" i="41"/>
  <c r="EU385" i="41"/>
  <c r="ET384" i="41"/>
  <c r="EU384" i="41" s="1"/>
  <c r="ET383" i="41"/>
  <c r="EU383" i="41" s="1"/>
  <c r="ET382" i="41"/>
  <c r="EU382" i="41" s="1"/>
  <c r="ET381" i="41"/>
  <c r="EU381" i="41" s="1"/>
  <c r="ET380" i="41"/>
  <c r="EU380" i="41" s="1"/>
  <c r="ET379" i="41"/>
  <c r="EU379" i="41" s="1"/>
  <c r="ET378" i="41"/>
  <c r="EU378" i="41" s="1"/>
  <c r="ET377" i="41"/>
  <c r="EU377" i="41" s="1"/>
  <c r="ET376" i="41"/>
  <c r="EU376" i="41" s="1"/>
  <c r="ET375" i="41"/>
  <c r="EU375" i="41" s="1"/>
  <c r="ET374" i="41"/>
  <c r="EU374" i="41" s="1"/>
  <c r="ET373" i="41"/>
  <c r="EU373" i="41" s="1"/>
  <c r="ET372" i="41"/>
  <c r="EU372" i="41" s="1"/>
  <c r="ET371" i="41"/>
  <c r="EU371" i="41" s="1"/>
  <c r="ET370" i="41"/>
  <c r="EU370" i="41" s="1"/>
  <c r="ET369" i="41"/>
  <c r="EU369" i="41" s="1"/>
  <c r="ET368" i="41"/>
  <c r="EU368" i="41" s="1"/>
  <c r="ET367" i="41"/>
  <c r="EU367" i="41"/>
  <c r="ET366" i="41"/>
  <c r="EU366" i="41" s="1"/>
  <c r="ET365" i="41"/>
  <c r="EU365" i="41" s="1"/>
  <c r="ET364" i="41"/>
  <c r="EU364" i="41" s="1"/>
  <c r="ET363" i="41"/>
  <c r="EU363" i="41" s="1"/>
  <c r="ET362" i="41"/>
  <c r="EU362" i="41" s="1"/>
  <c r="ET361" i="41"/>
  <c r="EU361" i="41" s="1"/>
  <c r="ET360" i="41"/>
  <c r="EU360" i="41" s="1"/>
  <c r="ET359" i="41"/>
  <c r="EU359" i="41" s="1"/>
  <c r="ET358" i="41"/>
  <c r="EU358" i="41" s="1"/>
  <c r="ET357" i="41"/>
  <c r="EU357" i="41" s="1"/>
  <c r="ET356" i="41"/>
  <c r="EU356" i="41" s="1"/>
  <c r="ET355" i="41"/>
  <c r="EU355" i="41" s="1"/>
  <c r="ET354" i="41"/>
  <c r="EU354" i="41" s="1"/>
  <c r="ET353" i="41"/>
  <c r="EU353" i="41"/>
  <c r="ET352" i="41"/>
  <c r="EU352" i="41"/>
  <c r="ET351" i="41"/>
  <c r="EU351" i="41" s="1"/>
  <c r="ET350" i="41"/>
  <c r="EU350" i="41" s="1"/>
  <c r="ET349" i="41"/>
  <c r="EU349" i="41" s="1"/>
  <c r="ET348" i="41"/>
  <c r="EU348" i="41" s="1"/>
  <c r="ET347" i="41"/>
  <c r="EU347" i="41" s="1"/>
  <c r="ET346" i="41"/>
  <c r="EU346" i="41" s="1"/>
  <c r="ET345" i="41"/>
  <c r="EU345" i="41" s="1"/>
  <c r="ET344" i="41"/>
  <c r="EU344" i="41" s="1"/>
  <c r="ET343" i="41"/>
  <c r="EU343" i="41" s="1"/>
  <c r="ET342" i="41"/>
  <c r="EU342" i="41" s="1"/>
  <c r="ET341" i="41"/>
  <c r="EU341" i="41" s="1"/>
  <c r="ET340" i="41"/>
  <c r="EU340" i="41" s="1"/>
  <c r="ET339" i="41"/>
  <c r="EU339" i="41" s="1"/>
  <c r="ET338" i="41"/>
  <c r="EU338" i="41" s="1"/>
  <c r="ET337" i="41"/>
  <c r="EU337" i="41" s="1"/>
  <c r="ET336" i="41"/>
  <c r="EU336" i="41" s="1"/>
  <c r="ET335" i="41"/>
  <c r="EU335" i="41" s="1"/>
  <c r="ET334" i="41"/>
  <c r="EU334" i="41" s="1"/>
  <c r="ET333" i="41"/>
  <c r="EU333" i="41" s="1"/>
  <c r="ET332" i="41"/>
  <c r="EU332" i="41" s="1"/>
  <c r="ET331" i="41"/>
  <c r="EU331" i="41" s="1"/>
  <c r="ET330" i="41"/>
  <c r="EU330" i="41" s="1"/>
  <c r="ET329" i="41"/>
  <c r="EU329" i="41" s="1"/>
  <c r="ET328" i="41"/>
  <c r="EU328" i="41" s="1"/>
  <c r="ET327" i="41"/>
  <c r="EU327" i="41" s="1"/>
  <c r="ET326" i="41"/>
  <c r="EU326" i="41" s="1"/>
  <c r="ET325" i="41"/>
  <c r="EU325" i="41" s="1"/>
  <c r="ET324" i="41"/>
  <c r="EU324" i="41" s="1"/>
  <c r="ET323" i="41"/>
  <c r="EU323" i="41" s="1"/>
  <c r="ET322" i="41"/>
  <c r="EU322" i="41" s="1"/>
  <c r="ET321" i="41"/>
  <c r="EU321" i="41" s="1"/>
  <c r="ET320" i="41"/>
  <c r="EU320" i="41" s="1"/>
  <c r="ET319" i="41"/>
  <c r="EU319" i="41" s="1"/>
  <c r="ET318" i="41"/>
  <c r="EU318" i="41" s="1"/>
  <c r="ET317" i="41"/>
  <c r="EU317" i="41" s="1"/>
  <c r="ET316" i="41"/>
  <c r="EU316" i="41" s="1"/>
  <c r="ET315" i="41"/>
  <c r="EU315" i="41" s="1"/>
  <c r="ET314" i="41"/>
  <c r="EU314" i="41" s="1"/>
  <c r="ET313" i="41"/>
  <c r="EU313" i="41" s="1"/>
  <c r="ET312" i="41"/>
  <c r="EU312" i="41" s="1"/>
  <c r="ET311" i="41"/>
  <c r="EU311" i="41"/>
  <c r="ET310" i="41"/>
  <c r="EU310" i="41" s="1"/>
  <c r="ET309" i="41"/>
  <c r="EU309" i="41" s="1"/>
  <c r="ET308" i="41"/>
  <c r="EU308" i="41" s="1"/>
  <c r="ET307" i="41"/>
  <c r="EU307" i="41" s="1"/>
  <c r="ET306" i="41"/>
  <c r="EU306" i="41" s="1"/>
  <c r="ET305" i="41"/>
  <c r="EU305" i="41" s="1"/>
  <c r="ET304" i="41"/>
  <c r="EU304" i="41" s="1"/>
  <c r="ET303" i="41"/>
  <c r="EU303" i="41" s="1"/>
  <c r="ET302" i="41"/>
  <c r="EU302" i="41" s="1"/>
  <c r="ET301" i="41"/>
  <c r="EU301" i="41" s="1"/>
  <c r="ET300" i="41"/>
  <c r="EU300" i="41" s="1"/>
  <c r="ET299" i="41"/>
  <c r="EU299" i="41" s="1"/>
  <c r="ET298" i="41"/>
  <c r="EU298" i="41" s="1"/>
  <c r="ET297" i="41"/>
  <c r="EU297" i="41" s="1"/>
  <c r="ET296" i="41"/>
  <c r="EU296" i="41" s="1"/>
  <c r="ET295" i="41"/>
  <c r="EU295" i="41" s="1"/>
  <c r="ET294" i="41"/>
  <c r="EU294" i="41" s="1"/>
  <c r="ET293" i="41"/>
  <c r="EU293" i="41"/>
  <c r="ET292" i="41"/>
  <c r="EU292" i="41" s="1"/>
  <c r="ET291" i="41"/>
  <c r="EU291" i="41" s="1"/>
  <c r="ET290" i="41"/>
  <c r="EU290" i="41" s="1"/>
  <c r="ET289" i="41"/>
  <c r="EU289" i="41" s="1"/>
  <c r="ET288" i="41"/>
  <c r="EU288" i="41" s="1"/>
  <c r="ET287" i="41"/>
  <c r="EU287" i="41"/>
  <c r="ET286" i="41"/>
  <c r="EU286" i="41" s="1"/>
  <c r="ET285" i="41"/>
  <c r="EU285" i="41" s="1"/>
  <c r="ET284" i="41"/>
  <c r="EU284" i="41" s="1"/>
  <c r="ET283" i="41"/>
  <c r="EU283" i="41" s="1"/>
  <c r="EU282" i="41"/>
  <c r="ET282" i="41"/>
  <c r="ET281" i="41"/>
  <c r="EU281" i="41"/>
  <c r="ET280" i="41"/>
  <c r="EU280" i="41" s="1"/>
  <c r="ET279" i="41"/>
  <c r="EU279" i="41" s="1"/>
  <c r="ET278" i="41"/>
  <c r="EU278" i="41" s="1"/>
  <c r="ET277" i="41"/>
  <c r="EU277" i="41" s="1"/>
  <c r="ET276" i="41"/>
  <c r="EU276" i="41" s="1"/>
  <c r="ET275" i="41"/>
  <c r="EU275" i="41" s="1"/>
  <c r="ET274" i="41"/>
  <c r="EU274" i="41" s="1"/>
  <c r="ET273" i="41"/>
  <c r="EU273" i="41" s="1"/>
  <c r="ET272" i="41"/>
  <c r="EU272" i="41" s="1"/>
  <c r="ET271" i="41"/>
  <c r="EU271" i="41" s="1"/>
  <c r="ET270" i="41"/>
  <c r="EU270" i="41" s="1"/>
  <c r="ET269" i="41"/>
  <c r="EU269" i="41" s="1"/>
  <c r="ET268" i="41"/>
  <c r="EU268" i="41" s="1"/>
  <c r="ET267" i="41"/>
  <c r="EU267" i="41" s="1"/>
  <c r="ET266" i="41"/>
  <c r="EU266" i="41" s="1"/>
  <c r="ET265" i="41"/>
  <c r="EU265" i="41"/>
  <c r="ET264" i="41"/>
  <c r="EU264" i="41"/>
  <c r="ET263" i="41"/>
  <c r="EU263" i="41" s="1"/>
  <c r="ET262" i="41"/>
  <c r="EU262" i="41" s="1"/>
  <c r="ET261" i="41"/>
  <c r="EU261" i="41" s="1"/>
  <c r="ET260" i="41"/>
  <c r="EU260" i="41" s="1"/>
  <c r="ET259" i="41"/>
  <c r="EU259" i="41" s="1"/>
  <c r="ET258" i="41"/>
  <c r="EU258" i="41" s="1"/>
  <c r="ET257" i="41"/>
  <c r="EU257" i="41" s="1"/>
  <c r="ET256" i="41"/>
  <c r="EU256" i="41" s="1"/>
  <c r="ET255" i="41"/>
  <c r="EU255" i="41"/>
  <c r="ET254" i="41"/>
  <c r="EU254" i="41" s="1"/>
  <c r="ET253" i="41"/>
  <c r="EU253" i="41"/>
  <c r="ET252" i="41"/>
  <c r="EU252" i="41" s="1"/>
  <c r="ET251" i="41"/>
  <c r="EU251" i="41" s="1"/>
  <c r="ET250" i="41"/>
  <c r="EU250" i="41" s="1"/>
  <c r="ET249" i="41"/>
  <c r="EU249" i="41" s="1"/>
  <c r="ET248" i="41"/>
  <c r="EU248" i="41" s="1"/>
  <c r="ET247" i="41"/>
  <c r="EU247" i="41" s="1"/>
  <c r="ET246" i="41"/>
  <c r="EU246" i="41" s="1"/>
  <c r="ET245" i="41"/>
  <c r="EU245" i="41" s="1"/>
  <c r="ET244" i="41"/>
  <c r="EU244" i="41" s="1"/>
  <c r="ET243" i="41"/>
  <c r="EU243" i="41" s="1"/>
  <c r="ET242" i="41"/>
  <c r="EU242" i="41" s="1"/>
  <c r="ET241" i="41"/>
  <c r="EU241" i="41" s="1"/>
  <c r="ET240" i="41"/>
  <c r="EU240" i="41" s="1"/>
  <c r="ET239" i="41"/>
  <c r="EU239" i="41" s="1"/>
  <c r="ET238" i="41"/>
  <c r="EU238" i="41" s="1"/>
  <c r="ET237" i="41"/>
  <c r="EU237" i="41" s="1"/>
  <c r="ET236" i="41"/>
  <c r="EU236" i="41" s="1"/>
  <c r="ET235" i="41"/>
  <c r="EU235" i="41" s="1"/>
  <c r="ET234" i="41"/>
  <c r="EU234" i="41" s="1"/>
  <c r="ET233" i="41"/>
  <c r="EU233" i="41" s="1"/>
  <c r="ET232" i="41"/>
  <c r="EU232" i="41" s="1"/>
  <c r="ET231" i="41"/>
  <c r="EU231" i="41" s="1"/>
  <c r="ET230" i="41"/>
  <c r="EU230" i="41" s="1"/>
  <c r="ET229" i="41"/>
  <c r="EU229" i="41" s="1"/>
  <c r="ET228" i="41"/>
  <c r="EU228" i="41" s="1"/>
  <c r="ET227" i="41"/>
  <c r="EU227" i="41" s="1"/>
  <c r="ET226" i="41"/>
  <c r="EU226" i="41" s="1"/>
  <c r="ET225" i="41"/>
  <c r="EU225" i="41"/>
  <c r="ET224" i="41"/>
  <c r="EU224" i="41" s="1"/>
  <c r="ET223" i="41"/>
  <c r="EU223" i="41" s="1"/>
  <c r="ET222" i="41"/>
  <c r="EU222" i="41" s="1"/>
  <c r="ET221" i="41"/>
  <c r="EU221" i="41" s="1"/>
  <c r="ET220" i="41"/>
  <c r="EU220" i="41" s="1"/>
  <c r="ET219" i="41"/>
  <c r="EU219" i="41" s="1"/>
  <c r="ET218" i="41"/>
  <c r="EU218" i="41" s="1"/>
  <c r="ET217" i="41"/>
  <c r="EU217" i="41"/>
  <c r="ET216" i="41"/>
  <c r="EU216" i="41" s="1"/>
  <c r="ET215" i="41"/>
  <c r="EU215" i="41" s="1"/>
  <c r="ET214" i="41"/>
  <c r="EU214" i="41" s="1"/>
  <c r="ET213" i="41"/>
  <c r="EU213" i="41" s="1"/>
  <c r="ET212" i="41"/>
  <c r="EU212" i="41" s="1"/>
  <c r="ET211" i="41"/>
  <c r="EU211" i="41" s="1"/>
  <c r="ET210" i="41"/>
  <c r="EU210" i="41" s="1"/>
  <c r="ET209" i="41"/>
  <c r="EU209" i="41" s="1"/>
  <c r="ET208" i="41"/>
  <c r="EU208" i="41" s="1"/>
  <c r="ET207" i="41"/>
  <c r="EU207" i="41" s="1"/>
  <c r="ET206" i="41"/>
  <c r="EU206" i="41" s="1"/>
  <c r="ET205" i="41"/>
  <c r="EU205" i="41" s="1"/>
  <c r="ET204" i="41"/>
  <c r="EU204" i="41" s="1"/>
  <c r="ET203" i="41"/>
  <c r="EU203" i="41" s="1"/>
  <c r="ET202" i="41"/>
  <c r="EU202" i="41" s="1"/>
  <c r="ET201" i="41"/>
  <c r="EU201" i="41" s="1"/>
  <c r="ET200" i="41"/>
  <c r="EU200" i="41" s="1"/>
  <c r="ET199" i="41"/>
  <c r="EU199" i="41" s="1"/>
  <c r="ET198" i="41"/>
  <c r="EU198" i="41" s="1"/>
  <c r="ET197" i="41"/>
  <c r="EU197" i="41" s="1"/>
  <c r="ET196" i="41"/>
  <c r="EU196" i="41"/>
  <c r="ET195" i="41"/>
  <c r="EU195" i="41" s="1"/>
  <c r="ET194" i="41"/>
  <c r="EU194" i="41" s="1"/>
  <c r="ET193" i="41"/>
  <c r="EU193" i="41" s="1"/>
  <c r="ET192" i="41"/>
  <c r="EU192" i="41" s="1"/>
  <c r="ET191" i="41"/>
  <c r="EU191" i="41" s="1"/>
  <c r="ET190" i="41"/>
  <c r="EU190" i="41" s="1"/>
  <c r="ET189" i="41"/>
  <c r="EU189" i="41" s="1"/>
  <c r="ET188" i="41"/>
  <c r="EU188" i="41" s="1"/>
  <c r="ET187" i="41"/>
  <c r="EU187" i="41" s="1"/>
  <c r="ET186" i="41"/>
  <c r="EU186" i="41" s="1"/>
  <c r="ET185" i="41"/>
  <c r="EU185" i="41" s="1"/>
  <c r="ET184" i="41"/>
  <c r="EU184" i="41" s="1"/>
  <c r="ET183" i="41"/>
  <c r="EU183" i="41" s="1"/>
  <c r="ET182" i="41"/>
  <c r="EU182" i="41" s="1"/>
  <c r="ET181" i="41"/>
  <c r="EU181" i="41" s="1"/>
  <c r="ET180" i="41"/>
  <c r="EU180" i="41" s="1"/>
  <c r="ET179" i="41"/>
  <c r="EU179" i="41" s="1"/>
  <c r="ET178" i="41"/>
  <c r="EU178" i="41" s="1"/>
  <c r="ET177" i="41"/>
  <c r="EU177" i="41" s="1"/>
  <c r="ET176" i="41"/>
  <c r="EU176" i="41" s="1"/>
  <c r="ET175" i="41"/>
  <c r="EU175" i="41" s="1"/>
  <c r="ET174" i="41"/>
  <c r="EU174" i="41" s="1"/>
  <c r="ET173" i="41"/>
  <c r="EU173" i="41" s="1"/>
  <c r="ET172" i="41"/>
  <c r="EU172" i="41" s="1"/>
  <c r="ET171" i="41"/>
  <c r="EU171" i="41"/>
  <c r="ET170" i="41"/>
  <c r="EU170" i="41" s="1"/>
  <c r="ET169" i="41"/>
  <c r="EU169" i="41"/>
  <c r="ET168" i="41"/>
  <c r="EU168" i="41"/>
  <c r="ET167" i="41"/>
  <c r="EU167" i="41" s="1"/>
  <c r="EU166" i="41"/>
  <c r="ET166" i="41"/>
  <c r="ET165" i="41"/>
  <c r="EU165" i="41" s="1"/>
  <c r="ET164" i="41"/>
  <c r="EU164" i="41"/>
  <c r="ET163" i="41"/>
  <c r="EU163" i="41" s="1"/>
  <c r="ET162" i="41"/>
  <c r="EU162" i="41" s="1"/>
  <c r="ET161" i="41"/>
  <c r="EU161" i="41" s="1"/>
  <c r="ET160" i="41"/>
  <c r="EU160" i="41"/>
  <c r="ET159" i="41"/>
  <c r="EU159" i="41" s="1"/>
  <c r="ET158" i="41"/>
  <c r="EU158" i="41" s="1"/>
  <c r="ET157" i="41"/>
  <c r="EU157" i="41"/>
  <c r="ET156" i="41"/>
  <c r="EU156" i="41" s="1"/>
  <c r="ET155" i="41"/>
  <c r="EU155" i="41" s="1"/>
  <c r="ET154" i="41"/>
  <c r="EU154" i="41" s="1"/>
  <c r="ET153" i="41"/>
  <c r="EU153" i="41"/>
  <c r="ET152" i="41"/>
  <c r="EU152" i="41" s="1"/>
  <c r="ET151" i="41"/>
  <c r="EU151" i="41" s="1"/>
  <c r="ET150" i="41"/>
  <c r="EU150" i="41" s="1"/>
  <c r="ET149" i="41"/>
  <c r="EU149" i="41" s="1"/>
  <c r="ET148" i="41"/>
  <c r="EU148" i="41" s="1"/>
  <c r="ET147" i="41"/>
  <c r="EU147" i="41" s="1"/>
  <c r="ET146" i="41"/>
  <c r="EU146" i="41" s="1"/>
  <c r="ET145" i="41"/>
  <c r="EU145" i="41"/>
  <c r="ET144" i="41"/>
  <c r="EU144" i="41" s="1"/>
  <c r="ET143" i="41"/>
  <c r="EU143" i="41" s="1"/>
  <c r="ET142" i="41"/>
  <c r="EU142" i="41" s="1"/>
  <c r="ET141" i="41"/>
  <c r="EU141" i="41" s="1"/>
  <c r="ET140" i="41"/>
  <c r="EU140" i="41" s="1"/>
  <c r="ET139" i="41"/>
  <c r="EU139" i="41" s="1"/>
  <c r="ET138" i="41"/>
  <c r="EU138" i="41" s="1"/>
  <c r="ET137" i="41"/>
  <c r="EU137" i="41" s="1"/>
  <c r="ET136" i="41"/>
  <c r="EU136" i="41" s="1"/>
  <c r="ET135" i="41"/>
  <c r="EU135" i="41" s="1"/>
  <c r="ET134" i="41"/>
  <c r="EU134" i="41" s="1"/>
  <c r="ET133" i="41"/>
  <c r="EU133" i="41" s="1"/>
  <c r="ET132" i="41"/>
  <c r="EU132" i="41" s="1"/>
  <c r="ET131" i="41"/>
  <c r="EU131" i="41" s="1"/>
  <c r="ET130" i="41"/>
  <c r="EU130" i="41" s="1"/>
  <c r="ET129" i="41"/>
  <c r="EU129" i="41" s="1"/>
  <c r="ET128" i="41"/>
  <c r="EU128" i="41" s="1"/>
  <c r="ET127" i="41"/>
  <c r="EU127" i="41" s="1"/>
  <c r="ET126" i="41"/>
  <c r="EU126" i="41" s="1"/>
  <c r="ET125" i="41"/>
  <c r="EU125" i="41" s="1"/>
  <c r="ET124" i="41"/>
  <c r="EU124" i="41" s="1"/>
  <c r="ET123" i="41"/>
  <c r="EU123" i="41" s="1"/>
  <c r="ET122" i="41"/>
  <c r="EU122" i="41" s="1"/>
  <c r="ET121" i="41"/>
  <c r="EU121" i="41"/>
  <c r="ET120" i="41"/>
  <c r="EU120" i="41" s="1"/>
  <c r="ET119" i="41"/>
  <c r="EU119" i="41" s="1"/>
  <c r="ET118" i="41"/>
  <c r="EU118" i="41" s="1"/>
  <c r="ET117" i="41"/>
  <c r="EU117" i="41" s="1"/>
  <c r="ET116" i="41"/>
  <c r="EU116" i="41" s="1"/>
  <c r="ET115" i="41"/>
  <c r="EU115" i="41" s="1"/>
  <c r="ET114" i="41"/>
  <c r="EU114" i="41" s="1"/>
  <c r="ET113" i="41"/>
  <c r="EU113" i="41" s="1"/>
  <c r="ET112" i="41"/>
  <c r="EU112" i="41"/>
  <c r="ET111" i="41"/>
  <c r="EU111" i="41" s="1"/>
  <c r="ET110" i="41"/>
  <c r="EU110" i="41" s="1"/>
  <c r="ET109" i="41"/>
  <c r="EU109" i="41"/>
  <c r="ET108" i="41"/>
  <c r="EU108" i="41" s="1"/>
  <c r="ET107" i="41"/>
  <c r="EU107" i="41" s="1"/>
  <c r="ET106" i="41"/>
  <c r="EU106" i="41" s="1"/>
  <c r="ET105" i="41"/>
  <c r="EU105" i="41" s="1"/>
  <c r="ET104" i="41"/>
  <c r="EU104" i="41" s="1"/>
  <c r="ET103" i="41"/>
  <c r="EU103" i="41" s="1"/>
  <c r="ET102" i="41"/>
  <c r="EU102" i="41" s="1"/>
  <c r="ET101" i="41"/>
  <c r="EU101" i="41" s="1"/>
  <c r="ET100" i="41"/>
  <c r="EU100" i="41"/>
  <c r="ET99" i="41"/>
  <c r="EU99" i="41" s="1"/>
  <c r="ET98" i="41"/>
  <c r="EU98" i="41" s="1"/>
  <c r="ET97" i="41"/>
  <c r="EU97" i="41" s="1"/>
  <c r="ET96" i="41"/>
  <c r="EU96" i="41" s="1"/>
  <c r="ET95" i="41"/>
  <c r="EU95" i="41" s="1"/>
  <c r="ET94" i="41"/>
  <c r="EU94" i="41" s="1"/>
  <c r="ET93" i="41"/>
  <c r="EU93" i="41" s="1"/>
  <c r="ET92" i="41"/>
  <c r="EU92" i="41"/>
  <c r="ET91" i="41"/>
  <c r="EU91" i="41" s="1"/>
  <c r="ET90" i="41"/>
  <c r="EU90" i="41" s="1"/>
  <c r="ET89" i="41"/>
  <c r="EU89" i="41" s="1"/>
  <c r="ET88" i="41"/>
  <c r="EU88" i="41" s="1"/>
  <c r="ET87" i="41"/>
  <c r="EU87" i="41" s="1"/>
  <c r="ET86" i="41"/>
  <c r="EU86" i="41" s="1"/>
  <c r="ET85" i="41"/>
  <c r="EU85" i="41" s="1"/>
  <c r="ET84" i="41"/>
  <c r="EU84" i="41" s="1"/>
  <c r="ET83" i="41"/>
  <c r="EU83" i="41" s="1"/>
  <c r="ET82" i="41"/>
  <c r="EU82" i="41" s="1"/>
  <c r="ET81" i="41"/>
  <c r="EU81" i="41" s="1"/>
  <c r="ET80" i="41"/>
  <c r="EU80" i="41"/>
  <c r="ET79" i="41"/>
  <c r="EU79" i="41" s="1"/>
  <c r="ET78" i="41"/>
  <c r="EU78" i="41" s="1"/>
  <c r="ET77" i="41"/>
  <c r="EU77" i="41" s="1"/>
  <c r="ET76" i="41"/>
  <c r="EU76" i="41" s="1"/>
  <c r="ET75" i="41"/>
  <c r="EU75" i="41" s="1"/>
  <c r="ET74" i="41"/>
  <c r="EU74" i="41" s="1"/>
  <c r="ET73" i="41"/>
  <c r="EU73" i="41" s="1"/>
  <c r="ET72" i="41"/>
  <c r="EU72" i="41"/>
  <c r="ET71" i="41"/>
  <c r="EU71" i="41" s="1"/>
  <c r="ET70" i="41"/>
  <c r="EU70" i="41" s="1"/>
  <c r="ET69" i="41"/>
  <c r="EU69" i="41" s="1"/>
  <c r="ET68" i="41"/>
  <c r="EU68" i="41" s="1"/>
  <c r="ET67" i="41"/>
  <c r="EU67" i="41" s="1"/>
  <c r="ET66" i="41"/>
  <c r="EU66" i="41" s="1"/>
  <c r="ET65" i="41"/>
  <c r="EU65" i="41"/>
  <c r="ET64" i="41"/>
  <c r="EU64" i="41" s="1"/>
  <c r="ET63" i="41"/>
  <c r="EU63" i="41" s="1"/>
  <c r="ET62" i="41"/>
  <c r="EU62" i="41" s="1"/>
  <c r="ET61" i="41"/>
  <c r="EU61" i="41" s="1"/>
  <c r="ET60" i="41"/>
  <c r="EU60" i="41" s="1"/>
  <c r="ET59" i="41"/>
  <c r="EU59" i="41" s="1"/>
  <c r="ET58" i="41"/>
  <c r="EU58" i="41" s="1"/>
  <c r="ET57" i="41"/>
  <c r="EU57" i="41" s="1"/>
  <c r="ET56" i="41"/>
  <c r="EU56" i="41" s="1"/>
  <c r="ET55" i="41"/>
  <c r="EU55" i="41" s="1"/>
  <c r="ET54" i="41"/>
  <c r="EU54" i="41" s="1"/>
  <c r="ET53" i="41"/>
  <c r="EU53" i="41" s="1"/>
  <c r="ET52" i="41"/>
  <c r="EU52" i="41"/>
  <c r="ET51" i="41"/>
  <c r="EU51" i="41" s="1"/>
  <c r="ET50" i="41"/>
  <c r="EU50" i="41" s="1"/>
  <c r="ET49" i="41"/>
  <c r="EU49" i="41" s="1"/>
  <c r="ET48" i="41"/>
  <c r="EU48" i="41" s="1"/>
  <c r="ET47" i="41"/>
  <c r="EU47" i="41" s="1"/>
  <c r="ET46" i="41"/>
  <c r="EU46" i="41" s="1"/>
  <c r="ET45" i="41"/>
  <c r="EU45" i="41" s="1"/>
  <c r="ET44" i="41"/>
  <c r="EU44" i="41" s="1"/>
  <c r="ET43" i="41"/>
  <c r="EU43" i="41" s="1"/>
  <c r="ET42" i="41"/>
  <c r="EU42" i="41" s="1"/>
  <c r="ET41" i="41"/>
  <c r="EU41" i="41" s="1"/>
  <c r="ET40" i="41"/>
  <c r="EU40" i="41" s="1"/>
  <c r="ET39" i="41"/>
  <c r="EU39" i="41" s="1"/>
  <c r="ET38" i="41"/>
  <c r="EU38" i="41" s="1"/>
  <c r="ET37" i="41"/>
  <c r="EU37" i="41" s="1"/>
  <c r="ET36" i="41"/>
  <c r="EU36" i="41" s="1"/>
  <c r="ET35" i="41"/>
  <c r="EU35" i="41" s="1"/>
  <c r="EM1034" i="41"/>
  <c r="EN1034" i="41" s="1"/>
  <c r="EM1033" i="41"/>
  <c r="EN1033" i="41" s="1"/>
  <c r="EM1032" i="41"/>
  <c r="EN1032" i="41" s="1"/>
  <c r="EM1031" i="41"/>
  <c r="EN1031" i="41" s="1"/>
  <c r="EM1030" i="41"/>
  <c r="EN1030" i="41" s="1"/>
  <c r="EM1029" i="41"/>
  <c r="EN1029" i="41" s="1"/>
  <c r="EM1028" i="41"/>
  <c r="EN1028" i="41" s="1"/>
  <c r="EM1027" i="41"/>
  <c r="EN1027" i="41" s="1"/>
  <c r="EM1026" i="41"/>
  <c r="EN1026" i="41" s="1"/>
  <c r="EM1025" i="41"/>
  <c r="EN1025" i="41" s="1"/>
  <c r="EM1024" i="41"/>
  <c r="EN1024" i="41" s="1"/>
  <c r="EM1023" i="41"/>
  <c r="EN1023" i="41" s="1"/>
  <c r="EM1022" i="41"/>
  <c r="EN1022" i="41" s="1"/>
  <c r="EM1021" i="41"/>
  <c r="EN1021" i="41" s="1"/>
  <c r="EM1020" i="41"/>
  <c r="EN1020" i="41" s="1"/>
  <c r="EM1019" i="41"/>
  <c r="EN1019" i="41" s="1"/>
  <c r="EM1018" i="41"/>
  <c r="EN1018" i="41" s="1"/>
  <c r="EM1017" i="41"/>
  <c r="EN1017" i="41" s="1"/>
  <c r="EM1016" i="41"/>
  <c r="EN1016" i="41" s="1"/>
  <c r="EM1015" i="41"/>
  <c r="EN1015" i="41" s="1"/>
  <c r="EM1014" i="41"/>
  <c r="EN1014" i="41" s="1"/>
  <c r="EM1013" i="41"/>
  <c r="EN1013" i="41" s="1"/>
  <c r="EM1012" i="41"/>
  <c r="EN1012" i="41" s="1"/>
  <c r="EM1011" i="41"/>
  <c r="EN1011" i="41" s="1"/>
  <c r="EM1010" i="41"/>
  <c r="EN1010" i="41" s="1"/>
  <c r="EM1009" i="41"/>
  <c r="EN1009" i="41" s="1"/>
  <c r="EM1008" i="41"/>
  <c r="EN1008" i="41" s="1"/>
  <c r="EM1007" i="41"/>
  <c r="EN1007" i="41" s="1"/>
  <c r="EM1006" i="41"/>
  <c r="EN1006" i="41" s="1"/>
  <c r="EM1005" i="41"/>
  <c r="EN1005" i="41" s="1"/>
  <c r="EM1004" i="41"/>
  <c r="EN1004" i="41" s="1"/>
  <c r="EM1003" i="41"/>
  <c r="EN1003" i="41" s="1"/>
  <c r="EM1002" i="41"/>
  <c r="EN1002" i="41" s="1"/>
  <c r="EM1001" i="41"/>
  <c r="EN1001" i="41" s="1"/>
  <c r="EM1000" i="41"/>
  <c r="EN1000" i="41" s="1"/>
  <c r="EM999" i="41"/>
  <c r="EN999" i="41" s="1"/>
  <c r="EM998" i="41"/>
  <c r="EN998" i="41" s="1"/>
  <c r="EM997" i="41"/>
  <c r="EN997" i="41" s="1"/>
  <c r="EM996" i="41"/>
  <c r="EN996" i="41" s="1"/>
  <c r="EM995" i="41"/>
  <c r="EN995" i="41" s="1"/>
  <c r="EM994" i="41"/>
  <c r="EN994" i="41" s="1"/>
  <c r="EM993" i="41"/>
  <c r="EN993" i="41" s="1"/>
  <c r="EM992" i="41"/>
  <c r="EN992" i="41" s="1"/>
  <c r="EM991" i="41"/>
  <c r="EN991" i="41" s="1"/>
  <c r="EM990" i="41"/>
  <c r="EN990" i="41" s="1"/>
  <c r="EM989" i="41"/>
  <c r="EN989" i="41" s="1"/>
  <c r="EM988" i="41"/>
  <c r="EN988" i="41" s="1"/>
  <c r="EM987" i="41"/>
  <c r="EN987" i="41" s="1"/>
  <c r="EM986" i="41"/>
  <c r="EN986" i="41" s="1"/>
  <c r="EM985" i="41"/>
  <c r="EN985" i="41" s="1"/>
  <c r="EM984" i="41"/>
  <c r="EN984" i="41" s="1"/>
  <c r="EM983" i="41"/>
  <c r="EN983" i="41" s="1"/>
  <c r="EM982" i="41"/>
  <c r="EN982" i="41" s="1"/>
  <c r="EM981" i="41"/>
  <c r="EN981" i="41" s="1"/>
  <c r="EM980" i="41"/>
  <c r="EN980" i="41" s="1"/>
  <c r="EM979" i="41"/>
  <c r="EN979" i="41" s="1"/>
  <c r="EM978" i="41"/>
  <c r="EN978" i="41" s="1"/>
  <c r="EM977" i="41"/>
  <c r="EN977" i="41" s="1"/>
  <c r="EM976" i="41"/>
  <c r="EN976" i="41" s="1"/>
  <c r="EM975" i="41"/>
  <c r="EN975" i="41" s="1"/>
  <c r="EM974" i="41"/>
  <c r="EN974" i="41" s="1"/>
  <c r="EM973" i="41"/>
  <c r="EN973" i="41" s="1"/>
  <c r="EM972" i="41"/>
  <c r="EN972" i="41" s="1"/>
  <c r="EM971" i="41"/>
  <c r="EN971" i="41" s="1"/>
  <c r="EM970" i="41"/>
  <c r="EN970" i="41"/>
  <c r="EM969" i="41"/>
  <c r="EN969" i="41" s="1"/>
  <c r="EM968" i="41"/>
  <c r="EN968" i="41" s="1"/>
  <c r="EM967" i="41"/>
  <c r="EN967" i="41" s="1"/>
  <c r="EM966" i="41"/>
  <c r="EN966" i="41" s="1"/>
  <c r="EM965" i="41"/>
  <c r="EN965" i="41" s="1"/>
  <c r="EM964" i="41"/>
  <c r="EN964" i="41" s="1"/>
  <c r="EM963" i="41"/>
  <c r="EN963" i="41" s="1"/>
  <c r="EM962" i="41"/>
  <c r="EN962" i="41" s="1"/>
  <c r="EM961" i="41"/>
  <c r="EN961" i="41" s="1"/>
  <c r="EN960" i="41"/>
  <c r="EM960" i="41"/>
  <c r="EM959" i="41"/>
  <c r="EN959" i="41" s="1"/>
  <c r="EM958" i="41"/>
  <c r="EN958" i="41" s="1"/>
  <c r="EM957" i="41"/>
  <c r="EN957" i="41"/>
  <c r="EM956" i="41"/>
  <c r="EN956" i="41" s="1"/>
  <c r="EM955" i="41"/>
  <c r="EN955" i="41" s="1"/>
  <c r="EM954" i="41"/>
  <c r="EN954" i="41" s="1"/>
  <c r="EM953" i="41"/>
  <c r="EN953" i="41" s="1"/>
  <c r="EM952" i="41"/>
  <c r="EN952" i="41" s="1"/>
  <c r="EM951" i="41"/>
  <c r="EN951" i="41" s="1"/>
  <c r="EM950" i="41"/>
  <c r="EN950" i="41" s="1"/>
  <c r="EM949" i="41"/>
  <c r="EN949" i="41" s="1"/>
  <c r="EM948" i="41"/>
  <c r="EN948" i="41" s="1"/>
  <c r="EM947" i="41"/>
  <c r="EN947" i="41" s="1"/>
  <c r="EM946" i="41"/>
  <c r="EN946" i="41" s="1"/>
  <c r="EM945" i="41"/>
  <c r="EN945" i="41" s="1"/>
  <c r="EM944" i="41"/>
  <c r="EN944" i="41" s="1"/>
  <c r="EM943" i="41"/>
  <c r="EN943" i="41" s="1"/>
  <c r="EM942" i="41"/>
  <c r="EN942" i="41" s="1"/>
  <c r="EM941" i="41"/>
  <c r="EN941" i="41" s="1"/>
  <c r="EM940" i="41"/>
  <c r="EN940" i="41" s="1"/>
  <c r="EM939" i="41"/>
  <c r="EN939" i="41" s="1"/>
  <c r="EM938" i="41"/>
  <c r="EN938" i="41"/>
  <c r="EM937" i="41"/>
  <c r="EN937" i="41" s="1"/>
  <c r="EM936" i="41"/>
  <c r="EN936" i="41" s="1"/>
  <c r="EM935" i="41"/>
  <c r="EN935" i="41" s="1"/>
  <c r="EM934" i="41"/>
  <c r="EN934" i="41" s="1"/>
  <c r="EM933" i="41"/>
  <c r="EN933" i="41" s="1"/>
  <c r="EM932" i="41"/>
  <c r="EN932" i="41" s="1"/>
  <c r="EM931" i="41"/>
  <c r="EN931" i="41" s="1"/>
  <c r="EM930" i="41"/>
  <c r="EN930" i="41" s="1"/>
  <c r="EM929" i="41"/>
  <c r="EN929" i="41" s="1"/>
  <c r="EM928" i="41"/>
  <c r="EN928" i="41" s="1"/>
  <c r="EM927" i="41"/>
  <c r="EN927" i="41" s="1"/>
  <c r="EM926" i="41"/>
  <c r="EN926" i="41" s="1"/>
  <c r="EM925" i="41"/>
  <c r="EN925" i="41" s="1"/>
  <c r="EM924" i="41"/>
  <c r="EN924" i="41" s="1"/>
  <c r="EM923" i="41"/>
  <c r="EN923" i="41" s="1"/>
  <c r="EM922" i="41"/>
  <c r="EN922" i="41" s="1"/>
  <c r="EM921" i="41"/>
  <c r="EN921" i="41" s="1"/>
  <c r="EM920" i="41"/>
  <c r="EN920" i="41" s="1"/>
  <c r="EM919" i="41"/>
  <c r="EN919" i="41" s="1"/>
  <c r="EM918" i="41"/>
  <c r="EN918" i="41" s="1"/>
  <c r="EM917" i="41"/>
  <c r="EN917" i="41" s="1"/>
  <c r="EM916" i="41"/>
  <c r="EN916" i="41" s="1"/>
  <c r="EM915" i="41"/>
  <c r="EN915" i="41" s="1"/>
  <c r="EM914" i="41"/>
  <c r="EN914" i="41" s="1"/>
  <c r="EM913" i="41"/>
  <c r="EN913" i="41" s="1"/>
  <c r="EM912" i="41"/>
  <c r="EN912" i="41" s="1"/>
  <c r="EM911" i="41"/>
  <c r="EN911" i="41" s="1"/>
  <c r="EM910" i="41"/>
  <c r="EN910" i="41" s="1"/>
  <c r="EM909" i="41"/>
  <c r="EN909" i="41" s="1"/>
  <c r="EM908" i="41"/>
  <c r="EN908" i="41" s="1"/>
  <c r="EM907" i="41"/>
  <c r="EN907" i="41" s="1"/>
  <c r="EM906" i="41"/>
  <c r="EN906" i="41" s="1"/>
  <c r="EM905" i="41"/>
  <c r="EN905" i="41" s="1"/>
  <c r="EM904" i="41"/>
  <c r="EN904" i="41" s="1"/>
  <c r="EM903" i="41"/>
  <c r="EN903" i="41" s="1"/>
  <c r="EM902" i="41"/>
  <c r="EN902" i="41" s="1"/>
  <c r="EM901" i="41"/>
  <c r="EN901" i="41" s="1"/>
  <c r="EM900" i="41"/>
  <c r="EN900" i="41" s="1"/>
  <c r="EN899" i="41"/>
  <c r="EM899" i="41"/>
  <c r="EM898" i="41"/>
  <c r="EN898" i="41" s="1"/>
  <c r="EM897" i="41"/>
  <c r="EN897" i="41" s="1"/>
  <c r="EM896" i="41"/>
  <c r="EN896" i="41" s="1"/>
  <c r="EM895" i="41"/>
  <c r="EN895" i="41" s="1"/>
  <c r="EM894" i="41"/>
  <c r="EN894" i="41" s="1"/>
  <c r="EM893" i="41"/>
  <c r="EN893" i="41" s="1"/>
  <c r="EM892" i="41"/>
  <c r="EN892" i="41" s="1"/>
  <c r="EM891" i="41"/>
  <c r="EN891" i="41" s="1"/>
  <c r="EM890" i="41"/>
  <c r="EN890" i="41" s="1"/>
  <c r="EM889" i="41"/>
  <c r="EN889" i="41" s="1"/>
  <c r="EM888" i="41"/>
  <c r="EN888" i="41" s="1"/>
  <c r="EM887" i="41"/>
  <c r="EN887" i="41" s="1"/>
  <c r="EM886" i="41"/>
  <c r="EN886" i="41" s="1"/>
  <c r="EM885" i="41"/>
  <c r="EN885" i="41" s="1"/>
  <c r="EM884" i="41"/>
  <c r="EN884" i="41" s="1"/>
  <c r="EM883" i="41"/>
  <c r="EN883" i="41" s="1"/>
  <c r="EM882" i="41"/>
  <c r="EN882" i="41" s="1"/>
  <c r="EM881" i="41"/>
  <c r="EN881" i="41" s="1"/>
  <c r="EM880" i="41"/>
  <c r="EN880" i="41" s="1"/>
  <c r="EM879" i="41"/>
  <c r="EN879" i="41" s="1"/>
  <c r="EM878" i="41"/>
  <c r="EN878" i="41" s="1"/>
  <c r="EM877" i="41"/>
  <c r="EN877" i="41" s="1"/>
  <c r="EM876" i="41"/>
  <c r="EN876" i="41" s="1"/>
  <c r="EM875" i="41"/>
  <c r="EN875" i="41" s="1"/>
  <c r="EM874" i="41"/>
  <c r="EN874" i="41" s="1"/>
  <c r="EM873" i="41"/>
  <c r="EN873" i="41" s="1"/>
  <c r="EM872" i="41"/>
  <c r="EN872" i="41" s="1"/>
  <c r="EM871" i="41"/>
  <c r="EN871" i="41" s="1"/>
  <c r="EM870" i="41"/>
  <c r="EN870" i="41" s="1"/>
  <c r="EM869" i="41"/>
  <c r="EN869" i="41" s="1"/>
  <c r="EM868" i="41"/>
  <c r="EN868" i="41" s="1"/>
  <c r="EM867" i="41"/>
  <c r="EN867" i="41" s="1"/>
  <c r="EM866" i="41"/>
  <c r="EN866" i="41" s="1"/>
  <c r="EM865" i="41"/>
  <c r="EN865" i="41" s="1"/>
  <c r="EM864" i="41"/>
  <c r="EN864" i="41" s="1"/>
  <c r="EM863" i="41"/>
  <c r="EN863" i="41" s="1"/>
  <c r="EM862" i="41"/>
  <c r="EN862" i="41" s="1"/>
  <c r="EM861" i="41"/>
  <c r="EN861" i="41" s="1"/>
  <c r="EM860" i="41"/>
  <c r="EN860" i="41" s="1"/>
  <c r="EM859" i="41"/>
  <c r="EN859" i="41" s="1"/>
  <c r="EM858" i="41"/>
  <c r="EN858" i="41" s="1"/>
  <c r="EM857" i="41"/>
  <c r="EN857" i="41" s="1"/>
  <c r="EM856" i="41"/>
  <c r="EN856" i="41" s="1"/>
  <c r="EM855" i="41"/>
  <c r="EN855" i="41" s="1"/>
  <c r="EM854" i="41"/>
  <c r="EN854" i="41" s="1"/>
  <c r="EM853" i="41"/>
  <c r="EN853" i="41" s="1"/>
  <c r="EM852" i="41"/>
  <c r="EN852" i="41" s="1"/>
  <c r="EM851" i="41"/>
  <c r="EN851" i="41" s="1"/>
  <c r="EM850" i="41"/>
  <c r="EN850" i="41" s="1"/>
  <c r="EM849" i="41"/>
  <c r="EN849" i="41" s="1"/>
  <c r="EM848" i="41"/>
  <c r="EN848" i="41" s="1"/>
  <c r="EM847" i="41"/>
  <c r="EN847" i="41" s="1"/>
  <c r="EM846" i="41"/>
  <c r="EN846" i="41" s="1"/>
  <c r="EM845" i="41"/>
  <c r="EN845" i="41" s="1"/>
  <c r="EM844" i="41"/>
  <c r="EN844" i="41" s="1"/>
  <c r="EM843" i="41"/>
  <c r="EN843" i="41" s="1"/>
  <c r="EM842" i="41"/>
  <c r="EN842" i="41" s="1"/>
  <c r="EM841" i="41"/>
  <c r="EN841" i="41" s="1"/>
  <c r="EM840" i="41"/>
  <c r="EN840" i="41" s="1"/>
  <c r="EM839" i="41"/>
  <c r="EN839" i="41" s="1"/>
  <c r="EM838" i="41"/>
  <c r="EN838" i="41" s="1"/>
  <c r="EM837" i="41"/>
  <c r="EN837" i="41" s="1"/>
  <c r="EM836" i="41"/>
  <c r="EN836" i="41" s="1"/>
  <c r="EM835" i="41"/>
  <c r="EN835" i="41" s="1"/>
  <c r="EM834" i="41"/>
  <c r="EN834" i="41" s="1"/>
  <c r="EM833" i="41"/>
  <c r="EN833" i="41" s="1"/>
  <c r="EM832" i="41"/>
  <c r="EN832" i="41" s="1"/>
  <c r="EM831" i="41"/>
  <c r="EN831" i="41" s="1"/>
  <c r="EM830" i="41"/>
  <c r="EN830" i="41" s="1"/>
  <c r="EM829" i="41"/>
  <c r="EN829" i="41" s="1"/>
  <c r="EM828" i="41"/>
  <c r="EN828" i="41" s="1"/>
  <c r="EM827" i="41"/>
  <c r="EN827" i="41" s="1"/>
  <c r="EM826" i="41"/>
  <c r="EN826" i="41" s="1"/>
  <c r="EM825" i="41"/>
  <c r="EN825" i="41" s="1"/>
  <c r="EM824" i="41"/>
  <c r="EN824" i="41" s="1"/>
  <c r="EM823" i="41"/>
  <c r="EN823" i="41" s="1"/>
  <c r="EM822" i="41"/>
  <c r="EN822" i="41" s="1"/>
  <c r="EM821" i="41"/>
  <c r="EN821" i="41" s="1"/>
  <c r="EM820" i="41"/>
  <c r="EN820" i="41" s="1"/>
  <c r="EM819" i="41"/>
  <c r="EN819" i="41" s="1"/>
  <c r="EM818" i="41"/>
  <c r="EN818" i="41" s="1"/>
  <c r="EM817" i="41"/>
  <c r="EN817" i="41" s="1"/>
  <c r="EM816" i="41"/>
  <c r="EN816" i="41" s="1"/>
  <c r="EM815" i="41"/>
  <c r="EN815" i="41" s="1"/>
  <c r="EM814" i="41"/>
  <c r="EN814" i="41" s="1"/>
  <c r="EM813" i="41"/>
  <c r="EN813" i="41" s="1"/>
  <c r="EM812" i="41"/>
  <c r="EN812" i="41" s="1"/>
  <c r="EM811" i="41"/>
  <c r="EN811" i="41" s="1"/>
  <c r="EM810" i="41"/>
  <c r="EN810" i="41"/>
  <c r="EM809" i="41"/>
  <c r="EN809" i="41" s="1"/>
  <c r="EM808" i="41"/>
  <c r="EN808" i="41" s="1"/>
  <c r="EM807" i="41"/>
  <c r="EN807" i="41" s="1"/>
  <c r="EM806" i="41"/>
  <c r="EN806" i="41" s="1"/>
  <c r="EM805" i="41"/>
  <c r="EN805" i="41" s="1"/>
  <c r="EM804" i="41"/>
  <c r="EN804" i="41" s="1"/>
  <c r="EM803" i="41"/>
  <c r="EN803" i="41" s="1"/>
  <c r="EM802" i="41"/>
  <c r="EN802" i="41" s="1"/>
  <c r="EM801" i="41"/>
  <c r="EN801" i="41" s="1"/>
  <c r="EM800" i="41"/>
  <c r="EN800" i="41" s="1"/>
  <c r="EM799" i="41"/>
  <c r="EN799" i="41" s="1"/>
  <c r="EM798" i="41"/>
  <c r="EN798" i="41" s="1"/>
  <c r="EM797" i="41"/>
  <c r="EN797" i="41" s="1"/>
  <c r="EM796" i="41"/>
  <c r="EN796" i="41" s="1"/>
  <c r="EM795" i="41"/>
  <c r="EN795" i="41" s="1"/>
  <c r="EM794" i="41"/>
  <c r="EN794" i="41" s="1"/>
  <c r="EM793" i="41"/>
  <c r="EN793" i="41" s="1"/>
  <c r="EM792" i="41"/>
  <c r="EN792" i="41" s="1"/>
  <c r="EM791" i="41"/>
  <c r="EN791" i="41" s="1"/>
  <c r="EM790" i="41"/>
  <c r="EN790" i="41" s="1"/>
  <c r="EM789" i="41"/>
  <c r="EN789" i="41" s="1"/>
  <c r="EM788" i="41"/>
  <c r="EN788" i="41" s="1"/>
  <c r="EM787" i="41"/>
  <c r="EN787" i="41" s="1"/>
  <c r="EM786" i="41"/>
  <c r="EN786" i="41" s="1"/>
  <c r="EM785" i="41"/>
  <c r="EN785" i="41" s="1"/>
  <c r="EM784" i="41"/>
  <c r="EN784" i="41" s="1"/>
  <c r="EM783" i="41"/>
  <c r="EN783" i="41" s="1"/>
  <c r="EM782" i="41"/>
  <c r="EN782" i="41" s="1"/>
  <c r="EM781" i="41"/>
  <c r="EN781" i="41" s="1"/>
  <c r="EM780" i="41"/>
  <c r="EN780" i="41" s="1"/>
  <c r="EM779" i="41"/>
  <c r="EN779" i="41" s="1"/>
  <c r="EM778" i="41"/>
  <c r="EN778" i="41" s="1"/>
  <c r="EM777" i="41"/>
  <c r="EN777" i="41" s="1"/>
  <c r="EM776" i="41"/>
  <c r="EN776" i="41" s="1"/>
  <c r="EM775" i="41"/>
  <c r="EN775" i="41" s="1"/>
  <c r="EM774" i="41"/>
  <c r="EN774" i="41" s="1"/>
  <c r="EM773" i="41"/>
  <c r="EN773" i="41" s="1"/>
  <c r="EM772" i="41"/>
  <c r="EN772" i="41" s="1"/>
  <c r="EM771" i="41"/>
  <c r="EN771" i="41" s="1"/>
  <c r="EM770" i="41"/>
  <c r="EN770" i="41" s="1"/>
  <c r="EN769" i="41"/>
  <c r="EM769" i="41"/>
  <c r="EM768" i="41"/>
  <c r="EN768" i="41"/>
  <c r="EM767" i="41"/>
  <c r="EN767" i="41" s="1"/>
  <c r="EM766" i="41"/>
  <c r="EN766" i="41" s="1"/>
  <c r="EM765" i="41"/>
  <c r="EN765" i="41" s="1"/>
  <c r="EM764" i="41"/>
  <c r="EN764" i="41" s="1"/>
  <c r="EM763" i="41"/>
  <c r="EN763" i="41" s="1"/>
  <c r="EM762" i="41"/>
  <c r="EN762" i="41" s="1"/>
  <c r="EM761" i="41"/>
  <c r="EN761" i="41" s="1"/>
  <c r="EM760" i="41"/>
  <c r="EN760" i="41"/>
  <c r="EM759" i="41"/>
  <c r="EN759" i="41" s="1"/>
  <c r="EM758" i="41"/>
  <c r="EN758" i="41" s="1"/>
  <c r="EM757" i="41"/>
  <c r="EN757" i="41" s="1"/>
  <c r="EM756" i="41"/>
  <c r="EN756" i="41" s="1"/>
  <c r="EM755" i="41"/>
  <c r="EN755" i="41" s="1"/>
  <c r="EM754" i="41"/>
  <c r="EN754" i="41" s="1"/>
  <c r="EM753" i="41"/>
  <c r="EN753" i="41" s="1"/>
  <c r="EM752" i="41"/>
  <c r="EN752" i="41" s="1"/>
  <c r="EM751" i="41"/>
  <c r="EN751" i="41" s="1"/>
  <c r="EM750" i="41"/>
  <c r="EN750" i="41" s="1"/>
  <c r="EM749" i="41"/>
  <c r="EN749" i="41" s="1"/>
  <c r="EM748" i="41"/>
  <c r="EN748" i="41" s="1"/>
  <c r="EM747" i="41"/>
  <c r="EN747" i="41" s="1"/>
  <c r="EM746" i="41"/>
  <c r="EN746" i="41" s="1"/>
  <c r="EM745" i="41"/>
  <c r="EN745" i="41" s="1"/>
  <c r="EM744" i="41"/>
  <c r="EN744" i="41" s="1"/>
  <c r="EM743" i="41"/>
  <c r="EN743" i="41" s="1"/>
  <c r="EM742" i="41"/>
  <c r="EN742" i="41" s="1"/>
  <c r="EM741" i="41"/>
  <c r="EN741" i="41" s="1"/>
  <c r="EM740" i="41"/>
  <c r="EN740" i="41" s="1"/>
  <c r="EM739" i="41"/>
  <c r="EN739" i="41" s="1"/>
  <c r="EM738" i="41"/>
  <c r="EN738" i="41" s="1"/>
  <c r="EM737" i="41"/>
  <c r="EN737" i="41" s="1"/>
  <c r="EM736" i="41"/>
  <c r="EN736" i="41" s="1"/>
  <c r="EM735" i="41"/>
  <c r="EN735" i="41" s="1"/>
  <c r="EM734" i="41"/>
  <c r="EN734" i="41" s="1"/>
  <c r="EM733" i="41"/>
  <c r="EN733" i="41" s="1"/>
  <c r="EM732" i="41"/>
  <c r="EN732" i="41" s="1"/>
  <c r="EM731" i="41"/>
  <c r="EN731" i="41" s="1"/>
  <c r="EM730" i="41"/>
  <c r="EN730" i="41"/>
  <c r="EM729" i="41"/>
  <c r="EN729" i="41" s="1"/>
  <c r="EM728" i="41"/>
  <c r="EN728" i="41" s="1"/>
  <c r="EM727" i="41"/>
  <c r="EN727" i="41" s="1"/>
  <c r="EM726" i="41"/>
  <c r="EN726" i="41" s="1"/>
  <c r="EM725" i="41"/>
  <c r="EN725" i="41" s="1"/>
  <c r="EM724" i="41"/>
  <c r="EN724" i="41" s="1"/>
  <c r="EM723" i="41"/>
  <c r="EN723" i="41" s="1"/>
  <c r="EM722" i="41"/>
  <c r="EN722" i="41"/>
  <c r="EM721" i="41"/>
  <c r="EN721" i="41" s="1"/>
  <c r="EM720" i="41"/>
  <c r="EN720" i="41" s="1"/>
  <c r="EM719" i="41"/>
  <c r="EN719" i="41" s="1"/>
  <c r="EM718" i="41"/>
  <c r="EN718" i="41" s="1"/>
  <c r="EM717" i="41"/>
  <c r="EN717" i="41" s="1"/>
  <c r="EM716" i="41"/>
  <c r="EN716" i="41" s="1"/>
  <c r="EM715" i="41"/>
  <c r="EN715" i="41" s="1"/>
  <c r="EM714" i="41"/>
  <c r="EN714" i="41" s="1"/>
  <c r="EM713" i="41"/>
  <c r="EN713" i="41" s="1"/>
  <c r="EM712" i="41"/>
  <c r="EN712" i="41" s="1"/>
  <c r="EM711" i="41"/>
  <c r="EN711" i="41" s="1"/>
  <c r="EM710" i="41"/>
  <c r="EN710" i="41" s="1"/>
  <c r="EM709" i="41"/>
  <c r="EN709" i="41" s="1"/>
  <c r="EM708" i="41"/>
  <c r="EN708" i="41" s="1"/>
  <c r="EM707" i="41"/>
  <c r="EN707" i="41" s="1"/>
  <c r="EM706" i="41"/>
  <c r="EN706" i="41" s="1"/>
  <c r="EM705" i="41"/>
  <c r="EN705" i="41" s="1"/>
  <c r="EM704" i="41"/>
  <c r="EN704" i="41" s="1"/>
  <c r="EM703" i="41"/>
  <c r="EN703" i="41" s="1"/>
  <c r="EM702" i="41"/>
  <c r="EN702" i="41" s="1"/>
  <c r="EM701" i="41"/>
  <c r="EN701" i="41" s="1"/>
  <c r="EM700" i="41"/>
  <c r="EN700" i="41" s="1"/>
  <c r="EM699" i="41"/>
  <c r="EN699" i="41" s="1"/>
  <c r="EM698" i="41"/>
  <c r="EN698" i="41" s="1"/>
  <c r="EM697" i="41"/>
  <c r="EN697" i="41" s="1"/>
  <c r="EM696" i="41"/>
  <c r="EN696" i="41" s="1"/>
  <c r="EM695" i="41"/>
  <c r="EN695" i="41" s="1"/>
  <c r="EM694" i="41"/>
  <c r="EN694" i="41" s="1"/>
  <c r="EM693" i="41"/>
  <c r="EN693" i="41" s="1"/>
  <c r="EM692" i="41"/>
  <c r="EN692" i="41" s="1"/>
  <c r="EM691" i="41"/>
  <c r="EN691" i="41" s="1"/>
  <c r="EM690" i="41"/>
  <c r="EN690" i="41" s="1"/>
  <c r="EM689" i="41"/>
  <c r="EN689" i="41" s="1"/>
  <c r="EM688" i="41"/>
  <c r="EN688" i="41" s="1"/>
  <c r="EM687" i="41"/>
  <c r="EN687" i="41" s="1"/>
  <c r="EM686" i="41"/>
  <c r="EN686" i="41" s="1"/>
  <c r="EM685" i="41"/>
  <c r="EN685" i="41" s="1"/>
  <c r="EM684" i="41"/>
  <c r="EN684" i="41" s="1"/>
  <c r="EM683" i="41"/>
  <c r="EN683" i="41" s="1"/>
  <c r="EM682" i="41"/>
  <c r="EN682" i="41" s="1"/>
  <c r="EM681" i="41"/>
  <c r="EN681" i="41" s="1"/>
  <c r="EM680" i="41"/>
  <c r="EN680" i="41" s="1"/>
  <c r="EM679" i="41"/>
  <c r="EN679" i="41" s="1"/>
  <c r="EM678" i="41"/>
  <c r="EN678" i="41" s="1"/>
  <c r="EM677" i="41"/>
  <c r="EN677" i="41" s="1"/>
  <c r="EM676" i="41"/>
  <c r="EN676" i="41" s="1"/>
  <c r="EM675" i="41"/>
  <c r="EN675" i="41" s="1"/>
  <c r="EM674" i="41"/>
  <c r="EN674" i="41" s="1"/>
  <c r="EM673" i="41"/>
  <c r="EN673" i="41" s="1"/>
  <c r="EM672" i="41"/>
  <c r="EN672" i="41" s="1"/>
  <c r="EM671" i="41"/>
  <c r="EN671" i="41" s="1"/>
  <c r="EM670" i="41"/>
  <c r="EN670" i="41" s="1"/>
  <c r="EM669" i="41"/>
  <c r="EN669" i="41" s="1"/>
  <c r="EM668" i="41"/>
  <c r="EN668" i="41" s="1"/>
  <c r="EM667" i="41"/>
  <c r="EN667" i="41" s="1"/>
  <c r="EM666" i="41"/>
  <c r="EN666" i="41" s="1"/>
  <c r="EM665" i="41"/>
  <c r="EN665" i="41" s="1"/>
  <c r="EM664" i="41"/>
  <c r="EN664" i="41" s="1"/>
  <c r="EM663" i="41"/>
  <c r="EN663" i="41" s="1"/>
  <c r="EM662" i="41"/>
  <c r="EN662" i="41" s="1"/>
  <c r="EM661" i="41"/>
  <c r="EN661" i="41" s="1"/>
  <c r="EM660" i="41"/>
  <c r="EN660" i="41" s="1"/>
  <c r="EM659" i="41"/>
  <c r="EN659" i="41" s="1"/>
  <c r="EM658" i="41"/>
  <c r="EN658" i="41" s="1"/>
  <c r="EM657" i="41"/>
  <c r="EN657" i="41" s="1"/>
  <c r="EM656" i="41"/>
  <c r="EN656" i="41" s="1"/>
  <c r="EM655" i="41"/>
  <c r="EN655" i="41" s="1"/>
  <c r="EM654" i="41"/>
  <c r="EN654" i="41" s="1"/>
  <c r="EM653" i="41"/>
  <c r="EN653" i="41" s="1"/>
  <c r="EM652" i="41"/>
  <c r="EN652" i="41" s="1"/>
  <c r="EM651" i="41"/>
  <c r="EN651" i="41" s="1"/>
  <c r="EM650" i="41"/>
  <c r="EN650" i="41" s="1"/>
  <c r="EM649" i="41"/>
  <c r="EN649" i="41" s="1"/>
  <c r="EM648" i="41"/>
  <c r="EN648" i="41" s="1"/>
  <c r="EM647" i="41"/>
  <c r="EN647" i="41" s="1"/>
  <c r="EM646" i="41"/>
  <c r="EN646" i="41" s="1"/>
  <c r="EM645" i="41"/>
  <c r="EN645" i="41" s="1"/>
  <c r="EM644" i="41"/>
  <c r="EN644" i="41" s="1"/>
  <c r="EM643" i="41"/>
  <c r="EN643" i="41" s="1"/>
  <c r="EM642" i="41"/>
  <c r="EN642" i="41" s="1"/>
  <c r="EM641" i="41"/>
  <c r="EN641" i="41" s="1"/>
  <c r="EM640" i="41"/>
  <c r="EN640" i="41" s="1"/>
  <c r="EM639" i="41"/>
  <c r="EN639" i="41" s="1"/>
  <c r="EM638" i="41"/>
  <c r="EN638" i="41" s="1"/>
  <c r="EM637" i="41"/>
  <c r="EN637" i="41" s="1"/>
  <c r="EM636" i="41"/>
  <c r="EN636" i="41" s="1"/>
  <c r="EM635" i="41"/>
  <c r="EN635" i="41" s="1"/>
  <c r="EM634" i="41"/>
  <c r="EN634" i="41" s="1"/>
  <c r="EM633" i="41"/>
  <c r="EN633" i="41" s="1"/>
  <c r="EM632" i="41"/>
  <c r="EN632" i="41" s="1"/>
  <c r="EM631" i="41"/>
  <c r="EN631" i="41" s="1"/>
  <c r="EM630" i="41"/>
  <c r="EN630" i="41" s="1"/>
  <c r="EM629" i="41"/>
  <c r="EN629" i="41" s="1"/>
  <c r="EM628" i="41"/>
  <c r="EN628" i="41" s="1"/>
  <c r="EM627" i="41"/>
  <c r="EN627" i="41" s="1"/>
  <c r="EM626" i="41"/>
  <c r="EN626" i="41" s="1"/>
  <c r="EM625" i="41"/>
  <c r="EN625" i="41" s="1"/>
  <c r="EM624" i="41"/>
  <c r="EN624" i="41" s="1"/>
  <c r="EM623" i="41"/>
  <c r="EN623" i="41" s="1"/>
  <c r="EM622" i="41"/>
  <c r="EN622" i="41" s="1"/>
  <c r="EM621" i="41"/>
  <c r="EN621" i="41" s="1"/>
  <c r="EM620" i="41"/>
  <c r="EN620" i="41" s="1"/>
  <c r="EM619" i="41"/>
  <c r="EN619" i="41" s="1"/>
  <c r="EM618" i="41"/>
  <c r="EN618" i="41"/>
  <c r="EM617" i="41"/>
  <c r="EN617" i="41" s="1"/>
  <c r="EM616" i="41"/>
  <c r="EN616" i="41" s="1"/>
  <c r="EM615" i="41"/>
  <c r="EN615" i="41" s="1"/>
  <c r="EM614" i="41"/>
  <c r="EN614" i="41" s="1"/>
  <c r="EM613" i="41"/>
  <c r="EN613" i="41" s="1"/>
  <c r="EM612" i="41"/>
  <c r="EN612" i="41" s="1"/>
  <c r="EM611" i="41"/>
  <c r="EN611" i="41" s="1"/>
  <c r="EM610" i="41"/>
  <c r="EN610" i="41" s="1"/>
  <c r="EM609" i="41"/>
  <c r="EN609" i="41" s="1"/>
  <c r="EM608" i="41"/>
  <c r="EN608" i="41" s="1"/>
  <c r="EM607" i="41"/>
  <c r="EN607" i="41" s="1"/>
  <c r="EM606" i="41"/>
  <c r="EN606" i="41" s="1"/>
  <c r="EM605" i="41"/>
  <c r="EN605" i="41" s="1"/>
  <c r="EM604" i="41"/>
  <c r="EN604" i="41" s="1"/>
  <c r="EM603" i="41"/>
  <c r="EN603" i="41" s="1"/>
  <c r="EM602" i="41"/>
  <c r="EN602" i="41" s="1"/>
  <c r="EN601" i="41"/>
  <c r="EM601" i="41"/>
  <c r="EM600" i="41"/>
  <c r="EN600" i="41" s="1"/>
  <c r="EM599" i="41"/>
  <c r="EN599" i="41" s="1"/>
  <c r="EM598" i="41"/>
  <c r="EN598" i="41" s="1"/>
  <c r="EM597" i="41"/>
  <c r="EN597" i="41"/>
  <c r="EM596" i="41"/>
  <c r="EN596" i="41" s="1"/>
  <c r="EM595" i="41"/>
  <c r="EN595" i="41" s="1"/>
  <c r="EM594" i="41"/>
  <c r="EN594" i="41" s="1"/>
  <c r="EM593" i="41"/>
  <c r="EN593" i="41" s="1"/>
  <c r="EM592" i="41"/>
  <c r="EN592" i="41" s="1"/>
  <c r="EM591" i="41"/>
  <c r="EN591" i="41" s="1"/>
  <c r="EM590" i="41"/>
  <c r="EN590" i="41" s="1"/>
  <c r="EM589" i="41"/>
  <c r="EN589" i="41" s="1"/>
  <c r="EM588" i="41"/>
  <c r="EN588" i="41" s="1"/>
  <c r="EM587" i="41"/>
  <c r="EN587" i="41" s="1"/>
  <c r="EM586" i="41"/>
  <c r="EN586" i="41" s="1"/>
  <c r="EM585" i="41"/>
  <c r="EN585" i="41" s="1"/>
  <c r="EM584" i="41"/>
  <c r="EN584" i="41" s="1"/>
  <c r="EM583" i="41"/>
  <c r="EN583" i="41" s="1"/>
  <c r="EM582" i="41"/>
  <c r="EN582" i="41" s="1"/>
  <c r="EM581" i="41"/>
  <c r="EN581" i="41" s="1"/>
  <c r="EM580" i="41"/>
  <c r="EN580" i="41" s="1"/>
  <c r="EM579" i="41"/>
  <c r="EN579" i="41" s="1"/>
  <c r="EM578" i="41"/>
  <c r="EN578" i="41" s="1"/>
  <c r="EM577" i="41"/>
  <c r="EN577" i="41" s="1"/>
  <c r="EM576" i="41"/>
  <c r="EN576" i="41" s="1"/>
  <c r="EM575" i="41"/>
  <c r="EN575" i="41" s="1"/>
  <c r="EM574" i="41"/>
  <c r="EN574" i="41" s="1"/>
  <c r="EM573" i="41"/>
  <c r="EN573" i="41" s="1"/>
  <c r="EM572" i="41"/>
  <c r="EN572" i="41" s="1"/>
  <c r="EM571" i="41"/>
  <c r="EN571" i="41" s="1"/>
  <c r="EM570" i="41"/>
  <c r="EN570" i="41" s="1"/>
  <c r="EM569" i="41"/>
  <c r="EN569" i="41" s="1"/>
  <c r="EM568" i="41"/>
  <c r="EN568" i="41" s="1"/>
  <c r="EM567" i="41"/>
  <c r="EN567" i="41" s="1"/>
  <c r="EM566" i="41"/>
  <c r="EN566" i="41" s="1"/>
  <c r="EM565" i="41"/>
  <c r="EN565" i="41" s="1"/>
  <c r="EM564" i="41"/>
  <c r="EN564" i="41" s="1"/>
  <c r="EM563" i="41"/>
  <c r="EN563" i="41" s="1"/>
  <c r="EM562" i="41"/>
  <c r="EN562" i="41"/>
  <c r="EM561" i="41"/>
  <c r="EN561" i="41" s="1"/>
  <c r="EM560" i="41"/>
  <c r="EN560" i="41" s="1"/>
  <c r="EM559" i="41"/>
  <c r="EN559" i="41" s="1"/>
  <c r="EM558" i="41"/>
  <c r="EN558" i="41" s="1"/>
  <c r="EM557" i="41"/>
  <c r="EN557" i="41" s="1"/>
  <c r="EM556" i="41"/>
  <c r="EN556" i="41" s="1"/>
  <c r="EM555" i="41"/>
  <c r="EN555" i="41" s="1"/>
  <c r="EM554" i="41"/>
  <c r="EN554" i="41" s="1"/>
  <c r="EM553" i="41"/>
  <c r="EN553" i="41" s="1"/>
  <c r="EM552" i="41"/>
  <c r="EN552" i="41" s="1"/>
  <c r="EM551" i="41"/>
  <c r="EN551" i="41" s="1"/>
  <c r="EM550" i="41"/>
  <c r="EN550" i="41" s="1"/>
  <c r="EM549" i="41"/>
  <c r="EN549" i="41" s="1"/>
  <c r="EM548" i="41"/>
  <c r="EN548" i="41" s="1"/>
  <c r="EM547" i="41"/>
  <c r="EN547" i="41" s="1"/>
  <c r="EM546" i="41"/>
  <c r="EN546" i="41" s="1"/>
  <c r="EM545" i="41"/>
  <c r="EN545" i="41" s="1"/>
  <c r="EM544" i="41"/>
  <c r="EN544" i="41" s="1"/>
  <c r="EM543" i="41"/>
  <c r="EN543" i="41" s="1"/>
  <c r="EM542" i="41"/>
  <c r="EN542" i="41" s="1"/>
  <c r="EM541" i="41"/>
  <c r="EN541" i="41" s="1"/>
  <c r="EM540" i="41"/>
  <c r="EN540" i="41" s="1"/>
  <c r="EM539" i="41"/>
  <c r="EN539" i="41" s="1"/>
  <c r="EM538" i="41"/>
  <c r="EN538" i="41" s="1"/>
  <c r="EM537" i="41"/>
  <c r="EN537" i="41" s="1"/>
  <c r="EM536" i="41"/>
  <c r="EN536" i="41" s="1"/>
  <c r="EM535" i="41"/>
  <c r="EN535" i="41" s="1"/>
  <c r="EM534" i="41"/>
  <c r="EN534" i="41" s="1"/>
  <c r="EM533" i="41"/>
  <c r="EN533" i="41" s="1"/>
  <c r="EM532" i="41"/>
  <c r="EN532" i="41" s="1"/>
  <c r="EM531" i="41"/>
  <c r="EN531" i="41" s="1"/>
  <c r="EM530" i="41"/>
  <c r="EN530" i="41" s="1"/>
  <c r="EM529" i="41"/>
  <c r="EN529" i="41" s="1"/>
  <c r="EM528" i="41"/>
  <c r="EN528" i="41" s="1"/>
  <c r="EM527" i="41"/>
  <c r="EN527" i="41" s="1"/>
  <c r="EM526" i="41"/>
  <c r="EN526" i="41" s="1"/>
  <c r="EM525" i="41"/>
  <c r="EN525" i="41" s="1"/>
  <c r="EM524" i="41"/>
  <c r="EN524" i="41" s="1"/>
  <c r="EM523" i="41"/>
  <c r="EN523" i="41" s="1"/>
  <c r="EM522" i="41"/>
  <c r="EN522" i="41" s="1"/>
  <c r="EM521" i="41"/>
  <c r="EN521" i="41" s="1"/>
  <c r="EM520" i="41"/>
  <c r="EN520" i="41" s="1"/>
  <c r="EM519" i="41"/>
  <c r="EN519" i="41" s="1"/>
  <c r="EM518" i="41"/>
  <c r="EN518" i="41" s="1"/>
  <c r="EM517" i="41"/>
  <c r="EN517" i="41" s="1"/>
  <c r="EM516" i="41"/>
  <c r="EN516" i="41" s="1"/>
  <c r="EM515" i="41"/>
  <c r="EN515" i="41" s="1"/>
  <c r="EM514" i="41"/>
  <c r="EN514" i="41"/>
  <c r="EM513" i="41"/>
  <c r="EN513" i="41" s="1"/>
  <c r="EM512" i="41"/>
  <c r="EN512" i="41" s="1"/>
  <c r="EM511" i="41"/>
  <c r="EN511" i="41" s="1"/>
  <c r="EM510" i="41"/>
  <c r="EN510" i="41" s="1"/>
  <c r="EM509" i="41"/>
  <c r="EN509" i="41" s="1"/>
  <c r="EM508" i="41"/>
  <c r="EN508" i="41" s="1"/>
  <c r="EM507" i="41"/>
  <c r="EN507" i="41" s="1"/>
  <c r="EM506" i="41"/>
  <c r="EN506" i="41" s="1"/>
  <c r="EM505" i="41"/>
  <c r="EN505" i="41" s="1"/>
  <c r="EM504" i="41"/>
  <c r="EN504" i="41" s="1"/>
  <c r="EM503" i="41"/>
  <c r="EN503" i="41" s="1"/>
  <c r="EM502" i="41"/>
  <c r="EN502" i="41" s="1"/>
  <c r="EM501" i="41"/>
  <c r="EN501" i="41" s="1"/>
  <c r="EM500" i="41"/>
  <c r="EN500" i="41" s="1"/>
  <c r="EM499" i="41"/>
  <c r="EN499" i="41" s="1"/>
  <c r="EM498" i="41"/>
  <c r="EN498" i="41" s="1"/>
  <c r="EM497" i="41"/>
  <c r="EN497" i="41" s="1"/>
  <c r="EM496" i="41"/>
  <c r="EN496" i="41" s="1"/>
  <c r="EM495" i="41"/>
  <c r="EN495" i="41" s="1"/>
  <c r="EM494" i="41"/>
  <c r="EN494" i="41" s="1"/>
  <c r="EM493" i="41"/>
  <c r="EN493" i="41" s="1"/>
  <c r="EM492" i="41"/>
  <c r="EN492" i="41" s="1"/>
  <c r="EM491" i="41"/>
  <c r="EN491" i="41" s="1"/>
  <c r="EM490" i="41"/>
  <c r="EN490" i="41" s="1"/>
  <c r="EM489" i="41"/>
  <c r="EN489" i="41" s="1"/>
  <c r="EM488" i="41"/>
  <c r="EN488" i="41" s="1"/>
  <c r="EM487" i="41"/>
  <c r="EN487" i="41" s="1"/>
  <c r="EM486" i="41"/>
  <c r="EN486" i="41" s="1"/>
  <c r="EM485" i="41"/>
  <c r="EN485" i="41" s="1"/>
  <c r="EM484" i="41"/>
  <c r="EN484" i="41" s="1"/>
  <c r="EM483" i="41"/>
  <c r="EN483" i="41" s="1"/>
  <c r="EM482" i="41"/>
  <c r="EN482" i="41" s="1"/>
  <c r="EM481" i="41"/>
  <c r="EN481" i="41" s="1"/>
  <c r="EM480" i="41"/>
  <c r="EN480" i="41" s="1"/>
  <c r="EM479" i="41"/>
  <c r="EN479" i="41" s="1"/>
  <c r="EM478" i="41"/>
  <c r="EN478" i="41" s="1"/>
  <c r="EM477" i="41"/>
  <c r="EN477" i="41" s="1"/>
  <c r="EM476" i="41"/>
  <c r="EN476" i="41" s="1"/>
  <c r="EM475" i="41"/>
  <c r="EN475" i="41" s="1"/>
  <c r="EM474" i="41"/>
  <c r="EN474" i="41" s="1"/>
  <c r="EM473" i="41"/>
  <c r="EN473" i="41" s="1"/>
  <c r="EM472" i="41"/>
  <c r="EN472" i="41" s="1"/>
  <c r="EM471" i="41"/>
  <c r="EN471" i="41" s="1"/>
  <c r="EM470" i="41"/>
  <c r="EN470" i="41" s="1"/>
  <c r="EM469" i="41"/>
  <c r="EN469" i="41" s="1"/>
  <c r="EM468" i="41"/>
  <c r="EN468" i="41" s="1"/>
  <c r="EM467" i="41"/>
  <c r="EN467" i="41" s="1"/>
  <c r="EM466" i="41"/>
  <c r="EN466" i="41" s="1"/>
  <c r="EM465" i="41"/>
  <c r="EN465" i="41" s="1"/>
  <c r="EM464" i="41"/>
  <c r="EN464" i="41" s="1"/>
  <c r="EM463" i="41"/>
  <c r="EN463" i="41" s="1"/>
  <c r="EM462" i="41"/>
  <c r="EN462" i="41" s="1"/>
  <c r="EM461" i="41"/>
  <c r="EN461" i="41" s="1"/>
  <c r="EM460" i="41"/>
  <c r="EN460" i="41" s="1"/>
  <c r="EM459" i="41"/>
  <c r="EN459" i="41" s="1"/>
  <c r="EM458" i="41"/>
  <c r="EN458" i="41" s="1"/>
  <c r="EM457" i="41"/>
  <c r="EN457" i="41" s="1"/>
  <c r="EM456" i="41"/>
  <c r="EN456" i="41" s="1"/>
  <c r="EM455" i="41"/>
  <c r="EN455" i="41" s="1"/>
  <c r="EM454" i="41"/>
  <c r="EN454" i="41" s="1"/>
  <c r="EM453" i="41"/>
  <c r="EN453" i="41" s="1"/>
  <c r="EM452" i="41"/>
  <c r="EN452" i="41" s="1"/>
  <c r="EM451" i="41"/>
  <c r="EN451" i="41" s="1"/>
  <c r="EM450" i="41"/>
  <c r="EN450" i="41" s="1"/>
  <c r="EM449" i="41"/>
  <c r="EN449" i="41" s="1"/>
  <c r="EM448" i="41"/>
  <c r="EN448" i="41" s="1"/>
  <c r="EM447" i="41"/>
  <c r="EN447" i="41" s="1"/>
  <c r="EM446" i="41"/>
  <c r="EN446" i="41" s="1"/>
  <c r="EM445" i="41"/>
  <c r="EN445" i="41" s="1"/>
  <c r="EM444" i="41"/>
  <c r="EN444" i="41" s="1"/>
  <c r="EM443" i="41"/>
  <c r="EN443" i="41" s="1"/>
  <c r="EM442" i="41"/>
  <c r="EN442" i="41"/>
  <c r="EM441" i="41"/>
  <c r="EN441" i="41" s="1"/>
  <c r="EM440" i="41"/>
  <c r="EN440" i="41" s="1"/>
  <c r="EM439" i="41"/>
  <c r="EN439" i="41" s="1"/>
  <c r="EM438" i="41"/>
  <c r="EN438" i="41" s="1"/>
  <c r="EM437" i="41"/>
  <c r="EN437" i="41" s="1"/>
  <c r="EM436" i="41"/>
  <c r="EN436" i="41" s="1"/>
  <c r="EM435" i="41"/>
  <c r="EN435" i="41" s="1"/>
  <c r="EM434" i="41"/>
  <c r="EN434" i="41" s="1"/>
  <c r="EM433" i="41"/>
  <c r="EN433" i="41" s="1"/>
  <c r="EM432" i="41"/>
  <c r="EN432" i="41"/>
  <c r="EM431" i="41"/>
  <c r="EN431" i="41" s="1"/>
  <c r="EM430" i="41"/>
  <c r="EN430" i="41" s="1"/>
  <c r="EM429" i="41"/>
  <c r="EN429" i="41" s="1"/>
  <c r="EM428" i="41"/>
  <c r="EN428" i="41" s="1"/>
  <c r="EM427" i="41"/>
  <c r="EN427" i="41" s="1"/>
  <c r="EM426" i="41"/>
  <c r="EN426" i="41" s="1"/>
  <c r="EM425" i="41"/>
  <c r="EN425" i="41" s="1"/>
  <c r="EM424" i="41"/>
  <c r="EN424" i="41" s="1"/>
  <c r="EM423" i="41"/>
  <c r="EN423" i="41" s="1"/>
  <c r="EM422" i="41"/>
  <c r="EN422" i="41" s="1"/>
  <c r="EM421" i="41"/>
  <c r="EN421" i="41" s="1"/>
  <c r="EM420" i="41"/>
  <c r="EN420" i="41" s="1"/>
  <c r="EM419" i="41"/>
  <c r="EN419" i="41" s="1"/>
  <c r="EM418" i="41"/>
  <c r="EN418" i="41"/>
  <c r="EM417" i="41"/>
  <c r="EN417" i="41" s="1"/>
  <c r="EM416" i="41"/>
  <c r="EN416" i="41" s="1"/>
  <c r="EM415" i="41"/>
  <c r="EN415" i="41" s="1"/>
  <c r="EM414" i="41"/>
  <c r="EN414" i="41" s="1"/>
  <c r="EM413" i="41"/>
  <c r="EN413" i="41" s="1"/>
  <c r="EM412" i="41"/>
  <c r="EN412" i="41" s="1"/>
  <c r="EM411" i="41"/>
  <c r="EN411" i="41" s="1"/>
  <c r="EM410" i="41"/>
  <c r="EN410" i="41"/>
  <c r="EM409" i="41"/>
  <c r="EN409" i="41" s="1"/>
  <c r="EM408" i="41"/>
  <c r="EN408" i="41" s="1"/>
  <c r="EM407" i="41"/>
  <c r="EN407" i="41" s="1"/>
  <c r="EM406" i="41"/>
  <c r="EN406" i="41"/>
  <c r="EM405" i="41"/>
  <c r="EN405" i="41" s="1"/>
  <c r="EM404" i="41"/>
  <c r="EN404" i="41" s="1"/>
  <c r="EM403" i="41"/>
  <c r="EN403" i="41" s="1"/>
  <c r="EM402" i="41"/>
  <c r="EN402" i="41" s="1"/>
  <c r="EM401" i="41"/>
  <c r="EN401" i="41" s="1"/>
  <c r="EM400" i="41"/>
  <c r="EN400" i="41" s="1"/>
  <c r="EM399" i="41"/>
  <c r="EN399" i="41" s="1"/>
  <c r="EM398" i="41"/>
  <c r="EN398" i="41" s="1"/>
  <c r="EM397" i="41"/>
  <c r="EN397" i="41" s="1"/>
  <c r="EM396" i="41"/>
  <c r="EN396" i="41" s="1"/>
  <c r="EM395" i="41"/>
  <c r="EN395" i="41" s="1"/>
  <c r="EM394" i="41"/>
  <c r="EN394" i="41" s="1"/>
  <c r="EM393" i="41"/>
  <c r="EN393" i="41" s="1"/>
  <c r="EM392" i="41"/>
  <c r="EN392" i="41" s="1"/>
  <c r="EM391" i="41"/>
  <c r="EN391" i="41" s="1"/>
  <c r="EM390" i="41"/>
  <c r="EN390" i="41" s="1"/>
  <c r="EM389" i="41"/>
  <c r="EN389" i="41" s="1"/>
  <c r="EM388" i="41"/>
  <c r="EN388" i="41" s="1"/>
  <c r="EM387" i="41"/>
  <c r="EN387" i="41" s="1"/>
  <c r="EM386" i="41"/>
  <c r="EN386" i="41" s="1"/>
  <c r="EM385" i="41"/>
  <c r="EN385" i="41" s="1"/>
  <c r="EM384" i="41"/>
  <c r="EN384" i="41" s="1"/>
  <c r="EM383" i="41"/>
  <c r="EN383" i="41" s="1"/>
  <c r="EM382" i="41"/>
  <c r="EN382" i="41" s="1"/>
  <c r="EM381" i="41"/>
  <c r="EN381" i="41" s="1"/>
  <c r="EM380" i="41"/>
  <c r="EN380" i="41" s="1"/>
  <c r="EM379" i="41"/>
  <c r="EN379" i="41" s="1"/>
  <c r="EM378" i="41"/>
  <c r="EN378" i="41" s="1"/>
  <c r="EM377" i="41"/>
  <c r="EN377" i="41" s="1"/>
  <c r="EM376" i="41"/>
  <c r="EN376" i="41" s="1"/>
  <c r="EM375" i="41"/>
  <c r="EN375" i="41" s="1"/>
  <c r="EM374" i="41"/>
  <c r="EN374" i="41" s="1"/>
  <c r="EM373" i="41"/>
  <c r="EN373" i="41" s="1"/>
  <c r="EM372" i="41"/>
  <c r="EN372" i="41" s="1"/>
  <c r="EM371" i="41"/>
  <c r="EN371" i="41"/>
  <c r="EM370" i="41"/>
  <c r="EN370" i="41" s="1"/>
  <c r="EM369" i="41"/>
  <c r="EN369" i="41" s="1"/>
  <c r="EM368" i="41"/>
  <c r="EN368" i="41" s="1"/>
  <c r="EM367" i="41"/>
  <c r="EN367" i="41" s="1"/>
  <c r="EM366" i="41"/>
  <c r="EN366" i="41" s="1"/>
  <c r="EM365" i="41"/>
  <c r="EN365" i="41" s="1"/>
  <c r="EM364" i="41"/>
  <c r="EN364" i="41" s="1"/>
  <c r="EM363" i="41"/>
  <c r="EN363" i="41" s="1"/>
  <c r="EM362" i="41"/>
  <c r="EN362" i="41" s="1"/>
  <c r="EM361" i="41"/>
  <c r="EN361" i="41" s="1"/>
  <c r="EM360" i="41"/>
  <c r="EN360" i="41" s="1"/>
  <c r="EM359" i="41"/>
  <c r="EN359" i="41" s="1"/>
  <c r="EM358" i="41"/>
  <c r="EN358" i="41" s="1"/>
  <c r="EM357" i="41"/>
  <c r="EN357" i="41" s="1"/>
  <c r="EM356" i="41"/>
  <c r="EN356" i="41" s="1"/>
  <c r="EM355" i="41"/>
  <c r="EN355" i="41" s="1"/>
  <c r="EM354" i="41"/>
  <c r="EN354" i="41" s="1"/>
  <c r="EM353" i="41"/>
  <c r="EN353" i="41" s="1"/>
  <c r="EM352" i="41"/>
  <c r="EN352" i="41" s="1"/>
  <c r="EM351" i="41"/>
  <c r="EN351" i="41" s="1"/>
  <c r="EM350" i="41"/>
  <c r="EN350" i="41" s="1"/>
  <c r="EM349" i="41"/>
  <c r="EN349" i="41" s="1"/>
  <c r="EM348" i="41"/>
  <c r="EN348" i="41"/>
  <c r="EM347" i="41"/>
  <c r="EN347" i="41" s="1"/>
  <c r="EM346" i="41"/>
  <c r="EN346" i="41" s="1"/>
  <c r="EM345" i="41"/>
  <c r="EN345" i="41" s="1"/>
  <c r="EM344" i="41"/>
  <c r="EN344" i="41" s="1"/>
  <c r="EM343" i="41"/>
  <c r="EN343" i="41" s="1"/>
  <c r="EM342" i="41"/>
  <c r="EN342" i="41" s="1"/>
  <c r="EM341" i="41"/>
  <c r="EN341" i="41" s="1"/>
  <c r="EM340" i="41"/>
  <c r="EN340" i="41" s="1"/>
  <c r="EM339" i="41"/>
  <c r="EN339" i="41" s="1"/>
  <c r="EM338" i="41"/>
  <c r="EN338" i="41" s="1"/>
  <c r="EM337" i="41"/>
  <c r="EN337" i="41" s="1"/>
  <c r="EM336" i="41"/>
  <c r="EN336" i="41" s="1"/>
  <c r="EM335" i="41"/>
  <c r="EN335" i="41" s="1"/>
  <c r="EM334" i="41"/>
  <c r="EN334" i="41" s="1"/>
  <c r="EM333" i="41"/>
  <c r="EN333" i="41" s="1"/>
  <c r="EM332" i="41"/>
  <c r="EN332" i="41" s="1"/>
  <c r="EM331" i="41"/>
  <c r="EN331" i="41" s="1"/>
  <c r="EM330" i="41"/>
  <c r="EN330" i="41" s="1"/>
  <c r="EM329" i="41"/>
  <c r="EN329" i="41" s="1"/>
  <c r="EM328" i="41"/>
  <c r="EN328" i="41" s="1"/>
  <c r="EM327" i="41"/>
  <c r="EN327" i="41" s="1"/>
  <c r="EM326" i="41"/>
  <c r="EN326" i="41" s="1"/>
  <c r="EM325" i="41"/>
  <c r="EN325" i="41"/>
  <c r="EM324" i="41"/>
  <c r="EN324" i="41" s="1"/>
  <c r="EM323" i="41"/>
  <c r="EN323" i="41" s="1"/>
  <c r="EM322" i="41"/>
  <c r="EN322" i="41" s="1"/>
  <c r="EM321" i="41"/>
  <c r="EN321" i="41" s="1"/>
  <c r="EM320" i="41"/>
  <c r="EN320" i="41" s="1"/>
  <c r="EM319" i="41"/>
  <c r="EN319" i="41" s="1"/>
  <c r="EM318" i="41"/>
  <c r="EN318" i="41" s="1"/>
  <c r="EM317" i="41"/>
  <c r="EN317" i="41" s="1"/>
  <c r="EM316" i="41"/>
  <c r="EN316" i="41" s="1"/>
  <c r="EM315" i="41"/>
  <c r="EN315" i="41" s="1"/>
  <c r="EM314" i="41"/>
  <c r="EN314" i="41" s="1"/>
  <c r="EM313" i="41"/>
  <c r="EN313" i="41" s="1"/>
  <c r="EM312" i="41"/>
  <c r="EN312" i="41" s="1"/>
  <c r="EM311" i="41"/>
  <c r="EN311" i="41" s="1"/>
  <c r="EM310" i="41"/>
  <c r="EN310" i="41" s="1"/>
  <c r="EM309" i="41"/>
  <c r="EN309" i="41" s="1"/>
  <c r="EM308" i="41"/>
  <c r="EN308" i="41" s="1"/>
  <c r="EM307" i="41"/>
  <c r="EN307" i="41" s="1"/>
  <c r="EM306" i="41"/>
  <c r="EN306" i="41" s="1"/>
  <c r="EM305" i="41"/>
  <c r="EN305" i="41" s="1"/>
  <c r="EM304" i="41"/>
  <c r="EN304" i="41" s="1"/>
  <c r="EM303" i="41"/>
  <c r="EN303" i="41" s="1"/>
  <c r="EM302" i="41"/>
  <c r="EN302" i="41" s="1"/>
  <c r="EM301" i="41"/>
  <c r="EN301" i="41" s="1"/>
  <c r="EM300" i="41"/>
  <c r="EN300" i="41"/>
  <c r="EM299" i="41"/>
  <c r="EN299" i="41" s="1"/>
  <c r="EM298" i="41"/>
  <c r="EN298" i="41" s="1"/>
  <c r="EM297" i="41"/>
  <c r="EN297" i="41" s="1"/>
  <c r="EM296" i="41"/>
  <c r="EN296" i="41" s="1"/>
  <c r="EM295" i="41"/>
  <c r="EN295" i="41" s="1"/>
  <c r="EM294" i="41"/>
  <c r="EN294" i="41" s="1"/>
  <c r="EM293" i="41"/>
  <c r="EN293" i="41" s="1"/>
  <c r="EM292" i="41"/>
  <c r="EN292" i="41" s="1"/>
  <c r="EM291" i="41"/>
  <c r="EN291" i="41" s="1"/>
  <c r="EM290" i="41"/>
  <c r="EN290" i="41" s="1"/>
  <c r="EM289" i="41"/>
  <c r="EN289" i="41" s="1"/>
  <c r="EM288" i="41"/>
  <c r="EN288" i="41" s="1"/>
  <c r="EM287" i="41"/>
  <c r="EN287" i="41" s="1"/>
  <c r="EM286" i="41"/>
  <c r="EN286" i="41" s="1"/>
  <c r="EM285" i="41"/>
  <c r="EN285" i="41"/>
  <c r="EM284" i="41"/>
  <c r="EN284" i="41" s="1"/>
  <c r="EM283" i="41"/>
  <c r="EN283" i="41" s="1"/>
  <c r="EM282" i="41"/>
  <c r="EN282" i="41" s="1"/>
  <c r="EM281" i="41"/>
  <c r="EN281" i="41" s="1"/>
  <c r="EM280" i="41"/>
  <c r="EN280" i="41" s="1"/>
  <c r="EM279" i="41"/>
  <c r="EN279" i="41" s="1"/>
  <c r="EM278" i="41"/>
  <c r="EN278" i="41" s="1"/>
  <c r="EM277" i="41"/>
  <c r="EN277" i="41" s="1"/>
  <c r="EM276" i="41"/>
  <c r="EN276" i="41" s="1"/>
  <c r="EM275" i="41"/>
  <c r="EN275" i="41" s="1"/>
  <c r="EM274" i="41"/>
  <c r="EN274" i="41" s="1"/>
  <c r="EM273" i="41"/>
  <c r="EN273" i="41" s="1"/>
  <c r="EM272" i="41"/>
  <c r="EN272" i="41" s="1"/>
  <c r="EM271" i="41"/>
  <c r="EN271" i="41" s="1"/>
  <c r="EM270" i="41"/>
  <c r="EN270" i="41"/>
  <c r="EM269" i="41"/>
  <c r="EN269" i="41" s="1"/>
  <c r="EM268" i="41"/>
  <c r="EN268" i="41" s="1"/>
  <c r="EM267" i="41"/>
  <c r="EN267" i="41" s="1"/>
  <c r="EM266" i="41"/>
  <c r="EN266" i="41" s="1"/>
  <c r="EM265" i="41"/>
  <c r="EN265" i="41" s="1"/>
  <c r="EM264" i="41"/>
  <c r="EN264" i="41" s="1"/>
  <c r="EM263" i="41"/>
  <c r="EN263" i="41" s="1"/>
  <c r="EM262" i="41"/>
  <c r="EN262" i="41" s="1"/>
  <c r="EM261" i="41"/>
  <c r="EN261" i="41" s="1"/>
  <c r="EM260" i="41"/>
  <c r="EN260" i="41" s="1"/>
  <c r="EM259" i="41"/>
  <c r="EN259" i="41" s="1"/>
  <c r="EM258" i="41"/>
  <c r="EN258" i="41" s="1"/>
  <c r="EM257" i="41"/>
  <c r="EN257" i="41" s="1"/>
  <c r="EM256" i="41"/>
  <c r="EN256" i="41" s="1"/>
  <c r="EM255" i="41"/>
  <c r="EN255" i="41" s="1"/>
  <c r="EM254" i="41"/>
  <c r="EN254" i="41"/>
  <c r="EM253" i="41"/>
  <c r="EN253" i="41" s="1"/>
  <c r="EM252" i="41"/>
  <c r="EN252" i="41" s="1"/>
  <c r="EM251" i="41"/>
  <c r="EN251" i="41" s="1"/>
  <c r="EM250" i="41"/>
  <c r="EN250" i="41" s="1"/>
  <c r="EM249" i="41"/>
  <c r="EN249" i="41" s="1"/>
  <c r="EM248" i="41"/>
  <c r="EN248" i="41" s="1"/>
  <c r="EM247" i="41"/>
  <c r="EN247" i="41" s="1"/>
  <c r="EM246" i="41"/>
  <c r="EN246" i="41" s="1"/>
  <c r="EM245" i="41"/>
  <c r="EN245" i="41" s="1"/>
  <c r="EM244" i="41"/>
  <c r="EN244" i="41" s="1"/>
  <c r="EM243" i="41"/>
  <c r="EN243" i="41" s="1"/>
  <c r="EM242" i="41"/>
  <c r="EN242" i="41" s="1"/>
  <c r="EM241" i="41"/>
  <c r="EN241" i="41" s="1"/>
  <c r="EM240" i="41"/>
  <c r="EN240" i="41" s="1"/>
  <c r="EM239" i="41"/>
  <c r="EN239" i="41" s="1"/>
  <c r="EM238" i="41"/>
  <c r="EN238" i="41" s="1"/>
  <c r="EM237" i="41"/>
  <c r="EN237" i="41" s="1"/>
  <c r="EM236" i="41"/>
  <c r="EN236" i="41" s="1"/>
  <c r="EM235" i="41"/>
  <c r="EN235" i="41" s="1"/>
  <c r="EM234" i="41"/>
  <c r="EN234" i="41" s="1"/>
  <c r="EM233" i="41"/>
  <c r="EN233" i="41" s="1"/>
  <c r="EM232" i="41"/>
  <c r="EN232" i="41" s="1"/>
  <c r="EM231" i="41"/>
  <c r="EN231" i="41" s="1"/>
  <c r="EM230" i="41"/>
  <c r="EN230" i="41" s="1"/>
  <c r="EM229" i="41"/>
  <c r="EN229" i="41" s="1"/>
  <c r="EM228" i="41"/>
  <c r="EN228" i="41" s="1"/>
  <c r="EM227" i="41"/>
  <c r="EN227" i="41"/>
  <c r="EM226" i="41"/>
  <c r="EN226" i="41" s="1"/>
  <c r="EM225" i="41"/>
  <c r="EN225" i="41" s="1"/>
  <c r="EM224" i="41"/>
  <c r="EN224" i="41" s="1"/>
  <c r="EM223" i="41"/>
  <c r="EN223" i="41" s="1"/>
  <c r="EM222" i="41"/>
  <c r="EN222" i="41" s="1"/>
  <c r="EM221" i="41"/>
  <c r="EN221" i="41" s="1"/>
  <c r="EM220" i="41"/>
  <c r="EN220" i="41" s="1"/>
  <c r="EM219" i="41"/>
  <c r="EN219" i="41" s="1"/>
  <c r="EM218" i="41"/>
  <c r="EN218" i="41" s="1"/>
  <c r="EM217" i="41"/>
  <c r="EN217" i="41" s="1"/>
  <c r="EM216" i="41"/>
  <c r="EN216" i="41" s="1"/>
  <c r="EM215" i="41"/>
  <c r="EN215" i="41" s="1"/>
  <c r="EM214" i="41"/>
  <c r="EN214" i="41" s="1"/>
  <c r="EM213" i="41"/>
  <c r="EN213" i="41" s="1"/>
  <c r="EM212" i="41"/>
  <c r="EN212" i="41" s="1"/>
  <c r="EM211" i="41"/>
  <c r="EN211" i="41"/>
  <c r="EM210" i="41"/>
  <c r="EN210" i="41" s="1"/>
  <c r="EM209" i="41"/>
  <c r="EN209" i="41" s="1"/>
  <c r="EM208" i="41"/>
  <c r="EN208" i="41" s="1"/>
  <c r="EM207" i="41"/>
  <c r="EN207" i="41" s="1"/>
  <c r="EM206" i="41"/>
  <c r="EN206" i="41" s="1"/>
  <c r="EM205" i="41"/>
  <c r="EN205" i="41" s="1"/>
  <c r="EM204" i="41"/>
  <c r="EN204" i="41" s="1"/>
  <c r="EM203" i="41"/>
  <c r="EN203" i="41" s="1"/>
  <c r="EM202" i="41"/>
  <c r="EN202" i="41" s="1"/>
  <c r="EM201" i="41"/>
  <c r="EN201" i="41" s="1"/>
  <c r="EM200" i="41"/>
  <c r="EN200" i="41" s="1"/>
  <c r="EM199" i="41"/>
  <c r="EN199" i="41" s="1"/>
  <c r="EM198" i="41"/>
  <c r="EN198" i="41" s="1"/>
  <c r="EM197" i="41"/>
  <c r="EN197" i="41" s="1"/>
  <c r="EM196" i="41"/>
  <c r="EN196" i="41" s="1"/>
  <c r="EM195" i="41"/>
  <c r="EN195" i="41" s="1"/>
  <c r="EM194" i="41"/>
  <c r="EN194" i="41" s="1"/>
  <c r="EM193" i="41"/>
  <c r="EN193" i="41" s="1"/>
  <c r="EM192" i="41"/>
  <c r="EN192" i="41" s="1"/>
  <c r="EM191" i="41"/>
  <c r="EN191" i="41" s="1"/>
  <c r="EM190" i="41"/>
  <c r="EN190" i="41" s="1"/>
  <c r="EM189" i="41"/>
  <c r="EN189" i="41" s="1"/>
  <c r="EM188" i="41"/>
  <c r="EN188" i="41" s="1"/>
  <c r="EM187" i="41"/>
  <c r="EN187" i="41" s="1"/>
  <c r="EM186" i="41"/>
  <c r="EN186" i="41" s="1"/>
  <c r="EM185" i="41"/>
  <c r="EN185" i="41" s="1"/>
  <c r="EM184" i="41"/>
  <c r="EN184" i="41" s="1"/>
  <c r="EM183" i="41"/>
  <c r="EN183" i="41" s="1"/>
  <c r="EM182" i="41"/>
  <c r="EN182" i="41" s="1"/>
  <c r="EM181" i="41"/>
  <c r="EN181" i="41" s="1"/>
  <c r="EM180" i="41"/>
  <c r="EN180" i="41" s="1"/>
  <c r="EM179" i="41"/>
  <c r="EN179" i="41" s="1"/>
  <c r="EM178" i="41"/>
  <c r="EN178" i="41" s="1"/>
  <c r="EM177" i="41"/>
  <c r="EN177" i="41" s="1"/>
  <c r="EM176" i="41"/>
  <c r="EN176" i="41" s="1"/>
  <c r="EM175" i="41"/>
  <c r="EN175" i="41" s="1"/>
  <c r="EM174" i="41"/>
  <c r="EN174" i="41" s="1"/>
  <c r="EM173" i="41"/>
  <c r="EN173" i="41" s="1"/>
  <c r="EM172" i="41"/>
  <c r="EN172" i="41" s="1"/>
  <c r="EM171" i="41"/>
  <c r="EN171" i="41"/>
  <c r="EM170" i="41"/>
  <c r="EN170" i="41" s="1"/>
  <c r="EM169" i="41"/>
  <c r="EN169" i="41" s="1"/>
  <c r="EM168" i="41"/>
  <c r="EN168" i="41" s="1"/>
  <c r="EM167" i="41"/>
  <c r="EN167" i="41" s="1"/>
  <c r="EM166" i="41"/>
  <c r="EN166" i="41" s="1"/>
  <c r="EM165" i="41"/>
  <c r="EN165" i="41" s="1"/>
  <c r="EM164" i="41"/>
  <c r="EN164" i="41" s="1"/>
  <c r="EM163" i="41"/>
  <c r="EN163" i="41" s="1"/>
  <c r="EM162" i="41"/>
  <c r="EN162" i="41" s="1"/>
  <c r="EM161" i="41"/>
  <c r="EN161" i="41" s="1"/>
  <c r="EM160" i="41"/>
  <c r="EN160" i="41" s="1"/>
  <c r="EM159" i="41"/>
  <c r="EN159" i="41" s="1"/>
  <c r="EM158" i="41"/>
  <c r="EN158" i="41" s="1"/>
  <c r="EM157" i="41"/>
  <c r="EN157" i="41"/>
  <c r="EM156" i="41"/>
  <c r="EN156" i="41" s="1"/>
  <c r="EM155" i="41"/>
  <c r="EN155" i="41" s="1"/>
  <c r="EM154" i="41"/>
  <c r="EN154" i="41" s="1"/>
  <c r="EM153" i="41"/>
  <c r="EN153" i="41" s="1"/>
  <c r="EM152" i="41"/>
  <c r="EN152" i="41" s="1"/>
  <c r="EM151" i="41"/>
  <c r="EN151" i="41" s="1"/>
  <c r="EM150" i="41"/>
  <c r="EN150" i="41" s="1"/>
  <c r="EM149" i="41"/>
  <c r="EN149" i="41" s="1"/>
  <c r="EM148" i="41"/>
  <c r="EN148" i="41" s="1"/>
  <c r="EM147" i="41"/>
  <c r="EN147" i="41" s="1"/>
  <c r="EM146" i="41"/>
  <c r="EN146" i="41" s="1"/>
  <c r="EM145" i="41"/>
  <c r="EN145" i="41" s="1"/>
  <c r="EM144" i="41"/>
  <c r="EN144" i="41" s="1"/>
  <c r="EM143" i="41"/>
  <c r="EN143" i="41" s="1"/>
  <c r="EM142" i="41"/>
  <c r="EN142" i="41" s="1"/>
  <c r="EM141" i="41"/>
  <c r="EN141" i="41" s="1"/>
  <c r="EM140" i="41"/>
  <c r="EN140" i="41" s="1"/>
  <c r="EM139" i="41"/>
  <c r="EN139" i="41" s="1"/>
  <c r="EM138" i="41"/>
  <c r="EN138" i="41" s="1"/>
  <c r="EM137" i="41"/>
  <c r="EN137" i="41" s="1"/>
  <c r="EM136" i="41"/>
  <c r="EN136" i="41" s="1"/>
  <c r="EM135" i="41"/>
  <c r="EN135" i="41" s="1"/>
  <c r="EM134" i="41"/>
  <c r="EN134" i="41"/>
  <c r="EM133" i="41"/>
  <c r="EN133" i="41" s="1"/>
  <c r="EM132" i="41"/>
  <c r="EN132" i="41" s="1"/>
  <c r="EM131" i="41"/>
  <c r="EN131" i="41" s="1"/>
  <c r="EM130" i="41"/>
  <c r="EN130" i="41" s="1"/>
  <c r="EM129" i="41"/>
  <c r="EN129" i="41" s="1"/>
  <c r="EM128" i="41"/>
  <c r="EN128" i="41" s="1"/>
  <c r="EM127" i="41"/>
  <c r="EN127" i="41" s="1"/>
  <c r="EM126" i="41"/>
  <c r="EN126" i="41" s="1"/>
  <c r="EM125" i="41"/>
  <c r="EN125" i="41" s="1"/>
  <c r="EM124" i="41"/>
  <c r="EN124" i="41" s="1"/>
  <c r="EM123" i="41"/>
  <c r="EN123" i="41" s="1"/>
  <c r="EM122" i="41"/>
  <c r="EN122" i="41" s="1"/>
  <c r="EM121" i="41"/>
  <c r="EN121" i="41" s="1"/>
  <c r="EM120" i="41"/>
  <c r="EN120" i="41" s="1"/>
  <c r="EM119" i="41"/>
  <c r="EN119" i="41" s="1"/>
  <c r="EM118" i="41"/>
  <c r="EN118" i="41" s="1"/>
  <c r="EM117" i="41"/>
  <c r="EN117" i="41" s="1"/>
  <c r="EM116" i="41"/>
  <c r="EN116" i="41" s="1"/>
  <c r="EM115" i="41"/>
  <c r="EN115" i="41" s="1"/>
  <c r="EM114" i="41"/>
  <c r="EN114" i="41" s="1"/>
  <c r="EM113" i="41"/>
  <c r="EN113" i="41" s="1"/>
  <c r="EM112" i="41"/>
  <c r="EN112" i="41" s="1"/>
  <c r="EM111" i="41"/>
  <c r="EN111" i="41" s="1"/>
  <c r="EM110" i="41"/>
  <c r="EN110" i="41" s="1"/>
  <c r="EM109" i="41"/>
  <c r="EN109" i="41" s="1"/>
  <c r="EM108" i="41"/>
  <c r="EN108" i="41" s="1"/>
  <c r="EM107" i="41"/>
  <c r="EN107" i="41" s="1"/>
  <c r="EM106" i="41"/>
  <c r="EN106" i="41" s="1"/>
  <c r="EM105" i="41"/>
  <c r="EN105" i="41" s="1"/>
  <c r="EM104" i="41"/>
  <c r="EN104" i="41" s="1"/>
  <c r="EM103" i="41"/>
  <c r="EN103" i="41" s="1"/>
  <c r="EM102" i="41"/>
  <c r="EN102" i="41" s="1"/>
  <c r="EM101" i="41"/>
  <c r="EN101" i="41" s="1"/>
  <c r="EM100" i="41"/>
  <c r="EN100" i="41" s="1"/>
  <c r="EM99" i="41"/>
  <c r="EN99" i="41" s="1"/>
  <c r="EM98" i="41"/>
  <c r="EN98" i="41" s="1"/>
  <c r="EM97" i="41"/>
  <c r="EN97" i="41" s="1"/>
  <c r="EM96" i="41"/>
  <c r="EN96" i="41" s="1"/>
  <c r="EM95" i="41"/>
  <c r="EN95" i="41" s="1"/>
  <c r="EM94" i="41"/>
  <c r="EN94" i="41" s="1"/>
  <c r="EM93" i="41"/>
  <c r="EN93" i="41" s="1"/>
  <c r="EM92" i="41"/>
  <c r="EN92" i="41" s="1"/>
  <c r="EM91" i="41"/>
  <c r="EN91" i="41" s="1"/>
  <c r="EM90" i="41"/>
  <c r="EN90" i="41" s="1"/>
  <c r="EM89" i="41"/>
  <c r="EN89" i="41" s="1"/>
  <c r="EM88" i="41"/>
  <c r="EN88" i="41" s="1"/>
  <c r="EM87" i="41"/>
  <c r="EN87" i="41" s="1"/>
  <c r="EM86" i="41"/>
  <c r="EN86" i="41" s="1"/>
  <c r="EM85" i="41"/>
  <c r="EN85" i="41" s="1"/>
  <c r="EM84" i="41"/>
  <c r="EN84" i="41" s="1"/>
  <c r="EM83" i="41"/>
  <c r="EN83" i="41" s="1"/>
  <c r="EM82" i="41"/>
  <c r="EN82" i="41" s="1"/>
  <c r="EM81" i="41"/>
  <c r="EN81" i="41" s="1"/>
  <c r="EM80" i="41"/>
  <c r="EN80" i="41" s="1"/>
  <c r="EM79" i="41"/>
  <c r="EN79" i="41" s="1"/>
  <c r="EM78" i="41"/>
  <c r="EN78" i="41" s="1"/>
  <c r="EM77" i="41"/>
  <c r="EN77" i="41" s="1"/>
  <c r="EM76" i="41"/>
  <c r="EN76" i="41" s="1"/>
  <c r="EM75" i="41"/>
  <c r="EN75" i="41" s="1"/>
  <c r="EM74" i="41"/>
  <c r="EN74" i="41" s="1"/>
  <c r="EM73" i="41"/>
  <c r="EN73" i="41" s="1"/>
  <c r="EM72" i="41"/>
  <c r="EN72" i="41" s="1"/>
  <c r="EM71" i="41"/>
  <c r="EN71" i="41" s="1"/>
  <c r="EM70" i="41"/>
  <c r="EN70" i="41" s="1"/>
  <c r="EM69" i="41"/>
  <c r="EN69" i="41"/>
  <c r="EM68" i="41"/>
  <c r="EN68" i="41" s="1"/>
  <c r="EM67" i="41"/>
  <c r="EN67" i="41" s="1"/>
  <c r="EM66" i="41"/>
  <c r="EN66" i="41" s="1"/>
  <c r="EM65" i="41"/>
  <c r="EN65" i="41" s="1"/>
  <c r="EM64" i="41"/>
  <c r="EN64" i="41" s="1"/>
  <c r="EM63" i="41"/>
  <c r="EN63" i="41" s="1"/>
  <c r="EM62" i="41"/>
  <c r="EN62" i="41" s="1"/>
  <c r="EM61" i="41"/>
  <c r="EN61" i="41" s="1"/>
  <c r="EM60" i="41"/>
  <c r="EN60" i="41"/>
  <c r="EM59" i="41"/>
  <c r="EN59" i="41" s="1"/>
  <c r="EM58" i="41"/>
  <c r="EN58" i="41" s="1"/>
  <c r="EM57" i="41"/>
  <c r="EN57" i="41" s="1"/>
  <c r="EM56" i="41"/>
  <c r="EN56" i="41" s="1"/>
  <c r="EM55" i="41"/>
  <c r="EN55" i="41" s="1"/>
  <c r="EM54" i="41"/>
  <c r="EN54" i="41"/>
  <c r="EM53" i="41"/>
  <c r="EN53" i="41" s="1"/>
  <c r="EM52" i="41"/>
  <c r="EN52" i="41" s="1"/>
  <c r="EM51" i="41"/>
  <c r="EN51" i="41" s="1"/>
  <c r="EM50" i="41"/>
  <c r="EN50" i="41" s="1"/>
  <c r="EM49" i="41"/>
  <c r="EN49" i="41" s="1"/>
  <c r="EM48" i="41"/>
  <c r="EN48" i="41" s="1"/>
  <c r="EM47" i="41"/>
  <c r="EN47" i="41" s="1"/>
  <c r="EM46" i="41"/>
  <c r="EN46" i="41" s="1"/>
  <c r="EM45" i="41"/>
  <c r="EN45" i="41" s="1"/>
  <c r="EM44" i="41"/>
  <c r="EN44" i="41" s="1"/>
  <c r="EM43" i="41"/>
  <c r="EN43" i="41" s="1"/>
  <c r="EM42" i="41"/>
  <c r="EN42" i="41" s="1"/>
  <c r="EM41" i="41"/>
  <c r="EN41" i="41" s="1"/>
  <c r="EM40" i="41"/>
  <c r="EN40" i="41" s="1"/>
  <c r="EM39" i="41"/>
  <c r="EN39" i="41" s="1"/>
  <c r="EM38" i="41"/>
  <c r="EN38" i="41" s="1"/>
  <c r="EM37" i="41"/>
  <c r="EN37" i="41" s="1"/>
  <c r="EM36" i="41"/>
  <c r="EN36" i="41" s="1"/>
  <c r="EM35" i="41"/>
  <c r="EN35" i="41" s="1"/>
  <c r="EF1034" i="41"/>
  <c r="EG1034" i="41" s="1"/>
  <c r="EF1033" i="41"/>
  <c r="EG1033" i="41" s="1"/>
  <c r="EF1032" i="41"/>
  <c r="EG1032" i="41" s="1"/>
  <c r="EF1031" i="41"/>
  <c r="EG1031" i="41"/>
  <c r="EF1030" i="41"/>
  <c r="EG1030" i="41" s="1"/>
  <c r="EF1029" i="41"/>
  <c r="EG1029" i="41" s="1"/>
  <c r="EF1028" i="41"/>
  <c r="EG1028" i="41" s="1"/>
  <c r="EF1027" i="41"/>
  <c r="EG1027" i="41" s="1"/>
  <c r="EF1026" i="41"/>
  <c r="EG1026" i="41" s="1"/>
  <c r="EF1025" i="41"/>
  <c r="EG1025" i="41" s="1"/>
  <c r="EF1024" i="41"/>
  <c r="EG1024" i="41"/>
  <c r="EF1023" i="41"/>
  <c r="EG1023" i="41" s="1"/>
  <c r="EF1022" i="41"/>
  <c r="EG1022" i="41" s="1"/>
  <c r="EF1021" i="41"/>
  <c r="EG1021" i="41" s="1"/>
  <c r="EF1020" i="41"/>
  <c r="EG1020" i="41" s="1"/>
  <c r="EF1019" i="41"/>
  <c r="EG1019" i="41" s="1"/>
  <c r="EF1018" i="41"/>
  <c r="EG1018" i="41" s="1"/>
  <c r="EF1017" i="41"/>
  <c r="EG1017" i="41" s="1"/>
  <c r="EF1016" i="41"/>
  <c r="EG1016" i="41" s="1"/>
  <c r="EF1015" i="41"/>
  <c r="EG1015" i="41" s="1"/>
  <c r="EF1014" i="41"/>
  <c r="EG1014" i="41" s="1"/>
  <c r="EF1013" i="41"/>
  <c r="EG1013" i="41" s="1"/>
  <c r="EF1012" i="41"/>
  <c r="EG1012" i="41" s="1"/>
  <c r="EF1011" i="41"/>
  <c r="EG1011" i="41" s="1"/>
  <c r="EF1010" i="41"/>
  <c r="EG1010" i="41" s="1"/>
  <c r="EF1009" i="41"/>
  <c r="EG1009" i="41" s="1"/>
  <c r="EF1008" i="41"/>
  <c r="EG1008" i="41"/>
  <c r="EF1007" i="41"/>
  <c r="EG1007" i="41" s="1"/>
  <c r="EF1006" i="41"/>
  <c r="EG1006" i="41" s="1"/>
  <c r="EF1005" i="41"/>
  <c r="EG1005" i="41" s="1"/>
  <c r="EF1004" i="41"/>
  <c r="EG1004" i="41" s="1"/>
  <c r="EF1003" i="41"/>
  <c r="EG1003" i="41" s="1"/>
  <c r="EF1002" i="41"/>
  <c r="EG1002" i="41" s="1"/>
  <c r="EF1001" i="41"/>
  <c r="EG1001" i="41" s="1"/>
  <c r="EF1000" i="41"/>
  <c r="EG1000" i="41" s="1"/>
  <c r="EF999" i="41"/>
  <c r="EG999" i="41" s="1"/>
  <c r="EF998" i="41"/>
  <c r="EG998" i="41" s="1"/>
  <c r="EF997" i="41"/>
  <c r="EG997" i="41" s="1"/>
  <c r="EF996" i="41"/>
  <c r="EG996" i="41" s="1"/>
  <c r="EF995" i="41"/>
  <c r="EG995" i="41" s="1"/>
  <c r="EF994" i="41"/>
  <c r="EG994" i="41" s="1"/>
  <c r="EF993" i="41"/>
  <c r="EG993" i="41" s="1"/>
  <c r="EF992" i="41"/>
  <c r="EG992" i="41" s="1"/>
  <c r="EF991" i="41"/>
  <c r="EG991" i="41" s="1"/>
  <c r="EF990" i="41"/>
  <c r="EG990" i="41" s="1"/>
  <c r="EF989" i="41"/>
  <c r="EG989" i="41" s="1"/>
  <c r="EF988" i="41"/>
  <c r="EG988" i="41" s="1"/>
  <c r="EF987" i="41"/>
  <c r="EG987" i="41" s="1"/>
  <c r="EF986" i="41"/>
  <c r="EG986" i="41" s="1"/>
  <c r="EF985" i="41"/>
  <c r="EG985" i="41" s="1"/>
  <c r="EF984" i="41"/>
  <c r="EG984" i="41" s="1"/>
  <c r="EF983" i="41"/>
  <c r="EG983" i="41" s="1"/>
  <c r="EF982" i="41"/>
  <c r="EG982" i="41" s="1"/>
  <c r="EF981" i="41"/>
  <c r="EG981" i="41" s="1"/>
  <c r="EF980" i="41"/>
  <c r="EG980" i="41" s="1"/>
  <c r="EF979" i="41"/>
  <c r="EG979" i="41" s="1"/>
  <c r="EF978" i="41"/>
  <c r="EG978" i="41" s="1"/>
  <c r="EF977" i="41"/>
  <c r="EG977" i="41" s="1"/>
  <c r="EF976" i="41"/>
  <c r="EG976" i="41" s="1"/>
  <c r="EF975" i="41"/>
  <c r="EG975" i="41" s="1"/>
  <c r="EF974" i="41"/>
  <c r="EG974" i="41" s="1"/>
  <c r="EF973" i="41"/>
  <c r="EG973" i="41" s="1"/>
  <c r="EF972" i="41"/>
  <c r="EG972" i="41" s="1"/>
  <c r="EF971" i="41"/>
  <c r="EG971" i="41" s="1"/>
  <c r="EF970" i="41"/>
  <c r="EG970" i="41" s="1"/>
  <c r="EF969" i="41"/>
  <c r="EG969" i="41" s="1"/>
  <c r="EF968" i="41"/>
  <c r="EG968" i="41" s="1"/>
  <c r="EF967" i="41"/>
  <c r="EG967" i="41" s="1"/>
  <c r="EF966" i="41"/>
  <c r="EG966" i="41" s="1"/>
  <c r="EF965" i="41"/>
  <c r="EG965" i="41" s="1"/>
  <c r="EF964" i="41"/>
  <c r="EG964" i="41" s="1"/>
  <c r="EF963" i="41"/>
  <c r="EG963" i="41" s="1"/>
  <c r="EF962" i="41"/>
  <c r="EG962" i="41" s="1"/>
  <c r="EF961" i="41"/>
  <c r="EG961" i="41" s="1"/>
  <c r="EF960" i="41"/>
  <c r="EG960" i="41" s="1"/>
  <c r="EF959" i="41"/>
  <c r="EG959" i="41"/>
  <c r="EF958" i="41"/>
  <c r="EG958" i="41" s="1"/>
  <c r="EF957" i="41"/>
  <c r="EG957" i="41" s="1"/>
  <c r="EF956" i="41"/>
  <c r="EG956" i="41" s="1"/>
  <c r="EF955" i="41"/>
  <c r="EG955" i="41" s="1"/>
  <c r="EF954" i="41"/>
  <c r="EG954" i="41" s="1"/>
  <c r="EF953" i="41"/>
  <c r="EG953" i="41"/>
  <c r="EF952" i="41"/>
  <c r="EG952" i="41" s="1"/>
  <c r="EF951" i="41"/>
  <c r="EG951" i="41"/>
  <c r="EF950" i="41"/>
  <c r="EG950" i="41" s="1"/>
  <c r="EF949" i="41"/>
  <c r="EG949" i="41" s="1"/>
  <c r="EF948" i="41"/>
  <c r="EG948" i="41" s="1"/>
  <c r="EF947" i="41"/>
  <c r="EG947" i="41" s="1"/>
  <c r="EF946" i="41"/>
  <c r="EG946" i="41" s="1"/>
  <c r="EF945" i="41"/>
  <c r="EG945" i="41" s="1"/>
  <c r="EF944" i="41"/>
  <c r="EG944" i="41" s="1"/>
  <c r="EF943" i="41"/>
  <c r="EG943" i="41" s="1"/>
  <c r="EF942" i="41"/>
  <c r="EG942" i="41" s="1"/>
  <c r="EF941" i="41"/>
  <c r="EG941" i="41" s="1"/>
  <c r="EF940" i="41"/>
  <c r="EG940" i="41" s="1"/>
  <c r="EF939" i="41"/>
  <c r="EG939" i="41" s="1"/>
  <c r="EF938" i="41"/>
  <c r="EG938" i="41" s="1"/>
  <c r="EF937" i="41"/>
  <c r="EG937" i="41" s="1"/>
  <c r="EF936" i="41"/>
  <c r="EG936" i="41"/>
  <c r="EF935" i="41"/>
  <c r="EG935" i="41" s="1"/>
  <c r="EF934" i="41"/>
  <c r="EG934" i="41" s="1"/>
  <c r="EF933" i="41"/>
  <c r="EG933" i="41" s="1"/>
  <c r="EF932" i="41"/>
  <c r="EG932" i="41" s="1"/>
  <c r="EF931" i="41"/>
  <c r="EG931" i="41" s="1"/>
  <c r="EF930" i="41"/>
  <c r="EG930" i="41" s="1"/>
  <c r="EF929" i="41"/>
  <c r="EG929" i="41" s="1"/>
  <c r="EF928" i="41"/>
  <c r="EG928" i="41" s="1"/>
  <c r="EF927" i="41"/>
  <c r="EG927" i="41" s="1"/>
  <c r="EF926" i="41"/>
  <c r="EG926" i="41" s="1"/>
  <c r="EF925" i="41"/>
  <c r="EG925" i="41" s="1"/>
  <c r="EF924" i="41"/>
  <c r="EG924" i="41" s="1"/>
  <c r="EF923" i="41"/>
  <c r="EG923" i="41" s="1"/>
  <c r="EF922" i="41"/>
  <c r="EG922" i="41" s="1"/>
  <c r="EF921" i="41"/>
  <c r="EG921" i="41" s="1"/>
  <c r="EF920" i="41"/>
  <c r="EG920" i="41" s="1"/>
  <c r="EF919" i="41"/>
  <c r="EG919" i="41" s="1"/>
  <c r="EF918" i="41"/>
  <c r="EG918" i="41" s="1"/>
  <c r="EF917" i="41"/>
  <c r="EG917" i="41" s="1"/>
  <c r="EF916" i="41"/>
  <c r="EG916" i="41" s="1"/>
  <c r="EF915" i="41"/>
  <c r="EG915" i="41" s="1"/>
  <c r="EF914" i="41"/>
  <c r="EG914" i="41" s="1"/>
  <c r="EF913" i="41"/>
  <c r="EG913" i="41" s="1"/>
  <c r="EF912" i="41"/>
  <c r="EG912" i="41" s="1"/>
  <c r="EF911" i="41"/>
  <c r="EG911" i="41" s="1"/>
  <c r="EF910" i="41"/>
  <c r="EG910" i="41" s="1"/>
  <c r="EF909" i="41"/>
  <c r="EG909" i="41" s="1"/>
  <c r="EF908" i="41"/>
  <c r="EG908" i="41" s="1"/>
  <c r="EF907" i="41"/>
  <c r="EG907" i="41" s="1"/>
  <c r="EF906" i="41"/>
  <c r="EG906" i="41" s="1"/>
  <c r="EF905" i="41"/>
  <c r="EG905" i="41" s="1"/>
  <c r="EF904" i="41"/>
  <c r="EG904" i="41"/>
  <c r="EF903" i="41"/>
  <c r="EG903" i="41" s="1"/>
  <c r="EF902" i="41"/>
  <c r="EG902" i="41" s="1"/>
  <c r="EF901" i="41"/>
  <c r="EG901" i="41" s="1"/>
  <c r="EF900" i="41"/>
  <c r="EG900" i="41" s="1"/>
  <c r="EF899" i="41"/>
  <c r="EG899" i="41" s="1"/>
  <c r="EF898" i="41"/>
  <c r="EG898" i="41" s="1"/>
  <c r="EF897" i="41"/>
  <c r="EG897" i="41" s="1"/>
  <c r="EF896" i="41"/>
  <c r="EG896" i="41" s="1"/>
  <c r="EF895" i="41"/>
  <c r="EG895" i="41" s="1"/>
  <c r="EF894" i="41"/>
  <c r="EG894" i="41" s="1"/>
  <c r="EF893" i="41"/>
  <c r="EG893" i="41" s="1"/>
  <c r="EF892" i="41"/>
  <c r="EG892" i="41" s="1"/>
  <c r="EF891" i="41"/>
  <c r="EG891" i="41" s="1"/>
  <c r="EF890" i="41"/>
  <c r="EG890" i="41" s="1"/>
  <c r="EF889" i="41"/>
  <c r="EG889" i="41" s="1"/>
  <c r="EF888" i="41"/>
  <c r="EG888" i="41" s="1"/>
  <c r="EF887" i="41"/>
  <c r="EG887" i="41" s="1"/>
  <c r="EF886" i="41"/>
  <c r="EG886" i="41" s="1"/>
  <c r="EF885" i="41"/>
  <c r="EG885" i="41" s="1"/>
  <c r="EF884" i="41"/>
  <c r="EG884" i="41" s="1"/>
  <c r="EF883" i="41"/>
  <c r="EG883" i="41" s="1"/>
  <c r="EF882" i="41"/>
  <c r="EG882" i="41" s="1"/>
  <c r="EF881" i="41"/>
  <c r="EG881" i="41"/>
  <c r="EF880" i="41"/>
  <c r="EG880" i="41" s="1"/>
  <c r="EF879" i="41"/>
  <c r="EG879" i="41" s="1"/>
  <c r="EF878" i="41"/>
  <c r="EG878" i="41" s="1"/>
  <c r="EF877" i="41"/>
  <c r="EG877" i="41" s="1"/>
  <c r="EF876" i="41"/>
  <c r="EG876" i="41" s="1"/>
  <c r="EF875" i="41"/>
  <c r="EG875" i="41" s="1"/>
  <c r="EF874" i="41"/>
  <c r="EG874" i="41" s="1"/>
  <c r="EF873" i="41"/>
  <c r="EG873" i="41" s="1"/>
  <c r="EF872" i="41"/>
  <c r="EG872" i="41" s="1"/>
  <c r="EF871" i="41"/>
  <c r="EG871" i="41" s="1"/>
  <c r="EF870" i="41"/>
  <c r="EG870" i="41" s="1"/>
  <c r="EF869" i="41"/>
  <c r="EG869" i="41" s="1"/>
  <c r="EF868" i="41"/>
  <c r="EG868" i="41" s="1"/>
  <c r="EF867" i="41"/>
  <c r="EG867" i="41" s="1"/>
  <c r="EF866" i="41"/>
  <c r="EG866" i="41" s="1"/>
  <c r="EF865" i="41"/>
  <c r="EG865" i="41" s="1"/>
  <c r="EF864" i="41"/>
  <c r="EG864" i="41"/>
  <c r="EF863" i="41"/>
  <c r="EG863" i="41" s="1"/>
  <c r="EF862" i="41"/>
  <c r="EG862" i="41" s="1"/>
  <c r="EF861" i="41"/>
  <c r="EG861" i="41" s="1"/>
  <c r="EF860" i="41"/>
  <c r="EG860" i="41" s="1"/>
  <c r="EF859" i="41"/>
  <c r="EG859" i="41" s="1"/>
  <c r="EF858" i="41"/>
  <c r="EG858" i="41" s="1"/>
  <c r="EF857" i="41"/>
  <c r="EG857" i="41" s="1"/>
  <c r="EF856" i="41"/>
  <c r="EG856" i="41" s="1"/>
  <c r="EF855" i="41"/>
  <c r="EG855" i="41" s="1"/>
  <c r="EF854" i="41"/>
  <c r="EG854" i="41" s="1"/>
  <c r="EF853" i="41"/>
  <c r="EG853" i="41" s="1"/>
  <c r="EF852" i="41"/>
  <c r="EG852" i="41" s="1"/>
  <c r="EF851" i="41"/>
  <c r="EG851" i="41" s="1"/>
  <c r="EF850" i="41"/>
  <c r="EG850" i="41" s="1"/>
  <c r="EF849" i="41"/>
  <c r="EG849" i="41" s="1"/>
  <c r="EF848" i="41"/>
  <c r="EG848" i="41" s="1"/>
  <c r="EF847" i="41"/>
  <c r="EG847" i="41" s="1"/>
  <c r="EF846" i="41"/>
  <c r="EG846" i="41" s="1"/>
  <c r="EF845" i="41"/>
  <c r="EG845" i="41" s="1"/>
  <c r="EF844" i="41"/>
  <c r="EG844" i="41" s="1"/>
  <c r="EF843" i="41"/>
  <c r="EG843" i="41" s="1"/>
  <c r="EF842" i="41"/>
  <c r="EG842" i="41" s="1"/>
  <c r="EF841" i="41"/>
  <c r="EG841" i="41" s="1"/>
  <c r="EF840" i="41"/>
  <c r="EG840" i="41" s="1"/>
  <c r="EF839" i="41"/>
  <c r="EG839" i="41" s="1"/>
  <c r="EF838" i="41"/>
  <c r="EG838" i="41" s="1"/>
  <c r="EF837" i="41"/>
  <c r="EG837" i="41" s="1"/>
  <c r="EF836" i="41"/>
  <c r="EG836" i="41" s="1"/>
  <c r="EF835" i="41"/>
  <c r="EG835" i="41" s="1"/>
  <c r="EF834" i="41"/>
  <c r="EG834" i="41" s="1"/>
  <c r="EF833" i="41"/>
  <c r="EG833" i="41" s="1"/>
  <c r="EF832" i="41"/>
  <c r="EG832" i="41" s="1"/>
  <c r="EF831" i="41"/>
  <c r="EG831" i="41" s="1"/>
  <c r="EF830" i="41"/>
  <c r="EG830" i="41" s="1"/>
  <c r="EF829" i="41"/>
  <c r="EG829" i="41" s="1"/>
  <c r="EF828" i="41"/>
  <c r="EG828" i="41" s="1"/>
  <c r="EF827" i="41"/>
  <c r="EG827" i="41" s="1"/>
  <c r="EF826" i="41"/>
  <c r="EG826" i="41" s="1"/>
  <c r="EF825" i="41"/>
  <c r="EG825" i="41" s="1"/>
  <c r="EF824" i="41"/>
  <c r="EG824" i="41" s="1"/>
  <c r="EF823" i="41"/>
  <c r="EG823" i="41"/>
  <c r="EF822" i="41"/>
  <c r="EG822" i="41" s="1"/>
  <c r="EF821" i="41"/>
  <c r="EG821" i="41"/>
  <c r="EF820" i="41"/>
  <c r="EG820" i="41" s="1"/>
  <c r="EF819" i="41"/>
  <c r="EG819" i="41" s="1"/>
  <c r="EF818" i="41"/>
  <c r="EG818" i="41" s="1"/>
  <c r="EF817" i="41"/>
  <c r="EG817" i="41" s="1"/>
  <c r="EF816" i="41"/>
  <c r="EG816" i="41" s="1"/>
  <c r="EF815" i="41"/>
  <c r="EG815" i="41" s="1"/>
  <c r="EF814" i="41"/>
  <c r="EG814" i="41" s="1"/>
  <c r="EF813" i="41"/>
  <c r="EG813" i="41" s="1"/>
  <c r="EF812" i="41"/>
  <c r="EG812" i="41" s="1"/>
  <c r="EF811" i="41"/>
  <c r="EG811" i="41" s="1"/>
  <c r="EF810" i="41"/>
  <c r="EG810" i="41" s="1"/>
  <c r="EF809" i="41"/>
  <c r="EG809" i="41" s="1"/>
  <c r="EF808" i="41"/>
  <c r="EG808" i="41" s="1"/>
  <c r="EF807" i="41"/>
  <c r="EG807" i="41"/>
  <c r="EF806" i="41"/>
  <c r="EG806" i="41" s="1"/>
  <c r="EF805" i="41"/>
  <c r="EG805" i="41" s="1"/>
  <c r="EF804" i="41"/>
  <c r="EG804" i="41" s="1"/>
  <c r="EF803" i="41"/>
  <c r="EG803" i="41" s="1"/>
  <c r="EF802" i="41"/>
  <c r="EG802" i="41" s="1"/>
  <c r="EF801" i="41"/>
  <c r="EG801" i="41" s="1"/>
  <c r="EF800" i="41"/>
  <c r="EG800" i="41"/>
  <c r="EF799" i="41"/>
  <c r="EG799" i="41" s="1"/>
  <c r="EF798" i="41"/>
  <c r="EG798" i="41" s="1"/>
  <c r="EF797" i="41"/>
  <c r="EG797" i="41" s="1"/>
  <c r="EF796" i="41"/>
  <c r="EG796" i="41" s="1"/>
  <c r="EF795" i="41"/>
  <c r="EG795" i="41" s="1"/>
  <c r="EF794" i="41"/>
  <c r="EG794" i="41" s="1"/>
  <c r="EF793" i="41"/>
  <c r="EG793" i="41" s="1"/>
  <c r="EF792" i="41"/>
  <c r="EG792" i="41"/>
  <c r="EF791" i="41"/>
  <c r="EG791" i="41" s="1"/>
  <c r="EF790" i="41"/>
  <c r="EG790" i="41" s="1"/>
  <c r="EF789" i="41"/>
  <c r="EG789" i="41" s="1"/>
  <c r="EF788" i="41"/>
  <c r="EG788" i="41" s="1"/>
  <c r="EF787" i="41"/>
  <c r="EG787" i="41" s="1"/>
  <c r="EF786" i="41"/>
  <c r="EG786" i="41" s="1"/>
  <c r="EF785" i="41"/>
  <c r="EG785" i="41" s="1"/>
  <c r="EF784" i="41"/>
  <c r="EG784" i="41" s="1"/>
  <c r="EF783" i="41"/>
  <c r="EG783" i="41" s="1"/>
  <c r="EF782" i="41"/>
  <c r="EG782" i="41" s="1"/>
  <c r="EF781" i="41"/>
  <c r="EG781" i="41" s="1"/>
  <c r="EF780" i="41"/>
  <c r="EG780" i="41" s="1"/>
  <c r="EF779" i="41"/>
  <c r="EG779" i="41" s="1"/>
  <c r="EF778" i="41"/>
  <c r="EG778" i="41" s="1"/>
  <c r="EF777" i="41"/>
  <c r="EG777" i="41" s="1"/>
  <c r="EF776" i="41"/>
  <c r="EG776" i="41" s="1"/>
  <c r="EF775" i="41"/>
  <c r="EG775" i="41" s="1"/>
  <c r="EF774" i="41"/>
  <c r="EG774" i="41" s="1"/>
  <c r="EF773" i="41"/>
  <c r="EG773" i="41" s="1"/>
  <c r="EF772" i="41"/>
  <c r="EG772" i="41" s="1"/>
  <c r="EF771" i="41"/>
  <c r="EG771" i="41" s="1"/>
  <c r="EF770" i="41"/>
  <c r="EG770" i="41" s="1"/>
  <c r="EF769" i="41"/>
  <c r="EG769" i="41" s="1"/>
  <c r="EF768" i="41"/>
  <c r="EG768" i="41" s="1"/>
  <c r="EF767" i="41"/>
  <c r="EG767" i="41"/>
  <c r="EF766" i="41"/>
  <c r="EG766" i="41" s="1"/>
  <c r="EF765" i="41"/>
  <c r="EG765" i="41"/>
  <c r="EF764" i="41"/>
  <c r="EG764" i="41" s="1"/>
  <c r="EF763" i="41"/>
  <c r="EG763" i="41" s="1"/>
  <c r="EF762" i="41"/>
  <c r="EG762" i="41" s="1"/>
  <c r="EF761" i="41"/>
  <c r="EG761" i="41" s="1"/>
  <c r="EF760" i="41"/>
  <c r="EG760" i="41" s="1"/>
  <c r="EF759" i="41"/>
  <c r="EG759" i="41" s="1"/>
  <c r="EF758" i="41"/>
  <c r="EG758" i="41" s="1"/>
  <c r="EF757" i="41"/>
  <c r="EG757" i="41" s="1"/>
  <c r="EF756" i="41"/>
  <c r="EG756" i="41" s="1"/>
  <c r="EF755" i="41"/>
  <c r="EG755" i="41" s="1"/>
  <c r="EF754" i="41"/>
  <c r="EG754" i="41" s="1"/>
  <c r="EF753" i="41"/>
  <c r="EG753" i="41" s="1"/>
  <c r="EF752" i="41"/>
  <c r="EG752" i="41" s="1"/>
  <c r="EF751" i="41"/>
  <c r="EG751" i="41" s="1"/>
  <c r="EF750" i="41"/>
  <c r="EG750" i="41" s="1"/>
  <c r="EF749" i="41"/>
  <c r="EG749" i="41" s="1"/>
  <c r="EF748" i="41"/>
  <c r="EG748" i="41" s="1"/>
  <c r="EF747" i="41"/>
  <c r="EG747" i="41" s="1"/>
  <c r="EF746" i="41"/>
  <c r="EG746" i="41" s="1"/>
  <c r="EF745" i="41"/>
  <c r="EG745" i="41" s="1"/>
  <c r="EF744" i="41"/>
  <c r="EG744" i="41" s="1"/>
  <c r="EF743" i="41"/>
  <c r="EG743" i="41"/>
  <c r="EF742" i="41"/>
  <c r="EG742" i="41" s="1"/>
  <c r="EF741" i="41"/>
  <c r="EG741" i="41" s="1"/>
  <c r="EF740" i="41"/>
  <c r="EG740" i="41"/>
  <c r="EF739" i="41"/>
  <c r="EG739" i="41" s="1"/>
  <c r="EF738" i="41"/>
  <c r="EG738" i="41" s="1"/>
  <c r="EF737" i="41"/>
  <c r="EG737" i="41" s="1"/>
  <c r="EF736" i="41"/>
  <c r="EG736" i="41" s="1"/>
  <c r="EF735" i="41"/>
  <c r="EG735" i="41" s="1"/>
  <c r="EF734" i="41"/>
  <c r="EG734" i="41" s="1"/>
  <c r="EF733" i="41"/>
  <c r="EG733" i="41" s="1"/>
  <c r="EF732" i="41"/>
  <c r="EG732" i="41" s="1"/>
  <c r="EF731" i="41"/>
  <c r="EG731" i="41" s="1"/>
  <c r="EF730" i="41"/>
  <c r="EG730" i="41" s="1"/>
  <c r="EF729" i="41"/>
  <c r="EG729" i="41" s="1"/>
  <c r="EF728" i="41"/>
  <c r="EG728" i="41" s="1"/>
  <c r="EF727" i="41"/>
  <c r="EG727" i="41" s="1"/>
  <c r="EF726" i="41"/>
  <c r="EG726" i="41" s="1"/>
  <c r="EF725" i="41"/>
  <c r="EG725" i="41" s="1"/>
  <c r="EF724" i="41"/>
  <c r="EG724" i="41" s="1"/>
  <c r="EF723" i="41"/>
  <c r="EG723" i="41" s="1"/>
  <c r="EF722" i="41"/>
  <c r="EG722" i="41" s="1"/>
  <c r="EF721" i="41"/>
  <c r="EG721" i="41" s="1"/>
  <c r="EF720" i="41"/>
  <c r="EG720" i="41"/>
  <c r="EF719" i="41"/>
  <c r="EG719" i="41" s="1"/>
  <c r="EF718" i="41"/>
  <c r="EG718" i="41" s="1"/>
  <c r="EF717" i="41"/>
  <c r="EG717" i="41" s="1"/>
  <c r="EF716" i="41"/>
  <c r="EG716" i="41" s="1"/>
  <c r="EF715" i="41"/>
  <c r="EG715" i="41" s="1"/>
  <c r="EF714" i="41"/>
  <c r="EG714" i="41" s="1"/>
  <c r="EF713" i="41"/>
  <c r="EG713" i="41" s="1"/>
  <c r="EF712" i="41"/>
  <c r="EG712" i="41" s="1"/>
  <c r="EF711" i="41"/>
  <c r="EG711" i="41" s="1"/>
  <c r="EF710" i="41"/>
  <c r="EG710" i="41" s="1"/>
  <c r="EF709" i="41"/>
  <c r="EG709" i="41" s="1"/>
  <c r="EF708" i="41"/>
  <c r="EG708" i="41"/>
  <c r="EF707" i="41"/>
  <c r="EG707" i="41" s="1"/>
  <c r="EF706" i="41"/>
  <c r="EG706" i="41" s="1"/>
  <c r="EF705" i="41"/>
  <c r="EG705" i="41" s="1"/>
  <c r="EF704" i="41"/>
  <c r="EG704" i="41" s="1"/>
  <c r="EF703" i="41"/>
  <c r="EG703" i="41" s="1"/>
  <c r="EF702" i="41"/>
  <c r="EG702" i="41" s="1"/>
  <c r="EF701" i="41"/>
  <c r="EG701" i="41" s="1"/>
  <c r="EF700" i="41"/>
  <c r="EG700" i="41" s="1"/>
  <c r="EF699" i="41"/>
  <c r="EG699" i="41" s="1"/>
  <c r="EF698" i="41"/>
  <c r="EG698" i="41" s="1"/>
  <c r="EF697" i="41"/>
  <c r="EG697" i="41" s="1"/>
  <c r="EF696" i="41"/>
  <c r="EG696" i="41" s="1"/>
  <c r="EF695" i="41"/>
  <c r="EG695" i="41"/>
  <c r="EF694" i="41"/>
  <c r="EG694" i="41" s="1"/>
  <c r="EF693" i="41"/>
  <c r="EG693" i="41" s="1"/>
  <c r="EF692" i="41"/>
  <c r="EG692" i="41" s="1"/>
  <c r="EF691" i="41"/>
  <c r="EG691" i="41" s="1"/>
  <c r="EF690" i="41"/>
  <c r="EG690" i="41" s="1"/>
  <c r="EF689" i="41"/>
  <c r="EG689" i="41" s="1"/>
  <c r="EF688" i="41"/>
  <c r="EG688" i="41" s="1"/>
  <c r="EF687" i="41"/>
  <c r="EG687" i="41" s="1"/>
  <c r="EF686" i="41"/>
  <c r="EG686" i="41" s="1"/>
  <c r="EF685" i="41"/>
  <c r="EG685" i="41" s="1"/>
  <c r="EF684" i="41"/>
  <c r="EG684" i="41" s="1"/>
  <c r="EF683" i="41"/>
  <c r="EG683" i="41" s="1"/>
  <c r="EF682" i="41"/>
  <c r="EG682" i="41" s="1"/>
  <c r="EF681" i="41"/>
  <c r="EG681" i="41" s="1"/>
  <c r="EF680" i="41"/>
  <c r="EG680" i="41"/>
  <c r="EF679" i="41"/>
  <c r="EG679" i="41" s="1"/>
  <c r="EF678" i="41"/>
  <c r="EG678" i="41" s="1"/>
  <c r="EF677" i="41"/>
  <c r="EG677" i="41" s="1"/>
  <c r="EF676" i="41"/>
  <c r="EG676" i="41" s="1"/>
  <c r="EF675" i="41"/>
  <c r="EG675" i="41" s="1"/>
  <c r="EF674" i="41"/>
  <c r="EG674" i="41" s="1"/>
  <c r="EF673" i="41"/>
  <c r="EG673" i="41" s="1"/>
  <c r="EF672" i="41"/>
  <c r="EG672" i="41" s="1"/>
  <c r="EF671" i="41"/>
  <c r="EG671" i="41"/>
  <c r="EF670" i="41"/>
  <c r="EG670" i="41" s="1"/>
  <c r="EF669" i="41"/>
  <c r="EG669" i="41"/>
  <c r="EF668" i="41"/>
  <c r="EG668" i="41" s="1"/>
  <c r="EF667" i="41"/>
  <c r="EG667" i="41" s="1"/>
  <c r="EF666" i="41"/>
  <c r="EG666" i="41" s="1"/>
  <c r="EF665" i="41"/>
  <c r="EG665" i="41" s="1"/>
  <c r="EF664" i="41"/>
  <c r="EG664" i="41" s="1"/>
  <c r="EF663" i="41"/>
  <c r="EG663" i="41" s="1"/>
  <c r="EF662" i="41"/>
  <c r="EG662" i="41" s="1"/>
  <c r="EF661" i="41"/>
  <c r="EG661" i="41" s="1"/>
  <c r="EF660" i="41"/>
  <c r="EG660" i="41" s="1"/>
  <c r="EF659" i="41"/>
  <c r="EG659" i="41" s="1"/>
  <c r="EF658" i="41"/>
  <c r="EG658" i="41" s="1"/>
  <c r="EF657" i="41"/>
  <c r="EG657" i="41"/>
  <c r="EF656" i="41"/>
  <c r="EG656" i="41" s="1"/>
  <c r="EF655" i="41"/>
  <c r="EG655" i="41" s="1"/>
  <c r="EF654" i="41"/>
  <c r="EG654" i="41" s="1"/>
  <c r="EF653" i="41"/>
  <c r="EG653" i="41" s="1"/>
  <c r="EF652" i="41"/>
  <c r="EG652" i="41" s="1"/>
  <c r="EF651" i="41"/>
  <c r="EG651" i="41" s="1"/>
  <c r="EF650" i="41"/>
  <c r="EG650" i="41"/>
  <c r="EF649" i="41"/>
  <c r="EG649" i="41" s="1"/>
  <c r="EF648" i="41"/>
  <c r="EG648" i="41" s="1"/>
  <c r="EF647" i="41"/>
  <c r="EG647" i="41" s="1"/>
  <c r="EF646" i="41"/>
  <c r="EG646" i="41" s="1"/>
  <c r="EF645" i="41"/>
  <c r="EG645" i="41" s="1"/>
  <c r="EF644" i="41"/>
  <c r="EG644" i="41" s="1"/>
  <c r="EF643" i="41"/>
  <c r="EG643" i="41" s="1"/>
  <c r="EF642" i="41"/>
  <c r="EG642" i="41"/>
  <c r="EF641" i="41"/>
  <c r="EG641" i="41" s="1"/>
  <c r="EF640" i="41"/>
  <c r="EG640" i="41" s="1"/>
  <c r="EF639" i="41"/>
  <c r="EG639" i="41" s="1"/>
  <c r="EF638" i="41"/>
  <c r="EG638" i="41" s="1"/>
  <c r="EF637" i="41"/>
  <c r="EG637" i="41" s="1"/>
  <c r="EF636" i="41"/>
  <c r="EG636" i="41" s="1"/>
  <c r="EF635" i="41"/>
  <c r="EG635" i="41" s="1"/>
  <c r="EF634" i="41"/>
  <c r="EG634" i="41" s="1"/>
  <c r="EF633" i="41"/>
  <c r="EG633" i="41" s="1"/>
  <c r="EF632" i="41"/>
  <c r="EG632" i="41" s="1"/>
  <c r="EF631" i="41"/>
  <c r="EG631" i="41"/>
  <c r="EF630" i="41"/>
  <c r="EG630" i="41" s="1"/>
  <c r="EF629" i="41"/>
  <c r="EG629" i="41" s="1"/>
  <c r="EF628" i="41"/>
  <c r="EG628" i="41" s="1"/>
  <c r="EF627" i="41"/>
  <c r="EG627" i="41" s="1"/>
  <c r="EF626" i="41"/>
  <c r="EG626" i="41" s="1"/>
  <c r="EF625" i="41"/>
  <c r="EG625" i="41" s="1"/>
  <c r="EF624" i="41"/>
  <c r="EG624" i="41" s="1"/>
  <c r="EF623" i="41"/>
  <c r="EG623" i="41" s="1"/>
  <c r="EF622" i="41"/>
  <c r="EG622" i="41" s="1"/>
  <c r="EF621" i="41"/>
  <c r="EG621" i="41" s="1"/>
  <c r="EF620" i="41"/>
  <c r="EG620" i="41" s="1"/>
  <c r="EF619" i="41"/>
  <c r="EG619" i="41" s="1"/>
  <c r="EF618" i="41"/>
  <c r="EG618" i="41" s="1"/>
  <c r="EF617" i="41"/>
  <c r="EG617" i="41"/>
  <c r="EF616" i="41"/>
  <c r="EG616" i="41" s="1"/>
  <c r="EF615" i="41"/>
  <c r="EG615" i="41"/>
  <c r="EF614" i="41"/>
  <c r="EG614" i="41" s="1"/>
  <c r="EF613" i="41"/>
  <c r="EG613" i="41" s="1"/>
  <c r="EF612" i="41"/>
  <c r="EG612" i="41" s="1"/>
  <c r="EF611" i="41"/>
  <c r="EG611" i="41" s="1"/>
  <c r="EF610" i="41"/>
  <c r="EG610" i="41" s="1"/>
  <c r="EF609" i="41"/>
  <c r="EG609" i="41"/>
  <c r="EF608" i="41"/>
  <c r="EG608" i="41" s="1"/>
  <c r="EF607" i="41"/>
  <c r="EG607" i="41" s="1"/>
  <c r="EF606" i="41"/>
  <c r="EG606" i="41" s="1"/>
  <c r="EF605" i="41"/>
  <c r="EG605" i="41" s="1"/>
  <c r="EF604" i="41"/>
  <c r="EG604" i="41" s="1"/>
  <c r="EF603" i="41"/>
  <c r="EG603" i="41" s="1"/>
  <c r="EF602" i="41"/>
  <c r="EG602" i="41" s="1"/>
  <c r="EF601" i="41"/>
  <c r="EG601" i="41" s="1"/>
  <c r="EF600" i="41"/>
  <c r="EG600" i="41" s="1"/>
  <c r="EF599" i="41"/>
  <c r="EG599" i="41" s="1"/>
  <c r="EF598" i="41"/>
  <c r="EG598" i="41" s="1"/>
  <c r="EF597" i="41"/>
  <c r="EG597" i="41" s="1"/>
  <c r="EF596" i="41"/>
  <c r="EG596" i="41" s="1"/>
  <c r="EF595" i="41"/>
  <c r="EG595" i="41" s="1"/>
  <c r="EF594" i="41"/>
  <c r="EG594" i="41" s="1"/>
  <c r="EF593" i="41"/>
  <c r="EG593" i="41" s="1"/>
  <c r="EF592" i="41"/>
  <c r="EG592" i="41" s="1"/>
  <c r="EF591" i="41"/>
  <c r="EG591" i="41" s="1"/>
  <c r="EF590" i="41"/>
  <c r="EG590" i="41" s="1"/>
  <c r="EF589" i="41"/>
  <c r="EG589" i="41" s="1"/>
  <c r="EF588" i="41"/>
  <c r="EG588" i="41" s="1"/>
  <c r="EF587" i="41"/>
  <c r="EG587" i="41" s="1"/>
  <c r="EF586" i="41"/>
  <c r="EG586" i="41" s="1"/>
  <c r="EF585" i="41"/>
  <c r="EG585" i="41" s="1"/>
  <c r="EF584" i="41"/>
  <c r="EG584" i="41" s="1"/>
  <c r="EF583" i="41"/>
  <c r="EG583" i="41" s="1"/>
  <c r="EF582" i="41"/>
  <c r="EG582" i="41" s="1"/>
  <c r="EF581" i="41"/>
  <c r="EG581" i="41" s="1"/>
  <c r="EF580" i="41"/>
  <c r="EG580" i="41" s="1"/>
  <c r="EF579" i="41"/>
  <c r="EG579" i="41" s="1"/>
  <c r="EF578" i="41"/>
  <c r="EG578" i="41" s="1"/>
  <c r="EF577" i="41"/>
  <c r="EG577" i="41" s="1"/>
  <c r="EF576" i="41"/>
  <c r="EG576" i="41" s="1"/>
  <c r="EF575" i="41"/>
  <c r="EG575" i="41" s="1"/>
  <c r="EF574" i="41"/>
  <c r="EG574" i="41" s="1"/>
  <c r="EF573" i="41"/>
  <c r="EG573" i="41" s="1"/>
  <c r="EF572" i="41"/>
  <c r="EG572" i="41" s="1"/>
  <c r="EF571" i="41"/>
  <c r="EG571" i="41" s="1"/>
  <c r="EF570" i="41"/>
  <c r="EG570" i="41" s="1"/>
  <c r="EF569" i="41"/>
  <c r="EG569" i="41" s="1"/>
  <c r="EF568" i="41"/>
  <c r="EG568" i="41" s="1"/>
  <c r="EF567" i="41"/>
  <c r="EG567" i="41" s="1"/>
  <c r="EF566" i="41"/>
  <c r="EG566" i="41" s="1"/>
  <c r="EF565" i="41"/>
  <c r="EG565" i="41" s="1"/>
  <c r="EF564" i="41"/>
  <c r="EG564" i="41" s="1"/>
  <c r="EF563" i="41"/>
  <c r="EG563" i="41" s="1"/>
  <c r="EF562" i="41"/>
  <c r="EG562" i="41" s="1"/>
  <c r="EF561" i="41"/>
  <c r="EG561" i="41" s="1"/>
  <c r="EF560" i="41"/>
  <c r="EG560" i="41" s="1"/>
  <c r="EF559" i="41"/>
  <c r="EG559" i="41" s="1"/>
  <c r="EF558" i="41"/>
  <c r="EG558" i="41" s="1"/>
  <c r="EF557" i="41"/>
  <c r="EG557" i="41" s="1"/>
  <c r="EF556" i="41"/>
  <c r="EG556" i="41" s="1"/>
  <c r="EF555" i="41"/>
  <c r="EG555" i="41" s="1"/>
  <c r="EF554" i="41"/>
  <c r="EG554" i="41" s="1"/>
  <c r="EF553" i="41"/>
  <c r="EG553" i="41" s="1"/>
  <c r="EF552" i="41"/>
  <c r="EG552" i="41" s="1"/>
  <c r="EF551" i="41"/>
  <c r="EG551" i="41"/>
  <c r="EF550" i="41"/>
  <c r="EG550" i="41" s="1"/>
  <c r="EF549" i="41"/>
  <c r="EG549" i="41" s="1"/>
  <c r="EF548" i="41"/>
  <c r="EG548" i="41" s="1"/>
  <c r="EF547" i="41"/>
  <c r="EG547" i="41" s="1"/>
  <c r="EF546" i="41"/>
  <c r="EG546" i="41" s="1"/>
  <c r="EF545" i="41"/>
  <c r="EG545" i="41" s="1"/>
  <c r="EF544" i="41"/>
  <c r="EG544" i="41" s="1"/>
  <c r="EF543" i="41"/>
  <c r="EG543" i="41" s="1"/>
  <c r="EF542" i="41"/>
  <c r="EG542" i="41" s="1"/>
  <c r="EF541" i="41"/>
  <c r="EG541" i="41" s="1"/>
  <c r="EF540" i="41"/>
  <c r="EG540" i="41" s="1"/>
  <c r="EF539" i="41"/>
  <c r="EG539" i="41" s="1"/>
  <c r="EF538" i="41"/>
  <c r="EG538" i="41"/>
  <c r="EF537" i="41"/>
  <c r="EG537" i="41" s="1"/>
  <c r="EF536" i="41"/>
  <c r="EG536" i="41" s="1"/>
  <c r="EF535" i="41"/>
  <c r="EG535" i="41" s="1"/>
  <c r="EF534" i="41"/>
  <c r="EG534" i="41" s="1"/>
  <c r="EF533" i="41"/>
  <c r="EG533" i="41" s="1"/>
  <c r="EF532" i="41"/>
  <c r="EG532" i="41" s="1"/>
  <c r="EF531" i="41"/>
  <c r="EG531" i="41" s="1"/>
  <c r="EF530" i="41"/>
  <c r="EG530" i="41" s="1"/>
  <c r="EF529" i="41"/>
  <c r="EG529" i="41" s="1"/>
  <c r="EF528" i="41"/>
  <c r="EG528" i="41" s="1"/>
  <c r="EF527" i="41"/>
  <c r="EG527" i="41" s="1"/>
  <c r="EF526" i="41"/>
  <c r="EG526" i="41" s="1"/>
  <c r="EF525" i="41"/>
  <c r="EG525" i="41" s="1"/>
  <c r="EF524" i="41"/>
  <c r="EG524" i="41"/>
  <c r="EF523" i="41"/>
  <c r="EG523" i="41" s="1"/>
  <c r="EF522" i="41"/>
  <c r="EG522" i="41" s="1"/>
  <c r="EF521" i="41"/>
  <c r="EG521" i="41" s="1"/>
  <c r="EF520" i="41"/>
  <c r="EG520" i="41" s="1"/>
  <c r="EF519" i="41"/>
  <c r="EG519" i="41" s="1"/>
  <c r="EF518" i="41"/>
  <c r="EG518" i="41" s="1"/>
  <c r="EF517" i="41"/>
  <c r="EG517" i="41" s="1"/>
  <c r="EF516" i="41"/>
  <c r="EG516" i="41"/>
  <c r="EF515" i="41"/>
  <c r="EG515" i="41" s="1"/>
  <c r="EF514" i="41"/>
  <c r="EG514" i="41" s="1"/>
  <c r="EF513" i="41"/>
  <c r="EG513" i="41" s="1"/>
  <c r="EF512" i="41"/>
  <c r="EG512" i="41" s="1"/>
  <c r="EF511" i="41"/>
  <c r="EG511" i="41" s="1"/>
  <c r="EF510" i="41"/>
  <c r="EG510" i="41" s="1"/>
  <c r="EF509" i="41"/>
  <c r="EG509" i="41" s="1"/>
  <c r="EF508" i="41"/>
  <c r="EG508" i="41" s="1"/>
  <c r="EF507" i="41"/>
  <c r="EG507" i="41" s="1"/>
  <c r="EF506" i="41"/>
  <c r="EG506" i="41"/>
  <c r="EF505" i="41"/>
  <c r="EG505" i="41" s="1"/>
  <c r="EF504" i="41"/>
  <c r="EG504" i="41" s="1"/>
  <c r="EF503" i="41"/>
  <c r="EG503" i="41"/>
  <c r="EF502" i="41"/>
  <c r="EG502" i="41" s="1"/>
  <c r="EF501" i="41"/>
  <c r="EG501" i="41" s="1"/>
  <c r="EF500" i="41"/>
  <c r="EG500" i="41" s="1"/>
  <c r="EF499" i="41"/>
  <c r="EG499" i="41" s="1"/>
  <c r="EF498" i="41"/>
  <c r="EG498" i="41" s="1"/>
  <c r="EF497" i="41"/>
  <c r="EG497" i="41" s="1"/>
  <c r="EF496" i="41"/>
  <c r="EG496" i="41" s="1"/>
  <c r="EF495" i="41"/>
  <c r="EG495" i="41"/>
  <c r="EF494" i="41"/>
  <c r="EG494" i="41" s="1"/>
  <c r="EF493" i="41"/>
  <c r="EG493" i="41" s="1"/>
  <c r="EF492" i="41"/>
  <c r="EG492" i="41" s="1"/>
  <c r="EF491" i="41"/>
  <c r="EG491" i="41" s="1"/>
  <c r="EF490" i="41"/>
  <c r="EG490" i="41" s="1"/>
  <c r="EF489" i="41"/>
  <c r="EG489" i="41"/>
  <c r="EF488" i="41"/>
  <c r="EG488" i="41" s="1"/>
  <c r="EF487" i="41"/>
  <c r="EG487" i="41" s="1"/>
  <c r="EF486" i="41"/>
  <c r="EG486" i="41" s="1"/>
  <c r="EF485" i="41"/>
  <c r="EG485" i="41" s="1"/>
  <c r="EF484" i="41"/>
  <c r="EG484" i="41"/>
  <c r="EF483" i="41"/>
  <c r="EG483" i="41" s="1"/>
  <c r="EF482" i="41"/>
  <c r="EG482" i="41"/>
  <c r="EF481" i="41"/>
  <c r="EG481" i="41" s="1"/>
  <c r="EF480" i="41"/>
  <c r="EG480" i="41" s="1"/>
  <c r="EF479" i="41"/>
  <c r="EG479" i="41" s="1"/>
  <c r="EF478" i="41"/>
  <c r="EG478" i="41" s="1"/>
  <c r="EF477" i="41"/>
  <c r="EG477" i="41" s="1"/>
  <c r="EF476" i="41"/>
  <c r="EG476" i="41"/>
  <c r="EF475" i="41"/>
  <c r="EG475" i="41" s="1"/>
  <c r="EF474" i="41"/>
  <c r="EG474" i="41" s="1"/>
  <c r="EF473" i="41"/>
  <c r="EG473" i="41" s="1"/>
  <c r="EF472" i="41"/>
  <c r="EG472" i="41" s="1"/>
  <c r="EF471" i="41"/>
  <c r="EG471" i="41"/>
  <c r="EF470" i="41"/>
  <c r="EG470" i="41" s="1"/>
  <c r="EF469" i="41"/>
  <c r="EG469" i="41" s="1"/>
  <c r="EF468" i="41"/>
  <c r="EG468" i="41" s="1"/>
  <c r="EF467" i="41"/>
  <c r="EG467" i="41" s="1"/>
  <c r="EF466" i="41"/>
  <c r="EG466" i="41" s="1"/>
  <c r="EF465" i="41"/>
  <c r="EG465" i="41"/>
  <c r="EF464" i="41"/>
  <c r="EG464" i="41" s="1"/>
  <c r="EF463" i="41"/>
  <c r="EG463" i="41" s="1"/>
  <c r="EF462" i="41"/>
  <c r="EG462" i="41" s="1"/>
  <c r="EF461" i="41"/>
  <c r="EG461" i="41" s="1"/>
  <c r="EF460" i="41"/>
  <c r="EG460" i="41" s="1"/>
  <c r="EF459" i="41"/>
  <c r="EG459" i="41" s="1"/>
  <c r="EF458" i="41"/>
  <c r="EG458" i="41" s="1"/>
  <c r="EF457" i="41"/>
  <c r="EG457" i="41" s="1"/>
  <c r="EF456" i="41"/>
  <c r="EG456" i="41" s="1"/>
  <c r="EF455" i="41"/>
  <c r="EG455" i="41" s="1"/>
  <c r="EF454" i="41"/>
  <c r="EG454" i="41" s="1"/>
  <c r="EF453" i="41"/>
  <c r="EG453" i="41" s="1"/>
  <c r="EF452" i="41"/>
  <c r="EG452" i="41" s="1"/>
  <c r="EF451" i="41"/>
  <c r="EG451" i="41" s="1"/>
  <c r="EF450" i="41"/>
  <c r="EG450" i="41" s="1"/>
  <c r="EF449" i="41"/>
  <c r="EG449" i="41" s="1"/>
  <c r="EF448" i="41"/>
  <c r="EG448" i="41" s="1"/>
  <c r="EF447" i="41"/>
  <c r="EG447" i="41" s="1"/>
  <c r="EF446" i="41"/>
  <c r="EG446" i="41" s="1"/>
  <c r="EF445" i="41"/>
  <c r="EG445" i="41" s="1"/>
  <c r="EF444" i="41"/>
  <c r="EG444" i="41" s="1"/>
  <c r="EF443" i="41"/>
  <c r="EG443" i="41" s="1"/>
  <c r="EF442" i="41"/>
  <c r="EG442" i="41"/>
  <c r="EF441" i="41"/>
  <c r="EG441" i="41" s="1"/>
  <c r="EF440" i="41"/>
  <c r="EG440" i="41" s="1"/>
  <c r="EF439" i="41"/>
  <c r="EG439" i="41" s="1"/>
  <c r="EF438" i="41"/>
  <c r="EG438" i="41" s="1"/>
  <c r="EF437" i="41"/>
  <c r="EG437" i="41" s="1"/>
  <c r="EF436" i="41"/>
  <c r="EG436" i="41" s="1"/>
  <c r="EF435" i="41"/>
  <c r="EG435" i="41" s="1"/>
  <c r="EF434" i="41"/>
  <c r="EG434" i="41" s="1"/>
  <c r="EF433" i="41"/>
  <c r="EG433" i="41" s="1"/>
  <c r="EF432" i="41"/>
  <c r="EG432" i="41" s="1"/>
  <c r="EF431" i="41"/>
  <c r="EG431" i="41" s="1"/>
  <c r="EF430" i="41"/>
  <c r="EG430" i="41" s="1"/>
  <c r="EF429" i="41"/>
  <c r="EG429" i="41"/>
  <c r="EF428" i="41"/>
  <c r="EG428" i="41"/>
  <c r="EF427" i="41"/>
  <c r="EG427" i="41" s="1"/>
  <c r="EF426" i="41"/>
  <c r="EG426" i="41" s="1"/>
  <c r="EF425" i="41"/>
  <c r="EG425" i="41" s="1"/>
  <c r="EF424" i="41"/>
  <c r="EG424" i="41"/>
  <c r="EF423" i="41"/>
  <c r="EG423" i="41" s="1"/>
  <c r="EF422" i="41"/>
  <c r="EG422" i="41" s="1"/>
  <c r="EF421" i="41"/>
  <c r="EG421" i="41" s="1"/>
  <c r="EF420" i="41"/>
  <c r="EG420" i="41" s="1"/>
  <c r="EF419" i="41"/>
  <c r="EG419" i="41" s="1"/>
  <c r="EF418" i="41"/>
  <c r="EG418" i="41" s="1"/>
  <c r="EF417" i="41"/>
  <c r="EG417" i="41" s="1"/>
  <c r="EF416" i="41"/>
  <c r="EG416" i="41"/>
  <c r="EF415" i="41"/>
  <c r="EG415" i="41" s="1"/>
  <c r="EF414" i="41"/>
  <c r="EG414" i="41" s="1"/>
  <c r="EF413" i="41"/>
  <c r="EG413" i="41" s="1"/>
  <c r="EF412" i="41"/>
  <c r="EG412" i="41" s="1"/>
  <c r="EF411" i="41"/>
  <c r="EG411" i="41" s="1"/>
  <c r="EF410" i="41"/>
  <c r="EG410" i="41" s="1"/>
  <c r="EF409" i="41"/>
  <c r="EG409" i="41" s="1"/>
  <c r="EF408" i="41"/>
  <c r="EG408" i="41" s="1"/>
  <c r="EF407" i="41"/>
  <c r="EG407" i="41" s="1"/>
  <c r="EF406" i="41"/>
  <c r="EG406" i="41" s="1"/>
  <c r="EF405" i="41"/>
  <c r="EG405" i="41" s="1"/>
  <c r="EF404" i="41"/>
  <c r="EG404" i="41" s="1"/>
  <c r="EF403" i="41"/>
  <c r="EG403" i="41" s="1"/>
  <c r="EF402" i="41"/>
  <c r="EG402" i="41" s="1"/>
  <c r="EF401" i="41"/>
  <c r="EG401" i="41" s="1"/>
  <c r="EF400" i="41"/>
  <c r="EG400" i="41" s="1"/>
  <c r="EF399" i="41"/>
  <c r="EG399" i="41" s="1"/>
  <c r="EF398" i="41"/>
  <c r="EG398" i="41"/>
  <c r="EF397" i="41"/>
  <c r="EG397" i="41" s="1"/>
  <c r="EF396" i="41"/>
  <c r="EG396" i="41" s="1"/>
  <c r="EF395" i="41"/>
  <c r="EG395" i="41"/>
  <c r="EF394" i="41"/>
  <c r="EG394" i="41" s="1"/>
  <c r="EF393" i="41"/>
  <c r="EG393" i="41" s="1"/>
  <c r="EF392" i="41"/>
  <c r="EG392" i="41" s="1"/>
  <c r="EF391" i="41"/>
  <c r="EG391" i="41" s="1"/>
  <c r="EF390" i="41"/>
  <c r="EG390" i="41" s="1"/>
  <c r="EF389" i="41"/>
  <c r="EG389" i="41" s="1"/>
  <c r="EF388" i="41"/>
  <c r="EG388" i="41" s="1"/>
  <c r="EF387" i="41"/>
  <c r="EG387" i="41" s="1"/>
  <c r="EF386" i="41"/>
  <c r="EG386" i="41" s="1"/>
  <c r="EF385" i="41"/>
  <c r="EG385" i="41" s="1"/>
  <c r="EF384" i="41"/>
  <c r="EG384" i="41" s="1"/>
  <c r="EF383" i="41"/>
  <c r="EG383" i="41" s="1"/>
  <c r="EF382" i="41"/>
  <c r="EG382" i="41" s="1"/>
  <c r="EF381" i="41"/>
  <c r="EG381" i="41" s="1"/>
  <c r="EF380" i="41"/>
  <c r="EG380" i="41" s="1"/>
  <c r="EF379" i="41"/>
  <c r="EG379" i="41" s="1"/>
  <c r="EF378" i="41"/>
  <c r="EG378" i="41" s="1"/>
  <c r="EF377" i="41"/>
  <c r="EG377" i="41" s="1"/>
  <c r="EF376" i="41"/>
  <c r="EG376" i="41" s="1"/>
  <c r="EF375" i="41"/>
  <c r="EG375" i="41" s="1"/>
  <c r="EF374" i="41"/>
  <c r="EG374" i="41"/>
  <c r="EF373" i="41"/>
  <c r="EG373" i="41" s="1"/>
  <c r="EF372" i="41"/>
  <c r="EG372" i="41" s="1"/>
  <c r="EF371" i="41"/>
  <c r="EG371" i="41" s="1"/>
  <c r="EF370" i="41"/>
  <c r="EG370" i="41" s="1"/>
  <c r="EF369" i="41"/>
  <c r="EG369" i="41" s="1"/>
  <c r="EF368" i="41"/>
  <c r="EG368" i="41" s="1"/>
  <c r="EF367" i="41"/>
  <c r="EG367" i="41" s="1"/>
  <c r="EF366" i="41"/>
  <c r="EG366" i="41" s="1"/>
  <c r="EF365" i="41"/>
  <c r="EG365" i="41" s="1"/>
  <c r="EF364" i="41"/>
  <c r="EG364" i="41" s="1"/>
  <c r="EF363" i="41"/>
  <c r="EG363" i="41" s="1"/>
  <c r="EF362" i="41"/>
  <c r="EG362" i="41" s="1"/>
  <c r="EF361" i="41"/>
  <c r="EG361" i="41" s="1"/>
  <c r="EF360" i="41"/>
  <c r="EG360" i="41" s="1"/>
  <c r="EF359" i="41"/>
  <c r="EG359" i="41" s="1"/>
  <c r="EF358" i="41"/>
  <c r="EG358" i="41" s="1"/>
  <c r="EF357" i="41"/>
  <c r="EG357" i="41" s="1"/>
  <c r="EF356" i="41"/>
  <c r="EG356" i="41" s="1"/>
  <c r="EF355" i="41"/>
  <c r="EG355" i="41"/>
  <c r="EF354" i="41"/>
  <c r="EG354" i="41" s="1"/>
  <c r="EF353" i="41"/>
  <c r="EG353" i="41" s="1"/>
  <c r="EF352" i="41"/>
  <c r="EG352" i="41" s="1"/>
  <c r="EF351" i="41"/>
  <c r="EG351" i="41" s="1"/>
  <c r="EF350" i="41"/>
  <c r="EG350" i="41" s="1"/>
  <c r="EF349" i="41"/>
  <c r="EG349" i="41" s="1"/>
  <c r="EF348" i="41"/>
  <c r="EG348" i="41" s="1"/>
  <c r="EF347" i="41"/>
  <c r="EG347" i="41"/>
  <c r="EF346" i="41"/>
  <c r="EG346" i="41" s="1"/>
  <c r="EF345" i="41"/>
  <c r="EG345" i="41" s="1"/>
  <c r="EF344" i="41"/>
  <c r="EG344" i="41" s="1"/>
  <c r="EF343" i="41"/>
  <c r="EG343" i="41" s="1"/>
  <c r="EF342" i="41"/>
  <c r="EG342" i="41" s="1"/>
  <c r="EF341" i="41"/>
  <c r="EG341" i="41" s="1"/>
  <c r="EF340" i="41"/>
  <c r="EG340" i="41" s="1"/>
  <c r="EF339" i="41"/>
  <c r="EG339" i="41" s="1"/>
  <c r="EF338" i="41"/>
  <c r="EG338" i="41" s="1"/>
  <c r="EF337" i="41"/>
  <c r="EG337" i="41" s="1"/>
  <c r="EF336" i="41"/>
  <c r="EG336" i="41"/>
  <c r="EF335" i="41"/>
  <c r="EG335" i="41" s="1"/>
  <c r="EF334" i="41"/>
  <c r="EG334" i="41" s="1"/>
  <c r="EF333" i="41"/>
  <c r="EG333" i="41" s="1"/>
  <c r="EF332" i="41"/>
  <c r="EG332" i="41" s="1"/>
  <c r="EF331" i="41"/>
  <c r="EG331" i="41" s="1"/>
  <c r="EF330" i="41"/>
  <c r="EG330" i="41" s="1"/>
  <c r="EF329" i="41"/>
  <c r="EG329" i="41" s="1"/>
  <c r="EF328" i="41"/>
  <c r="EG328" i="41" s="1"/>
  <c r="EF327" i="41"/>
  <c r="EG327" i="41" s="1"/>
  <c r="EF326" i="41"/>
  <c r="EG326" i="41" s="1"/>
  <c r="EF325" i="41"/>
  <c r="EG325" i="41" s="1"/>
  <c r="EF324" i="41"/>
  <c r="EG324" i="41" s="1"/>
  <c r="EF323" i="41"/>
  <c r="EG323" i="41" s="1"/>
  <c r="EF322" i="41"/>
  <c r="EG322" i="41"/>
  <c r="EF321" i="41"/>
  <c r="EG321" i="41" s="1"/>
  <c r="EF320" i="41"/>
  <c r="EG320" i="41" s="1"/>
  <c r="EF319" i="41"/>
  <c r="EG319" i="41" s="1"/>
  <c r="EF318" i="41"/>
  <c r="EG318" i="41" s="1"/>
  <c r="EF317" i="41"/>
  <c r="EG317" i="41" s="1"/>
  <c r="EF316" i="41"/>
  <c r="EG316" i="41" s="1"/>
  <c r="EF315" i="41"/>
  <c r="EG315" i="41" s="1"/>
  <c r="EF314" i="41"/>
  <c r="EG314" i="41" s="1"/>
  <c r="EF313" i="41"/>
  <c r="EG313" i="41" s="1"/>
  <c r="EF312" i="41"/>
  <c r="EG312" i="41" s="1"/>
  <c r="EF311" i="41"/>
  <c r="EG311" i="41" s="1"/>
  <c r="EF310" i="41"/>
  <c r="EG310" i="41" s="1"/>
  <c r="EF309" i="41"/>
  <c r="EG309" i="41" s="1"/>
  <c r="EF308" i="41"/>
  <c r="EG308" i="41" s="1"/>
  <c r="EF307" i="41"/>
  <c r="EG307" i="41" s="1"/>
  <c r="EF306" i="41"/>
  <c r="EG306" i="41" s="1"/>
  <c r="EF305" i="41"/>
  <c r="EG305" i="41" s="1"/>
  <c r="EF304" i="41"/>
  <c r="EG304" i="41"/>
  <c r="EF303" i="41"/>
  <c r="EG303" i="41" s="1"/>
  <c r="EF302" i="41"/>
  <c r="EG302" i="41" s="1"/>
  <c r="EF301" i="41"/>
  <c r="EG301" i="41" s="1"/>
  <c r="EF300" i="41"/>
  <c r="EG300" i="41" s="1"/>
  <c r="EF299" i="41"/>
  <c r="EG299" i="41" s="1"/>
  <c r="EF298" i="41"/>
  <c r="EG298" i="41" s="1"/>
  <c r="EF297" i="41"/>
  <c r="EG297" i="41" s="1"/>
  <c r="EF296" i="41"/>
  <c r="EG296" i="41" s="1"/>
  <c r="EF295" i="41"/>
  <c r="EG295" i="41" s="1"/>
  <c r="EF294" i="41"/>
  <c r="EG294" i="41" s="1"/>
  <c r="EF293" i="41"/>
  <c r="EG293" i="41" s="1"/>
  <c r="EF292" i="41"/>
  <c r="EG292" i="41" s="1"/>
  <c r="EF291" i="41"/>
  <c r="EG291" i="41" s="1"/>
  <c r="EF290" i="41"/>
  <c r="EG290" i="41" s="1"/>
  <c r="EF289" i="41"/>
  <c r="EG289" i="41" s="1"/>
  <c r="EF288" i="41"/>
  <c r="EG288" i="41" s="1"/>
  <c r="EF287" i="41"/>
  <c r="EG287" i="41" s="1"/>
  <c r="EF286" i="41"/>
  <c r="EG286" i="41" s="1"/>
  <c r="EF285" i="41"/>
  <c r="EG285" i="41" s="1"/>
  <c r="EF284" i="41"/>
  <c r="EG284" i="41" s="1"/>
  <c r="EF283" i="41"/>
  <c r="EG283" i="41" s="1"/>
  <c r="EF282" i="41"/>
  <c r="EG282" i="41" s="1"/>
  <c r="EF281" i="41"/>
  <c r="EG281" i="41" s="1"/>
  <c r="EF280" i="41"/>
  <c r="EG280" i="41"/>
  <c r="EF279" i="41"/>
  <c r="EG279" i="41" s="1"/>
  <c r="EF278" i="41"/>
  <c r="EG278" i="41" s="1"/>
  <c r="EF277" i="41"/>
  <c r="EG277" i="41" s="1"/>
  <c r="EF276" i="41"/>
  <c r="EG276" i="41" s="1"/>
  <c r="EF275" i="41"/>
  <c r="EG275" i="41" s="1"/>
  <c r="EF274" i="41"/>
  <c r="EG274" i="41" s="1"/>
  <c r="EF273" i="41"/>
  <c r="EG273" i="41"/>
  <c r="EF272" i="41"/>
  <c r="EG272" i="41" s="1"/>
  <c r="EF271" i="41"/>
  <c r="EG271" i="41" s="1"/>
  <c r="EF270" i="41"/>
  <c r="EG270" i="41" s="1"/>
  <c r="EF269" i="41"/>
  <c r="EG269" i="41" s="1"/>
  <c r="EF268" i="41"/>
  <c r="EG268" i="41" s="1"/>
  <c r="EF267" i="41"/>
  <c r="EG267" i="41" s="1"/>
  <c r="EF266" i="41"/>
  <c r="EG266" i="41" s="1"/>
  <c r="EF265" i="41"/>
  <c r="EG265" i="41" s="1"/>
  <c r="EF264" i="41"/>
  <c r="EG264" i="41" s="1"/>
  <c r="EF263" i="41"/>
  <c r="EG263" i="41" s="1"/>
  <c r="EF262" i="41"/>
  <c r="EG262" i="41" s="1"/>
  <c r="EF261" i="41"/>
  <c r="EG261" i="41" s="1"/>
  <c r="EF260" i="41"/>
  <c r="EG260" i="41" s="1"/>
  <c r="EF259" i="41"/>
  <c r="EG259" i="41" s="1"/>
  <c r="EF258" i="41"/>
  <c r="EG258" i="41" s="1"/>
  <c r="EF257" i="41"/>
  <c r="EG257" i="41" s="1"/>
  <c r="EF256" i="41"/>
  <c r="EG256" i="41" s="1"/>
  <c r="EF255" i="41"/>
  <c r="EG255" i="41" s="1"/>
  <c r="EF254" i="41"/>
  <c r="EG254" i="41" s="1"/>
  <c r="EF253" i="41"/>
  <c r="EG253" i="41" s="1"/>
  <c r="EF252" i="41"/>
  <c r="EG252" i="41" s="1"/>
  <c r="EF251" i="41"/>
  <c r="EG251" i="41" s="1"/>
  <c r="EF250" i="41"/>
  <c r="EG250" i="41" s="1"/>
  <c r="EF249" i="41"/>
  <c r="EG249" i="41" s="1"/>
  <c r="EF248" i="41"/>
  <c r="EG248" i="41"/>
  <c r="EF247" i="41"/>
  <c r="EG247" i="41" s="1"/>
  <c r="EF246" i="41"/>
  <c r="EG246" i="41" s="1"/>
  <c r="EF245" i="41"/>
  <c r="EG245" i="41" s="1"/>
  <c r="EF244" i="41"/>
  <c r="EG244" i="41" s="1"/>
  <c r="EF243" i="41"/>
  <c r="EG243" i="41"/>
  <c r="EF242" i="41"/>
  <c r="EG242" i="41" s="1"/>
  <c r="EF241" i="41"/>
  <c r="EG241" i="41" s="1"/>
  <c r="EF240" i="41"/>
  <c r="EG240" i="41" s="1"/>
  <c r="EF239" i="41"/>
  <c r="EG239" i="41"/>
  <c r="EF238" i="41"/>
  <c r="EG238" i="41" s="1"/>
  <c r="EF237" i="41"/>
  <c r="EG237" i="41" s="1"/>
  <c r="EF236" i="41"/>
  <c r="EG236" i="41" s="1"/>
  <c r="EF235" i="41"/>
  <c r="EG235" i="41" s="1"/>
  <c r="EF234" i="41"/>
  <c r="EG234" i="41" s="1"/>
  <c r="EF233" i="41"/>
  <c r="EG233" i="41" s="1"/>
  <c r="EF232" i="41"/>
  <c r="EG232" i="41" s="1"/>
  <c r="EF231" i="41"/>
  <c r="EG231" i="41" s="1"/>
  <c r="EF230" i="41"/>
  <c r="EG230" i="41" s="1"/>
  <c r="EF229" i="41"/>
  <c r="EG229" i="41" s="1"/>
  <c r="EF228" i="41"/>
  <c r="EG228" i="41" s="1"/>
  <c r="EF227" i="41"/>
  <c r="EG227" i="41" s="1"/>
  <c r="EF226" i="41"/>
  <c r="EG226" i="41" s="1"/>
  <c r="EF225" i="41"/>
  <c r="EG225" i="41" s="1"/>
  <c r="EF224" i="41"/>
  <c r="EG224" i="41" s="1"/>
  <c r="EF223" i="41"/>
  <c r="EG223" i="41" s="1"/>
  <c r="EF222" i="41"/>
  <c r="EG222" i="41" s="1"/>
  <c r="EF221" i="41"/>
  <c r="EG221" i="41" s="1"/>
  <c r="EF220" i="41"/>
  <c r="EG220" i="41" s="1"/>
  <c r="EF219" i="41"/>
  <c r="EG219" i="41" s="1"/>
  <c r="EF218" i="41"/>
  <c r="EG218" i="41"/>
  <c r="EF217" i="41"/>
  <c r="EG217" i="41" s="1"/>
  <c r="EF216" i="41"/>
  <c r="EG216" i="41"/>
  <c r="EF215" i="41"/>
  <c r="EG215" i="41" s="1"/>
  <c r="EF214" i="41"/>
  <c r="EG214" i="41" s="1"/>
  <c r="EF213" i="41"/>
  <c r="EG213" i="41" s="1"/>
  <c r="EF212" i="41"/>
  <c r="EG212" i="41" s="1"/>
  <c r="EF211" i="41"/>
  <c r="EG211" i="41" s="1"/>
  <c r="EF210" i="41"/>
  <c r="EG210" i="41" s="1"/>
  <c r="EF209" i="41"/>
  <c r="EG209" i="41"/>
  <c r="EF208" i="41"/>
  <c r="EG208" i="41" s="1"/>
  <c r="EF207" i="41"/>
  <c r="EG207" i="41" s="1"/>
  <c r="EF206" i="41"/>
  <c r="EG206" i="41" s="1"/>
  <c r="EF205" i="41"/>
  <c r="EG205" i="41" s="1"/>
  <c r="EF204" i="41"/>
  <c r="EG204" i="41" s="1"/>
  <c r="EF203" i="41"/>
  <c r="EG203" i="41" s="1"/>
  <c r="EF202" i="41"/>
  <c r="EG202" i="41" s="1"/>
  <c r="EF201" i="41"/>
  <c r="EG201" i="41"/>
  <c r="EF200" i="41"/>
  <c r="EG200" i="41" s="1"/>
  <c r="EF199" i="41"/>
  <c r="EG199" i="41" s="1"/>
  <c r="EF198" i="41"/>
  <c r="EG198" i="41" s="1"/>
  <c r="EF197" i="41"/>
  <c r="EG197" i="41" s="1"/>
  <c r="EF196" i="41"/>
  <c r="EG196" i="41" s="1"/>
  <c r="EF195" i="41"/>
  <c r="EG195" i="41" s="1"/>
  <c r="EF194" i="41"/>
  <c r="EG194" i="41" s="1"/>
  <c r="EF193" i="41"/>
  <c r="EG193" i="41" s="1"/>
  <c r="EF192" i="41"/>
  <c r="EG192" i="41" s="1"/>
  <c r="EF191" i="41"/>
  <c r="EG191" i="41" s="1"/>
  <c r="EF190" i="41"/>
  <c r="EG190" i="41" s="1"/>
  <c r="EF189" i="41"/>
  <c r="EG189" i="41" s="1"/>
  <c r="EF188" i="41"/>
  <c r="EG188" i="41" s="1"/>
  <c r="EF187" i="41"/>
  <c r="EG187" i="41" s="1"/>
  <c r="EF186" i="41"/>
  <c r="EG186" i="41" s="1"/>
  <c r="EF185" i="41"/>
  <c r="EG185" i="41" s="1"/>
  <c r="EF184" i="41"/>
  <c r="EG184" i="41" s="1"/>
  <c r="EF183" i="41"/>
  <c r="EG183" i="41" s="1"/>
  <c r="EF182" i="41"/>
  <c r="EG182" i="41" s="1"/>
  <c r="EF181" i="41"/>
  <c r="EG181" i="41" s="1"/>
  <c r="EF180" i="41"/>
  <c r="EG180" i="41" s="1"/>
  <c r="EF179" i="41"/>
  <c r="EG179" i="41" s="1"/>
  <c r="EF178" i="41"/>
  <c r="EG178" i="41" s="1"/>
  <c r="EF177" i="41"/>
  <c r="EG177" i="41" s="1"/>
  <c r="EF176" i="41"/>
  <c r="EG176" i="41" s="1"/>
  <c r="EF175" i="41"/>
  <c r="EG175" i="41" s="1"/>
  <c r="EF174" i="41"/>
  <c r="EG174" i="41" s="1"/>
  <c r="EF173" i="41"/>
  <c r="EG173" i="41" s="1"/>
  <c r="EF172" i="41"/>
  <c r="EG172" i="41" s="1"/>
  <c r="EF171" i="41"/>
  <c r="EG171" i="41" s="1"/>
  <c r="EF170" i="41"/>
  <c r="EG170" i="41" s="1"/>
  <c r="EF169" i="41"/>
  <c r="EG169" i="41" s="1"/>
  <c r="EF168" i="41"/>
  <c r="EG168" i="41"/>
  <c r="EF167" i="41"/>
  <c r="EG167" i="41" s="1"/>
  <c r="EF166" i="41"/>
  <c r="EG166" i="41"/>
  <c r="EF165" i="41"/>
  <c r="EG165" i="41" s="1"/>
  <c r="EF164" i="41"/>
  <c r="EG164" i="41" s="1"/>
  <c r="EF163" i="41"/>
  <c r="EG163" i="41" s="1"/>
  <c r="EF162" i="41"/>
  <c r="EG162" i="41" s="1"/>
  <c r="EF161" i="41"/>
  <c r="EG161" i="41" s="1"/>
  <c r="EF160" i="41"/>
  <c r="EG160" i="41" s="1"/>
  <c r="EF159" i="41"/>
  <c r="EG159" i="41" s="1"/>
  <c r="EF158" i="41"/>
  <c r="EG158" i="41" s="1"/>
  <c r="EF157" i="41"/>
  <c r="EG157" i="41" s="1"/>
  <c r="EF156" i="41"/>
  <c r="EG156" i="41" s="1"/>
  <c r="EF155" i="41"/>
  <c r="EG155" i="41" s="1"/>
  <c r="EF154" i="41"/>
  <c r="EG154" i="41" s="1"/>
  <c r="EF153" i="41"/>
  <c r="EG153" i="41" s="1"/>
  <c r="EF152" i="41"/>
  <c r="EG152" i="41"/>
  <c r="EF151" i="41"/>
  <c r="EG151" i="41" s="1"/>
  <c r="EF150" i="41"/>
  <c r="EG150" i="41" s="1"/>
  <c r="EF149" i="41"/>
  <c r="EG149" i="41" s="1"/>
  <c r="EF148" i="41"/>
  <c r="EG148" i="41" s="1"/>
  <c r="EF147" i="41"/>
  <c r="EG147" i="41" s="1"/>
  <c r="EF146" i="41"/>
  <c r="EG146" i="41" s="1"/>
  <c r="EF145" i="41"/>
  <c r="EG145" i="41" s="1"/>
  <c r="EF144" i="41"/>
  <c r="EG144" i="41" s="1"/>
  <c r="EF143" i="41"/>
  <c r="EG143" i="41" s="1"/>
  <c r="EF142" i="41"/>
  <c r="EG142" i="41" s="1"/>
  <c r="EF141" i="41"/>
  <c r="EG141" i="41" s="1"/>
  <c r="EF140" i="41"/>
  <c r="EG140" i="41" s="1"/>
  <c r="EF139" i="41"/>
  <c r="EG139" i="41" s="1"/>
  <c r="EF138" i="41"/>
  <c r="EG138" i="41" s="1"/>
  <c r="EF137" i="41"/>
  <c r="EG137" i="41" s="1"/>
  <c r="EF136" i="41"/>
  <c r="EG136" i="41" s="1"/>
  <c r="EF135" i="41"/>
  <c r="EG135" i="41" s="1"/>
  <c r="EF134" i="41"/>
  <c r="EG134" i="41" s="1"/>
  <c r="EF133" i="41"/>
  <c r="EG133" i="41"/>
  <c r="EF132" i="41"/>
  <c r="EG132" i="41" s="1"/>
  <c r="EF131" i="41"/>
  <c r="EG131" i="41" s="1"/>
  <c r="EF130" i="41"/>
  <c r="EG130" i="41" s="1"/>
  <c r="EF129" i="41"/>
  <c r="EG129" i="41" s="1"/>
  <c r="EF128" i="41"/>
  <c r="EG128" i="41" s="1"/>
  <c r="EF127" i="41"/>
  <c r="EG127" i="41" s="1"/>
  <c r="EF126" i="41"/>
  <c r="EG126" i="41" s="1"/>
  <c r="EF125" i="41"/>
  <c r="EG125" i="41" s="1"/>
  <c r="EF124" i="41"/>
  <c r="EG124" i="41" s="1"/>
  <c r="EF123" i="41"/>
  <c r="EG123" i="41" s="1"/>
  <c r="EF122" i="41"/>
  <c r="EG122" i="41" s="1"/>
  <c r="EF121" i="41"/>
  <c r="EG121" i="41" s="1"/>
  <c r="EF120" i="41"/>
  <c r="EG120" i="41" s="1"/>
  <c r="EF119" i="41"/>
  <c r="EG119" i="41"/>
  <c r="EF118" i="41"/>
  <c r="EG118" i="41" s="1"/>
  <c r="EF117" i="41"/>
  <c r="EG117" i="41" s="1"/>
  <c r="EF116" i="41"/>
  <c r="EG116" i="41" s="1"/>
  <c r="EF115" i="41"/>
  <c r="EG115" i="41" s="1"/>
  <c r="EF114" i="41"/>
  <c r="EG114" i="41" s="1"/>
  <c r="EF113" i="41"/>
  <c r="EG113" i="41" s="1"/>
  <c r="EF112" i="41"/>
  <c r="EG112" i="41" s="1"/>
  <c r="EF111" i="41"/>
  <c r="EG111" i="41" s="1"/>
  <c r="EF110" i="41"/>
  <c r="EG110" i="41" s="1"/>
  <c r="EF109" i="41"/>
  <c r="EG109" i="41" s="1"/>
  <c r="EF108" i="41"/>
  <c r="EG108" i="41" s="1"/>
  <c r="EF107" i="41"/>
  <c r="EG107" i="41" s="1"/>
  <c r="EF106" i="41"/>
  <c r="EG106" i="41" s="1"/>
  <c r="EF105" i="41"/>
  <c r="EG105" i="41" s="1"/>
  <c r="EF104" i="41"/>
  <c r="EG104" i="41" s="1"/>
  <c r="EF103" i="41"/>
  <c r="EG103" i="41" s="1"/>
  <c r="EF102" i="41"/>
  <c r="EG102" i="41" s="1"/>
  <c r="EF101" i="41"/>
  <c r="EG101" i="41" s="1"/>
  <c r="EF100" i="41"/>
  <c r="EG100" i="41" s="1"/>
  <c r="EF99" i="41"/>
  <c r="EG99" i="41" s="1"/>
  <c r="EF98" i="41"/>
  <c r="EG98" i="41"/>
  <c r="EF97" i="41"/>
  <c r="EG97" i="41" s="1"/>
  <c r="EF96" i="41"/>
  <c r="EG96" i="41" s="1"/>
  <c r="EF95" i="41"/>
  <c r="EG95" i="41" s="1"/>
  <c r="EF94" i="41"/>
  <c r="EG94" i="41" s="1"/>
  <c r="EF93" i="41"/>
  <c r="EG93" i="41" s="1"/>
  <c r="EF92" i="41"/>
  <c r="EG92" i="41" s="1"/>
  <c r="EF91" i="41"/>
  <c r="EG91" i="41" s="1"/>
  <c r="EF90" i="41"/>
  <c r="EG90" i="41"/>
  <c r="EF89" i="41"/>
  <c r="EG89" i="41" s="1"/>
  <c r="EF88" i="41"/>
  <c r="EG88" i="41" s="1"/>
  <c r="EF87" i="41"/>
  <c r="EG87" i="41" s="1"/>
  <c r="EF86" i="41"/>
  <c r="EG86" i="41" s="1"/>
  <c r="EF85" i="41"/>
  <c r="EG85" i="41" s="1"/>
  <c r="EF84" i="41"/>
  <c r="EG84" i="41" s="1"/>
  <c r="EF83" i="41"/>
  <c r="EG83" i="41" s="1"/>
  <c r="EF82" i="41"/>
  <c r="EG82" i="41" s="1"/>
  <c r="EF81" i="41"/>
  <c r="EG81" i="41" s="1"/>
  <c r="EF80" i="41"/>
  <c r="EG80" i="41" s="1"/>
  <c r="EF79" i="41"/>
  <c r="EG79" i="41" s="1"/>
  <c r="EF78" i="41"/>
  <c r="EG78" i="41" s="1"/>
  <c r="EF77" i="41"/>
  <c r="EG77" i="41" s="1"/>
  <c r="EF76" i="41"/>
  <c r="EG76" i="41" s="1"/>
  <c r="EF75" i="41"/>
  <c r="EG75" i="41" s="1"/>
  <c r="EF74" i="41"/>
  <c r="EG74" i="41" s="1"/>
  <c r="EF73" i="41"/>
  <c r="EG73" i="41" s="1"/>
  <c r="EF72" i="41"/>
  <c r="EG72" i="41" s="1"/>
  <c r="EF71" i="41"/>
  <c r="EG71" i="41" s="1"/>
  <c r="EF70" i="41"/>
  <c r="EG70" i="41" s="1"/>
  <c r="EF69" i="41"/>
  <c r="EG69" i="41" s="1"/>
  <c r="EF68" i="41"/>
  <c r="EG68" i="41" s="1"/>
  <c r="EF67" i="41"/>
  <c r="EG67" i="41" s="1"/>
  <c r="EF66" i="41"/>
  <c r="EG66" i="41"/>
  <c r="EF65" i="41"/>
  <c r="EG65" i="41" s="1"/>
  <c r="EF64" i="41"/>
  <c r="EG64" i="41" s="1"/>
  <c r="EF63" i="41"/>
  <c r="EG63" i="41" s="1"/>
  <c r="EF62" i="41"/>
  <c r="EG62" i="41" s="1"/>
  <c r="EF61" i="41"/>
  <c r="EG61" i="41"/>
  <c r="EF60" i="41"/>
  <c r="EG60" i="41" s="1"/>
  <c r="EF59" i="41"/>
  <c r="EG59" i="41"/>
  <c r="EF58" i="41"/>
  <c r="EG58" i="41"/>
  <c r="EF57" i="41"/>
  <c r="EG57" i="41" s="1"/>
  <c r="EF56" i="41"/>
  <c r="EG56" i="41" s="1"/>
  <c r="EF55" i="41"/>
  <c r="EG55" i="41" s="1"/>
  <c r="EF54" i="41"/>
  <c r="EG54" i="41" s="1"/>
  <c r="EF53" i="41"/>
  <c r="EG53" i="41" s="1"/>
  <c r="EF52" i="41"/>
  <c r="EG52" i="41" s="1"/>
  <c r="EF51" i="41"/>
  <c r="EG51" i="41" s="1"/>
  <c r="EF50" i="41"/>
  <c r="EG50" i="41" s="1"/>
  <c r="EF49" i="41"/>
  <c r="EG49" i="41"/>
  <c r="EF48" i="41"/>
  <c r="EG48" i="41" s="1"/>
  <c r="EF47" i="41"/>
  <c r="EG47" i="41" s="1"/>
  <c r="EF46" i="41"/>
  <c r="EG46" i="41"/>
  <c r="EF45" i="41"/>
  <c r="EG45" i="41" s="1"/>
  <c r="EF44" i="41"/>
  <c r="EG44" i="41" s="1"/>
  <c r="EF43" i="41"/>
  <c r="EG43" i="41" s="1"/>
  <c r="EF42" i="41"/>
  <c r="EG42" i="41" s="1"/>
  <c r="EF41" i="41"/>
  <c r="EG41" i="41" s="1"/>
  <c r="EF40" i="41"/>
  <c r="EG40" i="41" s="1"/>
  <c r="EF39" i="41"/>
  <c r="EG39" i="41" s="1"/>
  <c r="EF38" i="41"/>
  <c r="EG38" i="41" s="1"/>
  <c r="EF37" i="41"/>
  <c r="EG37" i="41" s="1"/>
  <c r="EF36" i="41"/>
  <c r="EG36" i="41" s="1"/>
  <c r="EF35" i="41"/>
  <c r="EG35" i="41"/>
  <c r="DY1034" i="41"/>
  <c r="DZ1034" i="41" s="1"/>
  <c r="DY1033" i="41"/>
  <c r="DZ1033" i="41" s="1"/>
  <c r="DY1032" i="41"/>
  <c r="DZ1032" i="41" s="1"/>
  <c r="DY1031" i="41"/>
  <c r="DZ1031" i="41"/>
  <c r="DY1030" i="41"/>
  <c r="DZ1030" i="41" s="1"/>
  <c r="DY1029" i="41"/>
  <c r="DZ1029" i="41" s="1"/>
  <c r="DY1028" i="41"/>
  <c r="DZ1028" i="41" s="1"/>
  <c r="DY1027" i="41"/>
  <c r="DZ1027" i="41" s="1"/>
  <c r="DY1026" i="41"/>
  <c r="DZ1026" i="41" s="1"/>
  <c r="DY1025" i="41"/>
  <c r="DZ1025" i="41" s="1"/>
  <c r="DY1024" i="41"/>
  <c r="DZ1024" i="41" s="1"/>
  <c r="DY1023" i="41"/>
  <c r="DZ1023" i="41"/>
  <c r="DY1022" i="41"/>
  <c r="DZ1022" i="41" s="1"/>
  <c r="DY1021" i="41"/>
  <c r="DZ1021" i="41"/>
  <c r="DY1020" i="41"/>
  <c r="DZ1020" i="41" s="1"/>
  <c r="DY1019" i="41"/>
  <c r="DZ1019" i="41" s="1"/>
  <c r="DY1018" i="41"/>
  <c r="DZ1018" i="41" s="1"/>
  <c r="DY1017" i="41"/>
  <c r="DZ1017" i="41" s="1"/>
  <c r="DY1016" i="41"/>
  <c r="DZ1016" i="41" s="1"/>
  <c r="DY1015" i="41"/>
  <c r="DZ1015" i="41" s="1"/>
  <c r="DY1014" i="41"/>
  <c r="DZ1014" i="41" s="1"/>
  <c r="DY1013" i="41"/>
  <c r="DZ1013" i="41" s="1"/>
  <c r="DY1012" i="41"/>
  <c r="DZ1012" i="41" s="1"/>
  <c r="DY1011" i="41"/>
  <c r="DZ1011" i="41" s="1"/>
  <c r="DY1010" i="41"/>
  <c r="DZ1010" i="41" s="1"/>
  <c r="DY1009" i="41"/>
  <c r="DZ1009" i="41" s="1"/>
  <c r="DY1008" i="41"/>
  <c r="DZ1008" i="41" s="1"/>
  <c r="DY1007" i="41"/>
  <c r="DZ1007" i="41" s="1"/>
  <c r="DY1006" i="41"/>
  <c r="DZ1006" i="41" s="1"/>
  <c r="DY1005" i="41"/>
  <c r="DZ1005" i="41" s="1"/>
  <c r="DY1004" i="41"/>
  <c r="DZ1004" i="41" s="1"/>
  <c r="DY1003" i="41"/>
  <c r="DZ1003" i="41" s="1"/>
  <c r="DY1002" i="41"/>
  <c r="DZ1002" i="41" s="1"/>
  <c r="DY1001" i="41"/>
  <c r="DZ1001" i="41" s="1"/>
  <c r="DY1000" i="41"/>
  <c r="DZ1000" i="41" s="1"/>
  <c r="DY999" i="41"/>
  <c r="DZ999" i="41" s="1"/>
  <c r="DY998" i="41"/>
  <c r="DZ998" i="41" s="1"/>
  <c r="DY997" i="41"/>
  <c r="DZ997" i="41" s="1"/>
  <c r="DY996" i="41"/>
  <c r="DZ996" i="41" s="1"/>
  <c r="DY995" i="41"/>
  <c r="DZ995" i="41" s="1"/>
  <c r="DY994" i="41"/>
  <c r="DZ994" i="41" s="1"/>
  <c r="DY993" i="41"/>
  <c r="DZ993" i="41" s="1"/>
  <c r="DY992" i="41"/>
  <c r="DZ992" i="41" s="1"/>
  <c r="DY991" i="41"/>
  <c r="DZ991" i="41" s="1"/>
  <c r="DY990" i="41"/>
  <c r="DZ990" i="41" s="1"/>
  <c r="DY989" i="41"/>
  <c r="DZ989" i="41" s="1"/>
  <c r="DY988" i="41"/>
  <c r="DZ988" i="41" s="1"/>
  <c r="DY987" i="41"/>
  <c r="DZ987" i="41" s="1"/>
  <c r="DY986" i="41"/>
  <c r="DZ986" i="41" s="1"/>
  <c r="DY985" i="41"/>
  <c r="DZ985" i="41"/>
  <c r="DY984" i="41"/>
  <c r="DZ984" i="41" s="1"/>
  <c r="DY983" i="41"/>
  <c r="DZ983" i="41" s="1"/>
  <c r="DY982" i="41"/>
  <c r="DZ982" i="41" s="1"/>
  <c r="DY981" i="41"/>
  <c r="DZ981" i="41" s="1"/>
  <c r="DY980" i="41"/>
  <c r="DZ980" i="41"/>
  <c r="DY979" i="41"/>
  <c r="DZ979" i="41" s="1"/>
  <c r="DY978" i="41"/>
  <c r="DZ978" i="41" s="1"/>
  <c r="DY977" i="41"/>
  <c r="DZ977" i="41" s="1"/>
  <c r="DY976" i="41"/>
  <c r="DZ976" i="41" s="1"/>
  <c r="DY975" i="41"/>
  <c r="DZ975" i="41" s="1"/>
  <c r="DY974" i="41"/>
  <c r="DZ974" i="41" s="1"/>
  <c r="DY973" i="41"/>
  <c r="DZ973" i="41" s="1"/>
  <c r="DY972" i="41"/>
  <c r="DZ972" i="41"/>
  <c r="DY971" i="41"/>
  <c r="DZ971" i="41" s="1"/>
  <c r="DY970" i="41"/>
  <c r="DZ970" i="41" s="1"/>
  <c r="DY969" i="41"/>
  <c r="DZ969" i="41" s="1"/>
  <c r="DY968" i="41"/>
  <c r="DZ968" i="41" s="1"/>
  <c r="DY967" i="41"/>
  <c r="DZ967" i="41" s="1"/>
  <c r="DY966" i="41"/>
  <c r="DZ966" i="41" s="1"/>
  <c r="DY965" i="41"/>
  <c r="DZ965" i="41" s="1"/>
  <c r="DY964" i="41"/>
  <c r="DZ964" i="41" s="1"/>
  <c r="DY963" i="41"/>
  <c r="DZ963" i="41" s="1"/>
  <c r="DY962" i="41"/>
  <c r="DZ962" i="41" s="1"/>
  <c r="DY961" i="41"/>
  <c r="DZ961" i="41" s="1"/>
  <c r="DY960" i="41"/>
  <c r="DZ960" i="41" s="1"/>
  <c r="DY959" i="41"/>
  <c r="DZ959" i="41" s="1"/>
  <c r="DY958" i="41"/>
  <c r="DZ958" i="41" s="1"/>
  <c r="DY957" i="41"/>
  <c r="DZ957" i="41" s="1"/>
  <c r="DY956" i="41"/>
  <c r="DZ956" i="41" s="1"/>
  <c r="DY955" i="41"/>
  <c r="DZ955" i="41" s="1"/>
  <c r="DY954" i="41"/>
  <c r="DZ954" i="41" s="1"/>
  <c r="DY953" i="41"/>
  <c r="DZ953" i="41" s="1"/>
  <c r="DY952" i="41"/>
  <c r="DZ952" i="41" s="1"/>
  <c r="DY951" i="41"/>
  <c r="DZ951" i="41" s="1"/>
  <c r="DY950" i="41"/>
  <c r="DZ950" i="41" s="1"/>
  <c r="DY949" i="41"/>
  <c r="DZ949" i="41" s="1"/>
  <c r="DY948" i="41"/>
  <c r="DZ948" i="41" s="1"/>
  <c r="DY947" i="41"/>
  <c r="DZ947" i="41" s="1"/>
  <c r="DY946" i="41"/>
  <c r="DZ946" i="41" s="1"/>
  <c r="DY945" i="41"/>
  <c r="DZ945" i="41" s="1"/>
  <c r="DY944" i="41"/>
  <c r="DZ944" i="41" s="1"/>
  <c r="DY943" i="41"/>
  <c r="DZ943" i="41" s="1"/>
  <c r="DY942" i="41"/>
  <c r="DZ942" i="41" s="1"/>
  <c r="DY941" i="41"/>
  <c r="DZ941" i="41" s="1"/>
  <c r="DY940" i="41"/>
  <c r="DZ940" i="41" s="1"/>
  <c r="DY939" i="41"/>
  <c r="DZ939" i="41" s="1"/>
  <c r="DY938" i="41"/>
  <c r="DZ938" i="41" s="1"/>
  <c r="DY937" i="41"/>
  <c r="DZ937" i="41" s="1"/>
  <c r="DY936" i="41"/>
  <c r="DZ936" i="41" s="1"/>
  <c r="DY935" i="41"/>
  <c r="DZ935" i="41" s="1"/>
  <c r="DY934" i="41"/>
  <c r="DZ934" i="41" s="1"/>
  <c r="DY933" i="41"/>
  <c r="DZ933" i="41"/>
  <c r="DY932" i="41"/>
  <c r="DZ932" i="41" s="1"/>
  <c r="DY931" i="41"/>
  <c r="DZ931" i="41" s="1"/>
  <c r="DY930" i="41"/>
  <c r="DZ930" i="41" s="1"/>
  <c r="DY929" i="41"/>
  <c r="DZ929" i="41" s="1"/>
  <c r="DY928" i="41"/>
  <c r="DZ928" i="41" s="1"/>
  <c r="DY927" i="41"/>
  <c r="DZ927" i="41" s="1"/>
  <c r="DY926" i="41"/>
  <c r="DZ926" i="41" s="1"/>
  <c r="DY925" i="41"/>
  <c r="DZ925" i="41" s="1"/>
  <c r="DY924" i="41"/>
  <c r="DZ924" i="41" s="1"/>
  <c r="DY923" i="41"/>
  <c r="DZ923" i="41" s="1"/>
  <c r="DY922" i="41"/>
  <c r="DZ922" i="41" s="1"/>
  <c r="DY921" i="41"/>
  <c r="DZ921" i="41" s="1"/>
  <c r="DY920" i="41"/>
  <c r="DZ920" i="41" s="1"/>
  <c r="DY919" i="41"/>
  <c r="DZ919" i="41" s="1"/>
  <c r="DY918" i="41"/>
  <c r="DZ918" i="41" s="1"/>
  <c r="DY917" i="41"/>
  <c r="DZ917" i="41"/>
  <c r="DY916" i="41"/>
  <c r="DZ916" i="41" s="1"/>
  <c r="DY915" i="41"/>
  <c r="DZ915" i="41" s="1"/>
  <c r="DY914" i="41"/>
  <c r="DZ914" i="41" s="1"/>
  <c r="DY913" i="41"/>
  <c r="DZ913" i="41" s="1"/>
  <c r="DY912" i="41"/>
  <c r="DZ912" i="41" s="1"/>
  <c r="DY911" i="41"/>
  <c r="DZ911" i="41" s="1"/>
  <c r="DY910" i="41"/>
  <c r="DZ910" i="41" s="1"/>
  <c r="DY909" i="41"/>
  <c r="DZ909" i="41" s="1"/>
  <c r="DY908" i="41"/>
  <c r="DZ908" i="41" s="1"/>
  <c r="DY907" i="41"/>
  <c r="DZ907" i="41" s="1"/>
  <c r="DY906" i="41"/>
  <c r="DZ906" i="41" s="1"/>
  <c r="DY905" i="41"/>
  <c r="DZ905" i="41" s="1"/>
  <c r="DY904" i="41"/>
  <c r="DZ904" i="41" s="1"/>
  <c r="DY903" i="41"/>
  <c r="DZ903" i="41" s="1"/>
  <c r="DY902" i="41"/>
  <c r="DZ902" i="41" s="1"/>
  <c r="DY901" i="41"/>
  <c r="DZ901" i="41" s="1"/>
  <c r="DY900" i="41"/>
  <c r="DZ900" i="41" s="1"/>
  <c r="DY899" i="41"/>
  <c r="DZ899" i="41" s="1"/>
  <c r="DY898" i="41"/>
  <c r="DZ898" i="41" s="1"/>
  <c r="DY897" i="41"/>
  <c r="DZ897" i="41"/>
  <c r="DY896" i="41"/>
  <c r="DZ896" i="41" s="1"/>
  <c r="DY895" i="41"/>
  <c r="DZ895" i="41" s="1"/>
  <c r="DY894" i="41"/>
  <c r="DZ894" i="41" s="1"/>
  <c r="DY893" i="41"/>
  <c r="DZ893" i="41"/>
  <c r="DY892" i="41"/>
  <c r="DZ892" i="41" s="1"/>
  <c r="DY891" i="41"/>
  <c r="DZ891" i="41" s="1"/>
  <c r="DY890" i="41"/>
  <c r="DZ890" i="41" s="1"/>
  <c r="DY889" i="41"/>
  <c r="DZ889" i="41" s="1"/>
  <c r="DY888" i="41"/>
  <c r="DZ888" i="41" s="1"/>
  <c r="DY887" i="41"/>
  <c r="DZ887" i="41" s="1"/>
  <c r="DY886" i="41"/>
  <c r="DZ886" i="41" s="1"/>
  <c r="DY885" i="41"/>
  <c r="DZ885" i="41" s="1"/>
  <c r="DY884" i="41"/>
  <c r="DZ884" i="41" s="1"/>
  <c r="DY883" i="41"/>
  <c r="DZ883" i="41" s="1"/>
  <c r="DY882" i="41"/>
  <c r="DZ882" i="41" s="1"/>
  <c r="DY881" i="41"/>
  <c r="DZ881" i="41" s="1"/>
  <c r="DY880" i="41"/>
  <c r="DZ880" i="41" s="1"/>
  <c r="DY879" i="41"/>
  <c r="DZ879" i="41" s="1"/>
  <c r="DY878" i="41"/>
  <c r="DZ878" i="41" s="1"/>
  <c r="DY877" i="41"/>
  <c r="DZ877" i="41" s="1"/>
  <c r="DY876" i="41"/>
  <c r="DZ876" i="41" s="1"/>
  <c r="DY875" i="41"/>
  <c r="DZ875" i="41" s="1"/>
  <c r="DY874" i="41"/>
  <c r="DZ874" i="41" s="1"/>
  <c r="DY873" i="41"/>
  <c r="DZ873" i="41"/>
  <c r="DY872" i="41"/>
  <c r="DZ872" i="41" s="1"/>
  <c r="DY871" i="41"/>
  <c r="DZ871" i="41" s="1"/>
  <c r="DY870" i="41"/>
  <c r="DZ870" i="41" s="1"/>
  <c r="DY869" i="41"/>
  <c r="DZ869" i="41"/>
  <c r="DY868" i="41"/>
  <c r="DZ868" i="41" s="1"/>
  <c r="DY867" i="41"/>
  <c r="DZ867" i="41" s="1"/>
  <c r="DY866" i="41"/>
  <c r="DZ866" i="41" s="1"/>
  <c r="DY865" i="41"/>
  <c r="DZ865" i="41" s="1"/>
  <c r="DY864" i="41"/>
  <c r="DZ864" i="41" s="1"/>
  <c r="DY863" i="41"/>
  <c r="DZ863" i="41"/>
  <c r="DY862" i="41"/>
  <c r="DZ862" i="41" s="1"/>
  <c r="DY861" i="41"/>
  <c r="DZ861" i="41"/>
  <c r="DY860" i="41"/>
  <c r="DZ860" i="41" s="1"/>
  <c r="DY859" i="41"/>
  <c r="DZ859" i="41" s="1"/>
  <c r="DY858" i="41"/>
  <c r="DZ858" i="41" s="1"/>
  <c r="DY857" i="41"/>
  <c r="DZ857" i="41" s="1"/>
  <c r="DY856" i="41"/>
  <c r="DZ856" i="41" s="1"/>
  <c r="DY855" i="41"/>
  <c r="DZ855" i="41" s="1"/>
  <c r="DY854" i="41"/>
  <c r="DZ854" i="41" s="1"/>
  <c r="DY853" i="41"/>
  <c r="DZ853" i="41"/>
  <c r="DY852" i="41"/>
  <c r="DZ852" i="41" s="1"/>
  <c r="DY851" i="41"/>
  <c r="DZ851" i="41" s="1"/>
  <c r="DY850" i="41"/>
  <c r="DZ850" i="41" s="1"/>
  <c r="DY849" i="41"/>
  <c r="DZ849" i="41"/>
  <c r="DY848" i="41"/>
  <c r="DZ848" i="41" s="1"/>
  <c r="DY847" i="41"/>
  <c r="DZ847" i="41" s="1"/>
  <c r="DY846" i="41"/>
  <c r="DZ846" i="41" s="1"/>
  <c r="DY845" i="41"/>
  <c r="DZ845" i="41" s="1"/>
  <c r="DY844" i="41"/>
  <c r="DZ844" i="41" s="1"/>
  <c r="DY843" i="41"/>
  <c r="DZ843" i="41" s="1"/>
  <c r="DY842" i="41"/>
  <c r="DZ842" i="41" s="1"/>
  <c r="DY841" i="41"/>
  <c r="DZ841" i="41" s="1"/>
  <c r="DY840" i="41"/>
  <c r="DZ840" i="41" s="1"/>
  <c r="DY839" i="41"/>
  <c r="DZ839" i="41" s="1"/>
  <c r="DY838" i="41"/>
  <c r="DZ838" i="41" s="1"/>
  <c r="DY837" i="41"/>
  <c r="DZ837" i="41" s="1"/>
  <c r="DY836" i="41"/>
  <c r="DZ836" i="41" s="1"/>
  <c r="DY835" i="41"/>
  <c r="DZ835" i="41" s="1"/>
  <c r="DY834" i="41"/>
  <c r="DZ834" i="41" s="1"/>
  <c r="DY833" i="41"/>
  <c r="DZ833" i="41" s="1"/>
  <c r="DY832" i="41"/>
  <c r="DZ832" i="41" s="1"/>
  <c r="DY831" i="41"/>
  <c r="DZ831" i="41" s="1"/>
  <c r="DY830" i="41"/>
  <c r="DZ830" i="41" s="1"/>
  <c r="DY829" i="41"/>
  <c r="DZ829" i="41" s="1"/>
  <c r="DY828" i="41"/>
  <c r="DZ828" i="41"/>
  <c r="DY827" i="41"/>
  <c r="DZ827" i="41" s="1"/>
  <c r="DY826" i="41"/>
  <c r="DZ826" i="41" s="1"/>
  <c r="DY825" i="41"/>
  <c r="DZ825" i="41" s="1"/>
  <c r="DY824" i="41"/>
  <c r="DZ824" i="41" s="1"/>
  <c r="DY823" i="41"/>
  <c r="DZ823" i="41" s="1"/>
  <c r="DY822" i="41"/>
  <c r="DZ822" i="41" s="1"/>
  <c r="DY821" i="41"/>
  <c r="DZ821" i="41" s="1"/>
  <c r="DY820" i="41"/>
  <c r="DZ820" i="41" s="1"/>
  <c r="DY819" i="41"/>
  <c r="DZ819" i="41" s="1"/>
  <c r="DY818" i="41"/>
  <c r="DZ818" i="41" s="1"/>
  <c r="DY817" i="41"/>
  <c r="DZ817" i="41" s="1"/>
  <c r="DY816" i="41"/>
  <c r="DZ816" i="41" s="1"/>
  <c r="DY815" i="41"/>
  <c r="DZ815" i="41" s="1"/>
  <c r="DY814" i="41"/>
  <c r="DZ814" i="41" s="1"/>
  <c r="DY813" i="41"/>
  <c r="DZ813" i="41" s="1"/>
  <c r="DY812" i="41"/>
  <c r="DZ812" i="41"/>
  <c r="DY811" i="41"/>
  <c r="DZ811" i="41" s="1"/>
  <c r="DY810" i="41"/>
  <c r="DZ810" i="41" s="1"/>
  <c r="DY809" i="41"/>
  <c r="DZ809" i="41" s="1"/>
  <c r="DY808" i="41"/>
  <c r="DZ808" i="41" s="1"/>
  <c r="DY807" i="41"/>
  <c r="DZ807" i="41" s="1"/>
  <c r="DY806" i="41"/>
  <c r="DZ806" i="41" s="1"/>
  <c r="DY805" i="41"/>
  <c r="DZ805" i="41" s="1"/>
  <c r="DY804" i="41"/>
  <c r="DZ804" i="41" s="1"/>
  <c r="DY803" i="41"/>
  <c r="DZ803" i="41"/>
  <c r="DY802" i="41"/>
  <c r="DZ802" i="41" s="1"/>
  <c r="DY801" i="41"/>
  <c r="DZ801" i="41" s="1"/>
  <c r="DY800" i="41"/>
  <c r="DZ800" i="41" s="1"/>
  <c r="DY799" i="41"/>
  <c r="DZ799" i="41" s="1"/>
  <c r="DY798" i="41"/>
  <c r="DZ798" i="41" s="1"/>
  <c r="DY797" i="41"/>
  <c r="DZ797" i="41" s="1"/>
  <c r="DY796" i="41"/>
  <c r="DZ796" i="41" s="1"/>
  <c r="DY795" i="41"/>
  <c r="DZ795" i="41" s="1"/>
  <c r="DY794" i="41"/>
  <c r="DZ794" i="41" s="1"/>
  <c r="DY793" i="41"/>
  <c r="DZ793" i="41" s="1"/>
  <c r="DY792" i="41"/>
  <c r="DZ792" i="41" s="1"/>
  <c r="DY791" i="41"/>
  <c r="DZ791" i="41" s="1"/>
  <c r="DY790" i="41"/>
  <c r="DZ790" i="41" s="1"/>
  <c r="DY789" i="41"/>
  <c r="DZ789" i="41" s="1"/>
  <c r="DY788" i="41"/>
  <c r="DZ788" i="41"/>
  <c r="DY787" i="41"/>
  <c r="DZ787" i="41" s="1"/>
  <c r="DY786" i="41"/>
  <c r="DZ786" i="41" s="1"/>
  <c r="DY785" i="41"/>
  <c r="DZ785" i="41" s="1"/>
  <c r="DY784" i="41"/>
  <c r="DZ784" i="41" s="1"/>
  <c r="DY783" i="41"/>
  <c r="DZ783" i="41" s="1"/>
  <c r="DY782" i="41"/>
  <c r="DZ782" i="41" s="1"/>
  <c r="DY781" i="41"/>
  <c r="DZ781" i="41" s="1"/>
  <c r="DY780" i="41"/>
  <c r="DZ780" i="41" s="1"/>
  <c r="DY779" i="41"/>
  <c r="DZ779" i="41" s="1"/>
  <c r="DY778" i="41"/>
  <c r="DZ778" i="41" s="1"/>
  <c r="DY777" i="41"/>
  <c r="DZ777" i="41" s="1"/>
  <c r="DY776" i="41"/>
  <c r="DZ776" i="41" s="1"/>
  <c r="DY775" i="41"/>
  <c r="DZ775" i="41" s="1"/>
  <c r="DY774" i="41"/>
  <c r="DZ774" i="41" s="1"/>
  <c r="DY773" i="41"/>
  <c r="DZ773" i="41" s="1"/>
  <c r="DY772" i="41"/>
  <c r="DZ772" i="41" s="1"/>
  <c r="DY771" i="41"/>
  <c r="DZ771" i="41" s="1"/>
  <c r="DY770" i="41"/>
  <c r="DZ770" i="41" s="1"/>
  <c r="DY769" i="41"/>
  <c r="DZ769" i="41" s="1"/>
  <c r="DY768" i="41"/>
  <c r="DZ768" i="41" s="1"/>
  <c r="DY767" i="41"/>
  <c r="DZ767" i="41" s="1"/>
  <c r="DY766" i="41"/>
  <c r="DZ766" i="41" s="1"/>
  <c r="DY765" i="41"/>
  <c r="DZ765" i="41" s="1"/>
  <c r="DY764" i="41"/>
  <c r="DZ764" i="41" s="1"/>
  <c r="DY763" i="41"/>
  <c r="DZ763" i="41" s="1"/>
  <c r="DY762" i="41"/>
  <c r="DZ762" i="41" s="1"/>
  <c r="DY761" i="41"/>
  <c r="DZ761" i="41" s="1"/>
  <c r="DY760" i="41"/>
  <c r="DZ760" i="41" s="1"/>
  <c r="DY759" i="41"/>
  <c r="DZ759" i="41" s="1"/>
  <c r="DY758" i="41"/>
  <c r="DZ758" i="41" s="1"/>
  <c r="DY757" i="41"/>
  <c r="DZ757" i="41" s="1"/>
  <c r="DY756" i="41"/>
  <c r="DZ756" i="41"/>
  <c r="DY755" i="41"/>
  <c r="DZ755" i="41" s="1"/>
  <c r="DY754" i="41"/>
  <c r="DZ754" i="41" s="1"/>
  <c r="DY753" i="41"/>
  <c r="DZ753" i="41"/>
  <c r="DY752" i="41"/>
  <c r="DZ752" i="41" s="1"/>
  <c r="DY751" i="41"/>
  <c r="DZ751" i="41" s="1"/>
  <c r="DY750" i="41"/>
  <c r="DZ750" i="41" s="1"/>
  <c r="DY749" i="41"/>
  <c r="DZ749" i="41"/>
  <c r="DY748" i="41"/>
  <c r="DZ748" i="41" s="1"/>
  <c r="DY747" i="41"/>
  <c r="DZ747" i="41"/>
  <c r="DY746" i="41"/>
  <c r="DZ746" i="41" s="1"/>
  <c r="DY745" i="41"/>
  <c r="DZ745" i="41" s="1"/>
  <c r="DY744" i="41"/>
  <c r="DZ744" i="41" s="1"/>
  <c r="DY743" i="41"/>
  <c r="DZ743" i="41" s="1"/>
  <c r="DY742" i="41"/>
  <c r="DZ742" i="41" s="1"/>
  <c r="DY741" i="41"/>
  <c r="DZ741" i="41" s="1"/>
  <c r="DY740" i="41"/>
  <c r="DZ740" i="41"/>
  <c r="DY739" i="41"/>
  <c r="DZ739" i="41" s="1"/>
  <c r="DY738" i="41"/>
  <c r="DZ738" i="41" s="1"/>
  <c r="DY737" i="41"/>
  <c r="DZ737" i="41"/>
  <c r="DY736" i="41"/>
  <c r="DZ736" i="41" s="1"/>
  <c r="DY735" i="41"/>
  <c r="DZ735" i="41" s="1"/>
  <c r="DY734" i="41"/>
  <c r="DZ734" i="41" s="1"/>
  <c r="DY733" i="41"/>
  <c r="DZ733" i="41" s="1"/>
  <c r="DY732" i="41"/>
  <c r="DZ732" i="41"/>
  <c r="DY731" i="41"/>
  <c r="DZ731" i="41" s="1"/>
  <c r="DY730" i="41"/>
  <c r="DZ730" i="41" s="1"/>
  <c r="DY729" i="41"/>
  <c r="DZ729" i="41" s="1"/>
  <c r="DY728" i="41"/>
  <c r="DZ728" i="41" s="1"/>
  <c r="DY727" i="41"/>
  <c r="DZ727" i="41" s="1"/>
  <c r="DY726" i="41"/>
  <c r="DZ726" i="41" s="1"/>
  <c r="DY725" i="41"/>
  <c r="DZ725" i="41" s="1"/>
  <c r="DY724" i="41"/>
  <c r="DZ724" i="41"/>
  <c r="DY723" i="41"/>
  <c r="DZ723" i="41" s="1"/>
  <c r="DY722" i="41"/>
  <c r="DZ722" i="41" s="1"/>
  <c r="DY721" i="41"/>
  <c r="DZ721" i="41" s="1"/>
  <c r="DY720" i="41"/>
  <c r="DZ720" i="41" s="1"/>
  <c r="DY719" i="41"/>
  <c r="DZ719" i="41" s="1"/>
  <c r="DY718" i="41"/>
  <c r="DZ718" i="41" s="1"/>
  <c r="DY717" i="41"/>
  <c r="DZ717" i="41" s="1"/>
  <c r="DY716" i="41"/>
  <c r="DZ716" i="41" s="1"/>
  <c r="DY715" i="41"/>
  <c r="DZ715" i="41" s="1"/>
  <c r="DY714" i="41"/>
  <c r="DZ714" i="41" s="1"/>
  <c r="DY713" i="41"/>
  <c r="DZ713" i="41"/>
  <c r="DY712" i="41"/>
  <c r="DZ712" i="41" s="1"/>
  <c r="DY711" i="41"/>
  <c r="DZ711" i="41" s="1"/>
  <c r="DY710" i="41"/>
  <c r="DZ710" i="41" s="1"/>
  <c r="DY709" i="41"/>
  <c r="DZ709" i="41" s="1"/>
  <c r="DY708" i="41"/>
  <c r="DZ708" i="41" s="1"/>
  <c r="DY707" i="41"/>
  <c r="DZ707" i="41" s="1"/>
  <c r="DY706" i="41"/>
  <c r="DZ706" i="41" s="1"/>
  <c r="DY705" i="41"/>
  <c r="DZ705" i="41" s="1"/>
  <c r="DY704" i="41"/>
  <c r="DZ704" i="41" s="1"/>
  <c r="DY703" i="41"/>
  <c r="DZ703" i="41" s="1"/>
  <c r="DY702" i="41"/>
  <c r="DZ702" i="41" s="1"/>
  <c r="DY701" i="41"/>
  <c r="DZ701" i="41" s="1"/>
  <c r="DY700" i="41"/>
  <c r="DZ700" i="41" s="1"/>
  <c r="DY699" i="41"/>
  <c r="DZ699" i="41" s="1"/>
  <c r="DY698" i="41"/>
  <c r="DZ698" i="41" s="1"/>
  <c r="DY697" i="41"/>
  <c r="DZ697" i="41" s="1"/>
  <c r="DY696" i="41"/>
  <c r="DZ696" i="41" s="1"/>
  <c r="DY695" i="41"/>
  <c r="DZ695" i="41" s="1"/>
  <c r="DY694" i="41"/>
  <c r="DZ694" i="41" s="1"/>
  <c r="DY693" i="41"/>
  <c r="DZ693" i="41"/>
  <c r="DY692" i="41"/>
  <c r="DZ692" i="41" s="1"/>
  <c r="DY691" i="41"/>
  <c r="DZ691" i="41" s="1"/>
  <c r="DY690" i="41"/>
  <c r="DZ690" i="41" s="1"/>
  <c r="DY689" i="41"/>
  <c r="DZ689" i="41" s="1"/>
  <c r="DY688" i="41"/>
  <c r="DZ688" i="41" s="1"/>
  <c r="DY687" i="41"/>
  <c r="DZ687" i="41" s="1"/>
  <c r="DY686" i="41"/>
  <c r="DZ686" i="41" s="1"/>
  <c r="DY685" i="41"/>
  <c r="DZ685" i="41" s="1"/>
  <c r="DY684" i="41"/>
  <c r="DZ684" i="41" s="1"/>
  <c r="DY683" i="41"/>
  <c r="DZ683" i="41"/>
  <c r="DY682" i="41"/>
  <c r="DZ682" i="41" s="1"/>
  <c r="DY681" i="41"/>
  <c r="DZ681" i="41"/>
  <c r="DY680" i="41"/>
  <c r="DZ680" i="41" s="1"/>
  <c r="DY679" i="41"/>
  <c r="DZ679" i="41"/>
  <c r="DY678" i="41"/>
  <c r="DZ678" i="41" s="1"/>
  <c r="DY677" i="41"/>
  <c r="DZ677" i="41" s="1"/>
  <c r="DY676" i="41"/>
  <c r="DZ676" i="41" s="1"/>
  <c r="DY675" i="41"/>
  <c r="DZ675" i="41" s="1"/>
  <c r="DY674" i="41"/>
  <c r="DZ674" i="41" s="1"/>
  <c r="DY673" i="41"/>
  <c r="DZ673" i="41" s="1"/>
  <c r="DY672" i="41"/>
  <c r="DZ672" i="41" s="1"/>
  <c r="DY671" i="41"/>
  <c r="DZ671" i="41" s="1"/>
  <c r="DY670" i="41"/>
  <c r="DZ670" i="41" s="1"/>
  <c r="DY669" i="41"/>
  <c r="DZ669" i="41" s="1"/>
  <c r="DY668" i="41"/>
  <c r="DZ668" i="41" s="1"/>
  <c r="DY667" i="41"/>
  <c r="DZ667" i="41" s="1"/>
  <c r="DY666" i="41"/>
  <c r="DZ666" i="41" s="1"/>
  <c r="DY665" i="41"/>
  <c r="DZ665" i="41"/>
  <c r="DY664" i="41"/>
  <c r="DZ664" i="41" s="1"/>
  <c r="DY663" i="41"/>
  <c r="DZ663" i="41" s="1"/>
  <c r="DY662" i="41"/>
  <c r="DZ662" i="41" s="1"/>
  <c r="DY661" i="41"/>
  <c r="DZ661" i="41"/>
  <c r="DY660" i="41"/>
  <c r="DZ660" i="41"/>
  <c r="DY659" i="41"/>
  <c r="DZ659" i="41" s="1"/>
  <c r="DY658" i="41"/>
  <c r="DZ658" i="41" s="1"/>
  <c r="DY657" i="41"/>
  <c r="DZ657" i="41" s="1"/>
  <c r="DY656" i="41"/>
  <c r="DZ656" i="41" s="1"/>
  <c r="DY655" i="41"/>
  <c r="DZ655" i="41" s="1"/>
  <c r="DY654" i="41"/>
  <c r="DZ654" i="41" s="1"/>
  <c r="DY653" i="41"/>
  <c r="DZ653" i="41" s="1"/>
  <c r="DY652" i="41"/>
  <c r="DZ652" i="41" s="1"/>
  <c r="DY651" i="41"/>
  <c r="DZ651" i="41" s="1"/>
  <c r="DY650" i="41"/>
  <c r="DZ650" i="41" s="1"/>
  <c r="DY649" i="41"/>
  <c r="DZ649" i="41" s="1"/>
  <c r="DY648" i="41"/>
  <c r="DZ648" i="41" s="1"/>
  <c r="DY647" i="41"/>
  <c r="DZ647" i="41" s="1"/>
  <c r="DY646" i="41"/>
  <c r="DZ646" i="41" s="1"/>
  <c r="DY645" i="41"/>
  <c r="DZ645" i="41" s="1"/>
  <c r="DY644" i="41"/>
  <c r="DZ644" i="41" s="1"/>
  <c r="DY643" i="41"/>
  <c r="DZ643" i="41"/>
  <c r="DY642" i="41"/>
  <c r="DZ642" i="41" s="1"/>
  <c r="DY641" i="41"/>
  <c r="DZ641" i="41" s="1"/>
  <c r="DY640" i="41"/>
  <c r="DZ640" i="41" s="1"/>
  <c r="DY639" i="41"/>
  <c r="DZ639" i="41" s="1"/>
  <c r="DY638" i="41"/>
  <c r="DZ638" i="41" s="1"/>
  <c r="DY637" i="41"/>
  <c r="DZ637" i="41" s="1"/>
  <c r="DY636" i="41"/>
  <c r="DZ636" i="41" s="1"/>
  <c r="DY635" i="41"/>
  <c r="DZ635" i="41" s="1"/>
  <c r="DY634" i="41"/>
  <c r="DZ634" i="41" s="1"/>
  <c r="DY633" i="41"/>
  <c r="DZ633" i="41" s="1"/>
  <c r="DY632" i="41"/>
  <c r="DZ632" i="41" s="1"/>
  <c r="DY631" i="41"/>
  <c r="DZ631" i="41" s="1"/>
  <c r="DY630" i="41"/>
  <c r="DZ630" i="41" s="1"/>
  <c r="DY629" i="41"/>
  <c r="DZ629" i="41" s="1"/>
  <c r="DY628" i="41"/>
  <c r="DZ628" i="41" s="1"/>
  <c r="DY627" i="41"/>
  <c r="DZ627" i="41" s="1"/>
  <c r="DY626" i="41"/>
  <c r="DZ626" i="41" s="1"/>
  <c r="DY625" i="41"/>
  <c r="DZ625" i="41"/>
  <c r="DY624" i="41"/>
  <c r="DZ624" i="41" s="1"/>
  <c r="DY623" i="41"/>
  <c r="DZ623" i="41" s="1"/>
  <c r="DY622" i="41"/>
  <c r="DZ622" i="41" s="1"/>
  <c r="DY621" i="41"/>
  <c r="DZ621" i="41" s="1"/>
  <c r="DY620" i="41"/>
  <c r="DZ620" i="41" s="1"/>
  <c r="DY619" i="41"/>
  <c r="DZ619" i="41" s="1"/>
  <c r="DY618" i="41"/>
  <c r="DZ618" i="41" s="1"/>
  <c r="DY617" i="41"/>
  <c r="DZ617" i="41" s="1"/>
  <c r="DY616" i="41"/>
  <c r="DZ616" i="41" s="1"/>
  <c r="DY615" i="41"/>
  <c r="DZ615" i="41"/>
  <c r="DY614" i="41"/>
  <c r="DZ614" i="41" s="1"/>
  <c r="DY613" i="41"/>
  <c r="DZ613" i="41" s="1"/>
  <c r="DY612" i="41"/>
  <c r="DZ612" i="41" s="1"/>
  <c r="DY611" i="41"/>
  <c r="DZ611" i="41" s="1"/>
  <c r="DY610" i="41"/>
  <c r="DZ610" i="41" s="1"/>
  <c r="DY609" i="41"/>
  <c r="DZ609" i="41" s="1"/>
  <c r="DY608" i="41"/>
  <c r="DZ608" i="41" s="1"/>
  <c r="DY607" i="41"/>
  <c r="DZ607" i="41" s="1"/>
  <c r="DY606" i="41"/>
  <c r="DZ606" i="41" s="1"/>
  <c r="DY605" i="41"/>
  <c r="DZ605" i="41" s="1"/>
  <c r="DY604" i="41"/>
  <c r="DZ604" i="41" s="1"/>
  <c r="DY603" i="41"/>
  <c r="DZ603" i="41" s="1"/>
  <c r="DY602" i="41"/>
  <c r="DZ602" i="41" s="1"/>
  <c r="DY601" i="41"/>
  <c r="DZ601" i="41" s="1"/>
  <c r="DY600" i="41"/>
  <c r="DZ600" i="41" s="1"/>
  <c r="DY599" i="41"/>
  <c r="DZ599" i="41" s="1"/>
  <c r="DY598" i="41"/>
  <c r="DZ598" i="41" s="1"/>
  <c r="DY597" i="41"/>
  <c r="DZ597" i="41" s="1"/>
  <c r="DY596" i="41"/>
  <c r="DZ596" i="41" s="1"/>
  <c r="DY595" i="41"/>
  <c r="DZ595" i="41" s="1"/>
  <c r="DY594" i="41"/>
  <c r="DZ594" i="41" s="1"/>
  <c r="DY593" i="41"/>
  <c r="DZ593" i="41" s="1"/>
  <c r="DY592" i="41"/>
  <c r="DZ592" i="41" s="1"/>
  <c r="DY591" i="41"/>
  <c r="DZ591" i="41" s="1"/>
  <c r="DY590" i="41"/>
  <c r="DZ590" i="41" s="1"/>
  <c r="DY589" i="41"/>
  <c r="DZ589" i="41" s="1"/>
  <c r="DY588" i="41"/>
  <c r="DZ588" i="41" s="1"/>
  <c r="DY587" i="41"/>
  <c r="DZ587" i="41" s="1"/>
  <c r="DY586" i="41"/>
  <c r="DZ586" i="41" s="1"/>
  <c r="DY585" i="41"/>
  <c r="DZ585" i="41" s="1"/>
  <c r="DY584" i="41"/>
  <c r="DZ584" i="41" s="1"/>
  <c r="DY583" i="41"/>
  <c r="DZ583" i="41" s="1"/>
  <c r="DY582" i="41"/>
  <c r="DZ582" i="41" s="1"/>
  <c r="DY581" i="41"/>
  <c r="DZ581" i="41" s="1"/>
  <c r="DY580" i="41"/>
  <c r="DZ580" i="41" s="1"/>
  <c r="DY579" i="41"/>
  <c r="DZ579" i="41" s="1"/>
  <c r="DY578" i="41"/>
  <c r="DZ578" i="41" s="1"/>
  <c r="DY577" i="41"/>
  <c r="DZ577" i="41" s="1"/>
  <c r="DY576" i="41"/>
  <c r="DZ576" i="41" s="1"/>
  <c r="DY575" i="41"/>
  <c r="DZ575" i="41" s="1"/>
  <c r="DY574" i="41"/>
  <c r="DZ574" i="41" s="1"/>
  <c r="DY573" i="41"/>
  <c r="DZ573" i="41" s="1"/>
  <c r="DY572" i="41"/>
  <c r="DZ572" i="41" s="1"/>
  <c r="DY571" i="41"/>
  <c r="DZ571" i="41" s="1"/>
  <c r="DY570" i="41"/>
  <c r="DZ570" i="41" s="1"/>
  <c r="DY569" i="41"/>
  <c r="DZ569" i="41" s="1"/>
  <c r="DY568" i="41"/>
  <c r="DZ568" i="41" s="1"/>
  <c r="DY567" i="41"/>
  <c r="DZ567" i="41" s="1"/>
  <c r="DY566" i="41"/>
  <c r="DZ566" i="41" s="1"/>
  <c r="DY565" i="41"/>
  <c r="DZ565" i="41" s="1"/>
  <c r="DY564" i="41"/>
  <c r="DZ564" i="41" s="1"/>
  <c r="DY563" i="41"/>
  <c r="DZ563" i="41"/>
  <c r="DY562" i="41"/>
  <c r="DZ562" i="41" s="1"/>
  <c r="DY561" i="41"/>
  <c r="DZ561" i="41" s="1"/>
  <c r="DY560" i="41"/>
  <c r="DZ560" i="41" s="1"/>
  <c r="DY559" i="41"/>
  <c r="DZ559" i="41" s="1"/>
  <c r="DY558" i="41"/>
  <c r="DZ558" i="41" s="1"/>
  <c r="DY557" i="41"/>
  <c r="DZ557" i="41" s="1"/>
  <c r="DY556" i="41"/>
  <c r="DZ556" i="41" s="1"/>
  <c r="DY555" i="41"/>
  <c r="DZ555" i="41" s="1"/>
  <c r="DY554" i="41"/>
  <c r="DZ554" i="41" s="1"/>
  <c r="DY553" i="41"/>
  <c r="DZ553" i="41" s="1"/>
  <c r="DY552" i="41"/>
  <c r="DZ552" i="41" s="1"/>
  <c r="DY551" i="41"/>
  <c r="DZ551" i="41" s="1"/>
  <c r="DY550" i="41"/>
  <c r="DZ550" i="41" s="1"/>
  <c r="DY549" i="41"/>
  <c r="DZ549" i="41" s="1"/>
  <c r="DY548" i="41"/>
  <c r="DZ548" i="41" s="1"/>
  <c r="DY547" i="41"/>
  <c r="DZ547" i="41" s="1"/>
  <c r="DY546" i="41"/>
  <c r="DZ546" i="41" s="1"/>
  <c r="DY545" i="41"/>
  <c r="DZ545" i="41" s="1"/>
  <c r="DY544" i="41"/>
  <c r="DZ544" i="41" s="1"/>
  <c r="DY543" i="41"/>
  <c r="DZ543" i="41" s="1"/>
  <c r="DY542" i="41"/>
  <c r="DZ542" i="41" s="1"/>
  <c r="DY541" i="41"/>
  <c r="DZ541" i="41" s="1"/>
  <c r="DY540" i="41"/>
  <c r="DZ540" i="41" s="1"/>
  <c r="DY539" i="41"/>
  <c r="DZ539" i="41"/>
  <c r="DY538" i="41"/>
  <c r="DZ538" i="41" s="1"/>
  <c r="DY537" i="41"/>
  <c r="DZ537" i="41" s="1"/>
  <c r="DY536" i="41"/>
  <c r="DZ536" i="41" s="1"/>
  <c r="DY535" i="41"/>
  <c r="DZ535" i="41" s="1"/>
  <c r="DY534" i="41"/>
  <c r="DZ534" i="41" s="1"/>
  <c r="DY533" i="41"/>
  <c r="DZ533" i="41" s="1"/>
  <c r="DY532" i="41"/>
  <c r="DZ532" i="41" s="1"/>
  <c r="DY531" i="41"/>
  <c r="DZ531" i="41" s="1"/>
  <c r="DY530" i="41"/>
  <c r="DZ530" i="41" s="1"/>
  <c r="DY529" i="41"/>
  <c r="DZ529" i="41" s="1"/>
  <c r="DY528" i="41"/>
  <c r="DZ528" i="41" s="1"/>
  <c r="DY527" i="41"/>
  <c r="DZ527" i="41" s="1"/>
  <c r="DY526" i="41"/>
  <c r="DZ526" i="41" s="1"/>
  <c r="DY525" i="41"/>
  <c r="DZ525" i="41" s="1"/>
  <c r="DY524" i="41"/>
  <c r="DZ524" i="41" s="1"/>
  <c r="DY523" i="41"/>
  <c r="DZ523" i="41" s="1"/>
  <c r="DY522" i="41"/>
  <c r="DZ522" i="41" s="1"/>
  <c r="DY521" i="41"/>
  <c r="DZ521" i="41" s="1"/>
  <c r="DY520" i="41"/>
  <c r="DZ520" i="41" s="1"/>
  <c r="DY519" i="41"/>
  <c r="DZ519" i="41" s="1"/>
  <c r="DY518" i="41"/>
  <c r="DZ518" i="41" s="1"/>
  <c r="DY517" i="41"/>
  <c r="DZ517" i="41" s="1"/>
  <c r="DY516" i="41"/>
  <c r="DZ516" i="41" s="1"/>
  <c r="DY515" i="41"/>
  <c r="DZ515" i="41" s="1"/>
  <c r="DY514" i="41"/>
  <c r="DZ514" i="41" s="1"/>
  <c r="DY513" i="41"/>
  <c r="DZ513" i="41" s="1"/>
  <c r="DY512" i="41"/>
  <c r="DZ512" i="41" s="1"/>
  <c r="DY511" i="41"/>
  <c r="DZ511" i="41" s="1"/>
  <c r="DY510" i="41"/>
  <c r="DZ510" i="41" s="1"/>
  <c r="DY509" i="41"/>
  <c r="DZ509" i="41" s="1"/>
  <c r="DY508" i="41"/>
  <c r="DZ508" i="41"/>
  <c r="DY507" i="41"/>
  <c r="DZ507" i="41" s="1"/>
  <c r="DY506" i="41"/>
  <c r="DZ506" i="41" s="1"/>
  <c r="DY505" i="41"/>
  <c r="DZ505" i="41" s="1"/>
  <c r="DY504" i="41"/>
  <c r="DZ504" i="41" s="1"/>
  <c r="DY503" i="41"/>
  <c r="DZ503" i="41" s="1"/>
  <c r="DY502" i="41"/>
  <c r="DZ502" i="41" s="1"/>
  <c r="DY501" i="41"/>
  <c r="DZ501" i="41" s="1"/>
  <c r="DY500" i="41"/>
  <c r="DZ500" i="41" s="1"/>
  <c r="DY499" i="41"/>
  <c r="DZ499" i="41"/>
  <c r="DY498" i="41"/>
  <c r="DZ498" i="41" s="1"/>
  <c r="DY497" i="41"/>
  <c r="DZ497" i="41" s="1"/>
  <c r="DY496" i="41"/>
  <c r="DZ496" i="41" s="1"/>
  <c r="DY495" i="41"/>
  <c r="DZ495" i="41" s="1"/>
  <c r="DY494" i="41"/>
  <c r="DZ494" i="41" s="1"/>
  <c r="DY493" i="41"/>
  <c r="DZ493" i="41" s="1"/>
  <c r="DY492" i="41"/>
  <c r="DZ492" i="41" s="1"/>
  <c r="DY491" i="41"/>
  <c r="DZ491" i="41" s="1"/>
  <c r="DY490" i="41"/>
  <c r="DZ490" i="41" s="1"/>
  <c r="DY489" i="41"/>
  <c r="DZ489" i="41" s="1"/>
  <c r="DY488" i="41"/>
  <c r="DZ488" i="41" s="1"/>
  <c r="DY487" i="41"/>
  <c r="DZ487" i="41" s="1"/>
  <c r="DY486" i="41"/>
  <c r="DZ486" i="41" s="1"/>
  <c r="DY485" i="41"/>
  <c r="DZ485" i="41" s="1"/>
  <c r="DY484" i="41"/>
  <c r="DZ484" i="41" s="1"/>
  <c r="DY483" i="41"/>
  <c r="DZ483" i="41" s="1"/>
  <c r="DY482" i="41"/>
  <c r="DZ482" i="41" s="1"/>
  <c r="DY481" i="41"/>
  <c r="DZ481" i="41" s="1"/>
  <c r="DY480" i="41"/>
  <c r="DZ480" i="41" s="1"/>
  <c r="DY479" i="41"/>
  <c r="DZ479" i="41" s="1"/>
  <c r="DY478" i="41"/>
  <c r="DZ478" i="41" s="1"/>
  <c r="DY477" i="41"/>
  <c r="DZ477" i="41" s="1"/>
  <c r="DY476" i="41"/>
  <c r="DZ476" i="41" s="1"/>
  <c r="DY475" i="41"/>
  <c r="DZ475" i="41"/>
  <c r="DY474" i="41"/>
  <c r="DZ474" i="41" s="1"/>
  <c r="DY473" i="41"/>
  <c r="DZ473" i="41" s="1"/>
  <c r="DY472" i="41"/>
  <c r="DZ472" i="41" s="1"/>
  <c r="DY471" i="41"/>
  <c r="DZ471" i="41" s="1"/>
  <c r="DY470" i="41"/>
  <c r="DZ470" i="41" s="1"/>
  <c r="DY469" i="41"/>
  <c r="DZ469" i="41" s="1"/>
  <c r="DY468" i="41"/>
  <c r="DZ468" i="41" s="1"/>
  <c r="DY467" i="41"/>
  <c r="DZ467" i="41" s="1"/>
  <c r="DY466" i="41"/>
  <c r="DZ466" i="41" s="1"/>
  <c r="DY465" i="41"/>
  <c r="DZ465" i="41" s="1"/>
  <c r="DY464" i="41"/>
  <c r="DZ464" i="41" s="1"/>
  <c r="DY463" i="41"/>
  <c r="DZ463" i="41" s="1"/>
  <c r="DY462" i="41"/>
  <c r="DZ462" i="41" s="1"/>
  <c r="DY461" i="41"/>
  <c r="DZ461" i="41" s="1"/>
  <c r="DY460" i="41"/>
  <c r="DZ460" i="41" s="1"/>
  <c r="DY459" i="41"/>
  <c r="DZ459" i="41" s="1"/>
  <c r="DY458" i="41"/>
  <c r="DZ458" i="41" s="1"/>
  <c r="DY457" i="41"/>
  <c r="DZ457" i="41"/>
  <c r="DY456" i="41"/>
  <c r="DZ456" i="41" s="1"/>
  <c r="DY455" i="41"/>
  <c r="DZ455" i="41" s="1"/>
  <c r="DY454" i="41"/>
  <c r="DZ454" i="41" s="1"/>
  <c r="DY453" i="41"/>
  <c r="DZ453" i="41"/>
  <c r="DY452" i="41"/>
  <c r="DZ452" i="41" s="1"/>
  <c r="DY451" i="41"/>
  <c r="DZ451" i="41" s="1"/>
  <c r="DY450" i="41"/>
  <c r="DZ450" i="41" s="1"/>
  <c r="DY449" i="41"/>
  <c r="DZ449" i="41" s="1"/>
  <c r="DY448" i="41"/>
  <c r="DZ448" i="41" s="1"/>
  <c r="DY447" i="41"/>
  <c r="DZ447" i="41" s="1"/>
  <c r="DY446" i="41"/>
  <c r="DZ446" i="41" s="1"/>
  <c r="DY445" i="41"/>
  <c r="DZ445" i="41" s="1"/>
  <c r="DY444" i="41"/>
  <c r="DZ444" i="41" s="1"/>
  <c r="DY443" i="41"/>
  <c r="DZ443" i="41"/>
  <c r="DY442" i="41"/>
  <c r="DZ442" i="41" s="1"/>
  <c r="DY441" i="41"/>
  <c r="DZ441" i="41" s="1"/>
  <c r="DY440" i="41"/>
  <c r="DZ440" i="41" s="1"/>
  <c r="DY439" i="41"/>
  <c r="DZ439" i="41" s="1"/>
  <c r="DY438" i="41"/>
  <c r="DZ438" i="41" s="1"/>
  <c r="DY437" i="41"/>
  <c r="DZ437" i="41" s="1"/>
  <c r="DY436" i="41"/>
  <c r="DZ436" i="41" s="1"/>
  <c r="DY435" i="41"/>
  <c r="DZ435" i="41" s="1"/>
  <c r="DY434" i="41"/>
  <c r="DZ434" i="41" s="1"/>
  <c r="DY433" i="41"/>
  <c r="DZ433" i="41" s="1"/>
  <c r="DY432" i="41"/>
  <c r="DZ432" i="41" s="1"/>
  <c r="DY431" i="41"/>
  <c r="DZ431" i="41" s="1"/>
  <c r="DY430" i="41"/>
  <c r="DZ430" i="41" s="1"/>
  <c r="DY429" i="41"/>
  <c r="DZ429" i="41" s="1"/>
  <c r="DY428" i="41"/>
  <c r="DZ428" i="41" s="1"/>
  <c r="DY427" i="41"/>
  <c r="DZ427" i="41" s="1"/>
  <c r="DY426" i="41"/>
  <c r="DZ426" i="41" s="1"/>
  <c r="DY425" i="41"/>
  <c r="DZ425" i="41" s="1"/>
  <c r="DY424" i="41"/>
  <c r="DZ424" i="41" s="1"/>
  <c r="DY423" i="41"/>
  <c r="DZ423" i="41" s="1"/>
  <c r="DY422" i="41"/>
  <c r="DZ422" i="41" s="1"/>
  <c r="DY421" i="41"/>
  <c r="DZ421" i="41" s="1"/>
  <c r="DY420" i="41"/>
  <c r="DZ420" i="41" s="1"/>
  <c r="DY419" i="41"/>
  <c r="DZ419" i="41" s="1"/>
  <c r="DY418" i="41"/>
  <c r="DZ418" i="41" s="1"/>
  <c r="DY417" i="41"/>
  <c r="DZ417" i="41" s="1"/>
  <c r="DY416" i="41"/>
  <c r="DZ416" i="41" s="1"/>
  <c r="DY415" i="41"/>
  <c r="DZ415" i="41" s="1"/>
  <c r="DY414" i="41"/>
  <c r="DZ414" i="41" s="1"/>
  <c r="DY413" i="41"/>
  <c r="DZ413" i="41" s="1"/>
  <c r="DY412" i="41"/>
  <c r="DZ412" i="41" s="1"/>
  <c r="DY411" i="41"/>
  <c r="DZ411" i="41" s="1"/>
  <c r="DY410" i="41"/>
  <c r="DZ410" i="41" s="1"/>
  <c r="DY409" i="41"/>
  <c r="DZ409" i="41" s="1"/>
  <c r="DY408" i="41"/>
  <c r="DZ408" i="41" s="1"/>
  <c r="DY407" i="41"/>
  <c r="DZ407" i="41" s="1"/>
  <c r="DY406" i="41"/>
  <c r="DZ406" i="41" s="1"/>
  <c r="DY405" i="41"/>
  <c r="DZ405" i="41" s="1"/>
  <c r="DY404" i="41"/>
  <c r="DZ404" i="41" s="1"/>
  <c r="DY403" i="41"/>
  <c r="DZ403" i="41" s="1"/>
  <c r="DY402" i="41"/>
  <c r="DZ402" i="41" s="1"/>
  <c r="DY401" i="41"/>
  <c r="DZ401" i="41" s="1"/>
  <c r="DY400" i="41"/>
  <c r="DZ400" i="41" s="1"/>
  <c r="DY399" i="41"/>
  <c r="DZ399" i="41" s="1"/>
  <c r="DY398" i="41"/>
  <c r="DZ398" i="41" s="1"/>
  <c r="DY397" i="41"/>
  <c r="DZ397" i="41" s="1"/>
  <c r="DY396" i="41"/>
  <c r="DZ396" i="41" s="1"/>
  <c r="DY395" i="41"/>
  <c r="DZ395" i="41" s="1"/>
  <c r="DY394" i="41"/>
  <c r="DZ394" i="41" s="1"/>
  <c r="DY393" i="41"/>
  <c r="DZ393" i="41" s="1"/>
  <c r="DY392" i="41"/>
  <c r="DZ392" i="41" s="1"/>
  <c r="DY391" i="41"/>
  <c r="DZ391" i="41" s="1"/>
  <c r="DY390" i="41"/>
  <c r="DZ390" i="41" s="1"/>
  <c r="DY389" i="41"/>
  <c r="DZ389" i="41" s="1"/>
  <c r="DY388" i="41"/>
  <c r="DZ388" i="41" s="1"/>
  <c r="DY387" i="41"/>
  <c r="DZ387" i="41" s="1"/>
  <c r="DY386" i="41"/>
  <c r="DZ386" i="41" s="1"/>
  <c r="DY385" i="41"/>
  <c r="DZ385" i="41" s="1"/>
  <c r="DY384" i="41"/>
  <c r="DZ384" i="41" s="1"/>
  <c r="DY383" i="41"/>
  <c r="DZ383" i="41" s="1"/>
  <c r="DY382" i="41"/>
  <c r="DZ382" i="41" s="1"/>
  <c r="DY381" i="41"/>
  <c r="DZ381" i="41" s="1"/>
  <c r="DY380" i="41"/>
  <c r="DZ380" i="41" s="1"/>
  <c r="DY379" i="41"/>
  <c r="DZ379" i="41" s="1"/>
  <c r="DY378" i="41"/>
  <c r="DZ378" i="41" s="1"/>
  <c r="DY377" i="41"/>
  <c r="DZ377" i="41" s="1"/>
  <c r="DY376" i="41"/>
  <c r="DZ376" i="41" s="1"/>
  <c r="DY375" i="41"/>
  <c r="DZ375" i="41" s="1"/>
  <c r="DY374" i="41"/>
  <c r="DZ374" i="41"/>
  <c r="DY373" i="41"/>
  <c r="DZ373" i="41" s="1"/>
  <c r="DY372" i="41"/>
  <c r="DZ372" i="41" s="1"/>
  <c r="DY371" i="41"/>
  <c r="DZ371" i="41" s="1"/>
  <c r="DY370" i="41"/>
  <c r="DZ370" i="41" s="1"/>
  <c r="DY369" i="41"/>
  <c r="DZ369" i="41" s="1"/>
  <c r="DY368" i="41"/>
  <c r="DZ368" i="41" s="1"/>
  <c r="DY367" i="41"/>
  <c r="DZ367" i="41" s="1"/>
  <c r="DY366" i="41"/>
  <c r="DZ366" i="41" s="1"/>
  <c r="DY365" i="41"/>
  <c r="DZ365" i="41" s="1"/>
  <c r="DY364" i="41"/>
  <c r="DZ364" i="41" s="1"/>
  <c r="DY363" i="41"/>
  <c r="DZ363" i="41" s="1"/>
  <c r="DY362" i="41"/>
  <c r="DZ362" i="41" s="1"/>
  <c r="DY361" i="41"/>
  <c r="DZ361" i="41" s="1"/>
  <c r="DY360" i="41"/>
  <c r="DZ360" i="41" s="1"/>
  <c r="DY359" i="41"/>
  <c r="DZ359" i="41" s="1"/>
  <c r="DY358" i="41"/>
  <c r="DZ358" i="41" s="1"/>
  <c r="DY357" i="41"/>
  <c r="DZ357" i="41" s="1"/>
  <c r="DY356" i="41"/>
  <c r="DZ356" i="41" s="1"/>
  <c r="DY355" i="41"/>
  <c r="DZ355" i="41" s="1"/>
  <c r="DY354" i="41"/>
  <c r="DZ354" i="41" s="1"/>
  <c r="DY353" i="41"/>
  <c r="DZ353" i="41" s="1"/>
  <c r="DY352" i="41"/>
  <c r="DZ352" i="41" s="1"/>
  <c r="DY351" i="41"/>
  <c r="DZ351" i="41" s="1"/>
  <c r="DY350" i="41"/>
  <c r="DZ350" i="41" s="1"/>
  <c r="DY349" i="41"/>
  <c r="DZ349" i="41" s="1"/>
  <c r="DY348" i="41"/>
  <c r="DZ348" i="41" s="1"/>
  <c r="DY347" i="41"/>
  <c r="DZ347" i="41" s="1"/>
  <c r="DY346" i="41"/>
  <c r="DZ346" i="41" s="1"/>
  <c r="DY345" i="41"/>
  <c r="DZ345" i="41" s="1"/>
  <c r="DY344" i="41"/>
  <c r="DZ344" i="41" s="1"/>
  <c r="DY343" i="41"/>
  <c r="DZ343" i="41" s="1"/>
  <c r="DY342" i="41"/>
  <c r="DZ342" i="41" s="1"/>
  <c r="DY341" i="41"/>
  <c r="DZ341" i="41" s="1"/>
  <c r="DY340" i="41"/>
  <c r="DZ340" i="41" s="1"/>
  <c r="DY339" i="41"/>
  <c r="DZ339" i="41" s="1"/>
  <c r="DY338" i="41"/>
  <c r="DZ338" i="41" s="1"/>
  <c r="DY337" i="41"/>
  <c r="DZ337" i="41" s="1"/>
  <c r="DY336" i="41"/>
  <c r="DZ336" i="41" s="1"/>
  <c r="DY335" i="41"/>
  <c r="DZ335" i="41" s="1"/>
  <c r="DY334" i="41"/>
  <c r="DZ334" i="41" s="1"/>
  <c r="DY333" i="41"/>
  <c r="DZ333" i="41" s="1"/>
  <c r="DY332" i="41"/>
  <c r="DZ332" i="41" s="1"/>
  <c r="DY331" i="41"/>
  <c r="DZ331" i="41" s="1"/>
  <c r="DY330" i="41"/>
  <c r="DZ330" i="41" s="1"/>
  <c r="DY329" i="41"/>
  <c r="DZ329" i="41" s="1"/>
  <c r="DY328" i="41"/>
  <c r="DZ328" i="41" s="1"/>
  <c r="DY327" i="41"/>
  <c r="DZ327" i="41" s="1"/>
  <c r="DY326" i="41"/>
  <c r="DZ326" i="41" s="1"/>
  <c r="DY325" i="41"/>
  <c r="DZ325" i="41" s="1"/>
  <c r="DY324" i="41"/>
  <c r="DZ324" i="41" s="1"/>
  <c r="DY323" i="41"/>
  <c r="DZ323" i="41" s="1"/>
  <c r="DY322" i="41"/>
  <c r="DZ322" i="41" s="1"/>
  <c r="DY321" i="41"/>
  <c r="DZ321" i="41" s="1"/>
  <c r="DY320" i="41"/>
  <c r="DZ320" i="41" s="1"/>
  <c r="DY319" i="41"/>
  <c r="DZ319" i="41" s="1"/>
  <c r="DY318" i="41"/>
  <c r="DZ318" i="41" s="1"/>
  <c r="DY317" i="41"/>
  <c r="DZ317" i="41" s="1"/>
  <c r="DY316" i="41"/>
  <c r="DZ316" i="41" s="1"/>
  <c r="DY315" i="41"/>
  <c r="DZ315" i="41" s="1"/>
  <c r="DY314" i="41"/>
  <c r="DZ314" i="41" s="1"/>
  <c r="DY313" i="41"/>
  <c r="DZ313" i="41" s="1"/>
  <c r="DY312" i="41"/>
  <c r="DZ312" i="41" s="1"/>
  <c r="DY311" i="41"/>
  <c r="DZ311" i="41" s="1"/>
  <c r="DY310" i="41"/>
  <c r="DZ310" i="41" s="1"/>
  <c r="DY309" i="41"/>
  <c r="DZ309" i="41" s="1"/>
  <c r="DY308" i="41"/>
  <c r="DZ308" i="41" s="1"/>
  <c r="DY307" i="41"/>
  <c r="DZ307" i="41" s="1"/>
  <c r="DY306" i="41"/>
  <c r="DZ306" i="41" s="1"/>
  <c r="DY305" i="41"/>
  <c r="DZ305" i="41" s="1"/>
  <c r="DY304" i="41"/>
  <c r="DZ304" i="41" s="1"/>
  <c r="DY303" i="41"/>
  <c r="DZ303" i="41" s="1"/>
  <c r="DY302" i="41"/>
  <c r="DZ302" i="41" s="1"/>
  <c r="DY301" i="41"/>
  <c r="DZ301" i="41" s="1"/>
  <c r="DY300" i="41"/>
  <c r="DZ300" i="41" s="1"/>
  <c r="DY299" i="41"/>
  <c r="DZ299" i="41" s="1"/>
  <c r="DY298" i="41"/>
  <c r="DZ298" i="41" s="1"/>
  <c r="DY297" i="41"/>
  <c r="DZ297" i="41" s="1"/>
  <c r="DY296" i="41"/>
  <c r="DZ296" i="41" s="1"/>
  <c r="DY295" i="41"/>
  <c r="DZ295" i="41" s="1"/>
  <c r="DY294" i="41"/>
  <c r="DZ294" i="41"/>
  <c r="DY293" i="41"/>
  <c r="DZ293" i="41" s="1"/>
  <c r="DY292" i="41"/>
  <c r="DZ292" i="41" s="1"/>
  <c r="DY291" i="41"/>
  <c r="DZ291" i="41" s="1"/>
  <c r="DY290" i="41"/>
  <c r="DZ290" i="41" s="1"/>
  <c r="DY289" i="41"/>
  <c r="DZ289" i="41" s="1"/>
  <c r="DY288" i="41"/>
  <c r="DZ288" i="41" s="1"/>
  <c r="DY287" i="41"/>
  <c r="DZ287" i="41" s="1"/>
  <c r="DY286" i="41"/>
  <c r="DZ286" i="41" s="1"/>
  <c r="DY285" i="41"/>
  <c r="DZ285" i="41" s="1"/>
  <c r="DY284" i="41"/>
  <c r="DZ284" i="41" s="1"/>
  <c r="DY283" i="41"/>
  <c r="DZ283" i="41" s="1"/>
  <c r="DY282" i="41"/>
  <c r="DZ282" i="41" s="1"/>
  <c r="DY281" i="41"/>
  <c r="DZ281" i="41" s="1"/>
  <c r="DY280" i="41"/>
  <c r="DZ280" i="41" s="1"/>
  <c r="DY279" i="41"/>
  <c r="DZ279" i="41" s="1"/>
  <c r="DY278" i="41"/>
  <c r="DZ278" i="41" s="1"/>
  <c r="DY277" i="41"/>
  <c r="DZ277" i="41" s="1"/>
  <c r="DY276" i="41"/>
  <c r="DZ276" i="41" s="1"/>
  <c r="DY275" i="41"/>
  <c r="DZ275" i="41" s="1"/>
  <c r="DY274" i="41"/>
  <c r="DZ274" i="41" s="1"/>
  <c r="DY273" i="41"/>
  <c r="DZ273" i="41" s="1"/>
  <c r="DY272" i="41"/>
  <c r="DZ272" i="41" s="1"/>
  <c r="DY271" i="41"/>
  <c r="DZ271" i="41" s="1"/>
  <c r="DY270" i="41"/>
  <c r="DZ270" i="41" s="1"/>
  <c r="DY269" i="41"/>
  <c r="DZ269" i="41" s="1"/>
  <c r="DY268" i="41"/>
  <c r="DZ268" i="41" s="1"/>
  <c r="DY267" i="41"/>
  <c r="DZ267" i="41" s="1"/>
  <c r="DY266" i="41"/>
  <c r="DZ266" i="41" s="1"/>
  <c r="DY265" i="41"/>
  <c r="DZ265" i="41" s="1"/>
  <c r="DY264" i="41"/>
  <c r="DZ264" i="41" s="1"/>
  <c r="DY263" i="41"/>
  <c r="DZ263" i="41" s="1"/>
  <c r="DY262" i="41"/>
  <c r="DZ262" i="41"/>
  <c r="DY261" i="41"/>
  <c r="DZ261" i="41" s="1"/>
  <c r="DY260" i="41"/>
  <c r="DZ260" i="41" s="1"/>
  <c r="DY259" i="41"/>
  <c r="DZ259" i="41" s="1"/>
  <c r="DY258" i="41"/>
  <c r="DZ258" i="41" s="1"/>
  <c r="DY257" i="41"/>
  <c r="DZ257" i="41" s="1"/>
  <c r="DY256" i="41"/>
  <c r="DZ256" i="41" s="1"/>
  <c r="DY255" i="41"/>
  <c r="DZ255" i="41" s="1"/>
  <c r="DY254" i="41"/>
  <c r="DZ254" i="41" s="1"/>
  <c r="DY253" i="41"/>
  <c r="DZ253" i="41" s="1"/>
  <c r="DY252" i="41"/>
  <c r="DZ252" i="41" s="1"/>
  <c r="DY251" i="41"/>
  <c r="DZ251" i="41" s="1"/>
  <c r="DY250" i="41"/>
  <c r="DZ250" i="41" s="1"/>
  <c r="DY249" i="41"/>
  <c r="DZ249" i="41" s="1"/>
  <c r="DZ248" i="41"/>
  <c r="DY248" i="41"/>
  <c r="DY247" i="41"/>
  <c r="DZ247" i="41" s="1"/>
  <c r="DY246" i="41"/>
  <c r="DZ246" i="41" s="1"/>
  <c r="DY245" i="41"/>
  <c r="DZ245" i="41" s="1"/>
  <c r="DY244" i="41"/>
  <c r="DZ244" i="41" s="1"/>
  <c r="DY243" i="41"/>
  <c r="DZ243" i="41" s="1"/>
  <c r="DY242" i="41"/>
  <c r="DZ242" i="41" s="1"/>
  <c r="DY241" i="41"/>
  <c r="DZ241" i="41" s="1"/>
  <c r="DY240" i="41"/>
  <c r="DZ240" i="41" s="1"/>
  <c r="DY239" i="41"/>
  <c r="DZ239" i="41" s="1"/>
  <c r="DY238" i="41"/>
  <c r="DZ238" i="41" s="1"/>
  <c r="DY237" i="41"/>
  <c r="DZ237" i="41" s="1"/>
  <c r="DY236" i="41"/>
  <c r="DZ236" i="41" s="1"/>
  <c r="DY235" i="41"/>
  <c r="DZ235" i="41" s="1"/>
  <c r="DY234" i="41"/>
  <c r="DZ234" i="41" s="1"/>
  <c r="DY233" i="41"/>
  <c r="DZ233" i="41" s="1"/>
  <c r="DY232" i="41"/>
  <c r="DZ232" i="41" s="1"/>
  <c r="DY231" i="41"/>
  <c r="DZ231" i="41" s="1"/>
  <c r="DY230" i="41"/>
  <c r="DZ230" i="41" s="1"/>
  <c r="DY229" i="41"/>
  <c r="DZ229" i="41" s="1"/>
  <c r="DY228" i="41"/>
  <c r="DZ228" i="41" s="1"/>
  <c r="DY227" i="41"/>
  <c r="DZ227" i="41" s="1"/>
  <c r="DY226" i="41"/>
  <c r="DZ226" i="41" s="1"/>
  <c r="DY225" i="41"/>
  <c r="DZ225" i="41" s="1"/>
  <c r="DY224" i="41"/>
  <c r="DZ224" i="41" s="1"/>
  <c r="DY223" i="41"/>
  <c r="DZ223" i="41" s="1"/>
  <c r="DY222" i="41"/>
  <c r="DZ222" i="41"/>
  <c r="DY221" i="41"/>
  <c r="DZ221" i="41" s="1"/>
  <c r="DY220" i="41"/>
  <c r="DZ220" i="41" s="1"/>
  <c r="DY219" i="41"/>
  <c r="DZ219" i="41" s="1"/>
  <c r="DY218" i="41"/>
  <c r="DZ218" i="41" s="1"/>
  <c r="DY217" i="41"/>
  <c r="DZ217" i="41" s="1"/>
  <c r="DY216" i="41"/>
  <c r="DZ216" i="41" s="1"/>
  <c r="DY215" i="41"/>
  <c r="DZ215" i="41" s="1"/>
  <c r="DY214" i="41"/>
  <c r="DZ214" i="41" s="1"/>
  <c r="DY213" i="41"/>
  <c r="DZ213" i="41" s="1"/>
  <c r="DY212" i="41"/>
  <c r="DZ212" i="41" s="1"/>
  <c r="DY211" i="41"/>
  <c r="DZ211" i="41" s="1"/>
  <c r="DY210" i="41"/>
  <c r="DZ210" i="41" s="1"/>
  <c r="DY209" i="41"/>
  <c r="DZ209" i="41" s="1"/>
  <c r="DY208" i="41"/>
  <c r="DZ208" i="41" s="1"/>
  <c r="DY207" i="41"/>
  <c r="DZ207" i="41" s="1"/>
  <c r="DY206" i="41"/>
  <c r="DZ206" i="41" s="1"/>
  <c r="DY205" i="41"/>
  <c r="DZ205" i="41" s="1"/>
  <c r="DY204" i="41"/>
  <c r="DZ204" i="41" s="1"/>
  <c r="DY203" i="41"/>
  <c r="DZ203" i="41" s="1"/>
  <c r="DY202" i="41"/>
  <c r="DZ202" i="41" s="1"/>
  <c r="DY201" i="41"/>
  <c r="DZ201" i="41" s="1"/>
  <c r="DY200" i="41"/>
  <c r="DZ200" i="41" s="1"/>
  <c r="DY199" i="41"/>
  <c r="DZ199" i="41" s="1"/>
  <c r="DY198" i="41"/>
  <c r="DZ198" i="41" s="1"/>
  <c r="DY197" i="41"/>
  <c r="DZ197" i="41" s="1"/>
  <c r="DY196" i="41"/>
  <c r="DZ196" i="41" s="1"/>
  <c r="DY195" i="41"/>
  <c r="DZ195" i="41" s="1"/>
  <c r="DY194" i="41"/>
  <c r="DZ194" i="41" s="1"/>
  <c r="DY193" i="41"/>
  <c r="DZ193" i="41" s="1"/>
  <c r="DY192" i="41"/>
  <c r="DZ192" i="41" s="1"/>
  <c r="DZ191" i="41"/>
  <c r="DY191" i="41"/>
  <c r="DY190" i="41"/>
  <c r="DZ190" i="41"/>
  <c r="DY189" i="41"/>
  <c r="DZ189" i="41" s="1"/>
  <c r="DY188" i="41"/>
  <c r="DZ188" i="41" s="1"/>
  <c r="DY187" i="41"/>
  <c r="DZ187" i="41" s="1"/>
  <c r="DY186" i="41"/>
  <c r="DZ186" i="41" s="1"/>
  <c r="DY185" i="41"/>
  <c r="DZ185" i="41" s="1"/>
  <c r="DY184" i="41"/>
  <c r="DZ184" i="41" s="1"/>
  <c r="DY183" i="41"/>
  <c r="DZ183" i="41" s="1"/>
  <c r="DY182" i="41"/>
  <c r="DZ182" i="41"/>
  <c r="DY181" i="41"/>
  <c r="DZ181" i="41" s="1"/>
  <c r="DY180" i="41"/>
  <c r="DZ180" i="41" s="1"/>
  <c r="DY179" i="41"/>
  <c r="DZ179" i="41" s="1"/>
  <c r="DY178" i="41"/>
  <c r="DZ178" i="41" s="1"/>
  <c r="DY177" i="41"/>
  <c r="DZ177" i="41" s="1"/>
  <c r="DY176" i="41"/>
  <c r="DZ176" i="41" s="1"/>
  <c r="DY175" i="41"/>
  <c r="DZ175" i="41" s="1"/>
  <c r="DY174" i="41"/>
  <c r="DZ174" i="41" s="1"/>
  <c r="DY173" i="41"/>
  <c r="DZ173" i="41" s="1"/>
  <c r="DY172" i="41"/>
  <c r="DZ172" i="41" s="1"/>
  <c r="DY171" i="41"/>
  <c r="DZ171" i="41" s="1"/>
  <c r="DY170" i="41"/>
  <c r="DZ170" i="41" s="1"/>
  <c r="DY169" i="41"/>
  <c r="DZ169" i="41" s="1"/>
  <c r="DY168" i="41"/>
  <c r="DZ168" i="41" s="1"/>
  <c r="DY167" i="41"/>
  <c r="DZ167" i="41" s="1"/>
  <c r="DY166" i="41"/>
  <c r="DZ166" i="41"/>
  <c r="DY165" i="41"/>
  <c r="DZ165" i="41" s="1"/>
  <c r="DY164" i="41"/>
  <c r="DZ164" i="41" s="1"/>
  <c r="DY163" i="41"/>
  <c r="DZ163" i="41" s="1"/>
  <c r="DY162" i="41"/>
  <c r="DZ162" i="41" s="1"/>
  <c r="DY161" i="41"/>
  <c r="DZ161" i="41" s="1"/>
  <c r="DY160" i="41"/>
  <c r="DZ160" i="41" s="1"/>
  <c r="DY159" i="41"/>
  <c r="DZ159" i="41" s="1"/>
  <c r="DY158" i="41"/>
  <c r="DZ158" i="41" s="1"/>
  <c r="DY157" i="41"/>
  <c r="DZ157" i="41" s="1"/>
  <c r="DY156" i="41"/>
  <c r="DZ156" i="41" s="1"/>
  <c r="DY155" i="41"/>
  <c r="DZ155" i="41" s="1"/>
  <c r="DY154" i="41"/>
  <c r="DZ154" i="41" s="1"/>
  <c r="DY153" i="41"/>
  <c r="DZ153" i="41" s="1"/>
  <c r="DY152" i="41"/>
  <c r="DZ152" i="41" s="1"/>
  <c r="DY151" i="41"/>
  <c r="DZ151" i="41" s="1"/>
  <c r="DY150" i="41"/>
  <c r="DZ150" i="41"/>
  <c r="DY149" i="41"/>
  <c r="DZ149" i="41" s="1"/>
  <c r="DY148" i="41"/>
  <c r="DZ148" i="41" s="1"/>
  <c r="DY147" i="41"/>
  <c r="DZ147" i="41" s="1"/>
  <c r="DY146" i="41"/>
  <c r="DZ146" i="41" s="1"/>
  <c r="DY145" i="41"/>
  <c r="DZ145" i="41" s="1"/>
  <c r="DY144" i="41"/>
  <c r="DZ144" i="41" s="1"/>
  <c r="DY143" i="41"/>
  <c r="DZ143" i="41" s="1"/>
  <c r="DY142" i="41"/>
  <c r="DZ142" i="41" s="1"/>
  <c r="DY141" i="41"/>
  <c r="DZ141" i="41" s="1"/>
  <c r="DZ140" i="41"/>
  <c r="DY140" i="41"/>
  <c r="DY139" i="41"/>
  <c r="DZ139" i="41" s="1"/>
  <c r="DY138" i="41"/>
  <c r="DZ138" i="41" s="1"/>
  <c r="DY137" i="41"/>
  <c r="DZ137" i="41" s="1"/>
  <c r="DY136" i="41"/>
  <c r="DZ136" i="41" s="1"/>
  <c r="DY135" i="41"/>
  <c r="DZ135" i="41" s="1"/>
  <c r="DY134" i="41"/>
  <c r="DZ134" i="41" s="1"/>
  <c r="DY133" i="41"/>
  <c r="DZ133" i="41" s="1"/>
  <c r="DY132" i="41"/>
  <c r="DZ132" i="41" s="1"/>
  <c r="DY131" i="41"/>
  <c r="DZ131" i="41" s="1"/>
  <c r="DY130" i="41"/>
  <c r="DZ130" i="41" s="1"/>
  <c r="DY129" i="41"/>
  <c r="DZ129" i="41" s="1"/>
  <c r="DY128" i="41"/>
  <c r="DZ128" i="41" s="1"/>
  <c r="DY127" i="41"/>
  <c r="DZ127" i="41" s="1"/>
  <c r="DY126" i="41"/>
  <c r="DZ126" i="41" s="1"/>
  <c r="DY125" i="41"/>
  <c r="DZ125" i="41" s="1"/>
  <c r="DY124" i="41"/>
  <c r="DZ124" i="41" s="1"/>
  <c r="DY123" i="41"/>
  <c r="DZ123" i="41" s="1"/>
  <c r="DY122" i="41"/>
  <c r="DZ122" i="41" s="1"/>
  <c r="DY121" i="41"/>
  <c r="DZ121" i="41" s="1"/>
  <c r="DY120" i="41"/>
  <c r="DZ120" i="41" s="1"/>
  <c r="DY119" i="41"/>
  <c r="DZ119" i="41" s="1"/>
  <c r="DY118" i="41"/>
  <c r="DZ118" i="41" s="1"/>
  <c r="DY117" i="41"/>
  <c r="DZ117" i="41" s="1"/>
  <c r="DY116" i="41"/>
  <c r="DZ116" i="41" s="1"/>
  <c r="DY115" i="41"/>
  <c r="DZ115" i="41" s="1"/>
  <c r="DY114" i="41"/>
  <c r="DZ114" i="41" s="1"/>
  <c r="DY113" i="41"/>
  <c r="DZ113" i="41" s="1"/>
  <c r="DY112" i="41"/>
  <c r="DZ112" i="41" s="1"/>
  <c r="DY111" i="41"/>
  <c r="DZ111" i="41" s="1"/>
  <c r="DY110" i="41"/>
  <c r="DZ110" i="41" s="1"/>
  <c r="DY109" i="41"/>
  <c r="DZ109" i="41" s="1"/>
  <c r="DY108" i="41"/>
  <c r="DZ108" i="41" s="1"/>
  <c r="DY107" i="41"/>
  <c r="DZ107" i="41" s="1"/>
  <c r="DY106" i="41"/>
  <c r="DZ106" i="41" s="1"/>
  <c r="DY105" i="41"/>
  <c r="DZ105" i="41" s="1"/>
  <c r="DY104" i="41"/>
  <c r="DZ104" i="41" s="1"/>
  <c r="DY103" i="41"/>
  <c r="DZ103" i="41" s="1"/>
  <c r="DY102" i="41"/>
  <c r="DZ102" i="41" s="1"/>
  <c r="DY101" i="41"/>
  <c r="DZ101" i="41" s="1"/>
  <c r="DY100" i="41"/>
  <c r="DZ100" i="41" s="1"/>
  <c r="DY99" i="41"/>
  <c r="DZ99" i="41" s="1"/>
  <c r="DY98" i="41"/>
  <c r="DZ98" i="41" s="1"/>
  <c r="DY97" i="41"/>
  <c r="DZ97" i="41" s="1"/>
  <c r="DY96" i="41"/>
  <c r="DZ96" i="41" s="1"/>
  <c r="DY95" i="41"/>
  <c r="DZ95" i="41" s="1"/>
  <c r="DY94" i="41"/>
  <c r="DZ94" i="41" s="1"/>
  <c r="DY93" i="41"/>
  <c r="DZ93" i="41" s="1"/>
  <c r="DY92" i="41"/>
  <c r="DZ92" i="41" s="1"/>
  <c r="DY91" i="41"/>
  <c r="DZ91" i="41" s="1"/>
  <c r="DY90" i="41"/>
  <c r="DZ90" i="41" s="1"/>
  <c r="DY89" i="41"/>
  <c r="DZ89" i="41" s="1"/>
  <c r="DY88" i="41"/>
  <c r="DZ88" i="41" s="1"/>
  <c r="DY87" i="41"/>
  <c r="DZ87" i="41" s="1"/>
  <c r="DY86" i="41"/>
  <c r="DZ86" i="41" s="1"/>
  <c r="DY85" i="41"/>
  <c r="DZ85" i="41" s="1"/>
  <c r="DY84" i="41"/>
  <c r="DZ84" i="41" s="1"/>
  <c r="DY83" i="41"/>
  <c r="DZ83" i="41" s="1"/>
  <c r="DY82" i="41"/>
  <c r="DZ82" i="41" s="1"/>
  <c r="DY81" i="41"/>
  <c r="DZ81" i="41" s="1"/>
  <c r="DY80" i="41"/>
  <c r="DZ80" i="41" s="1"/>
  <c r="DY79" i="41"/>
  <c r="DZ79" i="41" s="1"/>
  <c r="DY78" i="41"/>
  <c r="DZ78" i="41"/>
  <c r="DY77" i="41"/>
  <c r="DZ77" i="41" s="1"/>
  <c r="DY76" i="41"/>
  <c r="DZ76" i="41" s="1"/>
  <c r="DY75" i="41"/>
  <c r="DZ75" i="41" s="1"/>
  <c r="DY74" i="41"/>
  <c r="DZ74" i="41" s="1"/>
  <c r="DY73" i="41"/>
  <c r="DZ73" i="41" s="1"/>
  <c r="DY72" i="41"/>
  <c r="DZ72" i="41" s="1"/>
  <c r="DY71" i="41"/>
  <c r="DZ71" i="41" s="1"/>
  <c r="DY70" i="41"/>
  <c r="DZ70" i="41" s="1"/>
  <c r="DY69" i="41"/>
  <c r="DZ69" i="41" s="1"/>
  <c r="DY68" i="41"/>
  <c r="DZ68" i="41" s="1"/>
  <c r="DY67" i="41"/>
  <c r="DZ67" i="41" s="1"/>
  <c r="DY66" i="41"/>
  <c r="DZ66" i="41" s="1"/>
  <c r="DY65" i="41"/>
  <c r="DZ65" i="41" s="1"/>
  <c r="DY64" i="41"/>
  <c r="DZ64" i="41" s="1"/>
  <c r="DY63" i="41"/>
  <c r="DZ63" i="41" s="1"/>
  <c r="DY62" i="41"/>
  <c r="DZ62" i="41" s="1"/>
  <c r="DY61" i="41"/>
  <c r="DZ61" i="41" s="1"/>
  <c r="DY60" i="41"/>
  <c r="DZ60" i="41" s="1"/>
  <c r="DY59" i="41"/>
  <c r="DZ59" i="41" s="1"/>
  <c r="DY58" i="41"/>
  <c r="DZ58" i="41" s="1"/>
  <c r="DY57" i="41"/>
  <c r="DZ57" i="41" s="1"/>
  <c r="DY56" i="41"/>
  <c r="DZ56" i="41" s="1"/>
  <c r="DY55" i="41"/>
  <c r="DZ55" i="41" s="1"/>
  <c r="DY54" i="41"/>
  <c r="DZ54" i="41" s="1"/>
  <c r="DY53" i="41"/>
  <c r="DZ53" i="41" s="1"/>
  <c r="DY52" i="41"/>
  <c r="DZ52" i="41" s="1"/>
  <c r="DY51" i="41"/>
  <c r="DZ51" i="41" s="1"/>
  <c r="DY50" i="41"/>
  <c r="DZ50" i="41" s="1"/>
  <c r="DY49" i="41"/>
  <c r="DZ49" i="41" s="1"/>
  <c r="DY48" i="41"/>
  <c r="DZ48" i="41" s="1"/>
  <c r="DY47" i="41"/>
  <c r="DZ47" i="41" s="1"/>
  <c r="DY46" i="41"/>
  <c r="DZ46" i="41" s="1"/>
  <c r="DY45" i="41"/>
  <c r="DZ45" i="41" s="1"/>
  <c r="DY44" i="41"/>
  <c r="DZ44" i="41" s="1"/>
  <c r="DY43" i="41"/>
  <c r="DZ43" i="41" s="1"/>
  <c r="DY42" i="41"/>
  <c r="DZ42" i="41" s="1"/>
  <c r="DY41" i="41"/>
  <c r="DZ41" i="41" s="1"/>
  <c r="DY40" i="41"/>
  <c r="DZ40" i="41" s="1"/>
  <c r="DY39" i="41"/>
  <c r="DZ39" i="41" s="1"/>
  <c r="DY38" i="41"/>
  <c r="DZ38" i="41" s="1"/>
  <c r="DY37" i="41"/>
  <c r="DZ37" i="41" s="1"/>
  <c r="DY36" i="41"/>
  <c r="DZ36" i="41" s="1"/>
  <c r="DY35" i="41"/>
  <c r="DZ35" i="41" s="1"/>
  <c r="DR1034" i="41"/>
  <c r="DS1034" i="41"/>
  <c r="DR1033" i="41"/>
  <c r="DS1033" i="41" s="1"/>
  <c r="DR1032" i="41"/>
  <c r="DS1032" i="41" s="1"/>
  <c r="DR1031" i="41"/>
  <c r="DS1031" i="41" s="1"/>
  <c r="DR1030" i="41"/>
  <c r="DS1030" i="41" s="1"/>
  <c r="DR1029" i="41"/>
  <c r="DS1029" i="41" s="1"/>
  <c r="DR1028" i="41"/>
  <c r="DS1028" i="41" s="1"/>
  <c r="DR1027" i="41"/>
  <c r="DS1027" i="41" s="1"/>
  <c r="DR1026" i="41"/>
  <c r="DS1026" i="41" s="1"/>
  <c r="DR1025" i="41"/>
  <c r="DS1025" i="41" s="1"/>
  <c r="DR1024" i="41"/>
  <c r="DS1024" i="41" s="1"/>
  <c r="DR1023" i="41"/>
  <c r="DS1023" i="41" s="1"/>
  <c r="DR1022" i="41"/>
  <c r="DS1022" i="41" s="1"/>
  <c r="DR1021" i="41"/>
  <c r="DS1021" i="41" s="1"/>
  <c r="DR1020" i="41"/>
  <c r="DS1020" i="41"/>
  <c r="DR1019" i="41"/>
  <c r="DS1019" i="41" s="1"/>
  <c r="DR1018" i="41"/>
  <c r="DS1018" i="41" s="1"/>
  <c r="DR1017" i="41"/>
  <c r="DS1017" i="41"/>
  <c r="DR1016" i="41"/>
  <c r="DS1016" i="41" s="1"/>
  <c r="DR1015" i="41"/>
  <c r="DS1015" i="41" s="1"/>
  <c r="DR1014" i="41"/>
  <c r="DS1014" i="41" s="1"/>
  <c r="DR1013" i="41"/>
  <c r="DS1013" i="41" s="1"/>
  <c r="DR1012" i="41"/>
  <c r="DS1012" i="41" s="1"/>
  <c r="DR1011" i="41"/>
  <c r="DS1011" i="41" s="1"/>
  <c r="DR1010" i="41"/>
  <c r="DS1010" i="41" s="1"/>
  <c r="DR1009" i="41"/>
  <c r="DS1009" i="41" s="1"/>
  <c r="DR1008" i="41"/>
  <c r="DS1008" i="41"/>
  <c r="DR1007" i="41"/>
  <c r="DS1007" i="41" s="1"/>
  <c r="DR1006" i="41"/>
  <c r="DS1006" i="41" s="1"/>
  <c r="DR1005" i="41"/>
  <c r="DS1005" i="41" s="1"/>
  <c r="DR1004" i="41"/>
  <c r="DS1004" i="41" s="1"/>
  <c r="DR1003" i="41"/>
  <c r="DS1003" i="41" s="1"/>
  <c r="DR1002" i="41"/>
  <c r="DS1002" i="41" s="1"/>
  <c r="DR1001" i="41"/>
  <c r="DS1001" i="41" s="1"/>
  <c r="DR1000" i="41"/>
  <c r="DS1000" i="41" s="1"/>
  <c r="DR999" i="41"/>
  <c r="DS999" i="41"/>
  <c r="DR998" i="41"/>
  <c r="DS998" i="41" s="1"/>
  <c r="DR997" i="41"/>
  <c r="DS997" i="41" s="1"/>
  <c r="DR996" i="41"/>
  <c r="DS996" i="41" s="1"/>
  <c r="DR995" i="41"/>
  <c r="DS995" i="41" s="1"/>
  <c r="DR994" i="41"/>
  <c r="DS994" i="41" s="1"/>
  <c r="DR993" i="41"/>
  <c r="DS993" i="41" s="1"/>
  <c r="DR992" i="41"/>
  <c r="DS992" i="41" s="1"/>
  <c r="DR991" i="41"/>
  <c r="DS991" i="41" s="1"/>
  <c r="DR990" i="41"/>
  <c r="DS990" i="41" s="1"/>
  <c r="DR989" i="41"/>
  <c r="DS989" i="41" s="1"/>
  <c r="DR988" i="41"/>
  <c r="DS988" i="41" s="1"/>
  <c r="DR987" i="41"/>
  <c r="DS987" i="41" s="1"/>
  <c r="DR986" i="41"/>
  <c r="DS986" i="41" s="1"/>
  <c r="DR985" i="41"/>
  <c r="DS985" i="41" s="1"/>
  <c r="DR984" i="41"/>
  <c r="DS984" i="41" s="1"/>
  <c r="DR983" i="41"/>
  <c r="DS983" i="41" s="1"/>
  <c r="DR982" i="41"/>
  <c r="DS982" i="41" s="1"/>
  <c r="DR981" i="41"/>
  <c r="DS981" i="41" s="1"/>
  <c r="DR980" i="41"/>
  <c r="DS980" i="41" s="1"/>
  <c r="DR979" i="41"/>
  <c r="DS979" i="41" s="1"/>
  <c r="DR978" i="41"/>
  <c r="DS978" i="41" s="1"/>
  <c r="DR977" i="41"/>
  <c r="DS977" i="41" s="1"/>
  <c r="DR976" i="41"/>
  <c r="DS976" i="41" s="1"/>
  <c r="DR975" i="41"/>
  <c r="DS975" i="41" s="1"/>
  <c r="DR974" i="41"/>
  <c r="DS974" i="41" s="1"/>
  <c r="DR973" i="41"/>
  <c r="DS973" i="41" s="1"/>
  <c r="DR972" i="41"/>
  <c r="DS972" i="41"/>
  <c r="DR971" i="41"/>
  <c r="DS971" i="41" s="1"/>
  <c r="DR970" i="41"/>
  <c r="DS970" i="41" s="1"/>
  <c r="DR969" i="41"/>
  <c r="DS969" i="41"/>
  <c r="DR968" i="41"/>
  <c r="DS968" i="41" s="1"/>
  <c r="DR967" i="41"/>
  <c r="DS967" i="41" s="1"/>
  <c r="DR966" i="41"/>
  <c r="DS966" i="41" s="1"/>
  <c r="DR965" i="41"/>
  <c r="DS965" i="41" s="1"/>
  <c r="DR964" i="41"/>
  <c r="DS964" i="41" s="1"/>
  <c r="DR963" i="41"/>
  <c r="DS963" i="41"/>
  <c r="DR962" i="41"/>
  <c r="DS962" i="41" s="1"/>
  <c r="DR961" i="41"/>
  <c r="DS961" i="41" s="1"/>
  <c r="DR960" i="41"/>
  <c r="DS960" i="41" s="1"/>
  <c r="DR959" i="41"/>
  <c r="DS959" i="41" s="1"/>
  <c r="DR958" i="41"/>
  <c r="DS958" i="41" s="1"/>
  <c r="DR957" i="41"/>
  <c r="DS957" i="41" s="1"/>
  <c r="DR956" i="41"/>
  <c r="DS956" i="41" s="1"/>
  <c r="DR955" i="41"/>
  <c r="DS955" i="41" s="1"/>
  <c r="DR954" i="41"/>
  <c r="DS954" i="41" s="1"/>
  <c r="DR953" i="41"/>
  <c r="DS953" i="41" s="1"/>
  <c r="DR952" i="41"/>
  <c r="DS952" i="41" s="1"/>
  <c r="DR951" i="41"/>
  <c r="DS951" i="41" s="1"/>
  <c r="DR950" i="41"/>
  <c r="DS950" i="41" s="1"/>
  <c r="DR949" i="41"/>
  <c r="DS949" i="41" s="1"/>
  <c r="DR948" i="41"/>
  <c r="DS948" i="41" s="1"/>
  <c r="DR947" i="41"/>
  <c r="DS947" i="41" s="1"/>
  <c r="DR946" i="41"/>
  <c r="DS946" i="41" s="1"/>
  <c r="DR945" i="41"/>
  <c r="DS945" i="41" s="1"/>
  <c r="DR944" i="41"/>
  <c r="DS944" i="41" s="1"/>
  <c r="DR943" i="41"/>
  <c r="DS943" i="41" s="1"/>
  <c r="DR942" i="41"/>
  <c r="DS942" i="41" s="1"/>
  <c r="DR941" i="41"/>
  <c r="DS941" i="41" s="1"/>
  <c r="DR940" i="41"/>
  <c r="DS940" i="41" s="1"/>
  <c r="DR939" i="41"/>
  <c r="DS939" i="41" s="1"/>
  <c r="DR938" i="41"/>
  <c r="DS938" i="41" s="1"/>
  <c r="DR937" i="41"/>
  <c r="DS937" i="41" s="1"/>
  <c r="DR936" i="41"/>
  <c r="DS936" i="41" s="1"/>
  <c r="DR935" i="41"/>
  <c r="DS935" i="41" s="1"/>
  <c r="DR934" i="41"/>
  <c r="DS934" i="41" s="1"/>
  <c r="DR933" i="41"/>
  <c r="DS933" i="41" s="1"/>
  <c r="DR932" i="41"/>
  <c r="DS932" i="41"/>
  <c r="DR931" i="41"/>
  <c r="DS931" i="41"/>
  <c r="DR930" i="41"/>
  <c r="DS930" i="41" s="1"/>
  <c r="DR929" i="41"/>
  <c r="DS929" i="41" s="1"/>
  <c r="DR928" i="41"/>
  <c r="DS928" i="41" s="1"/>
  <c r="DR927" i="41"/>
  <c r="DS927" i="41" s="1"/>
  <c r="DR926" i="41"/>
  <c r="DS926" i="41" s="1"/>
  <c r="DR925" i="41"/>
  <c r="DS925" i="41" s="1"/>
  <c r="DR924" i="41"/>
  <c r="DS924" i="41"/>
  <c r="DR923" i="41"/>
  <c r="DS923" i="41" s="1"/>
  <c r="DR922" i="41"/>
  <c r="DS922" i="41" s="1"/>
  <c r="DR921" i="41"/>
  <c r="DS921" i="41" s="1"/>
  <c r="DR920" i="41"/>
  <c r="DS920" i="41" s="1"/>
  <c r="DR919" i="41"/>
  <c r="DS919" i="41" s="1"/>
  <c r="DR918" i="41"/>
  <c r="DS918" i="41" s="1"/>
  <c r="DR917" i="41"/>
  <c r="DS917" i="41" s="1"/>
  <c r="DR916" i="41"/>
  <c r="DS916" i="41" s="1"/>
  <c r="DR915" i="41"/>
  <c r="DS915" i="41" s="1"/>
  <c r="DR914" i="41"/>
  <c r="DS914" i="41" s="1"/>
  <c r="DR913" i="41"/>
  <c r="DS913" i="41"/>
  <c r="DR912" i="41"/>
  <c r="DS912" i="41" s="1"/>
  <c r="DR911" i="41"/>
  <c r="DS911" i="41" s="1"/>
  <c r="DR910" i="41"/>
  <c r="DS910" i="41" s="1"/>
  <c r="DR909" i="41"/>
  <c r="DS909" i="41" s="1"/>
  <c r="DR908" i="41"/>
  <c r="DS908" i="41" s="1"/>
  <c r="DR907" i="41"/>
  <c r="DS907" i="41" s="1"/>
  <c r="DR906" i="41"/>
  <c r="DS906" i="41" s="1"/>
  <c r="DR905" i="41"/>
  <c r="DS905" i="41"/>
  <c r="DR904" i="41"/>
  <c r="DS904" i="41" s="1"/>
  <c r="DR903" i="41"/>
  <c r="DS903" i="41" s="1"/>
  <c r="DR902" i="41"/>
  <c r="DS902" i="41" s="1"/>
  <c r="DR901" i="41"/>
  <c r="DS901" i="41" s="1"/>
  <c r="DR900" i="41"/>
  <c r="DS900" i="41" s="1"/>
  <c r="DR899" i="41"/>
  <c r="DS899" i="41" s="1"/>
  <c r="DR898" i="41"/>
  <c r="DS898" i="41" s="1"/>
  <c r="DR897" i="41"/>
  <c r="DS897" i="41" s="1"/>
  <c r="DR896" i="41"/>
  <c r="DS896" i="41" s="1"/>
  <c r="DR895" i="41"/>
  <c r="DS895" i="41" s="1"/>
  <c r="DR894" i="41"/>
  <c r="DS894" i="41" s="1"/>
  <c r="DR893" i="41"/>
  <c r="DS893" i="41" s="1"/>
  <c r="DR892" i="41"/>
  <c r="DS892" i="41" s="1"/>
  <c r="DR891" i="41"/>
  <c r="DS891" i="41"/>
  <c r="DR890" i="41"/>
  <c r="DS890" i="41" s="1"/>
  <c r="DR889" i="41"/>
  <c r="DS889" i="41" s="1"/>
  <c r="DR888" i="41"/>
  <c r="DS888" i="41" s="1"/>
  <c r="DR887" i="41"/>
  <c r="DS887" i="41" s="1"/>
  <c r="DR886" i="41"/>
  <c r="DS886" i="41" s="1"/>
  <c r="DR885" i="41"/>
  <c r="DS885" i="41" s="1"/>
  <c r="DR884" i="41"/>
  <c r="DS884" i="41" s="1"/>
  <c r="DR883" i="41"/>
  <c r="DS883" i="41" s="1"/>
  <c r="DR882" i="41"/>
  <c r="DS882" i="41" s="1"/>
  <c r="DR881" i="41"/>
  <c r="DS881" i="41" s="1"/>
  <c r="DR880" i="41"/>
  <c r="DS880" i="41" s="1"/>
  <c r="DR879" i="41"/>
  <c r="DS879" i="41" s="1"/>
  <c r="DR878" i="41"/>
  <c r="DS878" i="41" s="1"/>
  <c r="DR877" i="41"/>
  <c r="DS877" i="41" s="1"/>
  <c r="DR876" i="41"/>
  <c r="DS876" i="41" s="1"/>
  <c r="DR875" i="41"/>
  <c r="DS875" i="41" s="1"/>
  <c r="DR874" i="41"/>
  <c r="DS874" i="41"/>
  <c r="DR873" i="41"/>
  <c r="DS873" i="41" s="1"/>
  <c r="DR872" i="41"/>
  <c r="DS872" i="41" s="1"/>
  <c r="DR871" i="41"/>
  <c r="DS871" i="41" s="1"/>
  <c r="DR870" i="41"/>
  <c r="DS870" i="41" s="1"/>
  <c r="DR869" i="41"/>
  <c r="DS869" i="41" s="1"/>
  <c r="DR868" i="41"/>
  <c r="DS868" i="41" s="1"/>
  <c r="DR867" i="41"/>
  <c r="DS867" i="41" s="1"/>
  <c r="DR866" i="41"/>
  <c r="DS866" i="41" s="1"/>
  <c r="DR865" i="41"/>
  <c r="DS865" i="41" s="1"/>
  <c r="DR864" i="41"/>
  <c r="DS864" i="41"/>
  <c r="DR863" i="41"/>
  <c r="DS863" i="41" s="1"/>
  <c r="DR862" i="41"/>
  <c r="DS862" i="41" s="1"/>
  <c r="DR861" i="41"/>
  <c r="DS861" i="41" s="1"/>
  <c r="DR860" i="41"/>
  <c r="DS860" i="41" s="1"/>
  <c r="DR859" i="41"/>
  <c r="DS859" i="41" s="1"/>
  <c r="DR858" i="41"/>
  <c r="DS858" i="41" s="1"/>
  <c r="DR857" i="41"/>
  <c r="DS857" i="41" s="1"/>
  <c r="DR856" i="41"/>
  <c r="DS856" i="41" s="1"/>
  <c r="DR855" i="41"/>
  <c r="DS855" i="41" s="1"/>
  <c r="DR854" i="41"/>
  <c r="DS854" i="41" s="1"/>
  <c r="DR853" i="41"/>
  <c r="DS853" i="41" s="1"/>
  <c r="DR852" i="41"/>
  <c r="DS852" i="41" s="1"/>
  <c r="DR851" i="41"/>
  <c r="DS851" i="41" s="1"/>
  <c r="DR850" i="41"/>
  <c r="DS850" i="41" s="1"/>
  <c r="DR849" i="41"/>
  <c r="DS849" i="41" s="1"/>
  <c r="DR848" i="41"/>
  <c r="DS848" i="41" s="1"/>
  <c r="DR847" i="41"/>
  <c r="DS847" i="41" s="1"/>
  <c r="DR846" i="41"/>
  <c r="DS846" i="41" s="1"/>
  <c r="DR845" i="41"/>
  <c r="DS845" i="41" s="1"/>
  <c r="DR844" i="41"/>
  <c r="DS844" i="41" s="1"/>
  <c r="DR843" i="41"/>
  <c r="DS843" i="41" s="1"/>
  <c r="DR842" i="41"/>
  <c r="DS842" i="41" s="1"/>
  <c r="DR841" i="41"/>
  <c r="DS841" i="41" s="1"/>
  <c r="DR840" i="41"/>
  <c r="DS840" i="41" s="1"/>
  <c r="DR839" i="41"/>
  <c r="DS839" i="41" s="1"/>
  <c r="DR838" i="41"/>
  <c r="DS838" i="41" s="1"/>
  <c r="DR837" i="41"/>
  <c r="DS837" i="41" s="1"/>
  <c r="DR836" i="41"/>
  <c r="DS836" i="41" s="1"/>
  <c r="DR835" i="41"/>
  <c r="DS835" i="41"/>
  <c r="DR834" i="41"/>
  <c r="DS834" i="41" s="1"/>
  <c r="DR833" i="41"/>
  <c r="DS833" i="41" s="1"/>
  <c r="DR832" i="41"/>
  <c r="DS832" i="41"/>
  <c r="DR831" i="41"/>
  <c r="DS831" i="41"/>
  <c r="DR830" i="41"/>
  <c r="DS830" i="41" s="1"/>
  <c r="DR829" i="41"/>
  <c r="DS829" i="41" s="1"/>
  <c r="DR828" i="41"/>
  <c r="DS828" i="41" s="1"/>
  <c r="DR827" i="41"/>
  <c r="DS827" i="41" s="1"/>
  <c r="DR826" i="41"/>
  <c r="DS826" i="41" s="1"/>
  <c r="DR825" i="41"/>
  <c r="DS825" i="41" s="1"/>
  <c r="DR824" i="41"/>
  <c r="DS824" i="41" s="1"/>
  <c r="DR823" i="41"/>
  <c r="DS823" i="41" s="1"/>
  <c r="DR822" i="41"/>
  <c r="DS822" i="41" s="1"/>
  <c r="DR821" i="41"/>
  <c r="DS821" i="41" s="1"/>
  <c r="DR820" i="41"/>
  <c r="DS820" i="41" s="1"/>
  <c r="DR819" i="41"/>
  <c r="DS819" i="41" s="1"/>
  <c r="DR818" i="41"/>
  <c r="DS818" i="41"/>
  <c r="DR817" i="41"/>
  <c r="DS817" i="41" s="1"/>
  <c r="DR816" i="41"/>
  <c r="DS816" i="41" s="1"/>
  <c r="DR815" i="41"/>
  <c r="DS815" i="41" s="1"/>
  <c r="DR814" i="41"/>
  <c r="DS814" i="41" s="1"/>
  <c r="DR813" i="41"/>
  <c r="DS813" i="41" s="1"/>
  <c r="DR812" i="41"/>
  <c r="DS812" i="41" s="1"/>
  <c r="DR811" i="41"/>
  <c r="DS811" i="41"/>
  <c r="DR810" i="41"/>
  <c r="DS810" i="41"/>
  <c r="DR809" i="41"/>
  <c r="DS809" i="41" s="1"/>
  <c r="DR808" i="41"/>
  <c r="DS808" i="41" s="1"/>
  <c r="DR807" i="41"/>
  <c r="DS807" i="41"/>
  <c r="DR806" i="41"/>
  <c r="DS806" i="41" s="1"/>
  <c r="DR805" i="41"/>
  <c r="DS805" i="41" s="1"/>
  <c r="DR804" i="41"/>
  <c r="DS804" i="41" s="1"/>
  <c r="DR803" i="41"/>
  <c r="DS803" i="41" s="1"/>
  <c r="DR802" i="41"/>
  <c r="DS802" i="41" s="1"/>
  <c r="DR801" i="41"/>
  <c r="DS801" i="41" s="1"/>
  <c r="DR800" i="41"/>
  <c r="DS800" i="41" s="1"/>
  <c r="DR799" i="41"/>
  <c r="DS799" i="41" s="1"/>
  <c r="DR798" i="41"/>
  <c r="DS798" i="41" s="1"/>
  <c r="DR797" i="41"/>
  <c r="DS797" i="41" s="1"/>
  <c r="DR796" i="41"/>
  <c r="DS796" i="41" s="1"/>
  <c r="DR795" i="41"/>
  <c r="DS795" i="41" s="1"/>
  <c r="DR794" i="41"/>
  <c r="DS794" i="41" s="1"/>
  <c r="DR793" i="41"/>
  <c r="DS793" i="41" s="1"/>
  <c r="DR792" i="41"/>
  <c r="DS792" i="41" s="1"/>
  <c r="DR791" i="41"/>
  <c r="DS791" i="41"/>
  <c r="DR790" i="41"/>
  <c r="DS790" i="41" s="1"/>
  <c r="DR789" i="41"/>
  <c r="DS789" i="41" s="1"/>
  <c r="DR788" i="41"/>
  <c r="DS788" i="41"/>
  <c r="DR787" i="41"/>
  <c r="DS787" i="41"/>
  <c r="DR786" i="41"/>
  <c r="DS786" i="41" s="1"/>
  <c r="DR785" i="41"/>
  <c r="DS785" i="41" s="1"/>
  <c r="DR784" i="41"/>
  <c r="DS784" i="41"/>
  <c r="DR783" i="41"/>
  <c r="DS783" i="41" s="1"/>
  <c r="DR782" i="41"/>
  <c r="DS782" i="41" s="1"/>
  <c r="DR781" i="41"/>
  <c r="DS781" i="41" s="1"/>
  <c r="DR780" i="41"/>
  <c r="DS780" i="41" s="1"/>
  <c r="DR779" i="41"/>
  <c r="DS779" i="41"/>
  <c r="DR778" i="41"/>
  <c r="DS778" i="41" s="1"/>
  <c r="DR777" i="41"/>
  <c r="DS777" i="41"/>
  <c r="DR776" i="41"/>
  <c r="DS776" i="41" s="1"/>
  <c r="DR775" i="41"/>
  <c r="DS775" i="41" s="1"/>
  <c r="DR774" i="41"/>
  <c r="DS774" i="41" s="1"/>
  <c r="DR773" i="41"/>
  <c r="DS773" i="41" s="1"/>
  <c r="DR772" i="41"/>
  <c r="DS772" i="41"/>
  <c r="DR771" i="41"/>
  <c r="DS771" i="41" s="1"/>
  <c r="DR770" i="41"/>
  <c r="DS770" i="41" s="1"/>
  <c r="DR769" i="41"/>
  <c r="DS769" i="41" s="1"/>
  <c r="DR768" i="41"/>
  <c r="DS768" i="41" s="1"/>
  <c r="DR767" i="41"/>
  <c r="DS767" i="41" s="1"/>
  <c r="DR766" i="41"/>
  <c r="DS766" i="41" s="1"/>
  <c r="DR765" i="41"/>
  <c r="DS765" i="41" s="1"/>
  <c r="DR764" i="41"/>
  <c r="DS764" i="41"/>
  <c r="DR763" i="41"/>
  <c r="DS763" i="41" s="1"/>
  <c r="DR762" i="41"/>
  <c r="DS762" i="41" s="1"/>
  <c r="DR761" i="41"/>
  <c r="DS761" i="41" s="1"/>
  <c r="DR760" i="41"/>
  <c r="DS760" i="41"/>
  <c r="DR759" i="41"/>
  <c r="DS759" i="41" s="1"/>
  <c r="DR758" i="41"/>
  <c r="DS758" i="41" s="1"/>
  <c r="DR757" i="41"/>
  <c r="DS757" i="41" s="1"/>
  <c r="DR756" i="41"/>
  <c r="DS756" i="41" s="1"/>
  <c r="DR755" i="41"/>
  <c r="DS755" i="41" s="1"/>
  <c r="DR754" i="41"/>
  <c r="DS754" i="41"/>
  <c r="DR753" i="41"/>
  <c r="DS753" i="41" s="1"/>
  <c r="DR752" i="41"/>
  <c r="DS752" i="41"/>
  <c r="DR751" i="41"/>
  <c r="DS751" i="41" s="1"/>
  <c r="DR750" i="41"/>
  <c r="DS750" i="41" s="1"/>
  <c r="DR749" i="41"/>
  <c r="DS749" i="41" s="1"/>
  <c r="DR748" i="41"/>
  <c r="DS748" i="41" s="1"/>
  <c r="DR747" i="41"/>
  <c r="DS747" i="41"/>
  <c r="DR746" i="41"/>
  <c r="DS746" i="41" s="1"/>
  <c r="DR745" i="41"/>
  <c r="DS745" i="41"/>
  <c r="DR744" i="41"/>
  <c r="DS744" i="41" s="1"/>
  <c r="DR743" i="41"/>
  <c r="DS743" i="41" s="1"/>
  <c r="DR742" i="41"/>
  <c r="DS742" i="41" s="1"/>
  <c r="DR741" i="41"/>
  <c r="DS741" i="41" s="1"/>
  <c r="DR740" i="41"/>
  <c r="DS740" i="41" s="1"/>
  <c r="DR739" i="41"/>
  <c r="DS739" i="41" s="1"/>
  <c r="DR738" i="41"/>
  <c r="DS738" i="41"/>
  <c r="DR737" i="41"/>
  <c r="DS737" i="41" s="1"/>
  <c r="DR736" i="41"/>
  <c r="DS736" i="41" s="1"/>
  <c r="DR735" i="41"/>
  <c r="DS735" i="41" s="1"/>
  <c r="DR734" i="41"/>
  <c r="DS734" i="41" s="1"/>
  <c r="DR733" i="41"/>
  <c r="DS733" i="41" s="1"/>
  <c r="DR732" i="41"/>
  <c r="DS732" i="41" s="1"/>
  <c r="DR731" i="41"/>
  <c r="DS731" i="41" s="1"/>
  <c r="DR730" i="41"/>
  <c r="DS730" i="41"/>
  <c r="DR729" i="41"/>
  <c r="DS729" i="41" s="1"/>
  <c r="DR728" i="41"/>
  <c r="DS728" i="41" s="1"/>
  <c r="DR727" i="41"/>
  <c r="DS727" i="41" s="1"/>
  <c r="DR726" i="41"/>
  <c r="DS726" i="41" s="1"/>
  <c r="DR725" i="41"/>
  <c r="DS725" i="41" s="1"/>
  <c r="DR724" i="41"/>
  <c r="DS724" i="41" s="1"/>
  <c r="DR723" i="41"/>
  <c r="DS723" i="41" s="1"/>
  <c r="DR722" i="41"/>
  <c r="DS722" i="41"/>
  <c r="DR721" i="41"/>
  <c r="DS721" i="41" s="1"/>
  <c r="DR720" i="41"/>
  <c r="DS720" i="41" s="1"/>
  <c r="DR719" i="41"/>
  <c r="DS719" i="41" s="1"/>
  <c r="DR718" i="41"/>
  <c r="DS718" i="41" s="1"/>
  <c r="DR717" i="41"/>
  <c r="DS717" i="41" s="1"/>
  <c r="DR716" i="41"/>
  <c r="DS716" i="41" s="1"/>
  <c r="DR715" i="41"/>
  <c r="DS715" i="41" s="1"/>
  <c r="DR714" i="41"/>
  <c r="DS714" i="41" s="1"/>
  <c r="DR713" i="41"/>
  <c r="DS713" i="41" s="1"/>
  <c r="DR712" i="41"/>
  <c r="DS712" i="41" s="1"/>
  <c r="DR711" i="41"/>
  <c r="DS711" i="41" s="1"/>
  <c r="DR710" i="41"/>
  <c r="DS710" i="41" s="1"/>
  <c r="DR709" i="41"/>
  <c r="DS709" i="41" s="1"/>
  <c r="DR708" i="41"/>
  <c r="DS708" i="41" s="1"/>
  <c r="DR707" i="41"/>
  <c r="DS707" i="41" s="1"/>
  <c r="DR706" i="41"/>
  <c r="DS706" i="41" s="1"/>
  <c r="DR705" i="41"/>
  <c r="DS705" i="41" s="1"/>
  <c r="DR704" i="41"/>
  <c r="DS704" i="41" s="1"/>
  <c r="DR703" i="41"/>
  <c r="DS703" i="41"/>
  <c r="DR702" i="41"/>
  <c r="DS702" i="41" s="1"/>
  <c r="DR701" i="41"/>
  <c r="DS701" i="41" s="1"/>
  <c r="DR700" i="41"/>
  <c r="DS700" i="41" s="1"/>
  <c r="DR699" i="41"/>
  <c r="DS699" i="41" s="1"/>
  <c r="DR698" i="41"/>
  <c r="DS698" i="41" s="1"/>
  <c r="DR697" i="41"/>
  <c r="DS697" i="41" s="1"/>
  <c r="DR696" i="41"/>
  <c r="DS696" i="41" s="1"/>
  <c r="DR695" i="41"/>
  <c r="DS695" i="41" s="1"/>
  <c r="DR694" i="41"/>
  <c r="DS694" i="41" s="1"/>
  <c r="DR693" i="41"/>
  <c r="DS693" i="41" s="1"/>
  <c r="DR692" i="41"/>
  <c r="DS692" i="41" s="1"/>
  <c r="DR691" i="41"/>
  <c r="DS691" i="41" s="1"/>
  <c r="DR690" i="41"/>
  <c r="DS690" i="41" s="1"/>
  <c r="DR689" i="41"/>
  <c r="DS689" i="41"/>
  <c r="DR688" i="41"/>
  <c r="DS688" i="41"/>
  <c r="DR687" i="41"/>
  <c r="DS687" i="41" s="1"/>
  <c r="DR686" i="41"/>
  <c r="DS686" i="41" s="1"/>
  <c r="DR685" i="41"/>
  <c r="DS685" i="41" s="1"/>
  <c r="DR684" i="41"/>
  <c r="DS684" i="41" s="1"/>
  <c r="DR683" i="41"/>
  <c r="DS683" i="41" s="1"/>
  <c r="DR682" i="41"/>
  <c r="DS682" i="41" s="1"/>
  <c r="DR681" i="41"/>
  <c r="DS681" i="41" s="1"/>
  <c r="DR680" i="41"/>
  <c r="DS680" i="41" s="1"/>
  <c r="DR679" i="41"/>
  <c r="DS679" i="41" s="1"/>
  <c r="DR678" i="41"/>
  <c r="DS678" i="41" s="1"/>
  <c r="DR677" i="41"/>
  <c r="DS677" i="41" s="1"/>
  <c r="DR676" i="41"/>
  <c r="DS676" i="41"/>
  <c r="DR675" i="41"/>
  <c r="DS675" i="41"/>
  <c r="DR674" i="41"/>
  <c r="DS674" i="41" s="1"/>
  <c r="DR673" i="41"/>
  <c r="DS673" i="41" s="1"/>
  <c r="DR672" i="41"/>
  <c r="DS672" i="41" s="1"/>
  <c r="DR671" i="41"/>
  <c r="DS671" i="41" s="1"/>
  <c r="DR670" i="41"/>
  <c r="DS670" i="41" s="1"/>
  <c r="DR669" i="41"/>
  <c r="DS669" i="41" s="1"/>
  <c r="DR668" i="41"/>
  <c r="DS668" i="41" s="1"/>
  <c r="DR667" i="41"/>
  <c r="DS667" i="41" s="1"/>
  <c r="DR666" i="41"/>
  <c r="DS666" i="41" s="1"/>
  <c r="DR665" i="41"/>
  <c r="DS665" i="41" s="1"/>
  <c r="DR664" i="41"/>
  <c r="DS664" i="41" s="1"/>
  <c r="DR663" i="41"/>
  <c r="DS663" i="41" s="1"/>
  <c r="DR662" i="41"/>
  <c r="DS662" i="41" s="1"/>
  <c r="DR661" i="41"/>
  <c r="DS661" i="41" s="1"/>
  <c r="DR660" i="41"/>
  <c r="DS660" i="41" s="1"/>
  <c r="DR659" i="41"/>
  <c r="DS659" i="41" s="1"/>
  <c r="DR658" i="41"/>
  <c r="DS658" i="41" s="1"/>
  <c r="DR657" i="41"/>
  <c r="DS657" i="41" s="1"/>
  <c r="DR656" i="41"/>
  <c r="DS656" i="41" s="1"/>
  <c r="DR655" i="41"/>
  <c r="DS655" i="41" s="1"/>
  <c r="DR654" i="41"/>
  <c r="DS654" i="41" s="1"/>
  <c r="DR653" i="41"/>
  <c r="DS653" i="41" s="1"/>
  <c r="DR652" i="41"/>
  <c r="DS652" i="41" s="1"/>
  <c r="DR651" i="41"/>
  <c r="DS651" i="41"/>
  <c r="DR650" i="41"/>
  <c r="DS650" i="41" s="1"/>
  <c r="DR649" i="41"/>
  <c r="DS649" i="41" s="1"/>
  <c r="DR648" i="41"/>
  <c r="DS648" i="41" s="1"/>
  <c r="DR647" i="41"/>
  <c r="DS647" i="41" s="1"/>
  <c r="DR646" i="41"/>
  <c r="DS646" i="41" s="1"/>
  <c r="DR645" i="41"/>
  <c r="DS645" i="41" s="1"/>
  <c r="DR644" i="41"/>
  <c r="DS644" i="41" s="1"/>
  <c r="DR643" i="41"/>
  <c r="DS643" i="41" s="1"/>
  <c r="DR642" i="41"/>
  <c r="DS642" i="41" s="1"/>
  <c r="DR641" i="41"/>
  <c r="DS641" i="41" s="1"/>
  <c r="DR640" i="41"/>
  <c r="DS640" i="41" s="1"/>
  <c r="DR639" i="41"/>
  <c r="DS639" i="41" s="1"/>
  <c r="DR638" i="41"/>
  <c r="DS638" i="41" s="1"/>
  <c r="DR637" i="41"/>
  <c r="DS637" i="41" s="1"/>
  <c r="DR636" i="41"/>
  <c r="DS636" i="41"/>
  <c r="DR635" i="41"/>
  <c r="DS635" i="41" s="1"/>
  <c r="DR634" i="41"/>
  <c r="DS634" i="41" s="1"/>
  <c r="DR633" i="41"/>
  <c r="DS633" i="41" s="1"/>
  <c r="DR632" i="41"/>
  <c r="DS632" i="41" s="1"/>
  <c r="DR631" i="41"/>
  <c r="DS631" i="41" s="1"/>
  <c r="DR630" i="41"/>
  <c r="DS630" i="41" s="1"/>
  <c r="DR629" i="41"/>
  <c r="DS629" i="41" s="1"/>
  <c r="DR628" i="41"/>
  <c r="DS628" i="41" s="1"/>
  <c r="DR627" i="41"/>
  <c r="DS627" i="41" s="1"/>
  <c r="DR626" i="41"/>
  <c r="DS626" i="41" s="1"/>
  <c r="DR625" i="41"/>
  <c r="DS625" i="41" s="1"/>
  <c r="DR624" i="41"/>
  <c r="DS624" i="41" s="1"/>
  <c r="DR623" i="41"/>
  <c r="DS623" i="41" s="1"/>
  <c r="DR622" i="41"/>
  <c r="DS622" i="41" s="1"/>
  <c r="DR621" i="41"/>
  <c r="DS621" i="41" s="1"/>
  <c r="DR620" i="41"/>
  <c r="DS620" i="41" s="1"/>
  <c r="DR619" i="41"/>
  <c r="DS619" i="41" s="1"/>
  <c r="DR618" i="41"/>
  <c r="DS618" i="41" s="1"/>
  <c r="DR617" i="41"/>
  <c r="DS617" i="41"/>
  <c r="DR616" i="41"/>
  <c r="DS616" i="41" s="1"/>
  <c r="DR615" i="41"/>
  <c r="DS615" i="41" s="1"/>
  <c r="DR614" i="41"/>
  <c r="DS614" i="41" s="1"/>
  <c r="DR613" i="41"/>
  <c r="DS613" i="41" s="1"/>
  <c r="DR612" i="41"/>
  <c r="DS612" i="41" s="1"/>
  <c r="DR611" i="41"/>
  <c r="DS611" i="41" s="1"/>
  <c r="DR610" i="41"/>
  <c r="DS610" i="41" s="1"/>
  <c r="DR609" i="41"/>
  <c r="DS609" i="41" s="1"/>
  <c r="DR608" i="41"/>
  <c r="DS608" i="41" s="1"/>
  <c r="DR607" i="41"/>
  <c r="DS607" i="41" s="1"/>
  <c r="DR606" i="41"/>
  <c r="DS606" i="41" s="1"/>
  <c r="DR605" i="41"/>
  <c r="DS605" i="41" s="1"/>
  <c r="DR604" i="41"/>
  <c r="DS604" i="41" s="1"/>
  <c r="DR603" i="41"/>
  <c r="DS603" i="41" s="1"/>
  <c r="DR602" i="41"/>
  <c r="DS602" i="41" s="1"/>
  <c r="DR601" i="41"/>
  <c r="DS601" i="41" s="1"/>
  <c r="DR600" i="41"/>
  <c r="DS600" i="41" s="1"/>
  <c r="DR599" i="41"/>
  <c r="DS599" i="41" s="1"/>
  <c r="DR598" i="41"/>
  <c r="DS598" i="41" s="1"/>
  <c r="DR597" i="41"/>
  <c r="DS597" i="41" s="1"/>
  <c r="DR596" i="41"/>
  <c r="DS596" i="41"/>
  <c r="DR595" i="41"/>
  <c r="DS595" i="41"/>
  <c r="DR594" i="41"/>
  <c r="DS594" i="41" s="1"/>
  <c r="DR593" i="41"/>
  <c r="DS593" i="41" s="1"/>
  <c r="DR592" i="41"/>
  <c r="DS592" i="41" s="1"/>
  <c r="DR591" i="41"/>
  <c r="DS591" i="41" s="1"/>
  <c r="DR590" i="41"/>
  <c r="DS590" i="41" s="1"/>
  <c r="DR589" i="41"/>
  <c r="DS589" i="41" s="1"/>
  <c r="DR588" i="41"/>
  <c r="DS588" i="41" s="1"/>
  <c r="DR587" i="41"/>
  <c r="DS587" i="41"/>
  <c r="DR586" i="41"/>
  <c r="DS586" i="41" s="1"/>
  <c r="DR585" i="41"/>
  <c r="DS585" i="41" s="1"/>
  <c r="DR584" i="41"/>
  <c r="DS584" i="41" s="1"/>
  <c r="DR583" i="41"/>
  <c r="DS583" i="41"/>
  <c r="DR582" i="41"/>
  <c r="DS582" i="41" s="1"/>
  <c r="DR581" i="41"/>
  <c r="DS581" i="41" s="1"/>
  <c r="DR580" i="41"/>
  <c r="DS580" i="41" s="1"/>
  <c r="DR579" i="41"/>
  <c r="DS579" i="41" s="1"/>
  <c r="DR578" i="41"/>
  <c r="DS578" i="41" s="1"/>
  <c r="DR577" i="41"/>
  <c r="DS577" i="41" s="1"/>
  <c r="DR576" i="41"/>
  <c r="DS576" i="41" s="1"/>
  <c r="DR575" i="41"/>
  <c r="DS575" i="41" s="1"/>
  <c r="DR574" i="41"/>
  <c r="DS574" i="41" s="1"/>
  <c r="DR573" i="41"/>
  <c r="DS573" i="41" s="1"/>
  <c r="DR572" i="41"/>
  <c r="DS572" i="41" s="1"/>
  <c r="DR571" i="41"/>
  <c r="DS571" i="41"/>
  <c r="DR570" i="41"/>
  <c r="DS570" i="41" s="1"/>
  <c r="DR569" i="41"/>
  <c r="DS569" i="41" s="1"/>
  <c r="DR568" i="41"/>
  <c r="DS568" i="41" s="1"/>
  <c r="DR567" i="41"/>
  <c r="DS567" i="41" s="1"/>
  <c r="DR566" i="41"/>
  <c r="DS566" i="41" s="1"/>
  <c r="DR565" i="41"/>
  <c r="DS565" i="41" s="1"/>
  <c r="DR564" i="41"/>
  <c r="DS564" i="41" s="1"/>
  <c r="DR563" i="41"/>
  <c r="DS563" i="41" s="1"/>
  <c r="DR562" i="41"/>
  <c r="DS562" i="41" s="1"/>
  <c r="DR561" i="41"/>
  <c r="DS561" i="41" s="1"/>
  <c r="DR560" i="41"/>
  <c r="DS560" i="41"/>
  <c r="DR559" i="41"/>
  <c r="DS559" i="41" s="1"/>
  <c r="DR558" i="41"/>
  <c r="DS558" i="41" s="1"/>
  <c r="DR557" i="41"/>
  <c r="DS557" i="41" s="1"/>
  <c r="DR556" i="41"/>
  <c r="DS556" i="41" s="1"/>
  <c r="DR555" i="41"/>
  <c r="DS555" i="41" s="1"/>
  <c r="DR554" i="41"/>
  <c r="DS554" i="41" s="1"/>
  <c r="DR553" i="41"/>
  <c r="DS553" i="41" s="1"/>
  <c r="DR552" i="41"/>
  <c r="DS552" i="41" s="1"/>
  <c r="DR551" i="41"/>
  <c r="DS551" i="41" s="1"/>
  <c r="DR550" i="41"/>
  <c r="DS550" i="41" s="1"/>
  <c r="DR549" i="41"/>
  <c r="DS549" i="41" s="1"/>
  <c r="DR548" i="41"/>
  <c r="DS548" i="41" s="1"/>
  <c r="DR547" i="41"/>
  <c r="DS547" i="41" s="1"/>
  <c r="DR546" i="41"/>
  <c r="DS546" i="41" s="1"/>
  <c r="DR545" i="41"/>
  <c r="DS545" i="41"/>
  <c r="DR544" i="41"/>
  <c r="DS544" i="41" s="1"/>
  <c r="DR543" i="41"/>
  <c r="DS543" i="41" s="1"/>
  <c r="DR542" i="41"/>
  <c r="DS542" i="41" s="1"/>
  <c r="DR541" i="41"/>
  <c r="DS541" i="41" s="1"/>
  <c r="DR540" i="41"/>
  <c r="DS540" i="41" s="1"/>
  <c r="DR539" i="41"/>
  <c r="DS539" i="41" s="1"/>
  <c r="DR538" i="41"/>
  <c r="DS538" i="41" s="1"/>
  <c r="DR537" i="41"/>
  <c r="DS537" i="41" s="1"/>
  <c r="DR536" i="41"/>
  <c r="DS536" i="41" s="1"/>
  <c r="DR535" i="41"/>
  <c r="DS535" i="41" s="1"/>
  <c r="DR534" i="41"/>
  <c r="DS534" i="41" s="1"/>
  <c r="DR533" i="41"/>
  <c r="DS533" i="41" s="1"/>
  <c r="DR532" i="41"/>
  <c r="DS532" i="41" s="1"/>
  <c r="DR531" i="41"/>
  <c r="DS531" i="41" s="1"/>
  <c r="DR530" i="41"/>
  <c r="DS530" i="41" s="1"/>
  <c r="DR529" i="41"/>
  <c r="DS529" i="41" s="1"/>
  <c r="DR528" i="41"/>
  <c r="DS528" i="41" s="1"/>
  <c r="DR527" i="41"/>
  <c r="DS527" i="41" s="1"/>
  <c r="DR526" i="41"/>
  <c r="DS526" i="41" s="1"/>
  <c r="DR525" i="41"/>
  <c r="DS525" i="41" s="1"/>
  <c r="DR524" i="41"/>
  <c r="DS524" i="41" s="1"/>
  <c r="DR523" i="41"/>
  <c r="DS523" i="41" s="1"/>
  <c r="DR522" i="41"/>
  <c r="DS522" i="41" s="1"/>
  <c r="DR521" i="41"/>
  <c r="DS521" i="41" s="1"/>
  <c r="DR520" i="41"/>
  <c r="DS520" i="41" s="1"/>
  <c r="DR519" i="41"/>
  <c r="DS519" i="41" s="1"/>
  <c r="DR518" i="41"/>
  <c r="DS518" i="41" s="1"/>
  <c r="DR517" i="41"/>
  <c r="DS517" i="41" s="1"/>
  <c r="DR516" i="41"/>
  <c r="DS516" i="41" s="1"/>
  <c r="DR515" i="41"/>
  <c r="DS515" i="41" s="1"/>
  <c r="DR514" i="41"/>
  <c r="DS514" i="41" s="1"/>
  <c r="DR513" i="41"/>
  <c r="DS513" i="41" s="1"/>
  <c r="DR512" i="41"/>
  <c r="DS512" i="41" s="1"/>
  <c r="DR511" i="41"/>
  <c r="DS511" i="41" s="1"/>
  <c r="DR510" i="41"/>
  <c r="DS510" i="41" s="1"/>
  <c r="DR509" i="41"/>
  <c r="DS509" i="41" s="1"/>
  <c r="DR508" i="41"/>
  <c r="DS508" i="41" s="1"/>
  <c r="DR507" i="41"/>
  <c r="DS507" i="41" s="1"/>
  <c r="DR506" i="41"/>
  <c r="DS506" i="41" s="1"/>
  <c r="DR505" i="41"/>
  <c r="DS505" i="41" s="1"/>
  <c r="DR504" i="41"/>
  <c r="DS504" i="41" s="1"/>
  <c r="DR503" i="41"/>
  <c r="DS503" i="41" s="1"/>
  <c r="DR502" i="41"/>
  <c r="DS502" i="41" s="1"/>
  <c r="DR501" i="41"/>
  <c r="DS501" i="41" s="1"/>
  <c r="DR500" i="41"/>
  <c r="DS500" i="41" s="1"/>
  <c r="DR499" i="41"/>
  <c r="DS499" i="41" s="1"/>
  <c r="DR498" i="41"/>
  <c r="DS498" i="41" s="1"/>
  <c r="DR497" i="41"/>
  <c r="DS497" i="41"/>
  <c r="DR496" i="41"/>
  <c r="DS496" i="41" s="1"/>
  <c r="DR495" i="41"/>
  <c r="DS495" i="41" s="1"/>
  <c r="DR494" i="41"/>
  <c r="DS494" i="41" s="1"/>
  <c r="DR493" i="41"/>
  <c r="DS493" i="41" s="1"/>
  <c r="DR492" i="41"/>
  <c r="DS492" i="41" s="1"/>
  <c r="DR491" i="41"/>
  <c r="DS491" i="41" s="1"/>
  <c r="DR490" i="41"/>
  <c r="DS490" i="41" s="1"/>
  <c r="DR489" i="41"/>
  <c r="DS489" i="41" s="1"/>
  <c r="DR488" i="41"/>
  <c r="DS488" i="41" s="1"/>
  <c r="DR487" i="41"/>
  <c r="DS487" i="41" s="1"/>
  <c r="DR486" i="41"/>
  <c r="DS486" i="41" s="1"/>
  <c r="DR485" i="41"/>
  <c r="DS485" i="41" s="1"/>
  <c r="DR484" i="41"/>
  <c r="DS484" i="41" s="1"/>
  <c r="DR483" i="41"/>
  <c r="DS483" i="41" s="1"/>
  <c r="DR482" i="41"/>
  <c r="DS482" i="41" s="1"/>
  <c r="DR481" i="41"/>
  <c r="DS481" i="41" s="1"/>
  <c r="DR480" i="41"/>
  <c r="DS480" i="41" s="1"/>
  <c r="DR479" i="41"/>
  <c r="DS479" i="41" s="1"/>
  <c r="DR478" i="41"/>
  <c r="DS478" i="41" s="1"/>
  <c r="DR477" i="41"/>
  <c r="DS477" i="41" s="1"/>
  <c r="DR476" i="41"/>
  <c r="DS476" i="41" s="1"/>
  <c r="DR475" i="41"/>
  <c r="DS475" i="41" s="1"/>
  <c r="DR474" i="41"/>
  <c r="DS474" i="41" s="1"/>
  <c r="DR473" i="41"/>
  <c r="DS473" i="41" s="1"/>
  <c r="DR472" i="41"/>
  <c r="DS472" i="41" s="1"/>
  <c r="DR471" i="41"/>
  <c r="DS471" i="41"/>
  <c r="DR470" i="41"/>
  <c r="DS470" i="41" s="1"/>
  <c r="DR469" i="41"/>
  <c r="DS469" i="41" s="1"/>
  <c r="DR468" i="41"/>
  <c r="DS468" i="41" s="1"/>
  <c r="DR467" i="41"/>
  <c r="DS467" i="41" s="1"/>
  <c r="DR466" i="41"/>
  <c r="DS466" i="41" s="1"/>
  <c r="DR465" i="41"/>
  <c r="DS465" i="41" s="1"/>
  <c r="DR464" i="41"/>
  <c r="DS464" i="41" s="1"/>
  <c r="DR463" i="41"/>
  <c r="DS463" i="41" s="1"/>
  <c r="DR462" i="41"/>
  <c r="DS462" i="41" s="1"/>
  <c r="DR461" i="41"/>
  <c r="DS461" i="41" s="1"/>
  <c r="DR460" i="41"/>
  <c r="DS460" i="41" s="1"/>
  <c r="DR459" i="41"/>
  <c r="DS459" i="41" s="1"/>
  <c r="DR458" i="41"/>
  <c r="DS458" i="41" s="1"/>
  <c r="DR457" i="41"/>
  <c r="DS457" i="41" s="1"/>
  <c r="DR456" i="41"/>
  <c r="DS456" i="41" s="1"/>
  <c r="DR455" i="41"/>
  <c r="DS455" i="41" s="1"/>
  <c r="DR454" i="41"/>
  <c r="DS454" i="41" s="1"/>
  <c r="DR453" i="41"/>
  <c r="DS453" i="41" s="1"/>
  <c r="DR452" i="41"/>
  <c r="DS452" i="41" s="1"/>
  <c r="DR451" i="41"/>
  <c r="DS451" i="41" s="1"/>
  <c r="DR450" i="41"/>
  <c r="DS450" i="41" s="1"/>
  <c r="DR449" i="41"/>
  <c r="DS449" i="41" s="1"/>
  <c r="DR448" i="41"/>
  <c r="DS448" i="41" s="1"/>
  <c r="DR447" i="41"/>
  <c r="DS447" i="41" s="1"/>
  <c r="DR446" i="41"/>
  <c r="DS446" i="41" s="1"/>
  <c r="DR445" i="41"/>
  <c r="DS445" i="41"/>
  <c r="DR444" i="41"/>
  <c r="DS444" i="41" s="1"/>
  <c r="DR443" i="41"/>
  <c r="DS443" i="41"/>
  <c r="DR442" i="41"/>
  <c r="DS442" i="41"/>
  <c r="DR441" i="41"/>
  <c r="DS441" i="41" s="1"/>
  <c r="DR440" i="41"/>
  <c r="DS440" i="41" s="1"/>
  <c r="DR439" i="41"/>
  <c r="DS439" i="41"/>
  <c r="DR438" i="41"/>
  <c r="DS438" i="41" s="1"/>
  <c r="DR437" i="41"/>
  <c r="DS437" i="41" s="1"/>
  <c r="DR436" i="41"/>
  <c r="DS436" i="41"/>
  <c r="DR435" i="41"/>
  <c r="DS435" i="41" s="1"/>
  <c r="DR434" i="41"/>
  <c r="DS434" i="41" s="1"/>
  <c r="DR433" i="41"/>
  <c r="DS433" i="41" s="1"/>
  <c r="DR432" i="41"/>
  <c r="DS432" i="41" s="1"/>
  <c r="DR431" i="41"/>
  <c r="DS431" i="41" s="1"/>
  <c r="DR430" i="41"/>
  <c r="DS430" i="41" s="1"/>
  <c r="DR429" i="41"/>
  <c r="DS429" i="41" s="1"/>
  <c r="DR428" i="41"/>
  <c r="DS428" i="41" s="1"/>
  <c r="DR427" i="41"/>
  <c r="DS427" i="41" s="1"/>
  <c r="DR426" i="41"/>
  <c r="DS426" i="41" s="1"/>
  <c r="DR425" i="41"/>
  <c r="DS425" i="41" s="1"/>
  <c r="DR424" i="41"/>
  <c r="DS424" i="41" s="1"/>
  <c r="DR423" i="41"/>
  <c r="DS423" i="41" s="1"/>
  <c r="DR422" i="41"/>
  <c r="DS422" i="41" s="1"/>
  <c r="DR421" i="41"/>
  <c r="DS421" i="41" s="1"/>
  <c r="DR420" i="41"/>
  <c r="DS420" i="41" s="1"/>
  <c r="DR419" i="41"/>
  <c r="DS419" i="41" s="1"/>
  <c r="DR418" i="41"/>
  <c r="DS418" i="41" s="1"/>
  <c r="DR417" i="41"/>
  <c r="DS417" i="41" s="1"/>
  <c r="DR416" i="41"/>
  <c r="DS416" i="41" s="1"/>
  <c r="DR415" i="41"/>
  <c r="DS415" i="41" s="1"/>
  <c r="DR414" i="41"/>
  <c r="DS414" i="41" s="1"/>
  <c r="DR413" i="41"/>
  <c r="DS413" i="41" s="1"/>
  <c r="DR412" i="41"/>
  <c r="DS412" i="41" s="1"/>
  <c r="DR411" i="41"/>
  <c r="DS411" i="41" s="1"/>
  <c r="DR410" i="41"/>
  <c r="DS410" i="41" s="1"/>
  <c r="DR409" i="41"/>
  <c r="DS409" i="41"/>
  <c r="DR408" i="41"/>
  <c r="DS408" i="41" s="1"/>
  <c r="DR407" i="41"/>
  <c r="DS407" i="41" s="1"/>
  <c r="DR406" i="41"/>
  <c r="DS406" i="41" s="1"/>
  <c r="DR405" i="41"/>
  <c r="DS405" i="41" s="1"/>
  <c r="DR404" i="41"/>
  <c r="DS404" i="41" s="1"/>
  <c r="DR403" i="41"/>
  <c r="DS403" i="41"/>
  <c r="DR402" i="41"/>
  <c r="DS402" i="41" s="1"/>
  <c r="DR401" i="41"/>
  <c r="DS401" i="41" s="1"/>
  <c r="DR400" i="41"/>
  <c r="DS400" i="41" s="1"/>
  <c r="DR399" i="41"/>
  <c r="DS399" i="41" s="1"/>
  <c r="DR398" i="41"/>
  <c r="DS398" i="41" s="1"/>
  <c r="DR397" i="41"/>
  <c r="DS397" i="41" s="1"/>
  <c r="DR396" i="41"/>
  <c r="DS396" i="41" s="1"/>
  <c r="DR395" i="41"/>
  <c r="DS395" i="41" s="1"/>
  <c r="DR394" i="41"/>
  <c r="DS394" i="41" s="1"/>
  <c r="DR393" i="41"/>
  <c r="DS393" i="41" s="1"/>
  <c r="DR392" i="41"/>
  <c r="DS392" i="41" s="1"/>
  <c r="DR391" i="41"/>
  <c r="DS391" i="41" s="1"/>
  <c r="DR390" i="41"/>
  <c r="DS390" i="41" s="1"/>
  <c r="DR389" i="41"/>
  <c r="DS389" i="41" s="1"/>
  <c r="DR388" i="41"/>
  <c r="DS388" i="41" s="1"/>
  <c r="DR387" i="41"/>
  <c r="DS387" i="41" s="1"/>
  <c r="DR386" i="41"/>
  <c r="DS386" i="41"/>
  <c r="DR385" i="41"/>
  <c r="DS385" i="41" s="1"/>
  <c r="DR384" i="41"/>
  <c r="DS384" i="41" s="1"/>
  <c r="DR383" i="41"/>
  <c r="DS383" i="41" s="1"/>
  <c r="DR382" i="41"/>
  <c r="DS382" i="41" s="1"/>
  <c r="DR381" i="41"/>
  <c r="DS381" i="41" s="1"/>
  <c r="DR380" i="41"/>
  <c r="DS380" i="41" s="1"/>
  <c r="DR379" i="41"/>
  <c r="DS379" i="41" s="1"/>
  <c r="DR378" i="41"/>
  <c r="DS378" i="41" s="1"/>
  <c r="DR377" i="41"/>
  <c r="DS377" i="41" s="1"/>
  <c r="DR376" i="41"/>
  <c r="DS376" i="41" s="1"/>
  <c r="DR375" i="41"/>
  <c r="DS375" i="41"/>
  <c r="DR374" i="41"/>
  <c r="DS374" i="41" s="1"/>
  <c r="DR373" i="41"/>
  <c r="DS373" i="41" s="1"/>
  <c r="DR372" i="41"/>
  <c r="DS372" i="41" s="1"/>
  <c r="DR371" i="41"/>
  <c r="DS371" i="41" s="1"/>
  <c r="DR370" i="41"/>
  <c r="DS370" i="41" s="1"/>
  <c r="DR369" i="41"/>
  <c r="DS369" i="41" s="1"/>
  <c r="DR368" i="41"/>
  <c r="DS368" i="41" s="1"/>
  <c r="DR367" i="41"/>
  <c r="DS367" i="41" s="1"/>
  <c r="DR366" i="41"/>
  <c r="DS366" i="41" s="1"/>
  <c r="DR365" i="41"/>
  <c r="DS365" i="41" s="1"/>
  <c r="DR364" i="41"/>
  <c r="DS364" i="41" s="1"/>
  <c r="DR363" i="41"/>
  <c r="DS363" i="41" s="1"/>
  <c r="DR362" i="41"/>
  <c r="DS362" i="41" s="1"/>
  <c r="DR361" i="41"/>
  <c r="DS361" i="41" s="1"/>
  <c r="DR360" i="41"/>
  <c r="DS360" i="41"/>
  <c r="DR359" i="41"/>
  <c r="DS359" i="41" s="1"/>
  <c r="DR358" i="41"/>
  <c r="DS358" i="41" s="1"/>
  <c r="DR357" i="41"/>
  <c r="DS357" i="41" s="1"/>
  <c r="DR356" i="41"/>
  <c r="DS356" i="41" s="1"/>
  <c r="DR355" i="41"/>
  <c r="DS355" i="41"/>
  <c r="DR354" i="41"/>
  <c r="DS354" i="41" s="1"/>
  <c r="DR353" i="41"/>
  <c r="DS353" i="41" s="1"/>
  <c r="DR352" i="41"/>
  <c r="DS352" i="41" s="1"/>
  <c r="DR351" i="41"/>
  <c r="DS351" i="41" s="1"/>
  <c r="DR350" i="41"/>
  <c r="DS350" i="41" s="1"/>
  <c r="DR349" i="41"/>
  <c r="DS349" i="41" s="1"/>
  <c r="DR348" i="41"/>
  <c r="DS348" i="41" s="1"/>
  <c r="DR347" i="41"/>
  <c r="DS347" i="41"/>
  <c r="DR346" i="41"/>
  <c r="DS346" i="41" s="1"/>
  <c r="DR345" i="41"/>
  <c r="DS345" i="41" s="1"/>
  <c r="DR344" i="41"/>
  <c r="DS344" i="41" s="1"/>
  <c r="DR343" i="41"/>
  <c r="DS343" i="41" s="1"/>
  <c r="DR342" i="41"/>
  <c r="DS342" i="41" s="1"/>
  <c r="DR341" i="41"/>
  <c r="DS341" i="41" s="1"/>
  <c r="DR340" i="41"/>
  <c r="DS340" i="41" s="1"/>
  <c r="DR339" i="41"/>
  <c r="DS339" i="41" s="1"/>
  <c r="DR338" i="41"/>
  <c r="DS338" i="41" s="1"/>
  <c r="DR337" i="41"/>
  <c r="DS337" i="41" s="1"/>
  <c r="DR336" i="41"/>
  <c r="DS336" i="41" s="1"/>
  <c r="DR335" i="41"/>
  <c r="DS335" i="41"/>
  <c r="DR334" i="41"/>
  <c r="DS334" i="41"/>
  <c r="DR333" i="41"/>
  <c r="DS333" i="41" s="1"/>
  <c r="DR332" i="41"/>
  <c r="DS332" i="41"/>
  <c r="DR331" i="41"/>
  <c r="DS331" i="41" s="1"/>
  <c r="DR330" i="41"/>
  <c r="DS330" i="41" s="1"/>
  <c r="DR329" i="41"/>
  <c r="DS329" i="41" s="1"/>
  <c r="DR328" i="41"/>
  <c r="DS328" i="41" s="1"/>
  <c r="DR327" i="41"/>
  <c r="DS327" i="41" s="1"/>
  <c r="DR326" i="41"/>
  <c r="DS326" i="41" s="1"/>
  <c r="DR325" i="41"/>
  <c r="DS325" i="41" s="1"/>
  <c r="DR324" i="41"/>
  <c r="DS324" i="41"/>
  <c r="DR323" i="41"/>
  <c r="DS323" i="41" s="1"/>
  <c r="DR322" i="41"/>
  <c r="DS322" i="41" s="1"/>
  <c r="DR321" i="41"/>
  <c r="DS321" i="41" s="1"/>
  <c r="DR320" i="41"/>
  <c r="DS320" i="41"/>
  <c r="DR319" i="41"/>
  <c r="DS319" i="41"/>
  <c r="DR318" i="41"/>
  <c r="DS318" i="41" s="1"/>
  <c r="DR317" i="41"/>
  <c r="DS317" i="41" s="1"/>
  <c r="DR316" i="41"/>
  <c r="DS316" i="41" s="1"/>
  <c r="DR315" i="41"/>
  <c r="DS315" i="41" s="1"/>
  <c r="DR314" i="41"/>
  <c r="DS314" i="41" s="1"/>
  <c r="DR313" i="41"/>
  <c r="DS313" i="41" s="1"/>
  <c r="DR312" i="41"/>
  <c r="DS312" i="41" s="1"/>
  <c r="DR311" i="41"/>
  <c r="DS311" i="41"/>
  <c r="DR310" i="41"/>
  <c r="DS310" i="41" s="1"/>
  <c r="DR309" i="41"/>
  <c r="DS309" i="41" s="1"/>
  <c r="DR308" i="41"/>
  <c r="DS308" i="41" s="1"/>
  <c r="DR307" i="41"/>
  <c r="DS307" i="41" s="1"/>
  <c r="DR306" i="41"/>
  <c r="DS306" i="41" s="1"/>
  <c r="DR305" i="41"/>
  <c r="DS305" i="41" s="1"/>
  <c r="DR304" i="41"/>
  <c r="DS304" i="41" s="1"/>
  <c r="DR303" i="41"/>
  <c r="DS303" i="41" s="1"/>
  <c r="DR302" i="41"/>
  <c r="DS302" i="41" s="1"/>
  <c r="DR301" i="41"/>
  <c r="DS301" i="41" s="1"/>
  <c r="DR300" i="41"/>
  <c r="DS300" i="41" s="1"/>
  <c r="DR299" i="41"/>
  <c r="DS299" i="41" s="1"/>
  <c r="DR298" i="41"/>
  <c r="DS298" i="41" s="1"/>
  <c r="DR297" i="41"/>
  <c r="DS297" i="41" s="1"/>
  <c r="DR296" i="41"/>
  <c r="DS296" i="41" s="1"/>
  <c r="DR295" i="41"/>
  <c r="DS295" i="41" s="1"/>
  <c r="DR294" i="41"/>
  <c r="DS294" i="41" s="1"/>
  <c r="DR293" i="41"/>
  <c r="DS293" i="41" s="1"/>
  <c r="DR292" i="41"/>
  <c r="DS292" i="41" s="1"/>
  <c r="DR291" i="41"/>
  <c r="DS291" i="41"/>
  <c r="DR290" i="41"/>
  <c r="DS290" i="41" s="1"/>
  <c r="DR289" i="41"/>
  <c r="DS289" i="41" s="1"/>
  <c r="DR288" i="41"/>
  <c r="DS288" i="41" s="1"/>
  <c r="DR287" i="41"/>
  <c r="DS287" i="41" s="1"/>
  <c r="DR286" i="41"/>
  <c r="DS286" i="41" s="1"/>
  <c r="DR285" i="41"/>
  <c r="DS285" i="41" s="1"/>
  <c r="DR284" i="41"/>
  <c r="DS284" i="41" s="1"/>
  <c r="DR283" i="41"/>
  <c r="DS283" i="41" s="1"/>
  <c r="DR282" i="41"/>
  <c r="DS282" i="41" s="1"/>
  <c r="DR281" i="41"/>
  <c r="DS281" i="41" s="1"/>
  <c r="DR280" i="41"/>
  <c r="DS280" i="41" s="1"/>
  <c r="DR279" i="41"/>
  <c r="DS279" i="41" s="1"/>
  <c r="DR278" i="41"/>
  <c r="DS278" i="41" s="1"/>
  <c r="DR277" i="41"/>
  <c r="DS277" i="41" s="1"/>
  <c r="DR276" i="41"/>
  <c r="DS276" i="41" s="1"/>
  <c r="DR275" i="41"/>
  <c r="DS275" i="41" s="1"/>
  <c r="DR274" i="41"/>
  <c r="DS274" i="41" s="1"/>
  <c r="DR273" i="41"/>
  <c r="DS273" i="41"/>
  <c r="DR272" i="41"/>
  <c r="DS272" i="41"/>
  <c r="DR271" i="41"/>
  <c r="DS271" i="41" s="1"/>
  <c r="DR270" i="41"/>
  <c r="DS270" i="41" s="1"/>
  <c r="DR269" i="41"/>
  <c r="DS269" i="41" s="1"/>
  <c r="DR268" i="41"/>
  <c r="DS268" i="41" s="1"/>
  <c r="DR267" i="41"/>
  <c r="DS267" i="41" s="1"/>
  <c r="DR266" i="41"/>
  <c r="DS266" i="41" s="1"/>
  <c r="DR265" i="41"/>
  <c r="DS265" i="41"/>
  <c r="DR264" i="41"/>
  <c r="DS264" i="41" s="1"/>
  <c r="DR263" i="41"/>
  <c r="DS263" i="41" s="1"/>
  <c r="DR262" i="41"/>
  <c r="DS262" i="41" s="1"/>
  <c r="DR261" i="41"/>
  <c r="DS261" i="41"/>
  <c r="DR260" i="41"/>
  <c r="DS260" i="41" s="1"/>
  <c r="DR259" i="41"/>
  <c r="DS259" i="41" s="1"/>
  <c r="DR258" i="41"/>
  <c r="DS258" i="41" s="1"/>
  <c r="DR257" i="41"/>
  <c r="DS257" i="41" s="1"/>
  <c r="DR256" i="41"/>
  <c r="DS256" i="41" s="1"/>
  <c r="DR255" i="41"/>
  <c r="DS255" i="41" s="1"/>
  <c r="DR254" i="41"/>
  <c r="DS254" i="41" s="1"/>
  <c r="DR253" i="41"/>
  <c r="DS253" i="41" s="1"/>
  <c r="DR252" i="41"/>
  <c r="DS252" i="41"/>
  <c r="DR251" i="41"/>
  <c r="DS251" i="41" s="1"/>
  <c r="DR250" i="41"/>
  <c r="DS250" i="41" s="1"/>
  <c r="DR249" i="41"/>
  <c r="DS249" i="41" s="1"/>
  <c r="DR248" i="41"/>
  <c r="DS248" i="41" s="1"/>
  <c r="DR247" i="41"/>
  <c r="DS247" i="41" s="1"/>
  <c r="DR246" i="41"/>
  <c r="DS246" i="41" s="1"/>
  <c r="DR245" i="41"/>
  <c r="DS245" i="41" s="1"/>
  <c r="DR244" i="41"/>
  <c r="DS244" i="41" s="1"/>
  <c r="DR243" i="41"/>
  <c r="DS243" i="41" s="1"/>
  <c r="DR242" i="41"/>
  <c r="DS242" i="41" s="1"/>
  <c r="DR241" i="41"/>
  <c r="DS241" i="41" s="1"/>
  <c r="DR240" i="41"/>
  <c r="DS240" i="41" s="1"/>
  <c r="DR239" i="41"/>
  <c r="DS239" i="41" s="1"/>
  <c r="DR238" i="41"/>
  <c r="DS238" i="41" s="1"/>
  <c r="DR237" i="41"/>
  <c r="DS237" i="41"/>
  <c r="DR236" i="41"/>
  <c r="DS236" i="41" s="1"/>
  <c r="DR235" i="41"/>
  <c r="DS235" i="41"/>
  <c r="DR234" i="41"/>
  <c r="DS234" i="41" s="1"/>
  <c r="DR233" i="41"/>
  <c r="DS233" i="41" s="1"/>
  <c r="DR232" i="41"/>
  <c r="DS232" i="41" s="1"/>
  <c r="DR231" i="41"/>
  <c r="DS231" i="41" s="1"/>
  <c r="DR230" i="41"/>
  <c r="DS230" i="41" s="1"/>
  <c r="DR229" i="41"/>
  <c r="DS229" i="41" s="1"/>
  <c r="DR228" i="41"/>
  <c r="DS228" i="41" s="1"/>
  <c r="DR227" i="41"/>
  <c r="DS227" i="41" s="1"/>
  <c r="DR226" i="41"/>
  <c r="DS226" i="41" s="1"/>
  <c r="DR225" i="41"/>
  <c r="DS225" i="41"/>
  <c r="DR224" i="41"/>
  <c r="DS224" i="41" s="1"/>
  <c r="DR223" i="41"/>
  <c r="DS223" i="41" s="1"/>
  <c r="DR222" i="41"/>
  <c r="DS222" i="41" s="1"/>
  <c r="DR221" i="41"/>
  <c r="DS221" i="41" s="1"/>
  <c r="DR220" i="41"/>
  <c r="DS220" i="41" s="1"/>
  <c r="DR219" i="41"/>
  <c r="DS219" i="41" s="1"/>
  <c r="DR218" i="41"/>
  <c r="DS218" i="41"/>
  <c r="DR217" i="41"/>
  <c r="DS217" i="41" s="1"/>
  <c r="DR216" i="41"/>
  <c r="DS216" i="41" s="1"/>
  <c r="DR215" i="41"/>
  <c r="DS215" i="41" s="1"/>
  <c r="DR214" i="41"/>
  <c r="DS214" i="41" s="1"/>
  <c r="DR213" i="41"/>
  <c r="DS213" i="41" s="1"/>
  <c r="DR212" i="41"/>
  <c r="DS212" i="41" s="1"/>
  <c r="DR211" i="41"/>
  <c r="DS211" i="41" s="1"/>
  <c r="DR210" i="41"/>
  <c r="DS210" i="41"/>
  <c r="DR209" i="41"/>
  <c r="DS209" i="41" s="1"/>
  <c r="DR208" i="41"/>
  <c r="DS208" i="41" s="1"/>
  <c r="DR207" i="41"/>
  <c r="DS207" i="41" s="1"/>
  <c r="DR206" i="41"/>
  <c r="DS206" i="41"/>
  <c r="DR205" i="41"/>
  <c r="DS205" i="41" s="1"/>
  <c r="DR204" i="41"/>
  <c r="DS204" i="41" s="1"/>
  <c r="DR203" i="41"/>
  <c r="DS203" i="41" s="1"/>
  <c r="DR202" i="41"/>
  <c r="DS202" i="41" s="1"/>
  <c r="DR201" i="41"/>
  <c r="DS201" i="41" s="1"/>
  <c r="DR200" i="41"/>
  <c r="DS200" i="41" s="1"/>
  <c r="DR199" i="41"/>
  <c r="DS199" i="41" s="1"/>
  <c r="DR198" i="41"/>
  <c r="DS198" i="41" s="1"/>
  <c r="DR197" i="41"/>
  <c r="DS197" i="41" s="1"/>
  <c r="DR196" i="41"/>
  <c r="DS196" i="41" s="1"/>
  <c r="DR195" i="41"/>
  <c r="DS195" i="41" s="1"/>
  <c r="DR194" i="41"/>
  <c r="DS194" i="41" s="1"/>
  <c r="DR193" i="41"/>
  <c r="DS193" i="41" s="1"/>
  <c r="DR192" i="41"/>
  <c r="DS192" i="41"/>
  <c r="DR191" i="41"/>
  <c r="DS191" i="41" s="1"/>
  <c r="DR190" i="41"/>
  <c r="DS190" i="41" s="1"/>
  <c r="DR189" i="41"/>
  <c r="DS189" i="41" s="1"/>
  <c r="DR188" i="41"/>
  <c r="DS188" i="41" s="1"/>
  <c r="DR187" i="41"/>
  <c r="DS187" i="41" s="1"/>
  <c r="DR186" i="41"/>
  <c r="DS186" i="41" s="1"/>
  <c r="DR185" i="41"/>
  <c r="DS185" i="41" s="1"/>
  <c r="DR184" i="41"/>
  <c r="DS184" i="41" s="1"/>
  <c r="DR183" i="41"/>
  <c r="DS183" i="41"/>
  <c r="DR182" i="41"/>
  <c r="DS182" i="41" s="1"/>
  <c r="DR181" i="41"/>
  <c r="DS181" i="41" s="1"/>
  <c r="DR180" i="41"/>
  <c r="DS180" i="41"/>
  <c r="DR179" i="41"/>
  <c r="DS179" i="41"/>
  <c r="DR178" i="41"/>
  <c r="DS178" i="41" s="1"/>
  <c r="DR177" i="41"/>
  <c r="DS177" i="41" s="1"/>
  <c r="DR176" i="41"/>
  <c r="DS176" i="41" s="1"/>
  <c r="DR175" i="41"/>
  <c r="DS175" i="41" s="1"/>
  <c r="DR174" i="41"/>
  <c r="DS174" i="41" s="1"/>
  <c r="DR173" i="41"/>
  <c r="DS173" i="41" s="1"/>
  <c r="DR172" i="41"/>
  <c r="DS172" i="41" s="1"/>
  <c r="DR171" i="41"/>
  <c r="DS171" i="41"/>
  <c r="DR170" i="41"/>
  <c r="DS170" i="41" s="1"/>
  <c r="DR169" i="41"/>
  <c r="DS169" i="41" s="1"/>
  <c r="DR168" i="41"/>
  <c r="DS168" i="41"/>
  <c r="DR167" i="41"/>
  <c r="DS167" i="41"/>
  <c r="DR166" i="41"/>
  <c r="DS166" i="41" s="1"/>
  <c r="DR165" i="41"/>
  <c r="DS165" i="41" s="1"/>
  <c r="DR164" i="41"/>
  <c r="DS164" i="41" s="1"/>
  <c r="DR163" i="41"/>
  <c r="DS163" i="41" s="1"/>
  <c r="DR162" i="41"/>
  <c r="DS162" i="41" s="1"/>
  <c r="DR161" i="41"/>
  <c r="DS161" i="41" s="1"/>
  <c r="DR160" i="41"/>
  <c r="DS160" i="41" s="1"/>
  <c r="DR159" i="41"/>
  <c r="DS159" i="41" s="1"/>
  <c r="DR158" i="41"/>
  <c r="DS158" i="41" s="1"/>
  <c r="DR157" i="41"/>
  <c r="DS157" i="41" s="1"/>
  <c r="DR156" i="41"/>
  <c r="DS156" i="41" s="1"/>
  <c r="DR155" i="41"/>
  <c r="DS155" i="41" s="1"/>
  <c r="DR154" i="41"/>
  <c r="DS154" i="41"/>
  <c r="DR153" i="41"/>
  <c r="DS153" i="41" s="1"/>
  <c r="DR152" i="41"/>
  <c r="DS152" i="41" s="1"/>
  <c r="DR151" i="41"/>
  <c r="DS151" i="41" s="1"/>
  <c r="DR150" i="41"/>
  <c r="DS150" i="41" s="1"/>
  <c r="DR149" i="41"/>
  <c r="DS149" i="41" s="1"/>
  <c r="DR148" i="41"/>
  <c r="DS148" i="41" s="1"/>
  <c r="DR147" i="41"/>
  <c r="DS147" i="41" s="1"/>
  <c r="DR146" i="41"/>
  <c r="DS146" i="41" s="1"/>
  <c r="DR145" i="41"/>
  <c r="DS145" i="41" s="1"/>
  <c r="DR144" i="41"/>
  <c r="DS144" i="41" s="1"/>
  <c r="DR143" i="41"/>
  <c r="DS143" i="41" s="1"/>
  <c r="DR142" i="41"/>
  <c r="DS142" i="41" s="1"/>
  <c r="DR141" i="41"/>
  <c r="DS141" i="41" s="1"/>
  <c r="DR140" i="41"/>
  <c r="DS140" i="41" s="1"/>
  <c r="DR139" i="41"/>
  <c r="DS139" i="41" s="1"/>
  <c r="DR138" i="41"/>
  <c r="DS138" i="41" s="1"/>
  <c r="DR137" i="41"/>
  <c r="DS137" i="41" s="1"/>
  <c r="DR136" i="41"/>
  <c r="DS136" i="41" s="1"/>
  <c r="DR135" i="41"/>
  <c r="DS135" i="41" s="1"/>
  <c r="DR134" i="41"/>
  <c r="DS134" i="41" s="1"/>
  <c r="DR133" i="41"/>
  <c r="DS133" i="41"/>
  <c r="DR132" i="41"/>
  <c r="DS132" i="41"/>
  <c r="DR131" i="41"/>
  <c r="DS131" i="41" s="1"/>
  <c r="DR130" i="41"/>
  <c r="DS130" i="41" s="1"/>
  <c r="DR129" i="41"/>
  <c r="DS129" i="41" s="1"/>
  <c r="DR128" i="41"/>
  <c r="DS128" i="41" s="1"/>
  <c r="DR127" i="41"/>
  <c r="DS127" i="41" s="1"/>
  <c r="DR126" i="41"/>
  <c r="DS126" i="41"/>
  <c r="DR125" i="41"/>
  <c r="DS125" i="41" s="1"/>
  <c r="DR124" i="41"/>
  <c r="DS124" i="41" s="1"/>
  <c r="DR123" i="41"/>
  <c r="DS123" i="41" s="1"/>
  <c r="DR122" i="41"/>
  <c r="DS122" i="41" s="1"/>
  <c r="DR121" i="41"/>
  <c r="DS121" i="41" s="1"/>
  <c r="DR120" i="41"/>
  <c r="DS120" i="41" s="1"/>
  <c r="DR119" i="41"/>
  <c r="DS119" i="41" s="1"/>
  <c r="DR118" i="41"/>
  <c r="DS118" i="41" s="1"/>
  <c r="DR117" i="41"/>
  <c r="DS117" i="41" s="1"/>
  <c r="DR116" i="41"/>
  <c r="DS116" i="41" s="1"/>
  <c r="DR115" i="41"/>
  <c r="DS115" i="41" s="1"/>
  <c r="DR114" i="41"/>
  <c r="DS114" i="41" s="1"/>
  <c r="DR113" i="41"/>
  <c r="DS113" i="41"/>
  <c r="DR112" i="41"/>
  <c r="DS112" i="41" s="1"/>
  <c r="DR111" i="41"/>
  <c r="DS111" i="41" s="1"/>
  <c r="DR110" i="41"/>
  <c r="DS110" i="41" s="1"/>
  <c r="DR109" i="41"/>
  <c r="DS109" i="41" s="1"/>
  <c r="DR108" i="41"/>
  <c r="DS108" i="41" s="1"/>
  <c r="DR107" i="41"/>
  <c r="DS107" i="41" s="1"/>
  <c r="DR106" i="41"/>
  <c r="DS106" i="41"/>
  <c r="DR105" i="41"/>
  <c r="DS105" i="41" s="1"/>
  <c r="DR104" i="41"/>
  <c r="DS104" i="41" s="1"/>
  <c r="DR103" i="41"/>
  <c r="DS103" i="41" s="1"/>
  <c r="DR102" i="41"/>
  <c r="DS102" i="41" s="1"/>
  <c r="DR101" i="41"/>
  <c r="DS101" i="41" s="1"/>
  <c r="DR100" i="41"/>
  <c r="DS100" i="41"/>
  <c r="DR99" i="41"/>
  <c r="DS99" i="41" s="1"/>
  <c r="DR98" i="41"/>
  <c r="DS98" i="41" s="1"/>
  <c r="DR97" i="41"/>
  <c r="DS97" i="41" s="1"/>
  <c r="DR96" i="41"/>
  <c r="DS96" i="41" s="1"/>
  <c r="DR95" i="41"/>
  <c r="DS95" i="41" s="1"/>
  <c r="DR94" i="41"/>
  <c r="DS94" i="41" s="1"/>
  <c r="DR93" i="41"/>
  <c r="DS93" i="41" s="1"/>
  <c r="DR92" i="41"/>
  <c r="DS92" i="41" s="1"/>
  <c r="DR91" i="41"/>
  <c r="DS91" i="41" s="1"/>
  <c r="DR90" i="41"/>
  <c r="DS90" i="41" s="1"/>
  <c r="DR89" i="41"/>
  <c r="DS89" i="41" s="1"/>
  <c r="DR88" i="41"/>
  <c r="DS88" i="41" s="1"/>
  <c r="DR87" i="41"/>
  <c r="DS87" i="41" s="1"/>
  <c r="DR86" i="41"/>
  <c r="DS86" i="41" s="1"/>
  <c r="DR85" i="41"/>
  <c r="DS85" i="41" s="1"/>
  <c r="DR84" i="41"/>
  <c r="DS84" i="41" s="1"/>
  <c r="DR83" i="41"/>
  <c r="DS83" i="41" s="1"/>
  <c r="DR82" i="41"/>
  <c r="DS82" i="41"/>
  <c r="DR81" i="41"/>
  <c r="DS81" i="41" s="1"/>
  <c r="DR80" i="41"/>
  <c r="DS80" i="41"/>
  <c r="DR79" i="41"/>
  <c r="DS79" i="41" s="1"/>
  <c r="DR78" i="41"/>
  <c r="DS78" i="41" s="1"/>
  <c r="DR77" i="41"/>
  <c r="DS77" i="41"/>
  <c r="DR76" i="41"/>
  <c r="DS76" i="41"/>
  <c r="DR75" i="41"/>
  <c r="DS75" i="41" s="1"/>
  <c r="DR74" i="41"/>
  <c r="DS74" i="41" s="1"/>
  <c r="DR73" i="41"/>
  <c r="DS73" i="41" s="1"/>
  <c r="DR72" i="41"/>
  <c r="DS72" i="41" s="1"/>
  <c r="DR71" i="41"/>
  <c r="DS71" i="41" s="1"/>
  <c r="DR70" i="41"/>
  <c r="DS70" i="41" s="1"/>
  <c r="DR69" i="41"/>
  <c r="DS69" i="41" s="1"/>
  <c r="DR68" i="41"/>
  <c r="DS68" i="41" s="1"/>
  <c r="DR67" i="41"/>
  <c r="DS67" i="41" s="1"/>
  <c r="DR66" i="41"/>
  <c r="DS66" i="41" s="1"/>
  <c r="DR65" i="41"/>
  <c r="DS65" i="41" s="1"/>
  <c r="DR64" i="41"/>
  <c r="DS64" i="41" s="1"/>
  <c r="DR63" i="41"/>
  <c r="DS63" i="41" s="1"/>
  <c r="DR62" i="41"/>
  <c r="DS62" i="41" s="1"/>
  <c r="DR61" i="41"/>
  <c r="DS61" i="41" s="1"/>
  <c r="DR60" i="41"/>
  <c r="DS60" i="41" s="1"/>
  <c r="DR59" i="41"/>
  <c r="DS59" i="41" s="1"/>
  <c r="DR58" i="41"/>
  <c r="DS58" i="41" s="1"/>
  <c r="DR57" i="41"/>
  <c r="DS57" i="41"/>
  <c r="DR56" i="41"/>
  <c r="DS56" i="41"/>
  <c r="DR55" i="41"/>
  <c r="DS55" i="41" s="1"/>
  <c r="DR54" i="41"/>
  <c r="DS54" i="41" s="1"/>
  <c r="DR53" i="41"/>
  <c r="DS53" i="41" s="1"/>
  <c r="DR52" i="41"/>
  <c r="DS52" i="41" s="1"/>
  <c r="DR51" i="41"/>
  <c r="DS51" i="41" s="1"/>
  <c r="DR50" i="41"/>
  <c r="DS50" i="41" s="1"/>
  <c r="DR49" i="41"/>
  <c r="DS49" i="41" s="1"/>
  <c r="DR48" i="41"/>
  <c r="DS48" i="41"/>
  <c r="DR47" i="41"/>
  <c r="DS47" i="41" s="1"/>
  <c r="DR46" i="41"/>
  <c r="DS46" i="41" s="1"/>
  <c r="DR45" i="41"/>
  <c r="DS45" i="41" s="1"/>
  <c r="DR44" i="41"/>
  <c r="DS44" i="41" s="1"/>
  <c r="DR43" i="41"/>
  <c r="DS43" i="41" s="1"/>
  <c r="DR42" i="41"/>
  <c r="DS42" i="41"/>
  <c r="DR41" i="41"/>
  <c r="DS41" i="41" s="1"/>
  <c r="DR40" i="41"/>
  <c r="DS40" i="41" s="1"/>
  <c r="DR39" i="41"/>
  <c r="DS39" i="41" s="1"/>
  <c r="DR38" i="41"/>
  <c r="DS38" i="41" s="1"/>
  <c r="DR37" i="41"/>
  <c r="DS37" i="41" s="1"/>
  <c r="DR36" i="41"/>
  <c r="DS36" i="41" s="1"/>
  <c r="DR35" i="41"/>
  <c r="DS35" i="41"/>
  <c r="DK1034" i="41"/>
  <c r="DL1034" i="41" s="1"/>
  <c r="DK1033" i="41"/>
  <c r="DL1033" i="41" s="1"/>
  <c r="DK1032" i="41"/>
  <c r="DL1032" i="41" s="1"/>
  <c r="DK1031" i="41"/>
  <c r="DL1031" i="41" s="1"/>
  <c r="DK1030" i="41"/>
  <c r="DL1030" i="41" s="1"/>
  <c r="DK1029" i="41"/>
  <c r="DL1029" i="41" s="1"/>
  <c r="DK1028" i="41"/>
  <c r="DL1028" i="41" s="1"/>
  <c r="DK1027" i="41"/>
  <c r="DL1027" i="41" s="1"/>
  <c r="DK1026" i="41"/>
  <c r="DL1026" i="41" s="1"/>
  <c r="DK1025" i="41"/>
  <c r="DL1025" i="41" s="1"/>
  <c r="DK1024" i="41"/>
  <c r="DL1024" i="41" s="1"/>
  <c r="DK1023" i="41"/>
  <c r="DL1023" i="41" s="1"/>
  <c r="DK1022" i="41"/>
  <c r="DL1022" i="41" s="1"/>
  <c r="DK1021" i="41"/>
  <c r="DL1021" i="41" s="1"/>
  <c r="DK1020" i="41"/>
  <c r="DL1020" i="41" s="1"/>
  <c r="DK1019" i="41"/>
  <c r="DL1019" i="41" s="1"/>
  <c r="DK1018" i="41"/>
  <c r="DL1018" i="41" s="1"/>
  <c r="DK1017" i="41"/>
  <c r="DL1017" i="41" s="1"/>
  <c r="DK1016" i="41"/>
  <c r="DL1016" i="41" s="1"/>
  <c r="DK1015" i="41"/>
  <c r="DL1015" i="41" s="1"/>
  <c r="DK1014" i="41"/>
  <c r="DL1014" i="41" s="1"/>
  <c r="DK1013" i="41"/>
  <c r="DL1013" i="41" s="1"/>
  <c r="DK1012" i="41"/>
  <c r="DL1012" i="41" s="1"/>
  <c r="DK1011" i="41"/>
  <c r="DL1011" i="41" s="1"/>
  <c r="DK1010" i="41"/>
  <c r="DL1010" i="41" s="1"/>
  <c r="DK1009" i="41"/>
  <c r="DL1009" i="41" s="1"/>
  <c r="DK1008" i="41"/>
  <c r="DL1008" i="41" s="1"/>
  <c r="DK1007" i="41"/>
  <c r="DL1007" i="41" s="1"/>
  <c r="DK1006" i="41"/>
  <c r="DL1006" i="41" s="1"/>
  <c r="DK1005" i="41"/>
  <c r="DL1005" i="41" s="1"/>
  <c r="DK1004" i="41"/>
  <c r="DL1004" i="41" s="1"/>
  <c r="DK1003" i="41"/>
  <c r="DL1003" i="41" s="1"/>
  <c r="DK1002" i="41"/>
  <c r="DL1002" i="41" s="1"/>
  <c r="DK1001" i="41"/>
  <c r="DL1001" i="41" s="1"/>
  <c r="DK1000" i="41"/>
  <c r="DL1000" i="41" s="1"/>
  <c r="DK999" i="41"/>
  <c r="DL999" i="41" s="1"/>
  <c r="DK998" i="41"/>
  <c r="DL998" i="41" s="1"/>
  <c r="DK997" i="41"/>
  <c r="DL997" i="41" s="1"/>
  <c r="DK996" i="41"/>
  <c r="DL996" i="41" s="1"/>
  <c r="DK995" i="41"/>
  <c r="DL995" i="41" s="1"/>
  <c r="DK994" i="41"/>
  <c r="DL994" i="41" s="1"/>
  <c r="DK993" i="41"/>
  <c r="DL993" i="41" s="1"/>
  <c r="DK992" i="41"/>
  <c r="DL992" i="41" s="1"/>
  <c r="DK991" i="41"/>
  <c r="DL991" i="41" s="1"/>
  <c r="DK990" i="41"/>
  <c r="DL990" i="41" s="1"/>
  <c r="DK989" i="41"/>
  <c r="DL989" i="41" s="1"/>
  <c r="DK988" i="41"/>
  <c r="DL988" i="41" s="1"/>
  <c r="DK987" i="41"/>
  <c r="DL987" i="41" s="1"/>
  <c r="DK986" i="41"/>
  <c r="DL986" i="41" s="1"/>
  <c r="DK985" i="41"/>
  <c r="DL985" i="41" s="1"/>
  <c r="DK984" i="41"/>
  <c r="DL984" i="41" s="1"/>
  <c r="DK983" i="41"/>
  <c r="DL983" i="41" s="1"/>
  <c r="DK982" i="41"/>
  <c r="DL982" i="41" s="1"/>
  <c r="DK981" i="41"/>
  <c r="DL981" i="41" s="1"/>
  <c r="DK980" i="41"/>
  <c r="DL980" i="41" s="1"/>
  <c r="DK979" i="41"/>
  <c r="DL979" i="41" s="1"/>
  <c r="DK978" i="41"/>
  <c r="DL978" i="41" s="1"/>
  <c r="DK977" i="41"/>
  <c r="DL977" i="41" s="1"/>
  <c r="DK976" i="41"/>
  <c r="DL976" i="41" s="1"/>
  <c r="DK975" i="41"/>
  <c r="DL975" i="41"/>
  <c r="DK974" i="41"/>
  <c r="DL974" i="41" s="1"/>
  <c r="DK973" i="41"/>
  <c r="DL973" i="41" s="1"/>
  <c r="DK972" i="41"/>
  <c r="DL972" i="41" s="1"/>
  <c r="DK971" i="41"/>
  <c r="DL971" i="41" s="1"/>
  <c r="DK970" i="41"/>
  <c r="DL970" i="41" s="1"/>
  <c r="DK969" i="41"/>
  <c r="DL969" i="41" s="1"/>
  <c r="DK968" i="41"/>
  <c r="DL968" i="41" s="1"/>
  <c r="DK967" i="41"/>
  <c r="DL967" i="41"/>
  <c r="DK966" i="41"/>
  <c r="DL966" i="41" s="1"/>
  <c r="DK965" i="41"/>
  <c r="DL965" i="41" s="1"/>
  <c r="DK964" i="41"/>
  <c r="DL964" i="41" s="1"/>
  <c r="DK963" i="41"/>
  <c r="DL963" i="41"/>
  <c r="DK962" i="41"/>
  <c r="DL962" i="41" s="1"/>
  <c r="DK961" i="41"/>
  <c r="DL961" i="41" s="1"/>
  <c r="DK960" i="41"/>
  <c r="DL960" i="41" s="1"/>
  <c r="DK959" i="41"/>
  <c r="DL959" i="41" s="1"/>
  <c r="DK958" i="41"/>
  <c r="DL958" i="41" s="1"/>
  <c r="DK957" i="41"/>
  <c r="DL957" i="41" s="1"/>
  <c r="DK956" i="41"/>
  <c r="DL956" i="41" s="1"/>
  <c r="DK955" i="41"/>
  <c r="DL955" i="41" s="1"/>
  <c r="DK954" i="41"/>
  <c r="DL954" i="41" s="1"/>
  <c r="DK953" i="41"/>
  <c r="DL953" i="41" s="1"/>
  <c r="DK952" i="41"/>
  <c r="DL952" i="41" s="1"/>
  <c r="DK951" i="41"/>
  <c r="DL951" i="41" s="1"/>
  <c r="DK950" i="41"/>
  <c r="DL950" i="41" s="1"/>
  <c r="DK949" i="41"/>
  <c r="DL949" i="41" s="1"/>
  <c r="DK948" i="41"/>
  <c r="DL948" i="41" s="1"/>
  <c r="DK947" i="41"/>
  <c r="DL947" i="41" s="1"/>
  <c r="DK946" i="41"/>
  <c r="DL946" i="41" s="1"/>
  <c r="DK945" i="41"/>
  <c r="DL945" i="41" s="1"/>
  <c r="DK944" i="41"/>
  <c r="DL944" i="41" s="1"/>
  <c r="DK943" i="41"/>
  <c r="DL943" i="41" s="1"/>
  <c r="DK942" i="41"/>
  <c r="DL942" i="41" s="1"/>
  <c r="DK941" i="41"/>
  <c r="DL941" i="41" s="1"/>
  <c r="DK940" i="41"/>
  <c r="DL940" i="41" s="1"/>
  <c r="DK939" i="41"/>
  <c r="DL939" i="41" s="1"/>
  <c r="DK938" i="41"/>
  <c r="DL938" i="41" s="1"/>
  <c r="DK937" i="41"/>
  <c r="DL937" i="41" s="1"/>
  <c r="DK936" i="41"/>
  <c r="DL936" i="41" s="1"/>
  <c r="DK935" i="41"/>
  <c r="DL935" i="41" s="1"/>
  <c r="DK934" i="41"/>
  <c r="DL934" i="41"/>
  <c r="DK933" i="41"/>
  <c r="DL933" i="41" s="1"/>
  <c r="DK932" i="41"/>
  <c r="DL932" i="41" s="1"/>
  <c r="DK931" i="41"/>
  <c r="DL931" i="41" s="1"/>
  <c r="DK930" i="41"/>
  <c r="DL930" i="41" s="1"/>
  <c r="DK929" i="41"/>
  <c r="DL929" i="41" s="1"/>
  <c r="DK928" i="41"/>
  <c r="DL928" i="41" s="1"/>
  <c r="DK927" i="41"/>
  <c r="DL927" i="41" s="1"/>
  <c r="DK926" i="41"/>
  <c r="DL926" i="41" s="1"/>
  <c r="DK925" i="41"/>
  <c r="DL925" i="41" s="1"/>
  <c r="DK924" i="41"/>
  <c r="DL924" i="41" s="1"/>
  <c r="DK923" i="41"/>
  <c r="DL923" i="41" s="1"/>
  <c r="DK922" i="41"/>
  <c r="DL922" i="41" s="1"/>
  <c r="DK921" i="41"/>
  <c r="DL921" i="41" s="1"/>
  <c r="DK920" i="41"/>
  <c r="DL920" i="41" s="1"/>
  <c r="DK919" i="41"/>
  <c r="DL919" i="41" s="1"/>
  <c r="DK918" i="41"/>
  <c r="DL918" i="41" s="1"/>
  <c r="DK917" i="41"/>
  <c r="DL917" i="41" s="1"/>
  <c r="DK916" i="41"/>
  <c r="DL916" i="41" s="1"/>
  <c r="DK915" i="41"/>
  <c r="DL915" i="41"/>
  <c r="DK914" i="41"/>
  <c r="DL914" i="41" s="1"/>
  <c r="DK913" i="41"/>
  <c r="DL913" i="41" s="1"/>
  <c r="DK912" i="41"/>
  <c r="DL912" i="41" s="1"/>
  <c r="DK911" i="41"/>
  <c r="DL911" i="41"/>
  <c r="DK910" i="41"/>
  <c r="DL910" i="41" s="1"/>
  <c r="DK909" i="41"/>
  <c r="DL909" i="41" s="1"/>
  <c r="DK908" i="41"/>
  <c r="DL908" i="41" s="1"/>
  <c r="DK907" i="41"/>
  <c r="DL907" i="41" s="1"/>
  <c r="DK906" i="41"/>
  <c r="DL906" i="41" s="1"/>
  <c r="DK905" i="41"/>
  <c r="DL905" i="41" s="1"/>
  <c r="DK904" i="41"/>
  <c r="DL904" i="41" s="1"/>
  <c r="DK903" i="41"/>
  <c r="DL903" i="41" s="1"/>
  <c r="DK902" i="41"/>
  <c r="DL902" i="41" s="1"/>
  <c r="DK901" i="41"/>
  <c r="DL901" i="41" s="1"/>
  <c r="DK900" i="41"/>
  <c r="DL900" i="41" s="1"/>
  <c r="DK899" i="41"/>
  <c r="DL899" i="41"/>
  <c r="DK898" i="41"/>
  <c r="DL898" i="41" s="1"/>
  <c r="DK897" i="41"/>
  <c r="DL897" i="41" s="1"/>
  <c r="DK896" i="41"/>
  <c r="DL896" i="41" s="1"/>
  <c r="DK895" i="41"/>
  <c r="DL895" i="41" s="1"/>
  <c r="DK894" i="41"/>
  <c r="DL894" i="41" s="1"/>
  <c r="DK893" i="41"/>
  <c r="DL893" i="41" s="1"/>
  <c r="DK892" i="41"/>
  <c r="DL892" i="41" s="1"/>
  <c r="DK891" i="41"/>
  <c r="DL891" i="41" s="1"/>
  <c r="DK890" i="41"/>
  <c r="DL890" i="41" s="1"/>
  <c r="DK889" i="41"/>
  <c r="DL889" i="41" s="1"/>
  <c r="DK888" i="41"/>
  <c r="DL888" i="41" s="1"/>
  <c r="DK887" i="41"/>
  <c r="DL887" i="41" s="1"/>
  <c r="DK886" i="41"/>
  <c r="DL886" i="41" s="1"/>
  <c r="DK885" i="41"/>
  <c r="DL885" i="41" s="1"/>
  <c r="DK884" i="41"/>
  <c r="DL884" i="41" s="1"/>
  <c r="DK883" i="41"/>
  <c r="DL883" i="41" s="1"/>
  <c r="DK882" i="41"/>
  <c r="DL882" i="41" s="1"/>
  <c r="DK881" i="41"/>
  <c r="DL881" i="41" s="1"/>
  <c r="DK880" i="41"/>
  <c r="DL880" i="41" s="1"/>
  <c r="DK879" i="41"/>
  <c r="DL879" i="41" s="1"/>
  <c r="DK878" i="41"/>
  <c r="DL878" i="41" s="1"/>
  <c r="DK877" i="41"/>
  <c r="DL877" i="41" s="1"/>
  <c r="DK876" i="41"/>
  <c r="DL876" i="41" s="1"/>
  <c r="DK875" i="41"/>
  <c r="DL875" i="41" s="1"/>
  <c r="DK874" i="41"/>
  <c r="DL874" i="41" s="1"/>
  <c r="DK873" i="41"/>
  <c r="DL873" i="41" s="1"/>
  <c r="DK872" i="41"/>
  <c r="DL872" i="41" s="1"/>
  <c r="DK871" i="41"/>
  <c r="DL871" i="41" s="1"/>
  <c r="DK870" i="41"/>
  <c r="DL870" i="41" s="1"/>
  <c r="DK869" i="41"/>
  <c r="DL869" i="41" s="1"/>
  <c r="DK868" i="41"/>
  <c r="DL868" i="41" s="1"/>
  <c r="DK867" i="41"/>
  <c r="DL867" i="41" s="1"/>
  <c r="DK866" i="41"/>
  <c r="DL866" i="41" s="1"/>
  <c r="DK865" i="41"/>
  <c r="DL865" i="41" s="1"/>
  <c r="DK864" i="41"/>
  <c r="DL864" i="41" s="1"/>
  <c r="DK863" i="41"/>
  <c r="DL863" i="41" s="1"/>
  <c r="DK862" i="41"/>
  <c r="DL862" i="41" s="1"/>
  <c r="DK861" i="41"/>
  <c r="DL861" i="41" s="1"/>
  <c r="DK860" i="41"/>
  <c r="DL860" i="41" s="1"/>
  <c r="DK859" i="41"/>
  <c r="DL859" i="41" s="1"/>
  <c r="DK858" i="41"/>
  <c r="DL858" i="41" s="1"/>
  <c r="DK857" i="41"/>
  <c r="DL857" i="41" s="1"/>
  <c r="DK856" i="41"/>
  <c r="DL856" i="41" s="1"/>
  <c r="DK855" i="41"/>
  <c r="DL855" i="41" s="1"/>
  <c r="DK854" i="41"/>
  <c r="DL854" i="41" s="1"/>
  <c r="DK853" i="41"/>
  <c r="DL853" i="41" s="1"/>
  <c r="DK852" i="41"/>
  <c r="DL852" i="41" s="1"/>
  <c r="DK851" i="41"/>
  <c r="DL851" i="41" s="1"/>
  <c r="DK850" i="41"/>
  <c r="DL850" i="41" s="1"/>
  <c r="DK849" i="41"/>
  <c r="DL849" i="41" s="1"/>
  <c r="DK848" i="41"/>
  <c r="DL848" i="41" s="1"/>
  <c r="DK847" i="41"/>
  <c r="DL847" i="41" s="1"/>
  <c r="DK846" i="41"/>
  <c r="DL846" i="41" s="1"/>
  <c r="DK845" i="41"/>
  <c r="DL845" i="41" s="1"/>
  <c r="DK844" i="41"/>
  <c r="DL844" i="41" s="1"/>
  <c r="DK843" i="41"/>
  <c r="DL843" i="41"/>
  <c r="DK842" i="41"/>
  <c r="DL842" i="41" s="1"/>
  <c r="DK841" i="41"/>
  <c r="DL841" i="41" s="1"/>
  <c r="DK840" i="41"/>
  <c r="DL840" i="41" s="1"/>
  <c r="DK839" i="41"/>
  <c r="DL839" i="41" s="1"/>
  <c r="DK838" i="41"/>
  <c r="DL838" i="41" s="1"/>
  <c r="DK837" i="41"/>
  <c r="DL837" i="41" s="1"/>
  <c r="DK836" i="41"/>
  <c r="DL836" i="41" s="1"/>
  <c r="DK835" i="41"/>
  <c r="DL835" i="41"/>
  <c r="DK834" i="41"/>
  <c r="DL834" i="41" s="1"/>
  <c r="DK833" i="41"/>
  <c r="DL833" i="41" s="1"/>
  <c r="DK832" i="41"/>
  <c r="DL832" i="41" s="1"/>
  <c r="DK831" i="41"/>
  <c r="DL831" i="41" s="1"/>
  <c r="DK830" i="41"/>
  <c r="DL830" i="41" s="1"/>
  <c r="DK829" i="41"/>
  <c r="DL829" i="41" s="1"/>
  <c r="DK828" i="41"/>
  <c r="DL828" i="41" s="1"/>
  <c r="DK827" i="41"/>
  <c r="DL827" i="41" s="1"/>
  <c r="DK826" i="41"/>
  <c r="DL826" i="41"/>
  <c r="DK825" i="41"/>
  <c r="DL825" i="41" s="1"/>
  <c r="DK824" i="41"/>
  <c r="DL824" i="41" s="1"/>
  <c r="DK823" i="41"/>
  <c r="DL823" i="41" s="1"/>
  <c r="DK822" i="41"/>
  <c r="DL822" i="41"/>
  <c r="DK821" i="41"/>
  <c r="DL821" i="41" s="1"/>
  <c r="DK820" i="41"/>
  <c r="DL820" i="41" s="1"/>
  <c r="DK819" i="41"/>
  <c r="DL819" i="41" s="1"/>
  <c r="DK818" i="41"/>
  <c r="DL818" i="41" s="1"/>
  <c r="DK817" i="41"/>
  <c r="DL817" i="41" s="1"/>
  <c r="DK816" i="41"/>
  <c r="DL816" i="41" s="1"/>
  <c r="DK815" i="41"/>
  <c r="DL815" i="41" s="1"/>
  <c r="DK814" i="41"/>
  <c r="DL814" i="41" s="1"/>
  <c r="DK813" i="41"/>
  <c r="DL813" i="41" s="1"/>
  <c r="DK812" i="41"/>
  <c r="DL812" i="41" s="1"/>
  <c r="DK811" i="41"/>
  <c r="DL811" i="41" s="1"/>
  <c r="DK810" i="41"/>
  <c r="DL810" i="41" s="1"/>
  <c r="DK809" i="41"/>
  <c r="DL809" i="41" s="1"/>
  <c r="DK808" i="41"/>
  <c r="DL808" i="41" s="1"/>
  <c r="DK807" i="41"/>
  <c r="DL807" i="41" s="1"/>
  <c r="DK806" i="41"/>
  <c r="DL806" i="41" s="1"/>
  <c r="DK805" i="41"/>
  <c r="DL805" i="41" s="1"/>
  <c r="DK804" i="41"/>
  <c r="DL804" i="41" s="1"/>
  <c r="DK803" i="41"/>
  <c r="DL803" i="41" s="1"/>
  <c r="DK802" i="41"/>
  <c r="DL802" i="41" s="1"/>
  <c r="DK801" i="41"/>
  <c r="DL801" i="41" s="1"/>
  <c r="DK800" i="41"/>
  <c r="DL800" i="41" s="1"/>
  <c r="DK799" i="41"/>
  <c r="DL799" i="41" s="1"/>
  <c r="DK798" i="41"/>
  <c r="DL798" i="41" s="1"/>
  <c r="DK797" i="41"/>
  <c r="DL797" i="41" s="1"/>
  <c r="DK796" i="41"/>
  <c r="DL796" i="41" s="1"/>
  <c r="DK795" i="41"/>
  <c r="DL795" i="41" s="1"/>
  <c r="DK794" i="41"/>
  <c r="DL794" i="41" s="1"/>
  <c r="DK793" i="41"/>
  <c r="DL793" i="41" s="1"/>
  <c r="DK792" i="41"/>
  <c r="DL792" i="41" s="1"/>
  <c r="DK791" i="41"/>
  <c r="DL791" i="41" s="1"/>
  <c r="DK790" i="41"/>
  <c r="DL790" i="41" s="1"/>
  <c r="DK789" i="41"/>
  <c r="DL789" i="41" s="1"/>
  <c r="DK788" i="41"/>
  <c r="DL788" i="41" s="1"/>
  <c r="DK787" i="41"/>
  <c r="DL787" i="41"/>
  <c r="DK786" i="41"/>
  <c r="DL786" i="41" s="1"/>
  <c r="DK785" i="41"/>
  <c r="DL785" i="41" s="1"/>
  <c r="DK784" i="41"/>
  <c r="DL784" i="41" s="1"/>
  <c r="DK783" i="41"/>
  <c r="DL783" i="41" s="1"/>
  <c r="DK782" i="41"/>
  <c r="DL782" i="41" s="1"/>
  <c r="DK781" i="41"/>
  <c r="DL781" i="41" s="1"/>
  <c r="DK780" i="41"/>
  <c r="DL780" i="41" s="1"/>
  <c r="DK779" i="41"/>
  <c r="DL779" i="41" s="1"/>
  <c r="DK778" i="41"/>
  <c r="DL778" i="41" s="1"/>
  <c r="DK777" i="41"/>
  <c r="DL777" i="41"/>
  <c r="DK776" i="41"/>
  <c r="DL776" i="41" s="1"/>
  <c r="DK775" i="41"/>
  <c r="DL775" i="41" s="1"/>
  <c r="DK774" i="41"/>
  <c r="DL774" i="41" s="1"/>
  <c r="DK773" i="41"/>
  <c r="DL773" i="41" s="1"/>
  <c r="DK772" i="41"/>
  <c r="DL772" i="41" s="1"/>
  <c r="DK771" i="41"/>
  <c r="DL771" i="41" s="1"/>
  <c r="DK770" i="41"/>
  <c r="DL770" i="41" s="1"/>
  <c r="DK769" i="41"/>
  <c r="DL769" i="41" s="1"/>
  <c r="DK768" i="41"/>
  <c r="DL768" i="41" s="1"/>
  <c r="DK767" i="41"/>
  <c r="DL767" i="41" s="1"/>
  <c r="DK766" i="41"/>
  <c r="DL766" i="41" s="1"/>
  <c r="DK765" i="41"/>
  <c r="DL765" i="41" s="1"/>
  <c r="DK764" i="41"/>
  <c r="DL764" i="41" s="1"/>
  <c r="DK763" i="41"/>
  <c r="DL763" i="41" s="1"/>
  <c r="DK762" i="41"/>
  <c r="DL762" i="41" s="1"/>
  <c r="DK761" i="41"/>
  <c r="DL761" i="41" s="1"/>
  <c r="DK760" i="41"/>
  <c r="DL760" i="41" s="1"/>
  <c r="DK759" i="41"/>
  <c r="DL759" i="41" s="1"/>
  <c r="DK758" i="41"/>
  <c r="DL758" i="41" s="1"/>
  <c r="DK757" i="41"/>
  <c r="DL757" i="41" s="1"/>
  <c r="DK756" i="41"/>
  <c r="DL756" i="41" s="1"/>
  <c r="DK755" i="41"/>
  <c r="DL755" i="41" s="1"/>
  <c r="DK754" i="41"/>
  <c r="DL754" i="41" s="1"/>
  <c r="DK753" i="41"/>
  <c r="DL753" i="41"/>
  <c r="DK752" i="41"/>
  <c r="DL752" i="41" s="1"/>
  <c r="DK751" i="41"/>
  <c r="DL751" i="41" s="1"/>
  <c r="DK750" i="41"/>
  <c r="DL750" i="41" s="1"/>
  <c r="DK749" i="41"/>
  <c r="DL749" i="41" s="1"/>
  <c r="DK748" i="41"/>
  <c r="DL748" i="41" s="1"/>
  <c r="DK747" i="41"/>
  <c r="DL747" i="41" s="1"/>
  <c r="DK746" i="41"/>
  <c r="DL746" i="41" s="1"/>
  <c r="DK745" i="41"/>
  <c r="DL745" i="41" s="1"/>
  <c r="DK744" i="41"/>
  <c r="DL744" i="41" s="1"/>
  <c r="DK743" i="41"/>
  <c r="DL743" i="41" s="1"/>
  <c r="DK742" i="41"/>
  <c r="DL742" i="41" s="1"/>
  <c r="DK741" i="41"/>
  <c r="DL741" i="41" s="1"/>
  <c r="DK740" i="41"/>
  <c r="DL740" i="41" s="1"/>
  <c r="DK739" i="41"/>
  <c r="DL739" i="41"/>
  <c r="DK738" i="41"/>
  <c r="DL738" i="41" s="1"/>
  <c r="DK737" i="41"/>
  <c r="DL737" i="41" s="1"/>
  <c r="DK736" i="41"/>
  <c r="DL736" i="41" s="1"/>
  <c r="DK735" i="41"/>
  <c r="DL735" i="41" s="1"/>
  <c r="DK734" i="41"/>
  <c r="DL734" i="41" s="1"/>
  <c r="DK733" i="41"/>
  <c r="DL733" i="41" s="1"/>
  <c r="DK732" i="41"/>
  <c r="DL732" i="41" s="1"/>
  <c r="DK731" i="41"/>
  <c r="DL731" i="41" s="1"/>
  <c r="DK730" i="41"/>
  <c r="DL730" i="41"/>
  <c r="DK729" i="41"/>
  <c r="DL729" i="41" s="1"/>
  <c r="DK728" i="41"/>
  <c r="DL728" i="41" s="1"/>
  <c r="DK727" i="41"/>
  <c r="DL727" i="41" s="1"/>
  <c r="DK726" i="41"/>
  <c r="DL726" i="41" s="1"/>
  <c r="DK725" i="41"/>
  <c r="DL725" i="41" s="1"/>
  <c r="DK724" i="41"/>
  <c r="DL724" i="41" s="1"/>
  <c r="DK723" i="41"/>
  <c r="DL723" i="41" s="1"/>
  <c r="DK722" i="41"/>
  <c r="DL722" i="41" s="1"/>
  <c r="DK721" i="41"/>
  <c r="DL721" i="41" s="1"/>
  <c r="DK720" i="41"/>
  <c r="DL720" i="41" s="1"/>
  <c r="DK719" i="41"/>
  <c r="DL719" i="41" s="1"/>
  <c r="DK718" i="41"/>
  <c r="DL718" i="41" s="1"/>
  <c r="DK717" i="41"/>
  <c r="DL717" i="41" s="1"/>
  <c r="DK716" i="41"/>
  <c r="DL716" i="41" s="1"/>
  <c r="DK715" i="41"/>
  <c r="DL715" i="41"/>
  <c r="DK714" i="41"/>
  <c r="DL714" i="41" s="1"/>
  <c r="DK713" i="41"/>
  <c r="DL713" i="41" s="1"/>
  <c r="DK712" i="41"/>
  <c r="DL712" i="41" s="1"/>
  <c r="DK711" i="41"/>
  <c r="DL711" i="41" s="1"/>
  <c r="DK710" i="41"/>
  <c r="DL710" i="41" s="1"/>
  <c r="DK709" i="41"/>
  <c r="DL709" i="41" s="1"/>
  <c r="DK708" i="41"/>
  <c r="DL708" i="41" s="1"/>
  <c r="DK707" i="41"/>
  <c r="DL707" i="41"/>
  <c r="DK706" i="41"/>
  <c r="DL706" i="41" s="1"/>
  <c r="DK705" i="41"/>
  <c r="DL705" i="41" s="1"/>
  <c r="DK704" i="41"/>
  <c r="DL704" i="41" s="1"/>
  <c r="DK703" i="41"/>
  <c r="DL703" i="41" s="1"/>
  <c r="DK702" i="41"/>
  <c r="DL702" i="41" s="1"/>
  <c r="DK701" i="41"/>
  <c r="DL701" i="41" s="1"/>
  <c r="DK700" i="41"/>
  <c r="DL700" i="41" s="1"/>
  <c r="DK699" i="41"/>
  <c r="DL699" i="41" s="1"/>
  <c r="DK698" i="41"/>
  <c r="DL698" i="41" s="1"/>
  <c r="DK697" i="41"/>
  <c r="DL697" i="41"/>
  <c r="DK696" i="41"/>
  <c r="DL696" i="41" s="1"/>
  <c r="DK695" i="41"/>
  <c r="DL695" i="41" s="1"/>
  <c r="DK694" i="41"/>
  <c r="DL694" i="41" s="1"/>
  <c r="DK693" i="41"/>
  <c r="DL693" i="41" s="1"/>
  <c r="DK692" i="41"/>
  <c r="DL692" i="41" s="1"/>
  <c r="DK691" i="41"/>
  <c r="DL691" i="41" s="1"/>
  <c r="DK690" i="41"/>
  <c r="DL690" i="41" s="1"/>
  <c r="DK689" i="41"/>
  <c r="DL689" i="41" s="1"/>
  <c r="DK688" i="41"/>
  <c r="DL688" i="41" s="1"/>
  <c r="DK687" i="41"/>
  <c r="DL687" i="41"/>
  <c r="DK686" i="41"/>
  <c r="DL686" i="41" s="1"/>
  <c r="DK685" i="41"/>
  <c r="DL685" i="41" s="1"/>
  <c r="DK684" i="41"/>
  <c r="DL684" i="41" s="1"/>
  <c r="DK683" i="41"/>
  <c r="DL683" i="41" s="1"/>
  <c r="DK682" i="41"/>
  <c r="DL682" i="41" s="1"/>
  <c r="DK681" i="41"/>
  <c r="DL681" i="41" s="1"/>
  <c r="DK680" i="41"/>
  <c r="DL680" i="41" s="1"/>
  <c r="DK679" i="41"/>
  <c r="DL679" i="41" s="1"/>
  <c r="DK678" i="41"/>
  <c r="DL678" i="41" s="1"/>
  <c r="DK677" i="41"/>
  <c r="DL677" i="41" s="1"/>
  <c r="DK676" i="41"/>
  <c r="DL676" i="41" s="1"/>
  <c r="DK675" i="41"/>
  <c r="DL675" i="41" s="1"/>
  <c r="DK674" i="41"/>
  <c r="DL674" i="41" s="1"/>
  <c r="DK673" i="41"/>
  <c r="DL673" i="41" s="1"/>
  <c r="DK672" i="41"/>
  <c r="DL672" i="41" s="1"/>
  <c r="DK671" i="41"/>
  <c r="DL671" i="41" s="1"/>
  <c r="DK670" i="41"/>
  <c r="DL670" i="41" s="1"/>
  <c r="DK669" i="41"/>
  <c r="DL669" i="41" s="1"/>
  <c r="DK668" i="41"/>
  <c r="DL668" i="41" s="1"/>
  <c r="DK667" i="41"/>
  <c r="DL667" i="41" s="1"/>
  <c r="DK666" i="41"/>
  <c r="DL666" i="41" s="1"/>
  <c r="DK665" i="41"/>
  <c r="DL665" i="41" s="1"/>
  <c r="DK664" i="41"/>
  <c r="DL664" i="41" s="1"/>
  <c r="DK663" i="41"/>
  <c r="DL663" i="41" s="1"/>
  <c r="DK662" i="41"/>
  <c r="DL662" i="41" s="1"/>
  <c r="DK661" i="41"/>
  <c r="DL661" i="41" s="1"/>
  <c r="DK660" i="41"/>
  <c r="DL660" i="41" s="1"/>
  <c r="DK659" i="41"/>
  <c r="DL659" i="41" s="1"/>
  <c r="DK658" i="41"/>
  <c r="DL658" i="41" s="1"/>
  <c r="DK657" i="41"/>
  <c r="DL657" i="41" s="1"/>
  <c r="DK656" i="41"/>
  <c r="DL656" i="41" s="1"/>
  <c r="DK655" i="41"/>
  <c r="DL655" i="41" s="1"/>
  <c r="DK654" i="41"/>
  <c r="DL654" i="41" s="1"/>
  <c r="DK653" i="41"/>
  <c r="DL653" i="41" s="1"/>
  <c r="DK652" i="41"/>
  <c r="DL652" i="41" s="1"/>
  <c r="DK651" i="41"/>
  <c r="DL651" i="41"/>
  <c r="DK650" i="41"/>
  <c r="DL650" i="41" s="1"/>
  <c r="DK649" i="41"/>
  <c r="DL649" i="41" s="1"/>
  <c r="DK648" i="41"/>
  <c r="DL648" i="41" s="1"/>
  <c r="DK647" i="41"/>
  <c r="DL647" i="41" s="1"/>
  <c r="DK646" i="41"/>
  <c r="DL646" i="41" s="1"/>
  <c r="DK645" i="41"/>
  <c r="DL645" i="41" s="1"/>
  <c r="DK644" i="41"/>
  <c r="DL644" i="41" s="1"/>
  <c r="DK643" i="41"/>
  <c r="DL643" i="41" s="1"/>
  <c r="DK642" i="41"/>
  <c r="DL642" i="41" s="1"/>
  <c r="DK641" i="41"/>
  <c r="DL641" i="41" s="1"/>
  <c r="DK640" i="41"/>
  <c r="DL640" i="41" s="1"/>
  <c r="DK639" i="41"/>
  <c r="DL639" i="41" s="1"/>
  <c r="DK638" i="41"/>
  <c r="DL638" i="41" s="1"/>
  <c r="DK637" i="41"/>
  <c r="DL637" i="41" s="1"/>
  <c r="DK636" i="41"/>
  <c r="DL636" i="41" s="1"/>
  <c r="DK635" i="41"/>
  <c r="DL635" i="41" s="1"/>
  <c r="DK634" i="41"/>
  <c r="DL634" i="41" s="1"/>
  <c r="DK633" i="41"/>
  <c r="DL633" i="41" s="1"/>
  <c r="DK632" i="41"/>
  <c r="DL632" i="41" s="1"/>
  <c r="DK631" i="41"/>
  <c r="DL631" i="41" s="1"/>
  <c r="DK630" i="41"/>
  <c r="DL630" i="41" s="1"/>
  <c r="DK629" i="41"/>
  <c r="DL629" i="41" s="1"/>
  <c r="DK628" i="41"/>
  <c r="DL628" i="41" s="1"/>
  <c r="DK627" i="41"/>
  <c r="DL627" i="41" s="1"/>
  <c r="DK626" i="41"/>
  <c r="DL626" i="41" s="1"/>
  <c r="DK625" i="41"/>
  <c r="DL625" i="41" s="1"/>
  <c r="DK624" i="41"/>
  <c r="DL624" i="41" s="1"/>
  <c r="DK623" i="41"/>
  <c r="DL623" i="41" s="1"/>
  <c r="DK622" i="41"/>
  <c r="DL622" i="41"/>
  <c r="DK621" i="41"/>
  <c r="DL621" i="41" s="1"/>
  <c r="DK620" i="41"/>
  <c r="DL620" i="41" s="1"/>
  <c r="DK619" i="41"/>
  <c r="DL619" i="41" s="1"/>
  <c r="DK618" i="41"/>
  <c r="DL618" i="41" s="1"/>
  <c r="DK617" i="41"/>
  <c r="DL617" i="41" s="1"/>
  <c r="DK616" i="41"/>
  <c r="DL616" i="41" s="1"/>
  <c r="DK615" i="41"/>
  <c r="DL615" i="41" s="1"/>
  <c r="DK614" i="41"/>
  <c r="DL614" i="41" s="1"/>
  <c r="DK613" i="41"/>
  <c r="DL613" i="41" s="1"/>
  <c r="DK612" i="41"/>
  <c r="DL612" i="41" s="1"/>
  <c r="DK611" i="41"/>
  <c r="DL611" i="41" s="1"/>
  <c r="DK610" i="41"/>
  <c r="DL610" i="41" s="1"/>
  <c r="DK609" i="41"/>
  <c r="DL609" i="41" s="1"/>
  <c r="DK608" i="41"/>
  <c r="DL608" i="41" s="1"/>
  <c r="DK607" i="41"/>
  <c r="DL607" i="41" s="1"/>
  <c r="DK606" i="41"/>
  <c r="DL606" i="41" s="1"/>
  <c r="DK605" i="41"/>
  <c r="DL605" i="41" s="1"/>
  <c r="DK604" i="41"/>
  <c r="DL604" i="41" s="1"/>
  <c r="DK603" i="41"/>
  <c r="DL603" i="41"/>
  <c r="DK602" i="41"/>
  <c r="DL602" i="41" s="1"/>
  <c r="DK601" i="41"/>
  <c r="DL601" i="41" s="1"/>
  <c r="DK600" i="41"/>
  <c r="DL600" i="41" s="1"/>
  <c r="DK599" i="41"/>
  <c r="DL599" i="41" s="1"/>
  <c r="DK598" i="41"/>
  <c r="DL598" i="41" s="1"/>
  <c r="DK597" i="41"/>
  <c r="DL597" i="41" s="1"/>
  <c r="DK596" i="41"/>
  <c r="DL596" i="41" s="1"/>
  <c r="DK595" i="41"/>
  <c r="DL595" i="41" s="1"/>
  <c r="DK594" i="41"/>
  <c r="DL594" i="41" s="1"/>
  <c r="DK593" i="41"/>
  <c r="DL593" i="41" s="1"/>
  <c r="DK592" i="41"/>
  <c r="DL592" i="41" s="1"/>
  <c r="DK591" i="41"/>
  <c r="DL591" i="41"/>
  <c r="DK590" i="41"/>
  <c r="DL590" i="41" s="1"/>
  <c r="DK589" i="41"/>
  <c r="DL589" i="41" s="1"/>
  <c r="DK588" i="41"/>
  <c r="DL588" i="41" s="1"/>
  <c r="DK587" i="41"/>
  <c r="DL587" i="41" s="1"/>
  <c r="DK586" i="41"/>
  <c r="DL586" i="41" s="1"/>
  <c r="DK585" i="41"/>
  <c r="DL585" i="41" s="1"/>
  <c r="DK584" i="41"/>
  <c r="DL584" i="41" s="1"/>
  <c r="DK583" i="41"/>
  <c r="DL583" i="41" s="1"/>
  <c r="DK582" i="41"/>
  <c r="DL582" i="41" s="1"/>
  <c r="DK581" i="41"/>
  <c r="DL581" i="41" s="1"/>
  <c r="DK580" i="41"/>
  <c r="DL580" i="41" s="1"/>
  <c r="DK579" i="41"/>
  <c r="DL579" i="41" s="1"/>
  <c r="DK578" i="41"/>
  <c r="DL578" i="41" s="1"/>
  <c r="DK577" i="41"/>
  <c r="DL577" i="41" s="1"/>
  <c r="DK576" i="41"/>
  <c r="DL576" i="41" s="1"/>
  <c r="DK575" i="41"/>
  <c r="DL575" i="41" s="1"/>
  <c r="DK574" i="41"/>
  <c r="DL574" i="41" s="1"/>
  <c r="DK573" i="41"/>
  <c r="DL573" i="41"/>
  <c r="DK572" i="41"/>
  <c r="DL572" i="41" s="1"/>
  <c r="DK571" i="41"/>
  <c r="DL571" i="41" s="1"/>
  <c r="DK570" i="41"/>
  <c r="DL570" i="41" s="1"/>
  <c r="DK569" i="41"/>
  <c r="DL569" i="41" s="1"/>
  <c r="DK568" i="41"/>
  <c r="DL568" i="41" s="1"/>
  <c r="DK567" i="41"/>
  <c r="DL567" i="41"/>
  <c r="DK566" i="41"/>
  <c r="DL566" i="41" s="1"/>
  <c r="DK565" i="41"/>
  <c r="DL565" i="41" s="1"/>
  <c r="DK564" i="41"/>
  <c r="DL564" i="41" s="1"/>
  <c r="DK563" i="41"/>
  <c r="DL563" i="41"/>
  <c r="DK562" i="41"/>
  <c r="DL562" i="41" s="1"/>
  <c r="DK561" i="41"/>
  <c r="DL561" i="41" s="1"/>
  <c r="DK560" i="41"/>
  <c r="DL560" i="41" s="1"/>
  <c r="DK559" i="41"/>
  <c r="DL559" i="41" s="1"/>
  <c r="DK558" i="41"/>
  <c r="DL558" i="41" s="1"/>
  <c r="DK557" i="41"/>
  <c r="DL557" i="41"/>
  <c r="DK556" i="41"/>
  <c r="DL556" i="41" s="1"/>
  <c r="DK555" i="41"/>
  <c r="DL555" i="41" s="1"/>
  <c r="DK554" i="41"/>
  <c r="DL554" i="41" s="1"/>
  <c r="DK553" i="41"/>
  <c r="DL553" i="41" s="1"/>
  <c r="DK552" i="41"/>
  <c r="DL552" i="41" s="1"/>
  <c r="DK551" i="41"/>
  <c r="DL551" i="41" s="1"/>
  <c r="DK550" i="41"/>
  <c r="DL550" i="41" s="1"/>
  <c r="DK549" i="41"/>
  <c r="DL549" i="41" s="1"/>
  <c r="DK548" i="41"/>
  <c r="DL548" i="41" s="1"/>
  <c r="DK547" i="41"/>
  <c r="DL547" i="41" s="1"/>
  <c r="DK546" i="41"/>
  <c r="DL546" i="41" s="1"/>
  <c r="DK545" i="41"/>
  <c r="DL545" i="41" s="1"/>
  <c r="DK544" i="41"/>
  <c r="DL544" i="41" s="1"/>
  <c r="DK543" i="41"/>
  <c r="DL543" i="41" s="1"/>
  <c r="DK542" i="41"/>
  <c r="DL542" i="41" s="1"/>
  <c r="DK541" i="41"/>
  <c r="DL541" i="41" s="1"/>
  <c r="DK540" i="41"/>
  <c r="DL540" i="41" s="1"/>
  <c r="DK539" i="41"/>
  <c r="DL539" i="41" s="1"/>
  <c r="DK538" i="41"/>
  <c r="DL538" i="41" s="1"/>
  <c r="DK537" i="41"/>
  <c r="DL537" i="41" s="1"/>
  <c r="DK536" i="41"/>
  <c r="DL536" i="41" s="1"/>
  <c r="DK535" i="41"/>
  <c r="DL535" i="41" s="1"/>
  <c r="DK534" i="41"/>
  <c r="DL534" i="41" s="1"/>
  <c r="DK533" i="41"/>
  <c r="DL533" i="41" s="1"/>
  <c r="DK532" i="41"/>
  <c r="DL532" i="41" s="1"/>
  <c r="DK531" i="41"/>
  <c r="DL531" i="41" s="1"/>
  <c r="DK530" i="41"/>
  <c r="DL530" i="41" s="1"/>
  <c r="DK529" i="41"/>
  <c r="DL529" i="41" s="1"/>
  <c r="DK528" i="41"/>
  <c r="DL528" i="41" s="1"/>
  <c r="DK527" i="41"/>
  <c r="DL527" i="41" s="1"/>
  <c r="DK526" i="41"/>
  <c r="DL526" i="41" s="1"/>
  <c r="DK525" i="41"/>
  <c r="DL525" i="41" s="1"/>
  <c r="DK524" i="41"/>
  <c r="DL524" i="41" s="1"/>
  <c r="DK523" i="41"/>
  <c r="DL523" i="41" s="1"/>
  <c r="DK522" i="41"/>
  <c r="DL522" i="41" s="1"/>
  <c r="DK521" i="41"/>
  <c r="DL521" i="41" s="1"/>
  <c r="DK520" i="41"/>
  <c r="DL520" i="41" s="1"/>
  <c r="DK519" i="41"/>
  <c r="DL519" i="41" s="1"/>
  <c r="DK518" i="41"/>
  <c r="DL518" i="41" s="1"/>
  <c r="DK517" i="41"/>
  <c r="DL517" i="41" s="1"/>
  <c r="DK516" i="41"/>
  <c r="DL516" i="41" s="1"/>
  <c r="DK515" i="41"/>
  <c r="DL515" i="41" s="1"/>
  <c r="DK514" i="41"/>
  <c r="DL514" i="41" s="1"/>
  <c r="DK513" i="41"/>
  <c r="DL513" i="41" s="1"/>
  <c r="DK512" i="41"/>
  <c r="DL512" i="41" s="1"/>
  <c r="DK511" i="41"/>
  <c r="DL511" i="41" s="1"/>
  <c r="DK510" i="41"/>
  <c r="DL510" i="41" s="1"/>
  <c r="DK509" i="41"/>
  <c r="DL509" i="41" s="1"/>
  <c r="DK508" i="41"/>
  <c r="DL508" i="41" s="1"/>
  <c r="DK507" i="41"/>
  <c r="DL507" i="41" s="1"/>
  <c r="DK506" i="41"/>
  <c r="DL506" i="41"/>
  <c r="DK505" i="41"/>
  <c r="DL505" i="41" s="1"/>
  <c r="DK504" i="41"/>
  <c r="DL504" i="41" s="1"/>
  <c r="DK503" i="41"/>
  <c r="DL503" i="41" s="1"/>
  <c r="DK502" i="41"/>
  <c r="DL502" i="41" s="1"/>
  <c r="DK501" i="41"/>
  <c r="DL501" i="41" s="1"/>
  <c r="DK500" i="41"/>
  <c r="DL500" i="41" s="1"/>
  <c r="DK499" i="41"/>
  <c r="DL499" i="41" s="1"/>
  <c r="DK498" i="41"/>
  <c r="DL498" i="41" s="1"/>
  <c r="DK497" i="41"/>
  <c r="DL497" i="41" s="1"/>
  <c r="DK496" i="41"/>
  <c r="DL496" i="41" s="1"/>
  <c r="DK495" i="41"/>
  <c r="DL495" i="41" s="1"/>
  <c r="DK494" i="41"/>
  <c r="DL494" i="41" s="1"/>
  <c r="DK493" i="41"/>
  <c r="DL493" i="41" s="1"/>
  <c r="DK492" i="41"/>
  <c r="DL492" i="41" s="1"/>
  <c r="DK491" i="41"/>
  <c r="DL491" i="41" s="1"/>
  <c r="DK490" i="41"/>
  <c r="DL490" i="41" s="1"/>
  <c r="DK489" i="41"/>
  <c r="DL489" i="41" s="1"/>
  <c r="DK488" i="41"/>
  <c r="DL488" i="41" s="1"/>
  <c r="DK487" i="41"/>
  <c r="DL487" i="41" s="1"/>
  <c r="DK486" i="41"/>
  <c r="DL486" i="41" s="1"/>
  <c r="DK485" i="41"/>
  <c r="DL485" i="41"/>
  <c r="DK484" i="41"/>
  <c r="DL484" i="41" s="1"/>
  <c r="DK483" i="41"/>
  <c r="DL483" i="41" s="1"/>
  <c r="DK482" i="41"/>
  <c r="DL482" i="41" s="1"/>
  <c r="DK481" i="41"/>
  <c r="DL481" i="41" s="1"/>
  <c r="DK480" i="41"/>
  <c r="DL480" i="41" s="1"/>
  <c r="DK479" i="41"/>
  <c r="DL479" i="41" s="1"/>
  <c r="DK478" i="41"/>
  <c r="DL478" i="41" s="1"/>
  <c r="DK477" i="41"/>
  <c r="DL477" i="41" s="1"/>
  <c r="DK476" i="41"/>
  <c r="DL476" i="41" s="1"/>
  <c r="DK475" i="41"/>
  <c r="DL475" i="41" s="1"/>
  <c r="DK474" i="41"/>
  <c r="DL474" i="41" s="1"/>
  <c r="DK473" i="41"/>
  <c r="DL473" i="41" s="1"/>
  <c r="DK472" i="41"/>
  <c r="DL472" i="41" s="1"/>
  <c r="DK471" i="41"/>
  <c r="DL471" i="41" s="1"/>
  <c r="DK470" i="41"/>
  <c r="DL470" i="41" s="1"/>
  <c r="DK469" i="41"/>
  <c r="DL469" i="41" s="1"/>
  <c r="DK468" i="41"/>
  <c r="DL468" i="41" s="1"/>
  <c r="DK467" i="41"/>
  <c r="DL467" i="41" s="1"/>
  <c r="DK466" i="41"/>
  <c r="DL466" i="41" s="1"/>
  <c r="DK465" i="41"/>
  <c r="DL465" i="41" s="1"/>
  <c r="DK464" i="41"/>
  <c r="DL464" i="41" s="1"/>
  <c r="DK463" i="41"/>
  <c r="DL463" i="41" s="1"/>
  <c r="DK462" i="41"/>
  <c r="DL462" i="41"/>
  <c r="DK461" i="41"/>
  <c r="DL461" i="41" s="1"/>
  <c r="DK460" i="41"/>
  <c r="DL460" i="41" s="1"/>
  <c r="DK459" i="41"/>
  <c r="DL459" i="41" s="1"/>
  <c r="DK458" i="41"/>
  <c r="DL458" i="41" s="1"/>
  <c r="DK457" i="41"/>
  <c r="DL457" i="41" s="1"/>
  <c r="DK456" i="41"/>
  <c r="DL456" i="41" s="1"/>
  <c r="DK455" i="41"/>
  <c r="DL455" i="41" s="1"/>
  <c r="DK454" i="41"/>
  <c r="DL454" i="41" s="1"/>
  <c r="DK453" i="41"/>
  <c r="DL453" i="41" s="1"/>
  <c r="DK452" i="41"/>
  <c r="DL452" i="41" s="1"/>
  <c r="DK451" i="41"/>
  <c r="DL451" i="41" s="1"/>
  <c r="DK450" i="41"/>
  <c r="DL450" i="41" s="1"/>
  <c r="DK449" i="41"/>
  <c r="DL449" i="41" s="1"/>
  <c r="DK448" i="41"/>
  <c r="DL448" i="41" s="1"/>
  <c r="DK447" i="41"/>
  <c r="DL447" i="41" s="1"/>
  <c r="DK446" i="41"/>
  <c r="DL446" i="41" s="1"/>
  <c r="DK445" i="41"/>
  <c r="DL445" i="41" s="1"/>
  <c r="DK444" i="41"/>
  <c r="DL444" i="41" s="1"/>
  <c r="DK443" i="41"/>
  <c r="DL443" i="41" s="1"/>
  <c r="DK442" i="41"/>
  <c r="DL442" i="41" s="1"/>
  <c r="DK441" i="41"/>
  <c r="DL441" i="41" s="1"/>
  <c r="DK440" i="41"/>
  <c r="DL440" i="41" s="1"/>
  <c r="DK439" i="41"/>
  <c r="DL439" i="41" s="1"/>
  <c r="DK438" i="41"/>
  <c r="DL438" i="41" s="1"/>
  <c r="DK437" i="41"/>
  <c r="DL437" i="41" s="1"/>
  <c r="DK436" i="41"/>
  <c r="DL436" i="41" s="1"/>
  <c r="DK435" i="41"/>
  <c r="DL435" i="41" s="1"/>
  <c r="DK434" i="41"/>
  <c r="DL434" i="41" s="1"/>
  <c r="DK433" i="41"/>
  <c r="DL433" i="41" s="1"/>
  <c r="DK432" i="41"/>
  <c r="DL432" i="41" s="1"/>
  <c r="DK431" i="41"/>
  <c r="DL431" i="41" s="1"/>
  <c r="DK430" i="41"/>
  <c r="DL430" i="41" s="1"/>
  <c r="DK429" i="41"/>
  <c r="DL429" i="41" s="1"/>
  <c r="DK428" i="41"/>
  <c r="DL428" i="41" s="1"/>
  <c r="DK427" i="41"/>
  <c r="DL427" i="41" s="1"/>
  <c r="DK426" i="41"/>
  <c r="DL426" i="41" s="1"/>
  <c r="DK425" i="41"/>
  <c r="DL425" i="41" s="1"/>
  <c r="DK424" i="41"/>
  <c r="DL424" i="41" s="1"/>
  <c r="DK423" i="41"/>
  <c r="DL423" i="41" s="1"/>
  <c r="DK422" i="41"/>
  <c r="DL422" i="41" s="1"/>
  <c r="DK421" i="41"/>
  <c r="DL421" i="41"/>
  <c r="DK420" i="41"/>
  <c r="DL420" i="41" s="1"/>
  <c r="DK419" i="41"/>
  <c r="DL419" i="41" s="1"/>
  <c r="DK418" i="41"/>
  <c r="DL418" i="41" s="1"/>
  <c r="DK417" i="41"/>
  <c r="DL417" i="41" s="1"/>
  <c r="DK416" i="41"/>
  <c r="DL416" i="41" s="1"/>
  <c r="DK415" i="41"/>
  <c r="DL415" i="41" s="1"/>
  <c r="DK414" i="41"/>
  <c r="DL414" i="41" s="1"/>
  <c r="DK413" i="41"/>
  <c r="DL413" i="41" s="1"/>
  <c r="DK412" i="41"/>
  <c r="DL412" i="41" s="1"/>
  <c r="DK411" i="41"/>
  <c r="DL411" i="41"/>
  <c r="DK410" i="41"/>
  <c r="DL410" i="41" s="1"/>
  <c r="DK409" i="41"/>
  <c r="DL409" i="41" s="1"/>
  <c r="DK408" i="41"/>
  <c r="DL408" i="41" s="1"/>
  <c r="DK407" i="41"/>
  <c r="DL407" i="41" s="1"/>
  <c r="DK406" i="41"/>
  <c r="DL406" i="41" s="1"/>
  <c r="DK405" i="41"/>
  <c r="DL405" i="41" s="1"/>
  <c r="DK404" i="41"/>
  <c r="DL404" i="41" s="1"/>
  <c r="DK403" i="41"/>
  <c r="DL403" i="41" s="1"/>
  <c r="DK402" i="41"/>
  <c r="DL402" i="41" s="1"/>
  <c r="DK401" i="41"/>
  <c r="DL401" i="41"/>
  <c r="DK400" i="41"/>
  <c r="DL400" i="41" s="1"/>
  <c r="DK399" i="41"/>
  <c r="DL399" i="41" s="1"/>
  <c r="DK398" i="41"/>
  <c r="DL398" i="41" s="1"/>
  <c r="DK397" i="41"/>
  <c r="DL397" i="41" s="1"/>
  <c r="DK396" i="41"/>
  <c r="DL396" i="41" s="1"/>
  <c r="DK395" i="41"/>
  <c r="DL395" i="41" s="1"/>
  <c r="DK394" i="41"/>
  <c r="DL394" i="41"/>
  <c r="DK393" i="41"/>
  <c r="DL393" i="41" s="1"/>
  <c r="DK392" i="41"/>
  <c r="DL392" i="41" s="1"/>
  <c r="DK391" i="41"/>
  <c r="DL391" i="41" s="1"/>
  <c r="DK390" i="41"/>
  <c r="DL390" i="41" s="1"/>
  <c r="DK389" i="41"/>
  <c r="DL389" i="41" s="1"/>
  <c r="DK388" i="41"/>
  <c r="DL388" i="41" s="1"/>
  <c r="DK387" i="41"/>
  <c r="DL387" i="41"/>
  <c r="DK386" i="41"/>
  <c r="DL386" i="41" s="1"/>
  <c r="DK385" i="41"/>
  <c r="DL385" i="41" s="1"/>
  <c r="DK384" i="41"/>
  <c r="DL384" i="41" s="1"/>
  <c r="DK383" i="41"/>
  <c r="DL383" i="41" s="1"/>
  <c r="DK382" i="41"/>
  <c r="DL382" i="41" s="1"/>
  <c r="DK381" i="41"/>
  <c r="DL381" i="41" s="1"/>
  <c r="DK380" i="41"/>
  <c r="DL380" i="41" s="1"/>
  <c r="DK379" i="41"/>
  <c r="DL379" i="41"/>
  <c r="DK378" i="41"/>
  <c r="DL378" i="41" s="1"/>
  <c r="DK377" i="41"/>
  <c r="DL377" i="41" s="1"/>
  <c r="DK376" i="41"/>
  <c r="DL376" i="41" s="1"/>
  <c r="DK375" i="41"/>
  <c r="DL375" i="41"/>
  <c r="DK374" i="41"/>
  <c r="DL374" i="41" s="1"/>
  <c r="DK373" i="41"/>
  <c r="DL373" i="41" s="1"/>
  <c r="DK372" i="41"/>
  <c r="DL372" i="41" s="1"/>
  <c r="DK371" i="41"/>
  <c r="DL371" i="41" s="1"/>
  <c r="DK370" i="41"/>
  <c r="DL370" i="41" s="1"/>
  <c r="DK369" i="41"/>
  <c r="DL369" i="41" s="1"/>
  <c r="DK368" i="41"/>
  <c r="DL368" i="41" s="1"/>
  <c r="DK367" i="41"/>
  <c r="DL367" i="41"/>
  <c r="DK366" i="41"/>
  <c r="DL366" i="41" s="1"/>
  <c r="DK365" i="41"/>
  <c r="DL365" i="41" s="1"/>
  <c r="DK364" i="41"/>
  <c r="DL364" i="41" s="1"/>
  <c r="DK363" i="41"/>
  <c r="DL363" i="41" s="1"/>
  <c r="DK362" i="41"/>
  <c r="DL362" i="41" s="1"/>
  <c r="DK361" i="41"/>
  <c r="DL361" i="41" s="1"/>
  <c r="DK360" i="41"/>
  <c r="DL360" i="41" s="1"/>
  <c r="DK359" i="41"/>
  <c r="DL359" i="41" s="1"/>
  <c r="DK358" i="41"/>
  <c r="DL358" i="41" s="1"/>
  <c r="DK357" i="41"/>
  <c r="DL357" i="41" s="1"/>
  <c r="DK356" i="41"/>
  <c r="DL356" i="41"/>
  <c r="DK355" i="41"/>
  <c r="DL355" i="41" s="1"/>
  <c r="DK354" i="41"/>
  <c r="DL354" i="41" s="1"/>
  <c r="DK353" i="41"/>
  <c r="DL353" i="41" s="1"/>
  <c r="DK352" i="41"/>
  <c r="DL352" i="41" s="1"/>
  <c r="DK351" i="41"/>
  <c r="DL351" i="41" s="1"/>
  <c r="DK350" i="41"/>
  <c r="DL350" i="41" s="1"/>
  <c r="DK349" i="41"/>
  <c r="DL349" i="41" s="1"/>
  <c r="DK348" i="41"/>
  <c r="DL348" i="41" s="1"/>
  <c r="DK347" i="41"/>
  <c r="DL347" i="41"/>
  <c r="DK346" i="41"/>
  <c r="DL346" i="41" s="1"/>
  <c r="DK345" i="41"/>
  <c r="DL345" i="41" s="1"/>
  <c r="DK344" i="41"/>
  <c r="DL344" i="41" s="1"/>
  <c r="DK343" i="41"/>
  <c r="DL343" i="41" s="1"/>
  <c r="DK342" i="41"/>
  <c r="DL342" i="41" s="1"/>
  <c r="DK341" i="41"/>
  <c r="DL341" i="41" s="1"/>
  <c r="DK340" i="41"/>
  <c r="DL340" i="41" s="1"/>
  <c r="DK339" i="41"/>
  <c r="DL339" i="41" s="1"/>
  <c r="DK338" i="41"/>
  <c r="DL338" i="41" s="1"/>
  <c r="DK337" i="41"/>
  <c r="DL337" i="41" s="1"/>
  <c r="DK336" i="41"/>
  <c r="DL336" i="41" s="1"/>
  <c r="DK335" i="41"/>
  <c r="DL335" i="41" s="1"/>
  <c r="DK334" i="41"/>
  <c r="DL334" i="41" s="1"/>
  <c r="DK333" i="41"/>
  <c r="DL333" i="41" s="1"/>
  <c r="DK332" i="41"/>
  <c r="DL332" i="41" s="1"/>
  <c r="DK331" i="41"/>
  <c r="DL331" i="41" s="1"/>
  <c r="DK330" i="41"/>
  <c r="DL330" i="41" s="1"/>
  <c r="DK329" i="41"/>
  <c r="DL329" i="41" s="1"/>
  <c r="DK328" i="41"/>
  <c r="DL328" i="41" s="1"/>
  <c r="DK327" i="41"/>
  <c r="DL327" i="41" s="1"/>
  <c r="DK326" i="41"/>
  <c r="DL326" i="41" s="1"/>
  <c r="DK325" i="41"/>
  <c r="DL325" i="41" s="1"/>
  <c r="DK324" i="41"/>
  <c r="DL324" i="41" s="1"/>
  <c r="DK323" i="41"/>
  <c r="DL323" i="41" s="1"/>
  <c r="DK322" i="41"/>
  <c r="DL322" i="41" s="1"/>
  <c r="DK321" i="41"/>
  <c r="DL321" i="41" s="1"/>
  <c r="DK320" i="41"/>
  <c r="DL320" i="41" s="1"/>
  <c r="DK319" i="41"/>
  <c r="DL319" i="41" s="1"/>
  <c r="DK318" i="41"/>
  <c r="DL318" i="41" s="1"/>
  <c r="DK317" i="41"/>
  <c r="DL317" i="41" s="1"/>
  <c r="DK316" i="41"/>
  <c r="DL316" i="41" s="1"/>
  <c r="DK315" i="41"/>
  <c r="DL315" i="41" s="1"/>
  <c r="DK314" i="41"/>
  <c r="DL314" i="41" s="1"/>
  <c r="DK313" i="41"/>
  <c r="DL313" i="41" s="1"/>
  <c r="DK312" i="41"/>
  <c r="DL312" i="41" s="1"/>
  <c r="DK311" i="41"/>
  <c r="DL311" i="41" s="1"/>
  <c r="DK310" i="41"/>
  <c r="DL310" i="41"/>
  <c r="DK309" i="41"/>
  <c r="DL309" i="41" s="1"/>
  <c r="DK308" i="41"/>
  <c r="DL308" i="41" s="1"/>
  <c r="DK307" i="41"/>
  <c r="DL307" i="41" s="1"/>
  <c r="DK306" i="41"/>
  <c r="DL306" i="41" s="1"/>
  <c r="DK305" i="41"/>
  <c r="DL305" i="41" s="1"/>
  <c r="DK304" i="41"/>
  <c r="DL304" i="41" s="1"/>
  <c r="DK303" i="41"/>
  <c r="DL303" i="41" s="1"/>
  <c r="DK302" i="41"/>
  <c r="DL302" i="41" s="1"/>
  <c r="DK301" i="41"/>
  <c r="DL301" i="41" s="1"/>
  <c r="DK300" i="41"/>
  <c r="DL300" i="41" s="1"/>
  <c r="DK299" i="41"/>
  <c r="DL299" i="41" s="1"/>
  <c r="DK298" i="41"/>
  <c r="DL298" i="41" s="1"/>
  <c r="DK297" i="41"/>
  <c r="DL297" i="41" s="1"/>
  <c r="DK296" i="41"/>
  <c r="DL296" i="41" s="1"/>
  <c r="DK295" i="41"/>
  <c r="DL295" i="41" s="1"/>
  <c r="DK294" i="41"/>
  <c r="DL294" i="41" s="1"/>
  <c r="DK293" i="41"/>
  <c r="DL293" i="41" s="1"/>
  <c r="DK292" i="41"/>
  <c r="DL292" i="41" s="1"/>
  <c r="DK291" i="41"/>
  <c r="DL291" i="41" s="1"/>
  <c r="DK290" i="41"/>
  <c r="DL290" i="41" s="1"/>
  <c r="DK289" i="41"/>
  <c r="DL289" i="41" s="1"/>
  <c r="DK288" i="41"/>
  <c r="DL288" i="41" s="1"/>
  <c r="DK287" i="41"/>
  <c r="DL287" i="41" s="1"/>
  <c r="DK286" i="41"/>
  <c r="DL286" i="41" s="1"/>
  <c r="DK285" i="41"/>
  <c r="DL285" i="41" s="1"/>
  <c r="DK284" i="41"/>
  <c r="DL284" i="41" s="1"/>
  <c r="DK283" i="41"/>
  <c r="DL283" i="41" s="1"/>
  <c r="DK282" i="41"/>
  <c r="DL282" i="41" s="1"/>
  <c r="DK281" i="41"/>
  <c r="DL281" i="41"/>
  <c r="DK280" i="41"/>
  <c r="DL280" i="41" s="1"/>
  <c r="DK279" i="41"/>
  <c r="DL279" i="41" s="1"/>
  <c r="DK278" i="41"/>
  <c r="DL278" i="41" s="1"/>
  <c r="DK277" i="41"/>
  <c r="DL277" i="41" s="1"/>
  <c r="DK276" i="41"/>
  <c r="DL276" i="41" s="1"/>
  <c r="DK275" i="41"/>
  <c r="DL275" i="41" s="1"/>
  <c r="DK274" i="41"/>
  <c r="DL274" i="41" s="1"/>
  <c r="DK273" i="41"/>
  <c r="DL273" i="41" s="1"/>
  <c r="DK272" i="41"/>
  <c r="DL272" i="41" s="1"/>
  <c r="DK271" i="41"/>
  <c r="DL271" i="41" s="1"/>
  <c r="DK270" i="41"/>
  <c r="DL270" i="41" s="1"/>
  <c r="DK269" i="41"/>
  <c r="DL269" i="41" s="1"/>
  <c r="DK268" i="41"/>
  <c r="DL268" i="41" s="1"/>
  <c r="DK267" i="41"/>
  <c r="DL267" i="41" s="1"/>
  <c r="DK266" i="41"/>
  <c r="DL266" i="41" s="1"/>
  <c r="DK265" i="41"/>
  <c r="DL265" i="41" s="1"/>
  <c r="DK264" i="41"/>
  <c r="DL264" i="41" s="1"/>
  <c r="DK263" i="41"/>
  <c r="DL263" i="41" s="1"/>
  <c r="DK262" i="41"/>
  <c r="DL262" i="41" s="1"/>
  <c r="DK261" i="41"/>
  <c r="DL261" i="41" s="1"/>
  <c r="DK260" i="41"/>
  <c r="DL260" i="41" s="1"/>
  <c r="DK259" i="41"/>
  <c r="DL259" i="41" s="1"/>
  <c r="DK258" i="41"/>
  <c r="DL258" i="41" s="1"/>
  <c r="DK257" i="41"/>
  <c r="DL257" i="41" s="1"/>
  <c r="DK256" i="41"/>
  <c r="DL256" i="41" s="1"/>
  <c r="DK255" i="41"/>
  <c r="DL255" i="41" s="1"/>
  <c r="DK254" i="41"/>
  <c r="DL254" i="41" s="1"/>
  <c r="DK253" i="41"/>
  <c r="DL253" i="41"/>
  <c r="DK252" i="41"/>
  <c r="DL252" i="41" s="1"/>
  <c r="DK251" i="41"/>
  <c r="DL251" i="41" s="1"/>
  <c r="DK250" i="41"/>
  <c r="DL250" i="41" s="1"/>
  <c r="DK249" i="41"/>
  <c r="DL249" i="41" s="1"/>
  <c r="DK248" i="41"/>
  <c r="DL248" i="41" s="1"/>
  <c r="DK247" i="41"/>
  <c r="DL247" i="41" s="1"/>
  <c r="DK246" i="41"/>
  <c r="DL246" i="41" s="1"/>
  <c r="DK245" i="41"/>
  <c r="DL245" i="41"/>
  <c r="DK244" i="41"/>
  <c r="DL244" i="41" s="1"/>
  <c r="DK243" i="41"/>
  <c r="DL243" i="41" s="1"/>
  <c r="DK242" i="41"/>
  <c r="DL242" i="41" s="1"/>
  <c r="DK241" i="41"/>
  <c r="DL241" i="41" s="1"/>
  <c r="DK240" i="41"/>
  <c r="DL240" i="41" s="1"/>
  <c r="DK239" i="41"/>
  <c r="DL239" i="41" s="1"/>
  <c r="DK238" i="41"/>
  <c r="DL238" i="41" s="1"/>
  <c r="DK237" i="41"/>
  <c r="DL237" i="41" s="1"/>
  <c r="DK236" i="41"/>
  <c r="DL236" i="41" s="1"/>
  <c r="DK235" i="41"/>
  <c r="DL235" i="41" s="1"/>
  <c r="DK234" i="41"/>
  <c r="DL234" i="41" s="1"/>
  <c r="DK233" i="41"/>
  <c r="DL233" i="41" s="1"/>
  <c r="DK232" i="41"/>
  <c r="DL232" i="41" s="1"/>
  <c r="DK231" i="41"/>
  <c r="DL231" i="41" s="1"/>
  <c r="DK230" i="41"/>
  <c r="DL230" i="41" s="1"/>
  <c r="DK229" i="41"/>
  <c r="DL229" i="41" s="1"/>
  <c r="DK228" i="41"/>
  <c r="DL228" i="41" s="1"/>
  <c r="DK227" i="41"/>
  <c r="DL227" i="41" s="1"/>
  <c r="DK226" i="41"/>
  <c r="DL226" i="41" s="1"/>
  <c r="DK225" i="41"/>
  <c r="DL225" i="41" s="1"/>
  <c r="DK224" i="41"/>
  <c r="DL224" i="41" s="1"/>
  <c r="DK223" i="41"/>
  <c r="DL223" i="41" s="1"/>
  <c r="DK222" i="41"/>
  <c r="DL222" i="41" s="1"/>
  <c r="DK221" i="41"/>
  <c r="DL221" i="41" s="1"/>
  <c r="DK220" i="41"/>
  <c r="DL220" i="41" s="1"/>
  <c r="DK219" i="41"/>
  <c r="DL219" i="41" s="1"/>
  <c r="DK218" i="41"/>
  <c r="DL218" i="41" s="1"/>
  <c r="DK217" i="41"/>
  <c r="DL217" i="41" s="1"/>
  <c r="DK216" i="41"/>
  <c r="DL216" i="41"/>
  <c r="DK215" i="41"/>
  <c r="DL215" i="41" s="1"/>
  <c r="DK214" i="41"/>
  <c r="DL214" i="41" s="1"/>
  <c r="DK213" i="41"/>
  <c r="DL213" i="41" s="1"/>
  <c r="DK212" i="41"/>
  <c r="DL212" i="41" s="1"/>
  <c r="DK211" i="41"/>
  <c r="DL211" i="41" s="1"/>
  <c r="DK210" i="41"/>
  <c r="DL210" i="41" s="1"/>
  <c r="DK209" i="41"/>
  <c r="DL209" i="41" s="1"/>
  <c r="DK208" i="41"/>
  <c r="DL208" i="41" s="1"/>
  <c r="DK207" i="41"/>
  <c r="DL207" i="41" s="1"/>
  <c r="DK206" i="41"/>
  <c r="DL206" i="41" s="1"/>
  <c r="DK205" i="41"/>
  <c r="DL205" i="41" s="1"/>
  <c r="DK204" i="41"/>
  <c r="DL204" i="41" s="1"/>
  <c r="DK203" i="41"/>
  <c r="DL203" i="41" s="1"/>
  <c r="DK202" i="41"/>
  <c r="DL202" i="41" s="1"/>
  <c r="DK201" i="41"/>
  <c r="DL201" i="41" s="1"/>
  <c r="DK200" i="41"/>
  <c r="DL200" i="41" s="1"/>
  <c r="DK199" i="41"/>
  <c r="DL199" i="41" s="1"/>
  <c r="DK198" i="41"/>
  <c r="DL198" i="41" s="1"/>
  <c r="DK197" i="41"/>
  <c r="DL197" i="41"/>
  <c r="DK196" i="41"/>
  <c r="DL196" i="41" s="1"/>
  <c r="DK195" i="41"/>
  <c r="DL195" i="41" s="1"/>
  <c r="DK194" i="41"/>
  <c r="DL194" i="41" s="1"/>
  <c r="DK193" i="41"/>
  <c r="DL193" i="41" s="1"/>
  <c r="DK192" i="41"/>
  <c r="DL192" i="41" s="1"/>
  <c r="DK191" i="41"/>
  <c r="DL191" i="41" s="1"/>
  <c r="DK190" i="41"/>
  <c r="DL190" i="41" s="1"/>
  <c r="DK189" i="41"/>
  <c r="DL189" i="41" s="1"/>
  <c r="DK188" i="41"/>
  <c r="DL188" i="41" s="1"/>
  <c r="DK187" i="41"/>
  <c r="DL187" i="41" s="1"/>
  <c r="DK186" i="41"/>
  <c r="DL186" i="41"/>
  <c r="DK185" i="41"/>
  <c r="DL185" i="41" s="1"/>
  <c r="DK184" i="41"/>
  <c r="DL184" i="41" s="1"/>
  <c r="DK183" i="41"/>
  <c r="DL183" i="41" s="1"/>
  <c r="DK182" i="41"/>
  <c r="DL182" i="41" s="1"/>
  <c r="DK181" i="41"/>
  <c r="DL181" i="41" s="1"/>
  <c r="DK180" i="41"/>
  <c r="DL180" i="41" s="1"/>
  <c r="DK179" i="41"/>
  <c r="DL179" i="41" s="1"/>
  <c r="DK178" i="41"/>
  <c r="DL178" i="41" s="1"/>
  <c r="DK177" i="41"/>
  <c r="DL177" i="41"/>
  <c r="DK176" i="41"/>
  <c r="DL176" i="41" s="1"/>
  <c r="DK175" i="41"/>
  <c r="DL175" i="41" s="1"/>
  <c r="DK174" i="41"/>
  <c r="DL174" i="41" s="1"/>
  <c r="DK173" i="41"/>
  <c r="DL173" i="41" s="1"/>
  <c r="DK172" i="41"/>
  <c r="DL172" i="41" s="1"/>
  <c r="DK171" i="41"/>
  <c r="DL171" i="41" s="1"/>
  <c r="DK170" i="41"/>
  <c r="DL170" i="41" s="1"/>
  <c r="DK169" i="41"/>
  <c r="DL169" i="41" s="1"/>
  <c r="DK168" i="41"/>
  <c r="DL168" i="41" s="1"/>
  <c r="DK167" i="41"/>
  <c r="DL167" i="41" s="1"/>
  <c r="DK166" i="41"/>
  <c r="DL166" i="41" s="1"/>
  <c r="DK165" i="41"/>
  <c r="DL165" i="41" s="1"/>
  <c r="DK164" i="41"/>
  <c r="DL164" i="41" s="1"/>
  <c r="DK163" i="41"/>
  <c r="DL163" i="41" s="1"/>
  <c r="DK162" i="41"/>
  <c r="DL162" i="41" s="1"/>
  <c r="DK161" i="41"/>
  <c r="DL161" i="41" s="1"/>
  <c r="DK160" i="41"/>
  <c r="DL160" i="41" s="1"/>
  <c r="DK159" i="41"/>
  <c r="DL159" i="41" s="1"/>
  <c r="DK158" i="41"/>
  <c r="DL158" i="41"/>
  <c r="DK157" i="41"/>
  <c r="DL157" i="41" s="1"/>
  <c r="DK156" i="41"/>
  <c r="DL156" i="41" s="1"/>
  <c r="DK155" i="41"/>
  <c r="DL155" i="41" s="1"/>
  <c r="DK154" i="41"/>
  <c r="DL154" i="41" s="1"/>
  <c r="DK153" i="41"/>
  <c r="DL153" i="41" s="1"/>
  <c r="DK152" i="41"/>
  <c r="DL152" i="41" s="1"/>
  <c r="DK151" i="41"/>
  <c r="DL151" i="41" s="1"/>
  <c r="DK150" i="41"/>
  <c r="DL150" i="41" s="1"/>
  <c r="DK149" i="41"/>
  <c r="DL149" i="41" s="1"/>
  <c r="DK148" i="41"/>
  <c r="DL148" i="41" s="1"/>
  <c r="DK147" i="41"/>
  <c r="DL147" i="41" s="1"/>
  <c r="DK146" i="41"/>
  <c r="DL146" i="41" s="1"/>
  <c r="DK145" i="41"/>
  <c r="DL145" i="41" s="1"/>
  <c r="DK144" i="41"/>
  <c r="DL144" i="41" s="1"/>
  <c r="DK143" i="41"/>
  <c r="DL143" i="41" s="1"/>
  <c r="DK142" i="41"/>
  <c r="DL142" i="41" s="1"/>
  <c r="DK141" i="41"/>
  <c r="DL141" i="41" s="1"/>
  <c r="DK140" i="41"/>
  <c r="DL140" i="41"/>
  <c r="DK139" i="41"/>
  <c r="DL139" i="41" s="1"/>
  <c r="DK138" i="41"/>
  <c r="DL138" i="41" s="1"/>
  <c r="DK137" i="41"/>
  <c r="DL137" i="41" s="1"/>
  <c r="DK136" i="41"/>
  <c r="DL136" i="41" s="1"/>
  <c r="DK135" i="41"/>
  <c r="DL135" i="41" s="1"/>
  <c r="DK134" i="41"/>
  <c r="DL134" i="41" s="1"/>
  <c r="DK133" i="41"/>
  <c r="DL133" i="41" s="1"/>
  <c r="DK132" i="41"/>
  <c r="DL132" i="41" s="1"/>
  <c r="DK131" i="41"/>
  <c r="DL131" i="41" s="1"/>
  <c r="DK130" i="41"/>
  <c r="DL130" i="41"/>
  <c r="DK129" i="41"/>
  <c r="DL129" i="41" s="1"/>
  <c r="DK128" i="41"/>
  <c r="DL128" i="41" s="1"/>
  <c r="DK127" i="41"/>
  <c r="DL127" i="41" s="1"/>
  <c r="DK126" i="41"/>
  <c r="DL126" i="41" s="1"/>
  <c r="DK125" i="41"/>
  <c r="DL125" i="41" s="1"/>
  <c r="DK124" i="41"/>
  <c r="DL124" i="41" s="1"/>
  <c r="DK123" i="41"/>
  <c r="DL123" i="41" s="1"/>
  <c r="DK122" i="41"/>
  <c r="DL122" i="41" s="1"/>
  <c r="DK121" i="41"/>
  <c r="DL121" i="41" s="1"/>
  <c r="DK120" i="41"/>
  <c r="DL120" i="41" s="1"/>
  <c r="DK119" i="41"/>
  <c r="DL119" i="41" s="1"/>
  <c r="DK118" i="41"/>
  <c r="DL118" i="41" s="1"/>
  <c r="DK117" i="41"/>
  <c r="DL117" i="41" s="1"/>
  <c r="DK116" i="41"/>
  <c r="DL116" i="41" s="1"/>
  <c r="DK115" i="41"/>
  <c r="DL115" i="41" s="1"/>
  <c r="DK114" i="41"/>
  <c r="DL114" i="41" s="1"/>
  <c r="DK113" i="41"/>
  <c r="DL113" i="41" s="1"/>
  <c r="DK112" i="41"/>
  <c r="DL112" i="41" s="1"/>
  <c r="DK111" i="41"/>
  <c r="DL111" i="41" s="1"/>
  <c r="DK110" i="41"/>
  <c r="DL110" i="41" s="1"/>
  <c r="DK109" i="41"/>
  <c r="DL109" i="41" s="1"/>
  <c r="DK108" i="41"/>
  <c r="DL108" i="41" s="1"/>
  <c r="DK107" i="41"/>
  <c r="DL107" i="41" s="1"/>
  <c r="DK106" i="41"/>
  <c r="DL106" i="41" s="1"/>
  <c r="DK105" i="41"/>
  <c r="DL105" i="41"/>
  <c r="DK104" i="41"/>
  <c r="DL104" i="41"/>
  <c r="DK103" i="41"/>
  <c r="DL103" i="41" s="1"/>
  <c r="DK102" i="41"/>
  <c r="DL102" i="41" s="1"/>
  <c r="DK101" i="41"/>
  <c r="DL101" i="41" s="1"/>
  <c r="DK100" i="41"/>
  <c r="DL100" i="41" s="1"/>
  <c r="DK99" i="41"/>
  <c r="DL99" i="41" s="1"/>
  <c r="DK98" i="41"/>
  <c r="DL98" i="41"/>
  <c r="DK97" i="41"/>
  <c r="DL97" i="41" s="1"/>
  <c r="DK96" i="41"/>
  <c r="DL96" i="41" s="1"/>
  <c r="DK95" i="41"/>
  <c r="DL95" i="41" s="1"/>
  <c r="DK94" i="41"/>
  <c r="DL94" i="41" s="1"/>
  <c r="DK93" i="41"/>
  <c r="DL93" i="41"/>
  <c r="DK92" i="41"/>
  <c r="DL92" i="41"/>
  <c r="DK91" i="41"/>
  <c r="DL91" i="41" s="1"/>
  <c r="DK90" i="41"/>
  <c r="DL90" i="41" s="1"/>
  <c r="DK89" i="41"/>
  <c r="DL89" i="41" s="1"/>
  <c r="DK88" i="41"/>
  <c r="DL88" i="41" s="1"/>
  <c r="DK87" i="41"/>
  <c r="DL87" i="41" s="1"/>
  <c r="DK86" i="41"/>
  <c r="DL86" i="41" s="1"/>
  <c r="DK85" i="41"/>
  <c r="DL85" i="41" s="1"/>
  <c r="DK84" i="41"/>
  <c r="DL84" i="41" s="1"/>
  <c r="DK83" i="41"/>
  <c r="DL83" i="41" s="1"/>
  <c r="DK82" i="41"/>
  <c r="DL82" i="41"/>
  <c r="DK81" i="41"/>
  <c r="DL81" i="41" s="1"/>
  <c r="DK80" i="41"/>
  <c r="DL80" i="41" s="1"/>
  <c r="DK79" i="41"/>
  <c r="DL79" i="41" s="1"/>
  <c r="DK78" i="41"/>
  <c r="DL78" i="41" s="1"/>
  <c r="DK77" i="41"/>
  <c r="DL77" i="41" s="1"/>
  <c r="DK76" i="41"/>
  <c r="DL76" i="41" s="1"/>
  <c r="DK75" i="41"/>
  <c r="DL75" i="41" s="1"/>
  <c r="DK74" i="41"/>
  <c r="DL74" i="41" s="1"/>
  <c r="DK73" i="41"/>
  <c r="DL73" i="41" s="1"/>
  <c r="DK72" i="41"/>
  <c r="DL72" i="41" s="1"/>
  <c r="DK71" i="41"/>
  <c r="DL71" i="41" s="1"/>
  <c r="DK70" i="41"/>
  <c r="DL70" i="41" s="1"/>
  <c r="DK69" i="41"/>
  <c r="DL69" i="41" s="1"/>
  <c r="DK68" i="41"/>
  <c r="DL68" i="41" s="1"/>
  <c r="DK67" i="41"/>
  <c r="DL67" i="41" s="1"/>
  <c r="DK66" i="41"/>
  <c r="DL66" i="41" s="1"/>
  <c r="DK65" i="41"/>
  <c r="DL65" i="41"/>
  <c r="DK64" i="41"/>
  <c r="DL64" i="41"/>
  <c r="DK63" i="41"/>
  <c r="DL63" i="41" s="1"/>
  <c r="DK62" i="41"/>
  <c r="DL62" i="41" s="1"/>
  <c r="DK61" i="41"/>
  <c r="DL61" i="41"/>
  <c r="DK60" i="41"/>
  <c r="DL60" i="41" s="1"/>
  <c r="DK59" i="41"/>
  <c r="DL59" i="41" s="1"/>
  <c r="DK58" i="41"/>
  <c r="DL58" i="41" s="1"/>
  <c r="DK57" i="41"/>
  <c r="DL57" i="41" s="1"/>
  <c r="DK56" i="41"/>
  <c r="DL56" i="41" s="1"/>
  <c r="DK55" i="41"/>
  <c r="DL55" i="41" s="1"/>
  <c r="DK54" i="41"/>
  <c r="DL54" i="41" s="1"/>
  <c r="DK53" i="41"/>
  <c r="DL53" i="41" s="1"/>
  <c r="DK52" i="41"/>
  <c r="DL52" i="41"/>
  <c r="DK51" i="41"/>
  <c r="DL51" i="41" s="1"/>
  <c r="DK50" i="41"/>
  <c r="DL50" i="41" s="1"/>
  <c r="DK49" i="41"/>
  <c r="DL49" i="41" s="1"/>
  <c r="DK48" i="41"/>
  <c r="DL48" i="41" s="1"/>
  <c r="DK47" i="41"/>
  <c r="DL47" i="41" s="1"/>
  <c r="DK46" i="41"/>
  <c r="DL46" i="41" s="1"/>
  <c r="DK45" i="41"/>
  <c r="DL45" i="41" s="1"/>
  <c r="DK44" i="41"/>
  <c r="DL44" i="41" s="1"/>
  <c r="DK43" i="41"/>
  <c r="DL43" i="41" s="1"/>
  <c r="DK42" i="41"/>
  <c r="DL42" i="41" s="1"/>
  <c r="DK41" i="41"/>
  <c r="DL41" i="41" s="1"/>
  <c r="DK40" i="41"/>
  <c r="DL40" i="41" s="1"/>
  <c r="DK39" i="41"/>
  <c r="DL39" i="41" s="1"/>
  <c r="DK38" i="41"/>
  <c r="DL38" i="41" s="1"/>
  <c r="DK37" i="41"/>
  <c r="DL37" i="41" s="1"/>
  <c r="DK36" i="41"/>
  <c r="DL36" i="41" s="1"/>
  <c r="DK35" i="41"/>
  <c r="DL35" i="41" s="1"/>
  <c r="DD1034" i="41"/>
  <c r="DE1034" i="41" s="1"/>
  <c r="DD1033" i="41"/>
  <c r="DE1033" i="41" s="1"/>
  <c r="DD1032" i="41"/>
  <c r="DE1032" i="41" s="1"/>
  <c r="DD1031" i="41"/>
  <c r="DE1031" i="41" s="1"/>
  <c r="DD1030" i="41"/>
  <c r="DE1030" i="41" s="1"/>
  <c r="DD1029" i="41"/>
  <c r="DE1029" i="41" s="1"/>
  <c r="DD1028" i="41"/>
  <c r="DE1028" i="41" s="1"/>
  <c r="DD1027" i="41"/>
  <c r="DE1027" i="41" s="1"/>
  <c r="DD1026" i="41"/>
  <c r="DE1026" i="41" s="1"/>
  <c r="DD1025" i="41"/>
  <c r="DE1025" i="41" s="1"/>
  <c r="DD1024" i="41"/>
  <c r="DE1024" i="41" s="1"/>
  <c r="DD1023" i="41"/>
  <c r="DE1023" i="41" s="1"/>
  <c r="DD1022" i="41"/>
  <c r="DE1022" i="41" s="1"/>
  <c r="DD1021" i="41"/>
  <c r="DE1021" i="41" s="1"/>
  <c r="DD1020" i="41"/>
  <c r="DE1020" i="41" s="1"/>
  <c r="DD1019" i="41"/>
  <c r="DE1019" i="41" s="1"/>
  <c r="DD1018" i="41"/>
  <c r="DE1018" i="41" s="1"/>
  <c r="DD1017" i="41"/>
  <c r="DE1017" i="41" s="1"/>
  <c r="DD1016" i="41"/>
  <c r="DE1016" i="41" s="1"/>
  <c r="DD1015" i="41"/>
  <c r="DE1015" i="41" s="1"/>
  <c r="DD1014" i="41"/>
  <c r="DE1014" i="41" s="1"/>
  <c r="DD1013" i="41"/>
  <c r="DE1013" i="41" s="1"/>
  <c r="DD1012" i="41"/>
  <c r="DE1012" i="41" s="1"/>
  <c r="DD1011" i="41"/>
  <c r="DE1011" i="41"/>
  <c r="DD1010" i="41"/>
  <c r="DE1010" i="41" s="1"/>
  <c r="DD1009" i="41"/>
  <c r="DE1009" i="41" s="1"/>
  <c r="DD1008" i="41"/>
  <c r="DE1008" i="41" s="1"/>
  <c r="DD1007" i="41"/>
  <c r="DE1007" i="41" s="1"/>
  <c r="DD1006" i="41"/>
  <c r="DE1006" i="41" s="1"/>
  <c r="DD1005" i="41"/>
  <c r="DE1005" i="41" s="1"/>
  <c r="DD1004" i="41"/>
  <c r="DE1004" i="41" s="1"/>
  <c r="DD1003" i="41"/>
  <c r="DE1003" i="41" s="1"/>
  <c r="DD1002" i="41"/>
  <c r="DE1002" i="41" s="1"/>
  <c r="DD1001" i="41"/>
  <c r="DE1001" i="41" s="1"/>
  <c r="DD1000" i="41"/>
  <c r="DE1000" i="41" s="1"/>
  <c r="DD999" i="41"/>
  <c r="DE999" i="41" s="1"/>
  <c r="DD998" i="41"/>
  <c r="DE998" i="41" s="1"/>
  <c r="DD997" i="41"/>
  <c r="DE997" i="41" s="1"/>
  <c r="DD996" i="41"/>
  <c r="DE996" i="41" s="1"/>
  <c r="DD995" i="41"/>
  <c r="DE995" i="41" s="1"/>
  <c r="DD994" i="41"/>
  <c r="DE994" i="41" s="1"/>
  <c r="DD993" i="41"/>
  <c r="DE993" i="41" s="1"/>
  <c r="DD992" i="41"/>
  <c r="DE992" i="41" s="1"/>
  <c r="DD991" i="41"/>
  <c r="DE991" i="41" s="1"/>
  <c r="DD990" i="41"/>
  <c r="DE990" i="41" s="1"/>
  <c r="DD989" i="41"/>
  <c r="DE989" i="41" s="1"/>
  <c r="DD988" i="41"/>
  <c r="DE988" i="41" s="1"/>
  <c r="DD987" i="41"/>
  <c r="DE987" i="41" s="1"/>
  <c r="DD986" i="41"/>
  <c r="DE986" i="41" s="1"/>
  <c r="DD985" i="41"/>
  <c r="DE985" i="41" s="1"/>
  <c r="DD984" i="41"/>
  <c r="DE984" i="41" s="1"/>
  <c r="DD983" i="41"/>
  <c r="DE983" i="41" s="1"/>
  <c r="DD982" i="41"/>
  <c r="DE982" i="41" s="1"/>
  <c r="DD981" i="41"/>
  <c r="DE981" i="41" s="1"/>
  <c r="DD980" i="41"/>
  <c r="DE980" i="41" s="1"/>
  <c r="DD979" i="41"/>
  <c r="DE979" i="41" s="1"/>
  <c r="DD978" i="41"/>
  <c r="DE978" i="41" s="1"/>
  <c r="DD977" i="41"/>
  <c r="DE977" i="41" s="1"/>
  <c r="DD976" i="41"/>
  <c r="DE976" i="41" s="1"/>
  <c r="DD975" i="41"/>
  <c r="DE975" i="41" s="1"/>
  <c r="DD974" i="41"/>
  <c r="DE974" i="41" s="1"/>
  <c r="DD973" i="41"/>
  <c r="DE973" i="41" s="1"/>
  <c r="DD972" i="41"/>
  <c r="DE972" i="41" s="1"/>
  <c r="DD971" i="41"/>
  <c r="DE971" i="41" s="1"/>
  <c r="DD970" i="41"/>
  <c r="DE970" i="41" s="1"/>
  <c r="DD969" i="41"/>
  <c r="DE969" i="41" s="1"/>
  <c r="DD968" i="41"/>
  <c r="DE968" i="41" s="1"/>
  <c r="DD967" i="41"/>
  <c r="DE967" i="41" s="1"/>
  <c r="DD966" i="41"/>
  <c r="DE966" i="41" s="1"/>
  <c r="DD965" i="41"/>
  <c r="DE965" i="41" s="1"/>
  <c r="DD964" i="41"/>
  <c r="DE964" i="41" s="1"/>
  <c r="DD963" i="41"/>
  <c r="DE963" i="41" s="1"/>
  <c r="DD962" i="41"/>
  <c r="DE962" i="41" s="1"/>
  <c r="DD961" i="41"/>
  <c r="DE961" i="41" s="1"/>
  <c r="DD960" i="41"/>
  <c r="DE960" i="41" s="1"/>
  <c r="DD959" i="41"/>
  <c r="DE959" i="41" s="1"/>
  <c r="DD958" i="41"/>
  <c r="DE958" i="41" s="1"/>
  <c r="DD957" i="41"/>
  <c r="DE957" i="41" s="1"/>
  <c r="DD956" i="41"/>
  <c r="DE956" i="41" s="1"/>
  <c r="DD955" i="41"/>
  <c r="DE955" i="41" s="1"/>
  <c r="DD954" i="41"/>
  <c r="DE954" i="41" s="1"/>
  <c r="DD953" i="41"/>
  <c r="DE953" i="41" s="1"/>
  <c r="DD952" i="41"/>
  <c r="DE952" i="41" s="1"/>
  <c r="DD951" i="41"/>
  <c r="DE951" i="41" s="1"/>
  <c r="DD950" i="41"/>
  <c r="DE950" i="41" s="1"/>
  <c r="DD949" i="41"/>
  <c r="DE949" i="41"/>
  <c r="DD948" i="41"/>
  <c r="DE948" i="41" s="1"/>
  <c r="DD947" i="41"/>
  <c r="DE947" i="41" s="1"/>
  <c r="DD946" i="41"/>
  <c r="DE946" i="41" s="1"/>
  <c r="DD945" i="41"/>
  <c r="DE945" i="41" s="1"/>
  <c r="DD944" i="41"/>
  <c r="DE944" i="41" s="1"/>
  <c r="DD943" i="41"/>
  <c r="DE943" i="41" s="1"/>
  <c r="DD942" i="41"/>
  <c r="DE942" i="41" s="1"/>
  <c r="DD941" i="41"/>
  <c r="DE941" i="41" s="1"/>
  <c r="DD940" i="41"/>
  <c r="DE940" i="41" s="1"/>
  <c r="DD939" i="41"/>
  <c r="DE939" i="41" s="1"/>
  <c r="DD938" i="41"/>
  <c r="DE938" i="41" s="1"/>
  <c r="DD937" i="41"/>
  <c r="DE937" i="41" s="1"/>
  <c r="DD936" i="41"/>
  <c r="DE936" i="41" s="1"/>
  <c r="DD935" i="41"/>
  <c r="DE935" i="41" s="1"/>
  <c r="DD934" i="41"/>
  <c r="DE934" i="41" s="1"/>
  <c r="DD933" i="41"/>
  <c r="DE933" i="41" s="1"/>
  <c r="DD932" i="41"/>
  <c r="DE932" i="41" s="1"/>
  <c r="DD931" i="41"/>
  <c r="DE931" i="41" s="1"/>
  <c r="DD930" i="41"/>
  <c r="DE930" i="41" s="1"/>
  <c r="DD929" i="41"/>
  <c r="DE929" i="41" s="1"/>
  <c r="DD928" i="41"/>
  <c r="DE928" i="41" s="1"/>
  <c r="DD927" i="41"/>
  <c r="DE927" i="41" s="1"/>
  <c r="DD926" i="41"/>
  <c r="DE926" i="41" s="1"/>
  <c r="DD925" i="41"/>
  <c r="DE925" i="41" s="1"/>
  <c r="DD924" i="41"/>
  <c r="DE924" i="41" s="1"/>
  <c r="DD923" i="41"/>
  <c r="DE923" i="41" s="1"/>
  <c r="DD922" i="41"/>
  <c r="DE922" i="41" s="1"/>
  <c r="DD921" i="41"/>
  <c r="DE921" i="41" s="1"/>
  <c r="DD920" i="41"/>
  <c r="DE920" i="41" s="1"/>
  <c r="DD919" i="41"/>
  <c r="DE919" i="41" s="1"/>
  <c r="DE918" i="41"/>
  <c r="DD918" i="41"/>
  <c r="DD917" i="41"/>
  <c r="DE917" i="41" s="1"/>
  <c r="DD916" i="41"/>
  <c r="DE916" i="41" s="1"/>
  <c r="DD915" i="41"/>
  <c r="DE915" i="41" s="1"/>
  <c r="DD914" i="41"/>
  <c r="DE914" i="41" s="1"/>
  <c r="DD913" i="41"/>
  <c r="DE913" i="41" s="1"/>
  <c r="DD912" i="41"/>
  <c r="DE912" i="41" s="1"/>
  <c r="DD911" i="41"/>
  <c r="DE911" i="41"/>
  <c r="DD910" i="41"/>
  <c r="DE910" i="41" s="1"/>
  <c r="DD909" i="41"/>
  <c r="DE909" i="41" s="1"/>
  <c r="DD908" i="41"/>
  <c r="DE908" i="41" s="1"/>
  <c r="DD907" i="41"/>
  <c r="DE907" i="41" s="1"/>
  <c r="DD906" i="41"/>
  <c r="DE906" i="41" s="1"/>
  <c r="DD905" i="41"/>
  <c r="DE905" i="41" s="1"/>
  <c r="DD904" i="41"/>
  <c r="DE904" i="41" s="1"/>
  <c r="DD903" i="41"/>
  <c r="DE903" i="41" s="1"/>
  <c r="DD902" i="41"/>
  <c r="DE902" i="41" s="1"/>
  <c r="DD901" i="41"/>
  <c r="DE901" i="41" s="1"/>
  <c r="DD900" i="41"/>
  <c r="DE900" i="41" s="1"/>
  <c r="DD899" i="41"/>
  <c r="DE899" i="41" s="1"/>
  <c r="DD898" i="41"/>
  <c r="DE898" i="41" s="1"/>
  <c r="DD897" i="41"/>
  <c r="DE897" i="41" s="1"/>
  <c r="DD896" i="41"/>
  <c r="DE896" i="41" s="1"/>
  <c r="DD895" i="41"/>
  <c r="DE895" i="41" s="1"/>
  <c r="DD894" i="41"/>
  <c r="DE894" i="41" s="1"/>
  <c r="DD893" i="41"/>
  <c r="DE893" i="41" s="1"/>
  <c r="DD892" i="41"/>
  <c r="DE892" i="41" s="1"/>
  <c r="DD891" i="41"/>
  <c r="DE891" i="41"/>
  <c r="DD890" i="41"/>
  <c r="DE890" i="41" s="1"/>
  <c r="DD889" i="41"/>
  <c r="DE889" i="41" s="1"/>
  <c r="DD888" i="41"/>
  <c r="DE888" i="41" s="1"/>
  <c r="DD887" i="41"/>
  <c r="DE887" i="41" s="1"/>
  <c r="DD886" i="41"/>
  <c r="DE886" i="41" s="1"/>
  <c r="DD885" i="41"/>
  <c r="DE885" i="41" s="1"/>
  <c r="DD884" i="41"/>
  <c r="DE884" i="41"/>
  <c r="DD883" i="41"/>
  <c r="DE883" i="41" s="1"/>
  <c r="DD882" i="41"/>
  <c r="DE882" i="41" s="1"/>
  <c r="DD881" i="41"/>
  <c r="DE881" i="41" s="1"/>
  <c r="DD880" i="41"/>
  <c r="DE880" i="41" s="1"/>
  <c r="DD879" i="41"/>
  <c r="DE879" i="41" s="1"/>
  <c r="DD878" i="41"/>
  <c r="DE878" i="41" s="1"/>
  <c r="DD877" i="41"/>
  <c r="DE877" i="41" s="1"/>
  <c r="DD876" i="41"/>
  <c r="DE876" i="41" s="1"/>
  <c r="DD875" i="41"/>
  <c r="DE875" i="41" s="1"/>
  <c r="DD874" i="41"/>
  <c r="DE874" i="41" s="1"/>
  <c r="DD873" i="41"/>
  <c r="DE873" i="41" s="1"/>
  <c r="DD872" i="41"/>
  <c r="DE872" i="41" s="1"/>
  <c r="DD871" i="41"/>
  <c r="DE871" i="41" s="1"/>
  <c r="DD870" i="41"/>
  <c r="DE870" i="41" s="1"/>
  <c r="DD869" i="41"/>
  <c r="DE869" i="41" s="1"/>
  <c r="DD868" i="41"/>
  <c r="DE868" i="41" s="1"/>
  <c r="DD867" i="41"/>
  <c r="DE867" i="41" s="1"/>
  <c r="DD866" i="41"/>
  <c r="DE866" i="41" s="1"/>
  <c r="DD865" i="41"/>
  <c r="DE865" i="41" s="1"/>
  <c r="DD864" i="41"/>
  <c r="DE864" i="41" s="1"/>
  <c r="DD863" i="41"/>
  <c r="DE863" i="41" s="1"/>
  <c r="DD862" i="41"/>
  <c r="DE862" i="41" s="1"/>
  <c r="DD861" i="41"/>
  <c r="DE861" i="41" s="1"/>
  <c r="DD860" i="41"/>
  <c r="DE860" i="41" s="1"/>
  <c r="DD859" i="41"/>
  <c r="DE859" i="41" s="1"/>
  <c r="DD858" i="41"/>
  <c r="DE858" i="41" s="1"/>
  <c r="DD857" i="41"/>
  <c r="DE857" i="41" s="1"/>
  <c r="DD856" i="41"/>
  <c r="DE856" i="41" s="1"/>
  <c r="DD855" i="41"/>
  <c r="DE855" i="41" s="1"/>
  <c r="DD854" i="41"/>
  <c r="DE854" i="41" s="1"/>
  <c r="DD853" i="41"/>
  <c r="DE853" i="41" s="1"/>
  <c r="DD852" i="41"/>
  <c r="DE852" i="41" s="1"/>
  <c r="DD851" i="41"/>
  <c r="DE851" i="41" s="1"/>
  <c r="DD850" i="41"/>
  <c r="DE850" i="41" s="1"/>
  <c r="DD849" i="41"/>
  <c r="DE849" i="41" s="1"/>
  <c r="DD848" i="41"/>
  <c r="DE848" i="41" s="1"/>
  <c r="DD847" i="41"/>
  <c r="DE847" i="41" s="1"/>
  <c r="DD846" i="41"/>
  <c r="DE846" i="41" s="1"/>
  <c r="DD845" i="41"/>
  <c r="DE845" i="41" s="1"/>
  <c r="DD844" i="41"/>
  <c r="DE844" i="41" s="1"/>
  <c r="DD843" i="41"/>
  <c r="DE843" i="41"/>
  <c r="DD842" i="41"/>
  <c r="DE842" i="41" s="1"/>
  <c r="DD841" i="41"/>
  <c r="DE841" i="41" s="1"/>
  <c r="DD840" i="41"/>
  <c r="DE840" i="41" s="1"/>
  <c r="DD839" i="41"/>
  <c r="DE839" i="41" s="1"/>
  <c r="DD838" i="41"/>
  <c r="DE838" i="41" s="1"/>
  <c r="DD837" i="41"/>
  <c r="DE837" i="41" s="1"/>
  <c r="DD836" i="41"/>
  <c r="DE836" i="41" s="1"/>
  <c r="DD835" i="41"/>
  <c r="DE835" i="41" s="1"/>
  <c r="DD834" i="41"/>
  <c r="DE834" i="41" s="1"/>
  <c r="DD833" i="41"/>
  <c r="DE833" i="41" s="1"/>
  <c r="DD832" i="41"/>
  <c r="DE832" i="41" s="1"/>
  <c r="DD831" i="41"/>
  <c r="DE831" i="41" s="1"/>
  <c r="DD830" i="41"/>
  <c r="DE830" i="41" s="1"/>
  <c r="DD829" i="41"/>
  <c r="DE829" i="41" s="1"/>
  <c r="DD828" i="41"/>
  <c r="DE828" i="41" s="1"/>
  <c r="DD827" i="41"/>
  <c r="DE827" i="41" s="1"/>
  <c r="DD826" i="41"/>
  <c r="DE826" i="41" s="1"/>
  <c r="DD825" i="41"/>
  <c r="DE825" i="41" s="1"/>
  <c r="DD824" i="41"/>
  <c r="DE824" i="41" s="1"/>
  <c r="DD823" i="41"/>
  <c r="DE823" i="41" s="1"/>
  <c r="DD822" i="41"/>
  <c r="DE822" i="41" s="1"/>
  <c r="DD821" i="41"/>
  <c r="DE821" i="41" s="1"/>
  <c r="DD820" i="41"/>
  <c r="DE820" i="41" s="1"/>
  <c r="DD819" i="41"/>
  <c r="DE819" i="41" s="1"/>
  <c r="DD818" i="41"/>
  <c r="DE818" i="41" s="1"/>
  <c r="DD817" i="41"/>
  <c r="DE817" i="41" s="1"/>
  <c r="DD816" i="41"/>
  <c r="DE816" i="41" s="1"/>
  <c r="DD815" i="41"/>
  <c r="DE815" i="41" s="1"/>
  <c r="DD814" i="41"/>
  <c r="DE814" i="41" s="1"/>
  <c r="DD813" i="41"/>
  <c r="DE813" i="41" s="1"/>
  <c r="DD812" i="41"/>
  <c r="DE812" i="41" s="1"/>
  <c r="DD811" i="41"/>
  <c r="DE811" i="41" s="1"/>
  <c r="DD810" i="41"/>
  <c r="DE810" i="41" s="1"/>
  <c r="DD809" i="41"/>
  <c r="DE809" i="41" s="1"/>
  <c r="DD808" i="41"/>
  <c r="DE808" i="41" s="1"/>
  <c r="DD807" i="41"/>
  <c r="DE807" i="41" s="1"/>
  <c r="DD806" i="41"/>
  <c r="DE806" i="41" s="1"/>
  <c r="DD805" i="41"/>
  <c r="DE805" i="41" s="1"/>
  <c r="DD804" i="41"/>
  <c r="DE804" i="41" s="1"/>
  <c r="DD803" i="41"/>
  <c r="DE803" i="41" s="1"/>
  <c r="DD802" i="41"/>
  <c r="DE802" i="41" s="1"/>
  <c r="DD801" i="41"/>
  <c r="DE801" i="41" s="1"/>
  <c r="DD800" i="41"/>
  <c r="DE800" i="41" s="1"/>
  <c r="DD799" i="41"/>
  <c r="DE799" i="41" s="1"/>
  <c r="DD798" i="41"/>
  <c r="DE798" i="41" s="1"/>
  <c r="DD797" i="41"/>
  <c r="DE797" i="41" s="1"/>
  <c r="DD796" i="41"/>
  <c r="DE796" i="41" s="1"/>
  <c r="DD795" i="41"/>
  <c r="DE795" i="41" s="1"/>
  <c r="DD794" i="41"/>
  <c r="DE794" i="41" s="1"/>
  <c r="DD793" i="41"/>
  <c r="DE793" i="41" s="1"/>
  <c r="DD792" i="41"/>
  <c r="DE792" i="41" s="1"/>
  <c r="DD791" i="41"/>
  <c r="DE791" i="41" s="1"/>
  <c r="DD790" i="41"/>
  <c r="DE790" i="41" s="1"/>
  <c r="DD789" i="41"/>
  <c r="DE789" i="41" s="1"/>
  <c r="DD788" i="41"/>
  <c r="DE788" i="41" s="1"/>
  <c r="DD787" i="41"/>
  <c r="DE787" i="41" s="1"/>
  <c r="DD786" i="41"/>
  <c r="DE786" i="41" s="1"/>
  <c r="DD785" i="41"/>
  <c r="DE785" i="41"/>
  <c r="DD784" i="41"/>
  <c r="DE784" i="41" s="1"/>
  <c r="DD783" i="41"/>
  <c r="DE783" i="41" s="1"/>
  <c r="DD782" i="41"/>
  <c r="DE782" i="41" s="1"/>
  <c r="DD781" i="41"/>
  <c r="DE781" i="41" s="1"/>
  <c r="DD780" i="41"/>
  <c r="DE780" i="41" s="1"/>
  <c r="DD779" i="41"/>
  <c r="DE779" i="41"/>
  <c r="DD778" i="41"/>
  <c r="DE778" i="41" s="1"/>
  <c r="DD777" i="41"/>
  <c r="DE777" i="41" s="1"/>
  <c r="DD776" i="41"/>
  <c r="DE776" i="41" s="1"/>
  <c r="DD775" i="41"/>
  <c r="DE775" i="41" s="1"/>
  <c r="DD774" i="41"/>
  <c r="DE774" i="41" s="1"/>
  <c r="DD773" i="41"/>
  <c r="DE773" i="41" s="1"/>
  <c r="DD772" i="41"/>
  <c r="DE772" i="41" s="1"/>
  <c r="DD771" i="41"/>
  <c r="DE771" i="41" s="1"/>
  <c r="DD770" i="41"/>
  <c r="DE770" i="41" s="1"/>
  <c r="DD769" i="41"/>
  <c r="DE769" i="41" s="1"/>
  <c r="DD768" i="41"/>
  <c r="DE768" i="41" s="1"/>
  <c r="DD767" i="41"/>
  <c r="DE767" i="41"/>
  <c r="DD766" i="41"/>
  <c r="DE766" i="41" s="1"/>
  <c r="DD765" i="41"/>
  <c r="DE765" i="41" s="1"/>
  <c r="DD764" i="41"/>
  <c r="DE764" i="41" s="1"/>
  <c r="DD763" i="41"/>
  <c r="DE763" i="41" s="1"/>
  <c r="DD762" i="41"/>
  <c r="DE762" i="41" s="1"/>
  <c r="DD761" i="41"/>
  <c r="DE761" i="41" s="1"/>
  <c r="DD760" i="41"/>
  <c r="DE760" i="41" s="1"/>
  <c r="DD759" i="41"/>
  <c r="DE759" i="41" s="1"/>
  <c r="DD758" i="41"/>
  <c r="DE758" i="41" s="1"/>
  <c r="DD757" i="41"/>
  <c r="DE757" i="41" s="1"/>
  <c r="DD756" i="41"/>
  <c r="DE756" i="41" s="1"/>
  <c r="DD755" i="41"/>
  <c r="DE755" i="41" s="1"/>
  <c r="DD754" i="41"/>
  <c r="DE754" i="41" s="1"/>
  <c r="DD753" i="41"/>
  <c r="DE753" i="41" s="1"/>
  <c r="DD752" i="41"/>
  <c r="DE752" i="41" s="1"/>
  <c r="DD751" i="41"/>
  <c r="DE751" i="41"/>
  <c r="DD750" i="41"/>
  <c r="DE750" i="41" s="1"/>
  <c r="DD749" i="41"/>
  <c r="DE749" i="41"/>
  <c r="DD748" i="41"/>
  <c r="DE748" i="41" s="1"/>
  <c r="DD747" i="41"/>
  <c r="DE747" i="41" s="1"/>
  <c r="DD746" i="41"/>
  <c r="DE746" i="41" s="1"/>
  <c r="DD745" i="41"/>
  <c r="DE745" i="41" s="1"/>
  <c r="DD744" i="41"/>
  <c r="DE744" i="41" s="1"/>
  <c r="DD743" i="41"/>
  <c r="DE743" i="41" s="1"/>
  <c r="DD742" i="41"/>
  <c r="DE742" i="41" s="1"/>
  <c r="DD741" i="41"/>
  <c r="DE741" i="41" s="1"/>
  <c r="DD740" i="41"/>
  <c r="DE740" i="41" s="1"/>
  <c r="DD739" i="41"/>
  <c r="DE739" i="41"/>
  <c r="DD738" i="41"/>
  <c r="DE738" i="41" s="1"/>
  <c r="DD737" i="41"/>
  <c r="DE737" i="41" s="1"/>
  <c r="DD736" i="41"/>
  <c r="DE736" i="41" s="1"/>
  <c r="DD735" i="41"/>
  <c r="DE735" i="41"/>
  <c r="DD734" i="41"/>
  <c r="DE734" i="41" s="1"/>
  <c r="DD733" i="41"/>
  <c r="DE733" i="41" s="1"/>
  <c r="DD732" i="41"/>
  <c r="DE732" i="41" s="1"/>
  <c r="DD731" i="41"/>
  <c r="DE731" i="41" s="1"/>
  <c r="DD730" i="41"/>
  <c r="DE730" i="41" s="1"/>
  <c r="DD729" i="41"/>
  <c r="DE729" i="41" s="1"/>
  <c r="DD728" i="41"/>
  <c r="DE728" i="41" s="1"/>
  <c r="DD727" i="41"/>
  <c r="DE727" i="41" s="1"/>
  <c r="DD726" i="41"/>
  <c r="DE726" i="41" s="1"/>
  <c r="DD725" i="41"/>
  <c r="DE725" i="41" s="1"/>
  <c r="DD724" i="41"/>
  <c r="DE724" i="41" s="1"/>
  <c r="DD723" i="41"/>
  <c r="DE723" i="41" s="1"/>
  <c r="DD722" i="41"/>
  <c r="DE722" i="41" s="1"/>
  <c r="DD721" i="41"/>
  <c r="DE721" i="41" s="1"/>
  <c r="DD720" i="41"/>
  <c r="DE720" i="41" s="1"/>
  <c r="DD719" i="41"/>
  <c r="DE719" i="41" s="1"/>
  <c r="DD718" i="41"/>
  <c r="DE718" i="41" s="1"/>
  <c r="DD717" i="41"/>
  <c r="DE717" i="41" s="1"/>
  <c r="DD716" i="41"/>
  <c r="DE716" i="41" s="1"/>
  <c r="DD715" i="41"/>
  <c r="DE715" i="41" s="1"/>
  <c r="DD714" i="41"/>
  <c r="DE714" i="41" s="1"/>
  <c r="DD713" i="41"/>
  <c r="DE713" i="41" s="1"/>
  <c r="DD712" i="41"/>
  <c r="DE712" i="41" s="1"/>
  <c r="DD711" i="41"/>
  <c r="DE711" i="41"/>
  <c r="DD710" i="41"/>
  <c r="DE710" i="41" s="1"/>
  <c r="DD709" i="41"/>
  <c r="DE709" i="41" s="1"/>
  <c r="DD708" i="41"/>
  <c r="DE708" i="41" s="1"/>
  <c r="DD707" i="41"/>
  <c r="DE707" i="41" s="1"/>
  <c r="DD706" i="41"/>
  <c r="DE706" i="41" s="1"/>
  <c r="DD705" i="41"/>
  <c r="DE705" i="41" s="1"/>
  <c r="DD704" i="41"/>
  <c r="DE704" i="41" s="1"/>
  <c r="DD703" i="41"/>
  <c r="DE703" i="41" s="1"/>
  <c r="DD702" i="41"/>
  <c r="DE702" i="41" s="1"/>
  <c r="DD701" i="41"/>
  <c r="DE701" i="41" s="1"/>
  <c r="DD700" i="41"/>
  <c r="DE700" i="41" s="1"/>
  <c r="DD699" i="41"/>
  <c r="DE699" i="41" s="1"/>
  <c r="DD698" i="41"/>
  <c r="DE698" i="41" s="1"/>
  <c r="DD697" i="41"/>
  <c r="DE697" i="41" s="1"/>
  <c r="DD696" i="41"/>
  <c r="DE696" i="41" s="1"/>
  <c r="DD695" i="41"/>
  <c r="DE695" i="41" s="1"/>
  <c r="DD694" i="41"/>
  <c r="DE694" i="41" s="1"/>
  <c r="DD693" i="41"/>
  <c r="DE693" i="41" s="1"/>
  <c r="DD692" i="41"/>
  <c r="DE692" i="41" s="1"/>
  <c r="DD691" i="41"/>
  <c r="DE691" i="41" s="1"/>
  <c r="DD690" i="41"/>
  <c r="DE690" i="41" s="1"/>
  <c r="DD689" i="41"/>
  <c r="DE689" i="41" s="1"/>
  <c r="DD688" i="41"/>
  <c r="DE688" i="41" s="1"/>
  <c r="DD687" i="41"/>
  <c r="DE687" i="41" s="1"/>
  <c r="DD686" i="41"/>
  <c r="DE686" i="41" s="1"/>
  <c r="DD685" i="41"/>
  <c r="DE685" i="41" s="1"/>
  <c r="DD684" i="41"/>
  <c r="DE684" i="41" s="1"/>
  <c r="DD683" i="41"/>
  <c r="DE683" i="41" s="1"/>
  <c r="DD682" i="41"/>
  <c r="DE682" i="41" s="1"/>
  <c r="DD681" i="41"/>
  <c r="DE681" i="41" s="1"/>
  <c r="DD680" i="41"/>
  <c r="DE680" i="41" s="1"/>
  <c r="DD679" i="41"/>
  <c r="DE679" i="41" s="1"/>
  <c r="DD678" i="41"/>
  <c r="DE678" i="41" s="1"/>
  <c r="DD677" i="41"/>
  <c r="DE677" i="41"/>
  <c r="DD676" i="41"/>
  <c r="DE676" i="41" s="1"/>
  <c r="DD675" i="41"/>
  <c r="DE675" i="41" s="1"/>
  <c r="DD674" i="41"/>
  <c r="DE674" i="41" s="1"/>
  <c r="DD673" i="41"/>
  <c r="DE673" i="41" s="1"/>
  <c r="DD672" i="41"/>
  <c r="DE672" i="41" s="1"/>
  <c r="DD671" i="41"/>
  <c r="DE671" i="41" s="1"/>
  <c r="DD670" i="41"/>
  <c r="DE670" i="41" s="1"/>
  <c r="DD669" i="41"/>
  <c r="DE669" i="41" s="1"/>
  <c r="DD668" i="41"/>
  <c r="DE668" i="41" s="1"/>
  <c r="DD667" i="41"/>
  <c r="DE667" i="41" s="1"/>
  <c r="DD666" i="41"/>
  <c r="DE666" i="41" s="1"/>
  <c r="DD665" i="41"/>
  <c r="DE665" i="41" s="1"/>
  <c r="DD664" i="41"/>
  <c r="DE664" i="41" s="1"/>
  <c r="DD663" i="41"/>
  <c r="DE663" i="41" s="1"/>
  <c r="DD662" i="41"/>
  <c r="DE662" i="41" s="1"/>
  <c r="DD661" i="41"/>
  <c r="DE661" i="41" s="1"/>
  <c r="DD660" i="41"/>
  <c r="DE660" i="41" s="1"/>
  <c r="DD659" i="41"/>
  <c r="DE659" i="41" s="1"/>
  <c r="DD658" i="41"/>
  <c r="DE658" i="41" s="1"/>
  <c r="DD657" i="41"/>
  <c r="DE657" i="41" s="1"/>
  <c r="DD656" i="41"/>
  <c r="DE656" i="41" s="1"/>
  <c r="DD655" i="41"/>
  <c r="DE655" i="41" s="1"/>
  <c r="DD654" i="41"/>
  <c r="DE654" i="41" s="1"/>
  <c r="DD653" i="41"/>
  <c r="DE653" i="41" s="1"/>
  <c r="DD652" i="41"/>
  <c r="DE652" i="41" s="1"/>
  <c r="DD651" i="41"/>
  <c r="DE651" i="41"/>
  <c r="DD650" i="41"/>
  <c r="DE650" i="41" s="1"/>
  <c r="DD649" i="41"/>
  <c r="DE649" i="41" s="1"/>
  <c r="DD648" i="41"/>
  <c r="DE648" i="41" s="1"/>
  <c r="DD647" i="41"/>
  <c r="DE647" i="41" s="1"/>
  <c r="DD646" i="41"/>
  <c r="DE646" i="41" s="1"/>
  <c r="DD645" i="41"/>
  <c r="DE645" i="41" s="1"/>
  <c r="DD644" i="41"/>
  <c r="DE644" i="41" s="1"/>
  <c r="DD643" i="41"/>
  <c r="DE643" i="41" s="1"/>
  <c r="DD642" i="41"/>
  <c r="DE642" i="41" s="1"/>
  <c r="DD641" i="41"/>
  <c r="DE641" i="41" s="1"/>
  <c r="DD640" i="41"/>
  <c r="DE640" i="41" s="1"/>
  <c r="DD639" i="41"/>
  <c r="DE639" i="41" s="1"/>
  <c r="DD638" i="41"/>
  <c r="DE638" i="41" s="1"/>
  <c r="DD637" i="41"/>
  <c r="DE637" i="41" s="1"/>
  <c r="DD636" i="41"/>
  <c r="DE636" i="41" s="1"/>
  <c r="DD635" i="41"/>
  <c r="DE635" i="41" s="1"/>
  <c r="DD634" i="41"/>
  <c r="DE634" i="41" s="1"/>
  <c r="DD633" i="41"/>
  <c r="DE633" i="41" s="1"/>
  <c r="DD632" i="41"/>
  <c r="DE632" i="41" s="1"/>
  <c r="DD631" i="41"/>
  <c r="DE631" i="41" s="1"/>
  <c r="DD630" i="41"/>
  <c r="DE630" i="41" s="1"/>
  <c r="DD629" i="41"/>
  <c r="DE629" i="41" s="1"/>
  <c r="DD628" i="41"/>
  <c r="DE628" i="41" s="1"/>
  <c r="DD627" i="41"/>
  <c r="DE627" i="41" s="1"/>
  <c r="DD626" i="41"/>
  <c r="DE626" i="41" s="1"/>
  <c r="DD625" i="41"/>
  <c r="DE625" i="41" s="1"/>
  <c r="DD624" i="41"/>
  <c r="DE624" i="41" s="1"/>
  <c r="DD623" i="41"/>
  <c r="DE623" i="41"/>
  <c r="DD622" i="41"/>
  <c r="DE622" i="41" s="1"/>
  <c r="DD621" i="41"/>
  <c r="DE621" i="41" s="1"/>
  <c r="DD620" i="41"/>
  <c r="DE620" i="41" s="1"/>
  <c r="DD619" i="41"/>
  <c r="DE619" i="41" s="1"/>
  <c r="DD618" i="41"/>
  <c r="DE618" i="41" s="1"/>
  <c r="DD617" i="41"/>
  <c r="DE617" i="41" s="1"/>
  <c r="DD616" i="41"/>
  <c r="DE616" i="41" s="1"/>
  <c r="DD615" i="41"/>
  <c r="DE615" i="41" s="1"/>
  <c r="DD614" i="41"/>
  <c r="DE614" i="41" s="1"/>
  <c r="DD613" i="41"/>
  <c r="DE613" i="41" s="1"/>
  <c r="DD612" i="41"/>
  <c r="DE612" i="41" s="1"/>
  <c r="DD611" i="41"/>
  <c r="DE611" i="41" s="1"/>
  <c r="DD610" i="41"/>
  <c r="DE610" i="41" s="1"/>
  <c r="DD609" i="41"/>
  <c r="DE609" i="41" s="1"/>
  <c r="DD608" i="41"/>
  <c r="DE608" i="41" s="1"/>
  <c r="DD607" i="41"/>
  <c r="DE607" i="41" s="1"/>
  <c r="DD606" i="41"/>
  <c r="DE606" i="41" s="1"/>
  <c r="DD605" i="41"/>
  <c r="DE605" i="41" s="1"/>
  <c r="DD604" i="41"/>
  <c r="DE604" i="41" s="1"/>
  <c r="DD603" i="41"/>
  <c r="DE603" i="41" s="1"/>
  <c r="DD602" i="41"/>
  <c r="DE602" i="41" s="1"/>
  <c r="DD601" i="41"/>
  <c r="DE601" i="41" s="1"/>
  <c r="DD600" i="41"/>
  <c r="DE600" i="41" s="1"/>
  <c r="DD599" i="41"/>
  <c r="DE599" i="41" s="1"/>
  <c r="DD598" i="41"/>
  <c r="DE598" i="41" s="1"/>
  <c r="DD597" i="41"/>
  <c r="DE597" i="41" s="1"/>
  <c r="DD596" i="41"/>
  <c r="DE596" i="41" s="1"/>
  <c r="DD595" i="41"/>
  <c r="DE595" i="41" s="1"/>
  <c r="DD594" i="41"/>
  <c r="DE594" i="41" s="1"/>
  <c r="DD593" i="41"/>
  <c r="DE593" i="41"/>
  <c r="DD592" i="41"/>
  <c r="DE592" i="41" s="1"/>
  <c r="DD591" i="41"/>
  <c r="DE591" i="41" s="1"/>
  <c r="DD590" i="41"/>
  <c r="DE590" i="41" s="1"/>
  <c r="DD589" i="41"/>
  <c r="DE589" i="41" s="1"/>
  <c r="DD588" i="41"/>
  <c r="DE588" i="41" s="1"/>
  <c r="DD587" i="41"/>
  <c r="DE587" i="41" s="1"/>
  <c r="DD586" i="41"/>
  <c r="DE586" i="41" s="1"/>
  <c r="DD585" i="41"/>
  <c r="DE585" i="41"/>
  <c r="DD584" i="41"/>
  <c r="DE584" i="41" s="1"/>
  <c r="DD583" i="41"/>
  <c r="DE583" i="41" s="1"/>
  <c r="DD582" i="41"/>
  <c r="DE582" i="41" s="1"/>
  <c r="DD581" i="41"/>
  <c r="DE581" i="41" s="1"/>
  <c r="DD580" i="41"/>
  <c r="DE580" i="41" s="1"/>
  <c r="DD579" i="41"/>
  <c r="DE579" i="41" s="1"/>
  <c r="DD578" i="41"/>
  <c r="DE578" i="41" s="1"/>
  <c r="DD577" i="41"/>
  <c r="DE577" i="41"/>
  <c r="DD576" i="41"/>
  <c r="DE576" i="41" s="1"/>
  <c r="DD575" i="41"/>
  <c r="DE575" i="41" s="1"/>
  <c r="DD574" i="41"/>
  <c r="DE574" i="41" s="1"/>
  <c r="DD573" i="41"/>
  <c r="DE573" i="41"/>
  <c r="DD572" i="41"/>
  <c r="DE572" i="41" s="1"/>
  <c r="DD571" i="41"/>
  <c r="DE571" i="41" s="1"/>
  <c r="DD570" i="41"/>
  <c r="DE570" i="41" s="1"/>
  <c r="DD569" i="41"/>
  <c r="DE569" i="41" s="1"/>
  <c r="DD568" i="41"/>
  <c r="DE568" i="41" s="1"/>
  <c r="DD567" i="41"/>
  <c r="DE567" i="41" s="1"/>
  <c r="DD566" i="41"/>
  <c r="DE566" i="41" s="1"/>
  <c r="DD565" i="41"/>
  <c r="DE565" i="41" s="1"/>
  <c r="DD564" i="41"/>
  <c r="DE564" i="41"/>
  <c r="DD563" i="41"/>
  <c r="DE563" i="41" s="1"/>
  <c r="DD562" i="41"/>
  <c r="DE562" i="41" s="1"/>
  <c r="DD561" i="41"/>
  <c r="DE561" i="41" s="1"/>
  <c r="DD560" i="41"/>
  <c r="DE560" i="41" s="1"/>
  <c r="DD559" i="41"/>
  <c r="DE559" i="41"/>
  <c r="DD558" i="41"/>
  <c r="DE558" i="41" s="1"/>
  <c r="DD557" i="41"/>
  <c r="DE557" i="41" s="1"/>
  <c r="DD556" i="41"/>
  <c r="DE556" i="41"/>
  <c r="DD555" i="41"/>
  <c r="DE555" i="41" s="1"/>
  <c r="DD554" i="41"/>
  <c r="DE554" i="41" s="1"/>
  <c r="DD553" i="41"/>
  <c r="DE553" i="41"/>
  <c r="DD552" i="41"/>
  <c r="DE552" i="41" s="1"/>
  <c r="DD551" i="41"/>
  <c r="DE551" i="41" s="1"/>
  <c r="DD550" i="41"/>
  <c r="DE550" i="41" s="1"/>
  <c r="DD549" i="41"/>
  <c r="DE549" i="41" s="1"/>
  <c r="DD548" i="41"/>
  <c r="DE548" i="41" s="1"/>
  <c r="DD547" i="41"/>
  <c r="DE547" i="41" s="1"/>
  <c r="DD546" i="41"/>
  <c r="DE546" i="41" s="1"/>
  <c r="DD545" i="41"/>
  <c r="DE545" i="41" s="1"/>
  <c r="DD544" i="41"/>
  <c r="DE544" i="41" s="1"/>
  <c r="DD543" i="41"/>
  <c r="DE543" i="41" s="1"/>
  <c r="DD542" i="41"/>
  <c r="DE542" i="41" s="1"/>
  <c r="DD541" i="41"/>
  <c r="DE541" i="41" s="1"/>
  <c r="DD540" i="41"/>
  <c r="DE540" i="41" s="1"/>
  <c r="DD539" i="41"/>
  <c r="DE539" i="41" s="1"/>
  <c r="DD538" i="41"/>
  <c r="DE538" i="41" s="1"/>
  <c r="DD537" i="41"/>
  <c r="DE537" i="41" s="1"/>
  <c r="DD536" i="41"/>
  <c r="DE536" i="41" s="1"/>
  <c r="DD535" i="41"/>
  <c r="DE535" i="41" s="1"/>
  <c r="DD534" i="41"/>
  <c r="DE534" i="41" s="1"/>
  <c r="DD533" i="41"/>
  <c r="DE533" i="41"/>
  <c r="DD532" i="41"/>
  <c r="DE532" i="41" s="1"/>
  <c r="DD531" i="41"/>
  <c r="DE531" i="41" s="1"/>
  <c r="DD530" i="41"/>
  <c r="DE530" i="41" s="1"/>
  <c r="DD529" i="41"/>
  <c r="DE529" i="41" s="1"/>
  <c r="DD528" i="41"/>
  <c r="DE528" i="41" s="1"/>
  <c r="DD527" i="41"/>
  <c r="DE527" i="41" s="1"/>
  <c r="DD526" i="41"/>
  <c r="DE526" i="41" s="1"/>
  <c r="DD525" i="41"/>
  <c r="DE525" i="41" s="1"/>
  <c r="DD524" i="41"/>
  <c r="DE524" i="41" s="1"/>
  <c r="DD523" i="41"/>
  <c r="DE523" i="41" s="1"/>
  <c r="DD522" i="41"/>
  <c r="DE522" i="41" s="1"/>
  <c r="DD521" i="41"/>
  <c r="DE521" i="41" s="1"/>
  <c r="DD520" i="41"/>
  <c r="DE520" i="41" s="1"/>
  <c r="DD519" i="41"/>
  <c r="DE519" i="41"/>
  <c r="DD518" i="41"/>
  <c r="DE518" i="41" s="1"/>
  <c r="DD517" i="41"/>
  <c r="DE517" i="41" s="1"/>
  <c r="DD516" i="41"/>
  <c r="DE516" i="41" s="1"/>
  <c r="DD515" i="41"/>
  <c r="DE515" i="41" s="1"/>
  <c r="DD514" i="41"/>
  <c r="DE514" i="41" s="1"/>
  <c r="DD513" i="41"/>
  <c r="DE513" i="41" s="1"/>
  <c r="DD512" i="41"/>
  <c r="DE512" i="41" s="1"/>
  <c r="DD511" i="41"/>
  <c r="DE511" i="41" s="1"/>
  <c r="DD510" i="41"/>
  <c r="DE510" i="41" s="1"/>
  <c r="DD509" i="41"/>
  <c r="DE509" i="41" s="1"/>
  <c r="DD508" i="41"/>
  <c r="DE508" i="41" s="1"/>
  <c r="DD507" i="41"/>
  <c r="DE507" i="41" s="1"/>
  <c r="DD506" i="41"/>
  <c r="DE506" i="41" s="1"/>
  <c r="DD505" i="41"/>
  <c r="DE505" i="41" s="1"/>
  <c r="DD504" i="41"/>
  <c r="DE504" i="41" s="1"/>
  <c r="DD503" i="41"/>
  <c r="DE503" i="41" s="1"/>
  <c r="DD502" i="41"/>
  <c r="DE502" i="41" s="1"/>
  <c r="DD501" i="41"/>
  <c r="DE501" i="41" s="1"/>
  <c r="DD500" i="41"/>
  <c r="DE500" i="41" s="1"/>
  <c r="DD499" i="41"/>
  <c r="DE499" i="41" s="1"/>
  <c r="DD498" i="41"/>
  <c r="DE498" i="41" s="1"/>
  <c r="DD497" i="41"/>
  <c r="DE497" i="41" s="1"/>
  <c r="DD496" i="41"/>
  <c r="DE496" i="41" s="1"/>
  <c r="DD495" i="41"/>
  <c r="DE495" i="41" s="1"/>
  <c r="DD494" i="41"/>
  <c r="DE494" i="41" s="1"/>
  <c r="DD493" i="41"/>
  <c r="DE493" i="41" s="1"/>
  <c r="DD492" i="41"/>
  <c r="DE492" i="41" s="1"/>
  <c r="DD491" i="41"/>
  <c r="DE491" i="41" s="1"/>
  <c r="DD490" i="41"/>
  <c r="DE490" i="41" s="1"/>
  <c r="DD489" i="41"/>
  <c r="DE489" i="41" s="1"/>
  <c r="DD488" i="41"/>
  <c r="DE488" i="41" s="1"/>
  <c r="DD487" i="41"/>
  <c r="DE487" i="41" s="1"/>
  <c r="DD486" i="41"/>
  <c r="DE486" i="41" s="1"/>
  <c r="DD485" i="41"/>
  <c r="DE485" i="41" s="1"/>
  <c r="DD484" i="41"/>
  <c r="DE484" i="41" s="1"/>
  <c r="DD483" i="41"/>
  <c r="DE483" i="41" s="1"/>
  <c r="DD482" i="41"/>
  <c r="DE482" i="41" s="1"/>
  <c r="DD481" i="41"/>
  <c r="DE481" i="41" s="1"/>
  <c r="DD480" i="41"/>
  <c r="DE480" i="41" s="1"/>
  <c r="DD479" i="41"/>
  <c r="DE479" i="41" s="1"/>
  <c r="DD478" i="41"/>
  <c r="DE478" i="41" s="1"/>
  <c r="DD477" i="41"/>
  <c r="DE477" i="41" s="1"/>
  <c r="DD476" i="41"/>
  <c r="DE476" i="41" s="1"/>
  <c r="DD475" i="41"/>
  <c r="DE475" i="41" s="1"/>
  <c r="DD474" i="41"/>
  <c r="DE474" i="41" s="1"/>
  <c r="DD473" i="41"/>
  <c r="DE473" i="41" s="1"/>
  <c r="DD472" i="41"/>
  <c r="DE472" i="41" s="1"/>
  <c r="DD471" i="41"/>
  <c r="DE471" i="41" s="1"/>
  <c r="DD470" i="41"/>
  <c r="DE470" i="41" s="1"/>
  <c r="DD469" i="41"/>
  <c r="DE469" i="41" s="1"/>
  <c r="DD468" i="41"/>
  <c r="DE468" i="41" s="1"/>
  <c r="DD467" i="41"/>
  <c r="DE467" i="41" s="1"/>
  <c r="DD466" i="41"/>
  <c r="DE466" i="41" s="1"/>
  <c r="DD465" i="41"/>
  <c r="DE465" i="41" s="1"/>
  <c r="DD464" i="41"/>
  <c r="DE464" i="41" s="1"/>
  <c r="DD463" i="41"/>
  <c r="DE463" i="41" s="1"/>
  <c r="DD462" i="41"/>
  <c r="DE462" i="41" s="1"/>
  <c r="DD461" i="41"/>
  <c r="DE461" i="41" s="1"/>
  <c r="DD460" i="41"/>
  <c r="DE460" i="41" s="1"/>
  <c r="DD459" i="41"/>
  <c r="DE459" i="41" s="1"/>
  <c r="DD458" i="41"/>
  <c r="DE458" i="41" s="1"/>
  <c r="DD457" i="41"/>
  <c r="DE457" i="41" s="1"/>
  <c r="DD456" i="41"/>
  <c r="DE456" i="41" s="1"/>
  <c r="DD455" i="41"/>
  <c r="DE455" i="41" s="1"/>
  <c r="DD454" i="41"/>
  <c r="DE454" i="41" s="1"/>
  <c r="DD453" i="41"/>
  <c r="DE453" i="41" s="1"/>
  <c r="DD452" i="41"/>
  <c r="DE452" i="41" s="1"/>
  <c r="DD451" i="41"/>
  <c r="DE451" i="41" s="1"/>
  <c r="DD450" i="41"/>
  <c r="DE450" i="41" s="1"/>
  <c r="DD449" i="41"/>
  <c r="DE449" i="41" s="1"/>
  <c r="DD448" i="41"/>
  <c r="DE448" i="41" s="1"/>
  <c r="DD447" i="41"/>
  <c r="DE447" i="41" s="1"/>
  <c r="DD446" i="41"/>
  <c r="DE446" i="41" s="1"/>
  <c r="DD445" i="41"/>
  <c r="DE445" i="41" s="1"/>
  <c r="DD444" i="41"/>
  <c r="DE444" i="41" s="1"/>
  <c r="DD443" i="41"/>
  <c r="DE443" i="41" s="1"/>
  <c r="DD442" i="41"/>
  <c r="DE442" i="41" s="1"/>
  <c r="DD441" i="41"/>
  <c r="DE441" i="41" s="1"/>
  <c r="DD440" i="41"/>
  <c r="DE440" i="41" s="1"/>
  <c r="DD439" i="41"/>
  <c r="DE439" i="41" s="1"/>
  <c r="DD438" i="41"/>
  <c r="DE438" i="41" s="1"/>
  <c r="DD437" i="41"/>
  <c r="DE437" i="41" s="1"/>
  <c r="DD436" i="41"/>
  <c r="DE436" i="41" s="1"/>
  <c r="DD435" i="41"/>
  <c r="DE435" i="41" s="1"/>
  <c r="DD434" i="41"/>
  <c r="DE434" i="41" s="1"/>
  <c r="DD433" i="41"/>
  <c r="DE433" i="41" s="1"/>
  <c r="DD432" i="41"/>
  <c r="DE432" i="41" s="1"/>
  <c r="DD431" i="41"/>
  <c r="DE431" i="41" s="1"/>
  <c r="DD430" i="41"/>
  <c r="DE430" i="41" s="1"/>
  <c r="DD429" i="41"/>
  <c r="DE429" i="41" s="1"/>
  <c r="DD428" i="41"/>
  <c r="DE428" i="41" s="1"/>
  <c r="DD427" i="41"/>
  <c r="DE427" i="41"/>
  <c r="DD426" i="41"/>
  <c r="DE426" i="41" s="1"/>
  <c r="DD425" i="41"/>
  <c r="DE425" i="41" s="1"/>
  <c r="DD424" i="41"/>
  <c r="DE424" i="41" s="1"/>
  <c r="DD423" i="41"/>
  <c r="DE423" i="41"/>
  <c r="DD422" i="41"/>
  <c r="DE422" i="41" s="1"/>
  <c r="DD421" i="41"/>
  <c r="DE421" i="41" s="1"/>
  <c r="DD420" i="41"/>
  <c r="DE420" i="41" s="1"/>
  <c r="DD419" i="41"/>
  <c r="DE419" i="41"/>
  <c r="DD418" i="41"/>
  <c r="DE418" i="41" s="1"/>
  <c r="DD417" i="41"/>
  <c r="DE417" i="41" s="1"/>
  <c r="DD416" i="41"/>
  <c r="DE416" i="41" s="1"/>
  <c r="DD415" i="41"/>
  <c r="DE415" i="41" s="1"/>
  <c r="DD414" i="41"/>
  <c r="DE414" i="41" s="1"/>
  <c r="DD413" i="41"/>
  <c r="DE413" i="41" s="1"/>
  <c r="DD412" i="41"/>
  <c r="DE412" i="41" s="1"/>
  <c r="DD411" i="41"/>
  <c r="DE411" i="41"/>
  <c r="DD410" i="41"/>
  <c r="DE410" i="41" s="1"/>
  <c r="DD409" i="41"/>
  <c r="DE409" i="41" s="1"/>
  <c r="DD408" i="41"/>
  <c r="DE408" i="41" s="1"/>
  <c r="DD407" i="41"/>
  <c r="DE407" i="41" s="1"/>
  <c r="DD406" i="41"/>
  <c r="DE406" i="41" s="1"/>
  <c r="DD405" i="41"/>
  <c r="DE405" i="41" s="1"/>
  <c r="DD404" i="41"/>
  <c r="DE404" i="41" s="1"/>
  <c r="DD403" i="41"/>
  <c r="DE403" i="41" s="1"/>
  <c r="DD402" i="41"/>
  <c r="DE402" i="41" s="1"/>
  <c r="DD401" i="41"/>
  <c r="DE401" i="41"/>
  <c r="DD400" i="41"/>
  <c r="DE400" i="41" s="1"/>
  <c r="DD399" i="41"/>
  <c r="DE399" i="41" s="1"/>
  <c r="DD398" i="41"/>
  <c r="DE398" i="41" s="1"/>
  <c r="DD397" i="41"/>
  <c r="DE397" i="41" s="1"/>
  <c r="DD396" i="41"/>
  <c r="DE396" i="41" s="1"/>
  <c r="DD395" i="41"/>
  <c r="DE395" i="41" s="1"/>
  <c r="DD394" i="41"/>
  <c r="DE394" i="41" s="1"/>
  <c r="DD393" i="41"/>
  <c r="DE393" i="41" s="1"/>
  <c r="DD392" i="41"/>
  <c r="DE392" i="41" s="1"/>
  <c r="DD391" i="41"/>
  <c r="DE391" i="41" s="1"/>
  <c r="DD390" i="41"/>
  <c r="DE390" i="41" s="1"/>
  <c r="DD389" i="41"/>
  <c r="DE389" i="41" s="1"/>
  <c r="DD388" i="41"/>
  <c r="DE388" i="41" s="1"/>
  <c r="DD387" i="41"/>
  <c r="DE387" i="41"/>
  <c r="DD386" i="41"/>
  <c r="DE386" i="41" s="1"/>
  <c r="DD385" i="41"/>
  <c r="DE385" i="41" s="1"/>
  <c r="DD384" i="41"/>
  <c r="DE384" i="41" s="1"/>
  <c r="DD383" i="41"/>
  <c r="DE383" i="41" s="1"/>
  <c r="DD382" i="41"/>
  <c r="DE382" i="41" s="1"/>
  <c r="DD381" i="41"/>
  <c r="DE381" i="41" s="1"/>
  <c r="DD380" i="41"/>
  <c r="DE380" i="41" s="1"/>
  <c r="DD379" i="41"/>
  <c r="DE379" i="41" s="1"/>
  <c r="DD378" i="41"/>
  <c r="DE378" i="41" s="1"/>
  <c r="DD377" i="41"/>
  <c r="DE377" i="41"/>
  <c r="DD376" i="41"/>
  <c r="DE376" i="41" s="1"/>
  <c r="DD375" i="41"/>
  <c r="DE375" i="41" s="1"/>
  <c r="DD374" i="41"/>
  <c r="DE374" i="41" s="1"/>
  <c r="DD373" i="41"/>
  <c r="DE373" i="41" s="1"/>
  <c r="DD372" i="41"/>
  <c r="DE372" i="41" s="1"/>
  <c r="DD371" i="41"/>
  <c r="DE371" i="41" s="1"/>
  <c r="DD370" i="41"/>
  <c r="DE370" i="41" s="1"/>
  <c r="DD369" i="41"/>
  <c r="DE369" i="41" s="1"/>
  <c r="DD368" i="41"/>
  <c r="DE368" i="41" s="1"/>
  <c r="DD367" i="41"/>
  <c r="DE367" i="41" s="1"/>
  <c r="DD366" i="41"/>
  <c r="DE366" i="41" s="1"/>
  <c r="DD365" i="41"/>
  <c r="DE365" i="41" s="1"/>
  <c r="DD364" i="41"/>
  <c r="DE364" i="41" s="1"/>
  <c r="DD363" i="41"/>
  <c r="DE363" i="41" s="1"/>
  <c r="DD362" i="41"/>
  <c r="DE362" i="41" s="1"/>
  <c r="DD361" i="41"/>
  <c r="DE361" i="41" s="1"/>
  <c r="DD360" i="41"/>
  <c r="DE360" i="41" s="1"/>
  <c r="DD359" i="41"/>
  <c r="DE359" i="41" s="1"/>
  <c r="DD358" i="41"/>
  <c r="DE358" i="41" s="1"/>
  <c r="DD357" i="41"/>
  <c r="DE357" i="41" s="1"/>
  <c r="DD356" i="41"/>
  <c r="DE356" i="41" s="1"/>
  <c r="DD355" i="41"/>
  <c r="DE355" i="41"/>
  <c r="DD354" i="41"/>
  <c r="DE354" i="41" s="1"/>
  <c r="DD353" i="41"/>
  <c r="DE353" i="41" s="1"/>
  <c r="DD352" i="41"/>
  <c r="DE352" i="41" s="1"/>
  <c r="DD351" i="41"/>
  <c r="DE351" i="41" s="1"/>
  <c r="DD350" i="41"/>
  <c r="DE350" i="41" s="1"/>
  <c r="DD349" i="41"/>
  <c r="DE349" i="41" s="1"/>
  <c r="DD348" i="41"/>
  <c r="DE348" i="41" s="1"/>
  <c r="DD347" i="41"/>
  <c r="DE347" i="41" s="1"/>
  <c r="DD346" i="41"/>
  <c r="DE346" i="41" s="1"/>
  <c r="DD345" i="41"/>
  <c r="DE345" i="41" s="1"/>
  <c r="DD344" i="41"/>
  <c r="DE344" i="41" s="1"/>
  <c r="DD343" i="41"/>
  <c r="DE343" i="41" s="1"/>
  <c r="DD342" i="41"/>
  <c r="DE342" i="41" s="1"/>
  <c r="DD341" i="41"/>
  <c r="DE341" i="41" s="1"/>
  <c r="DD340" i="41"/>
  <c r="DE340" i="41" s="1"/>
  <c r="DD339" i="41"/>
  <c r="DE339" i="41" s="1"/>
  <c r="DD338" i="41"/>
  <c r="DE338" i="41" s="1"/>
  <c r="DD337" i="41"/>
  <c r="DE337" i="41" s="1"/>
  <c r="DD336" i="41"/>
  <c r="DE336" i="41" s="1"/>
  <c r="DD335" i="41"/>
  <c r="DE335" i="41" s="1"/>
  <c r="DD334" i="41"/>
  <c r="DE334" i="41" s="1"/>
  <c r="DD333" i="41"/>
  <c r="DE333" i="41" s="1"/>
  <c r="DD332" i="41"/>
  <c r="DE332" i="41" s="1"/>
  <c r="DD331" i="41"/>
  <c r="DE331" i="41" s="1"/>
  <c r="DD330" i="41"/>
  <c r="DE330" i="41" s="1"/>
  <c r="DD329" i="41"/>
  <c r="DE329" i="41" s="1"/>
  <c r="DD328" i="41"/>
  <c r="DE328" i="41" s="1"/>
  <c r="DD327" i="41"/>
  <c r="DE327" i="41" s="1"/>
  <c r="DD326" i="41"/>
  <c r="DE326" i="41" s="1"/>
  <c r="DD325" i="41"/>
  <c r="DE325" i="41"/>
  <c r="DD324" i="41"/>
  <c r="DE324" i="41" s="1"/>
  <c r="DD323" i="41"/>
  <c r="DE323" i="41" s="1"/>
  <c r="DD322" i="41"/>
  <c r="DE322" i="41" s="1"/>
  <c r="DD321" i="41"/>
  <c r="DE321" i="41" s="1"/>
  <c r="DD320" i="41"/>
  <c r="DE320" i="41" s="1"/>
  <c r="DD319" i="41"/>
  <c r="DE319" i="41" s="1"/>
  <c r="DD318" i="41"/>
  <c r="DE318" i="41"/>
  <c r="DD317" i="41"/>
  <c r="DE317" i="41" s="1"/>
  <c r="DD316" i="41"/>
  <c r="DE316" i="41" s="1"/>
  <c r="DD315" i="41"/>
  <c r="DE315" i="41"/>
  <c r="DD314" i="41"/>
  <c r="DE314" i="41" s="1"/>
  <c r="DD313" i="41"/>
  <c r="DE313" i="41" s="1"/>
  <c r="DD312" i="41"/>
  <c r="DE312" i="41" s="1"/>
  <c r="DD311" i="41"/>
  <c r="DE311" i="41" s="1"/>
  <c r="DD310" i="41"/>
  <c r="DE310" i="41" s="1"/>
  <c r="DD309" i="41"/>
  <c r="DE309" i="41" s="1"/>
  <c r="DD308" i="41"/>
  <c r="DE308" i="41" s="1"/>
  <c r="DD307" i="41"/>
  <c r="DE307" i="41"/>
  <c r="DD306" i="41"/>
  <c r="DE306" i="41" s="1"/>
  <c r="DD305" i="41"/>
  <c r="DE305" i="41" s="1"/>
  <c r="DD304" i="41"/>
  <c r="DE304" i="41" s="1"/>
  <c r="DD303" i="41"/>
  <c r="DE303" i="41" s="1"/>
  <c r="DD302" i="41"/>
  <c r="DE302" i="41" s="1"/>
  <c r="DD301" i="41"/>
  <c r="DE301" i="41"/>
  <c r="DD300" i="41"/>
  <c r="DE300" i="41" s="1"/>
  <c r="DD299" i="41"/>
  <c r="DE299" i="41" s="1"/>
  <c r="DD298" i="41"/>
  <c r="DE298" i="41" s="1"/>
  <c r="DD297" i="41"/>
  <c r="DE297" i="41" s="1"/>
  <c r="DD296" i="41"/>
  <c r="DE296" i="41" s="1"/>
  <c r="DD295" i="41"/>
  <c r="DE295" i="41"/>
  <c r="DD294" i="41"/>
  <c r="DE294" i="41" s="1"/>
  <c r="DD293" i="41"/>
  <c r="DE293" i="41" s="1"/>
  <c r="DD292" i="41"/>
  <c r="DE292" i="41" s="1"/>
  <c r="DD291" i="41"/>
  <c r="DE291" i="41" s="1"/>
  <c r="DD290" i="41"/>
  <c r="DE290" i="41" s="1"/>
  <c r="DD289" i="41"/>
  <c r="DE289" i="41" s="1"/>
  <c r="DD288" i="41"/>
  <c r="DE288" i="41" s="1"/>
  <c r="DD287" i="41"/>
  <c r="DE287" i="41" s="1"/>
  <c r="DD286" i="41"/>
  <c r="DE286" i="41" s="1"/>
  <c r="DD285" i="41"/>
  <c r="DE285" i="41" s="1"/>
  <c r="DD284" i="41"/>
  <c r="DE284" i="41" s="1"/>
  <c r="DD283" i="41"/>
  <c r="DE283" i="41" s="1"/>
  <c r="DD282" i="41"/>
  <c r="DE282" i="41" s="1"/>
  <c r="DD281" i="41"/>
  <c r="DE281" i="41" s="1"/>
  <c r="DD280" i="41"/>
  <c r="DE280" i="41" s="1"/>
  <c r="DD279" i="41"/>
  <c r="DE279" i="41" s="1"/>
  <c r="DD278" i="41"/>
  <c r="DE278" i="41" s="1"/>
  <c r="DD277" i="41"/>
  <c r="DE277" i="41" s="1"/>
  <c r="DD276" i="41"/>
  <c r="DE276" i="41" s="1"/>
  <c r="DD275" i="41"/>
  <c r="DE275" i="41"/>
  <c r="DD274" i="41"/>
  <c r="DE274" i="41" s="1"/>
  <c r="DD273" i="41"/>
  <c r="DE273" i="41" s="1"/>
  <c r="DD272" i="41"/>
  <c r="DE272" i="41" s="1"/>
  <c r="DD271" i="41"/>
  <c r="DE271" i="41" s="1"/>
  <c r="DD270" i="41"/>
  <c r="DE270" i="41" s="1"/>
  <c r="DD269" i="41"/>
  <c r="DE269" i="41" s="1"/>
  <c r="DD268" i="41"/>
  <c r="DE268" i="41" s="1"/>
  <c r="DD267" i="41"/>
  <c r="DE267" i="41" s="1"/>
  <c r="DD266" i="41"/>
  <c r="DE266" i="41" s="1"/>
  <c r="DD265" i="41"/>
  <c r="DE265" i="41" s="1"/>
  <c r="DD264" i="41"/>
  <c r="DE264" i="41" s="1"/>
  <c r="DD263" i="41"/>
  <c r="DE263" i="41"/>
  <c r="DD262" i="41"/>
  <c r="DE262" i="41" s="1"/>
  <c r="DD261" i="41"/>
  <c r="DE261" i="41" s="1"/>
  <c r="DD260" i="41"/>
  <c r="DE260" i="41" s="1"/>
  <c r="DD259" i="41"/>
  <c r="DE259" i="41" s="1"/>
  <c r="DD258" i="41"/>
  <c r="DE258" i="41" s="1"/>
  <c r="DD257" i="41"/>
  <c r="DE257" i="41" s="1"/>
  <c r="DD256" i="41"/>
  <c r="DE256" i="41" s="1"/>
  <c r="DD255" i="41"/>
  <c r="DE255" i="41"/>
  <c r="DD254" i="41"/>
  <c r="DE254" i="41" s="1"/>
  <c r="DD253" i="41"/>
  <c r="DE253" i="41" s="1"/>
  <c r="DD252" i="41"/>
  <c r="DE252" i="41" s="1"/>
  <c r="DD251" i="41"/>
  <c r="DE251" i="41" s="1"/>
  <c r="DD250" i="41"/>
  <c r="DE250" i="41" s="1"/>
  <c r="DD249" i="41"/>
  <c r="DE249" i="41"/>
  <c r="DD248" i="41"/>
  <c r="DE248" i="41" s="1"/>
  <c r="DD247" i="41"/>
  <c r="DE247" i="41" s="1"/>
  <c r="DD246" i="41"/>
  <c r="DE246" i="41" s="1"/>
  <c r="DD245" i="41"/>
  <c r="DE245" i="41" s="1"/>
  <c r="DD244" i="41"/>
  <c r="DE244" i="41" s="1"/>
  <c r="DD243" i="41"/>
  <c r="DE243" i="41" s="1"/>
  <c r="DD242" i="41"/>
  <c r="DE242" i="41"/>
  <c r="DD241" i="41"/>
  <c r="DE241" i="41" s="1"/>
  <c r="DD240" i="41"/>
  <c r="DE240" i="41" s="1"/>
  <c r="DD239" i="41"/>
  <c r="DE239" i="41" s="1"/>
  <c r="DD238" i="41"/>
  <c r="DE238" i="41"/>
  <c r="DD237" i="41"/>
  <c r="DE237" i="41" s="1"/>
  <c r="DD236" i="41"/>
  <c r="DE236" i="41" s="1"/>
  <c r="DD235" i="41"/>
  <c r="DE235" i="41" s="1"/>
  <c r="DD234" i="41"/>
  <c r="DE234" i="41" s="1"/>
  <c r="DD233" i="41"/>
  <c r="DE233" i="41" s="1"/>
  <c r="DD232" i="41"/>
  <c r="DE232" i="41" s="1"/>
  <c r="DD231" i="41"/>
  <c r="DE231" i="41" s="1"/>
  <c r="DD230" i="41"/>
  <c r="DE230" i="41" s="1"/>
  <c r="DD229" i="41"/>
  <c r="DE229" i="41" s="1"/>
  <c r="DD228" i="41"/>
  <c r="DE228" i="41" s="1"/>
  <c r="DD227" i="41"/>
  <c r="DE227" i="41" s="1"/>
  <c r="DD226" i="41"/>
  <c r="DE226" i="41" s="1"/>
  <c r="DD225" i="41"/>
  <c r="DE225" i="41" s="1"/>
  <c r="DD224" i="41"/>
  <c r="DE224" i="41" s="1"/>
  <c r="DD223" i="41"/>
  <c r="DE223" i="41" s="1"/>
  <c r="DD222" i="41"/>
  <c r="DE222" i="41"/>
  <c r="DD221" i="41"/>
  <c r="DE221" i="41" s="1"/>
  <c r="DD220" i="41"/>
  <c r="DE220" i="41" s="1"/>
  <c r="DD219" i="41"/>
  <c r="DE219" i="41" s="1"/>
  <c r="DD218" i="41"/>
  <c r="DE218" i="41" s="1"/>
  <c r="DD217" i="41"/>
  <c r="DE217" i="41" s="1"/>
  <c r="DD216" i="41"/>
  <c r="DE216" i="41" s="1"/>
  <c r="DD215" i="41"/>
  <c r="DE215" i="41" s="1"/>
  <c r="DD214" i="41"/>
  <c r="DE214" i="41" s="1"/>
  <c r="DD213" i="41"/>
  <c r="DE213" i="41" s="1"/>
  <c r="DD212" i="41"/>
  <c r="DE212" i="41" s="1"/>
  <c r="DD211" i="41"/>
  <c r="DE211" i="41" s="1"/>
  <c r="DD210" i="41"/>
  <c r="DE210" i="41" s="1"/>
  <c r="DD209" i="41"/>
  <c r="DE209" i="41" s="1"/>
  <c r="DD208" i="41"/>
  <c r="DE208" i="41" s="1"/>
  <c r="DD207" i="41"/>
  <c r="DE207" i="41" s="1"/>
  <c r="DD206" i="41"/>
  <c r="DE206" i="41" s="1"/>
  <c r="DD205" i="41"/>
  <c r="DE205" i="41" s="1"/>
  <c r="DD204" i="41"/>
  <c r="DE204" i="41" s="1"/>
  <c r="DD203" i="41"/>
  <c r="DE203" i="41"/>
  <c r="DD202" i="41"/>
  <c r="DE202" i="41" s="1"/>
  <c r="DD201" i="41"/>
  <c r="DE201" i="41" s="1"/>
  <c r="DD200" i="41"/>
  <c r="DE200" i="41" s="1"/>
  <c r="DD199" i="41"/>
  <c r="DE199" i="41" s="1"/>
  <c r="DD198" i="41"/>
  <c r="DE198" i="41" s="1"/>
  <c r="DD197" i="41"/>
  <c r="DE197" i="41" s="1"/>
  <c r="DD196" i="41"/>
  <c r="DE196" i="41" s="1"/>
  <c r="DD195" i="41"/>
  <c r="DE195" i="41" s="1"/>
  <c r="DD194" i="41"/>
  <c r="DE194" i="41" s="1"/>
  <c r="DD193" i="41"/>
  <c r="DE193" i="41" s="1"/>
  <c r="DD192" i="41"/>
  <c r="DE192" i="41" s="1"/>
  <c r="DD191" i="41"/>
  <c r="DE191" i="41" s="1"/>
  <c r="DD190" i="41"/>
  <c r="DE190" i="41" s="1"/>
  <c r="DD189" i="41"/>
  <c r="DE189" i="41" s="1"/>
  <c r="DD188" i="41"/>
  <c r="DE188" i="41" s="1"/>
  <c r="DD187" i="41"/>
  <c r="DE187" i="41" s="1"/>
  <c r="DD186" i="41"/>
  <c r="DE186" i="41" s="1"/>
  <c r="DD185" i="41"/>
  <c r="DE185" i="41" s="1"/>
  <c r="DD184" i="41"/>
  <c r="DE184" i="41" s="1"/>
  <c r="DD183" i="41"/>
  <c r="DE183" i="41" s="1"/>
  <c r="DD182" i="41"/>
  <c r="DE182" i="41" s="1"/>
  <c r="DD181" i="41"/>
  <c r="DE181" i="41" s="1"/>
  <c r="DD180" i="41"/>
  <c r="DE180" i="41" s="1"/>
  <c r="DD179" i="41"/>
  <c r="DE179" i="41" s="1"/>
  <c r="DD178" i="41"/>
  <c r="DE178" i="41" s="1"/>
  <c r="DD177" i="41"/>
  <c r="DE177" i="41" s="1"/>
  <c r="DD176" i="41"/>
  <c r="DE176" i="41" s="1"/>
  <c r="DD175" i="41"/>
  <c r="DE175" i="41" s="1"/>
  <c r="DD174" i="41"/>
  <c r="DE174" i="41" s="1"/>
  <c r="DD173" i="41"/>
  <c r="DE173" i="41"/>
  <c r="DD172" i="41"/>
  <c r="DE172" i="41" s="1"/>
  <c r="DD171" i="41"/>
  <c r="DE171" i="41" s="1"/>
  <c r="DD170" i="41"/>
  <c r="DE170" i="41" s="1"/>
  <c r="DD169" i="41"/>
  <c r="DE169" i="41" s="1"/>
  <c r="DD168" i="41"/>
  <c r="DE168" i="41" s="1"/>
  <c r="DD167" i="41"/>
  <c r="DE167" i="41" s="1"/>
  <c r="DD166" i="41"/>
  <c r="DE166" i="41"/>
  <c r="DD165" i="41"/>
  <c r="DE165" i="41"/>
  <c r="DD164" i="41"/>
  <c r="DE164" i="41" s="1"/>
  <c r="DD163" i="41"/>
  <c r="DE163" i="41" s="1"/>
  <c r="DD162" i="41"/>
  <c r="DE162" i="41" s="1"/>
  <c r="DD161" i="41"/>
  <c r="DE161" i="41"/>
  <c r="DD160" i="41"/>
  <c r="DE160" i="41" s="1"/>
  <c r="DD159" i="41"/>
  <c r="DE159" i="41" s="1"/>
  <c r="DD158" i="41"/>
  <c r="DE158" i="41" s="1"/>
  <c r="DD157" i="41"/>
  <c r="DE157" i="41" s="1"/>
  <c r="DD156" i="41"/>
  <c r="DE156" i="41" s="1"/>
  <c r="DD155" i="41"/>
  <c r="DE155" i="41" s="1"/>
  <c r="DD154" i="41"/>
  <c r="DE154" i="41" s="1"/>
  <c r="DD153" i="41"/>
  <c r="DE153" i="41"/>
  <c r="DD152" i="41"/>
  <c r="DE152" i="41" s="1"/>
  <c r="DD151" i="41"/>
  <c r="DE151" i="41" s="1"/>
  <c r="DD150" i="41"/>
  <c r="DE150" i="41" s="1"/>
  <c r="DD149" i="41"/>
  <c r="DE149" i="41" s="1"/>
  <c r="DD148" i="41"/>
  <c r="DE148" i="41" s="1"/>
  <c r="DD147" i="41"/>
  <c r="DE147" i="41" s="1"/>
  <c r="DD146" i="41"/>
  <c r="DE146" i="41" s="1"/>
  <c r="DD145" i="41"/>
  <c r="DE145" i="41" s="1"/>
  <c r="DD144" i="41"/>
  <c r="DE144" i="41" s="1"/>
  <c r="DD143" i="41"/>
  <c r="DE143" i="41"/>
  <c r="DD142" i="41"/>
  <c r="DE142" i="41" s="1"/>
  <c r="DD141" i="41"/>
  <c r="DE141" i="41" s="1"/>
  <c r="DD140" i="41"/>
  <c r="DE140" i="41" s="1"/>
  <c r="DD139" i="41"/>
  <c r="DE139" i="41"/>
  <c r="DD138" i="41"/>
  <c r="DE138" i="41"/>
  <c r="DD137" i="41"/>
  <c r="DE137" i="41" s="1"/>
  <c r="DD136" i="41"/>
  <c r="DE136" i="41" s="1"/>
  <c r="DD135" i="41"/>
  <c r="DE135" i="41"/>
  <c r="DD134" i="41"/>
  <c r="DE134" i="41" s="1"/>
  <c r="DD133" i="41"/>
  <c r="DE133" i="41"/>
  <c r="DD132" i="41"/>
  <c r="DE132" i="41" s="1"/>
  <c r="DD131" i="41"/>
  <c r="DE131" i="41" s="1"/>
  <c r="DD130" i="41"/>
  <c r="DE130" i="41" s="1"/>
  <c r="DD129" i="41"/>
  <c r="DE129" i="41" s="1"/>
  <c r="DD128" i="41"/>
  <c r="DE128" i="41" s="1"/>
  <c r="DD127" i="41"/>
  <c r="DE127" i="41" s="1"/>
  <c r="DD126" i="41"/>
  <c r="DE126" i="41"/>
  <c r="DD125" i="41"/>
  <c r="DE125" i="41" s="1"/>
  <c r="DD124" i="41"/>
  <c r="DE124" i="41" s="1"/>
  <c r="DD123" i="41"/>
  <c r="DE123" i="41" s="1"/>
  <c r="DD122" i="41"/>
  <c r="DE122" i="41"/>
  <c r="DD121" i="41"/>
  <c r="DE121" i="41" s="1"/>
  <c r="DD120" i="41"/>
  <c r="DE120" i="41" s="1"/>
  <c r="DD119" i="41"/>
  <c r="DE119" i="41"/>
  <c r="DD118" i="41"/>
  <c r="DE118" i="41" s="1"/>
  <c r="DD117" i="41"/>
  <c r="DE117" i="41" s="1"/>
  <c r="DD116" i="41"/>
  <c r="DE116" i="41" s="1"/>
  <c r="DD115" i="41"/>
  <c r="DE115" i="41" s="1"/>
  <c r="DD114" i="41"/>
  <c r="DE114" i="41"/>
  <c r="DD113" i="41"/>
  <c r="DE113" i="41" s="1"/>
  <c r="DD112" i="41"/>
  <c r="DE112" i="41" s="1"/>
  <c r="DD111" i="41"/>
  <c r="DE111" i="41" s="1"/>
  <c r="DD110" i="41"/>
  <c r="DE110" i="41" s="1"/>
  <c r="DD109" i="41"/>
  <c r="DE109" i="41" s="1"/>
  <c r="DD108" i="41"/>
  <c r="DE108" i="41" s="1"/>
  <c r="DD107" i="41"/>
  <c r="DE107" i="41" s="1"/>
  <c r="DD106" i="41"/>
  <c r="DE106" i="41" s="1"/>
  <c r="DD105" i="41"/>
  <c r="DE105" i="41"/>
  <c r="DD104" i="41"/>
  <c r="DE104" i="41" s="1"/>
  <c r="DD103" i="41"/>
  <c r="DE103" i="41" s="1"/>
  <c r="DD102" i="41"/>
  <c r="DE102" i="41" s="1"/>
  <c r="DD101" i="41"/>
  <c r="DE101" i="41" s="1"/>
  <c r="DD100" i="41"/>
  <c r="DE100" i="41" s="1"/>
  <c r="DD99" i="41"/>
  <c r="DE99" i="41"/>
  <c r="DD98" i="41"/>
  <c r="DE98" i="41" s="1"/>
  <c r="DD97" i="41"/>
  <c r="DE97" i="41" s="1"/>
  <c r="DD96" i="41"/>
  <c r="DE96" i="41" s="1"/>
  <c r="DD95" i="41"/>
  <c r="DE95" i="41" s="1"/>
  <c r="DD94" i="41"/>
  <c r="DE94" i="41" s="1"/>
  <c r="DD93" i="41"/>
  <c r="DE93" i="41" s="1"/>
  <c r="DD92" i="41"/>
  <c r="DE92" i="41" s="1"/>
  <c r="DD91" i="41"/>
  <c r="DE91" i="41" s="1"/>
  <c r="DD90" i="41"/>
  <c r="DE90" i="41"/>
  <c r="DD89" i="41"/>
  <c r="DE89" i="41"/>
  <c r="DD88" i="41"/>
  <c r="DE88" i="41" s="1"/>
  <c r="DD87" i="41"/>
  <c r="DE87" i="41" s="1"/>
  <c r="DD86" i="41"/>
  <c r="DE86" i="41" s="1"/>
  <c r="DD85" i="41"/>
  <c r="DE85" i="41" s="1"/>
  <c r="DD84" i="41"/>
  <c r="DE84" i="41" s="1"/>
  <c r="DD83" i="41"/>
  <c r="DE83" i="41" s="1"/>
  <c r="DD82" i="41"/>
  <c r="DE82" i="41" s="1"/>
  <c r="DD81" i="41"/>
  <c r="DE81" i="41" s="1"/>
  <c r="DD80" i="41"/>
  <c r="DE80" i="41" s="1"/>
  <c r="DD79" i="41"/>
  <c r="DE79" i="41" s="1"/>
  <c r="DD78" i="41"/>
  <c r="DE78" i="41" s="1"/>
  <c r="DD77" i="41"/>
  <c r="DE77" i="41" s="1"/>
  <c r="DD76" i="41"/>
  <c r="DE76" i="41" s="1"/>
  <c r="DD75" i="41"/>
  <c r="DE75" i="41" s="1"/>
  <c r="DD74" i="41"/>
  <c r="DE74" i="41"/>
  <c r="DD73" i="41"/>
  <c r="DE73" i="41" s="1"/>
  <c r="DD72" i="41"/>
  <c r="DE72" i="41" s="1"/>
  <c r="DD71" i="41"/>
  <c r="DE71" i="41" s="1"/>
  <c r="DD70" i="41"/>
  <c r="DE70" i="41" s="1"/>
  <c r="DD69" i="41"/>
  <c r="DE69" i="41" s="1"/>
  <c r="DD68" i="41"/>
  <c r="DE68" i="41" s="1"/>
  <c r="DD67" i="41"/>
  <c r="DE67" i="41" s="1"/>
  <c r="DD66" i="41"/>
  <c r="DE66" i="41" s="1"/>
  <c r="DD65" i="41"/>
  <c r="DE65" i="41" s="1"/>
  <c r="DD64" i="41"/>
  <c r="DE64" i="41" s="1"/>
  <c r="DD63" i="41"/>
  <c r="DE63" i="41" s="1"/>
  <c r="DD62" i="41"/>
  <c r="DE62" i="41" s="1"/>
  <c r="DD61" i="41"/>
  <c r="DE61" i="41"/>
  <c r="DD60" i="41"/>
  <c r="DE60" i="41" s="1"/>
  <c r="DD59" i="41"/>
  <c r="DE59" i="41" s="1"/>
  <c r="DD58" i="41"/>
  <c r="DE58" i="41"/>
  <c r="DD57" i="41"/>
  <c r="DE57" i="41" s="1"/>
  <c r="DD56" i="41"/>
  <c r="DE56" i="41" s="1"/>
  <c r="DD55" i="41"/>
  <c r="DE55" i="41" s="1"/>
  <c r="DD54" i="41"/>
  <c r="DE54" i="41" s="1"/>
  <c r="DD53" i="41"/>
  <c r="DE53" i="41" s="1"/>
  <c r="DD52" i="41"/>
  <c r="DE52" i="41" s="1"/>
  <c r="DD51" i="41"/>
  <c r="DE51" i="41" s="1"/>
  <c r="DD50" i="41"/>
  <c r="DE50" i="41" s="1"/>
  <c r="DD49" i="41"/>
  <c r="DE49" i="41"/>
  <c r="DD48" i="41"/>
  <c r="DE48" i="41" s="1"/>
  <c r="DD47" i="41"/>
  <c r="DE47" i="41" s="1"/>
  <c r="DD46" i="41"/>
  <c r="DE46" i="41" s="1"/>
  <c r="DD45" i="41"/>
  <c r="DE45" i="41" s="1"/>
  <c r="DD44" i="41"/>
  <c r="DE44" i="41" s="1"/>
  <c r="DD43" i="41"/>
  <c r="DE43" i="41" s="1"/>
  <c r="DD42" i="41"/>
  <c r="DE42" i="41" s="1"/>
  <c r="DD41" i="41"/>
  <c r="DE41" i="41" s="1"/>
  <c r="DD40" i="41"/>
  <c r="DE40" i="41" s="1"/>
  <c r="DD39" i="41"/>
  <c r="DE39" i="41" s="1"/>
  <c r="DD38" i="41"/>
  <c r="DE38" i="41"/>
  <c r="DD37" i="41"/>
  <c r="DE37" i="41" s="1"/>
  <c r="DD36" i="41"/>
  <c r="DE36" i="41" s="1"/>
  <c r="DD35" i="41"/>
  <c r="DE35" i="41" s="1"/>
  <c r="CW1034" i="41"/>
  <c r="CX1034" i="41" s="1"/>
  <c r="CW1033" i="41"/>
  <c r="CX1033" i="41"/>
  <c r="CW1032" i="41"/>
  <c r="CX1032" i="41" s="1"/>
  <c r="CW1031" i="41"/>
  <c r="CX1031" i="41" s="1"/>
  <c r="CW1030" i="41"/>
  <c r="CX1030" i="41" s="1"/>
  <c r="CW1029" i="41"/>
  <c r="CX1029" i="41"/>
  <c r="CW1028" i="41"/>
  <c r="CX1028" i="41" s="1"/>
  <c r="CW1027" i="41"/>
  <c r="CX1027" i="41" s="1"/>
  <c r="CW1026" i="41"/>
  <c r="CX1026" i="41" s="1"/>
  <c r="CW1025" i="41"/>
  <c r="CX1025" i="41" s="1"/>
  <c r="CW1024" i="41"/>
  <c r="CX1024" i="41" s="1"/>
  <c r="CW1023" i="41"/>
  <c r="CX1023" i="41" s="1"/>
  <c r="CW1022" i="41"/>
  <c r="CX1022" i="41" s="1"/>
  <c r="CW1021" i="41"/>
  <c r="CX1021" i="41" s="1"/>
  <c r="CW1020" i="41"/>
  <c r="CX1020" i="41" s="1"/>
  <c r="CW1019" i="41"/>
  <c r="CX1019" i="41"/>
  <c r="CW1018" i="41"/>
  <c r="CX1018" i="41" s="1"/>
  <c r="CW1017" i="41"/>
  <c r="CX1017" i="41" s="1"/>
  <c r="CW1016" i="41"/>
  <c r="CX1016" i="41" s="1"/>
  <c r="CW1015" i="41"/>
  <c r="CX1015" i="41" s="1"/>
  <c r="CW1014" i="41"/>
  <c r="CX1014" i="41" s="1"/>
  <c r="CW1013" i="41"/>
  <c r="CX1013" i="41" s="1"/>
  <c r="CW1012" i="41"/>
  <c r="CX1012" i="41" s="1"/>
  <c r="CW1011" i="41"/>
  <c r="CX1011" i="41" s="1"/>
  <c r="CW1010" i="41"/>
  <c r="CX1010" i="41" s="1"/>
  <c r="CW1009" i="41"/>
  <c r="CX1009" i="41"/>
  <c r="CW1008" i="41"/>
  <c r="CX1008" i="41" s="1"/>
  <c r="CW1007" i="41"/>
  <c r="CX1007" i="41" s="1"/>
  <c r="CW1006" i="41"/>
  <c r="CX1006" i="41"/>
  <c r="CW1005" i="41"/>
  <c r="CX1005" i="41" s="1"/>
  <c r="CW1004" i="41"/>
  <c r="CX1004" i="41" s="1"/>
  <c r="CW1003" i="41"/>
  <c r="CX1003" i="41" s="1"/>
  <c r="CW1002" i="41"/>
  <c r="CX1002" i="41"/>
  <c r="CW1001" i="41"/>
  <c r="CX1001" i="41" s="1"/>
  <c r="CW1000" i="41"/>
  <c r="CX1000" i="41" s="1"/>
  <c r="CW999" i="41"/>
  <c r="CX999" i="41" s="1"/>
  <c r="CW998" i="41"/>
  <c r="CX998" i="41" s="1"/>
  <c r="CW997" i="41"/>
  <c r="CX997" i="41" s="1"/>
  <c r="CW996" i="41"/>
  <c r="CX996" i="41" s="1"/>
  <c r="CW995" i="41"/>
  <c r="CX995" i="41" s="1"/>
  <c r="CW994" i="41"/>
  <c r="CX994" i="41" s="1"/>
  <c r="CW993" i="41"/>
  <c r="CX993" i="41"/>
  <c r="CW992" i="41"/>
  <c r="CX992" i="41" s="1"/>
  <c r="CW991" i="41"/>
  <c r="CX991" i="41" s="1"/>
  <c r="CW990" i="41"/>
  <c r="CX990" i="41"/>
  <c r="CW989" i="41"/>
  <c r="CX989" i="41" s="1"/>
  <c r="CW988" i="41"/>
  <c r="CX988" i="41" s="1"/>
  <c r="CW987" i="41"/>
  <c r="CX987" i="41" s="1"/>
  <c r="CW986" i="41"/>
  <c r="CX986" i="41" s="1"/>
  <c r="CW985" i="41"/>
  <c r="CX985" i="41" s="1"/>
  <c r="CW984" i="41"/>
  <c r="CX984" i="41" s="1"/>
  <c r="CW983" i="41"/>
  <c r="CX983" i="41" s="1"/>
  <c r="CW982" i="41"/>
  <c r="CX982" i="41" s="1"/>
  <c r="CW981" i="41"/>
  <c r="CX981" i="41"/>
  <c r="CW980" i="41"/>
  <c r="CX980" i="41" s="1"/>
  <c r="CW979" i="41"/>
  <c r="CX979" i="41"/>
  <c r="CW978" i="41"/>
  <c r="CX978" i="41"/>
  <c r="CW977" i="41"/>
  <c r="CX977" i="41" s="1"/>
  <c r="CW976" i="41"/>
  <c r="CX976" i="41" s="1"/>
  <c r="CW975" i="41"/>
  <c r="CX975" i="41" s="1"/>
  <c r="CW974" i="41"/>
  <c r="CX974" i="41" s="1"/>
  <c r="CW973" i="41"/>
  <c r="CX973" i="41" s="1"/>
  <c r="CW972" i="41"/>
  <c r="CX972" i="41" s="1"/>
  <c r="CW971" i="41"/>
  <c r="CX971" i="41" s="1"/>
  <c r="CW970" i="41"/>
  <c r="CX970" i="41" s="1"/>
  <c r="CW969" i="41"/>
  <c r="CX969" i="41" s="1"/>
  <c r="CW968" i="41"/>
  <c r="CX968" i="41" s="1"/>
  <c r="CW967" i="41"/>
  <c r="CX967" i="41" s="1"/>
  <c r="CW966" i="41"/>
  <c r="CX966" i="41" s="1"/>
  <c r="CW965" i="41"/>
  <c r="CX965" i="41" s="1"/>
  <c r="CW964" i="41"/>
  <c r="CX964" i="41" s="1"/>
  <c r="CW963" i="41"/>
  <c r="CX963" i="41" s="1"/>
  <c r="CW962" i="41"/>
  <c r="CX962" i="41" s="1"/>
  <c r="CW961" i="41"/>
  <c r="CX961" i="41"/>
  <c r="CW960" i="41"/>
  <c r="CX960" i="41" s="1"/>
  <c r="CW959" i="41"/>
  <c r="CX959" i="41" s="1"/>
  <c r="CW958" i="41"/>
  <c r="CX958" i="41" s="1"/>
  <c r="CW957" i="41"/>
  <c r="CX957" i="41" s="1"/>
  <c r="CW956" i="41"/>
  <c r="CX956" i="41" s="1"/>
  <c r="CW955" i="41"/>
  <c r="CX955" i="41" s="1"/>
  <c r="CW954" i="41"/>
  <c r="CX954" i="41" s="1"/>
  <c r="CW953" i="41"/>
  <c r="CX953" i="41" s="1"/>
  <c r="CW952" i="41"/>
  <c r="CX952" i="41" s="1"/>
  <c r="CW951" i="41"/>
  <c r="CX951" i="41"/>
  <c r="CW950" i="41"/>
  <c r="CX950" i="41" s="1"/>
  <c r="CW949" i="41"/>
  <c r="CX949" i="41" s="1"/>
  <c r="CW948" i="41"/>
  <c r="CX948" i="41" s="1"/>
  <c r="CW947" i="41"/>
  <c r="CX947" i="41" s="1"/>
  <c r="CW946" i="41"/>
  <c r="CX946" i="41" s="1"/>
  <c r="CW945" i="41"/>
  <c r="CX945" i="41" s="1"/>
  <c r="CW944" i="41"/>
  <c r="CX944" i="41" s="1"/>
  <c r="CW943" i="41"/>
  <c r="CX943" i="41" s="1"/>
  <c r="CW942" i="41"/>
  <c r="CX942" i="41" s="1"/>
  <c r="CW941" i="41"/>
  <c r="CX941" i="41" s="1"/>
  <c r="CW940" i="41"/>
  <c r="CX940" i="41" s="1"/>
  <c r="CW939" i="41"/>
  <c r="CX939" i="41" s="1"/>
  <c r="CW938" i="41"/>
  <c r="CX938" i="41" s="1"/>
  <c r="CW937" i="41"/>
  <c r="CX937" i="41" s="1"/>
  <c r="CW936" i="41"/>
  <c r="CX936" i="41" s="1"/>
  <c r="CW935" i="41"/>
  <c r="CX935" i="41" s="1"/>
  <c r="CW934" i="41"/>
  <c r="CX934" i="41"/>
  <c r="CW933" i="41"/>
  <c r="CX933" i="41" s="1"/>
  <c r="CW932" i="41"/>
  <c r="CX932" i="41" s="1"/>
  <c r="CW931" i="41"/>
  <c r="CX931" i="41" s="1"/>
  <c r="CW930" i="41"/>
  <c r="CX930" i="41" s="1"/>
  <c r="CW929" i="41"/>
  <c r="CX929" i="41" s="1"/>
  <c r="CW928" i="41"/>
  <c r="CX928" i="41" s="1"/>
  <c r="CW927" i="41"/>
  <c r="CX927" i="41" s="1"/>
  <c r="CW926" i="41"/>
  <c r="CX926" i="41" s="1"/>
  <c r="CW925" i="41"/>
  <c r="CX925" i="41" s="1"/>
  <c r="CW924" i="41"/>
  <c r="CX924" i="41" s="1"/>
  <c r="CW923" i="41"/>
  <c r="CX923" i="41"/>
  <c r="CW922" i="41"/>
  <c r="CX922" i="41" s="1"/>
  <c r="CW921" i="41"/>
  <c r="CX921" i="41" s="1"/>
  <c r="CW920" i="41"/>
  <c r="CX920" i="41" s="1"/>
  <c r="CW919" i="41"/>
  <c r="CX919" i="41" s="1"/>
  <c r="CW918" i="41"/>
  <c r="CX918" i="41" s="1"/>
  <c r="CW917" i="41"/>
  <c r="CX917" i="41" s="1"/>
  <c r="CW916" i="41"/>
  <c r="CX916" i="41" s="1"/>
  <c r="CW915" i="41"/>
  <c r="CX915" i="41" s="1"/>
  <c r="CW914" i="41"/>
  <c r="CX914" i="41"/>
  <c r="CW913" i="41"/>
  <c r="CX913" i="41" s="1"/>
  <c r="CW912" i="41"/>
  <c r="CX912" i="41" s="1"/>
  <c r="CW911" i="41"/>
  <c r="CX911" i="41"/>
  <c r="CW910" i="41"/>
  <c r="CX910" i="41" s="1"/>
  <c r="CW909" i="41"/>
  <c r="CX909" i="41" s="1"/>
  <c r="CW908" i="41"/>
  <c r="CX908" i="41" s="1"/>
  <c r="CW907" i="41"/>
  <c r="CX907" i="41" s="1"/>
  <c r="CW906" i="41"/>
  <c r="CX906" i="41"/>
  <c r="CW905" i="41"/>
  <c r="CX905" i="41" s="1"/>
  <c r="CW904" i="41"/>
  <c r="CX904" i="41" s="1"/>
  <c r="CW903" i="41"/>
  <c r="CX903" i="41" s="1"/>
  <c r="CW902" i="41"/>
  <c r="CX902" i="41" s="1"/>
  <c r="CW901" i="41"/>
  <c r="CX901" i="41" s="1"/>
  <c r="CW900" i="41"/>
  <c r="CX900" i="41" s="1"/>
  <c r="CW899" i="41"/>
  <c r="CX899" i="41" s="1"/>
  <c r="CW898" i="41"/>
  <c r="CX898" i="41" s="1"/>
  <c r="CW897" i="41"/>
  <c r="CX897" i="41" s="1"/>
  <c r="CW896" i="41"/>
  <c r="CX896" i="41" s="1"/>
  <c r="CW895" i="41"/>
  <c r="CX895" i="41" s="1"/>
  <c r="CW894" i="41"/>
  <c r="CX894" i="41" s="1"/>
  <c r="CW893" i="41"/>
  <c r="CX893" i="41" s="1"/>
  <c r="CW892" i="41"/>
  <c r="CX892" i="41" s="1"/>
  <c r="CW891" i="41"/>
  <c r="CX891" i="41" s="1"/>
  <c r="CW890" i="41"/>
  <c r="CX890" i="41" s="1"/>
  <c r="CW889" i="41"/>
  <c r="CX889" i="41" s="1"/>
  <c r="CW888" i="41"/>
  <c r="CX888" i="41" s="1"/>
  <c r="CW887" i="41"/>
  <c r="CX887" i="41" s="1"/>
  <c r="CW886" i="41"/>
  <c r="CX886" i="41"/>
  <c r="CW885" i="41"/>
  <c r="CX885" i="41" s="1"/>
  <c r="CW884" i="41"/>
  <c r="CX884" i="41" s="1"/>
  <c r="CW883" i="41"/>
  <c r="CX883" i="41" s="1"/>
  <c r="CW882" i="41"/>
  <c r="CX882" i="41"/>
  <c r="CW881" i="41"/>
  <c r="CX881" i="41" s="1"/>
  <c r="CW880" i="41"/>
  <c r="CX880" i="41" s="1"/>
  <c r="CW879" i="41"/>
  <c r="CX879" i="41" s="1"/>
  <c r="CW878" i="41"/>
  <c r="CX878" i="41" s="1"/>
  <c r="CW877" i="41"/>
  <c r="CX877" i="41"/>
  <c r="CW876" i="41"/>
  <c r="CX876" i="41" s="1"/>
  <c r="CW875" i="41"/>
  <c r="CX875" i="41" s="1"/>
  <c r="CW874" i="41"/>
  <c r="CX874" i="41" s="1"/>
  <c r="CW873" i="41"/>
  <c r="CX873" i="41" s="1"/>
  <c r="CW872" i="41"/>
  <c r="CX872" i="41" s="1"/>
  <c r="CW871" i="41"/>
  <c r="CX871" i="41" s="1"/>
  <c r="CW870" i="41"/>
  <c r="CX870" i="41" s="1"/>
  <c r="CW869" i="41"/>
  <c r="CX869" i="41" s="1"/>
  <c r="CW868" i="41"/>
  <c r="CX868" i="41" s="1"/>
  <c r="CW867" i="41"/>
  <c r="CX867" i="41" s="1"/>
  <c r="CW866" i="41"/>
  <c r="CX866" i="41" s="1"/>
  <c r="CW865" i="41"/>
  <c r="CX865" i="41" s="1"/>
  <c r="CW864" i="41"/>
  <c r="CX864" i="41" s="1"/>
  <c r="CW863" i="41"/>
  <c r="CX863" i="41"/>
  <c r="CW862" i="41"/>
  <c r="CX862" i="41" s="1"/>
  <c r="CW861" i="41"/>
  <c r="CX861" i="41" s="1"/>
  <c r="CW860" i="41"/>
  <c r="CX860" i="41" s="1"/>
  <c r="CW859" i="41"/>
  <c r="CX859" i="41" s="1"/>
  <c r="CW858" i="41"/>
  <c r="CX858" i="41" s="1"/>
  <c r="CW857" i="41"/>
  <c r="CX857" i="41" s="1"/>
  <c r="CW856" i="41"/>
  <c r="CX856" i="41" s="1"/>
  <c r="CW855" i="41"/>
  <c r="CX855" i="41" s="1"/>
  <c r="CW854" i="41"/>
  <c r="CX854" i="41" s="1"/>
  <c r="CW853" i="41"/>
  <c r="CX853" i="41" s="1"/>
  <c r="CW852" i="41"/>
  <c r="CX852" i="41" s="1"/>
  <c r="CW851" i="41"/>
  <c r="CX851" i="41" s="1"/>
  <c r="CW850" i="41"/>
  <c r="CX850" i="41"/>
  <c r="CW849" i="41"/>
  <c r="CX849" i="41" s="1"/>
  <c r="CW848" i="41"/>
  <c r="CX848" i="41" s="1"/>
  <c r="CW847" i="41"/>
  <c r="CX847" i="41" s="1"/>
  <c r="CW846" i="41"/>
  <c r="CX846" i="41" s="1"/>
  <c r="CW845" i="41"/>
  <c r="CX845" i="41" s="1"/>
  <c r="CW844" i="41"/>
  <c r="CX844" i="41" s="1"/>
  <c r="CW843" i="41"/>
  <c r="CX843" i="41" s="1"/>
  <c r="CW842" i="41"/>
  <c r="CX842" i="41" s="1"/>
  <c r="CW841" i="41"/>
  <c r="CX841" i="41"/>
  <c r="CW840" i="41"/>
  <c r="CX840" i="41" s="1"/>
  <c r="CW839" i="41"/>
  <c r="CX839" i="41"/>
  <c r="CW838" i="41"/>
  <c r="CX838" i="41" s="1"/>
  <c r="CW837" i="41"/>
  <c r="CX837" i="41" s="1"/>
  <c r="CW836" i="41"/>
  <c r="CX836" i="41" s="1"/>
  <c r="CW835" i="41"/>
  <c r="CX835" i="41" s="1"/>
  <c r="CW834" i="41"/>
  <c r="CX834" i="41" s="1"/>
  <c r="CW833" i="41"/>
  <c r="CX833" i="41" s="1"/>
  <c r="CW832" i="41"/>
  <c r="CX832" i="41" s="1"/>
  <c r="CW831" i="41"/>
  <c r="CX831" i="41" s="1"/>
  <c r="CW830" i="41"/>
  <c r="CX830" i="41" s="1"/>
  <c r="CW829" i="41"/>
  <c r="CX829" i="41" s="1"/>
  <c r="CW828" i="41"/>
  <c r="CX828" i="41" s="1"/>
  <c r="CW827" i="41"/>
  <c r="CX827" i="41" s="1"/>
  <c r="CW826" i="41"/>
  <c r="CX826" i="41" s="1"/>
  <c r="CW825" i="41"/>
  <c r="CX825" i="41" s="1"/>
  <c r="CW824" i="41"/>
  <c r="CX824" i="41" s="1"/>
  <c r="CW823" i="41"/>
  <c r="CX823" i="41" s="1"/>
  <c r="CW822" i="41"/>
  <c r="CX822" i="41"/>
  <c r="CW821" i="41"/>
  <c r="CX821" i="41" s="1"/>
  <c r="CW820" i="41"/>
  <c r="CX820" i="41" s="1"/>
  <c r="CW819" i="41"/>
  <c r="CX819" i="41" s="1"/>
  <c r="CW818" i="41"/>
  <c r="CX818" i="41" s="1"/>
  <c r="CW817" i="41"/>
  <c r="CX817" i="41" s="1"/>
  <c r="CW816" i="41"/>
  <c r="CX816" i="41" s="1"/>
  <c r="CW815" i="41"/>
  <c r="CX815" i="41"/>
  <c r="CW814" i="41"/>
  <c r="CX814" i="41" s="1"/>
  <c r="CW813" i="41"/>
  <c r="CX813" i="41" s="1"/>
  <c r="CW812" i="41"/>
  <c r="CX812" i="41" s="1"/>
  <c r="CW811" i="41"/>
  <c r="CX811" i="41" s="1"/>
  <c r="CW810" i="41"/>
  <c r="CX810" i="41" s="1"/>
  <c r="CW809" i="41"/>
  <c r="CX809" i="41" s="1"/>
  <c r="CW808" i="41"/>
  <c r="CX808" i="41" s="1"/>
  <c r="CW807" i="41"/>
  <c r="CX807" i="41" s="1"/>
  <c r="CW806" i="41"/>
  <c r="CX806" i="41" s="1"/>
  <c r="CW805" i="41"/>
  <c r="CX805" i="41" s="1"/>
  <c r="CW804" i="41"/>
  <c r="CX804" i="41" s="1"/>
  <c r="CW803" i="41"/>
  <c r="CX803" i="41" s="1"/>
  <c r="CW802" i="41"/>
  <c r="CX802" i="41" s="1"/>
  <c r="CW801" i="41"/>
  <c r="CX801" i="41" s="1"/>
  <c r="CW800" i="41"/>
  <c r="CX800" i="41" s="1"/>
  <c r="CW799" i="41"/>
  <c r="CX799" i="41"/>
  <c r="CW798" i="41"/>
  <c r="CX798" i="41" s="1"/>
  <c r="CW797" i="41"/>
  <c r="CX797" i="41" s="1"/>
  <c r="CW796" i="41"/>
  <c r="CX796" i="41" s="1"/>
  <c r="CW795" i="41"/>
  <c r="CX795" i="41"/>
  <c r="CW794" i="41"/>
  <c r="CX794" i="41"/>
  <c r="CW793" i="41"/>
  <c r="CX793" i="41" s="1"/>
  <c r="CW792" i="41"/>
  <c r="CX792" i="41" s="1"/>
  <c r="CW791" i="41"/>
  <c r="CX791" i="41" s="1"/>
  <c r="CW790" i="41"/>
  <c r="CX790" i="41"/>
  <c r="CW789" i="41"/>
  <c r="CX789" i="41" s="1"/>
  <c r="CW788" i="41"/>
  <c r="CX788" i="41" s="1"/>
  <c r="CW787" i="41"/>
  <c r="CX787" i="41" s="1"/>
  <c r="CW786" i="41"/>
  <c r="CX786" i="41" s="1"/>
  <c r="CW785" i="41"/>
  <c r="CX785" i="41" s="1"/>
  <c r="CW784" i="41"/>
  <c r="CX784" i="41" s="1"/>
  <c r="CW783" i="41"/>
  <c r="CX783" i="41" s="1"/>
  <c r="CW782" i="41"/>
  <c r="CX782" i="41" s="1"/>
  <c r="CW781" i="41"/>
  <c r="CX781" i="41" s="1"/>
  <c r="CW780" i="41"/>
  <c r="CX780" i="41" s="1"/>
  <c r="CW779" i="41"/>
  <c r="CX779" i="41" s="1"/>
  <c r="CW778" i="41"/>
  <c r="CX778" i="41" s="1"/>
  <c r="CW777" i="41"/>
  <c r="CX777" i="41" s="1"/>
  <c r="CW776" i="41"/>
  <c r="CX776" i="41" s="1"/>
  <c r="CW775" i="41"/>
  <c r="CX775" i="41"/>
  <c r="CW774" i="41"/>
  <c r="CX774" i="41"/>
  <c r="CW773" i="41"/>
  <c r="CX773" i="41" s="1"/>
  <c r="CW772" i="41"/>
  <c r="CX772" i="41" s="1"/>
  <c r="CW771" i="41"/>
  <c r="CX771" i="41" s="1"/>
  <c r="CW770" i="41"/>
  <c r="CX770" i="41" s="1"/>
  <c r="CW769" i="41"/>
  <c r="CX769" i="41" s="1"/>
  <c r="CW768" i="41"/>
  <c r="CX768" i="41" s="1"/>
  <c r="CW767" i="41"/>
  <c r="CX767" i="41" s="1"/>
  <c r="CW766" i="41"/>
  <c r="CX766" i="41" s="1"/>
  <c r="CW765" i="41"/>
  <c r="CX765" i="41" s="1"/>
  <c r="CW764" i="41"/>
  <c r="CX764" i="41" s="1"/>
  <c r="CW763" i="41"/>
  <c r="CX763" i="41" s="1"/>
  <c r="CW762" i="41"/>
  <c r="CX762" i="41"/>
  <c r="CW761" i="41"/>
  <c r="CX761" i="41" s="1"/>
  <c r="CW760" i="41"/>
  <c r="CX760" i="41" s="1"/>
  <c r="CW759" i="41"/>
  <c r="CX759" i="41" s="1"/>
  <c r="CW758" i="41"/>
  <c r="CX758" i="41" s="1"/>
  <c r="CW757" i="41"/>
  <c r="CX757" i="41" s="1"/>
  <c r="CW756" i="41"/>
  <c r="CX756" i="41" s="1"/>
  <c r="CW755" i="41"/>
  <c r="CX755" i="41" s="1"/>
  <c r="CW754" i="41"/>
  <c r="CX754" i="41" s="1"/>
  <c r="CW753" i="41"/>
  <c r="CX753" i="41" s="1"/>
  <c r="CW752" i="41"/>
  <c r="CX752" i="41" s="1"/>
  <c r="CW751" i="41"/>
  <c r="CX751" i="41" s="1"/>
  <c r="CW750" i="41"/>
  <c r="CX750" i="41" s="1"/>
  <c r="CW749" i="41"/>
  <c r="CX749" i="41" s="1"/>
  <c r="CW748" i="41"/>
  <c r="CX748" i="41" s="1"/>
  <c r="CW747" i="41"/>
  <c r="CX747" i="41" s="1"/>
  <c r="CW746" i="41"/>
  <c r="CX746" i="41"/>
  <c r="CW745" i="41"/>
  <c r="CX745" i="41" s="1"/>
  <c r="CW744" i="41"/>
  <c r="CX744" i="41" s="1"/>
  <c r="CW743" i="41"/>
  <c r="CX743" i="41" s="1"/>
  <c r="CW742" i="41"/>
  <c r="CX742" i="41" s="1"/>
  <c r="CW741" i="41"/>
  <c r="CX741" i="41"/>
  <c r="CW740" i="41"/>
  <c r="CX740" i="41" s="1"/>
  <c r="CW739" i="41"/>
  <c r="CX739" i="41" s="1"/>
  <c r="CW738" i="41"/>
  <c r="CX738" i="41" s="1"/>
  <c r="CW737" i="41"/>
  <c r="CX737" i="41" s="1"/>
  <c r="CW736" i="41"/>
  <c r="CX736" i="41" s="1"/>
  <c r="CW735" i="41"/>
  <c r="CX735" i="41" s="1"/>
  <c r="CW734" i="41"/>
  <c r="CX734" i="41"/>
  <c r="CW733" i="41"/>
  <c r="CX733" i="41" s="1"/>
  <c r="CW732" i="41"/>
  <c r="CX732" i="41" s="1"/>
  <c r="CW731" i="41"/>
  <c r="CX731" i="41" s="1"/>
  <c r="CW730" i="41"/>
  <c r="CX730" i="41" s="1"/>
  <c r="CW729" i="41"/>
  <c r="CX729" i="41" s="1"/>
  <c r="CW728" i="41"/>
  <c r="CX728" i="41" s="1"/>
  <c r="CW727" i="41"/>
  <c r="CX727" i="41" s="1"/>
  <c r="CW726" i="41"/>
  <c r="CX726" i="41" s="1"/>
  <c r="CW725" i="41"/>
  <c r="CX725" i="41"/>
  <c r="CW724" i="41"/>
  <c r="CX724" i="41" s="1"/>
  <c r="CW723" i="41"/>
  <c r="CX723" i="41" s="1"/>
  <c r="CW722" i="41"/>
  <c r="CX722" i="41" s="1"/>
  <c r="CW721" i="41"/>
  <c r="CX721" i="41" s="1"/>
  <c r="CW720" i="41"/>
  <c r="CX720" i="41" s="1"/>
  <c r="CW719" i="41"/>
  <c r="CX719" i="41" s="1"/>
  <c r="CW718" i="41"/>
  <c r="CX718" i="41" s="1"/>
  <c r="CW717" i="41"/>
  <c r="CX717" i="41" s="1"/>
  <c r="CW716" i="41"/>
  <c r="CX716" i="41" s="1"/>
  <c r="CW715" i="41"/>
  <c r="CX715" i="41" s="1"/>
  <c r="CW714" i="41"/>
  <c r="CX714" i="41" s="1"/>
  <c r="CW713" i="41"/>
  <c r="CX713" i="41" s="1"/>
  <c r="CW712" i="41"/>
  <c r="CX712" i="41" s="1"/>
  <c r="CW711" i="41"/>
  <c r="CX711" i="41" s="1"/>
  <c r="CW710" i="41"/>
  <c r="CX710" i="41" s="1"/>
  <c r="CW709" i="41"/>
  <c r="CX709" i="41" s="1"/>
  <c r="CW708" i="41"/>
  <c r="CX708" i="41" s="1"/>
  <c r="CW707" i="41"/>
  <c r="CX707" i="41" s="1"/>
  <c r="CW706" i="41"/>
  <c r="CX706" i="41" s="1"/>
  <c r="CW705" i="41"/>
  <c r="CX705" i="41" s="1"/>
  <c r="CW704" i="41"/>
  <c r="CX704" i="41" s="1"/>
  <c r="CW703" i="41"/>
  <c r="CX703" i="41" s="1"/>
  <c r="CW702" i="41"/>
  <c r="CX702" i="41" s="1"/>
  <c r="CW701" i="41"/>
  <c r="CX701" i="41" s="1"/>
  <c r="CW700" i="41"/>
  <c r="CX700" i="41" s="1"/>
  <c r="CW699" i="41"/>
  <c r="CX699" i="41" s="1"/>
  <c r="CW698" i="41"/>
  <c r="CX698" i="41" s="1"/>
  <c r="CW697" i="41"/>
  <c r="CX697" i="41"/>
  <c r="CW696" i="41"/>
  <c r="CX696" i="41" s="1"/>
  <c r="CW695" i="41"/>
  <c r="CX695" i="41" s="1"/>
  <c r="CW694" i="41"/>
  <c r="CX694" i="41" s="1"/>
  <c r="CW693" i="41"/>
  <c r="CX693" i="41" s="1"/>
  <c r="CW692" i="41"/>
  <c r="CX692" i="41" s="1"/>
  <c r="CW691" i="41"/>
  <c r="CX691" i="41"/>
  <c r="CW690" i="41"/>
  <c r="CX690" i="41" s="1"/>
  <c r="CW689" i="41"/>
  <c r="CX689" i="41" s="1"/>
  <c r="CW688" i="41"/>
  <c r="CX688" i="41" s="1"/>
  <c r="CW687" i="41"/>
  <c r="CX687" i="41"/>
  <c r="CW686" i="41"/>
  <c r="CX686" i="41" s="1"/>
  <c r="CW685" i="41"/>
  <c r="CX685" i="41" s="1"/>
  <c r="CW684" i="41"/>
  <c r="CX684" i="41" s="1"/>
  <c r="CW683" i="41"/>
  <c r="CX683" i="41" s="1"/>
  <c r="CW682" i="41"/>
  <c r="CX682" i="41" s="1"/>
  <c r="CW681" i="41"/>
  <c r="CX681" i="41" s="1"/>
  <c r="CW680" i="41"/>
  <c r="CX680" i="41" s="1"/>
  <c r="CW679" i="41"/>
  <c r="CX679" i="41" s="1"/>
  <c r="CW678" i="41"/>
  <c r="CX678" i="41" s="1"/>
  <c r="CW677" i="41"/>
  <c r="CX677" i="41" s="1"/>
  <c r="CW676" i="41"/>
  <c r="CX676" i="41" s="1"/>
  <c r="CW675" i="41"/>
  <c r="CX675" i="41" s="1"/>
  <c r="CW674" i="41"/>
  <c r="CX674" i="41" s="1"/>
  <c r="CW673" i="41"/>
  <c r="CX673" i="41" s="1"/>
  <c r="CW672" i="41"/>
  <c r="CX672" i="41" s="1"/>
  <c r="CW671" i="41"/>
  <c r="CX671" i="41"/>
  <c r="CW670" i="41"/>
  <c r="CX670" i="41" s="1"/>
  <c r="CW669" i="41"/>
  <c r="CX669" i="41" s="1"/>
  <c r="CW668" i="41"/>
  <c r="CX668" i="41" s="1"/>
  <c r="CW667" i="41"/>
  <c r="CX667" i="41" s="1"/>
  <c r="CW666" i="41"/>
  <c r="CX666" i="41" s="1"/>
  <c r="CW665" i="41"/>
  <c r="CX665" i="41" s="1"/>
  <c r="CW664" i="41"/>
  <c r="CX664" i="41" s="1"/>
  <c r="CW663" i="41"/>
  <c r="CX663" i="41" s="1"/>
  <c r="CW662" i="41"/>
  <c r="CX662" i="41" s="1"/>
  <c r="CW661" i="41"/>
  <c r="CX661" i="41" s="1"/>
  <c r="CW660" i="41"/>
  <c r="CX660" i="41" s="1"/>
  <c r="CW659" i="41"/>
  <c r="CX659" i="41"/>
  <c r="CW658" i="41"/>
  <c r="CX658" i="41" s="1"/>
  <c r="CW657" i="41"/>
  <c r="CX657" i="41" s="1"/>
  <c r="CW656" i="41"/>
  <c r="CX656" i="41" s="1"/>
  <c r="CW655" i="41"/>
  <c r="CX655" i="41"/>
  <c r="CW654" i="41"/>
  <c r="CX654" i="41" s="1"/>
  <c r="CW653" i="41"/>
  <c r="CX653" i="41" s="1"/>
  <c r="CW652" i="41"/>
  <c r="CX652" i="41" s="1"/>
  <c r="CW651" i="41"/>
  <c r="CX651" i="41" s="1"/>
  <c r="CW650" i="41"/>
  <c r="CX650" i="41" s="1"/>
  <c r="CW649" i="41"/>
  <c r="CX649" i="41"/>
  <c r="CW648" i="41"/>
  <c r="CX648" i="41" s="1"/>
  <c r="CW647" i="41"/>
  <c r="CX647" i="41" s="1"/>
  <c r="CW646" i="41"/>
  <c r="CX646" i="41" s="1"/>
  <c r="CW645" i="41"/>
  <c r="CX645" i="41" s="1"/>
  <c r="CW644" i="41"/>
  <c r="CX644" i="41" s="1"/>
  <c r="CW643" i="41"/>
  <c r="CX643" i="41" s="1"/>
  <c r="CW642" i="41"/>
  <c r="CX642" i="41" s="1"/>
  <c r="CW641" i="41"/>
  <c r="CX641" i="41" s="1"/>
  <c r="CW640" i="41"/>
  <c r="CX640" i="41" s="1"/>
  <c r="CW639" i="41"/>
  <c r="CX639" i="41" s="1"/>
  <c r="CW638" i="41"/>
  <c r="CX638" i="41" s="1"/>
  <c r="CW637" i="41"/>
  <c r="CX637" i="41"/>
  <c r="CW636" i="41"/>
  <c r="CX636" i="41" s="1"/>
  <c r="CW635" i="41"/>
  <c r="CX635" i="41" s="1"/>
  <c r="CW634" i="41"/>
  <c r="CX634" i="41" s="1"/>
  <c r="CW633" i="41"/>
  <c r="CX633" i="41" s="1"/>
  <c r="CW632" i="41"/>
  <c r="CX632" i="41" s="1"/>
  <c r="CW631" i="41"/>
  <c r="CX631" i="41" s="1"/>
  <c r="CW630" i="41"/>
  <c r="CX630" i="41" s="1"/>
  <c r="CW629" i="41"/>
  <c r="CX629" i="41" s="1"/>
  <c r="CW628" i="41"/>
  <c r="CX628" i="41" s="1"/>
  <c r="CW627" i="41"/>
  <c r="CX627" i="41"/>
  <c r="CW626" i="41"/>
  <c r="CX626" i="41" s="1"/>
  <c r="CW625" i="41"/>
  <c r="CX625" i="41" s="1"/>
  <c r="CW624" i="41"/>
  <c r="CX624" i="41" s="1"/>
  <c r="CW623" i="41"/>
  <c r="CX623" i="41" s="1"/>
  <c r="CW622" i="41"/>
  <c r="CX622" i="41" s="1"/>
  <c r="CW621" i="41"/>
  <c r="CX621" i="41" s="1"/>
  <c r="CW620" i="41"/>
  <c r="CX620" i="41" s="1"/>
  <c r="CW619" i="41"/>
  <c r="CX619" i="41" s="1"/>
  <c r="CW618" i="41"/>
  <c r="CX618" i="41" s="1"/>
  <c r="CW617" i="41"/>
  <c r="CX617" i="41" s="1"/>
  <c r="CW616" i="41"/>
  <c r="CX616" i="41" s="1"/>
  <c r="CW615" i="41"/>
  <c r="CX615" i="41"/>
  <c r="CW614" i="41"/>
  <c r="CX614" i="41"/>
  <c r="CW613" i="41"/>
  <c r="CX613" i="41" s="1"/>
  <c r="CW612" i="41"/>
  <c r="CX612" i="41" s="1"/>
  <c r="CW611" i="41"/>
  <c r="CX611" i="41" s="1"/>
  <c r="CW610" i="41"/>
  <c r="CX610" i="41" s="1"/>
  <c r="CW609" i="41"/>
  <c r="CX609" i="41" s="1"/>
  <c r="CW608" i="41"/>
  <c r="CX608" i="41" s="1"/>
  <c r="CW607" i="41"/>
  <c r="CX607" i="41" s="1"/>
  <c r="CW606" i="41"/>
  <c r="CX606" i="41" s="1"/>
  <c r="CW605" i="41"/>
  <c r="CX605" i="41"/>
  <c r="CW604" i="41"/>
  <c r="CX604" i="41" s="1"/>
  <c r="CW603" i="41"/>
  <c r="CX603" i="41" s="1"/>
  <c r="CW602" i="41"/>
  <c r="CX602" i="41" s="1"/>
  <c r="CW601" i="41"/>
  <c r="CX601" i="41"/>
  <c r="CW600" i="41"/>
  <c r="CX600" i="41" s="1"/>
  <c r="CW599" i="41"/>
  <c r="CX599" i="41" s="1"/>
  <c r="CW598" i="41"/>
  <c r="CX598" i="41" s="1"/>
  <c r="CW597" i="41"/>
  <c r="CX597" i="41"/>
  <c r="CW596" i="41"/>
  <c r="CX596" i="41" s="1"/>
  <c r="CW595" i="41"/>
  <c r="CX595" i="41" s="1"/>
  <c r="CW594" i="41"/>
  <c r="CX594" i="41" s="1"/>
  <c r="CW593" i="41"/>
  <c r="CX593" i="41" s="1"/>
  <c r="CW592" i="41"/>
  <c r="CX592" i="41" s="1"/>
  <c r="CW591" i="41"/>
  <c r="CX591" i="41" s="1"/>
  <c r="CW590" i="41"/>
  <c r="CX590" i="41" s="1"/>
  <c r="CW589" i="41"/>
  <c r="CX589" i="41" s="1"/>
  <c r="CW588" i="41"/>
  <c r="CX588" i="41" s="1"/>
  <c r="CW587" i="41"/>
  <c r="CX587" i="41" s="1"/>
  <c r="CW586" i="41"/>
  <c r="CX586" i="41" s="1"/>
  <c r="CW585" i="41"/>
  <c r="CX585" i="41" s="1"/>
  <c r="CW584" i="41"/>
  <c r="CX584" i="41" s="1"/>
  <c r="CW583" i="41"/>
  <c r="CX583" i="41" s="1"/>
  <c r="CW582" i="41"/>
  <c r="CX582" i="41" s="1"/>
  <c r="CW581" i="41"/>
  <c r="CX581" i="41"/>
  <c r="CW580" i="41"/>
  <c r="CX580" i="41" s="1"/>
  <c r="CW579" i="41"/>
  <c r="CX579" i="41" s="1"/>
  <c r="CW578" i="41"/>
  <c r="CX578" i="41" s="1"/>
  <c r="CW577" i="41"/>
  <c r="CX577" i="41" s="1"/>
  <c r="CW576" i="41"/>
  <c r="CX576" i="41" s="1"/>
  <c r="CW575" i="41"/>
  <c r="CX575" i="41" s="1"/>
  <c r="CW574" i="41"/>
  <c r="CX574" i="41"/>
  <c r="CW573" i="41"/>
  <c r="CX573" i="41" s="1"/>
  <c r="CW572" i="41"/>
  <c r="CX572" i="41" s="1"/>
  <c r="CW571" i="41"/>
  <c r="CX571" i="41" s="1"/>
  <c r="CW570" i="41"/>
  <c r="CX570" i="41" s="1"/>
  <c r="CW569" i="41"/>
  <c r="CX569" i="41" s="1"/>
  <c r="CW568" i="41"/>
  <c r="CX568" i="41" s="1"/>
  <c r="CW567" i="41"/>
  <c r="CX567" i="41" s="1"/>
  <c r="CW566" i="41"/>
  <c r="CX566" i="41"/>
  <c r="CW565" i="41"/>
  <c r="CX565" i="41" s="1"/>
  <c r="CW564" i="41"/>
  <c r="CX564" i="41" s="1"/>
  <c r="CW563" i="41"/>
  <c r="CX563" i="41" s="1"/>
  <c r="CW562" i="41"/>
  <c r="CX562" i="41" s="1"/>
  <c r="CW561" i="41"/>
  <c r="CX561" i="41" s="1"/>
  <c r="CW560" i="41"/>
  <c r="CX560" i="41" s="1"/>
  <c r="CW559" i="41"/>
  <c r="CX559" i="41" s="1"/>
  <c r="CW558" i="41"/>
  <c r="CX558" i="41" s="1"/>
  <c r="CW557" i="41"/>
  <c r="CX557" i="41" s="1"/>
  <c r="CW556" i="41"/>
  <c r="CX556" i="41" s="1"/>
  <c r="CW555" i="41"/>
  <c r="CX555" i="41" s="1"/>
  <c r="CW554" i="41"/>
  <c r="CX554" i="41" s="1"/>
  <c r="CW553" i="41"/>
  <c r="CX553" i="41"/>
  <c r="CW552" i="41"/>
  <c r="CX552" i="41" s="1"/>
  <c r="CW551" i="41"/>
  <c r="CX551" i="41" s="1"/>
  <c r="CW550" i="41"/>
  <c r="CX550" i="41" s="1"/>
  <c r="CW549" i="41"/>
  <c r="CX549" i="41" s="1"/>
  <c r="CW548" i="41"/>
  <c r="CX548" i="41" s="1"/>
  <c r="CW547" i="41"/>
  <c r="CX547" i="41" s="1"/>
  <c r="CW546" i="41"/>
  <c r="CX546" i="41"/>
  <c r="CW545" i="41"/>
  <c r="CX545" i="41" s="1"/>
  <c r="CW544" i="41"/>
  <c r="CX544" i="41" s="1"/>
  <c r="CW543" i="41"/>
  <c r="CX543" i="41" s="1"/>
  <c r="CW542" i="41"/>
  <c r="CX542" i="41"/>
  <c r="CW541" i="41"/>
  <c r="CX541" i="41" s="1"/>
  <c r="CW540" i="41"/>
  <c r="CX540" i="41" s="1"/>
  <c r="CW539" i="41"/>
  <c r="CX539" i="41" s="1"/>
  <c r="CW538" i="41"/>
  <c r="CX538" i="41" s="1"/>
  <c r="CW537" i="41"/>
  <c r="CX537" i="41" s="1"/>
  <c r="CW536" i="41"/>
  <c r="CX536" i="41" s="1"/>
  <c r="CW535" i="41"/>
  <c r="CX535" i="41" s="1"/>
  <c r="CW534" i="41"/>
  <c r="CX534" i="41" s="1"/>
  <c r="CW533" i="41"/>
  <c r="CX533" i="41" s="1"/>
  <c r="CW532" i="41"/>
  <c r="CX532" i="41" s="1"/>
  <c r="CW531" i="41"/>
  <c r="CX531" i="41" s="1"/>
  <c r="CW530" i="41"/>
  <c r="CX530" i="41" s="1"/>
  <c r="CW529" i="41"/>
  <c r="CX529" i="41" s="1"/>
  <c r="CW528" i="41"/>
  <c r="CX528" i="41" s="1"/>
  <c r="CW527" i="41"/>
  <c r="CX527" i="41"/>
  <c r="CW526" i="41"/>
  <c r="CX526" i="41" s="1"/>
  <c r="CW525" i="41"/>
  <c r="CX525" i="41" s="1"/>
  <c r="CW524" i="41"/>
  <c r="CX524" i="41" s="1"/>
  <c r="CW523" i="41"/>
  <c r="CX523" i="41" s="1"/>
  <c r="CW522" i="41"/>
  <c r="CX522" i="41" s="1"/>
  <c r="CW521" i="41"/>
  <c r="CX521" i="41" s="1"/>
  <c r="CW520" i="41"/>
  <c r="CX520" i="41" s="1"/>
  <c r="CW519" i="41"/>
  <c r="CX519" i="41" s="1"/>
  <c r="CW518" i="41"/>
  <c r="CX518" i="41" s="1"/>
  <c r="CW517" i="41"/>
  <c r="CX517" i="41" s="1"/>
  <c r="CW516" i="41"/>
  <c r="CX516" i="41" s="1"/>
  <c r="CW515" i="41"/>
  <c r="CX515" i="41" s="1"/>
  <c r="CW514" i="41"/>
  <c r="CX514" i="41"/>
  <c r="CW513" i="41"/>
  <c r="CX513" i="41" s="1"/>
  <c r="CW512" i="41"/>
  <c r="CX512" i="41" s="1"/>
  <c r="CW511" i="41"/>
  <c r="CX511" i="41" s="1"/>
  <c r="CW510" i="41"/>
  <c r="CX510" i="41" s="1"/>
  <c r="CW509" i="41"/>
  <c r="CX509" i="41" s="1"/>
  <c r="CW508" i="41"/>
  <c r="CX508" i="41" s="1"/>
  <c r="CW507" i="41"/>
  <c r="CX507" i="41" s="1"/>
  <c r="CW506" i="41"/>
  <c r="CX506" i="41" s="1"/>
  <c r="CW505" i="41"/>
  <c r="CX505" i="41" s="1"/>
  <c r="CW504" i="41"/>
  <c r="CX504" i="41" s="1"/>
  <c r="CW503" i="41"/>
  <c r="CX503" i="41" s="1"/>
  <c r="CW502" i="41"/>
  <c r="CX502" i="41" s="1"/>
  <c r="CW501" i="41"/>
  <c r="CX501" i="41" s="1"/>
  <c r="CW500" i="41"/>
  <c r="CX500" i="41" s="1"/>
  <c r="CW499" i="41"/>
  <c r="CX499" i="41"/>
  <c r="CW498" i="41"/>
  <c r="CX498" i="41" s="1"/>
  <c r="CW497" i="41"/>
  <c r="CX497" i="41" s="1"/>
  <c r="CW496" i="41"/>
  <c r="CX496" i="41" s="1"/>
  <c r="CW495" i="41"/>
  <c r="CX495" i="41" s="1"/>
  <c r="CW494" i="41"/>
  <c r="CX494" i="41" s="1"/>
  <c r="CW493" i="41"/>
  <c r="CX493" i="41" s="1"/>
  <c r="CW492" i="41"/>
  <c r="CX492" i="41" s="1"/>
  <c r="CW491" i="41"/>
  <c r="CX491" i="41"/>
  <c r="CW490" i="41"/>
  <c r="CX490" i="41"/>
  <c r="CW489" i="41"/>
  <c r="CX489" i="41" s="1"/>
  <c r="CW488" i="41"/>
  <c r="CX488" i="41" s="1"/>
  <c r="CW487" i="41"/>
  <c r="CX487" i="41"/>
  <c r="CW486" i="41"/>
  <c r="CX486" i="41"/>
  <c r="CW485" i="41"/>
  <c r="CX485" i="41" s="1"/>
  <c r="CW484" i="41"/>
  <c r="CX484" i="41" s="1"/>
  <c r="CW483" i="41"/>
  <c r="CX483" i="41" s="1"/>
  <c r="CW482" i="41"/>
  <c r="CX482" i="41"/>
  <c r="CW481" i="41"/>
  <c r="CX481" i="41" s="1"/>
  <c r="CW480" i="41"/>
  <c r="CX480" i="41" s="1"/>
  <c r="CW479" i="41"/>
  <c r="CX479" i="41" s="1"/>
  <c r="CW478" i="41"/>
  <c r="CX478" i="41"/>
  <c r="CW477" i="41"/>
  <c r="CX477" i="41" s="1"/>
  <c r="CW476" i="41"/>
  <c r="CX476" i="41" s="1"/>
  <c r="CW475" i="41"/>
  <c r="CX475" i="41"/>
  <c r="CW474" i="41"/>
  <c r="CX474" i="41" s="1"/>
  <c r="CW473" i="41"/>
  <c r="CX473" i="41" s="1"/>
  <c r="CW472" i="41"/>
  <c r="CX472" i="41" s="1"/>
  <c r="CW471" i="41"/>
  <c r="CX471" i="41" s="1"/>
  <c r="CW470" i="41"/>
  <c r="CX470" i="41" s="1"/>
  <c r="CW469" i="41"/>
  <c r="CX469" i="41" s="1"/>
  <c r="CW468" i="41"/>
  <c r="CX468" i="41" s="1"/>
  <c r="CW467" i="41"/>
  <c r="CX467" i="41" s="1"/>
  <c r="CW466" i="41"/>
  <c r="CX466" i="41" s="1"/>
  <c r="CW465" i="41"/>
  <c r="CX465" i="41" s="1"/>
  <c r="CW464" i="41"/>
  <c r="CX464" i="41" s="1"/>
  <c r="CW463" i="41"/>
  <c r="CX463" i="41"/>
  <c r="CW462" i="41"/>
  <c r="CX462" i="41" s="1"/>
  <c r="CW461" i="41"/>
  <c r="CX461" i="41" s="1"/>
  <c r="CW460" i="41"/>
  <c r="CX460" i="41" s="1"/>
  <c r="CW459" i="41"/>
  <c r="CX459" i="41" s="1"/>
  <c r="CW458" i="41"/>
  <c r="CX458" i="41" s="1"/>
  <c r="CW457" i="41"/>
  <c r="CX457" i="41" s="1"/>
  <c r="CW456" i="41"/>
  <c r="CX456" i="41" s="1"/>
  <c r="CW455" i="41"/>
  <c r="CX455" i="41" s="1"/>
  <c r="CW454" i="41"/>
  <c r="CX454" i="41" s="1"/>
  <c r="CW453" i="41"/>
  <c r="CX453" i="41" s="1"/>
  <c r="CW452" i="41"/>
  <c r="CX452" i="41" s="1"/>
  <c r="CW451" i="41"/>
  <c r="CX451" i="41" s="1"/>
  <c r="CW450" i="41"/>
  <c r="CX450" i="41" s="1"/>
  <c r="CW449" i="41"/>
  <c r="CX449" i="41" s="1"/>
  <c r="CW448" i="41"/>
  <c r="CX448" i="41" s="1"/>
  <c r="CW447" i="41"/>
  <c r="CX447" i="41"/>
  <c r="CW446" i="41"/>
  <c r="CX446" i="41" s="1"/>
  <c r="CW445" i="41"/>
  <c r="CX445" i="41" s="1"/>
  <c r="CW444" i="41"/>
  <c r="CX444" i="41" s="1"/>
  <c r="CW443" i="41"/>
  <c r="CX443" i="41" s="1"/>
  <c r="CW442" i="41"/>
  <c r="CX442" i="41" s="1"/>
  <c r="CW441" i="41"/>
  <c r="CX441" i="41" s="1"/>
  <c r="CW440" i="41"/>
  <c r="CX440" i="41" s="1"/>
  <c r="CW439" i="41"/>
  <c r="CX439" i="41" s="1"/>
  <c r="CW438" i="41"/>
  <c r="CX438" i="41"/>
  <c r="CW437" i="41"/>
  <c r="CX437" i="41" s="1"/>
  <c r="CW436" i="41"/>
  <c r="CX436" i="41" s="1"/>
  <c r="CW435" i="41"/>
  <c r="CX435" i="41" s="1"/>
  <c r="CW434" i="41"/>
  <c r="CX434" i="41" s="1"/>
  <c r="CW433" i="41"/>
  <c r="CX433" i="41" s="1"/>
  <c r="CW432" i="41"/>
  <c r="CX432" i="41" s="1"/>
  <c r="CW431" i="41"/>
  <c r="CX431" i="41" s="1"/>
  <c r="CW430" i="41"/>
  <c r="CX430" i="41" s="1"/>
  <c r="CW429" i="41"/>
  <c r="CX429" i="41" s="1"/>
  <c r="CW428" i="41"/>
  <c r="CX428" i="41" s="1"/>
  <c r="CW427" i="41"/>
  <c r="CX427" i="41" s="1"/>
  <c r="CW426" i="41"/>
  <c r="CX426" i="41" s="1"/>
  <c r="CW425" i="41"/>
  <c r="CX425" i="41"/>
  <c r="CW424" i="41"/>
  <c r="CX424" i="41" s="1"/>
  <c r="CW423" i="41"/>
  <c r="CX423" i="41" s="1"/>
  <c r="CW422" i="41"/>
  <c r="CX422" i="41" s="1"/>
  <c r="CW421" i="41"/>
  <c r="CX421" i="41" s="1"/>
  <c r="CW420" i="41"/>
  <c r="CX420" i="41" s="1"/>
  <c r="CW419" i="41"/>
  <c r="CX419" i="41" s="1"/>
  <c r="CW418" i="41"/>
  <c r="CX418" i="41" s="1"/>
  <c r="CW417" i="41"/>
  <c r="CX417" i="41" s="1"/>
  <c r="CW416" i="41"/>
  <c r="CX416" i="41" s="1"/>
  <c r="CW415" i="41"/>
  <c r="CX415" i="41" s="1"/>
  <c r="CW414" i="41"/>
  <c r="CX414" i="41" s="1"/>
  <c r="CW413" i="41"/>
  <c r="CX413" i="41"/>
  <c r="CW412" i="41"/>
  <c r="CX412" i="41" s="1"/>
  <c r="CW411" i="41"/>
  <c r="CX411" i="41"/>
  <c r="CW410" i="41"/>
  <c r="CX410" i="41" s="1"/>
  <c r="CW409" i="41"/>
  <c r="CX409" i="41" s="1"/>
  <c r="CW408" i="41"/>
  <c r="CX408" i="41" s="1"/>
  <c r="CW407" i="41"/>
  <c r="CX407" i="41" s="1"/>
  <c r="CW406" i="41"/>
  <c r="CX406" i="41"/>
  <c r="CW405" i="41"/>
  <c r="CX405" i="41" s="1"/>
  <c r="CW404" i="41"/>
  <c r="CX404" i="41" s="1"/>
  <c r="CW403" i="41"/>
  <c r="CX403" i="41" s="1"/>
  <c r="CW402" i="41"/>
  <c r="CX402" i="41" s="1"/>
  <c r="CW401" i="41"/>
  <c r="CX401" i="41" s="1"/>
  <c r="CW400" i="41"/>
  <c r="CX400" i="41" s="1"/>
  <c r="CW399" i="41"/>
  <c r="CX399" i="41"/>
  <c r="CW398" i="41"/>
  <c r="CX398" i="41" s="1"/>
  <c r="CW397" i="41"/>
  <c r="CX397" i="41" s="1"/>
  <c r="CW396" i="41"/>
  <c r="CX396" i="41" s="1"/>
  <c r="CW395" i="41"/>
  <c r="CX395" i="41" s="1"/>
  <c r="CW394" i="41"/>
  <c r="CX394" i="41" s="1"/>
  <c r="CW393" i="41"/>
  <c r="CX393" i="41" s="1"/>
  <c r="CW392" i="41"/>
  <c r="CX392" i="41" s="1"/>
  <c r="CW391" i="41"/>
  <c r="CX391" i="41" s="1"/>
  <c r="CW390" i="41"/>
  <c r="CX390" i="41"/>
  <c r="CW389" i="41"/>
  <c r="CX389" i="41" s="1"/>
  <c r="CW388" i="41"/>
  <c r="CX388" i="41" s="1"/>
  <c r="CW387" i="41"/>
  <c r="CX387" i="41" s="1"/>
  <c r="CW386" i="41"/>
  <c r="CX386" i="41" s="1"/>
  <c r="CW385" i="41"/>
  <c r="CX385" i="41"/>
  <c r="CW384" i="41"/>
  <c r="CX384" i="41" s="1"/>
  <c r="CW383" i="41"/>
  <c r="CX383" i="41" s="1"/>
  <c r="CW382" i="41"/>
  <c r="CX382" i="41" s="1"/>
  <c r="CW381" i="41"/>
  <c r="CX381" i="41" s="1"/>
  <c r="CW380" i="41"/>
  <c r="CX380" i="41" s="1"/>
  <c r="CW379" i="41"/>
  <c r="CX379" i="41" s="1"/>
  <c r="CW378" i="41"/>
  <c r="CX378" i="41" s="1"/>
  <c r="CW377" i="41"/>
  <c r="CX377" i="41" s="1"/>
  <c r="CW376" i="41"/>
  <c r="CX376" i="41" s="1"/>
  <c r="CW375" i="41"/>
  <c r="CX375" i="41" s="1"/>
  <c r="CW374" i="41"/>
  <c r="CX374" i="41" s="1"/>
  <c r="CW373" i="41"/>
  <c r="CX373" i="41" s="1"/>
  <c r="CW372" i="41"/>
  <c r="CX372" i="41" s="1"/>
  <c r="CW371" i="41"/>
  <c r="CX371" i="41" s="1"/>
  <c r="CW370" i="41"/>
  <c r="CX370" i="41" s="1"/>
  <c r="CW369" i="41"/>
  <c r="CX369" i="41" s="1"/>
  <c r="CW368" i="41"/>
  <c r="CX368" i="41" s="1"/>
  <c r="CW367" i="41"/>
  <c r="CX367" i="41" s="1"/>
  <c r="CW366" i="41"/>
  <c r="CX366" i="41" s="1"/>
  <c r="CW365" i="41"/>
  <c r="CX365" i="41" s="1"/>
  <c r="CW364" i="41"/>
  <c r="CX364" i="41" s="1"/>
  <c r="CW363" i="41"/>
  <c r="CX363" i="41" s="1"/>
  <c r="CW362" i="41"/>
  <c r="CX362" i="41" s="1"/>
  <c r="CW361" i="41"/>
  <c r="CX361" i="41" s="1"/>
  <c r="CW360" i="41"/>
  <c r="CX360" i="41" s="1"/>
  <c r="CW359" i="41"/>
  <c r="CX359" i="41" s="1"/>
  <c r="CW358" i="41"/>
  <c r="CX358" i="41" s="1"/>
  <c r="CW357" i="41"/>
  <c r="CX357" i="41" s="1"/>
  <c r="CW356" i="41"/>
  <c r="CX356" i="41" s="1"/>
  <c r="CW355" i="41"/>
  <c r="CX355" i="41" s="1"/>
  <c r="CW354" i="41"/>
  <c r="CX354" i="41"/>
  <c r="CW353" i="41"/>
  <c r="CX353" i="41" s="1"/>
  <c r="CW352" i="41"/>
  <c r="CX352" i="41" s="1"/>
  <c r="CW351" i="41"/>
  <c r="CX351" i="41" s="1"/>
  <c r="CW350" i="41"/>
  <c r="CX350" i="41" s="1"/>
  <c r="CW349" i="41"/>
  <c r="CX349" i="41"/>
  <c r="CW348" i="41"/>
  <c r="CX348" i="41" s="1"/>
  <c r="CW347" i="41"/>
  <c r="CX347" i="41" s="1"/>
  <c r="CW346" i="41"/>
  <c r="CX346" i="41" s="1"/>
  <c r="CW345" i="41"/>
  <c r="CX345" i="41" s="1"/>
  <c r="CW344" i="41"/>
  <c r="CX344" i="41" s="1"/>
  <c r="CW343" i="41"/>
  <c r="CX343" i="41" s="1"/>
  <c r="CW342" i="41"/>
  <c r="CX342" i="41" s="1"/>
  <c r="CW341" i="41"/>
  <c r="CX341" i="41" s="1"/>
  <c r="CW340" i="41"/>
  <c r="CX340" i="41" s="1"/>
  <c r="CW339" i="41"/>
  <c r="CX339" i="41" s="1"/>
  <c r="CW338" i="41"/>
  <c r="CX338" i="41" s="1"/>
  <c r="CW337" i="41"/>
  <c r="CX337" i="41" s="1"/>
  <c r="CW336" i="41"/>
  <c r="CX336" i="41" s="1"/>
  <c r="CW335" i="41"/>
  <c r="CX335" i="41" s="1"/>
  <c r="CW334" i="41"/>
  <c r="CX334" i="41" s="1"/>
  <c r="CW333" i="41"/>
  <c r="CX333" i="41" s="1"/>
  <c r="CW332" i="41"/>
  <c r="CX332" i="41" s="1"/>
  <c r="CW331" i="41"/>
  <c r="CX331" i="41" s="1"/>
  <c r="CW330" i="41"/>
  <c r="CX330" i="41" s="1"/>
  <c r="CW329" i="41"/>
  <c r="CX329" i="41" s="1"/>
  <c r="CW328" i="41"/>
  <c r="CX328" i="41" s="1"/>
  <c r="CW327" i="41"/>
  <c r="CX327" i="41" s="1"/>
  <c r="CW326" i="41"/>
  <c r="CX326" i="41" s="1"/>
  <c r="CW325" i="41"/>
  <c r="CX325" i="41" s="1"/>
  <c r="CW324" i="41"/>
  <c r="CX324" i="41" s="1"/>
  <c r="CW323" i="41"/>
  <c r="CX323" i="41" s="1"/>
  <c r="CW322" i="41"/>
  <c r="CX322" i="41" s="1"/>
  <c r="CW321" i="41"/>
  <c r="CX321" i="41" s="1"/>
  <c r="CW320" i="41"/>
  <c r="CX320" i="41" s="1"/>
  <c r="CW319" i="41"/>
  <c r="CX319" i="41" s="1"/>
  <c r="CW318" i="41"/>
  <c r="CX318" i="41" s="1"/>
  <c r="CW317" i="41"/>
  <c r="CX317" i="41" s="1"/>
  <c r="CW316" i="41"/>
  <c r="CX316" i="41" s="1"/>
  <c r="CW315" i="41"/>
  <c r="CX315" i="41" s="1"/>
  <c r="CW314" i="41"/>
  <c r="CX314" i="41" s="1"/>
  <c r="CW313" i="41"/>
  <c r="CX313" i="41" s="1"/>
  <c r="CW312" i="41"/>
  <c r="CX312" i="41" s="1"/>
  <c r="CW311" i="41"/>
  <c r="CX311" i="41" s="1"/>
  <c r="CW310" i="41"/>
  <c r="CX310" i="41" s="1"/>
  <c r="CW309" i="41"/>
  <c r="CX309" i="41" s="1"/>
  <c r="CW308" i="41"/>
  <c r="CX308" i="41" s="1"/>
  <c r="CW307" i="41"/>
  <c r="CX307" i="41" s="1"/>
  <c r="CW306" i="41"/>
  <c r="CX306" i="41" s="1"/>
  <c r="CW305" i="41"/>
  <c r="CX305" i="41" s="1"/>
  <c r="CW304" i="41"/>
  <c r="CX304" i="41" s="1"/>
  <c r="CW303" i="41"/>
  <c r="CX303" i="41" s="1"/>
  <c r="CW302" i="41"/>
  <c r="CX302" i="41" s="1"/>
  <c r="CW301" i="41"/>
  <c r="CX301" i="41" s="1"/>
  <c r="CW300" i="41"/>
  <c r="CX300" i="41" s="1"/>
  <c r="CW299" i="41"/>
  <c r="CX299" i="41" s="1"/>
  <c r="CW298" i="41"/>
  <c r="CX298" i="41" s="1"/>
  <c r="CW297" i="41"/>
  <c r="CX297" i="41" s="1"/>
  <c r="CW296" i="41"/>
  <c r="CX296" i="41" s="1"/>
  <c r="CW295" i="41"/>
  <c r="CX295" i="41" s="1"/>
  <c r="CW294" i="41"/>
  <c r="CX294" i="41" s="1"/>
  <c r="CW293" i="41"/>
  <c r="CX293" i="41" s="1"/>
  <c r="CW292" i="41"/>
  <c r="CX292" i="41" s="1"/>
  <c r="CW291" i="41"/>
  <c r="CX291" i="41" s="1"/>
  <c r="CW290" i="41"/>
  <c r="CX290" i="41" s="1"/>
  <c r="CW289" i="41"/>
  <c r="CX289" i="41" s="1"/>
  <c r="CW288" i="41"/>
  <c r="CX288" i="41" s="1"/>
  <c r="CW287" i="41"/>
  <c r="CX287" i="41" s="1"/>
  <c r="CW286" i="41"/>
  <c r="CX286" i="41" s="1"/>
  <c r="CW285" i="41"/>
  <c r="CX285" i="41" s="1"/>
  <c r="CW284" i="41"/>
  <c r="CX284" i="41" s="1"/>
  <c r="CW283" i="41"/>
  <c r="CX283" i="41" s="1"/>
  <c r="CW282" i="41"/>
  <c r="CX282" i="41" s="1"/>
  <c r="CW281" i="41"/>
  <c r="CX281" i="41" s="1"/>
  <c r="CW280" i="41"/>
  <c r="CX280" i="41" s="1"/>
  <c r="CW279" i="41"/>
  <c r="CX279" i="41" s="1"/>
  <c r="CW278" i="41"/>
  <c r="CX278" i="41"/>
  <c r="CW277" i="41"/>
  <c r="CX277" i="41" s="1"/>
  <c r="CW276" i="41"/>
  <c r="CX276" i="41" s="1"/>
  <c r="CW275" i="41"/>
  <c r="CX275" i="41" s="1"/>
  <c r="CW274" i="41"/>
  <c r="CX274" i="41" s="1"/>
  <c r="CW273" i="41"/>
  <c r="CX273" i="41" s="1"/>
  <c r="CW272" i="41"/>
  <c r="CX272" i="41" s="1"/>
  <c r="CW271" i="41"/>
  <c r="CX271" i="41" s="1"/>
  <c r="CW270" i="41"/>
  <c r="CX270" i="41" s="1"/>
  <c r="CW269" i="41"/>
  <c r="CX269" i="41" s="1"/>
  <c r="CW268" i="41"/>
  <c r="CX268" i="41" s="1"/>
  <c r="CW267" i="41"/>
  <c r="CX267" i="41" s="1"/>
  <c r="CW266" i="41"/>
  <c r="CX266" i="41" s="1"/>
  <c r="CW265" i="41"/>
  <c r="CX265" i="41" s="1"/>
  <c r="CW264" i="41"/>
  <c r="CX264" i="41" s="1"/>
  <c r="CW263" i="41"/>
  <c r="CX263" i="41"/>
  <c r="CW262" i="41"/>
  <c r="CX262" i="41" s="1"/>
  <c r="CW261" i="41"/>
  <c r="CX261" i="41" s="1"/>
  <c r="CW260" i="41"/>
  <c r="CX260" i="41" s="1"/>
  <c r="CW259" i="41"/>
  <c r="CX259" i="41" s="1"/>
  <c r="CW258" i="41"/>
  <c r="CX258" i="41" s="1"/>
  <c r="CW257" i="41"/>
  <c r="CX257" i="41" s="1"/>
  <c r="CW256" i="41"/>
  <c r="CX256" i="41" s="1"/>
  <c r="CW255" i="41"/>
  <c r="CX255" i="41" s="1"/>
  <c r="CW254" i="41"/>
  <c r="CX254" i="41" s="1"/>
  <c r="CW253" i="41"/>
  <c r="CX253" i="41" s="1"/>
  <c r="CW252" i="41"/>
  <c r="CX252" i="41" s="1"/>
  <c r="CW251" i="41"/>
  <c r="CX251" i="41" s="1"/>
  <c r="CW250" i="41"/>
  <c r="CX250" i="41" s="1"/>
  <c r="CW249" i="41"/>
  <c r="CX249" i="41" s="1"/>
  <c r="CW248" i="41"/>
  <c r="CX248" i="41" s="1"/>
  <c r="CW247" i="41"/>
  <c r="CX247" i="41" s="1"/>
  <c r="CW246" i="41"/>
  <c r="CX246" i="41"/>
  <c r="CW245" i="41"/>
  <c r="CX245" i="41" s="1"/>
  <c r="CW244" i="41"/>
  <c r="CX244" i="41" s="1"/>
  <c r="CW243" i="41"/>
  <c r="CX243" i="41" s="1"/>
  <c r="CW242" i="41"/>
  <c r="CX242" i="41" s="1"/>
  <c r="CW241" i="41"/>
  <c r="CX241" i="41" s="1"/>
  <c r="CW240" i="41"/>
  <c r="CX240" i="41" s="1"/>
  <c r="CW239" i="41"/>
  <c r="CX239" i="41" s="1"/>
  <c r="CW238" i="41"/>
  <c r="CX238" i="41" s="1"/>
  <c r="CW237" i="41"/>
  <c r="CX237" i="41" s="1"/>
  <c r="CW236" i="41"/>
  <c r="CX236" i="41" s="1"/>
  <c r="CW235" i="41"/>
  <c r="CX235" i="41" s="1"/>
  <c r="CW234" i="41"/>
  <c r="CX234" i="41" s="1"/>
  <c r="CW233" i="41"/>
  <c r="CX233" i="41" s="1"/>
  <c r="CW232" i="41"/>
  <c r="CX232" i="41" s="1"/>
  <c r="CW231" i="41"/>
  <c r="CX231" i="41" s="1"/>
  <c r="CW230" i="41"/>
  <c r="CX230" i="41" s="1"/>
  <c r="CW229" i="41"/>
  <c r="CX229" i="41" s="1"/>
  <c r="CW228" i="41"/>
  <c r="CX228" i="41" s="1"/>
  <c r="CW227" i="41"/>
  <c r="CX227" i="41" s="1"/>
  <c r="CW226" i="41"/>
  <c r="CX226" i="41" s="1"/>
  <c r="CW225" i="41"/>
  <c r="CX225" i="41" s="1"/>
  <c r="CW224" i="41"/>
  <c r="CX224" i="41" s="1"/>
  <c r="CW223" i="41"/>
  <c r="CX223" i="41" s="1"/>
  <c r="CW222" i="41"/>
  <c r="CX222" i="41" s="1"/>
  <c r="CW221" i="41"/>
  <c r="CX221" i="41" s="1"/>
  <c r="CW220" i="41"/>
  <c r="CX220" i="41" s="1"/>
  <c r="CW219" i="41"/>
  <c r="CX219" i="41" s="1"/>
  <c r="CW218" i="41"/>
  <c r="CX218" i="41" s="1"/>
  <c r="CW217" i="41"/>
  <c r="CX217" i="41" s="1"/>
  <c r="CW216" i="41"/>
  <c r="CX216" i="41" s="1"/>
  <c r="CW215" i="41"/>
  <c r="CX215" i="41" s="1"/>
  <c r="CW214" i="41"/>
  <c r="CX214" i="41" s="1"/>
  <c r="CW213" i="41"/>
  <c r="CX213" i="41" s="1"/>
  <c r="CW212" i="41"/>
  <c r="CX212" i="41" s="1"/>
  <c r="CW211" i="41"/>
  <c r="CX211" i="41" s="1"/>
  <c r="CW210" i="41"/>
  <c r="CX210" i="41"/>
  <c r="CW209" i="41"/>
  <c r="CX209" i="41" s="1"/>
  <c r="CW208" i="41"/>
  <c r="CX208" i="41" s="1"/>
  <c r="CW207" i="41"/>
  <c r="CX207" i="41" s="1"/>
  <c r="CW206" i="41"/>
  <c r="CX206" i="41" s="1"/>
  <c r="CW205" i="41"/>
  <c r="CX205" i="41" s="1"/>
  <c r="CW204" i="41"/>
  <c r="CX204" i="41" s="1"/>
  <c r="CW203" i="41"/>
  <c r="CX203" i="41" s="1"/>
  <c r="CW202" i="41"/>
  <c r="CX202" i="41"/>
  <c r="CW201" i="41"/>
  <c r="CX201" i="41" s="1"/>
  <c r="CW200" i="41"/>
  <c r="CX200" i="41" s="1"/>
  <c r="CW199" i="41"/>
  <c r="CX199" i="41" s="1"/>
  <c r="CW198" i="41"/>
  <c r="CX198" i="41" s="1"/>
  <c r="CW197" i="41"/>
  <c r="CX197" i="41"/>
  <c r="CW196" i="41"/>
  <c r="CX196" i="41" s="1"/>
  <c r="CW195" i="41"/>
  <c r="CX195" i="41" s="1"/>
  <c r="CW194" i="41"/>
  <c r="CX194" i="41" s="1"/>
  <c r="CW193" i="41"/>
  <c r="CX193" i="41" s="1"/>
  <c r="CW192" i="41"/>
  <c r="CX192" i="41" s="1"/>
  <c r="CW191" i="41"/>
  <c r="CX191" i="41" s="1"/>
  <c r="CW190" i="41"/>
  <c r="CX190" i="41" s="1"/>
  <c r="CW189" i="41"/>
  <c r="CX189" i="41" s="1"/>
  <c r="CW188" i="41"/>
  <c r="CX188" i="41" s="1"/>
  <c r="CW187" i="41"/>
  <c r="CX187" i="41" s="1"/>
  <c r="CW186" i="41"/>
  <c r="CX186" i="41"/>
  <c r="CW185" i="41"/>
  <c r="CX185" i="41" s="1"/>
  <c r="CW184" i="41"/>
  <c r="CX184" i="41" s="1"/>
  <c r="CW183" i="41"/>
  <c r="CX183" i="41" s="1"/>
  <c r="CW182" i="41"/>
  <c r="CX182" i="41" s="1"/>
  <c r="CW181" i="41"/>
  <c r="CX181" i="41" s="1"/>
  <c r="CW180" i="41"/>
  <c r="CX180" i="41" s="1"/>
  <c r="CW179" i="41"/>
  <c r="CX179" i="41" s="1"/>
  <c r="CW178" i="41"/>
  <c r="CX178" i="41"/>
  <c r="CW177" i="41"/>
  <c r="CX177" i="41" s="1"/>
  <c r="CW176" i="41"/>
  <c r="CX176" i="41" s="1"/>
  <c r="CW175" i="41"/>
  <c r="CX175" i="41" s="1"/>
  <c r="CW174" i="41"/>
  <c r="CX174" i="41" s="1"/>
  <c r="CW173" i="41"/>
  <c r="CX173" i="41"/>
  <c r="CW172" i="41"/>
  <c r="CX172" i="41" s="1"/>
  <c r="CW171" i="41"/>
  <c r="CX171" i="41" s="1"/>
  <c r="CW170" i="41"/>
  <c r="CX170" i="41" s="1"/>
  <c r="CW169" i="41"/>
  <c r="CX169" i="41" s="1"/>
  <c r="CW168" i="41"/>
  <c r="CX168" i="41" s="1"/>
  <c r="CW167" i="41"/>
  <c r="CX167" i="41" s="1"/>
  <c r="CW166" i="41"/>
  <c r="CX166" i="41" s="1"/>
  <c r="CW165" i="41"/>
  <c r="CX165" i="41"/>
  <c r="CW164" i="41"/>
  <c r="CX164" i="41" s="1"/>
  <c r="CW163" i="41"/>
  <c r="CX163" i="41" s="1"/>
  <c r="CW162" i="41"/>
  <c r="CX162" i="41" s="1"/>
  <c r="CW161" i="41"/>
  <c r="CX161" i="41" s="1"/>
  <c r="CW160" i="41"/>
  <c r="CX160" i="41" s="1"/>
  <c r="CW159" i="41"/>
  <c r="CX159" i="41" s="1"/>
  <c r="CW158" i="41"/>
  <c r="CX158" i="41" s="1"/>
  <c r="CW157" i="41"/>
  <c r="CX157" i="41" s="1"/>
  <c r="CW156" i="41"/>
  <c r="CX156" i="41" s="1"/>
  <c r="CW155" i="41"/>
  <c r="CX155" i="41" s="1"/>
  <c r="CW154" i="41"/>
  <c r="CX154" i="41" s="1"/>
  <c r="CW153" i="41"/>
  <c r="CX153" i="41" s="1"/>
  <c r="CW152" i="41"/>
  <c r="CX152" i="41" s="1"/>
  <c r="CW151" i="41"/>
  <c r="CX151" i="41" s="1"/>
  <c r="CW150" i="41"/>
  <c r="CX150" i="41" s="1"/>
  <c r="CW149" i="41"/>
  <c r="CX149" i="41" s="1"/>
  <c r="CW148" i="41"/>
  <c r="CX148" i="41" s="1"/>
  <c r="CW147" i="41"/>
  <c r="CX147" i="41" s="1"/>
  <c r="CW146" i="41"/>
  <c r="CX146" i="41" s="1"/>
  <c r="CW145" i="41"/>
  <c r="CX145" i="41" s="1"/>
  <c r="CW144" i="41"/>
  <c r="CX144" i="41" s="1"/>
  <c r="CW143" i="41"/>
  <c r="CX143" i="41" s="1"/>
  <c r="CW142" i="41"/>
  <c r="CX142" i="41" s="1"/>
  <c r="CW141" i="41"/>
  <c r="CX141" i="41" s="1"/>
  <c r="CW140" i="41"/>
  <c r="CX140" i="41" s="1"/>
  <c r="CW139" i="41"/>
  <c r="CX139" i="41" s="1"/>
  <c r="CW138" i="41"/>
  <c r="CX138" i="41" s="1"/>
  <c r="CW137" i="41"/>
  <c r="CX137" i="41"/>
  <c r="CW136" i="41"/>
  <c r="CX136" i="41" s="1"/>
  <c r="CW135" i="41"/>
  <c r="CX135" i="41" s="1"/>
  <c r="CW134" i="41"/>
  <c r="CX134" i="41"/>
  <c r="CW133" i="41"/>
  <c r="CX133" i="41" s="1"/>
  <c r="CW132" i="41"/>
  <c r="CX132" i="41" s="1"/>
  <c r="CW131" i="41"/>
  <c r="CX131" i="41" s="1"/>
  <c r="CW130" i="41"/>
  <c r="CX130" i="41" s="1"/>
  <c r="CW129" i="41"/>
  <c r="CX129" i="41" s="1"/>
  <c r="CW128" i="41"/>
  <c r="CX128" i="41" s="1"/>
  <c r="CW127" i="41"/>
  <c r="CX127" i="41" s="1"/>
  <c r="CW126" i="41"/>
  <c r="CX126" i="41" s="1"/>
  <c r="CW125" i="41"/>
  <c r="CX125" i="41" s="1"/>
  <c r="CW124" i="41"/>
  <c r="CX124" i="41" s="1"/>
  <c r="CW123" i="41"/>
  <c r="CX123" i="41" s="1"/>
  <c r="CW122" i="41"/>
  <c r="CX122" i="41" s="1"/>
  <c r="CW121" i="41"/>
  <c r="CX121" i="41" s="1"/>
  <c r="CW120" i="41"/>
  <c r="CX120" i="41" s="1"/>
  <c r="CW119" i="41"/>
  <c r="CX119" i="41" s="1"/>
  <c r="CW118" i="41"/>
  <c r="CX118" i="41" s="1"/>
  <c r="CW117" i="41"/>
  <c r="CX117" i="41" s="1"/>
  <c r="CW116" i="41"/>
  <c r="CX116" i="41" s="1"/>
  <c r="CW115" i="41"/>
  <c r="CX115" i="41" s="1"/>
  <c r="CW114" i="41"/>
  <c r="CX114" i="41" s="1"/>
  <c r="CW113" i="41"/>
  <c r="CX113" i="41" s="1"/>
  <c r="CW112" i="41"/>
  <c r="CX112" i="41" s="1"/>
  <c r="CW111" i="41"/>
  <c r="CX111" i="41" s="1"/>
  <c r="CW110" i="41"/>
  <c r="CX110" i="41" s="1"/>
  <c r="CW109" i="41"/>
  <c r="CX109" i="41" s="1"/>
  <c r="CW108" i="41"/>
  <c r="CX108" i="41" s="1"/>
  <c r="CW107" i="41"/>
  <c r="CX107" i="41" s="1"/>
  <c r="CW106" i="41"/>
  <c r="CX106" i="41" s="1"/>
  <c r="CW105" i="41"/>
  <c r="CX105" i="41" s="1"/>
  <c r="CW104" i="41"/>
  <c r="CX104" i="41" s="1"/>
  <c r="CW103" i="41"/>
  <c r="CX103" i="41" s="1"/>
  <c r="CW102" i="41"/>
  <c r="CX102" i="41" s="1"/>
  <c r="CW101" i="41"/>
  <c r="CX101" i="41" s="1"/>
  <c r="CW100" i="41"/>
  <c r="CX100" i="41" s="1"/>
  <c r="CW99" i="41"/>
  <c r="CX99" i="41" s="1"/>
  <c r="CW98" i="41"/>
  <c r="CX98" i="41" s="1"/>
  <c r="CW97" i="41"/>
  <c r="CX97" i="41" s="1"/>
  <c r="CW96" i="41"/>
  <c r="CX96" i="41" s="1"/>
  <c r="CW95" i="41"/>
  <c r="CX95" i="41" s="1"/>
  <c r="CW94" i="41"/>
  <c r="CX94" i="41" s="1"/>
  <c r="CW93" i="41"/>
  <c r="CX93" i="41" s="1"/>
  <c r="CW92" i="41"/>
  <c r="CX92" i="41" s="1"/>
  <c r="CW91" i="41"/>
  <c r="CX91" i="41" s="1"/>
  <c r="CW90" i="41"/>
  <c r="CX90" i="41" s="1"/>
  <c r="CW89" i="41"/>
  <c r="CX89" i="41" s="1"/>
  <c r="CW88" i="41"/>
  <c r="CX88" i="41" s="1"/>
  <c r="CW87" i="41"/>
  <c r="CX87" i="41" s="1"/>
  <c r="CW86" i="41"/>
  <c r="CX86" i="41" s="1"/>
  <c r="CW85" i="41"/>
  <c r="CX85" i="41" s="1"/>
  <c r="CW84" i="41"/>
  <c r="CX84" i="41" s="1"/>
  <c r="CW83" i="41"/>
  <c r="CX83" i="41"/>
  <c r="CW82" i="41"/>
  <c r="CX82" i="41"/>
  <c r="CW81" i="41"/>
  <c r="CX81" i="41"/>
  <c r="CW80" i="41"/>
  <c r="CX80" i="41" s="1"/>
  <c r="CW79" i="41"/>
  <c r="CX79" i="41" s="1"/>
  <c r="CW78" i="41"/>
  <c r="CX78" i="41"/>
  <c r="CW77" i="41"/>
  <c r="CX77" i="41" s="1"/>
  <c r="CW76" i="41"/>
  <c r="CX76" i="41" s="1"/>
  <c r="CW75" i="41"/>
  <c r="CX75" i="41" s="1"/>
  <c r="CW74" i="41"/>
  <c r="CX74" i="41" s="1"/>
  <c r="CW73" i="41"/>
  <c r="CX73" i="41" s="1"/>
  <c r="CW72" i="41"/>
  <c r="CX72" i="41" s="1"/>
  <c r="CW71" i="41"/>
  <c r="CX71" i="41" s="1"/>
  <c r="CW70" i="41"/>
  <c r="CX70" i="41" s="1"/>
  <c r="CW69" i="41"/>
  <c r="CX69" i="41" s="1"/>
  <c r="CW68" i="41"/>
  <c r="CX68" i="41" s="1"/>
  <c r="CW67" i="41"/>
  <c r="CX67" i="41" s="1"/>
  <c r="CW66" i="41"/>
  <c r="CX66" i="41" s="1"/>
  <c r="CW65" i="41"/>
  <c r="CX65" i="41" s="1"/>
  <c r="CW64" i="41"/>
  <c r="CX64" i="41" s="1"/>
  <c r="CW63" i="41"/>
  <c r="CX63" i="41" s="1"/>
  <c r="CW62" i="41"/>
  <c r="CX62" i="41" s="1"/>
  <c r="CW61" i="41"/>
  <c r="CX61" i="41" s="1"/>
  <c r="CW60" i="41"/>
  <c r="CX60" i="41" s="1"/>
  <c r="CW59" i="41"/>
  <c r="CX59" i="41" s="1"/>
  <c r="CW58" i="41"/>
  <c r="CX58" i="41" s="1"/>
  <c r="CW57" i="41"/>
  <c r="CX57" i="41" s="1"/>
  <c r="CW56" i="41"/>
  <c r="CX56" i="41" s="1"/>
  <c r="CW55" i="41"/>
  <c r="CX55" i="41"/>
  <c r="CW54" i="41"/>
  <c r="CX54" i="41" s="1"/>
  <c r="CW53" i="41"/>
  <c r="CX53" i="41" s="1"/>
  <c r="CW52" i="41"/>
  <c r="CX52" i="41" s="1"/>
  <c r="CW51" i="41"/>
  <c r="CX51" i="41" s="1"/>
  <c r="CW50" i="41"/>
  <c r="CX50" i="41" s="1"/>
  <c r="CW49" i="41"/>
  <c r="CX49" i="41" s="1"/>
  <c r="CW48" i="41"/>
  <c r="CX48" i="41" s="1"/>
  <c r="CW47" i="41"/>
  <c r="CX47" i="41" s="1"/>
  <c r="CW46" i="41"/>
  <c r="CX46" i="41" s="1"/>
  <c r="CW45" i="41"/>
  <c r="CX45" i="41" s="1"/>
  <c r="CW44" i="41"/>
  <c r="CX44" i="41" s="1"/>
  <c r="CW43" i="41"/>
  <c r="CX43" i="41" s="1"/>
  <c r="CW42" i="41"/>
  <c r="CX42" i="41" s="1"/>
  <c r="CW41" i="41"/>
  <c r="CX41" i="41" s="1"/>
  <c r="CW40" i="41"/>
  <c r="CX40" i="41" s="1"/>
  <c r="CW39" i="41"/>
  <c r="CX39" i="41" s="1"/>
  <c r="CW38" i="41"/>
  <c r="CX38" i="41" s="1"/>
  <c r="CW37" i="41"/>
  <c r="CX37" i="41" s="1"/>
  <c r="CW36" i="41"/>
  <c r="CX36" i="41" s="1"/>
  <c r="CW35" i="41"/>
  <c r="CX35" i="41"/>
  <c r="CP1034" i="41"/>
  <c r="CQ1034" i="41" s="1"/>
  <c r="CP1033" i="41"/>
  <c r="CQ1033" i="41" s="1"/>
  <c r="CP1032" i="41"/>
  <c r="CQ1032" i="41" s="1"/>
  <c r="CP1031" i="41"/>
  <c r="CQ1031" i="41" s="1"/>
  <c r="CP1030" i="41"/>
  <c r="CQ1030" i="41" s="1"/>
  <c r="CP1029" i="41"/>
  <c r="CQ1029" i="41" s="1"/>
  <c r="CP1028" i="41"/>
  <c r="CQ1028" i="41" s="1"/>
  <c r="CP1027" i="41"/>
  <c r="CQ1027" i="41" s="1"/>
  <c r="CP1026" i="41"/>
  <c r="CQ1026" i="41" s="1"/>
  <c r="CP1025" i="41"/>
  <c r="CQ1025" i="41" s="1"/>
  <c r="CP1024" i="41"/>
  <c r="CQ1024" i="41" s="1"/>
  <c r="CP1023" i="41"/>
  <c r="CQ1023" i="41" s="1"/>
  <c r="CP1022" i="41"/>
  <c r="CQ1022" i="41"/>
  <c r="CP1021" i="41"/>
  <c r="CQ1021" i="41" s="1"/>
  <c r="CP1020" i="41"/>
  <c r="CQ1020" i="41" s="1"/>
  <c r="CP1019" i="41"/>
  <c r="CQ1019" i="41" s="1"/>
  <c r="CP1018" i="41"/>
  <c r="CQ1018" i="41" s="1"/>
  <c r="CP1017" i="41"/>
  <c r="CQ1017" i="41" s="1"/>
  <c r="CP1016" i="41"/>
  <c r="CQ1016" i="41" s="1"/>
  <c r="CP1015" i="41"/>
  <c r="CQ1015" i="41" s="1"/>
  <c r="CP1014" i="41"/>
  <c r="CQ1014" i="41" s="1"/>
  <c r="CP1013" i="41"/>
  <c r="CQ1013" i="41" s="1"/>
  <c r="CP1012" i="41"/>
  <c r="CQ1012" i="41" s="1"/>
  <c r="CP1011" i="41"/>
  <c r="CQ1011" i="41" s="1"/>
  <c r="CP1010" i="41"/>
  <c r="CQ1010" i="41"/>
  <c r="CP1009" i="41"/>
  <c r="CQ1009" i="41" s="1"/>
  <c r="CP1008" i="41"/>
  <c r="CQ1008" i="41" s="1"/>
  <c r="CP1007" i="41"/>
  <c r="CQ1007" i="41" s="1"/>
  <c r="CP1006" i="41"/>
  <c r="CQ1006" i="41" s="1"/>
  <c r="CP1005" i="41"/>
  <c r="CQ1005" i="41" s="1"/>
  <c r="CP1004" i="41"/>
  <c r="CQ1004" i="41" s="1"/>
  <c r="CP1003" i="41"/>
  <c r="CQ1003" i="41" s="1"/>
  <c r="CP1002" i="41"/>
  <c r="CQ1002" i="41" s="1"/>
  <c r="CP1001" i="41"/>
  <c r="CQ1001" i="41" s="1"/>
  <c r="CP1000" i="41"/>
  <c r="CQ1000" i="41" s="1"/>
  <c r="CP999" i="41"/>
  <c r="CQ999" i="41" s="1"/>
  <c r="CP998" i="41"/>
  <c r="CQ998" i="41" s="1"/>
  <c r="CP997" i="41"/>
  <c r="CQ997" i="41" s="1"/>
  <c r="CP996" i="41"/>
  <c r="CQ996" i="41" s="1"/>
  <c r="CP995" i="41"/>
  <c r="CQ995" i="41" s="1"/>
  <c r="CP994" i="41"/>
  <c r="CQ994" i="41" s="1"/>
  <c r="CP993" i="41"/>
  <c r="CQ993" i="41" s="1"/>
  <c r="CP992" i="41"/>
  <c r="CQ992" i="41" s="1"/>
  <c r="CP991" i="41"/>
  <c r="CQ991" i="41" s="1"/>
  <c r="CP990" i="41"/>
  <c r="CQ990" i="41" s="1"/>
  <c r="CP989" i="41"/>
  <c r="CQ989" i="41" s="1"/>
  <c r="CP988" i="41"/>
  <c r="CQ988" i="41" s="1"/>
  <c r="CP987" i="41"/>
  <c r="CQ987" i="41" s="1"/>
  <c r="CP986" i="41"/>
  <c r="CQ986" i="41" s="1"/>
  <c r="CP985" i="41"/>
  <c r="CQ985" i="41" s="1"/>
  <c r="CP984" i="41"/>
  <c r="CQ984" i="41" s="1"/>
  <c r="CP983" i="41"/>
  <c r="CQ983" i="41" s="1"/>
  <c r="CP982" i="41"/>
  <c r="CQ982" i="41" s="1"/>
  <c r="CP981" i="41"/>
  <c r="CQ981" i="41" s="1"/>
  <c r="CP980" i="41"/>
  <c r="CQ980" i="41" s="1"/>
  <c r="CP979" i="41"/>
  <c r="CQ979" i="41" s="1"/>
  <c r="CP978" i="41"/>
  <c r="CQ978" i="41" s="1"/>
  <c r="CP977" i="41"/>
  <c r="CQ977" i="41"/>
  <c r="CP976" i="41"/>
  <c r="CQ976" i="41" s="1"/>
  <c r="CP975" i="41"/>
  <c r="CQ975" i="41" s="1"/>
  <c r="CP974" i="41"/>
  <c r="CQ974" i="41" s="1"/>
  <c r="CP973" i="41"/>
  <c r="CQ973" i="41" s="1"/>
  <c r="CP972" i="41"/>
  <c r="CQ972" i="41" s="1"/>
  <c r="CP971" i="41"/>
  <c r="CQ971" i="41" s="1"/>
  <c r="CP970" i="41"/>
  <c r="CQ970" i="41" s="1"/>
  <c r="CP969" i="41"/>
  <c r="CQ969" i="41" s="1"/>
  <c r="CP968" i="41"/>
  <c r="CQ968" i="41" s="1"/>
  <c r="CP967" i="41"/>
  <c r="CQ967" i="41" s="1"/>
  <c r="CP966" i="41"/>
  <c r="CQ966" i="41" s="1"/>
  <c r="CP965" i="41"/>
  <c r="CQ965" i="41" s="1"/>
  <c r="CP964" i="41"/>
  <c r="CQ964" i="41" s="1"/>
  <c r="CP963" i="41"/>
  <c r="CQ963" i="41" s="1"/>
  <c r="CP962" i="41"/>
  <c r="CQ962" i="41" s="1"/>
  <c r="CP961" i="41"/>
  <c r="CQ961" i="41" s="1"/>
  <c r="CP960" i="41"/>
  <c r="CQ960" i="41" s="1"/>
  <c r="CP959" i="41"/>
  <c r="CQ959" i="41" s="1"/>
  <c r="CP958" i="41"/>
  <c r="CQ958" i="41" s="1"/>
  <c r="CP957" i="41"/>
  <c r="CQ957" i="41" s="1"/>
  <c r="CP956" i="41"/>
  <c r="CQ956" i="41" s="1"/>
  <c r="CP955" i="41"/>
  <c r="CQ955" i="41" s="1"/>
  <c r="CP954" i="41"/>
  <c r="CQ954" i="41" s="1"/>
  <c r="CP953" i="41"/>
  <c r="CQ953" i="41" s="1"/>
  <c r="CP952" i="41"/>
  <c r="CQ952" i="41" s="1"/>
  <c r="CP951" i="41"/>
  <c r="CQ951" i="41" s="1"/>
  <c r="CP950" i="41"/>
  <c r="CQ950" i="41" s="1"/>
  <c r="CP949" i="41"/>
  <c r="CQ949" i="41" s="1"/>
  <c r="CP948" i="41"/>
  <c r="CQ948" i="41" s="1"/>
  <c r="CP947" i="41"/>
  <c r="CQ947" i="41" s="1"/>
  <c r="CP946" i="41"/>
  <c r="CQ946" i="41" s="1"/>
  <c r="CP945" i="41"/>
  <c r="CQ945" i="41" s="1"/>
  <c r="CP944" i="41"/>
  <c r="CQ944" i="41" s="1"/>
  <c r="CP943" i="41"/>
  <c r="CQ943" i="41" s="1"/>
  <c r="CP942" i="41"/>
  <c r="CQ942" i="41" s="1"/>
  <c r="CP941" i="41"/>
  <c r="CQ941" i="41" s="1"/>
  <c r="CP940" i="41"/>
  <c r="CQ940" i="41" s="1"/>
  <c r="CP939" i="41"/>
  <c r="CQ939" i="41" s="1"/>
  <c r="CP938" i="41"/>
  <c r="CQ938" i="41" s="1"/>
  <c r="CP937" i="41"/>
  <c r="CQ937" i="41" s="1"/>
  <c r="CP936" i="41"/>
  <c r="CQ936" i="41" s="1"/>
  <c r="CP935" i="41"/>
  <c r="CQ935" i="41" s="1"/>
  <c r="CP934" i="41"/>
  <c r="CQ934" i="41" s="1"/>
  <c r="CP933" i="41"/>
  <c r="CQ933" i="41" s="1"/>
  <c r="CP932" i="41"/>
  <c r="CQ932" i="41" s="1"/>
  <c r="CP931" i="41"/>
  <c r="CQ931" i="41" s="1"/>
  <c r="CP930" i="41"/>
  <c r="CQ930" i="41" s="1"/>
  <c r="CP929" i="41"/>
  <c r="CQ929" i="41" s="1"/>
  <c r="CP928" i="41"/>
  <c r="CQ928" i="41" s="1"/>
  <c r="CP927" i="41"/>
  <c r="CQ927" i="41" s="1"/>
  <c r="CP926" i="41"/>
  <c r="CQ926" i="41" s="1"/>
  <c r="CP925" i="41"/>
  <c r="CQ925" i="41" s="1"/>
  <c r="CP924" i="41"/>
  <c r="CQ924" i="41" s="1"/>
  <c r="CP923" i="41"/>
  <c r="CQ923" i="41" s="1"/>
  <c r="CP922" i="41"/>
  <c r="CQ922" i="41" s="1"/>
  <c r="CP921" i="41"/>
  <c r="CQ921" i="41" s="1"/>
  <c r="CP920" i="41"/>
  <c r="CQ920" i="41" s="1"/>
  <c r="CP919" i="41"/>
  <c r="CQ919" i="41" s="1"/>
  <c r="CP918" i="41"/>
  <c r="CQ918" i="41" s="1"/>
  <c r="CP917" i="41"/>
  <c r="CQ917" i="41"/>
  <c r="CP916" i="41"/>
  <c r="CQ916" i="41" s="1"/>
  <c r="CP915" i="41"/>
  <c r="CQ915" i="41" s="1"/>
  <c r="CP914" i="41"/>
  <c r="CQ914" i="41" s="1"/>
  <c r="CP913" i="41"/>
  <c r="CQ913" i="41" s="1"/>
  <c r="CP912" i="41"/>
  <c r="CQ912" i="41" s="1"/>
  <c r="CP911" i="41"/>
  <c r="CQ911" i="41" s="1"/>
  <c r="CP910" i="41"/>
  <c r="CQ910" i="41" s="1"/>
  <c r="CP909" i="41"/>
  <c r="CQ909" i="41" s="1"/>
  <c r="CP908" i="41"/>
  <c r="CQ908" i="41" s="1"/>
  <c r="CP907" i="41"/>
  <c r="CQ907" i="41" s="1"/>
  <c r="CP906" i="41"/>
  <c r="CQ906" i="41" s="1"/>
  <c r="CP905" i="41"/>
  <c r="CQ905" i="41" s="1"/>
  <c r="CP904" i="41"/>
  <c r="CQ904" i="41" s="1"/>
  <c r="CP903" i="41"/>
  <c r="CQ903" i="41" s="1"/>
  <c r="CP902" i="41"/>
  <c r="CQ902" i="41"/>
  <c r="CP901" i="41"/>
  <c r="CQ901" i="41" s="1"/>
  <c r="CP900" i="41"/>
  <c r="CQ900" i="41" s="1"/>
  <c r="CP899" i="41"/>
  <c r="CQ899" i="41" s="1"/>
  <c r="CP898" i="41"/>
  <c r="CQ898" i="41" s="1"/>
  <c r="CP897" i="41"/>
  <c r="CQ897" i="41" s="1"/>
  <c r="CP896" i="41"/>
  <c r="CQ896" i="41" s="1"/>
  <c r="CP895" i="41"/>
  <c r="CQ895" i="41"/>
  <c r="CP894" i="41"/>
  <c r="CQ894" i="41" s="1"/>
  <c r="CP893" i="41"/>
  <c r="CQ893" i="41" s="1"/>
  <c r="CP892" i="41"/>
  <c r="CQ892" i="41" s="1"/>
  <c r="CP891" i="41"/>
  <c r="CQ891" i="41" s="1"/>
  <c r="CP890" i="41"/>
  <c r="CQ890" i="41" s="1"/>
  <c r="CP889" i="41"/>
  <c r="CQ889" i="41" s="1"/>
  <c r="CP888" i="41"/>
  <c r="CQ888" i="41" s="1"/>
  <c r="CP887" i="41"/>
  <c r="CQ887" i="41" s="1"/>
  <c r="CP886" i="41"/>
  <c r="CQ886" i="41"/>
  <c r="CP885" i="41"/>
  <c r="CQ885" i="41"/>
  <c r="CP884" i="41"/>
  <c r="CQ884" i="41" s="1"/>
  <c r="CP883" i="41"/>
  <c r="CQ883" i="41" s="1"/>
  <c r="CP882" i="41"/>
  <c r="CQ882" i="41" s="1"/>
  <c r="CP881" i="41"/>
  <c r="CQ881" i="41" s="1"/>
  <c r="CP880" i="41"/>
  <c r="CQ880" i="41" s="1"/>
  <c r="CP879" i="41"/>
  <c r="CQ879" i="41" s="1"/>
  <c r="CP878" i="41"/>
  <c r="CQ878" i="41" s="1"/>
  <c r="CP877" i="41"/>
  <c r="CQ877" i="41" s="1"/>
  <c r="CP876" i="41"/>
  <c r="CQ876" i="41" s="1"/>
  <c r="CP875" i="41"/>
  <c r="CQ875" i="41" s="1"/>
  <c r="CP874" i="41"/>
  <c r="CQ874" i="41"/>
  <c r="CP873" i="41"/>
  <c r="CQ873" i="41" s="1"/>
  <c r="CP872" i="41"/>
  <c r="CQ872" i="41" s="1"/>
  <c r="CP871" i="41"/>
  <c r="CQ871" i="41" s="1"/>
  <c r="CP870" i="41"/>
  <c r="CQ870" i="41" s="1"/>
  <c r="CP869" i="41"/>
  <c r="CQ869" i="41"/>
  <c r="CP868" i="41"/>
  <c r="CQ868" i="41" s="1"/>
  <c r="CP867" i="41"/>
  <c r="CQ867" i="41" s="1"/>
  <c r="CP866" i="41"/>
  <c r="CQ866" i="41"/>
  <c r="CP865" i="41"/>
  <c r="CQ865" i="41" s="1"/>
  <c r="CP864" i="41"/>
  <c r="CQ864" i="41" s="1"/>
  <c r="CP863" i="41"/>
  <c r="CQ863" i="41" s="1"/>
  <c r="CP862" i="41"/>
  <c r="CQ862" i="41" s="1"/>
  <c r="CP861" i="41"/>
  <c r="CQ861" i="41"/>
  <c r="CP860" i="41"/>
  <c r="CQ860" i="41" s="1"/>
  <c r="CP859" i="41"/>
  <c r="CQ859" i="41" s="1"/>
  <c r="CP858" i="41"/>
  <c r="CQ858" i="41" s="1"/>
  <c r="CP857" i="41"/>
  <c r="CQ857" i="41" s="1"/>
  <c r="CP856" i="41"/>
  <c r="CQ856" i="41" s="1"/>
  <c r="CP855" i="41"/>
  <c r="CQ855" i="41" s="1"/>
  <c r="CP854" i="41"/>
  <c r="CQ854" i="41" s="1"/>
  <c r="CP853" i="41"/>
  <c r="CQ853" i="41" s="1"/>
  <c r="CP852" i="41"/>
  <c r="CQ852" i="41" s="1"/>
  <c r="CP851" i="41"/>
  <c r="CQ851" i="41" s="1"/>
  <c r="CP850" i="41"/>
  <c r="CQ850" i="41" s="1"/>
  <c r="CP849" i="41"/>
  <c r="CQ849" i="41" s="1"/>
  <c r="CP848" i="41"/>
  <c r="CQ848" i="41" s="1"/>
  <c r="CP847" i="41"/>
  <c r="CQ847" i="41"/>
  <c r="CP846" i="41"/>
  <c r="CQ846" i="41" s="1"/>
  <c r="CP845" i="41"/>
  <c r="CQ845" i="41" s="1"/>
  <c r="CP844" i="41"/>
  <c r="CQ844" i="41" s="1"/>
  <c r="CP843" i="41"/>
  <c r="CQ843" i="41" s="1"/>
  <c r="CP842" i="41"/>
  <c r="CQ842" i="41" s="1"/>
  <c r="CP841" i="41"/>
  <c r="CQ841" i="41" s="1"/>
  <c r="CP840" i="41"/>
  <c r="CQ840" i="41" s="1"/>
  <c r="CP839" i="41"/>
  <c r="CQ839" i="41" s="1"/>
  <c r="CP838" i="41"/>
  <c r="CQ838" i="41" s="1"/>
  <c r="CP837" i="41"/>
  <c r="CQ837" i="41" s="1"/>
  <c r="CP836" i="41"/>
  <c r="CQ836" i="41" s="1"/>
  <c r="CP835" i="41"/>
  <c r="CQ835" i="41" s="1"/>
  <c r="CP834" i="41"/>
  <c r="CQ834" i="41" s="1"/>
  <c r="CP833" i="41"/>
  <c r="CQ833" i="41" s="1"/>
  <c r="CP832" i="41"/>
  <c r="CQ832" i="41" s="1"/>
  <c r="CP831" i="41"/>
  <c r="CQ831" i="41" s="1"/>
  <c r="CP830" i="41"/>
  <c r="CQ830" i="41" s="1"/>
  <c r="CP829" i="41"/>
  <c r="CQ829" i="41" s="1"/>
  <c r="CP828" i="41"/>
  <c r="CQ828" i="41" s="1"/>
  <c r="CP827" i="41"/>
  <c r="CQ827" i="41" s="1"/>
  <c r="CP826" i="41"/>
  <c r="CQ826" i="41" s="1"/>
  <c r="CP825" i="41"/>
  <c r="CQ825" i="41" s="1"/>
  <c r="CP824" i="41"/>
  <c r="CQ824" i="41" s="1"/>
  <c r="CP823" i="41"/>
  <c r="CQ823" i="41" s="1"/>
  <c r="CP822" i="41"/>
  <c r="CQ822" i="41" s="1"/>
  <c r="CP821" i="41"/>
  <c r="CQ821" i="41" s="1"/>
  <c r="CP820" i="41"/>
  <c r="CQ820" i="41" s="1"/>
  <c r="CP819" i="41"/>
  <c r="CQ819" i="41" s="1"/>
  <c r="CP818" i="41"/>
  <c r="CQ818" i="41" s="1"/>
  <c r="CP817" i="41"/>
  <c r="CQ817" i="41" s="1"/>
  <c r="CP816" i="41"/>
  <c r="CQ816" i="41" s="1"/>
  <c r="CP815" i="41"/>
  <c r="CQ815" i="41" s="1"/>
  <c r="CP814" i="41"/>
  <c r="CQ814" i="41" s="1"/>
  <c r="CP813" i="41"/>
  <c r="CQ813" i="41" s="1"/>
  <c r="CP812" i="41"/>
  <c r="CQ812" i="41" s="1"/>
  <c r="CP811" i="41"/>
  <c r="CQ811" i="41" s="1"/>
  <c r="CP810" i="41"/>
  <c r="CQ810" i="41" s="1"/>
  <c r="CP809" i="41"/>
  <c r="CQ809" i="41" s="1"/>
  <c r="CP808" i="41"/>
  <c r="CQ808" i="41" s="1"/>
  <c r="CP807" i="41"/>
  <c r="CQ807" i="41" s="1"/>
  <c r="CP806" i="41"/>
  <c r="CQ806" i="41" s="1"/>
  <c r="CP805" i="41"/>
  <c r="CQ805" i="41"/>
  <c r="CP804" i="41"/>
  <c r="CQ804" i="41" s="1"/>
  <c r="CP803" i="41"/>
  <c r="CQ803" i="41" s="1"/>
  <c r="CP802" i="41"/>
  <c r="CQ802" i="41" s="1"/>
  <c r="CP801" i="41"/>
  <c r="CQ801" i="41" s="1"/>
  <c r="CP800" i="41"/>
  <c r="CQ800" i="41" s="1"/>
  <c r="CP799" i="41"/>
  <c r="CQ799" i="41" s="1"/>
  <c r="CP798" i="41"/>
  <c r="CQ798" i="41" s="1"/>
  <c r="CP797" i="41"/>
  <c r="CQ797" i="41" s="1"/>
  <c r="CP796" i="41"/>
  <c r="CQ796" i="41" s="1"/>
  <c r="CP795" i="41"/>
  <c r="CQ795" i="41" s="1"/>
  <c r="CP794" i="41"/>
  <c r="CQ794" i="41" s="1"/>
  <c r="CP793" i="41"/>
  <c r="CQ793" i="41" s="1"/>
  <c r="CP792" i="41"/>
  <c r="CQ792" i="41" s="1"/>
  <c r="CP791" i="41"/>
  <c r="CQ791" i="41" s="1"/>
  <c r="CP790" i="41"/>
  <c r="CQ790" i="41" s="1"/>
  <c r="CP789" i="41"/>
  <c r="CQ789" i="41" s="1"/>
  <c r="CP788" i="41"/>
  <c r="CQ788" i="41" s="1"/>
  <c r="CP787" i="41"/>
  <c r="CQ787" i="41" s="1"/>
  <c r="CP786" i="41"/>
  <c r="CQ786" i="41" s="1"/>
  <c r="CP785" i="41"/>
  <c r="CQ785" i="41" s="1"/>
  <c r="CP784" i="41"/>
  <c r="CQ784" i="41" s="1"/>
  <c r="CP783" i="41"/>
  <c r="CQ783" i="41" s="1"/>
  <c r="CP782" i="41"/>
  <c r="CQ782" i="41" s="1"/>
  <c r="CP781" i="41"/>
  <c r="CQ781" i="41" s="1"/>
  <c r="CP780" i="41"/>
  <c r="CQ780" i="41" s="1"/>
  <c r="CP779" i="41"/>
  <c r="CQ779" i="41" s="1"/>
  <c r="CP778" i="41"/>
  <c r="CQ778" i="41" s="1"/>
  <c r="CP777" i="41"/>
  <c r="CQ777" i="41" s="1"/>
  <c r="CP776" i="41"/>
  <c r="CQ776" i="41" s="1"/>
  <c r="CP775" i="41"/>
  <c r="CQ775" i="41" s="1"/>
  <c r="CP774" i="41"/>
  <c r="CQ774" i="41" s="1"/>
  <c r="CP773" i="41"/>
  <c r="CQ773" i="41" s="1"/>
  <c r="CP772" i="41"/>
  <c r="CQ772" i="41" s="1"/>
  <c r="CP771" i="41"/>
  <c r="CQ771" i="41" s="1"/>
  <c r="CP770" i="41"/>
  <c r="CQ770" i="41" s="1"/>
  <c r="CP769" i="41"/>
  <c r="CQ769" i="41" s="1"/>
  <c r="CP768" i="41"/>
  <c r="CQ768" i="41" s="1"/>
  <c r="CP767" i="41"/>
  <c r="CQ767" i="41" s="1"/>
  <c r="CP766" i="41"/>
  <c r="CQ766" i="41"/>
  <c r="CP765" i="41"/>
  <c r="CQ765" i="41" s="1"/>
  <c r="CP764" i="41"/>
  <c r="CQ764" i="41" s="1"/>
  <c r="CP763" i="41"/>
  <c r="CQ763" i="41" s="1"/>
  <c r="CP762" i="41"/>
  <c r="CQ762" i="41" s="1"/>
  <c r="CP761" i="41"/>
  <c r="CQ761" i="41" s="1"/>
  <c r="CP760" i="41"/>
  <c r="CQ760" i="41" s="1"/>
  <c r="CP759" i="41"/>
  <c r="CQ759" i="41" s="1"/>
  <c r="CP758" i="41"/>
  <c r="CQ758" i="41"/>
  <c r="CP757" i="41"/>
  <c r="CQ757" i="41" s="1"/>
  <c r="CP756" i="41"/>
  <c r="CQ756" i="41" s="1"/>
  <c r="CP755" i="41"/>
  <c r="CQ755" i="41" s="1"/>
  <c r="CP754" i="41"/>
  <c r="CQ754" i="41" s="1"/>
  <c r="CP753" i="41"/>
  <c r="CQ753" i="41" s="1"/>
  <c r="CP752" i="41"/>
  <c r="CQ752" i="41" s="1"/>
  <c r="CP751" i="41"/>
  <c r="CQ751" i="41" s="1"/>
  <c r="CP750" i="41"/>
  <c r="CQ750" i="41" s="1"/>
  <c r="CP749" i="41"/>
  <c r="CQ749" i="41" s="1"/>
  <c r="CP748" i="41"/>
  <c r="CQ748" i="41" s="1"/>
  <c r="CP747" i="41"/>
  <c r="CQ747" i="41" s="1"/>
  <c r="CP746" i="41"/>
  <c r="CQ746" i="41" s="1"/>
  <c r="CP745" i="41"/>
  <c r="CQ745" i="41" s="1"/>
  <c r="CP744" i="41"/>
  <c r="CQ744" i="41" s="1"/>
  <c r="CP743" i="41"/>
  <c r="CQ743" i="41" s="1"/>
  <c r="CP742" i="41"/>
  <c r="CQ742" i="41"/>
  <c r="CP741" i="41"/>
  <c r="CQ741" i="41" s="1"/>
  <c r="CP740" i="41"/>
  <c r="CQ740" i="41" s="1"/>
  <c r="CP739" i="41"/>
  <c r="CQ739" i="41" s="1"/>
  <c r="CP738" i="41"/>
  <c r="CQ738" i="41" s="1"/>
  <c r="CP737" i="41"/>
  <c r="CQ737" i="41" s="1"/>
  <c r="CP736" i="41"/>
  <c r="CQ736" i="41" s="1"/>
  <c r="CP735" i="41"/>
  <c r="CQ735" i="41" s="1"/>
  <c r="CP734" i="41"/>
  <c r="CQ734" i="41" s="1"/>
  <c r="CP733" i="41"/>
  <c r="CQ733" i="41" s="1"/>
  <c r="CP732" i="41"/>
  <c r="CQ732" i="41" s="1"/>
  <c r="CP731" i="41"/>
  <c r="CQ731" i="41" s="1"/>
  <c r="CP730" i="41"/>
  <c r="CQ730" i="41" s="1"/>
  <c r="CP729" i="41"/>
  <c r="CQ729" i="41" s="1"/>
  <c r="CP728" i="41"/>
  <c r="CQ728" i="41" s="1"/>
  <c r="CP727" i="41"/>
  <c r="CQ727" i="41" s="1"/>
  <c r="CP726" i="41"/>
  <c r="CQ726" i="41"/>
  <c r="CP725" i="41"/>
  <c r="CQ725" i="41" s="1"/>
  <c r="CP724" i="41"/>
  <c r="CQ724" i="41" s="1"/>
  <c r="CP723" i="41"/>
  <c r="CQ723" i="41" s="1"/>
  <c r="CP722" i="41"/>
  <c r="CQ722" i="41" s="1"/>
  <c r="CP721" i="41"/>
  <c r="CQ721" i="41" s="1"/>
  <c r="CP720" i="41"/>
  <c r="CQ720" i="41" s="1"/>
  <c r="CP719" i="41"/>
  <c r="CQ719" i="41"/>
  <c r="CP718" i="41"/>
  <c r="CQ718" i="41" s="1"/>
  <c r="CP717" i="41"/>
  <c r="CQ717" i="41" s="1"/>
  <c r="CP716" i="41"/>
  <c r="CQ716" i="41" s="1"/>
  <c r="CP715" i="41"/>
  <c r="CQ715" i="41" s="1"/>
  <c r="CP714" i="41"/>
  <c r="CQ714" i="41" s="1"/>
  <c r="CP713" i="41"/>
  <c r="CQ713" i="41" s="1"/>
  <c r="CP712" i="41"/>
  <c r="CQ712" i="41" s="1"/>
  <c r="CP711" i="41"/>
  <c r="CQ711" i="41" s="1"/>
  <c r="CP710" i="41"/>
  <c r="CQ710" i="41" s="1"/>
  <c r="CP709" i="41"/>
  <c r="CQ709" i="41" s="1"/>
  <c r="CP708" i="41"/>
  <c r="CQ708" i="41" s="1"/>
  <c r="CP707" i="41"/>
  <c r="CQ707" i="41" s="1"/>
  <c r="CP706" i="41"/>
  <c r="CQ706" i="41" s="1"/>
  <c r="CP705" i="41"/>
  <c r="CQ705" i="41" s="1"/>
  <c r="CP704" i="41"/>
  <c r="CQ704" i="41" s="1"/>
  <c r="CP703" i="41"/>
  <c r="CQ703" i="41" s="1"/>
  <c r="CP702" i="41"/>
  <c r="CQ702" i="41" s="1"/>
  <c r="CP701" i="41"/>
  <c r="CQ701" i="41" s="1"/>
  <c r="CP700" i="41"/>
  <c r="CQ700" i="41" s="1"/>
  <c r="CQ699" i="41"/>
  <c r="CP699" i="41"/>
  <c r="CP698" i="41"/>
  <c r="CQ698" i="41" s="1"/>
  <c r="CP697" i="41"/>
  <c r="CQ697" i="41" s="1"/>
  <c r="CP696" i="41"/>
  <c r="CQ696" i="41" s="1"/>
  <c r="CP695" i="41"/>
  <c r="CQ695" i="41" s="1"/>
  <c r="CP694" i="41"/>
  <c r="CQ694" i="41" s="1"/>
  <c r="CP693" i="41"/>
  <c r="CQ693" i="41" s="1"/>
  <c r="CP692" i="41"/>
  <c r="CQ692" i="41" s="1"/>
  <c r="CP691" i="41"/>
  <c r="CQ691" i="41" s="1"/>
  <c r="CP690" i="41"/>
  <c r="CQ690" i="41"/>
  <c r="CP689" i="41"/>
  <c r="CQ689" i="41" s="1"/>
  <c r="CP688" i="41"/>
  <c r="CQ688" i="41" s="1"/>
  <c r="CP687" i="41"/>
  <c r="CQ687" i="41" s="1"/>
  <c r="CP686" i="41"/>
  <c r="CQ686" i="41" s="1"/>
  <c r="CP685" i="41"/>
  <c r="CQ685" i="41" s="1"/>
  <c r="CP684" i="41"/>
  <c r="CQ684" i="41" s="1"/>
  <c r="CP683" i="41"/>
  <c r="CQ683" i="41" s="1"/>
  <c r="CP682" i="41"/>
  <c r="CQ682" i="41" s="1"/>
  <c r="CP681" i="41"/>
  <c r="CQ681" i="41" s="1"/>
  <c r="CP680" i="41"/>
  <c r="CQ680" i="41" s="1"/>
  <c r="CP679" i="41"/>
  <c r="CQ679" i="41"/>
  <c r="CP678" i="41"/>
  <c r="CQ678" i="41" s="1"/>
  <c r="CP677" i="41"/>
  <c r="CQ677" i="41" s="1"/>
  <c r="CP676" i="41"/>
  <c r="CQ676" i="41" s="1"/>
  <c r="CP675" i="41"/>
  <c r="CQ675" i="41" s="1"/>
  <c r="CP674" i="41"/>
  <c r="CQ674" i="41" s="1"/>
  <c r="CP673" i="41"/>
  <c r="CQ673" i="41" s="1"/>
  <c r="CP672" i="41"/>
  <c r="CQ672" i="41" s="1"/>
  <c r="CP671" i="41"/>
  <c r="CQ671" i="41" s="1"/>
  <c r="CP670" i="41"/>
  <c r="CQ670" i="41" s="1"/>
  <c r="CP669" i="41"/>
  <c r="CQ669" i="41" s="1"/>
  <c r="CP668" i="41"/>
  <c r="CQ668" i="41" s="1"/>
  <c r="CP667" i="41"/>
  <c r="CQ667" i="41" s="1"/>
  <c r="CP666" i="41"/>
  <c r="CQ666" i="41" s="1"/>
  <c r="CP665" i="41"/>
  <c r="CQ665" i="41"/>
  <c r="CP664" i="41"/>
  <c r="CQ664" i="41" s="1"/>
  <c r="CP663" i="41"/>
  <c r="CQ663" i="41" s="1"/>
  <c r="CP662" i="41"/>
  <c r="CQ662" i="41" s="1"/>
  <c r="CP661" i="41"/>
  <c r="CQ661" i="41" s="1"/>
  <c r="CP660" i="41"/>
  <c r="CQ660" i="41" s="1"/>
  <c r="CP659" i="41"/>
  <c r="CQ659" i="41" s="1"/>
  <c r="CP658" i="41"/>
  <c r="CQ658" i="41" s="1"/>
  <c r="CP657" i="41"/>
  <c r="CQ657" i="41"/>
  <c r="CP656" i="41"/>
  <c r="CQ656" i="41" s="1"/>
  <c r="CP655" i="41"/>
  <c r="CQ655" i="41" s="1"/>
  <c r="CP654" i="41"/>
  <c r="CQ654" i="41" s="1"/>
  <c r="CP653" i="41"/>
  <c r="CQ653" i="41" s="1"/>
  <c r="CP652" i="41"/>
  <c r="CQ652" i="41" s="1"/>
  <c r="CP651" i="41"/>
  <c r="CQ651" i="41" s="1"/>
  <c r="CP650" i="41"/>
  <c r="CQ650" i="41"/>
  <c r="CP649" i="41"/>
  <c r="CQ649" i="41"/>
  <c r="CP648" i="41"/>
  <c r="CQ648" i="41" s="1"/>
  <c r="CP647" i="41"/>
  <c r="CQ647" i="41" s="1"/>
  <c r="CP646" i="41"/>
  <c r="CQ646" i="41" s="1"/>
  <c r="CP645" i="41"/>
  <c r="CQ645" i="41"/>
  <c r="CP644" i="41"/>
  <c r="CQ644" i="41" s="1"/>
  <c r="CP643" i="41"/>
  <c r="CQ643" i="41" s="1"/>
  <c r="CP642" i="41"/>
  <c r="CQ642" i="41" s="1"/>
  <c r="CP641" i="41"/>
  <c r="CQ641" i="41" s="1"/>
  <c r="CP640" i="41"/>
  <c r="CQ640" i="41" s="1"/>
  <c r="CP639" i="41"/>
  <c r="CQ639" i="41" s="1"/>
  <c r="CP638" i="41"/>
  <c r="CQ638" i="41" s="1"/>
  <c r="CP637" i="41"/>
  <c r="CQ637" i="41" s="1"/>
  <c r="CP636" i="41"/>
  <c r="CQ636" i="41" s="1"/>
  <c r="CP635" i="41"/>
  <c r="CQ635" i="41" s="1"/>
  <c r="CP634" i="41"/>
  <c r="CQ634" i="41" s="1"/>
  <c r="CP633" i="41"/>
  <c r="CQ633" i="41" s="1"/>
  <c r="CP632" i="41"/>
  <c r="CQ632" i="41" s="1"/>
  <c r="CP631" i="41"/>
  <c r="CQ631" i="41" s="1"/>
  <c r="CP630" i="41"/>
  <c r="CQ630" i="41" s="1"/>
  <c r="CP629" i="41"/>
  <c r="CQ629" i="41" s="1"/>
  <c r="CP628" i="41"/>
  <c r="CQ628" i="41" s="1"/>
  <c r="CP627" i="41"/>
  <c r="CQ627" i="41" s="1"/>
  <c r="CP626" i="41"/>
  <c r="CQ626" i="41" s="1"/>
  <c r="CP625" i="41"/>
  <c r="CQ625" i="41" s="1"/>
  <c r="CP624" i="41"/>
  <c r="CQ624" i="41" s="1"/>
  <c r="CP623" i="41"/>
  <c r="CQ623" i="41"/>
  <c r="CP622" i="41"/>
  <c r="CQ622" i="41" s="1"/>
  <c r="CP621" i="41"/>
  <c r="CQ621" i="41" s="1"/>
  <c r="CP620" i="41"/>
  <c r="CQ620" i="41" s="1"/>
  <c r="CP619" i="41"/>
  <c r="CQ619" i="41" s="1"/>
  <c r="CP618" i="41"/>
  <c r="CQ618" i="41" s="1"/>
  <c r="CP617" i="41"/>
  <c r="CQ617" i="41"/>
  <c r="CP616" i="41"/>
  <c r="CQ616" i="41" s="1"/>
  <c r="CP615" i="41"/>
  <c r="CQ615" i="41" s="1"/>
  <c r="CP614" i="41"/>
  <c r="CQ614" i="41" s="1"/>
  <c r="CP613" i="41"/>
  <c r="CQ613" i="41" s="1"/>
  <c r="CP612" i="41"/>
  <c r="CQ612" i="41" s="1"/>
  <c r="CP611" i="41"/>
  <c r="CQ611" i="41" s="1"/>
  <c r="CP610" i="41"/>
  <c r="CQ610" i="41"/>
  <c r="CP609" i="41"/>
  <c r="CQ609" i="41" s="1"/>
  <c r="CP608" i="41"/>
  <c r="CQ608" i="41" s="1"/>
  <c r="CP607" i="41"/>
  <c r="CQ607" i="41" s="1"/>
  <c r="CP606" i="41"/>
  <c r="CQ606" i="41" s="1"/>
  <c r="CP605" i="41"/>
  <c r="CQ605" i="41" s="1"/>
  <c r="CP604" i="41"/>
  <c r="CQ604" i="41" s="1"/>
  <c r="CP603" i="41"/>
  <c r="CQ603" i="41" s="1"/>
  <c r="CP602" i="41"/>
  <c r="CQ602" i="41" s="1"/>
  <c r="CP601" i="41"/>
  <c r="CQ601" i="41" s="1"/>
  <c r="CP600" i="41"/>
  <c r="CQ600" i="41" s="1"/>
  <c r="CP599" i="41"/>
  <c r="CQ599" i="41" s="1"/>
  <c r="CP598" i="41"/>
  <c r="CQ598" i="41"/>
  <c r="CP597" i="41"/>
  <c r="CQ597" i="41"/>
  <c r="CP596" i="41"/>
  <c r="CQ596" i="41" s="1"/>
  <c r="CP595" i="41"/>
  <c r="CQ595" i="41" s="1"/>
  <c r="CP594" i="41"/>
  <c r="CQ594" i="41" s="1"/>
  <c r="CP593" i="41"/>
  <c r="CQ593" i="41" s="1"/>
  <c r="CP592" i="41"/>
  <c r="CQ592" i="41" s="1"/>
  <c r="CP591" i="41"/>
  <c r="CQ591" i="41" s="1"/>
  <c r="CP590" i="41"/>
  <c r="CQ590" i="41" s="1"/>
  <c r="CP589" i="41"/>
  <c r="CQ589" i="41" s="1"/>
  <c r="CP588" i="41"/>
  <c r="CQ588" i="41" s="1"/>
  <c r="CP587" i="41"/>
  <c r="CQ587" i="41" s="1"/>
  <c r="CP586" i="41"/>
  <c r="CQ586" i="41" s="1"/>
  <c r="CP585" i="41"/>
  <c r="CQ585" i="41" s="1"/>
  <c r="CP584" i="41"/>
  <c r="CQ584" i="41" s="1"/>
  <c r="CP583" i="41"/>
  <c r="CQ583" i="41" s="1"/>
  <c r="CP582" i="41"/>
  <c r="CQ582" i="41" s="1"/>
  <c r="CP581" i="41"/>
  <c r="CQ581" i="41" s="1"/>
  <c r="CP580" i="41"/>
  <c r="CQ580" i="41" s="1"/>
  <c r="CP579" i="41"/>
  <c r="CQ579" i="41" s="1"/>
  <c r="CP578" i="41"/>
  <c r="CQ578" i="41" s="1"/>
  <c r="CP577" i="41"/>
  <c r="CQ577" i="41" s="1"/>
  <c r="CP576" i="41"/>
  <c r="CQ576" i="41" s="1"/>
  <c r="CP575" i="41"/>
  <c r="CQ575" i="41"/>
  <c r="CP574" i="41"/>
  <c r="CQ574" i="41" s="1"/>
  <c r="CP573" i="41"/>
  <c r="CQ573" i="41" s="1"/>
  <c r="CP572" i="41"/>
  <c r="CQ572" i="41" s="1"/>
  <c r="CP571" i="41"/>
  <c r="CQ571" i="41" s="1"/>
  <c r="CP570" i="41"/>
  <c r="CQ570" i="41"/>
  <c r="CP569" i="41"/>
  <c r="CQ569" i="41" s="1"/>
  <c r="CP568" i="41"/>
  <c r="CQ568" i="41" s="1"/>
  <c r="CP567" i="41"/>
  <c r="CQ567" i="41" s="1"/>
  <c r="CP566" i="41"/>
  <c r="CQ566" i="41" s="1"/>
  <c r="CP565" i="41"/>
  <c r="CQ565" i="41" s="1"/>
  <c r="CP564" i="41"/>
  <c r="CQ564" i="41" s="1"/>
  <c r="CP563" i="41"/>
  <c r="CQ563" i="41" s="1"/>
  <c r="CP562" i="41"/>
  <c r="CQ562" i="41" s="1"/>
  <c r="CP561" i="41"/>
  <c r="CQ561" i="41" s="1"/>
  <c r="CP560" i="41"/>
  <c r="CQ560" i="41" s="1"/>
  <c r="CP559" i="41"/>
  <c r="CQ559" i="41" s="1"/>
  <c r="CP558" i="41"/>
  <c r="CQ558" i="41" s="1"/>
  <c r="CP557" i="41"/>
  <c r="CQ557" i="41" s="1"/>
  <c r="CP556" i="41"/>
  <c r="CQ556" i="41" s="1"/>
  <c r="CP555" i="41"/>
  <c r="CQ555" i="41" s="1"/>
  <c r="CP554" i="41"/>
  <c r="CQ554" i="41" s="1"/>
  <c r="CP553" i="41"/>
  <c r="CQ553" i="41" s="1"/>
  <c r="CP552" i="41"/>
  <c r="CQ552" i="41" s="1"/>
  <c r="CP551" i="41"/>
  <c r="CQ551" i="41" s="1"/>
  <c r="CP550" i="41"/>
  <c r="CQ550" i="41" s="1"/>
  <c r="CP549" i="41"/>
  <c r="CQ549" i="41" s="1"/>
  <c r="CP548" i="41"/>
  <c r="CQ548" i="41" s="1"/>
  <c r="CP547" i="41"/>
  <c r="CQ547" i="41" s="1"/>
  <c r="CP546" i="41"/>
  <c r="CQ546" i="41" s="1"/>
  <c r="CP545" i="41"/>
  <c r="CQ545" i="41" s="1"/>
  <c r="CP544" i="41"/>
  <c r="CQ544" i="41" s="1"/>
  <c r="CP543" i="41"/>
  <c r="CQ543" i="41" s="1"/>
  <c r="CP542" i="41"/>
  <c r="CQ542" i="41" s="1"/>
  <c r="CP541" i="41"/>
  <c r="CQ541" i="41"/>
  <c r="CP540" i="41"/>
  <c r="CQ540" i="41" s="1"/>
  <c r="CP539" i="41"/>
  <c r="CQ539" i="41" s="1"/>
  <c r="CP538" i="41"/>
  <c r="CQ538" i="41" s="1"/>
  <c r="CP537" i="41"/>
  <c r="CQ537" i="41" s="1"/>
  <c r="CP536" i="41"/>
  <c r="CQ536" i="41" s="1"/>
  <c r="CP535" i="41"/>
  <c r="CQ535" i="41" s="1"/>
  <c r="CP534" i="41"/>
  <c r="CQ534" i="41" s="1"/>
  <c r="CP533" i="41"/>
  <c r="CQ533" i="41" s="1"/>
  <c r="CP532" i="41"/>
  <c r="CQ532" i="41" s="1"/>
  <c r="CP531" i="41"/>
  <c r="CQ531" i="41" s="1"/>
  <c r="CP530" i="41"/>
  <c r="CQ530" i="41"/>
  <c r="CP529" i="41"/>
  <c r="CQ529" i="41" s="1"/>
  <c r="CP528" i="41"/>
  <c r="CQ528" i="41" s="1"/>
  <c r="CP527" i="41"/>
  <c r="CQ527" i="41" s="1"/>
  <c r="CP526" i="41"/>
  <c r="CQ526" i="41" s="1"/>
  <c r="CP525" i="41"/>
  <c r="CQ525" i="41" s="1"/>
  <c r="CP524" i="41"/>
  <c r="CQ524" i="41" s="1"/>
  <c r="CP523" i="41"/>
  <c r="CQ523" i="41" s="1"/>
  <c r="CP522" i="41"/>
  <c r="CQ522" i="41" s="1"/>
  <c r="CP521" i="41"/>
  <c r="CQ521" i="41" s="1"/>
  <c r="CP520" i="41"/>
  <c r="CQ520" i="41" s="1"/>
  <c r="CP519" i="41"/>
  <c r="CQ519" i="41" s="1"/>
  <c r="CP518" i="41"/>
  <c r="CQ518" i="41" s="1"/>
  <c r="CP517" i="41"/>
  <c r="CQ517" i="41" s="1"/>
  <c r="CP516" i="41"/>
  <c r="CQ516" i="41" s="1"/>
  <c r="CP515" i="41"/>
  <c r="CQ515" i="41" s="1"/>
  <c r="CP514" i="41"/>
  <c r="CQ514" i="41" s="1"/>
  <c r="CP513" i="41"/>
  <c r="CQ513" i="41" s="1"/>
  <c r="CP512" i="41"/>
  <c r="CQ512" i="41" s="1"/>
  <c r="CP511" i="41"/>
  <c r="CQ511" i="41" s="1"/>
  <c r="CP510" i="41"/>
  <c r="CQ510" i="41"/>
  <c r="CP509" i="41"/>
  <c r="CQ509" i="41" s="1"/>
  <c r="CP508" i="41"/>
  <c r="CQ508" i="41" s="1"/>
  <c r="CP507" i="41"/>
  <c r="CQ507" i="41" s="1"/>
  <c r="CP506" i="41"/>
  <c r="CQ506" i="41" s="1"/>
  <c r="CP505" i="41"/>
  <c r="CQ505" i="41"/>
  <c r="CP504" i="41"/>
  <c r="CQ504" i="41" s="1"/>
  <c r="CP503" i="41"/>
  <c r="CQ503" i="41" s="1"/>
  <c r="CP502" i="41"/>
  <c r="CQ502" i="41" s="1"/>
  <c r="CP501" i="41"/>
  <c r="CQ501" i="41" s="1"/>
  <c r="CP500" i="41"/>
  <c r="CQ500" i="41" s="1"/>
  <c r="CP499" i="41"/>
  <c r="CQ499" i="41" s="1"/>
  <c r="CP498" i="41"/>
  <c r="CQ498" i="41"/>
  <c r="CP497" i="41"/>
  <c r="CQ497" i="41" s="1"/>
  <c r="CP496" i="41"/>
  <c r="CQ496" i="41" s="1"/>
  <c r="CP495" i="41"/>
  <c r="CQ495" i="41" s="1"/>
  <c r="CP494" i="41"/>
  <c r="CQ494" i="41" s="1"/>
  <c r="CP493" i="41"/>
  <c r="CQ493" i="41" s="1"/>
  <c r="CP492" i="41"/>
  <c r="CQ492" i="41" s="1"/>
  <c r="CP491" i="41"/>
  <c r="CQ491" i="41" s="1"/>
  <c r="CP490" i="41"/>
  <c r="CQ490" i="41" s="1"/>
  <c r="CP489" i="41"/>
  <c r="CQ489" i="41"/>
  <c r="CP488" i="41"/>
  <c r="CQ488" i="41" s="1"/>
  <c r="CP487" i="41"/>
  <c r="CQ487" i="41" s="1"/>
  <c r="CP486" i="41"/>
  <c r="CQ486" i="41"/>
  <c r="CP485" i="41"/>
  <c r="CQ485" i="41" s="1"/>
  <c r="CP484" i="41"/>
  <c r="CQ484" i="41" s="1"/>
  <c r="CP483" i="41"/>
  <c r="CQ483" i="41" s="1"/>
  <c r="CP482" i="41"/>
  <c r="CQ482" i="41" s="1"/>
  <c r="CP481" i="41"/>
  <c r="CQ481" i="41"/>
  <c r="CP480" i="41"/>
  <c r="CQ480" i="41" s="1"/>
  <c r="CP479" i="41"/>
  <c r="CQ479" i="41" s="1"/>
  <c r="CP478" i="41"/>
  <c r="CQ478" i="41" s="1"/>
  <c r="CP477" i="41"/>
  <c r="CQ477" i="41" s="1"/>
  <c r="CP476" i="41"/>
  <c r="CQ476" i="41" s="1"/>
  <c r="CP475" i="41"/>
  <c r="CQ475" i="41" s="1"/>
  <c r="CP474" i="41"/>
  <c r="CQ474" i="41"/>
  <c r="CP473" i="41"/>
  <c r="CQ473" i="41" s="1"/>
  <c r="CP472" i="41"/>
  <c r="CQ472" i="41" s="1"/>
  <c r="CP471" i="41"/>
  <c r="CQ471" i="41" s="1"/>
  <c r="CP470" i="41"/>
  <c r="CQ470" i="41" s="1"/>
  <c r="CP469" i="41"/>
  <c r="CQ469" i="41" s="1"/>
  <c r="CP468" i="41"/>
  <c r="CQ468" i="41" s="1"/>
  <c r="CP467" i="41"/>
  <c r="CQ467" i="41" s="1"/>
  <c r="CP466" i="41"/>
  <c r="CQ466" i="41"/>
  <c r="CP465" i="41"/>
  <c r="CQ465" i="41" s="1"/>
  <c r="CP464" i="41"/>
  <c r="CQ464" i="41" s="1"/>
  <c r="CP463" i="41"/>
  <c r="CQ463" i="41" s="1"/>
  <c r="CP462" i="41"/>
  <c r="CQ462" i="41" s="1"/>
  <c r="CP461" i="41"/>
  <c r="CQ461" i="41" s="1"/>
  <c r="CP460" i="41"/>
  <c r="CQ460" i="41" s="1"/>
  <c r="CP459" i="41"/>
  <c r="CQ459" i="41" s="1"/>
  <c r="CP458" i="41"/>
  <c r="CQ458" i="41" s="1"/>
  <c r="CP457" i="41"/>
  <c r="CQ457" i="41" s="1"/>
  <c r="CP456" i="41"/>
  <c r="CQ456" i="41" s="1"/>
  <c r="CP455" i="41"/>
  <c r="CQ455" i="41" s="1"/>
  <c r="CP454" i="41"/>
  <c r="CQ454" i="41" s="1"/>
  <c r="CP453" i="41"/>
  <c r="CQ453" i="41" s="1"/>
  <c r="CP452" i="41"/>
  <c r="CQ452" i="41" s="1"/>
  <c r="CP451" i="41"/>
  <c r="CQ451" i="41" s="1"/>
  <c r="CP450" i="41"/>
  <c r="CQ450" i="41" s="1"/>
  <c r="CP449" i="41"/>
  <c r="CQ449" i="41"/>
  <c r="CP448" i="41"/>
  <c r="CQ448" i="41" s="1"/>
  <c r="CP447" i="41"/>
  <c r="CQ447" i="41"/>
  <c r="CP446" i="41"/>
  <c r="CQ446" i="41" s="1"/>
  <c r="CP445" i="41"/>
  <c r="CQ445" i="41"/>
  <c r="CP444" i="41"/>
  <c r="CQ444" i="41" s="1"/>
  <c r="CP443" i="41"/>
  <c r="CQ443" i="41" s="1"/>
  <c r="CP442" i="41"/>
  <c r="CQ442" i="41" s="1"/>
  <c r="CP441" i="41"/>
  <c r="CQ441" i="41" s="1"/>
  <c r="CP440" i="41"/>
  <c r="CQ440" i="41" s="1"/>
  <c r="CP439" i="41"/>
  <c r="CQ439" i="41"/>
  <c r="CP438" i="41"/>
  <c r="CQ438" i="41" s="1"/>
  <c r="CP437" i="41"/>
  <c r="CQ437" i="41"/>
  <c r="CP436" i="41"/>
  <c r="CQ436" i="41" s="1"/>
  <c r="CP435" i="41"/>
  <c r="CQ435" i="41" s="1"/>
  <c r="CP434" i="41"/>
  <c r="CQ434" i="41"/>
  <c r="CP433" i="41"/>
  <c r="CQ433" i="41" s="1"/>
  <c r="CP432" i="41"/>
  <c r="CQ432" i="41" s="1"/>
  <c r="CP431" i="41"/>
  <c r="CQ431" i="41" s="1"/>
  <c r="CP430" i="41"/>
  <c r="CQ430" i="41" s="1"/>
  <c r="CP429" i="41"/>
  <c r="CQ429" i="41" s="1"/>
  <c r="CP428" i="41"/>
  <c r="CQ428" i="41" s="1"/>
  <c r="CP427" i="41"/>
  <c r="CQ427" i="41" s="1"/>
  <c r="CP426" i="41"/>
  <c r="CQ426" i="41" s="1"/>
  <c r="CP425" i="41"/>
  <c r="CQ425" i="41" s="1"/>
  <c r="CP424" i="41"/>
  <c r="CQ424" i="41" s="1"/>
  <c r="CP423" i="41"/>
  <c r="CQ423" i="41" s="1"/>
  <c r="CP422" i="41"/>
  <c r="CQ422" i="41" s="1"/>
  <c r="CP421" i="41"/>
  <c r="CQ421" i="41" s="1"/>
  <c r="CP420" i="41"/>
  <c r="CQ420" i="41" s="1"/>
  <c r="CP419" i="41"/>
  <c r="CQ419" i="41" s="1"/>
  <c r="CP418" i="41"/>
  <c r="CQ418" i="41" s="1"/>
  <c r="CP417" i="41"/>
  <c r="CQ417" i="41" s="1"/>
  <c r="CP416" i="41"/>
  <c r="CQ416" i="41" s="1"/>
  <c r="CP415" i="41"/>
  <c r="CQ415" i="41" s="1"/>
  <c r="CP414" i="41"/>
  <c r="CQ414" i="41" s="1"/>
  <c r="CP413" i="41"/>
  <c r="CQ413" i="41" s="1"/>
  <c r="CP412" i="41"/>
  <c r="CQ412" i="41" s="1"/>
  <c r="CP411" i="41"/>
  <c r="CQ411" i="41" s="1"/>
  <c r="CP410" i="41"/>
  <c r="CQ410" i="41"/>
  <c r="CP409" i="41"/>
  <c r="CQ409" i="41" s="1"/>
  <c r="CP408" i="41"/>
  <c r="CQ408" i="41" s="1"/>
  <c r="CP407" i="41"/>
  <c r="CQ407" i="41" s="1"/>
  <c r="CP406" i="41"/>
  <c r="CQ406" i="41" s="1"/>
  <c r="CP405" i="41"/>
  <c r="CQ405" i="41"/>
  <c r="CP404" i="41"/>
  <c r="CQ404" i="41" s="1"/>
  <c r="CP403" i="41"/>
  <c r="CQ403" i="41" s="1"/>
  <c r="CP402" i="41"/>
  <c r="CQ402" i="41"/>
  <c r="CP401" i="41"/>
  <c r="CQ401" i="41" s="1"/>
  <c r="CP400" i="41"/>
  <c r="CQ400" i="41" s="1"/>
  <c r="CP399" i="41"/>
  <c r="CQ399" i="41" s="1"/>
  <c r="CP398" i="41"/>
  <c r="CQ398" i="41" s="1"/>
  <c r="CP397" i="41"/>
  <c r="CQ397" i="41" s="1"/>
  <c r="CP396" i="41"/>
  <c r="CQ396" i="41" s="1"/>
  <c r="CP395" i="41"/>
  <c r="CQ395" i="41" s="1"/>
  <c r="CP394" i="41"/>
  <c r="CQ394" i="41" s="1"/>
  <c r="CP393" i="41"/>
  <c r="CQ393" i="41" s="1"/>
  <c r="CP392" i="41"/>
  <c r="CQ392" i="41" s="1"/>
  <c r="CP391" i="41"/>
  <c r="CQ391" i="41" s="1"/>
  <c r="CP390" i="41"/>
  <c r="CQ390" i="41" s="1"/>
  <c r="CP389" i="41"/>
  <c r="CQ389" i="41" s="1"/>
  <c r="CP388" i="41"/>
  <c r="CQ388" i="41" s="1"/>
  <c r="CP387" i="41"/>
  <c r="CQ387" i="41" s="1"/>
  <c r="CP386" i="41"/>
  <c r="CQ386" i="41" s="1"/>
  <c r="CP385" i="41"/>
  <c r="CQ385" i="41" s="1"/>
  <c r="CP384" i="41"/>
  <c r="CQ384" i="41" s="1"/>
  <c r="CP383" i="41"/>
  <c r="CQ383" i="41" s="1"/>
  <c r="CP382" i="41"/>
  <c r="CQ382" i="41" s="1"/>
  <c r="CP381" i="41"/>
  <c r="CQ381" i="41"/>
  <c r="CP380" i="41"/>
  <c r="CQ380" i="41" s="1"/>
  <c r="CP379" i="41"/>
  <c r="CQ379" i="41" s="1"/>
  <c r="CP378" i="41"/>
  <c r="CQ378" i="41" s="1"/>
  <c r="CP377" i="41"/>
  <c r="CQ377" i="41" s="1"/>
  <c r="CP376" i="41"/>
  <c r="CQ376" i="41" s="1"/>
  <c r="CP375" i="41"/>
  <c r="CQ375" i="41"/>
  <c r="CP374" i="41"/>
  <c r="CQ374" i="41" s="1"/>
  <c r="CP373" i="41"/>
  <c r="CQ373" i="41" s="1"/>
  <c r="CP372" i="41"/>
  <c r="CQ372" i="41" s="1"/>
  <c r="CP371" i="41"/>
  <c r="CQ371" i="41" s="1"/>
  <c r="CP370" i="41"/>
  <c r="CQ370" i="41"/>
  <c r="CP369" i="41"/>
  <c r="CQ369" i="41" s="1"/>
  <c r="CP368" i="41"/>
  <c r="CQ368" i="41" s="1"/>
  <c r="CP367" i="41"/>
  <c r="CQ367" i="41" s="1"/>
  <c r="CP366" i="41"/>
  <c r="CQ366" i="41" s="1"/>
  <c r="CP365" i="41"/>
  <c r="CQ365" i="41" s="1"/>
  <c r="CP364" i="41"/>
  <c r="CQ364" i="41" s="1"/>
  <c r="CP363" i="41"/>
  <c r="CQ363" i="41" s="1"/>
  <c r="CP362" i="41"/>
  <c r="CQ362" i="41" s="1"/>
  <c r="CP361" i="41"/>
  <c r="CQ361" i="41" s="1"/>
  <c r="CP360" i="41"/>
  <c r="CQ360" i="41" s="1"/>
  <c r="CP359" i="41"/>
  <c r="CQ359" i="41" s="1"/>
  <c r="CP358" i="41"/>
  <c r="CQ358" i="41"/>
  <c r="CP357" i="41"/>
  <c r="CQ357" i="41" s="1"/>
  <c r="CP356" i="41"/>
  <c r="CQ356" i="41" s="1"/>
  <c r="CP355" i="41"/>
  <c r="CQ355" i="41" s="1"/>
  <c r="CP354" i="41"/>
  <c r="CQ354" i="41"/>
  <c r="CP353" i="41"/>
  <c r="CQ353" i="41" s="1"/>
  <c r="CP352" i="41"/>
  <c r="CQ352" i="41" s="1"/>
  <c r="CP351" i="41"/>
  <c r="CQ351" i="41" s="1"/>
  <c r="CP350" i="41"/>
  <c r="CQ350" i="41" s="1"/>
  <c r="CP349" i="41"/>
  <c r="CQ349" i="41" s="1"/>
  <c r="CP348" i="41"/>
  <c r="CQ348" i="41" s="1"/>
  <c r="CP347" i="41"/>
  <c r="CQ347" i="41" s="1"/>
  <c r="CP346" i="41"/>
  <c r="CQ346" i="41" s="1"/>
  <c r="CP345" i="41"/>
  <c r="CQ345" i="41" s="1"/>
  <c r="CP344" i="41"/>
  <c r="CQ344" i="41" s="1"/>
  <c r="CP343" i="41"/>
  <c r="CQ343" i="41" s="1"/>
  <c r="CP342" i="41"/>
  <c r="CQ342" i="41" s="1"/>
  <c r="CP341" i="41"/>
  <c r="CQ341" i="41" s="1"/>
  <c r="CP340" i="41"/>
  <c r="CQ340" i="41" s="1"/>
  <c r="CP339" i="41"/>
  <c r="CQ339" i="41" s="1"/>
  <c r="CP338" i="41"/>
  <c r="CQ338" i="41" s="1"/>
  <c r="CP337" i="41"/>
  <c r="CQ337" i="41" s="1"/>
  <c r="CP336" i="41"/>
  <c r="CQ336" i="41" s="1"/>
  <c r="CP335" i="41"/>
  <c r="CQ335" i="41" s="1"/>
  <c r="CP334" i="41"/>
  <c r="CQ334" i="41" s="1"/>
  <c r="CP333" i="41"/>
  <c r="CQ333" i="41" s="1"/>
  <c r="CP332" i="41"/>
  <c r="CQ332" i="41" s="1"/>
  <c r="CP331" i="41"/>
  <c r="CQ331" i="41" s="1"/>
  <c r="CP330" i="41"/>
  <c r="CQ330" i="41" s="1"/>
  <c r="CP329" i="41"/>
  <c r="CQ329" i="41" s="1"/>
  <c r="CP328" i="41"/>
  <c r="CQ328" i="41" s="1"/>
  <c r="CP327" i="41"/>
  <c r="CQ327" i="41" s="1"/>
  <c r="CP326" i="41"/>
  <c r="CQ326" i="41"/>
  <c r="CP325" i="41"/>
  <c r="CQ325" i="41"/>
  <c r="CP324" i="41"/>
  <c r="CQ324" i="41" s="1"/>
  <c r="CP323" i="41"/>
  <c r="CQ323" i="41" s="1"/>
  <c r="CP322" i="41"/>
  <c r="CQ322" i="41" s="1"/>
  <c r="CP321" i="41"/>
  <c r="CQ321" i="41" s="1"/>
  <c r="CP320" i="41"/>
  <c r="CQ320" i="41" s="1"/>
  <c r="CP319" i="41"/>
  <c r="CQ319" i="41" s="1"/>
  <c r="CP318" i="41"/>
  <c r="CQ318" i="41" s="1"/>
  <c r="CP317" i="41"/>
  <c r="CQ317" i="41" s="1"/>
  <c r="CP316" i="41"/>
  <c r="CQ316" i="41" s="1"/>
  <c r="CP315" i="41"/>
  <c r="CQ315" i="41" s="1"/>
  <c r="CP314" i="41"/>
  <c r="CQ314" i="41" s="1"/>
  <c r="CP313" i="41"/>
  <c r="CQ313" i="41" s="1"/>
  <c r="CP312" i="41"/>
  <c r="CQ312" i="41" s="1"/>
  <c r="CP311" i="41"/>
  <c r="CQ311" i="41" s="1"/>
  <c r="CP310" i="41"/>
  <c r="CQ310" i="41" s="1"/>
  <c r="CP309" i="41"/>
  <c r="CQ309" i="41" s="1"/>
  <c r="CP308" i="41"/>
  <c r="CQ308" i="41" s="1"/>
  <c r="CP307" i="41"/>
  <c r="CQ307" i="41" s="1"/>
  <c r="CP306" i="41"/>
  <c r="CQ306" i="41" s="1"/>
  <c r="CP305" i="41"/>
  <c r="CQ305" i="41" s="1"/>
  <c r="CP304" i="41"/>
  <c r="CQ304" i="41" s="1"/>
  <c r="CP303" i="41"/>
  <c r="CQ303" i="41" s="1"/>
  <c r="CP302" i="41"/>
  <c r="CQ302" i="41"/>
  <c r="CP301" i="41"/>
  <c r="CQ301" i="41" s="1"/>
  <c r="CP300" i="41"/>
  <c r="CQ300" i="41" s="1"/>
  <c r="CP299" i="41"/>
  <c r="CQ299" i="41" s="1"/>
  <c r="CP298" i="41"/>
  <c r="CQ298" i="41" s="1"/>
  <c r="CP297" i="41"/>
  <c r="CQ297" i="41"/>
  <c r="CP296" i="41"/>
  <c r="CQ296" i="41" s="1"/>
  <c r="CP295" i="41"/>
  <c r="CQ295" i="41" s="1"/>
  <c r="CP294" i="41"/>
  <c r="CQ294" i="41" s="1"/>
  <c r="CP293" i="41"/>
  <c r="CQ293" i="41" s="1"/>
  <c r="CP292" i="41"/>
  <c r="CQ292" i="41" s="1"/>
  <c r="CP291" i="41"/>
  <c r="CQ291" i="41" s="1"/>
  <c r="CP290" i="41"/>
  <c r="CQ290" i="41"/>
  <c r="CP289" i="41"/>
  <c r="CQ289" i="41" s="1"/>
  <c r="CP288" i="41"/>
  <c r="CQ288" i="41" s="1"/>
  <c r="CP287" i="41"/>
  <c r="CQ287" i="41"/>
  <c r="CP286" i="41"/>
  <c r="CQ286" i="41" s="1"/>
  <c r="CP285" i="41"/>
  <c r="CQ285" i="41"/>
  <c r="CP284" i="41"/>
  <c r="CQ284" i="41" s="1"/>
  <c r="CP283" i="41"/>
  <c r="CQ283" i="41" s="1"/>
  <c r="CP282" i="41"/>
  <c r="CQ282" i="41" s="1"/>
  <c r="CP281" i="41"/>
  <c r="CQ281" i="41" s="1"/>
  <c r="CP280" i="41"/>
  <c r="CQ280" i="41" s="1"/>
  <c r="CP279" i="41"/>
  <c r="CQ279" i="41" s="1"/>
  <c r="CP278" i="41"/>
  <c r="CQ278" i="41" s="1"/>
  <c r="CP277" i="41"/>
  <c r="CQ277" i="41" s="1"/>
  <c r="CP276" i="41"/>
  <c r="CQ276" i="41" s="1"/>
  <c r="CP275" i="41"/>
  <c r="CQ275" i="41" s="1"/>
  <c r="CP274" i="41"/>
  <c r="CQ274" i="41" s="1"/>
  <c r="CP273" i="41"/>
  <c r="CQ273" i="41" s="1"/>
  <c r="CP272" i="41"/>
  <c r="CQ272" i="41" s="1"/>
  <c r="CP271" i="41"/>
  <c r="CQ271" i="41" s="1"/>
  <c r="CP270" i="41"/>
  <c r="CQ270" i="41" s="1"/>
  <c r="CP269" i="41"/>
  <c r="CQ269" i="41" s="1"/>
  <c r="CP268" i="41"/>
  <c r="CQ268" i="41" s="1"/>
  <c r="CP267" i="41"/>
  <c r="CQ267" i="41" s="1"/>
  <c r="CP266" i="41"/>
  <c r="CQ266" i="41"/>
  <c r="CP265" i="41"/>
  <c r="CQ265" i="41" s="1"/>
  <c r="CP264" i="41"/>
  <c r="CQ264" i="41" s="1"/>
  <c r="CP263" i="41"/>
  <c r="CQ263" i="41" s="1"/>
  <c r="CP262" i="41"/>
  <c r="CQ262" i="41" s="1"/>
  <c r="CP261" i="41"/>
  <c r="CQ261" i="41" s="1"/>
  <c r="CP260" i="41"/>
  <c r="CQ260" i="41" s="1"/>
  <c r="CP259" i="41"/>
  <c r="CQ259" i="41" s="1"/>
  <c r="CP258" i="41"/>
  <c r="CQ258" i="41" s="1"/>
  <c r="CP257" i="41"/>
  <c r="CQ257" i="41" s="1"/>
  <c r="CP256" i="41"/>
  <c r="CQ256" i="41" s="1"/>
  <c r="CP255" i="41"/>
  <c r="CQ255" i="41" s="1"/>
  <c r="CP254" i="41"/>
  <c r="CQ254" i="41" s="1"/>
  <c r="CP253" i="41"/>
  <c r="CQ253" i="41"/>
  <c r="CP252" i="41"/>
  <c r="CQ252" i="41" s="1"/>
  <c r="CP251" i="41"/>
  <c r="CQ251" i="41" s="1"/>
  <c r="CP250" i="41"/>
  <c r="CQ250" i="41" s="1"/>
  <c r="CP249" i="41"/>
  <c r="CQ249" i="41" s="1"/>
  <c r="CP248" i="41"/>
  <c r="CQ248" i="41" s="1"/>
  <c r="CP247" i="41"/>
  <c r="CQ247" i="41" s="1"/>
  <c r="CP246" i="41"/>
  <c r="CQ246" i="41" s="1"/>
  <c r="CP245" i="41"/>
  <c r="CQ245" i="41" s="1"/>
  <c r="CP244" i="41"/>
  <c r="CQ244" i="41" s="1"/>
  <c r="CP243" i="41"/>
  <c r="CQ243" i="41" s="1"/>
  <c r="CP242" i="41"/>
  <c r="CQ242" i="41" s="1"/>
  <c r="CP241" i="41"/>
  <c r="CQ241" i="41" s="1"/>
  <c r="CP240" i="41"/>
  <c r="CQ240" i="41" s="1"/>
  <c r="CP239" i="41"/>
  <c r="CQ239" i="41" s="1"/>
  <c r="CP238" i="41"/>
  <c r="CQ238" i="41"/>
  <c r="CP237" i="41"/>
  <c r="CQ237" i="41" s="1"/>
  <c r="CP236" i="41"/>
  <c r="CQ236" i="41" s="1"/>
  <c r="CP235" i="41"/>
  <c r="CQ235" i="41" s="1"/>
  <c r="CP234" i="41"/>
  <c r="CQ234" i="41" s="1"/>
  <c r="CP233" i="41"/>
  <c r="CQ233" i="41"/>
  <c r="CP232" i="41"/>
  <c r="CQ232" i="41" s="1"/>
  <c r="CP231" i="41"/>
  <c r="CQ231" i="41" s="1"/>
  <c r="CP230" i="41"/>
  <c r="CQ230" i="41" s="1"/>
  <c r="CP229" i="41"/>
  <c r="CQ229" i="41" s="1"/>
  <c r="CP228" i="41"/>
  <c r="CQ228" i="41" s="1"/>
  <c r="CP227" i="41"/>
  <c r="CQ227" i="41" s="1"/>
  <c r="CP226" i="41"/>
  <c r="CQ226" i="41" s="1"/>
  <c r="CP225" i="41"/>
  <c r="CQ225" i="41" s="1"/>
  <c r="CP224" i="41"/>
  <c r="CQ224" i="41" s="1"/>
  <c r="CP223" i="41"/>
  <c r="CQ223" i="41" s="1"/>
  <c r="CP222" i="41"/>
  <c r="CQ222" i="41" s="1"/>
  <c r="CP221" i="41"/>
  <c r="CQ221" i="41" s="1"/>
  <c r="CP220" i="41"/>
  <c r="CQ220" i="41" s="1"/>
  <c r="CP219" i="41"/>
  <c r="CQ219" i="41" s="1"/>
  <c r="CP218" i="41"/>
  <c r="CQ218" i="41" s="1"/>
  <c r="CP217" i="41"/>
  <c r="CQ217" i="41" s="1"/>
  <c r="CP216" i="41"/>
  <c r="CQ216" i="41" s="1"/>
  <c r="CP215" i="41"/>
  <c r="CQ215" i="41" s="1"/>
  <c r="CP214" i="41"/>
  <c r="CQ214" i="41" s="1"/>
  <c r="CP213" i="41"/>
  <c r="CQ213" i="41" s="1"/>
  <c r="CP212" i="41"/>
  <c r="CQ212" i="41" s="1"/>
  <c r="CP211" i="41"/>
  <c r="CQ211" i="41" s="1"/>
  <c r="CP210" i="41"/>
  <c r="CQ210" i="41" s="1"/>
  <c r="CP209" i="41"/>
  <c r="CQ209" i="41" s="1"/>
  <c r="CP208" i="41"/>
  <c r="CQ208" i="41" s="1"/>
  <c r="CP207" i="41"/>
  <c r="CQ207" i="41" s="1"/>
  <c r="CP206" i="41"/>
  <c r="CQ206" i="41"/>
  <c r="CP205" i="41"/>
  <c r="CQ205" i="41" s="1"/>
  <c r="CP204" i="41"/>
  <c r="CQ204" i="41" s="1"/>
  <c r="CP203" i="41"/>
  <c r="CQ203" i="41" s="1"/>
  <c r="CP202" i="41"/>
  <c r="CQ202" i="41" s="1"/>
  <c r="CP201" i="41"/>
  <c r="CQ201" i="41" s="1"/>
  <c r="CP200" i="41"/>
  <c r="CQ200" i="41" s="1"/>
  <c r="CP199" i="41"/>
  <c r="CQ199" i="41" s="1"/>
  <c r="CP198" i="41"/>
  <c r="CQ198" i="41" s="1"/>
  <c r="CP197" i="41"/>
  <c r="CQ197" i="41" s="1"/>
  <c r="CP196" i="41"/>
  <c r="CQ196" i="41" s="1"/>
  <c r="CP195" i="41"/>
  <c r="CQ195" i="41" s="1"/>
  <c r="CP194" i="41"/>
  <c r="CQ194" i="41"/>
  <c r="CP193" i="41"/>
  <c r="CQ193" i="41" s="1"/>
  <c r="CP192" i="41"/>
  <c r="CQ192" i="41" s="1"/>
  <c r="CP191" i="41"/>
  <c r="CQ191" i="41"/>
  <c r="CP190" i="41"/>
  <c r="CQ190" i="41" s="1"/>
  <c r="CP189" i="41"/>
  <c r="CQ189" i="41" s="1"/>
  <c r="CP188" i="41"/>
  <c r="CQ188" i="41" s="1"/>
  <c r="CP187" i="41"/>
  <c r="CQ187" i="41" s="1"/>
  <c r="CP186" i="41"/>
  <c r="CQ186" i="41" s="1"/>
  <c r="CP185" i="41"/>
  <c r="CQ185" i="41" s="1"/>
  <c r="CP184" i="41"/>
  <c r="CQ184" i="41" s="1"/>
  <c r="CP183" i="41"/>
  <c r="CQ183" i="41" s="1"/>
  <c r="CP182" i="41"/>
  <c r="CQ182" i="41" s="1"/>
  <c r="CP181" i="41"/>
  <c r="CQ181" i="41" s="1"/>
  <c r="CP180" i="41"/>
  <c r="CQ180" i="41" s="1"/>
  <c r="CP179" i="41"/>
  <c r="CQ179" i="41" s="1"/>
  <c r="CP178" i="41"/>
  <c r="CQ178" i="41" s="1"/>
  <c r="CP177" i="41"/>
  <c r="CQ177" i="41" s="1"/>
  <c r="CP176" i="41"/>
  <c r="CQ176" i="41" s="1"/>
  <c r="CP175" i="41"/>
  <c r="CQ175" i="41" s="1"/>
  <c r="CP174" i="41"/>
  <c r="CQ174" i="41" s="1"/>
  <c r="CP173" i="41"/>
  <c r="CQ173" i="41"/>
  <c r="CP172" i="41"/>
  <c r="CQ172" i="41" s="1"/>
  <c r="CP171" i="41"/>
  <c r="CQ171" i="41" s="1"/>
  <c r="CP170" i="41"/>
  <c r="CQ170" i="41"/>
  <c r="CP169" i="41"/>
  <c r="CQ169" i="41" s="1"/>
  <c r="CP168" i="41"/>
  <c r="CQ168" i="41" s="1"/>
  <c r="CP167" i="41"/>
  <c r="CQ167" i="41" s="1"/>
  <c r="CP166" i="41"/>
  <c r="CQ166" i="41" s="1"/>
  <c r="CP165" i="41"/>
  <c r="CQ165" i="41" s="1"/>
  <c r="CP164" i="41"/>
  <c r="CQ164" i="41" s="1"/>
  <c r="CP163" i="41"/>
  <c r="CQ163" i="41" s="1"/>
  <c r="CP162" i="41"/>
  <c r="CQ162" i="41" s="1"/>
  <c r="CP161" i="41"/>
  <c r="CQ161" i="41" s="1"/>
  <c r="CP160" i="41"/>
  <c r="CQ160" i="41" s="1"/>
  <c r="CP159" i="41"/>
  <c r="CQ159" i="41" s="1"/>
  <c r="CP158" i="41"/>
  <c r="CQ158" i="41"/>
  <c r="CP157" i="41"/>
  <c r="CQ157" i="41" s="1"/>
  <c r="CP156" i="41"/>
  <c r="CQ156" i="41" s="1"/>
  <c r="CP155" i="41"/>
  <c r="CQ155" i="41" s="1"/>
  <c r="CP154" i="41"/>
  <c r="CQ154" i="41" s="1"/>
  <c r="CP153" i="41"/>
  <c r="CQ153" i="41" s="1"/>
  <c r="CP152" i="41"/>
  <c r="CQ152" i="41" s="1"/>
  <c r="CP151" i="41"/>
  <c r="CQ151" i="41" s="1"/>
  <c r="CP150" i="41"/>
  <c r="CQ150" i="41" s="1"/>
  <c r="CP149" i="41"/>
  <c r="CQ149" i="41" s="1"/>
  <c r="CP148" i="41"/>
  <c r="CQ148" i="41" s="1"/>
  <c r="CP147" i="41"/>
  <c r="CQ147" i="41" s="1"/>
  <c r="CP146" i="41"/>
  <c r="CQ146" i="41" s="1"/>
  <c r="CP145" i="41"/>
  <c r="CQ145" i="41" s="1"/>
  <c r="CP144" i="41"/>
  <c r="CQ144" i="41" s="1"/>
  <c r="CP143" i="41"/>
  <c r="CQ143" i="41" s="1"/>
  <c r="CP142" i="41"/>
  <c r="CQ142" i="41"/>
  <c r="CP141" i="41"/>
  <c r="CQ141" i="41" s="1"/>
  <c r="CP140" i="41"/>
  <c r="CQ140" i="41" s="1"/>
  <c r="CP139" i="41"/>
  <c r="CQ139" i="41" s="1"/>
  <c r="CP138" i="41"/>
  <c r="CQ138" i="41" s="1"/>
  <c r="CP137" i="41"/>
  <c r="CQ137" i="41" s="1"/>
  <c r="CP136" i="41"/>
  <c r="CQ136" i="41" s="1"/>
  <c r="CP135" i="41"/>
  <c r="CQ135" i="41" s="1"/>
  <c r="CP134" i="41"/>
  <c r="CQ134" i="41" s="1"/>
  <c r="CP133" i="41"/>
  <c r="CQ133" i="41" s="1"/>
  <c r="CP132" i="41"/>
  <c r="CQ132" i="41" s="1"/>
  <c r="CP131" i="41"/>
  <c r="CQ131" i="41" s="1"/>
  <c r="CP130" i="41"/>
  <c r="CQ130" i="41" s="1"/>
  <c r="CP129" i="41"/>
  <c r="CQ129" i="41" s="1"/>
  <c r="CP128" i="41"/>
  <c r="CQ128" i="41" s="1"/>
  <c r="CP127" i="41"/>
  <c r="CQ127" i="41" s="1"/>
  <c r="CP126" i="41"/>
  <c r="CQ126" i="41" s="1"/>
  <c r="CP125" i="41"/>
  <c r="CQ125" i="41"/>
  <c r="CP124" i="41"/>
  <c r="CQ124" i="41" s="1"/>
  <c r="CP123" i="41"/>
  <c r="CQ123" i="41" s="1"/>
  <c r="CP122" i="41"/>
  <c r="CQ122" i="41" s="1"/>
  <c r="CP121" i="41"/>
  <c r="CQ121" i="41" s="1"/>
  <c r="CP120" i="41"/>
  <c r="CQ120" i="41" s="1"/>
  <c r="CP119" i="41"/>
  <c r="CQ119" i="41" s="1"/>
  <c r="CP118" i="41"/>
  <c r="CQ118" i="41" s="1"/>
  <c r="CP117" i="41"/>
  <c r="CQ117" i="41" s="1"/>
  <c r="CP116" i="41"/>
  <c r="CQ116" i="41" s="1"/>
  <c r="CP115" i="41"/>
  <c r="CQ115" i="41" s="1"/>
  <c r="CP114" i="41"/>
  <c r="CQ114" i="41" s="1"/>
  <c r="CP113" i="41"/>
  <c r="CQ113" i="41" s="1"/>
  <c r="CP112" i="41"/>
  <c r="CQ112" i="41" s="1"/>
  <c r="CP111" i="41"/>
  <c r="CQ111" i="41" s="1"/>
  <c r="CP110" i="41"/>
  <c r="CQ110" i="41" s="1"/>
  <c r="CP109" i="41"/>
  <c r="CQ109" i="41" s="1"/>
  <c r="CP108" i="41"/>
  <c r="CQ108" i="41" s="1"/>
  <c r="CP107" i="41"/>
  <c r="CQ107" i="41" s="1"/>
  <c r="CP106" i="41"/>
  <c r="CQ106" i="41" s="1"/>
  <c r="CP105" i="41"/>
  <c r="CQ105" i="41" s="1"/>
  <c r="CP104" i="41"/>
  <c r="CQ104" i="41" s="1"/>
  <c r="CP103" i="41"/>
  <c r="CQ103" i="41" s="1"/>
  <c r="CP102" i="41"/>
  <c r="CQ102" i="41" s="1"/>
  <c r="CP101" i="41"/>
  <c r="CQ101" i="41" s="1"/>
  <c r="CP100" i="41"/>
  <c r="CQ100" i="41" s="1"/>
  <c r="CP99" i="41"/>
  <c r="CQ99" i="41" s="1"/>
  <c r="CP98" i="41"/>
  <c r="CQ98" i="41" s="1"/>
  <c r="CP97" i="41"/>
  <c r="CQ97" i="41" s="1"/>
  <c r="CP96" i="41"/>
  <c r="CQ96" i="41" s="1"/>
  <c r="CP95" i="41"/>
  <c r="CQ95" i="41"/>
  <c r="CP94" i="41"/>
  <c r="CQ94" i="41" s="1"/>
  <c r="CP93" i="41"/>
  <c r="CQ93" i="41" s="1"/>
  <c r="CP92" i="41"/>
  <c r="CQ92" i="41" s="1"/>
  <c r="CP91" i="41"/>
  <c r="CQ91" i="41" s="1"/>
  <c r="CP90" i="41"/>
  <c r="CQ90" i="41" s="1"/>
  <c r="CP89" i="41"/>
  <c r="CQ89" i="41" s="1"/>
  <c r="CP88" i="41"/>
  <c r="CQ88" i="41" s="1"/>
  <c r="CP87" i="41"/>
  <c r="CQ87" i="41" s="1"/>
  <c r="CP86" i="41"/>
  <c r="CQ86" i="41" s="1"/>
  <c r="CP85" i="41"/>
  <c r="CQ85" i="41" s="1"/>
  <c r="CP84" i="41"/>
  <c r="CQ84" i="41" s="1"/>
  <c r="CP83" i="41"/>
  <c r="CQ83" i="41" s="1"/>
  <c r="CP82" i="41"/>
  <c r="CQ82" i="41" s="1"/>
  <c r="CP81" i="41"/>
  <c r="CQ81" i="41" s="1"/>
  <c r="CP80" i="41"/>
  <c r="CQ80" i="41" s="1"/>
  <c r="CP79" i="41"/>
  <c r="CQ79" i="41" s="1"/>
  <c r="CP78" i="41"/>
  <c r="CQ78" i="41" s="1"/>
  <c r="CP77" i="41"/>
  <c r="CQ77" i="41" s="1"/>
  <c r="CP76" i="41"/>
  <c r="CQ76" i="41" s="1"/>
  <c r="CP75" i="41"/>
  <c r="CQ75" i="41" s="1"/>
  <c r="CP74" i="41"/>
  <c r="CQ74" i="41" s="1"/>
  <c r="CP73" i="41"/>
  <c r="CQ73" i="41"/>
  <c r="CP72" i="41"/>
  <c r="CQ72" i="41" s="1"/>
  <c r="CP71" i="41"/>
  <c r="CQ71" i="41" s="1"/>
  <c r="CP70" i="41"/>
  <c r="CQ70" i="41" s="1"/>
  <c r="CP69" i="41"/>
  <c r="CQ69" i="41" s="1"/>
  <c r="CP68" i="41"/>
  <c r="CQ68" i="41" s="1"/>
  <c r="CP67" i="41"/>
  <c r="CQ67" i="41" s="1"/>
  <c r="CP66" i="41"/>
  <c r="CQ66" i="41"/>
  <c r="CP65" i="41"/>
  <c r="CQ65" i="41" s="1"/>
  <c r="CP64" i="41"/>
  <c r="CQ64" i="41" s="1"/>
  <c r="CP63" i="41"/>
  <c r="CQ63" i="41" s="1"/>
  <c r="CP62" i="41"/>
  <c r="CQ62" i="41" s="1"/>
  <c r="CP61" i="41"/>
  <c r="CQ61" i="41"/>
  <c r="CP60" i="41"/>
  <c r="CQ60" i="41" s="1"/>
  <c r="CP59" i="41"/>
  <c r="CQ59" i="41" s="1"/>
  <c r="CP58" i="41"/>
  <c r="CQ58" i="41" s="1"/>
  <c r="CP57" i="41"/>
  <c r="CQ57" i="41" s="1"/>
  <c r="CP56" i="41"/>
  <c r="CQ56" i="41" s="1"/>
  <c r="CP55" i="41"/>
  <c r="CQ55" i="41" s="1"/>
  <c r="CP54" i="41"/>
  <c r="CQ54" i="41" s="1"/>
  <c r="CP53" i="41"/>
  <c r="CQ53" i="41" s="1"/>
  <c r="CP52" i="41"/>
  <c r="CQ52" i="41" s="1"/>
  <c r="CP51" i="41"/>
  <c r="CQ51" i="41" s="1"/>
  <c r="CP50" i="41"/>
  <c r="CQ50" i="41" s="1"/>
  <c r="CP49" i="41"/>
  <c r="CQ49" i="41" s="1"/>
  <c r="CP48" i="41"/>
  <c r="CQ48" i="41" s="1"/>
  <c r="CP47" i="41"/>
  <c r="CQ47" i="41"/>
  <c r="CP46" i="41"/>
  <c r="CQ46" i="41" s="1"/>
  <c r="CP45" i="41"/>
  <c r="CQ45" i="41" s="1"/>
  <c r="CP44" i="41"/>
  <c r="CQ44" i="41" s="1"/>
  <c r="CP43" i="41"/>
  <c r="CQ43" i="41" s="1"/>
  <c r="CP42" i="41"/>
  <c r="CQ42" i="41"/>
  <c r="CP41" i="41"/>
  <c r="CQ41" i="41" s="1"/>
  <c r="CP40" i="41"/>
  <c r="CQ40" i="41" s="1"/>
  <c r="CP39" i="41"/>
  <c r="CQ39" i="41" s="1"/>
  <c r="CP38" i="41"/>
  <c r="CQ38" i="41" s="1"/>
  <c r="CP37" i="41"/>
  <c r="CQ37" i="41" s="1"/>
  <c r="CP36" i="41"/>
  <c r="CQ36" i="41" s="1"/>
  <c r="CP35" i="41"/>
  <c r="CQ35" i="41"/>
  <c r="CI1034" i="41"/>
  <c r="CJ1034" i="41"/>
  <c r="CI1033" i="41"/>
  <c r="CJ1033" i="41" s="1"/>
  <c r="CI1032" i="41"/>
  <c r="CJ1032" i="41" s="1"/>
  <c r="CI1031" i="41"/>
  <c r="CJ1031" i="41" s="1"/>
  <c r="CI1030" i="41"/>
  <c r="CJ1030" i="41" s="1"/>
  <c r="CI1029" i="41"/>
  <c r="CJ1029" i="41"/>
  <c r="CI1028" i="41"/>
  <c r="CJ1028" i="41" s="1"/>
  <c r="CI1027" i="41"/>
  <c r="CJ1027" i="41" s="1"/>
  <c r="CI1026" i="41"/>
  <c r="CJ1026" i="41" s="1"/>
  <c r="CI1025" i="41"/>
  <c r="CJ1025" i="41" s="1"/>
  <c r="CI1024" i="41"/>
  <c r="CJ1024" i="41" s="1"/>
  <c r="CI1023" i="41"/>
  <c r="CJ1023" i="41" s="1"/>
  <c r="CI1022" i="41"/>
  <c r="CJ1022" i="41" s="1"/>
  <c r="CI1021" i="41"/>
  <c r="CJ1021" i="41"/>
  <c r="CI1020" i="41"/>
  <c r="CJ1020" i="41" s="1"/>
  <c r="CI1019" i="41"/>
  <c r="CJ1019" i="41" s="1"/>
  <c r="CI1018" i="41"/>
  <c r="CJ1018" i="41" s="1"/>
  <c r="CI1017" i="41"/>
  <c r="CJ1017" i="41"/>
  <c r="CI1016" i="41"/>
  <c r="CJ1016" i="41" s="1"/>
  <c r="CI1015" i="41"/>
  <c r="CJ1015" i="41" s="1"/>
  <c r="CI1014" i="41"/>
  <c r="CJ1014" i="41" s="1"/>
  <c r="CI1013" i="41"/>
  <c r="CJ1013" i="41" s="1"/>
  <c r="CI1012" i="41"/>
  <c r="CJ1012" i="41" s="1"/>
  <c r="CI1011" i="41"/>
  <c r="CJ1011" i="41" s="1"/>
  <c r="CI1010" i="41"/>
  <c r="CJ1010" i="41"/>
  <c r="CI1009" i="41"/>
  <c r="CJ1009" i="41" s="1"/>
  <c r="CI1008" i="41"/>
  <c r="CJ1008" i="41" s="1"/>
  <c r="CI1007" i="41"/>
  <c r="CJ1007" i="41" s="1"/>
  <c r="CI1006" i="41"/>
  <c r="CJ1006" i="41" s="1"/>
  <c r="CI1005" i="41"/>
  <c r="CJ1005" i="41" s="1"/>
  <c r="CI1004" i="41"/>
  <c r="CJ1004" i="41" s="1"/>
  <c r="CI1003" i="41"/>
  <c r="CJ1003" i="41" s="1"/>
  <c r="CI1002" i="41"/>
  <c r="CJ1002" i="41" s="1"/>
  <c r="CI1001" i="41"/>
  <c r="CJ1001" i="41" s="1"/>
  <c r="CI1000" i="41"/>
  <c r="CJ1000" i="41" s="1"/>
  <c r="CI999" i="41"/>
  <c r="CJ999" i="41" s="1"/>
  <c r="CI998" i="41"/>
  <c r="CJ998" i="41" s="1"/>
  <c r="CI997" i="41"/>
  <c r="CJ997" i="41" s="1"/>
  <c r="CI996" i="41"/>
  <c r="CJ996" i="41" s="1"/>
  <c r="CI995" i="41"/>
  <c r="CJ995" i="41"/>
  <c r="CI994" i="41"/>
  <c r="CJ994" i="41" s="1"/>
  <c r="CI993" i="41"/>
  <c r="CJ993" i="41" s="1"/>
  <c r="CI992" i="41"/>
  <c r="CJ992" i="41" s="1"/>
  <c r="CI991" i="41"/>
  <c r="CJ991" i="41" s="1"/>
  <c r="CI990" i="41"/>
  <c r="CJ990" i="41" s="1"/>
  <c r="CI989" i="41"/>
  <c r="CJ989" i="41" s="1"/>
  <c r="CI988" i="41"/>
  <c r="CJ988" i="41" s="1"/>
  <c r="CI987" i="41"/>
  <c r="CJ987" i="41" s="1"/>
  <c r="CI986" i="41"/>
  <c r="CJ986" i="41" s="1"/>
  <c r="CI985" i="41"/>
  <c r="CJ985" i="41" s="1"/>
  <c r="CI984" i="41"/>
  <c r="CJ984" i="41" s="1"/>
  <c r="CI983" i="41"/>
  <c r="CJ983" i="41" s="1"/>
  <c r="CI982" i="41"/>
  <c r="CJ982" i="41" s="1"/>
  <c r="CI981" i="41"/>
  <c r="CJ981" i="41" s="1"/>
  <c r="CI980" i="41"/>
  <c r="CJ980" i="41" s="1"/>
  <c r="CI979" i="41"/>
  <c r="CJ979" i="41" s="1"/>
  <c r="CI978" i="41"/>
  <c r="CJ978" i="41" s="1"/>
  <c r="CI977" i="41"/>
  <c r="CJ977" i="41" s="1"/>
  <c r="CI976" i="41"/>
  <c r="CJ976" i="41" s="1"/>
  <c r="CI975" i="41"/>
  <c r="CJ975" i="41" s="1"/>
  <c r="CI974" i="41"/>
  <c r="CJ974" i="41"/>
  <c r="CI973" i="41"/>
  <c r="CJ973" i="41" s="1"/>
  <c r="CI972" i="41"/>
  <c r="CJ972" i="41" s="1"/>
  <c r="CI971" i="41"/>
  <c r="CJ971" i="41" s="1"/>
  <c r="CI970" i="41"/>
  <c r="CJ970" i="41" s="1"/>
  <c r="CI969" i="41"/>
  <c r="CJ969" i="41" s="1"/>
  <c r="CI968" i="41"/>
  <c r="CJ968" i="41" s="1"/>
  <c r="CI967" i="41"/>
  <c r="CJ967" i="41"/>
  <c r="CI966" i="41"/>
  <c r="CJ966" i="41" s="1"/>
  <c r="CI965" i="41"/>
  <c r="CJ965" i="41" s="1"/>
  <c r="CI964" i="41"/>
  <c r="CJ964" i="41" s="1"/>
  <c r="CI963" i="41"/>
  <c r="CJ963" i="41" s="1"/>
  <c r="CI962" i="41"/>
  <c r="CJ962" i="41" s="1"/>
  <c r="CI961" i="41"/>
  <c r="CJ961" i="41" s="1"/>
  <c r="CI960" i="41"/>
  <c r="CJ960" i="41" s="1"/>
  <c r="CI959" i="41"/>
  <c r="CJ959" i="41" s="1"/>
  <c r="CI958" i="41"/>
  <c r="CJ958" i="41" s="1"/>
  <c r="CI957" i="41"/>
  <c r="CJ957" i="41" s="1"/>
  <c r="CI956" i="41"/>
  <c r="CJ956" i="41" s="1"/>
  <c r="CI955" i="41"/>
  <c r="CJ955" i="41" s="1"/>
  <c r="CI954" i="41"/>
  <c r="CJ954" i="41" s="1"/>
  <c r="CI953" i="41"/>
  <c r="CJ953" i="41" s="1"/>
  <c r="CI952" i="41"/>
  <c r="CJ952" i="41" s="1"/>
  <c r="CI951" i="41"/>
  <c r="CJ951" i="41"/>
  <c r="CI950" i="41"/>
  <c r="CJ950" i="41" s="1"/>
  <c r="CI949" i="41"/>
  <c r="CJ949" i="41" s="1"/>
  <c r="CI948" i="41"/>
  <c r="CJ948" i="41" s="1"/>
  <c r="CI947" i="41"/>
  <c r="CJ947" i="41" s="1"/>
  <c r="CI946" i="41"/>
  <c r="CJ946" i="41" s="1"/>
  <c r="CI945" i="41"/>
  <c r="CJ945" i="41" s="1"/>
  <c r="CI944" i="41"/>
  <c r="CJ944" i="41" s="1"/>
  <c r="CI943" i="41"/>
  <c r="CJ943" i="41" s="1"/>
  <c r="CI942" i="41"/>
  <c r="CJ942" i="41" s="1"/>
  <c r="CI941" i="41"/>
  <c r="CJ941" i="41" s="1"/>
  <c r="CI940" i="41"/>
  <c r="CJ940" i="41" s="1"/>
  <c r="CI939" i="41"/>
  <c r="CJ939" i="41" s="1"/>
  <c r="CI938" i="41"/>
  <c r="CJ938" i="41" s="1"/>
  <c r="CI937" i="41"/>
  <c r="CJ937" i="41" s="1"/>
  <c r="CI936" i="41"/>
  <c r="CJ936" i="41" s="1"/>
  <c r="CI935" i="41"/>
  <c r="CJ935" i="41" s="1"/>
  <c r="CI934" i="41"/>
  <c r="CJ934" i="41" s="1"/>
  <c r="CI933" i="41"/>
  <c r="CJ933" i="41" s="1"/>
  <c r="CI932" i="41"/>
  <c r="CJ932" i="41" s="1"/>
  <c r="CI931" i="41"/>
  <c r="CJ931" i="41" s="1"/>
  <c r="CI930" i="41"/>
  <c r="CJ930" i="41" s="1"/>
  <c r="CI929" i="41"/>
  <c r="CJ929" i="41" s="1"/>
  <c r="CI928" i="41"/>
  <c r="CJ928" i="41" s="1"/>
  <c r="CI927" i="41"/>
  <c r="CJ927" i="41" s="1"/>
  <c r="CI926" i="41"/>
  <c r="CJ926" i="41" s="1"/>
  <c r="CI925" i="41"/>
  <c r="CJ925" i="41"/>
  <c r="CI924" i="41"/>
  <c r="CJ924" i="41" s="1"/>
  <c r="CI923" i="41"/>
  <c r="CJ923" i="41" s="1"/>
  <c r="CI922" i="41"/>
  <c r="CJ922" i="41" s="1"/>
  <c r="CI921" i="41"/>
  <c r="CJ921" i="41" s="1"/>
  <c r="CI920" i="41"/>
  <c r="CJ920" i="41" s="1"/>
  <c r="CI919" i="41"/>
  <c r="CJ919" i="41"/>
  <c r="CI918" i="41"/>
  <c r="CJ918" i="41" s="1"/>
  <c r="CI917" i="41"/>
  <c r="CJ917" i="41"/>
  <c r="CI916" i="41"/>
  <c r="CJ916" i="41" s="1"/>
  <c r="CI915" i="41"/>
  <c r="CJ915" i="41" s="1"/>
  <c r="CI914" i="41"/>
  <c r="CJ914" i="41" s="1"/>
  <c r="CI913" i="41"/>
  <c r="CJ913" i="41"/>
  <c r="CI912" i="41"/>
  <c r="CJ912" i="41" s="1"/>
  <c r="CI911" i="41"/>
  <c r="CJ911" i="41"/>
  <c r="CI910" i="41"/>
  <c r="CJ910" i="41" s="1"/>
  <c r="CI909" i="41"/>
  <c r="CJ909" i="41" s="1"/>
  <c r="CI908" i="41"/>
  <c r="CJ908" i="41" s="1"/>
  <c r="CI907" i="41"/>
  <c r="CJ907" i="41"/>
  <c r="CI906" i="41"/>
  <c r="CJ906" i="41" s="1"/>
  <c r="CI905" i="41"/>
  <c r="CJ905" i="41" s="1"/>
  <c r="CI904" i="41"/>
  <c r="CJ904" i="41" s="1"/>
  <c r="CI903" i="41"/>
  <c r="CJ903" i="41"/>
  <c r="CI902" i="41"/>
  <c r="CJ902" i="41" s="1"/>
  <c r="CI901" i="41"/>
  <c r="CJ901" i="41" s="1"/>
  <c r="CI900" i="41"/>
  <c r="CJ900" i="41" s="1"/>
  <c r="CI899" i="41"/>
  <c r="CJ899" i="41" s="1"/>
  <c r="CI898" i="41"/>
  <c r="CJ898" i="41" s="1"/>
  <c r="CI897" i="41"/>
  <c r="CJ897" i="41" s="1"/>
  <c r="CI896" i="41"/>
  <c r="CJ896" i="41" s="1"/>
  <c r="CI895" i="41"/>
  <c r="CJ895" i="41" s="1"/>
  <c r="CI894" i="41"/>
  <c r="CJ894" i="41" s="1"/>
  <c r="CI893" i="41"/>
  <c r="CJ893" i="41" s="1"/>
  <c r="CI892" i="41"/>
  <c r="CJ892" i="41" s="1"/>
  <c r="CI891" i="41"/>
  <c r="CJ891" i="41" s="1"/>
  <c r="CI890" i="41"/>
  <c r="CJ890" i="41" s="1"/>
  <c r="CI889" i="41"/>
  <c r="CJ889" i="41" s="1"/>
  <c r="CI888" i="41"/>
  <c r="CJ888" i="41" s="1"/>
  <c r="CI887" i="41"/>
  <c r="CJ887" i="41" s="1"/>
  <c r="CI886" i="41"/>
  <c r="CJ886" i="41"/>
  <c r="CI885" i="41"/>
  <c r="CJ885" i="41" s="1"/>
  <c r="CI884" i="41"/>
  <c r="CJ884" i="41" s="1"/>
  <c r="CI883" i="41"/>
  <c r="CJ883" i="41" s="1"/>
  <c r="CI882" i="41"/>
  <c r="CJ882" i="41" s="1"/>
  <c r="CI881" i="41"/>
  <c r="CJ881" i="41" s="1"/>
  <c r="CI880" i="41"/>
  <c r="CJ880" i="41" s="1"/>
  <c r="CI879" i="41"/>
  <c r="CJ879" i="41" s="1"/>
  <c r="CI878" i="41"/>
  <c r="CJ878" i="41"/>
  <c r="CI877" i="41"/>
  <c r="CJ877" i="41" s="1"/>
  <c r="CI876" i="41"/>
  <c r="CJ876" i="41" s="1"/>
  <c r="CI875" i="41"/>
  <c r="CJ875" i="41" s="1"/>
  <c r="CI874" i="41"/>
  <c r="CJ874" i="41" s="1"/>
  <c r="CI873" i="41"/>
  <c r="CJ873" i="41"/>
  <c r="CI872" i="41"/>
  <c r="CJ872" i="41" s="1"/>
  <c r="CI871" i="41"/>
  <c r="CJ871" i="41" s="1"/>
  <c r="CI870" i="41"/>
  <c r="CJ870" i="41" s="1"/>
  <c r="CI869" i="41"/>
  <c r="CJ869" i="41" s="1"/>
  <c r="CJ868" i="41"/>
  <c r="CI868" i="41"/>
  <c r="CI867" i="41"/>
  <c r="CJ867" i="41" s="1"/>
  <c r="CI866" i="41"/>
  <c r="CJ866" i="41" s="1"/>
  <c r="CI865" i="41"/>
  <c r="CJ865" i="41" s="1"/>
  <c r="CI864" i="41"/>
  <c r="CJ864" i="41" s="1"/>
  <c r="CI863" i="41"/>
  <c r="CJ863" i="41" s="1"/>
  <c r="CI862" i="41"/>
  <c r="CJ862" i="41" s="1"/>
  <c r="CI861" i="41"/>
  <c r="CJ861" i="41" s="1"/>
  <c r="CI860" i="41"/>
  <c r="CJ860" i="41" s="1"/>
  <c r="CI859" i="41"/>
  <c r="CJ859" i="41" s="1"/>
  <c r="CI858" i="41"/>
  <c r="CJ858" i="41" s="1"/>
  <c r="CI857" i="41"/>
  <c r="CJ857" i="41" s="1"/>
  <c r="CI856" i="41"/>
  <c r="CJ856" i="41" s="1"/>
  <c r="CI855" i="41"/>
  <c r="CJ855" i="41"/>
  <c r="CI854" i="41"/>
  <c r="CJ854" i="41" s="1"/>
  <c r="CI853" i="41"/>
  <c r="CJ853" i="41" s="1"/>
  <c r="CI852" i="41"/>
  <c r="CJ852" i="41" s="1"/>
  <c r="CI851" i="41"/>
  <c r="CJ851" i="41" s="1"/>
  <c r="CI850" i="41"/>
  <c r="CJ850" i="41" s="1"/>
  <c r="CI849" i="41"/>
  <c r="CJ849" i="41" s="1"/>
  <c r="CI848" i="41"/>
  <c r="CJ848" i="41" s="1"/>
  <c r="CI847" i="41"/>
  <c r="CJ847" i="41" s="1"/>
  <c r="CI846" i="41"/>
  <c r="CJ846" i="41"/>
  <c r="CI845" i="41"/>
  <c r="CJ845" i="41"/>
  <c r="CI844" i="41"/>
  <c r="CJ844" i="41" s="1"/>
  <c r="CI843" i="41"/>
  <c r="CJ843" i="41"/>
  <c r="CI842" i="41"/>
  <c r="CJ842" i="41" s="1"/>
  <c r="CI841" i="41"/>
  <c r="CJ841" i="41" s="1"/>
  <c r="CI840" i="41"/>
  <c r="CJ840" i="41" s="1"/>
  <c r="CI839" i="41"/>
  <c r="CJ839" i="41" s="1"/>
  <c r="CI838" i="41"/>
  <c r="CJ838" i="41"/>
  <c r="CI837" i="41"/>
  <c r="CJ837" i="41"/>
  <c r="CI836" i="41"/>
  <c r="CJ836" i="41" s="1"/>
  <c r="CI835" i="41"/>
  <c r="CJ835" i="41" s="1"/>
  <c r="CI834" i="41"/>
  <c r="CJ834" i="41" s="1"/>
  <c r="CI833" i="41"/>
  <c r="CJ833" i="41" s="1"/>
  <c r="CI832" i="41"/>
  <c r="CJ832" i="41" s="1"/>
  <c r="CI831" i="41"/>
  <c r="CJ831" i="41" s="1"/>
  <c r="CI830" i="41"/>
  <c r="CJ830" i="41" s="1"/>
  <c r="CI829" i="41"/>
  <c r="CJ829" i="41" s="1"/>
  <c r="CI828" i="41"/>
  <c r="CJ828" i="41" s="1"/>
  <c r="CI827" i="41"/>
  <c r="CJ827" i="41"/>
  <c r="CI826" i="41"/>
  <c r="CJ826" i="41" s="1"/>
  <c r="CI825" i="41"/>
  <c r="CJ825" i="41"/>
  <c r="CI824" i="41"/>
  <c r="CJ824" i="41" s="1"/>
  <c r="CI823" i="41"/>
  <c r="CJ823" i="41" s="1"/>
  <c r="CI822" i="41"/>
  <c r="CJ822" i="41" s="1"/>
  <c r="CI821" i="41"/>
  <c r="CJ821" i="41" s="1"/>
  <c r="CI820" i="41"/>
  <c r="CJ820" i="41" s="1"/>
  <c r="CI819" i="41"/>
  <c r="CJ819" i="41" s="1"/>
  <c r="CI818" i="41"/>
  <c r="CJ818" i="41" s="1"/>
  <c r="CI817" i="41"/>
  <c r="CJ817" i="41" s="1"/>
  <c r="CI816" i="41"/>
  <c r="CJ816" i="41" s="1"/>
  <c r="CI815" i="41"/>
  <c r="CJ815" i="41" s="1"/>
  <c r="CI814" i="41"/>
  <c r="CJ814" i="41" s="1"/>
  <c r="CI813" i="41"/>
  <c r="CJ813" i="41" s="1"/>
  <c r="CI812" i="41"/>
  <c r="CJ812" i="41" s="1"/>
  <c r="CI811" i="41"/>
  <c r="CJ811" i="41" s="1"/>
  <c r="CI810" i="41"/>
  <c r="CJ810" i="41" s="1"/>
  <c r="CI809" i="41"/>
  <c r="CJ809" i="41" s="1"/>
  <c r="CI808" i="41"/>
  <c r="CJ808" i="41" s="1"/>
  <c r="CI807" i="41"/>
  <c r="CJ807" i="41" s="1"/>
  <c r="CI806" i="41"/>
  <c r="CJ806" i="41" s="1"/>
  <c r="CI805" i="41"/>
  <c r="CJ805" i="41" s="1"/>
  <c r="CI804" i="41"/>
  <c r="CJ804" i="41" s="1"/>
  <c r="CI803" i="41"/>
  <c r="CJ803" i="41" s="1"/>
  <c r="CI802" i="41"/>
  <c r="CJ802" i="41"/>
  <c r="CI801" i="41"/>
  <c r="CJ801" i="41" s="1"/>
  <c r="CI800" i="41"/>
  <c r="CJ800" i="41" s="1"/>
  <c r="CI799" i="41"/>
  <c r="CJ799" i="41" s="1"/>
  <c r="CI798" i="41"/>
  <c r="CJ798" i="41" s="1"/>
  <c r="CI797" i="41"/>
  <c r="CJ797" i="41" s="1"/>
  <c r="CI796" i="41"/>
  <c r="CJ796" i="41" s="1"/>
  <c r="CI795" i="41"/>
  <c r="CJ795" i="41"/>
  <c r="CI794" i="41"/>
  <c r="CJ794" i="41" s="1"/>
  <c r="CI793" i="41"/>
  <c r="CJ793" i="41"/>
  <c r="CI792" i="41"/>
  <c r="CJ792" i="41" s="1"/>
  <c r="CI791" i="41"/>
  <c r="CJ791" i="41" s="1"/>
  <c r="CI790" i="41"/>
  <c r="CJ790" i="41" s="1"/>
  <c r="CI789" i="41"/>
  <c r="CJ789" i="41" s="1"/>
  <c r="CI788" i="41"/>
  <c r="CJ788" i="41" s="1"/>
  <c r="CI787" i="41"/>
  <c r="CJ787" i="41" s="1"/>
  <c r="CI786" i="41"/>
  <c r="CJ786" i="41"/>
  <c r="CI785" i="41"/>
  <c r="CJ785" i="41"/>
  <c r="CI784" i="41"/>
  <c r="CJ784" i="41" s="1"/>
  <c r="CI783" i="41"/>
  <c r="CJ783" i="41" s="1"/>
  <c r="CI782" i="41"/>
  <c r="CJ782" i="41" s="1"/>
  <c r="CI781" i="41"/>
  <c r="CJ781" i="41"/>
  <c r="CI780" i="41"/>
  <c r="CJ780" i="41" s="1"/>
  <c r="CI779" i="41"/>
  <c r="CJ779" i="41" s="1"/>
  <c r="CI778" i="41"/>
  <c r="CJ778" i="41" s="1"/>
  <c r="CI777" i="41"/>
  <c r="CJ777" i="41" s="1"/>
  <c r="CI776" i="41"/>
  <c r="CJ776" i="41" s="1"/>
  <c r="CI775" i="41"/>
  <c r="CJ775" i="41"/>
  <c r="CI774" i="41"/>
  <c r="CJ774" i="41"/>
  <c r="CI773" i="41"/>
  <c r="CJ773" i="41" s="1"/>
  <c r="CI772" i="41"/>
  <c r="CJ772" i="41" s="1"/>
  <c r="CI771" i="41"/>
  <c r="CJ771" i="41" s="1"/>
  <c r="CI770" i="41"/>
  <c r="CJ770" i="41" s="1"/>
  <c r="CI769" i="41"/>
  <c r="CJ769" i="41" s="1"/>
  <c r="CI768" i="41"/>
  <c r="CJ768" i="41" s="1"/>
  <c r="CI767" i="41"/>
  <c r="CJ767" i="41"/>
  <c r="CI766" i="41"/>
  <c r="CJ766" i="41" s="1"/>
  <c r="CI765" i="41"/>
  <c r="CJ765" i="41" s="1"/>
  <c r="CI764" i="41"/>
  <c r="CJ764" i="41" s="1"/>
  <c r="CI763" i="41"/>
  <c r="CJ763" i="41" s="1"/>
  <c r="CI762" i="41"/>
  <c r="CJ762" i="41" s="1"/>
  <c r="CI761" i="41"/>
  <c r="CJ761" i="41"/>
  <c r="CI760" i="41"/>
  <c r="CJ760" i="41" s="1"/>
  <c r="CI759" i="41"/>
  <c r="CJ759" i="41" s="1"/>
  <c r="CI758" i="41"/>
  <c r="CJ758" i="41" s="1"/>
  <c r="CI757" i="41"/>
  <c r="CJ757" i="41" s="1"/>
  <c r="CI756" i="41"/>
  <c r="CJ756" i="41" s="1"/>
  <c r="CI755" i="41"/>
  <c r="CJ755" i="41"/>
  <c r="CI754" i="41"/>
  <c r="CJ754" i="41" s="1"/>
  <c r="CI753" i="41"/>
  <c r="CJ753" i="41" s="1"/>
  <c r="CI752" i="41"/>
  <c r="CJ752" i="41" s="1"/>
  <c r="CI751" i="41"/>
  <c r="CJ751" i="41" s="1"/>
  <c r="CI750" i="41"/>
  <c r="CJ750" i="41" s="1"/>
  <c r="CI749" i="41"/>
  <c r="CJ749" i="41" s="1"/>
  <c r="CI748" i="41"/>
  <c r="CJ748" i="41" s="1"/>
  <c r="CI747" i="41"/>
  <c r="CJ747" i="41" s="1"/>
  <c r="CI746" i="41"/>
  <c r="CJ746" i="41" s="1"/>
  <c r="CI745" i="41"/>
  <c r="CJ745" i="41" s="1"/>
  <c r="CI744" i="41"/>
  <c r="CJ744" i="41" s="1"/>
  <c r="CI743" i="41"/>
  <c r="CJ743" i="41" s="1"/>
  <c r="CI742" i="41"/>
  <c r="CJ742" i="41"/>
  <c r="CI741" i="41"/>
  <c r="CJ741" i="41" s="1"/>
  <c r="CI740" i="41"/>
  <c r="CJ740" i="41" s="1"/>
  <c r="CI739" i="41"/>
  <c r="CJ739" i="41" s="1"/>
  <c r="CI738" i="41"/>
  <c r="CJ738" i="41" s="1"/>
  <c r="CI737" i="41"/>
  <c r="CJ737" i="41" s="1"/>
  <c r="CI736" i="41"/>
  <c r="CJ736" i="41" s="1"/>
  <c r="CI735" i="41"/>
  <c r="CJ735" i="41" s="1"/>
  <c r="CI734" i="41"/>
  <c r="CJ734" i="41" s="1"/>
  <c r="CI733" i="41"/>
  <c r="CJ733" i="41" s="1"/>
  <c r="CJ732" i="41"/>
  <c r="CI732" i="41"/>
  <c r="CI731" i="41"/>
  <c r="CJ731" i="41" s="1"/>
  <c r="CI730" i="41"/>
  <c r="CJ730" i="41" s="1"/>
  <c r="CI729" i="41"/>
  <c r="CJ729" i="41" s="1"/>
  <c r="CI728" i="41"/>
  <c r="CJ728" i="41" s="1"/>
  <c r="CI727" i="41"/>
  <c r="CJ727" i="41" s="1"/>
  <c r="CI726" i="41"/>
  <c r="CJ726" i="41"/>
  <c r="CI725" i="41"/>
  <c r="CJ725" i="41" s="1"/>
  <c r="CI724" i="41"/>
  <c r="CJ724" i="41" s="1"/>
  <c r="CI723" i="41"/>
  <c r="CJ723" i="41" s="1"/>
  <c r="CI722" i="41"/>
  <c r="CJ722" i="41" s="1"/>
  <c r="CI721" i="41"/>
  <c r="CJ721" i="41" s="1"/>
  <c r="CI720" i="41"/>
  <c r="CJ720" i="41" s="1"/>
  <c r="CI719" i="41"/>
  <c r="CJ719" i="41" s="1"/>
  <c r="CI718" i="41"/>
  <c r="CJ718" i="41" s="1"/>
  <c r="CI717" i="41"/>
  <c r="CJ717" i="41" s="1"/>
  <c r="CI716" i="41"/>
  <c r="CJ716" i="41" s="1"/>
  <c r="CI715" i="41"/>
  <c r="CJ715" i="41" s="1"/>
  <c r="CI714" i="41"/>
  <c r="CJ714" i="41" s="1"/>
  <c r="CI713" i="41"/>
  <c r="CJ713" i="41" s="1"/>
  <c r="CI712" i="41"/>
  <c r="CJ712" i="41" s="1"/>
  <c r="CI711" i="41"/>
  <c r="CJ711" i="41" s="1"/>
  <c r="CI710" i="41"/>
  <c r="CJ710" i="41" s="1"/>
  <c r="CI709" i="41"/>
  <c r="CJ709" i="41" s="1"/>
  <c r="CI708" i="41"/>
  <c r="CJ708" i="41" s="1"/>
  <c r="CI707" i="41"/>
  <c r="CJ707" i="41"/>
  <c r="CI706" i="41"/>
  <c r="CJ706" i="41" s="1"/>
  <c r="CI705" i="41"/>
  <c r="CJ705" i="41"/>
  <c r="CI704" i="41"/>
  <c r="CJ704" i="41" s="1"/>
  <c r="CI703" i="41"/>
  <c r="CJ703" i="41" s="1"/>
  <c r="CI702" i="41"/>
  <c r="CJ702" i="41" s="1"/>
  <c r="CI701" i="41"/>
  <c r="CJ701" i="41" s="1"/>
  <c r="CI700" i="41"/>
  <c r="CJ700" i="41" s="1"/>
  <c r="CI699" i="41"/>
  <c r="CJ699" i="41" s="1"/>
  <c r="CI698" i="41"/>
  <c r="CJ698" i="41" s="1"/>
  <c r="CI697" i="41"/>
  <c r="CJ697" i="41"/>
  <c r="CI696" i="41"/>
  <c r="CJ696" i="41" s="1"/>
  <c r="CI695" i="41"/>
  <c r="CJ695" i="41"/>
  <c r="CI694" i="41"/>
  <c r="CJ694" i="41" s="1"/>
  <c r="CI693" i="41"/>
  <c r="CJ693" i="41" s="1"/>
  <c r="CI692" i="41"/>
  <c r="CJ692" i="41" s="1"/>
  <c r="CI691" i="41"/>
  <c r="CJ691" i="41" s="1"/>
  <c r="CI690" i="41"/>
  <c r="CJ690" i="41" s="1"/>
  <c r="CI689" i="41"/>
  <c r="CJ689" i="41" s="1"/>
  <c r="CI688" i="41"/>
  <c r="CJ688" i="41" s="1"/>
  <c r="CI687" i="41"/>
  <c r="CJ687" i="41"/>
  <c r="CI686" i="41"/>
  <c r="CJ686" i="41" s="1"/>
  <c r="CI685" i="41"/>
  <c r="CJ685" i="41" s="1"/>
  <c r="CI684" i="41"/>
  <c r="CJ684" i="41" s="1"/>
  <c r="CI683" i="41"/>
  <c r="CJ683" i="41" s="1"/>
  <c r="CI682" i="41"/>
  <c r="CJ682" i="41"/>
  <c r="CI681" i="41"/>
  <c r="CJ681" i="41" s="1"/>
  <c r="CI680" i="41"/>
  <c r="CJ680" i="41" s="1"/>
  <c r="CI679" i="41"/>
  <c r="CJ679" i="41" s="1"/>
  <c r="CI678" i="41"/>
  <c r="CJ678" i="41"/>
  <c r="CI677" i="41"/>
  <c r="CJ677" i="41" s="1"/>
  <c r="CI676" i="41"/>
  <c r="CJ676" i="41" s="1"/>
  <c r="CI675" i="41"/>
  <c r="CJ675" i="41" s="1"/>
  <c r="CI674" i="41"/>
  <c r="CJ674" i="41"/>
  <c r="CI673" i="41"/>
  <c r="CJ673" i="41" s="1"/>
  <c r="CI672" i="41"/>
  <c r="CJ672" i="41" s="1"/>
  <c r="CI671" i="41"/>
  <c r="CJ671" i="41" s="1"/>
  <c r="CI670" i="41"/>
  <c r="CJ670" i="41" s="1"/>
  <c r="CI669" i="41"/>
  <c r="CJ669" i="41" s="1"/>
  <c r="CI668" i="41"/>
  <c r="CJ668" i="41" s="1"/>
  <c r="CI667" i="41"/>
  <c r="CJ667" i="41" s="1"/>
  <c r="CI666" i="41"/>
  <c r="CJ666" i="41" s="1"/>
  <c r="CI665" i="41"/>
  <c r="CJ665" i="41" s="1"/>
  <c r="CI664" i="41"/>
  <c r="CJ664" i="41" s="1"/>
  <c r="CI663" i="41"/>
  <c r="CJ663" i="41"/>
  <c r="CI662" i="41"/>
  <c r="CJ662" i="41" s="1"/>
  <c r="CI661" i="41"/>
  <c r="CJ661" i="41" s="1"/>
  <c r="CI660" i="41"/>
  <c r="CJ660" i="41" s="1"/>
  <c r="CI659" i="41"/>
  <c r="CJ659" i="41" s="1"/>
  <c r="CI658" i="41"/>
  <c r="CJ658" i="41" s="1"/>
  <c r="CI657" i="41"/>
  <c r="CJ657" i="41" s="1"/>
  <c r="CI656" i="41"/>
  <c r="CJ656" i="41" s="1"/>
  <c r="CI655" i="41"/>
  <c r="CJ655" i="41" s="1"/>
  <c r="CI654" i="41"/>
  <c r="CJ654" i="41" s="1"/>
  <c r="CI653" i="41"/>
  <c r="CJ653" i="41" s="1"/>
  <c r="CI652" i="41"/>
  <c r="CJ652" i="41" s="1"/>
  <c r="CI651" i="41"/>
  <c r="CJ651" i="41"/>
  <c r="CI650" i="41"/>
  <c r="CJ650" i="41" s="1"/>
  <c r="CI649" i="41"/>
  <c r="CJ649" i="41" s="1"/>
  <c r="CI648" i="41"/>
  <c r="CJ648" i="41" s="1"/>
  <c r="CI647" i="41"/>
  <c r="CJ647" i="41"/>
  <c r="CI646" i="41"/>
  <c r="CJ646" i="41" s="1"/>
  <c r="CI645" i="41"/>
  <c r="CJ645" i="41" s="1"/>
  <c r="CI644" i="41"/>
  <c r="CJ644" i="41" s="1"/>
  <c r="CI643" i="41"/>
  <c r="CJ643" i="41" s="1"/>
  <c r="CI642" i="41"/>
  <c r="CJ642" i="41" s="1"/>
  <c r="CI641" i="41"/>
  <c r="CJ641" i="41" s="1"/>
  <c r="CI640" i="41"/>
  <c r="CJ640" i="41" s="1"/>
  <c r="CI639" i="41"/>
  <c r="CJ639" i="41" s="1"/>
  <c r="CI638" i="41"/>
  <c r="CJ638" i="41" s="1"/>
  <c r="CI637" i="41"/>
  <c r="CJ637" i="41" s="1"/>
  <c r="CI636" i="41"/>
  <c r="CJ636" i="41" s="1"/>
  <c r="CI635" i="41"/>
  <c r="CJ635" i="41" s="1"/>
  <c r="CI634" i="41"/>
  <c r="CJ634" i="41" s="1"/>
  <c r="CI633" i="41"/>
  <c r="CJ633" i="41" s="1"/>
  <c r="CI632" i="41"/>
  <c r="CJ632" i="41" s="1"/>
  <c r="CI631" i="41"/>
  <c r="CJ631" i="41" s="1"/>
  <c r="CI630" i="41"/>
  <c r="CJ630" i="41" s="1"/>
  <c r="CI629" i="41"/>
  <c r="CJ629" i="41" s="1"/>
  <c r="CI628" i="41"/>
  <c r="CJ628" i="41" s="1"/>
  <c r="CI627" i="41"/>
  <c r="CJ627" i="41" s="1"/>
  <c r="CI626" i="41"/>
  <c r="CJ626" i="41" s="1"/>
  <c r="CI625" i="41"/>
  <c r="CJ625" i="41" s="1"/>
  <c r="CI624" i="41"/>
  <c r="CJ624" i="41" s="1"/>
  <c r="CI623" i="41"/>
  <c r="CJ623" i="41" s="1"/>
  <c r="CI622" i="41"/>
  <c r="CJ622" i="41" s="1"/>
  <c r="CI621" i="41"/>
  <c r="CJ621" i="41" s="1"/>
  <c r="CI620" i="41"/>
  <c r="CJ620" i="41" s="1"/>
  <c r="CI619" i="41"/>
  <c r="CJ619" i="41" s="1"/>
  <c r="CI618" i="41"/>
  <c r="CJ618" i="41"/>
  <c r="CI617" i="41"/>
  <c r="CJ617" i="41" s="1"/>
  <c r="CI616" i="41"/>
  <c r="CJ616" i="41" s="1"/>
  <c r="CI615" i="41"/>
  <c r="CJ615" i="41" s="1"/>
  <c r="CI614" i="41"/>
  <c r="CJ614" i="41" s="1"/>
  <c r="CI613" i="41"/>
  <c r="CJ613" i="41" s="1"/>
  <c r="CI612" i="41"/>
  <c r="CJ612" i="41" s="1"/>
  <c r="CI611" i="41"/>
  <c r="CJ611" i="41" s="1"/>
  <c r="CI610" i="41"/>
  <c r="CJ610" i="41" s="1"/>
  <c r="CI609" i="41"/>
  <c r="CJ609" i="41" s="1"/>
  <c r="CI608" i="41"/>
  <c r="CJ608" i="41" s="1"/>
  <c r="CI607" i="41"/>
  <c r="CJ607" i="41" s="1"/>
  <c r="CI606" i="41"/>
  <c r="CJ606" i="41" s="1"/>
  <c r="CI605" i="41"/>
  <c r="CJ605" i="41" s="1"/>
  <c r="CI604" i="41"/>
  <c r="CJ604" i="41" s="1"/>
  <c r="CI603" i="41"/>
  <c r="CJ603" i="41" s="1"/>
  <c r="CI602" i="41"/>
  <c r="CJ602" i="41" s="1"/>
  <c r="CI601" i="41"/>
  <c r="CJ601" i="41" s="1"/>
  <c r="CI600" i="41"/>
  <c r="CJ600" i="41" s="1"/>
  <c r="CI599" i="41"/>
  <c r="CJ599" i="41" s="1"/>
  <c r="CI598" i="41"/>
  <c r="CJ598" i="41"/>
  <c r="CI597" i="41"/>
  <c r="CJ597" i="41" s="1"/>
  <c r="CI596" i="41"/>
  <c r="CJ596" i="41" s="1"/>
  <c r="CI595" i="41"/>
  <c r="CJ595" i="41" s="1"/>
  <c r="CI594" i="41"/>
  <c r="CJ594" i="41" s="1"/>
  <c r="CI593" i="41"/>
  <c r="CJ593" i="41"/>
  <c r="CI592" i="41"/>
  <c r="CJ592" i="41" s="1"/>
  <c r="CI591" i="41"/>
  <c r="CJ591" i="41" s="1"/>
  <c r="CI590" i="41"/>
  <c r="CJ590" i="41" s="1"/>
  <c r="CI589" i="41"/>
  <c r="CJ589" i="41" s="1"/>
  <c r="CI588" i="41"/>
  <c r="CJ588" i="41" s="1"/>
  <c r="CI587" i="41"/>
  <c r="CJ587" i="41" s="1"/>
  <c r="CI586" i="41"/>
  <c r="CJ586" i="41" s="1"/>
  <c r="CI585" i="41"/>
  <c r="CJ585" i="41" s="1"/>
  <c r="CI584" i="41"/>
  <c r="CJ584" i="41" s="1"/>
  <c r="CI583" i="41"/>
  <c r="CJ583" i="41" s="1"/>
  <c r="CI582" i="41"/>
  <c r="CJ582" i="41" s="1"/>
  <c r="CI581" i="41"/>
  <c r="CJ581" i="41" s="1"/>
  <c r="CI580" i="41"/>
  <c r="CJ580" i="41" s="1"/>
  <c r="CI579" i="41"/>
  <c r="CJ579" i="41" s="1"/>
  <c r="CI578" i="41"/>
  <c r="CJ578" i="41" s="1"/>
  <c r="CI577" i="41"/>
  <c r="CJ577" i="41"/>
  <c r="CI576" i="41"/>
  <c r="CJ576" i="41" s="1"/>
  <c r="CI575" i="41"/>
  <c r="CJ575" i="41" s="1"/>
  <c r="CI574" i="41"/>
  <c r="CJ574" i="41" s="1"/>
  <c r="CI573" i="41"/>
  <c r="CJ573" i="41" s="1"/>
  <c r="CI572" i="41"/>
  <c r="CJ572" i="41" s="1"/>
  <c r="CI571" i="41"/>
  <c r="CJ571" i="41" s="1"/>
  <c r="CI570" i="41"/>
  <c r="CJ570" i="41" s="1"/>
  <c r="CI569" i="41"/>
  <c r="CJ569" i="41" s="1"/>
  <c r="CI568" i="41"/>
  <c r="CJ568" i="41" s="1"/>
  <c r="CI567" i="41"/>
  <c r="CJ567" i="41" s="1"/>
  <c r="CI566" i="41"/>
  <c r="CJ566" i="41" s="1"/>
  <c r="CI565" i="41"/>
  <c r="CJ565" i="41"/>
  <c r="CI564" i="41"/>
  <c r="CJ564" i="41" s="1"/>
  <c r="CI563" i="41"/>
  <c r="CJ563" i="41" s="1"/>
  <c r="CI562" i="41"/>
  <c r="CJ562" i="41" s="1"/>
  <c r="CI561" i="41"/>
  <c r="CJ561" i="41" s="1"/>
  <c r="CI560" i="41"/>
  <c r="CJ560" i="41" s="1"/>
  <c r="CI559" i="41"/>
  <c r="CJ559" i="41" s="1"/>
  <c r="CI558" i="41"/>
  <c r="CJ558" i="41" s="1"/>
  <c r="CI557" i="41"/>
  <c r="CJ557" i="41" s="1"/>
  <c r="CI556" i="41"/>
  <c r="CJ556" i="41" s="1"/>
  <c r="CI555" i="41"/>
  <c r="CJ555" i="41" s="1"/>
  <c r="CI554" i="41"/>
  <c r="CJ554" i="41" s="1"/>
  <c r="CI553" i="41"/>
  <c r="CJ553" i="41" s="1"/>
  <c r="CI552" i="41"/>
  <c r="CJ552" i="41" s="1"/>
  <c r="CI551" i="41"/>
  <c r="CJ551" i="41" s="1"/>
  <c r="CI550" i="41"/>
  <c r="CJ550" i="41" s="1"/>
  <c r="CI549" i="41"/>
  <c r="CJ549" i="41" s="1"/>
  <c r="CI548" i="41"/>
  <c r="CJ548" i="41" s="1"/>
  <c r="CI547" i="41"/>
  <c r="CJ547" i="41" s="1"/>
  <c r="CI546" i="41"/>
  <c r="CJ546" i="41" s="1"/>
  <c r="CI545" i="41"/>
  <c r="CJ545" i="41" s="1"/>
  <c r="CI544" i="41"/>
  <c r="CJ544" i="41" s="1"/>
  <c r="CI543" i="41"/>
  <c r="CJ543" i="41" s="1"/>
  <c r="CI542" i="41"/>
  <c r="CJ542" i="41" s="1"/>
  <c r="CI541" i="41"/>
  <c r="CJ541" i="41" s="1"/>
  <c r="CI540" i="41"/>
  <c r="CJ540" i="41" s="1"/>
  <c r="CI539" i="41"/>
  <c r="CJ539" i="41" s="1"/>
  <c r="CI538" i="41"/>
  <c r="CJ538" i="41" s="1"/>
  <c r="CI537" i="41"/>
  <c r="CJ537" i="41"/>
  <c r="CI536" i="41"/>
  <c r="CJ536" i="41" s="1"/>
  <c r="CI535" i="41"/>
  <c r="CJ535" i="41" s="1"/>
  <c r="CI534" i="41"/>
  <c r="CJ534" i="41" s="1"/>
  <c r="CI533" i="41"/>
  <c r="CJ533" i="41" s="1"/>
  <c r="CI532" i="41"/>
  <c r="CJ532" i="41" s="1"/>
  <c r="CI531" i="41"/>
  <c r="CJ531" i="41" s="1"/>
  <c r="CI530" i="41"/>
  <c r="CJ530" i="41" s="1"/>
  <c r="CI529" i="41"/>
  <c r="CJ529" i="41" s="1"/>
  <c r="CI528" i="41"/>
  <c r="CJ528" i="41" s="1"/>
  <c r="CI527" i="41"/>
  <c r="CJ527" i="41" s="1"/>
  <c r="CI526" i="41"/>
  <c r="CJ526" i="41" s="1"/>
  <c r="CI525" i="41"/>
  <c r="CJ525" i="41" s="1"/>
  <c r="CI524" i="41"/>
  <c r="CJ524" i="41" s="1"/>
  <c r="CI523" i="41"/>
  <c r="CJ523" i="41" s="1"/>
  <c r="CI522" i="41"/>
  <c r="CJ522" i="41" s="1"/>
  <c r="CI521" i="41"/>
  <c r="CJ521" i="41" s="1"/>
  <c r="CI520" i="41"/>
  <c r="CJ520" i="41" s="1"/>
  <c r="CI519" i="41"/>
  <c r="CJ519" i="41" s="1"/>
  <c r="CI518" i="41"/>
  <c r="CJ518" i="41" s="1"/>
  <c r="CI517" i="41"/>
  <c r="CJ517" i="41" s="1"/>
  <c r="CI516" i="41"/>
  <c r="CJ516" i="41" s="1"/>
  <c r="CI515" i="41"/>
  <c r="CJ515" i="41" s="1"/>
  <c r="CI514" i="41"/>
  <c r="CJ514" i="41" s="1"/>
  <c r="CI513" i="41"/>
  <c r="CJ513" i="41" s="1"/>
  <c r="CI512" i="41"/>
  <c r="CJ512" i="41" s="1"/>
  <c r="CI511" i="41"/>
  <c r="CJ511" i="41" s="1"/>
  <c r="CI510" i="41"/>
  <c r="CJ510" i="41" s="1"/>
  <c r="CI509" i="41"/>
  <c r="CJ509" i="41" s="1"/>
  <c r="CI508" i="41"/>
  <c r="CJ508" i="41" s="1"/>
  <c r="CI507" i="41"/>
  <c r="CJ507" i="41"/>
  <c r="CI506" i="41"/>
  <c r="CJ506" i="41" s="1"/>
  <c r="CI505" i="41"/>
  <c r="CJ505" i="41" s="1"/>
  <c r="CI504" i="41"/>
  <c r="CJ504" i="41" s="1"/>
  <c r="CI503" i="41"/>
  <c r="CJ503" i="41" s="1"/>
  <c r="CI502" i="41"/>
  <c r="CJ502" i="41" s="1"/>
  <c r="CI501" i="41"/>
  <c r="CJ501" i="41" s="1"/>
  <c r="CI500" i="41"/>
  <c r="CJ500" i="41" s="1"/>
  <c r="CI499" i="41"/>
  <c r="CJ499" i="41" s="1"/>
  <c r="CI498" i="41"/>
  <c r="CJ498" i="41" s="1"/>
  <c r="CI497" i="41"/>
  <c r="CJ497" i="41" s="1"/>
  <c r="CI496" i="41"/>
  <c r="CJ496" i="41" s="1"/>
  <c r="CI495" i="41"/>
  <c r="CJ495" i="41" s="1"/>
  <c r="CI494" i="41"/>
  <c r="CJ494" i="41" s="1"/>
  <c r="CI493" i="41"/>
  <c r="CJ493" i="41" s="1"/>
  <c r="CI492" i="41"/>
  <c r="CJ492" i="41" s="1"/>
  <c r="CI491" i="41"/>
  <c r="CJ491" i="41" s="1"/>
  <c r="CI490" i="41"/>
  <c r="CJ490" i="41" s="1"/>
  <c r="CI489" i="41"/>
  <c r="CJ489" i="41" s="1"/>
  <c r="CI488" i="41"/>
  <c r="CJ488" i="41" s="1"/>
  <c r="CI487" i="41"/>
  <c r="CJ487" i="41" s="1"/>
  <c r="CI486" i="41"/>
  <c r="CJ486" i="41" s="1"/>
  <c r="CI485" i="41"/>
  <c r="CJ485" i="41" s="1"/>
  <c r="CI484" i="41"/>
  <c r="CJ484" i="41" s="1"/>
  <c r="CI483" i="41"/>
  <c r="CJ483" i="41" s="1"/>
  <c r="CI482" i="41"/>
  <c r="CJ482" i="41" s="1"/>
  <c r="CI481" i="41"/>
  <c r="CJ481" i="41" s="1"/>
  <c r="CI480" i="41"/>
  <c r="CJ480" i="41" s="1"/>
  <c r="CI479" i="41"/>
  <c r="CJ479" i="41" s="1"/>
  <c r="CI478" i="41"/>
  <c r="CJ478" i="41" s="1"/>
  <c r="CI477" i="41"/>
  <c r="CJ477" i="41" s="1"/>
  <c r="CI476" i="41"/>
  <c r="CJ476" i="41" s="1"/>
  <c r="CI475" i="41"/>
  <c r="CJ475" i="41" s="1"/>
  <c r="CI474" i="41"/>
  <c r="CJ474" i="41" s="1"/>
  <c r="CI473" i="41"/>
  <c r="CJ473" i="41" s="1"/>
  <c r="CI472" i="41"/>
  <c r="CJ472" i="41" s="1"/>
  <c r="CI471" i="41"/>
  <c r="CJ471" i="41" s="1"/>
  <c r="CI470" i="41"/>
  <c r="CJ470" i="41" s="1"/>
  <c r="CI469" i="41"/>
  <c r="CJ469" i="41" s="1"/>
  <c r="CI468" i="41"/>
  <c r="CJ468" i="41" s="1"/>
  <c r="CI467" i="41"/>
  <c r="CJ467" i="41" s="1"/>
  <c r="CI466" i="41"/>
  <c r="CJ466" i="41" s="1"/>
  <c r="CI465" i="41"/>
  <c r="CJ465" i="41" s="1"/>
  <c r="CI464" i="41"/>
  <c r="CJ464" i="41" s="1"/>
  <c r="CI463" i="41"/>
  <c r="CJ463" i="41" s="1"/>
  <c r="CI462" i="41"/>
  <c r="CJ462" i="41" s="1"/>
  <c r="CI461" i="41"/>
  <c r="CJ461" i="41" s="1"/>
  <c r="CI460" i="41"/>
  <c r="CJ460" i="41" s="1"/>
  <c r="CI459" i="41"/>
  <c r="CJ459" i="41" s="1"/>
  <c r="CI458" i="41"/>
  <c r="CJ458" i="41" s="1"/>
  <c r="CI457" i="41"/>
  <c r="CJ457" i="41" s="1"/>
  <c r="CI456" i="41"/>
  <c r="CJ456" i="41" s="1"/>
  <c r="CI455" i="41"/>
  <c r="CJ455" i="41" s="1"/>
  <c r="CI454" i="41"/>
  <c r="CJ454" i="41" s="1"/>
  <c r="CI453" i="41"/>
  <c r="CJ453" i="41" s="1"/>
  <c r="CI452" i="41"/>
  <c r="CJ452" i="41" s="1"/>
  <c r="CI451" i="41"/>
  <c r="CJ451" i="41" s="1"/>
  <c r="CI450" i="41"/>
  <c r="CJ450" i="41" s="1"/>
  <c r="CI449" i="41"/>
  <c r="CJ449" i="41" s="1"/>
  <c r="CI448" i="41"/>
  <c r="CJ448" i="41" s="1"/>
  <c r="CI447" i="41"/>
  <c r="CJ447" i="41"/>
  <c r="CI446" i="41"/>
  <c r="CJ446" i="41" s="1"/>
  <c r="CI445" i="41"/>
  <c r="CJ445" i="41" s="1"/>
  <c r="CI444" i="41"/>
  <c r="CJ444" i="41" s="1"/>
  <c r="CI443" i="41"/>
  <c r="CJ443" i="41" s="1"/>
  <c r="CI442" i="41"/>
  <c r="CJ442" i="41" s="1"/>
  <c r="CI441" i="41"/>
  <c r="CJ441" i="41" s="1"/>
  <c r="CI440" i="41"/>
  <c r="CJ440" i="41" s="1"/>
  <c r="CI439" i="41"/>
  <c r="CJ439" i="41" s="1"/>
  <c r="CI438" i="41"/>
  <c r="CJ438" i="41" s="1"/>
  <c r="CI437" i="41"/>
  <c r="CJ437" i="41" s="1"/>
  <c r="CI436" i="41"/>
  <c r="CJ436" i="41" s="1"/>
  <c r="CI435" i="41"/>
  <c r="CJ435" i="41" s="1"/>
  <c r="CI434" i="41"/>
  <c r="CJ434" i="41" s="1"/>
  <c r="CI433" i="41"/>
  <c r="CJ433" i="41" s="1"/>
  <c r="CI432" i="41"/>
  <c r="CJ432" i="41" s="1"/>
  <c r="CI431" i="41"/>
  <c r="CJ431" i="41"/>
  <c r="CI430" i="41"/>
  <c r="CJ430" i="41" s="1"/>
  <c r="CI429" i="41"/>
  <c r="CJ429" i="41" s="1"/>
  <c r="CI428" i="41"/>
  <c r="CJ428" i="41" s="1"/>
  <c r="CI427" i="41"/>
  <c r="CJ427" i="41" s="1"/>
  <c r="CI426" i="41"/>
  <c r="CJ426" i="41" s="1"/>
  <c r="CI425" i="41"/>
  <c r="CJ425" i="41" s="1"/>
  <c r="CI424" i="41"/>
  <c r="CJ424" i="41" s="1"/>
  <c r="CI423" i="41"/>
  <c r="CJ423" i="41"/>
  <c r="CI422" i="41"/>
  <c r="CJ422" i="41" s="1"/>
  <c r="CI421" i="41"/>
  <c r="CJ421" i="41" s="1"/>
  <c r="CI420" i="41"/>
  <c r="CJ420" i="41" s="1"/>
  <c r="CI419" i="41"/>
  <c r="CJ419" i="41" s="1"/>
  <c r="CI418" i="41"/>
  <c r="CJ418" i="41" s="1"/>
  <c r="CI417" i="41"/>
  <c r="CJ417" i="41" s="1"/>
  <c r="CI416" i="41"/>
  <c r="CJ416" i="41" s="1"/>
  <c r="CI415" i="41"/>
  <c r="CJ415" i="41" s="1"/>
  <c r="CI414" i="41"/>
  <c r="CJ414" i="41" s="1"/>
  <c r="CI413" i="41"/>
  <c r="CJ413" i="41" s="1"/>
  <c r="CI412" i="41"/>
  <c r="CJ412" i="41" s="1"/>
  <c r="CI411" i="41"/>
  <c r="CJ411" i="41" s="1"/>
  <c r="CI410" i="41"/>
  <c r="CJ410" i="41" s="1"/>
  <c r="CI409" i="41"/>
  <c r="CJ409" i="41" s="1"/>
  <c r="CI408" i="41"/>
  <c r="CJ408" i="41" s="1"/>
  <c r="CI407" i="41"/>
  <c r="CJ407" i="41" s="1"/>
  <c r="CI406" i="41"/>
  <c r="CJ406" i="41" s="1"/>
  <c r="CI405" i="41"/>
  <c r="CJ405" i="41" s="1"/>
  <c r="CI404" i="41"/>
  <c r="CJ404" i="41" s="1"/>
  <c r="CI403" i="41"/>
  <c r="CJ403" i="41"/>
  <c r="CI402" i="41"/>
  <c r="CJ402" i="41" s="1"/>
  <c r="CI401" i="41"/>
  <c r="CJ401" i="41" s="1"/>
  <c r="CI400" i="41"/>
  <c r="CJ400" i="41" s="1"/>
  <c r="CI399" i="41"/>
  <c r="CJ399" i="41" s="1"/>
  <c r="CI398" i="41"/>
  <c r="CJ398" i="41" s="1"/>
  <c r="CI397" i="41"/>
  <c r="CJ397" i="41" s="1"/>
  <c r="CI396" i="41"/>
  <c r="CJ396" i="41" s="1"/>
  <c r="CI395" i="41"/>
  <c r="CJ395" i="41" s="1"/>
  <c r="CI394" i="41"/>
  <c r="CJ394" i="41" s="1"/>
  <c r="CI393" i="41"/>
  <c r="CJ393" i="41" s="1"/>
  <c r="CI392" i="41"/>
  <c r="CJ392" i="41" s="1"/>
  <c r="CI391" i="41"/>
  <c r="CJ391" i="41" s="1"/>
  <c r="CI390" i="41"/>
  <c r="CJ390" i="41" s="1"/>
  <c r="CI389" i="41"/>
  <c r="CJ389" i="41" s="1"/>
  <c r="CI388" i="41"/>
  <c r="CJ388" i="41" s="1"/>
  <c r="CI387" i="41"/>
  <c r="CJ387" i="41" s="1"/>
  <c r="CI386" i="41"/>
  <c r="CJ386" i="41" s="1"/>
  <c r="CI385" i="41"/>
  <c r="CJ385" i="41" s="1"/>
  <c r="CI384" i="41"/>
  <c r="CJ384" i="41" s="1"/>
  <c r="CI383" i="41"/>
  <c r="CJ383" i="41" s="1"/>
  <c r="CI382" i="41"/>
  <c r="CJ382" i="41" s="1"/>
  <c r="CI381" i="41"/>
  <c r="CJ381" i="41" s="1"/>
  <c r="CI380" i="41"/>
  <c r="CJ380" i="41" s="1"/>
  <c r="CI379" i="41"/>
  <c r="CJ379" i="41" s="1"/>
  <c r="CI378" i="41"/>
  <c r="CJ378" i="41" s="1"/>
  <c r="CI377" i="41"/>
  <c r="CJ377" i="41" s="1"/>
  <c r="CI376" i="41"/>
  <c r="CJ376" i="41" s="1"/>
  <c r="CI375" i="41"/>
  <c r="CJ375" i="41" s="1"/>
  <c r="CI374" i="41"/>
  <c r="CJ374" i="41" s="1"/>
  <c r="CI373" i="41"/>
  <c r="CJ373" i="41" s="1"/>
  <c r="CI372" i="41"/>
  <c r="CJ372" i="41" s="1"/>
  <c r="CI371" i="41"/>
  <c r="CJ371" i="41" s="1"/>
  <c r="CI370" i="41"/>
  <c r="CJ370" i="41" s="1"/>
  <c r="CI369" i="41"/>
  <c r="CJ369" i="41" s="1"/>
  <c r="CI368" i="41"/>
  <c r="CJ368" i="41" s="1"/>
  <c r="CI367" i="41"/>
  <c r="CJ367" i="41" s="1"/>
  <c r="CI366" i="41"/>
  <c r="CJ366" i="41" s="1"/>
  <c r="CI365" i="41"/>
  <c r="CJ365" i="41" s="1"/>
  <c r="CI364" i="41"/>
  <c r="CJ364" i="41" s="1"/>
  <c r="CI363" i="41"/>
  <c r="CJ363" i="41" s="1"/>
  <c r="CI362" i="41"/>
  <c r="CJ362" i="41" s="1"/>
  <c r="CI361" i="41"/>
  <c r="CJ361" i="41" s="1"/>
  <c r="CI360" i="41"/>
  <c r="CJ360" i="41" s="1"/>
  <c r="CI359" i="41"/>
  <c r="CJ359" i="41" s="1"/>
  <c r="CI358" i="41"/>
  <c r="CJ358" i="41" s="1"/>
  <c r="CI357" i="41"/>
  <c r="CJ357" i="41" s="1"/>
  <c r="CI356" i="41"/>
  <c r="CJ356" i="41" s="1"/>
  <c r="CI355" i="41"/>
  <c r="CJ355" i="41" s="1"/>
  <c r="CI354" i="41"/>
  <c r="CJ354" i="41" s="1"/>
  <c r="CI353" i="41"/>
  <c r="CJ353" i="41" s="1"/>
  <c r="CI352" i="41"/>
  <c r="CJ352" i="41" s="1"/>
  <c r="CI351" i="41"/>
  <c r="CJ351" i="41" s="1"/>
  <c r="CI350" i="41"/>
  <c r="CJ350" i="41" s="1"/>
  <c r="CI349" i="41"/>
  <c r="CJ349" i="41" s="1"/>
  <c r="CI348" i="41"/>
  <c r="CJ348" i="41" s="1"/>
  <c r="CI347" i="41"/>
  <c r="CJ347" i="41" s="1"/>
  <c r="CI346" i="41"/>
  <c r="CJ346" i="41" s="1"/>
  <c r="CI345" i="41"/>
  <c r="CJ345" i="41" s="1"/>
  <c r="CI344" i="41"/>
  <c r="CJ344" i="41" s="1"/>
  <c r="CI343" i="41"/>
  <c r="CJ343" i="41" s="1"/>
  <c r="CI342" i="41"/>
  <c r="CJ342" i="41" s="1"/>
  <c r="CI341" i="41"/>
  <c r="CJ341" i="41" s="1"/>
  <c r="CI340" i="41"/>
  <c r="CJ340" i="41" s="1"/>
  <c r="CI339" i="41"/>
  <c r="CJ339" i="41"/>
  <c r="CI338" i="41"/>
  <c r="CJ338" i="41" s="1"/>
  <c r="CI337" i="41"/>
  <c r="CJ337" i="41" s="1"/>
  <c r="CI336" i="41"/>
  <c r="CJ336" i="41" s="1"/>
  <c r="CI335" i="41"/>
  <c r="CJ335" i="41" s="1"/>
  <c r="CI334" i="41"/>
  <c r="CJ334" i="41" s="1"/>
  <c r="CI333" i="41"/>
  <c r="CJ333" i="41" s="1"/>
  <c r="CI332" i="41"/>
  <c r="CJ332" i="41" s="1"/>
  <c r="CI331" i="41"/>
  <c r="CJ331" i="41" s="1"/>
  <c r="CI330" i="41"/>
  <c r="CJ330" i="41" s="1"/>
  <c r="CI329" i="41"/>
  <c r="CJ329" i="41" s="1"/>
  <c r="CI328" i="41"/>
  <c r="CJ328" i="41" s="1"/>
  <c r="CI327" i="41"/>
  <c r="CJ327" i="41" s="1"/>
  <c r="CI326" i="41"/>
  <c r="CJ326" i="41" s="1"/>
  <c r="CI325" i="41"/>
  <c r="CJ325" i="41" s="1"/>
  <c r="CI324" i="41"/>
  <c r="CJ324" i="41" s="1"/>
  <c r="CI323" i="41"/>
  <c r="CJ323" i="41" s="1"/>
  <c r="CI322" i="41"/>
  <c r="CJ322" i="41" s="1"/>
  <c r="CI321" i="41"/>
  <c r="CJ321" i="41" s="1"/>
  <c r="CI320" i="41"/>
  <c r="CJ320" i="41" s="1"/>
  <c r="CI319" i="41"/>
  <c r="CJ319" i="41" s="1"/>
  <c r="CI318" i="41"/>
  <c r="CJ318" i="41" s="1"/>
  <c r="CI317" i="41"/>
  <c r="CJ317" i="41" s="1"/>
  <c r="CI316" i="41"/>
  <c r="CJ316" i="41" s="1"/>
  <c r="CI315" i="41"/>
  <c r="CJ315" i="41" s="1"/>
  <c r="CI314" i="41"/>
  <c r="CJ314" i="41" s="1"/>
  <c r="CI313" i="41"/>
  <c r="CJ313" i="41" s="1"/>
  <c r="CI312" i="41"/>
  <c r="CJ312" i="41" s="1"/>
  <c r="CI311" i="41"/>
  <c r="CJ311" i="41" s="1"/>
  <c r="CI310" i="41"/>
  <c r="CJ310" i="41" s="1"/>
  <c r="CI309" i="41"/>
  <c r="CJ309" i="41" s="1"/>
  <c r="CI308" i="41"/>
  <c r="CJ308" i="41" s="1"/>
  <c r="CI307" i="41"/>
  <c r="CJ307" i="41" s="1"/>
  <c r="CI306" i="41"/>
  <c r="CJ306" i="41" s="1"/>
  <c r="CI305" i="41"/>
  <c r="CJ305" i="41" s="1"/>
  <c r="CI304" i="41"/>
  <c r="CJ304" i="41" s="1"/>
  <c r="CI303" i="41"/>
  <c r="CJ303" i="41" s="1"/>
  <c r="CI302" i="41"/>
  <c r="CJ302" i="41" s="1"/>
  <c r="CI301" i="41"/>
  <c r="CJ301" i="41" s="1"/>
  <c r="CI300" i="41"/>
  <c r="CJ300" i="41" s="1"/>
  <c r="CI299" i="41"/>
  <c r="CJ299" i="41" s="1"/>
  <c r="CJ298" i="41"/>
  <c r="CI298" i="41"/>
  <c r="CI297" i="41"/>
  <c r="CJ297" i="41" s="1"/>
  <c r="CI296" i="41"/>
  <c r="CJ296" i="41" s="1"/>
  <c r="CI295" i="41"/>
  <c r="CJ295" i="41" s="1"/>
  <c r="CI294" i="41"/>
  <c r="CJ294" i="41" s="1"/>
  <c r="CI293" i="41"/>
  <c r="CJ293" i="41" s="1"/>
  <c r="CI292" i="41"/>
  <c r="CJ292" i="41" s="1"/>
  <c r="CI291" i="41"/>
  <c r="CJ291" i="41" s="1"/>
  <c r="CI290" i="41"/>
  <c r="CJ290" i="41" s="1"/>
  <c r="CI289" i="41"/>
  <c r="CJ289" i="41" s="1"/>
  <c r="CI288" i="41"/>
  <c r="CJ288" i="41" s="1"/>
  <c r="CI287" i="41"/>
  <c r="CJ287" i="41"/>
  <c r="CI286" i="41"/>
  <c r="CJ286" i="41" s="1"/>
  <c r="CI285" i="41"/>
  <c r="CJ285" i="41" s="1"/>
  <c r="CI284" i="41"/>
  <c r="CJ284" i="41" s="1"/>
  <c r="CI283" i="41"/>
  <c r="CJ283" i="41" s="1"/>
  <c r="CI282" i="41"/>
  <c r="CJ282" i="41" s="1"/>
  <c r="CI281" i="41"/>
  <c r="CJ281" i="41" s="1"/>
  <c r="CI280" i="41"/>
  <c r="CJ280" i="41" s="1"/>
  <c r="CI279" i="41"/>
  <c r="CJ279" i="41" s="1"/>
  <c r="CI278" i="41"/>
  <c r="CJ278" i="41" s="1"/>
  <c r="CI277" i="41"/>
  <c r="CJ277" i="41" s="1"/>
  <c r="CI276" i="41"/>
  <c r="CJ276" i="41" s="1"/>
  <c r="CI275" i="41"/>
  <c r="CJ275" i="41" s="1"/>
  <c r="CI274" i="41"/>
  <c r="CJ274" i="41" s="1"/>
  <c r="CI273" i="41"/>
  <c r="CJ273" i="41" s="1"/>
  <c r="CI272" i="41"/>
  <c r="CJ272" i="41" s="1"/>
  <c r="CI271" i="41"/>
  <c r="CJ271" i="41" s="1"/>
  <c r="CI270" i="41"/>
  <c r="CJ270" i="41" s="1"/>
  <c r="CI269" i="41"/>
  <c r="CJ269" i="41" s="1"/>
  <c r="CI268" i="41"/>
  <c r="CJ268" i="41" s="1"/>
  <c r="CI267" i="41"/>
  <c r="CJ267" i="41" s="1"/>
  <c r="CI266" i="41"/>
  <c r="CJ266" i="41" s="1"/>
  <c r="CI265" i="41"/>
  <c r="CJ265" i="41" s="1"/>
  <c r="CI264" i="41"/>
  <c r="CJ264" i="41" s="1"/>
  <c r="CI263" i="41"/>
  <c r="CJ263" i="41" s="1"/>
  <c r="CI262" i="41"/>
  <c r="CJ262" i="41" s="1"/>
  <c r="CI261" i="41"/>
  <c r="CJ261" i="41" s="1"/>
  <c r="CI260" i="41"/>
  <c r="CJ260" i="41" s="1"/>
  <c r="CI259" i="41"/>
  <c r="CJ259" i="41" s="1"/>
  <c r="CI258" i="41"/>
  <c r="CJ258" i="41" s="1"/>
  <c r="CI257" i="41"/>
  <c r="CJ257" i="41" s="1"/>
  <c r="CI256" i="41"/>
  <c r="CJ256" i="41" s="1"/>
  <c r="CI255" i="41"/>
  <c r="CJ255" i="41" s="1"/>
  <c r="CI254" i="41"/>
  <c r="CJ254" i="41" s="1"/>
  <c r="CI253" i="41"/>
  <c r="CJ253" i="41" s="1"/>
  <c r="CI252" i="41"/>
  <c r="CJ252" i="41" s="1"/>
  <c r="CI251" i="41"/>
  <c r="CJ251" i="41" s="1"/>
  <c r="CI250" i="41"/>
  <c r="CJ250" i="41" s="1"/>
  <c r="CI249" i="41"/>
  <c r="CJ249" i="41" s="1"/>
  <c r="CI248" i="41"/>
  <c r="CJ248" i="41" s="1"/>
  <c r="CI247" i="41"/>
  <c r="CJ247" i="41" s="1"/>
  <c r="CI246" i="41"/>
  <c r="CJ246" i="41" s="1"/>
  <c r="CI245" i="41"/>
  <c r="CJ245" i="41" s="1"/>
  <c r="CI244" i="41"/>
  <c r="CJ244" i="41" s="1"/>
  <c r="CI243" i="41"/>
  <c r="CJ243" i="41"/>
  <c r="CI242" i="41"/>
  <c r="CJ242" i="41" s="1"/>
  <c r="CI241" i="41"/>
  <c r="CJ241" i="41" s="1"/>
  <c r="CI240" i="41"/>
  <c r="CJ240" i="41" s="1"/>
  <c r="CI239" i="41"/>
  <c r="CJ239" i="41" s="1"/>
  <c r="CI238" i="41"/>
  <c r="CJ238" i="41" s="1"/>
  <c r="CI237" i="41"/>
  <c r="CJ237" i="41" s="1"/>
  <c r="CI236" i="41"/>
  <c r="CJ236" i="41" s="1"/>
  <c r="CI235" i="41"/>
  <c r="CJ235" i="41" s="1"/>
  <c r="CI234" i="41"/>
  <c r="CJ234" i="41" s="1"/>
  <c r="CI233" i="41"/>
  <c r="CJ233" i="41" s="1"/>
  <c r="CI232" i="41"/>
  <c r="CJ232" i="41" s="1"/>
  <c r="CI231" i="41"/>
  <c r="CJ231" i="41"/>
  <c r="CI230" i="41"/>
  <c r="CJ230" i="41" s="1"/>
  <c r="CI229" i="41"/>
  <c r="CJ229" i="41" s="1"/>
  <c r="CI228" i="41"/>
  <c r="CJ228" i="41" s="1"/>
  <c r="CI227" i="41"/>
  <c r="CJ227" i="41" s="1"/>
  <c r="CI226" i="41"/>
  <c r="CJ226" i="41" s="1"/>
  <c r="CI225" i="41"/>
  <c r="CJ225" i="41" s="1"/>
  <c r="CI224" i="41"/>
  <c r="CJ224" i="41" s="1"/>
  <c r="CI223" i="41"/>
  <c r="CJ223" i="41" s="1"/>
  <c r="CI222" i="41"/>
  <c r="CJ222" i="41" s="1"/>
  <c r="CI221" i="41"/>
  <c r="CJ221" i="41" s="1"/>
  <c r="CI220" i="41"/>
  <c r="CJ220" i="41" s="1"/>
  <c r="CI219" i="41"/>
  <c r="CJ219" i="41"/>
  <c r="CI218" i="41"/>
  <c r="CJ218" i="41" s="1"/>
  <c r="CI217" i="41"/>
  <c r="CJ217" i="41" s="1"/>
  <c r="CI216" i="41"/>
  <c r="CJ216" i="41" s="1"/>
  <c r="CI215" i="41"/>
  <c r="CJ215" i="41" s="1"/>
  <c r="CI214" i="41"/>
  <c r="CJ214" i="41" s="1"/>
  <c r="CI213" i="41"/>
  <c r="CJ213" i="41" s="1"/>
  <c r="CI212" i="41"/>
  <c r="CJ212" i="41" s="1"/>
  <c r="CI211" i="41"/>
  <c r="CJ211" i="41" s="1"/>
  <c r="CI210" i="41"/>
  <c r="CJ210" i="41" s="1"/>
  <c r="CI209" i="41"/>
  <c r="CJ209" i="41" s="1"/>
  <c r="CI208" i="41"/>
  <c r="CJ208" i="41" s="1"/>
  <c r="CI207" i="41"/>
  <c r="CJ207" i="41" s="1"/>
  <c r="CI206" i="41"/>
  <c r="CJ206" i="41" s="1"/>
  <c r="CI205" i="41"/>
  <c r="CJ205" i="41" s="1"/>
  <c r="CI204" i="41"/>
  <c r="CJ204" i="41" s="1"/>
  <c r="CI203" i="41"/>
  <c r="CJ203" i="41"/>
  <c r="CI202" i="41"/>
  <c r="CJ202" i="41" s="1"/>
  <c r="CI201" i="41"/>
  <c r="CJ201" i="41" s="1"/>
  <c r="CI200" i="41"/>
  <c r="CJ200" i="41" s="1"/>
  <c r="CI199" i="41"/>
  <c r="CJ199" i="41" s="1"/>
  <c r="CI198" i="41"/>
  <c r="CJ198" i="41" s="1"/>
  <c r="CI197" i="41"/>
  <c r="CJ197" i="41" s="1"/>
  <c r="CI196" i="41"/>
  <c r="CJ196" i="41" s="1"/>
  <c r="CI195" i="41"/>
  <c r="CJ195" i="41" s="1"/>
  <c r="CI194" i="41"/>
  <c r="CJ194" i="41" s="1"/>
  <c r="CI193" i="41"/>
  <c r="CJ193" i="41" s="1"/>
  <c r="CI192" i="41"/>
  <c r="CJ192" i="41" s="1"/>
  <c r="CI191" i="41"/>
  <c r="CJ191" i="41" s="1"/>
  <c r="CI190" i="41"/>
  <c r="CJ190" i="41" s="1"/>
  <c r="CI189" i="41"/>
  <c r="CJ189" i="41" s="1"/>
  <c r="CI188" i="41"/>
  <c r="CJ188" i="41" s="1"/>
  <c r="CI187" i="41"/>
  <c r="CJ187" i="41" s="1"/>
  <c r="CI186" i="41"/>
  <c r="CJ186" i="41" s="1"/>
  <c r="CI185" i="41"/>
  <c r="CJ185" i="41" s="1"/>
  <c r="CI184" i="41"/>
  <c r="CJ184" i="41" s="1"/>
  <c r="CI183" i="41"/>
  <c r="CJ183" i="41" s="1"/>
  <c r="CI182" i="41"/>
  <c r="CJ182" i="41" s="1"/>
  <c r="CI181" i="41"/>
  <c r="CJ181" i="41" s="1"/>
  <c r="CI180" i="41"/>
  <c r="CJ180" i="41" s="1"/>
  <c r="CI179" i="41"/>
  <c r="CJ179" i="41" s="1"/>
  <c r="CI178" i="41"/>
  <c r="CJ178" i="41" s="1"/>
  <c r="CI177" i="41"/>
  <c r="CJ177" i="41"/>
  <c r="CI176" i="41"/>
  <c r="CJ176" i="41" s="1"/>
  <c r="CI175" i="41"/>
  <c r="CJ175" i="41" s="1"/>
  <c r="CI174" i="41"/>
  <c r="CJ174" i="41" s="1"/>
  <c r="CI173" i="41"/>
  <c r="CJ173" i="41" s="1"/>
  <c r="CI172" i="41"/>
  <c r="CJ172" i="41" s="1"/>
  <c r="CI171" i="41"/>
  <c r="CJ171" i="41" s="1"/>
  <c r="CI170" i="41"/>
  <c r="CJ170" i="41" s="1"/>
  <c r="CI169" i="41"/>
  <c r="CJ169" i="41" s="1"/>
  <c r="CI168" i="41"/>
  <c r="CJ168" i="41" s="1"/>
  <c r="CI167" i="41"/>
  <c r="CJ167" i="41" s="1"/>
  <c r="CI166" i="41"/>
  <c r="CJ166" i="41" s="1"/>
  <c r="CI165" i="41"/>
  <c r="CJ165" i="41" s="1"/>
  <c r="CI164" i="41"/>
  <c r="CJ164" i="41" s="1"/>
  <c r="CI163" i="41"/>
  <c r="CJ163" i="41" s="1"/>
  <c r="CI162" i="41"/>
  <c r="CJ162" i="41" s="1"/>
  <c r="CI161" i="41"/>
  <c r="CJ161" i="41" s="1"/>
  <c r="CI160" i="41"/>
  <c r="CJ160" i="41" s="1"/>
  <c r="CI159" i="41"/>
  <c r="CJ159" i="41" s="1"/>
  <c r="CI158" i="41"/>
  <c r="CJ158" i="41" s="1"/>
  <c r="CI157" i="41"/>
  <c r="CJ157" i="41" s="1"/>
  <c r="CI156" i="41"/>
  <c r="CJ156" i="41" s="1"/>
  <c r="CI155" i="41"/>
  <c r="CJ155" i="41" s="1"/>
  <c r="CI154" i="41"/>
  <c r="CJ154" i="41" s="1"/>
  <c r="CI153" i="41"/>
  <c r="CJ153" i="41" s="1"/>
  <c r="CI152" i="41"/>
  <c r="CJ152" i="41" s="1"/>
  <c r="CI151" i="41"/>
  <c r="CJ151" i="41" s="1"/>
  <c r="CI150" i="41"/>
  <c r="CJ150" i="41" s="1"/>
  <c r="CI149" i="41"/>
  <c r="CJ149" i="41" s="1"/>
  <c r="CI148" i="41"/>
  <c r="CJ148" i="41" s="1"/>
  <c r="CI147" i="41"/>
  <c r="CJ147" i="41" s="1"/>
  <c r="CI146" i="41"/>
  <c r="CJ146" i="41" s="1"/>
  <c r="CI145" i="41"/>
  <c r="CJ145" i="41" s="1"/>
  <c r="CI144" i="41"/>
  <c r="CJ144" i="41" s="1"/>
  <c r="CI143" i="41"/>
  <c r="CJ143" i="41"/>
  <c r="CI142" i="41"/>
  <c r="CJ142" i="41" s="1"/>
  <c r="CI141" i="41"/>
  <c r="CJ141" i="41" s="1"/>
  <c r="CI140" i="41"/>
  <c r="CJ140" i="41" s="1"/>
  <c r="CI139" i="41"/>
  <c r="CJ139" i="41"/>
  <c r="CI138" i="41"/>
  <c r="CJ138" i="41" s="1"/>
  <c r="CI137" i="41"/>
  <c r="CJ137" i="41" s="1"/>
  <c r="CI136" i="41"/>
  <c r="CJ136" i="41" s="1"/>
  <c r="CI135" i="41"/>
  <c r="CJ135" i="41" s="1"/>
  <c r="CI134" i="41"/>
  <c r="CJ134" i="41" s="1"/>
  <c r="CI133" i="41"/>
  <c r="CJ133" i="41" s="1"/>
  <c r="CI132" i="41"/>
  <c r="CJ132" i="41" s="1"/>
  <c r="CI131" i="41"/>
  <c r="CJ131" i="41" s="1"/>
  <c r="CI130" i="41"/>
  <c r="CJ130" i="41" s="1"/>
  <c r="CI129" i="41"/>
  <c r="CJ129" i="41" s="1"/>
  <c r="CI128" i="41"/>
  <c r="CJ128" i="41" s="1"/>
  <c r="CI127" i="41"/>
  <c r="CJ127" i="41" s="1"/>
  <c r="CI126" i="41"/>
  <c r="CJ126" i="41" s="1"/>
  <c r="CI125" i="41"/>
  <c r="CJ125" i="41" s="1"/>
  <c r="CI124" i="41"/>
  <c r="CJ124" i="41" s="1"/>
  <c r="CI123" i="41"/>
  <c r="CJ123" i="41" s="1"/>
  <c r="CI122" i="41"/>
  <c r="CJ122" i="41" s="1"/>
  <c r="CI121" i="41"/>
  <c r="CJ121" i="41" s="1"/>
  <c r="CI120" i="41"/>
  <c r="CJ120" i="41" s="1"/>
  <c r="CI119" i="41"/>
  <c r="CJ119" i="41"/>
  <c r="CI118" i="41"/>
  <c r="CJ118" i="41" s="1"/>
  <c r="CI117" i="41"/>
  <c r="CJ117" i="41" s="1"/>
  <c r="CI116" i="41"/>
  <c r="CJ116" i="41" s="1"/>
  <c r="CI115" i="41"/>
  <c r="CJ115" i="41" s="1"/>
  <c r="CI114" i="41"/>
  <c r="CJ114" i="41" s="1"/>
  <c r="CI113" i="41"/>
  <c r="CJ113" i="41"/>
  <c r="CI112" i="41"/>
  <c r="CJ112" i="41" s="1"/>
  <c r="CI111" i="41"/>
  <c r="CJ111" i="41" s="1"/>
  <c r="CI110" i="41"/>
  <c r="CJ110" i="41" s="1"/>
  <c r="CI109" i="41"/>
  <c r="CJ109" i="41"/>
  <c r="CI108" i="41"/>
  <c r="CJ108" i="41" s="1"/>
  <c r="CI107" i="41"/>
  <c r="CJ107" i="41" s="1"/>
  <c r="CI106" i="41"/>
  <c r="CJ106" i="41" s="1"/>
  <c r="CI105" i="41"/>
  <c r="CJ105" i="41" s="1"/>
  <c r="CI104" i="41"/>
  <c r="CJ104" i="41" s="1"/>
  <c r="CI103" i="41"/>
  <c r="CJ103" i="41" s="1"/>
  <c r="CI102" i="41"/>
  <c r="CJ102" i="41" s="1"/>
  <c r="CI101" i="41"/>
  <c r="CJ101" i="41"/>
  <c r="CI100" i="41"/>
  <c r="CJ100" i="41" s="1"/>
  <c r="CI99" i="41"/>
  <c r="CJ99" i="41" s="1"/>
  <c r="CI98" i="41"/>
  <c r="CJ98" i="41" s="1"/>
  <c r="CI97" i="41"/>
  <c r="CJ97" i="41" s="1"/>
  <c r="CI96" i="41"/>
  <c r="CJ96" i="41" s="1"/>
  <c r="CI95" i="41"/>
  <c r="CJ95" i="41" s="1"/>
  <c r="CI94" i="41"/>
  <c r="CJ94" i="41" s="1"/>
  <c r="CI93" i="41"/>
  <c r="CJ93" i="41" s="1"/>
  <c r="CI92" i="41"/>
  <c r="CJ92" i="41" s="1"/>
  <c r="CI91" i="41"/>
  <c r="CJ91" i="41" s="1"/>
  <c r="CI90" i="41"/>
  <c r="CJ90" i="41" s="1"/>
  <c r="CI89" i="41"/>
  <c r="CJ89" i="41" s="1"/>
  <c r="CI88" i="41"/>
  <c r="CJ88" i="41" s="1"/>
  <c r="CI87" i="41"/>
  <c r="CJ87" i="41" s="1"/>
  <c r="CI86" i="41"/>
  <c r="CJ86" i="41" s="1"/>
  <c r="CI85" i="41"/>
  <c r="CJ85" i="41" s="1"/>
  <c r="CI84" i="41"/>
  <c r="CJ84" i="41" s="1"/>
  <c r="CI83" i="41"/>
  <c r="CJ83" i="41" s="1"/>
  <c r="CI82" i="41"/>
  <c r="CJ82" i="41" s="1"/>
  <c r="CI81" i="41"/>
  <c r="CJ81" i="41"/>
  <c r="CI80" i="41"/>
  <c r="CJ80" i="41" s="1"/>
  <c r="CI79" i="41"/>
  <c r="CJ79" i="41" s="1"/>
  <c r="CI78" i="41"/>
  <c r="CJ78" i="41" s="1"/>
  <c r="CI77" i="41"/>
  <c r="CJ77" i="41" s="1"/>
  <c r="CI76" i="41"/>
  <c r="CJ76" i="41" s="1"/>
  <c r="CI75" i="41"/>
  <c r="CJ75" i="41" s="1"/>
  <c r="CI74" i="41"/>
  <c r="CJ74" i="41" s="1"/>
  <c r="CI73" i="41"/>
  <c r="CJ73" i="41" s="1"/>
  <c r="CI72" i="41"/>
  <c r="CJ72" i="41" s="1"/>
  <c r="CI71" i="41"/>
  <c r="CJ71" i="41" s="1"/>
  <c r="CI70" i="41"/>
  <c r="CJ70" i="41" s="1"/>
  <c r="CI69" i="41"/>
  <c r="CJ69" i="41" s="1"/>
  <c r="CI68" i="41"/>
  <c r="CJ68" i="41" s="1"/>
  <c r="CI67" i="41"/>
  <c r="CJ67" i="41" s="1"/>
  <c r="CI66" i="41"/>
  <c r="CJ66" i="41" s="1"/>
  <c r="CI65" i="41"/>
  <c r="CJ65" i="41" s="1"/>
  <c r="CI64" i="41"/>
  <c r="CJ64" i="41" s="1"/>
  <c r="CI63" i="41"/>
  <c r="CJ63" i="41" s="1"/>
  <c r="CI62" i="41"/>
  <c r="CJ62" i="41" s="1"/>
  <c r="CI61" i="41"/>
  <c r="CJ61" i="41" s="1"/>
  <c r="CI60" i="41"/>
  <c r="CJ60" i="41" s="1"/>
  <c r="CI59" i="41"/>
  <c r="CJ59" i="41"/>
  <c r="CI58" i="41"/>
  <c r="CJ58" i="41" s="1"/>
  <c r="CI57" i="41"/>
  <c r="CJ57" i="41" s="1"/>
  <c r="CI56" i="41"/>
  <c r="CJ56" i="41" s="1"/>
  <c r="CI55" i="41"/>
  <c r="CJ55" i="41" s="1"/>
  <c r="CI54" i="41"/>
  <c r="CJ54" i="41" s="1"/>
  <c r="CI53" i="41"/>
  <c r="CJ53" i="41"/>
  <c r="CI52" i="41"/>
  <c r="CJ52" i="41" s="1"/>
  <c r="CI51" i="41"/>
  <c r="CJ51" i="41" s="1"/>
  <c r="CI50" i="41"/>
  <c r="CJ50" i="41" s="1"/>
  <c r="CI49" i="41"/>
  <c r="CJ49" i="41" s="1"/>
  <c r="CI48" i="41"/>
  <c r="CJ48" i="41" s="1"/>
  <c r="CI47" i="41"/>
  <c r="CJ47" i="41"/>
  <c r="CI46" i="41"/>
  <c r="CJ46" i="41" s="1"/>
  <c r="CI45" i="41"/>
  <c r="CJ45" i="41" s="1"/>
  <c r="CI44" i="41"/>
  <c r="CJ44" i="41" s="1"/>
  <c r="CI43" i="41"/>
  <c r="CJ43" i="41" s="1"/>
  <c r="CI42" i="41"/>
  <c r="CJ42" i="41" s="1"/>
  <c r="CI41" i="41"/>
  <c r="CJ41" i="41" s="1"/>
  <c r="CI40" i="41"/>
  <c r="CJ40" i="41" s="1"/>
  <c r="CI39" i="41"/>
  <c r="CJ39" i="41" s="1"/>
  <c r="CI38" i="41"/>
  <c r="CJ38" i="41" s="1"/>
  <c r="CI37" i="41"/>
  <c r="CJ37" i="41" s="1"/>
  <c r="CI36" i="41"/>
  <c r="CJ36" i="41" s="1"/>
  <c r="CI35" i="41"/>
  <c r="CJ35" i="41" s="1"/>
  <c r="CB1034" i="41"/>
  <c r="CC1034" i="41" s="1"/>
  <c r="CB1033" i="41"/>
  <c r="CC1033" i="41" s="1"/>
  <c r="CB1032" i="41"/>
  <c r="CC1032" i="41" s="1"/>
  <c r="CB1031" i="41"/>
  <c r="CC1031" i="41" s="1"/>
  <c r="CB1030" i="41"/>
  <c r="CC1030" i="41" s="1"/>
  <c r="CB1029" i="41"/>
  <c r="CC1029" i="41" s="1"/>
  <c r="CB1028" i="41"/>
  <c r="CC1028" i="41" s="1"/>
  <c r="CB1027" i="41"/>
  <c r="CC1027" i="41" s="1"/>
  <c r="CB1026" i="41"/>
  <c r="CC1026" i="41" s="1"/>
  <c r="CB1025" i="41"/>
  <c r="CC1025" i="41" s="1"/>
  <c r="CB1024" i="41"/>
  <c r="CC1024" i="41" s="1"/>
  <c r="CB1023" i="41"/>
  <c r="CC1023" i="41" s="1"/>
  <c r="CB1022" i="41"/>
  <c r="CC1022" i="41" s="1"/>
  <c r="CB1021" i="41"/>
  <c r="CC1021" i="41" s="1"/>
  <c r="CB1020" i="41"/>
  <c r="CC1020" i="41" s="1"/>
  <c r="CB1019" i="41"/>
  <c r="CC1019" i="41" s="1"/>
  <c r="CB1018" i="41"/>
  <c r="CC1018" i="41" s="1"/>
  <c r="CB1017" i="41"/>
  <c r="CC1017" i="41" s="1"/>
  <c r="CB1016" i="41"/>
  <c r="CC1016" i="41" s="1"/>
  <c r="CB1015" i="41"/>
  <c r="CC1015" i="41" s="1"/>
  <c r="CB1014" i="41"/>
  <c r="CC1014" i="41" s="1"/>
  <c r="CB1013" i="41"/>
  <c r="CC1013" i="41" s="1"/>
  <c r="CB1012" i="41"/>
  <c r="CC1012" i="41" s="1"/>
  <c r="CB1011" i="41"/>
  <c r="CC1011" i="41"/>
  <c r="CB1010" i="41"/>
  <c r="CC1010" i="41" s="1"/>
  <c r="CB1009" i="41"/>
  <c r="CC1009" i="41" s="1"/>
  <c r="CB1008" i="41"/>
  <c r="CC1008" i="41" s="1"/>
  <c r="CB1007" i="41"/>
  <c r="CC1007" i="41" s="1"/>
  <c r="CB1006" i="41"/>
  <c r="CC1006" i="41" s="1"/>
  <c r="CB1005" i="41"/>
  <c r="CC1005" i="41" s="1"/>
  <c r="CB1004" i="41"/>
  <c r="CC1004" i="41" s="1"/>
  <c r="CB1003" i="41"/>
  <c r="CC1003" i="41"/>
  <c r="CB1002" i="41"/>
  <c r="CC1002" i="41" s="1"/>
  <c r="CB1001" i="41"/>
  <c r="CC1001" i="41" s="1"/>
  <c r="CB1000" i="41"/>
  <c r="CC1000" i="41" s="1"/>
  <c r="CB999" i="41"/>
  <c r="CC999" i="41" s="1"/>
  <c r="CB998" i="41"/>
  <c r="CC998" i="41" s="1"/>
  <c r="CB997" i="41"/>
  <c r="CC997" i="41" s="1"/>
  <c r="CB996" i="41"/>
  <c r="CC996" i="41" s="1"/>
  <c r="CB995" i="41"/>
  <c r="CC995" i="41" s="1"/>
  <c r="CB994" i="41"/>
  <c r="CC994" i="41" s="1"/>
  <c r="CB993" i="41"/>
  <c r="CC993" i="41" s="1"/>
  <c r="CB992" i="41"/>
  <c r="CC992" i="41" s="1"/>
  <c r="CB991" i="41"/>
  <c r="CC991" i="41" s="1"/>
  <c r="CB990" i="41"/>
  <c r="CC990" i="41" s="1"/>
  <c r="CB989" i="41"/>
  <c r="CC989" i="41" s="1"/>
  <c r="CB988" i="41"/>
  <c r="CC988" i="41" s="1"/>
  <c r="CB987" i="41"/>
  <c r="CC987" i="41"/>
  <c r="CB986" i="41"/>
  <c r="CC986" i="41" s="1"/>
  <c r="CB985" i="41"/>
  <c r="CC985" i="41" s="1"/>
  <c r="CB984" i="41"/>
  <c r="CC984" i="41" s="1"/>
  <c r="CB983" i="41"/>
  <c r="CC983" i="41" s="1"/>
  <c r="CB982" i="41"/>
  <c r="CC982" i="41" s="1"/>
  <c r="CB981" i="41"/>
  <c r="CC981" i="41"/>
  <c r="CB980" i="41"/>
  <c r="CC980" i="41" s="1"/>
  <c r="CB979" i="41"/>
  <c r="CC979" i="41" s="1"/>
  <c r="CB978" i="41"/>
  <c r="CC978" i="41" s="1"/>
  <c r="CB977" i="41"/>
  <c r="CC977" i="41"/>
  <c r="CB976" i="41"/>
  <c r="CC976" i="41" s="1"/>
  <c r="CB975" i="41"/>
  <c r="CC975" i="41" s="1"/>
  <c r="CB974" i="41"/>
  <c r="CC974" i="41" s="1"/>
  <c r="CB973" i="41"/>
  <c r="CC973" i="41" s="1"/>
  <c r="CB972" i="41"/>
  <c r="CC972" i="41" s="1"/>
  <c r="CB971" i="41"/>
  <c r="CC971" i="41" s="1"/>
  <c r="CB970" i="41"/>
  <c r="CC970" i="41" s="1"/>
  <c r="CB969" i="41"/>
  <c r="CC969" i="41" s="1"/>
  <c r="CB968" i="41"/>
  <c r="CC968" i="41" s="1"/>
  <c r="CB967" i="41"/>
  <c r="CC967" i="41" s="1"/>
  <c r="CB966" i="41"/>
  <c r="CC966" i="41" s="1"/>
  <c r="CB965" i="41"/>
  <c r="CC965" i="41" s="1"/>
  <c r="CB964" i="41"/>
  <c r="CC964" i="41" s="1"/>
  <c r="CB963" i="41"/>
  <c r="CC963" i="41" s="1"/>
  <c r="CB962" i="41"/>
  <c r="CC962" i="41" s="1"/>
  <c r="CB961" i="41"/>
  <c r="CC961" i="41"/>
  <c r="CB960" i="41"/>
  <c r="CC960" i="41" s="1"/>
  <c r="CB959" i="41"/>
  <c r="CC959" i="41" s="1"/>
  <c r="CB958" i="41"/>
  <c r="CC958" i="41" s="1"/>
  <c r="CB957" i="41"/>
  <c r="CC957" i="41" s="1"/>
  <c r="CB956" i="41"/>
  <c r="CC956" i="41" s="1"/>
  <c r="CB955" i="41"/>
  <c r="CC955" i="41" s="1"/>
  <c r="CB954" i="41"/>
  <c r="CC954" i="41" s="1"/>
  <c r="CB953" i="41"/>
  <c r="CC953" i="41" s="1"/>
  <c r="CB952" i="41"/>
  <c r="CC952" i="41" s="1"/>
  <c r="CB951" i="41"/>
  <c r="CC951" i="41" s="1"/>
  <c r="CB950" i="41"/>
  <c r="CC950" i="41" s="1"/>
  <c r="CB949" i="41"/>
  <c r="CC949" i="41" s="1"/>
  <c r="CB948" i="41"/>
  <c r="CC948" i="41" s="1"/>
  <c r="CB947" i="41"/>
  <c r="CC947" i="41" s="1"/>
  <c r="CB946" i="41"/>
  <c r="CC946" i="41" s="1"/>
  <c r="CB945" i="41"/>
  <c r="CC945" i="41" s="1"/>
  <c r="CB944" i="41"/>
  <c r="CC944" i="41" s="1"/>
  <c r="CB943" i="41"/>
  <c r="CC943" i="41" s="1"/>
  <c r="CB942" i="41"/>
  <c r="CC942" i="41" s="1"/>
  <c r="CB941" i="41"/>
  <c r="CC941" i="41" s="1"/>
  <c r="CB940" i="41"/>
  <c r="CC940" i="41" s="1"/>
  <c r="CB939" i="41"/>
  <c r="CC939" i="41"/>
  <c r="CB938" i="41"/>
  <c r="CC938" i="41" s="1"/>
  <c r="CB937" i="41"/>
  <c r="CC937" i="41"/>
  <c r="CB936" i="41"/>
  <c r="CC936" i="41" s="1"/>
  <c r="CB935" i="41"/>
  <c r="CC935" i="41" s="1"/>
  <c r="CB934" i="41"/>
  <c r="CC934" i="41" s="1"/>
  <c r="CB933" i="41"/>
  <c r="CC933" i="41" s="1"/>
  <c r="CB932" i="41"/>
  <c r="CC932" i="41" s="1"/>
  <c r="CB931" i="41"/>
  <c r="CC931" i="41" s="1"/>
  <c r="CB930" i="41"/>
  <c r="CC930" i="41" s="1"/>
  <c r="CB929" i="41"/>
  <c r="CC929" i="41"/>
  <c r="CB928" i="41"/>
  <c r="CC928" i="41" s="1"/>
  <c r="CB927" i="41"/>
  <c r="CC927" i="41" s="1"/>
  <c r="CB926" i="41"/>
  <c r="CC926" i="41" s="1"/>
  <c r="CB925" i="41"/>
  <c r="CC925" i="41" s="1"/>
  <c r="CB924" i="41"/>
  <c r="CC924" i="41" s="1"/>
  <c r="CB923" i="41"/>
  <c r="CC923" i="41" s="1"/>
  <c r="CB922" i="41"/>
  <c r="CC922" i="41" s="1"/>
  <c r="CB921" i="41"/>
  <c r="CC921" i="41"/>
  <c r="CB920" i="41"/>
  <c r="CC920" i="41" s="1"/>
  <c r="CB919" i="41"/>
  <c r="CC919" i="41" s="1"/>
  <c r="CB918" i="41"/>
  <c r="CC918" i="41" s="1"/>
  <c r="CB917" i="41"/>
  <c r="CC917" i="41" s="1"/>
  <c r="CB916" i="41"/>
  <c r="CC916" i="41" s="1"/>
  <c r="CB915" i="41"/>
  <c r="CC915" i="41" s="1"/>
  <c r="CB914" i="41"/>
  <c r="CC914" i="41" s="1"/>
  <c r="CB913" i="41"/>
  <c r="CC913" i="41"/>
  <c r="CB912" i="41"/>
  <c r="CC912" i="41" s="1"/>
  <c r="CB911" i="41"/>
  <c r="CC911" i="41" s="1"/>
  <c r="CB910" i="41"/>
  <c r="CC910" i="41" s="1"/>
  <c r="CB909" i="41"/>
  <c r="CC909" i="41" s="1"/>
  <c r="CB908" i="41"/>
  <c r="CC908" i="41" s="1"/>
  <c r="CB907" i="41"/>
  <c r="CC907" i="41" s="1"/>
  <c r="CB906" i="41"/>
  <c r="CC906" i="41" s="1"/>
  <c r="CB905" i="41"/>
  <c r="CC905" i="41" s="1"/>
  <c r="CB904" i="41"/>
  <c r="CC904" i="41" s="1"/>
  <c r="CB903" i="41"/>
  <c r="CC903" i="41" s="1"/>
  <c r="CB902" i="41"/>
  <c r="CC902" i="41" s="1"/>
  <c r="CB901" i="41"/>
  <c r="CC901" i="41" s="1"/>
  <c r="CB900" i="41"/>
  <c r="CC900" i="41" s="1"/>
  <c r="CB899" i="41"/>
  <c r="CC899" i="41" s="1"/>
  <c r="CB898" i="41"/>
  <c r="CC898" i="41" s="1"/>
  <c r="CB897" i="41"/>
  <c r="CC897" i="41"/>
  <c r="CB896" i="41"/>
  <c r="CC896" i="41" s="1"/>
  <c r="CB895" i="41"/>
  <c r="CC895" i="41" s="1"/>
  <c r="CB894" i="41"/>
  <c r="CC894" i="41" s="1"/>
  <c r="CB893" i="41"/>
  <c r="CC893" i="41" s="1"/>
  <c r="CB892" i="41"/>
  <c r="CC892" i="41" s="1"/>
  <c r="CB891" i="41"/>
  <c r="CC891" i="41" s="1"/>
  <c r="CB890" i="41"/>
  <c r="CC890" i="41" s="1"/>
  <c r="CB889" i="41"/>
  <c r="CC889" i="41" s="1"/>
  <c r="CB888" i="41"/>
  <c r="CC888" i="41" s="1"/>
  <c r="CB887" i="41"/>
  <c r="CC887" i="41" s="1"/>
  <c r="CB886" i="41"/>
  <c r="CC886" i="41" s="1"/>
  <c r="CB885" i="41"/>
  <c r="CC885" i="41" s="1"/>
  <c r="CB884" i="41"/>
  <c r="CC884" i="41" s="1"/>
  <c r="CB883" i="41"/>
  <c r="CC883" i="41" s="1"/>
  <c r="CB882" i="41"/>
  <c r="CC882" i="41" s="1"/>
  <c r="CB881" i="41"/>
  <c r="CC881" i="41" s="1"/>
  <c r="CB880" i="41"/>
  <c r="CC880" i="41" s="1"/>
  <c r="CB879" i="41"/>
  <c r="CC879" i="41"/>
  <c r="CB878" i="41"/>
  <c r="CC878" i="41" s="1"/>
  <c r="CB877" i="41"/>
  <c r="CC877" i="41" s="1"/>
  <c r="CB876" i="41"/>
  <c r="CC876" i="41" s="1"/>
  <c r="CB875" i="41"/>
  <c r="CC875" i="41"/>
  <c r="CB874" i="41"/>
  <c r="CC874" i="41" s="1"/>
  <c r="CB873" i="41"/>
  <c r="CC873" i="41" s="1"/>
  <c r="CB872" i="41"/>
  <c r="CC872" i="41" s="1"/>
  <c r="CB871" i="41"/>
  <c r="CC871" i="41" s="1"/>
  <c r="CB870" i="41"/>
  <c r="CC870" i="41" s="1"/>
  <c r="CB869" i="41"/>
  <c r="CC869" i="41" s="1"/>
  <c r="CB868" i="41"/>
  <c r="CC868" i="41" s="1"/>
  <c r="CB867" i="41"/>
  <c r="CC867" i="41"/>
  <c r="CB866" i="41"/>
  <c r="CC866" i="41" s="1"/>
  <c r="CB865" i="41"/>
  <c r="CC865" i="41" s="1"/>
  <c r="CB864" i="41"/>
  <c r="CC864" i="41" s="1"/>
  <c r="CB863" i="41"/>
  <c r="CC863" i="41" s="1"/>
  <c r="CB862" i="41"/>
  <c r="CC862" i="41" s="1"/>
  <c r="CB861" i="41"/>
  <c r="CC861" i="41" s="1"/>
  <c r="CB860" i="41"/>
  <c r="CC860" i="41" s="1"/>
  <c r="CB859" i="41"/>
  <c r="CC859" i="41" s="1"/>
  <c r="CB858" i="41"/>
  <c r="CC858" i="41" s="1"/>
  <c r="CB857" i="41"/>
  <c r="CC857" i="41" s="1"/>
  <c r="CB856" i="41"/>
  <c r="CC856" i="41" s="1"/>
  <c r="CB855" i="41"/>
  <c r="CC855" i="41" s="1"/>
  <c r="CB854" i="41"/>
  <c r="CC854" i="41" s="1"/>
  <c r="CB853" i="41"/>
  <c r="CC853" i="41" s="1"/>
  <c r="CB852" i="41"/>
  <c r="CC852" i="41" s="1"/>
  <c r="CB851" i="41"/>
  <c r="CC851" i="41" s="1"/>
  <c r="CB850" i="41"/>
  <c r="CC850" i="41" s="1"/>
  <c r="CB849" i="41"/>
  <c r="CC849" i="41" s="1"/>
  <c r="CB848" i="41"/>
  <c r="CC848" i="41" s="1"/>
  <c r="CB847" i="41"/>
  <c r="CC847" i="41"/>
  <c r="CB846" i="41"/>
  <c r="CC846" i="41" s="1"/>
  <c r="CB845" i="41"/>
  <c r="CC845" i="41" s="1"/>
  <c r="CB844" i="41"/>
  <c r="CC844" i="41" s="1"/>
  <c r="CB843" i="41"/>
  <c r="CC843" i="41" s="1"/>
  <c r="CB842" i="41"/>
  <c r="CC842" i="41" s="1"/>
  <c r="CB841" i="41"/>
  <c r="CC841" i="41" s="1"/>
  <c r="CB840" i="41"/>
  <c r="CC840" i="41" s="1"/>
  <c r="CB839" i="41"/>
  <c r="CC839" i="41" s="1"/>
  <c r="CB838" i="41"/>
  <c r="CC838" i="41" s="1"/>
  <c r="CB837" i="41"/>
  <c r="CC837" i="41" s="1"/>
  <c r="CB836" i="41"/>
  <c r="CC836" i="41" s="1"/>
  <c r="CB835" i="41"/>
  <c r="CC835" i="41" s="1"/>
  <c r="CB834" i="41"/>
  <c r="CC834" i="41" s="1"/>
  <c r="CB833" i="41"/>
  <c r="CC833" i="41" s="1"/>
  <c r="CB832" i="41"/>
  <c r="CC832" i="41" s="1"/>
  <c r="CB831" i="41"/>
  <c r="CC831" i="41" s="1"/>
  <c r="CB830" i="41"/>
  <c r="CC830" i="41" s="1"/>
  <c r="CB829" i="41"/>
  <c r="CC829" i="41" s="1"/>
  <c r="CB828" i="41"/>
  <c r="CC828" i="41" s="1"/>
  <c r="CB827" i="41"/>
  <c r="CC827" i="41"/>
  <c r="CB826" i="41"/>
  <c r="CC826" i="41"/>
  <c r="CB825" i="41"/>
  <c r="CC825" i="41" s="1"/>
  <c r="CB824" i="41"/>
  <c r="CC824" i="41" s="1"/>
  <c r="CB823" i="41"/>
  <c r="CC823" i="41" s="1"/>
  <c r="CB822" i="41"/>
  <c r="CC822" i="41"/>
  <c r="CB821" i="41"/>
  <c r="CC821" i="41" s="1"/>
  <c r="CB820" i="41"/>
  <c r="CC820" i="41" s="1"/>
  <c r="CB819" i="41"/>
  <c r="CC819" i="41" s="1"/>
  <c r="CB818" i="41"/>
  <c r="CC818" i="41"/>
  <c r="CB817" i="41"/>
  <c r="CC817" i="41" s="1"/>
  <c r="CB816" i="41"/>
  <c r="CC816" i="41" s="1"/>
  <c r="CB815" i="41"/>
  <c r="CC815" i="41" s="1"/>
  <c r="CB814" i="41"/>
  <c r="CC814" i="41" s="1"/>
  <c r="CB813" i="41"/>
  <c r="CC813" i="41" s="1"/>
  <c r="CB812" i="41"/>
  <c r="CC812" i="41" s="1"/>
  <c r="CB811" i="41"/>
  <c r="CC811" i="41" s="1"/>
  <c r="CB810" i="41"/>
  <c r="CC810" i="41" s="1"/>
  <c r="CB809" i="41"/>
  <c r="CC809" i="41" s="1"/>
  <c r="CB808" i="41"/>
  <c r="CC808" i="41" s="1"/>
  <c r="CB807" i="41"/>
  <c r="CC807" i="41"/>
  <c r="CB806" i="41"/>
  <c r="CC806" i="41"/>
  <c r="CB805" i="41"/>
  <c r="CC805" i="41" s="1"/>
  <c r="CB804" i="41"/>
  <c r="CC804" i="41" s="1"/>
  <c r="CB803" i="41"/>
  <c r="CC803" i="41" s="1"/>
  <c r="CB802" i="41"/>
  <c r="CC802" i="41" s="1"/>
  <c r="CB801" i="41"/>
  <c r="CC801" i="41" s="1"/>
  <c r="CB800" i="41"/>
  <c r="CC800" i="41" s="1"/>
  <c r="CB799" i="41"/>
  <c r="CC799" i="41" s="1"/>
  <c r="CB798" i="41"/>
  <c r="CC798" i="41" s="1"/>
  <c r="CB797" i="41"/>
  <c r="CC797" i="41" s="1"/>
  <c r="CB796" i="41"/>
  <c r="CC796" i="41" s="1"/>
  <c r="CB795" i="41"/>
  <c r="CC795" i="41" s="1"/>
  <c r="CB794" i="41"/>
  <c r="CC794" i="41" s="1"/>
  <c r="CB793" i="41"/>
  <c r="CC793" i="41" s="1"/>
  <c r="CB792" i="41"/>
  <c r="CC792" i="41" s="1"/>
  <c r="CB791" i="41"/>
  <c r="CC791" i="41"/>
  <c r="CB790" i="41"/>
  <c r="CC790" i="41" s="1"/>
  <c r="CB789" i="41"/>
  <c r="CC789" i="41" s="1"/>
  <c r="CB788" i="41"/>
  <c r="CC788" i="41" s="1"/>
  <c r="CB787" i="41"/>
  <c r="CC787" i="41" s="1"/>
  <c r="CB786" i="41"/>
  <c r="CC786" i="41" s="1"/>
  <c r="CB785" i="41"/>
  <c r="CC785" i="41" s="1"/>
  <c r="CB784" i="41"/>
  <c r="CC784" i="41" s="1"/>
  <c r="CB783" i="41"/>
  <c r="CC783" i="41" s="1"/>
  <c r="CB782" i="41"/>
  <c r="CC782" i="41" s="1"/>
  <c r="CB781" i="41"/>
  <c r="CC781" i="41" s="1"/>
  <c r="CB780" i="41"/>
  <c r="CC780" i="41" s="1"/>
  <c r="CB779" i="41"/>
  <c r="CC779" i="41" s="1"/>
  <c r="CB778" i="41"/>
  <c r="CC778" i="41" s="1"/>
  <c r="CB777" i="41"/>
  <c r="CC777" i="41" s="1"/>
  <c r="CB776" i="41"/>
  <c r="CC776" i="41" s="1"/>
  <c r="CB775" i="41"/>
  <c r="CC775" i="41" s="1"/>
  <c r="CB774" i="41"/>
  <c r="CC774" i="41" s="1"/>
  <c r="CB773" i="41"/>
  <c r="CC773" i="41" s="1"/>
  <c r="CB772" i="41"/>
  <c r="CC772" i="41" s="1"/>
  <c r="CB771" i="41"/>
  <c r="CC771" i="41" s="1"/>
  <c r="CB770" i="41"/>
  <c r="CC770" i="41"/>
  <c r="CB769" i="41"/>
  <c r="CC769" i="41" s="1"/>
  <c r="CB768" i="41"/>
  <c r="CC768" i="41" s="1"/>
  <c r="CB767" i="41"/>
  <c r="CC767" i="41"/>
  <c r="CB766" i="41"/>
  <c r="CC766" i="41" s="1"/>
  <c r="CB765" i="41"/>
  <c r="CC765" i="41" s="1"/>
  <c r="CB764" i="41"/>
  <c r="CC764" i="41" s="1"/>
  <c r="CB763" i="41"/>
  <c r="CC763" i="41" s="1"/>
  <c r="CB762" i="41"/>
  <c r="CC762" i="41" s="1"/>
  <c r="CB761" i="41"/>
  <c r="CC761" i="41" s="1"/>
  <c r="CB760" i="41"/>
  <c r="CC760" i="41" s="1"/>
  <c r="CB759" i="41"/>
  <c r="CC759" i="41" s="1"/>
  <c r="CB758" i="41"/>
  <c r="CC758" i="41" s="1"/>
  <c r="CB757" i="41"/>
  <c r="CC757" i="41" s="1"/>
  <c r="CB756" i="41"/>
  <c r="CC756" i="41" s="1"/>
  <c r="CB755" i="41"/>
  <c r="CC755" i="41" s="1"/>
  <c r="CB754" i="41"/>
  <c r="CC754" i="41" s="1"/>
  <c r="CB753" i="41"/>
  <c r="CC753" i="41" s="1"/>
  <c r="CB752" i="41"/>
  <c r="CC752" i="41" s="1"/>
  <c r="CB751" i="41"/>
  <c r="CC751" i="41" s="1"/>
  <c r="CB750" i="41"/>
  <c r="CC750" i="41"/>
  <c r="CB749" i="41"/>
  <c r="CC749" i="41" s="1"/>
  <c r="CB748" i="41"/>
  <c r="CC748" i="41" s="1"/>
  <c r="CB747" i="41"/>
  <c r="CC747" i="41" s="1"/>
  <c r="CB746" i="41"/>
  <c r="CC746" i="41" s="1"/>
  <c r="CB745" i="41"/>
  <c r="CC745" i="41" s="1"/>
  <c r="CC744" i="41"/>
  <c r="CB744" i="41"/>
  <c r="CB743" i="41"/>
  <c r="CC743" i="41" s="1"/>
  <c r="CB742" i="41"/>
  <c r="CC742" i="41" s="1"/>
  <c r="CB741" i="41"/>
  <c r="CC741" i="41" s="1"/>
  <c r="CB740" i="41"/>
  <c r="CC740" i="41" s="1"/>
  <c r="CB739" i="41"/>
  <c r="CC739" i="41" s="1"/>
  <c r="CB738" i="41"/>
  <c r="CC738" i="41" s="1"/>
  <c r="CB737" i="41"/>
  <c r="CC737" i="41" s="1"/>
  <c r="CB736" i="41"/>
  <c r="CC736" i="41" s="1"/>
  <c r="CB735" i="41"/>
  <c r="CC735" i="41" s="1"/>
  <c r="CB734" i="41"/>
  <c r="CC734" i="41" s="1"/>
  <c r="CB733" i="41"/>
  <c r="CC733" i="41" s="1"/>
  <c r="CB732" i="41"/>
  <c r="CC732" i="41" s="1"/>
  <c r="CB731" i="41"/>
  <c r="CC731" i="41"/>
  <c r="CB730" i="41"/>
  <c r="CC730" i="41" s="1"/>
  <c r="CB729" i="41"/>
  <c r="CC729" i="41" s="1"/>
  <c r="CB728" i="41"/>
  <c r="CC728" i="41" s="1"/>
  <c r="CB727" i="41"/>
  <c r="CC727" i="41" s="1"/>
  <c r="CB726" i="41"/>
  <c r="CC726" i="41" s="1"/>
  <c r="CB725" i="41"/>
  <c r="CC725" i="41" s="1"/>
  <c r="CB724" i="41"/>
  <c r="CC724" i="41" s="1"/>
  <c r="CB723" i="41"/>
  <c r="CC723" i="41" s="1"/>
  <c r="CB722" i="41"/>
  <c r="CC722" i="41" s="1"/>
  <c r="CB721" i="41"/>
  <c r="CC721" i="41" s="1"/>
  <c r="CB720" i="41"/>
  <c r="CC720" i="41" s="1"/>
  <c r="CB719" i="41"/>
  <c r="CC719" i="41" s="1"/>
  <c r="CB718" i="41"/>
  <c r="CC718" i="41" s="1"/>
  <c r="CB717" i="41"/>
  <c r="CC717" i="41" s="1"/>
  <c r="CB716" i="41"/>
  <c r="CC716" i="41" s="1"/>
  <c r="CB715" i="41"/>
  <c r="CC715" i="41" s="1"/>
  <c r="CB714" i="41"/>
  <c r="CC714" i="41" s="1"/>
  <c r="CB713" i="41"/>
  <c r="CC713" i="41" s="1"/>
  <c r="CB712" i="41"/>
  <c r="CC712" i="41" s="1"/>
  <c r="CB711" i="41"/>
  <c r="CC711" i="41" s="1"/>
  <c r="CB710" i="41"/>
  <c r="CC710" i="41"/>
  <c r="CB709" i="41"/>
  <c r="CC709" i="41" s="1"/>
  <c r="CB708" i="41"/>
  <c r="CC708" i="41" s="1"/>
  <c r="CB707" i="41"/>
  <c r="CC707" i="41" s="1"/>
  <c r="CB706" i="41"/>
  <c r="CC706" i="41" s="1"/>
  <c r="CB705" i="41"/>
  <c r="CC705" i="41" s="1"/>
  <c r="CB704" i="41"/>
  <c r="CC704" i="41" s="1"/>
  <c r="CB703" i="41"/>
  <c r="CC703" i="41" s="1"/>
  <c r="CB702" i="41"/>
  <c r="CC702" i="41"/>
  <c r="CB701" i="41"/>
  <c r="CC701" i="41" s="1"/>
  <c r="CB700" i="41"/>
  <c r="CC700" i="41" s="1"/>
  <c r="CB699" i="41"/>
  <c r="CC699" i="41" s="1"/>
  <c r="CB698" i="41"/>
  <c r="CC698" i="41" s="1"/>
  <c r="CB697" i="41"/>
  <c r="CC697" i="41" s="1"/>
  <c r="CB696" i="41"/>
  <c r="CC696" i="41" s="1"/>
  <c r="CB695" i="41"/>
  <c r="CC695" i="41" s="1"/>
  <c r="CB694" i="41"/>
  <c r="CC694" i="41" s="1"/>
  <c r="CB693" i="41"/>
  <c r="CC693" i="41" s="1"/>
  <c r="CB692" i="41"/>
  <c r="CC692" i="41" s="1"/>
  <c r="CB691" i="41"/>
  <c r="CC691" i="41" s="1"/>
  <c r="CB690" i="41"/>
  <c r="CC690" i="41" s="1"/>
  <c r="CB689" i="41"/>
  <c r="CC689" i="41" s="1"/>
  <c r="CB688" i="41"/>
  <c r="CC688" i="41" s="1"/>
  <c r="CB687" i="41"/>
  <c r="CC687" i="41" s="1"/>
  <c r="CB686" i="41"/>
  <c r="CC686" i="41"/>
  <c r="CB685" i="41"/>
  <c r="CC685" i="41" s="1"/>
  <c r="CB684" i="41"/>
  <c r="CC684" i="41" s="1"/>
  <c r="CB683" i="41"/>
  <c r="CC683" i="41" s="1"/>
  <c r="CB682" i="41"/>
  <c r="CC682" i="41" s="1"/>
  <c r="CB681" i="41"/>
  <c r="CC681" i="41" s="1"/>
  <c r="CB680" i="41"/>
  <c r="CC680" i="41" s="1"/>
  <c r="CB679" i="41"/>
  <c r="CC679" i="41" s="1"/>
  <c r="CB678" i="41"/>
  <c r="CC678" i="41" s="1"/>
  <c r="CB677" i="41"/>
  <c r="CC677" i="41" s="1"/>
  <c r="CB676" i="41"/>
  <c r="CC676" i="41" s="1"/>
  <c r="CB675" i="41"/>
  <c r="CC675" i="41"/>
  <c r="CB674" i="41"/>
  <c r="CC674" i="41" s="1"/>
  <c r="CB673" i="41"/>
  <c r="CC673" i="41" s="1"/>
  <c r="CB672" i="41"/>
  <c r="CC672" i="41" s="1"/>
  <c r="CB671" i="41"/>
  <c r="CC671" i="41" s="1"/>
  <c r="CB670" i="41"/>
  <c r="CC670" i="41" s="1"/>
  <c r="CB669" i="41"/>
  <c r="CC669" i="41" s="1"/>
  <c r="CB668" i="41"/>
  <c r="CC668" i="41" s="1"/>
  <c r="CB667" i="41"/>
  <c r="CC667" i="41" s="1"/>
  <c r="CB666" i="41"/>
  <c r="CC666" i="41" s="1"/>
  <c r="CB665" i="41"/>
  <c r="CC665" i="41" s="1"/>
  <c r="CB664" i="41"/>
  <c r="CC664" i="41" s="1"/>
  <c r="CB663" i="41"/>
  <c r="CC663" i="41" s="1"/>
  <c r="CB662" i="41"/>
  <c r="CC662" i="41" s="1"/>
  <c r="CB661" i="41"/>
  <c r="CC661" i="41" s="1"/>
  <c r="CB660" i="41"/>
  <c r="CC660" i="41" s="1"/>
  <c r="CB659" i="41"/>
  <c r="CC659" i="41"/>
  <c r="CB658" i="41"/>
  <c r="CC658" i="41" s="1"/>
  <c r="CB657" i="41"/>
  <c r="CC657" i="41" s="1"/>
  <c r="CB656" i="41"/>
  <c r="CC656" i="41" s="1"/>
  <c r="CB655" i="41"/>
  <c r="CC655" i="41" s="1"/>
  <c r="CB654" i="41"/>
  <c r="CC654" i="41" s="1"/>
  <c r="CB653" i="41"/>
  <c r="CC653" i="41" s="1"/>
  <c r="CB652" i="41"/>
  <c r="CC652" i="41" s="1"/>
  <c r="CB651" i="41"/>
  <c r="CC651" i="41" s="1"/>
  <c r="CB650" i="41"/>
  <c r="CC650" i="41" s="1"/>
  <c r="CB649" i="41"/>
  <c r="CC649" i="41" s="1"/>
  <c r="CC648" i="41"/>
  <c r="CB648" i="41"/>
  <c r="CB647" i="41"/>
  <c r="CC647" i="41"/>
  <c r="CB646" i="41"/>
  <c r="CC646" i="41" s="1"/>
  <c r="CB645" i="41"/>
  <c r="CC645" i="41" s="1"/>
  <c r="CB644" i="41"/>
  <c r="CC644" i="41" s="1"/>
  <c r="CB643" i="41"/>
  <c r="CC643" i="41" s="1"/>
  <c r="CB642" i="41"/>
  <c r="CC642" i="41" s="1"/>
  <c r="CB641" i="41"/>
  <c r="CC641" i="41" s="1"/>
  <c r="CB640" i="41"/>
  <c r="CC640" i="41" s="1"/>
  <c r="CB639" i="41"/>
  <c r="CC639" i="41"/>
  <c r="CB638" i="41"/>
  <c r="CC638" i="41" s="1"/>
  <c r="CB637" i="41"/>
  <c r="CC637" i="41" s="1"/>
  <c r="CB636" i="41"/>
  <c r="CC636" i="41" s="1"/>
  <c r="CB635" i="41"/>
  <c r="CC635" i="41" s="1"/>
  <c r="CB634" i="41"/>
  <c r="CC634" i="41" s="1"/>
  <c r="CB633" i="41"/>
  <c r="CC633" i="41" s="1"/>
  <c r="CB632" i="41"/>
  <c r="CC632" i="41" s="1"/>
  <c r="CB631" i="41"/>
  <c r="CC631" i="41"/>
  <c r="CB630" i="41"/>
  <c r="CC630" i="41" s="1"/>
  <c r="CB629" i="41"/>
  <c r="CC629" i="41" s="1"/>
  <c r="CB628" i="41"/>
  <c r="CC628" i="41" s="1"/>
  <c r="CB627" i="41"/>
  <c r="CC627" i="41" s="1"/>
  <c r="CB626" i="41"/>
  <c r="CC626" i="41" s="1"/>
  <c r="CB625" i="41"/>
  <c r="CC625" i="41" s="1"/>
  <c r="CB624" i="41"/>
  <c r="CC624" i="41" s="1"/>
  <c r="CB623" i="41"/>
  <c r="CC623" i="41" s="1"/>
  <c r="CB622" i="41"/>
  <c r="CC622" i="41" s="1"/>
  <c r="CB621" i="41"/>
  <c r="CC621" i="41" s="1"/>
  <c r="CB620" i="41"/>
  <c r="CC620" i="41" s="1"/>
  <c r="CB619" i="41"/>
  <c r="CC619" i="41" s="1"/>
  <c r="CB618" i="41"/>
  <c r="CC618" i="41" s="1"/>
  <c r="CB617" i="41"/>
  <c r="CC617" i="41" s="1"/>
  <c r="CB616" i="41"/>
  <c r="CC616" i="41" s="1"/>
  <c r="CB615" i="41"/>
  <c r="CC615" i="41" s="1"/>
  <c r="CB614" i="41"/>
  <c r="CC614" i="41" s="1"/>
  <c r="CB613" i="41"/>
  <c r="CC613" i="41" s="1"/>
  <c r="CB612" i="41"/>
  <c r="CC612" i="41" s="1"/>
  <c r="CB611" i="41"/>
  <c r="CC611" i="41" s="1"/>
  <c r="CB610" i="41"/>
  <c r="CC610" i="41" s="1"/>
  <c r="CB609" i="41"/>
  <c r="CC609" i="41" s="1"/>
  <c r="CB608" i="41"/>
  <c r="CC608" i="41" s="1"/>
  <c r="CB607" i="41"/>
  <c r="CC607" i="41" s="1"/>
  <c r="CB606" i="41"/>
  <c r="CC606" i="41" s="1"/>
  <c r="CB605" i="41"/>
  <c r="CC605" i="41" s="1"/>
  <c r="CB604" i="41"/>
  <c r="CC604" i="41" s="1"/>
  <c r="CB603" i="41"/>
  <c r="CC603" i="41" s="1"/>
  <c r="CB602" i="41"/>
  <c r="CC602" i="41" s="1"/>
  <c r="CB601" i="41"/>
  <c r="CC601" i="41" s="1"/>
  <c r="CB600" i="41"/>
  <c r="CC600" i="41" s="1"/>
  <c r="CB599" i="41"/>
  <c r="CC599" i="41" s="1"/>
  <c r="CB598" i="41"/>
  <c r="CC598" i="41" s="1"/>
  <c r="CB597" i="41"/>
  <c r="CC597" i="41" s="1"/>
  <c r="CB596" i="41"/>
  <c r="CC596" i="41" s="1"/>
  <c r="CB595" i="41"/>
  <c r="CC595" i="41" s="1"/>
  <c r="CB594" i="41"/>
  <c r="CC594" i="41" s="1"/>
  <c r="CB593" i="41"/>
  <c r="CC593" i="41" s="1"/>
  <c r="CB592" i="41"/>
  <c r="CC592" i="41" s="1"/>
  <c r="CB591" i="41"/>
  <c r="CC591" i="41" s="1"/>
  <c r="CB590" i="41"/>
  <c r="CC590" i="41" s="1"/>
  <c r="CB589" i="41"/>
  <c r="CC589" i="41" s="1"/>
  <c r="CB588" i="41"/>
  <c r="CC588" i="41" s="1"/>
  <c r="CB587" i="41"/>
  <c r="CC587" i="41" s="1"/>
  <c r="CB586" i="41"/>
  <c r="CC586" i="41" s="1"/>
  <c r="CB585" i="41"/>
  <c r="CC585" i="41" s="1"/>
  <c r="CB584" i="41"/>
  <c r="CC584" i="41" s="1"/>
  <c r="CB583" i="41"/>
  <c r="CC583" i="41" s="1"/>
  <c r="CB582" i="41"/>
  <c r="CC582" i="41" s="1"/>
  <c r="CB581" i="41"/>
  <c r="CC581" i="41" s="1"/>
  <c r="CB580" i="41"/>
  <c r="CC580" i="41" s="1"/>
  <c r="CB579" i="41"/>
  <c r="CC579" i="41" s="1"/>
  <c r="CB578" i="41"/>
  <c r="CC578" i="41"/>
  <c r="CB577" i="41"/>
  <c r="CC577" i="41" s="1"/>
  <c r="CB576" i="41"/>
  <c r="CC576" i="41" s="1"/>
  <c r="CB575" i="41"/>
  <c r="CC575" i="41"/>
  <c r="CB574" i="41"/>
  <c r="CC574" i="41" s="1"/>
  <c r="CB573" i="41"/>
  <c r="CC573" i="41" s="1"/>
  <c r="CB572" i="41"/>
  <c r="CC572" i="41" s="1"/>
  <c r="CB571" i="41"/>
  <c r="CC571" i="41" s="1"/>
  <c r="CB570" i="41"/>
  <c r="CC570" i="41"/>
  <c r="CB569" i="41"/>
  <c r="CC569" i="41" s="1"/>
  <c r="CB568" i="41"/>
  <c r="CC568" i="41" s="1"/>
  <c r="CB567" i="41"/>
  <c r="CC567" i="41" s="1"/>
  <c r="CB566" i="41"/>
  <c r="CC566" i="41" s="1"/>
  <c r="CB565" i="41"/>
  <c r="CC565" i="41" s="1"/>
  <c r="CB564" i="41"/>
  <c r="CC564" i="41" s="1"/>
  <c r="CB563" i="41"/>
  <c r="CC563" i="41"/>
  <c r="CB562" i="41"/>
  <c r="CC562" i="41"/>
  <c r="CB561" i="41"/>
  <c r="CC561" i="41" s="1"/>
  <c r="CB560" i="41"/>
  <c r="CC560" i="41" s="1"/>
  <c r="CB559" i="41"/>
  <c r="CC559" i="41" s="1"/>
  <c r="CB558" i="41"/>
  <c r="CC558" i="41" s="1"/>
  <c r="CB557" i="41"/>
  <c r="CC557" i="41" s="1"/>
  <c r="CB556" i="41"/>
  <c r="CC556" i="41" s="1"/>
  <c r="CB555" i="41"/>
  <c r="CC555" i="41" s="1"/>
  <c r="CB554" i="41"/>
  <c r="CC554" i="41" s="1"/>
  <c r="CB553" i="41"/>
  <c r="CC553" i="41" s="1"/>
  <c r="CB552" i="41"/>
  <c r="CC552" i="41" s="1"/>
  <c r="CB551" i="41"/>
  <c r="CC551" i="41" s="1"/>
  <c r="CB550" i="41"/>
  <c r="CC550" i="41" s="1"/>
  <c r="CB549" i="41"/>
  <c r="CC549" i="41" s="1"/>
  <c r="CB548" i="41"/>
  <c r="CC548" i="41" s="1"/>
  <c r="CB547" i="41"/>
  <c r="CC547" i="41" s="1"/>
  <c r="CB546" i="41"/>
  <c r="CC546" i="41" s="1"/>
  <c r="CB545" i="41"/>
  <c r="CC545" i="41" s="1"/>
  <c r="CB544" i="41"/>
  <c r="CC544" i="41" s="1"/>
  <c r="CB543" i="41"/>
  <c r="CC543" i="41" s="1"/>
  <c r="CB542" i="41"/>
  <c r="CC542" i="41"/>
  <c r="CB541" i="41"/>
  <c r="CC541" i="41" s="1"/>
  <c r="CB540" i="41"/>
  <c r="CC540" i="41" s="1"/>
  <c r="CB539" i="41"/>
  <c r="CC539" i="41"/>
  <c r="CB538" i="41"/>
  <c r="CC538" i="41" s="1"/>
  <c r="CB537" i="41"/>
  <c r="CC537" i="41" s="1"/>
  <c r="CB536" i="41"/>
  <c r="CC536" i="41" s="1"/>
  <c r="CB535" i="41"/>
  <c r="CC535" i="41" s="1"/>
  <c r="CB534" i="41"/>
  <c r="CC534" i="41" s="1"/>
  <c r="CB533" i="41"/>
  <c r="CC533" i="41" s="1"/>
  <c r="CB532" i="41"/>
  <c r="CC532" i="41" s="1"/>
  <c r="CB531" i="41"/>
  <c r="CC531" i="41" s="1"/>
  <c r="CB530" i="41"/>
  <c r="CC530" i="41" s="1"/>
  <c r="CB529" i="41"/>
  <c r="CC529" i="41" s="1"/>
  <c r="CB528" i="41"/>
  <c r="CC528" i="41" s="1"/>
  <c r="CB527" i="41"/>
  <c r="CC527" i="41" s="1"/>
  <c r="CB526" i="41"/>
  <c r="CC526" i="41" s="1"/>
  <c r="CB525" i="41"/>
  <c r="CC525" i="41" s="1"/>
  <c r="CB524" i="41"/>
  <c r="CC524" i="41" s="1"/>
  <c r="CB523" i="41"/>
  <c r="CC523" i="41" s="1"/>
  <c r="CB522" i="41"/>
  <c r="CC522" i="41" s="1"/>
  <c r="CB521" i="41"/>
  <c r="CC521" i="41" s="1"/>
  <c r="CB520" i="41"/>
  <c r="CC520" i="41" s="1"/>
  <c r="CB519" i="41"/>
  <c r="CC519" i="41" s="1"/>
  <c r="CB518" i="41"/>
  <c r="CC518" i="41"/>
  <c r="CB517" i="41"/>
  <c r="CC517" i="41" s="1"/>
  <c r="CB516" i="41"/>
  <c r="CC516" i="41" s="1"/>
  <c r="CB515" i="41"/>
  <c r="CC515" i="41" s="1"/>
  <c r="CB514" i="41"/>
  <c r="CC514" i="41" s="1"/>
  <c r="CB513" i="41"/>
  <c r="CC513" i="41" s="1"/>
  <c r="CB512" i="41"/>
  <c r="CC512" i="41" s="1"/>
  <c r="CB511" i="41"/>
  <c r="CC511" i="41" s="1"/>
  <c r="CB510" i="41"/>
  <c r="CC510" i="41" s="1"/>
  <c r="CB509" i="41"/>
  <c r="CC509" i="41" s="1"/>
  <c r="CB508" i="41"/>
  <c r="CC508" i="41" s="1"/>
  <c r="CB507" i="41"/>
  <c r="CC507" i="41" s="1"/>
  <c r="CB506" i="41"/>
  <c r="CC506" i="41" s="1"/>
  <c r="CB505" i="41"/>
  <c r="CC505" i="41" s="1"/>
  <c r="CB504" i="41"/>
  <c r="CC504" i="41" s="1"/>
  <c r="CB503" i="41"/>
  <c r="CC503" i="41" s="1"/>
  <c r="CB502" i="41"/>
  <c r="CC502" i="41" s="1"/>
  <c r="CB501" i="41"/>
  <c r="CC501" i="41" s="1"/>
  <c r="CB500" i="41"/>
  <c r="CC500" i="41" s="1"/>
  <c r="CB499" i="41"/>
  <c r="CC499" i="41" s="1"/>
  <c r="CB498" i="41"/>
  <c r="CC498" i="41" s="1"/>
  <c r="CB497" i="41"/>
  <c r="CC497" i="41" s="1"/>
  <c r="CB496" i="41"/>
  <c r="CC496" i="41" s="1"/>
  <c r="CB495" i="41"/>
  <c r="CC495" i="41" s="1"/>
  <c r="CB494" i="41"/>
  <c r="CC494" i="41"/>
  <c r="CB493" i="41"/>
  <c r="CC493" i="41" s="1"/>
  <c r="CB492" i="41"/>
  <c r="CC492" i="41" s="1"/>
  <c r="CB491" i="41"/>
  <c r="CC491" i="41" s="1"/>
  <c r="CB490" i="41"/>
  <c r="CC490" i="41" s="1"/>
  <c r="CB489" i="41"/>
  <c r="CC489" i="41" s="1"/>
  <c r="CB488" i="41"/>
  <c r="CC488" i="41" s="1"/>
  <c r="CB487" i="41"/>
  <c r="CC487" i="41"/>
  <c r="CB486" i="41"/>
  <c r="CC486" i="41" s="1"/>
  <c r="CB485" i="41"/>
  <c r="CC485" i="41" s="1"/>
  <c r="CB484" i="41"/>
  <c r="CC484" i="41" s="1"/>
  <c r="CB483" i="41"/>
  <c r="CC483" i="41" s="1"/>
  <c r="CB482" i="41"/>
  <c r="CC482" i="41" s="1"/>
  <c r="CB481" i="41"/>
  <c r="CC481" i="41" s="1"/>
  <c r="CB480" i="41"/>
  <c r="CC480" i="41" s="1"/>
  <c r="CB479" i="41"/>
  <c r="CC479" i="41" s="1"/>
  <c r="CB478" i="41"/>
  <c r="CC478" i="41" s="1"/>
  <c r="CB477" i="41"/>
  <c r="CC477" i="41" s="1"/>
  <c r="CB476" i="41"/>
  <c r="CC476" i="41" s="1"/>
  <c r="CB475" i="41"/>
  <c r="CC475" i="41" s="1"/>
  <c r="CB474" i="41"/>
  <c r="CC474" i="41" s="1"/>
  <c r="CB473" i="41"/>
  <c r="CC473" i="41" s="1"/>
  <c r="CB472" i="41"/>
  <c r="CC472" i="41" s="1"/>
  <c r="CB471" i="41"/>
  <c r="CC471" i="41" s="1"/>
  <c r="CB470" i="41"/>
  <c r="CC470" i="41" s="1"/>
  <c r="CB469" i="41"/>
  <c r="CC469" i="41" s="1"/>
  <c r="CB468" i="41"/>
  <c r="CC468" i="41" s="1"/>
  <c r="CB467" i="41"/>
  <c r="CC467" i="41" s="1"/>
  <c r="CB466" i="41"/>
  <c r="CC466" i="41" s="1"/>
  <c r="CB465" i="41"/>
  <c r="CC465" i="41" s="1"/>
  <c r="CB464" i="41"/>
  <c r="CC464" i="41" s="1"/>
  <c r="CB463" i="41"/>
  <c r="CC463" i="41" s="1"/>
  <c r="CB462" i="41"/>
  <c r="CC462" i="41" s="1"/>
  <c r="CB461" i="41"/>
  <c r="CC461" i="41" s="1"/>
  <c r="CB460" i="41"/>
  <c r="CC460" i="41" s="1"/>
  <c r="CB459" i="41"/>
  <c r="CC459" i="41" s="1"/>
  <c r="CB458" i="41"/>
  <c r="CC458" i="41" s="1"/>
  <c r="CB457" i="41"/>
  <c r="CC457" i="41" s="1"/>
  <c r="CB456" i="41"/>
  <c r="CC456" i="41" s="1"/>
  <c r="CB455" i="41"/>
  <c r="CC455" i="41" s="1"/>
  <c r="CB454" i="41"/>
  <c r="CC454" i="41" s="1"/>
  <c r="CB453" i="41"/>
  <c r="CC453" i="41" s="1"/>
  <c r="CB452" i="41"/>
  <c r="CC452" i="41" s="1"/>
  <c r="CB451" i="41"/>
  <c r="CC451" i="41" s="1"/>
  <c r="CB450" i="41"/>
  <c r="CC450" i="41" s="1"/>
  <c r="CB449" i="41"/>
  <c r="CC449" i="41" s="1"/>
  <c r="CB448" i="41"/>
  <c r="CC448" i="41" s="1"/>
  <c r="CB447" i="41"/>
  <c r="CC447" i="41"/>
  <c r="CB446" i="41"/>
  <c r="CC446" i="41" s="1"/>
  <c r="CB445" i="41"/>
  <c r="CC445" i="41" s="1"/>
  <c r="CB444" i="41"/>
  <c r="CC444" i="41" s="1"/>
  <c r="CB443" i="41"/>
  <c r="CC443" i="41" s="1"/>
  <c r="CB442" i="41"/>
  <c r="CC442" i="41" s="1"/>
  <c r="CB441" i="41"/>
  <c r="CC441" i="41" s="1"/>
  <c r="CB440" i="41"/>
  <c r="CC440" i="41" s="1"/>
  <c r="CB439" i="41"/>
  <c r="CC439" i="41" s="1"/>
  <c r="CB438" i="41"/>
  <c r="CC438" i="41" s="1"/>
  <c r="CB437" i="41"/>
  <c r="CC437" i="41" s="1"/>
  <c r="CB436" i="41"/>
  <c r="CC436" i="41" s="1"/>
  <c r="CB435" i="41"/>
  <c r="CC435" i="41" s="1"/>
  <c r="CB434" i="41"/>
  <c r="CC434" i="41"/>
  <c r="CB433" i="41"/>
  <c r="CC433" i="41" s="1"/>
  <c r="CB432" i="41"/>
  <c r="CC432" i="41" s="1"/>
  <c r="CB431" i="41"/>
  <c r="CC431" i="41" s="1"/>
  <c r="CB430" i="41"/>
  <c r="CC430" i="41" s="1"/>
  <c r="CB429" i="41"/>
  <c r="CC429" i="41" s="1"/>
  <c r="CB428" i="41"/>
  <c r="CC428" i="41" s="1"/>
  <c r="CB427" i="41"/>
  <c r="CC427" i="41" s="1"/>
  <c r="CB426" i="41"/>
  <c r="CC426" i="41" s="1"/>
  <c r="CB425" i="41"/>
  <c r="CC425" i="41" s="1"/>
  <c r="CB424" i="41"/>
  <c r="CC424" i="41" s="1"/>
  <c r="CB423" i="41"/>
  <c r="CC423" i="41"/>
  <c r="CB422" i="41"/>
  <c r="CC422" i="41" s="1"/>
  <c r="CB421" i="41"/>
  <c r="CC421" i="41" s="1"/>
  <c r="CB420" i="41"/>
  <c r="CC420" i="41" s="1"/>
  <c r="CB419" i="41"/>
  <c r="CC419" i="41" s="1"/>
  <c r="CB418" i="41"/>
  <c r="CC418" i="41" s="1"/>
  <c r="CB417" i="41"/>
  <c r="CC417" i="41" s="1"/>
  <c r="CB416" i="41"/>
  <c r="CC416" i="41" s="1"/>
  <c r="CB415" i="41"/>
  <c r="CC415" i="41" s="1"/>
  <c r="CB414" i="41"/>
  <c r="CC414" i="41" s="1"/>
  <c r="CB413" i="41"/>
  <c r="CC413" i="41" s="1"/>
  <c r="CB412" i="41"/>
  <c r="CC412" i="41" s="1"/>
  <c r="CB411" i="41"/>
  <c r="CC411" i="41" s="1"/>
  <c r="CB410" i="41"/>
  <c r="CC410" i="41" s="1"/>
  <c r="CB409" i="41"/>
  <c r="CC409" i="41" s="1"/>
  <c r="CB408" i="41"/>
  <c r="CC408" i="41" s="1"/>
  <c r="CB407" i="41"/>
  <c r="CC407" i="41" s="1"/>
  <c r="CB406" i="41"/>
  <c r="CC406" i="41" s="1"/>
  <c r="CB405" i="41"/>
  <c r="CC405" i="41" s="1"/>
  <c r="CB404" i="41"/>
  <c r="CC404" i="41" s="1"/>
  <c r="CB403" i="41"/>
  <c r="CC403" i="41" s="1"/>
  <c r="CB402" i="41"/>
  <c r="CC402" i="41" s="1"/>
  <c r="CB401" i="41"/>
  <c r="CC401" i="41" s="1"/>
  <c r="CB400" i="41"/>
  <c r="CC400" i="41" s="1"/>
  <c r="CB399" i="41"/>
  <c r="CC399" i="41" s="1"/>
  <c r="CB398" i="41"/>
  <c r="CC398" i="41" s="1"/>
  <c r="CB397" i="41"/>
  <c r="CC397" i="41" s="1"/>
  <c r="CB396" i="41"/>
  <c r="CC396" i="41" s="1"/>
  <c r="CB395" i="41"/>
  <c r="CC395" i="41"/>
  <c r="CB394" i="41"/>
  <c r="CC394" i="41" s="1"/>
  <c r="CB393" i="41"/>
  <c r="CC393" i="41" s="1"/>
  <c r="CB392" i="41"/>
  <c r="CC392" i="41" s="1"/>
  <c r="CB391" i="41"/>
  <c r="CC391" i="41" s="1"/>
  <c r="CB390" i="41"/>
  <c r="CC390" i="41" s="1"/>
  <c r="CB389" i="41"/>
  <c r="CC389" i="41" s="1"/>
  <c r="CB388" i="41"/>
  <c r="CC388" i="41" s="1"/>
  <c r="CB387" i="41"/>
  <c r="CC387" i="41" s="1"/>
  <c r="CB386" i="41"/>
  <c r="CC386" i="41" s="1"/>
  <c r="CB385" i="41"/>
  <c r="CC385" i="41" s="1"/>
  <c r="CB384" i="41"/>
  <c r="CC384" i="41" s="1"/>
  <c r="CB383" i="41"/>
  <c r="CC383" i="41" s="1"/>
  <c r="CB382" i="41"/>
  <c r="CC382" i="41" s="1"/>
  <c r="CB381" i="41"/>
  <c r="CC381" i="41" s="1"/>
  <c r="CB380" i="41"/>
  <c r="CC380" i="41" s="1"/>
  <c r="CB379" i="41"/>
  <c r="CC379" i="41" s="1"/>
  <c r="CB378" i="41"/>
  <c r="CC378" i="41" s="1"/>
  <c r="CB377" i="41"/>
  <c r="CC377" i="41" s="1"/>
  <c r="CB376" i="41"/>
  <c r="CC376" i="41" s="1"/>
  <c r="CB375" i="41"/>
  <c r="CC375" i="41" s="1"/>
  <c r="CB374" i="41"/>
  <c r="CC374" i="41"/>
  <c r="CB373" i="41"/>
  <c r="CC373" i="41" s="1"/>
  <c r="CB372" i="41"/>
  <c r="CC372" i="41" s="1"/>
  <c r="CB371" i="41"/>
  <c r="CC371" i="41" s="1"/>
  <c r="CB370" i="41"/>
  <c r="CC370" i="41" s="1"/>
  <c r="CB369" i="41"/>
  <c r="CC369" i="41" s="1"/>
  <c r="CB368" i="41"/>
  <c r="CC368" i="41" s="1"/>
  <c r="CB367" i="41"/>
  <c r="CC367" i="41" s="1"/>
  <c r="CB366" i="41"/>
  <c r="CC366" i="41" s="1"/>
  <c r="CB365" i="41"/>
  <c r="CC365" i="41" s="1"/>
  <c r="CB364" i="41"/>
  <c r="CC364" i="41" s="1"/>
  <c r="CB363" i="41"/>
  <c r="CC363" i="41" s="1"/>
  <c r="CB362" i="41"/>
  <c r="CC362" i="41" s="1"/>
  <c r="CB361" i="41"/>
  <c r="CC361" i="41" s="1"/>
  <c r="CB360" i="41"/>
  <c r="CC360" i="41" s="1"/>
  <c r="CB359" i="41"/>
  <c r="CC359" i="41" s="1"/>
  <c r="CB358" i="41"/>
  <c r="CC358" i="41" s="1"/>
  <c r="CB357" i="41"/>
  <c r="CC357" i="41" s="1"/>
  <c r="CB356" i="41"/>
  <c r="CC356" i="41" s="1"/>
  <c r="CB355" i="41"/>
  <c r="CC355" i="41" s="1"/>
  <c r="CB354" i="41"/>
  <c r="CC354" i="41" s="1"/>
  <c r="CB353" i="41"/>
  <c r="CC353" i="41" s="1"/>
  <c r="CB352" i="41"/>
  <c r="CC352" i="41" s="1"/>
  <c r="CB351" i="41"/>
  <c r="CC351" i="41" s="1"/>
  <c r="CB350" i="41"/>
  <c r="CC350" i="41" s="1"/>
  <c r="CB349" i="41"/>
  <c r="CC349" i="41" s="1"/>
  <c r="CB348" i="41"/>
  <c r="CC348" i="41" s="1"/>
  <c r="CB347" i="41"/>
  <c r="CC347" i="41" s="1"/>
  <c r="CB346" i="41"/>
  <c r="CC346" i="41" s="1"/>
  <c r="CB345" i="41"/>
  <c r="CC345" i="41" s="1"/>
  <c r="CB344" i="41"/>
  <c r="CC344" i="41" s="1"/>
  <c r="CB343" i="41"/>
  <c r="CC343" i="41" s="1"/>
  <c r="CB342" i="41"/>
  <c r="CC342" i="41" s="1"/>
  <c r="CB341" i="41"/>
  <c r="CC341" i="41" s="1"/>
  <c r="CB340" i="41"/>
  <c r="CC340" i="41" s="1"/>
  <c r="CB339" i="41"/>
  <c r="CC339" i="41" s="1"/>
  <c r="CB338" i="41"/>
  <c r="CC338" i="41" s="1"/>
  <c r="CB337" i="41"/>
  <c r="CC337" i="41" s="1"/>
  <c r="CB336" i="41"/>
  <c r="CC336" i="41" s="1"/>
  <c r="CB335" i="41"/>
  <c r="CC335" i="41" s="1"/>
  <c r="CB334" i="41"/>
  <c r="CC334" i="41" s="1"/>
  <c r="CB333" i="41"/>
  <c r="CC333" i="41" s="1"/>
  <c r="CB332" i="41"/>
  <c r="CC332" i="41" s="1"/>
  <c r="CB331" i="41"/>
  <c r="CC331" i="41" s="1"/>
  <c r="CB330" i="41"/>
  <c r="CC330" i="41" s="1"/>
  <c r="CB329" i="41"/>
  <c r="CC329" i="41" s="1"/>
  <c r="CB328" i="41"/>
  <c r="CC328" i="41" s="1"/>
  <c r="CB327" i="41"/>
  <c r="CC327" i="41" s="1"/>
  <c r="CB326" i="41"/>
  <c r="CC326" i="41"/>
  <c r="CB325" i="41"/>
  <c r="CC325" i="41" s="1"/>
  <c r="CB324" i="41"/>
  <c r="CC324" i="41" s="1"/>
  <c r="CB323" i="41"/>
  <c r="CC323" i="41" s="1"/>
  <c r="CB322" i="41"/>
  <c r="CC322" i="41" s="1"/>
  <c r="CB321" i="41"/>
  <c r="CC321" i="41" s="1"/>
  <c r="CB320" i="41"/>
  <c r="CC320" i="41" s="1"/>
  <c r="CB319" i="41"/>
  <c r="CC319" i="41" s="1"/>
  <c r="CB318" i="41"/>
  <c r="CC318" i="41" s="1"/>
  <c r="CB317" i="41"/>
  <c r="CC317" i="41" s="1"/>
  <c r="CB316" i="41"/>
  <c r="CC316" i="41" s="1"/>
  <c r="CB315" i="41"/>
  <c r="CC315" i="41" s="1"/>
  <c r="CB314" i="41"/>
  <c r="CC314" i="41" s="1"/>
  <c r="CB313" i="41"/>
  <c r="CC313" i="41" s="1"/>
  <c r="CB312" i="41"/>
  <c r="CC312" i="41" s="1"/>
  <c r="CB311" i="41"/>
  <c r="CC311" i="41" s="1"/>
  <c r="CB310" i="41"/>
  <c r="CC310" i="41" s="1"/>
  <c r="CB309" i="41"/>
  <c r="CC309" i="41" s="1"/>
  <c r="CB308" i="41"/>
  <c r="CC308" i="41" s="1"/>
  <c r="CB307" i="41"/>
  <c r="CC307" i="41" s="1"/>
  <c r="CB306" i="41"/>
  <c r="CC306" i="41" s="1"/>
  <c r="CB305" i="41"/>
  <c r="CC305" i="41" s="1"/>
  <c r="CB304" i="41"/>
  <c r="CC304" i="41" s="1"/>
  <c r="CB303" i="41"/>
  <c r="CC303" i="41" s="1"/>
  <c r="CB302" i="41"/>
  <c r="CC302" i="41" s="1"/>
  <c r="CB301" i="41"/>
  <c r="CC301" i="41" s="1"/>
  <c r="CB300" i="41"/>
  <c r="CC300" i="41" s="1"/>
  <c r="CB299" i="41"/>
  <c r="CC299" i="41" s="1"/>
  <c r="CB298" i="41"/>
  <c r="CC298" i="41" s="1"/>
  <c r="CB297" i="41"/>
  <c r="CC297" i="41" s="1"/>
  <c r="CB296" i="41"/>
  <c r="CC296" i="41" s="1"/>
  <c r="CB295" i="41"/>
  <c r="CC295" i="41" s="1"/>
  <c r="CB294" i="41"/>
  <c r="CC294" i="41" s="1"/>
  <c r="CB293" i="41"/>
  <c r="CC293" i="41" s="1"/>
  <c r="CB292" i="41"/>
  <c r="CC292" i="41" s="1"/>
  <c r="CB291" i="41"/>
  <c r="CC291" i="41" s="1"/>
  <c r="CB290" i="41"/>
  <c r="CC290" i="41" s="1"/>
  <c r="CB289" i="41"/>
  <c r="CC289" i="41" s="1"/>
  <c r="CB288" i="41"/>
  <c r="CC288" i="41" s="1"/>
  <c r="CB287" i="41"/>
  <c r="CC287" i="41" s="1"/>
  <c r="CB286" i="41"/>
  <c r="CC286" i="41" s="1"/>
  <c r="CB285" i="41"/>
  <c r="CC285" i="41" s="1"/>
  <c r="CB284" i="41"/>
  <c r="CC284" i="41" s="1"/>
  <c r="CB283" i="41"/>
  <c r="CC283" i="41" s="1"/>
  <c r="CB282" i="41"/>
  <c r="CC282" i="41" s="1"/>
  <c r="CB281" i="41"/>
  <c r="CC281" i="41" s="1"/>
  <c r="CB280" i="41"/>
  <c r="CC280" i="41" s="1"/>
  <c r="CB279" i="41"/>
  <c r="CC279" i="41" s="1"/>
  <c r="CB278" i="41"/>
  <c r="CC278" i="41"/>
  <c r="CB277" i="41"/>
  <c r="CC277" i="41" s="1"/>
  <c r="CB276" i="41"/>
  <c r="CC276" i="41" s="1"/>
  <c r="CB275" i="41"/>
  <c r="CC275" i="41" s="1"/>
  <c r="CB274" i="41"/>
  <c r="CC274" i="41" s="1"/>
  <c r="CB273" i="41"/>
  <c r="CC273" i="41" s="1"/>
  <c r="CB272" i="41"/>
  <c r="CC272" i="41" s="1"/>
  <c r="CB271" i="41"/>
  <c r="CC271" i="41" s="1"/>
  <c r="CB270" i="41"/>
  <c r="CC270" i="41"/>
  <c r="CB269" i="41"/>
  <c r="CC269" i="41" s="1"/>
  <c r="CB268" i="41"/>
  <c r="CC268" i="41" s="1"/>
  <c r="CB267" i="41"/>
  <c r="CC267" i="41" s="1"/>
  <c r="CB266" i="41"/>
  <c r="CC266" i="41" s="1"/>
  <c r="CB265" i="41"/>
  <c r="CC265" i="41" s="1"/>
  <c r="CB264" i="41"/>
  <c r="CC264" i="41" s="1"/>
  <c r="CB263" i="41"/>
  <c r="CC263" i="41" s="1"/>
  <c r="CB262" i="41"/>
  <c r="CC262" i="41" s="1"/>
  <c r="CB261" i="41"/>
  <c r="CC261" i="41"/>
  <c r="CB260" i="41"/>
  <c r="CC260" i="41" s="1"/>
  <c r="CB259" i="41"/>
  <c r="CC259" i="41" s="1"/>
  <c r="CB258" i="41"/>
  <c r="CC258" i="41" s="1"/>
  <c r="CB257" i="41"/>
  <c r="CC257" i="41" s="1"/>
  <c r="CB256" i="41"/>
  <c r="CC256" i="41" s="1"/>
  <c r="CB255" i="41"/>
  <c r="CC255" i="41" s="1"/>
  <c r="CB254" i="41"/>
  <c r="CC254" i="41"/>
  <c r="CB253" i="41"/>
  <c r="CC253" i="41" s="1"/>
  <c r="CB252" i="41"/>
  <c r="CC252" i="41" s="1"/>
  <c r="CB251" i="41"/>
  <c r="CC251" i="41" s="1"/>
  <c r="CB250" i="41"/>
  <c r="CC250" i="41" s="1"/>
  <c r="CB249" i="41"/>
  <c r="CC249" i="41" s="1"/>
  <c r="CB248" i="41"/>
  <c r="CC248" i="41" s="1"/>
  <c r="CB247" i="41"/>
  <c r="CC247" i="41" s="1"/>
  <c r="CB246" i="41"/>
  <c r="CC246" i="41" s="1"/>
  <c r="CB245" i="41"/>
  <c r="CC245" i="41" s="1"/>
  <c r="CB244" i="41"/>
  <c r="CC244" i="41" s="1"/>
  <c r="CB243" i="41"/>
  <c r="CC243" i="41" s="1"/>
  <c r="CB242" i="41"/>
  <c r="CC242" i="41" s="1"/>
  <c r="CB241" i="41"/>
  <c r="CC241" i="41" s="1"/>
  <c r="CB240" i="41"/>
  <c r="CC240" i="41" s="1"/>
  <c r="CB239" i="41"/>
  <c r="CC239" i="41" s="1"/>
  <c r="CB238" i="41"/>
  <c r="CC238" i="41" s="1"/>
  <c r="CB237" i="41"/>
  <c r="CC237" i="41" s="1"/>
  <c r="CB236" i="41"/>
  <c r="CC236" i="41" s="1"/>
  <c r="CB235" i="41"/>
  <c r="CC235" i="41" s="1"/>
  <c r="CB234" i="41"/>
  <c r="CC234" i="41" s="1"/>
  <c r="CB233" i="41"/>
  <c r="CC233" i="41" s="1"/>
  <c r="CB232" i="41"/>
  <c r="CC232" i="41" s="1"/>
  <c r="CB231" i="41"/>
  <c r="CC231" i="41" s="1"/>
  <c r="CB230" i="41"/>
  <c r="CC230" i="41" s="1"/>
  <c r="CB229" i="41"/>
  <c r="CC229" i="41" s="1"/>
  <c r="CB228" i="41"/>
  <c r="CC228" i="41" s="1"/>
  <c r="CB227" i="41"/>
  <c r="CC227" i="41" s="1"/>
  <c r="CB226" i="41"/>
  <c r="CC226" i="41" s="1"/>
  <c r="CB225" i="41"/>
  <c r="CC225" i="41" s="1"/>
  <c r="CB224" i="41"/>
  <c r="CC224" i="41" s="1"/>
  <c r="CB223" i="41"/>
  <c r="CC223" i="41" s="1"/>
  <c r="CB222" i="41"/>
  <c r="CC222" i="41" s="1"/>
  <c r="CB221" i="41"/>
  <c r="CC221" i="41" s="1"/>
  <c r="CB220" i="41"/>
  <c r="CC220" i="41" s="1"/>
  <c r="CB219" i="41"/>
  <c r="CC219" i="41" s="1"/>
  <c r="CB218" i="41"/>
  <c r="CC218" i="41" s="1"/>
  <c r="CB217" i="41"/>
  <c r="CC217" i="41" s="1"/>
  <c r="CB216" i="41"/>
  <c r="CC216" i="41" s="1"/>
  <c r="CB215" i="41"/>
  <c r="CC215" i="41" s="1"/>
  <c r="CB214" i="41"/>
  <c r="CC214" i="41" s="1"/>
  <c r="CB213" i="41"/>
  <c r="CC213" i="41" s="1"/>
  <c r="CB212" i="41"/>
  <c r="CC212" i="41" s="1"/>
  <c r="CB211" i="41"/>
  <c r="CC211" i="41" s="1"/>
  <c r="CB210" i="41"/>
  <c r="CC210" i="41" s="1"/>
  <c r="CB209" i="41"/>
  <c r="CC209" i="41" s="1"/>
  <c r="CB208" i="41"/>
  <c r="CC208" i="41" s="1"/>
  <c r="CB207" i="41"/>
  <c r="CC207" i="41" s="1"/>
  <c r="CB206" i="41"/>
  <c r="CC206" i="41" s="1"/>
  <c r="CB205" i="41"/>
  <c r="CC205" i="41" s="1"/>
  <c r="CB204" i="41"/>
  <c r="CC204" i="41" s="1"/>
  <c r="CB203" i="41"/>
  <c r="CC203" i="41" s="1"/>
  <c r="CB202" i="41"/>
  <c r="CC202" i="41"/>
  <c r="CB201" i="41"/>
  <c r="CC201" i="41" s="1"/>
  <c r="CB200" i="41"/>
  <c r="CC200" i="41" s="1"/>
  <c r="CB199" i="41"/>
  <c r="CC199" i="41" s="1"/>
  <c r="CB198" i="41"/>
  <c r="CC198" i="41" s="1"/>
  <c r="CB197" i="41"/>
  <c r="CC197" i="41" s="1"/>
  <c r="CB196" i="41"/>
  <c r="CC196" i="41" s="1"/>
  <c r="CB195" i="41"/>
  <c r="CC195" i="41" s="1"/>
  <c r="CB194" i="41"/>
  <c r="CC194" i="41" s="1"/>
  <c r="CB193" i="41"/>
  <c r="CC193" i="41" s="1"/>
  <c r="CB192" i="41"/>
  <c r="CC192" i="41" s="1"/>
  <c r="CB191" i="41"/>
  <c r="CC191" i="41" s="1"/>
  <c r="CB190" i="41"/>
  <c r="CC190" i="41" s="1"/>
  <c r="CB189" i="41"/>
  <c r="CC189" i="41" s="1"/>
  <c r="CB188" i="41"/>
  <c r="CC188" i="41" s="1"/>
  <c r="CB187" i="41"/>
  <c r="CC187" i="41" s="1"/>
  <c r="CB186" i="41"/>
  <c r="CC186" i="41" s="1"/>
  <c r="CB185" i="41"/>
  <c r="CC185" i="41" s="1"/>
  <c r="CB184" i="41"/>
  <c r="CC184" i="41" s="1"/>
  <c r="CB183" i="41"/>
  <c r="CC183" i="41"/>
  <c r="CB182" i="41"/>
  <c r="CC182" i="41" s="1"/>
  <c r="CB181" i="41"/>
  <c r="CC181" i="41" s="1"/>
  <c r="CB180" i="41"/>
  <c r="CC180" i="41" s="1"/>
  <c r="CB179" i="41"/>
  <c r="CC179" i="41" s="1"/>
  <c r="CB178" i="41"/>
  <c r="CC178" i="41" s="1"/>
  <c r="CB177" i="41"/>
  <c r="CC177" i="41" s="1"/>
  <c r="CB176" i="41"/>
  <c r="CC176" i="41" s="1"/>
  <c r="CB175" i="41"/>
  <c r="CC175" i="41" s="1"/>
  <c r="CB174" i="41"/>
  <c r="CC174" i="41"/>
  <c r="CB173" i="41"/>
  <c r="CC173" i="41" s="1"/>
  <c r="CB172" i="41"/>
  <c r="CC172" i="41" s="1"/>
  <c r="CB171" i="41"/>
  <c r="CC171" i="41" s="1"/>
  <c r="CB170" i="41"/>
  <c r="CC170" i="41" s="1"/>
  <c r="CB169" i="41"/>
  <c r="CC169" i="41"/>
  <c r="CB168" i="41"/>
  <c r="CC168" i="41" s="1"/>
  <c r="CB167" i="41"/>
  <c r="CC167" i="41" s="1"/>
  <c r="CB166" i="41"/>
  <c r="CC166" i="41" s="1"/>
  <c r="CB165" i="41"/>
  <c r="CC165" i="41" s="1"/>
  <c r="CB164" i="41"/>
  <c r="CC164" i="41" s="1"/>
  <c r="CB163" i="41"/>
  <c r="CC163" i="41" s="1"/>
  <c r="CB162" i="41"/>
  <c r="CC162" i="41" s="1"/>
  <c r="CB161" i="41"/>
  <c r="CC161" i="41" s="1"/>
  <c r="CB160" i="41"/>
  <c r="CC160" i="41" s="1"/>
  <c r="CB159" i="41"/>
  <c r="CC159" i="41" s="1"/>
  <c r="CB158" i="41"/>
  <c r="CC158" i="41" s="1"/>
  <c r="CB157" i="41"/>
  <c r="CC157" i="41" s="1"/>
  <c r="CB156" i="41"/>
  <c r="CC156" i="41" s="1"/>
  <c r="CB155" i="41"/>
  <c r="CC155" i="41" s="1"/>
  <c r="CB154" i="41"/>
  <c r="CC154" i="41"/>
  <c r="CB153" i="41"/>
  <c r="CC153" i="41" s="1"/>
  <c r="CB152" i="41"/>
  <c r="CC152" i="41" s="1"/>
  <c r="CB151" i="41"/>
  <c r="CC151" i="41" s="1"/>
  <c r="CB150" i="41"/>
  <c r="CC150" i="41" s="1"/>
  <c r="CB149" i="41"/>
  <c r="CC149" i="41" s="1"/>
  <c r="CB148" i="41"/>
  <c r="CC148" i="41" s="1"/>
  <c r="CB147" i="41"/>
  <c r="CC147" i="41" s="1"/>
  <c r="CB146" i="41"/>
  <c r="CC146" i="41" s="1"/>
  <c r="CB145" i="41"/>
  <c r="CC145" i="41" s="1"/>
  <c r="CB144" i="41"/>
  <c r="CC144" i="41" s="1"/>
  <c r="CB143" i="41"/>
  <c r="CC143" i="41" s="1"/>
  <c r="CB142" i="41"/>
  <c r="CC142" i="41" s="1"/>
  <c r="CB141" i="41"/>
  <c r="CC141" i="41" s="1"/>
  <c r="CB140" i="41"/>
  <c r="CC140" i="41" s="1"/>
  <c r="CB139" i="41"/>
  <c r="CC139" i="41"/>
  <c r="CB138" i="41"/>
  <c r="CC138" i="41" s="1"/>
  <c r="CB137" i="41"/>
  <c r="CC137" i="41"/>
  <c r="CB136" i="41"/>
  <c r="CC136" i="41" s="1"/>
  <c r="CB135" i="41"/>
  <c r="CC135" i="41" s="1"/>
  <c r="CB134" i="41"/>
  <c r="CC134" i="41" s="1"/>
  <c r="CB133" i="41"/>
  <c r="CC133" i="41" s="1"/>
  <c r="CB132" i="41"/>
  <c r="CC132" i="41" s="1"/>
  <c r="CB131" i="41"/>
  <c r="CC131" i="41" s="1"/>
  <c r="CB130" i="41"/>
  <c r="CC130" i="41"/>
  <c r="CB129" i="41"/>
  <c r="CC129" i="41" s="1"/>
  <c r="CB128" i="41"/>
  <c r="CC128" i="41" s="1"/>
  <c r="CB127" i="41"/>
  <c r="CC127" i="41"/>
  <c r="CB126" i="41"/>
  <c r="CC126" i="41" s="1"/>
  <c r="CB125" i="41"/>
  <c r="CC125" i="41" s="1"/>
  <c r="CB124" i="41"/>
  <c r="CC124" i="41" s="1"/>
  <c r="CB123" i="41"/>
  <c r="CC123" i="41" s="1"/>
  <c r="CB122" i="41"/>
  <c r="CC122" i="41" s="1"/>
  <c r="CB121" i="41"/>
  <c r="CC121" i="41" s="1"/>
  <c r="CB120" i="41"/>
  <c r="CC120" i="41" s="1"/>
  <c r="CB119" i="41"/>
  <c r="CC119" i="41" s="1"/>
  <c r="CB118" i="41"/>
  <c r="CC118" i="41" s="1"/>
  <c r="CB117" i="41"/>
  <c r="CC117" i="41" s="1"/>
  <c r="CB116" i="41"/>
  <c r="CC116" i="41" s="1"/>
  <c r="CB115" i="41"/>
  <c r="CC115" i="41" s="1"/>
  <c r="CB114" i="41"/>
  <c r="CC114" i="41"/>
  <c r="CB113" i="41"/>
  <c r="CC113" i="41" s="1"/>
  <c r="CB112" i="41"/>
  <c r="CC112" i="41" s="1"/>
  <c r="CB111" i="41"/>
  <c r="CC111" i="41" s="1"/>
  <c r="CB110" i="41"/>
  <c r="CC110" i="41" s="1"/>
  <c r="CB109" i="41"/>
  <c r="CC109" i="41" s="1"/>
  <c r="CB108" i="41"/>
  <c r="CC108" i="41" s="1"/>
  <c r="CB107" i="41"/>
  <c r="CC107" i="41" s="1"/>
  <c r="CB106" i="41"/>
  <c r="CC106" i="41"/>
  <c r="CB105" i="41"/>
  <c r="CC105" i="41" s="1"/>
  <c r="CB104" i="41"/>
  <c r="CC104" i="41" s="1"/>
  <c r="CB103" i="41"/>
  <c r="CC103" i="41" s="1"/>
  <c r="CB102" i="41"/>
  <c r="CC102" i="41" s="1"/>
  <c r="CB101" i="41"/>
  <c r="CC101" i="41" s="1"/>
  <c r="CB100" i="41"/>
  <c r="CC100" i="41" s="1"/>
  <c r="CB99" i="41"/>
  <c r="CC99" i="41" s="1"/>
  <c r="CB98" i="41"/>
  <c r="CC98" i="41"/>
  <c r="CB97" i="41"/>
  <c r="CC97" i="41" s="1"/>
  <c r="CB96" i="41"/>
  <c r="CC96" i="41" s="1"/>
  <c r="CB95" i="41"/>
  <c r="CC95" i="41" s="1"/>
  <c r="CB94" i="41"/>
  <c r="CC94" i="41" s="1"/>
  <c r="CB93" i="41"/>
  <c r="CC93" i="41" s="1"/>
  <c r="CB92" i="41"/>
  <c r="CC92" i="41" s="1"/>
  <c r="CB91" i="41"/>
  <c r="CC91" i="41"/>
  <c r="CB90" i="41"/>
  <c r="CC90" i="41" s="1"/>
  <c r="CB89" i="41"/>
  <c r="CC89" i="41" s="1"/>
  <c r="CB88" i="41"/>
  <c r="CC88" i="41" s="1"/>
  <c r="CB87" i="41"/>
  <c r="CC87" i="41" s="1"/>
  <c r="CB86" i="41"/>
  <c r="CC86" i="41"/>
  <c r="CB85" i="41"/>
  <c r="CC85" i="41" s="1"/>
  <c r="CB84" i="41"/>
  <c r="CC84" i="41" s="1"/>
  <c r="CB83" i="41"/>
  <c r="CC83" i="41" s="1"/>
  <c r="CB82" i="41"/>
  <c r="CC82" i="41" s="1"/>
  <c r="CB81" i="41"/>
  <c r="CC81" i="41" s="1"/>
  <c r="CB80" i="41"/>
  <c r="CC80" i="41" s="1"/>
  <c r="CB79" i="41"/>
  <c r="CC79" i="41" s="1"/>
  <c r="CB78" i="41"/>
  <c r="CC78" i="41" s="1"/>
  <c r="CB77" i="41"/>
  <c r="CC77" i="41" s="1"/>
  <c r="CB76" i="41"/>
  <c r="CC76" i="41" s="1"/>
  <c r="CB75" i="41"/>
  <c r="CC75" i="41" s="1"/>
  <c r="CB74" i="41"/>
  <c r="CC74" i="41" s="1"/>
  <c r="CB73" i="41"/>
  <c r="CC73" i="41" s="1"/>
  <c r="CB72" i="41"/>
  <c r="CC72" i="41" s="1"/>
  <c r="CB71" i="41"/>
  <c r="CC71" i="41" s="1"/>
  <c r="CB70" i="41"/>
  <c r="CC70" i="41" s="1"/>
  <c r="CB69" i="41"/>
  <c r="CC69" i="41" s="1"/>
  <c r="CB68" i="41"/>
  <c r="CC68" i="41" s="1"/>
  <c r="CB67" i="41"/>
  <c r="CC67" i="41" s="1"/>
  <c r="CB66" i="41"/>
  <c r="CC66" i="41"/>
  <c r="CB65" i="41"/>
  <c r="CC65" i="41" s="1"/>
  <c r="CB64" i="41"/>
  <c r="CC64" i="41" s="1"/>
  <c r="CB63" i="41"/>
  <c r="CC63" i="41" s="1"/>
  <c r="CB62" i="41"/>
  <c r="CC62" i="41" s="1"/>
  <c r="CB61" i="41"/>
  <c r="CC61" i="41" s="1"/>
  <c r="CB60" i="41"/>
  <c r="CC60" i="41" s="1"/>
  <c r="CB59" i="41"/>
  <c r="CC59" i="41"/>
  <c r="CB58" i="41"/>
  <c r="CC58" i="41" s="1"/>
  <c r="CB57" i="41"/>
  <c r="CC57" i="41" s="1"/>
  <c r="CB56" i="41"/>
  <c r="CC56" i="41" s="1"/>
  <c r="CB55" i="41"/>
  <c r="CC55" i="41" s="1"/>
  <c r="CB54" i="41"/>
  <c r="CC54" i="41" s="1"/>
  <c r="CB53" i="41"/>
  <c r="CC53" i="41" s="1"/>
  <c r="CB52" i="41"/>
  <c r="CC52" i="41" s="1"/>
  <c r="CB51" i="41"/>
  <c r="CC51" i="41" s="1"/>
  <c r="CB50" i="41"/>
  <c r="CC50" i="41"/>
  <c r="CB49" i="41"/>
  <c r="CC49" i="41"/>
  <c r="CB48" i="41"/>
  <c r="CC48" i="41" s="1"/>
  <c r="CB47" i="41"/>
  <c r="CC47" i="41" s="1"/>
  <c r="CB46" i="41"/>
  <c r="CC46" i="41" s="1"/>
  <c r="CB45" i="41"/>
  <c r="CC45" i="41" s="1"/>
  <c r="CB44" i="41"/>
  <c r="CC44" i="41" s="1"/>
  <c r="CB43" i="41"/>
  <c r="CC43" i="41" s="1"/>
  <c r="CB42" i="41"/>
  <c r="CC42" i="41"/>
  <c r="CB41" i="41"/>
  <c r="CC41" i="41" s="1"/>
  <c r="CB40" i="41"/>
  <c r="CC40" i="41" s="1"/>
  <c r="CB39" i="41"/>
  <c r="CC39" i="41" s="1"/>
  <c r="CB38" i="41"/>
  <c r="CC38" i="41" s="1"/>
  <c r="CB37" i="41"/>
  <c r="CC37" i="41" s="1"/>
  <c r="CB36" i="41"/>
  <c r="CC36" i="41" s="1"/>
  <c r="CB35" i="41"/>
  <c r="CC35" i="41" s="1"/>
  <c r="BU1034" i="41"/>
  <c r="BV1034" i="41" s="1"/>
  <c r="BU1033" i="41"/>
  <c r="BV1033" i="41" s="1"/>
  <c r="BU1032" i="41"/>
  <c r="BV1032" i="41" s="1"/>
  <c r="BU1031" i="41"/>
  <c r="BV1031" i="41" s="1"/>
  <c r="BU1030" i="41"/>
  <c r="BV1030" i="41" s="1"/>
  <c r="BU1029" i="41"/>
  <c r="BV1029" i="41" s="1"/>
  <c r="BU1028" i="41"/>
  <c r="BV1028" i="41" s="1"/>
  <c r="BU1027" i="41"/>
  <c r="BV1027" i="41" s="1"/>
  <c r="BU1026" i="41"/>
  <c r="BV1026" i="41" s="1"/>
  <c r="BU1025" i="41"/>
  <c r="BV1025" i="41" s="1"/>
  <c r="BU1024" i="41"/>
  <c r="BV1024" i="41" s="1"/>
  <c r="BU1023" i="41"/>
  <c r="BV1023" i="41" s="1"/>
  <c r="BU1022" i="41"/>
  <c r="BV1022" i="41" s="1"/>
  <c r="BU1021" i="41"/>
  <c r="BV1021" i="41" s="1"/>
  <c r="BU1020" i="41"/>
  <c r="BV1020" i="41" s="1"/>
  <c r="BU1019" i="41"/>
  <c r="BV1019" i="41" s="1"/>
  <c r="BU1018" i="41"/>
  <c r="BV1018" i="41" s="1"/>
  <c r="BU1017" i="41"/>
  <c r="BV1017" i="41" s="1"/>
  <c r="BU1016" i="41"/>
  <c r="BV1016" i="41" s="1"/>
  <c r="BU1015" i="41"/>
  <c r="BV1015" i="41" s="1"/>
  <c r="BU1014" i="41"/>
  <c r="BV1014" i="41" s="1"/>
  <c r="BU1013" i="41"/>
  <c r="BV1013" i="41" s="1"/>
  <c r="BU1012" i="41"/>
  <c r="BV1012" i="41" s="1"/>
  <c r="BU1011" i="41"/>
  <c r="BV1011" i="41" s="1"/>
  <c r="BU1010" i="41"/>
  <c r="BV1010" i="41" s="1"/>
  <c r="BU1009" i="41"/>
  <c r="BV1009" i="41" s="1"/>
  <c r="BU1008" i="41"/>
  <c r="BV1008" i="41" s="1"/>
  <c r="BU1007" i="41"/>
  <c r="BV1007" i="41" s="1"/>
  <c r="BU1006" i="41"/>
  <c r="BV1006" i="41" s="1"/>
  <c r="BU1005" i="41"/>
  <c r="BV1005" i="41" s="1"/>
  <c r="BU1004" i="41"/>
  <c r="BV1004" i="41" s="1"/>
  <c r="BU1003" i="41"/>
  <c r="BV1003" i="41" s="1"/>
  <c r="BU1002" i="41"/>
  <c r="BV1002" i="41" s="1"/>
  <c r="BU1001" i="41"/>
  <c r="BV1001" i="41" s="1"/>
  <c r="BU1000" i="41"/>
  <c r="BV1000" i="41" s="1"/>
  <c r="BU999" i="41"/>
  <c r="BV999" i="41" s="1"/>
  <c r="BU998" i="41"/>
  <c r="BV998" i="41" s="1"/>
  <c r="BU997" i="41"/>
  <c r="BV997" i="41" s="1"/>
  <c r="BU996" i="41"/>
  <c r="BV996" i="41" s="1"/>
  <c r="BU995" i="41"/>
  <c r="BV995" i="41" s="1"/>
  <c r="BU994" i="41"/>
  <c r="BV994" i="41" s="1"/>
  <c r="BU993" i="41"/>
  <c r="BV993" i="41" s="1"/>
  <c r="BU992" i="41"/>
  <c r="BV992" i="41" s="1"/>
  <c r="BU991" i="41"/>
  <c r="BV991" i="41" s="1"/>
  <c r="BU990" i="41"/>
  <c r="BV990" i="41" s="1"/>
  <c r="BU989" i="41"/>
  <c r="BV989" i="41" s="1"/>
  <c r="BU988" i="41"/>
  <c r="BV988" i="41" s="1"/>
  <c r="BU987" i="41"/>
  <c r="BV987" i="41" s="1"/>
  <c r="BU986" i="41"/>
  <c r="BV986" i="41" s="1"/>
  <c r="BU985" i="41"/>
  <c r="BV985" i="41" s="1"/>
  <c r="BU984" i="41"/>
  <c r="BV984" i="41" s="1"/>
  <c r="BU983" i="41"/>
  <c r="BV983" i="41" s="1"/>
  <c r="BU982" i="41"/>
  <c r="BV982" i="41"/>
  <c r="BU981" i="41"/>
  <c r="BV981" i="41" s="1"/>
  <c r="BU980" i="41"/>
  <c r="BV980" i="41" s="1"/>
  <c r="BU979" i="41"/>
  <c r="BV979" i="41" s="1"/>
  <c r="BU978" i="41"/>
  <c r="BV978" i="41" s="1"/>
  <c r="BU977" i="41"/>
  <c r="BV977" i="41" s="1"/>
  <c r="BU976" i="41"/>
  <c r="BV976" i="41" s="1"/>
  <c r="BU975" i="41"/>
  <c r="BV975" i="41" s="1"/>
  <c r="BU974" i="41"/>
  <c r="BV974" i="41" s="1"/>
  <c r="BU973" i="41"/>
  <c r="BV973" i="41"/>
  <c r="BU972" i="41"/>
  <c r="BV972" i="41" s="1"/>
  <c r="BU971" i="41"/>
  <c r="BV971" i="41" s="1"/>
  <c r="BU970" i="41"/>
  <c r="BV970" i="41" s="1"/>
  <c r="BU969" i="41"/>
  <c r="BV969" i="41" s="1"/>
  <c r="BU968" i="41"/>
  <c r="BV968" i="41" s="1"/>
  <c r="BU967" i="41"/>
  <c r="BV967" i="41" s="1"/>
  <c r="BU966" i="41"/>
  <c r="BV966" i="41" s="1"/>
  <c r="BU965" i="41"/>
  <c r="BV965" i="41" s="1"/>
  <c r="BU964" i="41"/>
  <c r="BV964" i="41" s="1"/>
  <c r="BU963" i="41"/>
  <c r="BV963" i="41" s="1"/>
  <c r="BU962" i="41"/>
  <c r="BV962" i="41" s="1"/>
  <c r="BU961" i="41"/>
  <c r="BV961" i="41" s="1"/>
  <c r="BU960" i="41"/>
  <c r="BV960" i="41" s="1"/>
  <c r="BU959" i="41"/>
  <c r="BV959" i="41"/>
  <c r="BU958" i="41"/>
  <c r="BV958" i="41" s="1"/>
  <c r="BU957" i="41"/>
  <c r="BV957" i="41" s="1"/>
  <c r="BU956" i="41"/>
  <c r="BV956" i="41" s="1"/>
  <c r="BU955" i="41"/>
  <c r="BV955" i="41" s="1"/>
  <c r="BU954" i="41"/>
  <c r="BV954" i="41" s="1"/>
  <c r="BU953" i="41"/>
  <c r="BV953" i="41" s="1"/>
  <c r="BU952" i="41"/>
  <c r="BV952" i="41" s="1"/>
  <c r="BU951" i="41"/>
  <c r="BV951" i="41" s="1"/>
  <c r="BU950" i="41"/>
  <c r="BV950" i="41" s="1"/>
  <c r="BU949" i="41"/>
  <c r="BV949" i="41" s="1"/>
  <c r="BU948" i="41"/>
  <c r="BV948" i="41" s="1"/>
  <c r="BU947" i="41"/>
  <c r="BV947" i="41" s="1"/>
  <c r="BU946" i="41"/>
  <c r="BV946" i="41" s="1"/>
  <c r="BU945" i="41"/>
  <c r="BV945" i="41" s="1"/>
  <c r="BU944" i="41"/>
  <c r="BV944" i="41" s="1"/>
  <c r="BU943" i="41"/>
  <c r="BV943" i="41" s="1"/>
  <c r="BU942" i="41"/>
  <c r="BV942" i="41" s="1"/>
  <c r="BU941" i="41"/>
  <c r="BV941" i="41" s="1"/>
  <c r="BU940" i="41"/>
  <c r="BV940" i="41" s="1"/>
  <c r="BU939" i="41"/>
  <c r="BV939" i="41" s="1"/>
  <c r="BU938" i="41"/>
  <c r="BV938" i="41" s="1"/>
  <c r="BU937" i="41"/>
  <c r="BV937" i="41" s="1"/>
  <c r="BU936" i="41"/>
  <c r="BV936" i="41" s="1"/>
  <c r="BU935" i="41"/>
  <c r="BV935" i="41"/>
  <c r="BU934" i="41"/>
  <c r="BV934" i="41" s="1"/>
  <c r="BU933" i="41"/>
  <c r="BV933" i="41" s="1"/>
  <c r="BU932" i="41"/>
  <c r="BV932" i="41" s="1"/>
  <c r="BU931" i="41"/>
  <c r="BV931" i="41" s="1"/>
  <c r="BU930" i="41"/>
  <c r="BV930" i="41" s="1"/>
  <c r="BU929" i="41"/>
  <c r="BV929" i="41" s="1"/>
  <c r="BU928" i="41"/>
  <c r="BV928" i="41" s="1"/>
  <c r="BU927" i="41"/>
  <c r="BV927" i="41"/>
  <c r="BU926" i="41"/>
  <c r="BV926" i="41" s="1"/>
  <c r="BU925" i="41"/>
  <c r="BV925" i="41" s="1"/>
  <c r="BU924" i="41"/>
  <c r="BV924" i="41" s="1"/>
  <c r="BU923" i="41"/>
  <c r="BV923" i="41" s="1"/>
  <c r="BU922" i="41"/>
  <c r="BV922" i="41" s="1"/>
  <c r="BU921" i="41"/>
  <c r="BV921" i="41" s="1"/>
  <c r="BU920" i="41"/>
  <c r="BV920" i="41" s="1"/>
  <c r="BU919" i="41"/>
  <c r="BV919" i="41" s="1"/>
  <c r="BU918" i="41"/>
  <c r="BV918" i="41" s="1"/>
  <c r="BU917" i="41"/>
  <c r="BV917" i="41" s="1"/>
  <c r="BU916" i="41"/>
  <c r="BV916" i="41" s="1"/>
  <c r="BU915" i="41"/>
  <c r="BV915" i="41" s="1"/>
  <c r="BU914" i="41"/>
  <c r="BV914" i="41" s="1"/>
  <c r="BU913" i="41"/>
  <c r="BV913" i="41" s="1"/>
  <c r="BU912" i="41"/>
  <c r="BV912" i="41" s="1"/>
  <c r="BU911" i="41"/>
  <c r="BV911" i="41" s="1"/>
  <c r="BU910" i="41"/>
  <c r="BV910" i="41" s="1"/>
  <c r="BU909" i="41"/>
  <c r="BV909" i="41" s="1"/>
  <c r="BU908" i="41"/>
  <c r="BV908" i="41" s="1"/>
  <c r="BU907" i="41"/>
  <c r="BV907" i="41" s="1"/>
  <c r="BU906" i="41"/>
  <c r="BV906" i="41" s="1"/>
  <c r="BU905" i="41"/>
  <c r="BV905" i="41" s="1"/>
  <c r="BU904" i="41"/>
  <c r="BV904" i="41" s="1"/>
  <c r="BU903" i="41"/>
  <c r="BV903" i="41"/>
  <c r="BU902" i="41"/>
  <c r="BV902" i="41" s="1"/>
  <c r="BU901" i="41"/>
  <c r="BV901" i="41" s="1"/>
  <c r="BU900" i="41"/>
  <c r="BV900" i="41" s="1"/>
  <c r="BU899" i="41"/>
  <c r="BV899" i="41" s="1"/>
  <c r="BU898" i="41"/>
  <c r="BV898" i="41" s="1"/>
  <c r="BU897" i="41"/>
  <c r="BV897" i="41" s="1"/>
  <c r="BU896" i="41"/>
  <c r="BV896" i="41" s="1"/>
  <c r="BU895" i="41"/>
  <c r="BV895" i="41" s="1"/>
  <c r="BU894" i="41"/>
  <c r="BV894" i="41" s="1"/>
  <c r="BU893" i="41"/>
  <c r="BV893" i="41" s="1"/>
  <c r="BU892" i="41"/>
  <c r="BV892" i="41" s="1"/>
  <c r="BU891" i="41"/>
  <c r="BV891" i="41" s="1"/>
  <c r="BU890" i="41"/>
  <c r="BV890" i="41" s="1"/>
  <c r="BU889" i="41"/>
  <c r="BV889" i="41" s="1"/>
  <c r="BU888" i="41"/>
  <c r="BV888" i="41" s="1"/>
  <c r="BU887" i="41"/>
  <c r="BV887" i="41"/>
  <c r="BU886" i="41"/>
  <c r="BV886" i="41" s="1"/>
  <c r="BU885" i="41"/>
  <c r="BV885" i="41"/>
  <c r="BU884" i="41"/>
  <c r="BV884" i="41" s="1"/>
  <c r="BU883" i="41"/>
  <c r="BV883" i="41" s="1"/>
  <c r="BU882" i="41"/>
  <c r="BV882" i="41" s="1"/>
  <c r="BU881" i="41"/>
  <c r="BV881" i="41" s="1"/>
  <c r="BU880" i="41"/>
  <c r="BV880" i="41" s="1"/>
  <c r="BU879" i="41"/>
  <c r="BV879" i="41"/>
  <c r="BU878" i="41"/>
  <c r="BV878" i="41" s="1"/>
  <c r="BU877" i="41"/>
  <c r="BV877" i="41" s="1"/>
  <c r="BU876" i="41"/>
  <c r="BV876" i="41" s="1"/>
  <c r="BU875" i="41"/>
  <c r="BV875" i="41" s="1"/>
  <c r="BU874" i="41"/>
  <c r="BV874" i="41" s="1"/>
  <c r="BU873" i="41"/>
  <c r="BV873" i="41" s="1"/>
  <c r="BU872" i="41"/>
  <c r="BV872" i="41" s="1"/>
  <c r="BU871" i="41"/>
  <c r="BV871" i="41" s="1"/>
  <c r="BU870" i="41"/>
  <c r="BV870" i="41" s="1"/>
  <c r="BU869" i="41"/>
  <c r="BV869" i="41" s="1"/>
  <c r="BU868" i="41"/>
  <c r="BV868" i="41" s="1"/>
  <c r="BU867" i="41"/>
  <c r="BV867" i="41" s="1"/>
  <c r="BU866" i="41"/>
  <c r="BV866" i="41" s="1"/>
  <c r="BU865" i="41"/>
  <c r="BV865" i="41" s="1"/>
  <c r="BU864" i="41"/>
  <c r="BV864" i="41" s="1"/>
  <c r="BU863" i="41"/>
  <c r="BV863" i="41"/>
  <c r="BU862" i="41"/>
  <c r="BV862" i="41" s="1"/>
  <c r="BU861" i="41"/>
  <c r="BV861" i="41" s="1"/>
  <c r="BU860" i="41"/>
  <c r="BV860" i="41" s="1"/>
  <c r="BU859" i="41"/>
  <c r="BV859" i="41" s="1"/>
  <c r="BU858" i="41"/>
  <c r="BV858" i="41" s="1"/>
  <c r="BU857" i="41"/>
  <c r="BV857" i="41" s="1"/>
  <c r="BU856" i="41"/>
  <c r="BV856" i="41" s="1"/>
  <c r="BU855" i="41"/>
  <c r="BV855" i="41" s="1"/>
  <c r="BU854" i="41"/>
  <c r="BV854" i="41" s="1"/>
  <c r="BU853" i="41"/>
  <c r="BV853" i="41" s="1"/>
  <c r="BU852" i="41"/>
  <c r="BV852" i="41" s="1"/>
  <c r="BU851" i="41"/>
  <c r="BV851" i="41" s="1"/>
  <c r="BU850" i="41"/>
  <c r="BV850" i="41" s="1"/>
  <c r="BU849" i="41"/>
  <c r="BV849" i="41" s="1"/>
  <c r="BU848" i="41"/>
  <c r="BV848" i="41" s="1"/>
  <c r="BU847" i="41"/>
  <c r="BV847" i="41" s="1"/>
  <c r="BU846" i="41"/>
  <c r="BV846" i="41" s="1"/>
  <c r="BU845" i="41"/>
  <c r="BV845" i="41" s="1"/>
  <c r="BU844" i="41"/>
  <c r="BV844" i="41" s="1"/>
  <c r="BU843" i="41"/>
  <c r="BV843" i="41" s="1"/>
  <c r="BU842" i="41"/>
  <c r="BV842" i="41" s="1"/>
  <c r="BU841" i="41"/>
  <c r="BV841" i="41" s="1"/>
  <c r="BU840" i="41"/>
  <c r="BV840" i="41" s="1"/>
  <c r="BU839" i="41"/>
  <c r="BV839" i="41" s="1"/>
  <c r="BU838" i="41"/>
  <c r="BV838" i="41" s="1"/>
  <c r="BU837" i="41"/>
  <c r="BV837" i="41"/>
  <c r="BU836" i="41"/>
  <c r="BV836" i="41" s="1"/>
  <c r="BU835" i="41"/>
  <c r="BV835" i="41" s="1"/>
  <c r="BU834" i="41"/>
  <c r="BV834" i="41" s="1"/>
  <c r="BU833" i="41"/>
  <c r="BV833" i="41" s="1"/>
  <c r="BU832" i="41"/>
  <c r="BV832" i="41" s="1"/>
  <c r="BU831" i="41"/>
  <c r="BV831" i="41" s="1"/>
  <c r="BU830" i="41"/>
  <c r="BV830" i="41" s="1"/>
  <c r="BU829" i="41"/>
  <c r="BV829" i="41"/>
  <c r="BU828" i="41"/>
  <c r="BV828" i="41" s="1"/>
  <c r="BU827" i="41"/>
  <c r="BV827" i="41" s="1"/>
  <c r="BU826" i="41"/>
  <c r="BV826" i="41" s="1"/>
  <c r="BU825" i="41"/>
  <c r="BV825" i="41" s="1"/>
  <c r="BU824" i="41"/>
  <c r="BV824" i="41" s="1"/>
  <c r="BU823" i="41"/>
  <c r="BV823" i="41"/>
  <c r="BU822" i="41"/>
  <c r="BV822" i="41" s="1"/>
  <c r="BU821" i="41"/>
  <c r="BV821" i="41" s="1"/>
  <c r="BU820" i="41"/>
  <c r="BV820" i="41" s="1"/>
  <c r="BU819" i="41"/>
  <c r="BV819" i="41" s="1"/>
  <c r="BU818" i="41"/>
  <c r="BV818" i="41" s="1"/>
  <c r="BU817" i="41"/>
  <c r="BV817" i="41" s="1"/>
  <c r="BU816" i="41"/>
  <c r="BV816" i="41" s="1"/>
  <c r="BU815" i="41"/>
  <c r="BV815" i="41"/>
  <c r="BU814" i="41"/>
  <c r="BV814" i="41" s="1"/>
  <c r="BU813" i="41"/>
  <c r="BV813" i="41" s="1"/>
  <c r="BU812" i="41"/>
  <c r="BV812" i="41" s="1"/>
  <c r="BU811" i="41"/>
  <c r="BV811" i="41" s="1"/>
  <c r="BU810" i="41"/>
  <c r="BV810" i="41" s="1"/>
  <c r="BU809" i="41"/>
  <c r="BV809" i="41" s="1"/>
  <c r="BU808" i="41"/>
  <c r="BV808" i="41" s="1"/>
  <c r="BU807" i="41"/>
  <c r="BV807" i="41" s="1"/>
  <c r="BU806" i="41"/>
  <c r="BV806" i="41" s="1"/>
  <c r="BU805" i="41"/>
  <c r="BV805" i="41" s="1"/>
  <c r="BU804" i="41"/>
  <c r="BV804" i="41" s="1"/>
  <c r="BU803" i="41"/>
  <c r="BV803" i="41" s="1"/>
  <c r="BU802" i="41"/>
  <c r="BV802" i="41" s="1"/>
  <c r="BU801" i="41"/>
  <c r="BV801" i="41" s="1"/>
  <c r="BU800" i="41"/>
  <c r="BV800" i="41" s="1"/>
  <c r="BU799" i="41"/>
  <c r="BV799" i="41" s="1"/>
  <c r="BU798" i="41"/>
  <c r="BV798" i="41" s="1"/>
  <c r="BU797" i="41"/>
  <c r="BV797" i="41" s="1"/>
  <c r="BU796" i="41"/>
  <c r="BV796" i="41" s="1"/>
  <c r="BU795" i="41"/>
  <c r="BV795" i="41" s="1"/>
  <c r="BU794" i="41"/>
  <c r="BV794" i="41" s="1"/>
  <c r="BU793" i="41"/>
  <c r="BV793" i="41" s="1"/>
  <c r="BU792" i="41"/>
  <c r="BV792" i="41" s="1"/>
  <c r="BU791" i="41"/>
  <c r="BV791" i="41" s="1"/>
  <c r="BU790" i="41"/>
  <c r="BV790" i="41" s="1"/>
  <c r="BU789" i="41"/>
  <c r="BV789" i="41" s="1"/>
  <c r="BU788" i="41"/>
  <c r="BV788" i="41" s="1"/>
  <c r="BU787" i="41"/>
  <c r="BV787" i="41" s="1"/>
  <c r="BU786" i="41"/>
  <c r="BV786" i="41" s="1"/>
  <c r="BU785" i="41"/>
  <c r="BV785" i="41" s="1"/>
  <c r="BU784" i="41"/>
  <c r="BV784" i="41" s="1"/>
  <c r="BU783" i="41"/>
  <c r="BV783" i="41" s="1"/>
  <c r="BU782" i="41"/>
  <c r="BV782" i="41"/>
  <c r="BU781" i="41"/>
  <c r="BV781" i="41" s="1"/>
  <c r="BU780" i="41"/>
  <c r="BV780" i="41" s="1"/>
  <c r="BU779" i="41"/>
  <c r="BV779" i="41" s="1"/>
  <c r="BU778" i="41"/>
  <c r="BV778" i="41" s="1"/>
  <c r="BU777" i="41"/>
  <c r="BV777" i="41" s="1"/>
  <c r="BU776" i="41"/>
  <c r="BV776" i="41" s="1"/>
  <c r="BU775" i="41"/>
  <c r="BV775" i="41" s="1"/>
  <c r="BU774" i="41"/>
  <c r="BV774" i="41" s="1"/>
  <c r="BU773" i="41"/>
  <c r="BV773" i="41" s="1"/>
  <c r="BU772" i="41"/>
  <c r="BV772" i="41"/>
  <c r="BU771" i="41"/>
  <c r="BV771" i="41" s="1"/>
  <c r="BU770" i="41"/>
  <c r="BV770" i="41" s="1"/>
  <c r="BU769" i="41"/>
  <c r="BV769" i="41" s="1"/>
  <c r="BU768" i="41"/>
  <c r="BV768" i="41" s="1"/>
  <c r="BU767" i="41"/>
  <c r="BV767" i="41" s="1"/>
  <c r="BU766" i="41"/>
  <c r="BV766" i="41" s="1"/>
  <c r="BU765" i="41"/>
  <c r="BV765" i="41" s="1"/>
  <c r="BU764" i="41"/>
  <c r="BV764" i="41" s="1"/>
  <c r="BU763" i="41"/>
  <c r="BV763" i="41" s="1"/>
  <c r="BU762" i="41"/>
  <c r="BV762" i="41" s="1"/>
  <c r="BU761" i="41"/>
  <c r="BV761" i="41" s="1"/>
  <c r="BU760" i="41"/>
  <c r="BV760" i="41" s="1"/>
  <c r="BU759" i="41"/>
  <c r="BV759" i="41" s="1"/>
  <c r="BU758" i="41"/>
  <c r="BV758" i="41"/>
  <c r="BU757" i="41"/>
  <c r="BV757" i="41" s="1"/>
  <c r="BU756" i="41"/>
  <c r="BV756" i="41" s="1"/>
  <c r="BU755" i="41"/>
  <c r="BV755" i="41" s="1"/>
  <c r="BU754" i="41"/>
  <c r="BV754" i="41" s="1"/>
  <c r="BU753" i="41"/>
  <c r="BV753" i="41" s="1"/>
  <c r="BU752" i="41"/>
  <c r="BV752" i="41" s="1"/>
  <c r="BU751" i="41"/>
  <c r="BV751" i="41" s="1"/>
  <c r="BU750" i="41"/>
  <c r="BV750" i="41" s="1"/>
  <c r="BU749" i="41"/>
  <c r="BV749" i="41" s="1"/>
  <c r="BU748" i="41"/>
  <c r="BV748" i="41"/>
  <c r="BU747" i="41"/>
  <c r="BV747" i="41" s="1"/>
  <c r="BU746" i="41"/>
  <c r="BV746" i="41" s="1"/>
  <c r="BU745" i="41"/>
  <c r="BV745" i="41" s="1"/>
  <c r="BU744" i="41"/>
  <c r="BV744" i="41" s="1"/>
  <c r="BU743" i="41"/>
  <c r="BV743" i="41"/>
  <c r="BU742" i="41"/>
  <c r="BV742" i="41" s="1"/>
  <c r="BU741" i="41"/>
  <c r="BV741" i="41" s="1"/>
  <c r="BU740" i="41"/>
  <c r="BV740" i="41" s="1"/>
  <c r="BU739" i="41"/>
  <c r="BV739" i="41" s="1"/>
  <c r="BU738" i="41"/>
  <c r="BV738" i="41" s="1"/>
  <c r="BU737" i="41"/>
  <c r="BV737" i="41" s="1"/>
  <c r="BU736" i="41"/>
  <c r="BV736" i="41" s="1"/>
  <c r="BU735" i="41"/>
  <c r="BV735" i="41"/>
  <c r="BU734" i="41"/>
  <c r="BV734" i="41" s="1"/>
  <c r="BU733" i="41"/>
  <c r="BV733" i="41" s="1"/>
  <c r="BU732" i="41"/>
  <c r="BV732" i="41" s="1"/>
  <c r="BU731" i="41"/>
  <c r="BV731" i="41" s="1"/>
  <c r="BU730" i="41"/>
  <c r="BV730" i="41" s="1"/>
  <c r="BU729" i="41"/>
  <c r="BV729" i="41" s="1"/>
  <c r="BU728" i="41"/>
  <c r="BV728" i="41" s="1"/>
  <c r="BU727" i="41"/>
  <c r="BV727" i="41"/>
  <c r="BU726" i="41"/>
  <c r="BV726" i="41" s="1"/>
  <c r="BU725" i="41"/>
  <c r="BV725" i="41" s="1"/>
  <c r="BU724" i="41"/>
  <c r="BV724" i="41"/>
  <c r="BU723" i="41"/>
  <c r="BV723" i="41" s="1"/>
  <c r="BU722" i="41"/>
  <c r="BV722" i="41" s="1"/>
  <c r="BU721" i="41"/>
  <c r="BV721" i="41" s="1"/>
  <c r="BU720" i="41"/>
  <c r="BV720" i="41" s="1"/>
  <c r="BU719" i="41"/>
  <c r="BV719" i="41" s="1"/>
  <c r="BU718" i="41"/>
  <c r="BV718" i="41" s="1"/>
  <c r="BU717" i="41"/>
  <c r="BV717" i="41" s="1"/>
  <c r="BU716" i="41"/>
  <c r="BV716" i="41" s="1"/>
  <c r="BU715" i="41"/>
  <c r="BV715" i="41" s="1"/>
  <c r="BU714" i="41"/>
  <c r="BV714" i="41" s="1"/>
  <c r="BU713" i="41"/>
  <c r="BV713" i="41" s="1"/>
  <c r="BU712" i="41"/>
  <c r="BV712" i="41" s="1"/>
  <c r="BU711" i="41"/>
  <c r="BV711" i="41"/>
  <c r="BU710" i="41"/>
  <c r="BV710" i="41" s="1"/>
  <c r="BU709" i="41"/>
  <c r="BV709" i="41" s="1"/>
  <c r="BU708" i="41"/>
  <c r="BV708" i="41" s="1"/>
  <c r="BU707" i="41"/>
  <c r="BV707" i="41" s="1"/>
  <c r="BU706" i="41"/>
  <c r="BV706" i="41" s="1"/>
  <c r="BU705" i="41"/>
  <c r="BV705" i="41" s="1"/>
  <c r="BU704" i="41"/>
  <c r="BV704" i="41" s="1"/>
  <c r="BU703" i="41"/>
  <c r="BV703" i="41" s="1"/>
  <c r="BU702" i="41"/>
  <c r="BV702" i="41" s="1"/>
  <c r="BU701" i="41"/>
  <c r="BV701" i="41" s="1"/>
  <c r="BU700" i="41"/>
  <c r="BV700" i="41"/>
  <c r="BU699" i="41"/>
  <c r="BV699" i="41" s="1"/>
  <c r="BU698" i="41"/>
  <c r="BV698" i="41" s="1"/>
  <c r="BU697" i="41"/>
  <c r="BV697" i="41" s="1"/>
  <c r="BU696" i="41"/>
  <c r="BV696" i="41" s="1"/>
  <c r="BU695" i="41"/>
  <c r="BV695" i="41" s="1"/>
  <c r="BU694" i="41"/>
  <c r="BV694" i="41" s="1"/>
  <c r="BU693" i="41"/>
  <c r="BV693" i="41" s="1"/>
  <c r="BU692" i="41"/>
  <c r="BV692" i="41" s="1"/>
  <c r="BU691" i="41"/>
  <c r="BV691" i="41" s="1"/>
  <c r="BU690" i="41"/>
  <c r="BV690" i="41" s="1"/>
  <c r="BU689" i="41"/>
  <c r="BV689" i="41" s="1"/>
  <c r="BU688" i="41"/>
  <c r="BV688" i="41" s="1"/>
  <c r="BU687" i="41"/>
  <c r="BV687" i="41" s="1"/>
  <c r="BU686" i="41"/>
  <c r="BV686" i="41"/>
  <c r="BU685" i="41"/>
  <c r="BV685" i="41" s="1"/>
  <c r="BU684" i="41"/>
  <c r="BV684" i="41"/>
  <c r="BU683" i="41"/>
  <c r="BV683" i="41" s="1"/>
  <c r="BU682" i="41"/>
  <c r="BV682" i="41" s="1"/>
  <c r="BU681" i="41"/>
  <c r="BV681" i="41" s="1"/>
  <c r="BU680" i="41"/>
  <c r="BV680" i="41" s="1"/>
  <c r="BU679" i="41"/>
  <c r="BV679" i="41" s="1"/>
  <c r="BU678" i="41"/>
  <c r="BV678" i="41" s="1"/>
  <c r="BU677" i="41"/>
  <c r="BV677" i="41" s="1"/>
  <c r="BU676" i="41"/>
  <c r="BV676" i="41" s="1"/>
  <c r="BU675" i="41"/>
  <c r="BV675" i="41" s="1"/>
  <c r="BU674" i="41"/>
  <c r="BV674" i="41" s="1"/>
  <c r="BU673" i="41"/>
  <c r="BV673" i="41" s="1"/>
  <c r="BU672" i="41"/>
  <c r="BV672" i="41" s="1"/>
  <c r="BU671" i="41"/>
  <c r="BV671" i="41" s="1"/>
  <c r="BU670" i="41"/>
  <c r="BV670" i="41" s="1"/>
  <c r="BU669" i="41"/>
  <c r="BV669" i="41" s="1"/>
  <c r="BU668" i="41"/>
  <c r="BV668" i="41" s="1"/>
  <c r="BU667" i="41"/>
  <c r="BV667" i="41" s="1"/>
  <c r="BU666" i="41"/>
  <c r="BV666" i="41" s="1"/>
  <c r="BU665" i="41"/>
  <c r="BV665" i="41" s="1"/>
  <c r="BU664" i="41"/>
  <c r="BV664" i="41" s="1"/>
  <c r="BU663" i="41"/>
  <c r="BV663" i="41" s="1"/>
  <c r="BU662" i="41"/>
  <c r="BV662" i="41" s="1"/>
  <c r="BU661" i="41"/>
  <c r="BV661" i="41" s="1"/>
  <c r="BU660" i="41"/>
  <c r="BV660" i="41" s="1"/>
  <c r="BU659" i="41"/>
  <c r="BV659" i="41" s="1"/>
  <c r="BU658" i="41"/>
  <c r="BV658" i="41" s="1"/>
  <c r="BU657" i="41"/>
  <c r="BV657" i="41" s="1"/>
  <c r="BU656" i="41"/>
  <c r="BV656" i="41" s="1"/>
  <c r="BU655" i="41"/>
  <c r="BV655" i="41" s="1"/>
  <c r="BU654" i="41"/>
  <c r="BV654" i="41" s="1"/>
  <c r="BU653" i="41"/>
  <c r="BV653" i="41" s="1"/>
  <c r="BU652" i="41"/>
  <c r="BV652" i="41" s="1"/>
  <c r="BU651" i="41"/>
  <c r="BV651" i="41" s="1"/>
  <c r="BU650" i="41"/>
  <c r="BV650" i="41" s="1"/>
  <c r="BU649" i="41"/>
  <c r="BV649" i="41" s="1"/>
  <c r="BU648" i="41"/>
  <c r="BV648" i="41" s="1"/>
  <c r="BU647" i="41"/>
  <c r="BV647" i="41" s="1"/>
  <c r="BU646" i="41"/>
  <c r="BV646" i="41"/>
  <c r="BU645" i="41"/>
  <c r="BV645" i="41" s="1"/>
  <c r="BU644" i="41"/>
  <c r="BV644" i="41" s="1"/>
  <c r="BU643" i="41"/>
  <c r="BV643" i="41" s="1"/>
  <c r="BU642" i="41"/>
  <c r="BV642" i="41" s="1"/>
  <c r="BU641" i="41"/>
  <c r="BV641" i="41" s="1"/>
  <c r="BU640" i="41"/>
  <c r="BV640" i="41" s="1"/>
  <c r="BU639" i="41"/>
  <c r="BV639" i="41" s="1"/>
  <c r="BU638" i="41"/>
  <c r="BV638" i="41"/>
  <c r="BU637" i="41"/>
  <c r="BV637" i="41"/>
  <c r="BU636" i="41"/>
  <c r="BV636" i="41" s="1"/>
  <c r="BU635" i="41"/>
  <c r="BV635" i="41" s="1"/>
  <c r="BU634" i="41"/>
  <c r="BV634" i="41" s="1"/>
  <c r="BU633" i="41"/>
  <c r="BV633" i="41" s="1"/>
  <c r="BU632" i="41"/>
  <c r="BV632" i="41" s="1"/>
  <c r="BU631" i="41"/>
  <c r="BV631" i="41" s="1"/>
  <c r="BU630" i="41"/>
  <c r="BV630" i="41" s="1"/>
  <c r="BU629" i="41"/>
  <c r="BV629" i="41" s="1"/>
  <c r="BU628" i="41"/>
  <c r="BV628" i="41"/>
  <c r="BU627" i="41"/>
  <c r="BV627" i="41" s="1"/>
  <c r="BU626" i="41"/>
  <c r="BV626" i="41" s="1"/>
  <c r="BU625" i="41"/>
  <c r="BV625" i="41" s="1"/>
  <c r="BU624" i="41"/>
  <c r="BV624" i="41" s="1"/>
  <c r="BU623" i="41"/>
  <c r="BV623" i="41" s="1"/>
  <c r="BU622" i="41"/>
  <c r="BV622" i="41" s="1"/>
  <c r="BU621" i="41"/>
  <c r="BV621" i="41" s="1"/>
  <c r="BU620" i="41"/>
  <c r="BV620" i="41" s="1"/>
  <c r="BU619" i="41"/>
  <c r="BV619" i="41" s="1"/>
  <c r="BU618" i="41"/>
  <c r="BV618" i="41" s="1"/>
  <c r="BU617" i="41"/>
  <c r="BV617" i="41" s="1"/>
  <c r="BU616" i="41"/>
  <c r="BV616" i="41" s="1"/>
  <c r="BU615" i="41"/>
  <c r="BV615" i="41" s="1"/>
  <c r="BU614" i="41"/>
  <c r="BV614" i="41" s="1"/>
  <c r="BU613" i="41"/>
  <c r="BV613" i="41" s="1"/>
  <c r="BU612" i="41"/>
  <c r="BV612" i="41" s="1"/>
  <c r="BU611" i="41"/>
  <c r="BV611" i="41" s="1"/>
  <c r="BU610" i="41"/>
  <c r="BV610" i="41" s="1"/>
  <c r="BU609" i="41"/>
  <c r="BV609" i="41" s="1"/>
  <c r="BU608" i="41"/>
  <c r="BV608" i="41" s="1"/>
  <c r="BU607" i="41"/>
  <c r="BV607" i="41" s="1"/>
  <c r="BU606" i="41"/>
  <c r="BV606" i="41" s="1"/>
  <c r="BU605" i="41"/>
  <c r="BV605" i="41" s="1"/>
  <c r="BU604" i="41"/>
  <c r="BV604" i="41" s="1"/>
  <c r="BU603" i="41"/>
  <c r="BV603" i="41" s="1"/>
  <c r="BU602" i="41"/>
  <c r="BV602" i="41" s="1"/>
  <c r="BU601" i="41"/>
  <c r="BV601" i="41" s="1"/>
  <c r="BU600" i="41"/>
  <c r="BV600" i="41" s="1"/>
  <c r="BU599" i="41"/>
  <c r="BV599" i="41" s="1"/>
  <c r="BU598" i="41"/>
  <c r="BV598" i="41" s="1"/>
  <c r="BU597" i="41"/>
  <c r="BV597" i="41" s="1"/>
  <c r="BU596" i="41"/>
  <c r="BV596" i="41" s="1"/>
  <c r="BU595" i="41"/>
  <c r="BV595" i="41" s="1"/>
  <c r="BU594" i="41"/>
  <c r="BV594" i="41" s="1"/>
  <c r="BU593" i="41"/>
  <c r="BV593" i="41" s="1"/>
  <c r="BU592" i="41"/>
  <c r="BV592" i="41" s="1"/>
  <c r="BU591" i="41"/>
  <c r="BV591" i="41" s="1"/>
  <c r="BU590" i="41"/>
  <c r="BV590" i="41" s="1"/>
  <c r="BU589" i="41"/>
  <c r="BV589" i="41" s="1"/>
  <c r="BU588" i="41"/>
  <c r="BV588" i="41" s="1"/>
  <c r="BU587" i="41"/>
  <c r="BV587" i="41" s="1"/>
  <c r="BU586" i="41"/>
  <c r="BV586" i="41" s="1"/>
  <c r="BU585" i="41"/>
  <c r="BV585" i="41" s="1"/>
  <c r="BU584" i="41"/>
  <c r="BV584" i="41" s="1"/>
  <c r="BU583" i="41"/>
  <c r="BV583" i="41" s="1"/>
  <c r="BU582" i="41"/>
  <c r="BV582" i="41" s="1"/>
  <c r="BU581" i="41"/>
  <c r="BV581" i="41" s="1"/>
  <c r="BU580" i="41"/>
  <c r="BV580" i="41" s="1"/>
  <c r="BU579" i="41"/>
  <c r="BV579" i="41" s="1"/>
  <c r="BU578" i="41"/>
  <c r="BV578" i="41" s="1"/>
  <c r="BU577" i="41"/>
  <c r="BV577" i="41" s="1"/>
  <c r="BU576" i="41"/>
  <c r="BV576" i="41" s="1"/>
  <c r="BU575" i="41"/>
  <c r="BV575" i="41"/>
  <c r="BU574" i="41"/>
  <c r="BV574" i="41" s="1"/>
  <c r="BU573" i="41"/>
  <c r="BV573" i="41" s="1"/>
  <c r="BU572" i="41"/>
  <c r="BV572" i="41" s="1"/>
  <c r="BU571" i="41"/>
  <c r="BV571" i="41" s="1"/>
  <c r="BU570" i="41"/>
  <c r="BV570" i="41" s="1"/>
  <c r="BU569" i="41"/>
  <c r="BV569" i="41" s="1"/>
  <c r="BU568" i="41"/>
  <c r="BV568" i="41" s="1"/>
  <c r="BU567" i="41"/>
  <c r="BV567" i="41" s="1"/>
  <c r="BU566" i="41"/>
  <c r="BV566" i="41" s="1"/>
  <c r="BU565" i="41"/>
  <c r="BV565" i="41"/>
  <c r="BU564" i="41"/>
  <c r="BV564" i="41" s="1"/>
  <c r="BU563" i="41"/>
  <c r="BV563" i="41" s="1"/>
  <c r="BU562" i="41"/>
  <c r="BV562" i="41" s="1"/>
  <c r="BU561" i="41"/>
  <c r="BV561" i="41" s="1"/>
  <c r="BU560" i="41"/>
  <c r="BV560" i="41" s="1"/>
  <c r="BU559" i="41"/>
  <c r="BV559" i="41" s="1"/>
  <c r="BU558" i="41"/>
  <c r="BV558" i="41" s="1"/>
  <c r="BU557" i="41"/>
  <c r="BV557" i="41" s="1"/>
  <c r="BU556" i="41"/>
  <c r="BV556" i="41" s="1"/>
  <c r="BU555" i="41"/>
  <c r="BV555" i="41" s="1"/>
  <c r="BU554" i="41"/>
  <c r="BV554" i="41" s="1"/>
  <c r="BU553" i="41"/>
  <c r="BV553" i="41" s="1"/>
  <c r="BU552" i="41"/>
  <c r="BV552" i="41" s="1"/>
  <c r="BU551" i="41"/>
  <c r="BV551" i="41" s="1"/>
  <c r="BU550" i="41"/>
  <c r="BV550" i="41" s="1"/>
  <c r="BU549" i="41"/>
  <c r="BV549" i="41" s="1"/>
  <c r="BU548" i="41"/>
  <c r="BV548" i="41" s="1"/>
  <c r="BU547" i="41"/>
  <c r="BV547" i="41" s="1"/>
  <c r="BU546" i="41"/>
  <c r="BV546" i="41" s="1"/>
  <c r="BU545" i="41"/>
  <c r="BV545" i="41" s="1"/>
  <c r="BU544" i="41"/>
  <c r="BV544" i="41" s="1"/>
  <c r="BU543" i="41"/>
  <c r="BV543" i="41" s="1"/>
  <c r="BU542" i="41"/>
  <c r="BV542" i="41" s="1"/>
  <c r="BU541" i="41"/>
  <c r="BV541" i="41" s="1"/>
  <c r="BU540" i="41"/>
  <c r="BV540" i="41" s="1"/>
  <c r="BU539" i="41"/>
  <c r="BV539" i="41" s="1"/>
  <c r="BU538" i="41"/>
  <c r="BV538" i="41" s="1"/>
  <c r="BU537" i="41"/>
  <c r="BV537" i="41" s="1"/>
  <c r="BU536" i="41"/>
  <c r="BV536" i="41" s="1"/>
  <c r="BU535" i="41"/>
  <c r="BV535" i="41" s="1"/>
  <c r="BU534" i="41"/>
  <c r="BV534" i="41" s="1"/>
  <c r="BU533" i="41"/>
  <c r="BV533" i="41" s="1"/>
  <c r="BU532" i="41"/>
  <c r="BV532" i="41" s="1"/>
  <c r="BU531" i="41"/>
  <c r="BV531" i="41" s="1"/>
  <c r="BU530" i="41"/>
  <c r="BV530" i="41" s="1"/>
  <c r="BU529" i="41"/>
  <c r="BV529" i="41" s="1"/>
  <c r="BU528" i="41"/>
  <c r="BV528" i="41" s="1"/>
  <c r="BU527" i="41"/>
  <c r="BV527" i="41" s="1"/>
  <c r="BU526" i="41"/>
  <c r="BV526" i="41" s="1"/>
  <c r="BU525" i="41"/>
  <c r="BV525" i="41" s="1"/>
  <c r="BU524" i="41"/>
  <c r="BV524" i="41" s="1"/>
  <c r="BU523" i="41"/>
  <c r="BV523" i="41" s="1"/>
  <c r="BU522" i="41"/>
  <c r="BV522" i="41" s="1"/>
  <c r="BU521" i="41"/>
  <c r="BV521" i="41" s="1"/>
  <c r="BU520" i="41"/>
  <c r="BV520" i="41" s="1"/>
  <c r="BU519" i="41"/>
  <c r="BV519" i="41" s="1"/>
  <c r="BU518" i="41"/>
  <c r="BV518" i="41" s="1"/>
  <c r="BU517" i="41"/>
  <c r="BV517" i="41" s="1"/>
  <c r="BU516" i="41"/>
  <c r="BV516" i="41" s="1"/>
  <c r="BU515" i="41"/>
  <c r="BV515" i="41" s="1"/>
  <c r="BU514" i="41"/>
  <c r="BV514" i="41" s="1"/>
  <c r="BU513" i="41"/>
  <c r="BV513" i="41" s="1"/>
  <c r="BU512" i="41"/>
  <c r="BV512" i="41" s="1"/>
  <c r="BU511" i="41"/>
  <c r="BV511" i="41" s="1"/>
  <c r="BU510" i="41"/>
  <c r="BV510" i="41" s="1"/>
  <c r="BU509" i="41"/>
  <c r="BV509" i="41" s="1"/>
  <c r="BU508" i="41"/>
  <c r="BV508" i="41" s="1"/>
  <c r="BU507" i="41"/>
  <c r="BV507" i="41" s="1"/>
  <c r="BU506" i="41"/>
  <c r="BV506" i="41" s="1"/>
  <c r="BU505" i="41"/>
  <c r="BV505" i="41" s="1"/>
  <c r="BU504" i="41"/>
  <c r="BV504" i="41" s="1"/>
  <c r="BU503" i="41"/>
  <c r="BV503" i="41" s="1"/>
  <c r="BU502" i="41"/>
  <c r="BV502" i="41" s="1"/>
  <c r="BU501" i="41"/>
  <c r="BV501" i="41" s="1"/>
  <c r="BU500" i="41"/>
  <c r="BV500" i="41" s="1"/>
  <c r="BU499" i="41"/>
  <c r="BV499" i="41" s="1"/>
  <c r="BU498" i="41"/>
  <c r="BV498" i="41" s="1"/>
  <c r="BU497" i="41"/>
  <c r="BV497" i="41" s="1"/>
  <c r="BU496" i="41"/>
  <c r="BV496" i="41" s="1"/>
  <c r="BU495" i="41"/>
  <c r="BV495" i="41" s="1"/>
  <c r="BU494" i="41"/>
  <c r="BV494" i="41" s="1"/>
  <c r="BU493" i="41"/>
  <c r="BV493" i="41" s="1"/>
  <c r="BU492" i="41"/>
  <c r="BV492" i="41" s="1"/>
  <c r="BU491" i="41"/>
  <c r="BV491" i="41" s="1"/>
  <c r="BU490" i="41"/>
  <c r="BV490" i="41" s="1"/>
  <c r="BU489" i="41"/>
  <c r="BV489" i="41" s="1"/>
  <c r="BU488" i="41"/>
  <c r="BV488" i="41" s="1"/>
  <c r="BU487" i="41"/>
  <c r="BV487" i="41" s="1"/>
  <c r="BU486" i="41"/>
  <c r="BV486" i="41" s="1"/>
  <c r="BU485" i="41"/>
  <c r="BV485" i="41" s="1"/>
  <c r="BU484" i="41"/>
  <c r="BV484" i="41" s="1"/>
  <c r="BU483" i="41"/>
  <c r="BV483" i="41" s="1"/>
  <c r="BU482" i="41"/>
  <c r="BV482" i="41" s="1"/>
  <c r="BU481" i="41"/>
  <c r="BV481" i="41" s="1"/>
  <c r="BU480" i="41"/>
  <c r="BV480" i="41" s="1"/>
  <c r="BU479" i="41"/>
  <c r="BV479" i="41" s="1"/>
  <c r="BU478" i="41"/>
  <c r="BV478" i="41" s="1"/>
  <c r="BU477" i="41"/>
  <c r="BV477" i="41" s="1"/>
  <c r="BU476" i="41"/>
  <c r="BV476" i="41" s="1"/>
  <c r="BU475" i="41"/>
  <c r="BV475" i="41" s="1"/>
  <c r="BU474" i="41"/>
  <c r="BV474" i="41" s="1"/>
  <c r="BU473" i="41"/>
  <c r="BV473" i="41" s="1"/>
  <c r="BU472" i="41"/>
  <c r="BV472" i="41" s="1"/>
  <c r="BU471" i="41"/>
  <c r="BV471" i="41" s="1"/>
  <c r="BU470" i="41"/>
  <c r="BV470" i="41" s="1"/>
  <c r="BU469" i="41"/>
  <c r="BV469" i="41" s="1"/>
  <c r="BU468" i="41"/>
  <c r="BV468" i="41" s="1"/>
  <c r="BU467" i="41"/>
  <c r="BV467" i="41" s="1"/>
  <c r="BU466" i="41"/>
  <c r="BV466" i="41" s="1"/>
  <c r="BU465" i="41"/>
  <c r="BV465" i="41" s="1"/>
  <c r="BU464" i="41"/>
  <c r="BV464" i="41" s="1"/>
  <c r="BU463" i="41"/>
  <c r="BV463" i="41" s="1"/>
  <c r="BU462" i="41"/>
  <c r="BV462" i="41" s="1"/>
  <c r="BU461" i="41"/>
  <c r="BV461" i="41" s="1"/>
  <c r="BU460" i="41"/>
  <c r="BV460" i="41" s="1"/>
  <c r="BU459" i="41"/>
  <c r="BV459" i="41" s="1"/>
  <c r="BU458" i="41"/>
  <c r="BV458" i="41" s="1"/>
  <c r="BU457" i="41"/>
  <c r="BV457" i="41" s="1"/>
  <c r="BU456" i="41"/>
  <c r="BV456" i="41" s="1"/>
  <c r="BU455" i="41"/>
  <c r="BV455" i="41" s="1"/>
  <c r="BU454" i="41"/>
  <c r="BV454" i="41" s="1"/>
  <c r="BU453" i="41"/>
  <c r="BV453" i="41" s="1"/>
  <c r="BU452" i="41"/>
  <c r="BV452" i="41"/>
  <c r="BU451" i="41"/>
  <c r="BV451" i="41" s="1"/>
  <c r="BU450" i="41"/>
  <c r="BV450" i="41" s="1"/>
  <c r="BU449" i="41"/>
  <c r="BV449" i="41" s="1"/>
  <c r="BU448" i="41"/>
  <c r="BV448" i="41" s="1"/>
  <c r="BU447" i="41"/>
  <c r="BV447" i="41" s="1"/>
  <c r="BU446" i="41"/>
  <c r="BV446" i="41" s="1"/>
  <c r="BU445" i="41"/>
  <c r="BV445" i="41" s="1"/>
  <c r="BU444" i="41"/>
  <c r="BV444" i="41" s="1"/>
  <c r="BU443" i="41"/>
  <c r="BV443" i="41" s="1"/>
  <c r="BU442" i="41"/>
  <c r="BV442" i="41" s="1"/>
  <c r="BU441" i="41"/>
  <c r="BV441" i="41" s="1"/>
  <c r="BU440" i="41"/>
  <c r="BV440" i="41" s="1"/>
  <c r="BU439" i="41"/>
  <c r="BV439" i="41" s="1"/>
  <c r="BU438" i="41"/>
  <c r="BV438" i="41" s="1"/>
  <c r="BU437" i="41"/>
  <c r="BV437" i="41" s="1"/>
  <c r="BU436" i="41"/>
  <c r="BV436" i="41" s="1"/>
  <c r="BU435" i="41"/>
  <c r="BV435" i="41" s="1"/>
  <c r="BU434" i="41"/>
  <c r="BV434" i="41" s="1"/>
  <c r="BU433" i="41"/>
  <c r="BV433" i="41" s="1"/>
  <c r="BU432" i="41"/>
  <c r="BV432" i="41" s="1"/>
  <c r="BU431" i="41"/>
  <c r="BV431" i="41" s="1"/>
  <c r="BU430" i="41"/>
  <c r="BV430" i="41"/>
  <c r="BU429" i="41"/>
  <c r="BV429" i="41" s="1"/>
  <c r="BU428" i="41"/>
  <c r="BV428" i="41" s="1"/>
  <c r="BU427" i="41"/>
  <c r="BV427" i="41" s="1"/>
  <c r="BU426" i="41"/>
  <c r="BV426" i="41" s="1"/>
  <c r="BU425" i="41"/>
  <c r="BV425" i="41" s="1"/>
  <c r="BU424" i="41"/>
  <c r="BV424" i="41" s="1"/>
  <c r="BU423" i="41"/>
  <c r="BV423" i="41"/>
  <c r="BU422" i="41"/>
  <c r="BV422" i="41" s="1"/>
  <c r="BU421" i="41"/>
  <c r="BV421" i="41" s="1"/>
  <c r="BU420" i="41"/>
  <c r="BV420" i="41" s="1"/>
  <c r="BU419" i="41"/>
  <c r="BV419" i="41" s="1"/>
  <c r="BU418" i="41"/>
  <c r="BV418" i="41" s="1"/>
  <c r="BU417" i="41"/>
  <c r="BV417" i="41" s="1"/>
  <c r="BU416" i="41"/>
  <c r="BV416" i="41" s="1"/>
  <c r="BU415" i="41"/>
  <c r="BV415" i="41"/>
  <c r="BU414" i="41"/>
  <c r="BV414" i="41" s="1"/>
  <c r="BU413" i="41"/>
  <c r="BV413" i="41" s="1"/>
  <c r="BU412" i="41"/>
  <c r="BV412" i="41" s="1"/>
  <c r="BU411" i="41"/>
  <c r="BV411" i="41" s="1"/>
  <c r="BU410" i="41"/>
  <c r="BV410" i="41" s="1"/>
  <c r="BU409" i="41"/>
  <c r="BV409" i="41" s="1"/>
  <c r="BU408" i="41"/>
  <c r="BV408" i="41" s="1"/>
  <c r="BU407" i="41"/>
  <c r="BV407" i="41" s="1"/>
  <c r="BU406" i="41"/>
  <c r="BV406" i="41" s="1"/>
  <c r="BU405" i="41"/>
  <c r="BV405" i="41" s="1"/>
  <c r="BU404" i="41"/>
  <c r="BV404" i="41" s="1"/>
  <c r="BU403" i="41"/>
  <c r="BV403" i="41" s="1"/>
  <c r="BU402" i="41"/>
  <c r="BV402" i="41" s="1"/>
  <c r="BU401" i="41"/>
  <c r="BV401" i="41" s="1"/>
  <c r="BU400" i="41"/>
  <c r="BV400" i="41" s="1"/>
  <c r="BU399" i="41"/>
  <c r="BV399" i="41"/>
  <c r="BU398" i="41"/>
  <c r="BV398" i="41" s="1"/>
  <c r="BU397" i="41"/>
  <c r="BV397" i="41" s="1"/>
  <c r="BU396" i="41"/>
  <c r="BV396" i="41" s="1"/>
  <c r="BU395" i="41"/>
  <c r="BV395" i="41" s="1"/>
  <c r="BU394" i="41"/>
  <c r="BV394" i="41" s="1"/>
  <c r="BU393" i="41"/>
  <c r="BV393" i="41" s="1"/>
  <c r="BU392" i="41"/>
  <c r="BV392" i="41" s="1"/>
  <c r="BU391" i="41"/>
  <c r="BV391" i="41" s="1"/>
  <c r="BU390" i="41"/>
  <c r="BV390" i="41" s="1"/>
  <c r="BU389" i="41"/>
  <c r="BV389" i="41" s="1"/>
  <c r="BU388" i="41"/>
  <c r="BV388" i="41" s="1"/>
  <c r="BU387" i="41"/>
  <c r="BV387" i="41"/>
  <c r="BU386" i="41"/>
  <c r="BV386" i="41" s="1"/>
  <c r="BU385" i="41"/>
  <c r="BV385" i="41" s="1"/>
  <c r="BU384" i="41"/>
  <c r="BV384" i="41" s="1"/>
  <c r="BU383" i="41"/>
  <c r="BV383" i="41" s="1"/>
  <c r="BU382" i="41"/>
  <c r="BV382" i="41" s="1"/>
  <c r="BU381" i="41"/>
  <c r="BV381" i="41" s="1"/>
  <c r="BU380" i="41"/>
  <c r="BV380" i="41" s="1"/>
  <c r="BU379" i="41"/>
  <c r="BV379" i="41" s="1"/>
  <c r="BU378" i="41"/>
  <c r="BV378" i="41" s="1"/>
  <c r="BU377" i="41"/>
  <c r="BV377" i="41" s="1"/>
  <c r="BU376" i="41"/>
  <c r="BV376" i="41" s="1"/>
  <c r="BU375" i="41"/>
  <c r="BV375" i="41" s="1"/>
  <c r="BU374" i="41"/>
  <c r="BV374" i="41" s="1"/>
  <c r="BU373" i="41"/>
  <c r="BV373" i="41" s="1"/>
  <c r="BU372" i="41"/>
  <c r="BV372" i="41" s="1"/>
  <c r="BU371" i="41"/>
  <c r="BV371" i="41" s="1"/>
  <c r="BU370" i="41"/>
  <c r="BV370" i="41" s="1"/>
  <c r="BU369" i="41"/>
  <c r="BV369" i="41" s="1"/>
  <c r="BU368" i="41"/>
  <c r="BV368" i="41" s="1"/>
  <c r="BU367" i="41"/>
  <c r="BV367" i="41" s="1"/>
  <c r="BU366" i="41"/>
  <c r="BV366" i="41" s="1"/>
  <c r="BU365" i="41"/>
  <c r="BV365" i="41" s="1"/>
  <c r="BU364" i="41"/>
  <c r="BV364" i="41" s="1"/>
  <c r="BU363" i="41"/>
  <c r="BV363" i="41" s="1"/>
  <c r="BU362" i="41"/>
  <c r="BV362" i="41" s="1"/>
  <c r="BU361" i="41"/>
  <c r="BV361" i="41" s="1"/>
  <c r="BU360" i="41"/>
  <c r="BV360" i="41"/>
  <c r="BU359" i="41"/>
  <c r="BV359" i="41" s="1"/>
  <c r="BU358" i="41"/>
  <c r="BV358" i="41" s="1"/>
  <c r="BU357" i="41"/>
  <c r="BV357" i="41" s="1"/>
  <c r="BU356" i="41"/>
  <c r="BV356" i="41" s="1"/>
  <c r="BU355" i="41"/>
  <c r="BV355" i="41" s="1"/>
  <c r="BU354" i="41"/>
  <c r="BV354" i="41" s="1"/>
  <c r="BU353" i="41"/>
  <c r="BV353" i="41" s="1"/>
  <c r="BU352" i="41"/>
  <c r="BV352" i="41" s="1"/>
  <c r="BU351" i="41"/>
  <c r="BV351" i="41" s="1"/>
  <c r="BU350" i="41"/>
  <c r="BV350" i="41" s="1"/>
  <c r="BU349" i="41"/>
  <c r="BV349" i="41" s="1"/>
  <c r="BU348" i="41"/>
  <c r="BV348" i="41" s="1"/>
  <c r="BU347" i="41"/>
  <c r="BV347" i="41" s="1"/>
  <c r="BU346" i="41"/>
  <c r="BV346" i="41" s="1"/>
  <c r="BU345" i="41"/>
  <c r="BV345" i="41" s="1"/>
  <c r="BU344" i="41"/>
  <c r="BV344" i="41" s="1"/>
  <c r="BU343" i="41"/>
  <c r="BV343" i="41" s="1"/>
  <c r="BU342" i="41"/>
  <c r="BV342" i="41" s="1"/>
  <c r="BU341" i="41"/>
  <c r="BV341" i="41" s="1"/>
  <c r="BU340" i="41"/>
  <c r="BV340" i="41" s="1"/>
  <c r="BU339" i="41"/>
  <c r="BV339" i="41" s="1"/>
  <c r="BU338" i="41"/>
  <c r="BV338" i="41" s="1"/>
  <c r="BU337" i="41"/>
  <c r="BV337" i="41"/>
  <c r="BU336" i="41"/>
  <c r="BV336" i="41" s="1"/>
  <c r="BU335" i="41"/>
  <c r="BV335" i="41" s="1"/>
  <c r="BU334" i="41"/>
  <c r="BV334" i="41" s="1"/>
  <c r="BU333" i="41"/>
  <c r="BV333" i="41" s="1"/>
  <c r="BU332" i="41"/>
  <c r="BV332" i="41" s="1"/>
  <c r="BU331" i="41"/>
  <c r="BV331" i="41" s="1"/>
  <c r="BU330" i="41"/>
  <c r="BV330" i="41" s="1"/>
  <c r="BU329" i="41"/>
  <c r="BV329" i="41" s="1"/>
  <c r="BU328" i="41"/>
  <c r="BV328" i="41" s="1"/>
  <c r="BU327" i="41"/>
  <c r="BV327" i="41" s="1"/>
  <c r="BU326" i="41"/>
  <c r="BV326" i="41" s="1"/>
  <c r="BU325" i="41"/>
  <c r="BV325" i="41" s="1"/>
  <c r="BU324" i="41"/>
  <c r="BV324" i="41" s="1"/>
  <c r="BU323" i="41"/>
  <c r="BV323" i="41" s="1"/>
  <c r="BU322" i="41"/>
  <c r="BV322" i="41" s="1"/>
  <c r="BU321" i="41"/>
  <c r="BV321" i="41" s="1"/>
  <c r="BU320" i="41"/>
  <c r="BV320" i="41" s="1"/>
  <c r="BU319" i="41"/>
  <c r="BV319" i="41" s="1"/>
  <c r="BU318" i="41"/>
  <c r="BV318" i="41" s="1"/>
  <c r="BU317" i="41"/>
  <c r="BV317" i="41" s="1"/>
  <c r="BU316" i="41"/>
  <c r="BV316" i="41" s="1"/>
  <c r="BU315" i="41"/>
  <c r="BV315" i="41" s="1"/>
  <c r="BU314" i="41"/>
  <c r="BV314" i="41" s="1"/>
  <c r="BU313" i="41"/>
  <c r="BV313" i="41" s="1"/>
  <c r="BU312" i="41"/>
  <c r="BV312" i="41"/>
  <c r="BU311" i="41"/>
  <c r="BV311" i="41" s="1"/>
  <c r="BU310" i="41"/>
  <c r="BV310" i="41" s="1"/>
  <c r="BU309" i="41"/>
  <c r="BV309" i="41" s="1"/>
  <c r="BU308" i="41"/>
  <c r="BV308" i="41" s="1"/>
  <c r="BU307" i="41"/>
  <c r="BV307" i="41" s="1"/>
  <c r="BU306" i="41"/>
  <c r="BV306" i="41" s="1"/>
  <c r="BU305" i="41"/>
  <c r="BV305" i="41"/>
  <c r="BU304" i="41"/>
  <c r="BV304" i="41" s="1"/>
  <c r="BU303" i="41"/>
  <c r="BV303" i="41" s="1"/>
  <c r="BU302" i="41"/>
  <c r="BV302" i="41" s="1"/>
  <c r="BU301" i="41"/>
  <c r="BV301" i="41" s="1"/>
  <c r="BU300" i="41"/>
  <c r="BV300" i="41" s="1"/>
  <c r="BU299" i="41"/>
  <c r="BV299" i="41" s="1"/>
  <c r="BU298" i="41"/>
  <c r="BV298" i="41" s="1"/>
  <c r="BU297" i="41"/>
  <c r="BV297" i="41" s="1"/>
  <c r="BU296" i="41"/>
  <c r="BV296" i="41" s="1"/>
  <c r="BU295" i="41"/>
  <c r="BV295" i="41" s="1"/>
  <c r="BU294" i="41"/>
  <c r="BV294" i="41" s="1"/>
  <c r="BU293" i="41"/>
  <c r="BV293" i="41" s="1"/>
  <c r="BU292" i="41"/>
  <c r="BV292" i="41" s="1"/>
  <c r="BU291" i="41"/>
  <c r="BV291" i="41" s="1"/>
  <c r="BU290" i="41"/>
  <c r="BV290" i="41" s="1"/>
  <c r="BU289" i="41"/>
  <c r="BV289" i="41" s="1"/>
  <c r="BU288" i="41"/>
  <c r="BV288" i="41" s="1"/>
  <c r="BU287" i="41"/>
  <c r="BV287" i="41" s="1"/>
  <c r="BU286" i="41"/>
  <c r="BV286" i="41" s="1"/>
  <c r="BU285" i="41"/>
  <c r="BV285" i="41" s="1"/>
  <c r="BU284" i="41"/>
  <c r="BV284" i="41" s="1"/>
  <c r="BU283" i="41"/>
  <c r="BV283" i="41" s="1"/>
  <c r="BU282" i="41"/>
  <c r="BV282" i="41" s="1"/>
  <c r="BU281" i="41"/>
  <c r="BV281" i="41" s="1"/>
  <c r="BU280" i="41"/>
  <c r="BV280" i="41"/>
  <c r="BU279" i="41"/>
  <c r="BV279" i="41" s="1"/>
  <c r="BU278" i="41"/>
  <c r="BV278" i="41" s="1"/>
  <c r="BU277" i="41"/>
  <c r="BV277" i="41" s="1"/>
  <c r="BU276" i="41"/>
  <c r="BV276" i="41" s="1"/>
  <c r="BU275" i="41"/>
  <c r="BV275" i="41" s="1"/>
  <c r="BU274" i="41"/>
  <c r="BV274" i="41" s="1"/>
  <c r="BU273" i="41"/>
  <c r="BV273" i="41"/>
  <c r="BU272" i="41"/>
  <c r="BV272" i="41" s="1"/>
  <c r="BU271" i="41"/>
  <c r="BV271" i="41" s="1"/>
  <c r="BU270" i="41"/>
  <c r="BV270" i="41" s="1"/>
  <c r="BU269" i="41"/>
  <c r="BV269" i="41" s="1"/>
  <c r="BU268" i="41"/>
  <c r="BV268" i="41" s="1"/>
  <c r="BU267" i="41"/>
  <c r="BV267" i="41" s="1"/>
  <c r="BU266" i="41"/>
  <c r="BV266" i="41" s="1"/>
  <c r="BU265" i="41"/>
  <c r="BV265" i="41" s="1"/>
  <c r="BU264" i="41"/>
  <c r="BV264" i="41" s="1"/>
  <c r="BU263" i="41"/>
  <c r="BV263" i="41" s="1"/>
  <c r="BU262" i="41"/>
  <c r="BV262" i="41" s="1"/>
  <c r="BU261" i="41"/>
  <c r="BV261" i="41" s="1"/>
  <c r="BU260" i="41"/>
  <c r="BV260" i="41" s="1"/>
  <c r="BU259" i="41"/>
  <c r="BV259" i="41" s="1"/>
  <c r="BU258" i="41"/>
  <c r="BV258" i="41" s="1"/>
  <c r="BU257" i="41"/>
  <c r="BV257" i="41" s="1"/>
  <c r="BU256" i="41"/>
  <c r="BV256" i="41" s="1"/>
  <c r="BU255" i="41"/>
  <c r="BV255" i="41" s="1"/>
  <c r="BU254" i="41"/>
  <c r="BV254" i="41" s="1"/>
  <c r="BU253" i="41"/>
  <c r="BV253" i="41" s="1"/>
  <c r="BU252" i="41"/>
  <c r="BV252" i="41" s="1"/>
  <c r="BU251" i="41"/>
  <c r="BV251" i="41" s="1"/>
  <c r="BU250" i="41"/>
  <c r="BV250" i="41" s="1"/>
  <c r="BU249" i="41"/>
  <c r="BV249" i="41" s="1"/>
  <c r="BU248" i="41"/>
  <c r="BV248" i="41" s="1"/>
  <c r="BU247" i="41"/>
  <c r="BV247" i="41" s="1"/>
  <c r="BU246" i="41"/>
  <c r="BV246" i="41" s="1"/>
  <c r="BU245" i="41"/>
  <c r="BV245" i="41" s="1"/>
  <c r="BU244" i="41"/>
  <c r="BV244" i="41" s="1"/>
  <c r="BU243" i="41"/>
  <c r="BV243" i="41" s="1"/>
  <c r="BU242" i="41"/>
  <c r="BV242" i="41" s="1"/>
  <c r="BU241" i="41"/>
  <c r="BV241" i="41" s="1"/>
  <c r="BU240" i="41"/>
  <c r="BV240" i="41" s="1"/>
  <c r="BU239" i="41"/>
  <c r="BV239" i="41" s="1"/>
  <c r="BU238" i="41"/>
  <c r="BV238" i="41" s="1"/>
  <c r="BU237" i="41"/>
  <c r="BV237" i="41" s="1"/>
  <c r="BU236" i="41"/>
  <c r="BV236" i="41" s="1"/>
  <c r="BU235" i="41"/>
  <c r="BV235" i="41" s="1"/>
  <c r="BU234" i="41"/>
  <c r="BV234" i="41" s="1"/>
  <c r="BU233" i="41"/>
  <c r="BV233" i="41" s="1"/>
  <c r="BU232" i="41"/>
  <c r="BV232" i="41" s="1"/>
  <c r="BU231" i="41"/>
  <c r="BV231" i="41" s="1"/>
  <c r="BU230" i="41"/>
  <c r="BV230" i="41" s="1"/>
  <c r="BU229" i="41"/>
  <c r="BV229" i="41" s="1"/>
  <c r="BU228" i="41"/>
  <c r="BV228" i="41" s="1"/>
  <c r="BU227" i="41"/>
  <c r="BV227" i="41" s="1"/>
  <c r="BU226" i="41"/>
  <c r="BV226" i="41" s="1"/>
  <c r="BU225" i="41"/>
  <c r="BV225" i="41" s="1"/>
  <c r="BU224" i="41"/>
  <c r="BV224" i="41" s="1"/>
  <c r="BU223" i="41"/>
  <c r="BV223" i="41" s="1"/>
  <c r="BU222" i="41"/>
  <c r="BV222" i="41" s="1"/>
  <c r="BU221" i="41"/>
  <c r="BV221" i="41" s="1"/>
  <c r="BU220" i="41"/>
  <c r="BV220" i="41" s="1"/>
  <c r="BU219" i="41"/>
  <c r="BV219" i="41"/>
  <c r="BU218" i="41"/>
  <c r="BV218" i="41" s="1"/>
  <c r="BU217" i="41"/>
  <c r="BV217" i="41" s="1"/>
  <c r="BU216" i="41"/>
  <c r="BV216" i="41" s="1"/>
  <c r="BU215" i="41"/>
  <c r="BV215" i="41" s="1"/>
  <c r="BU214" i="41"/>
  <c r="BV214" i="41" s="1"/>
  <c r="BU213" i="41"/>
  <c r="BV213" i="41" s="1"/>
  <c r="BU212" i="41"/>
  <c r="BV212" i="41" s="1"/>
  <c r="BU211" i="41"/>
  <c r="BV211" i="41" s="1"/>
  <c r="BU210" i="41"/>
  <c r="BV210" i="41" s="1"/>
  <c r="BU209" i="41"/>
  <c r="BV209" i="41" s="1"/>
  <c r="BU208" i="41"/>
  <c r="BV208" i="41" s="1"/>
  <c r="BU207" i="41"/>
  <c r="BV207" i="41" s="1"/>
  <c r="BU206" i="41"/>
  <c r="BV206" i="41" s="1"/>
  <c r="BU205" i="41"/>
  <c r="BV205" i="41" s="1"/>
  <c r="BU204" i="41"/>
  <c r="BV204" i="41" s="1"/>
  <c r="BU203" i="41"/>
  <c r="BV203" i="41" s="1"/>
  <c r="BU202" i="41"/>
  <c r="BV202" i="41" s="1"/>
  <c r="BU201" i="41"/>
  <c r="BV201" i="41" s="1"/>
  <c r="BU200" i="41"/>
  <c r="BV200" i="41" s="1"/>
  <c r="BU199" i="41"/>
  <c r="BV199" i="41" s="1"/>
  <c r="BU198" i="41"/>
  <c r="BV198" i="41" s="1"/>
  <c r="BU197" i="41"/>
  <c r="BV197" i="41" s="1"/>
  <c r="BU196" i="41"/>
  <c r="BV196" i="41" s="1"/>
  <c r="BU195" i="41"/>
  <c r="BV195" i="41" s="1"/>
  <c r="BU194" i="41"/>
  <c r="BV194" i="41" s="1"/>
  <c r="BU193" i="41"/>
  <c r="BV193" i="41" s="1"/>
  <c r="BU192" i="41"/>
  <c r="BV192" i="41" s="1"/>
  <c r="BU191" i="41"/>
  <c r="BV191" i="41" s="1"/>
  <c r="BU190" i="41"/>
  <c r="BV190" i="41" s="1"/>
  <c r="BU189" i="41"/>
  <c r="BV189" i="41" s="1"/>
  <c r="BU188" i="41"/>
  <c r="BV188" i="41" s="1"/>
  <c r="BU187" i="41"/>
  <c r="BV187" i="41"/>
  <c r="BU186" i="41"/>
  <c r="BV186" i="41" s="1"/>
  <c r="BU185" i="41"/>
  <c r="BV185" i="41" s="1"/>
  <c r="BU184" i="41"/>
  <c r="BV184" i="41" s="1"/>
  <c r="BU183" i="41"/>
  <c r="BV183" i="41" s="1"/>
  <c r="BU182" i="41"/>
  <c r="BV182" i="41" s="1"/>
  <c r="BU181" i="41"/>
  <c r="BV181" i="41" s="1"/>
  <c r="BU180" i="41"/>
  <c r="BV180" i="41" s="1"/>
  <c r="BU179" i="41"/>
  <c r="BV179" i="41" s="1"/>
  <c r="BU178" i="41"/>
  <c r="BV178" i="41" s="1"/>
  <c r="BU177" i="41"/>
  <c r="BV177" i="41" s="1"/>
  <c r="BU176" i="41"/>
  <c r="BV176" i="41"/>
  <c r="BU175" i="41"/>
  <c r="BV175" i="41" s="1"/>
  <c r="BU174" i="41"/>
  <c r="BV174" i="41" s="1"/>
  <c r="BU173" i="41"/>
  <c r="BV173" i="41" s="1"/>
  <c r="BU172" i="41"/>
  <c r="BV172" i="41" s="1"/>
  <c r="BU171" i="41"/>
  <c r="BV171" i="41" s="1"/>
  <c r="BU170" i="41"/>
  <c r="BV170" i="41" s="1"/>
  <c r="BU169" i="41"/>
  <c r="BV169" i="41"/>
  <c r="BU168" i="41"/>
  <c r="BV168" i="41" s="1"/>
  <c r="BU167" i="41"/>
  <c r="BV167" i="41" s="1"/>
  <c r="BU166" i="41"/>
  <c r="BV166" i="41" s="1"/>
  <c r="BU165" i="41"/>
  <c r="BV165" i="41" s="1"/>
  <c r="BU164" i="41"/>
  <c r="BV164" i="41" s="1"/>
  <c r="BU163" i="41"/>
  <c r="BV163" i="41" s="1"/>
  <c r="BU162" i="41"/>
  <c r="BV162" i="41" s="1"/>
  <c r="BU161" i="41"/>
  <c r="BV161" i="41" s="1"/>
  <c r="BU160" i="41"/>
  <c r="BV160" i="41" s="1"/>
  <c r="BU159" i="41"/>
  <c r="BV159" i="41" s="1"/>
  <c r="BU158" i="41"/>
  <c r="BV158" i="41" s="1"/>
  <c r="BU157" i="41"/>
  <c r="BV157" i="41" s="1"/>
  <c r="BU156" i="41"/>
  <c r="BV156" i="41" s="1"/>
  <c r="BU155" i="41"/>
  <c r="BV155" i="41" s="1"/>
  <c r="BU154" i="41"/>
  <c r="BV154" i="41" s="1"/>
  <c r="BU153" i="41"/>
  <c r="BV153" i="41"/>
  <c r="BU152" i="41"/>
  <c r="BV152" i="41" s="1"/>
  <c r="BU151" i="41"/>
  <c r="BV151" i="41" s="1"/>
  <c r="BU150" i="41"/>
  <c r="BV150" i="41" s="1"/>
  <c r="BU149" i="41"/>
  <c r="BV149" i="41" s="1"/>
  <c r="BU148" i="41"/>
  <c r="BV148" i="41" s="1"/>
  <c r="BU147" i="41"/>
  <c r="BV147" i="41"/>
  <c r="BU146" i="41"/>
  <c r="BV146" i="41" s="1"/>
  <c r="BU145" i="41"/>
  <c r="BV145" i="41" s="1"/>
  <c r="BU144" i="41"/>
  <c r="BV144" i="41" s="1"/>
  <c r="BU143" i="41"/>
  <c r="BV143" i="41" s="1"/>
  <c r="BU142" i="41"/>
  <c r="BV142" i="41" s="1"/>
  <c r="BU141" i="41"/>
  <c r="BV141" i="41" s="1"/>
  <c r="BU140" i="41"/>
  <c r="BV140" i="41" s="1"/>
  <c r="BU139" i="41"/>
  <c r="BV139" i="41" s="1"/>
  <c r="BU138" i="41"/>
  <c r="BV138" i="41" s="1"/>
  <c r="BU137" i="41"/>
  <c r="BV137" i="41" s="1"/>
  <c r="BU136" i="41"/>
  <c r="BV136" i="41" s="1"/>
  <c r="BU135" i="41"/>
  <c r="BV135" i="41" s="1"/>
  <c r="BU134" i="41"/>
  <c r="BV134" i="41" s="1"/>
  <c r="BU133" i="41"/>
  <c r="BV133" i="41" s="1"/>
  <c r="BU132" i="41"/>
  <c r="BV132" i="41" s="1"/>
  <c r="BU131" i="41"/>
  <c r="BV131" i="41" s="1"/>
  <c r="BU130" i="41"/>
  <c r="BV130" i="41" s="1"/>
  <c r="BU129" i="41"/>
  <c r="BV129" i="41" s="1"/>
  <c r="BU128" i="41"/>
  <c r="BV128" i="41" s="1"/>
  <c r="BU127" i="41"/>
  <c r="BV127" i="41" s="1"/>
  <c r="BU126" i="41"/>
  <c r="BV126" i="41" s="1"/>
  <c r="BU125" i="41"/>
  <c r="BV125" i="41" s="1"/>
  <c r="BU124" i="41"/>
  <c r="BV124" i="41" s="1"/>
  <c r="BU123" i="41"/>
  <c r="BV123" i="41" s="1"/>
  <c r="BU122" i="41"/>
  <c r="BV122" i="41" s="1"/>
  <c r="BU121" i="41"/>
  <c r="BV121" i="41" s="1"/>
  <c r="BU120" i="41"/>
  <c r="BV120" i="41" s="1"/>
  <c r="BU119" i="41"/>
  <c r="BV119" i="41" s="1"/>
  <c r="BU118" i="41"/>
  <c r="BV118" i="41" s="1"/>
  <c r="BU117" i="41"/>
  <c r="BV117" i="41" s="1"/>
  <c r="BU116" i="41"/>
  <c r="BV116" i="41" s="1"/>
  <c r="BU115" i="41"/>
  <c r="BV115" i="41" s="1"/>
  <c r="BU114" i="41"/>
  <c r="BV114" i="41" s="1"/>
  <c r="BU113" i="41"/>
  <c r="BV113" i="41"/>
  <c r="BU112" i="41"/>
  <c r="BV112" i="41" s="1"/>
  <c r="BU111" i="41"/>
  <c r="BV111" i="41" s="1"/>
  <c r="BU110" i="41"/>
  <c r="BV110" i="41" s="1"/>
  <c r="BU109" i="41"/>
  <c r="BV109" i="41" s="1"/>
  <c r="BU108" i="41"/>
  <c r="BV108" i="41" s="1"/>
  <c r="BU107" i="41"/>
  <c r="BV107" i="41" s="1"/>
  <c r="BU106" i="41"/>
  <c r="BV106" i="41" s="1"/>
  <c r="BU105" i="41"/>
  <c r="BV105" i="41" s="1"/>
  <c r="BU104" i="41"/>
  <c r="BV104" i="41" s="1"/>
  <c r="BU103" i="41"/>
  <c r="BV103" i="41" s="1"/>
  <c r="BU102" i="41"/>
  <c r="BV102" i="41" s="1"/>
  <c r="BU101" i="41"/>
  <c r="BV101" i="41" s="1"/>
  <c r="BU100" i="41"/>
  <c r="BV100" i="41" s="1"/>
  <c r="BU99" i="41"/>
  <c r="BV99" i="41" s="1"/>
  <c r="BU98" i="41"/>
  <c r="BV98" i="41" s="1"/>
  <c r="BU97" i="41"/>
  <c r="BV97" i="41" s="1"/>
  <c r="BU96" i="41"/>
  <c r="BV96" i="41" s="1"/>
  <c r="BU95" i="41"/>
  <c r="BV95" i="41" s="1"/>
  <c r="BU94" i="41"/>
  <c r="BV94" i="41" s="1"/>
  <c r="BU93" i="41"/>
  <c r="BV93" i="41" s="1"/>
  <c r="BU92" i="41"/>
  <c r="BV92" i="41" s="1"/>
  <c r="BU91" i="41"/>
  <c r="BV91" i="41" s="1"/>
  <c r="BU90" i="41"/>
  <c r="BV90" i="41" s="1"/>
  <c r="BU89" i="41"/>
  <c r="BV89" i="41" s="1"/>
  <c r="BU88" i="41"/>
  <c r="BV88" i="41" s="1"/>
  <c r="BU87" i="41"/>
  <c r="BV87" i="41" s="1"/>
  <c r="BU86" i="41"/>
  <c r="BV86" i="41" s="1"/>
  <c r="BU85" i="41"/>
  <c r="BV85" i="41" s="1"/>
  <c r="BU84" i="41"/>
  <c r="BV84" i="41" s="1"/>
  <c r="BU83" i="41"/>
  <c r="BV83" i="41" s="1"/>
  <c r="BU82" i="41"/>
  <c r="BV82" i="41" s="1"/>
  <c r="BU81" i="41"/>
  <c r="BV81" i="41" s="1"/>
  <c r="BU80" i="41"/>
  <c r="BV80" i="41"/>
  <c r="BU79" i="41"/>
  <c r="BV79" i="41" s="1"/>
  <c r="BU78" i="41"/>
  <c r="BV78" i="41" s="1"/>
  <c r="BU77" i="41"/>
  <c r="BV77" i="41" s="1"/>
  <c r="BU76" i="41"/>
  <c r="BV76" i="41" s="1"/>
  <c r="BU75" i="41"/>
  <c r="BV75" i="41" s="1"/>
  <c r="BU74" i="41"/>
  <c r="BV74" i="41" s="1"/>
  <c r="BU73" i="41"/>
  <c r="BV73" i="41" s="1"/>
  <c r="BU72" i="41"/>
  <c r="BV72" i="41" s="1"/>
  <c r="BU71" i="41"/>
  <c r="BV71" i="41" s="1"/>
  <c r="BU70" i="41"/>
  <c r="BV70" i="41" s="1"/>
  <c r="BU69" i="41"/>
  <c r="BV69" i="41" s="1"/>
  <c r="BU68" i="41"/>
  <c r="BV68" i="41" s="1"/>
  <c r="BU67" i="41"/>
  <c r="BV67" i="41" s="1"/>
  <c r="BU66" i="41"/>
  <c r="BV66" i="41" s="1"/>
  <c r="BU65" i="41"/>
  <c r="BV65" i="41" s="1"/>
  <c r="BU64" i="41"/>
  <c r="BV64" i="41" s="1"/>
  <c r="BU63" i="41"/>
  <c r="BV63" i="41" s="1"/>
  <c r="BU62" i="41"/>
  <c r="BV62" i="41" s="1"/>
  <c r="BU61" i="41"/>
  <c r="BV61" i="41" s="1"/>
  <c r="BU60" i="41"/>
  <c r="BV60" i="41" s="1"/>
  <c r="BU59" i="41"/>
  <c r="BV59" i="41" s="1"/>
  <c r="BU58" i="41"/>
  <c r="BV58" i="41" s="1"/>
  <c r="BU57" i="41"/>
  <c r="BV57" i="41" s="1"/>
  <c r="BU56" i="41"/>
  <c r="BV56" i="41" s="1"/>
  <c r="BU55" i="41"/>
  <c r="BV55" i="41" s="1"/>
  <c r="BU54" i="41"/>
  <c r="BV54" i="41" s="1"/>
  <c r="BU53" i="41"/>
  <c r="BV53" i="41" s="1"/>
  <c r="BU52" i="41"/>
  <c r="BV52" i="41" s="1"/>
  <c r="BU51" i="41"/>
  <c r="BV51" i="41" s="1"/>
  <c r="BU50" i="41"/>
  <c r="BV50" i="41" s="1"/>
  <c r="BU49" i="41"/>
  <c r="BV49" i="41" s="1"/>
  <c r="BU48" i="41"/>
  <c r="BV48" i="41" s="1"/>
  <c r="BU47" i="41"/>
  <c r="BV47" i="41" s="1"/>
  <c r="BU46" i="41"/>
  <c r="BV46" i="41" s="1"/>
  <c r="BU45" i="41"/>
  <c r="BV45" i="41" s="1"/>
  <c r="BU44" i="41"/>
  <c r="BV44" i="41" s="1"/>
  <c r="BU43" i="41"/>
  <c r="BV43" i="41" s="1"/>
  <c r="BU42" i="41"/>
  <c r="BV42" i="41" s="1"/>
  <c r="BU41" i="41"/>
  <c r="BV41" i="41" s="1"/>
  <c r="BU40" i="41"/>
  <c r="BV40" i="41" s="1"/>
  <c r="BU39" i="41"/>
  <c r="BV39" i="41" s="1"/>
  <c r="BU38" i="41"/>
  <c r="BV38" i="41" s="1"/>
  <c r="BU37" i="41"/>
  <c r="BV37" i="41" s="1"/>
  <c r="BU36" i="41"/>
  <c r="BV36" i="41" s="1"/>
  <c r="BU35" i="41"/>
  <c r="BV35" i="41" s="1"/>
  <c r="BN1034" i="41"/>
  <c r="BO1034" i="41" s="1"/>
  <c r="BN1033" i="41"/>
  <c r="BO1033" i="41" s="1"/>
  <c r="BN1032" i="41"/>
  <c r="BO1032" i="41" s="1"/>
  <c r="BN1031" i="41"/>
  <c r="BO1031" i="41" s="1"/>
  <c r="BN1030" i="41"/>
  <c r="BO1030" i="41" s="1"/>
  <c r="BN1029" i="41"/>
  <c r="BO1029" i="41" s="1"/>
  <c r="BN1028" i="41"/>
  <c r="BO1028" i="41"/>
  <c r="BN1027" i="41"/>
  <c r="BO1027" i="41" s="1"/>
  <c r="BN1026" i="41"/>
  <c r="BO1026" i="41" s="1"/>
  <c r="BN1025" i="41"/>
  <c r="BO1025" i="41" s="1"/>
  <c r="BN1024" i="41"/>
  <c r="BO1024" i="41" s="1"/>
  <c r="BN1023" i="41"/>
  <c r="BO1023" i="41" s="1"/>
  <c r="BN1022" i="41"/>
  <c r="BO1022" i="41" s="1"/>
  <c r="BN1021" i="41"/>
  <c r="BO1021" i="41" s="1"/>
  <c r="BN1020" i="41"/>
  <c r="BO1020" i="41" s="1"/>
  <c r="BN1019" i="41"/>
  <c r="BO1019" i="41" s="1"/>
  <c r="BN1018" i="41"/>
  <c r="BO1018" i="41" s="1"/>
  <c r="BN1017" i="41"/>
  <c r="BO1017" i="41" s="1"/>
  <c r="BN1016" i="41"/>
  <c r="BO1016" i="41" s="1"/>
  <c r="BN1015" i="41"/>
  <c r="BO1015" i="41" s="1"/>
  <c r="BN1014" i="41"/>
  <c r="BO1014" i="41" s="1"/>
  <c r="BN1013" i="41"/>
  <c r="BO1013" i="41" s="1"/>
  <c r="BN1012" i="41"/>
  <c r="BO1012" i="41" s="1"/>
  <c r="BN1011" i="41"/>
  <c r="BO1011" i="41" s="1"/>
  <c r="BN1010" i="41"/>
  <c r="BO1010" i="41" s="1"/>
  <c r="BN1009" i="41"/>
  <c r="BO1009" i="41" s="1"/>
  <c r="BN1008" i="41"/>
  <c r="BO1008" i="41" s="1"/>
  <c r="BN1007" i="41"/>
  <c r="BO1007" i="41" s="1"/>
  <c r="BN1006" i="41"/>
  <c r="BO1006" i="41" s="1"/>
  <c r="BN1005" i="41"/>
  <c r="BO1005" i="41" s="1"/>
  <c r="BN1004" i="41"/>
  <c r="BO1004" i="41" s="1"/>
  <c r="BN1003" i="41"/>
  <c r="BO1003" i="41" s="1"/>
  <c r="BN1002" i="41"/>
  <c r="BO1002" i="41" s="1"/>
  <c r="BN1001" i="41"/>
  <c r="BO1001" i="41" s="1"/>
  <c r="BN1000" i="41"/>
  <c r="BO1000" i="41" s="1"/>
  <c r="BN999" i="41"/>
  <c r="BO999" i="41" s="1"/>
  <c r="BN998" i="41"/>
  <c r="BO998" i="41" s="1"/>
  <c r="BN997" i="41"/>
  <c r="BO997" i="41" s="1"/>
  <c r="BN996" i="41"/>
  <c r="BO996" i="41" s="1"/>
  <c r="BN995" i="41"/>
  <c r="BO995" i="41" s="1"/>
  <c r="BN994" i="41"/>
  <c r="BO994" i="41" s="1"/>
  <c r="BN993" i="41"/>
  <c r="BO993" i="41" s="1"/>
  <c r="BN992" i="41"/>
  <c r="BO992" i="41" s="1"/>
  <c r="BN991" i="41"/>
  <c r="BO991" i="41" s="1"/>
  <c r="BN990" i="41"/>
  <c r="BO990" i="41" s="1"/>
  <c r="BN989" i="41"/>
  <c r="BO989" i="41" s="1"/>
  <c r="BN988" i="41"/>
  <c r="BO988" i="41" s="1"/>
  <c r="BN987" i="41"/>
  <c r="BO987" i="41" s="1"/>
  <c r="BN986" i="41"/>
  <c r="BO986" i="41" s="1"/>
  <c r="BN985" i="41"/>
  <c r="BO985" i="41" s="1"/>
  <c r="BN984" i="41"/>
  <c r="BO984" i="41" s="1"/>
  <c r="BN983" i="41"/>
  <c r="BO983" i="41" s="1"/>
  <c r="BN982" i="41"/>
  <c r="BO982" i="41" s="1"/>
  <c r="BN981" i="41"/>
  <c r="BO981" i="41" s="1"/>
  <c r="BN980" i="41"/>
  <c r="BO980" i="41"/>
  <c r="BN979" i="41"/>
  <c r="BO979" i="41" s="1"/>
  <c r="BN978" i="41"/>
  <c r="BO978" i="41" s="1"/>
  <c r="BN977" i="41"/>
  <c r="BO977" i="41" s="1"/>
  <c r="BN976" i="41"/>
  <c r="BO976" i="41" s="1"/>
  <c r="BN975" i="41"/>
  <c r="BO975" i="41" s="1"/>
  <c r="BN974" i="41"/>
  <c r="BO974" i="41" s="1"/>
  <c r="BN973" i="41"/>
  <c r="BO973" i="41" s="1"/>
  <c r="BN972" i="41"/>
  <c r="BO972" i="41" s="1"/>
  <c r="BN971" i="41"/>
  <c r="BO971" i="41" s="1"/>
  <c r="BN970" i="41"/>
  <c r="BO970" i="41" s="1"/>
  <c r="BN969" i="41"/>
  <c r="BO969" i="41" s="1"/>
  <c r="BN968" i="41"/>
  <c r="BO968" i="41" s="1"/>
  <c r="BN967" i="41"/>
  <c r="BO967" i="41" s="1"/>
  <c r="BN966" i="41"/>
  <c r="BO966" i="41" s="1"/>
  <c r="BN965" i="41"/>
  <c r="BO965" i="41"/>
  <c r="BN964" i="41"/>
  <c r="BO964" i="41"/>
  <c r="BN963" i="41"/>
  <c r="BO963" i="41" s="1"/>
  <c r="BN962" i="41"/>
  <c r="BO962" i="41" s="1"/>
  <c r="BN961" i="41"/>
  <c r="BO961" i="41" s="1"/>
  <c r="BN960" i="41"/>
  <c r="BO960" i="41" s="1"/>
  <c r="BN959" i="41"/>
  <c r="BO959" i="41" s="1"/>
  <c r="BN958" i="41"/>
  <c r="BO958" i="41" s="1"/>
  <c r="BN957" i="41"/>
  <c r="BO957" i="41" s="1"/>
  <c r="BN956" i="41"/>
  <c r="BO956" i="41" s="1"/>
  <c r="BN955" i="41"/>
  <c r="BO955" i="41" s="1"/>
  <c r="BN954" i="41"/>
  <c r="BO954" i="41" s="1"/>
  <c r="BN953" i="41"/>
  <c r="BO953" i="41" s="1"/>
  <c r="BN952" i="41"/>
  <c r="BO952" i="41" s="1"/>
  <c r="BN951" i="41"/>
  <c r="BO951" i="41" s="1"/>
  <c r="BN950" i="41"/>
  <c r="BO950" i="41" s="1"/>
  <c r="BN949" i="41"/>
  <c r="BO949" i="41" s="1"/>
  <c r="BN948" i="41"/>
  <c r="BO948" i="41" s="1"/>
  <c r="BN947" i="41"/>
  <c r="BO947" i="41" s="1"/>
  <c r="BN946" i="41"/>
  <c r="BO946" i="41" s="1"/>
  <c r="BN945" i="41"/>
  <c r="BO945" i="41" s="1"/>
  <c r="BN944" i="41"/>
  <c r="BO944" i="41" s="1"/>
  <c r="BN943" i="41"/>
  <c r="BO943" i="41" s="1"/>
  <c r="BN942" i="41"/>
  <c r="BO942" i="41" s="1"/>
  <c r="BN941" i="41"/>
  <c r="BO941" i="41" s="1"/>
  <c r="BN940" i="41"/>
  <c r="BO940" i="41" s="1"/>
  <c r="BN939" i="41"/>
  <c r="BO939" i="41" s="1"/>
  <c r="BN938" i="41"/>
  <c r="BO938" i="41" s="1"/>
  <c r="BN937" i="41"/>
  <c r="BO937" i="41" s="1"/>
  <c r="BN936" i="41"/>
  <c r="BO936" i="41" s="1"/>
  <c r="BN935" i="41"/>
  <c r="BO935" i="41" s="1"/>
  <c r="BN934" i="41"/>
  <c r="BO934" i="41" s="1"/>
  <c r="BN933" i="41"/>
  <c r="BO933" i="41" s="1"/>
  <c r="BN932" i="41"/>
  <c r="BO932" i="41" s="1"/>
  <c r="BN931" i="41"/>
  <c r="BO931" i="41" s="1"/>
  <c r="BN930" i="41"/>
  <c r="BO930" i="41" s="1"/>
  <c r="BN929" i="41"/>
  <c r="BO929" i="41" s="1"/>
  <c r="BN928" i="41"/>
  <c r="BO928" i="41" s="1"/>
  <c r="BN927" i="41"/>
  <c r="BO927" i="41" s="1"/>
  <c r="BN926" i="41"/>
  <c r="BO926" i="41" s="1"/>
  <c r="BN925" i="41"/>
  <c r="BO925" i="41" s="1"/>
  <c r="BN924" i="41"/>
  <c r="BO924" i="41" s="1"/>
  <c r="BN923" i="41"/>
  <c r="BO923" i="41" s="1"/>
  <c r="BN922" i="41"/>
  <c r="BO922" i="41" s="1"/>
  <c r="BN921" i="41"/>
  <c r="BO921" i="41" s="1"/>
  <c r="BN920" i="41"/>
  <c r="BO920" i="41" s="1"/>
  <c r="BN919" i="41"/>
  <c r="BO919" i="41" s="1"/>
  <c r="BN918" i="41"/>
  <c r="BO918" i="41" s="1"/>
  <c r="BN917" i="41"/>
  <c r="BO917" i="41"/>
  <c r="BN916" i="41"/>
  <c r="BO916" i="41" s="1"/>
  <c r="BN915" i="41"/>
  <c r="BO915" i="41" s="1"/>
  <c r="BN914" i="41"/>
  <c r="BO914" i="41"/>
  <c r="BN913" i="41"/>
  <c r="BO913" i="41" s="1"/>
  <c r="BN912" i="41"/>
  <c r="BO912" i="41" s="1"/>
  <c r="BN911" i="41"/>
  <c r="BO911" i="41" s="1"/>
  <c r="BN910" i="41"/>
  <c r="BO910" i="41" s="1"/>
  <c r="BN909" i="41"/>
  <c r="BO909" i="41" s="1"/>
  <c r="BN908" i="41"/>
  <c r="BO908" i="41" s="1"/>
  <c r="BN907" i="41"/>
  <c r="BO907" i="41" s="1"/>
  <c r="BN906" i="41"/>
  <c r="BO906" i="41" s="1"/>
  <c r="BN905" i="41"/>
  <c r="BO905" i="41" s="1"/>
  <c r="BN904" i="41"/>
  <c r="BO904" i="41" s="1"/>
  <c r="BN903" i="41"/>
  <c r="BO903" i="41" s="1"/>
  <c r="BN902" i="41"/>
  <c r="BO902" i="41" s="1"/>
  <c r="BN901" i="41"/>
  <c r="BO901" i="41" s="1"/>
  <c r="BN900" i="41"/>
  <c r="BO900" i="41" s="1"/>
  <c r="BN899" i="41"/>
  <c r="BO899" i="41" s="1"/>
  <c r="BN898" i="41"/>
  <c r="BO898" i="41" s="1"/>
  <c r="BN897" i="41"/>
  <c r="BO897" i="41" s="1"/>
  <c r="BN896" i="41"/>
  <c r="BO896" i="41" s="1"/>
  <c r="BN895" i="41"/>
  <c r="BO895" i="41" s="1"/>
  <c r="BN894" i="41"/>
  <c r="BO894" i="41"/>
  <c r="BN893" i="41"/>
  <c r="BO893" i="41" s="1"/>
  <c r="BN892" i="41"/>
  <c r="BO892" i="41" s="1"/>
  <c r="BN891" i="41"/>
  <c r="BO891" i="41" s="1"/>
  <c r="BN890" i="41"/>
  <c r="BO890" i="41" s="1"/>
  <c r="BN889" i="41"/>
  <c r="BO889" i="41"/>
  <c r="BN888" i="41"/>
  <c r="BO888" i="41" s="1"/>
  <c r="BN887" i="41"/>
  <c r="BO887" i="41" s="1"/>
  <c r="BN886" i="41"/>
  <c r="BO886" i="41" s="1"/>
  <c r="BN885" i="41"/>
  <c r="BO885" i="41" s="1"/>
  <c r="BN884" i="41"/>
  <c r="BO884" i="41"/>
  <c r="BN883" i="41"/>
  <c r="BO883" i="41" s="1"/>
  <c r="BN882" i="41"/>
  <c r="BO882" i="41" s="1"/>
  <c r="BN881" i="41"/>
  <c r="BO881" i="41" s="1"/>
  <c r="BN880" i="41"/>
  <c r="BO880" i="41" s="1"/>
  <c r="BN879" i="41"/>
  <c r="BO879" i="41" s="1"/>
  <c r="BN878" i="41"/>
  <c r="BO878" i="41" s="1"/>
  <c r="BN877" i="41"/>
  <c r="BO877" i="41" s="1"/>
  <c r="BN876" i="41"/>
  <c r="BO876" i="41" s="1"/>
  <c r="BN875" i="41"/>
  <c r="BO875" i="41" s="1"/>
  <c r="BN874" i="41"/>
  <c r="BO874" i="41" s="1"/>
  <c r="BN873" i="41"/>
  <c r="BO873" i="41"/>
  <c r="BN872" i="41"/>
  <c r="BO872" i="41" s="1"/>
  <c r="BN871" i="41"/>
  <c r="BO871" i="41" s="1"/>
  <c r="BN870" i="41"/>
  <c r="BO870" i="41"/>
  <c r="BN869" i="41"/>
  <c r="BO869" i="41" s="1"/>
  <c r="BN868" i="41"/>
  <c r="BO868" i="41" s="1"/>
  <c r="BN867" i="41"/>
  <c r="BO867" i="41" s="1"/>
  <c r="BN866" i="41"/>
  <c r="BO866" i="41" s="1"/>
  <c r="BN865" i="41"/>
  <c r="BO865" i="41" s="1"/>
  <c r="BN864" i="41"/>
  <c r="BO864" i="41" s="1"/>
  <c r="BN863" i="41"/>
  <c r="BO863" i="41" s="1"/>
  <c r="BN862" i="41"/>
  <c r="BO862" i="41" s="1"/>
  <c r="BN861" i="41"/>
  <c r="BO861" i="41" s="1"/>
  <c r="BN860" i="41"/>
  <c r="BO860" i="41"/>
  <c r="BN859" i="41"/>
  <c r="BO859" i="41" s="1"/>
  <c r="BN858" i="41"/>
  <c r="BO858" i="41"/>
  <c r="BN857" i="41"/>
  <c r="BO857" i="41" s="1"/>
  <c r="BN856" i="41"/>
  <c r="BO856" i="41" s="1"/>
  <c r="BN855" i="41"/>
  <c r="BO855" i="41" s="1"/>
  <c r="BN854" i="41"/>
  <c r="BO854" i="41" s="1"/>
  <c r="BN853" i="41"/>
  <c r="BO853" i="41" s="1"/>
  <c r="BN852" i="41"/>
  <c r="BO852" i="41" s="1"/>
  <c r="BN851" i="41"/>
  <c r="BO851" i="41" s="1"/>
  <c r="BN850" i="41"/>
  <c r="BO850" i="41"/>
  <c r="BN849" i="41"/>
  <c r="BO849" i="41" s="1"/>
  <c r="BN848" i="41"/>
  <c r="BO848" i="41" s="1"/>
  <c r="BN847" i="41"/>
  <c r="BO847" i="41" s="1"/>
  <c r="BN846" i="41"/>
  <c r="BO846" i="41" s="1"/>
  <c r="BN845" i="41"/>
  <c r="BO845" i="41" s="1"/>
  <c r="BN844" i="41"/>
  <c r="BO844" i="41" s="1"/>
  <c r="BN843" i="41"/>
  <c r="BO843" i="41" s="1"/>
  <c r="BN842" i="41"/>
  <c r="BO842" i="41"/>
  <c r="BN841" i="41"/>
  <c r="BO841" i="41"/>
  <c r="BN840" i="41"/>
  <c r="BO840" i="41" s="1"/>
  <c r="BN839" i="41"/>
  <c r="BO839" i="41" s="1"/>
  <c r="BN838" i="41"/>
  <c r="BO838" i="41" s="1"/>
  <c r="BN837" i="41"/>
  <c r="BO837" i="41" s="1"/>
  <c r="BN836" i="41"/>
  <c r="BO836" i="41"/>
  <c r="BN835" i="41"/>
  <c r="BO835" i="41" s="1"/>
  <c r="BN834" i="41"/>
  <c r="BO834" i="41" s="1"/>
  <c r="BN833" i="41"/>
  <c r="BO833" i="41"/>
  <c r="BN832" i="41"/>
  <c r="BO832" i="41" s="1"/>
  <c r="BN831" i="41"/>
  <c r="BO831" i="41" s="1"/>
  <c r="BN830" i="41"/>
  <c r="BO830" i="41"/>
  <c r="BN829" i="41"/>
  <c r="BO829" i="41" s="1"/>
  <c r="BN828" i="41"/>
  <c r="BO828" i="41" s="1"/>
  <c r="BN827" i="41"/>
  <c r="BO827" i="41" s="1"/>
  <c r="BN826" i="41"/>
  <c r="BO826" i="41" s="1"/>
  <c r="BN825" i="41"/>
  <c r="BO825" i="41" s="1"/>
  <c r="BN824" i="41"/>
  <c r="BO824" i="41" s="1"/>
  <c r="BN823" i="41"/>
  <c r="BO823" i="41" s="1"/>
  <c r="BN822" i="41"/>
  <c r="BO822" i="41" s="1"/>
  <c r="BN821" i="41"/>
  <c r="BO821" i="41" s="1"/>
  <c r="BN820" i="41"/>
  <c r="BO820" i="41" s="1"/>
  <c r="BN819" i="41"/>
  <c r="BO819" i="41" s="1"/>
  <c r="BN818" i="41"/>
  <c r="BO818" i="41" s="1"/>
  <c r="BN817" i="41"/>
  <c r="BO817" i="41" s="1"/>
  <c r="BN816" i="41"/>
  <c r="BO816" i="41" s="1"/>
  <c r="BN815" i="41"/>
  <c r="BO815" i="41" s="1"/>
  <c r="BN814" i="41"/>
  <c r="BO814" i="41"/>
  <c r="BN813" i="41"/>
  <c r="BO813" i="41" s="1"/>
  <c r="BN812" i="41"/>
  <c r="BO812" i="41" s="1"/>
  <c r="BN811" i="41"/>
  <c r="BO811" i="41" s="1"/>
  <c r="BN810" i="41"/>
  <c r="BO810" i="41" s="1"/>
  <c r="BN809" i="41"/>
  <c r="BO809" i="41" s="1"/>
  <c r="BN808" i="41"/>
  <c r="BO808" i="41" s="1"/>
  <c r="BN807" i="41"/>
  <c r="BO807" i="41" s="1"/>
  <c r="BN806" i="41"/>
  <c r="BO806" i="41"/>
  <c r="BN805" i="41"/>
  <c r="BO805" i="41" s="1"/>
  <c r="BN804" i="41"/>
  <c r="BO804" i="41" s="1"/>
  <c r="BN803" i="41"/>
  <c r="BO803" i="41" s="1"/>
  <c r="BN802" i="41"/>
  <c r="BO802" i="41" s="1"/>
  <c r="BN801" i="41"/>
  <c r="BO801" i="41"/>
  <c r="BN800" i="41"/>
  <c r="BO800" i="41" s="1"/>
  <c r="BN799" i="41"/>
  <c r="BO799" i="41" s="1"/>
  <c r="BN798" i="41"/>
  <c r="BO798" i="41"/>
  <c r="BN797" i="41"/>
  <c r="BO797" i="41"/>
  <c r="BN796" i="41"/>
  <c r="BO796" i="41"/>
  <c r="BN795" i="41"/>
  <c r="BO795" i="41" s="1"/>
  <c r="BN794" i="41"/>
  <c r="BO794" i="41" s="1"/>
  <c r="BN793" i="41"/>
  <c r="BO793" i="41" s="1"/>
  <c r="BN792" i="41"/>
  <c r="BO792" i="41" s="1"/>
  <c r="BN791" i="41"/>
  <c r="BO791" i="41" s="1"/>
  <c r="BN790" i="41"/>
  <c r="BO790" i="41"/>
  <c r="BN789" i="41"/>
  <c r="BO789" i="41" s="1"/>
  <c r="BN788" i="41"/>
  <c r="BO788" i="41" s="1"/>
  <c r="BN787" i="41"/>
  <c r="BO787" i="41" s="1"/>
  <c r="BN786" i="41"/>
  <c r="BO786" i="41"/>
  <c r="BN785" i="41"/>
  <c r="BO785" i="41"/>
  <c r="BN784" i="41"/>
  <c r="BO784" i="41" s="1"/>
  <c r="BN783" i="41"/>
  <c r="BO783" i="41" s="1"/>
  <c r="BN782" i="41"/>
  <c r="BO782" i="41" s="1"/>
  <c r="BN781" i="41"/>
  <c r="BO781" i="41" s="1"/>
  <c r="BN780" i="41"/>
  <c r="BO780" i="41" s="1"/>
  <c r="BN779" i="41"/>
  <c r="BO779" i="41" s="1"/>
  <c r="BN778" i="41"/>
  <c r="BO778" i="41" s="1"/>
  <c r="BN777" i="41"/>
  <c r="BO777" i="41"/>
  <c r="BN776" i="41"/>
  <c r="BO776" i="41" s="1"/>
  <c r="BN775" i="41"/>
  <c r="BO775" i="41" s="1"/>
  <c r="BN774" i="41"/>
  <c r="BO774" i="41"/>
  <c r="BN773" i="41"/>
  <c r="BO773" i="41" s="1"/>
  <c r="BN772" i="41"/>
  <c r="BO772" i="41" s="1"/>
  <c r="BN771" i="41"/>
  <c r="BO771" i="41" s="1"/>
  <c r="BN770" i="41"/>
  <c r="BO770" i="41" s="1"/>
  <c r="BN769" i="41"/>
  <c r="BO769" i="41"/>
  <c r="BN768" i="41"/>
  <c r="BO768" i="41" s="1"/>
  <c r="BN767" i="41"/>
  <c r="BO767" i="41" s="1"/>
  <c r="BN766" i="41"/>
  <c r="BO766" i="41"/>
  <c r="BN765" i="41"/>
  <c r="BO765" i="41" s="1"/>
  <c r="BN764" i="41"/>
  <c r="BO764" i="41" s="1"/>
  <c r="BN763" i="41"/>
  <c r="BO763" i="41" s="1"/>
  <c r="BN762" i="41"/>
  <c r="BO762" i="41" s="1"/>
  <c r="BN761" i="41"/>
  <c r="BO761" i="41" s="1"/>
  <c r="BN760" i="41"/>
  <c r="BO760" i="41" s="1"/>
  <c r="BN759" i="41"/>
  <c r="BO759" i="41" s="1"/>
  <c r="BN758" i="41"/>
  <c r="BO758" i="41" s="1"/>
  <c r="BN757" i="41"/>
  <c r="BO757" i="41" s="1"/>
  <c r="BN756" i="41"/>
  <c r="BO756" i="41" s="1"/>
  <c r="BN755" i="41"/>
  <c r="BO755" i="41" s="1"/>
  <c r="BN754" i="41"/>
  <c r="BO754" i="41"/>
  <c r="BN753" i="41"/>
  <c r="BO753" i="41" s="1"/>
  <c r="BN752" i="41"/>
  <c r="BO752" i="41" s="1"/>
  <c r="BN751" i="41"/>
  <c r="BO751" i="41" s="1"/>
  <c r="BN750" i="41"/>
  <c r="BO750" i="41" s="1"/>
  <c r="BN749" i="41"/>
  <c r="BO749" i="41" s="1"/>
  <c r="BN748" i="41"/>
  <c r="BO748" i="41" s="1"/>
  <c r="BN747" i="41"/>
  <c r="BO747" i="41" s="1"/>
  <c r="BN746" i="41"/>
  <c r="BO746" i="41" s="1"/>
  <c r="BN745" i="41"/>
  <c r="BO745" i="41" s="1"/>
  <c r="BN744" i="41"/>
  <c r="BO744" i="41" s="1"/>
  <c r="BN743" i="41"/>
  <c r="BO743" i="41" s="1"/>
  <c r="BN742" i="41"/>
  <c r="BO742" i="41" s="1"/>
  <c r="BN741" i="41"/>
  <c r="BO741" i="41" s="1"/>
  <c r="BN740" i="41"/>
  <c r="BO740" i="41" s="1"/>
  <c r="BN739" i="41"/>
  <c r="BO739" i="41" s="1"/>
  <c r="BN738" i="41"/>
  <c r="BO738" i="41" s="1"/>
  <c r="BN737" i="41"/>
  <c r="BO737" i="41" s="1"/>
  <c r="BN736" i="41"/>
  <c r="BO736" i="41" s="1"/>
  <c r="BN735" i="41"/>
  <c r="BO735" i="41" s="1"/>
  <c r="BN734" i="41"/>
  <c r="BO734" i="41" s="1"/>
  <c r="BN733" i="41"/>
  <c r="BO733" i="41" s="1"/>
  <c r="BN732" i="41"/>
  <c r="BO732" i="41" s="1"/>
  <c r="BN731" i="41"/>
  <c r="BO731" i="41" s="1"/>
  <c r="BN730" i="41"/>
  <c r="BO730" i="41" s="1"/>
  <c r="BN729" i="41"/>
  <c r="BO729" i="41" s="1"/>
  <c r="BN728" i="41"/>
  <c r="BO728" i="41" s="1"/>
  <c r="BN727" i="41"/>
  <c r="BO727" i="41" s="1"/>
  <c r="BN726" i="41"/>
  <c r="BO726" i="41" s="1"/>
  <c r="BN725" i="41"/>
  <c r="BO725" i="41" s="1"/>
  <c r="BN724" i="41"/>
  <c r="BO724" i="41" s="1"/>
  <c r="BN723" i="41"/>
  <c r="BO723" i="41" s="1"/>
  <c r="BN722" i="41"/>
  <c r="BO722" i="41" s="1"/>
  <c r="BN721" i="41"/>
  <c r="BO721" i="41" s="1"/>
  <c r="BN720" i="41"/>
  <c r="BO720" i="41" s="1"/>
  <c r="BN719" i="41"/>
  <c r="BO719" i="41" s="1"/>
  <c r="BN718" i="41"/>
  <c r="BO718" i="41" s="1"/>
  <c r="BN717" i="41"/>
  <c r="BO717" i="41" s="1"/>
  <c r="BN716" i="41"/>
  <c r="BO716" i="41" s="1"/>
  <c r="BN715" i="41"/>
  <c r="BO715" i="41" s="1"/>
  <c r="BN714" i="41"/>
  <c r="BO714" i="41" s="1"/>
  <c r="BN713" i="41"/>
  <c r="BO713" i="41" s="1"/>
  <c r="BN712" i="41"/>
  <c r="BO712" i="41" s="1"/>
  <c r="BN711" i="41"/>
  <c r="BO711" i="41" s="1"/>
  <c r="BN710" i="41"/>
  <c r="BO710" i="41" s="1"/>
  <c r="BN709" i="41"/>
  <c r="BO709" i="41" s="1"/>
  <c r="BN708" i="41"/>
  <c r="BO708" i="41" s="1"/>
  <c r="BN707" i="41"/>
  <c r="BO707" i="41" s="1"/>
  <c r="BN706" i="41"/>
  <c r="BO706" i="41"/>
  <c r="BN705" i="41"/>
  <c r="BO705" i="41" s="1"/>
  <c r="BN704" i="41"/>
  <c r="BO704" i="41" s="1"/>
  <c r="BN703" i="41"/>
  <c r="BO703" i="41" s="1"/>
  <c r="BN702" i="41"/>
  <c r="BO702" i="41" s="1"/>
  <c r="BN701" i="41"/>
  <c r="BO701" i="41" s="1"/>
  <c r="BN700" i="41"/>
  <c r="BO700" i="41" s="1"/>
  <c r="BN699" i="41"/>
  <c r="BO699" i="41" s="1"/>
  <c r="BN698" i="41"/>
  <c r="BO698" i="41" s="1"/>
  <c r="BN697" i="41"/>
  <c r="BO697" i="41" s="1"/>
  <c r="BN696" i="41"/>
  <c r="BO696" i="41" s="1"/>
  <c r="BN695" i="41"/>
  <c r="BO695" i="41" s="1"/>
  <c r="BN694" i="41"/>
  <c r="BO694" i="41" s="1"/>
  <c r="BN693" i="41"/>
  <c r="BO693" i="41" s="1"/>
  <c r="BN692" i="41"/>
  <c r="BO692" i="41"/>
  <c r="BN691" i="41"/>
  <c r="BO691" i="41" s="1"/>
  <c r="BN690" i="41"/>
  <c r="BO690" i="41" s="1"/>
  <c r="BN689" i="41"/>
  <c r="BO689" i="41" s="1"/>
  <c r="BN688" i="41"/>
  <c r="BO688" i="41" s="1"/>
  <c r="BN687" i="41"/>
  <c r="BO687" i="41" s="1"/>
  <c r="BN686" i="41"/>
  <c r="BO686" i="41" s="1"/>
  <c r="BN685" i="41"/>
  <c r="BO685" i="41" s="1"/>
  <c r="BN684" i="41"/>
  <c r="BO684" i="41"/>
  <c r="BN683" i="41"/>
  <c r="BO683" i="41" s="1"/>
  <c r="BN682" i="41"/>
  <c r="BO682" i="41" s="1"/>
  <c r="BN681" i="41"/>
  <c r="BO681" i="41" s="1"/>
  <c r="BN680" i="41"/>
  <c r="BO680" i="41" s="1"/>
  <c r="BN679" i="41"/>
  <c r="BO679" i="41" s="1"/>
  <c r="BN678" i="41"/>
  <c r="BO678" i="41" s="1"/>
  <c r="BN677" i="41"/>
  <c r="BO677" i="41" s="1"/>
  <c r="BN676" i="41"/>
  <c r="BO676" i="41" s="1"/>
  <c r="BN675" i="41"/>
  <c r="BO675" i="41" s="1"/>
  <c r="BN674" i="41"/>
  <c r="BO674" i="41"/>
  <c r="BN673" i="41"/>
  <c r="BO673" i="41" s="1"/>
  <c r="BN672" i="41"/>
  <c r="BO672" i="41" s="1"/>
  <c r="BN671" i="41"/>
  <c r="BO671" i="41" s="1"/>
  <c r="BN670" i="41"/>
  <c r="BO670" i="41" s="1"/>
  <c r="BN669" i="41"/>
  <c r="BO669" i="41" s="1"/>
  <c r="BN668" i="41"/>
  <c r="BO668" i="41" s="1"/>
  <c r="BN667" i="41"/>
  <c r="BO667" i="41" s="1"/>
  <c r="BN666" i="41"/>
  <c r="BO666" i="41" s="1"/>
  <c r="BN665" i="41"/>
  <c r="BO665" i="41" s="1"/>
  <c r="BN664" i="41"/>
  <c r="BO664" i="41" s="1"/>
  <c r="BN663" i="41"/>
  <c r="BO663" i="41" s="1"/>
  <c r="BN662" i="41"/>
  <c r="BO662" i="41" s="1"/>
  <c r="BN661" i="41"/>
  <c r="BO661" i="41" s="1"/>
  <c r="BN660" i="41"/>
  <c r="BO660" i="41" s="1"/>
  <c r="BN659" i="41"/>
  <c r="BO659" i="41" s="1"/>
  <c r="BN658" i="41"/>
  <c r="BO658" i="41"/>
  <c r="BN657" i="41"/>
  <c r="BO657" i="41"/>
  <c r="BN656" i="41"/>
  <c r="BO656" i="41" s="1"/>
  <c r="BN655" i="41"/>
  <c r="BO655" i="41" s="1"/>
  <c r="BN654" i="41"/>
  <c r="BO654" i="41" s="1"/>
  <c r="BN653" i="41"/>
  <c r="BO653" i="41" s="1"/>
  <c r="BN652" i="41"/>
  <c r="BO652" i="41" s="1"/>
  <c r="BN651" i="41"/>
  <c r="BO651" i="41" s="1"/>
  <c r="BN650" i="41"/>
  <c r="BO650" i="41"/>
  <c r="BN649" i="41"/>
  <c r="BO649" i="41" s="1"/>
  <c r="BN648" i="41"/>
  <c r="BO648" i="41" s="1"/>
  <c r="BN647" i="41"/>
  <c r="BO647" i="41" s="1"/>
  <c r="BN646" i="41"/>
  <c r="BO646" i="41" s="1"/>
  <c r="BN645" i="41"/>
  <c r="BO645" i="41" s="1"/>
  <c r="BN644" i="41"/>
  <c r="BO644" i="41" s="1"/>
  <c r="BN643" i="41"/>
  <c r="BO643" i="41" s="1"/>
  <c r="BN642" i="41"/>
  <c r="BO642" i="41" s="1"/>
  <c r="BN641" i="41"/>
  <c r="BO641" i="41" s="1"/>
  <c r="BN640" i="41"/>
  <c r="BO640" i="41" s="1"/>
  <c r="BN639" i="41"/>
  <c r="BO639" i="41" s="1"/>
  <c r="BN638" i="41"/>
  <c r="BO638" i="41" s="1"/>
  <c r="BN637" i="41"/>
  <c r="BO637" i="41" s="1"/>
  <c r="BN636" i="41"/>
  <c r="BO636" i="41" s="1"/>
  <c r="BN635" i="41"/>
  <c r="BO635" i="41" s="1"/>
  <c r="BN634" i="41"/>
  <c r="BO634" i="41" s="1"/>
  <c r="BN633" i="41"/>
  <c r="BO633" i="41"/>
  <c r="BN632" i="41"/>
  <c r="BO632" i="41" s="1"/>
  <c r="BN631" i="41"/>
  <c r="BO631" i="41" s="1"/>
  <c r="BN630" i="41"/>
  <c r="BO630" i="41" s="1"/>
  <c r="BN629" i="41"/>
  <c r="BO629" i="41" s="1"/>
  <c r="BN628" i="41"/>
  <c r="BO628" i="41"/>
  <c r="BN627" i="41"/>
  <c r="BO627" i="41" s="1"/>
  <c r="BN626" i="41"/>
  <c r="BO626" i="41" s="1"/>
  <c r="BN625" i="41"/>
  <c r="BO625" i="41" s="1"/>
  <c r="BN624" i="41"/>
  <c r="BO624" i="41" s="1"/>
  <c r="BN623" i="41"/>
  <c r="BO623" i="41" s="1"/>
  <c r="BN622" i="41"/>
  <c r="BO622" i="41" s="1"/>
  <c r="BN621" i="41"/>
  <c r="BO621" i="41" s="1"/>
  <c r="BN620" i="41"/>
  <c r="BO620" i="41" s="1"/>
  <c r="BN619" i="41"/>
  <c r="BO619" i="41" s="1"/>
  <c r="BN618" i="41"/>
  <c r="BO618" i="41" s="1"/>
  <c r="BN617" i="41"/>
  <c r="BO617" i="41" s="1"/>
  <c r="BN616" i="41"/>
  <c r="BO616" i="41" s="1"/>
  <c r="BN615" i="41"/>
  <c r="BO615" i="41" s="1"/>
  <c r="BN614" i="41"/>
  <c r="BO614" i="41" s="1"/>
  <c r="BN613" i="41"/>
  <c r="BO613" i="41"/>
  <c r="BN612" i="41"/>
  <c r="BO612" i="41" s="1"/>
  <c r="BN611" i="41"/>
  <c r="BO611" i="41" s="1"/>
  <c r="BN610" i="41"/>
  <c r="BO610" i="41" s="1"/>
  <c r="BN609" i="41"/>
  <c r="BO609" i="41" s="1"/>
  <c r="BN608" i="41"/>
  <c r="BO608" i="41" s="1"/>
  <c r="BN607" i="41"/>
  <c r="BO607" i="41" s="1"/>
  <c r="BN606" i="41"/>
  <c r="BO606" i="41" s="1"/>
  <c r="BN605" i="41"/>
  <c r="BO605" i="41" s="1"/>
  <c r="BN604" i="41"/>
  <c r="BO604" i="41" s="1"/>
  <c r="BN603" i="41"/>
  <c r="BO603" i="41" s="1"/>
  <c r="BN602" i="41"/>
  <c r="BO602" i="41" s="1"/>
  <c r="BN601" i="41"/>
  <c r="BO601" i="41" s="1"/>
  <c r="BN600" i="41"/>
  <c r="BO600" i="41" s="1"/>
  <c r="BN599" i="41"/>
  <c r="BO599" i="41" s="1"/>
  <c r="BN598" i="41"/>
  <c r="BO598" i="41" s="1"/>
  <c r="BN597" i="41"/>
  <c r="BO597" i="41" s="1"/>
  <c r="BN596" i="41"/>
  <c r="BO596" i="41" s="1"/>
  <c r="BN595" i="41"/>
  <c r="BO595" i="41" s="1"/>
  <c r="BN594" i="41"/>
  <c r="BO594" i="41" s="1"/>
  <c r="BN593" i="41"/>
  <c r="BO593" i="41" s="1"/>
  <c r="BN592" i="41"/>
  <c r="BO592" i="41" s="1"/>
  <c r="BN591" i="41"/>
  <c r="BO591" i="41" s="1"/>
  <c r="BN590" i="41"/>
  <c r="BO590" i="41" s="1"/>
  <c r="BN589" i="41"/>
  <c r="BO589" i="41" s="1"/>
  <c r="BN588" i="41"/>
  <c r="BO588" i="41" s="1"/>
  <c r="BN587" i="41"/>
  <c r="BO587" i="41" s="1"/>
  <c r="BN586" i="41"/>
  <c r="BO586" i="41" s="1"/>
  <c r="BN585" i="41"/>
  <c r="BO585" i="41" s="1"/>
  <c r="BN584" i="41"/>
  <c r="BO584" i="41" s="1"/>
  <c r="BN583" i="41"/>
  <c r="BO583" i="41" s="1"/>
  <c r="BN582" i="41"/>
  <c r="BO582" i="41" s="1"/>
  <c r="BN581" i="41"/>
  <c r="BO581" i="41" s="1"/>
  <c r="BN580" i="41"/>
  <c r="BO580" i="41" s="1"/>
  <c r="BN579" i="41"/>
  <c r="BO579" i="41" s="1"/>
  <c r="BN578" i="41"/>
  <c r="BO578" i="41"/>
  <c r="BN577" i="41"/>
  <c r="BO577" i="41"/>
  <c r="BN576" i="41"/>
  <c r="BO576" i="41" s="1"/>
  <c r="BN575" i="41"/>
  <c r="BO575" i="41" s="1"/>
  <c r="BN574" i="41"/>
  <c r="BO574" i="41" s="1"/>
  <c r="BN573" i="41"/>
  <c r="BO573" i="41" s="1"/>
  <c r="BN572" i="41"/>
  <c r="BO572" i="41" s="1"/>
  <c r="BN571" i="41"/>
  <c r="BO571" i="41" s="1"/>
  <c r="BN570" i="41"/>
  <c r="BO570" i="41" s="1"/>
  <c r="BN569" i="41"/>
  <c r="BO569" i="41" s="1"/>
  <c r="BN568" i="41"/>
  <c r="BO568" i="41" s="1"/>
  <c r="BN567" i="41"/>
  <c r="BO567" i="41" s="1"/>
  <c r="BN566" i="41"/>
  <c r="BO566" i="41" s="1"/>
  <c r="BN565" i="41"/>
  <c r="BO565" i="41" s="1"/>
  <c r="BN564" i="41"/>
  <c r="BO564" i="41" s="1"/>
  <c r="BN563" i="41"/>
  <c r="BO563" i="41" s="1"/>
  <c r="BN562" i="41"/>
  <c r="BO562" i="41" s="1"/>
  <c r="BN561" i="41"/>
  <c r="BO561" i="41" s="1"/>
  <c r="BN560" i="41"/>
  <c r="BO560" i="41" s="1"/>
  <c r="BN559" i="41"/>
  <c r="BO559" i="41" s="1"/>
  <c r="BN558" i="41"/>
  <c r="BO558" i="41" s="1"/>
  <c r="BN557" i="41"/>
  <c r="BO557" i="41" s="1"/>
  <c r="BN556" i="41"/>
  <c r="BO556" i="41" s="1"/>
  <c r="BN555" i="41"/>
  <c r="BO555" i="41" s="1"/>
  <c r="BN554" i="41"/>
  <c r="BO554" i="41" s="1"/>
  <c r="BN553" i="41"/>
  <c r="BO553" i="41" s="1"/>
  <c r="BN552" i="41"/>
  <c r="BO552" i="41" s="1"/>
  <c r="BN551" i="41"/>
  <c r="BO551" i="41" s="1"/>
  <c r="BN550" i="41"/>
  <c r="BO550" i="41" s="1"/>
  <c r="BN549" i="41"/>
  <c r="BO549" i="41" s="1"/>
  <c r="BN548" i="41"/>
  <c r="BO548" i="41" s="1"/>
  <c r="BO547" i="41"/>
  <c r="BN547" i="41"/>
  <c r="BN546" i="41"/>
  <c r="BO546" i="41" s="1"/>
  <c r="BN545" i="41"/>
  <c r="BO545" i="41" s="1"/>
  <c r="BN544" i="41"/>
  <c r="BO544" i="41" s="1"/>
  <c r="BN543" i="41"/>
  <c r="BO543" i="41" s="1"/>
  <c r="BN542" i="41"/>
  <c r="BO542" i="41" s="1"/>
  <c r="BN541" i="41"/>
  <c r="BO541" i="41" s="1"/>
  <c r="BN540" i="41"/>
  <c r="BO540" i="41" s="1"/>
  <c r="BN539" i="41"/>
  <c r="BO539" i="41" s="1"/>
  <c r="BN538" i="41"/>
  <c r="BO538" i="41" s="1"/>
  <c r="BN537" i="41"/>
  <c r="BO537" i="41" s="1"/>
  <c r="BN536" i="41"/>
  <c r="BO536" i="41" s="1"/>
  <c r="BN535" i="41"/>
  <c r="BO535" i="41" s="1"/>
  <c r="BN534" i="41"/>
  <c r="BO534" i="41" s="1"/>
  <c r="BN533" i="41"/>
  <c r="BO533" i="41" s="1"/>
  <c r="BN532" i="41"/>
  <c r="BO532" i="41" s="1"/>
  <c r="BN531" i="41"/>
  <c r="BO531" i="41" s="1"/>
  <c r="BN530" i="41"/>
  <c r="BO530" i="41" s="1"/>
  <c r="BN529" i="41"/>
  <c r="BO529" i="41"/>
  <c r="BN528" i="41"/>
  <c r="BO528" i="41" s="1"/>
  <c r="BN527" i="41"/>
  <c r="BO527" i="41" s="1"/>
  <c r="BN526" i="41"/>
  <c r="BO526" i="41" s="1"/>
  <c r="BN525" i="41"/>
  <c r="BO525" i="41" s="1"/>
  <c r="BN524" i="41"/>
  <c r="BO524" i="41" s="1"/>
  <c r="BN523" i="41"/>
  <c r="BO523" i="41" s="1"/>
  <c r="BN522" i="41"/>
  <c r="BO522" i="41" s="1"/>
  <c r="BN521" i="41"/>
  <c r="BO521" i="41" s="1"/>
  <c r="BN520" i="41"/>
  <c r="BO520" i="41" s="1"/>
  <c r="BN519" i="41"/>
  <c r="BO519" i="41" s="1"/>
  <c r="BN518" i="41"/>
  <c r="BO518" i="41" s="1"/>
  <c r="BN517" i="41"/>
  <c r="BO517" i="41" s="1"/>
  <c r="BN516" i="41"/>
  <c r="BO516" i="41" s="1"/>
  <c r="BN515" i="41"/>
  <c r="BO515" i="41" s="1"/>
  <c r="BN514" i="41"/>
  <c r="BO514" i="41"/>
  <c r="BN513" i="41"/>
  <c r="BO513" i="41" s="1"/>
  <c r="BN512" i="41"/>
  <c r="BO512" i="41" s="1"/>
  <c r="BN511" i="41"/>
  <c r="BO511" i="41" s="1"/>
  <c r="BN510" i="41"/>
  <c r="BO510" i="41" s="1"/>
  <c r="BN509" i="41"/>
  <c r="BO509" i="41" s="1"/>
  <c r="BN508" i="41"/>
  <c r="BO508" i="41" s="1"/>
  <c r="BN507" i="41"/>
  <c r="BO507" i="41" s="1"/>
  <c r="BN506" i="41"/>
  <c r="BO506" i="41" s="1"/>
  <c r="BN505" i="41"/>
  <c r="BO505" i="41"/>
  <c r="BN504" i="41"/>
  <c r="BO504" i="41" s="1"/>
  <c r="BN503" i="41"/>
  <c r="BO503" i="41" s="1"/>
  <c r="BN502" i="41"/>
  <c r="BO502" i="41" s="1"/>
  <c r="BN501" i="41"/>
  <c r="BO501" i="41" s="1"/>
  <c r="BN500" i="41"/>
  <c r="BO500" i="41" s="1"/>
  <c r="BN499" i="41"/>
  <c r="BO499" i="41" s="1"/>
  <c r="BN498" i="41"/>
  <c r="BO498" i="41" s="1"/>
  <c r="BN497" i="41"/>
  <c r="BO497" i="41" s="1"/>
  <c r="BN496" i="41"/>
  <c r="BO496" i="41" s="1"/>
  <c r="BN495" i="41"/>
  <c r="BO495" i="41" s="1"/>
  <c r="BN494" i="41"/>
  <c r="BO494" i="41"/>
  <c r="BN493" i="41"/>
  <c r="BO493" i="41" s="1"/>
  <c r="BN492" i="41"/>
  <c r="BO492" i="41" s="1"/>
  <c r="BN491" i="41"/>
  <c r="BO491" i="41" s="1"/>
  <c r="BN490" i="41"/>
  <c r="BO490" i="41" s="1"/>
  <c r="BN489" i="41"/>
  <c r="BO489" i="41" s="1"/>
  <c r="BN488" i="41"/>
  <c r="BO488" i="41" s="1"/>
  <c r="BN487" i="41"/>
  <c r="BO487" i="41" s="1"/>
  <c r="BN486" i="41"/>
  <c r="BO486" i="41" s="1"/>
  <c r="BN485" i="41"/>
  <c r="BO485" i="41" s="1"/>
  <c r="BN484" i="41"/>
  <c r="BO484" i="41" s="1"/>
  <c r="BO483" i="41"/>
  <c r="BN483" i="41"/>
  <c r="BN482" i="41"/>
  <c r="BO482" i="41" s="1"/>
  <c r="BN481" i="41"/>
  <c r="BO481" i="41" s="1"/>
  <c r="BN480" i="41"/>
  <c r="BO480" i="41" s="1"/>
  <c r="BN479" i="41"/>
  <c r="BO479" i="41" s="1"/>
  <c r="BN478" i="41"/>
  <c r="BO478" i="41" s="1"/>
  <c r="BN477" i="41"/>
  <c r="BO477" i="41"/>
  <c r="BN476" i="41"/>
  <c r="BO476" i="41" s="1"/>
  <c r="BN475" i="41"/>
  <c r="BO475" i="41" s="1"/>
  <c r="BN474" i="41"/>
  <c r="BO474" i="41" s="1"/>
  <c r="BN473" i="41"/>
  <c r="BO473" i="41" s="1"/>
  <c r="BN472" i="41"/>
  <c r="BO472" i="41" s="1"/>
  <c r="BN471" i="41"/>
  <c r="BO471" i="41" s="1"/>
  <c r="BN470" i="41"/>
  <c r="BO470" i="41" s="1"/>
  <c r="BN469" i="41"/>
  <c r="BO469" i="41" s="1"/>
  <c r="BN468" i="41"/>
  <c r="BO468" i="41" s="1"/>
  <c r="BN467" i="41"/>
  <c r="BO467" i="41" s="1"/>
  <c r="BN466" i="41"/>
  <c r="BO466" i="41" s="1"/>
  <c r="BN465" i="41"/>
  <c r="BO465" i="41" s="1"/>
  <c r="BN464" i="41"/>
  <c r="BO464" i="41" s="1"/>
  <c r="BN463" i="41"/>
  <c r="BO463" i="41" s="1"/>
  <c r="BN462" i="41"/>
  <c r="BO462" i="41" s="1"/>
  <c r="BN461" i="41"/>
  <c r="BO461" i="41" s="1"/>
  <c r="BN460" i="41"/>
  <c r="BO460" i="41" s="1"/>
  <c r="BN459" i="41"/>
  <c r="BO459" i="41" s="1"/>
  <c r="BN458" i="41"/>
  <c r="BO458" i="41" s="1"/>
  <c r="BN457" i="41"/>
  <c r="BO457" i="41" s="1"/>
  <c r="BN456" i="41"/>
  <c r="BO456" i="41" s="1"/>
  <c r="BN455" i="41"/>
  <c r="BO455" i="41" s="1"/>
  <c r="BN454" i="41"/>
  <c r="BO454" i="41" s="1"/>
  <c r="BN453" i="41"/>
  <c r="BO453" i="41" s="1"/>
  <c r="BN452" i="41"/>
  <c r="BO452" i="41" s="1"/>
  <c r="BN451" i="41"/>
  <c r="BO451" i="41" s="1"/>
  <c r="BN450" i="41"/>
  <c r="BO450" i="41" s="1"/>
  <c r="BN449" i="41"/>
  <c r="BO449" i="41" s="1"/>
  <c r="BN448" i="41"/>
  <c r="BO448" i="41" s="1"/>
  <c r="BN447" i="41"/>
  <c r="BO447" i="41" s="1"/>
  <c r="BN446" i="41"/>
  <c r="BO446" i="41" s="1"/>
  <c r="BN445" i="41"/>
  <c r="BO445" i="41" s="1"/>
  <c r="BN444" i="41"/>
  <c r="BO444" i="41" s="1"/>
  <c r="BN443" i="41"/>
  <c r="BO443" i="41" s="1"/>
  <c r="BN442" i="41"/>
  <c r="BO442" i="41" s="1"/>
  <c r="BN441" i="41"/>
  <c r="BO441" i="41" s="1"/>
  <c r="BN440" i="41"/>
  <c r="BO440" i="41" s="1"/>
  <c r="BN439" i="41"/>
  <c r="BO439" i="41" s="1"/>
  <c r="BN438" i="41"/>
  <c r="BO438" i="41"/>
  <c r="BN437" i="41"/>
  <c r="BO437" i="41" s="1"/>
  <c r="BN436" i="41"/>
  <c r="BO436" i="41" s="1"/>
  <c r="BN435" i="41"/>
  <c r="BO435" i="41" s="1"/>
  <c r="BN434" i="41"/>
  <c r="BO434" i="41" s="1"/>
  <c r="BN433" i="41"/>
  <c r="BO433" i="41" s="1"/>
  <c r="BN432" i="41"/>
  <c r="BO432" i="41" s="1"/>
  <c r="BN431" i="41"/>
  <c r="BO431" i="41" s="1"/>
  <c r="BN430" i="41"/>
  <c r="BO430" i="41" s="1"/>
  <c r="BN429" i="41"/>
  <c r="BO429" i="41" s="1"/>
  <c r="BN428" i="41"/>
  <c r="BO428" i="41" s="1"/>
  <c r="BN427" i="41"/>
  <c r="BO427" i="41" s="1"/>
  <c r="BN426" i="41"/>
  <c r="BO426" i="41" s="1"/>
  <c r="BN425" i="41"/>
  <c r="BO425" i="41" s="1"/>
  <c r="BN424" i="41"/>
  <c r="BO424" i="41" s="1"/>
  <c r="BN423" i="41"/>
  <c r="BO423" i="41" s="1"/>
  <c r="BN422" i="41"/>
  <c r="BO422" i="41" s="1"/>
  <c r="BN421" i="41"/>
  <c r="BO421" i="41"/>
  <c r="BN420" i="41"/>
  <c r="BO420" i="41" s="1"/>
  <c r="BN419" i="41"/>
  <c r="BO419" i="41" s="1"/>
  <c r="BN418" i="41"/>
  <c r="BO418" i="41" s="1"/>
  <c r="BN417" i="41"/>
  <c r="BO417" i="41" s="1"/>
  <c r="BN416" i="41"/>
  <c r="BO416" i="41" s="1"/>
  <c r="BN415" i="41"/>
  <c r="BO415" i="41" s="1"/>
  <c r="BN414" i="41"/>
  <c r="BO414" i="41" s="1"/>
  <c r="BN413" i="41"/>
  <c r="BO413" i="41" s="1"/>
  <c r="BN412" i="41"/>
  <c r="BO412" i="41"/>
  <c r="BN411" i="41"/>
  <c r="BO411" i="41" s="1"/>
  <c r="BN410" i="41"/>
  <c r="BO410" i="41" s="1"/>
  <c r="BN409" i="41"/>
  <c r="BO409" i="41" s="1"/>
  <c r="BN408" i="41"/>
  <c r="BO408" i="41" s="1"/>
  <c r="BN407" i="41"/>
  <c r="BO407" i="41" s="1"/>
  <c r="BN406" i="41"/>
  <c r="BO406" i="41" s="1"/>
  <c r="BN405" i="41"/>
  <c r="BO405" i="41" s="1"/>
  <c r="BN404" i="41"/>
  <c r="BO404" i="41" s="1"/>
  <c r="BN403" i="41"/>
  <c r="BO403" i="41" s="1"/>
  <c r="BN402" i="41"/>
  <c r="BO402" i="41" s="1"/>
  <c r="BN401" i="41"/>
  <c r="BO401" i="41" s="1"/>
  <c r="BN400" i="41"/>
  <c r="BO400" i="41" s="1"/>
  <c r="BN399" i="41"/>
  <c r="BO399" i="41" s="1"/>
  <c r="BN398" i="41"/>
  <c r="BO398" i="41" s="1"/>
  <c r="BN397" i="41"/>
  <c r="BO397" i="41"/>
  <c r="BN396" i="41"/>
  <c r="BO396" i="41" s="1"/>
  <c r="BN395" i="41"/>
  <c r="BO395" i="41" s="1"/>
  <c r="BN394" i="41"/>
  <c r="BO394" i="41" s="1"/>
  <c r="BN393" i="41"/>
  <c r="BO393" i="41" s="1"/>
  <c r="BN392" i="41"/>
  <c r="BO392" i="41" s="1"/>
  <c r="BN391" i="41"/>
  <c r="BO391" i="41" s="1"/>
  <c r="BN390" i="41"/>
  <c r="BO390" i="41"/>
  <c r="BN389" i="41"/>
  <c r="BO389" i="41" s="1"/>
  <c r="BN388" i="41"/>
  <c r="BO388" i="41" s="1"/>
  <c r="BN387" i="41"/>
  <c r="BO387" i="41" s="1"/>
  <c r="BN386" i="41"/>
  <c r="BO386" i="41" s="1"/>
  <c r="BN385" i="41"/>
  <c r="BO385" i="41" s="1"/>
  <c r="BN384" i="41"/>
  <c r="BO384" i="41" s="1"/>
  <c r="BN383" i="41"/>
  <c r="BO383" i="41" s="1"/>
  <c r="BN382" i="41"/>
  <c r="BO382" i="41" s="1"/>
  <c r="BN381" i="41"/>
  <c r="BO381" i="41" s="1"/>
  <c r="BN380" i="41"/>
  <c r="BO380" i="41" s="1"/>
  <c r="BN379" i="41"/>
  <c r="BO379" i="41" s="1"/>
  <c r="BN378" i="41"/>
  <c r="BO378" i="41" s="1"/>
  <c r="BN377" i="41"/>
  <c r="BO377" i="41" s="1"/>
  <c r="BN376" i="41"/>
  <c r="BO376" i="41" s="1"/>
  <c r="BN375" i="41"/>
  <c r="BO375" i="41" s="1"/>
  <c r="BN374" i="41"/>
  <c r="BO374" i="41" s="1"/>
  <c r="BN373" i="41"/>
  <c r="BO373" i="41" s="1"/>
  <c r="BN372" i="41"/>
  <c r="BO372" i="41" s="1"/>
  <c r="BN371" i="41"/>
  <c r="BO371" i="41" s="1"/>
  <c r="BN370" i="41"/>
  <c r="BO370" i="41" s="1"/>
  <c r="BN369" i="41"/>
  <c r="BO369" i="41"/>
  <c r="BN368" i="41"/>
  <c r="BO368" i="41" s="1"/>
  <c r="BN367" i="41"/>
  <c r="BO367" i="41" s="1"/>
  <c r="BN366" i="41"/>
  <c r="BO366" i="41" s="1"/>
  <c r="BN365" i="41"/>
  <c r="BO365" i="41" s="1"/>
  <c r="BN364" i="41"/>
  <c r="BO364" i="41"/>
  <c r="BN363" i="41"/>
  <c r="BO363" i="41" s="1"/>
  <c r="BN362" i="41"/>
  <c r="BO362" i="41" s="1"/>
  <c r="BN361" i="41"/>
  <c r="BO361" i="41" s="1"/>
  <c r="BN360" i="41"/>
  <c r="BO360" i="41" s="1"/>
  <c r="BN359" i="41"/>
  <c r="BO359" i="41" s="1"/>
  <c r="BN358" i="41"/>
  <c r="BO358" i="41" s="1"/>
  <c r="BN357" i="41"/>
  <c r="BO357" i="41"/>
  <c r="BN356" i="41"/>
  <c r="BO356" i="41" s="1"/>
  <c r="BN355" i="41"/>
  <c r="BO355" i="41" s="1"/>
  <c r="BN354" i="41"/>
  <c r="BO354" i="41" s="1"/>
  <c r="BN353" i="41"/>
  <c r="BO353" i="41" s="1"/>
  <c r="BN352" i="41"/>
  <c r="BO352" i="41" s="1"/>
  <c r="BN351" i="41"/>
  <c r="BO351" i="41" s="1"/>
  <c r="BN350" i="41"/>
  <c r="BO350" i="41" s="1"/>
  <c r="BN349" i="41"/>
  <c r="BO349" i="41" s="1"/>
  <c r="BN348" i="41"/>
  <c r="BO348" i="41" s="1"/>
  <c r="BN347" i="41"/>
  <c r="BO347" i="41" s="1"/>
  <c r="BN346" i="41"/>
  <c r="BO346" i="41" s="1"/>
  <c r="BN345" i="41"/>
  <c r="BO345" i="41" s="1"/>
  <c r="BN344" i="41"/>
  <c r="BO344" i="41" s="1"/>
  <c r="BN343" i="41"/>
  <c r="BO343" i="41" s="1"/>
  <c r="BN342" i="41"/>
  <c r="BO342" i="41" s="1"/>
  <c r="BN341" i="41"/>
  <c r="BO341" i="41" s="1"/>
  <c r="BN340" i="41"/>
  <c r="BO340" i="41" s="1"/>
  <c r="BN339" i="41"/>
  <c r="BO339" i="41" s="1"/>
  <c r="BN338" i="41"/>
  <c r="BO338" i="41"/>
  <c r="BN337" i="41"/>
  <c r="BO337" i="41" s="1"/>
  <c r="BN336" i="41"/>
  <c r="BO336" i="41" s="1"/>
  <c r="BN335" i="41"/>
  <c r="BO335" i="41" s="1"/>
  <c r="BN334" i="41"/>
  <c r="BO334" i="41" s="1"/>
  <c r="BN333" i="41"/>
  <c r="BO333" i="41" s="1"/>
  <c r="BN332" i="41"/>
  <c r="BO332" i="41" s="1"/>
  <c r="BN331" i="41"/>
  <c r="BO331" i="41" s="1"/>
  <c r="BN330" i="41"/>
  <c r="BO330" i="41" s="1"/>
  <c r="BN329" i="41"/>
  <c r="BO329" i="41" s="1"/>
  <c r="BN328" i="41"/>
  <c r="BO328" i="41" s="1"/>
  <c r="BN327" i="41"/>
  <c r="BO327" i="41" s="1"/>
  <c r="BN326" i="41"/>
  <c r="BO326" i="41" s="1"/>
  <c r="BN325" i="41"/>
  <c r="BO325" i="41" s="1"/>
  <c r="BN324" i="41"/>
  <c r="BO324" i="41" s="1"/>
  <c r="BN323" i="41"/>
  <c r="BO323" i="41" s="1"/>
  <c r="BN322" i="41"/>
  <c r="BO322" i="41" s="1"/>
  <c r="BN321" i="41"/>
  <c r="BO321" i="41" s="1"/>
  <c r="BN320" i="41"/>
  <c r="BO320" i="41" s="1"/>
  <c r="BN319" i="41"/>
  <c r="BO319" i="41" s="1"/>
  <c r="BN318" i="41"/>
  <c r="BO318" i="41" s="1"/>
  <c r="BN317" i="41"/>
  <c r="BO317" i="41" s="1"/>
  <c r="BN316" i="41"/>
  <c r="BO316" i="41" s="1"/>
  <c r="BN315" i="41"/>
  <c r="BO315" i="41" s="1"/>
  <c r="BN314" i="41"/>
  <c r="BO314" i="41" s="1"/>
  <c r="BN313" i="41"/>
  <c r="BO313" i="41" s="1"/>
  <c r="BN312" i="41"/>
  <c r="BO312" i="41" s="1"/>
  <c r="BN311" i="41"/>
  <c r="BO311" i="41" s="1"/>
  <c r="BN310" i="41"/>
  <c r="BO310" i="41" s="1"/>
  <c r="BN309" i="41"/>
  <c r="BO309" i="41" s="1"/>
  <c r="BN308" i="41"/>
  <c r="BO308" i="41" s="1"/>
  <c r="BN307" i="41"/>
  <c r="BO307" i="41" s="1"/>
  <c r="BN306" i="41"/>
  <c r="BO306" i="41" s="1"/>
  <c r="BN305" i="41"/>
  <c r="BO305" i="41" s="1"/>
  <c r="BN304" i="41"/>
  <c r="BO304" i="41" s="1"/>
  <c r="BN303" i="41"/>
  <c r="BO303" i="41" s="1"/>
  <c r="BN302" i="41"/>
  <c r="BO302" i="41"/>
  <c r="BN301" i="41"/>
  <c r="BO301" i="41" s="1"/>
  <c r="BN300" i="41"/>
  <c r="BO300" i="41" s="1"/>
  <c r="BN299" i="41"/>
  <c r="BO299" i="41" s="1"/>
  <c r="BN298" i="41"/>
  <c r="BO298" i="41"/>
  <c r="BN297" i="41"/>
  <c r="BO297" i="41" s="1"/>
  <c r="BN296" i="41"/>
  <c r="BO296" i="41" s="1"/>
  <c r="BN295" i="41"/>
  <c r="BO295" i="41" s="1"/>
  <c r="BN294" i="41"/>
  <c r="BO294" i="41" s="1"/>
  <c r="BN293" i="41"/>
  <c r="BO293" i="41" s="1"/>
  <c r="BN292" i="41"/>
  <c r="BO292" i="41" s="1"/>
  <c r="BN291" i="41"/>
  <c r="BO291" i="41" s="1"/>
  <c r="BN290" i="41"/>
  <c r="BO290" i="41" s="1"/>
  <c r="BN289" i="41"/>
  <c r="BO289" i="41" s="1"/>
  <c r="BN288" i="41"/>
  <c r="BO288" i="41" s="1"/>
  <c r="BN287" i="41"/>
  <c r="BO287" i="41" s="1"/>
  <c r="BN286" i="41"/>
  <c r="BO286" i="41" s="1"/>
  <c r="BN285" i="41"/>
  <c r="BO285" i="41" s="1"/>
  <c r="BN284" i="41"/>
  <c r="BO284" i="41" s="1"/>
  <c r="BN283" i="41"/>
  <c r="BO283" i="41" s="1"/>
  <c r="BN282" i="41"/>
  <c r="BO282" i="41" s="1"/>
  <c r="BN281" i="41"/>
  <c r="BO281" i="41" s="1"/>
  <c r="BN280" i="41"/>
  <c r="BO280" i="41" s="1"/>
  <c r="BN279" i="41"/>
  <c r="BO279" i="41" s="1"/>
  <c r="BN278" i="41"/>
  <c r="BO278" i="41" s="1"/>
  <c r="BN277" i="41"/>
  <c r="BO277" i="41" s="1"/>
  <c r="BN276" i="41"/>
  <c r="BO276" i="41" s="1"/>
  <c r="BN275" i="41"/>
  <c r="BO275" i="41" s="1"/>
  <c r="BN274" i="41"/>
  <c r="BO274" i="41" s="1"/>
  <c r="BN273" i="41"/>
  <c r="BO273" i="41" s="1"/>
  <c r="BN272" i="41"/>
  <c r="BO272" i="41" s="1"/>
  <c r="BN271" i="41"/>
  <c r="BO271" i="41" s="1"/>
  <c r="BN270" i="41"/>
  <c r="BO270" i="41" s="1"/>
  <c r="BN269" i="41"/>
  <c r="BO269" i="41" s="1"/>
  <c r="BN268" i="41"/>
  <c r="BO268" i="41" s="1"/>
  <c r="BN267" i="41"/>
  <c r="BO267" i="41" s="1"/>
  <c r="BN266" i="41"/>
  <c r="BO266" i="41" s="1"/>
  <c r="BN265" i="41"/>
  <c r="BO265" i="41" s="1"/>
  <c r="BN264" i="41"/>
  <c r="BO264" i="41" s="1"/>
  <c r="BN263" i="41"/>
  <c r="BO263" i="41" s="1"/>
  <c r="BN262" i="41"/>
  <c r="BO262" i="41" s="1"/>
  <c r="BN261" i="41"/>
  <c r="BO261" i="41" s="1"/>
  <c r="BN260" i="41"/>
  <c r="BO260" i="41" s="1"/>
  <c r="BN259" i="41"/>
  <c r="BO259" i="41" s="1"/>
  <c r="BN258" i="41"/>
  <c r="BO258" i="41" s="1"/>
  <c r="BN257" i="41"/>
  <c r="BO257" i="41" s="1"/>
  <c r="BN256" i="41"/>
  <c r="BO256" i="41" s="1"/>
  <c r="BN255" i="41"/>
  <c r="BO255" i="41" s="1"/>
  <c r="BN254" i="41"/>
  <c r="BO254" i="41" s="1"/>
  <c r="BN253" i="41"/>
  <c r="BO253" i="41" s="1"/>
  <c r="BN252" i="41"/>
  <c r="BO252" i="41" s="1"/>
  <c r="BN251" i="41"/>
  <c r="BO251" i="41" s="1"/>
  <c r="BN250" i="41"/>
  <c r="BO250" i="41" s="1"/>
  <c r="BN249" i="41"/>
  <c r="BO249" i="41" s="1"/>
  <c r="BN248" i="41"/>
  <c r="BO248" i="41" s="1"/>
  <c r="BN247" i="41"/>
  <c r="BO247" i="41" s="1"/>
  <c r="BN246" i="41"/>
  <c r="BO246" i="41" s="1"/>
  <c r="BN245" i="41"/>
  <c r="BO245" i="41" s="1"/>
  <c r="BN244" i="41"/>
  <c r="BO244" i="41" s="1"/>
  <c r="BN243" i="41"/>
  <c r="BO243" i="41" s="1"/>
  <c r="BN242" i="41"/>
  <c r="BO242" i="41" s="1"/>
  <c r="BN241" i="41"/>
  <c r="BO241" i="41" s="1"/>
  <c r="BN240" i="41"/>
  <c r="BO240" i="41" s="1"/>
  <c r="BN239" i="41"/>
  <c r="BO239" i="41" s="1"/>
  <c r="BN238" i="41"/>
  <c r="BO238" i="41"/>
  <c r="BN237" i="41"/>
  <c r="BO237" i="41" s="1"/>
  <c r="BN236" i="41"/>
  <c r="BO236" i="41" s="1"/>
  <c r="BN235" i="41"/>
  <c r="BO235" i="41" s="1"/>
  <c r="BN234" i="41"/>
  <c r="BO234" i="41"/>
  <c r="BN233" i="41"/>
  <c r="BO233" i="41" s="1"/>
  <c r="BN232" i="41"/>
  <c r="BO232" i="41" s="1"/>
  <c r="BN231" i="41"/>
  <c r="BO231" i="41" s="1"/>
  <c r="BN230" i="41"/>
  <c r="BO230" i="41" s="1"/>
  <c r="BN229" i="41"/>
  <c r="BO229" i="41" s="1"/>
  <c r="BN228" i="41"/>
  <c r="BO228" i="41" s="1"/>
  <c r="BN227" i="41"/>
  <c r="BO227" i="41" s="1"/>
  <c r="BN226" i="41"/>
  <c r="BO226" i="41"/>
  <c r="BN225" i="41"/>
  <c r="BO225" i="41" s="1"/>
  <c r="BN224" i="41"/>
  <c r="BO224" i="41" s="1"/>
  <c r="BN223" i="41"/>
  <c r="BO223" i="41" s="1"/>
  <c r="BN222" i="41"/>
  <c r="BO222" i="41" s="1"/>
  <c r="BN221" i="41"/>
  <c r="BO221" i="41" s="1"/>
  <c r="BN220" i="41"/>
  <c r="BO220" i="41" s="1"/>
  <c r="BN219" i="41"/>
  <c r="BO219" i="41" s="1"/>
  <c r="BN218" i="41"/>
  <c r="BO218" i="41" s="1"/>
  <c r="BN217" i="41"/>
  <c r="BO217" i="41" s="1"/>
  <c r="BN216" i="41"/>
  <c r="BO216" i="41" s="1"/>
  <c r="BN215" i="41"/>
  <c r="BO215" i="41" s="1"/>
  <c r="BN214" i="41"/>
  <c r="BO214" i="41" s="1"/>
  <c r="BN213" i="41"/>
  <c r="BO213" i="41" s="1"/>
  <c r="BN212" i="41"/>
  <c r="BO212" i="41" s="1"/>
  <c r="BN211" i="41"/>
  <c r="BO211" i="41" s="1"/>
  <c r="BN210" i="41"/>
  <c r="BO210" i="41"/>
  <c r="BN209" i="41"/>
  <c r="BO209" i="41" s="1"/>
  <c r="BN208" i="41"/>
  <c r="BO208" i="41" s="1"/>
  <c r="BN207" i="41"/>
  <c r="BO207" i="41" s="1"/>
  <c r="BN206" i="41"/>
  <c r="BO206" i="41"/>
  <c r="BN205" i="41"/>
  <c r="BO205" i="41" s="1"/>
  <c r="BN204" i="41"/>
  <c r="BO204" i="41" s="1"/>
  <c r="BN203" i="41"/>
  <c r="BO203" i="41" s="1"/>
  <c r="BN202" i="41"/>
  <c r="BO202" i="41" s="1"/>
  <c r="BN201" i="41"/>
  <c r="BO201" i="41" s="1"/>
  <c r="BN200" i="41"/>
  <c r="BO200" i="41" s="1"/>
  <c r="BN199" i="41"/>
  <c r="BO199" i="41" s="1"/>
  <c r="BN198" i="41"/>
  <c r="BO198" i="41" s="1"/>
  <c r="BN197" i="41"/>
  <c r="BO197" i="41" s="1"/>
  <c r="BN196" i="41"/>
  <c r="BO196" i="41" s="1"/>
  <c r="BN195" i="41"/>
  <c r="BO195" i="41" s="1"/>
  <c r="BN194" i="41"/>
  <c r="BO194" i="41" s="1"/>
  <c r="BN193" i="41"/>
  <c r="BO193" i="41" s="1"/>
  <c r="BN192" i="41"/>
  <c r="BO192" i="41" s="1"/>
  <c r="BN191" i="41"/>
  <c r="BO191" i="41" s="1"/>
  <c r="BN190" i="41"/>
  <c r="BO190" i="41" s="1"/>
  <c r="BN189" i="41"/>
  <c r="BO189" i="41" s="1"/>
  <c r="BN188" i="41"/>
  <c r="BO188" i="41" s="1"/>
  <c r="BN187" i="41"/>
  <c r="BO187" i="41" s="1"/>
  <c r="BN186" i="41"/>
  <c r="BO186" i="41" s="1"/>
  <c r="BN185" i="41"/>
  <c r="BO185" i="41" s="1"/>
  <c r="BN184" i="41"/>
  <c r="BO184" i="41" s="1"/>
  <c r="BN183" i="41"/>
  <c r="BO183" i="41" s="1"/>
  <c r="BN182" i="41"/>
  <c r="BO182" i="41" s="1"/>
  <c r="BN181" i="41"/>
  <c r="BO181" i="41" s="1"/>
  <c r="BN180" i="41"/>
  <c r="BO180" i="41" s="1"/>
  <c r="BN179" i="41"/>
  <c r="BO179" i="41" s="1"/>
  <c r="BN178" i="41"/>
  <c r="BO178" i="41" s="1"/>
  <c r="BN177" i="41"/>
  <c r="BO177" i="41" s="1"/>
  <c r="BN176" i="41"/>
  <c r="BO176" i="41" s="1"/>
  <c r="BN175" i="41"/>
  <c r="BO175" i="41" s="1"/>
  <c r="BN174" i="41"/>
  <c r="BO174" i="41" s="1"/>
  <c r="BN173" i="41"/>
  <c r="BO173" i="41" s="1"/>
  <c r="BN172" i="41"/>
  <c r="BO172" i="41" s="1"/>
  <c r="BN171" i="41"/>
  <c r="BO171" i="41" s="1"/>
  <c r="BN170" i="41"/>
  <c r="BO170" i="41" s="1"/>
  <c r="BN169" i="41"/>
  <c r="BO169" i="41" s="1"/>
  <c r="BN168" i="41"/>
  <c r="BO168" i="41" s="1"/>
  <c r="BN167" i="41"/>
  <c r="BO167" i="41" s="1"/>
  <c r="BN166" i="41"/>
  <c r="BO166" i="41" s="1"/>
  <c r="BN165" i="41"/>
  <c r="BO165" i="41" s="1"/>
  <c r="BN164" i="41"/>
  <c r="BO164" i="41" s="1"/>
  <c r="BN163" i="41"/>
  <c r="BO163" i="41" s="1"/>
  <c r="BN162" i="41"/>
  <c r="BO162" i="41" s="1"/>
  <c r="BN161" i="41"/>
  <c r="BO161" i="41" s="1"/>
  <c r="BN160" i="41"/>
  <c r="BO160" i="41" s="1"/>
  <c r="BN159" i="41"/>
  <c r="BO159" i="41" s="1"/>
  <c r="BN158" i="41"/>
  <c r="BO158" i="41" s="1"/>
  <c r="BN157" i="41"/>
  <c r="BO157" i="41" s="1"/>
  <c r="BN156" i="41"/>
  <c r="BO156" i="41" s="1"/>
  <c r="BN155" i="41"/>
  <c r="BO155" i="41" s="1"/>
  <c r="BN154" i="41"/>
  <c r="BO154" i="41" s="1"/>
  <c r="BN153" i="41"/>
  <c r="BO153" i="41" s="1"/>
  <c r="BN152" i="41"/>
  <c r="BO152" i="41" s="1"/>
  <c r="BN151" i="41"/>
  <c r="BO151" i="41" s="1"/>
  <c r="BN150" i="41"/>
  <c r="BO150" i="41" s="1"/>
  <c r="BN149" i="41"/>
  <c r="BO149" i="41" s="1"/>
  <c r="BN148" i="41"/>
  <c r="BO148" i="41" s="1"/>
  <c r="BN147" i="41"/>
  <c r="BO147" i="41" s="1"/>
  <c r="BN146" i="41"/>
  <c r="BO146" i="41" s="1"/>
  <c r="BN145" i="41"/>
  <c r="BO145" i="41" s="1"/>
  <c r="BN144" i="41"/>
  <c r="BO144" i="41" s="1"/>
  <c r="BN143" i="41"/>
  <c r="BO143" i="41" s="1"/>
  <c r="BN142" i="41"/>
  <c r="BO142" i="41" s="1"/>
  <c r="BN141" i="41"/>
  <c r="BO141" i="41" s="1"/>
  <c r="BN140" i="41"/>
  <c r="BO140" i="41" s="1"/>
  <c r="BN139" i="41"/>
  <c r="BO139" i="41" s="1"/>
  <c r="BN138" i="41"/>
  <c r="BO138" i="41" s="1"/>
  <c r="BN137" i="41"/>
  <c r="BO137" i="41" s="1"/>
  <c r="BN136" i="41"/>
  <c r="BO136" i="41" s="1"/>
  <c r="BN135" i="41"/>
  <c r="BO135" i="41" s="1"/>
  <c r="BN134" i="41"/>
  <c r="BO134" i="41"/>
  <c r="BN133" i="41"/>
  <c r="BO133" i="41" s="1"/>
  <c r="BN132" i="41"/>
  <c r="BO132" i="41" s="1"/>
  <c r="BN131" i="41"/>
  <c r="BO131" i="41" s="1"/>
  <c r="BN130" i="41"/>
  <c r="BO130" i="41"/>
  <c r="BN129" i="41"/>
  <c r="BO129" i="41" s="1"/>
  <c r="BN128" i="41"/>
  <c r="BO128" i="41" s="1"/>
  <c r="BN127" i="41"/>
  <c r="BO127" i="41" s="1"/>
  <c r="BN126" i="41"/>
  <c r="BO126" i="41" s="1"/>
  <c r="BN125" i="41"/>
  <c r="BO125" i="41" s="1"/>
  <c r="BN124" i="41"/>
  <c r="BO124" i="41" s="1"/>
  <c r="BN123" i="41"/>
  <c r="BO123" i="41" s="1"/>
  <c r="BN122" i="41"/>
  <c r="BO122" i="41" s="1"/>
  <c r="BN121" i="41"/>
  <c r="BO121" i="41" s="1"/>
  <c r="BN120" i="41"/>
  <c r="BO120" i="41" s="1"/>
  <c r="BN119" i="41"/>
  <c r="BO119" i="41" s="1"/>
  <c r="BN118" i="41"/>
  <c r="BO118" i="41" s="1"/>
  <c r="BN117" i="41"/>
  <c r="BO117" i="41" s="1"/>
  <c r="BN116" i="41"/>
  <c r="BO116" i="41" s="1"/>
  <c r="BN115" i="41"/>
  <c r="BO115" i="41" s="1"/>
  <c r="BN114" i="41"/>
  <c r="BO114" i="41" s="1"/>
  <c r="BN113" i="41"/>
  <c r="BO113" i="41" s="1"/>
  <c r="BN112" i="41"/>
  <c r="BO112" i="41" s="1"/>
  <c r="BN111" i="41"/>
  <c r="BO111" i="41" s="1"/>
  <c r="BN110" i="41"/>
  <c r="BO110" i="41" s="1"/>
  <c r="BN109" i="41"/>
  <c r="BO109" i="41" s="1"/>
  <c r="BN108" i="41"/>
  <c r="BO108" i="41" s="1"/>
  <c r="BN107" i="41"/>
  <c r="BO107" i="41" s="1"/>
  <c r="BN106" i="41"/>
  <c r="BO106" i="41" s="1"/>
  <c r="BN105" i="41"/>
  <c r="BO105" i="41" s="1"/>
  <c r="BN104" i="41"/>
  <c r="BO104" i="41" s="1"/>
  <c r="BN103" i="41"/>
  <c r="BO103" i="41" s="1"/>
  <c r="BN102" i="41"/>
  <c r="BO102" i="41" s="1"/>
  <c r="BN101" i="41"/>
  <c r="BO101" i="41" s="1"/>
  <c r="BN100" i="41"/>
  <c r="BO100" i="41" s="1"/>
  <c r="BN99" i="41"/>
  <c r="BO99" i="41" s="1"/>
  <c r="BN98" i="41"/>
  <c r="BO98" i="41" s="1"/>
  <c r="BN97" i="41"/>
  <c r="BO97" i="41" s="1"/>
  <c r="BN96" i="41"/>
  <c r="BO96" i="41" s="1"/>
  <c r="BN95" i="41"/>
  <c r="BO95" i="41" s="1"/>
  <c r="BN94" i="41"/>
  <c r="BO94" i="41"/>
  <c r="BN93" i="41"/>
  <c r="BO93" i="41" s="1"/>
  <c r="BN92" i="41"/>
  <c r="BO92" i="41" s="1"/>
  <c r="BN91" i="41"/>
  <c r="BO91" i="41" s="1"/>
  <c r="BN90" i="41"/>
  <c r="BO90" i="41" s="1"/>
  <c r="BN89" i="41"/>
  <c r="BO89" i="41" s="1"/>
  <c r="BN88" i="41"/>
  <c r="BO88" i="41" s="1"/>
  <c r="BN87" i="41"/>
  <c r="BO87" i="41" s="1"/>
  <c r="BN86" i="41"/>
  <c r="BO86" i="41" s="1"/>
  <c r="BN85" i="41"/>
  <c r="BO85" i="41" s="1"/>
  <c r="BN84" i="41"/>
  <c r="BO84" i="41" s="1"/>
  <c r="BN83" i="41"/>
  <c r="BO83" i="41" s="1"/>
  <c r="BN82" i="41"/>
  <c r="BO82" i="41" s="1"/>
  <c r="BN81" i="41"/>
  <c r="BO81" i="41" s="1"/>
  <c r="BN80" i="41"/>
  <c r="BO80" i="41" s="1"/>
  <c r="BN79" i="41"/>
  <c r="BO79" i="41" s="1"/>
  <c r="BN78" i="41"/>
  <c r="BO78" i="41" s="1"/>
  <c r="BN77" i="41"/>
  <c r="BO77" i="41" s="1"/>
  <c r="BN76" i="41"/>
  <c r="BO76" i="41" s="1"/>
  <c r="BN75" i="41"/>
  <c r="BO75" i="41" s="1"/>
  <c r="BN74" i="41"/>
  <c r="BO74" i="41" s="1"/>
  <c r="BN73" i="41"/>
  <c r="BO73" i="41" s="1"/>
  <c r="BN72" i="41"/>
  <c r="BO72" i="41" s="1"/>
  <c r="BO71" i="41"/>
  <c r="BN71" i="41"/>
  <c r="BN70" i="41"/>
  <c r="BO70" i="41" s="1"/>
  <c r="BN69" i="41"/>
  <c r="BO69" i="41" s="1"/>
  <c r="BN68" i="41"/>
  <c r="BO68" i="41" s="1"/>
  <c r="BN67" i="41"/>
  <c r="BO67" i="41" s="1"/>
  <c r="BN66" i="41"/>
  <c r="BO66" i="41" s="1"/>
  <c r="BN65" i="41"/>
  <c r="BO65" i="41" s="1"/>
  <c r="BN64" i="41"/>
  <c r="BO64" i="41" s="1"/>
  <c r="BN63" i="41"/>
  <c r="BO63" i="41" s="1"/>
  <c r="BN62" i="41"/>
  <c r="BO62" i="41" s="1"/>
  <c r="BN61" i="41"/>
  <c r="BO61" i="41" s="1"/>
  <c r="BN60" i="41"/>
  <c r="BO60" i="41" s="1"/>
  <c r="BN59" i="41"/>
  <c r="BO59" i="41" s="1"/>
  <c r="BN58" i="41"/>
  <c r="BO58" i="41" s="1"/>
  <c r="BN57" i="41"/>
  <c r="BO57" i="41" s="1"/>
  <c r="BN56" i="41"/>
  <c r="BO56" i="41" s="1"/>
  <c r="BN55" i="41"/>
  <c r="BO55" i="41" s="1"/>
  <c r="BN54" i="41"/>
  <c r="BO54" i="41" s="1"/>
  <c r="BN53" i="41"/>
  <c r="BO53" i="41" s="1"/>
  <c r="BN52" i="41"/>
  <c r="BO52" i="41" s="1"/>
  <c r="BN51" i="41"/>
  <c r="BO51" i="41" s="1"/>
  <c r="BN50" i="41"/>
  <c r="BO50" i="41"/>
  <c r="BN49" i="41"/>
  <c r="BO49" i="41" s="1"/>
  <c r="BN48" i="41"/>
  <c r="BO48" i="41" s="1"/>
  <c r="BN47" i="41"/>
  <c r="BO47" i="41" s="1"/>
  <c r="BN46" i="41"/>
  <c r="BO46" i="41" s="1"/>
  <c r="BN45" i="41"/>
  <c r="BO45" i="41" s="1"/>
  <c r="BN44" i="41"/>
  <c r="BO44" i="41" s="1"/>
  <c r="BN43" i="41"/>
  <c r="BO43" i="41" s="1"/>
  <c r="BN42" i="41"/>
  <c r="BO42" i="41" s="1"/>
  <c r="BN41" i="41"/>
  <c r="BO41" i="41" s="1"/>
  <c r="BN40" i="41"/>
  <c r="BO40" i="41" s="1"/>
  <c r="BN39" i="41"/>
  <c r="BO39" i="41" s="1"/>
  <c r="BN38" i="41"/>
  <c r="BO38" i="41" s="1"/>
  <c r="BN37" i="41"/>
  <c r="BO37" i="41" s="1"/>
  <c r="BN36" i="41"/>
  <c r="BO36" i="41" s="1"/>
  <c r="BN35" i="41"/>
  <c r="BO35" i="41" s="1"/>
  <c r="BG1034" i="41"/>
  <c r="BH1034" i="41" s="1"/>
  <c r="BG1033" i="41"/>
  <c r="BH1033" i="41" s="1"/>
  <c r="BG1032" i="41"/>
  <c r="BH1032" i="41" s="1"/>
  <c r="BG1031" i="41"/>
  <c r="BH1031" i="41" s="1"/>
  <c r="BG1030" i="41"/>
  <c r="BH1030" i="41" s="1"/>
  <c r="BG1029" i="41"/>
  <c r="BH1029" i="41" s="1"/>
  <c r="BG1028" i="41"/>
  <c r="BH1028" i="41" s="1"/>
  <c r="BG1027" i="41"/>
  <c r="BH1027" i="41" s="1"/>
  <c r="BG1026" i="41"/>
  <c r="BH1026" i="41" s="1"/>
  <c r="BG1025" i="41"/>
  <c r="BH1025" i="41" s="1"/>
  <c r="BG1024" i="41"/>
  <c r="BH1024" i="41" s="1"/>
  <c r="BG1023" i="41"/>
  <c r="BH1023" i="41" s="1"/>
  <c r="BG1022" i="41"/>
  <c r="BH1022" i="41" s="1"/>
  <c r="BG1021" i="41"/>
  <c r="BH1021" i="41" s="1"/>
  <c r="BG1020" i="41"/>
  <c r="BH1020" i="41" s="1"/>
  <c r="BG1019" i="41"/>
  <c r="BH1019" i="41" s="1"/>
  <c r="BG1018" i="41"/>
  <c r="BH1018" i="41" s="1"/>
  <c r="BG1017" i="41"/>
  <c r="BH1017" i="41" s="1"/>
  <c r="BG1016" i="41"/>
  <c r="BH1016" i="41" s="1"/>
  <c r="BG1015" i="41"/>
  <c r="BH1015" i="41" s="1"/>
  <c r="BG1014" i="41"/>
  <c r="BH1014" i="41" s="1"/>
  <c r="BG1013" i="41"/>
  <c r="BH1013" i="41" s="1"/>
  <c r="BG1012" i="41"/>
  <c r="BH1012" i="41" s="1"/>
  <c r="BG1011" i="41"/>
  <c r="BH1011" i="41" s="1"/>
  <c r="BG1010" i="41"/>
  <c r="BH1010" i="41" s="1"/>
  <c r="BG1009" i="41"/>
  <c r="BH1009" i="41" s="1"/>
  <c r="BG1008" i="41"/>
  <c r="BH1008" i="41" s="1"/>
  <c r="BG1007" i="41"/>
  <c r="BH1007" i="41" s="1"/>
  <c r="BG1006" i="41"/>
  <c r="BH1006" i="41" s="1"/>
  <c r="BG1005" i="41"/>
  <c r="BH1005" i="41" s="1"/>
  <c r="BG1004" i="41"/>
  <c r="BH1004" i="41" s="1"/>
  <c r="BG1003" i="41"/>
  <c r="BH1003" i="41" s="1"/>
  <c r="BG1002" i="41"/>
  <c r="BH1002" i="41" s="1"/>
  <c r="BG1001" i="41"/>
  <c r="BH1001" i="41" s="1"/>
  <c r="BG1000" i="41"/>
  <c r="BH1000" i="41" s="1"/>
  <c r="BG999" i="41"/>
  <c r="BH999" i="41" s="1"/>
  <c r="BG998" i="41"/>
  <c r="BH998" i="41" s="1"/>
  <c r="BG997" i="41"/>
  <c r="BH997" i="41" s="1"/>
  <c r="BG996" i="41"/>
  <c r="BH996" i="41" s="1"/>
  <c r="BG995" i="41"/>
  <c r="BH995" i="41" s="1"/>
  <c r="BG994" i="41"/>
  <c r="BH994" i="41" s="1"/>
  <c r="BG993" i="41"/>
  <c r="BH993" i="41" s="1"/>
  <c r="BG992" i="41"/>
  <c r="BH992" i="41" s="1"/>
  <c r="BG991" i="41"/>
  <c r="BH991" i="41" s="1"/>
  <c r="BG990" i="41"/>
  <c r="BH990" i="41" s="1"/>
  <c r="BG989" i="41"/>
  <c r="BH989" i="41" s="1"/>
  <c r="BG988" i="41"/>
  <c r="BH988" i="41" s="1"/>
  <c r="BG987" i="41"/>
  <c r="BH987" i="41" s="1"/>
  <c r="BG986" i="41"/>
  <c r="BH986" i="41"/>
  <c r="BG985" i="41"/>
  <c r="BH985" i="41" s="1"/>
  <c r="BG984" i="41"/>
  <c r="BH984" i="41" s="1"/>
  <c r="BG983" i="41"/>
  <c r="BH983" i="41" s="1"/>
  <c r="BG982" i="41"/>
  <c r="BH982" i="41" s="1"/>
  <c r="BG981" i="41"/>
  <c r="BH981" i="41" s="1"/>
  <c r="BG980" i="41"/>
  <c r="BH980" i="41" s="1"/>
  <c r="BG979" i="41"/>
  <c r="BH979" i="41" s="1"/>
  <c r="BG978" i="41"/>
  <c r="BH978" i="41" s="1"/>
  <c r="BG977" i="41"/>
  <c r="BH977" i="41" s="1"/>
  <c r="BG976" i="41"/>
  <c r="BH976" i="41" s="1"/>
  <c r="BG975" i="41"/>
  <c r="BH975" i="41" s="1"/>
  <c r="BG974" i="41"/>
  <c r="BH974" i="41" s="1"/>
  <c r="BG973" i="41"/>
  <c r="BH973" i="41" s="1"/>
  <c r="BG972" i="41"/>
  <c r="BH972" i="41" s="1"/>
  <c r="BG971" i="41"/>
  <c r="BH971" i="41" s="1"/>
  <c r="BG970" i="41"/>
  <c r="BH970" i="41"/>
  <c r="BG969" i="41"/>
  <c r="BH969" i="41" s="1"/>
  <c r="BG968" i="41"/>
  <c r="BH968" i="41" s="1"/>
  <c r="BG967" i="41"/>
  <c r="BH967" i="41" s="1"/>
  <c r="BG966" i="41"/>
  <c r="BH966" i="41"/>
  <c r="BG965" i="41"/>
  <c r="BH965" i="41" s="1"/>
  <c r="BG964" i="41"/>
  <c r="BH964" i="41" s="1"/>
  <c r="BG963" i="41"/>
  <c r="BH963" i="41" s="1"/>
  <c r="BG962" i="41"/>
  <c r="BH962" i="41" s="1"/>
  <c r="BG961" i="41"/>
  <c r="BH961" i="41" s="1"/>
  <c r="BG960" i="41"/>
  <c r="BH960" i="41" s="1"/>
  <c r="BG959" i="41"/>
  <c r="BH959" i="41" s="1"/>
  <c r="BG958" i="41"/>
  <c r="BH958" i="41" s="1"/>
  <c r="BG957" i="41"/>
  <c r="BH957" i="41" s="1"/>
  <c r="BG956" i="41"/>
  <c r="BH956" i="41" s="1"/>
  <c r="BG955" i="41"/>
  <c r="BH955" i="41" s="1"/>
  <c r="BG954" i="41"/>
  <c r="BH954" i="41" s="1"/>
  <c r="BG953" i="41"/>
  <c r="BH953" i="41" s="1"/>
  <c r="BG952" i="41"/>
  <c r="BH952" i="41" s="1"/>
  <c r="BG951" i="41"/>
  <c r="BH951" i="41" s="1"/>
  <c r="BG950" i="41"/>
  <c r="BH950" i="41" s="1"/>
  <c r="BG949" i="41"/>
  <c r="BH949" i="41" s="1"/>
  <c r="BG948" i="41"/>
  <c r="BH948" i="41" s="1"/>
  <c r="BG947" i="41"/>
  <c r="BH947" i="41" s="1"/>
  <c r="BG946" i="41"/>
  <c r="BH946" i="41" s="1"/>
  <c r="BG945" i="41"/>
  <c r="BH945" i="41" s="1"/>
  <c r="BG944" i="41"/>
  <c r="BH944" i="41" s="1"/>
  <c r="BG943" i="41"/>
  <c r="BH943" i="41" s="1"/>
  <c r="BG942" i="41"/>
  <c r="BH942" i="41" s="1"/>
  <c r="BG941" i="41"/>
  <c r="BH941" i="41" s="1"/>
  <c r="BG940" i="41"/>
  <c r="BH940" i="41" s="1"/>
  <c r="BG939" i="41"/>
  <c r="BH939" i="41" s="1"/>
  <c r="BG938" i="41"/>
  <c r="BH938" i="41" s="1"/>
  <c r="BG937" i="41"/>
  <c r="BH937" i="41" s="1"/>
  <c r="BG936" i="41"/>
  <c r="BH936" i="41" s="1"/>
  <c r="BG935" i="41"/>
  <c r="BH935" i="41" s="1"/>
  <c r="BG934" i="41"/>
  <c r="BH934" i="41" s="1"/>
  <c r="BG933" i="41"/>
  <c r="BH933" i="41" s="1"/>
  <c r="BG932" i="41"/>
  <c r="BH932" i="41" s="1"/>
  <c r="BG931" i="41"/>
  <c r="BH931" i="41" s="1"/>
  <c r="BG930" i="41"/>
  <c r="BH930" i="41" s="1"/>
  <c r="BG929" i="41"/>
  <c r="BH929" i="41" s="1"/>
  <c r="BG928" i="41"/>
  <c r="BH928" i="41" s="1"/>
  <c r="BG927" i="41"/>
  <c r="BH927" i="41" s="1"/>
  <c r="BG926" i="41"/>
  <c r="BH926" i="41" s="1"/>
  <c r="BG925" i="41"/>
  <c r="BH925" i="41" s="1"/>
  <c r="BG924" i="41"/>
  <c r="BH924" i="41" s="1"/>
  <c r="BG923" i="41"/>
  <c r="BH923" i="41" s="1"/>
  <c r="BG922" i="41"/>
  <c r="BH922" i="41" s="1"/>
  <c r="BG921" i="41"/>
  <c r="BH921" i="41" s="1"/>
  <c r="BG920" i="41"/>
  <c r="BH920" i="41" s="1"/>
  <c r="BG919" i="41"/>
  <c r="BH919" i="41" s="1"/>
  <c r="BG918" i="41"/>
  <c r="BH918" i="41" s="1"/>
  <c r="BG917" i="41"/>
  <c r="BH917" i="41" s="1"/>
  <c r="BG916" i="41"/>
  <c r="BH916" i="41" s="1"/>
  <c r="BG915" i="41"/>
  <c r="BH915" i="41" s="1"/>
  <c r="BG914" i="41"/>
  <c r="BH914" i="41" s="1"/>
  <c r="BG913" i="41"/>
  <c r="BH913" i="41" s="1"/>
  <c r="BG912" i="41"/>
  <c r="BH912" i="41" s="1"/>
  <c r="BG911" i="41"/>
  <c r="BH911" i="41" s="1"/>
  <c r="BG910" i="41"/>
  <c r="BH910" i="41" s="1"/>
  <c r="BG909" i="41"/>
  <c r="BH909" i="41" s="1"/>
  <c r="BG908" i="41"/>
  <c r="BH908" i="41" s="1"/>
  <c r="BG907" i="41"/>
  <c r="BH907" i="41" s="1"/>
  <c r="BG906" i="41"/>
  <c r="BH906" i="41" s="1"/>
  <c r="BG905" i="41"/>
  <c r="BH905" i="41" s="1"/>
  <c r="BG904" i="41"/>
  <c r="BH904" i="41" s="1"/>
  <c r="BG903" i="41"/>
  <c r="BH903" i="41" s="1"/>
  <c r="BG902" i="41"/>
  <c r="BH902" i="41" s="1"/>
  <c r="BG901" i="41"/>
  <c r="BH901" i="41" s="1"/>
  <c r="BG900" i="41"/>
  <c r="BH900" i="41" s="1"/>
  <c r="BG899" i="41"/>
  <c r="BH899" i="41" s="1"/>
  <c r="BG898" i="41"/>
  <c r="BH898" i="41" s="1"/>
  <c r="BG897" i="41"/>
  <c r="BH897" i="41" s="1"/>
  <c r="BG896" i="41"/>
  <c r="BH896" i="41" s="1"/>
  <c r="BG895" i="41"/>
  <c r="BH895" i="41" s="1"/>
  <c r="BG894" i="41"/>
  <c r="BH894" i="41" s="1"/>
  <c r="BG893" i="41"/>
  <c r="BH893" i="41" s="1"/>
  <c r="BG892" i="41"/>
  <c r="BH892" i="41" s="1"/>
  <c r="BG891" i="41"/>
  <c r="BH891" i="41" s="1"/>
  <c r="BG890" i="41"/>
  <c r="BH890" i="41" s="1"/>
  <c r="BG889" i="41"/>
  <c r="BH889" i="41" s="1"/>
  <c r="BG888" i="41"/>
  <c r="BH888" i="41" s="1"/>
  <c r="BG887" i="41"/>
  <c r="BH887" i="41" s="1"/>
  <c r="BG886" i="41"/>
  <c r="BH886" i="41" s="1"/>
  <c r="BG885" i="41"/>
  <c r="BH885" i="41" s="1"/>
  <c r="BG884" i="41"/>
  <c r="BH884" i="41" s="1"/>
  <c r="BG883" i="41"/>
  <c r="BH883" i="41" s="1"/>
  <c r="BG882" i="41"/>
  <c r="BH882" i="41" s="1"/>
  <c r="BG881" i="41"/>
  <c r="BH881" i="41" s="1"/>
  <c r="BG880" i="41"/>
  <c r="BH880" i="41" s="1"/>
  <c r="BG879" i="41"/>
  <c r="BH879" i="41" s="1"/>
  <c r="BG878" i="41"/>
  <c r="BH878" i="41" s="1"/>
  <c r="BG877" i="41"/>
  <c r="BH877" i="41" s="1"/>
  <c r="BG876" i="41"/>
  <c r="BH876" i="41" s="1"/>
  <c r="BG875" i="41"/>
  <c r="BH875" i="41" s="1"/>
  <c r="BG874" i="41"/>
  <c r="BH874" i="41" s="1"/>
  <c r="BG873" i="41"/>
  <c r="BH873" i="41" s="1"/>
  <c r="BG872" i="41"/>
  <c r="BH872" i="41" s="1"/>
  <c r="BG871" i="41"/>
  <c r="BH871" i="41" s="1"/>
  <c r="BG870" i="41"/>
  <c r="BH870" i="41"/>
  <c r="BG869" i="41"/>
  <c r="BH869" i="41" s="1"/>
  <c r="BG868" i="41"/>
  <c r="BH868" i="41" s="1"/>
  <c r="BG867" i="41"/>
  <c r="BH867" i="41" s="1"/>
  <c r="BG866" i="41"/>
  <c r="BH866" i="41" s="1"/>
  <c r="BG865" i="41"/>
  <c r="BH865" i="41" s="1"/>
  <c r="BG864" i="41"/>
  <c r="BH864" i="41" s="1"/>
  <c r="BG863" i="41"/>
  <c r="BH863" i="41" s="1"/>
  <c r="BG862" i="41"/>
  <c r="BH862" i="41" s="1"/>
  <c r="BG861" i="41"/>
  <c r="BH861" i="41" s="1"/>
  <c r="BG860" i="41"/>
  <c r="BH860" i="41" s="1"/>
  <c r="BG859" i="41"/>
  <c r="BH859" i="41" s="1"/>
  <c r="BG858" i="41"/>
  <c r="BH858" i="41" s="1"/>
  <c r="BG857" i="41"/>
  <c r="BH857" i="41" s="1"/>
  <c r="BG856" i="41"/>
  <c r="BH856" i="41" s="1"/>
  <c r="BG855" i="41"/>
  <c r="BH855" i="41" s="1"/>
  <c r="BG854" i="41"/>
  <c r="BH854" i="41"/>
  <c r="BG853" i="41"/>
  <c r="BH853" i="41" s="1"/>
  <c r="BG852" i="41"/>
  <c r="BH852" i="41" s="1"/>
  <c r="BG851" i="41"/>
  <c r="BH851" i="41" s="1"/>
  <c r="BG850" i="41"/>
  <c r="BH850" i="41"/>
  <c r="BG849" i="41"/>
  <c r="BH849" i="41" s="1"/>
  <c r="BG848" i="41"/>
  <c r="BH848" i="41" s="1"/>
  <c r="BG847" i="41"/>
  <c r="BH847" i="41" s="1"/>
  <c r="BG846" i="41"/>
  <c r="BH846" i="41" s="1"/>
  <c r="BG845" i="41"/>
  <c r="BH845" i="41" s="1"/>
  <c r="BG844" i="41"/>
  <c r="BH844" i="41" s="1"/>
  <c r="BG843" i="41"/>
  <c r="BH843" i="41" s="1"/>
  <c r="BG842" i="41"/>
  <c r="BH842" i="41" s="1"/>
  <c r="BG841" i="41"/>
  <c r="BH841" i="41" s="1"/>
  <c r="BG840" i="41"/>
  <c r="BH840" i="41" s="1"/>
  <c r="BG839" i="41"/>
  <c r="BH839" i="41" s="1"/>
  <c r="BG838" i="41"/>
  <c r="BH838" i="41" s="1"/>
  <c r="BG837" i="41"/>
  <c r="BH837" i="41" s="1"/>
  <c r="BG836" i="41"/>
  <c r="BH836" i="41" s="1"/>
  <c r="BG835" i="41"/>
  <c r="BH835" i="41" s="1"/>
  <c r="BG834" i="41"/>
  <c r="BH834" i="41" s="1"/>
  <c r="BG833" i="41"/>
  <c r="BH833" i="41" s="1"/>
  <c r="BG832" i="41"/>
  <c r="BH832" i="41" s="1"/>
  <c r="BG831" i="41"/>
  <c r="BH831" i="41" s="1"/>
  <c r="BG830" i="41"/>
  <c r="BH830" i="41" s="1"/>
  <c r="BG829" i="41"/>
  <c r="BH829" i="41" s="1"/>
  <c r="BG828" i="41"/>
  <c r="BH828" i="41" s="1"/>
  <c r="BG827" i="41"/>
  <c r="BH827" i="41" s="1"/>
  <c r="BG826" i="41"/>
  <c r="BH826" i="41" s="1"/>
  <c r="BG825" i="41"/>
  <c r="BH825" i="41" s="1"/>
  <c r="BG824" i="41"/>
  <c r="BH824" i="41" s="1"/>
  <c r="BG823" i="41"/>
  <c r="BH823" i="41" s="1"/>
  <c r="BG822" i="41"/>
  <c r="BH822" i="41" s="1"/>
  <c r="BG821" i="41"/>
  <c r="BH821" i="41" s="1"/>
  <c r="BG820" i="41"/>
  <c r="BH820" i="41" s="1"/>
  <c r="BG819" i="41"/>
  <c r="BH819" i="41" s="1"/>
  <c r="BG818" i="41"/>
  <c r="BH818" i="41" s="1"/>
  <c r="BG817" i="41"/>
  <c r="BH817" i="41" s="1"/>
  <c r="BG816" i="41"/>
  <c r="BH816" i="41" s="1"/>
  <c r="BG815" i="41"/>
  <c r="BH815" i="41" s="1"/>
  <c r="BG814" i="41"/>
  <c r="BH814" i="41" s="1"/>
  <c r="BG813" i="41"/>
  <c r="BH813" i="41" s="1"/>
  <c r="BG812" i="41"/>
  <c r="BH812" i="41" s="1"/>
  <c r="BG811" i="41"/>
  <c r="BH811" i="41" s="1"/>
  <c r="BG810" i="41"/>
  <c r="BH810" i="41" s="1"/>
  <c r="BG809" i="41"/>
  <c r="BH809" i="41" s="1"/>
  <c r="BG808" i="41"/>
  <c r="BH808" i="41" s="1"/>
  <c r="BG807" i="41"/>
  <c r="BH807" i="41" s="1"/>
  <c r="BG806" i="41"/>
  <c r="BH806" i="41" s="1"/>
  <c r="BG805" i="41"/>
  <c r="BH805" i="41" s="1"/>
  <c r="BG804" i="41"/>
  <c r="BH804" i="41" s="1"/>
  <c r="BG803" i="41"/>
  <c r="BH803" i="41" s="1"/>
  <c r="BG802" i="41"/>
  <c r="BH802" i="41" s="1"/>
  <c r="BG801" i="41"/>
  <c r="BH801" i="41" s="1"/>
  <c r="BG800" i="41"/>
  <c r="BH800" i="41" s="1"/>
  <c r="BG799" i="41"/>
  <c r="BH799" i="41" s="1"/>
  <c r="BG798" i="41"/>
  <c r="BH798" i="41" s="1"/>
  <c r="BG797" i="41"/>
  <c r="BH797" i="41" s="1"/>
  <c r="BG796" i="41"/>
  <c r="BH796" i="41" s="1"/>
  <c r="BG795" i="41"/>
  <c r="BH795" i="41" s="1"/>
  <c r="BG794" i="41"/>
  <c r="BH794" i="41"/>
  <c r="BG793" i="41"/>
  <c r="BH793" i="41" s="1"/>
  <c r="BG792" i="41"/>
  <c r="BH792" i="41" s="1"/>
  <c r="BG791" i="41"/>
  <c r="BH791" i="41" s="1"/>
  <c r="BG790" i="41"/>
  <c r="BH790" i="41" s="1"/>
  <c r="BG789" i="41"/>
  <c r="BH789" i="41" s="1"/>
  <c r="BG788" i="41"/>
  <c r="BH788" i="41" s="1"/>
  <c r="BG787" i="41"/>
  <c r="BH787" i="41" s="1"/>
  <c r="BG786" i="41"/>
  <c r="BH786" i="41" s="1"/>
  <c r="BG785" i="41"/>
  <c r="BH785" i="41"/>
  <c r="BG784" i="41"/>
  <c r="BH784" i="41" s="1"/>
  <c r="BG783" i="41"/>
  <c r="BH783" i="41" s="1"/>
  <c r="BG782" i="41"/>
  <c r="BH782" i="41" s="1"/>
  <c r="BG781" i="41"/>
  <c r="BH781" i="41" s="1"/>
  <c r="BG780" i="41"/>
  <c r="BH780" i="41" s="1"/>
  <c r="BG779" i="41"/>
  <c r="BH779" i="41" s="1"/>
  <c r="BG778" i="41"/>
  <c r="BH778" i="41" s="1"/>
  <c r="BG777" i="41"/>
  <c r="BH777" i="41" s="1"/>
  <c r="BG776" i="41"/>
  <c r="BH776" i="41" s="1"/>
  <c r="BG775" i="41"/>
  <c r="BH775" i="41" s="1"/>
  <c r="BG774" i="41"/>
  <c r="BH774" i="41"/>
  <c r="BG773" i="41"/>
  <c r="BH773" i="41" s="1"/>
  <c r="BG772" i="41"/>
  <c r="BH772" i="41" s="1"/>
  <c r="BG771" i="41"/>
  <c r="BH771" i="41" s="1"/>
  <c r="BG770" i="41"/>
  <c r="BH770" i="41" s="1"/>
  <c r="BG769" i="41"/>
  <c r="BH769" i="41" s="1"/>
  <c r="BG768" i="41"/>
  <c r="BH768" i="41" s="1"/>
  <c r="BG767" i="41"/>
  <c r="BH767" i="41" s="1"/>
  <c r="BG766" i="41"/>
  <c r="BH766" i="41" s="1"/>
  <c r="BG765" i="41"/>
  <c r="BH765" i="41" s="1"/>
  <c r="BG764" i="41"/>
  <c r="BH764" i="41" s="1"/>
  <c r="BG763" i="41"/>
  <c r="BH763" i="41" s="1"/>
  <c r="BG762" i="41"/>
  <c r="BH762" i="41" s="1"/>
  <c r="BG761" i="41"/>
  <c r="BH761" i="41" s="1"/>
  <c r="BG760" i="41"/>
  <c r="BH760" i="41" s="1"/>
  <c r="BG759" i="41"/>
  <c r="BH759" i="41" s="1"/>
  <c r="BG758" i="41"/>
  <c r="BH758" i="41"/>
  <c r="BG757" i="41"/>
  <c r="BH757" i="41" s="1"/>
  <c r="BG756" i="41"/>
  <c r="BH756" i="41" s="1"/>
  <c r="BG755" i="41"/>
  <c r="BH755" i="41" s="1"/>
  <c r="BG754" i="41"/>
  <c r="BH754" i="41" s="1"/>
  <c r="BG753" i="41"/>
  <c r="BH753" i="41" s="1"/>
  <c r="BG752" i="41"/>
  <c r="BH752" i="41" s="1"/>
  <c r="BG751" i="41"/>
  <c r="BH751" i="41" s="1"/>
  <c r="BG750" i="41"/>
  <c r="BH750" i="41" s="1"/>
  <c r="BG749" i="41"/>
  <c r="BH749" i="41" s="1"/>
  <c r="BG748" i="41"/>
  <c r="BH748" i="41" s="1"/>
  <c r="BG747" i="41"/>
  <c r="BH747" i="41" s="1"/>
  <c r="BG746" i="41"/>
  <c r="BH746" i="41" s="1"/>
  <c r="BG745" i="41"/>
  <c r="BH745" i="41" s="1"/>
  <c r="BG744" i="41"/>
  <c r="BH744" i="41" s="1"/>
  <c r="BG743" i="41"/>
  <c r="BH743" i="41"/>
  <c r="BG742" i="41"/>
  <c r="BH742" i="41" s="1"/>
  <c r="BG741" i="41"/>
  <c r="BH741" i="41" s="1"/>
  <c r="BG740" i="41"/>
  <c r="BH740" i="41" s="1"/>
  <c r="BG739" i="41"/>
  <c r="BH739" i="41" s="1"/>
  <c r="BG738" i="41"/>
  <c r="BH738" i="41" s="1"/>
  <c r="BG737" i="41"/>
  <c r="BH737" i="41" s="1"/>
  <c r="BG736" i="41"/>
  <c r="BH736" i="41" s="1"/>
  <c r="BG735" i="41"/>
  <c r="BH735" i="41" s="1"/>
  <c r="BG734" i="41"/>
  <c r="BH734" i="41" s="1"/>
  <c r="BG733" i="41"/>
  <c r="BH733" i="41" s="1"/>
  <c r="BG732" i="41"/>
  <c r="BH732" i="41" s="1"/>
  <c r="BG731" i="41"/>
  <c r="BH731" i="41" s="1"/>
  <c r="BG730" i="41"/>
  <c r="BH730" i="41" s="1"/>
  <c r="BG729" i="41"/>
  <c r="BH729" i="41" s="1"/>
  <c r="BG728" i="41"/>
  <c r="BH728" i="41" s="1"/>
  <c r="BG727" i="41"/>
  <c r="BH727" i="41" s="1"/>
  <c r="BG726" i="41"/>
  <c r="BH726" i="41" s="1"/>
  <c r="BG725" i="41"/>
  <c r="BH725" i="41" s="1"/>
  <c r="BG724" i="41"/>
  <c r="BH724" i="41" s="1"/>
  <c r="BG723" i="41"/>
  <c r="BH723" i="41" s="1"/>
  <c r="BG722" i="41"/>
  <c r="BH722" i="41" s="1"/>
  <c r="BG721" i="41"/>
  <c r="BH721" i="41"/>
  <c r="BG720" i="41"/>
  <c r="BH720" i="41" s="1"/>
  <c r="BG719" i="41"/>
  <c r="BH719" i="41" s="1"/>
  <c r="BG718" i="41"/>
  <c r="BH718" i="41" s="1"/>
  <c r="BG717" i="41"/>
  <c r="BH717" i="41" s="1"/>
  <c r="BG716" i="41"/>
  <c r="BH716" i="41" s="1"/>
  <c r="BG715" i="41"/>
  <c r="BH715" i="41" s="1"/>
  <c r="BG714" i="41"/>
  <c r="BH714" i="41" s="1"/>
  <c r="BG713" i="41"/>
  <c r="BH713" i="41" s="1"/>
  <c r="BG712" i="41"/>
  <c r="BH712" i="41" s="1"/>
  <c r="BG711" i="41"/>
  <c r="BH711" i="41" s="1"/>
  <c r="BG710" i="41"/>
  <c r="BH710" i="41" s="1"/>
  <c r="BG709" i="41"/>
  <c r="BH709" i="41" s="1"/>
  <c r="BG708" i="41"/>
  <c r="BH708" i="41" s="1"/>
  <c r="BG707" i="41"/>
  <c r="BH707" i="41" s="1"/>
  <c r="BG706" i="41"/>
  <c r="BH706" i="41" s="1"/>
  <c r="BG705" i="41"/>
  <c r="BH705" i="41" s="1"/>
  <c r="BG704" i="41"/>
  <c r="BH704" i="41" s="1"/>
  <c r="BG703" i="41"/>
  <c r="BH703" i="41" s="1"/>
  <c r="BG702" i="41"/>
  <c r="BH702" i="41" s="1"/>
  <c r="BG701" i="41"/>
  <c r="BH701" i="41" s="1"/>
  <c r="BG700" i="41"/>
  <c r="BH700" i="41" s="1"/>
  <c r="BG699" i="41"/>
  <c r="BH699" i="41"/>
  <c r="BG698" i="41"/>
  <c r="BH698" i="41" s="1"/>
  <c r="BG697" i="41"/>
  <c r="BH697" i="41" s="1"/>
  <c r="BG696" i="41"/>
  <c r="BH696" i="41" s="1"/>
  <c r="BG695" i="41"/>
  <c r="BH695" i="41" s="1"/>
  <c r="BG694" i="41"/>
  <c r="BH694" i="41" s="1"/>
  <c r="BG693" i="41"/>
  <c r="BH693" i="41" s="1"/>
  <c r="BG692" i="41"/>
  <c r="BH692" i="41" s="1"/>
  <c r="BG691" i="41"/>
  <c r="BH691" i="41" s="1"/>
  <c r="BG690" i="41"/>
  <c r="BH690" i="41"/>
  <c r="BG689" i="41"/>
  <c r="BH689" i="41" s="1"/>
  <c r="BG688" i="41"/>
  <c r="BH688" i="41" s="1"/>
  <c r="BG687" i="41"/>
  <c r="BH687" i="41" s="1"/>
  <c r="BG686" i="41"/>
  <c r="BH686" i="41" s="1"/>
  <c r="BG685" i="41"/>
  <c r="BH685" i="41" s="1"/>
  <c r="BG684" i="41"/>
  <c r="BH684" i="41" s="1"/>
  <c r="BG683" i="41"/>
  <c r="BH683" i="41" s="1"/>
  <c r="BG682" i="41"/>
  <c r="BH682" i="41" s="1"/>
  <c r="BG681" i="41"/>
  <c r="BH681" i="41" s="1"/>
  <c r="BG680" i="41"/>
  <c r="BH680" i="41" s="1"/>
  <c r="BG679" i="41"/>
  <c r="BH679" i="41" s="1"/>
  <c r="BG678" i="41"/>
  <c r="BH678" i="41"/>
  <c r="BG677" i="41"/>
  <c r="BH677" i="41" s="1"/>
  <c r="BG676" i="41"/>
  <c r="BH676" i="41" s="1"/>
  <c r="BG675" i="41"/>
  <c r="BH675" i="41" s="1"/>
  <c r="BG674" i="41"/>
  <c r="BH674" i="41" s="1"/>
  <c r="BG673" i="41"/>
  <c r="BH673" i="41" s="1"/>
  <c r="BG672" i="41"/>
  <c r="BH672" i="41" s="1"/>
  <c r="BG671" i="41"/>
  <c r="BH671" i="41" s="1"/>
  <c r="BG670" i="41"/>
  <c r="BH670" i="41" s="1"/>
  <c r="BG669" i="41"/>
  <c r="BH669" i="41" s="1"/>
  <c r="BG668" i="41"/>
  <c r="BH668" i="41" s="1"/>
  <c r="BG667" i="41"/>
  <c r="BH667" i="41" s="1"/>
  <c r="BG666" i="41"/>
  <c r="BH666" i="41" s="1"/>
  <c r="BG665" i="41"/>
  <c r="BH665" i="41" s="1"/>
  <c r="BG664" i="41"/>
  <c r="BH664" i="41" s="1"/>
  <c r="BG663" i="41"/>
  <c r="BH663" i="41" s="1"/>
  <c r="BG662" i="41"/>
  <c r="BH662" i="41" s="1"/>
  <c r="BG661" i="41"/>
  <c r="BH661" i="41" s="1"/>
  <c r="BG660" i="41"/>
  <c r="BH660" i="41" s="1"/>
  <c r="BG659" i="41"/>
  <c r="BH659" i="41" s="1"/>
  <c r="BG658" i="41"/>
  <c r="BH658" i="41" s="1"/>
  <c r="BG657" i="41"/>
  <c r="BH657" i="41" s="1"/>
  <c r="BG656" i="41"/>
  <c r="BH656" i="41" s="1"/>
  <c r="BG655" i="41"/>
  <c r="BH655" i="41" s="1"/>
  <c r="BG654" i="41"/>
  <c r="BH654" i="41" s="1"/>
  <c r="BG653" i="41"/>
  <c r="BH653" i="41" s="1"/>
  <c r="BG652" i="41"/>
  <c r="BH652" i="41"/>
  <c r="BG651" i="41"/>
  <c r="BH651" i="41" s="1"/>
  <c r="BG650" i="41"/>
  <c r="BH650" i="41" s="1"/>
  <c r="BG649" i="41"/>
  <c r="BH649" i="41" s="1"/>
  <c r="BG648" i="41"/>
  <c r="BH648" i="41" s="1"/>
  <c r="BG647" i="41"/>
  <c r="BH647" i="41" s="1"/>
  <c r="BG646" i="41"/>
  <c r="BH646" i="41" s="1"/>
  <c r="BG645" i="41"/>
  <c r="BH645" i="41" s="1"/>
  <c r="BG644" i="41"/>
  <c r="BH644" i="41" s="1"/>
  <c r="BG643" i="41"/>
  <c r="BH643" i="41" s="1"/>
  <c r="BG642" i="41"/>
  <c r="BH642" i="41" s="1"/>
  <c r="BG641" i="41"/>
  <c r="BH641" i="41" s="1"/>
  <c r="BG640" i="41"/>
  <c r="BH640" i="41" s="1"/>
  <c r="BG639" i="41"/>
  <c r="BH639" i="41" s="1"/>
  <c r="BG638" i="41"/>
  <c r="BH638" i="41" s="1"/>
  <c r="BG637" i="41"/>
  <c r="BH637" i="41" s="1"/>
  <c r="BG636" i="41"/>
  <c r="BH636" i="41" s="1"/>
  <c r="BG635" i="41"/>
  <c r="BH635" i="41" s="1"/>
  <c r="BG634" i="41"/>
  <c r="BH634" i="41" s="1"/>
  <c r="BG633" i="41"/>
  <c r="BH633" i="41" s="1"/>
  <c r="BG632" i="41"/>
  <c r="BH632" i="41" s="1"/>
  <c r="BG631" i="41"/>
  <c r="BH631" i="41" s="1"/>
  <c r="BG630" i="41"/>
  <c r="BH630" i="41" s="1"/>
  <c r="BG629" i="41"/>
  <c r="BH629" i="41" s="1"/>
  <c r="BG628" i="41"/>
  <c r="BH628" i="41" s="1"/>
  <c r="BG627" i="41"/>
  <c r="BH627" i="41" s="1"/>
  <c r="BG626" i="41"/>
  <c r="BH626" i="41" s="1"/>
  <c r="BG625" i="41"/>
  <c r="BH625" i="41" s="1"/>
  <c r="BG624" i="41"/>
  <c r="BH624" i="41" s="1"/>
  <c r="BG623" i="41"/>
  <c r="BH623" i="41" s="1"/>
  <c r="BG622" i="41"/>
  <c r="BH622" i="41" s="1"/>
  <c r="BG621" i="41"/>
  <c r="BH621" i="41" s="1"/>
  <c r="BG620" i="41"/>
  <c r="BH620" i="41" s="1"/>
  <c r="BG619" i="41"/>
  <c r="BH619" i="41" s="1"/>
  <c r="BG618" i="41"/>
  <c r="BH618" i="41" s="1"/>
  <c r="BG617" i="41"/>
  <c r="BH617" i="41" s="1"/>
  <c r="BG616" i="41"/>
  <c r="BH616" i="41" s="1"/>
  <c r="BG615" i="41"/>
  <c r="BH615" i="41" s="1"/>
  <c r="BG614" i="41"/>
  <c r="BH614" i="41" s="1"/>
  <c r="BG613" i="41"/>
  <c r="BH613" i="41" s="1"/>
  <c r="BG612" i="41"/>
  <c r="BH612" i="41" s="1"/>
  <c r="BG611" i="41"/>
  <c r="BH611" i="41"/>
  <c r="BG610" i="41"/>
  <c r="BH610" i="41" s="1"/>
  <c r="BG609" i="41"/>
  <c r="BH609" i="41" s="1"/>
  <c r="BG608" i="41"/>
  <c r="BH608" i="41" s="1"/>
  <c r="BG607" i="41"/>
  <c r="BH607" i="41" s="1"/>
  <c r="BG606" i="41"/>
  <c r="BH606" i="41" s="1"/>
  <c r="BG605" i="41"/>
  <c r="BH605" i="41" s="1"/>
  <c r="BG604" i="41"/>
  <c r="BH604" i="41" s="1"/>
  <c r="BG603" i="41"/>
  <c r="BH603" i="41" s="1"/>
  <c r="BG602" i="41"/>
  <c r="BH602" i="41" s="1"/>
  <c r="BG601" i="41"/>
  <c r="BH601" i="41" s="1"/>
  <c r="BG600" i="41"/>
  <c r="BH600" i="41" s="1"/>
  <c r="BG599" i="41"/>
  <c r="BH599" i="41" s="1"/>
  <c r="BG598" i="41"/>
  <c r="BH598" i="41" s="1"/>
  <c r="BG597" i="41"/>
  <c r="BH597" i="41" s="1"/>
  <c r="BG596" i="41"/>
  <c r="BH596" i="41"/>
  <c r="BG595" i="41"/>
  <c r="BH595" i="41" s="1"/>
  <c r="BG594" i="41"/>
  <c r="BH594" i="41" s="1"/>
  <c r="BG593" i="41"/>
  <c r="BH593" i="41" s="1"/>
  <c r="BG592" i="41"/>
  <c r="BH592" i="41" s="1"/>
  <c r="BG591" i="41"/>
  <c r="BH591" i="41" s="1"/>
  <c r="BG590" i="41"/>
  <c r="BH590" i="41" s="1"/>
  <c r="BG589" i="41"/>
  <c r="BH589" i="41" s="1"/>
  <c r="BG588" i="41"/>
  <c r="BH588" i="41" s="1"/>
  <c r="BG587" i="41"/>
  <c r="BH587" i="41" s="1"/>
  <c r="BG586" i="41"/>
  <c r="BH586" i="41" s="1"/>
  <c r="BG585" i="41"/>
  <c r="BH585" i="41" s="1"/>
  <c r="BG584" i="41"/>
  <c r="BH584" i="41" s="1"/>
  <c r="BG583" i="41"/>
  <c r="BH583" i="41" s="1"/>
  <c r="BG582" i="41"/>
  <c r="BH582" i="41" s="1"/>
  <c r="BG581" i="41"/>
  <c r="BH581" i="41" s="1"/>
  <c r="BG580" i="41"/>
  <c r="BH580" i="41" s="1"/>
  <c r="BG579" i="41"/>
  <c r="BH579" i="41" s="1"/>
  <c r="BG578" i="41"/>
  <c r="BH578" i="41" s="1"/>
  <c r="BG577" i="41"/>
  <c r="BH577" i="41" s="1"/>
  <c r="BG576" i="41"/>
  <c r="BH576" i="41" s="1"/>
  <c r="BG575" i="41"/>
  <c r="BH575" i="41" s="1"/>
  <c r="BG574" i="41"/>
  <c r="BH574" i="41" s="1"/>
  <c r="BG573" i="41"/>
  <c r="BH573" i="41" s="1"/>
  <c r="BG572" i="41"/>
  <c r="BH572" i="41" s="1"/>
  <c r="BG571" i="41"/>
  <c r="BH571" i="41"/>
  <c r="BG570" i="41"/>
  <c r="BH570" i="41" s="1"/>
  <c r="BG569" i="41"/>
  <c r="BH569" i="41" s="1"/>
  <c r="BG568" i="41"/>
  <c r="BH568" i="41" s="1"/>
  <c r="BG567" i="41"/>
  <c r="BH567" i="41" s="1"/>
  <c r="BG566" i="41"/>
  <c r="BH566" i="41" s="1"/>
  <c r="BG565" i="41"/>
  <c r="BH565" i="41" s="1"/>
  <c r="BG564" i="41"/>
  <c r="BH564" i="41"/>
  <c r="BG563" i="41"/>
  <c r="BH563" i="41" s="1"/>
  <c r="BG562" i="41"/>
  <c r="BH562" i="41" s="1"/>
  <c r="BG561" i="41"/>
  <c r="BH561" i="41" s="1"/>
  <c r="BG560" i="41"/>
  <c r="BH560" i="41" s="1"/>
  <c r="BG559" i="41"/>
  <c r="BH559" i="41" s="1"/>
  <c r="BG558" i="41"/>
  <c r="BH558" i="41" s="1"/>
  <c r="BG557" i="41"/>
  <c r="BH557" i="41" s="1"/>
  <c r="BG556" i="41"/>
  <c r="BH556" i="41" s="1"/>
  <c r="BG555" i="41"/>
  <c r="BH555" i="41" s="1"/>
  <c r="BG554" i="41"/>
  <c r="BH554" i="41" s="1"/>
  <c r="BG553" i="41"/>
  <c r="BH553" i="41" s="1"/>
  <c r="BG552" i="41"/>
  <c r="BH552" i="41" s="1"/>
  <c r="BG551" i="41"/>
  <c r="BH551" i="41" s="1"/>
  <c r="BG550" i="41"/>
  <c r="BH550" i="41" s="1"/>
  <c r="BG549" i="41"/>
  <c r="BH549" i="41" s="1"/>
  <c r="BG548" i="41"/>
  <c r="BH548" i="41" s="1"/>
  <c r="BG547" i="41"/>
  <c r="BH547" i="41" s="1"/>
  <c r="BG546" i="41"/>
  <c r="BH546" i="41" s="1"/>
  <c r="BG545" i="41"/>
  <c r="BH545" i="41" s="1"/>
  <c r="BG544" i="41"/>
  <c r="BH544" i="41" s="1"/>
  <c r="BG543" i="41"/>
  <c r="BH543" i="41" s="1"/>
  <c r="BG542" i="41"/>
  <c r="BH542" i="41" s="1"/>
  <c r="BG541" i="41"/>
  <c r="BH541" i="41" s="1"/>
  <c r="BG540" i="41"/>
  <c r="BH540" i="41" s="1"/>
  <c r="BG539" i="41"/>
  <c r="BH539" i="41"/>
  <c r="BG538" i="41"/>
  <c r="BH538" i="41" s="1"/>
  <c r="BG537" i="41"/>
  <c r="BH537" i="41" s="1"/>
  <c r="BG536" i="41"/>
  <c r="BH536" i="41" s="1"/>
  <c r="BG535" i="41"/>
  <c r="BH535" i="41" s="1"/>
  <c r="BG534" i="41"/>
  <c r="BH534" i="41" s="1"/>
  <c r="BG533" i="41"/>
  <c r="BH533" i="41" s="1"/>
  <c r="BG532" i="41"/>
  <c r="BH532" i="41" s="1"/>
  <c r="BG531" i="41"/>
  <c r="BH531" i="41" s="1"/>
  <c r="BG530" i="41"/>
  <c r="BH530" i="41" s="1"/>
  <c r="BG529" i="41"/>
  <c r="BH529" i="41" s="1"/>
  <c r="BG528" i="41"/>
  <c r="BH528" i="41" s="1"/>
  <c r="BG527" i="41"/>
  <c r="BH527" i="41" s="1"/>
  <c r="BG526" i="41"/>
  <c r="BH526" i="41" s="1"/>
  <c r="BG525" i="41"/>
  <c r="BH525" i="41" s="1"/>
  <c r="BG524" i="41"/>
  <c r="BH524" i="41" s="1"/>
  <c r="BG523" i="41"/>
  <c r="BH523" i="41" s="1"/>
  <c r="BG522" i="41"/>
  <c r="BH522" i="41" s="1"/>
  <c r="BG521" i="41"/>
  <c r="BH521" i="41" s="1"/>
  <c r="BG520" i="41"/>
  <c r="BH520" i="41" s="1"/>
  <c r="BG519" i="41"/>
  <c r="BH519" i="41" s="1"/>
  <c r="BG518" i="41"/>
  <c r="BH518" i="41" s="1"/>
  <c r="BG517" i="41"/>
  <c r="BH517" i="41" s="1"/>
  <c r="BG516" i="41"/>
  <c r="BH516" i="41" s="1"/>
  <c r="BG515" i="41"/>
  <c r="BH515" i="41"/>
  <c r="BG514" i="41"/>
  <c r="BH514" i="41" s="1"/>
  <c r="BG513" i="41"/>
  <c r="BH513" i="41" s="1"/>
  <c r="BG512" i="41"/>
  <c r="BH512" i="41" s="1"/>
  <c r="BG511" i="41"/>
  <c r="BH511" i="41" s="1"/>
  <c r="BG510" i="41"/>
  <c r="BH510" i="41" s="1"/>
  <c r="BG509" i="41"/>
  <c r="BH509" i="41" s="1"/>
  <c r="BG508" i="41"/>
  <c r="BH508" i="41" s="1"/>
  <c r="BG507" i="41"/>
  <c r="BH507" i="41" s="1"/>
  <c r="BG506" i="41"/>
  <c r="BH506" i="41" s="1"/>
  <c r="BG505" i="41"/>
  <c r="BH505" i="41" s="1"/>
  <c r="BG504" i="41"/>
  <c r="BH504" i="41" s="1"/>
  <c r="BG503" i="41"/>
  <c r="BH503" i="41" s="1"/>
  <c r="BG502" i="41"/>
  <c r="BH502" i="41" s="1"/>
  <c r="BG501" i="41"/>
  <c r="BH501" i="41" s="1"/>
  <c r="BG500" i="41"/>
  <c r="BH500" i="41"/>
  <c r="BG499" i="41"/>
  <c r="BH499" i="41" s="1"/>
  <c r="BG498" i="41"/>
  <c r="BH498" i="41" s="1"/>
  <c r="BG497" i="41"/>
  <c r="BH497" i="41" s="1"/>
  <c r="BG496" i="41"/>
  <c r="BH496" i="41" s="1"/>
  <c r="BG495" i="41"/>
  <c r="BH495" i="41" s="1"/>
  <c r="BG494" i="41"/>
  <c r="BH494" i="41" s="1"/>
  <c r="BG493" i="41"/>
  <c r="BH493" i="41" s="1"/>
  <c r="BG492" i="41"/>
  <c r="BH492" i="41" s="1"/>
  <c r="BG491" i="41"/>
  <c r="BH491" i="41" s="1"/>
  <c r="BG490" i="41"/>
  <c r="BH490" i="41" s="1"/>
  <c r="BG489" i="41"/>
  <c r="BH489" i="41" s="1"/>
  <c r="BG488" i="41"/>
  <c r="BH488" i="41" s="1"/>
  <c r="BG487" i="41"/>
  <c r="BH487" i="41" s="1"/>
  <c r="BG486" i="41"/>
  <c r="BH486" i="41" s="1"/>
  <c r="BG485" i="41"/>
  <c r="BH485" i="41" s="1"/>
  <c r="BG484" i="41"/>
  <c r="BH484" i="41" s="1"/>
  <c r="BG483" i="41"/>
  <c r="BH483" i="41" s="1"/>
  <c r="BG482" i="41"/>
  <c r="BH482" i="41" s="1"/>
  <c r="BG481" i="41"/>
  <c r="BH481" i="41" s="1"/>
  <c r="BG480" i="41"/>
  <c r="BH480" i="41" s="1"/>
  <c r="BG479" i="41"/>
  <c r="BH479" i="41" s="1"/>
  <c r="BG478" i="41"/>
  <c r="BH478" i="41" s="1"/>
  <c r="BG477" i="41"/>
  <c r="BH477" i="41" s="1"/>
  <c r="BG476" i="41"/>
  <c r="BH476" i="41" s="1"/>
  <c r="BG475" i="41"/>
  <c r="BH475" i="41" s="1"/>
  <c r="BG474" i="41"/>
  <c r="BH474" i="41" s="1"/>
  <c r="BG473" i="41"/>
  <c r="BH473" i="41" s="1"/>
  <c r="BG472" i="41"/>
  <c r="BH472" i="41"/>
  <c r="BG471" i="41"/>
  <c r="BH471" i="41" s="1"/>
  <c r="BG470" i="41"/>
  <c r="BH470" i="41" s="1"/>
  <c r="BG469" i="41"/>
  <c r="BH469" i="41" s="1"/>
  <c r="BG468" i="41"/>
  <c r="BH468" i="41" s="1"/>
  <c r="BG467" i="41"/>
  <c r="BH467" i="41" s="1"/>
  <c r="BG466" i="41"/>
  <c r="BH466" i="41" s="1"/>
  <c r="BG465" i="41"/>
  <c r="BH465" i="41" s="1"/>
  <c r="BG464" i="41"/>
  <c r="BH464" i="41" s="1"/>
  <c r="BG463" i="41"/>
  <c r="BH463" i="41" s="1"/>
  <c r="BG462" i="41"/>
  <c r="BH462" i="41" s="1"/>
  <c r="BG461" i="41"/>
  <c r="BH461" i="41" s="1"/>
  <c r="BG460" i="41"/>
  <c r="BH460" i="41"/>
  <c r="BG459" i="41"/>
  <c r="BH459" i="41" s="1"/>
  <c r="BG458" i="41"/>
  <c r="BH458" i="41" s="1"/>
  <c r="BG457" i="41"/>
  <c r="BH457" i="41" s="1"/>
  <c r="BG456" i="41"/>
  <c r="BH456" i="41" s="1"/>
  <c r="BG455" i="41"/>
  <c r="BH455" i="41" s="1"/>
  <c r="BG454" i="41"/>
  <c r="BH454" i="41" s="1"/>
  <c r="BG453" i="41"/>
  <c r="BH453" i="41" s="1"/>
  <c r="BG452" i="41"/>
  <c r="BH452" i="41"/>
  <c r="BG451" i="41"/>
  <c r="BH451" i="41" s="1"/>
  <c r="BG450" i="41"/>
  <c r="BH450" i="41" s="1"/>
  <c r="BG449" i="41"/>
  <c r="BH449" i="41" s="1"/>
  <c r="BG448" i="41"/>
  <c r="BH448" i="41" s="1"/>
  <c r="BG447" i="41"/>
  <c r="BH447" i="41" s="1"/>
  <c r="BG446" i="41"/>
  <c r="BH446" i="41" s="1"/>
  <c r="BG445" i="41"/>
  <c r="BH445" i="41" s="1"/>
  <c r="BG444" i="41"/>
  <c r="BH444" i="41" s="1"/>
  <c r="BG443" i="41"/>
  <c r="BH443" i="41" s="1"/>
  <c r="BG442" i="41"/>
  <c r="BH442" i="41" s="1"/>
  <c r="BG441" i="41"/>
  <c r="BH441" i="41" s="1"/>
  <c r="BG440" i="41"/>
  <c r="BH440" i="41" s="1"/>
  <c r="BG439" i="41"/>
  <c r="BH439" i="41" s="1"/>
  <c r="BG438" i="41"/>
  <c r="BH438" i="41" s="1"/>
  <c r="BG437" i="41"/>
  <c r="BH437" i="41" s="1"/>
  <c r="BG436" i="41"/>
  <c r="BH436" i="41" s="1"/>
  <c r="BG435" i="41"/>
  <c r="BH435" i="41"/>
  <c r="BG434" i="41"/>
  <c r="BH434" i="41" s="1"/>
  <c r="BG433" i="41"/>
  <c r="BH433" i="41" s="1"/>
  <c r="BG432" i="41"/>
  <c r="BH432" i="41" s="1"/>
  <c r="BG431" i="41"/>
  <c r="BH431" i="41" s="1"/>
  <c r="BG430" i="41"/>
  <c r="BH430" i="41" s="1"/>
  <c r="BG429" i="41"/>
  <c r="BH429" i="41" s="1"/>
  <c r="BG428" i="41"/>
  <c r="BH428" i="41" s="1"/>
  <c r="BG427" i="41"/>
  <c r="BH427" i="41" s="1"/>
  <c r="BG426" i="41"/>
  <c r="BH426" i="41" s="1"/>
  <c r="BG425" i="41"/>
  <c r="BH425" i="41" s="1"/>
  <c r="BG424" i="41"/>
  <c r="BH424" i="41" s="1"/>
  <c r="BG423" i="41"/>
  <c r="BH423" i="41" s="1"/>
  <c r="BG422" i="41"/>
  <c r="BH422" i="41" s="1"/>
  <c r="BG421" i="41"/>
  <c r="BH421" i="41" s="1"/>
  <c r="BG420" i="41"/>
  <c r="BH420" i="41" s="1"/>
  <c r="BG419" i="41"/>
  <c r="BH419" i="41" s="1"/>
  <c r="BG418" i="41"/>
  <c r="BH418" i="41" s="1"/>
  <c r="BG417" i="41"/>
  <c r="BH417" i="41" s="1"/>
  <c r="BG416" i="41"/>
  <c r="BH416" i="41" s="1"/>
  <c r="BG415" i="41"/>
  <c r="BH415" i="41" s="1"/>
  <c r="BG414" i="41"/>
  <c r="BH414" i="41" s="1"/>
  <c r="BG413" i="41"/>
  <c r="BH413" i="41" s="1"/>
  <c r="BG412" i="41"/>
  <c r="BH412" i="41" s="1"/>
  <c r="BG411" i="41"/>
  <c r="BH411" i="41" s="1"/>
  <c r="BG410" i="41"/>
  <c r="BH410" i="41" s="1"/>
  <c r="BG409" i="41"/>
  <c r="BH409" i="41" s="1"/>
  <c r="BG408" i="41"/>
  <c r="BH408" i="41"/>
  <c r="BG407" i="41"/>
  <c r="BH407" i="41" s="1"/>
  <c r="BG406" i="41"/>
  <c r="BH406" i="41" s="1"/>
  <c r="BG405" i="41"/>
  <c r="BH405" i="41" s="1"/>
  <c r="BG404" i="41"/>
  <c r="BH404" i="41" s="1"/>
  <c r="BG403" i="41"/>
  <c r="BH403" i="41" s="1"/>
  <c r="BG402" i="41"/>
  <c r="BH402" i="41" s="1"/>
  <c r="BG401" i="41"/>
  <c r="BH401" i="41" s="1"/>
  <c r="BG400" i="41"/>
  <c r="BH400" i="41" s="1"/>
  <c r="BG399" i="41"/>
  <c r="BH399" i="41" s="1"/>
  <c r="BG398" i="41"/>
  <c r="BH398" i="41" s="1"/>
  <c r="BG397" i="41"/>
  <c r="BH397" i="41" s="1"/>
  <c r="BG396" i="41"/>
  <c r="BH396" i="41"/>
  <c r="BG395" i="41"/>
  <c r="BH395" i="41" s="1"/>
  <c r="BG394" i="41"/>
  <c r="BH394" i="41" s="1"/>
  <c r="BG393" i="41"/>
  <c r="BH393" i="41" s="1"/>
  <c r="BG392" i="41"/>
  <c r="BH392" i="41" s="1"/>
  <c r="BG391" i="41"/>
  <c r="BH391" i="41" s="1"/>
  <c r="BG390" i="41"/>
  <c r="BH390" i="41" s="1"/>
  <c r="BG389" i="41"/>
  <c r="BH389" i="41" s="1"/>
  <c r="BG388" i="41"/>
  <c r="BH388" i="41" s="1"/>
  <c r="BG387" i="41"/>
  <c r="BH387" i="41" s="1"/>
  <c r="BG386" i="41"/>
  <c r="BH386" i="41" s="1"/>
  <c r="BG385" i="41"/>
  <c r="BH385" i="41" s="1"/>
  <c r="BG384" i="41"/>
  <c r="BH384" i="41" s="1"/>
  <c r="BG383" i="41"/>
  <c r="BH383" i="41" s="1"/>
  <c r="BG382" i="41"/>
  <c r="BH382" i="41" s="1"/>
  <c r="BG381" i="41"/>
  <c r="BH381" i="41" s="1"/>
  <c r="BG380" i="41"/>
  <c r="BH380" i="41" s="1"/>
  <c r="BG379" i="41"/>
  <c r="BH379" i="41" s="1"/>
  <c r="BG378" i="41"/>
  <c r="BH378" i="41" s="1"/>
  <c r="BG377" i="41"/>
  <c r="BH377" i="41" s="1"/>
  <c r="BG376" i="41"/>
  <c r="BH376" i="41" s="1"/>
  <c r="BG375" i="41"/>
  <c r="BH375" i="41" s="1"/>
  <c r="BG374" i="41"/>
  <c r="BH374" i="41" s="1"/>
  <c r="BG373" i="41"/>
  <c r="BH373" i="41" s="1"/>
  <c r="BG372" i="41"/>
  <c r="BH372" i="41" s="1"/>
  <c r="BG371" i="41"/>
  <c r="BH371" i="41"/>
  <c r="BG370" i="41"/>
  <c r="BH370" i="41" s="1"/>
  <c r="BG369" i="41"/>
  <c r="BH369" i="41" s="1"/>
  <c r="BG368" i="41"/>
  <c r="BH368" i="41" s="1"/>
  <c r="BG367" i="41"/>
  <c r="BH367" i="41" s="1"/>
  <c r="BG366" i="41"/>
  <c r="BH366" i="41" s="1"/>
  <c r="BG365" i="41"/>
  <c r="BH365" i="41" s="1"/>
  <c r="BG364" i="41"/>
  <c r="BH364" i="41" s="1"/>
  <c r="BG363" i="41"/>
  <c r="BH363" i="41" s="1"/>
  <c r="BG362" i="41"/>
  <c r="BH362" i="41" s="1"/>
  <c r="BG361" i="41"/>
  <c r="BH361" i="41" s="1"/>
  <c r="BG360" i="41"/>
  <c r="BH360" i="41" s="1"/>
  <c r="BG359" i="41"/>
  <c r="BH359" i="41" s="1"/>
  <c r="BG358" i="41"/>
  <c r="BH358" i="41" s="1"/>
  <c r="BG357" i="41"/>
  <c r="BH357" i="41" s="1"/>
  <c r="BG356" i="41"/>
  <c r="BH356" i="41" s="1"/>
  <c r="BG355" i="41"/>
  <c r="BH355" i="41" s="1"/>
  <c r="BG354" i="41"/>
  <c r="BH354" i="41" s="1"/>
  <c r="BG353" i="41"/>
  <c r="BH353" i="41" s="1"/>
  <c r="BG352" i="41"/>
  <c r="BH352" i="41" s="1"/>
  <c r="BG351" i="41"/>
  <c r="BH351" i="41" s="1"/>
  <c r="BG350" i="41"/>
  <c r="BH350" i="41" s="1"/>
  <c r="BG349" i="41"/>
  <c r="BH349" i="41" s="1"/>
  <c r="BG348" i="41"/>
  <c r="BH348" i="41" s="1"/>
  <c r="BG347" i="41"/>
  <c r="BH347" i="41"/>
  <c r="BG346" i="41"/>
  <c r="BH346" i="41" s="1"/>
  <c r="BG345" i="41"/>
  <c r="BH345" i="41" s="1"/>
  <c r="BG344" i="41"/>
  <c r="BH344" i="41" s="1"/>
  <c r="BG343" i="41"/>
  <c r="BH343" i="41" s="1"/>
  <c r="BG342" i="41"/>
  <c r="BH342" i="41" s="1"/>
  <c r="BG341" i="41"/>
  <c r="BH341" i="41" s="1"/>
  <c r="BG340" i="41"/>
  <c r="BH340" i="41" s="1"/>
  <c r="BG339" i="41"/>
  <c r="BH339" i="41" s="1"/>
  <c r="BG338" i="41"/>
  <c r="BH338" i="41" s="1"/>
  <c r="BG337" i="41"/>
  <c r="BH337" i="41" s="1"/>
  <c r="BG336" i="41"/>
  <c r="BH336" i="41" s="1"/>
  <c r="BG335" i="41"/>
  <c r="BH335" i="41" s="1"/>
  <c r="BG334" i="41"/>
  <c r="BH334" i="41" s="1"/>
  <c r="BG333" i="41"/>
  <c r="BH333" i="41" s="1"/>
  <c r="BG332" i="41"/>
  <c r="BH332" i="41" s="1"/>
  <c r="BG331" i="41"/>
  <c r="BH331" i="41" s="1"/>
  <c r="BG330" i="41"/>
  <c r="BH330" i="41" s="1"/>
  <c r="BG329" i="41"/>
  <c r="BH329" i="41" s="1"/>
  <c r="BG328" i="41"/>
  <c r="BH328" i="41" s="1"/>
  <c r="BG327" i="41"/>
  <c r="BH327" i="41" s="1"/>
  <c r="BG326" i="41"/>
  <c r="BH326" i="41" s="1"/>
  <c r="BG325" i="41"/>
  <c r="BH325" i="41" s="1"/>
  <c r="BG324" i="41"/>
  <c r="BH324" i="41" s="1"/>
  <c r="BG323" i="41"/>
  <c r="BH323" i="41" s="1"/>
  <c r="BG322" i="41"/>
  <c r="BH322" i="41" s="1"/>
  <c r="BG321" i="41"/>
  <c r="BH321" i="41" s="1"/>
  <c r="BG320" i="41"/>
  <c r="BH320" i="41"/>
  <c r="BG319" i="41"/>
  <c r="BH319" i="41" s="1"/>
  <c r="BG318" i="41"/>
  <c r="BH318" i="41" s="1"/>
  <c r="BG317" i="41"/>
  <c r="BH317" i="41" s="1"/>
  <c r="BG316" i="41"/>
  <c r="BH316" i="41" s="1"/>
  <c r="BG315" i="41"/>
  <c r="BH315" i="41" s="1"/>
  <c r="BG314" i="41"/>
  <c r="BH314" i="41" s="1"/>
  <c r="BG313" i="41"/>
  <c r="BH313" i="41" s="1"/>
  <c r="BG312" i="41"/>
  <c r="BH312" i="41" s="1"/>
  <c r="BG311" i="41"/>
  <c r="BH311" i="41" s="1"/>
  <c r="BG310" i="41"/>
  <c r="BH310" i="41" s="1"/>
  <c r="BG309" i="41"/>
  <c r="BH309" i="41" s="1"/>
  <c r="BG308" i="41"/>
  <c r="BH308" i="41" s="1"/>
  <c r="BG307" i="41"/>
  <c r="BH307" i="41" s="1"/>
  <c r="BG306" i="41"/>
  <c r="BH306" i="41" s="1"/>
  <c r="BG305" i="41"/>
  <c r="BH305" i="41" s="1"/>
  <c r="BG304" i="41"/>
  <c r="BH304" i="41"/>
  <c r="BG303" i="41"/>
  <c r="BH303" i="41" s="1"/>
  <c r="BG302" i="41"/>
  <c r="BH302" i="41" s="1"/>
  <c r="BG301" i="41"/>
  <c r="BH301" i="41" s="1"/>
  <c r="BG300" i="41"/>
  <c r="BH300" i="41"/>
  <c r="BG299" i="41"/>
  <c r="BH299" i="41" s="1"/>
  <c r="BG298" i="41"/>
  <c r="BH298" i="41" s="1"/>
  <c r="BG297" i="41"/>
  <c r="BH297" i="41" s="1"/>
  <c r="BG296" i="41"/>
  <c r="BH296" i="41" s="1"/>
  <c r="BG295" i="41"/>
  <c r="BH295" i="41" s="1"/>
  <c r="BG294" i="41"/>
  <c r="BH294" i="41" s="1"/>
  <c r="BG293" i="41"/>
  <c r="BH293" i="41" s="1"/>
  <c r="BG292" i="41"/>
  <c r="BH292" i="41" s="1"/>
  <c r="BG291" i="41"/>
  <c r="BH291" i="41" s="1"/>
  <c r="BG290" i="41"/>
  <c r="BH290" i="41" s="1"/>
  <c r="BG289" i="41"/>
  <c r="BH289" i="41" s="1"/>
  <c r="BG288" i="41"/>
  <c r="BH288" i="41" s="1"/>
  <c r="BG287" i="41"/>
  <c r="BH287" i="41" s="1"/>
  <c r="BG286" i="41"/>
  <c r="BH286" i="41" s="1"/>
  <c r="BG285" i="41"/>
  <c r="BH285" i="41" s="1"/>
  <c r="BG284" i="41"/>
  <c r="BH284" i="41" s="1"/>
  <c r="BG283" i="41"/>
  <c r="BH283" i="41"/>
  <c r="BG282" i="41"/>
  <c r="BH282" i="41" s="1"/>
  <c r="BG281" i="41"/>
  <c r="BH281" i="41" s="1"/>
  <c r="BG280" i="41"/>
  <c r="BH280" i="41"/>
  <c r="BG279" i="41"/>
  <c r="BH279" i="41" s="1"/>
  <c r="BG278" i="41"/>
  <c r="BH278" i="41" s="1"/>
  <c r="BG277" i="41"/>
  <c r="BH277" i="41" s="1"/>
  <c r="BG276" i="41"/>
  <c r="BH276" i="41" s="1"/>
  <c r="BG275" i="41"/>
  <c r="BH275" i="41" s="1"/>
  <c r="BG274" i="41"/>
  <c r="BH274" i="41" s="1"/>
  <c r="BG273" i="41"/>
  <c r="BH273" i="41" s="1"/>
  <c r="BG272" i="41"/>
  <c r="BH272" i="41" s="1"/>
  <c r="BG271" i="41"/>
  <c r="BH271" i="41" s="1"/>
  <c r="BG270" i="41"/>
  <c r="BH270" i="41" s="1"/>
  <c r="BG269" i="41"/>
  <c r="BH269" i="41" s="1"/>
  <c r="BG268" i="41"/>
  <c r="BH268" i="41" s="1"/>
  <c r="BG267" i="41"/>
  <c r="BH267" i="41" s="1"/>
  <c r="BG266" i="41"/>
  <c r="BH266" i="41" s="1"/>
  <c r="BG265" i="41"/>
  <c r="BH265" i="41" s="1"/>
  <c r="BG264" i="41"/>
  <c r="BH264" i="41" s="1"/>
  <c r="BG263" i="41"/>
  <c r="BH263" i="41" s="1"/>
  <c r="BG262" i="41"/>
  <c r="BH262" i="41" s="1"/>
  <c r="BG261" i="41"/>
  <c r="BH261" i="41" s="1"/>
  <c r="BG260" i="41"/>
  <c r="BH260" i="41" s="1"/>
  <c r="BG259" i="41"/>
  <c r="BH259" i="41" s="1"/>
  <c r="BG258" i="41"/>
  <c r="BH258" i="41" s="1"/>
  <c r="BG257" i="41"/>
  <c r="BH257" i="41" s="1"/>
  <c r="BG256" i="41"/>
  <c r="BH256" i="41" s="1"/>
  <c r="BG255" i="41"/>
  <c r="BH255" i="41" s="1"/>
  <c r="BG254" i="41"/>
  <c r="BH254" i="41" s="1"/>
  <c r="BG253" i="41"/>
  <c r="BH253" i="41" s="1"/>
  <c r="BG252" i="41"/>
  <c r="BH252" i="41"/>
  <c r="BG251" i="41"/>
  <c r="BH251" i="41" s="1"/>
  <c r="BG250" i="41"/>
  <c r="BH250" i="41" s="1"/>
  <c r="BG249" i="41"/>
  <c r="BH249" i="41" s="1"/>
  <c r="BG248" i="41"/>
  <c r="BH248" i="41" s="1"/>
  <c r="BG247" i="41"/>
  <c r="BH247" i="41" s="1"/>
  <c r="BG246" i="41"/>
  <c r="BH246" i="41" s="1"/>
  <c r="BG245" i="41"/>
  <c r="BH245" i="41" s="1"/>
  <c r="BG244" i="41"/>
  <c r="BH244" i="41" s="1"/>
  <c r="BG243" i="41"/>
  <c r="BH243" i="41" s="1"/>
  <c r="BG242" i="41"/>
  <c r="BH242" i="41" s="1"/>
  <c r="BG241" i="41"/>
  <c r="BH241" i="41" s="1"/>
  <c r="BG240" i="41"/>
  <c r="BH240" i="41" s="1"/>
  <c r="BG239" i="41"/>
  <c r="BH239" i="41" s="1"/>
  <c r="BG238" i="41"/>
  <c r="BH238" i="41" s="1"/>
  <c r="BG237" i="41"/>
  <c r="BH237" i="41" s="1"/>
  <c r="BG236" i="41"/>
  <c r="BH236" i="41" s="1"/>
  <c r="BG235" i="41"/>
  <c r="BH235" i="41" s="1"/>
  <c r="BG234" i="41"/>
  <c r="BH234" i="41" s="1"/>
  <c r="BG233" i="41"/>
  <c r="BH233" i="41" s="1"/>
  <c r="BG232" i="41"/>
  <c r="BH232" i="41"/>
  <c r="BG231" i="41"/>
  <c r="BH231" i="41" s="1"/>
  <c r="BG230" i="41"/>
  <c r="BH230" i="41" s="1"/>
  <c r="BG229" i="41"/>
  <c r="BH229" i="41" s="1"/>
  <c r="BG228" i="41"/>
  <c r="BH228" i="41" s="1"/>
  <c r="BG227" i="41"/>
  <c r="BH227" i="41" s="1"/>
  <c r="BG226" i="41"/>
  <c r="BH226" i="41" s="1"/>
  <c r="BG225" i="41"/>
  <c r="BH225" i="41" s="1"/>
  <c r="BG224" i="41"/>
  <c r="BH224" i="41" s="1"/>
  <c r="BG223" i="41"/>
  <c r="BH223" i="41" s="1"/>
  <c r="BG222" i="41"/>
  <c r="BH222" i="41" s="1"/>
  <c r="BG221" i="41"/>
  <c r="BH221" i="41" s="1"/>
  <c r="BG220" i="41"/>
  <c r="BH220" i="41" s="1"/>
  <c r="BG219" i="41"/>
  <c r="BH219" i="41" s="1"/>
  <c r="BG218" i="41"/>
  <c r="BH218" i="41" s="1"/>
  <c r="BG217" i="41"/>
  <c r="BH217" i="41" s="1"/>
  <c r="BG216" i="41"/>
  <c r="BH216" i="41" s="1"/>
  <c r="BG215" i="41"/>
  <c r="BH215" i="41" s="1"/>
  <c r="BG214" i="41"/>
  <c r="BH214" i="41" s="1"/>
  <c r="BG213" i="41"/>
  <c r="BH213" i="41" s="1"/>
  <c r="BG212" i="41"/>
  <c r="BH212" i="41" s="1"/>
  <c r="BG211" i="41"/>
  <c r="BH211" i="41" s="1"/>
  <c r="BG210" i="41"/>
  <c r="BH210" i="41" s="1"/>
  <c r="BG209" i="41"/>
  <c r="BH209" i="41" s="1"/>
  <c r="BG208" i="41"/>
  <c r="BH208" i="41"/>
  <c r="BG207" i="41"/>
  <c r="BH207" i="41" s="1"/>
  <c r="BG206" i="41"/>
  <c r="BH206" i="41" s="1"/>
  <c r="BG205" i="41"/>
  <c r="BH205" i="41" s="1"/>
  <c r="BG204" i="41"/>
  <c r="BH204" i="41"/>
  <c r="BG203" i="41"/>
  <c r="BH203" i="41" s="1"/>
  <c r="BG202" i="41"/>
  <c r="BH202" i="41" s="1"/>
  <c r="BG201" i="41"/>
  <c r="BH201" i="41" s="1"/>
  <c r="BG200" i="41"/>
  <c r="BH200" i="41" s="1"/>
  <c r="BG199" i="41"/>
  <c r="BH199" i="41" s="1"/>
  <c r="BG198" i="41"/>
  <c r="BH198" i="41" s="1"/>
  <c r="BG197" i="41"/>
  <c r="BH197" i="41" s="1"/>
  <c r="BG196" i="41"/>
  <c r="BH196" i="41" s="1"/>
  <c r="BG195" i="41"/>
  <c r="BH195" i="41" s="1"/>
  <c r="BG194" i="41"/>
  <c r="BH194" i="41" s="1"/>
  <c r="BG193" i="41"/>
  <c r="BH193" i="41" s="1"/>
  <c r="BG192" i="41"/>
  <c r="BH192" i="41" s="1"/>
  <c r="BG191" i="41"/>
  <c r="BH191" i="41" s="1"/>
  <c r="BG190" i="41"/>
  <c r="BH190" i="41" s="1"/>
  <c r="BG189" i="41"/>
  <c r="BH189" i="41" s="1"/>
  <c r="BG188" i="41"/>
  <c r="BH188" i="41" s="1"/>
  <c r="BG187" i="41"/>
  <c r="BH187" i="41" s="1"/>
  <c r="BG186" i="41"/>
  <c r="BH186" i="41" s="1"/>
  <c r="BG185" i="41"/>
  <c r="BH185" i="41" s="1"/>
  <c r="BG184" i="41"/>
  <c r="BH184" i="41" s="1"/>
  <c r="BG183" i="41"/>
  <c r="BH183" i="41" s="1"/>
  <c r="BG182" i="41"/>
  <c r="BH182" i="41" s="1"/>
  <c r="BG181" i="41"/>
  <c r="BH181" i="41" s="1"/>
  <c r="BG180" i="41"/>
  <c r="BH180" i="41" s="1"/>
  <c r="BG179" i="41"/>
  <c r="BH179" i="41"/>
  <c r="BG178" i="41"/>
  <c r="BH178" i="41" s="1"/>
  <c r="BG177" i="41"/>
  <c r="BH177" i="41" s="1"/>
  <c r="BG176" i="41"/>
  <c r="BH176" i="41"/>
  <c r="BG175" i="41"/>
  <c r="BH175" i="41" s="1"/>
  <c r="BG174" i="41"/>
  <c r="BH174" i="41" s="1"/>
  <c r="BG173" i="41"/>
  <c r="BH173" i="41" s="1"/>
  <c r="BG172" i="41"/>
  <c r="BH172" i="41" s="1"/>
  <c r="BG171" i="41"/>
  <c r="BH171" i="41" s="1"/>
  <c r="BG170" i="41"/>
  <c r="BH170" i="41" s="1"/>
  <c r="BG169" i="41"/>
  <c r="BH169" i="41" s="1"/>
  <c r="BG168" i="41"/>
  <c r="BH168" i="41" s="1"/>
  <c r="BG167" i="41"/>
  <c r="BH167" i="41" s="1"/>
  <c r="BG166" i="41"/>
  <c r="BH166" i="41" s="1"/>
  <c r="BG165" i="41"/>
  <c r="BH165" i="41" s="1"/>
  <c r="BG164" i="41"/>
  <c r="BH164" i="41" s="1"/>
  <c r="BG163" i="41"/>
  <c r="BH163" i="41"/>
  <c r="BG162" i="41"/>
  <c r="BH162" i="41" s="1"/>
  <c r="BG161" i="41"/>
  <c r="BH161" i="41" s="1"/>
  <c r="BG160" i="41"/>
  <c r="BH160" i="41"/>
  <c r="BG159" i="41"/>
  <c r="BH159" i="41" s="1"/>
  <c r="BG158" i="41"/>
  <c r="BH158" i="41" s="1"/>
  <c r="BG157" i="41"/>
  <c r="BH157" i="41" s="1"/>
  <c r="BG156" i="41"/>
  <c r="BH156" i="41" s="1"/>
  <c r="BG155" i="41"/>
  <c r="BH155" i="41" s="1"/>
  <c r="BG154" i="41"/>
  <c r="BH154" i="41" s="1"/>
  <c r="BG153" i="41"/>
  <c r="BH153" i="41" s="1"/>
  <c r="BG152" i="41"/>
  <c r="BH152" i="41" s="1"/>
  <c r="BG151" i="41"/>
  <c r="BH151" i="41" s="1"/>
  <c r="BG150" i="41"/>
  <c r="BH150" i="41" s="1"/>
  <c r="BG149" i="41"/>
  <c r="BH149" i="41" s="1"/>
  <c r="BG148" i="41"/>
  <c r="BH148" i="41" s="1"/>
  <c r="BG147" i="41"/>
  <c r="BH147" i="41" s="1"/>
  <c r="BG146" i="41"/>
  <c r="BH146" i="41" s="1"/>
  <c r="BG145" i="41"/>
  <c r="BH145" i="41" s="1"/>
  <c r="BG144" i="41"/>
  <c r="BH144" i="41" s="1"/>
  <c r="BG143" i="41"/>
  <c r="BH143" i="41" s="1"/>
  <c r="BG142" i="41"/>
  <c r="BH142" i="41" s="1"/>
  <c r="BG141" i="41"/>
  <c r="BH141" i="41" s="1"/>
  <c r="BG140" i="41"/>
  <c r="BH140" i="41" s="1"/>
  <c r="BG139" i="41"/>
  <c r="BH139" i="41" s="1"/>
  <c r="BG138" i="41"/>
  <c r="BH138" i="41" s="1"/>
  <c r="BG137" i="41"/>
  <c r="BH137" i="41" s="1"/>
  <c r="BG136" i="41"/>
  <c r="BH136" i="41" s="1"/>
  <c r="BG135" i="41"/>
  <c r="BH135" i="41" s="1"/>
  <c r="BG134" i="41"/>
  <c r="BH134" i="41" s="1"/>
  <c r="BG133" i="41"/>
  <c r="BH133" i="41" s="1"/>
  <c r="BG132" i="41"/>
  <c r="BH132" i="41"/>
  <c r="BG131" i="41"/>
  <c r="BH131" i="41" s="1"/>
  <c r="BG130" i="41"/>
  <c r="BH130" i="41" s="1"/>
  <c r="BG129" i="41"/>
  <c r="BH129" i="41" s="1"/>
  <c r="BG128" i="41"/>
  <c r="BH128" i="41" s="1"/>
  <c r="BG127" i="41"/>
  <c r="BH127" i="41" s="1"/>
  <c r="BG126" i="41"/>
  <c r="BH126" i="41" s="1"/>
  <c r="BG125" i="41"/>
  <c r="BH125" i="41" s="1"/>
  <c r="BG124" i="41"/>
  <c r="BH124" i="41" s="1"/>
  <c r="BG123" i="41"/>
  <c r="BH123" i="41" s="1"/>
  <c r="BG122" i="41"/>
  <c r="BH122" i="41" s="1"/>
  <c r="BG121" i="41"/>
  <c r="BH121" i="41" s="1"/>
  <c r="BG120" i="41"/>
  <c r="BH120" i="41" s="1"/>
  <c r="BG119" i="41"/>
  <c r="BH119" i="41" s="1"/>
  <c r="BG118" i="41"/>
  <c r="BH118" i="41" s="1"/>
  <c r="BG117" i="41"/>
  <c r="BH117" i="41" s="1"/>
  <c r="BG116" i="41"/>
  <c r="BH116" i="41" s="1"/>
  <c r="BG115" i="41"/>
  <c r="BH115" i="41" s="1"/>
  <c r="BG114" i="41"/>
  <c r="BH114" i="41" s="1"/>
  <c r="BG113" i="41"/>
  <c r="BH113" i="41" s="1"/>
  <c r="BG112" i="41"/>
  <c r="BH112" i="41"/>
  <c r="BG111" i="41"/>
  <c r="BH111" i="41" s="1"/>
  <c r="BG110" i="41"/>
  <c r="BH110" i="41" s="1"/>
  <c r="BG109" i="41"/>
  <c r="BH109" i="41" s="1"/>
  <c r="BG108" i="41"/>
  <c r="BH108" i="41" s="1"/>
  <c r="BG107" i="41"/>
  <c r="BH107" i="41" s="1"/>
  <c r="BG106" i="41"/>
  <c r="BH106" i="41" s="1"/>
  <c r="BG105" i="41"/>
  <c r="BH105" i="41" s="1"/>
  <c r="BG104" i="41"/>
  <c r="BH104" i="41" s="1"/>
  <c r="BG103" i="41"/>
  <c r="BH103" i="41" s="1"/>
  <c r="BG102" i="41"/>
  <c r="BH102" i="41" s="1"/>
  <c r="BG101" i="41"/>
  <c r="BH101" i="41" s="1"/>
  <c r="BG100" i="41"/>
  <c r="BH100" i="41" s="1"/>
  <c r="BG99" i="41"/>
  <c r="BH99" i="41"/>
  <c r="BG98" i="41"/>
  <c r="BH98" i="41" s="1"/>
  <c r="BG97" i="41"/>
  <c r="BH97" i="41" s="1"/>
  <c r="BG96" i="41"/>
  <c r="BH96" i="41"/>
  <c r="BG95" i="41"/>
  <c r="BH95" i="41" s="1"/>
  <c r="BG94" i="41"/>
  <c r="BH94" i="41" s="1"/>
  <c r="BG93" i="41"/>
  <c r="BH93" i="41" s="1"/>
  <c r="BG92" i="41"/>
  <c r="BH92" i="41" s="1"/>
  <c r="BG91" i="41"/>
  <c r="BH91" i="41" s="1"/>
  <c r="BG90" i="41"/>
  <c r="BH90" i="41" s="1"/>
  <c r="BG89" i="41"/>
  <c r="BH89" i="41" s="1"/>
  <c r="BG88" i="41"/>
  <c r="BH88" i="41" s="1"/>
  <c r="BG87" i="41"/>
  <c r="BH87" i="41" s="1"/>
  <c r="BG86" i="41"/>
  <c r="BH86" i="41" s="1"/>
  <c r="BG85" i="41"/>
  <c r="BH85" i="41" s="1"/>
  <c r="BG84" i="41"/>
  <c r="BH84" i="41" s="1"/>
  <c r="BG83" i="41"/>
  <c r="BH83" i="41" s="1"/>
  <c r="BG82" i="41"/>
  <c r="BH82" i="41" s="1"/>
  <c r="BG81" i="41"/>
  <c r="BH81" i="41" s="1"/>
  <c r="BG80" i="41"/>
  <c r="BH80" i="41" s="1"/>
  <c r="BG79" i="41"/>
  <c r="BH79" i="41" s="1"/>
  <c r="BG78" i="41"/>
  <c r="BH78" i="41" s="1"/>
  <c r="BG77" i="41"/>
  <c r="BH77" i="41" s="1"/>
  <c r="BG76" i="41"/>
  <c r="BH76" i="41" s="1"/>
  <c r="BG75" i="41"/>
  <c r="BH75" i="41" s="1"/>
  <c r="BG74" i="41"/>
  <c r="BH74" i="41" s="1"/>
  <c r="BG73" i="41"/>
  <c r="BH73" i="41" s="1"/>
  <c r="BG72" i="41"/>
  <c r="BH72" i="41"/>
  <c r="BG71" i="41"/>
  <c r="BH71" i="41" s="1"/>
  <c r="BG70" i="41"/>
  <c r="BH70" i="41" s="1"/>
  <c r="BG69" i="41"/>
  <c r="BH69" i="41" s="1"/>
  <c r="BG68" i="41"/>
  <c r="BH68" i="41"/>
  <c r="BG67" i="41"/>
  <c r="BH67" i="41" s="1"/>
  <c r="BG66" i="41"/>
  <c r="BH66" i="41" s="1"/>
  <c r="BG65" i="41"/>
  <c r="BH65" i="41" s="1"/>
  <c r="BG64" i="41"/>
  <c r="BH64" i="41" s="1"/>
  <c r="BG63" i="41"/>
  <c r="BH63" i="41" s="1"/>
  <c r="BG62" i="41"/>
  <c r="BH62" i="41" s="1"/>
  <c r="BG61" i="41"/>
  <c r="BH61" i="41" s="1"/>
  <c r="BG60" i="41"/>
  <c r="BH60" i="41" s="1"/>
  <c r="BG59" i="41"/>
  <c r="BH59" i="41" s="1"/>
  <c r="BG58" i="41"/>
  <c r="BH58" i="41" s="1"/>
  <c r="BG57" i="41"/>
  <c r="BH57" i="41" s="1"/>
  <c r="BG56" i="41"/>
  <c r="BH56" i="41" s="1"/>
  <c r="BG55" i="41"/>
  <c r="BH55" i="41"/>
  <c r="BG54" i="41"/>
  <c r="BH54" i="41" s="1"/>
  <c r="BG53" i="41"/>
  <c r="BH53" i="41" s="1"/>
  <c r="BG52" i="41"/>
  <c r="BH52" i="41"/>
  <c r="BG51" i="41"/>
  <c r="BH51" i="41" s="1"/>
  <c r="BG50" i="41"/>
  <c r="BH50" i="41" s="1"/>
  <c r="BG49" i="41"/>
  <c r="BH49" i="41" s="1"/>
  <c r="BG48" i="41"/>
  <c r="BH48" i="41" s="1"/>
  <c r="BG47" i="41"/>
  <c r="BH47" i="41" s="1"/>
  <c r="BG46" i="41"/>
  <c r="BH46" i="41" s="1"/>
  <c r="BG45" i="41"/>
  <c r="BH45" i="41" s="1"/>
  <c r="BG44" i="41"/>
  <c r="BH44" i="41" s="1"/>
  <c r="BG43" i="41"/>
  <c r="BH43" i="41" s="1"/>
  <c r="BG42" i="41"/>
  <c r="BH42" i="41" s="1"/>
  <c r="BG41" i="41"/>
  <c r="BH41" i="41" s="1"/>
  <c r="BG40" i="41"/>
  <c r="BH40" i="41" s="1"/>
  <c r="BG39" i="41"/>
  <c r="BH39" i="41"/>
  <c r="BG38" i="41"/>
  <c r="BH38" i="41" s="1"/>
  <c r="BG37" i="41"/>
  <c r="BH37" i="41" s="1"/>
  <c r="BG36" i="41"/>
  <c r="BH36" i="41"/>
  <c r="BG35" i="41"/>
  <c r="BH35" i="41" s="1"/>
  <c r="AZ1034" i="41"/>
  <c r="BA1034" i="41" s="1"/>
  <c r="AZ1033" i="41"/>
  <c r="BA1033" i="41" s="1"/>
  <c r="AZ1032" i="41"/>
  <c r="BA1032" i="41" s="1"/>
  <c r="AZ1031" i="41"/>
  <c r="BA1031" i="41" s="1"/>
  <c r="AZ1030" i="41"/>
  <c r="BA1030" i="41" s="1"/>
  <c r="AZ1029" i="41"/>
  <c r="BA1029" i="41" s="1"/>
  <c r="AZ1028" i="41"/>
  <c r="BA1028" i="41" s="1"/>
  <c r="AZ1027" i="41"/>
  <c r="BA1027" i="41"/>
  <c r="AZ1026" i="41"/>
  <c r="BA1026" i="41" s="1"/>
  <c r="AZ1025" i="41"/>
  <c r="BA1025" i="41" s="1"/>
  <c r="AZ1024" i="41"/>
  <c r="BA1024" i="41"/>
  <c r="AZ1023" i="41"/>
  <c r="BA1023" i="41" s="1"/>
  <c r="AZ1022" i="41"/>
  <c r="BA1022" i="41" s="1"/>
  <c r="AZ1021" i="41"/>
  <c r="BA1021" i="41" s="1"/>
  <c r="AZ1020" i="41"/>
  <c r="BA1020" i="41" s="1"/>
  <c r="AZ1019" i="41"/>
  <c r="BA1019" i="41" s="1"/>
  <c r="AZ1018" i="41"/>
  <c r="BA1018" i="41" s="1"/>
  <c r="AZ1017" i="41"/>
  <c r="BA1017" i="41" s="1"/>
  <c r="AZ1016" i="41"/>
  <c r="BA1016" i="41" s="1"/>
  <c r="AZ1015" i="41"/>
  <c r="BA1015" i="41" s="1"/>
  <c r="AZ1014" i="41"/>
  <c r="BA1014" i="41" s="1"/>
  <c r="AZ1013" i="41"/>
  <c r="BA1013" i="41" s="1"/>
  <c r="AZ1012" i="41"/>
  <c r="BA1012" i="41" s="1"/>
  <c r="AZ1011" i="41"/>
  <c r="BA1011" i="41"/>
  <c r="AZ1010" i="41"/>
  <c r="BA1010" i="41" s="1"/>
  <c r="AZ1009" i="41"/>
  <c r="BA1009" i="41" s="1"/>
  <c r="AZ1008" i="41"/>
  <c r="BA1008" i="41"/>
  <c r="AZ1007" i="41"/>
  <c r="BA1007" i="41" s="1"/>
  <c r="AZ1006" i="41"/>
  <c r="BA1006" i="41" s="1"/>
  <c r="AZ1005" i="41"/>
  <c r="BA1005" i="41" s="1"/>
  <c r="AZ1004" i="41"/>
  <c r="BA1004" i="41" s="1"/>
  <c r="AZ1003" i="41"/>
  <c r="BA1003" i="41" s="1"/>
  <c r="AZ1002" i="41"/>
  <c r="BA1002" i="41" s="1"/>
  <c r="AZ1001" i="41"/>
  <c r="BA1001" i="41" s="1"/>
  <c r="AZ1000" i="41"/>
  <c r="BA1000" i="41" s="1"/>
  <c r="AZ999" i="41"/>
  <c r="BA999" i="41" s="1"/>
  <c r="AZ998" i="41"/>
  <c r="BA998" i="41" s="1"/>
  <c r="AZ997" i="41"/>
  <c r="BA997" i="41" s="1"/>
  <c r="AZ996" i="41"/>
  <c r="BA996" i="41" s="1"/>
  <c r="AZ995" i="41"/>
  <c r="BA995" i="41"/>
  <c r="AZ994" i="41"/>
  <c r="BA994" i="41" s="1"/>
  <c r="AZ993" i="41"/>
  <c r="BA993" i="41" s="1"/>
  <c r="AZ992" i="41"/>
  <c r="BA992" i="41"/>
  <c r="AZ991" i="41"/>
  <c r="BA991" i="41" s="1"/>
  <c r="AZ990" i="41"/>
  <c r="BA990" i="41" s="1"/>
  <c r="AZ989" i="41"/>
  <c r="BA989" i="41" s="1"/>
  <c r="AZ988" i="41"/>
  <c r="BA988" i="41" s="1"/>
  <c r="AZ987" i="41"/>
  <c r="BA987" i="41" s="1"/>
  <c r="AZ986" i="41"/>
  <c r="BA986" i="41" s="1"/>
  <c r="AZ985" i="41"/>
  <c r="BA985" i="41" s="1"/>
  <c r="AZ984" i="41"/>
  <c r="BA984" i="41" s="1"/>
  <c r="AZ983" i="41"/>
  <c r="BA983" i="41" s="1"/>
  <c r="AZ982" i="41"/>
  <c r="BA982" i="41" s="1"/>
  <c r="AZ981" i="41"/>
  <c r="BA981" i="41" s="1"/>
  <c r="AZ980" i="41"/>
  <c r="BA980" i="41" s="1"/>
  <c r="AZ979" i="41"/>
  <c r="BA979" i="41"/>
  <c r="AZ978" i="41"/>
  <c r="BA978" i="41" s="1"/>
  <c r="AZ977" i="41"/>
  <c r="BA977" i="41" s="1"/>
  <c r="AZ976" i="41"/>
  <c r="BA976" i="41" s="1"/>
  <c r="AZ975" i="41"/>
  <c r="BA975" i="41" s="1"/>
  <c r="AZ974" i="41"/>
  <c r="BA974" i="41" s="1"/>
  <c r="AZ973" i="41"/>
  <c r="BA973" i="41" s="1"/>
  <c r="AZ972" i="41"/>
  <c r="BA972" i="41"/>
  <c r="AZ971" i="41"/>
  <c r="BA971" i="41" s="1"/>
  <c r="AZ970" i="41"/>
  <c r="BA970" i="41" s="1"/>
  <c r="AZ969" i="41"/>
  <c r="BA969" i="41" s="1"/>
  <c r="AZ968" i="41"/>
  <c r="BA968" i="41" s="1"/>
  <c r="AZ967" i="41"/>
  <c r="BA967" i="41" s="1"/>
  <c r="AZ966" i="41"/>
  <c r="BA966" i="41" s="1"/>
  <c r="AZ965" i="41"/>
  <c r="BA965" i="41" s="1"/>
  <c r="AZ964" i="41"/>
  <c r="BA964" i="41" s="1"/>
  <c r="AZ963" i="41"/>
  <c r="BA963" i="41" s="1"/>
  <c r="AZ962" i="41"/>
  <c r="BA962" i="41" s="1"/>
  <c r="AZ961" i="41"/>
  <c r="BA961" i="41" s="1"/>
  <c r="AZ960" i="41"/>
  <c r="BA960" i="41" s="1"/>
  <c r="AZ959" i="41"/>
  <c r="BA959" i="41"/>
  <c r="AZ958" i="41"/>
  <c r="BA958" i="41" s="1"/>
  <c r="AZ957" i="41"/>
  <c r="BA957" i="41" s="1"/>
  <c r="AZ956" i="41"/>
  <c r="BA956" i="41" s="1"/>
  <c r="AZ955" i="41"/>
  <c r="BA955" i="41" s="1"/>
  <c r="AZ954" i="41"/>
  <c r="BA954" i="41" s="1"/>
  <c r="AZ953" i="41"/>
  <c r="BA953" i="41" s="1"/>
  <c r="AZ952" i="41"/>
  <c r="BA952" i="41" s="1"/>
  <c r="AZ951" i="41"/>
  <c r="BA951" i="41" s="1"/>
  <c r="AZ950" i="41"/>
  <c r="BA950" i="41" s="1"/>
  <c r="AZ949" i="41"/>
  <c r="BA949" i="41" s="1"/>
  <c r="AZ948" i="41"/>
  <c r="BA948" i="41" s="1"/>
  <c r="AZ947" i="41"/>
  <c r="BA947" i="41" s="1"/>
  <c r="AZ946" i="41"/>
  <c r="BA946" i="41" s="1"/>
  <c r="AZ945" i="41"/>
  <c r="BA945" i="41" s="1"/>
  <c r="AZ944" i="41"/>
  <c r="BA944" i="41" s="1"/>
  <c r="AZ943" i="41"/>
  <c r="BA943" i="41"/>
  <c r="AZ942" i="41"/>
  <c r="BA942" i="41" s="1"/>
  <c r="AZ941" i="41"/>
  <c r="BA941" i="41" s="1"/>
  <c r="AZ940" i="41"/>
  <c r="BA940" i="41" s="1"/>
  <c r="AZ939" i="41"/>
  <c r="BA939" i="41" s="1"/>
  <c r="AZ938" i="41"/>
  <c r="BA938" i="41" s="1"/>
  <c r="AZ937" i="41"/>
  <c r="BA937" i="41" s="1"/>
  <c r="AZ936" i="41"/>
  <c r="BA936" i="41" s="1"/>
  <c r="AZ935" i="41"/>
  <c r="BA935" i="41" s="1"/>
  <c r="AZ934" i="41"/>
  <c r="BA934" i="41" s="1"/>
  <c r="AZ933" i="41"/>
  <c r="BA933" i="41" s="1"/>
  <c r="AZ932" i="41"/>
  <c r="BA932" i="41" s="1"/>
  <c r="AZ931" i="41"/>
  <c r="BA931" i="41" s="1"/>
  <c r="AZ930" i="41"/>
  <c r="BA930" i="41" s="1"/>
  <c r="AZ929" i="41"/>
  <c r="BA929" i="41" s="1"/>
  <c r="AZ928" i="41"/>
  <c r="BA928" i="41" s="1"/>
  <c r="AZ927" i="41"/>
  <c r="BA927" i="41" s="1"/>
  <c r="AZ926" i="41"/>
  <c r="BA926" i="41" s="1"/>
  <c r="AZ925" i="41"/>
  <c r="BA925" i="41" s="1"/>
  <c r="AZ924" i="41"/>
  <c r="BA924" i="41" s="1"/>
  <c r="AZ923" i="41"/>
  <c r="BA923" i="41"/>
  <c r="AZ922" i="41"/>
  <c r="BA922" i="41" s="1"/>
  <c r="AZ921" i="41"/>
  <c r="BA921" i="41" s="1"/>
  <c r="AZ920" i="41"/>
  <c r="BA920" i="41" s="1"/>
  <c r="AZ919" i="41"/>
  <c r="BA919" i="41" s="1"/>
  <c r="AZ918" i="41"/>
  <c r="BA918" i="41" s="1"/>
  <c r="AZ917" i="41"/>
  <c r="BA917" i="41" s="1"/>
  <c r="AZ916" i="41"/>
  <c r="BA916" i="41" s="1"/>
  <c r="AZ915" i="41"/>
  <c r="BA915" i="41" s="1"/>
  <c r="AZ914" i="41"/>
  <c r="BA914" i="41" s="1"/>
  <c r="AZ913" i="41"/>
  <c r="BA913" i="41" s="1"/>
  <c r="AZ912" i="41"/>
  <c r="BA912" i="41" s="1"/>
  <c r="AZ911" i="41"/>
  <c r="BA911" i="41" s="1"/>
  <c r="AZ910" i="41"/>
  <c r="BA910" i="41" s="1"/>
  <c r="AZ909" i="41"/>
  <c r="BA909" i="41" s="1"/>
  <c r="AZ908" i="41"/>
  <c r="BA908" i="41" s="1"/>
  <c r="AZ907" i="41"/>
  <c r="BA907" i="41"/>
  <c r="AZ906" i="41"/>
  <c r="BA906" i="41" s="1"/>
  <c r="AZ905" i="41"/>
  <c r="BA905" i="41" s="1"/>
  <c r="AZ904" i="41"/>
  <c r="BA904" i="41" s="1"/>
  <c r="AZ903" i="41"/>
  <c r="BA903" i="41" s="1"/>
  <c r="AZ902" i="41"/>
  <c r="BA902" i="41" s="1"/>
  <c r="AZ901" i="41"/>
  <c r="BA901" i="41" s="1"/>
  <c r="AZ900" i="41"/>
  <c r="BA900" i="41" s="1"/>
  <c r="AZ899" i="41"/>
  <c r="BA899" i="41" s="1"/>
  <c r="AZ898" i="41"/>
  <c r="BA898" i="41" s="1"/>
  <c r="AZ897" i="41"/>
  <c r="BA897" i="41" s="1"/>
  <c r="AZ896" i="41"/>
  <c r="BA896" i="41" s="1"/>
  <c r="AZ895" i="41"/>
  <c r="BA895" i="41" s="1"/>
  <c r="AZ894" i="41"/>
  <c r="BA894" i="41" s="1"/>
  <c r="AZ893" i="41"/>
  <c r="BA893" i="41" s="1"/>
  <c r="AZ892" i="41"/>
  <c r="BA892" i="41" s="1"/>
  <c r="AZ891" i="41"/>
  <c r="BA891" i="41" s="1"/>
  <c r="AZ890" i="41"/>
  <c r="BA890" i="41" s="1"/>
  <c r="AZ889" i="41"/>
  <c r="BA889" i="41" s="1"/>
  <c r="AZ888" i="41"/>
  <c r="BA888" i="41"/>
  <c r="AZ887" i="41"/>
  <c r="BA887" i="41" s="1"/>
  <c r="AZ886" i="41"/>
  <c r="BA886" i="41" s="1"/>
  <c r="AZ885" i="41"/>
  <c r="BA885" i="41" s="1"/>
  <c r="AZ884" i="41"/>
  <c r="BA884" i="41" s="1"/>
  <c r="AZ883" i="41"/>
  <c r="BA883" i="41" s="1"/>
  <c r="AZ882" i="41"/>
  <c r="BA882" i="41" s="1"/>
  <c r="AZ881" i="41"/>
  <c r="BA881" i="41" s="1"/>
  <c r="AZ880" i="41"/>
  <c r="BA880" i="41" s="1"/>
  <c r="AZ879" i="41"/>
  <c r="BA879" i="41" s="1"/>
  <c r="AZ878" i="41"/>
  <c r="BA878" i="41" s="1"/>
  <c r="AZ877" i="41"/>
  <c r="BA877" i="41" s="1"/>
  <c r="AZ876" i="41"/>
  <c r="BA876" i="41" s="1"/>
  <c r="AZ875" i="41"/>
  <c r="BA875" i="41" s="1"/>
  <c r="AZ874" i="41"/>
  <c r="BA874" i="41" s="1"/>
  <c r="AZ873" i="41"/>
  <c r="BA873" i="41" s="1"/>
  <c r="AZ872" i="41"/>
  <c r="BA872" i="41"/>
  <c r="AZ871" i="41"/>
  <c r="BA871" i="41" s="1"/>
  <c r="AZ870" i="41"/>
  <c r="BA870" i="41" s="1"/>
  <c r="AZ869" i="41"/>
  <c r="BA869" i="41" s="1"/>
  <c r="AZ868" i="41"/>
  <c r="BA868" i="41" s="1"/>
  <c r="AZ867" i="41"/>
  <c r="BA867" i="41" s="1"/>
  <c r="AZ866" i="41"/>
  <c r="BA866" i="41" s="1"/>
  <c r="AZ865" i="41"/>
  <c r="BA865" i="41" s="1"/>
  <c r="AZ864" i="41"/>
  <c r="BA864" i="41" s="1"/>
  <c r="AZ863" i="41"/>
  <c r="BA863" i="41" s="1"/>
  <c r="AZ862" i="41"/>
  <c r="BA862" i="41" s="1"/>
  <c r="AZ861" i="41"/>
  <c r="BA861" i="41" s="1"/>
  <c r="AZ860" i="41"/>
  <c r="BA860" i="41" s="1"/>
  <c r="AZ859" i="41"/>
  <c r="BA859" i="41"/>
  <c r="AZ858" i="41"/>
  <c r="BA858" i="41" s="1"/>
  <c r="AZ857" i="41"/>
  <c r="BA857" i="41" s="1"/>
  <c r="AZ856" i="41"/>
  <c r="BA856" i="41" s="1"/>
  <c r="AZ855" i="41"/>
  <c r="BA855" i="41" s="1"/>
  <c r="AZ854" i="41"/>
  <c r="BA854" i="41" s="1"/>
  <c r="AZ853" i="41"/>
  <c r="BA853" i="41" s="1"/>
  <c r="AZ852" i="41"/>
  <c r="BA852" i="41" s="1"/>
  <c r="AZ851" i="41"/>
  <c r="BA851" i="41" s="1"/>
  <c r="AZ850" i="41"/>
  <c r="BA850" i="41" s="1"/>
  <c r="AZ849" i="41"/>
  <c r="BA849" i="41" s="1"/>
  <c r="AZ848" i="41"/>
  <c r="BA848" i="41" s="1"/>
  <c r="AZ847" i="41"/>
  <c r="BA847" i="41"/>
  <c r="AZ846" i="41"/>
  <c r="BA846" i="41" s="1"/>
  <c r="AZ845" i="41"/>
  <c r="BA845" i="41" s="1"/>
  <c r="AZ844" i="41"/>
  <c r="BA844" i="41"/>
  <c r="AZ843" i="41"/>
  <c r="BA843" i="41" s="1"/>
  <c r="AZ842" i="41"/>
  <c r="BA842" i="41" s="1"/>
  <c r="AZ841" i="41"/>
  <c r="BA841" i="41" s="1"/>
  <c r="AZ840" i="41"/>
  <c r="BA840" i="41" s="1"/>
  <c r="AZ839" i="41"/>
  <c r="BA839" i="41"/>
  <c r="AZ838" i="41"/>
  <c r="BA838" i="41" s="1"/>
  <c r="AZ837" i="41"/>
  <c r="BA837" i="41" s="1"/>
  <c r="AZ836" i="41"/>
  <c r="BA836" i="41" s="1"/>
  <c r="AZ835" i="41"/>
  <c r="BA835" i="41" s="1"/>
  <c r="AZ834" i="41"/>
  <c r="BA834" i="41" s="1"/>
  <c r="AZ833" i="41"/>
  <c r="BA833" i="41" s="1"/>
  <c r="AZ832" i="41"/>
  <c r="BA832" i="41" s="1"/>
  <c r="AZ831" i="41"/>
  <c r="BA831" i="41"/>
  <c r="AZ830" i="41"/>
  <c r="BA830" i="41" s="1"/>
  <c r="AZ829" i="41"/>
  <c r="BA829" i="41" s="1"/>
  <c r="AZ828" i="41"/>
  <c r="BA828" i="41"/>
  <c r="AZ827" i="41"/>
  <c r="BA827" i="41" s="1"/>
  <c r="AZ826" i="41"/>
  <c r="BA826" i="41" s="1"/>
  <c r="AZ825" i="41"/>
  <c r="BA825" i="41" s="1"/>
  <c r="AZ824" i="41"/>
  <c r="BA824" i="41" s="1"/>
  <c r="AZ823" i="41"/>
  <c r="BA823" i="41" s="1"/>
  <c r="AZ822" i="41"/>
  <c r="BA822" i="41" s="1"/>
  <c r="AZ821" i="41"/>
  <c r="BA821" i="41" s="1"/>
  <c r="AZ820" i="41"/>
  <c r="BA820" i="41" s="1"/>
  <c r="AZ819" i="41"/>
  <c r="BA819" i="41" s="1"/>
  <c r="AZ818" i="41"/>
  <c r="BA818" i="41" s="1"/>
  <c r="AZ817" i="41"/>
  <c r="BA817" i="41" s="1"/>
  <c r="AZ816" i="41"/>
  <c r="BA816" i="41" s="1"/>
  <c r="AZ815" i="41"/>
  <c r="BA815" i="41"/>
  <c r="AZ814" i="41"/>
  <c r="BA814" i="41" s="1"/>
  <c r="AZ813" i="41"/>
  <c r="BA813" i="41" s="1"/>
  <c r="AZ812" i="41"/>
  <c r="BA812" i="41"/>
  <c r="AZ811" i="41"/>
  <c r="BA811" i="41" s="1"/>
  <c r="AZ810" i="41"/>
  <c r="BA810" i="41" s="1"/>
  <c r="AZ809" i="41"/>
  <c r="BA809" i="41" s="1"/>
  <c r="AZ808" i="41"/>
  <c r="BA808" i="41" s="1"/>
  <c r="AZ807" i="41"/>
  <c r="BA807" i="41" s="1"/>
  <c r="AZ806" i="41"/>
  <c r="BA806" i="41" s="1"/>
  <c r="AZ805" i="41"/>
  <c r="BA805" i="41" s="1"/>
  <c r="AZ804" i="41"/>
  <c r="BA804" i="41" s="1"/>
  <c r="AZ803" i="41"/>
  <c r="BA803" i="41" s="1"/>
  <c r="AZ802" i="41"/>
  <c r="BA802" i="41" s="1"/>
  <c r="AZ801" i="41"/>
  <c r="BA801" i="41" s="1"/>
  <c r="AZ800" i="41"/>
  <c r="BA800" i="41" s="1"/>
  <c r="AZ799" i="41"/>
  <c r="BA799" i="41" s="1"/>
  <c r="AZ798" i="41"/>
  <c r="BA798" i="41" s="1"/>
  <c r="AZ797" i="41"/>
  <c r="BA797" i="41" s="1"/>
  <c r="AZ796" i="41"/>
  <c r="BA796" i="41" s="1"/>
  <c r="AZ795" i="41"/>
  <c r="BA795" i="41"/>
  <c r="AZ794" i="41"/>
  <c r="BA794" i="41" s="1"/>
  <c r="AZ793" i="41"/>
  <c r="BA793" i="41" s="1"/>
  <c r="AZ792" i="41"/>
  <c r="BA792" i="41" s="1"/>
  <c r="AZ791" i="41"/>
  <c r="BA791" i="41" s="1"/>
  <c r="AZ790" i="41"/>
  <c r="BA790" i="41" s="1"/>
  <c r="AZ789" i="41"/>
  <c r="BA789" i="41" s="1"/>
  <c r="AZ788" i="41"/>
  <c r="BA788" i="41" s="1"/>
  <c r="AZ787" i="41"/>
  <c r="BA787" i="41" s="1"/>
  <c r="AZ786" i="41"/>
  <c r="BA786" i="41" s="1"/>
  <c r="AZ785" i="41"/>
  <c r="BA785" i="41" s="1"/>
  <c r="AZ784" i="41"/>
  <c r="BA784" i="41" s="1"/>
  <c r="AZ783" i="41"/>
  <c r="BA783" i="41" s="1"/>
  <c r="AZ782" i="41"/>
  <c r="BA782" i="41" s="1"/>
  <c r="AZ781" i="41"/>
  <c r="BA781" i="41" s="1"/>
  <c r="AZ780" i="41"/>
  <c r="BA780" i="41" s="1"/>
  <c r="AZ779" i="41"/>
  <c r="BA779" i="41"/>
  <c r="AZ778" i="41"/>
  <c r="BA778" i="41" s="1"/>
  <c r="AZ777" i="41"/>
  <c r="BA777" i="41" s="1"/>
  <c r="AZ776" i="41"/>
  <c r="BA776" i="41" s="1"/>
  <c r="AZ775" i="41"/>
  <c r="BA775" i="41"/>
  <c r="AZ774" i="41"/>
  <c r="BA774" i="41" s="1"/>
  <c r="AZ773" i="41"/>
  <c r="BA773" i="41" s="1"/>
  <c r="AZ772" i="41"/>
  <c r="BA772" i="41" s="1"/>
  <c r="AZ771" i="41"/>
  <c r="BA771" i="41" s="1"/>
  <c r="AZ770" i="41"/>
  <c r="BA770" i="41" s="1"/>
  <c r="AZ769" i="41"/>
  <c r="BA769" i="41" s="1"/>
  <c r="AZ768" i="41"/>
  <c r="BA768" i="41" s="1"/>
  <c r="AZ767" i="41"/>
  <c r="BA767" i="41" s="1"/>
  <c r="AZ766" i="41"/>
  <c r="BA766" i="41" s="1"/>
  <c r="AZ765" i="41"/>
  <c r="BA765" i="41" s="1"/>
  <c r="AZ764" i="41"/>
  <c r="BA764" i="41" s="1"/>
  <c r="AZ763" i="41"/>
  <c r="BA763" i="41" s="1"/>
  <c r="AZ762" i="41"/>
  <c r="BA762" i="41" s="1"/>
  <c r="AZ761" i="41"/>
  <c r="BA761" i="41" s="1"/>
  <c r="AZ760" i="41"/>
  <c r="BA760" i="41"/>
  <c r="AZ759" i="41"/>
  <c r="BA759" i="41" s="1"/>
  <c r="AZ758" i="41"/>
  <c r="BA758" i="41" s="1"/>
  <c r="AZ757" i="41"/>
  <c r="BA757" i="41" s="1"/>
  <c r="AZ756" i="41"/>
  <c r="BA756" i="41" s="1"/>
  <c r="AZ755" i="41"/>
  <c r="BA755" i="41" s="1"/>
  <c r="AZ754" i="41"/>
  <c r="BA754" i="41" s="1"/>
  <c r="AZ753" i="41"/>
  <c r="BA753" i="41" s="1"/>
  <c r="AZ752" i="41"/>
  <c r="BA752" i="41" s="1"/>
  <c r="AZ751" i="41"/>
  <c r="BA751" i="41" s="1"/>
  <c r="AZ750" i="41"/>
  <c r="BA750" i="41" s="1"/>
  <c r="AZ749" i="41"/>
  <c r="BA749" i="41" s="1"/>
  <c r="AZ748" i="41"/>
  <c r="BA748" i="41" s="1"/>
  <c r="AZ747" i="41"/>
  <c r="BA747" i="41" s="1"/>
  <c r="AZ746" i="41"/>
  <c r="BA746" i="41" s="1"/>
  <c r="AZ745" i="41"/>
  <c r="BA745" i="41"/>
  <c r="AZ744" i="41"/>
  <c r="BA744" i="41" s="1"/>
  <c r="AZ743" i="41"/>
  <c r="BA743" i="41"/>
  <c r="AZ742" i="41"/>
  <c r="BA742" i="41" s="1"/>
  <c r="AZ741" i="41"/>
  <c r="BA741" i="41" s="1"/>
  <c r="AZ740" i="41"/>
  <c r="BA740" i="41"/>
  <c r="AZ739" i="41"/>
  <c r="BA739" i="41" s="1"/>
  <c r="AZ738" i="41"/>
  <c r="BA738" i="41" s="1"/>
  <c r="AZ737" i="41"/>
  <c r="BA737" i="41" s="1"/>
  <c r="AZ736" i="41"/>
  <c r="BA736" i="41" s="1"/>
  <c r="AZ735" i="41"/>
  <c r="BA735" i="41" s="1"/>
  <c r="AZ734" i="41"/>
  <c r="BA734" i="41"/>
  <c r="AZ733" i="41"/>
  <c r="BA733" i="41" s="1"/>
  <c r="AZ732" i="41"/>
  <c r="BA732" i="41" s="1"/>
  <c r="AZ731" i="41"/>
  <c r="BA731" i="41"/>
  <c r="AZ730" i="41"/>
  <c r="BA730" i="41" s="1"/>
  <c r="AZ729" i="41"/>
  <c r="BA729" i="41" s="1"/>
  <c r="AZ728" i="41"/>
  <c r="BA728" i="41"/>
  <c r="AZ727" i="41"/>
  <c r="BA727" i="41" s="1"/>
  <c r="AZ726" i="41"/>
  <c r="BA726" i="41"/>
  <c r="AZ725" i="41"/>
  <c r="BA725" i="41" s="1"/>
  <c r="AZ724" i="41"/>
  <c r="BA724" i="41" s="1"/>
  <c r="AZ723" i="41"/>
  <c r="BA723" i="41" s="1"/>
  <c r="AZ722" i="41"/>
  <c r="BA722" i="41" s="1"/>
  <c r="AZ721" i="41"/>
  <c r="BA721" i="41" s="1"/>
  <c r="AZ720" i="41"/>
  <c r="BA720" i="41" s="1"/>
  <c r="AZ719" i="41"/>
  <c r="BA719" i="41" s="1"/>
  <c r="AZ718" i="41"/>
  <c r="BA718" i="41" s="1"/>
  <c r="AZ717" i="41"/>
  <c r="BA717" i="41" s="1"/>
  <c r="AZ716" i="41"/>
  <c r="BA716" i="41" s="1"/>
  <c r="AZ715" i="41"/>
  <c r="BA715" i="41"/>
  <c r="AZ714" i="41"/>
  <c r="BA714" i="41" s="1"/>
  <c r="AZ713" i="41"/>
  <c r="BA713" i="41" s="1"/>
  <c r="AZ712" i="41"/>
  <c r="BA712" i="41"/>
  <c r="AZ711" i="41"/>
  <c r="BA711" i="41" s="1"/>
  <c r="AZ710" i="41"/>
  <c r="BA710" i="41" s="1"/>
  <c r="AZ709" i="41"/>
  <c r="BA709" i="41"/>
  <c r="AZ708" i="41"/>
  <c r="BA708" i="41" s="1"/>
  <c r="AZ707" i="41"/>
  <c r="BA707" i="41" s="1"/>
  <c r="AZ706" i="41"/>
  <c r="BA706" i="41" s="1"/>
  <c r="AZ705" i="41"/>
  <c r="BA705" i="41" s="1"/>
  <c r="AZ704" i="41"/>
  <c r="BA704" i="41" s="1"/>
  <c r="AZ703" i="41"/>
  <c r="BA703" i="41" s="1"/>
  <c r="AZ702" i="41"/>
  <c r="BA702" i="41" s="1"/>
  <c r="AZ701" i="41"/>
  <c r="BA701" i="41" s="1"/>
  <c r="AZ700" i="41"/>
  <c r="BA700" i="41"/>
  <c r="AZ699" i="41"/>
  <c r="BA699" i="41" s="1"/>
  <c r="AZ698" i="41"/>
  <c r="BA698" i="41" s="1"/>
  <c r="AZ697" i="41"/>
  <c r="BA697" i="41" s="1"/>
  <c r="AZ696" i="41"/>
  <c r="BA696" i="41" s="1"/>
  <c r="AZ695" i="41"/>
  <c r="BA695" i="41"/>
  <c r="AZ694" i="41"/>
  <c r="BA694" i="41" s="1"/>
  <c r="AZ693" i="41"/>
  <c r="BA693" i="41" s="1"/>
  <c r="AZ692" i="41"/>
  <c r="BA692" i="41"/>
  <c r="AZ691" i="41"/>
  <c r="BA691" i="41" s="1"/>
  <c r="AZ690" i="41"/>
  <c r="BA690" i="41" s="1"/>
  <c r="AZ689" i="41"/>
  <c r="BA689" i="41" s="1"/>
  <c r="AZ688" i="41"/>
  <c r="BA688" i="41" s="1"/>
  <c r="AZ687" i="41"/>
  <c r="BA687" i="41" s="1"/>
  <c r="AZ686" i="41"/>
  <c r="BA686" i="41" s="1"/>
  <c r="AZ685" i="41"/>
  <c r="BA685" i="41" s="1"/>
  <c r="AZ684" i="41"/>
  <c r="BA684" i="41" s="1"/>
  <c r="AZ683" i="41"/>
  <c r="BA683" i="41" s="1"/>
  <c r="AZ682" i="41"/>
  <c r="BA682" i="41" s="1"/>
  <c r="AZ681" i="41"/>
  <c r="BA681" i="41" s="1"/>
  <c r="AZ680" i="41"/>
  <c r="BA680" i="41"/>
  <c r="AZ679" i="41"/>
  <c r="BA679" i="41" s="1"/>
  <c r="AZ678" i="41"/>
  <c r="BA678" i="41" s="1"/>
  <c r="AZ677" i="41"/>
  <c r="BA677" i="41" s="1"/>
  <c r="AZ676" i="41"/>
  <c r="BA676" i="41" s="1"/>
  <c r="AZ675" i="41"/>
  <c r="BA675" i="41" s="1"/>
  <c r="AZ674" i="41"/>
  <c r="BA674" i="41" s="1"/>
  <c r="AZ673" i="41"/>
  <c r="BA673" i="41" s="1"/>
  <c r="AZ672" i="41"/>
  <c r="BA672" i="41" s="1"/>
  <c r="AZ671" i="41"/>
  <c r="BA671" i="41"/>
  <c r="AZ670" i="41"/>
  <c r="BA670" i="41" s="1"/>
  <c r="AZ669" i="41"/>
  <c r="BA669" i="41" s="1"/>
  <c r="AZ668" i="41"/>
  <c r="BA668" i="41" s="1"/>
  <c r="AZ667" i="41"/>
  <c r="BA667" i="41" s="1"/>
  <c r="AZ666" i="41"/>
  <c r="BA666" i="41" s="1"/>
  <c r="AZ665" i="41"/>
  <c r="BA665" i="41" s="1"/>
  <c r="AZ664" i="41"/>
  <c r="BA664" i="41" s="1"/>
  <c r="AZ663" i="41"/>
  <c r="BA663" i="41" s="1"/>
  <c r="AZ662" i="41"/>
  <c r="BA662" i="41" s="1"/>
  <c r="AZ661" i="41"/>
  <c r="BA661" i="41" s="1"/>
  <c r="AZ660" i="41"/>
  <c r="BA660" i="41"/>
  <c r="AZ659" i="41"/>
  <c r="BA659" i="41" s="1"/>
  <c r="AZ658" i="41"/>
  <c r="BA658" i="41" s="1"/>
  <c r="AZ657" i="41"/>
  <c r="BA657" i="41" s="1"/>
  <c r="AZ656" i="41"/>
  <c r="BA656" i="41" s="1"/>
  <c r="AZ655" i="41"/>
  <c r="BA655" i="41" s="1"/>
  <c r="AZ654" i="41"/>
  <c r="BA654" i="41" s="1"/>
  <c r="AZ653" i="41"/>
  <c r="BA653" i="41"/>
  <c r="AZ652" i="41"/>
  <c r="BA652" i="41" s="1"/>
  <c r="AZ651" i="41"/>
  <c r="BA651" i="41"/>
  <c r="AZ650" i="41"/>
  <c r="BA650" i="41" s="1"/>
  <c r="AZ649" i="41"/>
  <c r="BA649" i="41" s="1"/>
  <c r="AZ648" i="41"/>
  <c r="BA648" i="41" s="1"/>
  <c r="AZ647" i="41"/>
  <c r="BA647" i="41" s="1"/>
  <c r="AZ646" i="41"/>
  <c r="BA646" i="41" s="1"/>
  <c r="AZ645" i="41"/>
  <c r="BA645" i="41" s="1"/>
  <c r="AZ644" i="41"/>
  <c r="BA644" i="41" s="1"/>
  <c r="AZ643" i="41"/>
  <c r="BA643" i="41" s="1"/>
  <c r="AZ642" i="41"/>
  <c r="BA642" i="41" s="1"/>
  <c r="AZ641" i="41"/>
  <c r="BA641" i="41" s="1"/>
  <c r="AZ640" i="41"/>
  <c r="BA640" i="41" s="1"/>
  <c r="AZ639" i="41"/>
  <c r="BA639" i="41" s="1"/>
  <c r="AZ638" i="41"/>
  <c r="BA638" i="41" s="1"/>
  <c r="AZ637" i="41"/>
  <c r="BA637" i="41" s="1"/>
  <c r="AZ636" i="41"/>
  <c r="BA636" i="41" s="1"/>
  <c r="AZ635" i="41"/>
  <c r="BA635" i="41"/>
  <c r="AZ634" i="41"/>
  <c r="BA634" i="41" s="1"/>
  <c r="AZ633" i="41"/>
  <c r="BA633" i="41" s="1"/>
  <c r="AZ632" i="41"/>
  <c r="BA632" i="41"/>
  <c r="AZ631" i="41"/>
  <c r="BA631" i="41" s="1"/>
  <c r="AZ630" i="41"/>
  <c r="BA630" i="41" s="1"/>
  <c r="AZ629" i="41"/>
  <c r="BA629" i="41" s="1"/>
  <c r="AZ628" i="41"/>
  <c r="BA628" i="41" s="1"/>
  <c r="AZ627" i="41"/>
  <c r="BA627" i="41" s="1"/>
  <c r="AZ626" i="41"/>
  <c r="BA626" i="41" s="1"/>
  <c r="AZ625" i="41"/>
  <c r="BA625" i="41" s="1"/>
  <c r="AZ624" i="41"/>
  <c r="BA624" i="41" s="1"/>
  <c r="AZ623" i="41"/>
  <c r="BA623" i="41"/>
  <c r="AZ622" i="41"/>
  <c r="BA622" i="41" s="1"/>
  <c r="AZ621" i="41"/>
  <c r="BA621" i="41" s="1"/>
  <c r="AZ620" i="41"/>
  <c r="BA620" i="41" s="1"/>
  <c r="AZ619" i="41"/>
  <c r="BA619" i="41" s="1"/>
  <c r="AZ618" i="41"/>
  <c r="BA618" i="41" s="1"/>
  <c r="AZ617" i="41"/>
  <c r="BA617" i="41" s="1"/>
  <c r="AZ616" i="41"/>
  <c r="BA616" i="41"/>
  <c r="AZ615" i="41"/>
  <c r="BA615" i="41" s="1"/>
  <c r="AZ614" i="41"/>
  <c r="BA614" i="41" s="1"/>
  <c r="AZ613" i="41"/>
  <c r="BA613" i="41" s="1"/>
  <c r="AZ612" i="41"/>
  <c r="BA612" i="41" s="1"/>
  <c r="AZ611" i="41"/>
  <c r="BA611" i="41"/>
  <c r="AZ610" i="41"/>
  <c r="BA610" i="41" s="1"/>
  <c r="AZ609" i="41"/>
  <c r="BA609" i="41" s="1"/>
  <c r="AZ608" i="41"/>
  <c r="BA608" i="41" s="1"/>
  <c r="AZ607" i="41"/>
  <c r="BA607" i="41" s="1"/>
  <c r="AZ606" i="41"/>
  <c r="BA606" i="41" s="1"/>
  <c r="AZ605" i="41"/>
  <c r="BA605" i="41" s="1"/>
  <c r="AZ604" i="41"/>
  <c r="BA604" i="41" s="1"/>
  <c r="AZ603" i="41"/>
  <c r="BA603" i="41" s="1"/>
  <c r="AZ602" i="41"/>
  <c r="BA602" i="41" s="1"/>
  <c r="AZ601" i="41"/>
  <c r="BA601" i="41" s="1"/>
  <c r="AZ600" i="41"/>
  <c r="BA600" i="41"/>
  <c r="AZ599" i="41"/>
  <c r="BA599" i="41" s="1"/>
  <c r="AZ598" i="41"/>
  <c r="BA598" i="41" s="1"/>
  <c r="AZ597" i="41"/>
  <c r="BA597" i="41" s="1"/>
  <c r="AZ596" i="41"/>
  <c r="BA596" i="41" s="1"/>
  <c r="AZ595" i="41"/>
  <c r="BA595" i="41" s="1"/>
  <c r="AZ594" i="41"/>
  <c r="BA594" i="41" s="1"/>
  <c r="AZ593" i="41"/>
  <c r="BA593" i="41" s="1"/>
  <c r="AZ592" i="41"/>
  <c r="BA592" i="41" s="1"/>
  <c r="AZ591" i="41"/>
  <c r="BA591" i="41"/>
  <c r="AZ590" i="41"/>
  <c r="BA590" i="41" s="1"/>
  <c r="AZ589" i="41"/>
  <c r="BA589" i="41" s="1"/>
  <c r="AZ588" i="41"/>
  <c r="BA588" i="41"/>
  <c r="AZ587" i="41"/>
  <c r="BA587" i="41" s="1"/>
  <c r="AZ586" i="41"/>
  <c r="BA586" i="41" s="1"/>
  <c r="AZ585" i="41"/>
  <c r="BA585" i="41" s="1"/>
  <c r="AZ584" i="41"/>
  <c r="BA584" i="41" s="1"/>
  <c r="AZ583" i="41"/>
  <c r="BA583" i="41" s="1"/>
  <c r="AZ582" i="41"/>
  <c r="BA582" i="41" s="1"/>
  <c r="AZ581" i="41"/>
  <c r="BA581" i="41" s="1"/>
  <c r="AZ580" i="41"/>
  <c r="BA580" i="41" s="1"/>
  <c r="AZ579" i="41"/>
  <c r="BA579" i="41" s="1"/>
  <c r="AZ578" i="41"/>
  <c r="BA578" i="41" s="1"/>
  <c r="AZ577" i="41"/>
  <c r="BA577" i="41" s="1"/>
  <c r="AZ576" i="41"/>
  <c r="BA576" i="41" s="1"/>
  <c r="AZ575" i="41"/>
  <c r="BA575" i="41"/>
  <c r="AZ574" i="41"/>
  <c r="BA574" i="41" s="1"/>
  <c r="AZ573" i="41"/>
  <c r="BA573" i="41" s="1"/>
  <c r="AZ572" i="41"/>
  <c r="BA572" i="41"/>
  <c r="AZ571" i="41"/>
  <c r="BA571" i="41" s="1"/>
  <c r="AZ570" i="41"/>
  <c r="BA570" i="41" s="1"/>
  <c r="AZ569" i="41"/>
  <c r="BA569" i="41" s="1"/>
  <c r="AZ568" i="41"/>
  <c r="BA568" i="41" s="1"/>
  <c r="AZ567" i="41"/>
  <c r="BA567" i="41" s="1"/>
  <c r="AZ566" i="41"/>
  <c r="BA566" i="41" s="1"/>
  <c r="AZ565" i="41"/>
  <c r="BA565" i="41" s="1"/>
  <c r="AZ564" i="41"/>
  <c r="BA564" i="41" s="1"/>
  <c r="AZ563" i="41"/>
  <c r="BA563" i="41"/>
  <c r="AZ562" i="41"/>
  <c r="BA562" i="41" s="1"/>
  <c r="AZ561" i="41"/>
  <c r="BA561" i="41" s="1"/>
  <c r="AZ560" i="41"/>
  <c r="BA560" i="41"/>
  <c r="AZ559" i="41"/>
  <c r="BA559" i="41" s="1"/>
  <c r="AZ558" i="41"/>
  <c r="BA558" i="41" s="1"/>
  <c r="AZ557" i="41"/>
  <c r="BA557" i="41"/>
  <c r="AZ556" i="41"/>
  <c r="BA556" i="41" s="1"/>
  <c r="AZ555" i="41"/>
  <c r="BA555" i="41" s="1"/>
  <c r="AZ554" i="41"/>
  <c r="BA554" i="41" s="1"/>
  <c r="AZ553" i="41"/>
  <c r="BA553" i="41" s="1"/>
  <c r="AZ552" i="41"/>
  <c r="BA552" i="41"/>
  <c r="AZ551" i="41"/>
  <c r="BA551" i="41" s="1"/>
  <c r="AZ550" i="41"/>
  <c r="BA550" i="41" s="1"/>
  <c r="AZ549" i="41"/>
  <c r="BA549" i="41" s="1"/>
  <c r="AZ548" i="41"/>
  <c r="BA548" i="41"/>
  <c r="AZ547" i="41"/>
  <c r="BA547" i="41" s="1"/>
  <c r="AZ546" i="41"/>
  <c r="BA546" i="41" s="1"/>
  <c r="AZ545" i="41"/>
  <c r="BA545" i="41" s="1"/>
  <c r="AZ544" i="41"/>
  <c r="BA544" i="41" s="1"/>
  <c r="AZ543" i="41"/>
  <c r="BA543" i="41" s="1"/>
  <c r="AZ542" i="41"/>
  <c r="BA542" i="41" s="1"/>
  <c r="AZ541" i="41"/>
  <c r="BA541" i="41" s="1"/>
  <c r="AZ540" i="41"/>
  <c r="BA540" i="41" s="1"/>
  <c r="AZ539" i="41"/>
  <c r="BA539" i="41" s="1"/>
  <c r="AZ538" i="41"/>
  <c r="BA538" i="41" s="1"/>
  <c r="AZ537" i="41"/>
  <c r="BA537" i="41" s="1"/>
  <c r="AZ536" i="41"/>
  <c r="BA536" i="41" s="1"/>
  <c r="AZ535" i="41"/>
  <c r="BA535" i="41" s="1"/>
  <c r="AZ534" i="41"/>
  <c r="BA534" i="41" s="1"/>
  <c r="AZ533" i="41"/>
  <c r="BA533" i="41"/>
  <c r="AZ532" i="41"/>
  <c r="BA532" i="41" s="1"/>
  <c r="AZ531" i="41"/>
  <c r="BA531" i="41" s="1"/>
  <c r="AZ530" i="41"/>
  <c r="BA530" i="41" s="1"/>
  <c r="AZ529" i="41"/>
  <c r="BA529" i="41" s="1"/>
  <c r="AZ528" i="41"/>
  <c r="BA528" i="41"/>
  <c r="AZ527" i="41"/>
  <c r="BA527" i="41" s="1"/>
  <c r="AZ526" i="41"/>
  <c r="BA526" i="41"/>
  <c r="AZ525" i="41"/>
  <c r="BA525" i="41" s="1"/>
  <c r="AZ524" i="41"/>
  <c r="BA524" i="41"/>
  <c r="AZ523" i="41"/>
  <c r="BA523" i="41" s="1"/>
  <c r="AZ522" i="41"/>
  <c r="BA522" i="41"/>
  <c r="AZ521" i="41"/>
  <c r="BA521" i="41" s="1"/>
  <c r="AZ520" i="41"/>
  <c r="BA520" i="41" s="1"/>
  <c r="AZ519" i="41"/>
  <c r="BA519" i="41"/>
  <c r="AZ518" i="41"/>
  <c r="BA518" i="41" s="1"/>
  <c r="AZ517" i="41"/>
  <c r="BA517" i="41" s="1"/>
  <c r="AZ516" i="41"/>
  <c r="BA516" i="41"/>
  <c r="AZ515" i="41"/>
  <c r="BA515" i="41" s="1"/>
  <c r="AZ514" i="41"/>
  <c r="BA514" i="41" s="1"/>
  <c r="AZ513" i="41"/>
  <c r="BA513" i="41" s="1"/>
  <c r="AZ512" i="41"/>
  <c r="BA512" i="41" s="1"/>
  <c r="AZ511" i="41"/>
  <c r="BA511" i="41" s="1"/>
  <c r="AZ510" i="41"/>
  <c r="BA510" i="41" s="1"/>
  <c r="AZ509" i="41"/>
  <c r="BA509" i="41" s="1"/>
  <c r="AZ508" i="41"/>
  <c r="BA508" i="41" s="1"/>
  <c r="AZ507" i="41"/>
  <c r="BA507" i="41" s="1"/>
  <c r="AZ506" i="41"/>
  <c r="BA506" i="41" s="1"/>
  <c r="AZ505" i="41"/>
  <c r="BA505" i="41" s="1"/>
  <c r="AZ504" i="41"/>
  <c r="BA504" i="41" s="1"/>
  <c r="AZ503" i="41"/>
  <c r="BA503" i="41" s="1"/>
  <c r="AZ502" i="41"/>
  <c r="BA502" i="41" s="1"/>
  <c r="AZ501" i="41"/>
  <c r="BA501" i="41" s="1"/>
  <c r="AZ500" i="41"/>
  <c r="BA500" i="41" s="1"/>
  <c r="AZ499" i="41"/>
  <c r="BA499" i="41" s="1"/>
  <c r="AZ498" i="41"/>
  <c r="BA498" i="41" s="1"/>
  <c r="AZ497" i="41"/>
  <c r="BA497" i="41" s="1"/>
  <c r="AZ496" i="41"/>
  <c r="BA496" i="41" s="1"/>
  <c r="AZ495" i="41"/>
  <c r="BA495" i="41" s="1"/>
  <c r="AZ494" i="41"/>
  <c r="BA494" i="41" s="1"/>
  <c r="AZ493" i="41"/>
  <c r="BA493" i="41" s="1"/>
  <c r="AZ492" i="41"/>
  <c r="BA492" i="41" s="1"/>
  <c r="AZ491" i="41"/>
  <c r="BA491" i="41"/>
  <c r="AZ490" i="41"/>
  <c r="BA490" i="41" s="1"/>
  <c r="AZ489" i="41"/>
  <c r="BA489" i="41" s="1"/>
  <c r="AZ488" i="41"/>
  <c r="BA488" i="41" s="1"/>
  <c r="AZ487" i="41"/>
  <c r="BA487" i="41" s="1"/>
  <c r="AZ486" i="41"/>
  <c r="BA486" i="41"/>
  <c r="AZ485" i="41"/>
  <c r="BA485" i="41" s="1"/>
  <c r="AZ484" i="41"/>
  <c r="BA484" i="41" s="1"/>
  <c r="AZ483" i="41"/>
  <c r="BA483" i="41" s="1"/>
  <c r="AZ482" i="41"/>
  <c r="BA482" i="41"/>
  <c r="AZ481" i="41"/>
  <c r="BA481" i="41" s="1"/>
  <c r="AZ480" i="41"/>
  <c r="BA480" i="41" s="1"/>
  <c r="AZ479" i="41"/>
  <c r="BA479" i="41" s="1"/>
  <c r="AZ478" i="41"/>
  <c r="BA478" i="41" s="1"/>
  <c r="AZ477" i="41"/>
  <c r="BA477" i="41" s="1"/>
  <c r="AZ476" i="41"/>
  <c r="BA476" i="41" s="1"/>
  <c r="AZ475" i="41"/>
  <c r="BA475" i="41"/>
  <c r="AZ474" i="41"/>
  <c r="BA474" i="41" s="1"/>
  <c r="AZ473" i="41"/>
  <c r="BA473" i="41"/>
  <c r="AZ472" i="41"/>
  <c r="BA472" i="41" s="1"/>
  <c r="AZ471" i="41"/>
  <c r="BA471" i="41" s="1"/>
  <c r="AZ470" i="41"/>
  <c r="BA470" i="41" s="1"/>
  <c r="AZ469" i="41"/>
  <c r="BA469" i="41" s="1"/>
  <c r="AZ468" i="41"/>
  <c r="BA468" i="41"/>
  <c r="AZ467" i="41"/>
  <c r="BA467" i="41" s="1"/>
  <c r="AZ466" i="41"/>
  <c r="BA466" i="41" s="1"/>
  <c r="AZ465" i="41"/>
  <c r="BA465" i="41" s="1"/>
  <c r="AZ464" i="41"/>
  <c r="BA464" i="41"/>
  <c r="AZ463" i="41"/>
  <c r="BA463" i="41" s="1"/>
  <c r="AZ462" i="41"/>
  <c r="BA462" i="41" s="1"/>
  <c r="AZ461" i="41"/>
  <c r="BA461" i="41" s="1"/>
  <c r="AZ460" i="41"/>
  <c r="BA460" i="41" s="1"/>
  <c r="AZ459" i="41"/>
  <c r="BA459" i="41" s="1"/>
  <c r="AZ458" i="41"/>
  <c r="BA458" i="41"/>
  <c r="AZ457" i="41"/>
  <c r="BA457" i="41" s="1"/>
  <c r="AZ456" i="41"/>
  <c r="BA456" i="41" s="1"/>
  <c r="AZ455" i="41"/>
  <c r="BA455" i="41" s="1"/>
  <c r="AZ454" i="41"/>
  <c r="BA454" i="41" s="1"/>
  <c r="AZ453" i="41"/>
  <c r="BA453" i="41" s="1"/>
  <c r="AZ452" i="41"/>
  <c r="BA452" i="41" s="1"/>
  <c r="AZ451" i="41"/>
  <c r="BA451" i="41" s="1"/>
  <c r="AZ450" i="41"/>
  <c r="BA450" i="41" s="1"/>
  <c r="AZ449" i="41"/>
  <c r="BA449" i="41" s="1"/>
  <c r="AZ448" i="41"/>
  <c r="BA448" i="41" s="1"/>
  <c r="AZ447" i="41"/>
  <c r="BA447" i="41" s="1"/>
  <c r="AZ446" i="41"/>
  <c r="BA446" i="41" s="1"/>
  <c r="AZ445" i="41"/>
  <c r="BA445" i="41" s="1"/>
  <c r="AZ444" i="41"/>
  <c r="BA444" i="41" s="1"/>
  <c r="AZ443" i="41"/>
  <c r="BA443" i="41" s="1"/>
  <c r="AZ442" i="41"/>
  <c r="BA442" i="41" s="1"/>
  <c r="AZ441" i="41"/>
  <c r="BA441" i="41" s="1"/>
  <c r="AZ440" i="41"/>
  <c r="BA440" i="41" s="1"/>
  <c r="AZ439" i="41"/>
  <c r="BA439" i="41" s="1"/>
  <c r="AZ438" i="41"/>
  <c r="BA438" i="41" s="1"/>
  <c r="AZ437" i="41"/>
  <c r="BA437" i="41" s="1"/>
  <c r="AZ436" i="41"/>
  <c r="BA436" i="41"/>
  <c r="AZ435" i="41"/>
  <c r="BA435" i="41" s="1"/>
  <c r="AZ434" i="41"/>
  <c r="BA434" i="41" s="1"/>
  <c r="AZ433" i="41"/>
  <c r="BA433" i="41" s="1"/>
  <c r="AZ432" i="41"/>
  <c r="BA432" i="41" s="1"/>
  <c r="AZ431" i="41"/>
  <c r="BA431" i="41" s="1"/>
  <c r="AZ430" i="41"/>
  <c r="BA430" i="41" s="1"/>
  <c r="AZ429" i="41"/>
  <c r="BA429" i="41" s="1"/>
  <c r="AZ428" i="41"/>
  <c r="BA428" i="41" s="1"/>
  <c r="AZ427" i="41"/>
  <c r="BA427" i="41" s="1"/>
  <c r="AZ426" i="41"/>
  <c r="BA426" i="41" s="1"/>
  <c r="AZ425" i="41"/>
  <c r="BA425" i="41" s="1"/>
  <c r="AZ424" i="41"/>
  <c r="BA424" i="41" s="1"/>
  <c r="AZ423" i="41"/>
  <c r="BA423" i="41" s="1"/>
  <c r="AZ422" i="41"/>
  <c r="BA422" i="41" s="1"/>
  <c r="AZ421" i="41"/>
  <c r="BA421" i="41" s="1"/>
  <c r="AZ420" i="41"/>
  <c r="BA420" i="41" s="1"/>
  <c r="AZ419" i="41"/>
  <c r="BA419" i="41" s="1"/>
  <c r="AZ418" i="41"/>
  <c r="BA418" i="41" s="1"/>
  <c r="AZ417" i="41"/>
  <c r="BA417" i="41" s="1"/>
  <c r="AZ416" i="41"/>
  <c r="BA416" i="41" s="1"/>
  <c r="AZ415" i="41"/>
  <c r="BA415" i="41" s="1"/>
  <c r="AZ414" i="41"/>
  <c r="BA414" i="41" s="1"/>
  <c r="AZ413" i="41"/>
  <c r="BA413" i="41"/>
  <c r="AZ412" i="41"/>
  <c r="BA412" i="41" s="1"/>
  <c r="AZ411" i="41"/>
  <c r="BA411" i="41" s="1"/>
  <c r="AZ410" i="41"/>
  <c r="BA410" i="41"/>
  <c r="AZ409" i="41"/>
  <c r="BA409" i="41" s="1"/>
  <c r="AZ408" i="41"/>
  <c r="BA408" i="41" s="1"/>
  <c r="AZ407" i="41"/>
  <c r="BA407" i="41" s="1"/>
  <c r="AZ406" i="41"/>
  <c r="BA406" i="41" s="1"/>
  <c r="AZ405" i="41"/>
  <c r="BA405" i="41" s="1"/>
  <c r="AZ404" i="41"/>
  <c r="BA404" i="41" s="1"/>
  <c r="AZ403" i="41"/>
  <c r="BA403" i="41" s="1"/>
  <c r="AZ402" i="41"/>
  <c r="BA402" i="41"/>
  <c r="AZ401" i="41"/>
  <c r="BA401" i="41" s="1"/>
  <c r="AZ400" i="41"/>
  <c r="BA400" i="41" s="1"/>
  <c r="AZ399" i="41"/>
  <c r="BA399" i="41" s="1"/>
  <c r="AZ398" i="41"/>
  <c r="BA398" i="41" s="1"/>
  <c r="AZ397" i="41"/>
  <c r="BA397" i="41" s="1"/>
  <c r="AZ396" i="41"/>
  <c r="BA396" i="41" s="1"/>
  <c r="AZ395" i="41"/>
  <c r="BA395" i="41" s="1"/>
  <c r="AZ394" i="41"/>
  <c r="BA394" i="41" s="1"/>
  <c r="AZ393" i="41"/>
  <c r="BA393" i="41"/>
  <c r="AZ392" i="41"/>
  <c r="BA392" i="41" s="1"/>
  <c r="AZ391" i="41"/>
  <c r="BA391" i="41" s="1"/>
  <c r="AZ390" i="41"/>
  <c r="BA390" i="41" s="1"/>
  <c r="AZ389" i="41"/>
  <c r="BA389" i="41" s="1"/>
  <c r="AZ388" i="41"/>
  <c r="BA388" i="41" s="1"/>
  <c r="AZ387" i="41"/>
  <c r="BA387" i="41" s="1"/>
  <c r="AZ386" i="41"/>
  <c r="BA386" i="41"/>
  <c r="AZ385" i="41"/>
  <c r="BA385" i="41" s="1"/>
  <c r="AZ384" i="41"/>
  <c r="BA384" i="41" s="1"/>
  <c r="AZ383" i="41"/>
  <c r="BA383" i="41" s="1"/>
  <c r="AZ382" i="41"/>
  <c r="BA382" i="41"/>
  <c r="AZ381" i="41"/>
  <c r="BA381" i="41" s="1"/>
  <c r="AZ380" i="41"/>
  <c r="BA380" i="41"/>
  <c r="AZ379" i="41"/>
  <c r="BA379" i="41" s="1"/>
  <c r="AZ378" i="41"/>
  <c r="BA378" i="41" s="1"/>
  <c r="AZ377" i="41"/>
  <c r="BA377" i="41" s="1"/>
  <c r="AZ376" i="41"/>
  <c r="BA376" i="41" s="1"/>
  <c r="AZ375" i="41"/>
  <c r="BA375" i="41"/>
  <c r="AZ374" i="41"/>
  <c r="BA374" i="41" s="1"/>
  <c r="AZ373" i="41"/>
  <c r="BA373" i="41" s="1"/>
  <c r="AZ372" i="41"/>
  <c r="BA372" i="41" s="1"/>
  <c r="AZ371" i="41"/>
  <c r="BA371" i="41" s="1"/>
  <c r="AZ370" i="41"/>
  <c r="BA370" i="41" s="1"/>
  <c r="AZ369" i="41"/>
  <c r="BA369" i="41" s="1"/>
  <c r="AZ368" i="41"/>
  <c r="BA368" i="41" s="1"/>
  <c r="AZ367" i="41"/>
  <c r="BA367" i="41" s="1"/>
  <c r="AZ366" i="41"/>
  <c r="BA366" i="41" s="1"/>
  <c r="AZ365" i="41"/>
  <c r="BA365" i="41" s="1"/>
  <c r="AZ364" i="41"/>
  <c r="BA364" i="41" s="1"/>
  <c r="AZ363" i="41"/>
  <c r="BA363" i="41" s="1"/>
  <c r="AZ362" i="41"/>
  <c r="BA362" i="41" s="1"/>
  <c r="AZ361" i="41"/>
  <c r="BA361" i="41" s="1"/>
  <c r="AZ360" i="41"/>
  <c r="BA360" i="41"/>
  <c r="AZ359" i="41"/>
  <c r="BA359" i="41" s="1"/>
  <c r="AZ358" i="41"/>
  <c r="BA358" i="41"/>
  <c r="AZ357" i="41"/>
  <c r="BA357" i="41" s="1"/>
  <c r="AZ356" i="41"/>
  <c r="BA356" i="41" s="1"/>
  <c r="AZ355" i="41"/>
  <c r="BA355" i="41" s="1"/>
  <c r="AZ354" i="41"/>
  <c r="BA354" i="41" s="1"/>
  <c r="AZ353" i="41"/>
  <c r="BA353" i="41" s="1"/>
  <c r="AZ352" i="41"/>
  <c r="BA352" i="41" s="1"/>
  <c r="AZ351" i="41"/>
  <c r="BA351" i="41" s="1"/>
  <c r="AZ350" i="41"/>
  <c r="BA350" i="41" s="1"/>
  <c r="AZ349" i="41"/>
  <c r="BA349" i="41" s="1"/>
  <c r="AZ348" i="41"/>
  <c r="BA348" i="41" s="1"/>
  <c r="AZ347" i="41"/>
  <c r="BA347" i="41" s="1"/>
  <c r="AZ346" i="41"/>
  <c r="BA346" i="41"/>
  <c r="AZ345" i="41"/>
  <c r="BA345" i="41" s="1"/>
  <c r="AZ344" i="41"/>
  <c r="BA344" i="41" s="1"/>
  <c r="AZ343" i="41"/>
  <c r="BA343" i="41" s="1"/>
  <c r="AZ342" i="41"/>
  <c r="BA342" i="41" s="1"/>
  <c r="AZ341" i="41"/>
  <c r="BA341" i="41" s="1"/>
  <c r="AZ340" i="41"/>
  <c r="BA340" i="41" s="1"/>
  <c r="AZ339" i="41"/>
  <c r="BA339" i="41" s="1"/>
  <c r="AZ338" i="41"/>
  <c r="BA338" i="41"/>
  <c r="AZ337" i="41"/>
  <c r="BA337" i="41" s="1"/>
  <c r="AZ336" i="41"/>
  <c r="BA336" i="41" s="1"/>
  <c r="AZ335" i="41"/>
  <c r="BA335" i="41" s="1"/>
  <c r="AZ334" i="41"/>
  <c r="BA334" i="41" s="1"/>
  <c r="AZ333" i="41"/>
  <c r="BA333" i="41"/>
  <c r="AZ332" i="41"/>
  <c r="BA332" i="41" s="1"/>
  <c r="AZ331" i="41"/>
  <c r="BA331" i="41" s="1"/>
  <c r="AZ330" i="41"/>
  <c r="BA330" i="41" s="1"/>
  <c r="AZ329" i="41"/>
  <c r="BA329" i="41" s="1"/>
  <c r="AZ328" i="41"/>
  <c r="BA328" i="41" s="1"/>
  <c r="AZ327" i="41"/>
  <c r="BA327" i="41" s="1"/>
  <c r="AZ326" i="41"/>
  <c r="BA326" i="41"/>
  <c r="AZ325" i="41"/>
  <c r="BA325" i="41" s="1"/>
  <c r="AZ324" i="41"/>
  <c r="BA324" i="41" s="1"/>
  <c r="AZ323" i="41"/>
  <c r="BA323" i="41" s="1"/>
  <c r="AZ322" i="41"/>
  <c r="BA322" i="41" s="1"/>
  <c r="AZ321" i="41"/>
  <c r="BA321" i="41" s="1"/>
  <c r="AZ320" i="41"/>
  <c r="BA320" i="41" s="1"/>
  <c r="AZ319" i="41"/>
  <c r="BA319" i="41" s="1"/>
  <c r="AZ318" i="41"/>
  <c r="BA318" i="41"/>
  <c r="AZ317" i="41"/>
  <c r="BA317" i="41" s="1"/>
  <c r="AZ316" i="41"/>
  <c r="BA316" i="41" s="1"/>
  <c r="AZ315" i="41"/>
  <c r="BA315" i="41" s="1"/>
  <c r="AZ314" i="41"/>
  <c r="BA314" i="41" s="1"/>
  <c r="AZ313" i="41"/>
  <c r="BA313" i="41" s="1"/>
  <c r="AZ312" i="41"/>
  <c r="BA312" i="41" s="1"/>
  <c r="AZ311" i="41"/>
  <c r="BA311" i="41" s="1"/>
  <c r="AZ310" i="41"/>
  <c r="BA310" i="41"/>
  <c r="AZ309" i="41"/>
  <c r="BA309" i="41" s="1"/>
  <c r="AZ308" i="41"/>
  <c r="BA308" i="41" s="1"/>
  <c r="AZ307" i="41"/>
  <c r="BA307" i="41" s="1"/>
  <c r="AZ306" i="41"/>
  <c r="BA306" i="41" s="1"/>
  <c r="AZ305" i="41"/>
  <c r="BA305" i="41" s="1"/>
  <c r="AZ304" i="41"/>
  <c r="BA304" i="41"/>
  <c r="AZ303" i="41"/>
  <c r="BA303" i="41" s="1"/>
  <c r="AZ302" i="41"/>
  <c r="BA302" i="41" s="1"/>
  <c r="AZ301" i="41"/>
  <c r="BA301" i="41" s="1"/>
  <c r="AZ300" i="41"/>
  <c r="BA300" i="41" s="1"/>
  <c r="AZ299" i="41"/>
  <c r="BA299" i="41" s="1"/>
  <c r="AZ298" i="41"/>
  <c r="BA298" i="41" s="1"/>
  <c r="AZ297" i="41"/>
  <c r="BA297" i="41" s="1"/>
  <c r="AZ296" i="41"/>
  <c r="BA296" i="41" s="1"/>
  <c r="AZ295" i="41"/>
  <c r="BA295" i="41" s="1"/>
  <c r="AZ294" i="41"/>
  <c r="BA294" i="41" s="1"/>
  <c r="AZ293" i="41"/>
  <c r="BA293" i="41" s="1"/>
  <c r="AZ292" i="41"/>
  <c r="BA292" i="41"/>
  <c r="AZ291" i="41"/>
  <c r="BA291" i="41" s="1"/>
  <c r="AZ290" i="41"/>
  <c r="BA290" i="41" s="1"/>
  <c r="AZ289" i="41"/>
  <c r="BA289" i="41" s="1"/>
  <c r="AZ288" i="41"/>
  <c r="BA288" i="41"/>
  <c r="AZ287" i="41"/>
  <c r="BA287" i="41" s="1"/>
  <c r="AZ286" i="41"/>
  <c r="BA286" i="41" s="1"/>
  <c r="AZ285" i="41"/>
  <c r="BA285" i="41" s="1"/>
  <c r="AZ284" i="41"/>
  <c r="BA284" i="41" s="1"/>
  <c r="AZ283" i="41"/>
  <c r="BA283" i="41"/>
  <c r="AZ282" i="41"/>
  <c r="BA282" i="41" s="1"/>
  <c r="AZ281" i="41"/>
  <c r="BA281" i="41" s="1"/>
  <c r="AZ280" i="41"/>
  <c r="BA280" i="41"/>
  <c r="AZ279" i="41"/>
  <c r="BA279" i="41" s="1"/>
  <c r="AZ278" i="41"/>
  <c r="BA278" i="41" s="1"/>
  <c r="AZ277" i="41"/>
  <c r="BA277" i="41"/>
  <c r="AZ276" i="41"/>
  <c r="BA276" i="41" s="1"/>
  <c r="AZ275" i="41"/>
  <c r="BA275" i="41" s="1"/>
  <c r="AZ274" i="41"/>
  <c r="BA274" i="41" s="1"/>
  <c r="AZ273" i="41"/>
  <c r="BA273" i="41" s="1"/>
  <c r="AZ272" i="41"/>
  <c r="BA272" i="41" s="1"/>
  <c r="AZ271" i="41"/>
  <c r="BA271" i="41"/>
  <c r="AZ270" i="41"/>
  <c r="BA270" i="41" s="1"/>
  <c r="AZ269" i="41"/>
  <c r="BA269" i="41" s="1"/>
  <c r="AZ268" i="41"/>
  <c r="BA268" i="41" s="1"/>
  <c r="AZ267" i="41"/>
  <c r="BA267" i="41" s="1"/>
  <c r="AZ266" i="41"/>
  <c r="BA266" i="41"/>
  <c r="AZ265" i="41"/>
  <c r="BA265" i="41" s="1"/>
  <c r="AZ264" i="41"/>
  <c r="BA264" i="41"/>
  <c r="AZ263" i="41"/>
  <c r="BA263" i="41" s="1"/>
  <c r="AZ262" i="41"/>
  <c r="BA262" i="41" s="1"/>
  <c r="AZ261" i="41"/>
  <c r="BA261" i="41" s="1"/>
  <c r="AZ260" i="41"/>
  <c r="BA260" i="41" s="1"/>
  <c r="AZ259" i="41"/>
  <c r="BA259" i="41"/>
  <c r="AZ258" i="41"/>
  <c r="BA258" i="41" s="1"/>
  <c r="AZ257" i="41"/>
  <c r="BA257" i="41" s="1"/>
  <c r="AZ256" i="41"/>
  <c r="BA256" i="41" s="1"/>
  <c r="AZ255" i="41"/>
  <c r="BA255" i="41" s="1"/>
  <c r="AZ254" i="41"/>
  <c r="BA254" i="41" s="1"/>
  <c r="AZ253" i="41"/>
  <c r="BA253" i="41" s="1"/>
  <c r="AZ252" i="41"/>
  <c r="BA252" i="41" s="1"/>
  <c r="AZ251" i="41"/>
  <c r="BA251" i="41"/>
  <c r="AZ250" i="41"/>
  <c r="BA250" i="41" s="1"/>
  <c r="AZ249" i="41"/>
  <c r="BA249" i="41" s="1"/>
  <c r="AZ248" i="41"/>
  <c r="BA248" i="41" s="1"/>
  <c r="AZ247" i="41"/>
  <c r="BA247" i="41"/>
  <c r="AZ246" i="41"/>
  <c r="BA246" i="41" s="1"/>
  <c r="AZ245" i="41"/>
  <c r="BA245" i="41" s="1"/>
  <c r="AZ244" i="41"/>
  <c r="BA244" i="41"/>
  <c r="AZ243" i="41"/>
  <c r="BA243" i="41" s="1"/>
  <c r="AZ242" i="41"/>
  <c r="BA242" i="41" s="1"/>
  <c r="AZ241" i="41"/>
  <c r="BA241" i="41" s="1"/>
  <c r="AZ240" i="41"/>
  <c r="BA240" i="41" s="1"/>
  <c r="AZ239" i="41"/>
  <c r="BA239" i="41"/>
  <c r="AZ238" i="41"/>
  <c r="BA238" i="41" s="1"/>
  <c r="AZ237" i="41"/>
  <c r="BA237" i="41" s="1"/>
  <c r="AZ236" i="41"/>
  <c r="BA236" i="41" s="1"/>
  <c r="AZ235" i="41"/>
  <c r="BA235" i="41" s="1"/>
  <c r="AZ234" i="41"/>
  <c r="BA234" i="41" s="1"/>
  <c r="AZ233" i="41"/>
  <c r="BA233" i="41" s="1"/>
  <c r="AZ232" i="41"/>
  <c r="BA232" i="41" s="1"/>
  <c r="AZ231" i="41"/>
  <c r="BA231" i="41" s="1"/>
  <c r="AZ230" i="41"/>
  <c r="BA230" i="41"/>
  <c r="AZ229" i="41"/>
  <c r="BA229" i="41" s="1"/>
  <c r="AZ228" i="41"/>
  <c r="BA228" i="41" s="1"/>
  <c r="AZ227" i="41"/>
  <c r="BA227" i="41"/>
  <c r="AZ226" i="41"/>
  <c r="BA226" i="41" s="1"/>
  <c r="AZ225" i="41"/>
  <c r="BA225" i="41" s="1"/>
  <c r="AZ224" i="41"/>
  <c r="BA224" i="41" s="1"/>
  <c r="AZ223" i="41"/>
  <c r="BA223" i="41"/>
  <c r="AZ222" i="41"/>
  <c r="BA222" i="41" s="1"/>
  <c r="AZ221" i="41"/>
  <c r="BA221" i="41" s="1"/>
  <c r="AZ220" i="41"/>
  <c r="BA220" i="41" s="1"/>
  <c r="AZ219" i="41"/>
  <c r="BA219" i="41" s="1"/>
  <c r="AZ218" i="41"/>
  <c r="BA218" i="41" s="1"/>
  <c r="AZ217" i="41"/>
  <c r="BA217" i="41" s="1"/>
  <c r="AZ216" i="41"/>
  <c r="BA216" i="41" s="1"/>
  <c r="AZ215" i="41"/>
  <c r="BA215" i="41" s="1"/>
  <c r="AZ214" i="41"/>
  <c r="BA214" i="41" s="1"/>
  <c r="AZ213" i="41"/>
  <c r="BA213" i="41" s="1"/>
  <c r="AZ212" i="41"/>
  <c r="BA212" i="41" s="1"/>
  <c r="AZ211" i="41"/>
  <c r="BA211" i="41" s="1"/>
  <c r="AZ210" i="41"/>
  <c r="BA210" i="41" s="1"/>
  <c r="AZ209" i="41"/>
  <c r="BA209" i="41" s="1"/>
  <c r="AZ208" i="41"/>
  <c r="BA208" i="41" s="1"/>
  <c r="AZ207" i="41"/>
  <c r="BA207" i="41" s="1"/>
  <c r="AZ206" i="41"/>
  <c r="BA206" i="41" s="1"/>
  <c r="AZ205" i="41"/>
  <c r="BA205" i="41"/>
  <c r="AZ204" i="41"/>
  <c r="BA204" i="41" s="1"/>
  <c r="AZ203" i="41"/>
  <c r="BA203" i="41" s="1"/>
  <c r="AZ202" i="41"/>
  <c r="BA202" i="41" s="1"/>
  <c r="AZ201" i="41"/>
  <c r="BA201" i="41" s="1"/>
  <c r="AZ200" i="41"/>
  <c r="BA200" i="41" s="1"/>
  <c r="AZ199" i="41"/>
  <c r="BA199" i="41"/>
  <c r="AZ198" i="41"/>
  <c r="BA198" i="41" s="1"/>
  <c r="AZ197" i="41"/>
  <c r="BA197" i="41" s="1"/>
  <c r="AZ196" i="41"/>
  <c r="BA196" i="41" s="1"/>
  <c r="AZ195" i="41"/>
  <c r="BA195" i="41" s="1"/>
  <c r="AZ194" i="41"/>
  <c r="BA194" i="41" s="1"/>
  <c r="AZ193" i="41"/>
  <c r="BA193" i="41" s="1"/>
  <c r="AZ192" i="41"/>
  <c r="BA192" i="41" s="1"/>
  <c r="AZ191" i="41"/>
  <c r="BA191" i="41"/>
  <c r="AZ190" i="41"/>
  <c r="BA190" i="41" s="1"/>
  <c r="AZ189" i="41"/>
  <c r="BA189" i="41" s="1"/>
  <c r="AZ188" i="41"/>
  <c r="BA188" i="41" s="1"/>
  <c r="AZ187" i="41"/>
  <c r="BA187" i="41" s="1"/>
  <c r="AZ186" i="41"/>
  <c r="BA186" i="41" s="1"/>
  <c r="AZ185" i="41"/>
  <c r="BA185" i="41" s="1"/>
  <c r="AZ184" i="41"/>
  <c r="BA184" i="41" s="1"/>
  <c r="AZ183" i="41"/>
  <c r="BA183" i="41" s="1"/>
  <c r="AZ182" i="41"/>
  <c r="BA182" i="41" s="1"/>
  <c r="AZ181" i="41"/>
  <c r="BA181" i="41" s="1"/>
  <c r="AZ180" i="41"/>
  <c r="BA180" i="41" s="1"/>
  <c r="AZ179" i="41"/>
  <c r="BA179" i="41"/>
  <c r="AZ178" i="41"/>
  <c r="BA178" i="41" s="1"/>
  <c r="AZ177" i="41"/>
  <c r="BA177" i="41" s="1"/>
  <c r="AZ176" i="41"/>
  <c r="BA176" i="41" s="1"/>
  <c r="AZ175" i="41"/>
  <c r="BA175" i="41" s="1"/>
  <c r="AZ174" i="41"/>
  <c r="BA174" i="41" s="1"/>
  <c r="AZ173" i="41"/>
  <c r="BA173" i="41"/>
  <c r="AZ172" i="41"/>
  <c r="BA172" i="41" s="1"/>
  <c r="AZ171" i="41"/>
  <c r="BA171" i="41" s="1"/>
  <c r="AZ170" i="41"/>
  <c r="BA170" i="41" s="1"/>
  <c r="AZ169" i="41"/>
  <c r="BA169" i="41" s="1"/>
  <c r="AZ168" i="41"/>
  <c r="BA168" i="41"/>
  <c r="AZ167" i="41"/>
  <c r="BA167" i="41" s="1"/>
  <c r="AZ166" i="41"/>
  <c r="BA166" i="41"/>
  <c r="AZ165" i="41"/>
  <c r="BA165" i="41" s="1"/>
  <c r="AZ164" i="41"/>
  <c r="BA164" i="41" s="1"/>
  <c r="AZ163" i="41"/>
  <c r="BA163" i="41" s="1"/>
  <c r="AZ162" i="41"/>
  <c r="BA162" i="41" s="1"/>
  <c r="AZ161" i="41"/>
  <c r="BA161" i="41" s="1"/>
  <c r="AZ160" i="41"/>
  <c r="BA160" i="41"/>
  <c r="AZ159" i="41"/>
  <c r="BA159" i="41" s="1"/>
  <c r="AZ158" i="41"/>
  <c r="BA158" i="41" s="1"/>
  <c r="AZ157" i="41"/>
  <c r="BA157" i="41" s="1"/>
  <c r="AZ156" i="41"/>
  <c r="BA156" i="41"/>
  <c r="AZ155" i="41"/>
  <c r="BA155" i="41" s="1"/>
  <c r="AZ154" i="41"/>
  <c r="BA154" i="41" s="1"/>
  <c r="AZ153" i="41"/>
  <c r="BA153" i="41"/>
  <c r="AZ152" i="41"/>
  <c r="BA152" i="41" s="1"/>
  <c r="AZ151" i="41"/>
  <c r="BA151" i="41" s="1"/>
  <c r="AZ150" i="41"/>
  <c r="BA150" i="41" s="1"/>
  <c r="AZ149" i="41"/>
  <c r="BA149" i="41"/>
  <c r="AZ148" i="41"/>
  <c r="BA148" i="41" s="1"/>
  <c r="AZ147" i="41"/>
  <c r="BA147" i="41"/>
  <c r="AZ146" i="41"/>
  <c r="BA146" i="41" s="1"/>
  <c r="AZ145" i="41"/>
  <c r="BA145" i="41" s="1"/>
  <c r="AZ144" i="41"/>
  <c r="BA144" i="41"/>
  <c r="AZ143" i="41"/>
  <c r="BA143" i="41" s="1"/>
  <c r="AZ142" i="41"/>
  <c r="BA142" i="41"/>
  <c r="AZ141" i="41"/>
  <c r="BA141" i="41" s="1"/>
  <c r="AZ140" i="41"/>
  <c r="BA140" i="41" s="1"/>
  <c r="AZ139" i="41"/>
  <c r="BA139" i="41" s="1"/>
  <c r="AZ138" i="41"/>
  <c r="BA138" i="41" s="1"/>
  <c r="AZ137" i="41"/>
  <c r="BA137" i="41" s="1"/>
  <c r="AZ136" i="41"/>
  <c r="BA136" i="41"/>
  <c r="AZ135" i="41"/>
  <c r="BA135" i="41" s="1"/>
  <c r="AZ134" i="41"/>
  <c r="BA134" i="41" s="1"/>
  <c r="AZ133" i="41"/>
  <c r="BA133" i="41" s="1"/>
  <c r="AZ132" i="41"/>
  <c r="BA132" i="41" s="1"/>
  <c r="AZ131" i="41"/>
  <c r="BA131" i="41" s="1"/>
  <c r="AZ130" i="41"/>
  <c r="BA130" i="41" s="1"/>
  <c r="AZ129" i="41"/>
  <c r="BA129" i="41" s="1"/>
  <c r="AZ128" i="41"/>
  <c r="BA128" i="41" s="1"/>
  <c r="AZ127" i="41"/>
  <c r="BA127" i="41" s="1"/>
  <c r="AZ126" i="41"/>
  <c r="BA126" i="41" s="1"/>
  <c r="AZ125" i="41"/>
  <c r="BA125" i="41"/>
  <c r="AZ124" i="41"/>
  <c r="BA124" i="41" s="1"/>
  <c r="AZ123" i="41"/>
  <c r="BA123" i="41" s="1"/>
  <c r="AZ122" i="41"/>
  <c r="BA122" i="41"/>
  <c r="AZ121" i="41"/>
  <c r="BA121" i="41" s="1"/>
  <c r="AZ120" i="41"/>
  <c r="BA120" i="41" s="1"/>
  <c r="AZ119" i="41"/>
  <c r="BA119" i="41"/>
  <c r="AZ118" i="41"/>
  <c r="BA118" i="41" s="1"/>
  <c r="AZ117" i="41"/>
  <c r="BA117" i="41"/>
  <c r="AZ116" i="41"/>
  <c r="BA116" i="41" s="1"/>
  <c r="AZ115" i="41"/>
  <c r="BA115" i="41"/>
  <c r="AZ114" i="41"/>
  <c r="BA114" i="41" s="1"/>
  <c r="AZ113" i="41"/>
  <c r="BA113" i="41" s="1"/>
  <c r="AZ112" i="41"/>
  <c r="BA112" i="41" s="1"/>
  <c r="AZ111" i="41"/>
  <c r="BA111" i="41" s="1"/>
  <c r="AZ110" i="41"/>
  <c r="BA110" i="41"/>
  <c r="AZ109" i="41"/>
  <c r="BA109" i="41" s="1"/>
  <c r="AZ108" i="41"/>
  <c r="BA108" i="41" s="1"/>
  <c r="AZ107" i="41"/>
  <c r="BA107" i="41"/>
  <c r="AZ106" i="41"/>
  <c r="BA106" i="41" s="1"/>
  <c r="AZ105" i="41"/>
  <c r="BA105" i="41" s="1"/>
  <c r="AZ104" i="41"/>
  <c r="BA104" i="41" s="1"/>
  <c r="AZ103" i="41"/>
  <c r="BA103" i="41" s="1"/>
  <c r="AZ102" i="41"/>
  <c r="BA102" i="41" s="1"/>
  <c r="AZ101" i="41"/>
  <c r="BA101" i="41" s="1"/>
  <c r="AZ100" i="41"/>
  <c r="BA100" i="41" s="1"/>
  <c r="AZ99" i="41"/>
  <c r="BA99" i="41" s="1"/>
  <c r="AZ98" i="41"/>
  <c r="BA98" i="41"/>
  <c r="AZ97" i="41"/>
  <c r="BA97" i="41" s="1"/>
  <c r="AZ96" i="41"/>
  <c r="BA96" i="41" s="1"/>
  <c r="AZ95" i="41"/>
  <c r="BA95" i="41" s="1"/>
  <c r="AZ94" i="41"/>
  <c r="BA94" i="41" s="1"/>
  <c r="AZ93" i="41"/>
  <c r="BA93" i="41"/>
  <c r="AZ92" i="41"/>
  <c r="BA92" i="41" s="1"/>
  <c r="AZ91" i="41"/>
  <c r="BA91" i="41" s="1"/>
  <c r="AZ90" i="41"/>
  <c r="BA90" i="41" s="1"/>
  <c r="AZ89" i="41"/>
  <c r="BA89" i="41" s="1"/>
  <c r="AZ88" i="41"/>
  <c r="BA88" i="41" s="1"/>
  <c r="AZ87" i="41"/>
  <c r="BA87" i="41" s="1"/>
  <c r="AZ86" i="41"/>
  <c r="BA86" i="41"/>
  <c r="AZ85" i="41"/>
  <c r="BA85" i="41" s="1"/>
  <c r="AZ84" i="41"/>
  <c r="BA84" i="41"/>
  <c r="AZ83" i="41"/>
  <c r="BA83" i="41" s="1"/>
  <c r="AZ82" i="41"/>
  <c r="BA82" i="41" s="1"/>
  <c r="AZ81" i="41"/>
  <c r="BA81" i="41" s="1"/>
  <c r="AZ80" i="41"/>
  <c r="BA80" i="41" s="1"/>
  <c r="AZ79" i="41"/>
  <c r="BA79" i="41" s="1"/>
  <c r="AZ78" i="41"/>
  <c r="BA78" i="41"/>
  <c r="AZ77" i="41"/>
  <c r="BA77" i="41" s="1"/>
  <c r="AZ76" i="41"/>
  <c r="BA76" i="41" s="1"/>
  <c r="AZ75" i="41"/>
  <c r="BA75" i="41" s="1"/>
  <c r="AZ74" i="41"/>
  <c r="BA74" i="41" s="1"/>
  <c r="AZ73" i="41"/>
  <c r="BA73" i="41" s="1"/>
  <c r="AZ72" i="41"/>
  <c r="BA72" i="41"/>
  <c r="AZ71" i="41"/>
  <c r="BA71" i="41" s="1"/>
  <c r="AZ70" i="41"/>
  <c r="BA70" i="41" s="1"/>
  <c r="AZ69" i="41"/>
  <c r="BA69" i="41"/>
  <c r="AZ68" i="41"/>
  <c r="BA68" i="41" s="1"/>
  <c r="AZ67" i="41"/>
  <c r="BA67" i="41"/>
  <c r="AZ66" i="41"/>
  <c r="BA66" i="41" s="1"/>
  <c r="AZ65" i="41"/>
  <c r="BA65" i="41"/>
  <c r="AZ64" i="41"/>
  <c r="BA64" i="41" s="1"/>
  <c r="AZ63" i="41"/>
  <c r="BA63" i="41" s="1"/>
  <c r="AZ62" i="41"/>
  <c r="BA62" i="41" s="1"/>
  <c r="AZ61" i="41"/>
  <c r="BA61" i="41" s="1"/>
  <c r="AZ60" i="41"/>
  <c r="BA60" i="41"/>
  <c r="AZ59" i="41"/>
  <c r="BA59" i="41" s="1"/>
  <c r="AZ58" i="41"/>
  <c r="BA58" i="41" s="1"/>
  <c r="AZ57" i="41"/>
  <c r="BA57" i="41"/>
  <c r="AZ56" i="41"/>
  <c r="BA56" i="41" s="1"/>
  <c r="AZ55" i="41"/>
  <c r="BA55" i="41" s="1"/>
  <c r="AZ54" i="41"/>
  <c r="BA54" i="41" s="1"/>
  <c r="AZ53" i="41"/>
  <c r="BA53" i="41" s="1"/>
  <c r="AZ52" i="41"/>
  <c r="BA52" i="41"/>
  <c r="AZ51" i="41"/>
  <c r="BA51" i="41" s="1"/>
  <c r="AZ50" i="41"/>
  <c r="BA50" i="41" s="1"/>
  <c r="AZ49" i="41"/>
  <c r="BA49" i="41" s="1"/>
  <c r="AZ48" i="41"/>
  <c r="BA48" i="41"/>
  <c r="AZ47" i="41"/>
  <c r="BA47" i="41" s="1"/>
  <c r="AZ46" i="41"/>
  <c r="BA46" i="41" s="1"/>
  <c r="AZ45" i="41"/>
  <c r="BA45" i="41" s="1"/>
  <c r="AZ44" i="41"/>
  <c r="BA44" i="41" s="1"/>
  <c r="AZ43" i="41"/>
  <c r="BA43" i="41"/>
  <c r="AZ42" i="41"/>
  <c r="BA42" i="41" s="1"/>
  <c r="AZ41" i="41"/>
  <c r="BA41" i="41" s="1"/>
  <c r="AZ40" i="41"/>
  <c r="BA40" i="41" s="1"/>
  <c r="AZ39" i="41"/>
  <c r="BA39" i="41" s="1"/>
  <c r="AZ38" i="41"/>
  <c r="BA38" i="41" s="1"/>
  <c r="AZ37" i="41"/>
  <c r="BA37" i="41" s="1"/>
  <c r="AZ36" i="41"/>
  <c r="BA36" i="41" s="1"/>
  <c r="AZ35" i="41"/>
  <c r="BA35" i="41" s="1"/>
  <c r="AS1034" i="41"/>
  <c r="AT1034" i="41" s="1"/>
  <c r="AS1033" i="41"/>
  <c r="AT1033" i="41" s="1"/>
  <c r="AS1032" i="41"/>
  <c r="AT1032" i="41" s="1"/>
  <c r="AS1031" i="41"/>
  <c r="AT1031" i="41" s="1"/>
  <c r="AS1030" i="41"/>
  <c r="AT1030" i="41" s="1"/>
  <c r="AS1029" i="41"/>
  <c r="AT1029" i="41" s="1"/>
  <c r="AS1028" i="41"/>
  <c r="AT1028" i="41" s="1"/>
  <c r="AS1027" i="41"/>
  <c r="AT1027" i="41" s="1"/>
  <c r="AS1026" i="41"/>
  <c r="AT1026" i="41" s="1"/>
  <c r="AS1025" i="41"/>
  <c r="AT1025" i="41" s="1"/>
  <c r="AS1024" i="41"/>
  <c r="AT1024" i="41" s="1"/>
  <c r="AS1023" i="41"/>
  <c r="AT1023" i="41" s="1"/>
  <c r="AS1022" i="41"/>
  <c r="AT1022" i="41" s="1"/>
  <c r="AS1021" i="41"/>
  <c r="AT1021" i="41" s="1"/>
  <c r="AS1020" i="41"/>
  <c r="AT1020" i="41" s="1"/>
  <c r="AS1019" i="41"/>
  <c r="AT1019" i="41" s="1"/>
  <c r="AS1018" i="41"/>
  <c r="AT1018" i="41" s="1"/>
  <c r="AS1017" i="41"/>
  <c r="AT1017" i="41" s="1"/>
  <c r="AS1016" i="41"/>
  <c r="AT1016" i="41" s="1"/>
  <c r="AS1015" i="41"/>
  <c r="AT1015" i="41" s="1"/>
  <c r="AS1014" i="41"/>
  <c r="AT1014" i="41" s="1"/>
  <c r="AS1013" i="41"/>
  <c r="AT1013" i="41" s="1"/>
  <c r="AS1012" i="41"/>
  <c r="AT1012" i="41" s="1"/>
  <c r="AS1011" i="41"/>
  <c r="AT1011" i="41" s="1"/>
  <c r="AS1010" i="41"/>
  <c r="AT1010" i="41" s="1"/>
  <c r="AS1009" i="41"/>
  <c r="AT1009" i="41" s="1"/>
  <c r="AS1008" i="41"/>
  <c r="AT1008" i="41" s="1"/>
  <c r="AS1007" i="41"/>
  <c r="AT1007" i="41" s="1"/>
  <c r="AS1006" i="41"/>
  <c r="AT1006" i="41" s="1"/>
  <c r="AS1005" i="41"/>
  <c r="AT1005" i="41" s="1"/>
  <c r="AS1004" i="41"/>
  <c r="AT1004" i="41" s="1"/>
  <c r="AS1003" i="41"/>
  <c r="AT1003" i="41" s="1"/>
  <c r="AS1002" i="41"/>
  <c r="AT1002" i="41" s="1"/>
  <c r="AS1001" i="41"/>
  <c r="AT1001" i="41"/>
  <c r="AS1000" i="41"/>
  <c r="AT1000" i="41" s="1"/>
  <c r="AS999" i="41"/>
  <c r="AT999" i="41" s="1"/>
  <c r="AS998" i="41"/>
  <c r="AT998" i="41" s="1"/>
  <c r="AS997" i="41"/>
  <c r="AT997" i="41" s="1"/>
  <c r="AS996" i="41"/>
  <c r="AT996" i="41" s="1"/>
  <c r="AS995" i="41"/>
  <c r="AT995" i="41" s="1"/>
  <c r="AS994" i="41"/>
  <c r="AT994" i="41" s="1"/>
  <c r="AS993" i="41"/>
  <c r="AT993" i="41"/>
  <c r="AS992" i="41"/>
  <c r="AT992" i="41" s="1"/>
  <c r="AS991" i="41"/>
  <c r="AT991" i="41" s="1"/>
  <c r="AS990" i="41"/>
  <c r="AT990" i="41" s="1"/>
  <c r="AS989" i="41"/>
  <c r="AT989" i="41" s="1"/>
  <c r="AS988" i="41"/>
  <c r="AT988" i="41" s="1"/>
  <c r="AS987" i="41"/>
  <c r="AT987" i="41" s="1"/>
  <c r="AS986" i="41"/>
  <c r="AT986" i="41" s="1"/>
  <c r="AS985" i="41"/>
  <c r="AT985" i="41" s="1"/>
  <c r="AS984" i="41"/>
  <c r="AT984" i="41" s="1"/>
  <c r="AS983" i="41"/>
  <c r="AT983" i="41" s="1"/>
  <c r="AS982" i="41"/>
  <c r="AT982" i="41" s="1"/>
  <c r="AS981" i="41"/>
  <c r="AT981" i="41" s="1"/>
  <c r="AS980" i="41"/>
  <c r="AT980" i="41" s="1"/>
  <c r="AS979" i="41"/>
  <c r="AT979" i="41" s="1"/>
  <c r="AS978" i="41"/>
  <c r="AT978" i="41" s="1"/>
  <c r="AS977" i="41"/>
  <c r="AT977" i="41" s="1"/>
  <c r="AS976" i="41"/>
  <c r="AT976" i="41" s="1"/>
  <c r="AS975" i="41"/>
  <c r="AT975" i="41" s="1"/>
  <c r="AS974" i="41"/>
  <c r="AT974" i="41" s="1"/>
  <c r="AS973" i="41"/>
  <c r="AT973" i="41" s="1"/>
  <c r="AS972" i="41"/>
  <c r="AT972" i="41" s="1"/>
  <c r="AS971" i="41"/>
  <c r="AT971" i="41" s="1"/>
  <c r="AS970" i="41"/>
  <c r="AT970" i="41" s="1"/>
  <c r="AS969" i="41"/>
  <c r="AT969" i="41" s="1"/>
  <c r="AS968" i="41"/>
  <c r="AT968" i="41" s="1"/>
  <c r="AS967" i="41"/>
  <c r="AT967" i="41" s="1"/>
  <c r="AS966" i="41"/>
  <c r="AT966" i="41" s="1"/>
  <c r="AS965" i="41"/>
  <c r="AT965" i="41" s="1"/>
  <c r="AS964" i="41"/>
  <c r="AT964" i="41" s="1"/>
  <c r="AS963" i="41"/>
  <c r="AT963" i="41" s="1"/>
  <c r="AS962" i="41"/>
  <c r="AT962" i="41" s="1"/>
  <c r="AS961" i="41"/>
  <c r="AT961" i="41" s="1"/>
  <c r="AS960" i="41"/>
  <c r="AT960" i="41" s="1"/>
  <c r="AS959" i="41"/>
  <c r="AT959" i="41" s="1"/>
  <c r="AS958" i="41"/>
  <c r="AT958" i="41" s="1"/>
  <c r="AS957" i="41"/>
  <c r="AT957" i="41" s="1"/>
  <c r="AS956" i="41"/>
  <c r="AT956" i="41" s="1"/>
  <c r="AS955" i="41"/>
  <c r="AT955" i="41" s="1"/>
  <c r="AS954" i="41"/>
  <c r="AT954" i="41" s="1"/>
  <c r="AS953" i="41"/>
  <c r="AT953" i="41" s="1"/>
  <c r="AS952" i="41"/>
  <c r="AT952" i="41" s="1"/>
  <c r="AS951" i="41"/>
  <c r="AT951" i="41" s="1"/>
  <c r="AS950" i="41"/>
  <c r="AT950" i="41" s="1"/>
  <c r="AS949" i="41"/>
  <c r="AT949" i="41" s="1"/>
  <c r="AS948" i="41"/>
  <c r="AT948" i="41" s="1"/>
  <c r="AS947" i="41"/>
  <c r="AT947" i="41" s="1"/>
  <c r="AS946" i="41"/>
  <c r="AT946" i="41" s="1"/>
  <c r="AS945" i="41"/>
  <c r="AT945" i="41" s="1"/>
  <c r="AS944" i="41"/>
  <c r="AT944" i="41" s="1"/>
  <c r="AS943" i="41"/>
  <c r="AT943" i="41" s="1"/>
  <c r="AS942" i="41"/>
  <c r="AT942" i="41" s="1"/>
  <c r="AS941" i="41"/>
  <c r="AT941" i="41" s="1"/>
  <c r="AS940" i="41"/>
  <c r="AT940" i="41" s="1"/>
  <c r="AS939" i="41"/>
  <c r="AT939" i="41" s="1"/>
  <c r="AS938" i="41"/>
  <c r="AT938" i="41" s="1"/>
  <c r="AS937" i="41"/>
  <c r="AT937" i="41" s="1"/>
  <c r="AS936" i="41"/>
  <c r="AT936" i="41" s="1"/>
  <c r="AS935" i="41"/>
  <c r="AT935" i="41" s="1"/>
  <c r="AS934" i="41"/>
  <c r="AT934" i="41" s="1"/>
  <c r="AS933" i="41"/>
  <c r="AT933" i="41" s="1"/>
  <c r="AS932" i="41"/>
  <c r="AT932" i="41" s="1"/>
  <c r="AS931" i="41"/>
  <c r="AT931" i="41" s="1"/>
  <c r="AS930" i="41"/>
  <c r="AT930" i="41" s="1"/>
  <c r="AS929" i="41"/>
  <c r="AT929" i="41" s="1"/>
  <c r="AS928" i="41"/>
  <c r="AT928" i="41" s="1"/>
  <c r="AS927" i="41"/>
  <c r="AT927" i="41" s="1"/>
  <c r="AS926" i="41"/>
  <c r="AT926" i="41" s="1"/>
  <c r="AS925" i="41"/>
  <c r="AT925" i="41" s="1"/>
  <c r="AS924" i="41"/>
  <c r="AT924" i="41" s="1"/>
  <c r="AS923" i="41"/>
  <c r="AT923" i="41" s="1"/>
  <c r="AS922" i="41"/>
  <c r="AT922" i="41" s="1"/>
  <c r="AS921" i="41"/>
  <c r="AT921" i="41" s="1"/>
  <c r="AS920" i="41"/>
  <c r="AT920" i="41" s="1"/>
  <c r="AS919" i="41"/>
  <c r="AT919" i="41" s="1"/>
  <c r="AS918" i="41"/>
  <c r="AT918" i="41" s="1"/>
  <c r="AS917" i="41"/>
  <c r="AT917" i="41" s="1"/>
  <c r="AS916" i="41"/>
  <c r="AT916" i="41" s="1"/>
  <c r="AS915" i="41"/>
  <c r="AT915" i="41" s="1"/>
  <c r="AS914" i="41"/>
  <c r="AT914" i="41" s="1"/>
  <c r="AS913" i="41"/>
  <c r="AT913" i="41" s="1"/>
  <c r="AS912" i="41"/>
  <c r="AT912" i="41" s="1"/>
  <c r="AS911" i="41"/>
  <c r="AT911" i="41" s="1"/>
  <c r="AS910" i="41"/>
  <c r="AT910" i="41" s="1"/>
  <c r="AS909" i="41"/>
  <c r="AT909" i="41" s="1"/>
  <c r="AS908" i="41"/>
  <c r="AT908" i="41" s="1"/>
  <c r="AS907" i="41"/>
  <c r="AT907" i="41" s="1"/>
  <c r="AS906" i="41"/>
  <c r="AT906" i="41" s="1"/>
  <c r="AS905" i="41"/>
  <c r="AT905" i="41" s="1"/>
  <c r="AS904" i="41"/>
  <c r="AT904" i="41" s="1"/>
  <c r="AS903" i="41"/>
  <c r="AT903" i="41" s="1"/>
  <c r="AS902" i="41"/>
  <c r="AT902" i="41" s="1"/>
  <c r="AS901" i="41"/>
  <c r="AT901" i="41" s="1"/>
  <c r="AS900" i="41"/>
  <c r="AT900" i="41" s="1"/>
  <c r="AS899" i="41"/>
  <c r="AT899" i="41" s="1"/>
  <c r="AS898" i="41"/>
  <c r="AT898" i="41" s="1"/>
  <c r="AS897" i="41"/>
  <c r="AT897" i="41" s="1"/>
  <c r="AS896" i="41"/>
  <c r="AT896" i="41" s="1"/>
  <c r="AS895" i="41"/>
  <c r="AT895" i="41" s="1"/>
  <c r="AS894" i="41"/>
  <c r="AT894" i="41" s="1"/>
  <c r="AS893" i="41"/>
  <c r="AT893" i="41" s="1"/>
  <c r="AS892" i="41"/>
  <c r="AT892" i="41" s="1"/>
  <c r="AS891" i="41"/>
  <c r="AT891" i="41" s="1"/>
  <c r="AS890" i="41"/>
  <c r="AT890" i="41" s="1"/>
  <c r="AS889" i="41"/>
  <c r="AT889" i="41" s="1"/>
  <c r="AS888" i="41"/>
  <c r="AT888" i="41" s="1"/>
  <c r="AS887" i="41"/>
  <c r="AT887" i="41" s="1"/>
  <c r="AS886" i="41"/>
  <c r="AT886" i="41" s="1"/>
  <c r="AS885" i="41"/>
  <c r="AT885" i="41" s="1"/>
  <c r="AS884" i="41"/>
  <c r="AT884" i="41" s="1"/>
  <c r="AS883" i="41"/>
  <c r="AT883" i="41" s="1"/>
  <c r="AS882" i="41"/>
  <c r="AT882" i="41"/>
  <c r="AS881" i="41"/>
  <c r="AT881" i="41" s="1"/>
  <c r="AS880" i="41"/>
  <c r="AT880" i="41" s="1"/>
  <c r="AS879" i="41"/>
  <c r="AT879" i="41" s="1"/>
  <c r="AS878" i="41"/>
  <c r="AT878" i="41" s="1"/>
  <c r="AS877" i="41"/>
  <c r="AT877" i="41" s="1"/>
  <c r="AS876" i="41"/>
  <c r="AT876" i="41" s="1"/>
  <c r="AS875" i="41"/>
  <c r="AT875" i="41" s="1"/>
  <c r="AS874" i="41"/>
  <c r="AT874" i="41" s="1"/>
  <c r="AS873" i="41"/>
  <c r="AT873" i="41" s="1"/>
  <c r="AS872" i="41"/>
  <c r="AT872" i="41" s="1"/>
  <c r="AS871" i="41"/>
  <c r="AT871" i="41" s="1"/>
  <c r="AS870" i="41"/>
  <c r="AT870" i="41" s="1"/>
  <c r="AS869" i="41"/>
  <c r="AT869" i="41" s="1"/>
  <c r="AS868" i="41"/>
  <c r="AT868" i="41" s="1"/>
  <c r="AS867" i="41"/>
  <c r="AT867" i="41" s="1"/>
  <c r="AS866" i="41"/>
  <c r="AT866" i="41" s="1"/>
  <c r="AS865" i="41"/>
  <c r="AT865" i="41" s="1"/>
  <c r="AS864" i="41"/>
  <c r="AT864" i="41" s="1"/>
  <c r="AS863" i="41"/>
  <c r="AT863" i="41" s="1"/>
  <c r="AS862" i="41"/>
  <c r="AT862" i="41" s="1"/>
  <c r="AS861" i="41"/>
  <c r="AT861" i="41" s="1"/>
  <c r="AS860" i="41"/>
  <c r="AT860" i="41" s="1"/>
  <c r="AS859" i="41"/>
  <c r="AT859" i="41" s="1"/>
  <c r="AS858" i="41"/>
  <c r="AT858" i="41" s="1"/>
  <c r="AS857" i="41"/>
  <c r="AT857" i="41" s="1"/>
  <c r="AS856" i="41"/>
  <c r="AT856" i="41" s="1"/>
  <c r="AS855" i="41"/>
  <c r="AT855" i="41" s="1"/>
  <c r="AS854" i="41"/>
  <c r="AT854" i="41" s="1"/>
  <c r="AS853" i="41"/>
  <c r="AT853" i="41" s="1"/>
  <c r="AS852" i="41"/>
  <c r="AT852" i="41" s="1"/>
  <c r="AS851" i="41"/>
  <c r="AT851" i="41" s="1"/>
  <c r="AS850" i="41"/>
  <c r="AT850" i="41" s="1"/>
  <c r="AS849" i="41"/>
  <c r="AT849" i="41" s="1"/>
  <c r="AS848" i="41"/>
  <c r="AT848" i="41" s="1"/>
  <c r="AS847" i="41"/>
  <c r="AT847" i="41" s="1"/>
  <c r="AS846" i="41"/>
  <c r="AT846" i="41" s="1"/>
  <c r="AS845" i="41"/>
  <c r="AT845" i="41" s="1"/>
  <c r="AS844" i="41"/>
  <c r="AT844" i="41" s="1"/>
  <c r="AS843" i="41"/>
  <c r="AT843" i="41" s="1"/>
  <c r="AS842" i="41"/>
  <c r="AT842" i="41" s="1"/>
  <c r="AS841" i="41"/>
  <c r="AT841" i="41" s="1"/>
  <c r="AS840" i="41"/>
  <c r="AT840" i="41" s="1"/>
  <c r="AS839" i="41"/>
  <c r="AT839" i="41" s="1"/>
  <c r="AS838" i="41"/>
  <c r="AT838" i="41" s="1"/>
  <c r="AS837" i="41"/>
  <c r="AT837" i="41" s="1"/>
  <c r="AS836" i="41"/>
  <c r="AT836" i="41" s="1"/>
  <c r="AS835" i="41"/>
  <c r="AT835" i="41" s="1"/>
  <c r="AS834" i="41"/>
  <c r="AT834" i="41" s="1"/>
  <c r="AS833" i="41"/>
  <c r="AT833" i="41" s="1"/>
  <c r="AS832" i="41"/>
  <c r="AT832" i="41"/>
  <c r="AS831" i="41"/>
  <c r="AT831" i="41" s="1"/>
  <c r="AS830" i="41"/>
  <c r="AT830" i="41" s="1"/>
  <c r="AS829" i="41"/>
  <c r="AT829" i="41" s="1"/>
  <c r="AS828" i="41"/>
  <c r="AT828" i="41" s="1"/>
  <c r="AS827" i="41"/>
  <c r="AT827" i="41" s="1"/>
  <c r="AS826" i="41"/>
  <c r="AT826" i="41" s="1"/>
  <c r="AS825" i="41"/>
  <c r="AT825" i="41" s="1"/>
  <c r="AS824" i="41"/>
  <c r="AT824" i="41" s="1"/>
  <c r="AS823" i="41"/>
  <c r="AT823" i="41" s="1"/>
  <c r="AS822" i="41"/>
  <c r="AT822" i="41" s="1"/>
  <c r="AS821" i="41"/>
  <c r="AT821" i="41" s="1"/>
  <c r="AS820" i="41"/>
  <c r="AT820" i="41" s="1"/>
  <c r="AS819" i="41"/>
  <c r="AT819" i="41" s="1"/>
  <c r="AS818" i="41"/>
  <c r="AT818" i="41" s="1"/>
  <c r="AS817" i="41"/>
  <c r="AT817" i="41" s="1"/>
  <c r="AS816" i="41"/>
  <c r="AT816" i="41" s="1"/>
  <c r="AS815" i="41"/>
  <c r="AT815" i="41" s="1"/>
  <c r="AS814" i="41"/>
  <c r="AT814" i="41" s="1"/>
  <c r="AS813" i="41"/>
  <c r="AT813" i="41" s="1"/>
  <c r="AS812" i="41"/>
  <c r="AT812" i="41" s="1"/>
  <c r="AS811" i="41"/>
  <c r="AT811" i="41" s="1"/>
  <c r="AS810" i="41"/>
  <c r="AT810" i="41" s="1"/>
  <c r="AS809" i="41"/>
  <c r="AT809" i="41"/>
  <c r="AS808" i="41"/>
  <c r="AT808" i="41" s="1"/>
  <c r="AS807" i="41"/>
  <c r="AT807" i="41" s="1"/>
  <c r="AS806" i="41"/>
  <c r="AT806" i="41" s="1"/>
  <c r="AS805" i="41"/>
  <c r="AT805" i="41" s="1"/>
  <c r="AS804" i="41"/>
  <c r="AT804" i="41" s="1"/>
  <c r="AS803" i="41"/>
  <c r="AT803" i="41" s="1"/>
  <c r="AS802" i="41"/>
  <c r="AT802" i="41"/>
  <c r="AS801" i="41"/>
  <c r="AT801" i="41" s="1"/>
  <c r="AS800" i="41"/>
  <c r="AT800" i="41" s="1"/>
  <c r="AS799" i="41"/>
  <c r="AT799" i="41" s="1"/>
  <c r="AS798" i="41"/>
  <c r="AT798" i="41" s="1"/>
  <c r="AS797" i="41"/>
  <c r="AT797" i="41" s="1"/>
  <c r="AS796" i="41"/>
  <c r="AT796" i="41" s="1"/>
  <c r="AS795" i="41"/>
  <c r="AT795" i="41" s="1"/>
  <c r="AS794" i="41"/>
  <c r="AT794" i="41" s="1"/>
  <c r="AS793" i="41"/>
  <c r="AT793" i="41" s="1"/>
  <c r="AS792" i="41"/>
  <c r="AT792" i="41" s="1"/>
  <c r="AS791" i="41"/>
  <c r="AT791" i="41" s="1"/>
  <c r="AS790" i="41"/>
  <c r="AT790" i="41" s="1"/>
  <c r="AS789" i="41"/>
  <c r="AT789" i="41" s="1"/>
  <c r="AS788" i="41"/>
  <c r="AT788" i="41" s="1"/>
  <c r="AS787" i="41"/>
  <c r="AT787" i="41" s="1"/>
  <c r="AS786" i="41"/>
  <c r="AT786" i="41" s="1"/>
  <c r="AS785" i="41"/>
  <c r="AT785" i="41" s="1"/>
  <c r="AS784" i="41"/>
  <c r="AT784" i="41" s="1"/>
  <c r="AS783" i="41"/>
  <c r="AT783" i="41" s="1"/>
  <c r="AS782" i="41"/>
  <c r="AT782" i="41" s="1"/>
  <c r="AS781" i="41"/>
  <c r="AT781" i="41"/>
  <c r="AS780" i="41"/>
  <c r="AT780" i="41" s="1"/>
  <c r="AS779" i="41"/>
  <c r="AT779" i="41" s="1"/>
  <c r="AS778" i="41"/>
  <c r="AT778" i="41" s="1"/>
  <c r="AS777" i="41"/>
  <c r="AT777" i="41"/>
  <c r="AS776" i="41"/>
  <c r="AT776" i="41" s="1"/>
  <c r="AS775" i="41"/>
  <c r="AT775" i="41" s="1"/>
  <c r="AS774" i="41"/>
  <c r="AT774" i="41" s="1"/>
  <c r="AS773" i="41"/>
  <c r="AT773" i="41" s="1"/>
  <c r="AS772" i="41"/>
  <c r="AT772" i="41" s="1"/>
  <c r="AS771" i="41"/>
  <c r="AT771" i="41" s="1"/>
  <c r="AS770" i="41"/>
  <c r="AT770" i="41" s="1"/>
  <c r="AS769" i="41"/>
  <c r="AT769" i="41" s="1"/>
  <c r="AS768" i="41"/>
  <c r="AT768" i="41" s="1"/>
  <c r="AS767" i="41"/>
  <c r="AT767" i="41" s="1"/>
  <c r="AS766" i="41"/>
  <c r="AT766" i="41" s="1"/>
  <c r="AS765" i="41"/>
  <c r="AT765" i="41"/>
  <c r="AS764" i="41"/>
  <c r="AT764" i="41" s="1"/>
  <c r="AS763" i="41"/>
  <c r="AT763" i="41" s="1"/>
  <c r="AS762" i="41"/>
  <c r="AT762" i="41" s="1"/>
  <c r="AS761" i="41"/>
  <c r="AT761" i="41" s="1"/>
  <c r="AS760" i="41"/>
  <c r="AT760" i="41" s="1"/>
  <c r="AS759" i="41"/>
  <c r="AT759" i="41" s="1"/>
  <c r="AS758" i="41"/>
  <c r="AT758" i="41" s="1"/>
  <c r="AS757" i="41"/>
  <c r="AT757" i="41" s="1"/>
  <c r="AS756" i="41"/>
  <c r="AT756" i="41" s="1"/>
  <c r="AS755" i="41"/>
  <c r="AT755" i="41" s="1"/>
  <c r="AS754" i="41"/>
  <c r="AT754" i="41" s="1"/>
  <c r="AS753" i="41"/>
  <c r="AT753" i="41" s="1"/>
  <c r="AS752" i="41"/>
  <c r="AT752" i="41"/>
  <c r="AS751" i="41"/>
  <c r="AT751" i="41" s="1"/>
  <c r="AS750" i="41"/>
  <c r="AT750" i="41" s="1"/>
  <c r="AS749" i="41"/>
  <c r="AT749" i="41"/>
  <c r="AS748" i="41"/>
  <c r="AT748" i="41" s="1"/>
  <c r="AS747" i="41"/>
  <c r="AT747" i="41" s="1"/>
  <c r="AS746" i="41"/>
  <c r="AT746" i="41" s="1"/>
  <c r="AS745" i="41"/>
  <c r="AT745" i="41" s="1"/>
  <c r="AS744" i="41"/>
  <c r="AT744" i="41" s="1"/>
  <c r="AS743" i="41"/>
  <c r="AT743" i="41" s="1"/>
  <c r="AS742" i="41"/>
  <c r="AT742" i="41"/>
  <c r="AS741" i="41"/>
  <c r="AT741" i="41" s="1"/>
  <c r="AS740" i="41"/>
  <c r="AT740" i="41" s="1"/>
  <c r="AS739" i="41"/>
  <c r="AT739" i="41" s="1"/>
  <c r="AS738" i="41"/>
  <c r="AT738" i="41" s="1"/>
  <c r="AS737" i="41"/>
  <c r="AT737" i="41"/>
  <c r="AS736" i="41"/>
  <c r="AT736" i="41" s="1"/>
  <c r="AS735" i="41"/>
  <c r="AT735" i="41" s="1"/>
  <c r="AS734" i="41"/>
  <c r="AT734" i="41" s="1"/>
  <c r="AS733" i="41"/>
  <c r="AT733" i="41" s="1"/>
  <c r="AS732" i="41"/>
  <c r="AT732" i="41" s="1"/>
  <c r="AS731" i="41"/>
  <c r="AT731" i="41" s="1"/>
  <c r="AS730" i="41"/>
  <c r="AT730" i="41" s="1"/>
  <c r="AS729" i="41"/>
  <c r="AT729" i="41" s="1"/>
  <c r="AS728" i="41"/>
  <c r="AT728" i="41" s="1"/>
  <c r="AS727" i="41"/>
  <c r="AT727" i="41" s="1"/>
  <c r="AS726" i="41"/>
  <c r="AT726" i="41" s="1"/>
  <c r="AS725" i="41"/>
  <c r="AT725" i="41" s="1"/>
  <c r="AS724" i="41"/>
  <c r="AT724" i="41" s="1"/>
  <c r="AS723" i="41"/>
  <c r="AT723" i="41" s="1"/>
  <c r="AS722" i="41"/>
  <c r="AT722" i="41" s="1"/>
  <c r="AS721" i="41"/>
  <c r="AT721" i="41"/>
  <c r="AS720" i="41"/>
  <c r="AT720" i="41" s="1"/>
  <c r="AS719" i="41"/>
  <c r="AT719" i="41" s="1"/>
  <c r="AS718" i="41"/>
  <c r="AT718" i="41"/>
  <c r="AS717" i="41"/>
  <c r="AT717" i="41" s="1"/>
  <c r="AS716" i="41"/>
  <c r="AT716" i="41" s="1"/>
  <c r="AS715" i="41"/>
  <c r="AT715" i="41" s="1"/>
  <c r="AS714" i="41"/>
  <c r="AT714" i="41" s="1"/>
  <c r="AS713" i="41"/>
  <c r="AT713" i="41" s="1"/>
  <c r="AS712" i="41"/>
  <c r="AT712" i="41" s="1"/>
  <c r="AS711" i="41"/>
  <c r="AT711" i="41" s="1"/>
  <c r="AS710" i="41"/>
  <c r="AT710" i="41" s="1"/>
  <c r="AS709" i="41"/>
  <c r="AT709" i="41" s="1"/>
  <c r="AS708" i="41"/>
  <c r="AT708" i="41" s="1"/>
  <c r="AS707" i="41"/>
  <c r="AT707" i="41" s="1"/>
  <c r="AS706" i="41"/>
  <c r="AT706" i="41" s="1"/>
  <c r="AS705" i="41"/>
  <c r="AT705" i="41" s="1"/>
  <c r="AS704" i="41"/>
  <c r="AT704" i="41"/>
  <c r="AS703" i="41"/>
  <c r="AT703" i="41" s="1"/>
  <c r="AS702" i="41"/>
  <c r="AT702" i="41" s="1"/>
  <c r="AS701" i="41"/>
  <c r="AT701" i="41" s="1"/>
  <c r="AS700" i="41"/>
  <c r="AT700" i="41" s="1"/>
  <c r="AS699" i="41"/>
  <c r="AT699" i="41" s="1"/>
  <c r="AS698" i="41"/>
  <c r="AT698" i="41"/>
  <c r="AS697" i="41"/>
  <c r="AT697" i="41" s="1"/>
  <c r="AS696" i="41"/>
  <c r="AT696" i="41" s="1"/>
  <c r="AS695" i="41"/>
  <c r="AT695" i="41" s="1"/>
  <c r="AS694" i="41"/>
  <c r="AT694" i="41" s="1"/>
  <c r="AS693" i="41"/>
  <c r="AT693" i="41" s="1"/>
  <c r="AS692" i="41"/>
  <c r="AT692" i="41" s="1"/>
  <c r="AS691" i="41"/>
  <c r="AT691" i="41" s="1"/>
  <c r="AS690" i="41"/>
  <c r="AT690" i="41" s="1"/>
  <c r="AS689" i="41"/>
  <c r="AT689" i="41" s="1"/>
  <c r="AS688" i="41"/>
  <c r="AT688" i="41" s="1"/>
  <c r="AS687" i="41"/>
  <c r="AT687" i="41" s="1"/>
  <c r="AS686" i="41"/>
  <c r="AT686" i="41" s="1"/>
  <c r="AS685" i="41"/>
  <c r="AT685" i="41" s="1"/>
  <c r="AS684" i="41"/>
  <c r="AT684" i="41"/>
  <c r="AS683" i="41"/>
  <c r="AT683" i="41" s="1"/>
  <c r="AS682" i="41"/>
  <c r="AT682" i="41"/>
  <c r="AS681" i="41"/>
  <c r="AT681" i="41" s="1"/>
  <c r="AS680" i="41"/>
  <c r="AT680" i="41" s="1"/>
  <c r="AS679" i="41"/>
  <c r="AT679" i="41" s="1"/>
  <c r="AS678" i="41"/>
  <c r="AT678" i="41" s="1"/>
  <c r="AS677" i="41"/>
  <c r="AT677" i="41"/>
  <c r="AS676" i="41"/>
  <c r="AT676" i="41" s="1"/>
  <c r="AS675" i="41"/>
  <c r="AT675" i="41" s="1"/>
  <c r="AS674" i="41"/>
  <c r="AT674" i="41" s="1"/>
  <c r="AS673" i="41"/>
  <c r="AT673" i="41"/>
  <c r="AS672" i="41"/>
  <c r="AT672" i="41" s="1"/>
  <c r="AS671" i="41"/>
  <c r="AT671" i="41" s="1"/>
  <c r="AS670" i="41"/>
  <c r="AT670" i="41" s="1"/>
  <c r="AS669" i="41"/>
  <c r="AT669" i="41" s="1"/>
  <c r="AS668" i="41"/>
  <c r="AT668" i="41" s="1"/>
  <c r="AS667" i="41"/>
  <c r="AT667" i="41" s="1"/>
  <c r="AS666" i="41"/>
  <c r="AT666" i="41" s="1"/>
  <c r="AS665" i="41"/>
  <c r="AT665" i="41"/>
  <c r="AS664" i="41"/>
  <c r="AT664" i="41" s="1"/>
  <c r="AS663" i="41"/>
  <c r="AT663" i="41" s="1"/>
  <c r="AS662" i="41"/>
  <c r="AT662" i="41" s="1"/>
  <c r="AS661" i="41"/>
  <c r="AT661" i="41" s="1"/>
  <c r="AS660" i="41"/>
  <c r="AT660" i="41" s="1"/>
  <c r="AS659" i="41"/>
  <c r="AT659" i="41" s="1"/>
  <c r="AS658" i="41"/>
  <c r="AT658" i="41" s="1"/>
  <c r="AS657" i="41"/>
  <c r="AT657" i="41" s="1"/>
  <c r="AS656" i="41"/>
  <c r="AT656" i="41" s="1"/>
  <c r="AS655" i="41"/>
  <c r="AT655" i="41" s="1"/>
  <c r="AS654" i="41"/>
  <c r="AT654" i="41"/>
  <c r="AS653" i="41"/>
  <c r="AT653" i="41" s="1"/>
  <c r="AS652" i="41"/>
  <c r="AT652" i="41" s="1"/>
  <c r="AS651" i="41"/>
  <c r="AT651" i="41" s="1"/>
  <c r="AS650" i="41"/>
  <c r="AT650" i="41" s="1"/>
  <c r="AS649" i="41"/>
  <c r="AT649" i="41"/>
  <c r="AS648" i="41"/>
  <c r="AT648" i="41" s="1"/>
  <c r="AS647" i="41"/>
  <c r="AT647" i="41" s="1"/>
  <c r="AS646" i="41"/>
  <c r="AT646" i="41" s="1"/>
  <c r="AS645" i="41"/>
  <c r="AT645" i="41"/>
  <c r="AS644" i="41"/>
  <c r="AT644" i="41" s="1"/>
  <c r="AS643" i="41"/>
  <c r="AT643" i="41" s="1"/>
  <c r="AS642" i="41"/>
  <c r="AT642" i="41" s="1"/>
  <c r="AS641" i="41"/>
  <c r="AT641" i="41" s="1"/>
  <c r="AS640" i="41"/>
  <c r="AT640" i="41" s="1"/>
  <c r="AS639" i="41"/>
  <c r="AT639" i="41" s="1"/>
  <c r="AS638" i="41"/>
  <c r="AT638" i="41" s="1"/>
  <c r="AS637" i="41"/>
  <c r="AT637" i="41" s="1"/>
  <c r="AS636" i="41"/>
  <c r="AT636" i="41" s="1"/>
  <c r="AS635" i="41"/>
  <c r="AT635" i="41" s="1"/>
  <c r="AS634" i="41"/>
  <c r="AT634" i="41"/>
  <c r="AS633" i="41"/>
  <c r="AT633" i="41" s="1"/>
  <c r="AS632" i="41"/>
  <c r="AT632" i="41" s="1"/>
  <c r="AS631" i="41"/>
  <c r="AT631" i="41" s="1"/>
  <c r="AS630" i="41"/>
  <c r="AT630" i="41" s="1"/>
  <c r="AS629" i="41"/>
  <c r="AT629" i="41" s="1"/>
  <c r="AS628" i="41"/>
  <c r="AT628" i="41" s="1"/>
  <c r="AS627" i="41"/>
  <c r="AT627" i="41" s="1"/>
  <c r="AS626" i="41"/>
  <c r="AT626" i="41"/>
  <c r="AS625" i="41"/>
  <c r="AT625" i="41" s="1"/>
  <c r="AS624" i="41"/>
  <c r="AT624" i="41" s="1"/>
  <c r="AS623" i="41"/>
  <c r="AT623" i="41" s="1"/>
  <c r="AS622" i="41"/>
  <c r="AT622" i="41" s="1"/>
  <c r="AS621" i="41"/>
  <c r="AT621" i="41" s="1"/>
  <c r="AS620" i="41"/>
  <c r="AT620" i="41" s="1"/>
  <c r="AS619" i="41"/>
  <c r="AT619" i="41" s="1"/>
  <c r="AS618" i="41"/>
  <c r="AT618" i="41" s="1"/>
  <c r="AS617" i="41"/>
  <c r="AT617" i="41" s="1"/>
  <c r="AS616" i="41"/>
  <c r="AT616" i="41" s="1"/>
  <c r="AS615" i="41"/>
  <c r="AT615" i="41" s="1"/>
  <c r="AS614" i="41"/>
  <c r="AT614" i="41" s="1"/>
  <c r="AS613" i="41"/>
  <c r="AT613" i="41" s="1"/>
  <c r="AS612" i="41"/>
  <c r="AT612" i="41"/>
  <c r="AS611" i="41"/>
  <c r="AT611" i="41" s="1"/>
  <c r="AS610" i="41"/>
  <c r="AT610" i="41" s="1"/>
  <c r="AS609" i="41"/>
  <c r="AT609" i="41" s="1"/>
  <c r="AS608" i="41"/>
  <c r="AT608" i="41" s="1"/>
  <c r="AS607" i="41"/>
  <c r="AT607" i="41" s="1"/>
  <c r="AS606" i="41"/>
  <c r="AT606" i="41" s="1"/>
  <c r="AS605" i="41"/>
  <c r="AT605" i="41" s="1"/>
  <c r="AS604" i="41"/>
  <c r="AT604" i="41" s="1"/>
  <c r="AS603" i="41"/>
  <c r="AT603" i="41" s="1"/>
  <c r="AS602" i="41"/>
  <c r="AT602" i="41" s="1"/>
  <c r="AS601" i="41"/>
  <c r="AT601" i="41"/>
  <c r="AS600" i="41"/>
  <c r="AT600" i="41" s="1"/>
  <c r="AS599" i="41"/>
  <c r="AT599" i="41" s="1"/>
  <c r="AS598" i="41"/>
  <c r="AT598" i="41" s="1"/>
  <c r="AS597" i="41"/>
  <c r="AT597" i="41" s="1"/>
  <c r="AS596" i="41"/>
  <c r="AT596" i="41" s="1"/>
  <c r="AS595" i="41"/>
  <c r="AT595" i="41" s="1"/>
  <c r="AS594" i="41"/>
  <c r="AT594" i="41"/>
  <c r="AS593" i="41"/>
  <c r="AT593" i="41" s="1"/>
  <c r="AS592" i="41"/>
  <c r="AT592" i="41"/>
  <c r="AS591" i="41"/>
  <c r="AT591" i="41" s="1"/>
  <c r="AS590" i="41"/>
  <c r="AT590" i="41" s="1"/>
  <c r="AS589" i="41"/>
  <c r="AT589" i="41" s="1"/>
  <c r="AS588" i="41"/>
  <c r="AT588" i="41" s="1"/>
  <c r="AS587" i="41"/>
  <c r="AT587" i="41" s="1"/>
  <c r="AS586" i="41"/>
  <c r="AT586" i="41" s="1"/>
  <c r="AS585" i="41"/>
  <c r="AT585" i="41"/>
  <c r="AS584" i="41"/>
  <c r="AT584" i="41" s="1"/>
  <c r="AS583" i="41"/>
  <c r="AT583" i="41" s="1"/>
  <c r="AS582" i="41"/>
  <c r="AT582" i="41" s="1"/>
  <c r="AS581" i="41"/>
  <c r="AT581" i="41" s="1"/>
  <c r="AS580" i="41"/>
  <c r="AT580" i="41" s="1"/>
  <c r="AS579" i="41"/>
  <c r="AT579" i="41" s="1"/>
  <c r="AS578" i="41"/>
  <c r="AT578" i="41" s="1"/>
  <c r="AS577" i="41"/>
  <c r="AT577" i="41"/>
  <c r="AS576" i="41"/>
  <c r="AT576" i="41" s="1"/>
  <c r="AS575" i="41"/>
  <c r="AT575" i="41" s="1"/>
  <c r="AS574" i="41"/>
  <c r="AT574" i="41" s="1"/>
  <c r="AS573" i="41"/>
  <c r="AT573" i="41"/>
  <c r="AS572" i="41"/>
  <c r="AT572" i="41" s="1"/>
  <c r="AS571" i="41"/>
  <c r="AT571" i="41" s="1"/>
  <c r="AS570" i="41"/>
  <c r="AT570" i="41" s="1"/>
  <c r="AS569" i="41"/>
  <c r="AT569" i="41" s="1"/>
  <c r="AS568" i="41"/>
  <c r="AT568" i="41" s="1"/>
  <c r="AS567" i="41"/>
  <c r="AT567" i="41" s="1"/>
  <c r="AS566" i="41"/>
  <c r="AT566" i="41" s="1"/>
  <c r="AS565" i="41"/>
  <c r="AT565" i="41" s="1"/>
  <c r="AS564" i="41"/>
  <c r="AT564" i="41"/>
  <c r="AS563" i="41"/>
  <c r="AT563" i="41" s="1"/>
  <c r="AS562" i="41"/>
  <c r="AT562" i="41" s="1"/>
  <c r="AS561" i="41"/>
  <c r="AT561" i="41"/>
  <c r="AS560" i="41"/>
  <c r="AT560" i="41" s="1"/>
  <c r="AS559" i="41"/>
  <c r="AT559" i="41" s="1"/>
  <c r="AS558" i="41"/>
  <c r="AT558" i="41" s="1"/>
  <c r="AS557" i="41"/>
  <c r="AT557" i="41"/>
  <c r="AS556" i="41"/>
  <c r="AT556" i="41" s="1"/>
  <c r="AS555" i="41"/>
  <c r="AT555" i="41" s="1"/>
  <c r="AS554" i="41"/>
  <c r="AT554" i="41" s="1"/>
  <c r="AS553" i="41"/>
  <c r="AT553" i="41" s="1"/>
  <c r="AS552" i="41"/>
  <c r="AT552" i="41" s="1"/>
  <c r="AS551" i="41"/>
  <c r="AT551" i="41" s="1"/>
  <c r="AS550" i="41"/>
  <c r="AT550" i="41" s="1"/>
  <c r="AS549" i="41"/>
  <c r="AT549" i="41" s="1"/>
  <c r="AS548" i="41"/>
  <c r="AT548" i="41" s="1"/>
  <c r="AS547" i="41"/>
  <c r="AT547" i="41" s="1"/>
  <c r="AS546" i="41"/>
  <c r="AT546" i="41" s="1"/>
  <c r="AS545" i="41"/>
  <c r="AT545" i="41" s="1"/>
  <c r="AS544" i="41"/>
  <c r="AT544" i="41" s="1"/>
  <c r="AS543" i="41"/>
  <c r="AT543" i="41" s="1"/>
  <c r="AS542" i="41"/>
  <c r="AT542" i="41" s="1"/>
  <c r="AS541" i="41"/>
  <c r="AT541" i="41" s="1"/>
  <c r="AS540" i="41"/>
  <c r="AT540" i="41"/>
  <c r="AS539" i="41"/>
  <c r="AT539" i="41" s="1"/>
  <c r="AS538" i="41"/>
  <c r="AT538" i="41" s="1"/>
  <c r="AS537" i="41"/>
  <c r="AT537" i="41" s="1"/>
  <c r="AS536" i="41"/>
  <c r="AT536" i="41" s="1"/>
  <c r="AS535" i="41"/>
  <c r="AT535" i="41"/>
  <c r="AS534" i="41"/>
  <c r="AT534" i="41" s="1"/>
  <c r="AS533" i="41"/>
  <c r="AT533" i="41" s="1"/>
  <c r="AS532" i="41"/>
  <c r="AT532" i="41" s="1"/>
  <c r="AS531" i="41"/>
  <c r="AT531" i="41"/>
  <c r="AS530" i="41"/>
  <c r="AT530" i="41" s="1"/>
  <c r="AS529" i="41"/>
  <c r="AT529" i="41" s="1"/>
  <c r="AS528" i="41"/>
  <c r="AT528" i="41"/>
  <c r="AS527" i="41"/>
  <c r="AT527" i="41" s="1"/>
  <c r="AS526" i="41"/>
  <c r="AT526" i="41" s="1"/>
  <c r="AS525" i="41"/>
  <c r="AT525" i="41" s="1"/>
  <c r="AS524" i="41"/>
  <c r="AT524" i="41" s="1"/>
  <c r="AS523" i="41"/>
  <c r="AT523" i="41"/>
  <c r="AS522" i="41"/>
  <c r="AT522" i="41" s="1"/>
  <c r="AS521" i="41"/>
  <c r="AT521" i="41" s="1"/>
  <c r="AS520" i="41"/>
  <c r="AT520" i="41" s="1"/>
  <c r="AS519" i="41"/>
  <c r="AT519" i="41" s="1"/>
  <c r="AS518" i="41"/>
  <c r="AT518" i="41"/>
  <c r="AS517" i="41"/>
  <c r="AT517" i="41" s="1"/>
  <c r="AS516" i="41"/>
  <c r="AT516" i="41"/>
  <c r="AS515" i="41"/>
  <c r="AT515" i="41" s="1"/>
  <c r="AS514" i="41"/>
  <c r="AT514" i="41" s="1"/>
  <c r="AS513" i="41"/>
  <c r="AT513" i="41" s="1"/>
  <c r="AS512" i="41"/>
  <c r="AT512" i="41" s="1"/>
  <c r="AS511" i="41"/>
  <c r="AT511" i="41" s="1"/>
  <c r="AS510" i="41"/>
  <c r="AT510" i="41"/>
  <c r="AS509" i="41"/>
  <c r="AT509" i="41" s="1"/>
  <c r="AS508" i="41"/>
  <c r="AT508" i="41" s="1"/>
  <c r="AS507" i="41"/>
  <c r="AT507" i="41" s="1"/>
  <c r="AS506" i="41"/>
  <c r="AT506" i="41" s="1"/>
  <c r="AS505" i="41"/>
  <c r="AT505" i="41"/>
  <c r="AS504" i="41"/>
  <c r="AT504" i="41" s="1"/>
  <c r="AS503" i="41"/>
  <c r="AT503" i="41"/>
  <c r="AS502" i="41"/>
  <c r="AT502" i="41" s="1"/>
  <c r="AS501" i="41"/>
  <c r="AT501" i="41" s="1"/>
  <c r="AS500" i="41"/>
  <c r="AT500" i="41" s="1"/>
  <c r="AS499" i="41"/>
  <c r="AT499" i="41" s="1"/>
  <c r="AS498" i="41"/>
  <c r="AT498" i="41" s="1"/>
  <c r="AS497" i="41"/>
  <c r="AT497" i="41" s="1"/>
  <c r="AS496" i="41"/>
  <c r="AT496" i="41" s="1"/>
  <c r="AS495" i="41"/>
  <c r="AT495" i="41" s="1"/>
  <c r="AS494" i="41"/>
  <c r="AT494" i="41" s="1"/>
  <c r="AS493" i="41"/>
  <c r="AT493" i="41" s="1"/>
  <c r="AS492" i="41"/>
  <c r="AT492" i="41"/>
  <c r="AS491" i="41"/>
  <c r="AT491" i="41" s="1"/>
  <c r="AS490" i="41"/>
  <c r="AT490" i="41"/>
  <c r="AS489" i="41"/>
  <c r="AT489" i="41" s="1"/>
  <c r="AS488" i="41"/>
  <c r="AT488" i="41" s="1"/>
  <c r="AS487" i="41"/>
  <c r="AT487" i="41" s="1"/>
  <c r="AS486" i="41"/>
  <c r="AT486" i="41" s="1"/>
  <c r="AS485" i="41"/>
  <c r="AT485" i="41" s="1"/>
  <c r="AS484" i="41"/>
  <c r="AT484" i="41"/>
  <c r="AS483" i="41"/>
  <c r="AT483" i="41" s="1"/>
  <c r="AS482" i="41"/>
  <c r="AT482" i="41" s="1"/>
  <c r="AS481" i="41"/>
  <c r="AT481" i="41" s="1"/>
  <c r="AS480" i="41"/>
  <c r="AT480" i="41" s="1"/>
  <c r="AS479" i="41"/>
  <c r="AT479" i="41" s="1"/>
  <c r="AS478" i="41"/>
  <c r="AT478" i="41" s="1"/>
  <c r="AS477" i="41"/>
  <c r="AT477" i="41" s="1"/>
  <c r="AS476" i="41"/>
  <c r="AT476" i="41"/>
  <c r="AS475" i="41"/>
  <c r="AT475" i="41" s="1"/>
  <c r="AS474" i="41"/>
  <c r="AT474" i="41" s="1"/>
  <c r="AS473" i="41"/>
  <c r="AT473" i="41"/>
  <c r="AS472" i="41"/>
  <c r="AT472" i="41" s="1"/>
  <c r="AS471" i="41"/>
  <c r="AT471" i="41" s="1"/>
  <c r="AS470" i="41"/>
  <c r="AT470" i="41" s="1"/>
  <c r="AS469" i="41"/>
  <c r="AT469" i="41" s="1"/>
  <c r="AS468" i="41"/>
  <c r="AT468" i="41"/>
  <c r="AS467" i="41"/>
  <c r="AT467" i="41" s="1"/>
  <c r="AS466" i="41"/>
  <c r="AT466" i="41" s="1"/>
  <c r="AS465" i="41"/>
  <c r="AT465" i="41" s="1"/>
  <c r="AS464" i="41"/>
  <c r="AT464" i="41"/>
  <c r="AS463" i="41"/>
  <c r="AT463" i="41" s="1"/>
  <c r="AS462" i="41"/>
  <c r="AT462" i="41" s="1"/>
  <c r="AS461" i="41"/>
  <c r="AT461" i="41" s="1"/>
  <c r="AS460" i="41"/>
  <c r="AT460" i="41" s="1"/>
  <c r="AS459" i="41"/>
  <c r="AT459" i="41"/>
  <c r="AS458" i="41"/>
  <c r="AT458" i="41" s="1"/>
  <c r="AS457" i="41"/>
  <c r="AT457" i="41" s="1"/>
  <c r="AS456" i="41"/>
  <c r="AT456" i="41"/>
  <c r="AS455" i="41"/>
  <c r="AT455" i="41" s="1"/>
  <c r="AS454" i="41"/>
  <c r="AT454" i="41" s="1"/>
  <c r="AS453" i="41"/>
  <c r="AT453" i="41"/>
  <c r="AS452" i="41"/>
  <c r="AT452" i="41" s="1"/>
  <c r="AS451" i="41"/>
  <c r="AT451" i="41" s="1"/>
  <c r="AS450" i="41"/>
  <c r="AT450" i="41" s="1"/>
  <c r="AS449" i="41"/>
  <c r="AT449" i="41"/>
  <c r="AS448" i="41"/>
  <c r="AT448" i="41" s="1"/>
  <c r="AS447" i="41"/>
  <c r="AT447" i="41" s="1"/>
  <c r="AS446" i="41"/>
  <c r="AT446" i="41" s="1"/>
  <c r="AS445" i="41"/>
  <c r="AT445" i="41" s="1"/>
  <c r="AS444" i="41"/>
  <c r="AT444" i="41"/>
  <c r="AS443" i="41"/>
  <c r="AT443" i="41" s="1"/>
  <c r="AS442" i="41"/>
  <c r="AT442" i="41" s="1"/>
  <c r="AS441" i="41"/>
  <c r="AT441" i="41"/>
  <c r="AS440" i="41"/>
  <c r="AT440" i="41" s="1"/>
  <c r="AS439" i="41"/>
  <c r="AT439" i="41" s="1"/>
  <c r="AS438" i="41"/>
  <c r="AT438" i="41" s="1"/>
  <c r="AS437" i="41"/>
  <c r="AT437" i="41" s="1"/>
  <c r="AS436" i="41"/>
  <c r="AT436" i="41"/>
  <c r="AS435" i="41"/>
  <c r="AT435" i="41" s="1"/>
  <c r="AS434" i="41"/>
  <c r="AT434" i="41" s="1"/>
  <c r="AS433" i="41"/>
  <c r="AT433" i="41" s="1"/>
  <c r="AS432" i="41"/>
  <c r="AT432" i="41" s="1"/>
  <c r="AS431" i="41"/>
  <c r="AT431" i="41" s="1"/>
  <c r="AS430" i="41"/>
  <c r="AT430" i="41" s="1"/>
  <c r="AS429" i="41"/>
  <c r="AT429" i="41"/>
  <c r="AS428" i="41"/>
  <c r="AT428" i="41" s="1"/>
  <c r="AS427" i="41"/>
  <c r="AT427" i="41"/>
  <c r="AS426" i="41"/>
  <c r="AT426" i="41" s="1"/>
  <c r="AS425" i="41"/>
  <c r="AT425" i="41" s="1"/>
  <c r="AS424" i="41"/>
  <c r="AT424" i="41" s="1"/>
  <c r="AS423" i="41"/>
  <c r="AT423" i="41" s="1"/>
  <c r="AS422" i="41"/>
  <c r="AT422" i="41" s="1"/>
  <c r="AS421" i="41"/>
  <c r="AT421" i="41"/>
  <c r="AS420" i="41"/>
  <c r="AT420" i="41" s="1"/>
  <c r="AS419" i="41"/>
  <c r="AT419" i="41"/>
  <c r="AS418" i="41"/>
  <c r="AT418" i="41" s="1"/>
  <c r="AS417" i="41"/>
  <c r="AT417" i="41"/>
  <c r="AS416" i="41"/>
  <c r="AT416" i="41" s="1"/>
  <c r="AS415" i="41"/>
  <c r="AT415" i="41" s="1"/>
  <c r="AS414" i="41"/>
  <c r="AT414" i="41" s="1"/>
  <c r="AS413" i="41"/>
  <c r="AT413" i="41" s="1"/>
  <c r="AS412" i="41"/>
  <c r="AT412" i="41" s="1"/>
  <c r="AS411" i="41"/>
  <c r="AT411" i="41" s="1"/>
  <c r="AS410" i="41"/>
  <c r="AT410" i="41" s="1"/>
  <c r="AS409" i="41"/>
  <c r="AT409" i="41" s="1"/>
  <c r="AS408" i="41"/>
  <c r="AT408" i="41"/>
  <c r="AS407" i="41"/>
  <c r="AT407" i="41" s="1"/>
  <c r="AS406" i="41"/>
  <c r="AT406" i="41" s="1"/>
  <c r="AS405" i="41"/>
  <c r="AT405" i="41" s="1"/>
  <c r="AS404" i="41"/>
  <c r="AT404" i="41" s="1"/>
  <c r="AS403" i="41"/>
  <c r="AT403" i="41"/>
  <c r="AS402" i="41"/>
  <c r="AT402" i="41" s="1"/>
  <c r="AS401" i="41"/>
  <c r="AT401" i="41" s="1"/>
  <c r="AS400" i="41"/>
  <c r="AT400" i="41" s="1"/>
  <c r="AS399" i="41"/>
  <c r="AT399" i="41"/>
  <c r="AS398" i="41"/>
  <c r="AT398" i="41" s="1"/>
  <c r="AS397" i="41"/>
  <c r="AT397" i="41" s="1"/>
  <c r="AS396" i="41"/>
  <c r="AT396" i="41"/>
  <c r="AS395" i="41"/>
  <c r="AT395" i="41" s="1"/>
  <c r="AS394" i="41"/>
  <c r="AT394" i="41" s="1"/>
  <c r="AS393" i="41"/>
  <c r="AT393" i="41" s="1"/>
  <c r="AS392" i="41"/>
  <c r="AT392" i="41" s="1"/>
  <c r="AS391" i="41"/>
  <c r="AT391" i="41"/>
  <c r="AS390" i="41"/>
  <c r="AT390" i="41" s="1"/>
  <c r="AS389" i="41"/>
  <c r="AT389" i="41" s="1"/>
  <c r="AS388" i="41"/>
  <c r="AT388" i="41" s="1"/>
  <c r="AS387" i="41"/>
  <c r="AT387" i="41" s="1"/>
  <c r="AS386" i="41"/>
  <c r="AT386" i="41" s="1"/>
  <c r="AS385" i="41"/>
  <c r="AT385" i="41" s="1"/>
  <c r="AS384" i="41"/>
  <c r="AT384" i="41" s="1"/>
  <c r="AS383" i="41"/>
  <c r="AT383" i="41" s="1"/>
  <c r="AS382" i="41"/>
  <c r="AT382" i="41"/>
  <c r="AS381" i="41"/>
  <c r="AT381" i="41" s="1"/>
  <c r="AS380" i="41"/>
  <c r="AT380" i="41" s="1"/>
  <c r="AS379" i="41"/>
  <c r="AT379" i="41" s="1"/>
  <c r="AS378" i="41"/>
  <c r="AT378" i="41" s="1"/>
  <c r="AS377" i="41"/>
  <c r="AT377" i="41"/>
  <c r="AS376" i="41"/>
  <c r="AT376" i="41" s="1"/>
  <c r="AS375" i="41"/>
  <c r="AT375" i="41"/>
  <c r="AS374" i="41"/>
  <c r="AT374" i="41" s="1"/>
  <c r="AS373" i="41"/>
  <c r="AT373" i="41" s="1"/>
  <c r="AS372" i="41"/>
  <c r="AT372" i="41" s="1"/>
  <c r="AS371" i="41"/>
  <c r="AT371" i="41" s="1"/>
  <c r="AS370" i="41"/>
  <c r="AT370" i="41" s="1"/>
  <c r="AS369" i="41"/>
  <c r="AT369" i="41" s="1"/>
  <c r="AS368" i="41"/>
  <c r="AT368" i="41" s="1"/>
  <c r="AS367" i="41"/>
  <c r="AT367" i="41" s="1"/>
  <c r="AS366" i="41"/>
  <c r="AT366" i="41" s="1"/>
  <c r="AS365" i="41"/>
  <c r="AT365" i="41"/>
  <c r="AS364" i="41"/>
  <c r="AT364" i="41" s="1"/>
  <c r="AS363" i="41"/>
  <c r="AT363" i="41" s="1"/>
  <c r="AS362" i="41"/>
  <c r="AT362" i="41"/>
  <c r="AS361" i="41"/>
  <c r="AT361" i="41" s="1"/>
  <c r="AS360" i="41"/>
  <c r="AT360" i="41" s="1"/>
  <c r="AS359" i="41"/>
  <c r="AT359" i="41" s="1"/>
  <c r="AS358" i="41"/>
  <c r="AT358" i="41" s="1"/>
  <c r="AS357" i="41"/>
  <c r="AT357" i="41"/>
  <c r="AS356" i="41"/>
  <c r="AT356" i="41" s="1"/>
  <c r="AS355" i="41"/>
  <c r="AT355" i="41" s="1"/>
  <c r="AS354" i="41"/>
  <c r="AT354" i="41" s="1"/>
  <c r="AS353" i="41"/>
  <c r="AT353" i="41" s="1"/>
  <c r="AS352" i="41"/>
  <c r="AT352" i="41"/>
  <c r="AS351" i="41"/>
  <c r="AT351" i="41" s="1"/>
  <c r="AS350" i="41"/>
  <c r="AT350" i="41" s="1"/>
  <c r="AS349" i="41"/>
  <c r="AT349" i="41" s="1"/>
  <c r="AS348" i="41"/>
  <c r="AT348" i="41" s="1"/>
  <c r="AS347" i="41"/>
  <c r="AT347" i="41" s="1"/>
  <c r="AS346" i="41"/>
  <c r="AT346" i="41" s="1"/>
  <c r="AS345" i="41"/>
  <c r="AT345" i="41" s="1"/>
  <c r="AS344" i="41"/>
  <c r="AT344" i="41"/>
  <c r="AS343" i="41"/>
  <c r="AT343" i="41" s="1"/>
  <c r="AS342" i="41"/>
  <c r="AT342" i="41" s="1"/>
  <c r="AS341" i="41"/>
  <c r="AT341" i="41" s="1"/>
  <c r="AS340" i="41"/>
  <c r="AT340" i="41" s="1"/>
  <c r="AS339" i="41"/>
  <c r="AT339" i="41" s="1"/>
  <c r="AS338" i="41"/>
  <c r="AT338" i="41" s="1"/>
  <c r="AS337" i="41"/>
  <c r="AT337" i="41"/>
  <c r="AS336" i="41"/>
  <c r="AT336" i="41" s="1"/>
  <c r="AS335" i="41"/>
  <c r="AT335" i="41" s="1"/>
  <c r="AS334" i="41"/>
  <c r="AT334" i="41" s="1"/>
  <c r="AS333" i="41"/>
  <c r="AT333" i="41" s="1"/>
  <c r="AS332" i="41"/>
  <c r="AT332" i="41"/>
  <c r="AS331" i="41"/>
  <c r="AT331" i="41" s="1"/>
  <c r="AS330" i="41"/>
  <c r="AT330" i="41" s="1"/>
  <c r="AS329" i="41"/>
  <c r="AT329" i="41"/>
  <c r="AS328" i="41"/>
  <c r="AT328" i="41" s="1"/>
  <c r="AS327" i="41"/>
  <c r="AT327" i="41"/>
  <c r="AS326" i="41"/>
  <c r="AT326" i="41" s="1"/>
  <c r="AS325" i="41"/>
  <c r="AT325" i="41"/>
  <c r="AS324" i="41"/>
  <c r="AT324" i="41" s="1"/>
  <c r="AS323" i="41"/>
  <c r="AT323" i="41" s="1"/>
  <c r="AS322" i="41"/>
  <c r="AT322" i="41" s="1"/>
  <c r="AS321" i="41"/>
  <c r="AT321" i="41" s="1"/>
  <c r="AS320" i="41"/>
  <c r="AT320" i="41" s="1"/>
  <c r="AS319" i="41"/>
  <c r="AT319" i="41" s="1"/>
  <c r="AS318" i="41"/>
  <c r="AT318" i="41" s="1"/>
  <c r="AS317" i="41"/>
  <c r="AT317" i="41" s="1"/>
  <c r="AS316" i="41"/>
  <c r="AT316" i="41" s="1"/>
  <c r="AS315" i="41"/>
  <c r="AT315" i="41" s="1"/>
  <c r="AS314" i="41"/>
  <c r="AT314" i="41" s="1"/>
  <c r="AS313" i="41"/>
  <c r="AT313" i="41" s="1"/>
  <c r="AS312" i="41"/>
  <c r="AT312" i="41"/>
  <c r="AS311" i="41"/>
  <c r="AT311" i="41" s="1"/>
  <c r="AS310" i="41"/>
  <c r="AT310" i="41" s="1"/>
  <c r="AS309" i="41"/>
  <c r="AT309" i="41" s="1"/>
  <c r="AS308" i="41"/>
  <c r="AT308" i="41" s="1"/>
  <c r="AS307" i="41"/>
  <c r="AT307" i="41" s="1"/>
  <c r="AS306" i="41"/>
  <c r="AT306" i="41" s="1"/>
  <c r="AS305" i="41"/>
  <c r="AT305" i="41"/>
  <c r="AS304" i="41"/>
  <c r="AT304" i="41" s="1"/>
  <c r="AS303" i="41"/>
  <c r="AT303" i="41" s="1"/>
  <c r="AS302" i="41"/>
  <c r="AT302" i="41" s="1"/>
  <c r="AS301" i="41"/>
  <c r="AT301" i="41" s="1"/>
  <c r="AS300" i="41"/>
  <c r="AT300" i="41"/>
  <c r="AS299" i="41"/>
  <c r="AT299" i="41" s="1"/>
  <c r="AS298" i="41"/>
  <c r="AT298" i="41" s="1"/>
  <c r="AS297" i="41"/>
  <c r="AT297" i="41" s="1"/>
  <c r="AS296" i="41"/>
  <c r="AT296" i="41" s="1"/>
  <c r="AS295" i="41"/>
  <c r="AT295" i="41" s="1"/>
  <c r="AS294" i="41"/>
  <c r="AT294" i="41" s="1"/>
  <c r="AS293" i="41"/>
  <c r="AT293" i="41" s="1"/>
  <c r="AS292" i="41"/>
  <c r="AT292" i="41" s="1"/>
  <c r="AS291" i="41"/>
  <c r="AT291" i="41" s="1"/>
  <c r="AS290" i="41"/>
  <c r="AT290" i="41" s="1"/>
  <c r="AS289" i="41"/>
  <c r="AT289" i="41"/>
  <c r="AS288" i="41"/>
  <c r="AT288" i="41" s="1"/>
  <c r="AS287" i="41"/>
  <c r="AT287" i="41" s="1"/>
  <c r="AS286" i="41"/>
  <c r="AT286" i="41" s="1"/>
  <c r="AS285" i="41"/>
  <c r="AT285" i="41" s="1"/>
  <c r="AS284" i="41"/>
  <c r="AT284" i="41" s="1"/>
  <c r="AS283" i="41"/>
  <c r="AT283" i="41" s="1"/>
  <c r="AS282" i="41"/>
  <c r="AT282" i="41" s="1"/>
  <c r="AS281" i="41"/>
  <c r="AT281" i="41" s="1"/>
  <c r="AS280" i="41"/>
  <c r="AT280" i="41"/>
  <c r="AS279" i="41"/>
  <c r="AT279" i="41" s="1"/>
  <c r="AS278" i="41"/>
  <c r="AT278" i="41" s="1"/>
  <c r="AS277" i="41"/>
  <c r="AT277" i="41" s="1"/>
  <c r="AS276" i="41"/>
  <c r="AT276" i="41" s="1"/>
  <c r="AS275" i="41"/>
  <c r="AT275" i="41"/>
  <c r="AS274" i="41"/>
  <c r="AT274" i="41" s="1"/>
  <c r="AS273" i="41"/>
  <c r="AT273" i="41" s="1"/>
  <c r="AS272" i="41"/>
  <c r="AT272" i="41" s="1"/>
  <c r="AS271" i="41"/>
  <c r="AT271" i="41" s="1"/>
  <c r="AS270" i="41"/>
  <c r="AT270" i="41" s="1"/>
  <c r="AS269" i="41"/>
  <c r="AT269" i="41" s="1"/>
  <c r="AS268" i="41"/>
  <c r="AT268" i="41" s="1"/>
  <c r="AS267" i="41"/>
  <c r="AT267" i="41" s="1"/>
  <c r="AS266" i="41"/>
  <c r="AT266" i="41"/>
  <c r="AS265" i="41"/>
  <c r="AT265" i="41" s="1"/>
  <c r="AS264" i="41"/>
  <c r="AT264" i="41" s="1"/>
  <c r="AS263" i="41"/>
  <c r="AT263" i="41" s="1"/>
  <c r="AS262" i="41"/>
  <c r="AT262" i="41" s="1"/>
  <c r="AS261" i="41"/>
  <c r="AT261" i="41" s="1"/>
  <c r="AS260" i="41"/>
  <c r="AT260" i="41"/>
  <c r="AS259" i="41"/>
  <c r="AT259" i="41" s="1"/>
  <c r="AS258" i="41"/>
  <c r="AT258" i="41" s="1"/>
  <c r="AS257" i="41"/>
  <c r="AT257" i="41" s="1"/>
  <c r="AS256" i="41"/>
  <c r="AT256" i="41" s="1"/>
  <c r="AS255" i="41"/>
  <c r="AT255" i="41" s="1"/>
  <c r="AS254" i="41"/>
  <c r="AT254" i="41" s="1"/>
  <c r="AS253" i="41"/>
  <c r="AT253" i="41" s="1"/>
  <c r="AS252" i="41"/>
  <c r="AT252" i="41" s="1"/>
  <c r="AS251" i="41"/>
  <c r="AT251" i="41" s="1"/>
  <c r="AS250" i="41"/>
  <c r="AT250" i="41" s="1"/>
  <c r="AS249" i="41"/>
  <c r="AT249" i="41" s="1"/>
  <c r="AS248" i="41"/>
  <c r="AT248" i="41" s="1"/>
  <c r="AS247" i="41"/>
  <c r="AT247" i="41" s="1"/>
  <c r="AS246" i="41"/>
  <c r="AT246" i="41" s="1"/>
  <c r="AS245" i="41"/>
  <c r="AT245" i="41" s="1"/>
  <c r="AS244" i="41"/>
  <c r="AT244" i="41" s="1"/>
  <c r="AS243" i="41"/>
  <c r="AT243" i="41" s="1"/>
  <c r="AS242" i="41"/>
  <c r="AT242" i="41"/>
  <c r="AS241" i="41"/>
  <c r="AT241" i="41" s="1"/>
  <c r="AS240" i="41"/>
  <c r="AT240" i="41" s="1"/>
  <c r="AS239" i="41"/>
  <c r="AT239" i="41" s="1"/>
  <c r="AS238" i="41"/>
  <c r="AT238" i="41" s="1"/>
  <c r="AS237" i="41"/>
  <c r="AT237" i="41" s="1"/>
  <c r="AS236" i="41"/>
  <c r="AT236" i="41" s="1"/>
  <c r="AS235" i="41"/>
  <c r="AT235" i="41" s="1"/>
  <c r="AS234" i="41"/>
  <c r="AT234" i="41" s="1"/>
  <c r="AS233" i="41"/>
  <c r="AT233" i="41" s="1"/>
  <c r="AS232" i="41"/>
  <c r="AT232" i="41" s="1"/>
  <c r="AS231" i="41"/>
  <c r="AT231" i="41" s="1"/>
  <c r="AS230" i="41"/>
  <c r="AT230" i="41" s="1"/>
  <c r="AS229" i="41"/>
  <c r="AT229" i="41" s="1"/>
  <c r="AS228" i="41"/>
  <c r="AT228" i="41" s="1"/>
  <c r="AS227" i="41"/>
  <c r="AT227" i="41" s="1"/>
  <c r="AS226" i="41"/>
  <c r="AT226" i="41" s="1"/>
  <c r="AS225" i="41"/>
  <c r="AT225" i="41" s="1"/>
  <c r="AS224" i="41"/>
  <c r="AT224" i="41" s="1"/>
  <c r="AS223" i="41"/>
  <c r="AT223" i="41" s="1"/>
  <c r="AS222" i="41"/>
  <c r="AT222" i="41"/>
  <c r="AS221" i="41"/>
  <c r="AT221" i="41" s="1"/>
  <c r="AS220" i="41"/>
  <c r="AT220" i="41"/>
  <c r="AS219" i="41"/>
  <c r="AT219" i="41" s="1"/>
  <c r="AS218" i="41"/>
  <c r="AT218" i="41" s="1"/>
  <c r="AS217" i="41"/>
  <c r="AT217" i="41" s="1"/>
  <c r="AS216" i="41"/>
  <c r="AT216" i="41" s="1"/>
  <c r="AS215" i="41"/>
  <c r="AT215" i="41" s="1"/>
  <c r="AS214" i="41"/>
  <c r="AT214" i="41" s="1"/>
  <c r="AS213" i="41"/>
  <c r="AT213" i="41" s="1"/>
  <c r="AS212" i="41"/>
  <c r="AT212" i="41" s="1"/>
  <c r="AS211" i="41"/>
  <c r="AT211" i="41" s="1"/>
  <c r="AS210" i="41"/>
  <c r="AT210" i="41" s="1"/>
  <c r="AS209" i="41"/>
  <c r="AT209" i="41" s="1"/>
  <c r="AS208" i="41"/>
  <c r="AT208" i="41" s="1"/>
  <c r="AS207" i="41"/>
  <c r="AT207" i="41" s="1"/>
  <c r="AS206" i="41"/>
  <c r="AT206" i="41"/>
  <c r="AS205" i="41"/>
  <c r="AT205" i="41" s="1"/>
  <c r="AS204" i="41"/>
  <c r="AT204" i="41" s="1"/>
  <c r="AS203" i="41"/>
  <c r="AT203" i="41" s="1"/>
  <c r="AS202" i="41"/>
  <c r="AT202" i="41" s="1"/>
  <c r="AS201" i="41"/>
  <c r="AT201" i="41" s="1"/>
  <c r="AS200" i="41"/>
  <c r="AT200" i="41"/>
  <c r="AS199" i="41"/>
  <c r="AT199" i="41" s="1"/>
  <c r="AS198" i="41"/>
  <c r="AT198" i="41" s="1"/>
  <c r="AS197" i="41"/>
  <c r="AT197" i="41" s="1"/>
  <c r="AS196" i="41"/>
  <c r="AT196" i="41" s="1"/>
  <c r="AS195" i="41"/>
  <c r="AT195" i="41" s="1"/>
  <c r="AS194" i="41"/>
  <c r="AT194" i="41"/>
  <c r="AS193" i="41"/>
  <c r="AT193" i="41" s="1"/>
  <c r="AS192" i="41"/>
  <c r="AT192" i="41" s="1"/>
  <c r="AS191" i="41"/>
  <c r="AT191" i="41" s="1"/>
  <c r="AS190" i="41"/>
  <c r="AT190" i="41" s="1"/>
  <c r="AS189" i="41"/>
  <c r="AT189" i="41" s="1"/>
  <c r="AS188" i="41"/>
  <c r="AT188" i="41" s="1"/>
  <c r="AS187" i="41"/>
  <c r="AT187" i="41" s="1"/>
  <c r="AS186" i="41"/>
  <c r="AT186" i="41"/>
  <c r="AS185" i="41"/>
  <c r="AT185" i="41" s="1"/>
  <c r="AS184" i="41"/>
  <c r="AT184" i="41" s="1"/>
  <c r="AS183" i="41"/>
  <c r="AT183" i="41" s="1"/>
  <c r="AS182" i="41"/>
  <c r="AT182" i="41" s="1"/>
  <c r="AS181" i="41"/>
  <c r="AT181" i="41" s="1"/>
  <c r="AS180" i="41"/>
  <c r="AT180" i="41" s="1"/>
  <c r="AS179" i="41"/>
  <c r="AT179" i="41" s="1"/>
  <c r="AS178" i="41"/>
  <c r="AT178" i="41" s="1"/>
  <c r="AS177" i="41"/>
  <c r="AT177" i="41" s="1"/>
  <c r="AS176" i="41"/>
  <c r="AT176" i="41" s="1"/>
  <c r="AS175" i="41"/>
  <c r="AT175" i="41" s="1"/>
  <c r="AS174" i="41"/>
  <c r="AT174" i="41"/>
  <c r="AS173" i="41"/>
  <c r="AT173" i="41" s="1"/>
  <c r="AS172" i="41"/>
  <c r="AT172" i="41" s="1"/>
  <c r="AS171" i="41"/>
  <c r="AT171" i="41" s="1"/>
  <c r="AS170" i="41"/>
  <c r="AT170" i="41" s="1"/>
  <c r="AS169" i="41"/>
  <c r="AT169" i="41" s="1"/>
  <c r="AS168" i="41"/>
  <c r="AT168" i="41" s="1"/>
  <c r="AS167" i="41"/>
  <c r="AT167" i="41" s="1"/>
  <c r="AS166" i="41"/>
  <c r="AT166" i="41" s="1"/>
  <c r="AS165" i="41"/>
  <c r="AT165" i="41" s="1"/>
  <c r="AS164" i="41"/>
  <c r="AT164" i="41" s="1"/>
  <c r="AS163" i="41"/>
  <c r="AT163" i="41" s="1"/>
  <c r="AS162" i="41"/>
  <c r="AT162" i="41" s="1"/>
  <c r="AS161" i="41"/>
  <c r="AT161" i="41" s="1"/>
  <c r="AS160" i="41"/>
  <c r="AT160" i="41"/>
  <c r="AS159" i="41"/>
  <c r="AT159" i="41" s="1"/>
  <c r="AS158" i="41"/>
  <c r="AT158" i="41" s="1"/>
  <c r="AS157" i="41"/>
  <c r="AT157" i="41" s="1"/>
  <c r="AS156" i="41"/>
  <c r="AT156" i="41" s="1"/>
  <c r="AS155" i="41"/>
  <c r="AT155" i="41" s="1"/>
  <c r="AS154" i="41"/>
  <c r="AT154" i="41" s="1"/>
  <c r="AS153" i="41"/>
  <c r="AT153" i="41" s="1"/>
  <c r="AS152" i="41"/>
  <c r="AT152" i="41" s="1"/>
  <c r="AS151" i="41"/>
  <c r="AT151" i="41" s="1"/>
  <c r="AS150" i="41"/>
  <c r="AT150" i="41" s="1"/>
  <c r="AS149" i="41"/>
  <c r="AT149" i="41" s="1"/>
  <c r="AS148" i="41"/>
  <c r="AT148" i="41" s="1"/>
  <c r="AS147" i="41"/>
  <c r="AT147" i="41" s="1"/>
  <c r="AS146" i="41"/>
  <c r="AT146" i="41" s="1"/>
  <c r="AS145" i="41"/>
  <c r="AT145" i="41"/>
  <c r="AS144" i="41"/>
  <c r="AT144" i="41" s="1"/>
  <c r="AS143" i="41"/>
  <c r="AT143" i="41" s="1"/>
  <c r="AS142" i="41"/>
  <c r="AT142" i="41" s="1"/>
  <c r="AS141" i="41"/>
  <c r="AT141" i="41" s="1"/>
  <c r="AS140" i="41"/>
  <c r="AT140" i="41" s="1"/>
  <c r="AS139" i="41"/>
  <c r="AT139" i="41" s="1"/>
  <c r="AS138" i="41"/>
  <c r="AT138" i="41" s="1"/>
  <c r="AS137" i="41"/>
  <c r="AT137" i="41"/>
  <c r="AS136" i="41"/>
  <c r="AT136" i="41" s="1"/>
  <c r="AS135" i="41"/>
  <c r="AT135" i="41" s="1"/>
  <c r="AS134" i="41"/>
  <c r="AT134" i="41" s="1"/>
  <c r="AS133" i="41"/>
  <c r="AT133" i="41" s="1"/>
  <c r="AS132" i="41"/>
  <c r="AT132" i="41"/>
  <c r="AS131" i="41"/>
  <c r="AT131" i="41" s="1"/>
  <c r="AS130" i="41"/>
  <c r="AT130" i="41" s="1"/>
  <c r="AS129" i="41"/>
  <c r="AT129" i="41" s="1"/>
  <c r="AS128" i="41"/>
  <c r="AT128" i="41" s="1"/>
  <c r="AS127" i="41"/>
  <c r="AT127" i="41" s="1"/>
  <c r="AS126" i="41"/>
  <c r="AT126" i="41" s="1"/>
  <c r="AS125" i="41"/>
  <c r="AT125" i="41"/>
  <c r="AS124" i="41"/>
  <c r="AT124" i="41" s="1"/>
  <c r="AS123" i="41"/>
  <c r="AT123" i="41" s="1"/>
  <c r="AS122" i="41"/>
  <c r="AT122" i="41" s="1"/>
  <c r="AS121" i="41"/>
  <c r="AT121" i="41" s="1"/>
  <c r="AS120" i="41"/>
  <c r="AT120" i="41"/>
  <c r="AS119" i="41"/>
  <c r="AT119" i="41" s="1"/>
  <c r="AS118" i="41"/>
  <c r="AT118" i="41" s="1"/>
  <c r="AS117" i="41"/>
  <c r="AT117" i="41"/>
  <c r="AS116" i="41"/>
  <c r="AT116" i="41" s="1"/>
  <c r="AS115" i="41"/>
  <c r="AT115" i="41" s="1"/>
  <c r="AS114" i="41"/>
  <c r="AT114" i="41" s="1"/>
  <c r="AS113" i="41"/>
  <c r="AT113" i="41" s="1"/>
  <c r="AS112" i="41"/>
  <c r="AT112" i="41" s="1"/>
  <c r="AS111" i="41"/>
  <c r="AT111" i="41" s="1"/>
  <c r="AS110" i="41"/>
  <c r="AT110" i="41" s="1"/>
  <c r="AS109" i="41"/>
  <c r="AT109" i="41" s="1"/>
  <c r="AS108" i="41"/>
  <c r="AT108" i="41" s="1"/>
  <c r="AS107" i="41"/>
  <c r="AT107" i="41" s="1"/>
  <c r="AS106" i="41"/>
  <c r="AT106" i="41" s="1"/>
  <c r="AS105" i="41"/>
  <c r="AT105" i="41" s="1"/>
  <c r="AS104" i="41"/>
  <c r="AT104" i="41" s="1"/>
  <c r="AS103" i="41"/>
  <c r="AT103" i="41"/>
  <c r="AS102" i="41"/>
  <c r="AT102" i="41" s="1"/>
  <c r="AS101" i="41"/>
  <c r="AT101" i="41" s="1"/>
  <c r="AS100" i="41"/>
  <c r="AT100" i="41" s="1"/>
  <c r="AS99" i="41"/>
  <c r="AT99" i="41" s="1"/>
  <c r="AS98" i="41"/>
  <c r="AT98" i="41" s="1"/>
  <c r="AS97" i="41"/>
  <c r="AT97" i="41"/>
  <c r="AS96" i="41"/>
  <c r="AT96" i="41" s="1"/>
  <c r="AS95" i="41"/>
  <c r="AT95" i="41" s="1"/>
  <c r="AS94" i="41"/>
  <c r="AT94" i="41" s="1"/>
  <c r="AS93" i="41"/>
  <c r="AT93" i="41" s="1"/>
  <c r="AS92" i="41"/>
  <c r="AT92" i="41" s="1"/>
  <c r="AS91" i="41"/>
  <c r="AT91" i="41" s="1"/>
  <c r="AS90" i="41"/>
  <c r="AT90" i="41" s="1"/>
  <c r="AS89" i="41"/>
  <c r="AT89" i="41" s="1"/>
  <c r="AS88" i="41"/>
  <c r="AT88" i="41" s="1"/>
  <c r="AS87" i="41"/>
  <c r="AT87" i="41" s="1"/>
  <c r="AS86" i="41"/>
  <c r="AT86" i="41" s="1"/>
  <c r="AS85" i="41"/>
  <c r="AT85" i="41" s="1"/>
  <c r="AS84" i="41"/>
  <c r="AT84" i="41" s="1"/>
  <c r="AS83" i="41"/>
  <c r="AT83" i="41" s="1"/>
  <c r="AS82" i="41"/>
  <c r="AT82" i="41" s="1"/>
  <c r="AS81" i="41"/>
  <c r="AT81" i="41" s="1"/>
  <c r="AS80" i="41"/>
  <c r="AT80" i="41" s="1"/>
  <c r="AS79" i="41"/>
  <c r="AT79" i="41" s="1"/>
  <c r="AS78" i="41"/>
  <c r="AT78" i="41" s="1"/>
  <c r="AS77" i="41"/>
  <c r="AT77" i="41" s="1"/>
  <c r="AS76" i="41"/>
  <c r="AT76" i="41" s="1"/>
  <c r="AS75" i="41"/>
  <c r="AT75" i="41" s="1"/>
  <c r="AS74" i="41"/>
  <c r="AT74" i="41" s="1"/>
  <c r="AS73" i="41"/>
  <c r="AT73" i="41" s="1"/>
  <c r="AS72" i="41"/>
  <c r="AT72" i="41" s="1"/>
  <c r="AS71" i="41"/>
  <c r="AT71" i="41" s="1"/>
  <c r="AS70" i="41"/>
  <c r="AT70" i="41" s="1"/>
  <c r="AS69" i="41"/>
  <c r="AT69" i="41" s="1"/>
  <c r="AS68" i="41"/>
  <c r="AT68" i="41" s="1"/>
  <c r="AS67" i="41"/>
  <c r="AT67" i="41" s="1"/>
  <c r="AS66" i="41"/>
  <c r="AT66" i="41" s="1"/>
  <c r="AS65" i="41"/>
  <c r="AT65" i="41" s="1"/>
  <c r="AS64" i="41"/>
  <c r="AT64" i="41" s="1"/>
  <c r="AS63" i="41"/>
  <c r="AT63" i="41" s="1"/>
  <c r="AS62" i="41"/>
  <c r="AT62" i="41" s="1"/>
  <c r="AS61" i="41"/>
  <c r="AT61" i="41" s="1"/>
  <c r="AS60" i="41"/>
  <c r="AT60" i="41"/>
  <c r="AS59" i="41"/>
  <c r="AT59" i="41" s="1"/>
  <c r="AS58" i="41"/>
  <c r="AT58" i="41" s="1"/>
  <c r="AS57" i="41"/>
  <c r="AT57" i="41" s="1"/>
  <c r="AS56" i="41"/>
  <c r="AT56" i="41" s="1"/>
  <c r="AS55" i="41"/>
  <c r="AT55" i="41" s="1"/>
  <c r="AS54" i="41"/>
  <c r="AT54" i="41"/>
  <c r="AS53" i="41"/>
  <c r="AT53" i="41" s="1"/>
  <c r="AS52" i="41"/>
  <c r="AT52" i="41"/>
  <c r="AS51" i="41"/>
  <c r="AT51" i="41" s="1"/>
  <c r="AS50" i="41"/>
  <c r="AT50" i="41" s="1"/>
  <c r="AS49" i="41"/>
  <c r="AT49" i="41" s="1"/>
  <c r="AS48" i="41"/>
  <c r="AT48" i="41"/>
  <c r="AS47" i="41"/>
  <c r="AT47" i="41" s="1"/>
  <c r="AS46" i="41"/>
  <c r="AT46" i="41"/>
  <c r="AS45" i="41"/>
  <c r="AT45" i="41" s="1"/>
  <c r="AS44" i="41"/>
  <c r="AT44" i="41" s="1"/>
  <c r="AS43" i="41"/>
  <c r="AT43" i="41" s="1"/>
  <c r="AS42" i="41"/>
  <c r="AT42" i="41" s="1"/>
  <c r="AS41" i="41"/>
  <c r="AT41" i="41" s="1"/>
  <c r="AS40" i="41"/>
  <c r="AT40" i="41" s="1"/>
  <c r="AS39" i="41"/>
  <c r="AT39" i="41" s="1"/>
  <c r="AS38" i="41"/>
  <c r="AT38" i="41" s="1"/>
  <c r="AS37" i="41"/>
  <c r="AT37" i="41" s="1"/>
  <c r="AS36" i="41"/>
  <c r="AT36" i="41" s="1"/>
  <c r="AS35" i="41"/>
  <c r="AT35" i="41" s="1"/>
  <c r="AL1034" i="41"/>
  <c r="AM1034" i="41" s="1"/>
  <c r="AL1033" i="41"/>
  <c r="AM1033" i="41" s="1"/>
  <c r="AL1032" i="41"/>
  <c r="AM1032" i="41" s="1"/>
  <c r="AL1031" i="41"/>
  <c r="AM1031" i="41" s="1"/>
  <c r="AL1030" i="41"/>
  <c r="AM1030" i="41" s="1"/>
  <c r="AL1029" i="41"/>
  <c r="AM1029" i="41" s="1"/>
  <c r="AL1028" i="41"/>
  <c r="AM1028" i="41" s="1"/>
  <c r="AL1027" i="41"/>
  <c r="AM1027" i="41" s="1"/>
  <c r="AL1026" i="41"/>
  <c r="AM1026" i="41" s="1"/>
  <c r="AL1025" i="41"/>
  <c r="AM1025" i="41" s="1"/>
  <c r="AL1024" i="41"/>
  <c r="AM1024" i="41" s="1"/>
  <c r="AL1023" i="41"/>
  <c r="AM1023" i="41" s="1"/>
  <c r="AL1022" i="41"/>
  <c r="AM1022" i="41" s="1"/>
  <c r="AL1021" i="41"/>
  <c r="AM1021" i="41" s="1"/>
  <c r="AL1020" i="41"/>
  <c r="AM1020" i="41" s="1"/>
  <c r="AL1019" i="41"/>
  <c r="AM1019" i="41" s="1"/>
  <c r="AL1018" i="41"/>
  <c r="AM1018" i="41" s="1"/>
  <c r="AL1017" i="41"/>
  <c r="AM1017" i="41" s="1"/>
  <c r="AL1016" i="41"/>
  <c r="AM1016" i="41" s="1"/>
  <c r="AL1015" i="41"/>
  <c r="AM1015" i="41" s="1"/>
  <c r="AL1014" i="41"/>
  <c r="AM1014" i="41" s="1"/>
  <c r="AL1013" i="41"/>
  <c r="AM1013" i="41" s="1"/>
  <c r="AL1012" i="41"/>
  <c r="AM1012" i="41" s="1"/>
  <c r="AL1011" i="41"/>
  <c r="AM1011" i="41" s="1"/>
  <c r="AL1010" i="41"/>
  <c r="AM1010" i="41" s="1"/>
  <c r="AL1009" i="41"/>
  <c r="AM1009" i="41" s="1"/>
  <c r="AL1008" i="41"/>
  <c r="AM1008" i="41" s="1"/>
  <c r="AL1007" i="41"/>
  <c r="AM1007" i="41" s="1"/>
  <c r="AL1006" i="41"/>
  <c r="AM1006" i="41" s="1"/>
  <c r="AL1005" i="41"/>
  <c r="AM1005" i="41" s="1"/>
  <c r="AL1004" i="41"/>
  <c r="AM1004" i="41" s="1"/>
  <c r="AL1003" i="41"/>
  <c r="AM1003" i="41" s="1"/>
  <c r="AL1002" i="41"/>
  <c r="AM1002" i="41" s="1"/>
  <c r="AL1001" i="41"/>
  <c r="AM1001" i="41" s="1"/>
  <c r="AL1000" i="41"/>
  <c r="AM1000" i="41" s="1"/>
  <c r="AL999" i="41"/>
  <c r="AM999" i="41" s="1"/>
  <c r="AL998" i="41"/>
  <c r="AM998" i="41" s="1"/>
  <c r="AL997" i="41"/>
  <c r="AM997" i="41" s="1"/>
  <c r="AL996" i="41"/>
  <c r="AM996" i="41" s="1"/>
  <c r="AL995" i="41"/>
  <c r="AM995" i="41" s="1"/>
  <c r="AL994" i="41"/>
  <c r="AM994" i="41" s="1"/>
  <c r="AL993" i="41"/>
  <c r="AM993" i="41" s="1"/>
  <c r="AL992" i="41"/>
  <c r="AM992" i="41" s="1"/>
  <c r="AL991" i="41"/>
  <c r="AM991" i="41" s="1"/>
  <c r="AL990" i="41"/>
  <c r="AM990" i="41" s="1"/>
  <c r="AL989" i="41"/>
  <c r="AM989" i="41" s="1"/>
  <c r="AL988" i="41"/>
  <c r="AM988" i="41" s="1"/>
  <c r="AL987" i="41"/>
  <c r="AM987" i="41" s="1"/>
  <c r="AL986" i="41"/>
  <c r="AM986" i="41" s="1"/>
  <c r="AL985" i="41"/>
  <c r="AM985" i="41" s="1"/>
  <c r="AL984" i="41"/>
  <c r="AM984" i="41" s="1"/>
  <c r="AL983" i="41"/>
  <c r="AM983" i="41" s="1"/>
  <c r="AL982" i="41"/>
  <c r="AM982" i="41" s="1"/>
  <c r="AL981" i="41"/>
  <c r="AM981" i="41" s="1"/>
  <c r="AL980" i="41"/>
  <c r="AM980" i="41" s="1"/>
  <c r="AL979" i="41"/>
  <c r="AM979" i="41" s="1"/>
  <c r="AL978" i="41"/>
  <c r="AM978" i="41" s="1"/>
  <c r="AL977" i="41"/>
  <c r="AM977" i="41" s="1"/>
  <c r="AL976" i="41"/>
  <c r="AM976" i="41" s="1"/>
  <c r="AL975" i="41"/>
  <c r="AM975" i="41" s="1"/>
  <c r="AM974" i="41"/>
  <c r="AL974" i="41"/>
  <c r="AL973" i="41"/>
  <c r="AM973" i="41" s="1"/>
  <c r="AL972" i="41"/>
  <c r="AM972" i="41" s="1"/>
  <c r="AL971" i="41"/>
  <c r="AM971" i="41" s="1"/>
  <c r="AL970" i="41"/>
  <c r="AM970" i="41" s="1"/>
  <c r="AL969" i="41"/>
  <c r="AM969" i="41" s="1"/>
  <c r="AL968" i="41"/>
  <c r="AM968" i="41" s="1"/>
  <c r="AL967" i="41"/>
  <c r="AM967" i="41" s="1"/>
  <c r="AL966" i="41"/>
  <c r="AM966" i="41" s="1"/>
  <c r="AL965" i="41"/>
  <c r="AM965" i="41" s="1"/>
  <c r="AL964" i="41"/>
  <c r="AM964" i="41" s="1"/>
  <c r="AL963" i="41"/>
  <c r="AM963" i="41" s="1"/>
  <c r="AL962" i="41"/>
  <c r="AM962" i="41" s="1"/>
  <c r="AL961" i="41"/>
  <c r="AM961" i="41" s="1"/>
  <c r="AL960" i="41"/>
  <c r="AM960" i="41" s="1"/>
  <c r="AL959" i="41"/>
  <c r="AM959" i="41" s="1"/>
  <c r="AL958" i="41"/>
  <c r="AM958" i="41" s="1"/>
  <c r="AL957" i="41"/>
  <c r="AM957" i="41" s="1"/>
  <c r="AL956" i="41"/>
  <c r="AM956" i="41" s="1"/>
  <c r="AL955" i="41"/>
  <c r="AM955" i="41" s="1"/>
  <c r="AL954" i="41"/>
  <c r="AM954" i="41" s="1"/>
  <c r="AL953" i="41"/>
  <c r="AM953" i="41" s="1"/>
  <c r="AL952" i="41"/>
  <c r="AM952" i="41" s="1"/>
  <c r="AL951" i="41"/>
  <c r="AM951" i="41" s="1"/>
  <c r="AL950" i="41"/>
  <c r="AM950" i="41" s="1"/>
  <c r="AL949" i="41"/>
  <c r="AM949" i="41" s="1"/>
  <c r="AL948" i="41"/>
  <c r="AM948" i="41" s="1"/>
  <c r="AL947" i="41"/>
  <c r="AM947" i="41" s="1"/>
  <c r="AL946" i="41"/>
  <c r="AM946" i="41" s="1"/>
  <c r="AL945" i="41"/>
  <c r="AM945" i="41" s="1"/>
  <c r="AL944" i="41"/>
  <c r="AM944" i="41" s="1"/>
  <c r="AL943" i="41"/>
  <c r="AM943" i="41" s="1"/>
  <c r="AL942" i="41"/>
  <c r="AM942" i="41" s="1"/>
  <c r="AL941" i="41"/>
  <c r="AM941" i="41" s="1"/>
  <c r="AL940" i="41"/>
  <c r="AM940" i="41" s="1"/>
  <c r="AL939" i="41"/>
  <c r="AM939" i="41" s="1"/>
  <c r="AL938" i="41"/>
  <c r="AM938" i="41" s="1"/>
  <c r="AL937" i="41"/>
  <c r="AM937" i="41" s="1"/>
  <c r="AL936" i="41"/>
  <c r="AM936" i="41" s="1"/>
  <c r="AL935" i="41"/>
  <c r="AM935" i="41" s="1"/>
  <c r="AL934" i="41"/>
  <c r="AM934" i="41" s="1"/>
  <c r="AL933" i="41"/>
  <c r="AM933" i="41" s="1"/>
  <c r="AL932" i="41"/>
  <c r="AM932" i="41" s="1"/>
  <c r="AL931" i="41"/>
  <c r="AM931" i="41" s="1"/>
  <c r="AL930" i="41"/>
  <c r="AM930" i="41" s="1"/>
  <c r="AL929" i="41"/>
  <c r="AM929" i="41" s="1"/>
  <c r="AL928" i="41"/>
  <c r="AM928" i="41" s="1"/>
  <c r="AL927" i="41"/>
  <c r="AM927" i="41" s="1"/>
  <c r="AL926" i="41"/>
  <c r="AM926" i="41" s="1"/>
  <c r="AL925" i="41"/>
  <c r="AM925" i="41" s="1"/>
  <c r="AL924" i="41"/>
  <c r="AM924" i="41" s="1"/>
  <c r="AL923" i="41"/>
  <c r="AM923" i="41" s="1"/>
  <c r="AL922" i="41"/>
  <c r="AM922" i="41" s="1"/>
  <c r="AL921" i="41"/>
  <c r="AM921" i="41" s="1"/>
  <c r="AL920" i="41"/>
  <c r="AM920" i="41" s="1"/>
  <c r="AL919" i="41"/>
  <c r="AM919" i="41" s="1"/>
  <c r="AL918" i="41"/>
  <c r="AM918" i="41" s="1"/>
  <c r="AL917" i="41"/>
  <c r="AM917" i="41" s="1"/>
  <c r="AL916" i="41"/>
  <c r="AM916" i="41" s="1"/>
  <c r="AL915" i="41"/>
  <c r="AM915" i="41" s="1"/>
  <c r="AL914" i="41"/>
  <c r="AM914" i="41" s="1"/>
  <c r="AL913" i="41"/>
  <c r="AM913" i="41" s="1"/>
  <c r="AL912" i="41"/>
  <c r="AM912" i="41" s="1"/>
  <c r="AL911" i="41"/>
  <c r="AM911" i="41" s="1"/>
  <c r="AL910" i="41"/>
  <c r="AM910" i="41" s="1"/>
  <c r="AL909" i="41"/>
  <c r="AM909" i="41"/>
  <c r="AL908" i="41"/>
  <c r="AM908" i="41" s="1"/>
  <c r="AL907" i="41"/>
  <c r="AM907" i="41" s="1"/>
  <c r="AL906" i="41"/>
  <c r="AM906" i="41" s="1"/>
  <c r="AL905" i="41"/>
  <c r="AM905" i="41" s="1"/>
  <c r="AL904" i="41"/>
  <c r="AM904" i="41" s="1"/>
  <c r="AL903" i="41"/>
  <c r="AM903" i="41" s="1"/>
  <c r="AL902" i="41"/>
  <c r="AM902" i="41" s="1"/>
  <c r="AL901" i="41"/>
  <c r="AM901" i="41" s="1"/>
  <c r="AL900" i="41"/>
  <c r="AM900" i="41" s="1"/>
  <c r="AL899" i="41"/>
  <c r="AM899" i="41" s="1"/>
  <c r="AL898" i="41"/>
  <c r="AM898" i="41" s="1"/>
  <c r="AL897" i="41"/>
  <c r="AM897" i="41" s="1"/>
  <c r="AL896" i="41"/>
  <c r="AM896" i="41" s="1"/>
  <c r="AL895" i="41"/>
  <c r="AM895" i="41" s="1"/>
  <c r="AL894" i="41"/>
  <c r="AM894" i="41" s="1"/>
  <c r="AL893" i="41"/>
  <c r="AM893" i="41" s="1"/>
  <c r="AL892" i="41"/>
  <c r="AM892" i="41" s="1"/>
  <c r="AL891" i="41"/>
  <c r="AM891" i="41" s="1"/>
  <c r="AL890" i="41"/>
  <c r="AM890" i="41" s="1"/>
  <c r="AL889" i="41"/>
  <c r="AM889" i="41" s="1"/>
  <c r="AL888" i="41"/>
  <c r="AM888" i="41" s="1"/>
  <c r="AL887" i="41"/>
  <c r="AM887" i="41" s="1"/>
  <c r="AL886" i="41"/>
  <c r="AM886" i="41" s="1"/>
  <c r="AL885" i="41"/>
  <c r="AM885" i="41" s="1"/>
  <c r="AL884" i="41"/>
  <c r="AM884" i="41" s="1"/>
  <c r="AL883" i="41"/>
  <c r="AM883" i="41" s="1"/>
  <c r="AL882" i="41"/>
  <c r="AM882" i="41" s="1"/>
  <c r="AL881" i="41"/>
  <c r="AM881" i="41" s="1"/>
  <c r="AL880" i="41"/>
  <c r="AM880" i="41" s="1"/>
  <c r="AL879" i="41"/>
  <c r="AM879" i="41" s="1"/>
  <c r="AL878" i="41"/>
  <c r="AM878" i="41" s="1"/>
  <c r="AL877" i="41"/>
  <c r="AM877" i="41" s="1"/>
  <c r="AL876" i="41"/>
  <c r="AM876" i="41" s="1"/>
  <c r="AL875" i="41"/>
  <c r="AM875" i="41" s="1"/>
  <c r="AL874" i="41"/>
  <c r="AM874" i="41" s="1"/>
  <c r="AL873" i="41"/>
  <c r="AM873" i="41" s="1"/>
  <c r="AL872" i="41"/>
  <c r="AM872" i="41"/>
  <c r="AL871" i="41"/>
  <c r="AM871" i="41" s="1"/>
  <c r="AL870" i="41"/>
  <c r="AM870" i="41" s="1"/>
  <c r="AL869" i="41"/>
  <c r="AM869" i="41" s="1"/>
  <c r="AL868" i="41"/>
  <c r="AM868" i="41" s="1"/>
  <c r="AL867" i="41"/>
  <c r="AM867" i="41" s="1"/>
  <c r="AL866" i="41"/>
  <c r="AM866" i="41" s="1"/>
  <c r="AL865" i="41"/>
  <c r="AM865" i="41" s="1"/>
  <c r="AL864" i="41"/>
  <c r="AM864" i="41" s="1"/>
  <c r="AL863" i="41"/>
  <c r="AM863" i="41"/>
  <c r="AL862" i="41"/>
  <c r="AM862" i="41" s="1"/>
  <c r="AL861" i="41"/>
  <c r="AM861" i="41" s="1"/>
  <c r="AL860" i="41"/>
  <c r="AM860" i="41" s="1"/>
  <c r="AL859" i="41"/>
  <c r="AM859" i="41" s="1"/>
  <c r="AL858" i="41"/>
  <c r="AM858" i="41" s="1"/>
  <c r="AL857" i="41"/>
  <c r="AM857" i="41" s="1"/>
  <c r="AL856" i="41"/>
  <c r="AM856" i="41" s="1"/>
  <c r="AL855" i="41"/>
  <c r="AM855" i="41" s="1"/>
  <c r="AL854" i="41"/>
  <c r="AM854" i="41" s="1"/>
  <c r="AL853" i="41"/>
  <c r="AM853" i="41" s="1"/>
  <c r="AL852" i="41"/>
  <c r="AM852" i="41" s="1"/>
  <c r="AL851" i="41"/>
  <c r="AM851" i="41" s="1"/>
  <c r="AL850" i="41"/>
  <c r="AM850" i="41" s="1"/>
  <c r="AL849" i="41"/>
  <c r="AM849" i="41" s="1"/>
  <c r="AL848" i="41"/>
  <c r="AM848" i="41" s="1"/>
  <c r="AL847" i="41"/>
  <c r="AM847" i="41" s="1"/>
  <c r="AL846" i="41"/>
  <c r="AM846" i="41" s="1"/>
  <c r="AL845" i="41"/>
  <c r="AM845" i="41" s="1"/>
  <c r="AL844" i="41"/>
  <c r="AM844" i="41" s="1"/>
  <c r="AL843" i="41"/>
  <c r="AM843" i="41" s="1"/>
  <c r="AL842" i="41"/>
  <c r="AM842" i="41" s="1"/>
  <c r="AL841" i="41"/>
  <c r="AM841" i="41" s="1"/>
  <c r="AL840" i="41"/>
  <c r="AM840" i="41" s="1"/>
  <c r="AL839" i="41"/>
  <c r="AM839" i="41" s="1"/>
  <c r="AL838" i="41"/>
  <c r="AM838" i="41" s="1"/>
  <c r="AL837" i="41"/>
  <c r="AM837" i="41" s="1"/>
  <c r="AL836" i="41"/>
  <c r="AM836" i="41" s="1"/>
  <c r="AL835" i="41"/>
  <c r="AM835" i="41" s="1"/>
  <c r="AL834" i="41"/>
  <c r="AM834" i="41" s="1"/>
  <c r="AL833" i="41"/>
  <c r="AM833" i="41" s="1"/>
  <c r="AL832" i="41"/>
  <c r="AM832" i="41"/>
  <c r="AL831" i="41"/>
  <c r="AM831" i="41" s="1"/>
  <c r="AL830" i="41"/>
  <c r="AM830" i="41" s="1"/>
  <c r="AL829" i="41"/>
  <c r="AM829" i="41" s="1"/>
  <c r="AL828" i="41"/>
  <c r="AM828" i="41" s="1"/>
  <c r="AL827" i="41"/>
  <c r="AM827" i="41" s="1"/>
  <c r="AL826" i="41"/>
  <c r="AM826" i="41" s="1"/>
  <c r="AL825" i="41"/>
  <c r="AM825" i="41" s="1"/>
  <c r="AL824" i="41"/>
  <c r="AM824" i="41" s="1"/>
  <c r="AL823" i="41"/>
  <c r="AM823" i="41" s="1"/>
  <c r="AL822" i="41"/>
  <c r="AM822" i="41" s="1"/>
  <c r="AL821" i="41"/>
  <c r="AM821" i="41" s="1"/>
  <c r="AL820" i="41"/>
  <c r="AM820" i="41" s="1"/>
  <c r="AL819" i="41"/>
  <c r="AM819" i="41" s="1"/>
  <c r="AL818" i="41"/>
  <c r="AM818" i="41" s="1"/>
  <c r="AL817" i="41"/>
  <c r="AM817" i="41" s="1"/>
  <c r="AL816" i="41"/>
  <c r="AM816" i="41" s="1"/>
  <c r="AL815" i="41"/>
  <c r="AM815" i="41" s="1"/>
  <c r="AL814" i="41"/>
  <c r="AM814" i="41" s="1"/>
  <c r="AL813" i="41"/>
  <c r="AM813" i="41" s="1"/>
  <c r="AL812" i="41"/>
  <c r="AM812" i="41" s="1"/>
  <c r="AL811" i="41"/>
  <c r="AM811" i="41" s="1"/>
  <c r="AL810" i="41"/>
  <c r="AM810" i="41" s="1"/>
  <c r="AL809" i="41"/>
  <c r="AM809" i="41" s="1"/>
  <c r="AL808" i="41"/>
  <c r="AM808" i="41" s="1"/>
  <c r="AL807" i="41"/>
  <c r="AM807" i="41" s="1"/>
  <c r="AL806" i="41"/>
  <c r="AM806" i="41" s="1"/>
  <c r="AL805" i="41"/>
  <c r="AM805" i="41" s="1"/>
  <c r="AL804" i="41"/>
  <c r="AM804" i="41" s="1"/>
  <c r="AL803" i="41"/>
  <c r="AM803" i="41" s="1"/>
  <c r="AL802" i="41"/>
  <c r="AM802" i="41" s="1"/>
  <c r="AL801" i="41"/>
  <c r="AM801" i="41" s="1"/>
  <c r="AL800" i="41"/>
  <c r="AM800" i="41" s="1"/>
  <c r="AL799" i="41"/>
  <c r="AM799" i="41" s="1"/>
  <c r="AL798" i="41"/>
  <c r="AM798" i="41" s="1"/>
  <c r="AL797" i="41"/>
  <c r="AM797" i="41" s="1"/>
  <c r="AL796" i="41"/>
  <c r="AM796" i="41" s="1"/>
  <c r="AL795" i="41"/>
  <c r="AM795" i="41"/>
  <c r="AL794" i="41"/>
  <c r="AM794" i="41" s="1"/>
  <c r="AL793" i="41"/>
  <c r="AM793" i="41"/>
  <c r="AL792" i="41"/>
  <c r="AM792" i="41" s="1"/>
  <c r="AL791" i="41"/>
  <c r="AM791" i="41" s="1"/>
  <c r="AL790" i="41"/>
  <c r="AM790" i="41" s="1"/>
  <c r="AL789" i="41"/>
  <c r="AM789" i="41" s="1"/>
  <c r="AL788" i="41"/>
  <c r="AM788" i="41" s="1"/>
  <c r="AL787" i="41"/>
  <c r="AM787" i="41" s="1"/>
  <c r="AL786" i="41"/>
  <c r="AM786" i="41" s="1"/>
  <c r="AL785" i="41"/>
  <c r="AM785" i="41" s="1"/>
  <c r="AL784" i="41"/>
  <c r="AM784" i="41" s="1"/>
  <c r="AL783" i="41"/>
  <c r="AM783" i="41" s="1"/>
  <c r="AL782" i="41"/>
  <c r="AM782" i="41" s="1"/>
  <c r="AL781" i="41"/>
  <c r="AM781" i="41" s="1"/>
  <c r="AL780" i="41"/>
  <c r="AM780" i="41" s="1"/>
  <c r="AL779" i="41"/>
  <c r="AM779" i="41" s="1"/>
  <c r="AL778" i="41"/>
  <c r="AM778" i="41" s="1"/>
  <c r="AL777" i="41"/>
  <c r="AM777" i="41" s="1"/>
  <c r="AL776" i="41"/>
  <c r="AM776" i="41" s="1"/>
  <c r="AL775" i="41"/>
  <c r="AM775" i="41" s="1"/>
  <c r="AL774" i="41"/>
  <c r="AM774" i="41" s="1"/>
  <c r="AL773" i="41"/>
  <c r="AM773" i="41" s="1"/>
  <c r="AL772" i="41"/>
  <c r="AM772" i="41" s="1"/>
  <c r="AL771" i="41"/>
  <c r="AM771" i="41" s="1"/>
  <c r="AL770" i="41"/>
  <c r="AM770" i="41" s="1"/>
  <c r="AL769" i="41"/>
  <c r="AM769" i="41" s="1"/>
  <c r="AL768" i="41"/>
  <c r="AM768" i="41" s="1"/>
  <c r="AL767" i="41"/>
  <c r="AM767" i="41" s="1"/>
  <c r="AL766" i="41"/>
  <c r="AM766" i="41" s="1"/>
  <c r="AL765" i="41"/>
  <c r="AM765" i="41" s="1"/>
  <c r="AL764" i="41"/>
  <c r="AM764" i="41" s="1"/>
  <c r="AL763" i="41"/>
  <c r="AM763" i="41" s="1"/>
  <c r="AL762" i="41"/>
  <c r="AM762" i="41" s="1"/>
  <c r="AL761" i="41"/>
  <c r="AM761" i="41" s="1"/>
  <c r="AL760" i="41"/>
  <c r="AM760" i="41" s="1"/>
  <c r="AL759" i="41"/>
  <c r="AM759" i="41"/>
  <c r="AL758" i="41"/>
  <c r="AM758" i="41" s="1"/>
  <c r="AL757" i="41"/>
  <c r="AM757" i="41" s="1"/>
  <c r="AL756" i="41"/>
  <c r="AM756" i="41" s="1"/>
  <c r="AL755" i="41"/>
  <c r="AM755" i="41" s="1"/>
  <c r="AL754" i="41"/>
  <c r="AM754" i="41" s="1"/>
  <c r="AL753" i="41"/>
  <c r="AM753" i="41" s="1"/>
  <c r="AL752" i="41"/>
  <c r="AM752" i="41" s="1"/>
  <c r="AL751" i="41"/>
  <c r="AM751" i="41" s="1"/>
  <c r="AL750" i="41"/>
  <c r="AM750" i="41" s="1"/>
  <c r="AL749" i="41"/>
  <c r="AM749" i="41" s="1"/>
  <c r="AL748" i="41"/>
  <c r="AM748" i="41"/>
  <c r="AL747" i="41"/>
  <c r="AM747" i="41" s="1"/>
  <c r="AL746" i="41"/>
  <c r="AM746" i="41" s="1"/>
  <c r="AL745" i="41"/>
  <c r="AM745" i="41"/>
  <c r="AL744" i="41"/>
  <c r="AM744" i="41" s="1"/>
  <c r="AL743" i="41"/>
  <c r="AM743" i="41" s="1"/>
  <c r="AL742" i="41"/>
  <c r="AM742" i="41" s="1"/>
  <c r="AL741" i="41"/>
  <c r="AM741" i="41" s="1"/>
  <c r="AL740" i="41"/>
  <c r="AM740" i="41" s="1"/>
  <c r="AL739" i="41"/>
  <c r="AM739" i="41"/>
  <c r="AL738" i="41"/>
  <c r="AM738" i="41" s="1"/>
  <c r="AL737" i="41"/>
  <c r="AM737" i="41" s="1"/>
  <c r="AL736" i="41"/>
  <c r="AM736" i="41" s="1"/>
  <c r="AL735" i="41"/>
  <c r="AM735" i="41" s="1"/>
  <c r="AL734" i="41"/>
  <c r="AM734" i="41" s="1"/>
  <c r="AL733" i="41"/>
  <c r="AM733" i="41" s="1"/>
  <c r="AL732" i="41"/>
  <c r="AM732" i="41" s="1"/>
  <c r="AL731" i="41"/>
  <c r="AM731" i="41" s="1"/>
  <c r="AL730" i="41"/>
  <c r="AM730" i="41" s="1"/>
  <c r="AL729" i="41"/>
  <c r="AM729" i="41" s="1"/>
  <c r="AL728" i="41"/>
  <c r="AM728" i="41"/>
  <c r="AL727" i="41"/>
  <c r="AM727" i="41" s="1"/>
  <c r="AL726" i="41"/>
  <c r="AM726" i="41" s="1"/>
  <c r="AL725" i="41"/>
  <c r="AM725" i="41" s="1"/>
  <c r="AL724" i="41"/>
  <c r="AM724" i="41" s="1"/>
  <c r="AL723" i="41"/>
  <c r="AM723" i="41" s="1"/>
  <c r="AL722" i="41"/>
  <c r="AM722" i="41" s="1"/>
  <c r="AL721" i="41"/>
  <c r="AM721" i="41" s="1"/>
  <c r="AL720" i="41"/>
  <c r="AM720" i="41" s="1"/>
  <c r="AL719" i="41"/>
  <c r="AM719" i="41" s="1"/>
  <c r="AL718" i="41"/>
  <c r="AM718" i="41" s="1"/>
  <c r="AL717" i="41"/>
  <c r="AM717" i="41" s="1"/>
  <c r="AL716" i="41"/>
  <c r="AM716" i="41" s="1"/>
  <c r="AL715" i="41"/>
  <c r="AM715" i="41" s="1"/>
  <c r="AL714" i="41"/>
  <c r="AM714" i="41" s="1"/>
  <c r="AL713" i="41"/>
  <c r="AM713" i="41" s="1"/>
  <c r="AL712" i="41"/>
  <c r="AM712" i="41" s="1"/>
  <c r="AL711" i="41"/>
  <c r="AM711" i="41" s="1"/>
  <c r="AL710" i="41"/>
  <c r="AM710" i="41" s="1"/>
  <c r="AL709" i="41"/>
  <c r="AM709" i="41" s="1"/>
  <c r="AL708" i="41"/>
  <c r="AM708" i="41" s="1"/>
  <c r="AL707" i="41"/>
  <c r="AM707" i="41" s="1"/>
  <c r="AL706" i="41"/>
  <c r="AM706" i="41" s="1"/>
  <c r="AL705" i="41"/>
  <c r="AM705" i="41" s="1"/>
  <c r="AL704" i="41"/>
  <c r="AM704" i="41" s="1"/>
  <c r="AL703" i="41"/>
  <c r="AM703" i="41" s="1"/>
  <c r="AL702" i="41"/>
  <c r="AM702" i="41" s="1"/>
  <c r="AL701" i="41"/>
  <c r="AM701" i="41" s="1"/>
  <c r="AL700" i="41"/>
  <c r="AM700" i="41" s="1"/>
  <c r="AL699" i="41"/>
  <c r="AM699" i="41" s="1"/>
  <c r="AL698" i="41"/>
  <c r="AM698" i="41" s="1"/>
  <c r="AL697" i="41"/>
  <c r="AM697" i="41" s="1"/>
  <c r="AL696" i="41"/>
  <c r="AM696" i="41" s="1"/>
  <c r="AL695" i="41"/>
  <c r="AM695" i="41" s="1"/>
  <c r="AL694" i="41"/>
  <c r="AM694" i="41" s="1"/>
  <c r="AL693" i="41"/>
  <c r="AM693" i="41" s="1"/>
  <c r="AL692" i="41"/>
  <c r="AM692" i="41" s="1"/>
  <c r="AL691" i="41"/>
  <c r="AM691" i="41" s="1"/>
  <c r="AL690" i="41"/>
  <c r="AM690" i="41" s="1"/>
  <c r="AL689" i="41"/>
  <c r="AM689" i="41" s="1"/>
  <c r="AL688" i="41"/>
  <c r="AM688" i="41" s="1"/>
  <c r="AL687" i="41"/>
  <c r="AM687" i="41"/>
  <c r="AL686" i="41"/>
  <c r="AM686" i="41" s="1"/>
  <c r="AL685" i="41"/>
  <c r="AM685" i="41" s="1"/>
  <c r="AL684" i="41"/>
  <c r="AM684" i="41" s="1"/>
  <c r="AL683" i="41"/>
  <c r="AM683" i="41" s="1"/>
  <c r="AL682" i="41"/>
  <c r="AM682" i="41" s="1"/>
  <c r="AL681" i="41"/>
  <c r="AM681" i="41" s="1"/>
  <c r="AL680" i="41"/>
  <c r="AM680" i="41" s="1"/>
  <c r="AL679" i="41"/>
  <c r="AM679" i="41" s="1"/>
  <c r="AL678" i="41"/>
  <c r="AM678" i="41" s="1"/>
  <c r="AL677" i="41"/>
  <c r="AM677" i="41" s="1"/>
  <c r="AL676" i="41"/>
  <c r="AM676" i="41" s="1"/>
  <c r="AL675" i="41"/>
  <c r="AM675" i="41" s="1"/>
  <c r="AL674" i="41"/>
  <c r="AM674" i="41" s="1"/>
  <c r="AL673" i="41"/>
  <c r="AM673" i="41" s="1"/>
  <c r="AL672" i="41"/>
  <c r="AM672" i="41" s="1"/>
  <c r="AL671" i="41"/>
  <c r="AM671" i="41" s="1"/>
  <c r="AL670" i="41"/>
  <c r="AM670" i="41" s="1"/>
  <c r="AL669" i="41"/>
  <c r="AM669" i="41" s="1"/>
  <c r="AL668" i="41"/>
  <c r="AM668" i="41"/>
  <c r="AL667" i="41"/>
  <c r="AM667" i="41" s="1"/>
  <c r="AL666" i="41"/>
  <c r="AM666" i="41" s="1"/>
  <c r="AL665" i="41"/>
  <c r="AM665" i="41" s="1"/>
  <c r="AL664" i="41"/>
  <c r="AM664" i="41"/>
  <c r="AL663" i="41"/>
  <c r="AM663" i="41" s="1"/>
  <c r="AL662" i="41"/>
  <c r="AM662" i="41" s="1"/>
  <c r="AL661" i="41"/>
  <c r="AM661" i="41" s="1"/>
  <c r="AL660" i="41"/>
  <c r="AM660" i="41" s="1"/>
  <c r="AL659" i="41"/>
  <c r="AM659" i="41" s="1"/>
  <c r="AL658" i="41"/>
  <c r="AM658" i="41" s="1"/>
  <c r="AL657" i="41"/>
  <c r="AM657" i="41" s="1"/>
  <c r="AL656" i="41"/>
  <c r="AM656" i="41"/>
  <c r="AL655" i="41"/>
  <c r="AM655" i="41" s="1"/>
  <c r="AL654" i="41"/>
  <c r="AM654" i="41" s="1"/>
  <c r="AL653" i="41"/>
  <c r="AM653" i="41" s="1"/>
  <c r="AL652" i="41"/>
  <c r="AM652" i="41" s="1"/>
  <c r="AL651" i="41"/>
  <c r="AM651" i="41" s="1"/>
  <c r="AL650" i="41"/>
  <c r="AM650" i="41" s="1"/>
  <c r="AL649" i="41"/>
  <c r="AM649" i="41" s="1"/>
  <c r="AL648" i="41"/>
  <c r="AM648" i="41" s="1"/>
  <c r="AL647" i="41"/>
  <c r="AM647" i="41" s="1"/>
  <c r="AL646" i="41"/>
  <c r="AM646" i="41" s="1"/>
  <c r="AL645" i="41"/>
  <c r="AM645" i="41" s="1"/>
  <c r="AL644" i="41"/>
  <c r="AM644" i="41" s="1"/>
  <c r="AL643" i="41"/>
  <c r="AM643" i="41" s="1"/>
  <c r="AL642" i="41"/>
  <c r="AM642" i="41" s="1"/>
  <c r="AL641" i="41"/>
  <c r="AM641" i="41" s="1"/>
  <c r="AL640" i="41"/>
  <c r="AM640" i="41" s="1"/>
  <c r="AL639" i="41"/>
  <c r="AM639" i="41" s="1"/>
  <c r="AL638" i="41"/>
  <c r="AM638" i="41" s="1"/>
  <c r="AL637" i="41"/>
  <c r="AM637" i="41" s="1"/>
  <c r="AL636" i="41"/>
  <c r="AM636" i="41" s="1"/>
  <c r="AL635" i="41"/>
  <c r="AM635" i="41" s="1"/>
  <c r="AL634" i="41"/>
  <c r="AM634" i="41" s="1"/>
  <c r="AL633" i="41"/>
  <c r="AM633" i="41" s="1"/>
  <c r="AL632" i="41"/>
  <c r="AM632" i="41" s="1"/>
  <c r="AL631" i="41"/>
  <c r="AM631" i="41" s="1"/>
  <c r="AL630" i="41"/>
  <c r="AM630" i="41" s="1"/>
  <c r="AL629" i="41"/>
  <c r="AM629" i="41" s="1"/>
  <c r="AL628" i="41"/>
  <c r="AM628" i="41"/>
  <c r="AL627" i="41"/>
  <c r="AM627" i="41" s="1"/>
  <c r="AL626" i="41"/>
  <c r="AM626" i="41" s="1"/>
  <c r="AL625" i="41"/>
  <c r="AM625" i="41" s="1"/>
  <c r="AL624" i="41"/>
  <c r="AM624" i="41" s="1"/>
  <c r="AL623" i="41"/>
  <c r="AM623" i="41" s="1"/>
  <c r="AL622" i="41"/>
  <c r="AM622" i="41" s="1"/>
  <c r="AL621" i="41"/>
  <c r="AM621" i="41" s="1"/>
  <c r="AL620" i="41"/>
  <c r="AM620" i="41" s="1"/>
  <c r="AL619" i="41"/>
  <c r="AM619" i="41"/>
  <c r="AL618" i="41"/>
  <c r="AM618" i="41" s="1"/>
  <c r="AL617" i="41"/>
  <c r="AM617" i="41" s="1"/>
  <c r="AL616" i="41"/>
  <c r="AM616" i="41" s="1"/>
  <c r="AL615" i="41"/>
  <c r="AM615" i="41" s="1"/>
  <c r="AL614" i="41"/>
  <c r="AM614" i="41" s="1"/>
  <c r="AL613" i="41"/>
  <c r="AM613" i="41" s="1"/>
  <c r="AL612" i="41"/>
  <c r="AM612" i="41" s="1"/>
  <c r="AL611" i="41"/>
  <c r="AM611" i="41" s="1"/>
  <c r="AL610" i="41"/>
  <c r="AM610" i="41" s="1"/>
  <c r="AL609" i="41"/>
  <c r="AM609" i="41" s="1"/>
  <c r="AL608" i="41"/>
  <c r="AM608" i="41" s="1"/>
  <c r="AL607" i="41"/>
  <c r="AM607" i="41" s="1"/>
  <c r="AL606" i="41"/>
  <c r="AM606" i="41" s="1"/>
  <c r="AL605" i="41"/>
  <c r="AM605" i="41" s="1"/>
  <c r="AL604" i="41"/>
  <c r="AM604" i="41" s="1"/>
  <c r="AL603" i="41"/>
  <c r="AM603" i="41" s="1"/>
  <c r="AL602" i="41"/>
  <c r="AM602" i="41" s="1"/>
  <c r="AL601" i="41"/>
  <c r="AM601" i="41" s="1"/>
  <c r="AL600" i="41"/>
  <c r="AM600" i="41" s="1"/>
  <c r="AL599" i="41"/>
  <c r="AM599" i="41" s="1"/>
  <c r="AL598" i="41"/>
  <c r="AM598" i="41" s="1"/>
  <c r="AL597" i="41"/>
  <c r="AM597" i="41" s="1"/>
  <c r="AL596" i="41"/>
  <c r="AM596" i="41" s="1"/>
  <c r="AL595" i="41"/>
  <c r="AM595" i="41" s="1"/>
  <c r="AL594" i="41"/>
  <c r="AM594" i="41" s="1"/>
  <c r="AL593" i="41"/>
  <c r="AM593" i="41" s="1"/>
  <c r="AL592" i="41"/>
  <c r="AM592" i="41" s="1"/>
  <c r="AL591" i="41"/>
  <c r="AM591" i="41" s="1"/>
  <c r="AL590" i="41"/>
  <c r="AM590" i="41" s="1"/>
  <c r="AL589" i="41"/>
  <c r="AM589" i="41" s="1"/>
  <c r="AL588" i="41"/>
  <c r="AM588" i="41" s="1"/>
  <c r="AL587" i="41"/>
  <c r="AM587" i="41" s="1"/>
  <c r="AL586" i="41"/>
  <c r="AM586" i="41" s="1"/>
  <c r="AL585" i="41"/>
  <c r="AM585" i="41" s="1"/>
  <c r="AL584" i="41"/>
  <c r="AM584" i="41" s="1"/>
  <c r="AL583" i="41"/>
  <c r="AM583" i="41" s="1"/>
  <c r="AL582" i="41"/>
  <c r="AM582" i="41" s="1"/>
  <c r="AL581" i="41"/>
  <c r="AM581" i="41" s="1"/>
  <c r="AL580" i="41"/>
  <c r="AM580" i="41" s="1"/>
  <c r="AL579" i="41"/>
  <c r="AM579" i="41" s="1"/>
  <c r="AL578" i="41"/>
  <c r="AM578" i="41" s="1"/>
  <c r="AL577" i="41"/>
  <c r="AM577" i="41" s="1"/>
  <c r="AL576" i="41"/>
  <c r="AM576" i="41" s="1"/>
  <c r="AL575" i="41"/>
  <c r="AM575" i="41"/>
  <c r="AL574" i="41"/>
  <c r="AM574" i="41" s="1"/>
  <c r="AL573" i="41"/>
  <c r="AM573" i="41" s="1"/>
  <c r="AL572" i="41"/>
  <c r="AM572" i="41" s="1"/>
  <c r="AL571" i="41"/>
  <c r="AM571" i="41" s="1"/>
  <c r="AL570" i="41"/>
  <c r="AM570" i="41" s="1"/>
  <c r="AL569" i="41"/>
  <c r="AM569" i="41" s="1"/>
  <c r="AL568" i="41"/>
  <c r="AM568" i="41" s="1"/>
  <c r="AL567" i="41"/>
  <c r="AM567" i="41" s="1"/>
  <c r="AL566" i="41"/>
  <c r="AM566" i="41" s="1"/>
  <c r="AL565" i="41"/>
  <c r="AM565" i="41" s="1"/>
  <c r="AL564" i="41"/>
  <c r="AM564" i="41" s="1"/>
  <c r="AL563" i="41"/>
  <c r="AM563" i="41" s="1"/>
  <c r="AL562" i="41"/>
  <c r="AM562" i="41" s="1"/>
  <c r="AL561" i="41"/>
  <c r="AM561" i="41" s="1"/>
  <c r="AL560" i="41"/>
  <c r="AM560" i="41" s="1"/>
  <c r="AL559" i="41"/>
  <c r="AM559" i="41" s="1"/>
  <c r="AL558" i="41"/>
  <c r="AM558" i="41" s="1"/>
  <c r="AL557" i="41"/>
  <c r="AM557" i="41" s="1"/>
  <c r="AL556" i="41"/>
  <c r="AM556" i="41" s="1"/>
  <c r="AL555" i="41"/>
  <c r="AM555" i="41" s="1"/>
  <c r="AL554" i="41"/>
  <c r="AM554" i="41" s="1"/>
  <c r="AL553" i="41"/>
  <c r="AM553" i="41" s="1"/>
  <c r="AL552" i="41"/>
  <c r="AM552" i="41" s="1"/>
  <c r="AL551" i="41"/>
  <c r="AM551" i="41" s="1"/>
  <c r="AL550" i="41"/>
  <c r="AM550" i="41" s="1"/>
  <c r="AL549" i="41"/>
  <c r="AM549" i="41" s="1"/>
  <c r="AL548" i="41"/>
  <c r="AM548" i="41" s="1"/>
  <c r="AL547" i="41"/>
  <c r="AM547" i="41" s="1"/>
  <c r="AL546" i="41"/>
  <c r="AM546" i="41" s="1"/>
  <c r="AL545" i="41"/>
  <c r="AM545" i="41"/>
  <c r="AL544" i="41"/>
  <c r="AM544" i="41" s="1"/>
  <c r="AL543" i="41"/>
  <c r="AM543" i="41" s="1"/>
  <c r="AL542" i="41"/>
  <c r="AM542" i="41" s="1"/>
  <c r="AL541" i="41"/>
  <c r="AM541" i="41" s="1"/>
  <c r="AL540" i="41"/>
  <c r="AM540" i="41" s="1"/>
  <c r="AL539" i="41"/>
  <c r="AM539" i="41" s="1"/>
  <c r="AL538" i="41"/>
  <c r="AM538" i="41" s="1"/>
  <c r="AL537" i="41"/>
  <c r="AM537" i="41" s="1"/>
  <c r="AL536" i="41"/>
  <c r="AM536" i="41" s="1"/>
  <c r="AL535" i="41"/>
  <c r="AM535" i="41" s="1"/>
  <c r="AL534" i="41"/>
  <c r="AM534" i="41" s="1"/>
  <c r="AL533" i="41"/>
  <c r="AM533" i="41" s="1"/>
  <c r="AL532" i="41"/>
  <c r="AM532" i="41" s="1"/>
  <c r="AL531" i="41"/>
  <c r="AM531" i="41" s="1"/>
  <c r="AL530" i="41"/>
  <c r="AM530" i="41" s="1"/>
  <c r="AL529" i="41"/>
  <c r="AM529" i="41" s="1"/>
  <c r="AL528" i="41"/>
  <c r="AM528" i="41" s="1"/>
  <c r="AL527" i="41"/>
  <c r="AM527" i="41" s="1"/>
  <c r="AL526" i="41"/>
  <c r="AM526" i="41" s="1"/>
  <c r="AL525" i="41"/>
  <c r="AM525" i="41" s="1"/>
  <c r="AL524" i="41"/>
  <c r="AM524" i="41" s="1"/>
  <c r="AL523" i="41"/>
  <c r="AM523" i="41"/>
  <c r="AL522" i="41"/>
  <c r="AM522" i="41" s="1"/>
  <c r="AL521" i="41"/>
  <c r="AM521" i="41" s="1"/>
  <c r="AL520" i="41"/>
  <c r="AM520" i="41" s="1"/>
  <c r="AL519" i="41"/>
  <c r="AM519" i="41" s="1"/>
  <c r="AL518" i="41"/>
  <c r="AM518" i="41" s="1"/>
  <c r="AL517" i="41"/>
  <c r="AM517" i="41" s="1"/>
  <c r="AL516" i="41"/>
  <c r="AM516" i="41" s="1"/>
  <c r="AL515" i="41"/>
  <c r="AM515" i="41" s="1"/>
  <c r="AL514" i="41"/>
  <c r="AM514" i="41" s="1"/>
  <c r="AL513" i="41"/>
  <c r="AM513" i="41" s="1"/>
  <c r="AL512" i="41"/>
  <c r="AM512" i="41" s="1"/>
  <c r="AL511" i="41"/>
  <c r="AM511" i="41" s="1"/>
  <c r="AL510" i="41"/>
  <c r="AM510" i="41" s="1"/>
  <c r="AL509" i="41"/>
  <c r="AM509" i="41" s="1"/>
  <c r="AL508" i="41"/>
  <c r="AM508" i="41" s="1"/>
  <c r="AL507" i="41"/>
  <c r="AM507" i="41" s="1"/>
  <c r="AL506" i="41"/>
  <c r="AM506" i="41" s="1"/>
  <c r="AL505" i="41"/>
  <c r="AM505" i="41" s="1"/>
  <c r="AL504" i="41"/>
  <c r="AM504" i="41" s="1"/>
  <c r="AL503" i="41"/>
  <c r="AM503" i="41" s="1"/>
  <c r="AL502" i="41"/>
  <c r="AM502" i="41" s="1"/>
  <c r="AL501" i="41"/>
  <c r="AM501" i="41" s="1"/>
  <c r="AL500" i="41"/>
  <c r="AM500" i="41"/>
  <c r="AL499" i="41"/>
  <c r="AM499" i="41" s="1"/>
  <c r="AL498" i="41"/>
  <c r="AM498" i="41" s="1"/>
  <c r="AL497" i="41"/>
  <c r="AM497" i="41" s="1"/>
  <c r="AL496" i="41"/>
  <c r="AM496" i="41" s="1"/>
  <c r="AL495" i="41"/>
  <c r="AM495" i="41" s="1"/>
  <c r="AL494" i="41"/>
  <c r="AM494" i="41" s="1"/>
  <c r="AL493" i="41"/>
  <c r="AM493" i="41" s="1"/>
  <c r="AL492" i="41"/>
  <c r="AM492" i="41" s="1"/>
  <c r="AL491" i="41"/>
  <c r="AM491" i="41" s="1"/>
  <c r="AL490" i="41"/>
  <c r="AM490" i="41" s="1"/>
  <c r="AL489" i="41"/>
  <c r="AM489" i="41" s="1"/>
  <c r="AL488" i="41"/>
  <c r="AM488" i="41" s="1"/>
  <c r="AL487" i="41"/>
  <c r="AM487" i="41" s="1"/>
  <c r="AL486" i="41"/>
  <c r="AM486" i="41" s="1"/>
  <c r="AL485" i="41"/>
  <c r="AM485" i="41" s="1"/>
  <c r="AL484" i="41"/>
  <c r="AM484" i="41" s="1"/>
  <c r="AL483" i="41"/>
  <c r="AM483" i="41" s="1"/>
  <c r="AL482" i="41"/>
  <c r="AM482" i="41" s="1"/>
  <c r="AL481" i="41"/>
  <c r="AM481" i="41"/>
  <c r="AL480" i="41"/>
  <c r="AM480" i="41" s="1"/>
  <c r="AL479" i="41"/>
  <c r="AM479" i="41" s="1"/>
  <c r="AL478" i="41"/>
  <c r="AM478" i="41" s="1"/>
  <c r="AL477" i="41"/>
  <c r="AM477" i="41" s="1"/>
  <c r="AL476" i="41"/>
  <c r="AM476" i="41" s="1"/>
  <c r="AL475" i="41"/>
  <c r="AM475" i="41" s="1"/>
  <c r="AL474" i="41"/>
  <c r="AM474" i="41" s="1"/>
  <c r="AL473" i="41"/>
  <c r="AM473" i="41" s="1"/>
  <c r="AL472" i="41"/>
  <c r="AM472" i="41" s="1"/>
  <c r="AL471" i="41"/>
  <c r="AM471" i="41" s="1"/>
  <c r="AL470" i="41"/>
  <c r="AM470" i="41" s="1"/>
  <c r="AL469" i="41"/>
  <c r="AM469" i="41" s="1"/>
  <c r="AL468" i="41"/>
  <c r="AM468" i="41" s="1"/>
  <c r="AL467" i="41"/>
  <c r="AM467" i="41" s="1"/>
  <c r="AL466" i="41"/>
  <c r="AM466" i="41" s="1"/>
  <c r="AL465" i="41"/>
  <c r="AM465" i="41" s="1"/>
  <c r="AL464" i="41"/>
  <c r="AM464" i="41" s="1"/>
  <c r="AL463" i="41"/>
  <c r="AM463" i="41" s="1"/>
  <c r="AL462" i="41"/>
  <c r="AM462" i="41" s="1"/>
  <c r="AL461" i="41"/>
  <c r="AM461" i="41" s="1"/>
  <c r="AL460" i="41"/>
  <c r="AM460" i="41" s="1"/>
  <c r="AL459" i="41"/>
  <c r="AM459" i="41" s="1"/>
  <c r="AL458" i="41"/>
  <c r="AM458" i="41" s="1"/>
  <c r="AL457" i="41"/>
  <c r="AM457" i="41" s="1"/>
  <c r="AL456" i="41"/>
  <c r="AM456" i="41" s="1"/>
  <c r="AL455" i="41"/>
  <c r="AM455" i="41" s="1"/>
  <c r="AL454" i="41"/>
  <c r="AM454" i="41" s="1"/>
  <c r="AL453" i="41"/>
  <c r="AM453" i="41" s="1"/>
  <c r="AL452" i="41"/>
  <c r="AM452" i="41" s="1"/>
  <c r="AL451" i="41"/>
  <c r="AM451" i="41" s="1"/>
  <c r="AL450" i="41"/>
  <c r="AM450" i="41" s="1"/>
  <c r="AL449" i="41"/>
  <c r="AM449" i="41" s="1"/>
  <c r="AL448" i="41"/>
  <c r="AM448" i="41" s="1"/>
  <c r="AL447" i="41"/>
  <c r="AM447" i="41" s="1"/>
  <c r="AL446" i="41"/>
  <c r="AM446" i="41" s="1"/>
  <c r="AL445" i="41"/>
  <c r="AM445" i="41" s="1"/>
  <c r="AL444" i="41"/>
  <c r="AM444" i="41" s="1"/>
  <c r="AL443" i="41"/>
  <c r="AM443" i="41" s="1"/>
  <c r="AL442" i="41"/>
  <c r="AM442" i="41" s="1"/>
  <c r="AL441" i="41"/>
  <c r="AM441" i="41" s="1"/>
  <c r="AL440" i="41"/>
  <c r="AM440" i="41" s="1"/>
  <c r="AL439" i="41"/>
  <c r="AM439" i="41" s="1"/>
  <c r="AL438" i="41"/>
  <c r="AM438" i="41" s="1"/>
  <c r="AL437" i="41"/>
  <c r="AM437" i="41"/>
  <c r="AL436" i="41"/>
  <c r="AM436" i="41" s="1"/>
  <c r="AL435" i="41"/>
  <c r="AM435" i="41" s="1"/>
  <c r="AL434" i="41"/>
  <c r="AM434" i="41" s="1"/>
  <c r="AL433" i="41"/>
  <c r="AM433" i="41" s="1"/>
  <c r="AL432" i="41"/>
  <c r="AM432" i="41" s="1"/>
  <c r="AL431" i="41"/>
  <c r="AM431" i="41" s="1"/>
  <c r="AL430" i="41"/>
  <c r="AM430" i="41" s="1"/>
  <c r="AL429" i="41"/>
  <c r="AM429" i="41" s="1"/>
  <c r="AL428" i="41"/>
  <c r="AM428" i="41" s="1"/>
  <c r="AL427" i="41"/>
  <c r="AM427" i="41" s="1"/>
  <c r="AL426" i="41"/>
  <c r="AM426" i="41" s="1"/>
  <c r="AL425" i="41"/>
  <c r="AM425" i="41" s="1"/>
  <c r="AL424" i="41"/>
  <c r="AM424" i="41" s="1"/>
  <c r="AL423" i="41"/>
  <c r="AM423" i="41" s="1"/>
  <c r="AL422" i="41"/>
  <c r="AM422" i="41" s="1"/>
  <c r="AL421" i="41"/>
  <c r="AM421" i="41" s="1"/>
  <c r="AL420" i="41"/>
  <c r="AM420" i="41" s="1"/>
  <c r="AL419" i="41"/>
  <c r="AM419" i="41"/>
  <c r="AL418" i="41"/>
  <c r="AM418" i="41" s="1"/>
  <c r="AL417" i="41"/>
  <c r="AM417" i="41" s="1"/>
  <c r="AL416" i="41"/>
  <c r="AM416" i="41" s="1"/>
  <c r="AL415" i="41"/>
  <c r="AM415" i="41" s="1"/>
  <c r="AL414" i="41"/>
  <c r="AM414" i="41" s="1"/>
  <c r="AL413" i="41"/>
  <c r="AM413" i="41" s="1"/>
  <c r="AL412" i="41"/>
  <c r="AM412" i="41" s="1"/>
  <c r="AL411" i="41"/>
  <c r="AM411" i="41" s="1"/>
  <c r="AL410" i="41"/>
  <c r="AM410" i="41" s="1"/>
  <c r="AL409" i="41"/>
  <c r="AM409" i="41" s="1"/>
  <c r="AL408" i="41"/>
  <c r="AM408" i="41" s="1"/>
  <c r="AL407" i="41"/>
  <c r="AM407" i="41" s="1"/>
  <c r="AL406" i="41"/>
  <c r="AM406" i="41" s="1"/>
  <c r="AL405" i="41"/>
  <c r="AM405" i="41" s="1"/>
  <c r="AL404" i="41"/>
  <c r="AM404" i="41" s="1"/>
  <c r="AL403" i="41"/>
  <c r="AM403" i="41" s="1"/>
  <c r="AL402" i="41"/>
  <c r="AM402" i="41" s="1"/>
  <c r="AL401" i="41"/>
  <c r="AM401" i="41" s="1"/>
  <c r="AL400" i="41"/>
  <c r="AM400" i="41" s="1"/>
  <c r="AL399" i="41"/>
  <c r="AM399" i="41" s="1"/>
  <c r="AL398" i="41"/>
  <c r="AM398" i="41" s="1"/>
  <c r="AL397" i="41"/>
  <c r="AM397" i="41" s="1"/>
  <c r="AL396" i="41"/>
  <c r="AM396" i="41" s="1"/>
  <c r="AL395" i="41"/>
  <c r="AM395" i="41" s="1"/>
  <c r="AL394" i="41"/>
  <c r="AM394" i="41" s="1"/>
  <c r="AL393" i="41"/>
  <c r="AM393" i="41"/>
  <c r="AL392" i="41"/>
  <c r="AM392" i="41" s="1"/>
  <c r="AL391" i="41"/>
  <c r="AM391" i="41"/>
  <c r="AL390" i="41"/>
  <c r="AM390" i="41" s="1"/>
  <c r="AL389" i="41"/>
  <c r="AM389" i="41" s="1"/>
  <c r="AL388" i="41"/>
  <c r="AM388" i="41" s="1"/>
  <c r="AL387" i="41"/>
  <c r="AM387" i="41"/>
  <c r="AL386" i="41"/>
  <c r="AM386" i="41" s="1"/>
  <c r="AL385" i="41"/>
  <c r="AM385" i="41" s="1"/>
  <c r="AL384" i="41"/>
  <c r="AM384" i="41" s="1"/>
  <c r="AL383" i="41"/>
  <c r="AM383" i="41" s="1"/>
  <c r="AL382" i="41"/>
  <c r="AM382" i="41" s="1"/>
  <c r="AL381" i="41"/>
  <c r="AM381" i="41" s="1"/>
  <c r="AL380" i="41"/>
  <c r="AM380" i="41" s="1"/>
  <c r="AL379" i="41"/>
  <c r="AM379" i="41" s="1"/>
  <c r="AL378" i="41"/>
  <c r="AM378" i="41" s="1"/>
  <c r="AL377" i="41"/>
  <c r="AM377" i="41" s="1"/>
  <c r="AL376" i="41"/>
  <c r="AM376" i="41" s="1"/>
  <c r="AL375" i="41"/>
  <c r="AM375" i="41" s="1"/>
  <c r="AL374" i="41"/>
  <c r="AM374" i="41" s="1"/>
  <c r="AL373" i="41"/>
  <c r="AM373" i="41" s="1"/>
  <c r="AL372" i="41"/>
  <c r="AM372" i="41" s="1"/>
  <c r="AL371" i="41"/>
  <c r="AM371" i="41" s="1"/>
  <c r="AL370" i="41"/>
  <c r="AM370" i="41" s="1"/>
  <c r="AL369" i="41"/>
  <c r="AM369" i="41" s="1"/>
  <c r="AL368" i="41"/>
  <c r="AM368" i="41" s="1"/>
  <c r="AL367" i="41"/>
  <c r="AM367" i="41" s="1"/>
  <c r="AL366" i="41"/>
  <c r="AM366" i="41" s="1"/>
  <c r="AL365" i="41"/>
  <c r="AM365" i="41" s="1"/>
  <c r="AL364" i="41"/>
  <c r="AM364" i="41"/>
  <c r="AL363" i="41"/>
  <c r="AM363" i="41" s="1"/>
  <c r="AL362" i="41"/>
  <c r="AM362" i="41" s="1"/>
  <c r="AL361" i="41"/>
  <c r="AM361" i="41" s="1"/>
  <c r="AL360" i="41"/>
  <c r="AM360" i="41" s="1"/>
  <c r="AL359" i="41"/>
  <c r="AM359" i="41" s="1"/>
  <c r="AL358" i="41"/>
  <c r="AM358" i="41" s="1"/>
  <c r="AL357" i="41"/>
  <c r="AM357" i="41" s="1"/>
  <c r="AL356" i="41"/>
  <c r="AM356" i="41" s="1"/>
  <c r="AL355" i="41"/>
  <c r="AM355" i="41" s="1"/>
  <c r="AL354" i="41"/>
  <c r="AM354" i="41" s="1"/>
  <c r="AL353" i="41"/>
  <c r="AM353" i="41" s="1"/>
  <c r="AL352" i="41"/>
  <c r="AM352" i="41" s="1"/>
  <c r="AL351" i="41"/>
  <c r="AM351" i="41"/>
  <c r="AL350" i="41"/>
  <c r="AM350" i="41" s="1"/>
  <c r="AL349" i="41"/>
  <c r="AM349" i="41" s="1"/>
  <c r="AL348" i="41"/>
  <c r="AM348" i="41" s="1"/>
  <c r="AL347" i="41"/>
  <c r="AM347" i="41" s="1"/>
  <c r="AL346" i="41"/>
  <c r="AM346" i="41" s="1"/>
  <c r="AL345" i="41"/>
  <c r="AM345" i="41" s="1"/>
  <c r="AL344" i="41"/>
  <c r="AM344" i="41" s="1"/>
  <c r="AL343" i="41"/>
  <c r="AM343" i="41" s="1"/>
  <c r="AL342" i="41"/>
  <c r="AM342" i="41" s="1"/>
  <c r="AL341" i="41"/>
  <c r="AM341" i="41" s="1"/>
  <c r="AL340" i="41"/>
  <c r="AM340" i="41" s="1"/>
  <c r="AL339" i="41"/>
  <c r="AM339" i="41" s="1"/>
  <c r="AL338" i="41"/>
  <c r="AM338" i="41" s="1"/>
  <c r="AL337" i="41"/>
  <c r="AM337" i="41" s="1"/>
  <c r="AL336" i="41"/>
  <c r="AM336" i="41" s="1"/>
  <c r="AL335" i="41"/>
  <c r="AM335" i="41" s="1"/>
  <c r="AL334" i="41"/>
  <c r="AM334" i="41" s="1"/>
  <c r="AL333" i="41"/>
  <c r="AM333" i="41"/>
  <c r="AL332" i="41"/>
  <c r="AM332" i="41" s="1"/>
  <c r="AL331" i="41"/>
  <c r="AM331" i="41" s="1"/>
  <c r="AL330" i="41"/>
  <c r="AM330" i="41" s="1"/>
  <c r="AL329" i="41"/>
  <c r="AM329" i="41" s="1"/>
  <c r="AL328" i="41"/>
  <c r="AM328" i="41" s="1"/>
  <c r="AL327" i="41"/>
  <c r="AM327" i="41" s="1"/>
  <c r="AL326" i="41"/>
  <c r="AM326" i="41" s="1"/>
  <c r="AL325" i="41"/>
  <c r="AM325" i="41" s="1"/>
  <c r="AL324" i="41"/>
  <c r="AM324" i="41" s="1"/>
  <c r="AL323" i="41"/>
  <c r="AM323" i="41" s="1"/>
  <c r="AL322" i="41"/>
  <c r="AM322" i="41" s="1"/>
  <c r="AL321" i="41"/>
  <c r="AM321" i="41" s="1"/>
  <c r="AL320" i="41"/>
  <c r="AM320" i="41" s="1"/>
  <c r="AL319" i="41"/>
  <c r="AM319" i="41" s="1"/>
  <c r="AL318" i="41"/>
  <c r="AM318" i="41" s="1"/>
  <c r="AL317" i="41"/>
  <c r="AM317" i="41" s="1"/>
  <c r="AL316" i="41"/>
  <c r="AM316" i="41"/>
  <c r="AL315" i="41"/>
  <c r="AM315" i="41" s="1"/>
  <c r="AL314" i="41"/>
  <c r="AM314" i="41" s="1"/>
  <c r="AL313" i="41"/>
  <c r="AM313" i="41" s="1"/>
  <c r="AL312" i="41"/>
  <c r="AM312" i="41" s="1"/>
  <c r="AL311" i="41"/>
  <c r="AM311" i="41" s="1"/>
  <c r="AL310" i="41"/>
  <c r="AM310" i="41" s="1"/>
  <c r="AL309" i="41"/>
  <c r="AM309" i="41"/>
  <c r="AL308" i="41"/>
  <c r="AM308" i="41" s="1"/>
  <c r="AL307" i="41"/>
  <c r="AM307" i="41" s="1"/>
  <c r="AL306" i="41"/>
  <c r="AM306" i="41" s="1"/>
  <c r="AL305" i="41"/>
  <c r="AM305" i="41" s="1"/>
  <c r="AL304" i="41"/>
  <c r="AM304" i="41" s="1"/>
  <c r="AL303" i="41"/>
  <c r="AM303" i="41" s="1"/>
  <c r="AL302" i="41"/>
  <c r="AM302" i="41" s="1"/>
  <c r="AL301" i="41"/>
  <c r="AM301" i="41"/>
  <c r="AL300" i="41"/>
  <c r="AM300" i="41" s="1"/>
  <c r="AL299" i="41"/>
  <c r="AM299" i="41" s="1"/>
  <c r="AL298" i="41"/>
  <c r="AM298" i="41" s="1"/>
  <c r="AL297" i="41"/>
  <c r="AM297" i="41" s="1"/>
  <c r="AL296" i="41"/>
  <c r="AM296" i="41" s="1"/>
  <c r="AL295" i="41"/>
  <c r="AM295" i="41" s="1"/>
  <c r="AL294" i="41"/>
  <c r="AM294" i="41" s="1"/>
  <c r="AL293" i="41"/>
  <c r="AM293" i="41" s="1"/>
  <c r="AL292" i="41"/>
  <c r="AM292" i="41" s="1"/>
  <c r="AL291" i="41"/>
  <c r="AM291" i="41" s="1"/>
  <c r="AL290" i="41"/>
  <c r="AM290" i="41" s="1"/>
  <c r="AL289" i="41"/>
  <c r="AM289" i="41" s="1"/>
  <c r="AL288" i="41"/>
  <c r="AM288" i="41" s="1"/>
  <c r="AL287" i="41"/>
  <c r="AM287" i="41" s="1"/>
  <c r="AL286" i="41"/>
  <c r="AM286" i="41" s="1"/>
  <c r="AL285" i="41"/>
  <c r="AM285" i="41" s="1"/>
  <c r="AL284" i="41"/>
  <c r="AM284" i="41"/>
  <c r="AL283" i="41"/>
  <c r="AM283" i="41" s="1"/>
  <c r="AL282" i="41"/>
  <c r="AM282" i="41" s="1"/>
  <c r="AL281" i="41"/>
  <c r="AM281" i="41" s="1"/>
  <c r="AL280" i="41"/>
  <c r="AM280" i="41" s="1"/>
  <c r="AL279" i="41"/>
  <c r="AM279" i="41" s="1"/>
  <c r="AL278" i="41"/>
  <c r="AM278" i="41" s="1"/>
  <c r="AL277" i="41"/>
  <c r="AM277" i="41" s="1"/>
  <c r="AL276" i="41"/>
  <c r="AM276" i="41" s="1"/>
  <c r="AL275" i="41"/>
  <c r="AM275" i="41" s="1"/>
  <c r="AL274" i="41"/>
  <c r="AM274" i="41" s="1"/>
  <c r="AL273" i="41"/>
  <c r="AM273" i="41" s="1"/>
  <c r="AL272" i="41"/>
  <c r="AM272" i="41" s="1"/>
  <c r="AL271" i="41"/>
  <c r="AM271" i="41" s="1"/>
  <c r="AL270" i="41"/>
  <c r="AM270" i="41" s="1"/>
  <c r="AL269" i="41"/>
  <c r="AM269" i="41" s="1"/>
  <c r="AL268" i="41"/>
  <c r="AM268" i="41" s="1"/>
  <c r="AL267" i="41"/>
  <c r="AM267" i="41" s="1"/>
  <c r="AL266" i="41"/>
  <c r="AM266" i="41" s="1"/>
  <c r="AL265" i="41"/>
  <c r="AM265" i="41" s="1"/>
  <c r="AL264" i="41"/>
  <c r="AM264" i="41"/>
  <c r="AL263" i="41"/>
  <c r="AM263" i="41" s="1"/>
  <c r="AL262" i="41"/>
  <c r="AM262" i="41" s="1"/>
  <c r="AL261" i="41"/>
  <c r="AM261" i="41" s="1"/>
  <c r="AL260" i="41"/>
  <c r="AM260" i="41" s="1"/>
  <c r="AL259" i="41"/>
  <c r="AM259" i="41" s="1"/>
  <c r="AL258" i="41"/>
  <c r="AM258" i="41" s="1"/>
  <c r="AL257" i="41"/>
  <c r="AM257" i="41" s="1"/>
  <c r="AL256" i="41"/>
  <c r="AM256" i="41" s="1"/>
  <c r="AL255" i="41"/>
  <c r="AM255" i="41" s="1"/>
  <c r="AL254" i="41"/>
  <c r="AM254" i="41" s="1"/>
  <c r="AL253" i="41"/>
  <c r="AM253" i="41" s="1"/>
  <c r="AL252" i="41"/>
  <c r="AM252" i="41"/>
  <c r="AL251" i="41"/>
  <c r="AM251" i="41" s="1"/>
  <c r="AL250" i="41"/>
  <c r="AM250" i="41" s="1"/>
  <c r="AL249" i="41"/>
  <c r="AM249" i="41" s="1"/>
  <c r="AL248" i="41"/>
  <c r="AM248" i="41" s="1"/>
  <c r="AL247" i="41"/>
  <c r="AM247" i="41" s="1"/>
  <c r="AL246" i="41"/>
  <c r="AM246" i="41" s="1"/>
  <c r="AL245" i="41"/>
  <c r="AM245" i="41" s="1"/>
  <c r="AL244" i="41"/>
  <c r="AM244" i="41" s="1"/>
  <c r="AL243" i="41"/>
  <c r="AM243" i="41"/>
  <c r="AL242" i="41"/>
  <c r="AM242" i="41" s="1"/>
  <c r="AL241" i="41"/>
  <c r="AM241" i="41" s="1"/>
  <c r="AL240" i="41"/>
  <c r="AM240" i="41" s="1"/>
  <c r="AL239" i="41"/>
  <c r="AM239" i="41" s="1"/>
  <c r="AL238" i="41"/>
  <c r="AM238" i="41" s="1"/>
  <c r="AL237" i="41"/>
  <c r="AM237" i="41" s="1"/>
  <c r="AL236" i="41"/>
  <c r="AM236" i="41" s="1"/>
  <c r="AL235" i="41"/>
  <c r="AM235" i="41" s="1"/>
  <c r="AL234" i="41"/>
  <c r="AM234" i="41" s="1"/>
  <c r="AL233" i="41"/>
  <c r="AM233" i="41" s="1"/>
  <c r="AL232" i="41"/>
  <c r="AM232" i="41" s="1"/>
  <c r="AL231" i="41"/>
  <c r="AM231" i="41" s="1"/>
  <c r="AL230" i="41"/>
  <c r="AM230" i="41" s="1"/>
  <c r="AL229" i="41"/>
  <c r="AM229" i="41" s="1"/>
  <c r="AL228" i="41"/>
  <c r="AM228" i="41"/>
  <c r="AL227" i="41"/>
  <c r="AM227" i="41" s="1"/>
  <c r="AL226" i="41"/>
  <c r="AM226" i="41" s="1"/>
  <c r="AL225" i="41"/>
  <c r="AM225" i="41" s="1"/>
  <c r="AL224" i="41"/>
  <c r="AM224" i="41" s="1"/>
  <c r="AL223" i="41"/>
  <c r="AM223" i="41" s="1"/>
  <c r="AL222" i="41"/>
  <c r="AM222" i="41" s="1"/>
  <c r="AL221" i="41"/>
  <c r="AM221" i="41" s="1"/>
  <c r="AL220" i="41"/>
  <c r="AM220" i="41" s="1"/>
  <c r="AL219" i="41"/>
  <c r="AM219" i="41" s="1"/>
  <c r="AL218" i="41"/>
  <c r="AM218" i="41" s="1"/>
  <c r="AL217" i="41"/>
  <c r="AM217" i="41" s="1"/>
  <c r="AL216" i="41"/>
  <c r="AM216" i="41" s="1"/>
  <c r="AL215" i="41"/>
  <c r="AM215" i="41" s="1"/>
  <c r="AL214" i="41"/>
  <c r="AM214" i="41" s="1"/>
  <c r="AL213" i="41"/>
  <c r="AM213" i="41" s="1"/>
  <c r="AL212" i="41"/>
  <c r="AM212" i="41" s="1"/>
  <c r="AL211" i="41"/>
  <c r="AM211" i="41" s="1"/>
  <c r="AL210" i="41"/>
  <c r="AM210" i="41" s="1"/>
  <c r="AL209" i="41"/>
  <c r="AM209" i="41" s="1"/>
  <c r="AL208" i="41"/>
  <c r="AM208" i="41" s="1"/>
  <c r="AL207" i="41"/>
  <c r="AM207" i="41" s="1"/>
  <c r="AL206" i="41"/>
  <c r="AM206" i="41" s="1"/>
  <c r="AL205" i="41"/>
  <c r="AM205" i="41" s="1"/>
  <c r="AL204" i="41"/>
  <c r="AM204" i="41" s="1"/>
  <c r="AL203" i="41"/>
  <c r="AM203" i="41" s="1"/>
  <c r="AL202" i="41"/>
  <c r="AM202" i="41" s="1"/>
  <c r="AL201" i="41"/>
  <c r="AM201" i="41" s="1"/>
  <c r="AL200" i="41"/>
  <c r="AM200" i="41" s="1"/>
  <c r="AL199" i="41"/>
  <c r="AM199" i="41" s="1"/>
  <c r="AL198" i="41"/>
  <c r="AM198" i="41" s="1"/>
  <c r="AL197" i="41"/>
  <c r="AM197" i="41" s="1"/>
  <c r="AL196" i="41"/>
  <c r="AM196" i="41" s="1"/>
  <c r="AL195" i="41"/>
  <c r="AM195" i="41" s="1"/>
  <c r="AL194" i="41"/>
  <c r="AM194" i="41" s="1"/>
  <c r="AL193" i="41"/>
  <c r="AM193" i="41" s="1"/>
  <c r="AL192" i="41"/>
  <c r="AM192" i="41" s="1"/>
  <c r="AL191" i="41"/>
  <c r="AM191" i="41" s="1"/>
  <c r="AL190" i="41"/>
  <c r="AM190" i="41" s="1"/>
  <c r="AL189" i="41"/>
  <c r="AM189" i="41" s="1"/>
  <c r="AL188" i="41"/>
  <c r="AM188" i="41"/>
  <c r="AL187" i="41"/>
  <c r="AM187" i="41" s="1"/>
  <c r="AL186" i="41"/>
  <c r="AM186" i="41" s="1"/>
  <c r="AL185" i="41"/>
  <c r="AM185" i="41" s="1"/>
  <c r="AL184" i="41"/>
  <c r="AM184" i="41" s="1"/>
  <c r="AL183" i="41"/>
  <c r="AM183" i="41" s="1"/>
  <c r="AL182" i="41"/>
  <c r="AM182" i="41" s="1"/>
  <c r="AL181" i="41"/>
  <c r="AM181" i="41" s="1"/>
  <c r="AL180" i="41"/>
  <c r="AM180" i="41" s="1"/>
  <c r="AL179" i="41"/>
  <c r="AM179" i="41"/>
  <c r="AL178" i="41"/>
  <c r="AM178" i="41" s="1"/>
  <c r="AL177" i="41"/>
  <c r="AM177" i="41" s="1"/>
  <c r="AL176" i="41"/>
  <c r="AM176" i="41" s="1"/>
  <c r="AL175" i="41"/>
  <c r="AM175" i="41" s="1"/>
  <c r="AL174" i="41"/>
  <c r="AM174" i="41" s="1"/>
  <c r="AL173" i="41"/>
  <c r="AM173" i="41" s="1"/>
  <c r="AL172" i="41"/>
  <c r="AM172" i="41" s="1"/>
  <c r="AL171" i="41"/>
  <c r="AM171" i="41" s="1"/>
  <c r="AL170" i="41"/>
  <c r="AM170" i="41" s="1"/>
  <c r="AL169" i="41"/>
  <c r="AM169" i="41" s="1"/>
  <c r="AL168" i="41"/>
  <c r="AM168" i="41" s="1"/>
  <c r="AL167" i="41"/>
  <c r="AM167" i="41" s="1"/>
  <c r="AL166" i="41"/>
  <c r="AM166" i="41" s="1"/>
  <c r="AL165" i="41"/>
  <c r="AM165" i="41" s="1"/>
  <c r="AL164" i="41"/>
  <c r="AM164" i="41" s="1"/>
  <c r="AL163" i="41"/>
  <c r="AM163" i="41" s="1"/>
  <c r="AL162" i="41"/>
  <c r="AM162" i="41" s="1"/>
  <c r="AL161" i="41"/>
  <c r="AM161" i="41" s="1"/>
  <c r="AL160" i="41"/>
  <c r="AM160" i="41" s="1"/>
  <c r="AL159" i="41"/>
  <c r="AM159" i="41" s="1"/>
  <c r="AL158" i="41"/>
  <c r="AM158" i="41" s="1"/>
  <c r="AL157" i="41"/>
  <c r="AM157" i="41" s="1"/>
  <c r="AL156" i="41"/>
  <c r="AM156" i="41" s="1"/>
  <c r="AL155" i="41"/>
  <c r="AM155" i="41" s="1"/>
  <c r="AL154" i="41"/>
  <c r="AM154" i="41" s="1"/>
  <c r="AL153" i="41"/>
  <c r="AM153" i="41" s="1"/>
  <c r="AL152" i="41"/>
  <c r="AM152" i="41" s="1"/>
  <c r="AL151" i="41"/>
  <c r="AM151" i="41" s="1"/>
  <c r="AL150" i="41"/>
  <c r="AM150" i="41" s="1"/>
  <c r="AL149" i="41"/>
  <c r="AM149" i="41" s="1"/>
  <c r="AL148" i="41"/>
  <c r="AM148" i="41" s="1"/>
  <c r="AL147" i="41"/>
  <c r="AM147" i="41" s="1"/>
  <c r="AL146" i="41"/>
  <c r="AM146" i="41" s="1"/>
  <c r="AL145" i="41"/>
  <c r="AM145" i="41" s="1"/>
  <c r="AL144" i="41"/>
  <c r="AM144" i="41" s="1"/>
  <c r="AL143" i="41"/>
  <c r="AM143" i="41" s="1"/>
  <c r="AL142" i="41"/>
  <c r="AM142" i="41" s="1"/>
  <c r="AL141" i="41"/>
  <c r="AM141" i="41" s="1"/>
  <c r="AL140" i="41"/>
  <c r="AM140" i="41" s="1"/>
  <c r="AL139" i="41"/>
  <c r="AM139" i="41" s="1"/>
  <c r="AL138" i="41"/>
  <c r="AM138" i="41" s="1"/>
  <c r="AL137" i="41"/>
  <c r="AM137" i="41" s="1"/>
  <c r="AL136" i="41"/>
  <c r="AM136" i="41" s="1"/>
  <c r="AL135" i="41"/>
  <c r="AM135" i="41" s="1"/>
  <c r="AL134" i="41"/>
  <c r="AM134" i="41" s="1"/>
  <c r="AL133" i="41"/>
  <c r="AM133" i="41" s="1"/>
  <c r="AL132" i="41"/>
  <c r="AM132" i="41" s="1"/>
  <c r="AL131" i="41"/>
  <c r="AM131" i="41" s="1"/>
  <c r="AL130" i="41"/>
  <c r="AM130" i="41" s="1"/>
  <c r="AL129" i="41"/>
  <c r="AM129" i="41" s="1"/>
  <c r="AL128" i="41"/>
  <c r="AM128" i="41" s="1"/>
  <c r="AL127" i="41"/>
  <c r="AM127" i="41" s="1"/>
  <c r="AL126" i="41"/>
  <c r="AM126" i="41" s="1"/>
  <c r="AL125" i="41"/>
  <c r="AM125" i="41" s="1"/>
  <c r="AL124" i="41"/>
  <c r="AM124" i="41" s="1"/>
  <c r="AL123" i="41"/>
  <c r="AM123" i="41" s="1"/>
  <c r="AL122" i="41"/>
  <c r="AM122" i="41" s="1"/>
  <c r="AL121" i="41"/>
  <c r="AM121" i="41" s="1"/>
  <c r="AL120" i="41"/>
  <c r="AM120" i="41" s="1"/>
  <c r="AL119" i="41"/>
  <c r="AM119" i="41"/>
  <c r="AL118" i="41"/>
  <c r="AM118" i="41" s="1"/>
  <c r="AL117" i="41"/>
  <c r="AM117" i="41" s="1"/>
  <c r="AL116" i="41"/>
  <c r="AM116" i="41" s="1"/>
  <c r="AL115" i="41"/>
  <c r="AM115" i="41" s="1"/>
  <c r="AL114" i="41"/>
  <c r="AM114" i="41" s="1"/>
  <c r="AL113" i="41"/>
  <c r="AM113" i="41" s="1"/>
  <c r="AL112" i="41"/>
  <c r="AM112" i="41" s="1"/>
  <c r="AL111" i="41"/>
  <c r="AM111" i="41" s="1"/>
  <c r="AL110" i="41"/>
  <c r="AM110" i="41" s="1"/>
  <c r="AM109" i="41"/>
  <c r="AL109" i="41"/>
  <c r="AL108" i="41"/>
  <c r="AM108" i="41" s="1"/>
  <c r="AL107" i="41"/>
  <c r="AM107" i="41" s="1"/>
  <c r="AL106" i="41"/>
  <c r="AM106" i="41" s="1"/>
  <c r="AL105" i="41"/>
  <c r="AM105" i="41" s="1"/>
  <c r="AL104" i="41"/>
  <c r="AM104" i="41" s="1"/>
  <c r="AL103" i="41"/>
  <c r="AM103" i="41" s="1"/>
  <c r="AL102" i="41"/>
  <c r="AM102" i="41" s="1"/>
  <c r="AL101" i="41"/>
  <c r="AM101" i="41" s="1"/>
  <c r="AL100" i="41"/>
  <c r="AM100" i="41" s="1"/>
  <c r="AL99" i="41"/>
  <c r="AM99" i="41" s="1"/>
  <c r="AL98" i="41"/>
  <c r="AM98" i="41" s="1"/>
  <c r="AL97" i="41"/>
  <c r="AM97" i="41" s="1"/>
  <c r="AL96" i="41"/>
  <c r="AM96" i="41" s="1"/>
  <c r="AL95" i="41"/>
  <c r="AM95" i="41" s="1"/>
  <c r="AL94" i="41"/>
  <c r="AM94" i="41" s="1"/>
  <c r="AL93" i="41"/>
  <c r="AM93" i="41" s="1"/>
  <c r="AL92" i="41"/>
  <c r="AM92" i="41" s="1"/>
  <c r="AL91" i="41"/>
  <c r="AM91" i="41" s="1"/>
  <c r="AL90" i="41"/>
  <c r="AM90" i="41" s="1"/>
  <c r="AL89" i="41"/>
  <c r="AM89" i="41" s="1"/>
  <c r="AL88" i="41"/>
  <c r="AM88" i="41" s="1"/>
  <c r="AL87" i="41"/>
  <c r="AM87" i="41" s="1"/>
  <c r="AL86" i="41"/>
  <c r="AM86" i="41" s="1"/>
  <c r="AL85" i="41"/>
  <c r="AM85" i="41" s="1"/>
  <c r="AL84" i="41"/>
  <c r="AM84" i="41" s="1"/>
  <c r="AL83" i="41"/>
  <c r="AM83" i="41" s="1"/>
  <c r="AL82" i="41"/>
  <c r="AM82" i="41" s="1"/>
  <c r="AL81" i="41"/>
  <c r="AM81" i="41" s="1"/>
  <c r="AL80" i="41"/>
  <c r="AM80" i="41" s="1"/>
  <c r="AL79" i="41"/>
  <c r="AM79" i="41" s="1"/>
  <c r="AL78" i="41"/>
  <c r="AM78" i="41" s="1"/>
  <c r="AL77" i="41"/>
  <c r="AM77" i="41" s="1"/>
  <c r="AL76" i="41"/>
  <c r="AM76" i="41" s="1"/>
  <c r="AL75" i="41"/>
  <c r="AM75" i="41"/>
  <c r="AL74" i="41"/>
  <c r="AM74" i="41" s="1"/>
  <c r="AL73" i="41"/>
  <c r="AM73" i="41" s="1"/>
  <c r="AL72" i="41"/>
  <c r="AM72" i="41" s="1"/>
  <c r="AL71" i="41"/>
  <c r="AM71" i="41" s="1"/>
  <c r="AL70" i="41"/>
  <c r="AM70" i="41" s="1"/>
  <c r="AL69" i="41"/>
  <c r="AM69" i="41" s="1"/>
  <c r="AL68" i="41"/>
  <c r="AM68" i="41" s="1"/>
  <c r="AL67" i="41"/>
  <c r="AM67" i="41"/>
  <c r="AL66" i="41"/>
  <c r="AM66" i="41" s="1"/>
  <c r="AL65" i="41"/>
  <c r="AM65" i="41" s="1"/>
  <c r="AL64" i="41"/>
  <c r="AM64" i="41" s="1"/>
  <c r="AL63" i="41"/>
  <c r="AM63" i="41" s="1"/>
  <c r="AL62" i="41"/>
  <c r="AM62" i="41" s="1"/>
  <c r="AL61" i="41"/>
  <c r="AM61" i="41" s="1"/>
  <c r="AL60" i="41"/>
  <c r="AM60" i="41" s="1"/>
  <c r="AL59" i="41"/>
  <c r="AM59" i="41" s="1"/>
  <c r="AL58" i="41"/>
  <c r="AM58" i="41" s="1"/>
  <c r="AL57" i="41"/>
  <c r="AM57" i="41" s="1"/>
  <c r="AL56" i="41"/>
  <c r="AM56" i="41" s="1"/>
  <c r="AL55" i="41"/>
  <c r="AM55" i="41" s="1"/>
  <c r="AL54" i="41"/>
  <c r="AM54" i="41" s="1"/>
  <c r="AL53" i="41"/>
  <c r="AM53" i="41" s="1"/>
  <c r="AL52" i="41"/>
  <c r="AM52" i="41" s="1"/>
  <c r="AL51" i="41"/>
  <c r="AM51" i="41" s="1"/>
  <c r="AL50" i="41"/>
  <c r="AM50" i="41" s="1"/>
  <c r="AL49" i="41"/>
  <c r="AM49" i="41" s="1"/>
  <c r="AL48" i="41"/>
  <c r="AM48" i="41" s="1"/>
  <c r="AL47" i="41"/>
  <c r="AM47" i="41" s="1"/>
  <c r="AL46" i="41"/>
  <c r="AM46" i="41" s="1"/>
  <c r="AL45" i="41"/>
  <c r="AM45" i="41" s="1"/>
  <c r="AL44" i="41"/>
  <c r="AM44" i="41"/>
  <c r="AL43" i="41"/>
  <c r="AM43" i="41" s="1"/>
  <c r="AL42" i="41"/>
  <c r="AM42" i="41" s="1"/>
  <c r="AL41" i="41"/>
  <c r="AM41" i="41" s="1"/>
  <c r="AL40" i="41"/>
  <c r="AM40" i="41" s="1"/>
  <c r="AL39" i="41"/>
  <c r="AM39" i="41" s="1"/>
  <c r="AL38" i="41"/>
  <c r="AM38" i="41" s="1"/>
  <c r="AL37" i="41"/>
  <c r="AM37" i="41" s="1"/>
  <c r="AL36" i="41"/>
  <c r="AM36" i="41" s="1"/>
  <c r="AL35" i="41"/>
  <c r="AM35" i="41" s="1"/>
  <c r="AE1034" i="41"/>
  <c r="AF1034" i="41" s="1"/>
  <c r="AE1033" i="41"/>
  <c r="AF1033" i="41" s="1"/>
  <c r="AE1032" i="41"/>
  <c r="AF1032" i="41" s="1"/>
  <c r="AE1031" i="41"/>
  <c r="AF1031" i="41" s="1"/>
  <c r="AE1030" i="41"/>
  <c r="AF1030" i="41" s="1"/>
  <c r="AE1029" i="41"/>
  <c r="AF1029" i="41" s="1"/>
  <c r="AE1028" i="41"/>
  <c r="AF1028" i="41" s="1"/>
  <c r="AE1027" i="41"/>
  <c r="AF1027" i="41" s="1"/>
  <c r="AE1026" i="41"/>
  <c r="AF1026" i="41" s="1"/>
  <c r="AE1025" i="41"/>
  <c r="AF1025" i="41" s="1"/>
  <c r="AE1024" i="41"/>
  <c r="AF1024" i="41" s="1"/>
  <c r="AE1023" i="41"/>
  <c r="AF1023" i="41" s="1"/>
  <c r="AE1022" i="41"/>
  <c r="AF1022" i="41" s="1"/>
  <c r="AE1021" i="41"/>
  <c r="AF1021" i="41" s="1"/>
  <c r="AE1020" i="41"/>
  <c r="AF1020" i="41" s="1"/>
  <c r="AE1019" i="41"/>
  <c r="AF1019" i="41" s="1"/>
  <c r="AE1018" i="41"/>
  <c r="AF1018" i="41" s="1"/>
  <c r="AE1017" i="41"/>
  <c r="AF1017" i="41" s="1"/>
  <c r="AE1016" i="41"/>
  <c r="AF1016" i="41" s="1"/>
  <c r="AE1015" i="41"/>
  <c r="AF1015" i="41" s="1"/>
  <c r="AE1014" i="41"/>
  <c r="AF1014" i="41" s="1"/>
  <c r="AE1013" i="41"/>
  <c r="AF1013" i="41" s="1"/>
  <c r="AE1012" i="41"/>
  <c r="AF1012" i="41" s="1"/>
  <c r="AE1011" i="41"/>
  <c r="AF1011" i="41" s="1"/>
  <c r="AE1010" i="41"/>
  <c r="AF1010" i="41" s="1"/>
  <c r="AE1009" i="41"/>
  <c r="AF1009" i="41" s="1"/>
  <c r="AE1008" i="41"/>
  <c r="AF1008" i="41" s="1"/>
  <c r="AE1007" i="41"/>
  <c r="AF1007" i="41" s="1"/>
  <c r="AE1006" i="41"/>
  <c r="AF1006" i="41" s="1"/>
  <c r="AE1005" i="41"/>
  <c r="AF1005" i="41" s="1"/>
  <c r="AE1004" i="41"/>
  <c r="AF1004" i="41" s="1"/>
  <c r="AE1003" i="41"/>
  <c r="AF1003" i="41" s="1"/>
  <c r="AE1002" i="41"/>
  <c r="AF1002" i="41" s="1"/>
  <c r="AE1001" i="41"/>
  <c r="AF1001" i="41" s="1"/>
  <c r="AE1000" i="41"/>
  <c r="AF1000" i="41" s="1"/>
  <c r="AE999" i="41"/>
  <c r="AF999" i="41"/>
  <c r="AE998" i="41"/>
  <c r="AF998" i="41" s="1"/>
  <c r="AE997" i="41"/>
  <c r="AF997" i="41" s="1"/>
  <c r="AE996" i="41"/>
  <c r="AF996" i="41" s="1"/>
  <c r="AE995" i="41"/>
  <c r="AF995" i="41" s="1"/>
  <c r="AE994" i="41"/>
  <c r="AF994" i="41" s="1"/>
  <c r="AE993" i="41"/>
  <c r="AF993" i="41"/>
  <c r="AE992" i="41"/>
  <c r="AF992" i="41" s="1"/>
  <c r="AE991" i="41"/>
  <c r="AF991" i="41" s="1"/>
  <c r="AE990" i="41"/>
  <c r="AF990" i="41" s="1"/>
  <c r="AE989" i="41"/>
  <c r="AF989" i="41" s="1"/>
  <c r="AE988" i="41"/>
  <c r="AF988" i="41" s="1"/>
  <c r="AE987" i="41"/>
  <c r="AF987" i="41" s="1"/>
  <c r="AE986" i="41"/>
  <c r="AF986" i="41" s="1"/>
  <c r="AE985" i="41"/>
  <c r="AF985" i="41"/>
  <c r="AE984" i="41"/>
  <c r="AF984" i="41" s="1"/>
  <c r="AE983" i="41"/>
  <c r="AF983" i="41" s="1"/>
  <c r="AE982" i="41"/>
  <c r="AF982" i="41" s="1"/>
  <c r="AE981" i="41"/>
  <c r="AF981" i="41" s="1"/>
  <c r="AE980" i="41"/>
  <c r="AF980" i="41" s="1"/>
  <c r="AE979" i="41"/>
  <c r="AF979" i="41"/>
  <c r="AE978" i="41"/>
  <c r="AF978" i="41" s="1"/>
  <c r="AE977" i="41"/>
  <c r="AF977" i="41" s="1"/>
  <c r="AE976" i="41"/>
  <c r="AF976" i="41" s="1"/>
  <c r="AE975" i="41"/>
  <c r="AF975" i="41" s="1"/>
  <c r="AE974" i="41"/>
  <c r="AF974" i="41" s="1"/>
  <c r="AE973" i="41"/>
  <c r="AF973" i="41" s="1"/>
  <c r="AE972" i="41"/>
  <c r="AF972" i="41" s="1"/>
  <c r="AE971" i="41"/>
  <c r="AF971" i="41" s="1"/>
  <c r="AE970" i="41"/>
  <c r="AF970" i="41" s="1"/>
  <c r="AE969" i="41"/>
  <c r="AF969" i="41" s="1"/>
  <c r="AE968" i="41"/>
  <c r="AF968" i="41" s="1"/>
  <c r="AE967" i="41"/>
  <c r="AF967" i="41" s="1"/>
  <c r="AE966" i="41"/>
  <c r="AF966" i="41" s="1"/>
  <c r="AE965" i="41"/>
  <c r="AF965" i="41" s="1"/>
  <c r="AE964" i="41"/>
  <c r="AF964" i="41" s="1"/>
  <c r="AE963" i="41"/>
  <c r="AF963" i="41" s="1"/>
  <c r="AE962" i="41"/>
  <c r="AF962" i="41" s="1"/>
  <c r="AE961" i="41"/>
  <c r="AF961" i="41" s="1"/>
  <c r="AE960" i="41"/>
  <c r="AF960" i="41" s="1"/>
  <c r="AE959" i="41"/>
  <c r="AF959" i="41" s="1"/>
  <c r="AE958" i="41"/>
  <c r="AF958" i="41" s="1"/>
  <c r="AE957" i="41"/>
  <c r="AF957" i="41"/>
  <c r="AE956" i="41"/>
  <c r="AF956" i="41" s="1"/>
  <c r="AE955" i="41"/>
  <c r="AF955" i="41" s="1"/>
  <c r="AE954" i="41"/>
  <c r="AF954" i="41" s="1"/>
  <c r="AE953" i="41"/>
  <c r="AF953" i="41" s="1"/>
  <c r="AE952" i="41"/>
  <c r="AF952" i="41" s="1"/>
  <c r="AE951" i="41"/>
  <c r="AF951" i="41" s="1"/>
  <c r="AE950" i="41"/>
  <c r="AF950" i="41" s="1"/>
  <c r="AE949" i="41"/>
  <c r="AF949" i="41" s="1"/>
  <c r="AE948" i="41"/>
  <c r="AF948" i="41" s="1"/>
  <c r="AE947" i="41"/>
  <c r="AF947" i="41" s="1"/>
  <c r="AE946" i="41"/>
  <c r="AF946" i="41" s="1"/>
  <c r="AE945" i="41"/>
  <c r="AF945" i="41" s="1"/>
  <c r="AE944" i="41"/>
  <c r="AF944" i="41" s="1"/>
  <c r="AE943" i="41"/>
  <c r="AF943" i="41" s="1"/>
  <c r="AE942" i="41"/>
  <c r="AF942" i="41" s="1"/>
  <c r="AE941" i="41"/>
  <c r="AF941" i="41" s="1"/>
  <c r="AE940" i="41"/>
  <c r="AF940" i="41" s="1"/>
  <c r="AE939" i="41"/>
  <c r="AF939" i="41" s="1"/>
  <c r="AE938" i="41"/>
  <c r="AF938" i="41" s="1"/>
  <c r="AE937" i="41"/>
  <c r="AF937" i="41" s="1"/>
  <c r="AE936" i="41"/>
  <c r="AF936" i="41" s="1"/>
  <c r="AE935" i="41"/>
  <c r="AF935" i="41" s="1"/>
  <c r="AE934" i="41"/>
  <c r="AF934" i="41" s="1"/>
  <c r="AE933" i="41"/>
  <c r="AF933" i="41" s="1"/>
  <c r="AE932" i="41"/>
  <c r="AF932" i="41" s="1"/>
  <c r="AE931" i="41"/>
  <c r="AF931" i="41" s="1"/>
  <c r="AE930" i="41"/>
  <c r="AF930" i="41" s="1"/>
  <c r="AE929" i="41"/>
  <c r="AF929" i="41" s="1"/>
  <c r="AE928" i="41"/>
  <c r="AF928" i="41" s="1"/>
  <c r="AE927" i="41"/>
  <c r="AF927" i="41" s="1"/>
  <c r="AE926" i="41"/>
  <c r="AF926" i="41" s="1"/>
  <c r="AE925" i="41"/>
  <c r="AF925" i="41" s="1"/>
  <c r="AE924" i="41"/>
  <c r="AF924" i="41" s="1"/>
  <c r="AE923" i="41"/>
  <c r="AF923" i="41" s="1"/>
  <c r="AE922" i="41"/>
  <c r="AF922" i="41" s="1"/>
  <c r="AE921" i="41"/>
  <c r="AF921" i="41" s="1"/>
  <c r="AE920" i="41"/>
  <c r="AF920" i="41" s="1"/>
  <c r="AE919" i="41"/>
  <c r="AF919" i="41" s="1"/>
  <c r="AE918" i="41"/>
  <c r="AF918" i="41" s="1"/>
  <c r="AE917" i="41"/>
  <c r="AF917" i="41" s="1"/>
  <c r="AE916" i="41"/>
  <c r="AF916" i="41" s="1"/>
  <c r="AE915" i="41"/>
  <c r="AF915" i="41" s="1"/>
  <c r="AE914" i="41"/>
  <c r="AF914" i="41" s="1"/>
  <c r="AE913" i="41"/>
  <c r="AF913" i="41" s="1"/>
  <c r="AE912" i="41"/>
  <c r="AF912" i="41" s="1"/>
  <c r="AE911" i="41"/>
  <c r="AF911" i="41" s="1"/>
  <c r="AE910" i="41"/>
  <c r="AF910" i="41" s="1"/>
  <c r="AE909" i="41"/>
  <c r="AF909" i="41" s="1"/>
  <c r="AE908" i="41"/>
  <c r="AF908" i="41" s="1"/>
  <c r="AE907" i="41"/>
  <c r="AF907" i="41" s="1"/>
  <c r="AE906" i="41"/>
  <c r="AF906" i="41" s="1"/>
  <c r="AE905" i="41"/>
  <c r="AF905" i="41" s="1"/>
  <c r="AE904" i="41"/>
  <c r="AF904" i="41" s="1"/>
  <c r="AE903" i="41"/>
  <c r="AF903" i="41" s="1"/>
  <c r="AE902" i="41"/>
  <c r="AF902" i="41" s="1"/>
  <c r="AE901" i="41"/>
  <c r="AF901" i="41" s="1"/>
  <c r="AE900" i="41"/>
  <c r="AF900" i="41" s="1"/>
  <c r="AE899" i="41"/>
  <c r="AF899" i="41" s="1"/>
  <c r="AE898" i="41"/>
  <c r="AF898" i="41" s="1"/>
  <c r="AE897" i="41"/>
  <c r="AF897" i="41" s="1"/>
  <c r="AE896" i="41"/>
  <c r="AF896" i="41" s="1"/>
  <c r="AE895" i="41"/>
  <c r="AF895" i="41" s="1"/>
  <c r="AE894" i="41"/>
  <c r="AF894" i="41" s="1"/>
  <c r="AE893" i="41"/>
  <c r="AF893" i="41" s="1"/>
  <c r="AE892" i="41"/>
  <c r="AF892" i="41" s="1"/>
  <c r="AE891" i="41"/>
  <c r="AF891" i="41" s="1"/>
  <c r="AE890" i="41"/>
  <c r="AF890" i="41" s="1"/>
  <c r="AE889" i="41"/>
  <c r="AF889" i="41" s="1"/>
  <c r="AE888" i="41"/>
  <c r="AF888" i="41" s="1"/>
  <c r="AE887" i="41"/>
  <c r="AF887" i="41" s="1"/>
  <c r="AE886" i="41"/>
  <c r="AF886" i="41" s="1"/>
  <c r="AE885" i="41"/>
  <c r="AF885" i="41" s="1"/>
  <c r="AE884" i="41"/>
  <c r="AF884" i="41" s="1"/>
  <c r="AE883" i="41"/>
  <c r="AF883" i="41" s="1"/>
  <c r="AE882" i="41"/>
  <c r="AF882" i="41" s="1"/>
  <c r="AE881" i="41"/>
  <c r="AF881" i="41"/>
  <c r="AE880" i="41"/>
  <c r="AF880" i="41"/>
  <c r="AE879" i="41"/>
  <c r="AF879" i="41" s="1"/>
  <c r="AE878" i="41"/>
  <c r="AF878" i="41" s="1"/>
  <c r="AE877" i="41"/>
  <c r="AF877" i="41" s="1"/>
  <c r="AE876" i="41"/>
  <c r="AF876" i="41" s="1"/>
  <c r="AE875" i="41"/>
  <c r="AF875" i="41" s="1"/>
  <c r="AE874" i="41"/>
  <c r="AF874" i="41" s="1"/>
  <c r="AE873" i="41"/>
  <c r="AF873" i="41" s="1"/>
  <c r="AE872" i="41"/>
  <c r="AF872" i="41" s="1"/>
  <c r="AE871" i="41"/>
  <c r="AF871" i="41" s="1"/>
  <c r="AE870" i="41"/>
  <c r="AF870" i="41" s="1"/>
  <c r="AE869" i="41"/>
  <c r="AF869" i="41" s="1"/>
  <c r="AE868" i="41"/>
  <c r="AF868" i="41" s="1"/>
  <c r="AE867" i="41"/>
  <c r="AF867" i="41" s="1"/>
  <c r="AE866" i="41"/>
  <c r="AF866" i="41" s="1"/>
  <c r="AE865" i="41"/>
  <c r="AF865" i="41" s="1"/>
  <c r="AE864" i="41"/>
  <c r="AF864" i="41" s="1"/>
  <c r="AE863" i="41"/>
  <c r="AF863" i="41" s="1"/>
  <c r="AE862" i="41"/>
  <c r="AF862" i="41" s="1"/>
  <c r="AE861" i="41"/>
  <c r="AF861" i="41" s="1"/>
  <c r="AE860" i="41"/>
  <c r="AF860" i="41" s="1"/>
  <c r="AE859" i="41"/>
  <c r="AF859" i="41" s="1"/>
  <c r="AE858" i="41"/>
  <c r="AF858" i="41" s="1"/>
  <c r="AE857" i="41"/>
  <c r="AF857" i="41" s="1"/>
  <c r="AE856" i="41"/>
  <c r="AF856" i="41" s="1"/>
  <c r="AE855" i="41"/>
  <c r="AF855" i="41" s="1"/>
  <c r="AE854" i="41"/>
  <c r="AF854" i="41" s="1"/>
  <c r="AE853" i="41"/>
  <c r="AF853" i="41" s="1"/>
  <c r="AE852" i="41"/>
  <c r="AF852" i="41" s="1"/>
  <c r="AE851" i="41"/>
  <c r="AF851" i="41" s="1"/>
  <c r="AE850" i="41"/>
  <c r="AF850" i="41" s="1"/>
  <c r="AE849" i="41"/>
  <c r="AF849" i="41" s="1"/>
  <c r="AE848" i="41"/>
  <c r="AF848" i="41" s="1"/>
  <c r="AE847" i="41"/>
  <c r="AF847" i="41" s="1"/>
  <c r="AE846" i="41"/>
  <c r="AF846" i="41" s="1"/>
  <c r="AE845" i="41"/>
  <c r="AF845" i="41" s="1"/>
  <c r="AE844" i="41"/>
  <c r="AF844" i="41" s="1"/>
  <c r="AE843" i="41"/>
  <c r="AF843" i="41" s="1"/>
  <c r="AE842" i="41"/>
  <c r="AF842" i="41" s="1"/>
  <c r="AE841" i="41"/>
  <c r="AF841" i="41" s="1"/>
  <c r="AE840" i="41"/>
  <c r="AF840" i="41" s="1"/>
  <c r="AE839" i="41"/>
  <c r="AF839" i="41"/>
  <c r="AE838" i="41"/>
  <c r="AF838" i="41" s="1"/>
  <c r="AE837" i="41"/>
  <c r="AF837" i="41" s="1"/>
  <c r="AE836" i="41"/>
  <c r="AF836" i="41" s="1"/>
  <c r="AE835" i="41"/>
  <c r="AF835" i="41" s="1"/>
  <c r="AE834" i="41"/>
  <c r="AF834" i="41" s="1"/>
  <c r="AE833" i="41"/>
  <c r="AF833" i="41" s="1"/>
  <c r="AE832" i="41"/>
  <c r="AF832" i="41" s="1"/>
  <c r="AE831" i="41"/>
  <c r="AF831" i="41" s="1"/>
  <c r="AE830" i="41"/>
  <c r="AF830" i="41" s="1"/>
  <c r="AE829" i="41"/>
  <c r="AF829" i="41" s="1"/>
  <c r="AE828" i="41"/>
  <c r="AF828" i="41" s="1"/>
  <c r="AE827" i="41"/>
  <c r="AF827" i="41" s="1"/>
  <c r="AE826" i="41"/>
  <c r="AF826" i="41" s="1"/>
  <c r="AE825" i="41"/>
  <c r="AF825" i="41" s="1"/>
  <c r="AE824" i="41"/>
  <c r="AF824" i="41" s="1"/>
  <c r="AE823" i="41"/>
  <c r="AF823" i="41" s="1"/>
  <c r="AE822" i="41"/>
  <c r="AF822" i="41" s="1"/>
  <c r="AE821" i="41"/>
  <c r="AF821" i="41" s="1"/>
  <c r="AE820" i="41"/>
  <c r="AF820" i="41"/>
  <c r="AE819" i="41"/>
  <c r="AF819" i="41" s="1"/>
  <c r="AE818" i="41"/>
  <c r="AF818" i="41" s="1"/>
  <c r="AE817" i="41"/>
  <c r="AF817" i="41" s="1"/>
  <c r="AE816" i="41"/>
  <c r="AF816" i="41" s="1"/>
  <c r="AE815" i="41"/>
  <c r="AF815" i="41" s="1"/>
  <c r="AE814" i="41"/>
  <c r="AF814" i="41" s="1"/>
  <c r="AE813" i="41"/>
  <c r="AF813" i="41" s="1"/>
  <c r="AE812" i="41"/>
  <c r="AF812" i="41" s="1"/>
  <c r="AE811" i="41"/>
  <c r="AF811" i="41" s="1"/>
  <c r="AE810" i="41"/>
  <c r="AF810" i="41" s="1"/>
  <c r="AE809" i="41"/>
  <c r="AF809" i="41" s="1"/>
  <c r="AE808" i="41"/>
  <c r="AF808" i="41" s="1"/>
  <c r="AE807" i="41"/>
  <c r="AF807" i="41" s="1"/>
  <c r="AE806" i="41"/>
  <c r="AF806" i="41" s="1"/>
  <c r="AE805" i="41"/>
  <c r="AF805" i="41"/>
  <c r="AE804" i="41"/>
  <c r="AF804" i="41" s="1"/>
  <c r="AE803" i="41"/>
  <c r="AF803" i="41" s="1"/>
  <c r="AE802" i="41"/>
  <c r="AF802" i="41" s="1"/>
  <c r="AE801" i="41"/>
  <c r="AF801" i="41" s="1"/>
  <c r="AE800" i="41"/>
  <c r="AF800" i="41" s="1"/>
  <c r="AE799" i="41"/>
  <c r="AF799" i="41" s="1"/>
  <c r="AE798" i="41"/>
  <c r="AF798" i="41" s="1"/>
  <c r="AE797" i="41"/>
  <c r="AF797" i="41" s="1"/>
  <c r="AE796" i="41"/>
  <c r="AF796" i="41" s="1"/>
  <c r="AE795" i="41"/>
  <c r="AF795" i="41" s="1"/>
  <c r="AE794" i="41"/>
  <c r="AF794" i="41" s="1"/>
  <c r="AE793" i="41"/>
  <c r="AF793" i="41" s="1"/>
  <c r="AE792" i="41"/>
  <c r="AF792" i="41" s="1"/>
  <c r="AE791" i="41"/>
  <c r="AF791" i="41" s="1"/>
  <c r="AE790" i="41"/>
  <c r="AF790" i="41" s="1"/>
  <c r="AE789" i="41"/>
  <c r="AF789" i="41" s="1"/>
  <c r="AE788" i="41"/>
  <c r="AF788" i="41" s="1"/>
  <c r="AE787" i="41"/>
  <c r="AF787" i="41" s="1"/>
  <c r="AE786" i="41"/>
  <c r="AF786" i="41" s="1"/>
  <c r="AE785" i="41"/>
  <c r="AF785" i="41" s="1"/>
  <c r="AE784" i="41"/>
  <c r="AF784" i="41" s="1"/>
  <c r="AE783" i="41"/>
  <c r="AF783" i="41" s="1"/>
  <c r="AE782" i="41"/>
  <c r="AF782" i="41" s="1"/>
  <c r="AE781" i="41"/>
  <c r="AF781" i="41" s="1"/>
  <c r="AE780" i="41"/>
  <c r="AF780" i="41" s="1"/>
  <c r="AE779" i="41"/>
  <c r="AF779" i="41" s="1"/>
  <c r="AE778" i="41"/>
  <c r="AF778" i="41" s="1"/>
  <c r="AE777" i="41"/>
  <c r="AF777" i="41" s="1"/>
  <c r="AE776" i="41"/>
  <c r="AF776" i="41"/>
  <c r="AE775" i="41"/>
  <c r="AF775" i="41" s="1"/>
  <c r="AE774" i="41"/>
  <c r="AF774" i="41" s="1"/>
  <c r="AE773" i="41"/>
  <c r="AF773" i="41" s="1"/>
  <c r="AE772" i="41"/>
  <c r="AF772" i="41" s="1"/>
  <c r="AE771" i="41"/>
  <c r="AF771" i="41" s="1"/>
  <c r="AE770" i="41"/>
  <c r="AF770" i="41" s="1"/>
  <c r="AE769" i="41"/>
  <c r="AF769" i="41" s="1"/>
  <c r="AE768" i="41"/>
  <c r="AF768" i="41" s="1"/>
  <c r="AE767" i="41"/>
  <c r="AF767" i="41" s="1"/>
  <c r="AE766" i="41"/>
  <c r="AF766" i="41" s="1"/>
  <c r="AE765" i="41"/>
  <c r="AF765" i="41" s="1"/>
  <c r="AE764" i="41"/>
  <c r="AF764" i="41" s="1"/>
  <c r="AE763" i="41"/>
  <c r="AF763" i="41" s="1"/>
  <c r="AE762" i="41"/>
  <c r="AF762" i="41" s="1"/>
  <c r="AE761" i="41"/>
  <c r="AF761" i="41" s="1"/>
  <c r="AE760" i="41"/>
  <c r="AF760" i="41" s="1"/>
  <c r="AE759" i="41"/>
  <c r="AF759" i="41" s="1"/>
  <c r="AE758" i="41"/>
  <c r="AF758" i="41" s="1"/>
  <c r="AE757" i="41"/>
  <c r="AF757" i="41" s="1"/>
  <c r="AE756" i="41"/>
  <c r="AF756" i="41" s="1"/>
  <c r="AE755" i="41"/>
  <c r="AF755" i="41" s="1"/>
  <c r="AE754" i="41"/>
  <c r="AF754" i="41" s="1"/>
  <c r="AE753" i="41"/>
  <c r="AF753" i="41"/>
  <c r="AE752" i="41"/>
  <c r="AF752" i="41" s="1"/>
  <c r="AE751" i="41"/>
  <c r="AF751" i="41" s="1"/>
  <c r="AE750" i="41"/>
  <c r="AF750" i="41" s="1"/>
  <c r="AE749" i="41"/>
  <c r="AF749" i="41" s="1"/>
  <c r="AE748" i="41"/>
  <c r="AF748" i="41" s="1"/>
  <c r="AE747" i="41"/>
  <c r="AF747" i="41" s="1"/>
  <c r="AE746" i="41"/>
  <c r="AF746" i="41" s="1"/>
  <c r="AE745" i="41"/>
  <c r="AF745" i="41" s="1"/>
  <c r="AE744" i="41"/>
  <c r="AF744" i="41" s="1"/>
  <c r="AE743" i="41"/>
  <c r="AF743" i="41" s="1"/>
  <c r="AE742" i="41"/>
  <c r="AF742" i="41" s="1"/>
  <c r="AE741" i="41"/>
  <c r="AF741" i="41" s="1"/>
  <c r="AE740" i="41"/>
  <c r="AF740" i="41" s="1"/>
  <c r="AE739" i="41"/>
  <c r="AF739" i="41" s="1"/>
  <c r="AE738" i="41"/>
  <c r="AF738" i="41" s="1"/>
  <c r="AE737" i="41"/>
  <c r="AF737" i="41" s="1"/>
  <c r="AE736" i="41"/>
  <c r="AF736" i="41" s="1"/>
  <c r="AE735" i="41"/>
  <c r="AF735" i="41" s="1"/>
  <c r="AE734" i="41"/>
  <c r="AF734" i="41" s="1"/>
  <c r="AE733" i="41"/>
  <c r="AF733" i="41" s="1"/>
  <c r="AE732" i="41"/>
  <c r="AF732" i="41" s="1"/>
  <c r="AE731" i="41"/>
  <c r="AF731" i="41" s="1"/>
  <c r="AE730" i="41"/>
  <c r="AF730" i="41" s="1"/>
  <c r="AE729" i="41"/>
  <c r="AF729" i="41" s="1"/>
  <c r="AE728" i="41"/>
  <c r="AF728" i="41" s="1"/>
  <c r="AE727" i="41"/>
  <c r="AF727" i="41" s="1"/>
  <c r="AE726" i="41"/>
  <c r="AF726" i="41" s="1"/>
  <c r="AE725" i="41"/>
  <c r="AF725" i="41" s="1"/>
  <c r="AE724" i="41"/>
  <c r="AF724" i="41" s="1"/>
  <c r="AE723" i="41"/>
  <c r="AF723" i="41" s="1"/>
  <c r="AE722" i="41"/>
  <c r="AF722" i="41" s="1"/>
  <c r="AE721" i="41"/>
  <c r="AF721" i="41" s="1"/>
  <c r="AE720" i="41"/>
  <c r="AF720" i="41" s="1"/>
  <c r="AE719" i="41"/>
  <c r="AF719" i="41" s="1"/>
  <c r="AE718" i="41"/>
  <c r="AF718" i="41" s="1"/>
  <c r="AE717" i="41"/>
  <c r="AF717" i="41" s="1"/>
  <c r="AE716" i="41"/>
  <c r="AF716" i="41" s="1"/>
  <c r="AE715" i="41"/>
  <c r="AF715" i="41" s="1"/>
  <c r="AE714" i="41"/>
  <c r="AF714" i="41" s="1"/>
  <c r="AE713" i="41"/>
  <c r="AF713" i="41" s="1"/>
  <c r="AE712" i="41"/>
  <c r="AF712" i="41" s="1"/>
  <c r="AE711" i="41"/>
  <c r="AF711" i="41" s="1"/>
  <c r="AE710" i="41"/>
  <c r="AF710" i="41" s="1"/>
  <c r="AE709" i="41"/>
  <c r="AF709" i="41" s="1"/>
  <c r="AE708" i="41"/>
  <c r="AF708" i="41" s="1"/>
  <c r="AE707" i="41"/>
  <c r="AF707" i="41" s="1"/>
  <c r="AE706" i="41"/>
  <c r="AF706" i="41" s="1"/>
  <c r="AE705" i="41"/>
  <c r="AF705" i="41" s="1"/>
  <c r="AE704" i="41"/>
  <c r="AF704" i="41" s="1"/>
  <c r="AE703" i="41"/>
  <c r="AF703" i="41" s="1"/>
  <c r="AE702" i="41"/>
  <c r="AF702" i="41" s="1"/>
  <c r="AE701" i="41"/>
  <c r="AF701" i="41" s="1"/>
  <c r="AE700" i="41"/>
  <c r="AF700" i="41" s="1"/>
  <c r="AE699" i="41"/>
  <c r="AF699" i="41" s="1"/>
  <c r="AE698" i="41"/>
  <c r="AF698" i="41" s="1"/>
  <c r="AE697" i="41"/>
  <c r="AF697" i="41" s="1"/>
  <c r="AE696" i="41"/>
  <c r="AF696" i="41" s="1"/>
  <c r="AE695" i="41"/>
  <c r="AF695" i="41" s="1"/>
  <c r="AE694" i="41"/>
  <c r="AF694" i="41" s="1"/>
  <c r="AE693" i="41"/>
  <c r="AF693" i="41" s="1"/>
  <c r="AE692" i="41"/>
  <c r="AF692" i="41" s="1"/>
  <c r="AE691" i="41"/>
  <c r="AF691" i="41" s="1"/>
  <c r="AE690" i="41"/>
  <c r="AF690" i="41" s="1"/>
  <c r="AE689" i="41"/>
  <c r="AF689" i="41" s="1"/>
  <c r="AE688" i="41"/>
  <c r="AF688" i="41" s="1"/>
  <c r="AE687" i="41"/>
  <c r="AF687" i="41" s="1"/>
  <c r="AE686" i="41"/>
  <c r="AF686" i="41" s="1"/>
  <c r="AE685" i="41"/>
  <c r="AF685" i="41" s="1"/>
  <c r="AE684" i="41"/>
  <c r="AF684" i="41" s="1"/>
  <c r="AE683" i="41"/>
  <c r="AF683" i="41"/>
  <c r="AE682" i="41"/>
  <c r="AF682" i="41" s="1"/>
  <c r="AE681" i="41"/>
  <c r="AF681" i="41" s="1"/>
  <c r="AE680" i="41"/>
  <c r="AF680" i="41" s="1"/>
  <c r="AE679" i="41"/>
  <c r="AF679" i="41" s="1"/>
  <c r="AE678" i="41"/>
  <c r="AF678" i="41" s="1"/>
  <c r="AE677" i="41"/>
  <c r="AF677" i="41" s="1"/>
  <c r="AE676" i="41"/>
  <c r="AF676" i="41" s="1"/>
  <c r="AE675" i="41"/>
  <c r="AF675" i="41" s="1"/>
  <c r="AE674" i="41"/>
  <c r="AF674" i="41" s="1"/>
  <c r="AE673" i="41"/>
  <c r="AF673" i="41" s="1"/>
  <c r="AE672" i="41"/>
  <c r="AF672" i="41" s="1"/>
  <c r="AE671" i="41"/>
  <c r="AF671" i="41"/>
  <c r="AE670" i="41"/>
  <c r="AF670" i="41" s="1"/>
  <c r="AE669" i="41"/>
  <c r="AF669" i="41" s="1"/>
  <c r="AE668" i="41"/>
  <c r="AF668" i="41" s="1"/>
  <c r="AE667" i="41"/>
  <c r="AF667" i="41" s="1"/>
  <c r="AE666" i="41"/>
  <c r="AF666" i="41" s="1"/>
  <c r="AE665" i="41"/>
  <c r="AF665" i="41"/>
  <c r="AE664" i="41"/>
  <c r="AF664" i="41" s="1"/>
  <c r="AE663" i="41"/>
  <c r="AF663" i="41" s="1"/>
  <c r="AE662" i="41"/>
  <c r="AF662" i="41" s="1"/>
  <c r="AE661" i="41"/>
  <c r="AF661" i="41" s="1"/>
  <c r="AE660" i="41"/>
  <c r="AF660" i="41" s="1"/>
  <c r="AE659" i="41"/>
  <c r="AF659" i="41" s="1"/>
  <c r="AE658" i="41"/>
  <c r="AF658" i="41" s="1"/>
  <c r="AE657" i="41"/>
  <c r="AF657" i="41" s="1"/>
  <c r="AE656" i="41"/>
  <c r="AF656" i="41" s="1"/>
  <c r="AE655" i="41"/>
  <c r="AF655" i="41" s="1"/>
  <c r="AE654" i="41"/>
  <c r="AF654" i="41" s="1"/>
  <c r="AE653" i="41"/>
  <c r="AF653" i="41" s="1"/>
  <c r="AE652" i="41"/>
  <c r="AF652" i="41" s="1"/>
  <c r="AE651" i="41"/>
  <c r="AF651" i="41" s="1"/>
  <c r="AE650" i="41"/>
  <c r="AF650" i="41" s="1"/>
  <c r="AE649" i="41"/>
  <c r="AF649" i="41" s="1"/>
  <c r="AE648" i="41"/>
  <c r="AF648" i="41" s="1"/>
  <c r="AE647" i="41"/>
  <c r="AF647" i="41" s="1"/>
  <c r="AE646" i="41"/>
  <c r="AF646" i="41" s="1"/>
  <c r="AE645" i="41"/>
  <c r="AF645" i="41" s="1"/>
  <c r="AE644" i="41"/>
  <c r="AF644" i="41" s="1"/>
  <c r="AE643" i="41"/>
  <c r="AF643" i="41" s="1"/>
  <c r="AE642" i="41"/>
  <c r="AF642" i="41" s="1"/>
  <c r="AE641" i="41"/>
  <c r="AF641" i="41" s="1"/>
  <c r="AE640" i="41"/>
  <c r="AF640" i="41" s="1"/>
  <c r="AE639" i="41"/>
  <c r="AF639" i="41"/>
  <c r="AE638" i="41"/>
  <c r="AF638" i="41" s="1"/>
  <c r="AE637" i="41"/>
  <c r="AF637" i="41"/>
  <c r="AE636" i="41"/>
  <c r="AF636" i="41" s="1"/>
  <c r="AE635" i="41"/>
  <c r="AF635" i="41" s="1"/>
  <c r="AE634" i="41"/>
  <c r="AF634" i="41" s="1"/>
  <c r="AE633" i="41"/>
  <c r="AF633" i="41" s="1"/>
  <c r="AE632" i="41"/>
  <c r="AF632" i="41" s="1"/>
  <c r="AE631" i="41"/>
  <c r="AF631" i="41" s="1"/>
  <c r="AE630" i="41"/>
  <c r="AF630" i="41" s="1"/>
  <c r="AE629" i="41"/>
  <c r="AF629" i="41" s="1"/>
  <c r="AE628" i="41"/>
  <c r="AF628" i="41" s="1"/>
  <c r="AE627" i="41"/>
  <c r="AF627" i="41" s="1"/>
  <c r="AE626" i="41"/>
  <c r="AF626" i="41" s="1"/>
  <c r="AE625" i="41"/>
  <c r="AF625" i="41" s="1"/>
  <c r="AE624" i="41"/>
  <c r="AF624" i="41"/>
  <c r="AE623" i="41"/>
  <c r="AF623" i="41" s="1"/>
  <c r="AE622" i="41"/>
  <c r="AF622" i="41" s="1"/>
  <c r="AE621" i="41"/>
  <c r="AF621" i="41" s="1"/>
  <c r="AE620" i="41"/>
  <c r="AF620" i="41" s="1"/>
  <c r="AE619" i="41"/>
  <c r="AF619" i="41" s="1"/>
  <c r="AE618" i="41"/>
  <c r="AF618" i="41" s="1"/>
  <c r="AE617" i="41"/>
  <c r="AF617" i="41" s="1"/>
  <c r="AE616" i="41"/>
  <c r="AF616" i="41" s="1"/>
  <c r="AE615" i="41"/>
  <c r="AF615" i="41" s="1"/>
  <c r="AE614" i="41"/>
  <c r="AF614" i="41" s="1"/>
  <c r="AE613" i="41"/>
  <c r="AF613" i="41" s="1"/>
  <c r="AE612" i="41"/>
  <c r="AF612" i="41" s="1"/>
  <c r="AE611" i="41"/>
  <c r="AF611" i="41" s="1"/>
  <c r="AE610" i="41"/>
  <c r="AF610" i="41" s="1"/>
  <c r="AE609" i="41"/>
  <c r="AF609" i="41" s="1"/>
  <c r="AE608" i="41"/>
  <c r="AF608" i="41" s="1"/>
  <c r="AE607" i="41"/>
  <c r="AF607" i="41" s="1"/>
  <c r="AE606" i="41"/>
  <c r="AF606" i="41" s="1"/>
  <c r="AE605" i="41"/>
  <c r="AF605" i="41" s="1"/>
  <c r="AE604" i="41"/>
  <c r="AF604" i="41" s="1"/>
  <c r="AE603" i="41"/>
  <c r="AF603" i="41" s="1"/>
  <c r="AE602" i="41"/>
  <c r="AF602" i="41" s="1"/>
  <c r="AE601" i="41"/>
  <c r="AF601" i="41" s="1"/>
  <c r="AE600" i="41"/>
  <c r="AF600" i="41" s="1"/>
  <c r="AE599" i="41"/>
  <c r="AF599" i="41" s="1"/>
  <c r="AE598" i="41"/>
  <c r="AF598" i="41" s="1"/>
  <c r="AE597" i="41"/>
  <c r="AF597" i="41" s="1"/>
  <c r="AE596" i="41"/>
  <c r="AF596" i="41" s="1"/>
  <c r="AE595" i="41"/>
  <c r="AF595" i="41" s="1"/>
  <c r="AE594" i="41"/>
  <c r="AF594" i="41" s="1"/>
  <c r="AE593" i="41"/>
  <c r="AF593" i="41"/>
  <c r="AE592" i="41"/>
  <c r="AF592" i="41" s="1"/>
  <c r="AE591" i="41"/>
  <c r="AF591" i="41" s="1"/>
  <c r="AE590" i="41"/>
  <c r="AF590" i="41" s="1"/>
  <c r="AE589" i="41"/>
  <c r="AF589" i="41" s="1"/>
  <c r="AE588" i="41"/>
  <c r="AF588" i="41" s="1"/>
  <c r="AE587" i="41"/>
  <c r="AF587" i="41" s="1"/>
  <c r="AE586" i="41"/>
  <c r="AF586" i="41" s="1"/>
  <c r="AE585" i="41"/>
  <c r="AF585" i="41" s="1"/>
  <c r="AE584" i="41"/>
  <c r="AF584" i="41" s="1"/>
  <c r="AE583" i="41"/>
  <c r="AF583" i="41" s="1"/>
  <c r="AE582" i="41"/>
  <c r="AF582" i="41" s="1"/>
  <c r="AE581" i="41"/>
  <c r="AF581" i="41" s="1"/>
  <c r="AE580" i="41"/>
  <c r="AF580" i="41" s="1"/>
  <c r="AE579" i="41"/>
  <c r="AF579" i="41" s="1"/>
  <c r="AE578" i="41"/>
  <c r="AF578" i="41" s="1"/>
  <c r="AE577" i="41"/>
  <c r="AF577" i="41" s="1"/>
  <c r="AE576" i="41"/>
  <c r="AF576" i="41" s="1"/>
  <c r="AE575" i="41"/>
  <c r="AF575" i="41" s="1"/>
  <c r="AE574" i="41"/>
  <c r="AF574" i="41" s="1"/>
  <c r="AE573" i="41"/>
  <c r="AF573" i="41" s="1"/>
  <c r="AE572" i="41"/>
  <c r="AF572" i="41" s="1"/>
  <c r="AE571" i="41"/>
  <c r="AF571" i="41" s="1"/>
  <c r="AE570" i="41"/>
  <c r="AF570" i="41" s="1"/>
  <c r="AE569" i="41"/>
  <c r="AF569" i="41" s="1"/>
  <c r="AE568" i="41"/>
  <c r="AF568" i="41" s="1"/>
  <c r="AF567" i="41"/>
  <c r="AE567" i="41"/>
  <c r="AE566" i="41"/>
  <c r="AF566" i="41" s="1"/>
  <c r="AE565" i="41"/>
  <c r="AF565" i="41" s="1"/>
  <c r="AE564" i="41"/>
  <c r="AF564" i="41" s="1"/>
  <c r="AE563" i="41"/>
  <c r="AF563" i="41" s="1"/>
  <c r="AE562" i="41"/>
  <c r="AF562" i="41" s="1"/>
  <c r="AE561" i="41"/>
  <c r="AF561" i="41" s="1"/>
  <c r="AE560" i="41"/>
  <c r="AF560" i="41" s="1"/>
  <c r="AE559" i="41"/>
  <c r="AF559" i="41" s="1"/>
  <c r="AE558" i="41"/>
  <c r="AF558" i="41" s="1"/>
  <c r="AE557" i="41"/>
  <c r="AF557" i="41" s="1"/>
  <c r="AE556" i="41"/>
  <c r="AF556" i="41" s="1"/>
  <c r="AE555" i="41"/>
  <c r="AF555" i="41"/>
  <c r="AE554" i="41"/>
  <c r="AF554" i="41" s="1"/>
  <c r="AE553" i="41"/>
  <c r="AF553" i="41" s="1"/>
  <c r="AE552" i="41"/>
  <c r="AF552" i="41" s="1"/>
  <c r="AE551" i="41"/>
  <c r="AF551" i="41" s="1"/>
  <c r="AE550" i="41"/>
  <c r="AF550" i="41" s="1"/>
  <c r="AE549" i="41"/>
  <c r="AF549" i="41" s="1"/>
  <c r="AE548" i="41"/>
  <c r="AF548" i="41" s="1"/>
  <c r="AE547" i="41"/>
  <c r="AF547" i="41" s="1"/>
  <c r="AE546" i="41"/>
  <c r="AF546" i="41" s="1"/>
  <c r="AE545" i="41"/>
  <c r="AF545" i="41" s="1"/>
  <c r="AE544" i="41"/>
  <c r="AF544" i="41" s="1"/>
  <c r="AE543" i="41"/>
  <c r="AF543" i="41" s="1"/>
  <c r="AE542" i="41"/>
  <c r="AF542" i="41" s="1"/>
  <c r="AE541" i="41"/>
  <c r="AF541" i="41" s="1"/>
  <c r="AE540" i="41"/>
  <c r="AF540" i="41" s="1"/>
  <c r="AE539" i="41"/>
  <c r="AF539" i="41" s="1"/>
  <c r="AE538" i="41"/>
  <c r="AF538" i="41" s="1"/>
  <c r="AE537" i="41"/>
  <c r="AF537" i="41" s="1"/>
  <c r="AE536" i="41"/>
  <c r="AF536" i="41" s="1"/>
  <c r="AE535" i="41"/>
  <c r="AF535" i="41" s="1"/>
  <c r="AE534" i="41"/>
  <c r="AF534" i="41" s="1"/>
  <c r="AE533" i="41"/>
  <c r="AF533" i="41" s="1"/>
  <c r="AE532" i="41"/>
  <c r="AF532" i="41" s="1"/>
  <c r="AE531" i="41"/>
  <c r="AF531" i="41" s="1"/>
  <c r="AE530" i="41"/>
  <c r="AF530" i="41" s="1"/>
  <c r="AE529" i="41"/>
  <c r="AF529" i="41" s="1"/>
  <c r="AE528" i="41"/>
  <c r="AF528" i="41" s="1"/>
  <c r="AE527" i="41"/>
  <c r="AF527" i="41" s="1"/>
  <c r="AE526" i="41"/>
  <c r="AF526" i="41" s="1"/>
  <c r="AE525" i="41"/>
  <c r="AF525" i="41" s="1"/>
  <c r="AE524" i="41"/>
  <c r="AF524" i="41" s="1"/>
  <c r="AE523" i="41"/>
  <c r="AF523" i="41"/>
  <c r="AE522" i="41"/>
  <c r="AF522" i="41" s="1"/>
  <c r="AE521" i="41"/>
  <c r="AF521" i="41" s="1"/>
  <c r="AE520" i="41"/>
  <c r="AF520" i="41" s="1"/>
  <c r="AE519" i="41"/>
  <c r="AF519" i="41" s="1"/>
  <c r="AE518" i="41"/>
  <c r="AF518" i="41" s="1"/>
  <c r="AE517" i="41"/>
  <c r="AF517" i="41"/>
  <c r="AE516" i="41"/>
  <c r="AF516" i="41" s="1"/>
  <c r="AE515" i="41"/>
  <c r="AF515" i="41" s="1"/>
  <c r="AE514" i="41"/>
  <c r="AF514" i="41" s="1"/>
  <c r="AE513" i="41"/>
  <c r="AF513" i="41" s="1"/>
  <c r="AE512" i="41"/>
  <c r="AF512" i="41" s="1"/>
  <c r="AE511" i="41"/>
  <c r="AF511" i="41" s="1"/>
  <c r="AE510" i="41"/>
  <c r="AF510" i="41" s="1"/>
  <c r="AE509" i="41"/>
  <c r="AF509" i="41" s="1"/>
  <c r="AE508" i="41"/>
  <c r="AF508" i="41"/>
  <c r="AE507" i="41"/>
  <c r="AF507" i="41" s="1"/>
  <c r="AE506" i="41"/>
  <c r="AF506" i="41" s="1"/>
  <c r="AE505" i="41"/>
  <c r="AF505" i="41" s="1"/>
  <c r="AE504" i="41"/>
  <c r="AF504" i="41" s="1"/>
  <c r="AE503" i="41"/>
  <c r="AF503" i="41" s="1"/>
  <c r="AE502" i="41"/>
  <c r="AF502" i="41" s="1"/>
  <c r="AE501" i="41"/>
  <c r="AF501" i="41" s="1"/>
  <c r="AE500" i="41"/>
  <c r="AF500" i="41" s="1"/>
  <c r="AE499" i="41"/>
  <c r="AF499" i="41" s="1"/>
  <c r="AE498" i="41"/>
  <c r="AF498" i="41" s="1"/>
  <c r="AE497" i="41"/>
  <c r="AF497" i="41" s="1"/>
  <c r="AE496" i="41"/>
  <c r="AF496" i="41"/>
  <c r="AE495" i="41"/>
  <c r="AF495" i="41" s="1"/>
  <c r="AE494" i="41"/>
  <c r="AF494" i="41" s="1"/>
  <c r="AE493" i="41"/>
  <c r="AF493" i="41" s="1"/>
  <c r="AE492" i="41"/>
  <c r="AF492" i="41" s="1"/>
  <c r="AE491" i="41"/>
  <c r="AF491" i="41" s="1"/>
  <c r="AE490" i="41"/>
  <c r="AF490" i="41" s="1"/>
  <c r="AE489" i="41"/>
  <c r="AF489" i="41" s="1"/>
  <c r="AE488" i="41"/>
  <c r="AF488" i="41" s="1"/>
  <c r="AE487" i="41"/>
  <c r="AF487" i="41" s="1"/>
  <c r="AE486" i="41"/>
  <c r="AF486" i="41" s="1"/>
  <c r="AE485" i="41"/>
  <c r="AF485" i="41" s="1"/>
  <c r="AE484" i="41"/>
  <c r="AF484" i="41" s="1"/>
  <c r="AE483" i="41"/>
  <c r="AF483" i="41" s="1"/>
  <c r="AE482" i="41"/>
  <c r="AF482" i="41" s="1"/>
  <c r="AE481" i="41"/>
  <c r="AF481" i="41" s="1"/>
  <c r="AE480" i="41"/>
  <c r="AF480" i="41"/>
  <c r="AE479" i="41"/>
  <c r="AF479" i="41" s="1"/>
  <c r="AE478" i="41"/>
  <c r="AF478" i="41" s="1"/>
  <c r="AE477" i="41"/>
  <c r="AF477" i="41" s="1"/>
  <c r="AE476" i="41"/>
  <c r="AF476" i="41" s="1"/>
  <c r="AE475" i="41"/>
  <c r="AF475" i="41"/>
  <c r="AE474" i="41"/>
  <c r="AF474" i="41" s="1"/>
  <c r="AE473" i="41"/>
  <c r="AF473" i="41" s="1"/>
  <c r="AE472" i="41"/>
  <c r="AF472" i="41" s="1"/>
  <c r="AE471" i="41"/>
  <c r="AF471" i="41" s="1"/>
  <c r="AE470" i="41"/>
  <c r="AF470" i="41" s="1"/>
  <c r="AE469" i="41"/>
  <c r="AF469" i="41" s="1"/>
  <c r="AE468" i="41"/>
  <c r="AF468" i="41" s="1"/>
  <c r="AE467" i="41"/>
  <c r="AF467" i="41" s="1"/>
  <c r="AE466" i="41"/>
  <c r="AF466" i="41" s="1"/>
  <c r="AE465" i="41"/>
  <c r="AF465" i="41" s="1"/>
  <c r="AE464" i="41"/>
  <c r="AF464" i="41" s="1"/>
  <c r="AE463" i="41"/>
  <c r="AF463" i="41" s="1"/>
  <c r="AE462" i="41"/>
  <c r="AF462" i="41" s="1"/>
  <c r="AE461" i="41"/>
  <c r="AF461" i="41" s="1"/>
  <c r="AE460" i="41"/>
  <c r="AF460" i="41" s="1"/>
  <c r="AE459" i="41"/>
  <c r="AF459" i="41" s="1"/>
  <c r="AE458" i="41"/>
  <c r="AF458" i="41" s="1"/>
  <c r="AE457" i="41"/>
  <c r="AF457" i="41" s="1"/>
  <c r="AE456" i="41"/>
  <c r="AF456" i="41" s="1"/>
  <c r="AE455" i="41"/>
  <c r="AF455" i="41" s="1"/>
  <c r="AE454" i="41"/>
  <c r="AF454" i="41" s="1"/>
  <c r="AE453" i="41"/>
  <c r="AF453" i="41" s="1"/>
  <c r="AE452" i="41"/>
  <c r="AF452" i="41"/>
  <c r="AE451" i="41"/>
  <c r="AF451" i="41"/>
  <c r="AE450" i="41"/>
  <c r="AF450" i="41" s="1"/>
  <c r="AE449" i="41"/>
  <c r="AF449" i="41" s="1"/>
  <c r="AE448" i="41"/>
  <c r="AF448" i="41" s="1"/>
  <c r="AE447" i="41"/>
  <c r="AF447" i="41" s="1"/>
  <c r="AE446" i="41"/>
  <c r="AF446" i="41" s="1"/>
  <c r="AE445" i="41"/>
  <c r="AF445" i="41" s="1"/>
  <c r="AE444" i="41"/>
  <c r="AF444" i="41" s="1"/>
  <c r="AE443" i="41"/>
  <c r="AF443" i="41"/>
  <c r="AE442" i="41"/>
  <c r="AF442" i="41" s="1"/>
  <c r="AE441" i="41"/>
  <c r="AF441" i="41" s="1"/>
  <c r="AE440" i="41"/>
  <c r="AF440" i="41" s="1"/>
  <c r="AE439" i="41"/>
  <c r="AF439" i="41" s="1"/>
  <c r="AE438" i="41"/>
  <c r="AF438" i="41" s="1"/>
  <c r="AE437" i="41"/>
  <c r="AF437" i="41" s="1"/>
  <c r="AE436" i="41"/>
  <c r="AF436" i="41" s="1"/>
  <c r="AE435" i="41"/>
  <c r="AF435" i="41" s="1"/>
  <c r="AE434" i="41"/>
  <c r="AF434" i="41" s="1"/>
  <c r="AE433" i="41"/>
  <c r="AF433" i="41" s="1"/>
  <c r="AE432" i="41"/>
  <c r="AF432" i="41" s="1"/>
  <c r="AE431" i="41"/>
  <c r="AF431" i="41" s="1"/>
  <c r="AE430" i="41"/>
  <c r="AF430" i="41" s="1"/>
  <c r="AE429" i="41"/>
  <c r="AF429" i="41" s="1"/>
  <c r="AE428" i="41"/>
  <c r="AF428" i="41" s="1"/>
  <c r="AE427" i="41"/>
  <c r="AF427" i="41"/>
  <c r="AE426" i="41"/>
  <c r="AF426" i="41" s="1"/>
  <c r="AE425" i="41"/>
  <c r="AF425" i="41" s="1"/>
  <c r="AE424" i="41"/>
  <c r="AF424" i="41" s="1"/>
  <c r="AE423" i="41"/>
  <c r="AF423" i="41" s="1"/>
  <c r="AE422" i="41"/>
  <c r="AF422" i="41" s="1"/>
  <c r="AE421" i="41"/>
  <c r="AF421" i="41" s="1"/>
  <c r="AE420" i="41"/>
  <c r="AF420" i="41"/>
  <c r="AE419" i="41"/>
  <c r="AF419" i="41" s="1"/>
  <c r="AE418" i="41"/>
  <c r="AF418" i="41" s="1"/>
  <c r="AE417" i="41"/>
  <c r="AF417" i="41" s="1"/>
  <c r="AE416" i="41"/>
  <c r="AF416" i="41" s="1"/>
  <c r="AE415" i="41"/>
  <c r="AF415" i="41" s="1"/>
  <c r="AE414" i="41"/>
  <c r="AF414" i="41" s="1"/>
  <c r="AE413" i="41"/>
  <c r="AF413" i="41" s="1"/>
  <c r="AE412" i="41"/>
  <c r="AF412" i="41" s="1"/>
  <c r="AE411" i="41"/>
  <c r="AF411" i="41" s="1"/>
  <c r="AE410" i="41"/>
  <c r="AF410" i="41" s="1"/>
  <c r="AE409" i="41"/>
  <c r="AF409" i="41" s="1"/>
  <c r="AE408" i="41"/>
  <c r="AF408" i="41" s="1"/>
  <c r="AE407" i="41"/>
  <c r="AF407" i="41" s="1"/>
  <c r="AE406" i="41"/>
  <c r="AF406" i="41" s="1"/>
  <c r="AE405" i="41"/>
  <c r="AF405" i="41" s="1"/>
  <c r="AE404" i="41"/>
  <c r="AF404" i="41" s="1"/>
  <c r="AE403" i="41"/>
  <c r="AF403" i="41" s="1"/>
  <c r="AE402" i="41"/>
  <c r="AF402" i="41" s="1"/>
  <c r="AE401" i="41"/>
  <c r="AF401" i="41" s="1"/>
  <c r="AE400" i="41"/>
  <c r="AF400" i="41"/>
  <c r="AE399" i="41"/>
  <c r="AF399" i="41" s="1"/>
  <c r="AE398" i="41"/>
  <c r="AF398" i="41" s="1"/>
  <c r="AE397" i="41"/>
  <c r="AF397" i="41" s="1"/>
  <c r="AE396" i="41"/>
  <c r="AF396" i="41" s="1"/>
  <c r="AE395" i="41"/>
  <c r="AF395" i="41" s="1"/>
  <c r="AE394" i="41"/>
  <c r="AF394" i="41" s="1"/>
  <c r="AE393" i="41"/>
  <c r="AF393" i="41" s="1"/>
  <c r="AE392" i="41"/>
  <c r="AF392" i="41" s="1"/>
  <c r="AE391" i="41"/>
  <c r="AF391" i="41" s="1"/>
  <c r="AE390" i="41"/>
  <c r="AF390" i="41" s="1"/>
  <c r="AE389" i="41"/>
  <c r="AF389" i="41" s="1"/>
  <c r="AE388" i="41"/>
  <c r="AF388" i="41" s="1"/>
  <c r="AE387" i="41"/>
  <c r="AF387" i="41" s="1"/>
  <c r="AE386" i="41"/>
  <c r="AF386" i="41" s="1"/>
  <c r="AE385" i="41"/>
  <c r="AF385" i="41" s="1"/>
  <c r="AE384" i="41"/>
  <c r="AF384" i="41" s="1"/>
  <c r="AE383" i="41"/>
  <c r="AF383" i="41" s="1"/>
  <c r="AE382" i="41"/>
  <c r="AF382" i="41" s="1"/>
  <c r="AE381" i="41"/>
  <c r="AF381" i="41" s="1"/>
  <c r="AE380" i="41"/>
  <c r="AF380" i="41" s="1"/>
  <c r="AE379" i="41"/>
  <c r="AF379" i="41" s="1"/>
  <c r="AE378" i="41"/>
  <c r="AF378" i="41" s="1"/>
  <c r="AE377" i="41"/>
  <c r="AF377" i="41" s="1"/>
  <c r="AE376" i="41"/>
  <c r="AF376" i="41" s="1"/>
  <c r="AE375" i="41"/>
  <c r="AF375" i="41" s="1"/>
  <c r="AE374" i="41"/>
  <c r="AF374" i="41" s="1"/>
  <c r="AE373" i="41"/>
  <c r="AF373" i="41" s="1"/>
  <c r="AE372" i="41"/>
  <c r="AF372" i="41" s="1"/>
  <c r="AE371" i="41"/>
  <c r="AF371" i="41"/>
  <c r="AE370" i="41"/>
  <c r="AF370" i="41" s="1"/>
  <c r="AE369" i="41"/>
  <c r="AF369" i="41" s="1"/>
  <c r="AE368" i="41"/>
  <c r="AF368" i="41" s="1"/>
  <c r="AE367" i="41"/>
  <c r="AF367" i="41" s="1"/>
  <c r="AE366" i="41"/>
  <c r="AF366" i="41" s="1"/>
  <c r="AE365" i="41"/>
  <c r="AF365" i="41" s="1"/>
  <c r="AE364" i="41"/>
  <c r="AF364" i="41" s="1"/>
  <c r="AE363" i="41"/>
  <c r="AF363" i="41" s="1"/>
  <c r="AE362" i="41"/>
  <c r="AF362" i="41" s="1"/>
  <c r="AE361" i="41"/>
  <c r="AF361" i="41" s="1"/>
  <c r="AE360" i="41"/>
  <c r="AF360" i="41" s="1"/>
  <c r="AE359" i="41"/>
  <c r="AF359" i="41" s="1"/>
  <c r="AE358" i="41"/>
  <c r="AF358" i="41" s="1"/>
  <c r="AE357" i="41"/>
  <c r="AF357" i="41" s="1"/>
  <c r="AE356" i="41"/>
  <c r="AF356" i="41" s="1"/>
  <c r="AE355" i="41"/>
  <c r="AF355" i="41" s="1"/>
  <c r="AE354" i="41"/>
  <c r="AF354" i="41" s="1"/>
  <c r="AE353" i="41"/>
  <c r="AF353" i="41" s="1"/>
  <c r="AE352" i="41"/>
  <c r="AF352" i="41" s="1"/>
  <c r="AE351" i="41"/>
  <c r="AF351" i="41" s="1"/>
  <c r="AE350" i="41"/>
  <c r="AF350" i="41" s="1"/>
  <c r="AE349" i="41"/>
  <c r="AF349" i="41" s="1"/>
  <c r="AE348" i="41"/>
  <c r="AF348" i="41" s="1"/>
  <c r="AE347" i="41"/>
  <c r="AF347" i="41" s="1"/>
  <c r="AE346" i="41"/>
  <c r="AF346" i="41" s="1"/>
  <c r="AE345" i="41"/>
  <c r="AF345" i="41" s="1"/>
  <c r="AE344" i="41"/>
  <c r="AF344" i="41" s="1"/>
  <c r="AE343" i="41"/>
  <c r="AF343" i="41" s="1"/>
  <c r="AE342" i="41"/>
  <c r="AF342" i="41" s="1"/>
  <c r="AE341" i="41"/>
  <c r="AF341" i="41" s="1"/>
  <c r="AE340" i="41"/>
  <c r="AF340" i="41" s="1"/>
  <c r="AE339" i="41"/>
  <c r="AF339" i="41" s="1"/>
  <c r="AE338" i="41"/>
  <c r="AF338" i="41" s="1"/>
  <c r="AE337" i="41"/>
  <c r="AF337" i="41" s="1"/>
  <c r="AE336" i="41"/>
  <c r="AF336" i="41" s="1"/>
  <c r="AE335" i="41"/>
  <c r="AF335" i="41"/>
  <c r="AE334" i="41"/>
  <c r="AF334" i="41" s="1"/>
  <c r="AE333" i="41"/>
  <c r="AF333" i="41" s="1"/>
  <c r="AE332" i="41"/>
  <c r="AF332" i="41" s="1"/>
  <c r="AE331" i="41"/>
  <c r="AF331" i="41" s="1"/>
  <c r="AE330" i="41"/>
  <c r="AF330" i="41" s="1"/>
  <c r="AE329" i="41"/>
  <c r="AF329" i="41" s="1"/>
  <c r="AE328" i="41"/>
  <c r="AF328" i="41" s="1"/>
  <c r="AE327" i="41"/>
  <c r="AF327" i="41" s="1"/>
  <c r="AE326" i="41"/>
  <c r="AF326" i="41" s="1"/>
  <c r="AE325" i="41"/>
  <c r="AF325" i="41" s="1"/>
  <c r="AE324" i="41"/>
  <c r="AF324" i="41" s="1"/>
  <c r="AE323" i="41"/>
  <c r="AF323" i="41" s="1"/>
  <c r="AE322" i="41"/>
  <c r="AF322" i="41" s="1"/>
  <c r="AE321" i="41"/>
  <c r="AF321" i="41" s="1"/>
  <c r="AE320" i="41"/>
  <c r="AF320" i="41" s="1"/>
  <c r="AE319" i="41"/>
  <c r="AF319" i="41" s="1"/>
  <c r="AE318" i="41"/>
  <c r="AF318" i="41" s="1"/>
  <c r="AE317" i="41"/>
  <c r="AF317" i="41" s="1"/>
  <c r="AE316" i="41"/>
  <c r="AF316" i="41" s="1"/>
  <c r="AE315" i="41"/>
  <c r="AF315" i="41" s="1"/>
  <c r="AE314" i="41"/>
  <c r="AF314" i="41" s="1"/>
  <c r="AE313" i="41"/>
  <c r="AF313" i="41" s="1"/>
  <c r="AE312" i="41"/>
  <c r="AF312" i="41" s="1"/>
  <c r="AE311" i="41"/>
  <c r="AF311" i="41" s="1"/>
  <c r="AE310" i="41"/>
  <c r="AF310" i="41" s="1"/>
  <c r="AE309" i="41"/>
  <c r="AF309" i="41" s="1"/>
  <c r="AE308" i="41"/>
  <c r="AF308" i="41"/>
  <c r="AE307" i="41"/>
  <c r="AF307" i="41" s="1"/>
  <c r="AE306" i="41"/>
  <c r="AF306" i="41" s="1"/>
  <c r="AE305" i="41"/>
  <c r="AF305" i="41" s="1"/>
  <c r="AE304" i="41"/>
  <c r="AF304" i="41" s="1"/>
  <c r="AE303" i="41"/>
  <c r="AF303" i="41" s="1"/>
  <c r="AE302" i="41"/>
  <c r="AF302" i="41" s="1"/>
  <c r="AE301" i="41"/>
  <c r="AF301" i="41" s="1"/>
  <c r="AE300" i="41"/>
  <c r="AF300" i="41" s="1"/>
  <c r="AE299" i="41"/>
  <c r="AF299" i="41" s="1"/>
  <c r="AE298" i="41"/>
  <c r="AF298" i="41" s="1"/>
  <c r="AE297" i="41"/>
  <c r="AF297" i="41" s="1"/>
  <c r="AE296" i="41"/>
  <c r="AF296" i="41" s="1"/>
  <c r="AE295" i="41"/>
  <c r="AF295" i="41" s="1"/>
  <c r="AE294" i="41"/>
  <c r="AF294" i="41" s="1"/>
  <c r="AE293" i="41"/>
  <c r="AF293" i="41" s="1"/>
  <c r="AE292" i="41"/>
  <c r="AF292" i="41" s="1"/>
  <c r="AE291" i="41"/>
  <c r="AF291" i="41" s="1"/>
  <c r="AE290" i="41"/>
  <c r="AF290" i="41" s="1"/>
  <c r="AE289" i="41"/>
  <c r="AF289" i="41" s="1"/>
  <c r="AE288" i="41"/>
  <c r="AF288" i="41" s="1"/>
  <c r="AE287" i="41"/>
  <c r="AF287" i="41" s="1"/>
  <c r="AE286" i="41"/>
  <c r="AF286" i="41" s="1"/>
  <c r="AE285" i="41"/>
  <c r="AF285" i="41" s="1"/>
  <c r="AE284" i="41"/>
  <c r="AF284" i="41" s="1"/>
  <c r="AE283" i="41"/>
  <c r="AF283" i="41" s="1"/>
  <c r="AE282" i="41"/>
  <c r="AF282" i="41" s="1"/>
  <c r="AE281" i="41"/>
  <c r="AF281" i="41" s="1"/>
  <c r="AE280" i="41"/>
  <c r="AF280" i="41" s="1"/>
  <c r="AE279" i="41"/>
  <c r="AF279" i="41" s="1"/>
  <c r="AE278" i="41"/>
  <c r="AF278" i="41" s="1"/>
  <c r="AE277" i="41"/>
  <c r="AF277" i="41" s="1"/>
  <c r="AE276" i="41"/>
  <c r="AF276" i="41" s="1"/>
  <c r="AE275" i="41"/>
  <c r="AF275" i="41" s="1"/>
  <c r="AE274" i="41"/>
  <c r="AF274" i="41" s="1"/>
  <c r="AE273" i="41"/>
  <c r="AF273" i="41" s="1"/>
  <c r="AE272" i="41"/>
  <c r="AF272" i="41" s="1"/>
  <c r="AE271" i="41"/>
  <c r="AF271" i="41" s="1"/>
  <c r="AE270" i="41"/>
  <c r="AF270" i="41" s="1"/>
  <c r="AE269" i="41"/>
  <c r="AF269" i="41" s="1"/>
  <c r="AE268" i="41"/>
  <c r="AF268" i="41" s="1"/>
  <c r="AE267" i="41"/>
  <c r="AF267" i="41" s="1"/>
  <c r="AE266" i="41"/>
  <c r="AF266" i="41" s="1"/>
  <c r="AE265" i="41"/>
  <c r="AF265" i="41" s="1"/>
  <c r="AE264" i="41"/>
  <c r="AF264" i="41" s="1"/>
  <c r="AE263" i="41"/>
  <c r="AF263" i="41" s="1"/>
  <c r="AE262" i="41"/>
  <c r="AF262" i="41" s="1"/>
  <c r="AE261" i="41"/>
  <c r="AF261" i="41" s="1"/>
  <c r="AE260" i="41"/>
  <c r="AF260" i="41" s="1"/>
  <c r="AE259" i="41"/>
  <c r="AF259" i="41" s="1"/>
  <c r="AE258" i="41"/>
  <c r="AF258" i="41" s="1"/>
  <c r="AE257" i="41"/>
  <c r="AF257" i="41" s="1"/>
  <c r="AE256" i="41"/>
  <c r="AF256" i="41" s="1"/>
  <c r="AE255" i="41"/>
  <c r="AF255" i="41" s="1"/>
  <c r="AE254" i="41"/>
  <c r="AF254" i="41" s="1"/>
  <c r="AE253" i="41"/>
  <c r="AF253" i="41" s="1"/>
  <c r="AE252" i="41"/>
  <c r="AF252" i="41" s="1"/>
  <c r="AE251" i="41"/>
  <c r="AF251" i="41" s="1"/>
  <c r="AE250" i="41"/>
  <c r="AF250" i="41" s="1"/>
  <c r="AE249" i="41"/>
  <c r="AF249" i="41" s="1"/>
  <c r="AE248" i="41"/>
  <c r="AF248" i="41" s="1"/>
  <c r="AE247" i="41"/>
  <c r="AF247" i="41" s="1"/>
  <c r="AE246" i="41"/>
  <c r="AF246" i="41" s="1"/>
  <c r="AE245" i="41"/>
  <c r="AF245" i="41" s="1"/>
  <c r="AE244" i="41"/>
  <c r="AF244" i="41" s="1"/>
  <c r="AE243" i="41"/>
  <c r="AF243" i="41" s="1"/>
  <c r="AE242" i="41"/>
  <c r="AF242" i="41" s="1"/>
  <c r="AE241" i="41"/>
  <c r="AF241" i="41" s="1"/>
  <c r="AE240" i="41"/>
  <c r="AF240" i="41" s="1"/>
  <c r="AE239" i="41"/>
  <c r="AF239" i="41" s="1"/>
  <c r="AE238" i="41"/>
  <c r="AF238" i="41" s="1"/>
  <c r="AE237" i="41"/>
  <c r="AF237" i="41" s="1"/>
  <c r="AE236" i="41"/>
  <c r="AF236" i="41" s="1"/>
  <c r="AE235" i="41"/>
  <c r="AF235" i="41" s="1"/>
  <c r="AE234" i="41"/>
  <c r="AF234" i="41" s="1"/>
  <c r="AE233" i="41"/>
  <c r="AF233" i="41" s="1"/>
  <c r="AE232" i="41"/>
  <c r="AF232" i="41" s="1"/>
  <c r="AE231" i="41"/>
  <c r="AF231" i="41" s="1"/>
  <c r="AE230" i="41"/>
  <c r="AF230" i="41" s="1"/>
  <c r="AE229" i="41"/>
  <c r="AF229" i="41" s="1"/>
  <c r="AE228" i="41"/>
  <c r="AF228" i="41" s="1"/>
  <c r="AE227" i="41"/>
  <c r="AF227" i="41" s="1"/>
  <c r="AE226" i="41"/>
  <c r="AF226" i="41" s="1"/>
  <c r="AE225" i="41"/>
  <c r="AF225" i="41" s="1"/>
  <c r="AE224" i="41"/>
  <c r="AF224" i="41" s="1"/>
  <c r="AE223" i="41"/>
  <c r="AF223" i="41" s="1"/>
  <c r="AE222" i="41"/>
  <c r="AF222" i="41" s="1"/>
  <c r="AE221" i="41"/>
  <c r="AF221" i="41" s="1"/>
  <c r="AE220" i="41"/>
  <c r="AF220" i="41" s="1"/>
  <c r="AE219" i="41"/>
  <c r="AF219" i="41" s="1"/>
  <c r="AE218" i="41"/>
  <c r="AF218" i="41" s="1"/>
  <c r="AE217" i="41"/>
  <c r="AF217" i="41" s="1"/>
  <c r="AE216" i="41"/>
  <c r="AF216" i="41" s="1"/>
  <c r="AE215" i="41"/>
  <c r="AF215" i="41" s="1"/>
  <c r="AE214" i="41"/>
  <c r="AF214" i="41" s="1"/>
  <c r="AE213" i="41"/>
  <c r="AF213" i="41" s="1"/>
  <c r="AE212" i="41"/>
  <c r="AF212" i="41" s="1"/>
  <c r="AE211" i="41"/>
  <c r="AF211" i="41" s="1"/>
  <c r="AE210" i="41"/>
  <c r="AF210" i="41" s="1"/>
  <c r="AE209" i="41"/>
  <c r="AF209" i="41" s="1"/>
  <c r="AE208" i="41"/>
  <c r="AF208" i="41" s="1"/>
  <c r="AE207" i="41"/>
  <c r="AF207" i="41"/>
  <c r="AE206" i="41"/>
  <c r="AF206" i="41" s="1"/>
  <c r="AE205" i="41"/>
  <c r="AF205" i="41" s="1"/>
  <c r="AE204" i="41"/>
  <c r="AF204" i="41" s="1"/>
  <c r="AE203" i="41"/>
  <c r="AF203" i="41" s="1"/>
  <c r="AE202" i="41"/>
  <c r="AF202" i="41" s="1"/>
  <c r="AE201" i="41"/>
  <c r="AF201" i="41" s="1"/>
  <c r="AE200" i="41"/>
  <c r="AF200" i="41" s="1"/>
  <c r="AE199" i="41"/>
  <c r="AF199" i="41" s="1"/>
  <c r="AE198" i="41"/>
  <c r="AF198" i="41" s="1"/>
  <c r="AE197" i="41"/>
  <c r="AF197" i="41" s="1"/>
  <c r="AE196" i="41"/>
  <c r="AF196" i="41" s="1"/>
  <c r="AE195" i="41"/>
  <c r="AF195" i="41" s="1"/>
  <c r="AE194" i="41"/>
  <c r="AF194" i="41" s="1"/>
  <c r="AE193" i="41"/>
  <c r="AF193" i="41" s="1"/>
  <c r="AE192" i="41"/>
  <c r="AF192" i="41" s="1"/>
  <c r="AE191" i="41"/>
  <c r="AF191" i="41" s="1"/>
  <c r="AE190" i="41"/>
  <c r="AF190" i="41" s="1"/>
  <c r="AE189" i="41"/>
  <c r="AF189" i="41" s="1"/>
  <c r="AE188" i="41"/>
  <c r="AF188" i="41" s="1"/>
  <c r="AE187" i="41"/>
  <c r="AF187" i="41" s="1"/>
  <c r="AE186" i="41"/>
  <c r="AF186" i="41" s="1"/>
  <c r="AE185" i="41"/>
  <c r="AF185" i="41" s="1"/>
  <c r="AE184" i="41"/>
  <c r="AF184" i="41" s="1"/>
  <c r="AE183" i="41"/>
  <c r="AF183" i="41" s="1"/>
  <c r="AE182" i="41"/>
  <c r="AF182" i="41" s="1"/>
  <c r="AE181" i="41"/>
  <c r="AF181" i="41" s="1"/>
  <c r="AE180" i="41"/>
  <c r="AF180" i="41"/>
  <c r="AE179" i="41"/>
  <c r="AF179" i="41"/>
  <c r="AE178" i="41"/>
  <c r="AF178" i="41" s="1"/>
  <c r="AE177" i="41"/>
  <c r="AF177" i="41" s="1"/>
  <c r="AE176" i="41"/>
  <c r="AF176" i="41" s="1"/>
  <c r="AE175" i="41"/>
  <c r="AF175" i="41" s="1"/>
  <c r="AE174" i="41"/>
  <c r="AF174" i="41" s="1"/>
  <c r="AE173" i="41"/>
  <c r="AF173" i="41" s="1"/>
  <c r="AE172" i="41"/>
  <c r="AF172" i="41" s="1"/>
  <c r="AE171" i="41"/>
  <c r="AF171" i="41" s="1"/>
  <c r="AE170" i="41"/>
  <c r="AF170" i="41" s="1"/>
  <c r="AE169" i="41"/>
  <c r="AF169" i="41" s="1"/>
  <c r="AE168" i="41"/>
  <c r="AF168" i="41" s="1"/>
  <c r="AE167" i="41"/>
  <c r="AF167" i="41" s="1"/>
  <c r="AE166" i="41"/>
  <c r="AF166" i="41" s="1"/>
  <c r="AE165" i="41"/>
  <c r="AF165" i="41" s="1"/>
  <c r="AE164" i="41"/>
  <c r="AF164" i="41" s="1"/>
  <c r="AE163" i="41"/>
  <c r="AF163" i="41" s="1"/>
  <c r="AE162" i="41"/>
  <c r="AF162" i="41" s="1"/>
  <c r="AE161" i="41"/>
  <c r="AF161" i="41" s="1"/>
  <c r="AE160" i="41"/>
  <c r="AF160" i="41" s="1"/>
  <c r="AE159" i="41"/>
  <c r="AF159" i="41" s="1"/>
  <c r="AE158" i="41"/>
  <c r="AF158" i="41" s="1"/>
  <c r="AE157" i="41"/>
  <c r="AF157" i="41" s="1"/>
  <c r="AE156" i="41"/>
  <c r="AF156" i="41" s="1"/>
  <c r="AE155" i="41"/>
  <c r="AF155" i="41" s="1"/>
  <c r="AE154" i="41"/>
  <c r="AF154" i="41" s="1"/>
  <c r="AE153" i="41"/>
  <c r="AF153" i="41" s="1"/>
  <c r="AE152" i="41"/>
  <c r="AF152" i="41" s="1"/>
  <c r="AE151" i="41"/>
  <c r="AF151" i="41" s="1"/>
  <c r="AE150" i="41"/>
  <c r="AF150" i="41" s="1"/>
  <c r="AE149" i="41"/>
  <c r="AF149" i="41" s="1"/>
  <c r="AE148" i="41"/>
  <c r="AF148" i="41" s="1"/>
  <c r="AE147" i="41"/>
  <c r="AF147" i="41" s="1"/>
  <c r="AE146" i="41"/>
  <c r="AF146" i="41" s="1"/>
  <c r="AE145" i="41"/>
  <c r="AF145" i="41" s="1"/>
  <c r="AE144" i="41"/>
  <c r="AF144" i="41" s="1"/>
  <c r="AE143" i="41"/>
  <c r="AF143" i="41" s="1"/>
  <c r="AE142" i="41"/>
  <c r="AF142" i="41" s="1"/>
  <c r="AE141" i="41"/>
  <c r="AF141" i="41" s="1"/>
  <c r="AE140" i="41"/>
  <c r="AF140" i="41" s="1"/>
  <c r="AE139" i="41"/>
  <c r="AF139" i="41" s="1"/>
  <c r="AE138" i="41"/>
  <c r="AF138" i="41" s="1"/>
  <c r="AE137" i="41"/>
  <c r="AF137" i="41" s="1"/>
  <c r="AE136" i="41"/>
  <c r="AF136" i="41" s="1"/>
  <c r="AE135" i="41"/>
  <c r="AF135" i="41" s="1"/>
  <c r="AE134" i="41"/>
  <c r="AF134" i="41" s="1"/>
  <c r="AE133" i="41"/>
  <c r="AF133" i="41" s="1"/>
  <c r="AE132" i="41"/>
  <c r="AF132" i="41" s="1"/>
  <c r="AE131" i="41"/>
  <c r="AF131" i="41" s="1"/>
  <c r="AE130" i="41"/>
  <c r="AF130" i="41" s="1"/>
  <c r="AE129" i="41"/>
  <c r="AF129" i="41" s="1"/>
  <c r="AE128" i="41"/>
  <c r="AF128" i="41" s="1"/>
  <c r="AE127" i="41"/>
  <c r="AF127" i="41" s="1"/>
  <c r="AE126" i="41"/>
  <c r="AF126" i="41" s="1"/>
  <c r="AE125" i="41"/>
  <c r="AF125" i="41" s="1"/>
  <c r="AE124" i="41"/>
  <c r="AF124" i="41" s="1"/>
  <c r="AE123" i="41"/>
  <c r="AF123" i="41" s="1"/>
  <c r="AE122" i="41"/>
  <c r="AF122" i="41" s="1"/>
  <c r="AE121" i="41"/>
  <c r="AF121" i="41" s="1"/>
  <c r="AE120" i="41"/>
  <c r="AF120" i="41" s="1"/>
  <c r="AE119" i="41"/>
  <c r="AF119" i="41" s="1"/>
  <c r="AE118" i="41"/>
  <c r="AF118" i="41" s="1"/>
  <c r="AE117" i="41"/>
  <c r="AF117" i="41" s="1"/>
  <c r="AE116" i="41"/>
  <c r="AF116" i="41"/>
  <c r="AE115" i="41"/>
  <c r="AF115" i="41" s="1"/>
  <c r="AE114" i="41"/>
  <c r="AF114" i="41" s="1"/>
  <c r="AE113" i="41"/>
  <c r="AF113" i="41" s="1"/>
  <c r="AE112" i="41"/>
  <c r="AF112" i="41" s="1"/>
  <c r="AE111" i="41"/>
  <c r="AF111" i="41" s="1"/>
  <c r="AE110" i="41"/>
  <c r="AF110" i="41" s="1"/>
  <c r="AE109" i="41"/>
  <c r="AF109" i="41" s="1"/>
  <c r="AE108" i="41"/>
  <c r="AF108" i="41" s="1"/>
  <c r="AE107" i="41"/>
  <c r="AF107" i="41" s="1"/>
  <c r="AE106" i="41"/>
  <c r="AF106" i="41" s="1"/>
  <c r="AE105" i="41"/>
  <c r="AF105" i="41" s="1"/>
  <c r="AE104" i="41"/>
  <c r="AF104" i="41" s="1"/>
  <c r="AE103" i="41"/>
  <c r="AF103" i="41" s="1"/>
  <c r="AE102" i="41"/>
  <c r="AF102" i="41" s="1"/>
  <c r="AE101" i="41"/>
  <c r="AF101" i="41" s="1"/>
  <c r="AE100" i="41"/>
  <c r="AF100" i="41" s="1"/>
  <c r="AE99" i="41"/>
  <c r="AF99" i="41" s="1"/>
  <c r="AE98" i="41"/>
  <c r="AF98" i="41" s="1"/>
  <c r="AE97" i="41"/>
  <c r="AF97" i="41" s="1"/>
  <c r="AE96" i="41"/>
  <c r="AF96" i="41"/>
  <c r="AE95" i="41"/>
  <c r="AF95" i="41" s="1"/>
  <c r="AE94" i="41"/>
  <c r="AF94" i="41" s="1"/>
  <c r="AE93" i="41"/>
  <c r="AF93" i="41" s="1"/>
  <c r="AE92" i="41"/>
  <c r="AF92" i="41" s="1"/>
  <c r="AE91" i="41"/>
  <c r="AF91" i="41" s="1"/>
  <c r="AE90" i="41"/>
  <c r="AF90" i="41" s="1"/>
  <c r="AE89" i="41"/>
  <c r="AF89" i="41" s="1"/>
  <c r="AE88" i="41"/>
  <c r="AF88" i="41" s="1"/>
  <c r="AE87" i="41"/>
  <c r="AF87" i="41" s="1"/>
  <c r="AE86" i="41"/>
  <c r="AF86" i="41" s="1"/>
  <c r="AE85" i="41"/>
  <c r="AF85" i="41" s="1"/>
  <c r="AE84" i="41"/>
  <c r="AF84" i="41" s="1"/>
  <c r="AE83" i="41"/>
  <c r="AF83" i="41" s="1"/>
  <c r="AE82" i="41"/>
  <c r="AF82" i="41" s="1"/>
  <c r="AE81" i="41"/>
  <c r="AF81" i="41" s="1"/>
  <c r="AE80" i="41"/>
  <c r="AF80" i="41" s="1"/>
  <c r="AE79" i="41"/>
  <c r="AF79" i="41"/>
  <c r="AE78" i="41"/>
  <c r="AF78" i="41" s="1"/>
  <c r="AE77" i="41"/>
  <c r="AF77" i="41" s="1"/>
  <c r="AE76" i="41"/>
  <c r="AF76" i="41" s="1"/>
  <c r="AE75" i="41"/>
  <c r="AF75" i="41" s="1"/>
  <c r="AE74" i="41"/>
  <c r="AF74" i="41" s="1"/>
  <c r="AE73" i="41"/>
  <c r="AF73" i="41" s="1"/>
  <c r="AE72" i="41"/>
  <c r="AF72" i="41" s="1"/>
  <c r="AE71" i="41"/>
  <c r="AF71" i="41" s="1"/>
  <c r="AE70" i="41"/>
  <c r="AF70" i="41" s="1"/>
  <c r="AE69" i="41"/>
  <c r="AF69" i="41" s="1"/>
  <c r="AE68" i="41"/>
  <c r="AF68" i="41" s="1"/>
  <c r="AE67" i="41"/>
  <c r="AF67" i="41" s="1"/>
  <c r="AE66" i="41"/>
  <c r="AF66" i="41" s="1"/>
  <c r="AE65" i="41"/>
  <c r="AF65" i="41" s="1"/>
  <c r="AE64" i="41"/>
  <c r="AF64" i="41" s="1"/>
  <c r="AE63" i="41"/>
  <c r="AF63" i="41" s="1"/>
  <c r="AE62" i="41"/>
  <c r="AF62" i="41" s="1"/>
  <c r="AE61" i="41"/>
  <c r="AF61" i="41" s="1"/>
  <c r="AE60" i="41"/>
  <c r="AF60" i="41"/>
  <c r="AE59" i="41"/>
  <c r="AF59" i="41" s="1"/>
  <c r="AE58" i="41"/>
  <c r="AF58" i="41" s="1"/>
  <c r="AE57" i="41"/>
  <c r="AF57" i="41" s="1"/>
  <c r="AE56" i="41"/>
  <c r="AF56" i="41" s="1"/>
  <c r="AE55" i="41"/>
  <c r="AF55" i="41" s="1"/>
  <c r="AE54" i="41"/>
  <c r="AF54" i="41" s="1"/>
  <c r="AE53" i="41"/>
  <c r="AF53" i="41" s="1"/>
  <c r="AE52" i="41"/>
  <c r="AF52" i="41"/>
  <c r="AE51" i="41"/>
  <c r="AF51" i="41" s="1"/>
  <c r="AE50" i="41"/>
  <c r="AF50" i="41" s="1"/>
  <c r="AE49" i="41"/>
  <c r="AF49" i="41" s="1"/>
  <c r="AE48" i="41"/>
  <c r="AF48" i="41" s="1"/>
  <c r="AE47" i="41"/>
  <c r="AF47" i="41" s="1"/>
  <c r="AE46" i="41"/>
  <c r="AF46" i="41" s="1"/>
  <c r="AE45" i="41"/>
  <c r="AF45" i="41" s="1"/>
  <c r="AE44" i="41"/>
  <c r="AF44" i="41" s="1"/>
  <c r="AE43" i="41"/>
  <c r="AF43" i="41" s="1"/>
  <c r="AE42" i="41"/>
  <c r="AF42" i="41" s="1"/>
  <c r="AE41" i="41"/>
  <c r="AF41" i="41" s="1"/>
  <c r="AE40" i="41"/>
  <c r="AF40" i="41" s="1"/>
  <c r="AE39" i="41"/>
  <c r="AF39" i="41" s="1"/>
  <c r="AE38" i="41"/>
  <c r="AF38" i="41" s="1"/>
  <c r="AE37" i="41"/>
  <c r="AF37" i="41" s="1"/>
  <c r="AE36" i="41"/>
  <c r="AF36" i="41" s="1"/>
  <c r="AE35" i="41"/>
  <c r="AF35" i="41" s="1"/>
  <c r="X36" i="41"/>
  <c r="Y36" i="41" s="1"/>
  <c r="X37" i="41"/>
  <c r="Y37" i="41" s="1"/>
  <c r="X38" i="41"/>
  <c r="Y38" i="41" s="1"/>
  <c r="X39" i="41"/>
  <c r="Y39" i="41" s="1"/>
  <c r="X40" i="41"/>
  <c r="Y40" i="41" s="1"/>
  <c r="X41" i="41"/>
  <c r="Y41" i="41" s="1"/>
  <c r="X42" i="41"/>
  <c r="Y42" i="41" s="1"/>
  <c r="X43" i="41"/>
  <c r="Y43" i="41" s="1"/>
  <c r="X44" i="41"/>
  <c r="Y44" i="41" s="1"/>
  <c r="X45" i="41"/>
  <c r="Y45" i="41" s="1"/>
  <c r="X46" i="41"/>
  <c r="Y46" i="41" s="1"/>
  <c r="X47" i="41"/>
  <c r="Y47" i="41" s="1"/>
  <c r="X48" i="41"/>
  <c r="Y48" i="41" s="1"/>
  <c r="X49" i="41"/>
  <c r="Y49" i="41" s="1"/>
  <c r="X50" i="41"/>
  <c r="Y50" i="41" s="1"/>
  <c r="X51" i="41"/>
  <c r="Y51" i="41" s="1"/>
  <c r="X52" i="41"/>
  <c r="Y52" i="41" s="1"/>
  <c r="X53" i="41"/>
  <c r="Y53" i="41" s="1"/>
  <c r="X54" i="41"/>
  <c r="Y54" i="41" s="1"/>
  <c r="X55" i="41"/>
  <c r="Y55" i="41" s="1"/>
  <c r="X56" i="41"/>
  <c r="Y56" i="41" s="1"/>
  <c r="X57" i="41"/>
  <c r="Y57" i="41" s="1"/>
  <c r="X58" i="41"/>
  <c r="Y58" i="41" s="1"/>
  <c r="X59" i="41"/>
  <c r="Y59" i="41" s="1"/>
  <c r="X60" i="41"/>
  <c r="Y60" i="41" s="1"/>
  <c r="X61" i="41"/>
  <c r="Y61" i="41" s="1"/>
  <c r="X62" i="41"/>
  <c r="Y62" i="41" s="1"/>
  <c r="X63" i="41"/>
  <c r="Y63" i="41" s="1"/>
  <c r="X64" i="41"/>
  <c r="Y64" i="41" s="1"/>
  <c r="X65" i="41"/>
  <c r="Y65" i="41"/>
  <c r="X66" i="41"/>
  <c r="Y66" i="41" s="1"/>
  <c r="X67" i="41"/>
  <c r="Y67" i="41" s="1"/>
  <c r="X68" i="41"/>
  <c r="Y68" i="41" s="1"/>
  <c r="X69" i="41"/>
  <c r="Y69" i="41" s="1"/>
  <c r="X70" i="41"/>
  <c r="Y70" i="41" s="1"/>
  <c r="X71" i="41"/>
  <c r="Y71" i="41" s="1"/>
  <c r="X72" i="41"/>
  <c r="Y72" i="41" s="1"/>
  <c r="X73" i="41"/>
  <c r="Y73" i="41" s="1"/>
  <c r="X74" i="41"/>
  <c r="Y74" i="41" s="1"/>
  <c r="X75" i="41"/>
  <c r="Y75" i="41" s="1"/>
  <c r="X76" i="41"/>
  <c r="Y76" i="41"/>
  <c r="X77" i="41"/>
  <c r="Y77" i="41" s="1"/>
  <c r="X78" i="41"/>
  <c r="Y78" i="41" s="1"/>
  <c r="X79" i="41"/>
  <c r="Y79" i="41" s="1"/>
  <c r="X80" i="41"/>
  <c r="Y80" i="41" s="1"/>
  <c r="X81" i="41"/>
  <c r="Y81" i="41"/>
  <c r="X82" i="41"/>
  <c r="Y82" i="41" s="1"/>
  <c r="X83" i="41"/>
  <c r="Y83" i="41" s="1"/>
  <c r="X84" i="41"/>
  <c r="Y84" i="41" s="1"/>
  <c r="X85" i="41"/>
  <c r="Y85" i="41" s="1"/>
  <c r="X86" i="41"/>
  <c r="Y86" i="41" s="1"/>
  <c r="X87" i="41"/>
  <c r="Y87" i="41" s="1"/>
  <c r="X88" i="41"/>
  <c r="Y88" i="41" s="1"/>
  <c r="X89" i="41"/>
  <c r="Y89" i="41" s="1"/>
  <c r="X90" i="41"/>
  <c r="Y90" i="41" s="1"/>
  <c r="X91" i="41"/>
  <c r="Y91" i="41" s="1"/>
  <c r="X92" i="41"/>
  <c r="Y92" i="41" s="1"/>
  <c r="X93" i="41"/>
  <c r="Y93" i="41" s="1"/>
  <c r="X94" i="41"/>
  <c r="Y94" i="41" s="1"/>
  <c r="X95" i="41"/>
  <c r="Y95" i="41" s="1"/>
  <c r="X96" i="41"/>
  <c r="Y96" i="41" s="1"/>
  <c r="X97" i="41"/>
  <c r="Y97" i="41" s="1"/>
  <c r="X98" i="41"/>
  <c r="Y98" i="41" s="1"/>
  <c r="X99" i="41"/>
  <c r="Y99" i="41" s="1"/>
  <c r="X100" i="41"/>
  <c r="Y100" i="41" s="1"/>
  <c r="X101" i="41"/>
  <c r="Y101" i="41" s="1"/>
  <c r="X102" i="41"/>
  <c r="Y102" i="41" s="1"/>
  <c r="X103" i="41"/>
  <c r="Y103" i="41" s="1"/>
  <c r="X104" i="41"/>
  <c r="Y104" i="41" s="1"/>
  <c r="X105" i="41"/>
  <c r="Y105" i="41" s="1"/>
  <c r="X106" i="41"/>
  <c r="Y106" i="41" s="1"/>
  <c r="X107" i="41"/>
  <c r="Y107" i="41"/>
  <c r="X108" i="41"/>
  <c r="Y108" i="41" s="1"/>
  <c r="X109" i="41"/>
  <c r="Y109" i="41" s="1"/>
  <c r="X110" i="41"/>
  <c r="Y110" i="41" s="1"/>
  <c r="X111" i="41"/>
  <c r="Y111" i="41" s="1"/>
  <c r="X112" i="41"/>
  <c r="Y112" i="41" s="1"/>
  <c r="X113" i="41"/>
  <c r="Y113" i="41" s="1"/>
  <c r="X114" i="41"/>
  <c r="Y114" i="41" s="1"/>
  <c r="X115" i="41"/>
  <c r="Y115" i="41" s="1"/>
  <c r="X116" i="41"/>
  <c r="Y116" i="41" s="1"/>
  <c r="X117" i="41"/>
  <c r="Y117" i="41" s="1"/>
  <c r="X118" i="41"/>
  <c r="Y118" i="41" s="1"/>
  <c r="X119" i="41"/>
  <c r="Y119" i="41" s="1"/>
  <c r="X120" i="41"/>
  <c r="Y120" i="41" s="1"/>
  <c r="X121" i="41"/>
  <c r="Y121" i="41"/>
  <c r="X122" i="41"/>
  <c r="Y122" i="41" s="1"/>
  <c r="X123" i="41"/>
  <c r="Y123" i="41" s="1"/>
  <c r="X124" i="41"/>
  <c r="Y124" i="41" s="1"/>
  <c r="X125" i="41"/>
  <c r="Y125" i="41" s="1"/>
  <c r="X126" i="41"/>
  <c r="Y126" i="41"/>
  <c r="X127" i="41"/>
  <c r="Y127" i="41" s="1"/>
  <c r="X128" i="41"/>
  <c r="Y128" i="41" s="1"/>
  <c r="X129" i="41"/>
  <c r="Y129" i="41" s="1"/>
  <c r="X130" i="41"/>
  <c r="Y130" i="41" s="1"/>
  <c r="X131" i="41"/>
  <c r="Y131" i="41" s="1"/>
  <c r="X132" i="41"/>
  <c r="Y132" i="41" s="1"/>
  <c r="X133" i="41"/>
  <c r="Y133" i="41" s="1"/>
  <c r="X134" i="41"/>
  <c r="Y134" i="41"/>
  <c r="X135" i="41"/>
  <c r="Y135" i="41" s="1"/>
  <c r="X136" i="41"/>
  <c r="Y136" i="41" s="1"/>
  <c r="X137" i="41"/>
  <c r="Y137" i="41" s="1"/>
  <c r="X138" i="41"/>
  <c r="Y138" i="41" s="1"/>
  <c r="X139" i="41"/>
  <c r="Y139" i="41" s="1"/>
  <c r="X140" i="41"/>
  <c r="Y140" i="41" s="1"/>
  <c r="X141" i="41"/>
  <c r="Y141" i="41" s="1"/>
  <c r="X142" i="41"/>
  <c r="Y142" i="41"/>
  <c r="X143" i="41"/>
  <c r="Y143" i="41" s="1"/>
  <c r="X144" i="41"/>
  <c r="Y144" i="41" s="1"/>
  <c r="X145" i="41"/>
  <c r="Y145" i="41" s="1"/>
  <c r="X146" i="41"/>
  <c r="Y146" i="41" s="1"/>
  <c r="X147" i="41"/>
  <c r="Y147" i="41" s="1"/>
  <c r="X148" i="41"/>
  <c r="Y148" i="41" s="1"/>
  <c r="X149" i="41"/>
  <c r="Y149" i="41" s="1"/>
  <c r="X150" i="41"/>
  <c r="Y150" i="41" s="1"/>
  <c r="X151" i="41"/>
  <c r="Y151" i="41" s="1"/>
  <c r="X152" i="41"/>
  <c r="Y152" i="41" s="1"/>
  <c r="X153" i="41"/>
  <c r="Y153" i="41" s="1"/>
  <c r="X154" i="41"/>
  <c r="Y154" i="41" s="1"/>
  <c r="X155" i="41"/>
  <c r="Y155" i="41" s="1"/>
  <c r="X156" i="41"/>
  <c r="Y156" i="41" s="1"/>
  <c r="X157" i="41"/>
  <c r="Y157" i="41" s="1"/>
  <c r="X158" i="41"/>
  <c r="Y158" i="41" s="1"/>
  <c r="X159" i="41"/>
  <c r="Y159" i="41" s="1"/>
  <c r="X160" i="41"/>
  <c r="Y160" i="41" s="1"/>
  <c r="X161" i="41"/>
  <c r="Y161" i="41" s="1"/>
  <c r="X162" i="41"/>
  <c r="Y162" i="41" s="1"/>
  <c r="X163" i="41"/>
  <c r="Y163" i="41" s="1"/>
  <c r="X164" i="41"/>
  <c r="Y164" i="41" s="1"/>
  <c r="X165" i="41"/>
  <c r="Y165" i="41" s="1"/>
  <c r="X166" i="41"/>
  <c r="Y166" i="41" s="1"/>
  <c r="X167" i="41"/>
  <c r="Y167" i="41" s="1"/>
  <c r="X168" i="41"/>
  <c r="Y168" i="41" s="1"/>
  <c r="X169" i="41"/>
  <c r="Y169" i="41" s="1"/>
  <c r="X170" i="41"/>
  <c r="Y170" i="41" s="1"/>
  <c r="X171" i="41"/>
  <c r="Y171" i="41" s="1"/>
  <c r="X172" i="41"/>
  <c r="Y172" i="41" s="1"/>
  <c r="X173" i="41"/>
  <c r="Y173" i="41" s="1"/>
  <c r="X174" i="41"/>
  <c r="Y174" i="41" s="1"/>
  <c r="X175" i="41"/>
  <c r="Y175" i="41" s="1"/>
  <c r="X176" i="41"/>
  <c r="Y176" i="41" s="1"/>
  <c r="X177" i="41"/>
  <c r="Y177" i="41" s="1"/>
  <c r="X178" i="41"/>
  <c r="Y178" i="41" s="1"/>
  <c r="X179" i="41"/>
  <c r="Y179" i="41" s="1"/>
  <c r="X180" i="41"/>
  <c r="Y180" i="41" s="1"/>
  <c r="X181" i="41"/>
  <c r="Y181" i="41" s="1"/>
  <c r="X182" i="41"/>
  <c r="Y182" i="41" s="1"/>
  <c r="X183" i="41"/>
  <c r="Y183" i="41" s="1"/>
  <c r="X184" i="41"/>
  <c r="Y184" i="41" s="1"/>
  <c r="X185" i="41"/>
  <c r="Y185" i="41" s="1"/>
  <c r="X186" i="41"/>
  <c r="Y186" i="41" s="1"/>
  <c r="X187" i="41"/>
  <c r="Y187" i="41" s="1"/>
  <c r="X188" i="41"/>
  <c r="Y188" i="41" s="1"/>
  <c r="X189" i="41"/>
  <c r="Y189" i="41" s="1"/>
  <c r="X190" i="41"/>
  <c r="Y190" i="41" s="1"/>
  <c r="X191" i="41"/>
  <c r="Y191" i="41"/>
  <c r="X192" i="41"/>
  <c r="Y192" i="41" s="1"/>
  <c r="X193" i="41"/>
  <c r="Y193" i="41" s="1"/>
  <c r="X194" i="41"/>
  <c r="Y194" i="41" s="1"/>
  <c r="X195" i="41"/>
  <c r="Y195" i="41" s="1"/>
  <c r="X196" i="41"/>
  <c r="Y196" i="41" s="1"/>
  <c r="X197" i="41"/>
  <c r="Y197" i="41" s="1"/>
  <c r="X198" i="41"/>
  <c r="Y198" i="41"/>
  <c r="X199" i="41"/>
  <c r="Y199" i="41" s="1"/>
  <c r="X200" i="41"/>
  <c r="Y200" i="41" s="1"/>
  <c r="X201" i="41"/>
  <c r="Y201" i="41" s="1"/>
  <c r="X202" i="41"/>
  <c r="Y202" i="41" s="1"/>
  <c r="X203" i="41"/>
  <c r="Y203" i="41" s="1"/>
  <c r="X204" i="41"/>
  <c r="Y204" i="41" s="1"/>
  <c r="X205" i="41"/>
  <c r="Y205" i="41" s="1"/>
  <c r="X206" i="41"/>
  <c r="Y206" i="41" s="1"/>
  <c r="X207" i="41"/>
  <c r="Y207" i="41" s="1"/>
  <c r="X208" i="41"/>
  <c r="Y208" i="41" s="1"/>
  <c r="X209" i="41"/>
  <c r="Y209" i="41" s="1"/>
  <c r="X210" i="41"/>
  <c r="Y210" i="41" s="1"/>
  <c r="X211" i="41"/>
  <c r="Y211" i="41" s="1"/>
  <c r="X212" i="41"/>
  <c r="Y212" i="41" s="1"/>
  <c r="X213" i="41"/>
  <c r="Y213" i="41" s="1"/>
  <c r="X214" i="41"/>
  <c r="Y214" i="41" s="1"/>
  <c r="X215" i="41"/>
  <c r="Y215" i="41" s="1"/>
  <c r="X216" i="41"/>
  <c r="Y216" i="41" s="1"/>
  <c r="X217" i="41"/>
  <c r="Y217" i="41" s="1"/>
  <c r="X218" i="41"/>
  <c r="Y218" i="41" s="1"/>
  <c r="X219" i="41"/>
  <c r="Y219" i="41" s="1"/>
  <c r="X220" i="41"/>
  <c r="Y220" i="41" s="1"/>
  <c r="X221" i="41"/>
  <c r="Y221" i="41" s="1"/>
  <c r="X222" i="41"/>
  <c r="Y222" i="41" s="1"/>
  <c r="X223" i="41"/>
  <c r="Y223" i="41" s="1"/>
  <c r="X224" i="41"/>
  <c r="Y224" i="41" s="1"/>
  <c r="X225" i="41"/>
  <c r="Y225" i="41" s="1"/>
  <c r="X226" i="41"/>
  <c r="Y226" i="41" s="1"/>
  <c r="X227" i="41"/>
  <c r="Y227" i="41" s="1"/>
  <c r="X228" i="41"/>
  <c r="Y228" i="41" s="1"/>
  <c r="X229" i="41"/>
  <c r="Y229" i="41" s="1"/>
  <c r="X230" i="41"/>
  <c r="Y230" i="41" s="1"/>
  <c r="X231" i="41"/>
  <c r="Y231" i="41" s="1"/>
  <c r="X232" i="41"/>
  <c r="Y232" i="41" s="1"/>
  <c r="X233" i="41"/>
  <c r="Y233" i="41" s="1"/>
  <c r="X234" i="41"/>
  <c r="Y234" i="41" s="1"/>
  <c r="X235" i="41"/>
  <c r="Y235" i="41" s="1"/>
  <c r="X236" i="41"/>
  <c r="Y236" i="41" s="1"/>
  <c r="X237" i="41"/>
  <c r="Y237" i="41" s="1"/>
  <c r="X238" i="41"/>
  <c r="Y238" i="41"/>
  <c r="X239" i="41"/>
  <c r="Y239" i="41" s="1"/>
  <c r="X240" i="41"/>
  <c r="Y240" i="41" s="1"/>
  <c r="X241" i="41"/>
  <c r="Y241" i="41" s="1"/>
  <c r="X242" i="41"/>
  <c r="Y242" i="41" s="1"/>
  <c r="X243" i="41"/>
  <c r="Y243" i="41" s="1"/>
  <c r="X244" i="41"/>
  <c r="Y244" i="41" s="1"/>
  <c r="X245" i="41"/>
  <c r="Y245" i="41"/>
  <c r="X246" i="41"/>
  <c r="Y246" i="41" s="1"/>
  <c r="X247" i="41"/>
  <c r="Y247" i="41" s="1"/>
  <c r="X248" i="41"/>
  <c r="Y248" i="41" s="1"/>
  <c r="X249" i="41"/>
  <c r="Y249" i="41" s="1"/>
  <c r="X250" i="41"/>
  <c r="Y250" i="41" s="1"/>
  <c r="X251" i="41"/>
  <c r="Y251" i="41" s="1"/>
  <c r="X252" i="41"/>
  <c r="Y252" i="41" s="1"/>
  <c r="X253" i="41"/>
  <c r="Y253" i="41" s="1"/>
  <c r="X254" i="41"/>
  <c r="Y254" i="41" s="1"/>
  <c r="X255" i="41"/>
  <c r="Y255" i="41" s="1"/>
  <c r="X256" i="41"/>
  <c r="Y256" i="41" s="1"/>
  <c r="X257" i="41"/>
  <c r="Y257" i="41" s="1"/>
  <c r="X258" i="41"/>
  <c r="Y258" i="41" s="1"/>
  <c r="X259" i="41"/>
  <c r="Y259" i="41" s="1"/>
  <c r="X260" i="41"/>
  <c r="Y260" i="41" s="1"/>
  <c r="X261" i="41"/>
  <c r="Y261" i="41" s="1"/>
  <c r="X262" i="41"/>
  <c r="Y262" i="41"/>
  <c r="X263" i="41"/>
  <c r="Y263" i="41" s="1"/>
  <c r="X264" i="41"/>
  <c r="Y264" i="41" s="1"/>
  <c r="X265" i="41"/>
  <c r="Y265" i="41" s="1"/>
  <c r="X266" i="41"/>
  <c r="Y266" i="41" s="1"/>
  <c r="X267" i="41"/>
  <c r="Y267" i="41" s="1"/>
  <c r="X268" i="41"/>
  <c r="Y268" i="41" s="1"/>
  <c r="X269" i="41"/>
  <c r="Y269" i="41" s="1"/>
  <c r="X270" i="41"/>
  <c r="Y270" i="41" s="1"/>
  <c r="X271" i="41"/>
  <c r="Y271" i="41" s="1"/>
  <c r="X272" i="41"/>
  <c r="Y272" i="41" s="1"/>
  <c r="X273" i="41"/>
  <c r="Y273" i="41" s="1"/>
  <c r="X274" i="41"/>
  <c r="Y274" i="41" s="1"/>
  <c r="X275" i="41"/>
  <c r="Y275" i="41" s="1"/>
  <c r="X276" i="41"/>
  <c r="Y276" i="41" s="1"/>
  <c r="X277" i="41"/>
  <c r="Y277" i="41" s="1"/>
  <c r="X278" i="41"/>
  <c r="Y278" i="41" s="1"/>
  <c r="X279" i="41"/>
  <c r="Y279" i="41" s="1"/>
  <c r="X280" i="41"/>
  <c r="Y280" i="41" s="1"/>
  <c r="X281" i="41"/>
  <c r="Y281" i="41" s="1"/>
  <c r="X282" i="41"/>
  <c r="Y282" i="41"/>
  <c r="X283" i="41"/>
  <c r="Y283" i="41" s="1"/>
  <c r="X284" i="41"/>
  <c r="Y284" i="41" s="1"/>
  <c r="X285" i="41"/>
  <c r="Y285" i="41" s="1"/>
  <c r="X286" i="41"/>
  <c r="Y286" i="41" s="1"/>
  <c r="X287" i="41"/>
  <c r="Y287" i="41" s="1"/>
  <c r="X288" i="41"/>
  <c r="Y288" i="41" s="1"/>
  <c r="X289" i="41"/>
  <c r="Y289" i="41" s="1"/>
  <c r="X290" i="41"/>
  <c r="Y290" i="41" s="1"/>
  <c r="X291" i="41"/>
  <c r="Y291" i="41" s="1"/>
  <c r="X292" i="41"/>
  <c r="Y292" i="41" s="1"/>
  <c r="X293" i="41"/>
  <c r="Y293" i="41" s="1"/>
  <c r="X294" i="41"/>
  <c r="Y294" i="41" s="1"/>
  <c r="X295" i="41"/>
  <c r="Y295" i="41" s="1"/>
  <c r="X296" i="41"/>
  <c r="Y296" i="41" s="1"/>
  <c r="X297" i="41"/>
  <c r="Y297" i="41" s="1"/>
  <c r="X298" i="41"/>
  <c r="Y298" i="41" s="1"/>
  <c r="X299" i="41"/>
  <c r="Y299" i="41" s="1"/>
  <c r="X300" i="41"/>
  <c r="Y300" i="41" s="1"/>
  <c r="X301" i="41"/>
  <c r="Y301" i="41" s="1"/>
  <c r="X302" i="41"/>
  <c r="Y302" i="41" s="1"/>
  <c r="X303" i="41"/>
  <c r="Y303" i="41" s="1"/>
  <c r="X304" i="41"/>
  <c r="Y304" i="41" s="1"/>
  <c r="X305" i="41"/>
  <c r="Y305" i="41" s="1"/>
  <c r="X306" i="41"/>
  <c r="Y306" i="41" s="1"/>
  <c r="X307" i="41"/>
  <c r="Y307" i="41" s="1"/>
  <c r="X308" i="41"/>
  <c r="Y308" i="41" s="1"/>
  <c r="X309" i="41"/>
  <c r="Y309" i="41" s="1"/>
  <c r="X310" i="41"/>
  <c r="Y310" i="41" s="1"/>
  <c r="X311" i="41"/>
  <c r="Y311" i="41" s="1"/>
  <c r="X312" i="41"/>
  <c r="Y312" i="41" s="1"/>
  <c r="X313" i="41"/>
  <c r="Y313" i="41" s="1"/>
  <c r="X314" i="41"/>
  <c r="Y314" i="41" s="1"/>
  <c r="X315" i="41"/>
  <c r="Y315" i="41" s="1"/>
  <c r="X316" i="41"/>
  <c r="Y316" i="41" s="1"/>
  <c r="X317" i="41"/>
  <c r="Y317" i="41" s="1"/>
  <c r="X318" i="41"/>
  <c r="Y318" i="41" s="1"/>
  <c r="X319" i="41"/>
  <c r="Y319" i="41" s="1"/>
  <c r="X320" i="41"/>
  <c r="Y320" i="41" s="1"/>
  <c r="X321" i="41"/>
  <c r="Y321" i="41" s="1"/>
  <c r="X322" i="41"/>
  <c r="Y322" i="41" s="1"/>
  <c r="X323" i="41"/>
  <c r="Y323" i="41" s="1"/>
  <c r="X324" i="41"/>
  <c r="Y324" i="41" s="1"/>
  <c r="X325" i="41"/>
  <c r="Y325" i="41" s="1"/>
  <c r="X326" i="41"/>
  <c r="Y326" i="41" s="1"/>
  <c r="X327" i="41"/>
  <c r="Y327" i="41" s="1"/>
  <c r="X328" i="41"/>
  <c r="Y328" i="41" s="1"/>
  <c r="X329" i="41"/>
  <c r="Y329" i="41" s="1"/>
  <c r="X330" i="41"/>
  <c r="Y330" i="41" s="1"/>
  <c r="X331" i="41"/>
  <c r="Y331" i="41" s="1"/>
  <c r="X332" i="41"/>
  <c r="Y332" i="41"/>
  <c r="X333" i="41"/>
  <c r="Y333" i="41" s="1"/>
  <c r="X334" i="41"/>
  <c r="Y334" i="41" s="1"/>
  <c r="X335" i="41"/>
  <c r="Y335" i="41" s="1"/>
  <c r="X336" i="41"/>
  <c r="Y336" i="41" s="1"/>
  <c r="X337" i="41"/>
  <c r="Y337" i="41" s="1"/>
  <c r="X338" i="41"/>
  <c r="Y338" i="41" s="1"/>
  <c r="X339" i="41"/>
  <c r="Y339" i="41" s="1"/>
  <c r="X340" i="41"/>
  <c r="Y340" i="41" s="1"/>
  <c r="X341" i="41"/>
  <c r="Y341" i="41" s="1"/>
  <c r="X342" i="41"/>
  <c r="Y342" i="41" s="1"/>
  <c r="X343" i="41"/>
  <c r="Y343" i="41" s="1"/>
  <c r="X344" i="41"/>
  <c r="Y344" i="41"/>
  <c r="X345" i="41"/>
  <c r="Y345" i="41" s="1"/>
  <c r="X346" i="41"/>
  <c r="Y346" i="41" s="1"/>
  <c r="X347" i="41"/>
  <c r="Y347" i="41" s="1"/>
  <c r="X348" i="41"/>
  <c r="Y348" i="41" s="1"/>
  <c r="X349" i="41"/>
  <c r="Y349" i="41" s="1"/>
  <c r="X350" i="41"/>
  <c r="Y350" i="41" s="1"/>
  <c r="X351" i="41"/>
  <c r="Y351" i="41" s="1"/>
  <c r="X352" i="41"/>
  <c r="Y352" i="41" s="1"/>
  <c r="X353" i="41"/>
  <c r="Y353" i="41" s="1"/>
  <c r="X354" i="41"/>
  <c r="Y354" i="41" s="1"/>
  <c r="X355" i="41"/>
  <c r="Y355" i="41" s="1"/>
  <c r="X356" i="41"/>
  <c r="Y356" i="41" s="1"/>
  <c r="X357" i="41"/>
  <c r="Y357" i="41" s="1"/>
  <c r="X358" i="41"/>
  <c r="Y358" i="41" s="1"/>
  <c r="X359" i="41"/>
  <c r="Y359" i="41" s="1"/>
  <c r="X360" i="41"/>
  <c r="Y360" i="41" s="1"/>
  <c r="X361" i="41"/>
  <c r="Y361" i="41" s="1"/>
  <c r="X362" i="41"/>
  <c r="Y362" i="41"/>
  <c r="X363" i="41"/>
  <c r="Y363" i="41" s="1"/>
  <c r="X364" i="41"/>
  <c r="Y364" i="41" s="1"/>
  <c r="X365" i="41"/>
  <c r="Y365" i="41" s="1"/>
  <c r="X366" i="41"/>
  <c r="Y366" i="41" s="1"/>
  <c r="X367" i="41"/>
  <c r="Y367" i="41" s="1"/>
  <c r="X368" i="41"/>
  <c r="Y368" i="41" s="1"/>
  <c r="X369" i="41"/>
  <c r="Y369" i="41" s="1"/>
  <c r="X370" i="41"/>
  <c r="Y370" i="41" s="1"/>
  <c r="X371" i="41"/>
  <c r="Y371" i="41" s="1"/>
  <c r="X372" i="41"/>
  <c r="Y372" i="41" s="1"/>
  <c r="X373" i="41"/>
  <c r="Y373" i="41" s="1"/>
  <c r="X374" i="41"/>
  <c r="Y374" i="41" s="1"/>
  <c r="X375" i="41"/>
  <c r="Y375" i="41" s="1"/>
  <c r="X376" i="41"/>
  <c r="Y376" i="41" s="1"/>
  <c r="X377" i="41"/>
  <c r="Y377" i="41" s="1"/>
  <c r="X378" i="41"/>
  <c r="Y378" i="41" s="1"/>
  <c r="X379" i="41"/>
  <c r="Y379" i="41" s="1"/>
  <c r="X380" i="41"/>
  <c r="Y380" i="41" s="1"/>
  <c r="X381" i="41"/>
  <c r="Y381" i="41" s="1"/>
  <c r="X382" i="41"/>
  <c r="Y382" i="41" s="1"/>
  <c r="X383" i="41"/>
  <c r="Y383" i="41" s="1"/>
  <c r="X384" i="41"/>
  <c r="Y384" i="41" s="1"/>
  <c r="X385" i="41"/>
  <c r="Y385" i="41" s="1"/>
  <c r="X386" i="41"/>
  <c r="Y386" i="41" s="1"/>
  <c r="X387" i="41"/>
  <c r="Y387" i="41" s="1"/>
  <c r="X388" i="41"/>
  <c r="Y388" i="41" s="1"/>
  <c r="X389" i="41"/>
  <c r="Y389" i="41" s="1"/>
  <c r="X390" i="41"/>
  <c r="Y390" i="41" s="1"/>
  <c r="X391" i="41"/>
  <c r="Y391" i="41" s="1"/>
  <c r="X392" i="41"/>
  <c r="Y392" i="41" s="1"/>
  <c r="X393" i="41"/>
  <c r="Y393" i="41" s="1"/>
  <c r="X394" i="41"/>
  <c r="Y394" i="41" s="1"/>
  <c r="X395" i="41"/>
  <c r="Y395" i="41" s="1"/>
  <c r="X396" i="41"/>
  <c r="Y396" i="41" s="1"/>
  <c r="X397" i="41"/>
  <c r="Y397" i="41" s="1"/>
  <c r="X398" i="41"/>
  <c r="Y398" i="41" s="1"/>
  <c r="X399" i="41"/>
  <c r="Y399" i="41" s="1"/>
  <c r="X400" i="41"/>
  <c r="Y400" i="41"/>
  <c r="X401" i="41"/>
  <c r="Y401" i="41" s="1"/>
  <c r="X402" i="41"/>
  <c r="Y402" i="41" s="1"/>
  <c r="X403" i="41"/>
  <c r="Y403" i="41" s="1"/>
  <c r="X404" i="41"/>
  <c r="Y404" i="41"/>
  <c r="X405" i="41"/>
  <c r="Y405" i="41" s="1"/>
  <c r="X406" i="41"/>
  <c r="Y406" i="41" s="1"/>
  <c r="X407" i="41"/>
  <c r="Y407" i="41" s="1"/>
  <c r="X408" i="41"/>
  <c r="Y408" i="41" s="1"/>
  <c r="X409" i="41"/>
  <c r="Y409" i="41" s="1"/>
  <c r="X410" i="41"/>
  <c r="Y410" i="41" s="1"/>
  <c r="X411" i="41"/>
  <c r="Y411" i="41" s="1"/>
  <c r="X412" i="41"/>
  <c r="Y412" i="41" s="1"/>
  <c r="X413" i="41"/>
  <c r="Y413" i="41" s="1"/>
  <c r="X414" i="41"/>
  <c r="Y414" i="41" s="1"/>
  <c r="X415" i="41"/>
  <c r="Y415" i="41" s="1"/>
  <c r="X416" i="41"/>
  <c r="Y416" i="41" s="1"/>
  <c r="X417" i="41"/>
  <c r="Y417" i="41" s="1"/>
  <c r="X418" i="41"/>
  <c r="Y418" i="41" s="1"/>
  <c r="X419" i="41"/>
  <c r="Y419" i="41" s="1"/>
  <c r="X420" i="41"/>
  <c r="Y420" i="41" s="1"/>
  <c r="X421" i="41"/>
  <c r="Y421" i="41" s="1"/>
  <c r="X422" i="41"/>
  <c r="Y422" i="41" s="1"/>
  <c r="X423" i="41"/>
  <c r="Y423" i="41" s="1"/>
  <c r="X424" i="41"/>
  <c r="Y424" i="41" s="1"/>
  <c r="X425" i="41"/>
  <c r="Y425" i="41" s="1"/>
  <c r="X426" i="41"/>
  <c r="Y426" i="41"/>
  <c r="X427" i="41"/>
  <c r="Y427" i="41" s="1"/>
  <c r="X428" i="41"/>
  <c r="Y428" i="41" s="1"/>
  <c r="X429" i="41"/>
  <c r="Y429" i="41" s="1"/>
  <c r="X430" i="41"/>
  <c r="Y430" i="41" s="1"/>
  <c r="X431" i="41"/>
  <c r="Y431" i="41" s="1"/>
  <c r="X432" i="41"/>
  <c r="Y432" i="41"/>
  <c r="X433" i="41"/>
  <c r="Y433" i="41" s="1"/>
  <c r="X434" i="41"/>
  <c r="Y434" i="41" s="1"/>
  <c r="X435" i="41"/>
  <c r="Y435" i="41" s="1"/>
  <c r="X436" i="41"/>
  <c r="Y436" i="41" s="1"/>
  <c r="X437" i="41"/>
  <c r="Y437" i="41" s="1"/>
  <c r="X438" i="41"/>
  <c r="Y438" i="41" s="1"/>
  <c r="X439" i="41"/>
  <c r="Y439" i="41" s="1"/>
  <c r="X440" i="41"/>
  <c r="Y440" i="41"/>
  <c r="X441" i="41"/>
  <c r="Y441" i="41" s="1"/>
  <c r="X442" i="41"/>
  <c r="Y442" i="41" s="1"/>
  <c r="X443" i="41"/>
  <c r="Y443" i="41" s="1"/>
  <c r="X444" i="41"/>
  <c r="Y444" i="41" s="1"/>
  <c r="X445" i="41"/>
  <c r="Y445" i="41" s="1"/>
  <c r="X446" i="41"/>
  <c r="Y446" i="41" s="1"/>
  <c r="X447" i="41"/>
  <c r="Y447" i="41" s="1"/>
  <c r="X448" i="41"/>
  <c r="Y448" i="41" s="1"/>
  <c r="X449" i="41"/>
  <c r="Y449" i="41" s="1"/>
  <c r="X450" i="41"/>
  <c r="Y450" i="41" s="1"/>
  <c r="X451" i="41"/>
  <c r="Y451" i="41" s="1"/>
  <c r="X452" i="41"/>
  <c r="Y452" i="41" s="1"/>
  <c r="X453" i="41"/>
  <c r="Y453" i="41" s="1"/>
  <c r="X454" i="41"/>
  <c r="Y454" i="41" s="1"/>
  <c r="X455" i="41"/>
  <c r="Y455" i="41" s="1"/>
  <c r="X456" i="41"/>
  <c r="Y456" i="41" s="1"/>
  <c r="X457" i="41"/>
  <c r="Y457" i="41" s="1"/>
  <c r="X458" i="41"/>
  <c r="Y458" i="41" s="1"/>
  <c r="X459" i="41"/>
  <c r="Y459" i="41" s="1"/>
  <c r="X460" i="41"/>
  <c r="Y460" i="41" s="1"/>
  <c r="X461" i="41"/>
  <c r="Y461" i="41" s="1"/>
  <c r="X462" i="41"/>
  <c r="Y462" i="41" s="1"/>
  <c r="X463" i="41"/>
  <c r="Y463" i="41" s="1"/>
  <c r="X464" i="41"/>
  <c r="Y464" i="41" s="1"/>
  <c r="X465" i="41"/>
  <c r="Y465" i="41" s="1"/>
  <c r="X466" i="41"/>
  <c r="Y466" i="41" s="1"/>
  <c r="X467" i="41"/>
  <c r="Y467" i="41" s="1"/>
  <c r="X468" i="41"/>
  <c r="Y468" i="41" s="1"/>
  <c r="X469" i="41"/>
  <c r="Y469" i="41" s="1"/>
  <c r="X470" i="41"/>
  <c r="Y470" i="41" s="1"/>
  <c r="X471" i="41"/>
  <c r="Y471" i="41" s="1"/>
  <c r="X472" i="41"/>
  <c r="Y472" i="41" s="1"/>
  <c r="X473" i="41"/>
  <c r="Y473" i="41" s="1"/>
  <c r="X474" i="41"/>
  <c r="Y474" i="41" s="1"/>
  <c r="X475" i="41"/>
  <c r="Y475" i="41" s="1"/>
  <c r="X476" i="41"/>
  <c r="Y476" i="41" s="1"/>
  <c r="X477" i="41"/>
  <c r="Y477" i="41" s="1"/>
  <c r="X478" i="41"/>
  <c r="Y478" i="41"/>
  <c r="X479" i="41"/>
  <c r="Y479" i="41" s="1"/>
  <c r="X480" i="41"/>
  <c r="Y480" i="41" s="1"/>
  <c r="X481" i="41"/>
  <c r="Y481" i="41" s="1"/>
  <c r="X482" i="41"/>
  <c r="Y482" i="41" s="1"/>
  <c r="X483" i="41"/>
  <c r="Y483" i="41" s="1"/>
  <c r="X484" i="41"/>
  <c r="Y484" i="41" s="1"/>
  <c r="X485" i="41"/>
  <c r="Y485" i="41" s="1"/>
  <c r="X486" i="41"/>
  <c r="Y486" i="41" s="1"/>
  <c r="X487" i="41"/>
  <c r="Y487" i="41" s="1"/>
  <c r="X488" i="41"/>
  <c r="Y488" i="41" s="1"/>
  <c r="X489" i="41"/>
  <c r="Y489" i="41" s="1"/>
  <c r="X490" i="41"/>
  <c r="Y490" i="41" s="1"/>
  <c r="X491" i="41"/>
  <c r="Y491" i="41"/>
  <c r="X492" i="41"/>
  <c r="Y492" i="41" s="1"/>
  <c r="X493" i="41"/>
  <c r="Y493" i="41" s="1"/>
  <c r="X494" i="41"/>
  <c r="Y494" i="41" s="1"/>
  <c r="X495" i="41"/>
  <c r="Y495" i="41"/>
  <c r="X496" i="41"/>
  <c r="Y496" i="41" s="1"/>
  <c r="X497" i="41"/>
  <c r="Y497" i="41" s="1"/>
  <c r="X498" i="41"/>
  <c r="Y498" i="41" s="1"/>
  <c r="X499" i="41"/>
  <c r="Y499" i="41" s="1"/>
  <c r="X500" i="41"/>
  <c r="Y500" i="41" s="1"/>
  <c r="X501" i="41"/>
  <c r="Y501" i="41" s="1"/>
  <c r="X502" i="41"/>
  <c r="Y502" i="41"/>
  <c r="X503" i="41"/>
  <c r="Y503" i="41" s="1"/>
  <c r="X504" i="41"/>
  <c r="Y504" i="41" s="1"/>
  <c r="X505" i="41"/>
  <c r="Y505" i="41" s="1"/>
  <c r="X506" i="41"/>
  <c r="Y506" i="41" s="1"/>
  <c r="X507" i="41"/>
  <c r="Y507" i="41" s="1"/>
  <c r="X508" i="41"/>
  <c r="Y508" i="41" s="1"/>
  <c r="X509" i="41"/>
  <c r="Y509" i="41" s="1"/>
  <c r="X510" i="41"/>
  <c r="Y510" i="41" s="1"/>
  <c r="X511" i="41"/>
  <c r="Y511" i="41"/>
  <c r="X512" i="41"/>
  <c r="Y512" i="41" s="1"/>
  <c r="X513" i="41"/>
  <c r="Y513" i="41" s="1"/>
  <c r="X514" i="41"/>
  <c r="Y514" i="41" s="1"/>
  <c r="X515" i="41"/>
  <c r="Y515" i="41" s="1"/>
  <c r="X516" i="41"/>
  <c r="Y516" i="41" s="1"/>
  <c r="X517" i="41"/>
  <c r="Y517" i="41" s="1"/>
  <c r="X518" i="41"/>
  <c r="Y518" i="41" s="1"/>
  <c r="X519" i="41"/>
  <c r="Y519" i="41" s="1"/>
  <c r="X520" i="41"/>
  <c r="Y520" i="41" s="1"/>
  <c r="X521" i="41"/>
  <c r="Y521" i="41" s="1"/>
  <c r="X522" i="41"/>
  <c r="Y522" i="41" s="1"/>
  <c r="X523" i="41"/>
  <c r="Y523" i="41"/>
  <c r="X524" i="41"/>
  <c r="Y524" i="41" s="1"/>
  <c r="X525" i="41"/>
  <c r="Y525" i="41" s="1"/>
  <c r="X526" i="41"/>
  <c r="Y526" i="41" s="1"/>
  <c r="X527" i="41"/>
  <c r="Y527" i="41"/>
  <c r="X528" i="41"/>
  <c r="Y528" i="41" s="1"/>
  <c r="X529" i="41"/>
  <c r="Y529" i="41" s="1"/>
  <c r="X530" i="41"/>
  <c r="Y530" i="41" s="1"/>
  <c r="X531" i="41"/>
  <c r="Y531" i="41" s="1"/>
  <c r="X532" i="41"/>
  <c r="Y532" i="41" s="1"/>
  <c r="X533" i="41"/>
  <c r="Y533" i="41" s="1"/>
  <c r="X534" i="41"/>
  <c r="Y534" i="41"/>
  <c r="X535" i="41"/>
  <c r="Y535" i="41" s="1"/>
  <c r="X536" i="41"/>
  <c r="Y536" i="41" s="1"/>
  <c r="X537" i="41"/>
  <c r="Y537" i="41" s="1"/>
  <c r="X538" i="41"/>
  <c r="Y538" i="41" s="1"/>
  <c r="X539" i="41"/>
  <c r="Y539" i="41" s="1"/>
  <c r="X540" i="41"/>
  <c r="Y540" i="41" s="1"/>
  <c r="X541" i="41"/>
  <c r="Y541" i="41" s="1"/>
  <c r="X542" i="41"/>
  <c r="Y542" i="41" s="1"/>
  <c r="X543" i="41"/>
  <c r="Y543" i="41" s="1"/>
  <c r="X544" i="41"/>
  <c r="Y544" i="41" s="1"/>
  <c r="X545" i="41"/>
  <c r="Y545" i="41" s="1"/>
  <c r="X546" i="41"/>
  <c r="Y546" i="41"/>
  <c r="X547" i="41"/>
  <c r="Y547" i="41" s="1"/>
  <c r="X548" i="41"/>
  <c r="Y548" i="41" s="1"/>
  <c r="X549" i="41"/>
  <c r="Y549" i="41" s="1"/>
  <c r="X550" i="41"/>
  <c r="Y550" i="41" s="1"/>
  <c r="X551" i="41"/>
  <c r="Y551" i="41" s="1"/>
  <c r="X552" i="41"/>
  <c r="Y552" i="41" s="1"/>
  <c r="X553" i="41"/>
  <c r="Y553" i="41" s="1"/>
  <c r="X554" i="41"/>
  <c r="Y554" i="41" s="1"/>
  <c r="X555" i="41"/>
  <c r="Y555" i="41"/>
  <c r="X556" i="41"/>
  <c r="Y556" i="41" s="1"/>
  <c r="X557" i="41"/>
  <c r="Y557" i="41" s="1"/>
  <c r="X558" i="41"/>
  <c r="Y558" i="41" s="1"/>
  <c r="X559" i="41"/>
  <c r="Y559" i="41"/>
  <c r="X560" i="41"/>
  <c r="Y560" i="41" s="1"/>
  <c r="X561" i="41"/>
  <c r="Y561" i="41" s="1"/>
  <c r="X562" i="41"/>
  <c r="Y562" i="41" s="1"/>
  <c r="X563" i="41"/>
  <c r="Y563" i="41" s="1"/>
  <c r="X564" i="41"/>
  <c r="Y564" i="41" s="1"/>
  <c r="X565" i="41"/>
  <c r="Y565" i="41" s="1"/>
  <c r="X566" i="41"/>
  <c r="Y566" i="41"/>
  <c r="X567" i="41"/>
  <c r="Y567" i="41" s="1"/>
  <c r="X568" i="41"/>
  <c r="Y568" i="41" s="1"/>
  <c r="X569" i="41"/>
  <c r="Y569" i="41" s="1"/>
  <c r="X570" i="41"/>
  <c r="Y570" i="41" s="1"/>
  <c r="X571" i="41"/>
  <c r="Y571" i="41" s="1"/>
  <c r="X572" i="41"/>
  <c r="Y572" i="41" s="1"/>
  <c r="X573" i="41"/>
  <c r="Y573" i="41" s="1"/>
  <c r="X574" i="41"/>
  <c r="Y574" i="41" s="1"/>
  <c r="X575" i="41"/>
  <c r="Y575" i="41" s="1"/>
  <c r="X576" i="41"/>
  <c r="Y576" i="41" s="1"/>
  <c r="X577" i="41"/>
  <c r="Y577" i="41" s="1"/>
  <c r="X578" i="41"/>
  <c r="Y578" i="41"/>
  <c r="X579" i="41"/>
  <c r="Y579" i="41" s="1"/>
  <c r="X580" i="41"/>
  <c r="Y580" i="41" s="1"/>
  <c r="X581" i="41"/>
  <c r="Y581" i="41" s="1"/>
  <c r="X582" i="41"/>
  <c r="Y582" i="41" s="1"/>
  <c r="X583" i="41"/>
  <c r="Y583" i="41" s="1"/>
  <c r="X584" i="41"/>
  <c r="Y584" i="41" s="1"/>
  <c r="X585" i="41"/>
  <c r="Y585" i="41" s="1"/>
  <c r="X586" i="41"/>
  <c r="Y586" i="41" s="1"/>
  <c r="X587" i="41"/>
  <c r="Y587" i="41"/>
  <c r="X588" i="41"/>
  <c r="Y588" i="41" s="1"/>
  <c r="X589" i="41"/>
  <c r="Y589" i="41" s="1"/>
  <c r="X590" i="41"/>
  <c r="Y590" i="41" s="1"/>
  <c r="X591" i="41"/>
  <c r="Y591" i="41" s="1"/>
  <c r="X592" i="41"/>
  <c r="Y592" i="41" s="1"/>
  <c r="X593" i="41"/>
  <c r="Y593" i="41" s="1"/>
  <c r="X594" i="41"/>
  <c r="Y594" i="41" s="1"/>
  <c r="X595" i="41"/>
  <c r="Y595" i="41" s="1"/>
  <c r="X596" i="41"/>
  <c r="Y596" i="41" s="1"/>
  <c r="X597" i="41"/>
  <c r="Y597" i="41" s="1"/>
  <c r="X598" i="41"/>
  <c r="Y598" i="41" s="1"/>
  <c r="X599" i="41"/>
  <c r="Y599" i="41" s="1"/>
  <c r="X600" i="41"/>
  <c r="Y600" i="41" s="1"/>
  <c r="X601" i="41"/>
  <c r="Y601" i="41" s="1"/>
  <c r="X602" i="41"/>
  <c r="Y602" i="41" s="1"/>
  <c r="X603" i="41"/>
  <c r="Y603" i="41" s="1"/>
  <c r="X604" i="41"/>
  <c r="Y604" i="41" s="1"/>
  <c r="X605" i="41"/>
  <c r="Y605" i="41" s="1"/>
  <c r="X606" i="41"/>
  <c r="Y606" i="41" s="1"/>
  <c r="X607" i="41"/>
  <c r="Y607" i="41" s="1"/>
  <c r="X608" i="41"/>
  <c r="Y608" i="41" s="1"/>
  <c r="X609" i="41"/>
  <c r="Y609" i="41" s="1"/>
  <c r="X610" i="41"/>
  <c r="Y610" i="41"/>
  <c r="X611" i="41"/>
  <c r="Y611" i="41" s="1"/>
  <c r="X612" i="41"/>
  <c r="Y612" i="41" s="1"/>
  <c r="X613" i="41"/>
  <c r="Y613" i="41" s="1"/>
  <c r="X614" i="41"/>
  <c r="Y614" i="41" s="1"/>
  <c r="X615" i="41"/>
  <c r="Y615" i="41" s="1"/>
  <c r="X616" i="41"/>
  <c r="Y616" i="41" s="1"/>
  <c r="X617" i="41"/>
  <c r="Y617" i="41" s="1"/>
  <c r="X618" i="41"/>
  <c r="Y618" i="41" s="1"/>
  <c r="X619" i="41"/>
  <c r="Y619" i="41"/>
  <c r="X620" i="41"/>
  <c r="Y620" i="41" s="1"/>
  <c r="X621" i="41"/>
  <c r="Y621" i="41" s="1"/>
  <c r="X622" i="41"/>
  <c r="Y622" i="41" s="1"/>
  <c r="X623" i="41"/>
  <c r="Y623" i="41"/>
  <c r="X624" i="41"/>
  <c r="Y624" i="41" s="1"/>
  <c r="X625" i="41"/>
  <c r="Y625" i="41" s="1"/>
  <c r="X626" i="41"/>
  <c r="Y626" i="41" s="1"/>
  <c r="X627" i="41"/>
  <c r="Y627" i="41" s="1"/>
  <c r="X628" i="41"/>
  <c r="Y628" i="41" s="1"/>
  <c r="X629" i="41"/>
  <c r="Y629" i="41" s="1"/>
  <c r="X630" i="41"/>
  <c r="Y630" i="41"/>
  <c r="X631" i="41"/>
  <c r="Y631" i="41" s="1"/>
  <c r="X632" i="41"/>
  <c r="Y632" i="41" s="1"/>
  <c r="X633" i="41"/>
  <c r="Y633" i="41" s="1"/>
  <c r="X634" i="41"/>
  <c r="Y634" i="41" s="1"/>
  <c r="X635" i="41"/>
  <c r="Y635" i="41"/>
  <c r="X636" i="41"/>
  <c r="Y636" i="41" s="1"/>
  <c r="X637" i="41"/>
  <c r="Y637" i="41" s="1"/>
  <c r="X638" i="41"/>
  <c r="Y638" i="41" s="1"/>
  <c r="X639" i="41"/>
  <c r="Y639" i="41"/>
  <c r="X640" i="41"/>
  <c r="Y640" i="41" s="1"/>
  <c r="X641" i="41"/>
  <c r="Y641" i="41" s="1"/>
  <c r="X642" i="41"/>
  <c r="Y642" i="41" s="1"/>
  <c r="X643" i="41"/>
  <c r="Y643" i="41" s="1"/>
  <c r="X644" i="41"/>
  <c r="Y644" i="41" s="1"/>
  <c r="X645" i="41"/>
  <c r="Y645" i="41" s="1"/>
  <c r="X646" i="41"/>
  <c r="Y646" i="41" s="1"/>
  <c r="X647" i="41"/>
  <c r="Y647" i="41" s="1"/>
  <c r="X648" i="41"/>
  <c r="Y648" i="41" s="1"/>
  <c r="X649" i="41"/>
  <c r="Y649" i="41" s="1"/>
  <c r="X650" i="41"/>
  <c r="Y650" i="41"/>
  <c r="X651" i="41"/>
  <c r="Y651" i="41" s="1"/>
  <c r="X652" i="41"/>
  <c r="Y652" i="41" s="1"/>
  <c r="X653" i="41"/>
  <c r="Y653" i="41" s="1"/>
  <c r="X654" i="41"/>
  <c r="Y654" i="41" s="1"/>
  <c r="X655" i="41"/>
  <c r="Y655" i="41" s="1"/>
  <c r="X656" i="41"/>
  <c r="Y656" i="41" s="1"/>
  <c r="X657" i="41"/>
  <c r="Y657" i="41" s="1"/>
  <c r="X658" i="41"/>
  <c r="Y658" i="41" s="1"/>
  <c r="X659" i="41"/>
  <c r="Y659" i="41" s="1"/>
  <c r="X660" i="41"/>
  <c r="Y660" i="41" s="1"/>
  <c r="X661" i="41"/>
  <c r="Y661" i="41" s="1"/>
  <c r="X662" i="41"/>
  <c r="Y662" i="41" s="1"/>
  <c r="X663" i="41"/>
  <c r="Y663" i="41" s="1"/>
  <c r="X664" i="41"/>
  <c r="Y664" i="41" s="1"/>
  <c r="X665" i="41"/>
  <c r="Y665" i="41" s="1"/>
  <c r="X666" i="41"/>
  <c r="Y666" i="41"/>
  <c r="X667" i="41"/>
  <c r="Y667" i="41" s="1"/>
  <c r="X668" i="41"/>
  <c r="Y668" i="41" s="1"/>
  <c r="X669" i="41"/>
  <c r="Y669" i="41" s="1"/>
  <c r="X670" i="41"/>
  <c r="Y670" i="41" s="1"/>
  <c r="X671" i="41"/>
  <c r="Y671" i="41" s="1"/>
  <c r="X672" i="41"/>
  <c r="Y672" i="41" s="1"/>
  <c r="X673" i="41"/>
  <c r="Y673" i="41" s="1"/>
  <c r="X674" i="41"/>
  <c r="Y674" i="41"/>
  <c r="X675" i="41"/>
  <c r="Y675" i="41" s="1"/>
  <c r="X676" i="41"/>
  <c r="Y676" i="41" s="1"/>
  <c r="X677" i="41"/>
  <c r="Y677" i="41" s="1"/>
  <c r="X678" i="41"/>
  <c r="Y678" i="41" s="1"/>
  <c r="X679" i="41"/>
  <c r="Y679" i="41" s="1"/>
  <c r="X680" i="41"/>
  <c r="Y680" i="41" s="1"/>
  <c r="X681" i="41"/>
  <c r="Y681" i="41" s="1"/>
  <c r="X682" i="41"/>
  <c r="Y682" i="41" s="1"/>
  <c r="X683" i="41"/>
  <c r="Y683" i="41" s="1"/>
  <c r="X684" i="41"/>
  <c r="Y684" i="41" s="1"/>
  <c r="X685" i="41"/>
  <c r="Y685" i="41" s="1"/>
  <c r="X686" i="41"/>
  <c r="Y686" i="41" s="1"/>
  <c r="X687" i="41"/>
  <c r="Y687" i="41"/>
  <c r="X688" i="41"/>
  <c r="Y688" i="41" s="1"/>
  <c r="X689" i="41"/>
  <c r="Y689" i="41" s="1"/>
  <c r="X690" i="41"/>
  <c r="Y690" i="41" s="1"/>
  <c r="X691" i="41"/>
  <c r="Y691" i="41" s="1"/>
  <c r="X692" i="41"/>
  <c r="Y692" i="41" s="1"/>
  <c r="X693" i="41"/>
  <c r="Y693" i="41" s="1"/>
  <c r="X694" i="41"/>
  <c r="Y694" i="41"/>
  <c r="X695" i="41"/>
  <c r="Y695" i="41" s="1"/>
  <c r="X696" i="41"/>
  <c r="Y696" i="41" s="1"/>
  <c r="X697" i="41"/>
  <c r="Y697" i="41" s="1"/>
  <c r="X698" i="41"/>
  <c r="Y698" i="41" s="1"/>
  <c r="X699" i="41"/>
  <c r="Y699" i="41" s="1"/>
  <c r="X700" i="41"/>
  <c r="Y700" i="41" s="1"/>
  <c r="X701" i="41"/>
  <c r="Y701" i="41" s="1"/>
  <c r="X702" i="41"/>
  <c r="Y702" i="41" s="1"/>
  <c r="X703" i="41"/>
  <c r="Y703" i="41" s="1"/>
  <c r="X704" i="41"/>
  <c r="Y704" i="41" s="1"/>
  <c r="X705" i="41"/>
  <c r="Y705" i="41" s="1"/>
  <c r="X706" i="41"/>
  <c r="Y706" i="41" s="1"/>
  <c r="X707" i="41"/>
  <c r="Y707" i="41" s="1"/>
  <c r="X708" i="41"/>
  <c r="Y708" i="41" s="1"/>
  <c r="X709" i="41"/>
  <c r="Y709" i="41" s="1"/>
  <c r="X710" i="41"/>
  <c r="Y710" i="41" s="1"/>
  <c r="X711" i="41"/>
  <c r="Y711" i="41" s="1"/>
  <c r="X712" i="41"/>
  <c r="Y712" i="41" s="1"/>
  <c r="X713" i="41"/>
  <c r="Y713" i="41" s="1"/>
  <c r="X714" i="41"/>
  <c r="Y714" i="41"/>
  <c r="X715" i="41"/>
  <c r="Y715" i="41" s="1"/>
  <c r="X716" i="41"/>
  <c r="Y716" i="41" s="1"/>
  <c r="X717" i="41"/>
  <c r="Y717" i="41" s="1"/>
  <c r="X718" i="41"/>
  <c r="Y718" i="41" s="1"/>
  <c r="X719" i="41"/>
  <c r="Y719" i="41" s="1"/>
  <c r="X720" i="41"/>
  <c r="Y720" i="41" s="1"/>
  <c r="X721" i="41"/>
  <c r="Y721" i="41" s="1"/>
  <c r="X722" i="41"/>
  <c r="Y722" i="41" s="1"/>
  <c r="X723" i="41"/>
  <c r="Y723" i="41" s="1"/>
  <c r="X724" i="41"/>
  <c r="Y724" i="41" s="1"/>
  <c r="X725" i="41"/>
  <c r="Y725" i="41" s="1"/>
  <c r="X726" i="41"/>
  <c r="Y726" i="41" s="1"/>
  <c r="X727" i="41"/>
  <c r="Y727" i="41" s="1"/>
  <c r="X728" i="41"/>
  <c r="Y728" i="41" s="1"/>
  <c r="X729" i="41"/>
  <c r="Y729" i="41" s="1"/>
  <c r="X730" i="41"/>
  <c r="Y730" i="41"/>
  <c r="X731" i="41"/>
  <c r="Y731" i="41" s="1"/>
  <c r="X732" i="41"/>
  <c r="Y732" i="41" s="1"/>
  <c r="X733" i="41"/>
  <c r="Y733" i="41" s="1"/>
  <c r="X734" i="41"/>
  <c r="Y734" i="41" s="1"/>
  <c r="X735" i="41"/>
  <c r="Y735" i="41"/>
  <c r="X736" i="41"/>
  <c r="Y736" i="41" s="1"/>
  <c r="X737" i="41"/>
  <c r="Y737" i="41" s="1"/>
  <c r="X738" i="41"/>
  <c r="Y738" i="41" s="1"/>
  <c r="X739" i="41"/>
  <c r="Y739" i="41" s="1"/>
  <c r="X740" i="41"/>
  <c r="Y740" i="41" s="1"/>
  <c r="X741" i="41"/>
  <c r="Y741" i="41" s="1"/>
  <c r="X742" i="41"/>
  <c r="Y742" i="41" s="1"/>
  <c r="X743" i="41"/>
  <c r="Y743" i="41" s="1"/>
  <c r="X744" i="41"/>
  <c r="Y744" i="41" s="1"/>
  <c r="X745" i="41"/>
  <c r="Y745" i="41" s="1"/>
  <c r="X746" i="41"/>
  <c r="Y746" i="41" s="1"/>
  <c r="X747" i="41"/>
  <c r="Y747" i="41"/>
  <c r="X748" i="41"/>
  <c r="Y748" i="41" s="1"/>
  <c r="X749" i="41"/>
  <c r="Y749" i="41" s="1"/>
  <c r="X750" i="41"/>
  <c r="Y750" i="41" s="1"/>
  <c r="X751" i="41"/>
  <c r="Y751" i="41" s="1"/>
  <c r="X752" i="41"/>
  <c r="Y752" i="41" s="1"/>
  <c r="X753" i="41"/>
  <c r="Y753" i="41" s="1"/>
  <c r="X754" i="41"/>
  <c r="Y754" i="41" s="1"/>
  <c r="X755" i="41"/>
  <c r="Y755" i="41" s="1"/>
  <c r="X756" i="41"/>
  <c r="Y756" i="41" s="1"/>
  <c r="X757" i="41"/>
  <c r="Y757" i="41" s="1"/>
  <c r="X758" i="41"/>
  <c r="Y758" i="41" s="1"/>
  <c r="X759" i="41"/>
  <c r="Y759" i="41" s="1"/>
  <c r="X760" i="41"/>
  <c r="Y760" i="41" s="1"/>
  <c r="X761" i="41"/>
  <c r="Y761" i="41" s="1"/>
  <c r="X762" i="41"/>
  <c r="Y762" i="41" s="1"/>
  <c r="X763" i="41"/>
  <c r="Y763" i="41"/>
  <c r="X764" i="41"/>
  <c r="Y764" i="41" s="1"/>
  <c r="X765" i="41"/>
  <c r="Y765" i="41" s="1"/>
  <c r="X766" i="41"/>
  <c r="Y766" i="41" s="1"/>
  <c r="X767" i="41"/>
  <c r="Y767" i="41"/>
  <c r="X768" i="41"/>
  <c r="Y768" i="41" s="1"/>
  <c r="X769" i="41"/>
  <c r="Y769" i="41" s="1"/>
  <c r="X770" i="41"/>
  <c r="Y770" i="41" s="1"/>
  <c r="X771" i="41"/>
  <c r="Y771" i="41" s="1"/>
  <c r="X772" i="41"/>
  <c r="Y772" i="41" s="1"/>
  <c r="X773" i="41"/>
  <c r="Y773" i="41" s="1"/>
  <c r="X774" i="41"/>
  <c r="Y774" i="41" s="1"/>
  <c r="X775" i="41"/>
  <c r="Y775" i="41" s="1"/>
  <c r="X776" i="41"/>
  <c r="Y776" i="41" s="1"/>
  <c r="X777" i="41"/>
  <c r="Y777" i="41" s="1"/>
  <c r="X778" i="41"/>
  <c r="Y778" i="41" s="1"/>
  <c r="X779" i="41"/>
  <c r="Y779" i="41"/>
  <c r="X780" i="41"/>
  <c r="Y780" i="41" s="1"/>
  <c r="X781" i="41"/>
  <c r="Y781" i="41" s="1"/>
  <c r="X782" i="41"/>
  <c r="Y782" i="41" s="1"/>
  <c r="X783" i="41"/>
  <c r="Y783" i="41" s="1"/>
  <c r="X784" i="41"/>
  <c r="Y784" i="41" s="1"/>
  <c r="X785" i="41"/>
  <c r="Y785" i="41" s="1"/>
  <c r="X786" i="41"/>
  <c r="Y786" i="41" s="1"/>
  <c r="X787" i="41"/>
  <c r="Y787" i="41" s="1"/>
  <c r="X788" i="41"/>
  <c r="Y788" i="41" s="1"/>
  <c r="X789" i="41"/>
  <c r="Y789" i="41" s="1"/>
  <c r="X790" i="41"/>
  <c r="Y790" i="41" s="1"/>
  <c r="X791" i="41"/>
  <c r="Y791" i="41"/>
  <c r="X792" i="41"/>
  <c r="Y792" i="41" s="1"/>
  <c r="X793" i="41"/>
  <c r="Y793" i="41" s="1"/>
  <c r="X794" i="41"/>
  <c r="Y794" i="41" s="1"/>
  <c r="X795" i="41"/>
  <c r="Y795" i="41" s="1"/>
  <c r="X796" i="41"/>
  <c r="Y796" i="41" s="1"/>
  <c r="X797" i="41"/>
  <c r="Y797" i="41" s="1"/>
  <c r="X798" i="41"/>
  <c r="Y798" i="41" s="1"/>
  <c r="X799" i="41"/>
  <c r="Y799" i="41" s="1"/>
  <c r="X800" i="41"/>
  <c r="Y800" i="41" s="1"/>
  <c r="X801" i="41"/>
  <c r="Y801" i="41" s="1"/>
  <c r="X802" i="41"/>
  <c r="Y802" i="41"/>
  <c r="X803" i="41"/>
  <c r="Y803" i="41" s="1"/>
  <c r="X804" i="41"/>
  <c r="Y804" i="41" s="1"/>
  <c r="X805" i="41"/>
  <c r="Y805" i="41" s="1"/>
  <c r="X806" i="41"/>
  <c r="Y806" i="41"/>
  <c r="X807" i="41"/>
  <c r="Y807" i="41" s="1"/>
  <c r="X808" i="41"/>
  <c r="Y808" i="41" s="1"/>
  <c r="X809" i="41"/>
  <c r="Y809" i="41" s="1"/>
  <c r="X810" i="41"/>
  <c r="Y810" i="41"/>
  <c r="X811" i="41"/>
  <c r="Y811" i="41" s="1"/>
  <c r="X812" i="41"/>
  <c r="Y812" i="41" s="1"/>
  <c r="X813" i="41"/>
  <c r="Y813" i="41" s="1"/>
  <c r="X814" i="41"/>
  <c r="Y814" i="41" s="1"/>
  <c r="X815" i="41"/>
  <c r="Y815" i="41" s="1"/>
  <c r="X816" i="41"/>
  <c r="Y816" i="41" s="1"/>
  <c r="X817" i="41"/>
  <c r="Y817" i="41" s="1"/>
  <c r="X818" i="41"/>
  <c r="Y818" i="41" s="1"/>
  <c r="X819" i="41"/>
  <c r="Y819" i="41" s="1"/>
  <c r="X820" i="41"/>
  <c r="Y820" i="41" s="1"/>
  <c r="X821" i="41"/>
  <c r="Y821" i="41" s="1"/>
  <c r="X822" i="41"/>
  <c r="Y822" i="41" s="1"/>
  <c r="X823" i="41"/>
  <c r="Y823" i="41" s="1"/>
  <c r="X824" i="41"/>
  <c r="Y824" i="41" s="1"/>
  <c r="X825" i="41"/>
  <c r="Y825" i="41" s="1"/>
  <c r="X826" i="41"/>
  <c r="Y826" i="41" s="1"/>
  <c r="X827" i="41"/>
  <c r="Y827" i="41"/>
  <c r="X828" i="41"/>
  <c r="Y828" i="41" s="1"/>
  <c r="X829" i="41"/>
  <c r="Y829" i="41" s="1"/>
  <c r="X830" i="41"/>
  <c r="Y830" i="41" s="1"/>
  <c r="X831" i="41"/>
  <c r="Y831" i="41" s="1"/>
  <c r="X832" i="41"/>
  <c r="Y832" i="41" s="1"/>
  <c r="X833" i="41"/>
  <c r="Y833" i="41" s="1"/>
  <c r="X834" i="41"/>
  <c r="Y834" i="41"/>
  <c r="X835" i="41"/>
  <c r="Y835" i="41" s="1"/>
  <c r="X836" i="41"/>
  <c r="Y836" i="41" s="1"/>
  <c r="X837" i="41"/>
  <c r="Y837" i="41" s="1"/>
  <c r="X838" i="41"/>
  <c r="Y838" i="41" s="1"/>
  <c r="X839" i="41"/>
  <c r="Y839" i="41" s="1"/>
  <c r="X840" i="41"/>
  <c r="Y840" i="41" s="1"/>
  <c r="X841" i="41"/>
  <c r="Y841" i="41" s="1"/>
  <c r="X842" i="41"/>
  <c r="Y842" i="41"/>
  <c r="X843" i="41"/>
  <c r="Y843" i="41" s="1"/>
  <c r="X844" i="41"/>
  <c r="Y844" i="41" s="1"/>
  <c r="X845" i="41"/>
  <c r="Y845" i="41" s="1"/>
  <c r="X846" i="41"/>
  <c r="Y846" i="41" s="1"/>
  <c r="X847" i="41"/>
  <c r="Y847" i="41" s="1"/>
  <c r="X848" i="41"/>
  <c r="Y848" i="41" s="1"/>
  <c r="X849" i="41"/>
  <c r="Y849" i="41" s="1"/>
  <c r="X850" i="41"/>
  <c r="Y850" i="41" s="1"/>
  <c r="X851" i="41"/>
  <c r="Y851" i="41" s="1"/>
  <c r="X852" i="41"/>
  <c r="Y852" i="41" s="1"/>
  <c r="X853" i="41"/>
  <c r="Y853" i="41" s="1"/>
  <c r="X854" i="41"/>
  <c r="Y854" i="41" s="1"/>
  <c r="X855" i="41"/>
  <c r="Y855" i="41" s="1"/>
  <c r="X856" i="41"/>
  <c r="Y856" i="41" s="1"/>
  <c r="X857" i="41"/>
  <c r="Y857" i="41" s="1"/>
  <c r="X858" i="41"/>
  <c r="Y858" i="41"/>
  <c r="X859" i="41"/>
  <c r="Y859" i="41" s="1"/>
  <c r="X860" i="41"/>
  <c r="Y860" i="41" s="1"/>
  <c r="X861" i="41"/>
  <c r="Y861" i="41" s="1"/>
  <c r="X862" i="41"/>
  <c r="Y862" i="41" s="1"/>
  <c r="X863" i="41"/>
  <c r="Y863" i="41" s="1"/>
  <c r="X864" i="41"/>
  <c r="Y864" i="41" s="1"/>
  <c r="X865" i="41"/>
  <c r="Y865" i="41" s="1"/>
  <c r="X866" i="41"/>
  <c r="Y866" i="41" s="1"/>
  <c r="X867" i="41"/>
  <c r="Y867" i="41" s="1"/>
  <c r="X868" i="41"/>
  <c r="Y868" i="41" s="1"/>
  <c r="X869" i="41"/>
  <c r="Y869" i="41" s="1"/>
  <c r="X870" i="41"/>
  <c r="Y870" i="41" s="1"/>
  <c r="X871" i="41"/>
  <c r="Y871" i="41" s="1"/>
  <c r="X872" i="41"/>
  <c r="Y872" i="41" s="1"/>
  <c r="X873" i="41"/>
  <c r="Y873" i="41" s="1"/>
  <c r="X874" i="41"/>
  <c r="Y874" i="41" s="1"/>
  <c r="X875" i="41"/>
  <c r="Y875" i="41" s="1"/>
  <c r="X876" i="41"/>
  <c r="Y876" i="41" s="1"/>
  <c r="X877" i="41"/>
  <c r="Y877" i="41" s="1"/>
  <c r="X878" i="41"/>
  <c r="Y878" i="41" s="1"/>
  <c r="X879" i="41"/>
  <c r="Y879" i="41" s="1"/>
  <c r="X880" i="41"/>
  <c r="Y880" i="41" s="1"/>
  <c r="X881" i="41"/>
  <c r="Y881" i="41" s="1"/>
  <c r="X882" i="41"/>
  <c r="Y882" i="41" s="1"/>
  <c r="X883" i="41"/>
  <c r="Y883" i="41" s="1"/>
  <c r="X884" i="41"/>
  <c r="Y884" i="41" s="1"/>
  <c r="X885" i="41"/>
  <c r="Y885" i="41" s="1"/>
  <c r="X886" i="41"/>
  <c r="Y886" i="41" s="1"/>
  <c r="X887" i="41"/>
  <c r="Y887" i="41" s="1"/>
  <c r="X888" i="41"/>
  <c r="Y888" i="41" s="1"/>
  <c r="X889" i="41"/>
  <c r="Y889" i="41" s="1"/>
  <c r="X890" i="41"/>
  <c r="Y890" i="41"/>
  <c r="X891" i="41"/>
  <c r="Y891" i="41" s="1"/>
  <c r="X892" i="41"/>
  <c r="Y892" i="41" s="1"/>
  <c r="X893" i="41"/>
  <c r="Y893" i="41" s="1"/>
  <c r="X894" i="41"/>
  <c r="Y894" i="41" s="1"/>
  <c r="X895" i="41"/>
  <c r="Y895" i="41" s="1"/>
  <c r="X896" i="41"/>
  <c r="Y896" i="41" s="1"/>
  <c r="X897" i="41"/>
  <c r="Y897" i="41" s="1"/>
  <c r="X898" i="41"/>
  <c r="Y898" i="41" s="1"/>
  <c r="X899" i="41"/>
  <c r="Y899" i="41" s="1"/>
  <c r="X900" i="41"/>
  <c r="Y900" i="41" s="1"/>
  <c r="X901" i="41"/>
  <c r="Y901" i="41" s="1"/>
  <c r="X902" i="41"/>
  <c r="Y902" i="41" s="1"/>
  <c r="X903" i="41"/>
  <c r="Y903" i="41" s="1"/>
  <c r="X904" i="41"/>
  <c r="Y904" i="41" s="1"/>
  <c r="X905" i="41"/>
  <c r="Y905" i="41" s="1"/>
  <c r="X906" i="41"/>
  <c r="Y906" i="41" s="1"/>
  <c r="X907" i="41"/>
  <c r="Y907" i="41" s="1"/>
  <c r="X908" i="41"/>
  <c r="Y908" i="41" s="1"/>
  <c r="X909" i="41"/>
  <c r="Y909" i="41" s="1"/>
  <c r="X910" i="41"/>
  <c r="Y910" i="41" s="1"/>
  <c r="X911" i="41"/>
  <c r="Y911" i="41" s="1"/>
  <c r="X912" i="41"/>
  <c r="Y912" i="41" s="1"/>
  <c r="X913" i="41"/>
  <c r="Y913" i="41" s="1"/>
  <c r="X914" i="41"/>
  <c r="Y914" i="41" s="1"/>
  <c r="X915" i="41"/>
  <c r="Y915" i="41" s="1"/>
  <c r="X916" i="41"/>
  <c r="Y916" i="41" s="1"/>
  <c r="X917" i="41"/>
  <c r="Y917" i="41" s="1"/>
  <c r="X918" i="41"/>
  <c r="Y918" i="41" s="1"/>
  <c r="X919" i="41"/>
  <c r="Y919" i="41" s="1"/>
  <c r="X920" i="41"/>
  <c r="Y920" i="41" s="1"/>
  <c r="X921" i="41"/>
  <c r="Y921" i="41" s="1"/>
  <c r="X922" i="41"/>
  <c r="Y922" i="41"/>
  <c r="X923" i="41"/>
  <c r="Y923" i="41" s="1"/>
  <c r="X924" i="41"/>
  <c r="Y924" i="41" s="1"/>
  <c r="X925" i="41"/>
  <c r="Y925" i="41" s="1"/>
  <c r="X926" i="41"/>
  <c r="Y926" i="41" s="1"/>
  <c r="X927" i="41"/>
  <c r="Y927" i="41" s="1"/>
  <c r="X928" i="41"/>
  <c r="Y928" i="41" s="1"/>
  <c r="X929" i="41"/>
  <c r="Y929" i="41" s="1"/>
  <c r="X930" i="41"/>
  <c r="Y930" i="41" s="1"/>
  <c r="X931" i="41"/>
  <c r="Y931" i="41" s="1"/>
  <c r="X932" i="41"/>
  <c r="Y932" i="41" s="1"/>
  <c r="X933" i="41"/>
  <c r="Y933" i="41" s="1"/>
  <c r="X934" i="41"/>
  <c r="Y934" i="41" s="1"/>
  <c r="X935" i="41"/>
  <c r="Y935" i="41" s="1"/>
  <c r="X936" i="41"/>
  <c r="Y936" i="41" s="1"/>
  <c r="X937" i="41"/>
  <c r="Y937" i="41" s="1"/>
  <c r="X938" i="41"/>
  <c r="Y938" i="41" s="1"/>
  <c r="X939" i="41"/>
  <c r="Y939" i="41" s="1"/>
  <c r="X940" i="41"/>
  <c r="Y940" i="41" s="1"/>
  <c r="X941" i="41"/>
  <c r="Y941" i="41" s="1"/>
  <c r="X942" i="41"/>
  <c r="Y942" i="41" s="1"/>
  <c r="X943" i="41"/>
  <c r="Y943" i="41" s="1"/>
  <c r="X944" i="41"/>
  <c r="Y944" i="41" s="1"/>
  <c r="X945" i="41"/>
  <c r="Y945" i="41" s="1"/>
  <c r="X946" i="41"/>
  <c r="Y946" i="41" s="1"/>
  <c r="X947" i="41"/>
  <c r="Y947" i="41" s="1"/>
  <c r="X948" i="41"/>
  <c r="Y948" i="41" s="1"/>
  <c r="X949" i="41"/>
  <c r="Y949" i="41" s="1"/>
  <c r="X950" i="41"/>
  <c r="Y950" i="41" s="1"/>
  <c r="X951" i="41"/>
  <c r="Y951" i="41"/>
  <c r="X952" i="41"/>
  <c r="Y952" i="41" s="1"/>
  <c r="X953" i="41"/>
  <c r="Y953" i="41" s="1"/>
  <c r="X954" i="41"/>
  <c r="Y954" i="41" s="1"/>
  <c r="X955" i="41"/>
  <c r="Y955" i="41" s="1"/>
  <c r="X956" i="41"/>
  <c r="Y956" i="41" s="1"/>
  <c r="X957" i="41"/>
  <c r="Y957" i="41" s="1"/>
  <c r="X958" i="41"/>
  <c r="Y958" i="41" s="1"/>
  <c r="X959" i="41"/>
  <c r="Y959" i="41" s="1"/>
  <c r="X960" i="41"/>
  <c r="Y960" i="41" s="1"/>
  <c r="X961" i="41"/>
  <c r="Y961" i="41" s="1"/>
  <c r="X962" i="41"/>
  <c r="Y962" i="41" s="1"/>
  <c r="X963" i="41"/>
  <c r="Y963" i="41" s="1"/>
  <c r="X964" i="41"/>
  <c r="Y964" i="41" s="1"/>
  <c r="X965" i="41"/>
  <c r="Y965" i="41" s="1"/>
  <c r="X966" i="41"/>
  <c r="Y966" i="41" s="1"/>
  <c r="X967" i="41"/>
  <c r="Y967" i="41" s="1"/>
  <c r="X968" i="41"/>
  <c r="Y968" i="41" s="1"/>
  <c r="X969" i="41"/>
  <c r="Y969" i="41" s="1"/>
  <c r="X970" i="41"/>
  <c r="Y970" i="41" s="1"/>
  <c r="X971" i="41"/>
  <c r="Y971" i="41" s="1"/>
  <c r="X972" i="41"/>
  <c r="Y972" i="41" s="1"/>
  <c r="X973" i="41"/>
  <c r="Y973" i="41" s="1"/>
  <c r="X974" i="41"/>
  <c r="Y974" i="41" s="1"/>
  <c r="X975" i="41"/>
  <c r="Y975" i="41" s="1"/>
  <c r="X976" i="41"/>
  <c r="Y976" i="41" s="1"/>
  <c r="X977" i="41"/>
  <c r="Y977" i="41" s="1"/>
  <c r="X978" i="41"/>
  <c r="Y978" i="41" s="1"/>
  <c r="X979" i="41"/>
  <c r="Y979" i="41" s="1"/>
  <c r="X980" i="41"/>
  <c r="Y980" i="41" s="1"/>
  <c r="X981" i="41"/>
  <c r="Y981" i="41" s="1"/>
  <c r="X982" i="41"/>
  <c r="Y982" i="41" s="1"/>
  <c r="X983" i="41"/>
  <c r="Y983" i="41"/>
  <c r="X984" i="41"/>
  <c r="Y984" i="41" s="1"/>
  <c r="X985" i="41"/>
  <c r="Y985" i="41" s="1"/>
  <c r="X986" i="41"/>
  <c r="Y986" i="41" s="1"/>
  <c r="X987" i="41"/>
  <c r="Y987" i="41" s="1"/>
  <c r="X988" i="41"/>
  <c r="Y988" i="41" s="1"/>
  <c r="X989" i="41"/>
  <c r="Y989" i="41" s="1"/>
  <c r="X990" i="41"/>
  <c r="Y990" i="41" s="1"/>
  <c r="X991" i="41"/>
  <c r="Y991" i="41" s="1"/>
  <c r="X992" i="41"/>
  <c r="Y992" i="41" s="1"/>
  <c r="X993" i="41"/>
  <c r="Y993" i="41" s="1"/>
  <c r="X994" i="41"/>
  <c r="Y994" i="41" s="1"/>
  <c r="X995" i="41"/>
  <c r="Y995" i="41" s="1"/>
  <c r="X996" i="41"/>
  <c r="Y996" i="41" s="1"/>
  <c r="X997" i="41"/>
  <c r="Y997" i="41" s="1"/>
  <c r="X998" i="41"/>
  <c r="Y998" i="41" s="1"/>
  <c r="X999" i="41"/>
  <c r="Y999" i="41" s="1"/>
  <c r="X1000" i="41"/>
  <c r="Y1000" i="41" s="1"/>
  <c r="X1001" i="41"/>
  <c r="Y1001" i="41" s="1"/>
  <c r="X1002" i="41"/>
  <c r="Y1002" i="41" s="1"/>
  <c r="X1003" i="41"/>
  <c r="Y1003" i="41" s="1"/>
  <c r="X1004" i="41"/>
  <c r="Y1004" i="41" s="1"/>
  <c r="X1005" i="41"/>
  <c r="Y1005" i="41" s="1"/>
  <c r="X1006" i="41"/>
  <c r="Y1006" i="41" s="1"/>
  <c r="X1007" i="41"/>
  <c r="Y1007" i="41" s="1"/>
  <c r="X1008" i="41"/>
  <c r="Y1008" i="41" s="1"/>
  <c r="X1009" i="41"/>
  <c r="Y1009" i="41" s="1"/>
  <c r="X1010" i="41"/>
  <c r="Y1010" i="41" s="1"/>
  <c r="X1011" i="41"/>
  <c r="Y1011" i="41" s="1"/>
  <c r="X1012" i="41"/>
  <c r="Y1012" i="41" s="1"/>
  <c r="X1013" i="41"/>
  <c r="Y1013" i="41" s="1"/>
  <c r="X1014" i="41"/>
  <c r="Y1014" i="41" s="1"/>
  <c r="X1015" i="41"/>
  <c r="Y1015" i="41"/>
  <c r="X1016" i="41"/>
  <c r="Y1016" i="41" s="1"/>
  <c r="X1017" i="41"/>
  <c r="Y1017" i="41" s="1"/>
  <c r="X1018" i="41"/>
  <c r="Y1018" i="41" s="1"/>
  <c r="X1019" i="41"/>
  <c r="Y1019" i="41" s="1"/>
  <c r="X1020" i="41"/>
  <c r="Y1020" i="41" s="1"/>
  <c r="X1021" i="41"/>
  <c r="Y1021" i="41" s="1"/>
  <c r="X1022" i="41"/>
  <c r="Y1022" i="41" s="1"/>
  <c r="X1023" i="41"/>
  <c r="Y1023" i="41" s="1"/>
  <c r="X1024" i="41"/>
  <c r="Y1024" i="41" s="1"/>
  <c r="X1025" i="41"/>
  <c r="Y1025" i="41" s="1"/>
  <c r="X1026" i="41"/>
  <c r="Y1026" i="41" s="1"/>
  <c r="X1027" i="41"/>
  <c r="Y1027" i="41" s="1"/>
  <c r="X1028" i="41"/>
  <c r="Y1028" i="41" s="1"/>
  <c r="X1029" i="41"/>
  <c r="Y1029" i="41" s="1"/>
  <c r="X1030" i="41"/>
  <c r="Y1030" i="41" s="1"/>
  <c r="X1031" i="41"/>
  <c r="Y1031" i="41" s="1"/>
  <c r="X1032" i="41"/>
  <c r="Y1032" i="41" s="1"/>
  <c r="X1033" i="41"/>
  <c r="Y1033" i="41" s="1"/>
  <c r="X1034" i="41"/>
  <c r="Y1034" i="41" s="1"/>
  <c r="X35" i="41"/>
  <c r="Y35" i="41" s="1"/>
  <c r="M1035" i="41"/>
  <c r="K1035" i="41"/>
  <c r="I36" i="41"/>
  <c r="I37" i="41"/>
  <c r="P37" i="41" s="1"/>
  <c r="I38" i="41"/>
  <c r="K38" i="41" s="1"/>
  <c r="I39" i="41"/>
  <c r="K39" i="41" s="1"/>
  <c r="I40" i="41"/>
  <c r="K40" i="41" s="1"/>
  <c r="I41" i="41"/>
  <c r="I42" i="41"/>
  <c r="M42" i="41" s="1"/>
  <c r="I43" i="41"/>
  <c r="I44" i="41"/>
  <c r="P44" i="41" s="1"/>
  <c r="I45" i="41"/>
  <c r="P45" i="41" s="1"/>
  <c r="I46" i="41"/>
  <c r="K46" i="41" s="1"/>
  <c r="I47" i="41"/>
  <c r="M47" i="41" s="1"/>
  <c r="I48" i="41"/>
  <c r="K48" i="41" s="1"/>
  <c r="I49" i="41"/>
  <c r="I50" i="41"/>
  <c r="P50" i="41" s="1"/>
  <c r="I51" i="41"/>
  <c r="K51" i="41" s="1"/>
  <c r="I52" i="41"/>
  <c r="M52" i="41" s="1"/>
  <c r="I53" i="41"/>
  <c r="I54" i="41"/>
  <c r="M54" i="41" s="1"/>
  <c r="I55" i="41"/>
  <c r="I56" i="41"/>
  <c r="M56" i="41" s="1"/>
  <c r="I57" i="41"/>
  <c r="I58" i="41"/>
  <c r="K58" i="41" s="1"/>
  <c r="I59" i="41"/>
  <c r="I60" i="41"/>
  <c r="K60" i="41" s="1"/>
  <c r="I61" i="41"/>
  <c r="K61" i="41" s="1"/>
  <c r="I62" i="41"/>
  <c r="I63" i="41"/>
  <c r="P63" i="41" s="1"/>
  <c r="I64" i="41"/>
  <c r="K64" i="41" s="1"/>
  <c r="I65" i="41"/>
  <c r="I66" i="41"/>
  <c r="P66" i="41" s="1"/>
  <c r="I67" i="41"/>
  <c r="I68" i="41"/>
  <c r="K68" i="41" s="1"/>
  <c r="I69" i="41"/>
  <c r="K69" i="41" s="1"/>
  <c r="I70" i="41"/>
  <c r="M70" i="41" s="1"/>
  <c r="I71" i="41"/>
  <c r="I72" i="41"/>
  <c r="I73" i="41"/>
  <c r="M73" i="41" s="1"/>
  <c r="I74" i="41"/>
  <c r="M74" i="41" s="1"/>
  <c r="I75" i="41"/>
  <c r="P75" i="41" s="1"/>
  <c r="I76" i="41"/>
  <c r="M76" i="41" s="1"/>
  <c r="I77" i="41"/>
  <c r="M77" i="41" s="1"/>
  <c r="I78" i="41"/>
  <c r="K78" i="41" s="1"/>
  <c r="I79" i="41"/>
  <c r="M79" i="41" s="1"/>
  <c r="I80" i="41"/>
  <c r="I81" i="41"/>
  <c r="I82" i="41"/>
  <c r="I83" i="41"/>
  <c r="I84" i="41"/>
  <c r="M84" i="41" s="1"/>
  <c r="I85" i="41"/>
  <c r="I86" i="41"/>
  <c r="M86" i="41" s="1"/>
  <c r="I87" i="41"/>
  <c r="I88" i="41"/>
  <c r="M88" i="41" s="1"/>
  <c r="I89" i="41"/>
  <c r="I90" i="41"/>
  <c r="K90" i="41" s="1"/>
  <c r="I91" i="41"/>
  <c r="M91" i="41" s="1"/>
  <c r="I92" i="41"/>
  <c r="M92" i="41" s="1"/>
  <c r="I93" i="41"/>
  <c r="K93" i="41" s="1"/>
  <c r="I94" i="41"/>
  <c r="K94" i="41" s="1"/>
  <c r="I95" i="41"/>
  <c r="M95" i="41" s="1"/>
  <c r="I96" i="41"/>
  <c r="K96" i="41" s="1"/>
  <c r="I97" i="41"/>
  <c r="K97" i="41" s="1"/>
  <c r="I98" i="41"/>
  <c r="I99" i="41"/>
  <c r="I100" i="41"/>
  <c r="K100" i="41" s="1"/>
  <c r="I101" i="41"/>
  <c r="I102" i="41"/>
  <c r="M102" i="41" s="1"/>
  <c r="I103" i="41"/>
  <c r="K103" i="41" s="1"/>
  <c r="I104" i="41"/>
  <c r="M104" i="41" s="1"/>
  <c r="I105" i="41"/>
  <c r="M105" i="41" s="1"/>
  <c r="I106" i="41"/>
  <c r="K106" i="41" s="1"/>
  <c r="I107" i="41"/>
  <c r="K107" i="41" s="1"/>
  <c r="I108" i="41"/>
  <c r="P108" i="41" s="1"/>
  <c r="I109" i="41"/>
  <c r="I110" i="41"/>
  <c r="M110" i="41" s="1"/>
  <c r="I111" i="41"/>
  <c r="M111" i="41" s="1"/>
  <c r="I112" i="41"/>
  <c r="K112" i="41" s="1"/>
  <c r="I113" i="41"/>
  <c r="I114" i="41"/>
  <c r="M114" i="41" s="1"/>
  <c r="I115" i="41"/>
  <c r="M115" i="41" s="1"/>
  <c r="I116" i="41"/>
  <c r="M116" i="41" s="1"/>
  <c r="I117" i="41"/>
  <c r="I118" i="41"/>
  <c r="I119" i="41"/>
  <c r="I120" i="41"/>
  <c r="M120" i="41" s="1"/>
  <c r="I121" i="41"/>
  <c r="K121" i="41" s="1"/>
  <c r="I122" i="41"/>
  <c r="K122" i="41" s="1"/>
  <c r="I123" i="41"/>
  <c r="M123" i="41" s="1"/>
  <c r="I124" i="41"/>
  <c r="M124" i="41" s="1"/>
  <c r="I125" i="41"/>
  <c r="K125" i="41" s="1"/>
  <c r="I126" i="41"/>
  <c r="I127" i="41"/>
  <c r="I128" i="41"/>
  <c r="K128" i="41" s="1"/>
  <c r="I129" i="41"/>
  <c r="P129" i="41" s="1"/>
  <c r="I130" i="41"/>
  <c r="P130" i="41" s="1"/>
  <c r="I131" i="41"/>
  <c r="M131" i="41" s="1"/>
  <c r="I132" i="41"/>
  <c r="K132" i="41" s="1"/>
  <c r="I133" i="41"/>
  <c r="M133" i="41"/>
  <c r="I134" i="41"/>
  <c r="M134" i="41" s="1"/>
  <c r="I135" i="41"/>
  <c r="I136" i="41"/>
  <c r="P136" i="41" s="1"/>
  <c r="I137" i="41"/>
  <c r="M137" i="41" s="1"/>
  <c r="I138" i="41"/>
  <c r="K138" i="41"/>
  <c r="I139" i="41"/>
  <c r="I140" i="41"/>
  <c r="P140" i="41" s="1"/>
  <c r="I141" i="41"/>
  <c r="I142" i="41"/>
  <c r="M142" i="41" s="1"/>
  <c r="I143" i="41"/>
  <c r="M143" i="41" s="1"/>
  <c r="I144" i="41"/>
  <c r="I145" i="41"/>
  <c r="M145" i="41" s="1"/>
  <c r="I146" i="41"/>
  <c r="K146" i="41" s="1"/>
  <c r="I147" i="41"/>
  <c r="M147" i="41" s="1"/>
  <c r="I148" i="41"/>
  <c r="K148" i="41" s="1"/>
  <c r="I149" i="41"/>
  <c r="I150" i="41"/>
  <c r="M150" i="41" s="1"/>
  <c r="I151" i="41"/>
  <c r="K151" i="41" s="1"/>
  <c r="I152" i="41"/>
  <c r="M152" i="41" s="1"/>
  <c r="I153" i="41"/>
  <c r="I154" i="41"/>
  <c r="P154" i="41" s="1"/>
  <c r="I155" i="41"/>
  <c r="M155" i="41" s="1"/>
  <c r="I156" i="41"/>
  <c r="M156" i="41" s="1"/>
  <c r="I157" i="41"/>
  <c r="P157" i="41" s="1"/>
  <c r="I158" i="41"/>
  <c r="K158" i="41" s="1"/>
  <c r="I159" i="41"/>
  <c r="M159" i="41" s="1"/>
  <c r="I160" i="41"/>
  <c r="K160" i="41"/>
  <c r="I161" i="41"/>
  <c r="P161" i="41" s="1"/>
  <c r="I162" i="41"/>
  <c r="K162" i="41" s="1"/>
  <c r="I163" i="41"/>
  <c r="I164" i="41"/>
  <c r="K164" i="41" s="1"/>
  <c r="I165" i="41"/>
  <c r="K165" i="41" s="1"/>
  <c r="M165" i="41"/>
  <c r="I166" i="41"/>
  <c r="M166" i="41" s="1"/>
  <c r="I167" i="41"/>
  <c r="I168" i="41"/>
  <c r="M168" i="41" s="1"/>
  <c r="I169" i="41"/>
  <c r="M169" i="41" s="1"/>
  <c r="I170" i="41"/>
  <c r="K170" i="41" s="1"/>
  <c r="I171" i="41"/>
  <c r="I172" i="41"/>
  <c r="P172" i="41" s="1"/>
  <c r="I173" i="41"/>
  <c r="P173" i="41" s="1"/>
  <c r="I174" i="41"/>
  <c r="M174" i="41" s="1"/>
  <c r="I175" i="41"/>
  <c r="M175" i="41" s="1"/>
  <c r="I176" i="41"/>
  <c r="K176" i="41" s="1"/>
  <c r="I177" i="41"/>
  <c r="I178" i="41"/>
  <c r="P178" i="41" s="1"/>
  <c r="I179" i="41"/>
  <c r="M179" i="41" s="1"/>
  <c r="I180" i="41"/>
  <c r="M180" i="41" s="1"/>
  <c r="I181" i="41"/>
  <c r="P181" i="41" s="1"/>
  <c r="I182" i="41"/>
  <c r="K182" i="41" s="1"/>
  <c r="I183" i="41"/>
  <c r="I184" i="41"/>
  <c r="K184" i="41" s="1"/>
  <c r="I185" i="41"/>
  <c r="I186" i="41"/>
  <c r="K186" i="41" s="1"/>
  <c r="I187" i="41"/>
  <c r="M187" i="41" s="1"/>
  <c r="I188" i="41"/>
  <c r="M188" i="41" s="1"/>
  <c r="I189" i="41"/>
  <c r="P189" i="41" s="1"/>
  <c r="I190" i="41"/>
  <c r="I191" i="41"/>
  <c r="K191" i="41" s="1"/>
  <c r="I192" i="41"/>
  <c r="K192" i="41" s="1"/>
  <c r="I193" i="41"/>
  <c r="K193" i="41" s="1"/>
  <c r="I194" i="41"/>
  <c r="P194" i="41" s="1"/>
  <c r="I195" i="41"/>
  <c r="I196" i="41"/>
  <c r="M196" i="41" s="1"/>
  <c r="I197" i="41"/>
  <c r="K197" i="41" s="1"/>
  <c r="I198" i="41"/>
  <c r="M198" i="41" s="1"/>
  <c r="I199" i="41"/>
  <c r="I200" i="41"/>
  <c r="K200" i="41" s="1"/>
  <c r="I201" i="41"/>
  <c r="I202" i="41"/>
  <c r="M202" i="41" s="1"/>
  <c r="I203" i="41"/>
  <c r="K203" i="41" s="1"/>
  <c r="I204" i="41"/>
  <c r="M204" i="41" s="1"/>
  <c r="I205" i="41"/>
  <c r="P205" i="41" s="1"/>
  <c r="I206" i="41"/>
  <c r="K206" i="41" s="1"/>
  <c r="I207" i="41"/>
  <c r="M207" i="41" s="1"/>
  <c r="I208" i="41"/>
  <c r="I209" i="41"/>
  <c r="I210" i="41"/>
  <c r="M210" i="41" s="1"/>
  <c r="I211" i="41"/>
  <c r="M211" i="41" s="1"/>
  <c r="I212" i="41"/>
  <c r="K212" i="41" s="1"/>
  <c r="I213" i="41"/>
  <c r="M213" i="41" s="1"/>
  <c r="I214" i="41"/>
  <c r="M214" i="41" s="1"/>
  <c r="I215" i="41"/>
  <c r="I216" i="41"/>
  <c r="K216" i="41" s="1"/>
  <c r="I217" i="41"/>
  <c r="I218" i="41"/>
  <c r="I219" i="41"/>
  <c r="M219" i="41" s="1"/>
  <c r="I220" i="41"/>
  <c r="K220" i="41" s="1"/>
  <c r="I221" i="41"/>
  <c r="K221" i="41" s="1"/>
  <c r="I222" i="41"/>
  <c r="K222" i="41" s="1"/>
  <c r="I223" i="41"/>
  <c r="M223" i="41" s="1"/>
  <c r="I224" i="41"/>
  <c r="K224" i="41" s="1"/>
  <c r="I225" i="41"/>
  <c r="K225" i="41" s="1"/>
  <c r="I226" i="41"/>
  <c r="K226" i="41" s="1"/>
  <c r="I227" i="41"/>
  <c r="I228" i="41"/>
  <c r="K228" i="41" s="1"/>
  <c r="I229" i="41"/>
  <c r="M229" i="41" s="1"/>
  <c r="I230" i="41"/>
  <c r="M230" i="41" s="1"/>
  <c r="I231" i="41"/>
  <c r="I232" i="41"/>
  <c r="M232" i="41" s="1"/>
  <c r="I233" i="41"/>
  <c r="I234" i="41"/>
  <c r="K234" i="41" s="1"/>
  <c r="I235" i="41"/>
  <c r="K235" i="41" s="1"/>
  <c r="I236" i="41"/>
  <c r="P236" i="41" s="1"/>
  <c r="I237" i="41"/>
  <c r="P237" i="41" s="1"/>
  <c r="I238" i="41"/>
  <c r="M238" i="41" s="1"/>
  <c r="I239" i="41"/>
  <c r="M239" i="41" s="1"/>
  <c r="I240" i="41"/>
  <c r="K240" i="41"/>
  <c r="I241" i="41"/>
  <c r="I242" i="41"/>
  <c r="P242" i="41" s="1"/>
  <c r="I243" i="41"/>
  <c r="M243" i="41" s="1"/>
  <c r="I244" i="41"/>
  <c r="M244" i="41" s="1"/>
  <c r="I245" i="41"/>
  <c r="I246" i="41"/>
  <c r="P246" i="41" s="1"/>
  <c r="I247" i="41"/>
  <c r="I248" i="41"/>
  <c r="M248" i="41" s="1"/>
  <c r="I249" i="41"/>
  <c r="P249" i="41" s="1"/>
  <c r="I250" i="41"/>
  <c r="K250" i="41" s="1"/>
  <c r="I251" i="41"/>
  <c r="M251" i="41" s="1"/>
  <c r="I252" i="41"/>
  <c r="K252" i="41" s="1"/>
  <c r="I253" i="41"/>
  <c r="K253" i="41" s="1"/>
  <c r="I254" i="41"/>
  <c r="I255" i="41"/>
  <c r="I256" i="41"/>
  <c r="K256" i="41" s="1"/>
  <c r="I257" i="41"/>
  <c r="P257" i="41" s="1"/>
  <c r="I258" i="41"/>
  <c r="P258" i="41" s="1"/>
  <c r="I259" i="41"/>
  <c r="P259" i="41" s="1"/>
  <c r="I260" i="41"/>
  <c r="M260" i="41" s="1"/>
  <c r="I261" i="41"/>
  <c r="M261" i="41" s="1"/>
  <c r="I262" i="41"/>
  <c r="M262" i="41" s="1"/>
  <c r="I263" i="41"/>
  <c r="I264" i="41"/>
  <c r="P264" i="41" s="1"/>
  <c r="I265" i="41"/>
  <c r="I266" i="41"/>
  <c r="M266" i="41" s="1"/>
  <c r="I267" i="41"/>
  <c r="I268" i="41"/>
  <c r="K268" i="41" s="1"/>
  <c r="I269" i="41"/>
  <c r="P269" i="41" s="1"/>
  <c r="I270" i="41"/>
  <c r="M270" i="41" s="1"/>
  <c r="I271" i="41"/>
  <c r="M271" i="41" s="1"/>
  <c r="I272" i="41"/>
  <c r="I273" i="41"/>
  <c r="I274" i="41"/>
  <c r="P274" i="41" s="1"/>
  <c r="I275" i="41"/>
  <c r="M275" i="41" s="1"/>
  <c r="I276" i="41"/>
  <c r="K276" i="41" s="1"/>
  <c r="I277" i="41"/>
  <c r="I278" i="41"/>
  <c r="M278" i="41" s="1"/>
  <c r="I279" i="41"/>
  <c r="P279" i="41" s="1"/>
  <c r="I280" i="41"/>
  <c r="M280" i="41" s="1"/>
  <c r="I281" i="41"/>
  <c r="I282" i="41"/>
  <c r="I283" i="41"/>
  <c r="M283" i="41" s="1"/>
  <c r="I284" i="41"/>
  <c r="K284" i="41" s="1"/>
  <c r="I285" i="41"/>
  <c r="P285" i="41" s="1"/>
  <c r="I286" i="41"/>
  <c r="K286" i="41" s="1"/>
  <c r="I287" i="41"/>
  <c r="M287" i="41" s="1"/>
  <c r="I288" i="41"/>
  <c r="K288" i="41" s="1"/>
  <c r="I289" i="41"/>
  <c r="P289" i="41" s="1"/>
  <c r="I290" i="41"/>
  <c r="K290" i="41" s="1"/>
  <c r="I291" i="41"/>
  <c r="M291" i="41" s="1"/>
  <c r="I292" i="41"/>
  <c r="K292" i="41" s="1"/>
  <c r="I293" i="41"/>
  <c r="M293" i="41" s="1"/>
  <c r="I294" i="41"/>
  <c r="M294" i="41" s="1"/>
  <c r="I295" i="41"/>
  <c r="I296" i="41"/>
  <c r="M296" i="41" s="1"/>
  <c r="I297" i="41"/>
  <c r="I298" i="41"/>
  <c r="M298" i="41" s="1"/>
  <c r="I299" i="41"/>
  <c r="I300" i="41"/>
  <c r="P300" i="41" s="1"/>
  <c r="I301" i="41"/>
  <c r="P301" i="41" s="1"/>
  <c r="I302" i="41"/>
  <c r="K302" i="41" s="1"/>
  <c r="I303" i="41"/>
  <c r="M303" i="41" s="1"/>
  <c r="I304" i="41"/>
  <c r="K304" i="41" s="1"/>
  <c r="I305" i="41"/>
  <c r="K305" i="41" s="1"/>
  <c r="I306" i="41"/>
  <c r="I307" i="41"/>
  <c r="K307" i="41" s="1"/>
  <c r="I308" i="41"/>
  <c r="M308" i="41" s="1"/>
  <c r="I309" i="41"/>
  <c r="I310" i="41"/>
  <c r="P310" i="41" s="1"/>
  <c r="I311" i="41"/>
  <c r="I312" i="41"/>
  <c r="M312" i="41" s="1"/>
  <c r="I313" i="41"/>
  <c r="I314" i="41"/>
  <c r="K314" i="41" s="1"/>
  <c r="I315" i="41"/>
  <c r="M315" i="41" s="1"/>
  <c r="I316" i="41"/>
  <c r="M316" i="41" s="1"/>
  <c r="I317" i="41"/>
  <c r="K317" i="41" s="1"/>
  <c r="I318" i="41"/>
  <c r="I319" i="41"/>
  <c r="M319" i="41" s="1"/>
  <c r="I320" i="41"/>
  <c r="M320" i="41" s="1"/>
  <c r="I321" i="41"/>
  <c r="M321" i="41" s="1"/>
  <c r="I322" i="41"/>
  <c r="M322" i="41" s="1"/>
  <c r="I323" i="41"/>
  <c r="M323" i="41" s="1"/>
  <c r="I324" i="41"/>
  <c r="M324" i="41" s="1"/>
  <c r="I325" i="41"/>
  <c r="M325" i="41" s="1"/>
  <c r="I326" i="41"/>
  <c r="I327" i="41"/>
  <c r="I328" i="41"/>
  <c r="M328" i="41" s="1"/>
  <c r="I329" i="41"/>
  <c r="M329" i="41" s="1"/>
  <c r="I330" i="41"/>
  <c r="K330" i="41" s="1"/>
  <c r="I331" i="41"/>
  <c r="M331" i="41" s="1"/>
  <c r="I332" i="41"/>
  <c r="M332" i="41" s="1"/>
  <c r="I333" i="41"/>
  <c r="K333" i="41" s="1"/>
  <c r="I334" i="41"/>
  <c r="K334" i="41" s="1"/>
  <c r="I335" i="41"/>
  <c r="I336" i="41"/>
  <c r="M336" i="41" s="1"/>
  <c r="I337" i="41"/>
  <c r="K337" i="41" s="1"/>
  <c r="I338" i="41"/>
  <c r="M338" i="41" s="1"/>
  <c r="I339" i="41"/>
  <c r="M339" i="41" s="1"/>
  <c r="I340" i="41"/>
  <c r="M340" i="41" s="1"/>
  <c r="I341" i="41"/>
  <c r="M341" i="41" s="1"/>
  <c r="I342" i="41"/>
  <c r="I343" i="41"/>
  <c r="I344" i="41"/>
  <c r="M344" i="41" s="1"/>
  <c r="I345" i="41"/>
  <c r="K345" i="41" s="1"/>
  <c r="I346" i="41"/>
  <c r="M346" i="41" s="1"/>
  <c r="I347" i="41"/>
  <c r="M347" i="41" s="1"/>
  <c r="I348" i="41"/>
  <c r="M348" i="41" s="1"/>
  <c r="I349" i="41"/>
  <c r="M349" i="41" s="1"/>
  <c r="I350" i="41"/>
  <c r="K350" i="41" s="1"/>
  <c r="I351" i="41"/>
  <c r="P351" i="41" s="1"/>
  <c r="I352" i="41"/>
  <c r="M352" i="41" s="1"/>
  <c r="I353" i="41"/>
  <c r="M353" i="41"/>
  <c r="I354" i="41"/>
  <c r="I355" i="41"/>
  <c r="K355" i="41" s="1"/>
  <c r="I356" i="41"/>
  <c r="M356" i="41" s="1"/>
  <c r="I357" i="41"/>
  <c r="M357" i="41" s="1"/>
  <c r="I358" i="41"/>
  <c r="K358" i="41" s="1"/>
  <c r="I359" i="41"/>
  <c r="I360" i="41"/>
  <c r="M360" i="41" s="1"/>
  <c r="I361" i="41"/>
  <c r="P361" i="41" s="1"/>
  <c r="I362" i="41"/>
  <c r="I363" i="41"/>
  <c r="M363" i="41" s="1"/>
  <c r="I364" i="41"/>
  <c r="M364" i="41" s="1"/>
  <c r="I365" i="41"/>
  <c r="M365" i="41" s="1"/>
  <c r="I366" i="41"/>
  <c r="K366" i="41" s="1"/>
  <c r="I367" i="41"/>
  <c r="P367" i="41" s="1"/>
  <c r="I368" i="41"/>
  <c r="M368" i="41" s="1"/>
  <c r="I369" i="41"/>
  <c r="K369" i="41" s="1"/>
  <c r="I370" i="41"/>
  <c r="M370" i="41" s="1"/>
  <c r="I371" i="41"/>
  <c r="M371" i="41" s="1"/>
  <c r="I372" i="41"/>
  <c r="M372" i="41" s="1"/>
  <c r="I373" i="41"/>
  <c r="M373" i="41" s="1"/>
  <c r="I374" i="41"/>
  <c r="K374" i="41" s="1"/>
  <c r="I375" i="41"/>
  <c r="I376" i="41"/>
  <c r="M376" i="41" s="1"/>
  <c r="I377" i="41"/>
  <c r="P377" i="41" s="1"/>
  <c r="I378" i="41"/>
  <c r="K378" i="41" s="1"/>
  <c r="I379" i="41"/>
  <c r="M379" i="41" s="1"/>
  <c r="I380" i="41"/>
  <c r="K380" i="41" s="1"/>
  <c r="I381" i="41"/>
  <c r="K381" i="41" s="1"/>
  <c r="I382" i="41"/>
  <c r="K382" i="41" s="1"/>
  <c r="I383" i="41"/>
  <c r="K383" i="41" s="1"/>
  <c r="I384" i="41"/>
  <c r="M384" i="41" s="1"/>
  <c r="I385" i="41"/>
  <c r="M385" i="41" s="1"/>
  <c r="I386" i="41"/>
  <c r="K386" i="41" s="1"/>
  <c r="I387" i="41"/>
  <c r="M387" i="41" s="1"/>
  <c r="I388" i="41"/>
  <c r="M388" i="41" s="1"/>
  <c r="I389" i="41"/>
  <c r="M389" i="41" s="1"/>
  <c r="I390" i="41"/>
  <c r="I391" i="41"/>
  <c r="M391" i="41" s="1"/>
  <c r="I392" i="41"/>
  <c r="M392" i="41" s="1"/>
  <c r="I393" i="41"/>
  <c r="P393" i="41" s="1"/>
  <c r="I394" i="41"/>
  <c r="M394" i="41" s="1"/>
  <c r="I395" i="41"/>
  <c r="K395" i="41" s="1"/>
  <c r="I396" i="41"/>
  <c r="M396" i="41" s="1"/>
  <c r="I397" i="41"/>
  <c r="M397" i="41" s="1"/>
  <c r="I398" i="41"/>
  <c r="M398" i="41" s="1"/>
  <c r="I399" i="41"/>
  <c r="K399" i="41" s="1"/>
  <c r="I400" i="41"/>
  <c r="M400" i="41" s="1"/>
  <c r="I401" i="41"/>
  <c r="P401" i="41" s="1"/>
  <c r="I402" i="41"/>
  <c r="P402" i="41" s="1"/>
  <c r="I403" i="41"/>
  <c r="M403" i="41" s="1"/>
  <c r="I404" i="41"/>
  <c r="K404" i="41" s="1"/>
  <c r="I405" i="41"/>
  <c r="M405" i="41" s="1"/>
  <c r="I406" i="41"/>
  <c r="K406" i="41" s="1"/>
  <c r="I407" i="41"/>
  <c r="I408" i="41"/>
  <c r="M408" i="41" s="1"/>
  <c r="I409" i="41"/>
  <c r="K409" i="41" s="1"/>
  <c r="I410" i="41"/>
  <c r="M410" i="41" s="1"/>
  <c r="I411" i="41"/>
  <c r="M411" i="41" s="1"/>
  <c r="I412" i="41"/>
  <c r="M412" i="41" s="1"/>
  <c r="I413" i="41"/>
  <c r="M413" i="41" s="1"/>
  <c r="I414" i="41"/>
  <c r="M414" i="41" s="1"/>
  <c r="I415" i="41"/>
  <c r="P415" i="41" s="1"/>
  <c r="I416" i="41"/>
  <c r="M416" i="41"/>
  <c r="I417" i="41"/>
  <c r="M417" i="41" s="1"/>
  <c r="I418" i="41"/>
  <c r="I419" i="41"/>
  <c r="M419" i="41" s="1"/>
  <c r="I420" i="41"/>
  <c r="M420" i="41" s="1"/>
  <c r="I421" i="41"/>
  <c r="P421" i="41" s="1"/>
  <c r="I422" i="41"/>
  <c r="I423" i="41"/>
  <c r="P423" i="41" s="1"/>
  <c r="I424" i="41"/>
  <c r="M424" i="41" s="1"/>
  <c r="I425" i="41"/>
  <c r="I426" i="41"/>
  <c r="M426" i="41" s="1"/>
  <c r="I427" i="41"/>
  <c r="M427" i="41" s="1"/>
  <c r="I428" i="41"/>
  <c r="M428" i="41" s="1"/>
  <c r="I429" i="41"/>
  <c r="M429" i="41" s="1"/>
  <c r="I430" i="41"/>
  <c r="P430" i="41" s="1"/>
  <c r="I431" i="41"/>
  <c r="K431" i="41" s="1"/>
  <c r="I432" i="41"/>
  <c r="M432" i="41" s="1"/>
  <c r="I433" i="41"/>
  <c r="K433" i="41" s="1"/>
  <c r="I434" i="41"/>
  <c r="K434" i="41" s="1"/>
  <c r="I435" i="41"/>
  <c r="M435" i="41" s="1"/>
  <c r="I436" i="41"/>
  <c r="M436" i="41" s="1"/>
  <c r="I437" i="41"/>
  <c r="M437" i="41" s="1"/>
  <c r="I438" i="41"/>
  <c r="K438" i="41" s="1"/>
  <c r="I439" i="41"/>
  <c r="M439" i="41" s="1"/>
  <c r="I440" i="41"/>
  <c r="M440" i="41" s="1"/>
  <c r="I441" i="41"/>
  <c r="I442" i="41"/>
  <c r="M442" i="41" s="1"/>
  <c r="I443" i="41"/>
  <c r="K443" i="41" s="1"/>
  <c r="I444" i="41"/>
  <c r="M444" i="41" s="1"/>
  <c r="I445" i="41"/>
  <c r="M445" i="41" s="1"/>
  <c r="I446" i="41"/>
  <c r="P446" i="41" s="1"/>
  <c r="I447" i="41"/>
  <c r="I448" i="41"/>
  <c r="M448" i="41" s="1"/>
  <c r="I449" i="41"/>
  <c r="M449" i="41" s="1"/>
  <c r="I450" i="41"/>
  <c r="K450" i="41" s="1"/>
  <c r="I451" i="41"/>
  <c r="K451" i="41" s="1"/>
  <c r="I452" i="41"/>
  <c r="M452" i="41" s="1"/>
  <c r="I453" i="41"/>
  <c r="P453" i="41" s="1"/>
  <c r="I454" i="41"/>
  <c r="I455" i="41"/>
  <c r="K455" i="41" s="1"/>
  <c r="I456" i="41"/>
  <c r="M456" i="41" s="1"/>
  <c r="I457" i="41"/>
  <c r="I458" i="41"/>
  <c r="M458" i="41" s="1"/>
  <c r="I459" i="41"/>
  <c r="M459" i="41" s="1"/>
  <c r="I460" i="41"/>
  <c r="M460" i="41" s="1"/>
  <c r="I461" i="41"/>
  <c r="M461" i="41" s="1"/>
  <c r="I462" i="41"/>
  <c r="K462" i="41" s="1"/>
  <c r="I463" i="41"/>
  <c r="M463" i="41" s="1"/>
  <c r="I464" i="41"/>
  <c r="M464" i="41" s="1"/>
  <c r="I465" i="41"/>
  <c r="K465" i="41" s="1"/>
  <c r="I466" i="41"/>
  <c r="P466" i="41" s="1"/>
  <c r="I467" i="41"/>
  <c r="M467" i="41" s="1"/>
  <c r="I468" i="41"/>
  <c r="M468" i="41" s="1"/>
  <c r="I469" i="41"/>
  <c r="M469" i="41" s="1"/>
  <c r="I470" i="41"/>
  <c r="P470" i="41" s="1"/>
  <c r="K470" i="41"/>
  <c r="I471" i="41"/>
  <c r="I472" i="41"/>
  <c r="M472" i="41" s="1"/>
  <c r="I473" i="41"/>
  <c r="I474" i="41"/>
  <c r="K474" i="41" s="1"/>
  <c r="I475" i="41"/>
  <c r="M475" i="41" s="1"/>
  <c r="I476" i="41"/>
  <c r="K476" i="41" s="1"/>
  <c r="I477" i="41"/>
  <c r="M477" i="41" s="1"/>
  <c r="I478" i="41"/>
  <c r="P478" i="41" s="1"/>
  <c r="I479" i="41"/>
  <c r="I480" i="41"/>
  <c r="M480" i="41" s="1"/>
  <c r="I481" i="41"/>
  <c r="P481" i="41" s="1"/>
  <c r="I482" i="41"/>
  <c r="I483" i="41"/>
  <c r="M483" i="41" s="1"/>
  <c r="I484" i="41"/>
  <c r="M484" i="41" s="1"/>
  <c r="I485" i="41"/>
  <c r="M485" i="41" s="1"/>
  <c r="I486" i="41"/>
  <c r="K486" i="41" s="1"/>
  <c r="I487" i="41"/>
  <c r="I488" i="41"/>
  <c r="M488" i="41" s="1"/>
  <c r="I489" i="41"/>
  <c r="M489" i="41" s="1"/>
  <c r="I490" i="41"/>
  <c r="M490" i="41" s="1"/>
  <c r="I491" i="41"/>
  <c r="M491" i="41" s="1"/>
  <c r="I492" i="41"/>
  <c r="M492" i="41" s="1"/>
  <c r="I493" i="41"/>
  <c r="K493" i="41" s="1"/>
  <c r="I494" i="41"/>
  <c r="K494" i="41" s="1"/>
  <c r="I495" i="41"/>
  <c r="I496" i="41"/>
  <c r="M496" i="41" s="1"/>
  <c r="I497" i="41"/>
  <c r="I498" i="41"/>
  <c r="I499" i="41"/>
  <c r="M499" i="41" s="1"/>
  <c r="I500" i="41"/>
  <c r="M500" i="41" s="1"/>
  <c r="I501" i="41"/>
  <c r="K501" i="41" s="1"/>
  <c r="M501" i="41"/>
  <c r="I502" i="41"/>
  <c r="K502" i="41" s="1"/>
  <c r="I503" i="41"/>
  <c r="I504" i="41"/>
  <c r="M504" i="41" s="1"/>
  <c r="I505" i="41"/>
  <c r="I506" i="41"/>
  <c r="K506" i="41" s="1"/>
  <c r="I507" i="41"/>
  <c r="M507" i="41" s="1"/>
  <c r="I508" i="41"/>
  <c r="M508" i="41" s="1"/>
  <c r="I509" i="41"/>
  <c r="M509" i="41" s="1"/>
  <c r="I510" i="41"/>
  <c r="I511" i="41"/>
  <c r="K511" i="41" s="1"/>
  <c r="I512" i="41"/>
  <c r="M512" i="41" s="1"/>
  <c r="I513" i="41"/>
  <c r="M513" i="41" s="1"/>
  <c r="I514" i="41"/>
  <c r="I515" i="41"/>
  <c r="M515" i="41" s="1"/>
  <c r="I516" i="41"/>
  <c r="M516" i="41" s="1"/>
  <c r="I517" i="41"/>
  <c r="M517" i="41" s="1"/>
  <c r="I518" i="41"/>
  <c r="I519" i="41"/>
  <c r="P519" i="41" s="1"/>
  <c r="I520" i="41"/>
  <c r="K520" i="41" s="1"/>
  <c r="I521" i="41"/>
  <c r="I522" i="41"/>
  <c r="M522" i="41" s="1"/>
  <c r="I523" i="41"/>
  <c r="M523" i="41" s="1"/>
  <c r="I524" i="41"/>
  <c r="P524" i="41" s="1"/>
  <c r="I525" i="41"/>
  <c r="M525" i="41" s="1"/>
  <c r="I526" i="41"/>
  <c r="I527" i="41"/>
  <c r="K527" i="41" s="1"/>
  <c r="I528" i="41"/>
  <c r="M528" i="41" s="1"/>
  <c r="I529" i="41"/>
  <c r="P529" i="41" s="1"/>
  <c r="I530" i="41"/>
  <c r="K530" i="41" s="1"/>
  <c r="I531" i="41"/>
  <c r="M531" i="41" s="1"/>
  <c r="I532" i="41"/>
  <c r="M532" i="41" s="1"/>
  <c r="I533" i="41"/>
  <c r="M533" i="41" s="1"/>
  <c r="I534" i="41"/>
  <c r="K534" i="41" s="1"/>
  <c r="I535" i="41"/>
  <c r="I536" i="41"/>
  <c r="M536" i="41" s="1"/>
  <c r="I537" i="41"/>
  <c r="I538" i="41"/>
  <c r="M538" i="41" s="1"/>
  <c r="I539" i="41"/>
  <c r="M539" i="41" s="1"/>
  <c r="I540" i="41"/>
  <c r="P540" i="41" s="1"/>
  <c r="I541" i="41"/>
  <c r="M541" i="41" s="1"/>
  <c r="I542" i="41"/>
  <c r="K542" i="41" s="1"/>
  <c r="I543" i="41"/>
  <c r="I544" i="41"/>
  <c r="M544" i="41" s="1"/>
  <c r="I545" i="41"/>
  <c r="M545" i="41" s="1"/>
  <c r="I546" i="41"/>
  <c r="P546" i="41" s="1"/>
  <c r="I547" i="41"/>
  <c r="M547" i="41" s="1"/>
  <c r="I548" i="41"/>
  <c r="M548" i="41" s="1"/>
  <c r="I549" i="41"/>
  <c r="M549" i="41" s="1"/>
  <c r="I550" i="41"/>
  <c r="I551" i="41"/>
  <c r="P551" i="41" s="1"/>
  <c r="I552" i="41"/>
  <c r="M552" i="41" s="1"/>
  <c r="I553" i="41"/>
  <c r="I554" i="41"/>
  <c r="M554" i="41" s="1"/>
  <c r="I555" i="41"/>
  <c r="M555" i="41" s="1"/>
  <c r="I556" i="41"/>
  <c r="P556" i="41" s="1"/>
  <c r="I557" i="41"/>
  <c r="K557" i="41" s="1"/>
  <c r="I558" i="41"/>
  <c r="M558" i="41" s="1"/>
  <c r="I559" i="41"/>
  <c r="K559" i="41" s="1"/>
  <c r="I560" i="41"/>
  <c r="M560" i="41" s="1"/>
  <c r="I561" i="41"/>
  <c r="K561" i="41" s="1"/>
  <c r="I562" i="41"/>
  <c r="K562" i="41" s="1"/>
  <c r="I563" i="41"/>
  <c r="M563" i="41" s="1"/>
  <c r="I564" i="41"/>
  <c r="M564" i="41" s="1"/>
  <c r="I565" i="41"/>
  <c r="M565" i="41" s="1"/>
  <c r="I566" i="41"/>
  <c r="I567" i="41"/>
  <c r="K567" i="41" s="1"/>
  <c r="I568" i="41"/>
  <c r="M568" i="41" s="1"/>
  <c r="I569" i="41"/>
  <c r="I570" i="41"/>
  <c r="M570" i="41" s="1"/>
  <c r="I571" i="41"/>
  <c r="P571" i="41" s="1"/>
  <c r="I572" i="41"/>
  <c r="K572" i="41" s="1"/>
  <c r="I573" i="41"/>
  <c r="M573" i="41" s="1"/>
  <c r="I574" i="41"/>
  <c r="M574" i="41" s="1"/>
  <c r="I575" i="41"/>
  <c r="K575" i="41" s="1"/>
  <c r="I576" i="41"/>
  <c r="M576" i="41" s="1"/>
  <c r="I577" i="41"/>
  <c r="K577" i="41" s="1"/>
  <c r="I578" i="41"/>
  <c r="I579" i="41"/>
  <c r="M579" i="41" s="1"/>
  <c r="I580" i="41"/>
  <c r="M580" i="41" s="1"/>
  <c r="I581" i="41"/>
  <c r="P581" i="41" s="1"/>
  <c r="I582" i="41"/>
  <c r="I583" i="41"/>
  <c r="I584" i="41"/>
  <c r="M584" i="41" s="1"/>
  <c r="I585" i="41"/>
  <c r="M585" i="41" s="1"/>
  <c r="I586" i="41"/>
  <c r="M586" i="41" s="1"/>
  <c r="I587" i="41"/>
  <c r="M587" i="41" s="1"/>
  <c r="I588" i="41"/>
  <c r="P588" i="41"/>
  <c r="I589" i="41"/>
  <c r="M589" i="41" s="1"/>
  <c r="I590" i="41"/>
  <c r="K590" i="41" s="1"/>
  <c r="I591" i="41"/>
  <c r="P591" i="41" s="1"/>
  <c r="I592" i="41"/>
  <c r="M592" i="41" s="1"/>
  <c r="I593" i="41"/>
  <c r="K593" i="41" s="1"/>
  <c r="I594" i="41"/>
  <c r="I595" i="41"/>
  <c r="M595" i="41" s="1"/>
  <c r="I596" i="41"/>
  <c r="M596" i="41" s="1"/>
  <c r="I597" i="41"/>
  <c r="M597" i="41" s="1"/>
  <c r="I598" i="41"/>
  <c r="I599" i="41"/>
  <c r="I600" i="41"/>
  <c r="M600" i="41" s="1"/>
  <c r="I601" i="41"/>
  <c r="P601" i="41" s="1"/>
  <c r="I602" i="41"/>
  <c r="M602" i="41" s="1"/>
  <c r="I603" i="41"/>
  <c r="M603" i="41" s="1"/>
  <c r="I604" i="41"/>
  <c r="M604" i="41" s="1"/>
  <c r="I605" i="41"/>
  <c r="M605" i="41" s="1"/>
  <c r="I606" i="41"/>
  <c r="M606" i="41" s="1"/>
  <c r="I607" i="41"/>
  <c r="K607" i="41" s="1"/>
  <c r="I608" i="41"/>
  <c r="M608" i="41" s="1"/>
  <c r="I609" i="41"/>
  <c r="M609" i="41" s="1"/>
  <c r="I610" i="41"/>
  <c r="I611" i="41"/>
  <c r="M611" i="41" s="1"/>
  <c r="I612" i="41"/>
  <c r="M612" i="41" s="1"/>
  <c r="I613" i="41"/>
  <c r="M613" i="41" s="1"/>
  <c r="I614" i="41"/>
  <c r="K614" i="41" s="1"/>
  <c r="I615" i="41"/>
  <c r="I616" i="41"/>
  <c r="M616" i="41" s="1"/>
  <c r="I617" i="41"/>
  <c r="M617" i="41" s="1"/>
  <c r="I618" i="41"/>
  <c r="P618" i="41" s="1"/>
  <c r="I619" i="41"/>
  <c r="M619" i="41"/>
  <c r="I620" i="41"/>
  <c r="P620" i="41" s="1"/>
  <c r="I621" i="41"/>
  <c r="M621" i="41" s="1"/>
  <c r="I622" i="41"/>
  <c r="M622" i="41" s="1"/>
  <c r="I623" i="41"/>
  <c r="I624" i="41"/>
  <c r="M624" i="41" s="1"/>
  <c r="I625" i="41"/>
  <c r="K625" i="41" s="1"/>
  <c r="I626" i="41"/>
  <c r="K626" i="41" s="1"/>
  <c r="I627" i="41"/>
  <c r="M627" i="41" s="1"/>
  <c r="I628" i="41"/>
  <c r="M628" i="41" s="1"/>
  <c r="I629" i="41"/>
  <c r="M629" i="41" s="1"/>
  <c r="I630" i="41"/>
  <c r="K630" i="41" s="1"/>
  <c r="I631" i="41"/>
  <c r="I632" i="41"/>
  <c r="M632" i="41" s="1"/>
  <c r="I633" i="41"/>
  <c r="P633" i="41" s="1"/>
  <c r="I634" i="41"/>
  <c r="M634" i="41" s="1"/>
  <c r="I635" i="41"/>
  <c r="K635" i="41" s="1"/>
  <c r="I636" i="41"/>
  <c r="I637" i="41"/>
  <c r="M637" i="41" s="1"/>
  <c r="I638" i="41"/>
  <c r="M638" i="41" s="1"/>
  <c r="I639" i="41"/>
  <c r="I640" i="41"/>
  <c r="M640" i="41" s="1"/>
  <c r="I641" i="41"/>
  <c r="M641" i="41" s="1"/>
  <c r="I642" i="41"/>
  <c r="P642" i="41" s="1"/>
  <c r="I643" i="41"/>
  <c r="M643" i="41" s="1"/>
  <c r="I644" i="41"/>
  <c r="K644" i="41" s="1"/>
  <c r="I645" i="41"/>
  <c r="M645" i="41" s="1"/>
  <c r="I646" i="41"/>
  <c r="I647" i="41"/>
  <c r="I648" i="41"/>
  <c r="M648" i="41" s="1"/>
  <c r="I649" i="41"/>
  <c r="P649" i="41" s="1"/>
  <c r="I650" i="41"/>
  <c r="M650" i="41" s="1"/>
  <c r="I651" i="41"/>
  <c r="M651" i="41" s="1"/>
  <c r="I652" i="41"/>
  <c r="P652" i="41" s="1"/>
  <c r="I653" i="41"/>
  <c r="M653" i="41" s="1"/>
  <c r="I654" i="41"/>
  <c r="M654" i="41" s="1"/>
  <c r="I655" i="41"/>
  <c r="P655" i="41" s="1"/>
  <c r="I656" i="41"/>
  <c r="M656" i="41" s="1"/>
  <c r="I657" i="41"/>
  <c r="K657" i="41" s="1"/>
  <c r="I658" i="41"/>
  <c r="K658" i="41" s="1"/>
  <c r="I659" i="41"/>
  <c r="P659" i="41" s="1"/>
  <c r="I660" i="41"/>
  <c r="M660" i="41" s="1"/>
  <c r="I661" i="41"/>
  <c r="M661" i="41" s="1"/>
  <c r="I662" i="41"/>
  <c r="I663" i="41"/>
  <c r="I664" i="41"/>
  <c r="M664" i="41" s="1"/>
  <c r="I665" i="41"/>
  <c r="P665" i="41" s="1"/>
  <c r="I666" i="41"/>
  <c r="P666" i="41" s="1"/>
  <c r="I667" i="41"/>
  <c r="P667" i="41" s="1"/>
  <c r="I668" i="41"/>
  <c r="I669" i="41"/>
  <c r="M669" i="41" s="1"/>
  <c r="I670" i="41"/>
  <c r="M670" i="41" s="1"/>
  <c r="I671" i="41"/>
  <c r="K671" i="41" s="1"/>
  <c r="I672" i="41"/>
  <c r="M672" i="41" s="1"/>
  <c r="I673" i="41"/>
  <c r="M673" i="41" s="1"/>
  <c r="I674" i="41"/>
  <c r="K674" i="41" s="1"/>
  <c r="I675" i="41"/>
  <c r="K675" i="41" s="1"/>
  <c r="I676" i="41"/>
  <c r="M676" i="41" s="1"/>
  <c r="I677" i="41"/>
  <c r="M677" i="41" s="1"/>
  <c r="I678" i="41"/>
  <c r="K678" i="41" s="1"/>
  <c r="I679" i="41"/>
  <c r="M679" i="41" s="1"/>
  <c r="I680" i="41"/>
  <c r="P680" i="41" s="1"/>
  <c r="I681" i="41"/>
  <c r="I682" i="41"/>
  <c r="M682" i="41" s="1"/>
  <c r="I683" i="41"/>
  <c r="M683" i="41" s="1"/>
  <c r="I684" i="41"/>
  <c r="P684" i="41"/>
  <c r="I685" i="41"/>
  <c r="K685" i="41" s="1"/>
  <c r="I686" i="41"/>
  <c r="M686" i="41" s="1"/>
  <c r="I687" i="41"/>
  <c r="K687" i="41" s="1"/>
  <c r="I688" i="41"/>
  <c r="M688" i="41" s="1"/>
  <c r="I689" i="41"/>
  <c r="K689" i="41" s="1"/>
  <c r="I690" i="41"/>
  <c r="K690" i="41" s="1"/>
  <c r="I691" i="41"/>
  <c r="M691" i="41" s="1"/>
  <c r="I692" i="41"/>
  <c r="M692" i="41" s="1"/>
  <c r="I693" i="41"/>
  <c r="M693" i="41"/>
  <c r="I694" i="41"/>
  <c r="P694" i="41" s="1"/>
  <c r="I695" i="41"/>
  <c r="K695" i="41" s="1"/>
  <c r="I696" i="41"/>
  <c r="M696" i="41" s="1"/>
  <c r="I697" i="41"/>
  <c r="I698" i="41"/>
  <c r="M698" i="41" s="1"/>
  <c r="I699" i="41"/>
  <c r="M699" i="41" s="1"/>
  <c r="I700" i="41"/>
  <c r="P700" i="41" s="1"/>
  <c r="I701" i="41"/>
  <c r="K701" i="41" s="1"/>
  <c r="I702" i="41"/>
  <c r="M702" i="41" s="1"/>
  <c r="I703" i="41"/>
  <c r="K703" i="41" s="1"/>
  <c r="I704" i="41"/>
  <c r="P704" i="41" s="1"/>
  <c r="I705" i="41"/>
  <c r="I706" i="41"/>
  <c r="P706" i="41" s="1"/>
  <c r="I707" i="41"/>
  <c r="M707" i="41" s="1"/>
  <c r="I708" i="41"/>
  <c r="M708" i="41" s="1"/>
  <c r="I709" i="41"/>
  <c r="M709" i="41" s="1"/>
  <c r="I710" i="41"/>
  <c r="P710" i="41" s="1"/>
  <c r="I711" i="41"/>
  <c r="I712" i="41"/>
  <c r="P712" i="41" s="1"/>
  <c r="I713" i="41"/>
  <c r="P713" i="41" s="1"/>
  <c r="I714" i="41"/>
  <c r="M714" i="41" s="1"/>
  <c r="I715" i="41"/>
  <c r="M715" i="41" s="1"/>
  <c r="I716" i="41"/>
  <c r="I717" i="41"/>
  <c r="M717" i="41" s="1"/>
  <c r="I718" i="41"/>
  <c r="I719" i="41"/>
  <c r="P719" i="41" s="1"/>
  <c r="M719" i="41"/>
  <c r="I720" i="41"/>
  <c r="M720" i="41" s="1"/>
  <c r="I721" i="41"/>
  <c r="I722" i="41"/>
  <c r="P722" i="41" s="1"/>
  <c r="I723" i="41"/>
  <c r="M723" i="41" s="1"/>
  <c r="I724" i="41"/>
  <c r="M724" i="41" s="1"/>
  <c r="I725" i="41"/>
  <c r="M725" i="41" s="1"/>
  <c r="I726" i="41"/>
  <c r="I727" i="41"/>
  <c r="P727" i="41" s="1"/>
  <c r="I728" i="41"/>
  <c r="M728" i="41" s="1"/>
  <c r="I729" i="41"/>
  <c r="I730" i="41"/>
  <c r="M730" i="41" s="1"/>
  <c r="I731" i="41"/>
  <c r="P731" i="41" s="1"/>
  <c r="I732" i="41"/>
  <c r="P732" i="41" s="1"/>
  <c r="I733" i="41"/>
  <c r="M733" i="41" s="1"/>
  <c r="I734" i="41"/>
  <c r="P734" i="41" s="1"/>
  <c r="I735" i="41"/>
  <c r="P735" i="41" s="1"/>
  <c r="I736" i="41"/>
  <c r="M736" i="41" s="1"/>
  <c r="I737" i="41"/>
  <c r="P737" i="41" s="1"/>
  <c r="I738" i="41"/>
  <c r="I739" i="41"/>
  <c r="P739" i="41" s="1"/>
  <c r="I740" i="41"/>
  <c r="M740" i="41" s="1"/>
  <c r="I741" i="41"/>
  <c r="P741" i="41" s="1"/>
  <c r="I742" i="41"/>
  <c r="K742" i="41" s="1"/>
  <c r="I743" i="41"/>
  <c r="I744" i="41"/>
  <c r="K744" i="41" s="1"/>
  <c r="I745" i="41"/>
  <c r="M745" i="41" s="1"/>
  <c r="I746" i="41"/>
  <c r="M746" i="41" s="1"/>
  <c r="I747" i="41"/>
  <c r="M747" i="41" s="1"/>
  <c r="I748" i="41"/>
  <c r="P748" i="41" s="1"/>
  <c r="I749" i="41"/>
  <c r="M749" i="41" s="1"/>
  <c r="I750" i="41"/>
  <c r="P750" i="41" s="1"/>
  <c r="I751" i="41"/>
  <c r="M751" i="41" s="1"/>
  <c r="I752" i="41"/>
  <c r="M752" i="41" s="1"/>
  <c r="I753" i="41"/>
  <c r="I754" i="41"/>
  <c r="I755" i="41"/>
  <c r="M755" i="41" s="1"/>
  <c r="I756" i="41"/>
  <c r="K756" i="41" s="1"/>
  <c r="I757" i="41"/>
  <c r="M757" i="41" s="1"/>
  <c r="I758" i="41"/>
  <c r="P758" i="41" s="1"/>
  <c r="I759" i="41"/>
  <c r="I760" i="41"/>
  <c r="M760" i="41" s="1"/>
  <c r="I761" i="41"/>
  <c r="P761" i="41" s="1"/>
  <c r="I762" i="41"/>
  <c r="M762" i="41" s="1"/>
  <c r="I763" i="41"/>
  <c r="K763" i="41" s="1"/>
  <c r="I764" i="41"/>
  <c r="M764" i="41" s="1"/>
  <c r="I765" i="41"/>
  <c r="M765" i="41" s="1"/>
  <c r="I766" i="41"/>
  <c r="P766" i="41" s="1"/>
  <c r="I767" i="41"/>
  <c r="K767" i="41" s="1"/>
  <c r="I768" i="41"/>
  <c r="P768" i="41" s="1"/>
  <c r="I769" i="41"/>
  <c r="K769" i="41" s="1"/>
  <c r="I770" i="41"/>
  <c r="I771" i="41"/>
  <c r="P771" i="41" s="1"/>
  <c r="M771" i="41"/>
  <c r="I772" i="41"/>
  <c r="M772" i="41" s="1"/>
  <c r="I773" i="41"/>
  <c r="K773" i="41" s="1"/>
  <c r="I774" i="41"/>
  <c r="P774" i="41" s="1"/>
  <c r="I775" i="41"/>
  <c r="I776" i="41"/>
  <c r="M776" i="41" s="1"/>
  <c r="I777" i="41"/>
  <c r="I778" i="41"/>
  <c r="M778" i="41" s="1"/>
  <c r="I779" i="41"/>
  <c r="M779" i="41" s="1"/>
  <c r="I780" i="41"/>
  <c r="M780" i="41" s="1"/>
  <c r="I781" i="41"/>
  <c r="M781" i="41" s="1"/>
  <c r="I782" i="41"/>
  <c r="I783" i="41"/>
  <c r="M783" i="41" s="1"/>
  <c r="I784" i="41"/>
  <c r="M784" i="41" s="1"/>
  <c r="I785" i="41"/>
  <c r="M785" i="41" s="1"/>
  <c r="I786" i="41"/>
  <c r="K786" i="41" s="1"/>
  <c r="I787" i="41"/>
  <c r="M787" i="41" s="1"/>
  <c r="I788" i="41"/>
  <c r="M788" i="41" s="1"/>
  <c r="I789" i="41"/>
  <c r="P789" i="41" s="1"/>
  <c r="I790" i="41"/>
  <c r="I791" i="41"/>
  <c r="I792" i="41"/>
  <c r="M792" i="41" s="1"/>
  <c r="I793" i="41"/>
  <c r="I794" i="41"/>
  <c r="M794" i="41" s="1"/>
  <c r="I795" i="41"/>
  <c r="M795" i="41" s="1"/>
  <c r="I796" i="41"/>
  <c r="P796" i="41" s="1"/>
  <c r="I797" i="41"/>
  <c r="M797" i="41" s="1"/>
  <c r="I798" i="41"/>
  <c r="K798" i="41" s="1"/>
  <c r="I799" i="41"/>
  <c r="P799" i="41" s="1"/>
  <c r="I800" i="41"/>
  <c r="M800" i="41" s="1"/>
  <c r="I801" i="41"/>
  <c r="K801" i="41" s="1"/>
  <c r="I802" i="41"/>
  <c r="P802" i="41" s="1"/>
  <c r="I803" i="41"/>
  <c r="M803" i="41" s="1"/>
  <c r="I804" i="41"/>
  <c r="M804" i="41" s="1"/>
  <c r="I805" i="41"/>
  <c r="M805" i="41" s="1"/>
  <c r="I806" i="41"/>
  <c r="P806" i="41" s="1"/>
  <c r="I807" i="41"/>
  <c r="K807" i="41" s="1"/>
  <c r="I808" i="41"/>
  <c r="K808" i="41" s="1"/>
  <c r="I809" i="41"/>
  <c r="I810" i="41"/>
  <c r="P810" i="41" s="1"/>
  <c r="I811" i="41"/>
  <c r="M811" i="41" s="1"/>
  <c r="I812" i="41"/>
  <c r="M812" i="41" s="1"/>
  <c r="I813" i="41"/>
  <c r="M813" i="41" s="1"/>
  <c r="I814" i="41"/>
  <c r="P814" i="41" s="1"/>
  <c r="I815" i="41"/>
  <c r="M815" i="41" s="1"/>
  <c r="I816" i="41"/>
  <c r="M816" i="41" s="1"/>
  <c r="I817" i="41"/>
  <c r="K817" i="41" s="1"/>
  <c r="I818" i="41"/>
  <c r="K818" i="41" s="1"/>
  <c r="I819" i="41"/>
  <c r="M819" i="41" s="1"/>
  <c r="I820" i="41"/>
  <c r="M820" i="41" s="1"/>
  <c r="I821" i="41"/>
  <c r="K821" i="41" s="1"/>
  <c r="I822" i="41"/>
  <c r="P822" i="41" s="1"/>
  <c r="I823" i="41"/>
  <c r="I824" i="41"/>
  <c r="M824" i="41" s="1"/>
  <c r="I825" i="41"/>
  <c r="P825" i="41"/>
  <c r="I826" i="41"/>
  <c r="M826" i="41" s="1"/>
  <c r="I827" i="41"/>
  <c r="M827" i="41" s="1"/>
  <c r="I828" i="41"/>
  <c r="P828" i="41" s="1"/>
  <c r="I829" i="41"/>
  <c r="M829" i="41" s="1"/>
  <c r="I830" i="41"/>
  <c r="I831" i="41"/>
  <c r="M831" i="41" s="1"/>
  <c r="I832" i="41"/>
  <c r="M832" i="41" s="1"/>
  <c r="I833" i="41"/>
  <c r="K833" i="41" s="1"/>
  <c r="I834" i="41"/>
  <c r="K834" i="41" s="1"/>
  <c r="I835" i="41"/>
  <c r="M835" i="41" s="1"/>
  <c r="I836" i="41"/>
  <c r="K836" i="41" s="1"/>
  <c r="I837" i="41"/>
  <c r="M837" i="41" s="1"/>
  <c r="I838" i="41"/>
  <c r="M838" i="41" s="1"/>
  <c r="I839" i="41"/>
  <c r="I840" i="41"/>
  <c r="M840" i="41" s="1"/>
  <c r="I841" i="41"/>
  <c r="M841" i="41" s="1"/>
  <c r="I842" i="41"/>
  <c r="M842" i="41" s="1"/>
  <c r="I843" i="41"/>
  <c r="M843" i="41" s="1"/>
  <c r="I844" i="41"/>
  <c r="I845" i="41"/>
  <c r="M845" i="41" s="1"/>
  <c r="I846" i="41"/>
  <c r="M846" i="41" s="1"/>
  <c r="I847" i="41"/>
  <c r="M847" i="41" s="1"/>
  <c r="I848" i="41"/>
  <c r="P848" i="41" s="1"/>
  <c r="I849" i="41"/>
  <c r="P849" i="41" s="1"/>
  <c r="I850" i="41"/>
  <c r="M850" i="41" s="1"/>
  <c r="I851" i="41"/>
  <c r="M851" i="41" s="1"/>
  <c r="I852" i="41"/>
  <c r="M852" i="41" s="1"/>
  <c r="I853" i="41"/>
  <c r="M853" i="41" s="1"/>
  <c r="I854" i="41"/>
  <c r="M854" i="41" s="1"/>
  <c r="I855" i="41"/>
  <c r="M855" i="41" s="1"/>
  <c r="I856" i="41"/>
  <c r="M856" i="41" s="1"/>
  <c r="I857" i="41"/>
  <c r="I858" i="41"/>
  <c r="M858" i="41" s="1"/>
  <c r="I859" i="41"/>
  <c r="M859" i="41" s="1"/>
  <c r="I860" i="41"/>
  <c r="P860" i="41" s="1"/>
  <c r="I861" i="41"/>
  <c r="M861" i="41" s="1"/>
  <c r="I862" i="41"/>
  <c r="P862" i="41" s="1"/>
  <c r="I863" i="41"/>
  <c r="M863" i="41" s="1"/>
  <c r="I864" i="41"/>
  <c r="M864" i="41" s="1"/>
  <c r="I865" i="41"/>
  <c r="P865" i="41" s="1"/>
  <c r="I866" i="41"/>
  <c r="K866" i="41" s="1"/>
  <c r="I867" i="41"/>
  <c r="M867" i="41" s="1"/>
  <c r="I868" i="41"/>
  <c r="M868" i="41" s="1"/>
  <c r="I869" i="41"/>
  <c r="M869" i="41" s="1"/>
  <c r="I870" i="41"/>
  <c r="M870" i="41" s="1"/>
  <c r="I871" i="41"/>
  <c r="P871" i="41" s="1"/>
  <c r="I872" i="41"/>
  <c r="M872" i="41" s="1"/>
  <c r="I873" i="41"/>
  <c r="P873" i="41" s="1"/>
  <c r="I874" i="41"/>
  <c r="M874" i="41" s="1"/>
  <c r="I875" i="41"/>
  <c r="M875" i="41" s="1"/>
  <c r="I876" i="41"/>
  <c r="I877" i="41"/>
  <c r="M877" i="41" s="1"/>
  <c r="I878" i="41"/>
  <c r="M878" i="41" s="1"/>
  <c r="I879" i="41"/>
  <c r="K879" i="41" s="1"/>
  <c r="I880" i="41"/>
  <c r="M880" i="41" s="1"/>
  <c r="I881" i="41"/>
  <c r="P881" i="41" s="1"/>
  <c r="I882" i="41"/>
  <c r="K882" i="41" s="1"/>
  <c r="I883" i="41"/>
  <c r="M883" i="41" s="1"/>
  <c r="I884" i="41"/>
  <c r="M884" i="41" s="1"/>
  <c r="I885" i="41"/>
  <c r="M885" i="41" s="1"/>
  <c r="I886" i="41"/>
  <c r="M886" i="41" s="1"/>
  <c r="I887" i="41"/>
  <c r="M887" i="41" s="1"/>
  <c r="I888" i="41"/>
  <c r="M888" i="41" s="1"/>
  <c r="I889" i="41"/>
  <c r="P889" i="41" s="1"/>
  <c r="I890" i="41"/>
  <c r="M890" i="41" s="1"/>
  <c r="I891" i="41"/>
  <c r="K891" i="41" s="1"/>
  <c r="I892" i="41"/>
  <c r="P892" i="41" s="1"/>
  <c r="I893" i="41"/>
  <c r="M893" i="41" s="1"/>
  <c r="I894" i="41"/>
  <c r="I895" i="41"/>
  <c r="M895" i="41" s="1"/>
  <c r="I896" i="41"/>
  <c r="M896" i="41" s="1"/>
  <c r="I897" i="41"/>
  <c r="P897" i="41" s="1"/>
  <c r="I898" i="41"/>
  <c r="P898" i="41" s="1"/>
  <c r="I899" i="41"/>
  <c r="M899" i="41" s="1"/>
  <c r="I900" i="41"/>
  <c r="M900" i="41" s="1"/>
  <c r="I901" i="41"/>
  <c r="M901" i="41" s="1"/>
  <c r="I902" i="41"/>
  <c r="M902" i="41" s="1"/>
  <c r="I903" i="41"/>
  <c r="P903" i="41" s="1"/>
  <c r="I904" i="41"/>
  <c r="M904" i="41" s="1"/>
  <c r="I905" i="41"/>
  <c r="I906" i="41"/>
  <c r="M906" i="41" s="1"/>
  <c r="I907" i="41"/>
  <c r="K907" i="41" s="1"/>
  <c r="I908" i="41"/>
  <c r="M908" i="41" s="1"/>
  <c r="I909" i="41"/>
  <c r="M909" i="41" s="1"/>
  <c r="I910" i="41"/>
  <c r="I911" i="41"/>
  <c r="M911" i="41" s="1"/>
  <c r="I912" i="41"/>
  <c r="M912" i="41" s="1"/>
  <c r="I913" i="41"/>
  <c r="K913" i="41" s="1"/>
  <c r="I914" i="41"/>
  <c r="K914" i="41" s="1"/>
  <c r="I915" i="41"/>
  <c r="M915" i="41" s="1"/>
  <c r="I916" i="41"/>
  <c r="M916" i="41" s="1"/>
  <c r="I917" i="41"/>
  <c r="M917" i="41" s="1"/>
  <c r="I918" i="41"/>
  <c r="M918" i="41" s="1"/>
  <c r="I919" i="41"/>
  <c r="M919" i="41" s="1"/>
  <c r="I920" i="41"/>
  <c r="M920" i="41" s="1"/>
  <c r="I921" i="41"/>
  <c r="P921" i="41" s="1"/>
  <c r="I922" i="41"/>
  <c r="K922" i="41" s="1"/>
  <c r="I923" i="41"/>
  <c r="M923" i="41" s="1"/>
  <c r="I924" i="41"/>
  <c r="M924" i="41" s="1"/>
  <c r="I925" i="41"/>
  <c r="M925" i="41" s="1"/>
  <c r="I926" i="41"/>
  <c r="I927" i="41"/>
  <c r="P927" i="41" s="1"/>
  <c r="I928" i="41"/>
  <c r="M928" i="41" s="1"/>
  <c r="I929" i="41"/>
  <c r="P929" i="41" s="1"/>
  <c r="I930" i="41"/>
  <c r="K930" i="41" s="1"/>
  <c r="I931" i="41"/>
  <c r="P931" i="41" s="1"/>
  <c r="I932" i="41"/>
  <c r="I933" i="41"/>
  <c r="M933" i="41" s="1"/>
  <c r="I934" i="41"/>
  <c r="M934" i="41" s="1"/>
  <c r="I935" i="41"/>
  <c r="M935" i="41" s="1"/>
  <c r="I936" i="41"/>
  <c r="M936" i="41" s="1"/>
  <c r="I937" i="41"/>
  <c r="P937" i="41" s="1"/>
  <c r="I938" i="41"/>
  <c r="M938" i="41" s="1"/>
  <c r="I939" i="41"/>
  <c r="M939" i="41" s="1"/>
  <c r="I940" i="41"/>
  <c r="M940" i="41" s="1"/>
  <c r="I941" i="41"/>
  <c r="M941" i="41" s="1"/>
  <c r="I942" i="41"/>
  <c r="P942" i="41" s="1"/>
  <c r="I943" i="41"/>
  <c r="P943" i="41" s="1"/>
  <c r="I944" i="41"/>
  <c r="M944" i="41" s="1"/>
  <c r="I945" i="41"/>
  <c r="K945" i="41" s="1"/>
  <c r="I946" i="41"/>
  <c r="K946" i="41" s="1"/>
  <c r="I947" i="41"/>
  <c r="M947" i="41" s="1"/>
  <c r="I948" i="41"/>
  <c r="I949" i="41"/>
  <c r="M949" i="41" s="1"/>
  <c r="I950" i="41"/>
  <c r="M950" i="41" s="1"/>
  <c r="I951" i="41"/>
  <c r="P951" i="41" s="1"/>
  <c r="I952" i="41"/>
  <c r="M952" i="41" s="1"/>
  <c r="I953" i="41"/>
  <c r="I954" i="41"/>
  <c r="I955" i="41"/>
  <c r="M955" i="41" s="1"/>
  <c r="I956" i="41"/>
  <c r="M956" i="41" s="1"/>
  <c r="I957" i="41"/>
  <c r="M957" i="41" s="1"/>
  <c r="I958" i="41"/>
  <c r="P958" i="41" s="1"/>
  <c r="I959" i="41"/>
  <c r="M959" i="41" s="1"/>
  <c r="I960" i="41"/>
  <c r="M960" i="41" s="1"/>
  <c r="I961" i="41"/>
  <c r="K961" i="41" s="1"/>
  <c r="I962" i="41"/>
  <c r="M962" i="41" s="1"/>
  <c r="I963" i="41"/>
  <c r="M963" i="41" s="1"/>
  <c r="I964" i="41"/>
  <c r="I965" i="41"/>
  <c r="M965" i="41" s="1"/>
  <c r="I966" i="41"/>
  <c r="M966" i="41" s="1"/>
  <c r="I967" i="41"/>
  <c r="I968" i="41"/>
  <c r="M968" i="41" s="1"/>
  <c r="I969" i="41"/>
  <c r="I970" i="41"/>
  <c r="M970" i="41" s="1"/>
  <c r="I971" i="41"/>
  <c r="P971" i="41" s="1"/>
  <c r="I972" i="41"/>
  <c r="M972" i="41" s="1"/>
  <c r="I973" i="41"/>
  <c r="M973" i="41" s="1"/>
  <c r="I974" i="41"/>
  <c r="P974" i="41" s="1"/>
  <c r="I975" i="41"/>
  <c r="P975" i="41" s="1"/>
  <c r="I976" i="41"/>
  <c r="M976" i="41" s="1"/>
  <c r="I977" i="41"/>
  <c r="P977" i="41" s="1"/>
  <c r="I978" i="41"/>
  <c r="K978" i="41" s="1"/>
  <c r="I979" i="41"/>
  <c r="M979" i="41" s="1"/>
  <c r="I980" i="41"/>
  <c r="I981" i="41"/>
  <c r="M981" i="41" s="1"/>
  <c r="I982" i="41"/>
  <c r="M982" i="41" s="1"/>
  <c r="I983" i="41"/>
  <c r="I984" i="41"/>
  <c r="I985" i="41"/>
  <c r="P985" i="41" s="1"/>
  <c r="I986" i="41"/>
  <c r="M986" i="41" s="1"/>
  <c r="I987" i="41"/>
  <c r="M987" i="41" s="1"/>
  <c r="I988" i="41"/>
  <c r="P988" i="41" s="1"/>
  <c r="I989" i="41"/>
  <c r="M989" i="41" s="1"/>
  <c r="I990" i="41"/>
  <c r="P990" i="41" s="1"/>
  <c r="I991" i="41"/>
  <c r="I992" i="41"/>
  <c r="M992" i="41" s="1"/>
  <c r="I993" i="41"/>
  <c r="P993" i="41" s="1"/>
  <c r="I994" i="41"/>
  <c r="P994" i="41" s="1"/>
  <c r="I995" i="41"/>
  <c r="M995" i="41" s="1"/>
  <c r="I996" i="41"/>
  <c r="I997" i="41"/>
  <c r="K997" i="41" s="1"/>
  <c r="I998" i="41"/>
  <c r="P998" i="41" s="1"/>
  <c r="I999" i="41"/>
  <c r="I1000" i="41"/>
  <c r="I1001" i="41"/>
  <c r="P1001" i="41" s="1"/>
  <c r="I1002" i="41"/>
  <c r="M1002" i="41" s="1"/>
  <c r="I1003" i="41"/>
  <c r="K1003" i="41" s="1"/>
  <c r="I1004" i="41"/>
  <c r="I1005" i="41"/>
  <c r="M1005" i="41" s="1"/>
  <c r="I1006" i="41"/>
  <c r="I1007" i="41"/>
  <c r="P1007" i="41" s="1"/>
  <c r="I1008" i="41"/>
  <c r="M1008" i="41" s="1"/>
  <c r="I1009" i="41"/>
  <c r="P1009" i="41" s="1"/>
  <c r="I1010" i="41"/>
  <c r="K1010" i="41" s="1"/>
  <c r="I1011" i="41"/>
  <c r="M1011" i="41" s="1"/>
  <c r="I1012" i="41"/>
  <c r="M1012" i="41" s="1"/>
  <c r="I1013" i="41"/>
  <c r="K1013" i="41" s="1"/>
  <c r="I1014" i="41"/>
  <c r="I1015" i="41"/>
  <c r="P1015" i="41" s="1"/>
  <c r="I1016" i="41"/>
  <c r="I1017" i="41"/>
  <c r="M1017" i="41" s="1"/>
  <c r="I1018" i="41"/>
  <c r="K1018" i="41" s="1"/>
  <c r="I1019" i="41"/>
  <c r="P1019" i="41" s="1"/>
  <c r="I1020" i="41"/>
  <c r="P1020" i="41" s="1"/>
  <c r="I1021" i="41"/>
  <c r="I1022" i="41"/>
  <c r="M1022" i="41" s="1"/>
  <c r="I1023" i="41"/>
  <c r="M1023" i="41" s="1"/>
  <c r="I1024" i="41"/>
  <c r="K1024" i="41" s="1"/>
  <c r="I1025" i="41"/>
  <c r="K1025" i="41" s="1"/>
  <c r="I1026" i="41"/>
  <c r="K1026" i="41" s="1"/>
  <c r="I1027" i="41"/>
  <c r="M1027" i="41" s="1"/>
  <c r="I1028" i="41"/>
  <c r="I1029" i="41"/>
  <c r="K1029" i="41" s="1"/>
  <c r="I1030" i="41"/>
  <c r="I1031" i="41"/>
  <c r="I1032" i="41"/>
  <c r="P1032" i="41" s="1"/>
  <c r="I1033" i="41"/>
  <c r="P1033" i="41" s="1"/>
  <c r="I1034" i="41"/>
  <c r="M1034" i="41" s="1"/>
  <c r="I35" i="41"/>
  <c r="J35" i="41" s="1"/>
  <c r="E18" i="41"/>
  <c r="S1034" i="41"/>
  <c r="S1033" i="41"/>
  <c r="S1032" i="41"/>
  <c r="S1031" i="41"/>
  <c r="S1030" i="41"/>
  <c r="S1029" i="41"/>
  <c r="S1028" i="41"/>
  <c r="S1027" i="41"/>
  <c r="S1026" i="41"/>
  <c r="S1025" i="41"/>
  <c r="S1024" i="41"/>
  <c r="S1023" i="41"/>
  <c r="S1022" i="41"/>
  <c r="S1021" i="41"/>
  <c r="S1020" i="41"/>
  <c r="S1019" i="41"/>
  <c r="S1018" i="41"/>
  <c r="S1017" i="41"/>
  <c r="S1016" i="41"/>
  <c r="S1015" i="41"/>
  <c r="S1014" i="41"/>
  <c r="S1013" i="41"/>
  <c r="S1012" i="41"/>
  <c r="S1011" i="41"/>
  <c r="S1010" i="41"/>
  <c r="S1009" i="41"/>
  <c r="S1008" i="41"/>
  <c r="S1007" i="41"/>
  <c r="S1006" i="41"/>
  <c r="S1005" i="41"/>
  <c r="S1004" i="41"/>
  <c r="S1003" i="41"/>
  <c r="S1002" i="41"/>
  <c r="S1001" i="41"/>
  <c r="S1000" i="41"/>
  <c r="S999" i="41"/>
  <c r="S998" i="41"/>
  <c r="S997" i="41"/>
  <c r="S996" i="41"/>
  <c r="S995" i="41"/>
  <c r="S994" i="41"/>
  <c r="S993" i="41"/>
  <c r="S992" i="41"/>
  <c r="S991" i="41"/>
  <c r="S990" i="41"/>
  <c r="S989" i="41"/>
  <c r="S988" i="41"/>
  <c r="S987" i="41"/>
  <c r="S986" i="41"/>
  <c r="S985" i="41"/>
  <c r="S984" i="41"/>
  <c r="S983" i="41"/>
  <c r="S982" i="41"/>
  <c r="S981" i="41"/>
  <c r="S980" i="41"/>
  <c r="S979" i="41"/>
  <c r="S978" i="41"/>
  <c r="S977" i="41"/>
  <c r="S976" i="41"/>
  <c r="S975" i="41"/>
  <c r="S974" i="41"/>
  <c r="S973" i="41"/>
  <c r="S972" i="41"/>
  <c r="S971" i="41"/>
  <c r="S970" i="41"/>
  <c r="S969" i="41"/>
  <c r="S968" i="41"/>
  <c r="S967" i="41"/>
  <c r="S966" i="41"/>
  <c r="S965" i="41"/>
  <c r="S964" i="41"/>
  <c r="S963" i="41"/>
  <c r="S962" i="41"/>
  <c r="S961" i="41"/>
  <c r="S960" i="41"/>
  <c r="S959" i="41"/>
  <c r="S958" i="41"/>
  <c r="S957" i="41"/>
  <c r="S956" i="41"/>
  <c r="S955" i="41"/>
  <c r="S954" i="41"/>
  <c r="S953" i="41"/>
  <c r="S952" i="41"/>
  <c r="S951" i="41"/>
  <c r="S950" i="41"/>
  <c r="S949" i="41"/>
  <c r="S948" i="41"/>
  <c r="S947" i="41"/>
  <c r="S946" i="41"/>
  <c r="S945" i="41"/>
  <c r="S944" i="41"/>
  <c r="P944" i="41"/>
  <c r="S943" i="41"/>
  <c r="S942" i="41"/>
  <c r="S941" i="41"/>
  <c r="S940" i="41"/>
  <c r="S939" i="41"/>
  <c r="S938" i="41"/>
  <c r="S937" i="41"/>
  <c r="S936" i="41"/>
  <c r="S935" i="41"/>
  <c r="S934" i="41"/>
  <c r="S933" i="41"/>
  <c r="P933" i="41"/>
  <c r="S932" i="41"/>
  <c r="S931" i="41"/>
  <c r="S930" i="41"/>
  <c r="S929" i="41"/>
  <c r="S928" i="41"/>
  <c r="S927" i="41"/>
  <c r="S926" i="41"/>
  <c r="S925" i="41"/>
  <c r="S924" i="41"/>
  <c r="S923" i="41"/>
  <c r="S922" i="41"/>
  <c r="S921" i="41"/>
  <c r="S920" i="41"/>
  <c r="S919" i="41"/>
  <c r="S918" i="41"/>
  <c r="S917" i="41"/>
  <c r="S916" i="41"/>
  <c r="S915" i="41"/>
  <c r="S914" i="41"/>
  <c r="S913" i="41"/>
  <c r="S912" i="41"/>
  <c r="P912" i="41"/>
  <c r="S911" i="41"/>
  <c r="S910" i="41"/>
  <c r="S909" i="41"/>
  <c r="S908" i="41"/>
  <c r="S907" i="41"/>
  <c r="S906" i="41"/>
  <c r="S905" i="41"/>
  <c r="S904" i="41"/>
  <c r="S903" i="41"/>
  <c r="S902" i="41"/>
  <c r="S901" i="41"/>
  <c r="S900" i="41"/>
  <c r="S899" i="41"/>
  <c r="P899" i="41"/>
  <c r="S898" i="41"/>
  <c r="S897" i="41"/>
  <c r="S896" i="41"/>
  <c r="S895" i="41"/>
  <c r="S894" i="41"/>
  <c r="S893" i="41"/>
  <c r="S892" i="41"/>
  <c r="S891" i="41"/>
  <c r="P891" i="41"/>
  <c r="S890" i="41"/>
  <c r="S889" i="41"/>
  <c r="S888" i="41"/>
  <c r="P888" i="41"/>
  <c r="S887" i="41"/>
  <c r="S886" i="41"/>
  <c r="S885" i="41"/>
  <c r="S884" i="41"/>
  <c r="S883" i="41"/>
  <c r="S882" i="41"/>
  <c r="S881" i="41"/>
  <c r="S880" i="41"/>
  <c r="S879" i="41"/>
  <c r="S878" i="41"/>
  <c r="S877" i="41"/>
  <c r="S876" i="41"/>
  <c r="S875" i="41"/>
  <c r="P875" i="41"/>
  <c r="S874" i="41"/>
  <c r="S873" i="41"/>
  <c r="S872" i="41"/>
  <c r="S871" i="41"/>
  <c r="S870" i="41"/>
  <c r="S869" i="41"/>
  <c r="S868" i="41"/>
  <c r="S867" i="41"/>
  <c r="S866" i="41"/>
  <c r="S865" i="41"/>
  <c r="S864" i="41"/>
  <c r="S863" i="41"/>
  <c r="P863" i="41"/>
  <c r="S862" i="41"/>
  <c r="S861" i="41"/>
  <c r="S860" i="41"/>
  <c r="S859" i="41"/>
  <c r="P859" i="41"/>
  <c r="S858" i="41"/>
  <c r="S857" i="41"/>
  <c r="S856" i="41"/>
  <c r="S855" i="41"/>
  <c r="S854" i="41"/>
  <c r="S853" i="41"/>
  <c r="P853" i="41"/>
  <c r="S852" i="41"/>
  <c r="S851" i="41"/>
  <c r="S850" i="41"/>
  <c r="S849" i="41"/>
  <c r="S848" i="41"/>
  <c r="S847" i="41"/>
  <c r="P847" i="41"/>
  <c r="S846" i="41"/>
  <c r="S845" i="41"/>
  <c r="S844" i="41"/>
  <c r="S843" i="41"/>
  <c r="S842" i="41"/>
  <c r="S841" i="41"/>
  <c r="S840" i="41"/>
  <c r="S839" i="41"/>
  <c r="S838" i="41"/>
  <c r="P838" i="41"/>
  <c r="S837" i="41"/>
  <c r="P837" i="41"/>
  <c r="S836" i="41"/>
  <c r="S835" i="41"/>
  <c r="P835" i="41"/>
  <c r="S834" i="41"/>
  <c r="S833" i="41"/>
  <c r="S832" i="41"/>
  <c r="S831" i="41"/>
  <c r="S830" i="41"/>
  <c r="S829" i="41"/>
  <c r="S828" i="41"/>
  <c r="S827" i="41"/>
  <c r="S826" i="41"/>
  <c r="S825" i="41"/>
  <c r="S824" i="41"/>
  <c r="P824" i="41"/>
  <c r="S823" i="41"/>
  <c r="S822" i="41"/>
  <c r="S821" i="41"/>
  <c r="S820" i="41"/>
  <c r="S819" i="41"/>
  <c r="S818" i="41"/>
  <c r="S817" i="41"/>
  <c r="S816" i="41"/>
  <c r="S815" i="41"/>
  <c r="P815" i="41"/>
  <c r="S814" i="41"/>
  <c r="S813" i="41"/>
  <c r="S812" i="41"/>
  <c r="S811" i="41"/>
  <c r="S810" i="41"/>
  <c r="S809" i="41"/>
  <c r="S808" i="41"/>
  <c r="P808" i="41"/>
  <c r="S807" i="41"/>
  <c r="S806" i="41"/>
  <c r="S805" i="41"/>
  <c r="S804" i="41"/>
  <c r="S803" i="41"/>
  <c r="S802" i="41"/>
  <c r="S801" i="41"/>
  <c r="S800" i="41"/>
  <c r="P800" i="41"/>
  <c r="S799" i="41"/>
  <c r="S798" i="41"/>
  <c r="S797" i="41"/>
  <c r="S796" i="41"/>
  <c r="S795" i="41"/>
  <c r="P795" i="41"/>
  <c r="S794" i="41"/>
  <c r="P794" i="41"/>
  <c r="S793" i="41"/>
  <c r="S792" i="41"/>
  <c r="S791" i="41"/>
  <c r="S790" i="41"/>
  <c r="P790" i="41"/>
  <c r="S789" i="41"/>
  <c r="S788" i="41"/>
  <c r="P788" i="41"/>
  <c r="S787" i="41"/>
  <c r="S786" i="41"/>
  <c r="S785" i="41"/>
  <c r="S784" i="41"/>
  <c r="P784" i="41"/>
  <c r="S783" i="41"/>
  <c r="P783" i="41"/>
  <c r="S782" i="41"/>
  <c r="P782" i="41"/>
  <c r="S781" i="41"/>
  <c r="S780" i="41"/>
  <c r="S779" i="41"/>
  <c r="P779" i="41"/>
  <c r="S778" i="41"/>
  <c r="P778" i="41"/>
  <c r="S777" i="41"/>
  <c r="S776" i="41"/>
  <c r="P776" i="41"/>
  <c r="S775" i="41"/>
  <c r="S774" i="41"/>
  <c r="S773" i="41"/>
  <c r="S772" i="41"/>
  <c r="S771" i="41"/>
  <c r="S770" i="41"/>
  <c r="S769" i="41"/>
  <c r="S768" i="41"/>
  <c r="S767" i="41"/>
  <c r="P767" i="41"/>
  <c r="S766" i="41"/>
  <c r="S765" i="41"/>
  <c r="S764" i="41"/>
  <c r="S763" i="41"/>
  <c r="S762" i="41"/>
  <c r="P762" i="41"/>
  <c r="S761" i="41"/>
  <c r="S760" i="41"/>
  <c r="P760" i="41"/>
  <c r="S759" i="41"/>
  <c r="S758" i="41"/>
  <c r="S757" i="41"/>
  <c r="S756" i="41"/>
  <c r="S755" i="41"/>
  <c r="S754" i="41"/>
  <c r="S753" i="41"/>
  <c r="S752" i="41"/>
  <c r="S751" i="41"/>
  <c r="P751" i="41"/>
  <c r="S750" i="41"/>
  <c r="S749" i="41"/>
  <c r="S748" i="41"/>
  <c r="S747" i="41"/>
  <c r="S746" i="41"/>
  <c r="P746" i="41"/>
  <c r="S745" i="41"/>
  <c r="S744" i="41"/>
  <c r="P744" i="41"/>
  <c r="S743" i="41"/>
  <c r="P743" i="41"/>
  <c r="S742" i="41"/>
  <c r="S741" i="41"/>
  <c r="S740" i="41"/>
  <c r="S739" i="41"/>
  <c r="S738" i="41"/>
  <c r="S737" i="41"/>
  <c r="S736" i="41"/>
  <c r="S735" i="41"/>
  <c r="S734" i="41"/>
  <c r="S733" i="41"/>
  <c r="S732" i="41"/>
  <c r="S731" i="41"/>
  <c r="S730" i="41"/>
  <c r="S729" i="41"/>
  <c r="S728" i="41"/>
  <c r="P728" i="41"/>
  <c r="S727" i="41"/>
  <c r="S726" i="41"/>
  <c r="P726" i="41"/>
  <c r="S725" i="41"/>
  <c r="S724" i="41"/>
  <c r="S723" i="41"/>
  <c r="P723" i="41"/>
  <c r="S722" i="41"/>
  <c r="S721" i="41"/>
  <c r="S720" i="41"/>
  <c r="P720" i="41"/>
  <c r="S719" i="41"/>
  <c r="S718" i="41"/>
  <c r="S717" i="41"/>
  <c r="S716" i="41"/>
  <c r="S715" i="41"/>
  <c r="S714" i="41"/>
  <c r="P714" i="41"/>
  <c r="S713" i="41"/>
  <c r="S712" i="41"/>
  <c r="S711" i="41"/>
  <c r="S710" i="41"/>
  <c r="S709" i="41"/>
  <c r="S708" i="41"/>
  <c r="P708" i="41"/>
  <c r="S707" i="41"/>
  <c r="P707" i="41"/>
  <c r="S706" i="41"/>
  <c r="S705" i="41"/>
  <c r="S704" i="41"/>
  <c r="S703" i="41"/>
  <c r="S702" i="41"/>
  <c r="P702" i="41"/>
  <c r="S701" i="41"/>
  <c r="S700" i="41"/>
  <c r="S699" i="41"/>
  <c r="S698" i="41"/>
  <c r="P698" i="41"/>
  <c r="S697" i="41"/>
  <c r="P697" i="41"/>
  <c r="S696" i="41"/>
  <c r="S695" i="41"/>
  <c r="S694" i="41"/>
  <c r="S693" i="41"/>
  <c r="P693" i="41"/>
  <c r="S692" i="41"/>
  <c r="S691" i="41"/>
  <c r="S690" i="41"/>
  <c r="S689" i="41"/>
  <c r="S688" i="41"/>
  <c r="S687" i="41"/>
  <c r="P687" i="41"/>
  <c r="S686" i="41"/>
  <c r="P686" i="41"/>
  <c r="S685" i="41"/>
  <c r="S684" i="41"/>
  <c r="S683" i="41"/>
  <c r="P683" i="41"/>
  <c r="S682" i="41"/>
  <c r="P682" i="41"/>
  <c r="S681" i="41"/>
  <c r="P681" i="41"/>
  <c r="S680" i="41"/>
  <c r="S679" i="41"/>
  <c r="S678" i="41"/>
  <c r="P678" i="41"/>
  <c r="S677" i="41"/>
  <c r="P677" i="41"/>
  <c r="S676" i="41"/>
  <c r="S675" i="41"/>
  <c r="P675" i="41"/>
  <c r="S674" i="41"/>
  <c r="S673" i="41"/>
  <c r="S672" i="41"/>
  <c r="P672" i="41"/>
  <c r="S671" i="41"/>
  <c r="P671" i="41"/>
  <c r="S670" i="41"/>
  <c r="S669" i="41"/>
  <c r="S668" i="41"/>
  <c r="S667" i="41"/>
  <c r="S666" i="41"/>
  <c r="S665" i="41"/>
  <c r="S664" i="41"/>
  <c r="S663" i="41"/>
  <c r="P663" i="41"/>
  <c r="S662" i="41"/>
  <c r="P662" i="41"/>
  <c r="S661" i="41"/>
  <c r="P661" i="41"/>
  <c r="S660" i="41"/>
  <c r="P660" i="41"/>
  <c r="S659" i="41"/>
  <c r="S658" i="41"/>
  <c r="S657" i="41"/>
  <c r="S656" i="41"/>
  <c r="P656" i="41"/>
  <c r="S655" i="41"/>
  <c r="S654" i="41"/>
  <c r="S653" i="41"/>
  <c r="S652" i="41"/>
  <c r="S651" i="41"/>
  <c r="S650" i="41"/>
  <c r="P650" i="41"/>
  <c r="S649" i="41"/>
  <c r="S648" i="41"/>
  <c r="S647" i="41"/>
  <c r="P647" i="41"/>
  <c r="S646" i="41"/>
  <c r="P646" i="41"/>
  <c r="S645" i="41"/>
  <c r="P645" i="41"/>
  <c r="S644" i="41"/>
  <c r="P644" i="41"/>
  <c r="S643" i="41"/>
  <c r="S642" i="41"/>
  <c r="S641" i="41"/>
  <c r="S640" i="41"/>
  <c r="P640" i="41"/>
  <c r="S639" i="41"/>
  <c r="P639" i="41"/>
  <c r="S638" i="41"/>
  <c r="P638" i="41"/>
  <c r="S637" i="41"/>
  <c r="S636" i="41"/>
  <c r="S635" i="41"/>
  <c r="S634" i="41"/>
  <c r="P634" i="41"/>
  <c r="S633" i="41"/>
  <c r="S632" i="41"/>
  <c r="S631" i="41"/>
  <c r="P631" i="41"/>
  <c r="S630" i="41"/>
  <c r="P630" i="41"/>
  <c r="S629" i="41"/>
  <c r="P629" i="41"/>
  <c r="S628" i="41"/>
  <c r="P628" i="41"/>
  <c r="S627" i="41"/>
  <c r="S626" i="41"/>
  <c r="S625" i="41"/>
  <c r="S624" i="41"/>
  <c r="P624" i="41"/>
  <c r="S623" i="41"/>
  <c r="P623" i="41"/>
  <c r="S622" i="41"/>
  <c r="S621" i="41"/>
  <c r="S620" i="41"/>
  <c r="S619" i="41"/>
  <c r="P619" i="41"/>
  <c r="S618" i="41"/>
  <c r="S617" i="41"/>
  <c r="S616" i="41"/>
  <c r="P616" i="41"/>
  <c r="S615" i="41"/>
  <c r="P615" i="41"/>
  <c r="S614" i="41"/>
  <c r="S613" i="41"/>
  <c r="P613" i="41"/>
  <c r="S612" i="41"/>
  <c r="S611" i="41"/>
  <c r="S610" i="41"/>
  <c r="S609" i="41"/>
  <c r="S608" i="41"/>
  <c r="P608" i="41"/>
  <c r="S607" i="41"/>
  <c r="S606" i="41"/>
  <c r="S605" i="41"/>
  <c r="S604" i="41"/>
  <c r="S603" i="41"/>
  <c r="S602" i="41"/>
  <c r="S601" i="41"/>
  <c r="S600" i="41"/>
  <c r="P600" i="41"/>
  <c r="S599" i="41"/>
  <c r="P599" i="41"/>
  <c r="S598" i="41"/>
  <c r="P598" i="41"/>
  <c r="S597" i="41"/>
  <c r="P597" i="41"/>
  <c r="S596" i="41"/>
  <c r="S595" i="41"/>
  <c r="P595" i="41"/>
  <c r="S594" i="41"/>
  <c r="S593" i="41"/>
  <c r="S592" i="41"/>
  <c r="P592" i="41"/>
  <c r="S591" i="41"/>
  <c r="S590" i="41"/>
  <c r="S589" i="41"/>
  <c r="S588" i="41"/>
  <c r="S587" i="41"/>
  <c r="S586" i="41"/>
  <c r="S585" i="41"/>
  <c r="P585" i="41"/>
  <c r="S584" i="41"/>
  <c r="P584" i="41"/>
  <c r="S583" i="41"/>
  <c r="S582" i="41"/>
  <c r="P582" i="41"/>
  <c r="S581" i="41"/>
  <c r="S580" i="41"/>
  <c r="S579" i="41"/>
  <c r="P579" i="41"/>
  <c r="S578" i="41"/>
  <c r="S577" i="41"/>
  <c r="S576" i="41"/>
  <c r="S575" i="41"/>
  <c r="P575" i="41"/>
  <c r="S574" i="41"/>
  <c r="P574" i="41"/>
  <c r="S573" i="41"/>
  <c r="S572" i="41"/>
  <c r="P572" i="41"/>
  <c r="S571" i="41"/>
  <c r="S570" i="41"/>
  <c r="S569" i="41"/>
  <c r="S568" i="41"/>
  <c r="P568" i="41"/>
  <c r="S567" i="41"/>
  <c r="S566" i="41"/>
  <c r="P566" i="41"/>
  <c r="S565" i="41"/>
  <c r="P565" i="41"/>
  <c r="S564" i="41"/>
  <c r="S563" i="41"/>
  <c r="P563" i="41"/>
  <c r="S562" i="41"/>
  <c r="S561" i="41"/>
  <c r="S560" i="41"/>
  <c r="S559" i="41"/>
  <c r="P559" i="41"/>
  <c r="S558" i="41"/>
  <c r="P558" i="41"/>
  <c r="S557" i="41"/>
  <c r="S556" i="41"/>
  <c r="S555" i="41"/>
  <c r="P555" i="41"/>
  <c r="S554" i="41"/>
  <c r="S553" i="41"/>
  <c r="P553" i="41"/>
  <c r="S552" i="41"/>
  <c r="P552" i="41"/>
  <c r="S551" i="41"/>
  <c r="S550" i="41"/>
  <c r="P550" i="41"/>
  <c r="S549" i="41"/>
  <c r="P549" i="41"/>
  <c r="S548" i="41"/>
  <c r="S547" i="41"/>
  <c r="P547" i="41"/>
  <c r="S546" i="41"/>
  <c r="S545" i="41"/>
  <c r="S544" i="41"/>
  <c r="P544" i="41"/>
  <c r="S543" i="41"/>
  <c r="P543" i="41"/>
  <c r="S542" i="41"/>
  <c r="P542" i="41"/>
  <c r="S541" i="41"/>
  <c r="S540" i="41"/>
  <c r="S539" i="41"/>
  <c r="S538" i="41"/>
  <c r="S537" i="41"/>
  <c r="P537" i="41"/>
  <c r="S536" i="41"/>
  <c r="P536" i="41"/>
  <c r="S535" i="41"/>
  <c r="P535" i="41"/>
  <c r="S534" i="41"/>
  <c r="P534" i="41"/>
  <c r="S533" i="41"/>
  <c r="S532" i="41"/>
  <c r="S531" i="41"/>
  <c r="P531" i="41"/>
  <c r="S530" i="41"/>
  <c r="S529" i="41"/>
  <c r="S528" i="41"/>
  <c r="S527" i="41"/>
  <c r="P527" i="41"/>
  <c r="S526" i="41"/>
  <c r="P526" i="41"/>
  <c r="S525" i="41"/>
  <c r="S524" i="41"/>
  <c r="S523" i="41"/>
  <c r="S522" i="41"/>
  <c r="S521" i="41"/>
  <c r="P521" i="41"/>
  <c r="S520" i="41"/>
  <c r="P520" i="41"/>
  <c r="S519" i="41"/>
  <c r="S518" i="41"/>
  <c r="P518" i="41"/>
  <c r="S517" i="41"/>
  <c r="S516" i="41"/>
  <c r="S515" i="41"/>
  <c r="P515" i="41"/>
  <c r="S514" i="41"/>
  <c r="S513" i="41"/>
  <c r="P513" i="41"/>
  <c r="S512" i="41"/>
  <c r="P512" i="41"/>
  <c r="S511" i="41"/>
  <c r="P511" i="41"/>
  <c r="S510" i="41"/>
  <c r="P510" i="41"/>
  <c r="S509" i="41"/>
  <c r="S508" i="41"/>
  <c r="S507" i="41"/>
  <c r="S506" i="41"/>
  <c r="S505" i="41"/>
  <c r="P505" i="41"/>
  <c r="S504" i="41"/>
  <c r="P504" i="41"/>
  <c r="S503" i="41"/>
  <c r="P503" i="41"/>
  <c r="S502" i="41"/>
  <c r="P502" i="41"/>
  <c r="S501" i="41"/>
  <c r="S500" i="41"/>
  <c r="P500" i="41"/>
  <c r="S499" i="41"/>
  <c r="P499" i="41"/>
  <c r="S498" i="41"/>
  <c r="S497" i="41"/>
  <c r="S496" i="41"/>
  <c r="P496" i="41"/>
  <c r="S495" i="41"/>
  <c r="P495" i="41"/>
  <c r="S494" i="41"/>
  <c r="P494" i="41"/>
  <c r="S493" i="41"/>
  <c r="S492" i="41"/>
  <c r="S491" i="41"/>
  <c r="S490" i="41"/>
  <c r="P490" i="41"/>
  <c r="S489" i="41"/>
  <c r="P489" i="41"/>
  <c r="S488" i="41"/>
  <c r="P488" i="41"/>
  <c r="S487" i="41"/>
  <c r="P487" i="41"/>
  <c r="S486" i="41"/>
  <c r="S485" i="41"/>
  <c r="P485" i="41"/>
  <c r="S484" i="41"/>
  <c r="P484" i="41"/>
  <c r="S483" i="41"/>
  <c r="P483" i="41"/>
  <c r="S482" i="41"/>
  <c r="S481" i="41"/>
  <c r="S480" i="41"/>
  <c r="P480" i="41"/>
  <c r="S479" i="41"/>
  <c r="P479" i="41"/>
  <c r="S478" i="41"/>
  <c r="S477" i="41"/>
  <c r="S476" i="41"/>
  <c r="S475" i="41"/>
  <c r="S474" i="41"/>
  <c r="P474" i="41"/>
  <c r="S473" i="41"/>
  <c r="P473" i="41"/>
  <c r="S472" i="41"/>
  <c r="P472" i="41"/>
  <c r="S471" i="41"/>
  <c r="P471" i="41"/>
  <c r="S470" i="41"/>
  <c r="S469" i="41"/>
  <c r="P469" i="41"/>
  <c r="S468" i="41"/>
  <c r="P468" i="41"/>
  <c r="S467" i="41"/>
  <c r="P467" i="41"/>
  <c r="S466" i="41"/>
  <c r="S465" i="41"/>
  <c r="S464" i="41"/>
  <c r="P464" i="41"/>
  <c r="S463" i="41"/>
  <c r="P463" i="41"/>
  <c r="S462" i="41"/>
  <c r="P462" i="41"/>
  <c r="S461" i="41"/>
  <c r="S460" i="41"/>
  <c r="S459" i="41"/>
  <c r="P459" i="41"/>
  <c r="S458" i="41"/>
  <c r="P458" i="41"/>
  <c r="S457" i="41"/>
  <c r="P457" i="41"/>
  <c r="S456" i="41"/>
  <c r="S455" i="41"/>
  <c r="S454" i="41"/>
  <c r="P454" i="41"/>
  <c r="S453" i="41"/>
  <c r="S452" i="41"/>
  <c r="P452" i="41"/>
  <c r="S451" i="41"/>
  <c r="P451" i="41"/>
  <c r="S450" i="41"/>
  <c r="S449" i="41"/>
  <c r="S448" i="41"/>
  <c r="S447" i="41"/>
  <c r="P447" i="41"/>
  <c r="S446" i="41"/>
  <c r="S445" i="41"/>
  <c r="S444" i="41"/>
  <c r="S443" i="41"/>
  <c r="P443" i="41"/>
  <c r="S442" i="41"/>
  <c r="P442" i="41"/>
  <c r="S441" i="41"/>
  <c r="P441" i="41"/>
  <c r="S440" i="41"/>
  <c r="S439" i="41"/>
  <c r="P439" i="41"/>
  <c r="S438" i="41"/>
  <c r="P438" i="41"/>
  <c r="S437" i="41"/>
  <c r="P437" i="41"/>
  <c r="S436" i="41"/>
  <c r="P436" i="41"/>
  <c r="S435" i="41"/>
  <c r="S434" i="41"/>
  <c r="S433" i="41"/>
  <c r="S432" i="41"/>
  <c r="S431" i="41"/>
  <c r="P431" i="41"/>
  <c r="S430" i="41"/>
  <c r="S429" i="41"/>
  <c r="S428" i="41"/>
  <c r="S427" i="41"/>
  <c r="P427" i="41"/>
  <c r="S426" i="41"/>
  <c r="P426" i="41"/>
  <c r="S425" i="41"/>
  <c r="P425" i="41"/>
  <c r="S424" i="41"/>
  <c r="S423" i="41"/>
  <c r="S422" i="41"/>
  <c r="P422" i="41"/>
  <c r="S421" i="41"/>
  <c r="S420" i="41"/>
  <c r="P420" i="41"/>
  <c r="S419" i="41"/>
  <c r="P419" i="41"/>
  <c r="S418" i="41"/>
  <c r="S417" i="41"/>
  <c r="S416" i="41"/>
  <c r="P416" i="41"/>
  <c r="S415" i="41"/>
  <c r="S414" i="41"/>
  <c r="S413" i="41"/>
  <c r="S412" i="41"/>
  <c r="S411" i="41"/>
  <c r="P411" i="41"/>
  <c r="S410" i="41"/>
  <c r="P410" i="41"/>
  <c r="S409" i="41"/>
  <c r="S408" i="41"/>
  <c r="S407" i="41"/>
  <c r="P407" i="41"/>
  <c r="S406" i="41"/>
  <c r="P406" i="41"/>
  <c r="S405" i="41"/>
  <c r="P405" i="41"/>
  <c r="S404" i="41"/>
  <c r="S403" i="41"/>
  <c r="P403" i="41"/>
  <c r="S402" i="41"/>
  <c r="S401" i="41"/>
  <c r="S400" i="41"/>
  <c r="P400" i="41"/>
  <c r="S399" i="41"/>
  <c r="S398" i="41"/>
  <c r="P398" i="41"/>
  <c r="S397" i="41"/>
  <c r="S396" i="41"/>
  <c r="S395" i="41"/>
  <c r="P395" i="41"/>
  <c r="S394" i="41"/>
  <c r="P394" i="41"/>
  <c r="S393" i="41"/>
  <c r="S392" i="41"/>
  <c r="P392" i="41"/>
  <c r="S391" i="41"/>
  <c r="P391" i="41"/>
  <c r="S390" i="41"/>
  <c r="P390" i="41"/>
  <c r="S389" i="41"/>
  <c r="P389" i="41"/>
  <c r="S388" i="41"/>
  <c r="P388" i="41"/>
  <c r="S387" i="41"/>
  <c r="P387" i="41"/>
  <c r="S386" i="41"/>
  <c r="S385" i="41"/>
  <c r="S384" i="41"/>
  <c r="P384" i="41"/>
  <c r="S383" i="41"/>
  <c r="S382" i="41"/>
  <c r="S381" i="41"/>
  <c r="S380" i="41"/>
  <c r="S379" i="41"/>
  <c r="P379" i="41"/>
  <c r="S378" i="41"/>
  <c r="P378" i="41"/>
  <c r="S377" i="41"/>
  <c r="S376" i="41"/>
  <c r="S375" i="41"/>
  <c r="P375" i="41"/>
  <c r="S374" i="41"/>
  <c r="P374" i="41"/>
  <c r="S373" i="41"/>
  <c r="P373" i="41"/>
  <c r="S372" i="41"/>
  <c r="P372" i="41"/>
  <c r="S371" i="41"/>
  <c r="P371" i="41"/>
  <c r="S370" i="41"/>
  <c r="S369" i="41"/>
  <c r="S368" i="41"/>
  <c r="P368" i="41"/>
  <c r="S367" i="41"/>
  <c r="S366" i="41"/>
  <c r="S365" i="41"/>
  <c r="S364" i="41"/>
  <c r="S363" i="41"/>
  <c r="P363" i="41"/>
  <c r="S362" i="41"/>
  <c r="P362" i="41"/>
  <c r="S361" i="41"/>
  <c r="S360" i="41"/>
  <c r="S359" i="41"/>
  <c r="P359" i="41"/>
  <c r="S358" i="41"/>
  <c r="P358" i="41"/>
  <c r="S357" i="41"/>
  <c r="P357" i="41"/>
  <c r="S356" i="41"/>
  <c r="S355" i="41"/>
  <c r="P355" i="41"/>
  <c r="S354" i="41"/>
  <c r="S353" i="41"/>
  <c r="P353" i="41"/>
  <c r="S352" i="41"/>
  <c r="S351" i="41"/>
  <c r="S350" i="41"/>
  <c r="P350" i="41"/>
  <c r="S349" i="41"/>
  <c r="S348" i="41"/>
  <c r="S347" i="41"/>
  <c r="P347" i="41"/>
  <c r="S346" i="41"/>
  <c r="S345" i="41"/>
  <c r="S344" i="41"/>
  <c r="P344" i="41"/>
  <c r="S343" i="41"/>
  <c r="P343" i="41"/>
  <c r="S342" i="41"/>
  <c r="P342" i="41"/>
  <c r="S341" i="41"/>
  <c r="S340" i="41"/>
  <c r="P340" i="41"/>
  <c r="S339" i="41"/>
  <c r="P339" i="41"/>
  <c r="S338" i="41"/>
  <c r="S337" i="41"/>
  <c r="S336" i="41"/>
  <c r="S335" i="41"/>
  <c r="P335" i="41"/>
  <c r="S334" i="41"/>
  <c r="P334" i="41"/>
  <c r="S333" i="41"/>
  <c r="S332" i="41"/>
  <c r="S331" i="41"/>
  <c r="P331" i="41"/>
  <c r="S330" i="41"/>
  <c r="S329" i="41"/>
  <c r="P329" i="41"/>
  <c r="S328" i="41"/>
  <c r="P328" i="41"/>
  <c r="S327" i="41"/>
  <c r="P327" i="41"/>
  <c r="S326" i="41"/>
  <c r="P326" i="41"/>
  <c r="S325" i="41"/>
  <c r="P325" i="41"/>
  <c r="S324" i="41"/>
  <c r="P324" i="41"/>
  <c r="S323" i="41"/>
  <c r="P323" i="41"/>
  <c r="S322" i="41"/>
  <c r="S321" i="41"/>
  <c r="P321" i="41"/>
  <c r="S320" i="41"/>
  <c r="S319" i="41"/>
  <c r="S318" i="41"/>
  <c r="P318" i="41"/>
  <c r="S317" i="41"/>
  <c r="S316" i="41"/>
  <c r="S315" i="41"/>
  <c r="P315" i="41"/>
  <c r="S314" i="41"/>
  <c r="S313" i="41"/>
  <c r="P313" i="41"/>
  <c r="S312" i="41"/>
  <c r="P312" i="41"/>
  <c r="S311" i="41"/>
  <c r="P311" i="41"/>
  <c r="S310" i="41"/>
  <c r="S309" i="41"/>
  <c r="P309" i="41"/>
  <c r="S308" i="41"/>
  <c r="P308" i="41"/>
  <c r="S307" i="41"/>
  <c r="S306" i="41"/>
  <c r="S305" i="41"/>
  <c r="S304" i="41"/>
  <c r="S303" i="41"/>
  <c r="P303" i="41"/>
  <c r="S302" i="41"/>
  <c r="P302" i="41"/>
  <c r="S301" i="41"/>
  <c r="S300" i="41"/>
  <c r="S299" i="41"/>
  <c r="P299" i="41"/>
  <c r="S298" i="41"/>
  <c r="S297" i="41"/>
  <c r="P297" i="41"/>
  <c r="S296" i="41"/>
  <c r="P296" i="41"/>
  <c r="S295" i="41"/>
  <c r="P295" i="41"/>
  <c r="S294" i="41"/>
  <c r="P294" i="41"/>
  <c r="S293" i="41"/>
  <c r="P293" i="41"/>
  <c r="S292" i="41"/>
  <c r="P292" i="41"/>
  <c r="S291" i="41"/>
  <c r="P291" i="41"/>
  <c r="S290" i="41"/>
  <c r="S289" i="41"/>
  <c r="S288" i="41"/>
  <c r="S287" i="41"/>
  <c r="P287" i="41"/>
  <c r="S286" i="41"/>
  <c r="P286" i="41"/>
  <c r="S285" i="41"/>
  <c r="S284" i="41"/>
  <c r="S283" i="41"/>
  <c r="S282" i="41"/>
  <c r="P282" i="41"/>
  <c r="S281" i="41"/>
  <c r="P281" i="41"/>
  <c r="S280" i="41"/>
  <c r="P280" i="41"/>
  <c r="S279" i="41"/>
  <c r="S278" i="41"/>
  <c r="P278" i="41"/>
  <c r="S277" i="41"/>
  <c r="P277" i="41"/>
  <c r="S276" i="41"/>
  <c r="S275" i="41"/>
  <c r="S274" i="41"/>
  <c r="S273" i="41"/>
  <c r="S272" i="41"/>
  <c r="P272" i="41"/>
  <c r="S271" i="41"/>
  <c r="P271" i="41"/>
  <c r="S270" i="41"/>
  <c r="P270" i="41"/>
  <c r="S269" i="41"/>
  <c r="S268" i="41"/>
  <c r="S267" i="41"/>
  <c r="P267" i="41"/>
  <c r="S266" i="41"/>
  <c r="P266" i="41"/>
  <c r="S265" i="41"/>
  <c r="P265" i="41"/>
  <c r="S264" i="41"/>
  <c r="S263" i="41"/>
  <c r="P263" i="41"/>
  <c r="S262" i="41"/>
  <c r="P262" i="41"/>
  <c r="S261" i="41"/>
  <c r="S260" i="41"/>
  <c r="S259" i="41"/>
  <c r="S258" i="41"/>
  <c r="S257" i="41"/>
  <c r="S256" i="41"/>
  <c r="P256" i="41"/>
  <c r="S255" i="41"/>
  <c r="P255" i="41"/>
  <c r="S254" i="41"/>
  <c r="P254" i="41"/>
  <c r="S253" i="41"/>
  <c r="S252" i="41"/>
  <c r="P252" i="41"/>
  <c r="S251" i="41"/>
  <c r="P251" i="41"/>
  <c r="S250" i="41"/>
  <c r="P250" i="41"/>
  <c r="S249" i="41"/>
  <c r="S248" i="41"/>
  <c r="P248" i="41"/>
  <c r="S247" i="41"/>
  <c r="P247" i="41"/>
  <c r="S246" i="41"/>
  <c r="S245" i="41"/>
  <c r="P245" i="41"/>
  <c r="S244" i="41"/>
  <c r="S243" i="41"/>
  <c r="S242" i="41"/>
  <c r="S241" i="41"/>
  <c r="S240" i="41"/>
  <c r="P240" i="41"/>
  <c r="S239" i="41"/>
  <c r="P239" i="41"/>
  <c r="S238" i="41"/>
  <c r="P238" i="41"/>
  <c r="S237" i="41"/>
  <c r="S236" i="41"/>
  <c r="S235" i="41"/>
  <c r="P235" i="41"/>
  <c r="S234" i="41"/>
  <c r="P234" i="41"/>
  <c r="S233" i="41"/>
  <c r="P233" i="41"/>
  <c r="S232" i="41"/>
  <c r="S231" i="41"/>
  <c r="P231" i="41"/>
  <c r="S230" i="41"/>
  <c r="S229" i="41"/>
  <c r="S228" i="41"/>
  <c r="P228" i="41"/>
  <c r="S227" i="41"/>
  <c r="P227" i="41"/>
  <c r="S226" i="41"/>
  <c r="S225" i="41"/>
  <c r="S224" i="41"/>
  <c r="P224" i="41"/>
  <c r="S223" i="41"/>
  <c r="S222" i="41"/>
  <c r="P222" i="41"/>
  <c r="S221" i="41"/>
  <c r="S220" i="41"/>
  <c r="P220" i="41"/>
  <c r="S219" i="41"/>
  <c r="S218" i="41"/>
  <c r="P218" i="41"/>
  <c r="S217" i="41"/>
  <c r="P217" i="41"/>
  <c r="S216" i="41"/>
  <c r="S215" i="41"/>
  <c r="P215" i="41"/>
  <c r="S214" i="41"/>
  <c r="S213" i="41"/>
  <c r="S212" i="41"/>
  <c r="P212" i="41"/>
  <c r="S211" i="41"/>
  <c r="P211" i="41"/>
  <c r="S210" i="41"/>
  <c r="S209" i="41"/>
  <c r="S208" i="41"/>
  <c r="P208" i="41"/>
  <c r="S207" i="41"/>
  <c r="S206" i="41"/>
  <c r="P206" i="41"/>
  <c r="S205" i="41"/>
  <c r="S204" i="41"/>
  <c r="P204" i="41"/>
  <c r="S203" i="41"/>
  <c r="P203" i="41"/>
  <c r="S202" i="41"/>
  <c r="P202" i="41"/>
  <c r="S201" i="41"/>
  <c r="P201" i="41"/>
  <c r="S200" i="41"/>
  <c r="P200" i="41"/>
  <c r="S199" i="41"/>
  <c r="P199" i="41"/>
  <c r="S198" i="41"/>
  <c r="S197" i="41"/>
  <c r="S196" i="41"/>
  <c r="P196" i="41"/>
  <c r="S195" i="41"/>
  <c r="P195" i="41"/>
  <c r="S194" i="41"/>
  <c r="S193" i="41"/>
  <c r="S192" i="41"/>
  <c r="P192" i="41"/>
  <c r="S191" i="41"/>
  <c r="P191" i="41"/>
  <c r="S190" i="41"/>
  <c r="P190" i="41"/>
  <c r="S189" i="41"/>
  <c r="S188" i="41"/>
  <c r="S187" i="41"/>
  <c r="S186" i="41"/>
  <c r="P186" i="41"/>
  <c r="S185" i="41"/>
  <c r="P185" i="41"/>
  <c r="S184" i="41"/>
  <c r="S183" i="41"/>
  <c r="P183" i="41"/>
  <c r="S182" i="41"/>
  <c r="P182" i="41"/>
  <c r="S181" i="41"/>
  <c r="S180" i="41"/>
  <c r="P180" i="41"/>
  <c r="S179" i="41"/>
  <c r="P179" i="41"/>
  <c r="S178" i="41"/>
  <c r="S177" i="41"/>
  <c r="S176" i="41"/>
  <c r="P176" i="41"/>
  <c r="S175" i="41"/>
  <c r="S174" i="41"/>
  <c r="P174" i="41"/>
  <c r="S173" i="41"/>
  <c r="S172" i="41"/>
  <c r="S171" i="41"/>
  <c r="P171" i="41"/>
  <c r="S170" i="41"/>
  <c r="P170" i="41"/>
  <c r="S169" i="41"/>
  <c r="P169" i="41"/>
  <c r="S168" i="41"/>
  <c r="S167" i="41"/>
  <c r="P167" i="41"/>
  <c r="S166" i="41"/>
  <c r="S165" i="41"/>
  <c r="P165" i="41"/>
  <c r="S164" i="41"/>
  <c r="P164" i="41"/>
  <c r="S163" i="41"/>
  <c r="P163" i="41"/>
  <c r="S162" i="41"/>
  <c r="S161" i="41"/>
  <c r="S160" i="41"/>
  <c r="P160" i="41"/>
  <c r="S159" i="41"/>
  <c r="P159" i="41"/>
  <c r="S158" i="41"/>
  <c r="P158" i="41"/>
  <c r="S157" i="41"/>
  <c r="S156" i="41"/>
  <c r="P156" i="41"/>
  <c r="S155" i="41"/>
  <c r="P155" i="41"/>
  <c r="S154" i="41"/>
  <c r="S153" i="41"/>
  <c r="P153" i="41"/>
  <c r="S152" i="41"/>
  <c r="S151" i="41"/>
  <c r="S150" i="41"/>
  <c r="P150" i="41"/>
  <c r="S149" i="41"/>
  <c r="P149" i="41"/>
  <c r="S148" i="41"/>
  <c r="P148" i="41"/>
  <c r="S147" i="41"/>
  <c r="P147" i="41"/>
  <c r="S146" i="41"/>
  <c r="P146" i="41"/>
  <c r="S145" i="41"/>
  <c r="S144" i="41"/>
  <c r="P144" i="41"/>
  <c r="S143" i="41"/>
  <c r="P143" i="41"/>
  <c r="S142" i="41"/>
  <c r="P142" i="41"/>
  <c r="S141" i="41"/>
  <c r="P141" i="41"/>
  <c r="S140" i="41"/>
  <c r="S139" i="41"/>
  <c r="P139" i="41"/>
  <c r="S138" i="41"/>
  <c r="P138" i="41"/>
  <c r="S137" i="41"/>
  <c r="S136" i="41"/>
  <c r="S135" i="41"/>
  <c r="P135" i="41"/>
  <c r="S134" i="41"/>
  <c r="P134" i="41"/>
  <c r="S133" i="41"/>
  <c r="P133" i="41"/>
  <c r="S132" i="41"/>
  <c r="P132" i="41"/>
  <c r="S131" i="41"/>
  <c r="S130" i="41"/>
  <c r="S129" i="41"/>
  <c r="S128" i="41"/>
  <c r="P128" i="41"/>
  <c r="S127" i="41"/>
  <c r="P127" i="41"/>
  <c r="S126" i="41"/>
  <c r="P126" i="41"/>
  <c r="S125" i="41"/>
  <c r="P125" i="41"/>
  <c r="S124" i="41"/>
  <c r="S123" i="41"/>
  <c r="P123" i="41"/>
  <c r="S122" i="41"/>
  <c r="S121" i="41"/>
  <c r="S120" i="41"/>
  <c r="P120" i="41"/>
  <c r="S119" i="41"/>
  <c r="P119" i="41"/>
  <c r="S118" i="41"/>
  <c r="P118" i="41"/>
  <c r="S117" i="41"/>
  <c r="P117" i="41"/>
  <c r="S116" i="41"/>
  <c r="P116" i="41"/>
  <c r="S115" i="41"/>
  <c r="P115" i="41"/>
  <c r="S114" i="41"/>
  <c r="P114" i="41"/>
  <c r="S113" i="41"/>
  <c r="S112" i="41"/>
  <c r="P112" i="41"/>
  <c r="S111" i="41"/>
  <c r="P111" i="41"/>
  <c r="S110" i="41"/>
  <c r="P110" i="41"/>
  <c r="S109" i="41"/>
  <c r="P109" i="41"/>
  <c r="S108" i="41"/>
  <c r="S107" i="41"/>
  <c r="P107" i="41"/>
  <c r="S106" i="41"/>
  <c r="S105" i="41"/>
  <c r="S104" i="41"/>
  <c r="P104" i="41"/>
  <c r="S103" i="41"/>
  <c r="P103" i="41"/>
  <c r="S102" i="41"/>
  <c r="P102" i="41"/>
  <c r="S101" i="41"/>
  <c r="P101" i="41"/>
  <c r="S100" i="41"/>
  <c r="S99" i="41"/>
  <c r="P99" i="41"/>
  <c r="S98" i="41"/>
  <c r="S97" i="41"/>
  <c r="S96" i="41"/>
  <c r="P96" i="41"/>
  <c r="S95" i="41"/>
  <c r="P95" i="41"/>
  <c r="S94" i="41"/>
  <c r="P94" i="41"/>
  <c r="S93" i="41"/>
  <c r="S92" i="41"/>
  <c r="S91" i="41"/>
  <c r="S90" i="41"/>
  <c r="S89" i="41"/>
  <c r="P89" i="41"/>
  <c r="S88" i="41"/>
  <c r="P88" i="41"/>
  <c r="S87" i="41"/>
  <c r="P87" i="41"/>
  <c r="S86" i="41"/>
  <c r="P86" i="41"/>
  <c r="S85" i="41"/>
  <c r="P85" i="41"/>
  <c r="S84" i="41"/>
  <c r="P84" i="41"/>
  <c r="S83" i="41"/>
  <c r="P83" i="41"/>
  <c r="S82" i="41"/>
  <c r="S81" i="41"/>
  <c r="S80" i="41"/>
  <c r="P80" i="41"/>
  <c r="S79" i="41"/>
  <c r="P79" i="41"/>
  <c r="S78" i="41"/>
  <c r="P78" i="41"/>
  <c r="S77" i="41"/>
  <c r="S76" i="41"/>
  <c r="S75" i="41"/>
  <c r="S74" i="41"/>
  <c r="P74" i="41"/>
  <c r="S73" i="41"/>
  <c r="P73" i="41"/>
  <c r="S72" i="41"/>
  <c r="P72" i="41"/>
  <c r="S71" i="41"/>
  <c r="P71" i="41"/>
  <c r="S70" i="41"/>
  <c r="P70" i="41"/>
  <c r="S69" i="41"/>
  <c r="S68" i="41"/>
  <c r="P68" i="41"/>
  <c r="S67" i="41"/>
  <c r="P67" i="41"/>
  <c r="S66" i="41"/>
  <c r="S65" i="41"/>
  <c r="S64" i="41"/>
  <c r="P64" i="41"/>
  <c r="S63" i="41"/>
  <c r="S62" i="41"/>
  <c r="P62" i="41"/>
  <c r="S61" i="41"/>
  <c r="S60" i="41"/>
  <c r="S59" i="41"/>
  <c r="P59" i="41"/>
  <c r="S58" i="41"/>
  <c r="P58" i="41"/>
  <c r="S57" i="41"/>
  <c r="P57" i="41"/>
  <c r="S56" i="41"/>
  <c r="P56" i="41"/>
  <c r="S55" i="41"/>
  <c r="P55" i="41"/>
  <c r="S54" i="41"/>
  <c r="S53" i="41"/>
  <c r="P53" i="41"/>
  <c r="S52" i="41"/>
  <c r="P52" i="41"/>
  <c r="S51" i="41"/>
  <c r="P51" i="41"/>
  <c r="S50" i="41"/>
  <c r="S49" i="41"/>
  <c r="S48" i="41"/>
  <c r="P48" i="41"/>
  <c r="S47" i="41"/>
  <c r="S46" i="41"/>
  <c r="P46" i="41"/>
  <c r="S45" i="41"/>
  <c r="S44" i="41"/>
  <c r="S43" i="41"/>
  <c r="P43" i="41"/>
  <c r="S42" i="41"/>
  <c r="P42" i="41"/>
  <c r="S41" i="41"/>
  <c r="P41" i="41"/>
  <c r="S40" i="41"/>
  <c r="S39" i="41"/>
  <c r="S38" i="41"/>
  <c r="P38" i="41"/>
  <c r="S37" i="41"/>
  <c r="S36" i="41"/>
  <c r="S35" i="41"/>
  <c r="BW34" i="41"/>
  <c r="CD34" i="41"/>
  <c r="CK34" i="41"/>
  <c r="CR34" i="41"/>
  <c r="CY34" i="41"/>
  <c r="DF34" i="41"/>
  <c r="DM34" i="41"/>
  <c r="DT34" i="41"/>
  <c r="EA34" i="41"/>
  <c r="EH34" i="41"/>
  <c r="EO34" i="41"/>
  <c r="EV34" i="41"/>
  <c r="FC34" i="41"/>
  <c r="BD34" i="41"/>
  <c r="BK34" i="41"/>
  <c r="BR34" i="41"/>
  <c r="BY34" i="41"/>
  <c r="CF34" i="41"/>
  <c r="CM34" i="41"/>
  <c r="CT34" i="41"/>
  <c r="DA34" i="41"/>
  <c r="DH34" i="41"/>
  <c r="DO34" i="41"/>
  <c r="DV34" i="41"/>
  <c r="EC34" i="41"/>
  <c r="EJ34" i="41"/>
  <c r="EQ34" i="41"/>
  <c r="EX34" i="41"/>
  <c r="AY34" i="41"/>
  <c r="BF34" i="41"/>
  <c r="BM34" i="41"/>
  <c r="BT34" i="41"/>
  <c r="CA34" i="41"/>
  <c r="CH34" i="41"/>
  <c r="CO34" i="41"/>
  <c r="CV34" i="41"/>
  <c r="DC34" i="41"/>
  <c r="DJ34" i="41"/>
  <c r="DQ34" i="41"/>
  <c r="DX34" i="41"/>
  <c r="EE34" i="41"/>
  <c r="EL34" i="41"/>
  <c r="ES34" i="41"/>
  <c r="EZ34" i="41"/>
  <c r="AV34" i="41"/>
  <c r="BC34" i="41"/>
  <c r="BJ34" i="41"/>
  <c r="BQ34" i="41"/>
  <c r="BX34" i="41"/>
  <c r="CE34" i="41"/>
  <c r="CL34" i="41"/>
  <c r="CS34" i="41"/>
  <c r="CZ34" i="41"/>
  <c r="DG34" i="41"/>
  <c r="DN34" i="41"/>
  <c r="DU34" i="41"/>
  <c r="EB34" i="41"/>
  <c r="EI34" i="41"/>
  <c r="EP34" i="41"/>
  <c r="EW34" i="41"/>
  <c r="AU34" i="41"/>
  <c r="BB34" i="41"/>
  <c r="BI34" i="41"/>
  <c r="BP34" i="41"/>
  <c r="AQ34" i="41"/>
  <c r="AX34" i="41"/>
  <c r="BE34" i="41"/>
  <c r="BL34" i="41"/>
  <c r="BS34" i="41"/>
  <c r="BZ34" i="41"/>
  <c r="CG34" i="41"/>
  <c r="CN34" i="41"/>
  <c r="CU34" i="41"/>
  <c r="DB34" i="41"/>
  <c r="DI34" i="41"/>
  <c r="DP34" i="41"/>
  <c r="DW34" i="41"/>
  <c r="ED34" i="41"/>
  <c r="EK34" i="41"/>
  <c r="ER34" i="41"/>
  <c r="EY34" i="41"/>
  <c r="AO34" i="41"/>
  <c r="AN34" i="41"/>
  <c r="AM34" i="41"/>
  <c r="AT34" i="41"/>
  <c r="BA34" i="41"/>
  <c r="BH34" i="41"/>
  <c r="BO34" i="41"/>
  <c r="BV34" i="41"/>
  <c r="CC34" i="41"/>
  <c r="CJ34" i="41"/>
  <c r="CQ34" i="41"/>
  <c r="CX34" i="41"/>
  <c r="DE34" i="41"/>
  <c r="DL34" i="41"/>
  <c r="DS34" i="41"/>
  <c r="DZ34" i="41"/>
  <c r="EG34" i="41"/>
  <c r="EN34" i="41"/>
  <c r="EU34" i="41"/>
  <c r="FB34" i="41"/>
  <c r="AK34" i="41"/>
  <c r="AR34" i="41"/>
  <c r="AI34" i="41"/>
  <c r="AP34" i="41"/>
  <c r="AW34" i="41"/>
  <c r="AG34" i="41"/>
  <c r="AF34" i="41"/>
  <c r="AE34" i="41"/>
  <c r="AL34" i="41"/>
  <c r="AS34" i="41"/>
  <c r="AZ34" i="41"/>
  <c r="BG34" i="41"/>
  <c r="BN34" i="41"/>
  <c r="BU34" i="41"/>
  <c r="CB34" i="41"/>
  <c r="CI34" i="41"/>
  <c r="CP34" i="41"/>
  <c r="CW34" i="41"/>
  <c r="DD34" i="41"/>
  <c r="DK34" i="41"/>
  <c r="DR34" i="41"/>
  <c r="DY34" i="41"/>
  <c r="EF34" i="41"/>
  <c r="EM34" i="41"/>
  <c r="ET34" i="41"/>
  <c r="FA34" i="41"/>
  <c r="AD34" i="41"/>
  <c r="AC34" i="41"/>
  <c r="AJ34" i="41"/>
  <c r="AB34" i="41"/>
  <c r="AA34" i="41"/>
  <c r="AH34" i="41"/>
  <c r="BN33" i="41"/>
  <c r="BU33" i="41"/>
  <c r="CB33" i="41"/>
  <c r="CI33" i="41"/>
  <c r="CP33" i="41"/>
  <c r="CW33" i="41"/>
  <c r="DD33" i="41"/>
  <c r="DK33" i="41"/>
  <c r="DR33" i="41"/>
  <c r="DY33" i="41"/>
  <c r="EF33" i="41"/>
  <c r="EM33" i="41"/>
  <c r="ET33" i="41"/>
  <c r="FA33" i="41"/>
  <c r="BI33" i="41"/>
  <c r="BP33" i="41"/>
  <c r="BW33" i="41"/>
  <c r="CD33" i="41"/>
  <c r="CK33" i="41"/>
  <c r="CR33" i="41"/>
  <c r="CY33" i="41"/>
  <c r="DF33" i="41"/>
  <c r="DM33" i="41"/>
  <c r="DT33" i="41"/>
  <c r="EA33" i="41"/>
  <c r="EH33" i="41"/>
  <c r="EO33" i="41"/>
  <c r="EV33" i="41"/>
  <c r="FC33" i="41"/>
  <c r="AZ33" i="41"/>
  <c r="BG33" i="41"/>
  <c r="AT33" i="41"/>
  <c r="BA33" i="41"/>
  <c r="BH33" i="41"/>
  <c r="BO33" i="41"/>
  <c r="BV33" i="41"/>
  <c r="CC33" i="41"/>
  <c r="CJ33" i="41"/>
  <c r="CQ33" i="41"/>
  <c r="CX33" i="41"/>
  <c r="DE33" i="41"/>
  <c r="DL33" i="41"/>
  <c r="DS33" i="41"/>
  <c r="DZ33" i="41"/>
  <c r="EG33" i="41"/>
  <c r="EN33" i="41"/>
  <c r="EU33" i="41"/>
  <c r="FB33" i="41"/>
  <c r="AS33" i="41"/>
  <c r="AP33" i="41"/>
  <c r="AW33" i="41"/>
  <c r="BD33" i="41"/>
  <c r="BK33" i="41"/>
  <c r="BR33" i="41"/>
  <c r="BY33" i="41"/>
  <c r="CF33" i="41"/>
  <c r="CM33" i="41"/>
  <c r="CT33" i="41"/>
  <c r="DA33" i="41"/>
  <c r="DH33" i="41"/>
  <c r="DO33" i="41"/>
  <c r="DV33" i="41"/>
  <c r="EC33" i="41"/>
  <c r="EJ33" i="41"/>
  <c r="EQ33" i="41"/>
  <c r="EX33" i="41"/>
  <c r="AN33" i="41"/>
  <c r="AU33" i="41"/>
  <c r="BB33" i="41"/>
  <c r="AL33" i="41"/>
  <c r="AK33" i="41"/>
  <c r="AR33" i="41"/>
  <c r="AY33" i="41"/>
  <c r="BF33" i="41"/>
  <c r="BM33" i="41"/>
  <c r="BT33" i="41"/>
  <c r="CA33" i="41"/>
  <c r="CH33" i="41"/>
  <c r="CO33" i="41"/>
  <c r="CV33" i="41"/>
  <c r="DC33" i="41"/>
  <c r="DJ33" i="41"/>
  <c r="DQ33" i="41"/>
  <c r="DX33" i="41"/>
  <c r="EE33" i="41"/>
  <c r="EL33" i="41"/>
  <c r="ES33" i="41"/>
  <c r="EZ33" i="41"/>
  <c r="AH33" i="41"/>
  <c r="AO33" i="41"/>
  <c r="AV33" i="41"/>
  <c r="BC33" i="41"/>
  <c r="BJ33" i="41"/>
  <c r="BQ33" i="41"/>
  <c r="BX33" i="41"/>
  <c r="CE33" i="41"/>
  <c r="CL33" i="41"/>
  <c r="CS33" i="41"/>
  <c r="CZ33" i="41"/>
  <c r="DG33" i="41"/>
  <c r="DN33" i="41"/>
  <c r="DU33" i="41"/>
  <c r="EB33" i="41"/>
  <c r="EI33" i="41"/>
  <c r="EP33" i="41"/>
  <c r="EW33" i="41"/>
  <c r="AG33" i="41"/>
  <c r="AF33" i="41"/>
  <c r="AM33" i="41"/>
  <c r="AE33" i="41"/>
  <c r="AD33" i="41"/>
  <c r="AC33" i="41"/>
  <c r="AJ33" i="41"/>
  <c r="AQ33" i="41"/>
  <c r="AX33" i="41"/>
  <c r="BE33" i="41"/>
  <c r="BL33" i="41"/>
  <c r="BS33" i="41"/>
  <c r="BZ33" i="41"/>
  <c r="CG33" i="41"/>
  <c r="CN33" i="41"/>
  <c r="CU33" i="41"/>
  <c r="DB33" i="41"/>
  <c r="DI33" i="41"/>
  <c r="DP33" i="41"/>
  <c r="DW33" i="41"/>
  <c r="ED33" i="41"/>
  <c r="EK33" i="41"/>
  <c r="ER33" i="41"/>
  <c r="EY33" i="41"/>
  <c r="AB33" i="41"/>
  <c r="AI33" i="41"/>
  <c r="AA33" i="41"/>
  <c r="E10" i="41"/>
  <c r="E9" i="41"/>
  <c r="E7" i="41"/>
  <c r="R3" i="25"/>
  <c r="K169" i="41"/>
  <c r="K715" i="41"/>
  <c r="K624" i="41"/>
  <c r="P820" i="41"/>
  <c r="P842" i="41"/>
  <c r="P915" i="41"/>
  <c r="P938" i="41"/>
  <c r="P949" i="41"/>
  <c r="P959" i="41"/>
  <c r="P973" i="41"/>
  <c r="K515" i="41"/>
  <c r="K150" i="41"/>
  <c r="K512" i="41"/>
  <c r="K143" i="41"/>
  <c r="P811" i="41"/>
  <c r="P821" i="41"/>
  <c r="P843" i="41"/>
  <c r="P885" i="41"/>
  <c r="P950" i="41"/>
  <c r="K456" i="41"/>
  <c r="K120" i="41"/>
  <c r="P763" i="41"/>
  <c r="P906" i="41"/>
  <c r="P917" i="41"/>
  <c r="P986" i="41"/>
  <c r="K111" i="41"/>
  <c r="K347" i="41"/>
  <c r="K88" i="41"/>
  <c r="P907" i="41"/>
  <c r="K328" i="41"/>
  <c r="K79" i="41"/>
  <c r="K56" i="41"/>
  <c r="K258" i="41"/>
  <c r="K917" i="41"/>
  <c r="M212" i="41"/>
  <c r="M234" i="41"/>
  <c r="P827" i="41"/>
  <c r="P869" i="41"/>
  <c r="P890" i="41"/>
  <c r="P901" i="41"/>
  <c r="P922" i="41"/>
  <c r="M559" i="41"/>
  <c r="K175" i="41"/>
  <c r="M630" i="41"/>
  <c r="P268" i="41"/>
  <c r="P605" i="41"/>
  <c r="P673" i="41"/>
  <c r="P960" i="41"/>
  <c r="K928" i="41"/>
  <c r="K837" i="41"/>
  <c r="K735" i="41"/>
  <c r="K627" i="41"/>
  <c r="K437" i="41"/>
  <c r="K353" i="41"/>
  <c r="K266" i="41"/>
  <c r="M197" i="41"/>
  <c r="K621" i="41"/>
  <c r="P188" i="41"/>
  <c r="P417" i="41"/>
  <c r="P449" i="41"/>
  <c r="P641" i="41"/>
  <c r="P962" i="41"/>
  <c r="K994" i="41"/>
  <c r="K912" i="41"/>
  <c r="K508" i="41"/>
  <c r="K341" i="41"/>
  <c r="K257" i="41"/>
  <c r="K161" i="41"/>
  <c r="M250" i="41"/>
  <c r="M687" i="41"/>
  <c r="P221" i="41"/>
  <c r="P701" i="41"/>
  <c r="K992" i="41"/>
  <c r="K901" i="41"/>
  <c r="K815" i="41"/>
  <c r="K691" i="41"/>
  <c r="K609" i="41"/>
  <c r="K496" i="41"/>
  <c r="K417" i="41"/>
  <c r="K251" i="41"/>
  <c r="M286" i="41"/>
  <c r="M767" i="41"/>
  <c r="K76" i="41"/>
  <c r="K805" i="41"/>
  <c r="K605" i="41"/>
  <c r="K410" i="41"/>
  <c r="M307" i="41"/>
  <c r="M891" i="41"/>
  <c r="P772" i="41"/>
  <c r="P883" i="41"/>
  <c r="P987" i="41"/>
  <c r="K896" i="41"/>
  <c r="K676" i="41"/>
  <c r="K603" i="41"/>
  <c r="K400" i="41"/>
  <c r="K325" i="41"/>
  <c r="K147" i="41"/>
  <c r="M50" i="41"/>
  <c r="M317" i="41"/>
  <c r="M1019" i="41"/>
  <c r="K349" i="41"/>
  <c r="P508" i="41"/>
  <c r="P541" i="41"/>
  <c r="P609" i="41"/>
  <c r="P685" i="41"/>
  <c r="P923" i="41"/>
  <c r="K976" i="41"/>
  <c r="K885" i="41"/>
  <c r="K800" i="41"/>
  <c r="K673" i="41"/>
  <c r="K483" i="41"/>
  <c r="K391" i="41"/>
  <c r="K321" i="41"/>
  <c r="M51" i="41"/>
  <c r="P380" i="41"/>
  <c r="P764" i="41"/>
  <c r="P874" i="41"/>
  <c r="K666" i="41"/>
  <c r="K477" i="41"/>
  <c r="K389" i="41"/>
  <c r="K140" i="41"/>
  <c r="M66" i="41"/>
  <c r="M355" i="41"/>
  <c r="P348" i="41"/>
  <c r="P364" i="41"/>
  <c r="P396" i="41"/>
  <c r="P412" i="41"/>
  <c r="P428" i="41"/>
  <c r="P444" i="41"/>
  <c r="P477" i="41"/>
  <c r="P669" i="41"/>
  <c r="K962" i="41"/>
  <c r="K783" i="41"/>
  <c r="K387" i="41"/>
  <c r="K315" i="41"/>
  <c r="K219" i="41"/>
  <c r="K129" i="41"/>
  <c r="M96" i="41"/>
  <c r="P332" i="41"/>
  <c r="P381" i="41"/>
  <c r="P653" i="41"/>
  <c r="P957" i="41"/>
  <c r="K960" i="41"/>
  <c r="K869" i="41"/>
  <c r="K781" i="41"/>
  <c r="K563" i="41"/>
  <c r="K472" i="41"/>
  <c r="K211" i="41"/>
  <c r="K123" i="41"/>
  <c r="M128" i="41"/>
  <c r="M395" i="41"/>
  <c r="P316" i="41"/>
  <c r="P349" i="41"/>
  <c r="P365" i="41"/>
  <c r="P397" i="41"/>
  <c r="P413" i="41"/>
  <c r="P493" i="41"/>
  <c r="P577" i="41"/>
  <c r="P637" i="41"/>
  <c r="P850" i="41"/>
  <c r="K949" i="41"/>
  <c r="K771" i="41"/>
  <c r="K469" i="41"/>
  <c r="K379" i="41"/>
  <c r="M140" i="41"/>
  <c r="P333" i="41"/>
  <c r="P749" i="41"/>
  <c r="K864" i="41"/>
  <c r="K645" i="41"/>
  <c r="K458" i="41"/>
  <c r="K296" i="41"/>
  <c r="K202" i="41"/>
  <c r="M160" i="41"/>
  <c r="K944" i="41"/>
  <c r="K853" i="41"/>
  <c r="K545" i="41"/>
  <c r="K371" i="41"/>
  <c r="K293" i="41"/>
  <c r="M161" i="41"/>
  <c r="M443" i="41"/>
  <c r="P589" i="41"/>
  <c r="P92" i="41"/>
  <c r="P317" i="41"/>
  <c r="P877" i="41"/>
  <c r="P76" i="41"/>
  <c r="P284" i="41"/>
  <c r="P621" i="41"/>
  <c r="P813" i="41"/>
  <c r="K933" i="41"/>
  <c r="K850" i="41"/>
  <c r="K747" i="41"/>
  <c r="K640" i="41"/>
  <c r="K531" i="41"/>
  <c r="K453" i="41"/>
  <c r="K368" i="41"/>
  <c r="M170" i="41"/>
  <c r="M451" i="41"/>
  <c r="P93" i="41"/>
  <c r="P545" i="41"/>
  <c r="P785" i="41"/>
  <c r="K737" i="41"/>
  <c r="K629" i="41"/>
  <c r="K529" i="41"/>
  <c r="K363" i="41"/>
  <c r="K287" i="41"/>
  <c r="K179" i="41"/>
  <c r="M176" i="41"/>
  <c r="M466" i="41"/>
  <c r="M572" i="41"/>
  <c r="M1028" i="41"/>
  <c r="K1028" i="41"/>
  <c r="M996" i="41"/>
  <c r="K996" i="41"/>
  <c r="P996" i="41"/>
  <c r="M980" i="41"/>
  <c r="K980" i="41"/>
  <c r="K964" i="41"/>
  <c r="M964" i="41"/>
  <c r="P964" i="41"/>
  <c r="M948" i="41"/>
  <c r="K948" i="41"/>
  <c r="P948" i="41"/>
  <c r="M932" i="41"/>
  <c r="K932" i="41"/>
  <c r="K489" i="41"/>
  <c r="K585" i="41"/>
  <c r="K764" i="41"/>
  <c r="P980" i="41"/>
  <c r="P1022" i="41"/>
  <c r="P1006" i="41"/>
  <c r="M1006" i="41"/>
  <c r="K1006" i="41"/>
  <c r="K974" i="41"/>
  <c r="M958" i="41"/>
  <c r="M942" i="41"/>
  <c r="M926" i="41"/>
  <c r="P926" i="41"/>
  <c r="K926" i="41"/>
  <c r="M910" i="41"/>
  <c r="P910" i="41"/>
  <c r="K910" i="41"/>
  <c r="M894" i="41"/>
  <c r="P894" i="41"/>
  <c r="K894" i="41"/>
  <c r="K878" i="41"/>
  <c r="M830" i="41"/>
  <c r="P830" i="41"/>
  <c r="K830" i="41"/>
  <c r="M814" i="41"/>
  <c r="K814" i="41"/>
  <c r="M798" i="41"/>
  <c r="P798" i="41"/>
  <c r="M782" i="41"/>
  <c r="K782" i="41"/>
  <c r="M766" i="41"/>
  <c r="K766" i="41"/>
  <c r="P718" i="41"/>
  <c r="K718" i="41"/>
  <c r="M718" i="41"/>
  <c r="M103" i="41"/>
  <c r="K1020" i="41"/>
  <c r="M1004" i="41"/>
  <c r="P1004" i="41"/>
  <c r="K1004" i="41"/>
  <c r="K988" i="41"/>
  <c r="P908" i="41"/>
  <c r="M892" i="41"/>
  <c r="M876" i="41"/>
  <c r="K876" i="41"/>
  <c r="P876" i="41"/>
  <c r="M860" i="41"/>
  <c r="K860" i="41"/>
  <c r="M844" i="41"/>
  <c r="K844" i="41"/>
  <c r="P844" i="41"/>
  <c r="M828" i="41"/>
  <c r="K828" i="41"/>
  <c r="M796" i="41"/>
  <c r="K796" i="41"/>
  <c r="P780" i="41"/>
  <c r="M748" i="41"/>
  <c r="K748" i="41"/>
  <c r="M732" i="41"/>
  <c r="K732" i="41"/>
  <c r="M716" i="41"/>
  <c r="P716" i="41"/>
  <c r="K716" i="41"/>
  <c r="K700" i="41"/>
  <c r="M700" i="41"/>
  <c r="M684" i="41"/>
  <c r="K684" i="41"/>
  <c r="M668" i="41"/>
  <c r="P668" i="41"/>
  <c r="K668" i="41"/>
  <c r="M652" i="41"/>
  <c r="K652" i="41"/>
  <c r="M636" i="41"/>
  <c r="P636" i="41"/>
  <c r="K636" i="41"/>
  <c r="M620" i="41"/>
  <c r="K620" i="41"/>
  <c r="P604" i="41"/>
  <c r="M588" i="41"/>
  <c r="K588" i="41"/>
  <c r="M556" i="41"/>
  <c r="K556" i="41"/>
  <c r="M540" i="41"/>
  <c r="K540" i="41"/>
  <c r="M524" i="41"/>
  <c r="K524" i="41"/>
  <c r="P932" i="41"/>
  <c r="K713" i="41"/>
  <c r="P1028" i="41"/>
  <c r="M1001" i="41"/>
  <c r="K1001" i="41"/>
  <c r="M985" i="41"/>
  <c r="K985" i="41"/>
  <c r="M969" i="41"/>
  <c r="K969" i="41"/>
  <c r="P969" i="41"/>
  <c r="M953" i="41"/>
  <c r="K953" i="41"/>
  <c r="P953" i="41"/>
  <c r="M937" i="41"/>
  <c r="K937" i="41"/>
  <c r="M921" i="41"/>
  <c r="K921" i="41"/>
  <c r="M905" i="41"/>
  <c r="P905" i="41"/>
  <c r="K905" i="41"/>
  <c r="M889" i="41"/>
  <c r="K889" i="41"/>
  <c r="M873" i="41"/>
  <c r="K873" i="41"/>
  <c r="M857" i="41"/>
  <c r="P857" i="41"/>
  <c r="K857" i="41"/>
  <c r="M825" i="41"/>
  <c r="K825" i="41"/>
  <c r="M809" i="41"/>
  <c r="K809" i="41"/>
  <c r="P809" i="41"/>
  <c r="M793" i="41"/>
  <c r="P793" i="41"/>
  <c r="K793" i="41"/>
  <c r="M777" i="41"/>
  <c r="P777" i="41"/>
  <c r="K777" i="41"/>
  <c r="K761" i="41"/>
  <c r="K745" i="41"/>
  <c r="M729" i="41"/>
  <c r="K729" i="41"/>
  <c r="P729" i="41"/>
  <c r="M697" i="41"/>
  <c r="K697" i="41"/>
  <c r="M681" i="41"/>
  <c r="K681" i="41"/>
  <c r="M649" i="41"/>
  <c r="P569" i="41"/>
  <c r="M569" i="41"/>
  <c r="K569" i="41"/>
  <c r="M553" i="41"/>
  <c r="K553" i="41"/>
  <c r="M537" i="41"/>
  <c r="K537" i="41"/>
  <c r="K521" i="41"/>
  <c r="M521" i="41"/>
  <c r="M505" i="41"/>
  <c r="K505" i="41"/>
  <c r="M473" i="41"/>
  <c r="K473" i="41"/>
  <c r="M457" i="41"/>
  <c r="K457" i="41"/>
  <c r="M441" i="41"/>
  <c r="K441" i="41"/>
  <c r="K425" i="41"/>
  <c r="M425" i="41"/>
  <c r="M409" i="41"/>
  <c r="K377" i="41"/>
  <c r="K361" i="41"/>
  <c r="M345" i="41"/>
  <c r="M313" i="41"/>
  <c r="K313" i="41"/>
  <c r="M297" i="41"/>
  <c r="K297" i="41"/>
  <c r="M281" i="41"/>
  <c r="K281" i="41"/>
  <c r="M265" i="41"/>
  <c r="K265" i="41"/>
  <c r="M249" i="41"/>
  <c r="K249" i="41"/>
  <c r="M233" i="41"/>
  <c r="K233" i="41"/>
  <c r="M217" i="41"/>
  <c r="K217" i="41"/>
  <c r="M201" i="41"/>
  <c r="K201" i="41"/>
  <c r="M185" i="41"/>
  <c r="K185" i="41"/>
  <c r="M1031" i="41"/>
  <c r="K1031" i="41"/>
  <c r="P1031" i="41"/>
  <c r="M1015" i="41"/>
  <c r="K1015" i="41"/>
  <c r="M999" i="41"/>
  <c r="P999" i="41"/>
  <c r="K999" i="41"/>
  <c r="M983" i="41"/>
  <c r="P983" i="41"/>
  <c r="K983" i="41"/>
  <c r="M967" i="41"/>
  <c r="P967" i="41"/>
  <c r="K967" i="41"/>
  <c r="M951" i="41"/>
  <c r="K951" i="41"/>
  <c r="P935" i="41"/>
  <c r="M903" i="41"/>
  <c r="K903" i="41"/>
  <c r="P855" i="41"/>
  <c r="M839" i="41"/>
  <c r="K839" i="41"/>
  <c r="P839" i="41"/>
  <c r="M823" i="41"/>
  <c r="K823" i="41"/>
  <c r="P823" i="41"/>
  <c r="M807" i="41"/>
  <c r="P807" i="41"/>
  <c r="M791" i="41"/>
  <c r="K791" i="41"/>
  <c r="P791" i="41"/>
  <c r="M775" i="41"/>
  <c r="K775" i="41"/>
  <c r="P775" i="41"/>
  <c r="M759" i="41"/>
  <c r="K759" i="41"/>
  <c r="P759" i="41"/>
  <c r="M743" i="41"/>
  <c r="K743" i="41"/>
  <c r="K727" i="41"/>
  <c r="M711" i="41"/>
  <c r="P711" i="41"/>
  <c r="K711" i="41"/>
  <c r="M695" i="41"/>
  <c r="P695" i="41"/>
  <c r="M663" i="41"/>
  <c r="K663" i="41"/>
  <c r="M647" i="41"/>
  <c r="K647" i="41"/>
  <c r="M631" i="41"/>
  <c r="K631" i="41"/>
  <c r="M615" i="41"/>
  <c r="K615" i="41"/>
  <c r="M599" i="41"/>
  <c r="K599" i="41"/>
  <c r="M583" i="41"/>
  <c r="P583" i="41"/>
  <c r="K583" i="41"/>
  <c r="M567" i="41"/>
  <c r="P567" i="41"/>
  <c r="M551" i="41"/>
  <c r="K551" i="41"/>
  <c r="M535" i="41"/>
  <c r="K535" i="41"/>
  <c r="M519" i="41"/>
  <c r="K519" i="41"/>
  <c r="K503" i="41"/>
  <c r="M503" i="41"/>
  <c r="M487" i="41"/>
  <c r="K487" i="41"/>
  <c r="M471" i="41"/>
  <c r="K471" i="41"/>
  <c r="M455" i="41"/>
  <c r="M407" i="41"/>
  <c r="K407" i="41"/>
  <c r="M375" i="41"/>
  <c r="K375" i="41"/>
  <c r="M359" i="41"/>
  <c r="K359" i="41"/>
  <c r="K343" i="41"/>
  <c r="M343" i="41"/>
  <c r="K327" i="41"/>
  <c r="M327" i="41"/>
  <c r="M311" i="41"/>
  <c r="K311" i="41"/>
  <c r="K295" i="41"/>
  <c r="M295" i="41"/>
  <c r="K279" i="41"/>
  <c r="M279" i="41"/>
  <c r="K263" i="41"/>
  <c r="M263" i="41"/>
  <c r="K247" i="41"/>
  <c r="M247" i="41"/>
  <c r="K231" i="41"/>
  <c r="M231" i="41"/>
  <c r="K215" i="41"/>
  <c r="M215" i="41"/>
  <c r="M199" i="41"/>
  <c r="K199" i="41"/>
  <c r="K183" i="41"/>
  <c r="M183" i="41"/>
  <c r="K167" i="41"/>
  <c r="M167" i="41"/>
  <c r="K135" i="41"/>
  <c r="M135" i="41"/>
  <c r="K119" i="41"/>
  <c r="M119" i="41"/>
  <c r="K87" i="41"/>
  <c r="M87" i="41"/>
  <c r="M71" i="41"/>
  <c r="K71" i="41"/>
  <c r="M55" i="41"/>
  <c r="K55" i="41"/>
  <c r="P976" i="41"/>
  <c r="P992" i="41"/>
  <c r="M362" i="41"/>
  <c r="K362" i="41"/>
  <c r="M282" i="41"/>
  <c r="K282" i="41"/>
  <c r="M218" i="41"/>
  <c r="K218" i="41"/>
  <c r="K154" i="41"/>
  <c r="M90" i="41"/>
  <c r="K995" i="41"/>
  <c r="K979" i="41"/>
  <c r="K963" i="41"/>
  <c r="K947" i="41"/>
  <c r="K931" i="41"/>
  <c r="K915" i="41"/>
  <c r="K899" i="41"/>
  <c r="K883" i="41"/>
  <c r="K867" i="41"/>
  <c r="K851" i="41"/>
  <c r="K835" i="41"/>
  <c r="K784" i="41"/>
  <c r="K733" i="41"/>
  <c r="K698" i="41"/>
  <c r="K661" i="41"/>
  <c r="K606" i="41"/>
  <c r="K552" i="41"/>
  <c r="K513" i="41"/>
  <c r="K413" i="41"/>
  <c r="K394" i="41"/>
  <c r="K372" i="41"/>
  <c r="K262" i="41"/>
  <c r="K204" i="41"/>
  <c r="K116" i="41"/>
  <c r="K86" i="41"/>
  <c r="K50" i="41"/>
  <c r="M58" i="41"/>
  <c r="M94" i="41"/>
  <c r="M130" i="41"/>
  <c r="M240" i="41"/>
  <c r="M358" i="41"/>
  <c r="M404" i="41"/>
  <c r="M557" i="41"/>
  <c r="M614" i="41"/>
  <c r="M744" i="41"/>
  <c r="M994" i="41"/>
  <c r="M153" i="41"/>
  <c r="K153" i="41"/>
  <c r="M121" i="41"/>
  <c r="M89" i="41"/>
  <c r="K89" i="41"/>
  <c r="M57" i="41"/>
  <c r="K57" i="41"/>
  <c r="M41" i="41"/>
  <c r="K41" i="41"/>
  <c r="K660" i="41"/>
  <c r="K452" i="41"/>
  <c r="K412" i="41"/>
  <c r="K174" i="41"/>
  <c r="M132" i="41"/>
  <c r="M206" i="41"/>
  <c r="M242" i="41"/>
  <c r="M406" i="41"/>
  <c r="M678" i="41"/>
  <c r="M879" i="41"/>
  <c r="M1007" i="41"/>
  <c r="P884" i="41"/>
  <c r="P900" i="41"/>
  <c r="P916" i="41"/>
  <c r="P1016" i="41"/>
  <c r="M1016" i="41"/>
  <c r="P1000" i="41"/>
  <c r="M1000" i="41"/>
  <c r="P984" i="41"/>
  <c r="M984" i="41"/>
  <c r="M264" i="41"/>
  <c r="K264" i="41"/>
  <c r="K72" i="41"/>
  <c r="M72" i="41"/>
  <c r="K1009" i="41"/>
  <c r="K993" i="41"/>
  <c r="K929" i="41"/>
  <c r="K897" i="41"/>
  <c r="K881" i="41"/>
  <c r="K865" i="41"/>
  <c r="K849" i="41"/>
  <c r="K799" i="41"/>
  <c r="K731" i="41"/>
  <c r="K714" i="41"/>
  <c r="K677" i="41"/>
  <c r="K659" i="41"/>
  <c r="K641" i="41"/>
  <c r="K622" i="41"/>
  <c r="K568" i="41"/>
  <c r="K549" i="41"/>
  <c r="K509" i="41"/>
  <c r="K490" i="41"/>
  <c r="K432" i="41"/>
  <c r="K411" i="41"/>
  <c r="K344" i="41"/>
  <c r="K316" i="41"/>
  <c r="K142" i="41"/>
  <c r="K114" i="41"/>
  <c r="K42" i="41"/>
  <c r="M64" i="41"/>
  <c r="M138" i="41"/>
  <c r="M284" i="41"/>
  <c r="M462" i="41"/>
  <c r="M511" i="41"/>
  <c r="M685" i="41"/>
  <c r="M763" i="41"/>
  <c r="M881" i="41"/>
  <c r="M1009" i="41"/>
  <c r="P852" i="41"/>
  <c r="P868" i="41"/>
  <c r="P970" i="41"/>
  <c r="P1030" i="41"/>
  <c r="M1030" i="41"/>
  <c r="P1014" i="41"/>
  <c r="M1014" i="41"/>
  <c r="M822" i="41"/>
  <c r="K822" i="41"/>
  <c r="M806" i="41"/>
  <c r="K806" i="41"/>
  <c r="M790" i="41"/>
  <c r="K790" i="41"/>
  <c r="M774" i="41"/>
  <c r="K774" i="41"/>
  <c r="M742" i="41"/>
  <c r="M726" i="41"/>
  <c r="K726" i="41"/>
  <c r="M694" i="41"/>
  <c r="M662" i="41"/>
  <c r="K662" i="41"/>
  <c r="M646" i="41"/>
  <c r="K646" i="41"/>
  <c r="M598" i="41"/>
  <c r="K598" i="41"/>
  <c r="M582" i="41"/>
  <c r="K582" i="41"/>
  <c r="M566" i="41"/>
  <c r="K566" i="41"/>
  <c r="M550" i="41"/>
  <c r="K550" i="41"/>
  <c r="M518" i="41"/>
  <c r="K518" i="41"/>
  <c r="M486" i="41"/>
  <c r="M454" i="41"/>
  <c r="K454" i="41"/>
  <c r="M422" i="41"/>
  <c r="K422" i="41"/>
  <c r="M390" i="41"/>
  <c r="K390" i="41"/>
  <c r="M342" i="41"/>
  <c r="K342" i="41"/>
  <c r="M326" i="41"/>
  <c r="K326" i="41"/>
  <c r="M310" i="41"/>
  <c r="K310" i="41"/>
  <c r="K246" i="41"/>
  <c r="M182" i="41"/>
  <c r="M118" i="41"/>
  <c r="K118" i="41"/>
  <c r="K54" i="41"/>
  <c r="K1023" i="41"/>
  <c r="K991" i="41"/>
  <c r="K975" i="41"/>
  <c r="K959" i="41"/>
  <c r="K943" i="41"/>
  <c r="K863" i="41"/>
  <c r="K847" i="41"/>
  <c r="K831" i="41"/>
  <c r="K746" i="41"/>
  <c r="K693" i="41"/>
  <c r="K638" i="41"/>
  <c r="K584" i="41"/>
  <c r="K547" i="41"/>
  <c r="K528" i="41"/>
  <c r="K488" i="41"/>
  <c r="K468" i="41"/>
  <c r="K449" i="41"/>
  <c r="K428" i="41"/>
  <c r="K365" i="41"/>
  <c r="K340" i="41"/>
  <c r="K110" i="41"/>
  <c r="K74" i="41"/>
  <c r="M68" i="41"/>
  <c r="M178" i="41"/>
  <c r="M252" i="41"/>
  <c r="M520" i="41"/>
  <c r="M575" i="41"/>
  <c r="M773" i="41"/>
  <c r="M898" i="41"/>
  <c r="P829" i="41"/>
  <c r="P963" i="41"/>
  <c r="P995" i="41"/>
  <c r="P1029" i="41"/>
  <c r="M1029" i="41"/>
  <c r="P1013" i="41"/>
  <c r="M1013" i="41"/>
  <c r="P997" i="41"/>
  <c r="M997" i="41"/>
  <c r="M309" i="41"/>
  <c r="K309" i="41"/>
  <c r="K277" i="41"/>
  <c r="M277" i="41"/>
  <c r="M245" i="41"/>
  <c r="K245" i="41"/>
  <c r="K149" i="41"/>
  <c r="M149" i="41"/>
  <c r="M117" i="41"/>
  <c r="K117" i="41"/>
  <c r="M101" i="41"/>
  <c r="K101" i="41"/>
  <c r="M85" i="41"/>
  <c r="K85" i="41"/>
  <c r="M53" i="41"/>
  <c r="K53" i="41"/>
  <c r="K813" i="41"/>
  <c r="K779" i="41"/>
  <c r="K762" i="41"/>
  <c r="K728" i="41"/>
  <c r="K692" i="41"/>
  <c r="K656" i="41"/>
  <c r="K637" i="41"/>
  <c r="K619" i="41"/>
  <c r="K546" i="41"/>
  <c r="K467" i="41"/>
  <c r="K427" i="41"/>
  <c r="K388" i="41"/>
  <c r="K364" i="41"/>
  <c r="K339" i="41"/>
  <c r="K312" i="41"/>
  <c r="K283" i="41"/>
  <c r="K196" i="41"/>
  <c r="K73" i="41"/>
  <c r="M107" i="41"/>
  <c r="M216" i="41"/>
  <c r="M374" i="41"/>
  <c r="M421" i="41"/>
  <c r="M470" i="41"/>
  <c r="M577" i="41"/>
  <c r="M635" i="41"/>
  <c r="M907" i="41"/>
  <c r="K1021" i="41"/>
  <c r="K989" i="41"/>
  <c r="K973" i="41"/>
  <c r="K957" i="41"/>
  <c r="K941" i="41"/>
  <c r="K845" i="41"/>
  <c r="K829" i="41"/>
  <c r="K795" i="41"/>
  <c r="K778" i="41"/>
  <c r="K654" i="41"/>
  <c r="K600" i="41"/>
  <c r="K466" i="41"/>
  <c r="K426" i="41"/>
  <c r="K280" i="41"/>
  <c r="K194" i="41"/>
  <c r="K134" i="41"/>
  <c r="K70" i="41"/>
  <c r="M146" i="41"/>
  <c r="M220" i="41"/>
  <c r="M256" i="41"/>
  <c r="M292" i="41"/>
  <c r="M333" i="41"/>
  <c r="M378" i="41"/>
  <c r="M474" i="41"/>
  <c r="M922" i="41"/>
  <c r="M227" i="41"/>
  <c r="K227" i="41"/>
  <c r="M195" i="41"/>
  <c r="K195" i="41"/>
  <c r="M163" i="41"/>
  <c r="K163" i="41"/>
  <c r="K131" i="41"/>
  <c r="M99" i="41"/>
  <c r="K99" i="41"/>
  <c r="M83" i="41"/>
  <c r="K83" i="41"/>
  <c r="M67" i="41"/>
  <c r="K67" i="41"/>
  <c r="K794" i="41"/>
  <c r="K760" i="41"/>
  <c r="K708" i="41"/>
  <c r="K672" i="41"/>
  <c r="K653" i="41"/>
  <c r="K580" i="41"/>
  <c r="K544" i="41"/>
  <c r="K504" i="41"/>
  <c r="K484" i="41"/>
  <c r="K444" i="41"/>
  <c r="K405" i="41"/>
  <c r="K308" i="41"/>
  <c r="K133" i="41"/>
  <c r="K104" i="41"/>
  <c r="M221" i="41"/>
  <c r="M257" i="41"/>
  <c r="M334" i="41"/>
  <c r="M380" i="41"/>
  <c r="M476" i="41"/>
  <c r="M527" i="41"/>
  <c r="M644" i="41"/>
  <c r="M701" i="41"/>
  <c r="M929" i="41"/>
  <c r="P1034" i="41"/>
  <c r="P1010" i="41"/>
  <c r="M1010" i="41"/>
  <c r="P978" i="41"/>
  <c r="M978" i="41"/>
  <c r="P946" i="41"/>
  <c r="M946" i="41"/>
  <c r="P930" i="41"/>
  <c r="M930" i="41"/>
  <c r="P914" i="41"/>
  <c r="M914" i="41"/>
  <c r="P882" i="41"/>
  <c r="M882" i="41"/>
  <c r="P866" i="41"/>
  <c r="M866" i="41"/>
  <c r="P818" i="41"/>
  <c r="M818" i="41"/>
  <c r="P770" i="41"/>
  <c r="M770" i="41"/>
  <c r="P754" i="41"/>
  <c r="M754" i="41"/>
  <c r="P738" i="41"/>
  <c r="M738" i="41"/>
  <c r="P690" i="41"/>
  <c r="M690" i="41"/>
  <c r="M658" i="41"/>
  <c r="P626" i="41"/>
  <c r="P610" i="41"/>
  <c r="M610" i="41"/>
  <c r="P594" i="41"/>
  <c r="M594" i="41"/>
  <c r="P578" i="41"/>
  <c r="M578" i="41"/>
  <c r="P562" i="41"/>
  <c r="M562" i="41"/>
  <c r="P530" i="41"/>
  <c r="M530" i="41"/>
  <c r="P514" i="41"/>
  <c r="M514" i="41"/>
  <c r="P498" i="41"/>
  <c r="M498" i="41"/>
  <c r="P482" i="41"/>
  <c r="M482" i="41"/>
  <c r="P450" i="41"/>
  <c r="M450" i="41"/>
  <c r="P434" i="41"/>
  <c r="M434" i="41"/>
  <c r="P418" i="41"/>
  <c r="M418" i="41"/>
  <c r="P386" i="41"/>
  <c r="M386" i="41"/>
  <c r="P370" i="41"/>
  <c r="K370" i="41"/>
  <c r="P354" i="41"/>
  <c r="K354" i="41"/>
  <c r="M354" i="41"/>
  <c r="P338" i="41"/>
  <c r="K338" i="41"/>
  <c r="P306" i="41"/>
  <c r="M306" i="41"/>
  <c r="P290" i="41"/>
  <c r="M290" i="41"/>
  <c r="P226" i="41"/>
  <c r="M226" i="41"/>
  <c r="P210" i="41"/>
  <c r="K210" i="41"/>
  <c r="P162" i="41"/>
  <c r="M162" i="41"/>
  <c r="P98" i="41"/>
  <c r="M98" i="41"/>
  <c r="P82" i="41"/>
  <c r="K82" i="41"/>
  <c r="K1019" i="41"/>
  <c r="K971" i="41"/>
  <c r="K955" i="41"/>
  <c r="K923" i="41"/>
  <c r="K875" i="41"/>
  <c r="K859" i="41"/>
  <c r="K843" i="41"/>
  <c r="K827" i="41"/>
  <c r="K810" i="41"/>
  <c r="K776" i="41"/>
  <c r="K741" i="41"/>
  <c r="K707" i="41"/>
  <c r="K670" i="41"/>
  <c r="K634" i="41"/>
  <c r="K616" i="41"/>
  <c r="K597" i="41"/>
  <c r="K579" i="41"/>
  <c r="K464" i="41"/>
  <c r="K360" i="41"/>
  <c r="K278" i="41"/>
  <c r="K248" i="41"/>
  <c r="K188" i="41"/>
  <c r="K102" i="41"/>
  <c r="M112" i="41"/>
  <c r="M148" i="41"/>
  <c r="M186" i="41"/>
  <c r="M222" i="41"/>
  <c r="M258" i="41"/>
  <c r="M381" i="41"/>
  <c r="M529" i="41"/>
  <c r="M808" i="41"/>
  <c r="P590" i="41"/>
  <c r="P1025" i="41"/>
  <c r="M1025" i="41"/>
  <c r="P961" i="41"/>
  <c r="M961" i="41"/>
  <c r="P945" i="41"/>
  <c r="M945" i="41"/>
  <c r="P913" i="41"/>
  <c r="M913" i="41"/>
  <c r="P833" i="41"/>
  <c r="M833" i="41"/>
  <c r="P817" i="41"/>
  <c r="P801" i="41"/>
  <c r="M801" i="41"/>
  <c r="P769" i="41"/>
  <c r="M769" i="41"/>
  <c r="P753" i="41"/>
  <c r="M753" i="41"/>
  <c r="P721" i="41"/>
  <c r="M721" i="41"/>
  <c r="P705" i="41"/>
  <c r="M705" i="41"/>
  <c r="P657" i="41"/>
  <c r="M657" i="41"/>
  <c r="P625" i="41"/>
  <c r="M625" i="41"/>
  <c r="P593" i="41"/>
  <c r="M593" i="41"/>
  <c r="P561" i="41"/>
  <c r="M561" i="41"/>
  <c r="P497" i="41"/>
  <c r="M497" i="41"/>
  <c r="P465" i="41"/>
  <c r="M465" i="41"/>
  <c r="P433" i="41"/>
  <c r="M433" i="41"/>
  <c r="P337" i="41"/>
  <c r="M337" i="41"/>
  <c r="P305" i="41"/>
  <c r="P273" i="41"/>
  <c r="M273" i="41"/>
  <c r="K273" i="41"/>
  <c r="P241" i="41"/>
  <c r="K241" i="41"/>
  <c r="M241" i="41"/>
  <c r="P225" i="41"/>
  <c r="M225" i="41"/>
  <c r="P209" i="41"/>
  <c r="M209" i="41"/>
  <c r="K209" i="41"/>
  <c r="P193" i="41"/>
  <c r="M193" i="41"/>
  <c r="P177" i="41"/>
  <c r="M177" i="41"/>
  <c r="K177" i="41"/>
  <c r="P145" i="41"/>
  <c r="P113" i="41"/>
  <c r="K113" i="41"/>
  <c r="M113" i="41"/>
  <c r="P97" i="41"/>
  <c r="M97" i="41"/>
  <c r="P81" i="41"/>
  <c r="M81" i="41"/>
  <c r="K81" i="41"/>
  <c r="P65" i="41"/>
  <c r="M65" i="41"/>
  <c r="K65" i="41"/>
  <c r="P49" i="41"/>
  <c r="M49" i="41"/>
  <c r="K49" i="41"/>
  <c r="K1034" i="41"/>
  <c r="K986" i="41"/>
  <c r="K970" i="41"/>
  <c r="K954" i="41"/>
  <c r="K938" i="41"/>
  <c r="K906" i="41"/>
  <c r="K890" i="41"/>
  <c r="K874" i="41"/>
  <c r="K858" i="41"/>
  <c r="K842" i="41"/>
  <c r="K826" i="41"/>
  <c r="K792" i="41"/>
  <c r="K757" i="41"/>
  <c r="K723" i="41"/>
  <c r="K706" i="41"/>
  <c r="K669" i="41"/>
  <c r="K578" i="41"/>
  <c r="K560" i="41"/>
  <c r="K482" i="41"/>
  <c r="K442" i="41"/>
  <c r="K403" i="41"/>
  <c r="K384" i="41"/>
  <c r="K357" i="41"/>
  <c r="K332" i="41"/>
  <c r="K306" i="41"/>
  <c r="K187" i="41"/>
  <c r="K159" i="41"/>
  <c r="K130" i="41"/>
  <c r="K98" i="41"/>
  <c r="K66" i="41"/>
  <c r="M78" i="41"/>
  <c r="M224" i="41"/>
  <c r="M431" i="41"/>
  <c r="M481" i="41"/>
  <c r="M534" i="41"/>
  <c r="M590" i="41"/>
  <c r="M706" i="41"/>
  <c r="P1024" i="41"/>
  <c r="M1024" i="41"/>
  <c r="K272" i="41"/>
  <c r="M272" i="41"/>
  <c r="K208" i="41"/>
  <c r="M208" i="41"/>
  <c r="K144" i="41"/>
  <c r="M144" i="41"/>
  <c r="K80" i="41"/>
  <c r="M80" i="41"/>
  <c r="K722" i="41"/>
  <c r="K705" i="41"/>
  <c r="K686" i="41"/>
  <c r="K650" i="41"/>
  <c r="K613" i="41"/>
  <c r="K558" i="41"/>
  <c r="K500" i="41"/>
  <c r="K481" i="41"/>
  <c r="K460" i="41"/>
  <c r="K402" i="41"/>
  <c r="K356" i="41"/>
  <c r="K331" i="41"/>
  <c r="K303" i="41"/>
  <c r="K275" i="41"/>
  <c r="K244" i="41"/>
  <c r="K156" i="41"/>
  <c r="M46" i="41"/>
  <c r="M82" i="41"/>
  <c r="M192" i="41"/>
  <c r="M228" i="41"/>
  <c r="M302" i="41"/>
  <c r="M438" i="41"/>
  <c r="M821" i="41"/>
  <c r="P606" i="41"/>
  <c r="P622" i="41"/>
  <c r="P896" i="41"/>
  <c r="P920" i="41"/>
  <c r="P934" i="41"/>
  <c r="P941" i="41"/>
  <c r="P982" i="41"/>
  <c r="P989" i="41"/>
  <c r="M655" i="41"/>
  <c r="K655" i="41"/>
  <c r="M639" i="41"/>
  <c r="K639" i="41"/>
  <c r="M623" i="41"/>
  <c r="K623" i="41"/>
  <c r="K591" i="41"/>
  <c r="M591" i="41"/>
  <c r="M543" i="41"/>
  <c r="K543" i="41"/>
  <c r="M495" i="41"/>
  <c r="K495" i="41"/>
  <c r="K479" i="41"/>
  <c r="M479" i="41"/>
  <c r="M447" i="41"/>
  <c r="K447" i="41"/>
  <c r="M335" i="41"/>
  <c r="K335" i="41"/>
  <c r="K319" i="41"/>
  <c r="K255" i="41"/>
  <c r="M255" i="41"/>
  <c r="M191" i="41"/>
  <c r="K127" i="41"/>
  <c r="M127" i="41"/>
  <c r="M63" i="41"/>
  <c r="K63" i="41"/>
  <c r="K1016" i="41"/>
  <c r="K1000" i="41"/>
  <c r="K984" i="41"/>
  <c r="K968" i="41"/>
  <c r="K952" i="41"/>
  <c r="K936" i="41"/>
  <c r="K920" i="41"/>
  <c r="K904" i="41"/>
  <c r="K888" i="41"/>
  <c r="K824" i="41"/>
  <c r="K772" i="41"/>
  <c r="K738" i="41"/>
  <c r="K721" i="41"/>
  <c r="K667" i="41"/>
  <c r="K612" i="41"/>
  <c r="K594" i="41"/>
  <c r="K576" i="41"/>
  <c r="K499" i="41"/>
  <c r="K480" i="41"/>
  <c r="K459" i="41"/>
  <c r="K420" i="41"/>
  <c r="K401" i="41"/>
  <c r="K271" i="41"/>
  <c r="K155" i="41"/>
  <c r="K95" i="41"/>
  <c r="M48" i="41"/>
  <c r="M158" i="41"/>
  <c r="M194" i="41"/>
  <c r="M542" i="41"/>
  <c r="M526" i="41"/>
  <c r="K526" i="41"/>
  <c r="M510" i="41"/>
  <c r="K510" i="41"/>
  <c r="M430" i="41"/>
  <c r="K430" i="41"/>
  <c r="K318" i="41"/>
  <c r="M318" i="41"/>
  <c r="M254" i="41"/>
  <c r="K254" i="41"/>
  <c r="K190" i="41"/>
  <c r="M190" i="41"/>
  <c r="M126" i="41"/>
  <c r="K126" i="41"/>
  <c r="K62" i="41"/>
  <c r="M62" i="41"/>
  <c r="K788" i="41"/>
  <c r="K754" i="41"/>
  <c r="K720" i="41"/>
  <c r="K702" i="41"/>
  <c r="K574" i="41"/>
  <c r="K498" i="41"/>
  <c r="K270" i="41"/>
  <c r="K242" i="41"/>
  <c r="K92" i="41"/>
  <c r="M493" i="41"/>
  <c r="M546" i="41"/>
  <c r="M722" i="41"/>
  <c r="M836" i="41"/>
  <c r="K301" i="41"/>
  <c r="M301" i="41"/>
  <c r="K285" i="41"/>
  <c r="M285" i="41"/>
  <c r="K269" i="41"/>
  <c r="M269" i="41"/>
  <c r="K237" i="41"/>
  <c r="M237" i="41"/>
  <c r="K205" i="41"/>
  <c r="M205" i="41"/>
  <c r="K189" i="41"/>
  <c r="M189" i="41"/>
  <c r="K173" i="41"/>
  <c r="M173" i="41"/>
  <c r="K157" i="41"/>
  <c r="M157" i="41"/>
  <c r="K141" i="41"/>
  <c r="M141" i="41"/>
  <c r="K109" i="41"/>
  <c r="M109" i="41"/>
  <c r="K77" i="41"/>
  <c r="K1030" i="41"/>
  <c r="K1014" i="41"/>
  <c r="K998" i="41"/>
  <c r="K918" i="41"/>
  <c r="K902" i="41"/>
  <c r="K870" i="41"/>
  <c r="K854" i="41"/>
  <c r="K838" i="41"/>
  <c r="K770" i="41"/>
  <c r="K753" i="41"/>
  <c r="K736" i="41"/>
  <c r="K719" i="41"/>
  <c r="K683" i="41"/>
  <c r="K628" i="41"/>
  <c r="K610" i="41"/>
  <c r="K592" i="41"/>
  <c r="K573" i="41"/>
  <c r="K555" i="41"/>
  <c r="K536" i="41"/>
  <c r="K516" i="41"/>
  <c r="K497" i="41"/>
  <c r="K418" i="41"/>
  <c r="K397" i="41"/>
  <c r="K180" i="41"/>
  <c r="M125" i="41"/>
  <c r="M235" i="41"/>
  <c r="M350" i="41"/>
  <c r="M607" i="41"/>
  <c r="M977" i="41"/>
  <c r="M300" i="41"/>
  <c r="K300" i="41"/>
  <c r="M236" i="41"/>
  <c r="K236" i="41"/>
  <c r="M172" i="41"/>
  <c r="K172" i="41"/>
  <c r="K820" i="41"/>
  <c r="K752" i="41"/>
  <c r="K436" i="41"/>
  <c r="K396" i="41"/>
  <c r="K324" i="41"/>
  <c r="K238" i="41"/>
  <c r="K52" i="41"/>
  <c r="M164" i="41"/>
  <c r="M849" i="41"/>
  <c r="P670" i="41"/>
  <c r="P928" i="41"/>
  <c r="P936" i="41"/>
  <c r="P968" i="41"/>
  <c r="P1008" i="41"/>
  <c r="K299" i="41"/>
  <c r="M299" i="41"/>
  <c r="M267" i="41"/>
  <c r="K267" i="41"/>
  <c r="K171" i="41"/>
  <c r="M171" i="41"/>
  <c r="M139" i="41"/>
  <c r="K139" i="41"/>
  <c r="K59" i="41"/>
  <c r="M59" i="41"/>
  <c r="K43" i="41"/>
  <c r="M43" i="41"/>
  <c r="K916" i="41"/>
  <c r="K900" i="41"/>
  <c r="K884" i="41"/>
  <c r="K868" i="41"/>
  <c r="K852" i="41"/>
  <c r="K785" i="41"/>
  <c r="K768" i="41"/>
  <c r="K751" i="41"/>
  <c r="K717" i="41"/>
  <c r="K699" i="41"/>
  <c r="K608" i="41"/>
  <c r="K589" i="41"/>
  <c r="K514" i="41"/>
  <c r="K435" i="41"/>
  <c r="K416" i="41"/>
  <c r="K373" i="41"/>
  <c r="K348" i="41"/>
  <c r="K323" i="41"/>
  <c r="K294" i="41"/>
  <c r="K178" i="41"/>
  <c r="M93" i="41"/>
  <c r="M129" i="41"/>
  <c r="M203" i="41"/>
  <c r="M402" i="41"/>
  <c r="M502" i="41"/>
  <c r="M671" i="41"/>
  <c r="M737" i="41"/>
  <c r="M865" i="41"/>
  <c r="M993" i="41"/>
  <c r="AG34" i="36"/>
  <c r="AN34" i="36" s="1"/>
  <c r="AU34" i="36" s="1"/>
  <c r="BB34" i="36" s="1"/>
  <c r="BI34" i="36" s="1"/>
  <c r="BP34" i="36" s="1"/>
  <c r="BW34" i="36" s="1"/>
  <c r="CD34" i="36" s="1"/>
  <c r="CK34" i="36" s="1"/>
  <c r="CR34" i="36" s="1"/>
  <c r="CY34" i="36" s="1"/>
  <c r="DF34" i="36" s="1"/>
  <c r="DM34" i="36" s="1"/>
  <c r="DT34" i="36" s="1"/>
  <c r="EA34" i="36" s="1"/>
  <c r="EH34" i="36" s="1"/>
  <c r="EO34" i="36" s="1"/>
  <c r="EV34" i="36" s="1"/>
  <c r="FC34" i="36" s="1"/>
  <c r="AF34" i="36"/>
  <c r="AM34" i="36" s="1"/>
  <c r="AT34" i="36" s="1"/>
  <c r="BA34" i="36" s="1"/>
  <c r="BH34" i="36" s="1"/>
  <c r="BO34" i="36" s="1"/>
  <c r="BV34" i="36" s="1"/>
  <c r="CC34" i="36" s="1"/>
  <c r="CJ34" i="36" s="1"/>
  <c r="CQ34" i="36" s="1"/>
  <c r="CX34" i="36" s="1"/>
  <c r="DE34" i="36" s="1"/>
  <c r="DL34" i="36" s="1"/>
  <c r="DS34" i="36" s="1"/>
  <c r="DZ34" i="36" s="1"/>
  <c r="EG34" i="36" s="1"/>
  <c r="EN34" i="36" s="1"/>
  <c r="EU34" i="36" s="1"/>
  <c r="FB34" i="36" s="1"/>
  <c r="AE34" i="36"/>
  <c r="AL34" i="36" s="1"/>
  <c r="AS34" i="36" s="1"/>
  <c r="AZ34" i="36" s="1"/>
  <c r="BG34" i="36" s="1"/>
  <c r="BN34" i="36" s="1"/>
  <c r="BU34" i="36" s="1"/>
  <c r="CB34" i="36" s="1"/>
  <c r="CI34" i="36" s="1"/>
  <c r="CP34" i="36" s="1"/>
  <c r="CW34" i="36" s="1"/>
  <c r="DD34" i="36" s="1"/>
  <c r="DK34" i="36" s="1"/>
  <c r="DR34" i="36" s="1"/>
  <c r="DY34" i="36" s="1"/>
  <c r="EF34" i="36" s="1"/>
  <c r="EM34" i="36" s="1"/>
  <c r="ET34" i="36" s="1"/>
  <c r="FA34" i="36" s="1"/>
  <c r="AD34" i="36"/>
  <c r="AK34" i="36" s="1"/>
  <c r="AR34" i="36" s="1"/>
  <c r="AY34" i="36" s="1"/>
  <c r="BF34" i="36" s="1"/>
  <c r="BM34" i="36" s="1"/>
  <c r="BT34" i="36" s="1"/>
  <c r="CA34" i="36" s="1"/>
  <c r="CH34" i="36" s="1"/>
  <c r="CO34" i="36" s="1"/>
  <c r="CV34" i="36" s="1"/>
  <c r="DC34" i="36" s="1"/>
  <c r="DJ34" i="36" s="1"/>
  <c r="DQ34" i="36" s="1"/>
  <c r="DX34" i="36" s="1"/>
  <c r="EE34" i="36" s="1"/>
  <c r="EL34" i="36" s="1"/>
  <c r="ES34" i="36" s="1"/>
  <c r="EZ34" i="36" s="1"/>
  <c r="AC34" i="36"/>
  <c r="AJ34" i="36" s="1"/>
  <c r="AQ34" i="36" s="1"/>
  <c r="AX34" i="36" s="1"/>
  <c r="BE34" i="36" s="1"/>
  <c r="BL34" i="36" s="1"/>
  <c r="BS34" i="36" s="1"/>
  <c r="BZ34" i="36" s="1"/>
  <c r="CG34" i="36" s="1"/>
  <c r="CN34" i="36" s="1"/>
  <c r="CU34" i="36" s="1"/>
  <c r="DB34" i="36" s="1"/>
  <c r="DI34" i="36" s="1"/>
  <c r="DP34" i="36" s="1"/>
  <c r="DW34" i="36" s="1"/>
  <c r="ED34" i="36" s="1"/>
  <c r="EK34" i="36" s="1"/>
  <c r="ER34" i="36" s="1"/>
  <c r="EY34" i="36" s="1"/>
  <c r="AB34" i="36"/>
  <c r="AI34" i="36" s="1"/>
  <c r="AP34" i="36" s="1"/>
  <c r="AW34" i="36" s="1"/>
  <c r="BD34" i="36" s="1"/>
  <c r="BK34" i="36" s="1"/>
  <c r="BR34" i="36" s="1"/>
  <c r="BY34" i="36" s="1"/>
  <c r="CF34" i="36" s="1"/>
  <c r="CM34" i="36" s="1"/>
  <c r="CT34" i="36" s="1"/>
  <c r="DA34" i="36" s="1"/>
  <c r="DH34" i="36" s="1"/>
  <c r="DO34" i="36" s="1"/>
  <c r="DV34" i="36" s="1"/>
  <c r="EC34" i="36" s="1"/>
  <c r="EJ34" i="36" s="1"/>
  <c r="EQ34" i="36" s="1"/>
  <c r="EX34" i="36" s="1"/>
  <c r="AA34" i="36"/>
  <c r="AH34" i="36"/>
  <c r="AO34" i="36" s="1"/>
  <c r="AV34" i="36" s="1"/>
  <c r="BC34" i="36" s="1"/>
  <c r="BJ34" i="36" s="1"/>
  <c r="BQ34" i="36" s="1"/>
  <c r="BX34" i="36" s="1"/>
  <c r="CE34" i="36" s="1"/>
  <c r="CL34" i="36" s="1"/>
  <c r="CS34" i="36" s="1"/>
  <c r="CZ34" i="36" s="1"/>
  <c r="DG34" i="36" s="1"/>
  <c r="DN34" i="36" s="1"/>
  <c r="DU34" i="36" s="1"/>
  <c r="EB34" i="36" s="1"/>
  <c r="EI34" i="36" s="1"/>
  <c r="EP34" i="36" s="1"/>
  <c r="EW34" i="36" s="1"/>
  <c r="I2" i="25"/>
  <c r="AA33" i="36"/>
  <c r="AH33" i="36" s="1"/>
  <c r="AO33" i="36" s="1"/>
  <c r="AV33" i="36" s="1"/>
  <c r="BC33" i="36" s="1"/>
  <c r="BJ33" i="36" s="1"/>
  <c r="BQ33" i="36" s="1"/>
  <c r="BX33" i="36" s="1"/>
  <c r="CE33" i="36" s="1"/>
  <c r="CL33" i="36" s="1"/>
  <c r="CS33" i="36" s="1"/>
  <c r="CZ33" i="36" s="1"/>
  <c r="DG33" i="36" s="1"/>
  <c r="DN33" i="36" s="1"/>
  <c r="DU33" i="36" s="1"/>
  <c r="EB33" i="36" s="1"/>
  <c r="EI33" i="36" s="1"/>
  <c r="EP33" i="36" s="1"/>
  <c r="EW33" i="36" s="1"/>
  <c r="AB33" i="36"/>
  <c r="AI33" i="36" s="1"/>
  <c r="AP33" i="36" s="1"/>
  <c r="AW33" i="36" s="1"/>
  <c r="BD33" i="36" s="1"/>
  <c r="BK33" i="36" s="1"/>
  <c r="BR33" i="36" s="1"/>
  <c r="BY33" i="36" s="1"/>
  <c r="CF33" i="36" s="1"/>
  <c r="CM33" i="36" s="1"/>
  <c r="CT33" i="36" s="1"/>
  <c r="DA33" i="36" s="1"/>
  <c r="DH33" i="36" s="1"/>
  <c r="DO33" i="36" s="1"/>
  <c r="DV33" i="36" s="1"/>
  <c r="EC33" i="36" s="1"/>
  <c r="EJ33" i="36" s="1"/>
  <c r="EQ33" i="36" s="1"/>
  <c r="EX33" i="36" s="1"/>
  <c r="AC33" i="36"/>
  <c r="AJ33" i="36" s="1"/>
  <c r="AQ33" i="36" s="1"/>
  <c r="AX33" i="36" s="1"/>
  <c r="BE33" i="36" s="1"/>
  <c r="BL33" i="36" s="1"/>
  <c r="BS33" i="36" s="1"/>
  <c r="BZ33" i="36" s="1"/>
  <c r="CG33" i="36" s="1"/>
  <c r="CN33" i="36" s="1"/>
  <c r="CU33" i="36" s="1"/>
  <c r="DB33" i="36" s="1"/>
  <c r="DI33" i="36" s="1"/>
  <c r="DP33" i="36" s="1"/>
  <c r="DW33" i="36" s="1"/>
  <c r="ED33" i="36" s="1"/>
  <c r="EK33" i="36" s="1"/>
  <c r="ER33" i="36" s="1"/>
  <c r="EY33" i="36" s="1"/>
  <c r="AD33" i="36"/>
  <c r="AK33" i="36" s="1"/>
  <c r="AR33" i="36" s="1"/>
  <c r="AY33" i="36" s="1"/>
  <c r="BF33" i="36" s="1"/>
  <c r="BM33" i="36" s="1"/>
  <c r="BT33" i="36" s="1"/>
  <c r="CA33" i="36" s="1"/>
  <c r="CH33" i="36" s="1"/>
  <c r="CO33" i="36" s="1"/>
  <c r="CV33" i="36" s="1"/>
  <c r="DC33" i="36" s="1"/>
  <c r="DJ33" i="36" s="1"/>
  <c r="DQ33" i="36" s="1"/>
  <c r="DX33" i="36" s="1"/>
  <c r="EE33" i="36" s="1"/>
  <c r="EL33" i="36" s="1"/>
  <c r="ES33" i="36" s="1"/>
  <c r="EZ33" i="36" s="1"/>
  <c r="AE33" i="36"/>
  <c r="AL33" i="36" s="1"/>
  <c r="AS33" i="36" s="1"/>
  <c r="AZ33" i="36" s="1"/>
  <c r="BG33" i="36" s="1"/>
  <c r="BN33" i="36" s="1"/>
  <c r="BU33" i="36" s="1"/>
  <c r="CB33" i="36" s="1"/>
  <c r="CI33" i="36" s="1"/>
  <c r="CP33" i="36" s="1"/>
  <c r="CW33" i="36" s="1"/>
  <c r="DD33" i="36" s="1"/>
  <c r="DK33" i="36" s="1"/>
  <c r="DR33" i="36" s="1"/>
  <c r="DY33" i="36" s="1"/>
  <c r="EF33" i="36" s="1"/>
  <c r="EM33" i="36" s="1"/>
  <c r="ET33" i="36" s="1"/>
  <c r="FA33" i="36" s="1"/>
  <c r="AF33" i="36"/>
  <c r="AM33" i="36"/>
  <c r="AT33" i="36" s="1"/>
  <c r="BA33" i="36" s="1"/>
  <c r="BH33" i="36" s="1"/>
  <c r="BO33" i="36" s="1"/>
  <c r="BV33" i="36" s="1"/>
  <c r="CC33" i="36" s="1"/>
  <c r="CJ33" i="36" s="1"/>
  <c r="CQ33" i="36" s="1"/>
  <c r="CX33" i="36" s="1"/>
  <c r="DE33" i="36" s="1"/>
  <c r="DL33" i="36" s="1"/>
  <c r="DS33" i="36" s="1"/>
  <c r="DZ33" i="36" s="1"/>
  <c r="EG33" i="36" s="1"/>
  <c r="EN33" i="36" s="1"/>
  <c r="EU33" i="36" s="1"/>
  <c r="FB33" i="36" s="1"/>
  <c r="AG33" i="36"/>
  <c r="AN33" i="36" s="1"/>
  <c r="AU33" i="36" s="1"/>
  <c r="BB33" i="36" s="1"/>
  <c r="BI33" i="36" s="1"/>
  <c r="BP33" i="36" s="1"/>
  <c r="BW33" i="36" s="1"/>
  <c r="CD33" i="36" s="1"/>
  <c r="CK33" i="36" s="1"/>
  <c r="CR33" i="36" s="1"/>
  <c r="CY33" i="36" s="1"/>
  <c r="DF33" i="36" s="1"/>
  <c r="DM33" i="36" s="1"/>
  <c r="DT33" i="36" s="1"/>
  <c r="EA33" i="36" s="1"/>
  <c r="EH33" i="36" s="1"/>
  <c r="EO33" i="36" s="1"/>
  <c r="EV33" i="36" s="1"/>
  <c r="FC33" i="36" s="1"/>
  <c r="E10" i="36"/>
  <c r="E9" i="36"/>
  <c r="G5" i="21"/>
  <c r="H5" i="21"/>
  <c r="G6" i="21"/>
  <c r="H6" i="21"/>
  <c r="G7" i="21"/>
  <c r="H7" i="21"/>
  <c r="G8" i="21"/>
  <c r="H8" i="21"/>
  <c r="G9" i="21"/>
  <c r="H9" i="21"/>
  <c r="G10" i="21"/>
  <c r="H10" i="21"/>
  <c r="G11" i="21"/>
  <c r="H11" i="21"/>
  <c r="H12" i="21"/>
  <c r="G13" i="21"/>
  <c r="G14" i="21"/>
  <c r="H14" i="21"/>
  <c r="G15" i="21"/>
  <c r="H15" i="21"/>
  <c r="G16" i="21"/>
  <c r="H16" i="21"/>
  <c r="G17" i="21"/>
  <c r="H17" i="21"/>
  <c r="G18" i="21"/>
  <c r="H18" i="21"/>
  <c r="G19" i="21"/>
  <c r="H19" i="21"/>
  <c r="G20" i="21"/>
  <c r="H20" i="21"/>
  <c r="H21" i="21"/>
  <c r="G22" i="21"/>
  <c r="G23" i="21"/>
  <c r="H23" i="21"/>
  <c r="G24" i="21"/>
  <c r="H24" i="21"/>
  <c r="G25" i="21"/>
  <c r="H25" i="21"/>
  <c r="G26" i="21"/>
  <c r="H26" i="21"/>
  <c r="G27" i="21"/>
  <c r="H27" i="21"/>
  <c r="G28" i="21"/>
  <c r="H28" i="21"/>
  <c r="G29" i="21"/>
  <c r="H29" i="21"/>
  <c r="H30" i="21"/>
  <c r="G31" i="21"/>
  <c r="G32" i="21"/>
  <c r="H32" i="21"/>
  <c r="G33" i="21"/>
  <c r="H33" i="21"/>
  <c r="G34" i="21"/>
  <c r="H34" i="21"/>
  <c r="G35" i="21"/>
  <c r="H35" i="21"/>
  <c r="G36" i="21"/>
  <c r="H36" i="21"/>
  <c r="G37" i="21"/>
  <c r="H37" i="21"/>
  <c r="G38" i="21"/>
  <c r="H38" i="21"/>
  <c r="G39" i="21"/>
  <c r="H39" i="21"/>
  <c r="H40" i="21"/>
  <c r="G41" i="21"/>
  <c r="G42" i="21"/>
  <c r="H42" i="21"/>
  <c r="G43" i="21"/>
  <c r="H43" i="21"/>
  <c r="G44" i="21"/>
  <c r="H44" i="21"/>
  <c r="G45" i="21"/>
  <c r="H45" i="21"/>
  <c r="G46" i="21"/>
  <c r="H46" i="21"/>
  <c r="G47" i="21"/>
  <c r="H47" i="21"/>
  <c r="G48" i="21"/>
  <c r="H48" i="21"/>
  <c r="G49" i="21"/>
  <c r="H49" i="21"/>
  <c r="G50" i="21"/>
  <c r="H50" i="21"/>
  <c r="H51" i="21"/>
  <c r="G52" i="21"/>
  <c r="G53" i="21"/>
  <c r="H53" i="21"/>
  <c r="G54" i="21"/>
  <c r="H54" i="21"/>
  <c r="G55" i="21"/>
  <c r="H55" i="21"/>
  <c r="G56" i="21"/>
  <c r="H56" i="21"/>
  <c r="G57" i="21"/>
  <c r="H57" i="21"/>
  <c r="G58" i="21"/>
  <c r="H58" i="21"/>
  <c r="G59" i="21"/>
  <c r="H59" i="21"/>
  <c r="G60" i="21"/>
  <c r="H60" i="21"/>
  <c r="G61" i="21"/>
  <c r="H61" i="21"/>
  <c r="H62" i="21"/>
  <c r="G63" i="21"/>
  <c r="G64" i="21"/>
  <c r="H64" i="21"/>
  <c r="G65" i="21"/>
  <c r="H65" i="21"/>
  <c r="G66" i="21"/>
  <c r="H66" i="21"/>
  <c r="G67" i="21"/>
  <c r="H67" i="21"/>
  <c r="G68" i="21"/>
  <c r="H68" i="21"/>
  <c r="G69" i="21"/>
  <c r="H69" i="21"/>
  <c r="G70" i="21"/>
  <c r="H70" i="21"/>
  <c r="H71" i="21"/>
  <c r="G72" i="21"/>
  <c r="G73" i="21"/>
  <c r="H73" i="21"/>
  <c r="G74" i="21"/>
  <c r="H74" i="21"/>
  <c r="G75" i="21"/>
  <c r="H75" i="21"/>
  <c r="G76" i="21"/>
  <c r="H76" i="21"/>
  <c r="G77" i="21"/>
  <c r="H77" i="21"/>
  <c r="G78" i="21"/>
  <c r="H78" i="21"/>
  <c r="G79" i="21"/>
  <c r="H79" i="21"/>
  <c r="H80" i="21"/>
  <c r="G81" i="21"/>
  <c r="G82" i="21"/>
  <c r="H82" i="21"/>
  <c r="G83" i="21"/>
  <c r="H83" i="21"/>
  <c r="G84" i="21"/>
  <c r="H84" i="21"/>
  <c r="G85" i="21"/>
  <c r="H85" i="21"/>
  <c r="G86" i="21"/>
  <c r="H86" i="21"/>
  <c r="G87" i="21"/>
  <c r="H87" i="21"/>
  <c r="G88" i="21"/>
  <c r="H88" i="21"/>
  <c r="H89" i="21"/>
  <c r="G90" i="21"/>
  <c r="G91" i="21"/>
  <c r="H91" i="21"/>
  <c r="G92" i="21"/>
  <c r="H92" i="21"/>
  <c r="G93" i="21"/>
  <c r="H93" i="21"/>
  <c r="G94" i="21"/>
  <c r="H94" i="21"/>
  <c r="G95" i="21"/>
  <c r="H95" i="21"/>
  <c r="G96" i="21"/>
  <c r="H96" i="21"/>
  <c r="G97" i="21"/>
  <c r="H97" i="21"/>
  <c r="H98" i="21"/>
  <c r="G99" i="21"/>
  <c r="G100" i="21"/>
  <c r="H100" i="21"/>
  <c r="G101" i="21"/>
  <c r="H101" i="21"/>
  <c r="G102" i="21"/>
  <c r="H102" i="21"/>
  <c r="G103" i="21"/>
  <c r="H103" i="21"/>
  <c r="G104" i="21"/>
  <c r="H104" i="21"/>
  <c r="G105" i="21"/>
  <c r="H105" i="21"/>
  <c r="G106" i="21"/>
  <c r="H106" i="21"/>
  <c r="H107" i="21"/>
  <c r="G108" i="21"/>
  <c r="G109" i="21"/>
  <c r="H109" i="21"/>
  <c r="G110" i="21"/>
  <c r="H110" i="21"/>
  <c r="G111" i="21"/>
  <c r="H111" i="21"/>
  <c r="G112" i="21"/>
  <c r="H112" i="21"/>
  <c r="G113" i="21"/>
  <c r="H113" i="21"/>
  <c r="G114" i="21"/>
  <c r="H114" i="21"/>
  <c r="G115" i="21"/>
  <c r="H115" i="21"/>
  <c r="H116" i="21"/>
  <c r="G117" i="21"/>
  <c r="G118" i="21"/>
  <c r="H118" i="21"/>
  <c r="G119" i="21"/>
  <c r="H119" i="21"/>
  <c r="G120" i="21"/>
  <c r="H120" i="21"/>
  <c r="G121" i="21"/>
  <c r="H121" i="21"/>
  <c r="G122" i="21"/>
  <c r="H122" i="21"/>
  <c r="G123" i="21"/>
  <c r="H123" i="21"/>
  <c r="G124" i="21"/>
  <c r="H124" i="21"/>
  <c r="H125" i="21"/>
  <c r="G126" i="21"/>
  <c r="G127" i="21"/>
  <c r="H127" i="21"/>
  <c r="G128" i="21"/>
  <c r="H128" i="21"/>
  <c r="G129" i="21"/>
  <c r="H129" i="21"/>
  <c r="G130" i="21"/>
  <c r="H130" i="21"/>
  <c r="G131" i="21"/>
  <c r="H131" i="21"/>
  <c r="G132" i="21"/>
  <c r="H132" i="21"/>
  <c r="G133" i="21"/>
  <c r="H133" i="21"/>
  <c r="H134" i="21"/>
  <c r="G135" i="21"/>
  <c r="G136" i="21"/>
  <c r="H136" i="21"/>
  <c r="G137" i="21"/>
  <c r="H137" i="21"/>
  <c r="G138" i="21"/>
  <c r="H138" i="21"/>
  <c r="G139" i="21"/>
  <c r="H139" i="21"/>
  <c r="G140" i="21"/>
  <c r="H140" i="21"/>
  <c r="G141" i="21"/>
  <c r="H141" i="21"/>
  <c r="H142" i="21"/>
  <c r="G143" i="21"/>
  <c r="G144" i="21"/>
  <c r="H144" i="21"/>
  <c r="G145" i="21"/>
  <c r="H145" i="21"/>
  <c r="G146" i="21"/>
  <c r="H146" i="21"/>
  <c r="G147" i="21"/>
  <c r="H147" i="21"/>
  <c r="G148" i="21"/>
  <c r="H148" i="21"/>
  <c r="G149" i="21"/>
  <c r="H149" i="21"/>
  <c r="G150" i="21"/>
  <c r="H150" i="21"/>
  <c r="G151" i="21"/>
  <c r="H151" i="21"/>
  <c r="H152" i="21"/>
  <c r="G153" i="21"/>
  <c r="G154" i="21"/>
  <c r="H154" i="21"/>
  <c r="G155" i="21"/>
  <c r="H155" i="21"/>
  <c r="G156" i="21"/>
  <c r="H156" i="21"/>
  <c r="G157" i="21"/>
  <c r="H157" i="21"/>
  <c r="G158" i="21"/>
  <c r="H158" i="21"/>
  <c r="G159" i="21"/>
  <c r="H159" i="21"/>
  <c r="G160" i="21"/>
  <c r="H160" i="21"/>
  <c r="H161" i="21"/>
  <c r="G162" i="21"/>
  <c r="G163" i="21"/>
  <c r="H163" i="21"/>
  <c r="G164" i="21"/>
  <c r="H164" i="21"/>
  <c r="G165" i="21"/>
  <c r="H165" i="21"/>
  <c r="G166" i="21"/>
  <c r="H166" i="21"/>
  <c r="G167" i="21"/>
  <c r="H167" i="21"/>
  <c r="G168" i="21"/>
  <c r="H168" i="21"/>
  <c r="G169" i="21"/>
  <c r="H169" i="21"/>
  <c r="H170" i="21"/>
  <c r="G171" i="21"/>
  <c r="G172" i="21"/>
  <c r="H172" i="21"/>
  <c r="G173" i="21"/>
  <c r="H173" i="21"/>
  <c r="G174" i="21"/>
  <c r="H174" i="21"/>
  <c r="G175" i="21"/>
  <c r="H175" i="21"/>
  <c r="G176" i="21"/>
  <c r="H176" i="21"/>
  <c r="G177" i="21"/>
  <c r="H177" i="21"/>
  <c r="G178" i="21"/>
  <c r="H178" i="21"/>
  <c r="H179" i="21"/>
  <c r="G180" i="21"/>
  <c r="G181" i="21"/>
  <c r="H181" i="21"/>
  <c r="G182" i="21"/>
  <c r="H182" i="21"/>
  <c r="G183" i="21"/>
  <c r="H183" i="21"/>
  <c r="G184" i="21"/>
  <c r="H184" i="21"/>
  <c r="G185" i="21"/>
  <c r="H185" i="21"/>
  <c r="G186" i="21"/>
  <c r="H186" i="21"/>
  <c r="G187" i="21"/>
  <c r="H187" i="21"/>
  <c r="G188" i="21"/>
  <c r="H188" i="21"/>
  <c r="H189" i="21"/>
  <c r="G190" i="21"/>
  <c r="G191" i="21"/>
  <c r="H191" i="21"/>
  <c r="G192" i="21"/>
  <c r="H192" i="21"/>
  <c r="G193" i="21"/>
  <c r="H193" i="21"/>
  <c r="G194" i="21"/>
  <c r="H194" i="21"/>
  <c r="G195" i="21"/>
  <c r="H195" i="21"/>
  <c r="G196" i="21"/>
  <c r="H196" i="21"/>
  <c r="H197" i="21"/>
  <c r="G198" i="21"/>
  <c r="G199" i="21"/>
  <c r="H199" i="21"/>
  <c r="G200" i="21"/>
  <c r="H200" i="21"/>
  <c r="H201" i="21"/>
  <c r="G202" i="21"/>
  <c r="G203" i="21"/>
  <c r="H203" i="21"/>
  <c r="G204" i="21"/>
  <c r="H204" i="21"/>
  <c r="G205" i="21"/>
  <c r="H205" i="21"/>
  <c r="G206" i="21"/>
  <c r="H206" i="21"/>
  <c r="G207" i="21"/>
  <c r="H207" i="21"/>
  <c r="G208" i="21"/>
  <c r="H208" i="21"/>
  <c r="H209" i="21"/>
  <c r="G210" i="21"/>
  <c r="G211" i="21"/>
  <c r="H211" i="21"/>
  <c r="G212" i="21"/>
  <c r="H212" i="21"/>
  <c r="G213" i="21"/>
  <c r="H213" i="21"/>
  <c r="G214" i="21"/>
  <c r="H214" i="21"/>
  <c r="G215" i="21"/>
  <c r="H215" i="21"/>
  <c r="G216" i="21"/>
  <c r="H216" i="21"/>
  <c r="G217" i="21"/>
  <c r="H217" i="21"/>
  <c r="H218" i="21"/>
  <c r="G219" i="21"/>
  <c r="G220" i="21"/>
  <c r="H220" i="21"/>
  <c r="G221" i="21"/>
  <c r="H221" i="21"/>
  <c r="G222" i="21"/>
  <c r="H222" i="21"/>
  <c r="G223" i="21"/>
  <c r="H223" i="21"/>
  <c r="G224" i="21"/>
  <c r="H224" i="21"/>
  <c r="G225" i="21"/>
  <c r="H225" i="21"/>
  <c r="G226" i="21"/>
  <c r="H226" i="21"/>
  <c r="H227" i="21"/>
  <c r="G228" i="21"/>
  <c r="G229" i="21"/>
  <c r="H229" i="21"/>
  <c r="G230" i="21"/>
  <c r="H230" i="21"/>
  <c r="G231" i="21"/>
  <c r="H231" i="21"/>
  <c r="G232" i="21"/>
  <c r="H232" i="21"/>
  <c r="G233" i="21"/>
  <c r="H233" i="21"/>
  <c r="G234" i="21"/>
  <c r="H234" i="21"/>
  <c r="G235" i="21"/>
  <c r="H235" i="21"/>
  <c r="H236" i="21"/>
  <c r="G237" i="21"/>
  <c r="G238" i="21"/>
  <c r="H238" i="21"/>
  <c r="G239" i="21"/>
  <c r="H239" i="21"/>
  <c r="G240" i="21"/>
  <c r="H240" i="21"/>
  <c r="G241" i="21"/>
  <c r="H241" i="21"/>
  <c r="G242" i="21"/>
  <c r="H242" i="21"/>
  <c r="G243" i="21"/>
  <c r="H243" i="21"/>
  <c r="G244" i="21"/>
  <c r="H244" i="21"/>
  <c r="H245" i="21"/>
  <c r="G246" i="21"/>
  <c r="G247" i="21"/>
  <c r="H247" i="21"/>
  <c r="G248" i="21"/>
  <c r="H248" i="21"/>
  <c r="G249" i="21"/>
  <c r="H249" i="21"/>
  <c r="G250" i="21"/>
  <c r="H250" i="21"/>
  <c r="G251" i="21"/>
  <c r="H251" i="21"/>
  <c r="G252" i="21"/>
  <c r="H252" i="21"/>
  <c r="G253" i="21"/>
  <c r="H253" i="21"/>
  <c r="H254" i="21"/>
  <c r="G255" i="21"/>
  <c r="G256" i="21"/>
  <c r="H256" i="21"/>
  <c r="G257" i="21"/>
  <c r="H257" i="21"/>
  <c r="G258" i="21"/>
  <c r="H258" i="21"/>
  <c r="G259" i="21"/>
  <c r="H259" i="21"/>
  <c r="G260" i="21"/>
  <c r="H260" i="21"/>
  <c r="G261" i="21"/>
  <c r="H261" i="21"/>
  <c r="G262" i="21"/>
  <c r="H262" i="21"/>
  <c r="H263" i="21"/>
  <c r="G264" i="21"/>
  <c r="G265" i="21"/>
  <c r="H265" i="21"/>
  <c r="G266" i="21"/>
  <c r="H266" i="21"/>
  <c r="G267" i="21"/>
  <c r="H267" i="21"/>
  <c r="G268" i="21"/>
  <c r="H268" i="21"/>
  <c r="G269" i="21"/>
  <c r="H269" i="21"/>
  <c r="G270" i="21"/>
  <c r="H270" i="21"/>
  <c r="G271" i="21"/>
  <c r="H271" i="21"/>
  <c r="H272" i="21"/>
  <c r="G273" i="21"/>
  <c r="G274" i="21"/>
  <c r="H274" i="21"/>
  <c r="G275" i="21"/>
  <c r="H275" i="21"/>
  <c r="G276" i="21"/>
  <c r="H276" i="21"/>
  <c r="G277" i="21"/>
  <c r="H277" i="21"/>
  <c r="G278" i="21"/>
  <c r="H278" i="21"/>
  <c r="G279" i="21"/>
  <c r="H279" i="21"/>
  <c r="G280" i="21"/>
  <c r="H280" i="21"/>
  <c r="H281" i="21"/>
  <c r="G282" i="21"/>
  <c r="G283" i="21"/>
  <c r="H283" i="21"/>
  <c r="G284" i="21"/>
  <c r="H284" i="21"/>
  <c r="G285" i="21"/>
  <c r="H285" i="21"/>
  <c r="G286" i="21"/>
  <c r="H286" i="21"/>
  <c r="G287" i="21"/>
  <c r="H287" i="21"/>
  <c r="G288" i="21"/>
  <c r="H288" i="21"/>
  <c r="G289" i="21"/>
  <c r="H289" i="21"/>
  <c r="H290" i="21"/>
  <c r="G291" i="21"/>
  <c r="G292" i="21"/>
  <c r="H292" i="21"/>
  <c r="G293" i="21"/>
  <c r="H293" i="21"/>
  <c r="G294" i="21"/>
  <c r="H294" i="21"/>
  <c r="G295" i="21"/>
  <c r="H295" i="21"/>
  <c r="G296" i="21"/>
  <c r="H296" i="21"/>
  <c r="G297" i="21"/>
  <c r="H297" i="21"/>
  <c r="G298" i="21"/>
  <c r="H298" i="21"/>
  <c r="H299" i="21"/>
  <c r="G300" i="21"/>
  <c r="G301" i="21"/>
  <c r="H301" i="21"/>
  <c r="G302" i="21"/>
  <c r="H302" i="21"/>
  <c r="G303" i="21"/>
  <c r="H303" i="21"/>
  <c r="G304" i="21"/>
  <c r="H304" i="21"/>
  <c r="G305" i="21"/>
  <c r="H305" i="21"/>
  <c r="G306" i="21"/>
  <c r="H306" i="21"/>
  <c r="G307" i="21"/>
  <c r="H307" i="21"/>
  <c r="H308" i="21"/>
  <c r="G309" i="21"/>
  <c r="G310" i="21"/>
  <c r="H310" i="21"/>
  <c r="G311" i="21"/>
  <c r="H311" i="21"/>
  <c r="G312" i="21"/>
  <c r="H312" i="21"/>
  <c r="G313" i="21"/>
  <c r="H313" i="21"/>
  <c r="H314" i="21"/>
  <c r="G315" i="21"/>
  <c r="G316" i="21"/>
  <c r="H316" i="21"/>
  <c r="G317" i="21"/>
  <c r="H317" i="21"/>
  <c r="G318" i="21"/>
  <c r="H318" i="21"/>
  <c r="G319" i="21"/>
  <c r="H319" i="21"/>
  <c r="H320" i="21"/>
  <c r="G321" i="21"/>
  <c r="G322" i="21"/>
  <c r="H322" i="21"/>
  <c r="G323" i="21"/>
  <c r="H323" i="21"/>
  <c r="G324" i="21"/>
  <c r="H324" i="21"/>
  <c r="G325" i="21"/>
  <c r="H325" i="21"/>
  <c r="G326" i="21"/>
  <c r="H326" i="21"/>
  <c r="G327" i="21"/>
  <c r="H327" i="21"/>
  <c r="H328" i="21"/>
  <c r="G329" i="21"/>
  <c r="G330" i="21"/>
  <c r="H330" i="21"/>
  <c r="G331" i="21"/>
  <c r="H331" i="21"/>
  <c r="G332" i="21"/>
  <c r="H332" i="21"/>
  <c r="G333" i="21"/>
  <c r="H333" i="21"/>
  <c r="G334" i="21"/>
  <c r="H334" i="21"/>
  <c r="G335" i="21"/>
  <c r="H335" i="21"/>
  <c r="H336" i="21"/>
  <c r="G337" i="21"/>
  <c r="G338" i="21"/>
  <c r="H338" i="21"/>
  <c r="G339" i="21"/>
  <c r="H339" i="21"/>
  <c r="G340" i="21"/>
  <c r="H340" i="21"/>
  <c r="G341" i="21"/>
  <c r="H341" i="21"/>
  <c r="H342" i="21"/>
  <c r="G343" i="21"/>
  <c r="G344" i="21"/>
  <c r="H344" i="21"/>
  <c r="G345" i="21"/>
  <c r="H345" i="21"/>
  <c r="G346" i="21"/>
  <c r="H346" i="21"/>
  <c r="G347" i="21"/>
  <c r="H347" i="21"/>
  <c r="G348" i="21"/>
  <c r="H348" i="21"/>
  <c r="G349" i="21"/>
  <c r="H349" i="21"/>
  <c r="G350" i="21"/>
  <c r="H350" i="21"/>
  <c r="H351" i="21"/>
  <c r="G352" i="21"/>
  <c r="G353" i="21"/>
  <c r="H353" i="21"/>
  <c r="G354" i="21"/>
  <c r="H354" i="21"/>
  <c r="G355" i="21"/>
  <c r="H355" i="21"/>
  <c r="G356" i="21"/>
  <c r="H356" i="21"/>
  <c r="H357" i="21"/>
  <c r="G358" i="21"/>
  <c r="G359" i="21"/>
  <c r="H359" i="21"/>
  <c r="G360" i="21"/>
  <c r="H360" i="21"/>
  <c r="G361" i="21"/>
  <c r="H361" i="21"/>
  <c r="G362" i="21"/>
  <c r="H362" i="21"/>
  <c r="G363" i="21"/>
  <c r="H363" i="21"/>
  <c r="G364" i="21"/>
  <c r="H364" i="21"/>
  <c r="H365" i="21"/>
  <c r="G366" i="21"/>
  <c r="G367" i="21"/>
  <c r="H367" i="21"/>
  <c r="G368" i="21"/>
  <c r="H368" i="21"/>
  <c r="G369" i="21"/>
  <c r="H369" i="21"/>
  <c r="G370" i="21"/>
  <c r="H370" i="21"/>
  <c r="G371" i="21"/>
  <c r="H371" i="21"/>
  <c r="G372" i="21"/>
  <c r="H372" i="21"/>
  <c r="H373" i="21"/>
  <c r="G374" i="21"/>
  <c r="G375" i="21"/>
  <c r="H375" i="21"/>
  <c r="G376" i="21"/>
  <c r="H376" i="21"/>
  <c r="G377" i="21"/>
  <c r="H377" i="21"/>
  <c r="G378" i="21"/>
  <c r="H378" i="21"/>
  <c r="G379" i="21"/>
  <c r="H379" i="21"/>
  <c r="G380" i="21"/>
  <c r="H380" i="21"/>
  <c r="H381" i="21"/>
  <c r="G382" i="21"/>
  <c r="G383" i="21"/>
  <c r="H383" i="21"/>
  <c r="G384" i="21"/>
  <c r="H384" i="21"/>
  <c r="G385" i="21"/>
  <c r="H385" i="21"/>
  <c r="G386" i="21"/>
  <c r="H386" i="21"/>
  <c r="H387" i="21"/>
  <c r="G388" i="21"/>
  <c r="G389" i="21"/>
  <c r="H389" i="21"/>
  <c r="G390" i="21"/>
  <c r="H390" i="21"/>
  <c r="G391" i="21"/>
  <c r="H391" i="21"/>
  <c r="G392" i="21"/>
  <c r="H392" i="21"/>
  <c r="H393" i="21"/>
  <c r="G394" i="21"/>
  <c r="G395" i="21"/>
  <c r="H395" i="21"/>
  <c r="G396" i="21"/>
  <c r="H396" i="21"/>
  <c r="G397" i="21"/>
  <c r="H397" i="21"/>
  <c r="G398" i="21"/>
  <c r="H398" i="21"/>
  <c r="G399" i="21"/>
  <c r="H399" i="21"/>
  <c r="G400" i="21"/>
  <c r="H400" i="21"/>
  <c r="H401" i="21"/>
  <c r="G402" i="21"/>
  <c r="G403" i="21"/>
  <c r="H403" i="21"/>
  <c r="G404" i="21"/>
  <c r="H404" i="21"/>
  <c r="G405" i="21"/>
  <c r="H405" i="21"/>
  <c r="G406" i="21"/>
  <c r="H406" i="21"/>
  <c r="H407" i="21"/>
  <c r="G408" i="21"/>
  <c r="G409" i="21"/>
  <c r="H409" i="21"/>
  <c r="G410" i="21"/>
  <c r="H410" i="21"/>
  <c r="G411" i="21"/>
  <c r="H411" i="21"/>
  <c r="G412" i="21"/>
  <c r="H412" i="21"/>
  <c r="G413" i="21"/>
  <c r="H413" i="21"/>
  <c r="G414" i="21"/>
  <c r="H414" i="21"/>
  <c r="H415" i="21"/>
  <c r="G416" i="21"/>
  <c r="G417" i="21"/>
  <c r="H417" i="21"/>
  <c r="G418" i="21"/>
  <c r="H418" i="21"/>
  <c r="G419" i="21"/>
  <c r="H419" i="21"/>
  <c r="G420" i="21"/>
  <c r="H420" i="21"/>
  <c r="H421" i="21"/>
  <c r="G422" i="21"/>
  <c r="G423" i="21"/>
  <c r="H423" i="21"/>
  <c r="G424" i="21"/>
  <c r="H424" i="21"/>
  <c r="G425" i="21"/>
  <c r="H425" i="21"/>
  <c r="G426" i="21"/>
  <c r="H426" i="21"/>
  <c r="H427" i="21"/>
  <c r="G428" i="21"/>
  <c r="G429" i="21"/>
  <c r="H429" i="21"/>
  <c r="G430" i="21"/>
  <c r="H430" i="21"/>
  <c r="G431" i="21"/>
  <c r="H431" i="21"/>
  <c r="G432" i="21"/>
  <c r="H432" i="21"/>
  <c r="H433" i="21"/>
  <c r="G434" i="21"/>
  <c r="G435" i="21"/>
  <c r="H435" i="21"/>
  <c r="G436" i="21"/>
  <c r="H436" i="21"/>
  <c r="G437" i="21"/>
  <c r="H437" i="21"/>
  <c r="G438" i="21"/>
  <c r="H438" i="21"/>
  <c r="H439" i="21"/>
  <c r="G440" i="21"/>
  <c r="G441" i="21"/>
  <c r="H441" i="21"/>
  <c r="G442" i="21"/>
  <c r="H442" i="21"/>
  <c r="G443" i="21"/>
  <c r="H443" i="21"/>
  <c r="G444" i="21"/>
  <c r="H444" i="21"/>
  <c r="H445" i="21"/>
  <c r="G446" i="21"/>
  <c r="G447" i="21"/>
  <c r="H447" i="21"/>
  <c r="G448" i="21"/>
  <c r="H448" i="21"/>
  <c r="G449" i="21"/>
  <c r="H449" i="21"/>
  <c r="G450" i="21"/>
  <c r="H450" i="21"/>
  <c r="H451" i="21"/>
  <c r="G452" i="21"/>
  <c r="G453" i="21"/>
  <c r="H453" i="21"/>
  <c r="G454" i="21"/>
  <c r="H454" i="21"/>
  <c r="G455" i="21"/>
  <c r="H455" i="21"/>
  <c r="G456" i="21"/>
  <c r="H456" i="21"/>
  <c r="H457" i="21"/>
  <c r="G458" i="21"/>
  <c r="G459" i="21"/>
  <c r="H459" i="21"/>
  <c r="G460" i="21"/>
  <c r="H460" i="21"/>
  <c r="G461" i="21"/>
  <c r="H461" i="21"/>
  <c r="G462" i="21"/>
  <c r="H462" i="21"/>
  <c r="H463" i="21"/>
  <c r="G464" i="21"/>
  <c r="G465" i="21"/>
  <c r="H465" i="21"/>
  <c r="G466" i="21"/>
  <c r="H466" i="21"/>
  <c r="G467" i="21"/>
  <c r="H467" i="21"/>
  <c r="G468" i="21"/>
  <c r="H468" i="21"/>
  <c r="G469" i="21"/>
  <c r="H469" i="21"/>
  <c r="G470" i="21"/>
  <c r="H470" i="21"/>
  <c r="H471" i="21"/>
  <c r="G472" i="21"/>
  <c r="G473" i="21"/>
  <c r="H473" i="21"/>
  <c r="G474" i="21"/>
  <c r="H474" i="21"/>
  <c r="G475" i="21"/>
  <c r="H475" i="21"/>
  <c r="G476" i="21"/>
  <c r="H476" i="21"/>
  <c r="G477" i="21"/>
  <c r="H477" i="21"/>
  <c r="G478" i="21"/>
  <c r="H478" i="21"/>
  <c r="H479" i="21"/>
  <c r="G480" i="21"/>
  <c r="G481" i="21"/>
  <c r="H481" i="21"/>
  <c r="G482" i="21"/>
  <c r="H482" i="21"/>
  <c r="G483" i="21"/>
  <c r="H483" i="21"/>
  <c r="G484" i="21"/>
  <c r="H484" i="21"/>
  <c r="G485" i="21"/>
  <c r="H485" i="21"/>
  <c r="G486" i="21"/>
  <c r="H486" i="21"/>
  <c r="H487" i="21"/>
  <c r="G488" i="21"/>
  <c r="G489" i="21"/>
  <c r="H489" i="21"/>
  <c r="G490" i="21"/>
  <c r="H490" i="21"/>
  <c r="G491" i="21"/>
  <c r="H491" i="21"/>
  <c r="G492" i="21"/>
  <c r="H492" i="21"/>
  <c r="G493" i="21"/>
  <c r="H493" i="21"/>
  <c r="G494" i="21"/>
  <c r="H494" i="21"/>
  <c r="G495" i="21"/>
  <c r="H495" i="21"/>
  <c r="H496" i="21"/>
  <c r="G497" i="21"/>
  <c r="G498" i="21"/>
  <c r="H498" i="21"/>
  <c r="G499" i="21"/>
  <c r="H499" i="21"/>
  <c r="G500" i="21"/>
  <c r="H500" i="21"/>
  <c r="G501" i="21"/>
  <c r="H501" i="21"/>
  <c r="G502" i="21"/>
  <c r="H502" i="21"/>
  <c r="G503" i="21"/>
  <c r="H503" i="21"/>
  <c r="H504" i="21"/>
  <c r="G505" i="21"/>
  <c r="G506" i="21"/>
  <c r="H506" i="21"/>
  <c r="G507" i="21"/>
  <c r="H507" i="21"/>
  <c r="G508" i="21"/>
  <c r="H508" i="21"/>
  <c r="G509" i="21"/>
  <c r="H509" i="21"/>
  <c r="G510" i="21"/>
  <c r="H510" i="21"/>
  <c r="G511" i="21"/>
  <c r="H511" i="21"/>
  <c r="H512" i="21"/>
  <c r="G513" i="21"/>
  <c r="G514" i="21"/>
  <c r="H514" i="21"/>
  <c r="G515" i="21"/>
  <c r="H515" i="21"/>
  <c r="G516" i="21"/>
  <c r="H516" i="21"/>
  <c r="G517" i="21"/>
  <c r="H517" i="21"/>
  <c r="G518" i="21"/>
  <c r="H518" i="21"/>
  <c r="G519" i="21"/>
  <c r="H519" i="21"/>
  <c r="H520" i="21"/>
  <c r="G521" i="21"/>
  <c r="G522" i="21"/>
  <c r="H522" i="21"/>
  <c r="G523" i="21"/>
  <c r="H523" i="21"/>
  <c r="G524" i="21"/>
  <c r="H524" i="21"/>
  <c r="G525" i="21"/>
  <c r="H525" i="21"/>
  <c r="H526" i="21"/>
  <c r="G527" i="21"/>
  <c r="G528" i="21"/>
  <c r="H528" i="21"/>
  <c r="G529" i="21"/>
  <c r="H529" i="21"/>
  <c r="G530" i="21"/>
  <c r="H530" i="21"/>
  <c r="G531" i="21"/>
  <c r="H531" i="21"/>
  <c r="H532" i="21"/>
  <c r="G533" i="21"/>
  <c r="G534" i="21"/>
  <c r="H534" i="21"/>
  <c r="G535" i="21"/>
  <c r="H535" i="21"/>
  <c r="G536" i="21"/>
  <c r="H536" i="21"/>
  <c r="G537" i="21"/>
  <c r="H537" i="21"/>
  <c r="H538" i="21"/>
  <c r="G539" i="21"/>
  <c r="G540" i="21"/>
  <c r="H540" i="21"/>
  <c r="G541" i="21"/>
  <c r="H541" i="21"/>
  <c r="G542" i="21"/>
  <c r="H542" i="21"/>
  <c r="G543" i="21"/>
  <c r="H543" i="21"/>
  <c r="H544" i="21"/>
  <c r="G545" i="21"/>
  <c r="G546" i="21"/>
  <c r="H546" i="21"/>
  <c r="G547" i="21"/>
  <c r="H547" i="21"/>
  <c r="G548" i="21"/>
  <c r="H548" i="21"/>
  <c r="G549" i="21"/>
  <c r="H549" i="21"/>
  <c r="H550" i="21"/>
  <c r="G551" i="21"/>
  <c r="G552" i="21"/>
  <c r="H552" i="21"/>
  <c r="G553" i="21"/>
  <c r="H553" i="21"/>
  <c r="G554" i="21"/>
  <c r="H554" i="21"/>
  <c r="G555" i="21"/>
  <c r="H555" i="21"/>
  <c r="H556" i="21"/>
  <c r="G557" i="21"/>
  <c r="G558" i="21"/>
  <c r="H558" i="21"/>
  <c r="G559" i="21"/>
  <c r="H559" i="21"/>
  <c r="G560" i="21"/>
  <c r="H560" i="21"/>
  <c r="G561" i="21"/>
  <c r="H561" i="21"/>
  <c r="H562" i="21"/>
  <c r="G563" i="21"/>
  <c r="G564" i="21"/>
  <c r="H564" i="21"/>
  <c r="G565" i="21"/>
  <c r="H565" i="21"/>
  <c r="G566" i="21"/>
  <c r="H566" i="21"/>
  <c r="G567" i="21"/>
  <c r="H567" i="21"/>
  <c r="H568" i="21"/>
  <c r="G569" i="21"/>
  <c r="G570" i="21"/>
  <c r="H570" i="21"/>
  <c r="G571" i="21"/>
  <c r="H571" i="21"/>
  <c r="G572" i="21"/>
  <c r="H572" i="21"/>
  <c r="G573" i="21"/>
  <c r="H573" i="21"/>
  <c r="G574" i="21"/>
  <c r="H574" i="21"/>
  <c r="G575" i="21"/>
  <c r="H575" i="21"/>
  <c r="G576" i="21"/>
  <c r="H576" i="21"/>
  <c r="G577" i="21"/>
  <c r="H577" i="21"/>
  <c r="H578" i="21"/>
  <c r="G579" i="21"/>
  <c r="G580" i="21"/>
  <c r="H580" i="21"/>
  <c r="G581" i="21"/>
  <c r="H581" i="21"/>
  <c r="G582" i="21"/>
  <c r="H582" i="21"/>
  <c r="G583" i="21"/>
  <c r="H583" i="21"/>
  <c r="G584" i="21"/>
  <c r="H584" i="21"/>
  <c r="G585" i="21"/>
  <c r="H585" i="21"/>
  <c r="H4" i="21"/>
  <c r="G4" i="21"/>
  <c r="K4" i="25"/>
  <c r="K5" i="25"/>
  <c r="K6" i="25"/>
  <c r="K7" i="25"/>
  <c r="K8" i="25"/>
  <c r="K9" i="25"/>
  <c r="K10" i="25"/>
  <c r="K11" i="25"/>
  <c r="K12" i="25"/>
  <c r="K13" i="25"/>
  <c r="K14" i="25"/>
  <c r="D14" i="25"/>
  <c r="D13" i="25"/>
  <c r="D12" i="25"/>
  <c r="D11" i="25"/>
  <c r="D10" i="25"/>
  <c r="D9" i="25"/>
  <c r="D8" i="25"/>
  <c r="D7" i="25"/>
  <c r="D6" i="25"/>
  <c r="D5" i="25"/>
  <c r="D4" i="25"/>
  <c r="D3" i="25"/>
  <c r="C5" i="22"/>
  <c r="C4" i="22"/>
  <c r="H11" i="22"/>
  <c r="H12" i="22" s="1"/>
  <c r="I6" i="22"/>
  <c r="I7" i="22"/>
  <c r="I8" i="22"/>
  <c r="I9" i="22"/>
  <c r="I10" i="22"/>
  <c r="I11" i="22"/>
  <c r="I12" i="22"/>
  <c r="F5" i="21"/>
  <c r="F6" i="21"/>
  <c r="F7" i="21"/>
  <c r="F8" i="21"/>
  <c r="F9" i="21"/>
  <c r="F10" i="21"/>
  <c r="F11" i="21"/>
  <c r="F14" i="21"/>
  <c r="F15" i="21"/>
  <c r="F16" i="21"/>
  <c r="F17" i="21"/>
  <c r="F18" i="21"/>
  <c r="F19" i="21"/>
  <c r="F20" i="21"/>
  <c r="F23" i="21"/>
  <c r="F24" i="21"/>
  <c r="F25" i="21"/>
  <c r="F26" i="21"/>
  <c r="F27" i="21"/>
  <c r="F28" i="21"/>
  <c r="F29" i="21"/>
  <c r="F32" i="21"/>
  <c r="F33" i="21"/>
  <c r="F34" i="21"/>
  <c r="F35" i="21"/>
  <c r="F36" i="21"/>
  <c r="F37" i="21"/>
  <c r="F38" i="21"/>
  <c r="F39" i="21"/>
  <c r="F42" i="21"/>
  <c r="F43" i="21"/>
  <c r="F44" i="21"/>
  <c r="F45" i="21"/>
  <c r="F46" i="21"/>
  <c r="F47" i="21"/>
  <c r="F48" i="21"/>
  <c r="F49" i="21"/>
  <c r="F50" i="21"/>
  <c r="F53" i="21"/>
  <c r="F54" i="21"/>
  <c r="F55" i="21"/>
  <c r="F56" i="21"/>
  <c r="F57" i="21"/>
  <c r="F58" i="21"/>
  <c r="F59" i="21"/>
  <c r="F60" i="21"/>
  <c r="F61" i="21"/>
  <c r="F64" i="21"/>
  <c r="F65" i="21"/>
  <c r="F66" i="21"/>
  <c r="F67" i="21"/>
  <c r="F68" i="21"/>
  <c r="F69" i="21"/>
  <c r="F70" i="21"/>
  <c r="F73" i="21"/>
  <c r="F74" i="21"/>
  <c r="F75" i="21"/>
  <c r="F76" i="21"/>
  <c r="F77" i="21"/>
  <c r="F78" i="21"/>
  <c r="F79" i="21"/>
  <c r="F82" i="21"/>
  <c r="F83" i="21"/>
  <c r="F84" i="21"/>
  <c r="F85" i="21"/>
  <c r="F86" i="21"/>
  <c r="F87" i="21"/>
  <c r="F88" i="21"/>
  <c r="F91" i="21"/>
  <c r="F92" i="21"/>
  <c r="F93" i="21"/>
  <c r="F94" i="21"/>
  <c r="F95" i="21"/>
  <c r="F96" i="21"/>
  <c r="F97" i="21"/>
  <c r="F100" i="21"/>
  <c r="F101" i="21"/>
  <c r="F102" i="21"/>
  <c r="F103" i="21"/>
  <c r="F104" i="21"/>
  <c r="F105" i="21"/>
  <c r="F106" i="21"/>
  <c r="F109" i="21"/>
  <c r="F110" i="21"/>
  <c r="F111" i="21"/>
  <c r="F112" i="21"/>
  <c r="F113" i="21"/>
  <c r="F114" i="21"/>
  <c r="F115" i="21"/>
  <c r="F118" i="21"/>
  <c r="F119" i="21"/>
  <c r="F120" i="21"/>
  <c r="F121" i="21"/>
  <c r="F122" i="21"/>
  <c r="F123" i="21"/>
  <c r="F124" i="21"/>
  <c r="F127" i="21"/>
  <c r="F128" i="21"/>
  <c r="F129" i="21"/>
  <c r="F130" i="21"/>
  <c r="F131" i="21"/>
  <c r="F132" i="21"/>
  <c r="F133" i="21"/>
  <c r="F136" i="21"/>
  <c r="F137" i="21"/>
  <c r="F138" i="21"/>
  <c r="F139" i="21"/>
  <c r="F140" i="21"/>
  <c r="F141" i="21"/>
  <c r="F144" i="21"/>
  <c r="F145" i="21"/>
  <c r="F146" i="21"/>
  <c r="F147" i="21"/>
  <c r="F148" i="21"/>
  <c r="F149" i="21"/>
  <c r="F150" i="21"/>
  <c r="F151" i="21"/>
  <c r="F154" i="21"/>
  <c r="F155" i="21"/>
  <c r="F156" i="21"/>
  <c r="F157" i="21"/>
  <c r="F158" i="21"/>
  <c r="F159" i="21"/>
  <c r="F160" i="21"/>
  <c r="F163" i="21"/>
  <c r="F164" i="21"/>
  <c r="F165" i="21"/>
  <c r="F166" i="21"/>
  <c r="F167" i="21"/>
  <c r="F168" i="21"/>
  <c r="F169" i="21"/>
  <c r="F172" i="21"/>
  <c r="F173" i="21"/>
  <c r="F174" i="21"/>
  <c r="F175" i="21"/>
  <c r="F176" i="21"/>
  <c r="F177" i="21"/>
  <c r="F178" i="21"/>
  <c r="F181" i="21"/>
  <c r="F182" i="21"/>
  <c r="F183" i="21"/>
  <c r="F184" i="21"/>
  <c r="F185" i="21"/>
  <c r="F186" i="21"/>
  <c r="F187" i="21"/>
  <c r="F188" i="21"/>
  <c r="F191" i="21"/>
  <c r="F192" i="21"/>
  <c r="F193" i="21"/>
  <c r="F194" i="21"/>
  <c r="F195" i="21"/>
  <c r="F196" i="21"/>
  <c r="F199" i="21"/>
  <c r="F200" i="21"/>
  <c r="F203" i="21"/>
  <c r="F204" i="21"/>
  <c r="F205" i="21"/>
  <c r="F206" i="21"/>
  <c r="F207" i="21"/>
  <c r="F208" i="21"/>
  <c r="F211" i="21"/>
  <c r="F212" i="21"/>
  <c r="F213" i="21"/>
  <c r="F214" i="21"/>
  <c r="F215" i="21"/>
  <c r="F216" i="21"/>
  <c r="F217" i="21"/>
  <c r="F220" i="21"/>
  <c r="F221" i="21"/>
  <c r="F222" i="21"/>
  <c r="F223" i="21"/>
  <c r="F224" i="21"/>
  <c r="F225" i="21"/>
  <c r="F226" i="21"/>
  <c r="F229" i="21"/>
  <c r="F230" i="21"/>
  <c r="F231" i="21"/>
  <c r="F232" i="21"/>
  <c r="F233" i="21"/>
  <c r="F234" i="21"/>
  <c r="F235" i="21"/>
  <c r="F238" i="21"/>
  <c r="F239" i="21"/>
  <c r="F240" i="21"/>
  <c r="F241" i="21"/>
  <c r="F242" i="21"/>
  <c r="F243" i="21"/>
  <c r="F244" i="21"/>
  <c r="F247" i="21"/>
  <c r="F248" i="21"/>
  <c r="F249" i="21"/>
  <c r="F250" i="21"/>
  <c r="F251" i="21"/>
  <c r="F252" i="21"/>
  <c r="F253" i="21"/>
  <c r="F256" i="21"/>
  <c r="F257" i="21"/>
  <c r="F258" i="21"/>
  <c r="F259" i="21"/>
  <c r="F260" i="21"/>
  <c r="F261" i="21"/>
  <c r="F262" i="21"/>
  <c r="F265" i="21"/>
  <c r="F266" i="21"/>
  <c r="F267" i="21"/>
  <c r="F268" i="21"/>
  <c r="F269" i="21"/>
  <c r="F270" i="21"/>
  <c r="F271" i="21"/>
  <c r="F274" i="21"/>
  <c r="F275" i="21"/>
  <c r="F276" i="21"/>
  <c r="F277" i="21"/>
  <c r="F278" i="21"/>
  <c r="F279" i="21"/>
  <c r="F280" i="21"/>
  <c r="F283" i="21"/>
  <c r="F284" i="21"/>
  <c r="F285" i="21"/>
  <c r="F286" i="21"/>
  <c r="F287" i="21"/>
  <c r="F288" i="21"/>
  <c r="F289" i="21"/>
  <c r="F292" i="21"/>
  <c r="F293" i="21"/>
  <c r="F294" i="21"/>
  <c r="F295" i="21"/>
  <c r="F296" i="21"/>
  <c r="F297" i="21"/>
  <c r="F298" i="21"/>
  <c r="F301" i="21"/>
  <c r="F302" i="21"/>
  <c r="F303" i="21"/>
  <c r="F304" i="21"/>
  <c r="F305" i="21"/>
  <c r="F306" i="21"/>
  <c r="F307" i="21"/>
  <c r="F310" i="21"/>
  <c r="F311" i="21"/>
  <c r="F312" i="21"/>
  <c r="F313" i="21"/>
  <c r="F316" i="21"/>
  <c r="F317" i="21"/>
  <c r="F318" i="21"/>
  <c r="F319" i="21"/>
  <c r="F322" i="21"/>
  <c r="F323" i="21"/>
  <c r="F324" i="21"/>
  <c r="F325" i="21"/>
  <c r="F326" i="21"/>
  <c r="F327" i="21"/>
  <c r="F330" i="21"/>
  <c r="F331" i="21"/>
  <c r="F332" i="21"/>
  <c r="F333" i="21"/>
  <c r="F334" i="21"/>
  <c r="F335" i="21"/>
  <c r="F338" i="21"/>
  <c r="F339" i="21"/>
  <c r="F340" i="21"/>
  <c r="F341" i="21"/>
  <c r="F344" i="21"/>
  <c r="F345" i="21"/>
  <c r="F346" i="21"/>
  <c r="F347" i="21"/>
  <c r="F348" i="21"/>
  <c r="F349" i="21"/>
  <c r="F350" i="21"/>
  <c r="F353" i="21"/>
  <c r="F354" i="21"/>
  <c r="F355" i="21"/>
  <c r="F356" i="21"/>
  <c r="F359" i="21"/>
  <c r="F360" i="21"/>
  <c r="F361" i="21"/>
  <c r="F362" i="21"/>
  <c r="F363" i="21"/>
  <c r="F364" i="21"/>
  <c r="F367" i="21"/>
  <c r="F368" i="21"/>
  <c r="F369" i="21"/>
  <c r="F370" i="21"/>
  <c r="F371" i="21"/>
  <c r="F372" i="21"/>
  <c r="F375" i="21"/>
  <c r="F376" i="21"/>
  <c r="F377" i="21"/>
  <c r="F378" i="21"/>
  <c r="F379" i="21"/>
  <c r="F380" i="21"/>
  <c r="F383" i="21"/>
  <c r="F384" i="21"/>
  <c r="F385" i="21"/>
  <c r="F386" i="21"/>
  <c r="F389" i="21"/>
  <c r="F390" i="21"/>
  <c r="F391" i="21"/>
  <c r="F392" i="21"/>
  <c r="F395" i="21"/>
  <c r="F396" i="21"/>
  <c r="F397" i="21"/>
  <c r="F398" i="21"/>
  <c r="F399" i="21"/>
  <c r="F400" i="21"/>
  <c r="F403" i="21"/>
  <c r="F404" i="21"/>
  <c r="F405" i="21"/>
  <c r="F406" i="21"/>
  <c r="F409" i="21"/>
  <c r="F410" i="21"/>
  <c r="F411" i="21"/>
  <c r="F412" i="21"/>
  <c r="F413" i="21"/>
  <c r="F414" i="21"/>
  <c r="F417" i="21"/>
  <c r="F418" i="21"/>
  <c r="F419" i="21"/>
  <c r="F420" i="21"/>
  <c r="F423" i="21"/>
  <c r="F424" i="21"/>
  <c r="F425" i="21"/>
  <c r="F426" i="21"/>
  <c r="F429" i="21"/>
  <c r="F430" i="21"/>
  <c r="F431" i="21"/>
  <c r="F432" i="21"/>
  <c r="F435" i="21"/>
  <c r="F436" i="21"/>
  <c r="F437" i="21"/>
  <c r="F438" i="21"/>
  <c r="F441" i="21"/>
  <c r="F442" i="21"/>
  <c r="F443" i="21"/>
  <c r="F444" i="21"/>
  <c r="F447" i="21"/>
  <c r="F448" i="21"/>
  <c r="F449" i="21"/>
  <c r="F450" i="21"/>
  <c r="F453" i="21"/>
  <c r="F454" i="21"/>
  <c r="F455" i="21"/>
  <c r="F456" i="21"/>
  <c r="F459" i="21"/>
  <c r="F460" i="21"/>
  <c r="F461" i="21"/>
  <c r="F462" i="21"/>
  <c r="F465" i="21"/>
  <c r="F466" i="21"/>
  <c r="F467" i="21"/>
  <c r="F468" i="21"/>
  <c r="F469" i="21"/>
  <c r="F470" i="21"/>
  <c r="F473" i="21"/>
  <c r="F474" i="21"/>
  <c r="F475" i="21"/>
  <c r="F476" i="21"/>
  <c r="F477" i="21"/>
  <c r="F478" i="21"/>
  <c r="F481" i="21"/>
  <c r="F482" i="21"/>
  <c r="F483" i="21"/>
  <c r="F484" i="21"/>
  <c r="F485" i="21"/>
  <c r="F486" i="21"/>
  <c r="F489" i="21"/>
  <c r="F490" i="21"/>
  <c r="F491" i="21"/>
  <c r="F492" i="21"/>
  <c r="F493" i="21"/>
  <c r="F494" i="21"/>
  <c r="F495" i="21"/>
  <c r="F498" i="21"/>
  <c r="F499" i="21"/>
  <c r="F500" i="21"/>
  <c r="F501" i="21"/>
  <c r="F502" i="21"/>
  <c r="F503" i="21"/>
  <c r="F506" i="21"/>
  <c r="F507" i="21"/>
  <c r="F508" i="21"/>
  <c r="F509" i="21"/>
  <c r="F510" i="21"/>
  <c r="F511" i="21"/>
  <c r="F514" i="21"/>
  <c r="F515" i="21"/>
  <c r="F516" i="21"/>
  <c r="F517" i="21"/>
  <c r="F518" i="21"/>
  <c r="F519" i="21"/>
  <c r="F522" i="21"/>
  <c r="F523" i="21"/>
  <c r="F524" i="21"/>
  <c r="F525" i="21"/>
  <c r="F528" i="21"/>
  <c r="F529" i="21"/>
  <c r="F530" i="21"/>
  <c r="F531" i="21"/>
  <c r="F534" i="21"/>
  <c r="F535" i="21"/>
  <c r="F536" i="21"/>
  <c r="F537" i="21"/>
  <c r="F540" i="21"/>
  <c r="F541" i="21"/>
  <c r="F542" i="21"/>
  <c r="F543" i="21"/>
  <c r="F546" i="21"/>
  <c r="F547" i="21"/>
  <c r="F548" i="21"/>
  <c r="F549" i="21"/>
  <c r="F552" i="21"/>
  <c r="F553" i="21"/>
  <c r="F554" i="21"/>
  <c r="F555" i="21"/>
  <c r="F558" i="21"/>
  <c r="F559" i="21"/>
  <c r="F560" i="21"/>
  <c r="F561" i="21"/>
  <c r="F564" i="21"/>
  <c r="F565" i="21"/>
  <c r="F566" i="21"/>
  <c r="F567" i="21"/>
  <c r="F570" i="21"/>
  <c r="F571" i="21"/>
  <c r="F572" i="21"/>
  <c r="F573" i="21"/>
  <c r="F574" i="21"/>
  <c r="F575" i="21"/>
  <c r="F576" i="21"/>
  <c r="F577" i="21"/>
  <c r="F580" i="21"/>
  <c r="F581" i="21"/>
  <c r="F582" i="21"/>
  <c r="F583" i="21"/>
  <c r="F584" i="21"/>
  <c r="F585" i="21"/>
  <c r="F4" i="21"/>
  <c r="E5" i="21"/>
  <c r="E6" i="21"/>
  <c r="E7" i="21"/>
  <c r="E8" i="21"/>
  <c r="E9" i="21"/>
  <c r="E10" i="21"/>
  <c r="E11" i="21"/>
  <c r="E12" i="21"/>
  <c r="F12" i="21" s="1"/>
  <c r="E13" i="21"/>
  <c r="H13" i="21" s="1"/>
  <c r="E14" i="21"/>
  <c r="E15" i="21"/>
  <c r="E16" i="21"/>
  <c r="E17" i="21"/>
  <c r="E18" i="21"/>
  <c r="E19" i="21"/>
  <c r="E20" i="21"/>
  <c r="E21" i="21"/>
  <c r="G21" i="21" s="1"/>
  <c r="E22" i="21"/>
  <c r="F22" i="21" s="1"/>
  <c r="H22" i="21"/>
  <c r="E23" i="21"/>
  <c r="E24" i="21"/>
  <c r="E25" i="21"/>
  <c r="E26" i="21"/>
  <c r="E27" i="21"/>
  <c r="E28" i="21"/>
  <c r="E29" i="21"/>
  <c r="E30" i="21"/>
  <c r="G30" i="21" s="1"/>
  <c r="E31" i="21"/>
  <c r="E32" i="21"/>
  <c r="E33" i="21"/>
  <c r="E34" i="21"/>
  <c r="E35" i="21"/>
  <c r="E36" i="21"/>
  <c r="E37" i="21"/>
  <c r="E38" i="21"/>
  <c r="E39" i="21"/>
  <c r="E40" i="21"/>
  <c r="F40" i="21" s="1"/>
  <c r="E41" i="21"/>
  <c r="H41" i="21" s="1"/>
  <c r="E42" i="21"/>
  <c r="E43" i="21"/>
  <c r="E44" i="21"/>
  <c r="E45" i="21"/>
  <c r="E46" i="21"/>
  <c r="E47" i="21"/>
  <c r="E48" i="21"/>
  <c r="E49" i="21"/>
  <c r="E50" i="21"/>
  <c r="E51" i="21"/>
  <c r="G51" i="21"/>
  <c r="E52" i="21"/>
  <c r="F52" i="21" s="1"/>
  <c r="E53" i="21"/>
  <c r="E54" i="21"/>
  <c r="E55" i="21"/>
  <c r="E56" i="21"/>
  <c r="E57" i="21"/>
  <c r="E58" i="21"/>
  <c r="E59" i="21"/>
  <c r="E60" i="21"/>
  <c r="E61" i="21"/>
  <c r="E62" i="21"/>
  <c r="G62" i="21" s="1"/>
  <c r="E63" i="21"/>
  <c r="F63" i="21" s="1"/>
  <c r="E64" i="21"/>
  <c r="E65" i="21"/>
  <c r="E66" i="21"/>
  <c r="E67" i="21"/>
  <c r="E68" i="21"/>
  <c r="E69" i="21"/>
  <c r="E70" i="21"/>
  <c r="E71" i="21"/>
  <c r="G71" i="21" s="1"/>
  <c r="E72" i="21"/>
  <c r="H72" i="21" s="1"/>
  <c r="E73" i="21"/>
  <c r="E74" i="21"/>
  <c r="E75" i="21"/>
  <c r="E76" i="21"/>
  <c r="E77" i="21"/>
  <c r="E78" i="21"/>
  <c r="E79" i="21"/>
  <c r="E80" i="21"/>
  <c r="F80" i="21" s="1"/>
  <c r="E81" i="21"/>
  <c r="F81" i="21" s="1"/>
  <c r="E82" i="21"/>
  <c r="E83" i="21"/>
  <c r="E84" i="21"/>
  <c r="E85" i="21"/>
  <c r="E86" i="21"/>
  <c r="E87" i="21"/>
  <c r="E88" i="21"/>
  <c r="E89" i="21"/>
  <c r="G89" i="21" s="1"/>
  <c r="E90" i="21"/>
  <c r="F90" i="21" s="1"/>
  <c r="H90" i="21"/>
  <c r="E91" i="21"/>
  <c r="E92" i="21"/>
  <c r="E93" i="21"/>
  <c r="E94" i="21"/>
  <c r="E95" i="21"/>
  <c r="E96" i="21"/>
  <c r="E97" i="21"/>
  <c r="E98" i="21"/>
  <c r="G98" i="21" s="1"/>
  <c r="E99" i="21"/>
  <c r="F99" i="21" s="1"/>
  <c r="E100" i="21"/>
  <c r="E101" i="21"/>
  <c r="E102" i="21"/>
  <c r="E103" i="21"/>
  <c r="E104" i="21"/>
  <c r="E105" i="21"/>
  <c r="E106" i="21"/>
  <c r="E107" i="21"/>
  <c r="F107" i="21" s="1"/>
  <c r="E108" i="21"/>
  <c r="H108" i="21" s="1"/>
  <c r="E109" i="21"/>
  <c r="E110" i="21"/>
  <c r="E111" i="21"/>
  <c r="E112" i="21"/>
  <c r="E113" i="21"/>
  <c r="E114" i="21"/>
  <c r="E115" i="21"/>
  <c r="E116" i="21"/>
  <c r="G116" i="21" s="1"/>
  <c r="E117" i="21"/>
  <c r="H117" i="21" s="1"/>
  <c r="E118" i="21"/>
  <c r="E119" i="21"/>
  <c r="E120" i="21"/>
  <c r="E121" i="21"/>
  <c r="E122" i="21"/>
  <c r="E123" i="21"/>
  <c r="E124" i="21"/>
  <c r="E125" i="21"/>
  <c r="F125" i="21" s="1"/>
  <c r="E126" i="21"/>
  <c r="H126" i="21" s="1"/>
  <c r="E127" i="21"/>
  <c r="E128" i="21"/>
  <c r="E129" i="21"/>
  <c r="E130" i="21"/>
  <c r="E131" i="21"/>
  <c r="E132" i="21"/>
  <c r="E133" i="21"/>
  <c r="E134" i="21"/>
  <c r="F134" i="21" s="1"/>
  <c r="E135" i="21"/>
  <c r="H135" i="21" s="1"/>
  <c r="E136" i="21"/>
  <c r="E137" i="21"/>
  <c r="E138" i="21"/>
  <c r="E139" i="21"/>
  <c r="E140" i="21"/>
  <c r="E141" i="21"/>
  <c r="E142" i="21"/>
  <c r="G142" i="21" s="1"/>
  <c r="E143" i="21"/>
  <c r="F143" i="21" s="1"/>
  <c r="H143" i="21"/>
  <c r="E144" i="21"/>
  <c r="E145" i="21"/>
  <c r="E146" i="21"/>
  <c r="E147" i="21"/>
  <c r="E148" i="21"/>
  <c r="E149" i="21"/>
  <c r="E150" i="21"/>
  <c r="E151" i="21"/>
  <c r="E152" i="21"/>
  <c r="G152" i="21"/>
  <c r="E153" i="21"/>
  <c r="H153" i="21" s="1"/>
  <c r="E154" i="21"/>
  <c r="E155" i="21"/>
  <c r="E156" i="21"/>
  <c r="E157" i="21"/>
  <c r="E158" i="21"/>
  <c r="E159" i="21"/>
  <c r="E160" i="21"/>
  <c r="E161" i="21"/>
  <c r="G161" i="21" s="1"/>
  <c r="E162" i="21"/>
  <c r="H162" i="21"/>
  <c r="E163" i="21"/>
  <c r="E164" i="21"/>
  <c r="E165" i="21"/>
  <c r="E166" i="21"/>
  <c r="E167" i="21"/>
  <c r="E168" i="21"/>
  <c r="E169" i="21"/>
  <c r="E170" i="21"/>
  <c r="G170" i="21" s="1"/>
  <c r="E171" i="21"/>
  <c r="F171" i="21" s="1"/>
  <c r="E172" i="21"/>
  <c r="E173" i="21"/>
  <c r="E174" i="21"/>
  <c r="E175" i="21"/>
  <c r="E176" i="21"/>
  <c r="E177" i="21"/>
  <c r="E178" i="21"/>
  <c r="E179" i="21"/>
  <c r="G179" i="21" s="1"/>
  <c r="E180" i="21"/>
  <c r="F180" i="21" s="1"/>
  <c r="E181" i="21"/>
  <c r="E182" i="21"/>
  <c r="E183" i="21"/>
  <c r="E184" i="21"/>
  <c r="E185" i="21"/>
  <c r="E186" i="21"/>
  <c r="E187" i="21"/>
  <c r="E188" i="21"/>
  <c r="E189" i="21"/>
  <c r="G189" i="21" s="1"/>
  <c r="E190" i="21"/>
  <c r="H190" i="21" s="1"/>
  <c r="E191" i="21"/>
  <c r="E192" i="21"/>
  <c r="E193" i="21"/>
  <c r="E194" i="21"/>
  <c r="E195" i="21"/>
  <c r="E196" i="21"/>
  <c r="E197" i="21"/>
  <c r="G197" i="21" s="1"/>
  <c r="E198" i="21"/>
  <c r="F198" i="21" s="1"/>
  <c r="E199" i="21"/>
  <c r="E200" i="21"/>
  <c r="E201" i="21"/>
  <c r="G201" i="21" s="1"/>
  <c r="E202" i="21"/>
  <c r="H202" i="21" s="1"/>
  <c r="E203" i="21"/>
  <c r="E204" i="21"/>
  <c r="E205" i="21"/>
  <c r="E206" i="21"/>
  <c r="E207" i="21"/>
  <c r="E208" i="21"/>
  <c r="E209" i="21"/>
  <c r="G209" i="21" s="1"/>
  <c r="E210" i="21"/>
  <c r="H210" i="21" s="1"/>
  <c r="E211" i="21"/>
  <c r="E212" i="21"/>
  <c r="E213" i="21"/>
  <c r="E214" i="21"/>
  <c r="E215" i="21"/>
  <c r="E216" i="21"/>
  <c r="E217" i="21"/>
  <c r="E218" i="21"/>
  <c r="G218" i="21" s="1"/>
  <c r="E219" i="21"/>
  <c r="F219" i="21" s="1"/>
  <c r="E220" i="21"/>
  <c r="E221" i="21"/>
  <c r="E222" i="21"/>
  <c r="E223" i="21"/>
  <c r="E224" i="21"/>
  <c r="E225" i="21"/>
  <c r="E226" i="21"/>
  <c r="E227" i="21"/>
  <c r="G227" i="21" s="1"/>
  <c r="E228" i="21"/>
  <c r="H228" i="21" s="1"/>
  <c r="E229" i="21"/>
  <c r="E230" i="21"/>
  <c r="E231" i="21"/>
  <c r="E232" i="21"/>
  <c r="E233" i="21"/>
  <c r="E234" i="21"/>
  <c r="E235" i="21"/>
  <c r="E236" i="21"/>
  <c r="G236" i="21" s="1"/>
  <c r="E237" i="21"/>
  <c r="F237" i="21" s="1"/>
  <c r="H237" i="21"/>
  <c r="E238" i="21"/>
  <c r="E239" i="21"/>
  <c r="E240" i="21"/>
  <c r="E241" i="21"/>
  <c r="E242" i="21"/>
  <c r="E243" i="21"/>
  <c r="E244" i="21"/>
  <c r="E245" i="21"/>
  <c r="F245" i="21" s="1"/>
  <c r="G245" i="21"/>
  <c r="E246" i="21"/>
  <c r="F246" i="21" s="1"/>
  <c r="E247" i="21"/>
  <c r="E248" i="21"/>
  <c r="E249" i="21"/>
  <c r="E250" i="21"/>
  <c r="E251" i="21"/>
  <c r="E252" i="21"/>
  <c r="E253" i="21"/>
  <c r="E254" i="21"/>
  <c r="G254" i="21" s="1"/>
  <c r="E255" i="21"/>
  <c r="F255" i="21" s="1"/>
  <c r="H255" i="21"/>
  <c r="E256" i="21"/>
  <c r="E257" i="21"/>
  <c r="E258" i="21"/>
  <c r="E259" i="21"/>
  <c r="E260" i="21"/>
  <c r="E261" i="21"/>
  <c r="E262" i="21"/>
  <c r="E263" i="21"/>
  <c r="G263" i="21" s="1"/>
  <c r="E264" i="21"/>
  <c r="H264" i="21" s="1"/>
  <c r="E265" i="21"/>
  <c r="E266" i="21"/>
  <c r="E267" i="21"/>
  <c r="E268" i="21"/>
  <c r="E269" i="21"/>
  <c r="E270" i="21"/>
  <c r="E271" i="21"/>
  <c r="E272" i="21"/>
  <c r="G272" i="21" s="1"/>
  <c r="E273" i="21"/>
  <c r="F273" i="21" s="1"/>
  <c r="H273" i="21"/>
  <c r="E274" i="21"/>
  <c r="E275" i="21"/>
  <c r="E276" i="21"/>
  <c r="E277" i="21"/>
  <c r="E278" i="21"/>
  <c r="E279" i="21"/>
  <c r="E280" i="21"/>
  <c r="E281" i="21"/>
  <c r="G281" i="21" s="1"/>
  <c r="E282" i="21"/>
  <c r="H282" i="21" s="1"/>
  <c r="E283" i="21"/>
  <c r="E284" i="21"/>
  <c r="E285" i="21"/>
  <c r="E286" i="21"/>
  <c r="E287" i="21"/>
  <c r="E288" i="21"/>
  <c r="E289" i="21"/>
  <c r="E290" i="21"/>
  <c r="F290" i="21" s="1"/>
  <c r="E291" i="21"/>
  <c r="H291" i="21" s="1"/>
  <c r="E292" i="21"/>
  <c r="E293" i="21"/>
  <c r="E294" i="21"/>
  <c r="E295" i="21"/>
  <c r="E296" i="21"/>
  <c r="E297" i="21"/>
  <c r="E298" i="21"/>
  <c r="E299" i="21"/>
  <c r="F299" i="21" s="1"/>
  <c r="E300" i="21"/>
  <c r="F300" i="21" s="1"/>
  <c r="H300" i="21"/>
  <c r="E301" i="21"/>
  <c r="E302" i="21"/>
  <c r="E303" i="21"/>
  <c r="E304" i="21"/>
  <c r="E305" i="21"/>
  <c r="E306" i="21"/>
  <c r="E307" i="21"/>
  <c r="E308" i="21"/>
  <c r="F308" i="21" s="1"/>
  <c r="E309" i="21"/>
  <c r="H309" i="21" s="1"/>
  <c r="E310" i="21"/>
  <c r="E311" i="21"/>
  <c r="E312" i="21"/>
  <c r="E313" i="21"/>
  <c r="E314" i="21"/>
  <c r="G314" i="21"/>
  <c r="E315" i="21"/>
  <c r="H315" i="21" s="1"/>
  <c r="E316" i="21"/>
  <c r="E317" i="21"/>
  <c r="E318" i="21"/>
  <c r="E319" i="21"/>
  <c r="E320" i="21"/>
  <c r="F320" i="21" s="1"/>
  <c r="E321" i="21"/>
  <c r="H321" i="21" s="1"/>
  <c r="E322" i="21"/>
  <c r="E323" i="21"/>
  <c r="E324" i="21"/>
  <c r="E325" i="21"/>
  <c r="E326" i="21"/>
  <c r="E327" i="21"/>
  <c r="E328" i="21"/>
  <c r="G328" i="21" s="1"/>
  <c r="E329" i="21"/>
  <c r="H329" i="21" s="1"/>
  <c r="E330" i="21"/>
  <c r="E331" i="21"/>
  <c r="E332" i="21"/>
  <c r="E333" i="21"/>
  <c r="E334" i="21"/>
  <c r="E335" i="21"/>
  <c r="E336" i="21"/>
  <c r="F336" i="21" s="1"/>
  <c r="E337" i="21"/>
  <c r="F337" i="21" s="1"/>
  <c r="E338" i="21"/>
  <c r="E339" i="21"/>
  <c r="E340" i="21"/>
  <c r="E341" i="21"/>
  <c r="E342" i="21"/>
  <c r="G342" i="21" s="1"/>
  <c r="E343" i="21"/>
  <c r="H343" i="21" s="1"/>
  <c r="E344" i="21"/>
  <c r="E345" i="21"/>
  <c r="E346" i="21"/>
  <c r="E347" i="21"/>
  <c r="E348" i="21"/>
  <c r="E349" i="21"/>
  <c r="E350" i="21"/>
  <c r="E351" i="21"/>
  <c r="F351" i="21" s="1"/>
  <c r="E352" i="21"/>
  <c r="F352" i="21" s="1"/>
  <c r="E353" i="21"/>
  <c r="E354" i="21"/>
  <c r="E355" i="21"/>
  <c r="E356" i="21"/>
  <c r="E357" i="21"/>
  <c r="G357" i="21" s="1"/>
  <c r="E358" i="21"/>
  <c r="H358" i="21" s="1"/>
  <c r="E359" i="21"/>
  <c r="E360" i="21"/>
  <c r="E361" i="21"/>
  <c r="E362" i="21"/>
  <c r="E363" i="21"/>
  <c r="E364" i="21"/>
  <c r="E365" i="21"/>
  <c r="F365" i="21" s="1"/>
  <c r="E366" i="21"/>
  <c r="H366" i="21" s="1"/>
  <c r="E367" i="21"/>
  <c r="E368" i="21"/>
  <c r="E369" i="21"/>
  <c r="E370" i="21"/>
  <c r="E371" i="21"/>
  <c r="E372" i="21"/>
  <c r="E373" i="21"/>
  <c r="G373" i="21"/>
  <c r="E374" i="21"/>
  <c r="F374" i="21" s="1"/>
  <c r="E375" i="21"/>
  <c r="E376" i="21"/>
  <c r="E377" i="21"/>
  <c r="E378" i="21"/>
  <c r="E379" i="21"/>
  <c r="E380" i="21"/>
  <c r="E381" i="21"/>
  <c r="G381" i="21" s="1"/>
  <c r="E382" i="21"/>
  <c r="H382" i="21" s="1"/>
  <c r="E383" i="21"/>
  <c r="E384" i="21"/>
  <c r="E385" i="21"/>
  <c r="E386" i="21"/>
  <c r="E387" i="21"/>
  <c r="G387" i="21" s="1"/>
  <c r="E388" i="21"/>
  <c r="F388" i="21" s="1"/>
  <c r="H388" i="21"/>
  <c r="E389" i="21"/>
  <c r="E390" i="21"/>
  <c r="E391" i="21"/>
  <c r="E392" i="21"/>
  <c r="E393" i="21"/>
  <c r="F393" i="21" s="1"/>
  <c r="G393" i="21"/>
  <c r="E394" i="21"/>
  <c r="F394" i="21" s="1"/>
  <c r="E395" i="21"/>
  <c r="E396" i="21"/>
  <c r="E397" i="21"/>
  <c r="E398" i="21"/>
  <c r="E399" i="21"/>
  <c r="E400" i="21"/>
  <c r="E401" i="21"/>
  <c r="F401" i="21" s="1"/>
  <c r="G401" i="21"/>
  <c r="E402" i="21"/>
  <c r="F402" i="21" s="1"/>
  <c r="E403" i="21"/>
  <c r="E404" i="21"/>
  <c r="E405" i="21"/>
  <c r="E406" i="21"/>
  <c r="E407" i="21"/>
  <c r="G407" i="21" s="1"/>
  <c r="E408" i="21"/>
  <c r="H408" i="21" s="1"/>
  <c r="E409" i="21"/>
  <c r="E410" i="21"/>
  <c r="E411" i="21"/>
  <c r="E412" i="21"/>
  <c r="E413" i="21"/>
  <c r="E414" i="21"/>
  <c r="E415" i="21"/>
  <c r="F415" i="21" s="1"/>
  <c r="E416" i="21"/>
  <c r="H416" i="21" s="1"/>
  <c r="E417" i="21"/>
  <c r="E418" i="21"/>
  <c r="E419" i="21"/>
  <c r="E420" i="21"/>
  <c r="E421" i="21"/>
  <c r="F421" i="21" s="1"/>
  <c r="G421" i="21"/>
  <c r="E422" i="21"/>
  <c r="H422" i="21" s="1"/>
  <c r="E423" i="21"/>
  <c r="E424" i="21"/>
  <c r="E425" i="21"/>
  <c r="E426" i="21"/>
  <c r="E427" i="21"/>
  <c r="F427" i="21" s="1"/>
  <c r="E428" i="21"/>
  <c r="H428" i="21" s="1"/>
  <c r="E429" i="21"/>
  <c r="E430" i="21"/>
  <c r="E431" i="21"/>
  <c r="E432" i="21"/>
  <c r="E433" i="21"/>
  <c r="G433" i="21" s="1"/>
  <c r="E434" i="21"/>
  <c r="H434" i="21" s="1"/>
  <c r="E435" i="21"/>
  <c r="E436" i="21"/>
  <c r="E437" i="21"/>
  <c r="E438" i="21"/>
  <c r="E439" i="21"/>
  <c r="F439" i="21" s="1"/>
  <c r="G439" i="21"/>
  <c r="E440" i="21"/>
  <c r="H440" i="21" s="1"/>
  <c r="E441" i="21"/>
  <c r="E442" i="21"/>
  <c r="E443" i="21"/>
  <c r="E444" i="21"/>
  <c r="E445" i="21"/>
  <c r="G445" i="21" s="1"/>
  <c r="E446" i="21"/>
  <c r="H446" i="21" s="1"/>
  <c r="E447" i="21"/>
  <c r="E448" i="21"/>
  <c r="E449" i="21"/>
  <c r="E450" i="21"/>
  <c r="E451" i="21"/>
  <c r="F451" i="21" s="1"/>
  <c r="G451" i="21"/>
  <c r="E452" i="21"/>
  <c r="H452" i="21" s="1"/>
  <c r="E453" i="21"/>
  <c r="E454" i="21"/>
  <c r="E455" i="21"/>
  <c r="E456" i="21"/>
  <c r="E457" i="21"/>
  <c r="G457" i="21" s="1"/>
  <c r="E458" i="21"/>
  <c r="H458" i="21" s="1"/>
  <c r="E459" i="21"/>
  <c r="E460" i="21"/>
  <c r="E461" i="21"/>
  <c r="E462" i="21"/>
  <c r="E463" i="21"/>
  <c r="G463" i="21" s="1"/>
  <c r="E464" i="21"/>
  <c r="H464" i="21" s="1"/>
  <c r="E465" i="21"/>
  <c r="E466" i="21"/>
  <c r="E467" i="21"/>
  <c r="E468" i="21"/>
  <c r="E469" i="21"/>
  <c r="E470" i="21"/>
  <c r="E471" i="21"/>
  <c r="G471" i="21" s="1"/>
  <c r="E472" i="21"/>
  <c r="F472" i="21" s="1"/>
  <c r="E473" i="21"/>
  <c r="E474" i="21"/>
  <c r="E475" i="21"/>
  <c r="E476" i="21"/>
  <c r="E477" i="21"/>
  <c r="E478" i="21"/>
  <c r="E479" i="21"/>
  <c r="G479" i="21" s="1"/>
  <c r="E480" i="21"/>
  <c r="H480" i="21" s="1"/>
  <c r="E481" i="21"/>
  <c r="E482" i="21"/>
  <c r="E483" i="21"/>
  <c r="E484" i="21"/>
  <c r="E485" i="21"/>
  <c r="E486" i="21"/>
  <c r="E487" i="21"/>
  <c r="G487" i="21" s="1"/>
  <c r="E488" i="21"/>
  <c r="F488" i="21" s="1"/>
  <c r="E489" i="21"/>
  <c r="E490" i="21"/>
  <c r="E491" i="21"/>
  <c r="E492" i="21"/>
  <c r="E493" i="21"/>
  <c r="E494" i="21"/>
  <c r="E495" i="21"/>
  <c r="E496" i="21"/>
  <c r="G496" i="21" s="1"/>
  <c r="E497" i="21"/>
  <c r="H497" i="21" s="1"/>
  <c r="E498" i="21"/>
  <c r="E499" i="21"/>
  <c r="E500" i="21"/>
  <c r="E501" i="21"/>
  <c r="E502" i="21"/>
  <c r="E503" i="21"/>
  <c r="E504" i="21"/>
  <c r="G504" i="21" s="1"/>
  <c r="E505" i="21"/>
  <c r="H505" i="21" s="1"/>
  <c r="E506" i="21"/>
  <c r="E507" i="21"/>
  <c r="E508" i="21"/>
  <c r="E509" i="21"/>
  <c r="E510" i="21"/>
  <c r="E511" i="21"/>
  <c r="E512" i="21"/>
  <c r="F512" i="21" s="1"/>
  <c r="E513" i="21"/>
  <c r="H513" i="21" s="1"/>
  <c r="E514" i="21"/>
  <c r="E515" i="21"/>
  <c r="E516" i="21"/>
  <c r="E517" i="21"/>
  <c r="E518" i="21"/>
  <c r="E519" i="21"/>
  <c r="E520" i="21"/>
  <c r="G520" i="21" s="1"/>
  <c r="E521" i="21"/>
  <c r="F521" i="21" s="1"/>
  <c r="E522" i="21"/>
  <c r="E523" i="21"/>
  <c r="E524" i="21"/>
  <c r="E525" i="21"/>
  <c r="E526" i="21"/>
  <c r="G526" i="21" s="1"/>
  <c r="E527" i="21"/>
  <c r="H527" i="21" s="1"/>
  <c r="E528" i="21"/>
  <c r="E529" i="21"/>
  <c r="E530" i="21"/>
  <c r="E531" i="21"/>
  <c r="E532" i="21"/>
  <c r="F532" i="21" s="1"/>
  <c r="E533" i="21"/>
  <c r="F533" i="21" s="1"/>
  <c r="E534" i="21"/>
  <c r="E535" i="21"/>
  <c r="E536" i="21"/>
  <c r="E537" i="21"/>
  <c r="E538" i="21"/>
  <c r="F538" i="21" s="1"/>
  <c r="E539" i="21"/>
  <c r="H539" i="21"/>
  <c r="E540" i="21"/>
  <c r="E541" i="21"/>
  <c r="E542" i="21"/>
  <c r="E543" i="21"/>
  <c r="E544" i="21"/>
  <c r="G544" i="21" s="1"/>
  <c r="E545" i="21"/>
  <c r="F545" i="21" s="1"/>
  <c r="E546" i="21"/>
  <c r="E547" i="21"/>
  <c r="E548" i="21"/>
  <c r="E549" i="21"/>
  <c r="E550" i="21"/>
  <c r="F550" i="21" s="1"/>
  <c r="E551" i="21"/>
  <c r="F551" i="21" s="1"/>
  <c r="E552" i="21"/>
  <c r="E553" i="21"/>
  <c r="E554" i="21"/>
  <c r="E555" i="21"/>
  <c r="E556" i="21"/>
  <c r="G556" i="21" s="1"/>
  <c r="E557" i="21"/>
  <c r="F557" i="21" s="1"/>
  <c r="H557" i="21"/>
  <c r="E558" i="21"/>
  <c r="E559" i="21"/>
  <c r="E560" i="21"/>
  <c r="E561" i="21"/>
  <c r="E562" i="21"/>
  <c r="G562" i="21" s="1"/>
  <c r="E563" i="21"/>
  <c r="F563" i="21" s="1"/>
  <c r="E564" i="21"/>
  <c r="E565" i="21"/>
  <c r="E566" i="21"/>
  <c r="E567" i="21"/>
  <c r="E568" i="21"/>
  <c r="E569" i="21"/>
  <c r="F569" i="21" s="1"/>
  <c r="E570" i="21"/>
  <c r="E571" i="21"/>
  <c r="E572" i="21"/>
  <c r="E573" i="21"/>
  <c r="E574" i="21"/>
  <c r="E575" i="21"/>
  <c r="E576" i="21"/>
  <c r="E577" i="21"/>
  <c r="E578" i="21"/>
  <c r="F578" i="21" s="1"/>
  <c r="G578" i="21" s="1"/>
  <c r="E579" i="21"/>
  <c r="F579" i="21" s="1"/>
  <c r="H579" i="21" s="1"/>
  <c r="E580" i="21"/>
  <c r="E581" i="21"/>
  <c r="E582" i="21"/>
  <c r="E583" i="21"/>
  <c r="E584" i="21"/>
  <c r="E585" i="21"/>
  <c r="E4" i="21"/>
  <c r="IR2" i="27"/>
  <c r="IQ2" i="27"/>
  <c r="IP2" i="27"/>
  <c r="IO2" i="27"/>
  <c r="IN2" i="27"/>
  <c r="IM2" i="27"/>
  <c r="IL2" i="27"/>
  <c r="IK2" i="27"/>
  <c r="IJ2" i="27"/>
  <c r="II2" i="27"/>
  <c r="IH2" i="27"/>
  <c r="IG2" i="27"/>
  <c r="IF2" i="27"/>
  <c r="IE2" i="27"/>
  <c r="ID2" i="27"/>
  <c r="IC2" i="27"/>
  <c r="IB2" i="27"/>
  <c r="IA2" i="27"/>
  <c r="HZ2" i="27"/>
  <c r="HY2" i="27"/>
  <c r="HX2" i="27"/>
  <c r="HW2" i="27"/>
  <c r="HV2" i="27"/>
  <c r="HU2" i="27"/>
  <c r="HT2" i="27"/>
  <c r="HS2" i="27"/>
  <c r="HR2" i="27"/>
  <c r="HQ2" i="27"/>
  <c r="HP2" i="27"/>
  <c r="HO2" i="27"/>
  <c r="HN2" i="27"/>
  <c r="HM2" i="27"/>
  <c r="HL2" i="27"/>
  <c r="HK2" i="27"/>
  <c r="HJ2" i="27"/>
  <c r="HI2" i="27"/>
  <c r="HH2" i="27"/>
  <c r="HG2" i="27"/>
  <c r="HF2" i="27"/>
  <c r="HE2" i="27"/>
  <c r="HD2" i="27"/>
  <c r="HC2" i="27"/>
  <c r="HB2" i="27"/>
  <c r="HA2" i="27"/>
  <c r="GZ2" i="27"/>
  <c r="GY2" i="27"/>
  <c r="GX2" i="27"/>
  <c r="GW2" i="27"/>
  <c r="GV2" i="27"/>
  <c r="GU2" i="27"/>
  <c r="GT2" i="27"/>
  <c r="GS2" i="27"/>
  <c r="GR2" i="27"/>
  <c r="GQ2" i="27"/>
  <c r="GP2" i="27"/>
  <c r="GO2" i="27"/>
  <c r="GN2" i="27"/>
  <c r="GM2" i="27"/>
  <c r="GL2" i="27"/>
  <c r="GK2" i="27"/>
  <c r="GJ2" i="27"/>
  <c r="GI2" i="27"/>
  <c r="GH2" i="27"/>
  <c r="GG2" i="27"/>
  <c r="GF2" i="27"/>
  <c r="GE2" i="27"/>
  <c r="GD2" i="27"/>
  <c r="GC2" i="27"/>
  <c r="GB2" i="27"/>
  <c r="GA2" i="27"/>
  <c r="FZ2" i="27"/>
  <c r="FY2" i="27"/>
  <c r="FX2" i="27"/>
  <c r="FW2" i="27"/>
  <c r="FV2" i="27"/>
  <c r="FU2" i="27"/>
  <c r="FT2" i="27"/>
  <c r="FS2" i="27"/>
  <c r="FR2" i="27"/>
  <c r="FQ2" i="27"/>
  <c r="FP2" i="27"/>
  <c r="FO2" i="27"/>
  <c r="FN2" i="27"/>
  <c r="FM2" i="27"/>
  <c r="FL2" i="27"/>
  <c r="FK2" i="27"/>
  <c r="FJ2" i="27"/>
  <c r="FI2" i="27"/>
  <c r="FH2" i="27"/>
  <c r="FG2" i="27"/>
  <c r="FF2" i="27"/>
  <c r="FE2" i="27"/>
  <c r="FD2" i="27"/>
  <c r="FC2" i="27"/>
  <c r="FB2" i="27"/>
  <c r="FA2" i="27"/>
  <c r="EZ2" i="27"/>
  <c r="EY2" i="27"/>
  <c r="EX2" i="27"/>
  <c r="EW2" i="27"/>
  <c r="EV2" i="27"/>
  <c r="EU2" i="27"/>
  <c r="ET2" i="27"/>
  <c r="ES2" i="27"/>
  <c r="ER2" i="27"/>
  <c r="EQ2" i="27"/>
  <c r="EP2" i="27"/>
  <c r="EO2" i="27"/>
  <c r="EN2" i="27"/>
  <c r="EM2" i="27"/>
  <c r="EL2" i="27"/>
  <c r="EK2" i="27"/>
  <c r="EJ2" i="27"/>
  <c r="EI2" i="27"/>
  <c r="EH2" i="27"/>
  <c r="EG2" i="27"/>
  <c r="EF2" i="27"/>
  <c r="EE2" i="27"/>
  <c r="ED2" i="27"/>
  <c r="EC2" i="27"/>
  <c r="EB2" i="27"/>
  <c r="EA2" i="27"/>
  <c r="DZ2" i="27"/>
  <c r="DY2" i="27"/>
  <c r="DX2" i="27"/>
  <c r="DW2" i="27"/>
  <c r="DV2" i="27"/>
  <c r="DU2" i="27"/>
  <c r="DT2" i="27"/>
  <c r="DS2" i="27"/>
  <c r="DR2" i="27"/>
  <c r="DQ2" i="27"/>
  <c r="DP2" i="27"/>
  <c r="DO2" i="27"/>
  <c r="DN2" i="27"/>
  <c r="DM2" i="27"/>
  <c r="DL2" i="27"/>
  <c r="DK2" i="27"/>
  <c r="DJ2" i="27"/>
  <c r="DI2" i="27"/>
  <c r="DH2" i="27"/>
  <c r="DG2" i="27"/>
  <c r="DF2" i="27"/>
  <c r="DE2" i="27"/>
  <c r="DD2" i="27"/>
  <c r="DC2" i="27"/>
  <c r="DB2" i="27"/>
  <c r="DA2" i="27"/>
  <c r="CZ2" i="27"/>
  <c r="CY2" i="27"/>
  <c r="CX2" i="27"/>
  <c r="CW2" i="27"/>
  <c r="CV2" i="27"/>
  <c r="CU2" i="27"/>
  <c r="CT2" i="27"/>
  <c r="CS2" i="27"/>
  <c r="CR2" i="27"/>
  <c r="CQ2" i="27"/>
  <c r="CP2" i="27"/>
  <c r="CO2" i="27"/>
  <c r="CN2" i="27"/>
  <c r="CM2" i="27"/>
  <c r="CL2" i="27"/>
  <c r="CK2" i="27"/>
  <c r="CJ2" i="27"/>
  <c r="CI2" i="27"/>
  <c r="CH2" i="27"/>
  <c r="CG2" i="27"/>
  <c r="CF2" i="27"/>
  <c r="CE2" i="27"/>
  <c r="CD2" i="27"/>
  <c r="CC2" i="27"/>
  <c r="CB2" i="27"/>
  <c r="CA2" i="27"/>
  <c r="BZ2" i="27"/>
  <c r="BY2" i="27"/>
  <c r="BX2" i="27"/>
  <c r="BW2" i="27"/>
  <c r="BV2" i="27"/>
  <c r="BU2" i="27"/>
  <c r="BT2" i="27"/>
  <c r="BS2" i="27"/>
  <c r="BR2" i="27"/>
  <c r="BQ2" i="27"/>
  <c r="BP2" i="27"/>
  <c r="BO2" i="27"/>
  <c r="BN2" i="27"/>
  <c r="BM2" i="27"/>
  <c r="BL2" i="27"/>
  <c r="BK2" i="27"/>
  <c r="BJ2" i="27"/>
  <c r="BI2" i="27"/>
  <c r="BH2" i="27"/>
  <c r="BG2" i="27"/>
  <c r="BF2" i="27"/>
  <c r="BE2" i="27"/>
  <c r="BD2" i="27"/>
  <c r="BC2" i="27"/>
  <c r="BB2" i="27"/>
  <c r="BA2" i="27"/>
  <c r="AZ2" i="27"/>
  <c r="AY2" i="27"/>
  <c r="AX2" i="27"/>
  <c r="AW2" i="27"/>
  <c r="AV2" i="27"/>
  <c r="AU2" i="27"/>
  <c r="AT2" i="27"/>
  <c r="AS2" i="27"/>
  <c r="AR2" i="27"/>
  <c r="AQ2" i="27"/>
  <c r="AP2" i="27"/>
  <c r="AO2" i="27"/>
  <c r="AN2" i="27"/>
  <c r="AM2" i="27"/>
  <c r="AL2" i="27"/>
  <c r="AK2" i="27"/>
  <c r="AJ2" i="27"/>
  <c r="AI2" i="27"/>
  <c r="AH2" i="27"/>
  <c r="AG2" i="27"/>
  <c r="AF2" i="27"/>
  <c r="AE2" i="27"/>
  <c r="AD2" i="27"/>
  <c r="AC2" i="27"/>
  <c r="AB2" i="27"/>
  <c r="AA2" i="27"/>
  <c r="Z2" i="27"/>
  <c r="Y2" i="27"/>
  <c r="X2" i="27"/>
  <c r="W2" i="27"/>
  <c r="V2" i="27"/>
  <c r="U2" i="27"/>
  <c r="T2" i="27"/>
  <c r="S2" i="27"/>
  <c r="R2" i="27"/>
  <c r="Q2" i="27"/>
  <c r="P2" i="27"/>
  <c r="O2" i="27"/>
  <c r="N2" i="27"/>
  <c r="M2" i="27"/>
  <c r="L2" i="27"/>
  <c r="K2" i="27"/>
  <c r="J2" i="27"/>
  <c r="I2" i="27"/>
  <c r="H2" i="27"/>
  <c r="G2" i="27"/>
  <c r="F2" i="27"/>
  <c r="E2" i="27"/>
  <c r="D2" i="27"/>
  <c r="C2" i="27"/>
  <c r="B2" i="27"/>
  <c r="A2" i="27"/>
  <c r="F527" i="21"/>
  <c r="F539" i="21"/>
  <c r="F314" i="21"/>
  <c r="F282" i="21"/>
  <c r="F170" i="21"/>
  <c r="F457" i="21"/>
  <c r="F89" i="21"/>
  <c r="F41" i="21"/>
  <c r="F264" i="21"/>
  <c r="F152" i="21"/>
  <c r="F72" i="21"/>
  <c r="F471" i="21"/>
  <c r="F343" i="21"/>
  <c r="F422" i="21"/>
  <c r="F358" i="21"/>
  <c r="F342" i="21"/>
  <c r="F373" i="21"/>
  <c r="F357" i="21"/>
  <c r="F309" i="21"/>
  <c r="F197" i="21"/>
  <c r="F228" i="21"/>
  <c r="F51" i="21"/>
  <c r="F562" i="21"/>
  <c r="F210" i="21"/>
  <c r="F162" i="21"/>
  <c r="F161" i="21"/>
  <c r="F254" i="21"/>
  <c r="F126" i="21"/>
  <c r="F30" i="21"/>
  <c r="F189" i="21"/>
  <c r="F13" i="21"/>
  <c r="F556" i="21"/>
  <c r="F428" i="21"/>
  <c r="F236" i="21"/>
  <c r="FC35" i="41"/>
  <c r="EO36" i="41"/>
  <c r="EH36" i="41"/>
  <c r="EA36" i="41"/>
  <c r="DT36" i="41"/>
  <c r="DM36" i="41"/>
  <c r="DF36" i="41"/>
  <c r="CY36" i="41"/>
  <c r="CR36" i="41"/>
  <c r="CK36" i="41"/>
  <c r="CD36" i="41"/>
  <c r="BW42" i="41"/>
  <c r="BP37" i="41"/>
  <c r="BI35" i="41"/>
  <c r="BB37" i="41"/>
  <c r="AU38" i="41"/>
  <c r="AN37" i="41"/>
  <c r="AG36" i="41"/>
  <c r="Z37" i="41"/>
  <c r="G19" i="41"/>
  <c r="M40" i="41" l="1"/>
  <c r="J40" i="41"/>
  <c r="P40" i="41"/>
  <c r="M39" i="41"/>
  <c r="J39" i="41"/>
  <c r="P39" i="41"/>
  <c r="M38" i="41"/>
  <c r="J38" i="41"/>
  <c r="K37" i="41"/>
  <c r="M37" i="41"/>
  <c r="J37" i="41"/>
  <c r="K36" i="41"/>
  <c r="J36" i="41"/>
  <c r="K35" i="41"/>
  <c r="K75" i="41"/>
  <c r="K649" i="41"/>
  <c r="P878" i="41"/>
  <c r="K832" i="41"/>
  <c r="P787" i="41"/>
  <c r="K710" i="41"/>
  <c r="K934" i="41"/>
  <c r="K446" i="41"/>
  <c r="K124" i="41"/>
  <c r="K704" i="41"/>
  <c r="K351" i="41"/>
  <c r="K739" i="41"/>
  <c r="K987" i="41"/>
  <c r="K861" i="41"/>
  <c r="M246" i="41"/>
  <c r="M710" i="41"/>
  <c r="M100" i="41"/>
  <c r="M154" i="41"/>
  <c r="M727" i="41"/>
  <c r="P919" i="41"/>
  <c r="M377" i="41"/>
  <c r="K665" i="41"/>
  <c r="P812" i="41"/>
  <c r="K908" i="41"/>
  <c r="M988" i="41"/>
  <c r="M974" i="41"/>
  <c r="K376" i="41"/>
  <c r="P1005" i="41"/>
  <c r="P476" i="41"/>
  <c r="O476" i="41" s="1"/>
  <c r="P826" i="41"/>
  <c r="O826" i="41" s="1"/>
  <c r="K1008" i="41"/>
  <c r="P939" i="41"/>
  <c r="O939" i="41" s="1"/>
  <c r="P77" i="41"/>
  <c r="P121" i="41"/>
  <c r="P336" i="41"/>
  <c r="P345" i="41"/>
  <c r="P399" i="41"/>
  <c r="P408" i="41"/>
  <c r="O408" i="41" s="1"/>
  <c r="P455" i="41"/>
  <c r="O455" i="41" s="1"/>
  <c r="P491" i="41"/>
  <c r="O491" i="41" s="1"/>
  <c r="P501" i="41"/>
  <c r="P528" i="41"/>
  <c r="P596" i="41"/>
  <c r="P654" i="41"/>
  <c r="P664" i="41"/>
  <c r="O664" i="41" s="1"/>
  <c r="P696" i="41"/>
  <c r="O696" i="41" s="1"/>
  <c r="P742" i="41"/>
  <c r="O742" i="41" s="1"/>
  <c r="K802" i="41"/>
  <c r="K950" i="41"/>
  <c r="M446" i="41"/>
  <c r="M351" i="41"/>
  <c r="K461" i="41"/>
  <c r="M369" i="41"/>
  <c r="M689" i="41"/>
  <c r="M786" i="41"/>
  <c r="K877" i="41"/>
  <c r="M330" i="41"/>
  <c r="K408" i="41"/>
  <c r="K895" i="41"/>
  <c r="K586" i="41"/>
  <c r="K977" i="41"/>
  <c r="M60" i="41"/>
  <c r="K919" i="41"/>
  <c r="K393" i="41"/>
  <c r="M665" i="41"/>
  <c r="K812" i="41"/>
  <c r="K990" i="41"/>
  <c r="K385" i="41"/>
  <c r="K475" i="41"/>
  <c r="K419" i="41"/>
  <c r="K207" i="41"/>
  <c r="P895" i="41"/>
  <c r="O895" i="41" s="1"/>
  <c r="P69" i="41"/>
  <c r="O69" i="41" s="1"/>
  <c r="P131" i="41"/>
  <c r="P219" i="41"/>
  <c r="O219" i="41" s="1"/>
  <c r="P319" i="41"/>
  <c r="P382" i="41"/>
  <c r="O382" i="41" s="1"/>
  <c r="P576" i="41"/>
  <c r="O576" i="41" s="1"/>
  <c r="P586" i="41"/>
  <c r="O586" i="41" s="1"/>
  <c r="P607" i="41"/>
  <c r="O607" i="41" s="1"/>
  <c r="P627" i="41"/>
  <c r="P635" i="41"/>
  <c r="P676" i="41"/>
  <c r="P918" i="41"/>
  <c r="K819" i="41"/>
  <c r="K966" i="41"/>
  <c r="K478" i="41"/>
  <c r="K214" i="41"/>
  <c r="K367" i="41"/>
  <c r="P840" i="41"/>
  <c r="O840" i="41" s="1"/>
  <c r="M383" i="41"/>
  <c r="P369" i="41"/>
  <c r="P689" i="41"/>
  <c r="O689" i="41" s="1"/>
  <c r="K322" i="41"/>
  <c r="P786" i="41"/>
  <c r="O786" i="41" s="1"/>
  <c r="K893" i="41"/>
  <c r="M289" i="41"/>
  <c r="M288" i="41"/>
  <c r="K507" i="41"/>
  <c r="K911" i="41"/>
  <c r="M1032" i="41"/>
  <c r="K84" i="41"/>
  <c r="M393" i="41"/>
  <c r="P924" i="41"/>
  <c r="M990" i="41"/>
  <c r="K548" i="41"/>
  <c r="K581" i="41"/>
  <c r="P557" i="41"/>
  <c r="O557" i="41" s="1"/>
  <c r="K261" i="41"/>
  <c r="P105" i="41"/>
  <c r="P122" i="41"/>
  <c r="O122" i="41" s="1"/>
  <c r="P166" i="41"/>
  <c r="O166" i="41" s="1"/>
  <c r="P175" i="41"/>
  <c r="P184" i="41"/>
  <c r="P229" i="41"/>
  <c r="P346" i="41"/>
  <c r="P409" i="41"/>
  <c r="P456" i="41"/>
  <c r="P538" i="41"/>
  <c r="O538" i="41" s="1"/>
  <c r="P548" i="41"/>
  <c r="O548" i="41" s="1"/>
  <c r="P730" i="41"/>
  <c r="P755" i="41"/>
  <c r="P1011" i="41"/>
  <c r="M494" i="41"/>
  <c r="K982" i="41"/>
  <c r="M478" i="41"/>
  <c r="K243" i="41"/>
  <c r="K755" i="41"/>
  <c r="K1032" i="41"/>
  <c r="M367" i="41"/>
  <c r="P832" i="41"/>
  <c r="P322" i="41"/>
  <c r="M626" i="41"/>
  <c r="M802" i="41"/>
  <c r="M184" i="41"/>
  <c r="K725" i="41"/>
  <c r="K105" i="41"/>
  <c r="K909" i="41"/>
  <c r="M253" i="41"/>
  <c r="K448" i="41"/>
  <c r="K927" i="41"/>
  <c r="P1002" i="41"/>
  <c r="O1002" i="41" s="1"/>
  <c r="K935" i="41"/>
  <c r="K1017" i="41"/>
  <c r="K604" i="41"/>
  <c r="K924" i="41"/>
  <c r="K91" i="41"/>
  <c r="K664" i="41"/>
  <c r="K611" i="41"/>
  <c r="K517" i="41"/>
  <c r="K152" i="41"/>
  <c r="P61" i="41"/>
  <c r="O61" i="41" s="1"/>
  <c r="P275" i="41"/>
  <c r="O275" i="41" s="1"/>
  <c r="P283" i="41"/>
  <c r="P320" i="41"/>
  <c r="O320" i="41" s="1"/>
  <c r="P356" i="41"/>
  <c r="O356" i="41" s="1"/>
  <c r="P383" i="41"/>
  <c r="O383" i="41" s="1"/>
  <c r="P587" i="41"/>
  <c r="O587" i="41" s="1"/>
  <c r="P617" i="41"/>
  <c r="O617" i="41" s="1"/>
  <c r="M998" i="41"/>
  <c r="M675" i="41"/>
  <c r="M314" i="41"/>
  <c r="M75" i="41"/>
  <c r="K925" i="41"/>
  <c r="P106" i="41"/>
  <c r="P230" i="41"/>
  <c r="P539" i="41"/>
  <c r="O539" i="41" s="1"/>
  <c r="P709" i="41"/>
  <c r="P1017" i="41"/>
  <c r="O1017" i="41" s="1"/>
  <c r="K940" i="41"/>
  <c r="P461" i="41"/>
  <c r="O461" i="41" s="1"/>
  <c r="K880" i="41"/>
  <c r="K320" i="41"/>
  <c r="P213" i="41"/>
  <c r="O213" i="41" s="1"/>
  <c r="P276" i="41"/>
  <c r="O276" i="41" s="1"/>
  <c r="P366" i="41"/>
  <c r="O366" i="41" s="1"/>
  <c r="P448" i="41"/>
  <c r="K492" i="41"/>
  <c r="K198" i="41"/>
  <c r="K789" i="41"/>
  <c r="M259" i="41"/>
  <c r="K565" i="41"/>
  <c r="K758" i="41"/>
  <c r="K415" i="41"/>
  <c r="K596" i="41"/>
  <c r="P658" i="41"/>
  <c r="O658" i="41" s="1"/>
  <c r="K811" i="41"/>
  <c r="K259" i="41"/>
  <c r="M69" i="41"/>
  <c r="M758" i="41"/>
  <c r="K260" i="41"/>
  <c r="K696" i="41"/>
  <c r="K136" i="41"/>
  <c r="K532" i="41"/>
  <c r="K346" i="41"/>
  <c r="K855" i="41"/>
  <c r="P841" i="41"/>
  <c r="K1033" i="41"/>
  <c r="P940" i="41"/>
  <c r="O940" i="41" s="1"/>
  <c r="P445" i="41"/>
  <c r="K232" i="41"/>
  <c r="K491" i="41"/>
  <c r="P773" i="41"/>
  <c r="P54" i="41"/>
  <c r="P168" i="41"/>
  <c r="O168" i="41" s="1"/>
  <c r="P330" i="41"/>
  <c r="O330" i="41" s="1"/>
  <c r="P486" i="41"/>
  <c r="O486" i="41" s="1"/>
  <c r="P522" i="41"/>
  <c r="O522" i="41" s="1"/>
  <c r="P532" i="41"/>
  <c r="P699" i="41"/>
  <c r="P803" i="41"/>
  <c r="P880" i="41"/>
  <c r="P952" i="41"/>
  <c r="M1003" i="41"/>
  <c r="K724" i="41"/>
  <c r="K709" i="41"/>
  <c r="K525" i="41"/>
  <c r="M1020" i="41"/>
  <c r="K533" i="41"/>
  <c r="K44" i="41"/>
  <c r="M45" i="41"/>
  <c r="K440" i="41"/>
  <c r="K840" i="41"/>
  <c r="M415" i="41"/>
  <c r="K539" i="41"/>
  <c r="K651" i="41"/>
  <c r="M674" i="41"/>
  <c r="M834" i="41"/>
  <c r="M1026" i="41"/>
  <c r="K291" i="41"/>
  <c r="K564" i="41"/>
  <c r="K602" i="41"/>
  <c r="K289" i="41"/>
  <c r="M136" i="41"/>
  <c r="M276" i="41"/>
  <c r="M151" i="41"/>
  <c r="K423" i="41"/>
  <c r="M1033" i="41"/>
  <c r="K1022" i="41"/>
  <c r="M401" i="41"/>
  <c r="P429" i="41"/>
  <c r="P965" i="41"/>
  <c r="P651" i="41"/>
  <c r="K730" i="41"/>
  <c r="P151" i="41"/>
  <c r="P214" i="41"/>
  <c r="P304" i="41"/>
  <c r="O304" i="41" s="1"/>
  <c r="P376" i="41"/>
  <c r="O376" i="41" s="1"/>
  <c r="P385" i="41"/>
  <c r="P440" i="41"/>
  <c r="O440" i="41" s="1"/>
  <c r="P560" i="41"/>
  <c r="O560" i="41" s="1"/>
  <c r="P570" i="41"/>
  <c r="P580" i="41"/>
  <c r="O580" i="41" s="1"/>
  <c r="P611" i="41"/>
  <c r="P648" i="41"/>
  <c r="P679" i="41"/>
  <c r="O679" i="41" s="1"/>
  <c r="P792" i="41"/>
  <c r="P816" i="41"/>
  <c r="P856" i="41"/>
  <c r="P1003" i="41"/>
  <c r="K571" i="41"/>
  <c r="M44" i="41"/>
  <c r="K352" i="41"/>
  <c r="K787" i="41"/>
  <c r="K45" i="41"/>
  <c r="M382" i="41"/>
  <c r="K856" i="41"/>
  <c r="P674" i="41"/>
  <c r="O674" i="41" s="1"/>
  <c r="P834" i="41"/>
  <c r="O834" i="41" s="1"/>
  <c r="P1026" i="41"/>
  <c r="O1026" i="41" s="1"/>
  <c r="K336" i="41"/>
  <c r="K445" i="41"/>
  <c r="M200" i="41"/>
  <c r="K570" i="41"/>
  <c r="M423" i="41"/>
  <c r="K679" i="41"/>
  <c r="K871" i="41"/>
  <c r="K601" i="41"/>
  <c r="K956" i="41"/>
  <c r="K642" i="41"/>
  <c r="P765" i="41"/>
  <c r="P509" i="41"/>
  <c r="K587" i="41"/>
  <c r="P955" i="41"/>
  <c r="K682" i="41"/>
  <c r="P797" i="41"/>
  <c r="O797" i="41" s="1"/>
  <c r="P845" i="41"/>
  <c r="O845" i="41" s="1"/>
  <c r="K223" i="41"/>
  <c r="P90" i="41"/>
  <c r="P100" i="41"/>
  <c r="P187" i="41"/>
  <c r="P197" i="41"/>
  <c r="P223" i="41"/>
  <c r="P232" i="41"/>
  <c r="P341" i="41"/>
  <c r="P404" i="41"/>
  <c r="O404" i="41" s="1"/>
  <c r="P523" i="41"/>
  <c r="P533" i="41"/>
  <c r="K595" i="41"/>
  <c r="M304" i="41"/>
  <c r="K688" i="41"/>
  <c r="K1002" i="41"/>
  <c r="P925" i="41"/>
  <c r="K1005" i="41"/>
  <c r="K137" i="41"/>
  <c r="K765" i="41"/>
  <c r="M756" i="41"/>
  <c r="K439" i="41"/>
  <c r="M871" i="41"/>
  <c r="K329" i="41"/>
  <c r="M601" i="41"/>
  <c r="K841" i="41"/>
  <c r="P956" i="41"/>
  <c r="O956" i="41" s="1"/>
  <c r="K846" i="41"/>
  <c r="P733" i="41"/>
  <c r="O733" i="41" s="1"/>
  <c r="K749" i="41"/>
  <c r="K298" i="41"/>
  <c r="P492" i="41"/>
  <c r="K485" i="41"/>
  <c r="P909" i="41"/>
  <c r="O909" i="41" s="1"/>
  <c r="P152" i="41"/>
  <c r="P260" i="41"/>
  <c r="P314" i="41"/>
  <c r="P432" i="41"/>
  <c r="P612" i="41"/>
  <c r="K47" i="41"/>
  <c r="M399" i="41"/>
  <c r="P475" i="41"/>
  <c r="K230" i="41"/>
  <c r="M61" i="41"/>
  <c r="P804" i="41"/>
  <c r="O804" i="41" s="1"/>
  <c r="M108" i="41"/>
  <c r="K398" i="41"/>
  <c r="M268" i="41"/>
  <c r="K463" i="41"/>
  <c r="K145" i="41"/>
  <c r="P724" i="41"/>
  <c r="K424" i="41"/>
  <c r="M642" i="41"/>
  <c r="K166" i="41"/>
  <c r="K181" i="41"/>
  <c r="K168" i="41"/>
  <c r="K392" i="41"/>
  <c r="K643" i="41"/>
  <c r="P887" i="41"/>
  <c r="K617" i="41"/>
  <c r="P745" i="41"/>
  <c r="O745" i="41" s="1"/>
  <c r="M734" i="41"/>
  <c r="P846" i="41"/>
  <c r="O846" i="41" s="1"/>
  <c r="K942" i="41"/>
  <c r="K848" i="41"/>
  <c r="K965" i="41"/>
  <c r="P864" i="41"/>
  <c r="K898" i="41"/>
  <c r="P253" i="41"/>
  <c r="P573" i="41"/>
  <c r="K229" i="41"/>
  <c r="P47" i="41"/>
  <c r="O47" i="41" s="1"/>
  <c r="P91" i="41"/>
  <c r="O91" i="41" s="1"/>
  <c r="P198" i="41"/>
  <c r="P243" i="41"/>
  <c r="P414" i="41"/>
  <c r="P506" i="41"/>
  <c r="P858" i="41"/>
  <c r="O858" i="41" s="1"/>
  <c r="P756" i="41"/>
  <c r="O756" i="41" s="1"/>
  <c r="M106" i="41"/>
  <c r="K108" i="41"/>
  <c r="K804" i="41"/>
  <c r="M305" i="41"/>
  <c r="K872" i="41"/>
  <c r="O734" i="41"/>
  <c r="K538" i="41"/>
  <c r="K632" i="41"/>
  <c r="M181" i="41"/>
  <c r="K712" i="41"/>
  <c r="K816" i="41"/>
  <c r="M618" i="41"/>
  <c r="K1011" i="41"/>
  <c r="K887" i="41"/>
  <c r="K780" i="41"/>
  <c r="K972" i="41"/>
  <c r="K734" i="41"/>
  <c r="P1012" i="41"/>
  <c r="O1012" i="41" s="1"/>
  <c r="P460" i="41"/>
  <c r="O460" i="41" s="1"/>
  <c r="P781" i="41"/>
  <c r="K981" i="41"/>
  <c r="P207" i="41"/>
  <c r="P216" i="41"/>
  <c r="P261" i="41"/>
  <c r="P288" i="41"/>
  <c r="P307" i="41"/>
  <c r="P360" i="41"/>
  <c r="P424" i="41"/>
  <c r="O424" i="41" s="1"/>
  <c r="P516" i="41"/>
  <c r="P602" i="41"/>
  <c r="O602" i="41" s="1"/>
  <c r="P632" i="41"/>
  <c r="O632" i="41" s="1"/>
  <c r="P819" i="41"/>
  <c r="O819" i="41" s="1"/>
  <c r="K414" i="41"/>
  <c r="K740" i="41"/>
  <c r="K522" i="41"/>
  <c r="K274" i="41"/>
  <c r="K213" i="41"/>
  <c r="P893" i="41"/>
  <c r="M506" i="41"/>
  <c r="K680" i="41"/>
  <c r="K1027" i="41"/>
  <c r="M633" i="41"/>
  <c r="P972" i="41"/>
  <c r="O972" i="41" s="1"/>
  <c r="K750" i="41"/>
  <c r="K862" i="41"/>
  <c r="K1012" i="41"/>
  <c r="K554" i="41"/>
  <c r="K803" i="41"/>
  <c r="P244" i="41"/>
  <c r="O244" i="41" s="1"/>
  <c r="P352" i="41"/>
  <c r="O352" i="41" s="1"/>
  <c r="P507" i="41"/>
  <c r="O507" i="41" s="1"/>
  <c r="P872" i="41"/>
  <c r="M274" i="41"/>
  <c r="K886" i="41"/>
  <c r="M122" i="41"/>
  <c r="P966" i="41"/>
  <c r="M817" i="41"/>
  <c r="M703" i="41"/>
  <c r="K541" i="41"/>
  <c r="K939" i="41"/>
  <c r="K523" i="41"/>
  <c r="K797" i="41"/>
  <c r="K694" i="41"/>
  <c r="M366" i="41"/>
  <c r="M361" i="41"/>
  <c r="K633" i="41"/>
  <c r="M761" i="41"/>
  <c r="K892" i="41"/>
  <c r="M750" i="41"/>
  <c r="M862" i="41"/>
  <c r="K958" i="41"/>
  <c r="P124" i="41"/>
  <c r="P60" i="41"/>
  <c r="O60" i="41" s="1"/>
  <c r="K115" i="41"/>
  <c r="K648" i="41"/>
  <c r="P525" i="41"/>
  <c r="O525" i="41" s="1"/>
  <c r="K429" i="41"/>
  <c r="K239" i="41"/>
  <c r="P137" i="41"/>
  <c r="P298" i="41"/>
  <c r="O298" i="41" s="1"/>
  <c r="P435" i="41"/>
  <c r="O435" i="41" s="1"/>
  <c r="P517" i="41"/>
  <c r="O517" i="41" s="1"/>
  <c r="P554" i="41"/>
  <c r="O554" i="41" s="1"/>
  <c r="P564" i="41"/>
  <c r="P614" i="41"/>
  <c r="P643" i="41"/>
  <c r="P715" i="41"/>
  <c r="P740" i="41"/>
  <c r="F202" i="21"/>
  <c r="H545" i="21"/>
  <c r="H394" i="21"/>
  <c r="G351" i="21"/>
  <c r="G336" i="21"/>
  <c r="H99" i="21"/>
  <c r="F71" i="21"/>
  <c r="F142" i="21"/>
  <c r="F227" i="21"/>
  <c r="H569" i="21"/>
  <c r="F190" i="21"/>
  <c r="F116" i="21"/>
  <c r="H198" i="21"/>
  <c r="G125" i="21"/>
  <c r="F272" i="21"/>
  <c r="F408" i="21"/>
  <c r="H551" i="21"/>
  <c r="F480" i="21"/>
  <c r="F526" i="21"/>
  <c r="F496" i="21"/>
  <c r="H563" i="21"/>
  <c r="H472" i="21"/>
  <c r="G134" i="21"/>
  <c r="F201" i="21"/>
  <c r="G427" i="21"/>
  <c r="F382" i="21"/>
  <c r="F329" i="21"/>
  <c r="F98" i="21"/>
  <c r="H352" i="21"/>
  <c r="G308" i="21"/>
  <c r="H219" i="21"/>
  <c r="H521" i="21"/>
  <c r="G365" i="21"/>
  <c r="H81" i="21"/>
  <c r="F487" i="21"/>
  <c r="F434" i="21"/>
  <c r="F218" i="21"/>
  <c r="H533" i="21"/>
  <c r="H180" i="21"/>
  <c r="F446" i="21"/>
  <c r="H488" i="21"/>
  <c r="F504" i="21"/>
  <c r="F479" i="21"/>
  <c r="F179" i="21"/>
  <c r="F291" i="21"/>
  <c r="F387" i="21"/>
  <c r="F209" i="21"/>
  <c r="F153" i="21"/>
  <c r="G299" i="21"/>
  <c r="F458" i="21"/>
  <c r="F321" i="21"/>
  <c r="F263" i="21"/>
  <c r="F281" i="21"/>
  <c r="H171" i="21"/>
  <c r="G12" i="21"/>
  <c r="F381" i="21"/>
  <c r="F135" i="21"/>
  <c r="F62" i="21"/>
  <c r="G40" i="21"/>
  <c r="F433" i="21"/>
  <c r="F21" i="21"/>
  <c r="F407" i="21"/>
  <c r="O678" i="41"/>
  <c r="O778" i="41"/>
  <c r="O918" i="41"/>
  <c r="O985" i="41"/>
  <c r="O722" i="41"/>
  <c r="F544" i="21"/>
  <c r="O1033" i="41"/>
  <c r="O680" i="41"/>
  <c r="O571" i="41"/>
  <c r="F117" i="21"/>
  <c r="F463" i="21"/>
  <c r="O787" i="41"/>
  <c r="O888" i="41"/>
  <c r="O971" i="41"/>
  <c r="O892" i="41"/>
  <c r="O771" i="41"/>
  <c r="O739" i="41"/>
  <c r="O601" i="41"/>
  <c r="O44" i="41"/>
  <c r="F568" i="21"/>
  <c r="O659" i="41"/>
  <c r="O755" i="41"/>
  <c r="O824" i="41"/>
  <c r="O1015" i="41"/>
  <c r="O257" i="41"/>
  <c r="O862" i="41"/>
  <c r="O618" i="41"/>
  <c r="O289" i="41"/>
  <c r="O45" i="41"/>
  <c r="F366" i="21"/>
  <c r="F520" i="21"/>
  <c r="G568" i="21"/>
  <c r="G532" i="21"/>
  <c r="G415" i="21"/>
  <c r="H402" i="21"/>
  <c r="H337" i="21"/>
  <c r="G107" i="21"/>
  <c r="G80" i="21"/>
  <c r="H52" i="21"/>
  <c r="O667" i="41"/>
  <c r="O687" i="41"/>
  <c r="O698" i="41"/>
  <c r="O709" i="41"/>
  <c r="O720" i="41"/>
  <c r="O731" i="41"/>
  <c r="O837" i="41"/>
  <c r="O875" i="41"/>
  <c r="O1001" i="41"/>
  <c r="O860" i="41"/>
  <c r="O258" i="41"/>
  <c r="O242" i="41"/>
  <c r="O788" i="41"/>
  <c r="O933" i="41"/>
  <c r="O737" i="41"/>
  <c r="O591" i="41"/>
  <c r="O600" i="41"/>
  <c r="O710" i="41"/>
  <c r="O800" i="41"/>
  <c r="O838" i="41"/>
  <c r="O1011" i="41"/>
  <c r="O937" i="41"/>
  <c r="O921" i="41"/>
  <c r="O889" i="41"/>
  <c r="O828" i="41"/>
  <c r="O799" i="41"/>
  <c r="O301" i="41"/>
  <c r="O194" i="41"/>
  <c r="O442" i="41"/>
  <c r="O452" i="41"/>
  <c r="O470" i="41"/>
  <c r="O479" i="41"/>
  <c r="O488" i="41"/>
  <c r="O506" i="41"/>
  <c r="O552" i="41"/>
  <c r="O612" i="41"/>
  <c r="O631" i="41"/>
  <c r="O640" i="41"/>
  <c r="O649" i="41"/>
  <c r="O660" i="41"/>
  <c r="O744" i="41"/>
  <c r="O767" i="41"/>
  <c r="O779" i="41"/>
  <c r="O814" i="41"/>
  <c r="O853" i="41"/>
  <c r="O891" i="41"/>
  <c r="O951" i="41"/>
  <c r="O873" i="41"/>
  <c r="O300" i="41"/>
  <c r="O285" i="41"/>
  <c r="H374" i="21"/>
  <c r="G320" i="21"/>
  <c r="H63" i="21"/>
  <c r="O371" i="41"/>
  <c r="O379" i="41"/>
  <c r="O388" i="41"/>
  <c r="O406" i="41"/>
  <c r="O415" i="41"/>
  <c r="O516" i="41"/>
  <c r="O534" i="41"/>
  <c r="O543" i="41"/>
  <c r="O572" i="41"/>
  <c r="O582" i="41"/>
  <c r="O592" i="41"/>
  <c r="O723" i="41"/>
  <c r="O790" i="41"/>
  <c r="O704" i="41"/>
  <c r="O581" i="41"/>
  <c r="O269" i="41"/>
  <c r="O161" i="41"/>
  <c r="O699" i="41"/>
  <c r="O913" i="41"/>
  <c r="O946" i="41"/>
  <c r="O364" i="41"/>
  <c r="O915" i="41"/>
  <c r="O51" i="41"/>
  <c r="O77" i="41"/>
  <c r="O104" i="41"/>
  <c r="O138" i="41"/>
  <c r="O155" i="41"/>
  <c r="O218" i="41"/>
  <c r="O263" i="41"/>
  <c r="O272" i="41"/>
  <c r="O281" i="41"/>
  <c r="O299" i="41"/>
  <c r="O309" i="41"/>
  <c r="O318" i="41"/>
  <c r="O362" i="41"/>
  <c r="O372" i="41"/>
  <c r="O389" i="41"/>
  <c r="O398" i="41"/>
  <c r="O407" i="41"/>
  <c r="O416" i="41"/>
  <c r="O526" i="41"/>
  <c r="O535" i="41"/>
  <c r="O544" i="41"/>
  <c r="O702" i="41"/>
  <c r="O746" i="41"/>
  <c r="O758" i="41"/>
  <c r="O803" i="41"/>
  <c r="F497" i="21"/>
  <c r="F315" i="21"/>
  <c r="O832" i="41"/>
  <c r="O82" i="41"/>
  <c r="O322" i="41"/>
  <c r="O1032" i="41"/>
  <c r="O759" i="41"/>
  <c r="O793" i="41"/>
  <c r="O948" i="41"/>
  <c r="O589" i="41"/>
  <c r="O850" i="41"/>
  <c r="O348" i="41"/>
  <c r="O772" i="41"/>
  <c r="O842" i="41"/>
  <c r="O121" i="41"/>
  <c r="O165" i="41"/>
  <c r="O174" i="41"/>
  <c r="O183" i="41"/>
  <c r="O192" i="41"/>
  <c r="O201" i="41"/>
  <c r="O228" i="41"/>
  <c r="O246" i="41"/>
  <c r="O327" i="41"/>
  <c r="O336" i="41"/>
  <c r="O345" i="41"/>
  <c r="O426" i="41"/>
  <c r="O436" i="41"/>
  <c r="O454" i="41"/>
  <c r="O463" i="41"/>
  <c r="O472" i="41"/>
  <c r="O490" i="41"/>
  <c r="O500" i="41"/>
  <c r="O564" i="41"/>
  <c r="O574" i="41"/>
  <c r="O584" i="41"/>
  <c r="O614" i="41"/>
  <c r="O624" i="41"/>
  <c r="O633" i="41"/>
  <c r="O643" i="41"/>
  <c r="O662" i="41"/>
  <c r="O672" i="41"/>
  <c r="O693" i="41"/>
  <c r="O714" i="41"/>
  <c r="O551" i="41"/>
  <c r="O666" i="41"/>
  <c r="O806" i="41"/>
  <c r="O750" i="41"/>
  <c r="O655" i="41"/>
  <c r="O421" i="41"/>
  <c r="O367" i="41"/>
  <c r="O350" i="41"/>
  <c r="O178" i="41"/>
  <c r="O613" i="41"/>
  <c r="F513" i="21"/>
  <c r="G550" i="21"/>
  <c r="G538" i="21"/>
  <c r="G290" i="21"/>
  <c r="O622" i="41"/>
  <c r="O81" i="41"/>
  <c r="O209" i="41"/>
  <c r="O433" i="41"/>
  <c r="O705" i="41"/>
  <c r="O945" i="41"/>
  <c r="O482" i="41"/>
  <c r="O626" i="41"/>
  <c r="O802" i="41"/>
  <c r="O978" i="41"/>
  <c r="O970" i="41"/>
  <c r="O916" i="41"/>
  <c r="O935" i="41"/>
  <c r="O1031" i="41"/>
  <c r="O905" i="41"/>
  <c r="O924" i="41"/>
  <c r="O1004" i="41"/>
  <c r="O798" i="41"/>
  <c r="O894" i="41"/>
  <c r="O637" i="41"/>
  <c r="O922" i="41"/>
  <c r="O885" i="41"/>
  <c r="O820" i="41"/>
  <c r="O42" i="41"/>
  <c r="O52" i="41"/>
  <c r="O78" i="41"/>
  <c r="O87" i="41"/>
  <c r="O96" i="41"/>
  <c r="O105" i="41"/>
  <c r="O114" i="41"/>
  <c r="O131" i="41"/>
  <c r="O139" i="41"/>
  <c r="O148" i="41"/>
  <c r="O156" i="41"/>
  <c r="O211" i="41"/>
  <c r="O255" i="41"/>
  <c r="O264" i="41"/>
  <c r="O282" i="41"/>
  <c r="O292" i="41"/>
  <c r="O310" i="41"/>
  <c r="O319" i="41"/>
  <c r="O355" i="41"/>
  <c r="O363" i="41"/>
  <c r="O373" i="41"/>
  <c r="O390" i="41"/>
  <c r="O399" i="41"/>
  <c r="O518" i="41"/>
  <c r="O527" i="41"/>
  <c r="O536" i="41"/>
  <c r="O595" i="41"/>
  <c r="O735" i="41"/>
  <c r="F31" i="21"/>
  <c r="H31" i="21"/>
  <c r="O1003" i="41"/>
  <c r="O606" i="41"/>
  <c r="O98" i="41"/>
  <c r="O338" i="41"/>
  <c r="O997" i="41"/>
  <c r="O868" i="41"/>
  <c r="O900" i="41"/>
  <c r="O855" i="41"/>
  <c r="O809" i="41"/>
  <c r="O990" i="41"/>
  <c r="O577" i="41"/>
  <c r="O901" i="41"/>
  <c r="O843" i="41"/>
  <c r="O70" i="41"/>
  <c r="O175" i="41"/>
  <c r="O184" i="41"/>
  <c r="O202" i="41"/>
  <c r="O229" i="41"/>
  <c r="O238" i="41"/>
  <c r="O247" i="41"/>
  <c r="O328" i="41"/>
  <c r="O346" i="41"/>
  <c r="O427" i="41"/>
  <c r="O437" i="41"/>
  <c r="O446" i="41"/>
  <c r="O464" i="41"/>
  <c r="O473" i="41"/>
  <c r="O483" i="41"/>
  <c r="O501" i="41"/>
  <c r="O510" i="41"/>
  <c r="O555" i="41"/>
  <c r="O565" i="41"/>
  <c r="O575" i="41"/>
  <c r="O585" i="41"/>
  <c r="O615" i="41"/>
  <c r="O634" i="41"/>
  <c r="O644" i="41"/>
  <c r="O706" i="41"/>
  <c r="O353" i="41"/>
  <c r="O462" i="41"/>
  <c r="O480" i="41"/>
  <c r="O499" i="41"/>
  <c r="O563" i="41"/>
  <c r="O623" i="41"/>
  <c r="O671" i="41"/>
  <c r="O768" i="41"/>
  <c r="O825" i="41"/>
  <c r="O642" i="41"/>
  <c r="O450" i="41"/>
  <c r="O1030" i="41"/>
  <c r="O839" i="41"/>
  <c r="O92" i="41"/>
  <c r="O41" i="41"/>
  <c r="O86" i="41"/>
  <c r="O291" i="41"/>
  <c r="F445" i="21"/>
  <c r="F416" i="21"/>
  <c r="F464" i="21"/>
  <c r="F328" i="21"/>
  <c r="F505" i="21"/>
  <c r="G512" i="21"/>
  <c r="O1008" i="41"/>
  <c r="O97" i="41"/>
  <c r="O225" i="41"/>
  <c r="O465" i="41"/>
  <c r="O721" i="41"/>
  <c r="O961" i="41"/>
  <c r="O498" i="41"/>
  <c r="O818" i="41"/>
  <c r="O1010" i="41"/>
  <c r="O852" i="41"/>
  <c r="O884" i="41"/>
  <c r="O775" i="41"/>
  <c r="O604" i="41"/>
  <c r="O964" i="41"/>
  <c r="O493" i="41"/>
  <c r="O890" i="41"/>
  <c r="O821" i="41"/>
  <c r="O43" i="41"/>
  <c r="O53" i="41"/>
  <c r="O79" i="41"/>
  <c r="O88" i="41"/>
  <c r="O106" i="41"/>
  <c r="O132" i="41"/>
  <c r="O149" i="41"/>
  <c r="O212" i="41"/>
  <c r="O220" i="41"/>
  <c r="O256" i="41"/>
  <c r="O265" i="41"/>
  <c r="O283" i="41"/>
  <c r="O293" i="41"/>
  <c r="O302" i="41"/>
  <c r="O311" i="41"/>
  <c r="O374" i="41"/>
  <c r="O391" i="41"/>
  <c r="O400" i="41"/>
  <c r="O409" i="41"/>
  <c r="O419" i="41"/>
  <c r="O519" i="41"/>
  <c r="O528" i="41"/>
  <c r="O537" i="41"/>
  <c r="O547" i="41"/>
  <c r="O863" i="41"/>
  <c r="O681" i="41"/>
  <c r="H246" i="21"/>
  <c r="O968" i="41"/>
  <c r="O162" i="41"/>
  <c r="O1013" i="41"/>
  <c r="O841" i="41"/>
  <c r="O729" i="41"/>
  <c r="O716" i="41"/>
  <c r="O844" i="41"/>
  <c r="O910" i="41"/>
  <c r="O749" i="41"/>
  <c r="O869" i="41"/>
  <c r="O907" i="41"/>
  <c r="O811" i="41"/>
  <c r="O62" i="41"/>
  <c r="O71" i="41"/>
  <c r="O115" i="41"/>
  <c r="O123" i="41"/>
  <c r="O141" i="41"/>
  <c r="O158" i="41"/>
  <c r="O167" i="41"/>
  <c r="O176" i="41"/>
  <c r="O185" i="41"/>
  <c r="O195" i="41"/>
  <c r="O203" i="41"/>
  <c r="O230" i="41"/>
  <c r="O239" i="41"/>
  <c r="O248" i="41"/>
  <c r="O329" i="41"/>
  <c r="O339" i="41"/>
  <c r="O347" i="41"/>
  <c r="O766" i="41"/>
  <c r="O425" i="41"/>
  <c r="O453" i="41"/>
  <c r="O489" i="41"/>
  <c r="O650" i="41"/>
  <c r="O1005" i="41"/>
  <c r="O59" i="41"/>
  <c r="O95" i="41"/>
  <c r="O147" i="41"/>
  <c r="O254" i="41"/>
  <c r="O936" i="41"/>
  <c r="O497" i="41"/>
  <c r="O753" i="41"/>
  <c r="O1025" i="41"/>
  <c r="O354" i="41"/>
  <c r="O514" i="41"/>
  <c r="O569" i="41"/>
  <c r="O1006" i="41"/>
  <c r="O333" i="41"/>
  <c r="O445" i="41"/>
  <c r="O827" i="41"/>
  <c r="O773" i="41"/>
  <c r="O54" i="41"/>
  <c r="O80" i="41"/>
  <c r="O89" i="41"/>
  <c r="O99" i="41"/>
  <c r="O107" i="41"/>
  <c r="O133" i="41"/>
  <c r="O150" i="41"/>
  <c r="O266" i="41"/>
  <c r="O294" i="41"/>
  <c r="O303" i="41"/>
  <c r="O312" i="41"/>
  <c r="O321" i="41"/>
  <c r="O357" i="41"/>
  <c r="O743" i="41"/>
  <c r="O443" i="41"/>
  <c r="O471" i="41"/>
  <c r="O553" i="41"/>
  <c r="O661" i="41"/>
  <c r="O815" i="41"/>
  <c r="O796" i="41"/>
  <c r="O369" i="41"/>
  <c r="O610" i="41"/>
  <c r="O812" i="41"/>
  <c r="F452" i="21"/>
  <c r="F440" i="21"/>
  <c r="F108" i="21"/>
  <c r="O928" i="41"/>
  <c r="O113" i="41"/>
  <c r="O241" i="41"/>
  <c r="O925" i="41"/>
  <c r="O210" i="41"/>
  <c r="O1034" i="41"/>
  <c r="O1029" i="41"/>
  <c r="O992" i="41"/>
  <c r="O567" i="41"/>
  <c r="O791" i="41"/>
  <c r="O830" i="41"/>
  <c r="O429" i="41"/>
  <c r="O957" i="41"/>
  <c r="O669" i="41"/>
  <c r="O965" i="41"/>
  <c r="O962" i="41"/>
  <c r="O651" i="41"/>
  <c r="O63" i="41"/>
  <c r="O72" i="41"/>
  <c r="O116" i="41"/>
  <c r="O142" i="41"/>
  <c r="O159" i="41"/>
  <c r="O186" i="41"/>
  <c r="O196" i="41"/>
  <c r="O204" i="41"/>
  <c r="O222" i="41"/>
  <c r="O231" i="41"/>
  <c r="O240" i="41"/>
  <c r="O249" i="41"/>
  <c r="O340" i="41"/>
  <c r="O998" i="41"/>
  <c r="O561" i="41"/>
  <c r="O769" i="41"/>
  <c r="O724" i="41"/>
  <c r="O370" i="41"/>
  <c r="O530" i="41"/>
  <c r="O690" i="41"/>
  <c r="O866" i="41"/>
  <c r="O995" i="41"/>
  <c r="O976" i="41"/>
  <c r="O695" i="41"/>
  <c r="O887" i="41"/>
  <c r="O967" i="41"/>
  <c r="O1028" i="41"/>
  <c r="O926" i="41"/>
  <c r="O813" i="41"/>
  <c r="O413" i="41"/>
  <c r="O765" i="41"/>
  <c r="O509" i="41"/>
  <c r="O955" i="41"/>
  <c r="O960" i="41"/>
  <c r="O37" i="41"/>
  <c r="O46" i="41"/>
  <c r="O55" i="41"/>
  <c r="O90" i="41"/>
  <c r="O100" i="41"/>
  <c r="O125" i="41"/>
  <c r="O134" i="41"/>
  <c r="O151" i="41"/>
  <c r="O214" i="41"/>
  <c r="O259" i="41"/>
  <c r="O267" i="41"/>
  <c r="O277" i="41"/>
  <c r="O286" i="41"/>
  <c r="O295" i="41"/>
  <c r="O313" i="41"/>
  <c r="O375" i="41"/>
  <c r="O392" i="41"/>
  <c r="O410" i="41"/>
  <c r="O420" i="41"/>
  <c r="O438" i="41"/>
  <c r="O447" i="41"/>
  <c r="O456" i="41"/>
  <c r="O474" i="41"/>
  <c r="O484" i="41"/>
  <c r="O502" i="41"/>
  <c r="O511" i="41"/>
  <c r="O596" i="41"/>
  <c r="O654" i="41"/>
  <c r="O663" i="41"/>
  <c r="O682" i="41"/>
  <c r="O726" i="41"/>
  <c r="O782" i="41"/>
  <c r="O792" i="41"/>
  <c r="O880" i="41"/>
  <c r="O952" i="41"/>
  <c r="O810" i="41"/>
  <c r="O748" i="41"/>
  <c r="O732" i="41"/>
  <c r="O130" i="41"/>
  <c r="O670" i="41"/>
  <c r="O989" i="41"/>
  <c r="O590" i="41"/>
  <c r="O226" i="41"/>
  <c r="O963" i="41"/>
  <c r="O953" i="41"/>
  <c r="O636" i="41"/>
  <c r="O718" i="41"/>
  <c r="O1022" i="41"/>
  <c r="O996" i="41"/>
  <c r="O397" i="41"/>
  <c r="O653" i="41"/>
  <c r="O492" i="41"/>
  <c r="O923" i="41"/>
  <c r="O701" i="41"/>
  <c r="O641" i="41"/>
  <c r="O986" i="41"/>
  <c r="O64" i="41"/>
  <c r="O73" i="41"/>
  <c r="O109" i="41"/>
  <c r="O117" i="41"/>
  <c r="O143" i="41"/>
  <c r="O160" i="41"/>
  <c r="O169" i="41"/>
  <c r="O179" i="41"/>
  <c r="O187" i="41"/>
  <c r="O197" i="41"/>
  <c r="O223" i="41"/>
  <c r="O232" i="41"/>
  <c r="O250" i="41"/>
  <c r="O323" i="41"/>
  <c r="O331" i="41"/>
  <c r="O341" i="41"/>
  <c r="O358" i="41"/>
  <c r="O384" i="41"/>
  <c r="O520" i="41"/>
  <c r="O566" i="41"/>
  <c r="O616" i="41"/>
  <c r="O627" i="41"/>
  <c r="O635" i="41"/>
  <c r="O645" i="41"/>
  <c r="O694" i="41"/>
  <c r="O715" i="41"/>
  <c r="O816" i="41"/>
  <c r="O856" i="41"/>
  <c r="O546" i="41"/>
  <c r="O237" i="41"/>
  <c r="O205" i="41"/>
  <c r="O189" i="41"/>
  <c r="O173" i="41"/>
  <c r="O129" i="41"/>
  <c r="O982" i="41"/>
  <c r="O1024" i="41"/>
  <c r="O145" i="41"/>
  <c r="O273" i="41"/>
  <c r="O593" i="41"/>
  <c r="O801" i="41"/>
  <c r="O386" i="41"/>
  <c r="O562" i="41"/>
  <c r="O738" i="41"/>
  <c r="O882" i="41"/>
  <c r="O893" i="41"/>
  <c r="O583" i="41"/>
  <c r="O807" i="41"/>
  <c r="O932" i="41"/>
  <c r="O876" i="41"/>
  <c r="O980" i="41"/>
  <c r="O621" i="41"/>
  <c r="O365" i="41"/>
  <c r="O381" i="41"/>
  <c r="O477" i="41"/>
  <c r="O864" i="41"/>
  <c r="O253" i="41"/>
  <c r="O573" i="41"/>
  <c r="O673" i="41"/>
  <c r="O917" i="41"/>
  <c r="O38" i="41"/>
  <c r="O56" i="41"/>
  <c r="O83" i="41"/>
  <c r="O101" i="41"/>
  <c r="O126" i="41"/>
  <c r="O135" i="41"/>
  <c r="O152" i="41"/>
  <c r="O206" i="41"/>
  <c r="O215" i="41"/>
  <c r="O260" i="41"/>
  <c r="O278" i="41"/>
  <c r="O287" i="41"/>
  <c r="O296" i="41"/>
  <c r="O314" i="41"/>
  <c r="O393" i="41"/>
  <c r="O403" i="41"/>
  <c r="O411" i="41"/>
  <c r="O430" i="41"/>
  <c r="O439" i="41"/>
  <c r="O448" i="41"/>
  <c r="O457" i="41"/>
  <c r="O467" i="41"/>
  <c r="O475" i="41"/>
  <c r="O485" i="41"/>
  <c r="O494" i="41"/>
  <c r="O503" i="41"/>
  <c r="O512" i="41"/>
  <c r="O597" i="41"/>
  <c r="O683" i="41"/>
  <c r="O760" i="41"/>
  <c r="O783" i="41"/>
  <c r="O1009" i="41"/>
  <c r="O994" i="41"/>
  <c r="O931" i="41"/>
  <c r="O700" i="41"/>
  <c r="O529" i="41"/>
  <c r="O236" i="41"/>
  <c r="O172" i="41"/>
  <c r="O66" i="41"/>
  <c r="O966" i="41"/>
  <c r="O274" i="41"/>
  <c r="O829" i="41"/>
  <c r="O984" i="41"/>
  <c r="O711" i="41"/>
  <c r="O903" i="41"/>
  <c r="O983" i="41"/>
  <c r="O857" i="41"/>
  <c r="O942" i="41"/>
  <c r="O785" i="41"/>
  <c r="O284" i="41"/>
  <c r="O349" i="41"/>
  <c r="O332" i="41"/>
  <c r="O874" i="41"/>
  <c r="O781" i="41"/>
  <c r="O221" i="41"/>
  <c r="O449" i="41"/>
  <c r="O605" i="41"/>
  <c r="O906" i="41"/>
  <c r="O74" i="41"/>
  <c r="O110" i="41"/>
  <c r="O118" i="41"/>
  <c r="O144" i="41"/>
  <c r="O170" i="41"/>
  <c r="O180" i="41"/>
  <c r="O198" i="41"/>
  <c r="O224" i="41"/>
  <c r="O233" i="41"/>
  <c r="O243" i="41"/>
  <c r="O251" i="41"/>
  <c r="O324" i="41"/>
  <c r="O342" i="41"/>
  <c r="O359" i="41"/>
  <c r="O385" i="41"/>
  <c r="O521" i="41"/>
  <c r="O531" i="41"/>
  <c r="O549" i="41"/>
  <c r="O558" i="41"/>
  <c r="O608" i="41"/>
  <c r="O628" i="41"/>
  <c r="O646" i="41"/>
  <c r="O675" i="41"/>
  <c r="O728" i="41"/>
  <c r="O794" i="41"/>
  <c r="O993" i="41"/>
  <c r="O977" i="41"/>
  <c r="O898" i="41"/>
  <c r="O822" i="41"/>
  <c r="O761" i="41"/>
  <c r="O684" i="41"/>
  <c r="O481" i="41"/>
  <c r="O466" i="41"/>
  <c r="O157" i="41"/>
  <c r="O50" i="41"/>
  <c r="O941" i="41"/>
  <c r="O49" i="41"/>
  <c r="O305" i="41"/>
  <c r="O625" i="41"/>
  <c r="O817" i="41"/>
  <c r="O418" i="41"/>
  <c r="O578" i="41"/>
  <c r="O754" i="41"/>
  <c r="O914" i="41"/>
  <c r="O969" i="41"/>
  <c r="O780" i="41"/>
  <c r="O545" i="41"/>
  <c r="O76" i="41"/>
  <c r="O316" i="41"/>
  <c r="O444" i="41"/>
  <c r="O764" i="41"/>
  <c r="O685" i="41"/>
  <c r="O417" i="41"/>
  <c r="O268" i="41"/>
  <c r="O763" i="41"/>
  <c r="O973" i="41"/>
  <c r="O39" i="41"/>
  <c r="O48" i="41"/>
  <c r="O57" i="41"/>
  <c r="O84" i="41"/>
  <c r="O102" i="41"/>
  <c r="O127" i="41"/>
  <c r="O136" i="41"/>
  <c r="O153" i="41"/>
  <c r="O207" i="41"/>
  <c r="O216" i="41"/>
  <c r="O261" i="41"/>
  <c r="O270" i="41"/>
  <c r="O279" i="41"/>
  <c r="O288" i="41"/>
  <c r="O297" i="41"/>
  <c r="O307" i="41"/>
  <c r="O315" i="41"/>
  <c r="O351" i="41"/>
  <c r="O368" i="41"/>
  <c r="O377" i="41"/>
  <c r="O394" i="41"/>
  <c r="O422" i="41"/>
  <c r="O431" i="41"/>
  <c r="O458" i="41"/>
  <c r="O468" i="41"/>
  <c r="O495" i="41"/>
  <c r="O504" i="41"/>
  <c r="O513" i="41"/>
  <c r="O568" i="41"/>
  <c r="O598" i="41"/>
  <c r="O656" i="41"/>
  <c r="O665" i="41"/>
  <c r="O707" i="41"/>
  <c r="O740" i="41"/>
  <c r="O784" i="41"/>
  <c r="O871" i="41"/>
  <c r="O912" i="41"/>
  <c r="O1007" i="41"/>
  <c r="O929" i="41"/>
  <c r="O897" i="41"/>
  <c r="O881" i="41"/>
  <c r="O140" i="41"/>
  <c r="O934" i="41"/>
  <c r="O177" i="41"/>
  <c r="O290" i="41"/>
  <c r="O1000" i="41"/>
  <c r="O823" i="41"/>
  <c r="O124" i="41"/>
  <c r="O428" i="41"/>
  <c r="O609" i="41"/>
  <c r="O188" i="41"/>
  <c r="O959" i="41"/>
  <c r="O67" i="41"/>
  <c r="O75" i="41"/>
  <c r="O111" i="41"/>
  <c r="O119" i="41"/>
  <c r="O163" i="41"/>
  <c r="O171" i="41"/>
  <c r="O181" i="41"/>
  <c r="O190" i="41"/>
  <c r="O199" i="41"/>
  <c r="O234" i="41"/>
  <c r="O252" i="41"/>
  <c r="O325" i="41"/>
  <c r="O334" i="41"/>
  <c r="O343" i="41"/>
  <c r="O360" i="41"/>
  <c r="O532" i="41"/>
  <c r="O550" i="41"/>
  <c r="O559" i="41"/>
  <c r="O579" i="41"/>
  <c r="O629" i="41"/>
  <c r="O638" i="41"/>
  <c r="O647" i="41"/>
  <c r="O676" i="41"/>
  <c r="O751" i="41"/>
  <c r="O762" i="41"/>
  <c r="O795" i="41"/>
  <c r="O1020" i="41"/>
  <c r="O975" i="41"/>
  <c r="O943" i="41"/>
  <c r="O865" i="41"/>
  <c r="O849" i="41"/>
  <c r="O774" i="41"/>
  <c r="O713" i="41"/>
  <c r="O652" i="41"/>
  <c r="O620" i="41"/>
  <c r="O402" i="41"/>
  <c r="O920" i="41"/>
  <c r="O337" i="41"/>
  <c r="O657" i="41"/>
  <c r="O833" i="41"/>
  <c r="O434" i="41"/>
  <c r="O594" i="41"/>
  <c r="O770" i="41"/>
  <c r="O930" i="41"/>
  <c r="O1014" i="41"/>
  <c r="O919" i="41"/>
  <c r="O999" i="41"/>
  <c r="O777" i="41"/>
  <c r="O668" i="41"/>
  <c r="O93" i="41"/>
  <c r="O877" i="41"/>
  <c r="O412" i="41"/>
  <c r="O380" i="41"/>
  <c r="O541" i="41"/>
  <c r="O987" i="41"/>
  <c r="O949" i="41"/>
  <c r="O40" i="41"/>
  <c r="O58" i="41"/>
  <c r="O85" i="41"/>
  <c r="O94" i="41"/>
  <c r="O103" i="41"/>
  <c r="O128" i="41"/>
  <c r="O137" i="41"/>
  <c r="O146" i="41"/>
  <c r="O154" i="41"/>
  <c r="O208" i="41"/>
  <c r="O217" i="41"/>
  <c r="O262" i="41"/>
  <c r="O271" i="41"/>
  <c r="O280" i="41"/>
  <c r="O308" i="41"/>
  <c r="O378" i="41"/>
  <c r="O387" i="41"/>
  <c r="O395" i="41"/>
  <c r="O405" i="41"/>
  <c r="O414" i="41"/>
  <c r="O423" i="41"/>
  <c r="O432" i="41"/>
  <c r="O441" i="41"/>
  <c r="O451" i="41"/>
  <c r="O459" i="41"/>
  <c r="O469" i="41"/>
  <c r="O478" i="41"/>
  <c r="O487" i="41"/>
  <c r="O496" i="41"/>
  <c r="O505" i="41"/>
  <c r="O599" i="41"/>
  <c r="O619" i="41"/>
  <c r="O686" i="41"/>
  <c r="O697" i="41"/>
  <c r="O708" i="41"/>
  <c r="O719" i="41"/>
  <c r="O730" i="41"/>
  <c r="O808" i="41"/>
  <c r="O847" i="41"/>
  <c r="O859" i="41"/>
  <c r="O872" i="41"/>
  <c r="O899" i="41"/>
  <c r="O974" i="41"/>
  <c r="O958" i="41"/>
  <c r="O927" i="41"/>
  <c r="O848" i="41"/>
  <c r="O789" i="41"/>
  <c r="O727" i="41"/>
  <c r="O712" i="41"/>
  <c r="O588" i="41"/>
  <c r="O401" i="41"/>
  <c r="O108" i="41"/>
  <c r="O896" i="41"/>
  <c r="O65" i="41"/>
  <c r="O193" i="41"/>
  <c r="O306" i="41"/>
  <c r="O1016" i="41"/>
  <c r="O908" i="41"/>
  <c r="O988" i="41"/>
  <c r="O878" i="41"/>
  <c r="O317" i="41"/>
  <c r="O396" i="41"/>
  <c r="O508" i="41"/>
  <c r="O883" i="41"/>
  <c r="O950" i="41"/>
  <c r="O938" i="41"/>
  <c r="O68" i="41"/>
  <c r="O112" i="41"/>
  <c r="O120" i="41"/>
  <c r="O164" i="41"/>
  <c r="O182" i="41"/>
  <c r="O191" i="41"/>
  <c r="O200" i="41"/>
  <c r="O227" i="41"/>
  <c r="O235" i="41"/>
  <c r="O245" i="41"/>
  <c r="O326" i="41"/>
  <c r="O335" i="41"/>
  <c r="O344" i="41"/>
  <c r="O361" i="41"/>
  <c r="O515" i="41"/>
  <c r="O523" i="41"/>
  <c r="O533" i="41"/>
  <c r="O542" i="41"/>
  <c r="O570" i="41"/>
  <c r="O611" i="41"/>
  <c r="O630" i="41"/>
  <c r="O639" i="41"/>
  <c r="O648" i="41"/>
  <c r="O677" i="41"/>
  <c r="O776" i="41"/>
  <c r="O835" i="41"/>
  <c r="O944" i="41"/>
  <c r="O1019" i="41"/>
  <c r="O741" i="41"/>
  <c r="O556" i="41"/>
  <c r="O540" i="41"/>
  <c r="O524" i="41"/>
  <c r="M848" i="41"/>
  <c r="M927" i="41"/>
  <c r="M810" i="41"/>
  <c r="P902" i="41"/>
  <c r="O902" i="41" s="1"/>
  <c r="M739" i="41"/>
  <c r="M36" i="41"/>
  <c r="P36" i="41"/>
  <c r="O36" i="41" s="1"/>
  <c r="G19" i="36"/>
  <c r="FA28" i="36"/>
  <c r="ET28" i="36"/>
  <c r="EM28" i="36"/>
  <c r="EF28" i="36"/>
  <c r="DY28" i="36"/>
  <c r="DR28" i="36"/>
  <c r="DK28" i="36"/>
  <c r="DD28" i="36"/>
  <c r="CW28" i="36"/>
  <c r="CP28" i="36"/>
  <c r="CI28" i="36"/>
  <c r="CB28" i="36"/>
  <c r="BU28" i="36"/>
  <c r="BN28" i="36"/>
  <c r="BG28" i="36"/>
  <c r="AZ28" i="36"/>
  <c r="AS28" i="36"/>
  <c r="AL28" i="36"/>
  <c r="AE28" i="36"/>
  <c r="X28" i="36"/>
  <c r="P911" i="41"/>
  <c r="O911" i="41" s="1"/>
  <c r="P979" i="41"/>
  <c r="O979" i="41" s="1"/>
  <c r="P747" i="41"/>
  <c r="O747" i="41" s="1"/>
  <c r="P886" i="41"/>
  <c r="O886" i="41" s="1"/>
  <c r="P854" i="41"/>
  <c r="O854" i="41" s="1"/>
  <c r="M731" i="41"/>
  <c r="P867" i="41"/>
  <c r="O867" i="41" s="1"/>
  <c r="P879" i="41"/>
  <c r="O879" i="41" s="1"/>
  <c r="M975" i="41"/>
  <c r="P947" i="41"/>
  <c r="O947" i="41" s="1"/>
  <c r="P851" i="41"/>
  <c r="O851" i="41" s="1"/>
  <c r="P805" i="41"/>
  <c r="O805" i="41" s="1"/>
  <c r="P1023" i="41"/>
  <c r="O1023" i="41" s="1"/>
  <c r="P1021" i="41"/>
  <c r="O1021" i="41" s="1"/>
  <c r="M1021" i="41"/>
  <c r="P1018" i="41"/>
  <c r="O1018" i="41" s="1"/>
  <c r="M1018" i="41"/>
  <c r="P954" i="41"/>
  <c r="O954" i="41" s="1"/>
  <c r="M954" i="41"/>
  <c r="P991" i="41"/>
  <c r="O991" i="41" s="1"/>
  <c r="M991" i="41"/>
  <c r="P688" i="41"/>
  <c r="O688" i="41" s="1"/>
  <c r="P836" i="41"/>
  <c r="O836" i="41" s="1"/>
  <c r="P870" i="41"/>
  <c r="O870" i="41" s="1"/>
  <c r="M799" i="41"/>
  <c r="M789" i="41"/>
  <c r="M741" i="41"/>
  <c r="M680" i="41"/>
  <c r="K618" i="41"/>
  <c r="M581" i="41"/>
  <c r="K421" i="41"/>
  <c r="P736" i="41"/>
  <c r="O736" i="41" s="1"/>
  <c r="K1007" i="41"/>
  <c r="P757" i="41"/>
  <c r="O757" i="41" s="1"/>
  <c r="M971" i="41"/>
  <c r="M943" i="41"/>
  <c r="M768" i="41"/>
  <c r="M713" i="41"/>
  <c r="M704" i="41"/>
  <c r="M571" i="41"/>
  <c r="P603" i="41"/>
  <c r="O603" i="41" s="1"/>
  <c r="P691" i="41"/>
  <c r="O691" i="41" s="1"/>
  <c r="P703" i="41"/>
  <c r="O703" i="41" s="1"/>
  <c r="M712" i="41"/>
  <c r="M659" i="41"/>
  <c r="P904" i="41"/>
  <c r="O904" i="41" s="1"/>
  <c r="P717" i="41"/>
  <c r="O717" i="41" s="1"/>
  <c r="P725" i="41"/>
  <c r="O725" i="41" s="1"/>
  <c r="P831" i="41"/>
  <c r="O831" i="41" s="1"/>
  <c r="P981" i="41"/>
  <c r="O981" i="41" s="1"/>
  <c r="P1027" i="41"/>
  <c r="O1027" i="41" s="1"/>
  <c r="P692" i="41"/>
  <c r="O692" i="41" s="1"/>
  <c r="P752" i="41"/>
  <c r="O752" i="41" s="1"/>
  <c r="M931" i="41"/>
  <c r="M897" i="41"/>
  <c r="M667" i="41"/>
  <c r="M453" i="41"/>
  <c r="M666" i="41"/>
  <c r="M735" i="41"/>
  <c r="P861" i="41"/>
  <c r="O861" i="41" s="1"/>
  <c r="M35" i="41"/>
  <c r="L4" i="21" l="1" a="1"/>
  <c r="L4" i="21" s="1"/>
  <c r="K4" i="21" a="1"/>
  <c r="K4" i="21" s="1"/>
  <c r="M4" i="21" a="1"/>
  <c r="M4" i="21" s="1"/>
  <c r="P35" i="41"/>
  <c r="O35" i="4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<sst xmlns="http://schemas.openxmlformats.org/spreadsheetml/2006/main" count="58135" uniqueCount="13886">
  <si>
    <r>
      <t xml:space="preserve">Reclaimed Material Declaration Form
</t>
    </r>
    <r>
      <rPr>
        <b/>
        <sz val="10"/>
        <color theme="1"/>
        <rFont val="Arial"/>
        <family val="2"/>
      </rPr>
      <t>TE-MM-TEM-105-V1.0</t>
    </r>
  </si>
  <si>
    <t>Document Information</t>
  </si>
  <si>
    <t>TE-MM-TEM-105</t>
  </si>
  <si>
    <t>Version</t>
  </si>
  <si>
    <t>Effective Date</t>
  </si>
  <si>
    <t>July 1, 2025</t>
  </si>
  <si>
    <t>V1.0</t>
  </si>
  <si>
    <t>November 3, 2025</t>
  </si>
  <si>
    <t>Textile Exchange Feedback Form Link</t>
  </si>
  <si>
    <t>Copyright</t>
  </si>
  <si>
    <t>Disclaimer</t>
  </si>
  <si>
    <r>
      <rPr>
        <b/>
        <sz val="10"/>
        <color theme="1"/>
        <rFont val="Arial"/>
        <family val="2"/>
      </rPr>
      <t>Document Information</t>
    </r>
    <r>
      <rPr>
        <sz val="10"/>
        <color theme="1"/>
        <rFont val="Arial"/>
        <family val="2"/>
      </rPr>
      <t> © Textile Exchange</t>
    </r>
  </si>
  <si>
    <t>A. About the document</t>
  </si>
  <si>
    <t>A1. Implementation</t>
  </si>
  <si>
    <t>A1.1.1</t>
  </si>
  <si>
    <t>A1.1.2</t>
  </si>
  <si>
    <t>A2. Document references</t>
  </si>
  <si>
    <t>A2.1.1</t>
  </si>
  <si>
    <t>GRS-101-V4.0 Global Recycled Standard (GRS)</t>
  </si>
  <si>
    <t>A2.1.2</t>
  </si>
  <si>
    <t>RCS-101-V2.0 Recycled Claim Standard (RCS)</t>
  </si>
  <si>
    <t>A2.1.3</t>
  </si>
  <si>
    <t>GRS-202-V2.0 Textile-Exchange Guide to Recycled Materials</t>
  </si>
  <si>
    <t>A3. Document definitions</t>
  </si>
  <si>
    <t>Textile Exchange Glossary Link</t>
  </si>
  <si>
    <t>TE-101 Terms and Definitions for Textile Exchange Standards and Related Documents Link</t>
  </si>
  <si>
    <t>1.1 Submitting TE-MM-TEM-105</t>
  </si>
  <si>
    <t>1.1.1</t>
  </si>
  <si>
    <t>The RMDF should be filled out by the first certified organization in the reclaimed or recycled supply chain, usually the buyer, who is typically the recycler. However, if the collector or concentrator is certified to RCS or GRS, then they (not the recycler) are considered the buyer and should complete the RMDF.
___________</t>
  </si>
  <si>
    <t xml:space="preserve">NOTE: </t>
  </si>
  <si>
    <t>1) The seller (the supplier to the buyer) may help fill out the RMDF, but it is the buyer’s responsibility to make sure the form is completed correctly and submitted to their certification body.</t>
  </si>
  <si>
    <t>1.1.2</t>
  </si>
  <si>
    <t>The buyer should complete a separate RMDF for each supplier and each calendar month they receive a shipment of reclaimed material.</t>
  </si>
  <si>
    <t>1.1.3</t>
  </si>
  <si>
    <t>The buyer should submit the RMDF to their certification body within 31 calendar days after the end of the calendar month of the shipments, or before using the reclaimed material as input for an outgoing transaction certificate, whichever comes first.</t>
  </si>
  <si>
    <t>1.1.4</t>
  </si>
  <si>
    <t>The buyer should only submit a RMDF for shipments received during their certification period.</t>
  </si>
  <si>
    <t>1.1.5</t>
  </si>
  <si>
    <t>The buyer’s certification body shall submit the RMDF to Trackit within seven calendar days of receiving it from the buyer, and before issuing any transaction certificate that references the RMDF as input.
___________</t>
  </si>
  <si>
    <t xml:space="preserve">NOTES: </t>
  </si>
  <si>
    <t>1) 1.1.5 only applies if the buyer submits the RMDF to the certification body on or after December 1, 2025.</t>
  </si>
  <si>
    <t>1.1.6</t>
  </si>
  <si>
    <t>Only reclaimed materials that meet the eligibility criteria in GRS-202 should be recorded on a RMDF.</t>
  </si>
  <si>
    <t>1.2 Completing TE-MM-TEM-105</t>
  </si>
  <si>
    <r>
      <t>This section gives more detailed guidance for specific fields in the TE-MM-TEM-105 'RMDF' tab. Fields marked with an asterisk (</t>
    </r>
    <r>
      <rPr>
        <sz val="11"/>
        <color rgb="FFFF0000"/>
        <rFont val="Arial"/>
        <family val="2"/>
      </rPr>
      <t>*</t>
    </r>
    <r>
      <rPr>
        <sz val="11"/>
        <color theme="1"/>
        <rFont val="Arial"/>
        <family val="2"/>
      </rPr>
      <t>) are mandatory while grey cells will be automatically generated.</t>
    </r>
  </si>
  <si>
    <t>Reclaimed material declaration form details</t>
  </si>
  <si>
    <t>1.2.1</t>
  </si>
  <si>
    <r>
      <rPr>
        <b/>
        <sz val="11"/>
        <color rgb="FF000000"/>
        <rFont val="Arial"/>
        <family val="2"/>
      </rPr>
      <t>RMDF number</t>
    </r>
    <r>
      <rPr>
        <sz val="11"/>
        <color rgb="FFFF0000"/>
        <rFont val="Arial"/>
        <family val="2"/>
      </rPr>
      <t>*</t>
    </r>
    <r>
      <rPr>
        <sz val="11"/>
        <color rgb="FF000000"/>
        <rFont val="Arial"/>
        <family val="2"/>
      </rPr>
      <t>: The RMDF number is auto-generated using the buyer’s TE-ID, the RMDF submission date, and the seller identifier. These fields should be filled in before the RMDF number can be generated.</t>
    </r>
  </si>
  <si>
    <t>1.2.2</t>
  </si>
  <si>
    <r>
      <rPr>
        <b/>
        <sz val="11"/>
        <color theme="1"/>
        <rFont val="Arial"/>
        <family val="2"/>
      </rPr>
      <t>RMDF submission date</t>
    </r>
    <r>
      <rPr>
        <sz val="11"/>
        <color rgb="FFFF0000"/>
        <rFont val="Arial"/>
        <family val="2"/>
      </rPr>
      <t>*</t>
    </r>
    <r>
      <rPr>
        <sz val="11"/>
        <color theme="1"/>
        <rFont val="Arial"/>
        <family val="2"/>
      </rPr>
      <t xml:space="preserve">: The date the buyer submits the completed RMDF to their certification body. </t>
    </r>
  </si>
  <si>
    <t>1.2.3</t>
  </si>
  <si>
    <r>
      <rPr>
        <b/>
        <sz val="11"/>
        <color theme="1"/>
        <rFont val="Arial"/>
        <family val="2"/>
      </rPr>
      <t>RMDF calendar reporting month and year</t>
    </r>
    <r>
      <rPr>
        <sz val="11"/>
        <color theme="1"/>
        <rFont val="Arial"/>
        <family val="2"/>
      </rPr>
      <t>: These fields show the time period the RMDF covers. Each RMDF should only include shipments from one calendar month. The fields are filled in automatically based on what is reported in the shipment date received.</t>
    </r>
  </si>
  <si>
    <t>Seller details</t>
  </si>
  <si>
    <t>1.2.4</t>
  </si>
  <si>
    <r>
      <rPr>
        <b/>
        <sz val="11"/>
        <color theme="1"/>
        <rFont val="Arial"/>
        <family val="2"/>
      </rPr>
      <t>Seller organization type</t>
    </r>
    <r>
      <rPr>
        <sz val="11"/>
        <color rgb="FFFF0000"/>
        <rFont val="Arial"/>
        <family val="2"/>
      </rPr>
      <t>*</t>
    </r>
    <r>
      <rPr>
        <sz val="11"/>
        <color theme="1"/>
        <rFont val="Arial"/>
        <family val="2"/>
      </rPr>
      <t>: Describes the role of the seller in the supply chain. The seller may be a brand, retailer, collector, concentrator, both collector and concentrator, manufacturer, or waste collection network. The seller supplies reclaimed materials to the buyer (e.g. recycler).
___________</t>
    </r>
  </si>
  <si>
    <t xml:space="preserve">EXAMPLES: </t>
  </si>
  <si>
    <t>1) The seller should not be certified as a collector, concentrator, or both. If the seller is certified as a collector, concentrator, or both, a transaction certificate should be used instead.</t>
  </si>
  <si>
    <t>1.2.5</t>
  </si>
  <si>
    <r>
      <rPr>
        <b/>
        <sz val="11"/>
        <color theme="1"/>
        <rFont val="Arial"/>
        <family val="2"/>
      </rPr>
      <t>Seller identifier</t>
    </r>
    <r>
      <rPr>
        <sz val="11"/>
        <color rgb="FFFF0000"/>
        <rFont val="Arial"/>
        <family val="2"/>
      </rPr>
      <t>*</t>
    </r>
    <r>
      <rPr>
        <sz val="11"/>
        <color theme="1"/>
        <rFont val="Arial"/>
        <family val="2"/>
      </rPr>
      <t>: A six-digit number created by the buyer and used consistently across all RMDFs for that seller.</t>
    </r>
  </si>
  <si>
    <t>1.2.6</t>
  </si>
  <si>
    <r>
      <rPr>
        <b/>
        <sz val="11"/>
        <color theme="1"/>
        <rFont val="Arial"/>
        <family val="2"/>
      </rPr>
      <t>Seller organization name</t>
    </r>
    <r>
      <rPr>
        <sz val="11"/>
        <color rgb="FFFF0000"/>
        <rFont val="Arial"/>
        <family val="2"/>
      </rPr>
      <t>*</t>
    </r>
    <r>
      <rPr>
        <sz val="11"/>
        <color theme="1"/>
        <rFont val="Arial"/>
        <family val="2"/>
      </rPr>
      <t>: The full legal name of the entity supplying the reclaimed material.</t>
    </r>
  </si>
  <si>
    <t>1.2.7</t>
  </si>
  <si>
    <r>
      <rPr>
        <b/>
        <sz val="11"/>
        <color theme="1"/>
        <rFont val="Arial"/>
        <family val="2"/>
      </rPr>
      <t>Seller address</t>
    </r>
    <r>
      <rPr>
        <b/>
        <sz val="11"/>
        <color rgb="FFFF0000"/>
        <rFont val="Arial"/>
        <family val="2"/>
      </rPr>
      <t>*</t>
    </r>
    <r>
      <rPr>
        <b/>
        <sz val="11"/>
        <color theme="1"/>
        <rFont val="Arial"/>
        <family val="2"/>
      </rPr>
      <t>, postcode, country/Area</t>
    </r>
    <r>
      <rPr>
        <b/>
        <sz val="11"/>
        <color rgb="FFFF0000"/>
        <rFont val="Arial"/>
        <family val="2"/>
      </rPr>
      <t>*</t>
    </r>
    <r>
      <rPr>
        <b/>
        <sz val="11"/>
        <color theme="1"/>
        <rFont val="Arial"/>
        <family val="2"/>
      </rPr>
      <t>, state/province</t>
    </r>
    <r>
      <rPr>
        <b/>
        <sz val="11"/>
        <color rgb="FFFF0000"/>
        <rFont val="Arial"/>
        <family val="2"/>
      </rPr>
      <t>*</t>
    </r>
    <r>
      <rPr>
        <b/>
        <sz val="11"/>
        <color theme="1"/>
        <rFont val="Arial"/>
        <family val="2"/>
      </rPr>
      <t xml:space="preserve">: </t>
    </r>
    <r>
      <rPr>
        <sz val="11"/>
        <color theme="1"/>
        <rFont val="Arial"/>
        <family val="2"/>
      </rPr>
      <t>The seller's complete business address, including number, street, postcode, country/area, and state/province. Select the seller’s country/area first to filter the available state/province options.</t>
    </r>
  </si>
  <si>
    <t>1.2.8</t>
  </si>
  <si>
    <r>
      <rPr>
        <b/>
        <sz val="11"/>
        <color theme="1"/>
        <rFont val="Arial"/>
        <family val="2"/>
      </rPr>
      <t>Seller organization TE-ID</t>
    </r>
    <r>
      <rPr>
        <sz val="11"/>
        <color theme="1"/>
        <rFont val="Arial"/>
        <family val="2"/>
      </rPr>
      <t xml:space="preserve"> (if available): The seller’s Textile Exchange-ID (TE-ID), if they have one. Leave blank if not applicable.</t>
    </r>
  </si>
  <si>
    <t>1.2.9</t>
  </si>
  <si>
    <r>
      <rPr>
        <b/>
        <sz val="11"/>
        <color theme="1"/>
        <rFont val="Arial"/>
        <family val="2"/>
      </rPr>
      <t>Is the seller address the origin of the reclaimed material?</t>
    </r>
    <r>
      <rPr>
        <sz val="11"/>
        <color rgb="FFFF0000"/>
        <rFont val="Arial"/>
        <family val="2"/>
      </rPr>
      <t>*</t>
    </r>
    <r>
      <rPr>
        <sz val="11"/>
        <color theme="1"/>
        <rFont val="Arial"/>
        <family val="2"/>
      </rPr>
      <t xml:space="preserve"> Confirm whether the reclaimed material came from the same location as the seller’s address.</t>
    </r>
  </si>
  <si>
    <t>a. Select "Yes", if the reclaimed material came from the same location as the seller’s address.</t>
  </si>
  <si>
    <t>b. Select "No", if the reclaimed material came from a different location. Enter the origin details in the declared reclaimed material section.</t>
  </si>
  <si>
    <t>1.2.10</t>
  </si>
  <si>
    <r>
      <rPr>
        <b/>
        <sz val="11"/>
        <color theme="1"/>
        <rFont val="Arial"/>
        <family val="2"/>
      </rPr>
      <t>Reclaimed material source</t>
    </r>
    <r>
      <rPr>
        <sz val="11"/>
        <color rgb="FFFF0000"/>
        <rFont val="Arial"/>
        <family val="2"/>
      </rPr>
      <t>*</t>
    </r>
    <r>
      <rPr>
        <sz val="11"/>
        <color theme="1"/>
        <rFont val="Arial"/>
        <family val="2"/>
      </rPr>
      <t>: Indicate where the reclaimed material came from. The options available is based on the "seller organization type". This field is required only when "Yes" is selected for the question: "Is the seller address the origin of the reclaimed material?"</t>
    </r>
  </si>
  <si>
    <t>Buyer details</t>
  </si>
  <si>
    <t>1.2.11</t>
  </si>
  <si>
    <t>The buyer should be a collector, concentrator, collector and concentrator, or recycler. The buyer may not be a manufacturer or a brand/retailer.</t>
  </si>
  <si>
    <t>1.2.12</t>
  </si>
  <si>
    <t>The buyer should be a certified organization with a TE-ID and a valid RCS or GRS scope certificate.</t>
  </si>
  <si>
    <t>1.2.13</t>
  </si>
  <si>
    <r>
      <rPr>
        <b/>
        <sz val="11"/>
        <color theme="1"/>
        <rFont val="Arial"/>
        <family val="2"/>
      </rPr>
      <t>Buyer certified organization name</t>
    </r>
    <r>
      <rPr>
        <sz val="11"/>
        <color rgb="FFFF0000"/>
        <rFont val="Arial"/>
        <family val="2"/>
      </rPr>
      <t>*</t>
    </r>
    <r>
      <rPr>
        <sz val="11"/>
        <color theme="1"/>
        <rFont val="Arial"/>
        <family val="2"/>
      </rPr>
      <t>: The full legal name of the buyer’s organization as shown on the RCS or GRS scope certificate.</t>
    </r>
  </si>
  <si>
    <t>1.2.14</t>
  </si>
  <si>
    <r>
      <rPr>
        <b/>
        <sz val="11"/>
        <color theme="1"/>
        <rFont val="Arial"/>
        <family val="2"/>
      </rPr>
      <t>Buyer certified organization TE-ID</t>
    </r>
    <r>
      <rPr>
        <sz val="11"/>
        <color rgb="FFFF0000"/>
        <rFont val="Arial"/>
        <family val="2"/>
      </rPr>
      <t>*</t>
    </r>
    <r>
      <rPr>
        <sz val="11"/>
        <color theme="1"/>
        <rFont val="Arial"/>
        <family val="2"/>
      </rPr>
      <t>: The TE-ID of the buyer’s certified organization as shown on the RCS or GRS scope certificate.</t>
    </r>
  </si>
  <si>
    <t>Reclaimed material details</t>
  </si>
  <si>
    <t>1.2.15</t>
  </si>
  <si>
    <t>Shipment</t>
  </si>
  <si>
    <t xml:space="preserve">a. Each shipment should be recorded as a separate row on the RMDF. </t>
  </si>
  <si>
    <t>b. If a shipment includes more than one product (e.g. different pre/post-consumer material, feedstock or reclaimed material composition), list each product on a separate row. Use the same shipment, invoice, and order information for each of those rows.</t>
  </si>
  <si>
    <r>
      <t xml:space="preserve">c. </t>
    </r>
    <r>
      <rPr>
        <b/>
        <sz val="11"/>
        <color theme="1"/>
        <rFont val="Arial"/>
        <family val="2"/>
      </rPr>
      <t>Date received</t>
    </r>
    <r>
      <rPr>
        <sz val="11"/>
        <color rgb="FFFF0000"/>
        <rFont val="Arial"/>
        <family val="2"/>
      </rPr>
      <t>*</t>
    </r>
    <r>
      <rPr>
        <sz val="11"/>
        <color theme="1"/>
        <rFont val="Arial"/>
        <family val="2"/>
      </rPr>
      <t>: The date when the buyer physically received the reclaimed material shipment.</t>
    </r>
  </si>
  <si>
    <r>
      <t xml:space="preserve">d. </t>
    </r>
    <r>
      <rPr>
        <b/>
        <sz val="11"/>
        <color theme="1"/>
        <rFont val="Arial"/>
        <family val="2"/>
      </rPr>
      <t>Shipment document number</t>
    </r>
    <r>
      <rPr>
        <sz val="11"/>
        <color rgb="FFFF0000"/>
        <rFont val="Arial"/>
        <family val="2"/>
      </rPr>
      <t>*</t>
    </r>
    <r>
      <rPr>
        <sz val="11"/>
        <color theme="1"/>
        <rFont val="Arial"/>
        <family val="2"/>
      </rPr>
      <t>: The number from the shipment document used to verify shipment details (e.g. bill of lading). Only one shipment document number should be entered per shipment. If no document was provided by the seller, enter “NA”.</t>
    </r>
  </si>
  <si>
    <r>
      <t xml:space="preserve">e. </t>
    </r>
    <r>
      <rPr>
        <b/>
        <sz val="11"/>
        <color theme="1"/>
        <rFont val="Arial"/>
        <family val="2"/>
      </rPr>
      <t>Shipment date</t>
    </r>
    <r>
      <rPr>
        <sz val="11"/>
        <color rgb="FFFF0000"/>
        <rFont val="Arial"/>
        <family val="2"/>
      </rPr>
      <t>*</t>
    </r>
    <r>
      <rPr>
        <sz val="11"/>
        <color theme="1"/>
        <rFont val="Arial"/>
        <family val="2"/>
      </rPr>
      <t>: The date the reclaimed material was dispatched by the seller as shown on the shipment document.</t>
    </r>
  </si>
  <si>
    <t>1.2.16</t>
  </si>
  <si>
    <t>Invoice</t>
  </si>
  <si>
    <r>
      <rPr>
        <sz val="11"/>
        <color rgb="FF000000"/>
        <rFont val="Arial"/>
        <family val="2"/>
      </rPr>
      <t xml:space="preserve">a. </t>
    </r>
    <r>
      <rPr>
        <b/>
        <sz val="11"/>
        <color rgb="FF000000"/>
        <rFont val="Arial"/>
        <family val="2"/>
      </rPr>
      <t>Invoice reference</t>
    </r>
    <r>
      <rPr>
        <sz val="11"/>
        <color rgb="FFFF0000"/>
        <rFont val="Arial"/>
        <family val="2"/>
      </rPr>
      <t>*</t>
    </r>
    <r>
      <rPr>
        <sz val="11"/>
        <color rgb="FF000000"/>
        <rFont val="Arial"/>
        <family val="2"/>
      </rPr>
      <t xml:space="preserve">: The reference number from the seller's invoice for this shipment. </t>
    </r>
  </si>
  <si>
    <r>
      <rPr>
        <sz val="11"/>
        <color rgb="FF000000"/>
        <rFont val="Arial"/>
        <family val="2"/>
      </rPr>
      <t>b.</t>
    </r>
    <r>
      <rPr>
        <b/>
        <sz val="11"/>
        <color rgb="FF000000"/>
        <rFont val="Arial"/>
        <family val="2"/>
      </rPr>
      <t xml:space="preserve"> Invoice date</t>
    </r>
    <r>
      <rPr>
        <sz val="11"/>
        <color rgb="FFFF0000"/>
        <rFont val="Arial"/>
        <family val="2"/>
      </rPr>
      <t>*</t>
    </r>
    <r>
      <rPr>
        <sz val="11"/>
        <color rgb="FF000000"/>
        <rFont val="Arial"/>
        <family val="2"/>
      </rPr>
      <t>: The date of the seller's invoice for this shipment.</t>
    </r>
  </si>
  <si>
    <t>1.2.17</t>
  </si>
  <si>
    <t>Order</t>
  </si>
  <si>
    <r>
      <rPr>
        <sz val="11"/>
        <color rgb="FF000000"/>
        <rFont val="Arial"/>
        <family val="2"/>
      </rPr>
      <t xml:space="preserve">a. </t>
    </r>
    <r>
      <rPr>
        <b/>
        <sz val="11"/>
        <color rgb="FF000000"/>
        <rFont val="Arial"/>
        <family val="2"/>
      </rPr>
      <t>Order number</t>
    </r>
    <r>
      <rPr>
        <sz val="11"/>
        <color rgb="FFFF0000"/>
        <rFont val="Arial"/>
        <family val="2"/>
      </rPr>
      <t>*</t>
    </r>
    <r>
      <rPr>
        <sz val="11"/>
        <color rgb="FF000000"/>
        <rFont val="Arial"/>
        <family val="2"/>
      </rPr>
      <t>: The buyer’s order number related to this shipment.</t>
    </r>
  </si>
  <si>
    <t>1.2.18</t>
  </si>
  <si>
    <t>Reclaimed materials</t>
  </si>
  <si>
    <r>
      <t xml:space="preserve">a. </t>
    </r>
    <r>
      <rPr>
        <b/>
        <sz val="11"/>
        <color theme="1"/>
        <rFont val="Arial"/>
        <family val="2"/>
      </rPr>
      <t>Product number</t>
    </r>
    <r>
      <rPr>
        <sz val="11"/>
        <color rgb="FFFF0000"/>
        <rFont val="Arial"/>
        <family val="2"/>
      </rPr>
      <t>*</t>
    </r>
    <r>
      <rPr>
        <sz val="11"/>
        <color theme="1"/>
        <rFont val="Arial"/>
        <family val="2"/>
      </rPr>
      <t>: Assign a unique number to each reclaimed product listed in the RMDF. This number helps distinguish between different products on the RMDF, even if they were received in the same shipment. See example 1.</t>
    </r>
  </si>
  <si>
    <r>
      <t>b.</t>
    </r>
    <r>
      <rPr>
        <b/>
        <sz val="11"/>
        <color theme="1"/>
        <rFont val="Arial"/>
        <family val="2"/>
      </rPr>
      <t xml:space="preserve"> Pre or post consumer material</t>
    </r>
    <r>
      <rPr>
        <sz val="11"/>
        <color rgb="FFFF0000"/>
        <rFont val="Arial"/>
        <family val="2"/>
      </rPr>
      <t>*</t>
    </r>
    <r>
      <rPr>
        <sz val="11"/>
        <color theme="1"/>
        <rFont val="Arial"/>
        <family val="2"/>
      </rPr>
      <t>: Select whether the reclaimed material is pre-consumer (e.g. factory waste) or post-consumer (e.g. used garments). See note 1 and 2.</t>
    </r>
  </si>
  <si>
    <r>
      <t xml:space="preserve">d. </t>
    </r>
    <r>
      <rPr>
        <b/>
        <sz val="11"/>
        <color theme="1"/>
        <rFont val="Arial"/>
        <family val="2"/>
      </rPr>
      <t>Reclaimed materials and percentages</t>
    </r>
    <r>
      <rPr>
        <sz val="11"/>
        <color rgb="FFFF0000"/>
        <rFont val="Arial"/>
        <family val="2"/>
      </rPr>
      <t>*</t>
    </r>
    <r>
      <rPr>
        <sz val="11"/>
        <color theme="1"/>
        <rFont val="Arial"/>
        <family val="2"/>
      </rPr>
      <t>: Comprises of six fields used to estimate the composition of the reclaimed material: Reclaimed material 1, reclaimed material 1 percentage, reclaimed material 2 (optional), reclaimed material 2 percentage (optional), remaining reclaimed material, and remaining reclaimed material percentage (auto-filled). See example 2.</t>
    </r>
  </si>
  <si>
    <t>i. Reclaimed material 1 and its percentage are required. Select "mixed fiber" if the primary material could not be identified.</t>
  </si>
  <si>
    <t>ii. Reclaimed material 2 and its percentage are optional.</t>
  </si>
  <si>
    <t>iii. A ±10% margin of error is acceptable when estimating percentages.</t>
  </si>
  <si>
    <t>v. The estimated percentages should reflect the actual composition of the reclaimed material received and are not based on a mass balance approach at the truckload level.</t>
  </si>
  <si>
    <r>
      <t xml:space="preserve">e. </t>
    </r>
    <r>
      <rPr>
        <b/>
        <sz val="11"/>
        <color theme="1"/>
        <rFont val="Arial"/>
        <family val="2"/>
      </rPr>
      <t>Dominant color</t>
    </r>
    <r>
      <rPr>
        <sz val="11"/>
        <color theme="1"/>
        <rFont val="Arial"/>
        <family val="2"/>
      </rPr>
      <t xml:space="preserve">: Select the most visually prominent color of the reclaimed material. Choose the color that best represents the overall appearance of the material. If no single color stands out, select “multicolor.” </t>
    </r>
  </si>
  <si>
    <r>
      <t xml:space="preserve">f. </t>
    </r>
    <r>
      <rPr>
        <b/>
        <sz val="11"/>
        <color theme="1"/>
        <rFont val="Arial"/>
        <family val="2"/>
      </rPr>
      <t>Total reclaimed weight (kg)</t>
    </r>
    <r>
      <rPr>
        <sz val="11"/>
        <color rgb="FFFF0000"/>
        <rFont val="Arial"/>
        <family val="2"/>
      </rPr>
      <t>*</t>
    </r>
    <r>
      <rPr>
        <sz val="11"/>
        <color theme="1"/>
        <rFont val="Arial"/>
        <family val="2"/>
      </rPr>
      <t>: The total weight of the reclaimed material at the time of shipment. This includes reclaimed material 1, reclaimed material 2, and any remaining reclaimed material. If trims or other components were removed before shipment, record the net weight after de-trimming. The weight should be accurate and reflect the physical material received.</t>
    </r>
  </si>
  <si>
    <t>___________</t>
  </si>
  <si>
    <t>1) Product number examples</t>
  </si>
  <si>
    <t>• Shipment document no.: TEX123, Product No.: 10001</t>
  </si>
  <si>
    <t>• Shipment document no.: TEX123, Product No.: 10002</t>
  </si>
  <si>
    <t>2) Reclaimed materials and percentages examples</t>
  </si>
  <si>
    <t>• Reclaimed material 1: Pre-consumer cotton</t>
  </si>
  <si>
    <t>• Reclaimed material 1 percentage: 50%</t>
  </si>
  <si>
    <t>• Reclaimed material 2: Blank</t>
  </si>
  <si>
    <t>• Reclaimed material 2 percentage: Blank</t>
  </si>
  <si>
    <t>• Remaining material: Mixed fiber</t>
  </si>
  <si>
    <t>• Remaining material 2 percentage: 50% (auto-calculated)</t>
  </si>
  <si>
    <t>NOTES:</t>
  </si>
  <si>
    <t xml:space="preserve">1) Pre-consumer material (sometimes called post-industrial material) means material diverted from the waste stream during the manufacturing process. Excluded is the reutilization of materials such as rework, regrind, or scrap generated in a process which is capable of being reclaimed within the same process that generated it. This includes: </t>
  </si>
  <si>
    <t xml:space="preserve">• Hard wastes and quality rejections that could not be sold in the second-hand markets. </t>
  </si>
  <si>
    <t>• Sold or unsold finished products returned due to damage or inferior quality from the distribution chain that have not reached their end-of-life and/or could not be sold in the second-hand market. This Includes products returned under warranty or functional components returned at the time of purchase and returns where a replacement, refund, or credit is given, as they are considered warranty returns.</t>
  </si>
  <si>
    <t>Pre-consumer material excludes:</t>
  </si>
  <si>
    <t xml:space="preserve">• Side products (i.e. cotton linters, gin motes, lanolin), soft wastes, or quality rejections that can be sold in second-hand or alternative markets. </t>
  </si>
  <si>
    <t>• Exceptions are given to cotton linters, gin motes, blow room, carding, draw frame waste that goes as feedstock for the cellulosic fibers (MMCFs).</t>
  </si>
  <si>
    <t>• Sold or unsold finished product returns without damage from the distribution chain that have not reached their end-of-life and/or can be sold in the second-hand market. And</t>
  </si>
  <si>
    <t>• Returns of the end-of-life products. These products may be classified as post-consumer, provided that they are not mixed with products classified as pre-consumer (i.e., warranty returns or overstock).</t>
  </si>
  <si>
    <t>2) Post-consumer material means material generated by households or by commercial, industrial, and institutional facilities in their role as end-users of the product that can no longer be used for its intended purpose. This includes returns of material from the distribution chain.</t>
  </si>
  <si>
    <t>• This includes: Used products (i.e. garments, bottles, fishing nets, plastics, tires, etc.) that have reached their end-of-life collected and/or concentrated by government, industrial, commercial, or nonprofit operations or returned from the distribution chain.</t>
  </si>
  <si>
    <t xml:space="preserve">• This excludes: Sold or unsold products collected or returned from the distribution chain without damage that have not reached their end-of-life.  </t>
  </si>
  <si>
    <t>1.2.19</t>
  </si>
  <si>
    <t xml:space="preserve">Declared reclaimed material origin </t>
  </si>
  <si>
    <t>a. This section is to be completed only if the response to: “Is the seller address the origin of the reclaimed material?” is “No”. In these cases, the origin(s) of the reclaimed material should be specified.</t>
  </si>
  <si>
    <t>b. The reclaimed material origin is as follows:</t>
  </si>
  <si>
    <t>i. For pre-consumer material, the facility the material was collected from (e.g. manufacturer); or</t>
  </si>
  <si>
    <t>ii. For post-consumer material, the location of collection (e.g. municipality in the case of municipal waste collection).</t>
  </si>
  <si>
    <r>
      <t xml:space="preserve">c. </t>
    </r>
    <r>
      <rPr>
        <b/>
        <sz val="11"/>
        <color theme="1"/>
        <rFont val="Arial"/>
        <family val="2"/>
      </rPr>
      <t>Number of known reclaimed material origin per product (max 20)</t>
    </r>
    <r>
      <rPr>
        <sz val="11"/>
        <color theme="1"/>
        <rFont val="Arial"/>
        <family val="2"/>
      </rPr>
      <t>: Enter the number of distinct origin locations from which the materials were reclaimed. You can report up to 20 origins per product. The number of reclaimed material origin entry fields will appear based on the number entered here. 
Each origin is defined by its facility name, TE-ID, address, country/area, and state/province. If the facility name and address are unknown, the country/area and state/province may still be entered and treated as a distinct origin.</t>
    </r>
  </si>
  <si>
    <r>
      <t xml:space="preserve">d. </t>
    </r>
    <r>
      <rPr>
        <b/>
        <sz val="11"/>
        <color theme="1"/>
        <rFont val="Arial"/>
        <family val="2"/>
      </rPr>
      <t xml:space="preserve">Percentage of reclaimed material with known origin: </t>
    </r>
    <r>
      <rPr>
        <sz val="11"/>
        <color theme="1"/>
        <rFont val="Arial"/>
        <family val="2"/>
      </rPr>
      <t>Displays the estimated percentage of reclaimed material for which the origin is known and reported. This field is auto-calculated based on the proportion of reclaimed weight* entered for each origin. This percentage should equal 100%.</t>
    </r>
  </si>
  <si>
    <r>
      <t xml:space="preserve">d. </t>
    </r>
    <r>
      <rPr>
        <b/>
        <sz val="11"/>
        <color theme="1"/>
        <rFont val="Arial"/>
        <family val="2"/>
      </rPr>
      <t>Reclaimed material origin</t>
    </r>
    <r>
      <rPr>
        <sz val="11"/>
        <color theme="1"/>
        <rFont val="Arial"/>
        <family val="2"/>
      </rPr>
      <t>: This section comprises seven fields used to report the origin of the reclaimed material: Reclaimed material source*, origin facility name, origin facility TE-ID, origin facility address, origin facility country/area, origin facility state/province, and proportion of reclaimed weight (%).</t>
    </r>
  </si>
  <si>
    <r>
      <t xml:space="preserve">i. </t>
    </r>
    <r>
      <rPr>
        <b/>
        <sz val="11"/>
        <color theme="1"/>
        <rFont val="Arial"/>
        <family val="2"/>
      </rPr>
      <t>Reclaimed material source</t>
    </r>
    <r>
      <rPr>
        <sz val="11"/>
        <color rgb="FFFF0000"/>
        <rFont val="Arial"/>
        <family val="2"/>
      </rPr>
      <t>*</t>
    </r>
    <r>
      <rPr>
        <sz val="11"/>
        <color theme="1"/>
        <rFont val="Arial"/>
        <family val="2"/>
      </rPr>
      <t>: Select where the reclaimed material came from. Available options are based on the seller organization type.</t>
    </r>
  </si>
  <si>
    <r>
      <t xml:space="preserve">ii. </t>
    </r>
    <r>
      <rPr>
        <b/>
        <sz val="11"/>
        <color theme="1"/>
        <rFont val="Arial"/>
        <family val="2"/>
      </rPr>
      <t>Origin facility name, TE-ID, and address (optional)</t>
    </r>
    <r>
      <rPr>
        <sz val="11"/>
        <color theme="1"/>
        <rFont val="Arial"/>
        <family val="2"/>
      </rPr>
      <t>: Provide identifying information for the origin facility, if available. A TE-ID is typically only available if the origin is a certified manufacturer under a Textile Exchange standard.</t>
    </r>
  </si>
  <si>
    <r>
      <t xml:space="preserve">iii. </t>
    </r>
    <r>
      <rPr>
        <b/>
        <sz val="11"/>
        <color theme="1"/>
        <rFont val="Arial"/>
        <family val="2"/>
      </rPr>
      <t>Origin facility country/area</t>
    </r>
    <r>
      <rPr>
        <sz val="11"/>
        <color rgb="FFFF0000"/>
        <rFont val="Arial"/>
        <family val="2"/>
      </rPr>
      <t>*</t>
    </r>
    <r>
      <rPr>
        <sz val="11"/>
        <color theme="1"/>
        <rFont val="Arial"/>
        <family val="2"/>
      </rPr>
      <t xml:space="preserve"> and s</t>
    </r>
    <r>
      <rPr>
        <b/>
        <sz val="11"/>
        <color theme="1"/>
        <rFont val="Arial"/>
        <family val="2"/>
      </rPr>
      <t>tate/province</t>
    </r>
    <r>
      <rPr>
        <sz val="11"/>
        <color rgb="FFFF0000"/>
        <rFont val="Arial"/>
        <family val="2"/>
      </rPr>
      <t>*</t>
    </r>
    <r>
      <rPr>
        <sz val="11"/>
        <color theme="1"/>
        <rFont val="Arial"/>
        <family val="2"/>
      </rPr>
      <t>: Select the geographic location of the origin facility. The state/province dropdown menu becomes available once a country/area is selected. If there are multiple facilities in the same location, they may be grouped as one origin. In such cases, the facility name, TE-ID, and address may be left blank.</t>
    </r>
  </si>
  <si>
    <r>
      <t xml:space="preserve">iv. </t>
    </r>
    <r>
      <rPr>
        <b/>
        <sz val="11"/>
        <color theme="1"/>
        <rFont val="Arial"/>
        <family val="2"/>
      </rPr>
      <t>Proportion of reclaimed weight (%)</t>
    </r>
    <r>
      <rPr>
        <sz val="11"/>
        <color rgb="FFFF0000"/>
        <rFont val="Arial"/>
        <family val="2"/>
      </rPr>
      <t>*</t>
    </r>
    <r>
      <rPr>
        <sz val="11"/>
        <color theme="1"/>
        <rFont val="Arial"/>
        <family val="2"/>
      </rPr>
      <t>: Enter the percentage of the total reclaimed material that came from this origin.</t>
    </r>
  </si>
  <si>
    <t>NOTE:</t>
  </si>
  <si>
    <t>1) State/province should be reported for: Argentina, Australia, Bangladesh, Brazil, Canada, China, Egypt, India, Israel, Kazakhstan, Kyrgyzstan, Pakistan, Peru, South Africa, Tajikistan, Türkiye, Turkmenistan, Ukraine, United States, and Uzbekistan. For all other countries, it may be left blank.</t>
  </si>
  <si>
    <t>Instruction Notes</t>
  </si>
  <si>
    <r>
      <rPr>
        <sz val="12"/>
        <color rgb="FF000000"/>
        <rFont val="Arial"/>
        <family val="2"/>
      </rPr>
      <t xml:space="preserve">• </t>
    </r>
    <r>
      <rPr>
        <sz val="11"/>
        <color rgb="FF000000"/>
        <rFont val="Arial"/>
        <family val="2"/>
      </rPr>
      <t>Please refer to the Section B in the 'Introduction' tab for detailed instructions</t>
    </r>
    <r>
      <rPr>
        <sz val="12"/>
        <color rgb="FF000000"/>
        <rFont val="Arial"/>
        <family val="2"/>
      </rPr>
      <t xml:space="preserve">. 
• </t>
    </r>
    <r>
      <rPr>
        <sz val="11"/>
        <color rgb="FF000000"/>
        <rFont val="Arial"/>
        <family val="2"/>
      </rPr>
      <t>Fields marked with an asterisk (</t>
    </r>
    <r>
      <rPr>
        <sz val="11"/>
        <color rgb="FFFF0000"/>
        <rFont val="Arial"/>
        <family val="2"/>
      </rPr>
      <t>*</t>
    </r>
    <r>
      <rPr>
        <sz val="11"/>
        <color rgb="FF000000"/>
        <rFont val="Arial"/>
        <family val="2"/>
      </rPr>
      <t xml:space="preserve">) are mandatory. Grey cells will be automatically generated.
• To find a TE-ID visit </t>
    </r>
    <r>
      <rPr>
        <i/>
        <sz val="11"/>
        <color theme="3" tint="0.39997558519241921"/>
        <rFont val="Arial"/>
        <family val="2"/>
      </rPr>
      <t>https://textileexchange.org/textile-exchange-id/</t>
    </r>
    <r>
      <rPr>
        <sz val="11"/>
        <rFont val="Arial"/>
        <family val="2"/>
      </rPr>
      <t>.</t>
    </r>
  </si>
  <si>
    <t>RMDF Details</t>
  </si>
  <si>
    <r>
      <rPr>
        <b/>
        <sz val="11"/>
        <rFont val="Arial"/>
        <family val="2"/>
      </rPr>
      <t>RMDF Number</t>
    </r>
    <r>
      <rPr>
        <b/>
        <sz val="11"/>
        <color rgb="FFFF0000"/>
        <rFont val="Arial"/>
        <family val="2"/>
      </rPr>
      <t xml:space="preserve">* </t>
    </r>
    <r>
      <rPr>
        <b/>
        <sz val="11.5"/>
        <color rgb="FFFF0000"/>
        <rFont val="Arial"/>
        <family val="2"/>
      </rPr>
      <t xml:space="preserve">
</t>
    </r>
    <r>
      <rPr>
        <i/>
        <sz val="9"/>
        <rFont val="Arial"/>
        <family val="2"/>
      </rPr>
      <t>Auto-generated based on RMDF Submission Date, Seller Identifier, and Buyer TE-ID</t>
    </r>
  </si>
  <si>
    <r>
      <t>RMDF Submission Date</t>
    </r>
    <r>
      <rPr>
        <b/>
        <sz val="11"/>
        <color rgb="FFFF0000"/>
        <rFont val="Arial"/>
        <family val="2"/>
      </rPr>
      <t>*</t>
    </r>
  </si>
  <si>
    <r>
      <t xml:space="preserve">RMDF Calendar Reporting Month
</t>
    </r>
    <r>
      <rPr>
        <i/>
        <sz val="9"/>
        <rFont val="Arial"/>
        <family val="2"/>
      </rPr>
      <t>Auto-generated based on Date Received</t>
    </r>
  </si>
  <si>
    <r>
      <rPr>
        <b/>
        <sz val="11"/>
        <rFont val="Arial"/>
        <family val="2"/>
      </rPr>
      <t>RMDF Calendar Reporting Year</t>
    </r>
    <r>
      <rPr>
        <b/>
        <sz val="11.5"/>
        <rFont val="Arial"/>
        <family val="2"/>
      </rPr>
      <t xml:space="preserve">
</t>
    </r>
    <r>
      <rPr>
        <i/>
        <sz val="9"/>
        <rFont val="Arial"/>
        <family val="2"/>
      </rPr>
      <t>Auto-generated based on Date Received</t>
    </r>
  </si>
  <si>
    <t>Seller Details</t>
  </si>
  <si>
    <r>
      <t>Seller Organization Type</t>
    </r>
    <r>
      <rPr>
        <b/>
        <sz val="11"/>
        <color rgb="FFFF0000"/>
        <rFont val="Arial"/>
        <family val="2"/>
      </rPr>
      <t>*</t>
    </r>
  </si>
  <si>
    <r>
      <t>Seller Identifier</t>
    </r>
    <r>
      <rPr>
        <b/>
        <sz val="11"/>
        <color rgb="FFFF0000"/>
        <rFont val="Arial"/>
        <family val="2"/>
      </rPr>
      <t>*</t>
    </r>
    <r>
      <rPr>
        <b/>
        <sz val="11"/>
        <rFont val="Arial"/>
        <family val="2"/>
      </rPr>
      <t xml:space="preserve">
</t>
    </r>
    <r>
      <rPr>
        <i/>
        <sz val="9"/>
        <rFont val="Arial"/>
        <family val="2"/>
      </rPr>
      <t>A six-digit numeric identifier assigned by the buyer and used consistently across all RMDF submissions</t>
    </r>
  </si>
  <si>
    <r>
      <t>Seller Organization Name</t>
    </r>
    <r>
      <rPr>
        <b/>
        <sz val="11"/>
        <color rgb="FFFF0000"/>
        <rFont val="Arial"/>
        <family val="2"/>
      </rPr>
      <t>*</t>
    </r>
  </si>
  <si>
    <r>
      <t>Seller Address</t>
    </r>
    <r>
      <rPr>
        <b/>
        <sz val="11"/>
        <color rgb="FFFF0000"/>
        <rFont val="Arial"/>
        <family val="2"/>
      </rPr>
      <t>*</t>
    </r>
  </si>
  <si>
    <t>Seller Postcode</t>
  </si>
  <si>
    <r>
      <t>Seller Country/Area</t>
    </r>
    <r>
      <rPr>
        <b/>
        <sz val="11"/>
        <color rgb="FFFF0000"/>
        <rFont val="Arial"/>
        <family val="2"/>
      </rPr>
      <t>*</t>
    </r>
  </si>
  <si>
    <r>
      <t>Seller State/Province</t>
    </r>
    <r>
      <rPr>
        <b/>
        <sz val="11"/>
        <color rgb="FFFF0000"/>
        <rFont val="Arial"/>
        <family val="2"/>
      </rPr>
      <t>*</t>
    </r>
    <r>
      <rPr>
        <b/>
        <sz val="11"/>
        <rFont val="Arial"/>
        <family val="2"/>
      </rPr>
      <t xml:space="preserve">
</t>
    </r>
    <r>
      <rPr>
        <i/>
        <sz val="11"/>
        <rFont val="Arial"/>
        <family val="2"/>
      </rPr>
      <t>Select Seller Country/Area first</t>
    </r>
  </si>
  <si>
    <r>
      <t xml:space="preserve">Seller Organization TE-ID, if available
</t>
    </r>
    <r>
      <rPr>
        <i/>
        <sz val="9"/>
        <rFont val="Arial"/>
        <family val="2"/>
      </rPr>
      <t>TE-00000000, see the link for TE-ID in the "Instructions Notes" above</t>
    </r>
  </si>
  <si>
    <r>
      <t>Is the seller address the origin of the reclaimed material?</t>
    </r>
    <r>
      <rPr>
        <b/>
        <sz val="11"/>
        <color rgb="FFFF2600"/>
        <rFont val="Arial"/>
        <family val="2"/>
      </rPr>
      <t>*</t>
    </r>
  </si>
  <si>
    <r>
      <t>Reclaimed Material Source</t>
    </r>
    <r>
      <rPr>
        <b/>
        <sz val="11"/>
        <color rgb="FFFF0000"/>
        <rFont val="Arial"/>
        <family val="2"/>
      </rPr>
      <t>*</t>
    </r>
    <r>
      <rPr>
        <b/>
        <sz val="11"/>
        <rFont val="Arial"/>
        <family val="2"/>
      </rPr>
      <t xml:space="preserve">
</t>
    </r>
    <r>
      <rPr>
        <i/>
        <sz val="9"/>
        <rFont val="Arial"/>
        <family val="2"/>
      </rPr>
      <t>Select Seller Organization Type first</t>
    </r>
  </si>
  <si>
    <t>Buyer Details</t>
  </si>
  <si>
    <r>
      <t>Buyer Certified Organization Name</t>
    </r>
    <r>
      <rPr>
        <b/>
        <sz val="11"/>
        <color rgb="FFFF0000"/>
        <rFont val="Arial"/>
        <family val="2"/>
      </rPr>
      <t>*</t>
    </r>
  </si>
  <si>
    <r>
      <rPr>
        <b/>
        <sz val="11"/>
        <color rgb="FF000000"/>
        <rFont val="Arial"/>
        <family val="2"/>
      </rPr>
      <t>Buyer Certified Organization TE-ID</t>
    </r>
    <r>
      <rPr>
        <b/>
        <sz val="11"/>
        <color rgb="FFFF0000"/>
        <rFont val="Arial"/>
        <family val="2"/>
      </rPr>
      <t>*</t>
    </r>
    <r>
      <rPr>
        <b/>
        <sz val="11.5"/>
        <color rgb="FF000000"/>
        <rFont val="Arial"/>
        <family val="2"/>
      </rPr>
      <t xml:space="preserve">
</t>
    </r>
    <r>
      <rPr>
        <i/>
        <sz val="9"/>
        <color rgb="FF000000"/>
        <rFont val="Arial"/>
        <family val="2"/>
      </rPr>
      <t>TE-00000000, see the link for TE-ID in the "Instructions Notes" above</t>
    </r>
  </si>
  <si>
    <t>Reclaimed Material Details</t>
  </si>
  <si>
    <t xml:space="preserve">Invoice </t>
  </si>
  <si>
    <t>Reclaimed Materials</t>
  </si>
  <si>
    <t xml:space="preserve">Declared Reclaimed Material Origin </t>
  </si>
  <si>
    <t>Number of known reclaimed material  origin per product (max 20):</t>
  </si>
  <si>
    <r>
      <t>Date Received</t>
    </r>
    <r>
      <rPr>
        <b/>
        <sz val="11.5"/>
        <color rgb="FFFF0000"/>
        <rFont val="Arial"/>
        <family val="2"/>
      </rPr>
      <t>*</t>
    </r>
  </si>
  <si>
    <r>
      <t>Shipment 
Document Number</t>
    </r>
    <r>
      <rPr>
        <b/>
        <sz val="11.5"/>
        <color rgb="FFFF0000"/>
        <rFont val="Arial"/>
        <family val="2"/>
      </rPr>
      <t>*</t>
    </r>
  </si>
  <si>
    <r>
      <t>Shipment 
Date</t>
    </r>
    <r>
      <rPr>
        <b/>
        <sz val="11.5"/>
        <color rgb="FFFF0000"/>
        <rFont val="Arial"/>
        <family val="2"/>
      </rPr>
      <t>*</t>
    </r>
  </si>
  <si>
    <r>
      <t>Invoice 
Reference</t>
    </r>
    <r>
      <rPr>
        <b/>
        <sz val="11.5"/>
        <color rgb="FFFF0000"/>
        <rFont val="Arial"/>
        <family val="2"/>
      </rPr>
      <t>*</t>
    </r>
  </si>
  <si>
    <r>
      <t>Invoice 
Date</t>
    </r>
    <r>
      <rPr>
        <b/>
        <sz val="11.5"/>
        <color rgb="FFFF0000"/>
        <rFont val="Arial"/>
        <family val="2"/>
      </rPr>
      <t>*</t>
    </r>
  </si>
  <si>
    <r>
      <t>Order 
Number</t>
    </r>
    <r>
      <rPr>
        <b/>
        <sz val="11.5"/>
        <color rgb="FFFF0000"/>
        <rFont val="Arial"/>
        <family val="2"/>
      </rPr>
      <t>*</t>
    </r>
  </si>
  <si>
    <r>
      <t>Product No</t>
    </r>
    <r>
      <rPr>
        <b/>
        <sz val="11.5"/>
        <color rgb="FFFF0000"/>
        <rFont val="Arial"/>
        <family val="2"/>
      </rPr>
      <t>*</t>
    </r>
  </si>
  <si>
    <r>
      <t>Pre or Post Consumer 
Material</t>
    </r>
    <r>
      <rPr>
        <b/>
        <sz val="11.5"/>
        <color rgb="FFFF0000"/>
        <rFont val="Arial"/>
        <family val="2"/>
      </rPr>
      <t>*</t>
    </r>
  </si>
  <si>
    <r>
      <t>Feedstock</t>
    </r>
    <r>
      <rPr>
        <b/>
        <sz val="11.5"/>
        <color rgb="FFFF0000"/>
        <rFont val="Arial"/>
        <family val="2"/>
      </rPr>
      <t>*</t>
    </r>
  </si>
  <si>
    <r>
      <t>Reclaimed Material 1</t>
    </r>
    <r>
      <rPr>
        <b/>
        <sz val="11.5"/>
        <color rgb="FFFF0000"/>
        <rFont val="Arial"/>
        <family val="2"/>
      </rPr>
      <t>*</t>
    </r>
  </si>
  <si>
    <r>
      <t>Reclaimed Material 1
Percentage (%)</t>
    </r>
    <r>
      <rPr>
        <b/>
        <sz val="11.5"/>
        <color rgb="FFFF0000"/>
        <rFont val="Arial"/>
        <family val="2"/>
      </rPr>
      <t>*</t>
    </r>
  </si>
  <si>
    <t>Reclaimed Material 2</t>
  </si>
  <si>
    <t>Reclaimed Material 2
Percentage
(%)</t>
  </si>
  <si>
    <t>Remaining Reclaimed Material</t>
  </si>
  <si>
    <t>Unclaimed Material Percentage (%)</t>
  </si>
  <si>
    <t>Dominant 
Color</t>
  </si>
  <si>
    <r>
      <t>Total Reclaimed Weight (kg)</t>
    </r>
    <r>
      <rPr>
        <b/>
        <sz val="11.5"/>
        <color rgb="FFFF0000"/>
        <rFont val="Arial"/>
        <family val="2"/>
      </rPr>
      <t>*</t>
    </r>
  </si>
  <si>
    <t>Percentage of Reclaimed Material with Known Origin</t>
  </si>
  <si>
    <t>Reclaimed Material Origin 1</t>
  </si>
  <si>
    <t>Reclaimed Material Origin 2</t>
  </si>
  <si>
    <t>Reclaimed Material Origin 3</t>
  </si>
  <si>
    <t>Reclaimed Material Origin 4</t>
  </si>
  <si>
    <t>Reclaimed Material Origin 5</t>
  </si>
  <si>
    <t>Reclaimed Material Origin 6</t>
  </si>
  <si>
    <t>Reclaimed Material Origin 7</t>
  </si>
  <si>
    <t>Reclaimed Material Origin 8</t>
  </si>
  <si>
    <t>Reclaimed Material Origin 9</t>
  </si>
  <si>
    <t>Reclaimed Material Origin 10</t>
  </si>
  <si>
    <t>Reclaimed Material Origin 11</t>
  </si>
  <si>
    <t>Reclaimed Material Origin 12</t>
  </si>
  <si>
    <t>Reclaimed Material Origin 13</t>
  </si>
  <si>
    <t>Reclaimed Material Origin 14</t>
  </si>
  <si>
    <t>Reclaimed Material Origin 15</t>
  </si>
  <si>
    <t>Reclaimed Material Origin 16</t>
  </si>
  <si>
    <t>Reclaimed Material Origin 17</t>
  </si>
  <si>
    <t>Reclaimed Material Origin 18</t>
  </si>
  <si>
    <t>Reclaimed Material Origin 19</t>
  </si>
  <si>
    <t>Reclaimed Material Origin 20</t>
  </si>
  <si>
    <t>Non-textile ind</t>
  </si>
  <si>
    <r>
      <t>Reclaimed Material Source</t>
    </r>
    <r>
      <rPr>
        <b/>
        <sz val="11.5"/>
        <color rgb="FFFF0000"/>
        <rFont val="Arial"/>
        <family val="2"/>
      </rPr>
      <t>*</t>
    </r>
  </si>
  <si>
    <t>Origin Facility Name</t>
  </si>
  <si>
    <t>Origin Facility
TE-ID</t>
  </si>
  <si>
    <t>Origin Facility Address</t>
  </si>
  <si>
    <r>
      <t>Origin Facility Country/Area</t>
    </r>
    <r>
      <rPr>
        <b/>
        <sz val="11.5"/>
        <color rgb="FFFF0000"/>
        <rFont val="Arial"/>
        <family val="2"/>
      </rPr>
      <t>*</t>
    </r>
  </si>
  <si>
    <r>
      <t>Origin Facility  State/Province</t>
    </r>
    <r>
      <rPr>
        <b/>
        <sz val="11.5"/>
        <color rgb="FFFF0000"/>
        <rFont val="Arial"/>
        <family val="2"/>
      </rPr>
      <t>*</t>
    </r>
  </si>
  <si>
    <r>
      <t>Proportion of Reclaimed Weight (%)</t>
    </r>
    <r>
      <rPr>
        <b/>
        <sz val="11.5"/>
        <color rgb="FFFF0000"/>
        <rFont val="Arial"/>
        <family val="2"/>
      </rPr>
      <t>*</t>
    </r>
  </si>
  <si>
    <t>yyyy-mm-dd</t>
  </si>
  <si>
    <t>Text</t>
  </si>
  <si>
    <t>Text. If multiple, separate by semicolon.</t>
  </si>
  <si>
    <t>5 digit starting from 10000</t>
  </si>
  <si>
    <t xml:space="preserve">Picklist </t>
  </si>
  <si>
    <t>Picklist. Select 'Pre or Post Consumer Material' first</t>
  </si>
  <si>
    <t>0.00%</t>
  </si>
  <si>
    <t>Auto-generated</t>
  </si>
  <si>
    <t>Picklist</t>
  </si>
  <si>
    <t>000,000.00</t>
  </si>
  <si>
    <t>Picklist. Select Seller Organization Type first</t>
  </si>
  <si>
    <t>TE-00000000</t>
  </si>
  <si>
    <t xml:space="preserve">Picklist. Select country first. </t>
  </si>
  <si>
    <t>x</t>
  </si>
  <si>
    <t>No</t>
  </si>
  <si>
    <t xml:space="preserve">5 digit </t>
  </si>
  <si>
    <t>Picklist. Select 'Pre or Post Reclaimed Material' first</t>
  </si>
  <si>
    <t>From Federico Proposal 3</t>
  </si>
  <si>
    <t>Proposal 3  - Color Code</t>
  </si>
  <si>
    <t>Seller Type</t>
  </si>
  <si>
    <t>NameUsedinFormula</t>
  </si>
  <si>
    <t>DO NOT DELETE!</t>
  </si>
  <si>
    <t>Number</t>
  </si>
  <si>
    <t>Reporting Month</t>
  </si>
  <si>
    <t>Reporting Year</t>
  </si>
  <si>
    <t>Yes/No</t>
  </si>
  <si>
    <t>BL</t>
  </si>
  <si>
    <t>Blues</t>
  </si>
  <si>
    <t>Brand/retailer</t>
  </si>
  <si>
    <t>brandretailer</t>
  </si>
  <si>
    <t>January</t>
  </si>
  <si>
    <t>2025</t>
  </si>
  <si>
    <t>Yes</t>
  </si>
  <si>
    <t>GR</t>
  </si>
  <si>
    <t>Greens</t>
  </si>
  <si>
    <t xml:space="preserve">Concentrator </t>
  </si>
  <si>
    <t>collector</t>
  </si>
  <si>
    <t>February</t>
  </si>
  <si>
    <t>2026</t>
  </si>
  <si>
    <t>GY</t>
  </si>
  <si>
    <t>Greys</t>
  </si>
  <si>
    <t>Collector</t>
  </si>
  <si>
    <t>all</t>
  </si>
  <si>
    <t>March</t>
  </si>
  <si>
    <t>2027</t>
  </si>
  <si>
    <t>PK</t>
  </si>
  <si>
    <t>Pinks</t>
  </si>
  <si>
    <t>Concentrator &amp; Collector</t>
  </si>
  <si>
    <t>April</t>
  </si>
  <si>
    <t>2028</t>
  </si>
  <si>
    <t>OR</t>
  </si>
  <si>
    <t>Oranges</t>
  </si>
  <si>
    <t>Manufacturer</t>
  </si>
  <si>
    <t>manufacturer</t>
  </si>
  <si>
    <t>May</t>
  </si>
  <si>
    <t>2029</t>
  </si>
  <si>
    <t>BK</t>
  </si>
  <si>
    <t>Blacks</t>
  </si>
  <si>
    <t>Municipal/industrial/commercial/nonprofit collection</t>
  </si>
  <si>
    <t>municipal</t>
  </si>
  <si>
    <t>June</t>
  </si>
  <si>
    <t>2030</t>
  </si>
  <si>
    <t>RD</t>
  </si>
  <si>
    <t>Reds</t>
  </si>
  <si>
    <t>July</t>
  </si>
  <si>
    <t>BN</t>
  </si>
  <si>
    <t>Browns</t>
  </si>
  <si>
    <t>August</t>
  </si>
  <si>
    <t>WH</t>
  </si>
  <si>
    <t>Whites</t>
  </si>
  <si>
    <t>September</t>
  </si>
  <si>
    <t>PR</t>
  </si>
  <si>
    <t>Purples</t>
  </si>
  <si>
    <t>October</t>
  </si>
  <si>
    <t>YL</t>
  </si>
  <si>
    <t>Yellows</t>
  </si>
  <si>
    <t>November</t>
  </si>
  <si>
    <t>MC</t>
  </si>
  <si>
    <t>Multicolor</t>
  </si>
  <si>
    <t>December</t>
  </si>
  <si>
    <t>Mapping</t>
  </si>
  <si>
    <t>Seller Org Type</t>
  </si>
  <si>
    <t>Reclaimed Waste Source</t>
  </si>
  <si>
    <t>Brand (PR0035)</t>
  </si>
  <si>
    <t>Retailer (PR0025)</t>
  </si>
  <si>
    <t>Collector (PR0005)</t>
  </si>
  <si>
    <t>Spinning (PR0027)</t>
  </si>
  <si>
    <t>Dyeing (PR0008)</t>
  </si>
  <si>
    <t>Finishing (PR0012)</t>
  </si>
  <si>
    <t>Weaving (PR0033)</t>
  </si>
  <si>
    <t>Knitting (PR0015)</t>
  </si>
  <si>
    <t>Fabric pre-treatment (PR0021)</t>
  </si>
  <si>
    <t>Manufacturing (PR0016)</t>
  </si>
  <si>
    <t>Waste collection network (PR0052)</t>
  </si>
  <si>
    <t>ASR-507-V3.2.0-CB_Data_Specification</t>
  </si>
  <si>
    <t>Product Category Codes - PC Codes</t>
  </si>
  <si>
    <t>Product Detail Codes - PD Codes</t>
  </si>
  <si>
    <t>Codes - 
Valid values</t>
  </si>
  <si>
    <t>Description - 
Info only</t>
  </si>
  <si>
    <t>Terms - 
Info only</t>
  </si>
  <si>
    <t>ASR-507 Version - 
info only</t>
  </si>
  <si>
    <t>Sequence - 
Info only</t>
  </si>
  <si>
    <t>Combine PD codes with text</t>
  </si>
  <si>
    <t>Non-textile</t>
  </si>
  <si>
    <t>PC0037</t>
  </si>
  <si>
    <t>Reclaimed post-consumer materials</t>
  </si>
  <si>
    <t>PD0094</t>
  </si>
  <si>
    <t>Reclaimed bottles</t>
  </si>
  <si>
    <t>V2.4 &amp; before</t>
  </si>
  <si>
    <t>PC0040</t>
  </si>
  <si>
    <t>Reclaimed pre-consumer materials </t>
  </si>
  <si>
    <t>PD0095</t>
  </si>
  <si>
    <t>Reclaimed fishing nets</t>
  </si>
  <si>
    <t>PD0096</t>
  </si>
  <si>
    <t>Reclaimed textiles</t>
  </si>
  <si>
    <t>PD0097</t>
  </si>
  <si>
    <t>Reclaimed ocean wastes</t>
  </si>
  <si>
    <t>PD0098</t>
  </si>
  <si>
    <t>Reclaimed process wastes</t>
  </si>
  <si>
    <t>PD0099</t>
  </si>
  <si>
    <t>Reclaimed down, feathers</t>
  </si>
  <si>
    <t>PD0100</t>
  </si>
  <si>
    <t>Other</t>
  </si>
  <si>
    <t>ASR-507-V3.4.1-CB_Data_Specification</t>
  </si>
  <si>
    <t>Raw Material Codes - RM Codes</t>
  </si>
  <si>
    <t>Reclaimed RM list for template</t>
  </si>
  <si>
    <t>ASR-507 Version -
Info only</t>
  </si>
  <si>
    <t>Sequence -
Info only</t>
  </si>
  <si>
    <t>Combine RM codes with text</t>
  </si>
  <si>
    <t>Select Pre&amp;post reclaimed</t>
  </si>
  <si>
    <t>Select Pre reclaimed</t>
  </si>
  <si>
    <t>Select Post reclaimed</t>
  </si>
  <si>
    <t>Pre&amp;post reclaimed</t>
  </si>
  <si>
    <t>Pre reclaimed</t>
  </si>
  <si>
    <t>Post reclaimed</t>
  </si>
  <si>
    <t>RM0001</t>
  </si>
  <si>
    <t>Alpaca</t>
  </si>
  <si>
    <t>RM0002</t>
  </si>
  <si>
    <t>In-conversion alpaca</t>
  </si>
  <si>
    <t>RM0003</t>
  </si>
  <si>
    <t>Organic alpaca</t>
  </si>
  <si>
    <t>RM0004</t>
  </si>
  <si>
    <t>Recycled pre/post-consumer alpaca</t>
  </si>
  <si>
    <t>RM0005</t>
  </si>
  <si>
    <t>Recycled pre-consumer alpaca</t>
  </si>
  <si>
    <t>RM0006</t>
  </si>
  <si>
    <t>Recycled post-consumer alpaca</t>
  </si>
  <si>
    <t>RM0007</t>
  </si>
  <si>
    <t>Responsible alpaca</t>
  </si>
  <si>
    <t>RM0400</t>
  </si>
  <si>
    <t>Recycled pre-consumer organic alpaca</t>
  </si>
  <si>
    <t>V3.2.0</t>
  </si>
  <si>
    <t>RM0438</t>
  </si>
  <si>
    <t>Reclaimed pre-consumer alpaca</t>
  </si>
  <si>
    <t>V3.4.1</t>
  </si>
  <si>
    <t>RM0439</t>
  </si>
  <si>
    <t>Reclaimed post-consumer alpaca</t>
  </si>
  <si>
    <t>RM0008</t>
  </si>
  <si>
    <t>Angora</t>
  </si>
  <si>
    <t>RM0009</t>
  </si>
  <si>
    <t>In-conversion angora</t>
  </si>
  <si>
    <t>RM0010</t>
  </si>
  <si>
    <t>Organic angora</t>
  </si>
  <si>
    <t>RM0011</t>
  </si>
  <si>
    <t>Recycled pre/post-consumer angora</t>
  </si>
  <si>
    <t>RM0012</t>
  </si>
  <si>
    <t>Recycled pre-consumer angora</t>
  </si>
  <si>
    <t>RM0013</t>
  </si>
  <si>
    <t>Recycled post-consumer angora</t>
  </si>
  <si>
    <t>RM0401</t>
  </si>
  <si>
    <t>Recycled pre-consumer organic angora</t>
  </si>
  <si>
    <t>RM0440</t>
  </si>
  <si>
    <t>Reclaimed pre-consumer angora</t>
  </si>
  <si>
    <t>RM0441</t>
  </si>
  <si>
    <t>Reclaimed post-consumer angora</t>
  </si>
  <si>
    <t>RM0014</t>
  </si>
  <si>
    <t>Camel</t>
  </si>
  <si>
    <t>RM0015</t>
  </si>
  <si>
    <t xml:space="preserve">In-conversion camel </t>
  </si>
  <si>
    <t>RM0016</t>
  </si>
  <si>
    <t xml:space="preserve">Organic camel </t>
  </si>
  <si>
    <t>RM0017</t>
  </si>
  <si>
    <t xml:space="preserve">Recycled pre/post-consumer camel </t>
  </si>
  <si>
    <t>RM0018</t>
  </si>
  <si>
    <t>Recycled pre-consumer camel hair</t>
  </si>
  <si>
    <t>RM0019</t>
  </si>
  <si>
    <t xml:space="preserve">Recycled post-consumer camel </t>
  </si>
  <si>
    <t>RM0402</t>
  </si>
  <si>
    <t>Recycled pre-consumer organic camel</t>
  </si>
  <si>
    <t>RM0442</t>
  </si>
  <si>
    <t>Reclaimed pre-consumer camel</t>
  </si>
  <si>
    <t>RM0443</t>
  </si>
  <si>
    <t>Reclaimed post-consumer camel</t>
  </si>
  <si>
    <t>RM0020</t>
  </si>
  <si>
    <t>Cashmere</t>
  </si>
  <si>
    <t>RM0021</t>
  </si>
  <si>
    <t>In-conversion cashmere</t>
  </si>
  <si>
    <t>RM0022</t>
  </si>
  <si>
    <t>Organic cashmere</t>
  </si>
  <si>
    <t>RM0023</t>
  </si>
  <si>
    <t>Recycled pre/post-consumer cashmere</t>
  </si>
  <si>
    <t>RM0024</t>
  </si>
  <si>
    <t>Recycled pre-consumer cashmere</t>
  </si>
  <si>
    <t>RM0025</t>
  </si>
  <si>
    <t>Recycled post-consumer cashmere</t>
  </si>
  <si>
    <t>RM0305</t>
  </si>
  <si>
    <t>Content claim cashmere - SFA</t>
  </si>
  <si>
    <t>RM0403</t>
  </si>
  <si>
    <t>Recycled pre-consumer organic cashmere</t>
  </si>
  <si>
    <t>RM0444</t>
  </si>
  <si>
    <t>Reclaimed pre-consumer cashmere</t>
  </si>
  <si>
    <t>RM0445</t>
  </si>
  <si>
    <t>Reclaimed post-consumer cashmere</t>
  </si>
  <si>
    <t>RM0026</t>
  </si>
  <si>
    <t>Down</t>
  </si>
  <si>
    <t>RM0027</t>
  </si>
  <si>
    <t>In-conversion down</t>
  </si>
  <si>
    <t>RM0028</t>
  </si>
  <si>
    <t>Organic down</t>
  </si>
  <si>
    <t>RM0029</t>
  </si>
  <si>
    <t>Recycled pre/post-consumer down</t>
  </si>
  <si>
    <t>RM0030</t>
  </si>
  <si>
    <t>Recycled pre-consumer down</t>
  </si>
  <si>
    <t>RM0031</t>
  </si>
  <si>
    <t>Recycled post-consumer down</t>
  </si>
  <si>
    <t>RM0032</t>
  </si>
  <si>
    <t>Responsible down</t>
  </si>
  <si>
    <t>RM0328</t>
  </si>
  <si>
    <t>Responsible down (parent farm certification)</t>
  </si>
  <si>
    <t>RM0404</t>
  </si>
  <si>
    <t>Recycled pre-consumer organic down</t>
  </si>
  <si>
    <t>RM0446</t>
  </si>
  <si>
    <t>Reclaimed pre-consumer down</t>
  </si>
  <si>
    <t>RM0447</t>
  </si>
  <si>
    <t>Reclaimed post-consumer down</t>
  </si>
  <si>
    <t>RM0033</t>
  </si>
  <si>
    <t>Feather</t>
  </si>
  <si>
    <t>RM0034</t>
  </si>
  <si>
    <t>In-conversion feather</t>
  </si>
  <si>
    <t>RM0035</t>
  </si>
  <si>
    <t>Organic feather</t>
  </si>
  <si>
    <t>RM0036</t>
  </si>
  <si>
    <t>Recycled pre/post-consumer feather</t>
  </si>
  <si>
    <t>RM0037</t>
  </si>
  <si>
    <t>Recycled pre-consumer feather</t>
  </si>
  <si>
    <t>RM0038</t>
  </si>
  <si>
    <t>Recycled post-consumer feather</t>
  </si>
  <si>
    <t>RM0039</t>
  </si>
  <si>
    <t>Responsible feather</t>
  </si>
  <si>
    <t>RM0329</t>
  </si>
  <si>
    <t>Responsible feather (parent farm certification)</t>
  </si>
  <si>
    <t>RM0405</t>
  </si>
  <si>
    <t>Recycled pre-consumer organic feather</t>
  </si>
  <si>
    <t>RM0448</t>
  </si>
  <si>
    <t>Reclaimed pre-consumer feather</t>
  </si>
  <si>
    <t>RM0449</t>
  </si>
  <si>
    <t>Reclaimed post-consumer feather</t>
  </si>
  <si>
    <t>RM0344</t>
  </si>
  <si>
    <t>Greese</t>
  </si>
  <si>
    <t>V3.0.0</t>
  </si>
  <si>
    <t>RM0345</t>
  </si>
  <si>
    <t>In-conversion greese</t>
  </si>
  <si>
    <t>RM0346</t>
  </si>
  <si>
    <t>Organic greese</t>
  </si>
  <si>
    <t>RM0347</t>
  </si>
  <si>
    <t>Recycled pre/post-consumer greese</t>
  </si>
  <si>
    <t>RM0348</t>
  </si>
  <si>
    <t>Recycled pre-consumer greese</t>
  </si>
  <si>
    <t>RM0349</t>
  </si>
  <si>
    <t>Recycled post-consumer greese</t>
  </si>
  <si>
    <t>RM0350</t>
  </si>
  <si>
    <t>Responsible animal greese</t>
  </si>
  <si>
    <t>RM0450</t>
  </si>
  <si>
    <t>Reclaimed pre-consumer greese</t>
  </si>
  <si>
    <t>RM0451</t>
  </si>
  <si>
    <t>Reclaimed post-consumer greese</t>
  </si>
  <si>
    <t>RM0040</t>
  </si>
  <si>
    <t xml:space="preserve">Guanaco </t>
  </si>
  <si>
    <t>RM0041</t>
  </si>
  <si>
    <t xml:space="preserve">In-conversion guanaco </t>
  </si>
  <si>
    <t>RM0042</t>
  </si>
  <si>
    <t xml:space="preserve">Organic guanaco </t>
  </si>
  <si>
    <t>RM0043</t>
  </si>
  <si>
    <t xml:space="preserve">Recycled pre/post-consumer guanaco </t>
  </si>
  <si>
    <t>RM0044</t>
  </si>
  <si>
    <t xml:space="preserve">Recycled pre-consumer guanaco </t>
  </si>
  <si>
    <t>RM0045</t>
  </si>
  <si>
    <t xml:space="preserve">Recycled post-consumer guanaco </t>
  </si>
  <si>
    <t>RM0406</t>
  </si>
  <si>
    <t xml:space="preserve">Recycled Pre-Consumer Organic Guanaco </t>
  </si>
  <si>
    <t>RM0452</t>
  </si>
  <si>
    <t>Reclaimed pre-consumer guanaco</t>
  </si>
  <si>
    <t>RM0453</t>
  </si>
  <si>
    <t>Reclaimed post-consumer guanaco</t>
  </si>
  <si>
    <t>RM0046</t>
  </si>
  <si>
    <t>Lama</t>
  </si>
  <si>
    <t>RM0047</t>
  </si>
  <si>
    <t xml:space="preserve">In-conversion lama </t>
  </si>
  <si>
    <t>RM0048</t>
  </si>
  <si>
    <t xml:space="preserve">Organic lama </t>
  </si>
  <si>
    <t>RM0049</t>
  </si>
  <si>
    <t>Recycled pre/post-consumer lama hair</t>
  </si>
  <si>
    <t>RM0050</t>
  </si>
  <si>
    <t xml:space="preserve">Recycled pre-consumer lama </t>
  </si>
  <si>
    <t>RM0051</t>
  </si>
  <si>
    <t xml:space="preserve">Recycled post-consumer lama </t>
  </si>
  <si>
    <t>RM0407</t>
  </si>
  <si>
    <t>Recycled pre-consumer organic lama</t>
  </si>
  <si>
    <t>RM0454</t>
  </si>
  <si>
    <t>Reclaimed pre-consumer lama</t>
  </si>
  <si>
    <t>RM0455</t>
  </si>
  <si>
    <t>Reclaimed post-consumer lama</t>
  </si>
  <si>
    <t>RM0365</t>
  </si>
  <si>
    <t>Leather bovine (cattle, calf)</t>
  </si>
  <si>
    <t>RM0366</t>
  </si>
  <si>
    <t>In-conversion leather bovine (cattle, calf)</t>
  </si>
  <si>
    <t>RM0367</t>
  </si>
  <si>
    <t>Organic leather bovine (cattle, calf)</t>
  </si>
  <si>
    <t>RM0368</t>
  </si>
  <si>
    <t>Recycled pre/post-consumer leather bovine (cattle, calf)</t>
  </si>
  <si>
    <t>RM0369</t>
  </si>
  <si>
    <t>Recycled pre-consumer leather bovine (cattle, calf)</t>
  </si>
  <si>
    <t>RM0370</t>
  </si>
  <si>
    <t>Recycled post-consumer leather bovine (cattle, calf)</t>
  </si>
  <si>
    <t>RM0371</t>
  </si>
  <si>
    <t>Responsible animal leather bovine (cattle, calf)</t>
  </si>
  <si>
    <t>RM0456</t>
  </si>
  <si>
    <t>Reclaimed pre-consumer leather bovine (cattle, calf)</t>
  </si>
  <si>
    <t>RM0457</t>
  </si>
  <si>
    <t>Reclaimed post-consumer leather bovine (cattle, calf)</t>
  </si>
  <si>
    <t>RM0379</t>
  </si>
  <si>
    <t>Leather caprine (goat)</t>
  </si>
  <si>
    <t>RM0380</t>
  </si>
  <si>
    <t>In-conversion leather caprine (goat)</t>
  </si>
  <si>
    <t>RM0381</t>
  </si>
  <si>
    <t>Organic leather caprine (goat)</t>
  </si>
  <si>
    <t>RM0382</t>
  </si>
  <si>
    <t>Recycled pre/post-consumer leather caprine (goat)</t>
  </si>
  <si>
    <t>RM0383</t>
  </si>
  <si>
    <t>Recycled pre-consumer leather caprine (goat)</t>
  </si>
  <si>
    <t>RM0384</t>
  </si>
  <si>
    <t>Recycled post-consumer leather caprine (goat)</t>
  </si>
  <si>
    <t>RM0385</t>
  </si>
  <si>
    <t>Responsible animal leather caprine (goat)</t>
  </si>
  <si>
    <t>RM0458</t>
  </si>
  <si>
    <t>Reclaimed pre-consumer leather caprine (goat)</t>
  </si>
  <si>
    <t>RM0459</t>
  </si>
  <si>
    <t>Reclaimed post-consumer leather caprine (goat)</t>
  </si>
  <si>
    <t>RM0358</t>
  </si>
  <si>
    <t>Leather ovine (sheep)</t>
  </si>
  <si>
    <t>RM0359</t>
  </si>
  <si>
    <t>In-conversion leather ovine (sheep)</t>
  </si>
  <si>
    <t>RM0360</t>
  </si>
  <si>
    <t>Organic leather ovine (sheep)</t>
  </si>
  <si>
    <t>RM0361</t>
  </si>
  <si>
    <t>Recycled pre/post-consumer leather ovine (sheep)</t>
  </si>
  <si>
    <t>RM0362</t>
  </si>
  <si>
    <t>Recycled pre-consumer leather ovine (sheep)</t>
  </si>
  <si>
    <t>RM0363</t>
  </si>
  <si>
    <t>Recycled post-consumer leather ovine (sheep)</t>
  </si>
  <si>
    <t>RM0364</t>
  </si>
  <si>
    <t>Responsible animal leather ovine (sheep)</t>
  </si>
  <si>
    <t>RM0460</t>
  </si>
  <si>
    <t>Reclaimed pre-consumer leather ovine (sheep)</t>
  </si>
  <si>
    <t>RM0461</t>
  </si>
  <si>
    <t>Reclaimed post-consumer leather ovine (sheep)</t>
  </si>
  <si>
    <t>RM0372</t>
  </si>
  <si>
    <t>Leather porcine (pig)</t>
  </si>
  <si>
    <t>RM0373</t>
  </si>
  <si>
    <t>In-conversion leather porcine (pig)</t>
  </si>
  <si>
    <t>RM0374</t>
  </si>
  <si>
    <t>Organic leather porcine (pig)</t>
  </si>
  <si>
    <t>RM0375</t>
  </si>
  <si>
    <t>Recycled pre/post-consumer leather porcine (pig)</t>
  </si>
  <si>
    <t>RM0376</t>
  </si>
  <si>
    <t>Recycled pre-consumer leather porcine (pig)</t>
  </si>
  <si>
    <t>RM0377</t>
  </si>
  <si>
    <t>Recycled post-consumer leather porcine (pig)</t>
  </si>
  <si>
    <t>RM0378</t>
  </si>
  <si>
    <t>Responsible animal leather porcine (pig)</t>
  </si>
  <si>
    <t>RM0462</t>
  </si>
  <si>
    <t>Reclaimed pre-consumer leather porcine (pig)</t>
  </si>
  <si>
    <t>RM0463</t>
  </si>
  <si>
    <t>Reclaimed post-consumer leather porcine (pig)</t>
  </si>
  <si>
    <t>RM0351</t>
  </si>
  <si>
    <t>Leather fiber</t>
  </si>
  <si>
    <t>RM0352</t>
  </si>
  <si>
    <t>In-conversion leather fiber</t>
  </si>
  <si>
    <t>RM0353</t>
  </si>
  <si>
    <t>Organic leather fiber</t>
  </si>
  <si>
    <t>RM0354</t>
  </si>
  <si>
    <t>Recycled pre/post-consumer leather fiber</t>
  </si>
  <si>
    <t>RM0355</t>
  </si>
  <si>
    <t>Recycled pre-consumer leather fiber</t>
  </si>
  <si>
    <t>RM0356</t>
  </si>
  <si>
    <t>Recycled post-consumer leather fiber</t>
  </si>
  <si>
    <t>RM0357</t>
  </si>
  <si>
    <t>Responsible animal leather fiber</t>
  </si>
  <si>
    <t>RM0464</t>
  </si>
  <si>
    <t>Reclaimed pre-consumer leather fiber</t>
  </si>
  <si>
    <t>RM0465</t>
  </si>
  <si>
    <t>Reclaimed post-consumer leather fiber</t>
  </si>
  <si>
    <t>RM0052</t>
  </si>
  <si>
    <t>Leather other</t>
  </si>
  <si>
    <t>RM0053</t>
  </si>
  <si>
    <t>In-conversion leather other</t>
  </si>
  <si>
    <t>RM0054</t>
  </si>
  <si>
    <t>Organic leather other</t>
  </si>
  <si>
    <t>RM0055</t>
  </si>
  <si>
    <t>Recycled pre/post-consumer leather other</t>
  </si>
  <si>
    <t>RM0056</t>
  </si>
  <si>
    <t>Recycled pre-consumer leather other</t>
  </si>
  <si>
    <t>RM0057</t>
  </si>
  <si>
    <t>Recycled post-consumer leather other</t>
  </si>
  <si>
    <t>RM0466</t>
  </si>
  <si>
    <t>Reclaimed pre-consumer leather other</t>
  </si>
  <si>
    <t>RM0467</t>
  </si>
  <si>
    <t>Reclaimed post-consumer leather other</t>
  </si>
  <si>
    <t>RM0058</t>
  </si>
  <si>
    <t>Mohair</t>
  </si>
  <si>
    <t>RM0059</t>
  </si>
  <si>
    <t>In-conversion mohair</t>
  </si>
  <si>
    <t>RM0060</t>
  </si>
  <si>
    <t>Organic mohair</t>
  </si>
  <si>
    <t>RM0061</t>
  </si>
  <si>
    <t>Recycled pre/post-consumer mohair</t>
  </si>
  <si>
    <t>RM0062</t>
  </si>
  <si>
    <t>Recycled pre-consumer mohair</t>
  </si>
  <si>
    <t>RM0063</t>
  </si>
  <si>
    <t>Recycled post-consumer mohair</t>
  </si>
  <si>
    <t>RM0064</t>
  </si>
  <si>
    <t>Responsible mohair</t>
  </si>
  <si>
    <t>RM0408</t>
  </si>
  <si>
    <t>Recycled pre-consumer organic mohair</t>
  </si>
  <si>
    <t>RM0468</t>
  </si>
  <si>
    <t>Reclaimed pre-consumer mohair</t>
  </si>
  <si>
    <t>RM0469</t>
  </si>
  <si>
    <t>Reclaimed post-consumer mohair</t>
  </si>
  <si>
    <t>RM0337</t>
  </si>
  <si>
    <t>Shearling</t>
  </si>
  <si>
    <t>RM0338</t>
  </si>
  <si>
    <t>In-conversion shearling</t>
  </si>
  <si>
    <t>RM0339</t>
  </si>
  <si>
    <t>Organic shearling</t>
  </si>
  <si>
    <t>RM0340</t>
  </si>
  <si>
    <t>Recycled pre/post-consumer shearling</t>
  </si>
  <si>
    <t>RM0341</t>
  </si>
  <si>
    <t>Recycled pre-consumer shearling</t>
  </si>
  <si>
    <t>RM0342</t>
  </si>
  <si>
    <t>Recycled post-consumer shearling</t>
  </si>
  <si>
    <t>RM0343</t>
  </si>
  <si>
    <t>Responsible animal shearling</t>
  </si>
  <si>
    <t>RM0470</t>
  </si>
  <si>
    <t>Reclaimed pre-consumer shearling</t>
  </si>
  <si>
    <t>RM0471</t>
  </si>
  <si>
    <t>Reclaimed post-consumer shearling</t>
  </si>
  <si>
    <t>RM0065</t>
  </si>
  <si>
    <t>Silk</t>
  </si>
  <si>
    <t>RM0066</t>
  </si>
  <si>
    <t>In-conversion silk</t>
  </si>
  <si>
    <t>RM0067</t>
  </si>
  <si>
    <t>Organic silk</t>
  </si>
  <si>
    <t>RM0068</t>
  </si>
  <si>
    <t>Recycled pre/post-consumer silk</t>
  </si>
  <si>
    <t>RM0069</t>
  </si>
  <si>
    <t>Recycled pre-consumer silk</t>
  </si>
  <si>
    <t>RM0070</t>
  </si>
  <si>
    <t>Recycled post-consumer silk</t>
  </si>
  <si>
    <t>RM0409</t>
  </si>
  <si>
    <t>Recycled pre-consumer organic silk</t>
  </si>
  <si>
    <t>RM0472</t>
  </si>
  <si>
    <t>Reclaimed pre-consumer silk</t>
  </si>
  <si>
    <t>RM0473</t>
  </si>
  <si>
    <t>Reclaimed post-consumer silk</t>
  </si>
  <si>
    <t>RM0071</t>
  </si>
  <si>
    <t>Vicuna</t>
  </si>
  <si>
    <t>RM0072</t>
  </si>
  <si>
    <t xml:space="preserve">In-conversion vicuna </t>
  </si>
  <si>
    <t>RM0073</t>
  </si>
  <si>
    <t xml:space="preserve">Organic vicuna </t>
  </si>
  <si>
    <t>RM0074</t>
  </si>
  <si>
    <t>Recycled pre/post-consumer vicuna</t>
  </si>
  <si>
    <t>RM0075</t>
  </si>
  <si>
    <t xml:space="preserve">Recycled pre-consumer vicuna </t>
  </si>
  <si>
    <t>RM0076</t>
  </si>
  <si>
    <t xml:space="preserve">Recycled post-consumer vicuna </t>
  </si>
  <si>
    <t>RM0410</t>
  </si>
  <si>
    <t>Recycled pre-consumer organic vicuna</t>
  </si>
  <si>
    <t>RM0474</t>
  </si>
  <si>
    <t>Reclaimed pre-consumer vicuna</t>
  </si>
  <si>
    <t>RM0475</t>
  </si>
  <si>
    <t>Reclaimed post-consumer vicuna</t>
  </si>
  <si>
    <t>RM0077</t>
  </si>
  <si>
    <t>Wool</t>
  </si>
  <si>
    <t>RM0078</t>
  </si>
  <si>
    <t>In-conversion wool</t>
  </si>
  <si>
    <t>RM0079</t>
  </si>
  <si>
    <t>Organic wool</t>
  </si>
  <si>
    <t>RM0080</t>
  </si>
  <si>
    <t>Recycled pre/post-consumer wool</t>
  </si>
  <si>
    <t>RM0081</t>
  </si>
  <si>
    <t>Recycled pre-consumer wool</t>
  </si>
  <si>
    <t>RM0082</t>
  </si>
  <si>
    <t>Recycled post-consumer wool</t>
  </si>
  <si>
    <t>RM0083</t>
  </si>
  <si>
    <t>Responsible wool</t>
  </si>
  <si>
    <t>RM0411</t>
  </si>
  <si>
    <t>Recycled pre-consumer organic wool</t>
  </si>
  <si>
    <t>RM0476</t>
  </si>
  <si>
    <t>Reclaimed pre-consumer wool</t>
  </si>
  <si>
    <t>RM0477</t>
  </si>
  <si>
    <t>Reclaimed post-consumer wool</t>
  </si>
  <si>
    <t>RM0084</t>
  </si>
  <si>
    <t xml:space="preserve">Yak </t>
  </si>
  <si>
    <t>RM0085</t>
  </si>
  <si>
    <t xml:space="preserve">In-conversion yak </t>
  </si>
  <si>
    <t>RM0086</t>
  </si>
  <si>
    <t xml:space="preserve">Organic yak </t>
  </si>
  <si>
    <t>RM0087</t>
  </si>
  <si>
    <t>Recycled pre/post-consumer yak</t>
  </si>
  <si>
    <t>RM0088</t>
  </si>
  <si>
    <t xml:space="preserve">Recycled pre-consumer yak </t>
  </si>
  <si>
    <t>RM0089</t>
  </si>
  <si>
    <t xml:space="preserve">Recycled post-consumer yak </t>
  </si>
  <si>
    <t>RM0478</t>
  </si>
  <si>
    <t>Reclaimed pre-consumer yak</t>
  </si>
  <si>
    <t>RM0479</t>
  </si>
  <si>
    <t>Reclaimed post-consumer yak</t>
  </si>
  <si>
    <t>RM0330</t>
  </si>
  <si>
    <t>Responsible mixed down and feather</t>
  </si>
  <si>
    <t>RM0331</t>
  </si>
  <si>
    <t>Responsible mixed down and feather, PFC</t>
  </si>
  <si>
    <t>RM0480</t>
  </si>
  <si>
    <t>Reclaimed pre-consumer mixed down and feather</t>
  </si>
  <si>
    <t>RM0481</t>
  </si>
  <si>
    <r>
      <t xml:space="preserve">Reclaimed post-consumer </t>
    </r>
    <r>
      <rPr>
        <sz val="11"/>
        <color rgb="FF000000"/>
        <rFont val="Arial"/>
        <family val="2"/>
        <scheme val="minor"/>
      </rPr>
      <t>mixed down and feather</t>
    </r>
  </si>
  <si>
    <t>RM0332</t>
  </si>
  <si>
    <t>Organic animal fiber other</t>
  </si>
  <si>
    <t>RM0333</t>
  </si>
  <si>
    <t>Recycled pre/post-consumer animal fiber other</t>
  </si>
  <si>
    <t>RM0334</t>
  </si>
  <si>
    <t>Recycled pre-consumer animal fiber other</t>
  </si>
  <si>
    <t>RM0335</t>
  </si>
  <si>
    <t>Recycled post-consumer animal fiber other</t>
  </si>
  <si>
    <t>RM0336</t>
  </si>
  <si>
    <t>Responsible animal fiber other</t>
  </si>
  <si>
    <t>RM0412</t>
  </si>
  <si>
    <r>
      <t xml:space="preserve">Recycled pre-consumer organic </t>
    </r>
    <r>
      <rPr>
        <sz val="11"/>
        <color rgb="FF000000"/>
        <rFont val="Arial"/>
        <family val="2"/>
        <scheme val="minor"/>
      </rPr>
      <t>yak</t>
    </r>
  </si>
  <si>
    <t>RM0482</t>
  </si>
  <si>
    <t>Reclaimed pre-consumer animal fiber other</t>
  </si>
  <si>
    <t>RM0483</t>
  </si>
  <si>
    <t>Reclaimed post-consumer animal fiber other</t>
  </si>
  <si>
    <t>RM0090</t>
  </si>
  <si>
    <t>Bamboo</t>
  </si>
  <si>
    <t>RM0091</t>
  </si>
  <si>
    <t>In-conversion bamboo</t>
  </si>
  <si>
    <t>RM0092</t>
  </si>
  <si>
    <t>Organic bamboo</t>
  </si>
  <si>
    <t>RM0093</t>
  </si>
  <si>
    <t>Recycled pre/post-consumer bamboo</t>
  </si>
  <si>
    <t>RM0094</t>
  </si>
  <si>
    <t>Recycled pre-consumer bamboo</t>
  </si>
  <si>
    <t>RM0095</t>
  </si>
  <si>
    <t>Recycled post-consumer bamboo</t>
  </si>
  <si>
    <t>RM0413</t>
  </si>
  <si>
    <t>Recycled pre-consumer organic bamboo</t>
  </si>
  <si>
    <t>RM0484</t>
  </si>
  <si>
    <t>Reclaimed pre-consumer bamboo</t>
  </si>
  <si>
    <t>RM0485</t>
  </si>
  <si>
    <t>Reclaimed post-consumer bamboo</t>
  </si>
  <si>
    <t>RM0096</t>
  </si>
  <si>
    <t>Coir</t>
  </si>
  <si>
    <t>RM0097</t>
  </si>
  <si>
    <t>In-conversion coir</t>
  </si>
  <si>
    <t>RM0098</t>
  </si>
  <si>
    <t>Organic coir</t>
  </si>
  <si>
    <t>RM0099</t>
  </si>
  <si>
    <t>Recycled pre/post-consumer coir</t>
  </si>
  <si>
    <t>RM0100</t>
  </si>
  <si>
    <t>Recycled pre-consumer coir</t>
  </si>
  <si>
    <t>RM0101</t>
  </si>
  <si>
    <t>Recycled post-consumer coir</t>
  </si>
  <si>
    <t>RM0414</t>
  </si>
  <si>
    <t>Recycled pre-consumer organic coir</t>
  </si>
  <si>
    <t>RM0486</t>
  </si>
  <si>
    <t>Reclaimed pre-consumer coir</t>
  </si>
  <si>
    <t>RM0487</t>
  </si>
  <si>
    <t>Reclaimed post-consumer coir</t>
  </si>
  <si>
    <t>RM0102</t>
  </si>
  <si>
    <t>Cotton</t>
  </si>
  <si>
    <t>RM0103</t>
  </si>
  <si>
    <t>In-conversion cotton</t>
  </si>
  <si>
    <t>RM0104</t>
  </si>
  <si>
    <t>Organic cotton</t>
  </si>
  <si>
    <t>RM0105</t>
  </si>
  <si>
    <r>
      <t>Re</t>
    </r>
    <r>
      <rPr>
        <sz val="11"/>
        <color rgb="FF000000"/>
        <rFont val="Arial"/>
        <family val="2"/>
        <scheme val="minor"/>
      </rPr>
      <t>c</t>
    </r>
    <r>
      <rPr>
        <sz val="11"/>
        <rFont val="Arial"/>
        <family val="2"/>
        <scheme val="minor"/>
      </rPr>
      <t>ycled pre/post-consumer cotton</t>
    </r>
  </si>
  <si>
    <t>RM0106</t>
  </si>
  <si>
    <t>Recycled pre-consumer cotton</t>
  </si>
  <si>
    <t>RM0107</t>
  </si>
  <si>
    <t>Recycled post-consumer cotton</t>
  </si>
  <si>
    <t>RM0415</t>
  </si>
  <si>
    <t>Recycled pre-consumer organic cotton</t>
  </si>
  <si>
    <t>RM0488</t>
  </si>
  <si>
    <t>Reclaimed pre-consumer cotton</t>
  </si>
  <si>
    <t>RM0489</t>
  </si>
  <si>
    <t>Reclaimed post-consumer cotton</t>
  </si>
  <si>
    <t>RM0108</t>
  </si>
  <si>
    <t>Flax (linen)</t>
  </si>
  <si>
    <t>RM0109</t>
  </si>
  <si>
    <t>In-conversion flax (linen)</t>
  </si>
  <si>
    <t>RM0110</t>
  </si>
  <si>
    <t>Organic flax (linen)</t>
  </si>
  <si>
    <t>RM0111</t>
  </si>
  <si>
    <t>Recycled pre/post-consumer flax (linen)</t>
  </si>
  <si>
    <t>RM0112</t>
  </si>
  <si>
    <t>Recycled pre-consumer flax (linen)</t>
  </si>
  <si>
    <t>RM0113</t>
  </si>
  <si>
    <t>Recycled post-consumer flax (linen)</t>
  </si>
  <si>
    <t>RM0416</t>
  </si>
  <si>
    <t>Recycled pre-consumer organic flax (linen)</t>
  </si>
  <si>
    <t>RM0490</t>
  </si>
  <si>
    <t>Reclaimed pre-consumer flax (linen)</t>
  </si>
  <si>
    <t>RM0491</t>
  </si>
  <si>
    <t>Reclaimed post-consumer flax (linen)</t>
  </si>
  <si>
    <t>RM0114</t>
  </si>
  <si>
    <t>Hemp</t>
  </si>
  <si>
    <t>RM0115</t>
  </si>
  <si>
    <t>In-conversion hemp</t>
  </si>
  <si>
    <t>RM0116</t>
  </si>
  <si>
    <t>Organic hemp</t>
  </si>
  <si>
    <t>RM0117</t>
  </si>
  <si>
    <t>Recycled pre/post-consumer hemp</t>
  </si>
  <si>
    <t>RM0118</t>
  </si>
  <si>
    <t>Recycled pre-consumer hemp</t>
  </si>
  <si>
    <t>RM0119</t>
  </si>
  <si>
    <t>Recycled post-consumer hemp</t>
  </si>
  <si>
    <t>RM0417</t>
  </si>
  <si>
    <t>Recycled pre-consumer organic hemp</t>
  </si>
  <si>
    <t>RM0492</t>
  </si>
  <si>
    <t>Reclaimed pre-consumer hemp</t>
  </si>
  <si>
    <t>RM0493</t>
  </si>
  <si>
    <t>Reclaimed post-consumer hemp</t>
  </si>
  <si>
    <t>RM0120</t>
  </si>
  <si>
    <t>Jute</t>
  </si>
  <si>
    <t>RM0121</t>
  </si>
  <si>
    <t>In-conversion jute</t>
  </si>
  <si>
    <t>RM0122</t>
  </si>
  <si>
    <t>Organic jute</t>
  </si>
  <si>
    <t>RM0123</t>
  </si>
  <si>
    <t>Recycled pre/post-consumer jute</t>
  </si>
  <si>
    <t>RM0124</t>
  </si>
  <si>
    <t>Recycled pre-consumer jute</t>
  </si>
  <si>
    <t>RM0125</t>
  </si>
  <si>
    <t>Recycled post-consumer jute</t>
  </si>
  <si>
    <t>RM0418</t>
  </si>
  <si>
    <t>Recycled pre-consumer organic jute</t>
  </si>
  <si>
    <t>RM0494</t>
  </si>
  <si>
    <t>Reclaimed pre-consumer jute</t>
  </si>
  <si>
    <t>RM0495</t>
  </si>
  <si>
    <t>Reclaimed post-consumer jute</t>
  </si>
  <si>
    <t>RM0126</t>
  </si>
  <si>
    <t>Kapok</t>
  </si>
  <si>
    <t>RM0127</t>
  </si>
  <si>
    <t>In-conversion kapok</t>
  </si>
  <si>
    <t>RM0128</t>
  </si>
  <si>
    <t>Organic kapok</t>
  </si>
  <si>
    <t>RM0129</t>
  </si>
  <si>
    <t>Recycled pre/post-consumer kapok</t>
  </si>
  <si>
    <t>RM0130</t>
  </si>
  <si>
    <t>Recycled pre-consumer kapok</t>
  </si>
  <si>
    <t>RM0131</t>
  </si>
  <si>
    <t>Recycled post-consumer kapok</t>
  </si>
  <si>
    <t>RM0419</t>
  </si>
  <si>
    <t>Recycled pre-consumer organic kapok</t>
  </si>
  <si>
    <t>RM0496</t>
  </si>
  <si>
    <t>Reclaimed pre-consumer kapok</t>
  </si>
  <si>
    <t>RM0497</t>
  </si>
  <si>
    <t>Reclaimed post-consumer kapok</t>
  </si>
  <si>
    <t>RM0132</t>
  </si>
  <si>
    <t>Natural rubber</t>
  </si>
  <si>
    <t>RM0133</t>
  </si>
  <si>
    <t>In-conversion natural rubber</t>
  </si>
  <si>
    <t>RM0134</t>
  </si>
  <si>
    <t>Organic natural rubber</t>
  </si>
  <si>
    <t>RM0135</t>
  </si>
  <si>
    <t>Recycled pre/post-consumer natural rubber</t>
  </si>
  <si>
    <t>RM0136</t>
  </si>
  <si>
    <t>Recycled pre-consumer natural rubber</t>
  </si>
  <si>
    <t>RM0137</t>
  </si>
  <si>
    <t>Recycled post-consumer natural rubber</t>
  </si>
  <si>
    <t>RM0420</t>
  </si>
  <si>
    <t>Recycled pre-consumer organic natural rubber</t>
  </si>
  <si>
    <t>RM0498</t>
  </si>
  <si>
    <t>Reclaimed pre-consumer natural rubber</t>
  </si>
  <si>
    <t>RM0499</t>
  </si>
  <si>
    <t>Reclaimed post-consumer natural rubber</t>
  </si>
  <si>
    <t>RM0138</t>
  </si>
  <si>
    <t>Nettle</t>
  </si>
  <si>
    <t>RM0139</t>
  </si>
  <si>
    <t>In-conversion nettle</t>
  </si>
  <si>
    <t>RM0140</t>
  </si>
  <si>
    <t>Organic nettle</t>
  </si>
  <si>
    <t>RM0141</t>
  </si>
  <si>
    <t>Recycled pre/post-consumer nettle</t>
  </si>
  <si>
    <t>RM0142</t>
  </si>
  <si>
    <t>Recycled pre-consumer nettle</t>
  </si>
  <si>
    <t>RM0143</t>
  </si>
  <si>
    <t>Recycled post-consumer nettle</t>
  </si>
  <si>
    <t>RM0421</t>
  </si>
  <si>
    <t>Recycled pre-consumer organic nettle</t>
  </si>
  <si>
    <t>RM0500</t>
  </si>
  <si>
    <t>Reclaimed pre-consumer nettle</t>
  </si>
  <si>
    <t>RM0501</t>
  </si>
  <si>
    <t>Reclaimed post-consumer nettle</t>
  </si>
  <si>
    <t>RM0144</t>
  </si>
  <si>
    <t>Ramie</t>
  </si>
  <si>
    <t>RM0145</t>
  </si>
  <si>
    <t>In-conversion ramie</t>
  </si>
  <si>
    <t>RM0146</t>
  </si>
  <si>
    <t>Organic ramie</t>
  </si>
  <si>
    <t>RM0147</t>
  </si>
  <si>
    <t>Recycled pre/post-consumer ramie</t>
  </si>
  <si>
    <t>RM0148</t>
  </si>
  <si>
    <t>Recycled pre-consumer ramie</t>
  </si>
  <si>
    <t>RM0149</t>
  </si>
  <si>
    <t>Recycled post-consumer ramie</t>
  </si>
  <si>
    <t>RM0422</t>
  </si>
  <si>
    <t>Recycled pre-consumer organic ramie</t>
  </si>
  <si>
    <t>RM0502</t>
  </si>
  <si>
    <t>Reclaimed pre-consumer ramie</t>
  </si>
  <si>
    <t>RM0503</t>
  </si>
  <si>
    <t>Reclaimed post-consumer ramie</t>
  </si>
  <si>
    <t>RM0150</t>
  </si>
  <si>
    <t>Sisal</t>
  </si>
  <si>
    <t>RM0151</t>
  </si>
  <si>
    <t>In-conversion sisal</t>
  </si>
  <si>
    <t>RM0152</t>
  </si>
  <si>
    <t>Organic sisal</t>
  </si>
  <si>
    <t>RM0153</t>
  </si>
  <si>
    <t>Recycled pre/post-consumer sisal</t>
  </si>
  <si>
    <t>RM0154</t>
  </si>
  <si>
    <t>Recycled pre-consumer sisal</t>
  </si>
  <si>
    <t>RM0155</t>
  </si>
  <si>
    <t>Recycled post-consumer sisal</t>
  </si>
  <si>
    <t>RM0423</t>
  </si>
  <si>
    <t>Recycled pre-consumer organic sisal</t>
  </si>
  <si>
    <t>RM0504</t>
  </si>
  <si>
    <t>Reclaimed pre-consumer sisal</t>
  </si>
  <si>
    <t>RM0505</t>
  </si>
  <si>
    <t>Reclaimed post-consumer sisal</t>
  </si>
  <si>
    <t>RM0156</t>
  </si>
  <si>
    <t>Acrylic</t>
  </si>
  <si>
    <t>RM0157</t>
  </si>
  <si>
    <t>Recycled pre/post-consumer acrylic</t>
  </si>
  <si>
    <t>RM0158</t>
  </si>
  <si>
    <t>Recycled pre-consumer acrylic</t>
  </si>
  <si>
    <t>RM0159</t>
  </si>
  <si>
    <t>Recycled post-consumer acrylic</t>
  </si>
  <si>
    <t>RM0506</t>
  </si>
  <si>
    <t>Reclaimed pre-consumer acrylic</t>
  </si>
  <si>
    <t>RM0507</t>
  </si>
  <si>
    <t>Reclaimed post-consumer acrylic</t>
  </si>
  <si>
    <t>RM0268</t>
  </si>
  <si>
    <t xml:space="preserve">Acrylonitrile Butadiene Styrene (ABS) </t>
  </si>
  <si>
    <t>RM0269</t>
  </si>
  <si>
    <t xml:space="preserve">Recycled pre/post-consumer acrylonitrile Butadiene Styrene (ABS) </t>
  </si>
  <si>
    <t>RM0270</t>
  </si>
  <si>
    <t xml:space="preserve">Recycled pre-consumer acrylonitrile Butadiene Styrene (ABS) </t>
  </si>
  <si>
    <t>RM0271</t>
  </si>
  <si>
    <t xml:space="preserve">Recycled post-consumer acrylonitrile Butadiene Styrene (ABS) </t>
  </si>
  <si>
    <t>RM0508</t>
  </si>
  <si>
    <t>Reclaimed pre-consumer acrylonitrile Butadiene Styrene (ABS)</t>
  </si>
  <si>
    <t>RM0509</t>
  </si>
  <si>
    <t>Reclaimed post-consumer acrylonitrile Butadiene Styrene (ABS)</t>
  </si>
  <si>
    <t>RM0160</t>
  </si>
  <si>
    <t>Elastane (spandex)</t>
  </si>
  <si>
    <t>RM0161</t>
  </si>
  <si>
    <t>Recycled pre/post-consumer elastane (spandex)</t>
  </si>
  <si>
    <t>RM0162</t>
  </si>
  <si>
    <t>Recycled pre-consumer elastane (spandex)</t>
  </si>
  <si>
    <t>RM0163</t>
  </si>
  <si>
    <t>Recycled post-consumer elastane (spandex)</t>
  </si>
  <si>
    <t>RM0306</t>
  </si>
  <si>
    <t>Recycled pre-consumer elastane (spandex) - VR2</t>
  </si>
  <si>
    <t>RM0307</t>
  </si>
  <si>
    <t>Recycled post-consumer elastane (spandex) - VR2</t>
  </si>
  <si>
    <t>RM0510</t>
  </si>
  <si>
    <t>Reclaimed pre-consumer elastane (spandex)</t>
  </si>
  <si>
    <t>RM0511</t>
  </si>
  <si>
    <t>Reclaimed post-consumer elastane (spandex)</t>
  </si>
  <si>
    <t>RM0164</t>
  </si>
  <si>
    <t>Elastomultiester (elasterell-P)</t>
  </si>
  <si>
    <t>RM0165</t>
  </si>
  <si>
    <t>Recycled pre/post-consumer elastomultiester</t>
  </si>
  <si>
    <t>RM0166</t>
  </si>
  <si>
    <t>Recycled pre-consumer elastomultiester</t>
  </si>
  <si>
    <t>RM0167</t>
  </si>
  <si>
    <t>Recycled post-consumer elastomultiester</t>
  </si>
  <si>
    <t>RM0308</t>
  </si>
  <si>
    <t>Recycled pre-consumer elastomultiester - VR2</t>
  </si>
  <si>
    <t>RM0309</t>
  </si>
  <si>
    <t>Recycled post-consumer elastomultiester - VR2</t>
  </si>
  <si>
    <t>RM0512</t>
  </si>
  <si>
    <t>Reclaimed pre-consumer elastomultiester</t>
  </si>
  <si>
    <t>RM0513</t>
  </si>
  <si>
    <t>Reclaimed post-consumer elastomultiester</t>
  </si>
  <si>
    <t>RM0168</t>
  </si>
  <si>
    <t>Ethylene vinyl acetate</t>
  </si>
  <si>
    <t>RM0169</t>
  </si>
  <si>
    <t>Recycled pre/post-consumer ethylene vinyl acetate</t>
  </si>
  <si>
    <t>RM0170</t>
  </si>
  <si>
    <t>Recycled pre-consumer ethylene vinyl acetate</t>
  </si>
  <si>
    <t>RM0171</t>
  </si>
  <si>
    <t>Recycled post-consumer ethylene vinyl acetate</t>
  </si>
  <si>
    <t>RM0514</t>
  </si>
  <si>
    <t>Reclaimed pre-consumer ethylene vinyl acetate</t>
  </si>
  <si>
    <t>RM0515</t>
  </si>
  <si>
    <t>Reclaimed post-consumer ethylene vinyl acetate</t>
  </si>
  <si>
    <t>RM0172</t>
  </si>
  <si>
    <t>Latex</t>
  </si>
  <si>
    <t>RM0173</t>
  </si>
  <si>
    <t>In-conversion latex</t>
  </si>
  <si>
    <t>RM0174</t>
  </si>
  <si>
    <t>Organic latex</t>
  </si>
  <si>
    <t>RM0175</t>
  </si>
  <si>
    <t>Recycled pre/post-consumer latex</t>
  </si>
  <si>
    <t>RM0176</t>
  </si>
  <si>
    <t>Recycled pre-consumer latex</t>
  </si>
  <si>
    <t>RM0177</t>
  </si>
  <si>
    <t>Recycled post-consumer latex</t>
  </si>
  <si>
    <t>RM0424</t>
  </si>
  <si>
    <t>Recycled pre-consumer organic latex</t>
  </si>
  <si>
    <t>RM0516</t>
  </si>
  <si>
    <t>Reclaimed pre-consumer latex</t>
  </si>
  <si>
    <t>RM0517</t>
  </si>
  <si>
    <t>Reclaimed post-consumer latex</t>
  </si>
  <si>
    <t>RM0178</t>
  </si>
  <si>
    <t>Modacrylic</t>
  </si>
  <si>
    <t>RM0179</t>
  </si>
  <si>
    <r>
      <t xml:space="preserve">Recycled pre/post-consumer </t>
    </r>
    <r>
      <rPr>
        <sz val="11"/>
        <color rgb="FF000000"/>
        <rFont val="Arial"/>
        <family val="2"/>
        <scheme val="minor"/>
      </rPr>
      <t>modacrylic</t>
    </r>
  </si>
  <si>
    <t>RM0180</t>
  </si>
  <si>
    <r>
      <t xml:space="preserve">Recycled pre-consumer </t>
    </r>
    <r>
      <rPr>
        <sz val="11"/>
        <color rgb="FF000000"/>
        <rFont val="Arial"/>
        <family val="2"/>
        <scheme val="minor"/>
      </rPr>
      <t>modacrylic</t>
    </r>
  </si>
  <si>
    <t>RM0181</t>
  </si>
  <si>
    <r>
      <t xml:space="preserve">Recycled post-consumer </t>
    </r>
    <r>
      <rPr>
        <sz val="11"/>
        <color rgb="FF000000"/>
        <rFont val="Arial"/>
        <family val="2"/>
        <scheme val="minor"/>
      </rPr>
      <t>modacrylic</t>
    </r>
  </si>
  <si>
    <t>RM0518</t>
  </si>
  <si>
    <r>
      <t xml:space="preserve">Reclaimed pre-consumer </t>
    </r>
    <r>
      <rPr>
        <sz val="11"/>
        <color rgb="FF000000"/>
        <rFont val="Arial"/>
        <family val="2"/>
        <scheme val="minor"/>
      </rPr>
      <t>modacrylic</t>
    </r>
  </si>
  <si>
    <t>RM0519</t>
  </si>
  <si>
    <r>
      <t xml:space="preserve">Reclaimed post-consumer </t>
    </r>
    <r>
      <rPr>
        <sz val="11"/>
        <color rgb="FF000000"/>
        <rFont val="Arial"/>
        <family val="2"/>
        <scheme val="minor"/>
      </rPr>
      <t>modacrylic</t>
    </r>
  </si>
  <si>
    <t>RM0182</t>
  </si>
  <si>
    <t>Polyamide (nylon)</t>
  </si>
  <si>
    <t>RM0183</t>
  </si>
  <si>
    <t>Recycled pre/post-consumer polyamide (nylon)</t>
  </si>
  <si>
    <t>RM0184</t>
  </si>
  <si>
    <t>Recycled pre-consumer polyamide (nylon)</t>
  </si>
  <si>
    <t>RM0185</t>
  </si>
  <si>
    <t>Recycled post-consumer polyamide (nylon)</t>
  </si>
  <si>
    <t>RM0310</t>
  </si>
  <si>
    <t>Recycled pre-consumer polyamide (nylon) - VR2</t>
  </si>
  <si>
    <t>RM0311</t>
  </si>
  <si>
    <t>Recycled post-consumer polyamide (nylon) - VR2</t>
  </si>
  <si>
    <t>RM0520</t>
  </si>
  <si>
    <t>Reclaimed pre-consumer polyamide (nylon)</t>
  </si>
  <si>
    <t>RM0521</t>
  </si>
  <si>
    <t>Reclaimed post-consumer polyamide (nylon)</t>
  </si>
  <si>
    <t>RM0386</t>
  </si>
  <si>
    <r>
      <t>Polybutylene Terep</t>
    </r>
    <r>
      <rPr>
        <sz val="11"/>
        <color rgb="FF000000"/>
        <rFont val="Arial"/>
        <family val="2"/>
        <scheme val="minor"/>
      </rPr>
      <t>h</t>
    </r>
    <r>
      <rPr>
        <sz val="11"/>
        <rFont val="Arial"/>
        <family val="2"/>
        <scheme val="minor"/>
      </rPr>
      <t>thalate (PBT)</t>
    </r>
  </si>
  <si>
    <t>RM0388</t>
  </si>
  <si>
    <t>Recycled pre/post-consumer polybutylene terephthalate (PBT)</t>
  </si>
  <si>
    <t>RM0389</t>
  </si>
  <si>
    <t>Recycled pre-consumer polybutylene terephthalate (PBT)</t>
  </si>
  <si>
    <t>RM0390</t>
  </si>
  <si>
    <t>Recycled post-consumer polybutylene terephthalate (PBT)</t>
  </si>
  <si>
    <t>RM0391</t>
  </si>
  <si>
    <t>Recycled pre-consumer polybutylene terephthalate (PBT) - VR2</t>
  </si>
  <si>
    <t>RM0392</t>
  </si>
  <si>
    <t>Recycled post-consumer polybutylene terephthalate (PBT) - VR2</t>
  </si>
  <si>
    <t>RM0522</t>
  </si>
  <si>
    <t>Reclaimed pre-consumer polybutylene terephthalate (PBT)</t>
  </si>
  <si>
    <t>RM0523</t>
  </si>
  <si>
    <t>Reclaimed post-consumer polybutylene terephthalate (PBT)</t>
  </si>
  <si>
    <t>RM0430</t>
  </si>
  <si>
    <t>Thermoplastic Polyurethane (TPU)</t>
  </si>
  <si>
    <t>RM0431</t>
  </si>
  <si>
    <t>Recycled pre/post-consumer thermoplastic polyurethane (TPU)</t>
  </si>
  <si>
    <t>RM0432</t>
  </si>
  <si>
    <t>Recycled pre-consumer thermoplastic polyurethane (TPU)</t>
  </si>
  <si>
    <t>RM0433</t>
  </si>
  <si>
    <t>Recycled post-consumer thermoplastic polyurethane (TPU)</t>
  </si>
  <si>
    <t>RM0434</t>
  </si>
  <si>
    <t>Recycled pre-consumer thermoplastic polyurethane (TPU) - VR2</t>
  </si>
  <si>
    <t>RM0435</t>
  </si>
  <si>
    <t>Recycled post-consumer thermoplastic polyurethane (TPU) - VR2</t>
  </si>
  <si>
    <t>RM0436</t>
  </si>
  <si>
    <t>Reclaimed pre-consumer thermoplastic polyurethane (TPU)</t>
  </si>
  <si>
    <t>RM0437</t>
  </si>
  <si>
    <t>Reclaimed post-consumer thermoplastic polyurethane (TPU)</t>
  </si>
  <si>
    <t>RM0272</t>
  </si>
  <si>
    <t xml:space="preserve">Polycarbonate (PC) </t>
  </si>
  <si>
    <t>RM0273</t>
  </si>
  <si>
    <t xml:space="preserve">Recycled pre/post-consumer polycarbonate (PC) </t>
  </si>
  <si>
    <t>RM0274</t>
  </si>
  <si>
    <t xml:space="preserve">Recycled pre-consumer polycarbonate (PC) </t>
  </si>
  <si>
    <t>RM0275</t>
  </si>
  <si>
    <t xml:space="preserve">Recycled post-consumer polycarbonate (PC) </t>
  </si>
  <si>
    <t>RM0524</t>
  </si>
  <si>
    <t>Reclaimed pre-consumer polycarbonate (PC)</t>
  </si>
  <si>
    <t>RM0525</t>
  </si>
  <si>
    <t>Reclaimed post-consumer polycarbonate (PC)</t>
  </si>
  <si>
    <t>RM0276</t>
  </si>
  <si>
    <t>Polycarbonate-acrylonitrile butadiene styrene (PC-ABS)</t>
  </si>
  <si>
    <t>RM0277</t>
  </si>
  <si>
    <t>Recycled pre/post-consumer polycarbonate-acrylonitrile butadiene styrene (PC-ABS)</t>
  </si>
  <si>
    <t>RM0278</t>
  </si>
  <si>
    <t>Recycled pre-consumer polycarbonate-acrylonitrile butadiene styrene (PC-ABS)</t>
  </si>
  <si>
    <t>RM0279</t>
  </si>
  <si>
    <t>Recycled post-consumer polycarbonate-acrylonitrile butadiene styrene (PC-ABS)</t>
  </si>
  <si>
    <t>RM0526</t>
  </si>
  <si>
    <t>Reclaimed pre-consumer polycarbonate-acrylonitrile butadiene styrene (PC-ABS)</t>
  </si>
  <si>
    <t>RM0527</t>
  </si>
  <si>
    <t>Reclaimed post-consumer polycarbonate-acrylonitrile butadiene styrene (PC-ABS)</t>
  </si>
  <si>
    <t>RM0186</t>
  </si>
  <si>
    <t>Polyester</t>
  </si>
  <si>
    <t>RM0187</t>
  </si>
  <si>
    <t>Recycled pre/post-consumer polyester</t>
  </si>
  <si>
    <t>RM0188</t>
  </si>
  <si>
    <t>Recycled pre-consumer polyester</t>
  </si>
  <si>
    <t>RM0189</t>
  </si>
  <si>
    <t>Recycled post-consumer polyester</t>
  </si>
  <si>
    <t>RM0312</t>
  </si>
  <si>
    <t>Recycled pre-consumer polyester - VR2</t>
  </si>
  <si>
    <t>RM0313</t>
  </si>
  <si>
    <t>Recycled post-consumer polyester - VR2</t>
  </si>
  <si>
    <t>RM0528</t>
  </si>
  <si>
    <t>Reclaimed pre-consumer polyester</t>
  </si>
  <si>
    <t>RM0529</t>
  </si>
  <si>
    <t>Reclaimed post-consumer polyester</t>
  </si>
  <si>
    <t>RM0190</t>
  </si>
  <si>
    <t>Polyethylene</t>
  </si>
  <si>
    <t>RM0191</t>
  </si>
  <si>
    <t>Recycled pre/post-consumer Polyethylene</t>
  </si>
  <si>
    <t>RM0192</t>
  </si>
  <si>
    <t>Recycled pre-consumer Polyethylene</t>
  </si>
  <si>
    <t>RM0193</t>
  </si>
  <si>
    <t>Recycled post-consumer Polyethylene</t>
  </si>
  <si>
    <t>RM0530</t>
  </si>
  <si>
    <t>Reclaimed pre-consumer Polyethylene</t>
  </si>
  <si>
    <t>RM0531</t>
  </si>
  <si>
    <t>Reclaimed post-consumer Polyethylene</t>
  </si>
  <si>
    <t>RM0194</t>
  </si>
  <si>
    <t>Polyethylene terephthalate (PET)</t>
  </si>
  <si>
    <t>RM0195</t>
  </si>
  <si>
    <t>Recycled pre/post-consumer polyethylene terephthalate (PET)</t>
  </si>
  <si>
    <t>RM0196</t>
  </si>
  <si>
    <t>Recycled pre-consumer polyethylene terephthalate (PET)</t>
  </si>
  <si>
    <t>RM0197</t>
  </si>
  <si>
    <t>Recycled post-consumer polyethylene terephthalate (PET)</t>
  </si>
  <si>
    <t>RM0314</t>
  </si>
  <si>
    <t>Recycled pre-consumer polyethylene terephthalate (PET) - VR2</t>
  </si>
  <si>
    <t>RM0315</t>
  </si>
  <si>
    <t>Recycled post-consumer polyethylene terephthalate (PET) - VR2</t>
  </si>
  <si>
    <t>RM0532</t>
  </si>
  <si>
    <t>Reclaimed pre-consumer polyethylene terephthalate (PET)</t>
  </si>
  <si>
    <t>RM0533</t>
  </si>
  <si>
    <t>Reclaimed post-consumer polyethylene terephthalate (PET)</t>
  </si>
  <si>
    <t>RM0198</t>
  </si>
  <si>
    <t>Polylactic acid (PLA)</t>
  </si>
  <si>
    <t>RM0199</t>
  </si>
  <si>
    <r>
      <t>Recycled pre/post-</t>
    </r>
    <r>
      <rPr>
        <sz val="11"/>
        <color rgb="FF000000"/>
        <rFont val="Arial"/>
        <family val="2"/>
        <scheme val="minor"/>
      </rPr>
      <t>consumer</t>
    </r>
    <r>
      <rPr>
        <sz val="11"/>
        <rFont val="Arial"/>
        <family val="2"/>
        <scheme val="minor"/>
      </rPr>
      <t xml:space="preserve"> polylactic acid (PLA)</t>
    </r>
  </si>
  <si>
    <t>RM0200</t>
  </si>
  <si>
    <t>Recycled pre-consumer polylactic acid (PLA)</t>
  </si>
  <si>
    <t>RM0201</t>
  </si>
  <si>
    <t>Recycled post-consumer polylactic acid (PLA)</t>
  </si>
  <si>
    <t>RM0534</t>
  </si>
  <si>
    <t>Reclaimed pre-consumer polylactic acid (PLA)</t>
  </si>
  <si>
    <t>RM0535</t>
  </si>
  <si>
    <t>Reclaimed post-consumer polylactic acid (PLA)</t>
  </si>
  <si>
    <t>RM0202</t>
  </si>
  <si>
    <t xml:space="preserve">Polypropylene </t>
  </si>
  <si>
    <t>RM0203</t>
  </si>
  <si>
    <t>Recycled pre/post-consumer polypropylene</t>
  </si>
  <si>
    <t>RM0204</t>
  </si>
  <si>
    <t>Recycled pre-consumer polypropylene</t>
  </si>
  <si>
    <t>RM0205</t>
  </si>
  <si>
    <t>Recycled post-consumer polypropylene</t>
  </si>
  <si>
    <t>RM0536</t>
  </si>
  <si>
    <t>Reclaimed pre-consumer polypropylene</t>
  </si>
  <si>
    <t>RM0537</t>
  </si>
  <si>
    <t>Reclaimed post-consumer polypropylene</t>
  </si>
  <si>
    <t>RM0206</t>
  </si>
  <si>
    <t>Polystyrene</t>
  </si>
  <si>
    <t>RM0207</t>
  </si>
  <si>
    <t>Recycled pre/post-consumer polystyrene</t>
  </si>
  <si>
    <t>RM0208</t>
  </si>
  <si>
    <t>Recycled pre-consumer polystyrene</t>
  </si>
  <si>
    <t>RM0209</t>
  </si>
  <si>
    <t>Recycled post-consumer polystyrene</t>
  </si>
  <si>
    <t>RM0538</t>
  </si>
  <si>
    <t>Reclaimed pre-consumer polystyrene</t>
  </si>
  <si>
    <t>RM0539</t>
  </si>
  <si>
    <t>Reclaimed post-consumer polystyrene</t>
  </si>
  <si>
    <t>RM0210</t>
  </si>
  <si>
    <t xml:space="preserve">Polyurethane </t>
  </si>
  <si>
    <t>RM0211</t>
  </si>
  <si>
    <t>Recycled pre/post-consumer polyurethane</t>
  </si>
  <si>
    <t>RM0212</t>
  </si>
  <si>
    <t>Recycled pre-consumer polyurethane</t>
  </si>
  <si>
    <t>RM0213</t>
  </si>
  <si>
    <t>Recycled post-consumer polyurethane</t>
  </si>
  <si>
    <t>RM0540</t>
  </si>
  <si>
    <t>Reclaimed pre-consumer polyurethane</t>
  </si>
  <si>
    <t>RM0541</t>
  </si>
  <si>
    <t>Reclaimed post-consumer polyurethane</t>
  </si>
  <si>
    <t>RM0214</t>
  </si>
  <si>
    <t>Protein</t>
  </si>
  <si>
    <t>RM0215</t>
  </si>
  <si>
    <t>Recycled pre/post-consumer protein</t>
  </si>
  <si>
    <t>RM0216</t>
  </si>
  <si>
    <t>Recycled pre-consumer protein</t>
  </si>
  <si>
    <t>RM0217</t>
  </si>
  <si>
    <t>Recycled post-consumer protein</t>
  </si>
  <si>
    <t>RM0542</t>
  </si>
  <si>
    <t>Reclaimed pre-consumer protein</t>
  </si>
  <si>
    <t>RM0543</t>
  </si>
  <si>
    <t>Reclaimed post-consumer protein</t>
  </si>
  <si>
    <t>RM0280</t>
  </si>
  <si>
    <t xml:space="preserve">Synthetic rubber </t>
  </si>
  <si>
    <t>RM0281</t>
  </si>
  <si>
    <t xml:space="preserve">Recycled pre/post-consumer synthetic rubber </t>
  </si>
  <si>
    <t>RM0282</t>
  </si>
  <si>
    <r>
      <t xml:space="preserve">Recycled pre-consumer </t>
    </r>
    <r>
      <rPr>
        <sz val="11"/>
        <color rgb="FF000000"/>
        <rFont val="Arial"/>
        <family val="2"/>
        <scheme val="minor"/>
      </rPr>
      <t xml:space="preserve">synthetic rubber </t>
    </r>
  </si>
  <si>
    <t>RM0283</t>
  </si>
  <si>
    <r>
      <t xml:space="preserve">Recycled post-consumer </t>
    </r>
    <r>
      <rPr>
        <sz val="11"/>
        <color rgb="FF000000"/>
        <rFont val="Arial"/>
        <family val="2"/>
        <scheme val="minor"/>
      </rPr>
      <t xml:space="preserve">synthetic rubber </t>
    </r>
  </si>
  <si>
    <t>RM0544</t>
  </si>
  <si>
    <t>Reclaimed pre-consumer synthetic rubber</t>
  </si>
  <si>
    <t>RM0545</t>
  </si>
  <si>
    <t>Reclaimed post-consumer synthetic rubber</t>
  </si>
  <si>
    <t>RM0284</t>
  </si>
  <si>
    <t>Thermoplastic elastomer (TPE)</t>
  </si>
  <si>
    <t>RM0285</t>
  </si>
  <si>
    <t>Recycled pre/post-consumer thermoplastic elastomer (TPE)</t>
  </si>
  <si>
    <t>RM0286</t>
  </si>
  <si>
    <r>
      <t xml:space="preserve">Recycled pre-consumer </t>
    </r>
    <r>
      <rPr>
        <sz val="11"/>
        <color rgb="FF000000"/>
        <rFont val="Arial"/>
        <family val="2"/>
        <scheme val="minor"/>
      </rPr>
      <t>thermoplastic elastomer (TPE)</t>
    </r>
  </si>
  <si>
    <t>RM0287</t>
  </si>
  <si>
    <r>
      <t xml:space="preserve">Recycled post-consumer </t>
    </r>
    <r>
      <rPr>
        <sz val="11"/>
        <color rgb="FF000000"/>
        <rFont val="Arial"/>
        <family val="2"/>
        <scheme val="minor"/>
      </rPr>
      <t>thermoplastic elastomer (TPE)</t>
    </r>
  </si>
  <si>
    <t>RM0546</t>
  </si>
  <si>
    <t>Reclaimed pre-consumer thermoplastic elastomer (TPE)</t>
  </si>
  <si>
    <t>RM0547</t>
  </si>
  <si>
    <t>Reclaimed post-consumer thermoplastic elastomer (TPE)</t>
  </si>
  <si>
    <t>RM0288</t>
  </si>
  <si>
    <t>Thermoplastic rubber (TPR)</t>
  </si>
  <si>
    <t>RM0289</t>
  </si>
  <si>
    <t>Recycled pre/post-consumer thermoplastic rubber (TPR)</t>
  </si>
  <si>
    <t>RM0290</t>
  </si>
  <si>
    <r>
      <t xml:space="preserve">Recycled pre-consumer </t>
    </r>
    <r>
      <rPr>
        <sz val="11"/>
        <color rgb="FF000000"/>
        <rFont val="Arial"/>
        <family val="2"/>
        <scheme val="minor"/>
      </rPr>
      <t>thermoplastic rubber (TPR)</t>
    </r>
  </si>
  <si>
    <t>RM0291</t>
  </si>
  <si>
    <r>
      <t xml:space="preserve">Recycled post-consumer </t>
    </r>
    <r>
      <rPr>
        <sz val="11"/>
        <color rgb="FF000000"/>
        <rFont val="Arial"/>
        <family val="2"/>
        <scheme val="minor"/>
      </rPr>
      <t>thermoplastic rubber (TPR)</t>
    </r>
  </si>
  <si>
    <t>RM0548</t>
  </si>
  <si>
    <t>Reclaimed pre-consumer thermoplastic rubber (TPR)</t>
  </si>
  <si>
    <t>RM0549</t>
  </si>
  <si>
    <t>Reclaimed post-consumer thermoplastic rubber (TPR)</t>
  </si>
  <si>
    <t>RM0218</t>
  </si>
  <si>
    <t>Acetate</t>
  </si>
  <si>
    <t>RM0219</t>
  </si>
  <si>
    <t>Recycled pre/post-consumer acetate</t>
  </si>
  <si>
    <t>RM0220</t>
  </si>
  <si>
    <t>Recycled pre-consumer acetate</t>
  </si>
  <si>
    <t>RM0221</t>
  </si>
  <si>
    <t>Recycled post-consumer acetate</t>
  </si>
  <si>
    <t>RM0316</t>
  </si>
  <si>
    <t>Recycled pre-consumer acetate - VR2</t>
  </si>
  <si>
    <t>RM0317</t>
  </si>
  <si>
    <t>Recycled post-consumer acetate - VR2</t>
  </si>
  <si>
    <t>RM0550</t>
  </si>
  <si>
    <t>Reclaimed pre-consumer acetate</t>
  </si>
  <si>
    <t>RM0551</t>
  </si>
  <si>
    <t>Reclaimed post-consumer acetate</t>
  </si>
  <si>
    <t>RM0222</t>
  </si>
  <si>
    <t>Cupro</t>
  </si>
  <si>
    <t>RM0223</t>
  </si>
  <si>
    <t>Recycled pre/post-consumer cupro</t>
  </si>
  <si>
    <t>RM0224</t>
  </si>
  <si>
    <t>Recycled pre-consumer cupro</t>
  </si>
  <si>
    <t>RM0225</t>
  </si>
  <si>
    <t>Recycled post-consumer cupro</t>
  </si>
  <si>
    <t>RM0318</t>
  </si>
  <si>
    <t>Recycled pre-consumer cupro - VR2</t>
  </si>
  <si>
    <t>RM0319</t>
  </si>
  <si>
    <t>Recycled post-consumer cupro - VR2</t>
  </si>
  <si>
    <t>RM0552</t>
  </si>
  <si>
    <t>Reclaimed pre-consumer cupro</t>
  </si>
  <si>
    <t>RM0553</t>
  </si>
  <si>
    <t>Reclaimed post-consumer cupro</t>
  </si>
  <si>
    <t>RM0393</t>
  </si>
  <si>
    <t>Diacetate</t>
  </si>
  <si>
    <t>RM0395</t>
  </si>
  <si>
    <t>Recycled pre/post-consumer diacetate</t>
  </si>
  <si>
    <t>RM0396</t>
  </si>
  <si>
    <t>Recycled pre-consumer diacetate</t>
  </si>
  <si>
    <t>RM0397</t>
  </si>
  <si>
    <t>Recycled post-consumer diacetate</t>
  </si>
  <si>
    <t>RM0398</t>
  </si>
  <si>
    <t>Recycled pre-consumer diacetate - VR2</t>
  </si>
  <si>
    <t>RM0399</t>
  </si>
  <si>
    <t>Recycled post-consumer diacetate - VR2</t>
  </si>
  <si>
    <t>RM0554</t>
  </si>
  <si>
    <t>Reclaimed pre-consumer diacetate</t>
  </si>
  <si>
    <t>RM0555</t>
  </si>
  <si>
    <t>Reclaimed post-consumer diacetate</t>
  </si>
  <si>
    <t>RM0226</t>
  </si>
  <si>
    <t>Lyocell</t>
  </si>
  <si>
    <t>RM0227</t>
  </si>
  <si>
    <t>Recycled pre/post-consumer lyocell</t>
  </si>
  <si>
    <t>RM0228</t>
  </si>
  <si>
    <t>Recycled pre-consumer lyocell</t>
  </si>
  <si>
    <t>RM0229</t>
  </si>
  <si>
    <t>Recycled post-consumer lyocell</t>
  </si>
  <si>
    <t>RM0320</t>
  </si>
  <si>
    <t>Recycled pre-consumer lyocell - VR2</t>
  </si>
  <si>
    <t>RM0321</t>
  </si>
  <si>
    <t>Recycled post-consumer lyocell - VR2</t>
  </si>
  <si>
    <t>RM0304</t>
  </si>
  <si>
    <t>Sustainably sourced lyocell</t>
  </si>
  <si>
    <t>RM0556</t>
  </si>
  <si>
    <t>Reclaimed pre-consumer lyocell</t>
  </si>
  <si>
    <t>RM0557</t>
  </si>
  <si>
    <t>Reclaimed post-consumer lyocell</t>
  </si>
  <si>
    <t>RM0230</t>
  </si>
  <si>
    <t>Modal</t>
  </si>
  <si>
    <t>RM0231</t>
  </si>
  <si>
    <t>Recycled pre/post-consumer modal</t>
  </si>
  <si>
    <t>RM0232</t>
  </si>
  <si>
    <t>Recycled pre-consumer modal</t>
  </si>
  <si>
    <t>RM0233</t>
  </si>
  <si>
    <t>Recycled post-consumer modal</t>
  </si>
  <si>
    <t>RM0322</t>
  </si>
  <si>
    <t>Recycled pre-consumer modal - VR2</t>
  </si>
  <si>
    <t>RM0323</t>
  </si>
  <si>
    <t>Recycled post-consumer modal - VR2</t>
  </si>
  <si>
    <t>RM0558</t>
  </si>
  <si>
    <t>Reclaimed pre-consumer modal</t>
  </si>
  <si>
    <t>RM0559</t>
  </si>
  <si>
    <t>Reclaimed post-consumer modal</t>
  </si>
  <si>
    <t>RM0234</t>
  </si>
  <si>
    <t xml:space="preserve">Triacetate </t>
  </si>
  <si>
    <t>RM0235</t>
  </si>
  <si>
    <t xml:space="preserve">Recycled pre/post-consumer triacetate </t>
  </si>
  <si>
    <t>RM0236</t>
  </si>
  <si>
    <t xml:space="preserve">Recycled pre-consumer triacetate </t>
  </si>
  <si>
    <t>RM0237</t>
  </si>
  <si>
    <t xml:space="preserve">Recycled post-consumer triacetate </t>
  </si>
  <si>
    <t>RM0324</t>
  </si>
  <si>
    <t xml:space="preserve">Recycled pre-consumer triacetate - VR2 </t>
  </si>
  <si>
    <t>RM0325</t>
  </si>
  <si>
    <t>Recycled post-consumer triacetate - VR2</t>
  </si>
  <si>
    <t>RM0560</t>
  </si>
  <si>
    <t>Reclaimed pre-consumer triacetate</t>
  </si>
  <si>
    <t>RM0561</t>
  </si>
  <si>
    <t>Reclaimed post-consumer triacetate</t>
  </si>
  <si>
    <t>RM0238</t>
  </si>
  <si>
    <t>Viscose</t>
  </si>
  <si>
    <t>RM0239</t>
  </si>
  <si>
    <t>Recycled pre/post-consumer viscose</t>
  </si>
  <si>
    <t>RM0240</t>
  </si>
  <si>
    <t>Recycled pre-consumer viscose</t>
  </si>
  <si>
    <t>RM0241</t>
  </si>
  <si>
    <t>Recycled post-consumer viscose</t>
  </si>
  <si>
    <t>RM0326</t>
  </si>
  <si>
    <t>Recycled pre-consumer viscose - VR2</t>
  </si>
  <si>
    <t>RM0327</t>
  </si>
  <si>
    <t>Recycled post-consumer viscose - VR2</t>
  </si>
  <si>
    <t>RM0562</t>
  </si>
  <si>
    <t>Reclaimed pre-consumer viscose</t>
  </si>
  <si>
    <t>RM0563</t>
  </si>
  <si>
    <t>Reclaimed post-consumer viscose</t>
  </si>
  <si>
    <t>RM0292</t>
  </si>
  <si>
    <t>Copper</t>
  </si>
  <si>
    <t>RM0293</t>
  </si>
  <si>
    <t>Recycled pre/post-consumer copper</t>
  </si>
  <si>
    <t>RM0294</t>
  </si>
  <si>
    <r>
      <t xml:space="preserve">Recycled pre-consumer </t>
    </r>
    <r>
      <rPr>
        <sz val="11"/>
        <color rgb="FF000000"/>
        <rFont val="Arial"/>
        <family val="2"/>
        <scheme val="minor"/>
      </rPr>
      <t>copper</t>
    </r>
  </si>
  <si>
    <t>RM0295</t>
  </si>
  <si>
    <r>
      <t xml:space="preserve">Recycled post-consumer </t>
    </r>
    <r>
      <rPr>
        <sz val="11"/>
        <color rgb="FF000000"/>
        <rFont val="Arial"/>
        <family val="2"/>
        <scheme val="minor"/>
      </rPr>
      <t>copper</t>
    </r>
  </si>
  <si>
    <t>RM0564</t>
  </si>
  <si>
    <t>Reclaimed pre-consumer copper</t>
  </si>
  <si>
    <t>RM0565</t>
  </si>
  <si>
    <t>Reclaimed post-consumer copper</t>
  </si>
  <si>
    <t>RM0242</t>
  </si>
  <si>
    <t>Glass</t>
  </si>
  <si>
    <t>RM0243</t>
  </si>
  <si>
    <t>Recycled pre/post-consumer glass</t>
  </si>
  <si>
    <t>RM0244</t>
  </si>
  <si>
    <t>Recycled pre-consumer glass</t>
  </si>
  <si>
    <t>RM0245</t>
  </si>
  <si>
    <t>Recycled post-consumer glass</t>
  </si>
  <si>
    <t>RM0566</t>
  </si>
  <si>
    <t>Reclaimed pre-consumer glass</t>
  </si>
  <si>
    <t>RM0567</t>
  </si>
  <si>
    <t>Reclaimed post-consumer glass</t>
  </si>
  <si>
    <t>RM0296</t>
  </si>
  <si>
    <t>Iron</t>
  </si>
  <si>
    <t>RM0297</t>
  </si>
  <si>
    <t>Recycled pre/post-consumer iron</t>
  </si>
  <si>
    <t>RM0298</t>
  </si>
  <si>
    <r>
      <t xml:space="preserve">Recycled pre-consumer </t>
    </r>
    <r>
      <rPr>
        <sz val="11"/>
        <color rgb="FF000000"/>
        <rFont val="Arial"/>
        <family val="2"/>
        <scheme val="minor"/>
      </rPr>
      <t>iron</t>
    </r>
  </si>
  <si>
    <t>RM0299</t>
  </si>
  <si>
    <r>
      <t xml:space="preserve">Recycled post-consumer </t>
    </r>
    <r>
      <rPr>
        <sz val="11"/>
        <color rgb="FF000000"/>
        <rFont val="Arial"/>
        <family val="2"/>
        <scheme val="minor"/>
      </rPr>
      <t>iron</t>
    </r>
  </si>
  <si>
    <t>RM0568</t>
  </si>
  <si>
    <t>Reclaimed pre-consumer iron</t>
  </si>
  <si>
    <t>RM0569</t>
  </si>
  <si>
    <t>Reclaimed post-consumer iron</t>
  </si>
  <si>
    <t>RM0246</t>
  </si>
  <si>
    <t>Metal</t>
  </si>
  <si>
    <t>RM0247</t>
  </si>
  <si>
    <t>Recycled pre/post-consumer metal</t>
  </si>
  <si>
    <t>RM0248</t>
  </si>
  <si>
    <t>Recycled pre-consumer metal</t>
  </si>
  <si>
    <t>RM0249</t>
  </si>
  <si>
    <t>Recycled post-consumer metal</t>
  </si>
  <si>
    <t>RM0570</t>
  </si>
  <si>
    <t>Reclaimed pre-consumer metal</t>
  </si>
  <si>
    <t>RM0571</t>
  </si>
  <si>
    <t>Reclaimed post-consumer metal</t>
  </si>
  <si>
    <t>RM0250</t>
  </si>
  <si>
    <t>Wood</t>
  </si>
  <si>
    <t>RM0251</t>
  </si>
  <si>
    <t>Recycled pre/post-consumer wood</t>
  </si>
  <si>
    <t>RM0252</t>
  </si>
  <si>
    <t>Recycled pre-consumer wood</t>
  </si>
  <si>
    <t>RM0253</t>
  </si>
  <si>
    <t>Recycled post-consumer wood</t>
  </si>
  <si>
    <t>RM0572</t>
  </si>
  <si>
    <t>Reclaimed pre-consumer wood</t>
  </si>
  <si>
    <t>RM0573</t>
  </si>
  <si>
    <t>Reclaimed post-consumer wood</t>
  </si>
  <si>
    <t>RM0300</t>
  </si>
  <si>
    <t>Zinc</t>
  </si>
  <si>
    <t>RM0301</t>
  </si>
  <si>
    <t>Recycled pre/post-consumer zinc</t>
  </si>
  <si>
    <t>RM0302</t>
  </si>
  <si>
    <r>
      <t xml:space="preserve">Recycled pre-consumer </t>
    </r>
    <r>
      <rPr>
        <sz val="11"/>
        <color rgb="FF000000"/>
        <rFont val="Arial"/>
        <family val="2"/>
        <scheme val="minor"/>
      </rPr>
      <t>zinc</t>
    </r>
  </si>
  <si>
    <t>RM0303</t>
  </si>
  <si>
    <r>
      <t xml:space="preserve">Recycled post-consumer </t>
    </r>
    <r>
      <rPr>
        <sz val="11"/>
        <color rgb="FF000000"/>
        <rFont val="Arial"/>
        <family val="2"/>
        <scheme val="minor"/>
      </rPr>
      <t>zinc</t>
    </r>
  </si>
  <si>
    <t>RM0574</t>
  </si>
  <si>
    <t>Reclaimed pre-consumer zinc</t>
  </si>
  <si>
    <t>RM0575</t>
  </si>
  <si>
    <t>Reclaimed post-consumer zinc</t>
  </si>
  <si>
    <t>RM0254</t>
  </si>
  <si>
    <t>Metallic fibers</t>
  </si>
  <si>
    <t>RM0255</t>
  </si>
  <si>
    <t>Recycled pre/post-consumer metallic fibers</t>
  </si>
  <si>
    <t>RM0256</t>
  </si>
  <si>
    <t>Recycled pre-consumer metallic fibers</t>
  </si>
  <si>
    <t>RM0257</t>
  </si>
  <si>
    <t>Recycled post-consumer metallic fibers</t>
  </si>
  <si>
    <t>RM0576</t>
  </si>
  <si>
    <t>Reclaimed pre-consumer metallic fibers</t>
  </si>
  <si>
    <t>RM0577</t>
  </si>
  <si>
    <t>Reclaimed post-consumer metallic fibers</t>
  </si>
  <si>
    <t>RM0258</t>
  </si>
  <si>
    <t>Mixed fibers</t>
  </si>
  <si>
    <t>RM0259</t>
  </si>
  <si>
    <t>Recycled pre/post-consumer mixed fibers</t>
  </si>
  <si>
    <t>RM0260</t>
  </si>
  <si>
    <t>Recycled pre-consumer mixed fibers</t>
  </si>
  <si>
    <t>RM0261</t>
  </si>
  <si>
    <t>Recycled post-consumer mixed fibers</t>
  </si>
  <si>
    <t>RM0578</t>
  </si>
  <si>
    <t>Reclaimed pre-consumer mixed fibers</t>
  </si>
  <si>
    <t>RM0579</t>
  </si>
  <si>
    <t>Reclaimed post-consumer mixed fibers</t>
  </si>
  <si>
    <t>RM0262</t>
  </si>
  <si>
    <t>RM0263</t>
  </si>
  <si>
    <t>Other in-conversion</t>
  </si>
  <si>
    <t>RM0264</t>
  </si>
  <si>
    <t>Other organic</t>
  </si>
  <si>
    <t>RM0265</t>
  </si>
  <si>
    <t xml:space="preserve">Other recycled pre/post-consumer </t>
  </si>
  <si>
    <t>RM0266</t>
  </si>
  <si>
    <t xml:space="preserve">Other recycled pre-consumer </t>
  </si>
  <si>
    <t>RM0267</t>
  </si>
  <si>
    <t xml:space="preserve">Other recycled post-consumer </t>
  </si>
  <si>
    <t>RM0428</t>
  </si>
  <si>
    <t xml:space="preserve">Other recycled pre-consumer - VR2  </t>
  </si>
  <si>
    <t>RM0582</t>
  </si>
  <si>
    <t>Other recycled pre-consumer organic</t>
  </si>
  <si>
    <t>RM0580</t>
  </si>
  <si>
    <t>Other reclaimed pre-consumer</t>
  </si>
  <si>
    <t>RM0581</t>
  </si>
  <si>
    <t>Other reclaimed post-consumer</t>
  </si>
  <si>
    <t>RM0425</t>
  </si>
  <si>
    <t>Responsible leather other</t>
  </si>
  <si>
    <t>RM9999</t>
  </si>
  <si>
    <t>Dummy</t>
  </si>
  <si>
    <t xml:space="preserve">V2.5 </t>
  </si>
  <si>
    <t>RM0426</t>
  </si>
  <si>
    <t>Animal fiber other</t>
  </si>
  <si>
    <t>RM0427</t>
  </si>
  <si>
    <t>In-conversion animal fiber other</t>
  </si>
  <si>
    <t>RM0583</t>
  </si>
  <si>
    <t>Recycled pre-consumer organic animal fiber other</t>
  </si>
  <si>
    <t>RM0429</t>
  </si>
  <si>
    <t xml:space="preserve">Other recycled post-consumer - VR2  </t>
  </si>
  <si>
    <t xml:space="preserve">Country/Area Codes </t>
  </si>
  <si>
    <t>Code - 
Valid values</t>
  </si>
  <si>
    <t>Name - 
Info only</t>
  </si>
  <si>
    <t>TE SalesForce Country Picklist</t>
  </si>
  <si>
    <t>TE Global Picklist</t>
  </si>
  <si>
    <t>TE FormAssembly List - Complaints</t>
  </si>
  <si>
    <t>TE FormAssembly List - Membership</t>
  </si>
  <si>
    <t>ISO 3166-1 Official state name</t>
  </si>
  <si>
    <t>ISO 3166-1 Sovereignty</t>
  </si>
  <si>
    <t>ISO 3166-1 Alpha-3 code</t>
  </si>
  <si>
    <t>ISO 3166-1 Numeric code</t>
  </si>
  <si>
    <t>Subdivsions - 
Info only</t>
  </si>
  <si>
    <t>AF</t>
  </si>
  <si>
    <t>Afghanistan</t>
  </si>
  <si>
    <t>Afganistan</t>
  </si>
  <si>
    <t>The Islamic Republic of Afghanistan</t>
  </si>
  <si>
    <t>UN member state</t>
  </si>
  <si>
    <t>AFG</t>
  </si>
  <si>
    <t>Afghanistan - AF</t>
  </si>
  <si>
    <t>AX</t>
  </si>
  <si>
    <t>Åland Islands</t>
  </si>
  <si>
    <t>Aland Islands</t>
  </si>
  <si>
    <t>Åland</t>
  </si>
  <si>
    <t>Finland</t>
  </si>
  <si>
    <t>ALA</t>
  </si>
  <si>
    <t>Åland Islands - AX</t>
  </si>
  <si>
    <t>AL</t>
  </si>
  <si>
    <t>Albania</t>
  </si>
  <si>
    <t>The Republic of Albania</t>
  </si>
  <si>
    <t>ALB</t>
  </si>
  <si>
    <t>Albania - AL</t>
  </si>
  <si>
    <t>DZ</t>
  </si>
  <si>
    <t>Algeria</t>
  </si>
  <si>
    <t>The People's Democratic Republic of Algeria</t>
  </si>
  <si>
    <t>DZA</t>
  </si>
  <si>
    <t>Algeria - DZ</t>
  </si>
  <si>
    <t>AS</t>
  </si>
  <si>
    <t>American Samoa</t>
  </si>
  <si>
    <t>The Territory of American Samoa</t>
  </si>
  <si>
    <t>United States</t>
  </si>
  <si>
    <t>ASM</t>
  </si>
  <si>
    <t>American Samoa - AS</t>
  </si>
  <si>
    <t>AD</t>
  </si>
  <si>
    <t>Andorra</t>
  </si>
  <si>
    <t>The Principality of Andorra</t>
  </si>
  <si>
    <t>AND</t>
  </si>
  <si>
    <t>Andorra - AD</t>
  </si>
  <si>
    <t>AO</t>
  </si>
  <si>
    <t>Angola</t>
  </si>
  <si>
    <t>The Republic of Angola</t>
  </si>
  <si>
    <t>AGO</t>
  </si>
  <si>
    <t>Angola - AO</t>
  </si>
  <si>
    <t>AI</t>
  </si>
  <si>
    <t>Anguilla</t>
  </si>
  <si>
    <t>United Kingdom</t>
  </si>
  <si>
    <t>AIA</t>
  </si>
  <si>
    <t>Anguilla - AI</t>
  </si>
  <si>
    <t>AQ</t>
  </si>
  <si>
    <t>Antarctica</t>
  </si>
  <si>
    <t>All land and ice shelves south of the 60th parallel south</t>
  </si>
  <si>
    <t>Antarctic Treaty</t>
  </si>
  <si>
    <t>ATA</t>
  </si>
  <si>
    <t>Antarctica - AQ</t>
  </si>
  <si>
    <t>AG</t>
  </si>
  <si>
    <t>Antigua and Barbuda</t>
  </si>
  <si>
    <t>ATG</t>
  </si>
  <si>
    <t>Antigua and Barbuda - AG</t>
  </si>
  <si>
    <t>AR</t>
  </si>
  <si>
    <t>Argentina</t>
  </si>
  <si>
    <t>The Argentine Republic</t>
  </si>
  <si>
    <t>ARG</t>
  </si>
  <si>
    <t>Argentina - AR</t>
  </si>
  <si>
    <t>AM</t>
  </si>
  <si>
    <t>Armenia</t>
  </si>
  <si>
    <t>The Republic of Armenia</t>
  </si>
  <si>
    <t>ARM</t>
  </si>
  <si>
    <t>Armenia - AM</t>
  </si>
  <si>
    <t>AW</t>
  </si>
  <si>
    <t>Aruba</t>
  </si>
  <si>
    <t>Netherlands</t>
  </si>
  <si>
    <t>ABW</t>
  </si>
  <si>
    <t>Aruba - AW</t>
  </si>
  <si>
    <t>AU</t>
  </si>
  <si>
    <t>Australia</t>
  </si>
  <si>
    <t>The Commonwealth of Australia</t>
  </si>
  <si>
    <t>AUS</t>
  </si>
  <si>
    <t>Australia - AU</t>
  </si>
  <si>
    <t>AT</t>
  </si>
  <si>
    <t>Austria</t>
  </si>
  <si>
    <t>The Republic of Austria</t>
  </si>
  <si>
    <t>AUT</t>
  </si>
  <si>
    <t>Austria - AT</t>
  </si>
  <si>
    <t>AZ</t>
  </si>
  <si>
    <t>Azerbaijan</t>
  </si>
  <si>
    <t>The Republic of Azerbaijan</t>
  </si>
  <si>
    <t>AZE</t>
  </si>
  <si>
    <t>Azerbaijan - AZ</t>
  </si>
  <si>
    <t>BS</t>
  </si>
  <si>
    <t>Bahamas</t>
  </si>
  <si>
    <t>The Commonwealth of The Bahamas</t>
  </si>
  <si>
    <t>BHS</t>
  </si>
  <si>
    <t>Bahamas - BS</t>
  </si>
  <si>
    <t>BH</t>
  </si>
  <si>
    <t>Bahrain</t>
  </si>
  <si>
    <t>The Kingdom of Bahrain</t>
  </si>
  <si>
    <t>BHR</t>
  </si>
  <si>
    <t>Bahrain - BH</t>
  </si>
  <si>
    <t>BD</t>
  </si>
  <si>
    <t>Bangladesh</t>
  </si>
  <si>
    <t>The People's Republic of Bangladesh</t>
  </si>
  <si>
    <t>BGD</t>
  </si>
  <si>
    <t>Bangladesh - BD</t>
  </si>
  <si>
    <t>BB</t>
  </si>
  <si>
    <t>Barbados</t>
  </si>
  <si>
    <t>BRB</t>
  </si>
  <si>
    <t>Barbados - BB</t>
  </si>
  <si>
    <t>BY</t>
  </si>
  <si>
    <t>Belarus</t>
  </si>
  <si>
    <t>The Republic of Belarus</t>
  </si>
  <si>
    <t>BLR</t>
  </si>
  <si>
    <t>Belarus - BY</t>
  </si>
  <si>
    <t>BE</t>
  </si>
  <si>
    <t>Belgium</t>
  </si>
  <si>
    <t>The Kingdom of Belgium</t>
  </si>
  <si>
    <t>BEL</t>
  </si>
  <si>
    <t>Belgium - BE</t>
  </si>
  <si>
    <t>BZ</t>
  </si>
  <si>
    <t>Belize</t>
  </si>
  <si>
    <t>BLZ</t>
  </si>
  <si>
    <t>Belize - BZ</t>
  </si>
  <si>
    <t>BJ</t>
  </si>
  <si>
    <t>Benin</t>
  </si>
  <si>
    <t>The Republic of Benin</t>
  </si>
  <si>
    <t>BEN</t>
  </si>
  <si>
    <t>Benin - BJ</t>
  </si>
  <si>
    <t>BM</t>
  </si>
  <si>
    <t>Bermuda</t>
  </si>
  <si>
    <t>BMU</t>
  </si>
  <si>
    <t>Bermuda - BM</t>
  </si>
  <si>
    <t>BT</t>
  </si>
  <si>
    <t>Bhutan</t>
  </si>
  <si>
    <t>The Kingdom of Bhutan</t>
  </si>
  <si>
    <t>BTN</t>
  </si>
  <si>
    <t>Bhutan - BT</t>
  </si>
  <si>
    <t>BO</t>
  </si>
  <si>
    <t>Bolivia</t>
  </si>
  <si>
    <t>The Plurinational State of Bolivia</t>
  </si>
  <si>
    <t>BOL</t>
  </si>
  <si>
    <t>Bolivia - BO</t>
  </si>
  <si>
    <t>BQ</t>
  </si>
  <si>
    <t>Bonaire, Sint Eustatius and Saba</t>
  </si>
  <si>
    <t>BES</t>
  </si>
  <si>
    <t>Bonaire, Sint Eustatius and Saba - BQ</t>
  </si>
  <si>
    <t>BA</t>
  </si>
  <si>
    <t>Bosnia and Herzegovina</t>
  </si>
  <si>
    <t>BIH</t>
  </si>
  <si>
    <t>Bosnia and Herzegovina - BA</t>
  </si>
  <si>
    <t>BW</t>
  </si>
  <si>
    <t>Botswana</t>
  </si>
  <si>
    <t>The Republic of Botswana</t>
  </si>
  <si>
    <t>BWA</t>
  </si>
  <si>
    <t>Botswana - BW</t>
  </si>
  <si>
    <t>BV</t>
  </si>
  <si>
    <t>Bouvet Island</t>
  </si>
  <si>
    <t>Norway</t>
  </si>
  <si>
    <t>BVT</t>
  </si>
  <si>
    <t>Bouvet Island - BV</t>
  </si>
  <si>
    <t>BR</t>
  </si>
  <si>
    <t>Brazil</t>
  </si>
  <si>
    <t>The Federative Republic of Brazil</t>
  </si>
  <si>
    <t>BRA</t>
  </si>
  <si>
    <t>Brazil - BR</t>
  </si>
  <si>
    <t>IO</t>
  </si>
  <si>
    <t>British Indian Ocean Territory</t>
  </si>
  <si>
    <t>The British Indian Ocean Territory</t>
  </si>
  <si>
    <t>IOT</t>
  </si>
  <si>
    <t>British Indian Ocean Territory - IO</t>
  </si>
  <si>
    <t>Brunei Darussalam</t>
  </si>
  <si>
    <t>The Nation of Brunei, the Abode of Peace</t>
  </si>
  <si>
    <t>BRN</t>
  </si>
  <si>
    <t>Brunei Darussalam - BN</t>
  </si>
  <si>
    <t>BG</t>
  </si>
  <si>
    <t>Bulgaria</t>
  </si>
  <si>
    <t>The Republic of Bulgaria</t>
  </si>
  <si>
    <t>BGR</t>
  </si>
  <si>
    <t>Bulgaria - BG</t>
  </si>
  <si>
    <t>BF</t>
  </si>
  <si>
    <t>Burkina Faso</t>
  </si>
  <si>
    <t>BFA</t>
  </si>
  <si>
    <t>Burkina Faso - BF</t>
  </si>
  <si>
    <t>BI</t>
  </si>
  <si>
    <t>Burundi</t>
  </si>
  <si>
    <t>The Republic of Burundi</t>
  </si>
  <si>
    <t>BDI</t>
  </si>
  <si>
    <t>Burundi - BI</t>
  </si>
  <si>
    <t>CV</t>
  </si>
  <si>
    <t>Cabo Verde</t>
  </si>
  <si>
    <t>Cambodia</t>
  </si>
  <si>
    <t>The Republic of Cabo Verde</t>
  </si>
  <si>
    <t>CPV</t>
  </si>
  <si>
    <t>Cabo Verde - CV</t>
  </si>
  <si>
    <t>KH</t>
  </si>
  <si>
    <t>Cameroon</t>
  </si>
  <si>
    <t>The Kingdom of Cambodia</t>
  </si>
  <si>
    <t>KHM</t>
  </si>
  <si>
    <t>Cambodia - KH</t>
  </si>
  <si>
    <t>CM</t>
  </si>
  <si>
    <t>Canada</t>
  </si>
  <si>
    <t>The Republic of Cameroon</t>
  </si>
  <si>
    <t>CMR</t>
  </si>
  <si>
    <t>Cameroon - CM</t>
  </si>
  <si>
    <t>CA</t>
  </si>
  <si>
    <t>Cape Verde</t>
  </si>
  <si>
    <t>CAN</t>
  </si>
  <si>
    <t>Canada - CA</t>
  </si>
  <si>
    <t>KY</t>
  </si>
  <si>
    <t>Cayman Islands</t>
  </si>
  <si>
    <t>The Cayman Islands</t>
  </si>
  <si>
    <t>CYM</t>
  </si>
  <si>
    <t>Cayman Islands - KY</t>
  </si>
  <si>
    <t>CF</t>
  </si>
  <si>
    <t>Central African Republic</t>
  </si>
  <si>
    <t>The Central African Republic</t>
  </si>
  <si>
    <t>CAF</t>
  </si>
  <si>
    <t>Central African Republic - CF</t>
  </si>
  <si>
    <t>TD</t>
  </si>
  <si>
    <t>Chad</t>
  </si>
  <si>
    <t>The Republic of Chad</t>
  </si>
  <si>
    <t>TCD</t>
  </si>
  <si>
    <t>Chad - TD</t>
  </si>
  <si>
    <t>CL</t>
  </si>
  <si>
    <t>Chile</t>
  </si>
  <si>
    <t>The Republic of Chile</t>
  </si>
  <si>
    <t>CHL</t>
  </si>
  <si>
    <t>Chile - CL</t>
  </si>
  <si>
    <t>CN</t>
  </si>
  <si>
    <t>China</t>
  </si>
  <si>
    <t>The People's Republic of China</t>
  </si>
  <si>
    <t>CHN</t>
  </si>
  <si>
    <t>China - CN</t>
  </si>
  <si>
    <t>CX</t>
  </si>
  <si>
    <t>Christmas Island</t>
  </si>
  <si>
    <t>The Territory of Christmas Island</t>
  </si>
  <si>
    <t>CXR</t>
  </si>
  <si>
    <t>Christmas Island - CX</t>
  </si>
  <si>
    <t>CC</t>
  </si>
  <si>
    <t>Cocos (Keeling) Islands</t>
  </si>
  <si>
    <t>The Territory of Cocos (Keeling) Islands</t>
  </si>
  <si>
    <t>CCK</t>
  </si>
  <si>
    <t>Cocos (Keeling) Islands - CC</t>
  </si>
  <si>
    <t>CO</t>
  </si>
  <si>
    <t>Colombia</t>
  </si>
  <si>
    <t>The Republic of Colombia</t>
  </si>
  <si>
    <t>COL</t>
  </si>
  <si>
    <t>Colombia - CO</t>
  </si>
  <si>
    <t>KM</t>
  </si>
  <si>
    <t>Comoros</t>
  </si>
  <si>
    <t>The Union of the Comoros</t>
  </si>
  <si>
    <t>COM</t>
  </si>
  <si>
    <t>Comoros - KM</t>
  </si>
  <si>
    <t>CD</t>
  </si>
  <si>
    <t>Congo, Democratic Republic of the</t>
  </si>
  <si>
    <t>The Democratic Republic of the Congo</t>
  </si>
  <si>
    <t>COD</t>
  </si>
  <si>
    <t>Congo - CG</t>
  </si>
  <si>
    <t>CG</t>
  </si>
  <si>
    <t>Congo</t>
  </si>
  <si>
    <t>The Republic of the Congo</t>
  </si>
  <si>
    <t>COG</t>
  </si>
  <si>
    <t>Congo, Democratic Republic of the - CD</t>
  </si>
  <si>
    <t>CK</t>
  </si>
  <si>
    <t>Cook Islands</t>
  </si>
  <si>
    <t>The Cook Islands</t>
  </si>
  <si>
    <t>New Zealand</t>
  </si>
  <si>
    <t>COK</t>
  </si>
  <si>
    <t>Cook Islands - CK</t>
  </si>
  <si>
    <t>CR</t>
  </si>
  <si>
    <t>Costa Rica</t>
  </si>
  <si>
    <t>The Republic of Costa Rica</t>
  </si>
  <si>
    <t>CRI</t>
  </si>
  <si>
    <t>Costa Rica - CR</t>
  </si>
  <si>
    <t>CI</t>
  </si>
  <si>
    <t>Côte d'Ivoire</t>
  </si>
  <si>
    <t>Cote d'Ivoire</t>
  </si>
  <si>
    <t>The Republic of Côte d'Ivoire</t>
  </si>
  <si>
    <t>CIV</t>
  </si>
  <si>
    <t>Côte d'Ivoire - CI</t>
  </si>
  <si>
    <t>HR</t>
  </si>
  <si>
    <t>Croatia</t>
  </si>
  <si>
    <t>The Republic of Croatia</t>
  </si>
  <si>
    <t>HRV</t>
  </si>
  <si>
    <t>Croatia - HR</t>
  </si>
  <si>
    <t>CU</t>
  </si>
  <si>
    <t>Cuba</t>
  </si>
  <si>
    <t>The Republic of Cuba</t>
  </si>
  <si>
    <t>CUB</t>
  </si>
  <si>
    <t>Cuba - CU</t>
  </si>
  <si>
    <t>CW</t>
  </si>
  <si>
    <t>Curaçao</t>
  </si>
  <si>
    <t>The Country of Curaçao</t>
  </si>
  <si>
    <t>CUW</t>
  </si>
  <si>
    <t>Curaçao - CW</t>
  </si>
  <si>
    <t>CY</t>
  </si>
  <si>
    <t>Cyprus</t>
  </si>
  <si>
    <t>The Republic of Cyprus</t>
  </si>
  <si>
    <t>CYP</t>
  </si>
  <si>
    <t>Cyprus - CY</t>
  </si>
  <si>
    <t>CZ</t>
  </si>
  <si>
    <t>Czechia</t>
  </si>
  <si>
    <t>The Czech Republic</t>
  </si>
  <si>
    <t>CZE</t>
  </si>
  <si>
    <t>Czechia - CZ</t>
  </si>
  <si>
    <t>DK</t>
  </si>
  <si>
    <t>Denmark</t>
  </si>
  <si>
    <t>The Kingdom of Denmark</t>
  </si>
  <si>
    <t>DNK</t>
  </si>
  <si>
    <t>Denmark - DK</t>
  </si>
  <si>
    <t>DJ</t>
  </si>
  <si>
    <t>Djibouti</t>
  </si>
  <si>
    <t>The Republic of Djibouti</t>
  </si>
  <si>
    <t>DJI</t>
  </si>
  <si>
    <t>Djibouti - DJ</t>
  </si>
  <si>
    <t>DM</t>
  </si>
  <si>
    <t>Dominica</t>
  </si>
  <si>
    <t>The Commonwealth of Dominica</t>
  </si>
  <si>
    <t>DMA</t>
  </si>
  <si>
    <t>Dominica - DM</t>
  </si>
  <si>
    <t>DO</t>
  </si>
  <si>
    <t>Dominican Republic</t>
  </si>
  <si>
    <t>The Dominican Republic</t>
  </si>
  <si>
    <t>DOM</t>
  </si>
  <si>
    <t>Dominican Republic - DO</t>
  </si>
  <si>
    <t>EC</t>
  </si>
  <si>
    <t>Ecuador</t>
  </si>
  <si>
    <t>The Republic of Ecuador</t>
  </si>
  <si>
    <t>ECU</t>
  </si>
  <si>
    <t>Ecuador - EC</t>
  </si>
  <si>
    <t>EG</t>
  </si>
  <si>
    <t>Egypt</t>
  </si>
  <si>
    <t>The Arab Republic of Egypt</t>
  </si>
  <si>
    <t>EGY</t>
  </si>
  <si>
    <t>Egypt - EG</t>
  </si>
  <si>
    <t>SV</t>
  </si>
  <si>
    <t>El Salvador</t>
  </si>
  <si>
    <t>The Republic of El Salvador</t>
  </si>
  <si>
    <t>SLV</t>
  </si>
  <si>
    <t>El Salvador - SV</t>
  </si>
  <si>
    <t>GQ</t>
  </si>
  <si>
    <t>Equatorial Guinea</t>
  </si>
  <si>
    <t>The Republic of Equatorial Guinea</t>
  </si>
  <si>
    <t>GNQ</t>
  </si>
  <si>
    <t>Equatorial Guinea - GQ</t>
  </si>
  <si>
    <t>ER</t>
  </si>
  <si>
    <t>Eritrea</t>
  </si>
  <si>
    <t>The State of Eritrea</t>
  </si>
  <si>
    <t>ERI</t>
  </si>
  <si>
    <t>Eritrea - ER</t>
  </si>
  <si>
    <t>EE</t>
  </si>
  <si>
    <t>Estonia</t>
  </si>
  <si>
    <t>The Republic of Estonia</t>
  </si>
  <si>
    <t>EST</t>
  </si>
  <si>
    <t>Estonia - EE</t>
  </si>
  <si>
    <t>SZ</t>
  </si>
  <si>
    <t>Eswatini</t>
  </si>
  <si>
    <t>The Kingdom of Eswatini</t>
  </si>
  <si>
    <t>SWZ</t>
  </si>
  <si>
    <t>Eswatini - SZ</t>
  </si>
  <si>
    <t>ET</t>
  </si>
  <si>
    <t>Ethiopia</t>
  </si>
  <si>
    <t>The Federal Democratic Republic of Ethiopia</t>
  </si>
  <si>
    <t>ETH</t>
  </si>
  <si>
    <t>Ethiopia - ET</t>
  </si>
  <si>
    <t>FK</t>
  </si>
  <si>
    <t>Falkland Islands (Malvinas)</t>
  </si>
  <si>
    <t>The Falkland Islands</t>
  </si>
  <si>
    <t>FLK</t>
  </si>
  <si>
    <t>Falkland Islands (Malvinas) - FK</t>
  </si>
  <si>
    <t>FO</t>
  </si>
  <si>
    <t>Faroe Islands</t>
  </si>
  <si>
    <t>The Faroe Islands</t>
  </si>
  <si>
    <t>FRO</t>
  </si>
  <si>
    <t>Faroe Islands - FO</t>
  </si>
  <si>
    <t>FJ</t>
  </si>
  <si>
    <t>Fiji</t>
  </si>
  <si>
    <t>The Republic of Fiji</t>
  </si>
  <si>
    <t>FJI</t>
  </si>
  <si>
    <t>Fiji - FJ</t>
  </si>
  <si>
    <t>FI</t>
  </si>
  <si>
    <t>The Republic of Finland</t>
  </si>
  <si>
    <t>FIN</t>
  </si>
  <si>
    <t>Finland - FI</t>
  </si>
  <si>
    <t>FR</t>
  </si>
  <si>
    <t>France</t>
  </si>
  <si>
    <t>The French Republic</t>
  </si>
  <si>
    <t>FRA</t>
  </si>
  <si>
    <t>France - FR</t>
  </si>
  <si>
    <t>GF</t>
  </si>
  <si>
    <t>French Guiana</t>
  </si>
  <si>
    <t>Guyane</t>
  </si>
  <si>
    <t>GUF</t>
  </si>
  <si>
    <t>French Guiana - GF</t>
  </si>
  <si>
    <t>PF</t>
  </si>
  <si>
    <t>French Polynesia</t>
  </si>
  <si>
    <t>PYF</t>
  </si>
  <si>
    <t>French Polynesia - PF</t>
  </si>
  <si>
    <t>TF</t>
  </si>
  <si>
    <t>French Southern Territories</t>
  </si>
  <si>
    <t>The French Southern and Antarctic Lands</t>
  </si>
  <si>
    <t>ATF</t>
  </si>
  <si>
    <t>French Southern Territories - TF</t>
  </si>
  <si>
    <t>GA</t>
  </si>
  <si>
    <t>Gabon</t>
  </si>
  <si>
    <t>The Gabonese Republic</t>
  </si>
  <si>
    <t>GAB</t>
  </si>
  <si>
    <t>Gabon - GA</t>
  </si>
  <si>
    <t>GM</t>
  </si>
  <si>
    <t>Gambia (the)</t>
  </si>
  <si>
    <t>Gambia</t>
  </si>
  <si>
    <t>The Republic of The Gambia</t>
  </si>
  <si>
    <t>GMB</t>
  </si>
  <si>
    <t>Gambia (the) - GM</t>
  </si>
  <si>
    <t>GE</t>
  </si>
  <si>
    <t>Georgia</t>
  </si>
  <si>
    <t>GEO</t>
  </si>
  <si>
    <t>Georgia - GE</t>
  </si>
  <si>
    <t>DE</t>
  </si>
  <si>
    <t>Germany</t>
  </si>
  <si>
    <t>The Federal Republic of Germany</t>
  </si>
  <si>
    <t>DEU</t>
  </si>
  <si>
    <t>Germany - DE</t>
  </si>
  <si>
    <t>GH</t>
  </si>
  <si>
    <t>Ghana</t>
  </si>
  <si>
    <t>The Republic of Ghana</t>
  </si>
  <si>
    <t>GHA</t>
  </si>
  <si>
    <t>Ghana - GH</t>
  </si>
  <si>
    <t>GI</t>
  </si>
  <si>
    <t>Gibraltar</t>
  </si>
  <si>
    <t>GIB</t>
  </si>
  <si>
    <t>Gibraltar - GI</t>
  </si>
  <si>
    <t>Greece</t>
  </si>
  <si>
    <t>The Hellenic Republic</t>
  </si>
  <si>
    <t>GRC</t>
  </si>
  <si>
    <t>Greece - GR</t>
  </si>
  <si>
    <t>GL</t>
  </si>
  <si>
    <t>Greenland</t>
  </si>
  <si>
    <t>Kalaallit Nunaat</t>
  </si>
  <si>
    <t>GRL</t>
  </si>
  <si>
    <t>Greenland - GL</t>
  </si>
  <si>
    <t>GD</t>
  </si>
  <si>
    <t>Grenada</t>
  </si>
  <si>
    <t>GRD</t>
  </si>
  <si>
    <t>Grenada - GD</t>
  </si>
  <si>
    <t>GP</t>
  </si>
  <si>
    <t>Guadeloupe</t>
  </si>
  <si>
    <t>GLP</t>
  </si>
  <si>
    <t>Guadeloupe - GP</t>
  </si>
  <si>
    <t>GU</t>
  </si>
  <si>
    <t>Guam</t>
  </si>
  <si>
    <t>The Territory of Guam</t>
  </si>
  <si>
    <t>GUM</t>
  </si>
  <si>
    <t>Guam - GU</t>
  </si>
  <si>
    <t>GT</t>
  </si>
  <si>
    <t>Guatemala</t>
  </si>
  <si>
    <t>The Republic of Guatemala</t>
  </si>
  <si>
    <t>GTM</t>
  </si>
  <si>
    <t>Guatemala - GT</t>
  </si>
  <si>
    <t>GG</t>
  </si>
  <si>
    <t>Guernsey</t>
  </si>
  <si>
    <t>The Bailiwick of Guernsey</t>
  </si>
  <si>
    <t>British Crown</t>
  </si>
  <si>
    <t>GGY</t>
  </si>
  <si>
    <t>Guernsey - GG</t>
  </si>
  <si>
    <t>GN</t>
  </si>
  <si>
    <t>Guinea</t>
  </si>
  <si>
    <t>The Republic of Guinea</t>
  </si>
  <si>
    <t>GIN</t>
  </si>
  <si>
    <t>Guinea - GN</t>
  </si>
  <si>
    <t>GW</t>
  </si>
  <si>
    <t>Guinea-Bissau</t>
  </si>
  <si>
    <t>The Republic of Guinea-Bissau</t>
  </si>
  <si>
    <t>GNB</t>
  </si>
  <si>
    <t>Guinea-Bissau - GW</t>
  </si>
  <si>
    <t>Guyana</t>
  </si>
  <si>
    <t>The Co-operative Republic of Guyana</t>
  </si>
  <si>
    <t>GUY</t>
  </si>
  <si>
    <t>Guyana - GY</t>
  </si>
  <si>
    <t>HT</t>
  </si>
  <si>
    <t>Haiti</t>
  </si>
  <si>
    <t>The Republic of Haiti</t>
  </si>
  <si>
    <t>HTI</t>
  </si>
  <si>
    <t>Haiti - HT</t>
  </si>
  <si>
    <t>HM</t>
  </si>
  <si>
    <t>Heard Island and McDonald Islands</t>
  </si>
  <si>
    <t>The Territory of Heard Island and McDonald Islands</t>
  </si>
  <si>
    <t>HMD</t>
  </si>
  <si>
    <t>Heard Island and McDonald Islands - HM</t>
  </si>
  <si>
    <t>VA</t>
  </si>
  <si>
    <t>Holy See</t>
  </si>
  <si>
    <t>The Holy See</t>
  </si>
  <si>
    <t>UN observer</t>
  </si>
  <si>
    <t>VAT</t>
  </si>
  <si>
    <t>Holy See - VA</t>
  </si>
  <si>
    <t>HN</t>
  </si>
  <si>
    <t>Honduras</t>
  </si>
  <si>
    <t>The Republic of Honduras</t>
  </si>
  <si>
    <t>HND</t>
  </si>
  <si>
    <t>Honduras - HN</t>
  </si>
  <si>
    <t>HK</t>
  </si>
  <si>
    <t>Hong Kong</t>
  </si>
  <si>
    <t>The Hong Kong Special Administrative Region of China[10]</t>
  </si>
  <si>
    <t>HKG</t>
  </si>
  <si>
    <t>Hong Kong - HK</t>
  </si>
  <si>
    <t>HU</t>
  </si>
  <si>
    <t>Hungary</t>
  </si>
  <si>
    <t>HUN</t>
  </si>
  <si>
    <t>Hungary - HU</t>
  </si>
  <si>
    <t>IS</t>
  </si>
  <si>
    <t>Iceland</t>
  </si>
  <si>
    <t>ISL</t>
  </si>
  <si>
    <t>Iceland - IS</t>
  </si>
  <si>
    <t>IN</t>
  </si>
  <si>
    <t>India</t>
  </si>
  <si>
    <t>The Republic of India</t>
  </si>
  <si>
    <t>IND</t>
  </si>
  <si>
    <t>India - IN</t>
  </si>
  <si>
    <t>ID</t>
  </si>
  <si>
    <t>Indonesia</t>
  </si>
  <si>
    <t>The Republic of Indonesia</t>
  </si>
  <si>
    <t>IDN</t>
  </si>
  <si>
    <t>Indonesia - ID</t>
  </si>
  <si>
    <t>IR</t>
  </si>
  <si>
    <t>Iran</t>
  </si>
  <si>
    <t>The Islamic Republic of Iran</t>
  </si>
  <si>
    <t>IRN</t>
  </si>
  <si>
    <t>Iran - IR</t>
  </si>
  <si>
    <t>IQ</t>
  </si>
  <si>
    <t>Iraq</t>
  </si>
  <si>
    <t>The Republic of Iraq</t>
  </si>
  <si>
    <t>IRQ</t>
  </si>
  <si>
    <t>Iraq - IQ</t>
  </si>
  <si>
    <t>IE</t>
  </si>
  <si>
    <t>Ireland</t>
  </si>
  <si>
    <t>IRL</t>
  </si>
  <si>
    <t>Ireland - IE</t>
  </si>
  <si>
    <t>IM</t>
  </si>
  <si>
    <t>Isle of Man</t>
  </si>
  <si>
    <t>The Isle of Man</t>
  </si>
  <si>
    <t>IMN</t>
  </si>
  <si>
    <t>Isle of Man - IM</t>
  </si>
  <si>
    <t>IL</t>
  </si>
  <si>
    <t>Israel</t>
  </si>
  <si>
    <t>The State of Israel</t>
  </si>
  <si>
    <t>ISR</t>
  </si>
  <si>
    <t>Israel - IL</t>
  </si>
  <si>
    <t>IT</t>
  </si>
  <si>
    <t>Italy</t>
  </si>
  <si>
    <t>The Italian Republic</t>
  </si>
  <si>
    <t>ITA</t>
  </si>
  <si>
    <t>Italy - IT</t>
  </si>
  <si>
    <t>JM</t>
  </si>
  <si>
    <t>Jamaica</t>
  </si>
  <si>
    <t>JAM</t>
  </si>
  <si>
    <t>Jamaica - JM</t>
  </si>
  <si>
    <t>JP</t>
  </si>
  <si>
    <t>Japan</t>
  </si>
  <si>
    <t>JPN</t>
  </si>
  <si>
    <t>Japan - JP</t>
  </si>
  <si>
    <t>JE</t>
  </si>
  <si>
    <t>Jersey</t>
  </si>
  <si>
    <t>The Bailiwick of Jersey</t>
  </si>
  <si>
    <t>JEY</t>
  </si>
  <si>
    <t>Jersey - JE</t>
  </si>
  <si>
    <t>JO</t>
  </si>
  <si>
    <t>Jordan</t>
  </si>
  <si>
    <t>The Hashemite Kingdom of Jordan</t>
  </si>
  <si>
    <t>JOR</t>
  </si>
  <si>
    <t>Jordan - JO</t>
  </si>
  <si>
    <t>KZ</t>
  </si>
  <si>
    <t>Kazakhstan</t>
  </si>
  <si>
    <t>The Republic of Kazakhstan</t>
  </si>
  <si>
    <t>KAZ</t>
  </si>
  <si>
    <t>Kazakhstan - KZ</t>
  </si>
  <si>
    <t>KE</t>
  </si>
  <si>
    <t>Kenya</t>
  </si>
  <si>
    <t>The Republic of Kenya</t>
  </si>
  <si>
    <t>KEN</t>
  </si>
  <si>
    <t>Kenya - KE</t>
  </si>
  <si>
    <t>KI</t>
  </si>
  <si>
    <t>Kiribati</t>
  </si>
  <si>
    <t>The Republic of Kiribati</t>
  </si>
  <si>
    <t>KIR</t>
  </si>
  <si>
    <t>Kiribati - KI</t>
  </si>
  <si>
    <t>KP</t>
  </si>
  <si>
    <t>Korea (North), Democratic People’s Republic of</t>
  </si>
  <si>
    <t xml:space="preserve">North Korea </t>
  </si>
  <si>
    <t>The Democratic People's Republic of Korea</t>
  </si>
  <si>
    <t>PRK</t>
  </si>
  <si>
    <t>Korea (North), Democratic People’s Republic of - KP</t>
  </si>
  <si>
    <t>KR</t>
  </si>
  <si>
    <t>Korea (South), Republic of</t>
  </si>
  <si>
    <t>South Korea</t>
  </si>
  <si>
    <t>The Republic of Korea</t>
  </si>
  <si>
    <t>KOR</t>
  </si>
  <si>
    <t>Korea (South), Republic of - KR</t>
  </si>
  <si>
    <t>KW</t>
  </si>
  <si>
    <t>Kuwait</t>
  </si>
  <si>
    <t>The State of Kuwait</t>
  </si>
  <si>
    <t>KWT</t>
  </si>
  <si>
    <t>Kuwait - KW</t>
  </si>
  <si>
    <t>KG</t>
  </si>
  <si>
    <t>Kyrgyzstan</t>
  </si>
  <si>
    <t>The Kyrgyz Republic</t>
  </si>
  <si>
    <t>KGZ</t>
  </si>
  <si>
    <t>Kyrgyzstan - KG</t>
  </si>
  <si>
    <t>LA</t>
  </si>
  <si>
    <t>Laos</t>
  </si>
  <si>
    <t>The Lao People's Democratic Republic</t>
  </si>
  <si>
    <t>LAO</t>
  </si>
  <si>
    <t>Laos - LA</t>
  </si>
  <si>
    <t>LV</t>
  </si>
  <si>
    <t>Latvia</t>
  </si>
  <si>
    <t>The Republic of Latvia</t>
  </si>
  <si>
    <t>LVA</t>
  </si>
  <si>
    <t>Latvia - LV</t>
  </si>
  <si>
    <t>LB</t>
  </si>
  <si>
    <t>Lebanon</t>
  </si>
  <si>
    <t>The Lebanese Republic</t>
  </si>
  <si>
    <t>LBN</t>
  </si>
  <si>
    <t>Lebanon - LB</t>
  </si>
  <si>
    <t>LS</t>
  </si>
  <si>
    <t>Lesotho</t>
  </si>
  <si>
    <t>The Kingdom of Lesotho</t>
  </si>
  <si>
    <t>LSO</t>
  </si>
  <si>
    <t>Lesotho - LS</t>
  </si>
  <si>
    <t>LR</t>
  </si>
  <si>
    <t>Liberia</t>
  </si>
  <si>
    <t>The Republic of Liberia</t>
  </si>
  <si>
    <t>LBR</t>
  </si>
  <si>
    <t>Liberia - LR</t>
  </si>
  <si>
    <t>LY</t>
  </si>
  <si>
    <t>Libya</t>
  </si>
  <si>
    <t>The State of Libya</t>
  </si>
  <si>
    <t>LBY</t>
  </si>
  <si>
    <t>Libya - LY</t>
  </si>
  <si>
    <t>LI</t>
  </si>
  <si>
    <t>Liechtenstein</t>
  </si>
  <si>
    <t>The Principality of Liechtenstein</t>
  </si>
  <si>
    <t>LIE</t>
  </si>
  <si>
    <t>Liechtenstein - LI</t>
  </si>
  <si>
    <t>LT</t>
  </si>
  <si>
    <t>Lithuania</t>
  </si>
  <si>
    <t>The Republic of Lithuania</t>
  </si>
  <si>
    <t>LTU</t>
  </si>
  <si>
    <t>Lithuania - LT</t>
  </si>
  <si>
    <t>LU</t>
  </si>
  <si>
    <t>Luxembourg</t>
  </si>
  <si>
    <t>The Grand Duchy of Luxembourg</t>
  </si>
  <si>
    <t>LUX</t>
  </si>
  <si>
    <t>Luxembourg - LU</t>
  </si>
  <si>
    <t>MO</t>
  </si>
  <si>
    <t>Macao</t>
  </si>
  <si>
    <t>Macao Special Administrative Region of China[11]</t>
  </si>
  <si>
    <t>MAC</t>
  </si>
  <si>
    <t>Macao - MO</t>
  </si>
  <si>
    <t>MK</t>
  </si>
  <si>
    <t>North Macedonia </t>
  </si>
  <si>
    <t>Republic of North Macedonia</t>
  </si>
  <si>
    <t>MKD</t>
  </si>
  <si>
    <t>Madagascar - MG</t>
  </si>
  <si>
    <t>MG</t>
  </si>
  <si>
    <t>Madagascar</t>
  </si>
  <si>
    <t>The Republic of Madagascar</t>
  </si>
  <si>
    <t>MDG</t>
  </si>
  <si>
    <t>Malawi - MW</t>
  </si>
  <si>
    <t>MW</t>
  </si>
  <si>
    <t>Malawi</t>
  </si>
  <si>
    <t>The Republic of Malawi</t>
  </si>
  <si>
    <t>MWI</t>
  </si>
  <si>
    <t>Malaysia - MY</t>
  </si>
  <si>
    <t>MY</t>
  </si>
  <si>
    <t>Malaysia</t>
  </si>
  <si>
    <t>MYS</t>
  </si>
  <si>
    <t>Maldives - MV</t>
  </si>
  <si>
    <t>MV</t>
  </si>
  <si>
    <t>Maldives</t>
  </si>
  <si>
    <t>The Republic of Maldives</t>
  </si>
  <si>
    <t>MDV</t>
  </si>
  <si>
    <t>Mali - ML</t>
  </si>
  <si>
    <t>ML</t>
  </si>
  <si>
    <t>Mali</t>
  </si>
  <si>
    <t>The Republic of Mali</t>
  </si>
  <si>
    <t>MLI</t>
  </si>
  <si>
    <t>Malta - MT</t>
  </si>
  <si>
    <t>MT</t>
  </si>
  <si>
    <t>Malta</t>
  </si>
  <si>
    <t>The Republic of Malta</t>
  </si>
  <si>
    <t>MLT</t>
  </si>
  <si>
    <t>Marshall Islands - MH</t>
  </si>
  <si>
    <t>MH</t>
  </si>
  <si>
    <t>Marshall Islands</t>
  </si>
  <si>
    <t>The Republic of the Marshall Islands</t>
  </si>
  <si>
    <t>MHL</t>
  </si>
  <si>
    <t>Martinique - MQ</t>
  </si>
  <si>
    <t>MQ</t>
  </si>
  <si>
    <t>Martinique</t>
  </si>
  <si>
    <t>MTQ</t>
  </si>
  <si>
    <t>Mauritania - MR</t>
  </si>
  <si>
    <t>MR</t>
  </si>
  <si>
    <t>Mauritania</t>
  </si>
  <si>
    <t>The Islamic Republic of Mauritania</t>
  </si>
  <si>
    <t>MRT</t>
  </si>
  <si>
    <t>Mauritius - MU</t>
  </si>
  <si>
    <t>MU</t>
  </si>
  <si>
    <t>Mauritius</t>
  </si>
  <si>
    <t>The Republic of Mauritius</t>
  </si>
  <si>
    <t>MUS</t>
  </si>
  <si>
    <t>Mayotte - YT</t>
  </si>
  <si>
    <t>YT</t>
  </si>
  <si>
    <t>Mayotte</t>
  </si>
  <si>
    <t>The Department of Mayotte</t>
  </si>
  <si>
    <t>MYT</t>
  </si>
  <si>
    <t>Mexico - MX</t>
  </si>
  <si>
    <t>MX</t>
  </si>
  <si>
    <t>Mexico</t>
  </si>
  <si>
    <t>The United Mexican States</t>
  </si>
  <si>
    <t>MEX</t>
  </si>
  <si>
    <t>Micronesia - FM</t>
  </si>
  <si>
    <t>FM</t>
  </si>
  <si>
    <t>Micronesia</t>
  </si>
  <si>
    <t>The Federated States of Micronesia</t>
  </si>
  <si>
    <t>FSM</t>
  </si>
  <si>
    <t>Moldova - MD</t>
  </si>
  <si>
    <t>MD</t>
  </si>
  <si>
    <t>Moldova</t>
  </si>
  <si>
    <t>Moldova, Republic of</t>
  </si>
  <si>
    <t>The Republic of Moldova</t>
  </si>
  <si>
    <t>MDA</t>
  </si>
  <si>
    <t>Monaco - MC</t>
  </si>
  <si>
    <t>Monaco</t>
  </si>
  <si>
    <t>The Principality of Monaco</t>
  </si>
  <si>
    <t>MCO</t>
  </si>
  <si>
    <t>Mongolia - MN</t>
  </si>
  <si>
    <t>MN</t>
  </si>
  <si>
    <t>Mongolia</t>
  </si>
  <si>
    <t>The State of Mongolia</t>
  </si>
  <si>
    <t>MNG</t>
  </si>
  <si>
    <t>Montenegro - ME</t>
  </si>
  <si>
    <t>ME</t>
  </si>
  <si>
    <t>Montenegro</t>
  </si>
  <si>
    <t>MNE</t>
  </si>
  <si>
    <t>Montserrat - MS</t>
  </si>
  <si>
    <t>MS</t>
  </si>
  <si>
    <t>Montserrat</t>
  </si>
  <si>
    <t>MSR</t>
  </si>
  <si>
    <t>Morocco - MA</t>
  </si>
  <si>
    <t>MA</t>
  </si>
  <si>
    <t>Morocco</t>
  </si>
  <si>
    <t>The Kingdom of Morocco</t>
  </si>
  <si>
    <t>MAR</t>
  </si>
  <si>
    <t>Mozambique - MZ</t>
  </si>
  <si>
    <t>MZ</t>
  </si>
  <si>
    <t>Mozambique</t>
  </si>
  <si>
    <t>The Republic of Mozambique</t>
  </si>
  <si>
    <t>MOZ</t>
  </si>
  <si>
    <t>Myanmar - MM</t>
  </si>
  <si>
    <t>MM</t>
  </si>
  <si>
    <t>Myanmar</t>
  </si>
  <si>
    <t>The Republic of the Union of Myanmar</t>
  </si>
  <si>
    <t>MMR</t>
  </si>
  <si>
    <t>Namibia - NA</t>
  </si>
  <si>
    <t>NA</t>
  </si>
  <si>
    <t>Namibia</t>
  </si>
  <si>
    <t>The Republic of Namibia</t>
  </si>
  <si>
    <t>NAM</t>
  </si>
  <si>
    <t>Nauru - NR</t>
  </si>
  <si>
    <t>NR</t>
  </si>
  <si>
    <t>Nauru</t>
  </si>
  <si>
    <t>The Republic of Nauru</t>
  </si>
  <si>
    <t>NRU</t>
  </si>
  <si>
    <t>Nepal - NP</t>
  </si>
  <si>
    <t>NP</t>
  </si>
  <si>
    <t>Nepal</t>
  </si>
  <si>
    <t>The Federal Democratic Republic of Nepal</t>
  </si>
  <si>
    <t>NPL</t>
  </si>
  <si>
    <t>Netherlands - NL</t>
  </si>
  <si>
    <t>NL</t>
  </si>
  <si>
    <t>The Kingdom of the Netherlands</t>
  </si>
  <si>
    <t>NLD</t>
  </si>
  <si>
    <t>New Caledonia - NC</t>
  </si>
  <si>
    <t>NC</t>
  </si>
  <si>
    <t>New Caledonia</t>
  </si>
  <si>
    <t>NCL</t>
  </si>
  <si>
    <t>New Zealand - NZ</t>
  </si>
  <si>
    <t>NZ</t>
  </si>
  <si>
    <t>NZL</t>
  </si>
  <si>
    <t>Nicaragua - NI</t>
  </si>
  <si>
    <t>NI</t>
  </si>
  <si>
    <t>Nicaragua</t>
  </si>
  <si>
    <t>The Republic of Nicaragua</t>
  </si>
  <si>
    <t>NIC</t>
  </si>
  <si>
    <t>Niger - NE</t>
  </si>
  <si>
    <t>NE</t>
  </si>
  <si>
    <t>Niger</t>
  </si>
  <si>
    <t>The Republic of the Niger</t>
  </si>
  <si>
    <t>NER</t>
  </si>
  <si>
    <t>Nigeria - NG</t>
  </si>
  <si>
    <t>NG</t>
  </si>
  <si>
    <t>Nigeria</t>
  </si>
  <si>
    <t>The Federal Republic of Nigeria</t>
  </si>
  <si>
    <t>NGA</t>
  </si>
  <si>
    <t>Niue - NU</t>
  </si>
  <si>
    <t>NU</t>
  </si>
  <si>
    <t>Niue</t>
  </si>
  <si>
    <t>NIU</t>
  </si>
  <si>
    <t>Norfolk Island - NF</t>
  </si>
  <si>
    <t>NF</t>
  </si>
  <si>
    <t>Norfolk Island</t>
  </si>
  <si>
    <t>The Territory of Norfolk Island</t>
  </si>
  <si>
    <t>NFK</t>
  </si>
  <si>
    <t>North Macedonia  - MK</t>
  </si>
  <si>
    <t>NO</t>
  </si>
  <si>
    <t>The Kingdom of Norway</t>
  </si>
  <si>
    <t>NOR</t>
  </si>
  <si>
    <t>Northern Mariana Islands (the) - MP</t>
  </si>
  <si>
    <t>OM</t>
  </si>
  <si>
    <t>Oman</t>
  </si>
  <si>
    <t>The Sultanate of Oman</t>
  </si>
  <si>
    <t>OMN</t>
  </si>
  <si>
    <t>Norway - NO</t>
  </si>
  <si>
    <t>Pakistan</t>
  </si>
  <si>
    <t>The Islamic Republic of Pakistan</t>
  </si>
  <si>
    <t>PAK</t>
  </si>
  <si>
    <t>Oman - OM</t>
  </si>
  <si>
    <t>PW</t>
  </si>
  <si>
    <t>Palau</t>
  </si>
  <si>
    <t>The Republic of Palau</t>
  </si>
  <si>
    <t>PLW</t>
  </si>
  <si>
    <t>Pakistan - PK</t>
  </si>
  <si>
    <t>PS</t>
  </si>
  <si>
    <t>Palestine</t>
  </si>
  <si>
    <t>The State of Palestine</t>
  </si>
  <si>
    <t>PSE</t>
  </si>
  <si>
    <t>Palau - PW</t>
  </si>
  <si>
    <t>PA</t>
  </si>
  <si>
    <t>Panama</t>
  </si>
  <si>
    <t>The Republic of Panamá</t>
  </si>
  <si>
    <t>PAN</t>
  </si>
  <si>
    <t>Palestine - PS</t>
  </si>
  <si>
    <t>PG</t>
  </si>
  <si>
    <t>Papua New Guinea</t>
  </si>
  <si>
    <t>The Independent State of Papua New Guinea</t>
  </si>
  <si>
    <t>PNG</t>
  </si>
  <si>
    <t>Panama - PA</t>
  </si>
  <si>
    <t>PY</t>
  </si>
  <si>
    <t>Paraguay</t>
  </si>
  <si>
    <t>The Republic of Paraguay</t>
  </si>
  <si>
    <t>PRY</t>
  </si>
  <si>
    <t>Papua New Guinea - PG</t>
  </si>
  <si>
    <t>PE</t>
  </si>
  <si>
    <t>Peru</t>
  </si>
  <si>
    <t>The Republic of Perú</t>
  </si>
  <si>
    <t>PER</t>
  </si>
  <si>
    <t>Paraguay - PY</t>
  </si>
  <si>
    <t>PH</t>
  </si>
  <si>
    <t>Philippines</t>
  </si>
  <si>
    <t>The Republic of the Philippines</t>
  </si>
  <si>
    <t>PHL</t>
  </si>
  <si>
    <t>Peru - PE</t>
  </si>
  <si>
    <t>PN</t>
  </si>
  <si>
    <t>Pitcairn</t>
  </si>
  <si>
    <t>The Pitcairn, Henderson, Ducie and Oeno Islands</t>
  </si>
  <si>
    <t>PCN</t>
  </si>
  <si>
    <t>Philippines - PH</t>
  </si>
  <si>
    <t>PL</t>
  </si>
  <si>
    <t>Poland</t>
  </si>
  <si>
    <t>The Republic of Poland</t>
  </si>
  <si>
    <t>POL</t>
  </si>
  <si>
    <t>Pitcairn - PN</t>
  </si>
  <si>
    <t>PT</t>
  </si>
  <si>
    <t>Portugal</t>
  </si>
  <si>
    <t>The Portuguese Republic</t>
  </si>
  <si>
    <t>PRT</t>
  </si>
  <si>
    <t>Poland - PL</t>
  </si>
  <si>
    <t>Puerto Rico</t>
  </si>
  <si>
    <t>The Commonwealth of Puerto Rico</t>
  </si>
  <si>
    <t>PRI</t>
  </si>
  <si>
    <t>Portugal - PT</t>
  </si>
  <si>
    <t>QA</t>
  </si>
  <si>
    <t>Qatar</t>
  </si>
  <si>
    <t>The State of Qatar</t>
  </si>
  <si>
    <t>QAT</t>
  </si>
  <si>
    <t>Puerto Rico - PR</t>
  </si>
  <si>
    <t>RE</t>
  </si>
  <si>
    <t>Réunion</t>
  </si>
  <si>
    <t>Reunion</t>
  </si>
  <si>
    <t>REU</t>
  </si>
  <si>
    <t>Qatar - QA</t>
  </si>
  <si>
    <t>RO</t>
  </si>
  <si>
    <t>Romania</t>
  </si>
  <si>
    <t>ROU</t>
  </si>
  <si>
    <t>Réunion - RE</t>
  </si>
  <si>
    <t>RU</t>
  </si>
  <si>
    <t>Russian Federation</t>
  </si>
  <si>
    <t>The Russian Federation</t>
  </si>
  <si>
    <t>RUS</t>
  </si>
  <si>
    <t>Romania - RO</t>
  </si>
  <si>
    <t>RW</t>
  </si>
  <si>
    <t>Rwanda</t>
  </si>
  <si>
    <t>The Republic of Rwanda</t>
  </si>
  <si>
    <t>RWA</t>
  </si>
  <si>
    <t>Russian Federation - RU</t>
  </si>
  <si>
    <t>Saint Barthélemy</t>
  </si>
  <si>
    <t>The Collectivity of Saint-Barthélemy</t>
  </si>
  <si>
    <t>BLM</t>
  </si>
  <si>
    <t>Rwanda - RW</t>
  </si>
  <si>
    <t>SH</t>
  </si>
  <si>
    <t>Saint Helena, Ascension and Tristan da Cunha</t>
  </si>
  <si>
    <t>SHN</t>
  </si>
  <si>
    <t>Saint Barthélemy - BL</t>
  </si>
  <si>
    <t>KN</t>
  </si>
  <si>
    <t>Saint Kitts and Nevis</t>
  </si>
  <si>
    <t>KNA</t>
  </si>
  <si>
    <t>Saint Helena, Ascension and Tristan da Cunha - SH</t>
  </si>
  <si>
    <t>LC</t>
  </si>
  <si>
    <t>Saint Lucia</t>
  </si>
  <si>
    <t>LCA</t>
  </si>
  <si>
    <t>Saint Kitts and Nevis - KN</t>
  </si>
  <si>
    <t>MF</t>
  </si>
  <si>
    <t>Saint Martin, French part</t>
  </si>
  <si>
    <t>The Collectivity of Saint-Martin</t>
  </si>
  <si>
    <t>MAF</t>
  </si>
  <si>
    <t>Saint Lucia - LC</t>
  </si>
  <si>
    <t>PM</t>
  </si>
  <si>
    <t>Saint Pierre and Miquelon</t>
  </si>
  <si>
    <t>The Overseas Collectivity of Saint-Pierre and Miquelon</t>
  </si>
  <si>
    <t>SPM</t>
  </si>
  <si>
    <t>Saint Martin, French part - MF</t>
  </si>
  <si>
    <t>VC</t>
  </si>
  <si>
    <t>Saint Vincent and the Grenadines</t>
  </si>
  <si>
    <t>VCT</t>
  </si>
  <si>
    <t>Saint Pierre and Miquelon - PM</t>
  </si>
  <si>
    <t>WS</t>
  </si>
  <si>
    <t>Samoa</t>
  </si>
  <si>
    <t>The Independent State of Samoa</t>
  </si>
  <si>
    <t>WSM</t>
  </si>
  <si>
    <t>Saint Vincent and the Grenadines - VC</t>
  </si>
  <si>
    <t>SM</t>
  </si>
  <si>
    <t>San Marino</t>
  </si>
  <si>
    <t>The Republic of San Marino</t>
  </si>
  <si>
    <t>SMR</t>
  </si>
  <si>
    <t>Samoa - WS</t>
  </si>
  <si>
    <t>ST</t>
  </si>
  <si>
    <t>Sao Tome and Principe</t>
  </si>
  <si>
    <t>The Democratic Republic of São Tomé and Príncipe</t>
  </si>
  <si>
    <t>STP</t>
  </si>
  <si>
    <t>San Marino - SM</t>
  </si>
  <si>
    <t>SA</t>
  </si>
  <si>
    <t>Saudi Arabia</t>
  </si>
  <si>
    <t>The Kingdom of Saudi Arabia</t>
  </si>
  <si>
    <t>SAU</t>
  </si>
  <si>
    <t>Sao Tome and Principe - ST</t>
  </si>
  <si>
    <t>SN</t>
  </si>
  <si>
    <t>Senegal</t>
  </si>
  <si>
    <t>The Republic of Senegal</t>
  </si>
  <si>
    <t>SEN</t>
  </si>
  <si>
    <t>Saudi Arabia - SA</t>
  </si>
  <si>
    <t>RS</t>
  </si>
  <si>
    <t>Serbia</t>
  </si>
  <si>
    <t>The Republic of Serbia</t>
  </si>
  <si>
    <t>SRB</t>
  </si>
  <si>
    <t>Senegal - SN</t>
  </si>
  <si>
    <t>SC</t>
  </si>
  <si>
    <t>Seychelles</t>
  </si>
  <si>
    <t>The Republic of Seychelles</t>
  </si>
  <si>
    <t>SYC</t>
  </si>
  <si>
    <t>Serbia - RS</t>
  </si>
  <si>
    <t>SL</t>
  </si>
  <si>
    <t>Sierra Leone</t>
  </si>
  <si>
    <t>The Republic of Sierra Leone</t>
  </si>
  <si>
    <t>SLE</t>
  </si>
  <si>
    <t>Seychelles - SC</t>
  </si>
  <si>
    <t>SG</t>
  </si>
  <si>
    <t>Singapore</t>
  </si>
  <si>
    <t>The Republic of Singapore</t>
  </si>
  <si>
    <t>SGP</t>
  </si>
  <si>
    <t>Sierra Leone - SL</t>
  </si>
  <si>
    <t>SX</t>
  </si>
  <si>
    <t>Sint Maarten, Dutch part</t>
  </si>
  <si>
    <t>Sint Maarten</t>
  </si>
  <si>
    <t>SXM</t>
  </si>
  <si>
    <t>Singapore - SG</t>
  </si>
  <si>
    <t>SK</t>
  </si>
  <si>
    <t>Slovakia</t>
  </si>
  <si>
    <t>The Slovak Republic</t>
  </si>
  <si>
    <t>SVK</t>
  </si>
  <si>
    <t>Sint Maarten, Dutch part - SX</t>
  </si>
  <si>
    <t>SI</t>
  </si>
  <si>
    <t>Slovenia</t>
  </si>
  <si>
    <t>The Republic of Slovenia</t>
  </si>
  <si>
    <t>SVN</t>
  </si>
  <si>
    <t>Slovakia - SK</t>
  </si>
  <si>
    <t>SB</t>
  </si>
  <si>
    <t>Solomon Islands</t>
  </si>
  <si>
    <t>The Solomon Islands</t>
  </si>
  <si>
    <t>SLB</t>
  </si>
  <si>
    <t>Slovenia - SI</t>
  </si>
  <si>
    <t>SO</t>
  </si>
  <si>
    <t>Somalia</t>
  </si>
  <si>
    <t>The Federal Republic of Somalia</t>
  </si>
  <si>
    <t>SOM</t>
  </si>
  <si>
    <t>Solomon Islands - SB</t>
  </si>
  <si>
    <t>ZA</t>
  </si>
  <si>
    <t>South Africa</t>
  </si>
  <si>
    <t>The Republic of South Africa</t>
  </si>
  <si>
    <t>ZAF</t>
  </si>
  <si>
    <t>Somalia - SO</t>
  </si>
  <si>
    <t>GS</t>
  </si>
  <si>
    <t>South Georgia and the South Sandwich Islands</t>
  </si>
  <si>
    <t>SGS</t>
  </si>
  <si>
    <t>South Africa - ZA</t>
  </si>
  <si>
    <t>SS</t>
  </si>
  <si>
    <t>South Sudan</t>
  </si>
  <si>
    <t>The Republic of South Sudan</t>
  </si>
  <si>
    <t>SSD</t>
  </si>
  <si>
    <t>South Georgia and the South Sandwich Islands - GS</t>
  </si>
  <si>
    <t>ES</t>
  </si>
  <si>
    <t>Spain</t>
  </si>
  <si>
    <t>The Kingdom of Spain</t>
  </si>
  <si>
    <t>ESP</t>
  </si>
  <si>
    <t>South Sudan - SS</t>
  </si>
  <si>
    <t>LK</t>
  </si>
  <si>
    <t>Sri Lanka</t>
  </si>
  <si>
    <t>The Democratic Socialist Republic of Sri Lanka</t>
  </si>
  <si>
    <t>LKA</t>
  </si>
  <si>
    <t>Spain - ES</t>
  </si>
  <si>
    <t>SD</t>
  </si>
  <si>
    <t>Sudan</t>
  </si>
  <si>
    <t>The Republic of the Sudan</t>
  </si>
  <si>
    <t>SDN</t>
  </si>
  <si>
    <t>Sri Lanka - LK</t>
  </si>
  <si>
    <t>SR</t>
  </si>
  <si>
    <t>Suriname</t>
  </si>
  <si>
    <t>The Republic of Suriname</t>
  </si>
  <si>
    <t>SUR</t>
  </si>
  <si>
    <t>Sudan - SD</t>
  </si>
  <si>
    <t>SJ</t>
  </si>
  <si>
    <t>Svalbard and Jan Mayen</t>
  </si>
  <si>
    <t>SJM</t>
  </si>
  <si>
    <t>Suriname - SR</t>
  </si>
  <si>
    <t>SE</t>
  </si>
  <si>
    <t>Sweden</t>
  </si>
  <si>
    <t>The Kingdom of Sweden</t>
  </si>
  <si>
    <t>SWE</t>
  </si>
  <si>
    <t>Svalbard and Jan Mayen - SJ</t>
  </si>
  <si>
    <t>CH</t>
  </si>
  <si>
    <t>Switzerland</t>
  </si>
  <si>
    <t>The Swiss Confederation</t>
  </si>
  <si>
    <t>CHE</t>
  </si>
  <si>
    <t>Sweden - SE</t>
  </si>
  <si>
    <t>SY</t>
  </si>
  <si>
    <t>Syrian Arab Republic</t>
  </si>
  <si>
    <t>The Syrian Arab Republic</t>
  </si>
  <si>
    <t>SYR</t>
  </si>
  <si>
    <t>Switzerland - CH</t>
  </si>
  <si>
    <t>TW</t>
  </si>
  <si>
    <t>Taiwan</t>
  </si>
  <si>
    <t>The Republic of China</t>
  </si>
  <si>
    <t>disputed [z]</t>
  </si>
  <si>
    <t>TWN</t>
  </si>
  <si>
    <t>Syrian Arab Republic - SY</t>
  </si>
  <si>
    <t>TJ</t>
  </si>
  <si>
    <t>Tajikistan</t>
  </si>
  <si>
    <t>The Republic of Tajikistan</t>
  </si>
  <si>
    <t>TJK</t>
  </si>
  <si>
    <t>Taiwan - TW</t>
  </si>
  <si>
    <t>TZ</t>
  </si>
  <si>
    <t>Tanzania</t>
  </si>
  <si>
    <t>The United Republic of Tanzania</t>
  </si>
  <si>
    <t>TZA</t>
  </si>
  <si>
    <t>Tajikistan - TJ</t>
  </si>
  <si>
    <t>TH</t>
  </si>
  <si>
    <t>Thailand</t>
  </si>
  <si>
    <t>The Kingdom of Thailand</t>
  </si>
  <si>
    <t>THA</t>
  </si>
  <si>
    <t>Tanzania - TZ</t>
  </si>
  <si>
    <t>TL</t>
  </si>
  <si>
    <t>Timor-Leste</t>
  </si>
  <si>
    <t>The Democratic Republic of Timor-Leste</t>
  </si>
  <si>
    <t>TLS</t>
  </si>
  <si>
    <t>Thailand - TH</t>
  </si>
  <si>
    <t>TG</t>
  </si>
  <si>
    <t>Togo</t>
  </si>
  <si>
    <t>The Togolese Republic</t>
  </si>
  <si>
    <t>TGO</t>
  </si>
  <si>
    <t>Timor-Leste - TL</t>
  </si>
  <si>
    <t>TK</t>
  </si>
  <si>
    <t>Tokelau</t>
  </si>
  <si>
    <t>TKL</t>
  </si>
  <si>
    <t>Togo - TG</t>
  </si>
  <si>
    <t>TO</t>
  </si>
  <si>
    <t>Tonga</t>
  </si>
  <si>
    <t>The Kingdom of Tonga</t>
  </si>
  <si>
    <t>TON</t>
  </si>
  <si>
    <t>Tokelau - TK</t>
  </si>
  <si>
    <t>TT</t>
  </si>
  <si>
    <t>Trinidad and Tobago</t>
  </si>
  <si>
    <t>The Republic of Trinidad and Tobago</t>
  </si>
  <si>
    <t>TTO</t>
  </si>
  <si>
    <t>Tonga - TO</t>
  </si>
  <si>
    <t>TN</t>
  </si>
  <si>
    <t>Tunisia</t>
  </si>
  <si>
    <t>The Republic of Tunisia</t>
  </si>
  <si>
    <t>TUN</t>
  </si>
  <si>
    <t>Trinidad and Tobago - TT</t>
  </si>
  <si>
    <t>TR</t>
  </si>
  <si>
    <t>Türkiye</t>
  </si>
  <si>
    <t>Republic of Türkiye</t>
  </si>
  <si>
    <t>TUR</t>
  </si>
  <si>
    <t>Tunisia - TN</t>
  </si>
  <si>
    <t>TM</t>
  </si>
  <si>
    <t>Turkmenistan</t>
  </si>
  <si>
    <t>TKM</t>
  </si>
  <si>
    <t>Türkiye - TR</t>
  </si>
  <si>
    <t>TC</t>
  </si>
  <si>
    <t>Turks and Caicos Islands</t>
  </si>
  <si>
    <t>The Turks and Caicos Islands</t>
  </si>
  <si>
    <t>TCA</t>
  </si>
  <si>
    <t>Turkmenistan - TM</t>
  </si>
  <si>
    <t>TV</t>
  </si>
  <si>
    <t>Tuvalu</t>
  </si>
  <si>
    <t>TUV</t>
  </si>
  <si>
    <t>Turks and Caicos Islands - TC</t>
  </si>
  <si>
    <t>UG</t>
  </si>
  <si>
    <t>Uganda</t>
  </si>
  <si>
    <t>The Republic of Uganda</t>
  </si>
  <si>
    <t>UGA</t>
  </si>
  <si>
    <t>Tuvalu - TV</t>
  </si>
  <si>
    <t>UA</t>
  </si>
  <si>
    <t>Ukraine</t>
  </si>
  <si>
    <t>UKR</t>
  </si>
  <si>
    <t>Uganda - UG</t>
  </si>
  <si>
    <t>AE</t>
  </si>
  <si>
    <t>United Arab Emirates</t>
  </si>
  <si>
    <t>The United Arab Emirates</t>
  </si>
  <si>
    <t>ARE</t>
  </si>
  <si>
    <t>Ukraine - UA</t>
  </si>
  <si>
    <t>GB</t>
  </si>
  <si>
    <t>The United Kingdom of Great Britain and Northern Ireland</t>
  </si>
  <si>
    <t>GBR</t>
  </si>
  <si>
    <t>United Arab Emirates - AE</t>
  </si>
  <si>
    <t>UM</t>
  </si>
  <si>
    <t xml:space="preserve">United States Minor Outlying Islands </t>
  </si>
  <si>
    <t>Baker Island, Howland Island, Jarvis Island, Johnston Atoll, Kingman Reef, Midway Atoll, Navassa Island, Palmyra Atoll, and Wake Island</t>
  </si>
  <si>
    <t>UMI</t>
  </si>
  <si>
    <t>United Kingdom - GB</t>
  </si>
  <si>
    <t>US</t>
  </si>
  <si>
    <t>The United States of America</t>
  </si>
  <si>
    <t>USA</t>
  </si>
  <si>
    <t>United States - US</t>
  </si>
  <si>
    <t>UY</t>
  </si>
  <si>
    <t>Uruguay</t>
  </si>
  <si>
    <t>The Oriental Republic of Uruguay</t>
  </si>
  <si>
    <t>URY</t>
  </si>
  <si>
    <t>United States Minor Outlying Islands  - UM</t>
  </si>
  <si>
    <t>UZ</t>
  </si>
  <si>
    <t>Uzbekistan</t>
  </si>
  <si>
    <t>The Republic of Uzbekistan</t>
  </si>
  <si>
    <t>UZB</t>
  </si>
  <si>
    <t>Uruguay - UY</t>
  </si>
  <si>
    <t>VU</t>
  </si>
  <si>
    <t>Vanuatu</t>
  </si>
  <si>
    <t>The Republic of Vanuatu</t>
  </si>
  <si>
    <t>VUT</t>
  </si>
  <si>
    <t>Uzbekistan - UZ</t>
  </si>
  <si>
    <t>VE</t>
  </si>
  <si>
    <t>Venezuela</t>
  </si>
  <si>
    <t>The Bolivarian Republic of Venezuela</t>
  </si>
  <si>
    <t>VEN</t>
  </si>
  <si>
    <t>Vanuatu - VU</t>
  </si>
  <si>
    <t>VN</t>
  </si>
  <si>
    <t>Vietnam</t>
  </si>
  <si>
    <t>The Socialist Republic of Viet Nam</t>
  </si>
  <si>
    <t>VNM</t>
  </si>
  <si>
    <t>Venezuela - VE</t>
  </si>
  <si>
    <t>VG</t>
  </si>
  <si>
    <t>Virgin Islands, British</t>
  </si>
  <si>
    <t>Virgin Islands</t>
  </si>
  <si>
    <t>The Virgin Islands</t>
  </si>
  <si>
    <t>VGB</t>
  </si>
  <si>
    <t>Vietnam - VN</t>
  </si>
  <si>
    <t>VI</t>
  </si>
  <si>
    <t>Virgin Islands, U.S.</t>
  </si>
  <si>
    <t>The Virgin Islands of the United States</t>
  </si>
  <si>
    <t>VIR</t>
  </si>
  <si>
    <t>Virgin Islands, British - VG</t>
  </si>
  <si>
    <t>WF</t>
  </si>
  <si>
    <t>Wallis and Futuna</t>
  </si>
  <si>
    <t>The Territory of the Wallis and Futuna Islands</t>
  </si>
  <si>
    <t>WLF</t>
  </si>
  <si>
    <t>Virgin Islands, U.S. - VI</t>
  </si>
  <si>
    <t>EH</t>
  </si>
  <si>
    <t>Western Sahara</t>
  </si>
  <si>
    <t>The Sahrawi Arab Democratic Republic</t>
  </si>
  <si>
    <t>disputed</t>
  </si>
  <si>
    <t>ESH</t>
  </si>
  <si>
    <t>Wallis and Futuna - WF</t>
  </si>
  <si>
    <t>YE</t>
  </si>
  <si>
    <t>Yemen</t>
  </si>
  <si>
    <t>The Republic of Yemen</t>
  </si>
  <si>
    <t>YEM</t>
  </si>
  <si>
    <t>Western Sahara - EH</t>
  </si>
  <si>
    <t>ZM</t>
  </si>
  <si>
    <t>Zambia</t>
  </si>
  <si>
    <t>The Republic of Zambia</t>
  </si>
  <si>
    <t>ZMB</t>
  </si>
  <si>
    <t>Yemen - YE</t>
  </si>
  <si>
    <t>ZW</t>
  </si>
  <si>
    <t>Zimbabwe</t>
  </si>
  <si>
    <t>The Republic of Zimbabwe</t>
  </si>
  <si>
    <t>ZWE</t>
  </si>
  <si>
    <t>Zambia - ZM</t>
  </si>
  <si>
    <t>00</t>
  </si>
  <si>
    <t>V2.5</t>
  </si>
  <si>
    <t>Zimbabwe - ZW</t>
  </si>
  <si>
    <t>MP</t>
  </si>
  <si>
    <t>Northern Mariana Islands (the)</t>
  </si>
  <si>
    <t>Unknown - 00</t>
  </si>
  <si>
    <t>ASR-507-V3.4.2-CB_Data_Specification</t>
  </si>
  <si>
    <t>State/Province code</t>
  </si>
  <si>
    <t>State/province code - 
Valid values</t>
  </si>
  <si>
    <t>State/province name - 
Info only</t>
  </si>
  <si>
    <t>ISO 3166-2 Subdivision name</t>
  </si>
  <si>
    <t>ISO 3166-2 County</t>
  </si>
  <si>
    <t>Country/area code - 
Info only</t>
  </si>
  <si>
    <t>Country/area name - 
Info only</t>
  </si>
  <si>
    <t>Language</t>
  </si>
  <si>
    <t>Level</t>
  </si>
  <si>
    <t>Language  category</t>
  </si>
  <si>
    <t>Final list</t>
  </si>
  <si>
    <t>State/Province Picklist</t>
  </si>
  <si>
    <t>Country/Area Picklist</t>
  </si>
  <si>
    <t>AF-BAL</t>
  </si>
  <si>
    <t>Balkh</t>
  </si>
  <si>
    <t>province</t>
  </si>
  <si>
    <t>en</t>
  </si>
  <si>
    <t>L1</t>
  </si>
  <si>
    <t>primary</t>
  </si>
  <si>
    <t>yes</t>
  </si>
  <si>
    <t>Balkh - AF-BAL</t>
  </si>
  <si>
    <t>AF-BAM</t>
  </si>
  <si>
    <t>Bamyan</t>
  </si>
  <si>
    <t>Bamyan - AF-BAM</t>
  </si>
  <si>
    <t>AF-BDG</t>
  </si>
  <si>
    <t>Badghis</t>
  </si>
  <si>
    <t>Badghis - AF-BDG</t>
  </si>
  <si>
    <t>AF-BDS</t>
  </si>
  <si>
    <t>Badakhshan</t>
  </si>
  <si>
    <t>Badakhshan - AF-BDS</t>
  </si>
  <si>
    <t>AF-BGL</t>
  </si>
  <si>
    <t>Baghlan</t>
  </si>
  <si>
    <t>Baghlan - AF-BGL</t>
  </si>
  <si>
    <t>AF-DAY</t>
  </si>
  <si>
    <t>Daykundi</t>
  </si>
  <si>
    <t>Daykundi - AF-DAY</t>
  </si>
  <si>
    <t>AF-FRA</t>
  </si>
  <si>
    <t>Farah</t>
  </si>
  <si>
    <t>Farah - AF-FRA</t>
  </si>
  <si>
    <t>AF-FYB</t>
  </si>
  <si>
    <t>Faryab</t>
  </si>
  <si>
    <t>Faryab - AF-FYB</t>
  </si>
  <si>
    <t>AF-GHA</t>
  </si>
  <si>
    <t>Ghazni</t>
  </si>
  <si>
    <t>Ghazni - AF-GHA</t>
  </si>
  <si>
    <t>AF-GHO</t>
  </si>
  <si>
    <t>Ghōr</t>
  </si>
  <si>
    <t>Ghōr - AF-GHO</t>
  </si>
  <si>
    <t>AF-HEL</t>
  </si>
  <si>
    <t>Helmand</t>
  </si>
  <si>
    <t>Helmand - AF-HEL</t>
  </si>
  <si>
    <t>AF-HER</t>
  </si>
  <si>
    <t>Herat</t>
  </si>
  <si>
    <t>Herat - AF-HER</t>
  </si>
  <si>
    <t>AF-JOW</t>
  </si>
  <si>
    <t>Jowzjan</t>
  </si>
  <si>
    <t>Jowzjan - AF-JOW</t>
  </si>
  <si>
    <t>AF-KAB</t>
  </si>
  <si>
    <t>Kabul</t>
  </si>
  <si>
    <t>Kabul - AF-KAB</t>
  </si>
  <si>
    <t>AF-KAN</t>
  </si>
  <si>
    <t>Kandahar</t>
  </si>
  <si>
    <t>Kandahar - AF-KAN</t>
  </si>
  <si>
    <t>AF-KAP</t>
  </si>
  <si>
    <t>Kapisa</t>
  </si>
  <si>
    <t>Kapisa - AF-KAP</t>
  </si>
  <si>
    <t>AF-KDZ</t>
  </si>
  <si>
    <t>Kunduz</t>
  </si>
  <si>
    <t>Kunduz - AF-KDZ</t>
  </si>
  <si>
    <t>AF-KHO</t>
  </si>
  <si>
    <t>Khost</t>
  </si>
  <si>
    <t>Khost - AF-KHO</t>
  </si>
  <si>
    <t>AF-KNR</t>
  </si>
  <si>
    <t>Kunar</t>
  </si>
  <si>
    <t>Kunar - AF-KNR</t>
  </si>
  <si>
    <t>AF-LAG</t>
  </si>
  <si>
    <t>Laghman</t>
  </si>
  <si>
    <t>Laghman - AF-LAG</t>
  </si>
  <si>
    <t>AF-LOG</t>
  </si>
  <si>
    <t>Logar</t>
  </si>
  <si>
    <t>Logar - AF-LOG</t>
  </si>
  <si>
    <t>AF-NAN</t>
  </si>
  <si>
    <t>Nangarhar</t>
  </si>
  <si>
    <t>Nangarhar - AF-NAN</t>
  </si>
  <si>
    <t>AF-NIM</t>
  </si>
  <si>
    <t>Nimruz</t>
  </si>
  <si>
    <t>Nimruz - AF-NIM</t>
  </si>
  <si>
    <t>AF-NUR</t>
  </si>
  <si>
    <t>Nuristan</t>
  </si>
  <si>
    <t>Nuristan - AF-NUR</t>
  </si>
  <si>
    <t>AF-PAN</t>
  </si>
  <si>
    <t>Panjshir</t>
  </si>
  <si>
    <t>Panjshir - AF-PAN</t>
  </si>
  <si>
    <t>AF-PAR</t>
  </si>
  <si>
    <t>Parwan</t>
  </si>
  <si>
    <t>Parwan - AF-PAR</t>
  </si>
  <si>
    <t>AF-PIA</t>
  </si>
  <si>
    <t>Paktia</t>
  </si>
  <si>
    <t>Paktia - AF-PIA</t>
  </si>
  <si>
    <t>AF-PKA</t>
  </si>
  <si>
    <t>Paktika</t>
  </si>
  <si>
    <t>Paktika - AF-PKA</t>
  </si>
  <si>
    <t>AF-SAM</t>
  </si>
  <si>
    <t>Samangan</t>
  </si>
  <si>
    <t>Samangan - AF-SAM</t>
  </si>
  <si>
    <t>AF-SAR</t>
  </si>
  <si>
    <t>Sar-e Pol</t>
  </si>
  <si>
    <t>Sar-e Pol - AF-SAR</t>
  </si>
  <si>
    <t>AF-TAK</t>
  </si>
  <si>
    <t>Takhar</t>
  </si>
  <si>
    <t>Takhar - AF-TAK</t>
  </si>
  <si>
    <t>AF-URU</t>
  </si>
  <si>
    <t>Urozgan</t>
  </si>
  <si>
    <t>Urozgan - AF-URU</t>
  </si>
  <si>
    <t>AF-WAR</t>
  </si>
  <si>
    <t>Maidan Wardak</t>
  </si>
  <si>
    <t>Maidan Wardak - AF-WAR</t>
  </si>
  <si>
    <t>AF-ZAB</t>
  </si>
  <si>
    <t>Zabul</t>
  </si>
  <si>
    <t>Zabul - AF-ZAB</t>
  </si>
  <si>
    <t>AL-01</t>
  </si>
  <si>
    <t>Berat</t>
  </si>
  <si>
    <t>county</t>
  </si>
  <si>
    <t>sq</t>
  </si>
  <si>
    <t>Berat - AL-01</t>
  </si>
  <si>
    <t>AL-02</t>
  </si>
  <si>
    <t>Durrës</t>
  </si>
  <si>
    <t>Durrës - AL-02</t>
  </si>
  <si>
    <t>AL-03</t>
  </si>
  <si>
    <t>Elbasan</t>
  </si>
  <si>
    <t>Elbasan - AL-03</t>
  </si>
  <si>
    <t>AL-04</t>
  </si>
  <si>
    <t>Fier</t>
  </si>
  <si>
    <t>Fier - AL-04</t>
  </si>
  <si>
    <t>AL-05</t>
  </si>
  <si>
    <t>Gjirokastër</t>
  </si>
  <si>
    <t>Gjirokastër - AL-05</t>
  </si>
  <si>
    <t>AL-06</t>
  </si>
  <si>
    <t>Korçë</t>
  </si>
  <si>
    <t>Korçë - AL-06</t>
  </si>
  <si>
    <t>AL-07</t>
  </si>
  <si>
    <t>Kukës</t>
  </si>
  <si>
    <t>Kukës - AL-07</t>
  </si>
  <si>
    <t>AL-08</t>
  </si>
  <si>
    <t>Lezhë</t>
  </si>
  <si>
    <t>Lezhë - AL-08</t>
  </si>
  <si>
    <t>AL-09</t>
  </si>
  <si>
    <t>Dibër</t>
  </si>
  <si>
    <t>Dibër - AL-09</t>
  </si>
  <si>
    <t>AL-10</t>
  </si>
  <si>
    <t>Shkodër</t>
  </si>
  <si>
    <t>Shkodër - AL-10</t>
  </si>
  <si>
    <t>AL-11</t>
  </si>
  <si>
    <t>Tiranë</t>
  </si>
  <si>
    <t>Tiranë - AL-11</t>
  </si>
  <si>
    <t>AL-12</t>
  </si>
  <si>
    <t>Vlorë</t>
  </si>
  <si>
    <t>Vlorë - AL-12</t>
  </si>
  <si>
    <t>DZ-01</t>
  </si>
  <si>
    <t>Adrar</t>
  </si>
  <si>
    <t>ar</t>
  </si>
  <si>
    <t>Adrar - DZ-01</t>
  </si>
  <si>
    <t>DZ-02</t>
  </si>
  <si>
    <t>Chlef</t>
  </si>
  <si>
    <t>Chlef - DZ-02</t>
  </si>
  <si>
    <t>DZ-03</t>
  </si>
  <si>
    <t>Laghouat</t>
  </si>
  <si>
    <t>Laghouat - DZ-03</t>
  </si>
  <si>
    <t>DZ-04</t>
  </si>
  <si>
    <t>Oum el Bouaghi</t>
  </si>
  <si>
    <t>Oum el Bouaghi - DZ-04</t>
  </si>
  <si>
    <t>DZ-05</t>
  </si>
  <si>
    <t>Batna</t>
  </si>
  <si>
    <t>Batna - DZ-05</t>
  </si>
  <si>
    <t>DZ-06</t>
  </si>
  <si>
    <t>Béjaïa</t>
  </si>
  <si>
    <t>Béjaïa - DZ-06</t>
  </si>
  <si>
    <t>DZ-07</t>
  </si>
  <si>
    <t>Biskra</t>
  </si>
  <si>
    <t>Biskra - DZ-07</t>
  </si>
  <si>
    <t>DZ-08</t>
  </si>
  <si>
    <t>Béchar</t>
  </si>
  <si>
    <t>Béchar - DZ-08</t>
  </si>
  <si>
    <t>DZ-09</t>
  </si>
  <si>
    <t>Blida</t>
  </si>
  <si>
    <t>Blida - DZ-09</t>
  </si>
  <si>
    <t>DZ-10</t>
  </si>
  <si>
    <t>Bouira</t>
  </si>
  <si>
    <t>Bouira - DZ-10</t>
  </si>
  <si>
    <t>DZ-11</t>
  </si>
  <si>
    <t>Tamanrasset</t>
  </si>
  <si>
    <t>Tamanrasset - DZ-11</t>
  </si>
  <si>
    <t>DZ-12</t>
  </si>
  <si>
    <t>Tébessa</t>
  </si>
  <si>
    <t>Tébessa - DZ-12</t>
  </si>
  <si>
    <t>DZ-13</t>
  </si>
  <si>
    <t>Tlemcen</t>
  </si>
  <si>
    <t>Tlemcen - DZ-13</t>
  </si>
  <si>
    <t>DZ-14</t>
  </si>
  <si>
    <t>Tiaret</t>
  </si>
  <si>
    <t>Tiaret - DZ-14</t>
  </si>
  <si>
    <t>DZ-15</t>
  </si>
  <si>
    <t>Tizi Ouzou</t>
  </si>
  <si>
    <t>Tizi Ouzou - DZ-15</t>
  </si>
  <si>
    <t>DZ-16</t>
  </si>
  <si>
    <t>Alger</t>
  </si>
  <si>
    <t>Alger - DZ-16</t>
  </si>
  <si>
    <t>DZ-17</t>
  </si>
  <si>
    <t>Djelfa</t>
  </si>
  <si>
    <t>Djelfa - DZ-17</t>
  </si>
  <si>
    <t>DZ-18</t>
  </si>
  <si>
    <t>Jijel</t>
  </si>
  <si>
    <t>Jijel - DZ-18</t>
  </si>
  <si>
    <t>DZ-19</t>
  </si>
  <si>
    <t>Sétif</t>
  </si>
  <si>
    <t>Sétif - DZ-19</t>
  </si>
  <si>
    <t>DZ-20</t>
  </si>
  <si>
    <t>Saïda</t>
  </si>
  <si>
    <t>Saïda - DZ-20</t>
  </si>
  <si>
    <t>DZ-21</t>
  </si>
  <si>
    <t>Skikda</t>
  </si>
  <si>
    <t>Skikda - DZ-21</t>
  </si>
  <si>
    <t>DZ-22</t>
  </si>
  <si>
    <t>Sidi Bel Abbès</t>
  </si>
  <si>
    <t>Sidi Bel Abbès - DZ-22</t>
  </si>
  <si>
    <t>DZ-23</t>
  </si>
  <si>
    <t>Annaba</t>
  </si>
  <si>
    <t>Annaba - DZ-23</t>
  </si>
  <si>
    <t>DZ-24</t>
  </si>
  <si>
    <t>Guelma</t>
  </si>
  <si>
    <t>Guelma - DZ-24</t>
  </si>
  <si>
    <t>DZ-25</t>
  </si>
  <si>
    <t>Constantine</t>
  </si>
  <si>
    <t>Constantine - DZ-25</t>
  </si>
  <si>
    <t>DZ-26</t>
  </si>
  <si>
    <t>Médéa</t>
  </si>
  <si>
    <t>Médéa - DZ-26</t>
  </si>
  <si>
    <t>DZ-27</t>
  </si>
  <si>
    <t>Mostaganem</t>
  </si>
  <si>
    <t>Mostaganem - DZ-27</t>
  </si>
  <si>
    <t>DZ-28</t>
  </si>
  <si>
    <t>M'sila</t>
  </si>
  <si>
    <t>M'sila - DZ-28</t>
  </si>
  <si>
    <t>DZ-29</t>
  </si>
  <si>
    <t>Mascara</t>
  </si>
  <si>
    <t>Mascara - DZ-29</t>
  </si>
  <si>
    <t>DZ-30</t>
  </si>
  <si>
    <t>Ouargla</t>
  </si>
  <si>
    <t>Ouargla - DZ-30</t>
  </si>
  <si>
    <t>DZ-31</t>
  </si>
  <si>
    <t>Oran</t>
  </si>
  <si>
    <t>Oran - DZ-31</t>
  </si>
  <si>
    <t>DZ-32</t>
  </si>
  <si>
    <t>El Bayadh</t>
  </si>
  <si>
    <t>El Bayadh - DZ-32</t>
  </si>
  <si>
    <t>DZ-33</t>
  </si>
  <si>
    <t>Illizi</t>
  </si>
  <si>
    <t>Illizi - DZ-33</t>
  </si>
  <si>
    <t>DZ-34</t>
  </si>
  <si>
    <t>Bordj Bou Arréridj</t>
  </si>
  <si>
    <t>Bordj Bou Arréridj - DZ-34</t>
  </si>
  <si>
    <t>DZ-35</t>
  </si>
  <si>
    <t>Boumerdès</t>
  </si>
  <si>
    <t>Boumerdès - DZ-35</t>
  </si>
  <si>
    <t>DZ-36</t>
  </si>
  <si>
    <t>El Tarf</t>
  </si>
  <si>
    <t>El Tarf - DZ-36</t>
  </si>
  <si>
    <t>DZ-37</t>
  </si>
  <si>
    <t>Tindouf</t>
  </si>
  <si>
    <t>Tindouf - DZ-37</t>
  </si>
  <si>
    <t>DZ-38</t>
  </si>
  <si>
    <t>Tissemsilt</t>
  </si>
  <si>
    <t>Tissemsilt - DZ-38</t>
  </si>
  <si>
    <t>DZ-39</t>
  </si>
  <si>
    <t>El Oued</t>
  </si>
  <si>
    <t>El Oued - DZ-39</t>
  </si>
  <si>
    <t>DZ-40</t>
  </si>
  <si>
    <t>Khenchela</t>
  </si>
  <si>
    <t>Khenchela - DZ-40</t>
  </si>
  <si>
    <t>DZ-41</t>
  </si>
  <si>
    <t>Souk Ahras</t>
  </si>
  <si>
    <t>Souk Ahras - DZ-41</t>
  </si>
  <si>
    <t>DZ-42</t>
  </si>
  <si>
    <t>Tipaza</t>
  </si>
  <si>
    <t>Tipaza - DZ-42</t>
  </si>
  <si>
    <t>DZ-43</t>
  </si>
  <si>
    <t>Mila</t>
  </si>
  <si>
    <t>Mila - DZ-43</t>
  </si>
  <si>
    <t>DZ-44</t>
  </si>
  <si>
    <t>Aïn Defla</t>
  </si>
  <si>
    <t>Aïn Defla - DZ-44</t>
  </si>
  <si>
    <t>DZ-45</t>
  </si>
  <si>
    <t>Naama</t>
  </si>
  <si>
    <t>Naama - DZ-45</t>
  </si>
  <si>
    <t>DZ-46</t>
  </si>
  <si>
    <t>Aïn Témouchent</t>
  </si>
  <si>
    <t>Aïn Témouchent - DZ-46</t>
  </si>
  <si>
    <t>DZ-47</t>
  </si>
  <si>
    <t>Ghardaïa</t>
  </si>
  <si>
    <t>Ghardaïa - DZ-47</t>
  </si>
  <si>
    <t>DZ-48</t>
  </si>
  <si>
    <t>Relizane</t>
  </si>
  <si>
    <t>Relizane - DZ-48</t>
  </si>
  <si>
    <t>AD-02</t>
  </si>
  <si>
    <t>Canillo</t>
  </si>
  <si>
    <t>parish</t>
  </si>
  <si>
    <t>ca</t>
  </si>
  <si>
    <t>Canillo - AD-02</t>
  </si>
  <si>
    <t>AD-03</t>
  </si>
  <si>
    <t>Encamp</t>
  </si>
  <si>
    <t>Encamp - AD-03</t>
  </si>
  <si>
    <t>AD-04</t>
  </si>
  <si>
    <t>La Massana</t>
  </si>
  <si>
    <t>La Massana - AD-04</t>
  </si>
  <si>
    <t>AD-05</t>
  </si>
  <si>
    <t>Ordino</t>
  </si>
  <si>
    <t>Ordino - AD-05</t>
  </si>
  <si>
    <t>AD-06</t>
  </si>
  <si>
    <t>Sant Julià de Lòria</t>
  </si>
  <si>
    <t>Sant Julià de Lòria - AD-06</t>
  </si>
  <si>
    <t>AD-07</t>
  </si>
  <si>
    <t>Andorra la Vella</t>
  </si>
  <si>
    <t>Andorra la Vella - AD-07</t>
  </si>
  <si>
    <t>AD-08</t>
  </si>
  <si>
    <t>Escaldes-Engordany</t>
  </si>
  <si>
    <t>Escaldes-Engordany - AD-08</t>
  </si>
  <si>
    <t>AO-BGO</t>
  </si>
  <si>
    <t>Bengo</t>
  </si>
  <si>
    <t>pt</t>
  </si>
  <si>
    <t>Bengo - AO-BGO</t>
  </si>
  <si>
    <t>AO-BGU</t>
  </si>
  <si>
    <t>Benguela</t>
  </si>
  <si>
    <t>Benguela - AO-BGU</t>
  </si>
  <si>
    <t>AO-BIE</t>
  </si>
  <si>
    <t>Bié</t>
  </si>
  <si>
    <t>Bié - AO-BIE</t>
  </si>
  <si>
    <t>AO-CAB</t>
  </si>
  <si>
    <t>Cabinda</t>
  </si>
  <si>
    <t>Cabinda - AO-CAB</t>
  </si>
  <si>
    <t>AO-CCU</t>
  </si>
  <si>
    <t>Cuando Cubango</t>
  </si>
  <si>
    <t>Cuando Cubango - AO-CCU</t>
  </si>
  <si>
    <t>AO-CNN</t>
  </si>
  <si>
    <t>Cunene</t>
  </si>
  <si>
    <t>Cunene - AO-CNN</t>
  </si>
  <si>
    <t>AO-CNO</t>
  </si>
  <si>
    <t>Cuanza-Norte</t>
  </si>
  <si>
    <t>Cuanza-Norte - AO-CNO</t>
  </si>
  <si>
    <t>AO-CUS</t>
  </si>
  <si>
    <t>Cuanza-Sul</t>
  </si>
  <si>
    <t>Cuanza-Sul - AO-CUS</t>
  </si>
  <si>
    <t>AO-HUA</t>
  </si>
  <si>
    <t>Huambo</t>
  </si>
  <si>
    <t>Huambo - AO-HUA</t>
  </si>
  <si>
    <t>AO-HUI</t>
  </si>
  <si>
    <t>Huíla</t>
  </si>
  <si>
    <t>Huíla - AO-HUI</t>
  </si>
  <si>
    <t>AO-LNO</t>
  </si>
  <si>
    <t>Lunda-Norte</t>
  </si>
  <si>
    <t>Lunda-Norte - AO-LNO</t>
  </si>
  <si>
    <t>AO-LSU</t>
  </si>
  <si>
    <t>Lunda-Sul</t>
  </si>
  <si>
    <t>Lunda-Sul - AO-LSU</t>
  </si>
  <si>
    <t>AO-LUA</t>
  </si>
  <si>
    <t>Luanda</t>
  </si>
  <si>
    <t>Luanda - AO-LUA</t>
  </si>
  <si>
    <t>AO-MAL</t>
  </si>
  <si>
    <t>Malange</t>
  </si>
  <si>
    <t>Malange - AO-MAL</t>
  </si>
  <si>
    <t>AO-MOX</t>
  </si>
  <si>
    <t>Moxico</t>
  </si>
  <si>
    <t>Moxico - AO-MOX</t>
  </si>
  <si>
    <t>AO-NAM</t>
  </si>
  <si>
    <t>Namibe</t>
  </si>
  <si>
    <t>Namibe - AO-NAM</t>
  </si>
  <si>
    <t>AO-UIG</t>
  </si>
  <si>
    <t>Uíge</t>
  </si>
  <si>
    <t>Uíge - AO-UIG</t>
  </si>
  <si>
    <t>AO-ZAI</t>
  </si>
  <si>
    <t>Zaire</t>
  </si>
  <si>
    <t>Zaire - AO-ZAI</t>
  </si>
  <si>
    <t>AG-03</t>
  </si>
  <si>
    <t>Saint George</t>
  </si>
  <si>
    <t>Saint George - AG-03</t>
  </si>
  <si>
    <t>AG-04</t>
  </si>
  <si>
    <t>Saint John</t>
  </si>
  <si>
    <t>Saint John - AG-04</t>
  </si>
  <si>
    <t>AG-05</t>
  </si>
  <si>
    <t>Saint Mary</t>
  </si>
  <si>
    <t>Saint Mary - AG-05</t>
  </si>
  <si>
    <t>AG-06</t>
  </si>
  <si>
    <t>Saint Paul</t>
  </si>
  <si>
    <t>Saint Paul - AG-06</t>
  </si>
  <si>
    <t>AG-07</t>
  </si>
  <si>
    <t>Saint Peter</t>
  </si>
  <si>
    <t>Saint Peter - AG-07</t>
  </si>
  <si>
    <t>AG-08</t>
  </si>
  <si>
    <t>Saint Philip</t>
  </si>
  <si>
    <t>Saint Philip - AG-08</t>
  </si>
  <si>
    <t>AG-10</t>
  </si>
  <si>
    <t>Barbuda</t>
  </si>
  <si>
    <t>dependency</t>
  </si>
  <si>
    <t>Barbuda - AG-10</t>
  </si>
  <si>
    <t>AG-11</t>
  </si>
  <si>
    <t>Redonda</t>
  </si>
  <si>
    <t>Redonda - AG-11</t>
  </si>
  <si>
    <t>AR-A</t>
  </si>
  <si>
    <t>Salta</t>
  </si>
  <si>
    <t>es</t>
  </si>
  <si>
    <t>Salta - AR-A</t>
  </si>
  <si>
    <t>AR-B</t>
  </si>
  <si>
    <t>Buenos Aires</t>
  </si>
  <si>
    <t>Buenos Aires - AR-B</t>
  </si>
  <si>
    <t>AR-C</t>
  </si>
  <si>
    <t>Ciudad Autónoma de Buenos Aires</t>
  </si>
  <si>
    <t>city</t>
  </si>
  <si>
    <t>Ciudad Autónoma de Buenos Aires - AR-C</t>
  </si>
  <si>
    <t>AR-D</t>
  </si>
  <si>
    <t>San Luis</t>
  </si>
  <si>
    <t>San Luis - AR-D</t>
  </si>
  <si>
    <t>AR-E</t>
  </si>
  <si>
    <t>Entre Ríos</t>
  </si>
  <si>
    <t>Entre Ríos - AR-E</t>
  </si>
  <si>
    <t>AR-F</t>
  </si>
  <si>
    <t>La Rioja</t>
  </si>
  <si>
    <t>La Rioja - AR-F</t>
  </si>
  <si>
    <t>AR-G</t>
  </si>
  <si>
    <t>Santiago del Estero</t>
  </si>
  <si>
    <t>Santiago del Estero - AR-G</t>
  </si>
  <si>
    <t>AR-H</t>
  </si>
  <si>
    <t>Chaco</t>
  </si>
  <si>
    <t>Chaco - AR-H</t>
  </si>
  <si>
    <t>AR-J</t>
  </si>
  <si>
    <t>San Juan</t>
  </si>
  <si>
    <t>San Juan - AR-J</t>
  </si>
  <si>
    <t>AR-K</t>
  </si>
  <si>
    <t>Catamarca</t>
  </si>
  <si>
    <t>Catamarca - AR-K</t>
  </si>
  <si>
    <t>AR-L</t>
  </si>
  <si>
    <t>La Pampa</t>
  </si>
  <si>
    <t>La Pampa - AR-L</t>
  </si>
  <si>
    <t>AR-M</t>
  </si>
  <si>
    <t>Mendoza</t>
  </si>
  <si>
    <t>Mendoza - AR-M</t>
  </si>
  <si>
    <t>AR-N</t>
  </si>
  <si>
    <t>Misiones</t>
  </si>
  <si>
    <t>Misiones - AR-N</t>
  </si>
  <si>
    <t>AR-P</t>
  </si>
  <si>
    <t>Formosa</t>
  </si>
  <si>
    <t>Formosa - AR-P</t>
  </si>
  <si>
    <t>AR-Q</t>
  </si>
  <si>
    <t>Neuquén</t>
  </si>
  <si>
    <t>Neuquén - AR-Q</t>
  </si>
  <si>
    <t>AR-R</t>
  </si>
  <si>
    <t>Río Negro</t>
  </si>
  <si>
    <t>Río Negro - AR-R</t>
  </si>
  <si>
    <t>AR-S</t>
  </si>
  <si>
    <t>Santa Fe</t>
  </si>
  <si>
    <t>Santa Fe - AR-S</t>
  </si>
  <si>
    <t>AR-T</t>
  </si>
  <si>
    <t>Tucumán</t>
  </si>
  <si>
    <t>Tucumán - AR-T</t>
  </si>
  <si>
    <t>AR-U</t>
  </si>
  <si>
    <t>Chubut</t>
  </si>
  <si>
    <t>Chubut - AR-U</t>
  </si>
  <si>
    <t>AR-V</t>
  </si>
  <si>
    <t>Tierra del Fuego</t>
  </si>
  <si>
    <t>Tierra del Fuego - AR-V</t>
  </si>
  <si>
    <t>AR-W</t>
  </si>
  <si>
    <t>Corrientes</t>
  </si>
  <si>
    <t>Corrientes - AR-W</t>
  </si>
  <si>
    <t>AR-X</t>
  </si>
  <si>
    <t>Córdoba</t>
  </si>
  <si>
    <t>Córdoba - AR-X</t>
  </si>
  <si>
    <t>AR-Y</t>
  </si>
  <si>
    <t>Jujuy</t>
  </si>
  <si>
    <t>Jujuy - AR-Y</t>
  </si>
  <si>
    <t>AR-Z</t>
  </si>
  <si>
    <t>Santa Cruz</t>
  </si>
  <si>
    <t>Santa Cruz - AR-Z</t>
  </si>
  <si>
    <t>AM-AG</t>
  </si>
  <si>
    <t>Aragatsotn</t>
  </si>
  <si>
    <t>region</t>
  </si>
  <si>
    <t>Aragatsotn - AM-AG</t>
  </si>
  <si>
    <t>AM-AR</t>
  </si>
  <si>
    <t>Ararat</t>
  </si>
  <si>
    <t>Ararat - AM-AR</t>
  </si>
  <si>
    <t>AM-AV</t>
  </si>
  <si>
    <t>Armavir</t>
  </si>
  <si>
    <t>Armavir - AM-AV</t>
  </si>
  <si>
    <t>AM-ER</t>
  </si>
  <si>
    <t>Yerevan</t>
  </si>
  <si>
    <t>Yerevan - AM-ER</t>
  </si>
  <si>
    <t>AM-GR</t>
  </si>
  <si>
    <t>Gegharkunik</t>
  </si>
  <si>
    <t>Gegharkunik - AM-GR</t>
  </si>
  <si>
    <t>AM-KT</t>
  </si>
  <si>
    <t>Kotayk</t>
  </si>
  <si>
    <t>Kotayk - AM-KT</t>
  </si>
  <si>
    <t>AM-LO</t>
  </si>
  <si>
    <t>Lori</t>
  </si>
  <si>
    <t>Lori - AM-LO</t>
  </si>
  <si>
    <t>AM-SH</t>
  </si>
  <si>
    <t>Shirak</t>
  </si>
  <si>
    <t>Shirak - AM-SH</t>
  </si>
  <si>
    <t>AM-SU</t>
  </si>
  <si>
    <t>Syunik</t>
  </si>
  <si>
    <t>Syunik - AM-SU</t>
  </si>
  <si>
    <t>AM-TV</t>
  </si>
  <si>
    <t>Tavush</t>
  </si>
  <si>
    <t>Tavush - AM-TV</t>
  </si>
  <si>
    <t>AM-VD</t>
  </si>
  <si>
    <t>Vayots Dzor</t>
  </si>
  <si>
    <t>Vayots Dzor - AM-VD</t>
  </si>
  <si>
    <t>AU-ACT</t>
  </si>
  <si>
    <t>Australian Capital Territory</t>
  </si>
  <si>
    <t>territory</t>
  </si>
  <si>
    <t>Australian Capital Territory - AU-ACT</t>
  </si>
  <si>
    <t>AU-NSW</t>
  </si>
  <si>
    <t>New South Wales</t>
  </si>
  <si>
    <t>state</t>
  </si>
  <si>
    <t>New South Wales - AU-NSW</t>
  </si>
  <si>
    <t>AU-NT</t>
  </si>
  <si>
    <t>Northern Territory</t>
  </si>
  <si>
    <t>Northern Territory - AU-NT</t>
  </si>
  <si>
    <t>AU-QLD</t>
  </si>
  <si>
    <t>Queensland</t>
  </si>
  <si>
    <t>Queensland - AU-QLD</t>
  </si>
  <si>
    <t>AU-SA</t>
  </si>
  <si>
    <t>South Australia</t>
  </si>
  <si>
    <t>South Australia - AU-SA</t>
  </si>
  <si>
    <t>AU-TAS</t>
  </si>
  <si>
    <t>Tasmania</t>
  </si>
  <si>
    <t>Tasmania - AU-TAS</t>
  </si>
  <si>
    <t>AU-VIC</t>
  </si>
  <si>
    <t>Victoria</t>
  </si>
  <si>
    <t>Victoria - AU-VIC</t>
  </si>
  <si>
    <t>AU-WA</t>
  </si>
  <si>
    <t>Western Australia</t>
  </si>
  <si>
    <t>Western Australia - AU-WA</t>
  </si>
  <si>
    <t>AT-1</t>
  </si>
  <si>
    <t>Burgenland</t>
  </si>
  <si>
    <t>Burgenland - AT-1</t>
  </si>
  <si>
    <t>AT-2</t>
  </si>
  <si>
    <t>Carinthia</t>
  </si>
  <si>
    <t>Carinthia - AT-2</t>
  </si>
  <si>
    <t>AT-3</t>
  </si>
  <si>
    <t>Lower Austria</t>
  </si>
  <si>
    <t>Lower Austria - AT-3</t>
  </si>
  <si>
    <t>AT-4</t>
  </si>
  <si>
    <t>Upper Austria</t>
  </si>
  <si>
    <t>Upper Austria - AT-4</t>
  </si>
  <si>
    <t>AT-5</t>
  </si>
  <si>
    <t>Salzburg</t>
  </si>
  <si>
    <t>Salzburg - AT-5</t>
  </si>
  <si>
    <t>AT-6</t>
  </si>
  <si>
    <t>Styria</t>
  </si>
  <si>
    <t>Styria - AT-6</t>
  </si>
  <si>
    <t>AT-7</t>
  </si>
  <si>
    <t>Tyrol</t>
  </si>
  <si>
    <t>Tyrol - AT-7</t>
  </si>
  <si>
    <t>AT-8</t>
  </si>
  <si>
    <t>Vorarlberg</t>
  </si>
  <si>
    <t>Vorarlberg - AT-8</t>
  </si>
  <si>
    <t>AT-9</t>
  </si>
  <si>
    <t>Vienna</t>
  </si>
  <si>
    <t>Vienna - AT-9</t>
  </si>
  <si>
    <t>AZ-ABS</t>
  </si>
  <si>
    <t>Absheron</t>
  </si>
  <si>
    <t>rayon</t>
  </si>
  <si>
    <t>Absheron - AZ-ABS</t>
  </si>
  <si>
    <t>AZ-AGM</t>
  </si>
  <si>
    <t>Agdam</t>
  </si>
  <si>
    <t>Agdam - AZ-AGM</t>
  </si>
  <si>
    <t>AZ-AGS</t>
  </si>
  <si>
    <t>Agdash</t>
  </si>
  <si>
    <t>Agdash - AZ-AGS</t>
  </si>
  <si>
    <t>AZ-AGC</t>
  </si>
  <si>
    <t>Aghjabadi</t>
  </si>
  <si>
    <t>Aghjabadi - AZ-AGC</t>
  </si>
  <si>
    <t>AZ-AGA</t>
  </si>
  <si>
    <t>Agstafa</t>
  </si>
  <si>
    <t>Agstafa - AZ-AGA</t>
  </si>
  <si>
    <t>AZ-AGU</t>
  </si>
  <si>
    <t>Agsu</t>
  </si>
  <si>
    <t>Agsu - AZ-AGU</t>
  </si>
  <si>
    <t>AZ-AST</t>
  </si>
  <si>
    <t>Astara</t>
  </si>
  <si>
    <t>Astara - AZ-AST</t>
  </si>
  <si>
    <t>AZ-BAB</t>
  </si>
  <si>
    <t>Babek</t>
  </si>
  <si>
    <t>municipality</t>
  </si>
  <si>
    <t>Babek - AZ-BAB</t>
  </si>
  <si>
    <t>AZ-BA</t>
  </si>
  <si>
    <t>Baku</t>
  </si>
  <si>
    <t>Baku - AZ-BA</t>
  </si>
  <si>
    <t>AZ-BAL</t>
  </si>
  <si>
    <t>Balakan</t>
  </si>
  <si>
    <t>Balakan - AZ-BAL</t>
  </si>
  <si>
    <t>AZ-BAR</t>
  </si>
  <si>
    <t>Barda</t>
  </si>
  <si>
    <t>Barda - AZ-BAR</t>
  </si>
  <si>
    <t>AZ-BEY</t>
  </si>
  <si>
    <t>Beylagan</t>
  </si>
  <si>
    <t>Beylagan - AZ-BEY</t>
  </si>
  <si>
    <t>AZ-BIL</t>
  </si>
  <si>
    <t>Bilasuvar</t>
  </si>
  <si>
    <t>Bilasuvar - AZ-BIL</t>
  </si>
  <si>
    <t>AZ-DAS</t>
  </si>
  <si>
    <t>Dashkasan</t>
  </si>
  <si>
    <t>Dashkasan - AZ-DAS</t>
  </si>
  <si>
    <t>AZ-FUZ</t>
  </si>
  <si>
    <t>Fuzuli</t>
  </si>
  <si>
    <t>Fuzuli - AZ-FUZ</t>
  </si>
  <si>
    <t>AZ-GAD</t>
  </si>
  <si>
    <t>Gadabay</t>
  </si>
  <si>
    <t>Gadabay - AZ-GAD</t>
  </si>
  <si>
    <t>AZ-GA</t>
  </si>
  <si>
    <t>Ganja</t>
  </si>
  <si>
    <t>Ganja - AZ-GA</t>
  </si>
  <si>
    <t>AZ-QOB</t>
  </si>
  <si>
    <t>Gobustan</t>
  </si>
  <si>
    <t>Gobustan - AZ-QOB</t>
  </si>
  <si>
    <t>AZ-GOR</t>
  </si>
  <si>
    <t>Goranboy</t>
  </si>
  <si>
    <t>Goranboy - AZ-GOR</t>
  </si>
  <si>
    <t>AZ-GOY</t>
  </si>
  <si>
    <t>Goychay</t>
  </si>
  <si>
    <t>Goychay - AZ-GOY</t>
  </si>
  <si>
    <t>AZ-GYG</t>
  </si>
  <si>
    <t>Goygol</t>
  </si>
  <si>
    <t>Goygol - AZ-GYG</t>
  </si>
  <si>
    <t>AZ-HAC</t>
  </si>
  <si>
    <t>Hajigabul</t>
  </si>
  <si>
    <t>Hajigabul - AZ-HAC</t>
  </si>
  <si>
    <t>AZ-IMI</t>
  </si>
  <si>
    <t>Imishli</t>
  </si>
  <si>
    <t>Imishli - AZ-IMI</t>
  </si>
  <si>
    <t>AZ-ISM</t>
  </si>
  <si>
    <t>Ismailli</t>
  </si>
  <si>
    <t>Ismailli - AZ-ISM</t>
  </si>
  <si>
    <t>AZ-CAB</t>
  </si>
  <si>
    <t>Jabrayil</t>
  </si>
  <si>
    <t>Jabrayil - AZ-CAB</t>
  </si>
  <si>
    <t>AZ-CAL</t>
  </si>
  <si>
    <t>Jalilabad</t>
  </si>
  <si>
    <t>Jalilabad - AZ-CAL</t>
  </si>
  <si>
    <t>AZ-CUL</t>
  </si>
  <si>
    <t>Julfa</t>
  </si>
  <si>
    <t>Julfa - AZ-CUL</t>
  </si>
  <si>
    <t>AZ-KAL</t>
  </si>
  <si>
    <t>Kalbajar</t>
  </si>
  <si>
    <t>Kalbajar - AZ-KAL</t>
  </si>
  <si>
    <t>AZ-KAN</t>
  </si>
  <si>
    <t>Kangarli</t>
  </si>
  <si>
    <t>Kangarli - AZ-KAN</t>
  </si>
  <si>
    <t>AZ-XAC</t>
  </si>
  <si>
    <t>Khachmaz</t>
  </si>
  <si>
    <t>Khachmaz - AZ-XAC</t>
  </si>
  <si>
    <t>AZ-XIZ</t>
  </si>
  <si>
    <t>Khizi</t>
  </si>
  <si>
    <t>Khizi - AZ-XIZ</t>
  </si>
  <si>
    <t>AZ-XCI</t>
  </si>
  <si>
    <t>Khojaly</t>
  </si>
  <si>
    <t>Khojaly - AZ-XCI</t>
  </si>
  <si>
    <t>AZ-XVD</t>
  </si>
  <si>
    <t>Khojavend</t>
  </si>
  <si>
    <t>Khojavend - AZ-XVD</t>
  </si>
  <si>
    <t>AZ-KUR</t>
  </si>
  <si>
    <t>Kurdamir</t>
  </si>
  <si>
    <t>Kurdamir - AZ-KUR</t>
  </si>
  <si>
    <t>AZ-LAC</t>
  </si>
  <si>
    <t>Lachin</t>
  </si>
  <si>
    <t>Lachin - AZ-LAC</t>
  </si>
  <si>
    <t>AZ-LA</t>
  </si>
  <si>
    <t>Lankaran</t>
  </si>
  <si>
    <t>Lankaran - AZ-LA</t>
  </si>
  <si>
    <t>AZ-LAN</t>
  </si>
  <si>
    <t>Lankaran - AZ-LAN</t>
  </si>
  <si>
    <t>AZ-LER</t>
  </si>
  <si>
    <t>Lerik</t>
  </si>
  <si>
    <t>Lerik - AZ-LER</t>
  </si>
  <si>
    <t>AZ-MAS</t>
  </si>
  <si>
    <t>Masally</t>
  </si>
  <si>
    <t>Masally - AZ-MAS</t>
  </si>
  <si>
    <t>AZ-MI</t>
  </si>
  <si>
    <t>Mingachevir</t>
  </si>
  <si>
    <t>Mingachevir - AZ-MI</t>
  </si>
  <si>
    <t>AZ-NA</t>
  </si>
  <si>
    <t>Naftalan</t>
  </si>
  <si>
    <t>Naftalan - AZ-NA</t>
  </si>
  <si>
    <t>AZ-NV</t>
  </si>
  <si>
    <t>Nakhchivan</t>
  </si>
  <si>
    <t>Nakhchivan - AZ-NV</t>
  </si>
  <si>
    <t>AZ-NEF</t>
  </si>
  <si>
    <t>Neftchala</t>
  </si>
  <si>
    <t>Neftchala - AZ-NEF</t>
  </si>
  <si>
    <t>AZ-OGU</t>
  </si>
  <si>
    <t>Oghuz</t>
  </si>
  <si>
    <t>Oghuz - AZ-OGU</t>
  </si>
  <si>
    <t>AZ-ORD</t>
  </si>
  <si>
    <t>Ordubad</t>
  </si>
  <si>
    <t>Ordubad - AZ-ORD</t>
  </si>
  <si>
    <t>AZ-QAX</t>
  </si>
  <si>
    <t>Qakh</t>
  </si>
  <si>
    <t>Qakh - AZ-QAX</t>
  </si>
  <si>
    <t>AZ-QAZ</t>
  </si>
  <si>
    <t>Qazakh</t>
  </si>
  <si>
    <t>Qazakh - AZ-QAZ</t>
  </si>
  <si>
    <t>AZ-QAB</t>
  </si>
  <si>
    <t>Qbala</t>
  </si>
  <si>
    <t>Qbala - AZ-QAB</t>
  </si>
  <si>
    <t>AZ-QBA</t>
  </si>
  <si>
    <t>Quba</t>
  </si>
  <si>
    <t>Quba - AZ-QBA</t>
  </si>
  <si>
    <t>AZ-QBI</t>
  </si>
  <si>
    <t>Qubadlı</t>
  </si>
  <si>
    <t>Qubadlı - AZ-QBI</t>
  </si>
  <si>
    <t>AZ-QUS</t>
  </si>
  <si>
    <t>Qusar</t>
  </si>
  <si>
    <t>Qusar - AZ-QUS</t>
  </si>
  <si>
    <t>AZ-SAT</t>
  </si>
  <si>
    <t>Saatly</t>
  </si>
  <si>
    <t>Saatly - AZ-SAT</t>
  </si>
  <si>
    <t>AZ-SAB</t>
  </si>
  <si>
    <t>Sabirabad</t>
  </si>
  <si>
    <t>Sabirabad - AZ-SAB</t>
  </si>
  <si>
    <t>AZ-SAD</t>
  </si>
  <si>
    <t>Sadarak</t>
  </si>
  <si>
    <t>Sadarak - AZ-SAD</t>
  </si>
  <si>
    <t>AZ-SAL</t>
  </si>
  <si>
    <t>Salyan</t>
  </si>
  <si>
    <t>Salyan - AZ-SAL</t>
  </si>
  <si>
    <t>AZ-SMX</t>
  </si>
  <si>
    <t>Samukh</t>
  </si>
  <si>
    <t>Samukh - AZ-SMX</t>
  </si>
  <si>
    <t>AZ-SBN</t>
  </si>
  <si>
    <t>Shabran</t>
  </si>
  <si>
    <t>Shabran - AZ-SBN</t>
  </si>
  <si>
    <t>AZ-SAH</t>
  </si>
  <si>
    <t>Shahbuz</t>
  </si>
  <si>
    <t>Shahbuz - AZ-SAH</t>
  </si>
  <si>
    <t>AZ-SA</t>
  </si>
  <si>
    <t>Shaki</t>
  </si>
  <si>
    <t>Shaki - AZ-SA</t>
  </si>
  <si>
    <t>AZ-SAK</t>
  </si>
  <si>
    <t>Shaki - AZ-SAK</t>
  </si>
  <si>
    <t>AZ-SMI</t>
  </si>
  <si>
    <t>Shamakhi</t>
  </si>
  <si>
    <t>Shamakhi - AZ-SMI</t>
  </si>
  <si>
    <t>AZ-SKR</t>
  </si>
  <si>
    <t>Shamkir</t>
  </si>
  <si>
    <t>Shamkir - AZ-SKR</t>
  </si>
  <si>
    <t>AZ-SAR</t>
  </si>
  <si>
    <t>Sharur</t>
  </si>
  <si>
    <t>Sharur - AZ-SAR</t>
  </si>
  <si>
    <t>AZ-SR</t>
  </si>
  <si>
    <t>Shirvan</t>
  </si>
  <si>
    <t>Shirvan - AZ-SR</t>
  </si>
  <si>
    <t>AZ-SUS</t>
  </si>
  <si>
    <t>Shusha</t>
  </si>
  <si>
    <t>Shusha - AZ-SUS</t>
  </si>
  <si>
    <t>AZ-SIY</t>
  </si>
  <si>
    <t>Siazan</t>
  </si>
  <si>
    <t>Siazan - AZ-SIY</t>
  </si>
  <si>
    <t>AZ-XA</t>
  </si>
  <si>
    <t>Stepanakert</t>
  </si>
  <si>
    <t>Stepanakert - AZ-XA</t>
  </si>
  <si>
    <t>AZ-SM</t>
  </si>
  <si>
    <t>Sumqayıt</t>
  </si>
  <si>
    <t>Sumqayıt - AZ-SM</t>
  </si>
  <si>
    <t>AZ-TAR</t>
  </si>
  <si>
    <t>Tartar</t>
  </si>
  <si>
    <t>Tartar - AZ-TAR</t>
  </si>
  <si>
    <t>AZ-TOV</t>
  </si>
  <si>
    <t>Tovuz</t>
  </si>
  <si>
    <t>Tovuz - AZ-TOV</t>
  </si>
  <si>
    <t>AZ-UCA</t>
  </si>
  <si>
    <t>Ujar</t>
  </si>
  <si>
    <t>Ujar - AZ-UCA</t>
  </si>
  <si>
    <t>AZ-YAR</t>
  </si>
  <si>
    <t>Yardymli</t>
  </si>
  <si>
    <t>Yardymli - AZ-YAR</t>
  </si>
  <si>
    <t>AZ-YE</t>
  </si>
  <si>
    <t>Yevlakh</t>
  </si>
  <si>
    <t>Yevlakh - AZ-YE</t>
  </si>
  <si>
    <t>AZ-YEV</t>
  </si>
  <si>
    <t>Yevlakh - AZ-YEV</t>
  </si>
  <si>
    <t>AZ-ZAN</t>
  </si>
  <si>
    <t>Zangilan</t>
  </si>
  <si>
    <t>Zangilan - AZ-ZAN</t>
  </si>
  <si>
    <t>AZ-ZAQ</t>
  </si>
  <si>
    <t>Zaqatala</t>
  </si>
  <si>
    <t>Zaqatala - AZ-ZAQ</t>
  </si>
  <si>
    <t>AZ-ZAR</t>
  </si>
  <si>
    <t>Zardab</t>
  </si>
  <si>
    <t>Zardab - AZ-ZAR</t>
  </si>
  <si>
    <t>BS-AK</t>
  </si>
  <si>
    <t>Acklins</t>
  </si>
  <si>
    <t>district</t>
  </si>
  <si>
    <t>Acklins - BS-AK</t>
  </si>
  <si>
    <t>BS-BI</t>
  </si>
  <si>
    <t>Bimini</t>
  </si>
  <si>
    <t>Bimini - BS-BI</t>
  </si>
  <si>
    <t>BS-BP</t>
  </si>
  <si>
    <t>Black Point</t>
  </si>
  <si>
    <t>Black Point - BS-BP</t>
  </si>
  <si>
    <t>BS-BY</t>
  </si>
  <si>
    <t>Berry Islands</t>
  </si>
  <si>
    <t>Berry Islands - BS-BY</t>
  </si>
  <si>
    <t>BS-CE</t>
  </si>
  <si>
    <t>Central Eleuthera</t>
  </si>
  <si>
    <t>Central Eleuthera - BS-CE</t>
  </si>
  <si>
    <t>BS-CI</t>
  </si>
  <si>
    <t>Cat Island</t>
  </si>
  <si>
    <t>Cat Island - BS-CI</t>
  </si>
  <si>
    <t>BS-CK</t>
  </si>
  <si>
    <t>Crooked Island and Long Cay</t>
  </si>
  <si>
    <t>Crooked Island and Long Cay - BS-CK</t>
  </si>
  <si>
    <t>BS-CO</t>
  </si>
  <si>
    <t>Central Abaco</t>
  </si>
  <si>
    <t>Central Abaco - BS-CO</t>
  </si>
  <si>
    <t>BS-CS</t>
  </si>
  <si>
    <t>Central Andros</t>
  </si>
  <si>
    <t>Central Andros - BS-CS</t>
  </si>
  <si>
    <t>BS-EG</t>
  </si>
  <si>
    <t>East Grand Bahama</t>
  </si>
  <si>
    <t>East Grand Bahama - BS-EG</t>
  </si>
  <si>
    <t>BS-EX</t>
  </si>
  <si>
    <t>Exuma</t>
  </si>
  <si>
    <t>Exuma - BS-EX</t>
  </si>
  <si>
    <t>BS-FP</t>
  </si>
  <si>
    <t>City of Freeport</t>
  </si>
  <si>
    <t>City of Freeport - BS-FP</t>
  </si>
  <si>
    <t>BS-GC</t>
  </si>
  <si>
    <t>Grand Cay</t>
  </si>
  <si>
    <t>Grand Cay - BS-GC</t>
  </si>
  <si>
    <t>BS-HI</t>
  </si>
  <si>
    <t>Harbour Island</t>
  </si>
  <si>
    <t>Harbour Island - BS-HI</t>
  </si>
  <si>
    <t>BS-HT</t>
  </si>
  <si>
    <t>Hope Town</t>
  </si>
  <si>
    <t>Hope Town - BS-HT</t>
  </si>
  <si>
    <t>BS-IN</t>
  </si>
  <si>
    <t>Inagua</t>
  </si>
  <si>
    <t>Inagua - BS-IN</t>
  </si>
  <si>
    <t>BS-LI</t>
  </si>
  <si>
    <t>Long Island</t>
  </si>
  <si>
    <t>Long Island - BS-LI</t>
  </si>
  <si>
    <t>BS-MC</t>
  </si>
  <si>
    <t>Mangrove Cay</t>
  </si>
  <si>
    <t>Mangrove Cay - BS-MC</t>
  </si>
  <si>
    <t>BS-MG</t>
  </si>
  <si>
    <t>Mayaguana</t>
  </si>
  <si>
    <t>Mayaguana - BS-MG</t>
  </si>
  <si>
    <t>BS-MI</t>
  </si>
  <si>
    <t>Moore's Island</t>
  </si>
  <si>
    <t>Moore's Island - BS-MI</t>
  </si>
  <si>
    <t>BS-NE</t>
  </si>
  <si>
    <t>North Eleuthera</t>
  </si>
  <si>
    <t>North Eleuthera - BS-NE</t>
  </si>
  <si>
    <t>BS-NO</t>
  </si>
  <si>
    <t>North Abaco</t>
  </si>
  <si>
    <t>North Abaco - BS-NO</t>
  </si>
  <si>
    <t>BS-NP</t>
  </si>
  <si>
    <t>New Providence</t>
  </si>
  <si>
    <t>island</t>
  </si>
  <si>
    <t>New Providence - BS-NP</t>
  </si>
  <si>
    <t>BS-NS</t>
  </si>
  <si>
    <t>North Andros</t>
  </si>
  <si>
    <t>North Andros - BS-NS</t>
  </si>
  <si>
    <t>BS-RC</t>
  </si>
  <si>
    <t>Rum Cay</t>
  </si>
  <si>
    <t>Rum Cay - BS-RC</t>
  </si>
  <si>
    <t>BS-RI</t>
  </si>
  <si>
    <t>Ragged Island</t>
  </si>
  <si>
    <t>Ragged Island - BS-RI</t>
  </si>
  <si>
    <t>BS-SA</t>
  </si>
  <si>
    <t>South Andros</t>
  </si>
  <si>
    <t>South Andros - BS-SA</t>
  </si>
  <si>
    <t>BS-SE</t>
  </si>
  <si>
    <t>South Eleuthera</t>
  </si>
  <si>
    <t>South Eleuthera - BS-SE</t>
  </si>
  <si>
    <t>BS-SO</t>
  </si>
  <si>
    <t>South Abaco</t>
  </si>
  <si>
    <t>South Abaco - BS-SO</t>
  </si>
  <si>
    <t>BS-SS</t>
  </si>
  <si>
    <t>San Salvador</t>
  </si>
  <si>
    <t>San Salvador - BS-SS</t>
  </si>
  <si>
    <t>BS-SW</t>
  </si>
  <si>
    <t>Spanish Wells</t>
  </si>
  <si>
    <t>Spanish Wells - BS-SW</t>
  </si>
  <si>
    <t>BS-WG</t>
  </si>
  <si>
    <t>West Grand Bahama</t>
  </si>
  <si>
    <t>West Grand Bahama - BS-WG</t>
  </si>
  <si>
    <t>BH-13</t>
  </si>
  <si>
    <t>Capital Governorate</t>
  </si>
  <si>
    <t>governorate</t>
  </si>
  <si>
    <t>Capital Governorate - BH-13</t>
  </si>
  <si>
    <t>BH-14</t>
  </si>
  <si>
    <t>Southern Governorate</t>
  </si>
  <si>
    <t>Southern Governorate - BH-14</t>
  </si>
  <si>
    <t>BH-15</t>
  </si>
  <si>
    <t>Muharraq Governorate</t>
  </si>
  <si>
    <t>Muharraq Governorate - BH-15</t>
  </si>
  <si>
    <t>BH-17</t>
  </si>
  <si>
    <t>Northern Governorate</t>
  </si>
  <si>
    <t>Northern Governorate - BH-17</t>
  </si>
  <si>
    <t>BD-A</t>
  </si>
  <si>
    <t>Barishal</t>
  </si>
  <si>
    <t>division</t>
  </si>
  <si>
    <t>bn</t>
  </si>
  <si>
    <t>Barishal - BD-A</t>
  </si>
  <si>
    <t>BD-B</t>
  </si>
  <si>
    <t>Chattogram</t>
  </si>
  <si>
    <t>Chattogram - BD-B</t>
  </si>
  <si>
    <t>BD-C</t>
  </si>
  <si>
    <t>Dhaka</t>
  </si>
  <si>
    <t>Dhaka - BD-C</t>
  </si>
  <si>
    <t>BD-D</t>
  </si>
  <si>
    <t>Khulna</t>
  </si>
  <si>
    <t>Khulna - BD-D</t>
  </si>
  <si>
    <t>BD-E</t>
  </si>
  <si>
    <t>Rajshahi</t>
  </si>
  <si>
    <t>Rajshahi - BD-E</t>
  </si>
  <si>
    <t>BD-F</t>
  </si>
  <si>
    <t>Rangpur</t>
  </si>
  <si>
    <t>Rangpur - BD-F</t>
  </si>
  <si>
    <t>BD-G</t>
  </si>
  <si>
    <t>Sylhet</t>
  </si>
  <si>
    <t>Sylhet - BD-G</t>
  </si>
  <si>
    <t>BD-H</t>
  </si>
  <si>
    <t>Mymensingh</t>
  </si>
  <si>
    <t>Mymensingh - BD-H</t>
  </si>
  <si>
    <t>BB-01</t>
  </si>
  <si>
    <t>Christ Church</t>
  </si>
  <si>
    <t>Christ Church - BB-01</t>
  </si>
  <si>
    <t>BB-02</t>
  </si>
  <si>
    <t>Saint Andrew</t>
  </si>
  <si>
    <t>Saint Andrew - BB-02</t>
  </si>
  <si>
    <t>BB-03</t>
  </si>
  <si>
    <t>Saint George - BB-03</t>
  </si>
  <si>
    <t>BB-04</t>
  </si>
  <si>
    <t>Saint James</t>
  </si>
  <si>
    <t>Saint James - BB-04</t>
  </si>
  <si>
    <t>BB-05</t>
  </si>
  <si>
    <t>Saint John - BB-05</t>
  </si>
  <si>
    <t>BB-06</t>
  </si>
  <si>
    <t>Saint Joseph</t>
  </si>
  <si>
    <t>Saint Joseph - BB-06</t>
  </si>
  <si>
    <t>BB-07</t>
  </si>
  <si>
    <t>Saint Lucy</t>
  </si>
  <si>
    <t>Saint Lucy - BB-07</t>
  </si>
  <si>
    <t>BB-08</t>
  </si>
  <si>
    <t>Saint Michael</t>
  </si>
  <si>
    <t>Saint Michael - BB-08</t>
  </si>
  <si>
    <t>BB-09</t>
  </si>
  <si>
    <t>Saint Peter - BB-09</t>
  </si>
  <si>
    <t>BB-10</t>
  </si>
  <si>
    <t>Saint Philip - BB-10</t>
  </si>
  <si>
    <t>BB-11</t>
  </si>
  <si>
    <t>Saint Thomas</t>
  </si>
  <si>
    <t>Saint Thomas - BB-11</t>
  </si>
  <si>
    <t>BY-BR</t>
  </si>
  <si>
    <t>Brest Region</t>
  </si>
  <si>
    <t>oblast</t>
  </si>
  <si>
    <t>Brest Region - BY-BR</t>
  </si>
  <si>
    <t>BY-HM</t>
  </si>
  <si>
    <t>City of Minsk</t>
  </si>
  <si>
    <t>City of Minsk - BY-HM</t>
  </si>
  <si>
    <t>BY-HO</t>
  </si>
  <si>
    <t>Gomel Region</t>
  </si>
  <si>
    <t>Gomel Region - BY-HO</t>
  </si>
  <si>
    <t>BY-HR</t>
  </si>
  <si>
    <t>Grodno Region</t>
  </si>
  <si>
    <t>Grodno Region - BY-HR</t>
  </si>
  <si>
    <t>BY-MA</t>
  </si>
  <si>
    <t>Mogilev Region</t>
  </si>
  <si>
    <t>Mogilev Region - BY-MA</t>
  </si>
  <si>
    <t>BY-MI</t>
  </si>
  <si>
    <t>Minsk Region</t>
  </si>
  <si>
    <t>Minsk Region - BY-MI</t>
  </si>
  <si>
    <t>BY-VI</t>
  </si>
  <si>
    <t>Vitebsk Region</t>
  </si>
  <si>
    <t>Vitebsk Region - BY-VI</t>
  </si>
  <si>
    <t>BE-BRU</t>
  </si>
  <si>
    <t>Brussels Hoofdstedelijk Gewest</t>
  </si>
  <si>
    <t>Brussels Hoofdstedelijk Gewest - BE-BRU</t>
  </si>
  <si>
    <t>BE-VLG</t>
  </si>
  <si>
    <t>Vlaams Gewest</t>
  </si>
  <si>
    <t>Vlaams Gewest - BE-VLG</t>
  </si>
  <si>
    <t>BE-WAL</t>
  </si>
  <si>
    <t xml:space="preserve">Waals Gewest </t>
  </si>
  <si>
    <t>Waals Gewest  - BE-WAL</t>
  </si>
  <si>
    <t>BZ-BZ</t>
  </si>
  <si>
    <t>Belize - BZ-BZ</t>
  </si>
  <si>
    <t>BZ-CY</t>
  </si>
  <si>
    <t>Cayo</t>
  </si>
  <si>
    <t>Cayo - BZ-CY</t>
  </si>
  <si>
    <t>BZ-CZL</t>
  </si>
  <si>
    <t>Corozal</t>
  </si>
  <si>
    <t>Corozal - BZ-CZL</t>
  </si>
  <si>
    <t>BZ-OW</t>
  </si>
  <si>
    <t>Orange Walk</t>
  </si>
  <si>
    <t>Orange Walk - BZ-OW</t>
  </si>
  <si>
    <t>BZ-SC</t>
  </si>
  <si>
    <t>Stann Creek</t>
  </si>
  <si>
    <t>Stann Creek - BZ-SC</t>
  </si>
  <si>
    <t>BZ-TOL</t>
  </si>
  <si>
    <t>Toledo</t>
  </si>
  <si>
    <t>Toledo - BZ-TOL</t>
  </si>
  <si>
    <t>BJ-AK</t>
  </si>
  <si>
    <t>Atacora</t>
  </si>
  <si>
    <t>department</t>
  </si>
  <si>
    <t>fr</t>
  </si>
  <si>
    <t>Atacora - BJ-AK</t>
  </si>
  <si>
    <t>BJ-AL</t>
  </si>
  <si>
    <t>Alibori</t>
  </si>
  <si>
    <t>Alibori - BJ-AL</t>
  </si>
  <si>
    <t>BJ-AQ</t>
  </si>
  <si>
    <t>Atlantique</t>
  </si>
  <si>
    <t>Atlantique - BJ-AQ</t>
  </si>
  <si>
    <t>BJ-BO</t>
  </si>
  <si>
    <t>Borgou</t>
  </si>
  <si>
    <t>Borgou - BJ-BO</t>
  </si>
  <si>
    <t>BJ-CO</t>
  </si>
  <si>
    <t>Collines</t>
  </si>
  <si>
    <t>Collines - BJ-CO</t>
  </si>
  <si>
    <t>BJ-DO</t>
  </si>
  <si>
    <t>Donga</t>
  </si>
  <si>
    <t>Donga - BJ-DO</t>
  </si>
  <si>
    <t>BJ-KO</t>
  </si>
  <si>
    <t>Couffo</t>
  </si>
  <si>
    <t>Couffo - BJ-KO</t>
  </si>
  <si>
    <t>BJ-LI</t>
  </si>
  <si>
    <t>Littoral</t>
  </si>
  <si>
    <t>Littoral - BJ-LI</t>
  </si>
  <si>
    <t>BJ-MO</t>
  </si>
  <si>
    <t>Mono</t>
  </si>
  <si>
    <t>Mono - BJ-MO</t>
  </si>
  <si>
    <t>BJ-OU</t>
  </si>
  <si>
    <t>Ouémé</t>
  </si>
  <si>
    <t>Ouémé - BJ-OU</t>
  </si>
  <si>
    <t>BJ-PL</t>
  </si>
  <si>
    <t>Plateau</t>
  </si>
  <si>
    <t>Plateau - BJ-PL</t>
  </si>
  <si>
    <t>BJ-ZO</t>
  </si>
  <si>
    <t>Zou</t>
  </si>
  <si>
    <t>Zou - BJ-ZO</t>
  </si>
  <si>
    <t>BT-11</t>
  </si>
  <si>
    <t>Paro</t>
  </si>
  <si>
    <t>dz</t>
  </si>
  <si>
    <t>Paro - BT-11</t>
  </si>
  <si>
    <t>BT-12</t>
  </si>
  <si>
    <t>Chhukha</t>
  </si>
  <si>
    <t>Chhukha - BT-12</t>
  </si>
  <si>
    <t>BT-13</t>
  </si>
  <si>
    <t>Haa</t>
  </si>
  <si>
    <t>Haa - BT-13</t>
  </si>
  <si>
    <t>BT-14</t>
  </si>
  <si>
    <t>Samtse</t>
  </si>
  <si>
    <t>Samtse - BT-14</t>
  </si>
  <si>
    <t>BT-15</t>
  </si>
  <si>
    <t>Thimphu</t>
  </si>
  <si>
    <t>Thimphu - BT-15</t>
  </si>
  <si>
    <t>BT-21</t>
  </si>
  <si>
    <t>Tsirang</t>
  </si>
  <si>
    <t>Tsirang - BT-21</t>
  </si>
  <si>
    <t>BT-22</t>
  </si>
  <si>
    <t>Dagana</t>
  </si>
  <si>
    <t>Dagana - BT-22</t>
  </si>
  <si>
    <t>BT-23</t>
  </si>
  <si>
    <t>Punakha</t>
  </si>
  <si>
    <t>Punakha - BT-23</t>
  </si>
  <si>
    <t>BT-24</t>
  </si>
  <si>
    <t>Wangdue Phodrang</t>
  </si>
  <si>
    <t>Wangdue Phodrang - BT-24</t>
  </si>
  <si>
    <t>BT-31</t>
  </si>
  <si>
    <t>Sarpang</t>
  </si>
  <si>
    <t>Sarpang - BT-31</t>
  </si>
  <si>
    <t>BT-32</t>
  </si>
  <si>
    <t>Trongsa</t>
  </si>
  <si>
    <t>Trongsa - BT-32</t>
  </si>
  <si>
    <t>BT-33</t>
  </si>
  <si>
    <t>Bumthang</t>
  </si>
  <si>
    <t>Bumthang - BT-33</t>
  </si>
  <si>
    <t>BT-34</t>
  </si>
  <si>
    <t>Zhemgang</t>
  </si>
  <si>
    <t>Zhemgang - BT-34</t>
  </si>
  <si>
    <t>BT-41</t>
  </si>
  <si>
    <t>Trashigang</t>
  </si>
  <si>
    <t>Trashigang - BT-41</t>
  </si>
  <si>
    <t>BT-42</t>
  </si>
  <si>
    <t>Monggar</t>
  </si>
  <si>
    <t>Monggar - BT-42</t>
  </si>
  <si>
    <t>BT-43</t>
  </si>
  <si>
    <t>Pema Gatshel</t>
  </si>
  <si>
    <t>Pema Gatshel - BT-43</t>
  </si>
  <si>
    <t>BT-44</t>
  </si>
  <si>
    <t>Lhuentse</t>
  </si>
  <si>
    <t>Lhuentse - BT-44</t>
  </si>
  <si>
    <t>BT-45</t>
  </si>
  <si>
    <t>Samdrup Jongkhar</t>
  </si>
  <si>
    <t>Samdrup Jongkhar - BT-45</t>
  </si>
  <si>
    <t>BT-GA</t>
  </si>
  <si>
    <t>Gasa</t>
  </si>
  <si>
    <t>Gasa - BT-GA</t>
  </si>
  <si>
    <t>BT-TY</t>
  </si>
  <si>
    <t>Trashi Yangtse</t>
  </si>
  <si>
    <t>Trashi Yangtse - BT-TY</t>
  </si>
  <si>
    <t>BO-B</t>
  </si>
  <si>
    <t>El Beni</t>
  </si>
  <si>
    <t>El Beni - BO-B</t>
  </si>
  <si>
    <t>BO-C</t>
  </si>
  <si>
    <t>Cochabamba</t>
  </si>
  <si>
    <t>Cochabamba - BO-C</t>
  </si>
  <si>
    <t>BO-H</t>
  </si>
  <si>
    <t>Chuquisaca</t>
  </si>
  <si>
    <t>Chuquisaca - BO-H</t>
  </si>
  <si>
    <t>BO-L</t>
  </si>
  <si>
    <t>La Paz</t>
  </si>
  <si>
    <t>La Paz - BO-L</t>
  </si>
  <si>
    <t>BO-N</t>
  </si>
  <si>
    <t>Pando</t>
  </si>
  <si>
    <t>Pando - BO-N</t>
  </si>
  <si>
    <t>BO-O</t>
  </si>
  <si>
    <t>Oruro</t>
  </si>
  <si>
    <t>Oruro - BO-O</t>
  </si>
  <si>
    <t>BO-P</t>
  </si>
  <si>
    <t>Potosí</t>
  </si>
  <si>
    <t>Potosí - BO-P</t>
  </si>
  <si>
    <t>BO-S</t>
  </si>
  <si>
    <t>Santa Cruz - BO-S</t>
  </si>
  <si>
    <t>BO-T</t>
  </si>
  <si>
    <t>Tarija</t>
  </si>
  <si>
    <t>Tarija - BO-T</t>
  </si>
  <si>
    <t>BQ-BO</t>
  </si>
  <si>
    <t>Bonaire</t>
  </si>
  <si>
    <t>special municipality</t>
  </si>
  <si>
    <t>Bonaire - BQ-BO</t>
  </si>
  <si>
    <t>BQ-SA</t>
  </si>
  <si>
    <t>Saba</t>
  </si>
  <si>
    <t>Saba - BQ-SA</t>
  </si>
  <si>
    <t>BQ-SE</t>
  </si>
  <si>
    <t>Sint Eustatius</t>
  </si>
  <si>
    <t>Sint Eustatius - BQ-SE</t>
  </si>
  <si>
    <t>BA-BIH</t>
  </si>
  <si>
    <t>Federation of Bosnia and Herzegovina</t>
  </si>
  <si>
    <t>entity</t>
  </si>
  <si>
    <t>Federation of Bosnia and Herzegovina - BA-BIH</t>
  </si>
  <si>
    <t>BA-BRC</t>
  </si>
  <si>
    <t>Brčko District</t>
  </si>
  <si>
    <t>district with special status</t>
  </si>
  <si>
    <t>Brčko District - BA-BRC</t>
  </si>
  <si>
    <t>BA-SRP</t>
  </si>
  <si>
    <t>Republika Srpska</t>
  </si>
  <si>
    <t>Republika Srpska - BA-SRP</t>
  </si>
  <si>
    <t>BW-CE</t>
  </si>
  <si>
    <t>Central</t>
  </si>
  <si>
    <t>Central - BW-CE</t>
  </si>
  <si>
    <t>BW-CH</t>
  </si>
  <si>
    <t>Chobe</t>
  </si>
  <si>
    <t>Chobe - BW-CH</t>
  </si>
  <si>
    <t>BW-FR</t>
  </si>
  <si>
    <t>Francistown</t>
  </si>
  <si>
    <t>Francistown - BW-FR</t>
  </si>
  <si>
    <t>BW-GA</t>
  </si>
  <si>
    <t>Gaborone</t>
  </si>
  <si>
    <t>Gaborone - BW-GA</t>
  </si>
  <si>
    <t>BW-GH</t>
  </si>
  <si>
    <t>Ghanzi</t>
  </si>
  <si>
    <t>Ghanzi - BW-GH</t>
  </si>
  <si>
    <t>BW-JW</t>
  </si>
  <si>
    <t>Jwaneng</t>
  </si>
  <si>
    <t>town</t>
  </si>
  <si>
    <t>Jwaneng - BW-JW</t>
  </si>
  <si>
    <t>BW-KG</t>
  </si>
  <si>
    <t>Kgalagadi</t>
  </si>
  <si>
    <t>Kgalagadi - BW-KG</t>
  </si>
  <si>
    <t>BW-KL</t>
  </si>
  <si>
    <t>Kgatleng</t>
  </si>
  <si>
    <t>Kgatleng - BW-KL</t>
  </si>
  <si>
    <t>BW-KW</t>
  </si>
  <si>
    <t>Kweneng</t>
  </si>
  <si>
    <t>Kweneng - BW-KW</t>
  </si>
  <si>
    <t>BW-LO</t>
  </si>
  <si>
    <t>Lobatse</t>
  </si>
  <si>
    <t>Lobatse - BW-LO</t>
  </si>
  <si>
    <t>BW-NE</t>
  </si>
  <si>
    <t>North East</t>
  </si>
  <si>
    <t>North East - BW-NE</t>
  </si>
  <si>
    <t>BW-NW</t>
  </si>
  <si>
    <t>North East - BW-NW</t>
  </si>
  <si>
    <t>BW-SE</t>
  </si>
  <si>
    <t>South East</t>
  </si>
  <si>
    <t>South East - BW-SE</t>
  </si>
  <si>
    <t>BW-SO</t>
  </si>
  <si>
    <t>Southern</t>
  </si>
  <si>
    <t>Southern - BW-SO</t>
  </si>
  <si>
    <t>BW-SP</t>
  </si>
  <si>
    <t>Selibe Phikwe</t>
  </si>
  <si>
    <t>Selibe Phikwe - BW-SP</t>
  </si>
  <si>
    <t>BW-ST</t>
  </si>
  <si>
    <t>Sowa Town</t>
  </si>
  <si>
    <t>Sowa Town - BW-ST</t>
  </si>
  <si>
    <t>BR-AC</t>
  </si>
  <si>
    <t>Acre</t>
  </si>
  <si>
    <t>Acre - BR-AC</t>
  </si>
  <si>
    <t>BR-AL</t>
  </si>
  <si>
    <t>Alagos</t>
  </si>
  <si>
    <t>Alagos - BR-AL</t>
  </si>
  <si>
    <t>BR-AM</t>
  </si>
  <si>
    <t>Amazonas</t>
  </si>
  <si>
    <t>Amazonas - BR-AM</t>
  </si>
  <si>
    <t>BR-AP</t>
  </si>
  <si>
    <t>Amapa</t>
  </si>
  <si>
    <t>Amapa - BR-AP</t>
  </si>
  <si>
    <t>BR-BA</t>
  </si>
  <si>
    <t>Bahia</t>
  </si>
  <si>
    <t>Bahia - BR-BA</t>
  </si>
  <si>
    <t>BR-CE</t>
  </si>
  <si>
    <t>Ceara</t>
  </si>
  <si>
    <t>Ceara - BR-CE</t>
  </si>
  <si>
    <t>BR-DF</t>
  </si>
  <si>
    <t>Distrito Federal</t>
  </si>
  <si>
    <t>federal district</t>
  </si>
  <si>
    <t>Distrito Federal - BR-DF</t>
  </si>
  <si>
    <t>BR-ES</t>
  </si>
  <si>
    <t>Espirito Santo</t>
  </si>
  <si>
    <t>Espirito Santo - BR-ES</t>
  </si>
  <si>
    <t>BR-GO</t>
  </si>
  <si>
    <t>Goias</t>
  </si>
  <si>
    <t>Goias - BR-GO</t>
  </si>
  <si>
    <t>BR-MA</t>
  </si>
  <si>
    <t>Maranhao</t>
  </si>
  <si>
    <t>Maranhao - BR-MA</t>
  </si>
  <si>
    <t>BR-MG</t>
  </si>
  <si>
    <t>Minas Gerais</t>
  </si>
  <si>
    <t>Minas Gerais - BR-MG</t>
  </si>
  <si>
    <t>BR-MS</t>
  </si>
  <si>
    <t>Mato Grosso do Sul</t>
  </si>
  <si>
    <t>Mato Grosso do Sul - BR-MS</t>
  </si>
  <si>
    <t>BR-MT</t>
  </si>
  <si>
    <t>Mato Grosso</t>
  </si>
  <si>
    <t>Mato Grosso - BR-MT</t>
  </si>
  <si>
    <t>BR-PA</t>
  </si>
  <si>
    <t>Para</t>
  </si>
  <si>
    <t>Para - BR-PA</t>
  </si>
  <si>
    <t>BR-PB</t>
  </si>
  <si>
    <t>Paraiba</t>
  </si>
  <si>
    <t>Paraiba - BR-PB</t>
  </si>
  <si>
    <t>BR-PE</t>
  </si>
  <si>
    <t>Pernambuco</t>
  </si>
  <si>
    <t>Pernambuco - BR-PE</t>
  </si>
  <si>
    <t>BR-PI</t>
  </si>
  <si>
    <t>Piaui</t>
  </si>
  <si>
    <t>Piaui - BR-PI</t>
  </si>
  <si>
    <t>BR-PR</t>
  </si>
  <si>
    <t>Parana</t>
  </si>
  <si>
    <t>Parana - BR-PR</t>
  </si>
  <si>
    <t>BR-RJ</t>
  </si>
  <si>
    <t>Rio de Janerio</t>
  </si>
  <si>
    <t>Rio de Janerio - BR-RJ</t>
  </si>
  <si>
    <t>BR-RN</t>
  </si>
  <si>
    <t>Rio Grande do Norte</t>
  </si>
  <si>
    <t>Rio Grande do Norte - BR-RN</t>
  </si>
  <si>
    <t>BR-RO</t>
  </si>
  <si>
    <t>Rondonia</t>
  </si>
  <si>
    <t>Rondonia - BR-RO</t>
  </si>
  <si>
    <t>BR-RR</t>
  </si>
  <si>
    <t>Roraima</t>
  </si>
  <si>
    <t>Roraima - BR-RR</t>
  </si>
  <si>
    <t>BR-RS</t>
  </si>
  <si>
    <t>Rio Grande do Sul</t>
  </si>
  <si>
    <t>Rio Grande do Sul - BR-RS</t>
  </si>
  <si>
    <t>BR-SC</t>
  </si>
  <si>
    <t>Santa Catarina</t>
  </si>
  <si>
    <t>Santa Catarina - BR-SC</t>
  </si>
  <si>
    <t>BR-SE</t>
  </si>
  <si>
    <t>Sergipe</t>
  </si>
  <si>
    <t>Sergipe - BR-SE</t>
  </si>
  <si>
    <t>BR-SP</t>
  </si>
  <si>
    <t>Sao Paulo</t>
  </si>
  <si>
    <t>Sao Paulo - BR-SP</t>
  </si>
  <si>
    <t>BR-TO</t>
  </si>
  <si>
    <t>Tocantins</t>
  </si>
  <si>
    <t>Tocantins - BR-TO</t>
  </si>
  <si>
    <t>BN-BE</t>
  </si>
  <si>
    <t>Belait</t>
  </si>
  <si>
    <t>Belait - BN-BE</t>
  </si>
  <si>
    <t>BN-BM</t>
  </si>
  <si>
    <t>Brunei-Muara</t>
  </si>
  <si>
    <t>Brunei-Muara - BN-BM</t>
  </si>
  <si>
    <t>BN-TE</t>
  </si>
  <si>
    <t>Temburong</t>
  </si>
  <si>
    <t>Temburong - BN-TE</t>
  </si>
  <si>
    <t>BN-TU</t>
  </si>
  <si>
    <t>Tutong</t>
  </si>
  <si>
    <t>Tutong - BN-TU</t>
  </si>
  <si>
    <t>BG-01</t>
  </si>
  <si>
    <t>Blagoevgard</t>
  </si>
  <si>
    <t>bg</t>
  </si>
  <si>
    <t>Blagoevgard - BG-01</t>
  </si>
  <si>
    <t>BG-02</t>
  </si>
  <si>
    <t>Burgas</t>
  </si>
  <si>
    <t>Burgas - BG-02</t>
  </si>
  <si>
    <t>BG-03</t>
  </si>
  <si>
    <t>Varna</t>
  </si>
  <si>
    <t>Varna - BG-03</t>
  </si>
  <si>
    <t>BG-04</t>
  </si>
  <si>
    <t>Veliko Tarnovo</t>
  </si>
  <si>
    <t>Veliko Tarnovo - BG-04</t>
  </si>
  <si>
    <t>BG-05</t>
  </si>
  <si>
    <t>Vidin</t>
  </si>
  <si>
    <t>Vidin - BG-05</t>
  </si>
  <si>
    <t>BG-06</t>
  </si>
  <si>
    <t>Vratsa</t>
  </si>
  <si>
    <t>Vratsa - BG-06</t>
  </si>
  <si>
    <t>BG-07</t>
  </si>
  <si>
    <t>Gabrovo</t>
  </si>
  <si>
    <t>Gabrovo - BG-07</t>
  </si>
  <si>
    <t>BG-08</t>
  </si>
  <si>
    <t>Dobrich</t>
  </si>
  <si>
    <t>Dobrich - BG-08</t>
  </si>
  <si>
    <t>BG-09</t>
  </si>
  <si>
    <t>Kardzhali</t>
  </si>
  <si>
    <t>Kardzhali - BG-09</t>
  </si>
  <si>
    <t>BG-10</t>
  </si>
  <si>
    <t>Kyustendil</t>
  </si>
  <si>
    <t>Kyustendil - BG-10</t>
  </si>
  <si>
    <t>BG-11</t>
  </si>
  <si>
    <t>Lovech</t>
  </si>
  <si>
    <t>Lovech - BG-11</t>
  </si>
  <si>
    <t>BG-12</t>
  </si>
  <si>
    <t>Montana</t>
  </si>
  <si>
    <t>Montana - BG-12</t>
  </si>
  <si>
    <t>BG-13</t>
  </si>
  <si>
    <t>Pazardzhik</t>
  </si>
  <si>
    <t>Pazardzhik - BG-13</t>
  </si>
  <si>
    <t>BG-14</t>
  </si>
  <si>
    <t>Pernik</t>
  </si>
  <si>
    <t>Pernik - BG-14</t>
  </si>
  <si>
    <t>BG-15</t>
  </si>
  <si>
    <t>Pleven</t>
  </si>
  <si>
    <t>Pleven - BG-15</t>
  </si>
  <si>
    <t>BG-16</t>
  </si>
  <si>
    <t>Plovdiv</t>
  </si>
  <si>
    <t>Plovdiv - BG-16</t>
  </si>
  <si>
    <t>BG-17</t>
  </si>
  <si>
    <t>Razgard</t>
  </si>
  <si>
    <t>Razgard - BG-17</t>
  </si>
  <si>
    <t>BG-18</t>
  </si>
  <si>
    <t>Ruse</t>
  </si>
  <si>
    <t>Ruse - BG-18</t>
  </si>
  <si>
    <t>BG-19</t>
  </si>
  <si>
    <t>Silistra</t>
  </si>
  <si>
    <t>Silistra - BG-19</t>
  </si>
  <si>
    <t>BG-20</t>
  </si>
  <si>
    <t>Sliven</t>
  </si>
  <si>
    <t>Sliven - BG-20</t>
  </si>
  <si>
    <t>BG-21</t>
  </si>
  <si>
    <t>Smolyan</t>
  </si>
  <si>
    <t>Smolyan - BG-21</t>
  </si>
  <si>
    <t>BG-22</t>
  </si>
  <si>
    <t>Sofia(stolitsa)</t>
  </si>
  <si>
    <t>Sofia(stolitsa) - BG-22</t>
  </si>
  <si>
    <t>BG-23</t>
  </si>
  <si>
    <t>Sofia</t>
  </si>
  <si>
    <t>Sofia - BG-23</t>
  </si>
  <si>
    <t>BG-24</t>
  </si>
  <si>
    <t>Stara Zagora</t>
  </si>
  <si>
    <t>Stara Zagora - BG-24</t>
  </si>
  <si>
    <t>BG-25</t>
  </si>
  <si>
    <t>Targovishte</t>
  </si>
  <si>
    <t>Targovishte - BG-25</t>
  </si>
  <si>
    <t>BG-26</t>
  </si>
  <si>
    <t>Haskovo</t>
  </si>
  <si>
    <t>Haskovo - BG-26</t>
  </si>
  <si>
    <t>BG-27</t>
  </si>
  <si>
    <t>Shumen</t>
  </si>
  <si>
    <t>Shumen - BG-27</t>
  </si>
  <si>
    <t>BG-28</t>
  </si>
  <si>
    <t>Yambol</t>
  </si>
  <si>
    <t>Yambol - BG-28</t>
  </si>
  <si>
    <t>BF-01</t>
  </si>
  <si>
    <t>Boucle du Mouhoun</t>
  </si>
  <si>
    <t>Boucle du Mouhoun - BF-01</t>
  </si>
  <si>
    <t>BF-02</t>
  </si>
  <si>
    <t>Cascades</t>
  </si>
  <si>
    <t>Cascades - BF-02</t>
  </si>
  <si>
    <t>BF-03</t>
  </si>
  <si>
    <t>Centre</t>
  </si>
  <si>
    <t>Centre - BF-03</t>
  </si>
  <si>
    <t>BF-04</t>
  </si>
  <si>
    <t>Centre-Est</t>
  </si>
  <si>
    <t>Centre-Est - BF-04</t>
  </si>
  <si>
    <t>BF-05</t>
  </si>
  <si>
    <t>Centre-Nord</t>
  </si>
  <si>
    <t>Centre-Nord - BF-05</t>
  </si>
  <si>
    <t>BF-06</t>
  </si>
  <si>
    <t>Centre-Ouest</t>
  </si>
  <si>
    <t>Centre-Ouest - BF-06</t>
  </si>
  <si>
    <t>BF-07</t>
  </si>
  <si>
    <t>Centre-Sud</t>
  </si>
  <si>
    <t>Centre-Sud - BF-07</t>
  </si>
  <si>
    <t>BF-08</t>
  </si>
  <si>
    <t>Est</t>
  </si>
  <si>
    <t>Est - BF-08</t>
  </si>
  <si>
    <t>BF-09</t>
  </si>
  <si>
    <t>Hauts-Bassins</t>
  </si>
  <si>
    <t>Hauts-Bassins - BF-09</t>
  </si>
  <si>
    <t>BF-10</t>
  </si>
  <si>
    <t>Nord</t>
  </si>
  <si>
    <t>Nord - BF-10</t>
  </si>
  <si>
    <t>BF-11</t>
  </si>
  <si>
    <t>Plateau-Central</t>
  </si>
  <si>
    <t>Plateau-Central - BF-11</t>
  </si>
  <si>
    <t>BF-12</t>
  </si>
  <si>
    <t>Sahel</t>
  </si>
  <si>
    <t>Sahel - BF-12</t>
  </si>
  <si>
    <t>BF-13</t>
  </si>
  <si>
    <t>Sud-Ouest</t>
  </si>
  <si>
    <t>Sud-Ouest - BF-13</t>
  </si>
  <si>
    <t>BI-BB</t>
  </si>
  <si>
    <t>Bubanza</t>
  </si>
  <si>
    <t>fr,nr</t>
  </si>
  <si>
    <t>Bubanza - BI-BB</t>
  </si>
  <si>
    <t>BI-BL</t>
  </si>
  <si>
    <t>Bujumbura Rural</t>
  </si>
  <si>
    <t>Bujumbura Rural - BI-BL</t>
  </si>
  <si>
    <t>BI-BM</t>
  </si>
  <si>
    <t>Bujumbura Mairie</t>
  </si>
  <si>
    <t>Bujumbura Mairie - BI-BM</t>
  </si>
  <si>
    <t>BI-BR</t>
  </si>
  <si>
    <t>Bururi</t>
  </si>
  <si>
    <t>Bururi - BI-BR</t>
  </si>
  <si>
    <t>BI-CA</t>
  </si>
  <si>
    <t>Cankuzo</t>
  </si>
  <si>
    <t>Cankuzo - BI-CA</t>
  </si>
  <si>
    <t>BI-CI</t>
  </si>
  <si>
    <t>Cibitoke</t>
  </si>
  <si>
    <t>Cibitoke - BI-CI</t>
  </si>
  <si>
    <t>BI-GI</t>
  </si>
  <si>
    <t>Gitega</t>
  </si>
  <si>
    <t>Gitega - BI-GI</t>
  </si>
  <si>
    <t>BI-KI</t>
  </si>
  <si>
    <t>Kirundo</t>
  </si>
  <si>
    <t>Kirundo - BI-KI</t>
  </si>
  <si>
    <t>BI-KR</t>
  </si>
  <si>
    <t>Karuzi</t>
  </si>
  <si>
    <t>Karuzi - BI-KR</t>
  </si>
  <si>
    <t>BI-KY</t>
  </si>
  <si>
    <t>Kayanza</t>
  </si>
  <si>
    <t>Kayanza - BI-KY</t>
  </si>
  <si>
    <t>BI-MA</t>
  </si>
  <si>
    <t>Makamba</t>
  </si>
  <si>
    <t>Makamba - BI-MA</t>
  </si>
  <si>
    <t>BI-MU</t>
  </si>
  <si>
    <t>Muramvya</t>
  </si>
  <si>
    <t>Muramvya - BI-MU</t>
  </si>
  <si>
    <t>BI-MW</t>
  </si>
  <si>
    <t>Mwaro</t>
  </si>
  <si>
    <t>Mwaro - BI-MW</t>
  </si>
  <si>
    <t>BI-MY</t>
  </si>
  <si>
    <t>Muyinga</t>
  </si>
  <si>
    <t>Muyinga - BI-MY</t>
  </si>
  <si>
    <t>BI-NG</t>
  </si>
  <si>
    <t>Ngozi</t>
  </si>
  <si>
    <t>Ngozi - BI-NG</t>
  </si>
  <si>
    <t>BI-RM</t>
  </si>
  <si>
    <t>Rumonge</t>
  </si>
  <si>
    <t>Rumonge - BI-RM</t>
  </si>
  <si>
    <t>BI-RT</t>
  </si>
  <si>
    <t>Rutana</t>
  </si>
  <si>
    <t>Rutana - BI-RT</t>
  </si>
  <si>
    <t>BI-RY</t>
  </si>
  <si>
    <t>Ruyigi</t>
  </si>
  <si>
    <t>Ruyigi - BI-RY</t>
  </si>
  <si>
    <t>CV-B</t>
  </si>
  <si>
    <t>Ilhas de Barlavento</t>
  </si>
  <si>
    <t>geographical region</t>
  </si>
  <si>
    <t>Ilhas de Barlavento - CV-B</t>
  </si>
  <si>
    <t>CV-S</t>
  </si>
  <si>
    <t>Ilhas de Sotavento</t>
  </si>
  <si>
    <t>Ilhas de Sotavento - CV-S</t>
  </si>
  <si>
    <t>KH-12</t>
  </si>
  <si>
    <t>Phnom Penh</t>
  </si>
  <si>
    <t>autonomous municipality</t>
  </si>
  <si>
    <t>km</t>
  </si>
  <si>
    <t>Phnom Penh - KH-12</t>
  </si>
  <si>
    <t>KH-1</t>
  </si>
  <si>
    <t>Banteay Mean Choay</t>
  </si>
  <si>
    <t>Banteay Mean Choay - KH-1</t>
  </si>
  <si>
    <t>KH-10</t>
  </si>
  <si>
    <t>Kracheh</t>
  </si>
  <si>
    <t>Kracheh - KH-10</t>
  </si>
  <si>
    <t>KH-11</t>
  </si>
  <si>
    <t>Mondol Kiri</t>
  </si>
  <si>
    <t>Mondol Kiri - KH-11</t>
  </si>
  <si>
    <t>KH-13</t>
  </si>
  <si>
    <t>Preah Vihear</t>
  </si>
  <si>
    <t>Preah Vihear - KH-13</t>
  </si>
  <si>
    <t>KH-14</t>
  </si>
  <si>
    <t>Prey Veaeng</t>
  </si>
  <si>
    <t>Prey Veaeng - KH-14</t>
  </si>
  <si>
    <t>KH-15</t>
  </si>
  <si>
    <t>Poussat</t>
  </si>
  <si>
    <t>Poussat - KH-15</t>
  </si>
  <si>
    <t>KH-16</t>
  </si>
  <si>
    <t>Rotanak Kiri</t>
  </si>
  <si>
    <t>Rotanak Kiri - KH-16</t>
  </si>
  <si>
    <t>KH-17</t>
  </si>
  <si>
    <t>Siem Reab</t>
  </si>
  <si>
    <t>Siem Reab - KH-17</t>
  </si>
  <si>
    <t>KH-18</t>
  </si>
  <si>
    <t>Preah Sihanouk</t>
  </si>
  <si>
    <t>Preah Sihanouk - KH-18</t>
  </si>
  <si>
    <t>KH-19</t>
  </si>
  <si>
    <t>Stoeng Treng</t>
  </si>
  <si>
    <t>Stoeng Treng - KH-19</t>
  </si>
  <si>
    <t>KH-2</t>
  </si>
  <si>
    <t>Baat Dambang</t>
  </si>
  <si>
    <t>Baat Dambang - KH-2</t>
  </si>
  <si>
    <t>KH-20</t>
  </si>
  <si>
    <t>Svaay Rieng</t>
  </si>
  <si>
    <t>Svaay Rieng - KH-20</t>
  </si>
  <si>
    <t>KH-21</t>
  </si>
  <si>
    <t>Taakaev</t>
  </si>
  <si>
    <t>Taakaev - KH-21</t>
  </si>
  <si>
    <t>KH-22</t>
  </si>
  <si>
    <t>Otdar Mean Chey</t>
  </si>
  <si>
    <t>Otdar Mean Chey - KH-22</t>
  </si>
  <si>
    <t>KH-23</t>
  </si>
  <si>
    <t>Kaeb</t>
  </si>
  <si>
    <t>Kaeb - KH-23</t>
  </si>
  <si>
    <t>KH-24</t>
  </si>
  <si>
    <t>Pailin</t>
  </si>
  <si>
    <t>Pailin - KH-24</t>
  </si>
  <si>
    <t>KH-25</t>
  </si>
  <si>
    <t>Tbong Khmum</t>
  </si>
  <si>
    <t>Tbong Khmum - KH-25</t>
  </si>
  <si>
    <t>KH-3</t>
  </si>
  <si>
    <t>Kampong Chaam</t>
  </si>
  <si>
    <t>Kampong Chaam - KH-3</t>
  </si>
  <si>
    <t>KH-4</t>
  </si>
  <si>
    <t>Kampong Chhnang</t>
  </si>
  <si>
    <t>Kampong Chhnang - KH-4</t>
  </si>
  <si>
    <t>KH-5</t>
  </si>
  <si>
    <t>Kampong Spueu</t>
  </si>
  <si>
    <t>Kampong Spueu - KH-5</t>
  </si>
  <si>
    <t>KH-6</t>
  </si>
  <si>
    <t>Kampong Thum</t>
  </si>
  <si>
    <t>Kampong Thum - KH-6</t>
  </si>
  <si>
    <t>KH-7</t>
  </si>
  <si>
    <t>Kampot</t>
  </si>
  <si>
    <t>Kampot - KH-7</t>
  </si>
  <si>
    <t>KH-8</t>
  </si>
  <si>
    <t>Kandaal</t>
  </si>
  <si>
    <t>Kandaal - KH-8</t>
  </si>
  <si>
    <t>KH-9</t>
  </si>
  <si>
    <t>Kaoh KOng</t>
  </si>
  <si>
    <t>Kaoh KOng - KH-9</t>
  </si>
  <si>
    <t>CM-AD</t>
  </si>
  <si>
    <t>Adamaoua</t>
  </si>
  <si>
    <t>Adamaoua - CM-AD</t>
  </si>
  <si>
    <t>CM-CE</t>
  </si>
  <si>
    <t>Centre - CM-CE</t>
  </si>
  <si>
    <t>CM-EN</t>
  </si>
  <si>
    <t>Far North</t>
  </si>
  <si>
    <t>Far North - CM-EN</t>
  </si>
  <si>
    <t>CM-ES</t>
  </si>
  <si>
    <t>East</t>
  </si>
  <si>
    <t>East - CM-ES</t>
  </si>
  <si>
    <t>CM-LT</t>
  </si>
  <si>
    <t>Litoral</t>
  </si>
  <si>
    <t>Litoral - CM-LT</t>
  </si>
  <si>
    <t>CM-NO</t>
  </si>
  <si>
    <t>North</t>
  </si>
  <si>
    <t>North - CM-NO</t>
  </si>
  <si>
    <t>CM-NW</t>
  </si>
  <si>
    <t>North-West</t>
  </si>
  <si>
    <t>North-West - CM-NW</t>
  </si>
  <si>
    <t>CM-OU</t>
  </si>
  <si>
    <t>West</t>
  </si>
  <si>
    <t>West - CM-OU</t>
  </si>
  <si>
    <t>CM-SU</t>
  </si>
  <si>
    <t>South</t>
  </si>
  <si>
    <t>South - CM-SU</t>
  </si>
  <si>
    <t>CM-SW</t>
  </si>
  <si>
    <t>South-West</t>
  </si>
  <si>
    <t>South-West - CM-SW</t>
  </si>
  <si>
    <t>CA-AB</t>
  </si>
  <si>
    <t>Alberta</t>
  </si>
  <si>
    <t>Alberta - CA-AB</t>
  </si>
  <si>
    <t>CA-BC</t>
  </si>
  <si>
    <t>British Columbia</t>
  </si>
  <si>
    <t>British Columbia - CA-BC</t>
  </si>
  <si>
    <t>CA-MB</t>
  </si>
  <si>
    <t>Manitoba</t>
  </si>
  <si>
    <t>Manitoba - CA-MB</t>
  </si>
  <si>
    <t>CA-NB</t>
  </si>
  <si>
    <t>New Brunswick</t>
  </si>
  <si>
    <t>New Brunswick - CA-NB</t>
  </si>
  <si>
    <t>CA-NL</t>
  </si>
  <si>
    <t>Newfoundland and Labrador</t>
  </si>
  <si>
    <t>Newfoundland and Labrador - CA-NL</t>
  </si>
  <si>
    <t>CA-NS</t>
  </si>
  <si>
    <t>Nova Scotia</t>
  </si>
  <si>
    <t>Nova Scotia - CA-NS</t>
  </si>
  <si>
    <t>CA-ON</t>
  </si>
  <si>
    <t>Ontario</t>
  </si>
  <si>
    <t>Ontario - CA-ON</t>
  </si>
  <si>
    <t>CA-PE</t>
  </si>
  <si>
    <t>Prince Edward Island</t>
  </si>
  <si>
    <t>Prince Edward Island - CA-PE</t>
  </si>
  <si>
    <t>CA-QC</t>
  </si>
  <si>
    <t>Quebec</t>
  </si>
  <si>
    <t>Quebec - CA-QC</t>
  </si>
  <si>
    <t>CA-SK</t>
  </si>
  <si>
    <t>Saskatchewan</t>
  </si>
  <si>
    <t>Saskatchewan - CA-SK</t>
  </si>
  <si>
    <t>CA-NT</t>
  </si>
  <si>
    <t>Northwest Territories</t>
  </si>
  <si>
    <t>Northwest Territories - CA-NT</t>
  </si>
  <si>
    <t>CA-NU</t>
  </si>
  <si>
    <t>Nunavut</t>
  </si>
  <si>
    <t>Nunavut - CA-NU</t>
  </si>
  <si>
    <t>CA-YT</t>
  </si>
  <si>
    <t>Yukon</t>
  </si>
  <si>
    <t>Yukon - CA-YT</t>
  </si>
  <si>
    <t>CF-BGF</t>
  </si>
  <si>
    <t>Bangui</t>
  </si>
  <si>
    <t>commune</t>
  </si>
  <si>
    <t>Bangui - CF-BGF</t>
  </si>
  <si>
    <t>CF-KB</t>
  </si>
  <si>
    <t>Gribingui</t>
  </si>
  <si>
    <t>economic prefecture</t>
  </si>
  <si>
    <t>Gribingui - CF-KB</t>
  </si>
  <si>
    <t>CF-SE</t>
  </si>
  <si>
    <t>Sangha</t>
  </si>
  <si>
    <t>Sangha - CF-SE</t>
  </si>
  <si>
    <t>CF-AC</t>
  </si>
  <si>
    <t>Ouham</t>
  </si>
  <si>
    <t>prefecture</t>
  </si>
  <si>
    <t>Ouham - CF-AC</t>
  </si>
  <si>
    <t>CF-BB</t>
  </si>
  <si>
    <t>Bamingui-Bangoran</t>
  </si>
  <si>
    <t>Bamingui-Bangoran - CF-BB</t>
  </si>
  <si>
    <t>CF-BK</t>
  </si>
  <si>
    <t>Basse-Kotto</t>
  </si>
  <si>
    <t>Basse-Kotto - CF-BK</t>
  </si>
  <si>
    <t>CF-HK</t>
  </si>
  <si>
    <t>Haute-Kotto</t>
  </si>
  <si>
    <t>Haute-Kotto - CF-HK</t>
  </si>
  <si>
    <t>CF-HM</t>
  </si>
  <si>
    <t>Haut-Mbomou</t>
  </si>
  <si>
    <t>Haut-Mbomou - CF-HM</t>
  </si>
  <si>
    <t>CF-HS</t>
  </si>
  <si>
    <t>Haute-Sangha / Mambéré-Kadéï</t>
  </si>
  <si>
    <t>Haute-Sangha / Mambéré-Kadéï - CF-HS</t>
  </si>
  <si>
    <t>CF-KG</t>
  </si>
  <si>
    <t>Kémo-Gribingui</t>
  </si>
  <si>
    <t>Kémo-Gribingui - CF-KG</t>
  </si>
  <si>
    <t>CF-LB</t>
  </si>
  <si>
    <t>Lobaye</t>
  </si>
  <si>
    <t>Lobaye - CF-LB</t>
  </si>
  <si>
    <t>CF-MB</t>
  </si>
  <si>
    <t>Mbomou</t>
  </si>
  <si>
    <t>Mbomou - CF-MB</t>
  </si>
  <si>
    <t>CF-MP</t>
  </si>
  <si>
    <t>Ombella-Mpoko</t>
  </si>
  <si>
    <t>Ombella-Mpoko - CF-MP</t>
  </si>
  <si>
    <t>CF-NM</t>
  </si>
  <si>
    <t>Nana-Mambéré</t>
  </si>
  <si>
    <t>Nana-Mambéré - CF-NM</t>
  </si>
  <si>
    <t>CF-OP</t>
  </si>
  <si>
    <t>Ouham-Pendé</t>
  </si>
  <si>
    <t>Ouham-Pendé - CF-OP</t>
  </si>
  <si>
    <t>CF-UK</t>
  </si>
  <si>
    <t>Ouaka</t>
  </si>
  <si>
    <t>Ouaka - CF-UK</t>
  </si>
  <si>
    <t>CF-VK</t>
  </si>
  <si>
    <t>Vakaga</t>
  </si>
  <si>
    <t>Vakaga - CF-VK</t>
  </si>
  <si>
    <t>TD-BA</t>
  </si>
  <si>
    <t>Batha</t>
  </si>
  <si>
    <t>Batha - TD-BA</t>
  </si>
  <si>
    <t>TD-BG</t>
  </si>
  <si>
    <t>Bahr el Ghazal</t>
  </si>
  <si>
    <t>Bahr el Ghazal - TD-BG</t>
  </si>
  <si>
    <t>TD-BO</t>
  </si>
  <si>
    <t>Borkou</t>
  </si>
  <si>
    <t>Borkou - TD-BO</t>
  </si>
  <si>
    <t>TD-CB</t>
  </si>
  <si>
    <t>Chari-Baguirmi</t>
  </si>
  <si>
    <t>Chari-Baguirmi - TD-CB</t>
  </si>
  <si>
    <t>TD-EE</t>
  </si>
  <si>
    <t>Ennedi-Est</t>
  </si>
  <si>
    <t>Ennedi-Est - TD-EE</t>
  </si>
  <si>
    <t>TD-EO</t>
  </si>
  <si>
    <t>Ennedi-Ouest</t>
  </si>
  <si>
    <t>Ennedi-Ouest - TD-EO</t>
  </si>
  <si>
    <t>TD-GR</t>
  </si>
  <si>
    <t>Guéra</t>
  </si>
  <si>
    <t>Guéra - TD-GR</t>
  </si>
  <si>
    <t>TD-HL</t>
  </si>
  <si>
    <t>Hadjer Lamis</t>
  </si>
  <si>
    <t>Hadjer Lamis - TD-HL</t>
  </si>
  <si>
    <t>TD-KA</t>
  </si>
  <si>
    <t>Kanem</t>
  </si>
  <si>
    <t>Kanem - TD-KA</t>
  </si>
  <si>
    <t>TD-LC</t>
  </si>
  <si>
    <t>Lac</t>
  </si>
  <si>
    <t>Lac - TD-LC</t>
  </si>
  <si>
    <t>TD-LO</t>
  </si>
  <si>
    <t>Logone-Occidental</t>
  </si>
  <si>
    <t>Logone-Occidental - TD-LO</t>
  </si>
  <si>
    <t>TD-LR</t>
  </si>
  <si>
    <t>Logone-Oriental</t>
  </si>
  <si>
    <t>Logone-Oriental - TD-LR</t>
  </si>
  <si>
    <t>TD-MA</t>
  </si>
  <si>
    <t>Mandoul</t>
  </si>
  <si>
    <t>Mandoul - TD-MA</t>
  </si>
  <si>
    <t>TD-MC</t>
  </si>
  <si>
    <t>Moyen-Chari</t>
  </si>
  <si>
    <t>Moyen-Chari - TD-MC</t>
  </si>
  <si>
    <t>TD-ME</t>
  </si>
  <si>
    <t>Mayo-Kebbi-Est</t>
  </si>
  <si>
    <t>Mayo-Kebbi-Est - TD-ME</t>
  </si>
  <si>
    <t>TD-MO</t>
  </si>
  <si>
    <t>Mayo-Kebbi-Ouest</t>
  </si>
  <si>
    <t>Mayo-Kebbi-Ouest - TD-MO</t>
  </si>
  <si>
    <t>TD-ND</t>
  </si>
  <si>
    <t>Ville de Ndjamena</t>
  </si>
  <si>
    <t>Ville de Ndjamena - TD-ND</t>
  </si>
  <si>
    <t>TD-OD</t>
  </si>
  <si>
    <t>Ouaddaï</t>
  </si>
  <si>
    <t>Ouaddaï - TD-OD</t>
  </si>
  <si>
    <t>TD-SA</t>
  </si>
  <si>
    <t>Salamat</t>
  </si>
  <si>
    <t>Salamat - TD-SA</t>
  </si>
  <si>
    <t>TD-SI</t>
  </si>
  <si>
    <t>Sila</t>
  </si>
  <si>
    <t>Sila - TD-SI</t>
  </si>
  <si>
    <t>TD-TA</t>
  </si>
  <si>
    <t>Tandjilé</t>
  </si>
  <si>
    <t>Tandjilé - TD-TA</t>
  </si>
  <si>
    <t>TD-TI</t>
  </si>
  <si>
    <t>Tibesti</t>
  </si>
  <si>
    <t>Tibesti - TD-TI</t>
  </si>
  <si>
    <t>TD-WF</t>
  </si>
  <si>
    <t>Wadi Fira</t>
  </si>
  <si>
    <t>Wadi Fira - TD-WF</t>
  </si>
  <si>
    <t>CL-AI</t>
  </si>
  <si>
    <t>Aisén del General Carlos Ibañez del Campo</t>
  </si>
  <si>
    <t>Aisén del General Carlos Ibañez del Campo - CL-AI</t>
  </si>
  <si>
    <t>CL-AN</t>
  </si>
  <si>
    <t>Antofagasta</t>
  </si>
  <si>
    <t>Antofagasta - CL-AN</t>
  </si>
  <si>
    <t>CL-AP</t>
  </si>
  <si>
    <t>Arica y Parinacota</t>
  </si>
  <si>
    <t>Arica y Parinacota - CL-AP</t>
  </si>
  <si>
    <t>CL-AR</t>
  </si>
  <si>
    <t>La Araucanía</t>
  </si>
  <si>
    <t>La Araucanía - CL-AR</t>
  </si>
  <si>
    <t>CL-AT</t>
  </si>
  <si>
    <t>Atacama</t>
  </si>
  <si>
    <t>Atacama - CL-AT</t>
  </si>
  <si>
    <t>CL-BI</t>
  </si>
  <si>
    <t>Biobío</t>
  </si>
  <si>
    <t>Biobío - CL-BI</t>
  </si>
  <si>
    <t>CL-CO</t>
  </si>
  <si>
    <t>Coquimbo</t>
  </si>
  <si>
    <t>Coquimbo - CL-CO</t>
  </si>
  <si>
    <t>CL-LI</t>
  </si>
  <si>
    <t>Libertador General Bernardo O'Higgins</t>
  </si>
  <si>
    <t>Libertador General Bernardo O'Higgins - CL-LI</t>
  </si>
  <si>
    <t>CL-LL</t>
  </si>
  <si>
    <t>Los Lagos</t>
  </si>
  <si>
    <t>Los Lagos - CL-LL</t>
  </si>
  <si>
    <t>CL-LR</t>
  </si>
  <si>
    <t>Los Ríos</t>
  </si>
  <si>
    <t>Los Ríos - CL-LR</t>
  </si>
  <si>
    <t>CL-MA</t>
  </si>
  <si>
    <t>Magallanes</t>
  </si>
  <si>
    <t>Magallanes - CL-MA</t>
  </si>
  <si>
    <t>CL-ML</t>
  </si>
  <si>
    <t>Maule</t>
  </si>
  <si>
    <t>Maule - CL-ML</t>
  </si>
  <si>
    <t>CL-NB</t>
  </si>
  <si>
    <t>Ñuble</t>
  </si>
  <si>
    <t>Ñuble - CL-NB</t>
  </si>
  <si>
    <t>CL-RM</t>
  </si>
  <si>
    <t>Región Metropolitana de Santiago</t>
  </si>
  <si>
    <t>Región Metropolitana de Santiago - CL-RM</t>
  </si>
  <si>
    <t>CL-TA</t>
  </si>
  <si>
    <t>Tarapacá</t>
  </si>
  <si>
    <t>Tarapacá - CL-TA</t>
  </si>
  <si>
    <t>CL-VS</t>
  </si>
  <si>
    <t>Valparaíso</t>
  </si>
  <si>
    <t>Valparaíso - CL-VS</t>
  </si>
  <si>
    <t>CN-BJ</t>
  </si>
  <si>
    <t>Beijing Shi</t>
  </si>
  <si>
    <t>zh</t>
  </si>
  <si>
    <t>Beijing Shi - CN-BJ</t>
  </si>
  <si>
    <t>CN-CQ</t>
  </si>
  <si>
    <t>Chongqing Shi</t>
  </si>
  <si>
    <t>Chongqing Shi - CN-CQ</t>
  </si>
  <si>
    <t>CN-SH</t>
  </si>
  <si>
    <t>Shanghai Shi</t>
  </si>
  <si>
    <t>Shanghai Shi - CN-SH</t>
  </si>
  <si>
    <t>CN-TJ</t>
  </si>
  <si>
    <t>Tianjin Shi</t>
  </si>
  <si>
    <t>Tianjin Shi - CN-TJ</t>
  </si>
  <si>
    <t>CN-AH</t>
  </si>
  <si>
    <t>Anhui Sheng</t>
  </si>
  <si>
    <t>Anhui Sheng - CN-AH</t>
  </si>
  <si>
    <t>CN-FJ</t>
  </si>
  <si>
    <t>Fujian Sheng</t>
  </si>
  <si>
    <t>Fujian Sheng - CN-FJ</t>
  </si>
  <si>
    <t>CN-GD</t>
  </si>
  <si>
    <t>Guangdong Sheng</t>
  </si>
  <si>
    <t>Guangdong Sheng - CN-GD</t>
  </si>
  <si>
    <t>CN-GS</t>
  </si>
  <si>
    <t>Gansu Sheng</t>
  </si>
  <si>
    <t>Gansu Sheng - CN-GS</t>
  </si>
  <si>
    <t>CN-GZ</t>
  </si>
  <si>
    <t>Guizhou Sheng</t>
  </si>
  <si>
    <t>Guizhou Sheng - CN-GZ</t>
  </si>
  <si>
    <t>CN-HA</t>
  </si>
  <si>
    <t>Henan Sheng</t>
  </si>
  <si>
    <t>Henan Sheng - CN-HA</t>
  </si>
  <si>
    <t>CN-HB</t>
  </si>
  <si>
    <t>Hubei Sheng</t>
  </si>
  <si>
    <t>Hubei Sheng - CN-HB</t>
  </si>
  <si>
    <t>CN-HE</t>
  </si>
  <si>
    <t>Hebei Sheng</t>
  </si>
  <si>
    <t>Hebei Sheng - CN-HE</t>
  </si>
  <si>
    <t>CN-HI</t>
  </si>
  <si>
    <t>Hainan Sheng</t>
  </si>
  <si>
    <t>Hainan Sheng - CN-HI</t>
  </si>
  <si>
    <t>CN-HL</t>
  </si>
  <si>
    <t>Heilongjiang Sheng</t>
  </si>
  <si>
    <t>Heilongjiang Sheng - CN-HL</t>
  </si>
  <si>
    <t>CN-HN</t>
  </si>
  <si>
    <t>Hunan Sheng</t>
  </si>
  <si>
    <t>Hunan Sheng - CN-HN</t>
  </si>
  <si>
    <t>CN-JL</t>
  </si>
  <si>
    <t>Jilin Sheng</t>
  </si>
  <si>
    <t>Jilin Sheng - CN-JL</t>
  </si>
  <si>
    <t>CN-JS</t>
  </si>
  <si>
    <t>Jiangsu Sheng</t>
  </si>
  <si>
    <t>Jiangsu Sheng - CN-JS</t>
  </si>
  <si>
    <t>CN-JX</t>
  </si>
  <si>
    <t>Jiangxi Sheng</t>
  </si>
  <si>
    <t>Jiangxi Sheng - CN-JX</t>
  </si>
  <si>
    <t>CN-LN</t>
  </si>
  <si>
    <t>Liaoning Sheng</t>
  </si>
  <si>
    <t>Liaoning Sheng - CN-LN</t>
  </si>
  <si>
    <t>CN-QH</t>
  </si>
  <si>
    <t>Qinghai Sheng</t>
  </si>
  <si>
    <t>Qinghai Sheng - CN-QH</t>
  </si>
  <si>
    <t>CN-SC</t>
  </si>
  <si>
    <t>Sichuan Sheng</t>
  </si>
  <si>
    <t>Sichuan Sheng - CN-SC</t>
  </si>
  <si>
    <t>CN-SD</t>
  </si>
  <si>
    <t>Shandong Sheng</t>
  </si>
  <si>
    <t>Shandong Sheng - CN-SD</t>
  </si>
  <si>
    <t>CN-SN</t>
  </si>
  <si>
    <t>Shaanxi Sheng</t>
  </si>
  <si>
    <t>Shaanxi Sheng - CN-SN</t>
  </si>
  <si>
    <t>CN-SX</t>
  </si>
  <si>
    <t>Shanxi Sheng</t>
  </si>
  <si>
    <t>Shanxi Sheng - CN-SX</t>
  </si>
  <si>
    <t>CN-YN</t>
  </si>
  <si>
    <t>Yunnan Sheng</t>
  </si>
  <si>
    <t>Yunnan Sheng - CN-YN</t>
  </si>
  <si>
    <t>CN-ZJ</t>
  </si>
  <si>
    <t>Zhejiang Sheng</t>
  </si>
  <si>
    <t>Zhejiang Sheng - CN-ZJ</t>
  </si>
  <si>
    <t>CN-GX</t>
  </si>
  <si>
    <t>Guangxi Zhuangzu Zizhiqu</t>
  </si>
  <si>
    <t>autonomous region</t>
  </si>
  <si>
    <t>Guangxi Zhuangzu Zizhiqu - CN-GX</t>
  </si>
  <si>
    <t>CN-NM</t>
  </si>
  <si>
    <t>Nei Mongol Zizhiqu</t>
  </si>
  <si>
    <t>Nei Mongol Zizhiqu - CN-NM</t>
  </si>
  <si>
    <t>CN-NX</t>
  </si>
  <si>
    <t>Ningxia Huizu Zizhiqu</t>
  </si>
  <si>
    <t>Ningxia Huizi Zizhiqu - CN-NX</t>
  </si>
  <si>
    <t>CN-XJ</t>
  </si>
  <si>
    <t>Xinjiang Uygur Zizhiqu</t>
  </si>
  <si>
    <t>Xinjiang Uygur Zizhiqu - CN-XJ</t>
  </si>
  <si>
    <t>CN-XZ</t>
  </si>
  <si>
    <t>Xizang Zizhiqu</t>
  </si>
  <si>
    <t>Xizang Zizhiqu - CN-XZ</t>
  </si>
  <si>
    <t>CO-DC</t>
  </si>
  <si>
    <t>Distrito Capital de Bogotá</t>
  </si>
  <si>
    <t>capital district</t>
  </si>
  <si>
    <t>Distrito Capital de Bogotá - CO-DC</t>
  </si>
  <si>
    <t>CO-AMA</t>
  </si>
  <si>
    <t>Amazonas - CO-AMA</t>
  </si>
  <si>
    <t>CO-ANT</t>
  </si>
  <si>
    <t>Antioquia</t>
  </si>
  <si>
    <t>Antioquia - CO-ANT</t>
  </si>
  <si>
    <t>CO-ARA</t>
  </si>
  <si>
    <t>Arauca</t>
  </si>
  <si>
    <t>Arauca - CO-ARA</t>
  </si>
  <si>
    <t>CO-ATL</t>
  </si>
  <si>
    <t>Atlántico</t>
  </si>
  <si>
    <t>Atlántico - CO-ATL</t>
  </si>
  <si>
    <t>CO-BOL</t>
  </si>
  <si>
    <t>Bolívar</t>
  </si>
  <si>
    <t>Bolívar - CO-BOL</t>
  </si>
  <si>
    <t>CO-BOY</t>
  </si>
  <si>
    <t>Boyacá</t>
  </si>
  <si>
    <t>Boyacá - CO-BOY</t>
  </si>
  <si>
    <t>CO-CAL</t>
  </si>
  <si>
    <t>Caldas</t>
  </si>
  <si>
    <t>Caldas - CO-CAL</t>
  </si>
  <si>
    <t>CO-CAQ</t>
  </si>
  <si>
    <t>Caquetá</t>
  </si>
  <si>
    <t>Caquetá - CO-CAQ</t>
  </si>
  <si>
    <t>CO-CAS</t>
  </si>
  <si>
    <t>Casanare</t>
  </si>
  <si>
    <t>Casanare - CO-CAS</t>
  </si>
  <si>
    <t>CO-CAU</t>
  </si>
  <si>
    <t>Cauca</t>
  </si>
  <si>
    <t>Cauca - CO-CAU</t>
  </si>
  <si>
    <t>CO-CES</t>
  </si>
  <si>
    <t>Cesar</t>
  </si>
  <si>
    <t>Cesar - CO-CES</t>
  </si>
  <si>
    <t>CO-CHO</t>
  </si>
  <si>
    <t>Chocó</t>
  </si>
  <si>
    <t>Chocó - CO-CHO</t>
  </si>
  <si>
    <t>CO-COR</t>
  </si>
  <si>
    <t>Córdoba - CO-COR</t>
  </si>
  <si>
    <t>CO-CUN</t>
  </si>
  <si>
    <t>Cundinamarca</t>
  </si>
  <si>
    <t>Cundinamarca - CO-CUN</t>
  </si>
  <si>
    <t>CO-GUA</t>
  </si>
  <si>
    <t>Guainía</t>
  </si>
  <si>
    <t>Guainía - CO-GUA</t>
  </si>
  <si>
    <t>CO-GUV</t>
  </si>
  <si>
    <t>Guaviare</t>
  </si>
  <si>
    <t>Guaviare - CO-GUV</t>
  </si>
  <si>
    <t>CO-HUI</t>
  </si>
  <si>
    <t>Huila</t>
  </si>
  <si>
    <t>Huila - CO-HUI</t>
  </si>
  <si>
    <t>CO-LAG</t>
  </si>
  <si>
    <t>La Guajira</t>
  </si>
  <si>
    <t>La Guajira - CO-LAG</t>
  </si>
  <si>
    <t>CO-MAG</t>
  </si>
  <si>
    <t>Magdalena</t>
  </si>
  <si>
    <t>Magdalena - CO-MAG</t>
  </si>
  <si>
    <t>CO-MET</t>
  </si>
  <si>
    <t>Meta</t>
  </si>
  <si>
    <t>Meta - CO-MET</t>
  </si>
  <si>
    <t>CO-NAR</t>
  </si>
  <si>
    <t>Nariño</t>
  </si>
  <si>
    <t>Nariño - CO-NAR</t>
  </si>
  <si>
    <t>CO-NSA</t>
  </si>
  <si>
    <t>Norte de Santander</t>
  </si>
  <si>
    <t>Norte de Santander - CO-NSA</t>
  </si>
  <si>
    <t>CO-PUT</t>
  </si>
  <si>
    <t>Putumayo</t>
  </si>
  <si>
    <t>Putumayo - CO-PUT</t>
  </si>
  <si>
    <t>CO-QUI</t>
  </si>
  <si>
    <t>Quindío</t>
  </si>
  <si>
    <t>Quindío - CO-QUI</t>
  </si>
  <si>
    <t>CO-RIS</t>
  </si>
  <si>
    <t>Risaralda</t>
  </si>
  <si>
    <t>Risaralda - CO-RIS</t>
  </si>
  <si>
    <t>CO-SAN</t>
  </si>
  <si>
    <t>Santander</t>
  </si>
  <si>
    <t>Santander - CO-SAN</t>
  </si>
  <si>
    <t>CO-SAP</t>
  </si>
  <si>
    <t>San Andrés, Providencia y Santa Catalina</t>
  </si>
  <si>
    <t>San Andrés, Providencia y Santa Catalina - CO-SAP</t>
  </si>
  <si>
    <t>CO-SUC</t>
  </si>
  <si>
    <t>Sucre</t>
  </si>
  <si>
    <t>Sucre - CO-SUC</t>
  </si>
  <si>
    <t>CO-TOL</t>
  </si>
  <si>
    <t>Tolima</t>
  </si>
  <si>
    <t>Tolima - CO-TOL</t>
  </si>
  <si>
    <t>CO-VAC</t>
  </si>
  <si>
    <t>Valle del Cauca</t>
  </si>
  <si>
    <t>Valle del Cauca - CO-VAC</t>
  </si>
  <si>
    <t>CO-VAU</t>
  </si>
  <si>
    <t>Vaupés</t>
  </si>
  <si>
    <t>Vaupés - CO-VAU</t>
  </si>
  <si>
    <t>CO-VID</t>
  </si>
  <si>
    <t>Vichada</t>
  </si>
  <si>
    <t>Vichada - CO-VID</t>
  </si>
  <si>
    <t>KM-A</t>
  </si>
  <si>
    <t>Anjouan</t>
  </si>
  <si>
    <t>Anjouan - KM-A</t>
  </si>
  <si>
    <t>KM-G</t>
  </si>
  <si>
    <t>Grande Comore</t>
  </si>
  <si>
    <t>Grande Comore - KM-G</t>
  </si>
  <si>
    <t>KM-M</t>
  </si>
  <si>
    <t>Mohéli</t>
  </si>
  <si>
    <t>Mohéli - KM-M</t>
  </si>
  <si>
    <t>CD-KN</t>
  </si>
  <si>
    <t>Kinshasa</t>
  </si>
  <si>
    <t>Kinshasa - CD-KN</t>
  </si>
  <si>
    <t>CD-BC</t>
  </si>
  <si>
    <t>Kongo Central</t>
  </si>
  <si>
    <t>Kongo Central - CD-BC</t>
  </si>
  <si>
    <t>CD-BU</t>
  </si>
  <si>
    <t>Bas-Uele</t>
  </si>
  <si>
    <t>Bas-Uele - CD-BU</t>
  </si>
  <si>
    <t>CD-EQ</t>
  </si>
  <si>
    <t>Equator</t>
  </si>
  <si>
    <t>Equator - CD-EQ</t>
  </si>
  <si>
    <t>CD-HK</t>
  </si>
  <si>
    <t>Haut-Katanga</t>
  </si>
  <si>
    <t>Haut-Katanga - CD-HK</t>
  </si>
  <si>
    <t>CD-HL</t>
  </si>
  <si>
    <t>Haut-Lomami</t>
  </si>
  <si>
    <t>Haut-Lomami - CD-HL</t>
  </si>
  <si>
    <t>CD-HU</t>
  </si>
  <si>
    <t>Haut-Uele</t>
  </si>
  <si>
    <t>Haut-Uele - CD-HU</t>
  </si>
  <si>
    <t>CD-IT</t>
  </si>
  <si>
    <t>Ituri</t>
  </si>
  <si>
    <t>Ituri - CD-IT</t>
  </si>
  <si>
    <t>CD-KC</t>
  </si>
  <si>
    <t>Kasai Central</t>
  </si>
  <si>
    <t>Kasai Central - CD-KC</t>
  </si>
  <si>
    <t>CD-KE</t>
  </si>
  <si>
    <t>Kasai-Oriental</t>
  </si>
  <si>
    <t>Kasai-Oriental - CD-KE</t>
  </si>
  <si>
    <t>CD-KG</t>
  </si>
  <si>
    <t>Kwango</t>
  </si>
  <si>
    <t>Kwango - CD-KG</t>
  </si>
  <si>
    <t>CD-KL</t>
  </si>
  <si>
    <t>Kwilu</t>
  </si>
  <si>
    <t>Kwilu - CD-KL</t>
  </si>
  <si>
    <t>CD-KS</t>
  </si>
  <si>
    <t>Kasai</t>
  </si>
  <si>
    <t>Kasai - CD-KS</t>
  </si>
  <si>
    <t>CD-LO</t>
  </si>
  <si>
    <t>Lomami</t>
  </si>
  <si>
    <t>Lomami - CD-LO</t>
  </si>
  <si>
    <t>CD-LU</t>
  </si>
  <si>
    <t>Lualaba</t>
  </si>
  <si>
    <t>Lualaba - CD-LU</t>
  </si>
  <si>
    <t>CD-MA</t>
  </si>
  <si>
    <t>Maniema</t>
  </si>
  <si>
    <t>Maniema - CD-MA</t>
  </si>
  <si>
    <t>CD-MN</t>
  </si>
  <si>
    <t>Mai-Ndombe</t>
  </si>
  <si>
    <t>Mai-Ndombe - CD-MN</t>
  </si>
  <si>
    <t>CD-MO</t>
  </si>
  <si>
    <t>Mongala</t>
  </si>
  <si>
    <t>Mongala - CD-MO</t>
  </si>
  <si>
    <t>CD-NK</t>
  </si>
  <si>
    <t>North Kivu</t>
  </si>
  <si>
    <t>North Kivu - CD-NK</t>
  </si>
  <si>
    <t>CD-NU</t>
  </si>
  <si>
    <t>North Ubangi</t>
  </si>
  <si>
    <t>North Ubangi - CD-NU</t>
  </si>
  <si>
    <t>CD-SA</t>
  </si>
  <si>
    <t>Sankuru</t>
  </si>
  <si>
    <t>Sankuru - CD-SA</t>
  </si>
  <si>
    <t>CD-SK</t>
  </si>
  <si>
    <t>South Kivu</t>
  </si>
  <si>
    <t>South Kivu - CD-SK</t>
  </si>
  <si>
    <t>CD-SU</t>
  </si>
  <si>
    <t>South Ubangi</t>
  </si>
  <si>
    <t>South Ubangi - CD-SU</t>
  </si>
  <si>
    <t>CD-TA</t>
  </si>
  <si>
    <t>Tanganyika</t>
  </si>
  <si>
    <t>Tanganyika - CD-TA</t>
  </si>
  <si>
    <t>CD-TO</t>
  </si>
  <si>
    <t>Tshopo</t>
  </si>
  <si>
    <t>Tshopo - CD-TO</t>
  </si>
  <si>
    <t>CD-TU</t>
  </si>
  <si>
    <t>Tshuapa</t>
  </si>
  <si>
    <t>Tshuapa - CD-TU</t>
  </si>
  <si>
    <t>CG-11</t>
  </si>
  <si>
    <t>Bouenza</t>
  </si>
  <si>
    <t>Bouenza - CG-11</t>
  </si>
  <si>
    <t>CG-12</t>
  </si>
  <si>
    <t>Pool</t>
  </si>
  <si>
    <t>Pool - CG-12</t>
  </si>
  <si>
    <t>CG-13</t>
  </si>
  <si>
    <t>Sangha - CG-13</t>
  </si>
  <si>
    <t>CG-14</t>
  </si>
  <si>
    <t>Plateaux</t>
  </si>
  <si>
    <t>Plateaux - CG-14</t>
  </si>
  <si>
    <t>CG-15</t>
  </si>
  <si>
    <t>Cuvette-Ouest</t>
  </si>
  <si>
    <t>Cuvette-Ouest - CG-15</t>
  </si>
  <si>
    <t>CG-16</t>
  </si>
  <si>
    <t>Pointe-Noire</t>
  </si>
  <si>
    <t>Pointe-Noire - CG-16</t>
  </si>
  <si>
    <t>CG-2</t>
  </si>
  <si>
    <t>Lékoumou</t>
  </si>
  <si>
    <t>Lékoumou - CG-2</t>
  </si>
  <si>
    <t>CG-5</t>
  </si>
  <si>
    <t>Kouilou</t>
  </si>
  <si>
    <t>Kouilou - CG-5</t>
  </si>
  <si>
    <t>CG-7</t>
  </si>
  <si>
    <t>Likouala</t>
  </si>
  <si>
    <t>Likouala - CG-7</t>
  </si>
  <si>
    <t>CG-8</t>
  </si>
  <si>
    <t>Cuvette</t>
  </si>
  <si>
    <t>Cuvette - CG-8</t>
  </si>
  <si>
    <t>CG-9</t>
  </si>
  <si>
    <t>Niari</t>
  </si>
  <si>
    <t>Niari - CG-9</t>
  </si>
  <si>
    <t>CG-BZV</t>
  </si>
  <si>
    <t>Brazzaville</t>
  </si>
  <si>
    <t>Brazzaville - CG-BZV</t>
  </si>
  <si>
    <t>CR-A</t>
  </si>
  <si>
    <t>Alajuela</t>
  </si>
  <si>
    <t>Alajuela - CR-A</t>
  </si>
  <si>
    <t>CR-C</t>
  </si>
  <si>
    <t>Cartago</t>
  </si>
  <si>
    <t>Cartago - CR-C</t>
  </si>
  <si>
    <t>CR-G</t>
  </si>
  <si>
    <t>Guanacaste</t>
  </si>
  <si>
    <t>Guanacaste - CR-G</t>
  </si>
  <si>
    <t>CR-H</t>
  </si>
  <si>
    <t>Heredia</t>
  </si>
  <si>
    <t>Heredia - CR-H</t>
  </si>
  <si>
    <t>CR-L</t>
  </si>
  <si>
    <t>Limón</t>
  </si>
  <si>
    <t>Limón - CR-L</t>
  </si>
  <si>
    <t>CR-P</t>
  </si>
  <si>
    <t>Puntarenas</t>
  </si>
  <si>
    <t>Puntarenas - CR-P</t>
  </si>
  <si>
    <t>CR-SJ</t>
  </si>
  <si>
    <t>San José</t>
  </si>
  <si>
    <t>San José - CR-SJ</t>
  </si>
  <si>
    <t>CI-AB</t>
  </si>
  <si>
    <t>Abidjan</t>
  </si>
  <si>
    <t>autonomous district</t>
  </si>
  <si>
    <t>Abidjan - CI-AB</t>
  </si>
  <si>
    <t>CI-YM</t>
  </si>
  <si>
    <t>Yamoussoukro</t>
  </si>
  <si>
    <t>Yamoussoukro - CI-YM</t>
  </si>
  <si>
    <t>CI-BS</t>
  </si>
  <si>
    <t>Bas-Sassandra</t>
  </si>
  <si>
    <t>Bas-Sassandra - CI-BS</t>
  </si>
  <si>
    <t>CI-CM</t>
  </si>
  <si>
    <t>Comoé</t>
  </si>
  <si>
    <t>Comoé - CI-CM</t>
  </si>
  <si>
    <t>CI-DN</t>
  </si>
  <si>
    <t>Denguélé</t>
  </si>
  <si>
    <t>Denguélé - CI-DN</t>
  </si>
  <si>
    <t>CI-GD</t>
  </si>
  <si>
    <t>Gôh-Djiboua</t>
  </si>
  <si>
    <t>Gôh-Djiboua - CI-GD</t>
  </si>
  <si>
    <t>CI-LC</t>
  </si>
  <si>
    <t>Lacs</t>
  </si>
  <si>
    <t>Lacs - CI-LC</t>
  </si>
  <si>
    <t>CI-LG</t>
  </si>
  <si>
    <t>Lagunes</t>
  </si>
  <si>
    <t>Lagunes - CI-LG</t>
  </si>
  <si>
    <t>CI-MG</t>
  </si>
  <si>
    <t>Montagnes</t>
  </si>
  <si>
    <t>Montagnes - CI-MG</t>
  </si>
  <si>
    <t>CI-SM</t>
  </si>
  <si>
    <t>Sassandra-Marahoué</t>
  </si>
  <si>
    <t>Sassandra-Marahoué - CI-SM</t>
  </si>
  <si>
    <t>CI-SV</t>
  </si>
  <si>
    <t>Savanes</t>
  </si>
  <si>
    <t>Savanes - CI-SV</t>
  </si>
  <si>
    <t>CI-VB</t>
  </si>
  <si>
    <t>Vallée du Bandama</t>
  </si>
  <si>
    <t>Vallée du Bandama - CI-VB</t>
  </si>
  <si>
    <t>CI-WR</t>
  </si>
  <si>
    <t>Woroba</t>
  </si>
  <si>
    <t>Woroba - CI-WR</t>
  </si>
  <si>
    <t>CI-ZZ</t>
  </si>
  <si>
    <t>Zanzan</t>
  </si>
  <si>
    <t>Zanzan - CI-ZZ</t>
  </si>
  <si>
    <t>HR-01</t>
  </si>
  <si>
    <t>Zagreb County</t>
  </si>
  <si>
    <t>Zagreb County - HR-01</t>
  </si>
  <si>
    <t>HR-02</t>
  </si>
  <si>
    <t>Krapina-Zagorje</t>
  </si>
  <si>
    <t>Krapina-Zagorje - HR-02</t>
  </si>
  <si>
    <t>HR-03</t>
  </si>
  <si>
    <t>Sisak-Moslavina</t>
  </si>
  <si>
    <t>Sisak-Moslavina - HR-03</t>
  </si>
  <si>
    <t>HR-04</t>
  </si>
  <si>
    <t>Karlovac</t>
  </si>
  <si>
    <t>Karlovac - HR-04</t>
  </si>
  <si>
    <t>HR-05</t>
  </si>
  <si>
    <t>Varaždin</t>
  </si>
  <si>
    <t>Varaždin - HR-05</t>
  </si>
  <si>
    <t>HR-06</t>
  </si>
  <si>
    <t>Koprivnica-Križevci</t>
  </si>
  <si>
    <t>Koprivnica-Križevci - HR-06</t>
  </si>
  <si>
    <t>HR-07</t>
  </si>
  <si>
    <t>Bjelovar-Bilogora</t>
  </si>
  <si>
    <t>Bjelovar-Bilogora - HR-07</t>
  </si>
  <si>
    <t>HR-08</t>
  </si>
  <si>
    <t>Primorje-Gorski Kotar</t>
  </si>
  <si>
    <t>Primorje-Gorski Kotar - HR-08</t>
  </si>
  <si>
    <t>HR-09</t>
  </si>
  <si>
    <t>Lika-Senj</t>
  </si>
  <si>
    <t>Lika-Senj - HR-09</t>
  </si>
  <si>
    <t>HR-10</t>
  </si>
  <si>
    <t>Virovitica-Podravina</t>
  </si>
  <si>
    <t>Virovitica-Podravina - HR-10</t>
  </si>
  <si>
    <t>HR-11</t>
  </si>
  <si>
    <t>Požega-Slavonia</t>
  </si>
  <si>
    <t>Požega-Slavonia - HR-11</t>
  </si>
  <si>
    <t>HR-12</t>
  </si>
  <si>
    <t>Brod-Posavina</t>
  </si>
  <si>
    <t>Brod-Posavina - HR-12</t>
  </si>
  <si>
    <t>HR-13</t>
  </si>
  <si>
    <t>Zadar</t>
  </si>
  <si>
    <t>Zadar - HR-13</t>
  </si>
  <si>
    <t>HR-14</t>
  </si>
  <si>
    <t>Osijek-Baranja</t>
  </si>
  <si>
    <t>Osijek-Baranja - HR-14</t>
  </si>
  <si>
    <t>HR-15</t>
  </si>
  <si>
    <t>Šibenik-Knin</t>
  </si>
  <si>
    <t>Šibenik-Knin - HR-15</t>
  </si>
  <si>
    <t>HR-16</t>
  </si>
  <si>
    <t>Vukovar-Srijem</t>
  </si>
  <si>
    <t>Vukovar-Srijem - HR-16</t>
  </si>
  <si>
    <t>HR-17</t>
  </si>
  <si>
    <t>Split-Dalmatia</t>
  </si>
  <si>
    <t>Split-Dalmatia - HR-17</t>
  </si>
  <si>
    <t>HR-18</t>
  </si>
  <si>
    <t>Istria</t>
  </si>
  <si>
    <t>Istria - HR-18</t>
  </si>
  <si>
    <t>HR-19</t>
  </si>
  <si>
    <t>Dubrovnik-Neretva</t>
  </si>
  <si>
    <t>Dubrovnik-Neretva - HR-19</t>
  </si>
  <si>
    <t>HR-20</t>
  </si>
  <si>
    <t>Međimurje</t>
  </si>
  <si>
    <t>Međimurje - HR-20</t>
  </si>
  <si>
    <t>HR-21</t>
  </si>
  <si>
    <t>Zagreb City</t>
  </si>
  <si>
    <t>Zagreb City - HR-21</t>
  </si>
  <si>
    <t>CU-01</t>
  </si>
  <si>
    <t>Pinar del Río</t>
  </si>
  <si>
    <t>Pinar del Río - CU-01</t>
  </si>
  <si>
    <t>CU-03</t>
  </si>
  <si>
    <t>La Habana</t>
  </si>
  <si>
    <t>La Habana - CU-03</t>
  </si>
  <si>
    <t>CU-04</t>
  </si>
  <si>
    <t>Matanzas</t>
  </si>
  <si>
    <t>Matanzas - CU-04</t>
  </si>
  <si>
    <t>CU-05</t>
  </si>
  <si>
    <t>Villa Clara</t>
  </si>
  <si>
    <t>Villa Clara - CU-05</t>
  </si>
  <si>
    <t>CU-06</t>
  </si>
  <si>
    <t>Cienfuegos</t>
  </si>
  <si>
    <t>Cienfuegos - CU-06</t>
  </si>
  <si>
    <t>CU-07</t>
  </si>
  <si>
    <t>Sancti Spíritus</t>
  </si>
  <si>
    <t>Sancti Spíritus - CU-07</t>
  </si>
  <si>
    <t>CU-08</t>
  </si>
  <si>
    <t>Ciego de Ávila</t>
  </si>
  <si>
    <t>Ciego de Ávila - CU-08</t>
  </si>
  <si>
    <t>CU-09</t>
  </si>
  <si>
    <t>Camagüey</t>
  </si>
  <si>
    <t>Camagüey - CU-09</t>
  </si>
  <si>
    <t>CU-10</t>
  </si>
  <si>
    <t>Las Tunas</t>
  </si>
  <si>
    <t>Las Tunas - CU-10</t>
  </si>
  <si>
    <t>CU-11</t>
  </si>
  <si>
    <t>Holguín</t>
  </si>
  <si>
    <t>Holguín - CU-11</t>
  </si>
  <si>
    <t>CU-12</t>
  </si>
  <si>
    <t>Granma</t>
  </si>
  <si>
    <t>Granma - CU-12</t>
  </si>
  <si>
    <t>CU-13</t>
  </si>
  <si>
    <t>Santiago de Cuba</t>
  </si>
  <si>
    <t>Santiago de Cuba - CU-13</t>
  </si>
  <si>
    <t>CU-14</t>
  </si>
  <si>
    <t>Guantánamo</t>
  </si>
  <si>
    <t>Guantánamo - CU-14</t>
  </si>
  <si>
    <t>CU-15</t>
  </si>
  <si>
    <t>Artemisa</t>
  </si>
  <si>
    <t>Artemisa - CU-15</t>
  </si>
  <si>
    <t>CU-16</t>
  </si>
  <si>
    <t>Mayabeque</t>
  </si>
  <si>
    <t>Mayabeque - CU-16</t>
  </si>
  <si>
    <t>CU-99</t>
  </si>
  <si>
    <t>Isla de la Juventud</t>
  </si>
  <si>
    <t>Isla de la Juventud - CU-99</t>
  </si>
  <si>
    <t>CY-01</t>
  </si>
  <si>
    <t>Nicosia</t>
  </si>
  <si>
    <t>Nicosia - CY-01</t>
  </si>
  <si>
    <t>CY-02</t>
  </si>
  <si>
    <t>Limassol</t>
  </si>
  <si>
    <t>Limassol - CY-02</t>
  </si>
  <si>
    <t>CY-03</t>
  </si>
  <si>
    <t>Larnaca</t>
  </si>
  <si>
    <t>Larnaca - CY-03</t>
  </si>
  <si>
    <t>CY-04</t>
  </si>
  <si>
    <t>Famagusta</t>
  </si>
  <si>
    <t>Famagusta - CY-04</t>
  </si>
  <si>
    <t>CY-05</t>
  </si>
  <si>
    <t>Paphos</t>
  </si>
  <si>
    <t>Paphos - CY-05</t>
  </si>
  <si>
    <t>CY-06</t>
  </si>
  <si>
    <t>Kyrenia</t>
  </si>
  <si>
    <t>Kyrenia - CY-06</t>
  </si>
  <si>
    <t>CZ-10</t>
  </si>
  <si>
    <t>Prague</t>
  </si>
  <si>
    <t>capital city</t>
  </si>
  <si>
    <t>Prague - CZ-10</t>
  </si>
  <si>
    <t>CZ-20</t>
  </si>
  <si>
    <t>Central Bohemia</t>
  </si>
  <si>
    <t>Central Bohemia - CZ-20</t>
  </si>
  <si>
    <t>CZ-31</t>
  </si>
  <si>
    <t>South Bohemia</t>
  </si>
  <si>
    <t>South Bohemia - CZ-31</t>
  </si>
  <si>
    <t>CZ-32</t>
  </si>
  <si>
    <t>Plzeň</t>
  </si>
  <si>
    <t>Plzeň - CZ-32</t>
  </si>
  <si>
    <t>CZ-41</t>
  </si>
  <si>
    <t>Karlovy Vary</t>
  </si>
  <si>
    <t>Karlovy Vary - CZ-41</t>
  </si>
  <si>
    <t>CZ-42</t>
  </si>
  <si>
    <t>Ústí nad Labem</t>
  </si>
  <si>
    <t>Ústí nad Labem - CZ-42</t>
  </si>
  <si>
    <t>CZ-51</t>
  </si>
  <si>
    <t>Liberec</t>
  </si>
  <si>
    <t>Liberec - CZ-51</t>
  </si>
  <si>
    <t>CZ-52</t>
  </si>
  <si>
    <t>Hradec Králové</t>
  </si>
  <si>
    <t>Hradec Králové - CZ-52</t>
  </si>
  <si>
    <t>CZ-53</t>
  </si>
  <si>
    <t>Pardubice</t>
  </si>
  <si>
    <t>Pardubice - CZ-53</t>
  </si>
  <si>
    <t>CZ-63</t>
  </si>
  <si>
    <t>Vysočina</t>
  </si>
  <si>
    <t>Vysočina - CZ-63</t>
  </si>
  <si>
    <t>CZ-64</t>
  </si>
  <si>
    <t>South Moravia</t>
  </si>
  <si>
    <t>South Moravia - CZ-64</t>
  </si>
  <si>
    <t>CZ-71</t>
  </si>
  <si>
    <t>Olomouc</t>
  </si>
  <si>
    <t>Olomouc - CZ-71</t>
  </si>
  <si>
    <t>CZ-72</t>
  </si>
  <si>
    <t>Zlín</t>
  </si>
  <si>
    <t>Zlín - CZ-72</t>
  </si>
  <si>
    <t>CZ-80</t>
  </si>
  <si>
    <t>Moravia-Silesia</t>
  </si>
  <si>
    <t>Moravia-Silesia - CZ-80</t>
  </si>
  <si>
    <t>DK-81</t>
  </si>
  <si>
    <t>North Denmark Region</t>
  </si>
  <si>
    <t>North Denmark Region - DK-81</t>
  </si>
  <si>
    <t>DK-82</t>
  </si>
  <si>
    <t>Central Denmark Region</t>
  </si>
  <si>
    <t>Central Denmark Region - DK-82</t>
  </si>
  <si>
    <t>DK-83</t>
  </si>
  <si>
    <t>Region of Southern Denmark</t>
  </si>
  <si>
    <t>Region of Southern Denmark - DK-83</t>
  </si>
  <si>
    <t>DK-84</t>
  </si>
  <si>
    <t>Capital Region of Denmark</t>
  </si>
  <si>
    <t>Capital Region of Denmark - DK-84</t>
  </si>
  <si>
    <t>DK-85</t>
  </si>
  <si>
    <t>Region Zealand</t>
  </si>
  <si>
    <t>Region Zealand - DK-85</t>
  </si>
  <si>
    <t>DJ-DJ</t>
  </si>
  <si>
    <t>Djibouti - DJ-DJ</t>
  </si>
  <si>
    <t>DJ-AR</t>
  </si>
  <si>
    <t>Arta</t>
  </si>
  <si>
    <t>Arta - DJ-AR</t>
  </si>
  <si>
    <t>DJ-AS</t>
  </si>
  <si>
    <t>Ali Sabieh</t>
  </si>
  <si>
    <t>Ali Sabieh - DJ-AS</t>
  </si>
  <si>
    <t>DJ-DI</t>
  </si>
  <si>
    <t>Dikhil</t>
  </si>
  <si>
    <t>Dikhil - DJ-DI</t>
  </si>
  <si>
    <t>DJ-OB</t>
  </si>
  <si>
    <t>Obock</t>
  </si>
  <si>
    <t>Obock - DJ-OB</t>
  </si>
  <si>
    <t>DJ-TA</t>
  </si>
  <si>
    <t>Tadjourah</t>
  </si>
  <si>
    <t>Tadjourah - DJ-TA</t>
  </si>
  <si>
    <t>DM-02</t>
  </si>
  <si>
    <t>Saint Andrew - DM-02</t>
  </si>
  <si>
    <t>DM-03</t>
  </si>
  <si>
    <t>Saint David</t>
  </si>
  <si>
    <t>Saint David - DM-03</t>
  </si>
  <si>
    <t>DM-04</t>
  </si>
  <si>
    <t>Saint George - DM-04</t>
  </si>
  <si>
    <t>DM-05</t>
  </si>
  <si>
    <t>Saint John - DM-05</t>
  </si>
  <si>
    <t>DM-06</t>
  </si>
  <si>
    <t>Saint Joseph - DM-06</t>
  </si>
  <si>
    <t>DM-07</t>
  </si>
  <si>
    <t>Saint Luke</t>
  </si>
  <si>
    <t>Saint Luke - DM-07</t>
  </si>
  <si>
    <t>DM-08</t>
  </si>
  <si>
    <t>Saint Mark</t>
  </si>
  <si>
    <t>Saint Mark - DM-08</t>
  </si>
  <si>
    <t>DM-09</t>
  </si>
  <si>
    <t>Saint Patrick</t>
  </si>
  <si>
    <t>Saint Patrick - DM-09</t>
  </si>
  <si>
    <t>DM-10</t>
  </si>
  <si>
    <t>Saint Paul - DM-10</t>
  </si>
  <si>
    <t>DM-11</t>
  </si>
  <si>
    <t>Saint Peter - DM-11</t>
  </si>
  <si>
    <t>DO-33</t>
  </si>
  <si>
    <t>Cibao Nordeste</t>
  </si>
  <si>
    <t>Cibao Nordeste - DO-33</t>
  </si>
  <si>
    <t>DO-34</t>
  </si>
  <si>
    <t>Cibao Noroeste</t>
  </si>
  <si>
    <t>Cibao Noroeste - DO-34</t>
  </si>
  <si>
    <t>DO-35</t>
  </si>
  <si>
    <t>Cibao Norte</t>
  </si>
  <si>
    <t>Cibao Norte - DO-35</t>
  </si>
  <si>
    <t>DO-36</t>
  </si>
  <si>
    <t>Cibao Sur</t>
  </si>
  <si>
    <t>Cibao Sur - DO-36</t>
  </si>
  <si>
    <t>DO-37</t>
  </si>
  <si>
    <t>El Valle</t>
  </si>
  <si>
    <t>El Valle - DO-37</t>
  </si>
  <si>
    <t>DO-38</t>
  </si>
  <si>
    <t>Enriquillo</t>
  </si>
  <si>
    <t>Enriquillo - DO-38</t>
  </si>
  <si>
    <t>DO-39</t>
  </si>
  <si>
    <t>Higuamo</t>
  </si>
  <si>
    <t>Higuamo - DO-39</t>
  </si>
  <si>
    <t>DO-40</t>
  </si>
  <si>
    <t>Ozama</t>
  </si>
  <si>
    <t>Ozama - DO-40</t>
  </si>
  <si>
    <t>DO-41</t>
  </si>
  <si>
    <t>Valdesia</t>
  </si>
  <si>
    <t>Valdesia - DO-41</t>
  </si>
  <si>
    <t>DO-42</t>
  </si>
  <si>
    <t>Yuma</t>
  </si>
  <si>
    <t>Yuma - DO-42</t>
  </si>
  <si>
    <t>EC-A</t>
  </si>
  <si>
    <t>Azuay</t>
  </si>
  <si>
    <t>Azuay - EC-A</t>
  </si>
  <si>
    <t>EC-B</t>
  </si>
  <si>
    <t>Bolívar - EC-B</t>
  </si>
  <si>
    <t>EC-C</t>
  </si>
  <si>
    <t>Carchi</t>
  </si>
  <si>
    <t>Carchi - EC-C</t>
  </si>
  <si>
    <t>EC-D</t>
  </si>
  <si>
    <t>Orellana</t>
  </si>
  <si>
    <t>Orellana - EC-D</t>
  </si>
  <si>
    <t>EC-E</t>
  </si>
  <si>
    <t>Esmeraldas</t>
  </si>
  <si>
    <t>Esmeraldas - EC-E</t>
  </si>
  <si>
    <t>EC-F</t>
  </si>
  <si>
    <t>Cañar</t>
  </si>
  <si>
    <t>Cañar - EC-F</t>
  </si>
  <si>
    <t>EC-G</t>
  </si>
  <si>
    <t>Guayas</t>
  </si>
  <si>
    <t>Guayas - EC-G</t>
  </si>
  <si>
    <t>EC-H</t>
  </si>
  <si>
    <t>Chimborazo</t>
  </si>
  <si>
    <t>Chimborazo - EC-H</t>
  </si>
  <si>
    <t>EC-I</t>
  </si>
  <si>
    <t>Imbabura</t>
  </si>
  <si>
    <t>Imbabura - EC-I</t>
  </si>
  <si>
    <t>EC-L</t>
  </si>
  <si>
    <t>Loja</t>
  </si>
  <si>
    <t>Loja - EC-L</t>
  </si>
  <si>
    <t>EC-M</t>
  </si>
  <si>
    <t>Manabí</t>
  </si>
  <si>
    <t>Manabí - EC-M</t>
  </si>
  <si>
    <t>EC-N</t>
  </si>
  <si>
    <t>Napo</t>
  </si>
  <si>
    <t>Napo - EC-N</t>
  </si>
  <si>
    <t>EC-O</t>
  </si>
  <si>
    <t>El Oro</t>
  </si>
  <si>
    <t>El Oro - EC-O</t>
  </si>
  <si>
    <t>EC-P</t>
  </si>
  <si>
    <t>Pichincha</t>
  </si>
  <si>
    <t>Pichincha - EC-P</t>
  </si>
  <si>
    <t>EC-R</t>
  </si>
  <si>
    <t>Los Ríos - EC-R</t>
  </si>
  <si>
    <t>EC-S</t>
  </si>
  <si>
    <t>Morona Santiago</t>
  </si>
  <si>
    <t>Morona Santiago - EC-S</t>
  </si>
  <si>
    <t>EC-SD</t>
  </si>
  <si>
    <t>Santo Domingo de los Tsáchilas</t>
  </si>
  <si>
    <t>Santo Domingo de los Tsáchilas - EC-SD</t>
  </si>
  <si>
    <t>EC-SE</t>
  </si>
  <si>
    <t>Santa Elena</t>
  </si>
  <si>
    <t>Santa Elena - EC-SE</t>
  </si>
  <si>
    <t>EC-T</t>
  </si>
  <si>
    <t>Tungurahua</t>
  </si>
  <si>
    <t>Tungurahua - EC-T</t>
  </si>
  <si>
    <t>EC-U</t>
  </si>
  <si>
    <t>Sucumbíos</t>
  </si>
  <si>
    <t>Sucumbíos - EC-U</t>
  </si>
  <si>
    <t>EC-W</t>
  </si>
  <si>
    <t>Galápagos</t>
  </si>
  <si>
    <t>Galápagos - EC-W</t>
  </si>
  <si>
    <t>EC-X</t>
  </si>
  <si>
    <t>Cotopaxi</t>
  </si>
  <si>
    <t>Cotopaxi - EC-X</t>
  </si>
  <si>
    <t>EC-Y</t>
  </si>
  <si>
    <t>Pastaza</t>
  </si>
  <si>
    <t>Pastaza - EC-Y</t>
  </si>
  <si>
    <t>EC-Z</t>
  </si>
  <si>
    <t>Zamora Chinchipe</t>
  </si>
  <si>
    <t>Zamora Chinchipe - EC-Z</t>
  </si>
  <si>
    <t>EG-ALX</t>
  </si>
  <si>
    <t>Alexandria</t>
  </si>
  <si>
    <t>Alexandria - EG-ALX</t>
  </si>
  <si>
    <t>EG-ASN</t>
  </si>
  <si>
    <t>Aswan</t>
  </si>
  <si>
    <t>Aswan - EG-ASN</t>
  </si>
  <si>
    <t>EG-AST</t>
  </si>
  <si>
    <t>Asyut</t>
  </si>
  <si>
    <t>Asyut - EG-AST</t>
  </si>
  <si>
    <t>EG-BA</t>
  </si>
  <si>
    <t>Red Sea</t>
  </si>
  <si>
    <t>Red Sea - EG-BA</t>
  </si>
  <si>
    <t>EG-BH</t>
  </si>
  <si>
    <t>Beheira</t>
  </si>
  <si>
    <t>Beheira - EG-BH</t>
  </si>
  <si>
    <t>EG-BNS</t>
  </si>
  <si>
    <t>Beni Suef</t>
  </si>
  <si>
    <t>Beni Suef - EG-BNS</t>
  </si>
  <si>
    <t>EG-C</t>
  </si>
  <si>
    <t>Cairo</t>
  </si>
  <si>
    <t>Cairo - EG-C</t>
  </si>
  <si>
    <t>EG-DK</t>
  </si>
  <si>
    <t>Dakahlia</t>
  </si>
  <si>
    <t>Dakahlia - EG-DK</t>
  </si>
  <si>
    <t>EG-DT</t>
  </si>
  <si>
    <t>Damietta</t>
  </si>
  <si>
    <t>Damietta - EG-DT</t>
  </si>
  <si>
    <t>EG-FYM</t>
  </si>
  <si>
    <t>Faiyum</t>
  </si>
  <si>
    <t>Faiyum - EG-FYM</t>
  </si>
  <si>
    <t>EG-GH</t>
  </si>
  <si>
    <t>Gharbia</t>
  </si>
  <si>
    <t>Gharbia - EG-GH</t>
  </si>
  <si>
    <t>EG-GZ</t>
  </si>
  <si>
    <t>Giza</t>
  </si>
  <si>
    <t>Giza - EG-GZ</t>
  </si>
  <si>
    <t>EG-IS</t>
  </si>
  <si>
    <t>Ismailia</t>
  </si>
  <si>
    <t>Ismailia - EG-IS</t>
  </si>
  <si>
    <t>EG-JS</t>
  </si>
  <si>
    <t>South Sinai</t>
  </si>
  <si>
    <t>South Sinai - EG-JS</t>
  </si>
  <si>
    <t>EG-KB</t>
  </si>
  <si>
    <t>Qalyubia</t>
  </si>
  <si>
    <t>Qalyubia - EG-KB</t>
  </si>
  <si>
    <t>EG-KFS</t>
  </si>
  <si>
    <t>Kafr el-Sheikh</t>
  </si>
  <si>
    <t>Kafr el-Sheikh - EG-KFS</t>
  </si>
  <si>
    <t>EG-KN</t>
  </si>
  <si>
    <t>Qena</t>
  </si>
  <si>
    <t>Qena - EG-KN</t>
  </si>
  <si>
    <t>EG-LX</t>
  </si>
  <si>
    <t>Luxor</t>
  </si>
  <si>
    <t>Luxor - EG-LX</t>
  </si>
  <si>
    <t>EG-MN</t>
  </si>
  <si>
    <t>Minya</t>
  </si>
  <si>
    <t>Minya - EG-MN</t>
  </si>
  <si>
    <t>EG-MNF</t>
  </si>
  <si>
    <t>Monufia</t>
  </si>
  <si>
    <t>Monufia - EG-MNF</t>
  </si>
  <si>
    <t>EG-MT</t>
  </si>
  <si>
    <t>Matrouh</t>
  </si>
  <si>
    <t>Matrouh - EG-MT</t>
  </si>
  <si>
    <t>EG-PTS</t>
  </si>
  <si>
    <t>Port Said</t>
  </si>
  <si>
    <t>Port Said - EG-PTS</t>
  </si>
  <si>
    <t>EG-SHG</t>
  </si>
  <si>
    <t>Sohag</t>
  </si>
  <si>
    <t>Sohag - EG-SHG</t>
  </si>
  <si>
    <t>EG-SHR</t>
  </si>
  <si>
    <t>Al Sharqia</t>
  </si>
  <si>
    <t>Al Sharqia - EG-SHR</t>
  </si>
  <si>
    <t>EG-SIN</t>
  </si>
  <si>
    <t>North Sinai</t>
  </si>
  <si>
    <t>North Sinai - EG-SIN</t>
  </si>
  <si>
    <t>EG-SUZ</t>
  </si>
  <si>
    <t>Suez</t>
  </si>
  <si>
    <t>Suez - EG-SUZ</t>
  </si>
  <si>
    <t>EG-WAD</t>
  </si>
  <si>
    <t>New Valley</t>
  </si>
  <si>
    <t>New Valley - EG-WAD</t>
  </si>
  <si>
    <t>SV-AH</t>
  </si>
  <si>
    <t>Ahuachapán</t>
  </si>
  <si>
    <t>Ahuachapán - SV-AH</t>
  </si>
  <si>
    <t>SV-CA</t>
  </si>
  <si>
    <t>Cabañas</t>
  </si>
  <si>
    <t>Cabañas - SV-CA</t>
  </si>
  <si>
    <t>SV-CH</t>
  </si>
  <si>
    <t>Chalatenango</t>
  </si>
  <si>
    <t>Chalatenango - SV-CH</t>
  </si>
  <si>
    <t>SV-CU</t>
  </si>
  <si>
    <t>Cuscatlán</t>
  </si>
  <si>
    <t>Cuscatlán - SV-CU</t>
  </si>
  <si>
    <t>SV-LI</t>
  </si>
  <si>
    <t>La Libertad</t>
  </si>
  <si>
    <t>La Libertad - SV-LI</t>
  </si>
  <si>
    <t>SV-MO</t>
  </si>
  <si>
    <t>Morazán</t>
  </si>
  <si>
    <t>Morazán - SV-MO</t>
  </si>
  <si>
    <t>SV-PA</t>
  </si>
  <si>
    <t>La Paz - SV-PA</t>
  </si>
  <si>
    <t>SV-SA</t>
  </si>
  <si>
    <t>Santa Ana</t>
  </si>
  <si>
    <t>Santa Ana - SV-SA</t>
  </si>
  <si>
    <t>SV-SM</t>
  </si>
  <si>
    <t>San Miguel</t>
  </si>
  <si>
    <t>San Miguel - SV-SM</t>
  </si>
  <si>
    <t>SV-SO</t>
  </si>
  <si>
    <t>Sonsonate</t>
  </si>
  <si>
    <t>Sonsonate - SV-SO</t>
  </si>
  <si>
    <t>SV-SS</t>
  </si>
  <si>
    <t>San Salvador - SV-SS</t>
  </si>
  <si>
    <t>SV-SV</t>
  </si>
  <si>
    <t>San Vicente</t>
  </si>
  <si>
    <t>San Vicente - SV-SV</t>
  </si>
  <si>
    <t>SV-UN</t>
  </si>
  <si>
    <t>La Unión</t>
  </si>
  <si>
    <t>La Unión - SV-UN</t>
  </si>
  <si>
    <t>SV-US</t>
  </si>
  <si>
    <t>Usulután</t>
  </si>
  <si>
    <t>Usulután - SV-US</t>
  </si>
  <si>
    <t>GQ-C</t>
  </si>
  <si>
    <t>Región Continental</t>
  </si>
  <si>
    <t>Región Continental - GQ-C</t>
  </si>
  <si>
    <t>GQ-I</t>
  </si>
  <si>
    <t>Región Insular</t>
  </si>
  <si>
    <t>Región Insular - GQ-I</t>
  </si>
  <si>
    <t>ER-AN</t>
  </si>
  <si>
    <t>Anseba</t>
  </si>
  <si>
    <t>Anseba - ER-AN</t>
  </si>
  <si>
    <t>ER-DK</t>
  </si>
  <si>
    <t>Southern Red Sea</t>
  </si>
  <si>
    <t>Southern Red Sea - ER-DK</t>
  </si>
  <si>
    <t>ER-DU</t>
  </si>
  <si>
    <t>Debub</t>
  </si>
  <si>
    <t>Debub - ER-DU</t>
  </si>
  <si>
    <t>ER-GB</t>
  </si>
  <si>
    <t>Gash-Barka</t>
  </si>
  <si>
    <t>Gash-Barka - ER-GB</t>
  </si>
  <si>
    <t>ER-MA</t>
  </si>
  <si>
    <t>Maekel</t>
  </si>
  <si>
    <t>Maekel - ER-MA</t>
  </si>
  <si>
    <t>ER-SK</t>
  </si>
  <si>
    <t>Northern Red Sea</t>
  </si>
  <si>
    <t>Northern Red Sea - ER-SK</t>
  </si>
  <si>
    <t>EE-37</t>
  </si>
  <si>
    <t>Harju</t>
  </si>
  <si>
    <t>Counties</t>
  </si>
  <si>
    <t>Harju - EE-37</t>
  </si>
  <si>
    <t>EE-39</t>
  </si>
  <si>
    <t>Hiiu</t>
  </si>
  <si>
    <t>Hiiu - EE-39</t>
  </si>
  <si>
    <t>EE-45</t>
  </si>
  <si>
    <t>Ida-Viru</t>
  </si>
  <si>
    <t>Ida-Viru - EE-45</t>
  </si>
  <si>
    <t>EE-50</t>
  </si>
  <si>
    <t>Jõgeva</t>
  </si>
  <si>
    <t>Jõgeva - EE-50</t>
  </si>
  <si>
    <t>EE-52</t>
  </si>
  <si>
    <t>Järva</t>
  </si>
  <si>
    <t>Järva - EE-52</t>
  </si>
  <si>
    <t>EE-56</t>
  </si>
  <si>
    <t>Lääne</t>
  </si>
  <si>
    <t>Lääne - EE-56</t>
  </si>
  <si>
    <t>EE-60</t>
  </si>
  <si>
    <t>Lääne-Viru</t>
  </si>
  <si>
    <t>Lääne-Viru - EE-60</t>
  </si>
  <si>
    <t>EE-64</t>
  </si>
  <si>
    <t>Põlva</t>
  </si>
  <si>
    <t>Põlva - EE-64</t>
  </si>
  <si>
    <t>EE-68</t>
  </si>
  <si>
    <t>Pärnu</t>
  </si>
  <si>
    <t>Pärnu - EE-68</t>
  </si>
  <si>
    <t>EE-71</t>
  </si>
  <si>
    <t>Rapla</t>
  </si>
  <si>
    <t>Rapla - EE-71</t>
  </si>
  <si>
    <t>EE-74</t>
  </si>
  <si>
    <t>Saare</t>
  </si>
  <si>
    <t>Saare - EE-74</t>
  </si>
  <si>
    <t>EE-79</t>
  </si>
  <si>
    <t>Tartu</t>
  </si>
  <si>
    <t>Tartu - EE-79</t>
  </si>
  <si>
    <t>EE-81</t>
  </si>
  <si>
    <t>Valga</t>
  </si>
  <si>
    <t>Valga - EE-81</t>
  </si>
  <si>
    <t>EE-84</t>
  </si>
  <si>
    <t>Viljandi</t>
  </si>
  <si>
    <t>Viljandi - EE-84</t>
  </si>
  <si>
    <t>EE-87</t>
  </si>
  <si>
    <t>Võru</t>
  </si>
  <si>
    <t>Võru - EE-87</t>
  </si>
  <si>
    <t>SZ-HH</t>
  </si>
  <si>
    <t>Hhohho</t>
  </si>
  <si>
    <t>Hhohho - SZ-HH</t>
  </si>
  <si>
    <t>SZ-LU</t>
  </si>
  <si>
    <t>Lubombo</t>
  </si>
  <si>
    <t>Lubombo - SZ-LU</t>
  </si>
  <si>
    <t>SZ-MA</t>
  </si>
  <si>
    <t>Manzini</t>
  </si>
  <si>
    <t>Manzini - SZ-MA</t>
  </si>
  <si>
    <t>SZ-SH</t>
  </si>
  <si>
    <t>Shiselweni</t>
  </si>
  <si>
    <t>Shiselweni - SZ-SH</t>
  </si>
  <si>
    <t>ET-AA</t>
  </si>
  <si>
    <t>Addis Ababa</t>
  </si>
  <si>
    <t>administration</t>
  </si>
  <si>
    <t>Addis Ababa - ET-AA</t>
  </si>
  <si>
    <t>ET-DD</t>
  </si>
  <si>
    <t>Dire Dawa</t>
  </si>
  <si>
    <t>Dire Dawa - ET-DD</t>
  </si>
  <si>
    <t>ET-AF</t>
  </si>
  <si>
    <t>Afar</t>
  </si>
  <si>
    <t>regional state</t>
  </si>
  <si>
    <t>Afar - ET-AF</t>
  </si>
  <si>
    <t>ET-AM</t>
  </si>
  <si>
    <t>Amara</t>
  </si>
  <si>
    <t>Amara - ET-AM</t>
  </si>
  <si>
    <t>ET-BE</t>
  </si>
  <si>
    <t>Benshangul-Gumaz</t>
  </si>
  <si>
    <t>Benshangul-Gumaz - ET-BE</t>
  </si>
  <si>
    <t>ET-GA</t>
  </si>
  <si>
    <t>Gambela Peoples</t>
  </si>
  <si>
    <t>Gambela Peoples - ET-GA</t>
  </si>
  <si>
    <t>ET-HA</t>
  </si>
  <si>
    <t>Harari People</t>
  </si>
  <si>
    <t>Harari People - ET-HA</t>
  </si>
  <si>
    <t>ET-OR</t>
  </si>
  <si>
    <t>Oromia</t>
  </si>
  <si>
    <t>Oromia - ET-OR</t>
  </si>
  <si>
    <t>ET-SN</t>
  </si>
  <si>
    <t>Southern Nations, Nationalities and Peoples</t>
  </si>
  <si>
    <t>Southern Nations, Nationalities and Peoples - ET-SN</t>
  </si>
  <si>
    <t>ET-SO</t>
  </si>
  <si>
    <t>Somali</t>
  </si>
  <si>
    <t>Somali - ET-SO</t>
  </si>
  <si>
    <t>ET-TI</t>
  </si>
  <si>
    <t>Tigrai</t>
  </si>
  <si>
    <t>Tigrai - ET-TI</t>
  </si>
  <si>
    <t>FJ-R</t>
  </si>
  <si>
    <t>Rotuma</t>
  </si>
  <si>
    <t>Rotuma - FJ-R</t>
  </si>
  <si>
    <t>FJ-C</t>
  </si>
  <si>
    <t>Central - FJ-C</t>
  </si>
  <si>
    <t>FJ-E</t>
  </si>
  <si>
    <t>Eastern</t>
  </si>
  <si>
    <t>Eastern - FJ-E</t>
  </si>
  <si>
    <t>FJ-N</t>
  </si>
  <si>
    <t>Northern</t>
  </si>
  <si>
    <t>Northern - FJ-N</t>
  </si>
  <si>
    <t>FJ-W</t>
  </si>
  <si>
    <t>Western</t>
  </si>
  <si>
    <t>Western - FJ-W</t>
  </si>
  <si>
    <t>FI-01</t>
  </si>
  <si>
    <t>Ahvenanmaan maakunta</t>
  </si>
  <si>
    <t>fi</t>
  </si>
  <si>
    <t>Ahvenanmaan maakunta - FI-01</t>
  </si>
  <si>
    <t>FI-02</t>
  </si>
  <si>
    <t>Etelä-Karjala</t>
  </si>
  <si>
    <t>Etelä-Karjala - FI-02</t>
  </si>
  <si>
    <t>FI-03</t>
  </si>
  <si>
    <t>Etelä-Pohjanmaa</t>
  </si>
  <si>
    <t>Etelä-Pohjanmaa - FI-03</t>
  </si>
  <si>
    <t>FI-04</t>
  </si>
  <si>
    <t>Etelä-Savo</t>
  </si>
  <si>
    <t>Etelä-Savo - FI-04</t>
  </si>
  <si>
    <t>FI-05</t>
  </si>
  <si>
    <t>Kainuu</t>
  </si>
  <si>
    <t>Kainuu - FI-05</t>
  </si>
  <si>
    <t>FI-06</t>
  </si>
  <si>
    <t>Kanta-Häme</t>
  </si>
  <si>
    <t>Kanta-Häme - FI-06</t>
  </si>
  <si>
    <t>FI-07</t>
  </si>
  <si>
    <t>Keski-Pohjanmaa</t>
  </si>
  <si>
    <t>Keski-Pohjanmaa - FI-07</t>
  </si>
  <si>
    <t>FI-08</t>
  </si>
  <si>
    <t>Keski-Suomi</t>
  </si>
  <si>
    <t>Keski-Suomi - FI-08</t>
  </si>
  <si>
    <t>FI-09</t>
  </si>
  <si>
    <t>Kymenlaakso</t>
  </si>
  <si>
    <t>Kymenlaakso - FI-09</t>
  </si>
  <si>
    <t>FI-10</t>
  </si>
  <si>
    <t>Lappi</t>
  </si>
  <si>
    <t>Lappi - FI-10</t>
  </si>
  <si>
    <t>FI-11</t>
  </si>
  <si>
    <t>Pirkanmaa</t>
  </si>
  <si>
    <t>Pirkanmaa - FI-11</t>
  </si>
  <si>
    <t>FI-12</t>
  </si>
  <si>
    <t>Pohjanmaa</t>
  </si>
  <si>
    <t>Pohjanmaa - FI-12</t>
  </si>
  <si>
    <t>FI-13</t>
  </si>
  <si>
    <t>Pohjois-Karjala</t>
  </si>
  <si>
    <t>Pohjois-Karjala - FI-13</t>
  </si>
  <si>
    <t>FI-14</t>
  </si>
  <si>
    <t>Pohjois-Pohjanmaa</t>
  </si>
  <si>
    <t>Pohjois-Pohjanmaa - FI-14</t>
  </si>
  <si>
    <t>FI-15</t>
  </si>
  <si>
    <t>Pohjois-Savo</t>
  </si>
  <si>
    <t>Pohjois-Savo - FI-15</t>
  </si>
  <si>
    <t>FI-16</t>
  </si>
  <si>
    <t>Päijät-Häme</t>
  </si>
  <si>
    <t>Päijät-Häme - FI-16</t>
  </si>
  <si>
    <t>FI-17</t>
  </si>
  <si>
    <t>Satakunta</t>
  </si>
  <si>
    <t>Satakunta - FI-17</t>
  </si>
  <si>
    <t>FI-18</t>
  </si>
  <si>
    <t>Uusimaa</t>
  </si>
  <si>
    <t>Uusimaa - FI-18</t>
  </si>
  <si>
    <t>FI-19</t>
  </si>
  <si>
    <t>Varsinais-Suomi</t>
  </si>
  <si>
    <t>Varsinais-Suomi - FI-19</t>
  </si>
  <si>
    <t>FR-20R</t>
  </si>
  <si>
    <t>Corse</t>
  </si>
  <si>
    <t>metropolitan collectivity with special status</t>
  </si>
  <si>
    <t>Corse - FR-20R</t>
  </si>
  <si>
    <t>FR-ARA</t>
  </si>
  <si>
    <t>Auvergne-Rhône-Alpes</t>
  </si>
  <si>
    <t>metropolitan region</t>
  </si>
  <si>
    <t>Auvergne-Rhône-Alpes - FR-ARA</t>
  </si>
  <si>
    <t>FR-BFC</t>
  </si>
  <si>
    <t>Bourgogne-Franche-Comté</t>
  </si>
  <si>
    <t>Bourgogne-Franche-Comté - FR-BFC</t>
  </si>
  <si>
    <t>FR-BRE</t>
  </si>
  <si>
    <t>Bretagne</t>
  </si>
  <si>
    <t>Bretagne - FR-BRE</t>
  </si>
  <si>
    <t>FR-CVL</t>
  </si>
  <si>
    <t>Centre-Val de Loire</t>
  </si>
  <si>
    <t>Centre-Val de Loire - FR-CVL</t>
  </si>
  <si>
    <t>FR-GES</t>
  </si>
  <si>
    <t>Grand-Est</t>
  </si>
  <si>
    <t>Grand-Est - FR-GES</t>
  </si>
  <si>
    <t>FR-HDF</t>
  </si>
  <si>
    <t>Hauts-de-France</t>
  </si>
  <si>
    <t>Hauts-de-France - FR-HDF</t>
  </si>
  <si>
    <t>FR-IDF</t>
  </si>
  <si>
    <t>Île-de-France</t>
  </si>
  <si>
    <t>Île-de-France - FR-IDF</t>
  </si>
  <si>
    <t>FR-NAQ</t>
  </si>
  <si>
    <t>Nouvelle-Aquitaine</t>
  </si>
  <si>
    <t>Nouvelle-Aquitaine - FR-NAQ</t>
  </si>
  <si>
    <t>FR-NOR</t>
  </si>
  <si>
    <t>Normandie</t>
  </si>
  <si>
    <t>Normandie - FR-NOR</t>
  </si>
  <si>
    <t>FR-OCC</t>
  </si>
  <si>
    <t>Occitanie</t>
  </si>
  <si>
    <t>Occitanie - FR-OCC</t>
  </si>
  <si>
    <t>FR-PAC</t>
  </si>
  <si>
    <t>Provence-Alpes-Côte-d’Azur</t>
  </si>
  <si>
    <t>Provence-Alpes-Côte-d’Azur - FR-PAC</t>
  </si>
  <si>
    <t>FR-PDL</t>
  </si>
  <si>
    <t>Pays-de-la-Loire</t>
  </si>
  <si>
    <t>Pays-de-la-Loire - FR-PDL</t>
  </si>
  <si>
    <t>FR-CP</t>
  </si>
  <si>
    <t>Clipperton</t>
  </si>
  <si>
    <t>Clipperton - FR-CP</t>
  </si>
  <si>
    <t>GA-1</t>
  </si>
  <si>
    <t>Estuaire</t>
  </si>
  <si>
    <t>Estuaire - GA-1</t>
  </si>
  <si>
    <t>GA-2</t>
  </si>
  <si>
    <t>Haut-Ogooué</t>
  </si>
  <si>
    <t>Haut-Ogooué - GA-2</t>
  </si>
  <si>
    <t>GA-3</t>
  </si>
  <si>
    <t>Moyen-Ogooué</t>
  </si>
  <si>
    <t>Moyen-Ogooué - GA-3</t>
  </si>
  <si>
    <t>GA-4</t>
  </si>
  <si>
    <t>Ngounié</t>
  </si>
  <si>
    <t>Ngounié - GA-4</t>
  </si>
  <si>
    <t>GA-5</t>
  </si>
  <si>
    <t>Nyanga</t>
  </si>
  <si>
    <t>Nyanga - GA-5</t>
  </si>
  <si>
    <t>GA-6</t>
  </si>
  <si>
    <t>Ogooué-Ivindo</t>
  </si>
  <si>
    <t>Ogooué-Ivindo - GA-6</t>
  </si>
  <si>
    <t>GA-7</t>
  </si>
  <si>
    <t>Ogooué-Lolo</t>
  </si>
  <si>
    <t>Ogooué-Lolo - GA-7</t>
  </si>
  <si>
    <t>GA-8</t>
  </si>
  <si>
    <t>Ogooué-Maritime</t>
  </si>
  <si>
    <t>Ogooué-Maritime - GA-8</t>
  </si>
  <si>
    <t>GA-9</t>
  </si>
  <si>
    <t>Woleu-Ntem</t>
  </si>
  <si>
    <t>Woleu-Ntem - GA-9</t>
  </si>
  <si>
    <t>GM-B</t>
  </si>
  <si>
    <t>Banjul</t>
  </si>
  <si>
    <t>Banjul - GM-B</t>
  </si>
  <si>
    <t>GM-L</t>
  </si>
  <si>
    <t>Lower River</t>
  </si>
  <si>
    <t>Lower River - GM-L</t>
  </si>
  <si>
    <t>GM-M</t>
  </si>
  <si>
    <t>Central River</t>
  </si>
  <si>
    <t>Central River - GM-M</t>
  </si>
  <si>
    <t>GM-N</t>
  </si>
  <si>
    <t>North Bank</t>
  </si>
  <si>
    <t>North Bank - GM-N</t>
  </si>
  <si>
    <t>GM-U</t>
  </si>
  <si>
    <t>Upper River</t>
  </si>
  <si>
    <t>Upper River - GM-U</t>
  </si>
  <si>
    <t>GM-W</t>
  </si>
  <si>
    <t>Western - GM-W</t>
  </si>
  <si>
    <t>Gambia - GM</t>
  </si>
  <si>
    <t>GE-AB</t>
  </si>
  <si>
    <t>Abkhazia</t>
  </si>
  <si>
    <t>autonomous republic</t>
  </si>
  <si>
    <t>ka</t>
  </si>
  <si>
    <t>Abkhazia - GE-AB</t>
  </si>
  <si>
    <t>GE-AJ</t>
  </si>
  <si>
    <t>Ajaria</t>
  </si>
  <si>
    <t>Ajaria - GE-AJ</t>
  </si>
  <si>
    <t>GE-GU</t>
  </si>
  <si>
    <t>Guria</t>
  </si>
  <si>
    <t>Guria - GE-GU</t>
  </si>
  <si>
    <t>GE-IM</t>
  </si>
  <si>
    <t>Imereti</t>
  </si>
  <si>
    <t>Imereti - GE-IM</t>
  </si>
  <si>
    <t>GE-KA</t>
  </si>
  <si>
    <t>K'akheti</t>
  </si>
  <si>
    <t>K'akheti - GE-KA</t>
  </si>
  <si>
    <t>GE-KK</t>
  </si>
  <si>
    <t>Kvemo Kartli</t>
  </si>
  <si>
    <t>Kvemo Kartli - GE-KK</t>
  </si>
  <si>
    <t>GE-MM</t>
  </si>
  <si>
    <t>Mtskheta-Mtianeti</t>
  </si>
  <si>
    <t>Mtskheta-Mtianeti - GE-MM</t>
  </si>
  <si>
    <t>GE-RL</t>
  </si>
  <si>
    <t>Rach'a-Lechkhumi-Kvemo Svaneti</t>
  </si>
  <si>
    <t>Rach'a-Lechkhumi-Kvemo Svaneti - GE-RL</t>
  </si>
  <si>
    <t>GE-SJ</t>
  </si>
  <si>
    <t>Samtskhe-Javakheti</t>
  </si>
  <si>
    <t>Samtskhe-Javakheti - GE-SJ</t>
  </si>
  <si>
    <t>GE-SK</t>
  </si>
  <si>
    <t>Shida Kartli</t>
  </si>
  <si>
    <t>Shida Kartli - GE-SK</t>
  </si>
  <si>
    <t>GE-SZ</t>
  </si>
  <si>
    <t>Samegrelo-Zemo Svaneti</t>
  </si>
  <si>
    <t>Samegrelo-Zemo Svaneti - GE-SZ</t>
  </si>
  <si>
    <t>GE-TB</t>
  </si>
  <si>
    <t>Tbilisi</t>
  </si>
  <si>
    <t>Tbilisi - GE-TB</t>
  </si>
  <si>
    <t>DE-BB</t>
  </si>
  <si>
    <t>Brandenburg</t>
  </si>
  <si>
    <t>Land</t>
  </si>
  <si>
    <t>Brandenburg - DE-BB</t>
  </si>
  <si>
    <t>DE-BE</t>
  </si>
  <si>
    <t>Berlin</t>
  </si>
  <si>
    <t>Berlin - DE-BE</t>
  </si>
  <si>
    <t>DE-BW</t>
  </si>
  <si>
    <t>Baden-Württemberg</t>
  </si>
  <si>
    <t>Baden-Württemberg - DE-BW</t>
  </si>
  <si>
    <t>DE-BY</t>
  </si>
  <si>
    <t>Bavaria</t>
  </si>
  <si>
    <t>Bavaria - DE-BY</t>
  </si>
  <si>
    <t>DE-HB</t>
  </si>
  <si>
    <t>Bremen</t>
  </si>
  <si>
    <t>Bremen - DE-HB</t>
  </si>
  <si>
    <t>DE-HE</t>
  </si>
  <si>
    <t>Hesse</t>
  </si>
  <si>
    <t>Hesse - DE-HE</t>
  </si>
  <si>
    <t>DE-HH</t>
  </si>
  <si>
    <t>Hamburg</t>
  </si>
  <si>
    <t>Hamburg - DE-HH</t>
  </si>
  <si>
    <t>DE-MV</t>
  </si>
  <si>
    <t>Mecklenburg-Western Pomerania</t>
  </si>
  <si>
    <t>Mecklenburg-Western Pomerania - DE-MV</t>
  </si>
  <si>
    <t>DE-NI</t>
  </si>
  <si>
    <t>Lower Saxony</t>
  </si>
  <si>
    <t>Lower Saxony - DE-NI</t>
  </si>
  <si>
    <t>DE-NW</t>
  </si>
  <si>
    <t>North Rhine-Westphalia</t>
  </si>
  <si>
    <t>North Rhine-Westphalia - DE-NW</t>
  </si>
  <si>
    <t>DE-RP</t>
  </si>
  <si>
    <t>Rhineland-Palatinate</t>
  </si>
  <si>
    <t>Rhineland-Palatinate - DE-RP</t>
  </si>
  <si>
    <t>DE-SH</t>
  </si>
  <si>
    <t>Schleswig-Holstein</t>
  </si>
  <si>
    <t>Schleswig-Holstein - DE-SH</t>
  </si>
  <si>
    <t>DE-SL</t>
  </si>
  <si>
    <t>Saarland</t>
  </si>
  <si>
    <t>Saarland - DE-SL</t>
  </si>
  <si>
    <t>DE-SN</t>
  </si>
  <si>
    <t>Saxony</t>
  </si>
  <si>
    <t>Saxony - DE-SN</t>
  </si>
  <si>
    <t>DE-ST</t>
  </si>
  <si>
    <t>Saxony-Anhalt</t>
  </si>
  <si>
    <t>Saxony-Anhalt - DE-ST</t>
  </si>
  <si>
    <t>DE-TH</t>
  </si>
  <si>
    <t>Thuringia</t>
  </si>
  <si>
    <t>Thuringia - DE-TH</t>
  </si>
  <si>
    <t>GH-AA</t>
  </si>
  <si>
    <t>Greater Accra</t>
  </si>
  <si>
    <t>Greater Accra - GH-AA</t>
  </si>
  <si>
    <t>GH-AF</t>
  </si>
  <si>
    <t>Ahafo</t>
  </si>
  <si>
    <t>Ahafo - GH-AF</t>
  </si>
  <si>
    <t>GH-AH</t>
  </si>
  <si>
    <t>Ashanti</t>
  </si>
  <si>
    <t>Ashanti - GH-AH</t>
  </si>
  <si>
    <t>GH-BE</t>
  </si>
  <si>
    <t>Bono East</t>
  </si>
  <si>
    <t>Bono East - GH-BE</t>
  </si>
  <si>
    <t>GH-BO</t>
  </si>
  <si>
    <t>Bono</t>
  </si>
  <si>
    <t>Bono - GH-BO</t>
  </si>
  <si>
    <t>GH-CP</t>
  </si>
  <si>
    <t>Central - GH-CP</t>
  </si>
  <si>
    <t>GH-EP</t>
  </si>
  <si>
    <t>Eastern - GH-EP</t>
  </si>
  <si>
    <t>GH-NE</t>
  </si>
  <si>
    <t>North East - GH-NE</t>
  </si>
  <si>
    <t>GH-NP</t>
  </si>
  <si>
    <t>Northern - GH-NP</t>
  </si>
  <si>
    <t>GH-OT</t>
  </si>
  <si>
    <t>Oti</t>
  </si>
  <si>
    <t>Oti - GH-OT</t>
  </si>
  <si>
    <t>GH-SV</t>
  </si>
  <si>
    <t>Savannah</t>
  </si>
  <si>
    <t>Savannah - GH-SV</t>
  </si>
  <si>
    <t>GH-TV</t>
  </si>
  <si>
    <t>Volta</t>
  </si>
  <si>
    <t>Volta - GH-TV</t>
  </si>
  <si>
    <t>GH-UE</t>
  </si>
  <si>
    <t>Upper East</t>
  </si>
  <si>
    <t>Upper East - GH-UE</t>
  </si>
  <si>
    <t>GH-UW</t>
  </si>
  <si>
    <t>Upper West</t>
  </si>
  <si>
    <t>Upper West - GH-UW</t>
  </si>
  <si>
    <t>GH-WN</t>
  </si>
  <si>
    <t>Western North</t>
  </si>
  <si>
    <t>Western North - GH-WN</t>
  </si>
  <si>
    <t>GH-WP</t>
  </si>
  <si>
    <t>Western - GH-WP</t>
  </si>
  <si>
    <t>GR-69</t>
  </si>
  <si>
    <t>Ágion Óros</t>
  </si>
  <si>
    <t>self-governed part</t>
  </si>
  <si>
    <t>el</t>
  </si>
  <si>
    <t>Ágion Óros - GR-69</t>
  </si>
  <si>
    <t>GR-A</t>
  </si>
  <si>
    <t>Eastern Macedonia and Thrace</t>
  </si>
  <si>
    <t>administrative region</t>
  </si>
  <si>
    <t>Eastern Macedonia and Thrace - GR-A</t>
  </si>
  <si>
    <t>GR-B</t>
  </si>
  <si>
    <t>Central Macedonia</t>
  </si>
  <si>
    <t>Central Macedonia - GR-B</t>
  </si>
  <si>
    <t>GR-C</t>
  </si>
  <si>
    <t>Western Macedonia</t>
  </si>
  <si>
    <t>Western Macedonia - GR-C</t>
  </si>
  <si>
    <t>GR-D</t>
  </si>
  <si>
    <t>Epirus</t>
  </si>
  <si>
    <t>Epirus - GR-D</t>
  </si>
  <si>
    <t>GR-E</t>
  </si>
  <si>
    <t>Thessaly</t>
  </si>
  <si>
    <t>Thessaly - GR-E</t>
  </si>
  <si>
    <t>GR-F</t>
  </si>
  <si>
    <t>Ionian Islands</t>
  </si>
  <si>
    <t>Ionian Islands - GR-F</t>
  </si>
  <si>
    <t>GR-G</t>
  </si>
  <si>
    <t>Western Greece</t>
  </si>
  <si>
    <t>Western Greece - GR-G</t>
  </si>
  <si>
    <t>GR-H</t>
  </si>
  <si>
    <t>Central Greece</t>
  </si>
  <si>
    <t>Central Greece - GR-H</t>
  </si>
  <si>
    <t>GR-I</t>
  </si>
  <si>
    <t>Attica</t>
  </si>
  <si>
    <t>Attica - GR-I</t>
  </si>
  <si>
    <t>GR-J</t>
  </si>
  <si>
    <t>Peloponnese</t>
  </si>
  <si>
    <t>Peloponnese - GR-J</t>
  </si>
  <si>
    <t>GR-K</t>
  </si>
  <si>
    <t>Northern Aegean</t>
  </si>
  <si>
    <t>Northern Aegean - GR-K</t>
  </si>
  <si>
    <t>GR-L</t>
  </si>
  <si>
    <t>Southern Aegean</t>
  </si>
  <si>
    <t>Southern Aegean - GR-L</t>
  </si>
  <si>
    <t>GR-M</t>
  </si>
  <si>
    <t>Crete</t>
  </si>
  <si>
    <t>Crete - GR-M</t>
  </si>
  <si>
    <t>GL-AV</t>
  </si>
  <si>
    <t>Avannaata Kommunia</t>
  </si>
  <si>
    <t>kl</t>
  </si>
  <si>
    <t>Avannaata Kommunia - GL-AV</t>
  </si>
  <si>
    <t>GL-KU</t>
  </si>
  <si>
    <t>Kommune Kujalleq</t>
  </si>
  <si>
    <t>Kommune Kujalleq - GL-KU</t>
  </si>
  <si>
    <t>GL-QE</t>
  </si>
  <si>
    <t>Qeqqata Kommunia</t>
  </si>
  <si>
    <t>Qeqqata Kommunia - GL-QE</t>
  </si>
  <si>
    <t>GL-QT</t>
  </si>
  <si>
    <t>Kommune Qeqertalik</t>
  </si>
  <si>
    <t>Kommune Qeqertalik - GL-QT</t>
  </si>
  <si>
    <t>GL-SM</t>
  </si>
  <si>
    <t>Kommuneqarfik Sermersooq</t>
  </si>
  <si>
    <t>Kommuneqarfik Sermersooq - GL-SM</t>
  </si>
  <si>
    <t>GD-01</t>
  </si>
  <si>
    <t>Saint Andrew - GD-01</t>
  </si>
  <si>
    <t>GD-02</t>
  </si>
  <si>
    <t>Saint David - GD-02</t>
  </si>
  <si>
    <t>GD-03</t>
  </si>
  <si>
    <t>Saint George - GD-03</t>
  </si>
  <si>
    <t>GD-04</t>
  </si>
  <si>
    <t>Saint John - GD-04</t>
  </si>
  <si>
    <t>GD-05</t>
  </si>
  <si>
    <t>Saint Mark - GD-05</t>
  </si>
  <si>
    <t>GD-06</t>
  </si>
  <si>
    <t>Saint Patrick - GD-06</t>
  </si>
  <si>
    <t>GD-10</t>
  </si>
  <si>
    <t>Southern Grenadine Islands</t>
  </si>
  <si>
    <t>Southern Grenadine Islands - GD-10</t>
  </si>
  <si>
    <t>GT-AV</t>
  </si>
  <si>
    <t>Alta Verapaz</t>
  </si>
  <si>
    <t>Alta Verapaz - GT-AV</t>
  </si>
  <si>
    <t>GT-BV</t>
  </si>
  <si>
    <t>Baja Verapaz</t>
  </si>
  <si>
    <t>Baja Verapaz - GT-BV</t>
  </si>
  <si>
    <t>GT-CM</t>
  </si>
  <si>
    <t>Chimaltenango</t>
  </si>
  <si>
    <t>Chimaltenango - GT-CM</t>
  </si>
  <si>
    <t>GT-CQ</t>
  </si>
  <si>
    <t>Chiquimula</t>
  </si>
  <si>
    <t>Chiquimula - GT-CQ</t>
  </si>
  <si>
    <t>GT-ES</t>
  </si>
  <si>
    <t>Escuintla</t>
  </si>
  <si>
    <t>Escuintla - GT-ES</t>
  </si>
  <si>
    <t>GT-GU</t>
  </si>
  <si>
    <t>Guatemala - GT-GU</t>
  </si>
  <si>
    <t>GT-HU</t>
  </si>
  <si>
    <t>Huehuetenango</t>
  </si>
  <si>
    <t>Huehuetenango - GT-HU</t>
  </si>
  <si>
    <t>GT-IZ</t>
  </si>
  <si>
    <t>Izabal</t>
  </si>
  <si>
    <t>Izabal - GT-IZ</t>
  </si>
  <si>
    <t>GT-JA</t>
  </si>
  <si>
    <t>Jalapa</t>
  </si>
  <si>
    <t>Jalapa - GT-JA</t>
  </si>
  <si>
    <t>GT-JU</t>
  </si>
  <si>
    <t>Jutiapa</t>
  </si>
  <si>
    <t>Jutiapa - GT-JU</t>
  </si>
  <si>
    <t>GT-PE</t>
  </si>
  <si>
    <t>Petén</t>
  </si>
  <si>
    <t>Petén - GT-PE</t>
  </si>
  <si>
    <t>GT-PR</t>
  </si>
  <si>
    <t>El Progreso</t>
  </si>
  <si>
    <t>El Progreso - GT-PR</t>
  </si>
  <si>
    <t>GT-QC</t>
  </si>
  <si>
    <t>Quiché</t>
  </si>
  <si>
    <t>Quiché - GT-QC</t>
  </si>
  <si>
    <t>GT-QZ</t>
  </si>
  <si>
    <t>Quetzaltenango</t>
  </si>
  <si>
    <t>Quetzaltenango - GT-QZ</t>
  </si>
  <si>
    <t>GT-RE</t>
  </si>
  <si>
    <t>Retalhuleu</t>
  </si>
  <si>
    <t>Retalhuleu - GT-RE</t>
  </si>
  <si>
    <t>GT-SA</t>
  </si>
  <si>
    <t>Sacatepéquez</t>
  </si>
  <si>
    <t>Sacatepéquez - GT-SA</t>
  </si>
  <si>
    <t>GT-SM</t>
  </si>
  <si>
    <t>San Marcos</t>
  </si>
  <si>
    <t>San Marcos - GT-SM</t>
  </si>
  <si>
    <t>GT-SO</t>
  </si>
  <si>
    <t>Sololá</t>
  </si>
  <si>
    <t>Sololá - GT-SO</t>
  </si>
  <si>
    <t>GT-SR</t>
  </si>
  <si>
    <t>Santa Rosa</t>
  </si>
  <si>
    <t>Santa Rosa - GT-SR</t>
  </si>
  <si>
    <t>GT-SU</t>
  </si>
  <si>
    <t>Suchitepéquez</t>
  </si>
  <si>
    <t>Suchitepéquez - GT-SU</t>
  </si>
  <si>
    <t>GT-TO</t>
  </si>
  <si>
    <t>Totonicapán</t>
  </si>
  <si>
    <t>Totonicapán - GT-TO</t>
  </si>
  <si>
    <t>GT-ZA</t>
  </si>
  <si>
    <t>Zacapa</t>
  </si>
  <si>
    <t>Zacapa - GT-ZA</t>
  </si>
  <si>
    <t>GN-B</t>
  </si>
  <si>
    <t>Boké</t>
  </si>
  <si>
    <t>Boké - GN-B</t>
  </si>
  <si>
    <t>GN-D</t>
  </si>
  <si>
    <t>Kindia</t>
  </si>
  <si>
    <t>Kindia - GN-D</t>
  </si>
  <si>
    <t>GN-F</t>
  </si>
  <si>
    <t>Faranah</t>
  </si>
  <si>
    <t>Faranah - GN-F</t>
  </si>
  <si>
    <t>GN-K</t>
  </si>
  <si>
    <t>Kankan</t>
  </si>
  <si>
    <t>Kankan - GN-K</t>
  </si>
  <si>
    <t>GN-L</t>
  </si>
  <si>
    <t>Labé</t>
  </si>
  <si>
    <t>Labé - GN-L</t>
  </si>
  <si>
    <t>GN-M</t>
  </si>
  <si>
    <t>Mamou</t>
  </si>
  <si>
    <t>Mamou - GN-M</t>
  </si>
  <si>
    <t>GN-N</t>
  </si>
  <si>
    <t>Nzérékoré</t>
  </si>
  <si>
    <t>Nzérékoré - GN-N</t>
  </si>
  <si>
    <t>GN-C</t>
  </si>
  <si>
    <t>Conakry</t>
  </si>
  <si>
    <t>Conakry - GN-C</t>
  </si>
  <si>
    <t>GW-L</t>
  </si>
  <si>
    <t>Leste</t>
  </si>
  <si>
    <t>Leste - GW-L</t>
  </si>
  <si>
    <t>GW-N</t>
  </si>
  <si>
    <t>Norte</t>
  </si>
  <si>
    <t>Norte - GW-N</t>
  </si>
  <si>
    <t>GW-S</t>
  </si>
  <si>
    <t>Sul</t>
  </si>
  <si>
    <t>Sul - GW-S</t>
  </si>
  <si>
    <t>Valle</t>
  </si>
  <si>
    <t>Valle - GW</t>
  </si>
  <si>
    <t>GY-BA</t>
  </si>
  <si>
    <t>Barima-Waini</t>
  </si>
  <si>
    <t>Barima-Waini - GY-BA</t>
  </si>
  <si>
    <t>GY-CU</t>
  </si>
  <si>
    <t>Cuyuni-Mazaruni</t>
  </si>
  <si>
    <t>Cuyuni-Mazaruni - GY-CU</t>
  </si>
  <si>
    <t>GY-DE</t>
  </si>
  <si>
    <t>Demerara-Mahaica</t>
  </si>
  <si>
    <t>Demerara-Mahaica - GY-DE</t>
  </si>
  <si>
    <t>GY-EB</t>
  </si>
  <si>
    <t>East Berbice-Corentyne</t>
  </si>
  <si>
    <t>East Berbice-Corentyne - GY-EB</t>
  </si>
  <si>
    <t>GY-ES</t>
  </si>
  <si>
    <t>Essequibo Islands-West Demerara</t>
  </si>
  <si>
    <t>Essequibo Islands-West Demerara - GY-ES</t>
  </si>
  <si>
    <t>GY-MA</t>
  </si>
  <si>
    <t>Mahaica-Berbice</t>
  </si>
  <si>
    <t>Mahaica-Berbice - GY-MA</t>
  </si>
  <si>
    <t>GY-PM</t>
  </si>
  <si>
    <t>Pomeroon-Supenaam</t>
  </si>
  <si>
    <t>Pomeroon-Supenaam - GY-PM</t>
  </si>
  <si>
    <t>GY-PT</t>
  </si>
  <si>
    <t>Potaro-Siparuni</t>
  </si>
  <si>
    <t>Potaro-Siparuni - GY-PT</t>
  </si>
  <si>
    <t>GY-UD</t>
  </si>
  <si>
    <t>Upper Demerara-Berbice</t>
  </si>
  <si>
    <t>Upper Demerara-Berbice - GY-UD</t>
  </si>
  <si>
    <t>GY-UT</t>
  </si>
  <si>
    <t>Upper Takutu-Upper Essequibo</t>
  </si>
  <si>
    <t>Upper Takutu-Upper Essequibo - GY-UT</t>
  </si>
  <si>
    <t>HT-AR</t>
  </si>
  <si>
    <t>Artibonite</t>
  </si>
  <si>
    <t>Artibonite - HT-AR</t>
  </si>
  <si>
    <t>HT-CE</t>
  </si>
  <si>
    <t>Centre - HT-CE</t>
  </si>
  <si>
    <t>HT-GA</t>
  </si>
  <si>
    <t>Grande’Anse</t>
  </si>
  <si>
    <t>Grande’Anse - HT-GA</t>
  </si>
  <si>
    <t>HT-ND</t>
  </si>
  <si>
    <t>Nord - HT-ND</t>
  </si>
  <si>
    <t>HT-NE</t>
  </si>
  <si>
    <t>Nord-Est</t>
  </si>
  <si>
    <t>Nord-Est - HT-NE</t>
  </si>
  <si>
    <t>HT-NI</t>
  </si>
  <si>
    <t>Nippes</t>
  </si>
  <si>
    <t>Nippes - HT-NI</t>
  </si>
  <si>
    <t>HT-NO</t>
  </si>
  <si>
    <t>Nord-Ouest</t>
  </si>
  <si>
    <t>Nord-Ouest - HT-NO</t>
  </si>
  <si>
    <t>HT-OU</t>
  </si>
  <si>
    <t>Ouest</t>
  </si>
  <si>
    <t>Ouest - HT-OU</t>
  </si>
  <si>
    <t>HT-SD</t>
  </si>
  <si>
    <t>Sud</t>
  </si>
  <si>
    <t>Sud - HT-SD</t>
  </si>
  <si>
    <t>HT-SE</t>
  </si>
  <si>
    <t>Sud-Est</t>
  </si>
  <si>
    <t>Sud-Est - HT-SE</t>
  </si>
  <si>
    <t>HN-AT</t>
  </si>
  <si>
    <t>Atlántida</t>
  </si>
  <si>
    <t>Atlántida - HN-AT</t>
  </si>
  <si>
    <t>HN-CH</t>
  </si>
  <si>
    <t>Choluteca</t>
  </si>
  <si>
    <t>Choluteca - HN-CH</t>
  </si>
  <si>
    <t>HN-CL</t>
  </si>
  <si>
    <t>Colón</t>
  </si>
  <si>
    <t>Colón - HN-CL</t>
  </si>
  <si>
    <t>HN-CM</t>
  </si>
  <si>
    <t>Comayagua</t>
  </si>
  <si>
    <t>Comayagua - HN-CM</t>
  </si>
  <si>
    <t>HN-CP</t>
  </si>
  <si>
    <t>Copán</t>
  </si>
  <si>
    <t>Copán - HN-CP</t>
  </si>
  <si>
    <t>HN-CR</t>
  </si>
  <si>
    <t>Cortés</t>
  </si>
  <si>
    <t>Cortés - HN-CR</t>
  </si>
  <si>
    <t>HN-EP</t>
  </si>
  <si>
    <t>El Paraíso</t>
  </si>
  <si>
    <t>El Paraíso - HN-EP</t>
  </si>
  <si>
    <t>HN-FM</t>
  </si>
  <si>
    <t>Francisco Morazán</t>
  </si>
  <si>
    <t>Francisco Morazán - HN-FM</t>
  </si>
  <si>
    <t>HN-GD</t>
  </si>
  <si>
    <t>Gracias a Dios</t>
  </si>
  <si>
    <t>Gracias a Dios - HN-GD</t>
  </si>
  <si>
    <t>HN-IB</t>
  </si>
  <si>
    <t>Islas de la Bahía</t>
  </si>
  <si>
    <t>Islas de la Bahía - HN-IB</t>
  </si>
  <si>
    <t>HN-IN</t>
  </si>
  <si>
    <t>Intibucá</t>
  </si>
  <si>
    <t>Intibucá - HN-IN</t>
  </si>
  <si>
    <t>HN-LE</t>
  </si>
  <si>
    <t>Lempira</t>
  </si>
  <si>
    <t>Lempira - HN-LE</t>
  </si>
  <si>
    <t>HN-LP</t>
  </si>
  <si>
    <t>La Paz - HN-LP</t>
  </si>
  <si>
    <t>HN-OC</t>
  </si>
  <si>
    <t>Ocotepeque</t>
  </si>
  <si>
    <t>Ocotepeque - HN-OC</t>
  </si>
  <si>
    <t>HN-OL</t>
  </si>
  <si>
    <t>Olancho</t>
  </si>
  <si>
    <t>Olancho - HN-OL</t>
  </si>
  <si>
    <t>HN-SB</t>
  </si>
  <si>
    <t>Santa Bárbara</t>
  </si>
  <si>
    <t>Santa Bárbara - HN-SB</t>
  </si>
  <si>
    <t>HN-VA</t>
  </si>
  <si>
    <t>Valle - HN-VA</t>
  </si>
  <si>
    <t>HN-YO</t>
  </si>
  <si>
    <t>Yoro</t>
  </si>
  <si>
    <t>Yoro - HN-YO</t>
  </si>
  <si>
    <t>HU-BU</t>
  </si>
  <si>
    <t>Budapest</t>
  </si>
  <si>
    <t>hu</t>
  </si>
  <si>
    <t>Budapest - HU-BU</t>
  </si>
  <si>
    <t>HU-BC</t>
  </si>
  <si>
    <t>Békéscsaba</t>
  </si>
  <si>
    <t>city with county rights</t>
  </si>
  <si>
    <t>Békéscsaba - HU-BC</t>
  </si>
  <si>
    <t>HU-DE</t>
  </si>
  <si>
    <t>Debrecen</t>
  </si>
  <si>
    <t>Debrecen - HU-DE</t>
  </si>
  <si>
    <t>HU-DU</t>
  </si>
  <si>
    <t>Dunaújváros</t>
  </si>
  <si>
    <t>Dunaújváros - HU-DU</t>
  </si>
  <si>
    <t>HU-EG</t>
  </si>
  <si>
    <t>Eger</t>
  </si>
  <si>
    <t>Eger - HU-EG</t>
  </si>
  <si>
    <t>HU-ER</t>
  </si>
  <si>
    <t>Érd</t>
  </si>
  <si>
    <t>Érd - HU-ER</t>
  </si>
  <si>
    <t>HU-GY</t>
  </si>
  <si>
    <t>Győr</t>
  </si>
  <si>
    <t>Győr - HU-GY</t>
  </si>
  <si>
    <t>HU-HV</t>
  </si>
  <si>
    <t>Hódmezővásárhely</t>
  </si>
  <si>
    <t>Hódmezővásárhely - HU-HV</t>
  </si>
  <si>
    <t>HU-KM</t>
  </si>
  <si>
    <t>Kecskemét</t>
  </si>
  <si>
    <t>Kecskemét - HU-KM</t>
  </si>
  <si>
    <t>HU-KV</t>
  </si>
  <si>
    <t>Kaposvár</t>
  </si>
  <si>
    <t>Kaposvár - HU-KV</t>
  </si>
  <si>
    <t>HU-MI</t>
  </si>
  <si>
    <t>Miskolc</t>
  </si>
  <si>
    <t>Miskolc - HU-MI</t>
  </si>
  <si>
    <t>HU-NK</t>
  </si>
  <si>
    <t>Nagykanizsa</t>
  </si>
  <si>
    <t>Nagykanizsa - HU-NK</t>
  </si>
  <si>
    <t>HU-NY</t>
  </si>
  <si>
    <t>Nyíregyháza</t>
  </si>
  <si>
    <t>Nyíregyháza - HU-NY</t>
  </si>
  <si>
    <t>HU-PS</t>
  </si>
  <si>
    <t>Pécs</t>
  </si>
  <si>
    <t>Pécs - HU-PS</t>
  </si>
  <si>
    <t>HU-SD</t>
  </si>
  <si>
    <t>Szeged</t>
  </si>
  <si>
    <t>Szeged - HU-SD</t>
  </si>
  <si>
    <t>HU-SF</t>
  </si>
  <si>
    <t>Székesfehérvár</t>
  </si>
  <si>
    <t>Székesfehérvár - HU-SF</t>
  </si>
  <si>
    <t>HU-SH</t>
  </si>
  <si>
    <t>Szombathely</t>
  </si>
  <si>
    <t>Szombathely - HU-SH</t>
  </si>
  <si>
    <t>HU-SK</t>
  </si>
  <si>
    <t>Szolnok</t>
  </si>
  <si>
    <t>Szolnok - HU-SK</t>
  </si>
  <si>
    <t>HU-SN</t>
  </si>
  <si>
    <t>Sopron</t>
  </si>
  <si>
    <t>Sopron - HU-SN</t>
  </si>
  <si>
    <t>HU-SS</t>
  </si>
  <si>
    <t>Szekszárd</t>
  </si>
  <si>
    <t>Szekszárd - HU-SS</t>
  </si>
  <si>
    <t>HU-ST</t>
  </si>
  <si>
    <t>Salgótarján</t>
  </si>
  <si>
    <t>Salgótarján - HU-ST</t>
  </si>
  <si>
    <t>HU-TB</t>
  </si>
  <si>
    <t>Tatabánya</t>
  </si>
  <si>
    <t>Tatabánya - HU-TB</t>
  </si>
  <si>
    <t>HU-VM</t>
  </si>
  <si>
    <t>Veszprém</t>
  </si>
  <si>
    <t>Veszprém - HU-VM</t>
  </si>
  <si>
    <t>HU-ZE</t>
  </si>
  <si>
    <t>Zalaegerszeg</t>
  </si>
  <si>
    <t>Zalaegerszeg - HU-ZE</t>
  </si>
  <si>
    <t>HU-BA</t>
  </si>
  <si>
    <t>Baranya</t>
  </si>
  <si>
    <t>Baranya - HU-BA</t>
  </si>
  <si>
    <t>HU-BE</t>
  </si>
  <si>
    <t>Békés</t>
  </si>
  <si>
    <t>Békés - HU-BE</t>
  </si>
  <si>
    <t>HU-BK</t>
  </si>
  <si>
    <t>Bács-Kiskun</t>
  </si>
  <si>
    <t>Bács-Kiskun - HU-BK</t>
  </si>
  <si>
    <t>HU-BZ</t>
  </si>
  <si>
    <t>Borsod-Abaúj-Zemplén</t>
  </si>
  <si>
    <t>Borsod-Abaúj-Zemplén - HU-BZ</t>
  </si>
  <si>
    <t>HU-CS</t>
  </si>
  <si>
    <t>Csongrád</t>
  </si>
  <si>
    <t>Csongrád - HU-CS</t>
  </si>
  <si>
    <t>HU-FE</t>
  </si>
  <si>
    <t>Fejér</t>
  </si>
  <si>
    <t>Fejér - HU-FE</t>
  </si>
  <si>
    <t>HU-GS</t>
  </si>
  <si>
    <t>Győr-Moson-Sopron</t>
  </si>
  <si>
    <t>Győr-Moson-Sopron - HU-GS</t>
  </si>
  <si>
    <t>HU-HB</t>
  </si>
  <si>
    <t>Hajdú-Bihar</t>
  </si>
  <si>
    <t>Hajdú-Bihar - HU-HB</t>
  </si>
  <si>
    <t>HU-HE</t>
  </si>
  <si>
    <t>Heves</t>
  </si>
  <si>
    <t>Heves - HU-HE</t>
  </si>
  <si>
    <t>HU-JN</t>
  </si>
  <si>
    <t>Jász-Nagykun-Szolnok</t>
  </si>
  <si>
    <t>Jász-Nagykun-Szolnok - HU-JN</t>
  </si>
  <si>
    <t>HU-KE</t>
  </si>
  <si>
    <t>Komárom-Esztergom</t>
  </si>
  <si>
    <t>Komárom-Esztergom - HU-KE</t>
  </si>
  <si>
    <t>HU-NO</t>
  </si>
  <si>
    <t>Nógrád</t>
  </si>
  <si>
    <t>Nógrád - HU-NO</t>
  </si>
  <si>
    <t>HU-PE</t>
  </si>
  <si>
    <t>Pest</t>
  </si>
  <si>
    <t>Pest - HU-PE</t>
  </si>
  <si>
    <t>HU-SO</t>
  </si>
  <si>
    <t>Somogy</t>
  </si>
  <si>
    <t>Somogy - HU-SO</t>
  </si>
  <si>
    <t>HU-SZ</t>
  </si>
  <si>
    <t>Szabolcs-Szatmár-Bereg</t>
  </si>
  <si>
    <t>Szabolcs-Szatmár-Bereg - HU-SZ</t>
  </si>
  <si>
    <t>HU-TO</t>
  </si>
  <si>
    <t>Tolna</t>
  </si>
  <si>
    <t>Tolna - HU-TO</t>
  </si>
  <si>
    <t>HU-VA</t>
  </si>
  <si>
    <t>Vas</t>
  </si>
  <si>
    <t>Vas - HU-VA</t>
  </si>
  <si>
    <t>HU-VE</t>
  </si>
  <si>
    <t>Veszprém - HU-VE</t>
  </si>
  <si>
    <t>HU-ZA</t>
  </si>
  <si>
    <t>Zala</t>
  </si>
  <si>
    <t>Zala - HU-ZA</t>
  </si>
  <si>
    <t>IS-1</t>
  </si>
  <si>
    <t>Höfuðborgarsvæði</t>
  </si>
  <si>
    <t>is</t>
  </si>
  <si>
    <t>Höfuðborgarsvæði - IS-1</t>
  </si>
  <si>
    <t>IS-2</t>
  </si>
  <si>
    <t>Suðurnes</t>
  </si>
  <si>
    <t>Suðurnes - IS-2</t>
  </si>
  <si>
    <t>IS-3</t>
  </si>
  <si>
    <t>Vesturland</t>
  </si>
  <si>
    <t>Vesturland - IS-3</t>
  </si>
  <si>
    <t>IS-4</t>
  </si>
  <si>
    <t>Vestfirðir</t>
  </si>
  <si>
    <t>Vestfirðir - IS-4</t>
  </si>
  <si>
    <t>IS-5</t>
  </si>
  <si>
    <t>Norðurland vestra</t>
  </si>
  <si>
    <t>Norðurland vestra - IS-5</t>
  </si>
  <si>
    <t>IS-6</t>
  </si>
  <si>
    <t>Norðurland eystra</t>
  </si>
  <si>
    <t>Norðurland eystra - IS-6</t>
  </si>
  <si>
    <t>IS-7</t>
  </si>
  <si>
    <t>Austurland</t>
  </si>
  <si>
    <t>Austurland - IS-7</t>
  </si>
  <si>
    <t>IS-8</t>
  </si>
  <si>
    <t>Suðurland</t>
  </si>
  <si>
    <t>Suðurland - IS-8</t>
  </si>
  <si>
    <t>IN-AP</t>
  </si>
  <si>
    <t>Andhra Pradesh</t>
  </si>
  <si>
    <t>Andhra Pradesh - IN-AP</t>
  </si>
  <si>
    <t>IN-AR</t>
  </si>
  <si>
    <t>Arunāchal Pradesh</t>
  </si>
  <si>
    <t>Arunāchal Pradesh - IN-AR</t>
  </si>
  <si>
    <t>IN-AS</t>
  </si>
  <si>
    <t>Assam</t>
  </si>
  <si>
    <t>Assam - IN-AS</t>
  </si>
  <si>
    <t>IN-BR</t>
  </si>
  <si>
    <t>Bihār</t>
  </si>
  <si>
    <t>Bihār - IN-BR</t>
  </si>
  <si>
    <t>IN-CT</t>
  </si>
  <si>
    <t>Chhattīsgarh</t>
  </si>
  <si>
    <t>Chhattīsgarh - IN-CT</t>
  </si>
  <si>
    <t>IN-GA</t>
  </si>
  <si>
    <t>Goa</t>
  </si>
  <si>
    <t>Goa - IN-GA</t>
  </si>
  <si>
    <t>IN-GJ</t>
  </si>
  <si>
    <t>Gujarāt</t>
  </si>
  <si>
    <t>Gujarāt - IN-GJ</t>
  </si>
  <si>
    <t>IN-HP</t>
  </si>
  <si>
    <t>Himāchal Pradesh</t>
  </si>
  <si>
    <t>Himāchal Pradesh - IN-HP</t>
  </si>
  <si>
    <t>IN-HR</t>
  </si>
  <si>
    <t>Haryāna</t>
  </si>
  <si>
    <t>Haryāna - IN-HR</t>
  </si>
  <si>
    <t>IN-JH</t>
  </si>
  <si>
    <t>Jhārkhand</t>
  </si>
  <si>
    <t>Jhārkhand - IN-JH</t>
  </si>
  <si>
    <t>IN-KA</t>
  </si>
  <si>
    <t>Karnātaka</t>
  </si>
  <si>
    <t>Karnātaka - IN-KA</t>
  </si>
  <si>
    <t>IN-KL</t>
  </si>
  <si>
    <t>Kerala</t>
  </si>
  <si>
    <t>Kerala - IN-KL</t>
  </si>
  <si>
    <t>IN-MH</t>
  </si>
  <si>
    <t>Mahārāshtra</t>
  </si>
  <si>
    <t>Mahārāshtra - IN-MH</t>
  </si>
  <si>
    <t>IN-ML</t>
  </si>
  <si>
    <t>Meghālaya</t>
  </si>
  <si>
    <t>Meghālaya - IN-ML</t>
  </si>
  <si>
    <t>IN-MN</t>
  </si>
  <si>
    <t>Manipur</t>
  </si>
  <si>
    <t>Manipur - IN-MN</t>
  </si>
  <si>
    <t>IN-MP</t>
  </si>
  <si>
    <t>Madhya Pradesh</t>
  </si>
  <si>
    <t>Madhya Pradesh - IN-MP</t>
  </si>
  <si>
    <t>IN-MZ</t>
  </si>
  <si>
    <t>Mizoram</t>
  </si>
  <si>
    <t>Mizoram - IN-MZ</t>
  </si>
  <si>
    <t>IN-NL</t>
  </si>
  <si>
    <t>Nāgāland</t>
  </si>
  <si>
    <t>Nāgāland - IN-NL</t>
  </si>
  <si>
    <t>IN-OR</t>
  </si>
  <si>
    <t>Odisha</t>
  </si>
  <si>
    <t>Odisha - IN-OR</t>
  </si>
  <si>
    <t>IN-PB</t>
  </si>
  <si>
    <t>Punjab</t>
  </si>
  <si>
    <t>Punjab - IN-PB</t>
  </si>
  <si>
    <t>IN-RJ</t>
  </si>
  <si>
    <t>Rājasthān</t>
  </si>
  <si>
    <t>Rājasthān - IN-RJ</t>
  </si>
  <si>
    <t>IN-SK</t>
  </si>
  <si>
    <t>Sikkim</t>
  </si>
  <si>
    <t>Sikkim - IN-SK</t>
  </si>
  <si>
    <t>IN-TG</t>
  </si>
  <si>
    <t>Telangāna</t>
  </si>
  <si>
    <t>Telangāna - IN-TG</t>
  </si>
  <si>
    <t>IN-TN</t>
  </si>
  <si>
    <t>Tamil Nādu</t>
  </si>
  <si>
    <t>Tamil Nādu - IN-TN</t>
  </si>
  <si>
    <t>IN-TR</t>
  </si>
  <si>
    <t>Tripura</t>
  </si>
  <si>
    <t>Tripura - IN-TR</t>
  </si>
  <si>
    <t>IN-UP</t>
  </si>
  <si>
    <t>Uttar Pradesh</t>
  </si>
  <si>
    <t>Uttar Pradesh - IN-UP</t>
  </si>
  <si>
    <t>IN-UT</t>
  </si>
  <si>
    <t>Uttarākhand</t>
  </si>
  <si>
    <t>Uttarākhand - IN-UT</t>
  </si>
  <si>
    <t>IN-WB</t>
  </si>
  <si>
    <t>West Bengal</t>
  </si>
  <si>
    <t>West Bengal - IN-WB</t>
  </si>
  <si>
    <t>IN-AN</t>
  </si>
  <si>
    <t>Andaman and Nicobar Islands</t>
  </si>
  <si>
    <t>Union territory</t>
  </si>
  <si>
    <t>Andaman and Nicobar Islands - IN-AN</t>
  </si>
  <si>
    <t>IN-CH</t>
  </si>
  <si>
    <t>Chandīgarh</t>
  </si>
  <si>
    <t>Chandīgarh - IN-CH</t>
  </si>
  <si>
    <t>IN-DH</t>
  </si>
  <si>
    <t>Dādra and Nagar Haveli and Damān and Diu</t>
  </si>
  <si>
    <t>Dādra and Nagar Haveli and Damān and Diu - IN-DH</t>
  </si>
  <si>
    <t>IN-DL</t>
  </si>
  <si>
    <t>Delhi</t>
  </si>
  <si>
    <t>Delhi - IN-DL</t>
  </si>
  <si>
    <t>IN-JK</t>
  </si>
  <si>
    <t>Jammu and Kashmīr</t>
  </si>
  <si>
    <t>Jammu and Kashmīr - IN-JK</t>
  </si>
  <si>
    <t>IN-LA</t>
  </si>
  <si>
    <t>Ladākh</t>
  </si>
  <si>
    <t>Ladākh - IN-LA</t>
  </si>
  <si>
    <t>IN-LD</t>
  </si>
  <si>
    <t>Lakshadweep</t>
  </si>
  <si>
    <t>Lakshadweep - IN-LD</t>
  </si>
  <si>
    <t>IN-PY</t>
  </si>
  <si>
    <t>Puducherry</t>
  </si>
  <si>
    <t>Puducherry - IN-PY</t>
  </si>
  <si>
    <t>ID-JW</t>
  </si>
  <si>
    <t>Jawa</t>
  </si>
  <si>
    <t>geographical unit</t>
  </si>
  <si>
    <t>id</t>
  </si>
  <si>
    <t>Jawa - ID-JW</t>
  </si>
  <si>
    <t>ID-KA</t>
  </si>
  <si>
    <t>Kalimantan</t>
  </si>
  <si>
    <t>Kalimantan - ID-KA</t>
  </si>
  <si>
    <t>ID-ML</t>
  </si>
  <si>
    <t>Maluku</t>
  </si>
  <si>
    <t>Maluku - ID-ML</t>
  </si>
  <si>
    <t>ID-NU</t>
  </si>
  <si>
    <t>Nusa Tenggara</t>
  </si>
  <si>
    <t>Nusa Tenggara - ID-NU</t>
  </si>
  <si>
    <t>ID-PP</t>
  </si>
  <si>
    <t>Papua</t>
  </si>
  <si>
    <t>Papua - ID-PP</t>
  </si>
  <si>
    <t>ID-SL</t>
  </si>
  <si>
    <t>Sulawesi</t>
  </si>
  <si>
    <t>Sulawesi - ID-SL</t>
  </si>
  <si>
    <t>ID-SM</t>
  </si>
  <si>
    <t>Sumatera</t>
  </si>
  <si>
    <t>Sumatera - ID-SM</t>
  </si>
  <si>
    <t>IR-00</t>
  </si>
  <si>
    <t>Markazī</t>
  </si>
  <si>
    <t>fa</t>
  </si>
  <si>
    <t>Markazī - IR-00</t>
  </si>
  <si>
    <t>IR-01</t>
  </si>
  <si>
    <t>Gīlān</t>
  </si>
  <si>
    <t>Gīlān - IR-01</t>
  </si>
  <si>
    <t>IR-02</t>
  </si>
  <si>
    <t>Māzandarān</t>
  </si>
  <si>
    <t>Māzandarān - IR-02</t>
  </si>
  <si>
    <t>IR-03</t>
  </si>
  <si>
    <t>Āz̄ārbāyjān-e Shārqī</t>
  </si>
  <si>
    <t>Āz̄ārbāyjān-e Shārqī - IR-03</t>
  </si>
  <si>
    <t>IR-04</t>
  </si>
  <si>
    <t>Āz̄ārbāyjān-e Ghārbī</t>
  </si>
  <si>
    <t>Āz̄ārbāyjān-e Ghārbī - IR-04</t>
  </si>
  <si>
    <t>IR-05</t>
  </si>
  <si>
    <t>Kermānshāh</t>
  </si>
  <si>
    <t>Kermānshāh - IR-05</t>
  </si>
  <si>
    <t>IR-06</t>
  </si>
  <si>
    <t>Khūzestān</t>
  </si>
  <si>
    <t>Khūzestān - IR-06</t>
  </si>
  <si>
    <t>IR-07</t>
  </si>
  <si>
    <t>Fārs</t>
  </si>
  <si>
    <t>Fārs - IR-07</t>
  </si>
  <si>
    <t>IR-08</t>
  </si>
  <si>
    <t>Kermān</t>
  </si>
  <si>
    <t>Kermān - IR-08</t>
  </si>
  <si>
    <t>IR-09</t>
  </si>
  <si>
    <t>Khorāsān-e Raẕavī</t>
  </si>
  <si>
    <t>Khorāsān-e Raẕavī - IR-09</t>
  </si>
  <si>
    <t>IR-10</t>
  </si>
  <si>
    <t>Eşfahān</t>
  </si>
  <si>
    <t>Eşfahān - IR-10</t>
  </si>
  <si>
    <t>IR-11</t>
  </si>
  <si>
    <t>Sīstān va Balūchestān</t>
  </si>
  <si>
    <t>Sīstān va Balūchestān - IR-11</t>
  </si>
  <si>
    <t>IR-12</t>
  </si>
  <si>
    <t>Kordestān</t>
  </si>
  <si>
    <t>Kordestān - IR-12</t>
  </si>
  <si>
    <t>IR-13</t>
  </si>
  <si>
    <t>Hamadān</t>
  </si>
  <si>
    <t>Hamadān - IR-13</t>
  </si>
  <si>
    <t>IR-14</t>
  </si>
  <si>
    <t>Chahār Maḩāl va Bakhtīārī</t>
  </si>
  <si>
    <t>Chahār Maḩāl va Bakhtīārī - IR-14</t>
  </si>
  <si>
    <t>IR-15</t>
  </si>
  <si>
    <t>Lorestān</t>
  </si>
  <si>
    <t>Lorestān - IR-15</t>
  </si>
  <si>
    <t>IR-16</t>
  </si>
  <si>
    <t>Īlām</t>
  </si>
  <si>
    <t>Īlām - IR-16</t>
  </si>
  <si>
    <t>IR-17</t>
  </si>
  <si>
    <t>Kohgīlūyeh va Bowyer Aḩmad</t>
  </si>
  <si>
    <t>Kohgīlūyeh va Bowyer Aḩmad - IR-17</t>
  </si>
  <si>
    <t>IR-18</t>
  </si>
  <si>
    <t>Būshehr</t>
  </si>
  <si>
    <t>Būshehr - IR-18</t>
  </si>
  <si>
    <t>IR-19</t>
  </si>
  <si>
    <t>Zanjān</t>
  </si>
  <si>
    <t>Zanjān - IR-19</t>
  </si>
  <si>
    <t>IR-20</t>
  </si>
  <si>
    <t>Semnān</t>
  </si>
  <si>
    <t>Semnān - IR-20</t>
  </si>
  <si>
    <t>IR-21</t>
  </si>
  <si>
    <t>Yazd</t>
  </si>
  <si>
    <t>Yazd - IR-21</t>
  </si>
  <si>
    <t>IR-22</t>
  </si>
  <si>
    <t>Hormozgān</t>
  </si>
  <si>
    <t>Hormozgān - IR-22</t>
  </si>
  <si>
    <t>IR-23</t>
  </si>
  <si>
    <t>Tehrān</t>
  </si>
  <si>
    <t>Tehrān - IR-23</t>
  </si>
  <si>
    <t>IR-24</t>
  </si>
  <si>
    <t>Ardabīl</t>
  </si>
  <si>
    <t>Ardabīl - IR-24</t>
  </si>
  <si>
    <t>IR-25</t>
  </si>
  <si>
    <t>Qom</t>
  </si>
  <si>
    <t>Qom - IR-25</t>
  </si>
  <si>
    <t>IR-26</t>
  </si>
  <si>
    <t>Qazvīn</t>
  </si>
  <si>
    <t>Qazvīn - IR-26</t>
  </si>
  <si>
    <t>IR-27</t>
  </si>
  <si>
    <t>Golestān</t>
  </si>
  <si>
    <t>Golestān - IR-27</t>
  </si>
  <si>
    <t>IR-28</t>
  </si>
  <si>
    <t>Khorāsān-e Shomālī</t>
  </si>
  <si>
    <t>Khorāsān-e Shomālī - IR-28</t>
  </si>
  <si>
    <t>IR-29</t>
  </si>
  <si>
    <t>Khorāsān-e Jonūbī</t>
  </si>
  <si>
    <t>Khorāsān-e Jonūbī - IR-29</t>
  </si>
  <si>
    <t>IR-30</t>
  </si>
  <si>
    <t>Alborz</t>
  </si>
  <si>
    <t>Alborz - IR-30</t>
  </si>
  <si>
    <t>IQ-AN</t>
  </si>
  <si>
    <t>Al Anbār</t>
  </si>
  <si>
    <t>Al Anbār - IQ-AN</t>
  </si>
  <si>
    <t>IQ-AR</t>
  </si>
  <si>
    <t>Arbīl</t>
  </si>
  <si>
    <t>Arbīl - IQ-AR</t>
  </si>
  <si>
    <t>IQ-BA</t>
  </si>
  <si>
    <t>Al Başrah</t>
  </si>
  <si>
    <t>Al Başrah - IQ-BA</t>
  </si>
  <si>
    <t>IQ-BB</t>
  </si>
  <si>
    <t>Bābil</t>
  </si>
  <si>
    <t>Bābil - IQ-BB</t>
  </si>
  <si>
    <t>IQ-BG</t>
  </si>
  <si>
    <t>Baghdād</t>
  </si>
  <si>
    <t>Baghdād - IQ-BG</t>
  </si>
  <si>
    <t>IQ-DA</t>
  </si>
  <si>
    <t>Dahūk</t>
  </si>
  <si>
    <t>Dahūk - IQ-DA</t>
  </si>
  <si>
    <t>IQ-DI</t>
  </si>
  <si>
    <t>Diyālá</t>
  </si>
  <si>
    <t>Diyālá - IQ-DI</t>
  </si>
  <si>
    <t>IQ-DQ</t>
  </si>
  <si>
    <t>Dhī Qār</t>
  </si>
  <si>
    <t>Dhī Qār - IQ-DQ</t>
  </si>
  <si>
    <t>IQ-KA</t>
  </si>
  <si>
    <t>Karbalā’</t>
  </si>
  <si>
    <t>Karbalā’ - IQ-KA</t>
  </si>
  <si>
    <t>IQ-KI</t>
  </si>
  <si>
    <t>Kirkūk</t>
  </si>
  <si>
    <t>Kirkūk - IQ-KI</t>
  </si>
  <si>
    <t>IQ-MA</t>
  </si>
  <si>
    <t>Maysān</t>
  </si>
  <si>
    <t>Maysān - IQ-MA</t>
  </si>
  <si>
    <t>IQ-MU</t>
  </si>
  <si>
    <t>Al Muthanná</t>
  </si>
  <si>
    <t>Al Muthanná - IQ-MU</t>
  </si>
  <si>
    <t>IQ-NA</t>
  </si>
  <si>
    <t>An Najaf</t>
  </si>
  <si>
    <t>An Najaf - IQ-NA</t>
  </si>
  <si>
    <t>IQ-NI</t>
  </si>
  <si>
    <t>Nīnawá</t>
  </si>
  <si>
    <t>Nīnawá - IQ-NI</t>
  </si>
  <si>
    <t>IQ-QA</t>
  </si>
  <si>
    <t>Al Qādisīyah</t>
  </si>
  <si>
    <t>Al Qādisīyah - IQ-QA</t>
  </si>
  <si>
    <t>IQ-SD</t>
  </si>
  <si>
    <t>Şalāḩ ad Dīn</t>
  </si>
  <si>
    <t>Şalāḩ ad Dīn - IQ-SD</t>
  </si>
  <si>
    <t>IQ-SU</t>
  </si>
  <si>
    <t>As Sulaymānīyah</t>
  </si>
  <si>
    <t>As Sulaymānīyah - IQ-SU</t>
  </si>
  <si>
    <t>IQ-WA</t>
  </si>
  <si>
    <t>Wāsiţ</t>
  </si>
  <si>
    <t>Wāsiţ - IQ-WA</t>
  </si>
  <si>
    <t>IE-C</t>
  </si>
  <si>
    <t>Connaught</t>
  </si>
  <si>
    <t>Connaught - IE-C</t>
  </si>
  <si>
    <t>IE-L</t>
  </si>
  <si>
    <t>Leinster</t>
  </si>
  <si>
    <t>Leinster - IE-L</t>
  </si>
  <si>
    <t>IE-M</t>
  </si>
  <si>
    <t>Munster</t>
  </si>
  <si>
    <t>Munster - IE-M</t>
  </si>
  <si>
    <t>IE-U</t>
  </si>
  <si>
    <t>Ulster</t>
  </si>
  <si>
    <t>Ulster - IE-U</t>
  </si>
  <si>
    <t>IL-D</t>
  </si>
  <si>
    <t>Al Janūbī</t>
  </si>
  <si>
    <t>Al Janūbī - IL-D</t>
  </si>
  <si>
    <t>IL-HA</t>
  </si>
  <si>
    <t>Ḩayfā</t>
  </si>
  <si>
    <t>Ḩayfā - IL-HA</t>
  </si>
  <si>
    <t>IL-JM</t>
  </si>
  <si>
    <t>Al Quds</t>
  </si>
  <si>
    <t>Al Quds - IL-JM</t>
  </si>
  <si>
    <t>IL-M</t>
  </si>
  <si>
    <t>Al Awsaţ</t>
  </si>
  <si>
    <t>Al Awsaţ - IL-M</t>
  </si>
  <si>
    <t>IL-TA</t>
  </si>
  <si>
    <t>Tall Abīb</t>
  </si>
  <si>
    <t>Tall Abīb - IL-TA</t>
  </si>
  <si>
    <t>IL-Z</t>
  </si>
  <si>
    <t>Ash Shamālī</t>
  </si>
  <si>
    <t>Ash Shamālī - IL-Z</t>
  </si>
  <si>
    <t>IT-21</t>
  </si>
  <si>
    <t>Piemonte</t>
  </si>
  <si>
    <t>it</t>
  </si>
  <si>
    <t>Piemonte - IT-21</t>
  </si>
  <si>
    <t>IT-25</t>
  </si>
  <si>
    <t>Lombardia</t>
  </si>
  <si>
    <t>Lombardia - IT-25</t>
  </si>
  <si>
    <t>IT-34</t>
  </si>
  <si>
    <t>Veneto</t>
  </si>
  <si>
    <t>Veneto - IT-34</t>
  </si>
  <si>
    <t>IT-42</t>
  </si>
  <si>
    <t>Liguria</t>
  </si>
  <si>
    <t>Liguria - IT-42</t>
  </si>
  <si>
    <t>IT-45</t>
  </si>
  <si>
    <t>Emilia-Romagna</t>
  </si>
  <si>
    <t>Emilia-Romagna - IT-45</t>
  </si>
  <si>
    <t>IT-52</t>
  </si>
  <si>
    <t>Toscana</t>
  </si>
  <si>
    <t>Toscana - IT-52</t>
  </si>
  <si>
    <t>IT-55</t>
  </si>
  <si>
    <t>Umbria</t>
  </si>
  <si>
    <t>Umbria - IT-55</t>
  </si>
  <si>
    <t>IT-57</t>
  </si>
  <si>
    <t>Marche</t>
  </si>
  <si>
    <t>Marche - IT-57</t>
  </si>
  <si>
    <t>IT-62</t>
  </si>
  <si>
    <t>Lazio</t>
  </si>
  <si>
    <t>Lazio - IT-62</t>
  </si>
  <si>
    <t>IT-65</t>
  </si>
  <si>
    <t>Abruzzo</t>
  </si>
  <si>
    <t>Abruzzo - IT-65</t>
  </si>
  <si>
    <t>IT-67</t>
  </si>
  <si>
    <t>Molise</t>
  </si>
  <si>
    <t>Molise - IT-67</t>
  </si>
  <si>
    <t>IT-72</t>
  </si>
  <si>
    <t>Campania</t>
  </si>
  <si>
    <t>Campania - IT-72</t>
  </si>
  <si>
    <t>IT-75</t>
  </si>
  <si>
    <t>Puglia</t>
  </si>
  <si>
    <t>Puglia - IT-75</t>
  </si>
  <si>
    <t>IT-77</t>
  </si>
  <si>
    <t>Basilicata</t>
  </si>
  <si>
    <t>Basilicata - IT-77</t>
  </si>
  <si>
    <t>IT-78</t>
  </si>
  <si>
    <t>Calabria</t>
  </si>
  <si>
    <t>Calabria - IT-78</t>
  </si>
  <si>
    <t>IT-23</t>
  </si>
  <si>
    <t>Valle d'Aosta</t>
  </si>
  <si>
    <t>Valle d'Aosta - IT-23</t>
  </si>
  <si>
    <t>IT-32</t>
  </si>
  <si>
    <t>Trentino-Alto Adige</t>
  </si>
  <si>
    <t>Trentino-Alto Adige - IT-32</t>
  </si>
  <si>
    <t>IT-36</t>
  </si>
  <si>
    <t>Friuli Venezia Giulia</t>
  </si>
  <si>
    <t>Friuli Venezia Giulia - IT-36</t>
  </si>
  <si>
    <t>IT-82</t>
  </si>
  <si>
    <t>Sicilia</t>
  </si>
  <si>
    <t>Sicilia - IT-82</t>
  </si>
  <si>
    <t>IT-88</t>
  </si>
  <si>
    <t>Sardegna</t>
  </si>
  <si>
    <t>Sardegna - IT-88</t>
  </si>
  <si>
    <t>JM-01</t>
  </si>
  <si>
    <t>Kingston</t>
  </si>
  <si>
    <t>Kingston - JM-01</t>
  </si>
  <si>
    <t>JM-02</t>
  </si>
  <si>
    <t>Saint Andrew - JM-02</t>
  </si>
  <si>
    <t>JM-03</t>
  </si>
  <si>
    <t>Saint Thomas - JM-03</t>
  </si>
  <si>
    <t>JM-04</t>
  </si>
  <si>
    <t>Portland</t>
  </si>
  <si>
    <t>Portland - JM-04</t>
  </si>
  <si>
    <t>JM-05</t>
  </si>
  <si>
    <t>Saint Mary - JM-05</t>
  </si>
  <si>
    <t>JM-06</t>
  </si>
  <si>
    <t>Saint Ann</t>
  </si>
  <si>
    <t>Saint Ann - JM-06</t>
  </si>
  <si>
    <t>JM-07</t>
  </si>
  <si>
    <t>Trelawny</t>
  </si>
  <si>
    <t>Trelawny - JM-07</t>
  </si>
  <si>
    <t>JM-08</t>
  </si>
  <si>
    <t>Saint James - JM-08</t>
  </si>
  <si>
    <t>JM-09</t>
  </si>
  <si>
    <t>Hanover</t>
  </si>
  <si>
    <t>Hanover - JM-09</t>
  </si>
  <si>
    <t>JM-10</t>
  </si>
  <si>
    <t>Westmoreland</t>
  </si>
  <si>
    <t>Westmoreland - JM-10</t>
  </si>
  <si>
    <t>JM-11</t>
  </si>
  <si>
    <t>Saint Elizabeth</t>
  </si>
  <si>
    <t>Saint Elizabeth - JM-11</t>
  </si>
  <si>
    <t>JM-12</t>
  </si>
  <si>
    <t>Manchester</t>
  </si>
  <si>
    <t>Manchester - JM-12</t>
  </si>
  <si>
    <t>JM-13</t>
  </si>
  <si>
    <t>Clarendon</t>
  </si>
  <si>
    <t>Clarendon - JM-13</t>
  </si>
  <si>
    <t>JM-14</t>
  </si>
  <si>
    <t>Saint Catherine</t>
  </si>
  <si>
    <t>Saint Catherine - JM-14</t>
  </si>
  <si>
    <t>JP-01</t>
  </si>
  <si>
    <t>Hokkaido</t>
  </si>
  <si>
    <t>Hokkaido - JP-01</t>
  </si>
  <si>
    <t>JP-02</t>
  </si>
  <si>
    <t>Aomori</t>
  </si>
  <si>
    <t>ja</t>
  </si>
  <si>
    <t>Aomori - JP-02</t>
  </si>
  <si>
    <t>JP-03</t>
  </si>
  <si>
    <t>Iwate</t>
  </si>
  <si>
    <t>Iwate - JP-03</t>
  </si>
  <si>
    <t>JP-04</t>
  </si>
  <si>
    <t>Miyagi</t>
  </si>
  <si>
    <t>Miyagi - JP-04</t>
  </si>
  <si>
    <t>JP-05</t>
  </si>
  <si>
    <t>Akita</t>
  </si>
  <si>
    <t>Akita - JP-05</t>
  </si>
  <si>
    <t>JP-06</t>
  </si>
  <si>
    <t>Yamagata</t>
  </si>
  <si>
    <t>Yamagata - JP-06</t>
  </si>
  <si>
    <t>JP-07</t>
  </si>
  <si>
    <t>Fukushima</t>
  </si>
  <si>
    <t>Fukushima - JP-07</t>
  </si>
  <si>
    <t>JP-08</t>
  </si>
  <si>
    <t>Ibaraki</t>
  </si>
  <si>
    <t>Ibaraki - JP-08</t>
  </si>
  <si>
    <t>JP-09</t>
  </si>
  <si>
    <t>Tochigi</t>
  </si>
  <si>
    <t>Tochigi - JP-09</t>
  </si>
  <si>
    <t>JP-10</t>
  </si>
  <si>
    <t>Gunma</t>
  </si>
  <si>
    <t>Gunma - JP-10</t>
  </si>
  <si>
    <t>JP-11</t>
  </si>
  <si>
    <t>Saitama</t>
  </si>
  <si>
    <t>Saitama - JP-11</t>
  </si>
  <si>
    <t>JP-12</t>
  </si>
  <si>
    <t>Chiba</t>
  </si>
  <si>
    <t>Chiba - JP-12</t>
  </si>
  <si>
    <t>JP-13</t>
  </si>
  <si>
    <t>Tokyo</t>
  </si>
  <si>
    <t>Tokyo - JP-13</t>
  </si>
  <si>
    <t>JP-14</t>
  </si>
  <si>
    <t>Kanagawa</t>
  </si>
  <si>
    <t>Kanagawa - JP-14</t>
  </si>
  <si>
    <t>JP-15</t>
  </si>
  <si>
    <t>Niigata</t>
  </si>
  <si>
    <t>Niigata - JP-15</t>
  </si>
  <si>
    <t>JP-16</t>
  </si>
  <si>
    <t>Toyama</t>
  </si>
  <si>
    <t>Toyama - JP-16</t>
  </si>
  <si>
    <t>JP-17</t>
  </si>
  <si>
    <t>Ishikawa</t>
  </si>
  <si>
    <t>Ishikawa - JP-17</t>
  </si>
  <si>
    <t>JP-18</t>
  </si>
  <si>
    <t>Fukui</t>
  </si>
  <si>
    <t>Fukui - JP-18</t>
  </si>
  <si>
    <t>JP-19</t>
  </si>
  <si>
    <t>Yamanashi</t>
  </si>
  <si>
    <t>Yamanashi - JP-19</t>
  </si>
  <si>
    <t>JP-20</t>
  </si>
  <si>
    <t>Nagano</t>
  </si>
  <si>
    <t>Nagano - JP-20</t>
  </si>
  <si>
    <t>JP-21</t>
  </si>
  <si>
    <t>Gifu</t>
  </si>
  <si>
    <t>Gifu - JP-21</t>
  </si>
  <si>
    <t>JP-22</t>
  </si>
  <si>
    <t>Shizuoka</t>
  </si>
  <si>
    <t>Shizuoka - JP-22</t>
  </si>
  <si>
    <t>JP-23</t>
  </si>
  <si>
    <t>Aichi</t>
  </si>
  <si>
    <t>Aichi - JP-23</t>
  </si>
  <si>
    <t>JP-24</t>
  </si>
  <si>
    <t>Mie</t>
  </si>
  <si>
    <t>Mie - JP-24</t>
  </si>
  <si>
    <t>JP-25</t>
  </si>
  <si>
    <t>Shiga</t>
  </si>
  <si>
    <t>Shiga - JP-25</t>
  </si>
  <si>
    <t>JP-26</t>
  </si>
  <si>
    <t>Kyoto</t>
  </si>
  <si>
    <t>Kyoto - JP-26</t>
  </si>
  <si>
    <t>JP-27</t>
  </si>
  <si>
    <t>Osaka</t>
  </si>
  <si>
    <t>Osaka - JP-27</t>
  </si>
  <si>
    <t>JP-28</t>
  </si>
  <si>
    <t>Hyogo</t>
  </si>
  <si>
    <t>Hyogo - JP-28</t>
  </si>
  <si>
    <t>JP-29</t>
  </si>
  <si>
    <t>Nara</t>
  </si>
  <si>
    <t>Nara - JP-29</t>
  </si>
  <si>
    <t>JP-30</t>
  </si>
  <si>
    <t>Wakayama</t>
  </si>
  <si>
    <t>Wakayama - JP-30</t>
  </si>
  <si>
    <t>JP-31</t>
  </si>
  <si>
    <t>Tottori</t>
  </si>
  <si>
    <t>Tottori - JP-31</t>
  </si>
  <si>
    <t>JP-32</t>
  </si>
  <si>
    <t>Shimane</t>
  </si>
  <si>
    <t>Shimane - JP-32</t>
  </si>
  <si>
    <t>JP-33</t>
  </si>
  <si>
    <t>Okayama</t>
  </si>
  <si>
    <t>Okayama - JP-33</t>
  </si>
  <si>
    <t>JP-34</t>
  </si>
  <si>
    <t>Hiroshima</t>
  </si>
  <si>
    <t>Hiroshima - JP-34</t>
  </si>
  <si>
    <t>JP-35</t>
  </si>
  <si>
    <t>Yamaguchi</t>
  </si>
  <si>
    <t>Yamaguchi - JP-35</t>
  </si>
  <si>
    <t>JP-36</t>
  </si>
  <si>
    <t>Tokushima</t>
  </si>
  <si>
    <t>Tokushima - JP-36</t>
  </si>
  <si>
    <t>JP-37</t>
  </si>
  <si>
    <t>Kagawa</t>
  </si>
  <si>
    <t>Kagawa - JP-37</t>
  </si>
  <si>
    <t>JP-38</t>
  </si>
  <si>
    <t>Ehime</t>
  </si>
  <si>
    <t>Ehime - JP-38</t>
  </si>
  <si>
    <t>JP-39</t>
  </si>
  <si>
    <t>Kochi</t>
  </si>
  <si>
    <t>Kochi - JP-39</t>
  </si>
  <si>
    <t>JP-40</t>
  </si>
  <si>
    <t>Fukuoka</t>
  </si>
  <si>
    <t>Fukuoka - JP-40</t>
  </si>
  <si>
    <t>JP-41</t>
  </si>
  <si>
    <t>Saga</t>
  </si>
  <si>
    <t>Saga - JP-41</t>
  </si>
  <si>
    <t>JP-42</t>
  </si>
  <si>
    <t>Nagasaki</t>
  </si>
  <si>
    <t>Nagasaki - JP-42</t>
  </si>
  <si>
    <t>JP-43</t>
  </si>
  <si>
    <t>Kumamoto</t>
  </si>
  <si>
    <t>Kumamoto - JP-43</t>
  </si>
  <si>
    <t>JP-44</t>
  </si>
  <si>
    <t>Oita</t>
  </si>
  <si>
    <t>Oita - JP-44</t>
  </si>
  <si>
    <t>JP-45</t>
  </si>
  <si>
    <t>Miyazaki</t>
  </si>
  <si>
    <t>Miyazaki - JP-45</t>
  </si>
  <si>
    <t>JP-46</t>
  </si>
  <si>
    <t>Kagoshima</t>
  </si>
  <si>
    <t>Kagoshima - JP-46</t>
  </si>
  <si>
    <t>JP-47</t>
  </si>
  <si>
    <t>Okinawa</t>
  </si>
  <si>
    <t>Okinawa - JP-47</t>
  </si>
  <si>
    <t>JO-AJ</t>
  </si>
  <si>
    <t>‘Ajlūn</t>
  </si>
  <si>
    <t>‘Ajlūn - JO-AJ</t>
  </si>
  <si>
    <t>JO-AM</t>
  </si>
  <si>
    <t>Al ‘A̅şimah</t>
  </si>
  <si>
    <t>Al ‘A̅şimah - JO-AM</t>
  </si>
  <si>
    <t>JO-AQ</t>
  </si>
  <si>
    <t>Al ‘Aqabah</t>
  </si>
  <si>
    <t>Al ‘Aqabah - JO-AQ</t>
  </si>
  <si>
    <t>JO-AT</t>
  </si>
  <si>
    <t>Aţ Ţafīlah</t>
  </si>
  <si>
    <t>Aţ Ţafīlah - JO-AT</t>
  </si>
  <si>
    <t>JO-AZ</t>
  </si>
  <si>
    <t>Az Zarqā’</t>
  </si>
  <si>
    <t>Az Zarqā’ - JO-AZ</t>
  </si>
  <si>
    <t>JO-BA</t>
  </si>
  <si>
    <t>Al Balqā’</t>
  </si>
  <si>
    <t>Al Balqā’ - JO-BA</t>
  </si>
  <si>
    <t>JO-IR</t>
  </si>
  <si>
    <t>Irbid</t>
  </si>
  <si>
    <t>Irbid - JO-IR</t>
  </si>
  <si>
    <t>JO-JA</t>
  </si>
  <si>
    <t>Jarash</t>
  </si>
  <si>
    <t>Jarash - JO-JA</t>
  </si>
  <si>
    <t>JO-KA</t>
  </si>
  <si>
    <t>Al Karak</t>
  </si>
  <si>
    <t>Al Karak - JO-KA</t>
  </si>
  <si>
    <t>JO-MA</t>
  </si>
  <si>
    <t>Al Mafraq</t>
  </si>
  <si>
    <t>Al Mafraq - JO-MA</t>
  </si>
  <si>
    <t>JO-MD</t>
  </si>
  <si>
    <t>Mādabā</t>
  </si>
  <si>
    <t>Mādabā - JO-MD</t>
  </si>
  <si>
    <t>JO-MN</t>
  </si>
  <si>
    <t>Ma‘ān</t>
  </si>
  <si>
    <t>Ma‘ān - JO-MN</t>
  </si>
  <si>
    <t>KZ-AKM</t>
  </si>
  <si>
    <t>Aqmola oblysy</t>
  </si>
  <si>
    <t>kk</t>
  </si>
  <si>
    <t>Aqmola oblysy - KZ-AKM</t>
  </si>
  <si>
    <t>KZ-AKT</t>
  </si>
  <si>
    <t>Aqtöbe oblysy</t>
  </si>
  <si>
    <t>Aqtöbe oblysy - KZ-AKT</t>
  </si>
  <si>
    <t>KZ-ALA</t>
  </si>
  <si>
    <t>Almaty</t>
  </si>
  <si>
    <t>Almaty - KZ-ALA</t>
  </si>
  <si>
    <t>KZ-ALM</t>
  </si>
  <si>
    <t>Almaty oblysy</t>
  </si>
  <si>
    <t>Almaty oblysy - KZ-ALM</t>
  </si>
  <si>
    <t>KZ-AST</t>
  </si>
  <si>
    <t>Nur-Sultan</t>
  </si>
  <si>
    <t>Nur-Sultan - KZ-AST</t>
  </si>
  <si>
    <t>KZ-ATY</t>
  </si>
  <si>
    <t>Atyraū oblysy</t>
  </si>
  <si>
    <t>Atyraū oblysy - KZ-ATY</t>
  </si>
  <si>
    <t>KZ-KAR</t>
  </si>
  <si>
    <t>Qaraghandy oblysy</t>
  </si>
  <si>
    <t>Qaraghandy oblysy - KZ-KAR</t>
  </si>
  <si>
    <t>KZ-KUS</t>
  </si>
  <si>
    <t>Qostanay oblysy</t>
  </si>
  <si>
    <t>Qostanay oblysy - KZ-KUS</t>
  </si>
  <si>
    <t>KZ-KZY</t>
  </si>
  <si>
    <t>Qyzylorda oblysy</t>
  </si>
  <si>
    <t>Qyzylorda oblysy - KZ-KZY</t>
  </si>
  <si>
    <t>KZ-MAN</t>
  </si>
  <si>
    <t>Mangghystaū oblysy</t>
  </si>
  <si>
    <t>Mangghystaū oblysy - KZ-MAN</t>
  </si>
  <si>
    <t>KZ-PAV</t>
  </si>
  <si>
    <t>Pavlodar oblysy</t>
  </si>
  <si>
    <t>Pavlodar oblysy - KZ-PAV</t>
  </si>
  <si>
    <t>KZ-SEV</t>
  </si>
  <si>
    <t>Soltüstik Qazaqstan oblysy</t>
  </si>
  <si>
    <t>Soltüstik Qazaqstan oblysy - KZ-SEV</t>
  </si>
  <si>
    <t>KZ-SHY</t>
  </si>
  <si>
    <t>Shymkent</t>
  </si>
  <si>
    <t>Shymkent - KZ-SHY</t>
  </si>
  <si>
    <t>KZ-VOS</t>
  </si>
  <si>
    <t>Shyghys Qazaqstan oblysy</t>
  </si>
  <si>
    <t>Shyghys Qazaqstan oblysy - KZ-VOS</t>
  </si>
  <si>
    <t>KZ-YUZ</t>
  </si>
  <si>
    <t>Türkistan oblysy</t>
  </si>
  <si>
    <t>Türkistan oblysy - KZ-YUZ</t>
  </si>
  <si>
    <t>KZ-ZAP</t>
  </si>
  <si>
    <t>Batys Qazaqstan oblysy</t>
  </si>
  <si>
    <t>Batys Qazaqstan oblysy - KZ-ZAP</t>
  </si>
  <si>
    <t>KZ-ZHA</t>
  </si>
  <si>
    <t>Zhambyl oblysy</t>
  </si>
  <si>
    <t>Zhambyl oblysy - KZ-ZHA</t>
  </si>
  <si>
    <t>KE-01</t>
  </si>
  <si>
    <t>Baringo</t>
  </si>
  <si>
    <t>Baringo - KE-01</t>
  </si>
  <si>
    <t>KE-02</t>
  </si>
  <si>
    <t>Bomet</t>
  </si>
  <si>
    <t>Bomet - KE-02</t>
  </si>
  <si>
    <t>KE-03</t>
  </si>
  <si>
    <t>Bungoma</t>
  </si>
  <si>
    <t>Bungoma - KE-03</t>
  </si>
  <si>
    <t>KE-04</t>
  </si>
  <si>
    <t>Busia</t>
  </si>
  <si>
    <t>Busia - KE-04</t>
  </si>
  <si>
    <t>KE-05</t>
  </si>
  <si>
    <t>Elgeyo/Marakwet</t>
  </si>
  <si>
    <t>Elgeyo/Marakwet - KE-05</t>
  </si>
  <si>
    <t>KE-06</t>
  </si>
  <si>
    <t>Embu</t>
  </si>
  <si>
    <t>Embu - KE-06</t>
  </si>
  <si>
    <t>KE-07</t>
  </si>
  <si>
    <t>Garissa</t>
  </si>
  <si>
    <t>Garissa - KE-07</t>
  </si>
  <si>
    <t>KE-08</t>
  </si>
  <si>
    <t>Homa Bay</t>
  </si>
  <si>
    <t>Homa Bay - KE-08</t>
  </si>
  <si>
    <t>KE-09</t>
  </si>
  <si>
    <t>Isiolo</t>
  </si>
  <si>
    <t>Isiolo - KE-09</t>
  </si>
  <si>
    <t>KE-10</t>
  </si>
  <si>
    <t>Kajiado</t>
  </si>
  <si>
    <t>Kajiado - KE-10</t>
  </si>
  <si>
    <t>KE-11</t>
  </si>
  <si>
    <t>Kakamega</t>
  </si>
  <si>
    <t>Kakamega - KE-11</t>
  </si>
  <si>
    <t>KE-12</t>
  </si>
  <si>
    <t>Kericho</t>
  </si>
  <si>
    <t>Kericho - KE-12</t>
  </si>
  <si>
    <t>KE-13</t>
  </si>
  <si>
    <t>Kiambu</t>
  </si>
  <si>
    <t>Kiambu - KE-13</t>
  </si>
  <si>
    <t>KE-14</t>
  </si>
  <si>
    <t>Kilifi</t>
  </si>
  <si>
    <t>Kilifi - KE-14</t>
  </si>
  <si>
    <t>KE-15</t>
  </si>
  <si>
    <t>Kirinyaga</t>
  </si>
  <si>
    <t>Kirinyaga - KE-15</t>
  </si>
  <si>
    <t>KE-16</t>
  </si>
  <si>
    <t>Kisii</t>
  </si>
  <si>
    <t>Kisii - KE-16</t>
  </si>
  <si>
    <t>KE-17</t>
  </si>
  <si>
    <t>Kisumu</t>
  </si>
  <si>
    <t>Kisumu - KE-17</t>
  </si>
  <si>
    <t>KE-18</t>
  </si>
  <si>
    <t>Kitui</t>
  </si>
  <si>
    <t>Kitui - KE-18</t>
  </si>
  <si>
    <t>KE-19</t>
  </si>
  <si>
    <t>Kwale</t>
  </si>
  <si>
    <t>Kwale - KE-19</t>
  </si>
  <si>
    <t>KE-20</t>
  </si>
  <si>
    <t>Laikipia</t>
  </si>
  <si>
    <t>Laikipia - KE-20</t>
  </si>
  <si>
    <t>KE-21</t>
  </si>
  <si>
    <t>Lamu</t>
  </si>
  <si>
    <t>Lamu - KE-21</t>
  </si>
  <si>
    <t>KE-22</t>
  </si>
  <si>
    <t>Machakos</t>
  </si>
  <si>
    <t>Machakos - KE-22</t>
  </si>
  <si>
    <t>KE-23</t>
  </si>
  <si>
    <t>Makueni</t>
  </si>
  <si>
    <t>Makueni - KE-23</t>
  </si>
  <si>
    <t>KE-24</t>
  </si>
  <si>
    <t>Mandera</t>
  </si>
  <si>
    <t>Mandera - KE-24</t>
  </si>
  <si>
    <t>KE-25</t>
  </si>
  <si>
    <t>Marsabit</t>
  </si>
  <si>
    <t>Marsabit - KE-25</t>
  </si>
  <si>
    <t>KE-26</t>
  </si>
  <si>
    <t>Meru</t>
  </si>
  <si>
    <t>Meru - KE-26</t>
  </si>
  <si>
    <t>KE-27</t>
  </si>
  <si>
    <t>Migori</t>
  </si>
  <si>
    <t>Migori - KE-27</t>
  </si>
  <si>
    <t>KE-28</t>
  </si>
  <si>
    <t>Mombasa</t>
  </si>
  <si>
    <t>Mombasa - KE-28</t>
  </si>
  <si>
    <t>KE-29</t>
  </si>
  <si>
    <t>Murang'a</t>
  </si>
  <si>
    <t>Murang'a - KE-29</t>
  </si>
  <si>
    <t>KE-30</t>
  </si>
  <si>
    <t>Nairobi City</t>
  </si>
  <si>
    <t>Nairobi City - KE-30</t>
  </si>
  <si>
    <t>KE-31</t>
  </si>
  <si>
    <t>Nakuru</t>
  </si>
  <si>
    <t>Nakuru - KE-31</t>
  </si>
  <si>
    <t>KE-32</t>
  </si>
  <si>
    <t>Nandi</t>
  </si>
  <si>
    <t>Nandi - KE-32</t>
  </si>
  <si>
    <t>KE-33</t>
  </si>
  <si>
    <t>Narok</t>
  </si>
  <si>
    <t>Narok - KE-33</t>
  </si>
  <si>
    <t>KE-34</t>
  </si>
  <si>
    <t>Nyamira</t>
  </si>
  <si>
    <t>Nyamira - KE-34</t>
  </si>
  <si>
    <t>KE-35</t>
  </si>
  <si>
    <t>Nyandarua</t>
  </si>
  <si>
    <t>Nyandarua - KE-35</t>
  </si>
  <si>
    <t>KE-36</t>
  </si>
  <si>
    <t>Nyeri</t>
  </si>
  <si>
    <t>Nyeri - KE-36</t>
  </si>
  <si>
    <t>KE-37</t>
  </si>
  <si>
    <t>Samburu</t>
  </si>
  <si>
    <t>Samburu - KE-37</t>
  </si>
  <si>
    <t>KE-38</t>
  </si>
  <si>
    <t>Siaya</t>
  </si>
  <si>
    <t>Siaya - KE-38</t>
  </si>
  <si>
    <t>KE-39</t>
  </si>
  <si>
    <t>Taita/Taveta</t>
  </si>
  <si>
    <t>Taita/Taveta - KE-39</t>
  </si>
  <si>
    <t>KE-40</t>
  </si>
  <si>
    <t>Tana River</t>
  </si>
  <si>
    <t>Tana River - KE-40</t>
  </si>
  <si>
    <t>KE-41</t>
  </si>
  <si>
    <t>Tharaka-Nithi</t>
  </si>
  <si>
    <t>Tharaka-Nithi - KE-41</t>
  </si>
  <si>
    <t>KE-42</t>
  </si>
  <si>
    <t>Trans Nzoia</t>
  </si>
  <si>
    <t>Trans Nzoia - KE-42</t>
  </si>
  <si>
    <t>KE-43</t>
  </si>
  <si>
    <t>Turkana</t>
  </si>
  <si>
    <t>Turkana - KE-43</t>
  </si>
  <si>
    <t>KE-44</t>
  </si>
  <si>
    <t>Uasin Gishu</t>
  </si>
  <si>
    <t>Uasin Gishu - KE-44</t>
  </si>
  <si>
    <t>KE-45</t>
  </si>
  <si>
    <t>Vihiga</t>
  </si>
  <si>
    <t>Vihiga - KE-45</t>
  </si>
  <si>
    <t>KE-46</t>
  </si>
  <si>
    <t>Wajir</t>
  </si>
  <si>
    <t>Wajir - KE-46</t>
  </si>
  <si>
    <t>KE-47</t>
  </si>
  <si>
    <t>West Pokot</t>
  </si>
  <si>
    <t>West Pokot - KE-47</t>
  </si>
  <si>
    <t>KI-G</t>
  </si>
  <si>
    <t>Gilbert Islands</t>
  </si>
  <si>
    <t>group of islands</t>
  </si>
  <si>
    <t>Gilbert Islands - KI-G</t>
  </si>
  <si>
    <t>KI-L</t>
  </si>
  <si>
    <t>Line Islands</t>
  </si>
  <si>
    <t>Line Islands - KI-L</t>
  </si>
  <si>
    <t>KI-P</t>
  </si>
  <si>
    <t>Phoenix Islands</t>
  </si>
  <si>
    <t>Phoenix Islands - KI-P</t>
  </si>
  <si>
    <t>KP-01</t>
  </si>
  <si>
    <t>Pyongyang</t>
  </si>
  <si>
    <t>Pyongyang - KP-01</t>
  </si>
  <si>
    <t>KP-02</t>
  </si>
  <si>
    <t>South Pyongan</t>
  </si>
  <si>
    <t>South Pyongan - KP-02</t>
  </si>
  <si>
    <t>KP-03</t>
  </si>
  <si>
    <t>North Pyongan</t>
  </si>
  <si>
    <t>North Pyongan - KP-03</t>
  </si>
  <si>
    <t>KP-04</t>
  </si>
  <si>
    <t>Chagang</t>
  </si>
  <si>
    <t>Chagang - KP-04</t>
  </si>
  <si>
    <t>KP-05</t>
  </si>
  <si>
    <t>South Hwanghae</t>
  </si>
  <si>
    <t>South Hwanghae - KP-05</t>
  </si>
  <si>
    <t>KP-06</t>
  </si>
  <si>
    <t>North Hwanghae</t>
  </si>
  <si>
    <t>North Hwanghae - KP-06</t>
  </si>
  <si>
    <t>KP-07</t>
  </si>
  <si>
    <t>Kangwon</t>
  </si>
  <si>
    <t>Kangwon - KP-07</t>
  </si>
  <si>
    <t>KP-08</t>
  </si>
  <si>
    <t>South Hamgyong</t>
  </si>
  <si>
    <t>South Hamgyong - KP-08</t>
  </si>
  <si>
    <t>KP-09</t>
  </si>
  <si>
    <t>North Hamgyong</t>
  </si>
  <si>
    <t>North Hamgyong - KP-09</t>
  </si>
  <si>
    <t>KP-10</t>
  </si>
  <si>
    <t>Ryanggang</t>
  </si>
  <si>
    <t>Ryanggang - KP-10</t>
  </si>
  <si>
    <t>KP-13</t>
  </si>
  <si>
    <t>Rason</t>
  </si>
  <si>
    <t>special city</t>
  </si>
  <si>
    <t>Rason - KP-13</t>
  </si>
  <si>
    <t>KP-14</t>
  </si>
  <si>
    <t>Nampo</t>
  </si>
  <si>
    <t>metropolitan city</t>
  </si>
  <si>
    <t>Nampo - KP-14</t>
  </si>
  <si>
    <t>KR-11</t>
  </si>
  <si>
    <t>Seoul</t>
  </si>
  <si>
    <t>Seoul - KR-11</t>
  </si>
  <si>
    <t>KR-26</t>
  </si>
  <si>
    <t>Busan</t>
  </si>
  <si>
    <t>Busan - KR-26</t>
  </si>
  <si>
    <t>KR-27</t>
  </si>
  <si>
    <t>Daegu</t>
  </si>
  <si>
    <t>Daegu - KR-27</t>
  </si>
  <si>
    <t>KR-28</t>
  </si>
  <si>
    <t>Incheon</t>
  </si>
  <si>
    <t>Incheon - KR-28</t>
  </si>
  <si>
    <t>KR-29</t>
  </si>
  <si>
    <t>Gwangju</t>
  </si>
  <si>
    <t>Gwangju - KR-29</t>
  </si>
  <si>
    <t>KR-30</t>
  </si>
  <si>
    <t>Daejeon</t>
  </si>
  <si>
    <t>Daejeon - KR-30</t>
  </si>
  <si>
    <t>KR-31</t>
  </si>
  <si>
    <t>Ulsan</t>
  </si>
  <si>
    <t>Ulsan - KR-31</t>
  </si>
  <si>
    <t>KR-41</t>
  </si>
  <si>
    <t>Gyeonggi</t>
  </si>
  <si>
    <t>Gyeonggi - KR-41</t>
  </si>
  <si>
    <t>KR-42</t>
  </si>
  <si>
    <t>Gangwon</t>
  </si>
  <si>
    <t>Gangwon - KR-42</t>
  </si>
  <si>
    <t>KR-43</t>
  </si>
  <si>
    <t>North Chungcheong</t>
  </si>
  <si>
    <t>North Chungcheong - KR-43</t>
  </si>
  <si>
    <t>KR-44</t>
  </si>
  <si>
    <t>South Chungcheong</t>
  </si>
  <si>
    <t>South Chungcheong - KR-44</t>
  </si>
  <si>
    <t>KR-45</t>
  </si>
  <si>
    <t>North Jeolla</t>
  </si>
  <si>
    <t>North Jeolla - KR-45</t>
  </si>
  <si>
    <t>KR-46</t>
  </si>
  <si>
    <t>South Jeolla</t>
  </si>
  <si>
    <t>ko</t>
  </si>
  <si>
    <t>South Jeolla - KR-46</t>
  </si>
  <si>
    <t>KR-47</t>
  </si>
  <si>
    <t>North Gyeongsang</t>
  </si>
  <si>
    <t>North Gyeongsang - KR-47</t>
  </si>
  <si>
    <t>KR-48</t>
  </si>
  <si>
    <t>South Gyeongsang</t>
  </si>
  <si>
    <t>South Gyeongsang - KR-48</t>
  </si>
  <si>
    <t>KR-49</t>
  </si>
  <si>
    <t>Jeju</t>
  </si>
  <si>
    <t>special self-governing province</t>
  </si>
  <si>
    <t>Jeju - KR-49</t>
  </si>
  <si>
    <t>KR-50</t>
  </si>
  <si>
    <t>Sejong</t>
  </si>
  <si>
    <t>special self-governing city</t>
  </si>
  <si>
    <t>Sejong - KR-50</t>
  </si>
  <si>
    <t>KW-AH</t>
  </si>
  <si>
    <t>Al Aḩmadī</t>
  </si>
  <si>
    <t>Al Aḩmadī - KW-AH</t>
  </si>
  <si>
    <t>KW-FA</t>
  </si>
  <si>
    <t>Al Farwānīyah</t>
  </si>
  <si>
    <t>Al Farwānīyah - KW-FA</t>
  </si>
  <si>
    <t>KW-HA</t>
  </si>
  <si>
    <t>Ḩawallī</t>
  </si>
  <si>
    <t>Ḩawallī - KW-HA</t>
  </si>
  <si>
    <t>KW-JA</t>
  </si>
  <si>
    <t>Al Jahrā’</t>
  </si>
  <si>
    <t>Al Jahrā’ - KW-JA</t>
  </si>
  <si>
    <t>KW-KU</t>
  </si>
  <si>
    <t>Al ‘Āşimah</t>
  </si>
  <si>
    <t>Al ‘Āşimah - KW-KU</t>
  </si>
  <si>
    <t>KW-MU</t>
  </si>
  <si>
    <t>Mubārak al Kabīr</t>
  </si>
  <si>
    <t>Mubārak al Kabīr - KW-MU</t>
  </si>
  <si>
    <t>KG-B</t>
  </si>
  <si>
    <t>Batken</t>
  </si>
  <si>
    <t>ky</t>
  </si>
  <si>
    <t>Batken - KG-B</t>
  </si>
  <si>
    <t>KG-C</t>
  </si>
  <si>
    <t>Chüy</t>
  </si>
  <si>
    <t>Chüy - KG-C</t>
  </si>
  <si>
    <t>KG-GB</t>
  </si>
  <si>
    <t>Bishkek Shaary</t>
  </si>
  <si>
    <t>Bishkek Shaary - KG-GB</t>
  </si>
  <si>
    <t>KG-GO</t>
  </si>
  <si>
    <t>Osh Shaary</t>
  </si>
  <si>
    <t>Osh Shaary - KG-GO</t>
  </si>
  <si>
    <t>KG-J</t>
  </si>
  <si>
    <t>Jalal-Abad</t>
  </si>
  <si>
    <t>Jalal-Abad - KG-J</t>
  </si>
  <si>
    <t>KG-N</t>
  </si>
  <si>
    <t>Naryn</t>
  </si>
  <si>
    <t>Naryn - KG-N</t>
  </si>
  <si>
    <t>KG-O</t>
  </si>
  <si>
    <t>Osh</t>
  </si>
  <si>
    <t>Osh - KG-O</t>
  </si>
  <si>
    <t>KG-T</t>
  </si>
  <si>
    <t>Talas</t>
  </si>
  <si>
    <t>Talas - KG-T</t>
  </si>
  <si>
    <t>KG-Y</t>
  </si>
  <si>
    <t>Ysyk-Köl</t>
  </si>
  <si>
    <t>Ysyk-Köl - KG-Y</t>
  </si>
  <si>
    <t>LA-VT</t>
  </si>
  <si>
    <t>Viangchan</t>
  </si>
  <si>
    <t>lo</t>
  </si>
  <si>
    <t>Viangchan - LA-VT</t>
  </si>
  <si>
    <t>LA-AT</t>
  </si>
  <si>
    <t>Attapu</t>
  </si>
  <si>
    <t>Attapu - LA-AT</t>
  </si>
  <si>
    <t>LA-BK</t>
  </si>
  <si>
    <t>Bokèo</t>
  </si>
  <si>
    <t>Bokèo - LA-BK</t>
  </si>
  <si>
    <t>LA-BL</t>
  </si>
  <si>
    <t>Bolikhamxai</t>
  </si>
  <si>
    <t>Bolikhamxai - LA-BL</t>
  </si>
  <si>
    <t>LA-CH</t>
  </si>
  <si>
    <t>Champasak</t>
  </si>
  <si>
    <t>Champasak - LA-CH</t>
  </si>
  <si>
    <t>LA-HO</t>
  </si>
  <si>
    <t>Houaphan</t>
  </si>
  <si>
    <t>Houaphan - LA-HO</t>
  </si>
  <si>
    <t>LA-KH</t>
  </si>
  <si>
    <t>Khammouan</t>
  </si>
  <si>
    <t>Khammouan - LA-KH</t>
  </si>
  <si>
    <t>LA-LM</t>
  </si>
  <si>
    <t>Louang Namtha</t>
  </si>
  <si>
    <t>Louang Namtha - LA-LM</t>
  </si>
  <si>
    <t>LA-LP</t>
  </si>
  <si>
    <t>Louangphabang</t>
  </si>
  <si>
    <t>Louangphabang - LA-LP</t>
  </si>
  <si>
    <t>LA-OU</t>
  </si>
  <si>
    <t>Oudômxai</t>
  </si>
  <si>
    <t>Oudômxai - LA-OU</t>
  </si>
  <si>
    <t>LA-PH</t>
  </si>
  <si>
    <t>Phôngsali</t>
  </si>
  <si>
    <t>Phôngsali - LA-PH</t>
  </si>
  <si>
    <t>LA-SL</t>
  </si>
  <si>
    <t>Salavan</t>
  </si>
  <si>
    <t>Salavan - LA-SL</t>
  </si>
  <si>
    <t>LA-SV</t>
  </si>
  <si>
    <t>Savannakhét</t>
  </si>
  <si>
    <t>Savannakhét - LA-SV</t>
  </si>
  <si>
    <t>LA-VI</t>
  </si>
  <si>
    <t>Viangchan - LA-VI</t>
  </si>
  <si>
    <t>LA-XA</t>
  </si>
  <si>
    <t>Xaignabouli</t>
  </si>
  <si>
    <t>Xaignabouli - LA-XA</t>
  </si>
  <si>
    <t>LA-XE</t>
  </si>
  <si>
    <t>Xékong</t>
  </si>
  <si>
    <t>Xékong - LA-XE</t>
  </si>
  <si>
    <t>LA-XI</t>
  </si>
  <si>
    <t>Xiangkhouang</t>
  </si>
  <si>
    <t>Xiangkhouang - LA-XI</t>
  </si>
  <si>
    <t>LA-XS</t>
  </si>
  <si>
    <t>Xaisômboun</t>
  </si>
  <si>
    <t>Xaisômboun - LA-XS</t>
  </si>
  <si>
    <t>LV-DGV</t>
  </si>
  <si>
    <t>Daugavpils</t>
  </si>
  <si>
    <t>republican city</t>
  </si>
  <si>
    <t>lv</t>
  </si>
  <si>
    <t>Daugavpils - LV-DGV</t>
  </si>
  <si>
    <t>LV-JEL</t>
  </si>
  <si>
    <t>Jelgava</t>
  </si>
  <si>
    <t>Jelgava - LV-JEL</t>
  </si>
  <si>
    <t>LV-JKB</t>
  </si>
  <si>
    <t>Jēkabpils</t>
  </si>
  <si>
    <t>Jēkabpils - LV-JKB</t>
  </si>
  <si>
    <t>LV-JUR</t>
  </si>
  <si>
    <t>Jūrmala</t>
  </si>
  <si>
    <t>Jūrmala - LV-JUR</t>
  </si>
  <si>
    <t>LV-LPX</t>
  </si>
  <si>
    <t>Liepāja</t>
  </si>
  <si>
    <t>Liepāja - LV-LPX</t>
  </si>
  <si>
    <t>LV-REZ</t>
  </si>
  <si>
    <t>Rēzekne</t>
  </si>
  <si>
    <t>Rēzekne - LV-REZ</t>
  </si>
  <si>
    <t>LV-RIX</t>
  </si>
  <si>
    <t>Rīga</t>
  </si>
  <si>
    <t>Rīga - LV-RIX</t>
  </si>
  <si>
    <t>LV-VEN</t>
  </si>
  <si>
    <t>Ventspils</t>
  </si>
  <si>
    <t>Ventspils - LV-VEN</t>
  </si>
  <si>
    <t>LV-VMR</t>
  </si>
  <si>
    <t>Valmiera</t>
  </si>
  <si>
    <t>Valmiera - LV-VMR</t>
  </si>
  <si>
    <t>LB-AK</t>
  </si>
  <si>
    <t>Aakkâr</t>
  </si>
  <si>
    <t>Aakkâr - LB-AK</t>
  </si>
  <si>
    <t>LB-AS</t>
  </si>
  <si>
    <t>Liban-Nord</t>
  </si>
  <si>
    <t>Liban-Nord - LB-AS</t>
  </si>
  <si>
    <t>LB-BA</t>
  </si>
  <si>
    <t>Beyrouth</t>
  </si>
  <si>
    <t>Beyrouth - LB-BA</t>
  </si>
  <si>
    <t>LB-BH</t>
  </si>
  <si>
    <t>Baalbek-Hermel</t>
  </si>
  <si>
    <t>Baalbek-Hermel - LB-BH</t>
  </si>
  <si>
    <t>LB-BI</t>
  </si>
  <si>
    <t>Béqaa</t>
  </si>
  <si>
    <t>Béqaa - LB-BI</t>
  </si>
  <si>
    <t>LB-JA</t>
  </si>
  <si>
    <t>Liban-Sud</t>
  </si>
  <si>
    <t>Liban-Sud - LB-JA</t>
  </si>
  <si>
    <t>LB-JL</t>
  </si>
  <si>
    <t>Mont-Liban</t>
  </si>
  <si>
    <t>Mont-Liban - LB-JL</t>
  </si>
  <si>
    <t>LB-NA</t>
  </si>
  <si>
    <t>Nabatîyé</t>
  </si>
  <si>
    <t>Nabatîyé - LB-NA</t>
  </si>
  <si>
    <t>LS-A</t>
  </si>
  <si>
    <t>Maseru</t>
  </si>
  <si>
    <t>Maseru - LS-A</t>
  </si>
  <si>
    <t>LS-B</t>
  </si>
  <si>
    <t>Botha-Bothe</t>
  </si>
  <si>
    <t>Botha-Bothe - LS-B</t>
  </si>
  <si>
    <t>LS-C</t>
  </si>
  <si>
    <t>Leribe</t>
  </si>
  <si>
    <t>Leribe - LS-C</t>
  </si>
  <si>
    <t>LS-D</t>
  </si>
  <si>
    <t>Berea</t>
  </si>
  <si>
    <t>Berea - LS-D</t>
  </si>
  <si>
    <t>LS-E</t>
  </si>
  <si>
    <t>Mafeteng</t>
  </si>
  <si>
    <t>Mafeteng - LS-E</t>
  </si>
  <si>
    <t>LS-F</t>
  </si>
  <si>
    <t>Mohale's Hoek</t>
  </si>
  <si>
    <t>Mohale's Hoek - LS-F</t>
  </si>
  <si>
    <t>LS-G</t>
  </si>
  <si>
    <t>Quthing</t>
  </si>
  <si>
    <t>Quthing - LS-G</t>
  </si>
  <si>
    <t>LS-H</t>
  </si>
  <si>
    <t>Qacha's Nek</t>
  </si>
  <si>
    <t>Qacha's Nek - LS-H</t>
  </si>
  <si>
    <t>LS-J</t>
  </si>
  <si>
    <t>Mokhotlong</t>
  </si>
  <si>
    <t>Mokhotlong - LS-J</t>
  </si>
  <si>
    <t>LS-K</t>
  </si>
  <si>
    <t>Thaba-Tseka</t>
  </si>
  <si>
    <t>Thaba-Tseka - LS-K</t>
  </si>
  <si>
    <t>LR-BG</t>
  </si>
  <si>
    <t>Bong</t>
  </si>
  <si>
    <t>Bong - LR-BG</t>
  </si>
  <si>
    <t>LR-BM</t>
  </si>
  <si>
    <t>Bomi</t>
  </si>
  <si>
    <t>Bomi - LR-BM</t>
  </si>
  <si>
    <t>LR-CM</t>
  </si>
  <si>
    <t>Grand Cape Mount</t>
  </si>
  <si>
    <t>Grand Cape Mount - LR-CM</t>
  </si>
  <si>
    <t>LR-GB</t>
  </si>
  <si>
    <t>Grand Bassa</t>
  </si>
  <si>
    <t>Grand Bassa - LR-GB</t>
  </si>
  <si>
    <t>LR-GG</t>
  </si>
  <si>
    <t>Grand Gedeh</t>
  </si>
  <si>
    <t>Grand Gedeh - LR-GG</t>
  </si>
  <si>
    <t>LR-GK</t>
  </si>
  <si>
    <t>Grand Kru</t>
  </si>
  <si>
    <t>Grand Kru - LR-GK</t>
  </si>
  <si>
    <t>LR-GP</t>
  </si>
  <si>
    <t>Gbarpolu</t>
  </si>
  <si>
    <t>Gbarpolu - LR-GP</t>
  </si>
  <si>
    <t>LR-LO</t>
  </si>
  <si>
    <t>Lofa</t>
  </si>
  <si>
    <t>Lofa - LR-LO</t>
  </si>
  <si>
    <t>LR-MG</t>
  </si>
  <si>
    <t>Margibi</t>
  </si>
  <si>
    <t>Margibi - LR-MG</t>
  </si>
  <si>
    <t>LR-MO</t>
  </si>
  <si>
    <t>Montserrado</t>
  </si>
  <si>
    <t>Montserrado - LR-MO</t>
  </si>
  <si>
    <t>LR-MY</t>
  </si>
  <si>
    <t>Maryland</t>
  </si>
  <si>
    <t>Maryland - LR-MY</t>
  </si>
  <si>
    <t>LR-NI</t>
  </si>
  <si>
    <t>Nimba</t>
  </si>
  <si>
    <t>Nimba - LR-NI</t>
  </si>
  <si>
    <t>LR-RG</t>
  </si>
  <si>
    <t>River Gee</t>
  </si>
  <si>
    <t>River Gee - LR-RG</t>
  </si>
  <si>
    <t>LR-RI</t>
  </si>
  <si>
    <t>River Cess</t>
  </si>
  <si>
    <t>River Cess - LR-RI</t>
  </si>
  <si>
    <t>LR-SI</t>
  </si>
  <si>
    <t>Sinoe</t>
  </si>
  <si>
    <t>Sinoe - LR-SI</t>
  </si>
  <si>
    <t>LY-BA</t>
  </si>
  <si>
    <t>Banghāzī</t>
  </si>
  <si>
    <t>popularate</t>
  </si>
  <si>
    <t>Banghāzī - LY-BA</t>
  </si>
  <si>
    <t>LY-BU</t>
  </si>
  <si>
    <t>Al Buţnān</t>
  </si>
  <si>
    <t>Al Buţnān - LY-BU</t>
  </si>
  <si>
    <t>LY-DR</t>
  </si>
  <si>
    <t>Darnah</t>
  </si>
  <si>
    <t>Darnah - LY-DR</t>
  </si>
  <si>
    <t>LY-GT</t>
  </si>
  <si>
    <t>Ghāt</t>
  </si>
  <si>
    <t>Ghāt - LY-GT</t>
  </si>
  <si>
    <t>LY-JA</t>
  </si>
  <si>
    <t>Al Jabal al Akhḑar</t>
  </si>
  <si>
    <t>Al Jabal al Akhḑar - LY-JA</t>
  </si>
  <si>
    <t>LY-JG</t>
  </si>
  <si>
    <t>Al Jabal al Gharbī</t>
  </si>
  <si>
    <t>Al Jabal al Gharbī - LY-JG</t>
  </si>
  <si>
    <t>LY-JI</t>
  </si>
  <si>
    <t>Al Jafārah</t>
  </si>
  <si>
    <t>Al Jafārah - LY-JI</t>
  </si>
  <si>
    <t>LY-JU</t>
  </si>
  <si>
    <t>Al Jufrah</t>
  </si>
  <si>
    <t>Al Jufrah - LY-JU</t>
  </si>
  <si>
    <t>LY-KF</t>
  </si>
  <si>
    <t>Al Kufrah</t>
  </si>
  <si>
    <t>Al Kufrah - LY-KF</t>
  </si>
  <si>
    <t>LY-MB</t>
  </si>
  <si>
    <t>Al Marqab</t>
  </si>
  <si>
    <t>Al Marqab - LY-MB</t>
  </si>
  <si>
    <t>LY-MI</t>
  </si>
  <si>
    <t>Mişrātah</t>
  </si>
  <si>
    <t>Mişrātah - LY-MI</t>
  </si>
  <si>
    <t>LY-MJ</t>
  </si>
  <si>
    <t>Al Marj</t>
  </si>
  <si>
    <t>Al Marj - LY-MJ</t>
  </si>
  <si>
    <t>LY-MQ</t>
  </si>
  <si>
    <t>Murzuq</t>
  </si>
  <si>
    <t>Murzuq - LY-MQ</t>
  </si>
  <si>
    <t>LY-NL</t>
  </si>
  <si>
    <t>Nālūt</t>
  </si>
  <si>
    <t>Nālūt - LY-NL</t>
  </si>
  <si>
    <t>LY-NQ</t>
  </si>
  <si>
    <t>An Nuqāţ al Khams</t>
  </si>
  <si>
    <t>An Nuqāţ al Khams - LY-NQ</t>
  </si>
  <si>
    <t>LY-SB</t>
  </si>
  <si>
    <t>Sabhā</t>
  </si>
  <si>
    <t>Sabhā - LY-SB</t>
  </si>
  <si>
    <t>LY-SR</t>
  </si>
  <si>
    <t>Surt</t>
  </si>
  <si>
    <t>Surt - LY-SR</t>
  </si>
  <si>
    <t>LY-TB</t>
  </si>
  <si>
    <t>Ţarābulus</t>
  </si>
  <si>
    <t>Ţarābulus - LY-TB</t>
  </si>
  <si>
    <t>LY-WA</t>
  </si>
  <si>
    <t>Al Wāḩāt</t>
  </si>
  <si>
    <t>Al Wāḩāt - LY-WA</t>
  </si>
  <si>
    <t>LY-WD</t>
  </si>
  <si>
    <t>Wādī al Ḩayāt</t>
  </si>
  <si>
    <t>Wādī al Ḩayāt - LY-WD</t>
  </si>
  <si>
    <t>LY-WS</t>
  </si>
  <si>
    <t>Wādī ash Shāţi’</t>
  </si>
  <si>
    <t>Wādī ash Shāţi’ - LY-WS</t>
  </si>
  <si>
    <t>LY-ZA</t>
  </si>
  <si>
    <t>Az Zāwiyah</t>
  </si>
  <si>
    <t>Az Zāwiyah - LY-ZA</t>
  </si>
  <si>
    <t>LI-01</t>
  </si>
  <si>
    <t>Balzers</t>
  </si>
  <si>
    <t>de</t>
  </si>
  <si>
    <t>Balzers - LI-01</t>
  </si>
  <si>
    <t>LI-02</t>
  </si>
  <si>
    <t>Eschen</t>
  </si>
  <si>
    <t>Eschen - LI-02</t>
  </si>
  <si>
    <t>LI-03</t>
  </si>
  <si>
    <t>Gamprin</t>
  </si>
  <si>
    <t>Gamprin - LI-03</t>
  </si>
  <si>
    <t>LI-04</t>
  </si>
  <si>
    <t>Mauren</t>
  </si>
  <si>
    <t>Mauren - LI-04</t>
  </si>
  <si>
    <t>LI-05</t>
  </si>
  <si>
    <t>Planken</t>
  </si>
  <si>
    <t>Planken - LI-05</t>
  </si>
  <si>
    <t>LI-06</t>
  </si>
  <si>
    <t>Ruggell</t>
  </si>
  <si>
    <t>Ruggell - LI-06</t>
  </si>
  <si>
    <t>LI-07</t>
  </si>
  <si>
    <t>Schaan</t>
  </si>
  <si>
    <t>Schaan - LI-07</t>
  </si>
  <si>
    <t>LI-08</t>
  </si>
  <si>
    <t>Schellenberg</t>
  </si>
  <si>
    <t>Schellenberg - LI-08</t>
  </si>
  <si>
    <t>LI-09</t>
  </si>
  <si>
    <t>Triesen</t>
  </si>
  <si>
    <t>Triesen - LI-09</t>
  </si>
  <si>
    <t>LI-10</t>
  </si>
  <si>
    <t>Triesenberg</t>
  </si>
  <si>
    <t>Triesenberg - LI-10</t>
  </si>
  <si>
    <t>LI-11</t>
  </si>
  <si>
    <t>Vaduz</t>
  </si>
  <si>
    <t>Vaduz - LI-11</t>
  </si>
  <si>
    <t>LT-AL</t>
  </si>
  <si>
    <t>Alytaus apskritis</t>
  </si>
  <si>
    <t>lt</t>
  </si>
  <si>
    <t>Alytaus apskritis - LT-AL</t>
  </si>
  <si>
    <t>LT-KL</t>
  </si>
  <si>
    <t>Klaipėdos apskritis</t>
  </si>
  <si>
    <t>Klaipėdos apskritis - LT-KL</t>
  </si>
  <si>
    <t>LT-KU</t>
  </si>
  <si>
    <t>Kauno apskritis</t>
  </si>
  <si>
    <t>Kauno apskritis - LT-KU</t>
  </si>
  <si>
    <t>LT-MR</t>
  </si>
  <si>
    <t>Marijampolės apskritis</t>
  </si>
  <si>
    <t>Marijampolės apskritis - LT-MR</t>
  </si>
  <si>
    <t>LT-PN</t>
  </si>
  <si>
    <t>Panevėžio apskritis</t>
  </si>
  <si>
    <t>Panevėžio apskritis - LT-PN</t>
  </si>
  <si>
    <t>LT-SA</t>
  </si>
  <si>
    <t>Šiaulių apskritis</t>
  </si>
  <si>
    <t>Šiaulių apskritis - LT-SA</t>
  </si>
  <si>
    <t>LT-TA</t>
  </si>
  <si>
    <t>Tauragės apskritis</t>
  </si>
  <si>
    <t>Tauragės apskritis - LT-TA</t>
  </si>
  <si>
    <t>LT-TE</t>
  </si>
  <si>
    <t>Telšių apskritis</t>
  </si>
  <si>
    <t>Telšių apskritis - LT-TE</t>
  </si>
  <si>
    <t>LT-UT</t>
  </si>
  <si>
    <t>Utenos apskritis</t>
  </si>
  <si>
    <t>Utenos apskritis - LT-UT</t>
  </si>
  <si>
    <t>LT-VL</t>
  </si>
  <si>
    <t>Vilniaus apskritis</t>
  </si>
  <si>
    <t>Vilniaus apskritis - LT-VL</t>
  </si>
  <si>
    <t>LU-CA</t>
  </si>
  <si>
    <t>Capellen</t>
  </si>
  <si>
    <t>canton</t>
  </si>
  <si>
    <t>Capellen - LU-CA</t>
  </si>
  <si>
    <t>LU-CL</t>
  </si>
  <si>
    <t>Clervaux</t>
  </si>
  <si>
    <t>Clervaux - LU-CL</t>
  </si>
  <si>
    <t>LU-DI</t>
  </si>
  <si>
    <t>Diekirch</t>
  </si>
  <si>
    <t>Diekirch - LU-DI</t>
  </si>
  <si>
    <t>LU-EC</t>
  </si>
  <si>
    <t>Echternach</t>
  </si>
  <si>
    <t>Echternach - LU-EC</t>
  </si>
  <si>
    <t>LU-ES</t>
  </si>
  <si>
    <t>Esch-sur-Alzette</t>
  </si>
  <si>
    <t>Esch-sur-Alzette - LU-ES</t>
  </si>
  <si>
    <t>LU-GR</t>
  </si>
  <si>
    <t>Grevenmacher</t>
  </si>
  <si>
    <t>Grevenmacher - LU-GR</t>
  </si>
  <si>
    <t>LU-LU</t>
  </si>
  <si>
    <t>Luxembourg - LU-LU</t>
  </si>
  <si>
    <t>LU-ME</t>
  </si>
  <si>
    <t>Mersch</t>
  </si>
  <si>
    <t>Mersch - LU-ME</t>
  </si>
  <si>
    <t>LU-RD</t>
  </si>
  <si>
    <t>Redange</t>
  </si>
  <si>
    <t>Redange - LU-RD</t>
  </si>
  <si>
    <t>LU-RM</t>
  </si>
  <si>
    <t>Remich</t>
  </si>
  <si>
    <t>Remich - LU-RM</t>
  </si>
  <si>
    <t>LU-VD</t>
  </si>
  <si>
    <t>Vianden</t>
  </si>
  <si>
    <t>Vianden - LU-VD</t>
  </si>
  <si>
    <t>LU-WI</t>
  </si>
  <si>
    <t>Wiltz</t>
  </si>
  <si>
    <t>Wiltz - LU-WI</t>
  </si>
  <si>
    <t>MG-A</t>
  </si>
  <si>
    <t>Toamasina</t>
  </si>
  <si>
    <t>mg</t>
  </si>
  <si>
    <t>Toamasina - MG-A</t>
  </si>
  <si>
    <t>MG-D</t>
  </si>
  <si>
    <t>Antsiranana</t>
  </si>
  <si>
    <t>Antsiranana - MG-D</t>
  </si>
  <si>
    <t>MG-F</t>
  </si>
  <si>
    <t>Fianarantsoa</t>
  </si>
  <si>
    <t>Fianarantsoa - MG-F</t>
  </si>
  <si>
    <t>MG-M</t>
  </si>
  <si>
    <t>Mahajanga</t>
  </si>
  <si>
    <t>Mahajanga - MG-M</t>
  </si>
  <si>
    <t>MG-T</t>
  </si>
  <si>
    <t>Antananarivo</t>
  </si>
  <si>
    <t>Antananarivo - MG-T</t>
  </si>
  <si>
    <t>MG-U</t>
  </si>
  <si>
    <t>Toliara</t>
  </si>
  <si>
    <t>Toliara - MG-U</t>
  </si>
  <si>
    <t>MW-C</t>
  </si>
  <si>
    <t>Central Region</t>
  </si>
  <si>
    <t>Central Region - MW-C</t>
  </si>
  <si>
    <t>MW-N</t>
  </si>
  <si>
    <t>Northern Region</t>
  </si>
  <si>
    <t>Northern Region - MW-N</t>
  </si>
  <si>
    <t>MW-S</t>
  </si>
  <si>
    <t>Southern Region</t>
  </si>
  <si>
    <t>Southern Region - MW-S</t>
  </si>
  <si>
    <t>MY-01</t>
  </si>
  <si>
    <t>Johor</t>
  </si>
  <si>
    <t>ms</t>
  </si>
  <si>
    <t>Johor - MY-01</t>
  </si>
  <si>
    <t>MY-02</t>
  </si>
  <si>
    <t>Kedah</t>
  </si>
  <si>
    <t>Kedah - MY-02</t>
  </si>
  <si>
    <t>MY-03</t>
  </si>
  <si>
    <t>Kelantan</t>
  </si>
  <si>
    <t>Kelantan - MY-03</t>
  </si>
  <si>
    <t>MY-04</t>
  </si>
  <si>
    <t>Melaka</t>
  </si>
  <si>
    <t>Melaka - MY-04</t>
  </si>
  <si>
    <t>MY-05</t>
  </si>
  <si>
    <t>Negeri Sembilan</t>
  </si>
  <si>
    <t>Negeri Sembilan - MY-05</t>
  </si>
  <si>
    <t>MY-06</t>
  </si>
  <si>
    <t>Pahang</t>
  </si>
  <si>
    <t>Pahang - MY-06</t>
  </si>
  <si>
    <t>MY-07</t>
  </si>
  <si>
    <t>Pulau Pinang</t>
  </si>
  <si>
    <t>Pulau Pinang - MY-07</t>
  </si>
  <si>
    <t>MY-08</t>
  </si>
  <si>
    <t>Perak</t>
  </si>
  <si>
    <t>Perak - MY-08</t>
  </si>
  <si>
    <t>MY-09</t>
  </si>
  <si>
    <t>Perlis</t>
  </si>
  <si>
    <t>Perlis - MY-09</t>
  </si>
  <si>
    <t>MY-10</t>
  </si>
  <si>
    <t>Selangor</t>
  </si>
  <si>
    <t>Selangor - MY-10</t>
  </si>
  <si>
    <t>MY-11</t>
  </si>
  <si>
    <t>Terengganu</t>
  </si>
  <si>
    <t>Terengganu - MY-11</t>
  </si>
  <si>
    <t>MY-12</t>
  </si>
  <si>
    <t>Sabah</t>
  </si>
  <si>
    <t>Sabah - MY-12</t>
  </si>
  <si>
    <t>MY-13</t>
  </si>
  <si>
    <t>Sarawak</t>
  </si>
  <si>
    <t>Sarawak - MY-13</t>
  </si>
  <si>
    <t>MY-14</t>
  </si>
  <si>
    <t>Wilayah Persekutuan Kuala Lumpur</t>
  </si>
  <si>
    <t>federal territory</t>
  </si>
  <si>
    <t>Wilayah Persekutuan Kuala Lumpur - MY-14</t>
  </si>
  <si>
    <t>MY-15</t>
  </si>
  <si>
    <t>Wilayah Persekutuan Labuan</t>
  </si>
  <si>
    <t>Wilayah Persekutuan Labuan - MY-15</t>
  </si>
  <si>
    <t>MY-16</t>
  </si>
  <si>
    <t>Wilayah Persekutuan Putrajaya</t>
  </si>
  <si>
    <t>Wilayah Persekutuan Putrajaya - MY-16</t>
  </si>
  <si>
    <t>MV-00</t>
  </si>
  <si>
    <t>South Ari Atoll</t>
  </si>
  <si>
    <t>administrative atoll</t>
  </si>
  <si>
    <t>South Ari Atoll - MV-00</t>
  </si>
  <si>
    <t>MV-02</t>
  </si>
  <si>
    <t>North Ari Atoll</t>
  </si>
  <si>
    <t>North Ari Atoll - MV-02</t>
  </si>
  <si>
    <t>MV-03</t>
  </si>
  <si>
    <t>Faadhippolhu</t>
  </si>
  <si>
    <t>Faadhippolhu - MV-03</t>
  </si>
  <si>
    <t>MV-04</t>
  </si>
  <si>
    <t>Felidhu Atoll</t>
  </si>
  <si>
    <t>Felidhu Atoll - MV-04</t>
  </si>
  <si>
    <t>MV-05</t>
  </si>
  <si>
    <t>Hahdhunmathi</t>
  </si>
  <si>
    <t>Hahdhunmathi - MV-05</t>
  </si>
  <si>
    <t>MV-07</t>
  </si>
  <si>
    <t>North Thiladhunmathi</t>
  </si>
  <si>
    <t>North Thiladhunmathi - MV-07</t>
  </si>
  <si>
    <t>MV-08</t>
  </si>
  <si>
    <t>Kolhumadulu</t>
  </si>
  <si>
    <t>Kolhumadulu - MV-08</t>
  </si>
  <si>
    <t>MV-12</t>
  </si>
  <si>
    <t>Mulaku Atoll</t>
  </si>
  <si>
    <t>Mulaku Atoll - MV-12</t>
  </si>
  <si>
    <t>MV-13</t>
  </si>
  <si>
    <t>North Maalhosmadulu</t>
  </si>
  <si>
    <t>North Maalhosmadulu - MV-13</t>
  </si>
  <si>
    <t>MV-14</t>
  </si>
  <si>
    <t>North Nilandhe Atoll</t>
  </si>
  <si>
    <t>North Nilandhe Atoll - MV-14</t>
  </si>
  <si>
    <t>MV-17</t>
  </si>
  <si>
    <t>South Nilandhe Atoll</t>
  </si>
  <si>
    <t>South Nilandhe Atoll - MV-17</t>
  </si>
  <si>
    <t>MV-20</t>
  </si>
  <si>
    <t>South Maalhosmadulu</t>
  </si>
  <si>
    <t>South Maalhosmadulu - MV-20</t>
  </si>
  <si>
    <t>MV-23</t>
  </si>
  <si>
    <t>South Thiladhunmathi</t>
  </si>
  <si>
    <t>South Thiladhunmathi - MV-23</t>
  </si>
  <si>
    <t>MV-24</t>
  </si>
  <si>
    <t>North Miladhunmadulu</t>
  </si>
  <si>
    <t>North Miladhunmadulu - MV-24</t>
  </si>
  <si>
    <t>MV-25</t>
  </si>
  <si>
    <t>South Miladhunmadulu</t>
  </si>
  <si>
    <t>South Miladhunmadulu - MV-25</t>
  </si>
  <si>
    <t>MV-26</t>
  </si>
  <si>
    <t>Male Atoll</t>
  </si>
  <si>
    <t>Male Atoll - MV-26</t>
  </si>
  <si>
    <t>MV-27</t>
  </si>
  <si>
    <t>North Huvadhu Atoll</t>
  </si>
  <si>
    <t>North Huvadhu Atoll - MV-27</t>
  </si>
  <si>
    <t>MV-28</t>
  </si>
  <si>
    <t>South Huvadhu Atoll</t>
  </si>
  <si>
    <t>South Huvadhu Atoll - MV-28</t>
  </si>
  <si>
    <t>MV-29</t>
  </si>
  <si>
    <t>Fuvammulah</t>
  </si>
  <si>
    <t>Fuvammulah - MV-29</t>
  </si>
  <si>
    <t>MV-01</t>
  </si>
  <si>
    <t>Addu City</t>
  </si>
  <si>
    <t>Addu City - MV-01</t>
  </si>
  <si>
    <t>MV-MLE</t>
  </si>
  <si>
    <t>Male</t>
  </si>
  <si>
    <t>Male - MV-MLE</t>
  </si>
  <si>
    <t>ML-1</t>
  </si>
  <si>
    <t>Kayes</t>
  </si>
  <si>
    <t>Kayes - ML-1</t>
  </si>
  <si>
    <t>ML-10</t>
  </si>
  <si>
    <t>Taoudénit</t>
  </si>
  <si>
    <t>Taoudénit - ML-10</t>
  </si>
  <si>
    <t>ML-2</t>
  </si>
  <si>
    <t>Koulikoro</t>
  </si>
  <si>
    <t>Koulikoro - ML-2</t>
  </si>
  <si>
    <t>ML-3</t>
  </si>
  <si>
    <t>Sikasso</t>
  </si>
  <si>
    <t>Sikasso - ML-3</t>
  </si>
  <si>
    <t>ML-4</t>
  </si>
  <si>
    <t>Ségou</t>
  </si>
  <si>
    <t>Ségou - ML-4</t>
  </si>
  <si>
    <t>ML-5</t>
  </si>
  <si>
    <t>Mopti</t>
  </si>
  <si>
    <t>Mopti - ML-5</t>
  </si>
  <si>
    <t>ML-6</t>
  </si>
  <si>
    <t>Tombouctou</t>
  </si>
  <si>
    <t>Tombouctou - ML-6</t>
  </si>
  <si>
    <t>ML-7</t>
  </si>
  <si>
    <t>Gao</t>
  </si>
  <si>
    <t>Gao - ML-7</t>
  </si>
  <si>
    <t>ML-8</t>
  </si>
  <si>
    <t>Kidal</t>
  </si>
  <si>
    <t>Kidal - ML-8</t>
  </si>
  <si>
    <t>ML-9</t>
  </si>
  <si>
    <t>Ménaka</t>
  </si>
  <si>
    <t>Ménaka - ML-9</t>
  </si>
  <si>
    <t>ML-BKO</t>
  </si>
  <si>
    <t>Bamako</t>
  </si>
  <si>
    <t>Bamako - ML-BKO</t>
  </si>
  <si>
    <t>MT-01</t>
  </si>
  <si>
    <t>Attard</t>
  </si>
  <si>
    <t>local council</t>
  </si>
  <si>
    <t>Attard - MT-01</t>
  </si>
  <si>
    <t>MT-02</t>
  </si>
  <si>
    <t>Balzan</t>
  </si>
  <si>
    <t>Balzan - MT-02</t>
  </si>
  <si>
    <t>MT-03</t>
  </si>
  <si>
    <t>Birgu</t>
  </si>
  <si>
    <t>Birgu - MT-03</t>
  </si>
  <si>
    <t>MT-04</t>
  </si>
  <si>
    <t>Birkirkara</t>
  </si>
  <si>
    <t>Birkirkara - MT-04</t>
  </si>
  <si>
    <t>MT-05</t>
  </si>
  <si>
    <t>Birżebbuġa</t>
  </si>
  <si>
    <t>Birżebbuġa - MT-05</t>
  </si>
  <si>
    <t>MT-06</t>
  </si>
  <si>
    <t>Bormla</t>
  </si>
  <si>
    <t>Bormla - MT-06</t>
  </si>
  <si>
    <t>MT-07</t>
  </si>
  <si>
    <t>Dingli</t>
  </si>
  <si>
    <t>Dingli - MT-07</t>
  </si>
  <si>
    <t>MT-08</t>
  </si>
  <si>
    <t>Fgura</t>
  </si>
  <si>
    <t>Fgura - MT-08</t>
  </si>
  <si>
    <t>MT-09</t>
  </si>
  <si>
    <t>Floriana</t>
  </si>
  <si>
    <t>Floriana - MT-09</t>
  </si>
  <si>
    <t>MT-10</t>
  </si>
  <si>
    <t>Fontana</t>
  </si>
  <si>
    <t>Fontana - MT-10</t>
  </si>
  <si>
    <t>MT-11</t>
  </si>
  <si>
    <t>Gudja</t>
  </si>
  <si>
    <t>Gudja - MT-11</t>
  </si>
  <si>
    <t>MT-12</t>
  </si>
  <si>
    <t>Gżira</t>
  </si>
  <si>
    <t>Gżira - MT-12</t>
  </si>
  <si>
    <t>MT-13</t>
  </si>
  <si>
    <t>Għajnsielem</t>
  </si>
  <si>
    <t>Għajnsielem - MT-13</t>
  </si>
  <si>
    <t>MT-14</t>
  </si>
  <si>
    <t>Għarb</t>
  </si>
  <si>
    <t>Għarb - MT-14</t>
  </si>
  <si>
    <t>MT-15</t>
  </si>
  <si>
    <t>Għargħur</t>
  </si>
  <si>
    <t>Għargħur - MT-15</t>
  </si>
  <si>
    <t>MT-16</t>
  </si>
  <si>
    <t>Għasri</t>
  </si>
  <si>
    <t>Għasri - MT-16</t>
  </si>
  <si>
    <t>MT-17</t>
  </si>
  <si>
    <t>Għaxaq</t>
  </si>
  <si>
    <t>Għaxaq - MT-17</t>
  </si>
  <si>
    <t>MT-18</t>
  </si>
  <si>
    <t>Ħamrun</t>
  </si>
  <si>
    <t>Ħamrun - MT-18</t>
  </si>
  <si>
    <t>MT-19</t>
  </si>
  <si>
    <t>Iklin</t>
  </si>
  <si>
    <t>Iklin - MT-19</t>
  </si>
  <si>
    <t>MT-20</t>
  </si>
  <si>
    <t>Isla</t>
  </si>
  <si>
    <t>Isla - MT-20</t>
  </si>
  <si>
    <t>MT-21</t>
  </si>
  <si>
    <t>Kalkara</t>
  </si>
  <si>
    <t>Kalkara - MT-21</t>
  </si>
  <si>
    <t>MT-22</t>
  </si>
  <si>
    <t>Kerċem</t>
  </si>
  <si>
    <t>Kerċem - MT-22</t>
  </si>
  <si>
    <t>MT-23</t>
  </si>
  <si>
    <t>Kirkop</t>
  </si>
  <si>
    <t>Kirkop - MT-23</t>
  </si>
  <si>
    <t>MT-24</t>
  </si>
  <si>
    <t>Lija</t>
  </si>
  <si>
    <t>Lija - MT-24</t>
  </si>
  <si>
    <t>MT-25</t>
  </si>
  <si>
    <t>Luqa</t>
  </si>
  <si>
    <t>Luqa - MT-25</t>
  </si>
  <si>
    <t>MT-26</t>
  </si>
  <si>
    <t>Marsa</t>
  </si>
  <si>
    <t>Marsa - MT-26</t>
  </si>
  <si>
    <t>MT-27</t>
  </si>
  <si>
    <t>Marsaskala</t>
  </si>
  <si>
    <t>Marsaskala - MT-27</t>
  </si>
  <si>
    <t>MT-28</t>
  </si>
  <si>
    <t>Marsaxlokk</t>
  </si>
  <si>
    <t>Marsaxlokk - MT-28</t>
  </si>
  <si>
    <t>MT-29</t>
  </si>
  <si>
    <t>Mdina</t>
  </si>
  <si>
    <t>Mdina - MT-29</t>
  </si>
  <si>
    <t>MT-30</t>
  </si>
  <si>
    <t>Mellieħa</t>
  </si>
  <si>
    <t>Mellieħa - MT-30</t>
  </si>
  <si>
    <t>MT-31</t>
  </si>
  <si>
    <t>Mġarr</t>
  </si>
  <si>
    <t>Mġarr - MT-31</t>
  </si>
  <si>
    <t>MT-32</t>
  </si>
  <si>
    <t>Mosta</t>
  </si>
  <si>
    <t>Mosta - MT-32</t>
  </si>
  <si>
    <t>MT-33</t>
  </si>
  <si>
    <t>Mqabba</t>
  </si>
  <si>
    <t>Mqabba - MT-33</t>
  </si>
  <si>
    <t>MT-34</t>
  </si>
  <si>
    <t>Msida</t>
  </si>
  <si>
    <t>Msida - MT-34</t>
  </si>
  <si>
    <t>MT-35</t>
  </si>
  <si>
    <t>Mtarfa</t>
  </si>
  <si>
    <t>Mtarfa - MT-35</t>
  </si>
  <si>
    <t>MT-36</t>
  </si>
  <si>
    <t>Munxar</t>
  </si>
  <si>
    <t>Munxar - MT-36</t>
  </si>
  <si>
    <t>MT-37</t>
  </si>
  <si>
    <t>Nadur</t>
  </si>
  <si>
    <t>Nadur - MT-37</t>
  </si>
  <si>
    <t>MT-38</t>
  </si>
  <si>
    <t>Naxxar</t>
  </si>
  <si>
    <t>Naxxar - MT-38</t>
  </si>
  <si>
    <t>MT-39</t>
  </si>
  <si>
    <t>Paola</t>
  </si>
  <si>
    <t>Paola - MT-39</t>
  </si>
  <si>
    <t>MT-40</t>
  </si>
  <si>
    <t>Pembroke</t>
  </si>
  <si>
    <t>Pembroke - MT-40</t>
  </si>
  <si>
    <t>MT-41</t>
  </si>
  <si>
    <t>Pietà</t>
  </si>
  <si>
    <t>Pietà - MT-41</t>
  </si>
  <si>
    <t>MT-42</t>
  </si>
  <si>
    <t>Qala</t>
  </si>
  <si>
    <t>Qala - MT-42</t>
  </si>
  <si>
    <t>MT-43</t>
  </si>
  <si>
    <t>Qormi</t>
  </si>
  <si>
    <t>Qormi - MT-43</t>
  </si>
  <si>
    <t>MT-44</t>
  </si>
  <si>
    <t>Qrendi</t>
  </si>
  <si>
    <t>Qrendi - MT-44</t>
  </si>
  <si>
    <t>MT-45</t>
  </si>
  <si>
    <t>Rabat Gozo</t>
  </si>
  <si>
    <t>Rabat Gozo - MT-45</t>
  </si>
  <si>
    <t>MT-46</t>
  </si>
  <si>
    <t>Rabat Malta</t>
  </si>
  <si>
    <t>Rabat Malta - MT-46</t>
  </si>
  <si>
    <t>MT-47</t>
  </si>
  <si>
    <t>Safi</t>
  </si>
  <si>
    <t>Safi - MT-47</t>
  </si>
  <si>
    <t>MT-48</t>
  </si>
  <si>
    <t>Saint Julian's</t>
  </si>
  <si>
    <t>Saint Julian's - MT-48</t>
  </si>
  <si>
    <t>MT-49</t>
  </si>
  <si>
    <t>Saint John - MT-49</t>
  </si>
  <si>
    <t>MT-50</t>
  </si>
  <si>
    <t>Saint Lawrence</t>
  </si>
  <si>
    <t>Saint Lawrence - MT-50</t>
  </si>
  <si>
    <t>MT-51</t>
  </si>
  <si>
    <t>Saint Paul's Bay</t>
  </si>
  <si>
    <t>Saint Paul's Bay - MT-51</t>
  </si>
  <si>
    <t>MT-52</t>
  </si>
  <si>
    <t>Sannat</t>
  </si>
  <si>
    <t>Sannat - MT-52</t>
  </si>
  <si>
    <t>MT-53</t>
  </si>
  <si>
    <t>Saint Lucia's</t>
  </si>
  <si>
    <t>Saint Lucia's - MT-53</t>
  </si>
  <si>
    <t>MT-54</t>
  </si>
  <si>
    <t>Santa Venera</t>
  </si>
  <si>
    <t>Santa Venera - MT-54</t>
  </si>
  <si>
    <t>MT-55</t>
  </si>
  <si>
    <t>Siġġiewi</t>
  </si>
  <si>
    <t>Siġġiewi - MT-55</t>
  </si>
  <si>
    <t>MT-56</t>
  </si>
  <si>
    <t>Sliema</t>
  </si>
  <si>
    <t>Sliema - MT-56</t>
  </si>
  <si>
    <t>MT-57</t>
  </si>
  <si>
    <t>Swieqi</t>
  </si>
  <si>
    <t>Swieqi - MT-57</t>
  </si>
  <si>
    <t>MT-58</t>
  </si>
  <si>
    <t>Ta' Xbiex</t>
  </si>
  <si>
    <t>Ta' Xbiex - MT-58</t>
  </si>
  <si>
    <t>MT-59</t>
  </si>
  <si>
    <t>Tarxien</t>
  </si>
  <si>
    <t>Tarxien - MT-59</t>
  </si>
  <si>
    <t>MT-60</t>
  </si>
  <si>
    <t>Valletta</t>
  </si>
  <si>
    <t>Valletta - MT-60</t>
  </si>
  <si>
    <t>MT-61</t>
  </si>
  <si>
    <t>Xagħra</t>
  </si>
  <si>
    <t>Xagħra - MT-61</t>
  </si>
  <si>
    <t>MT-62</t>
  </si>
  <si>
    <t>Xewkija</t>
  </si>
  <si>
    <t>Xewkija - MT-62</t>
  </si>
  <si>
    <t>MT-63</t>
  </si>
  <si>
    <t>Xgħajra</t>
  </si>
  <si>
    <t>Xgħajra - MT-63</t>
  </si>
  <si>
    <t>MT-64</t>
  </si>
  <si>
    <t>Żabbar</t>
  </si>
  <si>
    <t>Żabbar - MT-64</t>
  </si>
  <si>
    <t>MT-65</t>
  </si>
  <si>
    <t>Żebbuġ Gozo</t>
  </si>
  <si>
    <t>Żebbuġ Gozo - MT-65</t>
  </si>
  <si>
    <t>MT-66</t>
  </si>
  <si>
    <t>Żebbuġ Malta</t>
  </si>
  <si>
    <t>Żebbuġ Malta - MT-66</t>
  </si>
  <si>
    <t>MT-67</t>
  </si>
  <si>
    <t>Żejtun</t>
  </si>
  <si>
    <t>Żejtun - MT-67</t>
  </si>
  <si>
    <t>MT-68</t>
  </si>
  <si>
    <t>Żurrieq</t>
  </si>
  <si>
    <t>Żurrieq - MT-68</t>
  </si>
  <si>
    <t>MH-L</t>
  </si>
  <si>
    <t>Ralik chain</t>
  </si>
  <si>
    <t>chain (of islands)</t>
  </si>
  <si>
    <t>Ralik chain - MH-L</t>
  </si>
  <si>
    <t>MH-T</t>
  </si>
  <si>
    <t>Ratak chain</t>
  </si>
  <si>
    <t>Ratak chain - MH-T</t>
  </si>
  <si>
    <t>MR-01</t>
  </si>
  <si>
    <t>Hodh ech Chargui</t>
  </si>
  <si>
    <t>Hodh ech Chargui - MR-01</t>
  </si>
  <si>
    <t>MR-02</t>
  </si>
  <si>
    <t>Hodh el Gharbi</t>
  </si>
  <si>
    <t>Hodh el Gharbi - MR-02</t>
  </si>
  <si>
    <t>MR-03</t>
  </si>
  <si>
    <t>Assaba</t>
  </si>
  <si>
    <t>Assaba - MR-03</t>
  </si>
  <si>
    <t>MR-04</t>
  </si>
  <si>
    <t>Gorgol</t>
  </si>
  <si>
    <t>Gorgol - MR-04</t>
  </si>
  <si>
    <t>MR-05</t>
  </si>
  <si>
    <t>Brakna</t>
  </si>
  <si>
    <t>Brakna - MR-05</t>
  </si>
  <si>
    <t>MR-06</t>
  </si>
  <si>
    <t>Trarza</t>
  </si>
  <si>
    <t>Trarza - MR-06</t>
  </si>
  <si>
    <t>MR-07</t>
  </si>
  <si>
    <t>Adrar - MR-07</t>
  </si>
  <si>
    <t>MR-08</t>
  </si>
  <si>
    <t>Dakhlet Nouâdhibou</t>
  </si>
  <si>
    <t>Dakhlet Nouâdhibou - MR-08</t>
  </si>
  <si>
    <t>MR-09</t>
  </si>
  <si>
    <t>Tagant</t>
  </si>
  <si>
    <t>Tagant - MR-09</t>
  </si>
  <si>
    <t>MR-10</t>
  </si>
  <si>
    <t>Guidimaka</t>
  </si>
  <si>
    <t>Guidimaka - MR-10</t>
  </si>
  <si>
    <t>MR-11</t>
  </si>
  <si>
    <t>Tiris Zemmour</t>
  </si>
  <si>
    <t>Tiris Zemmour - MR-11</t>
  </si>
  <si>
    <t>MR-12</t>
  </si>
  <si>
    <t>Inchiri</t>
  </si>
  <si>
    <t>Inchiri - MR-12</t>
  </si>
  <si>
    <t>MR-13</t>
  </si>
  <si>
    <t>Nouakchott Ouest</t>
  </si>
  <si>
    <t>Nouakchott Ouest - MR-13</t>
  </si>
  <si>
    <t>MR-14</t>
  </si>
  <si>
    <t>Nouakchott Nord</t>
  </si>
  <si>
    <t>Nouakchott Nord - MR-14</t>
  </si>
  <si>
    <t>MR-15</t>
  </si>
  <si>
    <t>Nouakchott Sud</t>
  </si>
  <si>
    <t>Nouakchott Sud - MR-15</t>
  </si>
  <si>
    <t>MU-AG</t>
  </si>
  <si>
    <t>Agalega Islands</t>
  </si>
  <si>
    <t>Agalega Islands - MU-AG</t>
  </si>
  <si>
    <t>MU-CC</t>
  </si>
  <si>
    <t>Cargados Carajos Shoals</t>
  </si>
  <si>
    <t>Cargados Carajos Shoals - MU-CC</t>
  </si>
  <si>
    <t>MU-RO</t>
  </si>
  <si>
    <t>Rodrigues Island</t>
  </si>
  <si>
    <t>Rodrigues Island - MU-RO</t>
  </si>
  <si>
    <t>MU-BL</t>
  </si>
  <si>
    <t>Black River</t>
  </si>
  <si>
    <t>Black River - MU-BL</t>
  </si>
  <si>
    <t>MU-FL</t>
  </si>
  <si>
    <t>Flacq</t>
  </si>
  <si>
    <t>Flacq - MU-FL</t>
  </si>
  <si>
    <t>MU-GP</t>
  </si>
  <si>
    <t>Grand Port</t>
  </si>
  <si>
    <t>Grand Port - MU-GP</t>
  </si>
  <si>
    <t>MU-MO</t>
  </si>
  <si>
    <t>Moka</t>
  </si>
  <si>
    <t>Moka - MU-MO</t>
  </si>
  <si>
    <t>MU-PA</t>
  </si>
  <si>
    <t>Pamplemousses</t>
  </si>
  <si>
    <t>Pamplemousses - MU-PA</t>
  </si>
  <si>
    <t>MU-PL</t>
  </si>
  <si>
    <t>Port Louis</t>
  </si>
  <si>
    <t>Port Louis - MU-PL</t>
  </si>
  <si>
    <t>MU-PW</t>
  </si>
  <si>
    <t>Plaines Wilhems</t>
  </si>
  <si>
    <t>Plaines Wilhems - MU-PW</t>
  </si>
  <si>
    <t>MU-RR</t>
  </si>
  <si>
    <t>Rivière du Rempart</t>
  </si>
  <si>
    <t>Rivière du Rempart - MU-RR</t>
  </si>
  <si>
    <t>MU-SA</t>
  </si>
  <si>
    <t>Savanne</t>
  </si>
  <si>
    <t>Savanne - MU-SA</t>
  </si>
  <si>
    <t>MX-CMX</t>
  </si>
  <si>
    <t>Ciudad de México</t>
  </si>
  <si>
    <t>Ciudad de México - MX-CMX</t>
  </si>
  <si>
    <t>MX-AGU</t>
  </si>
  <si>
    <t>Aguascalientes</t>
  </si>
  <si>
    <t>Aguascalientes - MX-AGU</t>
  </si>
  <si>
    <t>MX-BCN</t>
  </si>
  <si>
    <t>Baja California</t>
  </si>
  <si>
    <t>Baja California - MX-BCN</t>
  </si>
  <si>
    <t>MX-BCS</t>
  </si>
  <si>
    <t>Baja California Sur</t>
  </si>
  <si>
    <t>Baja California Sur - MX-BCS</t>
  </si>
  <si>
    <t>MX-CAM</t>
  </si>
  <si>
    <t>Campeche</t>
  </si>
  <si>
    <t>Campeche - MX-CAM</t>
  </si>
  <si>
    <t>MX-CHH</t>
  </si>
  <si>
    <t>Chihuahua</t>
  </si>
  <si>
    <t>Chihuahua - MX-CHH</t>
  </si>
  <si>
    <t>MX-CHP</t>
  </si>
  <si>
    <t>Chiapas</t>
  </si>
  <si>
    <t>Chiapas - MX-CHP</t>
  </si>
  <si>
    <t>MX-COA</t>
  </si>
  <si>
    <t>Coahuila de Zaragoza</t>
  </si>
  <si>
    <t>Coahuila de Zaragoza - MX-COA</t>
  </si>
  <si>
    <t>MX-COL</t>
  </si>
  <si>
    <t>Colima</t>
  </si>
  <si>
    <t>Colima - MX-COL</t>
  </si>
  <si>
    <t>MX-DUR</t>
  </si>
  <si>
    <t>Durango</t>
  </si>
  <si>
    <t>Durango - MX-DUR</t>
  </si>
  <si>
    <t>MX-GRO</t>
  </si>
  <si>
    <t>Guerrero</t>
  </si>
  <si>
    <t>Guerrero - MX-GRO</t>
  </si>
  <si>
    <t>MX-GUA</t>
  </si>
  <si>
    <t>Guanajuato</t>
  </si>
  <si>
    <t>Guanajuato - MX-GUA</t>
  </si>
  <si>
    <t>MX-HID</t>
  </si>
  <si>
    <t>Hidalgo</t>
  </si>
  <si>
    <t>Hidalgo - MX-HID</t>
  </si>
  <si>
    <t>MX-JAL</t>
  </si>
  <si>
    <t>Jalisco</t>
  </si>
  <si>
    <t>Jalisco - MX-JAL</t>
  </si>
  <si>
    <t>MX-MEX</t>
  </si>
  <si>
    <t>México</t>
  </si>
  <si>
    <t>México - MX-MEX</t>
  </si>
  <si>
    <t>MX-MIC</t>
  </si>
  <si>
    <t>Michoacán de Ocampo</t>
  </si>
  <si>
    <t>Michoacán de Ocampo - MX-MIC</t>
  </si>
  <si>
    <t>MX-MOR</t>
  </si>
  <si>
    <t>Morelos</t>
  </si>
  <si>
    <t>Morelos - MX-MOR</t>
  </si>
  <si>
    <t>MX-NAY</t>
  </si>
  <si>
    <t>Nayarit</t>
  </si>
  <si>
    <t>Nayarit - MX-NAY</t>
  </si>
  <si>
    <t>MX-NLE</t>
  </si>
  <si>
    <t>Nuevo León</t>
  </si>
  <si>
    <t>Nuevo León - MX-NLE</t>
  </si>
  <si>
    <t>MX-OAX</t>
  </si>
  <si>
    <t>Oaxaca</t>
  </si>
  <si>
    <t>Oaxaca - MX-OAX</t>
  </si>
  <si>
    <t>MX-PUE</t>
  </si>
  <si>
    <t>Puebla</t>
  </si>
  <si>
    <t>Puebla - MX-PUE</t>
  </si>
  <si>
    <t>MX-QUE</t>
  </si>
  <si>
    <t>Querétaro</t>
  </si>
  <si>
    <t>Querétaro - MX-QUE</t>
  </si>
  <si>
    <t>MX-ROO</t>
  </si>
  <si>
    <t>Quintana Roo</t>
  </si>
  <si>
    <t>Quintana Roo - MX-ROO</t>
  </si>
  <si>
    <t>MX-SIN</t>
  </si>
  <si>
    <t>Sinaloa</t>
  </si>
  <si>
    <t>Sinaloa - MX-SIN</t>
  </si>
  <si>
    <t>MX-SLP</t>
  </si>
  <si>
    <t>San Luis Potosí</t>
  </si>
  <si>
    <t>San Luis Potosí - MX-SLP</t>
  </si>
  <si>
    <t>MX-SON</t>
  </si>
  <si>
    <t>Sonora</t>
  </si>
  <si>
    <t>Sonora - MX-SON</t>
  </si>
  <si>
    <t>MX-TAB</t>
  </si>
  <si>
    <t>Tabasco</t>
  </si>
  <si>
    <t>Tabasco - MX-TAB</t>
  </si>
  <si>
    <t>MX-TAM</t>
  </si>
  <si>
    <t>Tamaulipas</t>
  </si>
  <si>
    <t>Tamaulipas - MX-TAM</t>
  </si>
  <si>
    <t>MX-TLA</t>
  </si>
  <si>
    <t>Tlaxcala</t>
  </si>
  <si>
    <t>Tlaxcala - MX-TLA</t>
  </si>
  <si>
    <t>MX-VER</t>
  </si>
  <si>
    <t>Veracruz de Ignacio de la Llave</t>
  </si>
  <si>
    <t>Veracruz de Ignacio de la Llave - MX-VER</t>
  </si>
  <si>
    <t>MX-YUC</t>
  </si>
  <si>
    <t>Yucatán</t>
  </si>
  <si>
    <t>Yucatán - MX-YUC</t>
  </si>
  <si>
    <t>MX-ZAC</t>
  </si>
  <si>
    <t>Zacatecas</t>
  </si>
  <si>
    <t>Zacatecas - MX-ZAC</t>
  </si>
  <si>
    <t>FM-KSA</t>
  </si>
  <si>
    <t>Kosrae</t>
  </si>
  <si>
    <t>Kosrae - FM-KSA</t>
  </si>
  <si>
    <t>FM-PNI</t>
  </si>
  <si>
    <t>Pohnpei</t>
  </si>
  <si>
    <t>Pohnpei - FM-PNI</t>
  </si>
  <si>
    <t>FM-TRK</t>
  </si>
  <si>
    <t>Chuuk</t>
  </si>
  <si>
    <t>Chuuk - FM-TRK</t>
  </si>
  <si>
    <t>FM-YAP</t>
  </si>
  <si>
    <t>Yap</t>
  </si>
  <si>
    <t>Yap - FM-YAP</t>
  </si>
  <si>
    <t>MD-GA</t>
  </si>
  <si>
    <t>Găgăuzia, Unitatea teritorială autonomă (UTAG)</t>
  </si>
  <si>
    <t>autonomous territorial unit</t>
  </si>
  <si>
    <t>ro</t>
  </si>
  <si>
    <t>Găgăuzia, Unitatea teritorială autonomă (UTAG) - MD-GA</t>
  </si>
  <si>
    <t>MD-BA</t>
  </si>
  <si>
    <t>Bălți</t>
  </si>
  <si>
    <t>Bălți - MD-BA</t>
  </si>
  <si>
    <t>MD-BD</t>
  </si>
  <si>
    <t>Bender [Tighina]</t>
  </si>
  <si>
    <t>Bender [Tighina] - MD-BD</t>
  </si>
  <si>
    <t>MD-CU</t>
  </si>
  <si>
    <t>Chișinău</t>
  </si>
  <si>
    <t>Chișinău - MD-CU</t>
  </si>
  <si>
    <t>MD-AN</t>
  </si>
  <si>
    <t>Anenii Noi</t>
  </si>
  <si>
    <t>Anenii Noi - MD-AN</t>
  </si>
  <si>
    <t>MD-BR</t>
  </si>
  <si>
    <t>Briceni</t>
  </si>
  <si>
    <t>Briceni - MD-BR</t>
  </si>
  <si>
    <t>MD-BS</t>
  </si>
  <si>
    <t>Basarabeasca</t>
  </si>
  <si>
    <t>Basarabeasca - MD-BS</t>
  </si>
  <si>
    <t>MD-CA</t>
  </si>
  <si>
    <t>Cahul</t>
  </si>
  <si>
    <t>Cahul - MD-CA</t>
  </si>
  <si>
    <t>MD-CL</t>
  </si>
  <si>
    <t>Călărași</t>
  </si>
  <si>
    <t>Călărași - MD-CL</t>
  </si>
  <si>
    <t>MD-CM</t>
  </si>
  <si>
    <t>Cimișlia</t>
  </si>
  <si>
    <t>Cimișlia - MD-CM</t>
  </si>
  <si>
    <t>MD-CR</t>
  </si>
  <si>
    <t>Criuleni</t>
  </si>
  <si>
    <t>Criuleni - MD-CR</t>
  </si>
  <si>
    <t>MD-CS</t>
  </si>
  <si>
    <t>Căușeni</t>
  </si>
  <si>
    <t>Căușeni - MD-CS</t>
  </si>
  <si>
    <t>MD-CT</t>
  </si>
  <si>
    <t>Cantemir</t>
  </si>
  <si>
    <t>Cantemir - MD-CT</t>
  </si>
  <si>
    <t>MD-DO</t>
  </si>
  <si>
    <t>Dondușeni</t>
  </si>
  <si>
    <t>Dondușeni - MD-DO</t>
  </si>
  <si>
    <t>MD-DR</t>
  </si>
  <si>
    <t>Drochia</t>
  </si>
  <si>
    <t>Drochia - MD-DR</t>
  </si>
  <si>
    <t>MD-DU</t>
  </si>
  <si>
    <t>Dubăsari</t>
  </si>
  <si>
    <t>Dubăsari - MD-DU</t>
  </si>
  <si>
    <t>MD-ED</t>
  </si>
  <si>
    <t>Edineț</t>
  </si>
  <si>
    <t>Edineț - MD-ED</t>
  </si>
  <si>
    <t>MD-FA</t>
  </si>
  <si>
    <t>Fălești</t>
  </si>
  <si>
    <t>Fălești - MD-FA</t>
  </si>
  <si>
    <t>MD-FL</t>
  </si>
  <si>
    <t>Florești</t>
  </si>
  <si>
    <t>Florești - MD-FL</t>
  </si>
  <si>
    <t>MD-GL</t>
  </si>
  <si>
    <t>Glodeni</t>
  </si>
  <si>
    <t>Glodeni - MD-GL</t>
  </si>
  <si>
    <t>MD-HI</t>
  </si>
  <si>
    <t>Hîncești</t>
  </si>
  <si>
    <t>Hîncești - MD-HI</t>
  </si>
  <si>
    <t>MD-IA</t>
  </si>
  <si>
    <t>Ialoveni</t>
  </si>
  <si>
    <t>Ialoveni - MD-IA</t>
  </si>
  <si>
    <t>MD-LE</t>
  </si>
  <si>
    <t>Leova</t>
  </si>
  <si>
    <t>Leova - MD-LE</t>
  </si>
  <si>
    <t>MD-NI</t>
  </si>
  <si>
    <t>Nisporeni</t>
  </si>
  <si>
    <t>Nisporeni - MD-NI</t>
  </si>
  <si>
    <t>MD-OC</t>
  </si>
  <si>
    <t>Ocnița</t>
  </si>
  <si>
    <t>Ocnița - MD-OC</t>
  </si>
  <si>
    <t>MD-OR</t>
  </si>
  <si>
    <t>Orhei</t>
  </si>
  <si>
    <t>Orhei - MD-OR</t>
  </si>
  <si>
    <t>MD-RE</t>
  </si>
  <si>
    <t>Rezina</t>
  </si>
  <si>
    <t>Rezina - MD-RE</t>
  </si>
  <si>
    <t>MD-RI</t>
  </si>
  <si>
    <t>Rîșcani</t>
  </si>
  <si>
    <t>Rîșcani - MD-RI</t>
  </si>
  <si>
    <t>MD-SD</t>
  </si>
  <si>
    <t>Șoldănești</t>
  </si>
  <si>
    <t>Șoldănești - MD-SD</t>
  </si>
  <si>
    <t>MD-SI</t>
  </si>
  <si>
    <t>Sîngerei</t>
  </si>
  <si>
    <t>Sîngerei - MD-SI</t>
  </si>
  <si>
    <t>MD-SO</t>
  </si>
  <si>
    <t>Soroca</t>
  </si>
  <si>
    <t>Soroca - MD-SO</t>
  </si>
  <si>
    <t>MD-ST</t>
  </si>
  <si>
    <t>Strășeni</t>
  </si>
  <si>
    <t>Strășeni - MD-ST</t>
  </si>
  <si>
    <t>MD-SV</t>
  </si>
  <si>
    <t>Ștefan Vodă</t>
  </si>
  <si>
    <t>Ștefan Vodă - MD-SV</t>
  </si>
  <si>
    <t>MD-TA</t>
  </si>
  <si>
    <t>Taraclia</t>
  </si>
  <si>
    <t>Taraclia - MD-TA</t>
  </si>
  <si>
    <t>MD-TE</t>
  </si>
  <si>
    <t>Telenești</t>
  </si>
  <si>
    <t>Telenești - MD-TE</t>
  </si>
  <si>
    <t>MD-UN</t>
  </si>
  <si>
    <t>Ungheni</t>
  </si>
  <si>
    <t>Ungheni - MD-UN</t>
  </si>
  <si>
    <t>MD-SN</t>
  </si>
  <si>
    <t>Stînga Nistrului, unitatea teritorială din</t>
  </si>
  <si>
    <t>territorial unit</t>
  </si>
  <si>
    <t>Stînga Nistrului, unitatea teritorială din - MD-SN</t>
  </si>
  <si>
    <t>MC-CL</t>
  </si>
  <si>
    <t>La Colle</t>
  </si>
  <si>
    <t>quarter</t>
  </si>
  <si>
    <t>La Colle - MC-CL</t>
  </si>
  <si>
    <t>MC-CO</t>
  </si>
  <si>
    <t>La Condamine</t>
  </si>
  <si>
    <t>La Condamine - MC-CO</t>
  </si>
  <si>
    <t>MC-FO</t>
  </si>
  <si>
    <t>Fontvieille</t>
  </si>
  <si>
    <t>Fontvieille - MC-FO</t>
  </si>
  <si>
    <t>MC-GA</t>
  </si>
  <si>
    <t>La Gare</t>
  </si>
  <si>
    <t>La Gare - MC-GA</t>
  </si>
  <si>
    <t>MC-JE</t>
  </si>
  <si>
    <t>Jardin Exotique</t>
  </si>
  <si>
    <t>Jardin Exotique - MC-JE</t>
  </si>
  <si>
    <t>MC-LA</t>
  </si>
  <si>
    <t>Larvotto</t>
  </si>
  <si>
    <t>Larvotto - MC-LA</t>
  </si>
  <si>
    <t>MC-MA</t>
  </si>
  <si>
    <t>Malbousquet</t>
  </si>
  <si>
    <t>Malbousquet - MC-MA</t>
  </si>
  <si>
    <t>MC-MC</t>
  </si>
  <si>
    <t>Monte-Carlo</t>
  </si>
  <si>
    <t>Monte-Carlo - MC-MC</t>
  </si>
  <si>
    <t>MC-MG</t>
  </si>
  <si>
    <t>Moneghetti</t>
  </si>
  <si>
    <t>Moneghetti - MC-MG</t>
  </si>
  <si>
    <t>MC-MO</t>
  </si>
  <si>
    <t>Monaco-Ville</t>
  </si>
  <si>
    <t>Monaco-Ville - MC-MO</t>
  </si>
  <si>
    <t>MC-MU</t>
  </si>
  <si>
    <t>Moulins</t>
  </si>
  <si>
    <t>Moulins - MC-MU</t>
  </si>
  <si>
    <t>MC-PH</t>
  </si>
  <si>
    <t>Port-Hercule</t>
  </si>
  <si>
    <t>Port-Hercule - MC-PH</t>
  </si>
  <si>
    <t>MC-SD</t>
  </si>
  <si>
    <t>Sainte-Dévote</t>
  </si>
  <si>
    <t>Sainte-Dévote - MC-SD</t>
  </si>
  <si>
    <t>MC-SO</t>
  </si>
  <si>
    <t>La Source</t>
  </si>
  <si>
    <t>La Source - MC-SO</t>
  </si>
  <si>
    <t>MC-SP</t>
  </si>
  <si>
    <t>Spélugues</t>
  </si>
  <si>
    <t>Spélugues - MC-SP</t>
  </si>
  <si>
    <t>MC-SR</t>
  </si>
  <si>
    <t>Saint-Roman</t>
  </si>
  <si>
    <t>Saint-Roman - MC-SR</t>
  </si>
  <si>
    <t>MC-VR</t>
  </si>
  <si>
    <t>Vallon de la Rousse</t>
  </si>
  <si>
    <t>Vallon de la Rousse - MC-VR</t>
  </si>
  <si>
    <t>MN-035</t>
  </si>
  <si>
    <t>Orhon</t>
  </si>
  <si>
    <t>mn</t>
  </si>
  <si>
    <t>Orhon - MN-035</t>
  </si>
  <si>
    <t>MN-037</t>
  </si>
  <si>
    <t>Darhan uul</t>
  </si>
  <si>
    <t>Darhan uul - MN-037</t>
  </si>
  <si>
    <t>MN-039</t>
  </si>
  <si>
    <t>Hentiy</t>
  </si>
  <si>
    <t>Hentiy - MN-039</t>
  </si>
  <si>
    <t>MN-041</t>
  </si>
  <si>
    <t>Hövsgöl</t>
  </si>
  <si>
    <t>Hövsgöl - MN-041</t>
  </si>
  <si>
    <t>MN-043</t>
  </si>
  <si>
    <t>Hovd</t>
  </si>
  <si>
    <t>Hovd - MN-043</t>
  </si>
  <si>
    <t>MN-046</t>
  </si>
  <si>
    <t>Uvs</t>
  </si>
  <si>
    <t>Uvs - MN-046</t>
  </si>
  <si>
    <t>MN-047</t>
  </si>
  <si>
    <t>Töv</t>
  </si>
  <si>
    <t>Töv - MN-047</t>
  </si>
  <si>
    <t>MN-049</t>
  </si>
  <si>
    <t>Selenge</t>
  </si>
  <si>
    <t>Selenge - MN-049</t>
  </si>
  <si>
    <t>MN-051</t>
  </si>
  <si>
    <t>Sühbaatar</t>
  </si>
  <si>
    <t>Sühbaatar - MN-051</t>
  </si>
  <si>
    <t>MN-053</t>
  </si>
  <si>
    <t>Ömnögovĭ</t>
  </si>
  <si>
    <t>Ömnögovĭ - MN-053</t>
  </si>
  <si>
    <t>MN-055</t>
  </si>
  <si>
    <t>Övörhangay</t>
  </si>
  <si>
    <t>Övörhangay - MN-055</t>
  </si>
  <si>
    <t>MN-057</t>
  </si>
  <si>
    <t>Dzavhan</t>
  </si>
  <si>
    <t>Dzavhan - MN-057</t>
  </si>
  <si>
    <t>MN-059</t>
  </si>
  <si>
    <t>Dundgovĭ</t>
  </si>
  <si>
    <t>Dundgovĭ - MN-059</t>
  </si>
  <si>
    <t>MN-061</t>
  </si>
  <si>
    <t>Dornod</t>
  </si>
  <si>
    <t>Dornod - MN-061</t>
  </si>
  <si>
    <t>MN-063</t>
  </si>
  <si>
    <t>Dornogovĭ</t>
  </si>
  <si>
    <t>Dornogovĭ - MN-063</t>
  </si>
  <si>
    <t>MN-064</t>
  </si>
  <si>
    <t>Govĭ-Sümber</t>
  </si>
  <si>
    <t>Govĭ-Sümber - MN-064</t>
  </si>
  <si>
    <t>MN-065</t>
  </si>
  <si>
    <t>Govĭ-Altay</t>
  </si>
  <si>
    <t>Govĭ-Altay - MN-065</t>
  </si>
  <si>
    <t>MN-067</t>
  </si>
  <si>
    <t>Bulgan</t>
  </si>
  <si>
    <t>Bulgan - MN-067</t>
  </si>
  <si>
    <t>MN-069</t>
  </si>
  <si>
    <t>Bayanhongor</t>
  </si>
  <si>
    <t>Bayanhongor - MN-069</t>
  </si>
  <si>
    <t>MN-071</t>
  </si>
  <si>
    <t>Bayan-Ölgiy</t>
  </si>
  <si>
    <t>Bayan-Ölgiy - MN-071</t>
  </si>
  <si>
    <t>MN-073</t>
  </si>
  <si>
    <t>Arhangay</t>
  </si>
  <si>
    <t>Arhangay - MN-073</t>
  </si>
  <si>
    <t>MN-1</t>
  </si>
  <si>
    <t>Ulaanbaatar</t>
  </si>
  <si>
    <t>Ulaanbaatar - MN-1</t>
  </si>
  <si>
    <t>ME-01</t>
  </si>
  <si>
    <t>Andrijevica</t>
  </si>
  <si>
    <t>unicipality</t>
  </si>
  <si>
    <t>me</t>
  </si>
  <si>
    <t>Andrijevica - ME-01</t>
  </si>
  <si>
    <t>ME-02</t>
  </si>
  <si>
    <t>Bar</t>
  </si>
  <si>
    <t>Bar - ME-02</t>
  </si>
  <si>
    <t>ME-03</t>
  </si>
  <si>
    <t>Berane</t>
  </si>
  <si>
    <t>Berane - ME-03</t>
  </si>
  <si>
    <t>ME-04</t>
  </si>
  <si>
    <t>Bijelo Polje</t>
  </si>
  <si>
    <t>Bijelo Polje - ME-04</t>
  </si>
  <si>
    <t>ME-05</t>
  </si>
  <si>
    <t>Budva</t>
  </si>
  <si>
    <t>Budva - ME-05</t>
  </si>
  <si>
    <t>ME-06</t>
  </si>
  <si>
    <t>Cetinje</t>
  </si>
  <si>
    <t>Cetinje - ME-06</t>
  </si>
  <si>
    <t>ME-07</t>
  </si>
  <si>
    <t>Danilovgrad</t>
  </si>
  <si>
    <t>Danilovgrad - ME-07</t>
  </si>
  <si>
    <t>ME-08</t>
  </si>
  <si>
    <t>Herceg-Novi</t>
  </si>
  <si>
    <t>Herceg-Novi - ME-08</t>
  </si>
  <si>
    <t>ME-09</t>
  </si>
  <si>
    <t>Kolašin</t>
  </si>
  <si>
    <t>Kolašin - ME-09</t>
  </si>
  <si>
    <t>ME-10</t>
  </si>
  <si>
    <t>Kotor</t>
  </si>
  <si>
    <t>Kotor - ME-10</t>
  </si>
  <si>
    <t>ME-11</t>
  </si>
  <si>
    <t>Mojkovac</t>
  </si>
  <si>
    <t>Mojkovac - ME-11</t>
  </si>
  <si>
    <t>ME-12</t>
  </si>
  <si>
    <t>Nikšić</t>
  </si>
  <si>
    <t>Nikšić - ME-12</t>
  </si>
  <si>
    <t>ME-13</t>
  </si>
  <si>
    <t>Plav</t>
  </si>
  <si>
    <t>Plav - ME-13</t>
  </si>
  <si>
    <t>ME-14</t>
  </si>
  <si>
    <t>Pljevlja</t>
  </si>
  <si>
    <t>Pljevlja - ME-14</t>
  </si>
  <si>
    <t>ME-15</t>
  </si>
  <si>
    <t>Plužine</t>
  </si>
  <si>
    <t>Plužine - ME-15</t>
  </si>
  <si>
    <t>ME-16</t>
  </si>
  <si>
    <t>Podgorica</t>
  </si>
  <si>
    <t>Podgorica - ME-16</t>
  </si>
  <si>
    <t>ME-17</t>
  </si>
  <si>
    <t>Rožaje</t>
  </si>
  <si>
    <t>Rožaje - ME-17</t>
  </si>
  <si>
    <t>ME-18</t>
  </si>
  <si>
    <t>Šavnik</t>
  </si>
  <si>
    <t>Šavnik - ME-18</t>
  </si>
  <si>
    <t>ME-19</t>
  </si>
  <si>
    <t>Tivat</t>
  </si>
  <si>
    <t>Tivat - ME-19</t>
  </si>
  <si>
    <t>ME-20</t>
  </si>
  <si>
    <t>Ulcinj</t>
  </si>
  <si>
    <t>Ulcinj - ME-20</t>
  </si>
  <si>
    <t>ME-21</t>
  </si>
  <si>
    <t>Žabljak</t>
  </si>
  <si>
    <t>Žabljak - ME-21</t>
  </si>
  <si>
    <t>ME-22</t>
  </si>
  <si>
    <t>Gusinje</t>
  </si>
  <si>
    <t>Gusinje - ME-22</t>
  </si>
  <si>
    <t>ME-23</t>
  </si>
  <si>
    <t>Petnjica</t>
  </si>
  <si>
    <t>Petnjica - ME-23</t>
  </si>
  <si>
    <t>ME-24</t>
  </si>
  <si>
    <t>Tuzi</t>
  </si>
  <si>
    <t>Tuzi - ME-24</t>
  </si>
  <si>
    <t>MA-01</t>
  </si>
  <si>
    <t>Tanger-Tétouan-Al Hoceïma</t>
  </si>
  <si>
    <t>Tanger-Tétouan-Al Hoceïma - MA-01</t>
  </si>
  <si>
    <t>MA-02</t>
  </si>
  <si>
    <t>L'Oriental</t>
  </si>
  <si>
    <t>L'Oriental - MA-02</t>
  </si>
  <si>
    <t>MA-03</t>
  </si>
  <si>
    <t>Fès-Meknès</t>
  </si>
  <si>
    <t>Fès-Meknès - MA-03</t>
  </si>
  <si>
    <t>MA-04</t>
  </si>
  <si>
    <t>Rabat-Salé-Kénitra</t>
  </si>
  <si>
    <t>Rabat-Salé-Kénitra - MA-04</t>
  </si>
  <si>
    <t>MA-05</t>
  </si>
  <si>
    <t>Béni Mellal-Khénifra</t>
  </si>
  <si>
    <t>Béni Mellal-Khénifra - MA-05</t>
  </si>
  <si>
    <t>MA-06</t>
  </si>
  <si>
    <t>Casablanca-Settat</t>
  </si>
  <si>
    <t>Casablanca-Settat - MA-06</t>
  </si>
  <si>
    <t>MA-07</t>
  </si>
  <si>
    <t>Marrakech-Safi</t>
  </si>
  <si>
    <t>Marrakech-Safi - MA-07</t>
  </si>
  <si>
    <t>MA-08</t>
  </si>
  <si>
    <t>Drâa-Tafilalet</t>
  </si>
  <si>
    <t>Drâa-Tafilalet - MA-08</t>
  </si>
  <si>
    <t>MA-09</t>
  </si>
  <si>
    <t>Souss-Massa</t>
  </si>
  <si>
    <t>Souss-Massa - MA-09</t>
  </si>
  <si>
    <t>MA-10</t>
  </si>
  <si>
    <t>Guelmim-Oued Noun (EH-partial)</t>
  </si>
  <si>
    <t>Guelmim-Oued Noun (EH-partial) - MA-10</t>
  </si>
  <si>
    <t>MA-11</t>
  </si>
  <si>
    <t>Laâyoune-Sakia El Hamra (EH-partial)</t>
  </si>
  <si>
    <t>Laâyoune-Sakia El Hamra (EH-partial) - MA-11</t>
  </si>
  <si>
    <t>MA-12</t>
  </si>
  <si>
    <t>Dakhla-Oued Ed-Dahab (EH)</t>
  </si>
  <si>
    <t>Dakhla-Oued Ed-Dahab (EH) - MA-12</t>
  </si>
  <si>
    <t>MZ-A</t>
  </si>
  <si>
    <t>Niassa</t>
  </si>
  <si>
    <t>Niassa - MZ-A</t>
  </si>
  <si>
    <t>MZ-B</t>
  </si>
  <si>
    <t>Manica</t>
  </si>
  <si>
    <t>Manica - MZ-B</t>
  </si>
  <si>
    <t>MZ-G</t>
  </si>
  <si>
    <t>Gaza</t>
  </si>
  <si>
    <t>Gaza - MZ-G</t>
  </si>
  <si>
    <t>MZ-I</t>
  </si>
  <si>
    <t>Inhambane</t>
  </si>
  <si>
    <t>Inhambane - MZ-I</t>
  </si>
  <si>
    <t>MZ-L</t>
  </si>
  <si>
    <t>Maputo</t>
  </si>
  <si>
    <t>Maputo - MZ-L</t>
  </si>
  <si>
    <t>MZ-N</t>
  </si>
  <si>
    <t>Nampula</t>
  </si>
  <si>
    <t>Nampula - MZ-N</t>
  </si>
  <si>
    <t>MZ-P</t>
  </si>
  <si>
    <t>Cabo Delgado</t>
  </si>
  <si>
    <t>rovince</t>
  </si>
  <si>
    <t>Cabo Delgado - MZ-P</t>
  </si>
  <si>
    <t>MZ-Q</t>
  </si>
  <si>
    <t>Zambézia</t>
  </si>
  <si>
    <t>Zambézia - MZ-Q</t>
  </si>
  <si>
    <t>MZ-S</t>
  </si>
  <si>
    <t>Sofala</t>
  </si>
  <si>
    <t>Sofala - MZ-S</t>
  </si>
  <si>
    <t>MZ-T</t>
  </si>
  <si>
    <t>Tete</t>
  </si>
  <si>
    <t>Tete - MZ-T</t>
  </si>
  <si>
    <t>MZ-MPM</t>
  </si>
  <si>
    <t>Maputo - MZ-MPM</t>
  </si>
  <si>
    <t>MM-01</t>
  </si>
  <si>
    <t>Sagaing</t>
  </si>
  <si>
    <t>my</t>
  </si>
  <si>
    <t>Sagaing - MM-01</t>
  </si>
  <si>
    <t>MM-02</t>
  </si>
  <si>
    <t>Bago</t>
  </si>
  <si>
    <t>Bago - MM-02</t>
  </si>
  <si>
    <t>MM-03</t>
  </si>
  <si>
    <t>Magway</t>
  </si>
  <si>
    <t>Magway - MM-03</t>
  </si>
  <si>
    <t>MM-04</t>
  </si>
  <si>
    <t>Mandalay</t>
  </si>
  <si>
    <t>Mandalay - MM-04</t>
  </si>
  <si>
    <t>MM-05</t>
  </si>
  <si>
    <t>Tanintharyi</t>
  </si>
  <si>
    <t>Tanintharyi - MM-05</t>
  </si>
  <si>
    <t>MM-06</t>
  </si>
  <si>
    <t>Yangon</t>
  </si>
  <si>
    <t>Yangon - MM-06</t>
  </si>
  <si>
    <t>MM-07</t>
  </si>
  <si>
    <t>Ayeyarwady</t>
  </si>
  <si>
    <t>Ayeyarwady - MM-07</t>
  </si>
  <si>
    <t>MM-11</t>
  </si>
  <si>
    <t>Kachin</t>
  </si>
  <si>
    <t>Kachin - MM-11</t>
  </si>
  <si>
    <t>MM-12</t>
  </si>
  <si>
    <t>Kayah</t>
  </si>
  <si>
    <t>Kayah - MM-12</t>
  </si>
  <si>
    <t>MM-13</t>
  </si>
  <si>
    <t>Kayin</t>
  </si>
  <si>
    <t>Kayin - MM-13</t>
  </si>
  <si>
    <t>MM-14</t>
  </si>
  <si>
    <t>Chin</t>
  </si>
  <si>
    <t>Chin - MM-14</t>
  </si>
  <si>
    <t>MM-15</t>
  </si>
  <si>
    <t>Mon</t>
  </si>
  <si>
    <t>Mon - MM-15</t>
  </si>
  <si>
    <t>MM-16</t>
  </si>
  <si>
    <t>Rakhine</t>
  </si>
  <si>
    <t>Rakhine - MM-16</t>
  </si>
  <si>
    <t>MM-17</t>
  </si>
  <si>
    <t>Shan</t>
  </si>
  <si>
    <t>Shan - MM-17</t>
  </si>
  <si>
    <t>MM-18</t>
  </si>
  <si>
    <t>Nay Pyi Taw</t>
  </si>
  <si>
    <t>union territory</t>
  </si>
  <si>
    <t>Nay Pyi Taw - MM-18</t>
  </si>
  <si>
    <t>NA-CA</t>
  </si>
  <si>
    <t>Zambezi</t>
  </si>
  <si>
    <t>Zambezi - NA-CA</t>
  </si>
  <si>
    <t>NA-ER</t>
  </si>
  <si>
    <t>Erongo</t>
  </si>
  <si>
    <t>Erongo - NA-ER</t>
  </si>
  <si>
    <t>NA-HA</t>
  </si>
  <si>
    <t>Hardap</t>
  </si>
  <si>
    <t>Hardap - NA-HA</t>
  </si>
  <si>
    <t>NA-KA</t>
  </si>
  <si>
    <t>Karas</t>
  </si>
  <si>
    <t>Karas - NA-KA</t>
  </si>
  <si>
    <t>NA-KE</t>
  </si>
  <si>
    <t>Kavango East</t>
  </si>
  <si>
    <t>Kavango East - NA-KE</t>
  </si>
  <si>
    <t>NA-KH</t>
  </si>
  <si>
    <t>Khomas</t>
  </si>
  <si>
    <t>Khomas - NA-KH</t>
  </si>
  <si>
    <t>NA-KU</t>
  </si>
  <si>
    <t>Kunene</t>
  </si>
  <si>
    <t>Kunene - NA-KU</t>
  </si>
  <si>
    <t>NA-KW</t>
  </si>
  <si>
    <t>Kavango West</t>
  </si>
  <si>
    <t>Kavango West - NA-KW</t>
  </si>
  <si>
    <t>NA-OD</t>
  </si>
  <si>
    <t>Otjozondjupa</t>
  </si>
  <si>
    <t>Otjozondjupa - NA-OD</t>
  </si>
  <si>
    <t>NA-OH</t>
  </si>
  <si>
    <t>Omaheke</t>
  </si>
  <si>
    <t>Omaheke - NA-OH</t>
  </si>
  <si>
    <t>NA-ON</t>
  </si>
  <si>
    <t>Oshana</t>
  </si>
  <si>
    <t>Oshana - NA-ON</t>
  </si>
  <si>
    <t>NA-OS</t>
  </si>
  <si>
    <t>Omusati</t>
  </si>
  <si>
    <t>Omusati - NA-OS</t>
  </si>
  <si>
    <t>NA-OT</t>
  </si>
  <si>
    <t>Oshikoto</t>
  </si>
  <si>
    <t>Oshikoto - NA-OT</t>
  </si>
  <si>
    <t>NA-OW</t>
  </si>
  <si>
    <t>Ohangwena</t>
  </si>
  <si>
    <t>Ohangwena - NA-OW</t>
  </si>
  <si>
    <t>NR-01</t>
  </si>
  <si>
    <t>Aiwo</t>
  </si>
  <si>
    <t>Aiwo - NR-01</t>
  </si>
  <si>
    <t>NR-02</t>
  </si>
  <si>
    <t>Anabar</t>
  </si>
  <si>
    <t>Anabar - NR-02</t>
  </si>
  <si>
    <t>NR-03</t>
  </si>
  <si>
    <t>Anetan</t>
  </si>
  <si>
    <t>Anetan - NR-03</t>
  </si>
  <si>
    <t>NR-04</t>
  </si>
  <si>
    <t>Anibare</t>
  </si>
  <si>
    <t>Anibare - NR-04</t>
  </si>
  <si>
    <t>NR-05</t>
  </si>
  <si>
    <t>Baitsi</t>
  </si>
  <si>
    <t>Baitsi - NR-05</t>
  </si>
  <si>
    <t>NR-06</t>
  </si>
  <si>
    <t>Boe</t>
  </si>
  <si>
    <t>Boe - NR-06</t>
  </si>
  <si>
    <t>NR-07</t>
  </si>
  <si>
    <t>Buada</t>
  </si>
  <si>
    <t>Buada - NR-07</t>
  </si>
  <si>
    <t>NR-08</t>
  </si>
  <si>
    <t>Denigomodu</t>
  </si>
  <si>
    <t>Denigomodu - NR-08</t>
  </si>
  <si>
    <t>NR-09</t>
  </si>
  <si>
    <t>Ewa</t>
  </si>
  <si>
    <t>Ewa - NR-09</t>
  </si>
  <si>
    <t>NR-10</t>
  </si>
  <si>
    <t>Ijuw</t>
  </si>
  <si>
    <t>Ijuw - NR-10</t>
  </si>
  <si>
    <t>NR-11</t>
  </si>
  <si>
    <t>Meneng</t>
  </si>
  <si>
    <t>Meneng - NR-11</t>
  </si>
  <si>
    <t>NR-12</t>
  </si>
  <si>
    <t>Nibok</t>
  </si>
  <si>
    <t>Nibok - NR-12</t>
  </si>
  <si>
    <t>NR-13</t>
  </si>
  <si>
    <t>Uaboe</t>
  </si>
  <si>
    <t>Uaboe - NR-13</t>
  </si>
  <si>
    <t>NR-14</t>
  </si>
  <si>
    <t>Yaren</t>
  </si>
  <si>
    <t>Yaren - NR-14</t>
  </si>
  <si>
    <t>NP-1</t>
  </si>
  <si>
    <t>development region</t>
  </si>
  <si>
    <t>Central - NP-1</t>
  </si>
  <si>
    <t>NP-2</t>
  </si>
  <si>
    <t>Mid Western</t>
  </si>
  <si>
    <t>Mid Western - NP-2</t>
  </si>
  <si>
    <t>NP-3</t>
  </si>
  <si>
    <t>Western - NP-3</t>
  </si>
  <si>
    <t>NP-4</t>
  </si>
  <si>
    <t>Eastern - NP-4</t>
  </si>
  <si>
    <t>NP-5</t>
  </si>
  <si>
    <t>Far Western</t>
  </si>
  <si>
    <t>Far Western - NP-5</t>
  </si>
  <si>
    <t>NL-DR</t>
  </si>
  <si>
    <t>Drenthe</t>
  </si>
  <si>
    <t>Drenthe - NL-DR</t>
  </si>
  <si>
    <t>NL-FL</t>
  </si>
  <si>
    <t>Flevoland</t>
  </si>
  <si>
    <t>Flevoland - NL-FL</t>
  </si>
  <si>
    <t>NL-FR</t>
  </si>
  <si>
    <t>Friesland</t>
  </si>
  <si>
    <t>Friesland - NL-FR</t>
  </si>
  <si>
    <t>NL-GE</t>
  </si>
  <si>
    <t>Gelderland</t>
  </si>
  <si>
    <t>Gelderland - NL-GE</t>
  </si>
  <si>
    <t>NL-GR</t>
  </si>
  <si>
    <t>Groningen</t>
  </si>
  <si>
    <t>Groningen - NL-GR</t>
  </si>
  <si>
    <t>NL-LI</t>
  </si>
  <si>
    <t>Limburg</t>
  </si>
  <si>
    <t>Limburg - NL-LI</t>
  </si>
  <si>
    <t>NL-NB</t>
  </si>
  <si>
    <t>North Brabant</t>
  </si>
  <si>
    <t>North Brabant - NL-NB</t>
  </si>
  <si>
    <t>NL-NH</t>
  </si>
  <si>
    <t>North Holland</t>
  </si>
  <si>
    <t>North Holland - NL-NH</t>
  </si>
  <si>
    <t>NL-OV</t>
  </si>
  <si>
    <t>Overijssel</t>
  </si>
  <si>
    <t>Overijssel - NL-OV</t>
  </si>
  <si>
    <t>NL-UT</t>
  </si>
  <si>
    <t>Utrecht</t>
  </si>
  <si>
    <t>Utrecht - NL-UT</t>
  </si>
  <si>
    <t>NL-ZE</t>
  </si>
  <si>
    <t>Zeeland</t>
  </si>
  <si>
    <t>Zeeland - NL-ZE</t>
  </si>
  <si>
    <t>NL-ZH</t>
  </si>
  <si>
    <t>South Holland</t>
  </si>
  <si>
    <t>South Holland - NL-ZH</t>
  </si>
  <si>
    <t>NZ-AUK</t>
  </si>
  <si>
    <t>Auckland</t>
  </si>
  <si>
    <t>Auckland - NZ-AUK</t>
  </si>
  <si>
    <t>NZ-BOP</t>
  </si>
  <si>
    <t>Bay of Plenty</t>
  </si>
  <si>
    <t>Bay of Plenty - NZ-BOP</t>
  </si>
  <si>
    <t>NZ-CAN</t>
  </si>
  <si>
    <t>Canterbury</t>
  </si>
  <si>
    <t>Canterbury - NZ-CAN</t>
  </si>
  <si>
    <t>NZ-GIS</t>
  </si>
  <si>
    <t>Gisborne</t>
  </si>
  <si>
    <t>Gisborne - NZ-GIS</t>
  </si>
  <si>
    <t>NZ-HKB</t>
  </si>
  <si>
    <t>Hawke's Bay</t>
  </si>
  <si>
    <t>Hawke's Bay - NZ-HKB</t>
  </si>
  <si>
    <t>NZ-MBH</t>
  </si>
  <si>
    <t>Marlborough</t>
  </si>
  <si>
    <t>Marlborough - NZ-MBH</t>
  </si>
  <si>
    <t>NZ-MWT</t>
  </si>
  <si>
    <t>Manawatu-Wanganui</t>
  </si>
  <si>
    <t>Manawatu-Wanganui - NZ-MWT</t>
  </si>
  <si>
    <t>NZ-NSN</t>
  </si>
  <si>
    <t>Nelson</t>
  </si>
  <si>
    <t>Nelson - NZ-NSN</t>
  </si>
  <si>
    <t>NZ-NTL</t>
  </si>
  <si>
    <t>Northland</t>
  </si>
  <si>
    <t>Northland - NZ-NTL</t>
  </si>
  <si>
    <t>NZ-OTA</t>
  </si>
  <si>
    <t>Otago</t>
  </si>
  <si>
    <t>Otago - NZ-OTA</t>
  </si>
  <si>
    <t>NZ-STL</t>
  </si>
  <si>
    <t>Southland</t>
  </si>
  <si>
    <t>Southland - NZ-STL</t>
  </si>
  <si>
    <t>NZ-TAS</t>
  </si>
  <si>
    <t>Tasman</t>
  </si>
  <si>
    <t>Tasman - NZ-TAS</t>
  </si>
  <si>
    <t>NZ-TKI</t>
  </si>
  <si>
    <t>Taranaki</t>
  </si>
  <si>
    <t>Taranaki - NZ-TKI</t>
  </si>
  <si>
    <t>NZ-WGN</t>
  </si>
  <si>
    <t>Wellington</t>
  </si>
  <si>
    <t>Wellington - NZ-WGN</t>
  </si>
  <si>
    <t>NZ-WKO</t>
  </si>
  <si>
    <t>Waikato</t>
  </si>
  <si>
    <t>mi</t>
  </si>
  <si>
    <t>Waikato - NZ-WKO</t>
  </si>
  <si>
    <t>NZ-WTC</t>
  </si>
  <si>
    <t>West Coast</t>
  </si>
  <si>
    <t>West Coast - NZ-WTC</t>
  </si>
  <si>
    <t>NZ-CIT</t>
  </si>
  <si>
    <t>Chatham Islands Territory</t>
  </si>
  <si>
    <t>special island authority</t>
  </si>
  <si>
    <t>Chatham Islands Territory - NZ-CIT</t>
  </si>
  <si>
    <t>NI-AN</t>
  </si>
  <si>
    <t>Costa Caribe Norte</t>
  </si>
  <si>
    <t>Costa Caribe Norte - NI-AN</t>
  </si>
  <si>
    <t>NI-AS</t>
  </si>
  <si>
    <t>Costa Caribe Sur</t>
  </si>
  <si>
    <t>Costa Caribe Sur - NI-AS</t>
  </si>
  <si>
    <t>NI-BO</t>
  </si>
  <si>
    <t>Boaco</t>
  </si>
  <si>
    <t>Boaco - NI-BO</t>
  </si>
  <si>
    <t>NI-CA</t>
  </si>
  <si>
    <t>Carazo</t>
  </si>
  <si>
    <t>Carazo - NI-CA</t>
  </si>
  <si>
    <t>NI-CI</t>
  </si>
  <si>
    <t>Chinandega</t>
  </si>
  <si>
    <t>Chinandega - NI-CI</t>
  </si>
  <si>
    <t>NI-CO</t>
  </si>
  <si>
    <t>Chontales</t>
  </si>
  <si>
    <t>Chontales - NI-CO</t>
  </si>
  <si>
    <t>NI-ES</t>
  </si>
  <si>
    <t>Estelí</t>
  </si>
  <si>
    <t>Estelí - NI-ES</t>
  </si>
  <si>
    <t>NI-GR</t>
  </si>
  <si>
    <t>Granada</t>
  </si>
  <si>
    <t>Granada - NI-GR</t>
  </si>
  <si>
    <t>NI-JI</t>
  </si>
  <si>
    <t>Jinotega</t>
  </si>
  <si>
    <t>Jinotega - NI-JI</t>
  </si>
  <si>
    <t>NI-LE</t>
  </si>
  <si>
    <t>León</t>
  </si>
  <si>
    <t>León - NI-LE</t>
  </si>
  <si>
    <t>NI-MD</t>
  </si>
  <si>
    <t>Madriz</t>
  </si>
  <si>
    <t>Madriz - NI-MD</t>
  </si>
  <si>
    <t>NI-MN</t>
  </si>
  <si>
    <t>Managua</t>
  </si>
  <si>
    <t>Managua - NI-MN</t>
  </si>
  <si>
    <t>NI-MS</t>
  </si>
  <si>
    <t>Masaya</t>
  </si>
  <si>
    <t>Masaya - NI-MS</t>
  </si>
  <si>
    <t>NI-MT</t>
  </si>
  <si>
    <t>Matagalpa</t>
  </si>
  <si>
    <t>Matagalpa - NI-MT</t>
  </si>
  <si>
    <t>NI-NS</t>
  </si>
  <si>
    <t>Nueva Segovia</t>
  </si>
  <si>
    <t>Nueva Segovia - NI-NS</t>
  </si>
  <si>
    <t>NI-RI</t>
  </si>
  <si>
    <t>Rivas</t>
  </si>
  <si>
    <t>Rivas - NI-RI</t>
  </si>
  <si>
    <t>NI-SJ</t>
  </si>
  <si>
    <t>Río San Juan</t>
  </si>
  <si>
    <t>Río San Juan - NI-SJ</t>
  </si>
  <si>
    <t>NE-1</t>
  </si>
  <si>
    <t>Agadez</t>
  </si>
  <si>
    <t>Agadez - NE-1</t>
  </si>
  <si>
    <t>NE-2</t>
  </si>
  <si>
    <t>Diffa</t>
  </si>
  <si>
    <t>Diffa - NE-2</t>
  </si>
  <si>
    <t>NE-3</t>
  </si>
  <si>
    <t>Dosso</t>
  </si>
  <si>
    <t>Dosso - NE-3</t>
  </si>
  <si>
    <t>NE-4</t>
  </si>
  <si>
    <t>Maradi</t>
  </si>
  <si>
    <t>Maradi - NE-4</t>
  </si>
  <si>
    <t>NE-5</t>
  </si>
  <si>
    <t>Tahoua</t>
  </si>
  <si>
    <t>Tahoua - NE-5</t>
  </si>
  <si>
    <t>NE-6</t>
  </si>
  <si>
    <t>Tillabéri</t>
  </si>
  <si>
    <t>Tillabéri - NE-6</t>
  </si>
  <si>
    <t>NE-7</t>
  </si>
  <si>
    <t>Zinder</t>
  </si>
  <si>
    <t>Zinder - NE-7</t>
  </si>
  <si>
    <t>NE-8</t>
  </si>
  <si>
    <t>Niamey</t>
  </si>
  <si>
    <t>urban community</t>
  </si>
  <si>
    <t>Niamey - NE-8</t>
  </si>
  <si>
    <t>NG-FC</t>
  </si>
  <si>
    <t>Abuja Federal Capital Territory</t>
  </si>
  <si>
    <t>capital territory</t>
  </si>
  <si>
    <t>Abuja Federal Capital Territory - NG-FC</t>
  </si>
  <si>
    <t>NG-AB</t>
  </si>
  <si>
    <t>Abia</t>
  </si>
  <si>
    <t>Abia - NG-AB</t>
  </si>
  <si>
    <t>NG-AD</t>
  </si>
  <si>
    <t>Adamawa</t>
  </si>
  <si>
    <t>Adamawa - NG-AD</t>
  </si>
  <si>
    <t>NG-AK</t>
  </si>
  <si>
    <t>Akwa Ibom</t>
  </si>
  <si>
    <t>Akwa Ibom - NG-AK</t>
  </si>
  <si>
    <t>NG-AN</t>
  </si>
  <si>
    <t>Anambra</t>
  </si>
  <si>
    <t>Anambra - NG-AN</t>
  </si>
  <si>
    <t>NG-BA</t>
  </si>
  <si>
    <t>Bauchi</t>
  </si>
  <si>
    <t>Bauchi - NG-BA</t>
  </si>
  <si>
    <t>NG-BE</t>
  </si>
  <si>
    <t>Benue</t>
  </si>
  <si>
    <t>Benue - NG-BE</t>
  </si>
  <si>
    <t>NG-BO</t>
  </si>
  <si>
    <t>Borno</t>
  </si>
  <si>
    <t>Borno - NG-BO</t>
  </si>
  <si>
    <t>NG-BY</t>
  </si>
  <si>
    <t>Bayelsa</t>
  </si>
  <si>
    <t>Bayelsa - NG-BY</t>
  </si>
  <si>
    <t>NG-CR</t>
  </si>
  <si>
    <t>Cross River</t>
  </si>
  <si>
    <t>Cross River - NG-CR</t>
  </si>
  <si>
    <t>NG-DE</t>
  </si>
  <si>
    <t>Delta</t>
  </si>
  <si>
    <t>Delta - NG-DE</t>
  </si>
  <si>
    <t>NG-EB</t>
  </si>
  <si>
    <t>Ebonyi</t>
  </si>
  <si>
    <t>Ebonyi - NG-EB</t>
  </si>
  <si>
    <t>NG-ED</t>
  </si>
  <si>
    <t>Edo</t>
  </si>
  <si>
    <t>Edo - NG-ED</t>
  </si>
  <si>
    <t>NG-EK</t>
  </si>
  <si>
    <t>Ekiti</t>
  </si>
  <si>
    <t>Ekiti - NG-EK</t>
  </si>
  <si>
    <t>NG-EN</t>
  </si>
  <si>
    <t>Enugu</t>
  </si>
  <si>
    <t>Enugu - NG-EN</t>
  </si>
  <si>
    <t>NG-GO</t>
  </si>
  <si>
    <t>Gombe</t>
  </si>
  <si>
    <t>Gombe - NG-GO</t>
  </si>
  <si>
    <t>NG-IM</t>
  </si>
  <si>
    <t>Imo</t>
  </si>
  <si>
    <t>Imo - NG-IM</t>
  </si>
  <si>
    <t>NG-JI</t>
  </si>
  <si>
    <t>Jigawa</t>
  </si>
  <si>
    <t>Jigawa - NG-JI</t>
  </si>
  <si>
    <t>NG-KD</t>
  </si>
  <si>
    <t>Kaduna</t>
  </si>
  <si>
    <t>Kaduna - NG-KD</t>
  </si>
  <si>
    <t>NG-KE</t>
  </si>
  <si>
    <t>Kebbi</t>
  </si>
  <si>
    <t>Kebbi - NG-KE</t>
  </si>
  <si>
    <t>NG-KN</t>
  </si>
  <si>
    <t>Kano</t>
  </si>
  <si>
    <t>Kano - NG-KN</t>
  </si>
  <si>
    <t>NG-KO</t>
  </si>
  <si>
    <t>Kogi</t>
  </si>
  <si>
    <t>Kogi - NG-KO</t>
  </si>
  <si>
    <t>NG-KT</t>
  </si>
  <si>
    <t>Katsina</t>
  </si>
  <si>
    <t>Katsina - NG-KT</t>
  </si>
  <si>
    <t>NG-KW</t>
  </si>
  <si>
    <t>Kwara</t>
  </si>
  <si>
    <t>Kwara - NG-KW</t>
  </si>
  <si>
    <t>NG-LA</t>
  </si>
  <si>
    <t>Lagos</t>
  </si>
  <si>
    <t>Lagos - NG-LA</t>
  </si>
  <si>
    <t>NG-NA</t>
  </si>
  <si>
    <t>Nasarawa</t>
  </si>
  <si>
    <t>Nasarawa - NG-NA</t>
  </si>
  <si>
    <t>NG-NI</t>
  </si>
  <si>
    <t>Niger - NG-NI</t>
  </si>
  <si>
    <t>NG-OG</t>
  </si>
  <si>
    <t>Ogun</t>
  </si>
  <si>
    <t>Ogun - NG-OG</t>
  </si>
  <si>
    <t>NG-ON</t>
  </si>
  <si>
    <t>Ondo</t>
  </si>
  <si>
    <t>Ondo - NG-ON</t>
  </si>
  <si>
    <t>NG-OS</t>
  </si>
  <si>
    <t>Osun</t>
  </si>
  <si>
    <t>Osun - NG-OS</t>
  </si>
  <si>
    <t>NG-OY</t>
  </si>
  <si>
    <t>Oyo</t>
  </si>
  <si>
    <t>Oyo - NG-OY</t>
  </si>
  <si>
    <t>NG-PL</t>
  </si>
  <si>
    <t>Plateau - NG-PL</t>
  </si>
  <si>
    <t>NG-RI</t>
  </si>
  <si>
    <t>Rivers</t>
  </si>
  <si>
    <t>Rivers - NG-RI</t>
  </si>
  <si>
    <t>NG-SO</t>
  </si>
  <si>
    <t>Sokoto</t>
  </si>
  <si>
    <t>Sokoto - NG-SO</t>
  </si>
  <si>
    <t>NG-TA</t>
  </si>
  <si>
    <t>Taraba</t>
  </si>
  <si>
    <t>Taraba - NG-TA</t>
  </si>
  <si>
    <t>NG-YO</t>
  </si>
  <si>
    <t>Yobe</t>
  </si>
  <si>
    <t>Yobe - NG-YO</t>
  </si>
  <si>
    <t>NG-ZA</t>
  </si>
  <si>
    <t>Zamfara</t>
  </si>
  <si>
    <t>Zamfara - NG-ZA</t>
  </si>
  <si>
    <t>MK-101</t>
  </si>
  <si>
    <t>Veles</t>
  </si>
  <si>
    <t>mk</t>
  </si>
  <si>
    <t>Veles - MK-101</t>
  </si>
  <si>
    <t>MK-102</t>
  </si>
  <si>
    <t>Gradsko</t>
  </si>
  <si>
    <t>Gradsko - MK-102</t>
  </si>
  <si>
    <t>MK-103</t>
  </si>
  <si>
    <t>Demir Kapija</t>
  </si>
  <si>
    <t>Demir Kapija - MK-103</t>
  </si>
  <si>
    <t>MK-104</t>
  </si>
  <si>
    <t>Kavadarci</t>
  </si>
  <si>
    <t>Kavadarci - MK-104</t>
  </si>
  <si>
    <t>MK-105</t>
  </si>
  <si>
    <t>Lozovo</t>
  </si>
  <si>
    <t>Lozovo - MK-105</t>
  </si>
  <si>
    <t>MK-106</t>
  </si>
  <si>
    <t>Negotino</t>
  </si>
  <si>
    <t>Negotino - MK-106</t>
  </si>
  <si>
    <t>MK-107</t>
  </si>
  <si>
    <t>Rosoman</t>
  </si>
  <si>
    <t>Rosoman - MK-107</t>
  </si>
  <si>
    <t>MK-108</t>
  </si>
  <si>
    <t>Sveti Nikole</t>
  </si>
  <si>
    <t>Sveti Nikole - MK-108</t>
  </si>
  <si>
    <t>MK-109</t>
  </si>
  <si>
    <t>Čaška</t>
  </si>
  <si>
    <t>Čaška - MK-109</t>
  </si>
  <si>
    <t>MK-201</t>
  </si>
  <si>
    <t>Berovo</t>
  </si>
  <si>
    <t>Berovo - MK-201</t>
  </si>
  <si>
    <t>MK-202</t>
  </si>
  <si>
    <t>Vinica</t>
  </si>
  <si>
    <t>Vinica - MK-202</t>
  </si>
  <si>
    <t>MK-203</t>
  </si>
  <si>
    <t>Delčevo</t>
  </si>
  <si>
    <t>Delčevo - MK-203</t>
  </si>
  <si>
    <t>MK-204</t>
  </si>
  <si>
    <t>Zrnovci</t>
  </si>
  <si>
    <t>Zrnovci - MK-204</t>
  </si>
  <si>
    <t>MK-205</t>
  </si>
  <si>
    <t>Karbinci</t>
  </si>
  <si>
    <t>Karbinci - MK-205</t>
  </si>
  <si>
    <t>MK-206</t>
  </si>
  <si>
    <t>Kočani</t>
  </si>
  <si>
    <t>Kočani - MK-206</t>
  </si>
  <si>
    <t>MK-207</t>
  </si>
  <si>
    <t>Makedonska Kamenica</t>
  </si>
  <si>
    <t>Makedonska Kamenica - MK-207</t>
  </si>
  <si>
    <t>MK-208</t>
  </si>
  <si>
    <t>Pehčevo</t>
  </si>
  <si>
    <t>Pehčevo - MK-208</t>
  </si>
  <si>
    <t>MK-209</t>
  </si>
  <si>
    <t>Probištip</t>
  </si>
  <si>
    <t>Probištip - MK-209</t>
  </si>
  <si>
    <t>MK-210</t>
  </si>
  <si>
    <t>Češinovo-Obleševo</t>
  </si>
  <si>
    <t>Češinovo-Obleševo - MK-210</t>
  </si>
  <si>
    <t>MK-211</t>
  </si>
  <si>
    <t>Štip</t>
  </si>
  <si>
    <t>Štip - MK-211</t>
  </si>
  <si>
    <t>MK-301</t>
  </si>
  <si>
    <t>Vevčani</t>
  </si>
  <si>
    <t>Vevčani - MK-301</t>
  </si>
  <si>
    <t>MK-303</t>
  </si>
  <si>
    <t>Debar</t>
  </si>
  <si>
    <t>Debar - MK-303</t>
  </si>
  <si>
    <t>MK-304</t>
  </si>
  <si>
    <t>Debrca</t>
  </si>
  <si>
    <t>Debrca - MK-304</t>
  </si>
  <si>
    <t>MK-307</t>
  </si>
  <si>
    <t>Kičevo</t>
  </si>
  <si>
    <t>Kičevo - MK-307</t>
  </si>
  <si>
    <t>MK-308</t>
  </si>
  <si>
    <t>Makedonski Brod</t>
  </si>
  <si>
    <t>Makedonski Brod - MK-308</t>
  </si>
  <si>
    <t>MK-310</t>
  </si>
  <si>
    <t>Ohrid</t>
  </si>
  <si>
    <t>Ohrid - MK-310</t>
  </si>
  <si>
    <t>MK-311</t>
  </si>
  <si>
    <t>Plasnica</t>
  </si>
  <si>
    <t>Plasnica - MK-311</t>
  </si>
  <si>
    <t>MK-312</t>
  </si>
  <si>
    <t>Struga</t>
  </si>
  <si>
    <t>Struga - MK-312</t>
  </si>
  <si>
    <t>MK-313</t>
  </si>
  <si>
    <t>Centar Župa</t>
  </si>
  <si>
    <t>Centar Župa - MK-313</t>
  </si>
  <si>
    <t>MK-401</t>
  </si>
  <si>
    <t>Bogdanci</t>
  </si>
  <si>
    <t>Bogdanci - MK-401</t>
  </si>
  <si>
    <t>MK-402</t>
  </si>
  <si>
    <t>Bosilovo</t>
  </si>
  <si>
    <t>Bosilovo - MK-402</t>
  </si>
  <si>
    <t>MK-403</t>
  </si>
  <si>
    <t>Valandovo</t>
  </si>
  <si>
    <t>Valandovo - MK-403</t>
  </si>
  <si>
    <t>MK-404</t>
  </si>
  <si>
    <t>Vasilevo</t>
  </si>
  <si>
    <t>Vasilevo - MK-404</t>
  </si>
  <si>
    <t>MK-405</t>
  </si>
  <si>
    <t>Gevgelija</t>
  </si>
  <si>
    <t>Gevgelija - MK-405</t>
  </si>
  <si>
    <t>MK-406</t>
  </si>
  <si>
    <t>Dojran</t>
  </si>
  <si>
    <t>Dojran - MK-406</t>
  </si>
  <si>
    <t>MK-407</t>
  </si>
  <si>
    <t>Konče</t>
  </si>
  <si>
    <t>Konče - MK-407</t>
  </si>
  <si>
    <t>MK-408</t>
  </si>
  <si>
    <t>Novo Selo</t>
  </si>
  <si>
    <t>Novo Selo - MK-408</t>
  </si>
  <si>
    <t>MK-409</t>
  </si>
  <si>
    <t>Radoviš</t>
  </si>
  <si>
    <t>Radoviš - MK-409</t>
  </si>
  <si>
    <t>MK-410</t>
  </si>
  <si>
    <t>Strumica</t>
  </si>
  <si>
    <t>Strumica - MK-410</t>
  </si>
  <si>
    <t>MK-501</t>
  </si>
  <si>
    <t>Bitola</t>
  </si>
  <si>
    <t>Bitola - MK-501</t>
  </si>
  <si>
    <t>MK-502</t>
  </si>
  <si>
    <t>Demir Hisar</t>
  </si>
  <si>
    <t>Demir Hisar - MK-502</t>
  </si>
  <si>
    <t>MK-503</t>
  </si>
  <si>
    <t>Dolneni</t>
  </si>
  <si>
    <t>Dolneni - MK-503</t>
  </si>
  <si>
    <t>MK-504</t>
  </si>
  <si>
    <t>Krivogaštani</t>
  </si>
  <si>
    <t>Krivogaštani - MK-504</t>
  </si>
  <si>
    <t>MK-505</t>
  </si>
  <si>
    <t>Kruševo</t>
  </si>
  <si>
    <t>Kruševo - MK-505</t>
  </si>
  <si>
    <t>MK-506</t>
  </si>
  <si>
    <t>Mogila</t>
  </si>
  <si>
    <t>Mogila - MK-506</t>
  </si>
  <si>
    <t>MK-507</t>
  </si>
  <si>
    <t>Novaci</t>
  </si>
  <si>
    <t>Novaci - MK-507</t>
  </si>
  <si>
    <t>MK-508</t>
  </si>
  <si>
    <t>Prilep</t>
  </si>
  <si>
    <t>Prilep - MK-508</t>
  </si>
  <si>
    <t>MK-509</t>
  </si>
  <si>
    <t>Resen</t>
  </si>
  <si>
    <t>Resen - MK-509</t>
  </si>
  <si>
    <t>MK-601</t>
  </si>
  <si>
    <t>Bogovinje</t>
  </si>
  <si>
    <t>Bogovinje - MK-601</t>
  </si>
  <si>
    <t>MK-602</t>
  </si>
  <si>
    <t>Brvenica</t>
  </si>
  <si>
    <t>Brvenica - MK-602</t>
  </si>
  <si>
    <t>MK-603</t>
  </si>
  <si>
    <t>Vrapčište</t>
  </si>
  <si>
    <t>Vrapčište - MK-603</t>
  </si>
  <si>
    <t>MK-604</t>
  </si>
  <si>
    <t>Gostivar</t>
  </si>
  <si>
    <t>Gostivar - MK-604</t>
  </si>
  <si>
    <t>MK-605</t>
  </si>
  <si>
    <t>Želino</t>
  </si>
  <si>
    <t>Želino - MK-605</t>
  </si>
  <si>
    <t>MK-606</t>
  </si>
  <si>
    <t>Jegunovce</t>
  </si>
  <si>
    <t>Jegunovce - MK-606</t>
  </si>
  <si>
    <t>MK-607</t>
  </si>
  <si>
    <t>Mavrovo i Rostuše</t>
  </si>
  <si>
    <t>Mavrovo i Rostuše - MK-607</t>
  </si>
  <si>
    <t>MK-608</t>
  </si>
  <si>
    <t>Tearce</t>
  </si>
  <si>
    <t>Tearce - MK-608</t>
  </si>
  <si>
    <t>MK-609</t>
  </si>
  <si>
    <t>Tetovo</t>
  </si>
  <si>
    <t>Tetovo - MK-609</t>
  </si>
  <si>
    <t>MK-701</t>
  </si>
  <si>
    <t>Kratovo</t>
  </si>
  <si>
    <t>Kratovo - MK-701</t>
  </si>
  <si>
    <t>MK-702</t>
  </si>
  <si>
    <t>Kriva Palanka</t>
  </si>
  <si>
    <t>Kriva Palanka - MK-702</t>
  </si>
  <si>
    <t>MK-703</t>
  </si>
  <si>
    <t>Kumanovo</t>
  </si>
  <si>
    <t>Kumanovo - MK-703</t>
  </si>
  <si>
    <t>MK-704</t>
  </si>
  <si>
    <t>Lipkovo</t>
  </si>
  <si>
    <t>Lipkovo - MK-704</t>
  </si>
  <si>
    <t>MK-705</t>
  </si>
  <si>
    <t>Rankovce</t>
  </si>
  <si>
    <t>Rankovce - MK-705</t>
  </si>
  <si>
    <t>MK-706</t>
  </si>
  <si>
    <t>Staro Nagoričane</t>
  </si>
  <si>
    <t>Staro Nagoričane - MK-706</t>
  </si>
  <si>
    <t>MK-801</t>
  </si>
  <si>
    <t>Aerodrom</t>
  </si>
  <si>
    <t>Aerodrom - MK-801</t>
  </si>
  <si>
    <t>MK-802</t>
  </si>
  <si>
    <t>Aračinovo</t>
  </si>
  <si>
    <t>Aračinovo - MK-802</t>
  </si>
  <si>
    <t>MK-803</t>
  </si>
  <si>
    <t>Butel</t>
  </si>
  <si>
    <t>Butel - MK-803</t>
  </si>
  <si>
    <t>MK-804</t>
  </si>
  <si>
    <t>Gazi Baba</t>
  </si>
  <si>
    <t>Gazi Baba - MK-804</t>
  </si>
  <si>
    <t>MK-805</t>
  </si>
  <si>
    <t>Gjorče Petrov</t>
  </si>
  <si>
    <t>Gjorče Petrov - MK-805</t>
  </si>
  <si>
    <t>MK-806</t>
  </si>
  <si>
    <t>Zelenikovo</t>
  </si>
  <si>
    <t>Zelenikovo - MK-806</t>
  </si>
  <si>
    <t>MK-807</t>
  </si>
  <si>
    <t>Ilinden</t>
  </si>
  <si>
    <t>Ilinden - MK-807</t>
  </si>
  <si>
    <t>MK-808</t>
  </si>
  <si>
    <t>Karpoš</t>
  </si>
  <si>
    <t>Karpoš - MK-808</t>
  </si>
  <si>
    <t>MK-809</t>
  </si>
  <si>
    <t>Kisela Voda</t>
  </si>
  <si>
    <t>Kisela Voda - MK-809</t>
  </si>
  <si>
    <t>MK-810</t>
  </si>
  <si>
    <t>Petrovec</t>
  </si>
  <si>
    <t>Petrovec - MK-810</t>
  </si>
  <si>
    <t>MK-811</t>
  </si>
  <si>
    <t>Saraj</t>
  </si>
  <si>
    <t>Saraj - MK-811</t>
  </si>
  <si>
    <t>MK-812</t>
  </si>
  <si>
    <t>Sopište</t>
  </si>
  <si>
    <t>Sopište - MK-812</t>
  </si>
  <si>
    <t>MK-813</t>
  </si>
  <si>
    <t>Studeničani</t>
  </si>
  <si>
    <t>Studeničani - MK-813</t>
  </si>
  <si>
    <t>MK-814</t>
  </si>
  <si>
    <t xml:space="preserve">Centar </t>
  </si>
  <si>
    <t>Centar  - MK-814</t>
  </si>
  <si>
    <t>MK-815</t>
  </si>
  <si>
    <t xml:space="preserve">Čair </t>
  </si>
  <si>
    <t>Čair  - MK-815</t>
  </si>
  <si>
    <t>MK-816</t>
  </si>
  <si>
    <t>Čučer-Sandevo</t>
  </si>
  <si>
    <t>Čučer-Sandevo - MK-816</t>
  </si>
  <si>
    <t>MK-817</t>
  </si>
  <si>
    <t xml:space="preserve">Šuto Orizari </t>
  </si>
  <si>
    <t>Šuto Orizari  - MK-817</t>
  </si>
  <si>
    <t>NO-03</t>
  </si>
  <si>
    <t>Oslo</t>
  </si>
  <si>
    <t>nb</t>
  </si>
  <si>
    <t>Oslo - NO-03</t>
  </si>
  <si>
    <t>NO-11</t>
  </si>
  <si>
    <t>Rogaland</t>
  </si>
  <si>
    <t>Rogaland - NO-11</t>
  </si>
  <si>
    <t>NO-15</t>
  </si>
  <si>
    <t>Møre og Romsdal</t>
  </si>
  <si>
    <t>Møre og Romsdal - NO-15</t>
  </si>
  <si>
    <t>NO-18</t>
  </si>
  <si>
    <t>Nordland</t>
  </si>
  <si>
    <t>Nordland - NO-18</t>
  </si>
  <si>
    <t>NO-30</t>
  </si>
  <si>
    <t>Viken</t>
  </si>
  <si>
    <t>Viken - NO-30</t>
  </si>
  <si>
    <t>NO-34</t>
  </si>
  <si>
    <t>Innlandet</t>
  </si>
  <si>
    <t>Innlandet - NO-34</t>
  </si>
  <si>
    <t>NO-38</t>
  </si>
  <si>
    <t>Vestfold og Telemark</t>
  </si>
  <si>
    <t>Vestfold og Telemark - NO-38</t>
  </si>
  <si>
    <t>NO-42</t>
  </si>
  <si>
    <t>Agder</t>
  </si>
  <si>
    <t>Agder - NO-42</t>
  </si>
  <si>
    <t>NO-46</t>
  </si>
  <si>
    <t>Vestland</t>
  </si>
  <si>
    <t>Vestland - NO-46</t>
  </si>
  <si>
    <t>NO-50</t>
  </si>
  <si>
    <t>Trøndelag</t>
  </si>
  <si>
    <t>Trøndelag - NO-50</t>
  </si>
  <si>
    <t>NO-54</t>
  </si>
  <si>
    <t>Troms og Finnmark</t>
  </si>
  <si>
    <t>Troms og Finnmark - NO-54</t>
  </si>
  <si>
    <t>OM-BJ</t>
  </si>
  <si>
    <t>Janūb al Bāţinah</t>
  </si>
  <si>
    <t>Janūb al Bāţinah - OM-BJ</t>
  </si>
  <si>
    <t>OM-BS</t>
  </si>
  <si>
    <t>Shamāl al Bāţinah</t>
  </si>
  <si>
    <t>Shamāl al Bāţinah - OM-BS</t>
  </si>
  <si>
    <t>OM-BU</t>
  </si>
  <si>
    <t>Al Buraymī</t>
  </si>
  <si>
    <t>Al Buraymī - OM-BU</t>
  </si>
  <si>
    <t>OM-DA</t>
  </si>
  <si>
    <t>Ad Dākhilīyah</t>
  </si>
  <si>
    <t>Ad Dākhilīyah - OM-DA</t>
  </si>
  <si>
    <t>OM-MA</t>
  </si>
  <si>
    <t>Masqaţ</t>
  </si>
  <si>
    <t>Masqaţ - OM-MA</t>
  </si>
  <si>
    <t>OM-MU</t>
  </si>
  <si>
    <t>Musandam</t>
  </si>
  <si>
    <t>Musandam - OM-MU</t>
  </si>
  <si>
    <t>OM-SJ</t>
  </si>
  <si>
    <t>Janūb ash Sharqīyah</t>
  </si>
  <si>
    <t>Janūb ash Sharqīyah - OM-SJ</t>
  </si>
  <si>
    <t>OM-SS</t>
  </si>
  <si>
    <t>Shamāl ash Sharqīyah</t>
  </si>
  <si>
    <t>Shamāl ash Sharqīyah - OM-SS</t>
  </si>
  <si>
    <t>OM-WU</t>
  </si>
  <si>
    <t>Al Wusţá</t>
  </si>
  <si>
    <t>Al Wusţá - OM-WU</t>
  </si>
  <si>
    <t>OM-ZA</t>
  </si>
  <si>
    <t>Az̧ Z̧āhirah</t>
  </si>
  <si>
    <t>Az̧ Z̧āhirah - OM-ZA</t>
  </si>
  <si>
    <t>OM-ZU</t>
  </si>
  <si>
    <t>Z̧ufār</t>
  </si>
  <si>
    <t>Z̧ufār - OM-ZU</t>
  </si>
  <si>
    <t>PK-IS</t>
  </si>
  <si>
    <t>Islamabad</t>
  </si>
  <si>
    <t>federal capital territory</t>
  </si>
  <si>
    <t>Islamabad - PK-IS</t>
  </si>
  <si>
    <t>PK-GB</t>
  </si>
  <si>
    <t>Gilgit-Baltistan</t>
  </si>
  <si>
    <t>Pakistan administered area</t>
  </si>
  <si>
    <t>Gilgit-Baltistan - PK-GB</t>
  </si>
  <si>
    <t>PK-JK</t>
  </si>
  <si>
    <t>Azad Jammu and Kashmir</t>
  </si>
  <si>
    <t>Azad Jammu and Kashmir - PK-JK</t>
  </si>
  <si>
    <t>PK-BA</t>
  </si>
  <si>
    <t>Balochistan</t>
  </si>
  <si>
    <t>Balochistan - PK-BA</t>
  </si>
  <si>
    <t>PK-KP</t>
  </si>
  <si>
    <t>Khyber Pakhtunkhwa</t>
  </si>
  <si>
    <t>Khyber Pakhtunkhwa - PK-KP</t>
  </si>
  <si>
    <t>PK-PB</t>
  </si>
  <si>
    <t>Punjab - PK-PB</t>
  </si>
  <si>
    <t>PK-SD</t>
  </si>
  <si>
    <t>Sindh</t>
  </si>
  <si>
    <t>Sindh - PK-SD</t>
  </si>
  <si>
    <t>PW-002</t>
  </si>
  <si>
    <t>Aimeliik</t>
  </si>
  <si>
    <t>Aimeliik - PW-002</t>
  </si>
  <si>
    <t>PW-004</t>
  </si>
  <si>
    <t>Airai</t>
  </si>
  <si>
    <t>Airai - PW-004</t>
  </si>
  <si>
    <t>PW-010</t>
  </si>
  <si>
    <t>Angaur</t>
  </si>
  <si>
    <t>Angaur - PW-010</t>
  </si>
  <si>
    <t>PW-050</t>
  </si>
  <si>
    <t>Hatohobei</t>
  </si>
  <si>
    <t>Hatohobei - PW-050</t>
  </si>
  <si>
    <t>PW-100</t>
  </si>
  <si>
    <t>Kayangel</t>
  </si>
  <si>
    <t>Kayangel - PW-100</t>
  </si>
  <si>
    <t>PW-150</t>
  </si>
  <si>
    <t>Koror</t>
  </si>
  <si>
    <t>Koror - PW-150</t>
  </si>
  <si>
    <t>PW-212</t>
  </si>
  <si>
    <t>Melekeok</t>
  </si>
  <si>
    <t>Melekeok - PW-212</t>
  </si>
  <si>
    <t>PW-214</t>
  </si>
  <si>
    <t>Ngaraard</t>
  </si>
  <si>
    <t>Ngaraard - PW-214</t>
  </si>
  <si>
    <t>PW-218</t>
  </si>
  <si>
    <t>Ngarchelong</t>
  </si>
  <si>
    <t>Ngarchelong - PW-218</t>
  </si>
  <si>
    <t>PW-222</t>
  </si>
  <si>
    <t>Ngardmau</t>
  </si>
  <si>
    <t>Ngardmau - PW-222</t>
  </si>
  <si>
    <t>PW-224</t>
  </si>
  <si>
    <t>Ngatpang</t>
  </si>
  <si>
    <t>Ngatpang - PW-224</t>
  </si>
  <si>
    <t>PW-226</t>
  </si>
  <si>
    <t>Ngchesar</t>
  </si>
  <si>
    <t>Ngchesar - PW-226</t>
  </si>
  <si>
    <t>PW-227</t>
  </si>
  <si>
    <t>Ngeremlengui</t>
  </si>
  <si>
    <t>Ngeremlengui - PW-227</t>
  </si>
  <si>
    <t>PW-228</t>
  </si>
  <si>
    <t>Ngiwal</t>
  </si>
  <si>
    <t>Ngiwal - PW-228</t>
  </si>
  <si>
    <t>PW-350</t>
  </si>
  <si>
    <t>Peleliu</t>
  </si>
  <si>
    <t>Peleliu - PW-350</t>
  </si>
  <si>
    <t>PW-370</t>
  </si>
  <si>
    <t>Sonsorol</t>
  </si>
  <si>
    <t>Sonsorol - PW-370</t>
  </si>
  <si>
    <t>PS-BTH</t>
  </si>
  <si>
    <t>Bethlehem</t>
  </si>
  <si>
    <t>Bethlehem - PS-BTH</t>
  </si>
  <si>
    <t>PS-DEB</t>
  </si>
  <si>
    <t>Deir El Balah</t>
  </si>
  <si>
    <t>Deir El Balah - PS-DEB</t>
  </si>
  <si>
    <t>PS-GZA</t>
  </si>
  <si>
    <t>Gaza - PS-GZA</t>
  </si>
  <si>
    <t>PS-HBN</t>
  </si>
  <si>
    <t>Hebron</t>
  </si>
  <si>
    <t>Hebron - PS-HBN</t>
  </si>
  <si>
    <t>PS-JEM</t>
  </si>
  <si>
    <t>Jerusalem</t>
  </si>
  <si>
    <t>Jerusalem - PS-JEM</t>
  </si>
  <si>
    <t>PS-JEN</t>
  </si>
  <si>
    <t>Jenin</t>
  </si>
  <si>
    <t>Jenin - PS-JEN</t>
  </si>
  <si>
    <t>PS-JRH</t>
  </si>
  <si>
    <t>Jericho and Al Aghwar</t>
  </si>
  <si>
    <t>Jericho and Al Aghwar - PS-JRH</t>
  </si>
  <si>
    <t>PS-KYS</t>
  </si>
  <si>
    <t>Khan Yunis</t>
  </si>
  <si>
    <t>Khan Yunis - PS-KYS</t>
  </si>
  <si>
    <t>PS-NBS</t>
  </si>
  <si>
    <t>Nablus</t>
  </si>
  <si>
    <t>Nablus - PS-NBS</t>
  </si>
  <si>
    <t>PS-NGZ</t>
  </si>
  <si>
    <t>North Gaza</t>
  </si>
  <si>
    <t>North Gaza - PS-NGZ</t>
  </si>
  <si>
    <t>PS-QQA</t>
  </si>
  <si>
    <t>Qalqilya</t>
  </si>
  <si>
    <t>Qalqilya - PS-QQA</t>
  </si>
  <si>
    <t>PS-RBH</t>
  </si>
  <si>
    <t>Ramallah</t>
  </si>
  <si>
    <t>Ramallah - PS-RBH</t>
  </si>
  <si>
    <t>PS-RFH</t>
  </si>
  <si>
    <t>Rafah</t>
  </si>
  <si>
    <t>Rafah - PS-RFH</t>
  </si>
  <si>
    <t>PS-SLT</t>
  </si>
  <si>
    <t>Salfit</t>
  </si>
  <si>
    <t>Salfit - PS-SLT</t>
  </si>
  <si>
    <t>PS-TBS</t>
  </si>
  <si>
    <t>Tubas</t>
  </si>
  <si>
    <t>Tubas - PS-TBS</t>
  </si>
  <si>
    <t>PS-TKM</t>
  </si>
  <si>
    <t>Tulkarm</t>
  </si>
  <si>
    <t>Tulkarm - PS-TKM</t>
  </si>
  <si>
    <t>PA-1</t>
  </si>
  <si>
    <t>Bocas del Toro</t>
  </si>
  <si>
    <t>Bocas del Toro - PA-1</t>
  </si>
  <si>
    <t>PA-10</t>
  </si>
  <si>
    <t>Panamá Oeste</t>
  </si>
  <si>
    <t>Panamá Oeste - PA-10</t>
  </si>
  <si>
    <t>PA-2</t>
  </si>
  <si>
    <t>Coclé</t>
  </si>
  <si>
    <t>Coclé - PA-2</t>
  </si>
  <si>
    <t>PA-3</t>
  </si>
  <si>
    <t>Colón - PA-3</t>
  </si>
  <si>
    <t>PA-4</t>
  </si>
  <si>
    <t>Chiriquí</t>
  </si>
  <si>
    <t>Chiriquí - PA-4</t>
  </si>
  <si>
    <t>PA-5</t>
  </si>
  <si>
    <t>Darién</t>
  </si>
  <si>
    <t>Darién - PA-5</t>
  </si>
  <si>
    <t>PA-6</t>
  </si>
  <si>
    <t>Herrera</t>
  </si>
  <si>
    <t>Herrera - PA-6</t>
  </si>
  <si>
    <t>PA-7</t>
  </si>
  <si>
    <t>Los Santos</t>
  </si>
  <si>
    <t>Los Santos - PA-7</t>
  </si>
  <si>
    <t>PA-8</t>
  </si>
  <si>
    <t>Panamá</t>
  </si>
  <si>
    <t>Panamá - PA-8</t>
  </si>
  <si>
    <t>PA-9</t>
  </si>
  <si>
    <t>Veraguas</t>
  </si>
  <si>
    <t>Veraguas - PA-9</t>
  </si>
  <si>
    <t>PA-EM</t>
  </si>
  <si>
    <t>Emberá</t>
  </si>
  <si>
    <t>indigenous region</t>
  </si>
  <si>
    <t>Emberá - PA-EM</t>
  </si>
  <si>
    <t>PA-KY</t>
  </si>
  <si>
    <t>Guna Yala</t>
  </si>
  <si>
    <t>Guna Yala - PA-KY</t>
  </si>
  <si>
    <t>PA-NB</t>
  </si>
  <si>
    <t>Ngöbe-Buglé</t>
  </si>
  <si>
    <t>Ngöbe-Buglé - PA-NB</t>
  </si>
  <si>
    <t>PG-NCD</t>
  </si>
  <si>
    <t>National Capital District (Port Moresby)</t>
  </si>
  <si>
    <t>National Capital District (Port Moresby) - PG-NCD</t>
  </si>
  <si>
    <t>PG-CPK</t>
  </si>
  <si>
    <t>Chimbu</t>
  </si>
  <si>
    <t>Chimbu - PG-CPK</t>
  </si>
  <si>
    <t>PG-CPM</t>
  </si>
  <si>
    <t>Central - PG-CPM</t>
  </si>
  <si>
    <t>PG-EBR</t>
  </si>
  <si>
    <t>East New Britain</t>
  </si>
  <si>
    <t>East New Britain - PG-EBR</t>
  </si>
  <si>
    <t>PG-EHG</t>
  </si>
  <si>
    <t>Eastern Highlands</t>
  </si>
  <si>
    <t>Eastern Highlands - PG-EHG</t>
  </si>
  <si>
    <t>PG-EPW</t>
  </si>
  <si>
    <t>Enga</t>
  </si>
  <si>
    <t>Enga - PG-EPW</t>
  </si>
  <si>
    <t>PG-ESW</t>
  </si>
  <si>
    <t>East Sepik</t>
  </si>
  <si>
    <t>East Sepik - PG-ESW</t>
  </si>
  <si>
    <t>PG-GPK</t>
  </si>
  <si>
    <t>Gulf</t>
  </si>
  <si>
    <t>Gulf - PG-GPK</t>
  </si>
  <si>
    <t>PG-HLA</t>
  </si>
  <si>
    <t>Hela</t>
  </si>
  <si>
    <t>Hela - PG-HLA</t>
  </si>
  <si>
    <t>PG-JWK</t>
  </si>
  <si>
    <t>Jiwaka</t>
  </si>
  <si>
    <t>Jiwaka - PG-JWK</t>
  </si>
  <si>
    <t>PG-MBA</t>
  </si>
  <si>
    <t>Milne Bay</t>
  </si>
  <si>
    <t>Milne Bay - PG-MBA</t>
  </si>
  <si>
    <t>PG-MPL</t>
  </si>
  <si>
    <t>Morobe</t>
  </si>
  <si>
    <t>Morobe - PG-MPL</t>
  </si>
  <si>
    <t>PG-MPM</t>
  </si>
  <si>
    <t>Madang</t>
  </si>
  <si>
    <t>Madang - PG-MPM</t>
  </si>
  <si>
    <t>PG-MRL</t>
  </si>
  <si>
    <t>Manus</t>
  </si>
  <si>
    <t>Manus - PG-MRL</t>
  </si>
  <si>
    <t>PG-NIK</t>
  </si>
  <si>
    <t>New Ireland</t>
  </si>
  <si>
    <t>New Ireland - PG-NIK</t>
  </si>
  <si>
    <t>PG-NPP</t>
  </si>
  <si>
    <t>Northern - PG-NPP</t>
  </si>
  <si>
    <t>PG-SAN</t>
  </si>
  <si>
    <t>West Sepik</t>
  </si>
  <si>
    <t>West Sepik - PG-SAN</t>
  </si>
  <si>
    <t>PG-SHM</t>
  </si>
  <si>
    <t>Southern Highlands</t>
  </si>
  <si>
    <t>Southern Highlands - PG-SHM</t>
  </si>
  <si>
    <t>PG-WBK</t>
  </si>
  <si>
    <t>West New Britain</t>
  </si>
  <si>
    <t>West New Britain - PG-WBK</t>
  </si>
  <si>
    <t>PG-WHM</t>
  </si>
  <si>
    <t>Western Highlands</t>
  </si>
  <si>
    <t>Western Highlands - PG-WHM</t>
  </si>
  <si>
    <t>PG-WPD</t>
  </si>
  <si>
    <t>Western - PG-WPD</t>
  </si>
  <si>
    <t>PG-NSB</t>
  </si>
  <si>
    <t>Bougainville</t>
  </si>
  <si>
    <t>Bougainville - PG-NSB</t>
  </si>
  <si>
    <t>PY-1</t>
  </si>
  <si>
    <t>Concepción</t>
  </si>
  <si>
    <t>Concepción - PY-1</t>
  </si>
  <si>
    <t>PY-10</t>
  </si>
  <si>
    <t>Alto Paraná</t>
  </si>
  <si>
    <t>Alto Paraná - PY-10</t>
  </si>
  <si>
    <t>PY-11</t>
  </si>
  <si>
    <t>Central - PY-11</t>
  </si>
  <si>
    <t>PY-12</t>
  </si>
  <si>
    <t>Ñeembucú</t>
  </si>
  <si>
    <t>Ñeembucú - PY-12</t>
  </si>
  <si>
    <t>PY-13</t>
  </si>
  <si>
    <t>Amambay</t>
  </si>
  <si>
    <t>Amambay - PY-13</t>
  </si>
  <si>
    <t>PY-14</t>
  </si>
  <si>
    <t>Canindeyú</t>
  </si>
  <si>
    <t>Canindeyú - PY-14</t>
  </si>
  <si>
    <t>PY-15</t>
  </si>
  <si>
    <t>Presidente Hayes</t>
  </si>
  <si>
    <t>Presidente Hayes - PY-15</t>
  </si>
  <si>
    <t>PY-16</t>
  </si>
  <si>
    <t>Alto Paraguay</t>
  </si>
  <si>
    <t>Alto Paraguay - PY-16</t>
  </si>
  <si>
    <t>PY-19</t>
  </si>
  <si>
    <t>Boquerón</t>
  </si>
  <si>
    <t>Boquerón - PY-19</t>
  </si>
  <si>
    <t>PY-2</t>
  </si>
  <si>
    <t>San Pedro</t>
  </si>
  <si>
    <t>San Pedro - PY-2</t>
  </si>
  <si>
    <t>PY-3</t>
  </si>
  <si>
    <t>Cordillera</t>
  </si>
  <si>
    <t>Cordillera - PY-3</t>
  </si>
  <si>
    <t>PY-4</t>
  </si>
  <si>
    <t>Guairá</t>
  </si>
  <si>
    <t>Guairá - PY-4</t>
  </si>
  <si>
    <t>PY-5</t>
  </si>
  <si>
    <t>Caaguazú</t>
  </si>
  <si>
    <t>Caaguazú - PY-5</t>
  </si>
  <si>
    <t>PY-6</t>
  </si>
  <si>
    <t>Caazapá</t>
  </si>
  <si>
    <t>Caazapá - PY-6</t>
  </si>
  <si>
    <t>PY-7</t>
  </si>
  <si>
    <t>Itapúa</t>
  </si>
  <si>
    <t>Itapúa - PY-7</t>
  </si>
  <si>
    <t>PY-8</t>
  </si>
  <si>
    <t>Misiones - PY-8</t>
  </si>
  <si>
    <t>PY-9</t>
  </si>
  <si>
    <t>Paraguarí</t>
  </si>
  <si>
    <t>Paraguarí - PY-9</t>
  </si>
  <si>
    <t>PY-ASU</t>
  </si>
  <si>
    <t>Asunción</t>
  </si>
  <si>
    <t>capital</t>
  </si>
  <si>
    <t>Asunción - PY-ASU</t>
  </si>
  <si>
    <t>PE-AMA</t>
  </si>
  <si>
    <t>Amazonas - PE-AMA</t>
  </si>
  <si>
    <t>PE-ANC</t>
  </si>
  <si>
    <t>Ancash</t>
  </si>
  <si>
    <t>Ancash - PE-ANC</t>
  </si>
  <si>
    <t>PE-APU</t>
  </si>
  <si>
    <t>Apurímac</t>
  </si>
  <si>
    <t>Apurímac - PE-APU</t>
  </si>
  <si>
    <t>PE-ARE</t>
  </si>
  <si>
    <t>Arequipa</t>
  </si>
  <si>
    <t>Arequipa - PE-ARE</t>
  </si>
  <si>
    <t>PE-AYA</t>
  </si>
  <si>
    <t>Ayacucho</t>
  </si>
  <si>
    <t>Ayacucho - PE-AYA</t>
  </si>
  <si>
    <t>PE-CAJ</t>
  </si>
  <si>
    <t>Cajamarca</t>
  </si>
  <si>
    <t>Cajamarca - PE-CAJ</t>
  </si>
  <si>
    <t>PE-CAL</t>
  </si>
  <si>
    <t>El Callao</t>
  </si>
  <si>
    <t>El Callao - PE-CAL</t>
  </si>
  <si>
    <t>PE-CUS</t>
  </si>
  <si>
    <t>Cusco</t>
  </si>
  <si>
    <t>Cusco - PE-CUS</t>
  </si>
  <si>
    <t>PE-HUC</t>
  </si>
  <si>
    <t>Huánuco</t>
  </si>
  <si>
    <t>Huánuco - PE-HUC</t>
  </si>
  <si>
    <t>PE-HUV</t>
  </si>
  <si>
    <t>Huancavelica</t>
  </si>
  <si>
    <t>Huancavelica - PE-HUV</t>
  </si>
  <si>
    <t>PE-ICA</t>
  </si>
  <si>
    <t>Ica</t>
  </si>
  <si>
    <t>Ica - PE-ICA</t>
  </si>
  <si>
    <t>PE-JUN</t>
  </si>
  <si>
    <t>Junín</t>
  </si>
  <si>
    <t>Junín - PE-JUN</t>
  </si>
  <si>
    <t>PE-LAL</t>
  </si>
  <si>
    <t>La Libertad - PE-LAL</t>
  </si>
  <si>
    <t>PE-LAM</t>
  </si>
  <si>
    <t>Lambayeque</t>
  </si>
  <si>
    <t>Lambayeque - PE-LAM</t>
  </si>
  <si>
    <t>PE-LIM</t>
  </si>
  <si>
    <t>Lima</t>
  </si>
  <si>
    <t>Lima - PE-LIM</t>
  </si>
  <si>
    <t>PE-LMA</t>
  </si>
  <si>
    <t>Municipalidad Metropolitana de Lima</t>
  </si>
  <si>
    <t>Municipalidad Metropolitana de Lima - PE-LMA</t>
  </si>
  <si>
    <t>PE-LOR</t>
  </si>
  <si>
    <t>Loreto</t>
  </si>
  <si>
    <t>Loreto - PE-LOR</t>
  </si>
  <si>
    <t>PE-MDD</t>
  </si>
  <si>
    <t>Madre de Dios</t>
  </si>
  <si>
    <t>Madre de Dios - PE-MDD</t>
  </si>
  <si>
    <t>PE-MOQ</t>
  </si>
  <si>
    <t>Moquegua</t>
  </si>
  <si>
    <t>Moquegua - PE-MOQ</t>
  </si>
  <si>
    <t>PE-PAS</t>
  </si>
  <si>
    <t>Pasco</t>
  </si>
  <si>
    <t>Pasco - PE-PAS</t>
  </si>
  <si>
    <t>PE-PIU</t>
  </si>
  <si>
    <t>Piura</t>
  </si>
  <si>
    <t>Piura - PE-PIU</t>
  </si>
  <si>
    <t>PE-PUN</t>
  </si>
  <si>
    <t>Puno</t>
  </si>
  <si>
    <t>Puno - PE-PUN</t>
  </si>
  <si>
    <t>PE-SAM</t>
  </si>
  <si>
    <t>San Martín</t>
  </si>
  <si>
    <t>San Martín - PE-SAM</t>
  </si>
  <si>
    <t>PE-TAC</t>
  </si>
  <si>
    <t>Tacna</t>
  </si>
  <si>
    <t>Tacna - PE-TAC</t>
  </si>
  <si>
    <t>PE-TUM</t>
  </si>
  <si>
    <t>Tumbes</t>
  </si>
  <si>
    <t>Tumbes - PE-TUM</t>
  </si>
  <si>
    <t>PE-UCA</t>
  </si>
  <si>
    <t>Ucayali</t>
  </si>
  <si>
    <t>Ucayali - PE-UCA</t>
  </si>
  <si>
    <t>PH-00</t>
  </si>
  <si>
    <t>National Capital Region</t>
  </si>
  <si>
    <t>National Capital Region - PH-00</t>
  </si>
  <si>
    <t>PH-01</t>
  </si>
  <si>
    <t>Ilocos (Region I)</t>
  </si>
  <si>
    <t>Ilocos (Region I) - PH-01</t>
  </si>
  <si>
    <t>PH-02</t>
  </si>
  <si>
    <t>Cagayan Valley (Region II)</t>
  </si>
  <si>
    <t>Cagayan Valley (Region II) - PH-02</t>
  </si>
  <si>
    <t>PH-03</t>
  </si>
  <si>
    <t>Central Luzon (Region III)</t>
  </si>
  <si>
    <t>Central Luzon (Region III) - PH-03</t>
  </si>
  <si>
    <t>PH-05</t>
  </si>
  <si>
    <t>Bicol (Region V)</t>
  </si>
  <si>
    <t>Bicol (Region V) - PH-05</t>
  </si>
  <si>
    <t>PH-06</t>
  </si>
  <si>
    <t>Western Visayas (Region VI)</t>
  </si>
  <si>
    <t>Western Visayas (Region VI) - PH-06</t>
  </si>
  <si>
    <t>PH-07</t>
  </si>
  <si>
    <t>Central Visayas (Region VII)</t>
  </si>
  <si>
    <t>Central Visayas (Region VII) - PH-07</t>
  </si>
  <si>
    <t>PH-08</t>
  </si>
  <si>
    <t>Eastern Visayas (Region VIII)</t>
  </si>
  <si>
    <t>Eastern Visayas (Region VIII) - PH-08</t>
  </si>
  <si>
    <t>PH-09</t>
  </si>
  <si>
    <t>Zamboanga Peninsula (Region IX)</t>
  </si>
  <si>
    <t>Zamboanga Peninsula (Region IX) - PH-09</t>
  </si>
  <si>
    <t>PH-10</t>
  </si>
  <si>
    <t>Northern Mindanao (Region X)</t>
  </si>
  <si>
    <t>Northern Mindanao (Region X) - PH-10</t>
  </si>
  <si>
    <t>PH-11</t>
  </si>
  <si>
    <t>Davao (Region XI)</t>
  </si>
  <si>
    <t>Davao (Region XI) - PH-11</t>
  </si>
  <si>
    <t>PH-12</t>
  </si>
  <si>
    <t>Soccsksargen (Region XII)</t>
  </si>
  <si>
    <t>Soccsksargen (Region XII) - PH-12</t>
  </si>
  <si>
    <t>PH-13</t>
  </si>
  <si>
    <t>Caraga (Region XIII)</t>
  </si>
  <si>
    <t>Caraga (Region XIII) - PH-13</t>
  </si>
  <si>
    <t>PH-14</t>
  </si>
  <si>
    <t>Autonomous Region in Muslim Mindanao (ARMM)</t>
  </si>
  <si>
    <t>Autonomous Region in Muslim Mindanao (ARMM) - PH-14</t>
  </si>
  <si>
    <t>PH-15</t>
  </si>
  <si>
    <t>Cordillera Administrative Region (CAR)</t>
  </si>
  <si>
    <t>Cordillera Administrative Region (CAR) - PH-15</t>
  </si>
  <si>
    <t>PH-40</t>
  </si>
  <si>
    <t>Calabarzon (Region IV-A)</t>
  </si>
  <si>
    <t>Calabarzon (Region IV-A) - PH-40</t>
  </si>
  <si>
    <t>PH-41</t>
  </si>
  <si>
    <t>Mimaropa (Region IV-B)</t>
  </si>
  <si>
    <t>Mimaropa (Region IV-B) - PH-41</t>
  </si>
  <si>
    <t>PL-02</t>
  </si>
  <si>
    <t>Lower Silesia</t>
  </si>
  <si>
    <t>voivodship</t>
  </si>
  <si>
    <t>Lower Silesia - PL-02</t>
  </si>
  <si>
    <t>PL-04</t>
  </si>
  <si>
    <t>Kuyavia-Pomerania</t>
  </si>
  <si>
    <t>Kuyavia-Pomerania - PL-04</t>
  </si>
  <si>
    <t>PL-06</t>
  </si>
  <si>
    <t>Lublin</t>
  </si>
  <si>
    <t>Lublin - PL-06</t>
  </si>
  <si>
    <t>PL-08</t>
  </si>
  <si>
    <t>Lubusz</t>
  </si>
  <si>
    <t>Lubusz - PL-08</t>
  </si>
  <si>
    <t>PL-10</t>
  </si>
  <si>
    <t>Łódź</t>
  </si>
  <si>
    <t>Łódź - PL-10</t>
  </si>
  <si>
    <t>PL-12</t>
  </si>
  <si>
    <t>Lesser Poland</t>
  </si>
  <si>
    <t>Lesser Poland - PL-12</t>
  </si>
  <si>
    <t>PL-14</t>
  </si>
  <si>
    <t>Mazovia</t>
  </si>
  <si>
    <t>Mazovia - PL-14</t>
  </si>
  <si>
    <t>PL-16</t>
  </si>
  <si>
    <t>Opole (Upper Silesia)</t>
  </si>
  <si>
    <t>Opole (Upper Silesia) - PL-16</t>
  </si>
  <si>
    <t>PL-18</t>
  </si>
  <si>
    <t>Subcarpathia</t>
  </si>
  <si>
    <t>Subcarpathia - PL-18</t>
  </si>
  <si>
    <t>PL-20</t>
  </si>
  <si>
    <t>Podlaskie</t>
  </si>
  <si>
    <t>Podlaskie - PL-20</t>
  </si>
  <si>
    <t>PL-22</t>
  </si>
  <si>
    <t>Pomerania</t>
  </si>
  <si>
    <t>Pomerania - PL-22</t>
  </si>
  <si>
    <t>PL-24</t>
  </si>
  <si>
    <t>Silesia</t>
  </si>
  <si>
    <t>Silesia - PL-24</t>
  </si>
  <si>
    <t>PL-26</t>
  </si>
  <si>
    <t>Holy Cross</t>
  </si>
  <si>
    <t>Holy Cross - PL-26</t>
  </si>
  <si>
    <t>PL-28</t>
  </si>
  <si>
    <t>Warmia-Masuria</t>
  </si>
  <si>
    <t>Warmia-Masuria - PL-28</t>
  </si>
  <si>
    <t>PL-30</t>
  </si>
  <si>
    <t>Greater Poland</t>
  </si>
  <si>
    <t>Greater Poland - PL-30</t>
  </si>
  <si>
    <t>PL-32</t>
  </si>
  <si>
    <t>West Pomerania</t>
  </si>
  <si>
    <t>West Pomerania - PL-32</t>
  </si>
  <si>
    <t>PT-01</t>
  </si>
  <si>
    <t>Aveiro</t>
  </si>
  <si>
    <t>Aveiro - PT-01</t>
  </si>
  <si>
    <t>PT-02</t>
  </si>
  <si>
    <t>Beja</t>
  </si>
  <si>
    <t>Beja - PT-02</t>
  </si>
  <si>
    <t>PT-03</t>
  </si>
  <si>
    <t>Braga</t>
  </si>
  <si>
    <t>Braga - PT-03</t>
  </si>
  <si>
    <t>PT-04</t>
  </si>
  <si>
    <t>Bragança</t>
  </si>
  <si>
    <t>Bragança - PT-04</t>
  </si>
  <si>
    <t>PT-05</t>
  </si>
  <si>
    <t>Castelo Branco</t>
  </si>
  <si>
    <t>Castelo Branco - PT-05</t>
  </si>
  <si>
    <t>PT-06</t>
  </si>
  <si>
    <t>Coimbra</t>
  </si>
  <si>
    <t>Coimbra - PT-06</t>
  </si>
  <si>
    <t>PT-07</t>
  </si>
  <si>
    <t>Évora</t>
  </si>
  <si>
    <t>Évora - PT-07</t>
  </si>
  <si>
    <t>PT-08</t>
  </si>
  <si>
    <t>Faro</t>
  </si>
  <si>
    <t>Faro - PT-08</t>
  </si>
  <si>
    <t>PT-09</t>
  </si>
  <si>
    <t>Guarda</t>
  </si>
  <si>
    <t>Guarda - PT-09</t>
  </si>
  <si>
    <t>PT-10</t>
  </si>
  <si>
    <t>Leiria</t>
  </si>
  <si>
    <t>Leiria - PT-10</t>
  </si>
  <si>
    <t>PT-11</t>
  </si>
  <si>
    <t>Lisboa</t>
  </si>
  <si>
    <t>Lisboa - PT-11</t>
  </si>
  <si>
    <t>PT-12</t>
  </si>
  <si>
    <t>Portalegre</t>
  </si>
  <si>
    <t>Portalegre - PT-12</t>
  </si>
  <si>
    <t>PT-13</t>
  </si>
  <si>
    <t>Porto</t>
  </si>
  <si>
    <t>Porto - PT-13</t>
  </si>
  <si>
    <t>PT-14</t>
  </si>
  <si>
    <t>Santarém</t>
  </si>
  <si>
    <t>Santarém - PT-14</t>
  </si>
  <si>
    <t>PT-15</t>
  </si>
  <si>
    <t>Setúbal</t>
  </si>
  <si>
    <t>Setúbal - PT-15</t>
  </si>
  <si>
    <t>PT-16</t>
  </si>
  <si>
    <t>Viana do Castelo</t>
  </si>
  <si>
    <t>Viana do Castelo - PT-16</t>
  </si>
  <si>
    <t>PT-17</t>
  </si>
  <si>
    <t>Vila Real</t>
  </si>
  <si>
    <t>Vila Real - PT-17</t>
  </si>
  <si>
    <t>PT-18</t>
  </si>
  <si>
    <t>Viseu</t>
  </si>
  <si>
    <t>Viseu - PT-18</t>
  </si>
  <si>
    <t>PT-20</t>
  </si>
  <si>
    <t>Região Autónoma dos Açores</t>
  </si>
  <si>
    <t>Região Autónoma dos Açores - PT-20</t>
  </si>
  <si>
    <t>PT-30</t>
  </si>
  <si>
    <t>Região Autónoma da Madeira</t>
  </si>
  <si>
    <t>Região Autónoma da Madeira - PT-30</t>
  </si>
  <si>
    <t>QA-DA</t>
  </si>
  <si>
    <t>Ad Dawḩah</t>
  </si>
  <si>
    <t>Ad Dawḩah - QA-DA</t>
  </si>
  <si>
    <t>QA-KH</t>
  </si>
  <si>
    <t>Al Khawr wa adh Dhakhīrah</t>
  </si>
  <si>
    <t>Al Khawr wa adh Dhakhīrah - QA-KH</t>
  </si>
  <si>
    <t>QA-MS</t>
  </si>
  <si>
    <t>Ash Shamāl</t>
  </si>
  <si>
    <t>Ash Shamāl - QA-MS</t>
  </si>
  <si>
    <t>QA-RA</t>
  </si>
  <si>
    <t>Ar Rayyān</t>
  </si>
  <si>
    <t>Ar Rayyān - QA-RA</t>
  </si>
  <si>
    <t>QA-SH</t>
  </si>
  <si>
    <t>Ash Shīḩānīyah</t>
  </si>
  <si>
    <t>Ash Shīḩānīyah - QA-SH</t>
  </si>
  <si>
    <t>QA-US</t>
  </si>
  <si>
    <t>Umm Şalāl</t>
  </si>
  <si>
    <t>Umm Şalāl - QA-US</t>
  </si>
  <si>
    <t>QA-WA</t>
  </si>
  <si>
    <t>Al Wakrah</t>
  </si>
  <si>
    <t>Al Wakrah - QA-WA</t>
  </si>
  <si>
    <t>QA-ZA</t>
  </si>
  <si>
    <t>Az̧ Z̧a‘āyin</t>
  </si>
  <si>
    <t>Az̧ Z̧a‘āyin - QA-ZA</t>
  </si>
  <si>
    <t>RO-AB</t>
  </si>
  <si>
    <t>Alba</t>
  </si>
  <si>
    <t>Alba - RO-AB</t>
  </si>
  <si>
    <t>RO-AG</t>
  </si>
  <si>
    <t>Argeș</t>
  </si>
  <si>
    <t>Argeș - RO-AG</t>
  </si>
  <si>
    <t>RO-AR</t>
  </si>
  <si>
    <t>Arad</t>
  </si>
  <si>
    <t>Arad - RO-AR</t>
  </si>
  <si>
    <t>RO-B</t>
  </si>
  <si>
    <t>București</t>
  </si>
  <si>
    <t>București - RO-B</t>
  </si>
  <si>
    <t>RO-BC</t>
  </si>
  <si>
    <t>Bacău</t>
  </si>
  <si>
    <t>Bacău - RO-BC</t>
  </si>
  <si>
    <t>RO-BH</t>
  </si>
  <si>
    <t>Bihor</t>
  </si>
  <si>
    <t>Bihor - RO-BH</t>
  </si>
  <si>
    <t>RO-BN</t>
  </si>
  <si>
    <t>Bistrița-Năsăud</t>
  </si>
  <si>
    <t>Bistrița-Năsăud - RO-BN</t>
  </si>
  <si>
    <t>RO-BR</t>
  </si>
  <si>
    <t>Brăila</t>
  </si>
  <si>
    <t>Brăila - RO-BR</t>
  </si>
  <si>
    <t>RO-BT</t>
  </si>
  <si>
    <t>Botoșani</t>
  </si>
  <si>
    <t>Botoșani - RO-BT</t>
  </si>
  <si>
    <t>RO-BV</t>
  </si>
  <si>
    <t>Brașov</t>
  </si>
  <si>
    <t>Brașov - RO-BV</t>
  </si>
  <si>
    <t>RO-BZ</t>
  </si>
  <si>
    <t>Buzău</t>
  </si>
  <si>
    <t>Buzău - RO-BZ</t>
  </si>
  <si>
    <t>RO-CJ</t>
  </si>
  <si>
    <t>Cluj</t>
  </si>
  <si>
    <t>Cluj - RO-CJ</t>
  </si>
  <si>
    <t>RO-CL</t>
  </si>
  <si>
    <t>Călărași - RO-CL</t>
  </si>
  <si>
    <t>RO-CS</t>
  </si>
  <si>
    <t>Caraș-Severin</t>
  </si>
  <si>
    <t>Caraș-Severin - RO-CS</t>
  </si>
  <si>
    <t>RO-CT</t>
  </si>
  <si>
    <t>Constanța</t>
  </si>
  <si>
    <t>Constanța - RO-CT</t>
  </si>
  <si>
    <t>RO-CV</t>
  </si>
  <si>
    <t>Covasna</t>
  </si>
  <si>
    <t>Covasna - RO-CV</t>
  </si>
  <si>
    <t>RO-DB</t>
  </si>
  <si>
    <t>Dâmbovița</t>
  </si>
  <si>
    <t>Dâmbovița - RO-DB</t>
  </si>
  <si>
    <t>RO-DJ</t>
  </si>
  <si>
    <t>Dolj</t>
  </si>
  <si>
    <t>Dolj - RO-DJ</t>
  </si>
  <si>
    <t>RO-GJ</t>
  </si>
  <si>
    <t>Gorj</t>
  </si>
  <si>
    <t>Gorj - RO-GJ</t>
  </si>
  <si>
    <t>RO-GL</t>
  </si>
  <si>
    <t>Galați</t>
  </si>
  <si>
    <t>Galați - RO-GL</t>
  </si>
  <si>
    <t>RO-GR</t>
  </si>
  <si>
    <t>Giurgiu</t>
  </si>
  <si>
    <t>Giurgiu - RO-GR</t>
  </si>
  <si>
    <t>RO-HD</t>
  </si>
  <si>
    <t>Hunedoara</t>
  </si>
  <si>
    <t>Hunedoara - RO-HD</t>
  </si>
  <si>
    <t>RO-HR</t>
  </si>
  <si>
    <t>Harghita</t>
  </si>
  <si>
    <t>Harghita - RO-HR</t>
  </si>
  <si>
    <t>RO-IF</t>
  </si>
  <si>
    <t>Ilfov</t>
  </si>
  <si>
    <t>Ilfov - RO-IF</t>
  </si>
  <si>
    <t>RO-IL</t>
  </si>
  <si>
    <t>Ialomița</t>
  </si>
  <si>
    <t>Ialomița - RO-IL</t>
  </si>
  <si>
    <t>RO-IS</t>
  </si>
  <si>
    <t>Iași</t>
  </si>
  <si>
    <t>Iași - RO-IS</t>
  </si>
  <si>
    <t>RO-MH</t>
  </si>
  <si>
    <t>Mehedinți</t>
  </si>
  <si>
    <t>Mehedinți - RO-MH</t>
  </si>
  <si>
    <t>RO-MM</t>
  </si>
  <si>
    <t>Maramureș</t>
  </si>
  <si>
    <t>Maramureș - RO-MM</t>
  </si>
  <si>
    <t>RO-MS</t>
  </si>
  <si>
    <t>Mureș</t>
  </si>
  <si>
    <t>Mureș - RO-MS</t>
  </si>
  <si>
    <t>RO-NT</t>
  </si>
  <si>
    <t>Neamț</t>
  </si>
  <si>
    <t>Neamț - RO-NT</t>
  </si>
  <si>
    <t>RO-OT</t>
  </si>
  <si>
    <t>Olt</t>
  </si>
  <si>
    <t>Olt - RO-OT</t>
  </si>
  <si>
    <t>RO-PH</t>
  </si>
  <si>
    <t>Prahova</t>
  </si>
  <si>
    <t>Prahova - RO-PH</t>
  </si>
  <si>
    <t>RO-SB</t>
  </si>
  <si>
    <t>Sibiu</t>
  </si>
  <si>
    <t>Sibiu - RO-SB</t>
  </si>
  <si>
    <t>RO-SJ</t>
  </si>
  <si>
    <t>Sălaj</t>
  </si>
  <si>
    <t>Sălaj - RO-SJ</t>
  </si>
  <si>
    <t>RO-SM</t>
  </si>
  <si>
    <t>Satu Mare</t>
  </si>
  <si>
    <t>Satu Mare - RO-SM</t>
  </si>
  <si>
    <t>RO-SV</t>
  </si>
  <si>
    <t>Suceava</t>
  </si>
  <si>
    <t>Suceava - RO-SV</t>
  </si>
  <si>
    <t>RO-TL</t>
  </si>
  <si>
    <t>Tulcea</t>
  </si>
  <si>
    <t>Tulcea - RO-TL</t>
  </si>
  <si>
    <t>RO-TM</t>
  </si>
  <si>
    <t>Timiș</t>
  </si>
  <si>
    <t>Timiș - RO-TM</t>
  </si>
  <si>
    <t>RO-TR</t>
  </si>
  <si>
    <t>Teleorman</t>
  </si>
  <si>
    <t>Teleorman - RO-TR</t>
  </si>
  <si>
    <t>RO-VL</t>
  </si>
  <si>
    <t>Vâlcea</t>
  </si>
  <si>
    <t>Vâlcea - RO-VL</t>
  </si>
  <si>
    <t>RO-VN</t>
  </si>
  <si>
    <t>Vrancea</t>
  </si>
  <si>
    <t>Vrancea - RO-VN</t>
  </si>
  <si>
    <t>RO-VS</t>
  </si>
  <si>
    <t>Vaslui</t>
  </si>
  <si>
    <t>Vaslui - RO-VS</t>
  </si>
  <si>
    <t>RU-AD</t>
  </si>
  <si>
    <t>Adygeya, Respublika</t>
  </si>
  <si>
    <t>republic</t>
  </si>
  <si>
    <t>ru</t>
  </si>
  <si>
    <t>Adygeya, Respublika - RU-AD</t>
  </si>
  <si>
    <t>RU-AL</t>
  </si>
  <si>
    <t>Altay, Respublika</t>
  </si>
  <si>
    <t>Altay, Respublika - RU-AL</t>
  </si>
  <si>
    <t>RU-BA</t>
  </si>
  <si>
    <t>Bashkortostan, Respublika</t>
  </si>
  <si>
    <t>Bashkortostan, Respublika - RU-BA</t>
  </si>
  <si>
    <t>RU-BU</t>
  </si>
  <si>
    <t>Buryatiya, Respublika</t>
  </si>
  <si>
    <t>Buryatiya, Respublika - RU-BU</t>
  </si>
  <si>
    <t>RU-CE</t>
  </si>
  <si>
    <t>Chechenskaya Respublika</t>
  </si>
  <si>
    <t>Chechenskaya Respublika - RU-CE</t>
  </si>
  <si>
    <t>RU-CU</t>
  </si>
  <si>
    <t>Chuvashskaya Respublika</t>
  </si>
  <si>
    <t>Chuvashskaya Respublika - RU-CU</t>
  </si>
  <si>
    <t>RU-DA</t>
  </si>
  <si>
    <t>Dagestan, Respublika</t>
  </si>
  <si>
    <t>Dagestan, Respublika - RU-DA</t>
  </si>
  <si>
    <t>RU-IN</t>
  </si>
  <si>
    <t>Ingushetiya, Respublika</t>
  </si>
  <si>
    <t>Ingushetiya, Respublika - RU-IN</t>
  </si>
  <si>
    <t>RU-KB</t>
  </si>
  <si>
    <t>Kabardino-Balkarskaya Respublika</t>
  </si>
  <si>
    <t>Kabardino-Balkarskaya Respublika - RU-KB</t>
  </si>
  <si>
    <t>RU-KL</t>
  </si>
  <si>
    <t>Kalmykiya, Respublika</t>
  </si>
  <si>
    <t>Kalmykiya, Respublika - RU-KL</t>
  </si>
  <si>
    <t>RU-KC</t>
  </si>
  <si>
    <t>Karachayevo-Cherkesskaya Respublika</t>
  </si>
  <si>
    <t>Karachayevo-Cherkesskaya Respublika - RU-KC</t>
  </si>
  <si>
    <t>RU-KR</t>
  </si>
  <si>
    <t>Kareliya, Respublika</t>
  </si>
  <si>
    <t>Kareliya, Respublika - RU-KR</t>
  </si>
  <si>
    <t>RU-KK</t>
  </si>
  <si>
    <t>Khakasiya, Respublika</t>
  </si>
  <si>
    <t>Khakasiya, Respublika - RU-KK</t>
  </si>
  <si>
    <t>RU-KO</t>
  </si>
  <si>
    <t>Komi, Respublika</t>
  </si>
  <si>
    <t>Komi, Respublika - RU-KO</t>
  </si>
  <si>
    <t>RU-ME</t>
  </si>
  <si>
    <t>Mariy El, Respublika</t>
  </si>
  <si>
    <t>Mariy El, Respublika - RU-ME</t>
  </si>
  <si>
    <t>RU-MO</t>
  </si>
  <si>
    <t>Mordoviya, Respublika</t>
  </si>
  <si>
    <t>Mordoviya, Respublika - RU-MO</t>
  </si>
  <si>
    <t>RU-SA</t>
  </si>
  <si>
    <t>Saha, Respublika</t>
  </si>
  <si>
    <t>Saha, Respublika - RU-SA</t>
  </si>
  <si>
    <t>RU-SE</t>
  </si>
  <si>
    <t>Severnaya Osetiya, Respublika</t>
  </si>
  <si>
    <t>Severnaya Osetiya, Respublika - RU-SE</t>
  </si>
  <si>
    <t>RU-TA</t>
  </si>
  <si>
    <t>Tatarstan, Respublika</t>
  </si>
  <si>
    <t>Tatarstan, Respublika - RU-TA</t>
  </si>
  <si>
    <t>RU-TY</t>
  </si>
  <si>
    <t>Tyva, Respublika</t>
  </si>
  <si>
    <t>Tyva, Respublika - RU-TY</t>
  </si>
  <si>
    <t>RU-UD</t>
  </si>
  <si>
    <t>Udmurtskaya Respublika</t>
  </si>
  <si>
    <t>Udmurtskaya Respublika - RU-UD</t>
  </si>
  <si>
    <t>RU-ALT</t>
  </si>
  <si>
    <t>Altayskiy kray</t>
  </si>
  <si>
    <t>administrative territory</t>
  </si>
  <si>
    <t>Altayskiy kray - RU-ALT</t>
  </si>
  <si>
    <t>RU-KAM</t>
  </si>
  <si>
    <t>Kamchatskiy kray</t>
  </si>
  <si>
    <t>Kamchatskiy kray - RU-KAM</t>
  </si>
  <si>
    <t>RU-KHA</t>
  </si>
  <si>
    <t>Khabarovskiy kray</t>
  </si>
  <si>
    <t>Khabarovskiy kray - RU-KHA</t>
  </si>
  <si>
    <t>RU-KDA</t>
  </si>
  <si>
    <t>Krasnodarskiy kray</t>
  </si>
  <si>
    <t>Krasnodarskiy kray - RU-KDA</t>
  </si>
  <si>
    <t>RU-KYA</t>
  </si>
  <si>
    <t>Krasnoyarskiy kray</t>
  </si>
  <si>
    <t>Krasnoyarskiy kray - RU-KYA</t>
  </si>
  <si>
    <t>RU-PER</t>
  </si>
  <si>
    <t>Permskiy kray</t>
  </si>
  <si>
    <t>Permskiy kray - RU-PER</t>
  </si>
  <si>
    <t>RU-PRI</t>
  </si>
  <si>
    <t>Primorskiy kray</t>
  </si>
  <si>
    <t>Primorskiy kray - RU-PRI</t>
  </si>
  <si>
    <t>RU-STA</t>
  </si>
  <si>
    <t>Stavropol'skiy kray</t>
  </si>
  <si>
    <t>Stavropol'skiy kray - RU-STA</t>
  </si>
  <si>
    <t>RU-ZAB</t>
  </si>
  <si>
    <t>Zabaykal'skiy kray</t>
  </si>
  <si>
    <t>Zabaykal'skiy kray - RU-ZAB</t>
  </si>
  <si>
    <t>RU-AMU</t>
  </si>
  <si>
    <t>Amurskaya oblast'</t>
  </si>
  <si>
    <t>Amurskaya oblast' - RU-AMU</t>
  </si>
  <si>
    <t>RU-ARK</t>
  </si>
  <si>
    <t>Arkhangel'skaya oblast'</t>
  </si>
  <si>
    <t>Arkhangel'skaya oblast' - RU-ARK</t>
  </si>
  <si>
    <t>RU-AST</t>
  </si>
  <si>
    <t>Astrakhanskaya oblast'</t>
  </si>
  <si>
    <t>Astrakhanskaya oblast' - RU-AST</t>
  </si>
  <si>
    <t>RU-BEL</t>
  </si>
  <si>
    <t>Belgorodskaya oblast'</t>
  </si>
  <si>
    <t>Belgorodskaya oblast' - RU-BEL</t>
  </si>
  <si>
    <t>RU-BRY</t>
  </si>
  <si>
    <t>Bryanskaya oblast'</t>
  </si>
  <si>
    <t>Bryanskaya oblast' - RU-BRY</t>
  </si>
  <si>
    <t>RU-CHE</t>
  </si>
  <si>
    <t>Chelyabinskaya oblast'</t>
  </si>
  <si>
    <t>Chelyabinskaya oblast' - RU-CHE</t>
  </si>
  <si>
    <t>RU-IRK</t>
  </si>
  <si>
    <t>Irkutskaya oblast'</t>
  </si>
  <si>
    <t>Irkutskaya oblast' - RU-IRK</t>
  </si>
  <si>
    <t>RU-IVA</t>
  </si>
  <si>
    <t>Ivanovskaya oblast'</t>
  </si>
  <si>
    <t>Ivanovskaya oblast' - RU-IVA</t>
  </si>
  <si>
    <t>RU-KGD</t>
  </si>
  <si>
    <t>Kaliningradskaya oblast'</t>
  </si>
  <si>
    <t>Kaliningradskaya oblast' - RU-KGD</t>
  </si>
  <si>
    <t>RU-KLU</t>
  </si>
  <si>
    <t>Kaluzhskaya oblast'</t>
  </si>
  <si>
    <t>Kaluzhskaya oblast' - RU-KLU</t>
  </si>
  <si>
    <t>RU-KEM</t>
  </si>
  <si>
    <t>Kemerovskaya oblast'</t>
  </si>
  <si>
    <t>Kemerovskaya oblast' - RU-KEM</t>
  </si>
  <si>
    <t>RU-KIR</t>
  </si>
  <si>
    <t>Kirovskaya oblast'</t>
  </si>
  <si>
    <t>Kirovskaya oblast' - RU-KIR</t>
  </si>
  <si>
    <t>RU-KOS</t>
  </si>
  <si>
    <t>Kostromskaya oblast'</t>
  </si>
  <si>
    <t>Kostromskaya oblast' - RU-KOS</t>
  </si>
  <si>
    <t>RU-KGN</t>
  </si>
  <si>
    <t>Kurganskaya oblast'</t>
  </si>
  <si>
    <t>Kurganskaya oblast' - RU-KGN</t>
  </si>
  <si>
    <t>RU-KRS</t>
  </si>
  <si>
    <t>Kurskaya oblast'</t>
  </si>
  <si>
    <t>Kurskaya oblast' - RU-KRS</t>
  </si>
  <si>
    <t>RU-LEN</t>
  </si>
  <si>
    <t>Leningradskaya oblast'</t>
  </si>
  <si>
    <t>Leningradskaya oblast' - RU-LEN</t>
  </si>
  <si>
    <t>RU-LIP</t>
  </si>
  <si>
    <t>Lipetskaya oblast'</t>
  </si>
  <si>
    <t>Lipetskaya oblast' - RU-LIP</t>
  </si>
  <si>
    <t>RU-MAG</t>
  </si>
  <si>
    <t>Magadanskaya oblast'</t>
  </si>
  <si>
    <t>Magadanskaya oblast' - RU-MAG</t>
  </si>
  <si>
    <t>RU-MOS</t>
  </si>
  <si>
    <t>Moskovskaya oblast'</t>
  </si>
  <si>
    <t>Moskovskaya oblast' - RU-MOS</t>
  </si>
  <si>
    <t>RU-MUR</t>
  </si>
  <si>
    <t>Murmanskaya oblast'</t>
  </si>
  <si>
    <t>Murmanskaya oblast' - RU-MUR</t>
  </si>
  <si>
    <t>RU-NIZ</t>
  </si>
  <si>
    <t>Nizhegorodskaya oblast'</t>
  </si>
  <si>
    <t>Nizhegorodskaya oblast' - RU-NIZ</t>
  </si>
  <si>
    <t>RU-NGR</t>
  </si>
  <si>
    <t>Novgorodskaya oblast'</t>
  </si>
  <si>
    <t>Novgorodskaya oblast' - RU-NGR</t>
  </si>
  <si>
    <t>RU-NVS</t>
  </si>
  <si>
    <t>Novosibirskaya oblast'</t>
  </si>
  <si>
    <t>Novosibirskaya oblast' - RU-NVS</t>
  </si>
  <si>
    <t>RU-OMS</t>
  </si>
  <si>
    <t>Omskaya oblast'</t>
  </si>
  <si>
    <t>Omskaya oblast' - RU-OMS</t>
  </si>
  <si>
    <t>RU-ORE</t>
  </si>
  <si>
    <t>Orenburgskaya oblast'</t>
  </si>
  <si>
    <t>Orenburgskaya oblast' - RU-ORE</t>
  </si>
  <si>
    <t>RU-ORL</t>
  </si>
  <si>
    <t>Orlovskaya oblast'</t>
  </si>
  <si>
    <t>Orlovskaya oblast' - RU-ORL</t>
  </si>
  <si>
    <t>RU-PNZ</t>
  </si>
  <si>
    <t>Penzenskaya oblast'</t>
  </si>
  <si>
    <t>Penzenskaya oblast' - RU-PNZ</t>
  </si>
  <si>
    <t>RU-PSK</t>
  </si>
  <si>
    <t>Pskovskaya oblast'</t>
  </si>
  <si>
    <t>Pskovskaya oblast' - RU-PSK</t>
  </si>
  <si>
    <t>RU-ROS</t>
  </si>
  <si>
    <t>Rostovskaya oblast'</t>
  </si>
  <si>
    <t>Rostovskaya oblast' - RU-ROS</t>
  </si>
  <si>
    <t>RU-RYA</t>
  </si>
  <si>
    <t>Ryazanskaya oblast'</t>
  </si>
  <si>
    <t>Ryazanskaya oblast' - RU-RYA</t>
  </si>
  <si>
    <t>RU-SAK</t>
  </si>
  <si>
    <t>Sakhalinskaya oblast'</t>
  </si>
  <si>
    <t>Sakhalinskaya oblast' - RU-SAK</t>
  </si>
  <si>
    <t>RU-SAM</t>
  </si>
  <si>
    <t>Samarskaya oblast'</t>
  </si>
  <si>
    <t>Samarskaya oblast' - RU-SAM</t>
  </si>
  <si>
    <t>RU-SAR</t>
  </si>
  <si>
    <t>Saratovskaya oblast'</t>
  </si>
  <si>
    <t>Saratovskaya oblast' - RU-SAR</t>
  </si>
  <si>
    <t>RU-SMO</t>
  </si>
  <si>
    <t>Smolenskaya oblast'</t>
  </si>
  <si>
    <t>Smolenskaya oblast' - RU-SMO</t>
  </si>
  <si>
    <t>RU-SVE</t>
  </si>
  <si>
    <t>Sverdlovskaya oblast'</t>
  </si>
  <si>
    <t>Sverdlovskaya oblast' - RU-SVE</t>
  </si>
  <si>
    <t>RU-TAM</t>
  </si>
  <si>
    <t>Tambovskaya oblast'</t>
  </si>
  <si>
    <t>Tambovskaya oblast' - RU-TAM</t>
  </si>
  <si>
    <t>RU-TOM</t>
  </si>
  <si>
    <t>Tomskaya oblast'</t>
  </si>
  <si>
    <t>Tomskaya oblast' - RU-TOM</t>
  </si>
  <si>
    <t>RU-TUL</t>
  </si>
  <si>
    <t>Tul'skaya oblast'</t>
  </si>
  <si>
    <t>Tul'skaya oblast' - RU-TUL</t>
  </si>
  <si>
    <t>RU-TVE</t>
  </si>
  <si>
    <t>Tverskaya oblast'</t>
  </si>
  <si>
    <t>Tverskaya oblast' - RU-TVE</t>
  </si>
  <si>
    <t>RU-TYU</t>
  </si>
  <si>
    <t>Tyumenskaya oblast'</t>
  </si>
  <si>
    <t>Tyumenskaya oblast' - RU-TYU</t>
  </si>
  <si>
    <t>RU-ULY</t>
  </si>
  <si>
    <t>Ul'yanovskaya oblast'</t>
  </si>
  <si>
    <t>Ul'yanovskaya oblast' - RU-ULY</t>
  </si>
  <si>
    <t>RU-VLA</t>
  </si>
  <si>
    <t>Vladimirskaya oblast'</t>
  </si>
  <si>
    <t>Vladimirskaya oblast' - RU-VLA</t>
  </si>
  <si>
    <t>RU-VGG</t>
  </si>
  <si>
    <t>Volgogradskaya oblast'</t>
  </si>
  <si>
    <t>Volgogradskaya oblast' - RU-VGG</t>
  </si>
  <si>
    <t>RU-VLG</t>
  </si>
  <si>
    <t>Vologodskaya oblast'</t>
  </si>
  <si>
    <t>Vologodskaya oblast' - RU-VLG</t>
  </si>
  <si>
    <t>RU-VOR</t>
  </si>
  <si>
    <t>Voronezhskaya oblast'</t>
  </si>
  <si>
    <t>Voronezhskaya oblast' - RU-VOR</t>
  </si>
  <si>
    <t>RU-YAR</t>
  </si>
  <si>
    <t>Yaroslavskaya oblast'</t>
  </si>
  <si>
    <t>Yaroslavskaya oblast' - RU-YAR</t>
  </si>
  <si>
    <t>RU-MOW</t>
  </si>
  <si>
    <t>Moskva</t>
  </si>
  <si>
    <t>autonomous city</t>
  </si>
  <si>
    <t>Moskva - RU-MOW</t>
  </si>
  <si>
    <t>RU-SPE</t>
  </si>
  <si>
    <t>Sankt-Peterburg</t>
  </si>
  <si>
    <t>Sankt-Peterburg - RU-SPE</t>
  </si>
  <si>
    <t>RU-YEV</t>
  </si>
  <si>
    <t>Yevreyskaya avtonomnaya oblast'</t>
  </si>
  <si>
    <t>Yevreyskaya avtonomnaya oblast' - RU-YEV</t>
  </si>
  <si>
    <t>RU-CHU</t>
  </si>
  <si>
    <t>Chukotskiy avtonomnyy okrug</t>
  </si>
  <si>
    <t>Chukotskiy avtonomnyy okrug - RU-CHU</t>
  </si>
  <si>
    <t>RU-KHM</t>
  </si>
  <si>
    <t>Khanty-Mansiyskiy avtonomnyy okrug</t>
  </si>
  <si>
    <t>Khanty-Mansiyskiy avtonomnyy okrug - RU-KHM</t>
  </si>
  <si>
    <t>RU-NEN</t>
  </si>
  <si>
    <t>Nenetskiy avtonomnyy okrug</t>
  </si>
  <si>
    <t>Nenetskiy avtonomnyy okrug - RU-NEN</t>
  </si>
  <si>
    <t>RU-YAN</t>
  </si>
  <si>
    <t>Yamalo-Nenetskiy avtonomnyy okrug</t>
  </si>
  <si>
    <t>Yamalo-Nenetskiy avtonomnyy okrug - RU-YAN</t>
  </si>
  <si>
    <t>RW-01</t>
  </si>
  <si>
    <t>City of Kigali</t>
  </si>
  <si>
    <t>City of Kigali - RW-01</t>
  </si>
  <si>
    <t>RW-02</t>
  </si>
  <si>
    <t>Eastern - RW-02</t>
  </si>
  <si>
    <t>RW-03</t>
  </si>
  <si>
    <t>Northern - RW-03</t>
  </si>
  <si>
    <t>RW-04</t>
  </si>
  <si>
    <t>Western - RW-04</t>
  </si>
  <si>
    <t>RW-05</t>
  </si>
  <si>
    <t>Southern - RW-05</t>
  </si>
  <si>
    <t>SH-AC</t>
  </si>
  <si>
    <t>Ascension</t>
  </si>
  <si>
    <t>eographical entity</t>
  </si>
  <si>
    <t>Ascension - SH-AC</t>
  </si>
  <si>
    <t>SH-HL</t>
  </si>
  <si>
    <t>Saint Helena</t>
  </si>
  <si>
    <t>geographical entity</t>
  </si>
  <si>
    <t>Saint Helena - SH-HL</t>
  </si>
  <si>
    <t>SH-TA</t>
  </si>
  <si>
    <t>Tristan da Cunha</t>
  </si>
  <si>
    <t>Tristan da Cunha - SH-TA</t>
  </si>
  <si>
    <t>KN-K</t>
  </si>
  <si>
    <t>Saint Kitts</t>
  </si>
  <si>
    <t>Saint Kitts - KN-K</t>
  </si>
  <si>
    <t>KN-N</t>
  </si>
  <si>
    <t>Nevis</t>
  </si>
  <si>
    <t>Nevis - KN-N</t>
  </si>
  <si>
    <t>LC-01</t>
  </si>
  <si>
    <t>Anse la Raye</t>
  </si>
  <si>
    <t>Anse la Raye - LC-01</t>
  </si>
  <si>
    <t>LC-02</t>
  </si>
  <si>
    <t>Castries</t>
  </si>
  <si>
    <t>Castries - LC-02</t>
  </si>
  <si>
    <t>LC-03</t>
  </si>
  <si>
    <t>Choiseul</t>
  </si>
  <si>
    <t>Choiseul - LC-03</t>
  </si>
  <si>
    <t>LC-05</t>
  </si>
  <si>
    <t>Dennery</t>
  </si>
  <si>
    <t>Dennery - LC-05</t>
  </si>
  <si>
    <t>LC-06</t>
  </si>
  <si>
    <t>Gros Islet</t>
  </si>
  <si>
    <t>Gros Islet - LC-06</t>
  </si>
  <si>
    <t>LC-07</t>
  </si>
  <si>
    <t>Laborie</t>
  </si>
  <si>
    <t>Laborie - LC-07</t>
  </si>
  <si>
    <t>LC-08</t>
  </si>
  <si>
    <t>Micoud</t>
  </si>
  <si>
    <t>Micoud - LC-08</t>
  </si>
  <si>
    <t>LC-10</t>
  </si>
  <si>
    <t>Soufrière</t>
  </si>
  <si>
    <t>Soufrière - LC-10</t>
  </si>
  <si>
    <t>LC-11</t>
  </si>
  <si>
    <t>Vieux Fort</t>
  </si>
  <si>
    <t>Vieux Fort - LC-11</t>
  </si>
  <si>
    <t>LC-12</t>
  </si>
  <si>
    <t>Canaries</t>
  </si>
  <si>
    <t>Canaries - LC-12</t>
  </si>
  <si>
    <t>VC-01</t>
  </si>
  <si>
    <t>Charlotte</t>
  </si>
  <si>
    <t>Charlotte - VC-01</t>
  </si>
  <si>
    <t>VC-02</t>
  </si>
  <si>
    <t>Saint Andrew - VC-02</t>
  </si>
  <si>
    <t>VC-03</t>
  </si>
  <si>
    <t>Saint David - VC-03</t>
  </si>
  <si>
    <t>VC-04</t>
  </si>
  <si>
    <t>Saint George - VC-04</t>
  </si>
  <si>
    <t>VC-05</t>
  </si>
  <si>
    <t>Saint Patrick - VC-05</t>
  </si>
  <si>
    <t>VC-06</t>
  </si>
  <si>
    <t>Grenadines</t>
  </si>
  <si>
    <t>Grenadines - VC-06</t>
  </si>
  <si>
    <t>WS-AA</t>
  </si>
  <si>
    <t>A'ana</t>
  </si>
  <si>
    <t>A'ana - WS-AA</t>
  </si>
  <si>
    <t>WS-AL</t>
  </si>
  <si>
    <t>Aiga-i-le-Tai</t>
  </si>
  <si>
    <t>Aiga-i-le-Tai - WS-AL</t>
  </si>
  <si>
    <t>WS-AT</t>
  </si>
  <si>
    <t>Atua</t>
  </si>
  <si>
    <t>Atua - WS-AT</t>
  </si>
  <si>
    <t>WS-FA</t>
  </si>
  <si>
    <t>Fa'asaleleaga</t>
  </si>
  <si>
    <t>Fa'asaleleaga - WS-FA</t>
  </si>
  <si>
    <t>WS-GE</t>
  </si>
  <si>
    <t>Gaga'emauga</t>
  </si>
  <si>
    <t>Gaga'emauga - WS-GE</t>
  </si>
  <si>
    <t>WS-GI</t>
  </si>
  <si>
    <t>Gagaifomauga</t>
  </si>
  <si>
    <t>Gagaifomauga - WS-GI</t>
  </si>
  <si>
    <t>WS-PA</t>
  </si>
  <si>
    <t>Palauli</t>
  </si>
  <si>
    <t>Palauli - WS-PA</t>
  </si>
  <si>
    <t>WS-SA</t>
  </si>
  <si>
    <t>Satupa'itea</t>
  </si>
  <si>
    <t>Satupa'itea - WS-SA</t>
  </si>
  <si>
    <t>WS-TU</t>
  </si>
  <si>
    <t>Tuamasaga</t>
  </si>
  <si>
    <t>Tuamasaga - WS-TU</t>
  </si>
  <si>
    <t>WS-VF</t>
  </si>
  <si>
    <t>Va'a-o-Fonoti</t>
  </si>
  <si>
    <t>Va'a-o-Fonoti - WS-VF</t>
  </si>
  <si>
    <t>WS-VS</t>
  </si>
  <si>
    <t>Vaisigano</t>
  </si>
  <si>
    <t>Vaisigano - WS-VS</t>
  </si>
  <si>
    <t>SM-01</t>
  </si>
  <si>
    <t>Acquaviva</t>
  </si>
  <si>
    <t>Acquaviva - SM-01</t>
  </si>
  <si>
    <t>SM-02</t>
  </si>
  <si>
    <t>Chiesanuova</t>
  </si>
  <si>
    <t>Chiesanuova - SM-02</t>
  </si>
  <si>
    <t>SM-03</t>
  </si>
  <si>
    <t>Domagnano</t>
  </si>
  <si>
    <t>Domagnano - SM-03</t>
  </si>
  <si>
    <t>SM-04</t>
  </si>
  <si>
    <t>Faetano</t>
  </si>
  <si>
    <t>Faetano - SM-04</t>
  </si>
  <si>
    <t>SM-05</t>
  </si>
  <si>
    <t>Fiorentino</t>
  </si>
  <si>
    <t>Fiorentino - SM-05</t>
  </si>
  <si>
    <t>SM-06</t>
  </si>
  <si>
    <t>Borgo Maggiore</t>
  </si>
  <si>
    <t>Borgo Maggiore - SM-06</t>
  </si>
  <si>
    <t>SM-07</t>
  </si>
  <si>
    <t>Città di San Marino</t>
  </si>
  <si>
    <t>Città di San Marino - SM-07</t>
  </si>
  <si>
    <t>SM-08</t>
  </si>
  <si>
    <t>Montegiardino</t>
  </si>
  <si>
    <t>Montegiardino - SM-08</t>
  </si>
  <si>
    <t>SM-09</t>
  </si>
  <si>
    <t>Serravalle</t>
  </si>
  <si>
    <t>Serravalle - SM-09</t>
  </si>
  <si>
    <t>ST-01</t>
  </si>
  <si>
    <t>Água Grande</t>
  </si>
  <si>
    <t>Água Grande - ST-01</t>
  </si>
  <si>
    <t>ST-02</t>
  </si>
  <si>
    <t>Cantagalo</t>
  </si>
  <si>
    <t>Cantagalo - ST-02</t>
  </si>
  <si>
    <t>ST-03</t>
  </si>
  <si>
    <t>Caué</t>
  </si>
  <si>
    <t>Caué - ST-03</t>
  </si>
  <si>
    <t>ST-04</t>
  </si>
  <si>
    <t>Lembá</t>
  </si>
  <si>
    <t>Lembá - ST-04</t>
  </si>
  <si>
    <t>ST-05</t>
  </si>
  <si>
    <t>Lobata</t>
  </si>
  <si>
    <t>Lobata - ST-05</t>
  </si>
  <si>
    <t>ST-06</t>
  </si>
  <si>
    <t>Mé-Zóchi</t>
  </si>
  <si>
    <t>Mé-Zóchi - ST-06</t>
  </si>
  <si>
    <t>ST-P</t>
  </si>
  <si>
    <t>Príncipe</t>
  </si>
  <si>
    <t>Príncipe - ST-P</t>
  </si>
  <si>
    <t>SA-01</t>
  </si>
  <si>
    <t>Ar Riyāḑ</t>
  </si>
  <si>
    <t>Ar Riyāḑ - SA-01</t>
  </si>
  <si>
    <t>SA-02</t>
  </si>
  <si>
    <t>Makkah al Mukarramah</t>
  </si>
  <si>
    <t>Makkah al Mukarramah - SA-02</t>
  </si>
  <si>
    <t>SA-03</t>
  </si>
  <si>
    <t>Al Madīnah al Munawwarah</t>
  </si>
  <si>
    <t>Al Madīnah al Munawwarah - SA-03</t>
  </si>
  <si>
    <t>SA-04</t>
  </si>
  <si>
    <t>Ash Sharqīyah</t>
  </si>
  <si>
    <t>Ash Sharqīyah - SA-04</t>
  </si>
  <si>
    <t>SA-05</t>
  </si>
  <si>
    <t>Al Qaşīm</t>
  </si>
  <si>
    <t>Al Qaşīm - SA-05</t>
  </si>
  <si>
    <t>SA-06</t>
  </si>
  <si>
    <t>Ḩā'il</t>
  </si>
  <si>
    <t>Ḩā'il - SA-06</t>
  </si>
  <si>
    <t>SA-07</t>
  </si>
  <si>
    <t>Tabūk</t>
  </si>
  <si>
    <t>Tabūk - SA-07</t>
  </si>
  <si>
    <t>SA-08</t>
  </si>
  <si>
    <t>Al Ḩudūd ash Shamālīyah</t>
  </si>
  <si>
    <t>Al Ḩudūd ash Shamālīyah - SA-08</t>
  </si>
  <si>
    <t>SA-09</t>
  </si>
  <si>
    <t>Jāzān</t>
  </si>
  <si>
    <t>Jāzān - SA-09</t>
  </si>
  <si>
    <t>SA-10</t>
  </si>
  <si>
    <t>Najrān</t>
  </si>
  <si>
    <t>Najrān - SA-10</t>
  </si>
  <si>
    <t>SA-11</t>
  </si>
  <si>
    <t>Al Bāḩah</t>
  </si>
  <si>
    <t>Al Bāḩah - SA-11</t>
  </si>
  <si>
    <t>SA-12</t>
  </si>
  <si>
    <t>Al Jawf</t>
  </si>
  <si>
    <t>Al Jawf - SA-12</t>
  </si>
  <si>
    <t>SA-14</t>
  </si>
  <si>
    <t>Asīr</t>
  </si>
  <si>
    <t>Asīr - SA-14</t>
  </si>
  <si>
    <t>SN-DB</t>
  </si>
  <si>
    <t>Diourbel</t>
  </si>
  <si>
    <t>Diourbel - SN-DB</t>
  </si>
  <si>
    <t>SN-DK</t>
  </si>
  <si>
    <t>Dakar</t>
  </si>
  <si>
    <t>Dakar - SN-DK</t>
  </si>
  <si>
    <t>SN-FK</t>
  </si>
  <si>
    <t>Fatick</t>
  </si>
  <si>
    <t>Fatick - SN-FK</t>
  </si>
  <si>
    <t>SN-KA</t>
  </si>
  <si>
    <t>Kaffrine</t>
  </si>
  <si>
    <t>Kaffrine - SN-KA</t>
  </si>
  <si>
    <t>SN-KD</t>
  </si>
  <si>
    <t>Kolda</t>
  </si>
  <si>
    <t>Kolda - SN-KD</t>
  </si>
  <si>
    <t>SN-KE</t>
  </si>
  <si>
    <t>Kédougou</t>
  </si>
  <si>
    <t>Kédougou - SN-KE</t>
  </si>
  <si>
    <t>SN-KL</t>
  </si>
  <si>
    <t>Kaolack</t>
  </si>
  <si>
    <t>Kaolack - SN-KL</t>
  </si>
  <si>
    <t>SN-LG</t>
  </si>
  <si>
    <t>Louga</t>
  </si>
  <si>
    <t>Louga - SN-LG</t>
  </si>
  <si>
    <t>SN-MT</t>
  </si>
  <si>
    <t>Matam</t>
  </si>
  <si>
    <t>Matam - SN-MT</t>
  </si>
  <si>
    <t>SN-SE</t>
  </si>
  <si>
    <t>Sédhiou</t>
  </si>
  <si>
    <t>Sédhiou - SN-SE</t>
  </si>
  <si>
    <t>SN-SL</t>
  </si>
  <si>
    <t>Saint-Louis</t>
  </si>
  <si>
    <t>Saint-Louis - SN-SL</t>
  </si>
  <si>
    <t>SN-TC</t>
  </si>
  <si>
    <t>Tambacounda</t>
  </si>
  <si>
    <t>Tambacounda - SN-TC</t>
  </si>
  <si>
    <t>SN-TH</t>
  </si>
  <si>
    <t>Thiès</t>
  </si>
  <si>
    <t>Thiès - SN-TH</t>
  </si>
  <si>
    <t>SN-ZG</t>
  </si>
  <si>
    <t>Ziguinchor</t>
  </si>
  <si>
    <t>Ziguinchor - SN-ZG</t>
  </si>
  <si>
    <t>RS-00</t>
  </si>
  <si>
    <t>Beograd</t>
  </si>
  <si>
    <t>sr</t>
  </si>
  <si>
    <t>Beograd - RS-00</t>
  </si>
  <si>
    <t>RS-01</t>
  </si>
  <si>
    <t>Severnobački okrug</t>
  </si>
  <si>
    <t>Severnobački okrug - RS-01</t>
  </si>
  <si>
    <t>RS-02</t>
  </si>
  <si>
    <t>Srednjebanatski okrug</t>
  </si>
  <si>
    <t>Srednjebanatski okrug - RS-02</t>
  </si>
  <si>
    <t>RS-03</t>
  </si>
  <si>
    <t>Severnobanatski okrug</t>
  </si>
  <si>
    <t>Severnobanatski okrug - RS-03</t>
  </si>
  <si>
    <t>RS-04</t>
  </si>
  <si>
    <t>Južnobanatski okrug</t>
  </si>
  <si>
    <t>Južnobanatski okrug - RS-04</t>
  </si>
  <si>
    <t>RS-05</t>
  </si>
  <si>
    <t>Zapadnobački okrug</t>
  </si>
  <si>
    <t>Zapadnobački okrug - RS-05</t>
  </si>
  <si>
    <t>RS-06</t>
  </si>
  <si>
    <t>Južnobački okrug</t>
  </si>
  <si>
    <t>Južnobački okrug - RS-06</t>
  </si>
  <si>
    <t>RS-07</t>
  </si>
  <si>
    <t>Sremski okrug</t>
  </si>
  <si>
    <t>Sremski okrug - RS-07</t>
  </si>
  <si>
    <t>RS-08</t>
  </si>
  <si>
    <t>Mačvanski okrug</t>
  </si>
  <si>
    <t>Mačvanski okrug - RS-08</t>
  </si>
  <si>
    <t>RS-09</t>
  </si>
  <si>
    <t>Kolubarski okrug</t>
  </si>
  <si>
    <t>Kolubarski okrug - RS-09</t>
  </si>
  <si>
    <t>RS-10</t>
  </si>
  <si>
    <t>Podunavski okrug</t>
  </si>
  <si>
    <t>Podunavski okrug - RS-10</t>
  </si>
  <si>
    <t>RS-11</t>
  </si>
  <si>
    <t>Braničevski okrug</t>
  </si>
  <si>
    <t>Braničevski okrug - RS-11</t>
  </si>
  <si>
    <t>RS-12</t>
  </si>
  <si>
    <t>Šumadijski okrug</t>
  </si>
  <si>
    <t>Šumadijski okrug - RS-12</t>
  </si>
  <si>
    <t>RS-13</t>
  </si>
  <si>
    <t>Pomoravski okrug</t>
  </si>
  <si>
    <t>Pomoravski okrug - RS-13</t>
  </si>
  <si>
    <t>RS-14</t>
  </si>
  <si>
    <t>Borski okrug</t>
  </si>
  <si>
    <t>Borski okrug - RS-14</t>
  </si>
  <si>
    <t>RS-15</t>
  </si>
  <si>
    <t>Zaječarski okrug</t>
  </si>
  <si>
    <t>Zaječarski okrug - RS-15</t>
  </si>
  <si>
    <t>RS-16</t>
  </si>
  <si>
    <t>Zlatiborski okrug</t>
  </si>
  <si>
    <t>Zlatiborski okrug - RS-16</t>
  </si>
  <si>
    <t>RS-17</t>
  </si>
  <si>
    <t>Moravički okrug</t>
  </si>
  <si>
    <t>Moravički okrug - RS-17</t>
  </si>
  <si>
    <t>RS-18</t>
  </si>
  <si>
    <t>Raški okrug</t>
  </si>
  <si>
    <t>Raški okrug - RS-18</t>
  </si>
  <si>
    <t>RS-19</t>
  </si>
  <si>
    <t>Rasinski okrug</t>
  </si>
  <si>
    <t>Rasinski okrug - RS-19</t>
  </si>
  <si>
    <t>RS-20</t>
  </si>
  <si>
    <t>Nišavski okrug</t>
  </si>
  <si>
    <t>Nišavski okrug - RS-20</t>
  </si>
  <si>
    <t>RS-21</t>
  </si>
  <si>
    <t>Toplički okrug</t>
  </si>
  <si>
    <t>Toplički okrug - RS-21</t>
  </si>
  <si>
    <t>RS-22</t>
  </si>
  <si>
    <t>Pirotski okrug</t>
  </si>
  <si>
    <t>Pirotski okrug - RS-22</t>
  </si>
  <si>
    <t>RS-23</t>
  </si>
  <si>
    <t>Jablanički okrug</t>
  </si>
  <si>
    <t>Jablanički okrug - RS-23</t>
  </si>
  <si>
    <t>RS-24</t>
  </si>
  <si>
    <t>Pčinjski okrug</t>
  </si>
  <si>
    <t>Pčinjski okrug - RS-24</t>
  </si>
  <si>
    <t>RS-25</t>
  </si>
  <si>
    <t>Kosovski okrug</t>
  </si>
  <si>
    <t>Kosovski okrug - RS-25</t>
  </si>
  <si>
    <t>RS-26</t>
  </si>
  <si>
    <t>Pećki okrug</t>
  </si>
  <si>
    <t>Pećki okrug - RS-26</t>
  </si>
  <si>
    <t>RS-27</t>
  </si>
  <si>
    <t>Prizrenski okrug</t>
  </si>
  <si>
    <t>Prizrenski okrug - RS-27</t>
  </si>
  <si>
    <t>RS-28</t>
  </si>
  <si>
    <t>Kosovsko-Mitrovački okrug</t>
  </si>
  <si>
    <t>Kosovsko-Mitrovački okrug - RS-28</t>
  </si>
  <si>
    <t>RS-29</t>
  </si>
  <si>
    <t>Kosovsko-Pomoravski okrug</t>
  </si>
  <si>
    <t>Kosovsko-Pomoravski okrug - RS-29</t>
  </si>
  <si>
    <t>SC-01</t>
  </si>
  <si>
    <t>Anse aux Pins</t>
  </si>
  <si>
    <t>Anse aux Pins - SC-01</t>
  </si>
  <si>
    <t>SC-02</t>
  </si>
  <si>
    <t>Anse Boileau</t>
  </si>
  <si>
    <t>Anse Boileau - SC-02</t>
  </si>
  <si>
    <t>SC-03</t>
  </si>
  <si>
    <t>Anse Etoile</t>
  </si>
  <si>
    <t>Anse Etoile - SC-03</t>
  </si>
  <si>
    <t>SC-04</t>
  </si>
  <si>
    <t>Au Cap</t>
  </si>
  <si>
    <t>Au Cap - SC-04</t>
  </si>
  <si>
    <t>SC-05</t>
  </si>
  <si>
    <t>Anse Royale</t>
  </si>
  <si>
    <t>Anse Royale - SC-05</t>
  </si>
  <si>
    <t>SC-06</t>
  </si>
  <si>
    <t>Baie Lazare</t>
  </si>
  <si>
    <t>Baie Lazare - SC-06</t>
  </si>
  <si>
    <t>SC-07</t>
  </si>
  <si>
    <t>Baie Sainte Anne</t>
  </si>
  <si>
    <t>Baie Sainte Anne - SC-07</t>
  </si>
  <si>
    <t>SC-08</t>
  </si>
  <si>
    <t>Beau Vallon</t>
  </si>
  <si>
    <t>Beau Vallon - SC-08</t>
  </si>
  <si>
    <t>SC-09</t>
  </si>
  <si>
    <t>Bel Air</t>
  </si>
  <si>
    <t>Bel Air - SC-09</t>
  </si>
  <si>
    <t>SC-10</t>
  </si>
  <si>
    <t>Bel Ombre</t>
  </si>
  <si>
    <t>Bel Ombre - SC-10</t>
  </si>
  <si>
    <t>SC-11</t>
  </si>
  <si>
    <t>Cascade</t>
  </si>
  <si>
    <t>Cascade - SC-11</t>
  </si>
  <si>
    <t>SC-12</t>
  </si>
  <si>
    <t>Glacis</t>
  </si>
  <si>
    <t>Glacis - SC-12</t>
  </si>
  <si>
    <t>SC-13</t>
  </si>
  <si>
    <t>Grand Anse Mahe</t>
  </si>
  <si>
    <t>Grand Anse Mahe - SC-13</t>
  </si>
  <si>
    <t>SC-14</t>
  </si>
  <si>
    <t>Grand Anse Praslin</t>
  </si>
  <si>
    <t>Grand Anse Praslin - SC-14</t>
  </si>
  <si>
    <t>SC-15</t>
  </si>
  <si>
    <t>La Digue</t>
  </si>
  <si>
    <t>La Digue - SC-15</t>
  </si>
  <si>
    <t>SC-16</t>
  </si>
  <si>
    <t>English River</t>
  </si>
  <si>
    <t>English River - SC-16</t>
  </si>
  <si>
    <t>SC-17</t>
  </si>
  <si>
    <t>Mont Buxton</t>
  </si>
  <si>
    <t>Mont Buxton - SC-17</t>
  </si>
  <si>
    <t>SC-18</t>
  </si>
  <si>
    <t>Mont Fleuri</t>
  </si>
  <si>
    <t>Mont Fleuri - SC-18</t>
  </si>
  <si>
    <t>SC-19</t>
  </si>
  <si>
    <t>Plaisance</t>
  </si>
  <si>
    <t>Plaisance - SC-19</t>
  </si>
  <si>
    <t>SC-20</t>
  </si>
  <si>
    <t>Pointe Larue</t>
  </si>
  <si>
    <t>Pointe Larue - SC-20</t>
  </si>
  <si>
    <t>SC-21</t>
  </si>
  <si>
    <t>Port Glaud</t>
  </si>
  <si>
    <t>Port Glaud - SC-21</t>
  </si>
  <si>
    <t>SC-22</t>
  </si>
  <si>
    <t>Saint Louis</t>
  </si>
  <si>
    <t>Saint Louis - SC-22</t>
  </si>
  <si>
    <t>SC-23</t>
  </si>
  <si>
    <t>Takamaka</t>
  </si>
  <si>
    <t>Takamaka - SC-23</t>
  </si>
  <si>
    <t>SC-24</t>
  </si>
  <si>
    <t>Les Mamelles</t>
  </si>
  <si>
    <t>Les Mamelles - SC-24</t>
  </si>
  <si>
    <t>SC-25</t>
  </si>
  <si>
    <t>Roche Caiman</t>
  </si>
  <si>
    <t>Roche Caiman - SC-25</t>
  </si>
  <si>
    <t>SC-26</t>
  </si>
  <si>
    <t>Ile Perseverance I</t>
  </si>
  <si>
    <t>Ile Perseverance I - SC-26</t>
  </si>
  <si>
    <t>SC-27</t>
  </si>
  <si>
    <t>Ile Perseverance II</t>
  </si>
  <si>
    <t>Ile Perseverance II - SC-27</t>
  </si>
  <si>
    <t>SL-E</t>
  </si>
  <si>
    <t>Eastern - SL-E</t>
  </si>
  <si>
    <t>SL-N</t>
  </si>
  <si>
    <t>Northern - SL-N</t>
  </si>
  <si>
    <t>SL-NW</t>
  </si>
  <si>
    <t>North Western</t>
  </si>
  <si>
    <t>North Western - SL-NW</t>
  </si>
  <si>
    <t>SL-S</t>
  </si>
  <si>
    <t>Southern - SL-S</t>
  </si>
  <si>
    <t>SL-W</t>
  </si>
  <si>
    <t>Western Area (Freetown)</t>
  </si>
  <si>
    <t>area</t>
  </si>
  <si>
    <t>Western Area (Freetown) - SL-W</t>
  </si>
  <si>
    <t>SG-01</t>
  </si>
  <si>
    <t>Central Singapore</t>
  </si>
  <si>
    <t>Central Singapore - SG-01</t>
  </si>
  <si>
    <t>SG-02</t>
  </si>
  <si>
    <t>North East - SG-02</t>
  </si>
  <si>
    <t>SG-03</t>
  </si>
  <si>
    <t>North West</t>
  </si>
  <si>
    <t>North West - SG-03</t>
  </si>
  <si>
    <t>SG-04</t>
  </si>
  <si>
    <t>South East - SG-04</t>
  </si>
  <si>
    <t>SG-05</t>
  </si>
  <si>
    <t>South West</t>
  </si>
  <si>
    <t>South West - SG-05</t>
  </si>
  <si>
    <t>SK-BC</t>
  </si>
  <si>
    <t>Banskobystrický kraj</t>
  </si>
  <si>
    <t>sk</t>
  </si>
  <si>
    <t>Banskobystrický kraj - SK-BC</t>
  </si>
  <si>
    <t>SK-BL</t>
  </si>
  <si>
    <t>Bratislavský kraj</t>
  </si>
  <si>
    <t>Bratislavský kraj - SK-BL</t>
  </si>
  <si>
    <t>SK-KI</t>
  </si>
  <si>
    <t>Košický kraj</t>
  </si>
  <si>
    <t>Košický kraj - SK-KI</t>
  </si>
  <si>
    <t>SK-NI</t>
  </si>
  <si>
    <t>Nitriansky kraj</t>
  </si>
  <si>
    <t>Nitriansky kraj - SK-NI</t>
  </si>
  <si>
    <t>SK-PV</t>
  </si>
  <si>
    <t>Prešovský kraj</t>
  </si>
  <si>
    <t>Prešovský kraj - SK-PV</t>
  </si>
  <si>
    <t>SK-TA</t>
  </si>
  <si>
    <t>Trnavský kraj</t>
  </si>
  <si>
    <t>Trnavský kraj - SK-TA</t>
  </si>
  <si>
    <t>SK-TC</t>
  </si>
  <si>
    <t>Trenčiansky kraj</t>
  </si>
  <si>
    <t>Trenčiansky kraj - SK-TC</t>
  </si>
  <si>
    <t>SK-ZI</t>
  </si>
  <si>
    <t>Žilinský kraj</t>
  </si>
  <si>
    <t>Žilinský kraj - SK-ZI</t>
  </si>
  <si>
    <t>SI-001</t>
  </si>
  <si>
    <t>Ajdovščina</t>
  </si>
  <si>
    <t>sl</t>
  </si>
  <si>
    <t>Ajdovščina - SI-001</t>
  </si>
  <si>
    <t>SI-002</t>
  </si>
  <si>
    <t>Beltinci</t>
  </si>
  <si>
    <t>Beltinci - SI-002</t>
  </si>
  <si>
    <t>SI-003</t>
  </si>
  <si>
    <t>Bled</t>
  </si>
  <si>
    <t>Bled - SI-003</t>
  </si>
  <si>
    <t>SI-004</t>
  </si>
  <si>
    <t>Bohinj</t>
  </si>
  <si>
    <t>Bohinj - SI-004</t>
  </si>
  <si>
    <t>SI-005</t>
  </si>
  <si>
    <t>Borovnica</t>
  </si>
  <si>
    <t>Borovnica - SI-005</t>
  </si>
  <si>
    <t>SI-006</t>
  </si>
  <si>
    <t>Bovec</t>
  </si>
  <si>
    <t>Bovec - SI-006</t>
  </si>
  <si>
    <t>SI-007</t>
  </si>
  <si>
    <t>Brda</t>
  </si>
  <si>
    <t>Brda - SI-007</t>
  </si>
  <si>
    <t>SI-008</t>
  </si>
  <si>
    <t>Brezovica</t>
  </si>
  <si>
    <t>Brezovica - SI-008</t>
  </si>
  <si>
    <t>SI-009</t>
  </si>
  <si>
    <t>Brežice</t>
  </si>
  <si>
    <t>Brežice - SI-009</t>
  </si>
  <si>
    <t>SI-010</t>
  </si>
  <si>
    <t>Tišina</t>
  </si>
  <si>
    <t>Tišina - SI-010</t>
  </si>
  <si>
    <t>SI-011</t>
  </si>
  <si>
    <t>Celje</t>
  </si>
  <si>
    <t>Celje - SI-011</t>
  </si>
  <si>
    <t>SI-012</t>
  </si>
  <si>
    <t>Cerklje na Gorenjskem</t>
  </si>
  <si>
    <t>Cerklje na Gorenjskem - SI-012</t>
  </si>
  <si>
    <t>SI-013</t>
  </si>
  <si>
    <t>Cerknica</t>
  </si>
  <si>
    <t>Cerknica - SI-013</t>
  </si>
  <si>
    <t>SI-014</t>
  </si>
  <si>
    <t>Cerkno</t>
  </si>
  <si>
    <t>Cerkno - SI-014</t>
  </si>
  <si>
    <t>SI-015</t>
  </si>
  <si>
    <t>Črenšovci</t>
  </si>
  <si>
    <t>Črenšovci - SI-015</t>
  </si>
  <si>
    <t>SI-016</t>
  </si>
  <si>
    <t>Črna na Koroškem</t>
  </si>
  <si>
    <t>Črna na Koroškem - SI-016</t>
  </si>
  <si>
    <t>SI-017</t>
  </si>
  <si>
    <t>Črnomelj</t>
  </si>
  <si>
    <t>Črnomelj - SI-017</t>
  </si>
  <si>
    <t>SI-018</t>
  </si>
  <si>
    <t>Destrnik</t>
  </si>
  <si>
    <t>Destrnik - SI-018</t>
  </si>
  <si>
    <t>SI-019</t>
  </si>
  <si>
    <t>Divača</t>
  </si>
  <si>
    <t>Divača - SI-019</t>
  </si>
  <si>
    <t>SI-020</t>
  </si>
  <si>
    <t>Dobrepolje</t>
  </si>
  <si>
    <t>Dobrepolje - SI-020</t>
  </si>
  <si>
    <t>SI-021</t>
  </si>
  <si>
    <t>Dobrova-Polhov Gradec</t>
  </si>
  <si>
    <t>Dobrova-Polhov Gradec - SI-021</t>
  </si>
  <si>
    <t>SI-022</t>
  </si>
  <si>
    <t>Dol pri Ljubljani</t>
  </si>
  <si>
    <t>Dol pri Ljubljani - SI-022</t>
  </si>
  <si>
    <t>SI-023</t>
  </si>
  <si>
    <t>Domžale</t>
  </si>
  <si>
    <t>Domžale - SI-023</t>
  </si>
  <si>
    <t>SI-024</t>
  </si>
  <si>
    <t>Dornava</t>
  </si>
  <si>
    <t>Dornava - SI-024</t>
  </si>
  <si>
    <t>SI-025</t>
  </si>
  <si>
    <t>Dravograd</t>
  </si>
  <si>
    <t>Dravograd - SI-025</t>
  </si>
  <si>
    <t>SI-026</t>
  </si>
  <si>
    <t>Duplek</t>
  </si>
  <si>
    <t>Duplek - SI-026</t>
  </si>
  <si>
    <t>SI-027</t>
  </si>
  <si>
    <t>Gorenja vas-Poljane</t>
  </si>
  <si>
    <t>Gorenja vas-Poljane - SI-027</t>
  </si>
  <si>
    <t>SI-028</t>
  </si>
  <si>
    <t>Gorišnica</t>
  </si>
  <si>
    <t>Gorišnica - SI-028</t>
  </si>
  <si>
    <t>SI-029</t>
  </si>
  <si>
    <t>Gornja Radgona</t>
  </si>
  <si>
    <t>Gornja Radgona - SI-029</t>
  </si>
  <si>
    <t>SI-030</t>
  </si>
  <si>
    <t>Gornji Grad</t>
  </si>
  <si>
    <t>Gornji Grad - SI-030</t>
  </si>
  <si>
    <t>SI-031</t>
  </si>
  <si>
    <t>Gornji Petrovci</t>
  </si>
  <si>
    <t>Gornji Petrovci - SI-031</t>
  </si>
  <si>
    <t>SI-032</t>
  </si>
  <si>
    <t>Grosuplje</t>
  </si>
  <si>
    <t>Grosuplje - SI-032</t>
  </si>
  <si>
    <t>SI-033</t>
  </si>
  <si>
    <t>Šalovci</t>
  </si>
  <si>
    <t>Šalovci - SI-033</t>
  </si>
  <si>
    <t>SI-034</t>
  </si>
  <si>
    <t>Hrastnik</t>
  </si>
  <si>
    <t>Hrastnik - SI-034</t>
  </si>
  <si>
    <t>SI-035</t>
  </si>
  <si>
    <t>Hrpelje-Kozina</t>
  </si>
  <si>
    <t>Hrpelje-Kozina - SI-035</t>
  </si>
  <si>
    <t>SI-036</t>
  </si>
  <si>
    <t>Idrija</t>
  </si>
  <si>
    <t>Idrija - SI-036</t>
  </si>
  <si>
    <t>SI-037</t>
  </si>
  <si>
    <t>Ig</t>
  </si>
  <si>
    <t>Ig - SI-037</t>
  </si>
  <si>
    <t>SI-038</t>
  </si>
  <si>
    <t>Ilirska Bistrica</t>
  </si>
  <si>
    <t>Ilirska Bistrica - SI-038</t>
  </si>
  <si>
    <t>SI-039</t>
  </si>
  <si>
    <t>Ivančna Gorica</t>
  </si>
  <si>
    <t>Ivančna Gorica - SI-039</t>
  </si>
  <si>
    <t>SI-040</t>
  </si>
  <si>
    <t>Izola</t>
  </si>
  <si>
    <t>Izola - SI-040</t>
  </si>
  <si>
    <t>SI-041</t>
  </si>
  <si>
    <t>Jesenice</t>
  </si>
  <si>
    <t>Jesenice - SI-041</t>
  </si>
  <si>
    <t>SI-042</t>
  </si>
  <si>
    <t>Juršinci</t>
  </si>
  <si>
    <t>Juršinci - SI-042</t>
  </si>
  <si>
    <t>SI-043</t>
  </si>
  <si>
    <t>Kamnik</t>
  </si>
  <si>
    <t>Kamnik - SI-043</t>
  </si>
  <si>
    <t>SI-044</t>
  </si>
  <si>
    <t>Kanal</t>
  </si>
  <si>
    <t>Kanal - SI-044</t>
  </si>
  <si>
    <t>SI-045</t>
  </si>
  <si>
    <t>Kidričevo</t>
  </si>
  <si>
    <t>Kidričevo - SI-045</t>
  </si>
  <si>
    <t>SI-046</t>
  </si>
  <si>
    <t>Kobarid</t>
  </si>
  <si>
    <t>Kobarid - SI-046</t>
  </si>
  <si>
    <t>SI-047</t>
  </si>
  <si>
    <t>Kobilje</t>
  </si>
  <si>
    <t>Kobilje - SI-047</t>
  </si>
  <si>
    <t>SI-048</t>
  </si>
  <si>
    <t>Kočevje</t>
  </si>
  <si>
    <t>Kočevje - SI-048</t>
  </si>
  <si>
    <t>SI-049</t>
  </si>
  <si>
    <t>Komen</t>
  </si>
  <si>
    <t>Komen - SI-049</t>
  </si>
  <si>
    <t>SI-050</t>
  </si>
  <si>
    <t>Koper</t>
  </si>
  <si>
    <t>Koper - SI-050</t>
  </si>
  <si>
    <t>SI-051</t>
  </si>
  <si>
    <t>Kozje</t>
  </si>
  <si>
    <t>Kozje - SI-051</t>
  </si>
  <si>
    <t>SI-052</t>
  </si>
  <si>
    <t>Kranj</t>
  </si>
  <si>
    <t>Kranj - SI-052</t>
  </si>
  <si>
    <t>SI-053</t>
  </si>
  <si>
    <t>Kranjska Gora</t>
  </si>
  <si>
    <t>Kranjska Gora - SI-053</t>
  </si>
  <si>
    <t>SI-054</t>
  </si>
  <si>
    <t>Krško</t>
  </si>
  <si>
    <t>Krško - SI-054</t>
  </si>
  <si>
    <t>SI-055</t>
  </si>
  <si>
    <t>Kungota</t>
  </si>
  <si>
    <t>Kungota - SI-055</t>
  </si>
  <si>
    <t>SI-056</t>
  </si>
  <si>
    <t>Kuzma</t>
  </si>
  <si>
    <t>Kuzma - SI-056</t>
  </si>
  <si>
    <t>SI-057</t>
  </si>
  <si>
    <t>Laško</t>
  </si>
  <si>
    <t>Laško - SI-057</t>
  </si>
  <si>
    <t>SI-058</t>
  </si>
  <si>
    <t>Lenart</t>
  </si>
  <si>
    <t>Lenart - SI-058</t>
  </si>
  <si>
    <t>SI-059</t>
  </si>
  <si>
    <t>Lendava</t>
  </si>
  <si>
    <t>Lendava - SI-059</t>
  </si>
  <si>
    <t>SI-060</t>
  </si>
  <si>
    <t>Litija</t>
  </si>
  <si>
    <t>Litija - SI-060</t>
  </si>
  <si>
    <t>SI-061</t>
  </si>
  <si>
    <t>Ljubljana</t>
  </si>
  <si>
    <t>Ljubljana - SI-061</t>
  </si>
  <si>
    <t>SI-062</t>
  </si>
  <si>
    <t>Ljubno</t>
  </si>
  <si>
    <t>Ljubno - SI-062</t>
  </si>
  <si>
    <t>SI-063</t>
  </si>
  <si>
    <t>Ljutomer</t>
  </si>
  <si>
    <t>Ljutomer - SI-063</t>
  </si>
  <si>
    <t>SI-064</t>
  </si>
  <si>
    <t>Logatec</t>
  </si>
  <si>
    <t>Logatec - SI-064</t>
  </si>
  <si>
    <t>SI-065</t>
  </si>
  <si>
    <t>Loška dolina</t>
  </si>
  <si>
    <t>Loška dolina - SI-065</t>
  </si>
  <si>
    <t>SI-066</t>
  </si>
  <si>
    <t>Loški Potok</t>
  </si>
  <si>
    <t>Loški Potok - SI-066</t>
  </si>
  <si>
    <t>SI-067</t>
  </si>
  <si>
    <t>Luče</t>
  </si>
  <si>
    <t>Luče - SI-067</t>
  </si>
  <si>
    <t>SI-068</t>
  </si>
  <si>
    <t>Lukovica</t>
  </si>
  <si>
    <t>Lukovica - SI-068</t>
  </si>
  <si>
    <t>SI-069</t>
  </si>
  <si>
    <t>Majšperk</t>
  </si>
  <si>
    <t>Majšperk - SI-069</t>
  </si>
  <si>
    <t>SI-070</t>
  </si>
  <si>
    <t>Maribor</t>
  </si>
  <si>
    <t>Maribor - SI-070</t>
  </si>
  <si>
    <t>SI-071</t>
  </si>
  <si>
    <t>Medvode</t>
  </si>
  <si>
    <t>Medvode - SI-071</t>
  </si>
  <si>
    <t>SI-072</t>
  </si>
  <si>
    <t>Mengeš</t>
  </si>
  <si>
    <t>Mengeš - SI-072</t>
  </si>
  <si>
    <t>SI-073</t>
  </si>
  <si>
    <t>Metlika</t>
  </si>
  <si>
    <t>Metlika - SI-073</t>
  </si>
  <si>
    <t>SI-074</t>
  </si>
  <si>
    <t>Mežica</t>
  </si>
  <si>
    <t>Mežica - SI-074</t>
  </si>
  <si>
    <t>SI-075</t>
  </si>
  <si>
    <t>Miren-Kostanjevica</t>
  </si>
  <si>
    <t>Miren-Kostanjevica - SI-075</t>
  </si>
  <si>
    <t>SI-076</t>
  </si>
  <si>
    <t>Mislinja</t>
  </si>
  <si>
    <t>Mislinja - SI-076</t>
  </si>
  <si>
    <t>SI-077</t>
  </si>
  <si>
    <t>Moravče</t>
  </si>
  <si>
    <t>Moravče - SI-077</t>
  </si>
  <si>
    <t>SI-078</t>
  </si>
  <si>
    <t>Moravske Toplice</t>
  </si>
  <si>
    <t>Moravske Toplice - SI-078</t>
  </si>
  <si>
    <t>SI-079</t>
  </si>
  <si>
    <t>Mozirje</t>
  </si>
  <si>
    <t>Mozirje - SI-079</t>
  </si>
  <si>
    <t>SI-080</t>
  </si>
  <si>
    <t>Murska Sobota</t>
  </si>
  <si>
    <t>Murska Sobota - SI-080</t>
  </si>
  <si>
    <t>SI-081</t>
  </si>
  <si>
    <t>Muta</t>
  </si>
  <si>
    <t>Muta - SI-081</t>
  </si>
  <si>
    <t>SI-082</t>
  </si>
  <si>
    <t>Naklo</t>
  </si>
  <si>
    <t>Naklo - SI-082</t>
  </si>
  <si>
    <t>SI-083</t>
  </si>
  <si>
    <t>Nazarje</t>
  </si>
  <si>
    <t>Nazarje - SI-083</t>
  </si>
  <si>
    <t>SI-084</t>
  </si>
  <si>
    <t>Nova Gorica</t>
  </si>
  <si>
    <t>Nova Gorica - SI-084</t>
  </si>
  <si>
    <t>SI-085</t>
  </si>
  <si>
    <t>Novo Mesto</t>
  </si>
  <si>
    <t>Novo Mesto - SI-085</t>
  </si>
  <si>
    <t>SI-086</t>
  </si>
  <si>
    <t>Odranci</t>
  </si>
  <si>
    <t>Odranci - SI-086</t>
  </si>
  <si>
    <t>SI-087</t>
  </si>
  <si>
    <t>Ormož</t>
  </si>
  <si>
    <t>Ormož - SI-087</t>
  </si>
  <si>
    <t>SI-088</t>
  </si>
  <si>
    <t>Osilnica</t>
  </si>
  <si>
    <t>Osilnica - SI-088</t>
  </si>
  <si>
    <t>SI-089</t>
  </si>
  <si>
    <t>Pesnica</t>
  </si>
  <si>
    <t>Pesnica - SI-089</t>
  </si>
  <si>
    <t>SI-090</t>
  </si>
  <si>
    <t>Piran</t>
  </si>
  <si>
    <t>Piran - SI-090</t>
  </si>
  <si>
    <t>SI-091</t>
  </si>
  <si>
    <t>Pivka</t>
  </si>
  <si>
    <t>Pivka - SI-091</t>
  </si>
  <si>
    <t>SI-092</t>
  </si>
  <si>
    <t>Podčetrtek</t>
  </si>
  <si>
    <t>Podčetrtek - SI-092</t>
  </si>
  <si>
    <t>SI-093</t>
  </si>
  <si>
    <t>Podvelka</t>
  </si>
  <si>
    <t>Podvelka - SI-093</t>
  </si>
  <si>
    <t>SI-094</t>
  </si>
  <si>
    <t>Postojna</t>
  </si>
  <si>
    <t>Postojna - SI-094</t>
  </si>
  <si>
    <t>SI-095</t>
  </si>
  <si>
    <t>Preddvor</t>
  </si>
  <si>
    <t>Preddvor - SI-095</t>
  </si>
  <si>
    <t>SI-096</t>
  </si>
  <si>
    <t>Ptuj</t>
  </si>
  <si>
    <t>Ptuj - SI-096</t>
  </si>
  <si>
    <t>SI-097</t>
  </si>
  <si>
    <t>Puconci</t>
  </si>
  <si>
    <t>Puconci - SI-097</t>
  </si>
  <si>
    <t>SI-098</t>
  </si>
  <si>
    <t>Rače-Fram</t>
  </si>
  <si>
    <t>Rače-Fram - SI-098</t>
  </si>
  <si>
    <t>SI-099</t>
  </si>
  <si>
    <t>Radeče</t>
  </si>
  <si>
    <t>Radeče - SI-099</t>
  </si>
  <si>
    <t>SI-100</t>
  </si>
  <si>
    <t>Radenci</t>
  </si>
  <si>
    <t>Radenci - SI-100</t>
  </si>
  <si>
    <t>SI-101</t>
  </si>
  <si>
    <t>Radlje ob Dravi</t>
  </si>
  <si>
    <t>Radlje ob Dravi - SI-101</t>
  </si>
  <si>
    <t>SI-102</t>
  </si>
  <si>
    <t>Radovljica</t>
  </si>
  <si>
    <t>Radovljica - SI-102</t>
  </si>
  <si>
    <t>SI-103</t>
  </si>
  <si>
    <t>Ravne na Koroškem</t>
  </si>
  <si>
    <t>Ravne na Koroškem - SI-103</t>
  </si>
  <si>
    <t>SI-104</t>
  </si>
  <si>
    <t>Ribnica</t>
  </si>
  <si>
    <t>Ribnica - SI-104</t>
  </si>
  <si>
    <t>SI-105</t>
  </si>
  <si>
    <t>Rogašovci</t>
  </si>
  <si>
    <t>Rogašovci - SI-105</t>
  </si>
  <si>
    <t>SI-106</t>
  </si>
  <si>
    <t>Rogaška Slatina</t>
  </si>
  <si>
    <t>Rogaška Slatina - SI-106</t>
  </si>
  <si>
    <t>SI-107</t>
  </si>
  <si>
    <t>Rogatec</t>
  </si>
  <si>
    <t>Rogatec - SI-107</t>
  </si>
  <si>
    <t>SI-108</t>
  </si>
  <si>
    <t>Ruše</t>
  </si>
  <si>
    <t>Ruše - SI-108</t>
  </si>
  <si>
    <t>SI-109</t>
  </si>
  <si>
    <t>Semič</t>
  </si>
  <si>
    <t>Semič - SI-109</t>
  </si>
  <si>
    <t>SI-110</t>
  </si>
  <si>
    <t>Sevnica</t>
  </si>
  <si>
    <t>Sevnica - SI-110</t>
  </si>
  <si>
    <t>SI-111</t>
  </si>
  <si>
    <t>Sežana</t>
  </si>
  <si>
    <t>Sežana - SI-111</t>
  </si>
  <si>
    <t>SI-112</t>
  </si>
  <si>
    <t>Slovenj Gradec</t>
  </si>
  <si>
    <t>Slovenj Gradec - SI-112</t>
  </si>
  <si>
    <t>SI-113</t>
  </si>
  <si>
    <t>Slovenska Bistrica</t>
  </si>
  <si>
    <t>Slovenska Bistrica - SI-113</t>
  </si>
  <si>
    <t>SI-114</t>
  </si>
  <si>
    <t>Slovenske Konjice</t>
  </si>
  <si>
    <t>Slovenske Konjice - SI-114</t>
  </si>
  <si>
    <t>SI-115</t>
  </si>
  <si>
    <t>Starše</t>
  </si>
  <si>
    <t>Starše - SI-115</t>
  </si>
  <si>
    <t>SI-116</t>
  </si>
  <si>
    <t>Sveti Jurij ob Ščavnici</t>
  </si>
  <si>
    <t>Sveti Jurij ob Ščavnici - SI-116</t>
  </si>
  <si>
    <t>SI-117</t>
  </si>
  <si>
    <t>Šenčur</t>
  </si>
  <si>
    <t>Šenčur - SI-117</t>
  </si>
  <si>
    <t>SI-118</t>
  </si>
  <si>
    <t>Šentilj</t>
  </si>
  <si>
    <t>Šentilj - SI-118</t>
  </si>
  <si>
    <t>SI-119</t>
  </si>
  <si>
    <t>Šentjernej</t>
  </si>
  <si>
    <t>Šentjernej - SI-119</t>
  </si>
  <si>
    <t>SI-120</t>
  </si>
  <si>
    <t>Šentjur</t>
  </si>
  <si>
    <t>Šentjur - SI-120</t>
  </si>
  <si>
    <t>SI-121</t>
  </si>
  <si>
    <t>Škocjan</t>
  </si>
  <si>
    <t>Škocjan - SI-121</t>
  </si>
  <si>
    <t>SI-122</t>
  </si>
  <si>
    <t>Škofja Loka</t>
  </si>
  <si>
    <t>Škofja Loka - SI-122</t>
  </si>
  <si>
    <t>SI-123</t>
  </si>
  <si>
    <t>Škofljica</t>
  </si>
  <si>
    <t>Škofljica - SI-123</t>
  </si>
  <si>
    <t>SI-124</t>
  </si>
  <si>
    <t>Šmarje pri Jelšah</t>
  </si>
  <si>
    <t>Šmarje pri Jelšah - SI-124</t>
  </si>
  <si>
    <t>SI-125</t>
  </si>
  <si>
    <t>Šmartno ob Paki</t>
  </si>
  <si>
    <t>Šmartno ob Paki - SI-125</t>
  </si>
  <si>
    <t>SI-126</t>
  </si>
  <si>
    <t>Šoštanj</t>
  </si>
  <si>
    <t>Šoštanj - SI-126</t>
  </si>
  <si>
    <t>SI-127</t>
  </si>
  <si>
    <t>Štore</t>
  </si>
  <si>
    <t>Štore - SI-127</t>
  </si>
  <si>
    <t>SI-128</t>
  </si>
  <si>
    <t>Tolmin</t>
  </si>
  <si>
    <t>Tolmin - SI-128</t>
  </si>
  <si>
    <t>SI-129</t>
  </si>
  <si>
    <t>Trbovlje</t>
  </si>
  <si>
    <t>Trbovlje - SI-129</t>
  </si>
  <si>
    <t>SI-130</t>
  </si>
  <si>
    <t>Trebnje</t>
  </si>
  <si>
    <t>Trebnje - SI-130</t>
  </si>
  <si>
    <t>SI-131</t>
  </si>
  <si>
    <t>Tržič</t>
  </si>
  <si>
    <t>Tržič - SI-131</t>
  </si>
  <si>
    <t>SI-132</t>
  </si>
  <si>
    <t>Turnišče</t>
  </si>
  <si>
    <t>Turnišče - SI-132</t>
  </si>
  <si>
    <t>SI-133</t>
  </si>
  <si>
    <t>Velenje</t>
  </si>
  <si>
    <t>Velenje - SI-133</t>
  </si>
  <si>
    <t>SI-134</t>
  </si>
  <si>
    <t>Velike Lašče</t>
  </si>
  <si>
    <t>Velike Lašče - SI-134</t>
  </si>
  <si>
    <t>SI-135</t>
  </si>
  <si>
    <t>Videm</t>
  </si>
  <si>
    <t>Videm - SI-135</t>
  </si>
  <si>
    <t>SI-136</t>
  </si>
  <si>
    <t>Vipava</t>
  </si>
  <si>
    <t>Vipava - SI-136</t>
  </si>
  <si>
    <t>SI-137</t>
  </si>
  <si>
    <t>Vitanje</t>
  </si>
  <si>
    <t>Vitanje - SI-137</t>
  </si>
  <si>
    <t>SI-138</t>
  </si>
  <si>
    <t>Vodice</t>
  </si>
  <si>
    <t>Vodice - SI-138</t>
  </si>
  <si>
    <t>SI-139</t>
  </si>
  <si>
    <t>Vojnik</t>
  </si>
  <si>
    <t>Vojnik - SI-139</t>
  </si>
  <si>
    <t>SI-140</t>
  </si>
  <si>
    <t>Vrhnika</t>
  </si>
  <si>
    <t>Vrhnika - SI-140</t>
  </si>
  <si>
    <t>SI-141</t>
  </si>
  <si>
    <t>Vuzenica</t>
  </si>
  <si>
    <t>Vuzenica - SI-141</t>
  </si>
  <si>
    <t>SI-142</t>
  </si>
  <si>
    <t>Zagorje ob Savi</t>
  </si>
  <si>
    <t>Zagorje ob Savi - SI-142</t>
  </si>
  <si>
    <t>SI-143</t>
  </si>
  <si>
    <t>Zavrč</t>
  </si>
  <si>
    <t>Zavrč - SI-143</t>
  </si>
  <si>
    <t>SI-144</t>
  </si>
  <si>
    <t>Zreče</t>
  </si>
  <si>
    <t>Zreče - SI-144</t>
  </si>
  <si>
    <t>SI-146</t>
  </si>
  <si>
    <t>Železniki</t>
  </si>
  <si>
    <t>Železniki - SI-146</t>
  </si>
  <si>
    <t>SI-147</t>
  </si>
  <si>
    <t>Žiri</t>
  </si>
  <si>
    <t>Žiri - SI-147</t>
  </si>
  <si>
    <t>SI-148</t>
  </si>
  <si>
    <t>Benedikt</t>
  </si>
  <si>
    <t>Benedikt - SI-148</t>
  </si>
  <si>
    <t>SI-149</t>
  </si>
  <si>
    <t>Bistrica ob Sotli</t>
  </si>
  <si>
    <t>Bistrica ob Sotli - SI-149</t>
  </si>
  <si>
    <t>SI-150</t>
  </si>
  <si>
    <t>Bloke</t>
  </si>
  <si>
    <t>Bloke - SI-150</t>
  </si>
  <si>
    <t>SI-151</t>
  </si>
  <si>
    <t>Braslovče</t>
  </si>
  <si>
    <t>Braslovče - SI-151</t>
  </si>
  <si>
    <t>SI-152</t>
  </si>
  <si>
    <t>Cankova</t>
  </si>
  <si>
    <t>Cankova - SI-152</t>
  </si>
  <si>
    <t>SI-153</t>
  </si>
  <si>
    <t>Cerkvenjak</t>
  </si>
  <si>
    <t>Cerkvenjak - SI-153</t>
  </si>
  <si>
    <t>SI-154</t>
  </si>
  <si>
    <t>Dobje</t>
  </si>
  <si>
    <t>Dobje - SI-154</t>
  </si>
  <si>
    <t>SI-155</t>
  </si>
  <si>
    <t>Dobrna</t>
  </si>
  <si>
    <t>Dobrna - SI-155</t>
  </si>
  <si>
    <t>SI-156</t>
  </si>
  <si>
    <t>Dobrovnik</t>
  </si>
  <si>
    <t>Dobrovnik - SI-156</t>
  </si>
  <si>
    <t>SI-157</t>
  </si>
  <si>
    <t>Dolenjske Toplice</t>
  </si>
  <si>
    <t>Dolenjske Toplice - SI-157</t>
  </si>
  <si>
    <t>SI-158</t>
  </si>
  <si>
    <t>Grad</t>
  </si>
  <si>
    <t>Grad - SI-158</t>
  </si>
  <si>
    <t>SI-159</t>
  </si>
  <si>
    <t>Hajdina</t>
  </si>
  <si>
    <t>Hajdina - SI-159</t>
  </si>
  <si>
    <t>SI-160</t>
  </si>
  <si>
    <t>Hoče-Slivnica</t>
  </si>
  <si>
    <t>Hoče-Slivnica - SI-160</t>
  </si>
  <si>
    <t>SI-161</t>
  </si>
  <si>
    <t>Hodoš</t>
  </si>
  <si>
    <t>Hodoš - SI-161</t>
  </si>
  <si>
    <t>SI-162</t>
  </si>
  <si>
    <t>Horjul</t>
  </si>
  <si>
    <t>Horjul - SI-162</t>
  </si>
  <si>
    <t>SI-163</t>
  </si>
  <si>
    <t>Jezersko</t>
  </si>
  <si>
    <t>Jezersko - SI-163</t>
  </si>
  <si>
    <t>SI-164</t>
  </si>
  <si>
    <t>Komenda</t>
  </si>
  <si>
    <t>Komenda - SI-164</t>
  </si>
  <si>
    <t>SI-165</t>
  </si>
  <si>
    <t>Kostel</t>
  </si>
  <si>
    <t>Kostel - SI-165</t>
  </si>
  <si>
    <t>SI-166</t>
  </si>
  <si>
    <t>Križevci</t>
  </si>
  <si>
    <t>Križevci - SI-166</t>
  </si>
  <si>
    <t>SI-167</t>
  </si>
  <si>
    <t>Lovrenc na Pohorju</t>
  </si>
  <si>
    <t>Lovrenc na Pohorju - SI-167</t>
  </si>
  <si>
    <t>SI-168</t>
  </si>
  <si>
    <t>Markovci</t>
  </si>
  <si>
    <t>Markovci - SI-168</t>
  </si>
  <si>
    <t>SI-169</t>
  </si>
  <si>
    <t>Miklavž na Dravskem polju</t>
  </si>
  <si>
    <t>Miklavž na Dravskem polju - SI-169</t>
  </si>
  <si>
    <t>SI-170</t>
  </si>
  <si>
    <t>Mirna Peč</t>
  </si>
  <si>
    <t>Mirna Peč - SI-170</t>
  </si>
  <si>
    <t>SI-171</t>
  </si>
  <si>
    <t>Oplotnica</t>
  </si>
  <si>
    <t>Oplotnica - SI-171</t>
  </si>
  <si>
    <t>SI-172</t>
  </si>
  <si>
    <t>Podlehnik</t>
  </si>
  <si>
    <t>Podlehnik - SI-172</t>
  </si>
  <si>
    <t>SI-173</t>
  </si>
  <si>
    <t>Polzela</t>
  </si>
  <si>
    <t>Polzela - SI-173</t>
  </si>
  <si>
    <t>SI-174</t>
  </si>
  <si>
    <t>Prebold</t>
  </si>
  <si>
    <t>Prebold - SI-174</t>
  </si>
  <si>
    <t>SI-175</t>
  </si>
  <si>
    <t>Prevalje</t>
  </si>
  <si>
    <t>Prevalje - SI-175</t>
  </si>
  <si>
    <t>SI-176</t>
  </si>
  <si>
    <t>Razkrižje</t>
  </si>
  <si>
    <t>Razkrižje - SI-176</t>
  </si>
  <si>
    <t>SI-177</t>
  </si>
  <si>
    <t>Ribnica na Pohorju</t>
  </si>
  <si>
    <t>Ribnica na Pohorju - SI-177</t>
  </si>
  <si>
    <t>SI-178</t>
  </si>
  <si>
    <t>Selnica ob Dravi</t>
  </si>
  <si>
    <t>Selnica ob Dravi - SI-178</t>
  </si>
  <si>
    <t>SI-179</t>
  </si>
  <si>
    <t>Sodražica</t>
  </si>
  <si>
    <t>Sodražica - SI-179</t>
  </si>
  <si>
    <t>SI-180</t>
  </si>
  <si>
    <t>Solčava</t>
  </si>
  <si>
    <t>Solčava - SI-180</t>
  </si>
  <si>
    <t>SI-181</t>
  </si>
  <si>
    <t>Sveta Ana</t>
  </si>
  <si>
    <t>Sveta Ana - SI-181</t>
  </si>
  <si>
    <t>SI-182</t>
  </si>
  <si>
    <t>Sveti Andraž v Slovenskih goricah</t>
  </si>
  <si>
    <t>Sveti Andraž v Slovenskih goricah - SI-182</t>
  </si>
  <si>
    <t>SI-183</t>
  </si>
  <si>
    <t>Šempeter-Vrtojba</t>
  </si>
  <si>
    <t>Šempeter-Vrtojba - SI-183</t>
  </si>
  <si>
    <t>SI-184</t>
  </si>
  <si>
    <t>Tabor</t>
  </si>
  <si>
    <t>Tabor - SI-184</t>
  </si>
  <si>
    <t>SI-185</t>
  </si>
  <si>
    <t>Trnovska Vas</t>
  </si>
  <si>
    <t>Trnovska Vas - SI-185</t>
  </si>
  <si>
    <t>SI-186</t>
  </si>
  <si>
    <t>Trzin</t>
  </si>
  <si>
    <t>Trzin - SI-186</t>
  </si>
  <si>
    <t>SI-187</t>
  </si>
  <si>
    <t>Velika Polana</t>
  </si>
  <si>
    <t>Velika Polana - SI-187</t>
  </si>
  <si>
    <t>SI-188</t>
  </si>
  <si>
    <t>Veržej</t>
  </si>
  <si>
    <t>Veržej - SI-188</t>
  </si>
  <si>
    <t>SI-189</t>
  </si>
  <si>
    <t>Vransko</t>
  </si>
  <si>
    <t>Vransko - SI-189</t>
  </si>
  <si>
    <t>SI-190</t>
  </si>
  <si>
    <t>Žalec</t>
  </si>
  <si>
    <t>Žalec - SI-190</t>
  </si>
  <si>
    <t>SI-191</t>
  </si>
  <si>
    <t>Žetale</t>
  </si>
  <si>
    <t>Žetale - SI-191</t>
  </si>
  <si>
    <t>SI-192</t>
  </si>
  <si>
    <t>Žirovnica</t>
  </si>
  <si>
    <t>Žirovnica - SI-192</t>
  </si>
  <si>
    <t>SI-193</t>
  </si>
  <si>
    <t>Žužemberk</t>
  </si>
  <si>
    <t>Žužemberk - SI-193</t>
  </si>
  <si>
    <t>SI-194</t>
  </si>
  <si>
    <t>Šmartno pri Litiji</t>
  </si>
  <si>
    <t>Šmartno pri Litiji - SI-194</t>
  </si>
  <si>
    <t>SI-195</t>
  </si>
  <si>
    <t>Apače</t>
  </si>
  <si>
    <t>Apače - SI-195</t>
  </si>
  <si>
    <t>SI-196</t>
  </si>
  <si>
    <t>Cirkulane</t>
  </si>
  <si>
    <t>Cirkulane - SI-196</t>
  </si>
  <si>
    <t>SI-197</t>
  </si>
  <si>
    <t>Kosanjevica na Krki</t>
  </si>
  <si>
    <t>Kosanjevica na Krki - SI-197</t>
  </si>
  <si>
    <t>SI-198</t>
  </si>
  <si>
    <t>Makole</t>
  </si>
  <si>
    <t>Makole - SI-198</t>
  </si>
  <si>
    <t>SI-199</t>
  </si>
  <si>
    <t>Mokronog-Trebelno</t>
  </si>
  <si>
    <t>Mokronog-Trebelno - SI-199</t>
  </si>
  <si>
    <t>SI-200</t>
  </si>
  <si>
    <t>Poljčane</t>
  </si>
  <si>
    <t>Poljčane - SI-200</t>
  </si>
  <si>
    <t>SI-201</t>
  </si>
  <si>
    <t>Renče-Vogrsko</t>
  </si>
  <si>
    <t>Renče-Vogrsko - SI-201</t>
  </si>
  <si>
    <t>SI-202</t>
  </si>
  <si>
    <t>Središče ob Dravi</t>
  </si>
  <si>
    <t>Središče ob Dravi - SI-202</t>
  </si>
  <si>
    <t>SI-203</t>
  </si>
  <si>
    <t>Straža</t>
  </si>
  <si>
    <t>Straža - SI-203</t>
  </si>
  <si>
    <t>SI-204</t>
  </si>
  <si>
    <t>Sveta Trojica v Slovenskih goricah</t>
  </si>
  <si>
    <t>Sveta Trojica v Slovenskih goricah - SI-204</t>
  </si>
  <si>
    <t>SI-205</t>
  </si>
  <si>
    <t>Sveti Tomaž</t>
  </si>
  <si>
    <t>Sveti Tomaž - SI-205</t>
  </si>
  <si>
    <t>SI-206</t>
  </si>
  <si>
    <t>Šmarješke Toplice</t>
  </si>
  <si>
    <t>Šmarješke Toplice - SI-206</t>
  </si>
  <si>
    <t>SI-207</t>
  </si>
  <si>
    <t>Gorje</t>
  </si>
  <si>
    <t>Gorje - SI-207</t>
  </si>
  <si>
    <t>SI-208</t>
  </si>
  <si>
    <t>Log-Dragomer</t>
  </si>
  <si>
    <t>Log-Dragomer - SI-208</t>
  </si>
  <si>
    <t>SI-209</t>
  </si>
  <si>
    <t>Rečica ob Savinji</t>
  </si>
  <si>
    <t>Rečica ob Savinji - SI-209</t>
  </si>
  <si>
    <t>SI-210</t>
  </si>
  <si>
    <t>Sveti Jurij v Slovenskih goricah</t>
  </si>
  <si>
    <t>Sveti Jurij v Slovenskih goricah - SI-210</t>
  </si>
  <si>
    <t>SI-211</t>
  </si>
  <si>
    <t>Šentrupert</t>
  </si>
  <si>
    <t>Šentrupert - SI-211</t>
  </si>
  <si>
    <t>SI-212</t>
  </si>
  <si>
    <t>Mirna</t>
  </si>
  <si>
    <t>Mirna - SI-212</t>
  </si>
  <si>
    <t>SI-213</t>
  </si>
  <si>
    <t>Ankaran</t>
  </si>
  <si>
    <t>Ankaran - SI-213</t>
  </si>
  <si>
    <t>SB-CE</t>
  </si>
  <si>
    <t>Central - SB-CE</t>
  </si>
  <si>
    <t>SB-CH</t>
  </si>
  <si>
    <t>Choiseul - SB-CH</t>
  </si>
  <si>
    <t>SB-CT</t>
  </si>
  <si>
    <t>Capital Territory (Honiara)</t>
  </si>
  <si>
    <t>Capital Territory (Honiara) - SB-CT</t>
  </si>
  <si>
    <t>SB-GU</t>
  </si>
  <si>
    <t>Guadalcanal</t>
  </si>
  <si>
    <t>Guadalcanal - SB-GU</t>
  </si>
  <si>
    <t>SB-IS</t>
  </si>
  <si>
    <t>Isabel</t>
  </si>
  <si>
    <t>Isabel - SB-IS</t>
  </si>
  <si>
    <t>SB-MK</t>
  </si>
  <si>
    <t>Makira-Ulawa</t>
  </si>
  <si>
    <t>Makira-Ulawa - SB-MK</t>
  </si>
  <si>
    <t>SB-ML</t>
  </si>
  <si>
    <t>Malaita</t>
  </si>
  <si>
    <t>Malaita - SB-ML</t>
  </si>
  <si>
    <t>SB-RB</t>
  </si>
  <si>
    <t>Rennell and Bellona</t>
  </si>
  <si>
    <t>Rennell and Bellona - SB-RB</t>
  </si>
  <si>
    <t>SB-TE</t>
  </si>
  <si>
    <t>Temotu</t>
  </si>
  <si>
    <t>Temotu - SB-TE</t>
  </si>
  <si>
    <t>SB-WE</t>
  </si>
  <si>
    <t>Western - SB-WE</t>
  </si>
  <si>
    <t>SO-AW</t>
  </si>
  <si>
    <t>Awdal</t>
  </si>
  <si>
    <t>so</t>
  </si>
  <si>
    <t>Awdal - SO-AW</t>
  </si>
  <si>
    <t>SO-BK</t>
  </si>
  <si>
    <t>Bakool</t>
  </si>
  <si>
    <t>Bakool - SO-BK</t>
  </si>
  <si>
    <t>SO-BN</t>
  </si>
  <si>
    <t>Banaadir</t>
  </si>
  <si>
    <t>Banaadir - SO-BN</t>
  </si>
  <si>
    <t>SO-BR</t>
  </si>
  <si>
    <t>Bari</t>
  </si>
  <si>
    <t>Bari - SO-BR</t>
  </si>
  <si>
    <t>SO-BY</t>
  </si>
  <si>
    <t>Bay</t>
  </si>
  <si>
    <t>Bay - SO-BY</t>
  </si>
  <si>
    <t>SO-GA</t>
  </si>
  <si>
    <t>Galguduud</t>
  </si>
  <si>
    <t>Galguduud - SO-GA</t>
  </si>
  <si>
    <t>SO-GE</t>
  </si>
  <si>
    <t>Gedo</t>
  </si>
  <si>
    <t>Gedo - SO-GE</t>
  </si>
  <si>
    <t>SO-HI</t>
  </si>
  <si>
    <t>Hiiraan</t>
  </si>
  <si>
    <t>Hiiraan - SO-HI</t>
  </si>
  <si>
    <t>SO-JD</t>
  </si>
  <si>
    <t>Jubbada Dhexe</t>
  </si>
  <si>
    <t>Jubbada Dhexe - SO-JD</t>
  </si>
  <si>
    <t>SO-JH</t>
  </si>
  <si>
    <t>Jubbada Hoose</t>
  </si>
  <si>
    <t>Jubbada Hoose - SO-JH</t>
  </si>
  <si>
    <t>SO-MU</t>
  </si>
  <si>
    <t>Mudug</t>
  </si>
  <si>
    <t>Mudug - SO-MU</t>
  </si>
  <si>
    <t>SO-NU</t>
  </si>
  <si>
    <t>Nugaal</t>
  </si>
  <si>
    <t>Nugaal - SO-NU</t>
  </si>
  <si>
    <t>SO-SA</t>
  </si>
  <si>
    <t>Sanaag</t>
  </si>
  <si>
    <t>Sanaag - SO-SA</t>
  </si>
  <si>
    <t>SO-SD</t>
  </si>
  <si>
    <t>Shabeellaha Dhexe</t>
  </si>
  <si>
    <t>Shabeellaha Dhexe - SO-SD</t>
  </si>
  <si>
    <t>SO-SH</t>
  </si>
  <si>
    <t>Shabeellaha Hoose</t>
  </si>
  <si>
    <t>Shabeellaha Hoose - SO-SH</t>
  </si>
  <si>
    <t>SO-SO</t>
  </si>
  <si>
    <t>Sool</t>
  </si>
  <si>
    <t>Sool - SO-SO</t>
  </si>
  <si>
    <t>SO-TO</t>
  </si>
  <si>
    <t>Togdheer</t>
  </si>
  <si>
    <t>Togdheer - SO-TO</t>
  </si>
  <si>
    <t>SO-WO</t>
  </si>
  <si>
    <t>Woqooyi Galbeed</t>
  </si>
  <si>
    <t>Woqooyi Galbeed - SO-WO</t>
  </si>
  <si>
    <t>ZA-EC</t>
  </si>
  <si>
    <t>Eastern Cape</t>
  </si>
  <si>
    <t>Eastern Cape - ZA-EC</t>
  </si>
  <si>
    <t>ZA-FS</t>
  </si>
  <si>
    <t>Free State</t>
  </si>
  <si>
    <t>Free State - ZA-FS</t>
  </si>
  <si>
    <t>ZA-GP</t>
  </si>
  <si>
    <t>Gauteng</t>
  </si>
  <si>
    <t>Gauteng - ZA-GP</t>
  </si>
  <si>
    <t>ZA-KZN</t>
  </si>
  <si>
    <t>Kwazulu-Natal</t>
  </si>
  <si>
    <t>Kwazulu-Natal - ZA-KZN</t>
  </si>
  <si>
    <t>ZA-LP</t>
  </si>
  <si>
    <t>Limpopo</t>
  </si>
  <si>
    <t>Limpopo - ZA-LP</t>
  </si>
  <si>
    <t>ZA-MP</t>
  </si>
  <si>
    <t>Mpumalanga</t>
  </si>
  <si>
    <t>Mpumalanga - ZA-MP</t>
  </si>
  <si>
    <t>ZA-NC</t>
  </si>
  <si>
    <t>Northern Cape</t>
  </si>
  <si>
    <t>Northern Cape - ZA-NC</t>
  </si>
  <si>
    <t>ZA-NW</t>
  </si>
  <si>
    <t>North-West - ZA-NW</t>
  </si>
  <si>
    <t>ZA-WC</t>
  </si>
  <si>
    <t>Western Cape</t>
  </si>
  <si>
    <t>Western Cape - ZA-WC</t>
  </si>
  <si>
    <t>SS-BN</t>
  </si>
  <si>
    <t>Northern Bahr el Ghazal</t>
  </si>
  <si>
    <t>Northern Bahr el Ghazal - SS-BN</t>
  </si>
  <si>
    <t>SS-BW</t>
  </si>
  <si>
    <t>Western Bahr el Ghazal</t>
  </si>
  <si>
    <t>Western Bahr el Ghazal - SS-BW</t>
  </si>
  <si>
    <t>SS-EC</t>
  </si>
  <si>
    <t>Central Equatoria</t>
  </si>
  <si>
    <t>Central Equatoria - SS-EC</t>
  </si>
  <si>
    <t>SS-EE</t>
  </si>
  <si>
    <t>Eastern Equatoria</t>
  </si>
  <si>
    <t>Eastern Equatoria - SS-EE</t>
  </si>
  <si>
    <t>SS-EW</t>
  </si>
  <si>
    <t>Western Equatoria</t>
  </si>
  <si>
    <t>Western Equatoria - SS-EW</t>
  </si>
  <si>
    <t>SS-JG</t>
  </si>
  <si>
    <t>Jonglei</t>
  </si>
  <si>
    <t>Jonglei - SS-JG</t>
  </si>
  <si>
    <t>SS-LK</t>
  </si>
  <si>
    <t>Lakes</t>
  </si>
  <si>
    <t>Lakes - SS-LK</t>
  </si>
  <si>
    <t>SS-NU</t>
  </si>
  <si>
    <t>Upper Nile</t>
  </si>
  <si>
    <t>Upper Nile - SS-NU</t>
  </si>
  <si>
    <t>SS-UY</t>
  </si>
  <si>
    <t>Unity</t>
  </si>
  <si>
    <t>Unity - SS-UY</t>
  </si>
  <si>
    <t>SS-WR</t>
  </si>
  <si>
    <t>Warrap</t>
  </si>
  <si>
    <t>Warrap - SS-WR</t>
  </si>
  <si>
    <t>ES-AN</t>
  </si>
  <si>
    <t>Andalusia</t>
  </si>
  <si>
    <t>autonomous community</t>
  </si>
  <si>
    <t>Andalusia - ES-AN</t>
  </si>
  <si>
    <t>ES-AR</t>
  </si>
  <si>
    <t>Aragon</t>
  </si>
  <si>
    <t>Aragon - ES-AR</t>
  </si>
  <si>
    <t>ES-AS</t>
  </si>
  <si>
    <t>Principality of Asturias</t>
  </si>
  <si>
    <t>Principality of Asturias - ES-AS</t>
  </si>
  <si>
    <t>ES-CB</t>
  </si>
  <si>
    <t>Cantabria</t>
  </si>
  <si>
    <t>Cantabria - ES-CB</t>
  </si>
  <si>
    <t>ES-CE</t>
  </si>
  <si>
    <t>Ceuta</t>
  </si>
  <si>
    <t>autonomous city in North Africa</t>
  </si>
  <si>
    <t>Ceuta - ES-CE</t>
  </si>
  <si>
    <t>ES-CL</t>
  </si>
  <si>
    <t>Castile and León</t>
  </si>
  <si>
    <t>Castile and León - ES-CL</t>
  </si>
  <si>
    <t>ES-CM</t>
  </si>
  <si>
    <t>Castile-La Mancha</t>
  </si>
  <si>
    <t>Castile-La Mancha - ES-CM</t>
  </si>
  <si>
    <t>ES-CN</t>
  </si>
  <si>
    <t>Canary Islands</t>
  </si>
  <si>
    <t>Canary Islands - ES-CN</t>
  </si>
  <si>
    <t>ES-CT</t>
  </si>
  <si>
    <t>Catalonia</t>
  </si>
  <si>
    <t>Catalonia - ES-CT</t>
  </si>
  <si>
    <t>ES-EX</t>
  </si>
  <si>
    <t>Extremadura</t>
  </si>
  <si>
    <t>Extremadura - ES-EX</t>
  </si>
  <si>
    <t>ES-GA</t>
  </si>
  <si>
    <t>Galicia</t>
  </si>
  <si>
    <t>Galicia - ES-GA</t>
  </si>
  <si>
    <t>ES-IB</t>
  </si>
  <si>
    <t>Balearic Islands</t>
  </si>
  <si>
    <t>Balearic Islands - ES-IB</t>
  </si>
  <si>
    <t>ES-MC</t>
  </si>
  <si>
    <t>Region of Murcia</t>
  </si>
  <si>
    <t>Region of Murcia - ES-MC</t>
  </si>
  <si>
    <t>ES-MD</t>
  </si>
  <si>
    <t>Community of Madrid</t>
  </si>
  <si>
    <t>Community of Madrid - ES-MD</t>
  </si>
  <si>
    <t>ES-ML</t>
  </si>
  <si>
    <t>Melilla</t>
  </si>
  <si>
    <t>Melilla - ES-ML</t>
  </si>
  <si>
    <t>ES-NC</t>
  </si>
  <si>
    <t>Chartered Community of Navarre</t>
  </si>
  <si>
    <t>Chartered Community of Navarre - ES-NC</t>
  </si>
  <si>
    <t>ES-PV</t>
  </si>
  <si>
    <t>Basque Country</t>
  </si>
  <si>
    <t>Basque Country - ES-PV</t>
  </si>
  <si>
    <t>ES-RI</t>
  </si>
  <si>
    <t>La Rioja - ES-RI</t>
  </si>
  <si>
    <t>ES-VC</t>
  </si>
  <si>
    <t>Valencian Community</t>
  </si>
  <si>
    <t>Valencian Community - ES-VC</t>
  </si>
  <si>
    <t>LK-1</t>
  </si>
  <si>
    <t>Western Province</t>
  </si>
  <si>
    <t>Western Province - LK-1</t>
  </si>
  <si>
    <t>LK-2</t>
  </si>
  <si>
    <t>Central Province</t>
  </si>
  <si>
    <t>Central Province - LK-2</t>
  </si>
  <si>
    <t>LK-3</t>
  </si>
  <si>
    <t>Southern Province</t>
  </si>
  <si>
    <t>Southern Province - LK-3</t>
  </si>
  <si>
    <t>LK-4</t>
  </si>
  <si>
    <t>Northern Province</t>
  </si>
  <si>
    <t>Northern Province - LK-4</t>
  </si>
  <si>
    <t>LK-5</t>
  </si>
  <si>
    <t>Eastern Province</t>
  </si>
  <si>
    <t>Eastern Province - LK-5</t>
  </si>
  <si>
    <t>LK-6</t>
  </si>
  <si>
    <t>North Western Province</t>
  </si>
  <si>
    <t>North Western Province - LK-6</t>
  </si>
  <si>
    <t>LK-7</t>
  </si>
  <si>
    <t>North Central Province</t>
  </si>
  <si>
    <t>North Central Province - LK-7</t>
  </si>
  <si>
    <t>LK-8</t>
  </si>
  <si>
    <t>Uva Province</t>
  </si>
  <si>
    <t>Uva Province - LK-8</t>
  </si>
  <si>
    <t>LK-9</t>
  </si>
  <si>
    <t>Sabaragamuwa Province</t>
  </si>
  <si>
    <t>Sabaragamuwa Province - LK-9</t>
  </si>
  <si>
    <t>SD-DC</t>
  </si>
  <si>
    <t>Central Darfur</t>
  </si>
  <si>
    <t>Central Darfur - SD-DC</t>
  </si>
  <si>
    <t>SD-DE</t>
  </si>
  <si>
    <t>East Darfur</t>
  </si>
  <si>
    <t>East Darfur - SD-DE</t>
  </si>
  <si>
    <t>SD-DN</t>
  </si>
  <si>
    <t>North Darfur</t>
  </si>
  <si>
    <t>North Darfur - SD-DN</t>
  </si>
  <si>
    <t>SD-DS</t>
  </si>
  <si>
    <t>South Darfur</t>
  </si>
  <si>
    <t>South Darfur - SD-DS</t>
  </si>
  <si>
    <t>SD-DW</t>
  </si>
  <si>
    <t>West Darfur</t>
  </si>
  <si>
    <t>West Darfur - SD-DW</t>
  </si>
  <si>
    <t>SD-GD</t>
  </si>
  <si>
    <t>Gedaref</t>
  </si>
  <si>
    <t>Gedaref - SD-GD</t>
  </si>
  <si>
    <t>SD-GK</t>
  </si>
  <si>
    <t>West Kordofan</t>
  </si>
  <si>
    <t>West Kordofan - SD-GK</t>
  </si>
  <si>
    <t>SD-GZ</t>
  </si>
  <si>
    <t>Gezira</t>
  </si>
  <si>
    <t>Gezira - SD-GZ</t>
  </si>
  <si>
    <t>SD-KA</t>
  </si>
  <si>
    <t>Kassala</t>
  </si>
  <si>
    <t>Kassala - SD-KA</t>
  </si>
  <si>
    <t>SD-KH</t>
  </si>
  <si>
    <t>Khartoum</t>
  </si>
  <si>
    <t>Khartoum - SD-KH</t>
  </si>
  <si>
    <t>SD-KN</t>
  </si>
  <si>
    <t>North Kordofan</t>
  </si>
  <si>
    <t>North Kordofan - SD-KN</t>
  </si>
  <si>
    <t>SD-KS</t>
  </si>
  <si>
    <t>South Kordofan</t>
  </si>
  <si>
    <t>South Kordofan - SD-KS</t>
  </si>
  <si>
    <t>SD-NB</t>
  </si>
  <si>
    <t>Blue Nile</t>
  </si>
  <si>
    <t>Blue Nile - SD-NB</t>
  </si>
  <si>
    <t>SD-NO</t>
  </si>
  <si>
    <t>Northern - SD-NO</t>
  </si>
  <si>
    <t>SD-NR</t>
  </si>
  <si>
    <t>River Nile</t>
  </si>
  <si>
    <t>River Nile - SD-NR</t>
  </si>
  <si>
    <t>SD-NW</t>
  </si>
  <si>
    <t>White Nile</t>
  </si>
  <si>
    <t>White Nile - SD-NW</t>
  </si>
  <si>
    <t>SD-RS</t>
  </si>
  <si>
    <t>Red Sea - SD-RS</t>
  </si>
  <si>
    <t>SD-SI</t>
  </si>
  <si>
    <t>Sennar</t>
  </si>
  <si>
    <t>Sennar - SD-SI</t>
  </si>
  <si>
    <t>SR-BR</t>
  </si>
  <si>
    <t>Brokopondo</t>
  </si>
  <si>
    <t>nl</t>
  </si>
  <si>
    <t>Brokopondo - SR-BR</t>
  </si>
  <si>
    <t>SR-CM</t>
  </si>
  <si>
    <t>Commewijne</t>
  </si>
  <si>
    <t>Commewijne - SR-CM</t>
  </si>
  <si>
    <t>SR-CR</t>
  </si>
  <si>
    <t>Coronie</t>
  </si>
  <si>
    <t>Coronie - SR-CR</t>
  </si>
  <si>
    <t>SR-MA</t>
  </si>
  <si>
    <t>Marowijne</t>
  </si>
  <si>
    <t>Marowijne - SR-MA</t>
  </si>
  <si>
    <t>SR-NI</t>
  </si>
  <si>
    <t>Nickerie</t>
  </si>
  <si>
    <t>Nickerie - SR-NI</t>
  </si>
  <si>
    <t>SR-PM</t>
  </si>
  <si>
    <t>Paramaribo</t>
  </si>
  <si>
    <t>Paramaribo - SR-PM</t>
  </si>
  <si>
    <t>SR-PR</t>
  </si>
  <si>
    <t>Para - SR-PR</t>
  </si>
  <si>
    <t>SR-SA</t>
  </si>
  <si>
    <t>Saramacca</t>
  </si>
  <si>
    <t>Saramacca - SR-SA</t>
  </si>
  <si>
    <t>SR-SI</t>
  </si>
  <si>
    <t>Sipaliwini</t>
  </si>
  <si>
    <t>Sipaliwini - SR-SI</t>
  </si>
  <si>
    <t>SR-WA</t>
  </si>
  <si>
    <t>Wanica</t>
  </si>
  <si>
    <t>Wanica - SR-WA</t>
  </si>
  <si>
    <t>SE-AB</t>
  </si>
  <si>
    <t>Stockholms län [SE-01]</t>
  </si>
  <si>
    <t>sv</t>
  </si>
  <si>
    <t>Stockholms län [SE-01] - SE-AB</t>
  </si>
  <si>
    <t>SE-AC</t>
  </si>
  <si>
    <t>Västerbottens län [SE-24]</t>
  </si>
  <si>
    <t>Västerbottens län [SE-24] - SE-AC</t>
  </si>
  <si>
    <t>SE-BD</t>
  </si>
  <si>
    <t>Norrbottens län [SE-25]</t>
  </si>
  <si>
    <t>Norrbottens län [SE-25] - SE-BD</t>
  </si>
  <si>
    <t>SE-C</t>
  </si>
  <si>
    <t>Uppsala län [SE-03]</t>
  </si>
  <si>
    <t>Uppsala län [SE-03] - SE-C</t>
  </si>
  <si>
    <t>SE-D</t>
  </si>
  <si>
    <t>Södermanlands län [SE-04]</t>
  </si>
  <si>
    <t>Södermanlands län [SE-04] - SE-D</t>
  </si>
  <si>
    <t>SE-E</t>
  </si>
  <si>
    <t>Östergötlands län [SE-05]</t>
  </si>
  <si>
    <t>Östergötlands län [SE-05] - SE-E</t>
  </si>
  <si>
    <t>SE-F</t>
  </si>
  <si>
    <t>Jönköpings län [SE-06]</t>
  </si>
  <si>
    <t>Jönköpings län [SE-06] - SE-F</t>
  </si>
  <si>
    <t>SE-G</t>
  </si>
  <si>
    <t>Kronobergs län [SE-07]</t>
  </si>
  <si>
    <t>Kronobergs län [SE-07] - SE-G</t>
  </si>
  <si>
    <t>SE-H</t>
  </si>
  <si>
    <t>Kalmar län [SE-08]</t>
  </si>
  <si>
    <t>Kalmar län [SE-08] - SE-H</t>
  </si>
  <si>
    <t>SE-I</t>
  </si>
  <si>
    <t>Gotlands län [SE-09]</t>
  </si>
  <si>
    <t>Gotlands län [SE-09] - SE-I</t>
  </si>
  <si>
    <t>SE-K</t>
  </si>
  <si>
    <t>Blekinge län [SE-10]</t>
  </si>
  <si>
    <t>Blekinge län [SE-10] - SE-K</t>
  </si>
  <si>
    <t>SE-M</t>
  </si>
  <si>
    <t>Skåne län [SE-12]</t>
  </si>
  <si>
    <t>Skåne län [SE-12] - SE-M</t>
  </si>
  <si>
    <t>SE-N</t>
  </si>
  <si>
    <t>Hallands län [SE-13]</t>
  </si>
  <si>
    <t>Hallands län [SE-13] - SE-N</t>
  </si>
  <si>
    <t>SE-O</t>
  </si>
  <si>
    <t>Västra Götalands län [SE-14]</t>
  </si>
  <si>
    <t>Västra Götalands län [SE-14] - SE-O</t>
  </si>
  <si>
    <t>SE-S</t>
  </si>
  <si>
    <t>Värmlands län [SE-17]</t>
  </si>
  <si>
    <t>Värmlands län [SE-17] - SE-S</t>
  </si>
  <si>
    <t>SE-T</t>
  </si>
  <si>
    <t>Örebro län [SE-18]</t>
  </si>
  <si>
    <t>Örebro län [SE-18] - SE-T</t>
  </si>
  <si>
    <t>SE-U</t>
  </si>
  <si>
    <t>Västmanlands län [SE-19]</t>
  </si>
  <si>
    <t>Västmanlands län [SE-19] - SE-U</t>
  </si>
  <si>
    <t>SE-W</t>
  </si>
  <si>
    <t>Dalarnas län [SE-20]</t>
  </si>
  <si>
    <t>Dalarnas län [SE-20] - SE-W</t>
  </si>
  <si>
    <t>SE-X</t>
  </si>
  <si>
    <t>Gävleborgs län [SE-21]</t>
  </si>
  <si>
    <t>Gävleborgs län [SE-21] - SE-X</t>
  </si>
  <si>
    <t>SE-Y</t>
  </si>
  <si>
    <t>Västernorrlands län [SE-22]</t>
  </si>
  <si>
    <t>Västernorrlands län [SE-22] - SE-Y</t>
  </si>
  <si>
    <t>SE-Z</t>
  </si>
  <si>
    <t>Jämtlands län [SE-23]</t>
  </si>
  <si>
    <t>Jämtlands län [SE-23] - SE-Z</t>
  </si>
  <si>
    <t>CH-AG</t>
  </si>
  <si>
    <t>Aargau</t>
  </si>
  <si>
    <t>Aargau - CH-AG</t>
  </si>
  <si>
    <t>CH-AI</t>
  </si>
  <si>
    <t>Appenzell Innerrhoden</t>
  </si>
  <si>
    <t>Appenzell Innerrhoden - CH-AI</t>
  </si>
  <si>
    <t>CH-AR</t>
  </si>
  <si>
    <t>Appenzell Ausserrhoden</t>
  </si>
  <si>
    <t>Appenzell Ausserrhoden - CH-AR</t>
  </si>
  <si>
    <t>CH-BE</t>
  </si>
  <si>
    <t>Bern</t>
  </si>
  <si>
    <t>Bern - CH-BE</t>
  </si>
  <si>
    <t>CH-BL</t>
  </si>
  <si>
    <t>Basel-Landschaft</t>
  </si>
  <si>
    <t>Basel-Landschaft - CH-BL</t>
  </si>
  <si>
    <t>CH-BS</t>
  </si>
  <si>
    <t>Basel-Stadt</t>
  </si>
  <si>
    <t>Basel-Stadt - CH-BS</t>
  </si>
  <si>
    <t>CH-FR</t>
  </si>
  <si>
    <t>Fribourg</t>
  </si>
  <si>
    <t>Fribourg - CH-FR</t>
  </si>
  <si>
    <t>CH-GE</t>
  </si>
  <si>
    <t>Genève</t>
  </si>
  <si>
    <t>Genève - CH-GE</t>
  </si>
  <si>
    <t>CH-GL</t>
  </si>
  <si>
    <t>Glarus</t>
  </si>
  <si>
    <t>Glarus - CH-GL</t>
  </si>
  <si>
    <t>CH-GR</t>
  </si>
  <si>
    <t>Graubünden</t>
  </si>
  <si>
    <t>Graubünden - CH-GR</t>
  </si>
  <si>
    <t>CH-JU</t>
  </si>
  <si>
    <t>Jura</t>
  </si>
  <si>
    <t>Jura - CH-JU</t>
  </si>
  <si>
    <t>CH-LU</t>
  </si>
  <si>
    <t>Luzern</t>
  </si>
  <si>
    <t>Luzern - CH-LU</t>
  </si>
  <si>
    <t>CH-NE</t>
  </si>
  <si>
    <t>Neuchâtel</t>
  </si>
  <si>
    <t>Neuchâtel - CH-NE</t>
  </si>
  <si>
    <t>CH-NW</t>
  </si>
  <si>
    <t>Nidwalden</t>
  </si>
  <si>
    <t>Nidwalden - CH-NW</t>
  </si>
  <si>
    <t>CH-OW</t>
  </si>
  <si>
    <t>Obwalden</t>
  </si>
  <si>
    <t>Obwalden - CH-OW</t>
  </si>
  <si>
    <t>CH-SG</t>
  </si>
  <si>
    <t>Sankt Gallen</t>
  </si>
  <si>
    <t>Sankt Gallen - CH-SG</t>
  </si>
  <si>
    <t>CH-SH</t>
  </si>
  <si>
    <t>Schaffhausen</t>
  </si>
  <si>
    <t>Schaffhausen - CH-SH</t>
  </si>
  <si>
    <t>CH-SO</t>
  </si>
  <si>
    <t>Solothurn</t>
  </si>
  <si>
    <t>Solothurn - CH-SO</t>
  </si>
  <si>
    <t>CH-SZ</t>
  </si>
  <si>
    <t>Schwyz</t>
  </si>
  <si>
    <t>Schwyz - CH-SZ</t>
  </si>
  <si>
    <t>CH-TG</t>
  </si>
  <si>
    <t>Thurgau</t>
  </si>
  <si>
    <t>Thurgau - CH-TG</t>
  </si>
  <si>
    <t>CH-TI</t>
  </si>
  <si>
    <t>Ticino</t>
  </si>
  <si>
    <t>Ticino - CH-TI</t>
  </si>
  <si>
    <t>CH-UR</t>
  </si>
  <si>
    <t>Uri</t>
  </si>
  <si>
    <t>Uri - CH-UR</t>
  </si>
  <si>
    <t>CH-VD</t>
  </si>
  <si>
    <t>Vaud</t>
  </si>
  <si>
    <t>Vaud - CH-VD</t>
  </si>
  <si>
    <t>CH-VS</t>
  </si>
  <si>
    <t>Valais</t>
  </si>
  <si>
    <t>Valais - CH-VS</t>
  </si>
  <si>
    <t>CH-ZG</t>
  </si>
  <si>
    <t>Zug</t>
  </si>
  <si>
    <t>Zug - CH-ZG</t>
  </si>
  <si>
    <t>CH-ZH</t>
  </si>
  <si>
    <t>Zürich</t>
  </si>
  <si>
    <t>Zürich - CH-ZH</t>
  </si>
  <si>
    <t>SY-DI</t>
  </si>
  <si>
    <t>Dimashq</t>
  </si>
  <si>
    <t>Dimashq - SY-DI</t>
  </si>
  <si>
    <t>SY-DR</t>
  </si>
  <si>
    <t>Dar'ā</t>
  </si>
  <si>
    <t>Dar'ā - SY-DR</t>
  </si>
  <si>
    <t>SY-DY</t>
  </si>
  <si>
    <t>Dayr az Zawr</t>
  </si>
  <si>
    <t>Dayr az Zawr - SY-DY</t>
  </si>
  <si>
    <t>SY-HA</t>
  </si>
  <si>
    <t>Al Ḩasakah</t>
  </si>
  <si>
    <t>Al Ḩasakah - SY-HA</t>
  </si>
  <si>
    <t>SY-HI</t>
  </si>
  <si>
    <t>Ḩimş</t>
  </si>
  <si>
    <t>Ḩimş - SY-HI</t>
  </si>
  <si>
    <t>SY-HL</t>
  </si>
  <si>
    <t>Ḩalab</t>
  </si>
  <si>
    <t>Ḩalab - SY-HL</t>
  </si>
  <si>
    <t>SY-HM</t>
  </si>
  <si>
    <t>Ḩamāh</t>
  </si>
  <si>
    <t>Ḩamāh - SY-HM</t>
  </si>
  <si>
    <t>SY-ID</t>
  </si>
  <si>
    <t>Idlib</t>
  </si>
  <si>
    <t>Idlib - SY-ID</t>
  </si>
  <si>
    <t>SY-LA</t>
  </si>
  <si>
    <t>Al Lādhiqīyah</t>
  </si>
  <si>
    <t>Al Lādhiqīyah - SY-LA</t>
  </si>
  <si>
    <t>SY-QU</t>
  </si>
  <si>
    <t>Al Qunayţirah</t>
  </si>
  <si>
    <t>Al Qunayţirah - SY-QU</t>
  </si>
  <si>
    <t>SY-RA</t>
  </si>
  <si>
    <t>Ar Raqqah</t>
  </si>
  <si>
    <t>Ar Raqqah - SY-RA</t>
  </si>
  <si>
    <t>SY-RD</t>
  </si>
  <si>
    <t>Rīf Dimashq</t>
  </si>
  <si>
    <t>Rīf Dimashq - SY-RD</t>
  </si>
  <si>
    <t>SY-SU</t>
  </si>
  <si>
    <t>As Suwaydā'</t>
  </si>
  <si>
    <t>As Suwaydā' - SY-SU</t>
  </si>
  <si>
    <t>SY-TA</t>
  </si>
  <si>
    <t>Ţarţūs</t>
  </si>
  <si>
    <t>Ţarţūs - SY-TA</t>
  </si>
  <si>
    <t>TW-CYI</t>
  </si>
  <si>
    <t>Chiayi</t>
  </si>
  <si>
    <t>Chiayi - TW-CYI</t>
  </si>
  <si>
    <t>TW-HSZ</t>
  </si>
  <si>
    <t>Hsinchu</t>
  </si>
  <si>
    <t>Hsinchu - TW-HSZ</t>
  </si>
  <si>
    <t>TW-KEE</t>
  </si>
  <si>
    <t>Keelung</t>
  </si>
  <si>
    <t>Keelung - TW-KEE</t>
  </si>
  <si>
    <t>TW-CHA</t>
  </si>
  <si>
    <t>Changhua</t>
  </si>
  <si>
    <t>Changhua - TW-CHA</t>
  </si>
  <si>
    <t>TW-CYQ</t>
  </si>
  <si>
    <t>Chiayi - TW-CYQ</t>
  </si>
  <si>
    <t>TW-HSQ</t>
  </si>
  <si>
    <t>Hsinchu - TW-HSQ</t>
  </si>
  <si>
    <t>TW-HUA</t>
  </si>
  <si>
    <t>Hualien</t>
  </si>
  <si>
    <t>Hualien - TW-HUA</t>
  </si>
  <si>
    <t>TW-ILA</t>
  </si>
  <si>
    <t>Yilan</t>
  </si>
  <si>
    <t>Yilan - TW-ILA</t>
  </si>
  <si>
    <t>TW-KIN</t>
  </si>
  <si>
    <t>Kinmen</t>
  </si>
  <si>
    <t>Kinmen - TW-KIN</t>
  </si>
  <si>
    <t>TW-LIE</t>
  </si>
  <si>
    <t>Lienchiang</t>
  </si>
  <si>
    <t>Lienchiang - TW-LIE</t>
  </si>
  <si>
    <t>TW-MIA</t>
  </si>
  <si>
    <t>Miaoli</t>
  </si>
  <si>
    <t>Miaoli - TW-MIA</t>
  </si>
  <si>
    <t>TW-NAN</t>
  </si>
  <si>
    <t>Nantou</t>
  </si>
  <si>
    <t>Nantou - TW-NAN</t>
  </si>
  <si>
    <t>TW-PEN</t>
  </si>
  <si>
    <t>Penghu</t>
  </si>
  <si>
    <t>Penghu - TW-PEN</t>
  </si>
  <si>
    <t>TW-PIF</t>
  </si>
  <si>
    <t>Pingtung</t>
  </si>
  <si>
    <t>Pingtung - TW-PIF</t>
  </si>
  <si>
    <t>TW-TTT</t>
  </si>
  <si>
    <t>Taitung</t>
  </si>
  <si>
    <t>Taitung - TW-TTT</t>
  </si>
  <si>
    <t>TW-YUN</t>
  </si>
  <si>
    <t>Yunlin</t>
  </si>
  <si>
    <t>Yunlin - TW-YUN</t>
  </si>
  <si>
    <t>TW-KHH</t>
  </si>
  <si>
    <t>Kaohsiung</t>
  </si>
  <si>
    <t>Kaohsiung - TW-KHH</t>
  </si>
  <si>
    <t>TW-NWT</t>
  </si>
  <si>
    <t>New Taipei</t>
  </si>
  <si>
    <t>New Taipei - TW-NWT</t>
  </si>
  <si>
    <t>TW-TAO</t>
  </si>
  <si>
    <t>Taoyuan</t>
  </si>
  <si>
    <t>Taoyuan - TW-TAO</t>
  </si>
  <si>
    <t>TW-TNN</t>
  </si>
  <si>
    <t>Tainan</t>
  </si>
  <si>
    <t>Tainan - TW-TNN</t>
  </si>
  <si>
    <t>TW-TPE</t>
  </si>
  <si>
    <t>Taipei</t>
  </si>
  <si>
    <t>Taipei - TW-TPE</t>
  </si>
  <si>
    <t>TW-TXG</t>
  </si>
  <si>
    <t>Taichung</t>
  </si>
  <si>
    <t>Taichung - TW-TXG</t>
  </si>
  <si>
    <t>TJ-DU</t>
  </si>
  <si>
    <t>Dushanbe</t>
  </si>
  <si>
    <t>tg</t>
  </si>
  <si>
    <t>Dushanbe - TJ-DU</t>
  </si>
  <si>
    <t>TJ-GB</t>
  </si>
  <si>
    <t>Kŭhistoni Badakhshon</t>
  </si>
  <si>
    <t>Kŭhistoni Badakhshon - TJ-GB</t>
  </si>
  <si>
    <t>TJ-KT</t>
  </si>
  <si>
    <t>Khatlon</t>
  </si>
  <si>
    <t>Khatlon - TJ-KT</t>
  </si>
  <si>
    <t>TJ-RA</t>
  </si>
  <si>
    <t>nohiyahoi tobei jumhurí</t>
  </si>
  <si>
    <t>districts under republic administration</t>
  </si>
  <si>
    <t>nohiyahoi tobei jumhurí - TJ-RA</t>
  </si>
  <si>
    <t>TJ-SU</t>
  </si>
  <si>
    <t>Sughd</t>
  </si>
  <si>
    <t>Sughd - TJ-SU</t>
  </si>
  <si>
    <t>TZ-01</t>
  </si>
  <si>
    <t>Arusha</t>
  </si>
  <si>
    <t>sw</t>
  </si>
  <si>
    <t>Arusha - TZ-01</t>
  </si>
  <si>
    <t>TZ-02</t>
  </si>
  <si>
    <t>Dar es Salaam</t>
  </si>
  <si>
    <t>Dar es Salaam - TZ-02</t>
  </si>
  <si>
    <t>TZ-03</t>
  </si>
  <si>
    <t>Dodoma</t>
  </si>
  <si>
    <t>Dodoma - TZ-03</t>
  </si>
  <si>
    <t>TZ-04</t>
  </si>
  <si>
    <t>Iringa</t>
  </si>
  <si>
    <t>Iringa - TZ-04</t>
  </si>
  <si>
    <t>TZ-05</t>
  </si>
  <si>
    <t>Kagera</t>
  </si>
  <si>
    <t>Kagera - TZ-05</t>
  </si>
  <si>
    <t>TZ-06</t>
  </si>
  <si>
    <t>Kaskazini Pemba</t>
  </si>
  <si>
    <t>Kaskazini Pemba - TZ-06</t>
  </si>
  <si>
    <t>TZ-07</t>
  </si>
  <si>
    <t>Kaskazini Unguja</t>
  </si>
  <si>
    <t>Kaskazini Unguja - TZ-07</t>
  </si>
  <si>
    <t>TZ-08</t>
  </si>
  <si>
    <t>Kigoma</t>
  </si>
  <si>
    <t>Kigoma - TZ-08</t>
  </si>
  <si>
    <t>TZ-09</t>
  </si>
  <si>
    <t>Kilimanjaro</t>
  </si>
  <si>
    <t>Kilimanjaro - TZ-09</t>
  </si>
  <si>
    <t>TZ-10</t>
  </si>
  <si>
    <t>Kusini Pemba</t>
  </si>
  <si>
    <t>Kusini Pemba - TZ-10</t>
  </si>
  <si>
    <t>TZ-11</t>
  </si>
  <si>
    <t>Kusini Unguja</t>
  </si>
  <si>
    <t>Kusini Unguja - TZ-11</t>
  </si>
  <si>
    <t>TZ-12</t>
  </si>
  <si>
    <t>Lindi</t>
  </si>
  <si>
    <t>Lindi - TZ-12</t>
  </si>
  <si>
    <t>TZ-13</t>
  </si>
  <si>
    <t>Mara</t>
  </si>
  <si>
    <t>Mara - TZ-13</t>
  </si>
  <si>
    <t>TZ-14</t>
  </si>
  <si>
    <t>Mbeya</t>
  </si>
  <si>
    <t>Mbeya - TZ-14</t>
  </si>
  <si>
    <t>TZ-15</t>
  </si>
  <si>
    <t>Mjini Magharibi</t>
  </si>
  <si>
    <t>Mjini Magharibi - TZ-15</t>
  </si>
  <si>
    <t>TZ-16</t>
  </si>
  <si>
    <t>Morogoro</t>
  </si>
  <si>
    <t>Morogoro - TZ-16</t>
  </si>
  <si>
    <t>TZ-17</t>
  </si>
  <si>
    <t>Mtwara</t>
  </si>
  <si>
    <t>Mtwara - TZ-17</t>
  </si>
  <si>
    <t>TZ-18</t>
  </si>
  <si>
    <t>Mwanza</t>
  </si>
  <si>
    <t>Mwanza - TZ-18</t>
  </si>
  <si>
    <t>TZ-19</t>
  </si>
  <si>
    <t>Pwani</t>
  </si>
  <si>
    <t>Pwani - TZ-19</t>
  </si>
  <si>
    <t>TZ-20</t>
  </si>
  <si>
    <t>Rukwa</t>
  </si>
  <si>
    <t>Rukwa - TZ-20</t>
  </si>
  <si>
    <t>TZ-21</t>
  </si>
  <si>
    <t>Ruvuma</t>
  </si>
  <si>
    <t>Ruvuma - TZ-21</t>
  </si>
  <si>
    <t>TZ-22</t>
  </si>
  <si>
    <t>Shinyanga</t>
  </si>
  <si>
    <t>Shinyanga - TZ-22</t>
  </si>
  <si>
    <t>TZ-23</t>
  </si>
  <si>
    <t>Singida</t>
  </si>
  <si>
    <t>Singida - TZ-23</t>
  </si>
  <si>
    <t>TZ-24</t>
  </si>
  <si>
    <t>Tabora</t>
  </si>
  <si>
    <t>Tabora - TZ-24</t>
  </si>
  <si>
    <t>TZ-25</t>
  </si>
  <si>
    <t>Tanga</t>
  </si>
  <si>
    <t>Tanga - TZ-25</t>
  </si>
  <si>
    <t>TZ-26</t>
  </si>
  <si>
    <t>Manyara</t>
  </si>
  <si>
    <t>Manyara - TZ-26</t>
  </si>
  <si>
    <t>TZ-27</t>
  </si>
  <si>
    <t>Geita</t>
  </si>
  <si>
    <t>Geita - TZ-27</t>
  </si>
  <si>
    <t>TZ-28</t>
  </si>
  <si>
    <t>Katavi</t>
  </si>
  <si>
    <t>Katavi - TZ-28</t>
  </si>
  <si>
    <t>TZ-29</t>
  </si>
  <si>
    <t>Njombe</t>
  </si>
  <si>
    <t>Njombe - TZ-29</t>
  </si>
  <si>
    <t>TZ-30</t>
  </si>
  <si>
    <t>Simiyu</t>
  </si>
  <si>
    <t>Simiyu - TZ-30</t>
  </si>
  <si>
    <t>TZ-31</t>
  </si>
  <si>
    <t>Songwe</t>
  </si>
  <si>
    <t>Songwe - TZ-31</t>
  </si>
  <si>
    <t>TH-10</t>
  </si>
  <si>
    <t>Krung Thep Maha Nakhon</t>
  </si>
  <si>
    <t>metropolitan administration</t>
  </si>
  <si>
    <t>th</t>
  </si>
  <si>
    <t>Krung Thep Maha Nakhon - TH-10</t>
  </si>
  <si>
    <t>TH-11</t>
  </si>
  <si>
    <t>Samut Prakan</t>
  </si>
  <si>
    <t>Samut Prakan - TH-11</t>
  </si>
  <si>
    <t>TH-12</t>
  </si>
  <si>
    <t>Nonthaburi</t>
  </si>
  <si>
    <t>Nonthaburi - TH-12</t>
  </si>
  <si>
    <t>TH-13</t>
  </si>
  <si>
    <t>Pathum Thani</t>
  </si>
  <si>
    <t>Pathum Thani - TH-13</t>
  </si>
  <si>
    <t>TH-14</t>
  </si>
  <si>
    <t>Phra Nakhon Si Ayutthaya</t>
  </si>
  <si>
    <t>Phra Nakhon Si Ayutthaya - TH-14</t>
  </si>
  <si>
    <t>TH-15</t>
  </si>
  <si>
    <t>Ang Thong</t>
  </si>
  <si>
    <t>Ang Thong - TH-15</t>
  </si>
  <si>
    <t>TH-16</t>
  </si>
  <si>
    <t>Lop Buri</t>
  </si>
  <si>
    <t>Lop Buri - TH-16</t>
  </si>
  <si>
    <t>TH-17</t>
  </si>
  <si>
    <t>Sing Buri</t>
  </si>
  <si>
    <t>Sing Buri - TH-17</t>
  </si>
  <si>
    <t>TH-18</t>
  </si>
  <si>
    <t>Chai Nat</t>
  </si>
  <si>
    <t>Chai Nat - TH-18</t>
  </si>
  <si>
    <t>TH-19</t>
  </si>
  <si>
    <t>Saraburi</t>
  </si>
  <si>
    <t>Saraburi - TH-19</t>
  </si>
  <si>
    <t>TH-20</t>
  </si>
  <si>
    <t>Chon Buri</t>
  </si>
  <si>
    <t>Chon Buri - TH-20</t>
  </si>
  <si>
    <t>TH-21</t>
  </si>
  <si>
    <t>Rayong</t>
  </si>
  <si>
    <t>Rayong - TH-21</t>
  </si>
  <si>
    <t>TH-22</t>
  </si>
  <si>
    <t>Chanthaburi</t>
  </si>
  <si>
    <t>Chanthaburi - TH-22</t>
  </si>
  <si>
    <t>TH-23</t>
  </si>
  <si>
    <t>Trat</t>
  </si>
  <si>
    <t>Trat - TH-23</t>
  </si>
  <si>
    <t>TH-24</t>
  </si>
  <si>
    <t>Chachoengsao</t>
  </si>
  <si>
    <t>Chachoengsao - TH-24</t>
  </si>
  <si>
    <t>TH-25</t>
  </si>
  <si>
    <t>Prachin Buri</t>
  </si>
  <si>
    <t>Prachin Buri - TH-25</t>
  </si>
  <si>
    <t>TH-26</t>
  </si>
  <si>
    <t>Nakhon Nayok</t>
  </si>
  <si>
    <t>Nakhon Nayok - TH-26</t>
  </si>
  <si>
    <t>TH-27</t>
  </si>
  <si>
    <t>Sa Kaeo</t>
  </si>
  <si>
    <t>Sa Kaeo - TH-27</t>
  </si>
  <si>
    <t>TH-30</t>
  </si>
  <si>
    <t>Nakhon Ratchasima</t>
  </si>
  <si>
    <t>Nakhon Ratchasima - TH-30</t>
  </si>
  <si>
    <t>TH-31</t>
  </si>
  <si>
    <t>Buri Ram</t>
  </si>
  <si>
    <t>Buri Ram - TH-31</t>
  </si>
  <si>
    <t>TH-32</t>
  </si>
  <si>
    <t>Surin</t>
  </si>
  <si>
    <t>Surin - TH-32</t>
  </si>
  <si>
    <t>TH-33</t>
  </si>
  <si>
    <t>Si Sa Ket</t>
  </si>
  <si>
    <t>Si Sa Ket - TH-33</t>
  </si>
  <si>
    <t>TH-34</t>
  </si>
  <si>
    <t>Ubon Ratchathani</t>
  </si>
  <si>
    <t>Ubon Ratchathani - TH-34</t>
  </si>
  <si>
    <t>TH-35</t>
  </si>
  <si>
    <t>Yasothon</t>
  </si>
  <si>
    <t>Yasothon - TH-35</t>
  </si>
  <si>
    <t>TH-36</t>
  </si>
  <si>
    <t>Chaiyaphum</t>
  </si>
  <si>
    <t>Chaiyaphum - TH-36</t>
  </si>
  <si>
    <t>TH-37</t>
  </si>
  <si>
    <t>Amnat Charoen</t>
  </si>
  <si>
    <t>Amnat Charoen - TH-37</t>
  </si>
  <si>
    <t>TH-38</t>
  </si>
  <si>
    <t>Bueng Kan</t>
  </si>
  <si>
    <t>Bueng Kan - TH-38</t>
  </si>
  <si>
    <t>TH-39</t>
  </si>
  <si>
    <t>Nong Bua Lam Phu</t>
  </si>
  <si>
    <t>Nong Bua Lam Phu - TH-39</t>
  </si>
  <si>
    <t>TH-40</t>
  </si>
  <si>
    <t>Khon Kaen</t>
  </si>
  <si>
    <t>Khon Kaen - TH-40</t>
  </si>
  <si>
    <t>TH-41</t>
  </si>
  <si>
    <t>Udon Thani</t>
  </si>
  <si>
    <t>Udon Thani - TH-41</t>
  </si>
  <si>
    <t>TH-42</t>
  </si>
  <si>
    <t>Loei</t>
  </si>
  <si>
    <t>Loei - TH-42</t>
  </si>
  <si>
    <t>TH-43</t>
  </si>
  <si>
    <t>Nong Khai</t>
  </si>
  <si>
    <t>Nong Khai - TH-43</t>
  </si>
  <si>
    <t>TH-44</t>
  </si>
  <si>
    <t>Maha Sarakham</t>
  </si>
  <si>
    <t>Maha Sarakham - TH-44</t>
  </si>
  <si>
    <t>TH-45</t>
  </si>
  <si>
    <t>Roi Et</t>
  </si>
  <si>
    <t>Roi Et - TH-45</t>
  </si>
  <si>
    <t>TH-46</t>
  </si>
  <si>
    <t>Kalasin</t>
  </si>
  <si>
    <t>Kalasin - TH-46</t>
  </si>
  <si>
    <t>TH-47</t>
  </si>
  <si>
    <t>Sakon Nakhon</t>
  </si>
  <si>
    <t>Sakon Nakhon - TH-47</t>
  </si>
  <si>
    <t>TH-48</t>
  </si>
  <si>
    <t>Nakhon Phanom</t>
  </si>
  <si>
    <t>Nakhon Phanom - TH-48</t>
  </si>
  <si>
    <t>TH-49</t>
  </si>
  <si>
    <t>Mukdahan</t>
  </si>
  <si>
    <t>Mukdahan - TH-49</t>
  </si>
  <si>
    <t>TH-50</t>
  </si>
  <si>
    <t>Chiang Mai</t>
  </si>
  <si>
    <t>Chiang Mai - TH-50</t>
  </si>
  <si>
    <t>TH-51</t>
  </si>
  <si>
    <t>Lamphun</t>
  </si>
  <si>
    <t>Lamphun - TH-51</t>
  </si>
  <si>
    <t>TH-52</t>
  </si>
  <si>
    <t>Lampang</t>
  </si>
  <si>
    <t>Lampang - TH-52</t>
  </si>
  <si>
    <t>TH-53</t>
  </si>
  <si>
    <t>Uttaradit</t>
  </si>
  <si>
    <t>Uttaradit - TH-53</t>
  </si>
  <si>
    <t>TH-54</t>
  </si>
  <si>
    <t>Phrae</t>
  </si>
  <si>
    <t>Phrae - TH-54</t>
  </si>
  <si>
    <t>TH-55</t>
  </si>
  <si>
    <t>Nan</t>
  </si>
  <si>
    <t>Nan - TH-55</t>
  </si>
  <si>
    <t>TH-56</t>
  </si>
  <si>
    <t>Phayao</t>
  </si>
  <si>
    <t>Phayao - TH-56</t>
  </si>
  <si>
    <t>TH-57</t>
  </si>
  <si>
    <t>Chiang Rai</t>
  </si>
  <si>
    <t>Chiang Rai - TH-57</t>
  </si>
  <si>
    <t>TH-58</t>
  </si>
  <si>
    <t>Mae Hong Son</t>
  </si>
  <si>
    <t>Mae Hong Son - TH-58</t>
  </si>
  <si>
    <t>TH-60</t>
  </si>
  <si>
    <t>Nakhon Sawan</t>
  </si>
  <si>
    <t>Nakhon Sawan - TH-60</t>
  </si>
  <si>
    <t>TH-61</t>
  </si>
  <si>
    <t>Uthai Thani</t>
  </si>
  <si>
    <t>Uthai Thani - TH-61</t>
  </si>
  <si>
    <t>TH-62</t>
  </si>
  <si>
    <t>Kamphaeng Phet</t>
  </si>
  <si>
    <t>Kamphaeng Phet - TH-62</t>
  </si>
  <si>
    <t>TH-63</t>
  </si>
  <si>
    <t>Tak</t>
  </si>
  <si>
    <t>Tak - TH-63</t>
  </si>
  <si>
    <t>TH-64</t>
  </si>
  <si>
    <t>Sukhothai</t>
  </si>
  <si>
    <t>Sukhothai - TH-64</t>
  </si>
  <si>
    <t>TH-65</t>
  </si>
  <si>
    <t>Phitsanulok</t>
  </si>
  <si>
    <t>Phitsanulok - TH-65</t>
  </si>
  <si>
    <t>TH-66</t>
  </si>
  <si>
    <t>Phichit</t>
  </si>
  <si>
    <t>Phichit - TH-66</t>
  </si>
  <si>
    <t>TH-67</t>
  </si>
  <si>
    <t>Phetchabun</t>
  </si>
  <si>
    <t>Phetchabun - TH-67</t>
  </si>
  <si>
    <t>TH-70</t>
  </si>
  <si>
    <t>Ratchaburi</t>
  </si>
  <si>
    <t>Ratchaburi - TH-70</t>
  </si>
  <si>
    <t>TH-71</t>
  </si>
  <si>
    <t>Kanchanaburi</t>
  </si>
  <si>
    <t>Kanchanaburi - TH-71</t>
  </si>
  <si>
    <t>TH-72</t>
  </si>
  <si>
    <t>Suphan Buri</t>
  </si>
  <si>
    <t>Suphan Buri - TH-72</t>
  </si>
  <si>
    <t>TH-73</t>
  </si>
  <si>
    <t>Nakhon Pathom</t>
  </si>
  <si>
    <t>Nakhon Pathom - TH-73</t>
  </si>
  <si>
    <t>TH-74</t>
  </si>
  <si>
    <t>Samut Sakhon</t>
  </si>
  <si>
    <t>Samut Sakhon - TH-74</t>
  </si>
  <si>
    <t>TH-75</t>
  </si>
  <si>
    <t>Samut Songkhram</t>
  </si>
  <si>
    <t>Samut Songkhram - TH-75</t>
  </si>
  <si>
    <t>TH-76</t>
  </si>
  <si>
    <t>Phetchaburi</t>
  </si>
  <si>
    <t>Phetchaburi - TH-76</t>
  </si>
  <si>
    <t>TH-77</t>
  </si>
  <si>
    <t>Prachuap Khiri Khan</t>
  </si>
  <si>
    <t>Prachuap Khiri Khan - TH-77</t>
  </si>
  <si>
    <t>TH-80</t>
  </si>
  <si>
    <t>Nakhon Si Thammarat</t>
  </si>
  <si>
    <t>Nakhon Si Thammarat - TH-80</t>
  </si>
  <si>
    <t>TH-81</t>
  </si>
  <si>
    <t>Krabi</t>
  </si>
  <si>
    <t>Krabi - TH-81</t>
  </si>
  <si>
    <t>TH-82</t>
  </si>
  <si>
    <t>Phangnga</t>
  </si>
  <si>
    <t>Phangnga - TH-82</t>
  </si>
  <si>
    <t>TH-83</t>
  </si>
  <si>
    <t>Phuket</t>
  </si>
  <si>
    <t>Phuket - TH-83</t>
  </si>
  <si>
    <t>TH-84</t>
  </si>
  <si>
    <t>Surat Thani</t>
  </si>
  <si>
    <t>Surat Thani - TH-84</t>
  </si>
  <si>
    <t>TH-85</t>
  </si>
  <si>
    <t>Ranong</t>
  </si>
  <si>
    <t>Ranong - TH-85</t>
  </si>
  <si>
    <t>TH-86</t>
  </si>
  <si>
    <t>Chumphon</t>
  </si>
  <si>
    <t>Chumphon - TH-86</t>
  </si>
  <si>
    <t>TH-90</t>
  </si>
  <si>
    <t>Songkhla</t>
  </si>
  <si>
    <t>Songkhla - TH-90</t>
  </si>
  <si>
    <t>TH-91</t>
  </si>
  <si>
    <t>Satun</t>
  </si>
  <si>
    <t>Satun - TH-91</t>
  </si>
  <si>
    <t>TH-92</t>
  </si>
  <si>
    <t>Trang</t>
  </si>
  <si>
    <t>Trang - TH-92</t>
  </si>
  <si>
    <t>TH-93</t>
  </si>
  <si>
    <t>Phatthalung</t>
  </si>
  <si>
    <t>Phatthalung - TH-93</t>
  </si>
  <si>
    <t>TH-94</t>
  </si>
  <si>
    <t>Pattani</t>
  </si>
  <si>
    <t>Pattani - TH-94</t>
  </si>
  <si>
    <t>TH-95</t>
  </si>
  <si>
    <t>Yala</t>
  </si>
  <si>
    <t>Yala - TH-95</t>
  </si>
  <si>
    <t>TH-96</t>
  </si>
  <si>
    <t>Narathiwat</t>
  </si>
  <si>
    <t>Narathiwat - TH-96</t>
  </si>
  <si>
    <t>TH-S</t>
  </si>
  <si>
    <t>Phatthaya</t>
  </si>
  <si>
    <t>special administrative city</t>
  </si>
  <si>
    <t>Phatthaya - TH-S</t>
  </si>
  <si>
    <t>TL-AL</t>
  </si>
  <si>
    <t>Aileu</t>
  </si>
  <si>
    <t>Aileu - TL-AL</t>
  </si>
  <si>
    <t>TL-AN</t>
  </si>
  <si>
    <t>Ainaro</t>
  </si>
  <si>
    <t>Ainaro - TL-AN</t>
  </si>
  <si>
    <t>TL-BA</t>
  </si>
  <si>
    <t>Baucau</t>
  </si>
  <si>
    <t>Baucau - TL-BA</t>
  </si>
  <si>
    <t>TL-BO</t>
  </si>
  <si>
    <t>Bobonaro</t>
  </si>
  <si>
    <t>Bobonaro - TL-BO</t>
  </si>
  <si>
    <t>TL-CO</t>
  </si>
  <si>
    <t>Cova Lima</t>
  </si>
  <si>
    <t>Cova Lima - TL-CO</t>
  </si>
  <si>
    <t>TL-DI</t>
  </si>
  <si>
    <t>Díli</t>
  </si>
  <si>
    <t>Díli - TL-DI</t>
  </si>
  <si>
    <t>TL-ER</t>
  </si>
  <si>
    <t>Ermera</t>
  </si>
  <si>
    <t>Ermera - TL-ER</t>
  </si>
  <si>
    <t>TL-LA</t>
  </si>
  <si>
    <t>Lautém</t>
  </si>
  <si>
    <t>Lautém - TL-LA</t>
  </si>
  <si>
    <t>TL-LI</t>
  </si>
  <si>
    <t>Liquiça</t>
  </si>
  <si>
    <t>Liquiça - TL-LI</t>
  </si>
  <si>
    <t>TL-MF</t>
  </si>
  <si>
    <t>Manufahi</t>
  </si>
  <si>
    <t>Manufahi - TL-MF</t>
  </si>
  <si>
    <t>TL-MT</t>
  </si>
  <si>
    <t>Manatuto</t>
  </si>
  <si>
    <t>Manatuto - TL-MT</t>
  </si>
  <si>
    <t>TL-OE</t>
  </si>
  <si>
    <t>Oé-Cusse Ambeno</t>
  </si>
  <si>
    <t>special administrative region</t>
  </si>
  <si>
    <t>Oé-Cusse Ambeno - TL-OE</t>
  </si>
  <si>
    <t>TL-VI</t>
  </si>
  <si>
    <t>Viqueque</t>
  </si>
  <si>
    <t>Viqueque - TL-VI</t>
  </si>
  <si>
    <t>TG-C</t>
  </si>
  <si>
    <t>Centrale</t>
  </si>
  <si>
    <t>Centrale - TG-C</t>
  </si>
  <si>
    <t>TG-K</t>
  </si>
  <si>
    <t>Kara</t>
  </si>
  <si>
    <t>Kara - TG-K</t>
  </si>
  <si>
    <t>TG-M</t>
  </si>
  <si>
    <t>Maritime (Région)</t>
  </si>
  <si>
    <t>Maritime (Région) - TG-M</t>
  </si>
  <si>
    <t>TG-P</t>
  </si>
  <si>
    <t>Plateaux - TG-P</t>
  </si>
  <si>
    <t>TG-S</t>
  </si>
  <si>
    <t>Savanes - TG-S</t>
  </si>
  <si>
    <t>TO-01</t>
  </si>
  <si>
    <t>Eua</t>
  </si>
  <si>
    <t>Eua - TO-01</t>
  </si>
  <si>
    <t>TO-02</t>
  </si>
  <si>
    <t>Ha'apai</t>
  </si>
  <si>
    <t>Ha'apai - TO-02</t>
  </si>
  <si>
    <t>TO-03</t>
  </si>
  <si>
    <t>Niuas</t>
  </si>
  <si>
    <t>Niuas - TO-03</t>
  </si>
  <si>
    <t>TO-04</t>
  </si>
  <si>
    <t>Tongatapu</t>
  </si>
  <si>
    <t>Tongatapu - TO-04</t>
  </si>
  <si>
    <t>TO-05</t>
  </si>
  <si>
    <t>Vava'u</t>
  </si>
  <si>
    <t>Vava'u - TO-05</t>
  </si>
  <si>
    <t>TT-ARI</t>
  </si>
  <si>
    <t>Arima</t>
  </si>
  <si>
    <t>borough</t>
  </si>
  <si>
    <t>Arima - TT-ARI</t>
  </si>
  <si>
    <t>TT-CHA</t>
  </si>
  <si>
    <t>Chaguanas</t>
  </si>
  <si>
    <t>Chaguanas - TT-CHA</t>
  </si>
  <si>
    <t>TT-CTT</t>
  </si>
  <si>
    <t>Couva-Tabaquite-Talparo</t>
  </si>
  <si>
    <t>Couva-Tabaquite-Talparo - TT-CTT</t>
  </si>
  <si>
    <t>TT-DMN</t>
  </si>
  <si>
    <t>Diego Martin</t>
  </si>
  <si>
    <t>Diego Martin - TT-DMN</t>
  </si>
  <si>
    <t>TT-MRC</t>
  </si>
  <si>
    <t>Mayaro-Rio Claro</t>
  </si>
  <si>
    <t>Mayaro-Rio Claro - TT-MRC</t>
  </si>
  <si>
    <t>TT-PED</t>
  </si>
  <si>
    <t>Penal-Debe</t>
  </si>
  <si>
    <t>Penal-Debe - TT-PED</t>
  </si>
  <si>
    <t>TT-POS</t>
  </si>
  <si>
    <t>Port of Spain</t>
  </si>
  <si>
    <t>Port of Spain - TT-POS</t>
  </si>
  <si>
    <t>TT-PRT</t>
  </si>
  <si>
    <t>Princes Town</t>
  </si>
  <si>
    <t>Princes Town - TT-PRT</t>
  </si>
  <si>
    <t>TT-PTF</t>
  </si>
  <si>
    <t>Point Fortin</t>
  </si>
  <si>
    <t>Point Fortin - TT-PTF</t>
  </si>
  <si>
    <t>TT-SFO</t>
  </si>
  <si>
    <t>San Fernando</t>
  </si>
  <si>
    <t>San Fernando - TT-SFO</t>
  </si>
  <si>
    <t>TT-SGE</t>
  </si>
  <si>
    <t>Sangre Grande</t>
  </si>
  <si>
    <t>Sangre Grande - TT-SGE</t>
  </si>
  <si>
    <t>TT-SIP</t>
  </si>
  <si>
    <t>Siparia</t>
  </si>
  <si>
    <t>Siparia - TT-SIP</t>
  </si>
  <si>
    <t>TT-SJL</t>
  </si>
  <si>
    <t>San Juan-Laventille</t>
  </si>
  <si>
    <t>San Juan-Laventille - TT-SJL</t>
  </si>
  <si>
    <t>TT-TOB</t>
  </si>
  <si>
    <t>Tobago</t>
  </si>
  <si>
    <t>ward</t>
  </si>
  <si>
    <t>Tobago - TT-TOB</t>
  </si>
  <si>
    <t>TT-TUP</t>
  </si>
  <si>
    <t>Tunapuna-Piarco</t>
  </si>
  <si>
    <t>Tunapuna-Piarco - TT-TUP</t>
  </si>
  <si>
    <t>TN-11</t>
  </si>
  <si>
    <t>Tunis</t>
  </si>
  <si>
    <t>Tunis - TN-11</t>
  </si>
  <si>
    <t>TN-12</t>
  </si>
  <si>
    <t>L'Ariana</t>
  </si>
  <si>
    <t>L'Ariana - TN-12</t>
  </si>
  <si>
    <t>TN-13</t>
  </si>
  <si>
    <t>Ben Arous</t>
  </si>
  <si>
    <t>Ben Arous - TN-13</t>
  </si>
  <si>
    <t>TN-14</t>
  </si>
  <si>
    <t>La Manouba</t>
  </si>
  <si>
    <t>La Manouba - TN-14</t>
  </si>
  <si>
    <t>TN-21</t>
  </si>
  <si>
    <t>Nabeul</t>
  </si>
  <si>
    <t>Nabeul - TN-21</t>
  </si>
  <si>
    <t>TN-22</t>
  </si>
  <si>
    <t>Zaghouan</t>
  </si>
  <si>
    <t>Zaghouan - TN-22</t>
  </si>
  <si>
    <t>TN-23</t>
  </si>
  <si>
    <t>Bizerte</t>
  </si>
  <si>
    <t>Bizerte - TN-23</t>
  </si>
  <si>
    <t>TN-31</t>
  </si>
  <si>
    <t>Béja</t>
  </si>
  <si>
    <t>Béja - TN-31</t>
  </si>
  <si>
    <t>TN-32</t>
  </si>
  <si>
    <t>Jendouba</t>
  </si>
  <si>
    <t>Jendouba - TN-32</t>
  </si>
  <si>
    <t>TN-33</t>
  </si>
  <si>
    <t>Le Kef</t>
  </si>
  <si>
    <t>Le Kef - TN-33</t>
  </si>
  <si>
    <t>TN-34</t>
  </si>
  <si>
    <t>Siliana</t>
  </si>
  <si>
    <t>Siliana - TN-34</t>
  </si>
  <si>
    <t>TN-41</t>
  </si>
  <si>
    <t>Kairouan</t>
  </si>
  <si>
    <t>Kairouan - TN-41</t>
  </si>
  <si>
    <t>TN-42</t>
  </si>
  <si>
    <t>Kasserine</t>
  </si>
  <si>
    <t>Kasserine - TN-42</t>
  </si>
  <si>
    <t>TN-43</t>
  </si>
  <si>
    <t>Sidi Bouzid</t>
  </si>
  <si>
    <t>Sidi Bouzid - TN-43</t>
  </si>
  <si>
    <t>TN-51</t>
  </si>
  <si>
    <t>Sousse</t>
  </si>
  <si>
    <t>Sousse - TN-51</t>
  </si>
  <si>
    <t>TN-52</t>
  </si>
  <si>
    <t>Monastir</t>
  </si>
  <si>
    <t>Monastir - TN-52</t>
  </si>
  <si>
    <t>TN-53</t>
  </si>
  <si>
    <t>Mahdia</t>
  </si>
  <si>
    <t>Mahdia - TN-53</t>
  </si>
  <si>
    <t>TN-61</t>
  </si>
  <si>
    <t>Sfax</t>
  </si>
  <si>
    <t>Sfax - TN-61</t>
  </si>
  <si>
    <t>TN-71</t>
  </si>
  <si>
    <t>Gafsa</t>
  </si>
  <si>
    <t>Gafsa - TN-71</t>
  </si>
  <si>
    <t>TN-72</t>
  </si>
  <si>
    <t>Tozeur</t>
  </si>
  <si>
    <t>Tozeur - TN-72</t>
  </si>
  <si>
    <t>TN-73</t>
  </si>
  <si>
    <t>Kébili</t>
  </si>
  <si>
    <t>Kébili - TN-73</t>
  </si>
  <si>
    <t>TN-81</t>
  </si>
  <si>
    <t>Gabès</t>
  </si>
  <si>
    <t>Gabès - TN-81</t>
  </si>
  <si>
    <t>TN-82</t>
  </si>
  <si>
    <t>Médenine</t>
  </si>
  <si>
    <t>Médenine - TN-82</t>
  </si>
  <si>
    <t>TN-83</t>
  </si>
  <si>
    <t>Tataouine</t>
  </si>
  <si>
    <t>Tataouine - TN-83</t>
  </si>
  <si>
    <t>TR-01</t>
  </si>
  <si>
    <t>Adana</t>
  </si>
  <si>
    <t>tr</t>
  </si>
  <si>
    <t>Adana - TR-01</t>
  </si>
  <si>
    <t>TR-02</t>
  </si>
  <si>
    <t>Adıyaman</t>
  </si>
  <si>
    <t>Adıyaman - TR-02</t>
  </si>
  <si>
    <t>TR-03</t>
  </si>
  <si>
    <t>Afyonkarahisar</t>
  </si>
  <si>
    <t>Afyonkarahisar - TR-03</t>
  </si>
  <si>
    <t>TR-04</t>
  </si>
  <si>
    <t>Ağrı</t>
  </si>
  <si>
    <t>Ağrı - TR-04</t>
  </si>
  <si>
    <t>TR-05</t>
  </si>
  <si>
    <t>Amasya</t>
  </si>
  <si>
    <t>Amasya - TR-05</t>
  </si>
  <si>
    <t>TR-06</t>
  </si>
  <si>
    <t>Ankara</t>
  </si>
  <si>
    <t>Ankara - TR-06</t>
  </si>
  <si>
    <t>TR-07</t>
  </si>
  <si>
    <t>Antalya</t>
  </si>
  <si>
    <t>Antalya - TR-07</t>
  </si>
  <si>
    <t>TR-08</t>
  </si>
  <si>
    <t>Artvin</t>
  </si>
  <si>
    <t>Artvin - TR-08</t>
  </si>
  <si>
    <t>TR-09</t>
  </si>
  <si>
    <t>Aydın</t>
  </si>
  <si>
    <t>Aydın - TR-09</t>
  </si>
  <si>
    <t>TR-10</t>
  </si>
  <si>
    <t>Balıkesir</t>
  </si>
  <si>
    <t>Balıkesir - TR-10</t>
  </si>
  <si>
    <t>TR-11</t>
  </si>
  <si>
    <t>Bilecik</t>
  </si>
  <si>
    <t>Bilecik - TR-11</t>
  </si>
  <si>
    <t>TR-12</t>
  </si>
  <si>
    <t>Bingöl</t>
  </si>
  <si>
    <t>Bingöl - TR-12</t>
  </si>
  <si>
    <t>TR-13</t>
  </si>
  <si>
    <t>Bitlis</t>
  </si>
  <si>
    <t>Bitlis - TR-13</t>
  </si>
  <si>
    <t>TR-14</t>
  </si>
  <si>
    <t>Bolu</t>
  </si>
  <si>
    <t>Bolu - TR-14</t>
  </si>
  <si>
    <t>TR-15</t>
  </si>
  <si>
    <t>Burdur</t>
  </si>
  <si>
    <t>Burdur - TR-15</t>
  </si>
  <si>
    <t>TR-16</t>
  </si>
  <si>
    <t>Bursa</t>
  </si>
  <si>
    <t>Bursa - TR-16</t>
  </si>
  <si>
    <t>TR-17</t>
  </si>
  <si>
    <t>Çanakkale</t>
  </si>
  <si>
    <t>Çanakkale - TR-17</t>
  </si>
  <si>
    <t>TR-18</t>
  </si>
  <si>
    <t>Çankırı</t>
  </si>
  <si>
    <t>Çankırı - TR-18</t>
  </si>
  <si>
    <t>TR-19</t>
  </si>
  <si>
    <t>Çorum</t>
  </si>
  <si>
    <t>Çorum - TR-19</t>
  </si>
  <si>
    <t>TR-20</t>
  </si>
  <si>
    <t>Denizli</t>
  </si>
  <si>
    <t>Denizli - TR-20</t>
  </si>
  <si>
    <t>TR-21</t>
  </si>
  <si>
    <t>Diyarbakır</t>
  </si>
  <si>
    <t>Diyarbakır - TR-21</t>
  </si>
  <si>
    <t>TR-22</t>
  </si>
  <si>
    <t>Edirne</t>
  </si>
  <si>
    <t>Edirne - TR-22</t>
  </si>
  <si>
    <t>TR-23</t>
  </si>
  <si>
    <t>Elazığ</t>
  </si>
  <si>
    <t>Elazığ - TR-23</t>
  </si>
  <si>
    <t>TR-24</t>
  </si>
  <si>
    <t>Erzincan</t>
  </si>
  <si>
    <t>Erzincan - TR-24</t>
  </si>
  <si>
    <t>TR-25</t>
  </si>
  <si>
    <t>Erzurum</t>
  </si>
  <si>
    <t>Erzurum - TR-25</t>
  </si>
  <si>
    <t>TR-26</t>
  </si>
  <si>
    <t>Eskişehir</t>
  </si>
  <si>
    <t>Eskişehir - TR-26</t>
  </si>
  <si>
    <t>TR-27</t>
  </si>
  <si>
    <t>Gaziantep</t>
  </si>
  <si>
    <t>Gaziantep - TR-27</t>
  </si>
  <si>
    <t>TR-28</t>
  </si>
  <si>
    <t>Giresun</t>
  </si>
  <si>
    <t>Giresun - TR-28</t>
  </si>
  <si>
    <t>TR-29</t>
  </si>
  <si>
    <t>Gümüşhane</t>
  </si>
  <si>
    <t>Gümüşhane - TR-29</t>
  </si>
  <si>
    <t>TR-30</t>
  </si>
  <si>
    <t>Hakkâri</t>
  </si>
  <si>
    <t>Hakkâri - TR-30</t>
  </si>
  <si>
    <t>TR-31</t>
  </si>
  <si>
    <t>Hatay</t>
  </si>
  <si>
    <t>Hatay - TR-31</t>
  </si>
  <si>
    <t>TR-32</t>
  </si>
  <si>
    <t>Isparta</t>
  </si>
  <si>
    <t>Isparta - TR-32</t>
  </si>
  <si>
    <t>TR-33</t>
  </si>
  <si>
    <t>Mersin</t>
  </si>
  <si>
    <t>Mersin - TR-33</t>
  </si>
  <si>
    <t>TR-34</t>
  </si>
  <si>
    <t>İstanbul</t>
  </si>
  <si>
    <t>İstanbul - TR-34</t>
  </si>
  <si>
    <t>TR-35</t>
  </si>
  <si>
    <t>İzmir</t>
  </si>
  <si>
    <t>İzmir - TR-35</t>
  </si>
  <si>
    <t>TR-36</t>
  </si>
  <si>
    <t>Kars</t>
  </si>
  <si>
    <t>Kars - TR-36</t>
  </si>
  <si>
    <t>TR-37</t>
  </si>
  <si>
    <t>Kastamonu</t>
  </si>
  <si>
    <t>Kastamonu - TR-37</t>
  </si>
  <si>
    <t>TR-38</t>
  </si>
  <si>
    <t>Kayseri</t>
  </si>
  <si>
    <t>Kayseri - TR-38</t>
  </si>
  <si>
    <t>TR-39</t>
  </si>
  <si>
    <t>Kırklareli</t>
  </si>
  <si>
    <t>Kırklareli - TR-39</t>
  </si>
  <si>
    <t>TR-40</t>
  </si>
  <si>
    <t>Kırşehir</t>
  </si>
  <si>
    <t>Kırşehir - TR-40</t>
  </si>
  <si>
    <t>TR-41</t>
  </si>
  <si>
    <t>Kocaeli</t>
  </si>
  <si>
    <t>Kocaeli - TR-41</t>
  </si>
  <si>
    <t>TR-42</t>
  </si>
  <si>
    <t>Konya</t>
  </si>
  <si>
    <t>Konya - TR-42</t>
  </si>
  <si>
    <t>TR-43</t>
  </si>
  <si>
    <t>Kütahya</t>
  </si>
  <si>
    <t>Kütahya - TR-43</t>
  </si>
  <si>
    <t>TR-44</t>
  </si>
  <si>
    <t>Malatya</t>
  </si>
  <si>
    <t>Malatya - TR-44</t>
  </si>
  <si>
    <t>TR-45</t>
  </si>
  <si>
    <t>Manisa</t>
  </si>
  <si>
    <t>Manisa - TR-45</t>
  </si>
  <si>
    <t>TR-46</t>
  </si>
  <si>
    <t>Kahramanmaraş</t>
  </si>
  <si>
    <t>Kahramanmaraş - TR-46</t>
  </si>
  <si>
    <t>TR-47</t>
  </si>
  <si>
    <t>Mardin</t>
  </si>
  <si>
    <t>Mardin - TR-47</t>
  </si>
  <si>
    <t>TR-48</t>
  </si>
  <si>
    <t>Muğla</t>
  </si>
  <si>
    <t>Muğla - TR-48</t>
  </si>
  <si>
    <t>TR-49</t>
  </si>
  <si>
    <t>Muş</t>
  </si>
  <si>
    <t>Muş - TR-49</t>
  </si>
  <si>
    <t>TR-50</t>
  </si>
  <si>
    <t>Nevşehir</t>
  </si>
  <si>
    <t>Nevşehir - TR-50</t>
  </si>
  <si>
    <t>TR-51</t>
  </si>
  <si>
    <t>Niğde</t>
  </si>
  <si>
    <t>Niğde - TR-51</t>
  </si>
  <si>
    <t>TR-52</t>
  </si>
  <si>
    <t>Ordu</t>
  </si>
  <si>
    <t>Ordu - TR-52</t>
  </si>
  <si>
    <t>TR-53</t>
  </si>
  <si>
    <t>Rize</t>
  </si>
  <si>
    <t>Rize - TR-53</t>
  </si>
  <si>
    <t>TR-54</t>
  </si>
  <si>
    <t>Sakarya</t>
  </si>
  <si>
    <t>Sakarya - TR-54</t>
  </si>
  <si>
    <t>TR-55</t>
  </si>
  <si>
    <t>Samsun</t>
  </si>
  <si>
    <t>Samsun - TR-55</t>
  </si>
  <si>
    <t>TR-56</t>
  </si>
  <si>
    <t>Siirt</t>
  </si>
  <si>
    <t>Siirt - TR-56</t>
  </si>
  <si>
    <t>TR-57</t>
  </si>
  <si>
    <t>Sinop</t>
  </si>
  <si>
    <t>Sinop - TR-57</t>
  </si>
  <si>
    <t>TR-58</t>
  </si>
  <si>
    <t>Sivas</t>
  </si>
  <si>
    <t>Sivas - TR-58</t>
  </si>
  <si>
    <t>TR-59</t>
  </si>
  <si>
    <t>Tekirdağ</t>
  </si>
  <si>
    <t>Tekirdağ - TR-59</t>
  </si>
  <si>
    <t>TR-60</t>
  </si>
  <si>
    <t>Tokat</t>
  </si>
  <si>
    <t>Tokat - TR-60</t>
  </si>
  <si>
    <t>TR-61</t>
  </si>
  <si>
    <t>Trabzon</t>
  </si>
  <si>
    <t>Trabzon - TR-61</t>
  </si>
  <si>
    <t>TR-62</t>
  </si>
  <si>
    <t>Tunceli</t>
  </si>
  <si>
    <t>Tunceli - TR-62</t>
  </si>
  <si>
    <t>TR-63</t>
  </si>
  <si>
    <t>Şanlıurfa</t>
  </si>
  <si>
    <t>Şanlıurfa - TR-63</t>
  </si>
  <si>
    <t>TR-64</t>
  </si>
  <si>
    <t>Uşak</t>
  </si>
  <si>
    <t>Uşak - TR-64</t>
  </si>
  <si>
    <t>TR-65</t>
  </si>
  <si>
    <t>Van</t>
  </si>
  <si>
    <t>Van - TR-65</t>
  </si>
  <si>
    <t>TR-66</t>
  </si>
  <si>
    <t>Yozgat</t>
  </si>
  <si>
    <t>Yozgat - TR-66</t>
  </si>
  <si>
    <t>TR-67</t>
  </si>
  <si>
    <t>Zonguldak</t>
  </si>
  <si>
    <t>Zonguldak - TR-67</t>
  </si>
  <si>
    <t>TR-68</t>
  </si>
  <si>
    <t>Aksaray</t>
  </si>
  <si>
    <t>Aksaray - TR-68</t>
  </si>
  <si>
    <t>TR-69</t>
  </si>
  <si>
    <t>Bayburt</t>
  </si>
  <si>
    <t>Bayburt - TR-69</t>
  </si>
  <si>
    <t>TR-70</t>
  </si>
  <si>
    <t>Karaman</t>
  </si>
  <si>
    <t>Karaman - TR-70</t>
  </si>
  <si>
    <t>TR-71</t>
  </si>
  <si>
    <t>Kırıkkale</t>
  </si>
  <si>
    <t>Kırıkkale - TR-71</t>
  </si>
  <si>
    <t>TR-72</t>
  </si>
  <si>
    <t>Batman</t>
  </si>
  <si>
    <t>Batman - TR-72</t>
  </si>
  <si>
    <t>TR-73</t>
  </si>
  <si>
    <t>Şırnak</t>
  </si>
  <si>
    <t>Şırnak - TR-73</t>
  </si>
  <si>
    <t>TR-74</t>
  </si>
  <si>
    <t>Bartın</t>
  </si>
  <si>
    <t>Bartın - TR-74</t>
  </si>
  <si>
    <t>TR-75</t>
  </si>
  <si>
    <t>Ardahan</t>
  </si>
  <si>
    <t>Ardahan - TR-75</t>
  </si>
  <si>
    <t>TR-76</t>
  </si>
  <si>
    <t>Iğdır</t>
  </si>
  <si>
    <t>Iğdır - TR-76</t>
  </si>
  <si>
    <t>TR-77</t>
  </si>
  <si>
    <t>Yalova</t>
  </si>
  <si>
    <t>Yalova - TR-77</t>
  </si>
  <si>
    <t>TR-78</t>
  </si>
  <si>
    <t>Karabük</t>
  </si>
  <si>
    <t>Karabük - TR-78</t>
  </si>
  <si>
    <t>TR-79</t>
  </si>
  <si>
    <t>Kilis</t>
  </si>
  <si>
    <t>Kilis - TR-79</t>
  </si>
  <si>
    <t>TR-80</t>
  </si>
  <si>
    <t>Osmaniye</t>
  </si>
  <si>
    <t>Osmaniye - TR-80</t>
  </si>
  <si>
    <t>TR-81</t>
  </si>
  <si>
    <t>Düzce</t>
  </si>
  <si>
    <t>Düzce - TR-81</t>
  </si>
  <si>
    <t>TM-A</t>
  </si>
  <si>
    <t>Ahal</t>
  </si>
  <si>
    <t>tk</t>
  </si>
  <si>
    <t>Ahal - TM-A</t>
  </si>
  <si>
    <t>TM-B</t>
  </si>
  <si>
    <t>Balkan</t>
  </si>
  <si>
    <t>Balkan - TM-B</t>
  </si>
  <si>
    <t>TM-D</t>
  </si>
  <si>
    <t>Daşoguz</t>
  </si>
  <si>
    <t>Daşoguz - TM-D</t>
  </si>
  <si>
    <t>TM-L</t>
  </si>
  <si>
    <t>Lebap</t>
  </si>
  <si>
    <t>Lebap - TM-L</t>
  </si>
  <si>
    <t>TM-M</t>
  </si>
  <si>
    <t>Mary</t>
  </si>
  <si>
    <t>Mary - TM-M</t>
  </si>
  <si>
    <t>TM-S</t>
  </si>
  <si>
    <t>Aşgabat</t>
  </si>
  <si>
    <t>Aşgabat - TM-S</t>
  </si>
  <si>
    <t>TV-FUN</t>
  </si>
  <si>
    <t>Funafuti</t>
  </si>
  <si>
    <t>town council</t>
  </si>
  <si>
    <t>Funafuti - TV-FUN</t>
  </si>
  <si>
    <t>TV-NIT</t>
  </si>
  <si>
    <t>Niutao</t>
  </si>
  <si>
    <t>island council</t>
  </si>
  <si>
    <t>Niutao - TV-NIT</t>
  </si>
  <si>
    <t>TV-NKF</t>
  </si>
  <si>
    <t>Nukufetau</t>
  </si>
  <si>
    <t>Nukufetau - TV-NKF</t>
  </si>
  <si>
    <t>TV-NKL</t>
  </si>
  <si>
    <t>Nukulaelae</t>
  </si>
  <si>
    <t>Nukulaelae - TV-NKL</t>
  </si>
  <si>
    <t>TV-NMA</t>
  </si>
  <si>
    <t>Nanumea</t>
  </si>
  <si>
    <t>Nanumea - TV-NMA</t>
  </si>
  <si>
    <t>TV-NMG</t>
  </si>
  <si>
    <t>Nanumaga</t>
  </si>
  <si>
    <t>Nanumaga - TV-NMG</t>
  </si>
  <si>
    <t>TV-NUI</t>
  </si>
  <si>
    <t>Nui</t>
  </si>
  <si>
    <t>Nui - TV-NUI</t>
  </si>
  <si>
    <t>TV-VAI</t>
  </si>
  <si>
    <t>Vaitupu</t>
  </si>
  <si>
    <t>Vaitupu - TV-VAI</t>
  </si>
  <si>
    <t>UG-C</t>
  </si>
  <si>
    <t>Central - UG-C</t>
  </si>
  <si>
    <t>UG-E</t>
  </si>
  <si>
    <t>Eastern - UG-E</t>
  </si>
  <si>
    <t>UG-N</t>
  </si>
  <si>
    <t>Northern - UG-N</t>
  </si>
  <si>
    <t>UG-W</t>
  </si>
  <si>
    <t>Western - UG-W</t>
  </si>
  <si>
    <t>UA-43</t>
  </si>
  <si>
    <t>Avtonomna Respublika Krym</t>
  </si>
  <si>
    <t>uk</t>
  </si>
  <si>
    <t>Avtonomna Respublika Krym - UA-43</t>
  </si>
  <si>
    <t>UA-05</t>
  </si>
  <si>
    <t>Vinnytska oblast</t>
  </si>
  <si>
    <t>Vinnytska oblast - UA-05</t>
  </si>
  <si>
    <t>UA-07</t>
  </si>
  <si>
    <t>Volynska oblast</t>
  </si>
  <si>
    <t>Volynska oblast - UA-07</t>
  </si>
  <si>
    <t>UA-09</t>
  </si>
  <si>
    <t>Luhanska oblast</t>
  </si>
  <si>
    <t>Luhanska oblast - UA-09</t>
  </si>
  <si>
    <t>UA-12</t>
  </si>
  <si>
    <t>Dnipropetrovska oblast</t>
  </si>
  <si>
    <t>Dnipropetrovska oblast - UA-12</t>
  </si>
  <si>
    <t>UA-14</t>
  </si>
  <si>
    <t>Donetska oblast</t>
  </si>
  <si>
    <t>Donetska oblast - UA-14</t>
  </si>
  <si>
    <t>UA-18</t>
  </si>
  <si>
    <t>Zhytomyrska oblast</t>
  </si>
  <si>
    <t>Zhytomyrska oblast - UA-18</t>
  </si>
  <si>
    <t>UA-21</t>
  </si>
  <si>
    <t>Zakarpatska oblast</t>
  </si>
  <si>
    <t>Zakarpatska oblast - UA-21</t>
  </si>
  <si>
    <t>UA-23</t>
  </si>
  <si>
    <t>Zaporizka oblast</t>
  </si>
  <si>
    <t>Zaporizka oblast - UA-23</t>
  </si>
  <si>
    <t>UA-26</t>
  </si>
  <si>
    <t>Ivano-Frankivska oblast</t>
  </si>
  <si>
    <t>Ivano-Frankivska oblast - UA-26</t>
  </si>
  <si>
    <t>UA-32</t>
  </si>
  <si>
    <t>Kyivska oblast</t>
  </si>
  <si>
    <t>Kyivska oblast - UA-32</t>
  </si>
  <si>
    <t>UA-35</t>
  </si>
  <si>
    <t>Kirovohradska oblast</t>
  </si>
  <si>
    <t>Kirovohradska oblast - UA-35</t>
  </si>
  <si>
    <t>UA-46</t>
  </si>
  <si>
    <t>Lvivska oblast</t>
  </si>
  <si>
    <t>Lvivska oblast - UA-46</t>
  </si>
  <si>
    <t>UA-48</t>
  </si>
  <si>
    <t>Mykolaivska oblast</t>
  </si>
  <si>
    <t>Mykolaivska oblast - UA-48</t>
  </si>
  <si>
    <t>UA-51</t>
  </si>
  <si>
    <t>Odeska oblast</t>
  </si>
  <si>
    <t>Odeska oblast - UA-51</t>
  </si>
  <si>
    <t>UA-53</t>
  </si>
  <si>
    <t>Poltavska oblast</t>
  </si>
  <si>
    <t>Poltavska oblast - UA-53</t>
  </si>
  <si>
    <t>UA-56</t>
  </si>
  <si>
    <t>Rivnenska oblast</t>
  </si>
  <si>
    <t>Rivnenska oblast - UA-56</t>
  </si>
  <si>
    <t>UA-59</t>
  </si>
  <si>
    <t>Sumska oblast</t>
  </si>
  <si>
    <t>Sumska oblast - UA-59</t>
  </si>
  <si>
    <t>UA-61</t>
  </si>
  <si>
    <t>Ternopilska oblast</t>
  </si>
  <si>
    <t>Ternopilska oblast - UA-61</t>
  </si>
  <si>
    <t>UA-63</t>
  </si>
  <si>
    <t>Kharkivska oblast</t>
  </si>
  <si>
    <t>Kharkivska oblast - UA-63</t>
  </si>
  <si>
    <t>UA-65</t>
  </si>
  <si>
    <t>Khersonska oblast</t>
  </si>
  <si>
    <t>Khersonska oblast - UA-65</t>
  </si>
  <si>
    <t>UA-68</t>
  </si>
  <si>
    <t>Khmelnytska oblast</t>
  </si>
  <si>
    <t>Khmelnytska oblast - UA-68</t>
  </si>
  <si>
    <t>UA-71</t>
  </si>
  <si>
    <t>Cherkaska oblast</t>
  </si>
  <si>
    <t>Cherkaska oblast - UA-71</t>
  </si>
  <si>
    <t>UA-74</t>
  </si>
  <si>
    <t>Chernihivska oblast</t>
  </si>
  <si>
    <t>Chernihivska oblast - UA-74</t>
  </si>
  <si>
    <t>UA-77</t>
  </si>
  <si>
    <t>Chernivetska oblast</t>
  </si>
  <si>
    <t>Chernivetska oblast - UA-77</t>
  </si>
  <si>
    <t>UA-30</t>
  </si>
  <si>
    <t>Kyiv</t>
  </si>
  <si>
    <t>Kyiv - UA-30</t>
  </si>
  <si>
    <t>UA-40</t>
  </si>
  <si>
    <t>Sevastopol</t>
  </si>
  <si>
    <t>Sevastopol - UA-40</t>
  </si>
  <si>
    <t>AE-AJ</t>
  </si>
  <si>
    <t>‘Ajmān</t>
  </si>
  <si>
    <t>emirate</t>
  </si>
  <si>
    <t>‘Ajmān - AE-AJ</t>
  </si>
  <si>
    <t>AE-AZ</t>
  </si>
  <si>
    <t>Abu Dhabi</t>
  </si>
  <si>
    <t>Abū Z̧aby</t>
  </si>
  <si>
    <t>Abu Dhabi - AE-AZ</t>
  </si>
  <si>
    <t>AE-DU</t>
  </si>
  <si>
    <t>Dubai</t>
  </si>
  <si>
    <t>Dubayy</t>
  </si>
  <si>
    <t>Dubai - AE-DU</t>
  </si>
  <si>
    <t>AE-FU</t>
  </si>
  <si>
    <t>Fujairah</t>
  </si>
  <si>
    <t>Al Fujayrah</t>
  </si>
  <si>
    <t>Fujairah - AE-FU</t>
  </si>
  <si>
    <t>AE-RK</t>
  </si>
  <si>
    <t>Ras Al Khaimah</t>
  </si>
  <si>
    <t>Ra’s al Khaymah</t>
  </si>
  <si>
    <t>Ras Al Khaimah - AE-RK</t>
  </si>
  <si>
    <t>AE-SH</t>
  </si>
  <si>
    <t>Sharjah</t>
  </si>
  <si>
    <t>Ash Shāriqah</t>
  </si>
  <si>
    <t>Sharjah - AE-SH</t>
  </si>
  <si>
    <t>GB-ENG</t>
  </si>
  <si>
    <t>England</t>
  </si>
  <si>
    <t>country</t>
  </si>
  <si>
    <t>England - GB-ENG</t>
  </si>
  <si>
    <t>GB-NIR</t>
  </si>
  <si>
    <t>Northern Ireland</t>
  </si>
  <si>
    <t>Northern Ireland - GB-NIR</t>
  </si>
  <si>
    <t>GB-SCT</t>
  </si>
  <si>
    <t>Scotland</t>
  </si>
  <si>
    <t>Scotland - GB-SCT</t>
  </si>
  <si>
    <t>GB-WLS</t>
  </si>
  <si>
    <t>Wales </t>
  </si>
  <si>
    <t>Wales  - GB-WLS</t>
  </si>
  <si>
    <t>UM-67</t>
  </si>
  <si>
    <t>Johnston Atoll</t>
  </si>
  <si>
    <t>islands, groups of islands</t>
  </si>
  <si>
    <t>Johnston Atoll - UM-67</t>
  </si>
  <si>
    <t>UM-71</t>
  </si>
  <si>
    <t>Midway Islands</t>
  </si>
  <si>
    <t>Midway Islands - UM-71</t>
  </si>
  <si>
    <t>UM-76</t>
  </si>
  <si>
    <t>Navassa Island</t>
  </si>
  <si>
    <t>Navassa Island - UM-76</t>
  </si>
  <si>
    <t>UM-79</t>
  </si>
  <si>
    <t>Wake Island</t>
  </si>
  <si>
    <t>Wake Island - UM-79</t>
  </si>
  <si>
    <t>UM-81</t>
  </si>
  <si>
    <t>Baker Island</t>
  </si>
  <si>
    <t>Baker Island - UM-81</t>
  </si>
  <si>
    <t>UM-84</t>
  </si>
  <si>
    <t>Howland Island</t>
  </si>
  <si>
    <t>Howland Island - UM-84</t>
  </si>
  <si>
    <t>UM-86</t>
  </si>
  <si>
    <t>Jarvis Island</t>
  </si>
  <si>
    <t>Jarvis Island - UM-86</t>
  </si>
  <si>
    <t>UM-89</t>
  </si>
  <si>
    <t>Kingman Reef</t>
  </si>
  <si>
    <t>Kingman Reef - UM-89</t>
  </si>
  <si>
    <t>UM-95</t>
  </si>
  <si>
    <t>Palmyra Atoll</t>
  </si>
  <si>
    <t>Palmyra Atoll - UM-95</t>
  </si>
  <si>
    <t>US-AK</t>
  </si>
  <si>
    <t>Alaska</t>
  </si>
  <si>
    <t>Alaska - US-AK</t>
  </si>
  <si>
    <t>US-AL</t>
  </si>
  <si>
    <t>Alabama</t>
  </si>
  <si>
    <t>Alabama - US-AL</t>
  </si>
  <si>
    <t>US-AR</t>
  </si>
  <si>
    <t>Arkansas</t>
  </si>
  <si>
    <t>Arkansas - US-AR</t>
  </si>
  <si>
    <t>US-AZ</t>
  </si>
  <si>
    <t>Arizona</t>
  </si>
  <si>
    <t>Arizona - US-AZ</t>
  </si>
  <si>
    <t>US-CA</t>
  </si>
  <si>
    <t>California</t>
  </si>
  <si>
    <t>California - US-CA</t>
  </si>
  <si>
    <t>US-CO</t>
  </si>
  <si>
    <t>Colorado</t>
  </si>
  <si>
    <t>Colorado - US-CO</t>
  </si>
  <si>
    <t>US-CT</t>
  </si>
  <si>
    <t>Connecticut</t>
  </si>
  <si>
    <t>Connecticut - US-CT</t>
  </si>
  <si>
    <t>US-DE</t>
  </si>
  <si>
    <t>Delaware</t>
  </si>
  <si>
    <t>Delaware - US-DE</t>
  </si>
  <si>
    <t>US-FL</t>
  </si>
  <si>
    <t>Florida</t>
  </si>
  <si>
    <t>Florida - US-FL</t>
  </si>
  <si>
    <t>US-GA</t>
  </si>
  <si>
    <t>Georgia - US-GA</t>
  </si>
  <si>
    <t>US-HI</t>
  </si>
  <si>
    <t>Hawaii</t>
  </si>
  <si>
    <t>Hawaii - US-HI</t>
  </si>
  <si>
    <t>US-IA</t>
  </si>
  <si>
    <t>Iowa</t>
  </si>
  <si>
    <t>Iowa - US-IA</t>
  </si>
  <si>
    <t>US-ID</t>
  </si>
  <si>
    <t>Idaho</t>
  </si>
  <si>
    <t>Idaho - US-ID</t>
  </si>
  <si>
    <t>US-IL</t>
  </si>
  <si>
    <t>Illinois</t>
  </si>
  <si>
    <t>Illinois - US-IL</t>
  </si>
  <si>
    <t>US-IN</t>
  </si>
  <si>
    <t>Indiana</t>
  </si>
  <si>
    <t>Indiana - US-IN</t>
  </si>
  <si>
    <t>US-KS</t>
  </si>
  <si>
    <t>Kansas</t>
  </si>
  <si>
    <t>Kansas - US-KS</t>
  </si>
  <si>
    <t>US-KY</t>
  </si>
  <si>
    <t>Kentucky</t>
  </si>
  <si>
    <t>Kentucky - US-KY</t>
  </si>
  <si>
    <t>US-LA</t>
  </si>
  <si>
    <t>Louisiana</t>
  </si>
  <si>
    <t>Louisiana - US-LA</t>
  </si>
  <si>
    <t>US-MA</t>
  </si>
  <si>
    <t>Massachusetts</t>
  </si>
  <si>
    <t>Massachusetts - US-MA</t>
  </si>
  <si>
    <t>US-MD</t>
  </si>
  <si>
    <t>Maryland - US-MD</t>
  </si>
  <si>
    <t>US-ME</t>
  </si>
  <si>
    <t>Maine</t>
  </si>
  <si>
    <t>Maine - US-ME</t>
  </si>
  <si>
    <t>US-MI</t>
  </si>
  <si>
    <t>Michigan</t>
  </si>
  <si>
    <t>Michigan - US-MI</t>
  </si>
  <si>
    <t>US-MN</t>
  </si>
  <si>
    <t>Minnesota</t>
  </si>
  <si>
    <t>Minnesota - US-MN</t>
  </si>
  <si>
    <t>US-MO</t>
  </si>
  <si>
    <t>Missouri</t>
  </si>
  <si>
    <t>Missouri - US-MO</t>
  </si>
  <si>
    <t>US-MS</t>
  </si>
  <si>
    <t>Mississippi</t>
  </si>
  <si>
    <t>Mississippi - US-MS</t>
  </si>
  <si>
    <t>US-MT</t>
  </si>
  <si>
    <t>Montana - US-MT</t>
  </si>
  <si>
    <t>US-NC</t>
  </si>
  <si>
    <t>North Carolina</t>
  </si>
  <si>
    <t>North Carolina - US-NC</t>
  </si>
  <si>
    <t>US-ND</t>
  </si>
  <si>
    <t>North Dakota</t>
  </si>
  <si>
    <t>North Dakota - US-ND</t>
  </si>
  <si>
    <t>US-NE</t>
  </si>
  <si>
    <t>Nebraska</t>
  </si>
  <si>
    <t>Nebraska - US-NE</t>
  </si>
  <si>
    <t>US-NH</t>
  </si>
  <si>
    <t>New Hampshire</t>
  </si>
  <si>
    <t>New Hampshire - US-NH</t>
  </si>
  <si>
    <t>US-NJ</t>
  </si>
  <si>
    <t>New Jersey</t>
  </si>
  <si>
    <t>New Jersey - US-NJ</t>
  </si>
  <si>
    <t>US-NM</t>
  </si>
  <si>
    <t>New Mexico</t>
  </si>
  <si>
    <t>New Mexico - US-NM</t>
  </si>
  <si>
    <t>US-NV</t>
  </si>
  <si>
    <t>Nevada</t>
  </si>
  <si>
    <t>Nevada - US-NV</t>
  </si>
  <si>
    <t>US-NY</t>
  </si>
  <si>
    <t>New York</t>
  </si>
  <si>
    <t>New York - US-NY</t>
  </si>
  <si>
    <t>US-OH</t>
  </si>
  <si>
    <t>Ohio</t>
  </si>
  <si>
    <t>Ohio - US-OH</t>
  </si>
  <si>
    <t>US-OK</t>
  </si>
  <si>
    <t>Oklahoma</t>
  </si>
  <si>
    <t>Oklahoma - US-OK</t>
  </si>
  <si>
    <t>US-OR</t>
  </si>
  <si>
    <t>Oregon</t>
  </si>
  <si>
    <t>Oregon - US-OR</t>
  </si>
  <si>
    <t>US-PA</t>
  </si>
  <si>
    <t>Pennsylvania</t>
  </si>
  <si>
    <t>Pennsylvania - US-PA</t>
  </si>
  <si>
    <t>US-RI</t>
  </si>
  <si>
    <t>Rhode Island</t>
  </si>
  <si>
    <t>Rhode Island - US-RI</t>
  </si>
  <si>
    <t>US-SC</t>
  </si>
  <si>
    <t>South Carolina</t>
  </si>
  <si>
    <t>South Carolina - US-SC</t>
  </si>
  <si>
    <t>US-SD</t>
  </si>
  <si>
    <t>South Dakota</t>
  </si>
  <si>
    <t>South Dakota - US-SD</t>
  </si>
  <si>
    <t>US-TN</t>
  </si>
  <si>
    <t>Tennessee</t>
  </si>
  <si>
    <t>Tennessee - US-TN</t>
  </si>
  <si>
    <t>US-TX</t>
  </si>
  <si>
    <t>Texas</t>
  </si>
  <si>
    <t>Texas - US-TX</t>
  </si>
  <si>
    <t>US-UT</t>
  </si>
  <si>
    <t>Utah</t>
  </si>
  <si>
    <t>Utah - US-UT</t>
  </si>
  <si>
    <t>US-VA</t>
  </si>
  <si>
    <t>Virginia</t>
  </si>
  <si>
    <t>Virginia - US-VA</t>
  </si>
  <si>
    <t>US-VT</t>
  </si>
  <si>
    <t>Vermont</t>
  </si>
  <si>
    <t>Vermont - US-VT</t>
  </si>
  <si>
    <t>US-WA</t>
  </si>
  <si>
    <t>Washington</t>
  </si>
  <si>
    <t>Washington - US-WA</t>
  </si>
  <si>
    <t>US-WI</t>
  </si>
  <si>
    <t>Wisconsin</t>
  </si>
  <si>
    <t>Wisconsin - US-WI</t>
  </si>
  <si>
    <t>US-WV</t>
  </si>
  <si>
    <t>West Virginia</t>
  </si>
  <si>
    <t>West Virginia - US-WV</t>
  </si>
  <si>
    <t>US-WY</t>
  </si>
  <si>
    <t>Wyoming</t>
  </si>
  <si>
    <t>Wyoming - US-WY</t>
  </si>
  <si>
    <t>US-DC</t>
  </si>
  <si>
    <t>District of Columbia</t>
  </si>
  <si>
    <t>District of Columbia - US-DC</t>
  </si>
  <si>
    <t>UY-AR</t>
  </si>
  <si>
    <t>Artigas</t>
  </si>
  <si>
    <t>Artigas - UY-AR</t>
  </si>
  <si>
    <t>UY-CA</t>
  </si>
  <si>
    <t>Canelones</t>
  </si>
  <si>
    <t>Canelones - UY-CA</t>
  </si>
  <si>
    <t>UY-CL</t>
  </si>
  <si>
    <t>Cerro Largo</t>
  </si>
  <si>
    <t>Cerro Largo - UY-CL</t>
  </si>
  <si>
    <t>UY-CO</t>
  </si>
  <si>
    <t>Colonia</t>
  </si>
  <si>
    <t>Colonia - UY-CO</t>
  </si>
  <si>
    <t>UY-DU</t>
  </si>
  <si>
    <t>Durazno</t>
  </si>
  <si>
    <t>Durazno - UY-DU</t>
  </si>
  <si>
    <t>UY-FD</t>
  </si>
  <si>
    <t>Florida - UY-FD</t>
  </si>
  <si>
    <t>UY-FS</t>
  </si>
  <si>
    <t>Flores</t>
  </si>
  <si>
    <t>Flores - UY-FS</t>
  </si>
  <si>
    <t>UY-LA</t>
  </si>
  <si>
    <t>Lavalleja</t>
  </si>
  <si>
    <t>Lavalleja - UY-LA</t>
  </si>
  <si>
    <t>UY-MA</t>
  </si>
  <si>
    <t>Maldonado</t>
  </si>
  <si>
    <t>Maldonado - UY-MA</t>
  </si>
  <si>
    <t>UY-MO</t>
  </si>
  <si>
    <t>Montevideo</t>
  </si>
  <si>
    <t>Montevideo - UY-MO</t>
  </si>
  <si>
    <t>UY-PA</t>
  </si>
  <si>
    <t>Paysandú</t>
  </si>
  <si>
    <t>Paysandú - UY-PA</t>
  </si>
  <si>
    <t>UY-RN</t>
  </si>
  <si>
    <t>Río Negro - UY-RN</t>
  </si>
  <si>
    <t>UY-RO</t>
  </si>
  <si>
    <t>Rocha</t>
  </si>
  <si>
    <t>Rocha - UY-RO</t>
  </si>
  <si>
    <t>UY-RV</t>
  </si>
  <si>
    <t>Rivera</t>
  </si>
  <si>
    <t>Rivera - UY-RV</t>
  </si>
  <si>
    <t>UY-SA</t>
  </si>
  <si>
    <t>Salto</t>
  </si>
  <si>
    <t>Salto - UY-SA</t>
  </si>
  <si>
    <t>UY-SJ</t>
  </si>
  <si>
    <t>San José - UY-SJ</t>
  </si>
  <si>
    <t>UY-SO</t>
  </si>
  <si>
    <t>Soriano</t>
  </si>
  <si>
    <t>Soriano - UY-SO</t>
  </si>
  <si>
    <t>UY-TA</t>
  </si>
  <si>
    <t>Tacuarembó</t>
  </si>
  <si>
    <t>Tacuarembó - UY-TA</t>
  </si>
  <si>
    <t>UY-TT</t>
  </si>
  <si>
    <t>Treinta y Tres</t>
  </si>
  <si>
    <t>Treinta y Tres - UY-TT</t>
  </si>
  <si>
    <t>UZ-AN</t>
  </si>
  <si>
    <t>Andijon</t>
  </si>
  <si>
    <t>uz</t>
  </si>
  <si>
    <t>Andijon - UZ-AN</t>
  </si>
  <si>
    <t>UZ-BU</t>
  </si>
  <si>
    <t>Buxoro</t>
  </si>
  <si>
    <t>Buxoro - UZ-BU</t>
  </si>
  <si>
    <t>UZ-FA</t>
  </si>
  <si>
    <t>Farg‘ona</t>
  </si>
  <si>
    <t>Farg‘ona - UZ-FA</t>
  </si>
  <si>
    <t>UZ-JI</t>
  </si>
  <si>
    <t>Jizzax</t>
  </si>
  <si>
    <t>Jizzax - UZ-JI</t>
  </si>
  <si>
    <t>UZ-NG</t>
  </si>
  <si>
    <t>Namangan</t>
  </si>
  <si>
    <t>Namangan - UZ-NG</t>
  </si>
  <si>
    <t>UZ-NW</t>
  </si>
  <si>
    <t>Navoiy</t>
  </si>
  <si>
    <t>Navoiy - UZ-NW</t>
  </si>
  <si>
    <t>UZ-QA</t>
  </si>
  <si>
    <t>Qashqadaryo</t>
  </si>
  <si>
    <t>Qashqadaryo - UZ-QA</t>
  </si>
  <si>
    <t>UZ-QR</t>
  </si>
  <si>
    <t>Qoraqalpog‘iston Respublikasi</t>
  </si>
  <si>
    <t>Qoraqalpog‘iston Respublikasi - UZ-QR</t>
  </si>
  <si>
    <t>UZ-SA</t>
  </si>
  <si>
    <t>Samarqand</t>
  </si>
  <si>
    <t>Samarqand - UZ-SA</t>
  </si>
  <si>
    <t>UZ-SI</t>
  </si>
  <si>
    <t>Sirdaryo</t>
  </si>
  <si>
    <t>Sirdaryo - UZ-SI</t>
  </si>
  <si>
    <t>UZ-SU</t>
  </si>
  <si>
    <t>Surxondaryo</t>
  </si>
  <si>
    <t>Surxondaryo - UZ-SU</t>
  </si>
  <si>
    <t>UZ-TK</t>
  </si>
  <si>
    <t>Toshkent</t>
  </si>
  <si>
    <t>Toshkent - UZ-TK</t>
  </si>
  <si>
    <t>UZ-TO</t>
  </si>
  <si>
    <t>Toshkent - UZ-TO</t>
  </si>
  <si>
    <t>UZ-XO</t>
  </si>
  <si>
    <t>Xorazm</t>
  </si>
  <si>
    <t>Xorazm - UZ-XO</t>
  </si>
  <si>
    <t>VU-MAP</t>
  </si>
  <si>
    <t>Malampa</t>
  </si>
  <si>
    <t>Malampa - VU-MAP</t>
  </si>
  <si>
    <t>VU-PAM</t>
  </si>
  <si>
    <t>Pénama</t>
  </si>
  <si>
    <t>Pénama - VU-PAM</t>
  </si>
  <si>
    <t>VU-SAM</t>
  </si>
  <si>
    <t>Sanma</t>
  </si>
  <si>
    <t>Sanma - VU-SAM</t>
  </si>
  <si>
    <t>VU-SEE</t>
  </si>
  <si>
    <t>Shéfa</t>
  </si>
  <si>
    <t>Shéfa - VU-SEE</t>
  </si>
  <si>
    <t>VU-TAE</t>
  </si>
  <si>
    <t>Taféa</t>
  </si>
  <si>
    <t>Taféa - VU-TAE</t>
  </si>
  <si>
    <t>VU-TOB</t>
  </si>
  <si>
    <t>Torba</t>
  </si>
  <si>
    <t>Torba - VU-TOB</t>
  </si>
  <si>
    <t>VE-A</t>
  </si>
  <si>
    <t>Distrito Capital</t>
  </si>
  <si>
    <t>Distrito Capital - VE-A</t>
  </si>
  <si>
    <t>VE-B</t>
  </si>
  <si>
    <t>Anzoátegui</t>
  </si>
  <si>
    <t>Anzoátegui - VE-B</t>
  </si>
  <si>
    <t>VE-C</t>
  </si>
  <si>
    <t>Apure</t>
  </si>
  <si>
    <t>Apure - VE-C</t>
  </si>
  <si>
    <t>VE-D</t>
  </si>
  <si>
    <t>Aragua</t>
  </si>
  <si>
    <t>Aragua - VE-D</t>
  </si>
  <si>
    <t>VE-E</t>
  </si>
  <si>
    <t>Barinas</t>
  </si>
  <si>
    <t>Barinas - VE-E</t>
  </si>
  <si>
    <t>VE-F</t>
  </si>
  <si>
    <t>Bolívar - VE-F</t>
  </si>
  <si>
    <t>VE-G</t>
  </si>
  <si>
    <t>Carabobo</t>
  </si>
  <si>
    <t>Carabobo - VE-G</t>
  </si>
  <si>
    <t>VE-H</t>
  </si>
  <si>
    <t>Cojedes</t>
  </si>
  <si>
    <t>Cojedes - VE-H</t>
  </si>
  <si>
    <t>VE-I</t>
  </si>
  <si>
    <t>Falcón</t>
  </si>
  <si>
    <t>Falcón - VE-I</t>
  </si>
  <si>
    <t>VE-J</t>
  </si>
  <si>
    <t>Guárico</t>
  </si>
  <si>
    <t>Guárico - VE-J</t>
  </si>
  <si>
    <t>VE-K</t>
  </si>
  <si>
    <t>Lara</t>
  </si>
  <si>
    <t>Lara - VE-K</t>
  </si>
  <si>
    <t>VE-L</t>
  </si>
  <si>
    <t>Mérida</t>
  </si>
  <si>
    <t>Mérida - VE-L</t>
  </si>
  <si>
    <t>VE-M</t>
  </si>
  <si>
    <t>Miranda</t>
  </si>
  <si>
    <t>Miranda - VE-M</t>
  </si>
  <si>
    <t>VE-N</t>
  </si>
  <si>
    <t>Monagas</t>
  </si>
  <si>
    <t>Monagas - VE-N</t>
  </si>
  <si>
    <t>VE-O</t>
  </si>
  <si>
    <t>Nueva Esparta</t>
  </si>
  <si>
    <t>Nueva Esparta - VE-O</t>
  </si>
  <si>
    <t>VE-P</t>
  </si>
  <si>
    <t>Portuguesa</t>
  </si>
  <si>
    <t>Portuguesa - VE-P</t>
  </si>
  <si>
    <t>VE-R</t>
  </si>
  <si>
    <t>Sucre - VE-R</t>
  </si>
  <si>
    <t>VE-S</t>
  </si>
  <si>
    <t>Táchira</t>
  </si>
  <si>
    <t>Táchira - VE-S</t>
  </si>
  <si>
    <t>VE-T</t>
  </si>
  <si>
    <t>Trujillo</t>
  </si>
  <si>
    <t>Trujillo - VE-T</t>
  </si>
  <si>
    <t>VE-U</t>
  </si>
  <si>
    <t>Yaracuy</t>
  </si>
  <si>
    <t>Yaracuy - VE-U</t>
  </si>
  <si>
    <t>VE-V</t>
  </si>
  <si>
    <t>Zulia</t>
  </si>
  <si>
    <t>Zulia - VE-V</t>
  </si>
  <si>
    <t>VE-W</t>
  </si>
  <si>
    <t>Dependencias Federales</t>
  </si>
  <si>
    <t>federal dependency</t>
  </si>
  <si>
    <t>Dependencias Federales - VE-W</t>
  </si>
  <si>
    <t>VE-X</t>
  </si>
  <si>
    <t>La Guaira</t>
  </si>
  <si>
    <t>La Guaira - VE-X</t>
  </si>
  <si>
    <t>VE-Y</t>
  </si>
  <si>
    <t>Delta Amacuro</t>
  </si>
  <si>
    <t>Delta Amacuro - VE-Y</t>
  </si>
  <si>
    <t>VE-Z</t>
  </si>
  <si>
    <t>Amazonas - VE-Z</t>
  </si>
  <si>
    <t>VN-01</t>
  </si>
  <si>
    <t>Lai Châu</t>
  </si>
  <si>
    <t>vi</t>
  </si>
  <si>
    <t>Lai Châu - VN-01</t>
  </si>
  <si>
    <t>VN-02</t>
  </si>
  <si>
    <t>Lào Cai</t>
  </si>
  <si>
    <t>Lào Cai - VN-02</t>
  </si>
  <si>
    <t>VN-03</t>
  </si>
  <si>
    <t>Hà Giang</t>
  </si>
  <si>
    <t>Hà Giang - VN-03</t>
  </si>
  <si>
    <t>VN-04</t>
  </si>
  <si>
    <t>Cao Bằng</t>
  </si>
  <si>
    <t>Cao Bằng - VN-04</t>
  </si>
  <si>
    <t>VN-05</t>
  </si>
  <si>
    <t>Sơn La</t>
  </si>
  <si>
    <t>Sơn La - VN-05</t>
  </si>
  <si>
    <t>VN-06</t>
  </si>
  <si>
    <t>Yên Bái</t>
  </si>
  <si>
    <t>Yên Bái - VN-06</t>
  </si>
  <si>
    <t>VN-07</t>
  </si>
  <si>
    <t>Tuyên Quang</t>
  </si>
  <si>
    <t>Tuyên Quang - VN-07</t>
  </si>
  <si>
    <t>VN-09</t>
  </si>
  <si>
    <t>Lạng Sơn</t>
  </si>
  <si>
    <t>Lạng Sơn - VN-09</t>
  </si>
  <si>
    <t>VN-13</t>
  </si>
  <si>
    <t>Quảng Ninh</t>
  </si>
  <si>
    <t>Quảng Ninh - VN-13</t>
  </si>
  <si>
    <t>VN-14</t>
  </si>
  <si>
    <t>Hòa Bình</t>
  </si>
  <si>
    <t>Hòa Bình - VN-14</t>
  </si>
  <si>
    <t>VN-18</t>
  </si>
  <si>
    <t>Ninh Bình</t>
  </si>
  <si>
    <t>Ninh Bình - VN-18</t>
  </si>
  <si>
    <t>VN-20</t>
  </si>
  <si>
    <t>Thái Bình</t>
  </si>
  <si>
    <t>Thái Bình - VN-20</t>
  </si>
  <si>
    <t>VN-21</t>
  </si>
  <si>
    <t>Thanh Hóa</t>
  </si>
  <si>
    <t>Thanh Hóa - VN-21</t>
  </si>
  <si>
    <t>VN-22</t>
  </si>
  <si>
    <t>Nghệ An</t>
  </si>
  <si>
    <t>Nghệ An - VN-22</t>
  </si>
  <si>
    <t>VN-23</t>
  </si>
  <si>
    <t>Hà Tĩnh</t>
  </si>
  <si>
    <t>Hà Tĩnh - VN-23</t>
  </si>
  <si>
    <t>VN-24</t>
  </si>
  <si>
    <t>Quảng Bình</t>
  </si>
  <si>
    <t>Quảng Bình - VN-24</t>
  </si>
  <si>
    <t>VN-25</t>
  </si>
  <si>
    <t>Quảng Trị</t>
  </si>
  <si>
    <t>Quảng Trị - VN-25</t>
  </si>
  <si>
    <t>VN-26</t>
  </si>
  <si>
    <t>Thừa Thiên-Huế</t>
  </si>
  <si>
    <t>Thừa Thiên-Huế - VN-26</t>
  </si>
  <si>
    <t>VN-27</t>
  </si>
  <si>
    <t>Quảng Nam</t>
  </si>
  <si>
    <t>Quảng Nam - VN-27</t>
  </si>
  <si>
    <t>VN-28</t>
  </si>
  <si>
    <t>Kon Tum</t>
  </si>
  <si>
    <t>Kon Tum - VN-28</t>
  </si>
  <si>
    <t>VN-29</t>
  </si>
  <si>
    <t>Quảng Ngãi</t>
  </si>
  <si>
    <t>Quảng Ngãi - VN-29</t>
  </si>
  <si>
    <t>VN-30</t>
  </si>
  <si>
    <t>Gia Lai</t>
  </si>
  <si>
    <t>Gia Lai - VN-30</t>
  </si>
  <si>
    <t>VN-31</t>
  </si>
  <si>
    <t>Bình Định</t>
  </si>
  <si>
    <t>Bình Định - VN-31</t>
  </si>
  <si>
    <t>VN-32</t>
  </si>
  <si>
    <t>Phú Yên</t>
  </si>
  <si>
    <t>Phú Yên - VN-32</t>
  </si>
  <si>
    <t>VN-33</t>
  </si>
  <si>
    <t>Đắk Lắk</t>
  </si>
  <si>
    <t>Đắk Lắk - VN-33</t>
  </si>
  <si>
    <t>VN-34</t>
  </si>
  <si>
    <t>Khánh Hòa</t>
  </si>
  <si>
    <t>Khánh Hòa - VN-34</t>
  </si>
  <si>
    <t>VN-35</t>
  </si>
  <si>
    <t>Lâm Đồng</t>
  </si>
  <si>
    <t>Lâm Đồng - VN-35</t>
  </si>
  <si>
    <t>VN-36</t>
  </si>
  <si>
    <t>Ninh Thuận</t>
  </si>
  <si>
    <t>Ninh Thuận - VN-36</t>
  </si>
  <si>
    <t>VN-37</t>
  </si>
  <si>
    <t>Tây Ninh</t>
  </si>
  <si>
    <t>Tây Ninh - VN-37</t>
  </si>
  <si>
    <t>VN-39</t>
  </si>
  <si>
    <t>Đồng Nai</t>
  </si>
  <si>
    <t>Đồng Nai - VN-39</t>
  </si>
  <si>
    <t>VN-40</t>
  </si>
  <si>
    <t>Bình Thuận</t>
  </si>
  <si>
    <t>Bình Thuận - VN-40</t>
  </si>
  <si>
    <t>VN-41</t>
  </si>
  <si>
    <t>Long An</t>
  </si>
  <si>
    <t>Long An - VN-41</t>
  </si>
  <si>
    <t>VN-43</t>
  </si>
  <si>
    <t>Bà Rịa - Vũng Tàu</t>
  </si>
  <si>
    <t>Bà Rịa - Vũng Tàu - VN-43</t>
  </si>
  <si>
    <t>VN-44</t>
  </si>
  <si>
    <t>An Giang</t>
  </si>
  <si>
    <t>An Giang - VN-44</t>
  </si>
  <si>
    <t>VN-45</t>
  </si>
  <si>
    <t>Đồng Tháp</t>
  </si>
  <si>
    <t>Đồng Tháp - VN-45</t>
  </si>
  <si>
    <t>VN-46</t>
  </si>
  <si>
    <t>Tiền Giang</t>
  </si>
  <si>
    <t>Tiền Giang - VN-46</t>
  </si>
  <si>
    <t>VN-47</t>
  </si>
  <si>
    <t>Kiến Giang</t>
  </si>
  <si>
    <t>Kiến Giang - VN-47</t>
  </si>
  <si>
    <t>VN-49</t>
  </si>
  <si>
    <t>Vĩnh Long</t>
  </si>
  <si>
    <t>Vĩnh Long - VN-49</t>
  </si>
  <si>
    <t>VN-50</t>
  </si>
  <si>
    <t>Bến Tre</t>
  </si>
  <si>
    <t>Bến Tre - VN-50</t>
  </si>
  <si>
    <t>VN-51</t>
  </si>
  <si>
    <t>Trà Vinh</t>
  </si>
  <si>
    <t>Trà Vinh - VN-51</t>
  </si>
  <si>
    <t>VN-52</t>
  </si>
  <si>
    <t>Sóc Trăng</t>
  </si>
  <si>
    <t>Sóc Trăng - VN-52</t>
  </si>
  <si>
    <t>VN-53</t>
  </si>
  <si>
    <t>Bắc Kạn</t>
  </si>
  <si>
    <t>Bắc Kạn - VN-53</t>
  </si>
  <si>
    <t>VN-54</t>
  </si>
  <si>
    <t>Bắc Giang</t>
  </si>
  <si>
    <t>Bắc Giang - VN-54</t>
  </si>
  <si>
    <t>VN-55</t>
  </si>
  <si>
    <t>Bạc Liêu</t>
  </si>
  <si>
    <t>Bạc Liêu - VN-55</t>
  </si>
  <si>
    <t>VN-56</t>
  </si>
  <si>
    <t>Bắc Ninh</t>
  </si>
  <si>
    <t>Bắc Ninh - VN-56</t>
  </si>
  <si>
    <t>VN-57</t>
  </si>
  <si>
    <t>Bình Dương</t>
  </si>
  <si>
    <t>Bình Dương - VN-57</t>
  </si>
  <si>
    <t>VN-58</t>
  </si>
  <si>
    <t>Bình Phước</t>
  </si>
  <si>
    <t>Bình Phước - VN-58</t>
  </si>
  <si>
    <t>VN-59</t>
  </si>
  <si>
    <t>Cà Mau</t>
  </si>
  <si>
    <t>Cà Mau - VN-59</t>
  </si>
  <si>
    <t>VN-61</t>
  </si>
  <si>
    <t>Hải Dương</t>
  </si>
  <si>
    <t>Hải Dương - VN-61</t>
  </si>
  <si>
    <t>VN-63</t>
  </si>
  <si>
    <t>Hà Nam</t>
  </si>
  <si>
    <t>Hà Nam - VN-63</t>
  </si>
  <si>
    <t>VN-66</t>
  </si>
  <si>
    <t>Hưng Yên</t>
  </si>
  <si>
    <t>Hưng Yên - VN-66</t>
  </si>
  <si>
    <t>VN-67</t>
  </si>
  <si>
    <t>Nam Định</t>
  </si>
  <si>
    <t>Nam Định - VN-67</t>
  </si>
  <si>
    <t>VN-68</t>
  </si>
  <si>
    <t>Phú Thọ</t>
  </si>
  <si>
    <t>Phú Thọ - VN-68</t>
  </si>
  <si>
    <t>VN-69</t>
  </si>
  <si>
    <t>Thái Nguyên</t>
  </si>
  <si>
    <t>Thái Nguyên - VN-69</t>
  </si>
  <si>
    <t>VN-70</t>
  </si>
  <si>
    <t>Vĩnh Phúc</t>
  </si>
  <si>
    <t>Vĩnh Phúc - VN-70</t>
  </si>
  <si>
    <t>VN-71</t>
  </si>
  <si>
    <t>Điện Biên</t>
  </si>
  <si>
    <t>Điện Biên - VN-71</t>
  </si>
  <si>
    <t>VN-72</t>
  </si>
  <si>
    <t>Đắk Nông</t>
  </si>
  <si>
    <t>Đắk Nông - VN-72</t>
  </si>
  <si>
    <t>VN-73</t>
  </si>
  <si>
    <t>Hậu Giang</t>
  </si>
  <si>
    <t>Hậu Giang - VN-73</t>
  </si>
  <si>
    <t>VN-CT</t>
  </si>
  <si>
    <t>Cần Thơ</t>
  </si>
  <si>
    <t>Cần Thơ - VN-CT</t>
  </si>
  <si>
    <t>VN-DN</t>
  </si>
  <si>
    <t>Đà Nẵng</t>
  </si>
  <si>
    <t>Đà Nẵng - VN-DN</t>
  </si>
  <si>
    <t>VN-HN</t>
  </si>
  <si>
    <t>Hà Nội</t>
  </si>
  <si>
    <t>Hà Nội - VN-HN</t>
  </si>
  <si>
    <t>VN-HP</t>
  </si>
  <si>
    <t>Hải Phòng</t>
  </si>
  <si>
    <t>Hải Phòng - VN-HP</t>
  </si>
  <si>
    <t>VN-SG</t>
  </si>
  <si>
    <t>Hồ Chí Minh</t>
  </si>
  <si>
    <t>Hồ Chí Minh - VN-SG</t>
  </si>
  <si>
    <t>WF-AL</t>
  </si>
  <si>
    <t>Alo</t>
  </si>
  <si>
    <t>administrative precinct</t>
  </si>
  <si>
    <t>Alo - WF-AL</t>
  </si>
  <si>
    <t>WF-SG</t>
  </si>
  <si>
    <t>Sigave</t>
  </si>
  <si>
    <t>Sigave - WF-SG</t>
  </si>
  <si>
    <t>WF-UV</t>
  </si>
  <si>
    <t>Uvea</t>
  </si>
  <si>
    <t>Uvea - WF-UV</t>
  </si>
  <si>
    <t>YE-AB</t>
  </si>
  <si>
    <t>Abyan</t>
  </si>
  <si>
    <t>Abyan - YE-AB</t>
  </si>
  <si>
    <t>YE-AD</t>
  </si>
  <si>
    <t>‘Adan</t>
  </si>
  <si>
    <t>‘Adan - YE-AD</t>
  </si>
  <si>
    <t>YE-AM</t>
  </si>
  <si>
    <t>‘Amrān</t>
  </si>
  <si>
    <t>‘Amrān - YE-AM</t>
  </si>
  <si>
    <t>YE-BA</t>
  </si>
  <si>
    <t>Al Bayḑā’</t>
  </si>
  <si>
    <t>Al Bayḑā’ - YE-BA</t>
  </si>
  <si>
    <t>YE-DA</t>
  </si>
  <si>
    <t>Aḑ Ḑāli‘</t>
  </si>
  <si>
    <t>Aḑ Ḑāli‘ - YE-DA</t>
  </si>
  <si>
    <t>YE-DH</t>
  </si>
  <si>
    <t>Dhamār</t>
  </si>
  <si>
    <t>Dhamār - YE-DH</t>
  </si>
  <si>
    <t>YE-HD</t>
  </si>
  <si>
    <t>Ḩaḑramawt</t>
  </si>
  <si>
    <t>Ḩaḑramawt - YE-HD</t>
  </si>
  <si>
    <t>YE-HJ</t>
  </si>
  <si>
    <t>Ḩajjah</t>
  </si>
  <si>
    <t>Ḩajjah - YE-HJ</t>
  </si>
  <si>
    <t>YE-HU</t>
  </si>
  <si>
    <t>Al Ḩudaydah</t>
  </si>
  <si>
    <t>Al Ḩudaydah - YE-HU</t>
  </si>
  <si>
    <t>YE-IB</t>
  </si>
  <si>
    <t>Ibb</t>
  </si>
  <si>
    <t>Ibb - YE-IB</t>
  </si>
  <si>
    <t>YE-JA</t>
  </si>
  <si>
    <t>Al Jawf - YE-JA</t>
  </si>
  <si>
    <t>YE-LA</t>
  </si>
  <si>
    <t>Laḩij</t>
  </si>
  <si>
    <t>Laḩij - YE-LA</t>
  </si>
  <si>
    <t>YE-MA</t>
  </si>
  <si>
    <t>Ma’rib</t>
  </si>
  <si>
    <t>Ma’rib - YE-MA</t>
  </si>
  <si>
    <t>YE-MR</t>
  </si>
  <si>
    <t>Al Mahrah</t>
  </si>
  <si>
    <t>Al Mahrah - YE-MR</t>
  </si>
  <si>
    <t>YE-MW</t>
  </si>
  <si>
    <t>Al Maḩwīt</t>
  </si>
  <si>
    <t>Al Maḩwīt - YE-MW</t>
  </si>
  <si>
    <t>YE-RA</t>
  </si>
  <si>
    <t>Raymah</t>
  </si>
  <si>
    <t>Raymah - YE-RA</t>
  </si>
  <si>
    <t>YE-SA</t>
  </si>
  <si>
    <t>Amānat al ‘Āşimah</t>
  </si>
  <si>
    <t>Amānat al ‘Āşimah - YE-SA</t>
  </si>
  <si>
    <t>YE-SD</t>
  </si>
  <si>
    <t>Şāʻdah</t>
  </si>
  <si>
    <t>Şāʻdah - YE-SD</t>
  </si>
  <si>
    <t>YE-SH</t>
  </si>
  <si>
    <t>Shabwah</t>
  </si>
  <si>
    <t>Shabwah - YE-SH</t>
  </si>
  <si>
    <t>YE-SN</t>
  </si>
  <si>
    <t>Şanʻā’</t>
  </si>
  <si>
    <t>Şanʻā’ - YE-SN</t>
  </si>
  <si>
    <t>YE-SU</t>
  </si>
  <si>
    <t>Arkhabīl Suquţrá</t>
  </si>
  <si>
    <t>Arkhabīl Suquţrá - YE-SU</t>
  </si>
  <si>
    <t>YE-TA</t>
  </si>
  <si>
    <t>Tāʻizz</t>
  </si>
  <si>
    <t>Tāʻizz - YE-TA</t>
  </si>
  <si>
    <t>ZM-01</t>
  </si>
  <si>
    <t>Western - ZM-01</t>
  </si>
  <si>
    <t>ZM-02</t>
  </si>
  <si>
    <t>Central - ZM-02</t>
  </si>
  <si>
    <t>ZM-03</t>
  </si>
  <si>
    <t>Eastern - ZM-03</t>
  </si>
  <si>
    <t>ZM-04</t>
  </si>
  <si>
    <t>Luapula</t>
  </si>
  <si>
    <t>Luapula - ZM-04</t>
  </si>
  <si>
    <t>ZM-05</t>
  </si>
  <si>
    <t>Northern - ZM-05</t>
  </si>
  <si>
    <t>ZM-06</t>
  </si>
  <si>
    <t>North-Western</t>
  </si>
  <si>
    <t>North-Western - ZM-06</t>
  </si>
  <si>
    <t>ZM-07</t>
  </si>
  <si>
    <t>Southern - ZM-07</t>
  </si>
  <si>
    <t>ZM-08</t>
  </si>
  <si>
    <t>Copperbelt</t>
  </si>
  <si>
    <t>Copperbelt - ZM-08</t>
  </si>
  <si>
    <t>ZM-09</t>
  </si>
  <si>
    <t>Lusaka</t>
  </si>
  <si>
    <t>Lusaka - ZM-09</t>
  </si>
  <si>
    <t>ZM-10</t>
  </si>
  <si>
    <t>Muchinga</t>
  </si>
  <si>
    <t>Muchinga - ZM-10</t>
  </si>
  <si>
    <t>ZW-BU</t>
  </si>
  <si>
    <t>Bulawayo</t>
  </si>
  <si>
    <t>Bulawayo - ZW-BU</t>
  </si>
  <si>
    <t>ZW-HA</t>
  </si>
  <si>
    <t>Harare</t>
  </si>
  <si>
    <t>Harare - ZW-HA</t>
  </si>
  <si>
    <t>ZW-MA</t>
  </si>
  <si>
    <t>Manicaland</t>
  </si>
  <si>
    <t>Manicaland - ZW-MA</t>
  </si>
  <si>
    <t>ZW-MC</t>
  </si>
  <si>
    <t>Mashonaland Central</t>
  </si>
  <si>
    <t>Mashonaland Central - ZW-MC</t>
  </si>
  <si>
    <t>ZW-ME</t>
  </si>
  <si>
    <t>Mashonaland East</t>
  </si>
  <si>
    <t>Mashonaland East - ZW-ME</t>
  </si>
  <si>
    <t>ZW-MI</t>
  </si>
  <si>
    <t>Midlands</t>
  </si>
  <si>
    <t>Midlands - ZW-MI</t>
  </si>
  <si>
    <t>ZW-MN</t>
  </si>
  <si>
    <t>Matabeleland North</t>
  </si>
  <si>
    <t>Matabeleland North - ZW-MN</t>
  </si>
  <si>
    <t>ZW-MS</t>
  </si>
  <si>
    <t>Matabeleland South</t>
  </si>
  <si>
    <t>Matabeleland South - ZW-MS</t>
  </si>
  <si>
    <t>ZW-MV</t>
  </si>
  <si>
    <t>Masvingo</t>
  </si>
  <si>
    <t>Masvingo - ZW-MV</t>
  </si>
  <si>
    <t>ZW-MW</t>
  </si>
  <si>
    <t>Mashonaland West</t>
  </si>
  <si>
    <t>Mashonaland West - ZW-MW</t>
  </si>
  <si>
    <t>Northern Mariana Islands</t>
  </si>
  <si>
    <t>Northern Mariana Islands - MP</t>
  </si>
  <si>
    <t>N/A</t>
  </si>
  <si>
    <t>Not Appliable</t>
  </si>
  <si>
    <t>–</t>
  </si>
  <si>
    <t>Not Appliable - N/A</t>
  </si>
  <si>
    <t>– - –</t>
  </si>
  <si>
    <t>GT-16</t>
  </si>
  <si>
    <t>V3.0.1</t>
  </si>
  <si>
    <t>Alta Verapaz - GT-16</t>
  </si>
  <si>
    <t>GT-15</t>
  </si>
  <si>
    <t>Baja Verapaz - GT-15</t>
  </si>
  <si>
    <t>GT-04</t>
  </si>
  <si>
    <t>Chimaltenango - GT-04</t>
  </si>
  <si>
    <t>GT-20</t>
  </si>
  <si>
    <t>Chiquimula - GT-20</t>
  </si>
  <si>
    <t>GT-05</t>
  </si>
  <si>
    <t>Escuintla - GT-05</t>
  </si>
  <si>
    <t>GT-01</t>
  </si>
  <si>
    <t>Guatemala - GT-01</t>
  </si>
  <si>
    <t>GT-13</t>
  </si>
  <si>
    <t>Huehuetenango - GT-13</t>
  </si>
  <si>
    <t>GT-18</t>
  </si>
  <si>
    <t>Izabal - GT-18</t>
  </si>
  <si>
    <t>GT-21</t>
  </si>
  <si>
    <t>Jalapa - GT-21</t>
  </si>
  <si>
    <t>GT-22</t>
  </si>
  <si>
    <t>Jutiapa - GT-22</t>
  </si>
  <si>
    <t>GT-17</t>
  </si>
  <si>
    <t>Petén - GT-17</t>
  </si>
  <si>
    <t>GT-02</t>
  </si>
  <si>
    <t>El Progreso - GT-02</t>
  </si>
  <si>
    <t>GT-14</t>
  </si>
  <si>
    <t>Quiché - GT-14</t>
  </si>
  <si>
    <t>GT-09</t>
  </si>
  <si>
    <t>Quetzaltenango - GT-09</t>
  </si>
  <si>
    <t>GT-11</t>
  </si>
  <si>
    <t>Retalhuleu - GT-11</t>
  </si>
  <si>
    <t>GT-03</t>
  </si>
  <si>
    <t>Sacatepéquez - GT-03</t>
  </si>
  <si>
    <t>GT-12</t>
  </si>
  <si>
    <t>San Marcos - GT-12</t>
  </si>
  <si>
    <t>GT-07</t>
  </si>
  <si>
    <t>Sololá - GT-07</t>
  </si>
  <si>
    <t>GT-06</t>
  </si>
  <si>
    <t>Santa Rosa - GT-06</t>
  </si>
  <si>
    <t>GT-10</t>
  </si>
  <si>
    <t>Suchitepéquez - GT-10</t>
  </si>
  <si>
    <t>GT-08</t>
  </si>
  <si>
    <t>Totonicapán - GT-08</t>
  </si>
  <si>
    <t>GT-19</t>
  </si>
  <si>
    <t>Zacapa - GT-19</t>
  </si>
  <si>
    <t>IN-CG</t>
  </si>
  <si>
    <t>Chhattīsgarh - IN-CG</t>
  </si>
  <si>
    <t>IN-OD</t>
  </si>
  <si>
    <t>Odisha - IN-OD</t>
  </si>
  <si>
    <t>IN-TS</t>
  </si>
  <si>
    <t>Telangāna - IN-TS</t>
  </si>
  <si>
    <t>IN-UK</t>
  </si>
  <si>
    <t>Uttarākhand - IN-UK</t>
  </si>
  <si>
    <t>KZ-11</t>
  </si>
  <si>
    <t>Aqmola oblysy - KZ-11</t>
  </si>
  <si>
    <t>KZ-15</t>
  </si>
  <si>
    <t>Aqtöbe oblysy - KZ-15</t>
  </si>
  <si>
    <t>KZ-75</t>
  </si>
  <si>
    <t>Almaty - KZ-75</t>
  </si>
  <si>
    <t>KZ-19</t>
  </si>
  <si>
    <t>Almaty oblysy - KZ-19</t>
  </si>
  <si>
    <t>KZ-71</t>
  </si>
  <si>
    <t>Astana</t>
  </si>
  <si>
    <t>Astana - KZ-71</t>
  </si>
  <si>
    <t>KZ-23</t>
  </si>
  <si>
    <t>Atyraū oblysy - KZ-23</t>
  </si>
  <si>
    <t>KZ-35</t>
  </si>
  <si>
    <t>Qaraghandy oblysy - KZ-35</t>
  </si>
  <si>
    <t>KZ-39</t>
  </si>
  <si>
    <t>Qostanay oblysy - KZ-39</t>
  </si>
  <si>
    <t>KZ-43</t>
  </si>
  <si>
    <t>Qyzylorda oblysy - KZ-43</t>
  </si>
  <si>
    <t>KZ-47</t>
  </si>
  <si>
    <t>Mangghystaū oblysy - KZ-47</t>
  </si>
  <si>
    <t>KZ-55</t>
  </si>
  <si>
    <t>Pavlodar oblysy - KZ-55</t>
  </si>
  <si>
    <t>KZ-59</t>
  </si>
  <si>
    <t>Soltüstik Qazaqstan oblysy - KZ-59</t>
  </si>
  <si>
    <t>KZ-79</t>
  </si>
  <si>
    <t>Shymkent - KZ-79</t>
  </si>
  <si>
    <t>KZ-63</t>
  </si>
  <si>
    <t>Shyghys Qazaqstan oblysy - KZ-63</t>
  </si>
  <si>
    <t>KZ-61</t>
  </si>
  <si>
    <t>Türkistan oblysy - KZ-61</t>
  </si>
  <si>
    <t>KZ-27</t>
  </si>
  <si>
    <t>Batys Qazaqstan oblysy - KZ-27</t>
  </si>
  <si>
    <t>KZ-31</t>
  </si>
  <si>
    <t>Zhambyl oblysy - KZ-31</t>
  </si>
  <si>
    <t>DZ-57</t>
  </si>
  <si>
    <t>El Meghaier</t>
  </si>
  <si>
    <t>El Meghaier - DZ-57</t>
  </si>
  <si>
    <t>DZ-56</t>
  </si>
  <si>
    <t>Djanet</t>
  </si>
  <si>
    <t>Djanet - DZ-56</t>
  </si>
  <si>
    <t>DZ-55</t>
  </si>
  <si>
    <t>Touggourt</t>
  </si>
  <si>
    <t>Touggourt - DZ-55</t>
  </si>
  <si>
    <t>DZ-54</t>
  </si>
  <si>
    <t>In Guezzam</t>
  </si>
  <si>
    <t>In Guezzam - DZ-54</t>
  </si>
  <si>
    <t>DZ-53</t>
  </si>
  <si>
    <t>In Salah</t>
  </si>
  <si>
    <t>In Salah - DZ-53</t>
  </si>
  <si>
    <t>DZ-52</t>
  </si>
  <si>
    <t>Béni Abbès</t>
  </si>
  <si>
    <t>Béni Abbès - DZ-52</t>
  </si>
  <si>
    <t>DZ-51</t>
  </si>
  <si>
    <t>Ouled Djellal</t>
  </si>
  <si>
    <t>Ouled Djellal - DZ-51</t>
  </si>
  <si>
    <t>DZ-50</t>
  </si>
  <si>
    <t>Bordj Badji Mokhtar</t>
  </si>
  <si>
    <t>Bordj Badji Mokhtar - DZ-50</t>
  </si>
  <si>
    <t>DZ-49</t>
  </si>
  <si>
    <t>Timimoun</t>
  </si>
  <si>
    <t>Timimoun - DZ-49</t>
  </si>
  <si>
    <t>DZ-58</t>
  </si>
  <si>
    <t>El Meniaa</t>
  </si>
  <si>
    <t>El Meniaa - DZ-58</t>
  </si>
  <si>
    <t>ET-SI</t>
  </si>
  <si>
    <t>Sīdama</t>
  </si>
  <si>
    <t>Sīdama - ET-SI</t>
  </si>
  <si>
    <t>ET-SW</t>
  </si>
  <si>
    <t>YeDebub M‘irab Ītyop’iya Hizboch</t>
  </si>
  <si>
    <t>YeDebub M‘irab Ītyop’iya Hizboch - ET-SW</t>
  </si>
  <si>
    <t>IQ-KR</t>
  </si>
  <si>
    <t>Iqlīm Kūrdistān</t>
  </si>
  <si>
    <t>Iqlīm Kūrdistān - IQ-KR</t>
  </si>
  <si>
    <t>KZ-62</t>
  </si>
  <si>
    <t>Ulytaū oblysy</t>
  </si>
  <si>
    <t>Ulytaū oblysy - KZ-62</t>
  </si>
  <si>
    <t>KZ-10</t>
  </si>
  <si>
    <t>Abay oblysy</t>
  </si>
  <si>
    <t>Abay oblysy - KZ-10</t>
  </si>
  <si>
    <t>KZ-33</t>
  </si>
  <si>
    <t>Zhetisū oblysy</t>
  </si>
  <si>
    <t>Zhetisū oblysy - KZ-33</t>
  </si>
  <si>
    <t>KP-15</t>
  </si>
  <si>
    <t>Kaesŏng</t>
  </si>
  <si>
    <t>Kaesŏng - KP-15</t>
  </si>
  <si>
    <t>LV-113</t>
  </si>
  <si>
    <t>Valmieras Novads</t>
  </si>
  <si>
    <t>Valmieras Novads - LV-113</t>
  </si>
  <si>
    <t>LV-112</t>
  </si>
  <si>
    <t>Dienvidkurzemes Novads</t>
  </si>
  <si>
    <t>Dienvidkurzemes Novads - LV-112</t>
  </si>
  <si>
    <t>LV-111</t>
  </si>
  <si>
    <t>Augšdaugavas novads</t>
  </si>
  <si>
    <t>Augšdaugavas novads - LV-111</t>
  </si>
  <si>
    <t>ME-25</t>
  </si>
  <si>
    <t>Zeta</t>
  </si>
  <si>
    <t>Zeta - ME-25</t>
  </si>
  <si>
    <t>PA-NT</t>
  </si>
  <si>
    <t>Naso Tjër Di</t>
  </si>
  <si>
    <t>Naso Tjër Di - PA-NT</t>
  </si>
  <si>
    <t>AE-UQ</t>
  </si>
  <si>
    <t>Umm al Qaywayn</t>
  </si>
  <si>
    <t>Umm al Qaywayn - AE-UQ</t>
  </si>
  <si>
    <t>NP-P1</t>
  </si>
  <si>
    <t>Koshi</t>
  </si>
  <si>
    <t>Koshi - NP-P1</t>
  </si>
  <si>
    <t>NP-P2</t>
  </si>
  <si>
    <t>Madhesh</t>
  </si>
  <si>
    <t>Madhesh - NP-P2</t>
  </si>
  <si>
    <t>NP-P3</t>
  </si>
  <si>
    <t>Bagmati</t>
  </si>
  <si>
    <t>Bagmati - NP-P3</t>
  </si>
  <si>
    <t>NP-P4</t>
  </si>
  <si>
    <t>Gandaki</t>
  </si>
  <si>
    <t>Gandaki - NP-P4</t>
  </si>
  <si>
    <t>NP-P5</t>
  </si>
  <si>
    <t>Lumbini</t>
  </si>
  <si>
    <t>Lumbini - NP-P5</t>
  </si>
  <si>
    <t>NP-P6</t>
  </si>
  <si>
    <t>Karnali</t>
  </si>
  <si>
    <t>Karnali - NP-P6</t>
  </si>
  <si>
    <t>NP-P7</t>
  </si>
  <si>
    <t>Sudurpashchim</t>
  </si>
  <si>
    <t>Sudurpashchim - NP-P7</t>
  </si>
  <si>
    <t>RS-KM</t>
  </si>
  <si>
    <t>Kosovo-Metohija</t>
  </si>
  <si>
    <t>autonomous province</t>
  </si>
  <si>
    <t>Kosovo-Metohija - RS-KM</t>
  </si>
  <si>
    <t>RS-VO</t>
  </si>
  <si>
    <t>Vojvodina</t>
  </si>
  <si>
    <t>Vojvodina - RS-VO</t>
  </si>
  <si>
    <t>Afghanistan___AF</t>
  </si>
  <si>
    <t>Albania___AL</t>
  </si>
  <si>
    <t>Algeria___DZ</t>
  </si>
  <si>
    <t>Andorra___AD</t>
  </si>
  <si>
    <t>Angola___AO</t>
  </si>
  <si>
    <t>Antigua_and_Barbuda___AG</t>
  </si>
  <si>
    <t>Argentina___AR</t>
  </si>
  <si>
    <t>Armenia___AM</t>
  </si>
  <si>
    <t>Australia___AU</t>
  </si>
  <si>
    <t>Austria___AT</t>
  </si>
  <si>
    <t>Azerbaijan___AZ</t>
  </si>
  <si>
    <t>Bahamas___BS</t>
  </si>
  <si>
    <t>Bahrain___BH</t>
  </si>
  <si>
    <t>Bangladesh___BD</t>
  </si>
  <si>
    <t>Barbados___BB</t>
  </si>
  <si>
    <t>Belarus___BY</t>
  </si>
  <si>
    <t>Belgium___BE</t>
  </si>
  <si>
    <t>Belize___BZ</t>
  </si>
  <si>
    <t>Benin___BJ</t>
  </si>
  <si>
    <t>Bhutan___BT</t>
  </si>
  <si>
    <t>Bolivia___BO</t>
  </si>
  <si>
    <t>Bonaire__Sint_Eustatius_and_Saba___BQ</t>
  </si>
  <si>
    <t>Bosnia_and_Herzegovina___BA</t>
  </si>
  <si>
    <t>Botswana___BW</t>
  </si>
  <si>
    <t>Brazil___BR</t>
  </si>
  <si>
    <t>Brunei_Darussalam___BN</t>
  </si>
  <si>
    <t>Bulgaria___BG</t>
  </si>
  <si>
    <t>Burkina_Faso___BF</t>
  </si>
  <si>
    <t>Burundi___BI</t>
  </si>
  <si>
    <t>Cabo_Verde___CV</t>
  </si>
  <si>
    <t>Cambodia___KH</t>
  </si>
  <si>
    <t>Cameroon___CM</t>
  </si>
  <si>
    <t>Canada___CA</t>
  </si>
  <si>
    <t>Central_African_Republic___CF</t>
  </si>
  <si>
    <t>Chad___TD</t>
  </si>
  <si>
    <t>Chile___CL</t>
  </si>
  <si>
    <t>China___CN</t>
  </si>
  <si>
    <t>Colombia___CO</t>
  </si>
  <si>
    <t>Comoros___KM</t>
  </si>
  <si>
    <t>Congo__Democratic_Republic_of_the___CD</t>
  </si>
  <si>
    <t>Congo___CG</t>
  </si>
  <si>
    <t>Costa_Rica___CR</t>
  </si>
  <si>
    <t>Côte_d_Ivoire___CI</t>
  </si>
  <si>
    <t>Croatia___HR</t>
  </si>
  <si>
    <t>Cuba___CU</t>
  </si>
  <si>
    <t>Cyprus___CY</t>
  </si>
  <si>
    <t>Czechia___CZ</t>
  </si>
  <si>
    <t>Denmark___DK</t>
  </si>
  <si>
    <t>Djibouti___DJ</t>
  </si>
  <si>
    <t>Dominica___DM</t>
  </si>
  <si>
    <t>Dominican_Republic___DO</t>
  </si>
  <si>
    <t>Ecuador___EC</t>
  </si>
  <si>
    <t>Egypt___EG</t>
  </si>
  <si>
    <t>El_Salvador___SV</t>
  </si>
  <si>
    <t>Equatorial_Guinea___GQ</t>
  </si>
  <si>
    <t>Eritrea___ER</t>
  </si>
  <si>
    <t>Estonia___EE</t>
  </si>
  <si>
    <t>Eswatini___SZ</t>
  </si>
  <si>
    <t>Ethiopia___ET</t>
  </si>
  <si>
    <t>Fiji___FJ</t>
  </si>
  <si>
    <t>Finland___FI</t>
  </si>
  <si>
    <t>France___FR</t>
  </si>
  <si>
    <t>Gabon___GA</t>
  </si>
  <si>
    <t>Gambia__the____GM</t>
  </si>
  <si>
    <t>Georgia___GE</t>
  </si>
  <si>
    <t>Germany___DE</t>
  </si>
  <si>
    <t>Ghana___GH</t>
  </si>
  <si>
    <t>Greece___GR</t>
  </si>
  <si>
    <t>Greenland___GL</t>
  </si>
  <si>
    <t>Grenada___GD</t>
  </si>
  <si>
    <t>Guatemala___GT</t>
  </si>
  <si>
    <t>Guinea___GN</t>
  </si>
  <si>
    <t>Guinea_Bissau___GW</t>
  </si>
  <si>
    <t>Guyana___GY</t>
  </si>
  <si>
    <t>Haiti___HT</t>
  </si>
  <si>
    <t>Honduras___HN</t>
  </si>
  <si>
    <t>Hungary___HU</t>
  </si>
  <si>
    <t>Iceland___IS</t>
  </si>
  <si>
    <t>India___IN</t>
  </si>
  <si>
    <t>Indonesia___ID</t>
  </si>
  <si>
    <t>Iran___IR</t>
  </si>
  <si>
    <t>Iraq___IQ</t>
  </si>
  <si>
    <t>Ireland___IE</t>
  </si>
  <si>
    <t>Israel___IL</t>
  </si>
  <si>
    <t>Italy___IT</t>
  </si>
  <si>
    <t>Jamaica___JM</t>
  </si>
  <si>
    <t>Japan___JP</t>
  </si>
  <si>
    <t>Jordan___JO</t>
  </si>
  <si>
    <t>Kazakhstan___KZ</t>
  </si>
  <si>
    <t>Kenya___KE</t>
  </si>
  <si>
    <t>Kiribati___KI</t>
  </si>
  <si>
    <t>Korea__North___Democratic_People_s_Republic_of___KP</t>
  </si>
  <si>
    <t>Korea__South___Republic_of___KR</t>
  </si>
  <si>
    <t>Kuwait___KW</t>
  </si>
  <si>
    <t>Kyrgyzstan___KG</t>
  </si>
  <si>
    <t>Laos___LA</t>
  </si>
  <si>
    <t>Latvia___LV</t>
  </si>
  <si>
    <t>Lebanon___LB</t>
  </si>
  <si>
    <t>Lesotho___LS</t>
  </si>
  <si>
    <t>Liberia___LR</t>
  </si>
  <si>
    <t>Libya___LY</t>
  </si>
  <si>
    <t>Liechtenstein___LI</t>
  </si>
  <si>
    <t>Lithuania___LT</t>
  </si>
  <si>
    <t>Luxembourg___LU</t>
  </si>
  <si>
    <t>Madagascar___MG</t>
  </si>
  <si>
    <t>Malawi___MW</t>
  </si>
  <si>
    <t>Malaysia___MY</t>
  </si>
  <si>
    <t>Maldives___MV</t>
  </si>
  <si>
    <t>Mali___ML</t>
  </si>
  <si>
    <t>Malta___MT</t>
  </si>
  <si>
    <t>Marshall_Islands___MH</t>
  </si>
  <si>
    <t>Mauritania___MR</t>
  </si>
  <si>
    <t>Mauritius___MU</t>
  </si>
  <si>
    <t>Mexico___MX</t>
  </si>
  <si>
    <t>Micronesia___FM</t>
  </si>
  <si>
    <t>Moldova___MD</t>
  </si>
  <si>
    <t>Monaco___MC</t>
  </si>
  <si>
    <t>Mongolia___MN</t>
  </si>
  <si>
    <t>Montenegro___ME</t>
  </si>
  <si>
    <t>Morocco___MA</t>
  </si>
  <si>
    <t>Mozambique___MZ</t>
  </si>
  <si>
    <t>Myanmar___MM</t>
  </si>
  <si>
    <t>Namibia___NA</t>
  </si>
  <si>
    <t>Nauru___NR</t>
  </si>
  <si>
    <t>Nepal___NP</t>
  </si>
  <si>
    <t>Netherlands___NL</t>
  </si>
  <si>
    <t>New_Zealand___NZ</t>
  </si>
  <si>
    <t>Nicaragua___NI</t>
  </si>
  <si>
    <t>Niger___NE</t>
  </si>
  <si>
    <t>Nigeria___NG</t>
  </si>
  <si>
    <t>North_Macedonia ___MK</t>
  </si>
  <si>
    <t>Norway___NO</t>
  </si>
  <si>
    <t>Oman___OM</t>
  </si>
  <si>
    <t>Pakistan___PK</t>
  </si>
  <si>
    <t>Palau___PW</t>
  </si>
  <si>
    <t>Palestine___PS</t>
  </si>
  <si>
    <t>Panama___PA</t>
  </si>
  <si>
    <t>Papua_New_Guinea___PG</t>
  </si>
  <si>
    <t>Paraguay___PY</t>
  </si>
  <si>
    <t>Peru___PE</t>
  </si>
  <si>
    <t>Philippines___PH</t>
  </si>
  <si>
    <t>Poland___PL</t>
  </si>
  <si>
    <t>Portugal___PT</t>
  </si>
  <si>
    <t>Qatar___QA</t>
  </si>
  <si>
    <t>Romania___RO</t>
  </si>
  <si>
    <t>Russian_Federation___RU</t>
  </si>
  <si>
    <t>Rwanda___RW</t>
  </si>
  <si>
    <t>Saint_Helena__Ascension_and_Tristan_da_Cunha___SH</t>
  </si>
  <si>
    <t>Saint_Kitts_and_Nevis___KN</t>
  </si>
  <si>
    <t>Saint_Lucia___LC</t>
  </si>
  <si>
    <t>Saint_Vincent_and_the_Grenadines___VC</t>
  </si>
  <si>
    <t>Samoa___WS</t>
  </si>
  <si>
    <t>San_Marino___SM</t>
  </si>
  <si>
    <t>Sao_Tome_and_Principe___ST</t>
  </si>
  <si>
    <t>Saudi_Arabia___SA</t>
  </si>
  <si>
    <t>Senegal___SN</t>
  </si>
  <si>
    <t>Serbia___RS</t>
  </si>
  <si>
    <t>Seychelles___SC</t>
  </si>
  <si>
    <t>Sierra_Leone___SL</t>
  </si>
  <si>
    <t>Singapore___SG</t>
  </si>
  <si>
    <t>Slovakia___SK</t>
  </si>
  <si>
    <t>Slovenia___SI</t>
  </si>
  <si>
    <t>Solomon_Islands___SB</t>
  </si>
  <si>
    <t>Somalia___SO</t>
  </si>
  <si>
    <t>South_Africa___ZA</t>
  </si>
  <si>
    <t>South_Sudan___SS</t>
  </si>
  <si>
    <t>Spain___ES</t>
  </si>
  <si>
    <t>Sri_Lanka___LK</t>
  </si>
  <si>
    <t>Sudan___SD</t>
  </si>
  <si>
    <t>Suriname___SR</t>
  </si>
  <si>
    <t>Sweden___SE</t>
  </si>
  <si>
    <t>Switzerland___CH</t>
  </si>
  <si>
    <t>Syrian_Arab_Republic___SY</t>
  </si>
  <si>
    <t>Taiwan___TW</t>
  </si>
  <si>
    <t>Tajikistan___TJ</t>
  </si>
  <si>
    <t>Tanzania___TZ</t>
  </si>
  <si>
    <t>Thailand___TH</t>
  </si>
  <si>
    <t>Timor_Leste___TL</t>
  </si>
  <si>
    <t>Togo___TG</t>
  </si>
  <si>
    <t>Tonga___TO</t>
  </si>
  <si>
    <t>Trinidad_and_Tobago___TT</t>
  </si>
  <si>
    <t>Tunisia___TN</t>
  </si>
  <si>
    <t>Türkiye___TR</t>
  </si>
  <si>
    <t>Turkmenistan___TM</t>
  </si>
  <si>
    <t>Tuvalu___TV</t>
  </si>
  <si>
    <t>Uganda___UG</t>
  </si>
  <si>
    <t>Ukraine___UA</t>
  </si>
  <si>
    <t>United_Arab_Emirates___AE</t>
  </si>
  <si>
    <t>United_Kingdom___GB</t>
  </si>
  <si>
    <t>United_States_Minor_Outlying_Islands____UM</t>
  </si>
  <si>
    <t>United_States___US</t>
  </si>
  <si>
    <t>Uruguay___UY</t>
  </si>
  <si>
    <t>Uzbekistan___UZ</t>
  </si>
  <si>
    <t>Vanuatu___VU</t>
  </si>
  <si>
    <t>Venezuela___VE</t>
  </si>
  <si>
    <t>Vietnam___VN</t>
  </si>
  <si>
    <t>Wallis_and_Futuna___WF</t>
  </si>
  <si>
    <t>Yemen___YE</t>
  </si>
  <si>
    <t>Zambia___ZM</t>
  </si>
  <si>
    <t>Zimbabwe___ZW</t>
  </si>
  <si>
    <t>Åland_Islands___AX</t>
  </si>
  <si>
    <t>American_Samoa___AS</t>
  </si>
  <si>
    <t>Anguilla___AI</t>
  </si>
  <si>
    <t>Antarctica___AQ</t>
  </si>
  <si>
    <t>Aruba___AW</t>
  </si>
  <si>
    <t>Bermuda___BM</t>
  </si>
  <si>
    <t>Bouvet_Island___BV</t>
  </si>
  <si>
    <t>British_Indian_Ocean_Territory___IO</t>
  </si>
  <si>
    <t>Cayman_Islands___KY</t>
  </si>
  <si>
    <t>Christmas_Island___CX</t>
  </si>
  <si>
    <t>Cocos__Keeling__Islands___CC</t>
  </si>
  <si>
    <t>Cook_Islands___CK</t>
  </si>
  <si>
    <t>Curaçao___CW</t>
  </si>
  <si>
    <t>Falkland_Islands__Malvinas____FK</t>
  </si>
  <si>
    <t>Faroe_Islands___FO</t>
  </si>
  <si>
    <t>French_Guiana___GF</t>
  </si>
  <si>
    <t>French_Polynesia___PF</t>
  </si>
  <si>
    <t>French_Southern_Territories___TF</t>
  </si>
  <si>
    <t>Gibraltar___GI</t>
  </si>
  <si>
    <t>Guadeloupe___GP</t>
  </si>
  <si>
    <t>Guam___GU</t>
  </si>
  <si>
    <t>Guernsey___GG</t>
  </si>
  <si>
    <t>Heard_Island_and_McDonald_Islands___HM</t>
  </si>
  <si>
    <t>Holy_See___VA</t>
  </si>
  <si>
    <t>Hong_Kong___HK</t>
  </si>
  <si>
    <t>Isle_of_Man___IM</t>
  </si>
  <si>
    <t>Jersey___JE</t>
  </si>
  <si>
    <t>Macao___MO</t>
  </si>
  <si>
    <t>Martinique___MQ</t>
  </si>
  <si>
    <t>Mayotte___YT</t>
  </si>
  <si>
    <t>Montserrat___MS</t>
  </si>
  <si>
    <t>New_Caledonia___NC</t>
  </si>
  <si>
    <t>Niue___NU</t>
  </si>
  <si>
    <t>Norfolk_Island___NF</t>
  </si>
  <si>
    <t>Northern_Mariana_Islands___MP</t>
  </si>
  <si>
    <t>Pitcairn___PN</t>
  </si>
  <si>
    <t>Puerto_Rico___PR</t>
  </si>
  <si>
    <t>Réunion___RE</t>
  </si>
  <si>
    <t>Saint_Barthélemy___BL</t>
  </si>
  <si>
    <t>Saint_Martin__French_part___MF</t>
  </si>
  <si>
    <t>Saint_Pierre_and_Miquelon___PM</t>
  </si>
  <si>
    <t>Sint_Maarten__Dutch_part___SX</t>
  </si>
  <si>
    <t>South_Georgia_and_the_South_Sandwich_Islands___GS</t>
  </si>
  <si>
    <t>Svalbard_and_Jan_Mayen___SJ</t>
  </si>
  <si>
    <t>Tokelau___TK</t>
  </si>
  <si>
    <t>Turks_and_Caicos_Islands___TC</t>
  </si>
  <si>
    <t>Virgin_Islands__British___VG</t>
  </si>
  <si>
    <t>Virgin_Islands__U_S____VI</t>
  </si>
  <si>
    <t>Western_Sahara___EH</t>
  </si>
  <si>
    <t>–___–</t>
  </si>
  <si>
    <t>Unknown___00</t>
  </si>
  <si>
    <t>Northern_Mariana_Islands__the____MP</t>
  </si>
  <si>
    <t>V2025.2</t>
  </si>
  <si>
    <t>Change</t>
  </si>
  <si>
    <t>First version</t>
  </si>
  <si>
    <t>English is the official language of Textile Exchange documents. For any questions related to the accuracy of the information contained in any translation, refer to the official English version. Any discrepancies or differences created in any translation are not binding and have no effect for auditing or certification purposes.</t>
  </si>
  <si>
    <t>Tab 1 of 4</t>
  </si>
  <si>
    <t>Tab 2 of 4</t>
  </si>
  <si>
    <r>
      <rPr>
        <b/>
        <sz val="10"/>
        <rFont val="Arial"/>
        <family val="2"/>
      </rPr>
      <t>A. About the Document and Section 1; Document Instructions</t>
    </r>
    <r>
      <rPr>
        <sz val="10"/>
        <color theme="1"/>
        <rFont val="Arial"/>
        <family val="2"/>
      </rPr>
      <t> © Textile Exchange</t>
    </r>
  </si>
  <si>
    <t>Section 1: Document instructions</t>
  </si>
  <si>
    <t>December 1, 2025</t>
  </si>
  <si>
    <t>V2025.3</t>
  </si>
  <si>
    <t>Minor revision; See Appendix A.</t>
  </si>
  <si>
    <t>Minor revision; This document has shifted to a "live" document cadence with continued updates. See Appendix A: Change log.</t>
  </si>
  <si>
    <t>`</t>
  </si>
  <si>
    <t>1) In cases of donations by the seller to the buyer, they should follow their regional financial rules and regulations that verify/document the free transaction of goods (e.g., zero value invoice).</t>
  </si>
  <si>
    <t>Appendix A: Change log</t>
  </si>
  <si>
    <r>
      <t xml:space="preserve">1. </t>
    </r>
    <r>
      <rPr>
        <b/>
        <sz val="11"/>
        <color theme="1"/>
        <rFont val="Arial"/>
        <family val="2"/>
      </rPr>
      <t>New</t>
    </r>
    <r>
      <rPr>
        <sz val="11"/>
        <color theme="1"/>
        <rFont val="Arial"/>
        <family val="2"/>
      </rPr>
      <t>: Note added to 1.2.16.</t>
    </r>
  </si>
  <si>
    <r>
      <t xml:space="preserve">1. </t>
    </r>
    <r>
      <rPr>
        <b/>
        <sz val="11"/>
        <color theme="1"/>
        <rFont val="Arial"/>
        <family val="2"/>
      </rPr>
      <t>Revised:</t>
    </r>
    <r>
      <rPr>
        <sz val="11"/>
        <color theme="1"/>
        <rFont val="Arial"/>
        <family val="2"/>
      </rPr>
      <t xml:space="preserve"> The product number field now only accepts values from 10000 to 99999 to align with ingestion requirements.
2. </t>
    </r>
    <r>
      <rPr>
        <b/>
        <sz val="11"/>
        <color theme="1"/>
        <rFont val="Arial"/>
        <family val="2"/>
      </rPr>
      <t>Revised</t>
    </r>
    <r>
      <rPr>
        <sz val="11"/>
        <color theme="1"/>
        <rFont val="Arial"/>
        <family val="2"/>
      </rPr>
      <t xml:space="preserve">: Percentage fields only allow up to two decimal places to support certified weight accuracy.
3. </t>
    </r>
    <r>
      <rPr>
        <b/>
        <sz val="11"/>
        <color theme="1"/>
        <rFont val="Arial"/>
        <family val="2"/>
      </rPr>
      <t>Revised</t>
    </r>
    <r>
      <rPr>
        <sz val="11"/>
        <color theme="1"/>
        <rFont val="Arial"/>
        <family val="2"/>
      </rPr>
      <t xml:space="preserve">: Stricter controls have been applied to the country and state fields to ensure valid country-state combinations
4. </t>
    </r>
    <r>
      <rPr>
        <b/>
        <sz val="11"/>
        <color theme="1"/>
        <rFont val="Arial"/>
        <family val="2"/>
      </rPr>
      <t>Revised</t>
    </r>
    <r>
      <rPr>
        <sz val="11"/>
        <color theme="1"/>
        <rFont val="Arial"/>
        <family val="2"/>
      </rPr>
      <t>: Versioning system changed due to the live nature of this document, from V1.0 to V2025.2.</t>
    </r>
  </si>
  <si>
    <t>PC0035</t>
  </si>
  <si>
    <t>PC0036</t>
  </si>
  <si>
    <t>PC0041</t>
  </si>
  <si>
    <t>Processed pre- consumer materials </t>
  </si>
  <si>
    <t>PC0042</t>
  </si>
  <si>
    <t>Unprocessed pre-consumer fibers/materials </t>
  </si>
  <si>
    <r>
      <t xml:space="preserve">Processed </t>
    </r>
    <r>
      <rPr>
        <sz val="10"/>
        <rFont val="Untitled Sans"/>
        <family val="2"/>
      </rPr>
      <t>post-consumer materials</t>
    </r>
  </si>
  <si>
    <r>
      <t xml:space="preserve">Unprocessed </t>
    </r>
    <r>
      <rPr>
        <sz val="10"/>
        <rFont val="Untitled Sans"/>
        <family val="2"/>
      </rPr>
      <t>post-consumer fibers/materials</t>
    </r>
  </si>
  <si>
    <t>PD0086</t>
  </si>
  <si>
    <t>Flakes</t>
  </si>
  <si>
    <t>PD0087</t>
  </si>
  <si>
    <t>Popcorns</t>
  </si>
  <si>
    <t>1) Where reclaimed materials come from the recycler and there are no shipment and invoices, "na" is to be entered for the Shipment Document Number, invoice Reference and Order Number. The first day of the submission month is to be entered as the Shipment and Invoice date.</t>
  </si>
  <si>
    <t>IF Material 1 +Material 2 % &lt;&gt; 100%, then remainder will fall under Remaining Reclaimed Material</t>
  </si>
  <si>
    <t>Reclaimed post-consumer materials (PC0037)</t>
  </si>
  <si>
    <t>Reclaimed pre-consumer materials  (PC0040)</t>
  </si>
  <si>
    <t>Processed post-consumer materials (PC0035)</t>
  </si>
  <si>
    <t>Processed pre- consumer materials  (PC0041)</t>
  </si>
  <si>
    <t>Unprocessed post-consumer fibers/materials (PC0036)</t>
  </si>
  <si>
    <t>Unprocessed pre-consumer fibers/materials  (PC0042)</t>
  </si>
  <si>
    <t>Feedstock selection</t>
  </si>
  <si>
    <t>Reclaimed textiles (PD0096), Reclaimed process wastes (PD0098), Reclaimed down, feathers (PD0099), Other (PD0100)</t>
  </si>
  <si>
    <t>Reclaimed bottles (PD0094), Reclaimed fishing nets (PD0095), Reclaimed textiles (PD0096), Reclaimed ocean wastes (PD0097), Reclaimed down, feathers (PD0099), Other (PD0100)</t>
  </si>
  <si>
    <t>Flakes (PD0086), Popcorns (PD0087), Other (PD0100)</t>
  </si>
  <si>
    <t>Reclaimed pre-consumer materials  (PC0040),
Processed pre- consumer materials  (PC0041),
Unprocessed pre-consumer fibers/materials  (PC0042)</t>
  </si>
  <si>
    <t>Processed post-consumer materials (PC0035),
Unprocessed post-consumer fibers/materials (PC0036)</t>
  </si>
  <si>
    <t>2026.04.01</t>
  </si>
  <si>
    <r>
      <t xml:space="preserve">Reclaimed Material Declaration Form
</t>
    </r>
    <r>
      <rPr>
        <b/>
        <sz val="16"/>
        <rFont val="Arial"/>
        <family val="2"/>
      </rPr>
      <t>TE-MM-TEM-105-V2025.4</t>
    </r>
  </si>
  <si>
    <r>
      <t xml:space="preserve">1. </t>
    </r>
    <r>
      <rPr>
        <b/>
        <sz val="11"/>
        <color theme="1"/>
        <rFont val="Arial"/>
        <family val="2"/>
      </rPr>
      <t>Revised:</t>
    </r>
    <r>
      <rPr>
        <sz val="11"/>
        <color theme="1"/>
        <rFont val="Arial"/>
        <family val="2"/>
      </rPr>
      <t xml:space="preserve"> Added RM0580 and RM0581 to Reclaimed material picklist.
2. </t>
    </r>
    <r>
      <rPr>
        <b/>
        <sz val="11"/>
        <color theme="1"/>
        <rFont val="Arial"/>
        <family val="2"/>
      </rPr>
      <t>Revised</t>
    </r>
    <r>
      <rPr>
        <sz val="11"/>
        <color theme="1"/>
        <rFont val="Arial"/>
        <family val="2"/>
      </rPr>
      <t xml:space="preserve">: Added PC0035, PC0036, PC0041 and PC0042 to Pre or Post Consumer Material picklist.
3. </t>
    </r>
    <r>
      <rPr>
        <b/>
        <sz val="11"/>
        <color theme="1"/>
        <rFont val="Arial"/>
        <family val="2"/>
      </rPr>
      <t>Revised</t>
    </r>
    <r>
      <rPr>
        <sz val="11"/>
        <color theme="1"/>
        <rFont val="Arial"/>
        <family val="2"/>
      </rPr>
      <t xml:space="preserve">: Added PD0086 and PD0087 to Feedstock picklist and updated text under 1.2.18.c. These 2 choices are only available for selection if PC0035 or PC0036 is selected under the Pre or Post Consumer Material picklist.
4. </t>
    </r>
    <r>
      <rPr>
        <b/>
        <sz val="11"/>
        <color theme="1"/>
        <rFont val="Arial"/>
        <family val="2"/>
      </rPr>
      <t>Revised</t>
    </r>
    <r>
      <rPr>
        <sz val="11"/>
        <color theme="1"/>
        <rFont val="Arial"/>
        <family val="2"/>
      </rPr>
      <t xml:space="preserve">: </t>
    </r>
    <r>
      <rPr>
        <sz val="11"/>
        <rFont val="Arial"/>
        <family val="2"/>
      </rPr>
      <t>Added Note under 1.2.15</t>
    </r>
    <r>
      <rPr>
        <sz val="11"/>
        <color theme="1"/>
        <rFont val="Arial"/>
        <family val="2"/>
      </rPr>
      <t xml:space="preserve">
5. </t>
    </r>
    <r>
      <rPr>
        <b/>
        <sz val="11"/>
        <color theme="1"/>
        <rFont val="Arial"/>
        <family val="2"/>
      </rPr>
      <t>Revised:</t>
    </r>
    <r>
      <rPr>
        <sz val="11"/>
        <color theme="1"/>
        <rFont val="Arial"/>
        <family val="2"/>
      </rPr>
      <t xml:space="preserve"> Updated text under 1.2.18.d.iv.</t>
    </r>
  </si>
  <si>
    <r>
      <t xml:space="preserve">The </t>
    </r>
    <r>
      <rPr>
        <i/>
        <sz val="11"/>
        <color theme="1"/>
        <rFont val="Arial"/>
        <family val="2"/>
      </rPr>
      <t>TE-MM-TEM-105 Reclaimed Material Declaration Form</t>
    </r>
    <r>
      <rPr>
        <sz val="11"/>
        <color theme="1"/>
        <rFont val="Arial"/>
        <family val="2"/>
      </rPr>
      <t xml:space="preserve"> (RMDF) helps document reclaimed materials entering the certified supply chain. It collects key information in a structured format such as product details, material composition, origin, classification (post-consumer or pre-consumer), and shipment information. This standardized data helps improve consistency, simplify processing, and support traceability of reclaimed materials from source to final products. 
This version of the RMDF is an alternative to the format included in GRS-101-V4.0 and RCS-101-V2.0 Appendix C.</t>
    </r>
  </si>
  <si>
    <r>
      <rPr>
        <i/>
        <sz val="11"/>
        <color theme="1"/>
        <rFont val="Arial"/>
        <family val="2"/>
      </rPr>
      <t>TE-MM-TEM-105-V2025.4 Reclaimed Material Declaration Form</t>
    </r>
    <r>
      <rPr>
        <sz val="11"/>
        <color theme="1"/>
        <rFont val="Arial"/>
        <family val="2"/>
      </rPr>
      <t xml:space="preserve"> is effective </t>
    </r>
    <r>
      <rPr>
        <b/>
        <sz val="11"/>
        <color theme="1"/>
        <rFont val="Arial"/>
        <family val="2"/>
      </rPr>
      <t>April 1, 2026</t>
    </r>
    <r>
      <rPr>
        <sz val="11"/>
        <color theme="1"/>
        <rFont val="Arial"/>
        <family val="2"/>
      </rPr>
      <t>, and may be used immediately.</t>
    </r>
  </si>
  <si>
    <t>iv. If the total of reclaimed material 1 and 2 is less than 100%, the remainder is auto-filled as "mixed fibers" or "others" depending on the feedstock selected.</t>
  </si>
  <si>
    <r>
      <t xml:space="preserve">c. </t>
    </r>
    <r>
      <rPr>
        <b/>
        <sz val="11"/>
        <rFont val="Arial"/>
        <family val="2"/>
      </rPr>
      <t>Feedstock</t>
    </r>
    <r>
      <rPr>
        <sz val="11"/>
        <rFont val="Arial"/>
        <family val="2"/>
      </rPr>
      <t>*: Select the raw material that is being reclaimed. Available options include: Flakes, popcorn ,reclaimed bottles, reclaimed fishing nets, reclaimed textiles, reclaimed ocean wastes, reclaimed process wastes, reclaimed down, feathers, and other. Feedstock available for selection depend on type of pre or post consumer material.</t>
    </r>
  </si>
  <si>
    <t>Pre or post consumer material</t>
  </si>
  <si>
    <t>2) If the RMDF is submitted before December 1, 2025, submitting it to Trackit is optional.
Certification bodies will be given access to submit RMDFs to Trackit no later than December 1, 2025 and may use the system from the time access is given.</t>
  </si>
  <si>
    <t>Refer to the Textile Exchange Glossary for definitions of terms used in this document.</t>
  </si>
  <si>
    <t>Document code</t>
  </si>
  <si>
    <t>Publication date</t>
  </si>
  <si>
    <t>Effective date</t>
  </si>
  <si>
    <r>
      <rPr>
        <b/>
        <sz val="11"/>
        <color theme="1"/>
        <rFont val="Arial"/>
        <family val="2"/>
      </rPr>
      <t>NOTE</t>
    </r>
    <r>
      <rPr>
        <sz val="11"/>
        <color theme="1"/>
        <rFont val="Arial"/>
        <family val="2"/>
      </rPr>
      <t>: See section A1 in the 'Introduction &amp; Instructions' tab for more details.</t>
    </r>
  </si>
  <si>
    <t>April 1, 2026</t>
  </si>
  <si>
    <t>© 2026 Textile Exchange. All rights reserved. 
No part of this publication may be copied, modified, distributed, reproduced, republished, (re-)posted, translated or transmitted in any manner or by any means to any media for publication or distribution, or for public or commercial purposes, without the express prior written consent of Textile Exchange.
You may download and use the published material as provided by Textile Exchange, on the condition that such use is for personal and non-commercial informational purposes only, does not modify the publication material, and retains all proprietary notices.</t>
  </si>
  <si>
    <t>Document revision history</t>
  </si>
  <si>
    <t>Document revision notes</t>
  </si>
  <si>
    <t>A4. Document interpretation and feedback</t>
  </si>
  <si>
    <t xml:space="preserve">Textile Exchange provides additional policies, guidance documents, and templates to support the implementation of this document. All documents relevant to the standards system are available at the Textile Exchange Knowledge Center. The latest version (or code) of referenced documents, including any amendments (for example, calibrations), applies. </t>
  </si>
  <si>
    <t>The following documents are integral to understanding and implementing this document. This list is for reference only and is a non-exhaustive list:</t>
  </si>
  <si>
    <r>
      <rPr>
        <b/>
        <sz val="11"/>
        <rFont val="Arial"/>
        <family val="2"/>
      </rPr>
      <t>NOTE</t>
    </r>
    <r>
      <rPr>
        <sz val="11"/>
        <rFont val="Arial"/>
        <family val="2"/>
      </rPr>
      <t xml:space="preserve">: </t>
    </r>
    <r>
      <rPr>
        <i/>
        <sz val="11"/>
        <rFont val="Arial"/>
        <family val="2"/>
      </rPr>
      <t>TE-101 Terms and Definitions for Textile Exchange Standards and Related Documents</t>
    </r>
    <r>
      <rPr>
        <sz val="11"/>
        <rFont val="Arial"/>
        <family val="2"/>
      </rPr>
      <t xml:space="preserve"> will not be updated going forward and will become obsolete (i.e., retired) alongside the mandatory implementation date of the </t>
    </r>
    <r>
      <rPr>
        <i/>
        <sz val="11"/>
        <rFont val="Arial"/>
        <family val="2"/>
      </rPr>
      <t>Materials Matter Standard</t>
    </r>
    <r>
      <rPr>
        <sz val="11"/>
        <rFont val="Arial"/>
        <family val="2"/>
      </rPr>
      <t xml:space="preserve"> (TE-MM-STN-101). The Textile Exchange Glossary takes precedence in case of any contradiction or omission.</t>
    </r>
  </si>
  <si>
    <t>Points of clarification may be incorporated into supplementary and guidance documents prior to the next revision of this document where applicable. More substantive feedback or suggested changes will be collected and assessed as part of the next review (and if applicable, revision) of this document.</t>
  </si>
  <si>
    <r>
      <t>Any uncertainty regarding the correct interpretation of a criterion should be resolved by the “</t>
    </r>
    <r>
      <rPr>
        <b/>
        <sz val="11"/>
        <color theme="1"/>
        <rFont val="Arial"/>
        <family val="2"/>
      </rPr>
      <t>Notes</t>
    </r>
    <r>
      <rPr>
        <sz val="11"/>
        <color theme="1"/>
        <rFont val="Arial"/>
        <family val="2"/>
      </rPr>
      <t>" and “</t>
    </r>
    <r>
      <rPr>
        <b/>
        <sz val="11"/>
        <color theme="1"/>
        <rFont val="Arial"/>
        <family val="2"/>
      </rPr>
      <t>Examples</t>
    </r>
    <r>
      <rPr>
        <sz val="11"/>
        <color theme="1"/>
        <rFont val="Arial"/>
        <family val="2"/>
      </rPr>
      <t>” sections, where possible. You may submit feedback to Textile Exchange’s standards system at any time via this form or by sending an email to standards@textileexchange.org.</t>
    </r>
  </si>
  <si>
    <r>
      <rPr>
        <i/>
        <sz val="11"/>
        <color theme="1"/>
        <rFont val="Arial"/>
        <family val="2"/>
      </rPr>
      <t>TE-MM-TEM-105-V2025.4 Reclaimed Material Declaration Form</t>
    </r>
    <r>
      <rPr>
        <sz val="11"/>
        <color theme="1"/>
        <rFont val="Arial"/>
        <family val="2"/>
      </rPr>
      <t xml:space="preserve"> is optional. When used, the certification body should follow Section 1 of this document.</t>
    </r>
  </si>
  <si>
    <r>
      <t xml:space="preserve">Reclaimed Material Declaration Form
</t>
    </r>
    <r>
      <rPr>
        <b/>
        <sz val="10"/>
        <color theme="1"/>
        <rFont val="Arial"/>
        <family val="2"/>
      </rPr>
      <t>TE-MM-TEM-105-V2026.1</t>
    </r>
  </si>
  <si>
    <t>V2026.1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</si>
</sst>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quot;RM&quot;#,##0_);[Red]\(&quot;RM&quot;#,##0\)"/>
    <numFmt numFmtId="166" formatCode="yyyy\-mm\-dd;@"/>
    <numFmt numFmtId="167" formatCode="yyyymmdd;@"/>
    <numFmt numFmtId="168" formatCode="mmm\-yyyy"/>
    <numFmt numFmtId="169" formatCode="0_ ;\-0\ "/>
    <numFmt numFmtId="170" formatCode="000000"/>
    <numFmt numFmtId="171" formatCode="[$-409]mmmm\ d\,\ yyyy;@"/>
    <numFmt numFmtId="172" formatCode="yyyy\.mm\.dd"/>
  </numFmts>
  <fonts count="89" x14ac:knownFonts="1">
    <font>
      <sz val="11"/>
      <color rgb="FF000000"/>
      <name val="Arial"/>
      <scheme val="minor"/>
    </font>
    <font>
      <sz val="12"/>
      <color theme="1"/>
      <name val="Arial"/>
      <family val="2"/>
      <scheme val="minor"/>
    </font>
    <font>
      <sz val="11"/>
      <color theme="1"/>
      <name val="Arial"/>
      <family val="2"/>
      <scheme val="minor"/>
    </font>
    <font>
      <sz val="11"/>
      <name val="Arial"/>
      <family val="2"/>
    </font>
    <font>
      <b/>
      <sz val="11"/>
      <color rgb="FF000000"/>
      <name val="Arial"/>
      <family val="2"/>
    </font>
    <font>
      <sz val="11"/>
      <color rgb="FF000000"/>
      <name val="Arial"/>
      <family val="2"/>
    </font>
    <font>
      <sz val="11"/>
      <color theme="1"/>
      <name val="Arial"/>
      <family val="2"/>
    </font>
    <font>
      <sz val="11"/>
      <color rgb="FFFF0000"/>
      <name val="Arial"/>
      <family val="2"/>
    </font>
    <font>
      <u/>
      <sz val="11"/>
      <color theme="10"/>
      <name val="Arial"/>
      <family val="2"/>
      <scheme val="minor"/>
    </font>
    <font>
      <sz val="9.5"/>
      <color rgb="FF000000"/>
      <name val="Untitled Sans"/>
      <family val="2"/>
    </font>
    <font>
      <b/>
      <sz val="9.5"/>
      <color rgb="FF000000"/>
      <name val="Untitled Sans"/>
      <family val="2"/>
    </font>
    <font>
      <sz val="11"/>
      <color rgb="FF000000"/>
      <name val="Arial"/>
      <family val="2"/>
      <scheme val="minor"/>
    </font>
    <font>
      <sz val="11"/>
      <color rgb="FF000000"/>
      <name val="Untitled Sans"/>
      <family val="2"/>
    </font>
    <font>
      <u/>
      <sz val="12"/>
      <color theme="10"/>
      <name val="Arial"/>
      <family val="2"/>
      <scheme val="minor"/>
    </font>
    <font>
      <sz val="11"/>
      <color theme="1"/>
      <name val="Untitled Sans"/>
      <family val="2"/>
    </font>
    <font>
      <b/>
      <sz val="11"/>
      <name val="Untitled Sans"/>
      <family val="2"/>
    </font>
    <font>
      <sz val="11"/>
      <name val="Untitled Sans"/>
      <family val="2"/>
    </font>
    <font>
      <sz val="10"/>
      <color theme="1"/>
      <name val="Untitled Sans"/>
      <family val="2"/>
    </font>
    <font>
      <sz val="10"/>
      <color rgb="FF000000"/>
      <name val="Untitled Sans"/>
      <family val="2"/>
    </font>
    <font>
      <b/>
      <sz val="10"/>
      <name val="Untitled Sans"/>
      <family val="2"/>
    </font>
    <font>
      <sz val="10"/>
      <name val="Untitled Sans"/>
      <family val="2"/>
    </font>
    <font>
      <b/>
      <sz val="10"/>
      <color theme="1"/>
      <name val="Untitled Sans"/>
      <family val="2"/>
    </font>
    <font>
      <sz val="11"/>
      <color rgb="FFFF0000"/>
      <name val="Arial"/>
      <family val="2"/>
      <scheme val="minor"/>
    </font>
    <font>
      <b/>
      <sz val="11"/>
      <color theme="1"/>
      <name val="Arial"/>
      <family val="2"/>
      <scheme val="minor"/>
    </font>
    <font>
      <b/>
      <sz val="11"/>
      <name val="Arial"/>
      <family val="2"/>
      <scheme val="minor"/>
    </font>
    <font>
      <sz val="11"/>
      <name val="Arial"/>
      <family val="2"/>
      <scheme val="minor"/>
    </font>
    <font>
      <u/>
      <sz val="11"/>
      <color theme="10"/>
      <name val="Arial"/>
      <family val="2"/>
      <scheme val="minor"/>
    </font>
    <font>
      <sz val="8"/>
      <name val="Arial"/>
      <family val="2"/>
      <scheme val="minor"/>
    </font>
    <font>
      <sz val="11"/>
      <color rgb="FF000000"/>
      <name val="Aptos Narrow"/>
      <family val="2"/>
    </font>
    <font>
      <sz val="11"/>
      <color rgb="FF000000"/>
      <name val="Arial"/>
      <family val="2"/>
      <scheme val="minor"/>
    </font>
    <font>
      <sz val="10"/>
      <color rgb="FFFF0000"/>
      <name val="Calibri"/>
      <family val="2"/>
    </font>
    <font>
      <b/>
      <sz val="11"/>
      <color theme="1"/>
      <name val="Arial"/>
      <family val="2"/>
    </font>
    <font>
      <i/>
      <sz val="11"/>
      <color theme="7" tint="-0.249977111117893"/>
      <name val="Arial"/>
      <family val="2"/>
    </font>
    <font>
      <i/>
      <sz val="11"/>
      <color theme="1"/>
      <name val="Arial"/>
      <family val="2"/>
    </font>
    <font>
      <sz val="7"/>
      <color theme="1"/>
      <name val="Arial"/>
      <family val="2"/>
    </font>
    <font>
      <sz val="9"/>
      <color theme="1"/>
      <name val="Arial"/>
      <family val="2"/>
    </font>
    <font>
      <sz val="10"/>
      <color theme="1"/>
      <name val="Arial"/>
      <family val="2"/>
    </font>
    <font>
      <b/>
      <sz val="10"/>
      <color theme="1"/>
      <name val="Arial"/>
      <family val="2"/>
    </font>
    <font>
      <sz val="16"/>
      <color theme="1"/>
      <name val="Arial"/>
      <family val="2"/>
    </font>
    <font>
      <sz val="18"/>
      <color theme="1"/>
      <name val="Arial"/>
      <family val="2"/>
    </font>
    <font>
      <b/>
      <sz val="10"/>
      <name val="Arial"/>
      <family val="2"/>
    </font>
    <font>
      <u/>
      <sz val="11"/>
      <color theme="3" tint="0.39994506668294322"/>
      <name val="Arial"/>
      <family val="2"/>
    </font>
    <font>
      <b/>
      <sz val="11"/>
      <color rgb="FFFF0000"/>
      <name val="Arial"/>
      <family val="2"/>
    </font>
    <font>
      <sz val="10"/>
      <color rgb="FFFF0000"/>
      <name val="Arial"/>
      <family val="2"/>
    </font>
    <font>
      <sz val="16"/>
      <name val="Arial"/>
      <family val="2"/>
    </font>
    <font>
      <sz val="18"/>
      <name val="Arial"/>
      <family val="2"/>
    </font>
    <font>
      <b/>
      <sz val="13"/>
      <name val="Arial"/>
      <family val="2"/>
    </font>
    <font>
      <i/>
      <u/>
      <sz val="11"/>
      <color theme="3" tint="0.39997558519241921"/>
      <name val="Arial"/>
      <family val="2"/>
      <scheme val="minor"/>
    </font>
    <font>
      <sz val="10"/>
      <color rgb="FF000000"/>
      <name val="Arial"/>
      <family val="2"/>
    </font>
    <font>
      <b/>
      <sz val="11.5"/>
      <name val="Arial"/>
      <family val="2"/>
    </font>
    <font>
      <b/>
      <sz val="11.5"/>
      <color rgb="FFFF0000"/>
      <name val="Arial"/>
      <family val="2"/>
    </font>
    <font>
      <sz val="11.5"/>
      <color rgb="FF000000"/>
      <name val="Arial"/>
      <family val="2"/>
    </font>
    <font>
      <sz val="16"/>
      <color rgb="FF000000"/>
      <name val="Arial"/>
      <family val="2"/>
    </font>
    <font>
      <b/>
      <sz val="11.5"/>
      <color rgb="FF000000"/>
      <name val="Arial"/>
      <family val="2"/>
    </font>
    <font>
      <i/>
      <sz val="10"/>
      <color rgb="FF000000"/>
      <name val="Arial"/>
      <family val="2"/>
    </font>
    <font>
      <b/>
      <sz val="24"/>
      <color rgb="FF000000"/>
      <name val="Arial"/>
      <family val="2"/>
    </font>
    <font>
      <sz val="12"/>
      <name val="Arial"/>
      <family val="2"/>
    </font>
    <font>
      <sz val="12"/>
      <color rgb="FF000000"/>
      <name val="Arial"/>
      <family val="2"/>
    </font>
    <font>
      <i/>
      <sz val="12"/>
      <color rgb="FF000000"/>
      <name val="Arial"/>
      <family val="2"/>
    </font>
    <font>
      <i/>
      <sz val="12"/>
      <color theme="0"/>
      <name val="Arial"/>
      <family val="2"/>
    </font>
    <font>
      <i/>
      <u/>
      <sz val="10"/>
      <color rgb="FF000000"/>
      <name val="Arial"/>
      <family val="2"/>
    </font>
    <font>
      <sz val="14"/>
      <color rgb="FF000000"/>
      <name val="Arial"/>
      <family val="2"/>
    </font>
    <font>
      <sz val="14"/>
      <color rgb="FFFF0000"/>
      <name val="Arial"/>
      <family val="2"/>
    </font>
    <font>
      <sz val="11.5"/>
      <color theme="0"/>
      <name val="Arial"/>
      <family val="2"/>
    </font>
    <font>
      <sz val="11.5"/>
      <color theme="4" tint="0.79998168889431442"/>
      <name val="Arial"/>
      <family val="2"/>
    </font>
    <font>
      <i/>
      <sz val="8"/>
      <color rgb="FF000000"/>
      <name val="Arial"/>
      <family val="2"/>
    </font>
    <font>
      <b/>
      <sz val="11.5"/>
      <color theme="1"/>
      <name val="Arial"/>
      <family val="2"/>
    </font>
    <font>
      <i/>
      <sz val="10"/>
      <color theme="0"/>
      <name val="Arial"/>
      <family val="2"/>
    </font>
    <font>
      <sz val="11"/>
      <color theme="0"/>
      <name val="Arial"/>
      <family val="2"/>
    </font>
    <font>
      <sz val="9.5"/>
      <color rgb="FF000000"/>
      <name val="Arial"/>
      <family val="2"/>
    </font>
    <font>
      <i/>
      <sz val="9"/>
      <name val="Arial"/>
      <family val="2"/>
    </font>
    <font>
      <b/>
      <sz val="13"/>
      <color theme="0"/>
      <name val="Arial"/>
      <family val="2"/>
    </font>
    <font>
      <sz val="13"/>
      <color theme="0"/>
      <name val="Arial"/>
      <family val="2"/>
    </font>
    <font>
      <i/>
      <sz val="13"/>
      <color theme="0"/>
      <name val="Arial"/>
      <family val="2"/>
    </font>
    <font>
      <i/>
      <sz val="9"/>
      <color rgb="FF000000"/>
      <name val="Arial"/>
      <family val="2"/>
    </font>
    <font>
      <i/>
      <sz val="11"/>
      <color theme="3" tint="0.39997558519241921"/>
      <name val="Arial"/>
      <family val="2"/>
    </font>
    <font>
      <b/>
      <sz val="13"/>
      <color rgb="FF000000"/>
      <name val="Arial"/>
      <family val="2"/>
    </font>
    <font>
      <b/>
      <sz val="11"/>
      <name val="Arial"/>
      <family val="2"/>
    </font>
    <font>
      <i/>
      <sz val="11"/>
      <name val="Arial"/>
      <family val="2"/>
    </font>
    <font>
      <b/>
      <sz val="11"/>
      <color rgb="FFFF2600"/>
      <name val="Arial"/>
      <family val="2"/>
    </font>
    <font>
      <sz val="18"/>
      <color rgb="FF000000"/>
      <name val="Arial"/>
      <family val="2"/>
    </font>
    <font>
      <sz val="13"/>
      <name val="Arial"/>
      <family val="2"/>
    </font>
    <font>
      <sz val="9.5"/>
      <color theme="0"/>
      <name val="Arial"/>
      <family val="2"/>
    </font>
    <font>
      <sz val="9.5"/>
      <name val="Arial"/>
      <family val="2"/>
    </font>
    <font>
      <i/>
      <sz val="10"/>
      <color rgb="FFFF0000"/>
      <name val="Arial"/>
      <family val="2"/>
    </font>
    <font>
      <b/>
      <sz val="16"/>
      <name val="Arial"/>
      <family val="2"/>
    </font>
    <font>
      <sz val="8"/>
      <name val="Arial"/>
      <family val="2"/>
      <scheme val="minor"/>
    </font>
    <font>
      <b/>
      <sz val="10"/>
      <color rgb="FF000000"/>
      <name val="Untitled Sans"/>
      <family val="2"/>
    </font>
    <font>
      <sz val="9"/>
      <name val="Arial"/>
      <family val="2"/>
    </font>
  </fonts>
  <fills count="16">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theme="6" tint="0.79998168889431442"/>
        <bgColor theme="6" tint="0.79998168889431442"/>
      </patternFill>
    </fill>
    <fill>
      <patternFill patternType="solid">
        <fgColor theme="2"/>
        <bgColor indexed="64"/>
      </patternFill>
    </fill>
    <fill>
      <patternFill patternType="solid">
        <fgColor rgb="FFFFC000"/>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2" tint="-0.89999084444715716"/>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s>
  <borders count="117">
    <border>
      <left/>
      <right/>
      <top/>
      <bottom/>
      <diagonal/>
    </border>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theme="1" tint="0.499984740745262"/>
      </right>
      <top style="thin">
        <color theme="1" tint="0.499984740745262"/>
      </top>
      <bottom style="thin">
        <color theme="1" tint="0.499984740745262"/>
      </bottom>
      <diagonal/>
    </border>
    <border>
      <left style="thin">
        <color indexed="64"/>
      </left>
      <right/>
      <top/>
      <bottom style="thin">
        <color indexed="64"/>
      </bottom>
      <diagonal/>
    </border>
    <border>
      <left style="thin">
        <color indexed="64"/>
      </left>
      <right style="thin">
        <color indexed="64"/>
      </right>
      <top style="thin">
        <color rgb="FFE7E6E6"/>
      </top>
      <bottom style="thin">
        <color indexed="64"/>
      </bottom>
      <diagonal/>
    </border>
    <border>
      <left style="thin">
        <color rgb="FFE7E6E6"/>
      </left>
      <right/>
      <top style="thin">
        <color rgb="FFE7E6E6"/>
      </top>
      <bottom/>
      <diagonal/>
    </border>
    <border>
      <left style="thin">
        <color indexed="64"/>
      </left>
      <right/>
      <top style="thin">
        <color rgb="FFE7E6E6"/>
      </top>
      <bottom/>
      <diagonal/>
    </border>
    <border>
      <left style="thin">
        <color rgb="FFE7E6E6"/>
      </left>
      <right/>
      <top style="thin">
        <color indexed="64"/>
      </top>
      <bottom/>
      <diagonal/>
    </border>
    <border>
      <left style="thin">
        <color indexed="64"/>
      </left>
      <right/>
      <top style="thin">
        <color indexed="64"/>
      </top>
      <bottom/>
      <diagonal/>
    </border>
    <border>
      <left style="thin">
        <color rgb="FFE7E6E6"/>
      </left>
      <right style="thin">
        <color rgb="FFE7E6E6"/>
      </right>
      <top style="thin">
        <color rgb="FFE7E6E6"/>
      </top>
      <bottom style="thin">
        <color rgb="FFE7E6E6"/>
      </bottom>
      <diagonal/>
    </border>
    <border>
      <left style="thin">
        <color theme="1" tint="0.499984740745262"/>
      </left>
      <right style="thin">
        <color theme="1" tint="0.499984740745262"/>
      </right>
      <top style="thin">
        <color theme="1" tint="0.499984740745262"/>
      </top>
      <bottom style="medium">
        <color rgb="FF000000"/>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medium">
        <color rgb="FF000000"/>
      </bottom>
      <diagonal/>
    </border>
    <border>
      <left/>
      <right style="thin">
        <color indexed="64"/>
      </right>
      <top style="thin">
        <color theme="1" tint="0.499984740745262"/>
      </top>
      <bottom style="medium">
        <color rgb="FF000000"/>
      </bottom>
      <diagonal/>
    </border>
    <border>
      <left style="thin">
        <color theme="1" tint="0.499984740745262"/>
      </left>
      <right/>
      <top style="thin">
        <color theme="1" tint="0.499984740745262"/>
      </top>
      <bottom style="thin">
        <color theme="1" tint="0.499984740745262"/>
      </bottom>
      <diagonal/>
    </border>
    <border>
      <left/>
      <right style="medium">
        <color rgb="FF000000"/>
      </right>
      <top style="thin">
        <color theme="1" tint="0.499984740745262"/>
      </top>
      <bottom style="medium">
        <color rgb="FF000000"/>
      </bottom>
      <diagonal/>
    </border>
    <border>
      <left/>
      <right style="medium">
        <color rgb="FF000000"/>
      </right>
      <top style="thin">
        <color theme="1" tint="0.499984740745262"/>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top style="thick">
        <color theme="1"/>
      </top>
      <bottom/>
      <diagonal/>
    </border>
    <border>
      <left style="thin">
        <color theme="1" tint="0.499984740745262"/>
      </left>
      <right style="medium">
        <color theme="1"/>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style="thick">
        <color theme="1"/>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theme="1" tint="0.499984740745262"/>
      </left>
      <right/>
      <top/>
      <bottom/>
      <diagonal/>
    </border>
    <border>
      <left style="medium">
        <color theme="1"/>
      </left>
      <right/>
      <top/>
      <bottom/>
      <diagonal/>
    </border>
    <border>
      <left style="thick">
        <color theme="1"/>
      </left>
      <right/>
      <top style="thick">
        <color theme="1"/>
      </top>
      <bottom/>
      <diagonal/>
    </border>
    <border>
      <left style="thin">
        <color theme="1" tint="0.499984740745262"/>
      </left>
      <right/>
      <top style="thick">
        <color theme="1"/>
      </top>
      <bottom/>
      <diagonal/>
    </border>
    <border>
      <left/>
      <right style="thick">
        <color theme="1"/>
      </right>
      <top style="thick">
        <color theme="1"/>
      </top>
      <bottom/>
      <diagonal/>
    </border>
    <border>
      <left style="thick">
        <color theme="1"/>
      </left>
      <right/>
      <top/>
      <bottom/>
      <diagonal/>
    </border>
    <border>
      <left/>
      <right style="thick">
        <color theme="1"/>
      </right>
      <top/>
      <bottom/>
      <diagonal/>
    </border>
    <border>
      <left style="thick">
        <color theme="1"/>
      </left>
      <right/>
      <top/>
      <bottom style="thin">
        <color theme="1" tint="0.499984740745262"/>
      </bottom>
      <diagonal/>
    </border>
    <border>
      <left/>
      <right style="thick">
        <color theme="1"/>
      </right>
      <top/>
      <bottom style="thin">
        <color theme="1" tint="0.499984740745262"/>
      </bottom>
      <diagonal/>
    </border>
    <border>
      <left style="thick">
        <color theme="1"/>
      </left>
      <right style="thin">
        <color theme="1" tint="0.499984740745262"/>
      </right>
      <top style="thin">
        <color theme="1" tint="0.499984740745262"/>
      </top>
      <bottom style="medium">
        <color rgb="FF000000"/>
      </bottom>
      <diagonal/>
    </border>
    <border>
      <left/>
      <right style="thick">
        <color theme="1"/>
      </right>
      <top style="thin">
        <color theme="1" tint="0.499984740745262"/>
      </top>
      <bottom style="medium">
        <color rgb="FF000000"/>
      </bottom>
      <diagonal/>
    </border>
    <border>
      <left style="thick">
        <color theme="1"/>
      </left>
      <right style="thin">
        <color theme="1" tint="0.499984740745262"/>
      </right>
      <top style="thin">
        <color theme="1" tint="0.499984740745262"/>
      </top>
      <bottom style="thin">
        <color theme="1" tint="0.499984740745262"/>
      </bottom>
      <diagonal/>
    </border>
    <border>
      <left/>
      <right style="thick">
        <color theme="1"/>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ck">
        <color theme="1"/>
      </bottom>
      <diagonal/>
    </border>
    <border>
      <left style="thin">
        <color theme="1" tint="0.499984740745262"/>
      </left>
      <right style="thick">
        <color theme="1"/>
      </right>
      <top style="thin">
        <color theme="1" tint="0.499984740745262"/>
      </top>
      <bottom style="thin">
        <color theme="1" tint="0.499984740745262"/>
      </bottom>
      <diagonal/>
    </border>
    <border>
      <left style="thin">
        <color theme="1" tint="0.499984740745262"/>
      </left>
      <right style="thick">
        <color theme="1"/>
      </right>
      <top style="thick">
        <color theme="1"/>
      </top>
      <bottom/>
      <diagonal/>
    </border>
    <border>
      <left style="thin">
        <color theme="1" tint="0.499984740745262"/>
      </left>
      <right style="thick">
        <color theme="1"/>
      </right>
      <top/>
      <bottom/>
      <diagonal/>
    </border>
    <border>
      <left style="thin">
        <color theme="1" tint="0.499984740745262"/>
      </left>
      <right style="thick">
        <color theme="1"/>
      </right>
      <top style="thin">
        <color theme="1" tint="0.499984740745262"/>
      </top>
      <bottom style="medium">
        <color rgb="FF000000"/>
      </bottom>
      <diagonal/>
    </border>
    <border>
      <left style="thick">
        <color theme="1"/>
      </left>
      <right/>
      <top style="medium">
        <color theme="1"/>
      </top>
      <bottom/>
      <diagonal/>
    </border>
    <border>
      <left style="thin">
        <color theme="1" tint="0.499984740745262"/>
      </left>
      <right style="thin">
        <color theme="1" tint="0.499984740745262"/>
      </right>
      <top style="medium">
        <color theme="1"/>
      </top>
      <bottom/>
      <diagonal/>
    </border>
    <border>
      <left/>
      <right/>
      <top style="medium">
        <color theme="1"/>
      </top>
      <bottom/>
      <diagonal/>
    </border>
    <border>
      <left/>
      <right style="thin">
        <color theme="1" tint="0.499984740745262"/>
      </right>
      <top style="medium">
        <color theme="1"/>
      </top>
      <bottom/>
      <diagonal/>
    </border>
    <border>
      <left/>
      <right style="thick">
        <color theme="1"/>
      </right>
      <top style="medium">
        <color theme="1"/>
      </top>
      <bottom/>
      <diagonal/>
    </border>
    <border>
      <left style="thin">
        <color theme="1" tint="0.499984740745262"/>
      </left>
      <right/>
      <top style="medium">
        <color theme="1"/>
      </top>
      <bottom/>
      <diagonal/>
    </border>
    <border>
      <left style="thin">
        <color theme="1" tint="0.499984740745262"/>
      </left>
      <right/>
      <top style="medium">
        <color theme="1"/>
      </top>
      <bottom style="thin">
        <color theme="1" tint="0.499984740745262"/>
      </bottom>
      <diagonal/>
    </border>
    <border>
      <left/>
      <right/>
      <top style="medium">
        <color theme="1"/>
      </top>
      <bottom style="thin">
        <color theme="1" tint="0.499984740745262"/>
      </bottom>
      <diagonal/>
    </border>
    <border>
      <left/>
      <right style="medium">
        <color rgb="FF000000"/>
      </right>
      <top style="medium">
        <color theme="1"/>
      </top>
      <bottom style="thin">
        <color theme="1" tint="0.499984740745262"/>
      </bottom>
      <diagonal/>
    </border>
    <border>
      <left style="medium">
        <color rgb="FF000000"/>
      </left>
      <right/>
      <top style="medium">
        <color theme="1"/>
      </top>
      <bottom style="thin">
        <color theme="1" tint="0.499984740745262"/>
      </bottom>
      <diagonal/>
    </border>
    <border>
      <left/>
      <right style="thick">
        <color theme="1"/>
      </right>
      <top style="medium">
        <color theme="1"/>
      </top>
      <bottom style="thin">
        <color theme="1" tint="0.499984740745262"/>
      </bottom>
      <diagonal/>
    </border>
    <border>
      <left style="medium">
        <color theme="1"/>
      </left>
      <right/>
      <top style="thick">
        <color theme="1"/>
      </top>
      <bottom/>
      <diagonal/>
    </border>
    <border>
      <left style="medium">
        <color theme="1"/>
      </left>
      <right/>
      <top/>
      <bottom style="medium">
        <color theme="1"/>
      </bottom>
      <diagonal/>
    </border>
    <border>
      <left style="thin">
        <color theme="1"/>
      </left>
      <right style="thick">
        <color theme="1"/>
      </right>
      <top style="medium">
        <color theme="1"/>
      </top>
      <bottom/>
      <diagonal/>
    </border>
    <border>
      <left style="thin">
        <color theme="1"/>
      </left>
      <right style="thick">
        <color theme="1"/>
      </right>
      <top/>
      <bottom style="thin">
        <color theme="1" tint="0.499984740745262"/>
      </bottom>
      <diagonal/>
    </border>
    <border>
      <left style="thin">
        <color theme="1" tint="0.499984740745262"/>
      </left>
      <right/>
      <top style="thin">
        <color theme="1" tint="0.499984740745262"/>
      </top>
      <bottom style="thick">
        <color theme="1"/>
      </bottom>
      <diagonal/>
    </border>
    <border>
      <left style="thin">
        <color theme="1" tint="0.499984740745262"/>
      </left>
      <right style="thin">
        <color theme="1" tint="0.499984740745262"/>
      </right>
      <top style="medium">
        <color rgb="FF000000"/>
      </top>
      <bottom style="thin">
        <color theme="1" tint="0.499984740745262"/>
      </bottom>
      <diagonal/>
    </border>
    <border>
      <left style="thin">
        <color theme="1" tint="0.499984740745262"/>
      </left>
      <right style="thin">
        <color theme="1" tint="0.499984740745262"/>
      </right>
      <top style="thin">
        <color theme="1" tint="0.499984740745262"/>
      </top>
      <bottom style="thick">
        <color auto="1"/>
      </bottom>
      <diagonal/>
    </border>
    <border>
      <left style="thin">
        <color theme="0" tint="-0.499984740745262"/>
      </left>
      <right/>
      <top style="thin">
        <color theme="0" tint="-0.499984740745262"/>
      </top>
      <bottom style="thin">
        <color auto="1"/>
      </bottom>
      <diagonal/>
    </border>
    <border>
      <left/>
      <right style="thin">
        <color theme="0" tint="-0.499984740745262"/>
      </right>
      <top style="thin">
        <color theme="0" tint="-0.499984740745262"/>
      </top>
      <bottom style="thin">
        <color auto="1"/>
      </bottom>
      <diagonal/>
    </border>
    <border>
      <left style="thin">
        <color theme="0" tint="-0.499984740745262"/>
      </left>
      <right/>
      <top style="thin">
        <color auto="1"/>
      </top>
      <bottom style="thin">
        <color auto="1"/>
      </bottom>
      <diagonal/>
    </border>
    <border>
      <left/>
      <right style="thin">
        <color theme="0" tint="-0.499984740745262"/>
      </right>
      <top style="thin">
        <color auto="1"/>
      </top>
      <bottom style="thin">
        <color auto="1"/>
      </bottom>
      <diagonal/>
    </border>
    <border>
      <left/>
      <right/>
      <top style="thin">
        <color indexed="64"/>
      </top>
      <bottom/>
      <diagonal/>
    </border>
    <border>
      <left/>
      <right/>
      <top style="thick">
        <color auto="1"/>
      </top>
      <bottom/>
      <diagonal/>
    </border>
    <border>
      <left style="thick">
        <color theme="1"/>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ck">
        <color theme="1"/>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top style="thin">
        <color theme="1" tint="0.499984740745262"/>
      </top>
      <bottom/>
      <diagonal/>
    </border>
    <border>
      <left/>
      <right/>
      <top style="thin">
        <color theme="2" tint="-0.89999084444715716"/>
      </top>
      <bottom/>
      <diagonal/>
    </border>
    <border>
      <left style="thin">
        <color indexed="64"/>
      </left>
      <right/>
      <top style="thin">
        <color theme="2" tint="-0.89999084444715716"/>
      </top>
      <bottom/>
      <diagonal/>
    </border>
    <border>
      <left/>
      <right/>
      <top/>
      <bottom style="thin">
        <color theme="2" tint="-0.89999084444715716"/>
      </bottom>
      <diagonal/>
    </border>
    <border>
      <left/>
      <right/>
      <top/>
      <bottom style="thin">
        <color indexed="64"/>
      </bottom>
      <diagonal/>
    </border>
    <border>
      <left/>
      <right style="medium">
        <color theme="1"/>
      </right>
      <top style="thick">
        <color theme="1"/>
      </top>
      <bottom/>
      <diagonal/>
    </border>
    <border>
      <left/>
      <right style="medium">
        <color theme="1"/>
      </right>
      <top/>
      <bottom/>
      <diagonal/>
    </border>
    <border>
      <left/>
      <right style="medium">
        <color theme="1"/>
      </right>
      <top/>
      <bottom style="medium">
        <color theme="1"/>
      </bottom>
      <diagonal/>
    </border>
    <border>
      <left/>
      <right style="thin">
        <color indexed="64"/>
      </right>
      <top style="thin">
        <color theme="0" tint="-0.499984740745262"/>
      </top>
      <bottom style="thin">
        <color theme="0" tint="-0.499984740745262"/>
      </bottom>
      <diagonal/>
    </border>
    <border>
      <left style="thin">
        <color theme="1" tint="0.499984740745262"/>
      </left>
      <right style="medium">
        <color theme="1"/>
      </right>
      <top style="medium">
        <color rgb="FF000000"/>
      </top>
      <bottom/>
      <diagonal/>
    </border>
    <border>
      <left style="thin">
        <color theme="1" tint="0.499984740745262"/>
      </left>
      <right style="thick">
        <color theme="1"/>
      </right>
      <top style="medium">
        <color rgb="FF000000"/>
      </top>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3">
    <xf numFmtId="0" fontId="0" fillId="0" borderId="0"/>
    <xf numFmtId="0" fontId="2" fillId="0" borderId="1"/>
    <xf numFmtId="0" fontId="1" fillId="0" borderId="1"/>
    <xf numFmtId="0" fontId="13" fillId="0" borderId="1" applyNumberFormat="0" applyFill="0" applyBorder="0" applyAlignment="0" applyProtection="0"/>
    <xf numFmtId="0" fontId="8" fillId="0" borderId="1" applyNumberFormat="0" applyFill="0" applyBorder="0" applyAlignment="0" applyProtection="0"/>
    <xf numFmtId="0" fontId="26" fillId="0" borderId="0" applyNumberFormat="0" applyFill="0" applyBorder="0" applyAlignment="0" applyProtection="0"/>
    <xf numFmtId="164" fontId="29" fillId="0" borderId="0" applyFont="0" applyFill="0" applyBorder="0" applyAlignment="0" applyProtection="0"/>
    <xf numFmtId="9" fontId="29" fillId="0" borderId="0" applyFont="0" applyFill="0" applyBorder="0" applyAlignment="0" applyProtection="0"/>
    <xf numFmtId="0" fontId="3" fillId="0" borderId="1" applyNumberFormat="0" applyFill="0" applyBorder="0" applyProtection="0">
      <alignment vertical="center" wrapText="1"/>
    </xf>
    <xf numFmtId="0" fontId="41" fillId="0" borderId="1" applyNumberFormat="0" applyFill="0" applyBorder="0" applyAlignment="0" applyProtection="0"/>
    <xf numFmtId="0" fontId="44" fillId="0" borderId="1" applyNumberFormat="0" applyFill="0" applyBorder="0" applyAlignment="0" applyProtection="0"/>
    <xf numFmtId="0" fontId="45" fillId="0" borderId="1" applyNumberFormat="0" applyFill="0" applyBorder="0" applyAlignment="0" applyProtection="0"/>
    <xf numFmtId="0" fontId="46" fillId="0" borderId="1" applyNumberFormat="0" applyFill="0" applyBorder="0" applyAlignment="0" applyProtection="0"/>
  </cellStyleXfs>
  <cellXfs count="512">
    <xf numFmtId="0" fontId="0" fillId="0" borderId="0" xfId="0"/>
    <xf numFmtId="0" fontId="12" fillId="0" borderId="0" xfId="0" applyFont="1"/>
    <xf numFmtId="0" fontId="9" fillId="0" borderId="10" xfId="0" applyFont="1" applyBorder="1" applyAlignment="1">
      <alignment vertical="center"/>
    </xf>
    <xf numFmtId="0" fontId="14" fillId="0" borderId="1" xfId="1" applyFont="1" applyAlignment="1">
      <alignment vertical="center"/>
    </xf>
    <xf numFmtId="0" fontId="17" fillId="0" borderId="1" xfId="1" applyFont="1" applyAlignment="1">
      <alignment vertical="center"/>
    </xf>
    <xf numFmtId="0" fontId="18" fillId="0" borderId="0" xfId="0" applyFont="1"/>
    <xf numFmtId="0" fontId="19" fillId="3" borderId="6" xfId="1" applyFont="1" applyFill="1" applyBorder="1" applyAlignment="1">
      <alignment vertical="center"/>
    </xf>
    <xf numFmtId="0" fontId="20" fillId="3" borderId="7" xfId="1" applyFont="1" applyFill="1" applyBorder="1" applyAlignment="1">
      <alignment vertical="center"/>
    </xf>
    <xf numFmtId="0" fontId="19" fillId="3" borderId="8" xfId="1" applyFont="1" applyFill="1" applyBorder="1" applyAlignment="1">
      <alignment vertical="center"/>
    </xf>
    <xf numFmtId="0" fontId="19" fillId="3" borderId="9" xfId="1" applyFont="1" applyFill="1" applyBorder="1" applyAlignment="1">
      <alignment vertical="center" wrapText="1"/>
    </xf>
    <xf numFmtId="0" fontId="21" fillId="3" borderId="10" xfId="1" applyFont="1" applyFill="1" applyBorder="1" applyAlignment="1">
      <alignment vertical="center" wrapText="1"/>
    </xf>
    <xf numFmtId="0" fontId="18" fillId="0" borderId="10" xfId="0" applyFont="1" applyBorder="1" applyAlignment="1">
      <alignment vertical="center"/>
    </xf>
    <xf numFmtId="49" fontId="20" fillId="0" borderId="10" xfId="1" applyNumberFormat="1" applyFont="1" applyBorder="1" applyAlignment="1">
      <alignment horizontal="left" vertical="center"/>
    </xf>
    <xf numFmtId="0" fontId="20" fillId="0" borderId="10" xfId="1" applyFont="1" applyBorder="1" applyAlignment="1">
      <alignment vertical="center"/>
    </xf>
    <xf numFmtId="0" fontId="17" fillId="0" borderId="10" xfId="1" applyFont="1" applyBorder="1"/>
    <xf numFmtId="0" fontId="17" fillId="0" borderId="1" xfId="1" applyFont="1"/>
    <xf numFmtId="0" fontId="20" fillId="0" borderId="10" xfId="1" applyFont="1" applyBorder="1" applyAlignment="1">
      <alignment horizontal="left" vertical="center"/>
    </xf>
    <xf numFmtId="0" fontId="16" fillId="0" borderId="10" xfId="3" applyNumberFormat="1" applyFont="1" applyFill="1" applyBorder="1" applyAlignment="1">
      <alignment horizontal="left" vertical="center"/>
    </xf>
    <xf numFmtId="0" fontId="20" fillId="3" borderId="7" xfId="1" applyFont="1" applyFill="1" applyBorder="1"/>
    <xf numFmtId="0" fontId="20" fillId="3" borderId="7" xfId="2" applyFont="1" applyFill="1" applyBorder="1" applyAlignment="1">
      <alignment vertical="center"/>
    </xf>
    <xf numFmtId="0" fontId="20" fillId="3" borderId="7" xfId="1" applyFont="1" applyFill="1" applyBorder="1" applyAlignment="1">
      <alignment horizontal="left" vertical="center"/>
    </xf>
    <xf numFmtId="0" fontId="20" fillId="3" borderId="8" xfId="1" applyFont="1" applyFill="1" applyBorder="1"/>
    <xf numFmtId="0" fontId="19" fillId="3" borderId="10" xfId="1" applyFont="1" applyFill="1" applyBorder="1" applyAlignment="1">
      <alignment vertical="center" wrapText="1"/>
    </xf>
    <xf numFmtId="0" fontId="19" fillId="5" borderId="10" xfId="1" applyFont="1" applyFill="1" applyBorder="1" applyAlignment="1">
      <alignment vertical="center" wrapText="1"/>
    </xf>
    <xf numFmtId="0" fontId="19" fillId="5" borderId="10" xfId="1" applyFont="1" applyFill="1" applyBorder="1" applyAlignment="1">
      <alignment horizontal="left" vertical="center" wrapText="1"/>
    </xf>
    <xf numFmtId="0" fontId="19" fillId="3" borderId="10" xfId="1" applyFont="1" applyFill="1" applyBorder="1" applyAlignment="1">
      <alignment horizontal="left" vertical="center" wrapText="1"/>
    </xf>
    <xf numFmtId="0" fontId="19" fillId="3" borderId="14" xfId="1" applyFont="1" applyFill="1" applyBorder="1" applyAlignment="1">
      <alignment horizontal="left" vertical="center" wrapText="1"/>
    </xf>
    <xf numFmtId="0" fontId="20" fillId="0" borderId="10" xfId="3" applyFont="1" applyFill="1" applyBorder="1" applyAlignment="1">
      <alignment horizontal="left" vertical="center"/>
    </xf>
    <xf numFmtId="0" fontId="20" fillId="0" borderId="10" xfId="3" applyNumberFormat="1" applyFont="1" applyFill="1" applyBorder="1" applyAlignment="1">
      <alignment horizontal="left" vertical="center"/>
    </xf>
    <xf numFmtId="0" fontId="20" fillId="0" borderId="10" xfId="2" applyFont="1" applyBorder="1" applyAlignment="1">
      <alignment vertical="center"/>
    </xf>
    <xf numFmtId="0" fontId="20" fillId="0" borderId="10" xfId="3" applyFont="1" applyFill="1" applyBorder="1" applyAlignment="1">
      <alignment vertical="center"/>
    </xf>
    <xf numFmtId="0" fontId="20" fillId="0" borderId="6" xfId="1" applyFont="1" applyBorder="1" applyAlignment="1">
      <alignment horizontal="left" vertical="center"/>
    </xf>
    <xf numFmtId="0" fontId="17" fillId="0" borderId="10" xfId="1" applyFont="1" applyBorder="1" applyAlignment="1">
      <alignment vertical="center"/>
    </xf>
    <xf numFmtId="0" fontId="20" fillId="0" borderId="10" xfId="2" applyFont="1" applyBorder="1" applyAlignment="1">
      <alignment horizontal="left" vertical="center"/>
    </xf>
    <xf numFmtId="0" fontId="20" fillId="0" borderId="10" xfId="3" applyNumberFormat="1" applyFont="1" applyFill="1" applyBorder="1" applyAlignment="1">
      <alignment vertical="center"/>
    </xf>
    <xf numFmtId="0" fontId="20" fillId="0" borderId="10" xfId="2" quotePrefix="1" applyFont="1" applyBorder="1" applyAlignment="1">
      <alignment horizontal="left" vertical="center"/>
    </xf>
    <xf numFmtId="0" fontId="20" fillId="0" borderId="6" xfId="2" quotePrefix="1" applyFont="1" applyBorder="1" applyAlignment="1">
      <alignment horizontal="left" vertical="center"/>
    </xf>
    <xf numFmtId="0" fontId="20" fillId="0" borderId="10" xfId="2" quotePrefix="1" applyFont="1" applyBorder="1" applyAlignment="1">
      <alignment vertical="center"/>
    </xf>
    <xf numFmtId="0" fontId="20" fillId="0" borderId="10" xfId="4" applyNumberFormat="1" applyFont="1" applyFill="1" applyBorder="1" applyAlignment="1">
      <alignment horizontal="left" vertical="center"/>
    </xf>
    <xf numFmtId="0" fontId="20" fillId="0" borderId="10" xfId="4" applyFont="1" applyFill="1" applyBorder="1" applyAlignment="1">
      <alignment vertical="center"/>
    </xf>
    <xf numFmtId="0" fontId="20" fillId="0" borderId="1" xfId="2" applyFont="1" applyAlignment="1">
      <alignment horizontal="left" vertical="center"/>
    </xf>
    <xf numFmtId="0" fontId="20" fillId="0" borderId="1" xfId="2" applyFont="1" applyAlignment="1">
      <alignment vertical="center"/>
    </xf>
    <xf numFmtId="0" fontId="20" fillId="0" borderId="1" xfId="1" applyFont="1" applyAlignment="1">
      <alignment horizontal="left" vertical="center"/>
    </xf>
    <xf numFmtId="0" fontId="10" fillId="2" borderId="10" xfId="0" applyFont="1" applyFill="1" applyBorder="1" applyAlignment="1">
      <alignment vertical="center"/>
    </xf>
    <xf numFmtId="0" fontId="17" fillId="3" borderId="7" xfId="1" applyFont="1" applyFill="1" applyBorder="1" applyAlignment="1">
      <alignment vertical="center"/>
    </xf>
    <xf numFmtId="0" fontId="20" fillId="3" borderId="7" xfId="2" applyFont="1" applyFill="1" applyBorder="1" applyAlignment="1">
      <alignment horizontal="left" vertical="center"/>
    </xf>
    <xf numFmtId="0" fontId="20" fillId="3" borderId="8" xfId="2" applyFont="1" applyFill="1" applyBorder="1" applyAlignment="1">
      <alignment horizontal="left" vertical="center"/>
    </xf>
    <xf numFmtId="0" fontId="19" fillId="3" borderId="15" xfId="2" applyFont="1" applyFill="1" applyBorder="1" applyAlignment="1">
      <alignment vertical="center" wrapText="1"/>
    </xf>
    <xf numFmtId="0" fontId="19" fillId="3" borderId="16" xfId="2" applyFont="1" applyFill="1" applyBorder="1" applyAlignment="1">
      <alignment vertical="center" wrapText="1"/>
    </xf>
    <xf numFmtId="0" fontId="19" fillId="3" borderId="16" xfId="2" applyFont="1" applyFill="1" applyBorder="1" applyAlignment="1">
      <alignment vertical="center"/>
    </xf>
    <xf numFmtId="0" fontId="19" fillId="3" borderId="16" xfId="2" applyFont="1" applyFill="1" applyBorder="1" applyAlignment="1">
      <alignment horizontal="left" vertical="center"/>
    </xf>
    <xf numFmtId="0" fontId="15" fillId="3" borderId="16" xfId="1" applyFont="1" applyFill="1" applyBorder="1" applyAlignment="1">
      <alignment horizontal="left" vertical="center" wrapText="1"/>
    </xf>
    <xf numFmtId="0" fontId="19" fillId="3" borderId="16" xfId="1" applyFont="1" applyFill="1" applyBorder="1" applyAlignment="1">
      <alignment horizontal="left" vertical="center" wrapText="1"/>
    </xf>
    <xf numFmtId="0" fontId="20" fillId="6" borderId="17" xfId="2" applyFont="1" applyFill="1" applyBorder="1" applyAlignment="1">
      <alignment vertical="center"/>
    </xf>
    <xf numFmtId="0" fontId="20" fillId="6" borderId="18" xfId="2" applyFont="1" applyFill="1" applyBorder="1" applyAlignment="1">
      <alignment vertical="center"/>
    </xf>
    <xf numFmtId="0" fontId="20" fillId="6" borderId="18" xfId="2" applyFont="1" applyFill="1" applyBorder="1" applyAlignment="1">
      <alignment vertical="center" wrapText="1"/>
    </xf>
    <xf numFmtId="0" fontId="20" fillId="6" borderId="17" xfId="2" applyFont="1" applyFill="1" applyBorder="1" applyAlignment="1">
      <alignment horizontal="left" vertical="center"/>
    </xf>
    <xf numFmtId="0" fontId="20" fillId="6" borderId="18" xfId="1" applyFont="1" applyFill="1" applyBorder="1" applyAlignment="1">
      <alignment vertical="center"/>
    </xf>
    <xf numFmtId="0" fontId="20" fillId="6" borderId="18" xfId="1" applyFont="1" applyFill="1" applyBorder="1" applyAlignment="1">
      <alignment horizontal="left" vertical="center"/>
    </xf>
    <xf numFmtId="0" fontId="20" fillId="0" borderId="17" xfId="2" applyFont="1" applyBorder="1" applyAlignment="1">
      <alignment vertical="center"/>
    </xf>
    <xf numFmtId="0" fontId="20" fillId="0" borderId="18" xfId="2" applyFont="1" applyBorder="1" applyAlignment="1">
      <alignment vertical="center"/>
    </xf>
    <xf numFmtId="0" fontId="20" fillId="0" borderId="18" xfId="2" applyFont="1" applyBorder="1" applyAlignment="1">
      <alignment vertical="center" wrapText="1"/>
    </xf>
    <xf numFmtId="0" fontId="20" fillId="0" borderId="16" xfId="2" applyFont="1" applyBorder="1" applyAlignment="1">
      <alignment vertical="center"/>
    </xf>
    <xf numFmtId="0" fontId="20" fillId="0" borderId="15" xfId="2" applyFont="1" applyBorder="1" applyAlignment="1">
      <alignment horizontal="left" vertical="center"/>
    </xf>
    <xf numFmtId="0" fontId="20" fillId="0" borderId="15" xfId="2" applyFont="1" applyBorder="1" applyAlignment="1">
      <alignment vertical="center"/>
    </xf>
    <xf numFmtId="0" fontId="20" fillId="0" borderId="18" xfId="1" applyFont="1" applyBorder="1" applyAlignment="1">
      <alignment vertical="center"/>
    </xf>
    <xf numFmtId="0" fontId="20" fillId="0" borderId="18" xfId="1" applyFont="1" applyBorder="1" applyAlignment="1">
      <alignment horizontal="left" vertical="center"/>
    </xf>
    <xf numFmtId="0" fontId="20" fillId="6" borderId="16" xfId="2" applyFont="1" applyFill="1" applyBorder="1" applyAlignment="1">
      <alignment vertical="center"/>
    </xf>
    <xf numFmtId="0" fontId="20" fillId="6" borderId="15" xfId="2" applyFont="1" applyFill="1" applyBorder="1" applyAlignment="1">
      <alignment horizontal="left" vertical="center"/>
    </xf>
    <xf numFmtId="0" fontId="20" fillId="6" borderId="15" xfId="2" applyFont="1" applyFill="1" applyBorder="1" applyAlignment="1">
      <alignment vertical="center"/>
    </xf>
    <xf numFmtId="0" fontId="20" fillId="0" borderId="11" xfId="2" applyFont="1" applyBorder="1" applyAlignment="1">
      <alignment vertical="center"/>
    </xf>
    <xf numFmtId="0" fontId="20" fillId="6" borderId="11" xfId="2" applyFont="1" applyFill="1" applyBorder="1" applyAlignment="1">
      <alignment vertical="center"/>
    </xf>
    <xf numFmtId="0" fontId="20" fillId="6" borderId="17" xfId="2" applyFont="1" applyFill="1" applyBorder="1" applyAlignment="1">
      <alignment vertical="center" wrapText="1"/>
    </xf>
    <xf numFmtId="0" fontId="20" fillId="0" borderId="17" xfId="2" applyFont="1" applyBorder="1" applyAlignment="1">
      <alignment vertical="center" wrapText="1"/>
    </xf>
    <xf numFmtId="0" fontId="20" fillId="0" borderId="17" xfId="1" applyFont="1" applyBorder="1" applyAlignment="1">
      <alignment vertical="center" wrapText="1"/>
    </xf>
    <xf numFmtId="0" fontId="20" fillId="0" borderId="18" xfId="1" applyFont="1" applyBorder="1" applyAlignment="1">
      <alignment vertical="center" wrapText="1"/>
    </xf>
    <xf numFmtId="0" fontId="20" fillId="6" borderId="17" xfId="1" applyFont="1" applyFill="1" applyBorder="1" applyAlignment="1">
      <alignment vertical="center" wrapText="1"/>
    </xf>
    <xf numFmtId="0" fontId="20" fillId="6" borderId="18" xfId="1" applyFont="1" applyFill="1" applyBorder="1" applyAlignment="1">
      <alignment vertical="center" wrapText="1"/>
    </xf>
    <xf numFmtId="0" fontId="20" fillId="0" borderId="17" xfId="1" applyFont="1" applyBorder="1" applyAlignment="1">
      <alignment horizontal="left" vertical="center"/>
    </xf>
    <xf numFmtId="0" fontId="17" fillId="0" borderId="10" xfId="2" applyFont="1" applyBorder="1" applyAlignment="1">
      <alignment vertical="center"/>
    </xf>
    <xf numFmtId="0" fontId="20" fillId="0" borderId="19" xfId="2" applyFont="1" applyBorder="1" applyAlignment="1">
      <alignment vertical="center"/>
    </xf>
    <xf numFmtId="0" fontId="20" fillId="0" borderId="19" xfId="2" applyFont="1" applyBorder="1" applyAlignment="1">
      <alignment horizontal="left" vertical="center"/>
    </xf>
    <xf numFmtId="0" fontId="17" fillId="0" borderId="6" xfId="2" applyFont="1" applyBorder="1" applyAlignment="1">
      <alignment horizontal="left" vertical="center"/>
    </xf>
    <xf numFmtId="0" fontId="17" fillId="0" borderId="1" xfId="2" applyFont="1" applyAlignment="1">
      <alignment vertical="center"/>
    </xf>
    <xf numFmtId="0" fontId="0" fillId="0" borderId="0" xfId="0" applyAlignment="1">
      <alignment vertical="top" wrapText="1"/>
    </xf>
    <xf numFmtId="0" fontId="0" fillId="0" borderId="0" xfId="0" applyAlignment="1">
      <alignment vertical="center"/>
    </xf>
    <xf numFmtId="0" fontId="24" fillId="3" borderId="6" xfId="0" applyFont="1" applyFill="1" applyBorder="1" applyAlignment="1">
      <alignment vertical="center"/>
    </xf>
    <xf numFmtId="0" fontId="25" fillId="3" borderId="7" xfId="0" applyFont="1" applyFill="1" applyBorder="1" applyAlignment="1">
      <alignment vertical="center"/>
    </xf>
    <xf numFmtId="0" fontId="0" fillId="3" borderId="7" xfId="0" applyFill="1" applyBorder="1" applyAlignment="1">
      <alignment horizontal="left" vertical="center"/>
    </xf>
    <xf numFmtId="0" fontId="24" fillId="3" borderId="9" xfId="0" applyFont="1" applyFill="1" applyBorder="1" applyAlignment="1">
      <alignment vertical="center" wrapText="1"/>
    </xf>
    <xf numFmtId="0" fontId="24" fillId="3" borderId="9" xfId="0" applyFont="1" applyFill="1" applyBorder="1" applyAlignment="1">
      <alignment horizontal="left" vertical="center" wrapText="1"/>
    </xf>
    <xf numFmtId="49" fontId="25" fillId="0" borderId="10" xfId="0" applyNumberFormat="1" applyFont="1" applyBorder="1" applyAlignment="1">
      <alignment horizontal="left" vertical="center"/>
    </xf>
    <xf numFmtId="0" fontId="25" fillId="7" borderId="10" xfId="0" applyFont="1" applyFill="1" applyBorder="1" applyAlignment="1">
      <alignment vertical="center"/>
    </xf>
    <xf numFmtId="0" fontId="0" fillId="0" borderId="10" xfId="0" applyBorder="1" applyAlignment="1">
      <alignment horizontal="left" vertical="center"/>
    </xf>
    <xf numFmtId="0" fontId="25" fillId="0" borderId="10" xfId="0" applyFont="1" applyBorder="1" applyAlignment="1">
      <alignment vertical="center"/>
    </xf>
    <xf numFmtId="0" fontId="25" fillId="4" borderId="10" xfId="0" applyFont="1" applyFill="1" applyBorder="1" applyAlignment="1">
      <alignment horizontal="left" vertical="center"/>
    </xf>
    <xf numFmtId="0" fontId="25" fillId="0" borderId="10" xfId="0" applyFont="1" applyBorder="1" applyAlignment="1">
      <alignment horizontal="left" vertical="center"/>
    </xf>
    <xf numFmtId="0" fontId="25" fillId="8" borderId="10" xfId="0" applyFont="1" applyFill="1" applyBorder="1" applyAlignment="1">
      <alignment horizontal="left" vertical="center"/>
    </xf>
    <xf numFmtId="0" fontId="0" fillId="8" borderId="0" xfId="0" applyFill="1" applyAlignment="1">
      <alignment horizontal="left" vertical="center"/>
    </xf>
    <xf numFmtId="0" fontId="0" fillId="8" borderId="10" xfId="0" applyFill="1" applyBorder="1" applyAlignment="1">
      <alignment horizontal="left" vertical="center"/>
    </xf>
    <xf numFmtId="0" fontId="25" fillId="7" borderId="10" xfId="0" applyFont="1" applyFill="1" applyBorder="1" applyAlignment="1">
      <alignment horizontal="left" vertical="center" wrapText="1"/>
    </xf>
    <xf numFmtId="0" fontId="25" fillId="7" borderId="10" xfId="0" applyFont="1" applyFill="1" applyBorder="1" applyAlignment="1">
      <alignment horizontal="left" vertical="center"/>
    </xf>
    <xf numFmtId="0" fontId="25" fillId="7" borderId="10" xfId="0" applyFont="1" applyFill="1" applyBorder="1" applyAlignment="1">
      <alignment vertical="center" wrapText="1"/>
    </xf>
    <xf numFmtId="165" fontId="25" fillId="4" borderId="10" xfId="0" applyNumberFormat="1" applyFont="1" applyFill="1" applyBorder="1" applyAlignment="1">
      <alignment horizontal="left" vertical="center"/>
    </xf>
    <xf numFmtId="0" fontId="25" fillId="9" borderId="10" xfId="0" applyFont="1" applyFill="1" applyBorder="1" applyAlignment="1">
      <alignment horizontal="left" vertical="center"/>
    </xf>
    <xf numFmtId="0" fontId="0" fillId="7" borderId="10" xfId="0" applyFill="1" applyBorder="1" applyAlignment="1">
      <alignment vertical="center"/>
    </xf>
    <xf numFmtId="0" fontId="0" fillId="0" borderId="10" xfId="0" applyBorder="1" applyAlignment="1">
      <alignment vertical="center"/>
    </xf>
    <xf numFmtId="0" fontId="25" fillId="10" borderId="10" xfId="0" applyFont="1" applyFill="1" applyBorder="1" applyAlignment="1">
      <alignment horizontal="left" vertical="center"/>
    </xf>
    <xf numFmtId="0" fontId="0" fillId="10" borderId="10" xfId="0" applyFill="1" applyBorder="1" applyAlignment="1">
      <alignment horizontal="left" vertical="center"/>
    </xf>
    <xf numFmtId="0" fontId="25" fillId="11" borderId="10" xfId="0" applyFont="1" applyFill="1" applyBorder="1" applyAlignment="1">
      <alignment horizontal="left" vertical="center"/>
    </xf>
    <xf numFmtId="0" fontId="25" fillId="11" borderId="10" xfId="0" applyFont="1" applyFill="1" applyBorder="1" applyAlignment="1">
      <alignment vertical="center"/>
    </xf>
    <xf numFmtId="0" fontId="0" fillId="11" borderId="10" xfId="0" applyFill="1" applyBorder="1" applyAlignment="1">
      <alignment horizontal="left" vertical="center"/>
    </xf>
    <xf numFmtId="0" fontId="22" fillId="0" borderId="10" xfId="0" applyFont="1" applyBorder="1" applyAlignment="1">
      <alignment horizontal="left" vertical="center"/>
    </xf>
    <xf numFmtId="165" fontId="25" fillId="0" borderId="10" xfId="0" applyNumberFormat="1" applyFont="1" applyBorder="1" applyAlignment="1">
      <alignment horizontal="left" vertical="center"/>
    </xf>
    <xf numFmtId="0" fontId="25" fillId="0" borderId="0" xfId="0" applyFont="1" applyAlignment="1">
      <alignment vertical="center"/>
    </xf>
    <xf numFmtId="0" fontId="0" fillId="0" borderId="0" xfId="0" applyAlignment="1">
      <alignment horizontal="left" vertical="center"/>
    </xf>
    <xf numFmtId="0" fontId="25" fillId="3" borderId="7" xfId="0" applyFont="1" applyFill="1" applyBorder="1"/>
    <xf numFmtId="0" fontId="25" fillId="3" borderId="8" xfId="0" applyFont="1" applyFill="1" applyBorder="1"/>
    <xf numFmtId="0" fontId="24" fillId="3" borderId="10" xfId="0" applyFont="1" applyFill="1" applyBorder="1" applyAlignment="1">
      <alignment horizontal="left" vertical="center" wrapText="1"/>
    </xf>
    <xf numFmtId="0" fontId="25" fillId="0" borderId="10" xfId="0" applyFont="1" applyBorder="1"/>
    <xf numFmtId="0" fontId="25" fillId="0" borderId="10" xfId="0" applyFont="1" applyBorder="1" applyAlignment="1">
      <alignment horizontal="left"/>
    </xf>
    <xf numFmtId="0" fontId="11" fillId="0" borderId="0" xfId="0" applyFont="1"/>
    <xf numFmtId="0" fontId="28" fillId="0" borderId="1" xfId="0" applyFont="1" applyBorder="1"/>
    <xf numFmtId="49" fontId="20" fillId="0" borderId="1" xfId="1" applyNumberFormat="1" applyFont="1" applyAlignment="1">
      <alignment horizontal="left" vertical="center"/>
    </xf>
    <xf numFmtId="0" fontId="19" fillId="3" borderId="1" xfId="1" applyFont="1" applyFill="1" applyAlignment="1">
      <alignment vertical="center"/>
    </xf>
    <xf numFmtId="49" fontId="20" fillId="0" borderId="18" xfId="1" applyNumberFormat="1" applyFont="1" applyBorder="1" applyAlignment="1">
      <alignment horizontal="left" vertical="center"/>
    </xf>
    <xf numFmtId="0" fontId="0" fillId="0" borderId="13" xfId="0" applyBorder="1"/>
    <xf numFmtId="0" fontId="9" fillId="0" borderId="6" xfId="0" applyFont="1" applyBorder="1" applyAlignment="1">
      <alignment vertical="center"/>
    </xf>
    <xf numFmtId="0" fontId="9" fillId="0" borderId="18" xfId="0" applyFont="1" applyBorder="1" applyAlignment="1">
      <alignment vertical="center"/>
    </xf>
    <xf numFmtId="0" fontId="11" fillId="0" borderId="34" xfId="0" applyFont="1" applyBorder="1"/>
    <xf numFmtId="0" fontId="0" fillId="0" borderId="11" xfId="0" applyBorder="1"/>
    <xf numFmtId="0" fontId="11" fillId="0" borderId="36" xfId="0" applyFont="1" applyBorder="1"/>
    <xf numFmtId="0" fontId="11" fillId="0" borderId="35" xfId="0" applyFont="1" applyBorder="1"/>
    <xf numFmtId="49" fontId="20" fillId="0" borderId="6" xfId="1" applyNumberFormat="1" applyFont="1" applyBorder="1" applyAlignment="1">
      <alignment horizontal="left" vertical="center"/>
    </xf>
    <xf numFmtId="0" fontId="11" fillId="0" borderId="8" xfId="0" applyFont="1" applyBorder="1"/>
    <xf numFmtId="0" fontId="30" fillId="0" borderId="0" xfId="0" applyFont="1" applyAlignment="1">
      <alignment vertical="center"/>
    </xf>
    <xf numFmtId="0" fontId="11" fillId="0" borderId="6" xfId="0" applyFont="1" applyBorder="1"/>
    <xf numFmtId="0" fontId="22" fillId="0" borderId="0" xfId="0" applyFont="1"/>
    <xf numFmtId="0" fontId="24" fillId="3" borderId="8" xfId="0" applyFont="1" applyFill="1" applyBorder="1" applyAlignment="1">
      <alignment vertical="center"/>
    </xf>
    <xf numFmtId="0" fontId="0" fillId="9" borderId="10" xfId="0" applyFill="1" applyBorder="1" applyAlignment="1">
      <alignment horizontal="left" vertical="center"/>
    </xf>
    <xf numFmtId="0" fontId="11" fillId="0" borderId="10" xfId="0" applyFont="1" applyBorder="1" applyAlignment="1">
      <alignment horizontal="left" vertical="center"/>
    </xf>
    <xf numFmtId="0" fontId="11" fillId="11" borderId="10" xfId="0" applyFont="1" applyFill="1" applyBorder="1" applyAlignment="1">
      <alignment horizontal="left" vertical="center"/>
    </xf>
    <xf numFmtId="0" fontId="0" fillId="0" borderId="1" xfId="0" applyBorder="1" applyAlignment="1">
      <alignment vertical="center"/>
    </xf>
    <xf numFmtId="0" fontId="24" fillId="3" borderId="7" xfId="0" applyFont="1" applyFill="1" applyBorder="1" applyAlignment="1">
      <alignment vertical="center"/>
    </xf>
    <xf numFmtId="0" fontId="23" fillId="3" borderId="10" xfId="0" applyFont="1" applyFill="1" applyBorder="1" applyAlignment="1">
      <alignment vertical="center" wrapText="1"/>
    </xf>
    <xf numFmtId="0" fontId="17" fillId="0" borderId="11" xfId="1" applyFont="1" applyBorder="1"/>
    <xf numFmtId="0" fontId="6" fillId="4" borderId="1" xfId="8" applyFont="1" applyFill="1">
      <alignment vertical="center" wrapText="1"/>
    </xf>
    <xf numFmtId="0" fontId="6" fillId="0" borderId="1" xfId="8" applyFont="1">
      <alignment vertical="center" wrapText="1"/>
    </xf>
    <xf numFmtId="0" fontId="6" fillId="0" borderId="77" xfId="8" applyFont="1" applyBorder="1">
      <alignment vertical="center" wrapText="1"/>
    </xf>
    <xf numFmtId="0" fontId="6" fillId="0" borderId="1" xfId="8" applyFont="1" applyAlignment="1">
      <alignment horizontal="left" vertical="center" wrapText="1"/>
    </xf>
    <xf numFmtId="0" fontId="38" fillId="0" borderId="1" xfId="8" applyFont="1" applyAlignment="1">
      <alignment horizontal="left" vertical="center" wrapText="1"/>
    </xf>
    <xf numFmtId="0" fontId="31" fillId="0" borderId="1" xfId="8" applyFont="1">
      <alignment vertical="center" wrapText="1"/>
    </xf>
    <xf numFmtId="0" fontId="6" fillId="0" borderId="1" xfId="8" applyFont="1" applyAlignment="1">
      <alignment horizontal="left" vertical="center"/>
    </xf>
    <xf numFmtId="0" fontId="32" fillId="0" borderId="1" xfId="8" applyFont="1" applyAlignment="1">
      <alignment vertical="center"/>
    </xf>
    <xf numFmtId="0" fontId="42" fillId="0" borderId="1" xfId="8" applyFont="1">
      <alignment vertical="center" wrapText="1"/>
    </xf>
    <xf numFmtId="0" fontId="39" fillId="0" borderId="1" xfId="8" applyFont="1" applyAlignment="1">
      <alignment horizontal="left" vertical="center"/>
    </xf>
    <xf numFmtId="0" fontId="6" fillId="0" borderId="87" xfId="8" applyFont="1" applyBorder="1">
      <alignment vertical="center" wrapText="1"/>
    </xf>
    <xf numFmtId="0" fontId="3" fillId="0" borderId="1" xfId="8" applyAlignment="1">
      <alignment horizontal="left" vertical="center" wrapText="1"/>
    </xf>
    <xf numFmtId="0" fontId="6" fillId="0" borderId="1" xfId="8" applyFont="1" applyAlignment="1">
      <alignment vertical="center"/>
    </xf>
    <xf numFmtId="0" fontId="3" fillId="0" borderId="1" xfId="8" applyAlignment="1">
      <alignment vertical="center"/>
    </xf>
    <xf numFmtId="0" fontId="44" fillId="0" borderId="1" xfId="10" applyAlignment="1">
      <alignment vertical="center"/>
    </xf>
    <xf numFmtId="0" fontId="45" fillId="0" borderId="1" xfId="11" applyAlignment="1">
      <alignment vertical="center"/>
    </xf>
    <xf numFmtId="0" fontId="6" fillId="0" borderId="1" xfId="8" applyFont="1" applyAlignment="1">
      <alignment horizontal="center" vertical="center"/>
    </xf>
    <xf numFmtId="0" fontId="6" fillId="0" borderId="7" xfId="8" applyFont="1" applyBorder="1" applyAlignment="1">
      <alignment horizontal="center" vertical="center"/>
    </xf>
    <xf numFmtId="0" fontId="32" fillId="4" borderId="1" xfId="8" applyFont="1" applyFill="1">
      <alignment vertical="center" wrapText="1"/>
    </xf>
    <xf numFmtId="0" fontId="44" fillId="0" borderId="1" xfId="12" applyFont="1" applyAlignment="1">
      <alignment vertical="center"/>
    </xf>
    <xf numFmtId="0" fontId="6" fillId="0" borderId="1" xfId="8" applyFont="1" applyAlignment="1">
      <alignment horizontal="left"/>
    </xf>
    <xf numFmtId="0" fontId="45" fillId="0" borderId="1" xfId="10" applyFont="1" applyAlignment="1">
      <alignment horizontal="left" vertical="center"/>
    </xf>
    <xf numFmtId="0" fontId="6" fillId="0" borderId="77" xfId="8" applyFont="1" applyBorder="1" applyAlignment="1">
      <alignment horizontal="center" vertical="center" wrapText="1"/>
    </xf>
    <xf numFmtId="0" fontId="46" fillId="0" borderId="1" xfId="12" applyAlignment="1">
      <alignment horizontal="left" vertical="center"/>
    </xf>
    <xf numFmtId="0" fontId="6" fillId="0" borderId="77" xfId="8" applyFont="1" applyBorder="1" applyAlignment="1">
      <alignment horizontal="center" vertical="center"/>
    </xf>
    <xf numFmtId="0" fontId="6" fillId="0" borderId="1" xfId="8" applyFont="1" applyBorder="1" applyAlignment="1">
      <alignment vertical="top"/>
    </xf>
    <xf numFmtId="0" fontId="6" fillId="0" borderId="88" xfId="8" applyFont="1" applyBorder="1" applyAlignment="1">
      <alignment vertical="top"/>
    </xf>
    <xf numFmtId="0" fontId="35" fillId="0" borderId="1" xfId="8" applyFont="1" applyBorder="1" applyAlignment="1">
      <alignment horizontal="left" vertical="center" wrapText="1" indent="2"/>
    </xf>
    <xf numFmtId="0" fontId="35" fillId="0" borderId="1" xfId="8" applyFont="1" applyBorder="1" applyAlignment="1">
      <alignment horizontal="left" vertical="center"/>
    </xf>
    <xf numFmtId="0" fontId="33" fillId="0" borderId="1" xfId="8" applyFont="1" applyAlignment="1">
      <alignment vertical="center"/>
    </xf>
    <xf numFmtId="49" fontId="31" fillId="0" borderId="1" xfId="8" applyNumberFormat="1" applyFont="1" applyAlignment="1">
      <alignment horizontal="left" vertical="center"/>
    </xf>
    <xf numFmtId="0" fontId="48" fillId="0" borderId="0" xfId="0" applyFont="1" applyAlignment="1">
      <alignment vertical="center"/>
    </xf>
    <xf numFmtId="0" fontId="51" fillId="0" borderId="0" xfId="0" applyFont="1" applyAlignment="1">
      <alignment vertical="center"/>
    </xf>
    <xf numFmtId="0" fontId="52" fillId="0" borderId="0" xfId="0" applyFont="1" applyAlignment="1">
      <alignment vertical="center"/>
    </xf>
    <xf numFmtId="0" fontId="54" fillId="0" borderId="0" xfId="0" applyFont="1" applyAlignment="1">
      <alignment horizontal="left" vertical="center"/>
    </xf>
    <xf numFmtId="0" fontId="55" fillId="0" borderId="0" xfId="0" applyFont="1" applyAlignment="1">
      <alignment horizontal="left" vertical="center" indent="5"/>
    </xf>
    <xf numFmtId="0" fontId="44" fillId="0" borderId="0" xfId="0" applyFont="1" applyAlignment="1">
      <alignment vertical="center"/>
    </xf>
    <xf numFmtId="0" fontId="58" fillId="0" borderId="0" xfId="0" applyFont="1" applyAlignment="1">
      <alignment horizontal="left"/>
    </xf>
    <xf numFmtId="167" fontId="38" fillId="0" borderId="0" xfId="0" applyNumberFormat="1" applyFont="1" applyAlignment="1">
      <alignment horizontal="left" vertical="center"/>
    </xf>
    <xf numFmtId="0" fontId="59" fillId="0" borderId="0" xfId="0" applyFont="1" applyAlignment="1">
      <alignment horizontal="left"/>
    </xf>
    <xf numFmtId="0" fontId="43" fillId="0" borderId="0" xfId="0" applyFont="1" applyAlignment="1">
      <alignment vertical="center"/>
    </xf>
    <xf numFmtId="0" fontId="60" fillId="0" borderId="0" xfId="0" applyFont="1" applyAlignment="1">
      <alignment horizontal="left" vertical="center"/>
    </xf>
    <xf numFmtId="0" fontId="58" fillId="0" borderId="0" xfId="0" applyFont="1" applyAlignment="1">
      <alignment horizontal="left" vertical="center"/>
    </xf>
    <xf numFmtId="0" fontId="61" fillId="0" borderId="0" xfId="0" applyFont="1" applyAlignment="1">
      <alignment vertical="center"/>
    </xf>
    <xf numFmtId="0" fontId="62" fillId="0" borderId="0" xfId="0" applyFont="1" applyAlignment="1">
      <alignment vertical="center"/>
    </xf>
    <xf numFmtId="0" fontId="63" fillId="0" borderId="1" xfId="0" applyFont="1" applyBorder="1" applyAlignment="1">
      <alignment vertical="center"/>
    </xf>
    <xf numFmtId="0" fontId="51" fillId="0" borderId="0" xfId="0" applyFont="1" applyAlignment="1">
      <alignment vertical="top"/>
    </xf>
    <xf numFmtId="0" fontId="67" fillId="0" borderId="1" xfId="0" applyFont="1" applyBorder="1" applyAlignment="1">
      <alignment vertical="center"/>
    </xf>
    <xf numFmtId="0" fontId="54" fillId="0" borderId="0" xfId="0" applyFont="1" applyAlignment="1">
      <alignment vertical="center"/>
    </xf>
    <xf numFmtId="0" fontId="3" fillId="0" borderId="1" xfId="0" applyFont="1" applyBorder="1" applyAlignment="1">
      <alignment vertical="center"/>
    </xf>
    <xf numFmtId="166" fontId="5" fillId="0" borderId="48" xfId="0" applyNumberFormat="1" applyFont="1" applyBorder="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166" fontId="5" fillId="0" borderId="12" xfId="0" applyNumberFormat="1"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166" fontId="5" fillId="0" borderId="2" xfId="0" applyNumberFormat="1" applyFont="1" applyBorder="1" applyAlignment="1" applyProtection="1">
      <alignment horizontal="left" vertical="center" wrapText="1"/>
      <protection locked="0"/>
    </xf>
    <xf numFmtId="0" fontId="5" fillId="0" borderId="51" xfId="0" applyFont="1" applyBorder="1" applyAlignment="1" applyProtection="1">
      <alignment horizontal="left" vertical="center" wrapText="1"/>
      <protection locked="0"/>
    </xf>
    <xf numFmtId="0" fontId="5" fillId="0" borderId="21" xfId="0" applyFont="1" applyBorder="1" applyAlignment="1" applyProtection="1">
      <alignment horizontal="left" vertical="center" wrapText="1"/>
      <protection locked="0"/>
    </xf>
    <xf numFmtId="4" fontId="5" fillId="0" borderId="51" xfId="0" applyNumberFormat="1" applyFont="1" applyBorder="1" applyAlignment="1" applyProtection="1">
      <alignment horizontal="left" vertical="center" wrapText="1"/>
      <protection locked="0"/>
    </xf>
    <xf numFmtId="9" fontId="5" fillId="2" borderId="12" xfId="7" applyFont="1" applyFill="1" applyBorder="1" applyAlignment="1">
      <alignment horizontal="left" vertical="center" wrapText="1"/>
    </xf>
    <xf numFmtId="0" fontId="5" fillId="0" borderId="0" xfId="0" applyFont="1" applyAlignment="1">
      <alignment vertical="center"/>
    </xf>
    <xf numFmtId="0" fontId="68" fillId="0" borderId="1" xfId="0" applyFont="1" applyBorder="1" applyAlignment="1">
      <alignment vertical="center"/>
    </xf>
    <xf numFmtId="0" fontId="69" fillId="0" borderId="0" xfId="0" applyFont="1" applyAlignment="1">
      <alignment vertical="center"/>
    </xf>
    <xf numFmtId="166" fontId="5" fillId="0" borderId="79" xfId="0" applyNumberFormat="1" applyFont="1" applyBorder="1" applyAlignment="1" applyProtection="1">
      <alignment horizontal="left" vertical="center" wrapText="1"/>
      <protection locked="0"/>
    </xf>
    <xf numFmtId="0" fontId="5" fillId="0" borderId="80" xfId="0" applyFont="1" applyBorder="1" applyAlignment="1" applyProtection="1">
      <alignment horizontal="left" vertical="center" wrapText="1"/>
      <protection locked="0"/>
    </xf>
    <xf numFmtId="166" fontId="5" fillId="0" borderId="80" xfId="0" applyNumberFormat="1" applyFont="1" applyBorder="1" applyAlignment="1" applyProtection="1">
      <alignment horizontal="left" vertical="center" wrapText="1"/>
      <protection locked="0"/>
    </xf>
    <xf numFmtId="0" fontId="5" fillId="0" borderId="81" xfId="0" applyFont="1" applyBorder="1" applyAlignment="1" applyProtection="1">
      <alignment horizontal="left" vertical="center" wrapText="1"/>
      <protection locked="0"/>
    </xf>
    <xf numFmtId="166" fontId="5" fillId="0" borderId="81" xfId="0" applyNumberFormat="1" applyFont="1" applyBorder="1" applyAlignment="1" applyProtection="1">
      <alignment horizontal="left" vertical="center" wrapText="1"/>
      <protection locked="0"/>
    </xf>
    <xf numFmtId="0" fontId="5" fillId="0" borderId="82" xfId="0" applyFont="1" applyBorder="1" applyAlignment="1" applyProtection="1">
      <alignment horizontal="left" vertical="center" wrapText="1"/>
      <protection locked="0"/>
    </xf>
    <xf numFmtId="0" fontId="5" fillId="0" borderId="83" xfId="0" applyFont="1" applyBorder="1" applyAlignment="1" applyProtection="1">
      <alignment horizontal="left" vertical="center" wrapText="1"/>
      <protection locked="0"/>
    </xf>
    <xf numFmtId="4" fontId="5" fillId="0" borderId="82" xfId="0" applyNumberFormat="1" applyFont="1" applyBorder="1" applyAlignment="1" applyProtection="1">
      <alignment horizontal="left" vertical="center" wrapText="1"/>
      <protection locked="0"/>
    </xf>
    <xf numFmtId="9" fontId="5" fillId="2" borderId="79" xfId="7" applyFont="1" applyFill="1" applyBorder="1" applyAlignment="1">
      <alignment horizontal="left" vertical="center" wrapText="1"/>
    </xf>
    <xf numFmtId="0" fontId="51" fillId="0" borderId="0" xfId="0" applyFont="1" applyAlignment="1">
      <alignment horizontal="center" vertical="center"/>
    </xf>
    <xf numFmtId="0" fontId="51" fillId="7" borderId="4" xfId="0" applyFont="1" applyFill="1" applyBorder="1" applyAlignment="1">
      <alignment vertical="center"/>
    </xf>
    <xf numFmtId="0" fontId="36" fillId="0" borderId="1" xfId="8" applyFont="1" applyBorder="1" applyAlignment="1">
      <alignment vertical="center"/>
    </xf>
    <xf numFmtId="0" fontId="6" fillId="0" borderId="1" xfId="8" applyFont="1" applyBorder="1">
      <alignment vertical="center" wrapText="1"/>
    </xf>
    <xf numFmtId="0" fontId="53" fillId="12" borderId="1" xfId="0" applyFont="1" applyFill="1" applyBorder="1" applyAlignment="1">
      <alignment vertical="center"/>
    </xf>
    <xf numFmtId="0" fontId="53" fillId="12" borderId="43" xfId="0" applyFont="1" applyFill="1" applyBorder="1" applyAlignment="1">
      <alignment vertical="center"/>
    </xf>
    <xf numFmtId="0" fontId="71" fillId="12" borderId="30" xfId="0" applyFont="1" applyFill="1" applyBorder="1" applyAlignment="1">
      <alignment vertical="center"/>
    </xf>
    <xf numFmtId="0" fontId="71" fillId="12" borderId="41" xfId="0" applyFont="1" applyFill="1" applyBorder="1" applyAlignment="1">
      <alignment vertical="center"/>
    </xf>
    <xf numFmtId="0" fontId="71" fillId="12" borderId="33" xfId="0" applyFont="1" applyFill="1" applyBorder="1" applyAlignment="1">
      <alignment vertical="center"/>
    </xf>
    <xf numFmtId="0" fontId="71" fillId="12" borderId="1" xfId="0" applyFont="1" applyFill="1" applyBorder="1" applyAlignment="1">
      <alignment vertical="center"/>
    </xf>
    <xf numFmtId="0" fontId="71" fillId="12" borderId="43" xfId="0" applyFont="1" applyFill="1" applyBorder="1" applyAlignment="1">
      <alignment vertical="center"/>
    </xf>
    <xf numFmtId="0" fontId="71" fillId="12" borderId="32" xfId="0" applyFont="1" applyFill="1" applyBorder="1" applyAlignment="1">
      <alignment vertical="center"/>
    </xf>
    <xf numFmtId="0" fontId="71" fillId="12" borderId="0" xfId="0" applyFont="1" applyFill="1" applyAlignment="1">
      <alignment vertical="center"/>
    </xf>
    <xf numFmtId="0" fontId="72" fillId="12" borderId="0" xfId="0" applyFont="1" applyFill="1" applyAlignment="1">
      <alignment vertical="center"/>
    </xf>
    <xf numFmtId="0" fontId="73" fillId="12" borderId="0" xfId="0" applyFont="1" applyFill="1" applyAlignment="1">
      <alignment vertical="center"/>
    </xf>
    <xf numFmtId="0" fontId="53" fillId="12" borderId="42" xfId="0" applyFont="1" applyFill="1" applyBorder="1" applyAlignment="1">
      <alignment horizontal="left" vertical="top"/>
    </xf>
    <xf numFmtId="0" fontId="53" fillId="12" borderId="1" xfId="0" applyFont="1" applyFill="1" applyBorder="1" applyAlignment="1">
      <alignment horizontal="left" vertical="top"/>
    </xf>
    <xf numFmtId="0" fontId="53" fillId="12" borderId="37" xfId="0" applyFont="1" applyFill="1" applyBorder="1" applyAlignment="1">
      <alignment horizontal="left" vertical="top"/>
    </xf>
    <xf numFmtId="0" fontId="53" fillId="12" borderId="32" xfId="0" applyFont="1" applyFill="1" applyBorder="1" applyAlignment="1">
      <alignment horizontal="left" vertical="top"/>
    </xf>
    <xf numFmtId="0" fontId="53" fillId="12" borderId="43" xfId="0" applyFont="1" applyFill="1" applyBorder="1" applyAlignment="1">
      <alignment horizontal="left" vertical="top"/>
    </xf>
    <xf numFmtId="0" fontId="51" fillId="12" borderId="1" xfId="0" applyFont="1" applyFill="1" applyBorder="1" applyAlignment="1">
      <alignment vertical="center"/>
    </xf>
    <xf numFmtId="0" fontId="65" fillId="12" borderId="1" xfId="0" applyFont="1" applyFill="1" applyBorder="1" applyAlignment="1">
      <alignment vertical="center"/>
    </xf>
    <xf numFmtId="0" fontId="66" fillId="13" borderId="12" xfId="0" applyFont="1" applyFill="1" applyBorder="1" applyAlignment="1">
      <alignment vertical="center" wrapText="1"/>
    </xf>
    <xf numFmtId="0" fontId="53" fillId="13" borderId="2" xfId="0" applyFont="1" applyFill="1" applyBorder="1" applyAlignment="1">
      <alignment vertical="center" wrapText="1"/>
    </xf>
    <xf numFmtId="0" fontId="66" fillId="13" borderId="26" xfId="0" applyFont="1" applyFill="1" applyBorder="1" applyAlignment="1">
      <alignment vertical="center" wrapText="1"/>
    </xf>
    <xf numFmtId="0" fontId="54" fillId="7" borderId="46" xfId="0" applyFont="1" applyFill="1" applyBorder="1" applyAlignment="1">
      <alignment vertical="center"/>
    </xf>
    <xf numFmtId="0" fontId="54" fillId="7" borderId="22" xfId="0" applyFont="1" applyFill="1" applyBorder="1" applyAlignment="1">
      <alignment vertical="center"/>
    </xf>
    <xf numFmtId="0" fontId="54" fillId="7" borderId="20" xfId="0" applyFont="1" applyFill="1" applyBorder="1" applyAlignment="1">
      <alignment vertical="center"/>
    </xf>
    <xf numFmtId="0" fontId="54" fillId="7" borderId="54" xfId="0" applyFont="1" applyFill="1" applyBorder="1" applyAlignment="1">
      <alignment vertical="center" wrapText="1"/>
    </xf>
    <xf numFmtId="0" fontId="54" fillId="7" borderId="23" xfId="0" applyFont="1" applyFill="1" applyBorder="1" applyAlignment="1">
      <alignment vertical="center"/>
    </xf>
    <xf numFmtId="0" fontId="54" fillId="7" borderId="20" xfId="0" applyFont="1" applyFill="1" applyBorder="1" applyAlignment="1">
      <alignment vertical="center" wrapText="1"/>
    </xf>
    <xf numFmtId="9" fontId="54" fillId="7" borderId="20" xfId="0" applyNumberFormat="1" applyFont="1" applyFill="1" applyBorder="1" applyAlignment="1">
      <alignment horizontal="left" vertical="center"/>
    </xf>
    <xf numFmtId="0" fontId="54" fillId="7" borderId="54" xfId="0" applyFont="1" applyFill="1" applyBorder="1" applyAlignment="1">
      <alignment vertical="center"/>
    </xf>
    <xf numFmtId="0" fontId="54" fillId="7" borderId="22" xfId="0" applyFont="1" applyFill="1" applyBorder="1" applyAlignment="1">
      <alignment vertical="center" wrapText="1"/>
    </xf>
    <xf numFmtId="9" fontId="54" fillId="7" borderId="25" xfId="0" applyNumberFormat="1" applyFont="1" applyFill="1" applyBorder="1" applyAlignment="1">
      <alignment vertical="center"/>
    </xf>
    <xf numFmtId="0" fontId="26" fillId="0" borderId="0" xfId="5" applyAlignment="1">
      <alignment horizontal="left" vertical="center"/>
    </xf>
    <xf numFmtId="0" fontId="76" fillId="0" borderId="0" xfId="0" applyFont="1" applyAlignment="1">
      <alignment vertical="center"/>
    </xf>
    <xf numFmtId="0" fontId="77" fillId="7" borderId="3" xfId="0" applyFont="1" applyFill="1" applyBorder="1" applyAlignment="1">
      <alignment horizontal="left" vertical="center"/>
    </xf>
    <xf numFmtId="0" fontId="5" fillId="7" borderId="4" xfId="0" applyFont="1" applyFill="1" applyBorder="1" applyAlignment="1">
      <alignment vertical="center"/>
    </xf>
    <xf numFmtId="0" fontId="4" fillId="7" borderId="3" xfId="0" applyFont="1" applyFill="1" applyBorder="1" applyAlignment="1">
      <alignment horizontal="left" vertical="center"/>
    </xf>
    <xf numFmtId="0" fontId="4" fillId="7" borderId="3" xfId="0" applyFont="1" applyFill="1" applyBorder="1" applyAlignment="1">
      <alignment vertical="center"/>
    </xf>
    <xf numFmtId="0" fontId="5" fillId="7" borderId="4" xfId="0" applyFont="1" applyFill="1" applyBorder="1" applyAlignment="1">
      <alignment horizontal="left" vertical="center"/>
    </xf>
    <xf numFmtId="0" fontId="77" fillId="7" borderId="3" xfId="0" applyFont="1" applyFill="1" applyBorder="1" applyAlignment="1">
      <alignment vertical="center"/>
    </xf>
    <xf numFmtId="0" fontId="7" fillId="7" borderId="4" xfId="0" applyFont="1" applyFill="1" applyBorder="1" applyAlignment="1">
      <alignment horizontal="left" vertical="center"/>
    </xf>
    <xf numFmtId="0" fontId="80" fillId="0" borderId="0" xfId="0" applyFont="1" applyAlignment="1">
      <alignment vertical="center"/>
    </xf>
    <xf numFmtId="0" fontId="81" fillId="12" borderId="1" xfId="0" applyFont="1" applyFill="1" applyBorder="1" applyAlignment="1" applyProtection="1">
      <alignment horizontal="left" vertical="center" wrapText="1"/>
      <protection locked="0"/>
    </xf>
    <xf numFmtId="0" fontId="66" fillId="13" borderId="12" xfId="0" applyFont="1" applyFill="1" applyBorder="1" applyAlignment="1">
      <alignment vertical="top" wrapText="1"/>
    </xf>
    <xf numFmtId="0" fontId="53" fillId="13" borderId="2" xfId="0" applyFont="1" applyFill="1" applyBorder="1" applyAlignment="1">
      <alignment vertical="top" wrapText="1"/>
    </xf>
    <xf numFmtId="0" fontId="66" fillId="13" borderId="26" xfId="0" applyFont="1" applyFill="1" applyBorder="1" applyAlignment="1">
      <alignment vertical="top" wrapText="1"/>
    </xf>
    <xf numFmtId="0" fontId="66" fillId="13" borderId="49" xfId="0" applyFont="1" applyFill="1" applyBorder="1" applyAlignment="1">
      <alignment vertical="top" wrapText="1"/>
    </xf>
    <xf numFmtId="0" fontId="54" fillId="7" borderId="25" xfId="0" applyFont="1" applyFill="1" applyBorder="1" applyAlignment="1">
      <alignment vertical="center"/>
    </xf>
    <xf numFmtId="0" fontId="54" fillId="7" borderId="47" xfId="0" applyFont="1" applyFill="1" applyBorder="1" applyAlignment="1">
      <alignment vertical="center"/>
    </xf>
    <xf numFmtId="0" fontId="64" fillId="12" borderId="66" xfId="0" applyFont="1" applyFill="1" applyBorder="1" applyAlignment="1">
      <alignment vertical="center"/>
    </xf>
    <xf numFmtId="0" fontId="64" fillId="12" borderId="30" xfId="0" applyFont="1" applyFill="1" applyBorder="1" applyAlignment="1">
      <alignment vertical="center"/>
    </xf>
    <xf numFmtId="0" fontId="64" fillId="12" borderId="41" xfId="0" applyFont="1" applyFill="1" applyBorder="1" applyAlignment="1">
      <alignment vertical="center"/>
    </xf>
    <xf numFmtId="0" fontId="64" fillId="12" borderId="38" xfId="0" applyFont="1" applyFill="1" applyBorder="1" applyAlignment="1">
      <alignment vertical="center"/>
    </xf>
    <xf numFmtId="0" fontId="64" fillId="12" borderId="0" xfId="0" applyFont="1" applyFill="1" applyAlignment="1">
      <alignment vertical="center"/>
    </xf>
    <xf numFmtId="0" fontId="64" fillId="12" borderId="1" xfId="0" applyFont="1" applyFill="1" applyBorder="1" applyAlignment="1">
      <alignment vertical="center"/>
    </xf>
    <xf numFmtId="0" fontId="64" fillId="12" borderId="43" xfId="0" applyFont="1" applyFill="1" applyBorder="1" applyAlignment="1">
      <alignment vertical="center"/>
    </xf>
    <xf numFmtId="0" fontId="64" fillId="12" borderId="67" xfId="0" applyFont="1" applyFill="1" applyBorder="1" applyAlignment="1">
      <alignment vertical="center"/>
    </xf>
    <xf numFmtId="0" fontId="63" fillId="0" borderId="0" xfId="0" applyFont="1" applyAlignment="1">
      <alignment horizontal="center" vertical="center"/>
    </xf>
    <xf numFmtId="0" fontId="82" fillId="0" borderId="78" xfId="0" applyFont="1" applyBorder="1" applyAlignment="1">
      <alignment vertical="center"/>
    </xf>
    <xf numFmtId="0" fontId="82" fillId="0" borderId="0" xfId="0" applyFont="1" applyAlignment="1">
      <alignment vertical="center"/>
    </xf>
    <xf numFmtId="0" fontId="3" fillId="2" borderId="71"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3" fillId="2" borderId="81" xfId="0" applyFont="1" applyFill="1" applyBorder="1" applyAlignment="1" applyProtection="1">
      <alignment horizontal="left" vertical="center" wrapText="1"/>
      <protection locked="0"/>
    </xf>
    <xf numFmtId="0" fontId="83" fillId="2" borderId="0" xfId="0" applyFont="1" applyFill="1" applyAlignment="1">
      <alignment vertical="center"/>
    </xf>
    <xf numFmtId="0" fontId="3" fillId="2" borderId="50" xfId="0" applyFont="1" applyFill="1" applyBorder="1" applyAlignment="1" applyProtection="1">
      <alignment horizontal="left" vertical="center" wrapText="1"/>
      <protection locked="0"/>
    </xf>
    <xf numFmtId="0" fontId="3" fillId="2" borderId="72" xfId="0" applyFont="1" applyFill="1" applyBorder="1" applyAlignment="1" applyProtection="1">
      <alignment horizontal="left" vertical="center" wrapText="1"/>
      <protection locked="0"/>
    </xf>
    <xf numFmtId="9" fontId="5" fillId="2" borderId="21" xfId="0" applyNumberFormat="1" applyFont="1" applyFill="1" applyBorder="1" applyAlignment="1">
      <alignment horizontal="left" vertical="center" wrapText="1"/>
    </xf>
    <xf numFmtId="9" fontId="5" fillId="2" borderId="83" xfId="0" applyNumberFormat="1" applyFont="1" applyFill="1" applyBorder="1" applyAlignment="1">
      <alignment horizontal="left" vertical="center" wrapText="1"/>
    </xf>
    <xf numFmtId="9" fontId="54" fillId="7" borderId="20" xfId="0" quotePrefix="1" applyNumberFormat="1" applyFont="1" applyFill="1" applyBorder="1" applyAlignment="1">
      <alignment horizontal="left" vertical="center"/>
    </xf>
    <xf numFmtId="10" fontId="5" fillId="0" borderId="2" xfId="0" applyNumberFormat="1" applyFont="1" applyBorder="1" applyAlignment="1" applyProtection="1">
      <alignment horizontal="left" vertical="center" wrapText="1"/>
      <protection locked="0"/>
    </xf>
    <xf numFmtId="0" fontId="66" fillId="14" borderId="26" xfId="0" applyFont="1" applyFill="1" applyBorder="1" applyAlignment="1">
      <alignment vertical="center" wrapText="1"/>
    </xf>
    <xf numFmtId="0" fontId="53" fillId="14" borderId="2" xfId="0" applyFont="1" applyFill="1" applyBorder="1" applyAlignment="1">
      <alignment vertical="center" wrapText="1"/>
    </xf>
    <xf numFmtId="49" fontId="5" fillId="0" borderId="12" xfId="0" applyNumberFormat="1" applyFont="1" applyBorder="1" applyAlignment="1" applyProtection="1">
      <alignment horizontal="left" vertical="center" wrapText="1"/>
      <protection locked="0"/>
    </xf>
    <xf numFmtId="49" fontId="5" fillId="0" borderId="80" xfId="0" applyNumberFormat="1" applyFont="1" applyBorder="1" applyAlignment="1" applyProtection="1">
      <alignment horizontal="left" vertical="center" wrapText="1"/>
      <protection locked="0"/>
    </xf>
    <xf numFmtId="10" fontId="5" fillId="0" borderId="81" xfId="0" applyNumberFormat="1" applyFont="1" applyBorder="1" applyAlignment="1" applyProtection="1">
      <alignment horizontal="left" vertical="center" wrapText="1"/>
      <protection locked="0"/>
    </xf>
    <xf numFmtId="10" fontId="5" fillId="2" borderId="21" xfId="0" applyNumberFormat="1" applyFont="1" applyFill="1" applyBorder="1" applyAlignment="1">
      <alignment horizontal="left" vertical="center" wrapText="1"/>
    </xf>
    <xf numFmtId="10" fontId="5" fillId="2" borderId="83" xfId="0" applyNumberFormat="1" applyFont="1" applyFill="1" applyBorder="1" applyAlignment="1">
      <alignment horizontal="left" vertical="center" wrapText="1"/>
    </xf>
    <xf numFmtId="10" fontId="3" fillId="2" borderId="31" xfId="0" applyNumberFormat="1" applyFont="1" applyFill="1" applyBorder="1" applyAlignment="1" applyProtection="1">
      <alignment horizontal="left" vertical="center" wrapText="1"/>
      <protection locked="0"/>
    </xf>
    <xf numFmtId="10" fontId="3" fillId="2" borderId="51" xfId="0" applyNumberFormat="1" applyFont="1" applyFill="1" applyBorder="1" applyAlignment="1" applyProtection="1">
      <alignment horizontal="left" vertical="center" wrapText="1"/>
      <protection locked="0"/>
    </xf>
    <xf numFmtId="49" fontId="5" fillId="0" borderId="2" xfId="0" applyNumberFormat="1" applyFont="1" applyBorder="1" applyAlignment="1" applyProtection="1">
      <alignment horizontal="left" vertical="center" wrapText="1"/>
      <protection locked="0"/>
    </xf>
    <xf numFmtId="49" fontId="5" fillId="0" borderId="81" xfId="0" applyNumberFormat="1" applyFont="1" applyBorder="1" applyAlignment="1" applyProtection="1">
      <alignment horizontal="left" vertical="center" wrapText="1"/>
      <protection locked="0"/>
    </xf>
    <xf numFmtId="49" fontId="5" fillId="0" borderId="51" xfId="0" applyNumberFormat="1" applyFont="1" applyBorder="1" applyAlignment="1" applyProtection="1">
      <alignment horizontal="left" vertical="center" wrapText="1"/>
      <protection locked="0"/>
    </xf>
    <xf numFmtId="49" fontId="5" fillId="0" borderId="82" xfId="0" applyNumberFormat="1" applyFont="1" applyBorder="1" applyAlignment="1" applyProtection="1">
      <alignment horizontal="left" vertical="center" wrapText="1"/>
      <protection locked="0"/>
    </xf>
    <xf numFmtId="1" fontId="5" fillId="0" borderId="12" xfId="0" applyNumberFormat="1" applyFont="1" applyBorder="1" applyAlignment="1" applyProtection="1">
      <alignment horizontal="left" vertical="center" wrapText="1"/>
      <protection locked="0"/>
    </xf>
    <xf numFmtId="1" fontId="5" fillId="0" borderId="80" xfId="0" applyNumberFormat="1" applyFont="1" applyBorder="1" applyAlignment="1" applyProtection="1">
      <alignment horizontal="left" vertical="center" wrapText="1"/>
      <protection locked="0"/>
    </xf>
    <xf numFmtId="0" fontId="5" fillId="14" borderId="2" xfId="0" applyFont="1" applyFill="1" applyBorder="1" applyAlignment="1" applyProtection="1">
      <alignment horizontal="left" vertical="center" wrapText="1"/>
      <protection locked="0"/>
    </xf>
    <xf numFmtId="49" fontId="5" fillId="0" borderId="21" xfId="0" applyNumberFormat="1" applyFont="1" applyBorder="1" applyAlignment="1" applyProtection="1">
      <alignment horizontal="left" vertical="center" wrapText="1"/>
      <protection locked="0"/>
    </xf>
    <xf numFmtId="49" fontId="5" fillId="0" borderId="83" xfId="0" applyNumberFormat="1" applyFont="1" applyBorder="1" applyAlignment="1" applyProtection="1">
      <alignment horizontal="left" vertical="center" wrapText="1"/>
      <protection locked="0"/>
    </xf>
    <xf numFmtId="10" fontId="5" fillId="2" borderId="12" xfId="7" applyNumberFormat="1" applyFont="1" applyFill="1" applyBorder="1" applyAlignment="1">
      <alignment horizontal="left" vertical="center" wrapText="1"/>
    </xf>
    <xf numFmtId="10" fontId="5" fillId="2" borderId="79" xfId="7" applyNumberFormat="1" applyFont="1" applyFill="1" applyBorder="1" applyAlignment="1">
      <alignment horizontal="left" vertical="center" wrapText="1"/>
    </xf>
    <xf numFmtId="49" fontId="3" fillId="2" borderId="71" xfId="0" applyNumberFormat="1" applyFont="1" applyFill="1" applyBorder="1" applyAlignment="1" applyProtection="1">
      <alignment horizontal="left" vertical="center" wrapText="1"/>
      <protection locked="0"/>
    </xf>
    <xf numFmtId="49" fontId="3" fillId="2" borderId="2" xfId="0" applyNumberFormat="1" applyFont="1" applyFill="1" applyBorder="1" applyAlignment="1" applyProtection="1">
      <alignment horizontal="left" vertical="center" wrapText="1"/>
      <protection locked="0"/>
    </xf>
    <xf numFmtId="49" fontId="3" fillId="2" borderId="24" xfId="0" applyNumberFormat="1" applyFont="1" applyFill="1" applyBorder="1" applyAlignment="1" applyProtection="1">
      <alignment horizontal="left" vertical="center" wrapText="1"/>
      <protection locked="0"/>
    </xf>
    <xf numFmtId="49" fontId="3" fillId="2" borderId="81" xfId="0" applyNumberFormat="1" applyFont="1" applyFill="1" applyBorder="1" applyAlignment="1" applyProtection="1">
      <alignment horizontal="left" vertical="center" wrapText="1"/>
      <protection locked="0"/>
    </xf>
    <xf numFmtId="49" fontId="3" fillId="2" borderId="84" xfId="0" applyNumberFormat="1" applyFont="1" applyFill="1" applyBorder="1" applyAlignment="1" applyProtection="1">
      <alignment horizontal="left" vertical="center" wrapText="1"/>
      <protection locked="0"/>
    </xf>
    <xf numFmtId="49" fontId="3" fillId="2" borderId="50" xfId="0" applyNumberFormat="1" applyFont="1" applyFill="1" applyBorder="1" applyAlignment="1" applyProtection="1">
      <alignment horizontal="left" vertical="center" wrapText="1"/>
      <protection locked="0"/>
    </xf>
    <xf numFmtId="49" fontId="3" fillId="2" borderId="70" xfId="0" applyNumberFormat="1" applyFont="1" applyFill="1" applyBorder="1" applyAlignment="1" applyProtection="1">
      <alignment horizontal="left" vertical="center" wrapText="1"/>
      <protection locked="0"/>
    </xf>
    <xf numFmtId="49" fontId="3" fillId="14" borderId="24" xfId="0" applyNumberFormat="1" applyFont="1" applyFill="1" applyBorder="1" applyAlignment="1" applyProtection="1">
      <alignment horizontal="left" vertical="center" wrapText="1"/>
      <protection locked="0"/>
    </xf>
    <xf numFmtId="0" fontId="3" fillId="14" borderId="2" xfId="0" applyFont="1" applyFill="1" applyBorder="1" applyAlignment="1" applyProtection="1">
      <alignment horizontal="left" vertical="center" wrapText="1"/>
      <protection locked="0"/>
    </xf>
    <xf numFmtId="49" fontId="3" fillId="2" borderId="72" xfId="0" applyNumberFormat="1" applyFont="1" applyFill="1" applyBorder="1" applyAlignment="1" applyProtection="1">
      <alignment horizontal="left" vertical="center" wrapText="1"/>
      <protection locked="0"/>
    </xf>
    <xf numFmtId="49" fontId="83" fillId="2" borderId="0" xfId="0" applyNumberFormat="1" applyFont="1" applyFill="1" applyAlignment="1">
      <alignment vertical="center"/>
    </xf>
    <xf numFmtId="10" fontId="61" fillId="0" borderId="0" xfId="0" applyNumberFormat="1" applyFont="1" applyAlignment="1">
      <alignment vertical="center"/>
    </xf>
    <xf numFmtId="10" fontId="3" fillId="2" borderId="93" xfId="0" applyNumberFormat="1" applyFont="1" applyFill="1" applyBorder="1" applyAlignment="1" applyProtection="1">
      <alignment horizontal="left" vertical="center" wrapText="1"/>
      <protection locked="0"/>
    </xf>
    <xf numFmtId="10" fontId="3" fillId="2" borderId="94" xfId="0" applyNumberFormat="1" applyFont="1" applyFill="1" applyBorder="1" applyAlignment="1" applyProtection="1">
      <alignment horizontal="left" vertical="center" wrapText="1"/>
      <protection locked="0"/>
    </xf>
    <xf numFmtId="0" fontId="84" fillId="0" borderId="0" xfId="0" applyFont="1" applyAlignment="1">
      <alignment horizontal="left" vertical="center"/>
    </xf>
    <xf numFmtId="0" fontId="84" fillId="0" borderId="0" xfId="0" applyFont="1" applyAlignment="1">
      <alignment vertical="center"/>
    </xf>
    <xf numFmtId="0" fontId="6" fillId="0" borderId="1" xfId="8" applyFont="1" applyBorder="1" applyAlignment="1">
      <alignment horizontal="center" vertical="center" wrapText="1"/>
    </xf>
    <xf numFmtId="0" fontId="44" fillId="0" borderId="1" xfId="10" applyBorder="1" applyAlignment="1">
      <alignment vertical="center" wrapText="1"/>
    </xf>
    <xf numFmtId="0" fontId="45" fillId="0" borderId="1" xfId="10" applyFont="1" applyBorder="1" applyAlignment="1">
      <alignment horizontal="left" vertical="center" wrapText="1"/>
    </xf>
    <xf numFmtId="0" fontId="6" fillId="4" borderId="10" xfId="0" applyFont="1" applyFill="1" applyBorder="1" applyAlignment="1">
      <alignment vertical="center" wrapText="1"/>
    </xf>
    <xf numFmtId="172" fontId="6" fillId="4" borderId="10" xfId="0" applyNumberFormat="1" applyFont="1" applyFill="1" applyBorder="1" applyAlignment="1">
      <alignment horizontal="center" vertical="center" wrapText="1"/>
    </xf>
    <xf numFmtId="0" fontId="71" fillId="12" borderId="95" xfId="12" applyFont="1" applyFill="1" applyBorder="1" applyAlignment="1">
      <alignment horizontal="center" vertical="center" wrapText="1"/>
    </xf>
    <xf numFmtId="0" fontId="71" fillId="12" borderId="1" xfId="12" applyFont="1" applyFill="1" applyBorder="1" applyAlignment="1">
      <alignment horizontal="center" vertical="center" wrapText="1"/>
    </xf>
    <xf numFmtId="0" fontId="6" fillId="4" borderId="96" xfId="0" applyFont="1" applyFill="1" applyBorder="1" applyAlignment="1">
      <alignment vertical="center" wrapText="1"/>
    </xf>
    <xf numFmtId="0" fontId="17" fillId="14" borderId="10" xfId="1" applyFont="1" applyFill="1" applyBorder="1"/>
    <xf numFmtId="0" fontId="18" fillId="0" borderId="105" xfId="0" applyFont="1" applyBorder="1" applyAlignment="1">
      <alignment horizontal="left" vertical="top"/>
    </xf>
    <xf numFmtId="0" fontId="18" fillId="0" borderId="106" xfId="0" applyFont="1" applyBorder="1" applyAlignment="1">
      <alignment horizontal="left" vertical="top"/>
    </xf>
    <xf numFmtId="0" fontId="25" fillId="0" borderId="107" xfId="0" applyFont="1" applyBorder="1" applyAlignment="1">
      <alignment horizontal="left" vertical="top"/>
    </xf>
    <xf numFmtId="0" fontId="18" fillId="0" borderId="108" xfId="0" applyFont="1" applyBorder="1" applyAlignment="1">
      <alignment horizontal="left" vertical="top"/>
    </xf>
    <xf numFmtId="0" fontId="18" fillId="0" borderId="10" xfId="0" applyFont="1" applyBorder="1" applyAlignment="1">
      <alignment horizontal="left" vertical="top"/>
    </xf>
    <xf numFmtId="0" fontId="25" fillId="0" borderId="109" xfId="0" applyFont="1" applyBorder="1" applyAlignment="1">
      <alignment horizontal="left" vertical="top"/>
    </xf>
    <xf numFmtId="0" fontId="18" fillId="14" borderId="6" xfId="0" applyFont="1" applyFill="1" applyBorder="1" applyAlignment="1">
      <alignment horizontal="left" vertical="top"/>
    </xf>
    <xf numFmtId="0" fontId="18" fillId="14" borderId="8" xfId="0" applyFont="1" applyFill="1" applyBorder="1" applyAlignment="1">
      <alignment horizontal="left" vertical="top"/>
    </xf>
    <xf numFmtId="0" fontId="18" fillId="14" borderId="10" xfId="0" applyFont="1" applyFill="1" applyBorder="1" applyAlignment="1">
      <alignment horizontal="left" vertical="top"/>
    </xf>
    <xf numFmtId="0" fontId="18" fillId="14" borderId="109" xfId="0" applyFont="1" applyFill="1" applyBorder="1" applyAlignment="1">
      <alignment horizontal="left" vertical="top"/>
    </xf>
    <xf numFmtId="0" fontId="18" fillId="0" borderId="110" xfId="0" applyFont="1" applyBorder="1" applyAlignment="1">
      <alignment horizontal="left" vertical="top"/>
    </xf>
    <xf numFmtId="0" fontId="18" fillId="14" borderId="111" xfId="0" applyFont="1" applyFill="1" applyBorder="1" applyAlignment="1">
      <alignment horizontal="left" vertical="top"/>
    </xf>
    <xf numFmtId="0" fontId="18" fillId="14" borderId="112" xfId="0" applyFont="1" applyFill="1" applyBorder="1" applyAlignment="1">
      <alignment horizontal="left" vertical="top"/>
    </xf>
    <xf numFmtId="0" fontId="18" fillId="14" borderId="113" xfId="0" applyFont="1" applyFill="1" applyBorder="1" applyAlignment="1">
      <alignment horizontal="left" vertical="top"/>
    </xf>
    <xf numFmtId="0" fontId="18" fillId="14" borderId="114" xfId="0" applyFont="1" applyFill="1" applyBorder="1" applyAlignment="1">
      <alignment horizontal="left" vertical="top"/>
    </xf>
    <xf numFmtId="0" fontId="18" fillId="14" borderId="105" xfId="0" applyFont="1" applyFill="1" applyBorder="1" applyAlignment="1">
      <alignment horizontal="left" vertical="top"/>
    </xf>
    <xf numFmtId="0" fontId="18" fillId="14" borderId="115" xfId="0" applyFont="1" applyFill="1" applyBorder="1" applyAlignment="1">
      <alignment horizontal="left" vertical="top"/>
    </xf>
    <xf numFmtId="0" fontId="18" fillId="14" borderId="116" xfId="0" applyFont="1" applyFill="1" applyBorder="1" applyAlignment="1">
      <alignment horizontal="left" vertical="top"/>
    </xf>
    <xf numFmtId="0" fontId="18" fillId="14" borderId="106" xfId="0" applyFont="1" applyFill="1" applyBorder="1" applyAlignment="1">
      <alignment horizontal="left" vertical="top"/>
    </xf>
    <xf numFmtId="0" fontId="25" fillId="14" borderId="107" xfId="0" applyFont="1" applyFill="1" applyBorder="1" applyAlignment="1">
      <alignment horizontal="left" vertical="top"/>
    </xf>
    <xf numFmtId="0" fontId="18" fillId="14" borderId="108" xfId="0" applyFont="1" applyFill="1" applyBorder="1" applyAlignment="1">
      <alignment horizontal="left" vertical="top"/>
    </xf>
    <xf numFmtId="0" fontId="25" fillId="14" borderId="109" xfId="0" applyFont="1" applyFill="1" applyBorder="1" applyAlignment="1">
      <alignment horizontal="left" vertical="top"/>
    </xf>
    <xf numFmtId="0" fontId="25" fillId="14" borderId="8" xfId="0" applyFont="1" applyFill="1" applyBorder="1" applyAlignment="1">
      <alignment horizontal="left" vertical="top"/>
    </xf>
    <xf numFmtId="0" fontId="18" fillId="14" borderId="110" xfId="0" applyFont="1" applyFill="1" applyBorder="1" applyAlignment="1">
      <alignment horizontal="left" vertical="top"/>
    </xf>
    <xf numFmtId="0" fontId="25" fillId="14" borderId="112" xfId="0" applyFont="1" applyFill="1" applyBorder="1" applyAlignment="1">
      <alignment horizontal="left" vertical="top"/>
    </xf>
    <xf numFmtId="0" fontId="25" fillId="14" borderId="114" xfId="0" applyFont="1" applyFill="1" applyBorder="1" applyAlignment="1">
      <alignment horizontal="left" vertical="top"/>
    </xf>
    <xf numFmtId="0" fontId="87" fillId="0" borderId="0" xfId="0" applyFont="1" applyAlignment="1">
      <alignment vertical="top" wrapText="1"/>
    </xf>
    <xf numFmtId="0" fontId="87" fillId="0" borderId="88" xfId="0" applyFont="1" applyBorder="1" applyAlignment="1">
      <alignment vertical="top" wrapText="1"/>
    </xf>
    <xf numFmtId="0" fontId="5" fillId="2" borderId="21" xfId="0" applyFont="1" applyFill="1" applyBorder="1" applyAlignment="1">
      <alignment horizontal="left" vertical="center" wrapText="1"/>
    </xf>
    <xf numFmtId="172" fontId="6" fillId="0" borderId="96" xfId="0" applyNumberFormat="1" applyFont="1" applyBorder="1" applyAlignment="1">
      <alignment horizontal="center" vertical="center" wrapText="1"/>
    </xf>
    <xf numFmtId="0" fontId="6" fillId="0" borderId="96" xfId="0" applyFont="1" applyBorder="1" applyAlignment="1">
      <alignment vertical="center" wrapText="1"/>
    </xf>
    <xf numFmtId="0" fontId="31" fillId="4" borderId="18" xfId="0" applyFont="1" applyFill="1" applyBorder="1" applyAlignment="1">
      <alignment horizontal="center" vertical="center" wrapText="1"/>
    </xf>
    <xf numFmtId="0" fontId="31" fillId="4" borderId="96" xfId="0" applyFont="1" applyFill="1" applyBorder="1" applyAlignment="1">
      <alignment horizontal="center" vertical="center" wrapText="1"/>
    </xf>
    <xf numFmtId="0" fontId="6" fillId="0" borderId="96" xfId="0" applyFont="1" applyBorder="1" applyAlignment="1">
      <alignment horizontal="center" vertical="center" wrapText="1"/>
    </xf>
    <xf numFmtId="0" fontId="6" fillId="4" borderId="10" xfId="0" applyFont="1" applyFill="1" applyBorder="1" applyAlignment="1">
      <alignment horizontal="center" vertical="center" wrapText="1"/>
    </xf>
    <xf numFmtId="171" fontId="6" fillId="0" borderId="1" xfId="8" applyNumberFormat="1" applyFont="1" applyAlignment="1">
      <alignment horizontal="left" vertical="center" wrapText="1"/>
    </xf>
    <xf numFmtId="0" fontId="6" fillId="4" borderId="1" xfId="8" applyFont="1" applyFill="1" applyAlignment="1">
      <alignment vertical="top" wrapText="1"/>
    </xf>
    <xf numFmtId="49" fontId="6" fillId="0" borderId="1" xfId="8" applyNumberFormat="1" applyFont="1" applyAlignment="1">
      <alignment horizontal="left" vertical="center"/>
    </xf>
    <xf numFmtId="0" fontId="36" fillId="0" borderId="77" xfId="8" applyFont="1" applyBorder="1" applyAlignment="1">
      <alignment horizontal="left" vertical="center"/>
    </xf>
    <xf numFmtId="0" fontId="36" fillId="0" borderId="34" xfId="8" applyFont="1" applyBorder="1" applyAlignment="1">
      <alignment horizontal="left" vertical="center"/>
    </xf>
    <xf numFmtId="0" fontId="37" fillId="0" borderId="86" xfId="8" applyFont="1" applyBorder="1" applyAlignment="1">
      <alignment horizontal="center" vertical="center"/>
    </xf>
    <xf numFmtId="0" fontId="36" fillId="0" borderId="85" xfId="8" applyFont="1" applyBorder="1" applyAlignment="1">
      <alignment horizontal="center" vertical="center"/>
    </xf>
    <xf numFmtId="0" fontId="6" fillId="0" borderId="88" xfId="8" applyFont="1" applyBorder="1" applyAlignment="1">
      <alignment horizontal="center"/>
    </xf>
    <xf numFmtId="0" fontId="6" fillId="0" borderId="35" xfId="8" applyFont="1" applyBorder="1" applyAlignment="1">
      <alignment horizontal="center"/>
    </xf>
    <xf numFmtId="0" fontId="36" fillId="0" borderId="13" xfId="8" applyFont="1" applyBorder="1" applyAlignment="1">
      <alignment horizontal="left" vertical="center" wrapText="1" indent="1"/>
    </xf>
    <xf numFmtId="0" fontId="36" fillId="0" borderId="88" xfId="8" applyFont="1" applyBorder="1" applyAlignment="1">
      <alignment horizontal="left" vertical="center" indent="1"/>
    </xf>
    <xf numFmtId="0" fontId="6" fillId="0" borderId="1" xfId="8" applyFont="1" applyAlignment="1">
      <alignment horizontal="left" vertical="center"/>
    </xf>
    <xf numFmtId="0" fontId="38" fillId="0" borderId="1" xfId="8" applyFont="1" applyAlignment="1">
      <alignment horizontal="left" vertical="center"/>
    </xf>
    <xf numFmtId="0" fontId="6" fillId="0" borderId="85" xfId="8" applyFont="1" applyBorder="1" applyAlignment="1">
      <alignment horizontal="center" vertical="center" wrapText="1"/>
    </xf>
    <xf numFmtId="0" fontId="6" fillId="0" borderId="1" xfId="8" applyFont="1" applyBorder="1" applyAlignment="1">
      <alignment horizontal="center" vertical="center" wrapText="1"/>
    </xf>
    <xf numFmtId="0" fontId="6" fillId="0" borderId="87" xfId="8" applyFont="1" applyBorder="1" applyAlignment="1">
      <alignment horizontal="center" vertical="center" wrapText="1"/>
    </xf>
    <xf numFmtId="0" fontId="6" fillId="0" borderId="77" xfId="8" applyFont="1" applyBorder="1" applyAlignment="1">
      <alignment horizontal="center" vertical="center" wrapText="1"/>
    </xf>
    <xf numFmtId="0" fontId="6" fillId="0" borderId="88" xfId="8" applyFont="1" applyBorder="1" applyAlignment="1">
      <alignment horizontal="center" vertical="center" wrapText="1"/>
    </xf>
    <xf numFmtId="0" fontId="6" fillId="0" borderId="1" xfId="8" applyFont="1" applyAlignment="1">
      <alignment horizontal="center" vertical="center" wrapText="1"/>
    </xf>
    <xf numFmtId="0" fontId="38" fillId="0" borderId="1" xfId="8" applyFont="1" applyAlignment="1">
      <alignment horizontal="left" vertical="center" wrapText="1"/>
    </xf>
    <xf numFmtId="0" fontId="6" fillId="0" borderId="1" xfId="8" applyFont="1" applyAlignment="1">
      <alignment horizontal="left" vertical="center" wrapText="1"/>
    </xf>
    <xf numFmtId="0" fontId="39" fillId="0" borderId="1" xfId="8" applyFont="1" applyAlignment="1">
      <alignment horizontal="left" vertical="center"/>
    </xf>
    <xf numFmtId="0" fontId="33" fillId="0" borderId="1" xfId="8" applyFont="1" applyAlignment="1">
      <alignment horizontal="left" vertical="center" wrapText="1"/>
    </xf>
    <xf numFmtId="0" fontId="31" fillId="0" borderId="1" xfId="8" applyFont="1" applyAlignment="1">
      <alignment horizontal="left" vertical="center" wrapText="1"/>
    </xf>
    <xf numFmtId="0" fontId="6" fillId="0" borderId="1" xfId="8" applyFont="1" applyAlignment="1">
      <alignment vertical="center"/>
    </xf>
    <xf numFmtId="0" fontId="35" fillId="0" borderId="1" xfId="8" applyFont="1" applyBorder="1" applyAlignment="1">
      <alignment horizontal="left" vertical="center" wrapText="1"/>
    </xf>
    <xf numFmtId="0" fontId="3" fillId="0" borderId="1" xfId="8" applyAlignment="1">
      <alignment horizontal="left" vertical="center" wrapText="1"/>
    </xf>
    <xf numFmtId="0" fontId="31" fillId="0" borderId="77" xfId="8" applyFont="1" applyBorder="1" applyAlignment="1">
      <alignment horizontal="left" vertical="center" wrapText="1"/>
    </xf>
    <xf numFmtId="0" fontId="6" fillId="0" borderId="77" xfId="8" applyFont="1" applyBorder="1" applyAlignment="1">
      <alignment horizontal="left" vertical="center" wrapText="1"/>
    </xf>
    <xf numFmtId="0" fontId="35" fillId="0" borderId="1" xfId="8" applyFont="1" applyBorder="1" applyAlignment="1">
      <alignment horizontal="left" vertical="center" wrapText="1" indent="2"/>
    </xf>
    <xf numFmtId="0" fontId="6" fillId="0" borderId="1" xfId="8" applyFont="1" applyBorder="1" applyAlignment="1">
      <alignment horizontal="left" vertical="center" wrapText="1" indent="1"/>
    </xf>
    <xf numFmtId="0" fontId="6" fillId="0" borderId="7" xfId="8" applyFont="1" applyBorder="1" applyAlignment="1">
      <alignment horizontal="left" vertical="center" wrapText="1"/>
    </xf>
    <xf numFmtId="0" fontId="34" fillId="0" borderId="1" xfId="8" applyFont="1" applyBorder="1" applyAlignment="1">
      <alignment horizontal="left" vertical="center" wrapText="1"/>
    </xf>
    <xf numFmtId="0" fontId="88" fillId="0" borderId="1" xfId="8" applyFont="1" applyBorder="1" applyAlignment="1">
      <alignment horizontal="left" vertical="center" wrapText="1"/>
    </xf>
    <xf numFmtId="0" fontId="6" fillId="0" borderId="1" xfId="8" applyFont="1" applyBorder="1" applyAlignment="1">
      <alignment horizontal="left" vertical="top" wrapText="1"/>
    </xf>
    <xf numFmtId="0" fontId="40" fillId="0" borderId="86" xfId="8" applyFont="1" applyBorder="1" applyAlignment="1">
      <alignment horizontal="center" vertical="center"/>
    </xf>
    <xf numFmtId="0" fontId="6" fillId="0" borderId="1" xfId="8" applyFont="1" applyAlignment="1">
      <alignment horizontal="left" vertical="top" wrapText="1"/>
    </xf>
    <xf numFmtId="0" fontId="47" fillId="0" borderId="7" xfId="5" applyFont="1" applyFill="1" applyBorder="1" applyAlignment="1">
      <alignment horizontal="left" vertical="center" wrapText="1"/>
    </xf>
    <xf numFmtId="0" fontId="47" fillId="0" borderId="7" xfId="5" applyFont="1" applyBorder="1" applyAlignment="1">
      <alignment horizontal="left" vertical="center" wrapText="1"/>
    </xf>
    <xf numFmtId="0" fontId="44" fillId="0" borderId="1" xfId="12" applyFont="1" applyAlignment="1">
      <alignment horizontal="left" vertical="center"/>
    </xf>
    <xf numFmtId="0" fontId="46" fillId="0" borderId="1" xfId="12" applyAlignment="1">
      <alignment horizontal="left" vertical="center"/>
    </xf>
    <xf numFmtId="0" fontId="44" fillId="0" borderId="1" xfId="10" applyAlignment="1">
      <alignment horizontal="left" vertical="center"/>
    </xf>
    <xf numFmtId="0" fontId="41" fillId="0" borderId="1" xfId="9" applyAlignment="1">
      <alignment horizontal="left" vertical="center" wrapText="1"/>
    </xf>
    <xf numFmtId="0" fontId="6" fillId="0" borderId="88" xfId="8" applyFont="1" applyBorder="1" applyAlignment="1">
      <alignment horizontal="left" vertical="center" wrapText="1" indent="1"/>
    </xf>
    <xf numFmtId="0" fontId="35" fillId="0" borderId="88" xfId="8" applyFont="1" applyBorder="1" applyAlignment="1">
      <alignment horizontal="left" vertical="center" wrapText="1" indent="2"/>
    </xf>
    <xf numFmtId="0" fontId="6" fillId="0" borderId="1" xfId="8" applyFont="1" applyBorder="1" applyAlignment="1">
      <alignment horizontal="left" vertical="center" wrapText="1" indent="3"/>
    </xf>
    <xf numFmtId="0" fontId="3" fillId="0" borderId="1" xfId="8" applyBorder="1" applyAlignment="1">
      <alignment horizontal="left" vertical="center" wrapText="1" indent="1"/>
    </xf>
    <xf numFmtId="0" fontId="3" fillId="0" borderId="1" xfId="8" applyBorder="1" applyAlignment="1">
      <alignment horizontal="left" vertical="center" wrapText="1" indent="3"/>
    </xf>
    <xf numFmtId="0" fontId="77" fillId="15" borderId="10" xfId="8" applyFont="1" applyFill="1" applyBorder="1" applyAlignment="1">
      <alignment horizontal="center" vertical="center" wrapText="1"/>
    </xf>
    <xf numFmtId="0" fontId="3" fillId="0" borderId="10" xfId="8" applyBorder="1" applyAlignment="1">
      <alignment horizontal="left" vertical="center" wrapText="1"/>
    </xf>
    <xf numFmtId="0" fontId="3" fillId="4" borderId="10" xfId="8" applyFill="1" applyBorder="1" applyAlignment="1">
      <alignment horizontal="left" vertical="center" wrapText="1"/>
    </xf>
    <xf numFmtId="0" fontId="35" fillId="0" borderId="88" xfId="8" applyFont="1" applyBorder="1" applyAlignment="1">
      <alignment horizontal="left" vertical="center" wrapText="1"/>
    </xf>
    <xf numFmtId="0" fontId="18" fillId="14" borderId="6" xfId="0" applyFont="1" applyFill="1" applyBorder="1" applyAlignment="1">
      <alignment horizontal="left" vertical="top" wrapText="1"/>
    </xf>
    <xf numFmtId="0" fontId="18" fillId="14" borderId="8" xfId="0" applyFont="1" applyFill="1" applyBorder="1" applyAlignment="1">
      <alignment horizontal="left" vertical="top" wrapText="1"/>
    </xf>
    <xf numFmtId="0" fontId="66" fillId="13" borderId="97" xfId="0" applyFont="1" applyFill="1" applyBorder="1" applyAlignment="1">
      <alignment horizontal="left" vertical="center" wrapText="1"/>
    </xf>
    <xf numFmtId="0" fontId="5" fillId="13" borderId="101" xfId="0" applyFont="1" applyFill="1" applyBorder="1" applyAlignment="1">
      <alignment horizontal="left" vertical="center" wrapText="1"/>
    </xf>
    <xf numFmtId="0" fontId="66" fillId="13" borderId="98" xfId="0" applyFont="1" applyFill="1" applyBorder="1" applyAlignment="1">
      <alignment horizontal="center" vertical="center" wrapText="1"/>
    </xf>
    <xf numFmtId="0" fontId="66" fillId="13" borderId="99" xfId="0" applyFont="1" applyFill="1" applyBorder="1" applyAlignment="1">
      <alignment horizontal="center" vertical="center" wrapText="1"/>
    </xf>
    <xf numFmtId="0" fontId="66" fillId="13" borderId="102" xfId="0" applyFont="1" applyFill="1" applyBorder="1" applyAlignment="1">
      <alignment horizontal="center" vertical="center" wrapText="1"/>
    </xf>
    <xf numFmtId="0" fontId="66" fillId="13" borderId="103" xfId="0" applyFont="1" applyFill="1" applyBorder="1" applyAlignment="1">
      <alignment horizontal="center" vertical="center" wrapText="1"/>
    </xf>
    <xf numFmtId="0" fontId="66" fillId="13" borderId="100" xfId="0" applyFont="1" applyFill="1" applyBorder="1" applyAlignment="1">
      <alignment horizontal="center" vertical="center" wrapText="1"/>
    </xf>
    <xf numFmtId="0" fontId="66" fillId="13" borderId="104" xfId="0" applyFont="1" applyFill="1" applyBorder="1" applyAlignment="1">
      <alignment horizontal="center" vertical="center" wrapText="1"/>
    </xf>
    <xf numFmtId="0" fontId="18" fillId="14" borderId="106" xfId="0" applyFont="1" applyFill="1" applyBorder="1" applyAlignment="1">
      <alignment horizontal="left" vertical="top" wrapText="1"/>
    </xf>
    <xf numFmtId="0" fontId="18" fillId="14" borderId="10" xfId="0" applyFont="1" applyFill="1" applyBorder="1" applyAlignment="1">
      <alignment horizontal="left" vertical="top" wrapText="1"/>
    </xf>
    <xf numFmtId="0" fontId="66" fillId="13" borderId="59" xfId="0" applyFont="1" applyFill="1" applyBorder="1" applyAlignment="1">
      <alignment horizontal="left" vertical="center" wrapText="1"/>
    </xf>
    <xf numFmtId="0" fontId="5" fillId="13" borderId="45" xfId="0" applyFont="1" applyFill="1" applyBorder="1" applyAlignment="1">
      <alignment horizontal="left" vertical="center" wrapText="1"/>
    </xf>
    <xf numFmtId="0" fontId="71" fillId="12" borderId="39" xfId="0" applyFont="1" applyFill="1" applyBorder="1" applyAlignment="1">
      <alignment horizontal="left" vertical="center"/>
    </xf>
    <xf numFmtId="0" fontId="71" fillId="12" borderId="42" xfId="0" applyFont="1" applyFill="1" applyBorder="1" applyAlignment="1">
      <alignment horizontal="left" vertical="center"/>
    </xf>
    <xf numFmtId="0" fontId="53" fillId="13" borderId="55" xfId="0" applyFont="1" applyFill="1" applyBorder="1" applyAlignment="1">
      <alignment horizontal="left" vertical="center" wrapText="1"/>
    </xf>
    <xf numFmtId="0" fontId="5" fillId="13" borderId="44" xfId="0" applyFont="1" applyFill="1" applyBorder="1" applyAlignment="1">
      <alignment horizontal="left" vertical="center" wrapText="1"/>
    </xf>
    <xf numFmtId="0" fontId="53" fillId="13" borderId="56" xfId="0" applyFont="1" applyFill="1" applyBorder="1" applyAlignment="1">
      <alignment horizontal="left" vertical="center" wrapText="1"/>
    </xf>
    <xf numFmtId="0" fontId="5" fillId="13" borderId="21" xfId="0" applyFont="1" applyFill="1" applyBorder="1" applyAlignment="1">
      <alignment horizontal="left" vertical="center" wrapText="1"/>
    </xf>
    <xf numFmtId="0" fontId="53" fillId="13" borderId="57" xfId="0" applyFont="1" applyFill="1" applyBorder="1" applyAlignment="1">
      <alignment horizontal="left" vertical="center" wrapText="1"/>
    </xf>
    <xf numFmtId="0" fontId="5" fillId="13" borderId="27" xfId="0" applyFont="1" applyFill="1" applyBorder="1" applyAlignment="1">
      <alignment horizontal="left" vertical="center" wrapText="1"/>
    </xf>
    <xf numFmtId="0" fontId="53" fillId="13" borderId="58" xfId="0" applyFont="1" applyFill="1" applyBorder="1" applyAlignment="1">
      <alignment horizontal="left" vertical="center" wrapText="1"/>
    </xf>
    <xf numFmtId="0" fontId="5" fillId="13" borderId="28" xfId="0" applyFont="1" applyFill="1" applyBorder="1" applyAlignment="1">
      <alignment horizontal="left" vertical="center" wrapText="1"/>
    </xf>
    <xf numFmtId="0" fontId="53" fillId="13" borderId="64" xfId="0" applyFont="1" applyFill="1" applyBorder="1" applyAlignment="1">
      <alignment horizontal="center" vertical="center"/>
    </xf>
    <xf numFmtId="0" fontId="53" fillId="13" borderId="62" xfId="0" applyFont="1" applyFill="1" applyBorder="1" applyAlignment="1">
      <alignment horizontal="center" vertical="center"/>
    </xf>
    <xf numFmtId="0" fontId="53" fillId="13" borderId="63" xfId="0" applyFont="1" applyFill="1" applyBorder="1" applyAlignment="1">
      <alignment horizontal="center" vertical="center"/>
    </xf>
    <xf numFmtId="0" fontId="66" fillId="13" borderId="57" xfId="0" applyFont="1" applyFill="1" applyBorder="1" applyAlignment="1">
      <alignment horizontal="left" vertical="center" wrapText="1"/>
    </xf>
    <xf numFmtId="0" fontId="66" fillId="13" borderId="60" xfId="0" applyFont="1" applyFill="1" applyBorder="1" applyAlignment="1">
      <alignment horizontal="left" vertical="center" wrapText="1"/>
    </xf>
    <xf numFmtId="0" fontId="5" fillId="13" borderId="29" xfId="0" applyFont="1" applyFill="1" applyBorder="1" applyAlignment="1">
      <alignment horizontal="left" vertical="center" wrapText="1"/>
    </xf>
    <xf numFmtId="0" fontId="66" fillId="13" borderId="56" xfId="0" applyFont="1" applyFill="1" applyBorder="1" applyAlignment="1">
      <alignment horizontal="left" vertical="center" wrapText="1"/>
    </xf>
    <xf numFmtId="0" fontId="53" fillId="13" borderId="65" xfId="0" applyFont="1" applyFill="1" applyBorder="1" applyAlignment="1">
      <alignment horizontal="center" vertical="center"/>
    </xf>
    <xf numFmtId="0" fontId="53" fillId="13" borderId="68" xfId="0" applyFont="1" applyFill="1" applyBorder="1" applyAlignment="1">
      <alignment horizontal="left" vertical="center" wrapText="1"/>
    </xf>
    <xf numFmtId="0" fontId="5" fillId="13" borderId="69" xfId="0" applyFont="1" applyFill="1" applyBorder="1" applyAlignment="1">
      <alignment horizontal="left" vertical="center" wrapText="1"/>
    </xf>
    <xf numFmtId="0" fontId="53" fillId="13" borderId="28" xfId="0" applyFont="1" applyFill="1" applyBorder="1" applyAlignment="1">
      <alignment horizontal="left" vertical="center" wrapText="1"/>
    </xf>
    <xf numFmtId="0" fontId="53" fillId="13" borderId="61" xfId="0" applyFont="1" applyFill="1" applyBorder="1" applyAlignment="1">
      <alignment horizontal="center" vertical="center"/>
    </xf>
    <xf numFmtId="49" fontId="5" fillId="0" borderId="3" xfId="0" applyNumberFormat="1" applyFont="1" applyBorder="1" applyAlignment="1" applyProtection="1">
      <alignment horizontal="left" vertical="center" wrapText="1"/>
      <protection locked="0"/>
    </xf>
    <xf numFmtId="49" fontId="5" fillId="0" borderId="5" xfId="0" applyNumberFormat="1" applyFont="1" applyBorder="1" applyAlignment="1" applyProtection="1">
      <alignment horizontal="left" vertical="center" wrapText="1"/>
      <protection locked="0"/>
    </xf>
    <xf numFmtId="1" fontId="5" fillId="0" borderId="3" xfId="0" applyNumberFormat="1" applyFont="1" applyBorder="1" applyAlignment="1" applyProtection="1">
      <alignment horizontal="left" vertical="center" wrapText="1"/>
      <protection locked="0"/>
    </xf>
    <xf numFmtId="1" fontId="5" fillId="0" borderId="5" xfId="0" applyNumberFormat="1" applyFont="1" applyBorder="1" applyAlignment="1" applyProtection="1">
      <alignment horizontal="left" vertical="center" wrapText="1"/>
      <protection locked="0"/>
    </xf>
    <xf numFmtId="0" fontId="49" fillId="7" borderId="3" xfId="0" applyFont="1" applyFill="1" applyBorder="1" applyAlignment="1">
      <alignment horizontal="left" vertical="center" wrapText="1"/>
    </xf>
    <xf numFmtId="0" fontId="49" fillId="7" borderId="4" xfId="0" applyFont="1" applyFill="1" applyBorder="1" applyAlignment="1">
      <alignment horizontal="left" vertical="center" wrapText="1"/>
    </xf>
    <xf numFmtId="0" fontId="49" fillId="7" borderId="5" xfId="0" applyFont="1" applyFill="1" applyBorder="1" applyAlignment="1">
      <alignment horizontal="left" vertical="center" wrapText="1"/>
    </xf>
    <xf numFmtId="0" fontId="77" fillId="7" borderId="3" xfId="0" applyFont="1" applyFill="1" applyBorder="1" applyAlignment="1">
      <alignment horizontal="left" vertical="center" wrapText="1"/>
    </xf>
    <xf numFmtId="0" fontId="77" fillId="7" borderId="4" xfId="0" applyFont="1" applyFill="1" applyBorder="1" applyAlignment="1">
      <alignment horizontal="left" vertical="center"/>
    </xf>
    <xf numFmtId="0" fontId="77" fillId="7" borderId="5" xfId="0" applyFont="1" applyFill="1" applyBorder="1" applyAlignment="1">
      <alignment horizontal="left" vertical="center"/>
    </xf>
    <xf numFmtId="0" fontId="49" fillId="7" borderId="4" xfId="0" applyFont="1" applyFill="1" applyBorder="1" applyAlignment="1">
      <alignment horizontal="left" vertical="center"/>
    </xf>
    <xf numFmtId="0" fontId="49" fillId="7" borderId="5" xfId="0" applyFont="1" applyFill="1" applyBorder="1" applyAlignment="1">
      <alignment horizontal="left" vertical="center"/>
    </xf>
    <xf numFmtId="0" fontId="36" fillId="0" borderId="88" xfId="8" applyFont="1" applyBorder="1" applyAlignment="1">
      <alignment horizontal="left" vertical="center" wrapText="1" indent="1"/>
    </xf>
    <xf numFmtId="0" fontId="56" fillId="0" borderId="0" xfId="0" applyFont="1" applyAlignment="1">
      <alignment horizontal="left" vertical="center" wrapText="1"/>
    </xf>
    <xf numFmtId="0" fontId="56" fillId="0" borderId="0" xfId="0" applyFont="1" applyAlignment="1">
      <alignment horizontal="left" vertical="center"/>
    </xf>
    <xf numFmtId="0" fontId="76" fillId="0" borderId="0" xfId="0" applyFont="1" applyAlignment="1">
      <alignment horizontal="left" vertical="center"/>
    </xf>
    <xf numFmtId="0" fontId="5" fillId="2" borderId="73" xfId="0" applyFont="1" applyFill="1" applyBorder="1" applyAlignment="1">
      <alignment horizontal="left" vertical="center" wrapText="1"/>
    </xf>
    <xf numFmtId="0" fontId="5" fillId="2" borderId="74" xfId="0" applyFont="1" applyFill="1" applyBorder="1" applyAlignment="1">
      <alignment horizontal="left" vertical="center" wrapText="1"/>
    </xf>
    <xf numFmtId="166" fontId="5" fillId="0" borderId="75" xfId="0" applyNumberFormat="1" applyFont="1" applyBorder="1" applyAlignment="1" applyProtection="1">
      <alignment horizontal="left" vertical="center"/>
      <protection locked="0"/>
    </xf>
    <xf numFmtId="166" fontId="5" fillId="0" borderId="76" xfId="0" applyNumberFormat="1" applyFont="1" applyBorder="1" applyAlignment="1" applyProtection="1">
      <alignment horizontal="left" vertical="center"/>
      <protection locked="0"/>
    </xf>
    <xf numFmtId="168" fontId="5" fillId="2" borderId="75" xfId="0" applyNumberFormat="1" applyFont="1" applyFill="1" applyBorder="1" applyAlignment="1">
      <alignment horizontal="left" vertical="center"/>
    </xf>
    <xf numFmtId="168" fontId="5" fillId="2" borderId="76" xfId="0" applyNumberFormat="1" applyFont="1" applyFill="1" applyBorder="1" applyAlignment="1">
      <alignment horizontal="left" vertical="center"/>
    </xf>
    <xf numFmtId="169" fontId="5" fillId="2" borderId="75" xfId="6" applyNumberFormat="1" applyFont="1" applyFill="1" applyBorder="1" applyAlignment="1">
      <alignment horizontal="left" vertical="center"/>
    </xf>
    <xf numFmtId="169" fontId="5" fillId="2" borderId="76" xfId="6" applyNumberFormat="1" applyFont="1" applyFill="1" applyBorder="1" applyAlignment="1">
      <alignment horizontal="left" vertical="center"/>
    </xf>
    <xf numFmtId="0" fontId="71" fillId="12" borderId="89" xfId="0" applyFont="1" applyFill="1" applyBorder="1" applyAlignment="1">
      <alignment horizontal="center" vertical="center"/>
    </xf>
    <xf numFmtId="0" fontId="71" fillId="12" borderId="90" xfId="0" applyFont="1" applyFill="1" applyBorder="1" applyAlignment="1">
      <alignment horizontal="center" vertical="center"/>
    </xf>
    <xf numFmtId="0" fontId="71" fillId="12" borderId="91" xfId="0" applyFont="1" applyFill="1" applyBorder="1" applyAlignment="1">
      <alignment horizontal="center" vertical="center"/>
    </xf>
    <xf numFmtId="0" fontId="53" fillId="7" borderId="3" xfId="0" applyFont="1" applyFill="1" applyBorder="1" applyAlignment="1">
      <alignment horizontal="left" vertical="center" wrapText="1"/>
    </xf>
    <xf numFmtId="0" fontId="53" fillId="7" borderId="4" xfId="0" applyFont="1" applyFill="1" applyBorder="1" applyAlignment="1">
      <alignment horizontal="left" vertical="center"/>
    </xf>
    <xf numFmtId="0" fontId="53" fillId="7" borderId="92" xfId="0" applyFont="1" applyFill="1" applyBorder="1" applyAlignment="1">
      <alignment horizontal="left" vertical="center"/>
    </xf>
    <xf numFmtId="0" fontId="77" fillId="7" borderId="4" xfId="0" applyFont="1" applyFill="1" applyBorder="1" applyAlignment="1">
      <alignment horizontal="left" vertical="center" wrapText="1"/>
    </xf>
    <xf numFmtId="0" fontId="77" fillId="7" borderId="5" xfId="0" applyFont="1" applyFill="1" applyBorder="1" applyAlignment="1">
      <alignment horizontal="left" vertical="center" wrapText="1"/>
    </xf>
    <xf numFmtId="49" fontId="5" fillId="0" borderId="6" xfId="0" applyNumberFormat="1" applyFont="1" applyBorder="1" applyAlignment="1" applyProtection="1">
      <alignment horizontal="left" vertical="center" wrapText="1"/>
      <protection locked="0"/>
    </xf>
    <xf numFmtId="49" fontId="5" fillId="0" borderId="8" xfId="0" applyNumberFormat="1" applyFont="1" applyBorder="1" applyAlignment="1" applyProtection="1">
      <alignment horizontal="left" vertical="center" wrapText="1"/>
      <protection locked="0"/>
    </xf>
    <xf numFmtId="0" fontId="71" fillId="12" borderId="30" xfId="0" applyFont="1" applyFill="1" applyBorder="1" applyAlignment="1">
      <alignment horizontal="left" vertical="center"/>
    </xf>
    <xf numFmtId="0" fontId="71" fillId="12" borderId="33" xfId="0" applyFont="1" applyFill="1" applyBorder="1" applyAlignment="1">
      <alignment horizontal="left" vertical="center"/>
    </xf>
    <xf numFmtId="0" fontId="71" fillId="12" borderId="1" xfId="0" applyFont="1" applyFill="1" applyBorder="1" applyAlignment="1">
      <alignment horizontal="left" vertical="center"/>
    </xf>
    <xf numFmtId="0" fontId="71" fillId="12" borderId="32" xfId="0" applyFont="1" applyFill="1" applyBorder="1" applyAlignment="1">
      <alignment horizontal="left" vertical="center"/>
    </xf>
    <xf numFmtId="0" fontId="71" fillId="12" borderId="40" xfId="0" applyFont="1" applyFill="1" applyBorder="1" applyAlignment="1">
      <alignment horizontal="left" vertical="center"/>
    </xf>
    <xf numFmtId="0" fontId="71" fillId="12" borderId="37" xfId="0" applyFont="1" applyFill="1" applyBorder="1" applyAlignment="1">
      <alignment horizontal="left" vertical="center"/>
    </xf>
    <xf numFmtId="0" fontId="71" fillId="12" borderId="52" xfId="0" applyFont="1" applyFill="1" applyBorder="1" applyAlignment="1">
      <alignment horizontal="left" vertical="center"/>
    </xf>
    <xf numFmtId="0" fontId="71" fillId="12" borderId="53" xfId="0" applyFont="1" applyFill="1" applyBorder="1" applyAlignment="1">
      <alignment horizontal="left" vertical="center"/>
    </xf>
    <xf numFmtId="0" fontId="44" fillId="0" borderId="1" xfId="10" applyBorder="1" applyAlignment="1">
      <alignment horizontal="left" vertical="center" wrapText="1"/>
    </xf>
    <xf numFmtId="0" fontId="45" fillId="0" borderId="1" xfId="10" applyFont="1" applyBorder="1" applyAlignment="1">
      <alignment horizontal="left" vertical="center" wrapText="1"/>
    </xf>
    <xf numFmtId="0" fontId="66" fillId="14" borderId="56" xfId="0" applyFont="1" applyFill="1" applyBorder="1" applyAlignment="1">
      <alignment horizontal="left" vertical="center" wrapText="1"/>
    </xf>
    <xf numFmtId="0" fontId="5" fillId="14" borderId="21" xfId="0" applyFont="1" applyFill="1" applyBorder="1" applyAlignment="1">
      <alignment horizontal="left" vertical="center" wrapText="1"/>
    </xf>
    <xf numFmtId="0" fontId="5" fillId="0" borderId="6"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170" fontId="5" fillId="0" borderId="3" xfId="0" applyNumberFormat="1" applyFont="1" applyBorder="1" applyAlignment="1" applyProtection="1">
      <alignment horizontal="left" vertical="center" wrapText="1"/>
      <protection locked="0"/>
    </xf>
    <xf numFmtId="170" fontId="5" fillId="0" borderId="5" xfId="0" applyNumberFormat="1" applyFont="1" applyBorder="1" applyAlignment="1" applyProtection="1">
      <alignment horizontal="left" vertical="center" wrapText="1"/>
      <protection locked="0"/>
    </xf>
    <xf numFmtId="0" fontId="5" fillId="14" borderId="3" xfId="0" applyFont="1" applyFill="1" applyBorder="1" applyAlignment="1" applyProtection="1">
      <alignment horizontal="left" vertical="center" wrapText="1"/>
      <protection locked="0"/>
    </xf>
    <xf numFmtId="0" fontId="5" fillId="14" borderId="5" xfId="0" applyFont="1" applyFill="1" applyBorder="1" applyAlignment="1" applyProtection="1">
      <alignment horizontal="left" vertical="center" wrapText="1"/>
      <protection locked="0"/>
    </xf>
  </cellXfs>
  <cellStyles count="13">
    <cellStyle name="Comma" xfId="6" builtinId="3"/>
    <cellStyle name="Heading 1 2" xfId="11" xr:uid="{B3F97419-B9FE-4170-86F0-A2F22AF5F18A}"/>
    <cellStyle name="Heading 2 2" xfId="10" xr:uid="{4B276666-6F4B-407E-A4D8-CCF572116454}"/>
    <cellStyle name="Heading 3 2" xfId="12" xr:uid="{5609E210-869C-4959-884C-C252D64253E2}"/>
    <cellStyle name="Hyperlink" xfId="5" builtinId="8"/>
    <cellStyle name="Hyperlink 2" xfId="4" xr:uid="{FA683FEB-12C7-6544-B9B2-E4189DBD27F2}"/>
    <cellStyle name="Hyperlink 2 2" xfId="3" xr:uid="{E5588A57-3C4B-5B46-8DC9-918D1B51E7D8}"/>
    <cellStyle name="Hyperlink 3" xfId="9" xr:uid="{23B9DB1A-6867-43E4-8933-D9FBCAC1137A}"/>
    <cellStyle name="Normal" xfId="0" builtinId="0"/>
    <cellStyle name="Normal 2" xfId="1" xr:uid="{7D820B7E-261E-CC40-8E78-8895073B8F79}"/>
    <cellStyle name="Normal 2 2" xfId="2" xr:uid="{36DB8F5B-778D-7340-8B8F-63E05AD797DD}"/>
    <cellStyle name="Normal 3" xfId="8" xr:uid="{6F3A89F0-517C-4B3B-A5F2-9F92BF22E064}"/>
    <cellStyle name="Percent" xfId="7" builtinId="5"/>
  </cellStyles>
  <dxfs count="204">
    <dxf>
      <font>
        <color rgb="FF9C0006"/>
      </font>
      <fill>
        <patternFill>
          <bgColor rgb="FFFFC7CE"/>
        </patternFill>
      </fill>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ttom/>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font>
      <fill>
        <patternFill patternType="none">
          <bgColor auto="1"/>
        </patternFill>
      </fill>
    </dxf>
    <dxf>
      <fill>
        <patternFill>
          <bgColor theme="0" tint="-0.14996795556505021"/>
        </patternFill>
      </fill>
    </dxf>
    <dxf>
      <font>
        <strike val="0"/>
        <color theme="0"/>
      </font>
      <fill>
        <patternFill patternType="none">
          <bgColor auto="1"/>
        </patternFill>
      </fill>
      <border>
        <right/>
        <top/>
        <bottom/>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ttom/>
        <vertical/>
        <horizontal/>
      </border>
    </dxf>
    <dxf>
      <font>
        <strike val="0"/>
        <color theme="0"/>
      </font>
      <fill>
        <patternFill patternType="none">
          <bgColor auto="1"/>
        </patternFill>
      </fill>
      <border>
        <right/>
        <top/>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strike val="0"/>
        <color theme="0"/>
      </font>
      <fill>
        <patternFill patternType="none">
          <bgColor auto="1"/>
        </patternFill>
      </fill>
      <border>
        <right/>
        <top/>
        <vertical/>
        <horizontal/>
      </border>
    </dxf>
    <dxf>
      <font>
        <color rgb="FFFF0000"/>
      </font>
    </dxf>
    <dxf>
      <font>
        <strike val="0"/>
        <color theme="0"/>
      </font>
      <fill>
        <patternFill patternType="none">
          <bgColor auto="1"/>
        </patternFill>
      </fill>
      <border>
        <right/>
        <top/>
        <vertical/>
        <horizontal/>
      </border>
    </dxf>
    <dxf>
      <font>
        <color rgb="FFFF0000"/>
      </font>
    </dxf>
    <dxf>
      <font>
        <strike val="0"/>
        <color theme="0"/>
      </font>
      <fill>
        <patternFill patternType="none">
          <bgColor auto="1"/>
        </patternFill>
      </fill>
      <border>
        <right/>
        <top/>
        <vertical/>
        <horizontal/>
      </border>
    </dxf>
    <dxf>
      <font>
        <strike val="0"/>
      </font>
      <fill>
        <patternFill patternType="none">
          <bgColor auto="1"/>
        </patternFill>
      </fill>
    </dxf>
    <dxf>
      <font>
        <color rgb="FFFF0000"/>
      </font>
    </dxf>
    <dxf>
      <fill>
        <patternFill>
          <bgColor theme="0" tint="-0.14996795556505021"/>
        </patternFill>
      </fill>
    </dxf>
    <dxf>
      <border outline="0">
        <top style="medium">
          <color indexed="64"/>
        </top>
        <bottom style="thin">
          <color indexed="64"/>
        </bottom>
      </border>
    </dxf>
    <dxf>
      <font>
        <b/>
        <i val="0"/>
        <strike val="0"/>
        <condense val="0"/>
        <extend val="0"/>
        <outline val="0"/>
        <shadow val="0"/>
        <u val="none"/>
        <vertAlign val="baseline"/>
        <sz val="13"/>
        <color theme="0"/>
        <name val="Arial"/>
        <family val="2"/>
        <scheme val="none"/>
      </font>
      <fill>
        <patternFill patternType="solid">
          <fgColor indexed="64"/>
          <bgColor theme="2" tint="-0.89999084444715716"/>
        </patternFill>
      </fill>
      <alignment horizontal="center" vertical="center" textRotation="0" wrapText="1" indent="0" justifyLastLine="0" shrinkToFit="0" readingOrder="0"/>
    </dxf>
  </dxfs>
  <tableStyles count="0" defaultTableStyle="TableStyleMedium2" defaultPivotStyle="PivotStyleLight16"/>
  <colors>
    <mruColors>
      <color rgb="FF0432FF"/>
      <color rgb="FFFF26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ustomXml" Target="../customXml/item2.xml"/><Relationship Id="rId7" Type="http://schemas.openxmlformats.org/officeDocument/2006/relationships/worksheet" Target="worksheets/sheet7.xml"/><Relationship Id="rId33" Type="http://schemas.openxmlformats.org/officeDocument/2006/relationships/customXml" Target="../customXml/item1.xml"/><Relationship Id="rId2" Type="http://schemas.openxmlformats.org/officeDocument/2006/relationships/worksheet" Target="worksheets/sheet2.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calcChain" Target="calcChain.xml"/><Relationship Id="rId5" Type="http://schemas.openxmlformats.org/officeDocument/2006/relationships/worksheet" Target="worksheets/sheet5.xml"/><Relationship Id="rId28"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27" Type="http://customschemas.google.com/relationships/workbookmetadata" Target="metadata"/><Relationship Id="rId30" Type="http://schemas.openxmlformats.org/officeDocument/2006/relationships/sharedStrings" Target="sharedStrings.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114300</xdr:rowOff>
    </xdr:from>
    <xdr:ext cx="1030605" cy="323215"/>
    <xdr:pic>
      <xdr:nvPicPr>
        <xdr:cNvPr id="2" name="Graphic 100">
          <a:extLst>
            <a:ext uri="{FF2B5EF4-FFF2-40B4-BE49-F238E27FC236}">
              <a16:creationId xmlns:a16="http://schemas.microsoft.com/office/drawing/2014/main" id="{591F3E36-37F4-44A9-8F5B-9AB4FD6AB5C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725" y="114300"/>
          <a:ext cx="1030605" cy="3232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114300</xdr:rowOff>
    </xdr:from>
    <xdr:ext cx="1030605" cy="323215"/>
    <xdr:pic>
      <xdr:nvPicPr>
        <xdr:cNvPr id="2" name="Graphic 100">
          <a:extLst>
            <a:ext uri="{FF2B5EF4-FFF2-40B4-BE49-F238E27FC236}">
              <a16:creationId xmlns:a16="http://schemas.microsoft.com/office/drawing/2014/main" id="{A640F92C-3714-4E43-917B-E30C2D1EC49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725" y="114300"/>
          <a:ext cx="1030605" cy="32321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82296</xdr:colOff>
      <xdr:row>0</xdr:row>
      <xdr:rowOff>114300</xdr:rowOff>
    </xdr:from>
    <xdr:ext cx="1030605" cy="323215"/>
    <xdr:pic>
      <xdr:nvPicPr>
        <xdr:cNvPr id="3" name="Graphic 100">
          <a:extLst>
            <a:ext uri="{FF2B5EF4-FFF2-40B4-BE49-F238E27FC236}">
              <a16:creationId xmlns:a16="http://schemas.microsoft.com/office/drawing/2014/main" id="{718B5AD7-143D-42C4-B21A-EEDE0E7A0B6E}"/>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a:stretch>
          <a:fillRect/>
        </a:stretch>
      </xdr:blipFill>
      <xdr:spPr>
        <a:xfrm>
          <a:off x="82296" y="114300"/>
          <a:ext cx="1030605" cy="32321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82296</xdr:colOff>
      <xdr:row>0</xdr:row>
      <xdr:rowOff>114300</xdr:rowOff>
    </xdr:from>
    <xdr:ext cx="1030605" cy="323215"/>
    <xdr:pic>
      <xdr:nvPicPr>
        <xdr:cNvPr id="2" name="Graphic 100">
          <a:extLst>
            <a:ext uri="{FF2B5EF4-FFF2-40B4-BE49-F238E27FC236}">
              <a16:creationId xmlns:a16="http://schemas.microsoft.com/office/drawing/2014/main" id="{DE10B93A-39AC-4353-8463-576449B7AEEF}"/>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a:stretch>
          <a:fillRect/>
        </a:stretch>
      </xdr:blipFill>
      <xdr:spPr>
        <a:xfrm>
          <a:off x="82296" y="114300"/>
          <a:ext cx="1030605" cy="32321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596063-DAB7-4DCD-8859-8EBFD85A9644}" name="Table1" displayName="Table1" ref="B5:D8" totalsRowShown="0" headerRowDxfId="203" tableBorderDxfId="202" headerRowCellStyle="Heading 3 2">
  <autoFilter ref="B5:D8" xr:uid="{FD596063-DAB7-4DCD-8859-8EBFD85A9644}"/>
  <tableColumns count="3">
    <tableColumn id="1" xr3:uid="{FAE53832-A6E7-46F3-B27C-0C975D558910}" name="Version"/>
    <tableColumn id="2" xr3:uid="{04AEB31C-5DE3-4D93-A45A-7ABF37D1ADA4}" name="Effective Date"/>
    <tableColumn id="3" xr3:uid="{764495F8-62A5-4FF2-A8CA-6DDE2A2753EE}" name="Change"/>
  </tableColumns>
  <tableStyleInfo name="TableStyleMedium4" showFirstColumn="0" showLastColumn="0" showRowStripes="1" showColumnStripes="0"/>
</table>
</file>

<file path=xl/theme/_rels/theme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theme/theme1.xml><?xml version="1.0" encoding="utf-8"?>
<a:theme xmlns:a="http://schemas.openxmlformats.org/drawingml/2006/main" name="Textile Exchange Excel">
  <a:themeElements>
    <a:clrScheme name="Textile Exchange">
      <a:dk1>
        <a:srgbClr val="000000"/>
      </a:dk1>
      <a:lt1>
        <a:srgbClr val="FFFFFF"/>
      </a:lt1>
      <a:dk2>
        <a:srgbClr val="343C51"/>
      </a:dk2>
      <a:lt2>
        <a:srgbClr val="F6F5EF"/>
      </a:lt2>
      <a:accent1>
        <a:srgbClr val="AAB199"/>
      </a:accent1>
      <a:accent2>
        <a:srgbClr val="F0CD7F"/>
      </a:accent2>
      <a:accent3>
        <a:srgbClr val="9DB3C0"/>
      </a:accent3>
      <a:accent4>
        <a:srgbClr val="E3AF7D"/>
      </a:accent4>
      <a:accent5>
        <a:srgbClr val="5F797B"/>
      </a:accent5>
      <a:accent6>
        <a:srgbClr val="906D5D"/>
      </a:accent6>
      <a:hlink>
        <a:srgbClr val="AAB3CB"/>
      </a:hlink>
      <a:folHlink>
        <a:srgbClr val="97B3C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olio">
      <a:fillStyleLst>
        <a:solidFill>
          <a:schemeClr val="phClr"/>
        </a:solidFill>
        <a:blipFill rotWithShape="1">
          <a:blip xmlns:r="http://schemas.openxmlformats.org/officeDocument/2006/relationships" r:embed="rId1">
            <a:duotone>
              <a:schemeClr val="phClr">
                <a:shade val="30000"/>
                <a:satMod val="120000"/>
              </a:schemeClr>
              <a:schemeClr val="phClr">
                <a:tint val="70000"/>
                <a:satMod val="350000"/>
                <a:lumMod val="110000"/>
              </a:schemeClr>
            </a:duotone>
          </a:blip>
          <a:stretch/>
        </a:blipFill>
        <a:blipFill rotWithShape="1">
          <a:blip xmlns:r="http://schemas.openxmlformats.org/officeDocument/2006/relationships" r:embed="rId2">
            <a:duotone>
              <a:schemeClr val="phClr">
                <a:shade val="40000"/>
                <a:satMod val="120000"/>
              </a:schemeClr>
              <a:schemeClr val="phClr">
                <a:tint val="70000"/>
                <a:satMod val="300000"/>
                <a:lumMod val="110000"/>
              </a:schemeClr>
            </a:duotone>
          </a:blip>
          <a:tile tx="0" ty="0" sx="50000" sy="50000" flip="none" algn="tl"/>
        </a:blipFill>
      </a:fillStyleLst>
      <a:lnStyleLst>
        <a:ln w="12700" cap="flat" cmpd="sng" algn="ctr">
          <a:solidFill>
            <a:schemeClr val="phClr">
              <a:shade val="95000"/>
              <a:satMod val="105000"/>
            </a:schemeClr>
          </a:solidFill>
          <a:prstDash val="solid"/>
        </a:ln>
        <a:ln w="3175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38100" dist="25400" dir="5400000" algn="br" rotWithShape="0">
              <a:srgbClr val="000000">
                <a:alpha val="50000"/>
              </a:srgbClr>
            </a:outerShdw>
          </a:effectLst>
        </a:effectStyle>
        <a:effectStyle>
          <a:effectLst>
            <a:innerShdw blurRad="190500" dist="25400">
              <a:srgbClr val="000000">
                <a:alpha val="50000"/>
              </a:srgbClr>
            </a:innerShdw>
          </a:effectLst>
        </a:effectStyle>
      </a:effectStyleLst>
      <a:bgFillStyleLst>
        <a:blipFill rotWithShape="1">
          <a:blip xmlns:r="http://schemas.openxmlformats.org/officeDocument/2006/relationships" r:embed="rId3">
            <a:duotone>
              <a:schemeClr val="phClr">
                <a:shade val="10000"/>
                <a:satMod val="125000"/>
              </a:schemeClr>
              <a:schemeClr val="phClr">
                <a:tint val="70000"/>
                <a:satMod val="350000"/>
                <a:lumMod val="110000"/>
              </a:schemeClr>
            </a:duotone>
          </a:blip>
          <a:stretch/>
        </a:blipFill>
        <a:blipFill rotWithShape="1">
          <a:blip xmlns:r="http://schemas.openxmlformats.org/officeDocument/2006/relationships" r:embed="rId4">
            <a:duotone>
              <a:schemeClr val="phClr">
                <a:shade val="10000"/>
                <a:satMod val="125000"/>
              </a:schemeClr>
              <a:schemeClr val="phClr">
                <a:tint val="70000"/>
                <a:satMod val="350000"/>
                <a:lumMod val="110000"/>
              </a:schemeClr>
            </a:duotone>
          </a:blip>
          <a:stretch/>
        </a:blipFill>
        <a:blipFill rotWithShape="1">
          <a:blip xmlns:r="http://schemas.openxmlformats.org/officeDocument/2006/relationships" r:embed="rId5">
            <a:duotone>
              <a:schemeClr val="phClr">
                <a:shade val="3000"/>
                <a:lumMod val="10000"/>
              </a:schemeClr>
              <a:schemeClr val="phClr">
                <a:tint val="91000"/>
                <a:satMod val="500000"/>
                <a:lumMod val="125000"/>
              </a:schemeClr>
            </a:duotone>
          </a:blip>
          <a:stretch/>
        </a:blipFill>
      </a:bgFillStyleLst>
    </a:fmtScheme>
  </a:themeElements>
  <a:objectDefaults>
    <a:spDef>
      <a:spPr/>
      <a:bodyPr rtlCol="0" anchor="ctr"/>
      <a:lstStyle>
        <a:defPPr algn="ctr">
          <a:defRPr/>
        </a:defP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textileexchange.org/knowledge-center/documents/textile-exchange-guide-to-recycled-inputs/" TargetMode="External"/><Relationship Id="rId7" Type="http://schemas.openxmlformats.org/officeDocument/2006/relationships/printerSettings" Target="../printerSettings/printerSettings2.bin"/><Relationship Id="rId2" Type="http://schemas.openxmlformats.org/officeDocument/2006/relationships/hyperlink" Target="https://textileexchange.org/knowledge-center/documents/terms-and-definitions-for-textile-exchange-standards-and-related-documents/" TargetMode="External"/><Relationship Id="rId1" Type="http://schemas.openxmlformats.org/officeDocument/2006/relationships/hyperlink" Target="https://textileexchange.org/glossary/" TargetMode="External"/><Relationship Id="rId6" Type="http://schemas.openxmlformats.org/officeDocument/2006/relationships/hyperlink" Target="https://textileexchange.org/standards-feedback/" TargetMode="External"/><Relationship Id="rId5" Type="http://schemas.openxmlformats.org/officeDocument/2006/relationships/hyperlink" Target="https://textileexchange.org/knowledge-center/documents/recycled-claim-standard-rcs/" TargetMode="External"/><Relationship Id="rId4" Type="http://schemas.openxmlformats.org/officeDocument/2006/relationships/hyperlink" Target="https://textileexchange.org/knowledge-center/documents/global-recycled-standard-gr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06D85-FDE4-4302-B846-9BF497C15F78}">
  <sheetPr>
    <tabColor theme="2" tint="-9.9978637043366805E-2"/>
  </sheetPr>
  <dimension ref="A1:K30"/>
  <sheetViews>
    <sheetView showGridLines="0" zoomScaleNormal="100" workbookViewId="0">
      <selection activeCell="I1" sqref="I1"/>
    </sheetView>
  </sheetViews>
  <sheetFormatPr defaultColWidth="8.59765625" defaultRowHeight="13.8" x14ac:dyDescent="0.25"/>
  <cols>
    <col min="1" max="1" width="6.59765625" style="147" customWidth="1"/>
    <col min="2" max="2" width="9.59765625" style="147" customWidth="1"/>
    <col min="3" max="3" width="7.59765625" style="147" customWidth="1"/>
    <col min="4" max="4" width="25.59765625" style="147" customWidth="1"/>
    <col min="5" max="6" width="16.59765625" style="147" customWidth="1"/>
    <col min="7" max="7" width="9.59765625" style="147" customWidth="1"/>
    <col min="8" max="8" width="6.59765625" style="147" customWidth="1"/>
    <col min="9" max="16384" width="8.59765625" style="147"/>
  </cols>
  <sheetData>
    <row r="1" spans="1:11" ht="44.1" customHeight="1" x14ac:dyDescent="0.25">
      <c r="A1" s="377"/>
      <c r="B1" s="378"/>
      <c r="C1" s="379" t="s">
        <v>13884</v>
      </c>
      <c r="D1" s="380"/>
      <c r="E1" s="380"/>
      <c r="F1" s="380"/>
      <c r="G1" s="380"/>
      <c r="H1" s="156"/>
    </row>
    <row r="2" spans="1:11" ht="30" customHeight="1" x14ac:dyDescent="0.25">
      <c r="A2" s="386"/>
      <c r="B2" s="386"/>
      <c r="C2" s="386"/>
      <c r="D2" s="386"/>
      <c r="E2" s="386"/>
      <c r="F2" s="386"/>
      <c r="G2" s="386"/>
      <c r="H2" s="383"/>
    </row>
    <row r="3" spans="1:11" ht="24.9" customHeight="1" x14ac:dyDescent="0.25">
      <c r="A3" s="384"/>
      <c r="B3" s="391" t="s">
        <v>1</v>
      </c>
      <c r="C3" s="391"/>
      <c r="D3" s="391"/>
      <c r="E3" s="391"/>
      <c r="F3" s="391"/>
      <c r="G3" s="155"/>
      <c r="H3" s="384"/>
    </row>
    <row r="4" spans="1:11" ht="6" customHeight="1" x14ac:dyDescent="0.25">
      <c r="A4" s="384"/>
      <c r="H4" s="384"/>
    </row>
    <row r="5" spans="1:11" ht="24.9" customHeight="1" x14ac:dyDescent="0.25">
      <c r="A5" s="384"/>
      <c r="B5" s="389" t="s">
        <v>13869</v>
      </c>
      <c r="C5" s="389"/>
      <c r="D5" s="389"/>
      <c r="E5" s="389"/>
      <c r="F5" s="389"/>
      <c r="G5" s="150"/>
      <c r="H5" s="384"/>
    </row>
    <row r="6" spans="1:11" ht="6" customHeight="1" x14ac:dyDescent="0.25">
      <c r="A6" s="384"/>
      <c r="H6" s="384"/>
    </row>
    <row r="7" spans="1:11" ht="20.100000000000001" customHeight="1" x14ac:dyDescent="0.25">
      <c r="A7" s="384"/>
      <c r="B7" s="393" t="s">
        <v>13869</v>
      </c>
      <c r="C7" s="393"/>
      <c r="D7" s="147" t="s">
        <v>2</v>
      </c>
      <c r="E7" s="151"/>
      <c r="F7" s="151"/>
      <c r="G7" s="154"/>
      <c r="H7" s="384"/>
    </row>
    <row r="8" spans="1:11" ht="9.9" customHeight="1" x14ac:dyDescent="0.25">
      <c r="A8" s="384"/>
      <c r="H8" s="384"/>
    </row>
    <row r="9" spans="1:11" ht="24.9" customHeight="1" x14ac:dyDescent="0.25">
      <c r="A9" s="384"/>
      <c r="B9" s="389" t="s">
        <v>3</v>
      </c>
      <c r="C9" s="389"/>
      <c r="D9" s="389"/>
      <c r="E9" s="389"/>
      <c r="F9" s="389"/>
      <c r="G9" s="150"/>
      <c r="H9" s="384"/>
    </row>
    <row r="10" spans="1:11" ht="6" customHeight="1" x14ac:dyDescent="0.25">
      <c r="A10" s="384"/>
      <c r="H10" s="384"/>
    </row>
    <row r="11" spans="1:11" ht="20.100000000000001" customHeight="1" x14ac:dyDescent="0.25">
      <c r="A11" s="384"/>
      <c r="B11" s="393" t="s">
        <v>13870</v>
      </c>
      <c r="C11" s="393"/>
      <c r="D11" s="370">
        <v>46113</v>
      </c>
      <c r="E11" s="151"/>
      <c r="H11" s="384"/>
    </row>
    <row r="12" spans="1:11" ht="20.100000000000001" customHeight="1" x14ac:dyDescent="0.25">
      <c r="A12" s="384"/>
      <c r="B12" s="393" t="s">
        <v>13871</v>
      </c>
      <c r="C12" s="393"/>
      <c r="D12" s="370">
        <v>46113</v>
      </c>
      <c r="E12" s="151"/>
      <c r="F12" s="175"/>
      <c r="H12" s="384"/>
      <c r="K12" s="147" t="s">
        <v>13828</v>
      </c>
    </row>
    <row r="13" spans="1:11" ht="20.100000000000001" customHeight="1" x14ac:dyDescent="0.25">
      <c r="A13" s="384"/>
      <c r="B13" s="381" t="s">
        <v>13872</v>
      </c>
      <c r="C13" s="381"/>
      <c r="D13" s="381"/>
      <c r="E13" s="381"/>
      <c r="F13" s="381"/>
      <c r="G13" s="152"/>
      <c r="H13" s="384"/>
    </row>
    <row r="14" spans="1:11" ht="9.9" customHeight="1" x14ac:dyDescent="0.25">
      <c r="A14" s="384"/>
      <c r="H14" s="384"/>
    </row>
    <row r="15" spans="1:11" ht="24.9" customHeight="1" x14ac:dyDescent="0.25">
      <c r="A15" s="384"/>
      <c r="B15" s="382" t="s">
        <v>13875</v>
      </c>
      <c r="C15" s="382"/>
      <c r="D15" s="382"/>
      <c r="E15" s="382" t="s">
        <v>13876</v>
      </c>
      <c r="F15" s="382"/>
      <c r="G15" s="382"/>
      <c r="H15" s="384"/>
    </row>
    <row r="16" spans="1:11" ht="6" customHeight="1" x14ac:dyDescent="0.25">
      <c r="A16" s="384"/>
      <c r="H16" s="384"/>
    </row>
    <row r="17" spans="1:8" ht="28.2" customHeight="1" x14ac:dyDescent="0.25">
      <c r="A17" s="384"/>
      <c r="B17" s="176" t="s">
        <v>13873</v>
      </c>
      <c r="D17" s="151" t="s">
        <v>13885</v>
      </c>
      <c r="E17" s="392" t="s">
        <v>13826</v>
      </c>
      <c r="F17" s="392"/>
      <c r="H17" s="384"/>
    </row>
    <row r="18" spans="1:8" ht="28.2" customHeight="1" x14ac:dyDescent="0.25">
      <c r="A18" s="384"/>
      <c r="B18" s="372" t="s">
        <v>13824</v>
      </c>
      <c r="D18" s="147" t="s">
        <v>13825</v>
      </c>
      <c r="E18" s="392" t="s">
        <v>13826</v>
      </c>
      <c r="F18" s="392"/>
      <c r="H18" s="384"/>
    </row>
    <row r="19" spans="1:8" ht="45" customHeight="1" x14ac:dyDescent="0.25">
      <c r="A19" s="384"/>
      <c r="B19" s="372" t="s">
        <v>7</v>
      </c>
      <c r="C19" s="370"/>
      <c r="D19" s="147" t="s">
        <v>13816</v>
      </c>
      <c r="E19" s="392" t="s">
        <v>13827</v>
      </c>
      <c r="F19" s="392"/>
      <c r="G19" s="392"/>
      <c r="H19" s="384"/>
    </row>
    <row r="20" spans="1:8" ht="20.100000000000001" customHeight="1" x14ac:dyDescent="0.25">
      <c r="A20" s="384"/>
      <c r="B20" s="372" t="s">
        <v>5</v>
      </c>
      <c r="C20" s="370"/>
      <c r="D20" s="147" t="s">
        <v>6</v>
      </c>
      <c r="E20" s="392" t="s">
        <v>13818</v>
      </c>
      <c r="F20" s="392"/>
      <c r="G20" s="392"/>
      <c r="H20" s="384"/>
    </row>
    <row r="21" spans="1:8" ht="9.9" customHeight="1" x14ac:dyDescent="0.25">
      <c r="A21" s="384"/>
      <c r="H21" s="384"/>
    </row>
    <row r="22" spans="1:8" ht="24.9" customHeight="1" x14ac:dyDescent="0.25">
      <c r="A22" s="384"/>
      <c r="B22" s="389" t="s">
        <v>9</v>
      </c>
      <c r="C22" s="389"/>
      <c r="D22" s="389"/>
      <c r="E22" s="389"/>
      <c r="F22" s="389"/>
      <c r="G22" s="150"/>
      <c r="H22" s="384"/>
    </row>
    <row r="23" spans="1:8" ht="6" customHeight="1" x14ac:dyDescent="0.25">
      <c r="A23" s="384"/>
      <c r="H23" s="384"/>
    </row>
    <row r="24" spans="1:8" ht="135" customHeight="1" x14ac:dyDescent="0.25">
      <c r="A24" s="384"/>
      <c r="B24" s="390" t="s">
        <v>13874</v>
      </c>
      <c r="C24" s="390"/>
      <c r="D24" s="390"/>
      <c r="E24" s="390"/>
      <c r="F24" s="390"/>
      <c r="G24" s="390"/>
      <c r="H24" s="384"/>
    </row>
    <row r="25" spans="1:8" ht="9.9" customHeight="1" x14ac:dyDescent="0.25">
      <c r="A25" s="384"/>
      <c r="H25" s="384"/>
    </row>
    <row r="26" spans="1:8" ht="24.9" customHeight="1" x14ac:dyDescent="0.25">
      <c r="A26" s="384"/>
      <c r="B26" s="389" t="s">
        <v>10</v>
      </c>
      <c r="C26" s="389"/>
      <c r="D26" s="389"/>
      <c r="E26" s="389"/>
      <c r="F26" s="389"/>
      <c r="G26" s="150"/>
      <c r="H26" s="384"/>
    </row>
    <row r="27" spans="1:8" ht="6" customHeight="1" x14ac:dyDescent="0.25">
      <c r="A27" s="384"/>
      <c r="H27" s="384"/>
    </row>
    <row r="28" spans="1:8" ht="64.95" customHeight="1" x14ac:dyDescent="0.25">
      <c r="A28" s="384"/>
      <c r="B28" s="390" t="s">
        <v>13819</v>
      </c>
      <c r="C28" s="390"/>
      <c r="D28" s="390"/>
      <c r="E28" s="390"/>
      <c r="F28" s="390"/>
      <c r="G28" s="390"/>
      <c r="H28" s="384"/>
    </row>
    <row r="29" spans="1:8" ht="30" customHeight="1" x14ac:dyDescent="0.25">
      <c r="A29" s="387"/>
      <c r="B29" s="388"/>
      <c r="C29" s="388"/>
      <c r="D29" s="388"/>
      <c r="E29" s="388"/>
      <c r="F29" s="388"/>
      <c r="G29" s="388"/>
      <c r="H29" s="385"/>
    </row>
    <row r="30" spans="1:8" ht="44.1" customHeight="1" x14ac:dyDescent="0.25">
      <c r="A30" s="148"/>
      <c r="B30" s="373" t="s">
        <v>11</v>
      </c>
      <c r="C30" s="373"/>
      <c r="D30" s="373"/>
      <c r="E30" s="373"/>
      <c r="F30" s="374"/>
      <c r="G30" s="375" t="s">
        <v>13820</v>
      </c>
      <c r="H30" s="376"/>
    </row>
  </sheetData>
  <sheetProtection algorithmName="SHA-512" hashValue="LPIGM92+r2XnoShyiW2FMWwp0ClnbGtXSic/VG6hOrGe7CYCzsDtqCOnoE8uEOF4EnQJu/+xhuVCaGzMZBXjzQ==" saltValue="4e2JwamcJD3VcBPvfuGcyQ==" spinCount="100000" sheet="1" selectLockedCells="1" selectUnlockedCells="1"/>
  <mergeCells count="25">
    <mergeCell ref="B7:C7"/>
    <mergeCell ref="B22:F22"/>
    <mergeCell ref="B24:G24"/>
    <mergeCell ref="B9:F9"/>
    <mergeCell ref="B11:C11"/>
    <mergeCell ref="B12:C12"/>
    <mergeCell ref="E20:G20"/>
    <mergeCell ref="E19:G19"/>
    <mergeCell ref="E17:F17"/>
    <mergeCell ref="B30:F30"/>
    <mergeCell ref="G30:H30"/>
    <mergeCell ref="A1:B1"/>
    <mergeCell ref="C1:G1"/>
    <mergeCell ref="B13:F13"/>
    <mergeCell ref="E15:G15"/>
    <mergeCell ref="B15:D15"/>
    <mergeCell ref="H2:H29"/>
    <mergeCell ref="A2:A29"/>
    <mergeCell ref="B29:G29"/>
    <mergeCell ref="B2:G2"/>
    <mergeCell ref="B26:F26"/>
    <mergeCell ref="B28:G28"/>
    <mergeCell ref="B3:F3"/>
    <mergeCell ref="E18:F18"/>
    <mergeCell ref="B5:F5"/>
  </mergeCells>
  <phoneticPr fontId="86"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8588E-8902-9F4F-9575-2B58E54B2575}">
  <sheetPr codeName="Sheet23">
    <tabColor theme="2"/>
  </sheetPr>
  <dimension ref="A1:N3833"/>
  <sheetViews>
    <sheetView showGridLines="0" topLeftCell="A3" workbookViewId="0">
      <selection activeCell="R15" sqref="B15:R18"/>
    </sheetView>
  </sheetViews>
  <sheetFormatPr defaultColWidth="8.8984375" defaultRowHeight="18" customHeight="1" x14ac:dyDescent="0.25"/>
  <cols>
    <col min="1" max="1" width="30.8984375" style="83" bestFit="1" customWidth="1"/>
    <col min="2" max="2" width="30.8984375" style="80" customWidth="1"/>
    <col min="3" max="3" width="24.8984375" style="4" customWidth="1"/>
    <col min="4" max="4" width="21.59765625" style="4" customWidth="1"/>
    <col min="5" max="5" width="18" style="80" customWidth="1"/>
    <col min="6" max="6" width="33.8984375" style="80" bestFit="1" customWidth="1"/>
    <col min="7" max="8" width="8.8984375" style="4" hidden="1" customWidth="1"/>
    <col min="9" max="9" width="22.59765625" style="80" hidden="1" customWidth="1"/>
    <col min="10" max="10" width="13.3984375" style="80" hidden="1" customWidth="1"/>
    <col min="11" max="11" width="21.3984375" style="80" hidden="1" customWidth="1"/>
    <col min="12" max="12" width="12.8984375" style="81" customWidth="1"/>
    <col min="13" max="13" width="24.59765625" style="81" customWidth="1"/>
    <col min="14" max="14" width="20.8984375" style="4" customWidth="1"/>
    <col min="15" max="16384" width="8.8984375" style="4"/>
  </cols>
  <sheetData>
    <row r="1" spans="1:14" s="3" customFormat="1" ht="18" customHeight="1" x14ac:dyDescent="0.25">
      <c r="A1" s="3" t="s">
        <v>2745</v>
      </c>
    </row>
    <row r="2" spans="1:14" ht="18" customHeight="1" x14ac:dyDescent="0.25">
      <c r="A2" s="6" t="s">
        <v>2746</v>
      </c>
      <c r="B2" s="19"/>
      <c r="C2" s="44"/>
      <c r="D2" s="44"/>
      <c r="E2" s="19"/>
      <c r="F2" s="19"/>
      <c r="G2" s="44"/>
      <c r="H2" s="44"/>
      <c r="I2" s="19"/>
      <c r="J2" s="19"/>
      <c r="K2" s="19"/>
      <c r="L2" s="45"/>
      <c r="M2" s="45"/>
      <c r="N2" s="46"/>
    </row>
    <row r="3" spans="1:14" ht="39.9" customHeight="1" x14ac:dyDescent="0.25">
      <c r="A3" s="47" t="s">
        <v>2747</v>
      </c>
      <c r="B3" s="48" t="s">
        <v>2748</v>
      </c>
      <c r="C3" s="48" t="s">
        <v>2749</v>
      </c>
      <c r="D3" s="48" t="s">
        <v>2750</v>
      </c>
      <c r="E3" s="48" t="s">
        <v>2751</v>
      </c>
      <c r="F3" s="48" t="s">
        <v>2752</v>
      </c>
      <c r="G3" s="49" t="s">
        <v>2753</v>
      </c>
      <c r="H3" s="50" t="s">
        <v>2754</v>
      </c>
      <c r="I3" s="48" t="s">
        <v>2755</v>
      </c>
      <c r="J3" s="50" t="s">
        <v>2756</v>
      </c>
      <c r="K3" s="51" t="s">
        <v>316</v>
      </c>
      <c r="L3" s="52" t="s">
        <v>343</v>
      </c>
      <c r="M3" s="25" t="s">
        <v>2757</v>
      </c>
      <c r="N3" s="25" t="s">
        <v>2758</v>
      </c>
    </row>
    <row r="4" spans="1:14" ht="18" customHeight="1" x14ac:dyDescent="0.25">
      <c r="A4" s="53" t="s">
        <v>2759</v>
      </c>
      <c r="B4" s="54" t="s">
        <v>2760</v>
      </c>
      <c r="C4" s="54" t="s">
        <v>2760</v>
      </c>
      <c r="D4" s="54" t="s">
        <v>2761</v>
      </c>
      <c r="E4" s="55" t="s">
        <v>1530</v>
      </c>
      <c r="F4" s="54" t="s">
        <v>1531</v>
      </c>
      <c r="G4" s="54" t="s">
        <v>2762</v>
      </c>
      <c r="H4" s="56" t="s">
        <v>2763</v>
      </c>
      <c r="I4" s="53" t="s">
        <v>2764</v>
      </c>
      <c r="J4" s="56" t="s">
        <v>2765</v>
      </c>
      <c r="K4" s="57" t="s">
        <v>324</v>
      </c>
      <c r="L4" s="58">
        <v>1</v>
      </c>
      <c r="M4" s="32" t="s">
        <v>2766</v>
      </c>
      <c r="N4" s="32" t="s">
        <v>1536</v>
      </c>
    </row>
    <row r="5" spans="1:14" ht="18" customHeight="1" x14ac:dyDescent="0.25">
      <c r="A5" s="59" t="s">
        <v>2767</v>
      </c>
      <c r="B5" s="60" t="s">
        <v>2768</v>
      </c>
      <c r="C5" s="60" t="s">
        <v>2768</v>
      </c>
      <c r="D5" s="60" t="s">
        <v>2761</v>
      </c>
      <c r="E5" s="61" t="s">
        <v>1530</v>
      </c>
      <c r="F5" s="60" t="s">
        <v>1531</v>
      </c>
      <c r="G5" s="62" t="s">
        <v>2762</v>
      </c>
      <c r="H5" s="63" t="s">
        <v>2763</v>
      </c>
      <c r="I5" s="64" t="s">
        <v>2764</v>
      </c>
      <c r="J5" s="63" t="s">
        <v>2765</v>
      </c>
      <c r="K5" s="65" t="s">
        <v>324</v>
      </c>
      <c r="L5" s="66">
        <v>2</v>
      </c>
      <c r="M5" s="32" t="s">
        <v>2769</v>
      </c>
      <c r="N5" s="32" t="s">
        <v>1536</v>
      </c>
    </row>
    <row r="6" spans="1:14" ht="18" customHeight="1" x14ac:dyDescent="0.25">
      <c r="A6" s="53" t="s">
        <v>2770</v>
      </c>
      <c r="B6" s="54" t="s">
        <v>2771</v>
      </c>
      <c r="C6" s="54" t="s">
        <v>2771</v>
      </c>
      <c r="D6" s="54" t="s">
        <v>2761</v>
      </c>
      <c r="E6" s="55" t="s">
        <v>1530</v>
      </c>
      <c r="F6" s="54" t="s">
        <v>1531</v>
      </c>
      <c r="G6" s="67" t="s">
        <v>2762</v>
      </c>
      <c r="H6" s="68" t="s">
        <v>2763</v>
      </c>
      <c r="I6" s="69" t="s">
        <v>2764</v>
      </c>
      <c r="J6" s="68" t="s">
        <v>2765</v>
      </c>
      <c r="K6" s="57" t="s">
        <v>324</v>
      </c>
      <c r="L6" s="58">
        <v>3</v>
      </c>
      <c r="M6" s="32" t="s">
        <v>2772</v>
      </c>
      <c r="N6" s="32" t="s">
        <v>1536</v>
      </c>
    </row>
    <row r="7" spans="1:14" ht="18" customHeight="1" x14ac:dyDescent="0.25">
      <c r="A7" s="59" t="s">
        <v>2773</v>
      </c>
      <c r="B7" s="60" t="s">
        <v>2774</v>
      </c>
      <c r="C7" s="60" t="s">
        <v>2774</v>
      </c>
      <c r="D7" s="60" t="s">
        <v>2761</v>
      </c>
      <c r="E7" s="61" t="s">
        <v>1530</v>
      </c>
      <c r="F7" s="60" t="s">
        <v>1531</v>
      </c>
      <c r="G7" s="62" t="s">
        <v>2762</v>
      </c>
      <c r="H7" s="63" t="s">
        <v>2763</v>
      </c>
      <c r="I7" s="64" t="s">
        <v>2764</v>
      </c>
      <c r="J7" s="63" t="s">
        <v>2765</v>
      </c>
      <c r="K7" s="65" t="s">
        <v>324</v>
      </c>
      <c r="L7" s="66">
        <v>4</v>
      </c>
      <c r="M7" s="32" t="s">
        <v>2775</v>
      </c>
      <c r="N7" s="32" t="s">
        <v>1536</v>
      </c>
    </row>
    <row r="8" spans="1:14" ht="18" customHeight="1" x14ac:dyDescent="0.25">
      <c r="A8" s="53" t="s">
        <v>2776</v>
      </c>
      <c r="B8" s="54" t="s">
        <v>2777</v>
      </c>
      <c r="C8" s="54" t="s">
        <v>2777</v>
      </c>
      <c r="D8" s="54" t="s">
        <v>2761</v>
      </c>
      <c r="E8" s="55" t="s">
        <v>1530</v>
      </c>
      <c r="F8" s="54" t="s">
        <v>1531</v>
      </c>
      <c r="G8" s="67" t="s">
        <v>2762</v>
      </c>
      <c r="H8" s="68" t="s">
        <v>2763</v>
      </c>
      <c r="I8" s="69" t="s">
        <v>2764</v>
      </c>
      <c r="J8" s="68" t="s">
        <v>2765</v>
      </c>
      <c r="K8" s="57" t="s">
        <v>324</v>
      </c>
      <c r="L8" s="58">
        <v>5</v>
      </c>
      <c r="M8" s="32" t="s">
        <v>2778</v>
      </c>
      <c r="N8" s="32" t="s">
        <v>1536</v>
      </c>
    </row>
    <row r="9" spans="1:14" ht="18" customHeight="1" x14ac:dyDescent="0.25">
      <c r="A9" s="59" t="s">
        <v>2779</v>
      </c>
      <c r="B9" s="60" t="s">
        <v>2780</v>
      </c>
      <c r="C9" s="60" t="s">
        <v>2780</v>
      </c>
      <c r="D9" s="60" t="s">
        <v>2761</v>
      </c>
      <c r="E9" s="61" t="s">
        <v>1530</v>
      </c>
      <c r="F9" s="60" t="s">
        <v>1531</v>
      </c>
      <c r="G9" s="62" t="s">
        <v>2762</v>
      </c>
      <c r="H9" s="63" t="s">
        <v>2763</v>
      </c>
      <c r="I9" s="64" t="s">
        <v>2764</v>
      </c>
      <c r="J9" s="63" t="s">
        <v>2765</v>
      </c>
      <c r="K9" s="65" t="s">
        <v>324</v>
      </c>
      <c r="L9" s="66">
        <v>6</v>
      </c>
      <c r="M9" s="32" t="s">
        <v>2781</v>
      </c>
      <c r="N9" s="32" t="s">
        <v>1536</v>
      </c>
    </row>
    <row r="10" spans="1:14" ht="18" customHeight="1" x14ac:dyDescent="0.25">
      <c r="A10" s="53" t="s">
        <v>2782</v>
      </c>
      <c r="B10" s="54" t="s">
        <v>2783</v>
      </c>
      <c r="C10" s="54" t="s">
        <v>2783</v>
      </c>
      <c r="D10" s="54" t="s">
        <v>2761</v>
      </c>
      <c r="E10" s="55" t="s">
        <v>1530</v>
      </c>
      <c r="F10" s="54" t="s">
        <v>1531</v>
      </c>
      <c r="G10" s="67" t="s">
        <v>2762</v>
      </c>
      <c r="H10" s="68" t="s">
        <v>2763</v>
      </c>
      <c r="I10" s="69" t="s">
        <v>2764</v>
      </c>
      <c r="J10" s="68" t="s">
        <v>2765</v>
      </c>
      <c r="K10" s="57" t="s">
        <v>324</v>
      </c>
      <c r="L10" s="58">
        <v>7</v>
      </c>
      <c r="M10" s="32" t="s">
        <v>2784</v>
      </c>
      <c r="N10" s="32" t="s">
        <v>1536</v>
      </c>
    </row>
    <row r="11" spans="1:14" ht="18" customHeight="1" x14ac:dyDescent="0.25">
      <c r="A11" s="59" t="s">
        <v>2785</v>
      </c>
      <c r="B11" s="60" t="s">
        <v>2786</v>
      </c>
      <c r="C11" s="60" t="s">
        <v>2786</v>
      </c>
      <c r="D11" s="60" t="s">
        <v>2761</v>
      </c>
      <c r="E11" s="61" t="s">
        <v>1530</v>
      </c>
      <c r="F11" s="60" t="s">
        <v>1531</v>
      </c>
      <c r="G11" s="62" t="s">
        <v>2762</v>
      </c>
      <c r="H11" s="63" t="s">
        <v>2763</v>
      </c>
      <c r="I11" s="64" t="s">
        <v>2764</v>
      </c>
      <c r="J11" s="63" t="s">
        <v>2765</v>
      </c>
      <c r="K11" s="65" t="s">
        <v>324</v>
      </c>
      <c r="L11" s="66">
        <v>8</v>
      </c>
      <c r="M11" s="32" t="s">
        <v>2787</v>
      </c>
      <c r="N11" s="32" t="s">
        <v>1536</v>
      </c>
    </row>
    <row r="12" spans="1:14" ht="18" customHeight="1" x14ac:dyDescent="0.25">
      <c r="A12" s="53" t="s">
        <v>2788</v>
      </c>
      <c r="B12" s="54" t="s">
        <v>2789</v>
      </c>
      <c r="C12" s="54" t="s">
        <v>2789</v>
      </c>
      <c r="D12" s="54" t="s">
        <v>2761</v>
      </c>
      <c r="E12" s="55" t="s">
        <v>1530</v>
      </c>
      <c r="F12" s="54" t="s">
        <v>1531</v>
      </c>
      <c r="G12" s="67" t="s">
        <v>2762</v>
      </c>
      <c r="H12" s="68" t="s">
        <v>2763</v>
      </c>
      <c r="I12" s="69" t="s">
        <v>2764</v>
      </c>
      <c r="J12" s="68" t="s">
        <v>2765</v>
      </c>
      <c r="K12" s="57" t="s">
        <v>324</v>
      </c>
      <c r="L12" s="58">
        <v>9</v>
      </c>
      <c r="M12" s="32" t="s">
        <v>2790</v>
      </c>
      <c r="N12" s="32" t="s">
        <v>1536</v>
      </c>
    </row>
    <row r="13" spans="1:14" ht="18" customHeight="1" x14ac:dyDescent="0.25">
      <c r="A13" s="59" t="s">
        <v>2791</v>
      </c>
      <c r="B13" s="60" t="s">
        <v>2792</v>
      </c>
      <c r="C13" s="60" t="s">
        <v>2792</v>
      </c>
      <c r="D13" s="60" t="s">
        <v>2761</v>
      </c>
      <c r="E13" s="61" t="s">
        <v>1530</v>
      </c>
      <c r="F13" s="60" t="s">
        <v>1531</v>
      </c>
      <c r="G13" s="62" t="s">
        <v>2762</v>
      </c>
      <c r="H13" s="63" t="s">
        <v>2763</v>
      </c>
      <c r="I13" s="64" t="s">
        <v>2764</v>
      </c>
      <c r="J13" s="63" t="s">
        <v>2765</v>
      </c>
      <c r="K13" s="65" t="s">
        <v>324</v>
      </c>
      <c r="L13" s="66">
        <v>10</v>
      </c>
      <c r="M13" s="32" t="s">
        <v>2793</v>
      </c>
      <c r="N13" s="32" t="s">
        <v>1536</v>
      </c>
    </row>
    <row r="14" spans="1:14" ht="18" customHeight="1" x14ac:dyDescent="0.25">
      <c r="A14" s="53" t="s">
        <v>2794</v>
      </c>
      <c r="B14" s="54" t="s">
        <v>2795</v>
      </c>
      <c r="C14" s="54" t="s">
        <v>2795</v>
      </c>
      <c r="D14" s="54" t="s">
        <v>2761</v>
      </c>
      <c r="E14" s="55" t="s">
        <v>1530</v>
      </c>
      <c r="F14" s="54" t="s">
        <v>1531</v>
      </c>
      <c r="G14" s="67" t="s">
        <v>2762</v>
      </c>
      <c r="H14" s="68" t="s">
        <v>2763</v>
      </c>
      <c r="I14" s="69" t="s">
        <v>2764</v>
      </c>
      <c r="J14" s="68" t="s">
        <v>2765</v>
      </c>
      <c r="K14" s="57" t="s">
        <v>324</v>
      </c>
      <c r="L14" s="58">
        <v>11</v>
      </c>
      <c r="M14" s="32" t="s">
        <v>2796</v>
      </c>
      <c r="N14" s="32" t="s">
        <v>1536</v>
      </c>
    </row>
    <row r="15" spans="1:14" ht="18" customHeight="1" x14ac:dyDescent="0.25">
      <c r="A15" s="59" t="s">
        <v>2797</v>
      </c>
      <c r="B15" s="60" t="s">
        <v>2798</v>
      </c>
      <c r="C15" s="60" t="s">
        <v>2798</v>
      </c>
      <c r="D15" s="60" t="s">
        <v>2761</v>
      </c>
      <c r="E15" s="61" t="s">
        <v>1530</v>
      </c>
      <c r="F15" s="60" t="s">
        <v>1531</v>
      </c>
      <c r="G15" s="62" t="s">
        <v>2762</v>
      </c>
      <c r="H15" s="63" t="s">
        <v>2763</v>
      </c>
      <c r="I15" s="64" t="s">
        <v>2764</v>
      </c>
      <c r="J15" s="63" t="s">
        <v>2765</v>
      </c>
      <c r="K15" s="65" t="s">
        <v>324</v>
      </c>
      <c r="L15" s="66">
        <v>12</v>
      </c>
      <c r="M15" s="32" t="s">
        <v>2799</v>
      </c>
      <c r="N15" s="32" t="s">
        <v>1536</v>
      </c>
    </row>
    <row r="16" spans="1:14" ht="18" customHeight="1" x14ac:dyDescent="0.25">
      <c r="A16" s="53" t="s">
        <v>2800</v>
      </c>
      <c r="B16" s="54" t="s">
        <v>2801</v>
      </c>
      <c r="C16" s="54" t="s">
        <v>2801</v>
      </c>
      <c r="D16" s="54" t="s">
        <v>2761</v>
      </c>
      <c r="E16" s="55" t="s">
        <v>1530</v>
      </c>
      <c r="F16" s="54" t="s">
        <v>1531</v>
      </c>
      <c r="G16" s="67" t="s">
        <v>2762</v>
      </c>
      <c r="H16" s="68" t="s">
        <v>2763</v>
      </c>
      <c r="I16" s="69" t="s">
        <v>2764</v>
      </c>
      <c r="J16" s="68" t="s">
        <v>2765</v>
      </c>
      <c r="K16" s="57" t="s">
        <v>324</v>
      </c>
      <c r="L16" s="58">
        <v>13</v>
      </c>
      <c r="M16" s="32" t="s">
        <v>2802</v>
      </c>
      <c r="N16" s="32" t="s">
        <v>1536</v>
      </c>
    </row>
    <row r="17" spans="1:14" ht="18" customHeight="1" x14ac:dyDescent="0.25">
      <c r="A17" s="59" t="s">
        <v>2803</v>
      </c>
      <c r="B17" s="60" t="s">
        <v>2804</v>
      </c>
      <c r="C17" s="60" t="s">
        <v>2804</v>
      </c>
      <c r="D17" s="60" t="s">
        <v>2761</v>
      </c>
      <c r="E17" s="61" t="s">
        <v>1530</v>
      </c>
      <c r="F17" s="60" t="s">
        <v>1531</v>
      </c>
      <c r="G17" s="62" t="s">
        <v>2762</v>
      </c>
      <c r="H17" s="63" t="s">
        <v>2763</v>
      </c>
      <c r="I17" s="64" t="s">
        <v>2764</v>
      </c>
      <c r="J17" s="63" t="s">
        <v>2765</v>
      </c>
      <c r="K17" s="65" t="s">
        <v>324</v>
      </c>
      <c r="L17" s="66">
        <v>14</v>
      </c>
      <c r="M17" s="32" t="s">
        <v>2805</v>
      </c>
      <c r="N17" s="32" t="s">
        <v>1536</v>
      </c>
    </row>
    <row r="18" spans="1:14" ht="18" customHeight="1" x14ac:dyDescent="0.25">
      <c r="A18" s="53" t="s">
        <v>2806</v>
      </c>
      <c r="B18" s="54" t="s">
        <v>2807</v>
      </c>
      <c r="C18" s="54" t="s">
        <v>2807</v>
      </c>
      <c r="D18" s="54" t="s">
        <v>2761</v>
      </c>
      <c r="E18" s="55" t="s">
        <v>1530</v>
      </c>
      <c r="F18" s="54" t="s">
        <v>1531</v>
      </c>
      <c r="G18" s="67" t="s">
        <v>2762</v>
      </c>
      <c r="H18" s="68" t="s">
        <v>2763</v>
      </c>
      <c r="I18" s="69" t="s">
        <v>2764</v>
      </c>
      <c r="J18" s="68" t="s">
        <v>2765</v>
      </c>
      <c r="K18" s="57" t="s">
        <v>324</v>
      </c>
      <c r="L18" s="58">
        <v>15</v>
      </c>
      <c r="M18" s="32" t="s">
        <v>2808</v>
      </c>
      <c r="N18" s="32" t="s">
        <v>1536</v>
      </c>
    </row>
    <row r="19" spans="1:14" ht="18" customHeight="1" x14ac:dyDescent="0.25">
      <c r="A19" s="59" t="s">
        <v>2809</v>
      </c>
      <c r="B19" s="60" t="s">
        <v>2810</v>
      </c>
      <c r="C19" s="60" t="s">
        <v>2810</v>
      </c>
      <c r="D19" s="60" t="s">
        <v>2761</v>
      </c>
      <c r="E19" s="61" t="s">
        <v>1530</v>
      </c>
      <c r="F19" s="60" t="s">
        <v>1531</v>
      </c>
      <c r="G19" s="62" t="s">
        <v>2762</v>
      </c>
      <c r="H19" s="63" t="s">
        <v>2763</v>
      </c>
      <c r="I19" s="64" t="s">
        <v>2764</v>
      </c>
      <c r="J19" s="63" t="s">
        <v>2765</v>
      </c>
      <c r="K19" s="65" t="s">
        <v>324</v>
      </c>
      <c r="L19" s="66">
        <v>16</v>
      </c>
      <c r="M19" s="32" t="s">
        <v>2811</v>
      </c>
      <c r="N19" s="32" t="s">
        <v>1536</v>
      </c>
    </row>
    <row r="20" spans="1:14" ht="18" customHeight="1" x14ac:dyDescent="0.25">
      <c r="A20" s="53" t="s">
        <v>2812</v>
      </c>
      <c r="B20" s="54" t="s">
        <v>2813</v>
      </c>
      <c r="C20" s="54" t="s">
        <v>2813</v>
      </c>
      <c r="D20" s="54" t="s">
        <v>2761</v>
      </c>
      <c r="E20" s="55" t="s">
        <v>1530</v>
      </c>
      <c r="F20" s="54" t="s">
        <v>1531</v>
      </c>
      <c r="G20" s="67" t="s">
        <v>2762</v>
      </c>
      <c r="H20" s="68" t="s">
        <v>2763</v>
      </c>
      <c r="I20" s="69" t="s">
        <v>2764</v>
      </c>
      <c r="J20" s="68" t="s">
        <v>2765</v>
      </c>
      <c r="K20" s="57" t="s">
        <v>324</v>
      </c>
      <c r="L20" s="58">
        <v>17</v>
      </c>
      <c r="M20" s="32" t="s">
        <v>2814</v>
      </c>
      <c r="N20" s="32" t="s">
        <v>1536</v>
      </c>
    </row>
    <row r="21" spans="1:14" ht="18" customHeight="1" x14ac:dyDescent="0.25">
      <c r="A21" s="59" t="s">
        <v>2815</v>
      </c>
      <c r="B21" s="60" t="s">
        <v>2816</v>
      </c>
      <c r="C21" s="60" t="s">
        <v>2816</v>
      </c>
      <c r="D21" s="60" t="s">
        <v>2761</v>
      </c>
      <c r="E21" s="61" t="s">
        <v>1530</v>
      </c>
      <c r="F21" s="60" t="s">
        <v>1531</v>
      </c>
      <c r="G21" s="70" t="s">
        <v>2762</v>
      </c>
      <c r="H21" s="63" t="s">
        <v>2763</v>
      </c>
      <c r="I21" s="64" t="s">
        <v>2764</v>
      </c>
      <c r="J21" s="63" t="s">
        <v>2765</v>
      </c>
      <c r="K21" s="65" t="s">
        <v>324</v>
      </c>
      <c r="L21" s="66">
        <v>18</v>
      </c>
      <c r="M21" s="32" t="s">
        <v>2817</v>
      </c>
      <c r="N21" s="32" t="s">
        <v>1536</v>
      </c>
    </row>
    <row r="22" spans="1:14" ht="18" customHeight="1" x14ac:dyDescent="0.25">
      <c r="A22" s="53" t="s">
        <v>2818</v>
      </c>
      <c r="B22" s="54" t="s">
        <v>2819</v>
      </c>
      <c r="C22" s="54" t="s">
        <v>2819</v>
      </c>
      <c r="D22" s="54" t="s">
        <v>2761</v>
      </c>
      <c r="E22" s="55"/>
      <c r="F22" s="54" t="s">
        <v>1531</v>
      </c>
      <c r="G22" s="71" t="s">
        <v>2762</v>
      </c>
      <c r="H22" s="68" t="s">
        <v>2763</v>
      </c>
      <c r="I22" s="69" t="s">
        <v>2764</v>
      </c>
      <c r="J22" s="68" t="s">
        <v>2765</v>
      </c>
      <c r="K22" s="57" t="s">
        <v>324</v>
      </c>
      <c r="L22" s="58">
        <v>19</v>
      </c>
      <c r="M22" s="32" t="s">
        <v>2820</v>
      </c>
      <c r="N22" s="32" t="s">
        <v>1536</v>
      </c>
    </row>
    <row r="23" spans="1:14" ht="18" customHeight="1" x14ac:dyDescent="0.25">
      <c r="A23" s="59" t="s">
        <v>2821</v>
      </c>
      <c r="B23" s="60" t="s">
        <v>2822</v>
      </c>
      <c r="C23" s="60" t="s">
        <v>2822</v>
      </c>
      <c r="D23" s="60" t="s">
        <v>2761</v>
      </c>
      <c r="E23" s="61" t="s">
        <v>1530</v>
      </c>
      <c r="F23" s="60" t="s">
        <v>1531</v>
      </c>
      <c r="G23" s="70" t="s">
        <v>2762</v>
      </c>
      <c r="H23" s="63" t="s">
        <v>2763</v>
      </c>
      <c r="I23" s="64" t="s">
        <v>2764</v>
      </c>
      <c r="J23" s="63" t="s">
        <v>2765</v>
      </c>
      <c r="K23" s="65" t="s">
        <v>324</v>
      </c>
      <c r="L23" s="66">
        <v>20</v>
      </c>
      <c r="M23" s="32" t="s">
        <v>2823</v>
      </c>
      <c r="N23" s="32" t="s">
        <v>1536</v>
      </c>
    </row>
    <row r="24" spans="1:14" ht="18" customHeight="1" x14ac:dyDescent="0.25">
      <c r="A24" s="53" t="s">
        <v>2824</v>
      </c>
      <c r="B24" s="54" t="s">
        <v>2825</v>
      </c>
      <c r="C24" s="54" t="s">
        <v>2825</v>
      </c>
      <c r="D24" s="54" t="s">
        <v>2761</v>
      </c>
      <c r="E24" s="55" t="s">
        <v>1530</v>
      </c>
      <c r="F24" s="54" t="s">
        <v>1531</v>
      </c>
      <c r="G24" s="71" t="s">
        <v>2762</v>
      </c>
      <c r="H24" s="68" t="s">
        <v>2763</v>
      </c>
      <c r="I24" s="69" t="s">
        <v>2764</v>
      </c>
      <c r="J24" s="68" t="s">
        <v>2765</v>
      </c>
      <c r="K24" s="57" t="s">
        <v>324</v>
      </c>
      <c r="L24" s="58">
        <v>21</v>
      </c>
      <c r="M24" s="32" t="s">
        <v>2826</v>
      </c>
      <c r="N24" s="32" t="s">
        <v>1536</v>
      </c>
    </row>
    <row r="25" spans="1:14" ht="18" customHeight="1" x14ac:dyDescent="0.25">
      <c r="A25" s="59" t="s">
        <v>2827</v>
      </c>
      <c r="B25" s="60" t="s">
        <v>2828</v>
      </c>
      <c r="C25" s="60" t="s">
        <v>2828</v>
      </c>
      <c r="D25" s="60" t="s">
        <v>2761</v>
      </c>
      <c r="E25" s="61" t="s">
        <v>1530</v>
      </c>
      <c r="F25" s="60" t="s">
        <v>1531</v>
      </c>
      <c r="G25" s="70" t="s">
        <v>2762</v>
      </c>
      <c r="H25" s="63" t="s">
        <v>2763</v>
      </c>
      <c r="I25" s="64" t="s">
        <v>2764</v>
      </c>
      <c r="J25" s="63" t="s">
        <v>2765</v>
      </c>
      <c r="K25" s="65" t="s">
        <v>324</v>
      </c>
      <c r="L25" s="66">
        <v>22</v>
      </c>
      <c r="M25" s="32" t="s">
        <v>2829</v>
      </c>
      <c r="N25" s="32" t="s">
        <v>1536</v>
      </c>
    </row>
    <row r="26" spans="1:14" ht="18" customHeight="1" x14ac:dyDescent="0.25">
      <c r="A26" s="53" t="s">
        <v>2830</v>
      </c>
      <c r="B26" s="54" t="s">
        <v>2831</v>
      </c>
      <c r="C26" s="54" t="s">
        <v>2831</v>
      </c>
      <c r="D26" s="54" t="s">
        <v>2761</v>
      </c>
      <c r="E26" s="55" t="s">
        <v>1530</v>
      </c>
      <c r="F26" s="54" t="s">
        <v>1531</v>
      </c>
      <c r="G26" s="71" t="s">
        <v>2762</v>
      </c>
      <c r="H26" s="68" t="s">
        <v>2763</v>
      </c>
      <c r="I26" s="69" t="s">
        <v>2764</v>
      </c>
      <c r="J26" s="68" t="s">
        <v>2765</v>
      </c>
      <c r="K26" s="57" t="s">
        <v>324</v>
      </c>
      <c r="L26" s="58">
        <v>23</v>
      </c>
      <c r="M26" s="32" t="s">
        <v>2832</v>
      </c>
      <c r="N26" s="32" t="s">
        <v>1536</v>
      </c>
    </row>
    <row r="27" spans="1:14" ht="18" customHeight="1" x14ac:dyDescent="0.25">
      <c r="A27" s="59" t="s">
        <v>2833</v>
      </c>
      <c r="B27" s="60" t="s">
        <v>2834</v>
      </c>
      <c r="C27" s="60" t="s">
        <v>2834</v>
      </c>
      <c r="D27" s="60" t="s">
        <v>2761</v>
      </c>
      <c r="E27" s="61" t="s">
        <v>1530</v>
      </c>
      <c r="F27" s="60" t="s">
        <v>1531</v>
      </c>
      <c r="G27" s="70" t="s">
        <v>2762</v>
      </c>
      <c r="H27" s="63" t="s">
        <v>2763</v>
      </c>
      <c r="I27" s="64" t="s">
        <v>2764</v>
      </c>
      <c r="J27" s="63" t="s">
        <v>2765</v>
      </c>
      <c r="K27" s="65" t="s">
        <v>324</v>
      </c>
      <c r="L27" s="66">
        <v>24</v>
      </c>
      <c r="M27" s="32" t="s">
        <v>2835</v>
      </c>
      <c r="N27" s="32" t="s">
        <v>1536</v>
      </c>
    </row>
    <row r="28" spans="1:14" ht="18" customHeight="1" x14ac:dyDescent="0.25">
      <c r="A28" s="53" t="s">
        <v>2836</v>
      </c>
      <c r="B28" s="54" t="s">
        <v>2837</v>
      </c>
      <c r="C28" s="54" t="s">
        <v>2837</v>
      </c>
      <c r="D28" s="54" t="s">
        <v>2761</v>
      </c>
      <c r="E28" s="55" t="s">
        <v>1530</v>
      </c>
      <c r="F28" s="54" t="s">
        <v>1531</v>
      </c>
      <c r="G28" s="71" t="s">
        <v>2762</v>
      </c>
      <c r="H28" s="68" t="s">
        <v>2763</v>
      </c>
      <c r="I28" s="69" t="s">
        <v>2764</v>
      </c>
      <c r="J28" s="68" t="s">
        <v>2765</v>
      </c>
      <c r="K28" s="57" t="s">
        <v>324</v>
      </c>
      <c r="L28" s="58">
        <v>25</v>
      </c>
      <c r="M28" s="32" t="s">
        <v>2838</v>
      </c>
      <c r="N28" s="32" t="s">
        <v>1536</v>
      </c>
    </row>
    <row r="29" spans="1:14" ht="18" customHeight="1" x14ac:dyDescent="0.25">
      <c r="A29" s="59" t="s">
        <v>2839</v>
      </c>
      <c r="B29" s="60" t="s">
        <v>2840</v>
      </c>
      <c r="C29" s="60" t="s">
        <v>2840</v>
      </c>
      <c r="D29" s="60" t="s">
        <v>2761</v>
      </c>
      <c r="E29" s="61" t="s">
        <v>1530</v>
      </c>
      <c r="F29" s="60" t="s">
        <v>1531</v>
      </c>
      <c r="G29" s="70" t="s">
        <v>2762</v>
      </c>
      <c r="H29" s="63" t="s">
        <v>2763</v>
      </c>
      <c r="I29" s="64" t="s">
        <v>2764</v>
      </c>
      <c r="J29" s="63" t="s">
        <v>2765</v>
      </c>
      <c r="K29" s="65" t="s">
        <v>324</v>
      </c>
      <c r="L29" s="66">
        <v>26</v>
      </c>
      <c r="M29" s="32" t="s">
        <v>2841</v>
      </c>
      <c r="N29" s="32" t="s">
        <v>1536</v>
      </c>
    </row>
    <row r="30" spans="1:14" ht="18" customHeight="1" x14ac:dyDescent="0.25">
      <c r="A30" s="53" t="s">
        <v>2842</v>
      </c>
      <c r="B30" s="54" t="s">
        <v>2843</v>
      </c>
      <c r="C30" s="54" t="s">
        <v>2843</v>
      </c>
      <c r="D30" s="54" t="s">
        <v>2761</v>
      </c>
      <c r="E30" s="55" t="s">
        <v>1530</v>
      </c>
      <c r="F30" s="54" t="s">
        <v>1531</v>
      </c>
      <c r="G30" s="71" t="s">
        <v>2762</v>
      </c>
      <c r="H30" s="68" t="s">
        <v>2763</v>
      </c>
      <c r="I30" s="69" t="s">
        <v>2764</v>
      </c>
      <c r="J30" s="68" t="s">
        <v>2765</v>
      </c>
      <c r="K30" s="57" t="s">
        <v>324</v>
      </c>
      <c r="L30" s="58">
        <v>27</v>
      </c>
      <c r="M30" s="32" t="s">
        <v>2844</v>
      </c>
      <c r="N30" s="32" t="s">
        <v>1536</v>
      </c>
    </row>
    <row r="31" spans="1:14" ht="18" customHeight="1" x14ac:dyDescent="0.25">
      <c r="A31" s="59" t="s">
        <v>2845</v>
      </c>
      <c r="B31" s="60" t="s">
        <v>2846</v>
      </c>
      <c r="C31" s="60" t="s">
        <v>2846</v>
      </c>
      <c r="D31" s="60" t="s">
        <v>2761</v>
      </c>
      <c r="E31" s="61" t="s">
        <v>1530</v>
      </c>
      <c r="F31" s="60" t="s">
        <v>1531</v>
      </c>
      <c r="G31" s="70" t="s">
        <v>2762</v>
      </c>
      <c r="H31" s="63" t="s">
        <v>2763</v>
      </c>
      <c r="I31" s="64" t="s">
        <v>2764</v>
      </c>
      <c r="J31" s="63" t="s">
        <v>2765</v>
      </c>
      <c r="K31" s="65" t="s">
        <v>324</v>
      </c>
      <c r="L31" s="66">
        <v>28</v>
      </c>
      <c r="M31" s="32" t="s">
        <v>2847</v>
      </c>
      <c r="N31" s="32" t="s">
        <v>1536</v>
      </c>
    </row>
    <row r="32" spans="1:14" ht="18" customHeight="1" x14ac:dyDescent="0.25">
      <c r="A32" s="53" t="s">
        <v>2848</v>
      </c>
      <c r="B32" s="54" t="s">
        <v>2849</v>
      </c>
      <c r="C32" s="54" t="s">
        <v>2849</v>
      </c>
      <c r="D32" s="54" t="s">
        <v>2761</v>
      </c>
      <c r="E32" s="55" t="s">
        <v>1530</v>
      </c>
      <c r="F32" s="54" t="s">
        <v>1531</v>
      </c>
      <c r="G32" s="71" t="s">
        <v>2762</v>
      </c>
      <c r="H32" s="68" t="s">
        <v>2763</v>
      </c>
      <c r="I32" s="69" t="s">
        <v>2764</v>
      </c>
      <c r="J32" s="68" t="s">
        <v>2765</v>
      </c>
      <c r="K32" s="57" t="s">
        <v>324</v>
      </c>
      <c r="L32" s="58">
        <v>29</v>
      </c>
      <c r="M32" s="32" t="s">
        <v>2850</v>
      </c>
      <c r="N32" s="32" t="s">
        <v>1536</v>
      </c>
    </row>
    <row r="33" spans="1:14" ht="18" customHeight="1" x14ac:dyDescent="0.25">
      <c r="A33" s="59" t="s">
        <v>2851</v>
      </c>
      <c r="B33" s="60" t="s">
        <v>2852</v>
      </c>
      <c r="C33" s="60" t="s">
        <v>2852</v>
      </c>
      <c r="D33" s="60" t="s">
        <v>2761</v>
      </c>
      <c r="E33" s="61" t="s">
        <v>1530</v>
      </c>
      <c r="F33" s="60" t="s">
        <v>1531</v>
      </c>
      <c r="G33" s="70" t="s">
        <v>2762</v>
      </c>
      <c r="H33" s="63" t="s">
        <v>2763</v>
      </c>
      <c r="I33" s="64" t="s">
        <v>2764</v>
      </c>
      <c r="J33" s="63" t="s">
        <v>2765</v>
      </c>
      <c r="K33" s="65" t="s">
        <v>324</v>
      </c>
      <c r="L33" s="66">
        <v>30</v>
      </c>
      <c r="M33" s="32" t="s">
        <v>2853</v>
      </c>
      <c r="N33" s="32" t="s">
        <v>1536</v>
      </c>
    </row>
    <row r="34" spans="1:14" ht="18" customHeight="1" x14ac:dyDescent="0.25">
      <c r="A34" s="53" t="s">
        <v>2854</v>
      </c>
      <c r="B34" s="54" t="s">
        <v>2855</v>
      </c>
      <c r="C34" s="54" t="s">
        <v>2855</v>
      </c>
      <c r="D34" s="54" t="s">
        <v>2761</v>
      </c>
      <c r="E34" s="55" t="s">
        <v>1530</v>
      </c>
      <c r="F34" s="54" t="s">
        <v>1531</v>
      </c>
      <c r="G34" s="71" t="s">
        <v>2762</v>
      </c>
      <c r="H34" s="68" t="s">
        <v>2763</v>
      </c>
      <c r="I34" s="69" t="s">
        <v>2764</v>
      </c>
      <c r="J34" s="68" t="s">
        <v>2765</v>
      </c>
      <c r="K34" s="57" t="s">
        <v>324</v>
      </c>
      <c r="L34" s="58">
        <v>31</v>
      </c>
      <c r="M34" s="32" t="s">
        <v>2856</v>
      </c>
      <c r="N34" s="32" t="s">
        <v>1536</v>
      </c>
    </row>
    <row r="35" spans="1:14" ht="18" customHeight="1" x14ac:dyDescent="0.25">
      <c r="A35" s="59" t="s">
        <v>2857</v>
      </c>
      <c r="B35" s="60" t="s">
        <v>2858</v>
      </c>
      <c r="C35" s="60" t="s">
        <v>2858</v>
      </c>
      <c r="D35" s="60" t="s">
        <v>2761</v>
      </c>
      <c r="E35" s="61" t="s">
        <v>1530</v>
      </c>
      <c r="F35" s="60" t="s">
        <v>1531</v>
      </c>
      <c r="G35" s="70" t="s">
        <v>2762</v>
      </c>
      <c r="H35" s="63" t="s">
        <v>2763</v>
      </c>
      <c r="I35" s="64" t="s">
        <v>2764</v>
      </c>
      <c r="J35" s="63" t="s">
        <v>2765</v>
      </c>
      <c r="K35" s="65" t="s">
        <v>324</v>
      </c>
      <c r="L35" s="66">
        <v>32</v>
      </c>
      <c r="M35" s="32" t="s">
        <v>2859</v>
      </c>
      <c r="N35" s="32" t="s">
        <v>1536</v>
      </c>
    </row>
    <row r="36" spans="1:14" ht="18" customHeight="1" x14ac:dyDescent="0.25">
      <c r="A36" s="53" t="s">
        <v>2860</v>
      </c>
      <c r="B36" s="54" t="s">
        <v>2861</v>
      </c>
      <c r="C36" s="54" t="s">
        <v>2861</v>
      </c>
      <c r="D36" s="54" t="s">
        <v>2761</v>
      </c>
      <c r="E36" s="55" t="s">
        <v>1530</v>
      </c>
      <c r="F36" s="54" t="s">
        <v>1531</v>
      </c>
      <c r="G36" s="71" t="s">
        <v>2762</v>
      </c>
      <c r="H36" s="68" t="s">
        <v>2763</v>
      </c>
      <c r="I36" s="69" t="s">
        <v>2764</v>
      </c>
      <c r="J36" s="68" t="s">
        <v>2765</v>
      </c>
      <c r="K36" s="57" t="s">
        <v>324</v>
      </c>
      <c r="L36" s="58">
        <v>33</v>
      </c>
      <c r="M36" s="32" t="s">
        <v>2862</v>
      </c>
      <c r="N36" s="32" t="s">
        <v>1536</v>
      </c>
    </row>
    <row r="37" spans="1:14" ht="18" customHeight="1" x14ac:dyDescent="0.25">
      <c r="A37" s="59" t="s">
        <v>2863</v>
      </c>
      <c r="B37" s="60" t="s">
        <v>2864</v>
      </c>
      <c r="C37" s="60" t="s">
        <v>2864</v>
      </c>
      <c r="D37" s="60" t="s">
        <v>2761</v>
      </c>
      <c r="E37" s="61" t="s">
        <v>1530</v>
      </c>
      <c r="F37" s="60" t="s">
        <v>1531</v>
      </c>
      <c r="G37" s="70" t="s">
        <v>2762</v>
      </c>
      <c r="H37" s="63" t="s">
        <v>2763</v>
      </c>
      <c r="I37" s="64" t="s">
        <v>2764</v>
      </c>
      <c r="J37" s="63" t="s">
        <v>2765</v>
      </c>
      <c r="K37" s="65" t="s">
        <v>324</v>
      </c>
      <c r="L37" s="66">
        <v>34</v>
      </c>
      <c r="M37" s="32" t="s">
        <v>2865</v>
      </c>
      <c r="N37" s="32" t="s">
        <v>1536</v>
      </c>
    </row>
    <row r="38" spans="1:14" ht="18" customHeight="1" x14ac:dyDescent="0.25">
      <c r="A38" s="72" t="s">
        <v>1530</v>
      </c>
      <c r="B38" s="54" t="s">
        <v>1531</v>
      </c>
      <c r="C38" s="55"/>
      <c r="D38" s="55"/>
      <c r="E38" s="55" t="s">
        <v>1530</v>
      </c>
      <c r="F38" s="54" t="s">
        <v>1531</v>
      </c>
      <c r="G38" s="67"/>
      <c r="H38" s="68"/>
      <c r="I38" s="69"/>
      <c r="J38" s="68"/>
      <c r="K38" s="57" t="s">
        <v>2740</v>
      </c>
      <c r="L38" s="58">
        <v>35</v>
      </c>
      <c r="M38" s="32" t="s">
        <v>1536</v>
      </c>
      <c r="N38" s="32" t="s">
        <v>1536</v>
      </c>
    </row>
    <row r="39" spans="1:14" ht="18" customHeight="1" x14ac:dyDescent="0.25">
      <c r="A39" s="59" t="s">
        <v>2866</v>
      </c>
      <c r="B39" s="60" t="s">
        <v>2867</v>
      </c>
      <c r="C39" s="60" t="s">
        <v>2867</v>
      </c>
      <c r="D39" s="60" t="s">
        <v>2868</v>
      </c>
      <c r="E39" s="61" t="s">
        <v>1544</v>
      </c>
      <c r="F39" s="60" t="s">
        <v>1545</v>
      </c>
      <c r="G39" s="62" t="s">
        <v>2869</v>
      </c>
      <c r="H39" s="63" t="s">
        <v>2763</v>
      </c>
      <c r="I39" s="64" t="s">
        <v>2764</v>
      </c>
      <c r="J39" s="63" t="s">
        <v>2765</v>
      </c>
      <c r="K39" s="65" t="s">
        <v>324</v>
      </c>
      <c r="L39" s="66">
        <v>36</v>
      </c>
      <c r="M39" s="32" t="s">
        <v>2870</v>
      </c>
      <c r="N39" s="32" t="s">
        <v>1548</v>
      </c>
    </row>
    <row r="40" spans="1:14" ht="18" customHeight="1" x14ac:dyDescent="0.25">
      <c r="A40" s="53" t="s">
        <v>2871</v>
      </c>
      <c r="B40" s="54" t="s">
        <v>2872</v>
      </c>
      <c r="C40" s="54" t="s">
        <v>2872</v>
      </c>
      <c r="D40" s="54" t="s">
        <v>2868</v>
      </c>
      <c r="E40" s="55" t="s">
        <v>1544</v>
      </c>
      <c r="F40" s="54" t="s">
        <v>1545</v>
      </c>
      <c r="G40" s="71" t="s">
        <v>2869</v>
      </c>
      <c r="H40" s="68" t="s">
        <v>2763</v>
      </c>
      <c r="I40" s="69" t="s">
        <v>2764</v>
      </c>
      <c r="J40" s="68" t="s">
        <v>2765</v>
      </c>
      <c r="K40" s="57" t="s">
        <v>324</v>
      </c>
      <c r="L40" s="58">
        <v>37</v>
      </c>
      <c r="M40" s="32" t="s">
        <v>2873</v>
      </c>
      <c r="N40" s="32" t="s">
        <v>1548</v>
      </c>
    </row>
    <row r="41" spans="1:14" ht="18" customHeight="1" x14ac:dyDescent="0.25">
      <c r="A41" s="59" t="s">
        <v>2874</v>
      </c>
      <c r="B41" s="60" t="s">
        <v>2875</v>
      </c>
      <c r="C41" s="60" t="s">
        <v>2875</v>
      </c>
      <c r="D41" s="60" t="s">
        <v>2868</v>
      </c>
      <c r="E41" s="61" t="s">
        <v>1544</v>
      </c>
      <c r="F41" s="60" t="s">
        <v>1545</v>
      </c>
      <c r="G41" s="70" t="s">
        <v>2869</v>
      </c>
      <c r="H41" s="63" t="s">
        <v>2763</v>
      </c>
      <c r="I41" s="64" t="s">
        <v>2764</v>
      </c>
      <c r="J41" s="63" t="s">
        <v>2765</v>
      </c>
      <c r="K41" s="65" t="s">
        <v>324</v>
      </c>
      <c r="L41" s="66">
        <v>38</v>
      </c>
      <c r="M41" s="32" t="s">
        <v>2876</v>
      </c>
      <c r="N41" s="32" t="s">
        <v>1548</v>
      </c>
    </row>
    <row r="42" spans="1:14" ht="18" customHeight="1" x14ac:dyDescent="0.25">
      <c r="A42" s="53" t="s">
        <v>2877</v>
      </c>
      <c r="B42" s="54" t="s">
        <v>2878</v>
      </c>
      <c r="C42" s="54" t="s">
        <v>2878</v>
      </c>
      <c r="D42" s="54" t="s">
        <v>2868</v>
      </c>
      <c r="E42" s="55" t="s">
        <v>1544</v>
      </c>
      <c r="F42" s="54" t="s">
        <v>1545</v>
      </c>
      <c r="G42" s="71" t="s">
        <v>2869</v>
      </c>
      <c r="H42" s="68" t="s">
        <v>2763</v>
      </c>
      <c r="I42" s="69" t="s">
        <v>2764</v>
      </c>
      <c r="J42" s="68" t="s">
        <v>2765</v>
      </c>
      <c r="K42" s="57" t="s">
        <v>324</v>
      </c>
      <c r="L42" s="58">
        <v>39</v>
      </c>
      <c r="M42" s="32" t="s">
        <v>2879</v>
      </c>
      <c r="N42" s="32" t="s">
        <v>1548</v>
      </c>
    </row>
    <row r="43" spans="1:14" ht="18" customHeight="1" x14ac:dyDescent="0.25">
      <c r="A43" s="59" t="s">
        <v>2880</v>
      </c>
      <c r="B43" s="60" t="s">
        <v>2881</v>
      </c>
      <c r="C43" s="60" t="s">
        <v>2881</v>
      </c>
      <c r="D43" s="60" t="s">
        <v>2868</v>
      </c>
      <c r="E43" s="61" t="s">
        <v>1544</v>
      </c>
      <c r="F43" s="60" t="s">
        <v>1545</v>
      </c>
      <c r="G43" s="70" t="s">
        <v>2869</v>
      </c>
      <c r="H43" s="63" t="s">
        <v>2763</v>
      </c>
      <c r="I43" s="64" t="s">
        <v>2764</v>
      </c>
      <c r="J43" s="63" t="s">
        <v>2765</v>
      </c>
      <c r="K43" s="65" t="s">
        <v>324</v>
      </c>
      <c r="L43" s="66">
        <v>40</v>
      </c>
      <c r="M43" s="32" t="s">
        <v>2882</v>
      </c>
      <c r="N43" s="32" t="s">
        <v>1548</v>
      </c>
    </row>
    <row r="44" spans="1:14" ht="18" customHeight="1" x14ac:dyDescent="0.25">
      <c r="A44" s="53" t="s">
        <v>2883</v>
      </c>
      <c r="B44" s="54" t="s">
        <v>2884</v>
      </c>
      <c r="C44" s="54" t="s">
        <v>2884</v>
      </c>
      <c r="D44" s="54" t="s">
        <v>2868</v>
      </c>
      <c r="E44" s="55" t="s">
        <v>1544</v>
      </c>
      <c r="F44" s="54" t="s">
        <v>1545</v>
      </c>
      <c r="G44" s="71" t="s">
        <v>2869</v>
      </c>
      <c r="H44" s="68" t="s">
        <v>2763</v>
      </c>
      <c r="I44" s="69" t="s">
        <v>2764</v>
      </c>
      <c r="J44" s="68" t="s">
        <v>2765</v>
      </c>
      <c r="K44" s="57" t="s">
        <v>324</v>
      </c>
      <c r="L44" s="58">
        <v>41</v>
      </c>
      <c r="M44" s="32" t="s">
        <v>2885</v>
      </c>
      <c r="N44" s="32" t="s">
        <v>1548</v>
      </c>
    </row>
    <row r="45" spans="1:14" ht="18" customHeight="1" x14ac:dyDescent="0.25">
      <c r="A45" s="59" t="s">
        <v>2886</v>
      </c>
      <c r="B45" s="60" t="s">
        <v>2887</v>
      </c>
      <c r="C45" s="60" t="s">
        <v>2887</v>
      </c>
      <c r="D45" s="60" t="s">
        <v>2868</v>
      </c>
      <c r="E45" s="61" t="s">
        <v>1544</v>
      </c>
      <c r="F45" s="60" t="s">
        <v>1545</v>
      </c>
      <c r="G45" s="70" t="s">
        <v>2869</v>
      </c>
      <c r="H45" s="63" t="s">
        <v>2763</v>
      </c>
      <c r="I45" s="64" t="s">
        <v>2764</v>
      </c>
      <c r="J45" s="63" t="s">
        <v>2765</v>
      </c>
      <c r="K45" s="65" t="s">
        <v>324</v>
      </c>
      <c r="L45" s="66">
        <v>42</v>
      </c>
      <c r="M45" s="32" t="s">
        <v>2888</v>
      </c>
      <c r="N45" s="32" t="s">
        <v>1548</v>
      </c>
    </row>
    <row r="46" spans="1:14" ht="18" customHeight="1" x14ac:dyDescent="0.25">
      <c r="A46" s="53" t="s">
        <v>2889</v>
      </c>
      <c r="B46" s="54" t="s">
        <v>2890</v>
      </c>
      <c r="C46" s="54" t="s">
        <v>2890</v>
      </c>
      <c r="D46" s="54" t="s">
        <v>2868</v>
      </c>
      <c r="E46" s="55" t="s">
        <v>1544</v>
      </c>
      <c r="F46" s="54" t="s">
        <v>1545</v>
      </c>
      <c r="G46" s="71" t="s">
        <v>2869</v>
      </c>
      <c r="H46" s="68" t="s">
        <v>2763</v>
      </c>
      <c r="I46" s="69" t="s">
        <v>2764</v>
      </c>
      <c r="J46" s="68" t="s">
        <v>2765</v>
      </c>
      <c r="K46" s="57" t="s">
        <v>324</v>
      </c>
      <c r="L46" s="58">
        <v>43</v>
      </c>
      <c r="M46" s="32" t="s">
        <v>2891</v>
      </c>
      <c r="N46" s="32" t="s">
        <v>1548</v>
      </c>
    </row>
    <row r="47" spans="1:14" ht="18" customHeight="1" x14ac:dyDescent="0.25">
      <c r="A47" s="59" t="s">
        <v>2892</v>
      </c>
      <c r="B47" s="60" t="s">
        <v>2893</v>
      </c>
      <c r="C47" s="60" t="s">
        <v>2893</v>
      </c>
      <c r="D47" s="60" t="s">
        <v>2868</v>
      </c>
      <c r="E47" s="61" t="s">
        <v>1544</v>
      </c>
      <c r="F47" s="60" t="s">
        <v>1545</v>
      </c>
      <c r="G47" s="70" t="s">
        <v>2869</v>
      </c>
      <c r="H47" s="63" t="s">
        <v>2763</v>
      </c>
      <c r="I47" s="64" t="s">
        <v>2764</v>
      </c>
      <c r="J47" s="63" t="s">
        <v>2765</v>
      </c>
      <c r="K47" s="65" t="s">
        <v>324</v>
      </c>
      <c r="L47" s="66">
        <v>44</v>
      </c>
      <c r="M47" s="32" t="s">
        <v>2894</v>
      </c>
      <c r="N47" s="32" t="s">
        <v>1548</v>
      </c>
    </row>
    <row r="48" spans="1:14" ht="18" customHeight="1" x14ac:dyDescent="0.25">
      <c r="A48" s="53" t="s">
        <v>2895</v>
      </c>
      <c r="B48" s="54" t="s">
        <v>2896</v>
      </c>
      <c r="C48" s="54" t="s">
        <v>2896</v>
      </c>
      <c r="D48" s="54" t="s">
        <v>2868</v>
      </c>
      <c r="E48" s="55" t="s">
        <v>1544</v>
      </c>
      <c r="F48" s="54" t="s">
        <v>1545</v>
      </c>
      <c r="G48" s="71" t="s">
        <v>2869</v>
      </c>
      <c r="H48" s="68" t="s">
        <v>2763</v>
      </c>
      <c r="I48" s="69" t="s">
        <v>2764</v>
      </c>
      <c r="J48" s="68" t="s">
        <v>2765</v>
      </c>
      <c r="K48" s="57" t="s">
        <v>324</v>
      </c>
      <c r="L48" s="58">
        <v>45</v>
      </c>
      <c r="M48" s="32" t="s">
        <v>2897</v>
      </c>
      <c r="N48" s="32" t="s">
        <v>1548</v>
      </c>
    </row>
    <row r="49" spans="1:14" ht="18" customHeight="1" x14ac:dyDescent="0.25">
      <c r="A49" s="59" t="s">
        <v>2898</v>
      </c>
      <c r="B49" s="60" t="s">
        <v>2899</v>
      </c>
      <c r="C49" s="60" t="s">
        <v>2899</v>
      </c>
      <c r="D49" s="60" t="s">
        <v>2868</v>
      </c>
      <c r="E49" s="61" t="s">
        <v>1544</v>
      </c>
      <c r="F49" s="60" t="s">
        <v>1545</v>
      </c>
      <c r="G49" s="62" t="s">
        <v>2869</v>
      </c>
      <c r="H49" s="63" t="s">
        <v>2763</v>
      </c>
      <c r="I49" s="64" t="s">
        <v>2764</v>
      </c>
      <c r="J49" s="63" t="s">
        <v>2765</v>
      </c>
      <c r="K49" s="65" t="s">
        <v>324</v>
      </c>
      <c r="L49" s="66">
        <v>46</v>
      </c>
      <c r="M49" s="32" t="s">
        <v>2900</v>
      </c>
      <c r="N49" s="32" t="s">
        <v>1548</v>
      </c>
    </row>
    <row r="50" spans="1:14" ht="18" customHeight="1" x14ac:dyDescent="0.25">
      <c r="A50" s="53" t="s">
        <v>2901</v>
      </c>
      <c r="B50" s="54" t="s">
        <v>2902</v>
      </c>
      <c r="C50" s="54" t="s">
        <v>2902</v>
      </c>
      <c r="D50" s="54" t="s">
        <v>2868</v>
      </c>
      <c r="E50" s="55" t="s">
        <v>1544</v>
      </c>
      <c r="F50" s="54" t="s">
        <v>1545</v>
      </c>
      <c r="G50" s="67" t="s">
        <v>2869</v>
      </c>
      <c r="H50" s="68" t="s">
        <v>2763</v>
      </c>
      <c r="I50" s="69" t="s">
        <v>2764</v>
      </c>
      <c r="J50" s="68" t="s">
        <v>2765</v>
      </c>
      <c r="K50" s="57" t="s">
        <v>324</v>
      </c>
      <c r="L50" s="58">
        <v>47</v>
      </c>
      <c r="M50" s="32" t="s">
        <v>2903</v>
      </c>
      <c r="N50" s="32" t="s">
        <v>1548</v>
      </c>
    </row>
    <row r="51" spans="1:14" ht="18" customHeight="1" x14ac:dyDescent="0.25">
      <c r="A51" s="73" t="s">
        <v>1544</v>
      </c>
      <c r="B51" s="60" t="s">
        <v>1545</v>
      </c>
      <c r="C51" s="61"/>
      <c r="D51" s="61"/>
      <c r="E51" s="61" t="s">
        <v>1544</v>
      </c>
      <c r="F51" s="60" t="s">
        <v>1545</v>
      </c>
      <c r="G51" s="62"/>
      <c r="H51" s="63"/>
      <c r="I51" s="64"/>
      <c r="J51" s="63"/>
      <c r="K51" s="65" t="s">
        <v>2740</v>
      </c>
      <c r="L51" s="66">
        <v>48</v>
      </c>
      <c r="M51" s="32" t="s">
        <v>1548</v>
      </c>
      <c r="N51" s="32" t="s">
        <v>1548</v>
      </c>
    </row>
    <row r="52" spans="1:14" ht="18" customHeight="1" x14ac:dyDescent="0.25">
      <c r="A52" s="53" t="s">
        <v>2904</v>
      </c>
      <c r="B52" s="54" t="s">
        <v>2905</v>
      </c>
      <c r="C52" s="54" t="s">
        <v>2905</v>
      </c>
      <c r="D52" s="54" t="s">
        <v>2761</v>
      </c>
      <c r="E52" s="55" t="s">
        <v>1549</v>
      </c>
      <c r="F52" s="54" t="s">
        <v>1550</v>
      </c>
      <c r="G52" s="67" t="s">
        <v>2906</v>
      </c>
      <c r="H52" s="68" t="s">
        <v>2763</v>
      </c>
      <c r="I52" s="69" t="s">
        <v>2764</v>
      </c>
      <c r="J52" s="68" t="s">
        <v>2765</v>
      </c>
      <c r="K52" s="57" t="s">
        <v>324</v>
      </c>
      <c r="L52" s="58">
        <v>49</v>
      </c>
      <c r="M52" s="32" t="s">
        <v>2907</v>
      </c>
      <c r="N52" s="32" t="s">
        <v>1553</v>
      </c>
    </row>
    <row r="53" spans="1:14" ht="18" customHeight="1" x14ac:dyDescent="0.25">
      <c r="A53" s="59" t="s">
        <v>2908</v>
      </c>
      <c r="B53" s="60" t="s">
        <v>2909</v>
      </c>
      <c r="C53" s="60" t="s">
        <v>2909</v>
      </c>
      <c r="D53" s="60" t="s">
        <v>2761</v>
      </c>
      <c r="E53" s="61" t="s">
        <v>1549</v>
      </c>
      <c r="F53" s="60" t="s">
        <v>1550</v>
      </c>
      <c r="G53" s="62" t="s">
        <v>2906</v>
      </c>
      <c r="H53" s="63" t="s">
        <v>2763</v>
      </c>
      <c r="I53" s="64" t="s">
        <v>2764</v>
      </c>
      <c r="J53" s="63" t="s">
        <v>2765</v>
      </c>
      <c r="K53" s="65" t="s">
        <v>324</v>
      </c>
      <c r="L53" s="66">
        <v>50</v>
      </c>
      <c r="M53" s="32" t="s">
        <v>2910</v>
      </c>
      <c r="N53" s="32" t="s">
        <v>1553</v>
      </c>
    </row>
    <row r="54" spans="1:14" ht="18" customHeight="1" x14ac:dyDescent="0.25">
      <c r="A54" s="53" t="s">
        <v>2911</v>
      </c>
      <c r="B54" s="54" t="s">
        <v>2912</v>
      </c>
      <c r="C54" s="54" t="s">
        <v>2912</v>
      </c>
      <c r="D54" s="54" t="s">
        <v>2761</v>
      </c>
      <c r="E54" s="55" t="s">
        <v>1549</v>
      </c>
      <c r="F54" s="54" t="s">
        <v>1550</v>
      </c>
      <c r="G54" s="67" t="s">
        <v>2906</v>
      </c>
      <c r="H54" s="68" t="s">
        <v>2763</v>
      </c>
      <c r="I54" s="69" t="s">
        <v>2764</v>
      </c>
      <c r="J54" s="68" t="s">
        <v>2765</v>
      </c>
      <c r="K54" s="57" t="s">
        <v>324</v>
      </c>
      <c r="L54" s="58">
        <v>51</v>
      </c>
      <c r="M54" s="32" t="s">
        <v>2913</v>
      </c>
      <c r="N54" s="32" t="s">
        <v>1553</v>
      </c>
    </row>
    <row r="55" spans="1:14" ht="18" customHeight="1" x14ac:dyDescent="0.25">
      <c r="A55" s="59" t="s">
        <v>2914</v>
      </c>
      <c r="B55" s="60" t="s">
        <v>2915</v>
      </c>
      <c r="C55" s="60" t="s">
        <v>2915</v>
      </c>
      <c r="D55" s="60" t="s">
        <v>2761</v>
      </c>
      <c r="E55" s="61" t="s">
        <v>1549</v>
      </c>
      <c r="F55" s="60" t="s">
        <v>1550</v>
      </c>
      <c r="G55" s="62" t="s">
        <v>2906</v>
      </c>
      <c r="H55" s="63" t="s">
        <v>2763</v>
      </c>
      <c r="I55" s="64" t="s">
        <v>2764</v>
      </c>
      <c r="J55" s="63" t="s">
        <v>2765</v>
      </c>
      <c r="K55" s="65" t="s">
        <v>324</v>
      </c>
      <c r="L55" s="66">
        <v>52</v>
      </c>
      <c r="M55" s="32" t="s">
        <v>2916</v>
      </c>
      <c r="N55" s="32" t="s">
        <v>1553</v>
      </c>
    </row>
    <row r="56" spans="1:14" ht="18" customHeight="1" x14ac:dyDescent="0.25">
      <c r="A56" s="53" t="s">
        <v>2917</v>
      </c>
      <c r="B56" s="54" t="s">
        <v>2918</v>
      </c>
      <c r="C56" s="54" t="s">
        <v>2918</v>
      </c>
      <c r="D56" s="54" t="s">
        <v>2761</v>
      </c>
      <c r="E56" s="55" t="s">
        <v>1549</v>
      </c>
      <c r="F56" s="54" t="s">
        <v>1550</v>
      </c>
      <c r="G56" s="67" t="s">
        <v>2906</v>
      </c>
      <c r="H56" s="68" t="s">
        <v>2763</v>
      </c>
      <c r="I56" s="69" t="s">
        <v>2764</v>
      </c>
      <c r="J56" s="68" t="s">
        <v>2765</v>
      </c>
      <c r="K56" s="57" t="s">
        <v>324</v>
      </c>
      <c r="L56" s="58">
        <v>53</v>
      </c>
      <c r="M56" s="32" t="s">
        <v>2919</v>
      </c>
      <c r="N56" s="32" t="s">
        <v>1553</v>
      </c>
    </row>
    <row r="57" spans="1:14" ht="18" customHeight="1" x14ac:dyDescent="0.25">
      <c r="A57" s="59" t="s">
        <v>2920</v>
      </c>
      <c r="B57" s="60" t="s">
        <v>2921</v>
      </c>
      <c r="C57" s="60" t="s">
        <v>2921</v>
      </c>
      <c r="D57" s="60" t="s">
        <v>2761</v>
      </c>
      <c r="E57" s="61" t="s">
        <v>1549</v>
      </c>
      <c r="F57" s="60" t="s">
        <v>1550</v>
      </c>
      <c r="G57" s="62" t="s">
        <v>2906</v>
      </c>
      <c r="H57" s="63" t="s">
        <v>2763</v>
      </c>
      <c r="I57" s="64" t="s">
        <v>2764</v>
      </c>
      <c r="J57" s="63" t="s">
        <v>2765</v>
      </c>
      <c r="K57" s="65" t="s">
        <v>324</v>
      </c>
      <c r="L57" s="66">
        <v>54</v>
      </c>
      <c r="M57" s="32" t="s">
        <v>2922</v>
      </c>
      <c r="N57" s="32" t="s">
        <v>1553</v>
      </c>
    </row>
    <row r="58" spans="1:14" ht="18" customHeight="1" x14ac:dyDescent="0.25">
      <c r="A58" s="53" t="s">
        <v>2923</v>
      </c>
      <c r="B58" s="54" t="s">
        <v>2924</v>
      </c>
      <c r="C58" s="54" t="s">
        <v>2924</v>
      </c>
      <c r="D58" s="54" t="s">
        <v>2761</v>
      </c>
      <c r="E58" s="55" t="s">
        <v>1549</v>
      </c>
      <c r="F58" s="54" t="s">
        <v>1550</v>
      </c>
      <c r="G58" s="67" t="s">
        <v>2906</v>
      </c>
      <c r="H58" s="68" t="s">
        <v>2763</v>
      </c>
      <c r="I58" s="69" t="s">
        <v>2764</v>
      </c>
      <c r="J58" s="68" t="s">
        <v>2765</v>
      </c>
      <c r="K58" s="57" t="s">
        <v>324</v>
      </c>
      <c r="L58" s="58">
        <v>55</v>
      </c>
      <c r="M58" s="32" t="s">
        <v>2925</v>
      </c>
      <c r="N58" s="32" t="s">
        <v>1553</v>
      </c>
    </row>
    <row r="59" spans="1:14" ht="18" customHeight="1" x14ac:dyDescent="0.25">
      <c r="A59" s="59" t="s">
        <v>2926</v>
      </c>
      <c r="B59" s="60" t="s">
        <v>2927</v>
      </c>
      <c r="C59" s="60" t="s">
        <v>2927</v>
      </c>
      <c r="D59" s="60" t="s">
        <v>2761</v>
      </c>
      <c r="E59" s="61" t="s">
        <v>1549</v>
      </c>
      <c r="F59" s="60" t="s">
        <v>1550</v>
      </c>
      <c r="G59" s="62" t="s">
        <v>2906</v>
      </c>
      <c r="H59" s="63" t="s">
        <v>2763</v>
      </c>
      <c r="I59" s="64" t="s">
        <v>2764</v>
      </c>
      <c r="J59" s="63" t="s">
        <v>2765</v>
      </c>
      <c r="K59" s="65" t="s">
        <v>324</v>
      </c>
      <c r="L59" s="66">
        <v>56</v>
      </c>
      <c r="M59" s="32" t="s">
        <v>2928</v>
      </c>
      <c r="N59" s="32" t="s">
        <v>1553</v>
      </c>
    </row>
    <row r="60" spans="1:14" ht="18" customHeight="1" x14ac:dyDescent="0.25">
      <c r="A60" s="53" t="s">
        <v>2929</v>
      </c>
      <c r="B60" s="54" t="s">
        <v>2930</v>
      </c>
      <c r="C60" s="54" t="s">
        <v>2930</v>
      </c>
      <c r="D60" s="54" t="s">
        <v>2761</v>
      </c>
      <c r="E60" s="55" t="s">
        <v>1549</v>
      </c>
      <c r="F60" s="54" t="s">
        <v>1550</v>
      </c>
      <c r="G60" s="67" t="s">
        <v>2906</v>
      </c>
      <c r="H60" s="68" t="s">
        <v>2763</v>
      </c>
      <c r="I60" s="69" t="s">
        <v>2764</v>
      </c>
      <c r="J60" s="68" t="s">
        <v>2765</v>
      </c>
      <c r="K60" s="57" t="s">
        <v>324</v>
      </c>
      <c r="L60" s="58">
        <v>57</v>
      </c>
      <c r="M60" s="32" t="s">
        <v>2931</v>
      </c>
      <c r="N60" s="32" t="s">
        <v>1553</v>
      </c>
    </row>
    <row r="61" spans="1:14" ht="18" customHeight="1" x14ac:dyDescent="0.25">
      <c r="A61" s="59" t="s">
        <v>2932</v>
      </c>
      <c r="B61" s="60" t="s">
        <v>2933</v>
      </c>
      <c r="C61" s="60" t="s">
        <v>2933</v>
      </c>
      <c r="D61" s="60" t="s">
        <v>2761</v>
      </c>
      <c r="E61" s="61" t="s">
        <v>1549</v>
      </c>
      <c r="F61" s="60" t="s">
        <v>1550</v>
      </c>
      <c r="G61" s="62" t="s">
        <v>2906</v>
      </c>
      <c r="H61" s="63" t="s">
        <v>2763</v>
      </c>
      <c r="I61" s="64" t="s">
        <v>2764</v>
      </c>
      <c r="J61" s="63" t="s">
        <v>2765</v>
      </c>
      <c r="K61" s="65" t="s">
        <v>324</v>
      </c>
      <c r="L61" s="66">
        <v>58</v>
      </c>
      <c r="M61" s="32" t="s">
        <v>2934</v>
      </c>
      <c r="N61" s="32" t="s">
        <v>1553</v>
      </c>
    </row>
    <row r="62" spans="1:14" ht="18" customHeight="1" x14ac:dyDescent="0.25">
      <c r="A62" s="53" t="s">
        <v>2935</v>
      </c>
      <c r="B62" s="54" t="s">
        <v>2936</v>
      </c>
      <c r="C62" s="54" t="s">
        <v>2936</v>
      </c>
      <c r="D62" s="54" t="s">
        <v>2761</v>
      </c>
      <c r="E62" s="55" t="s">
        <v>1549</v>
      </c>
      <c r="F62" s="54" t="s">
        <v>1550</v>
      </c>
      <c r="G62" s="67" t="s">
        <v>2906</v>
      </c>
      <c r="H62" s="68" t="s">
        <v>2763</v>
      </c>
      <c r="I62" s="69" t="s">
        <v>2764</v>
      </c>
      <c r="J62" s="68" t="s">
        <v>2765</v>
      </c>
      <c r="K62" s="57" t="s">
        <v>324</v>
      </c>
      <c r="L62" s="58">
        <v>59</v>
      </c>
      <c r="M62" s="32" t="s">
        <v>2937</v>
      </c>
      <c r="N62" s="32" t="s">
        <v>1553</v>
      </c>
    </row>
    <row r="63" spans="1:14" ht="18" customHeight="1" x14ac:dyDescent="0.25">
      <c r="A63" s="59" t="s">
        <v>2938</v>
      </c>
      <c r="B63" s="60" t="s">
        <v>2939</v>
      </c>
      <c r="C63" s="60" t="s">
        <v>2939</v>
      </c>
      <c r="D63" s="60" t="s">
        <v>2761</v>
      </c>
      <c r="E63" s="61" t="s">
        <v>1549</v>
      </c>
      <c r="F63" s="60" t="s">
        <v>1550</v>
      </c>
      <c r="G63" s="62" t="s">
        <v>2906</v>
      </c>
      <c r="H63" s="63" t="s">
        <v>2763</v>
      </c>
      <c r="I63" s="64" t="s">
        <v>2764</v>
      </c>
      <c r="J63" s="63" t="s">
        <v>2765</v>
      </c>
      <c r="K63" s="65" t="s">
        <v>324</v>
      </c>
      <c r="L63" s="66">
        <v>60</v>
      </c>
      <c r="M63" s="32" t="s">
        <v>2940</v>
      </c>
      <c r="N63" s="32" t="s">
        <v>1553</v>
      </c>
    </row>
    <row r="64" spans="1:14" ht="18" customHeight="1" x14ac:dyDescent="0.25">
      <c r="A64" s="53" t="s">
        <v>2941</v>
      </c>
      <c r="B64" s="54" t="s">
        <v>2942</v>
      </c>
      <c r="C64" s="54" t="s">
        <v>2942</v>
      </c>
      <c r="D64" s="54" t="s">
        <v>2761</v>
      </c>
      <c r="E64" s="55" t="s">
        <v>1549</v>
      </c>
      <c r="F64" s="54" t="s">
        <v>1550</v>
      </c>
      <c r="G64" s="67" t="s">
        <v>2906</v>
      </c>
      <c r="H64" s="68" t="s">
        <v>2763</v>
      </c>
      <c r="I64" s="69" t="s">
        <v>2764</v>
      </c>
      <c r="J64" s="68" t="s">
        <v>2765</v>
      </c>
      <c r="K64" s="57" t="s">
        <v>324</v>
      </c>
      <c r="L64" s="58">
        <v>61</v>
      </c>
      <c r="M64" s="32" t="s">
        <v>2943</v>
      </c>
      <c r="N64" s="32" t="s">
        <v>1553</v>
      </c>
    </row>
    <row r="65" spans="1:14" ht="18" customHeight="1" x14ac:dyDescent="0.25">
      <c r="A65" s="59" t="s">
        <v>2944</v>
      </c>
      <c r="B65" s="60" t="s">
        <v>2945</v>
      </c>
      <c r="C65" s="60" t="s">
        <v>2945</v>
      </c>
      <c r="D65" s="60" t="s">
        <v>2761</v>
      </c>
      <c r="E65" s="61" t="s">
        <v>1549</v>
      </c>
      <c r="F65" s="60" t="s">
        <v>1550</v>
      </c>
      <c r="G65" s="62" t="s">
        <v>2906</v>
      </c>
      <c r="H65" s="63" t="s">
        <v>2763</v>
      </c>
      <c r="I65" s="64" t="s">
        <v>2764</v>
      </c>
      <c r="J65" s="63" t="s">
        <v>2765</v>
      </c>
      <c r="K65" s="65" t="s">
        <v>324</v>
      </c>
      <c r="L65" s="66">
        <v>62</v>
      </c>
      <c r="M65" s="32" t="s">
        <v>2946</v>
      </c>
      <c r="N65" s="32" t="s">
        <v>1553</v>
      </c>
    </row>
    <row r="66" spans="1:14" ht="18" customHeight="1" x14ac:dyDescent="0.25">
      <c r="A66" s="53" t="s">
        <v>2947</v>
      </c>
      <c r="B66" s="54" t="s">
        <v>2948</v>
      </c>
      <c r="C66" s="54" t="s">
        <v>2948</v>
      </c>
      <c r="D66" s="54" t="s">
        <v>2761</v>
      </c>
      <c r="E66" s="55" t="s">
        <v>1549</v>
      </c>
      <c r="F66" s="54" t="s">
        <v>1550</v>
      </c>
      <c r="G66" s="67" t="s">
        <v>2906</v>
      </c>
      <c r="H66" s="68" t="s">
        <v>2763</v>
      </c>
      <c r="I66" s="69" t="s">
        <v>2764</v>
      </c>
      <c r="J66" s="68" t="s">
        <v>2765</v>
      </c>
      <c r="K66" s="57" t="s">
        <v>324</v>
      </c>
      <c r="L66" s="58">
        <v>63</v>
      </c>
      <c r="M66" s="32" t="s">
        <v>2949</v>
      </c>
      <c r="N66" s="32" t="s">
        <v>1553</v>
      </c>
    </row>
    <row r="67" spans="1:14" ht="18" customHeight="1" x14ac:dyDescent="0.25">
      <c r="A67" s="59" t="s">
        <v>2950</v>
      </c>
      <c r="B67" s="60" t="s">
        <v>2951</v>
      </c>
      <c r="C67" s="60" t="s">
        <v>2951</v>
      </c>
      <c r="D67" s="60" t="s">
        <v>2761</v>
      </c>
      <c r="E67" s="61" t="s">
        <v>1549</v>
      </c>
      <c r="F67" s="60" t="s">
        <v>1550</v>
      </c>
      <c r="G67" s="62" t="s">
        <v>2906</v>
      </c>
      <c r="H67" s="63" t="s">
        <v>2763</v>
      </c>
      <c r="I67" s="64" t="s">
        <v>2764</v>
      </c>
      <c r="J67" s="63" t="s">
        <v>2765</v>
      </c>
      <c r="K67" s="65" t="s">
        <v>324</v>
      </c>
      <c r="L67" s="66">
        <v>64</v>
      </c>
      <c r="M67" s="32" t="s">
        <v>2952</v>
      </c>
      <c r="N67" s="32" t="s">
        <v>1553</v>
      </c>
    </row>
    <row r="68" spans="1:14" ht="18" customHeight="1" x14ac:dyDescent="0.25">
      <c r="A68" s="53" t="s">
        <v>2953</v>
      </c>
      <c r="B68" s="54" t="s">
        <v>2954</v>
      </c>
      <c r="C68" s="54" t="s">
        <v>2954</v>
      </c>
      <c r="D68" s="54" t="s">
        <v>2761</v>
      </c>
      <c r="E68" s="55" t="s">
        <v>1549</v>
      </c>
      <c r="F68" s="54" t="s">
        <v>1550</v>
      </c>
      <c r="G68" s="67" t="s">
        <v>2906</v>
      </c>
      <c r="H68" s="68" t="s">
        <v>2763</v>
      </c>
      <c r="I68" s="69" t="s">
        <v>2764</v>
      </c>
      <c r="J68" s="68" t="s">
        <v>2765</v>
      </c>
      <c r="K68" s="57" t="s">
        <v>324</v>
      </c>
      <c r="L68" s="58">
        <v>65</v>
      </c>
      <c r="M68" s="32" t="s">
        <v>2955</v>
      </c>
      <c r="N68" s="32" t="s">
        <v>1553</v>
      </c>
    </row>
    <row r="69" spans="1:14" ht="18" customHeight="1" x14ac:dyDescent="0.25">
      <c r="A69" s="59" t="s">
        <v>2956</v>
      </c>
      <c r="B69" s="60" t="s">
        <v>2957</v>
      </c>
      <c r="C69" s="60" t="s">
        <v>2957</v>
      </c>
      <c r="D69" s="60" t="s">
        <v>2761</v>
      </c>
      <c r="E69" s="61" t="s">
        <v>1549</v>
      </c>
      <c r="F69" s="60" t="s">
        <v>1550</v>
      </c>
      <c r="G69" s="62" t="s">
        <v>2906</v>
      </c>
      <c r="H69" s="63" t="s">
        <v>2763</v>
      </c>
      <c r="I69" s="64" t="s">
        <v>2764</v>
      </c>
      <c r="J69" s="63" t="s">
        <v>2765</v>
      </c>
      <c r="K69" s="65" t="s">
        <v>324</v>
      </c>
      <c r="L69" s="66">
        <v>66</v>
      </c>
      <c r="M69" s="32" t="s">
        <v>2958</v>
      </c>
      <c r="N69" s="32" t="s">
        <v>1553</v>
      </c>
    </row>
    <row r="70" spans="1:14" ht="18" customHeight="1" x14ac:dyDescent="0.25">
      <c r="A70" s="53" t="s">
        <v>2959</v>
      </c>
      <c r="B70" s="54" t="s">
        <v>2960</v>
      </c>
      <c r="C70" s="54" t="s">
        <v>2960</v>
      </c>
      <c r="D70" s="54" t="s">
        <v>2761</v>
      </c>
      <c r="E70" s="55" t="s">
        <v>1549</v>
      </c>
      <c r="F70" s="54" t="s">
        <v>1550</v>
      </c>
      <c r="G70" s="67" t="s">
        <v>2906</v>
      </c>
      <c r="H70" s="68" t="s">
        <v>2763</v>
      </c>
      <c r="I70" s="69" t="s">
        <v>2764</v>
      </c>
      <c r="J70" s="68" t="s">
        <v>2765</v>
      </c>
      <c r="K70" s="57" t="s">
        <v>324</v>
      </c>
      <c r="L70" s="58">
        <v>67</v>
      </c>
      <c r="M70" s="32" t="s">
        <v>2961</v>
      </c>
      <c r="N70" s="32" t="s">
        <v>1553</v>
      </c>
    </row>
    <row r="71" spans="1:14" ht="18" customHeight="1" x14ac:dyDescent="0.25">
      <c r="A71" s="59" t="s">
        <v>2962</v>
      </c>
      <c r="B71" s="60" t="s">
        <v>2963</v>
      </c>
      <c r="C71" s="60" t="s">
        <v>2963</v>
      </c>
      <c r="D71" s="60" t="s">
        <v>2761</v>
      </c>
      <c r="E71" s="61" t="s">
        <v>1549</v>
      </c>
      <c r="F71" s="60" t="s">
        <v>1550</v>
      </c>
      <c r="G71" s="62" t="s">
        <v>2906</v>
      </c>
      <c r="H71" s="63" t="s">
        <v>2763</v>
      </c>
      <c r="I71" s="64" t="s">
        <v>2764</v>
      </c>
      <c r="J71" s="63" t="s">
        <v>2765</v>
      </c>
      <c r="K71" s="65" t="s">
        <v>324</v>
      </c>
      <c r="L71" s="66">
        <v>68</v>
      </c>
      <c r="M71" s="32" t="s">
        <v>2964</v>
      </c>
      <c r="N71" s="32" t="s">
        <v>1553</v>
      </c>
    </row>
    <row r="72" spans="1:14" ht="18" customHeight="1" x14ac:dyDescent="0.25">
      <c r="A72" s="53" t="s">
        <v>2965</v>
      </c>
      <c r="B72" s="54" t="s">
        <v>2966</v>
      </c>
      <c r="C72" s="54" t="s">
        <v>2966</v>
      </c>
      <c r="D72" s="54" t="s">
        <v>2761</v>
      </c>
      <c r="E72" s="55" t="s">
        <v>1549</v>
      </c>
      <c r="F72" s="54" t="s">
        <v>1550</v>
      </c>
      <c r="G72" s="67" t="s">
        <v>2906</v>
      </c>
      <c r="H72" s="68" t="s">
        <v>2763</v>
      </c>
      <c r="I72" s="69" t="s">
        <v>2764</v>
      </c>
      <c r="J72" s="68" t="s">
        <v>2765</v>
      </c>
      <c r="K72" s="57" t="s">
        <v>324</v>
      </c>
      <c r="L72" s="58">
        <v>69</v>
      </c>
      <c r="M72" s="32" t="s">
        <v>2967</v>
      </c>
      <c r="N72" s="32" t="s">
        <v>1553</v>
      </c>
    </row>
    <row r="73" spans="1:14" ht="18" customHeight="1" x14ac:dyDescent="0.25">
      <c r="A73" s="59" t="s">
        <v>2968</v>
      </c>
      <c r="B73" s="60" t="s">
        <v>2969</v>
      </c>
      <c r="C73" s="60" t="s">
        <v>2969</v>
      </c>
      <c r="D73" s="60" t="s">
        <v>2761</v>
      </c>
      <c r="E73" s="61" t="s">
        <v>1549</v>
      </c>
      <c r="F73" s="60" t="s">
        <v>1550</v>
      </c>
      <c r="G73" s="62" t="s">
        <v>2906</v>
      </c>
      <c r="H73" s="63" t="s">
        <v>2763</v>
      </c>
      <c r="I73" s="64" t="s">
        <v>2764</v>
      </c>
      <c r="J73" s="63" t="s">
        <v>2765</v>
      </c>
      <c r="K73" s="65" t="s">
        <v>324</v>
      </c>
      <c r="L73" s="66">
        <v>70</v>
      </c>
      <c r="M73" s="32" t="s">
        <v>2970</v>
      </c>
      <c r="N73" s="32" t="s">
        <v>1553</v>
      </c>
    </row>
    <row r="74" spans="1:14" ht="18" customHeight="1" x14ac:dyDescent="0.25">
      <c r="A74" s="53" t="s">
        <v>2971</v>
      </c>
      <c r="B74" s="54" t="s">
        <v>2972</v>
      </c>
      <c r="C74" s="54" t="s">
        <v>2972</v>
      </c>
      <c r="D74" s="54" t="s">
        <v>2761</v>
      </c>
      <c r="E74" s="55" t="s">
        <v>1549</v>
      </c>
      <c r="F74" s="54" t="s">
        <v>1550</v>
      </c>
      <c r="G74" s="67" t="s">
        <v>2906</v>
      </c>
      <c r="H74" s="68" t="s">
        <v>2763</v>
      </c>
      <c r="I74" s="69" t="s">
        <v>2764</v>
      </c>
      <c r="J74" s="68" t="s">
        <v>2765</v>
      </c>
      <c r="K74" s="57" t="s">
        <v>324</v>
      </c>
      <c r="L74" s="58">
        <v>71</v>
      </c>
      <c r="M74" s="32" t="s">
        <v>2973</v>
      </c>
      <c r="N74" s="32" t="s">
        <v>1553</v>
      </c>
    </row>
    <row r="75" spans="1:14" ht="18" customHeight="1" x14ac:dyDescent="0.25">
      <c r="A75" s="59" t="s">
        <v>2974</v>
      </c>
      <c r="B75" s="60" t="s">
        <v>2975</v>
      </c>
      <c r="C75" s="60" t="s">
        <v>2975</v>
      </c>
      <c r="D75" s="60" t="s">
        <v>2761</v>
      </c>
      <c r="E75" s="61" t="s">
        <v>1549</v>
      </c>
      <c r="F75" s="60" t="s">
        <v>1550</v>
      </c>
      <c r="G75" s="62" t="s">
        <v>2906</v>
      </c>
      <c r="H75" s="63" t="s">
        <v>2763</v>
      </c>
      <c r="I75" s="64" t="s">
        <v>2764</v>
      </c>
      <c r="J75" s="63" t="s">
        <v>2765</v>
      </c>
      <c r="K75" s="65" t="s">
        <v>324</v>
      </c>
      <c r="L75" s="66">
        <v>72</v>
      </c>
      <c r="M75" s="32" t="s">
        <v>2976</v>
      </c>
      <c r="N75" s="32" t="s">
        <v>1553</v>
      </c>
    </row>
    <row r="76" spans="1:14" ht="18" customHeight="1" x14ac:dyDescent="0.25">
      <c r="A76" s="53" t="s">
        <v>2977</v>
      </c>
      <c r="B76" s="54" t="s">
        <v>2978</v>
      </c>
      <c r="C76" s="54" t="s">
        <v>2978</v>
      </c>
      <c r="D76" s="54" t="s">
        <v>2761</v>
      </c>
      <c r="E76" s="55" t="s">
        <v>1549</v>
      </c>
      <c r="F76" s="54" t="s">
        <v>1550</v>
      </c>
      <c r="G76" s="67" t="s">
        <v>2906</v>
      </c>
      <c r="H76" s="68" t="s">
        <v>2763</v>
      </c>
      <c r="I76" s="69" t="s">
        <v>2764</v>
      </c>
      <c r="J76" s="68" t="s">
        <v>2765</v>
      </c>
      <c r="K76" s="57" t="s">
        <v>324</v>
      </c>
      <c r="L76" s="58">
        <v>73</v>
      </c>
      <c r="M76" s="32" t="s">
        <v>2979</v>
      </c>
      <c r="N76" s="32" t="s">
        <v>1553</v>
      </c>
    </row>
    <row r="77" spans="1:14" ht="18" customHeight="1" x14ac:dyDescent="0.25">
      <c r="A77" s="59" t="s">
        <v>2980</v>
      </c>
      <c r="B77" s="60" t="s">
        <v>2981</v>
      </c>
      <c r="C77" s="60" t="s">
        <v>2981</v>
      </c>
      <c r="D77" s="60" t="s">
        <v>2761</v>
      </c>
      <c r="E77" s="61" t="s">
        <v>1549</v>
      </c>
      <c r="F77" s="60" t="s">
        <v>1550</v>
      </c>
      <c r="G77" s="62" t="s">
        <v>2906</v>
      </c>
      <c r="H77" s="63" t="s">
        <v>2763</v>
      </c>
      <c r="I77" s="64" t="s">
        <v>2764</v>
      </c>
      <c r="J77" s="63" t="s">
        <v>2765</v>
      </c>
      <c r="K77" s="65" t="s">
        <v>324</v>
      </c>
      <c r="L77" s="66">
        <v>74</v>
      </c>
      <c r="M77" s="32" t="s">
        <v>2982</v>
      </c>
      <c r="N77" s="32" t="s">
        <v>1553</v>
      </c>
    </row>
    <row r="78" spans="1:14" ht="18" customHeight="1" x14ac:dyDescent="0.25">
      <c r="A78" s="53" t="s">
        <v>2983</v>
      </c>
      <c r="B78" s="54" t="s">
        <v>2984</v>
      </c>
      <c r="C78" s="54" t="s">
        <v>2984</v>
      </c>
      <c r="D78" s="54" t="s">
        <v>2761</v>
      </c>
      <c r="E78" s="55" t="s">
        <v>1549</v>
      </c>
      <c r="F78" s="54" t="s">
        <v>1550</v>
      </c>
      <c r="G78" s="67" t="s">
        <v>2906</v>
      </c>
      <c r="H78" s="68" t="s">
        <v>2763</v>
      </c>
      <c r="I78" s="69" t="s">
        <v>2764</v>
      </c>
      <c r="J78" s="68" t="s">
        <v>2765</v>
      </c>
      <c r="K78" s="57" t="s">
        <v>324</v>
      </c>
      <c r="L78" s="58">
        <v>75</v>
      </c>
      <c r="M78" s="32" t="s">
        <v>2985</v>
      </c>
      <c r="N78" s="32" t="s">
        <v>1553</v>
      </c>
    </row>
    <row r="79" spans="1:14" ht="18" customHeight="1" x14ac:dyDescent="0.25">
      <c r="A79" s="59" t="s">
        <v>2986</v>
      </c>
      <c r="B79" s="60" t="s">
        <v>2987</v>
      </c>
      <c r="C79" s="60" t="s">
        <v>2987</v>
      </c>
      <c r="D79" s="60" t="s">
        <v>2761</v>
      </c>
      <c r="E79" s="61" t="s">
        <v>1549</v>
      </c>
      <c r="F79" s="60" t="s">
        <v>1550</v>
      </c>
      <c r="G79" s="62" t="s">
        <v>2906</v>
      </c>
      <c r="H79" s="63" t="s">
        <v>2763</v>
      </c>
      <c r="I79" s="64" t="s">
        <v>2764</v>
      </c>
      <c r="J79" s="63" t="s">
        <v>2765</v>
      </c>
      <c r="K79" s="65" t="s">
        <v>324</v>
      </c>
      <c r="L79" s="66">
        <v>76</v>
      </c>
      <c r="M79" s="32" t="s">
        <v>2988</v>
      </c>
      <c r="N79" s="32" t="s">
        <v>1553</v>
      </c>
    </row>
    <row r="80" spans="1:14" ht="18" customHeight="1" x14ac:dyDescent="0.25">
      <c r="A80" s="53" t="s">
        <v>2989</v>
      </c>
      <c r="B80" s="54" t="s">
        <v>2990</v>
      </c>
      <c r="C80" s="54" t="s">
        <v>2990</v>
      </c>
      <c r="D80" s="54" t="s">
        <v>2761</v>
      </c>
      <c r="E80" s="55" t="s">
        <v>1549</v>
      </c>
      <c r="F80" s="54" t="s">
        <v>1550</v>
      </c>
      <c r="G80" s="67" t="s">
        <v>2906</v>
      </c>
      <c r="H80" s="68" t="s">
        <v>2763</v>
      </c>
      <c r="I80" s="69" t="s">
        <v>2764</v>
      </c>
      <c r="J80" s="68" t="s">
        <v>2765</v>
      </c>
      <c r="K80" s="57" t="s">
        <v>324</v>
      </c>
      <c r="L80" s="58">
        <v>77</v>
      </c>
      <c r="M80" s="32" t="s">
        <v>2991</v>
      </c>
      <c r="N80" s="32" t="s">
        <v>1553</v>
      </c>
    </row>
    <row r="81" spans="1:14" ht="18" customHeight="1" x14ac:dyDescent="0.25">
      <c r="A81" s="59" t="s">
        <v>2992</v>
      </c>
      <c r="B81" s="60" t="s">
        <v>2993</v>
      </c>
      <c r="C81" s="60" t="s">
        <v>2993</v>
      </c>
      <c r="D81" s="60" t="s">
        <v>2761</v>
      </c>
      <c r="E81" s="61" t="s">
        <v>1549</v>
      </c>
      <c r="F81" s="60" t="s">
        <v>1550</v>
      </c>
      <c r="G81" s="62" t="s">
        <v>2906</v>
      </c>
      <c r="H81" s="63" t="s">
        <v>2763</v>
      </c>
      <c r="I81" s="64" t="s">
        <v>2764</v>
      </c>
      <c r="J81" s="63" t="s">
        <v>2765</v>
      </c>
      <c r="K81" s="65" t="s">
        <v>324</v>
      </c>
      <c r="L81" s="66">
        <v>78</v>
      </c>
      <c r="M81" s="32" t="s">
        <v>2994</v>
      </c>
      <c r="N81" s="32" t="s">
        <v>1553</v>
      </c>
    </row>
    <row r="82" spans="1:14" ht="18" customHeight="1" x14ac:dyDescent="0.25">
      <c r="A82" s="53" t="s">
        <v>2995</v>
      </c>
      <c r="B82" s="54" t="s">
        <v>2996</v>
      </c>
      <c r="C82" s="54" t="s">
        <v>2996</v>
      </c>
      <c r="D82" s="54" t="s">
        <v>2761</v>
      </c>
      <c r="E82" s="55" t="s">
        <v>1549</v>
      </c>
      <c r="F82" s="54" t="s">
        <v>1550</v>
      </c>
      <c r="G82" s="67" t="s">
        <v>2906</v>
      </c>
      <c r="H82" s="68" t="s">
        <v>2763</v>
      </c>
      <c r="I82" s="69" t="s">
        <v>2764</v>
      </c>
      <c r="J82" s="68" t="s">
        <v>2765</v>
      </c>
      <c r="K82" s="57" t="s">
        <v>324</v>
      </c>
      <c r="L82" s="58">
        <v>79</v>
      </c>
      <c r="M82" s="32" t="s">
        <v>2997</v>
      </c>
      <c r="N82" s="32" t="s">
        <v>1553</v>
      </c>
    </row>
    <row r="83" spans="1:14" ht="18" customHeight="1" x14ac:dyDescent="0.25">
      <c r="A83" s="59" t="s">
        <v>2998</v>
      </c>
      <c r="B83" s="60" t="s">
        <v>2999</v>
      </c>
      <c r="C83" s="60" t="s">
        <v>2999</v>
      </c>
      <c r="D83" s="60" t="s">
        <v>2761</v>
      </c>
      <c r="E83" s="61" t="s">
        <v>1549</v>
      </c>
      <c r="F83" s="60" t="s">
        <v>1550</v>
      </c>
      <c r="G83" s="62" t="s">
        <v>2906</v>
      </c>
      <c r="H83" s="63" t="s">
        <v>2763</v>
      </c>
      <c r="I83" s="64" t="s">
        <v>2764</v>
      </c>
      <c r="J83" s="63" t="s">
        <v>2765</v>
      </c>
      <c r="K83" s="65" t="s">
        <v>324</v>
      </c>
      <c r="L83" s="66">
        <v>80</v>
      </c>
      <c r="M83" s="32" t="s">
        <v>3000</v>
      </c>
      <c r="N83" s="32" t="s">
        <v>1553</v>
      </c>
    </row>
    <row r="84" spans="1:14" ht="18" customHeight="1" x14ac:dyDescent="0.25">
      <c r="A84" s="53" t="s">
        <v>3001</v>
      </c>
      <c r="B84" s="54" t="s">
        <v>3002</v>
      </c>
      <c r="C84" s="54" t="s">
        <v>3002</v>
      </c>
      <c r="D84" s="54" t="s">
        <v>2761</v>
      </c>
      <c r="E84" s="55" t="s">
        <v>1549</v>
      </c>
      <c r="F84" s="54" t="s">
        <v>1550</v>
      </c>
      <c r="G84" s="67" t="s">
        <v>2906</v>
      </c>
      <c r="H84" s="68" t="s">
        <v>2763</v>
      </c>
      <c r="I84" s="69" t="s">
        <v>2764</v>
      </c>
      <c r="J84" s="68" t="s">
        <v>2765</v>
      </c>
      <c r="K84" s="57" t="s">
        <v>324</v>
      </c>
      <c r="L84" s="58">
        <v>81</v>
      </c>
      <c r="M84" s="32" t="s">
        <v>3003</v>
      </c>
      <c r="N84" s="32" t="s">
        <v>1553</v>
      </c>
    </row>
    <row r="85" spans="1:14" ht="18" customHeight="1" x14ac:dyDescent="0.25">
      <c r="A85" s="59" t="s">
        <v>3004</v>
      </c>
      <c r="B85" s="60" t="s">
        <v>3005</v>
      </c>
      <c r="C85" s="60" t="s">
        <v>3005</v>
      </c>
      <c r="D85" s="60" t="s">
        <v>2761</v>
      </c>
      <c r="E85" s="61" t="s">
        <v>1549</v>
      </c>
      <c r="F85" s="60" t="s">
        <v>1550</v>
      </c>
      <c r="G85" s="62" t="s">
        <v>2906</v>
      </c>
      <c r="H85" s="63" t="s">
        <v>2763</v>
      </c>
      <c r="I85" s="64" t="s">
        <v>2764</v>
      </c>
      <c r="J85" s="63" t="s">
        <v>2765</v>
      </c>
      <c r="K85" s="65" t="s">
        <v>324</v>
      </c>
      <c r="L85" s="66">
        <v>82</v>
      </c>
      <c r="M85" s="32" t="s">
        <v>3006</v>
      </c>
      <c r="N85" s="32" t="s">
        <v>1553</v>
      </c>
    </row>
    <row r="86" spans="1:14" ht="18" customHeight="1" x14ac:dyDescent="0.25">
      <c r="A86" s="53" t="s">
        <v>3007</v>
      </c>
      <c r="B86" s="54" t="s">
        <v>3008</v>
      </c>
      <c r="C86" s="54" t="s">
        <v>3008</v>
      </c>
      <c r="D86" s="54" t="s">
        <v>2761</v>
      </c>
      <c r="E86" s="55" t="s">
        <v>1549</v>
      </c>
      <c r="F86" s="54" t="s">
        <v>1550</v>
      </c>
      <c r="G86" s="67" t="s">
        <v>2906</v>
      </c>
      <c r="H86" s="68" t="s">
        <v>2763</v>
      </c>
      <c r="I86" s="69" t="s">
        <v>2764</v>
      </c>
      <c r="J86" s="68" t="s">
        <v>2765</v>
      </c>
      <c r="K86" s="57" t="s">
        <v>324</v>
      </c>
      <c r="L86" s="58">
        <v>83</v>
      </c>
      <c r="M86" s="32" t="s">
        <v>3009</v>
      </c>
      <c r="N86" s="32" t="s">
        <v>1553</v>
      </c>
    </row>
    <row r="87" spans="1:14" ht="18" customHeight="1" x14ac:dyDescent="0.25">
      <c r="A87" s="59" t="s">
        <v>3010</v>
      </c>
      <c r="B87" s="60" t="s">
        <v>3011</v>
      </c>
      <c r="C87" s="60" t="s">
        <v>3011</v>
      </c>
      <c r="D87" s="60" t="s">
        <v>2761</v>
      </c>
      <c r="E87" s="61" t="s">
        <v>1549</v>
      </c>
      <c r="F87" s="60" t="s">
        <v>1550</v>
      </c>
      <c r="G87" s="62" t="s">
        <v>2906</v>
      </c>
      <c r="H87" s="63" t="s">
        <v>2763</v>
      </c>
      <c r="I87" s="64" t="s">
        <v>2764</v>
      </c>
      <c r="J87" s="63" t="s">
        <v>2765</v>
      </c>
      <c r="K87" s="65" t="s">
        <v>324</v>
      </c>
      <c r="L87" s="66">
        <v>84</v>
      </c>
      <c r="M87" s="32" t="s">
        <v>3012</v>
      </c>
      <c r="N87" s="32" t="s">
        <v>1553</v>
      </c>
    </row>
    <row r="88" spans="1:14" ht="18" customHeight="1" x14ac:dyDescent="0.25">
      <c r="A88" s="53" t="s">
        <v>3013</v>
      </c>
      <c r="B88" s="54" t="s">
        <v>3014</v>
      </c>
      <c r="C88" s="54" t="s">
        <v>3014</v>
      </c>
      <c r="D88" s="54" t="s">
        <v>2761</v>
      </c>
      <c r="E88" s="55" t="s">
        <v>1549</v>
      </c>
      <c r="F88" s="54" t="s">
        <v>1550</v>
      </c>
      <c r="G88" s="67" t="s">
        <v>2906</v>
      </c>
      <c r="H88" s="68" t="s">
        <v>2763</v>
      </c>
      <c r="I88" s="69" t="s">
        <v>2764</v>
      </c>
      <c r="J88" s="68" t="s">
        <v>2765</v>
      </c>
      <c r="K88" s="57" t="s">
        <v>324</v>
      </c>
      <c r="L88" s="58">
        <v>85</v>
      </c>
      <c r="M88" s="32" t="s">
        <v>3015</v>
      </c>
      <c r="N88" s="32" t="s">
        <v>1553</v>
      </c>
    </row>
    <row r="89" spans="1:14" ht="18" customHeight="1" x14ac:dyDescent="0.25">
      <c r="A89" s="59" t="s">
        <v>3016</v>
      </c>
      <c r="B89" s="60" t="s">
        <v>3017</v>
      </c>
      <c r="C89" s="60" t="s">
        <v>3017</v>
      </c>
      <c r="D89" s="60" t="s">
        <v>2761</v>
      </c>
      <c r="E89" s="61" t="s">
        <v>1549</v>
      </c>
      <c r="F89" s="60" t="s">
        <v>1550</v>
      </c>
      <c r="G89" s="62" t="s">
        <v>2906</v>
      </c>
      <c r="H89" s="63" t="s">
        <v>2763</v>
      </c>
      <c r="I89" s="64" t="s">
        <v>2764</v>
      </c>
      <c r="J89" s="63" t="s">
        <v>2765</v>
      </c>
      <c r="K89" s="65" t="s">
        <v>324</v>
      </c>
      <c r="L89" s="66">
        <v>86</v>
      </c>
      <c r="M89" s="32" t="s">
        <v>3018</v>
      </c>
      <c r="N89" s="32" t="s">
        <v>1553</v>
      </c>
    </row>
    <row r="90" spans="1:14" ht="18" customHeight="1" x14ac:dyDescent="0.25">
      <c r="A90" s="53" t="s">
        <v>3019</v>
      </c>
      <c r="B90" s="54" t="s">
        <v>3020</v>
      </c>
      <c r="C90" s="54" t="s">
        <v>3020</v>
      </c>
      <c r="D90" s="54" t="s">
        <v>2761</v>
      </c>
      <c r="E90" s="55" t="s">
        <v>1549</v>
      </c>
      <c r="F90" s="54" t="s">
        <v>1550</v>
      </c>
      <c r="G90" s="67" t="s">
        <v>2906</v>
      </c>
      <c r="H90" s="68" t="s">
        <v>2763</v>
      </c>
      <c r="I90" s="69" t="s">
        <v>2764</v>
      </c>
      <c r="J90" s="68" t="s">
        <v>2765</v>
      </c>
      <c r="K90" s="57" t="s">
        <v>324</v>
      </c>
      <c r="L90" s="58">
        <v>87</v>
      </c>
      <c r="M90" s="32" t="s">
        <v>3021</v>
      </c>
      <c r="N90" s="32" t="s">
        <v>1553</v>
      </c>
    </row>
    <row r="91" spans="1:14" ht="18" customHeight="1" x14ac:dyDescent="0.25">
      <c r="A91" s="59" t="s">
        <v>3022</v>
      </c>
      <c r="B91" s="60" t="s">
        <v>3023</v>
      </c>
      <c r="C91" s="60" t="s">
        <v>3023</v>
      </c>
      <c r="D91" s="60" t="s">
        <v>2761</v>
      </c>
      <c r="E91" s="61" t="s">
        <v>1549</v>
      </c>
      <c r="F91" s="60" t="s">
        <v>1550</v>
      </c>
      <c r="G91" s="62" t="s">
        <v>2906</v>
      </c>
      <c r="H91" s="63" t="s">
        <v>2763</v>
      </c>
      <c r="I91" s="64" t="s">
        <v>2764</v>
      </c>
      <c r="J91" s="63" t="s">
        <v>2765</v>
      </c>
      <c r="K91" s="65" t="s">
        <v>324</v>
      </c>
      <c r="L91" s="66">
        <v>88</v>
      </c>
      <c r="M91" s="32" t="s">
        <v>3024</v>
      </c>
      <c r="N91" s="32" t="s">
        <v>1553</v>
      </c>
    </row>
    <row r="92" spans="1:14" ht="18" customHeight="1" x14ac:dyDescent="0.25">
      <c r="A92" s="53" t="s">
        <v>3025</v>
      </c>
      <c r="B92" s="54" t="s">
        <v>3026</v>
      </c>
      <c r="C92" s="54" t="s">
        <v>3026</v>
      </c>
      <c r="D92" s="54" t="s">
        <v>2761</v>
      </c>
      <c r="E92" s="55" t="s">
        <v>1549</v>
      </c>
      <c r="F92" s="54" t="s">
        <v>1550</v>
      </c>
      <c r="G92" s="67" t="s">
        <v>2906</v>
      </c>
      <c r="H92" s="68" t="s">
        <v>2763</v>
      </c>
      <c r="I92" s="69" t="s">
        <v>2764</v>
      </c>
      <c r="J92" s="68" t="s">
        <v>2765</v>
      </c>
      <c r="K92" s="57" t="s">
        <v>324</v>
      </c>
      <c r="L92" s="58">
        <v>89</v>
      </c>
      <c r="M92" s="32" t="s">
        <v>3027</v>
      </c>
      <c r="N92" s="32" t="s">
        <v>1553</v>
      </c>
    </row>
    <row r="93" spans="1:14" ht="18" customHeight="1" x14ac:dyDescent="0.25">
      <c r="A93" s="59" t="s">
        <v>3028</v>
      </c>
      <c r="B93" s="60" t="s">
        <v>3029</v>
      </c>
      <c r="C93" s="60" t="s">
        <v>3029</v>
      </c>
      <c r="D93" s="60" t="s">
        <v>2761</v>
      </c>
      <c r="E93" s="61" t="s">
        <v>1549</v>
      </c>
      <c r="F93" s="60" t="s">
        <v>1550</v>
      </c>
      <c r="G93" s="62" t="s">
        <v>2906</v>
      </c>
      <c r="H93" s="63" t="s">
        <v>2763</v>
      </c>
      <c r="I93" s="64" t="s">
        <v>2764</v>
      </c>
      <c r="J93" s="63" t="s">
        <v>2765</v>
      </c>
      <c r="K93" s="65" t="s">
        <v>324</v>
      </c>
      <c r="L93" s="66">
        <v>90</v>
      </c>
      <c r="M93" s="32" t="s">
        <v>3030</v>
      </c>
      <c r="N93" s="32" t="s">
        <v>1553</v>
      </c>
    </row>
    <row r="94" spans="1:14" ht="18" customHeight="1" x14ac:dyDescent="0.25">
      <c r="A94" s="53" t="s">
        <v>3031</v>
      </c>
      <c r="B94" s="54" t="s">
        <v>3032</v>
      </c>
      <c r="C94" s="54" t="s">
        <v>3032</v>
      </c>
      <c r="D94" s="54" t="s">
        <v>2761</v>
      </c>
      <c r="E94" s="55" t="s">
        <v>1549</v>
      </c>
      <c r="F94" s="54" t="s">
        <v>1550</v>
      </c>
      <c r="G94" s="67" t="s">
        <v>2906</v>
      </c>
      <c r="H94" s="68" t="s">
        <v>2763</v>
      </c>
      <c r="I94" s="69" t="s">
        <v>2764</v>
      </c>
      <c r="J94" s="68" t="s">
        <v>2765</v>
      </c>
      <c r="K94" s="57" t="s">
        <v>324</v>
      </c>
      <c r="L94" s="58">
        <v>91</v>
      </c>
      <c r="M94" s="32" t="s">
        <v>3033</v>
      </c>
      <c r="N94" s="32" t="s">
        <v>1553</v>
      </c>
    </row>
    <row r="95" spans="1:14" ht="18" customHeight="1" x14ac:dyDescent="0.25">
      <c r="A95" s="59" t="s">
        <v>3034</v>
      </c>
      <c r="B95" s="60" t="s">
        <v>3035</v>
      </c>
      <c r="C95" s="60" t="s">
        <v>3035</v>
      </c>
      <c r="D95" s="60" t="s">
        <v>2761</v>
      </c>
      <c r="E95" s="61" t="s">
        <v>1549</v>
      </c>
      <c r="F95" s="60" t="s">
        <v>1550</v>
      </c>
      <c r="G95" s="62" t="s">
        <v>2906</v>
      </c>
      <c r="H95" s="63" t="s">
        <v>2763</v>
      </c>
      <c r="I95" s="64" t="s">
        <v>2764</v>
      </c>
      <c r="J95" s="63" t="s">
        <v>2765</v>
      </c>
      <c r="K95" s="65" t="s">
        <v>324</v>
      </c>
      <c r="L95" s="66">
        <v>92</v>
      </c>
      <c r="M95" s="32" t="s">
        <v>3036</v>
      </c>
      <c r="N95" s="32" t="s">
        <v>1553</v>
      </c>
    </row>
    <row r="96" spans="1:14" ht="18" customHeight="1" x14ac:dyDescent="0.25">
      <c r="A96" s="53" t="s">
        <v>3037</v>
      </c>
      <c r="B96" s="54" t="s">
        <v>3038</v>
      </c>
      <c r="C96" s="54" t="s">
        <v>3038</v>
      </c>
      <c r="D96" s="54" t="s">
        <v>2761</v>
      </c>
      <c r="E96" s="55" t="s">
        <v>1549</v>
      </c>
      <c r="F96" s="54" t="s">
        <v>1550</v>
      </c>
      <c r="G96" s="67" t="s">
        <v>2906</v>
      </c>
      <c r="H96" s="68" t="s">
        <v>2763</v>
      </c>
      <c r="I96" s="69" t="s">
        <v>2764</v>
      </c>
      <c r="J96" s="68" t="s">
        <v>2765</v>
      </c>
      <c r="K96" s="57" t="s">
        <v>324</v>
      </c>
      <c r="L96" s="58">
        <v>93</v>
      </c>
      <c r="M96" s="32" t="s">
        <v>3039</v>
      </c>
      <c r="N96" s="32" t="s">
        <v>1553</v>
      </c>
    </row>
    <row r="97" spans="1:14" ht="18" customHeight="1" x14ac:dyDescent="0.25">
      <c r="A97" s="59" t="s">
        <v>3040</v>
      </c>
      <c r="B97" s="60" t="s">
        <v>3041</v>
      </c>
      <c r="C97" s="60" t="s">
        <v>3041</v>
      </c>
      <c r="D97" s="60" t="s">
        <v>2761</v>
      </c>
      <c r="E97" s="61" t="s">
        <v>1549</v>
      </c>
      <c r="F97" s="60" t="s">
        <v>1550</v>
      </c>
      <c r="G97" s="62" t="s">
        <v>2906</v>
      </c>
      <c r="H97" s="63" t="s">
        <v>2763</v>
      </c>
      <c r="I97" s="64" t="s">
        <v>2764</v>
      </c>
      <c r="J97" s="63" t="s">
        <v>2765</v>
      </c>
      <c r="K97" s="65" t="s">
        <v>324</v>
      </c>
      <c r="L97" s="66">
        <v>94</v>
      </c>
      <c r="M97" s="32" t="s">
        <v>3042</v>
      </c>
      <c r="N97" s="32" t="s">
        <v>1553</v>
      </c>
    </row>
    <row r="98" spans="1:14" ht="18" customHeight="1" x14ac:dyDescent="0.25">
      <c r="A98" s="53" t="s">
        <v>3043</v>
      </c>
      <c r="B98" s="54" t="s">
        <v>3044</v>
      </c>
      <c r="C98" s="54" t="s">
        <v>3044</v>
      </c>
      <c r="D98" s="54" t="s">
        <v>2761</v>
      </c>
      <c r="E98" s="55" t="s">
        <v>1549</v>
      </c>
      <c r="F98" s="54" t="s">
        <v>1550</v>
      </c>
      <c r="G98" s="67" t="s">
        <v>2906</v>
      </c>
      <c r="H98" s="68" t="s">
        <v>2763</v>
      </c>
      <c r="I98" s="69" t="s">
        <v>2764</v>
      </c>
      <c r="J98" s="68" t="s">
        <v>2765</v>
      </c>
      <c r="K98" s="57" t="s">
        <v>324</v>
      </c>
      <c r="L98" s="58">
        <v>95</v>
      </c>
      <c r="M98" s="32" t="s">
        <v>3045</v>
      </c>
      <c r="N98" s="32" t="s">
        <v>1553</v>
      </c>
    </row>
    <row r="99" spans="1:14" ht="18" customHeight="1" x14ac:dyDescent="0.25">
      <c r="A99" s="59" t="s">
        <v>3046</v>
      </c>
      <c r="B99" s="60" t="s">
        <v>3047</v>
      </c>
      <c r="C99" s="60" t="s">
        <v>3047</v>
      </c>
      <c r="D99" s="60" t="s">
        <v>2761</v>
      </c>
      <c r="E99" s="61" t="s">
        <v>1549</v>
      </c>
      <c r="F99" s="60" t="s">
        <v>1550</v>
      </c>
      <c r="G99" s="62" t="s">
        <v>2906</v>
      </c>
      <c r="H99" s="63" t="s">
        <v>2763</v>
      </c>
      <c r="I99" s="64" t="s">
        <v>2764</v>
      </c>
      <c r="J99" s="63" t="s">
        <v>2765</v>
      </c>
      <c r="K99" s="65" t="s">
        <v>324</v>
      </c>
      <c r="L99" s="66">
        <v>96</v>
      </c>
      <c r="M99" s="32" t="s">
        <v>3048</v>
      </c>
      <c r="N99" s="32" t="s">
        <v>1553</v>
      </c>
    </row>
    <row r="100" spans="1:14" ht="18" customHeight="1" x14ac:dyDescent="0.25">
      <c r="A100" s="72" t="s">
        <v>1549</v>
      </c>
      <c r="B100" s="54" t="s">
        <v>1550</v>
      </c>
      <c r="C100" s="55"/>
      <c r="D100" s="55"/>
      <c r="E100" s="55" t="s">
        <v>1549</v>
      </c>
      <c r="F100" s="54" t="s">
        <v>1550</v>
      </c>
      <c r="G100" s="67"/>
      <c r="H100" s="68"/>
      <c r="I100" s="69"/>
      <c r="J100" s="68"/>
      <c r="K100" s="57" t="s">
        <v>2740</v>
      </c>
      <c r="L100" s="58">
        <v>97</v>
      </c>
      <c r="M100" s="32" t="s">
        <v>1553</v>
      </c>
      <c r="N100" s="32" t="s">
        <v>1553</v>
      </c>
    </row>
    <row r="101" spans="1:14" ht="18" customHeight="1" x14ac:dyDescent="0.25">
      <c r="A101" s="59" t="s">
        <v>3049</v>
      </c>
      <c r="B101" s="60" t="s">
        <v>3050</v>
      </c>
      <c r="C101" s="60" t="s">
        <v>3050</v>
      </c>
      <c r="D101" s="60" t="s">
        <v>3051</v>
      </c>
      <c r="E101" s="61" t="s">
        <v>1560</v>
      </c>
      <c r="F101" s="60" t="s">
        <v>1561</v>
      </c>
      <c r="G101" s="62" t="s">
        <v>3052</v>
      </c>
      <c r="H101" s="63" t="s">
        <v>2763</v>
      </c>
      <c r="I101" s="64" t="s">
        <v>2764</v>
      </c>
      <c r="J101" s="63" t="s">
        <v>2765</v>
      </c>
      <c r="K101" s="65" t="s">
        <v>324</v>
      </c>
      <c r="L101" s="66">
        <v>98</v>
      </c>
      <c r="M101" s="32" t="s">
        <v>3053</v>
      </c>
      <c r="N101" s="32" t="s">
        <v>1564</v>
      </c>
    </row>
    <row r="102" spans="1:14" ht="18" customHeight="1" x14ac:dyDescent="0.25">
      <c r="A102" s="53" t="s">
        <v>3054</v>
      </c>
      <c r="B102" s="54" t="s">
        <v>3055</v>
      </c>
      <c r="C102" s="54" t="s">
        <v>3055</v>
      </c>
      <c r="D102" s="54" t="s">
        <v>3051</v>
      </c>
      <c r="E102" s="55" t="s">
        <v>1560</v>
      </c>
      <c r="F102" s="54" t="s">
        <v>1561</v>
      </c>
      <c r="G102" s="67" t="s">
        <v>3052</v>
      </c>
      <c r="H102" s="68" t="s">
        <v>2763</v>
      </c>
      <c r="I102" s="69" t="s">
        <v>2764</v>
      </c>
      <c r="J102" s="68" t="s">
        <v>2765</v>
      </c>
      <c r="K102" s="57" t="s">
        <v>324</v>
      </c>
      <c r="L102" s="58">
        <v>99</v>
      </c>
      <c r="M102" s="32" t="s">
        <v>3056</v>
      </c>
      <c r="N102" s="32" t="s">
        <v>1564</v>
      </c>
    </row>
    <row r="103" spans="1:14" ht="18" customHeight="1" x14ac:dyDescent="0.25">
      <c r="A103" s="59" t="s">
        <v>3057</v>
      </c>
      <c r="B103" s="60" t="s">
        <v>3058</v>
      </c>
      <c r="C103" s="60" t="s">
        <v>3058</v>
      </c>
      <c r="D103" s="60" t="s">
        <v>3051</v>
      </c>
      <c r="E103" s="61" t="s">
        <v>1560</v>
      </c>
      <c r="F103" s="60" t="s">
        <v>1561</v>
      </c>
      <c r="G103" s="62" t="s">
        <v>3052</v>
      </c>
      <c r="H103" s="63" t="s">
        <v>2763</v>
      </c>
      <c r="I103" s="64" t="s">
        <v>2764</v>
      </c>
      <c r="J103" s="63" t="s">
        <v>2765</v>
      </c>
      <c r="K103" s="65" t="s">
        <v>324</v>
      </c>
      <c r="L103" s="66">
        <v>100</v>
      </c>
      <c r="M103" s="32" t="s">
        <v>3059</v>
      </c>
      <c r="N103" s="32" t="s">
        <v>1564</v>
      </c>
    </row>
    <row r="104" spans="1:14" ht="18" customHeight="1" x14ac:dyDescent="0.25">
      <c r="A104" s="53" t="s">
        <v>3060</v>
      </c>
      <c r="B104" s="54" t="s">
        <v>3061</v>
      </c>
      <c r="C104" s="54" t="s">
        <v>3061</v>
      </c>
      <c r="D104" s="54" t="s">
        <v>3051</v>
      </c>
      <c r="E104" s="55" t="s">
        <v>1560</v>
      </c>
      <c r="F104" s="54" t="s">
        <v>1561</v>
      </c>
      <c r="G104" s="67" t="s">
        <v>3052</v>
      </c>
      <c r="H104" s="68" t="s">
        <v>2763</v>
      </c>
      <c r="I104" s="69" t="s">
        <v>2764</v>
      </c>
      <c r="J104" s="68" t="s">
        <v>2765</v>
      </c>
      <c r="K104" s="57" t="s">
        <v>324</v>
      </c>
      <c r="L104" s="58">
        <v>101</v>
      </c>
      <c r="M104" s="32" t="s">
        <v>3062</v>
      </c>
      <c r="N104" s="32" t="s">
        <v>1564</v>
      </c>
    </row>
    <row r="105" spans="1:14" ht="18" customHeight="1" x14ac:dyDescent="0.25">
      <c r="A105" s="59" t="s">
        <v>3063</v>
      </c>
      <c r="B105" s="60" t="s">
        <v>3064</v>
      </c>
      <c r="C105" s="60" t="s">
        <v>3064</v>
      </c>
      <c r="D105" s="60" t="s">
        <v>3051</v>
      </c>
      <c r="E105" s="61" t="s">
        <v>1560</v>
      </c>
      <c r="F105" s="60" t="s">
        <v>1561</v>
      </c>
      <c r="G105" s="62" t="s">
        <v>3052</v>
      </c>
      <c r="H105" s="63" t="s">
        <v>2763</v>
      </c>
      <c r="I105" s="64" t="s">
        <v>2764</v>
      </c>
      <c r="J105" s="63" t="s">
        <v>2765</v>
      </c>
      <c r="K105" s="65" t="s">
        <v>324</v>
      </c>
      <c r="L105" s="66">
        <v>102</v>
      </c>
      <c r="M105" s="32" t="s">
        <v>3065</v>
      </c>
      <c r="N105" s="32" t="s">
        <v>1564</v>
      </c>
    </row>
    <row r="106" spans="1:14" ht="18" customHeight="1" x14ac:dyDescent="0.25">
      <c r="A106" s="53" t="s">
        <v>3066</v>
      </c>
      <c r="B106" s="54" t="s">
        <v>3067</v>
      </c>
      <c r="C106" s="54" t="s">
        <v>3067</v>
      </c>
      <c r="D106" s="54" t="s">
        <v>3051</v>
      </c>
      <c r="E106" s="55" t="s">
        <v>1560</v>
      </c>
      <c r="F106" s="54" t="s">
        <v>1561</v>
      </c>
      <c r="G106" s="67" t="s">
        <v>3052</v>
      </c>
      <c r="H106" s="68" t="s">
        <v>2763</v>
      </c>
      <c r="I106" s="69" t="s">
        <v>2764</v>
      </c>
      <c r="J106" s="68" t="s">
        <v>2765</v>
      </c>
      <c r="K106" s="57" t="s">
        <v>324</v>
      </c>
      <c r="L106" s="58">
        <v>103</v>
      </c>
      <c r="M106" s="32" t="s">
        <v>3068</v>
      </c>
      <c r="N106" s="32" t="s">
        <v>1564</v>
      </c>
    </row>
    <row r="107" spans="1:14" ht="18" customHeight="1" x14ac:dyDescent="0.25">
      <c r="A107" s="59" t="s">
        <v>3069</v>
      </c>
      <c r="B107" s="60" t="s">
        <v>3070</v>
      </c>
      <c r="C107" s="60" t="s">
        <v>3070</v>
      </c>
      <c r="D107" s="60" t="s">
        <v>3051</v>
      </c>
      <c r="E107" s="61" t="s">
        <v>1560</v>
      </c>
      <c r="F107" s="60" t="s">
        <v>1561</v>
      </c>
      <c r="G107" s="62" t="s">
        <v>3052</v>
      </c>
      <c r="H107" s="63" t="s">
        <v>2763</v>
      </c>
      <c r="I107" s="64" t="s">
        <v>2764</v>
      </c>
      <c r="J107" s="63" t="s">
        <v>2765</v>
      </c>
      <c r="K107" s="65" t="s">
        <v>324</v>
      </c>
      <c r="L107" s="66">
        <v>104</v>
      </c>
      <c r="M107" s="32" t="s">
        <v>3071</v>
      </c>
      <c r="N107" s="32" t="s">
        <v>1564</v>
      </c>
    </row>
    <row r="108" spans="1:14" ht="18" customHeight="1" x14ac:dyDescent="0.25">
      <c r="A108" s="72" t="s">
        <v>1560</v>
      </c>
      <c r="B108" s="54" t="s">
        <v>1561</v>
      </c>
      <c r="C108" s="55"/>
      <c r="D108" s="55"/>
      <c r="E108" s="55" t="s">
        <v>1560</v>
      </c>
      <c r="F108" s="54" t="s">
        <v>1561</v>
      </c>
      <c r="G108" s="67"/>
      <c r="H108" s="68"/>
      <c r="I108" s="69"/>
      <c r="J108" s="68"/>
      <c r="K108" s="57" t="s">
        <v>2740</v>
      </c>
      <c r="L108" s="58">
        <v>105</v>
      </c>
      <c r="M108" s="32" t="s">
        <v>1564</v>
      </c>
      <c r="N108" s="32" t="s">
        <v>1564</v>
      </c>
    </row>
    <row r="109" spans="1:14" ht="18" customHeight="1" x14ac:dyDescent="0.25">
      <c r="A109" s="59" t="s">
        <v>3072</v>
      </c>
      <c r="B109" s="60" t="s">
        <v>3073</v>
      </c>
      <c r="C109" s="60" t="s">
        <v>3073</v>
      </c>
      <c r="D109" s="60" t="s">
        <v>2761</v>
      </c>
      <c r="E109" s="61" t="s">
        <v>1565</v>
      </c>
      <c r="F109" s="60" t="s">
        <v>1566</v>
      </c>
      <c r="G109" s="62" t="s">
        <v>3074</v>
      </c>
      <c r="H109" s="63" t="s">
        <v>2763</v>
      </c>
      <c r="I109" s="64" t="s">
        <v>2764</v>
      </c>
      <c r="J109" s="63" t="s">
        <v>2765</v>
      </c>
      <c r="K109" s="65" t="s">
        <v>324</v>
      </c>
      <c r="L109" s="66">
        <v>106</v>
      </c>
      <c r="M109" s="32" t="s">
        <v>3075</v>
      </c>
      <c r="N109" s="32" t="s">
        <v>1569</v>
      </c>
    </row>
    <row r="110" spans="1:14" ht="18" customHeight="1" x14ac:dyDescent="0.25">
      <c r="A110" s="53" t="s">
        <v>3076</v>
      </c>
      <c r="B110" s="54" t="s">
        <v>3077</v>
      </c>
      <c r="C110" s="54" t="s">
        <v>3077</v>
      </c>
      <c r="D110" s="54" t="s">
        <v>2761</v>
      </c>
      <c r="E110" s="55" t="s">
        <v>1565</v>
      </c>
      <c r="F110" s="54" t="s">
        <v>1566</v>
      </c>
      <c r="G110" s="67" t="s">
        <v>3074</v>
      </c>
      <c r="H110" s="68" t="s">
        <v>2763</v>
      </c>
      <c r="I110" s="69" t="s">
        <v>2764</v>
      </c>
      <c r="J110" s="68" t="s">
        <v>2765</v>
      </c>
      <c r="K110" s="57" t="s">
        <v>324</v>
      </c>
      <c r="L110" s="58">
        <v>107</v>
      </c>
      <c r="M110" s="32" t="s">
        <v>3078</v>
      </c>
      <c r="N110" s="32" t="s">
        <v>1569</v>
      </c>
    </row>
    <row r="111" spans="1:14" ht="18" customHeight="1" x14ac:dyDescent="0.25">
      <c r="A111" s="59" t="s">
        <v>3079</v>
      </c>
      <c r="B111" s="60" t="s">
        <v>3080</v>
      </c>
      <c r="C111" s="60" t="s">
        <v>3080</v>
      </c>
      <c r="D111" s="60" t="s">
        <v>2761</v>
      </c>
      <c r="E111" s="61" t="s">
        <v>1565</v>
      </c>
      <c r="F111" s="60" t="s">
        <v>1566</v>
      </c>
      <c r="G111" s="62" t="s">
        <v>3074</v>
      </c>
      <c r="H111" s="63" t="s">
        <v>2763</v>
      </c>
      <c r="I111" s="64" t="s">
        <v>2764</v>
      </c>
      <c r="J111" s="63" t="s">
        <v>2765</v>
      </c>
      <c r="K111" s="65" t="s">
        <v>324</v>
      </c>
      <c r="L111" s="66">
        <v>108</v>
      </c>
      <c r="M111" s="32" t="s">
        <v>3081</v>
      </c>
      <c r="N111" s="32" t="s">
        <v>1569</v>
      </c>
    </row>
    <row r="112" spans="1:14" ht="18" customHeight="1" x14ac:dyDescent="0.25">
      <c r="A112" s="53" t="s">
        <v>3082</v>
      </c>
      <c r="B112" s="54" t="s">
        <v>3083</v>
      </c>
      <c r="C112" s="54" t="s">
        <v>3083</v>
      </c>
      <c r="D112" s="54" t="s">
        <v>2761</v>
      </c>
      <c r="E112" s="55" t="s">
        <v>1565</v>
      </c>
      <c r="F112" s="54" t="s">
        <v>1566</v>
      </c>
      <c r="G112" s="67" t="s">
        <v>3074</v>
      </c>
      <c r="H112" s="68" t="s">
        <v>2763</v>
      </c>
      <c r="I112" s="69" t="s">
        <v>2764</v>
      </c>
      <c r="J112" s="68" t="s">
        <v>2765</v>
      </c>
      <c r="K112" s="57" t="s">
        <v>324</v>
      </c>
      <c r="L112" s="58">
        <v>109</v>
      </c>
      <c r="M112" s="32" t="s">
        <v>3084</v>
      </c>
      <c r="N112" s="32" t="s">
        <v>1569</v>
      </c>
    </row>
    <row r="113" spans="1:14" ht="18" customHeight="1" x14ac:dyDescent="0.25">
      <c r="A113" s="59" t="s">
        <v>3085</v>
      </c>
      <c r="B113" s="60" t="s">
        <v>3086</v>
      </c>
      <c r="C113" s="60" t="s">
        <v>3086</v>
      </c>
      <c r="D113" s="60" t="s">
        <v>2761</v>
      </c>
      <c r="E113" s="61" t="s">
        <v>1565</v>
      </c>
      <c r="F113" s="60" t="s">
        <v>1566</v>
      </c>
      <c r="G113" s="62" t="s">
        <v>3074</v>
      </c>
      <c r="H113" s="63" t="s">
        <v>2763</v>
      </c>
      <c r="I113" s="64" t="s">
        <v>2764</v>
      </c>
      <c r="J113" s="63" t="s">
        <v>2765</v>
      </c>
      <c r="K113" s="65" t="s">
        <v>324</v>
      </c>
      <c r="L113" s="66">
        <v>110</v>
      </c>
      <c r="M113" s="32" t="s">
        <v>3087</v>
      </c>
      <c r="N113" s="32" t="s">
        <v>1569</v>
      </c>
    </row>
    <row r="114" spans="1:14" ht="18" customHeight="1" x14ac:dyDescent="0.25">
      <c r="A114" s="53" t="s">
        <v>3088</v>
      </c>
      <c r="B114" s="54" t="s">
        <v>3089</v>
      </c>
      <c r="C114" s="54" t="s">
        <v>3089</v>
      </c>
      <c r="D114" s="54" t="s">
        <v>2761</v>
      </c>
      <c r="E114" s="55" t="s">
        <v>1565</v>
      </c>
      <c r="F114" s="54" t="s">
        <v>1566</v>
      </c>
      <c r="G114" s="67" t="s">
        <v>3074</v>
      </c>
      <c r="H114" s="68" t="s">
        <v>2763</v>
      </c>
      <c r="I114" s="69" t="s">
        <v>2764</v>
      </c>
      <c r="J114" s="68" t="s">
        <v>2765</v>
      </c>
      <c r="K114" s="57" t="s">
        <v>324</v>
      </c>
      <c r="L114" s="58">
        <v>111</v>
      </c>
      <c r="M114" s="32" t="s">
        <v>3090</v>
      </c>
      <c r="N114" s="32" t="s">
        <v>1569</v>
      </c>
    </row>
    <row r="115" spans="1:14" ht="18" customHeight="1" x14ac:dyDescent="0.25">
      <c r="A115" s="59" t="s">
        <v>3091</v>
      </c>
      <c r="B115" s="60" t="s">
        <v>3092</v>
      </c>
      <c r="C115" s="60" t="s">
        <v>3092</v>
      </c>
      <c r="D115" s="60" t="s">
        <v>2761</v>
      </c>
      <c r="E115" s="61" t="s">
        <v>1565</v>
      </c>
      <c r="F115" s="60" t="s">
        <v>1566</v>
      </c>
      <c r="G115" s="62" t="s">
        <v>3074</v>
      </c>
      <c r="H115" s="63" t="s">
        <v>2763</v>
      </c>
      <c r="I115" s="64" t="s">
        <v>2764</v>
      </c>
      <c r="J115" s="63" t="s">
        <v>2765</v>
      </c>
      <c r="K115" s="65" t="s">
        <v>324</v>
      </c>
      <c r="L115" s="66">
        <v>112</v>
      </c>
      <c r="M115" s="32" t="s">
        <v>3093</v>
      </c>
      <c r="N115" s="32" t="s">
        <v>1569</v>
      </c>
    </row>
    <row r="116" spans="1:14" ht="18" customHeight="1" x14ac:dyDescent="0.25">
      <c r="A116" s="53" t="s">
        <v>3094</v>
      </c>
      <c r="B116" s="54" t="s">
        <v>3095</v>
      </c>
      <c r="C116" s="54" t="s">
        <v>3095</v>
      </c>
      <c r="D116" s="54" t="s">
        <v>2761</v>
      </c>
      <c r="E116" s="55" t="s">
        <v>1565</v>
      </c>
      <c r="F116" s="54" t="s">
        <v>1566</v>
      </c>
      <c r="G116" s="67" t="s">
        <v>3074</v>
      </c>
      <c r="H116" s="68" t="s">
        <v>2763</v>
      </c>
      <c r="I116" s="69" t="s">
        <v>2764</v>
      </c>
      <c r="J116" s="68" t="s">
        <v>2765</v>
      </c>
      <c r="K116" s="57" t="s">
        <v>324</v>
      </c>
      <c r="L116" s="58">
        <v>113</v>
      </c>
      <c r="M116" s="32" t="s">
        <v>3096</v>
      </c>
      <c r="N116" s="32" t="s">
        <v>1569</v>
      </c>
    </row>
    <row r="117" spans="1:14" ht="18" customHeight="1" x14ac:dyDescent="0.25">
      <c r="A117" s="59" t="s">
        <v>3097</v>
      </c>
      <c r="B117" s="60" t="s">
        <v>3098</v>
      </c>
      <c r="C117" s="60" t="s">
        <v>3098</v>
      </c>
      <c r="D117" s="60" t="s">
        <v>2761</v>
      </c>
      <c r="E117" s="61" t="s">
        <v>1565</v>
      </c>
      <c r="F117" s="60" t="s">
        <v>1566</v>
      </c>
      <c r="G117" s="62" t="s">
        <v>3074</v>
      </c>
      <c r="H117" s="63" t="s">
        <v>2763</v>
      </c>
      <c r="I117" s="64" t="s">
        <v>2764</v>
      </c>
      <c r="J117" s="63" t="s">
        <v>2765</v>
      </c>
      <c r="K117" s="65" t="s">
        <v>324</v>
      </c>
      <c r="L117" s="66">
        <v>114</v>
      </c>
      <c r="M117" s="32" t="s">
        <v>3099</v>
      </c>
      <c r="N117" s="32" t="s">
        <v>1569</v>
      </c>
    </row>
    <row r="118" spans="1:14" ht="18" customHeight="1" x14ac:dyDescent="0.25">
      <c r="A118" s="53" t="s">
        <v>3100</v>
      </c>
      <c r="B118" s="54" t="s">
        <v>3101</v>
      </c>
      <c r="C118" s="54" t="s">
        <v>3101</v>
      </c>
      <c r="D118" s="54" t="s">
        <v>2761</v>
      </c>
      <c r="E118" s="55" t="s">
        <v>1565</v>
      </c>
      <c r="F118" s="54" t="s">
        <v>1566</v>
      </c>
      <c r="G118" s="67" t="s">
        <v>3074</v>
      </c>
      <c r="H118" s="68" t="s">
        <v>2763</v>
      </c>
      <c r="I118" s="69" t="s">
        <v>2764</v>
      </c>
      <c r="J118" s="68" t="s">
        <v>2765</v>
      </c>
      <c r="K118" s="57" t="s">
        <v>324</v>
      </c>
      <c r="L118" s="58">
        <v>115</v>
      </c>
      <c r="M118" s="32" t="s">
        <v>3102</v>
      </c>
      <c r="N118" s="32" t="s">
        <v>1569</v>
      </c>
    </row>
    <row r="119" spans="1:14" ht="18" customHeight="1" x14ac:dyDescent="0.25">
      <c r="A119" s="59" t="s">
        <v>3103</v>
      </c>
      <c r="B119" s="60" t="s">
        <v>3104</v>
      </c>
      <c r="C119" s="60" t="s">
        <v>3104</v>
      </c>
      <c r="D119" s="60" t="s">
        <v>2761</v>
      </c>
      <c r="E119" s="61" t="s">
        <v>1565</v>
      </c>
      <c r="F119" s="60" t="s">
        <v>1566</v>
      </c>
      <c r="G119" s="62" t="s">
        <v>3074</v>
      </c>
      <c r="H119" s="63" t="s">
        <v>2763</v>
      </c>
      <c r="I119" s="64" t="s">
        <v>2764</v>
      </c>
      <c r="J119" s="63" t="s">
        <v>2765</v>
      </c>
      <c r="K119" s="65" t="s">
        <v>324</v>
      </c>
      <c r="L119" s="66">
        <v>116</v>
      </c>
      <c r="M119" s="32" t="s">
        <v>3105</v>
      </c>
      <c r="N119" s="32" t="s">
        <v>1569</v>
      </c>
    </row>
    <row r="120" spans="1:14" ht="18" customHeight="1" x14ac:dyDescent="0.25">
      <c r="A120" s="53" t="s">
        <v>3106</v>
      </c>
      <c r="B120" s="54" t="s">
        <v>3107</v>
      </c>
      <c r="C120" s="54" t="s">
        <v>3107</v>
      </c>
      <c r="D120" s="54" t="s">
        <v>2761</v>
      </c>
      <c r="E120" s="55" t="s">
        <v>1565</v>
      </c>
      <c r="F120" s="54" t="s">
        <v>1566</v>
      </c>
      <c r="G120" s="67" t="s">
        <v>3074</v>
      </c>
      <c r="H120" s="68" t="s">
        <v>2763</v>
      </c>
      <c r="I120" s="69" t="s">
        <v>2764</v>
      </c>
      <c r="J120" s="68" t="s">
        <v>2765</v>
      </c>
      <c r="K120" s="57" t="s">
        <v>324</v>
      </c>
      <c r="L120" s="58">
        <v>117</v>
      </c>
      <c r="M120" s="32" t="s">
        <v>3108</v>
      </c>
      <c r="N120" s="32" t="s">
        <v>1569</v>
      </c>
    </row>
    <row r="121" spans="1:14" ht="18" customHeight="1" x14ac:dyDescent="0.25">
      <c r="A121" s="59" t="s">
        <v>3109</v>
      </c>
      <c r="B121" s="60" t="s">
        <v>3110</v>
      </c>
      <c r="C121" s="60" t="s">
        <v>3110</v>
      </c>
      <c r="D121" s="60" t="s">
        <v>2761</v>
      </c>
      <c r="E121" s="61" t="s">
        <v>1565</v>
      </c>
      <c r="F121" s="60" t="s">
        <v>1566</v>
      </c>
      <c r="G121" s="62" t="s">
        <v>3074</v>
      </c>
      <c r="H121" s="63" t="s">
        <v>2763</v>
      </c>
      <c r="I121" s="64" t="s">
        <v>2764</v>
      </c>
      <c r="J121" s="63" t="s">
        <v>2765</v>
      </c>
      <c r="K121" s="65" t="s">
        <v>324</v>
      </c>
      <c r="L121" s="66">
        <v>118</v>
      </c>
      <c r="M121" s="32" t="s">
        <v>3111</v>
      </c>
      <c r="N121" s="32" t="s">
        <v>1569</v>
      </c>
    </row>
    <row r="122" spans="1:14" ht="18" customHeight="1" x14ac:dyDescent="0.25">
      <c r="A122" s="53" t="s">
        <v>3112</v>
      </c>
      <c r="B122" s="54" t="s">
        <v>3113</v>
      </c>
      <c r="C122" s="54" t="s">
        <v>3113</v>
      </c>
      <c r="D122" s="54" t="s">
        <v>2761</v>
      </c>
      <c r="E122" s="55" t="s">
        <v>1565</v>
      </c>
      <c r="F122" s="54" t="s">
        <v>1566</v>
      </c>
      <c r="G122" s="67" t="s">
        <v>3074</v>
      </c>
      <c r="H122" s="68" t="s">
        <v>2763</v>
      </c>
      <c r="I122" s="69" t="s">
        <v>2764</v>
      </c>
      <c r="J122" s="68" t="s">
        <v>2765</v>
      </c>
      <c r="K122" s="57" t="s">
        <v>324</v>
      </c>
      <c r="L122" s="58">
        <v>119</v>
      </c>
      <c r="M122" s="32" t="s">
        <v>3114</v>
      </c>
      <c r="N122" s="32" t="s">
        <v>1569</v>
      </c>
    </row>
    <row r="123" spans="1:14" ht="18" customHeight="1" x14ac:dyDescent="0.25">
      <c r="A123" s="59" t="s">
        <v>3115</v>
      </c>
      <c r="B123" s="60" t="s">
        <v>3116</v>
      </c>
      <c r="C123" s="60" t="s">
        <v>3116</v>
      </c>
      <c r="D123" s="60" t="s">
        <v>2761</v>
      </c>
      <c r="E123" s="61" t="s">
        <v>1565</v>
      </c>
      <c r="F123" s="60" t="s">
        <v>1566</v>
      </c>
      <c r="G123" s="62" t="s">
        <v>3074</v>
      </c>
      <c r="H123" s="63" t="s">
        <v>2763</v>
      </c>
      <c r="I123" s="64" t="s">
        <v>2764</v>
      </c>
      <c r="J123" s="63" t="s">
        <v>2765</v>
      </c>
      <c r="K123" s="65" t="s">
        <v>324</v>
      </c>
      <c r="L123" s="66">
        <v>120</v>
      </c>
      <c r="M123" s="32" t="s">
        <v>3117</v>
      </c>
      <c r="N123" s="32" t="s">
        <v>1569</v>
      </c>
    </row>
    <row r="124" spans="1:14" ht="18" customHeight="1" x14ac:dyDescent="0.25">
      <c r="A124" s="53" t="s">
        <v>3118</v>
      </c>
      <c r="B124" s="54" t="s">
        <v>3119</v>
      </c>
      <c r="C124" s="54" t="s">
        <v>3119</v>
      </c>
      <c r="D124" s="54" t="s">
        <v>2761</v>
      </c>
      <c r="E124" s="55" t="s">
        <v>1565</v>
      </c>
      <c r="F124" s="54" t="s">
        <v>1566</v>
      </c>
      <c r="G124" s="67" t="s">
        <v>3074</v>
      </c>
      <c r="H124" s="68" t="s">
        <v>2763</v>
      </c>
      <c r="I124" s="69" t="s">
        <v>2764</v>
      </c>
      <c r="J124" s="68" t="s">
        <v>2765</v>
      </c>
      <c r="K124" s="57" t="s">
        <v>324</v>
      </c>
      <c r="L124" s="58">
        <v>121</v>
      </c>
      <c r="M124" s="32" t="s">
        <v>3120</v>
      </c>
      <c r="N124" s="32" t="s">
        <v>1569</v>
      </c>
    </row>
    <row r="125" spans="1:14" ht="18" customHeight="1" x14ac:dyDescent="0.25">
      <c r="A125" s="59" t="s">
        <v>3121</v>
      </c>
      <c r="B125" s="60" t="s">
        <v>3122</v>
      </c>
      <c r="C125" s="60" t="s">
        <v>3122</v>
      </c>
      <c r="D125" s="60" t="s">
        <v>2761</v>
      </c>
      <c r="E125" s="61" t="s">
        <v>1565</v>
      </c>
      <c r="F125" s="60" t="s">
        <v>1566</v>
      </c>
      <c r="G125" s="62" t="s">
        <v>3074</v>
      </c>
      <c r="H125" s="63" t="s">
        <v>2763</v>
      </c>
      <c r="I125" s="64" t="s">
        <v>2764</v>
      </c>
      <c r="J125" s="63" t="s">
        <v>2765</v>
      </c>
      <c r="K125" s="65" t="s">
        <v>324</v>
      </c>
      <c r="L125" s="66">
        <v>122</v>
      </c>
      <c r="M125" s="32" t="s">
        <v>3123</v>
      </c>
      <c r="N125" s="32" t="s">
        <v>1569</v>
      </c>
    </row>
    <row r="126" spans="1:14" ht="18" customHeight="1" x14ac:dyDescent="0.25">
      <c r="A126" s="53" t="s">
        <v>3124</v>
      </c>
      <c r="B126" s="54" t="s">
        <v>3125</v>
      </c>
      <c r="C126" s="54" t="s">
        <v>3125</v>
      </c>
      <c r="D126" s="54" t="s">
        <v>2761</v>
      </c>
      <c r="E126" s="55" t="s">
        <v>1565</v>
      </c>
      <c r="F126" s="54" t="s">
        <v>1566</v>
      </c>
      <c r="G126" s="67" t="s">
        <v>3074</v>
      </c>
      <c r="H126" s="68" t="s">
        <v>2763</v>
      </c>
      <c r="I126" s="69" t="s">
        <v>2764</v>
      </c>
      <c r="J126" s="68" t="s">
        <v>2765</v>
      </c>
      <c r="K126" s="57" t="s">
        <v>324</v>
      </c>
      <c r="L126" s="58">
        <v>123</v>
      </c>
      <c r="M126" s="32" t="s">
        <v>3126</v>
      </c>
      <c r="N126" s="32" t="s">
        <v>1569</v>
      </c>
    </row>
    <row r="127" spans="1:14" ht="18" customHeight="1" x14ac:dyDescent="0.25">
      <c r="A127" s="73" t="s">
        <v>1565</v>
      </c>
      <c r="B127" s="60" t="s">
        <v>1566</v>
      </c>
      <c r="C127" s="61"/>
      <c r="D127" s="61"/>
      <c r="E127" s="61" t="s">
        <v>1565</v>
      </c>
      <c r="F127" s="60" t="s">
        <v>1566</v>
      </c>
      <c r="G127" s="62"/>
      <c r="H127" s="63"/>
      <c r="I127" s="64"/>
      <c r="J127" s="63"/>
      <c r="K127" s="65" t="s">
        <v>2740</v>
      </c>
      <c r="L127" s="66">
        <v>124</v>
      </c>
      <c r="M127" s="32" t="s">
        <v>1569</v>
      </c>
      <c r="N127" s="32" t="s">
        <v>1569</v>
      </c>
    </row>
    <row r="128" spans="1:14" ht="18" customHeight="1" x14ac:dyDescent="0.25">
      <c r="A128" s="53" t="s">
        <v>3127</v>
      </c>
      <c r="B128" s="54" t="s">
        <v>3128</v>
      </c>
      <c r="C128" s="54" t="s">
        <v>3128</v>
      </c>
      <c r="D128" s="54" t="s">
        <v>3051</v>
      </c>
      <c r="E128" s="55" t="s">
        <v>1581</v>
      </c>
      <c r="F128" s="54" t="s">
        <v>1582</v>
      </c>
      <c r="G128" s="67" t="s">
        <v>2762</v>
      </c>
      <c r="H128" s="68" t="s">
        <v>2763</v>
      </c>
      <c r="I128" s="69" t="s">
        <v>2764</v>
      </c>
      <c r="J128" s="68" t="s">
        <v>2765</v>
      </c>
      <c r="K128" s="57" t="s">
        <v>324</v>
      </c>
      <c r="L128" s="58">
        <v>125</v>
      </c>
      <c r="M128" s="32" t="s">
        <v>3129</v>
      </c>
      <c r="N128" s="32" t="s">
        <v>1584</v>
      </c>
    </row>
    <row r="129" spans="1:14" ht="18" customHeight="1" x14ac:dyDescent="0.25">
      <c r="A129" s="59" t="s">
        <v>3130</v>
      </c>
      <c r="B129" s="60" t="s">
        <v>3131</v>
      </c>
      <c r="C129" s="60" t="s">
        <v>3131</v>
      </c>
      <c r="D129" s="60" t="s">
        <v>3051</v>
      </c>
      <c r="E129" s="61" t="s">
        <v>1581</v>
      </c>
      <c r="F129" s="60" t="s">
        <v>1582</v>
      </c>
      <c r="G129" s="62" t="s">
        <v>2762</v>
      </c>
      <c r="H129" s="63" t="s">
        <v>2763</v>
      </c>
      <c r="I129" s="64" t="s">
        <v>2764</v>
      </c>
      <c r="J129" s="63" t="s">
        <v>2765</v>
      </c>
      <c r="K129" s="65" t="s">
        <v>324</v>
      </c>
      <c r="L129" s="66">
        <v>126</v>
      </c>
      <c r="M129" s="32" t="s">
        <v>3132</v>
      </c>
      <c r="N129" s="32" t="s">
        <v>1584</v>
      </c>
    </row>
    <row r="130" spans="1:14" ht="18" customHeight="1" x14ac:dyDescent="0.25">
      <c r="A130" s="53" t="s">
        <v>3133</v>
      </c>
      <c r="B130" s="54" t="s">
        <v>3134</v>
      </c>
      <c r="C130" s="54" t="s">
        <v>3134</v>
      </c>
      <c r="D130" s="54" t="s">
        <v>3051</v>
      </c>
      <c r="E130" s="55" t="s">
        <v>1581</v>
      </c>
      <c r="F130" s="54" t="s">
        <v>1582</v>
      </c>
      <c r="G130" s="67" t="s">
        <v>2762</v>
      </c>
      <c r="H130" s="68" t="s">
        <v>2763</v>
      </c>
      <c r="I130" s="69" t="s">
        <v>2764</v>
      </c>
      <c r="J130" s="68" t="s">
        <v>2765</v>
      </c>
      <c r="K130" s="57" t="s">
        <v>324</v>
      </c>
      <c r="L130" s="58">
        <v>127</v>
      </c>
      <c r="M130" s="32" t="s">
        <v>3135</v>
      </c>
      <c r="N130" s="32" t="s">
        <v>1584</v>
      </c>
    </row>
    <row r="131" spans="1:14" ht="18" customHeight="1" x14ac:dyDescent="0.25">
      <c r="A131" s="59" t="s">
        <v>3136</v>
      </c>
      <c r="B131" s="60" t="s">
        <v>3137</v>
      </c>
      <c r="C131" s="60" t="s">
        <v>3137</v>
      </c>
      <c r="D131" s="60" t="s">
        <v>3051</v>
      </c>
      <c r="E131" s="61" t="s">
        <v>1581</v>
      </c>
      <c r="F131" s="60" t="s">
        <v>1582</v>
      </c>
      <c r="G131" s="62" t="s">
        <v>2762</v>
      </c>
      <c r="H131" s="63" t="s">
        <v>2763</v>
      </c>
      <c r="I131" s="64" t="s">
        <v>2764</v>
      </c>
      <c r="J131" s="63" t="s">
        <v>2765</v>
      </c>
      <c r="K131" s="65" t="s">
        <v>324</v>
      </c>
      <c r="L131" s="66">
        <v>128</v>
      </c>
      <c r="M131" s="32" t="s">
        <v>3138</v>
      </c>
      <c r="N131" s="32" t="s">
        <v>1584</v>
      </c>
    </row>
    <row r="132" spans="1:14" ht="18" customHeight="1" x14ac:dyDescent="0.25">
      <c r="A132" s="53" t="s">
        <v>3139</v>
      </c>
      <c r="B132" s="54" t="s">
        <v>3140</v>
      </c>
      <c r="C132" s="54" t="s">
        <v>3140</v>
      </c>
      <c r="D132" s="54" t="s">
        <v>3051</v>
      </c>
      <c r="E132" s="55" t="s">
        <v>1581</v>
      </c>
      <c r="F132" s="54" t="s">
        <v>1582</v>
      </c>
      <c r="G132" s="67" t="s">
        <v>2762</v>
      </c>
      <c r="H132" s="68" t="s">
        <v>2763</v>
      </c>
      <c r="I132" s="69" t="s">
        <v>2764</v>
      </c>
      <c r="J132" s="68" t="s">
        <v>2765</v>
      </c>
      <c r="K132" s="57" t="s">
        <v>324</v>
      </c>
      <c r="L132" s="58">
        <v>129</v>
      </c>
      <c r="M132" s="32" t="s">
        <v>3141</v>
      </c>
      <c r="N132" s="32" t="s">
        <v>1584</v>
      </c>
    </row>
    <row r="133" spans="1:14" ht="18" customHeight="1" x14ac:dyDescent="0.25">
      <c r="A133" s="59" t="s">
        <v>3142</v>
      </c>
      <c r="B133" s="60" t="s">
        <v>3143</v>
      </c>
      <c r="C133" s="60" t="s">
        <v>3143</v>
      </c>
      <c r="D133" s="60" t="s">
        <v>3051</v>
      </c>
      <c r="E133" s="61" t="s">
        <v>1581</v>
      </c>
      <c r="F133" s="60" t="s">
        <v>1582</v>
      </c>
      <c r="G133" s="62" t="s">
        <v>2762</v>
      </c>
      <c r="H133" s="63" t="s">
        <v>2763</v>
      </c>
      <c r="I133" s="64" t="s">
        <v>2764</v>
      </c>
      <c r="J133" s="63" t="s">
        <v>2765</v>
      </c>
      <c r="K133" s="65" t="s">
        <v>324</v>
      </c>
      <c r="L133" s="66">
        <v>130</v>
      </c>
      <c r="M133" s="32" t="s">
        <v>3144</v>
      </c>
      <c r="N133" s="32" t="s">
        <v>1584</v>
      </c>
    </row>
    <row r="134" spans="1:14" ht="18" customHeight="1" x14ac:dyDescent="0.25">
      <c r="A134" s="53" t="s">
        <v>3145</v>
      </c>
      <c r="B134" s="54" t="s">
        <v>3146</v>
      </c>
      <c r="C134" s="54" t="s">
        <v>3146</v>
      </c>
      <c r="D134" s="54" t="s">
        <v>3147</v>
      </c>
      <c r="E134" s="55" t="s">
        <v>1581</v>
      </c>
      <c r="F134" s="54" t="s">
        <v>1582</v>
      </c>
      <c r="G134" s="67" t="s">
        <v>2762</v>
      </c>
      <c r="H134" s="68" t="s">
        <v>2763</v>
      </c>
      <c r="I134" s="69" t="s">
        <v>2764</v>
      </c>
      <c r="J134" s="68" t="s">
        <v>2765</v>
      </c>
      <c r="K134" s="57" t="s">
        <v>324</v>
      </c>
      <c r="L134" s="58">
        <v>131</v>
      </c>
      <c r="M134" s="32" t="s">
        <v>3148</v>
      </c>
      <c r="N134" s="32" t="s">
        <v>1584</v>
      </c>
    </row>
    <row r="135" spans="1:14" ht="18" customHeight="1" x14ac:dyDescent="0.25">
      <c r="A135" s="59" t="s">
        <v>3149</v>
      </c>
      <c r="B135" s="60" t="s">
        <v>3150</v>
      </c>
      <c r="C135" s="60" t="s">
        <v>3150</v>
      </c>
      <c r="D135" s="60" t="s">
        <v>3147</v>
      </c>
      <c r="E135" s="61" t="s">
        <v>1581</v>
      </c>
      <c r="F135" s="60" t="s">
        <v>1582</v>
      </c>
      <c r="G135" s="62" t="s">
        <v>2762</v>
      </c>
      <c r="H135" s="63" t="s">
        <v>2763</v>
      </c>
      <c r="I135" s="64" t="s">
        <v>2764</v>
      </c>
      <c r="J135" s="63" t="s">
        <v>2765</v>
      </c>
      <c r="K135" s="65" t="s">
        <v>324</v>
      </c>
      <c r="L135" s="66">
        <v>132</v>
      </c>
      <c r="M135" s="32" t="s">
        <v>3151</v>
      </c>
      <c r="N135" s="32" t="s">
        <v>1584</v>
      </c>
    </row>
    <row r="136" spans="1:14" ht="18" customHeight="1" x14ac:dyDescent="0.25">
      <c r="A136" s="72" t="s">
        <v>1581</v>
      </c>
      <c r="B136" s="54" t="s">
        <v>1582</v>
      </c>
      <c r="C136" s="55"/>
      <c r="D136" s="55"/>
      <c r="E136" s="55" t="s">
        <v>1581</v>
      </c>
      <c r="F136" s="54" t="s">
        <v>1582</v>
      </c>
      <c r="G136" s="67"/>
      <c r="H136" s="68"/>
      <c r="I136" s="69"/>
      <c r="J136" s="68"/>
      <c r="K136" s="57" t="s">
        <v>2740</v>
      </c>
      <c r="L136" s="58">
        <v>133</v>
      </c>
      <c r="M136" s="32" t="s">
        <v>1584</v>
      </c>
      <c r="N136" s="32" t="s">
        <v>1584</v>
      </c>
    </row>
    <row r="137" spans="1:14" ht="18" customHeight="1" x14ac:dyDescent="0.25">
      <c r="A137" s="59" t="s">
        <v>3152</v>
      </c>
      <c r="B137" s="60" t="s">
        <v>3153</v>
      </c>
      <c r="C137" s="60" t="s">
        <v>3153</v>
      </c>
      <c r="D137" s="60" t="s">
        <v>2761</v>
      </c>
      <c r="E137" s="61" t="s">
        <v>1585</v>
      </c>
      <c r="F137" s="60" t="s">
        <v>1586</v>
      </c>
      <c r="G137" s="62" t="s">
        <v>3154</v>
      </c>
      <c r="H137" s="63" t="s">
        <v>2763</v>
      </c>
      <c r="I137" s="64" t="s">
        <v>2764</v>
      </c>
      <c r="J137" s="63" t="s">
        <v>2765</v>
      </c>
      <c r="K137" s="65" t="s">
        <v>324</v>
      </c>
      <c r="L137" s="66">
        <v>134</v>
      </c>
      <c r="M137" s="32" t="s">
        <v>3155</v>
      </c>
      <c r="N137" s="32" t="s">
        <v>1589</v>
      </c>
    </row>
    <row r="138" spans="1:14" ht="18" customHeight="1" x14ac:dyDescent="0.25">
      <c r="A138" s="53" t="s">
        <v>3156</v>
      </c>
      <c r="B138" s="54" t="s">
        <v>3157</v>
      </c>
      <c r="C138" s="54" t="s">
        <v>3157</v>
      </c>
      <c r="D138" s="54" t="s">
        <v>2761</v>
      </c>
      <c r="E138" s="55" t="s">
        <v>1585</v>
      </c>
      <c r="F138" s="54" t="s">
        <v>1586</v>
      </c>
      <c r="G138" s="67" t="s">
        <v>3154</v>
      </c>
      <c r="H138" s="68" t="s">
        <v>2763</v>
      </c>
      <c r="I138" s="69" t="s">
        <v>2764</v>
      </c>
      <c r="J138" s="68" t="s">
        <v>2765</v>
      </c>
      <c r="K138" s="57" t="s">
        <v>324</v>
      </c>
      <c r="L138" s="58">
        <v>135</v>
      </c>
      <c r="M138" s="32" t="s">
        <v>3158</v>
      </c>
      <c r="N138" s="32" t="s">
        <v>1589</v>
      </c>
    </row>
    <row r="139" spans="1:14" ht="18" customHeight="1" x14ac:dyDescent="0.25">
      <c r="A139" s="59" t="s">
        <v>3159</v>
      </c>
      <c r="B139" s="60" t="s">
        <v>3160</v>
      </c>
      <c r="C139" s="60" t="s">
        <v>3160</v>
      </c>
      <c r="D139" s="60" t="s">
        <v>3161</v>
      </c>
      <c r="E139" s="61" t="s">
        <v>1585</v>
      </c>
      <c r="F139" s="60" t="s">
        <v>1586</v>
      </c>
      <c r="G139" s="62" t="s">
        <v>3154</v>
      </c>
      <c r="H139" s="63" t="s">
        <v>2763</v>
      </c>
      <c r="I139" s="64" t="s">
        <v>2764</v>
      </c>
      <c r="J139" s="63" t="s">
        <v>2765</v>
      </c>
      <c r="K139" s="65" t="s">
        <v>324</v>
      </c>
      <c r="L139" s="66">
        <v>136</v>
      </c>
      <c r="M139" s="32" t="s">
        <v>3162</v>
      </c>
      <c r="N139" s="32" t="s">
        <v>1589</v>
      </c>
    </row>
    <row r="140" spans="1:14" ht="18" customHeight="1" x14ac:dyDescent="0.25">
      <c r="A140" s="53" t="s">
        <v>3163</v>
      </c>
      <c r="B140" s="54" t="s">
        <v>3164</v>
      </c>
      <c r="C140" s="54" t="s">
        <v>3164</v>
      </c>
      <c r="D140" s="54" t="s">
        <v>2761</v>
      </c>
      <c r="E140" s="55" t="s">
        <v>1585</v>
      </c>
      <c r="F140" s="54" t="s">
        <v>1586</v>
      </c>
      <c r="G140" s="67" t="s">
        <v>3154</v>
      </c>
      <c r="H140" s="68" t="s">
        <v>2763</v>
      </c>
      <c r="I140" s="69" t="s">
        <v>2764</v>
      </c>
      <c r="J140" s="68" t="s">
        <v>2765</v>
      </c>
      <c r="K140" s="57" t="s">
        <v>324</v>
      </c>
      <c r="L140" s="58">
        <v>137</v>
      </c>
      <c r="M140" s="32" t="s">
        <v>3165</v>
      </c>
      <c r="N140" s="32" t="s">
        <v>1589</v>
      </c>
    </row>
    <row r="141" spans="1:14" ht="18" customHeight="1" x14ac:dyDescent="0.25">
      <c r="A141" s="59" t="s">
        <v>3166</v>
      </c>
      <c r="B141" s="60" t="s">
        <v>3167</v>
      </c>
      <c r="C141" s="60" t="s">
        <v>3167</v>
      </c>
      <c r="D141" s="60" t="s">
        <v>2761</v>
      </c>
      <c r="E141" s="61" t="s">
        <v>1585</v>
      </c>
      <c r="F141" s="60" t="s">
        <v>1586</v>
      </c>
      <c r="G141" s="62" t="s">
        <v>3154</v>
      </c>
      <c r="H141" s="63" t="s">
        <v>2763</v>
      </c>
      <c r="I141" s="64" t="s">
        <v>2764</v>
      </c>
      <c r="J141" s="63" t="s">
        <v>2765</v>
      </c>
      <c r="K141" s="65" t="s">
        <v>324</v>
      </c>
      <c r="L141" s="66">
        <v>138</v>
      </c>
      <c r="M141" s="32" t="s">
        <v>3168</v>
      </c>
      <c r="N141" s="32" t="s">
        <v>1589</v>
      </c>
    </row>
    <row r="142" spans="1:14" ht="18" customHeight="1" x14ac:dyDescent="0.25">
      <c r="A142" s="53" t="s">
        <v>3169</v>
      </c>
      <c r="B142" s="54" t="s">
        <v>3170</v>
      </c>
      <c r="C142" s="54" t="s">
        <v>3170</v>
      </c>
      <c r="D142" s="54" t="s">
        <v>2761</v>
      </c>
      <c r="E142" s="55" t="s">
        <v>1585</v>
      </c>
      <c r="F142" s="54" t="s">
        <v>1586</v>
      </c>
      <c r="G142" s="67" t="s">
        <v>3154</v>
      </c>
      <c r="H142" s="68" t="s">
        <v>2763</v>
      </c>
      <c r="I142" s="69" t="s">
        <v>2764</v>
      </c>
      <c r="J142" s="68" t="s">
        <v>2765</v>
      </c>
      <c r="K142" s="57" t="s">
        <v>324</v>
      </c>
      <c r="L142" s="58">
        <v>139</v>
      </c>
      <c r="M142" s="32" t="s">
        <v>3171</v>
      </c>
      <c r="N142" s="32" t="s">
        <v>1589</v>
      </c>
    </row>
    <row r="143" spans="1:14" ht="18" customHeight="1" x14ac:dyDescent="0.25">
      <c r="A143" s="59" t="s">
        <v>3172</v>
      </c>
      <c r="B143" s="60" t="s">
        <v>3173</v>
      </c>
      <c r="C143" s="60" t="s">
        <v>3173</v>
      </c>
      <c r="D143" s="60" t="s">
        <v>2761</v>
      </c>
      <c r="E143" s="61" t="s">
        <v>1585</v>
      </c>
      <c r="F143" s="60" t="s">
        <v>1586</v>
      </c>
      <c r="G143" s="62" t="s">
        <v>3154</v>
      </c>
      <c r="H143" s="63" t="s">
        <v>2763</v>
      </c>
      <c r="I143" s="64" t="s">
        <v>2764</v>
      </c>
      <c r="J143" s="63" t="s">
        <v>2765</v>
      </c>
      <c r="K143" s="65" t="s">
        <v>324</v>
      </c>
      <c r="L143" s="66">
        <v>140</v>
      </c>
      <c r="M143" s="32" t="s">
        <v>3174</v>
      </c>
      <c r="N143" s="32" t="s">
        <v>1589</v>
      </c>
    </row>
    <row r="144" spans="1:14" ht="18" customHeight="1" x14ac:dyDescent="0.25">
      <c r="A144" s="53" t="s">
        <v>3175</v>
      </c>
      <c r="B144" s="54" t="s">
        <v>3176</v>
      </c>
      <c r="C144" s="54" t="s">
        <v>3176</v>
      </c>
      <c r="D144" s="54" t="s">
        <v>2761</v>
      </c>
      <c r="E144" s="55" t="s">
        <v>1585</v>
      </c>
      <c r="F144" s="54" t="s">
        <v>1586</v>
      </c>
      <c r="G144" s="67" t="s">
        <v>3154</v>
      </c>
      <c r="H144" s="68" t="s">
        <v>2763</v>
      </c>
      <c r="I144" s="69" t="s">
        <v>2764</v>
      </c>
      <c r="J144" s="68" t="s">
        <v>2765</v>
      </c>
      <c r="K144" s="57" t="s">
        <v>324</v>
      </c>
      <c r="L144" s="58">
        <v>141</v>
      </c>
      <c r="M144" s="32" t="s">
        <v>3177</v>
      </c>
      <c r="N144" s="32" t="s">
        <v>1589</v>
      </c>
    </row>
    <row r="145" spans="1:14" ht="18" customHeight="1" x14ac:dyDescent="0.25">
      <c r="A145" s="59" t="s">
        <v>3178</v>
      </c>
      <c r="B145" s="60" t="s">
        <v>3179</v>
      </c>
      <c r="C145" s="60" t="s">
        <v>3179</v>
      </c>
      <c r="D145" s="60" t="s">
        <v>2761</v>
      </c>
      <c r="E145" s="61" t="s">
        <v>1585</v>
      </c>
      <c r="F145" s="60" t="s">
        <v>1586</v>
      </c>
      <c r="G145" s="62" t="s">
        <v>3154</v>
      </c>
      <c r="H145" s="63" t="s">
        <v>2763</v>
      </c>
      <c r="I145" s="64" t="s">
        <v>2764</v>
      </c>
      <c r="J145" s="63" t="s">
        <v>2765</v>
      </c>
      <c r="K145" s="65" t="s">
        <v>324</v>
      </c>
      <c r="L145" s="66">
        <v>142</v>
      </c>
      <c r="M145" s="32" t="s">
        <v>3180</v>
      </c>
      <c r="N145" s="32" t="s">
        <v>1589</v>
      </c>
    </row>
    <row r="146" spans="1:14" ht="18" customHeight="1" x14ac:dyDescent="0.25">
      <c r="A146" s="53" t="s">
        <v>3181</v>
      </c>
      <c r="B146" s="54" t="s">
        <v>3182</v>
      </c>
      <c r="C146" s="54" t="s">
        <v>3182</v>
      </c>
      <c r="D146" s="54" t="s">
        <v>2761</v>
      </c>
      <c r="E146" s="55" t="s">
        <v>1585</v>
      </c>
      <c r="F146" s="54" t="s">
        <v>1586</v>
      </c>
      <c r="G146" s="67" t="s">
        <v>3154</v>
      </c>
      <c r="H146" s="68" t="s">
        <v>2763</v>
      </c>
      <c r="I146" s="69" t="s">
        <v>2764</v>
      </c>
      <c r="J146" s="68" t="s">
        <v>2765</v>
      </c>
      <c r="K146" s="57" t="s">
        <v>324</v>
      </c>
      <c r="L146" s="58">
        <v>143</v>
      </c>
      <c r="M146" s="32" t="s">
        <v>3183</v>
      </c>
      <c r="N146" s="32" t="s">
        <v>1589</v>
      </c>
    </row>
    <row r="147" spans="1:14" ht="18" customHeight="1" x14ac:dyDescent="0.25">
      <c r="A147" s="59" t="s">
        <v>3184</v>
      </c>
      <c r="B147" s="60" t="s">
        <v>3185</v>
      </c>
      <c r="C147" s="60" t="s">
        <v>3185</v>
      </c>
      <c r="D147" s="60" t="s">
        <v>2761</v>
      </c>
      <c r="E147" s="61" t="s">
        <v>1585</v>
      </c>
      <c r="F147" s="60" t="s">
        <v>1586</v>
      </c>
      <c r="G147" s="62" t="s">
        <v>3154</v>
      </c>
      <c r="H147" s="63" t="s">
        <v>2763</v>
      </c>
      <c r="I147" s="64" t="s">
        <v>2764</v>
      </c>
      <c r="J147" s="63" t="s">
        <v>2765</v>
      </c>
      <c r="K147" s="65" t="s">
        <v>324</v>
      </c>
      <c r="L147" s="66">
        <v>144</v>
      </c>
      <c r="M147" s="32" t="s">
        <v>3186</v>
      </c>
      <c r="N147" s="32" t="s">
        <v>1589</v>
      </c>
    </row>
    <row r="148" spans="1:14" ht="18" customHeight="1" x14ac:dyDescent="0.25">
      <c r="A148" s="53" t="s">
        <v>3187</v>
      </c>
      <c r="B148" s="54" t="s">
        <v>3188</v>
      </c>
      <c r="C148" s="54" t="s">
        <v>3188</v>
      </c>
      <c r="D148" s="54" t="s">
        <v>2761</v>
      </c>
      <c r="E148" s="55" t="s">
        <v>1585</v>
      </c>
      <c r="F148" s="54" t="s">
        <v>1586</v>
      </c>
      <c r="G148" s="67" t="s">
        <v>3154</v>
      </c>
      <c r="H148" s="68" t="s">
        <v>2763</v>
      </c>
      <c r="I148" s="69" t="s">
        <v>2764</v>
      </c>
      <c r="J148" s="68" t="s">
        <v>2765</v>
      </c>
      <c r="K148" s="57" t="s">
        <v>324</v>
      </c>
      <c r="L148" s="58">
        <v>145</v>
      </c>
      <c r="M148" s="32" t="s">
        <v>3189</v>
      </c>
      <c r="N148" s="32" t="s">
        <v>1589</v>
      </c>
    </row>
    <row r="149" spans="1:14" ht="18" customHeight="1" x14ac:dyDescent="0.25">
      <c r="A149" s="59" t="s">
        <v>3190</v>
      </c>
      <c r="B149" s="60" t="s">
        <v>3191</v>
      </c>
      <c r="C149" s="60" t="s">
        <v>3191</v>
      </c>
      <c r="D149" s="60" t="s">
        <v>2761</v>
      </c>
      <c r="E149" s="61" t="s">
        <v>1585</v>
      </c>
      <c r="F149" s="60" t="s">
        <v>1586</v>
      </c>
      <c r="G149" s="62" t="s">
        <v>3154</v>
      </c>
      <c r="H149" s="63" t="s">
        <v>2763</v>
      </c>
      <c r="I149" s="64" t="s">
        <v>2764</v>
      </c>
      <c r="J149" s="63" t="s">
        <v>2765</v>
      </c>
      <c r="K149" s="65" t="s">
        <v>324</v>
      </c>
      <c r="L149" s="66">
        <v>146</v>
      </c>
      <c r="M149" s="32" t="s">
        <v>3192</v>
      </c>
      <c r="N149" s="32" t="s">
        <v>1589</v>
      </c>
    </row>
    <row r="150" spans="1:14" ht="18" customHeight="1" x14ac:dyDescent="0.25">
      <c r="A150" s="53" t="s">
        <v>3193</v>
      </c>
      <c r="B150" s="54" t="s">
        <v>3194</v>
      </c>
      <c r="C150" s="54" t="s">
        <v>3194</v>
      </c>
      <c r="D150" s="54" t="s">
        <v>2761</v>
      </c>
      <c r="E150" s="55" t="s">
        <v>1585</v>
      </c>
      <c r="F150" s="54" t="s">
        <v>1586</v>
      </c>
      <c r="G150" s="67" t="s">
        <v>3154</v>
      </c>
      <c r="H150" s="68" t="s">
        <v>2763</v>
      </c>
      <c r="I150" s="69" t="s">
        <v>2764</v>
      </c>
      <c r="J150" s="68" t="s">
        <v>2765</v>
      </c>
      <c r="K150" s="57" t="s">
        <v>324</v>
      </c>
      <c r="L150" s="58">
        <v>147</v>
      </c>
      <c r="M150" s="32" t="s">
        <v>3195</v>
      </c>
      <c r="N150" s="32" t="s">
        <v>1589</v>
      </c>
    </row>
    <row r="151" spans="1:14" ht="18" customHeight="1" x14ac:dyDescent="0.25">
      <c r="A151" s="59" t="s">
        <v>3196</v>
      </c>
      <c r="B151" s="60" t="s">
        <v>3197</v>
      </c>
      <c r="C151" s="60" t="s">
        <v>3197</v>
      </c>
      <c r="D151" s="60" t="s">
        <v>2761</v>
      </c>
      <c r="E151" s="61" t="s">
        <v>1585</v>
      </c>
      <c r="F151" s="60" t="s">
        <v>1586</v>
      </c>
      <c r="G151" s="62" t="s">
        <v>3154</v>
      </c>
      <c r="H151" s="63" t="s">
        <v>2763</v>
      </c>
      <c r="I151" s="64" t="s">
        <v>2764</v>
      </c>
      <c r="J151" s="63" t="s">
        <v>2765</v>
      </c>
      <c r="K151" s="65" t="s">
        <v>324</v>
      </c>
      <c r="L151" s="66">
        <v>148</v>
      </c>
      <c r="M151" s="32" t="s">
        <v>3198</v>
      </c>
      <c r="N151" s="32" t="s">
        <v>1589</v>
      </c>
    </row>
    <row r="152" spans="1:14" ht="18" customHeight="1" x14ac:dyDescent="0.25">
      <c r="A152" s="53" t="s">
        <v>3199</v>
      </c>
      <c r="B152" s="54" t="s">
        <v>3200</v>
      </c>
      <c r="C152" s="54" t="s">
        <v>3200</v>
      </c>
      <c r="D152" s="54" t="s">
        <v>2761</v>
      </c>
      <c r="E152" s="55" t="s">
        <v>1585</v>
      </c>
      <c r="F152" s="54" t="s">
        <v>1586</v>
      </c>
      <c r="G152" s="67" t="s">
        <v>3154</v>
      </c>
      <c r="H152" s="68" t="s">
        <v>2763</v>
      </c>
      <c r="I152" s="69" t="s">
        <v>2764</v>
      </c>
      <c r="J152" s="68" t="s">
        <v>2765</v>
      </c>
      <c r="K152" s="57" t="s">
        <v>324</v>
      </c>
      <c r="L152" s="58">
        <v>149</v>
      </c>
      <c r="M152" s="32" t="s">
        <v>3201</v>
      </c>
      <c r="N152" s="32" t="s">
        <v>1589</v>
      </c>
    </row>
    <row r="153" spans="1:14" ht="18" customHeight="1" x14ac:dyDescent="0.25">
      <c r="A153" s="59" t="s">
        <v>3202</v>
      </c>
      <c r="B153" s="60" t="s">
        <v>3203</v>
      </c>
      <c r="C153" s="60" t="s">
        <v>3203</v>
      </c>
      <c r="D153" s="60" t="s">
        <v>2761</v>
      </c>
      <c r="E153" s="61" t="s">
        <v>1585</v>
      </c>
      <c r="F153" s="60" t="s">
        <v>1586</v>
      </c>
      <c r="G153" s="62" t="s">
        <v>3154</v>
      </c>
      <c r="H153" s="63" t="s">
        <v>2763</v>
      </c>
      <c r="I153" s="64" t="s">
        <v>2764</v>
      </c>
      <c r="J153" s="63" t="s">
        <v>2765</v>
      </c>
      <c r="K153" s="65" t="s">
        <v>324</v>
      </c>
      <c r="L153" s="66">
        <v>150</v>
      </c>
      <c r="M153" s="32" t="s">
        <v>3204</v>
      </c>
      <c r="N153" s="32" t="s">
        <v>1589</v>
      </c>
    </row>
    <row r="154" spans="1:14" ht="18" customHeight="1" x14ac:dyDescent="0.25">
      <c r="A154" s="53" t="s">
        <v>3205</v>
      </c>
      <c r="B154" s="54" t="s">
        <v>3206</v>
      </c>
      <c r="C154" s="54" t="s">
        <v>3206</v>
      </c>
      <c r="D154" s="54" t="s">
        <v>2761</v>
      </c>
      <c r="E154" s="55" t="s">
        <v>1585</v>
      </c>
      <c r="F154" s="54" t="s">
        <v>1586</v>
      </c>
      <c r="G154" s="67" t="s">
        <v>3154</v>
      </c>
      <c r="H154" s="68" t="s">
        <v>2763</v>
      </c>
      <c r="I154" s="69" t="s">
        <v>2764</v>
      </c>
      <c r="J154" s="68" t="s">
        <v>2765</v>
      </c>
      <c r="K154" s="57" t="s">
        <v>324</v>
      </c>
      <c r="L154" s="58">
        <v>151</v>
      </c>
      <c r="M154" s="32" t="s">
        <v>3207</v>
      </c>
      <c r="N154" s="32" t="s">
        <v>1589</v>
      </c>
    </row>
    <row r="155" spans="1:14" ht="18" customHeight="1" x14ac:dyDescent="0.25">
      <c r="A155" s="59" t="s">
        <v>3208</v>
      </c>
      <c r="B155" s="60" t="s">
        <v>3209</v>
      </c>
      <c r="C155" s="60" t="s">
        <v>3209</v>
      </c>
      <c r="D155" s="60" t="s">
        <v>2761</v>
      </c>
      <c r="E155" s="61" t="s">
        <v>1585</v>
      </c>
      <c r="F155" s="60" t="s">
        <v>1586</v>
      </c>
      <c r="G155" s="62" t="s">
        <v>3154</v>
      </c>
      <c r="H155" s="63" t="s">
        <v>2763</v>
      </c>
      <c r="I155" s="64" t="s">
        <v>2764</v>
      </c>
      <c r="J155" s="63" t="s">
        <v>2765</v>
      </c>
      <c r="K155" s="65" t="s">
        <v>324</v>
      </c>
      <c r="L155" s="66">
        <v>152</v>
      </c>
      <c r="M155" s="32" t="s">
        <v>3210</v>
      </c>
      <c r="N155" s="32" t="s">
        <v>1589</v>
      </c>
    </row>
    <row r="156" spans="1:14" ht="18" customHeight="1" x14ac:dyDescent="0.25">
      <c r="A156" s="53" t="s">
        <v>3211</v>
      </c>
      <c r="B156" s="54" t="s">
        <v>3212</v>
      </c>
      <c r="C156" s="54" t="s">
        <v>3212</v>
      </c>
      <c r="D156" s="54" t="s">
        <v>2761</v>
      </c>
      <c r="E156" s="55" t="s">
        <v>1585</v>
      </c>
      <c r="F156" s="54" t="s">
        <v>1586</v>
      </c>
      <c r="G156" s="67" t="s">
        <v>3154</v>
      </c>
      <c r="H156" s="68" t="s">
        <v>2763</v>
      </c>
      <c r="I156" s="69" t="s">
        <v>2764</v>
      </c>
      <c r="J156" s="68" t="s">
        <v>2765</v>
      </c>
      <c r="K156" s="57" t="s">
        <v>324</v>
      </c>
      <c r="L156" s="58">
        <v>153</v>
      </c>
      <c r="M156" s="32" t="s">
        <v>3213</v>
      </c>
      <c r="N156" s="32" t="s">
        <v>1589</v>
      </c>
    </row>
    <row r="157" spans="1:14" ht="18" customHeight="1" x14ac:dyDescent="0.25">
      <c r="A157" s="59" t="s">
        <v>3214</v>
      </c>
      <c r="B157" s="60" t="s">
        <v>3215</v>
      </c>
      <c r="C157" s="60" t="s">
        <v>3215</v>
      </c>
      <c r="D157" s="60" t="s">
        <v>2761</v>
      </c>
      <c r="E157" s="61" t="s">
        <v>1585</v>
      </c>
      <c r="F157" s="60" t="s">
        <v>1586</v>
      </c>
      <c r="G157" s="62" t="s">
        <v>3154</v>
      </c>
      <c r="H157" s="63" t="s">
        <v>2763</v>
      </c>
      <c r="I157" s="64" t="s">
        <v>2764</v>
      </c>
      <c r="J157" s="63" t="s">
        <v>2765</v>
      </c>
      <c r="K157" s="65" t="s">
        <v>324</v>
      </c>
      <c r="L157" s="66">
        <v>154</v>
      </c>
      <c r="M157" s="32" t="s">
        <v>3216</v>
      </c>
      <c r="N157" s="32" t="s">
        <v>1589</v>
      </c>
    </row>
    <row r="158" spans="1:14" ht="18" customHeight="1" x14ac:dyDescent="0.25">
      <c r="A158" s="53" t="s">
        <v>3217</v>
      </c>
      <c r="B158" s="54" t="s">
        <v>3218</v>
      </c>
      <c r="C158" s="54" t="s">
        <v>3218</v>
      </c>
      <c r="D158" s="54" t="s">
        <v>2761</v>
      </c>
      <c r="E158" s="55" t="s">
        <v>1585</v>
      </c>
      <c r="F158" s="54" t="s">
        <v>1586</v>
      </c>
      <c r="G158" s="67" t="s">
        <v>3154</v>
      </c>
      <c r="H158" s="68" t="s">
        <v>2763</v>
      </c>
      <c r="I158" s="69" t="s">
        <v>2764</v>
      </c>
      <c r="J158" s="68" t="s">
        <v>2765</v>
      </c>
      <c r="K158" s="57" t="s">
        <v>324</v>
      </c>
      <c r="L158" s="58">
        <v>155</v>
      </c>
      <c r="M158" s="32" t="s">
        <v>3219</v>
      </c>
      <c r="N158" s="32" t="s">
        <v>1589</v>
      </c>
    </row>
    <row r="159" spans="1:14" ht="18" customHeight="1" x14ac:dyDescent="0.25">
      <c r="A159" s="59" t="s">
        <v>3220</v>
      </c>
      <c r="B159" s="60" t="s">
        <v>3221</v>
      </c>
      <c r="C159" s="60" t="s">
        <v>3221</v>
      </c>
      <c r="D159" s="60" t="s">
        <v>2761</v>
      </c>
      <c r="E159" s="61" t="s">
        <v>1585</v>
      </c>
      <c r="F159" s="60" t="s">
        <v>1586</v>
      </c>
      <c r="G159" s="62" t="s">
        <v>3154</v>
      </c>
      <c r="H159" s="63" t="s">
        <v>2763</v>
      </c>
      <c r="I159" s="64" t="s">
        <v>2764</v>
      </c>
      <c r="J159" s="63" t="s">
        <v>2765</v>
      </c>
      <c r="K159" s="65" t="s">
        <v>324</v>
      </c>
      <c r="L159" s="66">
        <v>156</v>
      </c>
      <c r="M159" s="32" t="s">
        <v>3222</v>
      </c>
      <c r="N159" s="32" t="s">
        <v>1589</v>
      </c>
    </row>
    <row r="160" spans="1:14" ht="18" customHeight="1" x14ac:dyDescent="0.25">
      <c r="A160" s="53" t="s">
        <v>3223</v>
      </c>
      <c r="B160" s="54" t="s">
        <v>3224</v>
      </c>
      <c r="C160" s="54" t="s">
        <v>3224</v>
      </c>
      <c r="D160" s="54" t="s">
        <v>2761</v>
      </c>
      <c r="E160" s="55" t="s">
        <v>1585</v>
      </c>
      <c r="F160" s="54" t="s">
        <v>1586</v>
      </c>
      <c r="G160" s="67" t="s">
        <v>3154</v>
      </c>
      <c r="H160" s="68" t="s">
        <v>2763</v>
      </c>
      <c r="I160" s="69" t="s">
        <v>2764</v>
      </c>
      <c r="J160" s="68" t="s">
        <v>2765</v>
      </c>
      <c r="K160" s="57" t="s">
        <v>324</v>
      </c>
      <c r="L160" s="58">
        <v>157</v>
      </c>
      <c r="M160" s="32" t="s">
        <v>3225</v>
      </c>
      <c r="N160" s="32" t="s">
        <v>1589</v>
      </c>
    </row>
    <row r="161" spans="1:14" ht="18" customHeight="1" x14ac:dyDescent="0.25">
      <c r="A161" s="59" t="s">
        <v>3226</v>
      </c>
      <c r="B161" s="60" t="s">
        <v>3227</v>
      </c>
      <c r="C161" s="60" t="s">
        <v>3227</v>
      </c>
      <c r="D161" s="60" t="s">
        <v>3228</v>
      </c>
      <c r="E161" s="61" t="s">
        <v>1590</v>
      </c>
      <c r="F161" s="60" t="s">
        <v>1591</v>
      </c>
      <c r="G161" s="62" t="s">
        <v>2762</v>
      </c>
      <c r="H161" s="63" t="s">
        <v>2763</v>
      </c>
      <c r="I161" s="64" t="s">
        <v>2764</v>
      </c>
      <c r="J161" s="63" t="s">
        <v>2765</v>
      </c>
      <c r="K161" s="65" t="s">
        <v>324</v>
      </c>
      <c r="L161" s="66">
        <v>158</v>
      </c>
      <c r="M161" s="32" t="s">
        <v>3229</v>
      </c>
      <c r="N161" s="32" t="s">
        <v>1594</v>
      </c>
    </row>
    <row r="162" spans="1:14" ht="18" customHeight="1" x14ac:dyDescent="0.25">
      <c r="A162" s="53" t="s">
        <v>3230</v>
      </c>
      <c r="B162" s="54" t="s">
        <v>3231</v>
      </c>
      <c r="C162" s="54" t="s">
        <v>3231</v>
      </c>
      <c r="D162" s="54" t="s">
        <v>3228</v>
      </c>
      <c r="E162" s="55" t="s">
        <v>1590</v>
      </c>
      <c r="F162" s="54" t="s">
        <v>1591</v>
      </c>
      <c r="G162" s="67" t="s">
        <v>2762</v>
      </c>
      <c r="H162" s="68" t="s">
        <v>2763</v>
      </c>
      <c r="I162" s="69" t="s">
        <v>2764</v>
      </c>
      <c r="J162" s="68" t="s">
        <v>2765</v>
      </c>
      <c r="K162" s="57" t="s">
        <v>324</v>
      </c>
      <c r="L162" s="58">
        <v>159</v>
      </c>
      <c r="M162" s="32" t="s">
        <v>3232</v>
      </c>
      <c r="N162" s="32" t="s">
        <v>1594</v>
      </c>
    </row>
    <row r="163" spans="1:14" ht="18" customHeight="1" x14ac:dyDescent="0.25">
      <c r="A163" s="59" t="s">
        <v>3233</v>
      </c>
      <c r="B163" s="60" t="s">
        <v>3234</v>
      </c>
      <c r="C163" s="60" t="s">
        <v>3234</v>
      </c>
      <c r="D163" s="60" t="s">
        <v>3228</v>
      </c>
      <c r="E163" s="61" t="s">
        <v>1590</v>
      </c>
      <c r="F163" s="60" t="s">
        <v>1591</v>
      </c>
      <c r="G163" s="62" t="s">
        <v>2762</v>
      </c>
      <c r="H163" s="63" t="s">
        <v>2763</v>
      </c>
      <c r="I163" s="64" t="s">
        <v>2764</v>
      </c>
      <c r="J163" s="63" t="s">
        <v>2765</v>
      </c>
      <c r="K163" s="65" t="s">
        <v>324</v>
      </c>
      <c r="L163" s="66">
        <v>160</v>
      </c>
      <c r="M163" s="32" t="s">
        <v>3235</v>
      </c>
      <c r="N163" s="32" t="s">
        <v>1594</v>
      </c>
    </row>
    <row r="164" spans="1:14" ht="18" customHeight="1" x14ac:dyDescent="0.25">
      <c r="A164" s="53" t="s">
        <v>3236</v>
      </c>
      <c r="B164" s="54" t="s">
        <v>3237</v>
      </c>
      <c r="C164" s="54" t="s">
        <v>3237</v>
      </c>
      <c r="D164" s="54" t="s">
        <v>3161</v>
      </c>
      <c r="E164" s="55" t="s">
        <v>1590</v>
      </c>
      <c r="F164" s="54" t="s">
        <v>1591</v>
      </c>
      <c r="G164" s="67" t="s">
        <v>2762</v>
      </c>
      <c r="H164" s="68" t="s">
        <v>2763</v>
      </c>
      <c r="I164" s="69" t="s">
        <v>2764</v>
      </c>
      <c r="J164" s="68" t="s">
        <v>2765</v>
      </c>
      <c r="K164" s="57" t="s">
        <v>324</v>
      </c>
      <c r="L164" s="58">
        <v>161</v>
      </c>
      <c r="M164" s="32" t="s">
        <v>3238</v>
      </c>
      <c r="N164" s="32" t="s">
        <v>1594</v>
      </c>
    </row>
    <row r="165" spans="1:14" ht="18" customHeight="1" x14ac:dyDescent="0.25">
      <c r="A165" s="59" t="s">
        <v>3239</v>
      </c>
      <c r="B165" s="60" t="s">
        <v>3240</v>
      </c>
      <c r="C165" s="60" t="s">
        <v>3240</v>
      </c>
      <c r="D165" s="60" t="s">
        <v>3228</v>
      </c>
      <c r="E165" s="61" t="s">
        <v>1590</v>
      </c>
      <c r="F165" s="60" t="s">
        <v>1591</v>
      </c>
      <c r="G165" s="62" t="s">
        <v>2762</v>
      </c>
      <c r="H165" s="63" t="s">
        <v>2763</v>
      </c>
      <c r="I165" s="64" t="s">
        <v>2764</v>
      </c>
      <c r="J165" s="63" t="s">
        <v>2765</v>
      </c>
      <c r="K165" s="65" t="s">
        <v>324</v>
      </c>
      <c r="L165" s="66">
        <v>162</v>
      </c>
      <c r="M165" s="32" t="s">
        <v>3241</v>
      </c>
      <c r="N165" s="32" t="s">
        <v>1594</v>
      </c>
    </row>
    <row r="166" spans="1:14" ht="18" customHeight="1" x14ac:dyDescent="0.25">
      <c r="A166" s="53" t="s">
        <v>3242</v>
      </c>
      <c r="B166" s="54" t="s">
        <v>3243</v>
      </c>
      <c r="C166" s="54" t="s">
        <v>3243</v>
      </c>
      <c r="D166" s="54" t="s">
        <v>3228</v>
      </c>
      <c r="E166" s="55" t="s">
        <v>1590</v>
      </c>
      <c r="F166" s="54" t="s">
        <v>1591</v>
      </c>
      <c r="G166" s="67" t="s">
        <v>2762</v>
      </c>
      <c r="H166" s="68" t="s">
        <v>2763</v>
      </c>
      <c r="I166" s="69" t="s">
        <v>2764</v>
      </c>
      <c r="J166" s="68" t="s">
        <v>2765</v>
      </c>
      <c r="K166" s="57" t="s">
        <v>324</v>
      </c>
      <c r="L166" s="58">
        <v>163</v>
      </c>
      <c r="M166" s="32" t="s">
        <v>3244</v>
      </c>
      <c r="N166" s="32" t="s">
        <v>1594</v>
      </c>
    </row>
    <row r="167" spans="1:14" ht="18" customHeight="1" x14ac:dyDescent="0.25">
      <c r="A167" s="59" t="s">
        <v>3245</v>
      </c>
      <c r="B167" s="60" t="s">
        <v>3246</v>
      </c>
      <c r="C167" s="60" t="s">
        <v>3246</v>
      </c>
      <c r="D167" s="60" t="s">
        <v>3228</v>
      </c>
      <c r="E167" s="61" t="s">
        <v>1590</v>
      </c>
      <c r="F167" s="60" t="s">
        <v>1591</v>
      </c>
      <c r="G167" s="62" t="s">
        <v>2762</v>
      </c>
      <c r="H167" s="63" t="s">
        <v>2763</v>
      </c>
      <c r="I167" s="64" t="s">
        <v>2764</v>
      </c>
      <c r="J167" s="63" t="s">
        <v>2765</v>
      </c>
      <c r="K167" s="65" t="s">
        <v>324</v>
      </c>
      <c r="L167" s="66">
        <v>164</v>
      </c>
      <c r="M167" s="32" t="s">
        <v>3247</v>
      </c>
      <c r="N167" s="32" t="s">
        <v>1594</v>
      </c>
    </row>
    <row r="168" spans="1:14" ht="18" customHeight="1" x14ac:dyDescent="0.25">
      <c r="A168" s="53" t="s">
        <v>3248</v>
      </c>
      <c r="B168" s="54" t="s">
        <v>3249</v>
      </c>
      <c r="C168" s="54" t="s">
        <v>3249</v>
      </c>
      <c r="D168" s="54" t="s">
        <v>3228</v>
      </c>
      <c r="E168" s="55" t="s">
        <v>1590</v>
      </c>
      <c r="F168" s="54" t="s">
        <v>1591</v>
      </c>
      <c r="G168" s="67" t="s">
        <v>2762</v>
      </c>
      <c r="H168" s="68" t="s">
        <v>2763</v>
      </c>
      <c r="I168" s="69" t="s">
        <v>2764</v>
      </c>
      <c r="J168" s="68" t="s">
        <v>2765</v>
      </c>
      <c r="K168" s="57" t="s">
        <v>324</v>
      </c>
      <c r="L168" s="58">
        <v>165</v>
      </c>
      <c r="M168" s="32" t="s">
        <v>3250</v>
      </c>
      <c r="N168" s="32" t="s">
        <v>1594</v>
      </c>
    </row>
    <row r="169" spans="1:14" ht="18" customHeight="1" x14ac:dyDescent="0.25">
      <c r="A169" s="59" t="s">
        <v>3251</v>
      </c>
      <c r="B169" s="60" t="s">
        <v>3252</v>
      </c>
      <c r="C169" s="60" t="s">
        <v>3252</v>
      </c>
      <c r="D169" s="60" t="s">
        <v>3228</v>
      </c>
      <c r="E169" s="61" t="s">
        <v>1590</v>
      </c>
      <c r="F169" s="60" t="s">
        <v>1591</v>
      </c>
      <c r="G169" s="62" t="s">
        <v>2762</v>
      </c>
      <c r="H169" s="63" t="s">
        <v>2763</v>
      </c>
      <c r="I169" s="64" t="s">
        <v>2764</v>
      </c>
      <c r="J169" s="63" t="s">
        <v>2765</v>
      </c>
      <c r="K169" s="65" t="s">
        <v>324</v>
      </c>
      <c r="L169" s="66">
        <v>166</v>
      </c>
      <c r="M169" s="32" t="s">
        <v>3253</v>
      </c>
      <c r="N169" s="32" t="s">
        <v>1594</v>
      </c>
    </row>
    <row r="170" spans="1:14" ht="18" customHeight="1" x14ac:dyDescent="0.25">
      <c r="A170" s="53" t="s">
        <v>3254</v>
      </c>
      <c r="B170" s="54" t="s">
        <v>3255</v>
      </c>
      <c r="C170" s="54" t="s">
        <v>3255</v>
      </c>
      <c r="D170" s="54" t="s">
        <v>3228</v>
      </c>
      <c r="E170" s="55" t="s">
        <v>1590</v>
      </c>
      <c r="F170" s="54" t="s">
        <v>1591</v>
      </c>
      <c r="G170" s="67" t="s">
        <v>2762</v>
      </c>
      <c r="H170" s="68" t="s">
        <v>2763</v>
      </c>
      <c r="I170" s="69" t="s">
        <v>2764</v>
      </c>
      <c r="J170" s="68" t="s">
        <v>2765</v>
      </c>
      <c r="K170" s="57" t="s">
        <v>324</v>
      </c>
      <c r="L170" s="58">
        <v>167</v>
      </c>
      <c r="M170" s="32" t="s">
        <v>3256</v>
      </c>
      <c r="N170" s="32" t="s">
        <v>1594</v>
      </c>
    </row>
    <row r="171" spans="1:14" ht="18" customHeight="1" x14ac:dyDescent="0.25">
      <c r="A171" s="59" t="s">
        <v>3257</v>
      </c>
      <c r="B171" s="60" t="s">
        <v>3258</v>
      </c>
      <c r="C171" s="60" t="s">
        <v>3258</v>
      </c>
      <c r="D171" s="60" t="s">
        <v>3228</v>
      </c>
      <c r="E171" s="61" t="s">
        <v>1590</v>
      </c>
      <c r="F171" s="60" t="s">
        <v>1591</v>
      </c>
      <c r="G171" s="62" t="s">
        <v>2762</v>
      </c>
      <c r="H171" s="63" t="s">
        <v>2763</v>
      </c>
      <c r="I171" s="64" t="s">
        <v>2764</v>
      </c>
      <c r="J171" s="63" t="s">
        <v>2765</v>
      </c>
      <c r="K171" s="65" t="s">
        <v>324</v>
      </c>
      <c r="L171" s="66">
        <v>168</v>
      </c>
      <c r="M171" s="32" t="s">
        <v>3259</v>
      </c>
      <c r="N171" s="32" t="s">
        <v>1594</v>
      </c>
    </row>
    <row r="172" spans="1:14" ht="18" customHeight="1" x14ac:dyDescent="0.25">
      <c r="A172" s="72" t="s">
        <v>1590</v>
      </c>
      <c r="B172" s="54" t="s">
        <v>1591</v>
      </c>
      <c r="C172" s="55"/>
      <c r="D172" s="55"/>
      <c r="E172" s="55" t="s">
        <v>1590</v>
      </c>
      <c r="F172" s="54" t="s">
        <v>1591</v>
      </c>
      <c r="G172" s="67"/>
      <c r="H172" s="68"/>
      <c r="I172" s="69"/>
      <c r="J172" s="68"/>
      <c r="K172" s="57" t="s">
        <v>2740</v>
      </c>
      <c r="L172" s="58">
        <v>169</v>
      </c>
      <c r="M172" s="32" t="s">
        <v>1594</v>
      </c>
      <c r="N172" s="32" t="s">
        <v>1594</v>
      </c>
    </row>
    <row r="173" spans="1:14" ht="18" customHeight="1" x14ac:dyDescent="0.25">
      <c r="A173" s="59" t="s">
        <v>3260</v>
      </c>
      <c r="B173" s="60" t="s">
        <v>3261</v>
      </c>
      <c r="C173" s="60" t="s">
        <v>3261</v>
      </c>
      <c r="D173" s="60" t="s">
        <v>3262</v>
      </c>
      <c r="E173" s="61" t="s">
        <v>1600</v>
      </c>
      <c r="F173" s="60" t="s">
        <v>1601</v>
      </c>
      <c r="G173" s="62" t="s">
        <v>2762</v>
      </c>
      <c r="H173" s="63" t="s">
        <v>2763</v>
      </c>
      <c r="I173" s="64" t="s">
        <v>2764</v>
      </c>
      <c r="J173" s="63" t="s">
        <v>2765</v>
      </c>
      <c r="K173" s="65" t="s">
        <v>324</v>
      </c>
      <c r="L173" s="66">
        <v>170</v>
      </c>
      <c r="M173" s="32" t="s">
        <v>3263</v>
      </c>
      <c r="N173" s="32" t="s">
        <v>1604</v>
      </c>
    </row>
    <row r="174" spans="1:14" ht="18" customHeight="1" x14ac:dyDescent="0.25">
      <c r="A174" s="53" t="s">
        <v>3264</v>
      </c>
      <c r="B174" s="54" t="s">
        <v>3265</v>
      </c>
      <c r="C174" s="54" t="s">
        <v>3265</v>
      </c>
      <c r="D174" s="54" t="s">
        <v>3266</v>
      </c>
      <c r="E174" s="55" t="s">
        <v>1600</v>
      </c>
      <c r="F174" s="54" t="s">
        <v>1601</v>
      </c>
      <c r="G174" s="67" t="s">
        <v>2762</v>
      </c>
      <c r="H174" s="68" t="s">
        <v>2763</v>
      </c>
      <c r="I174" s="69" t="s">
        <v>2764</v>
      </c>
      <c r="J174" s="68" t="s">
        <v>2765</v>
      </c>
      <c r="K174" s="57" t="s">
        <v>324</v>
      </c>
      <c r="L174" s="58">
        <v>171</v>
      </c>
      <c r="M174" s="32" t="s">
        <v>3267</v>
      </c>
      <c r="N174" s="32" t="s">
        <v>1604</v>
      </c>
    </row>
    <row r="175" spans="1:14" ht="18" customHeight="1" x14ac:dyDescent="0.25">
      <c r="A175" s="59" t="s">
        <v>3268</v>
      </c>
      <c r="B175" s="60" t="s">
        <v>3269</v>
      </c>
      <c r="C175" s="60" t="s">
        <v>3269</v>
      </c>
      <c r="D175" s="60" t="s">
        <v>3262</v>
      </c>
      <c r="E175" s="61" t="s">
        <v>1600</v>
      </c>
      <c r="F175" s="60" t="s">
        <v>1601</v>
      </c>
      <c r="G175" s="62" t="s">
        <v>2762</v>
      </c>
      <c r="H175" s="63" t="s">
        <v>2763</v>
      </c>
      <c r="I175" s="64" t="s">
        <v>2764</v>
      </c>
      <c r="J175" s="63" t="s">
        <v>2765</v>
      </c>
      <c r="K175" s="65" t="s">
        <v>324</v>
      </c>
      <c r="L175" s="66">
        <v>172</v>
      </c>
      <c r="M175" s="32" t="s">
        <v>3270</v>
      </c>
      <c r="N175" s="32" t="s">
        <v>1604</v>
      </c>
    </row>
    <row r="176" spans="1:14" ht="18" customHeight="1" x14ac:dyDescent="0.25">
      <c r="A176" s="53" t="s">
        <v>3271</v>
      </c>
      <c r="B176" s="54" t="s">
        <v>3272</v>
      </c>
      <c r="C176" s="54" t="s">
        <v>3272</v>
      </c>
      <c r="D176" s="54" t="s">
        <v>3266</v>
      </c>
      <c r="E176" s="55" t="s">
        <v>1600</v>
      </c>
      <c r="F176" s="54" t="s">
        <v>1601</v>
      </c>
      <c r="G176" s="67" t="s">
        <v>2762</v>
      </c>
      <c r="H176" s="68" t="s">
        <v>2763</v>
      </c>
      <c r="I176" s="69" t="s">
        <v>2764</v>
      </c>
      <c r="J176" s="68" t="s">
        <v>2765</v>
      </c>
      <c r="K176" s="57" t="s">
        <v>324</v>
      </c>
      <c r="L176" s="58">
        <v>173</v>
      </c>
      <c r="M176" s="32" t="s">
        <v>3273</v>
      </c>
      <c r="N176" s="32" t="s">
        <v>1604</v>
      </c>
    </row>
    <row r="177" spans="1:14" ht="18" customHeight="1" x14ac:dyDescent="0.25">
      <c r="A177" s="59" t="s">
        <v>3274</v>
      </c>
      <c r="B177" s="60" t="s">
        <v>3275</v>
      </c>
      <c r="C177" s="60" t="s">
        <v>3275</v>
      </c>
      <c r="D177" s="60" t="s">
        <v>3266</v>
      </c>
      <c r="E177" s="61" t="s">
        <v>1600</v>
      </c>
      <c r="F177" s="60" t="s">
        <v>1601</v>
      </c>
      <c r="G177" s="62" t="s">
        <v>2762</v>
      </c>
      <c r="H177" s="63" t="s">
        <v>2763</v>
      </c>
      <c r="I177" s="64" t="s">
        <v>2764</v>
      </c>
      <c r="J177" s="63" t="s">
        <v>2765</v>
      </c>
      <c r="K177" s="65" t="s">
        <v>324</v>
      </c>
      <c r="L177" s="66">
        <v>174</v>
      </c>
      <c r="M177" s="32" t="s">
        <v>3276</v>
      </c>
      <c r="N177" s="32" t="s">
        <v>1604</v>
      </c>
    </row>
    <row r="178" spans="1:14" ht="18" customHeight="1" x14ac:dyDescent="0.25">
      <c r="A178" s="53" t="s">
        <v>3277</v>
      </c>
      <c r="B178" s="54" t="s">
        <v>3278</v>
      </c>
      <c r="C178" s="54" t="s">
        <v>3278</v>
      </c>
      <c r="D178" s="54" t="s">
        <v>3266</v>
      </c>
      <c r="E178" s="55" t="s">
        <v>1600</v>
      </c>
      <c r="F178" s="54" t="s">
        <v>1601</v>
      </c>
      <c r="G178" s="67" t="s">
        <v>2762</v>
      </c>
      <c r="H178" s="68" t="s">
        <v>2763</v>
      </c>
      <c r="I178" s="69" t="s">
        <v>2764</v>
      </c>
      <c r="J178" s="68" t="s">
        <v>2765</v>
      </c>
      <c r="K178" s="57" t="s">
        <v>324</v>
      </c>
      <c r="L178" s="58">
        <v>175</v>
      </c>
      <c r="M178" s="32" t="s">
        <v>3279</v>
      </c>
      <c r="N178" s="32" t="s">
        <v>1604</v>
      </c>
    </row>
    <row r="179" spans="1:14" ht="18" customHeight="1" x14ac:dyDescent="0.25">
      <c r="A179" s="59" t="s">
        <v>3280</v>
      </c>
      <c r="B179" s="60" t="s">
        <v>3281</v>
      </c>
      <c r="C179" s="60" t="s">
        <v>3281</v>
      </c>
      <c r="D179" s="60" t="s">
        <v>3266</v>
      </c>
      <c r="E179" s="61" t="s">
        <v>1600</v>
      </c>
      <c r="F179" s="60" t="s">
        <v>1601</v>
      </c>
      <c r="G179" s="62" t="s">
        <v>2762</v>
      </c>
      <c r="H179" s="63" t="s">
        <v>2763</v>
      </c>
      <c r="I179" s="64" t="s">
        <v>2764</v>
      </c>
      <c r="J179" s="63" t="s">
        <v>2765</v>
      </c>
      <c r="K179" s="65" t="s">
        <v>324</v>
      </c>
      <c r="L179" s="66">
        <v>176</v>
      </c>
      <c r="M179" s="32" t="s">
        <v>3282</v>
      </c>
      <c r="N179" s="32" t="s">
        <v>1604</v>
      </c>
    </row>
    <row r="180" spans="1:14" ht="18" customHeight="1" x14ac:dyDescent="0.25">
      <c r="A180" s="53" t="s">
        <v>3283</v>
      </c>
      <c r="B180" s="54" t="s">
        <v>3284</v>
      </c>
      <c r="C180" s="54" t="s">
        <v>3284</v>
      </c>
      <c r="D180" s="54" t="s">
        <v>3266</v>
      </c>
      <c r="E180" s="55" t="s">
        <v>1600</v>
      </c>
      <c r="F180" s="54" t="s">
        <v>1601</v>
      </c>
      <c r="G180" s="67" t="s">
        <v>2762</v>
      </c>
      <c r="H180" s="68" t="s">
        <v>2763</v>
      </c>
      <c r="I180" s="69" t="s">
        <v>2764</v>
      </c>
      <c r="J180" s="68" t="s">
        <v>2765</v>
      </c>
      <c r="K180" s="57" t="s">
        <v>324</v>
      </c>
      <c r="L180" s="58">
        <v>177</v>
      </c>
      <c r="M180" s="32" t="s">
        <v>3285</v>
      </c>
      <c r="N180" s="32" t="s">
        <v>1604</v>
      </c>
    </row>
    <row r="181" spans="1:14" ht="18" customHeight="1" x14ac:dyDescent="0.25">
      <c r="A181" s="59" t="s">
        <v>3286</v>
      </c>
      <c r="B181" s="60" t="s">
        <v>3287</v>
      </c>
      <c r="C181" s="60" t="s">
        <v>3287</v>
      </c>
      <c r="D181" s="60" t="s">
        <v>3266</v>
      </c>
      <c r="E181" s="61" t="s">
        <v>1605</v>
      </c>
      <c r="F181" s="60" t="s">
        <v>1606</v>
      </c>
      <c r="G181" s="62" t="s">
        <v>2762</v>
      </c>
      <c r="H181" s="63" t="s">
        <v>2763</v>
      </c>
      <c r="I181" s="64" t="s">
        <v>2764</v>
      </c>
      <c r="J181" s="63" t="s">
        <v>2765</v>
      </c>
      <c r="K181" s="65" t="s">
        <v>324</v>
      </c>
      <c r="L181" s="66">
        <v>178</v>
      </c>
      <c r="M181" s="32" t="s">
        <v>3288</v>
      </c>
      <c r="N181" s="32" t="s">
        <v>1609</v>
      </c>
    </row>
    <row r="182" spans="1:14" ht="18" customHeight="1" x14ac:dyDescent="0.25">
      <c r="A182" s="53" t="s">
        <v>3289</v>
      </c>
      <c r="B182" s="54" t="s">
        <v>3290</v>
      </c>
      <c r="C182" s="54" t="s">
        <v>3290</v>
      </c>
      <c r="D182" s="54" t="s">
        <v>3266</v>
      </c>
      <c r="E182" s="55" t="s">
        <v>1605</v>
      </c>
      <c r="F182" s="54" t="s">
        <v>1606</v>
      </c>
      <c r="G182" s="67" t="s">
        <v>2762</v>
      </c>
      <c r="H182" s="68" t="s">
        <v>2763</v>
      </c>
      <c r="I182" s="69" t="s">
        <v>2764</v>
      </c>
      <c r="J182" s="68" t="s">
        <v>2765</v>
      </c>
      <c r="K182" s="57" t="s">
        <v>324</v>
      </c>
      <c r="L182" s="58">
        <v>179</v>
      </c>
      <c r="M182" s="32" t="s">
        <v>3291</v>
      </c>
      <c r="N182" s="32" t="s">
        <v>1609</v>
      </c>
    </row>
    <row r="183" spans="1:14" ht="18" customHeight="1" x14ac:dyDescent="0.25">
      <c r="A183" s="59" t="s">
        <v>3292</v>
      </c>
      <c r="B183" s="60" t="s">
        <v>3293</v>
      </c>
      <c r="C183" s="60" t="s">
        <v>3293</v>
      </c>
      <c r="D183" s="60" t="s">
        <v>3266</v>
      </c>
      <c r="E183" s="61" t="s">
        <v>1605</v>
      </c>
      <c r="F183" s="60" t="s">
        <v>1606</v>
      </c>
      <c r="G183" s="62" t="s">
        <v>2762</v>
      </c>
      <c r="H183" s="63" t="s">
        <v>2763</v>
      </c>
      <c r="I183" s="64" t="s">
        <v>2764</v>
      </c>
      <c r="J183" s="63" t="s">
        <v>2765</v>
      </c>
      <c r="K183" s="65" t="s">
        <v>324</v>
      </c>
      <c r="L183" s="66">
        <v>180</v>
      </c>
      <c r="M183" s="32" t="s">
        <v>3294</v>
      </c>
      <c r="N183" s="32" t="s">
        <v>1609</v>
      </c>
    </row>
    <row r="184" spans="1:14" ht="18" customHeight="1" x14ac:dyDescent="0.25">
      <c r="A184" s="53" t="s">
        <v>3295</v>
      </c>
      <c r="B184" s="54" t="s">
        <v>3296</v>
      </c>
      <c r="C184" s="54" t="s">
        <v>3296</v>
      </c>
      <c r="D184" s="54" t="s">
        <v>3266</v>
      </c>
      <c r="E184" s="55" t="s">
        <v>1605</v>
      </c>
      <c r="F184" s="54" t="s">
        <v>1606</v>
      </c>
      <c r="G184" s="67" t="s">
        <v>2762</v>
      </c>
      <c r="H184" s="68" t="s">
        <v>2763</v>
      </c>
      <c r="I184" s="69" t="s">
        <v>2764</v>
      </c>
      <c r="J184" s="68" t="s">
        <v>2765</v>
      </c>
      <c r="K184" s="57" t="s">
        <v>324</v>
      </c>
      <c r="L184" s="58">
        <v>181</v>
      </c>
      <c r="M184" s="32" t="s">
        <v>3297</v>
      </c>
      <c r="N184" s="32" t="s">
        <v>1609</v>
      </c>
    </row>
    <row r="185" spans="1:14" ht="18" customHeight="1" x14ac:dyDescent="0.25">
      <c r="A185" s="59" t="s">
        <v>3298</v>
      </c>
      <c r="B185" s="60" t="s">
        <v>3299</v>
      </c>
      <c r="C185" s="60" t="s">
        <v>3299</v>
      </c>
      <c r="D185" s="60" t="s">
        <v>3266</v>
      </c>
      <c r="E185" s="61" t="s">
        <v>1605</v>
      </c>
      <c r="F185" s="60" t="s">
        <v>1606</v>
      </c>
      <c r="G185" s="62" t="s">
        <v>2762</v>
      </c>
      <c r="H185" s="63" t="s">
        <v>2763</v>
      </c>
      <c r="I185" s="64" t="s">
        <v>2764</v>
      </c>
      <c r="J185" s="63" t="s">
        <v>2765</v>
      </c>
      <c r="K185" s="65" t="s">
        <v>324</v>
      </c>
      <c r="L185" s="66">
        <v>182</v>
      </c>
      <c r="M185" s="32" t="s">
        <v>3300</v>
      </c>
      <c r="N185" s="32" t="s">
        <v>1609</v>
      </c>
    </row>
    <row r="186" spans="1:14" ht="18" customHeight="1" x14ac:dyDescent="0.25">
      <c r="A186" s="53" t="s">
        <v>3301</v>
      </c>
      <c r="B186" s="54" t="s">
        <v>3302</v>
      </c>
      <c r="C186" s="54" t="s">
        <v>3302</v>
      </c>
      <c r="D186" s="54" t="s">
        <v>3266</v>
      </c>
      <c r="E186" s="55" t="s">
        <v>1605</v>
      </c>
      <c r="F186" s="54" t="s">
        <v>1606</v>
      </c>
      <c r="G186" s="67" t="s">
        <v>2762</v>
      </c>
      <c r="H186" s="68" t="s">
        <v>2763</v>
      </c>
      <c r="I186" s="69" t="s">
        <v>2764</v>
      </c>
      <c r="J186" s="68" t="s">
        <v>2765</v>
      </c>
      <c r="K186" s="57" t="s">
        <v>324</v>
      </c>
      <c r="L186" s="58">
        <v>183</v>
      </c>
      <c r="M186" s="32" t="s">
        <v>3303</v>
      </c>
      <c r="N186" s="32" t="s">
        <v>1609</v>
      </c>
    </row>
    <row r="187" spans="1:14" ht="18" customHeight="1" x14ac:dyDescent="0.25">
      <c r="A187" s="59" t="s">
        <v>3304</v>
      </c>
      <c r="B187" s="60" t="s">
        <v>3305</v>
      </c>
      <c r="C187" s="60" t="s">
        <v>3305</v>
      </c>
      <c r="D187" s="60" t="s">
        <v>3266</v>
      </c>
      <c r="E187" s="61" t="s">
        <v>1605</v>
      </c>
      <c r="F187" s="60" t="s">
        <v>1606</v>
      </c>
      <c r="G187" s="62" t="s">
        <v>2762</v>
      </c>
      <c r="H187" s="63" t="s">
        <v>2763</v>
      </c>
      <c r="I187" s="64" t="s">
        <v>2764</v>
      </c>
      <c r="J187" s="63" t="s">
        <v>2765</v>
      </c>
      <c r="K187" s="65" t="s">
        <v>324</v>
      </c>
      <c r="L187" s="66">
        <v>184</v>
      </c>
      <c r="M187" s="32" t="s">
        <v>3306</v>
      </c>
      <c r="N187" s="32" t="s">
        <v>1609</v>
      </c>
    </row>
    <row r="188" spans="1:14" ht="18" customHeight="1" x14ac:dyDescent="0.25">
      <c r="A188" s="53" t="s">
        <v>3307</v>
      </c>
      <c r="B188" s="54" t="s">
        <v>3308</v>
      </c>
      <c r="C188" s="54" t="s">
        <v>3308</v>
      </c>
      <c r="D188" s="54" t="s">
        <v>3266</v>
      </c>
      <c r="E188" s="55" t="s">
        <v>1605</v>
      </c>
      <c r="F188" s="54" t="s">
        <v>1606</v>
      </c>
      <c r="G188" s="67" t="s">
        <v>2762</v>
      </c>
      <c r="H188" s="68" t="s">
        <v>2763</v>
      </c>
      <c r="I188" s="69" t="s">
        <v>2764</v>
      </c>
      <c r="J188" s="68" t="s">
        <v>2765</v>
      </c>
      <c r="K188" s="57" t="s">
        <v>324</v>
      </c>
      <c r="L188" s="58">
        <v>185</v>
      </c>
      <c r="M188" s="32" t="s">
        <v>3309</v>
      </c>
      <c r="N188" s="32" t="s">
        <v>1609</v>
      </c>
    </row>
    <row r="189" spans="1:14" ht="18" customHeight="1" x14ac:dyDescent="0.25">
      <c r="A189" s="59" t="s">
        <v>3310</v>
      </c>
      <c r="B189" s="60" t="s">
        <v>3311</v>
      </c>
      <c r="C189" s="60" t="s">
        <v>3311</v>
      </c>
      <c r="D189" s="60" t="s">
        <v>3266</v>
      </c>
      <c r="E189" s="61" t="s">
        <v>1605</v>
      </c>
      <c r="F189" s="60" t="s">
        <v>1606</v>
      </c>
      <c r="G189" s="62" t="s">
        <v>2762</v>
      </c>
      <c r="H189" s="63" t="s">
        <v>2763</v>
      </c>
      <c r="I189" s="64" t="s">
        <v>2764</v>
      </c>
      <c r="J189" s="63" t="s">
        <v>2765</v>
      </c>
      <c r="K189" s="65" t="s">
        <v>324</v>
      </c>
      <c r="L189" s="66">
        <v>186</v>
      </c>
      <c r="M189" s="32" t="s">
        <v>3312</v>
      </c>
      <c r="N189" s="32" t="s">
        <v>1609</v>
      </c>
    </row>
    <row r="190" spans="1:14" ht="18" customHeight="1" x14ac:dyDescent="0.25">
      <c r="A190" s="72" t="s">
        <v>1605</v>
      </c>
      <c r="B190" s="54" t="s">
        <v>1606</v>
      </c>
      <c r="C190" s="55"/>
      <c r="D190" s="55"/>
      <c r="E190" s="55" t="s">
        <v>1605</v>
      </c>
      <c r="F190" s="54" t="s">
        <v>1606</v>
      </c>
      <c r="G190" s="67"/>
      <c r="H190" s="68"/>
      <c r="I190" s="69"/>
      <c r="J190" s="68"/>
      <c r="K190" s="57" t="s">
        <v>2740</v>
      </c>
      <c r="L190" s="58">
        <v>187</v>
      </c>
      <c r="M190" s="32" t="s">
        <v>1609</v>
      </c>
      <c r="N190" s="32" t="s">
        <v>1609</v>
      </c>
    </row>
    <row r="191" spans="1:14" ht="18" customHeight="1" x14ac:dyDescent="0.25">
      <c r="A191" s="59" t="s">
        <v>3313</v>
      </c>
      <c r="B191" s="60" t="s">
        <v>3314</v>
      </c>
      <c r="C191" s="60" t="s">
        <v>3314</v>
      </c>
      <c r="D191" s="60" t="s">
        <v>3315</v>
      </c>
      <c r="E191" s="61" t="s">
        <v>1610</v>
      </c>
      <c r="F191" s="60" t="s">
        <v>1611</v>
      </c>
      <c r="G191" s="62" t="s">
        <v>2762</v>
      </c>
      <c r="H191" s="63" t="s">
        <v>2763</v>
      </c>
      <c r="I191" s="64" t="s">
        <v>2764</v>
      </c>
      <c r="J191" s="63" t="s">
        <v>2765</v>
      </c>
      <c r="K191" s="65" t="s">
        <v>324</v>
      </c>
      <c r="L191" s="66">
        <v>188</v>
      </c>
      <c r="M191" s="32" t="s">
        <v>3316</v>
      </c>
      <c r="N191" s="32" t="s">
        <v>1614</v>
      </c>
    </row>
    <row r="192" spans="1:14" ht="18" customHeight="1" x14ac:dyDescent="0.25">
      <c r="A192" s="53" t="s">
        <v>3317</v>
      </c>
      <c r="B192" s="54" t="s">
        <v>3318</v>
      </c>
      <c r="C192" s="54" t="s">
        <v>3318</v>
      </c>
      <c r="D192" s="54" t="s">
        <v>3315</v>
      </c>
      <c r="E192" s="55" t="s">
        <v>1610</v>
      </c>
      <c r="F192" s="54" t="s">
        <v>1611</v>
      </c>
      <c r="G192" s="71" t="s">
        <v>2762</v>
      </c>
      <c r="H192" s="68" t="s">
        <v>2763</v>
      </c>
      <c r="I192" s="69" t="s">
        <v>2764</v>
      </c>
      <c r="J192" s="68" t="s">
        <v>2765</v>
      </c>
      <c r="K192" s="57" t="s">
        <v>324</v>
      </c>
      <c r="L192" s="58">
        <v>189</v>
      </c>
      <c r="M192" s="32" t="s">
        <v>3319</v>
      </c>
      <c r="N192" s="32" t="s">
        <v>1614</v>
      </c>
    </row>
    <row r="193" spans="1:14" ht="18" customHeight="1" x14ac:dyDescent="0.25">
      <c r="A193" s="59" t="s">
        <v>3320</v>
      </c>
      <c r="B193" s="60" t="s">
        <v>3321</v>
      </c>
      <c r="C193" s="60" t="s">
        <v>3321</v>
      </c>
      <c r="D193" s="60" t="s">
        <v>3315</v>
      </c>
      <c r="E193" s="61" t="s">
        <v>1610</v>
      </c>
      <c r="F193" s="60" t="s">
        <v>1611</v>
      </c>
      <c r="G193" s="70" t="s">
        <v>2762</v>
      </c>
      <c r="H193" s="63" t="s">
        <v>2763</v>
      </c>
      <c r="I193" s="64" t="s">
        <v>2764</v>
      </c>
      <c r="J193" s="63" t="s">
        <v>2765</v>
      </c>
      <c r="K193" s="65" t="s">
        <v>324</v>
      </c>
      <c r="L193" s="66">
        <v>190</v>
      </c>
      <c r="M193" s="32" t="s">
        <v>3322</v>
      </c>
      <c r="N193" s="32" t="s">
        <v>1614</v>
      </c>
    </row>
    <row r="194" spans="1:14" ht="18" customHeight="1" x14ac:dyDescent="0.25">
      <c r="A194" s="53" t="s">
        <v>3323</v>
      </c>
      <c r="B194" s="54" t="s">
        <v>3324</v>
      </c>
      <c r="C194" s="54" t="s">
        <v>3324</v>
      </c>
      <c r="D194" s="54" t="s">
        <v>3315</v>
      </c>
      <c r="E194" s="55" t="s">
        <v>1610</v>
      </c>
      <c r="F194" s="54" t="s">
        <v>1611</v>
      </c>
      <c r="G194" s="71" t="s">
        <v>2762</v>
      </c>
      <c r="H194" s="68" t="s">
        <v>2763</v>
      </c>
      <c r="I194" s="69" t="s">
        <v>2764</v>
      </c>
      <c r="J194" s="68" t="s">
        <v>2765</v>
      </c>
      <c r="K194" s="57" t="s">
        <v>324</v>
      </c>
      <c r="L194" s="58">
        <v>191</v>
      </c>
      <c r="M194" s="32" t="s">
        <v>3325</v>
      </c>
      <c r="N194" s="32" t="s">
        <v>1614</v>
      </c>
    </row>
    <row r="195" spans="1:14" ht="18" customHeight="1" x14ac:dyDescent="0.25">
      <c r="A195" s="59" t="s">
        <v>3326</v>
      </c>
      <c r="B195" s="60" t="s">
        <v>3327</v>
      </c>
      <c r="C195" s="60" t="s">
        <v>3327</v>
      </c>
      <c r="D195" s="60" t="s">
        <v>3315</v>
      </c>
      <c r="E195" s="61" t="s">
        <v>1610</v>
      </c>
      <c r="F195" s="60" t="s">
        <v>1611</v>
      </c>
      <c r="G195" s="70" t="s">
        <v>2762</v>
      </c>
      <c r="H195" s="63" t="s">
        <v>2763</v>
      </c>
      <c r="I195" s="64" t="s">
        <v>2764</v>
      </c>
      <c r="J195" s="63" t="s">
        <v>2765</v>
      </c>
      <c r="K195" s="65" t="s">
        <v>324</v>
      </c>
      <c r="L195" s="66">
        <v>192</v>
      </c>
      <c r="M195" s="32" t="s">
        <v>3328</v>
      </c>
      <c r="N195" s="32" t="s">
        <v>1614</v>
      </c>
    </row>
    <row r="196" spans="1:14" ht="18" customHeight="1" x14ac:dyDescent="0.25">
      <c r="A196" s="53" t="s">
        <v>3329</v>
      </c>
      <c r="B196" s="54" t="s">
        <v>3330</v>
      </c>
      <c r="C196" s="54" t="s">
        <v>3330</v>
      </c>
      <c r="D196" s="54" t="s">
        <v>3315</v>
      </c>
      <c r="E196" s="55" t="s">
        <v>1610</v>
      </c>
      <c r="F196" s="54" t="s">
        <v>1611</v>
      </c>
      <c r="G196" s="71" t="s">
        <v>2762</v>
      </c>
      <c r="H196" s="68" t="s">
        <v>2763</v>
      </c>
      <c r="I196" s="69" t="s">
        <v>2764</v>
      </c>
      <c r="J196" s="68" t="s">
        <v>2765</v>
      </c>
      <c r="K196" s="57" t="s">
        <v>324</v>
      </c>
      <c r="L196" s="58">
        <v>193</v>
      </c>
      <c r="M196" s="32" t="s">
        <v>3331</v>
      </c>
      <c r="N196" s="32" t="s">
        <v>1614</v>
      </c>
    </row>
    <row r="197" spans="1:14" ht="18" customHeight="1" x14ac:dyDescent="0.25">
      <c r="A197" s="59" t="s">
        <v>3332</v>
      </c>
      <c r="B197" s="60" t="s">
        <v>3333</v>
      </c>
      <c r="C197" s="60" t="s">
        <v>3333</v>
      </c>
      <c r="D197" s="60" t="s">
        <v>3315</v>
      </c>
      <c r="E197" s="61" t="s">
        <v>1610</v>
      </c>
      <c r="F197" s="60" t="s">
        <v>1611</v>
      </c>
      <c r="G197" s="70" t="s">
        <v>2762</v>
      </c>
      <c r="H197" s="63" t="s">
        <v>2763</v>
      </c>
      <c r="I197" s="64" t="s">
        <v>2764</v>
      </c>
      <c r="J197" s="63" t="s">
        <v>2765</v>
      </c>
      <c r="K197" s="65" t="s">
        <v>324</v>
      </c>
      <c r="L197" s="66">
        <v>194</v>
      </c>
      <c r="M197" s="32" t="s">
        <v>3334</v>
      </c>
      <c r="N197" s="32" t="s">
        <v>1614</v>
      </c>
    </row>
    <row r="198" spans="1:14" ht="18" customHeight="1" x14ac:dyDescent="0.25">
      <c r="A198" s="53" t="s">
        <v>3335</v>
      </c>
      <c r="B198" s="54" t="s">
        <v>3336</v>
      </c>
      <c r="C198" s="54" t="s">
        <v>3336</v>
      </c>
      <c r="D198" s="54" t="s">
        <v>3337</v>
      </c>
      <c r="E198" s="55" t="s">
        <v>1610</v>
      </c>
      <c r="F198" s="54" t="s">
        <v>1611</v>
      </c>
      <c r="G198" s="71" t="s">
        <v>2762</v>
      </c>
      <c r="H198" s="68" t="s">
        <v>2763</v>
      </c>
      <c r="I198" s="69" t="s">
        <v>2764</v>
      </c>
      <c r="J198" s="68" t="s">
        <v>2765</v>
      </c>
      <c r="K198" s="57" t="s">
        <v>324</v>
      </c>
      <c r="L198" s="58">
        <v>195</v>
      </c>
      <c r="M198" s="32" t="s">
        <v>3338</v>
      </c>
      <c r="N198" s="32" t="s">
        <v>1614</v>
      </c>
    </row>
    <row r="199" spans="1:14" ht="18" customHeight="1" x14ac:dyDescent="0.25">
      <c r="A199" s="59" t="s">
        <v>3339</v>
      </c>
      <c r="B199" s="60" t="s">
        <v>3340</v>
      </c>
      <c r="C199" s="60" t="s">
        <v>3340</v>
      </c>
      <c r="D199" s="60" t="s">
        <v>3315</v>
      </c>
      <c r="E199" s="61" t="s">
        <v>1610</v>
      </c>
      <c r="F199" s="60" t="s">
        <v>1611</v>
      </c>
      <c r="G199" s="70" t="s">
        <v>2762</v>
      </c>
      <c r="H199" s="63" t="s">
        <v>2763</v>
      </c>
      <c r="I199" s="64" t="s">
        <v>2764</v>
      </c>
      <c r="J199" s="63" t="s">
        <v>2765</v>
      </c>
      <c r="K199" s="65" t="s">
        <v>324</v>
      </c>
      <c r="L199" s="66">
        <v>196</v>
      </c>
      <c r="M199" s="32" t="s">
        <v>3341</v>
      </c>
      <c r="N199" s="32" t="s">
        <v>1614</v>
      </c>
    </row>
    <row r="200" spans="1:14" ht="18" customHeight="1" x14ac:dyDescent="0.25">
      <c r="A200" s="53" t="s">
        <v>3342</v>
      </c>
      <c r="B200" s="54" t="s">
        <v>3343</v>
      </c>
      <c r="C200" s="54" t="s">
        <v>3343</v>
      </c>
      <c r="D200" s="54" t="s">
        <v>3315</v>
      </c>
      <c r="E200" s="55" t="s">
        <v>1610</v>
      </c>
      <c r="F200" s="54" t="s">
        <v>1611</v>
      </c>
      <c r="G200" s="71" t="s">
        <v>2762</v>
      </c>
      <c r="H200" s="68" t="s">
        <v>2763</v>
      </c>
      <c r="I200" s="69" t="s">
        <v>2764</v>
      </c>
      <c r="J200" s="68" t="s">
        <v>2765</v>
      </c>
      <c r="K200" s="57" t="s">
        <v>324</v>
      </c>
      <c r="L200" s="58">
        <v>197</v>
      </c>
      <c r="M200" s="32" t="s">
        <v>3344</v>
      </c>
      <c r="N200" s="32" t="s">
        <v>1614</v>
      </c>
    </row>
    <row r="201" spans="1:14" ht="18" customHeight="1" x14ac:dyDescent="0.25">
      <c r="A201" s="59" t="s">
        <v>3345</v>
      </c>
      <c r="B201" s="60" t="s">
        <v>3346</v>
      </c>
      <c r="C201" s="60" t="s">
        <v>3346</v>
      </c>
      <c r="D201" s="60" t="s">
        <v>3315</v>
      </c>
      <c r="E201" s="61" t="s">
        <v>1610</v>
      </c>
      <c r="F201" s="60" t="s">
        <v>1611</v>
      </c>
      <c r="G201" s="70" t="s">
        <v>2762</v>
      </c>
      <c r="H201" s="63" t="s">
        <v>2763</v>
      </c>
      <c r="I201" s="64" t="s">
        <v>2764</v>
      </c>
      <c r="J201" s="63" t="s">
        <v>2765</v>
      </c>
      <c r="K201" s="65" t="s">
        <v>324</v>
      </c>
      <c r="L201" s="66">
        <v>198</v>
      </c>
      <c r="M201" s="32" t="s">
        <v>3347</v>
      </c>
      <c r="N201" s="32" t="s">
        <v>1614</v>
      </c>
    </row>
    <row r="202" spans="1:14" ht="18" customHeight="1" x14ac:dyDescent="0.25">
      <c r="A202" s="53" t="s">
        <v>3348</v>
      </c>
      <c r="B202" s="54" t="s">
        <v>3349</v>
      </c>
      <c r="C202" s="54" t="s">
        <v>3349</v>
      </c>
      <c r="D202" s="54" t="s">
        <v>3315</v>
      </c>
      <c r="E202" s="55" t="s">
        <v>1610</v>
      </c>
      <c r="F202" s="54" t="s">
        <v>1611</v>
      </c>
      <c r="G202" s="71" t="s">
        <v>2762</v>
      </c>
      <c r="H202" s="68" t="s">
        <v>2763</v>
      </c>
      <c r="I202" s="69" t="s">
        <v>2764</v>
      </c>
      <c r="J202" s="68" t="s">
        <v>2765</v>
      </c>
      <c r="K202" s="57" t="s">
        <v>324</v>
      </c>
      <c r="L202" s="58">
        <v>199</v>
      </c>
      <c r="M202" s="32" t="s">
        <v>3350</v>
      </c>
      <c r="N202" s="32" t="s">
        <v>1614</v>
      </c>
    </row>
    <row r="203" spans="1:14" ht="18" customHeight="1" x14ac:dyDescent="0.25">
      <c r="A203" s="59" t="s">
        <v>3351</v>
      </c>
      <c r="B203" s="60" t="s">
        <v>3352</v>
      </c>
      <c r="C203" s="60" t="s">
        <v>3352</v>
      </c>
      <c r="D203" s="60" t="s">
        <v>3315</v>
      </c>
      <c r="E203" s="61" t="s">
        <v>1610</v>
      </c>
      <c r="F203" s="60" t="s">
        <v>1611</v>
      </c>
      <c r="G203" s="70" t="s">
        <v>2762</v>
      </c>
      <c r="H203" s="63" t="s">
        <v>2763</v>
      </c>
      <c r="I203" s="64" t="s">
        <v>2764</v>
      </c>
      <c r="J203" s="63" t="s">
        <v>2765</v>
      </c>
      <c r="K203" s="65" t="s">
        <v>324</v>
      </c>
      <c r="L203" s="66">
        <v>200</v>
      </c>
      <c r="M203" s="32" t="s">
        <v>3353</v>
      </c>
      <c r="N203" s="32" t="s">
        <v>1614</v>
      </c>
    </row>
    <row r="204" spans="1:14" ht="18" customHeight="1" x14ac:dyDescent="0.25">
      <c r="A204" s="53" t="s">
        <v>3354</v>
      </c>
      <c r="B204" s="54" t="s">
        <v>3355</v>
      </c>
      <c r="C204" s="54" t="s">
        <v>3355</v>
      </c>
      <c r="D204" s="54" t="s">
        <v>3315</v>
      </c>
      <c r="E204" s="55" t="s">
        <v>1610</v>
      </c>
      <c r="F204" s="54" t="s">
        <v>1611</v>
      </c>
      <c r="G204" s="71" t="s">
        <v>2762</v>
      </c>
      <c r="H204" s="68" t="s">
        <v>2763</v>
      </c>
      <c r="I204" s="69" t="s">
        <v>2764</v>
      </c>
      <c r="J204" s="68" t="s">
        <v>2765</v>
      </c>
      <c r="K204" s="57" t="s">
        <v>324</v>
      </c>
      <c r="L204" s="58">
        <v>201</v>
      </c>
      <c r="M204" s="32" t="s">
        <v>3356</v>
      </c>
      <c r="N204" s="32" t="s">
        <v>1614</v>
      </c>
    </row>
    <row r="205" spans="1:14" ht="18" customHeight="1" x14ac:dyDescent="0.25">
      <c r="A205" s="59" t="s">
        <v>3357</v>
      </c>
      <c r="B205" s="60" t="s">
        <v>3358</v>
      </c>
      <c r="C205" s="60" t="s">
        <v>3358</v>
      </c>
      <c r="D205" s="60" t="s">
        <v>3315</v>
      </c>
      <c r="E205" s="61" t="s">
        <v>1610</v>
      </c>
      <c r="F205" s="60" t="s">
        <v>1611</v>
      </c>
      <c r="G205" s="70" t="s">
        <v>2762</v>
      </c>
      <c r="H205" s="63" t="s">
        <v>2763</v>
      </c>
      <c r="I205" s="64" t="s">
        <v>2764</v>
      </c>
      <c r="J205" s="63" t="s">
        <v>2765</v>
      </c>
      <c r="K205" s="65" t="s">
        <v>324</v>
      </c>
      <c r="L205" s="66">
        <v>202</v>
      </c>
      <c r="M205" s="32" t="s">
        <v>3359</v>
      </c>
      <c r="N205" s="32" t="s">
        <v>1614</v>
      </c>
    </row>
    <row r="206" spans="1:14" ht="18" customHeight="1" x14ac:dyDescent="0.25">
      <c r="A206" s="53" t="s">
        <v>3360</v>
      </c>
      <c r="B206" s="54" t="s">
        <v>3361</v>
      </c>
      <c r="C206" s="54" t="s">
        <v>3361</v>
      </c>
      <c r="D206" s="54" t="s">
        <v>3337</v>
      </c>
      <c r="E206" s="55" t="s">
        <v>1610</v>
      </c>
      <c r="F206" s="54" t="s">
        <v>1611</v>
      </c>
      <c r="G206" s="71" t="s">
        <v>2762</v>
      </c>
      <c r="H206" s="68" t="s">
        <v>2763</v>
      </c>
      <c r="I206" s="69" t="s">
        <v>2764</v>
      </c>
      <c r="J206" s="68" t="s">
        <v>2765</v>
      </c>
      <c r="K206" s="57" t="s">
        <v>324</v>
      </c>
      <c r="L206" s="58">
        <v>203</v>
      </c>
      <c r="M206" s="32" t="s">
        <v>3362</v>
      </c>
      <c r="N206" s="32" t="s">
        <v>1614</v>
      </c>
    </row>
    <row r="207" spans="1:14" ht="18" customHeight="1" x14ac:dyDescent="0.25">
      <c r="A207" s="59" t="s">
        <v>3363</v>
      </c>
      <c r="B207" s="60" t="s">
        <v>3364</v>
      </c>
      <c r="C207" s="60" t="s">
        <v>3364</v>
      </c>
      <c r="D207" s="60" t="s">
        <v>3315</v>
      </c>
      <c r="E207" s="61" t="s">
        <v>1610</v>
      </c>
      <c r="F207" s="60" t="s">
        <v>1611</v>
      </c>
      <c r="G207" s="70" t="s">
        <v>2762</v>
      </c>
      <c r="H207" s="63" t="s">
        <v>2763</v>
      </c>
      <c r="I207" s="64" t="s">
        <v>2764</v>
      </c>
      <c r="J207" s="63" t="s">
        <v>2765</v>
      </c>
      <c r="K207" s="65" t="s">
        <v>324</v>
      </c>
      <c r="L207" s="66">
        <v>204</v>
      </c>
      <c r="M207" s="32" t="s">
        <v>3365</v>
      </c>
      <c r="N207" s="32" t="s">
        <v>1614</v>
      </c>
    </row>
    <row r="208" spans="1:14" ht="18" customHeight="1" x14ac:dyDescent="0.25">
      <c r="A208" s="53" t="s">
        <v>3366</v>
      </c>
      <c r="B208" s="54" t="s">
        <v>3367</v>
      </c>
      <c r="C208" s="54" t="s">
        <v>3367</v>
      </c>
      <c r="D208" s="54" t="s">
        <v>3315</v>
      </c>
      <c r="E208" s="55" t="s">
        <v>1610</v>
      </c>
      <c r="F208" s="54" t="s">
        <v>1611</v>
      </c>
      <c r="G208" s="71" t="s">
        <v>2762</v>
      </c>
      <c r="H208" s="68" t="s">
        <v>2763</v>
      </c>
      <c r="I208" s="69" t="s">
        <v>2764</v>
      </c>
      <c r="J208" s="68" t="s">
        <v>2765</v>
      </c>
      <c r="K208" s="57" t="s">
        <v>324</v>
      </c>
      <c r="L208" s="58">
        <v>205</v>
      </c>
      <c r="M208" s="32" t="s">
        <v>3368</v>
      </c>
      <c r="N208" s="32" t="s">
        <v>1614</v>
      </c>
    </row>
    <row r="209" spans="1:14" ht="18" customHeight="1" x14ac:dyDescent="0.25">
      <c r="A209" s="59" t="s">
        <v>3369</v>
      </c>
      <c r="B209" s="60" t="s">
        <v>3370</v>
      </c>
      <c r="C209" s="60" t="s">
        <v>3370</v>
      </c>
      <c r="D209" s="60" t="s">
        <v>3315</v>
      </c>
      <c r="E209" s="61" t="s">
        <v>1610</v>
      </c>
      <c r="F209" s="60" t="s">
        <v>1611</v>
      </c>
      <c r="G209" s="70" t="s">
        <v>2762</v>
      </c>
      <c r="H209" s="63" t="s">
        <v>2763</v>
      </c>
      <c r="I209" s="64" t="s">
        <v>2764</v>
      </c>
      <c r="J209" s="63" t="s">
        <v>2765</v>
      </c>
      <c r="K209" s="65" t="s">
        <v>324</v>
      </c>
      <c r="L209" s="66">
        <v>206</v>
      </c>
      <c r="M209" s="32" t="s">
        <v>3371</v>
      </c>
      <c r="N209" s="32" t="s">
        <v>1614</v>
      </c>
    </row>
    <row r="210" spans="1:14" ht="18" customHeight="1" x14ac:dyDescent="0.25">
      <c r="A210" s="53" t="s">
        <v>3372</v>
      </c>
      <c r="B210" s="54" t="s">
        <v>3373</v>
      </c>
      <c r="C210" s="54" t="s">
        <v>3373</v>
      </c>
      <c r="D210" s="54" t="s">
        <v>3315</v>
      </c>
      <c r="E210" s="55" t="s">
        <v>1610</v>
      </c>
      <c r="F210" s="54" t="s">
        <v>1611</v>
      </c>
      <c r="G210" s="71" t="s">
        <v>2762</v>
      </c>
      <c r="H210" s="68" t="s">
        <v>2763</v>
      </c>
      <c r="I210" s="69" t="s">
        <v>2764</v>
      </c>
      <c r="J210" s="68" t="s">
        <v>2765</v>
      </c>
      <c r="K210" s="57" t="s">
        <v>324</v>
      </c>
      <c r="L210" s="58">
        <v>207</v>
      </c>
      <c r="M210" s="32" t="s">
        <v>3374</v>
      </c>
      <c r="N210" s="32" t="s">
        <v>1614</v>
      </c>
    </row>
    <row r="211" spans="1:14" ht="18" customHeight="1" x14ac:dyDescent="0.25">
      <c r="A211" s="59" t="s">
        <v>3375</v>
      </c>
      <c r="B211" s="60" t="s">
        <v>3376</v>
      </c>
      <c r="C211" s="60" t="s">
        <v>3376</v>
      </c>
      <c r="D211" s="60" t="s">
        <v>3315</v>
      </c>
      <c r="E211" s="61" t="s">
        <v>1610</v>
      </c>
      <c r="F211" s="60" t="s">
        <v>1611</v>
      </c>
      <c r="G211" s="70" t="s">
        <v>2762</v>
      </c>
      <c r="H211" s="63" t="s">
        <v>2763</v>
      </c>
      <c r="I211" s="64" t="s">
        <v>2764</v>
      </c>
      <c r="J211" s="63" t="s">
        <v>2765</v>
      </c>
      <c r="K211" s="65" t="s">
        <v>324</v>
      </c>
      <c r="L211" s="66">
        <v>208</v>
      </c>
      <c r="M211" s="32" t="s">
        <v>3377</v>
      </c>
      <c r="N211" s="32" t="s">
        <v>1614</v>
      </c>
    </row>
    <row r="212" spans="1:14" ht="18" customHeight="1" x14ac:dyDescent="0.25">
      <c r="A212" s="53" t="s">
        <v>3378</v>
      </c>
      <c r="B212" s="54" t="s">
        <v>3379</v>
      </c>
      <c r="C212" s="54" t="s">
        <v>3379</v>
      </c>
      <c r="D212" s="54" t="s">
        <v>3315</v>
      </c>
      <c r="E212" s="55" t="s">
        <v>1610</v>
      </c>
      <c r="F212" s="54" t="s">
        <v>1611</v>
      </c>
      <c r="G212" s="71" t="s">
        <v>2762</v>
      </c>
      <c r="H212" s="68" t="s">
        <v>2763</v>
      </c>
      <c r="I212" s="69" t="s">
        <v>2764</v>
      </c>
      <c r="J212" s="68" t="s">
        <v>2765</v>
      </c>
      <c r="K212" s="57" t="s">
        <v>324</v>
      </c>
      <c r="L212" s="58">
        <v>209</v>
      </c>
      <c r="M212" s="32" t="s">
        <v>3380</v>
      </c>
      <c r="N212" s="32" t="s">
        <v>1614</v>
      </c>
    </row>
    <row r="213" spans="1:14" ht="18" customHeight="1" x14ac:dyDescent="0.25">
      <c r="A213" s="59" t="s">
        <v>3381</v>
      </c>
      <c r="B213" s="60" t="s">
        <v>3382</v>
      </c>
      <c r="C213" s="60" t="s">
        <v>3382</v>
      </c>
      <c r="D213" s="60" t="s">
        <v>3315</v>
      </c>
      <c r="E213" s="61" t="s">
        <v>1610</v>
      </c>
      <c r="F213" s="60" t="s">
        <v>1611</v>
      </c>
      <c r="G213" s="70" t="s">
        <v>2762</v>
      </c>
      <c r="H213" s="63" t="s">
        <v>2763</v>
      </c>
      <c r="I213" s="64" t="s">
        <v>2764</v>
      </c>
      <c r="J213" s="63" t="s">
        <v>2765</v>
      </c>
      <c r="K213" s="65" t="s">
        <v>324</v>
      </c>
      <c r="L213" s="66">
        <v>210</v>
      </c>
      <c r="M213" s="32" t="s">
        <v>3383</v>
      </c>
      <c r="N213" s="32" t="s">
        <v>1614</v>
      </c>
    </row>
    <row r="214" spans="1:14" ht="18" customHeight="1" x14ac:dyDescent="0.25">
      <c r="A214" s="53" t="s">
        <v>3384</v>
      </c>
      <c r="B214" s="54" t="s">
        <v>3385</v>
      </c>
      <c r="C214" s="54" t="s">
        <v>3385</v>
      </c>
      <c r="D214" s="54" t="s">
        <v>3315</v>
      </c>
      <c r="E214" s="55" t="s">
        <v>1610</v>
      </c>
      <c r="F214" s="54" t="s">
        <v>1611</v>
      </c>
      <c r="G214" s="71" t="s">
        <v>2762</v>
      </c>
      <c r="H214" s="68" t="s">
        <v>2763</v>
      </c>
      <c r="I214" s="69" t="s">
        <v>2764</v>
      </c>
      <c r="J214" s="68" t="s">
        <v>2765</v>
      </c>
      <c r="K214" s="57" t="s">
        <v>324</v>
      </c>
      <c r="L214" s="58">
        <v>211</v>
      </c>
      <c r="M214" s="32" t="s">
        <v>3386</v>
      </c>
      <c r="N214" s="32" t="s">
        <v>1614</v>
      </c>
    </row>
    <row r="215" spans="1:14" ht="18" customHeight="1" x14ac:dyDescent="0.25">
      <c r="A215" s="59" t="s">
        <v>3387</v>
      </c>
      <c r="B215" s="60" t="s">
        <v>3388</v>
      </c>
      <c r="C215" s="60" t="s">
        <v>3388</v>
      </c>
      <c r="D215" s="60" t="s">
        <v>3315</v>
      </c>
      <c r="E215" s="61" t="s">
        <v>1610</v>
      </c>
      <c r="F215" s="60" t="s">
        <v>1611</v>
      </c>
      <c r="G215" s="70" t="s">
        <v>2762</v>
      </c>
      <c r="H215" s="63" t="s">
        <v>2763</v>
      </c>
      <c r="I215" s="64" t="s">
        <v>2764</v>
      </c>
      <c r="J215" s="63" t="s">
        <v>2765</v>
      </c>
      <c r="K215" s="65" t="s">
        <v>324</v>
      </c>
      <c r="L215" s="66">
        <v>212</v>
      </c>
      <c r="M215" s="32" t="s">
        <v>3389</v>
      </c>
      <c r="N215" s="32" t="s">
        <v>1614</v>
      </c>
    </row>
    <row r="216" spans="1:14" ht="18" customHeight="1" x14ac:dyDescent="0.25">
      <c r="A216" s="53" t="s">
        <v>3390</v>
      </c>
      <c r="B216" s="54" t="s">
        <v>3391</v>
      </c>
      <c r="C216" s="54" t="s">
        <v>3391</v>
      </c>
      <c r="D216" s="54" t="s">
        <v>3315</v>
      </c>
      <c r="E216" s="55" t="s">
        <v>1610</v>
      </c>
      <c r="F216" s="54" t="s">
        <v>1611</v>
      </c>
      <c r="G216" s="71" t="s">
        <v>2762</v>
      </c>
      <c r="H216" s="68" t="s">
        <v>2763</v>
      </c>
      <c r="I216" s="69" t="s">
        <v>2764</v>
      </c>
      <c r="J216" s="68" t="s">
        <v>2765</v>
      </c>
      <c r="K216" s="57" t="s">
        <v>324</v>
      </c>
      <c r="L216" s="58">
        <v>213</v>
      </c>
      <c r="M216" s="32" t="s">
        <v>3392</v>
      </c>
      <c r="N216" s="32" t="s">
        <v>1614</v>
      </c>
    </row>
    <row r="217" spans="1:14" ht="18" customHeight="1" x14ac:dyDescent="0.25">
      <c r="A217" s="59" t="s">
        <v>3393</v>
      </c>
      <c r="B217" s="60" t="s">
        <v>3394</v>
      </c>
      <c r="C217" s="60" t="s">
        <v>3394</v>
      </c>
      <c r="D217" s="60" t="s">
        <v>3315</v>
      </c>
      <c r="E217" s="61" t="s">
        <v>1610</v>
      </c>
      <c r="F217" s="60" t="s">
        <v>1611</v>
      </c>
      <c r="G217" s="70" t="s">
        <v>2762</v>
      </c>
      <c r="H217" s="63" t="s">
        <v>2763</v>
      </c>
      <c r="I217" s="64" t="s">
        <v>2764</v>
      </c>
      <c r="J217" s="63" t="s">
        <v>2765</v>
      </c>
      <c r="K217" s="65" t="s">
        <v>324</v>
      </c>
      <c r="L217" s="66">
        <v>214</v>
      </c>
      <c r="M217" s="32" t="s">
        <v>3395</v>
      </c>
      <c r="N217" s="32" t="s">
        <v>1614</v>
      </c>
    </row>
    <row r="218" spans="1:14" ht="18" customHeight="1" x14ac:dyDescent="0.25">
      <c r="A218" s="53" t="s">
        <v>3396</v>
      </c>
      <c r="B218" s="54" t="s">
        <v>3397</v>
      </c>
      <c r="C218" s="54" t="s">
        <v>3397</v>
      </c>
      <c r="D218" s="54" t="s">
        <v>3315</v>
      </c>
      <c r="E218" s="55" t="s">
        <v>1610</v>
      </c>
      <c r="F218" s="54" t="s">
        <v>1611</v>
      </c>
      <c r="G218" s="71" t="s">
        <v>2762</v>
      </c>
      <c r="H218" s="68" t="s">
        <v>2763</v>
      </c>
      <c r="I218" s="69" t="s">
        <v>2764</v>
      </c>
      <c r="J218" s="68" t="s">
        <v>2765</v>
      </c>
      <c r="K218" s="57" t="s">
        <v>324</v>
      </c>
      <c r="L218" s="58">
        <v>215</v>
      </c>
      <c r="M218" s="32" t="s">
        <v>3398</v>
      </c>
      <c r="N218" s="32" t="s">
        <v>1614</v>
      </c>
    </row>
    <row r="219" spans="1:14" ht="18" customHeight="1" x14ac:dyDescent="0.25">
      <c r="A219" s="59" t="s">
        <v>3399</v>
      </c>
      <c r="B219" s="60" t="s">
        <v>3400</v>
      </c>
      <c r="C219" s="60" t="s">
        <v>3400</v>
      </c>
      <c r="D219" s="60" t="s">
        <v>3315</v>
      </c>
      <c r="E219" s="61" t="s">
        <v>1610</v>
      </c>
      <c r="F219" s="60" t="s">
        <v>1611</v>
      </c>
      <c r="G219" s="70" t="s">
        <v>2762</v>
      </c>
      <c r="H219" s="63" t="s">
        <v>2763</v>
      </c>
      <c r="I219" s="64" t="s">
        <v>2764</v>
      </c>
      <c r="J219" s="63" t="s">
        <v>2765</v>
      </c>
      <c r="K219" s="65" t="s">
        <v>324</v>
      </c>
      <c r="L219" s="66">
        <v>216</v>
      </c>
      <c r="M219" s="32" t="s">
        <v>3401</v>
      </c>
      <c r="N219" s="32" t="s">
        <v>1614</v>
      </c>
    </row>
    <row r="220" spans="1:14" ht="18" customHeight="1" x14ac:dyDescent="0.25">
      <c r="A220" s="53" t="s">
        <v>3402</v>
      </c>
      <c r="B220" s="54" t="s">
        <v>3403</v>
      </c>
      <c r="C220" s="54" t="s">
        <v>3403</v>
      </c>
      <c r="D220" s="54" t="s">
        <v>3337</v>
      </c>
      <c r="E220" s="55" t="s">
        <v>1610</v>
      </c>
      <c r="F220" s="54" t="s">
        <v>1611</v>
      </c>
      <c r="G220" s="71" t="s">
        <v>2762</v>
      </c>
      <c r="H220" s="68" t="s">
        <v>2763</v>
      </c>
      <c r="I220" s="69" t="s">
        <v>2764</v>
      </c>
      <c r="J220" s="68" t="s">
        <v>2765</v>
      </c>
      <c r="K220" s="57" t="s">
        <v>324</v>
      </c>
      <c r="L220" s="58">
        <v>217</v>
      </c>
      <c r="M220" s="32" t="s">
        <v>3404</v>
      </c>
      <c r="N220" s="32" t="s">
        <v>1614</v>
      </c>
    </row>
    <row r="221" spans="1:14" ht="18" customHeight="1" x14ac:dyDescent="0.25">
      <c r="A221" s="59" t="s">
        <v>3405</v>
      </c>
      <c r="B221" s="60" t="s">
        <v>3406</v>
      </c>
      <c r="C221" s="60" t="s">
        <v>3406</v>
      </c>
      <c r="D221" s="60" t="s">
        <v>3315</v>
      </c>
      <c r="E221" s="61" t="s">
        <v>1610</v>
      </c>
      <c r="F221" s="60" t="s">
        <v>1611</v>
      </c>
      <c r="G221" s="70" t="s">
        <v>2762</v>
      </c>
      <c r="H221" s="63" t="s">
        <v>2763</v>
      </c>
      <c r="I221" s="64" t="s">
        <v>2764</v>
      </c>
      <c r="J221" s="63" t="s">
        <v>2765</v>
      </c>
      <c r="K221" s="65" t="s">
        <v>324</v>
      </c>
      <c r="L221" s="66">
        <v>218</v>
      </c>
      <c r="M221" s="32" t="s">
        <v>3407</v>
      </c>
      <c r="N221" s="32" t="s">
        <v>1614</v>
      </c>
    </row>
    <row r="222" spans="1:14" ht="18" customHeight="1" x14ac:dyDescent="0.25">
      <c r="A222" s="53" t="s">
        <v>3408</v>
      </c>
      <c r="B222" s="54" t="s">
        <v>3409</v>
      </c>
      <c r="C222" s="54" t="s">
        <v>3409</v>
      </c>
      <c r="D222" s="54" t="s">
        <v>3315</v>
      </c>
      <c r="E222" s="55" t="s">
        <v>1610</v>
      </c>
      <c r="F222" s="54" t="s">
        <v>1611</v>
      </c>
      <c r="G222" s="71" t="s">
        <v>2762</v>
      </c>
      <c r="H222" s="68" t="s">
        <v>2763</v>
      </c>
      <c r="I222" s="69" t="s">
        <v>2764</v>
      </c>
      <c r="J222" s="68" t="s">
        <v>2765</v>
      </c>
      <c r="K222" s="57" t="s">
        <v>324</v>
      </c>
      <c r="L222" s="58">
        <v>219</v>
      </c>
      <c r="M222" s="32" t="s">
        <v>3410</v>
      </c>
      <c r="N222" s="32" t="s">
        <v>1614</v>
      </c>
    </row>
    <row r="223" spans="1:14" ht="18" customHeight="1" x14ac:dyDescent="0.25">
      <c r="A223" s="59" t="s">
        <v>3411</v>
      </c>
      <c r="B223" s="60" t="s">
        <v>3412</v>
      </c>
      <c r="C223" s="60" t="s">
        <v>3412</v>
      </c>
      <c r="D223" s="60" t="s">
        <v>3315</v>
      </c>
      <c r="E223" s="61" t="s">
        <v>1610</v>
      </c>
      <c r="F223" s="60" t="s">
        <v>1611</v>
      </c>
      <c r="G223" s="70" t="s">
        <v>2762</v>
      </c>
      <c r="H223" s="63" t="s">
        <v>2763</v>
      </c>
      <c r="I223" s="64" t="s">
        <v>2764</v>
      </c>
      <c r="J223" s="63" t="s">
        <v>2765</v>
      </c>
      <c r="K223" s="65" t="s">
        <v>324</v>
      </c>
      <c r="L223" s="66">
        <v>220</v>
      </c>
      <c r="M223" s="32" t="s">
        <v>3413</v>
      </c>
      <c r="N223" s="32" t="s">
        <v>1614</v>
      </c>
    </row>
    <row r="224" spans="1:14" ht="18" customHeight="1" x14ac:dyDescent="0.25">
      <c r="A224" s="53" t="s">
        <v>3414</v>
      </c>
      <c r="B224" s="54" t="s">
        <v>3415</v>
      </c>
      <c r="C224" s="54" t="s">
        <v>3415</v>
      </c>
      <c r="D224" s="54" t="s">
        <v>3315</v>
      </c>
      <c r="E224" s="55" t="s">
        <v>1610</v>
      </c>
      <c r="F224" s="54" t="s">
        <v>1611</v>
      </c>
      <c r="G224" s="71" t="s">
        <v>2762</v>
      </c>
      <c r="H224" s="68" t="s">
        <v>2763</v>
      </c>
      <c r="I224" s="69" t="s">
        <v>2764</v>
      </c>
      <c r="J224" s="68" t="s">
        <v>2765</v>
      </c>
      <c r="K224" s="57" t="s">
        <v>324</v>
      </c>
      <c r="L224" s="58">
        <v>221</v>
      </c>
      <c r="M224" s="32" t="s">
        <v>3416</v>
      </c>
      <c r="N224" s="32" t="s">
        <v>1614</v>
      </c>
    </row>
    <row r="225" spans="1:14" ht="18" customHeight="1" x14ac:dyDescent="0.25">
      <c r="A225" s="59" t="s">
        <v>3417</v>
      </c>
      <c r="B225" s="60" t="s">
        <v>3418</v>
      </c>
      <c r="C225" s="60" t="s">
        <v>3418</v>
      </c>
      <c r="D225" s="60" t="s">
        <v>3337</v>
      </c>
      <c r="E225" s="61" t="s">
        <v>1610</v>
      </c>
      <c r="F225" s="60" t="s">
        <v>1611</v>
      </c>
      <c r="G225" s="70" t="s">
        <v>2762</v>
      </c>
      <c r="H225" s="63" t="s">
        <v>2763</v>
      </c>
      <c r="I225" s="64" t="s">
        <v>2764</v>
      </c>
      <c r="J225" s="63" t="s">
        <v>2765</v>
      </c>
      <c r="K225" s="65" t="s">
        <v>324</v>
      </c>
      <c r="L225" s="66">
        <v>222</v>
      </c>
      <c r="M225" s="32" t="s">
        <v>3419</v>
      </c>
      <c r="N225" s="32" t="s">
        <v>1614</v>
      </c>
    </row>
    <row r="226" spans="1:14" ht="18" customHeight="1" x14ac:dyDescent="0.25">
      <c r="A226" s="53" t="s">
        <v>3420</v>
      </c>
      <c r="B226" s="54" t="s">
        <v>3421</v>
      </c>
      <c r="C226" s="54" t="s">
        <v>3421</v>
      </c>
      <c r="D226" s="54" t="s">
        <v>3315</v>
      </c>
      <c r="E226" s="55" t="s">
        <v>1610</v>
      </c>
      <c r="F226" s="54" t="s">
        <v>1611</v>
      </c>
      <c r="G226" s="71" t="s">
        <v>2762</v>
      </c>
      <c r="H226" s="68" t="s">
        <v>2763</v>
      </c>
      <c r="I226" s="69" t="s">
        <v>2764</v>
      </c>
      <c r="J226" s="68" t="s">
        <v>2765</v>
      </c>
      <c r="K226" s="57" t="s">
        <v>324</v>
      </c>
      <c r="L226" s="58">
        <v>223</v>
      </c>
      <c r="M226" s="32" t="s">
        <v>3422</v>
      </c>
      <c r="N226" s="32" t="s">
        <v>1614</v>
      </c>
    </row>
    <row r="227" spans="1:14" ht="18" customHeight="1" x14ac:dyDescent="0.25">
      <c r="A227" s="59" t="s">
        <v>3423</v>
      </c>
      <c r="B227" s="60" t="s">
        <v>3421</v>
      </c>
      <c r="C227" s="60" t="s">
        <v>3421</v>
      </c>
      <c r="D227" s="60" t="s">
        <v>3315</v>
      </c>
      <c r="E227" s="61" t="s">
        <v>1610</v>
      </c>
      <c r="F227" s="60" t="s">
        <v>1611</v>
      </c>
      <c r="G227" s="70" t="s">
        <v>2762</v>
      </c>
      <c r="H227" s="63" t="s">
        <v>2763</v>
      </c>
      <c r="I227" s="64" t="s">
        <v>2764</v>
      </c>
      <c r="J227" s="63" t="s">
        <v>2765</v>
      </c>
      <c r="K227" s="65" t="s">
        <v>324</v>
      </c>
      <c r="L227" s="66">
        <v>224</v>
      </c>
      <c r="M227" s="32" t="s">
        <v>3424</v>
      </c>
      <c r="N227" s="32" t="s">
        <v>1614</v>
      </c>
    </row>
    <row r="228" spans="1:14" ht="18" customHeight="1" x14ac:dyDescent="0.25">
      <c r="A228" s="53" t="s">
        <v>3425</v>
      </c>
      <c r="B228" s="54" t="s">
        <v>3426</v>
      </c>
      <c r="C228" s="54" t="s">
        <v>3426</v>
      </c>
      <c r="D228" s="54" t="s">
        <v>3315</v>
      </c>
      <c r="E228" s="55" t="s">
        <v>1610</v>
      </c>
      <c r="F228" s="54" t="s">
        <v>1611</v>
      </c>
      <c r="G228" s="71" t="s">
        <v>2762</v>
      </c>
      <c r="H228" s="68" t="s">
        <v>2763</v>
      </c>
      <c r="I228" s="69" t="s">
        <v>2764</v>
      </c>
      <c r="J228" s="68" t="s">
        <v>2765</v>
      </c>
      <c r="K228" s="57" t="s">
        <v>324</v>
      </c>
      <c r="L228" s="58">
        <v>225</v>
      </c>
      <c r="M228" s="32" t="s">
        <v>3427</v>
      </c>
      <c r="N228" s="32" t="s">
        <v>1614</v>
      </c>
    </row>
    <row r="229" spans="1:14" ht="18" customHeight="1" x14ac:dyDescent="0.25">
      <c r="A229" s="59" t="s">
        <v>3428</v>
      </c>
      <c r="B229" s="60" t="s">
        <v>3429</v>
      </c>
      <c r="C229" s="60" t="s">
        <v>3429</v>
      </c>
      <c r="D229" s="60" t="s">
        <v>3315</v>
      </c>
      <c r="E229" s="61" t="s">
        <v>1610</v>
      </c>
      <c r="F229" s="60" t="s">
        <v>1611</v>
      </c>
      <c r="G229" s="70" t="s">
        <v>2762</v>
      </c>
      <c r="H229" s="63" t="s">
        <v>2763</v>
      </c>
      <c r="I229" s="64" t="s">
        <v>2764</v>
      </c>
      <c r="J229" s="63" t="s">
        <v>2765</v>
      </c>
      <c r="K229" s="65" t="s">
        <v>324</v>
      </c>
      <c r="L229" s="66">
        <v>226</v>
      </c>
      <c r="M229" s="32" t="s">
        <v>3430</v>
      </c>
      <c r="N229" s="32" t="s">
        <v>1614</v>
      </c>
    </row>
    <row r="230" spans="1:14" ht="18" customHeight="1" x14ac:dyDescent="0.25">
      <c r="A230" s="53" t="s">
        <v>3431</v>
      </c>
      <c r="B230" s="54" t="s">
        <v>3432</v>
      </c>
      <c r="C230" s="54" t="s">
        <v>3432</v>
      </c>
      <c r="D230" s="54" t="s">
        <v>3337</v>
      </c>
      <c r="E230" s="55" t="s">
        <v>1610</v>
      </c>
      <c r="F230" s="54" t="s">
        <v>1611</v>
      </c>
      <c r="G230" s="71" t="s">
        <v>2762</v>
      </c>
      <c r="H230" s="68" t="s">
        <v>2763</v>
      </c>
      <c r="I230" s="69" t="s">
        <v>2764</v>
      </c>
      <c r="J230" s="68" t="s">
        <v>2765</v>
      </c>
      <c r="K230" s="57" t="s">
        <v>324</v>
      </c>
      <c r="L230" s="58">
        <v>227</v>
      </c>
      <c r="M230" s="32" t="s">
        <v>3433</v>
      </c>
      <c r="N230" s="32" t="s">
        <v>1614</v>
      </c>
    </row>
    <row r="231" spans="1:14" ht="18" customHeight="1" x14ac:dyDescent="0.25">
      <c r="A231" s="59" t="s">
        <v>3434</v>
      </c>
      <c r="B231" s="60" t="s">
        <v>3435</v>
      </c>
      <c r="C231" s="60" t="s">
        <v>3435</v>
      </c>
      <c r="D231" s="60" t="s">
        <v>3337</v>
      </c>
      <c r="E231" s="61" t="s">
        <v>1610</v>
      </c>
      <c r="F231" s="60" t="s">
        <v>1611</v>
      </c>
      <c r="G231" s="70" t="s">
        <v>2762</v>
      </c>
      <c r="H231" s="63" t="s">
        <v>2763</v>
      </c>
      <c r="I231" s="64" t="s">
        <v>2764</v>
      </c>
      <c r="J231" s="63" t="s">
        <v>2765</v>
      </c>
      <c r="K231" s="65" t="s">
        <v>324</v>
      </c>
      <c r="L231" s="66">
        <v>228</v>
      </c>
      <c r="M231" s="32" t="s">
        <v>3436</v>
      </c>
      <c r="N231" s="32" t="s">
        <v>1614</v>
      </c>
    </row>
    <row r="232" spans="1:14" ht="18" customHeight="1" x14ac:dyDescent="0.25">
      <c r="A232" s="53" t="s">
        <v>3437</v>
      </c>
      <c r="B232" s="54" t="s">
        <v>3438</v>
      </c>
      <c r="C232" s="54" t="s">
        <v>3438</v>
      </c>
      <c r="D232" s="54" t="s">
        <v>3315</v>
      </c>
      <c r="E232" s="55" t="s">
        <v>1610</v>
      </c>
      <c r="F232" s="54" t="s">
        <v>1611</v>
      </c>
      <c r="G232" s="71" t="s">
        <v>2762</v>
      </c>
      <c r="H232" s="68" t="s">
        <v>2763</v>
      </c>
      <c r="I232" s="69" t="s">
        <v>2764</v>
      </c>
      <c r="J232" s="68" t="s">
        <v>2765</v>
      </c>
      <c r="K232" s="57" t="s">
        <v>324</v>
      </c>
      <c r="L232" s="58">
        <v>229</v>
      </c>
      <c r="M232" s="32" t="s">
        <v>3439</v>
      </c>
      <c r="N232" s="32" t="s">
        <v>1614</v>
      </c>
    </row>
    <row r="233" spans="1:14" ht="18" customHeight="1" x14ac:dyDescent="0.25">
      <c r="A233" s="59" t="s">
        <v>3440</v>
      </c>
      <c r="B233" s="60" t="s">
        <v>3441</v>
      </c>
      <c r="C233" s="60" t="s">
        <v>3441</v>
      </c>
      <c r="D233" s="60" t="s">
        <v>3337</v>
      </c>
      <c r="E233" s="61" t="s">
        <v>1610</v>
      </c>
      <c r="F233" s="60" t="s">
        <v>1611</v>
      </c>
      <c r="G233" s="70" t="s">
        <v>2762</v>
      </c>
      <c r="H233" s="63" t="s">
        <v>2763</v>
      </c>
      <c r="I233" s="64" t="s">
        <v>2764</v>
      </c>
      <c r="J233" s="63" t="s">
        <v>2765</v>
      </c>
      <c r="K233" s="65" t="s">
        <v>324</v>
      </c>
      <c r="L233" s="66">
        <v>230</v>
      </c>
      <c r="M233" s="32" t="s">
        <v>3442</v>
      </c>
      <c r="N233" s="32" t="s">
        <v>1614</v>
      </c>
    </row>
    <row r="234" spans="1:14" ht="18" customHeight="1" x14ac:dyDescent="0.25">
      <c r="A234" s="53" t="s">
        <v>3443</v>
      </c>
      <c r="B234" s="54" t="s">
        <v>3444</v>
      </c>
      <c r="C234" s="54" t="s">
        <v>3444</v>
      </c>
      <c r="D234" s="54" t="s">
        <v>3315</v>
      </c>
      <c r="E234" s="55" t="s">
        <v>1610</v>
      </c>
      <c r="F234" s="54" t="s">
        <v>1611</v>
      </c>
      <c r="G234" s="71" t="s">
        <v>2762</v>
      </c>
      <c r="H234" s="68" t="s">
        <v>2763</v>
      </c>
      <c r="I234" s="69" t="s">
        <v>2764</v>
      </c>
      <c r="J234" s="68" t="s">
        <v>2765</v>
      </c>
      <c r="K234" s="57" t="s">
        <v>324</v>
      </c>
      <c r="L234" s="58">
        <v>231</v>
      </c>
      <c r="M234" s="32" t="s">
        <v>3445</v>
      </c>
      <c r="N234" s="32" t="s">
        <v>1614</v>
      </c>
    </row>
    <row r="235" spans="1:14" ht="18" customHeight="1" x14ac:dyDescent="0.25">
      <c r="A235" s="59" t="s">
        <v>3446</v>
      </c>
      <c r="B235" s="60" t="s">
        <v>3447</v>
      </c>
      <c r="C235" s="60" t="s">
        <v>3447</v>
      </c>
      <c r="D235" s="60" t="s">
        <v>3315</v>
      </c>
      <c r="E235" s="61" t="s">
        <v>1610</v>
      </c>
      <c r="F235" s="60" t="s">
        <v>1611</v>
      </c>
      <c r="G235" s="70" t="s">
        <v>2762</v>
      </c>
      <c r="H235" s="63" t="s">
        <v>2763</v>
      </c>
      <c r="I235" s="64" t="s">
        <v>2764</v>
      </c>
      <c r="J235" s="63" t="s">
        <v>2765</v>
      </c>
      <c r="K235" s="65" t="s">
        <v>324</v>
      </c>
      <c r="L235" s="66">
        <v>232</v>
      </c>
      <c r="M235" s="32" t="s">
        <v>3448</v>
      </c>
      <c r="N235" s="32" t="s">
        <v>1614</v>
      </c>
    </row>
    <row r="236" spans="1:14" ht="18" customHeight="1" x14ac:dyDescent="0.25">
      <c r="A236" s="53" t="s">
        <v>3449</v>
      </c>
      <c r="B236" s="54" t="s">
        <v>3450</v>
      </c>
      <c r="C236" s="54" t="s">
        <v>3450</v>
      </c>
      <c r="D236" s="54" t="s">
        <v>3315</v>
      </c>
      <c r="E236" s="55" t="s">
        <v>1610</v>
      </c>
      <c r="F236" s="54" t="s">
        <v>1611</v>
      </c>
      <c r="G236" s="71" t="s">
        <v>2762</v>
      </c>
      <c r="H236" s="68" t="s">
        <v>2763</v>
      </c>
      <c r="I236" s="69" t="s">
        <v>2764</v>
      </c>
      <c r="J236" s="68" t="s">
        <v>2765</v>
      </c>
      <c r="K236" s="57" t="s">
        <v>324</v>
      </c>
      <c r="L236" s="58">
        <v>233</v>
      </c>
      <c r="M236" s="32" t="s">
        <v>3451</v>
      </c>
      <c r="N236" s="32" t="s">
        <v>1614</v>
      </c>
    </row>
    <row r="237" spans="1:14" ht="18" customHeight="1" x14ac:dyDescent="0.25">
      <c r="A237" s="59" t="s">
        <v>3452</v>
      </c>
      <c r="B237" s="60" t="s">
        <v>3453</v>
      </c>
      <c r="C237" s="60" t="s">
        <v>3453</v>
      </c>
      <c r="D237" s="60" t="s">
        <v>3315</v>
      </c>
      <c r="E237" s="61" t="s">
        <v>1610</v>
      </c>
      <c r="F237" s="60" t="s">
        <v>1611</v>
      </c>
      <c r="G237" s="70" t="s">
        <v>2762</v>
      </c>
      <c r="H237" s="63" t="s">
        <v>2763</v>
      </c>
      <c r="I237" s="64" t="s">
        <v>2764</v>
      </c>
      <c r="J237" s="63" t="s">
        <v>2765</v>
      </c>
      <c r="K237" s="65" t="s">
        <v>324</v>
      </c>
      <c r="L237" s="66">
        <v>234</v>
      </c>
      <c r="M237" s="32" t="s">
        <v>3454</v>
      </c>
      <c r="N237" s="32" t="s">
        <v>1614</v>
      </c>
    </row>
    <row r="238" spans="1:14" ht="18" customHeight="1" x14ac:dyDescent="0.25">
      <c r="A238" s="53" t="s">
        <v>3455</v>
      </c>
      <c r="B238" s="54" t="s">
        <v>3456</v>
      </c>
      <c r="C238" s="54" t="s">
        <v>3456</v>
      </c>
      <c r="D238" s="54" t="s">
        <v>3315</v>
      </c>
      <c r="E238" s="55" t="s">
        <v>1610</v>
      </c>
      <c r="F238" s="54" t="s">
        <v>1611</v>
      </c>
      <c r="G238" s="71" t="s">
        <v>2762</v>
      </c>
      <c r="H238" s="68" t="s">
        <v>2763</v>
      </c>
      <c r="I238" s="69" t="s">
        <v>2764</v>
      </c>
      <c r="J238" s="68" t="s">
        <v>2765</v>
      </c>
      <c r="K238" s="57" t="s">
        <v>324</v>
      </c>
      <c r="L238" s="58">
        <v>235</v>
      </c>
      <c r="M238" s="32" t="s">
        <v>3457</v>
      </c>
      <c r="N238" s="32" t="s">
        <v>1614</v>
      </c>
    </row>
    <row r="239" spans="1:14" ht="18" customHeight="1" x14ac:dyDescent="0.25">
      <c r="A239" s="59" t="s">
        <v>3458</v>
      </c>
      <c r="B239" s="60" t="s">
        <v>3459</v>
      </c>
      <c r="C239" s="60" t="s">
        <v>3459</v>
      </c>
      <c r="D239" s="60" t="s">
        <v>3315</v>
      </c>
      <c r="E239" s="61" t="s">
        <v>1610</v>
      </c>
      <c r="F239" s="60" t="s">
        <v>1611</v>
      </c>
      <c r="G239" s="70" t="s">
        <v>2762</v>
      </c>
      <c r="H239" s="63" t="s">
        <v>2763</v>
      </c>
      <c r="I239" s="64" t="s">
        <v>2764</v>
      </c>
      <c r="J239" s="63" t="s">
        <v>2765</v>
      </c>
      <c r="K239" s="65" t="s">
        <v>324</v>
      </c>
      <c r="L239" s="66">
        <v>236</v>
      </c>
      <c r="M239" s="32" t="s">
        <v>3460</v>
      </c>
      <c r="N239" s="32" t="s">
        <v>1614</v>
      </c>
    </row>
    <row r="240" spans="1:14" ht="18" customHeight="1" x14ac:dyDescent="0.25">
      <c r="A240" s="53" t="s">
        <v>3461</v>
      </c>
      <c r="B240" s="54" t="s">
        <v>3462</v>
      </c>
      <c r="C240" s="54" t="s">
        <v>3462</v>
      </c>
      <c r="D240" s="54" t="s">
        <v>3315</v>
      </c>
      <c r="E240" s="55" t="s">
        <v>1610</v>
      </c>
      <c r="F240" s="54" t="s">
        <v>1611</v>
      </c>
      <c r="G240" s="71" t="s">
        <v>2762</v>
      </c>
      <c r="H240" s="68" t="s">
        <v>2763</v>
      </c>
      <c r="I240" s="69" t="s">
        <v>2764</v>
      </c>
      <c r="J240" s="68" t="s">
        <v>2765</v>
      </c>
      <c r="K240" s="57" t="s">
        <v>324</v>
      </c>
      <c r="L240" s="58">
        <v>237</v>
      </c>
      <c r="M240" s="32" t="s">
        <v>3463</v>
      </c>
      <c r="N240" s="32" t="s">
        <v>1614</v>
      </c>
    </row>
    <row r="241" spans="1:14" ht="18" customHeight="1" x14ac:dyDescent="0.25">
      <c r="A241" s="59" t="s">
        <v>3464</v>
      </c>
      <c r="B241" s="60" t="s">
        <v>3465</v>
      </c>
      <c r="C241" s="60" t="s">
        <v>3465</v>
      </c>
      <c r="D241" s="60" t="s">
        <v>3315</v>
      </c>
      <c r="E241" s="61" t="s">
        <v>1610</v>
      </c>
      <c r="F241" s="60" t="s">
        <v>1611</v>
      </c>
      <c r="G241" s="70" t="s">
        <v>2762</v>
      </c>
      <c r="H241" s="63" t="s">
        <v>2763</v>
      </c>
      <c r="I241" s="64" t="s">
        <v>2764</v>
      </c>
      <c r="J241" s="63" t="s">
        <v>2765</v>
      </c>
      <c r="K241" s="65" t="s">
        <v>324</v>
      </c>
      <c r="L241" s="66">
        <v>238</v>
      </c>
      <c r="M241" s="32" t="s">
        <v>3466</v>
      </c>
      <c r="N241" s="32" t="s">
        <v>1614</v>
      </c>
    </row>
    <row r="242" spans="1:14" ht="18" customHeight="1" x14ac:dyDescent="0.25">
      <c r="A242" s="53" t="s">
        <v>3467</v>
      </c>
      <c r="B242" s="54" t="s">
        <v>3468</v>
      </c>
      <c r="C242" s="54" t="s">
        <v>3468</v>
      </c>
      <c r="D242" s="54" t="s">
        <v>3337</v>
      </c>
      <c r="E242" s="55" t="s">
        <v>1610</v>
      </c>
      <c r="F242" s="54" t="s">
        <v>1611</v>
      </c>
      <c r="G242" s="71" t="s">
        <v>2762</v>
      </c>
      <c r="H242" s="68" t="s">
        <v>2763</v>
      </c>
      <c r="I242" s="69" t="s">
        <v>2764</v>
      </c>
      <c r="J242" s="68" t="s">
        <v>2765</v>
      </c>
      <c r="K242" s="57" t="s">
        <v>324</v>
      </c>
      <c r="L242" s="58">
        <v>239</v>
      </c>
      <c r="M242" s="32" t="s">
        <v>3469</v>
      </c>
      <c r="N242" s="32" t="s">
        <v>1614</v>
      </c>
    </row>
    <row r="243" spans="1:14" ht="18" customHeight="1" x14ac:dyDescent="0.25">
      <c r="A243" s="59" t="s">
        <v>3470</v>
      </c>
      <c r="B243" s="60" t="s">
        <v>3471</v>
      </c>
      <c r="C243" s="60" t="s">
        <v>3471</v>
      </c>
      <c r="D243" s="60" t="s">
        <v>3315</v>
      </c>
      <c r="E243" s="61" t="s">
        <v>1610</v>
      </c>
      <c r="F243" s="60" t="s">
        <v>1611</v>
      </c>
      <c r="G243" s="70" t="s">
        <v>2762</v>
      </c>
      <c r="H243" s="63" t="s">
        <v>2763</v>
      </c>
      <c r="I243" s="64" t="s">
        <v>2764</v>
      </c>
      <c r="J243" s="63" t="s">
        <v>2765</v>
      </c>
      <c r="K243" s="65" t="s">
        <v>324</v>
      </c>
      <c r="L243" s="66">
        <v>240</v>
      </c>
      <c r="M243" s="32" t="s">
        <v>3472</v>
      </c>
      <c r="N243" s="32" t="s">
        <v>1614</v>
      </c>
    </row>
    <row r="244" spans="1:14" ht="18" customHeight="1" x14ac:dyDescent="0.25">
      <c r="A244" s="53" t="s">
        <v>3473</v>
      </c>
      <c r="B244" s="54" t="s">
        <v>3474</v>
      </c>
      <c r="C244" s="54" t="s">
        <v>3474</v>
      </c>
      <c r="D244" s="54" t="s">
        <v>3315</v>
      </c>
      <c r="E244" s="55" t="s">
        <v>1610</v>
      </c>
      <c r="F244" s="54" t="s">
        <v>1611</v>
      </c>
      <c r="G244" s="71" t="s">
        <v>2762</v>
      </c>
      <c r="H244" s="68" t="s">
        <v>2763</v>
      </c>
      <c r="I244" s="69" t="s">
        <v>2764</v>
      </c>
      <c r="J244" s="68" t="s">
        <v>2765</v>
      </c>
      <c r="K244" s="57" t="s">
        <v>324</v>
      </c>
      <c r="L244" s="58">
        <v>241</v>
      </c>
      <c r="M244" s="32" t="s">
        <v>3475</v>
      </c>
      <c r="N244" s="32" t="s">
        <v>1614</v>
      </c>
    </row>
    <row r="245" spans="1:14" ht="18" customHeight="1" x14ac:dyDescent="0.25">
      <c r="A245" s="59" t="s">
        <v>3476</v>
      </c>
      <c r="B245" s="60" t="s">
        <v>3477</v>
      </c>
      <c r="C245" s="60" t="s">
        <v>3477</v>
      </c>
      <c r="D245" s="60" t="s">
        <v>3315</v>
      </c>
      <c r="E245" s="61" t="s">
        <v>1610</v>
      </c>
      <c r="F245" s="60" t="s">
        <v>1611</v>
      </c>
      <c r="G245" s="70" t="s">
        <v>2762</v>
      </c>
      <c r="H245" s="63" t="s">
        <v>2763</v>
      </c>
      <c r="I245" s="64" t="s">
        <v>2764</v>
      </c>
      <c r="J245" s="63" t="s">
        <v>2765</v>
      </c>
      <c r="K245" s="65" t="s">
        <v>324</v>
      </c>
      <c r="L245" s="66">
        <v>242</v>
      </c>
      <c r="M245" s="32" t="s">
        <v>3478</v>
      </c>
      <c r="N245" s="32" t="s">
        <v>1614</v>
      </c>
    </row>
    <row r="246" spans="1:14" ht="18" customHeight="1" x14ac:dyDescent="0.25">
      <c r="A246" s="53" t="s">
        <v>3479</v>
      </c>
      <c r="B246" s="54" t="s">
        <v>3480</v>
      </c>
      <c r="C246" s="54" t="s">
        <v>3480</v>
      </c>
      <c r="D246" s="54" t="s">
        <v>3315</v>
      </c>
      <c r="E246" s="55" t="s">
        <v>1610</v>
      </c>
      <c r="F246" s="54" t="s">
        <v>1611</v>
      </c>
      <c r="G246" s="71" t="s">
        <v>2762</v>
      </c>
      <c r="H246" s="68" t="s">
        <v>2763</v>
      </c>
      <c r="I246" s="69" t="s">
        <v>2764</v>
      </c>
      <c r="J246" s="68" t="s">
        <v>2765</v>
      </c>
      <c r="K246" s="57" t="s">
        <v>324</v>
      </c>
      <c r="L246" s="58">
        <v>243</v>
      </c>
      <c r="M246" s="32" t="s">
        <v>3481</v>
      </c>
      <c r="N246" s="32" t="s">
        <v>1614</v>
      </c>
    </row>
    <row r="247" spans="1:14" ht="18" customHeight="1" x14ac:dyDescent="0.25">
      <c r="A247" s="59" t="s">
        <v>3482</v>
      </c>
      <c r="B247" s="60" t="s">
        <v>3483</v>
      </c>
      <c r="C247" s="60" t="s">
        <v>3483</v>
      </c>
      <c r="D247" s="60" t="s">
        <v>3315</v>
      </c>
      <c r="E247" s="61" t="s">
        <v>1610</v>
      </c>
      <c r="F247" s="60" t="s">
        <v>1611</v>
      </c>
      <c r="G247" s="70" t="s">
        <v>2762</v>
      </c>
      <c r="H247" s="63" t="s">
        <v>2763</v>
      </c>
      <c r="I247" s="64" t="s">
        <v>2764</v>
      </c>
      <c r="J247" s="63" t="s">
        <v>2765</v>
      </c>
      <c r="K247" s="65" t="s">
        <v>324</v>
      </c>
      <c r="L247" s="66">
        <v>244</v>
      </c>
      <c r="M247" s="32" t="s">
        <v>3484</v>
      </c>
      <c r="N247" s="32" t="s">
        <v>1614</v>
      </c>
    </row>
    <row r="248" spans="1:14" ht="18" customHeight="1" x14ac:dyDescent="0.25">
      <c r="A248" s="53" t="s">
        <v>3485</v>
      </c>
      <c r="B248" s="54" t="s">
        <v>3486</v>
      </c>
      <c r="C248" s="54" t="s">
        <v>3486</v>
      </c>
      <c r="D248" s="54" t="s">
        <v>3315</v>
      </c>
      <c r="E248" s="55" t="s">
        <v>1610</v>
      </c>
      <c r="F248" s="54" t="s">
        <v>1611</v>
      </c>
      <c r="G248" s="71" t="s">
        <v>2762</v>
      </c>
      <c r="H248" s="68" t="s">
        <v>2763</v>
      </c>
      <c r="I248" s="69" t="s">
        <v>2764</v>
      </c>
      <c r="J248" s="68" t="s">
        <v>2765</v>
      </c>
      <c r="K248" s="57" t="s">
        <v>324</v>
      </c>
      <c r="L248" s="58">
        <v>245</v>
      </c>
      <c r="M248" s="32" t="s">
        <v>3487</v>
      </c>
      <c r="N248" s="32" t="s">
        <v>1614</v>
      </c>
    </row>
    <row r="249" spans="1:14" ht="18" customHeight="1" x14ac:dyDescent="0.25">
      <c r="A249" s="59" t="s">
        <v>3488</v>
      </c>
      <c r="B249" s="60" t="s">
        <v>3489</v>
      </c>
      <c r="C249" s="60" t="s">
        <v>3489</v>
      </c>
      <c r="D249" s="60" t="s">
        <v>3315</v>
      </c>
      <c r="E249" s="61" t="s">
        <v>1610</v>
      </c>
      <c r="F249" s="60" t="s">
        <v>1611</v>
      </c>
      <c r="G249" s="70" t="s">
        <v>2762</v>
      </c>
      <c r="H249" s="63" t="s">
        <v>2763</v>
      </c>
      <c r="I249" s="64" t="s">
        <v>2764</v>
      </c>
      <c r="J249" s="63" t="s">
        <v>2765</v>
      </c>
      <c r="K249" s="65" t="s">
        <v>324</v>
      </c>
      <c r="L249" s="66">
        <v>246</v>
      </c>
      <c r="M249" s="32" t="s">
        <v>3490</v>
      </c>
      <c r="N249" s="32" t="s">
        <v>1614</v>
      </c>
    </row>
    <row r="250" spans="1:14" ht="18" customHeight="1" x14ac:dyDescent="0.25">
      <c r="A250" s="53" t="s">
        <v>3491</v>
      </c>
      <c r="B250" s="54" t="s">
        <v>3489</v>
      </c>
      <c r="C250" s="54" t="s">
        <v>3489</v>
      </c>
      <c r="D250" s="54" t="s">
        <v>3315</v>
      </c>
      <c r="E250" s="55" t="s">
        <v>1610</v>
      </c>
      <c r="F250" s="54" t="s">
        <v>1611</v>
      </c>
      <c r="G250" s="71" t="s">
        <v>2762</v>
      </c>
      <c r="H250" s="68" t="s">
        <v>2763</v>
      </c>
      <c r="I250" s="69" t="s">
        <v>2764</v>
      </c>
      <c r="J250" s="68" t="s">
        <v>2765</v>
      </c>
      <c r="K250" s="57" t="s">
        <v>324</v>
      </c>
      <c r="L250" s="58">
        <v>247</v>
      </c>
      <c r="M250" s="32" t="s">
        <v>3492</v>
      </c>
      <c r="N250" s="32" t="s">
        <v>1614</v>
      </c>
    </row>
    <row r="251" spans="1:14" ht="18" customHeight="1" x14ac:dyDescent="0.25">
      <c r="A251" s="59" t="s">
        <v>3493</v>
      </c>
      <c r="B251" s="60" t="s">
        <v>3494</v>
      </c>
      <c r="C251" s="60" t="s">
        <v>3494</v>
      </c>
      <c r="D251" s="60" t="s">
        <v>3315</v>
      </c>
      <c r="E251" s="61" t="s">
        <v>1610</v>
      </c>
      <c r="F251" s="60" t="s">
        <v>1611</v>
      </c>
      <c r="G251" s="70" t="s">
        <v>2762</v>
      </c>
      <c r="H251" s="63" t="s">
        <v>2763</v>
      </c>
      <c r="I251" s="64" t="s">
        <v>2764</v>
      </c>
      <c r="J251" s="63" t="s">
        <v>2765</v>
      </c>
      <c r="K251" s="65" t="s">
        <v>324</v>
      </c>
      <c r="L251" s="66">
        <v>248</v>
      </c>
      <c r="M251" s="32" t="s">
        <v>3495</v>
      </c>
      <c r="N251" s="32" t="s">
        <v>1614</v>
      </c>
    </row>
    <row r="252" spans="1:14" ht="18" customHeight="1" x14ac:dyDescent="0.25">
      <c r="A252" s="53" t="s">
        <v>3496</v>
      </c>
      <c r="B252" s="54" t="s">
        <v>3497</v>
      </c>
      <c r="C252" s="54" t="s">
        <v>3497</v>
      </c>
      <c r="D252" s="54" t="s">
        <v>3315</v>
      </c>
      <c r="E252" s="55" t="s">
        <v>1610</v>
      </c>
      <c r="F252" s="54" t="s">
        <v>1611</v>
      </c>
      <c r="G252" s="71" t="s">
        <v>2762</v>
      </c>
      <c r="H252" s="68" t="s">
        <v>2763</v>
      </c>
      <c r="I252" s="69" t="s">
        <v>2764</v>
      </c>
      <c r="J252" s="68" t="s">
        <v>2765</v>
      </c>
      <c r="K252" s="57" t="s">
        <v>324</v>
      </c>
      <c r="L252" s="58">
        <v>249</v>
      </c>
      <c r="M252" s="32" t="s">
        <v>3498</v>
      </c>
      <c r="N252" s="32" t="s">
        <v>1614</v>
      </c>
    </row>
    <row r="253" spans="1:14" ht="18" customHeight="1" x14ac:dyDescent="0.25">
      <c r="A253" s="59" t="s">
        <v>3499</v>
      </c>
      <c r="B253" s="60" t="s">
        <v>3500</v>
      </c>
      <c r="C253" s="60" t="s">
        <v>3500</v>
      </c>
      <c r="D253" s="60" t="s">
        <v>3337</v>
      </c>
      <c r="E253" s="61" t="s">
        <v>1610</v>
      </c>
      <c r="F253" s="60" t="s">
        <v>1611</v>
      </c>
      <c r="G253" s="70" t="s">
        <v>2762</v>
      </c>
      <c r="H253" s="63" t="s">
        <v>2763</v>
      </c>
      <c r="I253" s="64" t="s">
        <v>2764</v>
      </c>
      <c r="J253" s="63" t="s">
        <v>2765</v>
      </c>
      <c r="K253" s="65" t="s">
        <v>324</v>
      </c>
      <c r="L253" s="66">
        <v>250</v>
      </c>
      <c r="M253" s="32" t="s">
        <v>3501</v>
      </c>
      <c r="N253" s="32" t="s">
        <v>1614</v>
      </c>
    </row>
    <row r="254" spans="1:14" ht="18" customHeight="1" x14ac:dyDescent="0.25">
      <c r="A254" s="53" t="s">
        <v>3502</v>
      </c>
      <c r="B254" s="54" t="s">
        <v>3503</v>
      </c>
      <c r="C254" s="54" t="s">
        <v>3503</v>
      </c>
      <c r="D254" s="54" t="s">
        <v>3315</v>
      </c>
      <c r="E254" s="55" t="s">
        <v>1610</v>
      </c>
      <c r="F254" s="54" t="s">
        <v>1611</v>
      </c>
      <c r="G254" s="71" t="s">
        <v>2762</v>
      </c>
      <c r="H254" s="68" t="s">
        <v>2763</v>
      </c>
      <c r="I254" s="69" t="s">
        <v>2764</v>
      </c>
      <c r="J254" s="68" t="s">
        <v>2765</v>
      </c>
      <c r="K254" s="57" t="s">
        <v>324</v>
      </c>
      <c r="L254" s="58">
        <v>251</v>
      </c>
      <c r="M254" s="32" t="s">
        <v>3504</v>
      </c>
      <c r="N254" s="32" t="s">
        <v>1614</v>
      </c>
    </row>
    <row r="255" spans="1:14" ht="18" customHeight="1" x14ac:dyDescent="0.25">
      <c r="A255" s="59" t="s">
        <v>3505</v>
      </c>
      <c r="B255" s="60" t="s">
        <v>3506</v>
      </c>
      <c r="C255" s="60" t="s">
        <v>3506</v>
      </c>
      <c r="D255" s="60" t="s">
        <v>3315</v>
      </c>
      <c r="E255" s="61" t="s">
        <v>1610</v>
      </c>
      <c r="F255" s="60" t="s">
        <v>1611</v>
      </c>
      <c r="G255" s="70" t="s">
        <v>2762</v>
      </c>
      <c r="H255" s="63" t="s">
        <v>2763</v>
      </c>
      <c r="I255" s="64" t="s">
        <v>2764</v>
      </c>
      <c r="J255" s="63" t="s">
        <v>2765</v>
      </c>
      <c r="K255" s="65" t="s">
        <v>324</v>
      </c>
      <c r="L255" s="66">
        <v>252</v>
      </c>
      <c r="M255" s="32" t="s">
        <v>3507</v>
      </c>
      <c r="N255" s="32" t="s">
        <v>1614</v>
      </c>
    </row>
    <row r="256" spans="1:14" ht="18" customHeight="1" x14ac:dyDescent="0.25">
      <c r="A256" s="53" t="s">
        <v>3508</v>
      </c>
      <c r="B256" s="54" t="s">
        <v>3509</v>
      </c>
      <c r="C256" s="54" t="s">
        <v>3509</v>
      </c>
      <c r="D256" s="54" t="s">
        <v>3315</v>
      </c>
      <c r="E256" s="55" t="s">
        <v>1610</v>
      </c>
      <c r="F256" s="54" t="s">
        <v>1611</v>
      </c>
      <c r="G256" s="71" t="s">
        <v>2762</v>
      </c>
      <c r="H256" s="68" t="s">
        <v>2763</v>
      </c>
      <c r="I256" s="69" t="s">
        <v>2764</v>
      </c>
      <c r="J256" s="68" t="s">
        <v>2765</v>
      </c>
      <c r="K256" s="57" t="s">
        <v>324</v>
      </c>
      <c r="L256" s="58">
        <v>253</v>
      </c>
      <c r="M256" s="32" t="s">
        <v>3510</v>
      </c>
      <c r="N256" s="32" t="s">
        <v>1614</v>
      </c>
    </row>
    <row r="257" spans="1:14" ht="18" customHeight="1" x14ac:dyDescent="0.25">
      <c r="A257" s="59" t="s">
        <v>3511</v>
      </c>
      <c r="B257" s="60" t="s">
        <v>3512</v>
      </c>
      <c r="C257" s="60" t="s">
        <v>3512</v>
      </c>
      <c r="D257" s="60" t="s">
        <v>3315</v>
      </c>
      <c r="E257" s="61" t="s">
        <v>1610</v>
      </c>
      <c r="F257" s="60" t="s">
        <v>1611</v>
      </c>
      <c r="G257" s="70" t="s">
        <v>2762</v>
      </c>
      <c r="H257" s="63" t="s">
        <v>2763</v>
      </c>
      <c r="I257" s="64" t="s">
        <v>2764</v>
      </c>
      <c r="J257" s="63" t="s">
        <v>2765</v>
      </c>
      <c r="K257" s="65" t="s">
        <v>324</v>
      </c>
      <c r="L257" s="66">
        <v>254</v>
      </c>
      <c r="M257" s="32" t="s">
        <v>3513</v>
      </c>
      <c r="N257" s="32" t="s">
        <v>1614</v>
      </c>
    </row>
    <row r="258" spans="1:14" ht="18" customHeight="1" x14ac:dyDescent="0.25">
      <c r="A258" s="53" t="s">
        <v>3514</v>
      </c>
      <c r="B258" s="54" t="s">
        <v>3515</v>
      </c>
      <c r="C258" s="54" t="s">
        <v>3515</v>
      </c>
      <c r="D258" s="54" t="s">
        <v>3337</v>
      </c>
      <c r="E258" s="55" t="s">
        <v>1610</v>
      </c>
      <c r="F258" s="54" t="s">
        <v>1611</v>
      </c>
      <c r="G258" s="71" t="s">
        <v>2762</v>
      </c>
      <c r="H258" s="68" t="s">
        <v>2763</v>
      </c>
      <c r="I258" s="69" t="s">
        <v>2764</v>
      </c>
      <c r="J258" s="68" t="s">
        <v>2765</v>
      </c>
      <c r="K258" s="57" t="s">
        <v>324</v>
      </c>
      <c r="L258" s="58">
        <v>255</v>
      </c>
      <c r="M258" s="32" t="s">
        <v>3516</v>
      </c>
      <c r="N258" s="32" t="s">
        <v>1614</v>
      </c>
    </row>
    <row r="259" spans="1:14" ht="18" customHeight="1" x14ac:dyDescent="0.25">
      <c r="A259" s="59" t="s">
        <v>3517</v>
      </c>
      <c r="B259" s="60" t="s">
        <v>3518</v>
      </c>
      <c r="C259" s="60" t="s">
        <v>3518</v>
      </c>
      <c r="D259" s="60" t="s">
        <v>3315</v>
      </c>
      <c r="E259" s="61" t="s">
        <v>1610</v>
      </c>
      <c r="F259" s="60" t="s">
        <v>1611</v>
      </c>
      <c r="G259" s="70" t="s">
        <v>2762</v>
      </c>
      <c r="H259" s="63" t="s">
        <v>2763</v>
      </c>
      <c r="I259" s="64" t="s">
        <v>2764</v>
      </c>
      <c r="J259" s="63" t="s">
        <v>2765</v>
      </c>
      <c r="K259" s="65" t="s">
        <v>324</v>
      </c>
      <c r="L259" s="66">
        <v>256</v>
      </c>
      <c r="M259" s="32" t="s">
        <v>3519</v>
      </c>
      <c r="N259" s="32" t="s">
        <v>1614</v>
      </c>
    </row>
    <row r="260" spans="1:14" ht="18" customHeight="1" x14ac:dyDescent="0.25">
      <c r="A260" s="53" t="s">
        <v>3520</v>
      </c>
      <c r="B260" s="54" t="s">
        <v>3521</v>
      </c>
      <c r="C260" s="54" t="s">
        <v>3521</v>
      </c>
      <c r="D260" s="54" t="s">
        <v>3315</v>
      </c>
      <c r="E260" s="55" t="s">
        <v>1610</v>
      </c>
      <c r="F260" s="54" t="s">
        <v>1611</v>
      </c>
      <c r="G260" s="71" t="s">
        <v>2762</v>
      </c>
      <c r="H260" s="68" t="s">
        <v>2763</v>
      </c>
      <c r="I260" s="69" t="s">
        <v>2764</v>
      </c>
      <c r="J260" s="68" t="s">
        <v>2765</v>
      </c>
      <c r="K260" s="57" t="s">
        <v>324</v>
      </c>
      <c r="L260" s="58">
        <v>257</v>
      </c>
      <c r="M260" s="32" t="s">
        <v>3522</v>
      </c>
      <c r="N260" s="32" t="s">
        <v>1614</v>
      </c>
    </row>
    <row r="261" spans="1:14" ht="18" customHeight="1" x14ac:dyDescent="0.25">
      <c r="A261" s="59" t="s">
        <v>3523</v>
      </c>
      <c r="B261" s="60" t="s">
        <v>3524</v>
      </c>
      <c r="C261" s="60" t="s">
        <v>3524</v>
      </c>
      <c r="D261" s="60" t="s">
        <v>3315</v>
      </c>
      <c r="E261" s="61" t="s">
        <v>1610</v>
      </c>
      <c r="F261" s="60" t="s">
        <v>1611</v>
      </c>
      <c r="G261" s="70" t="s">
        <v>2762</v>
      </c>
      <c r="H261" s="63" t="s">
        <v>2763</v>
      </c>
      <c r="I261" s="64" t="s">
        <v>2764</v>
      </c>
      <c r="J261" s="63" t="s">
        <v>2765</v>
      </c>
      <c r="K261" s="65" t="s">
        <v>324</v>
      </c>
      <c r="L261" s="66">
        <v>258</v>
      </c>
      <c r="M261" s="32" t="s">
        <v>3525</v>
      </c>
      <c r="N261" s="32" t="s">
        <v>1614</v>
      </c>
    </row>
    <row r="262" spans="1:14" ht="18" customHeight="1" x14ac:dyDescent="0.25">
      <c r="A262" s="53" t="s">
        <v>3526</v>
      </c>
      <c r="B262" s="54" t="s">
        <v>3527</v>
      </c>
      <c r="C262" s="54" t="s">
        <v>3527</v>
      </c>
      <c r="D262" s="54" t="s">
        <v>3315</v>
      </c>
      <c r="E262" s="55" t="s">
        <v>1610</v>
      </c>
      <c r="F262" s="54" t="s">
        <v>1611</v>
      </c>
      <c r="G262" s="71" t="s">
        <v>2762</v>
      </c>
      <c r="H262" s="68" t="s">
        <v>2763</v>
      </c>
      <c r="I262" s="69" t="s">
        <v>2764</v>
      </c>
      <c r="J262" s="68" t="s">
        <v>2765</v>
      </c>
      <c r="K262" s="57" t="s">
        <v>324</v>
      </c>
      <c r="L262" s="58">
        <v>259</v>
      </c>
      <c r="M262" s="32" t="s">
        <v>3528</v>
      </c>
      <c r="N262" s="32" t="s">
        <v>1614</v>
      </c>
    </row>
    <row r="263" spans="1:14" ht="18" customHeight="1" x14ac:dyDescent="0.25">
      <c r="A263" s="59" t="s">
        <v>3529</v>
      </c>
      <c r="B263" s="60" t="s">
        <v>3530</v>
      </c>
      <c r="C263" s="60" t="s">
        <v>3530</v>
      </c>
      <c r="D263" s="60" t="s">
        <v>3337</v>
      </c>
      <c r="E263" s="61" t="s">
        <v>1610</v>
      </c>
      <c r="F263" s="60" t="s">
        <v>1611</v>
      </c>
      <c r="G263" s="70" t="s">
        <v>2762</v>
      </c>
      <c r="H263" s="63" t="s">
        <v>2763</v>
      </c>
      <c r="I263" s="64" t="s">
        <v>2764</v>
      </c>
      <c r="J263" s="63" t="s">
        <v>2765</v>
      </c>
      <c r="K263" s="65" t="s">
        <v>324</v>
      </c>
      <c r="L263" s="66">
        <v>260</v>
      </c>
      <c r="M263" s="32" t="s">
        <v>3531</v>
      </c>
      <c r="N263" s="32" t="s">
        <v>1614</v>
      </c>
    </row>
    <row r="264" spans="1:14" ht="18" customHeight="1" x14ac:dyDescent="0.25">
      <c r="A264" s="53" t="s">
        <v>3532</v>
      </c>
      <c r="B264" s="54" t="s">
        <v>3530</v>
      </c>
      <c r="C264" s="54" t="s">
        <v>3530</v>
      </c>
      <c r="D264" s="54" t="s">
        <v>3315</v>
      </c>
      <c r="E264" s="55" t="s">
        <v>1610</v>
      </c>
      <c r="F264" s="54" t="s">
        <v>1611</v>
      </c>
      <c r="G264" s="71" t="s">
        <v>2762</v>
      </c>
      <c r="H264" s="68" t="s">
        <v>2763</v>
      </c>
      <c r="I264" s="69" t="s">
        <v>2764</v>
      </c>
      <c r="J264" s="68" t="s">
        <v>2765</v>
      </c>
      <c r="K264" s="57" t="s">
        <v>324</v>
      </c>
      <c r="L264" s="58">
        <v>261</v>
      </c>
      <c r="M264" s="32" t="s">
        <v>3533</v>
      </c>
      <c r="N264" s="32" t="s">
        <v>1614</v>
      </c>
    </row>
    <row r="265" spans="1:14" ht="18" customHeight="1" x14ac:dyDescent="0.25">
      <c r="A265" s="59" t="s">
        <v>3534</v>
      </c>
      <c r="B265" s="60" t="s">
        <v>3535</v>
      </c>
      <c r="C265" s="60" t="s">
        <v>3535</v>
      </c>
      <c r="D265" s="60" t="s">
        <v>3315</v>
      </c>
      <c r="E265" s="61" t="s">
        <v>1610</v>
      </c>
      <c r="F265" s="60" t="s">
        <v>1611</v>
      </c>
      <c r="G265" s="70" t="s">
        <v>2762</v>
      </c>
      <c r="H265" s="63" t="s">
        <v>2763</v>
      </c>
      <c r="I265" s="64" t="s">
        <v>2764</v>
      </c>
      <c r="J265" s="63" t="s">
        <v>2765</v>
      </c>
      <c r="K265" s="65" t="s">
        <v>324</v>
      </c>
      <c r="L265" s="66">
        <v>262</v>
      </c>
      <c r="M265" s="32" t="s">
        <v>3536</v>
      </c>
      <c r="N265" s="32" t="s">
        <v>1614</v>
      </c>
    </row>
    <row r="266" spans="1:14" ht="18" customHeight="1" x14ac:dyDescent="0.25">
      <c r="A266" s="53" t="s">
        <v>3537</v>
      </c>
      <c r="B266" s="54" t="s">
        <v>3538</v>
      </c>
      <c r="C266" s="54" t="s">
        <v>3538</v>
      </c>
      <c r="D266" s="54" t="s">
        <v>3315</v>
      </c>
      <c r="E266" s="55" t="s">
        <v>1610</v>
      </c>
      <c r="F266" s="54" t="s">
        <v>1611</v>
      </c>
      <c r="G266" s="71" t="s">
        <v>2762</v>
      </c>
      <c r="H266" s="68" t="s">
        <v>2763</v>
      </c>
      <c r="I266" s="69" t="s">
        <v>2764</v>
      </c>
      <c r="J266" s="68" t="s">
        <v>2765</v>
      </c>
      <c r="K266" s="57" t="s">
        <v>324</v>
      </c>
      <c r="L266" s="58">
        <v>263</v>
      </c>
      <c r="M266" s="32" t="s">
        <v>3539</v>
      </c>
      <c r="N266" s="32" t="s">
        <v>1614</v>
      </c>
    </row>
    <row r="267" spans="1:14" ht="18" customHeight="1" x14ac:dyDescent="0.25">
      <c r="A267" s="59" t="s">
        <v>3540</v>
      </c>
      <c r="B267" s="60" t="s">
        <v>3541</v>
      </c>
      <c r="C267" s="60" t="s">
        <v>3541</v>
      </c>
      <c r="D267" s="60" t="s">
        <v>3315</v>
      </c>
      <c r="E267" s="61" t="s">
        <v>1610</v>
      </c>
      <c r="F267" s="60" t="s">
        <v>1611</v>
      </c>
      <c r="G267" s="70" t="s">
        <v>2762</v>
      </c>
      <c r="H267" s="63" t="s">
        <v>2763</v>
      </c>
      <c r="I267" s="64" t="s">
        <v>2764</v>
      </c>
      <c r="J267" s="63" t="s">
        <v>2765</v>
      </c>
      <c r="K267" s="65" t="s">
        <v>324</v>
      </c>
      <c r="L267" s="66">
        <v>264</v>
      </c>
      <c r="M267" s="32" t="s">
        <v>3542</v>
      </c>
      <c r="N267" s="32" t="s">
        <v>1614</v>
      </c>
    </row>
    <row r="268" spans="1:14" ht="18" customHeight="1" x14ac:dyDescent="0.25">
      <c r="A268" s="72" t="s">
        <v>1610</v>
      </c>
      <c r="B268" s="54" t="s">
        <v>1611</v>
      </c>
      <c r="C268" s="55"/>
      <c r="D268" s="55"/>
      <c r="E268" s="55" t="s">
        <v>1610</v>
      </c>
      <c r="F268" s="54" t="s">
        <v>1611</v>
      </c>
      <c r="G268" s="67"/>
      <c r="H268" s="68"/>
      <c r="I268" s="69"/>
      <c r="J268" s="68"/>
      <c r="K268" s="57" t="s">
        <v>2740</v>
      </c>
      <c r="L268" s="58">
        <v>265</v>
      </c>
      <c r="M268" s="32" t="s">
        <v>1614</v>
      </c>
      <c r="N268" s="32" t="s">
        <v>1614</v>
      </c>
    </row>
    <row r="269" spans="1:14" ht="18" customHeight="1" x14ac:dyDescent="0.25">
      <c r="A269" s="59" t="s">
        <v>3543</v>
      </c>
      <c r="B269" s="60" t="s">
        <v>3544</v>
      </c>
      <c r="C269" s="60" t="s">
        <v>3544</v>
      </c>
      <c r="D269" s="60" t="s">
        <v>3545</v>
      </c>
      <c r="E269" s="61" t="s">
        <v>1615</v>
      </c>
      <c r="F269" s="60" t="s">
        <v>1616</v>
      </c>
      <c r="G269" s="62" t="s">
        <v>2762</v>
      </c>
      <c r="H269" s="63" t="s">
        <v>2763</v>
      </c>
      <c r="I269" s="64" t="s">
        <v>2764</v>
      </c>
      <c r="J269" s="63" t="s">
        <v>2765</v>
      </c>
      <c r="K269" s="65" t="s">
        <v>324</v>
      </c>
      <c r="L269" s="66">
        <v>266</v>
      </c>
      <c r="M269" s="32" t="s">
        <v>3546</v>
      </c>
      <c r="N269" s="32" t="s">
        <v>1619</v>
      </c>
    </row>
    <row r="270" spans="1:14" ht="18" customHeight="1" x14ac:dyDescent="0.25">
      <c r="A270" s="53" t="s">
        <v>3547</v>
      </c>
      <c r="B270" s="54" t="s">
        <v>3548</v>
      </c>
      <c r="C270" s="54" t="s">
        <v>3548</v>
      </c>
      <c r="D270" s="54" t="s">
        <v>3545</v>
      </c>
      <c r="E270" s="55" t="s">
        <v>1615</v>
      </c>
      <c r="F270" s="54" t="s">
        <v>1616</v>
      </c>
      <c r="G270" s="67" t="s">
        <v>2762</v>
      </c>
      <c r="H270" s="68" t="s">
        <v>2763</v>
      </c>
      <c r="I270" s="69" t="s">
        <v>2764</v>
      </c>
      <c r="J270" s="68" t="s">
        <v>2765</v>
      </c>
      <c r="K270" s="57" t="s">
        <v>324</v>
      </c>
      <c r="L270" s="58">
        <v>267</v>
      </c>
      <c r="M270" s="32" t="s">
        <v>3549</v>
      </c>
      <c r="N270" s="32" t="s">
        <v>1619</v>
      </c>
    </row>
    <row r="271" spans="1:14" ht="18" customHeight="1" x14ac:dyDescent="0.25">
      <c r="A271" s="59" t="s">
        <v>3550</v>
      </c>
      <c r="B271" s="60" t="s">
        <v>3551</v>
      </c>
      <c r="C271" s="60" t="s">
        <v>3551</v>
      </c>
      <c r="D271" s="60" t="s">
        <v>3545</v>
      </c>
      <c r="E271" s="61" t="s">
        <v>1615</v>
      </c>
      <c r="F271" s="60" t="s">
        <v>1616</v>
      </c>
      <c r="G271" s="62" t="s">
        <v>2762</v>
      </c>
      <c r="H271" s="63" t="s">
        <v>2763</v>
      </c>
      <c r="I271" s="64" t="s">
        <v>2764</v>
      </c>
      <c r="J271" s="63" t="s">
        <v>2765</v>
      </c>
      <c r="K271" s="65" t="s">
        <v>324</v>
      </c>
      <c r="L271" s="66">
        <v>268</v>
      </c>
      <c r="M271" s="32" t="s">
        <v>3552</v>
      </c>
      <c r="N271" s="32" t="s">
        <v>1619</v>
      </c>
    </row>
    <row r="272" spans="1:14" ht="18" customHeight="1" x14ac:dyDescent="0.25">
      <c r="A272" s="53" t="s">
        <v>3553</v>
      </c>
      <c r="B272" s="54" t="s">
        <v>3554</v>
      </c>
      <c r="C272" s="54" t="s">
        <v>3554</v>
      </c>
      <c r="D272" s="54" t="s">
        <v>3545</v>
      </c>
      <c r="E272" s="55" t="s">
        <v>1615</v>
      </c>
      <c r="F272" s="54" t="s">
        <v>1616</v>
      </c>
      <c r="G272" s="67" t="s">
        <v>2762</v>
      </c>
      <c r="H272" s="68" t="s">
        <v>2763</v>
      </c>
      <c r="I272" s="69" t="s">
        <v>2764</v>
      </c>
      <c r="J272" s="68" t="s">
        <v>2765</v>
      </c>
      <c r="K272" s="57" t="s">
        <v>324</v>
      </c>
      <c r="L272" s="58">
        <v>269</v>
      </c>
      <c r="M272" s="32" t="s">
        <v>3555</v>
      </c>
      <c r="N272" s="32" t="s">
        <v>1619</v>
      </c>
    </row>
    <row r="273" spans="1:14" ht="18" customHeight="1" x14ac:dyDescent="0.25">
      <c r="A273" s="59" t="s">
        <v>3556</v>
      </c>
      <c r="B273" s="60" t="s">
        <v>3557</v>
      </c>
      <c r="C273" s="60" t="s">
        <v>3557</v>
      </c>
      <c r="D273" s="60" t="s">
        <v>3545</v>
      </c>
      <c r="E273" s="61" t="s">
        <v>1615</v>
      </c>
      <c r="F273" s="60" t="s">
        <v>1616</v>
      </c>
      <c r="G273" s="62" t="s">
        <v>2762</v>
      </c>
      <c r="H273" s="63" t="s">
        <v>2763</v>
      </c>
      <c r="I273" s="64" t="s">
        <v>2764</v>
      </c>
      <c r="J273" s="63" t="s">
        <v>2765</v>
      </c>
      <c r="K273" s="65" t="s">
        <v>324</v>
      </c>
      <c r="L273" s="66">
        <v>270</v>
      </c>
      <c r="M273" s="32" t="s">
        <v>3558</v>
      </c>
      <c r="N273" s="32" t="s">
        <v>1619</v>
      </c>
    </row>
    <row r="274" spans="1:14" ht="18" customHeight="1" x14ac:dyDescent="0.25">
      <c r="A274" s="53" t="s">
        <v>3559</v>
      </c>
      <c r="B274" s="54" t="s">
        <v>3560</v>
      </c>
      <c r="C274" s="54" t="s">
        <v>3560</v>
      </c>
      <c r="D274" s="54" t="s">
        <v>3545</v>
      </c>
      <c r="E274" s="55" t="s">
        <v>1615</v>
      </c>
      <c r="F274" s="54" t="s">
        <v>1616</v>
      </c>
      <c r="G274" s="67" t="s">
        <v>2762</v>
      </c>
      <c r="H274" s="68" t="s">
        <v>2763</v>
      </c>
      <c r="I274" s="69" t="s">
        <v>2764</v>
      </c>
      <c r="J274" s="68" t="s">
        <v>2765</v>
      </c>
      <c r="K274" s="57" t="s">
        <v>324</v>
      </c>
      <c r="L274" s="58">
        <v>271</v>
      </c>
      <c r="M274" s="32" t="s">
        <v>3561</v>
      </c>
      <c r="N274" s="32" t="s">
        <v>1619</v>
      </c>
    </row>
    <row r="275" spans="1:14" ht="18" customHeight="1" x14ac:dyDescent="0.25">
      <c r="A275" s="59" t="s">
        <v>3562</v>
      </c>
      <c r="B275" s="60" t="s">
        <v>3563</v>
      </c>
      <c r="C275" s="60" t="s">
        <v>3563</v>
      </c>
      <c r="D275" s="60" t="s">
        <v>3545</v>
      </c>
      <c r="E275" s="61" t="s">
        <v>1615</v>
      </c>
      <c r="F275" s="60" t="s">
        <v>1616</v>
      </c>
      <c r="G275" s="62" t="s">
        <v>2762</v>
      </c>
      <c r="H275" s="63" t="s">
        <v>2763</v>
      </c>
      <c r="I275" s="64" t="s">
        <v>2764</v>
      </c>
      <c r="J275" s="63" t="s">
        <v>2765</v>
      </c>
      <c r="K275" s="65" t="s">
        <v>324</v>
      </c>
      <c r="L275" s="66">
        <v>272</v>
      </c>
      <c r="M275" s="32" t="s">
        <v>3564</v>
      </c>
      <c r="N275" s="32" t="s">
        <v>1619</v>
      </c>
    </row>
    <row r="276" spans="1:14" ht="18" customHeight="1" x14ac:dyDescent="0.25">
      <c r="A276" s="53" t="s">
        <v>3565</v>
      </c>
      <c r="B276" s="54" t="s">
        <v>3566</v>
      </c>
      <c r="C276" s="54" t="s">
        <v>3566</v>
      </c>
      <c r="D276" s="54" t="s">
        <v>3545</v>
      </c>
      <c r="E276" s="55" t="s">
        <v>1615</v>
      </c>
      <c r="F276" s="54" t="s">
        <v>1616</v>
      </c>
      <c r="G276" s="67" t="s">
        <v>2762</v>
      </c>
      <c r="H276" s="68" t="s">
        <v>2763</v>
      </c>
      <c r="I276" s="69" t="s">
        <v>2764</v>
      </c>
      <c r="J276" s="68" t="s">
        <v>2765</v>
      </c>
      <c r="K276" s="57" t="s">
        <v>324</v>
      </c>
      <c r="L276" s="58">
        <v>273</v>
      </c>
      <c r="M276" s="32" t="s">
        <v>3567</v>
      </c>
      <c r="N276" s="32" t="s">
        <v>1619</v>
      </c>
    </row>
    <row r="277" spans="1:14" ht="18" customHeight="1" x14ac:dyDescent="0.25">
      <c r="A277" s="59" t="s">
        <v>3568</v>
      </c>
      <c r="B277" s="60" t="s">
        <v>3569</v>
      </c>
      <c r="C277" s="60" t="s">
        <v>3569</v>
      </c>
      <c r="D277" s="60" t="s">
        <v>3545</v>
      </c>
      <c r="E277" s="61" t="s">
        <v>1615</v>
      </c>
      <c r="F277" s="60" t="s">
        <v>1616</v>
      </c>
      <c r="G277" s="62" t="s">
        <v>2762</v>
      </c>
      <c r="H277" s="63" t="s">
        <v>2763</v>
      </c>
      <c r="I277" s="64" t="s">
        <v>2764</v>
      </c>
      <c r="J277" s="63" t="s">
        <v>2765</v>
      </c>
      <c r="K277" s="65" t="s">
        <v>324</v>
      </c>
      <c r="L277" s="66">
        <v>274</v>
      </c>
      <c r="M277" s="32" t="s">
        <v>3570</v>
      </c>
      <c r="N277" s="32" t="s">
        <v>1619</v>
      </c>
    </row>
    <row r="278" spans="1:14" ht="18" customHeight="1" x14ac:dyDescent="0.25">
      <c r="A278" s="53" t="s">
        <v>3571</v>
      </c>
      <c r="B278" s="54" t="s">
        <v>3572</v>
      </c>
      <c r="C278" s="54" t="s">
        <v>3572</v>
      </c>
      <c r="D278" s="54" t="s">
        <v>3545</v>
      </c>
      <c r="E278" s="55" t="s">
        <v>1615</v>
      </c>
      <c r="F278" s="54" t="s">
        <v>1616</v>
      </c>
      <c r="G278" s="67" t="s">
        <v>2762</v>
      </c>
      <c r="H278" s="68" t="s">
        <v>2763</v>
      </c>
      <c r="I278" s="69" t="s">
        <v>2764</v>
      </c>
      <c r="J278" s="68" t="s">
        <v>2765</v>
      </c>
      <c r="K278" s="57" t="s">
        <v>324</v>
      </c>
      <c r="L278" s="58">
        <v>275</v>
      </c>
      <c r="M278" s="32" t="s">
        <v>3573</v>
      </c>
      <c r="N278" s="32" t="s">
        <v>1619</v>
      </c>
    </row>
    <row r="279" spans="1:14" ht="18" customHeight="1" x14ac:dyDescent="0.25">
      <c r="A279" s="59" t="s">
        <v>3574</v>
      </c>
      <c r="B279" s="60" t="s">
        <v>3575</v>
      </c>
      <c r="C279" s="60" t="s">
        <v>3575</v>
      </c>
      <c r="D279" s="60" t="s">
        <v>3545</v>
      </c>
      <c r="E279" s="61" t="s">
        <v>1615</v>
      </c>
      <c r="F279" s="60" t="s">
        <v>1616</v>
      </c>
      <c r="G279" s="62" t="s">
        <v>2762</v>
      </c>
      <c r="H279" s="63" t="s">
        <v>2763</v>
      </c>
      <c r="I279" s="64" t="s">
        <v>2764</v>
      </c>
      <c r="J279" s="63" t="s">
        <v>2765</v>
      </c>
      <c r="K279" s="65" t="s">
        <v>324</v>
      </c>
      <c r="L279" s="66">
        <v>276</v>
      </c>
      <c r="M279" s="32" t="s">
        <v>3576</v>
      </c>
      <c r="N279" s="32" t="s">
        <v>1619</v>
      </c>
    </row>
    <row r="280" spans="1:14" ht="18" customHeight="1" x14ac:dyDescent="0.25">
      <c r="A280" s="53" t="s">
        <v>3577</v>
      </c>
      <c r="B280" s="54" t="s">
        <v>3578</v>
      </c>
      <c r="C280" s="54" t="s">
        <v>3578</v>
      </c>
      <c r="D280" s="54" t="s">
        <v>3545</v>
      </c>
      <c r="E280" s="55" t="s">
        <v>1615</v>
      </c>
      <c r="F280" s="54" t="s">
        <v>1616</v>
      </c>
      <c r="G280" s="67" t="s">
        <v>2762</v>
      </c>
      <c r="H280" s="68" t="s">
        <v>2763</v>
      </c>
      <c r="I280" s="69" t="s">
        <v>2764</v>
      </c>
      <c r="J280" s="68" t="s">
        <v>2765</v>
      </c>
      <c r="K280" s="57" t="s">
        <v>324</v>
      </c>
      <c r="L280" s="58">
        <v>277</v>
      </c>
      <c r="M280" s="32" t="s">
        <v>3579</v>
      </c>
      <c r="N280" s="32" t="s">
        <v>1619</v>
      </c>
    </row>
    <row r="281" spans="1:14" ht="18" customHeight="1" x14ac:dyDescent="0.25">
      <c r="A281" s="59" t="s">
        <v>3580</v>
      </c>
      <c r="B281" s="60" t="s">
        <v>3581</v>
      </c>
      <c r="C281" s="60" t="s">
        <v>3581</v>
      </c>
      <c r="D281" s="60" t="s">
        <v>3545</v>
      </c>
      <c r="E281" s="61" t="s">
        <v>1615</v>
      </c>
      <c r="F281" s="60" t="s">
        <v>1616</v>
      </c>
      <c r="G281" s="62" t="s">
        <v>2762</v>
      </c>
      <c r="H281" s="63" t="s">
        <v>2763</v>
      </c>
      <c r="I281" s="64" t="s">
        <v>2764</v>
      </c>
      <c r="J281" s="63" t="s">
        <v>2765</v>
      </c>
      <c r="K281" s="65" t="s">
        <v>324</v>
      </c>
      <c r="L281" s="66">
        <v>278</v>
      </c>
      <c r="M281" s="32" t="s">
        <v>3582</v>
      </c>
      <c r="N281" s="32" t="s">
        <v>1619</v>
      </c>
    </row>
    <row r="282" spans="1:14" ht="18" customHeight="1" x14ac:dyDescent="0.25">
      <c r="A282" s="53" t="s">
        <v>3583</v>
      </c>
      <c r="B282" s="54" t="s">
        <v>3584</v>
      </c>
      <c r="C282" s="54" t="s">
        <v>3584</v>
      </c>
      <c r="D282" s="54" t="s">
        <v>3545</v>
      </c>
      <c r="E282" s="55" t="s">
        <v>1615</v>
      </c>
      <c r="F282" s="54" t="s">
        <v>1616</v>
      </c>
      <c r="G282" s="67" t="s">
        <v>2762</v>
      </c>
      <c r="H282" s="68" t="s">
        <v>2763</v>
      </c>
      <c r="I282" s="69" t="s">
        <v>2764</v>
      </c>
      <c r="J282" s="68" t="s">
        <v>2765</v>
      </c>
      <c r="K282" s="57" t="s">
        <v>324</v>
      </c>
      <c r="L282" s="58">
        <v>279</v>
      </c>
      <c r="M282" s="32" t="s">
        <v>3585</v>
      </c>
      <c r="N282" s="32" t="s">
        <v>1619</v>
      </c>
    </row>
    <row r="283" spans="1:14" ht="18" customHeight="1" x14ac:dyDescent="0.25">
      <c r="A283" s="59" t="s">
        <v>3586</v>
      </c>
      <c r="B283" s="60" t="s">
        <v>3587</v>
      </c>
      <c r="C283" s="60" t="s">
        <v>3587</v>
      </c>
      <c r="D283" s="60" t="s">
        <v>3545</v>
      </c>
      <c r="E283" s="61" t="s">
        <v>1615</v>
      </c>
      <c r="F283" s="60" t="s">
        <v>1616</v>
      </c>
      <c r="G283" s="62" t="s">
        <v>2762</v>
      </c>
      <c r="H283" s="63" t="s">
        <v>2763</v>
      </c>
      <c r="I283" s="64" t="s">
        <v>2764</v>
      </c>
      <c r="J283" s="63" t="s">
        <v>2765</v>
      </c>
      <c r="K283" s="65" t="s">
        <v>324</v>
      </c>
      <c r="L283" s="66">
        <v>280</v>
      </c>
      <c r="M283" s="32" t="s">
        <v>3588</v>
      </c>
      <c r="N283" s="32" t="s">
        <v>1619</v>
      </c>
    </row>
    <row r="284" spans="1:14" ht="18" customHeight="1" x14ac:dyDescent="0.25">
      <c r="A284" s="53" t="s">
        <v>3589</v>
      </c>
      <c r="B284" s="54" t="s">
        <v>3590</v>
      </c>
      <c r="C284" s="54" t="s">
        <v>3590</v>
      </c>
      <c r="D284" s="54" t="s">
        <v>3545</v>
      </c>
      <c r="E284" s="55" t="s">
        <v>1615</v>
      </c>
      <c r="F284" s="54" t="s">
        <v>1616</v>
      </c>
      <c r="G284" s="67" t="s">
        <v>2762</v>
      </c>
      <c r="H284" s="68" t="s">
        <v>2763</v>
      </c>
      <c r="I284" s="69" t="s">
        <v>2764</v>
      </c>
      <c r="J284" s="68" t="s">
        <v>2765</v>
      </c>
      <c r="K284" s="57" t="s">
        <v>324</v>
      </c>
      <c r="L284" s="58">
        <v>281</v>
      </c>
      <c r="M284" s="32" t="s">
        <v>3591</v>
      </c>
      <c r="N284" s="32" t="s">
        <v>1619</v>
      </c>
    </row>
    <row r="285" spans="1:14" ht="18" customHeight="1" x14ac:dyDescent="0.25">
      <c r="A285" s="59" t="s">
        <v>3592</v>
      </c>
      <c r="B285" s="60" t="s">
        <v>3593</v>
      </c>
      <c r="C285" s="60" t="s">
        <v>3593</v>
      </c>
      <c r="D285" s="60" t="s">
        <v>3545</v>
      </c>
      <c r="E285" s="61" t="s">
        <v>1615</v>
      </c>
      <c r="F285" s="60" t="s">
        <v>1616</v>
      </c>
      <c r="G285" s="62" t="s">
        <v>2762</v>
      </c>
      <c r="H285" s="63" t="s">
        <v>2763</v>
      </c>
      <c r="I285" s="64" t="s">
        <v>2764</v>
      </c>
      <c r="J285" s="63" t="s">
        <v>2765</v>
      </c>
      <c r="K285" s="65" t="s">
        <v>324</v>
      </c>
      <c r="L285" s="66">
        <v>282</v>
      </c>
      <c r="M285" s="32" t="s">
        <v>3594</v>
      </c>
      <c r="N285" s="32" t="s">
        <v>1619</v>
      </c>
    </row>
    <row r="286" spans="1:14" ht="18" customHeight="1" x14ac:dyDescent="0.25">
      <c r="A286" s="53" t="s">
        <v>3595</v>
      </c>
      <c r="B286" s="54" t="s">
        <v>3596</v>
      </c>
      <c r="C286" s="54" t="s">
        <v>3596</v>
      </c>
      <c r="D286" s="54" t="s">
        <v>3545</v>
      </c>
      <c r="E286" s="55" t="s">
        <v>1615</v>
      </c>
      <c r="F286" s="54" t="s">
        <v>1616</v>
      </c>
      <c r="G286" s="67" t="s">
        <v>2762</v>
      </c>
      <c r="H286" s="68" t="s">
        <v>2763</v>
      </c>
      <c r="I286" s="69" t="s">
        <v>2764</v>
      </c>
      <c r="J286" s="68" t="s">
        <v>2765</v>
      </c>
      <c r="K286" s="57" t="s">
        <v>324</v>
      </c>
      <c r="L286" s="58">
        <v>283</v>
      </c>
      <c r="M286" s="32" t="s">
        <v>3597</v>
      </c>
      <c r="N286" s="32" t="s">
        <v>1619</v>
      </c>
    </row>
    <row r="287" spans="1:14" ht="18" customHeight="1" x14ac:dyDescent="0.25">
      <c r="A287" s="59" t="s">
        <v>3598</v>
      </c>
      <c r="B287" s="60" t="s">
        <v>3599</v>
      </c>
      <c r="C287" s="60" t="s">
        <v>3599</v>
      </c>
      <c r="D287" s="60" t="s">
        <v>3545</v>
      </c>
      <c r="E287" s="61" t="s">
        <v>1615</v>
      </c>
      <c r="F287" s="60" t="s">
        <v>1616</v>
      </c>
      <c r="G287" s="62" t="s">
        <v>2762</v>
      </c>
      <c r="H287" s="63" t="s">
        <v>2763</v>
      </c>
      <c r="I287" s="64" t="s">
        <v>2764</v>
      </c>
      <c r="J287" s="63" t="s">
        <v>2765</v>
      </c>
      <c r="K287" s="65" t="s">
        <v>324</v>
      </c>
      <c r="L287" s="66">
        <v>284</v>
      </c>
      <c r="M287" s="32" t="s">
        <v>3600</v>
      </c>
      <c r="N287" s="32" t="s">
        <v>1619</v>
      </c>
    </row>
    <row r="288" spans="1:14" ht="18" customHeight="1" x14ac:dyDescent="0.25">
      <c r="A288" s="53" t="s">
        <v>3601</v>
      </c>
      <c r="B288" s="54" t="s">
        <v>3602</v>
      </c>
      <c r="C288" s="54" t="s">
        <v>3602</v>
      </c>
      <c r="D288" s="54" t="s">
        <v>3545</v>
      </c>
      <c r="E288" s="55" t="s">
        <v>1615</v>
      </c>
      <c r="F288" s="54" t="s">
        <v>1616</v>
      </c>
      <c r="G288" s="67" t="s">
        <v>2762</v>
      </c>
      <c r="H288" s="68" t="s">
        <v>2763</v>
      </c>
      <c r="I288" s="69" t="s">
        <v>2764</v>
      </c>
      <c r="J288" s="68" t="s">
        <v>2765</v>
      </c>
      <c r="K288" s="57" t="s">
        <v>324</v>
      </c>
      <c r="L288" s="58">
        <v>285</v>
      </c>
      <c r="M288" s="32" t="s">
        <v>3603</v>
      </c>
      <c r="N288" s="32" t="s">
        <v>1619</v>
      </c>
    </row>
    <row r="289" spans="1:14" ht="18" customHeight="1" x14ac:dyDescent="0.25">
      <c r="A289" s="59" t="s">
        <v>3604</v>
      </c>
      <c r="B289" s="60" t="s">
        <v>3605</v>
      </c>
      <c r="C289" s="60" t="s">
        <v>3605</v>
      </c>
      <c r="D289" s="60" t="s">
        <v>3545</v>
      </c>
      <c r="E289" s="61" t="s">
        <v>1615</v>
      </c>
      <c r="F289" s="60" t="s">
        <v>1616</v>
      </c>
      <c r="G289" s="62" t="s">
        <v>2762</v>
      </c>
      <c r="H289" s="63" t="s">
        <v>2763</v>
      </c>
      <c r="I289" s="64" t="s">
        <v>2764</v>
      </c>
      <c r="J289" s="63" t="s">
        <v>2765</v>
      </c>
      <c r="K289" s="65" t="s">
        <v>324</v>
      </c>
      <c r="L289" s="66">
        <v>286</v>
      </c>
      <c r="M289" s="32" t="s">
        <v>3606</v>
      </c>
      <c r="N289" s="32" t="s">
        <v>1619</v>
      </c>
    </row>
    <row r="290" spans="1:14" ht="18" customHeight="1" x14ac:dyDescent="0.25">
      <c r="A290" s="53" t="s">
        <v>3607</v>
      </c>
      <c r="B290" s="54" t="s">
        <v>3608</v>
      </c>
      <c r="C290" s="54" t="s">
        <v>3608</v>
      </c>
      <c r="D290" s="54" t="s">
        <v>3545</v>
      </c>
      <c r="E290" s="55" t="s">
        <v>1615</v>
      </c>
      <c r="F290" s="54" t="s">
        <v>1616</v>
      </c>
      <c r="G290" s="67" t="s">
        <v>2762</v>
      </c>
      <c r="H290" s="68" t="s">
        <v>2763</v>
      </c>
      <c r="I290" s="69" t="s">
        <v>2764</v>
      </c>
      <c r="J290" s="68" t="s">
        <v>2765</v>
      </c>
      <c r="K290" s="57" t="s">
        <v>324</v>
      </c>
      <c r="L290" s="58">
        <v>287</v>
      </c>
      <c r="M290" s="32" t="s">
        <v>3609</v>
      </c>
      <c r="N290" s="32" t="s">
        <v>1619</v>
      </c>
    </row>
    <row r="291" spans="1:14" ht="18" customHeight="1" x14ac:dyDescent="0.25">
      <c r="A291" s="59" t="s">
        <v>3610</v>
      </c>
      <c r="B291" s="60" t="s">
        <v>3611</v>
      </c>
      <c r="C291" s="60" t="s">
        <v>3611</v>
      </c>
      <c r="D291" s="60" t="s">
        <v>3612</v>
      </c>
      <c r="E291" s="61" t="s">
        <v>1615</v>
      </c>
      <c r="F291" s="60" t="s">
        <v>1616</v>
      </c>
      <c r="G291" s="62" t="s">
        <v>2762</v>
      </c>
      <c r="H291" s="63" t="s">
        <v>2763</v>
      </c>
      <c r="I291" s="64" t="s">
        <v>2764</v>
      </c>
      <c r="J291" s="63" t="s">
        <v>2765</v>
      </c>
      <c r="K291" s="65" t="s">
        <v>324</v>
      </c>
      <c r="L291" s="66">
        <v>288</v>
      </c>
      <c r="M291" s="32" t="s">
        <v>3613</v>
      </c>
      <c r="N291" s="32" t="s">
        <v>1619</v>
      </c>
    </row>
    <row r="292" spans="1:14" ht="18" customHeight="1" x14ac:dyDescent="0.25">
      <c r="A292" s="53" t="s">
        <v>3614</v>
      </c>
      <c r="B292" s="54" t="s">
        <v>3615</v>
      </c>
      <c r="C292" s="54" t="s">
        <v>3615</v>
      </c>
      <c r="D292" s="54" t="s">
        <v>3545</v>
      </c>
      <c r="E292" s="55" t="s">
        <v>1615</v>
      </c>
      <c r="F292" s="54" t="s">
        <v>1616</v>
      </c>
      <c r="G292" s="67" t="s">
        <v>2762</v>
      </c>
      <c r="H292" s="68" t="s">
        <v>2763</v>
      </c>
      <c r="I292" s="69" t="s">
        <v>2764</v>
      </c>
      <c r="J292" s="68" t="s">
        <v>2765</v>
      </c>
      <c r="K292" s="57" t="s">
        <v>324</v>
      </c>
      <c r="L292" s="58">
        <v>289</v>
      </c>
      <c r="M292" s="32" t="s">
        <v>3616</v>
      </c>
      <c r="N292" s="32" t="s">
        <v>1619</v>
      </c>
    </row>
    <row r="293" spans="1:14" ht="18" customHeight="1" x14ac:dyDescent="0.25">
      <c r="A293" s="59" t="s">
        <v>3617</v>
      </c>
      <c r="B293" s="60" t="s">
        <v>3618</v>
      </c>
      <c r="C293" s="60" t="s">
        <v>3618</v>
      </c>
      <c r="D293" s="60" t="s">
        <v>3545</v>
      </c>
      <c r="E293" s="61" t="s">
        <v>1615</v>
      </c>
      <c r="F293" s="60" t="s">
        <v>1616</v>
      </c>
      <c r="G293" s="62" t="s">
        <v>2762</v>
      </c>
      <c r="H293" s="63" t="s">
        <v>2763</v>
      </c>
      <c r="I293" s="64" t="s">
        <v>2764</v>
      </c>
      <c r="J293" s="63" t="s">
        <v>2765</v>
      </c>
      <c r="K293" s="65" t="s">
        <v>324</v>
      </c>
      <c r="L293" s="66">
        <v>290</v>
      </c>
      <c r="M293" s="32" t="s">
        <v>3619</v>
      </c>
      <c r="N293" s="32" t="s">
        <v>1619</v>
      </c>
    </row>
    <row r="294" spans="1:14" ht="18" customHeight="1" x14ac:dyDescent="0.25">
      <c r="A294" s="53" t="s">
        <v>3620</v>
      </c>
      <c r="B294" s="54" t="s">
        <v>3621</v>
      </c>
      <c r="C294" s="54" t="s">
        <v>3621</v>
      </c>
      <c r="D294" s="54" t="s">
        <v>3545</v>
      </c>
      <c r="E294" s="55" t="s">
        <v>1615</v>
      </c>
      <c r="F294" s="54" t="s">
        <v>1616</v>
      </c>
      <c r="G294" s="67" t="s">
        <v>2762</v>
      </c>
      <c r="H294" s="68" t="s">
        <v>2763</v>
      </c>
      <c r="I294" s="69" t="s">
        <v>2764</v>
      </c>
      <c r="J294" s="68" t="s">
        <v>2765</v>
      </c>
      <c r="K294" s="57" t="s">
        <v>324</v>
      </c>
      <c r="L294" s="58">
        <v>291</v>
      </c>
      <c r="M294" s="32" t="s">
        <v>3622</v>
      </c>
      <c r="N294" s="32" t="s">
        <v>1619</v>
      </c>
    </row>
    <row r="295" spans="1:14" ht="18" customHeight="1" x14ac:dyDescent="0.25">
      <c r="A295" s="59" t="s">
        <v>3623</v>
      </c>
      <c r="B295" s="60" t="s">
        <v>3624</v>
      </c>
      <c r="C295" s="60" t="s">
        <v>3624</v>
      </c>
      <c r="D295" s="60" t="s">
        <v>3545</v>
      </c>
      <c r="E295" s="61" t="s">
        <v>1615</v>
      </c>
      <c r="F295" s="60" t="s">
        <v>1616</v>
      </c>
      <c r="G295" s="62" t="s">
        <v>2762</v>
      </c>
      <c r="H295" s="63" t="s">
        <v>2763</v>
      </c>
      <c r="I295" s="64" t="s">
        <v>2764</v>
      </c>
      <c r="J295" s="63" t="s">
        <v>2765</v>
      </c>
      <c r="K295" s="65" t="s">
        <v>324</v>
      </c>
      <c r="L295" s="66">
        <v>292</v>
      </c>
      <c r="M295" s="32" t="s">
        <v>3625</v>
      </c>
      <c r="N295" s="32" t="s">
        <v>1619</v>
      </c>
    </row>
    <row r="296" spans="1:14" ht="18" customHeight="1" x14ac:dyDescent="0.25">
      <c r="A296" s="53" t="s">
        <v>3626</v>
      </c>
      <c r="B296" s="54" t="s">
        <v>3627</v>
      </c>
      <c r="C296" s="54" t="s">
        <v>3627</v>
      </c>
      <c r="D296" s="54" t="s">
        <v>3545</v>
      </c>
      <c r="E296" s="55" t="s">
        <v>1615</v>
      </c>
      <c r="F296" s="54" t="s">
        <v>1616</v>
      </c>
      <c r="G296" s="67" t="s">
        <v>2762</v>
      </c>
      <c r="H296" s="68" t="s">
        <v>2763</v>
      </c>
      <c r="I296" s="69" t="s">
        <v>2764</v>
      </c>
      <c r="J296" s="68" t="s">
        <v>2765</v>
      </c>
      <c r="K296" s="57" t="s">
        <v>324</v>
      </c>
      <c r="L296" s="58">
        <v>293</v>
      </c>
      <c r="M296" s="32" t="s">
        <v>3628</v>
      </c>
      <c r="N296" s="32" t="s">
        <v>1619</v>
      </c>
    </row>
    <row r="297" spans="1:14" ht="18" customHeight="1" x14ac:dyDescent="0.25">
      <c r="A297" s="59" t="s">
        <v>3629</v>
      </c>
      <c r="B297" s="60" t="s">
        <v>3630</v>
      </c>
      <c r="C297" s="60" t="s">
        <v>3630</v>
      </c>
      <c r="D297" s="60" t="s">
        <v>3545</v>
      </c>
      <c r="E297" s="61" t="s">
        <v>1615</v>
      </c>
      <c r="F297" s="60" t="s">
        <v>1616</v>
      </c>
      <c r="G297" s="62" t="s">
        <v>2762</v>
      </c>
      <c r="H297" s="63" t="s">
        <v>2763</v>
      </c>
      <c r="I297" s="64" t="s">
        <v>2764</v>
      </c>
      <c r="J297" s="63" t="s">
        <v>2765</v>
      </c>
      <c r="K297" s="65" t="s">
        <v>324</v>
      </c>
      <c r="L297" s="66">
        <v>294</v>
      </c>
      <c r="M297" s="32" t="s">
        <v>3631</v>
      </c>
      <c r="N297" s="32" t="s">
        <v>1619</v>
      </c>
    </row>
    <row r="298" spans="1:14" ht="18" customHeight="1" x14ac:dyDescent="0.25">
      <c r="A298" s="53" t="s">
        <v>3632</v>
      </c>
      <c r="B298" s="54" t="s">
        <v>3633</v>
      </c>
      <c r="C298" s="54" t="s">
        <v>3633</v>
      </c>
      <c r="D298" s="54" t="s">
        <v>3545</v>
      </c>
      <c r="E298" s="55" t="s">
        <v>1615</v>
      </c>
      <c r="F298" s="54" t="s">
        <v>1616</v>
      </c>
      <c r="G298" s="67" t="s">
        <v>2762</v>
      </c>
      <c r="H298" s="68" t="s">
        <v>2763</v>
      </c>
      <c r="I298" s="69" t="s">
        <v>2764</v>
      </c>
      <c r="J298" s="68" t="s">
        <v>2765</v>
      </c>
      <c r="K298" s="57" t="s">
        <v>324</v>
      </c>
      <c r="L298" s="58">
        <v>295</v>
      </c>
      <c r="M298" s="32" t="s">
        <v>3634</v>
      </c>
      <c r="N298" s="32" t="s">
        <v>1619</v>
      </c>
    </row>
    <row r="299" spans="1:14" ht="18" customHeight="1" x14ac:dyDescent="0.25">
      <c r="A299" s="59" t="s">
        <v>3635</v>
      </c>
      <c r="B299" s="60" t="s">
        <v>3636</v>
      </c>
      <c r="C299" s="60" t="s">
        <v>3636</v>
      </c>
      <c r="D299" s="60" t="s">
        <v>3545</v>
      </c>
      <c r="E299" s="61" t="s">
        <v>1615</v>
      </c>
      <c r="F299" s="60" t="s">
        <v>1616</v>
      </c>
      <c r="G299" s="62" t="s">
        <v>2762</v>
      </c>
      <c r="H299" s="63" t="s">
        <v>2763</v>
      </c>
      <c r="I299" s="64" t="s">
        <v>2764</v>
      </c>
      <c r="J299" s="63" t="s">
        <v>2765</v>
      </c>
      <c r="K299" s="65" t="s">
        <v>324</v>
      </c>
      <c r="L299" s="66">
        <v>296</v>
      </c>
      <c r="M299" s="32" t="s">
        <v>3637</v>
      </c>
      <c r="N299" s="32" t="s">
        <v>1619</v>
      </c>
    </row>
    <row r="300" spans="1:14" ht="18" customHeight="1" x14ac:dyDescent="0.25">
      <c r="A300" s="53" t="s">
        <v>3638</v>
      </c>
      <c r="B300" s="54" t="s">
        <v>3639</v>
      </c>
      <c r="C300" s="54" t="s">
        <v>3639</v>
      </c>
      <c r="D300" s="54" t="s">
        <v>3545</v>
      </c>
      <c r="E300" s="55" t="s">
        <v>1615</v>
      </c>
      <c r="F300" s="54" t="s">
        <v>1616</v>
      </c>
      <c r="G300" s="67" t="s">
        <v>2762</v>
      </c>
      <c r="H300" s="68" t="s">
        <v>2763</v>
      </c>
      <c r="I300" s="69" t="s">
        <v>2764</v>
      </c>
      <c r="J300" s="68" t="s">
        <v>2765</v>
      </c>
      <c r="K300" s="57" t="s">
        <v>324</v>
      </c>
      <c r="L300" s="58">
        <v>297</v>
      </c>
      <c r="M300" s="32" t="s">
        <v>3640</v>
      </c>
      <c r="N300" s="32" t="s">
        <v>1619</v>
      </c>
    </row>
    <row r="301" spans="1:14" ht="18" customHeight="1" x14ac:dyDescent="0.25">
      <c r="A301" s="73" t="s">
        <v>1615</v>
      </c>
      <c r="B301" s="60" t="s">
        <v>1616</v>
      </c>
      <c r="C301" s="61"/>
      <c r="D301" s="61"/>
      <c r="E301" s="61" t="s">
        <v>1615</v>
      </c>
      <c r="F301" s="60" t="s">
        <v>1616</v>
      </c>
      <c r="G301" s="62"/>
      <c r="H301" s="63"/>
      <c r="I301" s="64"/>
      <c r="J301" s="63"/>
      <c r="K301" s="65" t="s">
        <v>2740</v>
      </c>
      <c r="L301" s="66">
        <v>298</v>
      </c>
      <c r="M301" s="32" t="s">
        <v>1619</v>
      </c>
      <c r="N301" s="32" t="s">
        <v>1619</v>
      </c>
    </row>
    <row r="302" spans="1:14" ht="18" customHeight="1" x14ac:dyDescent="0.25">
      <c r="A302" s="53" t="s">
        <v>3641</v>
      </c>
      <c r="B302" s="54" t="s">
        <v>3642</v>
      </c>
      <c r="C302" s="54" t="s">
        <v>3642</v>
      </c>
      <c r="D302" s="54" t="s">
        <v>3643</v>
      </c>
      <c r="E302" s="55" t="s">
        <v>1620</v>
      </c>
      <c r="F302" s="54" t="s">
        <v>1621</v>
      </c>
      <c r="G302" s="67" t="s">
        <v>2762</v>
      </c>
      <c r="H302" s="68" t="s">
        <v>2763</v>
      </c>
      <c r="I302" s="69" t="s">
        <v>2764</v>
      </c>
      <c r="J302" s="68" t="s">
        <v>2765</v>
      </c>
      <c r="K302" s="57" t="s">
        <v>324</v>
      </c>
      <c r="L302" s="58">
        <v>299</v>
      </c>
      <c r="M302" s="32" t="s">
        <v>3644</v>
      </c>
      <c r="N302" s="32" t="s">
        <v>1624</v>
      </c>
    </row>
    <row r="303" spans="1:14" ht="18" customHeight="1" x14ac:dyDescent="0.25">
      <c r="A303" s="59" t="s">
        <v>3645</v>
      </c>
      <c r="B303" s="60" t="s">
        <v>3646</v>
      </c>
      <c r="C303" s="60" t="s">
        <v>3646</v>
      </c>
      <c r="D303" s="60" t="s">
        <v>3643</v>
      </c>
      <c r="E303" s="61" t="s">
        <v>1620</v>
      </c>
      <c r="F303" s="60" t="s">
        <v>1621</v>
      </c>
      <c r="G303" s="62" t="s">
        <v>2762</v>
      </c>
      <c r="H303" s="63" t="s">
        <v>2763</v>
      </c>
      <c r="I303" s="64" t="s">
        <v>2764</v>
      </c>
      <c r="J303" s="63" t="s">
        <v>2765</v>
      </c>
      <c r="K303" s="65" t="s">
        <v>324</v>
      </c>
      <c r="L303" s="66">
        <v>300</v>
      </c>
      <c r="M303" s="32" t="s">
        <v>3647</v>
      </c>
      <c r="N303" s="32" t="s">
        <v>1624</v>
      </c>
    </row>
    <row r="304" spans="1:14" ht="18" customHeight="1" x14ac:dyDescent="0.25">
      <c r="A304" s="53" t="s">
        <v>3648</v>
      </c>
      <c r="B304" s="54" t="s">
        <v>3649</v>
      </c>
      <c r="C304" s="54" t="s">
        <v>3649</v>
      </c>
      <c r="D304" s="54" t="s">
        <v>3643</v>
      </c>
      <c r="E304" s="55" t="s">
        <v>1620</v>
      </c>
      <c r="F304" s="54" t="s">
        <v>1621</v>
      </c>
      <c r="G304" s="67" t="s">
        <v>2762</v>
      </c>
      <c r="H304" s="68" t="s">
        <v>2763</v>
      </c>
      <c r="I304" s="69" t="s">
        <v>2764</v>
      </c>
      <c r="J304" s="68" t="s">
        <v>2765</v>
      </c>
      <c r="K304" s="57" t="s">
        <v>324</v>
      </c>
      <c r="L304" s="58">
        <v>301</v>
      </c>
      <c r="M304" s="32" t="s">
        <v>3650</v>
      </c>
      <c r="N304" s="32" t="s">
        <v>1624</v>
      </c>
    </row>
    <row r="305" spans="1:14" ht="18" customHeight="1" x14ac:dyDescent="0.25">
      <c r="A305" s="59" t="s">
        <v>3651</v>
      </c>
      <c r="B305" s="60" t="s">
        <v>3652</v>
      </c>
      <c r="C305" s="60" t="s">
        <v>3652</v>
      </c>
      <c r="D305" s="60" t="s">
        <v>3643</v>
      </c>
      <c r="E305" s="61" t="s">
        <v>1620</v>
      </c>
      <c r="F305" s="60" t="s">
        <v>1621</v>
      </c>
      <c r="G305" s="62" t="s">
        <v>2762</v>
      </c>
      <c r="H305" s="63" t="s">
        <v>2763</v>
      </c>
      <c r="I305" s="64" t="s">
        <v>2764</v>
      </c>
      <c r="J305" s="63" t="s">
        <v>2765</v>
      </c>
      <c r="K305" s="65" t="s">
        <v>324</v>
      </c>
      <c r="L305" s="66">
        <v>302</v>
      </c>
      <c r="M305" s="32" t="s">
        <v>3653</v>
      </c>
      <c r="N305" s="32" t="s">
        <v>1624</v>
      </c>
    </row>
    <row r="306" spans="1:14" ht="18" customHeight="1" x14ac:dyDescent="0.25">
      <c r="A306" s="72" t="s">
        <v>1620</v>
      </c>
      <c r="B306" s="54" t="s">
        <v>1621</v>
      </c>
      <c r="C306" s="55"/>
      <c r="D306" s="55"/>
      <c r="E306" s="55" t="s">
        <v>1620</v>
      </c>
      <c r="F306" s="54" t="s">
        <v>1621</v>
      </c>
      <c r="G306" s="67"/>
      <c r="H306" s="68"/>
      <c r="I306" s="69"/>
      <c r="J306" s="68"/>
      <c r="K306" s="57" t="s">
        <v>2740</v>
      </c>
      <c r="L306" s="58">
        <v>303</v>
      </c>
      <c r="M306" s="32" t="s">
        <v>1624</v>
      </c>
      <c r="N306" s="32" t="s">
        <v>1624</v>
      </c>
    </row>
    <row r="307" spans="1:14" ht="18" customHeight="1" x14ac:dyDescent="0.25">
      <c r="A307" s="59" t="s">
        <v>3654</v>
      </c>
      <c r="B307" s="60" t="s">
        <v>3655</v>
      </c>
      <c r="C307" s="60" t="s">
        <v>3655</v>
      </c>
      <c r="D307" s="60" t="s">
        <v>3656</v>
      </c>
      <c r="E307" s="61" t="s">
        <v>1625</v>
      </c>
      <c r="F307" s="60" t="s">
        <v>1626</v>
      </c>
      <c r="G307" s="62" t="s">
        <v>3657</v>
      </c>
      <c r="H307" s="63" t="s">
        <v>2763</v>
      </c>
      <c r="I307" s="64" t="s">
        <v>2764</v>
      </c>
      <c r="J307" s="63" t="s">
        <v>2765</v>
      </c>
      <c r="K307" s="65" t="s">
        <v>324</v>
      </c>
      <c r="L307" s="66">
        <v>304</v>
      </c>
      <c r="M307" s="32" t="s">
        <v>3658</v>
      </c>
      <c r="N307" s="32" t="s">
        <v>1629</v>
      </c>
    </row>
    <row r="308" spans="1:14" ht="18" customHeight="1" x14ac:dyDescent="0.25">
      <c r="A308" s="53" t="s">
        <v>3659</v>
      </c>
      <c r="B308" s="54" t="s">
        <v>3660</v>
      </c>
      <c r="C308" s="54" t="s">
        <v>3660</v>
      </c>
      <c r="D308" s="54" t="s">
        <v>3656</v>
      </c>
      <c r="E308" s="55" t="s">
        <v>1625</v>
      </c>
      <c r="F308" s="54" t="s">
        <v>1626</v>
      </c>
      <c r="G308" s="67" t="s">
        <v>3657</v>
      </c>
      <c r="H308" s="68" t="s">
        <v>2763</v>
      </c>
      <c r="I308" s="69" t="s">
        <v>2764</v>
      </c>
      <c r="J308" s="68" t="s">
        <v>2765</v>
      </c>
      <c r="K308" s="57" t="s">
        <v>324</v>
      </c>
      <c r="L308" s="58">
        <v>305</v>
      </c>
      <c r="M308" s="32" t="s">
        <v>3661</v>
      </c>
      <c r="N308" s="32" t="s">
        <v>1629</v>
      </c>
    </row>
    <row r="309" spans="1:14" ht="18" customHeight="1" x14ac:dyDescent="0.25">
      <c r="A309" s="59" t="s">
        <v>3662</v>
      </c>
      <c r="B309" s="60" t="s">
        <v>3663</v>
      </c>
      <c r="C309" s="60" t="s">
        <v>3663</v>
      </c>
      <c r="D309" s="60" t="s">
        <v>3656</v>
      </c>
      <c r="E309" s="61" t="s">
        <v>1625</v>
      </c>
      <c r="F309" s="60" t="s">
        <v>1626</v>
      </c>
      <c r="G309" s="62" t="s">
        <v>3657</v>
      </c>
      <c r="H309" s="63" t="s">
        <v>2763</v>
      </c>
      <c r="I309" s="64" t="s">
        <v>2764</v>
      </c>
      <c r="J309" s="63" t="s">
        <v>2765</v>
      </c>
      <c r="K309" s="65" t="s">
        <v>324</v>
      </c>
      <c r="L309" s="66">
        <v>306</v>
      </c>
      <c r="M309" s="32" t="s">
        <v>3664</v>
      </c>
      <c r="N309" s="32" t="s">
        <v>1629</v>
      </c>
    </row>
    <row r="310" spans="1:14" ht="18" customHeight="1" x14ac:dyDescent="0.25">
      <c r="A310" s="53" t="s">
        <v>3665</v>
      </c>
      <c r="B310" s="54" t="s">
        <v>3666</v>
      </c>
      <c r="C310" s="54" t="s">
        <v>3666</v>
      </c>
      <c r="D310" s="54" t="s">
        <v>3656</v>
      </c>
      <c r="E310" s="55" t="s">
        <v>1625</v>
      </c>
      <c r="F310" s="54" t="s">
        <v>1626</v>
      </c>
      <c r="G310" s="67" t="s">
        <v>3657</v>
      </c>
      <c r="H310" s="68" t="s">
        <v>2763</v>
      </c>
      <c r="I310" s="69" t="s">
        <v>2764</v>
      </c>
      <c r="J310" s="68" t="s">
        <v>2765</v>
      </c>
      <c r="K310" s="57" t="s">
        <v>324</v>
      </c>
      <c r="L310" s="58">
        <v>307</v>
      </c>
      <c r="M310" s="32" t="s">
        <v>3667</v>
      </c>
      <c r="N310" s="32" t="s">
        <v>1629</v>
      </c>
    </row>
    <row r="311" spans="1:14" ht="18" customHeight="1" x14ac:dyDescent="0.25">
      <c r="A311" s="59" t="s">
        <v>3668</v>
      </c>
      <c r="B311" s="60" t="s">
        <v>3669</v>
      </c>
      <c r="C311" s="60" t="s">
        <v>3669</v>
      </c>
      <c r="D311" s="60" t="s">
        <v>3656</v>
      </c>
      <c r="E311" s="61" t="s">
        <v>1625</v>
      </c>
      <c r="F311" s="60" t="s">
        <v>1626</v>
      </c>
      <c r="G311" s="62" t="s">
        <v>3657</v>
      </c>
      <c r="H311" s="63" t="s">
        <v>2763</v>
      </c>
      <c r="I311" s="64" t="s">
        <v>2764</v>
      </c>
      <c r="J311" s="63" t="s">
        <v>2765</v>
      </c>
      <c r="K311" s="65" t="s">
        <v>324</v>
      </c>
      <c r="L311" s="66">
        <v>308</v>
      </c>
      <c r="M311" s="32" t="s">
        <v>3670</v>
      </c>
      <c r="N311" s="32" t="s">
        <v>1629</v>
      </c>
    </row>
    <row r="312" spans="1:14" ht="18" customHeight="1" x14ac:dyDescent="0.25">
      <c r="A312" s="53" t="s">
        <v>3671</v>
      </c>
      <c r="B312" s="54" t="s">
        <v>3672</v>
      </c>
      <c r="C312" s="54" t="s">
        <v>3672</v>
      </c>
      <c r="D312" s="54" t="s">
        <v>3656</v>
      </c>
      <c r="E312" s="55" t="s">
        <v>1625</v>
      </c>
      <c r="F312" s="54" t="s">
        <v>1626</v>
      </c>
      <c r="G312" s="67" t="s">
        <v>3657</v>
      </c>
      <c r="H312" s="68" t="s">
        <v>2763</v>
      </c>
      <c r="I312" s="69" t="s">
        <v>2764</v>
      </c>
      <c r="J312" s="68" t="s">
        <v>2765</v>
      </c>
      <c r="K312" s="57" t="s">
        <v>324</v>
      </c>
      <c r="L312" s="58">
        <v>309</v>
      </c>
      <c r="M312" s="32" t="s">
        <v>3673</v>
      </c>
      <c r="N312" s="32" t="s">
        <v>1629</v>
      </c>
    </row>
    <row r="313" spans="1:14" ht="18" customHeight="1" x14ac:dyDescent="0.25">
      <c r="A313" s="59" t="s">
        <v>3674</v>
      </c>
      <c r="B313" s="60" t="s">
        <v>3675</v>
      </c>
      <c r="C313" s="60" t="s">
        <v>3675</v>
      </c>
      <c r="D313" s="60" t="s">
        <v>3656</v>
      </c>
      <c r="E313" s="61" t="s">
        <v>1625</v>
      </c>
      <c r="F313" s="60" t="s">
        <v>1626</v>
      </c>
      <c r="G313" s="62" t="s">
        <v>3657</v>
      </c>
      <c r="H313" s="63" t="s">
        <v>2763</v>
      </c>
      <c r="I313" s="64" t="s">
        <v>2764</v>
      </c>
      <c r="J313" s="63" t="s">
        <v>2765</v>
      </c>
      <c r="K313" s="65" t="s">
        <v>324</v>
      </c>
      <c r="L313" s="66">
        <v>310</v>
      </c>
      <c r="M313" s="32" t="s">
        <v>3676</v>
      </c>
      <c r="N313" s="32" t="s">
        <v>1629</v>
      </c>
    </row>
    <row r="314" spans="1:14" ht="18" customHeight="1" x14ac:dyDescent="0.25">
      <c r="A314" s="53" t="s">
        <v>3677</v>
      </c>
      <c r="B314" s="54" t="s">
        <v>3678</v>
      </c>
      <c r="C314" s="54" t="s">
        <v>3678</v>
      </c>
      <c r="D314" s="54" t="s">
        <v>3656</v>
      </c>
      <c r="E314" s="55" t="s">
        <v>1625</v>
      </c>
      <c r="F314" s="54" t="s">
        <v>1626</v>
      </c>
      <c r="G314" s="67" t="s">
        <v>3657</v>
      </c>
      <c r="H314" s="68" t="s">
        <v>2763</v>
      </c>
      <c r="I314" s="69" t="s">
        <v>2764</v>
      </c>
      <c r="J314" s="68" t="s">
        <v>2765</v>
      </c>
      <c r="K314" s="57" t="s">
        <v>324</v>
      </c>
      <c r="L314" s="58">
        <v>311</v>
      </c>
      <c r="M314" s="32" t="s">
        <v>3679</v>
      </c>
      <c r="N314" s="32" t="s">
        <v>1629</v>
      </c>
    </row>
    <row r="315" spans="1:14" ht="18" customHeight="1" x14ac:dyDescent="0.25">
      <c r="A315" s="59" t="s">
        <v>3680</v>
      </c>
      <c r="B315" s="60" t="s">
        <v>3681</v>
      </c>
      <c r="C315" s="60" t="s">
        <v>3681</v>
      </c>
      <c r="D315" s="60" t="s">
        <v>3051</v>
      </c>
      <c r="E315" s="61" t="s">
        <v>1630</v>
      </c>
      <c r="F315" s="60" t="s">
        <v>1631</v>
      </c>
      <c r="G315" s="62" t="s">
        <v>2762</v>
      </c>
      <c r="H315" s="63" t="s">
        <v>2763</v>
      </c>
      <c r="I315" s="64" t="s">
        <v>2764</v>
      </c>
      <c r="J315" s="63" t="s">
        <v>2765</v>
      </c>
      <c r="K315" s="65" t="s">
        <v>324</v>
      </c>
      <c r="L315" s="66">
        <v>312</v>
      </c>
      <c r="M315" s="32" t="s">
        <v>3682</v>
      </c>
      <c r="N315" s="32" t="s">
        <v>1633</v>
      </c>
    </row>
    <row r="316" spans="1:14" ht="18" customHeight="1" x14ac:dyDescent="0.25">
      <c r="A316" s="53" t="s">
        <v>3683</v>
      </c>
      <c r="B316" s="54" t="s">
        <v>3684</v>
      </c>
      <c r="C316" s="54" t="s">
        <v>3684</v>
      </c>
      <c r="D316" s="54" t="s">
        <v>3051</v>
      </c>
      <c r="E316" s="55" t="s">
        <v>1630</v>
      </c>
      <c r="F316" s="54" t="s">
        <v>1631</v>
      </c>
      <c r="G316" s="67" t="s">
        <v>2762</v>
      </c>
      <c r="H316" s="68" t="s">
        <v>2763</v>
      </c>
      <c r="I316" s="69" t="s">
        <v>2764</v>
      </c>
      <c r="J316" s="68" t="s">
        <v>2765</v>
      </c>
      <c r="K316" s="57" t="s">
        <v>324</v>
      </c>
      <c r="L316" s="58">
        <v>313</v>
      </c>
      <c r="M316" s="32" t="s">
        <v>3685</v>
      </c>
      <c r="N316" s="32" t="s">
        <v>1633</v>
      </c>
    </row>
    <row r="317" spans="1:14" ht="18" customHeight="1" x14ac:dyDescent="0.25">
      <c r="A317" s="59" t="s">
        <v>3686</v>
      </c>
      <c r="B317" s="60" t="s">
        <v>3128</v>
      </c>
      <c r="C317" s="60" t="s">
        <v>3128</v>
      </c>
      <c r="D317" s="60" t="s">
        <v>3051</v>
      </c>
      <c r="E317" s="61" t="s">
        <v>1630</v>
      </c>
      <c r="F317" s="60" t="s">
        <v>1631</v>
      </c>
      <c r="G317" s="62" t="s">
        <v>2762</v>
      </c>
      <c r="H317" s="63" t="s">
        <v>2763</v>
      </c>
      <c r="I317" s="64" t="s">
        <v>2764</v>
      </c>
      <c r="J317" s="63" t="s">
        <v>2765</v>
      </c>
      <c r="K317" s="65" t="s">
        <v>324</v>
      </c>
      <c r="L317" s="66">
        <v>314</v>
      </c>
      <c r="M317" s="32" t="s">
        <v>3687</v>
      </c>
      <c r="N317" s="32" t="s">
        <v>1633</v>
      </c>
    </row>
    <row r="318" spans="1:14" ht="18" customHeight="1" x14ac:dyDescent="0.25">
      <c r="A318" s="53" t="s">
        <v>3688</v>
      </c>
      <c r="B318" s="54" t="s">
        <v>3689</v>
      </c>
      <c r="C318" s="54" t="s">
        <v>3689</v>
      </c>
      <c r="D318" s="54" t="s">
        <v>3051</v>
      </c>
      <c r="E318" s="55" t="s">
        <v>1630</v>
      </c>
      <c r="F318" s="54" t="s">
        <v>1631</v>
      </c>
      <c r="G318" s="67" t="s">
        <v>2762</v>
      </c>
      <c r="H318" s="68" t="s">
        <v>2763</v>
      </c>
      <c r="I318" s="69" t="s">
        <v>2764</v>
      </c>
      <c r="J318" s="68" t="s">
        <v>2765</v>
      </c>
      <c r="K318" s="57" t="s">
        <v>324</v>
      </c>
      <c r="L318" s="58">
        <v>315</v>
      </c>
      <c r="M318" s="32" t="s">
        <v>3690</v>
      </c>
      <c r="N318" s="32" t="s">
        <v>1633</v>
      </c>
    </row>
    <row r="319" spans="1:14" ht="18" customHeight="1" x14ac:dyDescent="0.25">
      <c r="A319" s="59" t="s">
        <v>3691</v>
      </c>
      <c r="B319" s="60" t="s">
        <v>3131</v>
      </c>
      <c r="C319" s="60" t="s">
        <v>3131</v>
      </c>
      <c r="D319" s="60" t="s">
        <v>3051</v>
      </c>
      <c r="E319" s="61" t="s">
        <v>1630</v>
      </c>
      <c r="F319" s="60" t="s">
        <v>1631</v>
      </c>
      <c r="G319" s="62" t="s">
        <v>2762</v>
      </c>
      <c r="H319" s="63" t="s">
        <v>2763</v>
      </c>
      <c r="I319" s="64" t="s">
        <v>2764</v>
      </c>
      <c r="J319" s="63" t="s">
        <v>2765</v>
      </c>
      <c r="K319" s="65" t="s">
        <v>324</v>
      </c>
      <c r="L319" s="66">
        <v>316</v>
      </c>
      <c r="M319" s="32" t="s">
        <v>3692</v>
      </c>
      <c r="N319" s="32" t="s">
        <v>1633</v>
      </c>
    </row>
    <row r="320" spans="1:14" ht="18" customHeight="1" x14ac:dyDescent="0.25">
      <c r="A320" s="53" t="s">
        <v>3693</v>
      </c>
      <c r="B320" s="54" t="s">
        <v>3694</v>
      </c>
      <c r="C320" s="54" t="s">
        <v>3694</v>
      </c>
      <c r="D320" s="54" t="s">
        <v>3051</v>
      </c>
      <c r="E320" s="55" t="s">
        <v>1630</v>
      </c>
      <c r="F320" s="54" t="s">
        <v>1631</v>
      </c>
      <c r="G320" s="67" t="s">
        <v>2762</v>
      </c>
      <c r="H320" s="68" t="s">
        <v>2763</v>
      </c>
      <c r="I320" s="69" t="s">
        <v>2764</v>
      </c>
      <c r="J320" s="68" t="s">
        <v>2765</v>
      </c>
      <c r="K320" s="57" t="s">
        <v>324</v>
      </c>
      <c r="L320" s="58">
        <v>317</v>
      </c>
      <c r="M320" s="32" t="s">
        <v>3695</v>
      </c>
      <c r="N320" s="32" t="s">
        <v>1633</v>
      </c>
    </row>
    <row r="321" spans="1:14" ht="18" customHeight="1" x14ac:dyDescent="0.25">
      <c r="A321" s="59" t="s">
        <v>3696</v>
      </c>
      <c r="B321" s="60" t="s">
        <v>3697</v>
      </c>
      <c r="C321" s="60" t="s">
        <v>3697</v>
      </c>
      <c r="D321" s="60" t="s">
        <v>3051</v>
      </c>
      <c r="E321" s="61" t="s">
        <v>1630</v>
      </c>
      <c r="F321" s="60" t="s">
        <v>1631</v>
      </c>
      <c r="G321" s="62" t="s">
        <v>2762</v>
      </c>
      <c r="H321" s="63" t="s">
        <v>2763</v>
      </c>
      <c r="I321" s="64" t="s">
        <v>2764</v>
      </c>
      <c r="J321" s="63" t="s">
        <v>2765</v>
      </c>
      <c r="K321" s="65" t="s">
        <v>324</v>
      </c>
      <c r="L321" s="66">
        <v>318</v>
      </c>
      <c r="M321" s="32" t="s">
        <v>3698</v>
      </c>
      <c r="N321" s="32" t="s">
        <v>1633</v>
      </c>
    </row>
    <row r="322" spans="1:14" ht="18" customHeight="1" x14ac:dyDescent="0.25">
      <c r="A322" s="53" t="s">
        <v>3699</v>
      </c>
      <c r="B322" s="54" t="s">
        <v>3700</v>
      </c>
      <c r="C322" s="54" t="s">
        <v>3700</v>
      </c>
      <c r="D322" s="54" t="s">
        <v>3051</v>
      </c>
      <c r="E322" s="55" t="s">
        <v>1630</v>
      </c>
      <c r="F322" s="54" t="s">
        <v>1631</v>
      </c>
      <c r="G322" s="67" t="s">
        <v>2762</v>
      </c>
      <c r="H322" s="68" t="s">
        <v>2763</v>
      </c>
      <c r="I322" s="69" t="s">
        <v>2764</v>
      </c>
      <c r="J322" s="68" t="s">
        <v>2765</v>
      </c>
      <c r="K322" s="57" t="s">
        <v>324</v>
      </c>
      <c r="L322" s="58">
        <v>319</v>
      </c>
      <c r="M322" s="32" t="s">
        <v>3701</v>
      </c>
      <c r="N322" s="32" t="s">
        <v>1633</v>
      </c>
    </row>
    <row r="323" spans="1:14" ht="18" customHeight="1" x14ac:dyDescent="0.25">
      <c r="A323" s="59" t="s">
        <v>3702</v>
      </c>
      <c r="B323" s="60" t="s">
        <v>3140</v>
      </c>
      <c r="C323" s="60" t="s">
        <v>3140</v>
      </c>
      <c r="D323" s="60" t="s">
        <v>3051</v>
      </c>
      <c r="E323" s="61" t="s">
        <v>1630</v>
      </c>
      <c r="F323" s="60" t="s">
        <v>1631</v>
      </c>
      <c r="G323" s="62" t="s">
        <v>2762</v>
      </c>
      <c r="H323" s="63" t="s">
        <v>2763</v>
      </c>
      <c r="I323" s="64" t="s">
        <v>2764</v>
      </c>
      <c r="J323" s="63" t="s">
        <v>2765</v>
      </c>
      <c r="K323" s="65" t="s">
        <v>324</v>
      </c>
      <c r="L323" s="66">
        <v>320</v>
      </c>
      <c r="M323" s="32" t="s">
        <v>3703</v>
      </c>
      <c r="N323" s="32" t="s">
        <v>1633</v>
      </c>
    </row>
    <row r="324" spans="1:14" ht="18" customHeight="1" x14ac:dyDescent="0.25">
      <c r="A324" s="53" t="s">
        <v>3704</v>
      </c>
      <c r="B324" s="54" t="s">
        <v>3143</v>
      </c>
      <c r="C324" s="54" t="s">
        <v>3143</v>
      </c>
      <c r="D324" s="54" t="s">
        <v>3051</v>
      </c>
      <c r="E324" s="55" t="s">
        <v>1630</v>
      </c>
      <c r="F324" s="54" t="s">
        <v>1631</v>
      </c>
      <c r="G324" s="67" t="s">
        <v>2762</v>
      </c>
      <c r="H324" s="68" t="s">
        <v>2763</v>
      </c>
      <c r="I324" s="69" t="s">
        <v>2764</v>
      </c>
      <c r="J324" s="68" t="s">
        <v>2765</v>
      </c>
      <c r="K324" s="57" t="s">
        <v>324</v>
      </c>
      <c r="L324" s="58">
        <v>321</v>
      </c>
      <c r="M324" s="32" t="s">
        <v>3705</v>
      </c>
      <c r="N324" s="32" t="s">
        <v>1633</v>
      </c>
    </row>
    <row r="325" spans="1:14" ht="18" customHeight="1" x14ac:dyDescent="0.25">
      <c r="A325" s="59" t="s">
        <v>3706</v>
      </c>
      <c r="B325" s="60" t="s">
        <v>3707</v>
      </c>
      <c r="C325" s="60" t="s">
        <v>3707</v>
      </c>
      <c r="D325" s="60" t="s">
        <v>3051</v>
      </c>
      <c r="E325" s="61" t="s">
        <v>1630</v>
      </c>
      <c r="F325" s="60" t="s">
        <v>1631</v>
      </c>
      <c r="G325" s="62" t="s">
        <v>2762</v>
      </c>
      <c r="H325" s="63" t="s">
        <v>2763</v>
      </c>
      <c r="I325" s="64" t="s">
        <v>2764</v>
      </c>
      <c r="J325" s="63" t="s">
        <v>2765</v>
      </c>
      <c r="K325" s="65" t="s">
        <v>324</v>
      </c>
      <c r="L325" s="66">
        <v>322</v>
      </c>
      <c r="M325" s="32" t="s">
        <v>3708</v>
      </c>
      <c r="N325" s="32" t="s">
        <v>1633</v>
      </c>
    </row>
    <row r="326" spans="1:14" ht="18" customHeight="1" x14ac:dyDescent="0.25">
      <c r="A326" s="72" t="s">
        <v>1630</v>
      </c>
      <c r="B326" s="54" t="s">
        <v>1631</v>
      </c>
      <c r="C326" s="55"/>
      <c r="D326" s="55"/>
      <c r="E326" s="55" t="s">
        <v>1630</v>
      </c>
      <c r="F326" s="54" t="s">
        <v>1631</v>
      </c>
      <c r="G326" s="67"/>
      <c r="H326" s="68"/>
      <c r="I326" s="69"/>
      <c r="J326" s="68"/>
      <c r="K326" s="57" t="s">
        <v>2740</v>
      </c>
      <c r="L326" s="58">
        <v>323</v>
      </c>
      <c r="M326" s="32" t="s">
        <v>1633</v>
      </c>
      <c r="N326" s="32" t="s">
        <v>1633</v>
      </c>
    </row>
    <row r="327" spans="1:14" ht="18" customHeight="1" x14ac:dyDescent="0.25">
      <c r="A327" s="59" t="s">
        <v>3709</v>
      </c>
      <c r="B327" s="60" t="s">
        <v>3710</v>
      </c>
      <c r="C327" s="60" t="s">
        <v>3710</v>
      </c>
      <c r="D327" s="60" t="s">
        <v>3711</v>
      </c>
      <c r="E327" s="61" t="s">
        <v>1634</v>
      </c>
      <c r="F327" s="60" t="s">
        <v>1635</v>
      </c>
      <c r="G327" s="62" t="s">
        <v>2762</v>
      </c>
      <c r="H327" s="63" t="s">
        <v>2763</v>
      </c>
      <c r="I327" s="64" t="s">
        <v>2764</v>
      </c>
      <c r="J327" s="63" t="s">
        <v>2765</v>
      </c>
      <c r="K327" s="65" t="s">
        <v>324</v>
      </c>
      <c r="L327" s="66">
        <v>324</v>
      </c>
      <c r="M327" s="32" t="s">
        <v>3712</v>
      </c>
      <c r="N327" s="32" t="s">
        <v>1638</v>
      </c>
    </row>
    <row r="328" spans="1:14" ht="18" customHeight="1" x14ac:dyDescent="0.25">
      <c r="A328" s="53" t="s">
        <v>3713</v>
      </c>
      <c r="B328" s="54" t="s">
        <v>3714</v>
      </c>
      <c r="C328" s="54" t="s">
        <v>3714</v>
      </c>
      <c r="D328" s="54" t="s">
        <v>3161</v>
      </c>
      <c r="E328" s="55" t="s">
        <v>1634</v>
      </c>
      <c r="F328" s="54" t="s">
        <v>1635</v>
      </c>
      <c r="G328" s="67" t="s">
        <v>2762</v>
      </c>
      <c r="H328" s="68" t="s">
        <v>2763</v>
      </c>
      <c r="I328" s="69" t="s">
        <v>2764</v>
      </c>
      <c r="J328" s="68" t="s">
        <v>2765</v>
      </c>
      <c r="K328" s="57" t="s">
        <v>324</v>
      </c>
      <c r="L328" s="58">
        <v>325</v>
      </c>
      <c r="M328" s="32" t="s">
        <v>3715</v>
      </c>
      <c r="N328" s="32" t="s">
        <v>1638</v>
      </c>
    </row>
    <row r="329" spans="1:14" ht="18" customHeight="1" x14ac:dyDescent="0.25">
      <c r="A329" s="59" t="s">
        <v>3716</v>
      </c>
      <c r="B329" s="60" t="s">
        <v>3717</v>
      </c>
      <c r="C329" s="60" t="s">
        <v>3717</v>
      </c>
      <c r="D329" s="60" t="s">
        <v>3711</v>
      </c>
      <c r="E329" s="61" t="s">
        <v>1634</v>
      </c>
      <c r="F329" s="60" t="s">
        <v>1635</v>
      </c>
      <c r="G329" s="62" t="s">
        <v>2762</v>
      </c>
      <c r="H329" s="63" t="s">
        <v>2763</v>
      </c>
      <c r="I329" s="64" t="s">
        <v>2764</v>
      </c>
      <c r="J329" s="63" t="s">
        <v>2765</v>
      </c>
      <c r="K329" s="65" t="s">
        <v>324</v>
      </c>
      <c r="L329" s="66">
        <v>326</v>
      </c>
      <c r="M329" s="32" t="s">
        <v>3718</v>
      </c>
      <c r="N329" s="32" t="s">
        <v>1638</v>
      </c>
    </row>
    <row r="330" spans="1:14" ht="18" customHeight="1" x14ac:dyDescent="0.25">
      <c r="A330" s="53" t="s">
        <v>3719</v>
      </c>
      <c r="B330" s="54" t="s">
        <v>3720</v>
      </c>
      <c r="C330" s="54" t="s">
        <v>3720</v>
      </c>
      <c r="D330" s="54" t="s">
        <v>3711</v>
      </c>
      <c r="E330" s="55" t="s">
        <v>1634</v>
      </c>
      <c r="F330" s="54" t="s">
        <v>1635</v>
      </c>
      <c r="G330" s="67" t="s">
        <v>2762</v>
      </c>
      <c r="H330" s="68" t="s">
        <v>2763</v>
      </c>
      <c r="I330" s="69" t="s">
        <v>2764</v>
      </c>
      <c r="J330" s="68" t="s">
        <v>2765</v>
      </c>
      <c r="K330" s="57" t="s">
        <v>324</v>
      </c>
      <c r="L330" s="58">
        <v>327</v>
      </c>
      <c r="M330" s="32" t="s">
        <v>3721</v>
      </c>
      <c r="N330" s="32" t="s">
        <v>1638</v>
      </c>
    </row>
    <row r="331" spans="1:14" ht="18" customHeight="1" x14ac:dyDescent="0.25">
      <c r="A331" s="59" t="s">
        <v>3722</v>
      </c>
      <c r="B331" s="60" t="s">
        <v>3723</v>
      </c>
      <c r="C331" s="60" t="s">
        <v>3723</v>
      </c>
      <c r="D331" s="60" t="s">
        <v>3711</v>
      </c>
      <c r="E331" s="61" t="s">
        <v>1634</v>
      </c>
      <c r="F331" s="60" t="s">
        <v>1635</v>
      </c>
      <c r="G331" s="62" t="s">
        <v>2762</v>
      </c>
      <c r="H331" s="63" t="s">
        <v>2763</v>
      </c>
      <c r="I331" s="64" t="s">
        <v>2764</v>
      </c>
      <c r="J331" s="63" t="s">
        <v>2765</v>
      </c>
      <c r="K331" s="65" t="s">
        <v>324</v>
      </c>
      <c r="L331" s="66">
        <v>328</v>
      </c>
      <c r="M331" s="32" t="s">
        <v>3724</v>
      </c>
      <c r="N331" s="32" t="s">
        <v>1638</v>
      </c>
    </row>
    <row r="332" spans="1:14" ht="18" customHeight="1" x14ac:dyDescent="0.25">
      <c r="A332" s="53" t="s">
        <v>3725</v>
      </c>
      <c r="B332" s="54" t="s">
        <v>3726</v>
      </c>
      <c r="C332" s="54" t="s">
        <v>3726</v>
      </c>
      <c r="D332" s="54" t="s">
        <v>3711</v>
      </c>
      <c r="E332" s="55" t="s">
        <v>1634</v>
      </c>
      <c r="F332" s="54" t="s">
        <v>1635</v>
      </c>
      <c r="G332" s="67" t="s">
        <v>2762</v>
      </c>
      <c r="H332" s="68" t="s">
        <v>2763</v>
      </c>
      <c r="I332" s="69" t="s">
        <v>2764</v>
      </c>
      <c r="J332" s="68" t="s">
        <v>2765</v>
      </c>
      <c r="K332" s="57" t="s">
        <v>324</v>
      </c>
      <c r="L332" s="58">
        <v>329</v>
      </c>
      <c r="M332" s="32" t="s">
        <v>3727</v>
      </c>
      <c r="N332" s="32" t="s">
        <v>1638</v>
      </c>
    </row>
    <row r="333" spans="1:14" ht="18" customHeight="1" x14ac:dyDescent="0.25">
      <c r="A333" s="59" t="s">
        <v>3728</v>
      </c>
      <c r="B333" s="60" t="s">
        <v>3729</v>
      </c>
      <c r="C333" s="60" t="s">
        <v>3729</v>
      </c>
      <c r="D333" s="60" t="s">
        <v>3711</v>
      </c>
      <c r="E333" s="61" t="s">
        <v>1634</v>
      </c>
      <c r="F333" s="60" t="s">
        <v>1635</v>
      </c>
      <c r="G333" s="62" t="s">
        <v>2762</v>
      </c>
      <c r="H333" s="63" t="s">
        <v>2763</v>
      </c>
      <c r="I333" s="64" t="s">
        <v>2764</v>
      </c>
      <c r="J333" s="63" t="s">
        <v>2765</v>
      </c>
      <c r="K333" s="65" t="s">
        <v>324</v>
      </c>
      <c r="L333" s="66">
        <v>330</v>
      </c>
      <c r="M333" s="32" t="s">
        <v>3730</v>
      </c>
      <c r="N333" s="32" t="s">
        <v>1638</v>
      </c>
    </row>
    <row r="334" spans="1:14" ht="18" customHeight="1" x14ac:dyDescent="0.25">
      <c r="A334" s="72" t="s">
        <v>1634</v>
      </c>
      <c r="B334" s="54" t="s">
        <v>1635</v>
      </c>
      <c r="C334" s="55"/>
      <c r="D334" s="55"/>
      <c r="E334" s="55" t="s">
        <v>1634</v>
      </c>
      <c r="F334" s="54" t="s">
        <v>1635</v>
      </c>
      <c r="G334" s="67"/>
      <c r="H334" s="68"/>
      <c r="I334" s="69"/>
      <c r="J334" s="68"/>
      <c r="K334" s="57" t="s">
        <v>2740</v>
      </c>
      <c r="L334" s="58">
        <v>331</v>
      </c>
      <c r="M334" s="32" t="s">
        <v>1638</v>
      </c>
      <c r="N334" s="32" t="s">
        <v>1638</v>
      </c>
    </row>
    <row r="335" spans="1:14" ht="18" customHeight="1" x14ac:dyDescent="0.25">
      <c r="A335" s="59" t="s">
        <v>3731</v>
      </c>
      <c r="B335" s="60" t="s">
        <v>3732</v>
      </c>
      <c r="C335" s="60" t="s">
        <v>3732</v>
      </c>
      <c r="D335" s="60" t="s">
        <v>3228</v>
      </c>
      <c r="E335" s="61" t="s">
        <v>1639</v>
      </c>
      <c r="F335" s="60" t="s">
        <v>1640</v>
      </c>
      <c r="G335" s="62" t="s">
        <v>2762</v>
      </c>
      <c r="H335" s="63" t="s">
        <v>2763</v>
      </c>
      <c r="I335" s="64" t="s">
        <v>2764</v>
      </c>
      <c r="J335" s="63" t="s">
        <v>2765</v>
      </c>
      <c r="K335" s="65" t="s">
        <v>324</v>
      </c>
      <c r="L335" s="66">
        <v>332</v>
      </c>
      <c r="M335" s="32" t="s">
        <v>3733</v>
      </c>
      <c r="N335" s="32" t="s">
        <v>1643</v>
      </c>
    </row>
    <row r="336" spans="1:14" ht="18" customHeight="1" x14ac:dyDescent="0.25">
      <c r="A336" s="53" t="s">
        <v>3734</v>
      </c>
      <c r="B336" s="54" t="s">
        <v>3735</v>
      </c>
      <c r="C336" s="54" t="s">
        <v>3735</v>
      </c>
      <c r="D336" s="54" t="s">
        <v>3228</v>
      </c>
      <c r="E336" s="55" t="s">
        <v>1639</v>
      </c>
      <c r="F336" s="54" t="s">
        <v>1640</v>
      </c>
      <c r="G336" s="67" t="s">
        <v>2762</v>
      </c>
      <c r="H336" s="68" t="s">
        <v>2763</v>
      </c>
      <c r="I336" s="69" t="s">
        <v>2764</v>
      </c>
      <c r="J336" s="68" t="s">
        <v>2765</v>
      </c>
      <c r="K336" s="57" t="s">
        <v>324</v>
      </c>
      <c r="L336" s="58">
        <v>333</v>
      </c>
      <c r="M336" s="32" t="s">
        <v>3736</v>
      </c>
      <c r="N336" s="32" t="s">
        <v>1643</v>
      </c>
    </row>
    <row r="337" spans="1:14" ht="18" customHeight="1" x14ac:dyDescent="0.25">
      <c r="A337" s="59" t="s">
        <v>3737</v>
      </c>
      <c r="B337" s="60" t="s">
        <v>3738</v>
      </c>
      <c r="C337" s="60" t="s">
        <v>3738</v>
      </c>
      <c r="D337" s="60" t="s">
        <v>3228</v>
      </c>
      <c r="E337" s="61" t="s">
        <v>1639</v>
      </c>
      <c r="F337" s="60" t="s">
        <v>1640</v>
      </c>
      <c r="G337" s="62" t="s">
        <v>2762</v>
      </c>
      <c r="H337" s="63" t="s">
        <v>2763</v>
      </c>
      <c r="I337" s="64" t="s">
        <v>2764</v>
      </c>
      <c r="J337" s="63" t="s">
        <v>2765</v>
      </c>
      <c r="K337" s="65" t="s">
        <v>324</v>
      </c>
      <c r="L337" s="66">
        <v>334</v>
      </c>
      <c r="M337" s="32" t="s">
        <v>3739</v>
      </c>
      <c r="N337" s="32" t="s">
        <v>1643</v>
      </c>
    </row>
    <row r="338" spans="1:14" ht="18" customHeight="1" x14ac:dyDescent="0.25">
      <c r="A338" s="72" t="s">
        <v>1639</v>
      </c>
      <c r="B338" s="54" t="s">
        <v>1640</v>
      </c>
      <c r="C338" s="55"/>
      <c r="D338" s="55"/>
      <c r="E338" s="55" t="s">
        <v>1639</v>
      </c>
      <c r="F338" s="54" t="s">
        <v>1640</v>
      </c>
      <c r="G338" s="67"/>
      <c r="H338" s="68"/>
      <c r="I338" s="69"/>
      <c r="J338" s="68"/>
      <c r="K338" s="57" t="s">
        <v>2740</v>
      </c>
      <c r="L338" s="58">
        <v>335</v>
      </c>
      <c r="M338" s="32" t="s">
        <v>1643</v>
      </c>
      <c r="N338" s="32" t="s">
        <v>1643</v>
      </c>
    </row>
    <row r="339" spans="1:14" ht="18" customHeight="1" x14ac:dyDescent="0.25">
      <c r="A339" s="59" t="s">
        <v>3740</v>
      </c>
      <c r="B339" s="60" t="s">
        <v>1645</v>
      </c>
      <c r="C339" s="60" t="s">
        <v>1645</v>
      </c>
      <c r="D339" s="60" t="s">
        <v>3545</v>
      </c>
      <c r="E339" s="61" t="s">
        <v>1644</v>
      </c>
      <c r="F339" s="60" t="s">
        <v>1645</v>
      </c>
      <c r="G339" s="62" t="s">
        <v>2762</v>
      </c>
      <c r="H339" s="63" t="s">
        <v>2763</v>
      </c>
      <c r="I339" s="64" t="s">
        <v>2764</v>
      </c>
      <c r="J339" s="63" t="s">
        <v>2765</v>
      </c>
      <c r="K339" s="65" t="s">
        <v>324</v>
      </c>
      <c r="L339" s="66">
        <v>336</v>
      </c>
      <c r="M339" s="32" t="s">
        <v>3741</v>
      </c>
      <c r="N339" s="32" t="s">
        <v>1647</v>
      </c>
    </row>
    <row r="340" spans="1:14" ht="18" customHeight="1" x14ac:dyDescent="0.25">
      <c r="A340" s="53" t="s">
        <v>3742</v>
      </c>
      <c r="B340" s="54" t="s">
        <v>3743</v>
      </c>
      <c r="C340" s="54" t="s">
        <v>3743</v>
      </c>
      <c r="D340" s="54" t="s">
        <v>3545</v>
      </c>
      <c r="E340" s="55" t="s">
        <v>1644</v>
      </c>
      <c r="F340" s="54" t="s">
        <v>1645</v>
      </c>
      <c r="G340" s="67" t="s">
        <v>2762</v>
      </c>
      <c r="H340" s="68" t="s">
        <v>2763</v>
      </c>
      <c r="I340" s="69" t="s">
        <v>2764</v>
      </c>
      <c r="J340" s="68" t="s">
        <v>2765</v>
      </c>
      <c r="K340" s="57" t="s">
        <v>324</v>
      </c>
      <c r="L340" s="58">
        <v>337</v>
      </c>
      <c r="M340" s="32" t="s">
        <v>3744</v>
      </c>
      <c r="N340" s="32" t="s">
        <v>1647</v>
      </c>
    </row>
    <row r="341" spans="1:14" ht="18" customHeight="1" x14ac:dyDescent="0.25">
      <c r="A341" s="59" t="s">
        <v>3745</v>
      </c>
      <c r="B341" s="60" t="s">
        <v>3746</v>
      </c>
      <c r="C341" s="60" t="s">
        <v>3746</v>
      </c>
      <c r="D341" s="60" t="s">
        <v>3545</v>
      </c>
      <c r="E341" s="61" t="s">
        <v>1644</v>
      </c>
      <c r="F341" s="60" t="s">
        <v>1645</v>
      </c>
      <c r="G341" s="62" t="s">
        <v>2762</v>
      </c>
      <c r="H341" s="63" t="s">
        <v>2763</v>
      </c>
      <c r="I341" s="64" t="s">
        <v>2764</v>
      </c>
      <c r="J341" s="63" t="s">
        <v>2765</v>
      </c>
      <c r="K341" s="65" t="s">
        <v>324</v>
      </c>
      <c r="L341" s="66">
        <v>338</v>
      </c>
      <c r="M341" s="32" t="s">
        <v>3747</v>
      </c>
      <c r="N341" s="32" t="s">
        <v>1647</v>
      </c>
    </row>
    <row r="342" spans="1:14" ht="18" customHeight="1" x14ac:dyDescent="0.25">
      <c r="A342" s="53" t="s">
        <v>3748</v>
      </c>
      <c r="B342" s="54" t="s">
        <v>3749</v>
      </c>
      <c r="C342" s="54" t="s">
        <v>3749</v>
      </c>
      <c r="D342" s="54" t="s">
        <v>3545</v>
      </c>
      <c r="E342" s="55" t="s">
        <v>1644</v>
      </c>
      <c r="F342" s="54" t="s">
        <v>1645</v>
      </c>
      <c r="G342" s="67" t="s">
        <v>2762</v>
      </c>
      <c r="H342" s="68" t="s">
        <v>2763</v>
      </c>
      <c r="I342" s="69" t="s">
        <v>2764</v>
      </c>
      <c r="J342" s="68" t="s">
        <v>2765</v>
      </c>
      <c r="K342" s="57" t="s">
        <v>324</v>
      </c>
      <c r="L342" s="58">
        <v>339</v>
      </c>
      <c r="M342" s="32" t="s">
        <v>3750</v>
      </c>
      <c r="N342" s="32" t="s">
        <v>1647</v>
      </c>
    </row>
    <row r="343" spans="1:14" ht="18" customHeight="1" x14ac:dyDescent="0.25">
      <c r="A343" s="59" t="s">
        <v>3751</v>
      </c>
      <c r="B343" s="60" t="s">
        <v>3752</v>
      </c>
      <c r="C343" s="60" t="s">
        <v>3752</v>
      </c>
      <c r="D343" s="60" t="s">
        <v>3545</v>
      </c>
      <c r="E343" s="61" t="s">
        <v>1644</v>
      </c>
      <c r="F343" s="60" t="s">
        <v>1645</v>
      </c>
      <c r="G343" s="62" t="s">
        <v>2762</v>
      </c>
      <c r="H343" s="63" t="s">
        <v>2763</v>
      </c>
      <c r="I343" s="64" t="s">
        <v>2764</v>
      </c>
      <c r="J343" s="63" t="s">
        <v>2765</v>
      </c>
      <c r="K343" s="65" t="s">
        <v>324</v>
      </c>
      <c r="L343" s="66">
        <v>340</v>
      </c>
      <c r="M343" s="32" t="s">
        <v>3753</v>
      </c>
      <c r="N343" s="32" t="s">
        <v>1647</v>
      </c>
    </row>
    <row r="344" spans="1:14" ht="18" customHeight="1" x14ac:dyDescent="0.25">
      <c r="A344" s="53" t="s">
        <v>3754</v>
      </c>
      <c r="B344" s="54" t="s">
        <v>3755</v>
      </c>
      <c r="C344" s="54" t="s">
        <v>3755</v>
      </c>
      <c r="D344" s="54" t="s">
        <v>3545</v>
      </c>
      <c r="E344" s="55" t="s">
        <v>1644</v>
      </c>
      <c r="F344" s="54" t="s">
        <v>1645</v>
      </c>
      <c r="G344" s="67" t="s">
        <v>2762</v>
      </c>
      <c r="H344" s="68" t="s">
        <v>2763</v>
      </c>
      <c r="I344" s="69" t="s">
        <v>2764</v>
      </c>
      <c r="J344" s="68" t="s">
        <v>2765</v>
      </c>
      <c r="K344" s="57" t="s">
        <v>324</v>
      </c>
      <c r="L344" s="58">
        <v>341</v>
      </c>
      <c r="M344" s="32" t="s">
        <v>3756</v>
      </c>
      <c r="N344" s="32" t="s">
        <v>1647</v>
      </c>
    </row>
    <row r="345" spans="1:14" ht="18" customHeight="1" x14ac:dyDescent="0.25">
      <c r="A345" s="73" t="s">
        <v>1644</v>
      </c>
      <c r="B345" s="60" t="s">
        <v>1645</v>
      </c>
      <c r="C345" s="61"/>
      <c r="D345" s="61"/>
      <c r="E345" s="61" t="s">
        <v>1644</v>
      </c>
      <c r="F345" s="60" t="s">
        <v>1645</v>
      </c>
      <c r="G345" s="62"/>
      <c r="H345" s="63"/>
      <c r="I345" s="64"/>
      <c r="J345" s="63"/>
      <c r="K345" s="65" t="s">
        <v>2740</v>
      </c>
      <c r="L345" s="66">
        <v>342</v>
      </c>
      <c r="M345" s="32" t="s">
        <v>1647</v>
      </c>
      <c r="N345" s="32" t="s">
        <v>1647</v>
      </c>
    </row>
    <row r="346" spans="1:14" ht="18" customHeight="1" x14ac:dyDescent="0.25">
      <c r="A346" s="53" t="s">
        <v>3757</v>
      </c>
      <c r="B346" s="54" t="s">
        <v>3758</v>
      </c>
      <c r="C346" s="54" t="s">
        <v>3758</v>
      </c>
      <c r="D346" s="54" t="s">
        <v>3759</v>
      </c>
      <c r="E346" s="55" t="s">
        <v>1648</v>
      </c>
      <c r="F346" s="54" t="s">
        <v>1649</v>
      </c>
      <c r="G346" s="67" t="s">
        <v>3760</v>
      </c>
      <c r="H346" s="68" t="s">
        <v>2763</v>
      </c>
      <c r="I346" s="69" t="s">
        <v>2764</v>
      </c>
      <c r="J346" s="68" t="s">
        <v>2765</v>
      </c>
      <c r="K346" s="57" t="s">
        <v>324</v>
      </c>
      <c r="L346" s="58">
        <v>343</v>
      </c>
      <c r="M346" s="32" t="s">
        <v>3761</v>
      </c>
      <c r="N346" s="32" t="s">
        <v>1652</v>
      </c>
    </row>
    <row r="347" spans="1:14" ht="18" customHeight="1" x14ac:dyDescent="0.25">
      <c r="A347" s="59" t="s">
        <v>3762</v>
      </c>
      <c r="B347" s="60" t="s">
        <v>3763</v>
      </c>
      <c r="C347" s="60" t="s">
        <v>3763</v>
      </c>
      <c r="D347" s="60" t="s">
        <v>3759</v>
      </c>
      <c r="E347" s="61" t="s">
        <v>1648</v>
      </c>
      <c r="F347" s="60" t="s">
        <v>1649</v>
      </c>
      <c r="G347" s="62" t="s">
        <v>3760</v>
      </c>
      <c r="H347" s="63" t="s">
        <v>2763</v>
      </c>
      <c r="I347" s="64" t="s">
        <v>2764</v>
      </c>
      <c r="J347" s="63" t="s">
        <v>2765</v>
      </c>
      <c r="K347" s="65" t="s">
        <v>324</v>
      </c>
      <c r="L347" s="66">
        <v>344</v>
      </c>
      <c r="M347" s="32" t="s">
        <v>3764</v>
      </c>
      <c r="N347" s="32" t="s">
        <v>1652</v>
      </c>
    </row>
    <row r="348" spans="1:14" ht="18" customHeight="1" x14ac:dyDescent="0.25">
      <c r="A348" s="53" t="s">
        <v>3765</v>
      </c>
      <c r="B348" s="54" t="s">
        <v>3766</v>
      </c>
      <c r="C348" s="54" t="s">
        <v>3766</v>
      </c>
      <c r="D348" s="54" t="s">
        <v>3759</v>
      </c>
      <c r="E348" s="55" t="s">
        <v>1648</v>
      </c>
      <c r="F348" s="54" t="s">
        <v>1649</v>
      </c>
      <c r="G348" s="67" t="s">
        <v>3760</v>
      </c>
      <c r="H348" s="68" t="s">
        <v>2763</v>
      </c>
      <c r="I348" s="69" t="s">
        <v>2764</v>
      </c>
      <c r="J348" s="68" t="s">
        <v>2765</v>
      </c>
      <c r="K348" s="57" t="s">
        <v>324</v>
      </c>
      <c r="L348" s="58">
        <v>345</v>
      </c>
      <c r="M348" s="32" t="s">
        <v>3767</v>
      </c>
      <c r="N348" s="32" t="s">
        <v>1652</v>
      </c>
    </row>
    <row r="349" spans="1:14" ht="18" customHeight="1" x14ac:dyDescent="0.25">
      <c r="A349" s="59" t="s">
        <v>3768</v>
      </c>
      <c r="B349" s="60" t="s">
        <v>3769</v>
      </c>
      <c r="C349" s="60" t="s">
        <v>3769</v>
      </c>
      <c r="D349" s="60" t="s">
        <v>3759</v>
      </c>
      <c r="E349" s="61" t="s">
        <v>1648</v>
      </c>
      <c r="F349" s="60" t="s">
        <v>1649</v>
      </c>
      <c r="G349" s="62" t="s">
        <v>3760</v>
      </c>
      <c r="H349" s="63" t="s">
        <v>2763</v>
      </c>
      <c r="I349" s="64" t="s">
        <v>2764</v>
      </c>
      <c r="J349" s="63" t="s">
        <v>2765</v>
      </c>
      <c r="K349" s="65" t="s">
        <v>324</v>
      </c>
      <c r="L349" s="66">
        <v>346</v>
      </c>
      <c r="M349" s="32" t="s">
        <v>3770</v>
      </c>
      <c r="N349" s="32" t="s">
        <v>1652</v>
      </c>
    </row>
    <row r="350" spans="1:14" ht="18" customHeight="1" x14ac:dyDescent="0.25">
      <c r="A350" s="53" t="s">
        <v>3771</v>
      </c>
      <c r="B350" s="54" t="s">
        <v>3772</v>
      </c>
      <c r="C350" s="54" t="s">
        <v>3772</v>
      </c>
      <c r="D350" s="54" t="s">
        <v>3759</v>
      </c>
      <c r="E350" s="55" t="s">
        <v>1648</v>
      </c>
      <c r="F350" s="54" t="s">
        <v>1649</v>
      </c>
      <c r="G350" s="67" t="s">
        <v>3760</v>
      </c>
      <c r="H350" s="68" t="s">
        <v>2763</v>
      </c>
      <c r="I350" s="69" t="s">
        <v>2764</v>
      </c>
      <c r="J350" s="68" t="s">
        <v>2765</v>
      </c>
      <c r="K350" s="57" t="s">
        <v>324</v>
      </c>
      <c r="L350" s="58">
        <v>347</v>
      </c>
      <c r="M350" s="32" t="s">
        <v>3773</v>
      </c>
      <c r="N350" s="32" t="s">
        <v>1652</v>
      </c>
    </row>
    <row r="351" spans="1:14" ht="18" customHeight="1" x14ac:dyDescent="0.25">
      <c r="A351" s="59" t="s">
        <v>3774</v>
      </c>
      <c r="B351" s="60" t="s">
        <v>3775</v>
      </c>
      <c r="C351" s="60" t="s">
        <v>3775</v>
      </c>
      <c r="D351" s="60" t="s">
        <v>3759</v>
      </c>
      <c r="E351" s="61" t="s">
        <v>1648</v>
      </c>
      <c r="F351" s="60" t="s">
        <v>1649</v>
      </c>
      <c r="G351" s="62" t="s">
        <v>3760</v>
      </c>
      <c r="H351" s="63" t="s">
        <v>2763</v>
      </c>
      <c r="I351" s="64" t="s">
        <v>2764</v>
      </c>
      <c r="J351" s="63" t="s">
        <v>2765</v>
      </c>
      <c r="K351" s="65" t="s">
        <v>324</v>
      </c>
      <c r="L351" s="66">
        <v>348</v>
      </c>
      <c r="M351" s="32" t="s">
        <v>3776</v>
      </c>
      <c r="N351" s="32" t="s">
        <v>1652</v>
      </c>
    </row>
    <row r="352" spans="1:14" ht="18" customHeight="1" x14ac:dyDescent="0.25">
      <c r="A352" s="53" t="s">
        <v>3777</v>
      </c>
      <c r="B352" s="54" t="s">
        <v>3778</v>
      </c>
      <c r="C352" s="54" t="s">
        <v>3778</v>
      </c>
      <c r="D352" s="54" t="s">
        <v>3759</v>
      </c>
      <c r="E352" s="55" t="s">
        <v>1648</v>
      </c>
      <c r="F352" s="54" t="s">
        <v>1649</v>
      </c>
      <c r="G352" s="67" t="s">
        <v>3760</v>
      </c>
      <c r="H352" s="68" t="s">
        <v>2763</v>
      </c>
      <c r="I352" s="69" t="s">
        <v>2764</v>
      </c>
      <c r="J352" s="68" t="s">
        <v>2765</v>
      </c>
      <c r="K352" s="57" t="s">
        <v>324</v>
      </c>
      <c r="L352" s="58">
        <v>349</v>
      </c>
      <c r="M352" s="32" t="s">
        <v>3779</v>
      </c>
      <c r="N352" s="32" t="s">
        <v>1652</v>
      </c>
    </row>
    <row r="353" spans="1:14" ht="18" customHeight="1" x14ac:dyDescent="0.25">
      <c r="A353" s="59" t="s">
        <v>3780</v>
      </c>
      <c r="B353" s="60" t="s">
        <v>3781</v>
      </c>
      <c r="C353" s="60" t="s">
        <v>3781</v>
      </c>
      <c r="D353" s="60" t="s">
        <v>3759</v>
      </c>
      <c r="E353" s="61" t="s">
        <v>1648</v>
      </c>
      <c r="F353" s="60" t="s">
        <v>1649</v>
      </c>
      <c r="G353" s="62" t="s">
        <v>3760</v>
      </c>
      <c r="H353" s="63" t="s">
        <v>2763</v>
      </c>
      <c r="I353" s="64" t="s">
        <v>2764</v>
      </c>
      <c r="J353" s="63" t="s">
        <v>2765</v>
      </c>
      <c r="K353" s="65" t="s">
        <v>324</v>
      </c>
      <c r="L353" s="66">
        <v>350</v>
      </c>
      <c r="M353" s="32" t="s">
        <v>3782</v>
      </c>
      <c r="N353" s="32" t="s">
        <v>1652</v>
      </c>
    </row>
    <row r="354" spans="1:14" ht="18" customHeight="1" x14ac:dyDescent="0.25">
      <c r="A354" s="53" t="s">
        <v>3783</v>
      </c>
      <c r="B354" s="54" t="s">
        <v>3784</v>
      </c>
      <c r="C354" s="54" t="s">
        <v>3784</v>
      </c>
      <c r="D354" s="54" t="s">
        <v>3759</v>
      </c>
      <c r="E354" s="55" t="s">
        <v>1648</v>
      </c>
      <c r="F354" s="54" t="s">
        <v>1649</v>
      </c>
      <c r="G354" s="67" t="s">
        <v>3760</v>
      </c>
      <c r="H354" s="68" t="s">
        <v>2763</v>
      </c>
      <c r="I354" s="69" t="s">
        <v>2764</v>
      </c>
      <c r="J354" s="68" t="s">
        <v>2765</v>
      </c>
      <c r="K354" s="57" t="s">
        <v>324</v>
      </c>
      <c r="L354" s="58">
        <v>351</v>
      </c>
      <c r="M354" s="32" t="s">
        <v>3785</v>
      </c>
      <c r="N354" s="32" t="s">
        <v>1652</v>
      </c>
    </row>
    <row r="355" spans="1:14" ht="18" customHeight="1" x14ac:dyDescent="0.25">
      <c r="A355" s="59" t="s">
        <v>3786</v>
      </c>
      <c r="B355" s="60" t="s">
        <v>3787</v>
      </c>
      <c r="C355" s="60" t="s">
        <v>3787</v>
      </c>
      <c r="D355" s="60" t="s">
        <v>3759</v>
      </c>
      <c r="E355" s="61" t="s">
        <v>1648</v>
      </c>
      <c r="F355" s="60" t="s">
        <v>1649</v>
      </c>
      <c r="G355" s="62" t="s">
        <v>3760</v>
      </c>
      <c r="H355" s="63" t="s">
        <v>2763</v>
      </c>
      <c r="I355" s="64" t="s">
        <v>2764</v>
      </c>
      <c r="J355" s="63" t="s">
        <v>2765</v>
      </c>
      <c r="K355" s="65" t="s">
        <v>324</v>
      </c>
      <c r="L355" s="66">
        <v>352</v>
      </c>
      <c r="M355" s="32" t="s">
        <v>3788</v>
      </c>
      <c r="N355" s="32" t="s">
        <v>1652</v>
      </c>
    </row>
    <row r="356" spans="1:14" ht="18" customHeight="1" x14ac:dyDescent="0.25">
      <c r="A356" s="53" t="s">
        <v>3789</v>
      </c>
      <c r="B356" s="54" t="s">
        <v>3790</v>
      </c>
      <c r="C356" s="54" t="s">
        <v>3790</v>
      </c>
      <c r="D356" s="54" t="s">
        <v>3759</v>
      </c>
      <c r="E356" s="55" t="s">
        <v>1648</v>
      </c>
      <c r="F356" s="54" t="s">
        <v>1649</v>
      </c>
      <c r="G356" s="67" t="s">
        <v>3760</v>
      </c>
      <c r="H356" s="68" t="s">
        <v>2763</v>
      </c>
      <c r="I356" s="69" t="s">
        <v>2764</v>
      </c>
      <c r="J356" s="68" t="s">
        <v>2765</v>
      </c>
      <c r="K356" s="57" t="s">
        <v>324</v>
      </c>
      <c r="L356" s="58">
        <v>353</v>
      </c>
      <c r="M356" s="32" t="s">
        <v>3791</v>
      </c>
      <c r="N356" s="32" t="s">
        <v>1652</v>
      </c>
    </row>
    <row r="357" spans="1:14" ht="18" customHeight="1" x14ac:dyDescent="0.25">
      <c r="A357" s="59" t="s">
        <v>3792</v>
      </c>
      <c r="B357" s="60" t="s">
        <v>3793</v>
      </c>
      <c r="C357" s="60" t="s">
        <v>3793</v>
      </c>
      <c r="D357" s="60" t="s">
        <v>3759</v>
      </c>
      <c r="E357" s="61" t="s">
        <v>1648</v>
      </c>
      <c r="F357" s="60" t="s">
        <v>1649</v>
      </c>
      <c r="G357" s="62" t="s">
        <v>3760</v>
      </c>
      <c r="H357" s="63" t="s">
        <v>2763</v>
      </c>
      <c r="I357" s="64" t="s">
        <v>2764</v>
      </c>
      <c r="J357" s="63" t="s">
        <v>2765</v>
      </c>
      <c r="K357" s="65" t="s">
        <v>324</v>
      </c>
      <c r="L357" s="66">
        <v>354</v>
      </c>
      <c r="M357" s="32" t="s">
        <v>3794</v>
      </c>
      <c r="N357" s="32" t="s">
        <v>1652</v>
      </c>
    </row>
    <row r="358" spans="1:14" ht="18" customHeight="1" x14ac:dyDescent="0.25">
      <c r="A358" s="72" t="s">
        <v>1648</v>
      </c>
      <c r="B358" s="54" t="s">
        <v>1649</v>
      </c>
      <c r="C358" s="55"/>
      <c r="D358" s="55"/>
      <c r="E358" s="55" t="s">
        <v>1648</v>
      </c>
      <c r="F358" s="54" t="s">
        <v>1649</v>
      </c>
      <c r="G358" s="67"/>
      <c r="H358" s="68"/>
      <c r="I358" s="69"/>
      <c r="J358" s="68"/>
      <c r="K358" s="57" t="s">
        <v>2740</v>
      </c>
      <c r="L358" s="58">
        <v>355</v>
      </c>
      <c r="M358" s="32" t="s">
        <v>1652</v>
      </c>
      <c r="N358" s="32" t="s">
        <v>1652</v>
      </c>
    </row>
    <row r="359" spans="1:14" ht="18" customHeight="1" x14ac:dyDescent="0.25">
      <c r="A359" s="59" t="s">
        <v>3795</v>
      </c>
      <c r="B359" s="60" t="s">
        <v>3796</v>
      </c>
      <c r="C359" s="60" t="s">
        <v>3796</v>
      </c>
      <c r="D359" s="60" t="s">
        <v>3545</v>
      </c>
      <c r="E359" s="61" t="s">
        <v>1657</v>
      </c>
      <c r="F359" s="60" t="s">
        <v>1658</v>
      </c>
      <c r="G359" s="62" t="s">
        <v>3797</v>
      </c>
      <c r="H359" s="63" t="s">
        <v>2763</v>
      </c>
      <c r="I359" s="64" t="s">
        <v>2764</v>
      </c>
      <c r="J359" s="63" t="s">
        <v>2765</v>
      </c>
      <c r="K359" s="65" t="s">
        <v>324</v>
      </c>
      <c r="L359" s="66">
        <v>356</v>
      </c>
      <c r="M359" s="32" t="s">
        <v>3798</v>
      </c>
      <c r="N359" s="32" t="s">
        <v>1661</v>
      </c>
    </row>
    <row r="360" spans="1:14" ht="18" customHeight="1" x14ac:dyDescent="0.25">
      <c r="A360" s="53" t="s">
        <v>3799</v>
      </c>
      <c r="B360" s="54" t="s">
        <v>3800</v>
      </c>
      <c r="C360" s="54" t="s">
        <v>3800</v>
      </c>
      <c r="D360" s="54" t="s">
        <v>3545</v>
      </c>
      <c r="E360" s="55" t="s">
        <v>1657</v>
      </c>
      <c r="F360" s="54" t="s">
        <v>1658</v>
      </c>
      <c r="G360" s="67" t="s">
        <v>3797</v>
      </c>
      <c r="H360" s="68" t="s">
        <v>2763</v>
      </c>
      <c r="I360" s="69" t="s">
        <v>2764</v>
      </c>
      <c r="J360" s="68" t="s">
        <v>2765</v>
      </c>
      <c r="K360" s="57" t="s">
        <v>324</v>
      </c>
      <c r="L360" s="58">
        <v>357</v>
      </c>
      <c r="M360" s="32" t="s">
        <v>3801</v>
      </c>
      <c r="N360" s="32" t="s">
        <v>1661</v>
      </c>
    </row>
    <row r="361" spans="1:14" ht="18" customHeight="1" x14ac:dyDescent="0.25">
      <c r="A361" s="59" t="s">
        <v>3802</v>
      </c>
      <c r="B361" s="60" t="s">
        <v>3803</v>
      </c>
      <c r="C361" s="60" t="s">
        <v>3803</v>
      </c>
      <c r="D361" s="60" t="s">
        <v>3545</v>
      </c>
      <c r="E361" s="61" t="s">
        <v>1657</v>
      </c>
      <c r="F361" s="60" t="s">
        <v>1658</v>
      </c>
      <c r="G361" s="62" t="s">
        <v>3797</v>
      </c>
      <c r="H361" s="63" t="s">
        <v>2763</v>
      </c>
      <c r="I361" s="64" t="s">
        <v>2764</v>
      </c>
      <c r="J361" s="63" t="s">
        <v>2765</v>
      </c>
      <c r="K361" s="65" t="s">
        <v>324</v>
      </c>
      <c r="L361" s="66">
        <v>358</v>
      </c>
      <c r="M361" s="32" t="s">
        <v>3804</v>
      </c>
      <c r="N361" s="32" t="s">
        <v>1661</v>
      </c>
    </row>
    <row r="362" spans="1:14" ht="18" customHeight="1" x14ac:dyDescent="0.25">
      <c r="A362" s="53" t="s">
        <v>3805</v>
      </c>
      <c r="B362" s="54" t="s">
        <v>3806</v>
      </c>
      <c r="C362" s="54" t="s">
        <v>3806</v>
      </c>
      <c r="D362" s="54" t="s">
        <v>3545</v>
      </c>
      <c r="E362" s="55" t="s">
        <v>1657</v>
      </c>
      <c r="F362" s="54" t="s">
        <v>1658</v>
      </c>
      <c r="G362" s="67" t="s">
        <v>3797</v>
      </c>
      <c r="H362" s="68" t="s">
        <v>2763</v>
      </c>
      <c r="I362" s="69" t="s">
        <v>2764</v>
      </c>
      <c r="J362" s="68" t="s">
        <v>2765</v>
      </c>
      <c r="K362" s="57" t="s">
        <v>324</v>
      </c>
      <c r="L362" s="58">
        <v>359</v>
      </c>
      <c r="M362" s="32" t="s">
        <v>3807</v>
      </c>
      <c r="N362" s="32" t="s">
        <v>1661</v>
      </c>
    </row>
    <row r="363" spans="1:14" ht="18" customHeight="1" x14ac:dyDescent="0.25">
      <c r="A363" s="59" t="s">
        <v>3808</v>
      </c>
      <c r="B363" s="60" t="s">
        <v>3809</v>
      </c>
      <c r="C363" s="60" t="s">
        <v>3809</v>
      </c>
      <c r="D363" s="60" t="s">
        <v>3545</v>
      </c>
      <c r="E363" s="61" t="s">
        <v>1657</v>
      </c>
      <c r="F363" s="60" t="s">
        <v>1658</v>
      </c>
      <c r="G363" s="62" t="s">
        <v>3797</v>
      </c>
      <c r="H363" s="63" t="s">
        <v>2763</v>
      </c>
      <c r="I363" s="64" t="s">
        <v>2764</v>
      </c>
      <c r="J363" s="63" t="s">
        <v>2765</v>
      </c>
      <c r="K363" s="65" t="s">
        <v>324</v>
      </c>
      <c r="L363" s="66">
        <v>360</v>
      </c>
      <c r="M363" s="32" t="s">
        <v>3810</v>
      </c>
      <c r="N363" s="32" t="s">
        <v>1661</v>
      </c>
    </row>
    <row r="364" spans="1:14" ht="18" customHeight="1" x14ac:dyDescent="0.25">
      <c r="A364" s="53" t="s">
        <v>3811</v>
      </c>
      <c r="B364" s="54" t="s">
        <v>3812</v>
      </c>
      <c r="C364" s="54" t="s">
        <v>3812</v>
      </c>
      <c r="D364" s="54" t="s">
        <v>3545</v>
      </c>
      <c r="E364" s="55" t="s">
        <v>1657</v>
      </c>
      <c r="F364" s="54" t="s">
        <v>1658</v>
      </c>
      <c r="G364" s="67" t="s">
        <v>3797</v>
      </c>
      <c r="H364" s="68" t="s">
        <v>2763</v>
      </c>
      <c r="I364" s="69" t="s">
        <v>2764</v>
      </c>
      <c r="J364" s="68" t="s">
        <v>2765</v>
      </c>
      <c r="K364" s="57" t="s">
        <v>324</v>
      </c>
      <c r="L364" s="58">
        <v>361</v>
      </c>
      <c r="M364" s="32" t="s">
        <v>3813</v>
      </c>
      <c r="N364" s="32" t="s">
        <v>1661</v>
      </c>
    </row>
    <row r="365" spans="1:14" ht="18" customHeight="1" x14ac:dyDescent="0.25">
      <c r="A365" s="59" t="s">
        <v>3814</v>
      </c>
      <c r="B365" s="60" t="s">
        <v>3815</v>
      </c>
      <c r="C365" s="60" t="s">
        <v>3815</v>
      </c>
      <c r="D365" s="60" t="s">
        <v>3545</v>
      </c>
      <c r="E365" s="61" t="s">
        <v>1657</v>
      </c>
      <c r="F365" s="60" t="s">
        <v>1658</v>
      </c>
      <c r="G365" s="62" t="s">
        <v>3797</v>
      </c>
      <c r="H365" s="63" t="s">
        <v>2763</v>
      </c>
      <c r="I365" s="64" t="s">
        <v>2764</v>
      </c>
      <c r="J365" s="63" t="s">
        <v>2765</v>
      </c>
      <c r="K365" s="65" t="s">
        <v>324</v>
      </c>
      <c r="L365" s="66">
        <v>362</v>
      </c>
      <c r="M365" s="32" t="s">
        <v>3816</v>
      </c>
      <c r="N365" s="32" t="s">
        <v>1661</v>
      </c>
    </row>
    <row r="366" spans="1:14" ht="18" customHeight="1" x14ac:dyDescent="0.25">
      <c r="A366" s="53" t="s">
        <v>3817</v>
      </c>
      <c r="B366" s="54" t="s">
        <v>3818</v>
      </c>
      <c r="C366" s="54" t="s">
        <v>3818</v>
      </c>
      <c r="D366" s="54" t="s">
        <v>3545</v>
      </c>
      <c r="E366" s="55" t="s">
        <v>1657</v>
      </c>
      <c r="F366" s="54" t="s">
        <v>1658</v>
      </c>
      <c r="G366" s="67" t="s">
        <v>3797</v>
      </c>
      <c r="H366" s="68" t="s">
        <v>2763</v>
      </c>
      <c r="I366" s="69" t="s">
        <v>2764</v>
      </c>
      <c r="J366" s="68" t="s">
        <v>2765</v>
      </c>
      <c r="K366" s="57" t="s">
        <v>324</v>
      </c>
      <c r="L366" s="58">
        <v>363</v>
      </c>
      <c r="M366" s="32" t="s">
        <v>3819</v>
      </c>
      <c r="N366" s="32" t="s">
        <v>1661</v>
      </c>
    </row>
    <row r="367" spans="1:14" ht="18" customHeight="1" x14ac:dyDescent="0.25">
      <c r="A367" s="59" t="s">
        <v>3820</v>
      </c>
      <c r="B367" s="60" t="s">
        <v>3821</v>
      </c>
      <c r="C367" s="60" t="s">
        <v>3821</v>
      </c>
      <c r="D367" s="60" t="s">
        <v>3545</v>
      </c>
      <c r="E367" s="61" t="s">
        <v>1657</v>
      </c>
      <c r="F367" s="60" t="s">
        <v>1658</v>
      </c>
      <c r="G367" s="62" t="s">
        <v>3797</v>
      </c>
      <c r="H367" s="63" t="s">
        <v>2763</v>
      </c>
      <c r="I367" s="64" t="s">
        <v>2764</v>
      </c>
      <c r="J367" s="63" t="s">
        <v>2765</v>
      </c>
      <c r="K367" s="65" t="s">
        <v>324</v>
      </c>
      <c r="L367" s="66">
        <v>364</v>
      </c>
      <c r="M367" s="32" t="s">
        <v>3822</v>
      </c>
      <c r="N367" s="32" t="s">
        <v>1661</v>
      </c>
    </row>
    <row r="368" spans="1:14" ht="18" customHeight="1" x14ac:dyDescent="0.25">
      <c r="A368" s="53" t="s">
        <v>3823</v>
      </c>
      <c r="B368" s="54" t="s">
        <v>3824</v>
      </c>
      <c r="C368" s="54" t="s">
        <v>3824</v>
      </c>
      <c r="D368" s="54" t="s">
        <v>3545</v>
      </c>
      <c r="E368" s="55" t="s">
        <v>1657</v>
      </c>
      <c r="F368" s="54" t="s">
        <v>1658</v>
      </c>
      <c r="G368" s="67" t="s">
        <v>3797</v>
      </c>
      <c r="H368" s="68" t="s">
        <v>2763</v>
      </c>
      <c r="I368" s="69" t="s">
        <v>2764</v>
      </c>
      <c r="J368" s="68" t="s">
        <v>2765</v>
      </c>
      <c r="K368" s="57" t="s">
        <v>324</v>
      </c>
      <c r="L368" s="58">
        <v>365</v>
      </c>
      <c r="M368" s="32" t="s">
        <v>3825</v>
      </c>
      <c r="N368" s="32" t="s">
        <v>1661</v>
      </c>
    </row>
    <row r="369" spans="1:14" ht="18" customHeight="1" x14ac:dyDescent="0.25">
      <c r="A369" s="59" t="s">
        <v>3826</v>
      </c>
      <c r="B369" s="60" t="s">
        <v>3827</v>
      </c>
      <c r="C369" s="60" t="s">
        <v>3827</v>
      </c>
      <c r="D369" s="60" t="s">
        <v>3545</v>
      </c>
      <c r="E369" s="61" t="s">
        <v>1657</v>
      </c>
      <c r="F369" s="60" t="s">
        <v>1658</v>
      </c>
      <c r="G369" s="62" t="s">
        <v>3797</v>
      </c>
      <c r="H369" s="63" t="s">
        <v>2763</v>
      </c>
      <c r="I369" s="64" t="s">
        <v>2764</v>
      </c>
      <c r="J369" s="63" t="s">
        <v>2765</v>
      </c>
      <c r="K369" s="65" t="s">
        <v>324</v>
      </c>
      <c r="L369" s="66">
        <v>366</v>
      </c>
      <c r="M369" s="32" t="s">
        <v>3828</v>
      </c>
      <c r="N369" s="32" t="s">
        <v>1661</v>
      </c>
    </row>
    <row r="370" spans="1:14" ht="18" customHeight="1" x14ac:dyDescent="0.25">
      <c r="A370" s="53" t="s">
        <v>3829</v>
      </c>
      <c r="B370" s="54" t="s">
        <v>3830</v>
      </c>
      <c r="C370" s="54" t="s">
        <v>3830</v>
      </c>
      <c r="D370" s="54" t="s">
        <v>3545</v>
      </c>
      <c r="E370" s="55" t="s">
        <v>1657</v>
      </c>
      <c r="F370" s="54" t="s">
        <v>1658</v>
      </c>
      <c r="G370" s="67" t="s">
        <v>3797</v>
      </c>
      <c r="H370" s="68" t="s">
        <v>2763</v>
      </c>
      <c r="I370" s="69" t="s">
        <v>2764</v>
      </c>
      <c r="J370" s="68" t="s">
        <v>2765</v>
      </c>
      <c r="K370" s="57" t="s">
        <v>324</v>
      </c>
      <c r="L370" s="58">
        <v>367</v>
      </c>
      <c r="M370" s="32" t="s">
        <v>3831</v>
      </c>
      <c r="N370" s="32" t="s">
        <v>1661</v>
      </c>
    </row>
    <row r="371" spans="1:14" ht="18" customHeight="1" x14ac:dyDescent="0.25">
      <c r="A371" s="59" t="s">
        <v>3832</v>
      </c>
      <c r="B371" s="60" t="s">
        <v>3833</v>
      </c>
      <c r="C371" s="60" t="s">
        <v>3833</v>
      </c>
      <c r="D371" s="60" t="s">
        <v>3545</v>
      </c>
      <c r="E371" s="61" t="s">
        <v>1657</v>
      </c>
      <c r="F371" s="60" t="s">
        <v>1658</v>
      </c>
      <c r="G371" s="62" t="s">
        <v>3797</v>
      </c>
      <c r="H371" s="63" t="s">
        <v>2763</v>
      </c>
      <c r="I371" s="64" t="s">
        <v>2764</v>
      </c>
      <c r="J371" s="63" t="s">
        <v>2765</v>
      </c>
      <c r="K371" s="65" t="s">
        <v>324</v>
      </c>
      <c r="L371" s="66">
        <v>368</v>
      </c>
      <c r="M371" s="32" t="s">
        <v>3834</v>
      </c>
      <c r="N371" s="32" t="s">
        <v>1661</v>
      </c>
    </row>
    <row r="372" spans="1:14" ht="18" customHeight="1" x14ac:dyDescent="0.25">
      <c r="A372" s="53" t="s">
        <v>3835</v>
      </c>
      <c r="B372" s="54" t="s">
        <v>3836</v>
      </c>
      <c r="C372" s="54" t="s">
        <v>3836</v>
      </c>
      <c r="D372" s="54" t="s">
        <v>3545</v>
      </c>
      <c r="E372" s="55" t="s">
        <v>1657</v>
      </c>
      <c r="F372" s="54" t="s">
        <v>1658</v>
      </c>
      <c r="G372" s="67" t="s">
        <v>3797</v>
      </c>
      <c r="H372" s="68" t="s">
        <v>2763</v>
      </c>
      <c r="I372" s="69" t="s">
        <v>2764</v>
      </c>
      <c r="J372" s="68" t="s">
        <v>2765</v>
      </c>
      <c r="K372" s="57" t="s">
        <v>324</v>
      </c>
      <c r="L372" s="58">
        <v>369</v>
      </c>
      <c r="M372" s="32" t="s">
        <v>3837</v>
      </c>
      <c r="N372" s="32" t="s">
        <v>1661</v>
      </c>
    </row>
    <row r="373" spans="1:14" ht="18" customHeight="1" x14ac:dyDescent="0.25">
      <c r="A373" s="59" t="s">
        <v>3838</v>
      </c>
      <c r="B373" s="60" t="s">
        <v>3839</v>
      </c>
      <c r="C373" s="60" t="s">
        <v>3839</v>
      </c>
      <c r="D373" s="60" t="s">
        <v>3545</v>
      </c>
      <c r="E373" s="61" t="s">
        <v>1657</v>
      </c>
      <c r="F373" s="60" t="s">
        <v>1658</v>
      </c>
      <c r="G373" s="62" t="s">
        <v>3797</v>
      </c>
      <c r="H373" s="63" t="s">
        <v>2763</v>
      </c>
      <c r="I373" s="64" t="s">
        <v>2764</v>
      </c>
      <c r="J373" s="63" t="s">
        <v>2765</v>
      </c>
      <c r="K373" s="65" t="s">
        <v>324</v>
      </c>
      <c r="L373" s="66">
        <v>370</v>
      </c>
      <c r="M373" s="32" t="s">
        <v>3840</v>
      </c>
      <c r="N373" s="32" t="s">
        <v>1661</v>
      </c>
    </row>
    <row r="374" spans="1:14" ht="18" customHeight="1" x14ac:dyDescent="0.25">
      <c r="A374" s="53" t="s">
        <v>3841</v>
      </c>
      <c r="B374" s="54" t="s">
        <v>3842</v>
      </c>
      <c r="C374" s="54" t="s">
        <v>3842</v>
      </c>
      <c r="D374" s="54" t="s">
        <v>3545</v>
      </c>
      <c r="E374" s="55" t="s">
        <v>1657</v>
      </c>
      <c r="F374" s="54" t="s">
        <v>1658</v>
      </c>
      <c r="G374" s="67" t="s">
        <v>3797</v>
      </c>
      <c r="H374" s="68" t="s">
        <v>2763</v>
      </c>
      <c r="I374" s="69" t="s">
        <v>2764</v>
      </c>
      <c r="J374" s="68" t="s">
        <v>2765</v>
      </c>
      <c r="K374" s="57" t="s">
        <v>324</v>
      </c>
      <c r="L374" s="58">
        <v>371</v>
      </c>
      <c r="M374" s="32" t="s">
        <v>3843</v>
      </c>
      <c r="N374" s="32" t="s">
        <v>1661</v>
      </c>
    </row>
    <row r="375" spans="1:14" ht="18" customHeight="1" x14ac:dyDescent="0.25">
      <c r="A375" s="59" t="s">
        <v>3844</v>
      </c>
      <c r="B375" s="60" t="s">
        <v>3845</v>
      </c>
      <c r="C375" s="60" t="s">
        <v>3845</v>
      </c>
      <c r="D375" s="60" t="s">
        <v>3545</v>
      </c>
      <c r="E375" s="61" t="s">
        <v>1657</v>
      </c>
      <c r="F375" s="60" t="s">
        <v>1658</v>
      </c>
      <c r="G375" s="62" t="s">
        <v>3797</v>
      </c>
      <c r="H375" s="63" t="s">
        <v>2763</v>
      </c>
      <c r="I375" s="64" t="s">
        <v>2764</v>
      </c>
      <c r="J375" s="63" t="s">
        <v>2765</v>
      </c>
      <c r="K375" s="65" t="s">
        <v>324</v>
      </c>
      <c r="L375" s="66">
        <v>372</v>
      </c>
      <c r="M375" s="32" t="s">
        <v>3846</v>
      </c>
      <c r="N375" s="32" t="s">
        <v>1661</v>
      </c>
    </row>
    <row r="376" spans="1:14" ht="18" customHeight="1" x14ac:dyDescent="0.25">
      <c r="A376" s="53" t="s">
        <v>3847</v>
      </c>
      <c r="B376" s="54" t="s">
        <v>3848</v>
      </c>
      <c r="C376" s="54" t="s">
        <v>3848</v>
      </c>
      <c r="D376" s="54" t="s">
        <v>3545</v>
      </c>
      <c r="E376" s="55" t="s">
        <v>1657</v>
      </c>
      <c r="F376" s="54" t="s">
        <v>1658</v>
      </c>
      <c r="G376" s="67" t="s">
        <v>3797</v>
      </c>
      <c r="H376" s="68" t="s">
        <v>2763</v>
      </c>
      <c r="I376" s="69" t="s">
        <v>2764</v>
      </c>
      <c r="J376" s="68" t="s">
        <v>2765</v>
      </c>
      <c r="K376" s="57" t="s">
        <v>324</v>
      </c>
      <c r="L376" s="58">
        <v>373</v>
      </c>
      <c r="M376" s="32" t="s">
        <v>3849</v>
      </c>
      <c r="N376" s="32" t="s">
        <v>1661</v>
      </c>
    </row>
    <row r="377" spans="1:14" ht="18" customHeight="1" x14ac:dyDescent="0.25">
      <c r="A377" s="59" t="s">
        <v>3850</v>
      </c>
      <c r="B377" s="60" t="s">
        <v>3851</v>
      </c>
      <c r="C377" s="60" t="s">
        <v>3851</v>
      </c>
      <c r="D377" s="60" t="s">
        <v>3545</v>
      </c>
      <c r="E377" s="61" t="s">
        <v>1657</v>
      </c>
      <c r="F377" s="60" t="s">
        <v>1658</v>
      </c>
      <c r="G377" s="62" t="s">
        <v>3797</v>
      </c>
      <c r="H377" s="63" t="s">
        <v>2763</v>
      </c>
      <c r="I377" s="64" t="s">
        <v>2764</v>
      </c>
      <c r="J377" s="63" t="s">
        <v>2765</v>
      </c>
      <c r="K377" s="65" t="s">
        <v>324</v>
      </c>
      <c r="L377" s="66">
        <v>374</v>
      </c>
      <c r="M377" s="32" t="s">
        <v>3852</v>
      </c>
      <c r="N377" s="32" t="s">
        <v>1661</v>
      </c>
    </row>
    <row r="378" spans="1:14" ht="18" customHeight="1" x14ac:dyDescent="0.25">
      <c r="A378" s="53" t="s">
        <v>3853</v>
      </c>
      <c r="B378" s="54" t="s">
        <v>3854</v>
      </c>
      <c r="C378" s="54" t="s">
        <v>3854</v>
      </c>
      <c r="D378" s="54" t="s">
        <v>3545</v>
      </c>
      <c r="E378" s="55" t="s">
        <v>1657</v>
      </c>
      <c r="F378" s="54" t="s">
        <v>1658</v>
      </c>
      <c r="G378" s="67" t="s">
        <v>3797</v>
      </c>
      <c r="H378" s="68" t="s">
        <v>2763</v>
      </c>
      <c r="I378" s="69" t="s">
        <v>2764</v>
      </c>
      <c r="J378" s="68" t="s">
        <v>2765</v>
      </c>
      <c r="K378" s="57" t="s">
        <v>324</v>
      </c>
      <c r="L378" s="58">
        <v>375</v>
      </c>
      <c r="M378" s="32" t="s">
        <v>3855</v>
      </c>
      <c r="N378" s="32" t="s">
        <v>1661</v>
      </c>
    </row>
    <row r="379" spans="1:14" ht="18" customHeight="1" x14ac:dyDescent="0.25">
      <c r="A379" s="73" t="s">
        <v>1657</v>
      </c>
      <c r="B379" s="60" t="s">
        <v>1658</v>
      </c>
      <c r="C379" s="61"/>
      <c r="D379" s="61"/>
      <c r="E379" s="61" t="s">
        <v>1657</v>
      </c>
      <c r="F379" s="60" t="s">
        <v>1658</v>
      </c>
      <c r="G379" s="62"/>
      <c r="H379" s="63"/>
      <c r="I379" s="64"/>
      <c r="J379" s="63"/>
      <c r="K379" s="65" t="s">
        <v>2740</v>
      </c>
      <c r="L379" s="66">
        <v>376</v>
      </c>
      <c r="M379" s="32" t="s">
        <v>1661</v>
      </c>
      <c r="N379" s="32" t="s">
        <v>1661</v>
      </c>
    </row>
    <row r="380" spans="1:14" ht="18" customHeight="1" x14ac:dyDescent="0.25">
      <c r="A380" s="53" t="s">
        <v>3856</v>
      </c>
      <c r="B380" s="54" t="s">
        <v>3857</v>
      </c>
      <c r="C380" s="54" t="s">
        <v>3857</v>
      </c>
      <c r="D380" s="54" t="s">
        <v>3759</v>
      </c>
      <c r="E380" s="55" t="s">
        <v>1662</v>
      </c>
      <c r="F380" s="54" t="s">
        <v>1663</v>
      </c>
      <c r="G380" s="67" t="s">
        <v>3154</v>
      </c>
      <c r="H380" s="68" t="s">
        <v>2763</v>
      </c>
      <c r="I380" s="69" t="s">
        <v>2764</v>
      </c>
      <c r="J380" s="68" t="s">
        <v>2765</v>
      </c>
      <c r="K380" s="57" t="s">
        <v>324</v>
      </c>
      <c r="L380" s="58">
        <v>377</v>
      </c>
      <c r="M380" s="32" t="s">
        <v>3858</v>
      </c>
      <c r="N380" s="32" t="s">
        <v>1666</v>
      </c>
    </row>
    <row r="381" spans="1:14" ht="18" customHeight="1" x14ac:dyDescent="0.25">
      <c r="A381" s="59" t="s">
        <v>3859</v>
      </c>
      <c r="B381" s="60" t="s">
        <v>3860</v>
      </c>
      <c r="C381" s="60" t="s">
        <v>3860</v>
      </c>
      <c r="D381" s="60" t="s">
        <v>3759</v>
      </c>
      <c r="E381" s="61" t="s">
        <v>1662</v>
      </c>
      <c r="F381" s="60" t="s">
        <v>1663</v>
      </c>
      <c r="G381" s="62" t="s">
        <v>3154</v>
      </c>
      <c r="H381" s="63" t="s">
        <v>2763</v>
      </c>
      <c r="I381" s="64" t="s">
        <v>2764</v>
      </c>
      <c r="J381" s="63" t="s">
        <v>2765</v>
      </c>
      <c r="K381" s="65" t="s">
        <v>324</v>
      </c>
      <c r="L381" s="66">
        <v>378</v>
      </c>
      <c r="M381" s="32" t="s">
        <v>3861</v>
      </c>
      <c r="N381" s="32" t="s">
        <v>1666</v>
      </c>
    </row>
    <row r="382" spans="1:14" ht="18" customHeight="1" x14ac:dyDescent="0.25">
      <c r="A382" s="53" t="s">
        <v>3862</v>
      </c>
      <c r="B382" s="54" t="s">
        <v>3863</v>
      </c>
      <c r="C382" s="54" t="s">
        <v>3863</v>
      </c>
      <c r="D382" s="54" t="s">
        <v>3759</v>
      </c>
      <c r="E382" s="55" t="s">
        <v>1662</v>
      </c>
      <c r="F382" s="54" t="s">
        <v>1663</v>
      </c>
      <c r="G382" s="67" t="s">
        <v>3154</v>
      </c>
      <c r="H382" s="68" t="s">
        <v>2763</v>
      </c>
      <c r="I382" s="69" t="s">
        <v>2764</v>
      </c>
      <c r="J382" s="68" t="s">
        <v>2765</v>
      </c>
      <c r="K382" s="57" t="s">
        <v>324</v>
      </c>
      <c r="L382" s="58">
        <v>379</v>
      </c>
      <c r="M382" s="32" t="s">
        <v>3864</v>
      </c>
      <c r="N382" s="32" t="s">
        <v>1666</v>
      </c>
    </row>
    <row r="383" spans="1:14" ht="18" customHeight="1" x14ac:dyDescent="0.25">
      <c r="A383" s="59" t="s">
        <v>3865</v>
      </c>
      <c r="B383" s="60" t="s">
        <v>3866</v>
      </c>
      <c r="C383" s="60" t="s">
        <v>3866</v>
      </c>
      <c r="D383" s="60" t="s">
        <v>3759</v>
      </c>
      <c r="E383" s="61" t="s">
        <v>1662</v>
      </c>
      <c r="F383" s="60" t="s">
        <v>1663</v>
      </c>
      <c r="G383" s="62" t="s">
        <v>3154</v>
      </c>
      <c r="H383" s="63" t="s">
        <v>2763</v>
      </c>
      <c r="I383" s="64" t="s">
        <v>2764</v>
      </c>
      <c r="J383" s="63" t="s">
        <v>2765</v>
      </c>
      <c r="K383" s="65" t="s">
        <v>324</v>
      </c>
      <c r="L383" s="66">
        <v>380</v>
      </c>
      <c r="M383" s="32" t="s">
        <v>3867</v>
      </c>
      <c r="N383" s="32" t="s">
        <v>1666</v>
      </c>
    </row>
    <row r="384" spans="1:14" ht="18" customHeight="1" x14ac:dyDescent="0.25">
      <c r="A384" s="53" t="s">
        <v>3868</v>
      </c>
      <c r="B384" s="54" t="s">
        <v>3869</v>
      </c>
      <c r="C384" s="54" t="s">
        <v>3869</v>
      </c>
      <c r="D384" s="54" t="s">
        <v>3759</v>
      </c>
      <c r="E384" s="55" t="s">
        <v>1662</v>
      </c>
      <c r="F384" s="54" t="s">
        <v>1663</v>
      </c>
      <c r="G384" s="67" t="s">
        <v>3154</v>
      </c>
      <c r="H384" s="68" t="s">
        <v>2763</v>
      </c>
      <c r="I384" s="69" t="s">
        <v>2764</v>
      </c>
      <c r="J384" s="68" t="s">
        <v>2765</v>
      </c>
      <c r="K384" s="57" t="s">
        <v>324</v>
      </c>
      <c r="L384" s="58">
        <v>381</v>
      </c>
      <c r="M384" s="32" t="s">
        <v>3870</v>
      </c>
      <c r="N384" s="32" t="s">
        <v>1666</v>
      </c>
    </row>
    <row r="385" spans="1:14" ht="18" customHeight="1" x14ac:dyDescent="0.25">
      <c r="A385" s="59" t="s">
        <v>3871</v>
      </c>
      <c r="B385" s="60" t="s">
        <v>3872</v>
      </c>
      <c r="C385" s="60" t="s">
        <v>3872</v>
      </c>
      <c r="D385" s="60" t="s">
        <v>3759</v>
      </c>
      <c r="E385" s="61" t="s">
        <v>1662</v>
      </c>
      <c r="F385" s="60" t="s">
        <v>1663</v>
      </c>
      <c r="G385" s="62" t="s">
        <v>3154</v>
      </c>
      <c r="H385" s="63" t="s">
        <v>2763</v>
      </c>
      <c r="I385" s="64" t="s">
        <v>2764</v>
      </c>
      <c r="J385" s="63" t="s">
        <v>2765</v>
      </c>
      <c r="K385" s="65" t="s">
        <v>324</v>
      </c>
      <c r="L385" s="66">
        <v>382</v>
      </c>
      <c r="M385" s="32" t="s">
        <v>3873</v>
      </c>
      <c r="N385" s="32" t="s">
        <v>1666</v>
      </c>
    </row>
    <row r="386" spans="1:14" ht="18" customHeight="1" x14ac:dyDescent="0.25">
      <c r="A386" s="53" t="s">
        <v>3874</v>
      </c>
      <c r="B386" s="54" t="s">
        <v>3875</v>
      </c>
      <c r="C386" s="54" t="s">
        <v>3875</v>
      </c>
      <c r="D386" s="54" t="s">
        <v>3759</v>
      </c>
      <c r="E386" s="55" t="s">
        <v>1662</v>
      </c>
      <c r="F386" s="54" t="s">
        <v>1663</v>
      </c>
      <c r="G386" s="67" t="s">
        <v>3154</v>
      </c>
      <c r="H386" s="68" t="s">
        <v>2763</v>
      </c>
      <c r="I386" s="69" t="s">
        <v>2764</v>
      </c>
      <c r="J386" s="68" t="s">
        <v>2765</v>
      </c>
      <c r="K386" s="57" t="s">
        <v>324</v>
      </c>
      <c r="L386" s="58">
        <v>383</v>
      </c>
      <c r="M386" s="32" t="s">
        <v>3876</v>
      </c>
      <c r="N386" s="32" t="s">
        <v>1666</v>
      </c>
    </row>
    <row r="387" spans="1:14" ht="18" customHeight="1" x14ac:dyDescent="0.25">
      <c r="A387" s="59" t="s">
        <v>3877</v>
      </c>
      <c r="B387" s="60" t="s">
        <v>3224</v>
      </c>
      <c r="C387" s="60" t="s">
        <v>3224</v>
      </c>
      <c r="D387" s="60" t="s">
        <v>3759</v>
      </c>
      <c r="E387" s="61" t="s">
        <v>1662</v>
      </c>
      <c r="F387" s="60" t="s">
        <v>1663</v>
      </c>
      <c r="G387" s="62" t="s">
        <v>3154</v>
      </c>
      <c r="H387" s="63" t="s">
        <v>2763</v>
      </c>
      <c r="I387" s="64" t="s">
        <v>2764</v>
      </c>
      <c r="J387" s="63" t="s">
        <v>2765</v>
      </c>
      <c r="K387" s="65" t="s">
        <v>324</v>
      </c>
      <c r="L387" s="66">
        <v>384</v>
      </c>
      <c r="M387" s="32" t="s">
        <v>3878</v>
      </c>
      <c r="N387" s="32" t="s">
        <v>1666</v>
      </c>
    </row>
    <row r="388" spans="1:14" ht="18" customHeight="1" x14ac:dyDescent="0.25">
      <c r="A388" s="53" t="s">
        <v>3879</v>
      </c>
      <c r="B388" s="54" t="s">
        <v>3880</v>
      </c>
      <c r="C388" s="54" t="s">
        <v>3880</v>
      </c>
      <c r="D388" s="54" t="s">
        <v>3759</v>
      </c>
      <c r="E388" s="55" t="s">
        <v>1662</v>
      </c>
      <c r="F388" s="54" t="s">
        <v>1663</v>
      </c>
      <c r="G388" s="67" t="s">
        <v>3154</v>
      </c>
      <c r="H388" s="68" t="s">
        <v>2763</v>
      </c>
      <c r="I388" s="69" t="s">
        <v>2764</v>
      </c>
      <c r="J388" s="68" t="s">
        <v>2765</v>
      </c>
      <c r="K388" s="57" t="s">
        <v>324</v>
      </c>
      <c r="L388" s="58">
        <v>385</v>
      </c>
      <c r="M388" s="32" t="s">
        <v>3881</v>
      </c>
      <c r="N388" s="32" t="s">
        <v>1666</v>
      </c>
    </row>
    <row r="389" spans="1:14" ht="18" customHeight="1" x14ac:dyDescent="0.25">
      <c r="A389" s="73" t="s">
        <v>1662</v>
      </c>
      <c r="B389" s="60" t="s">
        <v>1663</v>
      </c>
      <c r="C389" s="61"/>
      <c r="D389" s="61"/>
      <c r="E389" s="61" t="s">
        <v>1662</v>
      </c>
      <c r="F389" s="60" t="s">
        <v>1663</v>
      </c>
      <c r="G389" s="62"/>
      <c r="H389" s="63"/>
      <c r="I389" s="64"/>
      <c r="J389" s="63"/>
      <c r="K389" s="65" t="s">
        <v>2740</v>
      </c>
      <c r="L389" s="66">
        <v>386</v>
      </c>
      <c r="M389" s="32" t="s">
        <v>1666</v>
      </c>
      <c r="N389" s="32" t="s">
        <v>1666</v>
      </c>
    </row>
    <row r="390" spans="1:14" ht="18" customHeight="1" x14ac:dyDescent="0.25">
      <c r="A390" s="53" t="s">
        <v>3882</v>
      </c>
      <c r="B390" s="54" t="s">
        <v>3883</v>
      </c>
      <c r="C390" s="54" t="s">
        <v>3883</v>
      </c>
      <c r="D390" s="54" t="s">
        <v>3884</v>
      </c>
      <c r="E390" s="55" t="s">
        <v>1667</v>
      </c>
      <c r="F390" s="54" t="s">
        <v>1668</v>
      </c>
      <c r="G390" s="67" t="s">
        <v>2762</v>
      </c>
      <c r="H390" s="68" t="s">
        <v>2763</v>
      </c>
      <c r="I390" s="69" t="s">
        <v>2764</v>
      </c>
      <c r="J390" s="68" t="s">
        <v>2765</v>
      </c>
      <c r="K390" s="57" t="s">
        <v>324</v>
      </c>
      <c r="L390" s="58">
        <v>387</v>
      </c>
      <c r="M390" s="32" t="s">
        <v>3885</v>
      </c>
      <c r="N390" s="32" t="s">
        <v>1670</v>
      </c>
    </row>
    <row r="391" spans="1:14" ht="18" customHeight="1" x14ac:dyDescent="0.25">
      <c r="A391" s="59" t="s">
        <v>3886</v>
      </c>
      <c r="B391" s="60" t="s">
        <v>3887</v>
      </c>
      <c r="C391" s="60" t="s">
        <v>3887</v>
      </c>
      <c r="D391" s="60" t="s">
        <v>3884</v>
      </c>
      <c r="E391" s="61" t="s">
        <v>1667</v>
      </c>
      <c r="F391" s="60" t="s">
        <v>1668</v>
      </c>
      <c r="G391" s="62" t="s">
        <v>2762</v>
      </c>
      <c r="H391" s="63" t="s">
        <v>2763</v>
      </c>
      <c r="I391" s="64" t="s">
        <v>2764</v>
      </c>
      <c r="J391" s="63" t="s">
        <v>2765</v>
      </c>
      <c r="K391" s="65" t="s">
        <v>324</v>
      </c>
      <c r="L391" s="66">
        <v>388</v>
      </c>
      <c r="M391" s="32" t="s">
        <v>3888</v>
      </c>
      <c r="N391" s="32" t="s">
        <v>1670</v>
      </c>
    </row>
    <row r="392" spans="1:14" ht="18" customHeight="1" x14ac:dyDescent="0.25">
      <c r="A392" s="53" t="s">
        <v>3889</v>
      </c>
      <c r="B392" s="54" t="s">
        <v>3890</v>
      </c>
      <c r="C392" s="54" t="s">
        <v>3890</v>
      </c>
      <c r="D392" s="54" t="s">
        <v>3884</v>
      </c>
      <c r="E392" s="55" t="s">
        <v>1667</v>
      </c>
      <c r="F392" s="54" t="s">
        <v>1668</v>
      </c>
      <c r="G392" s="67" t="s">
        <v>2762</v>
      </c>
      <c r="H392" s="68" t="s">
        <v>2763</v>
      </c>
      <c r="I392" s="69" t="s">
        <v>2764</v>
      </c>
      <c r="J392" s="68" t="s">
        <v>2765</v>
      </c>
      <c r="K392" s="57" t="s">
        <v>324</v>
      </c>
      <c r="L392" s="58">
        <v>389</v>
      </c>
      <c r="M392" s="32" t="s">
        <v>3891</v>
      </c>
      <c r="N392" s="32" t="s">
        <v>1670</v>
      </c>
    </row>
    <row r="393" spans="1:14" ht="18" customHeight="1" x14ac:dyDescent="0.25">
      <c r="A393" s="59" t="s">
        <v>3892</v>
      </c>
      <c r="B393" s="61" t="s">
        <v>3893</v>
      </c>
      <c r="C393" s="61" t="s">
        <v>3893</v>
      </c>
      <c r="D393" s="60" t="s">
        <v>3894</v>
      </c>
      <c r="E393" s="61" t="s">
        <v>1671</v>
      </c>
      <c r="F393" s="60" t="s">
        <v>1672</v>
      </c>
      <c r="G393" s="62" t="s">
        <v>2762</v>
      </c>
      <c r="H393" s="63" t="s">
        <v>2763</v>
      </c>
      <c r="I393" s="64" t="s">
        <v>2764</v>
      </c>
      <c r="J393" s="63" t="s">
        <v>2765</v>
      </c>
      <c r="K393" s="65" t="s">
        <v>324</v>
      </c>
      <c r="L393" s="66">
        <v>390</v>
      </c>
      <c r="M393" s="32" t="s">
        <v>3895</v>
      </c>
      <c r="N393" s="32" t="s">
        <v>1674</v>
      </c>
    </row>
    <row r="394" spans="1:14" ht="18" customHeight="1" x14ac:dyDescent="0.25">
      <c r="A394" s="53" t="s">
        <v>3896</v>
      </c>
      <c r="B394" s="55" t="s">
        <v>3897</v>
      </c>
      <c r="C394" s="55" t="s">
        <v>3897</v>
      </c>
      <c r="D394" s="54" t="s">
        <v>3898</v>
      </c>
      <c r="E394" s="55" t="s">
        <v>1671</v>
      </c>
      <c r="F394" s="54" t="s">
        <v>1672</v>
      </c>
      <c r="G394" s="67" t="s">
        <v>2762</v>
      </c>
      <c r="H394" s="68" t="s">
        <v>2763</v>
      </c>
      <c r="I394" s="69" t="s">
        <v>2764</v>
      </c>
      <c r="J394" s="68" t="s">
        <v>2765</v>
      </c>
      <c r="K394" s="57" t="s">
        <v>324</v>
      </c>
      <c r="L394" s="58">
        <v>391</v>
      </c>
      <c r="M394" s="32" t="s">
        <v>3899</v>
      </c>
      <c r="N394" s="32" t="s">
        <v>1674</v>
      </c>
    </row>
    <row r="395" spans="1:14" ht="18" customHeight="1" x14ac:dyDescent="0.25">
      <c r="A395" s="59" t="s">
        <v>3900</v>
      </c>
      <c r="B395" s="61" t="s">
        <v>3901</v>
      </c>
      <c r="C395" s="61" t="s">
        <v>3901</v>
      </c>
      <c r="D395" s="60" t="s">
        <v>3894</v>
      </c>
      <c r="E395" s="61" t="s">
        <v>1671</v>
      </c>
      <c r="F395" s="60" t="s">
        <v>1672</v>
      </c>
      <c r="G395" s="62" t="s">
        <v>2762</v>
      </c>
      <c r="H395" s="63" t="s">
        <v>2763</v>
      </c>
      <c r="I395" s="64" t="s">
        <v>2764</v>
      </c>
      <c r="J395" s="63" t="s">
        <v>2765</v>
      </c>
      <c r="K395" s="65" t="s">
        <v>324</v>
      </c>
      <c r="L395" s="66">
        <v>392</v>
      </c>
      <c r="M395" s="32" t="s">
        <v>3902</v>
      </c>
      <c r="N395" s="32" t="s">
        <v>1674</v>
      </c>
    </row>
    <row r="396" spans="1:14" ht="18" customHeight="1" x14ac:dyDescent="0.25">
      <c r="A396" s="72" t="s">
        <v>1671</v>
      </c>
      <c r="B396" s="54" t="s">
        <v>1672</v>
      </c>
      <c r="C396" s="55"/>
      <c r="D396" s="55"/>
      <c r="E396" s="55" t="s">
        <v>1671</v>
      </c>
      <c r="F396" s="54" t="s">
        <v>1672</v>
      </c>
      <c r="G396" s="67"/>
      <c r="H396" s="68"/>
      <c r="I396" s="69"/>
      <c r="J396" s="68"/>
      <c r="K396" s="57" t="s">
        <v>2740</v>
      </c>
      <c r="L396" s="58">
        <v>393</v>
      </c>
      <c r="M396" s="32" t="s">
        <v>1674</v>
      </c>
      <c r="N396" s="32" t="s">
        <v>1674</v>
      </c>
    </row>
    <row r="397" spans="1:14" ht="18" customHeight="1" x14ac:dyDescent="0.25">
      <c r="A397" s="59" t="s">
        <v>3903</v>
      </c>
      <c r="B397" s="61" t="s">
        <v>3904</v>
      </c>
      <c r="C397" s="61" t="s">
        <v>3904</v>
      </c>
      <c r="D397" s="60" t="s">
        <v>3545</v>
      </c>
      <c r="E397" s="61" t="s">
        <v>1675</v>
      </c>
      <c r="F397" s="60" t="s">
        <v>1676</v>
      </c>
      <c r="G397" s="62" t="s">
        <v>2762</v>
      </c>
      <c r="H397" s="63" t="s">
        <v>2763</v>
      </c>
      <c r="I397" s="64" t="s">
        <v>2764</v>
      </c>
      <c r="J397" s="63" t="s">
        <v>2765</v>
      </c>
      <c r="K397" s="65" t="s">
        <v>324</v>
      </c>
      <c r="L397" s="66">
        <v>394</v>
      </c>
      <c r="M397" s="32" t="s">
        <v>3905</v>
      </c>
      <c r="N397" s="32" t="s">
        <v>1679</v>
      </c>
    </row>
    <row r="398" spans="1:14" ht="18" customHeight="1" x14ac:dyDescent="0.25">
      <c r="A398" s="53" t="s">
        <v>3906</v>
      </c>
      <c r="B398" s="54" t="s">
        <v>3907</v>
      </c>
      <c r="C398" s="54" t="s">
        <v>3907</v>
      </c>
      <c r="D398" s="54" t="s">
        <v>3545</v>
      </c>
      <c r="E398" s="55" t="s">
        <v>1675</v>
      </c>
      <c r="F398" s="54" t="s">
        <v>1676</v>
      </c>
      <c r="G398" s="67" t="s">
        <v>2762</v>
      </c>
      <c r="H398" s="68" t="s">
        <v>2763</v>
      </c>
      <c r="I398" s="69" t="s">
        <v>2764</v>
      </c>
      <c r="J398" s="68" t="s">
        <v>2765</v>
      </c>
      <c r="K398" s="57" t="s">
        <v>324</v>
      </c>
      <c r="L398" s="58">
        <v>395</v>
      </c>
      <c r="M398" s="32" t="s">
        <v>3908</v>
      </c>
      <c r="N398" s="32" t="s">
        <v>1679</v>
      </c>
    </row>
    <row r="399" spans="1:14" ht="18" customHeight="1" x14ac:dyDescent="0.25">
      <c r="A399" s="59" t="s">
        <v>3909</v>
      </c>
      <c r="B399" s="60" t="s">
        <v>3910</v>
      </c>
      <c r="C399" s="60" t="s">
        <v>3910</v>
      </c>
      <c r="D399" s="60" t="s">
        <v>3161</v>
      </c>
      <c r="E399" s="61" t="s">
        <v>1675</v>
      </c>
      <c r="F399" s="60" t="s">
        <v>1676</v>
      </c>
      <c r="G399" s="62" t="s">
        <v>2762</v>
      </c>
      <c r="H399" s="63" t="s">
        <v>2763</v>
      </c>
      <c r="I399" s="64" t="s">
        <v>2764</v>
      </c>
      <c r="J399" s="63" t="s">
        <v>2765</v>
      </c>
      <c r="K399" s="65" t="s">
        <v>324</v>
      </c>
      <c r="L399" s="66">
        <v>396</v>
      </c>
      <c r="M399" s="32" t="s">
        <v>3911</v>
      </c>
      <c r="N399" s="32" t="s">
        <v>1679</v>
      </c>
    </row>
    <row r="400" spans="1:14" ht="18" customHeight="1" x14ac:dyDescent="0.25">
      <c r="A400" s="53" t="s">
        <v>3912</v>
      </c>
      <c r="B400" s="54" t="s">
        <v>3913</v>
      </c>
      <c r="C400" s="54" t="s">
        <v>3913</v>
      </c>
      <c r="D400" s="54" t="s">
        <v>3161</v>
      </c>
      <c r="E400" s="55" t="s">
        <v>1675</v>
      </c>
      <c r="F400" s="54" t="s">
        <v>1676</v>
      </c>
      <c r="G400" s="67" t="s">
        <v>2762</v>
      </c>
      <c r="H400" s="68" t="s">
        <v>2763</v>
      </c>
      <c r="I400" s="69" t="s">
        <v>2764</v>
      </c>
      <c r="J400" s="68" t="s">
        <v>2765</v>
      </c>
      <c r="K400" s="57" t="s">
        <v>324</v>
      </c>
      <c r="L400" s="58">
        <v>397</v>
      </c>
      <c r="M400" s="32" t="s">
        <v>3914</v>
      </c>
      <c r="N400" s="32" t="s">
        <v>1679</v>
      </c>
    </row>
    <row r="401" spans="1:14" ht="18" customHeight="1" x14ac:dyDescent="0.25">
      <c r="A401" s="59" t="s">
        <v>3915</v>
      </c>
      <c r="B401" s="60" t="s">
        <v>3916</v>
      </c>
      <c r="C401" s="60" t="s">
        <v>3916</v>
      </c>
      <c r="D401" s="60" t="s">
        <v>3545</v>
      </c>
      <c r="E401" s="61" t="s">
        <v>1675</v>
      </c>
      <c r="F401" s="60" t="s">
        <v>1676</v>
      </c>
      <c r="G401" s="62" t="s">
        <v>2762</v>
      </c>
      <c r="H401" s="63" t="s">
        <v>2763</v>
      </c>
      <c r="I401" s="64" t="s">
        <v>2764</v>
      </c>
      <c r="J401" s="63" t="s">
        <v>2765</v>
      </c>
      <c r="K401" s="65" t="s">
        <v>324</v>
      </c>
      <c r="L401" s="66">
        <v>398</v>
      </c>
      <c r="M401" s="32" t="s">
        <v>3917</v>
      </c>
      <c r="N401" s="32" t="s">
        <v>1679</v>
      </c>
    </row>
    <row r="402" spans="1:14" ht="18" customHeight="1" x14ac:dyDescent="0.25">
      <c r="A402" s="53" t="s">
        <v>3918</v>
      </c>
      <c r="B402" s="54" t="s">
        <v>3919</v>
      </c>
      <c r="C402" s="54" t="s">
        <v>3919</v>
      </c>
      <c r="D402" s="54" t="s">
        <v>3920</v>
      </c>
      <c r="E402" s="55" t="s">
        <v>1675</v>
      </c>
      <c r="F402" s="54" t="s">
        <v>1676</v>
      </c>
      <c r="G402" s="67" t="s">
        <v>2762</v>
      </c>
      <c r="H402" s="68" t="s">
        <v>2763</v>
      </c>
      <c r="I402" s="69" t="s">
        <v>2764</v>
      </c>
      <c r="J402" s="68" t="s">
        <v>2765</v>
      </c>
      <c r="K402" s="57" t="s">
        <v>324</v>
      </c>
      <c r="L402" s="58">
        <v>399</v>
      </c>
      <c r="M402" s="32" t="s">
        <v>3921</v>
      </c>
      <c r="N402" s="32" t="s">
        <v>1679</v>
      </c>
    </row>
    <row r="403" spans="1:14" ht="18" customHeight="1" x14ac:dyDescent="0.25">
      <c r="A403" s="59" t="s">
        <v>3922</v>
      </c>
      <c r="B403" s="60" t="s">
        <v>3923</v>
      </c>
      <c r="C403" s="60" t="s">
        <v>3923</v>
      </c>
      <c r="D403" s="60" t="s">
        <v>3545</v>
      </c>
      <c r="E403" s="61" t="s">
        <v>1675</v>
      </c>
      <c r="F403" s="60" t="s">
        <v>1676</v>
      </c>
      <c r="G403" s="62" t="s">
        <v>2762</v>
      </c>
      <c r="H403" s="63" t="s">
        <v>2763</v>
      </c>
      <c r="I403" s="64" t="s">
        <v>2764</v>
      </c>
      <c r="J403" s="63" t="s">
        <v>2765</v>
      </c>
      <c r="K403" s="65" t="s">
        <v>324</v>
      </c>
      <c r="L403" s="66">
        <v>400</v>
      </c>
      <c r="M403" s="32" t="s">
        <v>3924</v>
      </c>
      <c r="N403" s="32" t="s">
        <v>1679</v>
      </c>
    </row>
    <row r="404" spans="1:14" ht="18" customHeight="1" x14ac:dyDescent="0.25">
      <c r="A404" s="53" t="s">
        <v>3925</v>
      </c>
      <c r="B404" s="54" t="s">
        <v>3926</v>
      </c>
      <c r="C404" s="54" t="s">
        <v>3926</v>
      </c>
      <c r="D404" s="54" t="s">
        <v>3545</v>
      </c>
      <c r="E404" s="55" t="s">
        <v>1675</v>
      </c>
      <c r="F404" s="54" t="s">
        <v>1676</v>
      </c>
      <c r="G404" s="67" t="s">
        <v>2762</v>
      </c>
      <c r="H404" s="68" t="s">
        <v>2763</v>
      </c>
      <c r="I404" s="69" t="s">
        <v>2764</v>
      </c>
      <c r="J404" s="68" t="s">
        <v>2765</v>
      </c>
      <c r="K404" s="57" t="s">
        <v>324</v>
      </c>
      <c r="L404" s="58">
        <v>401</v>
      </c>
      <c r="M404" s="32" t="s">
        <v>3927</v>
      </c>
      <c r="N404" s="32" t="s">
        <v>1679</v>
      </c>
    </row>
    <row r="405" spans="1:14" ht="18" customHeight="1" x14ac:dyDescent="0.25">
      <c r="A405" s="59" t="s">
        <v>3928</v>
      </c>
      <c r="B405" s="60" t="s">
        <v>3929</v>
      </c>
      <c r="C405" s="60" t="s">
        <v>3929</v>
      </c>
      <c r="D405" s="60" t="s">
        <v>3545</v>
      </c>
      <c r="E405" s="61" t="s">
        <v>1675</v>
      </c>
      <c r="F405" s="60" t="s">
        <v>1676</v>
      </c>
      <c r="G405" s="62" t="s">
        <v>2762</v>
      </c>
      <c r="H405" s="63" t="s">
        <v>2763</v>
      </c>
      <c r="I405" s="64" t="s">
        <v>2764</v>
      </c>
      <c r="J405" s="63" t="s">
        <v>2765</v>
      </c>
      <c r="K405" s="65" t="s">
        <v>324</v>
      </c>
      <c r="L405" s="66">
        <v>402</v>
      </c>
      <c r="M405" s="32" t="s">
        <v>3930</v>
      </c>
      <c r="N405" s="32" t="s">
        <v>1679</v>
      </c>
    </row>
    <row r="406" spans="1:14" ht="18" customHeight="1" x14ac:dyDescent="0.25">
      <c r="A406" s="53" t="s">
        <v>3931</v>
      </c>
      <c r="B406" s="54" t="s">
        <v>3932</v>
      </c>
      <c r="C406" s="54" t="s">
        <v>3932</v>
      </c>
      <c r="D406" s="54" t="s">
        <v>3920</v>
      </c>
      <c r="E406" s="55" t="s">
        <v>1675</v>
      </c>
      <c r="F406" s="54" t="s">
        <v>1676</v>
      </c>
      <c r="G406" s="67" t="s">
        <v>2762</v>
      </c>
      <c r="H406" s="68" t="s">
        <v>2763</v>
      </c>
      <c r="I406" s="69" t="s">
        <v>2764</v>
      </c>
      <c r="J406" s="68" t="s">
        <v>2765</v>
      </c>
      <c r="K406" s="57" t="s">
        <v>324</v>
      </c>
      <c r="L406" s="58">
        <v>403</v>
      </c>
      <c r="M406" s="32" t="s">
        <v>3933</v>
      </c>
      <c r="N406" s="32" t="s">
        <v>1679</v>
      </c>
    </row>
    <row r="407" spans="1:14" ht="18" customHeight="1" x14ac:dyDescent="0.25">
      <c r="A407" s="59" t="s">
        <v>3934</v>
      </c>
      <c r="B407" s="60" t="s">
        <v>3935</v>
      </c>
      <c r="C407" s="60" t="s">
        <v>3935</v>
      </c>
      <c r="D407" s="60" t="s">
        <v>3545</v>
      </c>
      <c r="E407" s="61" t="s">
        <v>1675</v>
      </c>
      <c r="F407" s="60" t="s">
        <v>1676</v>
      </c>
      <c r="G407" s="62" t="s">
        <v>2762</v>
      </c>
      <c r="H407" s="63" t="s">
        <v>2763</v>
      </c>
      <c r="I407" s="64" t="s">
        <v>2764</v>
      </c>
      <c r="J407" s="63" t="s">
        <v>2765</v>
      </c>
      <c r="K407" s="65" t="s">
        <v>324</v>
      </c>
      <c r="L407" s="66">
        <v>404</v>
      </c>
      <c r="M407" s="32" t="s">
        <v>3936</v>
      </c>
      <c r="N407" s="32" t="s">
        <v>1679</v>
      </c>
    </row>
    <row r="408" spans="1:14" ht="18" customHeight="1" x14ac:dyDescent="0.25">
      <c r="A408" s="53" t="s">
        <v>3937</v>
      </c>
      <c r="B408" s="54" t="s">
        <v>3935</v>
      </c>
      <c r="C408" s="54" t="s">
        <v>3935</v>
      </c>
      <c r="D408" s="54" t="s">
        <v>3545</v>
      </c>
      <c r="E408" s="55" t="s">
        <v>1675</v>
      </c>
      <c r="F408" s="54" t="s">
        <v>1676</v>
      </c>
      <c r="G408" s="67" t="s">
        <v>2762</v>
      </c>
      <c r="H408" s="68" t="s">
        <v>2763</v>
      </c>
      <c r="I408" s="69" t="s">
        <v>2764</v>
      </c>
      <c r="J408" s="68" t="s">
        <v>2765</v>
      </c>
      <c r="K408" s="57" t="s">
        <v>324</v>
      </c>
      <c r="L408" s="58">
        <v>405</v>
      </c>
      <c r="M408" s="32" t="s">
        <v>3938</v>
      </c>
      <c r="N408" s="32" t="s">
        <v>1679</v>
      </c>
    </row>
    <row r="409" spans="1:14" ht="18" customHeight="1" x14ac:dyDescent="0.25">
      <c r="A409" s="59" t="s">
        <v>3939</v>
      </c>
      <c r="B409" s="60" t="s">
        <v>3940</v>
      </c>
      <c r="C409" s="60" t="s">
        <v>3940</v>
      </c>
      <c r="D409" s="60" t="s">
        <v>3545</v>
      </c>
      <c r="E409" s="61" t="s">
        <v>1675</v>
      </c>
      <c r="F409" s="60" t="s">
        <v>1676</v>
      </c>
      <c r="G409" s="62" t="s">
        <v>2762</v>
      </c>
      <c r="H409" s="63" t="s">
        <v>2763</v>
      </c>
      <c r="I409" s="64" t="s">
        <v>2764</v>
      </c>
      <c r="J409" s="63" t="s">
        <v>2765</v>
      </c>
      <c r="K409" s="65" t="s">
        <v>324</v>
      </c>
      <c r="L409" s="66">
        <v>406</v>
      </c>
      <c r="M409" s="32" t="s">
        <v>3941</v>
      </c>
      <c r="N409" s="32" t="s">
        <v>1679</v>
      </c>
    </row>
    <row r="410" spans="1:14" ht="18" customHeight="1" x14ac:dyDescent="0.25">
      <c r="A410" s="53" t="s">
        <v>3942</v>
      </c>
      <c r="B410" s="54" t="s">
        <v>3943</v>
      </c>
      <c r="C410" s="54" t="s">
        <v>3943</v>
      </c>
      <c r="D410" s="54" t="s">
        <v>3545</v>
      </c>
      <c r="E410" s="55" t="s">
        <v>1675</v>
      </c>
      <c r="F410" s="54" t="s">
        <v>1676</v>
      </c>
      <c r="G410" s="67" t="s">
        <v>2762</v>
      </c>
      <c r="H410" s="68" t="s">
        <v>2763</v>
      </c>
      <c r="I410" s="69" t="s">
        <v>2764</v>
      </c>
      <c r="J410" s="68" t="s">
        <v>2765</v>
      </c>
      <c r="K410" s="57" t="s">
        <v>324</v>
      </c>
      <c r="L410" s="58">
        <v>407</v>
      </c>
      <c r="M410" s="32" t="s">
        <v>3944</v>
      </c>
      <c r="N410" s="32" t="s">
        <v>1679</v>
      </c>
    </row>
    <row r="411" spans="1:14" ht="18" customHeight="1" x14ac:dyDescent="0.25">
      <c r="A411" s="59" t="s">
        <v>3945</v>
      </c>
      <c r="B411" s="60" t="s">
        <v>3946</v>
      </c>
      <c r="C411" s="60" t="s">
        <v>3946</v>
      </c>
      <c r="D411" s="60" t="s">
        <v>3920</v>
      </c>
      <c r="E411" s="61" t="s">
        <v>1675</v>
      </c>
      <c r="F411" s="60" t="s">
        <v>1676</v>
      </c>
      <c r="G411" s="62" t="s">
        <v>2762</v>
      </c>
      <c r="H411" s="63" t="s">
        <v>2763</v>
      </c>
      <c r="I411" s="64" t="s">
        <v>2764</v>
      </c>
      <c r="J411" s="63" t="s">
        <v>2765</v>
      </c>
      <c r="K411" s="65" t="s">
        <v>324</v>
      </c>
      <c r="L411" s="66">
        <v>408</v>
      </c>
      <c r="M411" s="32" t="s">
        <v>3947</v>
      </c>
      <c r="N411" s="32" t="s">
        <v>1679</v>
      </c>
    </row>
    <row r="412" spans="1:14" ht="18" customHeight="1" x14ac:dyDescent="0.25">
      <c r="A412" s="53" t="s">
        <v>3948</v>
      </c>
      <c r="B412" s="54" t="s">
        <v>3949</v>
      </c>
      <c r="C412" s="54" t="s">
        <v>3949</v>
      </c>
      <c r="D412" s="54" t="s">
        <v>3920</v>
      </c>
      <c r="E412" s="55" t="s">
        <v>1675</v>
      </c>
      <c r="F412" s="54" t="s">
        <v>1676</v>
      </c>
      <c r="G412" s="67" t="s">
        <v>2762</v>
      </c>
      <c r="H412" s="68" t="s">
        <v>2763</v>
      </c>
      <c r="I412" s="69" t="s">
        <v>2764</v>
      </c>
      <c r="J412" s="68" t="s">
        <v>2765</v>
      </c>
      <c r="K412" s="57" t="s">
        <v>324</v>
      </c>
      <c r="L412" s="58">
        <v>409</v>
      </c>
      <c r="M412" s="32" t="s">
        <v>3950</v>
      </c>
      <c r="N412" s="32" t="s">
        <v>1679</v>
      </c>
    </row>
    <row r="413" spans="1:14" ht="18" customHeight="1" x14ac:dyDescent="0.25">
      <c r="A413" s="73" t="s">
        <v>1675</v>
      </c>
      <c r="B413" s="60" t="s">
        <v>1676</v>
      </c>
      <c r="C413" s="61"/>
      <c r="D413" s="61"/>
      <c r="E413" s="61" t="s">
        <v>1675</v>
      </c>
      <c r="F413" s="60" t="s">
        <v>1676</v>
      </c>
      <c r="G413" s="62"/>
      <c r="H413" s="63"/>
      <c r="I413" s="64"/>
      <c r="J413" s="63"/>
      <c r="K413" s="65" t="s">
        <v>2740</v>
      </c>
      <c r="L413" s="66">
        <v>410</v>
      </c>
      <c r="M413" s="32" t="s">
        <v>1679</v>
      </c>
      <c r="N413" s="32" t="s">
        <v>1679</v>
      </c>
    </row>
    <row r="414" spans="1:14" ht="18" customHeight="1" x14ac:dyDescent="0.25">
      <c r="A414" s="53" t="s">
        <v>3951</v>
      </c>
      <c r="B414" s="54" t="s">
        <v>3952</v>
      </c>
      <c r="C414" s="54" t="s">
        <v>3952</v>
      </c>
      <c r="D414" s="54" t="s">
        <v>3266</v>
      </c>
      <c r="E414" s="55" t="s">
        <v>1685</v>
      </c>
      <c r="F414" s="54" t="s">
        <v>1686</v>
      </c>
      <c r="G414" s="67" t="s">
        <v>3074</v>
      </c>
      <c r="H414" s="68" t="s">
        <v>2763</v>
      </c>
      <c r="I414" s="69" t="s">
        <v>2764</v>
      </c>
      <c r="J414" s="68" t="s">
        <v>2765</v>
      </c>
      <c r="K414" s="57" t="s">
        <v>324</v>
      </c>
      <c r="L414" s="58">
        <v>411</v>
      </c>
      <c r="M414" s="32" t="s">
        <v>3953</v>
      </c>
      <c r="N414" s="32" t="s">
        <v>1689</v>
      </c>
    </row>
    <row r="415" spans="1:14" ht="18" customHeight="1" x14ac:dyDescent="0.25">
      <c r="A415" s="59" t="s">
        <v>3954</v>
      </c>
      <c r="B415" s="60" t="s">
        <v>3955</v>
      </c>
      <c r="C415" s="60" t="s">
        <v>3955</v>
      </c>
      <c r="D415" s="60" t="s">
        <v>3266</v>
      </c>
      <c r="E415" s="61" t="s">
        <v>1685</v>
      </c>
      <c r="F415" s="60" t="s">
        <v>1686</v>
      </c>
      <c r="G415" s="62" t="s">
        <v>3074</v>
      </c>
      <c r="H415" s="63" t="s">
        <v>2763</v>
      </c>
      <c r="I415" s="64" t="s">
        <v>2764</v>
      </c>
      <c r="J415" s="63" t="s">
        <v>2765</v>
      </c>
      <c r="K415" s="65" t="s">
        <v>324</v>
      </c>
      <c r="L415" s="66">
        <v>412</v>
      </c>
      <c r="M415" s="32" t="s">
        <v>3956</v>
      </c>
      <c r="N415" s="32" t="s">
        <v>1689</v>
      </c>
    </row>
    <row r="416" spans="1:14" ht="18" customHeight="1" x14ac:dyDescent="0.25">
      <c r="A416" s="53" t="s">
        <v>3957</v>
      </c>
      <c r="B416" s="54" t="s">
        <v>3958</v>
      </c>
      <c r="C416" s="54" t="s">
        <v>3958</v>
      </c>
      <c r="D416" s="54" t="s">
        <v>3266</v>
      </c>
      <c r="E416" s="55" t="s">
        <v>1685</v>
      </c>
      <c r="F416" s="54" t="s">
        <v>1686</v>
      </c>
      <c r="G416" s="67" t="s">
        <v>3074</v>
      </c>
      <c r="H416" s="68" t="s">
        <v>2763</v>
      </c>
      <c r="I416" s="69" t="s">
        <v>2764</v>
      </c>
      <c r="J416" s="68" t="s">
        <v>2765</v>
      </c>
      <c r="K416" s="57" t="s">
        <v>324</v>
      </c>
      <c r="L416" s="58">
        <v>413</v>
      </c>
      <c r="M416" s="32" t="s">
        <v>3959</v>
      </c>
      <c r="N416" s="32" t="s">
        <v>1689</v>
      </c>
    </row>
    <row r="417" spans="1:14" ht="18" customHeight="1" x14ac:dyDescent="0.25">
      <c r="A417" s="59" t="s">
        <v>3960</v>
      </c>
      <c r="B417" s="60" t="s">
        <v>3961</v>
      </c>
      <c r="C417" s="60" t="s">
        <v>3961</v>
      </c>
      <c r="D417" s="60" t="s">
        <v>3266</v>
      </c>
      <c r="E417" s="61" t="s">
        <v>1685</v>
      </c>
      <c r="F417" s="60" t="s">
        <v>1686</v>
      </c>
      <c r="G417" s="62" t="s">
        <v>3074</v>
      </c>
      <c r="H417" s="63" t="s">
        <v>2763</v>
      </c>
      <c r="I417" s="64" t="s">
        <v>2764</v>
      </c>
      <c r="J417" s="63" t="s">
        <v>2765</v>
      </c>
      <c r="K417" s="65" t="s">
        <v>324</v>
      </c>
      <c r="L417" s="66">
        <v>414</v>
      </c>
      <c r="M417" s="32" t="s">
        <v>3962</v>
      </c>
      <c r="N417" s="32" t="s">
        <v>1689</v>
      </c>
    </row>
    <row r="418" spans="1:14" ht="18" customHeight="1" x14ac:dyDescent="0.25">
      <c r="A418" s="53" t="s">
        <v>3963</v>
      </c>
      <c r="B418" s="54" t="s">
        <v>3964</v>
      </c>
      <c r="C418" s="54" t="s">
        <v>3964</v>
      </c>
      <c r="D418" s="54" t="s">
        <v>3266</v>
      </c>
      <c r="E418" s="55" t="s">
        <v>1685</v>
      </c>
      <c r="F418" s="54" t="s">
        <v>1686</v>
      </c>
      <c r="G418" s="67" t="s">
        <v>3074</v>
      </c>
      <c r="H418" s="68" t="s">
        <v>2763</v>
      </c>
      <c r="I418" s="69" t="s">
        <v>2764</v>
      </c>
      <c r="J418" s="68" t="s">
        <v>2765</v>
      </c>
      <c r="K418" s="57" t="s">
        <v>324</v>
      </c>
      <c r="L418" s="58">
        <v>415</v>
      </c>
      <c r="M418" s="32" t="s">
        <v>3965</v>
      </c>
      <c r="N418" s="32" t="s">
        <v>1689</v>
      </c>
    </row>
    <row r="419" spans="1:14" ht="18" customHeight="1" x14ac:dyDescent="0.25">
      <c r="A419" s="59" t="s">
        <v>3966</v>
      </c>
      <c r="B419" s="60" t="s">
        <v>3967</v>
      </c>
      <c r="C419" s="60" t="s">
        <v>3967</v>
      </c>
      <c r="D419" s="60" t="s">
        <v>3266</v>
      </c>
      <c r="E419" s="61" t="s">
        <v>1685</v>
      </c>
      <c r="F419" s="60" t="s">
        <v>1686</v>
      </c>
      <c r="G419" s="62" t="s">
        <v>3074</v>
      </c>
      <c r="H419" s="63" t="s">
        <v>2763</v>
      </c>
      <c r="I419" s="64" t="s">
        <v>2764</v>
      </c>
      <c r="J419" s="63" t="s">
        <v>2765</v>
      </c>
      <c r="K419" s="65" t="s">
        <v>324</v>
      </c>
      <c r="L419" s="66">
        <v>416</v>
      </c>
      <c r="M419" s="32" t="s">
        <v>3968</v>
      </c>
      <c r="N419" s="32" t="s">
        <v>1689</v>
      </c>
    </row>
    <row r="420" spans="1:14" ht="18" customHeight="1" x14ac:dyDescent="0.25">
      <c r="A420" s="53" t="s">
        <v>3969</v>
      </c>
      <c r="B420" s="54" t="s">
        <v>3970</v>
      </c>
      <c r="C420" s="54" t="s">
        <v>3970</v>
      </c>
      <c r="D420" s="54" t="s">
        <v>3971</v>
      </c>
      <c r="E420" s="55" t="s">
        <v>1685</v>
      </c>
      <c r="F420" s="54" t="s">
        <v>1686</v>
      </c>
      <c r="G420" s="67" t="s">
        <v>3074</v>
      </c>
      <c r="H420" s="68" t="s">
        <v>2763</v>
      </c>
      <c r="I420" s="69" t="s">
        <v>2764</v>
      </c>
      <c r="J420" s="68" t="s">
        <v>2765</v>
      </c>
      <c r="K420" s="57" t="s">
        <v>324</v>
      </c>
      <c r="L420" s="58">
        <v>417</v>
      </c>
      <c r="M420" s="32" t="s">
        <v>3972</v>
      </c>
      <c r="N420" s="32" t="s">
        <v>1689</v>
      </c>
    </row>
    <row r="421" spans="1:14" ht="18" customHeight="1" x14ac:dyDescent="0.25">
      <c r="A421" s="59" t="s">
        <v>3973</v>
      </c>
      <c r="B421" s="60" t="s">
        <v>3974</v>
      </c>
      <c r="C421" s="60" t="s">
        <v>3974</v>
      </c>
      <c r="D421" s="60" t="s">
        <v>3266</v>
      </c>
      <c r="E421" s="61" t="s">
        <v>1685</v>
      </c>
      <c r="F421" s="60" t="s">
        <v>1686</v>
      </c>
      <c r="G421" s="62" t="s">
        <v>3074</v>
      </c>
      <c r="H421" s="63" t="s">
        <v>2763</v>
      </c>
      <c r="I421" s="64" t="s">
        <v>2764</v>
      </c>
      <c r="J421" s="63" t="s">
        <v>2765</v>
      </c>
      <c r="K421" s="65" t="s">
        <v>324</v>
      </c>
      <c r="L421" s="66">
        <v>418</v>
      </c>
      <c r="M421" s="32" t="s">
        <v>3975</v>
      </c>
      <c r="N421" s="32" t="s">
        <v>1689</v>
      </c>
    </row>
    <row r="422" spans="1:14" ht="18" customHeight="1" x14ac:dyDescent="0.25">
      <c r="A422" s="53" t="s">
        <v>3976</v>
      </c>
      <c r="B422" s="54" t="s">
        <v>3977</v>
      </c>
      <c r="C422" s="54" t="s">
        <v>3977</v>
      </c>
      <c r="D422" s="54" t="s">
        <v>3266</v>
      </c>
      <c r="E422" s="55" t="s">
        <v>1685</v>
      </c>
      <c r="F422" s="54" t="s">
        <v>1686</v>
      </c>
      <c r="G422" s="67" t="s">
        <v>3074</v>
      </c>
      <c r="H422" s="68" t="s">
        <v>2763</v>
      </c>
      <c r="I422" s="69" t="s">
        <v>2764</v>
      </c>
      <c r="J422" s="68" t="s">
        <v>2765</v>
      </c>
      <c r="K422" s="57" t="s">
        <v>324</v>
      </c>
      <c r="L422" s="58">
        <v>419</v>
      </c>
      <c r="M422" s="32" t="s">
        <v>3978</v>
      </c>
      <c r="N422" s="32" t="s">
        <v>1689</v>
      </c>
    </row>
    <row r="423" spans="1:14" ht="18" customHeight="1" x14ac:dyDescent="0.25">
      <c r="A423" s="59" t="s">
        <v>3979</v>
      </c>
      <c r="B423" s="60" t="s">
        <v>3980</v>
      </c>
      <c r="C423" s="60" t="s">
        <v>3980</v>
      </c>
      <c r="D423" s="60" t="s">
        <v>3266</v>
      </c>
      <c r="E423" s="61" t="s">
        <v>1685</v>
      </c>
      <c r="F423" s="60" t="s">
        <v>1686</v>
      </c>
      <c r="G423" s="62" t="s">
        <v>3074</v>
      </c>
      <c r="H423" s="63" t="s">
        <v>2763</v>
      </c>
      <c r="I423" s="64" t="s">
        <v>2764</v>
      </c>
      <c r="J423" s="63" t="s">
        <v>2765</v>
      </c>
      <c r="K423" s="65" t="s">
        <v>324</v>
      </c>
      <c r="L423" s="66">
        <v>420</v>
      </c>
      <c r="M423" s="32" t="s">
        <v>3981</v>
      </c>
      <c r="N423" s="32" t="s">
        <v>1689</v>
      </c>
    </row>
    <row r="424" spans="1:14" ht="18" customHeight="1" x14ac:dyDescent="0.25">
      <c r="A424" s="53" t="s">
        <v>3982</v>
      </c>
      <c r="B424" s="54" t="s">
        <v>3983</v>
      </c>
      <c r="C424" s="54" t="s">
        <v>3983</v>
      </c>
      <c r="D424" s="54" t="s">
        <v>3266</v>
      </c>
      <c r="E424" s="55" t="s">
        <v>1685</v>
      </c>
      <c r="F424" s="54" t="s">
        <v>1686</v>
      </c>
      <c r="G424" s="67" t="s">
        <v>3074</v>
      </c>
      <c r="H424" s="68" t="s">
        <v>2763</v>
      </c>
      <c r="I424" s="69" t="s">
        <v>2764</v>
      </c>
      <c r="J424" s="68" t="s">
        <v>2765</v>
      </c>
      <c r="K424" s="57" t="s">
        <v>324</v>
      </c>
      <c r="L424" s="58">
        <v>421</v>
      </c>
      <c r="M424" s="32" t="s">
        <v>3984</v>
      </c>
      <c r="N424" s="32" t="s">
        <v>1689</v>
      </c>
    </row>
    <row r="425" spans="1:14" ht="18" customHeight="1" x14ac:dyDescent="0.25">
      <c r="A425" s="59" t="s">
        <v>3985</v>
      </c>
      <c r="B425" s="60" t="s">
        <v>3986</v>
      </c>
      <c r="C425" s="60" t="s">
        <v>3986</v>
      </c>
      <c r="D425" s="60" t="s">
        <v>3266</v>
      </c>
      <c r="E425" s="61" t="s">
        <v>1685</v>
      </c>
      <c r="F425" s="60" t="s">
        <v>1686</v>
      </c>
      <c r="G425" s="62" t="s">
        <v>3074</v>
      </c>
      <c r="H425" s="63" t="s">
        <v>2763</v>
      </c>
      <c r="I425" s="64" t="s">
        <v>2764</v>
      </c>
      <c r="J425" s="63" t="s">
        <v>2765</v>
      </c>
      <c r="K425" s="65" t="s">
        <v>324</v>
      </c>
      <c r="L425" s="66">
        <v>422</v>
      </c>
      <c r="M425" s="32" t="s">
        <v>3987</v>
      </c>
      <c r="N425" s="32" t="s">
        <v>1689</v>
      </c>
    </row>
    <row r="426" spans="1:14" ht="18" customHeight="1" x14ac:dyDescent="0.25">
      <c r="A426" s="53" t="s">
        <v>3988</v>
      </c>
      <c r="B426" s="54" t="s">
        <v>3989</v>
      </c>
      <c r="C426" s="54" t="s">
        <v>3989</v>
      </c>
      <c r="D426" s="54" t="s">
        <v>3266</v>
      </c>
      <c r="E426" s="55" t="s">
        <v>1685</v>
      </c>
      <c r="F426" s="54" t="s">
        <v>1686</v>
      </c>
      <c r="G426" s="67" t="s">
        <v>3074</v>
      </c>
      <c r="H426" s="68" t="s">
        <v>2763</v>
      </c>
      <c r="I426" s="69" t="s">
        <v>2764</v>
      </c>
      <c r="J426" s="68" t="s">
        <v>2765</v>
      </c>
      <c r="K426" s="57" t="s">
        <v>324</v>
      </c>
      <c r="L426" s="58">
        <v>423</v>
      </c>
      <c r="M426" s="32" t="s">
        <v>3990</v>
      </c>
      <c r="N426" s="32" t="s">
        <v>1689</v>
      </c>
    </row>
    <row r="427" spans="1:14" ht="18" customHeight="1" x14ac:dyDescent="0.25">
      <c r="A427" s="59" t="s">
        <v>3991</v>
      </c>
      <c r="B427" s="60" t="s">
        <v>3992</v>
      </c>
      <c r="C427" s="60" t="s">
        <v>3992</v>
      </c>
      <c r="D427" s="60" t="s">
        <v>3266</v>
      </c>
      <c r="E427" s="61" t="s">
        <v>1685</v>
      </c>
      <c r="F427" s="60" t="s">
        <v>1686</v>
      </c>
      <c r="G427" s="62" t="s">
        <v>3074</v>
      </c>
      <c r="H427" s="63" t="s">
        <v>2763</v>
      </c>
      <c r="I427" s="64" t="s">
        <v>2764</v>
      </c>
      <c r="J427" s="63" t="s">
        <v>2765</v>
      </c>
      <c r="K427" s="65" t="s">
        <v>324</v>
      </c>
      <c r="L427" s="66">
        <v>424</v>
      </c>
      <c r="M427" s="32" t="s">
        <v>3993</v>
      </c>
      <c r="N427" s="32" t="s">
        <v>1689</v>
      </c>
    </row>
    <row r="428" spans="1:14" ht="18" customHeight="1" x14ac:dyDescent="0.25">
      <c r="A428" s="53" t="s">
        <v>3994</v>
      </c>
      <c r="B428" s="54" t="s">
        <v>3995</v>
      </c>
      <c r="C428" s="54" t="s">
        <v>3995</v>
      </c>
      <c r="D428" s="54" t="s">
        <v>3266</v>
      </c>
      <c r="E428" s="55" t="s">
        <v>1685</v>
      </c>
      <c r="F428" s="54" t="s">
        <v>1686</v>
      </c>
      <c r="G428" s="67" t="s">
        <v>3074</v>
      </c>
      <c r="H428" s="68" t="s">
        <v>2763</v>
      </c>
      <c r="I428" s="69" t="s">
        <v>2764</v>
      </c>
      <c r="J428" s="68" t="s">
        <v>2765</v>
      </c>
      <c r="K428" s="57" t="s">
        <v>324</v>
      </c>
      <c r="L428" s="58">
        <v>425</v>
      </c>
      <c r="M428" s="32" t="s">
        <v>3996</v>
      </c>
      <c r="N428" s="32" t="s">
        <v>1689</v>
      </c>
    </row>
    <row r="429" spans="1:14" ht="18" customHeight="1" x14ac:dyDescent="0.25">
      <c r="A429" s="59" t="s">
        <v>3997</v>
      </c>
      <c r="B429" s="60" t="s">
        <v>3998</v>
      </c>
      <c r="C429" s="60" t="s">
        <v>3998</v>
      </c>
      <c r="D429" s="60" t="s">
        <v>3266</v>
      </c>
      <c r="E429" s="61" t="s">
        <v>1685</v>
      </c>
      <c r="F429" s="60" t="s">
        <v>1686</v>
      </c>
      <c r="G429" s="62" t="s">
        <v>3074</v>
      </c>
      <c r="H429" s="63" t="s">
        <v>2763</v>
      </c>
      <c r="I429" s="64" t="s">
        <v>2764</v>
      </c>
      <c r="J429" s="63" t="s">
        <v>2765</v>
      </c>
      <c r="K429" s="65" t="s">
        <v>324</v>
      </c>
      <c r="L429" s="66">
        <v>426</v>
      </c>
      <c r="M429" s="32" t="s">
        <v>3999</v>
      </c>
      <c r="N429" s="32" t="s">
        <v>1689</v>
      </c>
    </row>
    <row r="430" spans="1:14" ht="18" customHeight="1" x14ac:dyDescent="0.25">
      <c r="A430" s="53" t="s">
        <v>4000</v>
      </c>
      <c r="B430" s="54" t="s">
        <v>4001</v>
      </c>
      <c r="C430" s="54" t="s">
        <v>4001</v>
      </c>
      <c r="D430" s="54" t="s">
        <v>3266</v>
      </c>
      <c r="E430" s="55" t="s">
        <v>1685</v>
      </c>
      <c r="F430" s="54" t="s">
        <v>1686</v>
      </c>
      <c r="G430" s="67" t="s">
        <v>3074</v>
      </c>
      <c r="H430" s="68" t="s">
        <v>2763</v>
      </c>
      <c r="I430" s="69" t="s">
        <v>2764</v>
      </c>
      <c r="J430" s="68" t="s">
        <v>2765</v>
      </c>
      <c r="K430" s="57" t="s">
        <v>324</v>
      </c>
      <c r="L430" s="58">
        <v>427</v>
      </c>
      <c r="M430" s="32" t="s">
        <v>4002</v>
      </c>
      <c r="N430" s="32" t="s">
        <v>1689</v>
      </c>
    </row>
    <row r="431" spans="1:14" ht="18" customHeight="1" x14ac:dyDescent="0.25">
      <c r="A431" s="59" t="s">
        <v>4003</v>
      </c>
      <c r="B431" s="60" t="s">
        <v>4004</v>
      </c>
      <c r="C431" s="60" t="s">
        <v>4004</v>
      </c>
      <c r="D431" s="60" t="s">
        <v>3266</v>
      </c>
      <c r="E431" s="61" t="s">
        <v>1685</v>
      </c>
      <c r="F431" s="60" t="s">
        <v>1686</v>
      </c>
      <c r="G431" s="62" t="s">
        <v>3074</v>
      </c>
      <c r="H431" s="63" t="s">
        <v>2763</v>
      </c>
      <c r="I431" s="64" t="s">
        <v>2764</v>
      </c>
      <c r="J431" s="63" t="s">
        <v>2765</v>
      </c>
      <c r="K431" s="65" t="s">
        <v>324</v>
      </c>
      <c r="L431" s="66">
        <v>428</v>
      </c>
      <c r="M431" s="32" t="s">
        <v>4005</v>
      </c>
      <c r="N431" s="32" t="s">
        <v>1689</v>
      </c>
    </row>
    <row r="432" spans="1:14" ht="18" customHeight="1" x14ac:dyDescent="0.25">
      <c r="A432" s="53" t="s">
        <v>4006</v>
      </c>
      <c r="B432" s="54" t="s">
        <v>4007</v>
      </c>
      <c r="C432" s="54" t="s">
        <v>4007</v>
      </c>
      <c r="D432" s="54" t="s">
        <v>3266</v>
      </c>
      <c r="E432" s="55" t="s">
        <v>1685</v>
      </c>
      <c r="F432" s="54" t="s">
        <v>1686</v>
      </c>
      <c r="G432" s="67" t="s">
        <v>3074</v>
      </c>
      <c r="H432" s="68" t="s">
        <v>2763</v>
      </c>
      <c r="I432" s="69" t="s">
        <v>2764</v>
      </c>
      <c r="J432" s="68" t="s">
        <v>2765</v>
      </c>
      <c r="K432" s="57" t="s">
        <v>324</v>
      </c>
      <c r="L432" s="58">
        <v>429</v>
      </c>
      <c r="M432" s="32" t="s">
        <v>4008</v>
      </c>
      <c r="N432" s="32" t="s">
        <v>1689</v>
      </c>
    </row>
    <row r="433" spans="1:14" ht="18" customHeight="1" x14ac:dyDescent="0.25">
      <c r="A433" s="59" t="s">
        <v>4009</v>
      </c>
      <c r="B433" s="60" t="s">
        <v>4010</v>
      </c>
      <c r="C433" s="60" t="s">
        <v>4010</v>
      </c>
      <c r="D433" s="60" t="s">
        <v>3266</v>
      </c>
      <c r="E433" s="61" t="s">
        <v>1685</v>
      </c>
      <c r="F433" s="60" t="s">
        <v>1686</v>
      </c>
      <c r="G433" s="62" t="s">
        <v>3074</v>
      </c>
      <c r="H433" s="63" t="s">
        <v>2763</v>
      </c>
      <c r="I433" s="64" t="s">
        <v>2764</v>
      </c>
      <c r="J433" s="63" t="s">
        <v>2765</v>
      </c>
      <c r="K433" s="65" t="s">
        <v>324</v>
      </c>
      <c r="L433" s="66">
        <v>430</v>
      </c>
      <c r="M433" s="32" t="s">
        <v>4011</v>
      </c>
      <c r="N433" s="32" t="s">
        <v>1689</v>
      </c>
    </row>
    <row r="434" spans="1:14" ht="18" customHeight="1" x14ac:dyDescent="0.25">
      <c r="A434" s="53" t="s">
        <v>4012</v>
      </c>
      <c r="B434" s="54" t="s">
        <v>4013</v>
      </c>
      <c r="C434" s="54" t="s">
        <v>4013</v>
      </c>
      <c r="D434" s="54" t="s">
        <v>3266</v>
      </c>
      <c r="E434" s="55" t="s">
        <v>1685</v>
      </c>
      <c r="F434" s="54" t="s">
        <v>1686</v>
      </c>
      <c r="G434" s="67" t="s">
        <v>3074</v>
      </c>
      <c r="H434" s="68" t="s">
        <v>2763</v>
      </c>
      <c r="I434" s="69" t="s">
        <v>2764</v>
      </c>
      <c r="J434" s="68" t="s">
        <v>2765</v>
      </c>
      <c r="K434" s="57" t="s">
        <v>324</v>
      </c>
      <c r="L434" s="58">
        <v>431</v>
      </c>
      <c r="M434" s="32" t="s">
        <v>4014</v>
      </c>
      <c r="N434" s="32" t="s">
        <v>1689</v>
      </c>
    </row>
    <row r="435" spans="1:14" ht="18" customHeight="1" x14ac:dyDescent="0.25">
      <c r="A435" s="59" t="s">
        <v>4015</v>
      </c>
      <c r="B435" s="60" t="s">
        <v>4016</v>
      </c>
      <c r="C435" s="60" t="s">
        <v>4016</v>
      </c>
      <c r="D435" s="60" t="s">
        <v>3266</v>
      </c>
      <c r="E435" s="61" t="s">
        <v>1685</v>
      </c>
      <c r="F435" s="60" t="s">
        <v>1686</v>
      </c>
      <c r="G435" s="62" t="s">
        <v>3074</v>
      </c>
      <c r="H435" s="63" t="s">
        <v>2763</v>
      </c>
      <c r="I435" s="64" t="s">
        <v>2764</v>
      </c>
      <c r="J435" s="63" t="s">
        <v>2765</v>
      </c>
      <c r="K435" s="65" t="s">
        <v>324</v>
      </c>
      <c r="L435" s="66">
        <v>432</v>
      </c>
      <c r="M435" s="32" t="s">
        <v>4017</v>
      </c>
      <c r="N435" s="32" t="s">
        <v>1689</v>
      </c>
    </row>
    <row r="436" spans="1:14" ht="18" customHeight="1" x14ac:dyDescent="0.25">
      <c r="A436" s="53" t="s">
        <v>4018</v>
      </c>
      <c r="B436" s="54" t="s">
        <v>4019</v>
      </c>
      <c r="C436" s="54" t="s">
        <v>4019</v>
      </c>
      <c r="D436" s="54" t="s">
        <v>3266</v>
      </c>
      <c r="E436" s="55" t="s">
        <v>1685</v>
      </c>
      <c r="F436" s="54" t="s">
        <v>1686</v>
      </c>
      <c r="G436" s="67" t="s">
        <v>3074</v>
      </c>
      <c r="H436" s="68" t="s">
        <v>2763</v>
      </c>
      <c r="I436" s="69" t="s">
        <v>2764</v>
      </c>
      <c r="J436" s="68" t="s">
        <v>2765</v>
      </c>
      <c r="K436" s="57" t="s">
        <v>324</v>
      </c>
      <c r="L436" s="58">
        <v>433</v>
      </c>
      <c r="M436" s="32" t="s">
        <v>4020</v>
      </c>
      <c r="N436" s="32" t="s">
        <v>1689</v>
      </c>
    </row>
    <row r="437" spans="1:14" ht="18" customHeight="1" x14ac:dyDescent="0.25">
      <c r="A437" s="59" t="s">
        <v>4021</v>
      </c>
      <c r="B437" s="60" t="s">
        <v>4022</v>
      </c>
      <c r="C437" s="60" t="s">
        <v>4022</v>
      </c>
      <c r="D437" s="60" t="s">
        <v>3266</v>
      </c>
      <c r="E437" s="61" t="s">
        <v>1685</v>
      </c>
      <c r="F437" s="60" t="s">
        <v>1686</v>
      </c>
      <c r="G437" s="62" t="s">
        <v>3074</v>
      </c>
      <c r="H437" s="63" t="s">
        <v>2763</v>
      </c>
      <c r="I437" s="64" t="s">
        <v>2764</v>
      </c>
      <c r="J437" s="63" t="s">
        <v>2765</v>
      </c>
      <c r="K437" s="65" t="s">
        <v>324</v>
      </c>
      <c r="L437" s="66">
        <v>434</v>
      </c>
      <c r="M437" s="32" t="s">
        <v>4023</v>
      </c>
      <c r="N437" s="32" t="s">
        <v>1689</v>
      </c>
    </row>
    <row r="438" spans="1:14" ht="18" customHeight="1" x14ac:dyDescent="0.25">
      <c r="A438" s="53" t="s">
        <v>4024</v>
      </c>
      <c r="B438" s="54" t="s">
        <v>4025</v>
      </c>
      <c r="C438" s="54" t="s">
        <v>4025</v>
      </c>
      <c r="D438" s="54" t="s">
        <v>3266</v>
      </c>
      <c r="E438" s="55" t="s">
        <v>1685</v>
      </c>
      <c r="F438" s="54" t="s">
        <v>1686</v>
      </c>
      <c r="G438" s="67" t="s">
        <v>3074</v>
      </c>
      <c r="H438" s="68" t="s">
        <v>2763</v>
      </c>
      <c r="I438" s="69" t="s">
        <v>2764</v>
      </c>
      <c r="J438" s="68" t="s">
        <v>2765</v>
      </c>
      <c r="K438" s="57" t="s">
        <v>324</v>
      </c>
      <c r="L438" s="58">
        <v>435</v>
      </c>
      <c r="M438" s="32" t="s">
        <v>4026</v>
      </c>
      <c r="N438" s="32" t="s">
        <v>1689</v>
      </c>
    </row>
    <row r="439" spans="1:14" ht="18" customHeight="1" x14ac:dyDescent="0.25">
      <c r="A439" s="59" t="s">
        <v>4027</v>
      </c>
      <c r="B439" s="60" t="s">
        <v>4028</v>
      </c>
      <c r="C439" s="60" t="s">
        <v>4028</v>
      </c>
      <c r="D439" s="60" t="s">
        <v>3266</v>
      </c>
      <c r="E439" s="61" t="s">
        <v>1685</v>
      </c>
      <c r="F439" s="60" t="s">
        <v>1686</v>
      </c>
      <c r="G439" s="62" t="s">
        <v>3074</v>
      </c>
      <c r="H439" s="63" t="s">
        <v>2763</v>
      </c>
      <c r="I439" s="64" t="s">
        <v>2764</v>
      </c>
      <c r="J439" s="63" t="s">
        <v>2765</v>
      </c>
      <c r="K439" s="65" t="s">
        <v>324</v>
      </c>
      <c r="L439" s="66">
        <v>436</v>
      </c>
      <c r="M439" s="32" t="s">
        <v>4029</v>
      </c>
      <c r="N439" s="32" t="s">
        <v>1689</v>
      </c>
    </row>
    <row r="440" spans="1:14" ht="18" customHeight="1" x14ac:dyDescent="0.25">
      <c r="A440" s="53" t="s">
        <v>4030</v>
      </c>
      <c r="B440" s="54" t="s">
        <v>4031</v>
      </c>
      <c r="C440" s="54" t="s">
        <v>4031</v>
      </c>
      <c r="D440" s="54" t="s">
        <v>3266</v>
      </c>
      <c r="E440" s="55" t="s">
        <v>1685</v>
      </c>
      <c r="F440" s="54" t="s">
        <v>1686</v>
      </c>
      <c r="G440" s="67" t="s">
        <v>3074</v>
      </c>
      <c r="H440" s="68" t="s">
        <v>2763</v>
      </c>
      <c r="I440" s="69" t="s">
        <v>2764</v>
      </c>
      <c r="J440" s="68" t="s">
        <v>2765</v>
      </c>
      <c r="K440" s="57" t="s">
        <v>324</v>
      </c>
      <c r="L440" s="58">
        <v>437</v>
      </c>
      <c r="M440" s="32" t="s">
        <v>4032</v>
      </c>
      <c r="N440" s="32" t="s">
        <v>1689</v>
      </c>
    </row>
    <row r="441" spans="1:14" ht="18" customHeight="1" x14ac:dyDescent="0.25">
      <c r="A441" s="59" t="s">
        <v>4033</v>
      </c>
      <c r="B441" s="60" t="s">
        <v>4034</v>
      </c>
      <c r="C441" s="60" t="s">
        <v>4034</v>
      </c>
      <c r="D441" s="60" t="s">
        <v>3545</v>
      </c>
      <c r="E441" s="61" t="s">
        <v>281</v>
      </c>
      <c r="F441" s="60" t="s">
        <v>1695</v>
      </c>
      <c r="G441" s="62" t="s">
        <v>2762</v>
      </c>
      <c r="H441" s="63" t="s">
        <v>2763</v>
      </c>
      <c r="I441" s="64" t="s">
        <v>2764</v>
      </c>
      <c r="J441" s="63" t="s">
        <v>2765</v>
      </c>
      <c r="K441" s="65" t="s">
        <v>324</v>
      </c>
      <c r="L441" s="66">
        <v>438</v>
      </c>
      <c r="M441" s="32" t="s">
        <v>4035</v>
      </c>
      <c r="N441" s="32" t="s">
        <v>1698</v>
      </c>
    </row>
    <row r="442" spans="1:14" ht="18" customHeight="1" x14ac:dyDescent="0.25">
      <c r="A442" s="53" t="s">
        <v>4036</v>
      </c>
      <c r="B442" s="54" t="s">
        <v>4037</v>
      </c>
      <c r="C442" s="54" t="s">
        <v>4037</v>
      </c>
      <c r="D442" s="54" t="s">
        <v>3545</v>
      </c>
      <c r="E442" s="55" t="s">
        <v>281</v>
      </c>
      <c r="F442" s="54" t="s">
        <v>1695</v>
      </c>
      <c r="G442" s="67" t="s">
        <v>2762</v>
      </c>
      <c r="H442" s="68" t="s">
        <v>2763</v>
      </c>
      <c r="I442" s="69" t="s">
        <v>2764</v>
      </c>
      <c r="J442" s="68" t="s">
        <v>2765</v>
      </c>
      <c r="K442" s="57" t="s">
        <v>324</v>
      </c>
      <c r="L442" s="58">
        <v>439</v>
      </c>
      <c r="M442" s="32" t="s">
        <v>4038</v>
      </c>
      <c r="N442" s="32" t="s">
        <v>1698</v>
      </c>
    </row>
    <row r="443" spans="1:14" ht="18" customHeight="1" x14ac:dyDescent="0.25">
      <c r="A443" s="59" t="s">
        <v>4039</v>
      </c>
      <c r="B443" s="60" t="s">
        <v>4040</v>
      </c>
      <c r="C443" s="60" t="s">
        <v>4040</v>
      </c>
      <c r="D443" s="60" t="s">
        <v>3545</v>
      </c>
      <c r="E443" s="61" t="s">
        <v>281</v>
      </c>
      <c r="F443" s="60" t="s">
        <v>1695</v>
      </c>
      <c r="G443" s="62" t="s">
        <v>2762</v>
      </c>
      <c r="H443" s="63" t="s">
        <v>2763</v>
      </c>
      <c r="I443" s="64" t="s">
        <v>2764</v>
      </c>
      <c r="J443" s="63" t="s">
        <v>2765</v>
      </c>
      <c r="K443" s="65" t="s">
        <v>324</v>
      </c>
      <c r="L443" s="66">
        <v>440</v>
      </c>
      <c r="M443" s="32" t="s">
        <v>4041</v>
      </c>
      <c r="N443" s="32" t="s">
        <v>1698</v>
      </c>
    </row>
    <row r="444" spans="1:14" ht="18" customHeight="1" x14ac:dyDescent="0.25">
      <c r="A444" s="53" t="s">
        <v>4042</v>
      </c>
      <c r="B444" s="54" t="s">
        <v>4043</v>
      </c>
      <c r="C444" s="54" t="s">
        <v>4043</v>
      </c>
      <c r="D444" s="54" t="s">
        <v>3545</v>
      </c>
      <c r="E444" s="55" t="s">
        <v>281</v>
      </c>
      <c r="F444" s="54" t="s">
        <v>1695</v>
      </c>
      <c r="G444" s="67" t="s">
        <v>2762</v>
      </c>
      <c r="H444" s="68" t="s">
        <v>2763</v>
      </c>
      <c r="I444" s="69" t="s">
        <v>2764</v>
      </c>
      <c r="J444" s="68" t="s">
        <v>2765</v>
      </c>
      <c r="K444" s="57" t="s">
        <v>324</v>
      </c>
      <c r="L444" s="58">
        <v>441</v>
      </c>
      <c r="M444" s="32" t="s">
        <v>4044</v>
      </c>
      <c r="N444" s="32" t="s">
        <v>1698</v>
      </c>
    </row>
    <row r="445" spans="1:14" ht="18" customHeight="1" x14ac:dyDescent="0.25">
      <c r="A445" s="73" t="s">
        <v>281</v>
      </c>
      <c r="B445" s="60" t="s">
        <v>1695</v>
      </c>
      <c r="C445" s="61"/>
      <c r="D445" s="61"/>
      <c r="E445" s="61" t="s">
        <v>281</v>
      </c>
      <c r="F445" s="60" t="s">
        <v>1695</v>
      </c>
      <c r="G445" s="62"/>
      <c r="H445" s="63"/>
      <c r="I445" s="64"/>
      <c r="J445" s="63"/>
      <c r="K445" s="65" t="s">
        <v>2740</v>
      </c>
      <c r="L445" s="66">
        <v>442</v>
      </c>
      <c r="M445" s="32" t="s">
        <v>1698</v>
      </c>
      <c r="N445" s="32" t="s">
        <v>1698</v>
      </c>
    </row>
    <row r="446" spans="1:14" ht="18" customHeight="1" x14ac:dyDescent="0.25">
      <c r="A446" s="53" t="s">
        <v>4045</v>
      </c>
      <c r="B446" s="54" t="s">
        <v>4046</v>
      </c>
      <c r="C446" s="54" t="s">
        <v>4046</v>
      </c>
      <c r="D446" s="54" t="s">
        <v>3545</v>
      </c>
      <c r="E446" s="55" t="s">
        <v>1699</v>
      </c>
      <c r="F446" s="54" t="s">
        <v>1700</v>
      </c>
      <c r="G446" s="67" t="s">
        <v>4047</v>
      </c>
      <c r="H446" s="68" t="s">
        <v>2763</v>
      </c>
      <c r="I446" s="69" t="s">
        <v>2764</v>
      </c>
      <c r="J446" s="68" t="s">
        <v>2765</v>
      </c>
      <c r="K446" s="57" t="s">
        <v>324</v>
      </c>
      <c r="L446" s="58">
        <v>443</v>
      </c>
      <c r="M446" s="32" t="s">
        <v>4048</v>
      </c>
      <c r="N446" s="32" t="s">
        <v>1703</v>
      </c>
    </row>
    <row r="447" spans="1:14" ht="18" customHeight="1" x14ac:dyDescent="0.25">
      <c r="A447" s="59" t="s">
        <v>4049</v>
      </c>
      <c r="B447" s="60" t="s">
        <v>4050</v>
      </c>
      <c r="C447" s="60" t="s">
        <v>4050</v>
      </c>
      <c r="D447" s="60" t="s">
        <v>3545</v>
      </c>
      <c r="E447" s="61" t="s">
        <v>1699</v>
      </c>
      <c r="F447" s="60" t="s">
        <v>1700</v>
      </c>
      <c r="G447" s="62" t="s">
        <v>4047</v>
      </c>
      <c r="H447" s="63" t="s">
        <v>2763</v>
      </c>
      <c r="I447" s="64" t="s">
        <v>2764</v>
      </c>
      <c r="J447" s="63" t="s">
        <v>2765</v>
      </c>
      <c r="K447" s="65" t="s">
        <v>324</v>
      </c>
      <c r="L447" s="66">
        <v>444</v>
      </c>
      <c r="M447" s="32" t="s">
        <v>4051</v>
      </c>
      <c r="N447" s="32" t="s">
        <v>1703</v>
      </c>
    </row>
    <row r="448" spans="1:14" ht="18" customHeight="1" x14ac:dyDescent="0.25">
      <c r="A448" s="53" t="s">
        <v>4052</v>
      </c>
      <c r="B448" s="54" t="s">
        <v>4053</v>
      </c>
      <c r="C448" s="54" t="s">
        <v>4053</v>
      </c>
      <c r="D448" s="54" t="s">
        <v>3545</v>
      </c>
      <c r="E448" s="55" t="s">
        <v>1699</v>
      </c>
      <c r="F448" s="54" t="s">
        <v>1700</v>
      </c>
      <c r="G448" s="67" t="s">
        <v>4047</v>
      </c>
      <c r="H448" s="68" t="s">
        <v>2763</v>
      </c>
      <c r="I448" s="69" t="s">
        <v>2764</v>
      </c>
      <c r="J448" s="68" t="s">
        <v>2765</v>
      </c>
      <c r="K448" s="57" t="s">
        <v>324</v>
      </c>
      <c r="L448" s="58">
        <v>445</v>
      </c>
      <c r="M448" s="32" t="s">
        <v>4054</v>
      </c>
      <c r="N448" s="32" t="s">
        <v>1703</v>
      </c>
    </row>
    <row r="449" spans="1:14" ht="18" customHeight="1" x14ac:dyDescent="0.25">
      <c r="A449" s="59" t="s">
        <v>4055</v>
      </c>
      <c r="B449" s="60" t="s">
        <v>4056</v>
      </c>
      <c r="C449" s="60" t="s">
        <v>4056</v>
      </c>
      <c r="D449" s="60" t="s">
        <v>3545</v>
      </c>
      <c r="E449" s="61" t="s">
        <v>1699</v>
      </c>
      <c r="F449" s="60" t="s">
        <v>1700</v>
      </c>
      <c r="G449" s="62" t="s">
        <v>4047</v>
      </c>
      <c r="H449" s="63" t="s">
        <v>2763</v>
      </c>
      <c r="I449" s="64" t="s">
        <v>2764</v>
      </c>
      <c r="J449" s="63" t="s">
        <v>2765</v>
      </c>
      <c r="K449" s="65" t="s">
        <v>324</v>
      </c>
      <c r="L449" s="66">
        <v>446</v>
      </c>
      <c r="M449" s="32" t="s">
        <v>4057</v>
      </c>
      <c r="N449" s="32" t="s">
        <v>1703</v>
      </c>
    </row>
    <row r="450" spans="1:14" ht="18" customHeight="1" x14ac:dyDescent="0.25">
      <c r="A450" s="53" t="s">
        <v>4058</v>
      </c>
      <c r="B450" s="54" t="s">
        <v>4059</v>
      </c>
      <c r="C450" s="54" t="s">
        <v>4059</v>
      </c>
      <c r="D450" s="54" t="s">
        <v>3545</v>
      </c>
      <c r="E450" s="55" t="s">
        <v>1699</v>
      </c>
      <c r="F450" s="54" t="s">
        <v>1700</v>
      </c>
      <c r="G450" s="67" t="s">
        <v>4047</v>
      </c>
      <c r="H450" s="68" t="s">
        <v>2763</v>
      </c>
      <c r="I450" s="69" t="s">
        <v>2764</v>
      </c>
      <c r="J450" s="68" t="s">
        <v>2765</v>
      </c>
      <c r="K450" s="57" t="s">
        <v>324</v>
      </c>
      <c r="L450" s="58">
        <v>447</v>
      </c>
      <c r="M450" s="32" t="s">
        <v>4060</v>
      </c>
      <c r="N450" s="32" t="s">
        <v>1703</v>
      </c>
    </row>
    <row r="451" spans="1:14" ht="18" customHeight="1" x14ac:dyDescent="0.25">
      <c r="A451" s="59" t="s">
        <v>4061</v>
      </c>
      <c r="B451" s="60" t="s">
        <v>4062</v>
      </c>
      <c r="C451" s="60" t="s">
        <v>4062</v>
      </c>
      <c r="D451" s="60" t="s">
        <v>3545</v>
      </c>
      <c r="E451" s="61" t="s">
        <v>1699</v>
      </c>
      <c r="F451" s="60" t="s">
        <v>1700</v>
      </c>
      <c r="G451" s="62" t="s">
        <v>4047</v>
      </c>
      <c r="H451" s="63" t="s">
        <v>2763</v>
      </c>
      <c r="I451" s="64" t="s">
        <v>2764</v>
      </c>
      <c r="J451" s="63" t="s">
        <v>2765</v>
      </c>
      <c r="K451" s="65" t="s">
        <v>324</v>
      </c>
      <c r="L451" s="66">
        <v>448</v>
      </c>
      <c r="M451" s="32" t="s">
        <v>4063</v>
      </c>
      <c r="N451" s="32" t="s">
        <v>1703</v>
      </c>
    </row>
    <row r="452" spans="1:14" ht="18" customHeight="1" x14ac:dyDescent="0.25">
      <c r="A452" s="53" t="s">
        <v>4064</v>
      </c>
      <c r="B452" s="54" t="s">
        <v>4065</v>
      </c>
      <c r="C452" s="54" t="s">
        <v>4065</v>
      </c>
      <c r="D452" s="54" t="s">
        <v>3545</v>
      </c>
      <c r="E452" s="55" t="s">
        <v>1699</v>
      </c>
      <c r="F452" s="54" t="s">
        <v>1700</v>
      </c>
      <c r="G452" s="67" t="s">
        <v>4047</v>
      </c>
      <c r="H452" s="68" t="s">
        <v>2763</v>
      </c>
      <c r="I452" s="69" t="s">
        <v>2764</v>
      </c>
      <c r="J452" s="68" t="s">
        <v>2765</v>
      </c>
      <c r="K452" s="57" t="s">
        <v>324</v>
      </c>
      <c r="L452" s="58">
        <v>449</v>
      </c>
      <c r="M452" s="32" t="s">
        <v>4066</v>
      </c>
      <c r="N452" s="32" t="s">
        <v>1703</v>
      </c>
    </row>
    <row r="453" spans="1:14" ht="18" customHeight="1" x14ac:dyDescent="0.25">
      <c r="A453" s="59" t="s">
        <v>4067</v>
      </c>
      <c r="B453" s="60" t="s">
        <v>4068</v>
      </c>
      <c r="C453" s="60" t="s">
        <v>4068</v>
      </c>
      <c r="D453" s="60" t="s">
        <v>3545</v>
      </c>
      <c r="E453" s="61" t="s">
        <v>1699</v>
      </c>
      <c r="F453" s="60" t="s">
        <v>1700</v>
      </c>
      <c r="G453" s="62" t="s">
        <v>4047</v>
      </c>
      <c r="H453" s="63" t="s">
        <v>2763</v>
      </c>
      <c r="I453" s="64" t="s">
        <v>2764</v>
      </c>
      <c r="J453" s="63" t="s">
        <v>2765</v>
      </c>
      <c r="K453" s="65" t="s">
        <v>324</v>
      </c>
      <c r="L453" s="66">
        <v>450</v>
      </c>
      <c r="M453" s="32" t="s">
        <v>4069</v>
      </c>
      <c r="N453" s="32" t="s">
        <v>1703</v>
      </c>
    </row>
    <row r="454" spans="1:14" ht="18" customHeight="1" x14ac:dyDescent="0.25">
      <c r="A454" s="53" t="s">
        <v>4070</v>
      </c>
      <c r="B454" s="54" t="s">
        <v>4071</v>
      </c>
      <c r="C454" s="54" t="s">
        <v>4071</v>
      </c>
      <c r="D454" s="54" t="s">
        <v>3545</v>
      </c>
      <c r="E454" s="55" t="s">
        <v>1699</v>
      </c>
      <c r="F454" s="54" t="s">
        <v>1700</v>
      </c>
      <c r="G454" s="67" t="s">
        <v>4047</v>
      </c>
      <c r="H454" s="68" t="s">
        <v>2763</v>
      </c>
      <c r="I454" s="69" t="s">
        <v>2764</v>
      </c>
      <c r="J454" s="68" t="s">
        <v>2765</v>
      </c>
      <c r="K454" s="57" t="s">
        <v>324</v>
      </c>
      <c r="L454" s="58">
        <v>451</v>
      </c>
      <c r="M454" s="32" t="s">
        <v>4072</v>
      </c>
      <c r="N454" s="32" t="s">
        <v>1703</v>
      </c>
    </row>
    <row r="455" spans="1:14" ht="18" customHeight="1" x14ac:dyDescent="0.25">
      <c r="A455" s="59" t="s">
        <v>4073</v>
      </c>
      <c r="B455" s="60" t="s">
        <v>4074</v>
      </c>
      <c r="C455" s="60" t="s">
        <v>4074</v>
      </c>
      <c r="D455" s="60" t="s">
        <v>3545</v>
      </c>
      <c r="E455" s="61" t="s">
        <v>1699</v>
      </c>
      <c r="F455" s="60" t="s">
        <v>1700</v>
      </c>
      <c r="G455" s="62" t="s">
        <v>4047</v>
      </c>
      <c r="H455" s="63" t="s">
        <v>2763</v>
      </c>
      <c r="I455" s="64" t="s">
        <v>2764</v>
      </c>
      <c r="J455" s="63" t="s">
        <v>2765</v>
      </c>
      <c r="K455" s="65" t="s">
        <v>324</v>
      </c>
      <c r="L455" s="66">
        <v>452</v>
      </c>
      <c r="M455" s="32" t="s">
        <v>4075</v>
      </c>
      <c r="N455" s="32" t="s">
        <v>1703</v>
      </c>
    </row>
    <row r="456" spans="1:14" ht="18" customHeight="1" x14ac:dyDescent="0.25">
      <c r="A456" s="53" t="s">
        <v>4076</v>
      </c>
      <c r="B456" s="54" t="s">
        <v>4077</v>
      </c>
      <c r="C456" s="54" t="s">
        <v>4077</v>
      </c>
      <c r="D456" s="54" t="s">
        <v>3545</v>
      </c>
      <c r="E456" s="55" t="s">
        <v>1699</v>
      </c>
      <c r="F456" s="54" t="s">
        <v>1700</v>
      </c>
      <c r="G456" s="67" t="s">
        <v>4047</v>
      </c>
      <c r="H456" s="68" t="s">
        <v>2763</v>
      </c>
      <c r="I456" s="69" t="s">
        <v>2764</v>
      </c>
      <c r="J456" s="68" t="s">
        <v>2765</v>
      </c>
      <c r="K456" s="57" t="s">
        <v>324</v>
      </c>
      <c r="L456" s="58">
        <v>453</v>
      </c>
      <c r="M456" s="32" t="s">
        <v>4078</v>
      </c>
      <c r="N456" s="32" t="s">
        <v>1703</v>
      </c>
    </row>
    <row r="457" spans="1:14" ht="18" customHeight="1" x14ac:dyDescent="0.25">
      <c r="A457" s="59" t="s">
        <v>4079</v>
      </c>
      <c r="B457" s="60" t="s">
        <v>4080</v>
      </c>
      <c r="C457" s="60" t="s">
        <v>4080</v>
      </c>
      <c r="D457" s="60" t="s">
        <v>3545</v>
      </c>
      <c r="E457" s="61" t="s">
        <v>1699</v>
      </c>
      <c r="F457" s="60" t="s">
        <v>1700</v>
      </c>
      <c r="G457" s="62" t="s">
        <v>4047</v>
      </c>
      <c r="H457" s="63" t="s">
        <v>2763</v>
      </c>
      <c r="I457" s="64" t="s">
        <v>2764</v>
      </c>
      <c r="J457" s="63" t="s">
        <v>2765</v>
      </c>
      <c r="K457" s="65" t="s">
        <v>324</v>
      </c>
      <c r="L457" s="66">
        <v>454</v>
      </c>
      <c r="M457" s="32" t="s">
        <v>4081</v>
      </c>
      <c r="N457" s="32" t="s">
        <v>1703</v>
      </c>
    </row>
    <row r="458" spans="1:14" ht="18" customHeight="1" x14ac:dyDescent="0.25">
      <c r="A458" s="53" t="s">
        <v>4082</v>
      </c>
      <c r="B458" s="54" t="s">
        <v>4083</v>
      </c>
      <c r="C458" s="54" t="s">
        <v>4083</v>
      </c>
      <c r="D458" s="54" t="s">
        <v>3545</v>
      </c>
      <c r="E458" s="55" t="s">
        <v>1699</v>
      </c>
      <c r="F458" s="54" t="s">
        <v>1700</v>
      </c>
      <c r="G458" s="67" t="s">
        <v>4047</v>
      </c>
      <c r="H458" s="68" t="s">
        <v>2763</v>
      </c>
      <c r="I458" s="69" t="s">
        <v>2764</v>
      </c>
      <c r="J458" s="68" t="s">
        <v>2765</v>
      </c>
      <c r="K458" s="57" t="s">
        <v>324</v>
      </c>
      <c r="L458" s="58">
        <v>455</v>
      </c>
      <c r="M458" s="32" t="s">
        <v>4084</v>
      </c>
      <c r="N458" s="32" t="s">
        <v>1703</v>
      </c>
    </row>
    <row r="459" spans="1:14" ht="18" customHeight="1" x14ac:dyDescent="0.25">
      <c r="A459" s="59" t="s">
        <v>4085</v>
      </c>
      <c r="B459" s="60" t="s">
        <v>4086</v>
      </c>
      <c r="C459" s="60" t="s">
        <v>4086</v>
      </c>
      <c r="D459" s="60" t="s">
        <v>3545</v>
      </c>
      <c r="E459" s="61" t="s">
        <v>1699</v>
      </c>
      <c r="F459" s="60" t="s">
        <v>1700</v>
      </c>
      <c r="G459" s="62" t="s">
        <v>4047</v>
      </c>
      <c r="H459" s="63" t="s">
        <v>2763</v>
      </c>
      <c r="I459" s="64" t="s">
        <v>2764</v>
      </c>
      <c r="J459" s="63" t="s">
        <v>2765</v>
      </c>
      <c r="K459" s="65" t="s">
        <v>324</v>
      </c>
      <c r="L459" s="66">
        <v>456</v>
      </c>
      <c r="M459" s="32" t="s">
        <v>4087</v>
      </c>
      <c r="N459" s="32" t="s">
        <v>1703</v>
      </c>
    </row>
    <row r="460" spans="1:14" ht="18" customHeight="1" x14ac:dyDescent="0.25">
      <c r="A460" s="53" t="s">
        <v>4088</v>
      </c>
      <c r="B460" s="54" t="s">
        <v>4089</v>
      </c>
      <c r="C460" s="54" t="s">
        <v>4089</v>
      </c>
      <c r="D460" s="54" t="s">
        <v>3545</v>
      </c>
      <c r="E460" s="55" t="s">
        <v>1699</v>
      </c>
      <c r="F460" s="54" t="s">
        <v>1700</v>
      </c>
      <c r="G460" s="67" t="s">
        <v>4047</v>
      </c>
      <c r="H460" s="68" t="s">
        <v>2763</v>
      </c>
      <c r="I460" s="69" t="s">
        <v>2764</v>
      </c>
      <c r="J460" s="68" t="s">
        <v>2765</v>
      </c>
      <c r="K460" s="57" t="s">
        <v>324</v>
      </c>
      <c r="L460" s="58">
        <v>457</v>
      </c>
      <c r="M460" s="32" t="s">
        <v>4090</v>
      </c>
      <c r="N460" s="32" t="s">
        <v>1703</v>
      </c>
    </row>
    <row r="461" spans="1:14" ht="18" customHeight="1" x14ac:dyDescent="0.25">
      <c r="A461" s="59" t="s">
        <v>4091</v>
      </c>
      <c r="B461" s="60" t="s">
        <v>4092</v>
      </c>
      <c r="C461" s="60" t="s">
        <v>4092</v>
      </c>
      <c r="D461" s="60" t="s">
        <v>3545</v>
      </c>
      <c r="E461" s="61" t="s">
        <v>1699</v>
      </c>
      <c r="F461" s="60" t="s">
        <v>1700</v>
      </c>
      <c r="G461" s="62" t="s">
        <v>4047</v>
      </c>
      <c r="H461" s="63" t="s">
        <v>2763</v>
      </c>
      <c r="I461" s="64" t="s">
        <v>2764</v>
      </c>
      <c r="J461" s="63" t="s">
        <v>2765</v>
      </c>
      <c r="K461" s="65" t="s">
        <v>324</v>
      </c>
      <c r="L461" s="66">
        <v>458</v>
      </c>
      <c r="M461" s="32" t="s">
        <v>4093</v>
      </c>
      <c r="N461" s="32" t="s">
        <v>1703</v>
      </c>
    </row>
    <row r="462" spans="1:14" ht="18" customHeight="1" x14ac:dyDescent="0.25">
      <c r="A462" s="53" t="s">
        <v>4094</v>
      </c>
      <c r="B462" s="54" t="s">
        <v>4095</v>
      </c>
      <c r="C462" s="54" t="s">
        <v>4095</v>
      </c>
      <c r="D462" s="54" t="s">
        <v>3545</v>
      </c>
      <c r="E462" s="55" t="s">
        <v>1699</v>
      </c>
      <c r="F462" s="54" t="s">
        <v>1700</v>
      </c>
      <c r="G462" s="67" t="s">
        <v>4047</v>
      </c>
      <c r="H462" s="68" t="s">
        <v>2763</v>
      </c>
      <c r="I462" s="69" t="s">
        <v>2764</v>
      </c>
      <c r="J462" s="68" t="s">
        <v>2765</v>
      </c>
      <c r="K462" s="57" t="s">
        <v>324</v>
      </c>
      <c r="L462" s="58">
        <v>459</v>
      </c>
      <c r="M462" s="32" t="s">
        <v>4096</v>
      </c>
      <c r="N462" s="32" t="s">
        <v>1703</v>
      </c>
    </row>
    <row r="463" spans="1:14" ht="18" customHeight="1" x14ac:dyDescent="0.25">
      <c r="A463" s="59" t="s">
        <v>4097</v>
      </c>
      <c r="B463" s="60" t="s">
        <v>4098</v>
      </c>
      <c r="C463" s="60" t="s">
        <v>4098</v>
      </c>
      <c r="D463" s="60" t="s">
        <v>3545</v>
      </c>
      <c r="E463" s="61" t="s">
        <v>1699</v>
      </c>
      <c r="F463" s="60" t="s">
        <v>1700</v>
      </c>
      <c r="G463" s="62" t="s">
        <v>4047</v>
      </c>
      <c r="H463" s="63" t="s">
        <v>2763</v>
      </c>
      <c r="I463" s="64" t="s">
        <v>2764</v>
      </c>
      <c r="J463" s="63" t="s">
        <v>2765</v>
      </c>
      <c r="K463" s="65" t="s">
        <v>324</v>
      </c>
      <c r="L463" s="66">
        <v>460</v>
      </c>
      <c r="M463" s="32" t="s">
        <v>4099</v>
      </c>
      <c r="N463" s="32" t="s">
        <v>1703</v>
      </c>
    </row>
    <row r="464" spans="1:14" ht="18" customHeight="1" x14ac:dyDescent="0.25">
      <c r="A464" s="53" t="s">
        <v>4100</v>
      </c>
      <c r="B464" s="54" t="s">
        <v>4101</v>
      </c>
      <c r="C464" s="54" t="s">
        <v>4101</v>
      </c>
      <c r="D464" s="54" t="s">
        <v>3545</v>
      </c>
      <c r="E464" s="55" t="s">
        <v>1699</v>
      </c>
      <c r="F464" s="54" t="s">
        <v>1700</v>
      </c>
      <c r="G464" s="67" t="s">
        <v>4047</v>
      </c>
      <c r="H464" s="68" t="s">
        <v>2763</v>
      </c>
      <c r="I464" s="69" t="s">
        <v>2764</v>
      </c>
      <c r="J464" s="68" t="s">
        <v>2765</v>
      </c>
      <c r="K464" s="57" t="s">
        <v>324</v>
      </c>
      <c r="L464" s="58">
        <v>461</v>
      </c>
      <c r="M464" s="32" t="s">
        <v>4102</v>
      </c>
      <c r="N464" s="32" t="s">
        <v>1703</v>
      </c>
    </row>
    <row r="465" spans="1:14" ht="18" customHeight="1" x14ac:dyDescent="0.25">
      <c r="A465" s="59" t="s">
        <v>4103</v>
      </c>
      <c r="B465" s="60" t="s">
        <v>4104</v>
      </c>
      <c r="C465" s="60" t="s">
        <v>4104</v>
      </c>
      <c r="D465" s="60" t="s">
        <v>3545</v>
      </c>
      <c r="E465" s="61" t="s">
        <v>1699</v>
      </c>
      <c r="F465" s="60" t="s">
        <v>1700</v>
      </c>
      <c r="G465" s="62" t="s">
        <v>4047</v>
      </c>
      <c r="H465" s="63" t="s">
        <v>2763</v>
      </c>
      <c r="I465" s="64" t="s">
        <v>2764</v>
      </c>
      <c r="J465" s="63" t="s">
        <v>2765</v>
      </c>
      <c r="K465" s="65" t="s">
        <v>324</v>
      </c>
      <c r="L465" s="66">
        <v>462</v>
      </c>
      <c r="M465" s="32" t="s">
        <v>4105</v>
      </c>
      <c r="N465" s="32" t="s">
        <v>1703</v>
      </c>
    </row>
    <row r="466" spans="1:14" ht="18" customHeight="1" x14ac:dyDescent="0.25">
      <c r="A466" s="53" t="s">
        <v>4106</v>
      </c>
      <c r="B466" s="54" t="s">
        <v>4107</v>
      </c>
      <c r="C466" s="54" t="s">
        <v>4107</v>
      </c>
      <c r="D466" s="54" t="s">
        <v>3545</v>
      </c>
      <c r="E466" s="55" t="s">
        <v>1699</v>
      </c>
      <c r="F466" s="54" t="s">
        <v>1700</v>
      </c>
      <c r="G466" s="67" t="s">
        <v>4047</v>
      </c>
      <c r="H466" s="68" t="s">
        <v>2763</v>
      </c>
      <c r="I466" s="69" t="s">
        <v>2764</v>
      </c>
      <c r="J466" s="68" t="s">
        <v>2765</v>
      </c>
      <c r="K466" s="57" t="s">
        <v>324</v>
      </c>
      <c r="L466" s="58">
        <v>463</v>
      </c>
      <c r="M466" s="32" t="s">
        <v>4108</v>
      </c>
      <c r="N466" s="32" t="s">
        <v>1703</v>
      </c>
    </row>
    <row r="467" spans="1:14" ht="18" customHeight="1" x14ac:dyDescent="0.25">
      <c r="A467" s="59" t="s">
        <v>4109</v>
      </c>
      <c r="B467" s="60" t="s">
        <v>4110</v>
      </c>
      <c r="C467" s="60" t="s">
        <v>4110</v>
      </c>
      <c r="D467" s="60" t="s">
        <v>3545</v>
      </c>
      <c r="E467" s="61" t="s">
        <v>1699</v>
      </c>
      <c r="F467" s="60" t="s">
        <v>1700</v>
      </c>
      <c r="G467" s="62" t="s">
        <v>4047</v>
      </c>
      <c r="H467" s="63" t="s">
        <v>2763</v>
      </c>
      <c r="I467" s="64" t="s">
        <v>2764</v>
      </c>
      <c r="J467" s="63" t="s">
        <v>2765</v>
      </c>
      <c r="K467" s="65" t="s">
        <v>324</v>
      </c>
      <c r="L467" s="66">
        <v>464</v>
      </c>
      <c r="M467" s="32" t="s">
        <v>4111</v>
      </c>
      <c r="N467" s="32" t="s">
        <v>1703</v>
      </c>
    </row>
    <row r="468" spans="1:14" ht="18" customHeight="1" x14ac:dyDescent="0.25">
      <c r="A468" s="53" t="s">
        <v>4112</v>
      </c>
      <c r="B468" s="54" t="s">
        <v>4113</v>
      </c>
      <c r="C468" s="54" t="s">
        <v>4113</v>
      </c>
      <c r="D468" s="54" t="s">
        <v>3545</v>
      </c>
      <c r="E468" s="55" t="s">
        <v>1699</v>
      </c>
      <c r="F468" s="54" t="s">
        <v>1700</v>
      </c>
      <c r="G468" s="67" t="s">
        <v>4047</v>
      </c>
      <c r="H468" s="68" t="s">
        <v>2763</v>
      </c>
      <c r="I468" s="69" t="s">
        <v>2764</v>
      </c>
      <c r="J468" s="68" t="s">
        <v>2765</v>
      </c>
      <c r="K468" s="57" t="s">
        <v>324</v>
      </c>
      <c r="L468" s="58">
        <v>465</v>
      </c>
      <c r="M468" s="32" t="s">
        <v>4114</v>
      </c>
      <c r="N468" s="32" t="s">
        <v>1703</v>
      </c>
    </row>
    <row r="469" spans="1:14" ht="18" customHeight="1" x14ac:dyDescent="0.25">
      <c r="A469" s="59" t="s">
        <v>4115</v>
      </c>
      <c r="B469" s="60" t="s">
        <v>4116</v>
      </c>
      <c r="C469" s="60" t="s">
        <v>4116</v>
      </c>
      <c r="D469" s="60" t="s">
        <v>3545</v>
      </c>
      <c r="E469" s="61" t="s">
        <v>1699</v>
      </c>
      <c r="F469" s="60" t="s">
        <v>1700</v>
      </c>
      <c r="G469" s="62" t="s">
        <v>4047</v>
      </c>
      <c r="H469" s="63" t="s">
        <v>2763</v>
      </c>
      <c r="I469" s="64" t="s">
        <v>2764</v>
      </c>
      <c r="J469" s="63" t="s">
        <v>2765</v>
      </c>
      <c r="K469" s="65" t="s">
        <v>324</v>
      </c>
      <c r="L469" s="66">
        <v>466</v>
      </c>
      <c r="M469" s="32" t="s">
        <v>4117</v>
      </c>
      <c r="N469" s="32" t="s">
        <v>1703</v>
      </c>
    </row>
    <row r="470" spans="1:14" ht="18" customHeight="1" x14ac:dyDescent="0.25">
      <c r="A470" s="53" t="s">
        <v>4118</v>
      </c>
      <c r="B470" s="54" t="s">
        <v>4119</v>
      </c>
      <c r="C470" s="54" t="s">
        <v>4119</v>
      </c>
      <c r="D470" s="54" t="s">
        <v>3545</v>
      </c>
      <c r="E470" s="55" t="s">
        <v>1699</v>
      </c>
      <c r="F470" s="54" t="s">
        <v>1700</v>
      </c>
      <c r="G470" s="67" t="s">
        <v>4047</v>
      </c>
      <c r="H470" s="68" t="s">
        <v>2763</v>
      </c>
      <c r="I470" s="69" t="s">
        <v>2764</v>
      </c>
      <c r="J470" s="68" t="s">
        <v>2765</v>
      </c>
      <c r="K470" s="57" t="s">
        <v>324</v>
      </c>
      <c r="L470" s="58">
        <v>467</v>
      </c>
      <c r="M470" s="32" t="s">
        <v>4120</v>
      </c>
      <c r="N470" s="32" t="s">
        <v>1703</v>
      </c>
    </row>
    <row r="471" spans="1:14" ht="18" customHeight="1" x14ac:dyDescent="0.25">
      <c r="A471" s="59" t="s">
        <v>4121</v>
      </c>
      <c r="B471" s="60" t="s">
        <v>4122</v>
      </c>
      <c r="C471" s="60" t="s">
        <v>4122</v>
      </c>
      <c r="D471" s="60" t="s">
        <v>3545</v>
      </c>
      <c r="E471" s="61" t="s">
        <v>1699</v>
      </c>
      <c r="F471" s="60" t="s">
        <v>1700</v>
      </c>
      <c r="G471" s="62" t="s">
        <v>4047</v>
      </c>
      <c r="H471" s="63" t="s">
        <v>2763</v>
      </c>
      <c r="I471" s="64" t="s">
        <v>2764</v>
      </c>
      <c r="J471" s="63" t="s">
        <v>2765</v>
      </c>
      <c r="K471" s="65" t="s">
        <v>324</v>
      </c>
      <c r="L471" s="66">
        <v>468</v>
      </c>
      <c r="M471" s="32" t="s">
        <v>4123</v>
      </c>
      <c r="N471" s="32" t="s">
        <v>1703</v>
      </c>
    </row>
    <row r="472" spans="1:14" ht="18" customHeight="1" x14ac:dyDescent="0.25">
      <c r="A472" s="53" t="s">
        <v>4124</v>
      </c>
      <c r="B472" s="54" t="s">
        <v>4125</v>
      </c>
      <c r="C472" s="54" t="s">
        <v>4125</v>
      </c>
      <c r="D472" s="54" t="s">
        <v>3545</v>
      </c>
      <c r="E472" s="55" t="s">
        <v>1699</v>
      </c>
      <c r="F472" s="54" t="s">
        <v>1700</v>
      </c>
      <c r="G472" s="67" t="s">
        <v>4047</v>
      </c>
      <c r="H472" s="68" t="s">
        <v>2763</v>
      </c>
      <c r="I472" s="69" t="s">
        <v>2764</v>
      </c>
      <c r="J472" s="68" t="s">
        <v>2765</v>
      </c>
      <c r="K472" s="57" t="s">
        <v>324</v>
      </c>
      <c r="L472" s="58">
        <v>469</v>
      </c>
      <c r="M472" s="32" t="s">
        <v>4126</v>
      </c>
      <c r="N472" s="32" t="s">
        <v>1703</v>
      </c>
    </row>
    <row r="473" spans="1:14" ht="18" customHeight="1" x14ac:dyDescent="0.25">
      <c r="A473" s="59" t="s">
        <v>4127</v>
      </c>
      <c r="B473" s="60" t="s">
        <v>4128</v>
      </c>
      <c r="C473" s="60" t="s">
        <v>4128</v>
      </c>
      <c r="D473" s="60" t="s">
        <v>3545</v>
      </c>
      <c r="E473" s="61" t="s">
        <v>1699</v>
      </c>
      <c r="F473" s="60" t="s">
        <v>1700</v>
      </c>
      <c r="G473" s="62" t="s">
        <v>4047</v>
      </c>
      <c r="H473" s="63" t="s">
        <v>2763</v>
      </c>
      <c r="I473" s="64" t="s">
        <v>2764</v>
      </c>
      <c r="J473" s="63" t="s">
        <v>2765</v>
      </c>
      <c r="K473" s="65" t="s">
        <v>324</v>
      </c>
      <c r="L473" s="66">
        <v>470</v>
      </c>
      <c r="M473" s="32" t="s">
        <v>4129</v>
      </c>
      <c r="N473" s="32" t="s">
        <v>1703</v>
      </c>
    </row>
    <row r="474" spans="1:14" ht="18" customHeight="1" x14ac:dyDescent="0.25">
      <c r="A474" s="72" t="s">
        <v>1699</v>
      </c>
      <c r="B474" s="54" t="s">
        <v>1700</v>
      </c>
      <c r="C474" s="55"/>
      <c r="D474" s="55"/>
      <c r="E474" s="55" t="s">
        <v>1699</v>
      </c>
      <c r="F474" s="54" t="s">
        <v>1700</v>
      </c>
      <c r="G474" s="67"/>
      <c r="H474" s="68"/>
      <c r="I474" s="69"/>
      <c r="J474" s="68"/>
      <c r="K474" s="57" t="s">
        <v>2740</v>
      </c>
      <c r="L474" s="58">
        <v>471</v>
      </c>
      <c r="M474" s="32" t="s">
        <v>1703</v>
      </c>
      <c r="N474" s="32" t="s">
        <v>1703</v>
      </c>
    </row>
    <row r="475" spans="1:14" ht="18" customHeight="1" x14ac:dyDescent="0.25">
      <c r="A475" s="59" t="s">
        <v>4130</v>
      </c>
      <c r="B475" s="60" t="s">
        <v>4131</v>
      </c>
      <c r="C475" s="60" t="s">
        <v>4131</v>
      </c>
      <c r="D475" s="60" t="s">
        <v>3228</v>
      </c>
      <c r="E475" s="61" t="s">
        <v>1704</v>
      </c>
      <c r="F475" s="60" t="s">
        <v>1705</v>
      </c>
      <c r="G475" s="62" t="s">
        <v>3760</v>
      </c>
      <c r="H475" s="63" t="s">
        <v>2763</v>
      </c>
      <c r="I475" s="64" t="s">
        <v>2764</v>
      </c>
      <c r="J475" s="63" t="s">
        <v>2765</v>
      </c>
      <c r="K475" s="65" t="s">
        <v>324</v>
      </c>
      <c r="L475" s="66">
        <v>472</v>
      </c>
      <c r="M475" s="32" t="s">
        <v>4132</v>
      </c>
      <c r="N475" s="32" t="s">
        <v>1707</v>
      </c>
    </row>
    <row r="476" spans="1:14" ht="18" customHeight="1" x14ac:dyDescent="0.25">
      <c r="A476" s="53" t="s">
        <v>4133</v>
      </c>
      <c r="B476" s="54" t="s">
        <v>4134</v>
      </c>
      <c r="C476" s="54" t="s">
        <v>4134</v>
      </c>
      <c r="D476" s="54" t="s">
        <v>3228</v>
      </c>
      <c r="E476" s="55" t="s">
        <v>1704</v>
      </c>
      <c r="F476" s="54" t="s">
        <v>1705</v>
      </c>
      <c r="G476" s="67" t="s">
        <v>3760</v>
      </c>
      <c r="H476" s="68" t="s">
        <v>2763</v>
      </c>
      <c r="I476" s="69" t="s">
        <v>2764</v>
      </c>
      <c r="J476" s="68" t="s">
        <v>2765</v>
      </c>
      <c r="K476" s="57" t="s">
        <v>324</v>
      </c>
      <c r="L476" s="58">
        <v>473</v>
      </c>
      <c r="M476" s="32" t="s">
        <v>4135</v>
      </c>
      <c r="N476" s="32" t="s">
        <v>1707</v>
      </c>
    </row>
    <row r="477" spans="1:14" ht="18" customHeight="1" x14ac:dyDescent="0.25">
      <c r="A477" s="59" t="s">
        <v>4136</v>
      </c>
      <c r="B477" s="60" t="s">
        <v>4137</v>
      </c>
      <c r="C477" s="60" t="s">
        <v>4137</v>
      </c>
      <c r="D477" s="60" t="s">
        <v>3228</v>
      </c>
      <c r="E477" s="61" t="s">
        <v>1704</v>
      </c>
      <c r="F477" s="60" t="s">
        <v>1705</v>
      </c>
      <c r="G477" s="62" t="s">
        <v>3760</v>
      </c>
      <c r="H477" s="63" t="s">
        <v>2763</v>
      </c>
      <c r="I477" s="64" t="s">
        <v>2764</v>
      </c>
      <c r="J477" s="63" t="s">
        <v>2765</v>
      </c>
      <c r="K477" s="65" t="s">
        <v>324</v>
      </c>
      <c r="L477" s="66">
        <v>474</v>
      </c>
      <c r="M477" s="32" t="s">
        <v>4138</v>
      </c>
      <c r="N477" s="32" t="s">
        <v>1707</v>
      </c>
    </row>
    <row r="478" spans="1:14" ht="18" customHeight="1" x14ac:dyDescent="0.25">
      <c r="A478" s="53" t="s">
        <v>4139</v>
      </c>
      <c r="B478" s="54" t="s">
        <v>4140</v>
      </c>
      <c r="C478" s="54" t="s">
        <v>4140</v>
      </c>
      <c r="D478" s="54" t="s">
        <v>3228</v>
      </c>
      <c r="E478" s="55" t="s">
        <v>1704</v>
      </c>
      <c r="F478" s="54" t="s">
        <v>1705</v>
      </c>
      <c r="G478" s="67" t="s">
        <v>3760</v>
      </c>
      <c r="H478" s="68" t="s">
        <v>2763</v>
      </c>
      <c r="I478" s="69" t="s">
        <v>2764</v>
      </c>
      <c r="J478" s="68" t="s">
        <v>2765</v>
      </c>
      <c r="K478" s="57" t="s">
        <v>324</v>
      </c>
      <c r="L478" s="58">
        <v>475</v>
      </c>
      <c r="M478" s="32" t="s">
        <v>4141</v>
      </c>
      <c r="N478" s="32" t="s">
        <v>1707</v>
      </c>
    </row>
    <row r="479" spans="1:14" ht="18" customHeight="1" x14ac:dyDescent="0.25">
      <c r="A479" s="59" t="s">
        <v>4142</v>
      </c>
      <c r="B479" s="60" t="s">
        <v>4143</v>
      </c>
      <c r="C479" s="60" t="s">
        <v>4143</v>
      </c>
      <c r="D479" s="60" t="s">
        <v>3228</v>
      </c>
      <c r="E479" s="61" t="s">
        <v>1704</v>
      </c>
      <c r="F479" s="60" t="s">
        <v>1705</v>
      </c>
      <c r="G479" s="62" t="s">
        <v>3760</v>
      </c>
      <c r="H479" s="63" t="s">
        <v>2763</v>
      </c>
      <c r="I479" s="64" t="s">
        <v>2764</v>
      </c>
      <c r="J479" s="63" t="s">
        <v>2765</v>
      </c>
      <c r="K479" s="65" t="s">
        <v>324</v>
      </c>
      <c r="L479" s="66">
        <v>476</v>
      </c>
      <c r="M479" s="32" t="s">
        <v>4144</v>
      </c>
      <c r="N479" s="32" t="s">
        <v>1707</v>
      </c>
    </row>
    <row r="480" spans="1:14" ht="18" customHeight="1" x14ac:dyDescent="0.25">
      <c r="A480" s="53" t="s">
        <v>4145</v>
      </c>
      <c r="B480" s="54" t="s">
        <v>4146</v>
      </c>
      <c r="C480" s="54" t="s">
        <v>4146</v>
      </c>
      <c r="D480" s="54" t="s">
        <v>3228</v>
      </c>
      <c r="E480" s="55" t="s">
        <v>1704</v>
      </c>
      <c r="F480" s="54" t="s">
        <v>1705</v>
      </c>
      <c r="G480" s="67" t="s">
        <v>3760</v>
      </c>
      <c r="H480" s="68" t="s">
        <v>2763</v>
      </c>
      <c r="I480" s="69" t="s">
        <v>2764</v>
      </c>
      <c r="J480" s="68" t="s">
        <v>2765</v>
      </c>
      <c r="K480" s="57" t="s">
        <v>324</v>
      </c>
      <c r="L480" s="58">
        <v>477</v>
      </c>
      <c r="M480" s="32" t="s">
        <v>4147</v>
      </c>
      <c r="N480" s="32" t="s">
        <v>1707</v>
      </c>
    </row>
    <row r="481" spans="1:14" ht="18" customHeight="1" x14ac:dyDescent="0.25">
      <c r="A481" s="59" t="s">
        <v>4148</v>
      </c>
      <c r="B481" s="60" t="s">
        <v>4149</v>
      </c>
      <c r="C481" s="60" t="s">
        <v>4149</v>
      </c>
      <c r="D481" s="60" t="s">
        <v>3228</v>
      </c>
      <c r="E481" s="61" t="s">
        <v>1704</v>
      </c>
      <c r="F481" s="60" t="s">
        <v>1705</v>
      </c>
      <c r="G481" s="62" t="s">
        <v>3760</v>
      </c>
      <c r="H481" s="63" t="s">
        <v>2763</v>
      </c>
      <c r="I481" s="64" t="s">
        <v>2764</v>
      </c>
      <c r="J481" s="63" t="s">
        <v>2765</v>
      </c>
      <c r="K481" s="65" t="s">
        <v>324</v>
      </c>
      <c r="L481" s="66">
        <v>478</v>
      </c>
      <c r="M481" s="32" t="s">
        <v>4150</v>
      </c>
      <c r="N481" s="32" t="s">
        <v>1707</v>
      </c>
    </row>
    <row r="482" spans="1:14" ht="18" customHeight="1" x14ac:dyDescent="0.25">
      <c r="A482" s="53" t="s">
        <v>4151</v>
      </c>
      <c r="B482" s="54" t="s">
        <v>4152</v>
      </c>
      <c r="C482" s="54" t="s">
        <v>4152</v>
      </c>
      <c r="D482" s="54" t="s">
        <v>3228</v>
      </c>
      <c r="E482" s="55" t="s">
        <v>1704</v>
      </c>
      <c r="F482" s="54" t="s">
        <v>1705</v>
      </c>
      <c r="G482" s="67" t="s">
        <v>3760</v>
      </c>
      <c r="H482" s="68" t="s">
        <v>2763</v>
      </c>
      <c r="I482" s="69" t="s">
        <v>2764</v>
      </c>
      <c r="J482" s="68" t="s">
        <v>2765</v>
      </c>
      <c r="K482" s="57" t="s">
        <v>324</v>
      </c>
      <c r="L482" s="58">
        <v>479</v>
      </c>
      <c r="M482" s="32" t="s">
        <v>4153</v>
      </c>
      <c r="N482" s="32" t="s">
        <v>1707</v>
      </c>
    </row>
    <row r="483" spans="1:14" ht="18" customHeight="1" x14ac:dyDescent="0.25">
      <c r="A483" s="59" t="s">
        <v>4154</v>
      </c>
      <c r="B483" s="60" t="s">
        <v>4155</v>
      </c>
      <c r="C483" s="60" t="s">
        <v>4155</v>
      </c>
      <c r="D483" s="60" t="s">
        <v>3228</v>
      </c>
      <c r="E483" s="61" t="s">
        <v>1704</v>
      </c>
      <c r="F483" s="60" t="s">
        <v>1705</v>
      </c>
      <c r="G483" s="62" t="s">
        <v>3760</v>
      </c>
      <c r="H483" s="63" t="s">
        <v>2763</v>
      </c>
      <c r="I483" s="64" t="s">
        <v>2764</v>
      </c>
      <c r="J483" s="63" t="s">
        <v>2765</v>
      </c>
      <c r="K483" s="65" t="s">
        <v>324</v>
      </c>
      <c r="L483" s="66">
        <v>480</v>
      </c>
      <c r="M483" s="32" t="s">
        <v>4156</v>
      </c>
      <c r="N483" s="32" t="s">
        <v>1707</v>
      </c>
    </row>
    <row r="484" spans="1:14" ht="18" customHeight="1" x14ac:dyDescent="0.25">
      <c r="A484" s="53" t="s">
        <v>4157</v>
      </c>
      <c r="B484" s="54" t="s">
        <v>4158</v>
      </c>
      <c r="C484" s="54" t="s">
        <v>4158</v>
      </c>
      <c r="D484" s="54" t="s">
        <v>3228</v>
      </c>
      <c r="E484" s="55" t="s">
        <v>1704</v>
      </c>
      <c r="F484" s="54" t="s">
        <v>1705</v>
      </c>
      <c r="G484" s="67" t="s">
        <v>3760</v>
      </c>
      <c r="H484" s="68" t="s">
        <v>2763</v>
      </c>
      <c r="I484" s="69" t="s">
        <v>2764</v>
      </c>
      <c r="J484" s="68" t="s">
        <v>2765</v>
      </c>
      <c r="K484" s="57" t="s">
        <v>324</v>
      </c>
      <c r="L484" s="58">
        <v>481</v>
      </c>
      <c r="M484" s="32" t="s">
        <v>4159</v>
      </c>
      <c r="N484" s="32" t="s">
        <v>1707</v>
      </c>
    </row>
    <row r="485" spans="1:14" ht="18" customHeight="1" x14ac:dyDescent="0.25">
      <c r="A485" s="59" t="s">
        <v>4160</v>
      </c>
      <c r="B485" s="60" t="s">
        <v>4161</v>
      </c>
      <c r="C485" s="60" t="s">
        <v>4161</v>
      </c>
      <c r="D485" s="60" t="s">
        <v>3228</v>
      </c>
      <c r="E485" s="61" t="s">
        <v>1704</v>
      </c>
      <c r="F485" s="60" t="s">
        <v>1705</v>
      </c>
      <c r="G485" s="62" t="s">
        <v>3760</v>
      </c>
      <c r="H485" s="63" t="s">
        <v>2763</v>
      </c>
      <c r="I485" s="64" t="s">
        <v>2764</v>
      </c>
      <c r="J485" s="63" t="s">
        <v>2765</v>
      </c>
      <c r="K485" s="65" t="s">
        <v>324</v>
      </c>
      <c r="L485" s="66">
        <v>482</v>
      </c>
      <c r="M485" s="32" t="s">
        <v>4162</v>
      </c>
      <c r="N485" s="32" t="s">
        <v>1707</v>
      </c>
    </row>
    <row r="486" spans="1:14" ht="18" customHeight="1" x14ac:dyDescent="0.25">
      <c r="A486" s="53" t="s">
        <v>4163</v>
      </c>
      <c r="B486" s="54" t="s">
        <v>4164</v>
      </c>
      <c r="C486" s="54" t="s">
        <v>4164</v>
      </c>
      <c r="D486" s="54" t="s">
        <v>3228</v>
      </c>
      <c r="E486" s="55" t="s">
        <v>1704</v>
      </c>
      <c r="F486" s="54" t="s">
        <v>1705</v>
      </c>
      <c r="G486" s="67" t="s">
        <v>3760</v>
      </c>
      <c r="H486" s="68" t="s">
        <v>2763</v>
      </c>
      <c r="I486" s="69" t="s">
        <v>2764</v>
      </c>
      <c r="J486" s="68" t="s">
        <v>2765</v>
      </c>
      <c r="K486" s="57" t="s">
        <v>324</v>
      </c>
      <c r="L486" s="58">
        <v>483</v>
      </c>
      <c r="M486" s="32" t="s">
        <v>4165</v>
      </c>
      <c r="N486" s="32" t="s">
        <v>1707</v>
      </c>
    </row>
    <row r="487" spans="1:14" ht="18" customHeight="1" x14ac:dyDescent="0.25">
      <c r="A487" s="59" t="s">
        <v>4166</v>
      </c>
      <c r="B487" s="60" t="s">
        <v>4167</v>
      </c>
      <c r="C487" s="60" t="s">
        <v>4167</v>
      </c>
      <c r="D487" s="60" t="s">
        <v>3228</v>
      </c>
      <c r="E487" s="61" t="s">
        <v>1704</v>
      </c>
      <c r="F487" s="60" t="s">
        <v>1705</v>
      </c>
      <c r="G487" s="62" t="s">
        <v>3760</v>
      </c>
      <c r="H487" s="63" t="s">
        <v>2763</v>
      </c>
      <c r="I487" s="64" t="s">
        <v>2764</v>
      </c>
      <c r="J487" s="63" t="s">
        <v>2765</v>
      </c>
      <c r="K487" s="65" t="s">
        <v>324</v>
      </c>
      <c r="L487" s="66">
        <v>484</v>
      </c>
      <c r="M487" s="32" t="s">
        <v>4168</v>
      </c>
      <c r="N487" s="32" t="s">
        <v>1707</v>
      </c>
    </row>
    <row r="488" spans="1:14" ht="18" customHeight="1" x14ac:dyDescent="0.25">
      <c r="A488" s="72" t="s">
        <v>1704</v>
      </c>
      <c r="B488" s="54" t="s">
        <v>1705</v>
      </c>
      <c r="C488" s="55"/>
      <c r="D488" s="55"/>
      <c r="E488" s="55" t="s">
        <v>1704</v>
      </c>
      <c r="F488" s="54" t="s">
        <v>1705</v>
      </c>
      <c r="G488" s="67"/>
      <c r="H488" s="68"/>
      <c r="I488" s="69"/>
      <c r="J488" s="68"/>
      <c r="K488" s="57" t="s">
        <v>2740</v>
      </c>
      <c r="L488" s="58">
        <v>485</v>
      </c>
      <c r="M488" s="32" t="s">
        <v>1707</v>
      </c>
      <c r="N488" s="32" t="s">
        <v>1707</v>
      </c>
    </row>
    <row r="489" spans="1:14" ht="18" customHeight="1" x14ac:dyDescent="0.25">
      <c r="A489" s="59" t="s">
        <v>4169</v>
      </c>
      <c r="B489" s="60" t="s">
        <v>4170</v>
      </c>
      <c r="C489" s="60" t="s">
        <v>4170</v>
      </c>
      <c r="D489" s="60" t="s">
        <v>2761</v>
      </c>
      <c r="E489" s="61" t="s">
        <v>1708</v>
      </c>
      <c r="F489" s="60" t="s">
        <v>1709</v>
      </c>
      <c r="G489" s="62" t="s">
        <v>4171</v>
      </c>
      <c r="H489" s="63" t="s">
        <v>2763</v>
      </c>
      <c r="I489" s="64" t="s">
        <v>2764</v>
      </c>
      <c r="J489" s="63" t="s">
        <v>2765</v>
      </c>
      <c r="K489" s="65" t="s">
        <v>324</v>
      </c>
      <c r="L489" s="66">
        <v>486</v>
      </c>
      <c r="M489" s="32" t="s">
        <v>4172</v>
      </c>
      <c r="N489" s="32" t="s">
        <v>1712</v>
      </c>
    </row>
    <row r="490" spans="1:14" ht="18" customHeight="1" x14ac:dyDescent="0.25">
      <c r="A490" s="53" t="s">
        <v>4173</v>
      </c>
      <c r="B490" s="54" t="s">
        <v>4174</v>
      </c>
      <c r="C490" s="54" t="s">
        <v>4174</v>
      </c>
      <c r="D490" s="54" t="s">
        <v>2761</v>
      </c>
      <c r="E490" s="55" t="s">
        <v>1708</v>
      </c>
      <c r="F490" s="54" t="s">
        <v>1709</v>
      </c>
      <c r="G490" s="67" t="s">
        <v>4171</v>
      </c>
      <c r="H490" s="68" t="s">
        <v>2763</v>
      </c>
      <c r="I490" s="69" t="s">
        <v>2764</v>
      </c>
      <c r="J490" s="68" t="s">
        <v>2765</v>
      </c>
      <c r="K490" s="57" t="s">
        <v>324</v>
      </c>
      <c r="L490" s="58">
        <v>487</v>
      </c>
      <c r="M490" s="32" t="s">
        <v>4175</v>
      </c>
      <c r="N490" s="32" t="s">
        <v>1712</v>
      </c>
    </row>
    <row r="491" spans="1:14" ht="18" customHeight="1" x14ac:dyDescent="0.25">
      <c r="A491" s="59" t="s">
        <v>4176</v>
      </c>
      <c r="B491" s="60" t="s">
        <v>4177</v>
      </c>
      <c r="C491" s="60" t="s">
        <v>4177</v>
      </c>
      <c r="D491" s="60" t="s">
        <v>2761</v>
      </c>
      <c r="E491" s="61" t="s">
        <v>1708</v>
      </c>
      <c r="F491" s="60" t="s">
        <v>1709</v>
      </c>
      <c r="G491" s="62" t="s">
        <v>4171</v>
      </c>
      <c r="H491" s="63" t="s">
        <v>2763</v>
      </c>
      <c r="I491" s="64" t="s">
        <v>2764</v>
      </c>
      <c r="J491" s="63" t="s">
        <v>2765</v>
      </c>
      <c r="K491" s="65" t="s">
        <v>324</v>
      </c>
      <c r="L491" s="66">
        <v>488</v>
      </c>
      <c r="M491" s="32" t="s">
        <v>4178</v>
      </c>
      <c r="N491" s="32" t="s">
        <v>1712</v>
      </c>
    </row>
    <row r="492" spans="1:14" ht="18" customHeight="1" x14ac:dyDescent="0.25">
      <c r="A492" s="53" t="s">
        <v>4179</v>
      </c>
      <c r="B492" s="54" t="s">
        <v>4180</v>
      </c>
      <c r="C492" s="54" t="s">
        <v>4180</v>
      </c>
      <c r="D492" s="54" t="s">
        <v>2761</v>
      </c>
      <c r="E492" s="55" t="s">
        <v>1708</v>
      </c>
      <c r="F492" s="54" t="s">
        <v>1709</v>
      </c>
      <c r="G492" s="67" t="s">
        <v>4171</v>
      </c>
      <c r="H492" s="68" t="s">
        <v>2763</v>
      </c>
      <c r="I492" s="69" t="s">
        <v>2764</v>
      </c>
      <c r="J492" s="68" t="s">
        <v>2765</v>
      </c>
      <c r="K492" s="57" t="s">
        <v>324</v>
      </c>
      <c r="L492" s="58">
        <v>489</v>
      </c>
      <c r="M492" s="32" t="s">
        <v>4181</v>
      </c>
      <c r="N492" s="32" t="s">
        <v>1712</v>
      </c>
    </row>
    <row r="493" spans="1:14" ht="18" customHeight="1" x14ac:dyDescent="0.25">
      <c r="A493" s="59" t="s">
        <v>4182</v>
      </c>
      <c r="B493" s="60" t="s">
        <v>4183</v>
      </c>
      <c r="C493" s="60" t="s">
        <v>4183</v>
      </c>
      <c r="D493" s="60" t="s">
        <v>2761</v>
      </c>
      <c r="E493" s="61" t="s">
        <v>1708</v>
      </c>
      <c r="F493" s="60" t="s">
        <v>1709</v>
      </c>
      <c r="G493" s="62" t="s">
        <v>4171</v>
      </c>
      <c r="H493" s="63" t="s">
        <v>2763</v>
      </c>
      <c r="I493" s="64" t="s">
        <v>2764</v>
      </c>
      <c r="J493" s="63" t="s">
        <v>2765</v>
      </c>
      <c r="K493" s="65" t="s">
        <v>324</v>
      </c>
      <c r="L493" s="66">
        <v>490</v>
      </c>
      <c r="M493" s="32" t="s">
        <v>4184</v>
      </c>
      <c r="N493" s="32" t="s">
        <v>1712</v>
      </c>
    </row>
    <row r="494" spans="1:14" ht="18" customHeight="1" x14ac:dyDescent="0.25">
      <c r="A494" s="53" t="s">
        <v>4185</v>
      </c>
      <c r="B494" s="54" t="s">
        <v>4186</v>
      </c>
      <c r="C494" s="54" t="s">
        <v>4186</v>
      </c>
      <c r="D494" s="54" t="s">
        <v>2761</v>
      </c>
      <c r="E494" s="55" t="s">
        <v>1708</v>
      </c>
      <c r="F494" s="54" t="s">
        <v>1709</v>
      </c>
      <c r="G494" s="67" t="s">
        <v>4171</v>
      </c>
      <c r="H494" s="68" t="s">
        <v>2763</v>
      </c>
      <c r="I494" s="69" t="s">
        <v>2764</v>
      </c>
      <c r="J494" s="68" t="s">
        <v>2765</v>
      </c>
      <c r="K494" s="57" t="s">
        <v>324</v>
      </c>
      <c r="L494" s="58">
        <v>491</v>
      </c>
      <c r="M494" s="32" t="s">
        <v>4187</v>
      </c>
      <c r="N494" s="32" t="s">
        <v>1712</v>
      </c>
    </row>
    <row r="495" spans="1:14" ht="18" customHeight="1" x14ac:dyDescent="0.25">
      <c r="A495" s="59" t="s">
        <v>4188</v>
      </c>
      <c r="B495" s="60" t="s">
        <v>4189</v>
      </c>
      <c r="C495" s="60" t="s">
        <v>4189</v>
      </c>
      <c r="D495" s="60" t="s">
        <v>2761</v>
      </c>
      <c r="E495" s="61" t="s">
        <v>1708</v>
      </c>
      <c r="F495" s="60" t="s">
        <v>1709</v>
      </c>
      <c r="G495" s="62" t="s">
        <v>4171</v>
      </c>
      <c r="H495" s="63" t="s">
        <v>2763</v>
      </c>
      <c r="I495" s="64" t="s">
        <v>2764</v>
      </c>
      <c r="J495" s="63" t="s">
        <v>2765</v>
      </c>
      <c r="K495" s="65" t="s">
        <v>324</v>
      </c>
      <c r="L495" s="66">
        <v>492</v>
      </c>
      <c r="M495" s="32" t="s">
        <v>4190</v>
      </c>
      <c r="N495" s="32" t="s">
        <v>1712</v>
      </c>
    </row>
    <row r="496" spans="1:14" ht="18" customHeight="1" x14ac:dyDescent="0.25">
      <c r="A496" s="53" t="s">
        <v>4191</v>
      </c>
      <c r="B496" s="54" t="s">
        <v>4192</v>
      </c>
      <c r="C496" s="54" t="s">
        <v>4192</v>
      </c>
      <c r="D496" s="54" t="s">
        <v>2761</v>
      </c>
      <c r="E496" s="55" t="s">
        <v>1708</v>
      </c>
      <c r="F496" s="54" t="s">
        <v>1709</v>
      </c>
      <c r="G496" s="67" t="s">
        <v>4171</v>
      </c>
      <c r="H496" s="68" t="s">
        <v>2763</v>
      </c>
      <c r="I496" s="69" t="s">
        <v>2764</v>
      </c>
      <c r="J496" s="68" t="s">
        <v>2765</v>
      </c>
      <c r="K496" s="57" t="s">
        <v>324</v>
      </c>
      <c r="L496" s="58">
        <v>493</v>
      </c>
      <c r="M496" s="32" t="s">
        <v>4193</v>
      </c>
      <c r="N496" s="32" t="s">
        <v>1712</v>
      </c>
    </row>
    <row r="497" spans="1:14" ht="18" customHeight="1" x14ac:dyDescent="0.25">
      <c r="A497" s="59" t="s">
        <v>4194</v>
      </c>
      <c r="B497" s="60" t="s">
        <v>4195</v>
      </c>
      <c r="C497" s="60" t="s">
        <v>4195</v>
      </c>
      <c r="D497" s="60" t="s">
        <v>2761</v>
      </c>
      <c r="E497" s="61" t="s">
        <v>1708</v>
      </c>
      <c r="F497" s="60" t="s">
        <v>1709</v>
      </c>
      <c r="G497" s="62" t="s">
        <v>4171</v>
      </c>
      <c r="H497" s="63" t="s">
        <v>2763</v>
      </c>
      <c r="I497" s="64" t="s">
        <v>2764</v>
      </c>
      <c r="J497" s="63" t="s">
        <v>2765</v>
      </c>
      <c r="K497" s="65" t="s">
        <v>324</v>
      </c>
      <c r="L497" s="66">
        <v>494</v>
      </c>
      <c r="M497" s="32" t="s">
        <v>4196</v>
      </c>
      <c r="N497" s="32" t="s">
        <v>1712</v>
      </c>
    </row>
    <row r="498" spans="1:14" ht="18" customHeight="1" x14ac:dyDescent="0.25">
      <c r="A498" s="53" t="s">
        <v>4197</v>
      </c>
      <c r="B498" s="54" t="s">
        <v>4198</v>
      </c>
      <c r="C498" s="54" t="s">
        <v>4198</v>
      </c>
      <c r="D498" s="54" t="s">
        <v>2761</v>
      </c>
      <c r="E498" s="55" t="s">
        <v>1708</v>
      </c>
      <c r="F498" s="54" t="s">
        <v>1709</v>
      </c>
      <c r="G498" s="67" t="s">
        <v>4171</v>
      </c>
      <c r="H498" s="68" t="s">
        <v>2763</v>
      </c>
      <c r="I498" s="69" t="s">
        <v>2764</v>
      </c>
      <c r="J498" s="68" t="s">
        <v>2765</v>
      </c>
      <c r="K498" s="57" t="s">
        <v>324</v>
      </c>
      <c r="L498" s="58">
        <v>495</v>
      </c>
      <c r="M498" s="32" t="s">
        <v>4199</v>
      </c>
      <c r="N498" s="32" t="s">
        <v>1712</v>
      </c>
    </row>
    <row r="499" spans="1:14" ht="18" customHeight="1" x14ac:dyDescent="0.25">
      <c r="A499" s="59" t="s">
        <v>4200</v>
      </c>
      <c r="B499" s="60" t="s">
        <v>4201</v>
      </c>
      <c r="C499" s="60" t="s">
        <v>4201</v>
      </c>
      <c r="D499" s="60" t="s">
        <v>2761</v>
      </c>
      <c r="E499" s="61" t="s">
        <v>1708</v>
      </c>
      <c r="F499" s="60" t="s">
        <v>1709</v>
      </c>
      <c r="G499" s="62" t="s">
        <v>4171</v>
      </c>
      <c r="H499" s="63" t="s">
        <v>2763</v>
      </c>
      <c r="I499" s="64" t="s">
        <v>2764</v>
      </c>
      <c r="J499" s="63" t="s">
        <v>2765</v>
      </c>
      <c r="K499" s="65" t="s">
        <v>324</v>
      </c>
      <c r="L499" s="66">
        <v>496</v>
      </c>
      <c r="M499" s="32" t="s">
        <v>4202</v>
      </c>
      <c r="N499" s="32" t="s">
        <v>1712</v>
      </c>
    </row>
    <row r="500" spans="1:14" ht="18" customHeight="1" x14ac:dyDescent="0.25">
      <c r="A500" s="53" t="s">
        <v>4203</v>
      </c>
      <c r="B500" s="54" t="s">
        <v>4204</v>
      </c>
      <c r="C500" s="54" t="s">
        <v>4204</v>
      </c>
      <c r="D500" s="54" t="s">
        <v>2761</v>
      </c>
      <c r="E500" s="55" t="s">
        <v>1708</v>
      </c>
      <c r="F500" s="54" t="s">
        <v>1709</v>
      </c>
      <c r="G500" s="67" t="s">
        <v>4171</v>
      </c>
      <c r="H500" s="68" t="s">
        <v>2763</v>
      </c>
      <c r="I500" s="69" t="s">
        <v>2764</v>
      </c>
      <c r="J500" s="68" t="s">
        <v>2765</v>
      </c>
      <c r="K500" s="57" t="s">
        <v>324</v>
      </c>
      <c r="L500" s="58">
        <v>497</v>
      </c>
      <c r="M500" s="32" t="s">
        <v>4205</v>
      </c>
      <c r="N500" s="32" t="s">
        <v>1712</v>
      </c>
    </row>
    <row r="501" spans="1:14" ht="18" customHeight="1" x14ac:dyDescent="0.25">
      <c r="A501" s="59" t="s">
        <v>4206</v>
      </c>
      <c r="B501" s="60" t="s">
        <v>4207</v>
      </c>
      <c r="C501" s="60" t="s">
        <v>4207</v>
      </c>
      <c r="D501" s="60" t="s">
        <v>2761</v>
      </c>
      <c r="E501" s="61" t="s">
        <v>1708</v>
      </c>
      <c r="F501" s="60" t="s">
        <v>1709</v>
      </c>
      <c r="G501" s="62" t="s">
        <v>4171</v>
      </c>
      <c r="H501" s="63" t="s">
        <v>2763</v>
      </c>
      <c r="I501" s="64" t="s">
        <v>2764</v>
      </c>
      <c r="J501" s="63" t="s">
        <v>2765</v>
      </c>
      <c r="K501" s="65" t="s">
        <v>324</v>
      </c>
      <c r="L501" s="66">
        <v>498</v>
      </c>
      <c r="M501" s="32" t="s">
        <v>4208</v>
      </c>
      <c r="N501" s="32" t="s">
        <v>1712</v>
      </c>
    </row>
    <row r="502" spans="1:14" ht="18" customHeight="1" x14ac:dyDescent="0.25">
      <c r="A502" s="53" t="s">
        <v>4209</v>
      </c>
      <c r="B502" s="54" t="s">
        <v>4210</v>
      </c>
      <c r="C502" s="54" t="s">
        <v>4210</v>
      </c>
      <c r="D502" s="54" t="s">
        <v>2761</v>
      </c>
      <c r="E502" s="55" t="s">
        <v>1708</v>
      </c>
      <c r="F502" s="54" t="s">
        <v>1709</v>
      </c>
      <c r="G502" s="67" t="s">
        <v>4171</v>
      </c>
      <c r="H502" s="68" t="s">
        <v>2763</v>
      </c>
      <c r="I502" s="69" t="s">
        <v>2764</v>
      </c>
      <c r="J502" s="68" t="s">
        <v>2765</v>
      </c>
      <c r="K502" s="57" t="s">
        <v>324</v>
      </c>
      <c r="L502" s="58">
        <v>499</v>
      </c>
      <c r="M502" s="32" t="s">
        <v>4211</v>
      </c>
      <c r="N502" s="32" t="s">
        <v>1712</v>
      </c>
    </row>
    <row r="503" spans="1:14" ht="18" customHeight="1" x14ac:dyDescent="0.25">
      <c r="A503" s="59" t="s">
        <v>4212</v>
      </c>
      <c r="B503" s="60" t="s">
        <v>4213</v>
      </c>
      <c r="C503" s="60" t="s">
        <v>4213</v>
      </c>
      <c r="D503" s="60" t="s">
        <v>2761</v>
      </c>
      <c r="E503" s="61" t="s">
        <v>1708</v>
      </c>
      <c r="F503" s="60" t="s">
        <v>1709</v>
      </c>
      <c r="G503" s="62" t="s">
        <v>4171</v>
      </c>
      <c r="H503" s="63" t="s">
        <v>2763</v>
      </c>
      <c r="I503" s="64" t="s">
        <v>2764</v>
      </c>
      <c r="J503" s="63" t="s">
        <v>2765</v>
      </c>
      <c r="K503" s="65" t="s">
        <v>324</v>
      </c>
      <c r="L503" s="66">
        <v>500</v>
      </c>
      <c r="M503" s="32" t="s">
        <v>4214</v>
      </c>
      <c r="N503" s="32" t="s">
        <v>1712</v>
      </c>
    </row>
    <row r="504" spans="1:14" ht="18" customHeight="1" x14ac:dyDescent="0.25">
      <c r="A504" s="53" t="s">
        <v>4215</v>
      </c>
      <c r="B504" s="54" t="s">
        <v>4216</v>
      </c>
      <c r="C504" s="54" t="s">
        <v>4216</v>
      </c>
      <c r="D504" s="54" t="s">
        <v>2761</v>
      </c>
      <c r="E504" s="55" t="s">
        <v>1708</v>
      </c>
      <c r="F504" s="54" t="s">
        <v>1709</v>
      </c>
      <c r="G504" s="67" t="s">
        <v>4171</v>
      </c>
      <c r="H504" s="68" t="s">
        <v>2763</v>
      </c>
      <c r="I504" s="69" t="s">
        <v>2764</v>
      </c>
      <c r="J504" s="68" t="s">
        <v>2765</v>
      </c>
      <c r="K504" s="57" t="s">
        <v>324</v>
      </c>
      <c r="L504" s="58">
        <v>501</v>
      </c>
      <c r="M504" s="32" t="s">
        <v>4217</v>
      </c>
      <c r="N504" s="32" t="s">
        <v>1712</v>
      </c>
    </row>
    <row r="505" spans="1:14" ht="18" customHeight="1" x14ac:dyDescent="0.25">
      <c r="A505" s="59" t="s">
        <v>4218</v>
      </c>
      <c r="B505" s="60" t="s">
        <v>4219</v>
      </c>
      <c r="C505" s="60" t="s">
        <v>4219</v>
      </c>
      <c r="D505" s="60" t="s">
        <v>2761</v>
      </c>
      <c r="E505" s="61" t="s">
        <v>1708</v>
      </c>
      <c r="F505" s="60" t="s">
        <v>1709</v>
      </c>
      <c r="G505" s="62" t="s">
        <v>4171</v>
      </c>
      <c r="H505" s="63" t="s">
        <v>2763</v>
      </c>
      <c r="I505" s="64" t="s">
        <v>2764</v>
      </c>
      <c r="J505" s="63" t="s">
        <v>2765</v>
      </c>
      <c r="K505" s="65" t="s">
        <v>324</v>
      </c>
      <c r="L505" s="66">
        <v>502</v>
      </c>
      <c r="M505" s="32" t="s">
        <v>4220</v>
      </c>
      <c r="N505" s="32" t="s">
        <v>1712</v>
      </c>
    </row>
    <row r="506" spans="1:14" ht="18" customHeight="1" x14ac:dyDescent="0.25">
      <c r="A506" s="53" t="s">
        <v>4221</v>
      </c>
      <c r="B506" s="54" t="s">
        <v>4222</v>
      </c>
      <c r="C506" s="54" t="s">
        <v>4222</v>
      </c>
      <c r="D506" s="54" t="s">
        <v>2761</v>
      </c>
      <c r="E506" s="55" t="s">
        <v>1708</v>
      </c>
      <c r="F506" s="54" t="s">
        <v>1709</v>
      </c>
      <c r="G506" s="67" t="s">
        <v>4171</v>
      </c>
      <c r="H506" s="68" t="s">
        <v>2763</v>
      </c>
      <c r="I506" s="69" t="s">
        <v>2764</v>
      </c>
      <c r="J506" s="68" t="s">
        <v>2765</v>
      </c>
      <c r="K506" s="57" t="s">
        <v>324</v>
      </c>
      <c r="L506" s="58">
        <v>503</v>
      </c>
      <c r="M506" s="32" t="s">
        <v>4223</v>
      </c>
      <c r="N506" s="32" t="s">
        <v>1712</v>
      </c>
    </row>
    <row r="507" spans="1:14" ht="18" customHeight="1" x14ac:dyDescent="0.25">
      <c r="A507" s="73" t="s">
        <v>1708</v>
      </c>
      <c r="B507" s="60" t="s">
        <v>1709</v>
      </c>
      <c r="C507" s="61"/>
      <c r="D507" s="61"/>
      <c r="E507" s="61" t="s">
        <v>1708</v>
      </c>
      <c r="F507" s="60" t="s">
        <v>1709</v>
      </c>
      <c r="G507" s="62"/>
      <c r="H507" s="63"/>
      <c r="I507" s="64"/>
      <c r="J507" s="63"/>
      <c r="K507" s="65" t="s">
        <v>2740</v>
      </c>
      <c r="L507" s="66">
        <v>504</v>
      </c>
      <c r="M507" s="32" t="s">
        <v>1712</v>
      </c>
      <c r="N507" s="32" t="s">
        <v>1712</v>
      </c>
    </row>
    <row r="508" spans="1:14" ht="18" customHeight="1" x14ac:dyDescent="0.25">
      <c r="A508" s="53" t="s">
        <v>4224</v>
      </c>
      <c r="B508" s="54" t="s">
        <v>4225</v>
      </c>
      <c r="C508" s="54" t="s">
        <v>4225</v>
      </c>
      <c r="D508" s="54" t="s">
        <v>4226</v>
      </c>
      <c r="E508" s="55" t="s">
        <v>1713</v>
      </c>
      <c r="F508" s="54" t="s">
        <v>1714</v>
      </c>
      <c r="G508" s="67" t="s">
        <v>3074</v>
      </c>
      <c r="H508" s="68" t="s">
        <v>2763</v>
      </c>
      <c r="I508" s="69" t="s">
        <v>2764</v>
      </c>
      <c r="J508" s="68" t="s">
        <v>2765</v>
      </c>
      <c r="K508" s="57" t="s">
        <v>324</v>
      </c>
      <c r="L508" s="58">
        <v>505</v>
      </c>
      <c r="M508" s="32" t="s">
        <v>4227</v>
      </c>
      <c r="N508" s="32" t="s">
        <v>1718</v>
      </c>
    </row>
    <row r="509" spans="1:14" ht="18" customHeight="1" x14ac:dyDescent="0.25">
      <c r="A509" s="59" t="s">
        <v>4228</v>
      </c>
      <c r="B509" s="60" t="s">
        <v>4229</v>
      </c>
      <c r="C509" s="60" t="s">
        <v>4229</v>
      </c>
      <c r="D509" s="60" t="s">
        <v>4226</v>
      </c>
      <c r="E509" s="61" t="s">
        <v>1713</v>
      </c>
      <c r="F509" s="60" t="s">
        <v>1714</v>
      </c>
      <c r="G509" s="62" t="s">
        <v>3074</v>
      </c>
      <c r="H509" s="63" t="s">
        <v>2763</v>
      </c>
      <c r="I509" s="64" t="s">
        <v>2764</v>
      </c>
      <c r="J509" s="63" t="s">
        <v>2765</v>
      </c>
      <c r="K509" s="65" t="s">
        <v>324</v>
      </c>
      <c r="L509" s="66">
        <v>506</v>
      </c>
      <c r="M509" s="32" t="s">
        <v>4230</v>
      </c>
      <c r="N509" s="32" t="s">
        <v>1718</v>
      </c>
    </row>
    <row r="510" spans="1:14" ht="18" customHeight="1" x14ac:dyDescent="0.25">
      <c r="A510" s="72" t="s">
        <v>1713</v>
      </c>
      <c r="B510" s="54" t="s">
        <v>1714</v>
      </c>
      <c r="C510" s="55"/>
      <c r="D510" s="55"/>
      <c r="E510" s="55" t="s">
        <v>1713</v>
      </c>
      <c r="F510" s="54" t="s">
        <v>1714</v>
      </c>
      <c r="G510" s="67"/>
      <c r="H510" s="68"/>
      <c r="I510" s="69"/>
      <c r="J510" s="68"/>
      <c r="K510" s="57" t="s">
        <v>2740</v>
      </c>
      <c r="L510" s="58">
        <v>507</v>
      </c>
      <c r="M510" s="32" t="s">
        <v>1718</v>
      </c>
      <c r="N510" s="32" t="s">
        <v>1718</v>
      </c>
    </row>
    <row r="511" spans="1:14" ht="18" customHeight="1" x14ac:dyDescent="0.25">
      <c r="A511" s="59" t="s">
        <v>4231</v>
      </c>
      <c r="B511" s="60" t="s">
        <v>4232</v>
      </c>
      <c r="C511" s="60" t="s">
        <v>4232</v>
      </c>
      <c r="D511" s="60" t="s">
        <v>4233</v>
      </c>
      <c r="E511" s="61" t="s">
        <v>1719</v>
      </c>
      <c r="F511" s="60" t="s">
        <v>1715</v>
      </c>
      <c r="G511" s="62" t="s">
        <v>4234</v>
      </c>
      <c r="H511" s="63" t="s">
        <v>2763</v>
      </c>
      <c r="I511" s="64" t="s">
        <v>2764</v>
      </c>
      <c r="J511" s="63" t="s">
        <v>2765</v>
      </c>
      <c r="K511" s="65" t="s">
        <v>324</v>
      </c>
      <c r="L511" s="66">
        <v>508</v>
      </c>
      <c r="M511" s="32" t="s">
        <v>4235</v>
      </c>
      <c r="N511" s="32" t="s">
        <v>1723</v>
      </c>
    </row>
    <row r="512" spans="1:14" ht="18" customHeight="1" x14ac:dyDescent="0.25">
      <c r="A512" s="53" t="s">
        <v>4236</v>
      </c>
      <c r="B512" s="54" t="s">
        <v>4237</v>
      </c>
      <c r="C512" s="54" t="s">
        <v>4237</v>
      </c>
      <c r="D512" s="54" t="s">
        <v>2761</v>
      </c>
      <c r="E512" s="55" t="s">
        <v>1719</v>
      </c>
      <c r="F512" s="54" t="s">
        <v>1715</v>
      </c>
      <c r="G512" s="67" t="s">
        <v>4234</v>
      </c>
      <c r="H512" s="68" t="s">
        <v>2763</v>
      </c>
      <c r="I512" s="69" t="s">
        <v>2764</v>
      </c>
      <c r="J512" s="68" t="s">
        <v>2765</v>
      </c>
      <c r="K512" s="57" t="s">
        <v>324</v>
      </c>
      <c r="L512" s="58">
        <v>509</v>
      </c>
      <c r="M512" s="32" t="s">
        <v>4238</v>
      </c>
      <c r="N512" s="32" t="s">
        <v>1723</v>
      </c>
    </row>
    <row r="513" spans="1:14" ht="18" customHeight="1" x14ac:dyDescent="0.25">
      <c r="A513" s="59" t="s">
        <v>4239</v>
      </c>
      <c r="B513" s="60" t="s">
        <v>4240</v>
      </c>
      <c r="C513" s="60" t="s">
        <v>4240</v>
      </c>
      <c r="D513" s="60" t="s">
        <v>2761</v>
      </c>
      <c r="E513" s="61" t="s">
        <v>1719</v>
      </c>
      <c r="F513" s="60" t="s">
        <v>1715</v>
      </c>
      <c r="G513" s="62" t="s">
        <v>4234</v>
      </c>
      <c r="H513" s="63" t="s">
        <v>2763</v>
      </c>
      <c r="I513" s="64" t="s">
        <v>2764</v>
      </c>
      <c r="J513" s="63" t="s">
        <v>2765</v>
      </c>
      <c r="K513" s="65" t="s">
        <v>324</v>
      </c>
      <c r="L513" s="66">
        <v>510</v>
      </c>
      <c r="M513" s="32" t="s">
        <v>4241</v>
      </c>
      <c r="N513" s="32" t="s">
        <v>1723</v>
      </c>
    </row>
    <row r="514" spans="1:14" ht="18" customHeight="1" x14ac:dyDescent="0.25">
      <c r="A514" s="53" t="s">
        <v>4242</v>
      </c>
      <c r="B514" s="54" t="s">
        <v>4243</v>
      </c>
      <c r="C514" s="54" t="s">
        <v>4243</v>
      </c>
      <c r="D514" s="54" t="s">
        <v>2761</v>
      </c>
      <c r="E514" s="55" t="s">
        <v>1719</v>
      </c>
      <c r="F514" s="54" t="s">
        <v>1715</v>
      </c>
      <c r="G514" s="67" t="s">
        <v>4234</v>
      </c>
      <c r="H514" s="68" t="s">
        <v>2763</v>
      </c>
      <c r="I514" s="69" t="s">
        <v>2764</v>
      </c>
      <c r="J514" s="68" t="s">
        <v>2765</v>
      </c>
      <c r="K514" s="57" t="s">
        <v>324</v>
      </c>
      <c r="L514" s="58">
        <v>511</v>
      </c>
      <c r="M514" s="32" t="s">
        <v>4244</v>
      </c>
      <c r="N514" s="32" t="s">
        <v>1723</v>
      </c>
    </row>
    <row r="515" spans="1:14" ht="18" customHeight="1" x14ac:dyDescent="0.25">
      <c r="A515" s="59" t="s">
        <v>4245</v>
      </c>
      <c r="B515" s="60" t="s">
        <v>4246</v>
      </c>
      <c r="C515" s="60" t="s">
        <v>4246</v>
      </c>
      <c r="D515" s="60" t="s">
        <v>2761</v>
      </c>
      <c r="E515" s="61" t="s">
        <v>1719</v>
      </c>
      <c r="F515" s="60" t="s">
        <v>1715</v>
      </c>
      <c r="G515" s="62" t="s">
        <v>4234</v>
      </c>
      <c r="H515" s="63" t="s">
        <v>2763</v>
      </c>
      <c r="I515" s="64" t="s">
        <v>2764</v>
      </c>
      <c r="J515" s="63" t="s">
        <v>2765</v>
      </c>
      <c r="K515" s="65" t="s">
        <v>324</v>
      </c>
      <c r="L515" s="66">
        <v>512</v>
      </c>
      <c r="M515" s="32" t="s">
        <v>4247</v>
      </c>
      <c r="N515" s="32" t="s">
        <v>1723</v>
      </c>
    </row>
    <row r="516" spans="1:14" ht="18" customHeight="1" x14ac:dyDescent="0.25">
      <c r="A516" s="53" t="s">
        <v>4248</v>
      </c>
      <c r="B516" s="54" t="s">
        <v>4249</v>
      </c>
      <c r="C516" s="54" t="s">
        <v>4249</v>
      </c>
      <c r="D516" s="54" t="s">
        <v>2761</v>
      </c>
      <c r="E516" s="55" t="s">
        <v>1719</v>
      </c>
      <c r="F516" s="54" t="s">
        <v>1715</v>
      </c>
      <c r="G516" s="67" t="s">
        <v>4234</v>
      </c>
      <c r="H516" s="68" t="s">
        <v>2763</v>
      </c>
      <c r="I516" s="69" t="s">
        <v>2764</v>
      </c>
      <c r="J516" s="68" t="s">
        <v>2765</v>
      </c>
      <c r="K516" s="57" t="s">
        <v>324</v>
      </c>
      <c r="L516" s="58">
        <v>513</v>
      </c>
      <c r="M516" s="32" t="s">
        <v>4250</v>
      </c>
      <c r="N516" s="32" t="s">
        <v>1723</v>
      </c>
    </row>
    <row r="517" spans="1:14" ht="18" customHeight="1" x14ac:dyDescent="0.25">
      <c r="A517" s="59" t="s">
        <v>4251</v>
      </c>
      <c r="B517" s="60" t="s">
        <v>4252</v>
      </c>
      <c r="C517" s="60" t="s">
        <v>4252</v>
      </c>
      <c r="D517" s="60" t="s">
        <v>2761</v>
      </c>
      <c r="E517" s="61" t="s">
        <v>1719</v>
      </c>
      <c r="F517" s="60" t="s">
        <v>1715</v>
      </c>
      <c r="G517" s="62" t="s">
        <v>4234</v>
      </c>
      <c r="H517" s="63" t="s">
        <v>2763</v>
      </c>
      <c r="I517" s="64" t="s">
        <v>2764</v>
      </c>
      <c r="J517" s="63" t="s">
        <v>2765</v>
      </c>
      <c r="K517" s="65" t="s">
        <v>324</v>
      </c>
      <c r="L517" s="66">
        <v>514</v>
      </c>
      <c r="M517" s="32" t="s">
        <v>4253</v>
      </c>
      <c r="N517" s="32" t="s">
        <v>1723</v>
      </c>
    </row>
    <row r="518" spans="1:14" ht="18" customHeight="1" x14ac:dyDescent="0.25">
      <c r="A518" s="53" t="s">
        <v>4254</v>
      </c>
      <c r="B518" s="54" t="s">
        <v>4255</v>
      </c>
      <c r="C518" s="54" t="s">
        <v>4255</v>
      </c>
      <c r="D518" s="54" t="s">
        <v>2761</v>
      </c>
      <c r="E518" s="55" t="s">
        <v>1719</v>
      </c>
      <c r="F518" s="54" t="s">
        <v>1715</v>
      </c>
      <c r="G518" s="67" t="s">
        <v>4234</v>
      </c>
      <c r="H518" s="68" t="s">
        <v>2763</v>
      </c>
      <c r="I518" s="69" t="s">
        <v>2764</v>
      </c>
      <c r="J518" s="68" t="s">
        <v>2765</v>
      </c>
      <c r="K518" s="57" t="s">
        <v>324</v>
      </c>
      <c r="L518" s="58">
        <v>515</v>
      </c>
      <c r="M518" s="32" t="s">
        <v>4256</v>
      </c>
      <c r="N518" s="32" t="s">
        <v>1723</v>
      </c>
    </row>
    <row r="519" spans="1:14" ht="18" customHeight="1" x14ac:dyDescent="0.25">
      <c r="A519" s="59" t="s">
        <v>4257</v>
      </c>
      <c r="B519" s="60" t="s">
        <v>4258</v>
      </c>
      <c r="C519" s="60" t="s">
        <v>4258</v>
      </c>
      <c r="D519" s="60" t="s">
        <v>2761</v>
      </c>
      <c r="E519" s="61" t="s">
        <v>1719</v>
      </c>
      <c r="F519" s="60" t="s">
        <v>1715</v>
      </c>
      <c r="G519" s="62" t="s">
        <v>4234</v>
      </c>
      <c r="H519" s="63" t="s">
        <v>2763</v>
      </c>
      <c r="I519" s="64" t="s">
        <v>2764</v>
      </c>
      <c r="J519" s="63" t="s">
        <v>2765</v>
      </c>
      <c r="K519" s="65" t="s">
        <v>324</v>
      </c>
      <c r="L519" s="66">
        <v>516</v>
      </c>
      <c r="M519" s="32" t="s">
        <v>4259</v>
      </c>
      <c r="N519" s="32" t="s">
        <v>1723</v>
      </c>
    </row>
    <row r="520" spans="1:14" ht="18" customHeight="1" x14ac:dyDescent="0.25">
      <c r="A520" s="53" t="s">
        <v>4260</v>
      </c>
      <c r="B520" s="54" t="s">
        <v>4261</v>
      </c>
      <c r="C520" s="54" t="s">
        <v>4261</v>
      </c>
      <c r="D520" s="54" t="s">
        <v>2761</v>
      </c>
      <c r="E520" s="55" t="s">
        <v>1719</v>
      </c>
      <c r="F520" s="54" t="s">
        <v>1715</v>
      </c>
      <c r="G520" s="67" t="s">
        <v>4234</v>
      </c>
      <c r="H520" s="68" t="s">
        <v>2763</v>
      </c>
      <c r="I520" s="69" t="s">
        <v>2764</v>
      </c>
      <c r="J520" s="68" t="s">
        <v>2765</v>
      </c>
      <c r="K520" s="57" t="s">
        <v>324</v>
      </c>
      <c r="L520" s="58">
        <v>517</v>
      </c>
      <c r="M520" s="32" t="s">
        <v>4262</v>
      </c>
      <c r="N520" s="32" t="s">
        <v>1723</v>
      </c>
    </row>
    <row r="521" spans="1:14" ht="18" customHeight="1" x14ac:dyDescent="0.25">
      <c r="A521" s="59" t="s">
        <v>4263</v>
      </c>
      <c r="B521" s="60" t="s">
        <v>4264</v>
      </c>
      <c r="C521" s="60" t="s">
        <v>4264</v>
      </c>
      <c r="D521" s="60" t="s">
        <v>2761</v>
      </c>
      <c r="E521" s="61" t="s">
        <v>1719</v>
      </c>
      <c r="F521" s="60" t="s">
        <v>1715</v>
      </c>
      <c r="G521" s="62" t="s">
        <v>4234</v>
      </c>
      <c r="H521" s="63" t="s">
        <v>2763</v>
      </c>
      <c r="I521" s="64" t="s">
        <v>2764</v>
      </c>
      <c r="J521" s="63" t="s">
        <v>2765</v>
      </c>
      <c r="K521" s="65" t="s">
        <v>324</v>
      </c>
      <c r="L521" s="66">
        <v>518</v>
      </c>
      <c r="M521" s="32" t="s">
        <v>4265</v>
      </c>
      <c r="N521" s="32" t="s">
        <v>1723</v>
      </c>
    </row>
    <row r="522" spans="1:14" ht="18" customHeight="1" x14ac:dyDescent="0.25">
      <c r="A522" s="53" t="s">
        <v>4266</v>
      </c>
      <c r="B522" s="54" t="s">
        <v>4267</v>
      </c>
      <c r="C522" s="54" t="s">
        <v>4267</v>
      </c>
      <c r="D522" s="54" t="s">
        <v>2761</v>
      </c>
      <c r="E522" s="55" t="s">
        <v>1719</v>
      </c>
      <c r="F522" s="54" t="s">
        <v>1715</v>
      </c>
      <c r="G522" s="67" t="s">
        <v>4234</v>
      </c>
      <c r="H522" s="68" t="s">
        <v>2763</v>
      </c>
      <c r="I522" s="69" t="s">
        <v>2764</v>
      </c>
      <c r="J522" s="68" t="s">
        <v>2765</v>
      </c>
      <c r="K522" s="57" t="s">
        <v>324</v>
      </c>
      <c r="L522" s="58">
        <v>519</v>
      </c>
      <c r="M522" s="32" t="s">
        <v>4268</v>
      </c>
      <c r="N522" s="32" t="s">
        <v>1723</v>
      </c>
    </row>
    <row r="523" spans="1:14" ht="18" customHeight="1" x14ac:dyDescent="0.25">
      <c r="A523" s="59" t="s">
        <v>4269</v>
      </c>
      <c r="B523" s="60" t="s">
        <v>4270</v>
      </c>
      <c r="C523" s="60" t="s">
        <v>4270</v>
      </c>
      <c r="D523" s="60" t="s">
        <v>2761</v>
      </c>
      <c r="E523" s="61" t="s">
        <v>1719</v>
      </c>
      <c r="F523" s="60" t="s">
        <v>1715</v>
      </c>
      <c r="G523" s="62" t="s">
        <v>4234</v>
      </c>
      <c r="H523" s="63" t="s">
        <v>2763</v>
      </c>
      <c r="I523" s="64" t="s">
        <v>2764</v>
      </c>
      <c r="J523" s="63" t="s">
        <v>2765</v>
      </c>
      <c r="K523" s="65" t="s">
        <v>324</v>
      </c>
      <c r="L523" s="66">
        <v>520</v>
      </c>
      <c r="M523" s="32" t="s">
        <v>4271</v>
      </c>
      <c r="N523" s="32" t="s">
        <v>1723</v>
      </c>
    </row>
    <row r="524" spans="1:14" ht="18" customHeight="1" x14ac:dyDescent="0.25">
      <c r="A524" s="53" t="s">
        <v>4272</v>
      </c>
      <c r="B524" s="54" t="s">
        <v>4273</v>
      </c>
      <c r="C524" s="54" t="s">
        <v>4273</v>
      </c>
      <c r="D524" s="54" t="s">
        <v>2761</v>
      </c>
      <c r="E524" s="55" t="s">
        <v>1719</v>
      </c>
      <c r="F524" s="54" t="s">
        <v>1715</v>
      </c>
      <c r="G524" s="67" t="s">
        <v>4234</v>
      </c>
      <c r="H524" s="68" t="s">
        <v>2763</v>
      </c>
      <c r="I524" s="69" t="s">
        <v>2764</v>
      </c>
      <c r="J524" s="68" t="s">
        <v>2765</v>
      </c>
      <c r="K524" s="57" t="s">
        <v>324</v>
      </c>
      <c r="L524" s="58">
        <v>521</v>
      </c>
      <c r="M524" s="32" t="s">
        <v>4274</v>
      </c>
      <c r="N524" s="32" t="s">
        <v>1723</v>
      </c>
    </row>
    <row r="525" spans="1:14" ht="18" customHeight="1" x14ac:dyDescent="0.25">
      <c r="A525" s="59" t="s">
        <v>4275</v>
      </c>
      <c r="B525" s="60" t="s">
        <v>4276</v>
      </c>
      <c r="C525" s="60" t="s">
        <v>4276</v>
      </c>
      <c r="D525" s="60" t="s">
        <v>2761</v>
      </c>
      <c r="E525" s="61" t="s">
        <v>1719</v>
      </c>
      <c r="F525" s="60" t="s">
        <v>1715</v>
      </c>
      <c r="G525" s="62" t="s">
        <v>4234</v>
      </c>
      <c r="H525" s="63" t="s">
        <v>2763</v>
      </c>
      <c r="I525" s="64" t="s">
        <v>2764</v>
      </c>
      <c r="J525" s="63" t="s">
        <v>2765</v>
      </c>
      <c r="K525" s="65" t="s">
        <v>324</v>
      </c>
      <c r="L525" s="66">
        <v>522</v>
      </c>
      <c r="M525" s="32" t="s">
        <v>4277</v>
      </c>
      <c r="N525" s="32" t="s">
        <v>1723</v>
      </c>
    </row>
    <row r="526" spans="1:14" ht="18" customHeight="1" x14ac:dyDescent="0.25">
      <c r="A526" s="53" t="s">
        <v>4278</v>
      </c>
      <c r="B526" s="54" t="s">
        <v>4279</v>
      </c>
      <c r="C526" s="54" t="s">
        <v>4279</v>
      </c>
      <c r="D526" s="54" t="s">
        <v>2761</v>
      </c>
      <c r="E526" s="55" t="s">
        <v>1719</v>
      </c>
      <c r="F526" s="54" t="s">
        <v>1715</v>
      </c>
      <c r="G526" s="67" t="s">
        <v>4234</v>
      </c>
      <c r="H526" s="68" t="s">
        <v>2763</v>
      </c>
      <c r="I526" s="69" t="s">
        <v>2764</v>
      </c>
      <c r="J526" s="68" t="s">
        <v>2765</v>
      </c>
      <c r="K526" s="57" t="s">
        <v>324</v>
      </c>
      <c r="L526" s="58">
        <v>523</v>
      </c>
      <c r="M526" s="32" t="s">
        <v>4280</v>
      </c>
      <c r="N526" s="32" t="s">
        <v>1723</v>
      </c>
    </row>
    <row r="527" spans="1:14" ht="18" customHeight="1" x14ac:dyDescent="0.25">
      <c r="A527" s="59" t="s">
        <v>4281</v>
      </c>
      <c r="B527" s="60" t="s">
        <v>4282</v>
      </c>
      <c r="C527" s="60" t="s">
        <v>4282</v>
      </c>
      <c r="D527" s="60" t="s">
        <v>2761</v>
      </c>
      <c r="E527" s="61" t="s">
        <v>1719</v>
      </c>
      <c r="F527" s="60" t="s">
        <v>1715</v>
      </c>
      <c r="G527" s="62" t="s">
        <v>4234</v>
      </c>
      <c r="H527" s="63" t="s">
        <v>2763</v>
      </c>
      <c r="I527" s="64" t="s">
        <v>2764</v>
      </c>
      <c r="J527" s="63" t="s">
        <v>2765</v>
      </c>
      <c r="K527" s="65" t="s">
        <v>324</v>
      </c>
      <c r="L527" s="66">
        <v>524</v>
      </c>
      <c r="M527" s="32" t="s">
        <v>4283</v>
      </c>
      <c r="N527" s="32" t="s">
        <v>1723</v>
      </c>
    </row>
    <row r="528" spans="1:14" ht="18" customHeight="1" x14ac:dyDescent="0.25">
      <c r="A528" s="53" t="s">
        <v>4284</v>
      </c>
      <c r="B528" s="54" t="s">
        <v>4285</v>
      </c>
      <c r="C528" s="54" t="s">
        <v>4285</v>
      </c>
      <c r="D528" s="54" t="s">
        <v>2761</v>
      </c>
      <c r="E528" s="55" t="s">
        <v>1719</v>
      </c>
      <c r="F528" s="54" t="s">
        <v>1715</v>
      </c>
      <c r="G528" s="67" t="s">
        <v>4234</v>
      </c>
      <c r="H528" s="68" t="s">
        <v>2763</v>
      </c>
      <c r="I528" s="69" t="s">
        <v>2764</v>
      </c>
      <c r="J528" s="68" t="s">
        <v>2765</v>
      </c>
      <c r="K528" s="57" t="s">
        <v>324</v>
      </c>
      <c r="L528" s="58">
        <v>525</v>
      </c>
      <c r="M528" s="32" t="s">
        <v>4286</v>
      </c>
      <c r="N528" s="32" t="s">
        <v>1723</v>
      </c>
    </row>
    <row r="529" spans="1:14" ht="18" customHeight="1" x14ac:dyDescent="0.25">
      <c r="A529" s="59" t="s">
        <v>4287</v>
      </c>
      <c r="B529" s="60" t="s">
        <v>4288</v>
      </c>
      <c r="C529" s="60" t="s">
        <v>4288</v>
      </c>
      <c r="D529" s="60" t="s">
        <v>2761</v>
      </c>
      <c r="E529" s="61" t="s">
        <v>1719</v>
      </c>
      <c r="F529" s="60" t="s">
        <v>1715</v>
      </c>
      <c r="G529" s="62" t="s">
        <v>4234</v>
      </c>
      <c r="H529" s="63" t="s">
        <v>2763</v>
      </c>
      <c r="I529" s="64" t="s">
        <v>2764</v>
      </c>
      <c r="J529" s="63" t="s">
        <v>2765</v>
      </c>
      <c r="K529" s="65" t="s">
        <v>324</v>
      </c>
      <c r="L529" s="66">
        <v>526</v>
      </c>
      <c r="M529" s="32" t="s">
        <v>4289</v>
      </c>
      <c r="N529" s="32" t="s">
        <v>1723</v>
      </c>
    </row>
    <row r="530" spans="1:14" ht="18" customHeight="1" x14ac:dyDescent="0.25">
      <c r="A530" s="53" t="s">
        <v>4290</v>
      </c>
      <c r="B530" s="54" t="s">
        <v>4291</v>
      </c>
      <c r="C530" s="54" t="s">
        <v>4291</v>
      </c>
      <c r="D530" s="54" t="s">
        <v>2761</v>
      </c>
      <c r="E530" s="55" t="s">
        <v>1719</v>
      </c>
      <c r="F530" s="54" t="s">
        <v>1715</v>
      </c>
      <c r="G530" s="67" t="s">
        <v>4234</v>
      </c>
      <c r="H530" s="68" t="s">
        <v>2763</v>
      </c>
      <c r="I530" s="69" t="s">
        <v>2764</v>
      </c>
      <c r="J530" s="68" t="s">
        <v>2765</v>
      </c>
      <c r="K530" s="57" t="s">
        <v>324</v>
      </c>
      <c r="L530" s="58">
        <v>527</v>
      </c>
      <c r="M530" s="32" t="s">
        <v>4292</v>
      </c>
      <c r="N530" s="32" t="s">
        <v>1723</v>
      </c>
    </row>
    <row r="531" spans="1:14" ht="18" customHeight="1" x14ac:dyDescent="0.25">
      <c r="A531" s="59" t="s">
        <v>4293</v>
      </c>
      <c r="B531" s="60" t="s">
        <v>4294</v>
      </c>
      <c r="C531" s="60" t="s">
        <v>4294</v>
      </c>
      <c r="D531" s="60" t="s">
        <v>2761</v>
      </c>
      <c r="E531" s="61" t="s">
        <v>1719</v>
      </c>
      <c r="F531" s="60" t="s">
        <v>1715</v>
      </c>
      <c r="G531" s="62" t="s">
        <v>4234</v>
      </c>
      <c r="H531" s="63" t="s">
        <v>2763</v>
      </c>
      <c r="I531" s="64" t="s">
        <v>2764</v>
      </c>
      <c r="J531" s="63" t="s">
        <v>2765</v>
      </c>
      <c r="K531" s="65" t="s">
        <v>324</v>
      </c>
      <c r="L531" s="66">
        <v>528</v>
      </c>
      <c r="M531" s="32" t="s">
        <v>4295</v>
      </c>
      <c r="N531" s="32" t="s">
        <v>1723</v>
      </c>
    </row>
    <row r="532" spans="1:14" ht="18" customHeight="1" x14ac:dyDescent="0.25">
      <c r="A532" s="53" t="s">
        <v>4296</v>
      </c>
      <c r="B532" s="54" t="s">
        <v>4297</v>
      </c>
      <c r="C532" s="54" t="s">
        <v>4297</v>
      </c>
      <c r="D532" s="54" t="s">
        <v>2761</v>
      </c>
      <c r="E532" s="55" t="s">
        <v>1719</v>
      </c>
      <c r="F532" s="54" t="s">
        <v>1715</v>
      </c>
      <c r="G532" s="67" t="s">
        <v>4234</v>
      </c>
      <c r="H532" s="68" t="s">
        <v>2763</v>
      </c>
      <c r="I532" s="69" t="s">
        <v>2764</v>
      </c>
      <c r="J532" s="68" t="s">
        <v>2765</v>
      </c>
      <c r="K532" s="57" t="s">
        <v>324</v>
      </c>
      <c r="L532" s="58">
        <v>529</v>
      </c>
      <c r="M532" s="32" t="s">
        <v>4298</v>
      </c>
      <c r="N532" s="32" t="s">
        <v>1723</v>
      </c>
    </row>
    <row r="533" spans="1:14" ht="18" customHeight="1" x14ac:dyDescent="0.25">
      <c r="A533" s="59" t="s">
        <v>4299</v>
      </c>
      <c r="B533" s="60" t="s">
        <v>4300</v>
      </c>
      <c r="C533" s="60" t="s">
        <v>4300</v>
      </c>
      <c r="D533" s="60" t="s">
        <v>2761</v>
      </c>
      <c r="E533" s="61" t="s">
        <v>1719</v>
      </c>
      <c r="F533" s="60" t="s">
        <v>1715</v>
      </c>
      <c r="G533" s="62" t="s">
        <v>4234</v>
      </c>
      <c r="H533" s="63" t="s">
        <v>2763</v>
      </c>
      <c r="I533" s="64" t="s">
        <v>2764</v>
      </c>
      <c r="J533" s="63" t="s">
        <v>2765</v>
      </c>
      <c r="K533" s="65" t="s">
        <v>324</v>
      </c>
      <c r="L533" s="66">
        <v>530</v>
      </c>
      <c r="M533" s="32" t="s">
        <v>4301</v>
      </c>
      <c r="N533" s="32" t="s">
        <v>1723</v>
      </c>
    </row>
    <row r="534" spans="1:14" ht="18" customHeight="1" x14ac:dyDescent="0.25">
      <c r="A534" s="53" t="s">
        <v>4302</v>
      </c>
      <c r="B534" s="54" t="s">
        <v>4303</v>
      </c>
      <c r="C534" s="54" t="s">
        <v>4303</v>
      </c>
      <c r="D534" s="54" t="s">
        <v>2761</v>
      </c>
      <c r="E534" s="55" t="s">
        <v>1719</v>
      </c>
      <c r="F534" s="54" t="s">
        <v>1715</v>
      </c>
      <c r="G534" s="67" t="s">
        <v>4234</v>
      </c>
      <c r="H534" s="68" t="s">
        <v>2763</v>
      </c>
      <c r="I534" s="69" t="s">
        <v>2764</v>
      </c>
      <c r="J534" s="68" t="s">
        <v>2765</v>
      </c>
      <c r="K534" s="57" t="s">
        <v>324</v>
      </c>
      <c r="L534" s="58">
        <v>531</v>
      </c>
      <c r="M534" s="32" t="s">
        <v>4304</v>
      </c>
      <c r="N534" s="32" t="s">
        <v>1723</v>
      </c>
    </row>
    <row r="535" spans="1:14" ht="18" customHeight="1" x14ac:dyDescent="0.25">
      <c r="A535" s="59" t="s">
        <v>4305</v>
      </c>
      <c r="B535" s="60" t="s">
        <v>4306</v>
      </c>
      <c r="C535" s="60" t="s">
        <v>4306</v>
      </c>
      <c r="D535" s="60" t="s">
        <v>2761</v>
      </c>
      <c r="E535" s="61" t="s">
        <v>1719</v>
      </c>
      <c r="F535" s="60" t="s">
        <v>1715</v>
      </c>
      <c r="G535" s="62" t="s">
        <v>4234</v>
      </c>
      <c r="H535" s="63" t="s">
        <v>2763</v>
      </c>
      <c r="I535" s="64" t="s">
        <v>2764</v>
      </c>
      <c r="J535" s="63" t="s">
        <v>2765</v>
      </c>
      <c r="K535" s="65" t="s">
        <v>324</v>
      </c>
      <c r="L535" s="66">
        <v>532</v>
      </c>
      <c r="M535" s="32" t="s">
        <v>4307</v>
      </c>
      <c r="N535" s="32" t="s">
        <v>1723</v>
      </c>
    </row>
    <row r="536" spans="1:14" ht="18" customHeight="1" x14ac:dyDescent="0.25">
      <c r="A536" s="72" t="s">
        <v>1719</v>
      </c>
      <c r="B536" s="54" t="s">
        <v>1715</v>
      </c>
      <c r="C536" s="55"/>
      <c r="D536" s="55"/>
      <c r="E536" s="55" t="s">
        <v>1719</v>
      </c>
      <c r="F536" s="54" t="s">
        <v>1715</v>
      </c>
      <c r="G536" s="67"/>
      <c r="H536" s="68"/>
      <c r="I536" s="69"/>
      <c r="J536" s="68"/>
      <c r="K536" s="57" t="s">
        <v>2740</v>
      </c>
      <c r="L536" s="58">
        <v>533</v>
      </c>
      <c r="M536" s="32" t="s">
        <v>1723</v>
      </c>
      <c r="N536" s="32" t="s">
        <v>1723</v>
      </c>
    </row>
    <row r="537" spans="1:14" ht="18" customHeight="1" x14ac:dyDescent="0.25">
      <c r="A537" s="59" t="s">
        <v>4308</v>
      </c>
      <c r="B537" s="60" t="s">
        <v>4309</v>
      </c>
      <c r="C537" s="60" t="s">
        <v>4309</v>
      </c>
      <c r="D537" s="60" t="s">
        <v>3228</v>
      </c>
      <c r="E537" s="61" t="s">
        <v>1724</v>
      </c>
      <c r="F537" s="60" t="s">
        <v>1720</v>
      </c>
      <c r="G537" s="62" t="s">
        <v>2762</v>
      </c>
      <c r="H537" s="63" t="s">
        <v>2763</v>
      </c>
      <c r="I537" s="64" t="s">
        <v>2764</v>
      </c>
      <c r="J537" s="63" t="s">
        <v>2765</v>
      </c>
      <c r="K537" s="65" t="s">
        <v>324</v>
      </c>
      <c r="L537" s="66">
        <v>534</v>
      </c>
      <c r="M537" s="32" t="s">
        <v>4310</v>
      </c>
      <c r="N537" s="32" t="s">
        <v>1728</v>
      </c>
    </row>
    <row r="538" spans="1:14" ht="18" customHeight="1" x14ac:dyDescent="0.25">
      <c r="A538" s="53" t="s">
        <v>4311</v>
      </c>
      <c r="B538" s="54" t="s">
        <v>4137</v>
      </c>
      <c r="C538" s="54" t="s">
        <v>4137</v>
      </c>
      <c r="D538" s="54" t="s">
        <v>3228</v>
      </c>
      <c r="E538" s="55" t="s">
        <v>1724</v>
      </c>
      <c r="F538" s="54" t="s">
        <v>1720</v>
      </c>
      <c r="G538" s="67" t="s">
        <v>2762</v>
      </c>
      <c r="H538" s="68" t="s">
        <v>2763</v>
      </c>
      <c r="I538" s="69" t="s">
        <v>2764</v>
      </c>
      <c r="J538" s="68" t="s">
        <v>2765</v>
      </c>
      <c r="K538" s="57" t="s">
        <v>324</v>
      </c>
      <c r="L538" s="58">
        <v>535</v>
      </c>
      <c r="M538" s="32" t="s">
        <v>4312</v>
      </c>
      <c r="N538" s="32" t="s">
        <v>1728</v>
      </c>
    </row>
    <row r="539" spans="1:14" ht="18" customHeight="1" x14ac:dyDescent="0.25">
      <c r="A539" s="59" t="s">
        <v>4313</v>
      </c>
      <c r="B539" s="60" t="s">
        <v>4314</v>
      </c>
      <c r="C539" s="60" t="s">
        <v>4314</v>
      </c>
      <c r="D539" s="60" t="s">
        <v>3228</v>
      </c>
      <c r="E539" s="61" t="s">
        <v>1724</v>
      </c>
      <c r="F539" s="60" t="s">
        <v>1720</v>
      </c>
      <c r="G539" s="62" t="s">
        <v>2762</v>
      </c>
      <c r="H539" s="63" t="s">
        <v>2763</v>
      </c>
      <c r="I539" s="64" t="s">
        <v>2764</v>
      </c>
      <c r="J539" s="63" t="s">
        <v>2765</v>
      </c>
      <c r="K539" s="65" t="s">
        <v>324</v>
      </c>
      <c r="L539" s="66">
        <v>536</v>
      </c>
      <c r="M539" s="32" t="s">
        <v>4315</v>
      </c>
      <c r="N539" s="32" t="s">
        <v>1728</v>
      </c>
    </row>
    <row r="540" spans="1:14" ht="18" customHeight="1" x14ac:dyDescent="0.25">
      <c r="A540" s="53" t="s">
        <v>4316</v>
      </c>
      <c r="B540" s="54" t="s">
        <v>4317</v>
      </c>
      <c r="C540" s="54" t="s">
        <v>4317</v>
      </c>
      <c r="D540" s="54" t="s">
        <v>3228</v>
      </c>
      <c r="E540" s="55" t="s">
        <v>1724</v>
      </c>
      <c r="F540" s="54" t="s">
        <v>1720</v>
      </c>
      <c r="G540" s="67" t="s">
        <v>2762</v>
      </c>
      <c r="H540" s="68" t="s">
        <v>2763</v>
      </c>
      <c r="I540" s="69" t="s">
        <v>2764</v>
      </c>
      <c r="J540" s="68" t="s">
        <v>2765</v>
      </c>
      <c r="K540" s="57" t="s">
        <v>324</v>
      </c>
      <c r="L540" s="58">
        <v>537</v>
      </c>
      <c r="M540" s="32" t="s">
        <v>4318</v>
      </c>
      <c r="N540" s="32" t="s">
        <v>1728</v>
      </c>
    </row>
    <row r="541" spans="1:14" ht="18" customHeight="1" x14ac:dyDescent="0.25">
      <c r="A541" s="59" t="s">
        <v>4319</v>
      </c>
      <c r="B541" s="60" t="s">
        <v>4320</v>
      </c>
      <c r="C541" s="60" t="s">
        <v>4320</v>
      </c>
      <c r="D541" s="60" t="s">
        <v>3228</v>
      </c>
      <c r="E541" s="61" t="s">
        <v>1724</v>
      </c>
      <c r="F541" s="60" t="s">
        <v>1720</v>
      </c>
      <c r="G541" s="62" t="s">
        <v>2762</v>
      </c>
      <c r="H541" s="63" t="s">
        <v>2763</v>
      </c>
      <c r="I541" s="64" t="s">
        <v>2764</v>
      </c>
      <c r="J541" s="63" t="s">
        <v>2765</v>
      </c>
      <c r="K541" s="65" t="s">
        <v>324</v>
      </c>
      <c r="L541" s="66">
        <v>538</v>
      </c>
      <c r="M541" s="32" t="s">
        <v>4321</v>
      </c>
      <c r="N541" s="32" t="s">
        <v>1728</v>
      </c>
    </row>
    <row r="542" spans="1:14" ht="18" customHeight="1" x14ac:dyDescent="0.25">
      <c r="A542" s="53" t="s">
        <v>4322</v>
      </c>
      <c r="B542" s="54" t="s">
        <v>4323</v>
      </c>
      <c r="C542" s="54" t="s">
        <v>4323</v>
      </c>
      <c r="D542" s="54" t="s">
        <v>3228</v>
      </c>
      <c r="E542" s="55" t="s">
        <v>1724</v>
      </c>
      <c r="F542" s="54" t="s">
        <v>1720</v>
      </c>
      <c r="G542" s="67" t="s">
        <v>2762</v>
      </c>
      <c r="H542" s="68" t="s">
        <v>2763</v>
      </c>
      <c r="I542" s="69" t="s">
        <v>2764</v>
      </c>
      <c r="J542" s="68" t="s">
        <v>2765</v>
      </c>
      <c r="K542" s="57" t="s">
        <v>324</v>
      </c>
      <c r="L542" s="58">
        <v>539</v>
      </c>
      <c r="M542" s="32" t="s">
        <v>4324</v>
      </c>
      <c r="N542" s="32" t="s">
        <v>1728</v>
      </c>
    </row>
    <row r="543" spans="1:14" ht="18" customHeight="1" x14ac:dyDescent="0.25">
      <c r="A543" s="59" t="s">
        <v>4325</v>
      </c>
      <c r="B543" s="60" t="s">
        <v>4326</v>
      </c>
      <c r="C543" s="60" t="s">
        <v>4326</v>
      </c>
      <c r="D543" s="60" t="s">
        <v>3228</v>
      </c>
      <c r="E543" s="61" t="s">
        <v>1724</v>
      </c>
      <c r="F543" s="60" t="s">
        <v>1720</v>
      </c>
      <c r="G543" s="62" t="s">
        <v>2762</v>
      </c>
      <c r="H543" s="63" t="s">
        <v>2763</v>
      </c>
      <c r="I543" s="64" t="s">
        <v>2764</v>
      </c>
      <c r="J543" s="63" t="s">
        <v>2765</v>
      </c>
      <c r="K543" s="65" t="s">
        <v>324</v>
      </c>
      <c r="L543" s="66">
        <v>540</v>
      </c>
      <c r="M543" s="32" t="s">
        <v>4327</v>
      </c>
      <c r="N543" s="32" t="s">
        <v>1728</v>
      </c>
    </row>
    <row r="544" spans="1:14" ht="18" customHeight="1" x14ac:dyDescent="0.25">
      <c r="A544" s="53" t="s">
        <v>4328</v>
      </c>
      <c r="B544" s="54" t="s">
        <v>4329</v>
      </c>
      <c r="C544" s="54" t="s">
        <v>4329</v>
      </c>
      <c r="D544" s="54" t="s">
        <v>3228</v>
      </c>
      <c r="E544" s="55" t="s">
        <v>1724</v>
      </c>
      <c r="F544" s="54" t="s">
        <v>1720</v>
      </c>
      <c r="G544" s="67" t="s">
        <v>2762</v>
      </c>
      <c r="H544" s="68" t="s">
        <v>2763</v>
      </c>
      <c r="I544" s="69" t="s">
        <v>2764</v>
      </c>
      <c r="J544" s="68" t="s">
        <v>2765</v>
      </c>
      <c r="K544" s="57" t="s">
        <v>324</v>
      </c>
      <c r="L544" s="58">
        <v>541</v>
      </c>
      <c r="M544" s="32" t="s">
        <v>4330</v>
      </c>
      <c r="N544" s="32" t="s">
        <v>1728</v>
      </c>
    </row>
    <row r="545" spans="1:14" ht="18" customHeight="1" x14ac:dyDescent="0.25">
      <c r="A545" s="59" t="s">
        <v>4331</v>
      </c>
      <c r="B545" s="60" t="s">
        <v>4332</v>
      </c>
      <c r="C545" s="60" t="s">
        <v>4332</v>
      </c>
      <c r="D545" s="60" t="s">
        <v>3228</v>
      </c>
      <c r="E545" s="61" t="s">
        <v>1724</v>
      </c>
      <c r="F545" s="60" t="s">
        <v>1720</v>
      </c>
      <c r="G545" s="62" t="s">
        <v>2762</v>
      </c>
      <c r="H545" s="63" t="s">
        <v>2763</v>
      </c>
      <c r="I545" s="64" t="s">
        <v>2764</v>
      </c>
      <c r="J545" s="63" t="s">
        <v>2765</v>
      </c>
      <c r="K545" s="65" t="s">
        <v>324</v>
      </c>
      <c r="L545" s="66">
        <v>542</v>
      </c>
      <c r="M545" s="32" t="s">
        <v>4333</v>
      </c>
      <c r="N545" s="32" t="s">
        <v>1728</v>
      </c>
    </row>
    <row r="546" spans="1:14" ht="18" customHeight="1" x14ac:dyDescent="0.25">
      <c r="A546" s="53" t="s">
        <v>4334</v>
      </c>
      <c r="B546" s="54" t="s">
        <v>4335</v>
      </c>
      <c r="C546" s="54" t="s">
        <v>4335</v>
      </c>
      <c r="D546" s="54" t="s">
        <v>3228</v>
      </c>
      <c r="E546" s="55" t="s">
        <v>1724</v>
      </c>
      <c r="F546" s="54" t="s">
        <v>1720</v>
      </c>
      <c r="G546" s="67" t="s">
        <v>2762</v>
      </c>
      <c r="H546" s="68" t="s">
        <v>2763</v>
      </c>
      <c r="I546" s="69" t="s">
        <v>2764</v>
      </c>
      <c r="J546" s="68" t="s">
        <v>2765</v>
      </c>
      <c r="K546" s="57" t="s">
        <v>324</v>
      </c>
      <c r="L546" s="58">
        <v>543</v>
      </c>
      <c r="M546" s="32" t="s">
        <v>4336</v>
      </c>
      <c r="N546" s="32" t="s">
        <v>1728</v>
      </c>
    </row>
    <row r="547" spans="1:14" ht="18" customHeight="1" x14ac:dyDescent="0.25">
      <c r="A547" s="73" t="s">
        <v>1724</v>
      </c>
      <c r="B547" s="60" t="s">
        <v>1720</v>
      </c>
      <c r="C547" s="61"/>
      <c r="D547" s="61"/>
      <c r="E547" s="61" t="s">
        <v>1724</v>
      </c>
      <c r="F547" s="60" t="s">
        <v>1720</v>
      </c>
      <c r="G547" s="62"/>
      <c r="H547" s="63"/>
      <c r="I547" s="64"/>
      <c r="J547" s="63"/>
      <c r="K547" s="65" t="s">
        <v>2740</v>
      </c>
      <c r="L547" s="66">
        <v>544</v>
      </c>
      <c r="M547" s="32" t="s">
        <v>1728</v>
      </c>
      <c r="N547" s="32" t="s">
        <v>1728</v>
      </c>
    </row>
    <row r="548" spans="1:14" ht="18" customHeight="1" x14ac:dyDescent="0.25">
      <c r="A548" s="53" t="s">
        <v>4337</v>
      </c>
      <c r="B548" s="54" t="s">
        <v>4338</v>
      </c>
      <c r="C548" s="54" t="s">
        <v>4338</v>
      </c>
      <c r="D548" s="54" t="s">
        <v>2761</v>
      </c>
      <c r="E548" s="55" t="s">
        <v>1729</v>
      </c>
      <c r="F548" s="54" t="s">
        <v>1725</v>
      </c>
      <c r="G548" s="67" t="s">
        <v>2762</v>
      </c>
      <c r="H548" s="68" t="s">
        <v>2763</v>
      </c>
      <c r="I548" s="69" t="s">
        <v>2764</v>
      </c>
      <c r="J548" s="68" t="s">
        <v>2765</v>
      </c>
      <c r="K548" s="57" t="s">
        <v>324</v>
      </c>
      <c r="L548" s="58">
        <v>545</v>
      </c>
      <c r="M548" s="32" t="s">
        <v>4339</v>
      </c>
      <c r="N548" s="32" t="s">
        <v>1732</v>
      </c>
    </row>
    <row r="549" spans="1:14" ht="18" customHeight="1" x14ac:dyDescent="0.25">
      <c r="A549" s="59" t="s">
        <v>4340</v>
      </c>
      <c r="B549" s="60" t="s">
        <v>4341</v>
      </c>
      <c r="C549" s="60" t="s">
        <v>4341</v>
      </c>
      <c r="D549" s="60" t="s">
        <v>2761</v>
      </c>
      <c r="E549" s="61" t="s">
        <v>1729</v>
      </c>
      <c r="F549" s="60" t="s">
        <v>1725</v>
      </c>
      <c r="G549" s="62" t="s">
        <v>2762</v>
      </c>
      <c r="H549" s="63" t="s">
        <v>2763</v>
      </c>
      <c r="I549" s="64" t="s">
        <v>2764</v>
      </c>
      <c r="J549" s="63" t="s">
        <v>2765</v>
      </c>
      <c r="K549" s="65" t="s">
        <v>324</v>
      </c>
      <c r="L549" s="66">
        <v>546</v>
      </c>
      <c r="M549" s="32" t="s">
        <v>4342</v>
      </c>
      <c r="N549" s="32" t="s">
        <v>1732</v>
      </c>
    </row>
    <row r="550" spans="1:14" ht="18" customHeight="1" x14ac:dyDescent="0.25">
      <c r="A550" s="53" t="s">
        <v>4343</v>
      </c>
      <c r="B550" s="54" t="s">
        <v>4344</v>
      </c>
      <c r="C550" s="54" t="s">
        <v>4344</v>
      </c>
      <c r="D550" s="54" t="s">
        <v>2761</v>
      </c>
      <c r="E550" s="55" t="s">
        <v>1729</v>
      </c>
      <c r="F550" s="54" t="s">
        <v>1725</v>
      </c>
      <c r="G550" s="67" t="s">
        <v>2762</v>
      </c>
      <c r="H550" s="68" t="s">
        <v>2763</v>
      </c>
      <c r="I550" s="69" t="s">
        <v>2764</v>
      </c>
      <c r="J550" s="68" t="s">
        <v>2765</v>
      </c>
      <c r="K550" s="57" t="s">
        <v>324</v>
      </c>
      <c r="L550" s="58">
        <v>547</v>
      </c>
      <c r="M550" s="32" t="s">
        <v>4345</v>
      </c>
      <c r="N550" s="32" t="s">
        <v>1732</v>
      </c>
    </row>
    <row r="551" spans="1:14" ht="18" customHeight="1" x14ac:dyDescent="0.25">
      <c r="A551" s="59" t="s">
        <v>4346</v>
      </c>
      <c r="B551" s="60" t="s">
        <v>4347</v>
      </c>
      <c r="C551" s="60" t="s">
        <v>4347</v>
      </c>
      <c r="D551" s="60" t="s">
        <v>2761</v>
      </c>
      <c r="E551" s="61" t="s">
        <v>1729</v>
      </c>
      <c r="F551" s="60" t="s">
        <v>1725</v>
      </c>
      <c r="G551" s="62" t="s">
        <v>2762</v>
      </c>
      <c r="H551" s="63" t="s">
        <v>2763</v>
      </c>
      <c r="I551" s="64" t="s">
        <v>2764</v>
      </c>
      <c r="J551" s="63" t="s">
        <v>2765</v>
      </c>
      <c r="K551" s="65" t="s">
        <v>324</v>
      </c>
      <c r="L551" s="66">
        <v>548</v>
      </c>
      <c r="M551" s="32" t="s">
        <v>4348</v>
      </c>
      <c r="N551" s="32" t="s">
        <v>1732</v>
      </c>
    </row>
    <row r="552" spans="1:14" ht="18" customHeight="1" x14ac:dyDescent="0.25">
      <c r="A552" s="53" t="s">
        <v>4349</v>
      </c>
      <c r="B552" s="54" t="s">
        <v>4350</v>
      </c>
      <c r="C552" s="54" t="s">
        <v>4350</v>
      </c>
      <c r="D552" s="54" t="s">
        <v>2761</v>
      </c>
      <c r="E552" s="55" t="s">
        <v>1729</v>
      </c>
      <c r="F552" s="54" t="s">
        <v>1725</v>
      </c>
      <c r="G552" s="67" t="s">
        <v>2762</v>
      </c>
      <c r="H552" s="68" t="s">
        <v>2763</v>
      </c>
      <c r="I552" s="69" t="s">
        <v>2764</v>
      </c>
      <c r="J552" s="68" t="s">
        <v>2765</v>
      </c>
      <c r="K552" s="57" t="s">
        <v>324</v>
      </c>
      <c r="L552" s="58">
        <v>549</v>
      </c>
      <c r="M552" s="32" t="s">
        <v>4351</v>
      </c>
      <c r="N552" s="32" t="s">
        <v>1732</v>
      </c>
    </row>
    <row r="553" spans="1:14" ht="18" customHeight="1" x14ac:dyDescent="0.25">
      <c r="A553" s="59" t="s">
        <v>4352</v>
      </c>
      <c r="B553" s="60" t="s">
        <v>4353</v>
      </c>
      <c r="C553" s="60" t="s">
        <v>4353</v>
      </c>
      <c r="D553" s="60" t="s">
        <v>2761</v>
      </c>
      <c r="E553" s="61" t="s">
        <v>1729</v>
      </c>
      <c r="F553" s="60" t="s">
        <v>1725</v>
      </c>
      <c r="G553" s="62" t="s">
        <v>2762</v>
      </c>
      <c r="H553" s="63" t="s">
        <v>2763</v>
      </c>
      <c r="I553" s="64" t="s">
        <v>2764</v>
      </c>
      <c r="J553" s="63" t="s">
        <v>2765</v>
      </c>
      <c r="K553" s="65" t="s">
        <v>324</v>
      </c>
      <c r="L553" s="66">
        <v>550</v>
      </c>
      <c r="M553" s="32" t="s">
        <v>4354</v>
      </c>
      <c r="N553" s="32" t="s">
        <v>1732</v>
      </c>
    </row>
    <row r="554" spans="1:14" ht="18" customHeight="1" x14ac:dyDescent="0.25">
      <c r="A554" s="53" t="s">
        <v>4355</v>
      </c>
      <c r="B554" s="54" t="s">
        <v>4356</v>
      </c>
      <c r="C554" s="54" t="s">
        <v>4356</v>
      </c>
      <c r="D554" s="54" t="s">
        <v>2761</v>
      </c>
      <c r="E554" s="55" t="s">
        <v>1729</v>
      </c>
      <c r="F554" s="54" t="s">
        <v>1725</v>
      </c>
      <c r="G554" s="67" t="s">
        <v>2762</v>
      </c>
      <c r="H554" s="68" t="s">
        <v>2763</v>
      </c>
      <c r="I554" s="69" t="s">
        <v>2764</v>
      </c>
      <c r="J554" s="68" t="s">
        <v>2765</v>
      </c>
      <c r="K554" s="57" t="s">
        <v>324</v>
      </c>
      <c r="L554" s="58">
        <v>551</v>
      </c>
      <c r="M554" s="32" t="s">
        <v>4357</v>
      </c>
      <c r="N554" s="32" t="s">
        <v>1732</v>
      </c>
    </row>
    <row r="555" spans="1:14" ht="18" customHeight="1" x14ac:dyDescent="0.25">
      <c r="A555" s="59" t="s">
        <v>4358</v>
      </c>
      <c r="B555" s="60" t="s">
        <v>4359</v>
      </c>
      <c r="C555" s="60" t="s">
        <v>4359</v>
      </c>
      <c r="D555" s="60" t="s">
        <v>2761</v>
      </c>
      <c r="E555" s="61" t="s">
        <v>1729</v>
      </c>
      <c r="F555" s="60" t="s">
        <v>1725</v>
      </c>
      <c r="G555" s="62" t="s">
        <v>2762</v>
      </c>
      <c r="H555" s="63" t="s">
        <v>2763</v>
      </c>
      <c r="I555" s="64" t="s">
        <v>2764</v>
      </c>
      <c r="J555" s="63" t="s">
        <v>2765</v>
      </c>
      <c r="K555" s="65" t="s">
        <v>324</v>
      </c>
      <c r="L555" s="66">
        <v>552</v>
      </c>
      <c r="M555" s="32" t="s">
        <v>4360</v>
      </c>
      <c r="N555" s="32" t="s">
        <v>1732</v>
      </c>
    </row>
    <row r="556" spans="1:14" ht="18" customHeight="1" x14ac:dyDescent="0.25">
      <c r="A556" s="53" t="s">
        <v>4361</v>
      </c>
      <c r="B556" s="54" t="s">
        <v>4362</v>
      </c>
      <c r="C556" s="54" t="s">
        <v>4362</v>
      </c>
      <c r="D556" s="54" t="s">
        <v>2761</v>
      </c>
      <c r="E556" s="55" t="s">
        <v>1729</v>
      </c>
      <c r="F556" s="54" t="s">
        <v>1725</v>
      </c>
      <c r="G556" s="67" t="s">
        <v>2762</v>
      </c>
      <c r="H556" s="68" t="s">
        <v>2763</v>
      </c>
      <c r="I556" s="69" t="s">
        <v>2764</v>
      </c>
      <c r="J556" s="68" t="s">
        <v>2765</v>
      </c>
      <c r="K556" s="57" t="s">
        <v>324</v>
      </c>
      <c r="L556" s="58">
        <v>553</v>
      </c>
      <c r="M556" s="32" t="s">
        <v>4363</v>
      </c>
      <c r="N556" s="32" t="s">
        <v>1732</v>
      </c>
    </row>
    <row r="557" spans="1:14" ht="18" customHeight="1" x14ac:dyDescent="0.25">
      <c r="A557" s="59" t="s">
        <v>4364</v>
      </c>
      <c r="B557" s="60" t="s">
        <v>4365</v>
      </c>
      <c r="C557" s="60" t="s">
        <v>4365</v>
      </c>
      <c r="D557" s="60" t="s">
        <v>2761</v>
      </c>
      <c r="E557" s="61" t="s">
        <v>1729</v>
      </c>
      <c r="F557" s="60" t="s">
        <v>1725</v>
      </c>
      <c r="G557" s="62" t="s">
        <v>2762</v>
      </c>
      <c r="H557" s="63" t="s">
        <v>2763</v>
      </c>
      <c r="I557" s="64" t="s">
        <v>2764</v>
      </c>
      <c r="J557" s="63" t="s">
        <v>2765</v>
      </c>
      <c r="K557" s="65" t="s">
        <v>324</v>
      </c>
      <c r="L557" s="66">
        <v>554</v>
      </c>
      <c r="M557" s="32" t="s">
        <v>4366</v>
      </c>
      <c r="N557" s="32" t="s">
        <v>1732</v>
      </c>
    </row>
    <row r="558" spans="1:14" ht="18" customHeight="1" x14ac:dyDescent="0.25">
      <c r="A558" s="53" t="s">
        <v>4367</v>
      </c>
      <c r="B558" s="54" t="s">
        <v>4368</v>
      </c>
      <c r="C558" s="54" t="s">
        <v>4368</v>
      </c>
      <c r="D558" s="54" t="s">
        <v>3262</v>
      </c>
      <c r="E558" s="55" t="s">
        <v>1729</v>
      </c>
      <c r="F558" s="54" t="s">
        <v>1725</v>
      </c>
      <c r="G558" s="67" t="s">
        <v>2762</v>
      </c>
      <c r="H558" s="68" t="s">
        <v>2763</v>
      </c>
      <c r="I558" s="69" t="s">
        <v>2764</v>
      </c>
      <c r="J558" s="68" t="s">
        <v>2765</v>
      </c>
      <c r="K558" s="57" t="s">
        <v>324</v>
      </c>
      <c r="L558" s="58">
        <v>555</v>
      </c>
      <c r="M558" s="32" t="s">
        <v>4369</v>
      </c>
      <c r="N558" s="32" t="s">
        <v>1732</v>
      </c>
    </row>
    <row r="559" spans="1:14" ht="18" customHeight="1" x14ac:dyDescent="0.25">
      <c r="A559" s="59" t="s">
        <v>4370</v>
      </c>
      <c r="B559" s="60" t="s">
        <v>4371</v>
      </c>
      <c r="C559" s="60" t="s">
        <v>4371</v>
      </c>
      <c r="D559" s="60" t="s">
        <v>3262</v>
      </c>
      <c r="E559" s="61" t="s">
        <v>1729</v>
      </c>
      <c r="F559" s="60" t="s">
        <v>1725</v>
      </c>
      <c r="G559" s="62" t="s">
        <v>2762</v>
      </c>
      <c r="H559" s="63" t="s">
        <v>2763</v>
      </c>
      <c r="I559" s="64" t="s">
        <v>2764</v>
      </c>
      <c r="J559" s="63" t="s">
        <v>2765</v>
      </c>
      <c r="K559" s="65" t="s">
        <v>324</v>
      </c>
      <c r="L559" s="66">
        <v>556</v>
      </c>
      <c r="M559" s="32" t="s">
        <v>4372</v>
      </c>
      <c r="N559" s="32" t="s">
        <v>1732</v>
      </c>
    </row>
    <row r="560" spans="1:14" ht="18" customHeight="1" x14ac:dyDescent="0.25">
      <c r="A560" s="53" t="s">
        <v>4373</v>
      </c>
      <c r="B560" s="54" t="s">
        <v>4374</v>
      </c>
      <c r="C560" s="54" t="s">
        <v>4374</v>
      </c>
      <c r="D560" s="54" t="s">
        <v>3262</v>
      </c>
      <c r="E560" s="55" t="s">
        <v>1729</v>
      </c>
      <c r="F560" s="54" t="s">
        <v>1725</v>
      </c>
      <c r="G560" s="67" t="s">
        <v>2762</v>
      </c>
      <c r="H560" s="68" t="s">
        <v>2763</v>
      </c>
      <c r="I560" s="69" t="s">
        <v>2764</v>
      </c>
      <c r="J560" s="68" t="s">
        <v>2765</v>
      </c>
      <c r="K560" s="57" t="s">
        <v>324</v>
      </c>
      <c r="L560" s="58">
        <v>557</v>
      </c>
      <c r="M560" s="32" t="s">
        <v>4375</v>
      </c>
      <c r="N560" s="32" t="s">
        <v>1732</v>
      </c>
    </row>
    <row r="561" spans="1:14" ht="18" customHeight="1" x14ac:dyDescent="0.25">
      <c r="A561" s="59" t="s">
        <v>4376</v>
      </c>
      <c r="B561" s="60" t="s">
        <v>4377</v>
      </c>
      <c r="C561" s="60" t="s">
        <v>4377</v>
      </c>
      <c r="D561" s="60" t="s">
        <v>4378</v>
      </c>
      <c r="E561" s="61" t="s">
        <v>1738</v>
      </c>
      <c r="F561" s="60" t="s">
        <v>1739</v>
      </c>
      <c r="G561" s="62" t="s">
        <v>3760</v>
      </c>
      <c r="H561" s="63" t="s">
        <v>2763</v>
      </c>
      <c r="I561" s="64" t="s">
        <v>2764</v>
      </c>
      <c r="J561" s="63" t="s">
        <v>2765</v>
      </c>
      <c r="K561" s="65" t="s">
        <v>324</v>
      </c>
      <c r="L561" s="66">
        <v>558</v>
      </c>
      <c r="M561" s="32" t="s">
        <v>4379</v>
      </c>
      <c r="N561" s="32" t="s">
        <v>1742</v>
      </c>
    </row>
    <row r="562" spans="1:14" ht="18" customHeight="1" x14ac:dyDescent="0.25">
      <c r="A562" s="53" t="s">
        <v>4380</v>
      </c>
      <c r="B562" s="54" t="s">
        <v>4381</v>
      </c>
      <c r="C562" s="54" t="s">
        <v>4381</v>
      </c>
      <c r="D562" s="54" t="s">
        <v>4382</v>
      </c>
      <c r="E562" s="55" t="s">
        <v>1738</v>
      </c>
      <c r="F562" s="54" t="s">
        <v>1739</v>
      </c>
      <c r="G562" s="67" t="s">
        <v>3760</v>
      </c>
      <c r="H562" s="68" t="s">
        <v>2763</v>
      </c>
      <c r="I562" s="69" t="s">
        <v>2764</v>
      </c>
      <c r="J562" s="68" t="s">
        <v>2765</v>
      </c>
      <c r="K562" s="57" t="s">
        <v>324</v>
      </c>
      <c r="L562" s="58">
        <v>559</v>
      </c>
      <c r="M562" s="32" t="s">
        <v>4383</v>
      </c>
      <c r="N562" s="32" t="s">
        <v>1742</v>
      </c>
    </row>
    <row r="563" spans="1:14" ht="18" customHeight="1" x14ac:dyDescent="0.25">
      <c r="A563" s="59" t="s">
        <v>4384</v>
      </c>
      <c r="B563" s="60" t="s">
        <v>4385</v>
      </c>
      <c r="C563" s="60" t="s">
        <v>4385</v>
      </c>
      <c r="D563" s="60" t="s">
        <v>4382</v>
      </c>
      <c r="E563" s="61" t="s">
        <v>1738</v>
      </c>
      <c r="F563" s="60" t="s">
        <v>1739</v>
      </c>
      <c r="G563" s="62" t="s">
        <v>3760</v>
      </c>
      <c r="H563" s="63" t="s">
        <v>2763</v>
      </c>
      <c r="I563" s="64" t="s">
        <v>2764</v>
      </c>
      <c r="J563" s="63" t="s">
        <v>2765</v>
      </c>
      <c r="K563" s="65" t="s">
        <v>324</v>
      </c>
      <c r="L563" s="66">
        <v>560</v>
      </c>
      <c r="M563" s="32" t="s">
        <v>4386</v>
      </c>
      <c r="N563" s="32" t="s">
        <v>1742</v>
      </c>
    </row>
    <row r="564" spans="1:14" ht="18" customHeight="1" x14ac:dyDescent="0.25">
      <c r="A564" s="53" t="s">
        <v>4387</v>
      </c>
      <c r="B564" s="54" t="s">
        <v>4388</v>
      </c>
      <c r="C564" s="54" t="s">
        <v>4388</v>
      </c>
      <c r="D564" s="54" t="s">
        <v>4389</v>
      </c>
      <c r="E564" s="55" t="s">
        <v>1738</v>
      </c>
      <c r="F564" s="54" t="s">
        <v>1739</v>
      </c>
      <c r="G564" s="67" t="s">
        <v>3760</v>
      </c>
      <c r="H564" s="68" t="s">
        <v>2763</v>
      </c>
      <c r="I564" s="69" t="s">
        <v>2764</v>
      </c>
      <c r="J564" s="68" t="s">
        <v>2765</v>
      </c>
      <c r="K564" s="57" t="s">
        <v>324</v>
      </c>
      <c r="L564" s="58">
        <v>561</v>
      </c>
      <c r="M564" s="32" t="s">
        <v>4390</v>
      </c>
      <c r="N564" s="32" t="s">
        <v>1742</v>
      </c>
    </row>
    <row r="565" spans="1:14" ht="18" customHeight="1" x14ac:dyDescent="0.25">
      <c r="A565" s="59" t="s">
        <v>4391</v>
      </c>
      <c r="B565" s="60" t="s">
        <v>4392</v>
      </c>
      <c r="C565" s="60" t="s">
        <v>4392</v>
      </c>
      <c r="D565" s="60" t="s">
        <v>4389</v>
      </c>
      <c r="E565" s="61" t="s">
        <v>1738</v>
      </c>
      <c r="F565" s="60" t="s">
        <v>1739</v>
      </c>
      <c r="G565" s="62" t="s">
        <v>3760</v>
      </c>
      <c r="H565" s="63" t="s">
        <v>2763</v>
      </c>
      <c r="I565" s="64" t="s">
        <v>2764</v>
      </c>
      <c r="J565" s="63" t="s">
        <v>2765</v>
      </c>
      <c r="K565" s="65" t="s">
        <v>324</v>
      </c>
      <c r="L565" s="66">
        <v>562</v>
      </c>
      <c r="M565" s="32" t="s">
        <v>4393</v>
      </c>
      <c r="N565" s="32" t="s">
        <v>1742</v>
      </c>
    </row>
    <row r="566" spans="1:14" ht="18" customHeight="1" x14ac:dyDescent="0.25">
      <c r="A566" s="53" t="s">
        <v>4394</v>
      </c>
      <c r="B566" s="54" t="s">
        <v>4395</v>
      </c>
      <c r="C566" s="54" t="s">
        <v>4395</v>
      </c>
      <c r="D566" s="54" t="s">
        <v>4389</v>
      </c>
      <c r="E566" s="55" t="s">
        <v>1738</v>
      </c>
      <c r="F566" s="54" t="s">
        <v>1739</v>
      </c>
      <c r="G566" s="67" t="s">
        <v>3760</v>
      </c>
      <c r="H566" s="68" t="s">
        <v>2763</v>
      </c>
      <c r="I566" s="69" t="s">
        <v>2764</v>
      </c>
      <c r="J566" s="68" t="s">
        <v>2765</v>
      </c>
      <c r="K566" s="57" t="s">
        <v>324</v>
      </c>
      <c r="L566" s="58">
        <v>563</v>
      </c>
      <c r="M566" s="32" t="s">
        <v>4396</v>
      </c>
      <c r="N566" s="32" t="s">
        <v>1742</v>
      </c>
    </row>
    <row r="567" spans="1:14" ht="18" customHeight="1" x14ac:dyDescent="0.25">
      <c r="A567" s="59" t="s">
        <v>4397</v>
      </c>
      <c r="B567" s="60" t="s">
        <v>4398</v>
      </c>
      <c r="C567" s="60" t="s">
        <v>4398</v>
      </c>
      <c r="D567" s="60" t="s">
        <v>4389</v>
      </c>
      <c r="E567" s="61" t="s">
        <v>1738</v>
      </c>
      <c r="F567" s="60" t="s">
        <v>1739</v>
      </c>
      <c r="G567" s="62" t="s">
        <v>3760</v>
      </c>
      <c r="H567" s="63" t="s">
        <v>2763</v>
      </c>
      <c r="I567" s="64" t="s">
        <v>2764</v>
      </c>
      <c r="J567" s="63" t="s">
        <v>2765</v>
      </c>
      <c r="K567" s="65" t="s">
        <v>324</v>
      </c>
      <c r="L567" s="66">
        <v>564</v>
      </c>
      <c r="M567" s="32" t="s">
        <v>4399</v>
      </c>
      <c r="N567" s="32" t="s">
        <v>1742</v>
      </c>
    </row>
    <row r="568" spans="1:14" ht="18" customHeight="1" x14ac:dyDescent="0.25">
      <c r="A568" s="53" t="s">
        <v>4400</v>
      </c>
      <c r="B568" s="54" t="s">
        <v>4401</v>
      </c>
      <c r="C568" s="54" t="s">
        <v>4401</v>
      </c>
      <c r="D568" s="54" t="s">
        <v>4389</v>
      </c>
      <c r="E568" s="55" t="s">
        <v>1738</v>
      </c>
      <c r="F568" s="54" t="s">
        <v>1739</v>
      </c>
      <c r="G568" s="67" t="s">
        <v>3760</v>
      </c>
      <c r="H568" s="68" t="s">
        <v>2763</v>
      </c>
      <c r="I568" s="69" t="s">
        <v>2764</v>
      </c>
      <c r="J568" s="68" t="s">
        <v>2765</v>
      </c>
      <c r="K568" s="57" t="s">
        <v>324</v>
      </c>
      <c r="L568" s="58">
        <v>565</v>
      </c>
      <c r="M568" s="32" t="s">
        <v>4402</v>
      </c>
      <c r="N568" s="32" t="s">
        <v>1742</v>
      </c>
    </row>
    <row r="569" spans="1:14" ht="18" customHeight="1" x14ac:dyDescent="0.25">
      <c r="A569" s="59" t="s">
        <v>4403</v>
      </c>
      <c r="B569" s="60" t="s">
        <v>4404</v>
      </c>
      <c r="C569" s="60" t="s">
        <v>4404</v>
      </c>
      <c r="D569" s="60" t="s">
        <v>4389</v>
      </c>
      <c r="E569" s="61" t="s">
        <v>1738</v>
      </c>
      <c r="F569" s="60" t="s">
        <v>1739</v>
      </c>
      <c r="G569" s="62" t="s">
        <v>3760</v>
      </c>
      <c r="H569" s="63" t="s">
        <v>2763</v>
      </c>
      <c r="I569" s="64" t="s">
        <v>2764</v>
      </c>
      <c r="J569" s="63" t="s">
        <v>2765</v>
      </c>
      <c r="K569" s="65" t="s">
        <v>324</v>
      </c>
      <c r="L569" s="66">
        <v>566</v>
      </c>
      <c r="M569" s="32" t="s">
        <v>4405</v>
      </c>
      <c r="N569" s="32" t="s">
        <v>1742</v>
      </c>
    </row>
    <row r="570" spans="1:14" ht="18" customHeight="1" x14ac:dyDescent="0.25">
      <c r="A570" s="53" t="s">
        <v>4406</v>
      </c>
      <c r="B570" s="54" t="s">
        <v>4407</v>
      </c>
      <c r="C570" s="54" t="s">
        <v>4407</v>
      </c>
      <c r="D570" s="54" t="s">
        <v>4389</v>
      </c>
      <c r="E570" s="55" t="s">
        <v>1738</v>
      </c>
      <c r="F570" s="54" t="s">
        <v>1739</v>
      </c>
      <c r="G570" s="67" t="s">
        <v>3760</v>
      </c>
      <c r="H570" s="68" t="s">
        <v>2763</v>
      </c>
      <c r="I570" s="69" t="s">
        <v>2764</v>
      </c>
      <c r="J570" s="68" t="s">
        <v>2765</v>
      </c>
      <c r="K570" s="57" t="s">
        <v>324</v>
      </c>
      <c r="L570" s="58">
        <v>567</v>
      </c>
      <c r="M570" s="32" t="s">
        <v>4408</v>
      </c>
      <c r="N570" s="32" t="s">
        <v>1742</v>
      </c>
    </row>
    <row r="571" spans="1:14" ht="18" customHeight="1" x14ac:dyDescent="0.25">
      <c r="A571" s="59" t="s">
        <v>4409</v>
      </c>
      <c r="B571" s="60" t="s">
        <v>4410</v>
      </c>
      <c r="C571" s="60" t="s">
        <v>4410</v>
      </c>
      <c r="D571" s="60" t="s">
        <v>4389</v>
      </c>
      <c r="E571" s="61" t="s">
        <v>1738</v>
      </c>
      <c r="F571" s="60" t="s">
        <v>1739</v>
      </c>
      <c r="G571" s="62" t="s">
        <v>3760</v>
      </c>
      <c r="H571" s="63" t="s">
        <v>2763</v>
      </c>
      <c r="I571" s="64" t="s">
        <v>2764</v>
      </c>
      <c r="J571" s="63" t="s">
        <v>2765</v>
      </c>
      <c r="K571" s="65" t="s">
        <v>324</v>
      </c>
      <c r="L571" s="66">
        <v>568</v>
      </c>
      <c r="M571" s="32" t="s">
        <v>4411</v>
      </c>
      <c r="N571" s="32" t="s">
        <v>1742</v>
      </c>
    </row>
    <row r="572" spans="1:14" ht="18" customHeight="1" x14ac:dyDescent="0.25">
      <c r="A572" s="53" t="s">
        <v>4412</v>
      </c>
      <c r="B572" s="54" t="s">
        <v>4413</v>
      </c>
      <c r="C572" s="54" t="s">
        <v>4413</v>
      </c>
      <c r="D572" s="54" t="s">
        <v>4389</v>
      </c>
      <c r="E572" s="55" t="s">
        <v>1738</v>
      </c>
      <c r="F572" s="54" t="s">
        <v>1739</v>
      </c>
      <c r="G572" s="67" t="s">
        <v>3760</v>
      </c>
      <c r="H572" s="68" t="s">
        <v>2763</v>
      </c>
      <c r="I572" s="69" t="s">
        <v>2764</v>
      </c>
      <c r="J572" s="68" t="s">
        <v>2765</v>
      </c>
      <c r="K572" s="57" t="s">
        <v>324</v>
      </c>
      <c r="L572" s="58">
        <v>569</v>
      </c>
      <c r="M572" s="32" t="s">
        <v>4414</v>
      </c>
      <c r="N572" s="32" t="s">
        <v>1742</v>
      </c>
    </row>
    <row r="573" spans="1:14" ht="18" customHeight="1" x14ac:dyDescent="0.25">
      <c r="A573" s="59" t="s">
        <v>4415</v>
      </c>
      <c r="B573" s="60" t="s">
        <v>4416</v>
      </c>
      <c r="C573" s="60" t="s">
        <v>4416</v>
      </c>
      <c r="D573" s="60" t="s">
        <v>4389</v>
      </c>
      <c r="E573" s="61" t="s">
        <v>1738</v>
      </c>
      <c r="F573" s="60" t="s">
        <v>1739</v>
      </c>
      <c r="G573" s="62" t="s">
        <v>3760</v>
      </c>
      <c r="H573" s="63" t="s">
        <v>2763</v>
      </c>
      <c r="I573" s="64" t="s">
        <v>2764</v>
      </c>
      <c r="J573" s="63" t="s">
        <v>2765</v>
      </c>
      <c r="K573" s="65" t="s">
        <v>324</v>
      </c>
      <c r="L573" s="66">
        <v>570</v>
      </c>
      <c r="M573" s="32" t="s">
        <v>4417</v>
      </c>
      <c r="N573" s="32" t="s">
        <v>1742</v>
      </c>
    </row>
    <row r="574" spans="1:14" ht="18" customHeight="1" x14ac:dyDescent="0.25">
      <c r="A574" s="53" t="s">
        <v>4418</v>
      </c>
      <c r="B574" s="54" t="s">
        <v>4419</v>
      </c>
      <c r="C574" s="54" t="s">
        <v>4419</v>
      </c>
      <c r="D574" s="54" t="s">
        <v>4389</v>
      </c>
      <c r="E574" s="55" t="s">
        <v>1738</v>
      </c>
      <c r="F574" s="54" t="s">
        <v>1739</v>
      </c>
      <c r="G574" s="67" t="s">
        <v>3760</v>
      </c>
      <c r="H574" s="68" t="s">
        <v>2763</v>
      </c>
      <c r="I574" s="69" t="s">
        <v>2764</v>
      </c>
      <c r="J574" s="68" t="s">
        <v>2765</v>
      </c>
      <c r="K574" s="57" t="s">
        <v>324</v>
      </c>
      <c r="L574" s="58">
        <v>571</v>
      </c>
      <c r="M574" s="32" t="s">
        <v>4420</v>
      </c>
      <c r="N574" s="32" t="s">
        <v>1742</v>
      </c>
    </row>
    <row r="575" spans="1:14" ht="18" customHeight="1" x14ac:dyDescent="0.25">
      <c r="A575" s="59" t="s">
        <v>4421</v>
      </c>
      <c r="B575" s="60" t="s">
        <v>4422</v>
      </c>
      <c r="C575" s="60" t="s">
        <v>4422</v>
      </c>
      <c r="D575" s="60" t="s">
        <v>4389</v>
      </c>
      <c r="E575" s="61" t="s">
        <v>1738</v>
      </c>
      <c r="F575" s="60" t="s">
        <v>1739</v>
      </c>
      <c r="G575" s="62" t="s">
        <v>3760</v>
      </c>
      <c r="H575" s="63" t="s">
        <v>2763</v>
      </c>
      <c r="I575" s="64" t="s">
        <v>2764</v>
      </c>
      <c r="J575" s="63" t="s">
        <v>2765</v>
      </c>
      <c r="K575" s="65" t="s">
        <v>324</v>
      </c>
      <c r="L575" s="66">
        <v>572</v>
      </c>
      <c r="M575" s="32" t="s">
        <v>4423</v>
      </c>
      <c r="N575" s="32" t="s">
        <v>1742</v>
      </c>
    </row>
    <row r="576" spans="1:14" ht="18" customHeight="1" x14ac:dyDescent="0.25">
      <c r="A576" s="53" t="s">
        <v>4424</v>
      </c>
      <c r="B576" s="54" t="s">
        <v>4425</v>
      </c>
      <c r="C576" s="54" t="s">
        <v>4425</v>
      </c>
      <c r="D576" s="54" t="s">
        <v>4389</v>
      </c>
      <c r="E576" s="55" t="s">
        <v>1738</v>
      </c>
      <c r="F576" s="54" t="s">
        <v>1739</v>
      </c>
      <c r="G576" s="67" t="s">
        <v>3760</v>
      </c>
      <c r="H576" s="68" t="s">
        <v>2763</v>
      </c>
      <c r="I576" s="69" t="s">
        <v>2764</v>
      </c>
      <c r="J576" s="68" t="s">
        <v>2765</v>
      </c>
      <c r="K576" s="57" t="s">
        <v>324</v>
      </c>
      <c r="L576" s="58">
        <v>573</v>
      </c>
      <c r="M576" s="32" t="s">
        <v>4426</v>
      </c>
      <c r="N576" s="32" t="s">
        <v>1742</v>
      </c>
    </row>
    <row r="577" spans="1:14" ht="18" customHeight="1" x14ac:dyDescent="0.25">
      <c r="A577" s="59" t="s">
        <v>4427</v>
      </c>
      <c r="B577" s="60" t="s">
        <v>4428</v>
      </c>
      <c r="C577" s="60" t="s">
        <v>4428</v>
      </c>
      <c r="D577" s="60" t="s">
        <v>4389</v>
      </c>
      <c r="E577" s="61" t="s">
        <v>1738</v>
      </c>
      <c r="F577" s="60" t="s">
        <v>1739</v>
      </c>
      <c r="G577" s="62" t="s">
        <v>3760</v>
      </c>
      <c r="H577" s="63" t="s">
        <v>2763</v>
      </c>
      <c r="I577" s="64" t="s">
        <v>2764</v>
      </c>
      <c r="J577" s="63" t="s">
        <v>2765</v>
      </c>
      <c r="K577" s="65" t="s">
        <v>324</v>
      </c>
      <c r="L577" s="66">
        <v>574</v>
      </c>
      <c r="M577" s="32" t="s">
        <v>4429</v>
      </c>
      <c r="N577" s="32" t="s">
        <v>1742</v>
      </c>
    </row>
    <row r="578" spans="1:14" ht="18" customHeight="1" x14ac:dyDescent="0.25">
      <c r="A578" s="72" t="s">
        <v>1738</v>
      </c>
      <c r="B578" s="54" t="s">
        <v>1739</v>
      </c>
      <c r="C578" s="55"/>
      <c r="D578" s="55"/>
      <c r="E578" s="55" t="s">
        <v>1738</v>
      </c>
      <c r="F578" s="54" t="s">
        <v>1739</v>
      </c>
      <c r="G578" s="67"/>
      <c r="H578" s="68"/>
      <c r="I578" s="69"/>
      <c r="J578" s="68"/>
      <c r="K578" s="57" t="s">
        <v>2740</v>
      </c>
      <c r="L578" s="58">
        <v>575</v>
      </c>
      <c r="M578" s="32" t="s">
        <v>1742</v>
      </c>
      <c r="N578" s="32" t="s">
        <v>1742</v>
      </c>
    </row>
    <row r="579" spans="1:14" ht="18" customHeight="1" x14ac:dyDescent="0.25">
      <c r="A579" s="59" t="s">
        <v>4430</v>
      </c>
      <c r="B579" s="60" t="s">
        <v>4431</v>
      </c>
      <c r="C579" s="60" t="s">
        <v>4431</v>
      </c>
      <c r="D579" s="60" t="s">
        <v>2761</v>
      </c>
      <c r="E579" s="61" t="s">
        <v>1743</v>
      </c>
      <c r="F579" s="60" t="s">
        <v>1744</v>
      </c>
      <c r="G579" s="62" t="s">
        <v>3760</v>
      </c>
      <c r="H579" s="63" t="s">
        <v>2763</v>
      </c>
      <c r="I579" s="64" t="s">
        <v>2764</v>
      </c>
      <c r="J579" s="63" t="s">
        <v>2765</v>
      </c>
      <c r="K579" s="65" t="s">
        <v>324</v>
      </c>
      <c r="L579" s="66">
        <v>576</v>
      </c>
      <c r="M579" s="32" t="s">
        <v>4432</v>
      </c>
      <c r="N579" s="32" t="s">
        <v>1747</v>
      </c>
    </row>
    <row r="580" spans="1:14" ht="18" customHeight="1" x14ac:dyDescent="0.25">
      <c r="A580" s="53" t="s">
        <v>4433</v>
      </c>
      <c r="B580" s="54" t="s">
        <v>4434</v>
      </c>
      <c r="C580" s="54" t="s">
        <v>4434</v>
      </c>
      <c r="D580" s="54" t="s">
        <v>2761</v>
      </c>
      <c r="E580" s="55" t="s">
        <v>1743</v>
      </c>
      <c r="F580" s="54" t="s">
        <v>1744</v>
      </c>
      <c r="G580" s="67" t="s">
        <v>3760</v>
      </c>
      <c r="H580" s="68" t="s">
        <v>2763</v>
      </c>
      <c r="I580" s="69" t="s">
        <v>2764</v>
      </c>
      <c r="J580" s="68" t="s">
        <v>2765</v>
      </c>
      <c r="K580" s="57" t="s">
        <v>324</v>
      </c>
      <c r="L580" s="58">
        <v>577</v>
      </c>
      <c r="M580" s="32" t="s">
        <v>4435</v>
      </c>
      <c r="N580" s="32" t="s">
        <v>1747</v>
      </c>
    </row>
    <row r="581" spans="1:14" ht="18" customHeight="1" x14ac:dyDescent="0.25">
      <c r="A581" s="59" t="s">
        <v>4436</v>
      </c>
      <c r="B581" s="60" t="s">
        <v>4437</v>
      </c>
      <c r="C581" s="60" t="s">
        <v>4437</v>
      </c>
      <c r="D581" s="60" t="s">
        <v>2761</v>
      </c>
      <c r="E581" s="61" t="s">
        <v>1743</v>
      </c>
      <c r="F581" s="60" t="s">
        <v>1744</v>
      </c>
      <c r="G581" s="62" t="s">
        <v>3760</v>
      </c>
      <c r="H581" s="63" t="s">
        <v>2763</v>
      </c>
      <c r="I581" s="64" t="s">
        <v>2764</v>
      </c>
      <c r="J581" s="63" t="s">
        <v>2765</v>
      </c>
      <c r="K581" s="65" t="s">
        <v>324</v>
      </c>
      <c r="L581" s="66">
        <v>578</v>
      </c>
      <c r="M581" s="32" t="s">
        <v>4438</v>
      </c>
      <c r="N581" s="32" t="s">
        <v>1747</v>
      </c>
    </row>
    <row r="582" spans="1:14" ht="18" customHeight="1" x14ac:dyDescent="0.25">
      <c r="A582" s="53" t="s">
        <v>4439</v>
      </c>
      <c r="B582" s="54" t="s">
        <v>4440</v>
      </c>
      <c r="C582" s="54" t="s">
        <v>4440</v>
      </c>
      <c r="D582" s="54" t="s">
        <v>2761</v>
      </c>
      <c r="E582" s="55" t="s">
        <v>1743</v>
      </c>
      <c r="F582" s="54" t="s">
        <v>1744</v>
      </c>
      <c r="G582" s="67" t="s">
        <v>3760</v>
      </c>
      <c r="H582" s="68" t="s">
        <v>2763</v>
      </c>
      <c r="I582" s="69" t="s">
        <v>2764</v>
      </c>
      <c r="J582" s="68" t="s">
        <v>2765</v>
      </c>
      <c r="K582" s="57" t="s">
        <v>324</v>
      </c>
      <c r="L582" s="58">
        <v>579</v>
      </c>
      <c r="M582" s="32" t="s">
        <v>4441</v>
      </c>
      <c r="N582" s="32" t="s">
        <v>1747</v>
      </c>
    </row>
    <row r="583" spans="1:14" ht="18" customHeight="1" x14ac:dyDescent="0.25">
      <c r="A583" s="59" t="s">
        <v>4442</v>
      </c>
      <c r="B583" s="60" t="s">
        <v>4443</v>
      </c>
      <c r="C583" s="60" t="s">
        <v>4443</v>
      </c>
      <c r="D583" s="60" t="s">
        <v>2761</v>
      </c>
      <c r="E583" s="61" t="s">
        <v>1743</v>
      </c>
      <c r="F583" s="60" t="s">
        <v>1744</v>
      </c>
      <c r="G583" s="62" t="s">
        <v>3760</v>
      </c>
      <c r="H583" s="63" t="s">
        <v>2763</v>
      </c>
      <c r="I583" s="64" t="s">
        <v>2764</v>
      </c>
      <c r="J583" s="63" t="s">
        <v>2765</v>
      </c>
      <c r="K583" s="65" t="s">
        <v>324</v>
      </c>
      <c r="L583" s="66">
        <v>580</v>
      </c>
      <c r="M583" s="32" t="s">
        <v>4444</v>
      </c>
      <c r="N583" s="32" t="s">
        <v>1747</v>
      </c>
    </row>
    <row r="584" spans="1:14" ht="18" customHeight="1" x14ac:dyDescent="0.25">
      <c r="A584" s="53" t="s">
        <v>4445</v>
      </c>
      <c r="B584" s="54" t="s">
        <v>4446</v>
      </c>
      <c r="C584" s="54" t="s">
        <v>4446</v>
      </c>
      <c r="D584" s="54" t="s">
        <v>2761</v>
      </c>
      <c r="E584" s="55" t="s">
        <v>1743</v>
      </c>
      <c r="F584" s="54" t="s">
        <v>1744</v>
      </c>
      <c r="G584" s="67" t="s">
        <v>3760</v>
      </c>
      <c r="H584" s="68" t="s">
        <v>2763</v>
      </c>
      <c r="I584" s="69" t="s">
        <v>2764</v>
      </c>
      <c r="J584" s="68" t="s">
        <v>2765</v>
      </c>
      <c r="K584" s="57" t="s">
        <v>324</v>
      </c>
      <c r="L584" s="58">
        <v>581</v>
      </c>
      <c r="M584" s="32" t="s">
        <v>4447</v>
      </c>
      <c r="N584" s="32" t="s">
        <v>1747</v>
      </c>
    </row>
    <row r="585" spans="1:14" ht="18" customHeight="1" x14ac:dyDescent="0.25">
      <c r="A585" s="59" t="s">
        <v>4448</v>
      </c>
      <c r="B585" s="60" t="s">
        <v>4449</v>
      </c>
      <c r="C585" s="60" t="s">
        <v>4449</v>
      </c>
      <c r="D585" s="60" t="s">
        <v>2761</v>
      </c>
      <c r="E585" s="61" t="s">
        <v>1743</v>
      </c>
      <c r="F585" s="60" t="s">
        <v>1744</v>
      </c>
      <c r="G585" s="62" t="s">
        <v>3760</v>
      </c>
      <c r="H585" s="63" t="s">
        <v>2763</v>
      </c>
      <c r="I585" s="64" t="s">
        <v>2764</v>
      </c>
      <c r="J585" s="63" t="s">
        <v>2765</v>
      </c>
      <c r="K585" s="65" t="s">
        <v>324</v>
      </c>
      <c r="L585" s="66">
        <v>582</v>
      </c>
      <c r="M585" s="32" t="s">
        <v>4450</v>
      </c>
      <c r="N585" s="32" t="s">
        <v>1747</v>
      </c>
    </row>
    <row r="586" spans="1:14" ht="18" customHeight="1" x14ac:dyDescent="0.25">
      <c r="A586" s="53" t="s">
        <v>4451</v>
      </c>
      <c r="B586" s="54" t="s">
        <v>4452</v>
      </c>
      <c r="C586" s="54" t="s">
        <v>4452</v>
      </c>
      <c r="D586" s="54" t="s">
        <v>2761</v>
      </c>
      <c r="E586" s="55" t="s">
        <v>1743</v>
      </c>
      <c r="F586" s="54" t="s">
        <v>1744</v>
      </c>
      <c r="G586" s="67" t="s">
        <v>3760</v>
      </c>
      <c r="H586" s="68" t="s">
        <v>2763</v>
      </c>
      <c r="I586" s="69" t="s">
        <v>2764</v>
      </c>
      <c r="J586" s="68" t="s">
        <v>2765</v>
      </c>
      <c r="K586" s="57" t="s">
        <v>324</v>
      </c>
      <c r="L586" s="58">
        <v>583</v>
      </c>
      <c r="M586" s="32" t="s">
        <v>4453</v>
      </c>
      <c r="N586" s="32" t="s">
        <v>1747</v>
      </c>
    </row>
    <row r="587" spans="1:14" ht="18" customHeight="1" x14ac:dyDescent="0.25">
      <c r="A587" s="59" t="s">
        <v>4454</v>
      </c>
      <c r="B587" s="60" t="s">
        <v>4455</v>
      </c>
      <c r="C587" s="60" t="s">
        <v>4455</v>
      </c>
      <c r="D587" s="60" t="s">
        <v>2761</v>
      </c>
      <c r="E587" s="61" t="s">
        <v>1743</v>
      </c>
      <c r="F587" s="60" t="s">
        <v>1744</v>
      </c>
      <c r="G587" s="62" t="s">
        <v>3760</v>
      </c>
      <c r="H587" s="63" t="s">
        <v>2763</v>
      </c>
      <c r="I587" s="64" t="s">
        <v>2764</v>
      </c>
      <c r="J587" s="63" t="s">
        <v>2765</v>
      </c>
      <c r="K587" s="65" t="s">
        <v>324</v>
      </c>
      <c r="L587" s="66">
        <v>584</v>
      </c>
      <c r="M587" s="32" t="s">
        <v>4456</v>
      </c>
      <c r="N587" s="32" t="s">
        <v>1747</v>
      </c>
    </row>
    <row r="588" spans="1:14" ht="18" customHeight="1" x14ac:dyDescent="0.25">
      <c r="A588" s="53" t="s">
        <v>4457</v>
      </c>
      <c r="B588" s="54" t="s">
        <v>4458</v>
      </c>
      <c r="C588" s="54" t="s">
        <v>4458</v>
      </c>
      <c r="D588" s="54" t="s">
        <v>2761</v>
      </c>
      <c r="E588" s="55" t="s">
        <v>1743</v>
      </c>
      <c r="F588" s="54" t="s">
        <v>1744</v>
      </c>
      <c r="G588" s="67" t="s">
        <v>3760</v>
      </c>
      <c r="H588" s="68" t="s">
        <v>2763</v>
      </c>
      <c r="I588" s="69" t="s">
        <v>2764</v>
      </c>
      <c r="J588" s="68" t="s">
        <v>2765</v>
      </c>
      <c r="K588" s="57" t="s">
        <v>324</v>
      </c>
      <c r="L588" s="58">
        <v>585</v>
      </c>
      <c r="M588" s="32" t="s">
        <v>4459</v>
      </c>
      <c r="N588" s="32" t="s">
        <v>1747</v>
      </c>
    </row>
    <row r="589" spans="1:14" ht="18" customHeight="1" x14ac:dyDescent="0.25">
      <c r="A589" s="59" t="s">
        <v>4460</v>
      </c>
      <c r="B589" s="60" t="s">
        <v>4461</v>
      </c>
      <c r="C589" s="60" t="s">
        <v>4461</v>
      </c>
      <c r="D589" s="60" t="s">
        <v>2761</v>
      </c>
      <c r="E589" s="61" t="s">
        <v>1743</v>
      </c>
      <c r="F589" s="60" t="s">
        <v>1744</v>
      </c>
      <c r="G589" s="62" t="s">
        <v>3760</v>
      </c>
      <c r="H589" s="63" t="s">
        <v>2763</v>
      </c>
      <c r="I589" s="64" t="s">
        <v>2764</v>
      </c>
      <c r="J589" s="63" t="s">
        <v>2765</v>
      </c>
      <c r="K589" s="65" t="s">
        <v>324</v>
      </c>
      <c r="L589" s="66">
        <v>586</v>
      </c>
      <c r="M589" s="32" t="s">
        <v>4462</v>
      </c>
      <c r="N589" s="32" t="s">
        <v>1747</v>
      </c>
    </row>
    <row r="590" spans="1:14" ht="18" customHeight="1" x14ac:dyDescent="0.25">
      <c r="A590" s="53" t="s">
        <v>4463</v>
      </c>
      <c r="B590" s="54" t="s">
        <v>4464</v>
      </c>
      <c r="C590" s="54" t="s">
        <v>4464</v>
      </c>
      <c r="D590" s="54" t="s">
        <v>2761</v>
      </c>
      <c r="E590" s="55" t="s">
        <v>1743</v>
      </c>
      <c r="F590" s="54" t="s">
        <v>1744</v>
      </c>
      <c r="G590" s="67" t="s">
        <v>3760</v>
      </c>
      <c r="H590" s="68" t="s">
        <v>2763</v>
      </c>
      <c r="I590" s="69" t="s">
        <v>2764</v>
      </c>
      <c r="J590" s="68" t="s">
        <v>2765</v>
      </c>
      <c r="K590" s="57" t="s">
        <v>324</v>
      </c>
      <c r="L590" s="58">
        <v>587</v>
      </c>
      <c r="M590" s="32" t="s">
        <v>4465</v>
      </c>
      <c r="N590" s="32" t="s">
        <v>1747</v>
      </c>
    </row>
    <row r="591" spans="1:14" ht="18" customHeight="1" x14ac:dyDescent="0.25">
      <c r="A591" s="59" t="s">
        <v>4466</v>
      </c>
      <c r="B591" s="60" t="s">
        <v>4467</v>
      </c>
      <c r="C591" s="60" t="s">
        <v>4467</v>
      </c>
      <c r="D591" s="60" t="s">
        <v>2761</v>
      </c>
      <c r="E591" s="61" t="s">
        <v>1743</v>
      </c>
      <c r="F591" s="60" t="s">
        <v>1744</v>
      </c>
      <c r="G591" s="62" t="s">
        <v>3760</v>
      </c>
      <c r="H591" s="63" t="s">
        <v>2763</v>
      </c>
      <c r="I591" s="64" t="s">
        <v>2764</v>
      </c>
      <c r="J591" s="63" t="s">
        <v>2765</v>
      </c>
      <c r="K591" s="65" t="s">
        <v>324</v>
      </c>
      <c r="L591" s="66">
        <v>588</v>
      </c>
      <c r="M591" s="32" t="s">
        <v>4468</v>
      </c>
      <c r="N591" s="32" t="s">
        <v>1747</v>
      </c>
    </row>
    <row r="592" spans="1:14" ht="18" customHeight="1" x14ac:dyDescent="0.25">
      <c r="A592" s="53" t="s">
        <v>4469</v>
      </c>
      <c r="B592" s="54" t="s">
        <v>4470</v>
      </c>
      <c r="C592" s="54" t="s">
        <v>4470</v>
      </c>
      <c r="D592" s="54" t="s">
        <v>2761</v>
      </c>
      <c r="E592" s="55" t="s">
        <v>1743</v>
      </c>
      <c r="F592" s="54" t="s">
        <v>1744</v>
      </c>
      <c r="G592" s="67" t="s">
        <v>3760</v>
      </c>
      <c r="H592" s="68" t="s">
        <v>2763</v>
      </c>
      <c r="I592" s="69" t="s">
        <v>2764</v>
      </c>
      <c r="J592" s="68" t="s">
        <v>2765</v>
      </c>
      <c r="K592" s="57" t="s">
        <v>324</v>
      </c>
      <c r="L592" s="58">
        <v>589</v>
      </c>
      <c r="M592" s="32" t="s">
        <v>4471</v>
      </c>
      <c r="N592" s="32" t="s">
        <v>1747</v>
      </c>
    </row>
    <row r="593" spans="1:14" ht="18" customHeight="1" x14ac:dyDescent="0.25">
      <c r="A593" s="59" t="s">
        <v>4472</v>
      </c>
      <c r="B593" s="60" t="s">
        <v>4473</v>
      </c>
      <c r="C593" s="60" t="s">
        <v>4473</v>
      </c>
      <c r="D593" s="60" t="s">
        <v>2761</v>
      </c>
      <c r="E593" s="61" t="s">
        <v>1743</v>
      </c>
      <c r="F593" s="60" t="s">
        <v>1744</v>
      </c>
      <c r="G593" s="62" t="s">
        <v>3760</v>
      </c>
      <c r="H593" s="63" t="s">
        <v>2763</v>
      </c>
      <c r="I593" s="64" t="s">
        <v>2764</v>
      </c>
      <c r="J593" s="63" t="s">
        <v>2765</v>
      </c>
      <c r="K593" s="65" t="s">
        <v>324</v>
      </c>
      <c r="L593" s="66">
        <v>590</v>
      </c>
      <c r="M593" s="32" t="s">
        <v>4474</v>
      </c>
      <c r="N593" s="32" t="s">
        <v>1747</v>
      </c>
    </row>
    <row r="594" spans="1:14" ht="18" customHeight="1" x14ac:dyDescent="0.25">
      <c r="A594" s="53" t="s">
        <v>4475</v>
      </c>
      <c r="B594" s="54" t="s">
        <v>4476</v>
      </c>
      <c r="C594" s="54" t="s">
        <v>4476</v>
      </c>
      <c r="D594" s="54" t="s">
        <v>2761</v>
      </c>
      <c r="E594" s="55" t="s">
        <v>1743</v>
      </c>
      <c r="F594" s="54" t="s">
        <v>1744</v>
      </c>
      <c r="G594" s="67" t="s">
        <v>3760</v>
      </c>
      <c r="H594" s="68" t="s">
        <v>2763</v>
      </c>
      <c r="I594" s="69" t="s">
        <v>2764</v>
      </c>
      <c r="J594" s="68" t="s">
        <v>2765</v>
      </c>
      <c r="K594" s="57" t="s">
        <v>324</v>
      </c>
      <c r="L594" s="58">
        <v>591</v>
      </c>
      <c r="M594" s="32" t="s">
        <v>4477</v>
      </c>
      <c r="N594" s="32" t="s">
        <v>1747</v>
      </c>
    </row>
    <row r="595" spans="1:14" ht="18" customHeight="1" x14ac:dyDescent="0.25">
      <c r="A595" s="59" t="s">
        <v>4478</v>
      </c>
      <c r="B595" s="60" t="s">
        <v>4479</v>
      </c>
      <c r="C595" s="60" t="s">
        <v>4479</v>
      </c>
      <c r="D595" s="60" t="s">
        <v>2761</v>
      </c>
      <c r="E595" s="61" t="s">
        <v>1743</v>
      </c>
      <c r="F595" s="60" t="s">
        <v>1744</v>
      </c>
      <c r="G595" s="62" t="s">
        <v>3760</v>
      </c>
      <c r="H595" s="63" t="s">
        <v>2763</v>
      </c>
      <c r="I595" s="64" t="s">
        <v>2764</v>
      </c>
      <c r="J595" s="63" t="s">
        <v>2765</v>
      </c>
      <c r="K595" s="65" t="s">
        <v>324</v>
      </c>
      <c r="L595" s="66">
        <v>592</v>
      </c>
      <c r="M595" s="32" t="s">
        <v>4480</v>
      </c>
      <c r="N595" s="32" t="s">
        <v>1747</v>
      </c>
    </row>
    <row r="596" spans="1:14" ht="18" customHeight="1" x14ac:dyDescent="0.25">
      <c r="A596" s="53" t="s">
        <v>4481</v>
      </c>
      <c r="B596" s="54" t="s">
        <v>4482</v>
      </c>
      <c r="C596" s="54" t="s">
        <v>4482</v>
      </c>
      <c r="D596" s="54" t="s">
        <v>2761</v>
      </c>
      <c r="E596" s="55" t="s">
        <v>1743</v>
      </c>
      <c r="F596" s="54" t="s">
        <v>1744</v>
      </c>
      <c r="G596" s="67" t="s">
        <v>3760</v>
      </c>
      <c r="H596" s="68" t="s">
        <v>2763</v>
      </c>
      <c r="I596" s="69" t="s">
        <v>2764</v>
      </c>
      <c r="J596" s="68" t="s">
        <v>2765</v>
      </c>
      <c r="K596" s="57" t="s">
        <v>324</v>
      </c>
      <c r="L596" s="58">
        <v>593</v>
      </c>
      <c r="M596" s="32" t="s">
        <v>4483</v>
      </c>
      <c r="N596" s="32" t="s">
        <v>1747</v>
      </c>
    </row>
    <row r="597" spans="1:14" ht="18" customHeight="1" x14ac:dyDescent="0.25">
      <c r="A597" s="59" t="s">
        <v>4484</v>
      </c>
      <c r="B597" s="60" t="s">
        <v>4485</v>
      </c>
      <c r="C597" s="60" t="s">
        <v>4485</v>
      </c>
      <c r="D597" s="60" t="s">
        <v>2761</v>
      </c>
      <c r="E597" s="61" t="s">
        <v>1743</v>
      </c>
      <c r="F597" s="60" t="s">
        <v>1744</v>
      </c>
      <c r="G597" s="62" t="s">
        <v>3760</v>
      </c>
      <c r="H597" s="63" t="s">
        <v>2763</v>
      </c>
      <c r="I597" s="64" t="s">
        <v>2764</v>
      </c>
      <c r="J597" s="63" t="s">
        <v>2765</v>
      </c>
      <c r="K597" s="65" t="s">
        <v>324</v>
      </c>
      <c r="L597" s="66">
        <v>594</v>
      </c>
      <c r="M597" s="32" t="s">
        <v>4486</v>
      </c>
      <c r="N597" s="32" t="s">
        <v>1747</v>
      </c>
    </row>
    <row r="598" spans="1:14" ht="18" customHeight="1" x14ac:dyDescent="0.25">
      <c r="A598" s="53" t="s">
        <v>4487</v>
      </c>
      <c r="B598" s="54" t="s">
        <v>4488</v>
      </c>
      <c r="C598" s="54" t="s">
        <v>4488</v>
      </c>
      <c r="D598" s="54" t="s">
        <v>2761</v>
      </c>
      <c r="E598" s="55" t="s">
        <v>1743</v>
      </c>
      <c r="F598" s="54" t="s">
        <v>1744</v>
      </c>
      <c r="G598" s="67" t="s">
        <v>3760</v>
      </c>
      <c r="H598" s="68" t="s">
        <v>2763</v>
      </c>
      <c r="I598" s="69" t="s">
        <v>2764</v>
      </c>
      <c r="J598" s="68" t="s">
        <v>2765</v>
      </c>
      <c r="K598" s="57" t="s">
        <v>324</v>
      </c>
      <c r="L598" s="58">
        <v>595</v>
      </c>
      <c r="M598" s="32" t="s">
        <v>4489</v>
      </c>
      <c r="N598" s="32" t="s">
        <v>1747</v>
      </c>
    </row>
    <row r="599" spans="1:14" ht="18" customHeight="1" x14ac:dyDescent="0.25">
      <c r="A599" s="59" t="s">
        <v>4490</v>
      </c>
      <c r="B599" s="60" t="s">
        <v>4491</v>
      </c>
      <c r="C599" s="60" t="s">
        <v>4491</v>
      </c>
      <c r="D599" s="60" t="s">
        <v>2761</v>
      </c>
      <c r="E599" s="61" t="s">
        <v>1743</v>
      </c>
      <c r="F599" s="60" t="s">
        <v>1744</v>
      </c>
      <c r="G599" s="62" t="s">
        <v>3760</v>
      </c>
      <c r="H599" s="63" t="s">
        <v>2763</v>
      </c>
      <c r="I599" s="64" t="s">
        <v>2764</v>
      </c>
      <c r="J599" s="63" t="s">
        <v>2765</v>
      </c>
      <c r="K599" s="65" t="s">
        <v>324</v>
      </c>
      <c r="L599" s="66">
        <v>596</v>
      </c>
      <c r="M599" s="32" t="s">
        <v>4492</v>
      </c>
      <c r="N599" s="32" t="s">
        <v>1747</v>
      </c>
    </row>
    <row r="600" spans="1:14" ht="18" customHeight="1" x14ac:dyDescent="0.25">
      <c r="A600" s="53" t="s">
        <v>4493</v>
      </c>
      <c r="B600" s="54" t="s">
        <v>4494</v>
      </c>
      <c r="C600" s="54" t="s">
        <v>4494</v>
      </c>
      <c r="D600" s="54" t="s">
        <v>2761</v>
      </c>
      <c r="E600" s="55" t="s">
        <v>1743</v>
      </c>
      <c r="F600" s="54" t="s">
        <v>1744</v>
      </c>
      <c r="G600" s="67" t="s">
        <v>3760</v>
      </c>
      <c r="H600" s="68" t="s">
        <v>2763</v>
      </c>
      <c r="I600" s="69" t="s">
        <v>2764</v>
      </c>
      <c r="J600" s="68" t="s">
        <v>2765</v>
      </c>
      <c r="K600" s="57" t="s">
        <v>324</v>
      </c>
      <c r="L600" s="58">
        <v>597</v>
      </c>
      <c r="M600" s="32" t="s">
        <v>4495</v>
      </c>
      <c r="N600" s="32" t="s">
        <v>1747</v>
      </c>
    </row>
    <row r="601" spans="1:14" ht="18" customHeight="1" x14ac:dyDescent="0.25">
      <c r="A601" s="59" t="s">
        <v>4496</v>
      </c>
      <c r="B601" s="60" t="s">
        <v>4497</v>
      </c>
      <c r="C601" s="60" t="s">
        <v>4497</v>
      </c>
      <c r="D601" s="60" t="s">
        <v>2761</v>
      </c>
      <c r="E601" s="61" t="s">
        <v>1743</v>
      </c>
      <c r="F601" s="60" t="s">
        <v>1744</v>
      </c>
      <c r="G601" s="62" t="s">
        <v>3760</v>
      </c>
      <c r="H601" s="63" t="s">
        <v>2763</v>
      </c>
      <c r="I601" s="64" t="s">
        <v>2764</v>
      </c>
      <c r="J601" s="63" t="s">
        <v>2765</v>
      </c>
      <c r="K601" s="65" t="s">
        <v>324</v>
      </c>
      <c r="L601" s="66">
        <v>598</v>
      </c>
      <c r="M601" s="32" t="s">
        <v>4498</v>
      </c>
      <c r="N601" s="32" t="s">
        <v>1747</v>
      </c>
    </row>
    <row r="602" spans="1:14" ht="18" customHeight="1" x14ac:dyDescent="0.25">
      <c r="A602" s="72" t="s">
        <v>1743</v>
      </c>
      <c r="B602" s="54" t="s">
        <v>1744</v>
      </c>
      <c r="C602" s="55"/>
      <c r="D602" s="55"/>
      <c r="E602" s="55" t="s">
        <v>1743</v>
      </c>
      <c r="F602" s="54" t="s">
        <v>1744</v>
      </c>
      <c r="G602" s="67"/>
      <c r="H602" s="68"/>
      <c r="I602" s="69"/>
      <c r="J602" s="68"/>
      <c r="K602" s="57" t="s">
        <v>2740</v>
      </c>
      <c r="L602" s="58">
        <v>599</v>
      </c>
      <c r="M602" s="32" t="s">
        <v>1747</v>
      </c>
      <c r="N602" s="32" t="s">
        <v>1747</v>
      </c>
    </row>
    <row r="603" spans="1:14" ht="18" customHeight="1" x14ac:dyDescent="0.25">
      <c r="A603" s="59" t="s">
        <v>4499</v>
      </c>
      <c r="B603" s="60" t="s">
        <v>4500</v>
      </c>
      <c r="C603" s="60" t="s">
        <v>4500</v>
      </c>
      <c r="D603" s="60" t="s">
        <v>3228</v>
      </c>
      <c r="E603" s="61" t="s">
        <v>1748</v>
      </c>
      <c r="F603" s="60" t="s">
        <v>1749</v>
      </c>
      <c r="G603" s="62" t="s">
        <v>3154</v>
      </c>
      <c r="H603" s="63" t="s">
        <v>2763</v>
      </c>
      <c r="I603" s="64" t="s">
        <v>2764</v>
      </c>
      <c r="J603" s="63" t="s">
        <v>2765</v>
      </c>
      <c r="K603" s="65" t="s">
        <v>324</v>
      </c>
      <c r="L603" s="66">
        <v>600</v>
      </c>
      <c r="M603" s="32" t="s">
        <v>4501</v>
      </c>
      <c r="N603" s="32" t="s">
        <v>1752</v>
      </c>
    </row>
    <row r="604" spans="1:14" ht="18" customHeight="1" x14ac:dyDescent="0.25">
      <c r="A604" s="53" t="s">
        <v>4502</v>
      </c>
      <c r="B604" s="54" t="s">
        <v>4503</v>
      </c>
      <c r="C604" s="54" t="s">
        <v>4503</v>
      </c>
      <c r="D604" s="54" t="s">
        <v>3228</v>
      </c>
      <c r="E604" s="55" t="s">
        <v>1748</v>
      </c>
      <c r="F604" s="54" t="s">
        <v>1749</v>
      </c>
      <c r="G604" s="67" t="s">
        <v>3154</v>
      </c>
      <c r="H604" s="68" t="s">
        <v>2763</v>
      </c>
      <c r="I604" s="69" t="s">
        <v>2764</v>
      </c>
      <c r="J604" s="68" t="s">
        <v>2765</v>
      </c>
      <c r="K604" s="57" t="s">
        <v>324</v>
      </c>
      <c r="L604" s="58">
        <v>601</v>
      </c>
      <c r="M604" s="32" t="s">
        <v>4504</v>
      </c>
      <c r="N604" s="32" t="s">
        <v>1752</v>
      </c>
    </row>
    <row r="605" spans="1:14" ht="18" customHeight="1" x14ac:dyDescent="0.25">
      <c r="A605" s="59" t="s">
        <v>4505</v>
      </c>
      <c r="B605" s="60" t="s">
        <v>4506</v>
      </c>
      <c r="C605" s="60" t="s">
        <v>4506</v>
      </c>
      <c r="D605" s="60" t="s">
        <v>3228</v>
      </c>
      <c r="E605" s="61" t="s">
        <v>1748</v>
      </c>
      <c r="F605" s="60" t="s">
        <v>1749</v>
      </c>
      <c r="G605" s="62" t="s">
        <v>3154</v>
      </c>
      <c r="H605" s="63" t="s">
        <v>2763</v>
      </c>
      <c r="I605" s="64" t="s">
        <v>2764</v>
      </c>
      <c r="J605" s="63" t="s">
        <v>2765</v>
      </c>
      <c r="K605" s="65" t="s">
        <v>324</v>
      </c>
      <c r="L605" s="66">
        <v>602</v>
      </c>
      <c r="M605" s="32" t="s">
        <v>4507</v>
      </c>
      <c r="N605" s="32" t="s">
        <v>1752</v>
      </c>
    </row>
    <row r="606" spans="1:14" ht="18" customHeight="1" x14ac:dyDescent="0.25">
      <c r="A606" s="53" t="s">
        <v>4508</v>
      </c>
      <c r="B606" s="54" t="s">
        <v>4509</v>
      </c>
      <c r="C606" s="54" t="s">
        <v>4509</v>
      </c>
      <c r="D606" s="54" t="s">
        <v>3228</v>
      </c>
      <c r="E606" s="55" t="s">
        <v>1748</v>
      </c>
      <c r="F606" s="54" t="s">
        <v>1749</v>
      </c>
      <c r="G606" s="67" t="s">
        <v>3154</v>
      </c>
      <c r="H606" s="68" t="s">
        <v>2763</v>
      </c>
      <c r="I606" s="69" t="s">
        <v>2764</v>
      </c>
      <c r="J606" s="68" t="s">
        <v>2765</v>
      </c>
      <c r="K606" s="57" t="s">
        <v>324</v>
      </c>
      <c r="L606" s="58">
        <v>603</v>
      </c>
      <c r="M606" s="32" t="s">
        <v>4510</v>
      </c>
      <c r="N606" s="32" t="s">
        <v>1752</v>
      </c>
    </row>
    <row r="607" spans="1:14" ht="18" customHeight="1" x14ac:dyDescent="0.25">
      <c r="A607" s="59" t="s">
        <v>4511</v>
      </c>
      <c r="B607" s="60" t="s">
        <v>4512</v>
      </c>
      <c r="C607" s="60" t="s">
        <v>4512</v>
      </c>
      <c r="D607" s="60" t="s">
        <v>3228</v>
      </c>
      <c r="E607" s="61" t="s">
        <v>1748</v>
      </c>
      <c r="F607" s="60" t="s">
        <v>1749</v>
      </c>
      <c r="G607" s="62" t="s">
        <v>3154</v>
      </c>
      <c r="H607" s="63" t="s">
        <v>2763</v>
      </c>
      <c r="I607" s="64" t="s">
        <v>2764</v>
      </c>
      <c r="J607" s="63" t="s">
        <v>2765</v>
      </c>
      <c r="K607" s="65" t="s">
        <v>324</v>
      </c>
      <c r="L607" s="66">
        <v>604</v>
      </c>
      <c r="M607" s="32" t="s">
        <v>4513</v>
      </c>
      <c r="N607" s="32" t="s">
        <v>1752</v>
      </c>
    </row>
    <row r="608" spans="1:14" ht="18" customHeight="1" x14ac:dyDescent="0.25">
      <c r="A608" s="53" t="s">
        <v>4514</v>
      </c>
      <c r="B608" s="54" t="s">
        <v>4515</v>
      </c>
      <c r="C608" s="54" t="s">
        <v>4515</v>
      </c>
      <c r="D608" s="54" t="s">
        <v>3228</v>
      </c>
      <c r="E608" s="55" t="s">
        <v>1748</v>
      </c>
      <c r="F608" s="54" t="s">
        <v>1749</v>
      </c>
      <c r="G608" s="67" t="s">
        <v>3154</v>
      </c>
      <c r="H608" s="68" t="s">
        <v>2763</v>
      </c>
      <c r="I608" s="69" t="s">
        <v>2764</v>
      </c>
      <c r="J608" s="68" t="s">
        <v>2765</v>
      </c>
      <c r="K608" s="57" t="s">
        <v>324</v>
      </c>
      <c r="L608" s="58">
        <v>605</v>
      </c>
      <c r="M608" s="32" t="s">
        <v>4516</v>
      </c>
      <c r="N608" s="32" t="s">
        <v>1752</v>
      </c>
    </row>
    <row r="609" spans="1:14" ht="18" customHeight="1" x14ac:dyDescent="0.25">
      <c r="A609" s="59" t="s">
        <v>4517</v>
      </c>
      <c r="B609" s="60" t="s">
        <v>4518</v>
      </c>
      <c r="C609" s="60" t="s">
        <v>4518</v>
      </c>
      <c r="D609" s="60" t="s">
        <v>3228</v>
      </c>
      <c r="E609" s="61" t="s">
        <v>1748</v>
      </c>
      <c r="F609" s="60" t="s">
        <v>1749</v>
      </c>
      <c r="G609" s="62" t="s">
        <v>3154</v>
      </c>
      <c r="H609" s="63" t="s">
        <v>2763</v>
      </c>
      <c r="I609" s="64" t="s">
        <v>2764</v>
      </c>
      <c r="J609" s="63" t="s">
        <v>2765</v>
      </c>
      <c r="K609" s="65" t="s">
        <v>324</v>
      </c>
      <c r="L609" s="66">
        <v>606</v>
      </c>
      <c r="M609" s="32" t="s">
        <v>4519</v>
      </c>
      <c r="N609" s="32" t="s">
        <v>1752</v>
      </c>
    </row>
    <row r="610" spans="1:14" ht="18" customHeight="1" x14ac:dyDescent="0.25">
      <c r="A610" s="53" t="s">
        <v>4520</v>
      </c>
      <c r="B610" s="54" t="s">
        <v>4521</v>
      </c>
      <c r="C610" s="54" t="s">
        <v>4521</v>
      </c>
      <c r="D610" s="54" t="s">
        <v>3228</v>
      </c>
      <c r="E610" s="55" t="s">
        <v>1748</v>
      </c>
      <c r="F610" s="54" t="s">
        <v>1749</v>
      </c>
      <c r="G610" s="67" t="s">
        <v>3154</v>
      </c>
      <c r="H610" s="68" t="s">
        <v>2763</v>
      </c>
      <c r="I610" s="69" t="s">
        <v>2764</v>
      </c>
      <c r="J610" s="68" t="s">
        <v>2765</v>
      </c>
      <c r="K610" s="57" t="s">
        <v>324</v>
      </c>
      <c r="L610" s="58">
        <v>607</v>
      </c>
      <c r="M610" s="32" t="s">
        <v>4522</v>
      </c>
      <c r="N610" s="32" t="s">
        <v>1752</v>
      </c>
    </row>
    <row r="611" spans="1:14" ht="18" customHeight="1" x14ac:dyDescent="0.25">
      <c r="A611" s="59" t="s">
        <v>4523</v>
      </c>
      <c r="B611" s="60" t="s">
        <v>4524</v>
      </c>
      <c r="C611" s="60" t="s">
        <v>4524</v>
      </c>
      <c r="D611" s="60" t="s">
        <v>3228</v>
      </c>
      <c r="E611" s="61" t="s">
        <v>1748</v>
      </c>
      <c r="F611" s="60" t="s">
        <v>1749</v>
      </c>
      <c r="G611" s="62" t="s">
        <v>3154</v>
      </c>
      <c r="H611" s="63" t="s">
        <v>2763</v>
      </c>
      <c r="I611" s="64" t="s">
        <v>2764</v>
      </c>
      <c r="J611" s="63" t="s">
        <v>2765</v>
      </c>
      <c r="K611" s="65" t="s">
        <v>324</v>
      </c>
      <c r="L611" s="66">
        <v>608</v>
      </c>
      <c r="M611" s="32" t="s">
        <v>4525</v>
      </c>
      <c r="N611" s="32" t="s">
        <v>1752</v>
      </c>
    </row>
    <row r="612" spans="1:14" ht="18" customHeight="1" x14ac:dyDescent="0.25">
      <c r="A612" s="53" t="s">
        <v>4526</v>
      </c>
      <c r="B612" s="54" t="s">
        <v>4527</v>
      </c>
      <c r="C612" s="54" t="s">
        <v>4527</v>
      </c>
      <c r="D612" s="54" t="s">
        <v>3228</v>
      </c>
      <c r="E612" s="55" t="s">
        <v>1748</v>
      </c>
      <c r="F612" s="54" t="s">
        <v>1749</v>
      </c>
      <c r="G612" s="67" t="s">
        <v>3154</v>
      </c>
      <c r="H612" s="68" t="s">
        <v>2763</v>
      </c>
      <c r="I612" s="69" t="s">
        <v>2764</v>
      </c>
      <c r="J612" s="68" t="s">
        <v>2765</v>
      </c>
      <c r="K612" s="57" t="s">
        <v>324</v>
      </c>
      <c r="L612" s="58">
        <v>609</v>
      </c>
      <c r="M612" s="32" t="s">
        <v>4528</v>
      </c>
      <c r="N612" s="32" t="s">
        <v>1752</v>
      </c>
    </row>
    <row r="613" spans="1:14" ht="18" customHeight="1" x14ac:dyDescent="0.25">
      <c r="A613" s="59" t="s">
        <v>4529</v>
      </c>
      <c r="B613" s="60" t="s">
        <v>4530</v>
      </c>
      <c r="C613" s="60" t="s">
        <v>4530</v>
      </c>
      <c r="D613" s="60" t="s">
        <v>3228</v>
      </c>
      <c r="E613" s="61" t="s">
        <v>1748</v>
      </c>
      <c r="F613" s="60" t="s">
        <v>1749</v>
      </c>
      <c r="G613" s="62" t="s">
        <v>3154</v>
      </c>
      <c r="H613" s="63" t="s">
        <v>2763</v>
      </c>
      <c r="I613" s="64" t="s">
        <v>2764</v>
      </c>
      <c r="J613" s="63" t="s">
        <v>2765</v>
      </c>
      <c r="K613" s="65" t="s">
        <v>324</v>
      </c>
      <c r="L613" s="66">
        <v>610</v>
      </c>
      <c r="M613" s="32" t="s">
        <v>4531</v>
      </c>
      <c r="N613" s="32" t="s">
        <v>1752</v>
      </c>
    </row>
    <row r="614" spans="1:14" ht="18" customHeight="1" x14ac:dyDescent="0.25">
      <c r="A614" s="53" t="s">
        <v>4532</v>
      </c>
      <c r="B614" s="54" t="s">
        <v>4533</v>
      </c>
      <c r="C614" s="54" t="s">
        <v>4533</v>
      </c>
      <c r="D614" s="54" t="s">
        <v>3228</v>
      </c>
      <c r="E614" s="55" t="s">
        <v>1748</v>
      </c>
      <c r="F614" s="54" t="s">
        <v>1749</v>
      </c>
      <c r="G614" s="67" t="s">
        <v>3154</v>
      </c>
      <c r="H614" s="68" t="s">
        <v>2763</v>
      </c>
      <c r="I614" s="69" t="s">
        <v>2764</v>
      </c>
      <c r="J614" s="68" t="s">
        <v>2765</v>
      </c>
      <c r="K614" s="57" t="s">
        <v>324</v>
      </c>
      <c r="L614" s="58">
        <v>611</v>
      </c>
      <c r="M614" s="32" t="s">
        <v>4534</v>
      </c>
      <c r="N614" s="32" t="s">
        <v>1752</v>
      </c>
    </row>
    <row r="615" spans="1:14" ht="18" customHeight="1" x14ac:dyDescent="0.25">
      <c r="A615" s="59" t="s">
        <v>4535</v>
      </c>
      <c r="B615" s="60" t="s">
        <v>4536</v>
      </c>
      <c r="C615" s="60" t="s">
        <v>4536</v>
      </c>
      <c r="D615" s="60" t="s">
        <v>3228</v>
      </c>
      <c r="E615" s="61" t="s">
        <v>1748</v>
      </c>
      <c r="F615" s="60" t="s">
        <v>1749</v>
      </c>
      <c r="G615" s="62" t="s">
        <v>3154</v>
      </c>
      <c r="H615" s="63" t="s">
        <v>2763</v>
      </c>
      <c r="I615" s="64" t="s">
        <v>2764</v>
      </c>
      <c r="J615" s="63" t="s">
        <v>2765</v>
      </c>
      <c r="K615" s="65" t="s">
        <v>324</v>
      </c>
      <c r="L615" s="66">
        <v>612</v>
      </c>
      <c r="M615" s="32" t="s">
        <v>4537</v>
      </c>
      <c r="N615" s="32" t="s">
        <v>1752</v>
      </c>
    </row>
    <row r="616" spans="1:14" ht="18" customHeight="1" x14ac:dyDescent="0.25">
      <c r="A616" s="53" t="s">
        <v>4538</v>
      </c>
      <c r="B616" s="54" t="s">
        <v>4539</v>
      </c>
      <c r="C616" s="54" t="s">
        <v>4539</v>
      </c>
      <c r="D616" s="54" t="s">
        <v>3228</v>
      </c>
      <c r="E616" s="55" t="s">
        <v>1748</v>
      </c>
      <c r="F616" s="54" t="s">
        <v>1749</v>
      </c>
      <c r="G616" s="67" t="s">
        <v>3154</v>
      </c>
      <c r="H616" s="68" t="s">
        <v>2763</v>
      </c>
      <c r="I616" s="69" t="s">
        <v>2764</v>
      </c>
      <c r="J616" s="68" t="s">
        <v>2765</v>
      </c>
      <c r="K616" s="57" t="s">
        <v>324</v>
      </c>
      <c r="L616" s="58">
        <v>613</v>
      </c>
      <c r="M616" s="32" t="s">
        <v>4540</v>
      </c>
      <c r="N616" s="32" t="s">
        <v>1752</v>
      </c>
    </row>
    <row r="617" spans="1:14" ht="18" customHeight="1" x14ac:dyDescent="0.25">
      <c r="A617" s="59" t="s">
        <v>4541</v>
      </c>
      <c r="B617" s="60" t="s">
        <v>4542</v>
      </c>
      <c r="C617" s="60" t="s">
        <v>4542</v>
      </c>
      <c r="D617" s="60" t="s">
        <v>3228</v>
      </c>
      <c r="E617" s="61" t="s">
        <v>1748</v>
      </c>
      <c r="F617" s="60" t="s">
        <v>1749</v>
      </c>
      <c r="G617" s="62" t="s">
        <v>3154</v>
      </c>
      <c r="H617" s="63" t="s">
        <v>2763</v>
      </c>
      <c r="I617" s="64" t="s">
        <v>2764</v>
      </c>
      <c r="J617" s="63" t="s">
        <v>2765</v>
      </c>
      <c r="K617" s="65" t="s">
        <v>324</v>
      </c>
      <c r="L617" s="66">
        <v>614</v>
      </c>
      <c r="M617" s="32" t="s">
        <v>4543</v>
      </c>
      <c r="N617" s="32" t="s">
        <v>1752</v>
      </c>
    </row>
    <row r="618" spans="1:14" ht="18" customHeight="1" x14ac:dyDescent="0.25">
      <c r="A618" s="53" t="s">
        <v>4544</v>
      </c>
      <c r="B618" s="54" t="s">
        <v>4545</v>
      </c>
      <c r="C618" s="54" t="s">
        <v>4545</v>
      </c>
      <c r="D618" s="54" t="s">
        <v>3228</v>
      </c>
      <c r="E618" s="55" t="s">
        <v>1748</v>
      </c>
      <c r="F618" s="54" t="s">
        <v>1749</v>
      </c>
      <c r="G618" s="67" t="s">
        <v>3154</v>
      </c>
      <c r="H618" s="68" t="s">
        <v>2763</v>
      </c>
      <c r="I618" s="69" t="s">
        <v>2764</v>
      </c>
      <c r="J618" s="68" t="s">
        <v>2765</v>
      </c>
      <c r="K618" s="57" t="s">
        <v>324</v>
      </c>
      <c r="L618" s="58">
        <v>615</v>
      </c>
      <c r="M618" s="32" t="s">
        <v>4546</v>
      </c>
      <c r="N618" s="32" t="s">
        <v>1752</v>
      </c>
    </row>
    <row r="619" spans="1:14" ht="18" customHeight="1" x14ac:dyDescent="0.25">
      <c r="A619" s="73" t="s">
        <v>1748</v>
      </c>
      <c r="B619" s="60" t="s">
        <v>1749</v>
      </c>
      <c r="C619" s="61"/>
      <c r="D619" s="61"/>
      <c r="E619" s="61" t="s">
        <v>1748</v>
      </c>
      <c r="F619" s="60" t="s">
        <v>1749</v>
      </c>
      <c r="G619" s="62"/>
      <c r="H619" s="63"/>
      <c r="I619" s="64"/>
      <c r="J619" s="63"/>
      <c r="K619" s="65" t="s">
        <v>2740</v>
      </c>
      <c r="L619" s="66">
        <v>616</v>
      </c>
      <c r="M619" s="32" t="s">
        <v>1752</v>
      </c>
      <c r="N619" s="32" t="s">
        <v>1752</v>
      </c>
    </row>
    <row r="620" spans="1:14" ht="18" customHeight="1" x14ac:dyDescent="0.25">
      <c r="A620" s="53" t="s">
        <v>4547</v>
      </c>
      <c r="B620" s="54" t="s">
        <v>4548</v>
      </c>
      <c r="C620" s="54" t="s">
        <v>4548</v>
      </c>
      <c r="D620" s="54" t="s">
        <v>3337</v>
      </c>
      <c r="E620" s="55" t="s">
        <v>1753</v>
      </c>
      <c r="F620" s="54" t="s">
        <v>1754</v>
      </c>
      <c r="G620" s="67" t="s">
        <v>4549</v>
      </c>
      <c r="H620" s="68" t="s">
        <v>2763</v>
      </c>
      <c r="I620" s="69" t="s">
        <v>2764</v>
      </c>
      <c r="J620" s="68" t="s">
        <v>2765</v>
      </c>
      <c r="K620" s="57" t="s">
        <v>324</v>
      </c>
      <c r="L620" s="58">
        <v>617</v>
      </c>
      <c r="M620" s="32" t="s">
        <v>4550</v>
      </c>
      <c r="N620" s="32" t="s">
        <v>1757</v>
      </c>
    </row>
    <row r="621" spans="1:14" ht="18" customHeight="1" x14ac:dyDescent="0.25">
      <c r="A621" s="59" t="s">
        <v>4551</v>
      </c>
      <c r="B621" s="60" t="s">
        <v>4552</v>
      </c>
      <c r="C621" s="60" t="s">
        <v>4552</v>
      </c>
      <c r="D621" s="60" t="s">
        <v>3337</v>
      </c>
      <c r="E621" s="61" t="s">
        <v>1753</v>
      </c>
      <c r="F621" s="60" t="s">
        <v>1754</v>
      </c>
      <c r="G621" s="62" t="s">
        <v>4549</v>
      </c>
      <c r="H621" s="63" t="s">
        <v>2763</v>
      </c>
      <c r="I621" s="64" t="s">
        <v>2764</v>
      </c>
      <c r="J621" s="63" t="s">
        <v>2765</v>
      </c>
      <c r="K621" s="65" t="s">
        <v>324</v>
      </c>
      <c r="L621" s="66">
        <v>618</v>
      </c>
      <c r="M621" s="32" t="s">
        <v>4553</v>
      </c>
      <c r="N621" s="32" t="s">
        <v>1757</v>
      </c>
    </row>
    <row r="622" spans="1:14" ht="18" customHeight="1" x14ac:dyDescent="0.25">
      <c r="A622" s="53" t="s">
        <v>4554</v>
      </c>
      <c r="B622" s="54" t="s">
        <v>4555</v>
      </c>
      <c r="C622" s="54" t="s">
        <v>4555</v>
      </c>
      <c r="D622" s="54" t="s">
        <v>3337</v>
      </c>
      <c r="E622" s="55" t="s">
        <v>1753</v>
      </c>
      <c r="F622" s="54" t="s">
        <v>1754</v>
      </c>
      <c r="G622" s="67" t="s">
        <v>4549</v>
      </c>
      <c r="H622" s="68" t="s">
        <v>2763</v>
      </c>
      <c r="I622" s="69" t="s">
        <v>2764</v>
      </c>
      <c r="J622" s="68" t="s">
        <v>2765</v>
      </c>
      <c r="K622" s="57" t="s">
        <v>324</v>
      </c>
      <c r="L622" s="58">
        <v>619</v>
      </c>
      <c r="M622" s="32" t="s">
        <v>4556</v>
      </c>
      <c r="N622" s="32" t="s">
        <v>1757</v>
      </c>
    </row>
    <row r="623" spans="1:14" ht="18" customHeight="1" x14ac:dyDescent="0.25">
      <c r="A623" s="59" t="s">
        <v>4557</v>
      </c>
      <c r="B623" s="60" t="s">
        <v>4558</v>
      </c>
      <c r="C623" s="60" t="s">
        <v>4558</v>
      </c>
      <c r="D623" s="60" t="s">
        <v>3337</v>
      </c>
      <c r="E623" s="61" t="s">
        <v>1753</v>
      </c>
      <c r="F623" s="60" t="s">
        <v>1754</v>
      </c>
      <c r="G623" s="62" t="s">
        <v>4549</v>
      </c>
      <c r="H623" s="63" t="s">
        <v>2763</v>
      </c>
      <c r="I623" s="64" t="s">
        <v>2764</v>
      </c>
      <c r="J623" s="63" t="s">
        <v>2765</v>
      </c>
      <c r="K623" s="65" t="s">
        <v>324</v>
      </c>
      <c r="L623" s="66">
        <v>620</v>
      </c>
      <c r="M623" s="32" t="s">
        <v>4559</v>
      </c>
      <c r="N623" s="32" t="s">
        <v>1757</v>
      </c>
    </row>
    <row r="624" spans="1:14" ht="18" customHeight="1" x14ac:dyDescent="0.25">
      <c r="A624" s="53" t="s">
        <v>4560</v>
      </c>
      <c r="B624" s="54" t="s">
        <v>4561</v>
      </c>
      <c r="C624" s="54" t="s">
        <v>4561</v>
      </c>
      <c r="D624" s="54" t="s">
        <v>2761</v>
      </c>
      <c r="E624" s="55" t="s">
        <v>1753</v>
      </c>
      <c r="F624" s="54" t="s">
        <v>1754</v>
      </c>
      <c r="G624" s="67" t="s">
        <v>4549</v>
      </c>
      <c r="H624" s="68" t="s">
        <v>2763</v>
      </c>
      <c r="I624" s="69" t="s">
        <v>2764</v>
      </c>
      <c r="J624" s="68" t="s">
        <v>2765</v>
      </c>
      <c r="K624" s="57" t="s">
        <v>324</v>
      </c>
      <c r="L624" s="58">
        <v>621</v>
      </c>
      <c r="M624" s="32" t="s">
        <v>4562</v>
      </c>
      <c r="N624" s="32" t="s">
        <v>1757</v>
      </c>
    </row>
    <row r="625" spans="1:14" ht="18" customHeight="1" x14ac:dyDescent="0.25">
      <c r="A625" s="59" t="s">
        <v>4563</v>
      </c>
      <c r="B625" s="60" t="s">
        <v>4564</v>
      </c>
      <c r="C625" s="60" t="s">
        <v>4564</v>
      </c>
      <c r="D625" s="60" t="s">
        <v>2761</v>
      </c>
      <c r="E625" s="61" t="s">
        <v>1753</v>
      </c>
      <c r="F625" s="60" t="s">
        <v>1754</v>
      </c>
      <c r="G625" s="62" t="s">
        <v>4549</v>
      </c>
      <c r="H625" s="63" t="s">
        <v>2763</v>
      </c>
      <c r="I625" s="64" t="s">
        <v>2764</v>
      </c>
      <c r="J625" s="63" t="s">
        <v>2765</v>
      </c>
      <c r="K625" s="65" t="s">
        <v>324</v>
      </c>
      <c r="L625" s="66">
        <v>622</v>
      </c>
      <c r="M625" s="32" t="s">
        <v>4565</v>
      </c>
      <c r="N625" s="32" t="s">
        <v>1757</v>
      </c>
    </row>
    <row r="626" spans="1:14" ht="18" customHeight="1" x14ac:dyDescent="0.25">
      <c r="A626" s="53" t="s">
        <v>4566</v>
      </c>
      <c r="B626" s="54" t="s">
        <v>4567</v>
      </c>
      <c r="C626" s="54" t="s">
        <v>4567</v>
      </c>
      <c r="D626" s="54" t="s">
        <v>2761</v>
      </c>
      <c r="E626" s="55" t="s">
        <v>1753</v>
      </c>
      <c r="F626" s="54" t="s">
        <v>1754</v>
      </c>
      <c r="G626" s="67" t="s">
        <v>4549</v>
      </c>
      <c r="H626" s="68" t="s">
        <v>2763</v>
      </c>
      <c r="I626" s="69" t="s">
        <v>2764</v>
      </c>
      <c r="J626" s="68" t="s">
        <v>2765</v>
      </c>
      <c r="K626" s="57" t="s">
        <v>324</v>
      </c>
      <c r="L626" s="58">
        <v>623</v>
      </c>
      <c r="M626" s="32" t="s">
        <v>4568</v>
      </c>
      <c r="N626" s="32" t="s">
        <v>1757</v>
      </c>
    </row>
    <row r="627" spans="1:14" ht="18" customHeight="1" x14ac:dyDescent="0.25">
      <c r="A627" s="59" t="s">
        <v>4569</v>
      </c>
      <c r="B627" s="60" t="s">
        <v>4570</v>
      </c>
      <c r="C627" s="60" t="s">
        <v>4570</v>
      </c>
      <c r="D627" s="60" t="s">
        <v>2761</v>
      </c>
      <c r="E627" s="61" t="s">
        <v>1753</v>
      </c>
      <c r="F627" s="60" t="s">
        <v>1754</v>
      </c>
      <c r="G627" s="62" t="s">
        <v>4549</v>
      </c>
      <c r="H627" s="63" t="s">
        <v>2763</v>
      </c>
      <c r="I627" s="64" t="s">
        <v>2764</v>
      </c>
      <c r="J627" s="63" t="s">
        <v>2765</v>
      </c>
      <c r="K627" s="65" t="s">
        <v>324</v>
      </c>
      <c r="L627" s="66">
        <v>624</v>
      </c>
      <c r="M627" s="32" t="s">
        <v>4571</v>
      </c>
      <c r="N627" s="32" t="s">
        <v>1757</v>
      </c>
    </row>
    <row r="628" spans="1:14" ht="18" customHeight="1" x14ac:dyDescent="0.25">
      <c r="A628" s="53" t="s">
        <v>4572</v>
      </c>
      <c r="B628" s="54" t="s">
        <v>4573</v>
      </c>
      <c r="C628" s="54" t="s">
        <v>4573</v>
      </c>
      <c r="D628" s="54" t="s">
        <v>2761</v>
      </c>
      <c r="E628" s="55" t="s">
        <v>1753</v>
      </c>
      <c r="F628" s="54" t="s">
        <v>1754</v>
      </c>
      <c r="G628" s="67" t="s">
        <v>4549</v>
      </c>
      <c r="H628" s="68" t="s">
        <v>2763</v>
      </c>
      <c r="I628" s="69" t="s">
        <v>2764</v>
      </c>
      <c r="J628" s="68" t="s">
        <v>2765</v>
      </c>
      <c r="K628" s="57" t="s">
        <v>324</v>
      </c>
      <c r="L628" s="58">
        <v>625</v>
      </c>
      <c r="M628" s="32" t="s">
        <v>4574</v>
      </c>
      <c r="N628" s="32" t="s">
        <v>1757</v>
      </c>
    </row>
    <row r="629" spans="1:14" ht="18" customHeight="1" x14ac:dyDescent="0.25">
      <c r="A629" s="59" t="s">
        <v>4575</v>
      </c>
      <c r="B629" s="60" t="s">
        <v>4576</v>
      </c>
      <c r="C629" s="60" t="s">
        <v>4576</v>
      </c>
      <c r="D629" s="60" t="s">
        <v>2761</v>
      </c>
      <c r="E629" s="61" t="s">
        <v>1753</v>
      </c>
      <c r="F629" s="60" t="s">
        <v>1754</v>
      </c>
      <c r="G629" s="62" t="s">
        <v>4549</v>
      </c>
      <c r="H629" s="63" t="s">
        <v>2763</v>
      </c>
      <c r="I629" s="64" t="s">
        <v>2764</v>
      </c>
      <c r="J629" s="63" t="s">
        <v>2765</v>
      </c>
      <c r="K629" s="65" t="s">
        <v>324</v>
      </c>
      <c r="L629" s="66">
        <v>626</v>
      </c>
      <c r="M629" s="32" t="s">
        <v>4577</v>
      </c>
      <c r="N629" s="32" t="s">
        <v>1757</v>
      </c>
    </row>
    <row r="630" spans="1:14" ht="18" customHeight="1" x14ac:dyDescent="0.25">
      <c r="A630" s="53" t="s">
        <v>4578</v>
      </c>
      <c r="B630" s="54" t="s">
        <v>4579</v>
      </c>
      <c r="C630" s="54" t="s">
        <v>4579</v>
      </c>
      <c r="D630" s="54" t="s">
        <v>2761</v>
      </c>
      <c r="E630" s="55" t="s">
        <v>1753</v>
      </c>
      <c r="F630" s="54" t="s">
        <v>1754</v>
      </c>
      <c r="G630" s="67" t="s">
        <v>4549</v>
      </c>
      <c r="H630" s="68" t="s">
        <v>2763</v>
      </c>
      <c r="I630" s="69" t="s">
        <v>2764</v>
      </c>
      <c r="J630" s="68" t="s">
        <v>2765</v>
      </c>
      <c r="K630" s="57" t="s">
        <v>324</v>
      </c>
      <c r="L630" s="58">
        <v>627</v>
      </c>
      <c r="M630" s="32" t="s">
        <v>4580</v>
      </c>
      <c r="N630" s="32" t="s">
        <v>1757</v>
      </c>
    </row>
    <row r="631" spans="1:14" ht="18" customHeight="1" x14ac:dyDescent="0.25">
      <c r="A631" s="59" t="s">
        <v>4581</v>
      </c>
      <c r="B631" s="60" t="s">
        <v>4582</v>
      </c>
      <c r="C631" s="60" t="s">
        <v>4582</v>
      </c>
      <c r="D631" s="60" t="s">
        <v>2761</v>
      </c>
      <c r="E631" s="61" t="s">
        <v>1753</v>
      </c>
      <c r="F631" s="60" t="s">
        <v>1754</v>
      </c>
      <c r="G631" s="62" t="s">
        <v>4549</v>
      </c>
      <c r="H631" s="63" t="s">
        <v>2763</v>
      </c>
      <c r="I631" s="64" t="s">
        <v>2764</v>
      </c>
      <c r="J631" s="63" t="s">
        <v>2765</v>
      </c>
      <c r="K631" s="65" t="s">
        <v>324</v>
      </c>
      <c r="L631" s="66">
        <v>628</v>
      </c>
      <c r="M631" s="32" t="s">
        <v>4583</v>
      </c>
      <c r="N631" s="32" t="s">
        <v>1757</v>
      </c>
    </row>
    <row r="632" spans="1:14" ht="18" customHeight="1" x14ac:dyDescent="0.25">
      <c r="A632" s="53" t="s">
        <v>4584</v>
      </c>
      <c r="B632" s="54" t="s">
        <v>4585</v>
      </c>
      <c r="C632" s="54" t="s">
        <v>4585</v>
      </c>
      <c r="D632" s="54" t="s">
        <v>2761</v>
      </c>
      <c r="E632" s="55" t="s">
        <v>1753</v>
      </c>
      <c r="F632" s="54" t="s">
        <v>1754</v>
      </c>
      <c r="G632" s="67" t="s">
        <v>4549</v>
      </c>
      <c r="H632" s="68" t="s">
        <v>2763</v>
      </c>
      <c r="I632" s="69" t="s">
        <v>2764</v>
      </c>
      <c r="J632" s="68" t="s">
        <v>2765</v>
      </c>
      <c r="K632" s="57" t="s">
        <v>324</v>
      </c>
      <c r="L632" s="58">
        <v>629</v>
      </c>
      <c r="M632" s="32" t="s">
        <v>4586</v>
      </c>
      <c r="N632" s="32" t="s">
        <v>1757</v>
      </c>
    </row>
    <row r="633" spans="1:14" ht="18" customHeight="1" x14ac:dyDescent="0.25">
      <c r="A633" s="59" t="s">
        <v>4587</v>
      </c>
      <c r="B633" s="60" t="s">
        <v>4588</v>
      </c>
      <c r="C633" s="60" t="s">
        <v>4588</v>
      </c>
      <c r="D633" s="60" t="s">
        <v>2761</v>
      </c>
      <c r="E633" s="61" t="s">
        <v>1753</v>
      </c>
      <c r="F633" s="60" t="s">
        <v>1754</v>
      </c>
      <c r="G633" s="62" t="s">
        <v>4549</v>
      </c>
      <c r="H633" s="63" t="s">
        <v>2763</v>
      </c>
      <c r="I633" s="64" t="s">
        <v>2764</v>
      </c>
      <c r="J633" s="63" t="s">
        <v>2765</v>
      </c>
      <c r="K633" s="65" t="s">
        <v>324</v>
      </c>
      <c r="L633" s="66">
        <v>630</v>
      </c>
      <c r="M633" s="32" t="s">
        <v>4589</v>
      </c>
      <c r="N633" s="32" t="s">
        <v>1757</v>
      </c>
    </row>
    <row r="634" spans="1:14" ht="18" customHeight="1" x14ac:dyDescent="0.25">
      <c r="A634" s="53" t="s">
        <v>4590</v>
      </c>
      <c r="B634" s="54" t="s">
        <v>4591</v>
      </c>
      <c r="C634" s="54" t="s">
        <v>4591</v>
      </c>
      <c r="D634" s="54" t="s">
        <v>2761</v>
      </c>
      <c r="E634" s="55" t="s">
        <v>1753</v>
      </c>
      <c r="F634" s="54" t="s">
        <v>1754</v>
      </c>
      <c r="G634" s="67" t="s">
        <v>4549</v>
      </c>
      <c r="H634" s="68" t="s">
        <v>2763</v>
      </c>
      <c r="I634" s="69" t="s">
        <v>2764</v>
      </c>
      <c r="J634" s="68" t="s">
        <v>2765</v>
      </c>
      <c r="K634" s="57" t="s">
        <v>324</v>
      </c>
      <c r="L634" s="58">
        <v>631</v>
      </c>
      <c r="M634" s="32" t="s">
        <v>4592</v>
      </c>
      <c r="N634" s="32" t="s">
        <v>1757</v>
      </c>
    </row>
    <row r="635" spans="1:14" ht="18" customHeight="1" x14ac:dyDescent="0.25">
      <c r="A635" s="59" t="s">
        <v>4593</v>
      </c>
      <c r="B635" s="60" t="s">
        <v>4594</v>
      </c>
      <c r="C635" s="60" t="s">
        <v>4594</v>
      </c>
      <c r="D635" s="60" t="s">
        <v>2761</v>
      </c>
      <c r="E635" s="61" t="s">
        <v>1753</v>
      </c>
      <c r="F635" s="60" t="s">
        <v>1754</v>
      </c>
      <c r="G635" s="62" t="s">
        <v>4549</v>
      </c>
      <c r="H635" s="63" t="s">
        <v>2763</v>
      </c>
      <c r="I635" s="64" t="s">
        <v>2764</v>
      </c>
      <c r="J635" s="63" t="s">
        <v>2765</v>
      </c>
      <c r="K635" s="65" t="s">
        <v>324</v>
      </c>
      <c r="L635" s="66">
        <v>632</v>
      </c>
      <c r="M635" s="32" t="s">
        <v>4595</v>
      </c>
      <c r="N635" s="32" t="s">
        <v>1757</v>
      </c>
    </row>
    <row r="636" spans="1:14" ht="18" customHeight="1" x14ac:dyDescent="0.25">
      <c r="A636" s="53" t="s">
        <v>4596</v>
      </c>
      <c r="B636" s="54" t="s">
        <v>4597</v>
      </c>
      <c r="C636" s="54" t="s">
        <v>4597</v>
      </c>
      <c r="D636" s="54" t="s">
        <v>2761</v>
      </c>
      <c r="E636" s="55" t="s">
        <v>1753</v>
      </c>
      <c r="F636" s="54" t="s">
        <v>1754</v>
      </c>
      <c r="G636" s="67" t="s">
        <v>4549</v>
      </c>
      <c r="H636" s="68" t="s">
        <v>2763</v>
      </c>
      <c r="I636" s="69" t="s">
        <v>2764</v>
      </c>
      <c r="J636" s="68" t="s">
        <v>2765</v>
      </c>
      <c r="K636" s="57" t="s">
        <v>324</v>
      </c>
      <c r="L636" s="58">
        <v>633</v>
      </c>
      <c r="M636" s="32" t="s">
        <v>4598</v>
      </c>
      <c r="N636" s="32" t="s">
        <v>1757</v>
      </c>
    </row>
    <row r="637" spans="1:14" ht="18" customHeight="1" x14ac:dyDescent="0.25">
      <c r="A637" s="59" t="s">
        <v>4599</v>
      </c>
      <c r="B637" s="60" t="s">
        <v>4600</v>
      </c>
      <c r="C637" s="60" t="s">
        <v>4600</v>
      </c>
      <c r="D637" s="60" t="s">
        <v>2761</v>
      </c>
      <c r="E637" s="61" t="s">
        <v>1753</v>
      </c>
      <c r="F637" s="60" t="s">
        <v>1754</v>
      </c>
      <c r="G637" s="62" t="s">
        <v>4549</v>
      </c>
      <c r="H637" s="63" t="s">
        <v>2763</v>
      </c>
      <c r="I637" s="64" t="s">
        <v>2764</v>
      </c>
      <c r="J637" s="63" t="s">
        <v>2765</v>
      </c>
      <c r="K637" s="65" t="s">
        <v>324</v>
      </c>
      <c r="L637" s="66">
        <v>634</v>
      </c>
      <c r="M637" s="32" t="s">
        <v>4601</v>
      </c>
      <c r="N637" s="32" t="s">
        <v>1757</v>
      </c>
    </row>
    <row r="638" spans="1:14" ht="18" customHeight="1" x14ac:dyDescent="0.25">
      <c r="A638" s="53" t="s">
        <v>4602</v>
      </c>
      <c r="B638" s="54" t="s">
        <v>4603</v>
      </c>
      <c r="C638" s="54" t="s">
        <v>4603</v>
      </c>
      <c r="D638" s="54" t="s">
        <v>2761</v>
      </c>
      <c r="E638" s="55" t="s">
        <v>1753</v>
      </c>
      <c r="F638" s="54" t="s">
        <v>1754</v>
      </c>
      <c r="G638" s="67" t="s">
        <v>4549</v>
      </c>
      <c r="H638" s="68" t="s">
        <v>2763</v>
      </c>
      <c r="I638" s="69" t="s">
        <v>2764</v>
      </c>
      <c r="J638" s="68" t="s">
        <v>2765</v>
      </c>
      <c r="K638" s="57" t="s">
        <v>324</v>
      </c>
      <c r="L638" s="58">
        <v>635</v>
      </c>
      <c r="M638" s="32" t="s">
        <v>4604</v>
      </c>
      <c r="N638" s="32" t="s">
        <v>1757</v>
      </c>
    </row>
    <row r="639" spans="1:14" ht="18" customHeight="1" x14ac:dyDescent="0.25">
      <c r="A639" s="59" t="s">
        <v>4605</v>
      </c>
      <c r="B639" s="60" t="s">
        <v>4606</v>
      </c>
      <c r="C639" s="60" t="s">
        <v>4606</v>
      </c>
      <c r="D639" s="60" t="s">
        <v>2761</v>
      </c>
      <c r="E639" s="61" t="s">
        <v>1753</v>
      </c>
      <c r="F639" s="60" t="s">
        <v>1754</v>
      </c>
      <c r="G639" s="62" t="s">
        <v>4549</v>
      </c>
      <c r="H639" s="63" t="s">
        <v>2763</v>
      </c>
      <c r="I639" s="64" t="s">
        <v>2764</v>
      </c>
      <c r="J639" s="63" t="s">
        <v>2765</v>
      </c>
      <c r="K639" s="65" t="s">
        <v>324</v>
      </c>
      <c r="L639" s="66">
        <v>636</v>
      </c>
      <c r="M639" s="32" t="s">
        <v>4607</v>
      </c>
      <c r="N639" s="32" t="s">
        <v>1757</v>
      </c>
    </row>
    <row r="640" spans="1:14" ht="18" customHeight="1" x14ac:dyDescent="0.25">
      <c r="A640" s="53" t="s">
        <v>4608</v>
      </c>
      <c r="B640" s="54" t="s">
        <v>4609</v>
      </c>
      <c r="C640" s="54" t="s">
        <v>4609</v>
      </c>
      <c r="D640" s="54" t="s">
        <v>2761</v>
      </c>
      <c r="E640" s="55" t="s">
        <v>1753</v>
      </c>
      <c r="F640" s="54" t="s">
        <v>1754</v>
      </c>
      <c r="G640" s="67" t="s">
        <v>4549</v>
      </c>
      <c r="H640" s="68" t="s">
        <v>2763</v>
      </c>
      <c r="I640" s="69" t="s">
        <v>2764</v>
      </c>
      <c r="J640" s="68" t="s">
        <v>2765</v>
      </c>
      <c r="K640" s="57" t="s">
        <v>324</v>
      </c>
      <c r="L640" s="58">
        <v>637</v>
      </c>
      <c r="M640" s="32" t="s">
        <v>4610</v>
      </c>
      <c r="N640" s="32" t="s">
        <v>1757</v>
      </c>
    </row>
    <row r="641" spans="1:14" ht="18" customHeight="1" x14ac:dyDescent="0.25">
      <c r="A641" s="59" t="s">
        <v>4611</v>
      </c>
      <c r="B641" s="60" t="s">
        <v>4612</v>
      </c>
      <c r="C641" s="60" t="s">
        <v>4612</v>
      </c>
      <c r="D641" s="60" t="s">
        <v>2761</v>
      </c>
      <c r="E641" s="61" t="s">
        <v>1753</v>
      </c>
      <c r="F641" s="60" t="s">
        <v>1754</v>
      </c>
      <c r="G641" s="62" t="s">
        <v>4549</v>
      </c>
      <c r="H641" s="63" t="s">
        <v>2763</v>
      </c>
      <c r="I641" s="64" t="s">
        <v>2764</v>
      </c>
      <c r="J641" s="63" t="s">
        <v>2765</v>
      </c>
      <c r="K641" s="65" t="s">
        <v>324</v>
      </c>
      <c r="L641" s="66">
        <v>638</v>
      </c>
      <c r="M641" s="32" t="s">
        <v>4613</v>
      </c>
      <c r="N641" s="32" t="s">
        <v>1757</v>
      </c>
    </row>
    <row r="642" spans="1:14" ht="18" customHeight="1" x14ac:dyDescent="0.25">
      <c r="A642" s="53" t="s">
        <v>4614</v>
      </c>
      <c r="B642" s="54" t="s">
        <v>4615</v>
      </c>
      <c r="C642" s="54" t="s">
        <v>4615</v>
      </c>
      <c r="D642" s="54" t="s">
        <v>2761</v>
      </c>
      <c r="E642" s="55" t="s">
        <v>1753</v>
      </c>
      <c r="F642" s="54" t="s">
        <v>1754</v>
      </c>
      <c r="G642" s="67" t="s">
        <v>4549</v>
      </c>
      <c r="H642" s="68" t="s">
        <v>2763</v>
      </c>
      <c r="I642" s="69" t="s">
        <v>2764</v>
      </c>
      <c r="J642" s="68" t="s">
        <v>2765</v>
      </c>
      <c r="K642" s="57" t="s">
        <v>324</v>
      </c>
      <c r="L642" s="58">
        <v>639</v>
      </c>
      <c r="M642" s="32" t="s">
        <v>4616</v>
      </c>
      <c r="N642" s="32" t="s">
        <v>1757</v>
      </c>
    </row>
    <row r="643" spans="1:14" ht="18" customHeight="1" x14ac:dyDescent="0.25">
      <c r="A643" s="59" t="s">
        <v>4617</v>
      </c>
      <c r="B643" s="60" t="s">
        <v>4618</v>
      </c>
      <c r="C643" s="60" t="s">
        <v>4618</v>
      </c>
      <c r="D643" s="60" t="s">
        <v>2761</v>
      </c>
      <c r="E643" s="61" t="s">
        <v>1753</v>
      </c>
      <c r="F643" s="60" t="s">
        <v>1754</v>
      </c>
      <c r="G643" s="62" t="s">
        <v>4549</v>
      </c>
      <c r="H643" s="63" t="s">
        <v>2763</v>
      </c>
      <c r="I643" s="64" t="s">
        <v>2764</v>
      </c>
      <c r="J643" s="63" t="s">
        <v>2765</v>
      </c>
      <c r="K643" s="65" t="s">
        <v>324</v>
      </c>
      <c r="L643" s="66">
        <v>640</v>
      </c>
      <c r="M643" s="32" t="s">
        <v>4619</v>
      </c>
      <c r="N643" s="32" t="s">
        <v>1757</v>
      </c>
    </row>
    <row r="644" spans="1:14" ht="18" customHeight="1" x14ac:dyDescent="0.25">
      <c r="A644" s="53" t="s">
        <v>4620</v>
      </c>
      <c r="B644" s="54" t="s">
        <v>4621</v>
      </c>
      <c r="C644" s="54" t="s">
        <v>4621</v>
      </c>
      <c r="D644" s="54" t="s">
        <v>2761</v>
      </c>
      <c r="E644" s="55" t="s">
        <v>1753</v>
      </c>
      <c r="F644" s="54" t="s">
        <v>1754</v>
      </c>
      <c r="G644" s="67" t="s">
        <v>4549</v>
      </c>
      <c r="H644" s="68" t="s">
        <v>2763</v>
      </c>
      <c r="I644" s="69" t="s">
        <v>2764</v>
      </c>
      <c r="J644" s="68" t="s">
        <v>2765</v>
      </c>
      <c r="K644" s="57" t="s">
        <v>324</v>
      </c>
      <c r="L644" s="58">
        <v>641</v>
      </c>
      <c r="M644" s="32" t="s">
        <v>4622</v>
      </c>
      <c r="N644" s="32" t="s">
        <v>1757</v>
      </c>
    </row>
    <row r="645" spans="1:14" ht="18" customHeight="1" x14ac:dyDescent="0.25">
      <c r="A645" s="59" t="s">
        <v>4623</v>
      </c>
      <c r="B645" s="60" t="s">
        <v>4624</v>
      </c>
      <c r="C645" s="60" t="s">
        <v>4624</v>
      </c>
      <c r="D645" s="60" t="s">
        <v>2761</v>
      </c>
      <c r="E645" s="61" t="s">
        <v>1753</v>
      </c>
      <c r="F645" s="60" t="s">
        <v>1754</v>
      </c>
      <c r="G645" s="62" t="s">
        <v>4549</v>
      </c>
      <c r="H645" s="63" t="s">
        <v>2763</v>
      </c>
      <c r="I645" s="64" t="s">
        <v>2764</v>
      </c>
      <c r="J645" s="63" t="s">
        <v>2765</v>
      </c>
      <c r="K645" s="65" t="s">
        <v>324</v>
      </c>
      <c r="L645" s="66">
        <v>642</v>
      </c>
      <c r="M645" s="32" t="s">
        <v>4625</v>
      </c>
      <c r="N645" s="32" t="s">
        <v>1757</v>
      </c>
    </row>
    <row r="646" spans="1:14" ht="18" customHeight="1" x14ac:dyDescent="0.25">
      <c r="A646" s="53" t="s">
        <v>4626</v>
      </c>
      <c r="B646" s="54" t="s">
        <v>4627</v>
      </c>
      <c r="C646" s="54" t="s">
        <v>4627</v>
      </c>
      <c r="D646" s="54" t="s">
        <v>4628</v>
      </c>
      <c r="E646" s="55" t="s">
        <v>1753</v>
      </c>
      <c r="F646" s="54" t="s">
        <v>1754</v>
      </c>
      <c r="G646" s="67" t="s">
        <v>4549</v>
      </c>
      <c r="H646" s="68" t="s">
        <v>2763</v>
      </c>
      <c r="I646" s="69" t="s">
        <v>2764</v>
      </c>
      <c r="J646" s="68" t="s">
        <v>2765</v>
      </c>
      <c r="K646" s="57" t="s">
        <v>324</v>
      </c>
      <c r="L646" s="58">
        <v>643</v>
      </c>
      <c r="M646" s="32" t="s">
        <v>4629</v>
      </c>
      <c r="N646" s="32" t="s">
        <v>1757</v>
      </c>
    </row>
    <row r="647" spans="1:14" ht="18" customHeight="1" x14ac:dyDescent="0.25">
      <c r="A647" s="59" t="s">
        <v>4630</v>
      </c>
      <c r="B647" s="60" t="s">
        <v>4631</v>
      </c>
      <c r="C647" s="60" t="s">
        <v>4631</v>
      </c>
      <c r="D647" s="60" t="s">
        <v>4628</v>
      </c>
      <c r="E647" s="61" t="s">
        <v>1753</v>
      </c>
      <c r="F647" s="60" t="s">
        <v>1754</v>
      </c>
      <c r="G647" s="62" t="s">
        <v>4549</v>
      </c>
      <c r="H647" s="63" t="s">
        <v>2763</v>
      </c>
      <c r="I647" s="64" t="s">
        <v>2764</v>
      </c>
      <c r="J647" s="63" t="s">
        <v>2765</v>
      </c>
      <c r="K647" s="65" t="s">
        <v>324</v>
      </c>
      <c r="L647" s="66">
        <v>644</v>
      </c>
      <c r="M647" s="32" t="s">
        <v>4632</v>
      </c>
      <c r="N647" s="32" t="s">
        <v>1757</v>
      </c>
    </row>
    <row r="648" spans="1:14" ht="18" customHeight="1" x14ac:dyDescent="0.25">
      <c r="A648" s="53" t="s">
        <v>4633</v>
      </c>
      <c r="B648" s="54" t="s">
        <v>4634</v>
      </c>
      <c r="C648" s="54" t="s">
        <v>4634</v>
      </c>
      <c r="D648" s="54" t="s">
        <v>4628</v>
      </c>
      <c r="E648" s="55" t="s">
        <v>1753</v>
      </c>
      <c r="F648" s="54" t="s">
        <v>1754</v>
      </c>
      <c r="G648" s="67" t="s">
        <v>4549</v>
      </c>
      <c r="H648" s="68" t="s">
        <v>2763</v>
      </c>
      <c r="I648" s="69" t="s">
        <v>2764</v>
      </c>
      <c r="J648" s="68" t="s">
        <v>2765</v>
      </c>
      <c r="K648" s="57" t="s">
        <v>370</v>
      </c>
      <c r="L648" s="58">
        <v>645</v>
      </c>
      <c r="M648" s="32" t="s">
        <v>4635</v>
      </c>
      <c r="N648" s="32" t="s">
        <v>1757</v>
      </c>
    </row>
    <row r="649" spans="1:14" ht="18" customHeight="1" x14ac:dyDescent="0.25">
      <c r="A649" s="59" t="s">
        <v>4636</v>
      </c>
      <c r="B649" s="60" t="s">
        <v>4637</v>
      </c>
      <c r="C649" s="60" t="s">
        <v>4637</v>
      </c>
      <c r="D649" s="60" t="s">
        <v>4628</v>
      </c>
      <c r="E649" s="61" t="s">
        <v>1753</v>
      </c>
      <c r="F649" s="60" t="s">
        <v>1754</v>
      </c>
      <c r="G649" s="62" t="s">
        <v>4549</v>
      </c>
      <c r="H649" s="63" t="s">
        <v>2763</v>
      </c>
      <c r="I649" s="64" t="s">
        <v>2764</v>
      </c>
      <c r="J649" s="63" t="s">
        <v>2765</v>
      </c>
      <c r="K649" s="65" t="s">
        <v>324</v>
      </c>
      <c r="L649" s="66">
        <v>646</v>
      </c>
      <c r="M649" s="32" t="s">
        <v>4638</v>
      </c>
      <c r="N649" s="32" t="s">
        <v>1757</v>
      </c>
    </row>
    <row r="650" spans="1:14" ht="18" customHeight="1" x14ac:dyDescent="0.25">
      <c r="A650" s="53" t="s">
        <v>4639</v>
      </c>
      <c r="B650" s="54" t="s">
        <v>4640</v>
      </c>
      <c r="C650" s="54" t="s">
        <v>4640</v>
      </c>
      <c r="D650" s="54" t="s">
        <v>4628</v>
      </c>
      <c r="E650" s="55" t="s">
        <v>1753</v>
      </c>
      <c r="F650" s="54" t="s">
        <v>1754</v>
      </c>
      <c r="G650" s="67" t="s">
        <v>4549</v>
      </c>
      <c r="H650" s="68" t="s">
        <v>2763</v>
      </c>
      <c r="I650" s="69" t="s">
        <v>2764</v>
      </c>
      <c r="J650" s="68" t="s">
        <v>2765</v>
      </c>
      <c r="K650" s="57" t="s">
        <v>324</v>
      </c>
      <c r="L650" s="58">
        <v>647</v>
      </c>
      <c r="M650" s="32" t="s">
        <v>4641</v>
      </c>
      <c r="N650" s="32" t="s">
        <v>1757</v>
      </c>
    </row>
    <row r="651" spans="1:14" ht="18" customHeight="1" x14ac:dyDescent="0.25">
      <c r="A651" s="59" t="s">
        <v>4642</v>
      </c>
      <c r="B651" s="60" t="s">
        <v>4643</v>
      </c>
      <c r="C651" s="60" t="s">
        <v>4643</v>
      </c>
      <c r="D651" s="60" t="s">
        <v>4644</v>
      </c>
      <c r="E651" s="61" t="s">
        <v>1768</v>
      </c>
      <c r="F651" s="60" t="s">
        <v>1769</v>
      </c>
      <c r="G651" s="62" t="s">
        <v>3154</v>
      </c>
      <c r="H651" s="63" t="s">
        <v>2763</v>
      </c>
      <c r="I651" s="64" t="s">
        <v>2764</v>
      </c>
      <c r="J651" s="63" t="s">
        <v>2765</v>
      </c>
      <c r="K651" s="65" t="s">
        <v>324</v>
      </c>
      <c r="L651" s="66">
        <v>648</v>
      </c>
      <c r="M651" s="32" t="s">
        <v>4645</v>
      </c>
      <c r="N651" s="32" t="s">
        <v>1772</v>
      </c>
    </row>
    <row r="652" spans="1:14" ht="18" customHeight="1" x14ac:dyDescent="0.25">
      <c r="A652" s="53" t="s">
        <v>4646</v>
      </c>
      <c r="B652" s="54" t="s">
        <v>3958</v>
      </c>
      <c r="C652" s="54" t="s">
        <v>3958</v>
      </c>
      <c r="D652" s="54" t="s">
        <v>3759</v>
      </c>
      <c r="E652" s="55" t="s">
        <v>1768</v>
      </c>
      <c r="F652" s="54" t="s">
        <v>1769</v>
      </c>
      <c r="G652" s="67" t="s">
        <v>3154</v>
      </c>
      <c r="H652" s="68" t="s">
        <v>2763</v>
      </c>
      <c r="I652" s="69" t="s">
        <v>2764</v>
      </c>
      <c r="J652" s="68" t="s">
        <v>2765</v>
      </c>
      <c r="K652" s="57" t="s">
        <v>324</v>
      </c>
      <c r="L652" s="58">
        <v>649</v>
      </c>
      <c r="M652" s="32" t="s">
        <v>4647</v>
      </c>
      <c r="N652" s="32" t="s">
        <v>1772</v>
      </c>
    </row>
    <row r="653" spans="1:14" ht="18" customHeight="1" x14ac:dyDescent="0.25">
      <c r="A653" s="59" t="s">
        <v>4648</v>
      </c>
      <c r="B653" s="60" t="s">
        <v>4649</v>
      </c>
      <c r="C653" s="60" t="s">
        <v>4649</v>
      </c>
      <c r="D653" s="60" t="s">
        <v>3759</v>
      </c>
      <c r="E653" s="61" t="s">
        <v>1768</v>
      </c>
      <c r="F653" s="60" t="s">
        <v>1769</v>
      </c>
      <c r="G653" s="62" t="s">
        <v>3154</v>
      </c>
      <c r="H653" s="63" t="s">
        <v>2763</v>
      </c>
      <c r="I653" s="64" t="s">
        <v>2764</v>
      </c>
      <c r="J653" s="63" t="s">
        <v>2765</v>
      </c>
      <c r="K653" s="65" t="s">
        <v>324</v>
      </c>
      <c r="L653" s="66">
        <v>650</v>
      </c>
      <c r="M653" s="32" t="s">
        <v>4650</v>
      </c>
      <c r="N653" s="32" t="s">
        <v>1772</v>
      </c>
    </row>
    <row r="654" spans="1:14" ht="18" customHeight="1" x14ac:dyDescent="0.25">
      <c r="A654" s="53" t="s">
        <v>4651</v>
      </c>
      <c r="B654" s="54" t="s">
        <v>4652</v>
      </c>
      <c r="C654" s="54" t="s">
        <v>4652</v>
      </c>
      <c r="D654" s="54" t="s">
        <v>3759</v>
      </c>
      <c r="E654" s="55" t="s">
        <v>1768</v>
      </c>
      <c r="F654" s="54" t="s">
        <v>1769</v>
      </c>
      <c r="G654" s="67" t="s">
        <v>3154</v>
      </c>
      <c r="H654" s="68" t="s">
        <v>2763</v>
      </c>
      <c r="I654" s="69" t="s">
        <v>2764</v>
      </c>
      <c r="J654" s="68" t="s">
        <v>2765</v>
      </c>
      <c r="K654" s="57" t="s">
        <v>324</v>
      </c>
      <c r="L654" s="58">
        <v>651</v>
      </c>
      <c r="M654" s="32" t="s">
        <v>4653</v>
      </c>
      <c r="N654" s="32" t="s">
        <v>1772</v>
      </c>
    </row>
    <row r="655" spans="1:14" ht="18" customHeight="1" x14ac:dyDescent="0.25">
      <c r="A655" s="59" t="s">
        <v>4654</v>
      </c>
      <c r="B655" s="60" t="s">
        <v>4655</v>
      </c>
      <c r="C655" s="60" t="s">
        <v>4655</v>
      </c>
      <c r="D655" s="60" t="s">
        <v>3759</v>
      </c>
      <c r="E655" s="61" t="s">
        <v>1768</v>
      </c>
      <c r="F655" s="60" t="s">
        <v>1769</v>
      </c>
      <c r="G655" s="62" t="s">
        <v>3154</v>
      </c>
      <c r="H655" s="63" t="s">
        <v>2763</v>
      </c>
      <c r="I655" s="64" t="s">
        <v>2764</v>
      </c>
      <c r="J655" s="63" t="s">
        <v>2765</v>
      </c>
      <c r="K655" s="65" t="s">
        <v>324</v>
      </c>
      <c r="L655" s="66">
        <v>652</v>
      </c>
      <c r="M655" s="32" t="s">
        <v>4656</v>
      </c>
      <c r="N655" s="32" t="s">
        <v>1772</v>
      </c>
    </row>
    <row r="656" spans="1:14" ht="18" customHeight="1" x14ac:dyDescent="0.25">
      <c r="A656" s="53" t="s">
        <v>4657</v>
      </c>
      <c r="B656" s="54" t="s">
        <v>4658</v>
      </c>
      <c r="C656" s="54" t="s">
        <v>4658</v>
      </c>
      <c r="D656" s="54" t="s">
        <v>3759</v>
      </c>
      <c r="E656" s="55" t="s">
        <v>1768</v>
      </c>
      <c r="F656" s="54" t="s">
        <v>1769</v>
      </c>
      <c r="G656" s="67" t="s">
        <v>3154</v>
      </c>
      <c r="H656" s="68" t="s">
        <v>2763</v>
      </c>
      <c r="I656" s="69" t="s">
        <v>2764</v>
      </c>
      <c r="J656" s="68" t="s">
        <v>2765</v>
      </c>
      <c r="K656" s="57" t="s">
        <v>324</v>
      </c>
      <c r="L656" s="58">
        <v>653</v>
      </c>
      <c r="M656" s="32" t="s">
        <v>4659</v>
      </c>
      <c r="N656" s="32" t="s">
        <v>1772</v>
      </c>
    </row>
    <row r="657" spans="1:14" ht="18" customHeight="1" x14ac:dyDescent="0.25">
      <c r="A657" s="59" t="s">
        <v>4660</v>
      </c>
      <c r="B657" s="60" t="s">
        <v>4661</v>
      </c>
      <c r="C657" s="60" t="s">
        <v>4661</v>
      </c>
      <c r="D657" s="60" t="s">
        <v>3759</v>
      </c>
      <c r="E657" s="61" t="s">
        <v>1768</v>
      </c>
      <c r="F657" s="60" t="s">
        <v>1769</v>
      </c>
      <c r="G657" s="62" t="s">
        <v>3154</v>
      </c>
      <c r="H657" s="63" t="s">
        <v>2763</v>
      </c>
      <c r="I657" s="64" t="s">
        <v>2764</v>
      </c>
      <c r="J657" s="63" t="s">
        <v>2765</v>
      </c>
      <c r="K657" s="65" t="s">
        <v>324</v>
      </c>
      <c r="L657" s="66">
        <v>654</v>
      </c>
      <c r="M657" s="32" t="s">
        <v>4662</v>
      </c>
      <c r="N657" s="32" t="s">
        <v>1772</v>
      </c>
    </row>
    <row r="658" spans="1:14" ht="18" customHeight="1" x14ac:dyDescent="0.25">
      <c r="A658" s="53" t="s">
        <v>4663</v>
      </c>
      <c r="B658" s="54" t="s">
        <v>4664</v>
      </c>
      <c r="C658" s="54" t="s">
        <v>4664</v>
      </c>
      <c r="D658" s="54" t="s">
        <v>3759</v>
      </c>
      <c r="E658" s="55" t="s">
        <v>1768</v>
      </c>
      <c r="F658" s="54" t="s">
        <v>1769</v>
      </c>
      <c r="G658" s="67" t="s">
        <v>3154</v>
      </c>
      <c r="H658" s="68" t="s">
        <v>2763</v>
      </c>
      <c r="I658" s="69" t="s">
        <v>2764</v>
      </c>
      <c r="J658" s="68" t="s">
        <v>2765</v>
      </c>
      <c r="K658" s="57" t="s">
        <v>324</v>
      </c>
      <c r="L658" s="58">
        <v>655</v>
      </c>
      <c r="M658" s="32" t="s">
        <v>4665</v>
      </c>
      <c r="N658" s="32" t="s">
        <v>1772</v>
      </c>
    </row>
    <row r="659" spans="1:14" ht="18" customHeight="1" x14ac:dyDescent="0.25">
      <c r="A659" s="59" t="s">
        <v>4666</v>
      </c>
      <c r="B659" s="60" t="s">
        <v>4667</v>
      </c>
      <c r="C659" s="60" t="s">
        <v>4667</v>
      </c>
      <c r="D659" s="60" t="s">
        <v>3759</v>
      </c>
      <c r="E659" s="61" t="s">
        <v>1768</v>
      </c>
      <c r="F659" s="60" t="s">
        <v>1769</v>
      </c>
      <c r="G659" s="62" t="s">
        <v>3154</v>
      </c>
      <c r="H659" s="63" t="s">
        <v>2763</v>
      </c>
      <c r="I659" s="64" t="s">
        <v>2764</v>
      </c>
      <c r="J659" s="63" t="s">
        <v>2765</v>
      </c>
      <c r="K659" s="65" t="s">
        <v>324</v>
      </c>
      <c r="L659" s="66">
        <v>656</v>
      </c>
      <c r="M659" s="32" t="s">
        <v>4668</v>
      </c>
      <c r="N659" s="32" t="s">
        <v>1772</v>
      </c>
    </row>
    <row r="660" spans="1:14" ht="18" customHeight="1" x14ac:dyDescent="0.25">
      <c r="A660" s="53" t="s">
        <v>4669</v>
      </c>
      <c r="B660" s="54" t="s">
        <v>4670</v>
      </c>
      <c r="C660" s="54" t="s">
        <v>4670</v>
      </c>
      <c r="D660" s="54" t="s">
        <v>3759</v>
      </c>
      <c r="E660" s="55" t="s">
        <v>1768</v>
      </c>
      <c r="F660" s="54" t="s">
        <v>1769</v>
      </c>
      <c r="G660" s="67" t="s">
        <v>3154</v>
      </c>
      <c r="H660" s="68" t="s">
        <v>2763</v>
      </c>
      <c r="I660" s="69" t="s">
        <v>2764</v>
      </c>
      <c r="J660" s="68" t="s">
        <v>2765</v>
      </c>
      <c r="K660" s="57" t="s">
        <v>324</v>
      </c>
      <c r="L660" s="58">
        <v>657</v>
      </c>
      <c r="M660" s="32" t="s">
        <v>4671</v>
      </c>
      <c r="N660" s="32" t="s">
        <v>1772</v>
      </c>
    </row>
    <row r="661" spans="1:14" ht="18" customHeight="1" x14ac:dyDescent="0.25">
      <c r="A661" s="59" t="s">
        <v>4672</v>
      </c>
      <c r="B661" s="60" t="s">
        <v>4673</v>
      </c>
      <c r="C661" s="60" t="s">
        <v>4673</v>
      </c>
      <c r="D661" s="60" t="s">
        <v>3759</v>
      </c>
      <c r="E661" s="61" t="s">
        <v>1768</v>
      </c>
      <c r="F661" s="60" t="s">
        <v>1769</v>
      </c>
      <c r="G661" s="62" t="s">
        <v>3154</v>
      </c>
      <c r="H661" s="63" t="s">
        <v>2763</v>
      </c>
      <c r="I661" s="64" t="s">
        <v>2764</v>
      </c>
      <c r="J661" s="63" t="s">
        <v>2765</v>
      </c>
      <c r="K661" s="65" t="s">
        <v>324</v>
      </c>
      <c r="L661" s="66">
        <v>658</v>
      </c>
      <c r="M661" s="32" t="s">
        <v>4674</v>
      </c>
      <c r="N661" s="32" t="s">
        <v>1772</v>
      </c>
    </row>
    <row r="662" spans="1:14" ht="18" customHeight="1" x14ac:dyDescent="0.25">
      <c r="A662" s="53" t="s">
        <v>4675</v>
      </c>
      <c r="B662" s="54" t="s">
        <v>4676</v>
      </c>
      <c r="C662" s="54" t="s">
        <v>4676</v>
      </c>
      <c r="D662" s="54" t="s">
        <v>3759</v>
      </c>
      <c r="E662" s="55" t="s">
        <v>1768</v>
      </c>
      <c r="F662" s="54" t="s">
        <v>1769</v>
      </c>
      <c r="G662" s="67" t="s">
        <v>3154</v>
      </c>
      <c r="H662" s="68" t="s">
        <v>2763</v>
      </c>
      <c r="I662" s="69" t="s">
        <v>2764</v>
      </c>
      <c r="J662" s="68" t="s">
        <v>2765</v>
      </c>
      <c r="K662" s="57" t="s">
        <v>324</v>
      </c>
      <c r="L662" s="58">
        <v>659</v>
      </c>
      <c r="M662" s="32" t="s">
        <v>4677</v>
      </c>
      <c r="N662" s="32" t="s">
        <v>1772</v>
      </c>
    </row>
    <row r="663" spans="1:14" ht="18" customHeight="1" x14ac:dyDescent="0.25">
      <c r="A663" s="59" t="s">
        <v>4678</v>
      </c>
      <c r="B663" s="60" t="s">
        <v>4679</v>
      </c>
      <c r="C663" s="60" t="s">
        <v>4679</v>
      </c>
      <c r="D663" s="60" t="s">
        <v>3759</v>
      </c>
      <c r="E663" s="61" t="s">
        <v>1768</v>
      </c>
      <c r="F663" s="60" t="s">
        <v>1769</v>
      </c>
      <c r="G663" s="62" t="s">
        <v>3154</v>
      </c>
      <c r="H663" s="63" t="s">
        <v>2763</v>
      </c>
      <c r="I663" s="64" t="s">
        <v>2764</v>
      </c>
      <c r="J663" s="63" t="s">
        <v>2765</v>
      </c>
      <c r="K663" s="65" t="s">
        <v>324</v>
      </c>
      <c r="L663" s="66">
        <v>660</v>
      </c>
      <c r="M663" s="32" t="s">
        <v>4680</v>
      </c>
      <c r="N663" s="32" t="s">
        <v>1772</v>
      </c>
    </row>
    <row r="664" spans="1:14" ht="18" customHeight="1" x14ac:dyDescent="0.25">
      <c r="A664" s="53" t="s">
        <v>4681</v>
      </c>
      <c r="B664" s="54" t="s">
        <v>3218</v>
      </c>
      <c r="C664" s="54" t="s">
        <v>3218</v>
      </c>
      <c r="D664" s="54" t="s">
        <v>3759</v>
      </c>
      <c r="E664" s="55" t="s">
        <v>1768</v>
      </c>
      <c r="F664" s="54" t="s">
        <v>1769</v>
      </c>
      <c r="G664" s="67" t="s">
        <v>3154</v>
      </c>
      <c r="H664" s="68" t="s">
        <v>2763</v>
      </c>
      <c r="I664" s="69" t="s">
        <v>2764</v>
      </c>
      <c r="J664" s="68" t="s">
        <v>2765</v>
      </c>
      <c r="K664" s="57" t="s">
        <v>324</v>
      </c>
      <c r="L664" s="58">
        <v>661</v>
      </c>
      <c r="M664" s="32" t="s">
        <v>4682</v>
      </c>
      <c r="N664" s="32" t="s">
        <v>1772</v>
      </c>
    </row>
    <row r="665" spans="1:14" ht="18" customHeight="1" x14ac:dyDescent="0.25">
      <c r="A665" s="59" t="s">
        <v>4683</v>
      </c>
      <c r="B665" s="60" t="s">
        <v>4684</v>
      </c>
      <c r="C665" s="60" t="s">
        <v>4684</v>
      </c>
      <c r="D665" s="60" t="s">
        <v>3759</v>
      </c>
      <c r="E665" s="61" t="s">
        <v>1768</v>
      </c>
      <c r="F665" s="60" t="s">
        <v>1769</v>
      </c>
      <c r="G665" s="62" t="s">
        <v>3154</v>
      </c>
      <c r="H665" s="63" t="s">
        <v>2763</v>
      </c>
      <c r="I665" s="64" t="s">
        <v>2764</v>
      </c>
      <c r="J665" s="63" t="s">
        <v>2765</v>
      </c>
      <c r="K665" s="65" t="s">
        <v>324</v>
      </c>
      <c r="L665" s="66">
        <v>662</v>
      </c>
      <c r="M665" s="32" t="s">
        <v>4685</v>
      </c>
      <c r="N665" s="32" t="s">
        <v>1772</v>
      </c>
    </row>
    <row r="666" spans="1:14" ht="18" customHeight="1" x14ac:dyDescent="0.25">
      <c r="A666" s="53" t="s">
        <v>4686</v>
      </c>
      <c r="B666" s="54" t="s">
        <v>4687</v>
      </c>
      <c r="C666" s="54" t="s">
        <v>4687</v>
      </c>
      <c r="D666" s="54" t="s">
        <v>3759</v>
      </c>
      <c r="E666" s="55" t="s">
        <v>1768</v>
      </c>
      <c r="F666" s="54" t="s">
        <v>1769</v>
      </c>
      <c r="G666" s="67" t="s">
        <v>3154</v>
      </c>
      <c r="H666" s="68" t="s">
        <v>2763</v>
      </c>
      <c r="I666" s="69" t="s">
        <v>2764</v>
      </c>
      <c r="J666" s="68" t="s">
        <v>2765</v>
      </c>
      <c r="K666" s="57" t="s">
        <v>324</v>
      </c>
      <c r="L666" s="58">
        <v>663</v>
      </c>
      <c r="M666" s="32" t="s">
        <v>4688</v>
      </c>
      <c r="N666" s="32" t="s">
        <v>1772</v>
      </c>
    </row>
    <row r="667" spans="1:14" ht="18" customHeight="1" x14ac:dyDescent="0.25">
      <c r="A667" s="59" t="s">
        <v>4689</v>
      </c>
      <c r="B667" s="60" t="s">
        <v>4690</v>
      </c>
      <c r="C667" s="60" t="s">
        <v>4690</v>
      </c>
      <c r="D667" s="60" t="s">
        <v>3759</v>
      </c>
      <c r="E667" s="61" t="s">
        <v>1768</v>
      </c>
      <c r="F667" s="60" t="s">
        <v>1769</v>
      </c>
      <c r="G667" s="62" t="s">
        <v>3154</v>
      </c>
      <c r="H667" s="63" t="s">
        <v>2763</v>
      </c>
      <c r="I667" s="64" t="s">
        <v>2764</v>
      </c>
      <c r="J667" s="63" t="s">
        <v>2765</v>
      </c>
      <c r="K667" s="65" t="s">
        <v>324</v>
      </c>
      <c r="L667" s="66">
        <v>664</v>
      </c>
      <c r="M667" s="32" t="s">
        <v>4691</v>
      </c>
      <c r="N667" s="32" t="s">
        <v>1772</v>
      </c>
    </row>
    <row r="668" spans="1:14" ht="18" customHeight="1" x14ac:dyDescent="0.25">
      <c r="A668" s="53" t="s">
        <v>4692</v>
      </c>
      <c r="B668" s="54" t="s">
        <v>4693</v>
      </c>
      <c r="C668" s="54" t="s">
        <v>4693</v>
      </c>
      <c r="D668" s="54" t="s">
        <v>3759</v>
      </c>
      <c r="E668" s="55" t="s">
        <v>1768</v>
      </c>
      <c r="F668" s="54" t="s">
        <v>1769</v>
      </c>
      <c r="G668" s="67" t="s">
        <v>3154</v>
      </c>
      <c r="H668" s="68" t="s">
        <v>2763</v>
      </c>
      <c r="I668" s="69" t="s">
        <v>2764</v>
      </c>
      <c r="J668" s="68" t="s">
        <v>2765</v>
      </c>
      <c r="K668" s="57" t="s">
        <v>324</v>
      </c>
      <c r="L668" s="58">
        <v>665</v>
      </c>
      <c r="M668" s="32" t="s">
        <v>4694</v>
      </c>
      <c r="N668" s="32" t="s">
        <v>1772</v>
      </c>
    </row>
    <row r="669" spans="1:14" ht="18" customHeight="1" x14ac:dyDescent="0.25">
      <c r="A669" s="59" t="s">
        <v>4695</v>
      </c>
      <c r="B669" s="60" t="s">
        <v>4696</v>
      </c>
      <c r="C669" s="60" t="s">
        <v>4696</v>
      </c>
      <c r="D669" s="60" t="s">
        <v>3759</v>
      </c>
      <c r="E669" s="61" t="s">
        <v>1768</v>
      </c>
      <c r="F669" s="60" t="s">
        <v>1769</v>
      </c>
      <c r="G669" s="62" t="s">
        <v>3154</v>
      </c>
      <c r="H669" s="63" t="s">
        <v>2763</v>
      </c>
      <c r="I669" s="64" t="s">
        <v>2764</v>
      </c>
      <c r="J669" s="63" t="s">
        <v>2765</v>
      </c>
      <c r="K669" s="65" t="s">
        <v>324</v>
      </c>
      <c r="L669" s="66">
        <v>666</v>
      </c>
      <c r="M669" s="32" t="s">
        <v>4697</v>
      </c>
      <c r="N669" s="32" t="s">
        <v>1772</v>
      </c>
    </row>
    <row r="670" spans="1:14" ht="18" customHeight="1" x14ac:dyDescent="0.25">
      <c r="A670" s="53" t="s">
        <v>4698</v>
      </c>
      <c r="B670" s="54" t="s">
        <v>4699</v>
      </c>
      <c r="C670" s="54" t="s">
        <v>4699</v>
      </c>
      <c r="D670" s="54" t="s">
        <v>3759</v>
      </c>
      <c r="E670" s="55" t="s">
        <v>1768</v>
      </c>
      <c r="F670" s="54" t="s">
        <v>1769</v>
      </c>
      <c r="G670" s="67" t="s">
        <v>3154</v>
      </c>
      <c r="H670" s="68" t="s">
        <v>2763</v>
      </c>
      <c r="I670" s="69" t="s">
        <v>2764</v>
      </c>
      <c r="J670" s="68" t="s">
        <v>2765</v>
      </c>
      <c r="K670" s="57" t="s">
        <v>324</v>
      </c>
      <c r="L670" s="58">
        <v>667</v>
      </c>
      <c r="M670" s="32" t="s">
        <v>4700</v>
      </c>
      <c r="N670" s="32" t="s">
        <v>1772</v>
      </c>
    </row>
    <row r="671" spans="1:14" ht="18" customHeight="1" x14ac:dyDescent="0.25">
      <c r="A671" s="59" t="s">
        <v>4701</v>
      </c>
      <c r="B671" s="60" t="s">
        <v>4702</v>
      </c>
      <c r="C671" s="60" t="s">
        <v>4702</v>
      </c>
      <c r="D671" s="60" t="s">
        <v>3759</v>
      </c>
      <c r="E671" s="61" t="s">
        <v>1768</v>
      </c>
      <c r="F671" s="60" t="s">
        <v>1769</v>
      </c>
      <c r="G671" s="62" t="s">
        <v>3154</v>
      </c>
      <c r="H671" s="63" t="s">
        <v>2763</v>
      </c>
      <c r="I671" s="64" t="s">
        <v>2764</v>
      </c>
      <c r="J671" s="63" t="s">
        <v>2765</v>
      </c>
      <c r="K671" s="65" t="s">
        <v>324</v>
      </c>
      <c r="L671" s="66">
        <v>668</v>
      </c>
      <c r="M671" s="32" t="s">
        <v>4703</v>
      </c>
      <c r="N671" s="32" t="s">
        <v>1772</v>
      </c>
    </row>
    <row r="672" spans="1:14" ht="18" customHeight="1" x14ac:dyDescent="0.25">
      <c r="A672" s="53" t="s">
        <v>4704</v>
      </c>
      <c r="B672" s="54" t="s">
        <v>4705</v>
      </c>
      <c r="C672" s="54" t="s">
        <v>4705</v>
      </c>
      <c r="D672" s="54" t="s">
        <v>3759</v>
      </c>
      <c r="E672" s="55" t="s">
        <v>1768</v>
      </c>
      <c r="F672" s="54" t="s">
        <v>1769</v>
      </c>
      <c r="G672" s="67" t="s">
        <v>3154</v>
      </c>
      <c r="H672" s="68" t="s">
        <v>2763</v>
      </c>
      <c r="I672" s="69" t="s">
        <v>2764</v>
      </c>
      <c r="J672" s="68" t="s">
        <v>2765</v>
      </c>
      <c r="K672" s="57" t="s">
        <v>324</v>
      </c>
      <c r="L672" s="58">
        <v>669</v>
      </c>
      <c r="M672" s="32" t="s">
        <v>4706</v>
      </c>
      <c r="N672" s="32" t="s">
        <v>1772</v>
      </c>
    </row>
    <row r="673" spans="1:14" ht="18" customHeight="1" x14ac:dyDescent="0.25">
      <c r="A673" s="59" t="s">
        <v>4707</v>
      </c>
      <c r="B673" s="60" t="s">
        <v>4708</v>
      </c>
      <c r="C673" s="60" t="s">
        <v>4708</v>
      </c>
      <c r="D673" s="60" t="s">
        <v>3759</v>
      </c>
      <c r="E673" s="61" t="s">
        <v>1768</v>
      </c>
      <c r="F673" s="60" t="s">
        <v>1769</v>
      </c>
      <c r="G673" s="62" t="s">
        <v>3154</v>
      </c>
      <c r="H673" s="63" t="s">
        <v>2763</v>
      </c>
      <c r="I673" s="64" t="s">
        <v>2764</v>
      </c>
      <c r="J673" s="63" t="s">
        <v>2765</v>
      </c>
      <c r="K673" s="65" t="s">
        <v>324</v>
      </c>
      <c r="L673" s="66">
        <v>670</v>
      </c>
      <c r="M673" s="32" t="s">
        <v>4709</v>
      </c>
      <c r="N673" s="32" t="s">
        <v>1772</v>
      </c>
    </row>
    <row r="674" spans="1:14" ht="18" customHeight="1" x14ac:dyDescent="0.25">
      <c r="A674" s="53" t="s">
        <v>4710</v>
      </c>
      <c r="B674" s="54" t="s">
        <v>4711</v>
      </c>
      <c r="C674" s="54" t="s">
        <v>4711</v>
      </c>
      <c r="D674" s="54" t="s">
        <v>3759</v>
      </c>
      <c r="E674" s="55" t="s">
        <v>1768</v>
      </c>
      <c r="F674" s="54" t="s">
        <v>1769</v>
      </c>
      <c r="G674" s="67" t="s">
        <v>3154</v>
      </c>
      <c r="H674" s="68" t="s">
        <v>2763</v>
      </c>
      <c r="I674" s="69" t="s">
        <v>2764</v>
      </c>
      <c r="J674" s="68" t="s">
        <v>2765</v>
      </c>
      <c r="K674" s="57" t="s">
        <v>324</v>
      </c>
      <c r="L674" s="58">
        <v>671</v>
      </c>
      <c r="M674" s="32" t="s">
        <v>4712</v>
      </c>
      <c r="N674" s="32" t="s">
        <v>1772</v>
      </c>
    </row>
    <row r="675" spans="1:14" ht="18" customHeight="1" x14ac:dyDescent="0.25">
      <c r="A675" s="59" t="s">
        <v>4713</v>
      </c>
      <c r="B675" s="60" t="s">
        <v>4714</v>
      </c>
      <c r="C675" s="60" t="s">
        <v>4714</v>
      </c>
      <c r="D675" s="60" t="s">
        <v>3759</v>
      </c>
      <c r="E675" s="61" t="s">
        <v>1768</v>
      </c>
      <c r="F675" s="60" t="s">
        <v>1769</v>
      </c>
      <c r="G675" s="62" t="s">
        <v>3154</v>
      </c>
      <c r="H675" s="63" t="s">
        <v>2763</v>
      </c>
      <c r="I675" s="64" t="s">
        <v>2764</v>
      </c>
      <c r="J675" s="63" t="s">
        <v>2765</v>
      </c>
      <c r="K675" s="65" t="s">
        <v>324</v>
      </c>
      <c r="L675" s="66">
        <v>672</v>
      </c>
      <c r="M675" s="32" t="s">
        <v>4715</v>
      </c>
      <c r="N675" s="32" t="s">
        <v>1772</v>
      </c>
    </row>
    <row r="676" spans="1:14" ht="18" customHeight="1" x14ac:dyDescent="0.25">
      <c r="A676" s="53" t="s">
        <v>4716</v>
      </c>
      <c r="B676" s="54" t="s">
        <v>4717</v>
      </c>
      <c r="C676" s="54" t="s">
        <v>4717</v>
      </c>
      <c r="D676" s="54" t="s">
        <v>3759</v>
      </c>
      <c r="E676" s="55" t="s">
        <v>1768</v>
      </c>
      <c r="F676" s="54" t="s">
        <v>1769</v>
      </c>
      <c r="G676" s="67" t="s">
        <v>3154</v>
      </c>
      <c r="H676" s="68" t="s">
        <v>2763</v>
      </c>
      <c r="I676" s="69" t="s">
        <v>2764</v>
      </c>
      <c r="J676" s="68" t="s">
        <v>2765</v>
      </c>
      <c r="K676" s="57" t="s">
        <v>324</v>
      </c>
      <c r="L676" s="58">
        <v>673</v>
      </c>
      <c r="M676" s="32" t="s">
        <v>4718</v>
      </c>
      <c r="N676" s="32" t="s">
        <v>1772</v>
      </c>
    </row>
    <row r="677" spans="1:14" ht="18" customHeight="1" x14ac:dyDescent="0.25">
      <c r="A677" s="59" t="s">
        <v>4719</v>
      </c>
      <c r="B677" s="60" t="s">
        <v>4720</v>
      </c>
      <c r="C677" s="60" t="s">
        <v>4720</v>
      </c>
      <c r="D677" s="60" t="s">
        <v>3759</v>
      </c>
      <c r="E677" s="61" t="s">
        <v>1768</v>
      </c>
      <c r="F677" s="60" t="s">
        <v>1769</v>
      </c>
      <c r="G677" s="62" t="s">
        <v>3154</v>
      </c>
      <c r="H677" s="63" t="s">
        <v>2763</v>
      </c>
      <c r="I677" s="64" t="s">
        <v>2764</v>
      </c>
      <c r="J677" s="63" t="s">
        <v>2765</v>
      </c>
      <c r="K677" s="65" t="s">
        <v>324</v>
      </c>
      <c r="L677" s="66">
        <v>674</v>
      </c>
      <c r="M677" s="32" t="s">
        <v>4721</v>
      </c>
      <c r="N677" s="32" t="s">
        <v>1772</v>
      </c>
    </row>
    <row r="678" spans="1:14" ht="18" customHeight="1" x14ac:dyDescent="0.25">
      <c r="A678" s="53" t="s">
        <v>4722</v>
      </c>
      <c r="B678" s="54" t="s">
        <v>4723</v>
      </c>
      <c r="C678" s="54" t="s">
        <v>4723</v>
      </c>
      <c r="D678" s="54" t="s">
        <v>3759</v>
      </c>
      <c r="E678" s="55" t="s">
        <v>1768</v>
      </c>
      <c r="F678" s="54" t="s">
        <v>1769</v>
      </c>
      <c r="G678" s="67" t="s">
        <v>3154</v>
      </c>
      <c r="H678" s="68" t="s">
        <v>2763</v>
      </c>
      <c r="I678" s="69" t="s">
        <v>2764</v>
      </c>
      <c r="J678" s="68" t="s">
        <v>2765</v>
      </c>
      <c r="K678" s="57" t="s">
        <v>324</v>
      </c>
      <c r="L678" s="58">
        <v>675</v>
      </c>
      <c r="M678" s="32" t="s">
        <v>4724</v>
      </c>
      <c r="N678" s="32" t="s">
        <v>1772</v>
      </c>
    </row>
    <row r="679" spans="1:14" ht="18" customHeight="1" x14ac:dyDescent="0.25">
      <c r="A679" s="59" t="s">
        <v>4725</v>
      </c>
      <c r="B679" s="60" t="s">
        <v>4726</v>
      </c>
      <c r="C679" s="60" t="s">
        <v>4726</v>
      </c>
      <c r="D679" s="60" t="s">
        <v>3759</v>
      </c>
      <c r="E679" s="61" t="s">
        <v>1768</v>
      </c>
      <c r="F679" s="60" t="s">
        <v>1769</v>
      </c>
      <c r="G679" s="62" t="s">
        <v>3154</v>
      </c>
      <c r="H679" s="63" t="s">
        <v>2763</v>
      </c>
      <c r="I679" s="64" t="s">
        <v>2764</v>
      </c>
      <c r="J679" s="63" t="s">
        <v>2765</v>
      </c>
      <c r="K679" s="65" t="s">
        <v>324</v>
      </c>
      <c r="L679" s="66">
        <v>676</v>
      </c>
      <c r="M679" s="32" t="s">
        <v>4727</v>
      </c>
      <c r="N679" s="32" t="s">
        <v>1772</v>
      </c>
    </row>
    <row r="680" spans="1:14" ht="18" customHeight="1" x14ac:dyDescent="0.25">
      <c r="A680" s="53" t="s">
        <v>4728</v>
      </c>
      <c r="B680" s="54" t="s">
        <v>4729</v>
      </c>
      <c r="C680" s="54" t="s">
        <v>4729</v>
      </c>
      <c r="D680" s="54" t="s">
        <v>3759</v>
      </c>
      <c r="E680" s="55" t="s">
        <v>1768</v>
      </c>
      <c r="F680" s="54" t="s">
        <v>1769</v>
      </c>
      <c r="G680" s="67" t="s">
        <v>3154</v>
      </c>
      <c r="H680" s="68" t="s">
        <v>2763</v>
      </c>
      <c r="I680" s="69" t="s">
        <v>2764</v>
      </c>
      <c r="J680" s="68" t="s">
        <v>2765</v>
      </c>
      <c r="K680" s="57" t="s">
        <v>324</v>
      </c>
      <c r="L680" s="58">
        <v>677</v>
      </c>
      <c r="M680" s="32" t="s">
        <v>4730</v>
      </c>
      <c r="N680" s="32" t="s">
        <v>1772</v>
      </c>
    </row>
    <row r="681" spans="1:14" ht="18" customHeight="1" x14ac:dyDescent="0.25">
      <c r="A681" s="59" t="s">
        <v>4731</v>
      </c>
      <c r="B681" s="60" t="s">
        <v>4732</v>
      </c>
      <c r="C681" s="60" t="s">
        <v>4732</v>
      </c>
      <c r="D681" s="60" t="s">
        <v>3759</v>
      </c>
      <c r="E681" s="61" t="s">
        <v>1768</v>
      </c>
      <c r="F681" s="60" t="s">
        <v>1769</v>
      </c>
      <c r="G681" s="62" t="s">
        <v>3154</v>
      </c>
      <c r="H681" s="63" t="s">
        <v>2763</v>
      </c>
      <c r="I681" s="64" t="s">
        <v>2764</v>
      </c>
      <c r="J681" s="63" t="s">
        <v>2765</v>
      </c>
      <c r="K681" s="65" t="s">
        <v>324</v>
      </c>
      <c r="L681" s="66">
        <v>678</v>
      </c>
      <c r="M681" s="32" t="s">
        <v>4733</v>
      </c>
      <c r="N681" s="32" t="s">
        <v>1772</v>
      </c>
    </row>
    <row r="682" spans="1:14" ht="18" customHeight="1" x14ac:dyDescent="0.25">
      <c r="A682" s="53" t="s">
        <v>4734</v>
      </c>
      <c r="B682" s="54" t="s">
        <v>4735</v>
      </c>
      <c r="C682" s="54" t="s">
        <v>4735</v>
      </c>
      <c r="D682" s="54" t="s">
        <v>3759</v>
      </c>
      <c r="E682" s="55" t="s">
        <v>1768</v>
      </c>
      <c r="F682" s="54" t="s">
        <v>1769</v>
      </c>
      <c r="G682" s="67" t="s">
        <v>3154</v>
      </c>
      <c r="H682" s="68" t="s">
        <v>2763</v>
      </c>
      <c r="I682" s="69" t="s">
        <v>2764</v>
      </c>
      <c r="J682" s="68" t="s">
        <v>2765</v>
      </c>
      <c r="K682" s="57" t="s">
        <v>324</v>
      </c>
      <c r="L682" s="58">
        <v>679</v>
      </c>
      <c r="M682" s="32" t="s">
        <v>4736</v>
      </c>
      <c r="N682" s="32" t="s">
        <v>1772</v>
      </c>
    </row>
    <row r="683" spans="1:14" ht="18" customHeight="1" x14ac:dyDescent="0.25">
      <c r="A683" s="59" t="s">
        <v>4737</v>
      </c>
      <c r="B683" s="60" t="s">
        <v>4738</v>
      </c>
      <c r="C683" s="60" t="s">
        <v>4738</v>
      </c>
      <c r="D683" s="60" t="s">
        <v>3759</v>
      </c>
      <c r="E683" s="61" t="s">
        <v>1768</v>
      </c>
      <c r="F683" s="60" t="s">
        <v>1769</v>
      </c>
      <c r="G683" s="62" t="s">
        <v>3154</v>
      </c>
      <c r="H683" s="63" t="s">
        <v>2763</v>
      </c>
      <c r="I683" s="64" t="s">
        <v>2764</v>
      </c>
      <c r="J683" s="63" t="s">
        <v>2765</v>
      </c>
      <c r="K683" s="65" t="s">
        <v>324</v>
      </c>
      <c r="L683" s="66">
        <v>680</v>
      </c>
      <c r="M683" s="32" t="s">
        <v>4739</v>
      </c>
      <c r="N683" s="32" t="s">
        <v>1772</v>
      </c>
    </row>
    <row r="684" spans="1:14" ht="18" customHeight="1" x14ac:dyDescent="0.25">
      <c r="A684" s="72" t="s">
        <v>1768</v>
      </c>
      <c r="B684" s="54" t="s">
        <v>1769</v>
      </c>
      <c r="C684" s="55"/>
      <c r="D684" s="55"/>
      <c r="E684" s="55" t="s">
        <v>1768</v>
      </c>
      <c r="F684" s="54" t="s">
        <v>1769</v>
      </c>
      <c r="G684" s="67"/>
      <c r="H684" s="68"/>
      <c r="I684" s="69"/>
      <c r="J684" s="68"/>
      <c r="K684" s="57" t="s">
        <v>2740</v>
      </c>
      <c r="L684" s="58">
        <v>681</v>
      </c>
      <c r="M684" s="32" t="s">
        <v>1772</v>
      </c>
      <c r="N684" s="32" t="s">
        <v>1772</v>
      </c>
    </row>
    <row r="685" spans="1:14" ht="18" customHeight="1" x14ac:dyDescent="0.25">
      <c r="A685" s="59" t="s">
        <v>4740</v>
      </c>
      <c r="B685" s="60" t="s">
        <v>4741</v>
      </c>
      <c r="C685" s="60" t="s">
        <v>4741</v>
      </c>
      <c r="D685" s="60" t="s">
        <v>3612</v>
      </c>
      <c r="E685" s="61" t="s">
        <v>1773</v>
      </c>
      <c r="F685" s="60" t="s">
        <v>1774</v>
      </c>
      <c r="G685" s="62" t="s">
        <v>3760</v>
      </c>
      <c r="H685" s="63" t="s">
        <v>2763</v>
      </c>
      <c r="I685" s="64" t="s">
        <v>2764</v>
      </c>
      <c r="J685" s="63" t="s">
        <v>2765</v>
      </c>
      <c r="K685" s="65" t="s">
        <v>324</v>
      </c>
      <c r="L685" s="66">
        <v>682</v>
      </c>
      <c r="M685" s="32" t="s">
        <v>4742</v>
      </c>
      <c r="N685" s="32" t="s">
        <v>1777</v>
      </c>
    </row>
    <row r="686" spans="1:14" ht="18" customHeight="1" x14ac:dyDescent="0.25">
      <c r="A686" s="53" t="s">
        <v>4743</v>
      </c>
      <c r="B686" s="54" t="s">
        <v>4744</v>
      </c>
      <c r="C686" s="54" t="s">
        <v>4744</v>
      </c>
      <c r="D686" s="54" t="s">
        <v>3612</v>
      </c>
      <c r="E686" s="55" t="s">
        <v>1773</v>
      </c>
      <c r="F686" s="54" t="s">
        <v>1774</v>
      </c>
      <c r="G686" s="67" t="s">
        <v>3760</v>
      </c>
      <c r="H686" s="68" t="s">
        <v>2763</v>
      </c>
      <c r="I686" s="69" t="s">
        <v>2764</v>
      </c>
      <c r="J686" s="68" t="s">
        <v>2765</v>
      </c>
      <c r="K686" s="57" t="s">
        <v>324</v>
      </c>
      <c r="L686" s="58">
        <v>683</v>
      </c>
      <c r="M686" s="32" t="s">
        <v>4745</v>
      </c>
      <c r="N686" s="32" t="s">
        <v>1777</v>
      </c>
    </row>
    <row r="687" spans="1:14" ht="18" customHeight="1" x14ac:dyDescent="0.25">
      <c r="A687" s="59" t="s">
        <v>4746</v>
      </c>
      <c r="B687" s="60" t="s">
        <v>4747</v>
      </c>
      <c r="C687" s="60" t="s">
        <v>4747</v>
      </c>
      <c r="D687" s="60" t="s">
        <v>3612</v>
      </c>
      <c r="E687" s="61" t="s">
        <v>1773</v>
      </c>
      <c r="F687" s="60" t="s">
        <v>1774</v>
      </c>
      <c r="G687" s="62" t="s">
        <v>3760</v>
      </c>
      <c r="H687" s="63" t="s">
        <v>2763</v>
      </c>
      <c r="I687" s="64" t="s">
        <v>2764</v>
      </c>
      <c r="J687" s="63" t="s">
        <v>2765</v>
      </c>
      <c r="K687" s="65" t="s">
        <v>324</v>
      </c>
      <c r="L687" s="66">
        <v>684</v>
      </c>
      <c r="M687" s="32" t="s">
        <v>4748</v>
      </c>
      <c r="N687" s="32" t="s">
        <v>1777</v>
      </c>
    </row>
    <row r="688" spans="1:14" ht="18" customHeight="1" x14ac:dyDescent="0.25">
      <c r="A688" s="72" t="s">
        <v>1773</v>
      </c>
      <c r="B688" s="54" t="s">
        <v>1774</v>
      </c>
      <c r="C688" s="55"/>
      <c r="D688" s="55"/>
      <c r="E688" s="55" t="s">
        <v>1773</v>
      </c>
      <c r="F688" s="54" t="s">
        <v>1774</v>
      </c>
      <c r="G688" s="67"/>
      <c r="H688" s="68"/>
      <c r="I688" s="69"/>
      <c r="J688" s="68"/>
      <c r="K688" s="57" t="s">
        <v>2740</v>
      </c>
      <c r="L688" s="58">
        <v>685</v>
      </c>
      <c r="M688" s="32" t="s">
        <v>1777</v>
      </c>
      <c r="N688" s="32" t="s">
        <v>1777</v>
      </c>
    </row>
    <row r="689" spans="1:14" ht="18" customHeight="1" x14ac:dyDescent="0.25">
      <c r="A689" s="59" t="s">
        <v>4749</v>
      </c>
      <c r="B689" s="60" t="s">
        <v>4750</v>
      </c>
      <c r="C689" s="60" t="s">
        <v>4750</v>
      </c>
      <c r="D689" s="60" t="s">
        <v>3161</v>
      </c>
      <c r="E689" s="61" t="s">
        <v>1778</v>
      </c>
      <c r="F689" s="60" t="s">
        <v>1779</v>
      </c>
      <c r="G689" s="62" t="s">
        <v>2762</v>
      </c>
      <c r="H689" s="63" t="s">
        <v>2763</v>
      </c>
      <c r="I689" s="64" t="s">
        <v>2764</v>
      </c>
      <c r="J689" s="63" t="s">
        <v>2765</v>
      </c>
      <c r="K689" s="65" t="s">
        <v>324</v>
      </c>
      <c r="L689" s="66">
        <v>686</v>
      </c>
      <c r="M689" s="32" t="s">
        <v>4751</v>
      </c>
      <c r="N689" s="32" t="s">
        <v>1787</v>
      </c>
    </row>
    <row r="690" spans="1:14" ht="18" customHeight="1" x14ac:dyDescent="0.25">
      <c r="A690" s="53" t="s">
        <v>4752</v>
      </c>
      <c r="B690" s="54" t="s">
        <v>4753</v>
      </c>
      <c r="C690" s="54" t="s">
        <v>4753</v>
      </c>
      <c r="D690" s="54" t="s">
        <v>2761</v>
      </c>
      <c r="E690" s="55" t="s">
        <v>1778</v>
      </c>
      <c r="F690" s="54" t="s">
        <v>1779</v>
      </c>
      <c r="G690" s="67" t="s">
        <v>2762</v>
      </c>
      <c r="H690" s="68" t="s">
        <v>2763</v>
      </c>
      <c r="I690" s="69" t="s">
        <v>2764</v>
      </c>
      <c r="J690" s="68" t="s">
        <v>2765</v>
      </c>
      <c r="K690" s="57" t="s">
        <v>324</v>
      </c>
      <c r="L690" s="58">
        <v>687</v>
      </c>
      <c r="M690" s="32" t="s">
        <v>4754</v>
      </c>
      <c r="N690" s="32" t="s">
        <v>1787</v>
      </c>
    </row>
    <row r="691" spans="1:14" ht="18" customHeight="1" x14ac:dyDescent="0.25">
      <c r="A691" s="59" t="s">
        <v>4755</v>
      </c>
      <c r="B691" s="60" t="s">
        <v>4756</v>
      </c>
      <c r="C691" s="60" t="s">
        <v>4756</v>
      </c>
      <c r="D691" s="60" t="s">
        <v>2761</v>
      </c>
      <c r="E691" s="61" t="s">
        <v>1778</v>
      </c>
      <c r="F691" s="60" t="s">
        <v>1779</v>
      </c>
      <c r="G691" s="62" t="s">
        <v>2762</v>
      </c>
      <c r="H691" s="63" t="s">
        <v>2763</v>
      </c>
      <c r="I691" s="64" t="s">
        <v>2764</v>
      </c>
      <c r="J691" s="63" t="s">
        <v>2765</v>
      </c>
      <c r="K691" s="65" t="s">
        <v>324</v>
      </c>
      <c r="L691" s="66">
        <v>688</v>
      </c>
      <c r="M691" s="32" t="s">
        <v>4757</v>
      </c>
      <c r="N691" s="32" t="s">
        <v>1787</v>
      </c>
    </row>
    <row r="692" spans="1:14" ht="18" customHeight="1" x14ac:dyDescent="0.25">
      <c r="A692" s="53" t="s">
        <v>4758</v>
      </c>
      <c r="B692" s="54" t="s">
        <v>4759</v>
      </c>
      <c r="C692" s="54" t="s">
        <v>4759</v>
      </c>
      <c r="D692" s="54" t="s">
        <v>2761</v>
      </c>
      <c r="E692" s="55" t="s">
        <v>1778</v>
      </c>
      <c r="F692" s="54" t="s">
        <v>1779</v>
      </c>
      <c r="G692" s="67" t="s">
        <v>2762</v>
      </c>
      <c r="H692" s="68" t="s">
        <v>2763</v>
      </c>
      <c r="I692" s="69" t="s">
        <v>2764</v>
      </c>
      <c r="J692" s="68" t="s">
        <v>2765</v>
      </c>
      <c r="K692" s="57" t="s">
        <v>324</v>
      </c>
      <c r="L692" s="58">
        <v>689</v>
      </c>
      <c r="M692" s="32" t="s">
        <v>4760</v>
      </c>
      <c r="N692" s="32" t="s">
        <v>1787</v>
      </c>
    </row>
    <row r="693" spans="1:14" ht="18" customHeight="1" x14ac:dyDescent="0.25">
      <c r="A693" s="59" t="s">
        <v>4761</v>
      </c>
      <c r="B693" s="60" t="s">
        <v>4762</v>
      </c>
      <c r="C693" s="60" t="s">
        <v>4762</v>
      </c>
      <c r="D693" s="60" t="s">
        <v>2761</v>
      </c>
      <c r="E693" s="61" t="s">
        <v>1778</v>
      </c>
      <c r="F693" s="60" t="s">
        <v>1779</v>
      </c>
      <c r="G693" s="62" t="s">
        <v>2762</v>
      </c>
      <c r="H693" s="63" t="s">
        <v>2763</v>
      </c>
      <c r="I693" s="64" t="s">
        <v>2764</v>
      </c>
      <c r="J693" s="63" t="s">
        <v>2765</v>
      </c>
      <c r="K693" s="65" t="s">
        <v>324</v>
      </c>
      <c r="L693" s="66">
        <v>690</v>
      </c>
      <c r="M693" s="32" t="s">
        <v>4763</v>
      </c>
      <c r="N693" s="32" t="s">
        <v>1787</v>
      </c>
    </row>
    <row r="694" spans="1:14" ht="18" customHeight="1" x14ac:dyDescent="0.25">
      <c r="A694" s="53" t="s">
        <v>4764</v>
      </c>
      <c r="B694" s="54" t="s">
        <v>4765</v>
      </c>
      <c r="C694" s="54" t="s">
        <v>4765</v>
      </c>
      <c r="D694" s="54" t="s">
        <v>2761</v>
      </c>
      <c r="E694" s="55" t="s">
        <v>1778</v>
      </c>
      <c r="F694" s="54" t="s">
        <v>1779</v>
      </c>
      <c r="G694" s="67" t="s">
        <v>2762</v>
      </c>
      <c r="H694" s="68" t="s">
        <v>2763</v>
      </c>
      <c r="I694" s="69" t="s">
        <v>2764</v>
      </c>
      <c r="J694" s="68" t="s">
        <v>2765</v>
      </c>
      <c r="K694" s="57" t="s">
        <v>324</v>
      </c>
      <c r="L694" s="58">
        <v>691</v>
      </c>
      <c r="M694" s="32" t="s">
        <v>4766</v>
      </c>
      <c r="N694" s="32" t="s">
        <v>1787</v>
      </c>
    </row>
    <row r="695" spans="1:14" ht="18" customHeight="1" x14ac:dyDescent="0.25">
      <c r="A695" s="59" t="s">
        <v>4767</v>
      </c>
      <c r="B695" s="60" t="s">
        <v>4768</v>
      </c>
      <c r="C695" s="60" t="s">
        <v>4768</v>
      </c>
      <c r="D695" s="60" t="s">
        <v>2761</v>
      </c>
      <c r="E695" s="61" t="s">
        <v>1778</v>
      </c>
      <c r="F695" s="60" t="s">
        <v>1779</v>
      </c>
      <c r="G695" s="62" t="s">
        <v>2762</v>
      </c>
      <c r="H695" s="63" t="s">
        <v>2763</v>
      </c>
      <c r="I695" s="64" t="s">
        <v>2764</v>
      </c>
      <c r="J695" s="63" t="s">
        <v>2765</v>
      </c>
      <c r="K695" s="65" t="s">
        <v>324</v>
      </c>
      <c r="L695" s="66">
        <v>692</v>
      </c>
      <c r="M695" s="32" t="s">
        <v>4769</v>
      </c>
      <c r="N695" s="32" t="s">
        <v>1787</v>
      </c>
    </row>
    <row r="696" spans="1:14" ht="18" customHeight="1" x14ac:dyDescent="0.25">
      <c r="A696" s="53" t="s">
        <v>4770</v>
      </c>
      <c r="B696" s="54" t="s">
        <v>4771</v>
      </c>
      <c r="C696" s="54" t="s">
        <v>4771</v>
      </c>
      <c r="D696" s="54" t="s">
        <v>2761</v>
      </c>
      <c r="E696" s="55" t="s">
        <v>1778</v>
      </c>
      <c r="F696" s="54" t="s">
        <v>1779</v>
      </c>
      <c r="G696" s="67" t="s">
        <v>2762</v>
      </c>
      <c r="H696" s="68" t="s">
        <v>2763</v>
      </c>
      <c r="I696" s="69" t="s">
        <v>2764</v>
      </c>
      <c r="J696" s="68" t="s">
        <v>2765</v>
      </c>
      <c r="K696" s="57" t="s">
        <v>324</v>
      </c>
      <c r="L696" s="58">
        <v>693</v>
      </c>
      <c r="M696" s="32" t="s">
        <v>4772</v>
      </c>
      <c r="N696" s="32" t="s">
        <v>1787</v>
      </c>
    </row>
    <row r="697" spans="1:14" ht="18" customHeight="1" x14ac:dyDescent="0.25">
      <c r="A697" s="59" t="s">
        <v>4773</v>
      </c>
      <c r="B697" s="60" t="s">
        <v>4774</v>
      </c>
      <c r="C697" s="60" t="s">
        <v>4774</v>
      </c>
      <c r="D697" s="60" t="s">
        <v>2761</v>
      </c>
      <c r="E697" s="61" t="s">
        <v>1778</v>
      </c>
      <c r="F697" s="60" t="s">
        <v>1779</v>
      </c>
      <c r="G697" s="62" t="s">
        <v>2762</v>
      </c>
      <c r="H697" s="63" t="s">
        <v>2763</v>
      </c>
      <c r="I697" s="64" t="s">
        <v>2764</v>
      </c>
      <c r="J697" s="63" t="s">
        <v>2765</v>
      </c>
      <c r="K697" s="65" t="s">
        <v>324</v>
      </c>
      <c r="L697" s="66">
        <v>694</v>
      </c>
      <c r="M697" s="32" t="s">
        <v>4775</v>
      </c>
      <c r="N697" s="32" t="s">
        <v>1787</v>
      </c>
    </row>
    <row r="698" spans="1:14" ht="18" customHeight="1" x14ac:dyDescent="0.25">
      <c r="A698" s="53" t="s">
        <v>4776</v>
      </c>
      <c r="B698" s="54" t="s">
        <v>4777</v>
      </c>
      <c r="C698" s="54" t="s">
        <v>4777</v>
      </c>
      <c r="D698" s="54" t="s">
        <v>2761</v>
      </c>
      <c r="E698" s="55" t="s">
        <v>1778</v>
      </c>
      <c r="F698" s="54" t="s">
        <v>1779</v>
      </c>
      <c r="G698" s="67" t="s">
        <v>2762</v>
      </c>
      <c r="H698" s="68" t="s">
        <v>2763</v>
      </c>
      <c r="I698" s="69" t="s">
        <v>2764</v>
      </c>
      <c r="J698" s="68" t="s">
        <v>2765</v>
      </c>
      <c r="K698" s="57" t="s">
        <v>324</v>
      </c>
      <c r="L698" s="58">
        <v>695</v>
      </c>
      <c r="M698" s="32" t="s">
        <v>4778</v>
      </c>
      <c r="N698" s="32" t="s">
        <v>1787</v>
      </c>
    </row>
    <row r="699" spans="1:14" ht="18" customHeight="1" x14ac:dyDescent="0.25">
      <c r="A699" s="59" t="s">
        <v>4779</v>
      </c>
      <c r="B699" s="60" t="s">
        <v>4780</v>
      </c>
      <c r="C699" s="60" t="s">
        <v>4780</v>
      </c>
      <c r="D699" s="60" t="s">
        <v>2761</v>
      </c>
      <c r="E699" s="61" t="s">
        <v>1778</v>
      </c>
      <c r="F699" s="60" t="s">
        <v>1779</v>
      </c>
      <c r="G699" s="62" t="s">
        <v>2762</v>
      </c>
      <c r="H699" s="63" t="s">
        <v>2763</v>
      </c>
      <c r="I699" s="64" t="s">
        <v>2764</v>
      </c>
      <c r="J699" s="63" t="s">
        <v>2765</v>
      </c>
      <c r="K699" s="65" t="s">
        <v>324</v>
      </c>
      <c r="L699" s="66">
        <v>696</v>
      </c>
      <c r="M699" s="32" t="s">
        <v>4781</v>
      </c>
      <c r="N699" s="32" t="s">
        <v>1787</v>
      </c>
    </row>
    <row r="700" spans="1:14" ht="18" customHeight="1" x14ac:dyDescent="0.25">
      <c r="A700" s="53" t="s">
        <v>4782</v>
      </c>
      <c r="B700" s="54" t="s">
        <v>4783</v>
      </c>
      <c r="C700" s="54" t="s">
        <v>4783</v>
      </c>
      <c r="D700" s="54" t="s">
        <v>2761</v>
      </c>
      <c r="E700" s="55" t="s">
        <v>1778</v>
      </c>
      <c r="F700" s="54" t="s">
        <v>1779</v>
      </c>
      <c r="G700" s="67" t="s">
        <v>2762</v>
      </c>
      <c r="H700" s="68" t="s">
        <v>2763</v>
      </c>
      <c r="I700" s="69" t="s">
        <v>2764</v>
      </c>
      <c r="J700" s="68" t="s">
        <v>2765</v>
      </c>
      <c r="K700" s="57" t="s">
        <v>324</v>
      </c>
      <c r="L700" s="58">
        <v>697</v>
      </c>
      <c r="M700" s="32" t="s">
        <v>4784</v>
      </c>
      <c r="N700" s="32" t="s">
        <v>1787</v>
      </c>
    </row>
    <row r="701" spans="1:14" ht="18" customHeight="1" x14ac:dyDescent="0.25">
      <c r="A701" s="59" t="s">
        <v>4785</v>
      </c>
      <c r="B701" s="60" t="s">
        <v>4786</v>
      </c>
      <c r="C701" s="60" t="s">
        <v>4786</v>
      </c>
      <c r="D701" s="60" t="s">
        <v>2761</v>
      </c>
      <c r="E701" s="61" t="s">
        <v>1778</v>
      </c>
      <c r="F701" s="60" t="s">
        <v>1779</v>
      </c>
      <c r="G701" s="62" t="s">
        <v>2762</v>
      </c>
      <c r="H701" s="63" t="s">
        <v>2763</v>
      </c>
      <c r="I701" s="64" t="s">
        <v>2764</v>
      </c>
      <c r="J701" s="63" t="s">
        <v>2765</v>
      </c>
      <c r="K701" s="65" t="s">
        <v>324</v>
      </c>
      <c r="L701" s="66">
        <v>698</v>
      </c>
      <c r="M701" s="32" t="s">
        <v>4787</v>
      </c>
      <c r="N701" s="32" t="s">
        <v>1787</v>
      </c>
    </row>
    <row r="702" spans="1:14" ht="18" customHeight="1" x14ac:dyDescent="0.25">
      <c r="A702" s="53" t="s">
        <v>4788</v>
      </c>
      <c r="B702" s="54" t="s">
        <v>4789</v>
      </c>
      <c r="C702" s="54" t="s">
        <v>4789</v>
      </c>
      <c r="D702" s="54" t="s">
        <v>2761</v>
      </c>
      <c r="E702" s="55" t="s">
        <v>1778</v>
      </c>
      <c r="F702" s="54" t="s">
        <v>1779</v>
      </c>
      <c r="G702" s="67" t="s">
        <v>2762</v>
      </c>
      <c r="H702" s="68" t="s">
        <v>2763</v>
      </c>
      <c r="I702" s="69" t="s">
        <v>2764</v>
      </c>
      <c r="J702" s="68" t="s">
        <v>2765</v>
      </c>
      <c r="K702" s="57" t="s">
        <v>324</v>
      </c>
      <c r="L702" s="58">
        <v>699</v>
      </c>
      <c r="M702" s="32" t="s">
        <v>4790</v>
      </c>
      <c r="N702" s="32" t="s">
        <v>1787</v>
      </c>
    </row>
    <row r="703" spans="1:14" ht="18" customHeight="1" x14ac:dyDescent="0.25">
      <c r="A703" s="59" t="s">
        <v>4791</v>
      </c>
      <c r="B703" s="60" t="s">
        <v>4792</v>
      </c>
      <c r="C703" s="60" t="s">
        <v>4792</v>
      </c>
      <c r="D703" s="60" t="s">
        <v>2761</v>
      </c>
      <c r="E703" s="61" t="s">
        <v>1778</v>
      </c>
      <c r="F703" s="60" t="s">
        <v>1779</v>
      </c>
      <c r="G703" s="62" t="s">
        <v>2762</v>
      </c>
      <c r="H703" s="63" t="s">
        <v>2763</v>
      </c>
      <c r="I703" s="64" t="s">
        <v>2764</v>
      </c>
      <c r="J703" s="63" t="s">
        <v>2765</v>
      </c>
      <c r="K703" s="65" t="s">
        <v>324</v>
      </c>
      <c r="L703" s="66">
        <v>700</v>
      </c>
      <c r="M703" s="32" t="s">
        <v>4793</v>
      </c>
      <c r="N703" s="32" t="s">
        <v>1787</v>
      </c>
    </row>
    <row r="704" spans="1:14" ht="18" customHeight="1" x14ac:dyDescent="0.25">
      <c r="A704" s="53" t="s">
        <v>4794</v>
      </c>
      <c r="B704" s="54" t="s">
        <v>4795</v>
      </c>
      <c r="C704" s="54" t="s">
        <v>4795</v>
      </c>
      <c r="D704" s="54" t="s">
        <v>2761</v>
      </c>
      <c r="E704" s="55" t="s">
        <v>1778</v>
      </c>
      <c r="F704" s="54" t="s">
        <v>1779</v>
      </c>
      <c r="G704" s="67" t="s">
        <v>2762</v>
      </c>
      <c r="H704" s="68" t="s">
        <v>2763</v>
      </c>
      <c r="I704" s="69" t="s">
        <v>2764</v>
      </c>
      <c r="J704" s="68" t="s">
        <v>2765</v>
      </c>
      <c r="K704" s="57" t="s">
        <v>324</v>
      </c>
      <c r="L704" s="58">
        <v>701</v>
      </c>
      <c r="M704" s="32" t="s">
        <v>4796</v>
      </c>
      <c r="N704" s="32" t="s">
        <v>1787</v>
      </c>
    </row>
    <row r="705" spans="1:14" ht="18" customHeight="1" x14ac:dyDescent="0.25">
      <c r="A705" s="59" t="s">
        <v>4797</v>
      </c>
      <c r="B705" s="60" t="s">
        <v>4798</v>
      </c>
      <c r="C705" s="60" t="s">
        <v>4798</v>
      </c>
      <c r="D705" s="60" t="s">
        <v>2761</v>
      </c>
      <c r="E705" s="61" t="s">
        <v>1778</v>
      </c>
      <c r="F705" s="60" t="s">
        <v>1779</v>
      </c>
      <c r="G705" s="62" t="s">
        <v>2762</v>
      </c>
      <c r="H705" s="63" t="s">
        <v>2763</v>
      </c>
      <c r="I705" s="64" t="s">
        <v>2764</v>
      </c>
      <c r="J705" s="63" t="s">
        <v>2765</v>
      </c>
      <c r="K705" s="65" t="s">
        <v>324</v>
      </c>
      <c r="L705" s="66">
        <v>702</v>
      </c>
      <c r="M705" s="32" t="s">
        <v>4799</v>
      </c>
      <c r="N705" s="32" t="s">
        <v>1787</v>
      </c>
    </row>
    <row r="706" spans="1:14" ht="18" customHeight="1" x14ac:dyDescent="0.25">
      <c r="A706" s="53" t="s">
        <v>4800</v>
      </c>
      <c r="B706" s="54" t="s">
        <v>4801</v>
      </c>
      <c r="C706" s="54" t="s">
        <v>4801</v>
      </c>
      <c r="D706" s="54" t="s">
        <v>2761</v>
      </c>
      <c r="E706" s="55" t="s">
        <v>1778</v>
      </c>
      <c r="F706" s="54" t="s">
        <v>1779</v>
      </c>
      <c r="G706" s="67" t="s">
        <v>2762</v>
      </c>
      <c r="H706" s="68" t="s">
        <v>2763</v>
      </c>
      <c r="I706" s="69" t="s">
        <v>2764</v>
      </c>
      <c r="J706" s="68" t="s">
        <v>2765</v>
      </c>
      <c r="K706" s="57" t="s">
        <v>324</v>
      </c>
      <c r="L706" s="58">
        <v>703</v>
      </c>
      <c r="M706" s="32" t="s">
        <v>4802</v>
      </c>
      <c r="N706" s="32" t="s">
        <v>1787</v>
      </c>
    </row>
    <row r="707" spans="1:14" ht="18" customHeight="1" x14ac:dyDescent="0.25">
      <c r="A707" s="59" t="s">
        <v>4803</v>
      </c>
      <c r="B707" s="60" t="s">
        <v>4804</v>
      </c>
      <c r="C707" s="60" t="s">
        <v>4804</v>
      </c>
      <c r="D707" s="60" t="s">
        <v>2761</v>
      </c>
      <c r="E707" s="61" t="s">
        <v>1778</v>
      </c>
      <c r="F707" s="60" t="s">
        <v>1779</v>
      </c>
      <c r="G707" s="62" t="s">
        <v>2762</v>
      </c>
      <c r="H707" s="63" t="s">
        <v>2763</v>
      </c>
      <c r="I707" s="64" t="s">
        <v>2764</v>
      </c>
      <c r="J707" s="63" t="s">
        <v>2765</v>
      </c>
      <c r="K707" s="65" t="s">
        <v>324</v>
      </c>
      <c r="L707" s="66">
        <v>704</v>
      </c>
      <c r="M707" s="32" t="s">
        <v>4805</v>
      </c>
      <c r="N707" s="32" t="s">
        <v>1787</v>
      </c>
    </row>
    <row r="708" spans="1:14" ht="18" customHeight="1" x14ac:dyDescent="0.25">
      <c r="A708" s="53" t="s">
        <v>4806</v>
      </c>
      <c r="B708" s="54" t="s">
        <v>4807</v>
      </c>
      <c r="C708" s="54" t="s">
        <v>4807</v>
      </c>
      <c r="D708" s="54" t="s">
        <v>2761</v>
      </c>
      <c r="E708" s="55" t="s">
        <v>1778</v>
      </c>
      <c r="F708" s="54" t="s">
        <v>1779</v>
      </c>
      <c r="G708" s="67" t="s">
        <v>2762</v>
      </c>
      <c r="H708" s="68" t="s">
        <v>2763</v>
      </c>
      <c r="I708" s="69" t="s">
        <v>2764</v>
      </c>
      <c r="J708" s="68" t="s">
        <v>2765</v>
      </c>
      <c r="K708" s="57" t="s">
        <v>324</v>
      </c>
      <c r="L708" s="58">
        <v>705</v>
      </c>
      <c r="M708" s="32" t="s">
        <v>4808</v>
      </c>
      <c r="N708" s="32" t="s">
        <v>1787</v>
      </c>
    </row>
    <row r="709" spans="1:14" ht="18" customHeight="1" x14ac:dyDescent="0.25">
      <c r="A709" s="59" t="s">
        <v>4809</v>
      </c>
      <c r="B709" s="60" t="s">
        <v>4810</v>
      </c>
      <c r="C709" s="60" t="s">
        <v>4810</v>
      </c>
      <c r="D709" s="60" t="s">
        <v>2761</v>
      </c>
      <c r="E709" s="61" t="s">
        <v>1778</v>
      </c>
      <c r="F709" s="60" t="s">
        <v>1779</v>
      </c>
      <c r="G709" s="62" t="s">
        <v>2762</v>
      </c>
      <c r="H709" s="63" t="s">
        <v>2763</v>
      </c>
      <c r="I709" s="64" t="s">
        <v>2764</v>
      </c>
      <c r="J709" s="63" t="s">
        <v>2765</v>
      </c>
      <c r="K709" s="65" t="s">
        <v>324</v>
      </c>
      <c r="L709" s="66">
        <v>706</v>
      </c>
      <c r="M709" s="32" t="s">
        <v>4811</v>
      </c>
      <c r="N709" s="32" t="s">
        <v>1787</v>
      </c>
    </row>
    <row r="710" spans="1:14" ht="18" customHeight="1" x14ac:dyDescent="0.25">
      <c r="A710" s="53" t="s">
        <v>4812</v>
      </c>
      <c r="B710" s="54" t="s">
        <v>4813</v>
      </c>
      <c r="C710" s="54" t="s">
        <v>4813</v>
      </c>
      <c r="D710" s="54" t="s">
        <v>2761</v>
      </c>
      <c r="E710" s="55" t="s">
        <v>1778</v>
      </c>
      <c r="F710" s="54" t="s">
        <v>1779</v>
      </c>
      <c r="G710" s="67" t="s">
        <v>2762</v>
      </c>
      <c r="H710" s="68" t="s">
        <v>2763</v>
      </c>
      <c r="I710" s="69" t="s">
        <v>2764</v>
      </c>
      <c r="J710" s="68" t="s">
        <v>2765</v>
      </c>
      <c r="K710" s="57" t="s">
        <v>324</v>
      </c>
      <c r="L710" s="58">
        <v>707</v>
      </c>
      <c r="M710" s="32" t="s">
        <v>4814</v>
      </c>
      <c r="N710" s="32" t="s">
        <v>1787</v>
      </c>
    </row>
    <row r="711" spans="1:14" ht="18" customHeight="1" x14ac:dyDescent="0.25">
      <c r="A711" s="59" t="s">
        <v>4815</v>
      </c>
      <c r="B711" s="60" t="s">
        <v>4816</v>
      </c>
      <c r="C711" s="60" t="s">
        <v>4816</v>
      </c>
      <c r="D711" s="60" t="s">
        <v>2761</v>
      </c>
      <c r="E711" s="61" t="s">
        <v>1778</v>
      </c>
      <c r="F711" s="60" t="s">
        <v>1779</v>
      </c>
      <c r="G711" s="62" t="s">
        <v>2762</v>
      </c>
      <c r="H711" s="63" t="s">
        <v>2763</v>
      </c>
      <c r="I711" s="64" t="s">
        <v>2764</v>
      </c>
      <c r="J711" s="63" t="s">
        <v>2765</v>
      </c>
      <c r="K711" s="65" t="s">
        <v>324</v>
      </c>
      <c r="L711" s="66">
        <v>708</v>
      </c>
      <c r="M711" s="32" t="s">
        <v>4817</v>
      </c>
      <c r="N711" s="32" t="s">
        <v>1787</v>
      </c>
    </row>
    <row r="712" spans="1:14" ht="18" customHeight="1" x14ac:dyDescent="0.25">
      <c r="A712" s="53" t="s">
        <v>4818</v>
      </c>
      <c r="B712" s="54" t="s">
        <v>4819</v>
      </c>
      <c r="C712" s="54" t="s">
        <v>4819</v>
      </c>
      <c r="D712" s="54" t="s">
        <v>2761</v>
      </c>
      <c r="E712" s="55" t="s">
        <v>1778</v>
      </c>
      <c r="F712" s="54" t="s">
        <v>1779</v>
      </c>
      <c r="G712" s="67" t="s">
        <v>2762</v>
      </c>
      <c r="H712" s="68" t="s">
        <v>2763</v>
      </c>
      <c r="I712" s="69" t="s">
        <v>2764</v>
      </c>
      <c r="J712" s="68" t="s">
        <v>2765</v>
      </c>
      <c r="K712" s="57" t="s">
        <v>324</v>
      </c>
      <c r="L712" s="58">
        <v>709</v>
      </c>
      <c r="M712" s="32" t="s">
        <v>4820</v>
      </c>
      <c r="N712" s="32" t="s">
        <v>1787</v>
      </c>
    </row>
    <row r="713" spans="1:14" ht="18" customHeight="1" x14ac:dyDescent="0.25">
      <c r="A713" s="59" t="s">
        <v>4821</v>
      </c>
      <c r="B713" s="60" t="s">
        <v>4822</v>
      </c>
      <c r="C713" s="60" t="s">
        <v>4822</v>
      </c>
      <c r="D713" s="60" t="s">
        <v>2761</v>
      </c>
      <c r="E713" s="61" t="s">
        <v>1778</v>
      </c>
      <c r="F713" s="60" t="s">
        <v>1779</v>
      </c>
      <c r="G713" s="62" t="s">
        <v>2762</v>
      </c>
      <c r="H713" s="63" t="s">
        <v>2763</v>
      </c>
      <c r="I713" s="64" t="s">
        <v>2764</v>
      </c>
      <c r="J713" s="63" t="s">
        <v>2765</v>
      </c>
      <c r="K713" s="65" t="s">
        <v>324</v>
      </c>
      <c r="L713" s="66">
        <v>710</v>
      </c>
      <c r="M713" s="32" t="s">
        <v>4823</v>
      </c>
      <c r="N713" s="32" t="s">
        <v>1787</v>
      </c>
    </row>
    <row r="714" spans="1:14" ht="18" customHeight="1" x14ac:dyDescent="0.25">
      <c r="A714" s="53" t="s">
        <v>4824</v>
      </c>
      <c r="B714" s="54" t="s">
        <v>4825</v>
      </c>
      <c r="C714" s="54" t="s">
        <v>4825</v>
      </c>
      <c r="D714" s="54" t="s">
        <v>2761</v>
      </c>
      <c r="E714" s="55" t="s">
        <v>1778</v>
      </c>
      <c r="F714" s="54" t="s">
        <v>1779</v>
      </c>
      <c r="G714" s="67" t="s">
        <v>2762</v>
      </c>
      <c r="H714" s="68" t="s">
        <v>2763</v>
      </c>
      <c r="I714" s="69" t="s">
        <v>2764</v>
      </c>
      <c r="J714" s="68" t="s">
        <v>2765</v>
      </c>
      <c r="K714" s="57" t="s">
        <v>324</v>
      </c>
      <c r="L714" s="58">
        <v>711</v>
      </c>
      <c r="M714" s="32" t="s">
        <v>4826</v>
      </c>
      <c r="N714" s="32" t="s">
        <v>1787</v>
      </c>
    </row>
    <row r="715" spans="1:14" ht="18" customHeight="1" x14ac:dyDescent="0.25">
      <c r="A715" s="73" t="s">
        <v>1778</v>
      </c>
      <c r="B715" s="60" t="s">
        <v>1779</v>
      </c>
      <c r="C715" s="61"/>
      <c r="D715" s="61"/>
      <c r="E715" s="61" t="s">
        <v>1778</v>
      </c>
      <c r="F715" s="60" t="s">
        <v>1779</v>
      </c>
      <c r="G715" s="62"/>
      <c r="H715" s="63"/>
      <c r="I715" s="64"/>
      <c r="J715" s="63"/>
      <c r="K715" s="65" t="s">
        <v>2740</v>
      </c>
      <c r="L715" s="66">
        <v>712</v>
      </c>
      <c r="M715" s="32" t="s">
        <v>1787</v>
      </c>
      <c r="N715" s="32" t="s">
        <v>1787</v>
      </c>
    </row>
    <row r="716" spans="1:14" ht="18" customHeight="1" x14ac:dyDescent="0.25">
      <c r="A716" s="53" t="s">
        <v>4827</v>
      </c>
      <c r="B716" s="54" t="s">
        <v>4828</v>
      </c>
      <c r="C716" s="54" t="s">
        <v>4828</v>
      </c>
      <c r="D716" s="54" t="s">
        <v>3759</v>
      </c>
      <c r="E716" s="55" t="s">
        <v>1783</v>
      </c>
      <c r="F716" s="54" t="s">
        <v>1784</v>
      </c>
      <c r="G716" s="67" t="s">
        <v>3760</v>
      </c>
      <c r="H716" s="68" t="s">
        <v>2763</v>
      </c>
      <c r="I716" s="69" t="s">
        <v>2764</v>
      </c>
      <c r="J716" s="68" t="s">
        <v>2765</v>
      </c>
      <c r="K716" s="57" t="s">
        <v>324</v>
      </c>
      <c r="L716" s="58">
        <v>713</v>
      </c>
      <c r="M716" s="32" t="s">
        <v>4829</v>
      </c>
      <c r="N716" s="32" t="s">
        <v>1782</v>
      </c>
    </row>
    <row r="717" spans="1:14" ht="18" customHeight="1" x14ac:dyDescent="0.25">
      <c r="A717" s="59" t="s">
        <v>4830</v>
      </c>
      <c r="B717" s="60" t="s">
        <v>4831</v>
      </c>
      <c r="C717" s="60" t="s">
        <v>4831</v>
      </c>
      <c r="D717" s="60" t="s">
        <v>3759</v>
      </c>
      <c r="E717" s="61" t="s">
        <v>1783</v>
      </c>
      <c r="F717" s="60" t="s">
        <v>1784</v>
      </c>
      <c r="G717" s="62" t="s">
        <v>3760</v>
      </c>
      <c r="H717" s="63" t="s">
        <v>2763</v>
      </c>
      <c r="I717" s="64" t="s">
        <v>2764</v>
      </c>
      <c r="J717" s="63" t="s">
        <v>2765</v>
      </c>
      <c r="K717" s="65" t="s">
        <v>324</v>
      </c>
      <c r="L717" s="66">
        <v>714</v>
      </c>
      <c r="M717" s="32" t="s">
        <v>4832</v>
      </c>
      <c r="N717" s="32" t="s">
        <v>1782</v>
      </c>
    </row>
    <row r="718" spans="1:14" ht="18" customHeight="1" x14ac:dyDescent="0.25">
      <c r="A718" s="53" t="s">
        <v>4833</v>
      </c>
      <c r="B718" s="54" t="s">
        <v>4385</v>
      </c>
      <c r="C718" s="54" t="s">
        <v>4385</v>
      </c>
      <c r="D718" s="54" t="s">
        <v>3759</v>
      </c>
      <c r="E718" s="55" t="s">
        <v>1783</v>
      </c>
      <c r="F718" s="54" t="s">
        <v>1784</v>
      </c>
      <c r="G718" s="67" t="s">
        <v>3760</v>
      </c>
      <c r="H718" s="68" t="s">
        <v>2763</v>
      </c>
      <c r="I718" s="69" t="s">
        <v>2764</v>
      </c>
      <c r="J718" s="68" t="s">
        <v>2765</v>
      </c>
      <c r="K718" s="57" t="s">
        <v>324</v>
      </c>
      <c r="L718" s="58">
        <v>715</v>
      </c>
      <c r="M718" s="32" t="s">
        <v>4834</v>
      </c>
      <c r="N718" s="32" t="s">
        <v>1782</v>
      </c>
    </row>
    <row r="719" spans="1:14" ht="18" customHeight="1" x14ac:dyDescent="0.25">
      <c r="A719" s="59" t="s">
        <v>4835</v>
      </c>
      <c r="B719" s="60" t="s">
        <v>4836</v>
      </c>
      <c r="C719" s="60" t="s">
        <v>4836</v>
      </c>
      <c r="D719" s="60" t="s">
        <v>3759</v>
      </c>
      <c r="E719" s="61" t="s">
        <v>1783</v>
      </c>
      <c r="F719" s="60" t="s">
        <v>1784</v>
      </c>
      <c r="G719" s="62" t="s">
        <v>3760</v>
      </c>
      <c r="H719" s="63" t="s">
        <v>2763</v>
      </c>
      <c r="I719" s="64" t="s">
        <v>2764</v>
      </c>
      <c r="J719" s="63" t="s">
        <v>2765</v>
      </c>
      <c r="K719" s="65" t="s">
        <v>324</v>
      </c>
      <c r="L719" s="66">
        <v>716</v>
      </c>
      <c r="M719" s="32" t="s">
        <v>4837</v>
      </c>
      <c r="N719" s="32" t="s">
        <v>1782</v>
      </c>
    </row>
    <row r="720" spans="1:14" ht="18" customHeight="1" x14ac:dyDescent="0.25">
      <c r="A720" s="53" t="s">
        <v>4838</v>
      </c>
      <c r="B720" s="54" t="s">
        <v>4839</v>
      </c>
      <c r="C720" s="54" t="s">
        <v>4839</v>
      </c>
      <c r="D720" s="54" t="s">
        <v>3759</v>
      </c>
      <c r="E720" s="55" t="s">
        <v>1783</v>
      </c>
      <c r="F720" s="54" t="s">
        <v>1784</v>
      </c>
      <c r="G720" s="67" t="s">
        <v>3760</v>
      </c>
      <c r="H720" s="68" t="s">
        <v>2763</v>
      </c>
      <c r="I720" s="69" t="s">
        <v>2764</v>
      </c>
      <c r="J720" s="68" t="s">
        <v>2765</v>
      </c>
      <c r="K720" s="57" t="s">
        <v>324</v>
      </c>
      <c r="L720" s="58">
        <v>717</v>
      </c>
      <c r="M720" s="32" t="s">
        <v>4840</v>
      </c>
      <c r="N720" s="32" t="s">
        <v>1782</v>
      </c>
    </row>
    <row r="721" spans="1:14" ht="18" customHeight="1" x14ac:dyDescent="0.25">
      <c r="A721" s="59" t="s">
        <v>4841</v>
      </c>
      <c r="B721" s="60" t="s">
        <v>4842</v>
      </c>
      <c r="C721" s="60" t="s">
        <v>4842</v>
      </c>
      <c r="D721" s="60" t="s">
        <v>3759</v>
      </c>
      <c r="E721" s="61" t="s">
        <v>1783</v>
      </c>
      <c r="F721" s="60" t="s">
        <v>1784</v>
      </c>
      <c r="G721" s="62" t="s">
        <v>3760</v>
      </c>
      <c r="H721" s="63" t="s">
        <v>2763</v>
      </c>
      <c r="I721" s="64" t="s">
        <v>2764</v>
      </c>
      <c r="J721" s="63" t="s">
        <v>2765</v>
      </c>
      <c r="K721" s="65" t="s">
        <v>324</v>
      </c>
      <c r="L721" s="66">
        <v>718</v>
      </c>
      <c r="M721" s="32" t="s">
        <v>4843</v>
      </c>
      <c r="N721" s="32" t="s">
        <v>1782</v>
      </c>
    </row>
    <row r="722" spans="1:14" ht="18" customHeight="1" x14ac:dyDescent="0.25">
      <c r="A722" s="53" t="s">
        <v>4844</v>
      </c>
      <c r="B722" s="54" t="s">
        <v>4845</v>
      </c>
      <c r="C722" s="54" t="s">
        <v>4845</v>
      </c>
      <c r="D722" s="54" t="s">
        <v>3759</v>
      </c>
      <c r="E722" s="55" t="s">
        <v>1783</v>
      </c>
      <c r="F722" s="54" t="s">
        <v>1784</v>
      </c>
      <c r="G722" s="67" t="s">
        <v>3760</v>
      </c>
      <c r="H722" s="68" t="s">
        <v>2763</v>
      </c>
      <c r="I722" s="69" t="s">
        <v>2764</v>
      </c>
      <c r="J722" s="68" t="s">
        <v>2765</v>
      </c>
      <c r="K722" s="57" t="s">
        <v>324</v>
      </c>
      <c r="L722" s="58">
        <v>719</v>
      </c>
      <c r="M722" s="32" t="s">
        <v>4846</v>
      </c>
      <c r="N722" s="32" t="s">
        <v>1782</v>
      </c>
    </row>
    <row r="723" spans="1:14" ht="18" customHeight="1" x14ac:dyDescent="0.25">
      <c r="A723" s="59" t="s">
        <v>4847</v>
      </c>
      <c r="B723" s="60" t="s">
        <v>4848</v>
      </c>
      <c r="C723" s="60" t="s">
        <v>4848</v>
      </c>
      <c r="D723" s="60" t="s">
        <v>3759</v>
      </c>
      <c r="E723" s="61" t="s">
        <v>1783</v>
      </c>
      <c r="F723" s="60" t="s">
        <v>1784</v>
      </c>
      <c r="G723" s="62" t="s">
        <v>3760</v>
      </c>
      <c r="H723" s="63" t="s">
        <v>2763</v>
      </c>
      <c r="I723" s="64" t="s">
        <v>2764</v>
      </c>
      <c r="J723" s="63" t="s">
        <v>2765</v>
      </c>
      <c r="K723" s="65" t="s">
        <v>324</v>
      </c>
      <c r="L723" s="66">
        <v>720</v>
      </c>
      <c r="M723" s="32" t="s">
        <v>4849</v>
      </c>
      <c r="N723" s="32" t="s">
        <v>1782</v>
      </c>
    </row>
    <row r="724" spans="1:14" ht="18" customHeight="1" x14ac:dyDescent="0.25">
      <c r="A724" s="53" t="s">
        <v>4850</v>
      </c>
      <c r="B724" s="54" t="s">
        <v>4851</v>
      </c>
      <c r="C724" s="54" t="s">
        <v>4851</v>
      </c>
      <c r="D724" s="54" t="s">
        <v>3759</v>
      </c>
      <c r="E724" s="55" t="s">
        <v>1783</v>
      </c>
      <c r="F724" s="54" t="s">
        <v>1784</v>
      </c>
      <c r="G724" s="67" t="s">
        <v>3760</v>
      </c>
      <c r="H724" s="68" t="s">
        <v>2763</v>
      </c>
      <c r="I724" s="69" t="s">
        <v>2764</v>
      </c>
      <c r="J724" s="68" t="s">
        <v>2765</v>
      </c>
      <c r="K724" s="57" t="s">
        <v>324</v>
      </c>
      <c r="L724" s="58">
        <v>721</v>
      </c>
      <c r="M724" s="32" t="s">
        <v>4852</v>
      </c>
      <c r="N724" s="32" t="s">
        <v>1782</v>
      </c>
    </row>
    <row r="725" spans="1:14" ht="18" customHeight="1" x14ac:dyDescent="0.25">
      <c r="A725" s="59" t="s">
        <v>4853</v>
      </c>
      <c r="B725" s="60" t="s">
        <v>4854</v>
      </c>
      <c r="C725" s="60" t="s">
        <v>4854</v>
      </c>
      <c r="D725" s="60" t="s">
        <v>3759</v>
      </c>
      <c r="E725" s="61" t="s">
        <v>1783</v>
      </c>
      <c r="F725" s="60" t="s">
        <v>1784</v>
      </c>
      <c r="G725" s="62" t="s">
        <v>3760</v>
      </c>
      <c r="H725" s="63" t="s">
        <v>2763</v>
      </c>
      <c r="I725" s="64" t="s">
        <v>2764</v>
      </c>
      <c r="J725" s="63" t="s">
        <v>2765</v>
      </c>
      <c r="K725" s="65" t="s">
        <v>324</v>
      </c>
      <c r="L725" s="66">
        <v>722</v>
      </c>
      <c r="M725" s="32" t="s">
        <v>4855</v>
      </c>
      <c r="N725" s="32" t="s">
        <v>1782</v>
      </c>
    </row>
    <row r="726" spans="1:14" ht="18" customHeight="1" x14ac:dyDescent="0.25">
      <c r="A726" s="53" t="s">
        <v>4856</v>
      </c>
      <c r="B726" s="54" t="s">
        <v>4857</v>
      </c>
      <c r="C726" s="54" t="s">
        <v>4857</v>
      </c>
      <c r="D726" s="54" t="s">
        <v>3759</v>
      </c>
      <c r="E726" s="55" t="s">
        <v>1783</v>
      </c>
      <c r="F726" s="54" t="s">
        <v>1784</v>
      </c>
      <c r="G726" s="67" t="s">
        <v>3760</v>
      </c>
      <c r="H726" s="68" t="s">
        <v>2763</v>
      </c>
      <c r="I726" s="69" t="s">
        <v>2764</v>
      </c>
      <c r="J726" s="68" t="s">
        <v>2765</v>
      </c>
      <c r="K726" s="57" t="s">
        <v>324</v>
      </c>
      <c r="L726" s="58">
        <v>723</v>
      </c>
      <c r="M726" s="32" t="s">
        <v>4858</v>
      </c>
      <c r="N726" s="32" t="s">
        <v>1782</v>
      </c>
    </row>
    <row r="727" spans="1:14" ht="18" customHeight="1" x14ac:dyDescent="0.25">
      <c r="A727" s="59" t="s">
        <v>4859</v>
      </c>
      <c r="B727" s="60" t="s">
        <v>4860</v>
      </c>
      <c r="C727" s="60" t="s">
        <v>4860</v>
      </c>
      <c r="D727" s="60" t="s">
        <v>3759</v>
      </c>
      <c r="E727" s="61" t="s">
        <v>1783</v>
      </c>
      <c r="F727" s="60" t="s">
        <v>1784</v>
      </c>
      <c r="G727" s="62" t="s">
        <v>3760</v>
      </c>
      <c r="H727" s="63" t="s">
        <v>2763</v>
      </c>
      <c r="I727" s="64" t="s">
        <v>2764</v>
      </c>
      <c r="J727" s="63" t="s">
        <v>2765</v>
      </c>
      <c r="K727" s="65" t="s">
        <v>324</v>
      </c>
      <c r="L727" s="66">
        <v>724</v>
      </c>
      <c r="M727" s="32" t="s">
        <v>4861</v>
      </c>
      <c r="N727" s="32" t="s">
        <v>1782</v>
      </c>
    </row>
    <row r="728" spans="1:14" ht="18" customHeight="1" x14ac:dyDescent="0.25">
      <c r="A728" s="72" t="s">
        <v>1783</v>
      </c>
      <c r="B728" s="54" t="s">
        <v>1784</v>
      </c>
      <c r="C728" s="55"/>
      <c r="D728" s="55"/>
      <c r="E728" s="55" t="s">
        <v>1783</v>
      </c>
      <c r="F728" s="54" t="s">
        <v>1784</v>
      </c>
      <c r="G728" s="67"/>
      <c r="H728" s="68"/>
      <c r="I728" s="69"/>
      <c r="J728" s="68"/>
      <c r="K728" s="57" t="s">
        <v>2740</v>
      </c>
      <c r="L728" s="58">
        <v>725</v>
      </c>
      <c r="M728" s="32" t="s">
        <v>1782</v>
      </c>
      <c r="N728" s="32" t="s">
        <v>1782</v>
      </c>
    </row>
    <row r="729" spans="1:14" ht="18" customHeight="1" x14ac:dyDescent="0.25">
      <c r="A729" s="59" t="s">
        <v>4862</v>
      </c>
      <c r="B729" s="60" t="s">
        <v>4863</v>
      </c>
      <c r="C729" s="60" t="s">
        <v>4863</v>
      </c>
      <c r="D729" s="60" t="s">
        <v>2761</v>
      </c>
      <c r="E729" s="61" t="s">
        <v>1794</v>
      </c>
      <c r="F729" s="60" t="s">
        <v>1795</v>
      </c>
      <c r="G729" s="62" t="s">
        <v>3154</v>
      </c>
      <c r="H729" s="63" t="s">
        <v>2763</v>
      </c>
      <c r="I729" s="64" t="s">
        <v>2764</v>
      </c>
      <c r="J729" s="63" t="s">
        <v>2765</v>
      </c>
      <c r="K729" s="65" t="s">
        <v>324</v>
      </c>
      <c r="L729" s="66">
        <v>726</v>
      </c>
      <c r="M729" s="32" t="s">
        <v>4864</v>
      </c>
      <c r="N729" s="32" t="s">
        <v>1798</v>
      </c>
    </row>
    <row r="730" spans="1:14" ht="18" customHeight="1" x14ac:dyDescent="0.25">
      <c r="A730" s="53" t="s">
        <v>4865</v>
      </c>
      <c r="B730" s="54" t="s">
        <v>4866</v>
      </c>
      <c r="C730" s="54" t="s">
        <v>4866</v>
      </c>
      <c r="D730" s="54" t="s">
        <v>2761</v>
      </c>
      <c r="E730" s="55" t="s">
        <v>1794</v>
      </c>
      <c r="F730" s="54" t="s">
        <v>1795</v>
      </c>
      <c r="G730" s="67" t="s">
        <v>3154</v>
      </c>
      <c r="H730" s="68" t="s">
        <v>2763</v>
      </c>
      <c r="I730" s="69" t="s">
        <v>2764</v>
      </c>
      <c r="J730" s="68" t="s">
        <v>2765</v>
      </c>
      <c r="K730" s="57" t="s">
        <v>324</v>
      </c>
      <c r="L730" s="58">
        <v>727</v>
      </c>
      <c r="M730" s="32" t="s">
        <v>4867</v>
      </c>
      <c r="N730" s="32" t="s">
        <v>1798</v>
      </c>
    </row>
    <row r="731" spans="1:14" ht="18" customHeight="1" x14ac:dyDescent="0.25">
      <c r="A731" s="59" t="s">
        <v>4868</v>
      </c>
      <c r="B731" s="60" t="s">
        <v>4869</v>
      </c>
      <c r="C731" s="60" t="s">
        <v>4869</v>
      </c>
      <c r="D731" s="60" t="s">
        <v>2761</v>
      </c>
      <c r="E731" s="61" t="s">
        <v>1794</v>
      </c>
      <c r="F731" s="60" t="s">
        <v>1795</v>
      </c>
      <c r="G731" s="62" t="s">
        <v>3154</v>
      </c>
      <c r="H731" s="63" t="s">
        <v>2763</v>
      </c>
      <c r="I731" s="64" t="s">
        <v>2764</v>
      </c>
      <c r="J731" s="63" t="s">
        <v>2765</v>
      </c>
      <c r="K731" s="65" t="s">
        <v>324</v>
      </c>
      <c r="L731" s="66">
        <v>728</v>
      </c>
      <c r="M731" s="32" t="s">
        <v>4870</v>
      </c>
      <c r="N731" s="32" t="s">
        <v>1798</v>
      </c>
    </row>
    <row r="732" spans="1:14" ht="18" customHeight="1" x14ac:dyDescent="0.25">
      <c r="A732" s="53" t="s">
        <v>4871</v>
      </c>
      <c r="B732" s="54" t="s">
        <v>4872</v>
      </c>
      <c r="C732" s="54" t="s">
        <v>4872</v>
      </c>
      <c r="D732" s="54" t="s">
        <v>2761</v>
      </c>
      <c r="E732" s="55" t="s">
        <v>1794</v>
      </c>
      <c r="F732" s="54" t="s">
        <v>1795</v>
      </c>
      <c r="G732" s="67" t="s">
        <v>3154</v>
      </c>
      <c r="H732" s="68" t="s">
        <v>2763</v>
      </c>
      <c r="I732" s="69" t="s">
        <v>2764</v>
      </c>
      <c r="J732" s="68" t="s">
        <v>2765</v>
      </c>
      <c r="K732" s="57" t="s">
        <v>324</v>
      </c>
      <c r="L732" s="58">
        <v>729</v>
      </c>
      <c r="M732" s="32" t="s">
        <v>4873</v>
      </c>
      <c r="N732" s="32" t="s">
        <v>1798</v>
      </c>
    </row>
    <row r="733" spans="1:14" ht="18" customHeight="1" x14ac:dyDescent="0.25">
      <c r="A733" s="59" t="s">
        <v>4874</v>
      </c>
      <c r="B733" s="60" t="s">
        <v>4875</v>
      </c>
      <c r="C733" s="60" t="s">
        <v>4875</v>
      </c>
      <c r="D733" s="60" t="s">
        <v>2761</v>
      </c>
      <c r="E733" s="61" t="s">
        <v>1794</v>
      </c>
      <c r="F733" s="60" t="s">
        <v>1795</v>
      </c>
      <c r="G733" s="62" t="s">
        <v>3154</v>
      </c>
      <c r="H733" s="63" t="s">
        <v>2763</v>
      </c>
      <c r="I733" s="64" t="s">
        <v>2764</v>
      </c>
      <c r="J733" s="63" t="s">
        <v>2765</v>
      </c>
      <c r="K733" s="65" t="s">
        <v>324</v>
      </c>
      <c r="L733" s="66">
        <v>730</v>
      </c>
      <c r="M733" s="32" t="s">
        <v>4876</v>
      </c>
      <c r="N733" s="32" t="s">
        <v>1798</v>
      </c>
    </row>
    <row r="734" spans="1:14" ht="18" customHeight="1" x14ac:dyDescent="0.25">
      <c r="A734" s="53" t="s">
        <v>4877</v>
      </c>
      <c r="B734" s="54" t="s">
        <v>4878</v>
      </c>
      <c r="C734" s="54" t="s">
        <v>4878</v>
      </c>
      <c r="D734" s="54" t="s">
        <v>2761</v>
      </c>
      <c r="E734" s="55" t="s">
        <v>1794</v>
      </c>
      <c r="F734" s="54" t="s">
        <v>1795</v>
      </c>
      <c r="G734" s="67" t="s">
        <v>3154</v>
      </c>
      <c r="H734" s="68" t="s">
        <v>2763</v>
      </c>
      <c r="I734" s="69" t="s">
        <v>2764</v>
      </c>
      <c r="J734" s="68" t="s">
        <v>2765</v>
      </c>
      <c r="K734" s="57" t="s">
        <v>324</v>
      </c>
      <c r="L734" s="58">
        <v>731</v>
      </c>
      <c r="M734" s="32" t="s">
        <v>4879</v>
      </c>
      <c r="N734" s="32" t="s">
        <v>1798</v>
      </c>
    </row>
    <row r="735" spans="1:14" ht="18" customHeight="1" x14ac:dyDescent="0.25">
      <c r="A735" s="59" t="s">
        <v>4880</v>
      </c>
      <c r="B735" s="60" t="s">
        <v>4881</v>
      </c>
      <c r="C735" s="60" t="s">
        <v>4881</v>
      </c>
      <c r="D735" s="60" t="s">
        <v>2761</v>
      </c>
      <c r="E735" s="61" t="s">
        <v>1794</v>
      </c>
      <c r="F735" s="60" t="s">
        <v>1795</v>
      </c>
      <c r="G735" s="62" t="s">
        <v>3154</v>
      </c>
      <c r="H735" s="63" t="s">
        <v>2763</v>
      </c>
      <c r="I735" s="64" t="s">
        <v>2764</v>
      </c>
      <c r="J735" s="63" t="s">
        <v>2765</v>
      </c>
      <c r="K735" s="65" t="s">
        <v>324</v>
      </c>
      <c r="L735" s="66">
        <v>732</v>
      </c>
      <c r="M735" s="32" t="s">
        <v>4882</v>
      </c>
      <c r="N735" s="32" t="s">
        <v>1798</v>
      </c>
    </row>
    <row r="736" spans="1:14" ht="18" customHeight="1" x14ac:dyDescent="0.25">
      <c r="A736" s="72" t="s">
        <v>1794</v>
      </c>
      <c r="B736" s="54" t="s">
        <v>1795</v>
      </c>
      <c r="C736" s="55"/>
      <c r="D736" s="55"/>
      <c r="E736" s="55" t="s">
        <v>1794</v>
      </c>
      <c r="F736" s="54" t="s">
        <v>1795</v>
      </c>
      <c r="G736" s="67"/>
      <c r="H736" s="68"/>
      <c r="I736" s="69"/>
      <c r="J736" s="68"/>
      <c r="K736" s="57" t="s">
        <v>2740</v>
      </c>
      <c r="L736" s="58">
        <v>733</v>
      </c>
      <c r="M736" s="32" t="s">
        <v>1798</v>
      </c>
      <c r="N736" s="32" t="s">
        <v>1798</v>
      </c>
    </row>
    <row r="737" spans="1:14" ht="18" customHeight="1" x14ac:dyDescent="0.25">
      <c r="A737" s="59" t="s">
        <v>4883</v>
      </c>
      <c r="B737" s="60" t="s">
        <v>4884</v>
      </c>
      <c r="C737" s="60" t="s">
        <v>4884</v>
      </c>
      <c r="D737" s="60" t="s">
        <v>4885</v>
      </c>
      <c r="E737" s="61" t="s">
        <v>1799</v>
      </c>
      <c r="F737" s="60" t="s">
        <v>1800</v>
      </c>
      <c r="G737" s="62" t="s">
        <v>3760</v>
      </c>
      <c r="H737" s="63" t="s">
        <v>2763</v>
      </c>
      <c r="I737" s="64" t="s">
        <v>2764</v>
      </c>
      <c r="J737" s="63" t="s">
        <v>2765</v>
      </c>
      <c r="K737" s="65" t="s">
        <v>324</v>
      </c>
      <c r="L737" s="66">
        <v>734</v>
      </c>
      <c r="M737" s="32" t="s">
        <v>4886</v>
      </c>
      <c r="N737" s="32" t="s">
        <v>1804</v>
      </c>
    </row>
    <row r="738" spans="1:14" ht="18" customHeight="1" x14ac:dyDescent="0.25">
      <c r="A738" s="53" t="s">
        <v>4887</v>
      </c>
      <c r="B738" s="54" t="s">
        <v>4888</v>
      </c>
      <c r="C738" s="54" t="s">
        <v>4888</v>
      </c>
      <c r="D738" s="54" t="s">
        <v>4885</v>
      </c>
      <c r="E738" s="55" t="s">
        <v>1799</v>
      </c>
      <c r="F738" s="54" t="s">
        <v>1800</v>
      </c>
      <c r="G738" s="67" t="s">
        <v>3760</v>
      </c>
      <c r="H738" s="68" t="s">
        <v>2763</v>
      </c>
      <c r="I738" s="69" t="s">
        <v>2764</v>
      </c>
      <c r="J738" s="68" t="s">
        <v>2765</v>
      </c>
      <c r="K738" s="57" t="s">
        <v>324</v>
      </c>
      <c r="L738" s="58">
        <v>735</v>
      </c>
      <c r="M738" s="32" t="s">
        <v>4889</v>
      </c>
      <c r="N738" s="32" t="s">
        <v>1804</v>
      </c>
    </row>
    <row r="739" spans="1:14" ht="18" customHeight="1" x14ac:dyDescent="0.25">
      <c r="A739" s="59" t="s">
        <v>4890</v>
      </c>
      <c r="B739" s="60" t="s">
        <v>4891</v>
      </c>
      <c r="C739" s="60" t="s">
        <v>4891</v>
      </c>
      <c r="D739" s="60" t="s">
        <v>3545</v>
      </c>
      <c r="E739" s="61" t="s">
        <v>1799</v>
      </c>
      <c r="F739" s="60" t="s">
        <v>1800</v>
      </c>
      <c r="G739" s="62" t="s">
        <v>3760</v>
      </c>
      <c r="H739" s="63" t="s">
        <v>2763</v>
      </c>
      <c r="I739" s="64" t="s">
        <v>2764</v>
      </c>
      <c r="J739" s="63" t="s">
        <v>2765</v>
      </c>
      <c r="K739" s="65" t="s">
        <v>324</v>
      </c>
      <c r="L739" s="66">
        <v>736</v>
      </c>
      <c r="M739" s="32" t="s">
        <v>4892</v>
      </c>
      <c r="N739" s="32" t="s">
        <v>1804</v>
      </c>
    </row>
    <row r="740" spans="1:14" ht="18" customHeight="1" x14ac:dyDescent="0.25">
      <c r="A740" s="53" t="s">
        <v>4893</v>
      </c>
      <c r="B740" s="54" t="s">
        <v>4894</v>
      </c>
      <c r="C740" s="54" t="s">
        <v>4894</v>
      </c>
      <c r="D740" s="54" t="s">
        <v>3545</v>
      </c>
      <c r="E740" s="55" t="s">
        <v>1799</v>
      </c>
      <c r="F740" s="54" t="s">
        <v>1800</v>
      </c>
      <c r="G740" s="67" t="s">
        <v>3760</v>
      </c>
      <c r="H740" s="68" t="s">
        <v>2763</v>
      </c>
      <c r="I740" s="69" t="s">
        <v>2764</v>
      </c>
      <c r="J740" s="68" t="s">
        <v>2765</v>
      </c>
      <c r="K740" s="57" t="s">
        <v>324</v>
      </c>
      <c r="L740" s="58">
        <v>737</v>
      </c>
      <c r="M740" s="32" t="s">
        <v>4895</v>
      </c>
      <c r="N740" s="32" t="s">
        <v>1804</v>
      </c>
    </row>
    <row r="741" spans="1:14" ht="18" customHeight="1" x14ac:dyDescent="0.25">
      <c r="A741" s="59" t="s">
        <v>4896</v>
      </c>
      <c r="B741" s="60" t="s">
        <v>4897</v>
      </c>
      <c r="C741" s="60" t="s">
        <v>4897</v>
      </c>
      <c r="D741" s="60" t="s">
        <v>3545</v>
      </c>
      <c r="E741" s="61" t="s">
        <v>1799</v>
      </c>
      <c r="F741" s="60" t="s">
        <v>1800</v>
      </c>
      <c r="G741" s="62" t="s">
        <v>3760</v>
      </c>
      <c r="H741" s="63" t="s">
        <v>2763</v>
      </c>
      <c r="I741" s="64" t="s">
        <v>2764</v>
      </c>
      <c r="J741" s="63" t="s">
        <v>2765</v>
      </c>
      <c r="K741" s="65" t="s">
        <v>324</v>
      </c>
      <c r="L741" s="66">
        <v>738</v>
      </c>
      <c r="M741" s="32" t="s">
        <v>4898</v>
      </c>
      <c r="N741" s="32" t="s">
        <v>1804</v>
      </c>
    </row>
    <row r="742" spans="1:14" ht="18" customHeight="1" x14ac:dyDescent="0.25">
      <c r="A742" s="53" t="s">
        <v>4899</v>
      </c>
      <c r="B742" s="54" t="s">
        <v>4900</v>
      </c>
      <c r="C742" s="54" t="s">
        <v>4900</v>
      </c>
      <c r="D742" s="54" t="s">
        <v>3545</v>
      </c>
      <c r="E742" s="55" t="s">
        <v>1799</v>
      </c>
      <c r="F742" s="54" t="s">
        <v>1800</v>
      </c>
      <c r="G742" s="67" t="s">
        <v>3760</v>
      </c>
      <c r="H742" s="68" t="s">
        <v>2763</v>
      </c>
      <c r="I742" s="69" t="s">
        <v>2764</v>
      </c>
      <c r="J742" s="68" t="s">
        <v>2765</v>
      </c>
      <c r="K742" s="57" t="s">
        <v>324</v>
      </c>
      <c r="L742" s="58">
        <v>739</v>
      </c>
      <c r="M742" s="32" t="s">
        <v>4901</v>
      </c>
      <c r="N742" s="32" t="s">
        <v>1804</v>
      </c>
    </row>
    <row r="743" spans="1:14" ht="18" customHeight="1" x14ac:dyDescent="0.25">
      <c r="A743" s="59" t="s">
        <v>4902</v>
      </c>
      <c r="B743" s="60" t="s">
        <v>4903</v>
      </c>
      <c r="C743" s="60" t="s">
        <v>4903</v>
      </c>
      <c r="D743" s="60" t="s">
        <v>3545</v>
      </c>
      <c r="E743" s="61" t="s">
        <v>1799</v>
      </c>
      <c r="F743" s="60" t="s">
        <v>1800</v>
      </c>
      <c r="G743" s="62" t="s">
        <v>3760</v>
      </c>
      <c r="H743" s="63" t="s">
        <v>2763</v>
      </c>
      <c r="I743" s="64" t="s">
        <v>2764</v>
      </c>
      <c r="J743" s="63" t="s">
        <v>2765</v>
      </c>
      <c r="K743" s="65" t="s">
        <v>324</v>
      </c>
      <c r="L743" s="66">
        <v>740</v>
      </c>
      <c r="M743" s="32" t="s">
        <v>4904</v>
      </c>
      <c r="N743" s="32" t="s">
        <v>1804</v>
      </c>
    </row>
    <row r="744" spans="1:14" ht="18" customHeight="1" x14ac:dyDescent="0.25">
      <c r="A744" s="53" t="s">
        <v>4905</v>
      </c>
      <c r="B744" s="54" t="s">
        <v>4906</v>
      </c>
      <c r="C744" s="54" t="s">
        <v>4906</v>
      </c>
      <c r="D744" s="54" t="s">
        <v>3545</v>
      </c>
      <c r="E744" s="55" t="s">
        <v>1799</v>
      </c>
      <c r="F744" s="54" t="s">
        <v>1800</v>
      </c>
      <c r="G744" s="67" t="s">
        <v>3760</v>
      </c>
      <c r="H744" s="68" t="s">
        <v>2763</v>
      </c>
      <c r="I744" s="69" t="s">
        <v>2764</v>
      </c>
      <c r="J744" s="68" t="s">
        <v>2765</v>
      </c>
      <c r="K744" s="57" t="s">
        <v>324</v>
      </c>
      <c r="L744" s="58">
        <v>741</v>
      </c>
      <c r="M744" s="32" t="s">
        <v>4907</v>
      </c>
      <c r="N744" s="32" t="s">
        <v>1804</v>
      </c>
    </row>
    <row r="745" spans="1:14" ht="18" customHeight="1" x14ac:dyDescent="0.25">
      <c r="A745" s="59" t="s">
        <v>4908</v>
      </c>
      <c r="B745" s="60" t="s">
        <v>4909</v>
      </c>
      <c r="C745" s="60" t="s">
        <v>4909</v>
      </c>
      <c r="D745" s="60" t="s">
        <v>3545</v>
      </c>
      <c r="E745" s="61" t="s">
        <v>1799</v>
      </c>
      <c r="F745" s="60" t="s">
        <v>1800</v>
      </c>
      <c r="G745" s="62" t="s">
        <v>3760</v>
      </c>
      <c r="H745" s="63" t="s">
        <v>2763</v>
      </c>
      <c r="I745" s="64" t="s">
        <v>2764</v>
      </c>
      <c r="J745" s="63" t="s">
        <v>2765</v>
      </c>
      <c r="K745" s="65" t="s">
        <v>324</v>
      </c>
      <c r="L745" s="66">
        <v>742</v>
      </c>
      <c r="M745" s="32" t="s">
        <v>4910</v>
      </c>
      <c r="N745" s="32" t="s">
        <v>1804</v>
      </c>
    </row>
    <row r="746" spans="1:14" ht="18" customHeight="1" x14ac:dyDescent="0.25">
      <c r="A746" s="53" t="s">
        <v>4911</v>
      </c>
      <c r="B746" s="54" t="s">
        <v>4912</v>
      </c>
      <c r="C746" s="54" t="s">
        <v>4912</v>
      </c>
      <c r="D746" s="54" t="s">
        <v>3545</v>
      </c>
      <c r="E746" s="55" t="s">
        <v>1799</v>
      </c>
      <c r="F746" s="54" t="s">
        <v>1800</v>
      </c>
      <c r="G746" s="67" t="s">
        <v>3760</v>
      </c>
      <c r="H746" s="68" t="s">
        <v>2763</v>
      </c>
      <c r="I746" s="69" t="s">
        <v>2764</v>
      </c>
      <c r="J746" s="68" t="s">
        <v>2765</v>
      </c>
      <c r="K746" s="57" t="s">
        <v>324</v>
      </c>
      <c r="L746" s="58">
        <v>743</v>
      </c>
      <c r="M746" s="32" t="s">
        <v>4913</v>
      </c>
      <c r="N746" s="32" t="s">
        <v>1804</v>
      </c>
    </row>
    <row r="747" spans="1:14" ht="18" customHeight="1" x14ac:dyDescent="0.25">
      <c r="A747" s="59" t="s">
        <v>4914</v>
      </c>
      <c r="B747" s="60" t="s">
        <v>4915</v>
      </c>
      <c r="C747" s="60" t="s">
        <v>4915</v>
      </c>
      <c r="D747" s="60" t="s">
        <v>3545</v>
      </c>
      <c r="E747" s="61" t="s">
        <v>1799</v>
      </c>
      <c r="F747" s="60" t="s">
        <v>1800</v>
      </c>
      <c r="G747" s="62" t="s">
        <v>3760</v>
      </c>
      <c r="H747" s="63" t="s">
        <v>2763</v>
      </c>
      <c r="I747" s="64" t="s">
        <v>2764</v>
      </c>
      <c r="J747" s="63" t="s">
        <v>2765</v>
      </c>
      <c r="K747" s="65" t="s">
        <v>324</v>
      </c>
      <c r="L747" s="66">
        <v>744</v>
      </c>
      <c r="M747" s="32" t="s">
        <v>4916</v>
      </c>
      <c r="N747" s="32" t="s">
        <v>1804</v>
      </c>
    </row>
    <row r="748" spans="1:14" ht="18" customHeight="1" x14ac:dyDescent="0.25">
      <c r="A748" s="53" t="s">
        <v>4917</v>
      </c>
      <c r="B748" s="54" t="s">
        <v>4918</v>
      </c>
      <c r="C748" s="54" t="s">
        <v>4918</v>
      </c>
      <c r="D748" s="54" t="s">
        <v>3545</v>
      </c>
      <c r="E748" s="55" t="s">
        <v>1799</v>
      </c>
      <c r="F748" s="54" t="s">
        <v>1800</v>
      </c>
      <c r="G748" s="67" t="s">
        <v>3760</v>
      </c>
      <c r="H748" s="68" t="s">
        <v>2763</v>
      </c>
      <c r="I748" s="69" t="s">
        <v>2764</v>
      </c>
      <c r="J748" s="68" t="s">
        <v>2765</v>
      </c>
      <c r="K748" s="57" t="s">
        <v>324</v>
      </c>
      <c r="L748" s="58">
        <v>745</v>
      </c>
      <c r="M748" s="32" t="s">
        <v>4919</v>
      </c>
      <c r="N748" s="32" t="s">
        <v>1804</v>
      </c>
    </row>
    <row r="749" spans="1:14" ht="18" customHeight="1" x14ac:dyDescent="0.25">
      <c r="A749" s="59" t="s">
        <v>4920</v>
      </c>
      <c r="B749" s="60" t="s">
        <v>4921</v>
      </c>
      <c r="C749" s="60" t="s">
        <v>4921</v>
      </c>
      <c r="D749" s="60" t="s">
        <v>3545</v>
      </c>
      <c r="E749" s="61" t="s">
        <v>1799</v>
      </c>
      <c r="F749" s="60" t="s">
        <v>1800</v>
      </c>
      <c r="G749" s="62" t="s">
        <v>3760</v>
      </c>
      <c r="H749" s="63" t="s">
        <v>2763</v>
      </c>
      <c r="I749" s="64" t="s">
        <v>2764</v>
      </c>
      <c r="J749" s="63" t="s">
        <v>2765</v>
      </c>
      <c r="K749" s="65" t="s">
        <v>324</v>
      </c>
      <c r="L749" s="66">
        <v>746</v>
      </c>
      <c r="M749" s="32" t="s">
        <v>4922</v>
      </c>
      <c r="N749" s="32" t="s">
        <v>1804</v>
      </c>
    </row>
    <row r="750" spans="1:14" ht="18" customHeight="1" x14ac:dyDescent="0.25">
      <c r="A750" s="53" t="s">
        <v>4923</v>
      </c>
      <c r="B750" s="54" t="s">
        <v>4924</v>
      </c>
      <c r="C750" s="54" t="s">
        <v>4924</v>
      </c>
      <c r="D750" s="54" t="s">
        <v>3545</v>
      </c>
      <c r="E750" s="55" t="s">
        <v>1799</v>
      </c>
      <c r="F750" s="54" t="s">
        <v>1800</v>
      </c>
      <c r="G750" s="67" t="s">
        <v>3760</v>
      </c>
      <c r="H750" s="68" t="s">
        <v>2763</v>
      </c>
      <c r="I750" s="69" t="s">
        <v>2764</v>
      </c>
      <c r="J750" s="68" t="s">
        <v>2765</v>
      </c>
      <c r="K750" s="57" t="s">
        <v>324</v>
      </c>
      <c r="L750" s="58">
        <v>747</v>
      </c>
      <c r="M750" s="32" t="s">
        <v>4925</v>
      </c>
      <c r="N750" s="32" t="s">
        <v>1804</v>
      </c>
    </row>
    <row r="751" spans="1:14" ht="18" customHeight="1" x14ac:dyDescent="0.25">
      <c r="A751" s="73" t="s">
        <v>1799</v>
      </c>
      <c r="B751" s="60" t="s">
        <v>1800</v>
      </c>
      <c r="C751" s="61"/>
      <c r="D751" s="61"/>
      <c r="E751" s="61" t="s">
        <v>1799</v>
      </c>
      <c r="F751" s="60" t="s">
        <v>1800</v>
      </c>
      <c r="G751" s="62"/>
      <c r="H751" s="63"/>
      <c r="I751" s="64"/>
      <c r="J751" s="63"/>
      <c r="K751" s="65" t="s">
        <v>2740</v>
      </c>
      <c r="L751" s="66">
        <v>748</v>
      </c>
      <c r="M751" s="32" t="s">
        <v>1804</v>
      </c>
      <c r="N751" s="32" t="s">
        <v>1804</v>
      </c>
    </row>
    <row r="752" spans="1:14" ht="18" customHeight="1" x14ac:dyDescent="0.25">
      <c r="A752" s="53" t="s">
        <v>4926</v>
      </c>
      <c r="B752" s="54" t="s">
        <v>4927</v>
      </c>
      <c r="C752" s="54" t="s">
        <v>4927</v>
      </c>
      <c r="D752" s="54" t="s">
        <v>2868</v>
      </c>
      <c r="E752" s="55" t="s">
        <v>1805</v>
      </c>
      <c r="F752" s="54" t="s">
        <v>1806</v>
      </c>
      <c r="G752" s="67" t="s">
        <v>2762</v>
      </c>
      <c r="H752" s="68" t="s">
        <v>2763</v>
      </c>
      <c r="I752" s="69" t="s">
        <v>2764</v>
      </c>
      <c r="J752" s="68" t="s">
        <v>2765</v>
      </c>
      <c r="K752" s="57" t="s">
        <v>324</v>
      </c>
      <c r="L752" s="58">
        <v>749</v>
      </c>
      <c r="M752" s="32" t="s">
        <v>4928</v>
      </c>
      <c r="N752" s="32" t="s">
        <v>1809</v>
      </c>
    </row>
    <row r="753" spans="1:14" ht="18" customHeight="1" x14ac:dyDescent="0.25">
      <c r="A753" s="59" t="s">
        <v>4929</v>
      </c>
      <c r="B753" s="60" t="s">
        <v>4930</v>
      </c>
      <c r="C753" s="60" t="s">
        <v>4930</v>
      </c>
      <c r="D753" s="60" t="s">
        <v>2868</v>
      </c>
      <c r="E753" s="61" t="s">
        <v>1805</v>
      </c>
      <c r="F753" s="60" t="s">
        <v>1806</v>
      </c>
      <c r="G753" s="62" t="s">
        <v>2762</v>
      </c>
      <c r="H753" s="63" t="s">
        <v>2763</v>
      </c>
      <c r="I753" s="64" t="s">
        <v>2764</v>
      </c>
      <c r="J753" s="63" t="s">
        <v>2765</v>
      </c>
      <c r="K753" s="65" t="s">
        <v>324</v>
      </c>
      <c r="L753" s="66">
        <v>750</v>
      </c>
      <c r="M753" s="32" t="s">
        <v>4931</v>
      </c>
      <c r="N753" s="32" t="s">
        <v>1809</v>
      </c>
    </row>
    <row r="754" spans="1:14" ht="18" customHeight="1" x14ac:dyDescent="0.25">
      <c r="A754" s="53" t="s">
        <v>4932</v>
      </c>
      <c r="B754" s="54" t="s">
        <v>4933</v>
      </c>
      <c r="C754" s="54" t="s">
        <v>4933</v>
      </c>
      <c r="D754" s="54" t="s">
        <v>2868</v>
      </c>
      <c r="E754" s="55" t="s">
        <v>1805</v>
      </c>
      <c r="F754" s="54" t="s">
        <v>1806</v>
      </c>
      <c r="G754" s="67" t="s">
        <v>2762</v>
      </c>
      <c r="H754" s="68" t="s">
        <v>2763</v>
      </c>
      <c r="I754" s="69" t="s">
        <v>2764</v>
      </c>
      <c r="J754" s="68" t="s">
        <v>2765</v>
      </c>
      <c r="K754" s="57" t="s">
        <v>324</v>
      </c>
      <c r="L754" s="58">
        <v>751</v>
      </c>
      <c r="M754" s="32" t="s">
        <v>4934</v>
      </c>
      <c r="N754" s="32" t="s">
        <v>1809</v>
      </c>
    </row>
    <row r="755" spans="1:14" ht="18" customHeight="1" x14ac:dyDescent="0.25">
      <c r="A755" s="59" t="s">
        <v>4935</v>
      </c>
      <c r="B755" s="60" t="s">
        <v>4936</v>
      </c>
      <c r="C755" s="60" t="s">
        <v>4936</v>
      </c>
      <c r="D755" s="60" t="s">
        <v>2868</v>
      </c>
      <c r="E755" s="61" t="s">
        <v>1805</v>
      </c>
      <c r="F755" s="60" t="s">
        <v>1806</v>
      </c>
      <c r="G755" s="62" t="s">
        <v>2762</v>
      </c>
      <c r="H755" s="63" t="s">
        <v>2763</v>
      </c>
      <c r="I755" s="64" t="s">
        <v>2764</v>
      </c>
      <c r="J755" s="63" t="s">
        <v>2765</v>
      </c>
      <c r="K755" s="65" t="s">
        <v>324</v>
      </c>
      <c r="L755" s="66">
        <v>752</v>
      </c>
      <c r="M755" s="32" t="s">
        <v>4937</v>
      </c>
      <c r="N755" s="32" t="s">
        <v>1809</v>
      </c>
    </row>
    <row r="756" spans="1:14" ht="18" customHeight="1" x14ac:dyDescent="0.25">
      <c r="A756" s="53" t="s">
        <v>4938</v>
      </c>
      <c r="B756" s="54" t="s">
        <v>4939</v>
      </c>
      <c r="C756" s="54" t="s">
        <v>4939</v>
      </c>
      <c r="D756" s="54" t="s">
        <v>2868</v>
      </c>
      <c r="E756" s="55" t="s">
        <v>1805</v>
      </c>
      <c r="F756" s="54" t="s">
        <v>1806</v>
      </c>
      <c r="G756" s="67" t="s">
        <v>2762</v>
      </c>
      <c r="H756" s="68" t="s">
        <v>2763</v>
      </c>
      <c r="I756" s="69" t="s">
        <v>2764</v>
      </c>
      <c r="J756" s="68" t="s">
        <v>2765</v>
      </c>
      <c r="K756" s="57" t="s">
        <v>324</v>
      </c>
      <c r="L756" s="58">
        <v>753</v>
      </c>
      <c r="M756" s="32" t="s">
        <v>4940</v>
      </c>
      <c r="N756" s="32" t="s">
        <v>1809</v>
      </c>
    </row>
    <row r="757" spans="1:14" ht="18" customHeight="1" x14ac:dyDescent="0.25">
      <c r="A757" s="59" t="s">
        <v>4941</v>
      </c>
      <c r="B757" s="60" t="s">
        <v>4942</v>
      </c>
      <c r="C757" s="60" t="s">
        <v>4942</v>
      </c>
      <c r="D757" s="60" t="s">
        <v>2868</v>
      </c>
      <c r="E757" s="61" t="s">
        <v>1805</v>
      </c>
      <c r="F757" s="60" t="s">
        <v>1806</v>
      </c>
      <c r="G757" s="62" t="s">
        <v>2762</v>
      </c>
      <c r="H757" s="63" t="s">
        <v>2763</v>
      </c>
      <c r="I757" s="64" t="s">
        <v>2764</v>
      </c>
      <c r="J757" s="63" t="s">
        <v>2765</v>
      </c>
      <c r="K757" s="65" t="s">
        <v>324</v>
      </c>
      <c r="L757" s="66">
        <v>754</v>
      </c>
      <c r="M757" s="32" t="s">
        <v>4943</v>
      </c>
      <c r="N757" s="32" t="s">
        <v>1809</v>
      </c>
    </row>
    <row r="758" spans="1:14" ht="18" customHeight="1" x14ac:dyDescent="0.25">
      <c r="A758" s="53" t="s">
        <v>4944</v>
      </c>
      <c r="B758" s="54" t="s">
        <v>4945</v>
      </c>
      <c r="C758" s="54" t="s">
        <v>4945</v>
      </c>
      <c r="D758" s="54" t="s">
        <v>2868</v>
      </c>
      <c r="E758" s="55" t="s">
        <v>1805</v>
      </c>
      <c r="F758" s="54" t="s">
        <v>1806</v>
      </c>
      <c r="G758" s="67" t="s">
        <v>2762</v>
      </c>
      <c r="H758" s="68" t="s">
        <v>2763</v>
      </c>
      <c r="I758" s="69" t="s">
        <v>2764</v>
      </c>
      <c r="J758" s="68" t="s">
        <v>2765</v>
      </c>
      <c r="K758" s="57" t="s">
        <v>324</v>
      </c>
      <c r="L758" s="58">
        <v>755</v>
      </c>
      <c r="M758" s="32" t="s">
        <v>4946</v>
      </c>
      <c r="N758" s="32" t="s">
        <v>1809</v>
      </c>
    </row>
    <row r="759" spans="1:14" ht="18" customHeight="1" x14ac:dyDescent="0.25">
      <c r="A759" s="59" t="s">
        <v>4947</v>
      </c>
      <c r="B759" s="60" t="s">
        <v>4948</v>
      </c>
      <c r="C759" s="60" t="s">
        <v>4948</v>
      </c>
      <c r="D759" s="60" t="s">
        <v>2868</v>
      </c>
      <c r="E759" s="61" t="s">
        <v>1805</v>
      </c>
      <c r="F759" s="60" t="s">
        <v>1806</v>
      </c>
      <c r="G759" s="62" t="s">
        <v>2762</v>
      </c>
      <c r="H759" s="63" t="s">
        <v>2763</v>
      </c>
      <c r="I759" s="64" t="s">
        <v>2764</v>
      </c>
      <c r="J759" s="63" t="s">
        <v>2765</v>
      </c>
      <c r="K759" s="65" t="s">
        <v>324</v>
      </c>
      <c r="L759" s="66">
        <v>756</v>
      </c>
      <c r="M759" s="32" t="s">
        <v>4949</v>
      </c>
      <c r="N759" s="32" t="s">
        <v>1809</v>
      </c>
    </row>
    <row r="760" spans="1:14" ht="18" customHeight="1" x14ac:dyDescent="0.25">
      <c r="A760" s="53" t="s">
        <v>4950</v>
      </c>
      <c r="B760" s="54" t="s">
        <v>4951</v>
      </c>
      <c r="C760" s="54" t="s">
        <v>4951</v>
      </c>
      <c r="D760" s="54" t="s">
        <v>2868</v>
      </c>
      <c r="E760" s="55" t="s">
        <v>1805</v>
      </c>
      <c r="F760" s="54" t="s">
        <v>1806</v>
      </c>
      <c r="G760" s="67" t="s">
        <v>2762</v>
      </c>
      <c r="H760" s="68" t="s">
        <v>2763</v>
      </c>
      <c r="I760" s="69" t="s">
        <v>2764</v>
      </c>
      <c r="J760" s="68" t="s">
        <v>2765</v>
      </c>
      <c r="K760" s="57" t="s">
        <v>324</v>
      </c>
      <c r="L760" s="58">
        <v>757</v>
      </c>
      <c r="M760" s="32" t="s">
        <v>4952</v>
      </c>
      <c r="N760" s="32" t="s">
        <v>1809</v>
      </c>
    </row>
    <row r="761" spans="1:14" ht="18" customHeight="1" x14ac:dyDescent="0.25">
      <c r="A761" s="59" t="s">
        <v>4953</v>
      </c>
      <c r="B761" s="60" t="s">
        <v>4954</v>
      </c>
      <c r="C761" s="60" t="s">
        <v>4954</v>
      </c>
      <c r="D761" s="60" t="s">
        <v>2868</v>
      </c>
      <c r="E761" s="61" t="s">
        <v>1805</v>
      </c>
      <c r="F761" s="60" t="s">
        <v>1806</v>
      </c>
      <c r="G761" s="62" t="s">
        <v>2762</v>
      </c>
      <c r="H761" s="63" t="s">
        <v>2763</v>
      </c>
      <c r="I761" s="64" t="s">
        <v>2764</v>
      </c>
      <c r="J761" s="63" t="s">
        <v>2765</v>
      </c>
      <c r="K761" s="65" t="s">
        <v>324</v>
      </c>
      <c r="L761" s="66">
        <v>758</v>
      </c>
      <c r="M761" s="32" t="s">
        <v>4955</v>
      </c>
      <c r="N761" s="32" t="s">
        <v>1809</v>
      </c>
    </row>
    <row r="762" spans="1:14" ht="18" customHeight="1" x14ac:dyDescent="0.25">
      <c r="A762" s="53" t="s">
        <v>4956</v>
      </c>
      <c r="B762" s="54" t="s">
        <v>4957</v>
      </c>
      <c r="C762" s="54" t="s">
        <v>4957</v>
      </c>
      <c r="D762" s="54" t="s">
        <v>2868</v>
      </c>
      <c r="E762" s="55" t="s">
        <v>1805</v>
      </c>
      <c r="F762" s="54" t="s">
        <v>1806</v>
      </c>
      <c r="G762" s="67" t="s">
        <v>2762</v>
      </c>
      <c r="H762" s="68" t="s">
        <v>2763</v>
      </c>
      <c r="I762" s="69" t="s">
        <v>2764</v>
      </c>
      <c r="J762" s="68" t="s">
        <v>2765</v>
      </c>
      <c r="K762" s="57" t="s">
        <v>324</v>
      </c>
      <c r="L762" s="58">
        <v>759</v>
      </c>
      <c r="M762" s="32" t="s">
        <v>4958</v>
      </c>
      <c r="N762" s="32" t="s">
        <v>1809</v>
      </c>
    </row>
    <row r="763" spans="1:14" ht="18" customHeight="1" x14ac:dyDescent="0.25">
      <c r="A763" s="59" t="s">
        <v>4959</v>
      </c>
      <c r="B763" s="60" t="s">
        <v>4960</v>
      </c>
      <c r="C763" s="60" t="s">
        <v>4960</v>
      </c>
      <c r="D763" s="60" t="s">
        <v>2868</v>
      </c>
      <c r="E763" s="61" t="s">
        <v>1805</v>
      </c>
      <c r="F763" s="60" t="s">
        <v>1806</v>
      </c>
      <c r="G763" s="62" t="s">
        <v>2762</v>
      </c>
      <c r="H763" s="63" t="s">
        <v>2763</v>
      </c>
      <c r="I763" s="64" t="s">
        <v>2764</v>
      </c>
      <c r="J763" s="63" t="s">
        <v>2765</v>
      </c>
      <c r="K763" s="65" t="s">
        <v>324</v>
      </c>
      <c r="L763" s="66">
        <v>760</v>
      </c>
      <c r="M763" s="32" t="s">
        <v>4961</v>
      </c>
      <c r="N763" s="32" t="s">
        <v>1809</v>
      </c>
    </row>
    <row r="764" spans="1:14" ht="18" customHeight="1" x14ac:dyDescent="0.25">
      <c r="A764" s="53" t="s">
        <v>4962</v>
      </c>
      <c r="B764" s="54" t="s">
        <v>4963</v>
      </c>
      <c r="C764" s="54" t="s">
        <v>4963</v>
      </c>
      <c r="D764" s="54" t="s">
        <v>2868</v>
      </c>
      <c r="E764" s="55" t="s">
        <v>1805</v>
      </c>
      <c r="F764" s="54" t="s">
        <v>1806</v>
      </c>
      <c r="G764" s="71" t="s">
        <v>2762</v>
      </c>
      <c r="H764" s="68" t="s">
        <v>2763</v>
      </c>
      <c r="I764" s="69" t="s">
        <v>2764</v>
      </c>
      <c r="J764" s="68" t="s">
        <v>2765</v>
      </c>
      <c r="K764" s="57" t="s">
        <v>324</v>
      </c>
      <c r="L764" s="58">
        <v>761</v>
      </c>
      <c r="M764" s="32" t="s">
        <v>4964</v>
      </c>
      <c r="N764" s="32" t="s">
        <v>1809</v>
      </c>
    </row>
    <row r="765" spans="1:14" ht="18" customHeight="1" x14ac:dyDescent="0.25">
      <c r="A765" s="59" t="s">
        <v>4965</v>
      </c>
      <c r="B765" s="60" t="s">
        <v>4966</v>
      </c>
      <c r="C765" s="60" t="s">
        <v>4966</v>
      </c>
      <c r="D765" s="60" t="s">
        <v>2868</v>
      </c>
      <c r="E765" s="61" t="s">
        <v>1805</v>
      </c>
      <c r="F765" s="60" t="s">
        <v>1806</v>
      </c>
      <c r="G765" s="70" t="s">
        <v>2762</v>
      </c>
      <c r="H765" s="63" t="s">
        <v>2763</v>
      </c>
      <c r="I765" s="64" t="s">
        <v>2764</v>
      </c>
      <c r="J765" s="63" t="s">
        <v>2765</v>
      </c>
      <c r="K765" s="65" t="s">
        <v>324</v>
      </c>
      <c r="L765" s="66">
        <v>762</v>
      </c>
      <c r="M765" s="32" t="s">
        <v>4967</v>
      </c>
      <c r="N765" s="32" t="s">
        <v>1809</v>
      </c>
    </row>
    <row r="766" spans="1:14" ht="18" customHeight="1" x14ac:dyDescent="0.25">
      <c r="A766" s="53" t="s">
        <v>4968</v>
      </c>
      <c r="B766" s="54" t="s">
        <v>4969</v>
      </c>
      <c r="C766" s="54" t="s">
        <v>4969</v>
      </c>
      <c r="D766" s="54" t="s">
        <v>2868</v>
      </c>
      <c r="E766" s="55" t="s">
        <v>1805</v>
      </c>
      <c r="F766" s="54" t="s">
        <v>1806</v>
      </c>
      <c r="G766" s="71" t="s">
        <v>2762</v>
      </c>
      <c r="H766" s="68" t="s">
        <v>2763</v>
      </c>
      <c r="I766" s="69" t="s">
        <v>2764</v>
      </c>
      <c r="J766" s="68" t="s">
        <v>2765</v>
      </c>
      <c r="K766" s="57" t="s">
        <v>324</v>
      </c>
      <c r="L766" s="58">
        <v>763</v>
      </c>
      <c r="M766" s="32" t="s">
        <v>4970</v>
      </c>
      <c r="N766" s="32" t="s">
        <v>1809</v>
      </c>
    </row>
    <row r="767" spans="1:14" ht="18" customHeight="1" x14ac:dyDescent="0.25">
      <c r="A767" s="59" t="s">
        <v>4971</v>
      </c>
      <c r="B767" s="60" t="s">
        <v>4972</v>
      </c>
      <c r="C767" s="60" t="s">
        <v>4972</v>
      </c>
      <c r="D767" s="60" t="s">
        <v>2868</v>
      </c>
      <c r="E767" s="61" t="s">
        <v>1805</v>
      </c>
      <c r="F767" s="60" t="s">
        <v>1806</v>
      </c>
      <c r="G767" s="70" t="s">
        <v>2762</v>
      </c>
      <c r="H767" s="63" t="s">
        <v>2763</v>
      </c>
      <c r="I767" s="64" t="s">
        <v>2764</v>
      </c>
      <c r="J767" s="63" t="s">
        <v>2765</v>
      </c>
      <c r="K767" s="65" t="s">
        <v>324</v>
      </c>
      <c r="L767" s="66">
        <v>764</v>
      </c>
      <c r="M767" s="32" t="s">
        <v>4973</v>
      </c>
      <c r="N767" s="32" t="s">
        <v>1809</v>
      </c>
    </row>
    <row r="768" spans="1:14" ht="18" customHeight="1" x14ac:dyDescent="0.25">
      <c r="A768" s="53" t="s">
        <v>4974</v>
      </c>
      <c r="B768" s="54" t="s">
        <v>4975</v>
      </c>
      <c r="C768" s="54" t="s">
        <v>4975</v>
      </c>
      <c r="D768" s="54" t="s">
        <v>2868</v>
      </c>
      <c r="E768" s="55" t="s">
        <v>1805</v>
      </c>
      <c r="F768" s="54" t="s">
        <v>1806</v>
      </c>
      <c r="G768" s="71" t="s">
        <v>2762</v>
      </c>
      <c r="H768" s="68" t="s">
        <v>2763</v>
      </c>
      <c r="I768" s="69" t="s">
        <v>2764</v>
      </c>
      <c r="J768" s="68" t="s">
        <v>2765</v>
      </c>
      <c r="K768" s="57" t="s">
        <v>324</v>
      </c>
      <c r="L768" s="58">
        <v>765</v>
      </c>
      <c r="M768" s="32" t="s">
        <v>4976</v>
      </c>
      <c r="N768" s="32" t="s">
        <v>1809</v>
      </c>
    </row>
    <row r="769" spans="1:14" ht="18" customHeight="1" x14ac:dyDescent="0.25">
      <c r="A769" s="59" t="s">
        <v>4977</v>
      </c>
      <c r="B769" s="60" t="s">
        <v>4978</v>
      </c>
      <c r="C769" s="60" t="s">
        <v>4978</v>
      </c>
      <c r="D769" s="60" t="s">
        <v>2868</v>
      </c>
      <c r="E769" s="61" t="s">
        <v>1805</v>
      </c>
      <c r="F769" s="60" t="s">
        <v>1806</v>
      </c>
      <c r="G769" s="70" t="s">
        <v>2762</v>
      </c>
      <c r="H769" s="63" t="s">
        <v>2763</v>
      </c>
      <c r="I769" s="64" t="s">
        <v>2764</v>
      </c>
      <c r="J769" s="63" t="s">
        <v>2765</v>
      </c>
      <c r="K769" s="65" t="s">
        <v>324</v>
      </c>
      <c r="L769" s="66">
        <v>766</v>
      </c>
      <c r="M769" s="32" t="s">
        <v>4979</v>
      </c>
      <c r="N769" s="32" t="s">
        <v>1809</v>
      </c>
    </row>
    <row r="770" spans="1:14" ht="18" customHeight="1" x14ac:dyDescent="0.25">
      <c r="A770" s="53" t="s">
        <v>4980</v>
      </c>
      <c r="B770" s="54" t="s">
        <v>4981</v>
      </c>
      <c r="C770" s="54" t="s">
        <v>4981</v>
      </c>
      <c r="D770" s="54" t="s">
        <v>2868</v>
      </c>
      <c r="E770" s="55" t="s">
        <v>1805</v>
      </c>
      <c r="F770" s="54" t="s">
        <v>1806</v>
      </c>
      <c r="G770" s="71" t="s">
        <v>2762</v>
      </c>
      <c r="H770" s="68" t="s">
        <v>2763</v>
      </c>
      <c r="I770" s="69" t="s">
        <v>2764</v>
      </c>
      <c r="J770" s="68" t="s">
        <v>2765</v>
      </c>
      <c r="K770" s="57" t="s">
        <v>324</v>
      </c>
      <c r="L770" s="58">
        <v>767</v>
      </c>
      <c r="M770" s="32" t="s">
        <v>4982</v>
      </c>
      <c r="N770" s="32" t="s">
        <v>1809</v>
      </c>
    </row>
    <row r="771" spans="1:14" ht="18" customHeight="1" x14ac:dyDescent="0.25">
      <c r="A771" s="59" t="s">
        <v>4983</v>
      </c>
      <c r="B771" s="60" t="s">
        <v>4984</v>
      </c>
      <c r="C771" s="60" t="s">
        <v>4984</v>
      </c>
      <c r="D771" s="60" t="s">
        <v>2868</v>
      </c>
      <c r="E771" s="61" t="s">
        <v>1805</v>
      </c>
      <c r="F771" s="60" t="s">
        <v>1806</v>
      </c>
      <c r="G771" s="70" t="s">
        <v>2762</v>
      </c>
      <c r="H771" s="63" t="s">
        <v>2763</v>
      </c>
      <c r="I771" s="64" t="s">
        <v>2764</v>
      </c>
      <c r="J771" s="63" t="s">
        <v>2765</v>
      </c>
      <c r="K771" s="65" t="s">
        <v>324</v>
      </c>
      <c r="L771" s="66">
        <v>768</v>
      </c>
      <c r="M771" s="32" t="s">
        <v>4985</v>
      </c>
      <c r="N771" s="32" t="s">
        <v>1809</v>
      </c>
    </row>
    <row r="772" spans="1:14" ht="18" customHeight="1" x14ac:dyDescent="0.25">
      <c r="A772" s="53" t="s">
        <v>4986</v>
      </c>
      <c r="B772" s="54" t="s">
        <v>4987</v>
      </c>
      <c r="C772" s="54" t="s">
        <v>4987</v>
      </c>
      <c r="D772" s="54" t="s">
        <v>3161</v>
      </c>
      <c r="E772" s="55" t="s">
        <v>1805</v>
      </c>
      <c r="F772" s="54" t="s">
        <v>1806</v>
      </c>
      <c r="G772" s="71" t="s">
        <v>2762</v>
      </c>
      <c r="H772" s="68" t="s">
        <v>2763</v>
      </c>
      <c r="I772" s="69" t="s">
        <v>2764</v>
      </c>
      <c r="J772" s="68" t="s">
        <v>2765</v>
      </c>
      <c r="K772" s="57" t="s">
        <v>324</v>
      </c>
      <c r="L772" s="58">
        <v>769</v>
      </c>
      <c r="M772" s="32" t="s">
        <v>4988</v>
      </c>
      <c r="N772" s="32" t="s">
        <v>1809</v>
      </c>
    </row>
    <row r="773" spans="1:14" ht="18" customHeight="1" x14ac:dyDescent="0.25">
      <c r="A773" s="73" t="s">
        <v>1805</v>
      </c>
      <c r="B773" s="60" t="s">
        <v>1806</v>
      </c>
      <c r="C773" s="61"/>
      <c r="D773" s="61"/>
      <c r="E773" s="61" t="s">
        <v>1805</v>
      </c>
      <c r="F773" s="60" t="s">
        <v>1806</v>
      </c>
      <c r="G773" s="62"/>
      <c r="H773" s="63"/>
      <c r="I773" s="64"/>
      <c r="J773" s="63"/>
      <c r="K773" s="65" t="s">
        <v>2740</v>
      </c>
      <c r="L773" s="66">
        <v>770</v>
      </c>
      <c r="M773" s="32" t="s">
        <v>1809</v>
      </c>
      <c r="N773" s="32" t="s">
        <v>1809</v>
      </c>
    </row>
    <row r="774" spans="1:14" ht="18" customHeight="1" x14ac:dyDescent="0.25">
      <c r="A774" s="53" t="s">
        <v>4989</v>
      </c>
      <c r="B774" s="54" t="s">
        <v>4990</v>
      </c>
      <c r="C774" s="54" t="s">
        <v>4990</v>
      </c>
      <c r="D774" s="54" t="s">
        <v>2761</v>
      </c>
      <c r="E774" s="55" t="s">
        <v>1810</v>
      </c>
      <c r="F774" s="54" t="s">
        <v>1811</v>
      </c>
      <c r="G774" s="67" t="s">
        <v>3154</v>
      </c>
      <c r="H774" s="68" t="s">
        <v>2763</v>
      </c>
      <c r="I774" s="69" t="s">
        <v>2764</v>
      </c>
      <c r="J774" s="68" t="s">
        <v>2765</v>
      </c>
      <c r="K774" s="57" t="s">
        <v>324</v>
      </c>
      <c r="L774" s="58">
        <v>771</v>
      </c>
      <c r="M774" s="32" t="s">
        <v>4991</v>
      </c>
      <c r="N774" s="32" t="s">
        <v>1814</v>
      </c>
    </row>
    <row r="775" spans="1:14" ht="18" customHeight="1" x14ac:dyDescent="0.25">
      <c r="A775" s="59" t="s">
        <v>4992</v>
      </c>
      <c r="B775" s="60" t="s">
        <v>4993</v>
      </c>
      <c r="C775" s="60" t="s">
        <v>4993</v>
      </c>
      <c r="D775" s="60" t="s">
        <v>2761</v>
      </c>
      <c r="E775" s="61" t="s">
        <v>1810</v>
      </c>
      <c r="F775" s="60" t="s">
        <v>1811</v>
      </c>
      <c r="G775" s="62" t="s">
        <v>3154</v>
      </c>
      <c r="H775" s="63" t="s">
        <v>2763</v>
      </c>
      <c r="I775" s="64" t="s">
        <v>2764</v>
      </c>
      <c r="J775" s="63" t="s">
        <v>2765</v>
      </c>
      <c r="K775" s="65" t="s">
        <v>324</v>
      </c>
      <c r="L775" s="66">
        <v>772</v>
      </c>
      <c r="M775" s="32" t="s">
        <v>4994</v>
      </c>
      <c r="N775" s="32" t="s">
        <v>1814</v>
      </c>
    </row>
    <row r="776" spans="1:14" ht="18" customHeight="1" x14ac:dyDescent="0.25">
      <c r="A776" s="53" t="s">
        <v>4995</v>
      </c>
      <c r="B776" s="54" t="s">
        <v>4996</v>
      </c>
      <c r="C776" s="54" t="s">
        <v>4996</v>
      </c>
      <c r="D776" s="54" t="s">
        <v>2761</v>
      </c>
      <c r="E776" s="55" t="s">
        <v>1810</v>
      </c>
      <c r="F776" s="54" t="s">
        <v>1811</v>
      </c>
      <c r="G776" s="67" t="s">
        <v>3154</v>
      </c>
      <c r="H776" s="68" t="s">
        <v>2763</v>
      </c>
      <c r="I776" s="69" t="s">
        <v>2764</v>
      </c>
      <c r="J776" s="68" t="s">
        <v>2765</v>
      </c>
      <c r="K776" s="57" t="s">
        <v>324</v>
      </c>
      <c r="L776" s="58">
        <v>773</v>
      </c>
      <c r="M776" s="32" t="s">
        <v>4997</v>
      </c>
      <c r="N776" s="32" t="s">
        <v>1814</v>
      </c>
    </row>
    <row r="777" spans="1:14" ht="18" customHeight="1" x14ac:dyDescent="0.25">
      <c r="A777" s="59" t="s">
        <v>4998</v>
      </c>
      <c r="B777" s="60" t="s">
        <v>4999</v>
      </c>
      <c r="C777" s="60" t="s">
        <v>4999</v>
      </c>
      <c r="D777" s="60" t="s">
        <v>2761</v>
      </c>
      <c r="E777" s="61" t="s">
        <v>1810</v>
      </c>
      <c r="F777" s="60" t="s">
        <v>1811</v>
      </c>
      <c r="G777" s="62" t="s">
        <v>3154</v>
      </c>
      <c r="H777" s="63" t="s">
        <v>2763</v>
      </c>
      <c r="I777" s="64" t="s">
        <v>2764</v>
      </c>
      <c r="J777" s="63" t="s">
        <v>2765</v>
      </c>
      <c r="K777" s="65" t="s">
        <v>324</v>
      </c>
      <c r="L777" s="66">
        <v>774</v>
      </c>
      <c r="M777" s="32" t="s">
        <v>5000</v>
      </c>
      <c r="N777" s="32" t="s">
        <v>1814</v>
      </c>
    </row>
    <row r="778" spans="1:14" ht="18" customHeight="1" x14ac:dyDescent="0.25">
      <c r="A778" s="53" t="s">
        <v>5001</v>
      </c>
      <c r="B778" s="54" t="s">
        <v>5002</v>
      </c>
      <c r="C778" s="54" t="s">
        <v>5002</v>
      </c>
      <c r="D778" s="54" t="s">
        <v>2761</v>
      </c>
      <c r="E778" s="55" t="s">
        <v>1810</v>
      </c>
      <c r="F778" s="54" t="s">
        <v>1811</v>
      </c>
      <c r="G778" s="67" t="s">
        <v>3154</v>
      </c>
      <c r="H778" s="68" t="s">
        <v>2763</v>
      </c>
      <c r="I778" s="69" t="s">
        <v>2764</v>
      </c>
      <c r="J778" s="68" t="s">
        <v>2765</v>
      </c>
      <c r="K778" s="57" t="s">
        <v>324</v>
      </c>
      <c r="L778" s="58">
        <v>775</v>
      </c>
      <c r="M778" s="32" t="s">
        <v>5003</v>
      </c>
      <c r="N778" s="32" t="s">
        <v>1814</v>
      </c>
    </row>
    <row r="779" spans="1:14" ht="18" customHeight="1" x14ac:dyDescent="0.25">
      <c r="A779" s="59" t="s">
        <v>5004</v>
      </c>
      <c r="B779" s="60" t="s">
        <v>5005</v>
      </c>
      <c r="C779" s="60" t="s">
        <v>5005</v>
      </c>
      <c r="D779" s="60" t="s">
        <v>2761</v>
      </c>
      <c r="E779" s="61" t="s">
        <v>1810</v>
      </c>
      <c r="F779" s="60" t="s">
        <v>1811</v>
      </c>
      <c r="G779" s="62" t="s">
        <v>3154</v>
      </c>
      <c r="H779" s="63" t="s">
        <v>2763</v>
      </c>
      <c r="I779" s="64" t="s">
        <v>2764</v>
      </c>
      <c r="J779" s="63" t="s">
        <v>2765</v>
      </c>
      <c r="K779" s="65" t="s">
        <v>324</v>
      </c>
      <c r="L779" s="66">
        <v>776</v>
      </c>
      <c r="M779" s="32" t="s">
        <v>5006</v>
      </c>
      <c r="N779" s="32" t="s">
        <v>1814</v>
      </c>
    </row>
    <row r="780" spans="1:14" ht="18" customHeight="1" x14ac:dyDescent="0.25">
      <c r="A780" s="53" t="s">
        <v>5007</v>
      </c>
      <c r="B780" s="54" t="s">
        <v>5008</v>
      </c>
      <c r="C780" s="54" t="s">
        <v>5008</v>
      </c>
      <c r="D780" s="54" t="s">
        <v>2761</v>
      </c>
      <c r="E780" s="55" t="s">
        <v>1810</v>
      </c>
      <c r="F780" s="54" t="s">
        <v>1811</v>
      </c>
      <c r="G780" s="67" t="s">
        <v>3154</v>
      </c>
      <c r="H780" s="68" t="s">
        <v>2763</v>
      </c>
      <c r="I780" s="69" t="s">
        <v>2764</v>
      </c>
      <c r="J780" s="68" t="s">
        <v>2765</v>
      </c>
      <c r="K780" s="57" t="s">
        <v>324</v>
      </c>
      <c r="L780" s="58">
        <v>777</v>
      </c>
      <c r="M780" s="32" t="s">
        <v>5009</v>
      </c>
      <c r="N780" s="32" t="s">
        <v>1814</v>
      </c>
    </row>
    <row r="781" spans="1:14" ht="18" customHeight="1" x14ac:dyDescent="0.25">
      <c r="A781" s="59" t="s">
        <v>5010</v>
      </c>
      <c r="B781" s="60" t="s">
        <v>5011</v>
      </c>
      <c r="C781" s="60" t="s">
        <v>5011</v>
      </c>
      <c r="D781" s="60" t="s">
        <v>2761</v>
      </c>
      <c r="E781" s="61" t="s">
        <v>1810</v>
      </c>
      <c r="F781" s="60" t="s">
        <v>1811</v>
      </c>
      <c r="G781" s="62" t="s">
        <v>3154</v>
      </c>
      <c r="H781" s="63" t="s">
        <v>2763</v>
      </c>
      <c r="I781" s="64" t="s">
        <v>2764</v>
      </c>
      <c r="J781" s="63" t="s">
        <v>2765</v>
      </c>
      <c r="K781" s="65" t="s">
        <v>324</v>
      </c>
      <c r="L781" s="66">
        <v>778</v>
      </c>
      <c r="M781" s="32" t="s">
        <v>5012</v>
      </c>
      <c r="N781" s="32" t="s">
        <v>1814</v>
      </c>
    </row>
    <row r="782" spans="1:14" ht="18" customHeight="1" x14ac:dyDescent="0.25">
      <c r="A782" s="53" t="s">
        <v>5013</v>
      </c>
      <c r="B782" s="54" t="s">
        <v>5014</v>
      </c>
      <c r="C782" s="54" t="s">
        <v>5014</v>
      </c>
      <c r="D782" s="54" t="s">
        <v>2761</v>
      </c>
      <c r="E782" s="55" t="s">
        <v>1810</v>
      </c>
      <c r="F782" s="54" t="s">
        <v>1811</v>
      </c>
      <c r="G782" s="67" t="s">
        <v>3154</v>
      </c>
      <c r="H782" s="68" t="s">
        <v>2763</v>
      </c>
      <c r="I782" s="69" t="s">
        <v>2764</v>
      </c>
      <c r="J782" s="68" t="s">
        <v>2765</v>
      </c>
      <c r="K782" s="57" t="s">
        <v>324</v>
      </c>
      <c r="L782" s="58">
        <v>779</v>
      </c>
      <c r="M782" s="32" t="s">
        <v>5015</v>
      </c>
      <c r="N782" s="32" t="s">
        <v>1814</v>
      </c>
    </row>
    <row r="783" spans="1:14" ht="18" customHeight="1" x14ac:dyDescent="0.25">
      <c r="A783" s="59" t="s">
        <v>5016</v>
      </c>
      <c r="B783" s="60" t="s">
        <v>5017</v>
      </c>
      <c r="C783" s="60" t="s">
        <v>5017</v>
      </c>
      <c r="D783" s="60" t="s">
        <v>2761</v>
      </c>
      <c r="E783" s="61" t="s">
        <v>1810</v>
      </c>
      <c r="F783" s="60" t="s">
        <v>1811</v>
      </c>
      <c r="G783" s="62" t="s">
        <v>3154</v>
      </c>
      <c r="H783" s="63" t="s">
        <v>2763</v>
      </c>
      <c r="I783" s="64" t="s">
        <v>2764</v>
      </c>
      <c r="J783" s="63" t="s">
        <v>2765</v>
      </c>
      <c r="K783" s="65" t="s">
        <v>324</v>
      </c>
      <c r="L783" s="66">
        <v>780</v>
      </c>
      <c r="M783" s="32" t="s">
        <v>5018</v>
      </c>
      <c r="N783" s="32" t="s">
        <v>1814</v>
      </c>
    </row>
    <row r="784" spans="1:14" ht="18" customHeight="1" x14ac:dyDescent="0.25">
      <c r="A784" s="53" t="s">
        <v>5019</v>
      </c>
      <c r="B784" s="54" t="s">
        <v>5020</v>
      </c>
      <c r="C784" s="54" t="s">
        <v>5020</v>
      </c>
      <c r="D784" s="54" t="s">
        <v>2761</v>
      </c>
      <c r="E784" s="55" t="s">
        <v>1810</v>
      </c>
      <c r="F784" s="54" t="s">
        <v>1811</v>
      </c>
      <c r="G784" s="67" t="s">
        <v>3154</v>
      </c>
      <c r="H784" s="68" t="s">
        <v>2763</v>
      </c>
      <c r="I784" s="69" t="s">
        <v>2764</v>
      </c>
      <c r="J784" s="68" t="s">
        <v>2765</v>
      </c>
      <c r="K784" s="57" t="s">
        <v>324</v>
      </c>
      <c r="L784" s="58">
        <v>781</v>
      </c>
      <c r="M784" s="32" t="s">
        <v>5021</v>
      </c>
      <c r="N784" s="32" t="s">
        <v>1814</v>
      </c>
    </row>
    <row r="785" spans="1:14" ht="18" customHeight="1" x14ac:dyDescent="0.25">
      <c r="A785" s="59" t="s">
        <v>5022</v>
      </c>
      <c r="B785" s="60" t="s">
        <v>5023</v>
      </c>
      <c r="C785" s="60" t="s">
        <v>5023</v>
      </c>
      <c r="D785" s="60" t="s">
        <v>2761</v>
      </c>
      <c r="E785" s="61" t="s">
        <v>1810</v>
      </c>
      <c r="F785" s="60" t="s">
        <v>1811</v>
      </c>
      <c r="G785" s="62" t="s">
        <v>3154</v>
      </c>
      <c r="H785" s="63" t="s">
        <v>2763</v>
      </c>
      <c r="I785" s="64" t="s">
        <v>2764</v>
      </c>
      <c r="J785" s="63" t="s">
        <v>2765</v>
      </c>
      <c r="K785" s="65" t="s">
        <v>324</v>
      </c>
      <c r="L785" s="66">
        <v>782</v>
      </c>
      <c r="M785" s="32" t="s">
        <v>5024</v>
      </c>
      <c r="N785" s="32" t="s">
        <v>1814</v>
      </c>
    </row>
    <row r="786" spans="1:14" ht="18" customHeight="1" x14ac:dyDescent="0.25">
      <c r="A786" s="53" t="s">
        <v>5025</v>
      </c>
      <c r="B786" s="54" t="s">
        <v>5026</v>
      </c>
      <c r="C786" s="54" t="s">
        <v>5026</v>
      </c>
      <c r="D786" s="54" t="s">
        <v>2761</v>
      </c>
      <c r="E786" s="55" t="s">
        <v>1810</v>
      </c>
      <c r="F786" s="54" t="s">
        <v>1811</v>
      </c>
      <c r="G786" s="67" t="s">
        <v>3154</v>
      </c>
      <c r="H786" s="68" t="s">
        <v>2763</v>
      </c>
      <c r="I786" s="69" t="s">
        <v>2764</v>
      </c>
      <c r="J786" s="68" t="s">
        <v>2765</v>
      </c>
      <c r="K786" s="57" t="s">
        <v>324</v>
      </c>
      <c r="L786" s="58">
        <v>783</v>
      </c>
      <c r="M786" s="32" t="s">
        <v>5027</v>
      </c>
      <c r="N786" s="32" t="s">
        <v>1814</v>
      </c>
    </row>
    <row r="787" spans="1:14" ht="18" customHeight="1" x14ac:dyDescent="0.25">
      <c r="A787" s="59" t="s">
        <v>5028</v>
      </c>
      <c r="B787" s="60" t="s">
        <v>5029</v>
      </c>
      <c r="C787" s="60" t="s">
        <v>5029</v>
      </c>
      <c r="D787" s="60" t="s">
        <v>2761</v>
      </c>
      <c r="E787" s="61" t="s">
        <v>1810</v>
      </c>
      <c r="F787" s="60" t="s">
        <v>1811</v>
      </c>
      <c r="G787" s="62" t="s">
        <v>3154</v>
      </c>
      <c r="H787" s="63" t="s">
        <v>2763</v>
      </c>
      <c r="I787" s="64" t="s">
        <v>2764</v>
      </c>
      <c r="J787" s="63" t="s">
        <v>2765</v>
      </c>
      <c r="K787" s="65" t="s">
        <v>324</v>
      </c>
      <c r="L787" s="66">
        <v>784</v>
      </c>
      <c r="M787" s="32" t="s">
        <v>5030</v>
      </c>
      <c r="N787" s="32" t="s">
        <v>1814</v>
      </c>
    </row>
    <row r="788" spans="1:14" ht="18" customHeight="1" x14ac:dyDescent="0.25">
      <c r="A788" s="53" t="s">
        <v>5031</v>
      </c>
      <c r="B788" s="54" t="s">
        <v>5032</v>
      </c>
      <c r="C788" s="54" t="s">
        <v>5032</v>
      </c>
      <c r="D788" s="54" t="s">
        <v>2761</v>
      </c>
      <c r="E788" s="55" t="s">
        <v>1810</v>
      </c>
      <c r="F788" s="54" t="s">
        <v>1811</v>
      </c>
      <c r="G788" s="67" t="s">
        <v>3154</v>
      </c>
      <c r="H788" s="68" t="s">
        <v>2763</v>
      </c>
      <c r="I788" s="69" t="s">
        <v>2764</v>
      </c>
      <c r="J788" s="68" t="s">
        <v>2765</v>
      </c>
      <c r="K788" s="57" t="s">
        <v>324</v>
      </c>
      <c r="L788" s="58">
        <v>785</v>
      </c>
      <c r="M788" s="32" t="s">
        <v>5033</v>
      </c>
      <c r="N788" s="32" t="s">
        <v>1814</v>
      </c>
    </row>
    <row r="789" spans="1:14" ht="18" customHeight="1" x14ac:dyDescent="0.25">
      <c r="A789" s="59" t="s">
        <v>5034</v>
      </c>
      <c r="B789" s="60" t="s">
        <v>5035</v>
      </c>
      <c r="C789" s="60" t="s">
        <v>5035</v>
      </c>
      <c r="D789" s="60" t="s">
        <v>3884</v>
      </c>
      <c r="E789" s="61" t="s">
        <v>1810</v>
      </c>
      <c r="F789" s="60" t="s">
        <v>1811</v>
      </c>
      <c r="G789" s="62" t="s">
        <v>3154</v>
      </c>
      <c r="H789" s="63" t="s">
        <v>2763</v>
      </c>
      <c r="I789" s="64" t="s">
        <v>2764</v>
      </c>
      <c r="J789" s="63" t="s">
        <v>2765</v>
      </c>
      <c r="K789" s="65" t="s">
        <v>324</v>
      </c>
      <c r="L789" s="66">
        <v>786</v>
      </c>
      <c r="M789" s="32" t="s">
        <v>5036</v>
      </c>
      <c r="N789" s="32" t="s">
        <v>1814</v>
      </c>
    </row>
    <row r="790" spans="1:14" ht="18" customHeight="1" x14ac:dyDescent="0.25">
      <c r="A790" s="72" t="s">
        <v>1810</v>
      </c>
      <c r="B790" s="54" t="s">
        <v>1811</v>
      </c>
      <c r="C790" s="55"/>
      <c r="D790" s="55"/>
      <c r="E790" s="55" t="s">
        <v>1810</v>
      </c>
      <c r="F790" s="54" t="s">
        <v>1811</v>
      </c>
      <c r="G790" s="67"/>
      <c r="H790" s="68"/>
      <c r="I790" s="69"/>
      <c r="J790" s="68"/>
      <c r="K790" s="57" t="s">
        <v>2740</v>
      </c>
      <c r="L790" s="58">
        <v>787</v>
      </c>
      <c r="M790" s="32" t="s">
        <v>1814</v>
      </c>
      <c r="N790" s="32" t="s">
        <v>1814</v>
      </c>
    </row>
    <row r="791" spans="1:14" ht="18" customHeight="1" x14ac:dyDescent="0.25">
      <c r="A791" s="59" t="s">
        <v>5037</v>
      </c>
      <c r="B791" s="60" t="s">
        <v>5038</v>
      </c>
      <c r="C791" s="60" t="s">
        <v>5038</v>
      </c>
      <c r="D791" s="60" t="s">
        <v>3545</v>
      </c>
      <c r="E791" s="61" t="s">
        <v>1820</v>
      </c>
      <c r="F791" s="61" t="s">
        <v>1821</v>
      </c>
      <c r="G791" s="62" t="s">
        <v>2762</v>
      </c>
      <c r="H791" s="63" t="s">
        <v>2763</v>
      </c>
      <c r="I791" s="64" t="s">
        <v>2764</v>
      </c>
      <c r="J791" s="63" t="s">
        <v>2765</v>
      </c>
      <c r="K791" s="65" t="s">
        <v>324</v>
      </c>
      <c r="L791" s="66">
        <v>788</v>
      </c>
      <c r="M791" s="32" t="s">
        <v>5039</v>
      </c>
      <c r="N791" s="32" t="s">
        <v>1824</v>
      </c>
    </row>
    <row r="792" spans="1:14" ht="18" customHeight="1" x14ac:dyDescent="0.25">
      <c r="A792" s="53" t="s">
        <v>5040</v>
      </c>
      <c r="B792" s="54" t="s">
        <v>5041</v>
      </c>
      <c r="C792" s="54" t="s">
        <v>5041</v>
      </c>
      <c r="D792" s="54" t="s">
        <v>3545</v>
      </c>
      <c r="E792" s="55" t="s">
        <v>1820</v>
      </c>
      <c r="F792" s="55" t="s">
        <v>1821</v>
      </c>
      <c r="G792" s="67" t="s">
        <v>2762</v>
      </c>
      <c r="H792" s="68" t="s">
        <v>2763</v>
      </c>
      <c r="I792" s="69" t="s">
        <v>2764</v>
      </c>
      <c r="J792" s="68" t="s">
        <v>2765</v>
      </c>
      <c r="K792" s="57" t="s">
        <v>324</v>
      </c>
      <c r="L792" s="58">
        <v>789</v>
      </c>
      <c r="M792" s="32" t="s">
        <v>5042</v>
      </c>
      <c r="N792" s="32" t="s">
        <v>1824</v>
      </c>
    </row>
    <row r="793" spans="1:14" ht="18" customHeight="1" x14ac:dyDescent="0.25">
      <c r="A793" s="59" t="s">
        <v>5043</v>
      </c>
      <c r="B793" s="60" t="s">
        <v>5044</v>
      </c>
      <c r="C793" s="60" t="s">
        <v>5044</v>
      </c>
      <c r="D793" s="60" t="s">
        <v>3545</v>
      </c>
      <c r="E793" s="61" t="s">
        <v>1820</v>
      </c>
      <c r="F793" s="61" t="s">
        <v>1821</v>
      </c>
      <c r="G793" s="62" t="s">
        <v>2762</v>
      </c>
      <c r="H793" s="63" t="s">
        <v>2763</v>
      </c>
      <c r="I793" s="64" t="s">
        <v>2764</v>
      </c>
      <c r="J793" s="63" t="s">
        <v>2765</v>
      </c>
      <c r="K793" s="65" t="s">
        <v>324</v>
      </c>
      <c r="L793" s="66">
        <v>790</v>
      </c>
      <c r="M793" s="32" t="s">
        <v>5045</v>
      </c>
      <c r="N793" s="32" t="s">
        <v>1824</v>
      </c>
    </row>
    <row r="794" spans="1:14" ht="18" customHeight="1" x14ac:dyDescent="0.25">
      <c r="A794" s="53" t="s">
        <v>5046</v>
      </c>
      <c r="B794" s="54" t="s">
        <v>5047</v>
      </c>
      <c r="C794" s="54" t="s">
        <v>5047</v>
      </c>
      <c r="D794" s="54" t="s">
        <v>3545</v>
      </c>
      <c r="E794" s="55" t="s">
        <v>1820</v>
      </c>
      <c r="F794" s="55" t="s">
        <v>1821</v>
      </c>
      <c r="G794" s="67" t="s">
        <v>2762</v>
      </c>
      <c r="H794" s="68" t="s">
        <v>2763</v>
      </c>
      <c r="I794" s="69" t="s">
        <v>2764</v>
      </c>
      <c r="J794" s="68" t="s">
        <v>2765</v>
      </c>
      <c r="K794" s="57" t="s">
        <v>324</v>
      </c>
      <c r="L794" s="58">
        <v>791</v>
      </c>
      <c r="M794" s="32" t="s">
        <v>5048</v>
      </c>
      <c r="N794" s="32" t="s">
        <v>1824</v>
      </c>
    </row>
    <row r="795" spans="1:14" ht="18" customHeight="1" x14ac:dyDescent="0.25">
      <c r="A795" s="59" t="s">
        <v>5049</v>
      </c>
      <c r="B795" s="60" t="s">
        <v>5050</v>
      </c>
      <c r="C795" s="60" t="s">
        <v>5050</v>
      </c>
      <c r="D795" s="60" t="s">
        <v>3545</v>
      </c>
      <c r="E795" s="61" t="s">
        <v>1820</v>
      </c>
      <c r="F795" s="61" t="s">
        <v>1821</v>
      </c>
      <c r="G795" s="62" t="s">
        <v>2762</v>
      </c>
      <c r="H795" s="63" t="s">
        <v>2763</v>
      </c>
      <c r="I795" s="64" t="s">
        <v>2764</v>
      </c>
      <c r="J795" s="63" t="s">
        <v>2765</v>
      </c>
      <c r="K795" s="65" t="s">
        <v>324</v>
      </c>
      <c r="L795" s="66">
        <v>792</v>
      </c>
      <c r="M795" s="32" t="s">
        <v>5051</v>
      </c>
      <c r="N795" s="32" t="s">
        <v>1824</v>
      </c>
    </row>
    <row r="796" spans="1:14" ht="18" customHeight="1" x14ac:dyDescent="0.25">
      <c r="A796" s="53" t="s">
        <v>5052</v>
      </c>
      <c r="B796" s="54" t="s">
        <v>5053</v>
      </c>
      <c r="C796" s="54" t="s">
        <v>5053</v>
      </c>
      <c r="D796" s="54" t="s">
        <v>3545</v>
      </c>
      <c r="E796" s="55" t="s">
        <v>1820</v>
      </c>
      <c r="F796" s="55" t="s">
        <v>1821</v>
      </c>
      <c r="G796" s="67" t="s">
        <v>2762</v>
      </c>
      <c r="H796" s="68" t="s">
        <v>2763</v>
      </c>
      <c r="I796" s="69" t="s">
        <v>2764</v>
      </c>
      <c r="J796" s="68" t="s">
        <v>2765</v>
      </c>
      <c r="K796" s="57" t="s">
        <v>324</v>
      </c>
      <c r="L796" s="58">
        <v>793</v>
      </c>
      <c r="M796" s="32" t="s">
        <v>5054</v>
      </c>
      <c r="N796" s="32" t="s">
        <v>1824</v>
      </c>
    </row>
    <row r="797" spans="1:14" ht="18" customHeight="1" x14ac:dyDescent="0.25">
      <c r="A797" s="73" t="s">
        <v>1820</v>
      </c>
      <c r="B797" s="61" t="s">
        <v>1821</v>
      </c>
      <c r="C797" s="61"/>
      <c r="D797" s="61"/>
      <c r="E797" s="61" t="s">
        <v>1820</v>
      </c>
      <c r="F797" s="61" t="s">
        <v>1821</v>
      </c>
      <c r="G797" s="62"/>
      <c r="H797" s="63"/>
      <c r="I797" s="64"/>
      <c r="J797" s="63"/>
      <c r="K797" s="65" t="s">
        <v>2740</v>
      </c>
      <c r="L797" s="66">
        <v>794</v>
      </c>
      <c r="M797" s="32" t="s">
        <v>1824</v>
      </c>
      <c r="N797" s="32" t="s">
        <v>1824</v>
      </c>
    </row>
    <row r="798" spans="1:14" ht="18" customHeight="1" x14ac:dyDescent="0.25">
      <c r="A798" s="53" t="s">
        <v>5055</v>
      </c>
      <c r="B798" s="54" t="s">
        <v>5056</v>
      </c>
      <c r="C798" s="54" t="s">
        <v>5056</v>
      </c>
      <c r="D798" s="54" t="s">
        <v>5057</v>
      </c>
      <c r="E798" s="55" t="s">
        <v>1825</v>
      </c>
      <c r="F798" s="54" t="s">
        <v>1826</v>
      </c>
      <c r="G798" s="67" t="s">
        <v>2762</v>
      </c>
      <c r="H798" s="68" t="s">
        <v>2763</v>
      </c>
      <c r="I798" s="69" t="s">
        <v>2764</v>
      </c>
      <c r="J798" s="68" t="s">
        <v>2765</v>
      </c>
      <c r="K798" s="57" t="s">
        <v>324</v>
      </c>
      <c r="L798" s="58">
        <v>795</v>
      </c>
      <c r="M798" s="32" t="s">
        <v>5058</v>
      </c>
      <c r="N798" s="32" t="s">
        <v>1829</v>
      </c>
    </row>
    <row r="799" spans="1:14" ht="18" customHeight="1" x14ac:dyDescent="0.25">
      <c r="A799" s="59" t="s">
        <v>5059</v>
      </c>
      <c r="B799" s="60" t="s">
        <v>5060</v>
      </c>
      <c r="C799" s="60" t="s">
        <v>5060</v>
      </c>
      <c r="D799" s="60" t="s">
        <v>3228</v>
      </c>
      <c r="E799" s="61" t="s">
        <v>1825</v>
      </c>
      <c r="F799" s="60" t="s">
        <v>1826</v>
      </c>
      <c r="G799" s="70" t="s">
        <v>2762</v>
      </c>
      <c r="H799" s="63" t="s">
        <v>2763</v>
      </c>
      <c r="I799" s="64" t="s">
        <v>2764</v>
      </c>
      <c r="J799" s="63" t="s">
        <v>2765</v>
      </c>
      <c r="K799" s="65" t="s">
        <v>324</v>
      </c>
      <c r="L799" s="66">
        <v>796</v>
      </c>
      <c r="M799" s="32" t="s">
        <v>5061</v>
      </c>
      <c r="N799" s="32" t="s">
        <v>1829</v>
      </c>
    </row>
    <row r="800" spans="1:14" ht="18" customHeight="1" x14ac:dyDescent="0.25">
      <c r="A800" s="53" t="s">
        <v>5062</v>
      </c>
      <c r="B800" s="54" t="s">
        <v>5063</v>
      </c>
      <c r="C800" s="54" t="s">
        <v>5063</v>
      </c>
      <c r="D800" s="54" t="s">
        <v>3228</v>
      </c>
      <c r="E800" s="55" t="s">
        <v>1825</v>
      </c>
      <c r="F800" s="54" t="s">
        <v>1826</v>
      </c>
      <c r="G800" s="71" t="s">
        <v>2762</v>
      </c>
      <c r="H800" s="68" t="s">
        <v>2763</v>
      </c>
      <c r="I800" s="69" t="s">
        <v>2764</v>
      </c>
      <c r="J800" s="68" t="s">
        <v>2765</v>
      </c>
      <c r="K800" s="57" t="s">
        <v>324</v>
      </c>
      <c r="L800" s="58">
        <v>797</v>
      </c>
      <c r="M800" s="32" t="s">
        <v>5064</v>
      </c>
      <c r="N800" s="32" t="s">
        <v>1829</v>
      </c>
    </row>
    <row r="801" spans="1:14" ht="18" customHeight="1" x14ac:dyDescent="0.25">
      <c r="A801" s="59" t="s">
        <v>5065</v>
      </c>
      <c r="B801" s="60" t="s">
        <v>5066</v>
      </c>
      <c r="C801" s="60" t="s">
        <v>5066</v>
      </c>
      <c r="D801" s="60" t="s">
        <v>3228</v>
      </c>
      <c r="E801" s="61" t="s">
        <v>1825</v>
      </c>
      <c r="F801" s="60" t="s">
        <v>1826</v>
      </c>
      <c r="G801" s="70" t="s">
        <v>2762</v>
      </c>
      <c r="H801" s="63" t="s">
        <v>2763</v>
      </c>
      <c r="I801" s="64" t="s">
        <v>2764</v>
      </c>
      <c r="J801" s="63" t="s">
        <v>2765</v>
      </c>
      <c r="K801" s="65" t="s">
        <v>324</v>
      </c>
      <c r="L801" s="66">
        <v>798</v>
      </c>
      <c r="M801" s="32" t="s">
        <v>5067</v>
      </c>
      <c r="N801" s="32" t="s">
        <v>1829</v>
      </c>
    </row>
    <row r="802" spans="1:14" ht="18" customHeight="1" x14ac:dyDescent="0.25">
      <c r="A802" s="53" t="s">
        <v>5068</v>
      </c>
      <c r="B802" s="54" t="s">
        <v>5069</v>
      </c>
      <c r="C802" s="54" t="s">
        <v>5069</v>
      </c>
      <c r="D802" s="54" t="s">
        <v>3228</v>
      </c>
      <c r="E802" s="55" t="s">
        <v>1825</v>
      </c>
      <c r="F802" s="54" t="s">
        <v>1826</v>
      </c>
      <c r="G802" s="71" t="s">
        <v>2762</v>
      </c>
      <c r="H802" s="68" t="s">
        <v>2763</v>
      </c>
      <c r="I802" s="69" t="s">
        <v>2764</v>
      </c>
      <c r="J802" s="68" t="s">
        <v>2765</v>
      </c>
      <c r="K802" s="57" t="s">
        <v>324</v>
      </c>
      <c r="L802" s="58">
        <v>799</v>
      </c>
      <c r="M802" s="32" t="s">
        <v>5070</v>
      </c>
      <c r="N802" s="32" t="s">
        <v>1829</v>
      </c>
    </row>
    <row r="803" spans="1:14" ht="18" customHeight="1" x14ac:dyDescent="0.25">
      <c r="A803" s="59" t="s">
        <v>5071</v>
      </c>
      <c r="B803" s="60" t="s">
        <v>5072</v>
      </c>
      <c r="C803" s="60" t="s">
        <v>5072</v>
      </c>
      <c r="D803" s="60" t="s">
        <v>3228</v>
      </c>
      <c r="E803" s="61" t="s">
        <v>1825</v>
      </c>
      <c r="F803" s="60" t="s">
        <v>1826</v>
      </c>
      <c r="G803" s="70" t="s">
        <v>2762</v>
      </c>
      <c r="H803" s="63" t="s">
        <v>2763</v>
      </c>
      <c r="I803" s="64" t="s">
        <v>2764</v>
      </c>
      <c r="J803" s="63" t="s">
        <v>2765</v>
      </c>
      <c r="K803" s="65" t="s">
        <v>324</v>
      </c>
      <c r="L803" s="66">
        <v>800</v>
      </c>
      <c r="M803" s="32" t="s">
        <v>5073</v>
      </c>
      <c r="N803" s="32" t="s">
        <v>1829</v>
      </c>
    </row>
    <row r="804" spans="1:14" ht="18" customHeight="1" x14ac:dyDescent="0.25">
      <c r="A804" s="53" t="s">
        <v>5074</v>
      </c>
      <c r="B804" s="54" t="s">
        <v>5075</v>
      </c>
      <c r="C804" s="54" t="s">
        <v>5075</v>
      </c>
      <c r="D804" s="54" t="s">
        <v>3228</v>
      </c>
      <c r="E804" s="55" t="s">
        <v>1825</v>
      </c>
      <c r="F804" s="54" t="s">
        <v>1826</v>
      </c>
      <c r="G804" s="71" t="s">
        <v>2762</v>
      </c>
      <c r="H804" s="68" t="s">
        <v>2763</v>
      </c>
      <c r="I804" s="69" t="s">
        <v>2764</v>
      </c>
      <c r="J804" s="68" t="s">
        <v>2765</v>
      </c>
      <c r="K804" s="57" t="s">
        <v>324</v>
      </c>
      <c r="L804" s="58">
        <v>801</v>
      </c>
      <c r="M804" s="32" t="s">
        <v>5076</v>
      </c>
      <c r="N804" s="32" t="s">
        <v>1829</v>
      </c>
    </row>
    <row r="805" spans="1:14" ht="18" customHeight="1" x14ac:dyDescent="0.25">
      <c r="A805" s="59" t="s">
        <v>5077</v>
      </c>
      <c r="B805" s="60" t="s">
        <v>5078</v>
      </c>
      <c r="C805" s="60" t="s">
        <v>5078</v>
      </c>
      <c r="D805" s="60" t="s">
        <v>3228</v>
      </c>
      <c r="E805" s="61" t="s">
        <v>1825</v>
      </c>
      <c r="F805" s="60" t="s">
        <v>1826</v>
      </c>
      <c r="G805" s="70" t="s">
        <v>2762</v>
      </c>
      <c r="H805" s="63" t="s">
        <v>2763</v>
      </c>
      <c r="I805" s="64" t="s">
        <v>2764</v>
      </c>
      <c r="J805" s="63" t="s">
        <v>2765</v>
      </c>
      <c r="K805" s="65" t="s">
        <v>324</v>
      </c>
      <c r="L805" s="66">
        <v>802</v>
      </c>
      <c r="M805" s="32" t="s">
        <v>5079</v>
      </c>
      <c r="N805" s="32" t="s">
        <v>1829</v>
      </c>
    </row>
    <row r="806" spans="1:14" ht="18" customHeight="1" x14ac:dyDescent="0.25">
      <c r="A806" s="53" t="s">
        <v>5080</v>
      </c>
      <c r="B806" s="54" t="s">
        <v>5081</v>
      </c>
      <c r="C806" s="54" t="s">
        <v>5081</v>
      </c>
      <c r="D806" s="54" t="s">
        <v>3228</v>
      </c>
      <c r="E806" s="55" t="s">
        <v>1825</v>
      </c>
      <c r="F806" s="54" t="s">
        <v>1826</v>
      </c>
      <c r="G806" s="71" t="s">
        <v>2762</v>
      </c>
      <c r="H806" s="68" t="s">
        <v>2763</v>
      </c>
      <c r="I806" s="69" t="s">
        <v>2764</v>
      </c>
      <c r="J806" s="68" t="s">
        <v>2765</v>
      </c>
      <c r="K806" s="57" t="s">
        <v>324</v>
      </c>
      <c r="L806" s="58">
        <v>803</v>
      </c>
      <c r="M806" s="32" t="s">
        <v>5082</v>
      </c>
      <c r="N806" s="32" t="s">
        <v>1829</v>
      </c>
    </row>
    <row r="807" spans="1:14" ht="18" customHeight="1" x14ac:dyDescent="0.25">
      <c r="A807" s="59" t="s">
        <v>5083</v>
      </c>
      <c r="B807" s="60" t="s">
        <v>5084</v>
      </c>
      <c r="C807" s="60" t="s">
        <v>5084</v>
      </c>
      <c r="D807" s="60" t="s">
        <v>3228</v>
      </c>
      <c r="E807" s="61" t="s">
        <v>1825</v>
      </c>
      <c r="F807" s="60" t="s">
        <v>1826</v>
      </c>
      <c r="G807" s="70" t="s">
        <v>2762</v>
      </c>
      <c r="H807" s="63" t="s">
        <v>2763</v>
      </c>
      <c r="I807" s="64" t="s">
        <v>2764</v>
      </c>
      <c r="J807" s="63" t="s">
        <v>2765</v>
      </c>
      <c r="K807" s="65" t="s">
        <v>324</v>
      </c>
      <c r="L807" s="66">
        <v>804</v>
      </c>
      <c r="M807" s="32" t="s">
        <v>5085</v>
      </c>
      <c r="N807" s="32" t="s">
        <v>1829</v>
      </c>
    </row>
    <row r="808" spans="1:14" ht="18" customHeight="1" x14ac:dyDescent="0.25">
      <c r="A808" s="53" t="s">
        <v>5086</v>
      </c>
      <c r="B808" s="54" t="s">
        <v>5087</v>
      </c>
      <c r="C808" s="54" t="s">
        <v>5087</v>
      </c>
      <c r="D808" s="54" t="s">
        <v>3228</v>
      </c>
      <c r="E808" s="55" t="s">
        <v>1825</v>
      </c>
      <c r="F808" s="54" t="s">
        <v>1826</v>
      </c>
      <c r="G808" s="71" t="s">
        <v>2762</v>
      </c>
      <c r="H808" s="68" t="s">
        <v>2763</v>
      </c>
      <c r="I808" s="69" t="s">
        <v>2764</v>
      </c>
      <c r="J808" s="68" t="s">
        <v>2765</v>
      </c>
      <c r="K808" s="57" t="s">
        <v>324</v>
      </c>
      <c r="L808" s="58">
        <v>805</v>
      </c>
      <c r="M808" s="32" t="s">
        <v>5088</v>
      </c>
      <c r="N808" s="32" t="s">
        <v>1829</v>
      </c>
    </row>
    <row r="809" spans="1:14" ht="18" customHeight="1" x14ac:dyDescent="0.25">
      <c r="A809" s="59" t="s">
        <v>5089</v>
      </c>
      <c r="B809" s="60" t="s">
        <v>5090</v>
      </c>
      <c r="C809" s="60" t="s">
        <v>5090</v>
      </c>
      <c r="D809" s="60" t="s">
        <v>3228</v>
      </c>
      <c r="E809" s="61" t="s">
        <v>1825</v>
      </c>
      <c r="F809" s="60" t="s">
        <v>1826</v>
      </c>
      <c r="G809" s="70" t="s">
        <v>2762</v>
      </c>
      <c r="H809" s="63" t="s">
        <v>2763</v>
      </c>
      <c r="I809" s="64" t="s">
        <v>2764</v>
      </c>
      <c r="J809" s="63" t="s">
        <v>2765</v>
      </c>
      <c r="K809" s="65" t="s">
        <v>324</v>
      </c>
      <c r="L809" s="66">
        <v>806</v>
      </c>
      <c r="M809" s="32" t="s">
        <v>5091</v>
      </c>
      <c r="N809" s="32" t="s">
        <v>1829</v>
      </c>
    </row>
    <row r="810" spans="1:14" ht="18" customHeight="1" x14ac:dyDescent="0.25">
      <c r="A810" s="53" t="s">
        <v>5092</v>
      </c>
      <c r="B810" s="54" t="s">
        <v>5093</v>
      </c>
      <c r="C810" s="54" t="s">
        <v>5093</v>
      </c>
      <c r="D810" s="54" t="s">
        <v>3228</v>
      </c>
      <c r="E810" s="55" t="s">
        <v>1825</v>
      </c>
      <c r="F810" s="54" t="s">
        <v>1826</v>
      </c>
      <c r="G810" s="71" t="s">
        <v>2762</v>
      </c>
      <c r="H810" s="68" t="s">
        <v>2763</v>
      </c>
      <c r="I810" s="69" t="s">
        <v>2764</v>
      </c>
      <c r="J810" s="68" t="s">
        <v>2765</v>
      </c>
      <c r="K810" s="57" t="s">
        <v>324</v>
      </c>
      <c r="L810" s="58">
        <v>807</v>
      </c>
      <c r="M810" s="32" t="s">
        <v>5094</v>
      </c>
      <c r="N810" s="32" t="s">
        <v>1829</v>
      </c>
    </row>
    <row r="811" spans="1:14" ht="18" customHeight="1" x14ac:dyDescent="0.25">
      <c r="A811" s="59" t="s">
        <v>5095</v>
      </c>
      <c r="B811" s="60" t="s">
        <v>5096</v>
      </c>
      <c r="C811" s="60" t="s">
        <v>5096</v>
      </c>
      <c r="D811" s="60" t="s">
        <v>3228</v>
      </c>
      <c r="E811" s="61" t="s">
        <v>1825</v>
      </c>
      <c r="F811" s="60" t="s">
        <v>1826</v>
      </c>
      <c r="G811" s="70" t="s">
        <v>2762</v>
      </c>
      <c r="H811" s="63" t="s">
        <v>2763</v>
      </c>
      <c r="I811" s="64" t="s">
        <v>2764</v>
      </c>
      <c r="J811" s="63" t="s">
        <v>2765</v>
      </c>
      <c r="K811" s="65" t="s">
        <v>324</v>
      </c>
      <c r="L811" s="66">
        <v>808</v>
      </c>
      <c r="M811" s="32" t="s">
        <v>5097</v>
      </c>
      <c r="N811" s="32" t="s">
        <v>1829</v>
      </c>
    </row>
    <row r="812" spans="1:14" ht="18" customHeight="1" x14ac:dyDescent="0.25">
      <c r="A812" s="72" t="s">
        <v>1825</v>
      </c>
      <c r="B812" s="54" t="s">
        <v>1826</v>
      </c>
      <c r="C812" s="55"/>
      <c r="D812" s="55"/>
      <c r="E812" s="55" t="s">
        <v>1825</v>
      </c>
      <c r="F812" s="54" t="s">
        <v>1826</v>
      </c>
      <c r="G812" s="67"/>
      <c r="H812" s="68"/>
      <c r="I812" s="69"/>
      <c r="J812" s="68"/>
      <c r="K812" s="57" t="s">
        <v>2740</v>
      </c>
      <c r="L812" s="58">
        <v>809</v>
      </c>
      <c r="M812" s="32" t="s">
        <v>1829</v>
      </c>
      <c r="N812" s="32" t="s">
        <v>1829</v>
      </c>
    </row>
    <row r="813" spans="1:14" ht="18" customHeight="1" x14ac:dyDescent="0.25">
      <c r="A813" s="59" t="s">
        <v>5098</v>
      </c>
      <c r="B813" s="60" t="s">
        <v>5099</v>
      </c>
      <c r="C813" s="60" t="s">
        <v>5099</v>
      </c>
      <c r="D813" s="60" t="s">
        <v>3228</v>
      </c>
      <c r="E813" s="61" t="s">
        <v>1830</v>
      </c>
      <c r="F813" s="60" t="s">
        <v>1831</v>
      </c>
      <c r="G813" s="62" t="s">
        <v>2762</v>
      </c>
      <c r="H813" s="63" t="s">
        <v>2763</v>
      </c>
      <c r="I813" s="64" t="s">
        <v>2764</v>
      </c>
      <c r="J813" s="63" t="s">
        <v>2765</v>
      </c>
      <c r="K813" s="65" t="s">
        <v>324</v>
      </c>
      <c r="L813" s="66">
        <v>810</v>
      </c>
      <c r="M813" s="32" t="s">
        <v>5100</v>
      </c>
      <c r="N813" s="32" t="s">
        <v>1834</v>
      </c>
    </row>
    <row r="814" spans="1:14" ht="18" customHeight="1" x14ac:dyDescent="0.25">
      <c r="A814" s="53" t="s">
        <v>5101</v>
      </c>
      <c r="B814" s="54" t="s">
        <v>5102</v>
      </c>
      <c r="C814" s="54" t="s">
        <v>5102</v>
      </c>
      <c r="D814" s="54" t="s">
        <v>3228</v>
      </c>
      <c r="E814" s="55" t="s">
        <v>1830</v>
      </c>
      <c r="F814" s="54" t="s">
        <v>1831</v>
      </c>
      <c r="G814" s="67" t="s">
        <v>2762</v>
      </c>
      <c r="H814" s="68" t="s">
        <v>2763</v>
      </c>
      <c r="I814" s="69" t="s">
        <v>2764</v>
      </c>
      <c r="J814" s="68" t="s">
        <v>2765</v>
      </c>
      <c r="K814" s="57" t="s">
        <v>324</v>
      </c>
      <c r="L814" s="58">
        <v>811</v>
      </c>
      <c r="M814" s="32" t="s">
        <v>5103</v>
      </c>
      <c r="N814" s="32" t="s">
        <v>1834</v>
      </c>
    </row>
    <row r="815" spans="1:14" ht="18" customHeight="1" x14ac:dyDescent="0.25">
      <c r="A815" s="59" t="s">
        <v>5104</v>
      </c>
      <c r="B815" s="60" t="s">
        <v>5105</v>
      </c>
      <c r="C815" s="60" t="s">
        <v>5105</v>
      </c>
      <c r="D815" s="60" t="s">
        <v>3228</v>
      </c>
      <c r="E815" s="61" t="s">
        <v>1830</v>
      </c>
      <c r="F815" s="60" t="s">
        <v>1831</v>
      </c>
      <c r="G815" s="62" t="s">
        <v>2762</v>
      </c>
      <c r="H815" s="63" t="s">
        <v>2763</v>
      </c>
      <c r="I815" s="64" t="s">
        <v>2764</v>
      </c>
      <c r="J815" s="63" t="s">
        <v>2765</v>
      </c>
      <c r="K815" s="65" t="s">
        <v>324</v>
      </c>
      <c r="L815" s="66">
        <v>812</v>
      </c>
      <c r="M815" s="32" t="s">
        <v>5106</v>
      </c>
      <c r="N815" s="32" t="s">
        <v>1834</v>
      </c>
    </row>
    <row r="816" spans="1:14" ht="18" customHeight="1" x14ac:dyDescent="0.25">
      <c r="A816" s="53" t="s">
        <v>5107</v>
      </c>
      <c r="B816" s="54" t="s">
        <v>5108</v>
      </c>
      <c r="C816" s="54" t="s">
        <v>5108</v>
      </c>
      <c r="D816" s="54" t="s">
        <v>3228</v>
      </c>
      <c r="E816" s="55" t="s">
        <v>1830</v>
      </c>
      <c r="F816" s="54" t="s">
        <v>1831</v>
      </c>
      <c r="G816" s="67" t="s">
        <v>2762</v>
      </c>
      <c r="H816" s="68" t="s">
        <v>2763</v>
      </c>
      <c r="I816" s="69" t="s">
        <v>2764</v>
      </c>
      <c r="J816" s="68" t="s">
        <v>2765</v>
      </c>
      <c r="K816" s="57" t="s">
        <v>324</v>
      </c>
      <c r="L816" s="58">
        <v>813</v>
      </c>
      <c r="M816" s="32" t="s">
        <v>5109</v>
      </c>
      <c r="N816" s="32" t="s">
        <v>1834</v>
      </c>
    </row>
    <row r="817" spans="1:14" ht="18" customHeight="1" x14ac:dyDescent="0.25">
      <c r="A817" s="59" t="s">
        <v>5110</v>
      </c>
      <c r="B817" s="60" t="s">
        <v>5111</v>
      </c>
      <c r="C817" s="60" t="s">
        <v>5111</v>
      </c>
      <c r="D817" s="60" t="s">
        <v>3228</v>
      </c>
      <c r="E817" s="61" t="s">
        <v>1830</v>
      </c>
      <c r="F817" s="60" t="s">
        <v>1831</v>
      </c>
      <c r="G817" s="62" t="s">
        <v>2762</v>
      </c>
      <c r="H817" s="63" t="s">
        <v>2763</v>
      </c>
      <c r="I817" s="64" t="s">
        <v>2764</v>
      </c>
      <c r="J817" s="63" t="s">
        <v>2765</v>
      </c>
      <c r="K817" s="65" t="s">
        <v>324</v>
      </c>
      <c r="L817" s="66">
        <v>814</v>
      </c>
      <c r="M817" s="32" t="s">
        <v>5112</v>
      </c>
      <c r="N817" s="32" t="s">
        <v>1834</v>
      </c>
    </row>
    <row r="818" spans="1:14" ht="18" customHeight="1" x14ac:dyDescent="0.25">
      <c r="A818" s="72" t="s">
        <v>1830</v>
      </c>
      <c r="B818" s="54" t="s">
        <v>1831</v>
      </c>
      <c r="C818" s="55"/>
      <c r="D818" s="55"/>
      <c r="E818" s="55" t="s">
        <v>1830</v>
      </c>
      <c r="F818" s="54" t="s">
        <v>1831</v>
      </c>
      <c r="G818" s="67"/>
      <c r="H818" s="68"/>
      <c r="I818" s="69"/>
      <c r="J818" s="68"/>
      <c r="K818" s="57" t="s">
        <v>2740</v>
      </c>
      <c r="L818" s="58">
        <v>815</v>
      </c>
      <c r="M818" s="32" t="s">
        <v>1834</v>
      </c>
      <c r="N818" s="32" t="s">
        <v>1834</v>
      </c>
    </row>
    <row r="819" spans="1:14" ht="18" customHeight="1" x14ac:dyDescent="0.25">
      <c r="A819" s="59" t="s">
        <v>5113</v>
      </c>
      <c r="B819" s="60" t="s">
        <v>1836</v>
      </c>
      <c r="C819" s="60" t="s">
        <v>1836</v>
      </c>
      <c r="D819" s="60" t="s">
        <v>3161</v>
      </c>
      <c r="E819" s="61" t="s">
        <v>1835</v>
      </c>
      <c r="F819" s="60" t="s">
        <v>1836</v>
      </c>
      <c r="G819" s="62" t="s">
        <v>3760</v>
      </c>
      <c r="H819" s="63" t="s">
        <v>2763</v>
      </c>
      <c r="I819" s="64" t="s">
        <v>2764</v>
      </c>
      <c r="J819" s="63" t="s">
        <v>2765</v>
      </c>
      <c r="K819" s="65" t="s">
        <v>324</v>
      </c>
      <c r="L819" s="66">
        <v>816</v>
      </c>
      <c r="M819" s="32" t="s">
        <v>5114</v>
      </c>
      <c r="N819" s="32" t="s">
        <v>1839</v>
      </c>
    </row>
    <row r="820" spans="1:14" ht="18" customHeight="1" x14ac:dyDescent="0.25">
      <c r="A820" s="53" t="s">
        <v>5115</v>
      </c>
      <c r="B820" s="54" t="s">
        <v>5116</v>
      </c>
      <c r="C820" s="54" t="s">
        <v>5116</v>
      </c>
      <c r="D820" s="54" t="s">
        <v>3228</v>
      </c>
      <c r="E820" s="55" t="s">
        <v>1835</v>
      </c>
      <c r="F820" s="54" t="s">
        <v>1836</v>
      </c>
      <c r="G820" s="67" t="s">
        <v>3760</v>
      </c>
      <c r="H820" s="68" t="s">
        <v>2763</v>
      </c>
      <c r="I820" s="69" t="s">
        <v>2764</v>
      </c>
      <c r="J820" s="68" t="s">
        <v>2765</v>
      </c>
      <c r="K820" s="57" t="s">
        <v>324</v>
      </c>
      <c r="L820" s="58">
        <v>817</v>
      </c>
      <c r="M820" s="32" t="s">
        <v>5117</v>
      </c>
      <c r="N820" s="32" t="s">
        <v>1839</v>
      </c>
    </row>
    <row r="821" spans="1:14" ht="18" customHeight="1" x14ac:dyDescent="0.25">
      <c r="A821" s="59" t="s">
        <v>5118</v>
      </c>
      <c r="B821" s="60" t="s">
        <v>5119</v>
      </c>
      <c r="C821" s="60" t="s">
        <v>5119</v>
      </c>
      <c r="D821" s="60" t="s">
        <v>3228</v>
      </c>
      <c r="E821" s="61" t="s">
        <v>1835</v>
      </c>
      <c r="F821" s="60" t="s">
        <v>1836</v>
      </c>
      <c r="G821" s="62" t="s">
        <v>3760</v>
      </c>
      <c r="H821" s="63" t="s">
        <v>2763</v>
      </c>
      <c r="I821" s="64" t="s">
        <v>2764</v>
      </c>
      <c r="J821" s="63" t="s">
        <v>2765</v>
      </c>
      <c r="K821" s="65" t="s">
        <v>324</v>
      </c>
      <c r="L821" s="66">
        <v>818</v>
      </c>
      <c r="M821" s="32" t="s">
        <v>5120</v>
      </c>
      <c r="N821" s="32" t="s">
        <v>1839</v>
      </c>
    </row>
    <row r="822" spans="1:14" ht="18" customHeight="1" x14ac:dyDescent="0.25">
      <c r="A822" s="53" t="s">
        <v>5121</v>
      </c>
      <c r="B822" s="54" t="s">
        <v>5122</v>
      </c>
      <c r="C822" s="54" t="s">
        <v>5122</v>
      </c>
      <c r="D822" s="54" t="s">
        <v>3228</v>
      </c>
      <c r="E822" s="55" t="s">
        <v>1835</v>
      </c>
      <c r="F822" s="54" t="s">
        <v>1836</v>
      </c>
      <c r="G822" s="67" t="s">
        <v>3760</v>
      </c>
      <c r="H822" s="68" t="s">
        <v>2763</v>
      </c>
      <c r="I822" s="69" t="s">
        <v>2764</v>
      </c>
      <c r="J822" s="68" t="s">
        <v>2765</v>
      </c>
      <c r="K822" s="57" t="s">
        <v>324</v>
      </c>
      <c r="L822" s="58">
        <v>819</v>
      </c>
      <c r="M822" s="32" t="s">
        <v>5123</v>
      </c>
      <c r="N822" s="32" t="s">
        <v>1839</v>
      </c>
    </row>
    <row r="823" spans="1:14" ht="18" customHeight="1" x14ac:dyDescent="0.25">
      <c r="A823" s="59" t="s">
        <v>5124</v>
      </c>
      <c r="B823" s="60" t="s">
        <v>5125</v>
      </c>
      <c r="C823" s="60" t="s">
        <v>5125</v>
      </c>
      <c r="D823" s="60" t="s">
        <v>3228</v>
      </c>
      <c r="E823" s="61" t="s">
        <v>1835</v>
      </c>
      <c r="F823" s="60" t="s">
        <v>1836</v>
      </c>
      <c r="G823" s="62" t="s">
        <v>3760</v>
      </c>
      <c r="H823" s="63" t="s">
        <v>2763</v>
      </c>
      <c r="I823" s="64" t="s">
        <v>2764</v>
      </c>
      <c r="J823" s="63" t="s">
        <v>2765</v>
      </c>
      <c r="K823" s="65" t="s">
        <v>324</v>
      </c>
      <c r="L823" s="66">
        <v>820</v>
      </c>
      <c r="M823" s="32" t="s">
        <v>5126</v>
      </c>
      <c r="N823" s="32" t="s">
        <v>1839</v>
      </c>
    </row>
    <row r="824" spans="1:14" ht="18" customHeight="1" x14ac:dyDescent="0.25">
      <c r="A824" s="53" t="s">
        <v>5127</v>
      </c>
      <c r="B824" s="54" t="s">
        <v>5128</v>
      </c>
      <c r="C824" s="54" t="s">
        <v>5128</v>
      </c>
      <c r="D824" s="54" t="s">
        <v>3228</v>
      </c>
      <c r="E824" s="55" t="s">
        <v>1835</v>
      </c>
      <c r="F824" s="54" t="s">
        <v>1836</v>
      </c>
      <c r="G824" s="67" t="s">
        <v>3760</v>
      </c>
      <c r="H824" s="68" t="s">
        <v>2763</v>
      </c>
      <c r="I824" s="69" t="s">
        <v>2764</v>
      </c>
      <c r="J824" s="68" t="s">
        <v>2765</v>
      </c>
      <c r="K824" s="57" t="s">
        <v>324</v>
      </c>
      <c r="L824" s="58">
        <v>821</v>
      </c>
      <c r="M824" s="32" t="s">
        <v>5129</v>
      </c>
      <c r="N824" s="32" t="s">
        <v>1839</v>
      </c>
    </row>
    <row r="825" spans="1:14" ht="18" customHeight="1" x14ac:dyDescent="0.25">
      <c r="A825" s="73" t="s">
        <v>1835</v>
      </c>
      <c r="B825" s="60" t="s">
        <v>1836</v>
      </c>
      <c r="C825" s="61"/>
      <c r="D825" s="61"/>
      <c r="E825" s="61" t="s">
        <v>1835</v>
      </c>
      <c r="F825" s="60" t="s">
        <v>1836</v>
      </c>
      <c r="G825" s="62"/>
      <c r="H825" s="63"/>
      <c r="I825" s="64"/>
      <c r="J825" s="63"/>
      <c r="K825" s="65" t="s">
        <v>2740</v>
      </c>
      <c r="L825" s="66">
        <v>822</v>
      </c>
      <c r="M825" s="32" t="s">
        <v>1839</v>
      </c>
      <c r="N825" s="32" t="s">
        <v>1839</v>
      </c>
    </row>
    <row r="826" spans="1:14" ht="18" customHeight="1" x14ac:dyDescent="0.25">
      <c r="A826" s="53" t="s">
        <v>5130</v>
      </c>
      <c r="B826" s="54" t="s">
        <v>3684</v>
      </c>
      <c r="C826" s="54" t="s">
        <v>3684</v>
      </c>
      <c r="D826" s="54" t="s">
        <v>3051</v>
      </c>
      <c r="E826" s="55" t="s">
        <v>1840</v>
      </c>
      <c r="F826" s="54" t="s">
        <v>1841</v>
      </c>
      <c r="G826" s="67" t="s">
        <v>2762</v>
      </c>
      <c r="H826" s="68" t="s">
        <v>2763</v>
      </c>
      <c r="I826" s="69" t="s">
        <v>2764</v>
      </c>
      <c r="J826" s="68" t="s">
        <v>2765</v>
      </c>
      <c r="K826" s="57" t="s">
        <v>324</v>
      </c>
      <c r="L826" s="58">
        <v>823</v>
      </c>
      <c r="M826" s="32" t="s">
        <v>5131</v>
      </c>
      <c r="N826" s="32" t="s">
        <v>1844</v>
      </c>
    </row>
    <row r="827" spans="1:14" ht="18" customHeight="1" x14ac:dyDescent="0.25">
      <c r="A827" s="59" t="s">
        <v>5132</v>
      </c>
      <c r="B827" s="60" t="s">
        <v>5133</v>
      </c>
      <c r="C827" s="60" t="s">
        <v>5133</v>
      </c>
      <c r="D827" s="60" t="s">
        <v>3051</v>
      </c>
      <c r="E827" s="61" t="s">
        <v>1840</v>
      </c>
      <c r="F827" s="60" t="s">
        <v>1841</v>
      </c>
      <c r="G827" s="62" t="s">
        <v>2762</v>
      </c>
      <c r="H827" s="63" t="s">
        <v>2763</v>
      </c>
      <c r="I827" s="64" t="s">
        <v>2764</v>
      </c>
      <c r="J827" s="63" t="s">
        <v>2765</v>
      </c>
      <c r="K827" s="65" t="s">
        <v>324</v>
      </c>
      <c r="L827" s="66">
        <v>824</v>
      </c>
      <c r="M827" s="32" t="s">
        <v>5134</v>
      </c>
      <c r="N827" s="32" t="s">
        <v>1844</v>
      </c>
    </row>
    <row r="828" spans="1:14" ht="18" customHeight="1" x14ac:dyDescent="0.25">
      <c r="A828" s="53" t="s">
        <v>5135</v>
      </c>
      <c r="B828" s="54" t="s">
        <v>3128</v>
      </c>
      <c r="C828" s="54" t="s">
        <v>3128</v>
      </c>
      <c r="D828" s="54" t="s">
        <v>3051</v>
      </c>
      <c r="E828" s="55" t="s">
        <v>1840</v>
      </c>
      <c r="F828" s="54" t="s">
        <v>1841</v>
      </c>
      <c r="G828" s="67" t="s">
        <v>2762</v>
      </c>
      <c r="H828" s="68" t="s">
        <v>2763</v>
      </c>
      <c r="I828" s="69" t="s">
        <v>2764</v>
      </c>
      <c r="J828" s="68" t="s">
        <v>2765</v>
      </c>
      <c r="K828" s="57" t="s">
        <v>324</v>
      </c>
      <c r="L828" s="58">
        <v>825</v>
      </c>
      <c r="M828" s="32" t="s">
        <v>5136</v>
      </c>
      <c r="N828" s="32" t="s">
        <v>1844</v>
      </c>
    </row>
    <row r="829" spans="1:14" ht="18" customHeight="1" x14ac:dyDescent="0.25">
      <c r="A829" s="59" t="s">
        <v>5137</v>
      </c>
      <c r="B829" s="60" t="s">
        <v>3131</v>
      </c>
      <c r="C829" s="60" t="s">
        <v>3131</v>
      </c>
      <c r="D829" s="60" t="s">
        <v>3051</v>
      </c>
      <c r="E829" s="61" t="s">
        <v>1840</v>
      </c>
      <c r="F829" s="60" t="s">
        <v>1841</v>
      </c>
      <c r="G829" s="62" t="s">
        <v>2762</v>
      </c>
      <c r="H829" s="63" t="s">
        <v>2763</v>
      </c>
      <c r="I829" s="64" t="s">
        <v>2764</v>
      </c>
      <c r="J829" s="63" t="s">
        <v>2765</v>
      </c>
      <c r="K829" s="65" t="s">
        <v>324</v>
      </c>
      <c r="L829" s="66">
        <v>826</v>
      </c>
      <c r="M829" s="32" t="s">
        <v>5138</v>
      </c>
      <c r="N829" s="32" t="s">
        <v>1844</v>
      </c>
    </row>
    <row r="830" spans="1:14" ht="18" customHeight="1" x14ac:dyDescent="0.25">
      <c r="A830" s="53" t="s">
        <v>5139</v>
      </c>
      <c r="B830" s="54" t="s">
        <v>3694</v>
      </c>
      <c r="C830" s="54" t="s">
        <v>3694</v>
      </c>
      <c r="D830" s="54" t="s">
        <v>3051</v>
      </c>
      <c r="E830" s="55" t="s">
        <v>1840</v>
      </c>
      <c r="F830" s="54" t="s">
        <v>1841</v>
      </c>
      <c r="G830" s="67" t="s">
        <v>2762</v>
      </c>
      <c r="H830" s="68" t="s">
        <v>2763</v>
      </c>
      <c r="I830" s="69" t="s">
        <v>2764</v>
      </c>
      <c r="J830" s="68" t="s">
        <v>2765</v>
      </c>
      <c r="K830" s="57" t="s">
        <v>324</v>
      </c>
      <c r="L830" s="58">
        <v>827</v>
      </c>
      <c r="M830" s="32" t="s">
        <v>5140</v>
      </c>
      <c r="N830" s="32" t="s">
        <v>1844</v>
      </c>
    </row>
    <row r="831" spans="1:14" ht="18" customHeight="1" x14ac:dyDescent="0.25">
      <c r="A831" s="59" t="s">
        <v>5141</v>
      </c>
      <c r="B831" s="60" t="s">
        <v>5142</v>
      </c>
      <c r="C831" s="60" t="s">
        <v>5142</v>
      </c>
      <c r="D831" s="60" t="s">
        <v>3051</v>
      </c>
      <c r="E831" s="61" t="s">
        <v>1840</v>
      </c>
      <c r="F831" s="60" t="s">
        <v>1841</v>
      </c>
      <c r="G831" s="62" t="s">
        <v>2762</v>
      </c>
      <c r="H831" s="63" t="s">
        <v>2763</v>
      </c>
      <c r="I831" s="64" t="s">
        <v>2764</v>
      </c>
      <c r="J831" s="63" t="s">
        <v>2765</v>
      </c>
      <c r="K831" s="65" t="s">
        <v>324</v>
      </c>
      <c r="L831" s="66">
        <v>828</v>
      </c>
      <c r="M831" s="32" t="s">
        <v>5143</v>
      </c>
      <c r="N831" s="32" t="s">
        <v>1844</v>
      </c>
    </row>
    <row r="832" spans="1:14" ht="18" customHeight="1" x14ac:dyDescent="0.25">
      <c r="A832" s="53" t="s">
        <v>5144</v>
      </c>
      <c r="B832" s="54" t="s">
        <v>5145</v>
      </c>
      <c r="C832" s="54" t="s">
        <v>5145</v>
      </c>
      <c r="D832" s="54" t="s">
        <v>3051</v>
      </c>
      <c r="E832" s="55" t="s">
        <v>1840</v>
      </c>
      <c r="F832" s="54" t="s">
        <v>1841</v>
      </c>
      <c r="G832" s="67" t="s">
        <v>2762</v>
      </c>
      <c r="H832" s="68" t="s">
        <v>2763</v>
      </c>
      <c r="I832" s="69" t="s">
        <v>2764</v>
      </c>
      <c r="J832" s="68" t="s">
        <v>2765</v>
      </c>
      <c r="K832" s="57" t="s">
        <v>324</v>
      </c>
      <c r="L832" s="58">
        <v>829</v>
      </c>
      <c r="M832" s="32" t="s">
        <v>5146</v>
      </c>
      <c r="N832" s="32" t="s">
        <v>1844</v>
      </c>
    </row>
    <row r="833" spans="1:14" ht="18" customHeight="1" x14ac:dyDescent="0.25">
      <c r="A833" s="59" t="s">
        <v>5147</v>
      </c>
      <c r="B833" s="60" t="s">
        <v>5148</v>
      </c>
      <c r="C833" s="60" t="s">
        <v>5148</v>
      </c>
      <c r="D833" s="60" t="s">
        <v>3051</v>
      </c>
      <c r="E833" s="61" t="s">
        <v>1840</v>
      </c>
      <c r="F833" s="60" t="s">
        <v>1841</v>
      </c>
      <c r="G833" s="62" t="s">
        <v>2762</v>
      </c>
      <c r="H833" s="63" t="s">
        <v>2763</v>
      </c>
      <c r="I833" s="64" t="s">
        <v>2764</v>
      </c>
      <c r="J833" s="63" t="s">
        <v>2765</v>
      </c>
      <c r="K833" s="65" t="s">
        <v>324</v>
      </c>
      <c r="L833" s="66">
        <v>830</v>
      </c>
      <c r="M833" s="32" t="s">
        <v>5149</v>
      </c>
      <c r="N833" s="32" t="s">
        <v>1844</v>
      </c>
    </row>
    <row r="834" spans="1:14" ht="18" customHeight="1" x14ac:dyDescent="0.25">
      <c r="A834" s="53" t="s">
        <v>5150</v>
      </c>
      <c r="B834" s="54" t="s">
        <v>3137</v>
      </c>
      <c r="C834" s="54" t="s">
        <v>3137</v>
      </c>
      <c r="D834" s="54" t="s">
        <v>3051</v>
      </c>
      <c r="E834" s="55" t="s">
        <v>1840</v>
      </c>
      <c r="F834" s="54" t="s">
        <v>1841</v>
      </c>
      <c r="G834" s="67" t="s">
        <v>2762</v>
      </c>
      <c r="H834" s="68" t="s">
        <v>2763</v>
      </c>
      <c r="I834" s="69" t="s">
        <v>2764</v>
      </c>
      <c r="J834" s="68" t="s">
        <v>2765</v>
      </c>
      <c r="K834" s="57" t="s">
        <v>324</v>
      </c>
      <c r="L834" s="58">
        <v>831</v>
      </c>
      <c r="M834" s="32" t="s">
        <v>5151</v>
      </c>
      <c r="N834" s="32" t="s">
        <v>1844</v>
      </c>
    </row>
    <row r="835" spans="1:14" ht="18" customHeight="1" x14ac:dyDescent="0.25">
      <c r="A835" s="59" t="s">
        <v>5152</v>
      </c>
      <c r="B835" s="60" t="s">
        <v>3140</v>
      </c>
      <c r="C835" s="60" t="s">
        <v>3140</v>
      </c>
      <c r="D835" s="60" t="s">
        <v>3051</v>
      </c>
      <c r="E835" s="61" t="s">
        <v>1840</v>
      </c>
      <c r="F835" s="60" t="s">
        <v>1841</v>
      </c>
      <c r="G835" s="62" t="s">
        <v>2762</v>
      </c>
      <c r="H835" s="63" t="s">
        <v>2763</v>
      </c>
      <c r="I835" s="64" t="s">
        <v>2764</v>
      </c>
      <c r="J835" s="63" t="s">
        <v>2765</v>
      </c>
      <c r="K835" s="65" t="s">
        <v>324</v>
      </c>
      <c r="L835" s="66">
        <v>832</v>
      </c>
      <c r="M835" s="32" t="s">
        <v>5153</v>
      </c>
      <c r="N835" s="32" t="s">
        <v>1844</v>
      </c>
    </row>
    <row r="836" spans="1:14" ht="18" customHeight="1" x14ac:dyDescent="0.25">
      <c r="A836" s="72" t="s">
        <v>1840</v>
      </c>
      <c r="B836" s="54" t="s">
        <v>1841</v>
      </c>
      <c r="C836" s="55"/>
      <c r="D836" s="55"/>
      <c r="E836" s="55" t="s">
        <v>1840</v>
      </c>
      <c r="F836" s="54" t="s">
        <v>1841</v>
      </c>
      <c r="G836" s="67"/>
      <c r="H836" s="68"/>
      <c r="I836" s="69"/>
      <c r="J836" s="68"/>
      <c r="K836" s="57" t="s">
        <v>2740</v>
      </c>
      <c r="L836" s="58">
        <v>833</v>
      </c>
      <c r="M836" s="32" t="s">
        <v>1844</v>
      </c>
      <c r="N836" s="32" t="s">
        <v>1844</v>
      </c>
    </row>
    <row r="837" spans="1:14" ht="18" customHeight="1" x14ac:dyDescent="0.25">
      <c r="A837" s="59" t="s">
        <v>5154</v>
      </c>
      <c r="B837" s="60" t="s">
        <v>5155</v>
      </c>
      <c r="C837" s="60" t="s">
        <v>5155</v>
      </c>
      <c r="D837" s="60" t="s">
        <v>3228</v>
      </c>
      <c r="E837" s="61" t="s">
        <v>1845</v>
      </c>
      <c r="F837" s="60" t="s">
        <v>1846</v>
      </c>
      <c r="G837" s="62" t="s">
        <v>3154</v>
      </c>
      <c r="H837" s="63" t="s">
        <v>2763</v>
      </c>
      <c r="I837" s="64" t="s">
        <v>2764</v>
      </c>
      <c r="J837" s="63" t="s">
        <v>2765</v>
      </c>
      <c r="K837" s="65" t="s">
        <v>324</v>
      </c>
      <c r="L837" s="66">
        <v>834</v>
      </c>
      <c r="M837" s="32" t="s">
        <v>5156</v>
      </c>
      <c r="N837" s="32" t="s">
        <v>1849</v>
      </c>
    </row>
    <row r="838" spans="1:14" ht="18" customHeight="1" x14ac:dyDescent="0.25">
      <c r="A838" s="53" t="s">
        <v>5157</v>
      </c>
      <c r="B838" s="54" t="s">
        <v>5158</v>
      </c>
      <c r="C838" s="54" t="s">
        <v>5158</v>
      </c>
      <c r="D838" s="54" t="s">
        <v>3228</v>
      </c>
      <c r="E838" s="55" t="s">
        <v>1845</v>
      </c>
      <c r="F838" s="54" t="s">
        <v>1846</v>
      </c>
      <c r="G838" s="67" t="s">
        <v>3154</v>
      </c>
      <c r="H838" s="68" t="s">
        <v>2763</v>
      </c>
      <c r="I838" s="69" t="s">
        <v>2764</v>
      </c>
      <c r="J838" s="68" t="s">
        <v>2765</v>
      </c>
      <c r="K838" s="57" t="s">
        <v>324</v>
      </c>
      <c r="L838" s="58">
        <v>835</v>
      </c>
      <c r="M838" s="32" t="s">
        <v>5159</v>
      </c>
      <c r="N838" s="32" t="s">
        <v>1849</v>
      </c>
    </row>
    <row r="839" spans="1:14" ht="18" customHeight="1" x14ac:dyDescent="0.25">
      <c r="A839" s="59" t="s">
        <v>5160</v>
      </c>
      <c r="B839" s="60" t="s">
        <v>5161</v>
      </c>
      <c r="C839" s="60" t="s">
        <v>5161</v>
      </c>
      <c r="D839" s="60" t="s">
        <v>3228</v>
      </c>
      <c r="E839" s="61" t="s">
        <v>1845</v>
      </c>
      <c r="F839" s="60" t="s">
        <v>1846</v>
      </c>
      <c r="G839" s="62" t="s">
        <v>3154</v>
      </c>
      <c r="H839" s="63" t="s">
        <v>2763</v>
      </c>
      <c r="I839" s="64" t="s">
        <v>2764</v>
      </c>
      <c r="J839" s="63" t="s">
        <v>2765</v>
      </c>
      <c r="K839" s="65" t="s">
        <v>324</v>
      </c>
      <c r="L839" s="66">
        <v>836</v>
      </c>
      <c r="M839" s="32" t="s">
        <v>5162</v>
      </c>
      <c r="N839" s="32" t="s">
        <v>1849</v>
      </c>
    </row>
    <row r="840" spans="1:14" ht="18" customHeight="1" x14ac:dyDescent="0.25">
      <c r="A840" s="53" t="s">
        <v>5163</v>
      </c>
      <c r="B840" s="54" t="s">
        <v>5164</v>
      </c>
      <c r="C840" s="54" t="s">
        <v>5164</v>
      </c>
      <c r="D840" s="54" t="s">
        <v>3228</v>
      </c>
      <c r="E840" s="55" t="s">
        <v>1845</v>
      </c>
      <c r="F840" s="54" t="s">
        <v>1846</v>
      </c>
      <c r="G840" s="67" t="s">
        <v>3154</v>
      </c>
      <c r="H840" s="68" t="s">
        <v>2763</v>
      </c>
      <c r="I840" s="69" t="s">
        <v>2764</v>
      </c>
      <c r="J840" s="68" t="s">
        <v>2765</v>
      </c>
      <c r="K840" s="57" t="s">
        <v>324</v>
      </c>
      <c r="L840" s="58">
        <v>837</v>
      </c>
      <c r="M840" s="32" t="s">
        <v>5165</v>
      </c>
      <c r="N840" s="32" t="s">
        <v>1849</v>
      </c>
    </row>
    <row r="841" spans="1:14" ht="18" customHeight="1" x14ac:dyDescent="0.25">
      <c r="A841" s="59" t="s">
        <v>5166</v>
      </c>
      <c r="B841" s="60" t="s">
        <v>5167</v>
      </c>
      <c r="C841" s="60" t="s">
        <v>5167</v>
      </c>
      <c r="D841" s="60" t="s">
        <v>3228</v>
      </c>
      <c r="E841" s="61" t="s">
        <v>1845</v>
      </c>
      <c r="F841" s="60" t="s">
        <v>1846</v>
      </c>
      <c r="G841" s="62" t="s">
        <v>3154</v>
      </c>
      <c r="H841" s="63" t="s">
        <v>2763</v>
      </c>
      <c r="I841" s="64" t="s">
        <v>2764</v>
      </c>
      <c r="J841" s="63" t="s">
        <v>2765</v>
      </c>
      <c r="K841" s="65" t="s">
        <v>324</v>
      </c>
      <c r="L841" s="66">
        <v>838</v>
      </c>
      <c r="M841" s="32" t="s">
        <v>5168</v>
      </c>
      <c r="N841" s="32" t="s">
        <v>1849</v>
      </c>
    </row>
    <row r="842" spans="1:14" ht="18" customHeight="1" x14ac:dyDescent="0.25">
      <c r="A842" s="53" t="s">
        <v>5169</v>
      </c>
      <c r="B842" s="54" t="s">
        <v>5170</v>
      </c>
      <c r="C842" s="54" t="s">
        <v>5170</v>
      </c>
      <c r="D842" s="54" t="s">
        <v>3228</v>
      </c>
      <c r="E842" s="55" t="s">
        <v>1845</v>
      </c>
      <c r="F842" s="54" t="s">
        <v>1846</v>
      </c>
      <c r="G842" s="67" t="s">
        <v>3154</v>
      </c>
      <c r="H842" s="68" t="s">
        <v>2763</v>
      </c>
      <c r="I842" s="69" t="s">
        <v>2764</v>
      </c>
      <c r="J842" s="68" t="s">
        <v>2765</v>
      </c>
      <c r="K842" s="57" t="s">
        <v>324</v>
      </c>
      <c r="L842" s="58">
        <v>839</v>
      </c>
      <c r="M842" s="32" t="s">
        <v>5171</v>
      </c>
      <c r="N842" s="32" t="s">
        <v>1849</v>
      </c>
    </row>
    <row r="843" spans="1:14" ht="18" customHeight="1" x14ac:dyDescent="0.25">
      <c r="A843" s="59" t="s">
        <v>5172</v>
      </c>
      <c r="B843" s="60" t="s">
        <v>5173</v>
      </c>
      <c r="C843" s="60" t="s">
        <v>5173</v>
      </c>
      <c r="D843" s="60" t="s">
        <v>3228</v>
      </c>
      <c r="E843" s="61" t="s">
        <v>1845</v>
      </c>
      <c r="F843" s="60" t="s">
        <v>1846</v>
      </c>
      <c r="G843" s="62" t="s">
        <v>3154</v>
      </c>
      <c r="H843" s="63" t="s">
        <v>2763</v>
      </c>
      <c r="I843" s="64" t="s">
        <v>2764</v>
      </c>
      <c r="J843" s="63" t="s">
        <v>2765</v>
      </c>
      <c r="K843" s="65" t="s">
        <v>324</v>
      </c>
      <c r="L843" s="66">
        <v>840</v>
      </c>
      <c r="M843" s="32" t="s">
        <v>5174</v>
      </c>
      <c r="N843" s="32" t="s">
        <v>1849</v>
      </c>
    </row>
    <row r="844" spans="1:14" ht="18" customHeight="1" x14ac:dyDescent="0.25">
      <c r="A844" s="53" t="s">
        <v>5175</v>
      </c>
      <c r="B844" s="54" t="s">
        <v>5176</v>
      </c>
      <c r="C844" s="54" t="s">
        <v>5176</v>
      </c>
      <c r="D844" s="54" t="s">
        <v>3228</v>
      </c>
      <c r="E844" s="55" t="s">
        <v>1845</v>
      </c>
      <c r="F844" s="54" t="s">
        <v>1846</v>
      </c>
      <c r="G844" s="67" t="s">
        <v>3154</v>
      </c>
      <c r="H844" s="68" t="s">
        <v>2763</v>
      </c>
      <c r="I844" s="69" t="s">
        <v>2764</v>
      </c>
      <c r="J844" s="68" t="s">
        <v>2765</v>
      </c>
      <c r="K844" s="57" t="s">
        <v>324</v>
      </c>
      <c r="L844" s="58">
        <v>841</v>
      </c>
      <c r="M844" s="32" t="s">
        <v>5177</v>
      </c>
      <c r="N844" s="32" t="s">
        <v>1849</v>
      </c>
    </row>
    <row r="845" spans="1:14" ht="18" customHeight="1" x14ac:dyDescent="0.25">
      <c r="A845" s="59" t="s">
        <v>5178</v>
      </c>
      <c r="B845" s="60" t="s">
        <v>5179</v>
      </c>
      <c r="C845" s="60" t="s">
        <v>5179</v>
      </c>
      <c r="D845" s="60" t="s">
        <v>3228</v>
      </c>
      <c r="E845" s="61" t="s">
        <v>1845</v>
      </c>
      <c r="F845" s="60" t="s">
        <v>1846</v>
      </c>
      <c r="G845" s="62" t="s">
        <v>3154</v>
      </c>
      <c r="H845" s="63" t="s">
        <v>2763</v>
      </c>
      <c r="I845" s="64" t="s">
        <v>2764</v>
      </c>
      <c r="J845" s="63" t="s">
        <v>2765</v>
      </c>
      <c r="K845" s="65" t="s">
        <v>324</v>
      </c>
      <c r="L845" s="66">
        <v>842</v>
      </c>
      <c r="M845" s="32" t="s">
        <v>5180</v>
      </c>
      <c r="N845" s="32" t="s">
        <v>1849</v>
      </c>
    </row>
    <row r="846" spans="1:14" ht="18" customHeight="1" x14ac:dyDescent="0.25">
      <c r="A846" s="53" t="s">
        <v>5181</v>
      </c>
      <c r="B846" s="54" t="s">
        <v>5182</v>
      </c>
      <c r="C846" s="54" t="s">
        <v>5182</v>
      </c>
      <c r="D846" s="54" t="s">
        <v>3228</v>
      </c>
      <c r="E846" s="55" t="s">
        <v>1845</v>
      </c>
      <c r="F846" s="54" t="s">
        <v>1846</v>
      </c>
      <c r="G846" s="67" t="s">
        <v>3154</v>
      </c>
      <c r="H846" s="68" t="s">
        <v>2763</v>
      </c>
      <c r="I846" s="69" t="s">
        <v>2764</v>
      </c>
      <c r="J846" s="68" t="s">
        <v>2765</v>
      </c>
      <c r="K846" s="57" t="s">
        <v>324</v>
      </c>
      <c r="L846" s="58">
        <v>843</v>
      </c>
      <c r="M846" s="32" t="s">
        <v>5183</v>
      </c>
      <c r="N846" s="32" t="s">
        <v>1849</v>
      </c>
    </row>
    <row r="847" spans="1:14" ht="18" customHeight="1" x14ac:dyDescent="0.25">
      <c r="A847" s="73" t="s">
        <v>1845</v>
      </c>
      <c r="B847" s="60" t="s">
        <v>1846</v>
      </c>
      <c r="C847" s="61"/>
      <c r="D847" s="61"/>
      <c r="E847" s="61" t="s">
        <v>1845</v>
      </c>
      <c r="F847" s="60" t="s">
        <v>1846</v>
      </c>
      <c r="G847" s="62"/>
      <c r="H847" s="63"/>
      <c r="I847" s="64"/>
      <c r="J847" s="63"/>
      <c r="K847" s="65" t="s">
        <v>2740</v>
      </c>
      <c r="L847" s="66">
        <v>844</v>
      </c>
      <c r="M847" s="32" t="s">
        <v>1849</v>
      </c>
      <c r="N847" s="32" t="s">
        <v>1849</v>
      </c>
    </row>
    <row r="848" spans="1:14" ht="18" customHeight="1" x14ac:dyDescent="0.25">
      <c r="A848" s="53" t="s">
        <v>5184</v>
      </c>
      <c r="B848" s="54" t="s">
        <v>5185</v>
      </c>
      <c r="C848" s="54" t="s">
        <v>5185</v>
      </c>
      <c r="D848" s="54" t="s">
        <v>2761</v>
      </c>
      <c r="E848" s="55" t="s">
        <v>1850</v>
      </c>
      <c r="F848" s="54" t="s">
        <v>1851</v>
      </c>
      <c r="G848" s="67" t="s">
        <v>3154</v>
      </c>
      <c r="H848" s="68" t="s">
        <v>2763</v>
      </c>
      <c r="I848" s="69" t="s">
        <v>2764</v>
      </c>
      <c r="J848" s="68" t="s">
        <v>2765</v>
      </c>
      <c r="K848" s="57" t="s">
        <v>324</v>
      </c>
      <c r="L848" s="58">
        <v>845</v>
      </c>
      <c r="M848" s="32" t="s">
        <v>5186</v>
      </c>
      <c r="N848" s="32" t="s">
        <v>1854</v>
      </c>
    </row>
    <row r="849" spans="1:14" ht="18" customHeight="1" x14ac:dyDescent="0.25">
      <c r="A849" s="59" t="s">
        <v>5187</v>
      </c>
      <c r="B849" s="60" t="s">
        <v>4658</v>
      </c>
      <c r="C849" s="60" t="s">
        <v>4658</v>
      </c>
      <c r="D849" s="60" t="s">
        <v>2761</v>
      </c>
      <c r="E849" s="61" t="s">
        <v>1850</v>
      </c>
      <c r="F849" s="60" t="s">
        <v>1851</v>
      </c>
      <c r="G849" s="62" t="s">
        <v>3154</v>
      </c>
      <c r="H849" s="63" t="s">
        <v>2763</v>
      </c>
      <c r="I849" s="64" t="s">
        <v>2764</v>
      </c>
      <c r="J849" s="63" t="s">
        <v>2765</v>
      </c>
      <c r="K849" s="65" t="s">
        <v>324</v>
      </c>
      <c r="L849" s="66">
        <v>846</v>
      </c>
      <c r="M849" s="32" t="s">
        <v>5188</v>
      </c>
      <c r="N849" s="32" t="s">
        <v>1854</v>
      </c>
    </row>
    <row r="850" spans="1:14" ht="18" customHeight="1" x14ac:dyDescent="0.25">
      <c r="A850" s="53" t="s">
        <v>5189</v>
      </c>
      <c r="B850" s="54" t="s">
        <v>5190</v>
      </c>
      <c r="C850" s="54" t="s">
        <v>5190</v>
      </c>
      <c r="D850" s="54" t="s">
        <v>2761</v>
      </c>
      <c r="E850" s="55" t="s">
        <v>1850</v>
      </c>
      <c r="F850" s="54" t="s">
        <v>1851</v>
      </c>
      <c r="G850" s="67" t="s">
        <v>3154</v>
      </c>
      <c r="H850" s="68" t="s">
        <v>2763</v>
      </c>
      <c r="I850" s="69" t="s">
        <v>2764</v>
      </c>
      <c r="J850" s="68" t="s">
        <v>2765</v>
      </c>
      <c r="K850" s="57" t="s">
        <v>324</v>
      </c>
      <c r="L850" s="58">
        <v>847</v>
      </c>
      <c r="M850" s="32" t="s">
        <v>5191</v>
      </c>
      <c r="N850" s="32" t="s">
        <v>1854</v>
      </c>
    </row>
    <row r="851" spans="1:14" ht="18" customHeight="1" x14ac:dyDescent="0.25">
      <c r="A851" s="59" t="s">
        <v>5192</v>
      </c>
      <c r="B851" s="60" t="s">
        <v>5193</v>
      </c>
      <c r="C851" s="60" t="s">
        <v>5193</v>
      </c>
      <c r="D851" s="60" t="s">
        <v>2761</v>
      </c>
      <c r="E851" s="61" t="s">
        <v>1850</v>
      </c>
      <c r="F851" s="60" t="s">
        <v>1851</v>
      </c>
      <c r="G851" s="62" t="s">
        <v>3154</v>
      </c>
      <c r="H851" s="63" t="s">
        <v>2763</v>
      </c>
      <c r="I851" s="64" t="s">
        <v>2764</v>
      </c>
      <c r="J851" s="63" t="s">
        <v>2765</v>
      </c>
      <c r="K851" s="65" t="s">
        <v>324</v>
      </c>
      <c r="L851" s="66">
        <v>848</v>
      </c>
      <c r="M851" s="32" t="s">
        <v>5194</v>
      </c>
      <c r="N851" s="32" t="s">
        <v>1854</v>
      </c>
    </row>
    <row r="852" spans="1:14" ht="18" customHeight="1" x14ac:dyDescent="0.25">
      <c r="A852" s="53" t="s">
        <v>5195</v>
      </c>
      <c r="B852" s="54" t="s">
        <v>5196</v>
      </c>
      <c r="C852" s="54" t="s">
        <v>5196</v>
      </c>
      <c r="D852" s="54" t="s">
        <v>2761</v>
      </c>
      <c r="E852" s="55" t="s">
        <v>1850</v>
      </c>
      <c r="F852" s="54" t="s">
        <v>1851</v>
      </c>
      <c r="G852" s="67" t="s">
        <v>3154</v>
      </c>
      <c r="H852" s="68" t="s">
        <v>2763</v>
      </c>
      <c r="I852" s="69" t="s">
        <v>2764</v>
      </c>
      <c r="J852" s="68" t="s">
        <v>2765</v>
      </c>
      <c r="K852" s="57" t="s">
        <v>324</v>
      </c>
      <c r="L852" s="58">
        <v>849</v>
      </c>
      <c r="M852" s="32" t="s">
        <v>5197</v>
      </c>
      <c r="N852" s="32" t="s">
        <v>1854</v>
      </c>
    </row>
    <row r="853" spans="1:14" ht="18" customHeight="1" x14ac:dyDescent="0.25">
      <c r="A853" s="59" t="s">
        <v>5198</v>
      </c>
      <c r="B853" s="60" t="s">
        <v>5199</v>
      </c>
      <c r="C853" s="60" t="s">
        <v>5199</v>
      </c>
      <c r="D853" s="60" t="s">
        <v>2761</v>
      </c>
      <c r="E853" s="61" t="s">
        <v>1850</v>
      </c>
      <c r="F853" s="60" t="s">
        <v>1851</v>
      </c>
      <c r="G853" s="62" t="s">
        <v>3154</v>
      </c>
      <c r="H853" s="63" t="s">
        <v>2763</v>
      </c>
      <c r="I853" s="64" t="s">
        <v>2764</v>
      </c>
      <c r="J853" s="63" t="s">
        <v>2765</v>
      </c>
      <c r="K853" s="65" t="s">
        <v>324</v>
      </c>
      <c r="L853" s="66">
        <v>850</v>
      </c>
      <c r="M853" s="32" t="s">
        <v>5200</v>
      </c>
      <c r="N853" s="32" t="s">
        <v>1854</v>
      </c>
    </row>
    <row r="854" spans="1:14" ht="18" customHeight="1" x14ac:dyDescent="0.25">
      <c r="A854" s="53" t="s">
        <v>5201</v>
      </c>
      <c r="B854" s="54" t="s">
        <v>5202</v>
      </c>
      <c r="C854" s="54" t="s">
        <v>5202</v>
      </c>
      <c r="D854" s="54" t="s">
        <v>2761</v>
      </c>
      <c r="E854" s="55" t="s">
        <v>1850</v>
      </c>
      <c r="F854" s="54" t="s">
        <v>1851</v>
      </c>
      <c r="G854" s="67" t="s">
        <v>3154</v>
      </c>
      <c r="H854" s="68" t="s">
        <v>2763</v>
      </c>
      <c r="I854" s="69" t="s">
        <v>2764</v>
      </c>
      <c r="J854" s="68" t="s">
        <v>2765</v>
      </c>
      <c r="K854" s="57" t="s">
        <v>324</v>
      </c>
      <c r="L854" s="58">
        <v>851</v>
      </c>
      <c r="M854" s="32" t="s">
        <v>5203</v>
      </c>
      <c r="N854" s="32" t="s">
        <v>1854</v>
      </c>
    </row>
    <row r="855" spans="1:14" ht="18" customHeight="1" x14ac:dyDescent="0.25">
      <c r="A855" s="59" t="s">
        <v>5204</v>
      </c>
      <c r="B855" s="60" t="s">
        <v>5205</v>
      </c>
      <c r="C855" s="60" t="s">
        <v>5205</v>
      </c>
      <c r="D855" s="60" t="s">
        <v>2761</v>
      </c>
      <c r="E855" s="61" t="s">
        <v>1850</v>
      </c>
      <c r="F855" s="60" t="s">
        <v>1851</v>
      </c>
      <c r="G855" s="62" t="s">
        <v>3154</v>
      </c>
      <c r="H855" s="63" t="s">
        <v>2763</v>
      </c>
      <c r="I855" s="64" t="s">
        <v>2764</v>
      </c>
      <c r="J855" s="63" t="s">
        <v>2765</v>
      </c>
      <c r="K855" s="65" t="s">
        <v>324</v>
      </c>
      <c r="L855" s="66">
        <v>852</v>
      </c>
      <c r="M855" s="32" t="s">
        <v>5206</v>
      </c>
      <c r="N855" s="32" t="s">
        <v>1854</v>
      </c>
    </row>
    <row r="856" spans="1:14" ht="18" customHeight="1" x14ac:dyDescent="0.25">
      <c r="A856" s="53" t="s">
        <v>5207</v>
      </c>
      <c r="B856" s="54" t="s">
        <v>5208</v>
      </c>
      <c r="C856" s="54" t="s">
        <v>5208</v>
      </c>
      <c r="D856" s="54" t="s">
        <v>2761</v>
      </c>
      <c r="E856" s="55" t="s">
        <v>1850</v>
      </c>
      <c r="F856" s="54" t="s">
        <v>1851</v>
      </c>
      <c r="G856" s="67" t="s">
        <v>3154</v>
      </c>
      <c r="H856" s="68" t="s">
        <v>2763</v>
      </c>
      <c r="I856" s="69" t="s">
        <v>2764</v>
      </c>
      <c r="J856" s="68" t="s">
        <v>2765</v>
      </c>
      <c r="K856" s="57" t="s">
        <v>324</v>
      </c>
      <c r="L856" s="58">
        <v>853</v>
      </c>
      <c r="M856" s="32" t="s">
        <v>5209</v>
      </c>
      <c r="N856" s="32" t="s">
        <v>1854</v>
      </c>
    </row>
    <row r="857" spans="1:14" ht="18" customHeight="1" x14ac:dyDescent="0.25">
      <c r="A857" s="59" t="s">
        <v>5210</v>
      </c>
      <c r="B857" s="60" t="s">
        <v>5211</v>
      </c>
      <c r="C857" s="60" t="s">
        <v>5211</v>
      </c>
      <c r="D857" s="60" t="s">
        <v>2761</v>
      </c>
      <c r="E857" s="61" t="s">
        <v>1850</v>
      </c>
      <c r="F857" s="60" t="s">
        <v>1851</v>
      </c>
      <c r="G857" s="62" t="s">
        <v>3154</v>
      </c>
      <c r="H857" s="63" t="s">
        <v>2763</v>
      </c>
      <c r="I857" s="64" t="s">
        <v>2764</v>
      </c>
      <c r="J857" s="63" t="s">
        <v>2765</v>
      </c>
      <c r="K857" s="65" t="s">
        <v>324</v>
      </c>
      <c r="L857" s="66">
        <v>854</v>
      </c>
      <c r="M857" s="32" t="s">
        <v>5212</v>
      </c>
      <c r="N857" s="32" t="s">
        <v>1854</v>
      </c>
    </row>
    <row r="858" spans="1:14" ht="18" customHeight="1" x14ac:dyDescent="0.25">
      <c r="A858" s="53" t="s">
        <v>5213</v>
      </c>
      <c r="B858" s="54" t="s">
        <v>5214</v>
      </c>
      <c r="C858" s="54" t="s">
        <v>5214</v>
      </c>
      <c r="D858" s="54" t="s">
        <v>2761</v>
      </c>
      <c r="E858" s="55" t="s">
        <v>1850</v>
      </c>
      <c r="F858" s="54" t="s">
        <v>1851</v>
      </c>
      <c r="G858" s="67" t="s">
        <v>3154</v>
      </c>
      <c r="H858" s="68" t="s">
        <v>2763</v>
      </c>
      <c r="I858" s="69" t="s">
        <v>2764</v>
      </c>
      <c r="J858" s="68" t="s">
        <v>2765</v>
      </c>
      <c r="K858" s="57" t="s">
        <v>324</v>
      </c>
      <c r="L858" s="58">
        <v>855</v>
      </c>
      <c r="M858" s="32" t="s">
        <v>5215</v>
      </c>
      <c r="N858" s="32" t="s">
        <v>1854</v>
      </c>
    </row>
    <row r="859" spans="1:14" ht="18" customHeight="1" x14ac:dyDescent="0.25">
      <c r="A859" s="59" t="s">
        <v>5216</v>
      </c>
      <c r="B859" s="60" t="s">
        <v>5217</v>
      </c>
      <c r="C859" s="60" t="s">
        <v>5217</v>
      </c>
      <c r="D859" s="60" t="s">
        <v>2761</v>
      </c>
      <c r="E859" s="61" t="s">
        <v>1850</v>
      </c>
      <c r="F859" s="60" t="s">
        <v>1851</v>
      </c>
      <c r="G859" s="62" t="s">
        <v>3154</v>
      </c>
      <c r="H859" s="63" t="s">
        <v>2763</v>
      </c>
      <c r="I859" s="64" t="s">
        <v>2764</v>
      </c>
      <c r="J859" s="63" t="s">
        <v>2765</v>
      </c>
      <c r="K859" s="65" t="s">
        <v>324</v>
      </c>
      <c r="L859" s="66">
        <v>856</v>
      </c>
      <c r="M859" s="32" t="s">
        <v>5218</v>
      </c>
      <c r="N859" s="32" t="s">
        <v>1854</v>
      </c>
    </row>
    <row r="860" spans="1:14" ht="18" customHeight="1" x14ac:dyDescent="0.25">
      <c r="A860" s="53" t="s">
        <v>5219</v>
      </c>
      <c r="B860" s="54" t="s">
        <v>5220</v>
      </c>
      <c r="C860" s="54" t="s">
        <v>5220</v>
      </c>
      <c r="D860" s="54" t="s">
        <v>2761</v>
      </c>
      <c r="E860" s="55" t="s">
        <v>1850</v>
      </c>
      <c r="F860" s="54" t="s">
        <v>1851</v>
      </c>
      <c r="G860" s="67" t="s">
        <v>3154</v>
      </c>
      <c r="H860" s="68" t="s">
        <v>2763</v>
      </c>
      <c r="I860" s="69" t="s">
        <v>2764</v>
      </c>
      <c r="J860" s="68" t="s">
        <v>2765</v>
      </c>
      <c r="K860" s="57" t="s">
        <v>324</v>
      </c>
      <c r="L860" s="58">
        <v>857</v>
      </c>
      <c r="M860" s="32" t="s">
        <v>5221</v>
      </c>
      <c r="N860" s="32" t="s">
        <v>1854</v>
      </c>
    </row>
    <row r="861" spans="1:14" ht="18" customHeight="1" x14ac:dyDescent="0.25">
      <c r="A861" s="59" t="s">
        <v>5222</v>
      </c>
      <c r="B861" s="60" t="s">
        <v>5223</v>
      </c>
      <c r="C861" s="60" t="s">
        <v>5223</v>
      </c>
      <c r="D861" s="60" t="s">
        <v>2761</v>
      </c>
      <c r="E861" s="61" t="s">
        <v>1850</v>
      </c>
      <c r="F861" s="60" t="s">
        <v>1851</v>
      </c>
      <c r="G861" s="62" t="s">
        <v>3154</v>
      </c>
      <c r="H861" s="63" t="s">
        <v>2763</v>
      </c>
      <c r="I861" s="64" t="s">
        <v>2764</v>
      </c>
      <c r="J861" s="63" t="s">
        <v>2765</v>
      </c>
      <c r="K861" s="65" t="s">
        <v>324</v>
      </c>
      <c r="L861" s="66">
        <v>858</v>
      </c>
      <c r="M861" s="32" t="s">
        <v>5224</v>
      </c>
      <c r="N861" s="32" t="s">
        <v>1854</v>
      </c>
    </row>
    <row r="862" spans="1:14" ht="18" customHeight="1" x14ac:dyDescent="0.25">
      <c r="A862" s="53" t="s">
        <v>5225</v>
      </c>
      <c r="B862" s="54" t="s">
        <v>4527</v>
      </c>
      <c r="C862" s="54" t="s">
        <v>4527</v>
      </c>
      <c r="D862" s="54" t="s">
        <v>2761</v>
      </c>
      <c r="E862" s="55" t="s">
        <v>1850</v>
      </c>
      <c r="F862" s="54" t="s">
        <v>1851</v>
      </c>
      <c r="G862" s="67" t="s">
        <v>3154</v>
      </c>
      <c r="H862" s="68" t="s">
        <v>2763</v>
      </c>
      <c r="I862" s="69" t="s">
        <v>2764</v>
      </c>
      <c r="J862" s="68" t="s">
        <v>2765</v>
      </c>
      <c r="K862" s="57" t="s">
        <v>324</v>
      </c>
      <c r="L862" s="58">
        <v>859</v>
      </c>
      <c r="M862" s="32" t="s">
        <v>5226</v>
      </c>
      <c r="N862" s="32" t="s">
        <v>1854</v>
      </c>
    </row>
    <row r="863" spans="1:14" ht="18" customHeight="1" x14ac:dyDescent="0.25">
      <c r="A863" s="59" t="s">
        <v>5227</v>
      </c>
      <c r="B863" s="60" t="s">
        <v>5228</v>
      </c>
      <c r="C863" s="60" t="s">
        <v>5228</v>
      </c>
      <c r="D863" s="60" t="s">
        <v>2761</v>
      </c>
      <c r="E863" s="61" t="s">
        <v>1850</v>
      </c>
      <c r="F863" s="60" t="s">
        <v>1851</v>
      </c>
      <c r="G863" s="62" t="s">
        <v>3154</v>
      </c>
      <c r="H863" s="63" t="s">
        <v>2763</v>
      </c>
      <c r="I863" s="64" t="s">
        <v>2764</v>
      </c>
      <c r="J863" s="63" t="s">
        <v>2765</v>
      </c>
      <c r="K863" s="65" t="s">
        <v>324</v>
      </c>
      <c r="L863" s="66">
        <v>860</v>
      </c>
      <c r="M863" s="32" t="s">
        <v>5229</v>
      </c>
      <c r="N863" s="32" t="s">
        <v>1854</v>
      </c>
    </row>
    <row r="864" spans="1:14" ht="18" customHeight="1" x14ac:dyDescent="0.25">
      <c r="A864" s="53" t="s">
        <v>5230</v>
      </c>
      <c r="B864" s="54" t="s">
        <v>5231</v>
      </c>
      <c r="C864" s="54" t="s">
        <v>5231</v>
      </c>
      <c r="D864" s="54" t="s">
        <v>2761</v>
      </c>
      <c r="E864" s="55" t="s">
        <v>1850</v>
      </c>
      <c r="F864" s="54" t="s">
        <v>1851</v>
      </c>
      <c r="G864" s="67" t="s">
        <v>3154</v>
      </c>
      <c r="H864" s="68" t="s">
        <v>2763</v>
      </c>
      <c r="I864" s="69" t="s">
        <v>2764</v>
      </c>
      <c r="J864" s="68" t="s">
        <v>2765</v>
      </c>
      <c r="K864" s="57" t="s">
        <v>324</v>
      </c>
      <c r="L864" s="58">
        <v>861</v>
      </c>
      <c r="M864" s="32" t="s">
        <v>5232</v>
      </c>
      <c r="N864" s="32" t="s">
        <v>1854</v>
      </c>
    </row>
    <row r="865" spans="1:14" ht="18" customHeight="1" x14ac:dyDescent="0.25">
      <c r="A865" s="59" t="s">
        <v>5233</v>
      </c>
      <c r="B865" s="60" t="s">
        <v>5234</v>
      </c>
      <c r="C865" s="60" t="s">
        <v>5234</v>
      </c>
      <c r="D865" s="60" t="s">
        <v>2761</v>
      </c>
      <c r="E865" s="61" t="s">
        <v>1850</v>
      </c>
      <c r="F865" s="60" t="s">
        <v>1851</v>
      </c>
      <c r="G865" s="62" t="s">
        <v>3154</v>
      </c>
      <c r="H865" s="63" t="s">
        <v>2763</v>
      </c>
      <c r="I865" s="64" t="s">
        <v>2764</v>
      </c>
      <c r="J865" s="63" t="s">
        <v>2765</v>
      </c>
      <c r="K865" s="65" t="s">
        <v>324</v>
      </c>
      <c r="L865" s="66">
        <v>862</v>
      </c>
      <c r="M865" s="32" t="s">
        <v>5235</v>
      </c>
      <c r="N865" s="32" t="s">
        <v>1854</v>
      </c>
    </row>
    <row r="866" spans="1:14" ht="18" customHeight="1" x14ac:dyDescent="0.25">
      <c r="A866" s="53" t="s">
        <v>5236</v>
      </c>
      <c r="B866" s="54" t="s">
        <v>5237</v>
      </c>
      <c r="C866" s="54" t="s">
        <v>5237</v>
      </c>
      <c r="D866" s="54" t="s">
        <v>2761</v>
      </c>
      <c r="E866" s="55" t="s">
        <v>1850</v>
      </c>
      <c r="F866" s="54" t="s">
        <v>1851</v>
      </c>
      <c r="G866" s="67" t="s">
        <v>3154</v>
      </c>
      <c r="H866" s="68" t="s">
        <v>2763</v>
      </c>
      <c r="I866" s="69" t="s">
        <v>2764</v>
      </c>
      <c r="J866" s="68" t="s">
        <v>2765</v>
      </c>
      <c r="K866" s="57" t="s">
        <v>324</v>
      </c>
      <c r="L866" s="58">
        <v>863</v>
      </c>
      <c r="M866" s="32" t="s">
        <v>5238</v>
      </c>
      <c r="N866" s="32" t="s">
        <v>1854</v>
      </c>
    </row>
    <row r="867" spans="1:14" ht="18" customHeight="1" x14ac:dyDescent="0.25">
      <c r="A867" s="59" t="s">
        <v>5239</v>
      </c>
      <c r="B867" s="60" t="s">
        <v>5240</v>
      </c>
      <c r="C867" s="60" t="s">
        <v>5240</v>
      </c>
      <c r="D867" s="60" t="s">
        <v>2761</v>
      </c>
      <c r="E867" s="61" t="s">
        <v>1850</v>
      </c>
      <c r="F867" s="60" t="s">
        <v>1851</v>
      </c>
      <c r="G867" s="62" t="s">
        <v>3154</v>
      </c>
      <c r="H867" s="63" t="s">
        <v>2763</v>
      </c>
      <c r="I867" s="64" t="s">
        <v>2764</v>
      </c>
      <c r="J867" s="63" t="s">
        <v>2765</v>
      </c>
      <c r="K867" s="65" t="s">
        <v>324</v>
      </c>
      <c r="L867" s="66">
        <v>864</v>
      </c>
      <c r="M867" s="32" t="s">
        <v>5241</v>
      </c>
      <c r="N867" s="32" t="s">
        <v>1854</v>
      </c>
    </row>
    <row r="868" spans="1:14" ht="18" customHeight="1" x14ac:dyDescent="0.25">
      <c r="A868" s="53" t="s">
        <v>5242</v>
      </c>
      <c r="B868" s="54" t="s">
        <v>5243</v>
      </c>
      <c r="C868" s="54" t="s">
        <v>5243</v>
      </c>
      <c r="D868" s="54" t="s">
        <v>2761</v>
      </c>
      <c r="E868" s="55" t="s">
        <v>1850</v>
      </c>
      <c r="F868" s="54" t="s">
        <v>1851</v>
      </c>
      <c r="G868" s="67" t="s">
        <v>3154</v>
      </c>
      <c r="H868" s="68" t="s">
        <v>2763</v>
      </c>
      <c r="I868" s="69" t="s">
        <v>2764</v>
      </c>
      <c r="J868" s="68" t="s">
        <v>2765</v>
      </c>
      <c r="K868" s="57" t="s">
        <v>324</v>
      </c>
      <c r="L868" s="58">
        <v>865</v>
      </c>
      <c r="M868" s="32" t="s">
        <v>5244</v>
      </c>
      <c r="N868" s="32" t="s">
        <v>1854</v>
      </c>
    </row>
    <row r="869" spans="1:14" ht="18" customHeight="1" x14ac:dyDescent="0.25">
      <c r="A869" s="59" t="s">
        <v>5245</v>
      </c>
      <c r="B869" s="60" t="s">
        <v>5246</v>
      </c>
      <c r="C869" s="60" t="s">
        <v>5246</v>
      </c>
      <c r="D869" s="60" t="s">
        <v>2761</v>
      </c>
      <c r="E869" s="61" t="s">
        <v>1850</v>
      </c>
      <c r="F869" s="60" t="s">
        <v>1851</v>
      </c>
      <c r="G869" s="62" t="s">
        <v>3154</v>
      </c>
      <c r="H869" s="63" t="s">
        <v>2763</v>
      </c>
      <c r="I869" s="64" t="s">
        <v>2764</v>
      </c>
      <c r="J869" s="63" t="s">
        <v>2765</v>
      </c>
      <c r="K869" s="65" t="s">
        <v>324</v>
      </c>
      <c r="L869" s="66">
        <v>866</v>
      </c>
      <c r="M869" s="32" t="s">
        <v>5247</v>
      </c>
      <c r="N869" s="32" t="s">
        <v>1854</v>
      </c>
    </row>
    <row r="870" spans="1:14" ht="18" customHeight="1" x14ac:dyDescent="0.25">
      <c r="A870" s="53" t="s">
        <v>5248</v>
      </c>
      <c r="B870" s="54" t="s">
        <v>5249</v>
      </c>
      <c r="C870" s="54" t="s">
        <v>5249</v>
      </c>
      <c r="D870" s="54" t="s">
        <v>2761</v>
      </c>
      <c r="E870" s="55" t="s">
        <v>1850</v>
      </c>
      <c r="F870" s="54" t="s">
        <v>1851</v>
      </c>
      <c r="G870" s="67" t="s">
        <v>3154</v>
      </c>
      <c r="H870" s="68" t="s">
        <v>2763</v>
      </c>
      <c r="I870" s="69" t="s">
        <v>2764</v>
      </c>
      <c r="J870" s="68" t="s">
        <v>2765</v>
      </c>
      <c r="K870" s="57" t="s">
        <v>324</v>
      </c>
      <c r="L870" s="58">
        <v>867</v>
      </c>
      <c r="M870" s="32" t="s">
        <v>5250</v>
      </c>
      <c r="N870" s="32" t="s">
        <v>1854</v>
      </c>
    </row>
    <row r="871" spans="1:14" ht="18" customHeight="1" x14ac:dyDescent="0.25">
      <c r="A871" s="59" t="s">
        <v>5251</v>
      </c>
      <c r="B871" s="60" t="s">
        <v>5252</v>
      </c>
      <c r="C871" s="60" t="s">
        <v>5252</v>
      </c>
      <c r="D871" s="60" t="s">
        <v>2761</v>
      </c>
      <c r="E871" s="61" t="s">
        <v>1850</v>
      </c>
      <c r="F871" s="60" t="s">
        <v>1851</v>
      </c>
      <c r="G871" s="62" t="s">
        <v>3154</v>
      </c>
      <c r="H871" s="63" t="s">
        <v>2763</v>
      </c>
      <c r="I871" s="64" t="s">
        <v>2764</v>
      </c>
      <c r="J871" s="63" t="s">
        <v>2765</v>
      </c>
      <c r="K871" s="65" t="s">
        <v>324</v>
      </c>
      <c r="L871" s="66">
        <v>868</v>
      </c>
      <c r="M871" s="32" t="s">
        <v>5253</v>
      </c>
      <c r="N871" s="32" t="s">
        <v>1854</v>
      </c>
    </row>
    <row r="872" spans="1:14" ht="18" customHeight="1" x14ac:dyDescent="0.25">
      <c r="A872" s="72" t="s">
        <v>1850</v>
      </c>
      <c r="B872" s="54" t="s">
        <v>1851</v>
      </c>
      <c r="C872" s="55"/>
      <c r="D872" s="55"/>
      <c r="E872" s="55" t="s">
        <v>1850</v>
      </c>
      <c r="F872" s="54" t="s">
        <v>1851</v>
      </c>
      <c r="G872" s="67"/>
      <c r="H872" s="68"/>
      <c r="I872" s="69"/>
      <c r="J872" s="68"/>
      <c r="K872" s="57" t="s">
        <v>2740</v>
      </c>
      <c r="L872" s="58">
        <v>869</v>
      </c>
      <c r="M872" s="32" t="s">
        <v>1854</v>
      </c>
      <c r="N872" s="32" t="s">
        <v>1854</v>
      </c>
    </row>
    <row r="873" spans="1:14" ht="18" customHeight="1" x14ac:dyDescent="0.25">
      <c r="A873" s="59" t="s">
        <v>5254</v>
      </c>
      <c r="B873" s="60" t="s">
        <v>5255</v>
      </c>
      <c r="C873" s="60" t="s">
        <v>5255</v>
      </c>
      <c r="D873" s="60" t="s">
        <v>3643</v>
      </c>
      <c r="E873" s="61" t="s">
        <v>1855</v>
      </c>
      <c r="F873" s="60" t="s">
        <v>1856</v>
      </c>
      <c r="G873" s="62" t="s">
        <v>2762</v>
      </c>
      <c r="H873" s="63" t="s">
        <v>2763</v>
      </c>
      <c r="I873" s="64" t="s">
        <v>2764</v>
      </c>
      <c r="J873" s="63" t="s">
        <v>2765</v>
      </c>
      <c r="K873" s="65" t="s">
        <v>324</v>
      </c>
      <c r="L873" s="66">
        <v>870</v>
      </c>
      <c r="M873" s="32" t="s">
        <v>5256</v>
      </c>
      <c r="N873" s="32" t="s">
        <v>1859</v>
      </c>
    </row>
    <row r="874" spans="1:14" ht="18" customHeight="1" x14ac:dyDescent="0.25">
      <c r="A874" s="53" t="s">
        <v>5257</v>
      </c>
      <c r="B874" s="54" t="s">
        <v>5258</v>
      </c>
      <c r="C874" s="54" t="s">
        <v>5258</v>
      </c>
      <c r="D874" s="54" t="s">
        <v>3643</v>
      </c>
      <c r="E874" s="55" t="s">
        <v>1855</v>
      </c>
      <c r="F874" s="54" t="s">
        <v>1856</v>
      </c>
      <c r="G874" s="67" t="s">
        <v>2762</v>
      </c>
      <c r="H874" s="68" t="s">
        <v>2763</v>
      </c>
      <c r="I874" s="69" t="s">
        <v>2764</v>
      </c>
      <c r="J874" s="68" t="s">
        <v>2765</v>
      </c>
      <c r="K874" s="57" t="s">
        <v>324</v>
      </c>
      <c r="L874" s="58">
        <v>871</v>
      </c>
      <c r="M874" s="32" t="s">
        <v>5259</v>
      </c>
      <c r="N874" s="32" t="s">
        <v>1859</v>
      </c>
    </row>
    <row r="875" spans="1:14" ht="18" customHeight="1" x14ac:dyDescent="0.25">
      <c r="A875" s="59" t="s">
        <v>5260</v>
      </c>
      <c r="B875" s="60" t="s">
        <v>5261</v>
      </c>
      <c r="C875" s="60" t="s">
        <v>5261</v>
      </c>
      <c r="D875" s="60" t="s">
        <v>3643</v>
      </c>
      <c r="E875" s="61" t="s">
        <v>1855</v>
      </c>
      <c r="F875" s="60" t="s">
        <v>1856</v>
      </c>
      <c r="G875" s="62" t="s">
        <v>2762</v>
      </c>
      <c r="H875" s="63" t="s">
        <v>2763</v>
      </c>
      <c r="I875" s="64" t="s">
        <v>2764</v>
      </c>
      <c r="J875" s="63" t="s">
        <v>2765</v>
      </c>
      <c r="K875" s="65" t="s">
        <v>324</v>
      </c>
      <c r="L875" s="66">
        <v>872</v>
      </c>
      <c r="M875" s="32" t="s">
        <v>5262</v>
      </c>
      <c r="N875" s="32" t="s">
        <v>1859</v>
      </c>
    </row>
    <row r="876" spans="1:14" ht="18" customHeight="1" x14ac:dyDescent="0.25">
      <c r="A876" s="53" t="s">
        <v>5263</v>
      </c>
      <c r="B876" s="54" t="s">
        <v>5264</v>
      </c>
      <c r="C876" s="54" t="s">
        <v>5264</v>
      </c>
      <c r="D876" s="54" t="s">
        <v>3643</v>
      </c>
      <c r="E876" s="55" t="s">
        <v>1855</v>
      </c>
      <c r="F876" s="54" t="s">
        <v>1856</v>
      </c>
      <c r="G876" s="67" t="s">
        <v>2762</v>
      </c>
      <c r="H876" s="68" t="s">
        <v>2763</v>
      </c>
      <c r="I876" s="69" t="s">
        <v>2764</v>
      </c>
      <c r="J876" s="68" t="s">
        <v>2765</v>
      </c>
      <c r="K876" s="57" t="s">
        <v>324</v>
      </c>
      <c r="L876" s="58">
        <v>873</v>
      </c>
      <c r="M876" s="32" t="s">
        <v>5265</v>
      </c>
      <c r="N876" s="32" t="s">
        <v>1859</v>
      </c>
    </row>
    <row r="877" spans="1:14" ht="18" customHeight="1" x14ac:dyDescent="0.25">
      <c r="A877" s="59" t="s">
        <v>5266</v>
      </c>
      <c r="B877" s="60" t="s">
        <v>5267</v>
      </c>
      <c r="C877" s="60" t="s">
        <v>5267</v>
      </c>
      <c r="D877" s="60" t="s">
        <v>3643</v>
      </c>
      <c r="E877" s="61" t="s">
        <v>1855</v>
      </c>
      <c r="F877" s="60" t="s">
        <v>1856</v>
      </c>
      <c r="G877" s="62" t="s">
        <v>2762</v>
      </c>
      <c r="H877" s="63" t="s">
        <v>2763</v>
      </c>
      <c r="I877" s="64" t="s">
        <v>2764</v>
      </c>
      <c r="J877" s="63" t="s">
        <v>2765</v>
      </c>
      <c r="K877" s="65" t="s">
        <v>324</v>
      </c>
      <c r="L877" s="66">
        <v>874</v>
      </c>
      <c r="M877" s="32" t="s">
        <v>5268</v>
      </c>
      <c r="N877" s="32" t="s">
        <v>1859</v>
      </c>
    </row>
    <row r="878" spans="1:14" ht="18" customHeight="1" x14ac:dyDescent="0.25">
      <c r="A878" s="53" t="s">
        <v>5269</v>
      </c>
      <c r="B878" s="54" t="s">
        <v>5270</v>
      </c>
      <c r="C878" s="54" t="s">
        <v>5270</v>
      </c>
      <c r="D878" s="54" t="s">
        <v>3643</v>
      </c>
      <c r="E878" s="55" t="s">
        <v>1855</v>
      </c>
      <c r="F878" s="54" t="s">
        <v>1856</v>
      </c>
      <c r="G878" s="67" t="s">
        <v>2762</v>
      </c>
      <c r="H878" s="68" t="s">
        <v>2763</v>
      </c>
      <c r="I878" s="69" t="s">
        <v>2764</v>
      </c>
      <c r="J878" s="68" t="s">
        <v>2765</v>
      </c>
      <c r="K878" s="57" t="s">
        <v>324</v>
      </c>
      <c r="L878" s="58">
        <v>875</v>
      </c>
      <c r="M878" s="32" t="s">
        <v>5271</v>
      </c>
      <c r="N878" s="32" t="s">
        <v>1859</v>
      </c>
    </row>
    <row r="879" spans="1:14" ht="18" customHeight="1" x14ac:dyDescent="0.25">
      <c r="A879" s="59" t="s">
        <v>5272</v>
      </c>
      <c r="B879" s="60" t="s">
        <v>5273</v>
      </c>
      <c r="C879" s="60" t="s">
        <v>5273</v>
      </c>
      <c r="D879" s="60" t="s">
        <v>3643</v>
      </c>
      <c r="E879" s="61" t="s">
        <v>1855</v>
      </c>
      <c r="F879" s="60" t="s">
        <v>1856</v>
      </c>
      <c r="G879" s="62" t="s">
        <v>2762</v>
      </c>
      <c r="H879" s="63" t="s">
        <v>2763</v>
      </c>
      <c r="I879" s="64" t="s">
        <v>2764</v>
      </c>
      <c r="J879" s="63" t="s">
        <v>2765</v>
      </c>
      <c r="K879" s="65" t="s">
        <v>324</v>
      </c>
      <c r="L879" s="66">
        <v>876</v>
      </c>
      <c r="M879" s="32" t="s">
        <v>5274</v>
      </c>
      <c r="N879" s="32" t="s">
        <v>1859</v>
      </c>
    </row>
    <row r="880" spans="1:14" ht="18" customHeight="1" x14ac:dyDescent="0.25">
      <c r="A880" s="53" t="s">
        <v>5275</v>
      </c>
      <c r="B880" s="54" t="s">
        <v>5276</v>
      </c>
      <c r="C880" s="54" t="s">
        <v>5276</v>
      </c>
      <c r="D880" s="54" t="s">
        <v>3643</v>
      </c>
      <c r="E880" s="55" t="s">
        <v>1855</v>
      </c>
      <c r="F880" s="54" t="s">
        <v>1856</v>
      </c>
      <c r="G880" s="67" t="s">
        <v>2762</v>
      </c>
      <c r="H880" s="68" t="s">
        <v>2763</v>
      </c>
      <c r="I880" s="69" t="s">
        <v>2764</v>
      </c>
      <c r="J880" s="68" t="s">
        <v>2765</v>
      </c>
      <c r="K880" s="57" t="s">
        <v>324</v>
      </c>
      <c r="L880" s="58">
        <v>877</v>
      </c>
      <c r="M880" s="32" t="s">
        <v>5277</v>
      </c>
      <c r="N880" s="32" t="s">
        <v>1859</v>
      </c>
    </row>
    <row r="881" spans="1:14" ht="18" customHeight="1" x14ac:dyDescent="0.25">
      <c r="A881" s="59" t="s">
        <v>5278</v>
      </c>
      <c r="B881" s="60" t="s">
        <v>5279</v>
      </c>
      <c r="C881" s="60" t="s">
        <v>5279</v>
      </c>
      <c r="D881" s="60" t="s">
        <v>3643</v>
      </c>
      <c r="E881" s="61" t="s">
        <v>1855</v>
      </c>
      <c r="F881" s="60" t="s">
        <v>1856</v>
      </c>
      <c r="G881" s="62" t="s">
        <v>2762</v>
      </c>
      <c r="H881" s="63" t="s">
        <v>2763</v>
      </c>
      <c r="I881" s="64" t="s">
        <v>2764</v>
      </c>
      <c r="J881" s="63" t="s">
        <v>2765</v>
      </c>
      <c r="K881" s="65" t="s">
        <v>324</v>
      </c>
      <c r="L881" s="66">
        <v>878</v>
      </c>
      <c r="M881" s="32" t="s">
        <v>5280</v>
      </c>
      <c r="N881" s="32" t="s">
        <v>1859</v>
      </c>
    </row>
    <row r="882" spans="1:14" ht="18" customHeight="1" x14ac:dyDescent="0.25">
      <c r="A882" s="53" t="s">
        <v>5281</v>
      </c>
      <c r="B882" s="54" t="s">
        <v>5282</v>
      </c>
      <c r="C882" s="54" t="s">
        <v>5282</v>
      </c>
      <c r="D882" s="54" t="s">
        <v>3643</v>
      </c>
      <c r="E882" s="55" t="s">
        <v>1855</v>
      </c>
      <c r="F882" s="54" t="s">
        <v>1856</v>
      </c>
      <c r="G882" s="67" t="s">
        <v>2762</v>
      </c>
      <c r="H882" s="68" t="s">
        <v>2763</v>
      </c>
      <c r="I882" s="69" t="s">
        <v>2764</v>
      </c>
      <c r="J882" s="68" t="s">
        <v>2765</v>
      </c>
      <c r="K882" s="57" t="s">
        <v>324</v>
      </c>
      <c r="L882" s="58">
        <v>879</v>
      </c>
      <c r="M882" s="32" t="s">
        <v>5283</v>
      </c>
      <c r="N882" s="32" t="s">
        <v>1859</v>
      </c>
    </row>
    <row r="883" spans="1:14" ht="18" customHeight="1" x14ac:dyDescent="0.25">
      <c r="A883" s="59" t="s">
        <v>5284</v>
      </c>
      <c r="B883" s="60" t="s">
        <v>5285</v>
      </c>
      <c r="C883" s="60" t="s">
        <v>5285</v>
      </c>
      <c r="D883" s="60" t="s">
        <v>3643</v>
      </c>
      <c r="E883" s="61" t="s">
        <v>1855</v>
      </c>
      <c r="F883" s="60" t="s">
        <v>1856</v>
      </c>
      <c r="G883" s="62" t="s">
        <v>2762</v>
      </c>
      <c r="H883" s="63" t="s">
        <v>2763</v>
      </c>
      <c r="I883" s="64" t="s">
        <v>2764</v>
      </c>
      <c r="J883" s="63" t="s">
        <v>2765</v>
      </c>
      <c r="K883" s="65" t="s">
        <v>324</v>
      </c>
      <c r="L883" s="66">
        <v>880</v>
      </c>
      <c r="M883" s="32" t="s">
        <v>5286</v>
      </c>
      <c r="N883" s="32" t="s">
        <v>1859</v>
      </c>
    </row>
    <row r="884" spans="1:14" ht="18" customHeight="1" x14ac:dyDescent="0.25">
      <c r="A884" s="53" t="s">
        <v>5287</v>
      </c>
      <c r="B884" s="54" t="s">
        <v>5288</v>
      </c>
      <c r="C884" s="54" t="s">
        <v>5288</v>
      </c>
      <c r="D884" s="54" t="s">
        <v>3643</v>
      </c>
      <c r="E884" s="55" t="s">
        <v>1855</v>
      </c>
      <c r="F884" s="54" t="s">
        <v>1856</v>
      </c>
      <c r="G884" s="67" t="s">
        <v>2762</v>
      </c>
      <c r="H884" s="68" t="s">
        <v>2763</v>
      </c>
      <c r="I884" s="69" t="s">
        <v>2764</v>
      </c>
      <c r="J884" s="68" t="s">
        <v>2765</v>
      </c>
      <c r="K884" s="57" t="s">
        <v>324</v>
      </c>
      <c r="L884" s="58">
        <v>881</v>
      </c>
      <c r="M884" s="32" t="s">
        <v>5289</v>
      </c>
      <c r="N884" s="32" t="s">
        <v>1859</v>
      </c>
    </row>
    <row r="885" spans="1:14" ht="18" customHeight="1" x14ac:dyDescent="0.25">
      <c r="A885" s="59" t="s">
        <v>5290</v>
      </c>
      <c r="B885" s="60" t="s">
        <v>5291</v>
      </c>
      <c r="C885" s="60" t="s">
        <v>5291</v>
      </c>
      <c r="D885" s="60" t="s">
        <v>3643</v>
      </c>
      <c r="E885" s="61" t="s">
        <v>1855</v>
      </c>
      <c r="F885" s="60" t="s">
        <v>1856</v>
      </c>
      <c r="G885" s="62" t="s">
        <v>2762</v>
      </c>
      <c r="H885" s="63" t="s">
        <v>2763</v>
      </c>
      <c r="I885" s="64" t="s">
        <v>2764</v>
      </c>
      <c r="J885" s="63" t="s">
        <v>2765</v>
      </c>
      <c r="K885" s="65" t="s">
        <v>324</v>
      </c>
      <c r="L885" s="66">
        <v>882</v>
      </c>
      <c r="M885" s="32" t="s">
        <v>5292</v>
      </c>
      <c r="N885" s="32" t="s">
        <v>1859</v>
      </c>
    </row>
    <row r="886" spans="1:14" ht="18" customHeight="1" x14ac:dyDescent="0.25">
      <c r="A886" s="53" t="s">
        <v>5293</v>
      </c>
      <c r="B886" s="54" t="s">
        <v>5294</v>
      </c>
      <c r="C886" s="54" t="s">
        <v>5294</v>
      </c>
      <c r="D886" s="54" t="s">
        <v>3643</v>
      </c>
      <c r="E886" s="55" t="s">
        <v>1855</v>
      </c>
      <c r="F886" s="54" t="s">
        <v>1856</v>
      </c>
      <c r="G886" s="67" t="s">
        <v>2762</v>
      </c>
      <c r="H886" s="68" t="s">
        <v>2763</v>
      </c>
      <c r="I886" s="69" t="s">
        <v>2764</v>
      </c>
      <c r="J886" s="68" t="s">
        <v>2765</v>
      </c>
      <c r="K886" s="57" t="s">
        <v>324</v>
      </c>
      <c r="L886" s="58">
        <v>883</v>
      </c>
      <c r="M886" s="32" t="s">
        <v>5295</v>
      </c>
      <c r="N886" s="32" t="s">
        <v>1859</v>
      </c>
    </row>
    <row r="887" spans="1:14" ht="18" customHeight="1" x14ac:dyDescent="0.25">
      <c r="A887" s="59" t="s">
        <v>5296</v>
      </c>
      <c r="B887" s="60" t="s">
        <v>5297</v>
      </c>
      <c r="C887" s="60" t="s">
        <v>5297</v>
      </c>
      <c r="D887" s="60" t="s">
        <v>3643</v>
      </c>
      <c r="E887" s="61" t="s">
        <v>1855</v>
      </c>
      <c r="F887" s="60" t="s">
        <v>1856</v>
      </c>
      <c r="G887" s="62" t="s">
        <v>2762</v>
      </c>
      <c r="H887" s="63" t="s">
        <v>2763</v>
      </c>
      <c r="I887" s="64" t="s">
        <v>2764</v>
      </c>
      <c r="J887" s="63" t="s">
        <v>2765</v>
      </c>
      <c r="K887" s="65" t="s">
        <v>324</v>
      </c>
      <c r="L887" s="66">
        <v>884</v>
      </c>
      <c r="M887" s="32" t="s">
        <v>5298</v>
      </c>
      <c r="N887" s="32" t="s">
        <v>1859</v>
      </c>
    </row>
    <row r="888" spans="1:14" ht="18" customHeight="1" x14ac:dyDescent="0.25">
      <c r="A888" s="53" t="s">
        <v>5299</v>
      </c>
      <c r="B888" s="54" t="s">
        <v>5300</v>
      </c>
      <c r="C888" s="54" t="s">
        <v>5300</v>
      </c>
      <c r="D888" s="54" t="s">
        <v>3643</v>
      </c>
      <c r="E888" s="55" t="s">
        <v>1855</v>
      </c>
      <c r="F888" s="54" t="s">
        <v>1856</v>
      </c>
      <c r="G888" s="67" t="s">
        <v>2762</v>
      </c>
      <c r="H888" s="68" t="s">
        <v>2763</v>
      </c>
      <c r="I888" s="69" t="s">
        <v>2764</v>
      </c>
      <c r="J888" s="68" t="s">
        <v>2765</v>
      </c>
      <c r="K888" s="57" t="s">
        <v>324</v>
      </c>
      <c r="L888" s="58">
        <v>885</v>
      </c>
      <c r="M888" s="32" t="s">
        <v>5301</v>
      </c>
      <c r="N888" s="32" t="s">
        <v>1859</v>
      </c>
    </row>
    <row r="889" spans="1:14" ht="18" customHeight="1" x14ac:dyDescent="0.25">
      <c r="A889" s="59" t="s">
        <v>5302</v>
      </c>
      <c r="B889" s="60" t="s">
        <v>5303</v>
      </c>
      <c r="C889" s="60" t="s">
        <v>5303</v>
      </c>
      <c r="D889" s="60" t="s">
        <v>3643</v>
      </c>
      <c r="E889" s="61" t="s">
        <v>1855</v>
      </c>
      <c r="F889" s="60" t="s">
        <v>1856</v>
      </c>
      <c r="G889" s="62" t="s">
        <v>2762</v>
      </c>
      <c r="H889" s="63" t="s">
        <v>2763</v>
      </c>
      <c r="I889" s="64" t="s">
        <v>2764</v>
      </c>
      <c r="J889" s="63" t="s">
        <v>2765</v>
      </c>
      <c r="K889" s="65" t="s">
        <v>324</v>
      </c>
      <c r="L889" s="66">
        <v>886</v>
      </c>
      <c r="M889" s="32" t="s">
        <v>5304</v>
      </c>
      <c r="N889" s="32" t="s">
        <v>1859</v>
      </c>
    </row>
    <row r="890" spans="1:14" ht="18" customHeight="1" x14ac:dyDescent="0.25">
      <c r="A890" s="53" t="s">
        <v>5305</v>
      </c>
      <c r="B890" s="54" t="s">
        <v>5306</v>
      </c>
      <c r="C890" s="54" t="s">
        <v>5306</v>
      </c>
      <c r="D890" s="54" t="s">
        <v>3643</v>
      </c>
      <c r="E890" s="55" t="s">
        <v>1855</v>
      </c>
      <c r="F890" s="54" t="s">
        <v>1856</v>
      </c>
      <c r="G890" s="67" t="s">
        <v>2762</v>
      </c>
      <c r="H890" s="68" t="s">
        <v>2763</v>
      </c>
      <c r="I890" s="69" t="s">
        <v>2764</v>
      </c>
      <c r="J890" s="68" t="s">
        <v>2765</v>
      </c>
      <c r="K890" s="57" t="s">
        <v>324</v>
      </c>
      <c r="L890" s="58">
        <v>887</v>
      </c>
      <c r="M890" s="32" t="s">
        <v>5307</v>
      </c>
      <c r="N890" s="32" t="s">
        <v>1859</v>
      </c>
    </row>
    <row r="891" spans="1:14" ht="18" customHeight="1" x14ac:dyDescent="0.25">
      <c r="A891" s="59" t="s">
        <v>5308</v>
      </c>
      <c r="B891" s="60" t="s">
        <v>5309</v>
      </c>
      <c r="C891" s="60" t="s">
        <v>5309</v>
      </c>
      <c r="D891" s="60" t="s">
        <v>3643</v>
      </c>
      <c r="E891" s="61" t="s">
        <v>1855</v>
      </c>
      <c r="F891" s="60" t="s">
        <v>1856</v>
      </c>
      <c r="G891" s="62" t="s">
        <v>2762</v>
      </c>
      <c r="H891" s="63" t="s">
        <v>2763</v>
      </c>
      <c r="I891" s="64" t="s">
        <v>2764</v>
      </c>
      <c r="J891" s="63" t="s">
        <v>2765</v>
      </c>
      <c r="K891" s="65" t="s">
        <v>324</v>
      </c>
      <c r="L891" s="66">
        <v>888</v>
      </c>
      <c r="M891" s="32" t="s">
        <v>5310</v>
      </c>
      <c r="N891" s="32" t="s">
        <v>1859</v>
      </c>
    </row>
    <row r="892" spans="1:14" ht="18" customHeight="1" x14ac:dyDescent="0.25">
      <c r="A892" s="53" t="s">
        <v>5311</v>
      </c>
      <c r="B892" s="54" t="s">
        <v>5312</v>
      </c>
      <c r="C892" s="54" t="s">
        <v>5312</v>
      </c>
      <c r="D892" s="54" t="s">
        <v>3643</v>
      </c>
      <c r="E892" s="55" t="s">
        <v>1855</v>
      </c>
      <c r="F892" s="54" t="s">
        <v>1856</v>
      </c>
      <c r="G892" s="67" t="s">
        <v>2762</v>
      </c>
      <c r="H892" s="68" t="s">
        <v>2763</v>
      </c>
      <c r="I892" s="69" t="s">
        <v>2764</v>
      </c>
      <c r="J892" s="68" t="s">
        <v>2765</v>
      </c>
      <c r="K892" s="57" t="s">
        <v>324</v>
      </c>
      <c r="L892" s="58">
        <v>889</v>
      </c>
      <c r="M892" s="32" t="s">
        <v>5313</v>
      </c>
      <c r="N892" s="32" t="s">
        <v>1859</v>
      </c>
    </row>
    <row r="893" spans="1:14" ht="18" customHeight="1" x14ac:dyDescent="0.25">
      <c r="A893" s="59" t="s">
        <v>5314</v>
      </c>
      <c r="B893" s="60" t="s">
        <v>5315</v>
      </c>
      <c r="C893" s="60" t="s">
        <v>5315</v>
      </c>
      <c r="D893" s="60" t="s">
        <v>3643</v>
      </c>
      <c r="E893" s="61" t="s">
        <v>1855</v>
      </c>
      <c r="F893" s="60" t="s">
        <v>1856</v>
      </c>
      <c r="G893" s="62" t="s">
        <v>2762</v>
      </c>
      <c r="H893" s="63" t="s">
        <v>2763</v>
      </c>
      <c r="I893" s="64" t="s">
        <v>2764</v>
      </c>
      <c r="J893" s="63" t="s">
        <v>2765</v>
      </c>
      <c r="K893" s="65" t="s">
        <v>324</v>
      </c>
      <c r="L893" s="66">
        <v>890</v>
      </c>
      <c r="M893" s="32" t="s">
        <v>5316</v>
      </c>
      <c r="N893" s="32" t="s">
        <v>1859</v>
      </c>
    </row>
    <row r="894" spans="1:14" ht="18" customHeight="1" x14ac:dyDescent="0.25">
      <c r="A894" s="53" t="s">
        <v>5317</v>
      </c>
      <c r="B894" s="54" t="s">
        <v>5318</v>
      </c>
      <c r="C894" s="54" t="s">
        <v>5318</v>
      </c>
      <c r="D894" s="54" t="s">
        <v>3643</v>
      </c>
      <c r="E894" s="55" t="s">
        <v>1855</v>
      </c>
      <c r="F894" s="54" t="s">
        <v>1856</v>
      </c>
      <c r="G894" s="67" t="s">
        <v>2762</v>
      </c>
      <c r="H894" s="68" t="s">
        <v>2763</v>
      </c>
      <c r="I894" s="69" t="s">
        <v>2764</v>
      </c>
      <c r="J894" s="68" t="s">
        <v>2765</v>
      </c>
      <c r="K894" s="57" t="s">
        <v>324</v>
      </c>
      <c r="L894" s="58">
        <v>891</v>
      </c>
      <c r="M894" s="32" t="s">
        <v>5319</v>
      </c>
      <c r="N894" s="32" t="s">
        <v>1859</v>
      </c>
    </row>
    <row r="895" spans="1:14" ht="18" customHeight="1" x14ac:dyDescent="0.25">
      <c r="A895" s="59" t="s">
        <v>5320</v>
      </c>
      <c r="B895" s="60" t="s">
        <v>5321</v>
      </c>
      <c r="C895" s="60" t="s">
        <v>5321</v>
      </c>
      <c r="D895" s="60" t="s">
        <v>3643</v>
      </c>
      <c r="E895" s="61" t="s">
        <v>1855</v>
      </c>
      <c r="F895" s="60" t="s">
        <v>1856</v>
      </c>
      <c r="G895" s="62" t="s">
        <v>2762</v>
      </c>
      <c r="H895" s="63" t="s">
        <v>2763</v>
      </c>
      <c r="I895" s="64" t="s">
        <v>2764</v>
      </c>
      <c r="J895" s="63" t="s">
        <v>2765</v>
      </c>
      <c r="K895" s="65" t="s">
        <v>324</v>
      </c>
      <c r="L895" s="66">
        <v>892</v>
      </c>
      <c r="M895" s="32" t="s">
        <v>5322</v>
      </c>
      <c r="N895" s="32" t="s">
        <v>1859</v>
      </c>
    </row>
    <row r="896" spans="1:14" ht="18" customHeight="1" x14ac:dyDescent="0.25">
      <c r="A896" s="53" t="s">
        <v>5323</v>
      </c>
      <c r="B896" s="54" t="s">
        <v>5324</v>
      </c>
      <c r="C896" s="54" t="s">
        <v>5324</v>
      </c>
      <c r="D896" s="54" t="s">
        <v>3643</v>
      </c>
      <c r="E896" s="55" t="s">
        <v>1855</v>
      </c>
      <c r="F896" s="54" t="s">
        <v>1856</v>
      </c>
      <c r="G896" s="67" t="s">
        <v>2762</v>
      </c>
      <c r="H896" s="68" t="s">
        <v>2763</v>
      </c>
      <c r="I896" s="69" t="s">
        <v>2764</v>
      </c>
      <c r="J896" s="68" t="s">
        <v>2765</v>
      </c>
      <c r="K896" s="57" t="s">
        <v>324</v>
      </c>
      <c r="L896" s="58">
        <v>893</v>
      </c>
      <c r="M896" s="32" t="s">
        <v>5325</v>
      </c>
      <c r="N896" s="32" t="s">
        <v>1859</v>
      </c>
    </row>
    <row r="897" spans="1:14" ht="18" customHeight="1" x14ac:dyDescent="0.25">
      <c r="A897" s="59" t="s">
        <v>5326</v>
      </c>
      <c r="B897" s="60" t="s">
        <v>5327</v>
      </c>
      <c r="C897" s="60" t="s">
        <v>5327</v>
      </c>
      <c r="D897" s="60" t="s">
        <v>3643</v>
      </c>
      <c r="E897" s="61" t="s">
        <v>1855</v>
      </c>
      <c r="F897" s="60" t="s">
        <v>1856</v>
      </c>
      <c r="G897" s="62" t="s">
        <v>2762</v>
      </c>
      <c r="H897" s="63" t="s">
        <v>2763</v>
      </c>
      <c r="I897" s="64" t="s">
        <v>2764</v>
      </c>
      <c r="J897" s="63" t="s">
        <v>2765</v>
      </c>
      <c r="K897" s="65" t="s">
        <v>324</v>
      </c>
      <c r="L897" s="66">
        <v>894</v>
      </c>
      <c r="M897" s="32" t="s">
        <v>5328</v>
      </c>
      <c r="N897" s="32" t="s">
        <v>1859</v>
      </c>
    </row>
    <row r="898" spans="1:14" ht="18" customHeight="1" x14ac:dyDescent="0.25">
      <c r="A898" s="53" t="s">
        <v>5329</v>
      </c>
      <c r="B898" s="54" t="s">
        <v>5330</v>
      </c>
      <c r="C898" s="54" t="s">
        <v>5330</v>
      </c>
      <c r="D898" s="54" t="s">
        <v>3643</v>
      </c>
      <c r="E898" s="55" t="s">
        <v>1855</v>
      </c>
      <c r="F898" s="54" t="s">
        <v>1856</v>
      </c>
      <c r="G898" s="67" t="s">
        <v>2762</v>
      </c>
      <c r="H898" s="68" t="s">
        <v>2763</v>
      </c>
      <c r="I898" s="69" t="s">
        <v>2764</v>
      </c>
      <c r="J898" s="68" t="s">
        <v>2765</v>
      </c>
      <c r="K898" s="57" t="s">
        <v>324</v>
      </c>
      <c r="L898" s="58">
        <v>895</v>
      </c>
      <c r="M898" s="32" t="s">
        <v>5331</v>
      </c>
      <c r="N898" s="32" t="s">
        <v>1859</v>
      </c>
    </row>
    <row r="899" spans="1:14" ht="18" customHeight="1" x14ac:dyDescent="0.25">
      <c r="A899" s="59" t="s">
        <v>5332</v>
      </c>
      <c r="B899" s="60" t="s">
        <v>5333</v>
      </c>
      <c r="C899" s="60" t="s">
        <v>5333</v>
      </c>
      <c r="D899" s="60" t="s">
        <v>3643</v>
      </c>
      <c r="E899" s="61" t="s">
        <v>1855</v>
      </c>
      <c r="F899" s="60" t="s">
        <v>1856</v>
      </c>
      <c r="G899" s="62" t="s">
        <v>2762</v>
      </c>
      <c r="H899" s="63" t="s">
        <v>2763</v>
      </c>
      <c r="I899" s="64" t="s">
        <v>2764</v>
      </c>
      <c r="J899" s="63" t="s">
        <v>2765</v>
      </c>
      <c r="K899" s="65" t="s">
        <v>324</v>
      </c>
      <c r="L899" s="66">
        <v>896</v>
      </c>
      <c r="M899" s="32" t="s">
        <v>5334</v>
      </c>
      <c r="N899" s="32" t="s">
        <v>1859</v>
      </c>
    </row>
    <row r="900" spans="1:14" ht="18" customHeight="1" x14ac:dyDescent="0.25">
      <c r="A900" s="53" t="s">
        <v>5335</v>
      </c>
      <c r="B900" s="54" t="s">
        <v>5336</v>
      </c>
      <c r="C900" s="54" t="s">
        <v>5336</v>
      </c>
      <c r="D900" s="54" t="s">
        <v>3759</v>
      </c>
      <c r="E900" s="55" t="s">
        <v>1860</v>
      </c>
      <c r="F900" s="54" t="s">
        <v>1861</v>
      </c>
      <c r="G900" s="67" t="s">
        <v>3154</v>
      </c>
      <c r="H900" s="68" t="s">
        <v>2763</v>
      </c>
      <c r="I900" s="69" t="s">
        <v>2764</v>
      </c>
      <c r="J900" s="68" t="s">
        <v>2765</v>
      </c>
      <c r="K900" s="57" t="s">
        <v>324</v>
      </c>
      <c r="L900" s="58">
        <v>897</v>
      </c>
      <c r="M900" s="32" t="s">
        <v>5337</v>
      </c>
      <c r="N900" s="32" t="s">
        <v>1864</v>
      </c>
    </row>
    <row r="901" spans="1:14" ht="18" customHeight="1" x14ac:dyDescent="0.25">
      <c r="A901" s="59" t="s">
        <v>5338</v>
      </c>
      <c r="B901" s="60" t="s">
        <v>5339</v>
      </c>
      <c r="C901" s="60" t="s">
        <v>5339</v>
      </c>
      <c r="D901" s="60" t="s">
        <v>3759</v>
      </c>
      <c r="E901" s="61" t="s">
        <v>1860</v>
      </c>
      <c r="F901" s="60" t="s">
        <v>1861</v>
      </c>
      <c r="G901" s="62" t="s">
        <v>3154</v>
      </c>
      <c r="H901" s="63" t="s">
        <v>2763</v>
      </c>
      <c r="I901" s="64" t="s">
        <v>2764</v>
      </c>
      <c r="J901" s="63" t="s">
        <v>2765</v>
      </c>
      <c r="K901" s="65" t="s">
        <v>324</v>
      </c>
      <c r="L901" s="66">
        <v>898</v>
      </c>
      <c r="M901" s="32" t="s">
        <v>5340</v>
      </c>
      <c r="N901" s="32" t="s">
        <v>1864</v>
      </c>
    </row>
    <row r="902" spans="1:14" ht="18" customHeight="1" x14ac:dyDescent="0.25">
      <c r="A902" s="53" t="s">
        <v>5341</v>
      </c>
      <c r="B902" s="54" t="s">
        <v>5342</v>
      </c>
      <c r="C902" s="54" t="s">
        <v>5342</v>
      </c>
      <c r="D902" s="54" t="s">
        <v>3759</v>
      </c>
      <c r="E902" s="55" t="s">
        <v>1860</v>
      </c>
      <c r="F902" s="54" t="s">
        <v>1861</v>
      </c>
      <c r="G902" s="67" t="s">
        <v>3154</v>
      </c>
      <c r="H902" s="68" t="s">
        <v>2763</v>
      </c>
      <c r="I902" s="69" t="s">
        <v>2764</v>
      </c>
      <c r="J902" s="68" t="s">
        <v>2765</v>
      </c>
      <c r="K902" s="57" t="s">
        <v>324</v>
      </c>
      <c r="L902" s="58">
        <v>899</v>
      </c>
      <c r="M902" s="32" t="s">
        <v>5343</v>
      </c>
      <c r="N902" s="32" t="s">
        <v>1864</v>
      </c>
    </row>
    <row r="903" spans="1:14" ht="18" customHeight="1" x14ac:dyDescent="0.25">
      <c r="A903" s="59" t="s">
        <v>5344</v>
      </c>
      <c r="B903" s="60" t="s">
        <v>5345</v>
      </c>
      <c r="C903" s="60" t="s">
        <v>5345</v>
      </c>
      <c r="D903" s="60" t="s">
        <v>3759</v>
      </c>
      <c r="E903" s="61" t="s">
        <v>1860</v>
      </c>
      <c r="F903" s="60" t="s">
        <v>1861</v>
      </c>
      <c r="G903" s="62" t="s">
        <v>3154</v>
      </c>
      <c r="H903" s="63" t="s">
        <v>2763</v>
      </c>
      <c r="I903" s="64" t="s">
        <v>2764</v>
      </c>
      <c r="J903" s="63" t="s">
        <v>2765</v>
      </c>
      <c r="K903" s="65" t="s">
        <v>324</v>
      </c>
      <c r="L903" s="66">
        <v>900</v>
      </c>
      <c r="M903" s="32" t="s">
        <v>5346</v>
      </c>
      <c r="N903" s="32" t="s">
        <v>1864</v>
      </c>
    </row>
    <row r="904" spans="1:14" ht="18" customHeight="1" x14ac:dyDescent="0.25">
      <c r="A904" s="53" t="s">
        <v>5347</v>
      </c>
      <c r="B904" s="54" t="s">
        <v>5348</v>
      </c>
      <c r="C904" s="54" t="s">
        <v>5348</v>
      </c>
      <c r="D904" s="54" t="s">
        <v>3759</v>
      </c>
      <c r="E904" s="55" t="s">
        <v>1860</v>
      </c>
      <c r="F904" s="54" t="s">
        <v>1861</v>
      </c>
      <c r="G904" s="67" t="s">
        <v>3154</v>
      </c>
      <c r="H904" s="68" t="s">
        <v>2763</v>
      </c>
      <c r="I904" s="69" t="s">
        <v>2764</v>
      </c>
      <c r="J904" s="68" t="s">
        <v>2765</v>
      </c>
      <c r="K904" s="57" t="s">
        <v>324</v>
      </c>
      <c r="L904" s="58">
        <v>901</v>
      </c>
      <c r="M904" s="32" t="s">
        <v>5349</v>
      </c>
      <c r="N904" s="32" t="s">
        <v>1864</v>
      </c>
    </row>
    <row r="905" spans="1:14" ht="18" customHeight="1" x14ac:dyDescent="0.25">
      <c r="A905" s="59" t="s">
        <v>5350</v>
      </c>
      <c r="B905" s="60" t="s">
        <v>5351</v>
      </c>
      <c r="C905" s="60" t="s">
        <v>5351</v>
      </c>
      <c r="D905" s="60" t="s">
        <v>3759</v>
      </c>
      <c r="E905" s="61" t="s">
        <v>1860</v>
      </c>
      <c r="F905" s="60" t="s">
        <v>1861</v>
      </c>
      <c r="G905" s="62" t="s">
        <v>3154</v>
      </c>
      <c r="H905" s="63" t="s">
        <v>2763</v>
      </c>
      <c r="I905" s="64" t="s">
        <v>2764</v>
      </c>
      <c r="J905" s="63" t="s">
        <v>2765</v>
      </c>
      <c r="K905" s="65" t="s">
        <v>324</v>
      </c>
      <c r="L905" s="66">
        <v>902</v>
      </c>
      <c r="M905" s="32" t="s">
        <v>5352</v>
      </c>
      <c r="N905" s="32" t="s">
        <v>1864</v>
      </c>
    </row>
    <row r="906" spans="1:14" ht="18" customHeight="1" x14ac:dyDescent="0.25">
      <c r="A906" s="53" t="s">
        <v>5353</v>
      </c>
      <c r="B906" s="54" t="s">
        <v>3866</v>
      </c>
      <c r="C906" s="54" t="s">
        <v>3866</v>
      </c>
      <c r="D906" s="54" t="s">
        <v>3759</v>
      </c>
      <c r="E906" s="55" t="s">
        <v>1860</v>
      </c>
      <c r="F906" s="54" t="s">
        <v>1861</v>
      </c>
      <c r="G906" s="67" t="s">
        <v>3154</v>
      </c>
      <c r="H906" s="68" t="s">
        <v>2763</v>
      </c>
      <c r="I906" s="69" t="s">
        <v>2764</v>
      </c>
      <c r="J906" s="68" t="s">
        <v>2765</v>
      </c>
      <c r="K906" s="57" t="s">
        <v>324</v>
      </c>
      <c r="L906" s="58">
        <v>903</v>
      </c>
      <c r="M906" s="32" t="s">
        <v>5354</v>
      </c>
      <c r="N906" s="32" t="s">
        <v>1864</v>
      </c>
    </row>
    <row r="907" spans="1:14" ht="18" customHeight="1" x14ac:dyDescent="0.25">
      <c r="A907" s="59" t="s">
        <v>5355</v>
      </c>
      <c r="B907" s="60" t="s">
        <v>5356</v>
      </c>
      <c r="C907" s="60" t="s">
        <v>5356</v>
      </c>
      <c r="D907" s="60" t="s">
        <v>3759</v>
      </c>
      <c r="E907" s="61" t="s">
        <v>1860</v>
      </c>
      <c r="F907" s="60" t="s">
        <v>1861</v>
      </c>
      <c r="G907" s="62" t="s">
        <v>3154</v>
      </c>
      <c r="H907" s="63" t="s">
        <v>2763</v>
      </c>
      <c r="I907" s="64" t="s">
        <v>2764</v>
      </c>
      <c r="J907" s="63" t="s">
        <v>2765</v>
      </c>
      <c r="K907" s="65" t="s">
        <v>324</v>
      </c>
      <c r="L907" s="66">
        <v>904</v>
      </c>
      <c r="M907" s="32" t="s">
        <v>5357</v>
      </c>
      <c r="N907" s="32" t="s">
        <v>1864</v>
      </c>
    </row>
    <row r="908" spans="1:14" ht="18" customHeight="1" x14ac:dyDescent="0.25">
      <c r="A908" s="53" t="s">
        <v>5358</v>
      </c>
      <c r="B908" s="54" t="s">
        <v>5359</v>
      </c>
      <c r="C908" s="54" t="s">
        <v>5359</v>
      </c>
      <c r="D908" s="54" t="s">
        <v>3759</v>
      </c>
      <c r="E908" s="55" t="s">
        <v>1860</v>
      </c>
      <c r="F908" s="54" t="s">
        <v>1861</v>
      </c>
      <c r="G908" s="67" t="s">
        <v>3154</v>
      </c>
      <c r="H908" s="68" t="s">
        <v>2763</v>
      </c>
      <c r="I908" s="69" t="s">
        <v>2764</v>
      </c>
      <c r="J908" s="68" t="s">
        <v>2765</v>
      </c>
      <c r="K908" s="57" t="s">
        <v>324</v>
      </c>
      <c r="L908" s="58">
        <v>905</v>
      </c>
      <c r="M908" s="32" t="s">
        <v>5360</v>
      </c>
      <c r="N908" s="32" t="s">
        <v>1864</v>
      </c>
    </row>
    <row r="909" spans="1:14" ht="18" customHeight="1" x14ac:dyDescent="0.25">
      <c r="A909" s="59" t="s">
        <v>5361</v>
      </c>
      <c r="B909" s="60" t="s">
        <v>5362</v>
      </c>
      <c r="C909" s="60" t="s">
        <v>5362</v>
      </c>
      <c r="D909" s="60" t="s">
        <v>3759</v>
      </c>
      <c r="E909" s="61" t="s">
        <v>1860</v>
      </c>
      <c r="F909" s="60" t="s">
        <v>1861</v>
      </c>
      <c r="G909" s="62" t="s">
        <v>3154</v>
      </c>
      <c r="H909" s="63" t="s">
        <v>2763</v>
      </c>
      <c r="I909" s="64" t="s">
        <v>2764</v>
      </c>
      <c r="J909" s="63" t="s">
        <v>2765</v>
      </c>
      <c r="K909" s="65" t="s">
        <v>324</v>
      </c>
      <c r="L909" s="66">
        <v>906</v>
      </c>
      <c r="M909" s="32" t="s">
        <v>5363</v>
      </c>
      <c r="N909" s="32" t="s">
        <v>1864</v>
      </c>
    </row>
    <row r="910" spans="1:14" ht="18" customHeight="1" x14ac:dyDescent="0.25">
      <c r="A910" s="53" t="s">
        <v>5364</v>
      </c>
      <c r="B910" s="54" t="s">
        <v>3633</v>
      </c>
      <c r="C910" s="54" t="s">
        <v>3633</v>
      </c>
      <c r="D910" s="54" t="s">
        <v>3759</v>
      </c>
      <c r="E910" s="55" t="s">
        <v>1860</v>
      </c>
      <c r="F910" s="54" t="s">
        <v>1861</v>
      </c>
      <c r="G910" s="67" t="s">
        <v>3154</v>
      </c>
      <c r="H910" s="68" t="s">
        <v>2763</v>
      </c>
      <c r="I910" s="69" t="s">
        <v>2764</v>
      </c>
      <c r="J910" s="68" t="s">
        <v>2765</v>
      </c>
      <c r="K910" s="57" t="s">
        <v>324</v>
      </c>
      <c r="L910" s="58">
        <v>907</v>
      </c>
      <c r="M910" s="32" t="s">
        <v>5365</v>
      </c>
      <c r="N910" s="32" t="s">
        <v>1864</v>
      </c>
    </row>
    <row r="911" spans="1:14" ht="18" customHeight="1" x14ac:dyDescent="0.25">
      <c r="A911" s="59" t="s">
        <v>5366</v>
      </c>
      <c r="B911" s="60" t="s">
        <v>5367</v>
      </c>
      <c r="C911" s="60" t="s">
        <v>5367</v>
      </c>
      <c r="D911" s="60" t="s">
        <v>3759</v>
      </c>
      <c r="E911" s="61" t="s">
        <v>1860</v>
      </c>
      <c r="F911" s="60" t="s">
        <v>1861</v>
      </c>
      <c r="G911" s="62" t="s">
        <v>3154</v>
      </c>
      <c r="H911" s="63" t="s">
        <v>2763</v>
      </c>
      <c r="I911" s="64" t="s">
        <v>2764</v>
      </c>
      <c r="J911" s="63" t="s">
        <v>2765</v>
      </c>
      <c r="K911" s="65" t="s">
        <v>324</v>
      </c>
      <c r="L911" s="66">
        <v>908</v>
      </c>
      <c r="M911" s="32" t="s">
        <v>5368</v>
      </c>
      <c r="N911" s="32" t="s">
        <v>1864</v>
      </c>
    </row>
    <row r="912" spans="1:14" ht="18" customHeight="1" x14ac:dyDescent="0.25">
      <c r="A912" s="53" t="s">
        <v>5369</v>
      </c>
      <c r="B912" s="54" t="s">
        <v>5370</v>
      </c>
      <c r="C912" s="54" t="s">
        <v>5370</v>
      </c>
      <c r="D912" s="54" t="s">
        <v>3759</v>
      </c>
      <c r="E912" s="55" t="s">
        <v>1860</v>
      </c>
      <c r="F912" s="54" t="s">
        <v>1861</v>
      </c>
      <c r="G912" s="67" t="s">
        <v>3154</v>
      </c>
      <c r="H912" s="68" t="s">
        <v>2763</v>
      </c>
      <c r="I912" s="69" t="s">
        <v>2764</v>
      </c>
      <c r="J912" s="68" t="s">
        <v>2765</v>
      </c>
      <c r="K912" s="57" t="s">
        <v>324</v>
      </c>
      <c r="L912" s="58">
        <v>909</v>
      </c>
      <c r="M912" s="32" t="s">
        <v>5371</v>
      </c>
      <c r="N912" s="32" t="s">
        <v>1864</v>
      </c>
    </row>
    <row r="913" spans="1:14" ht="18" customHeight="1" x14ac:dyDescent="0.25">
      <c r="A913" s="59" t="s">
        <v>5372</v>
      </c>
      <c r="B913" s="60" t="s">
        <v>5373</v>
      </c>
      <c r="C913" s="60" t="s">
        <v>5373</v>
      </c>
      <c r="D913" s="60" t="s">
        <v>3759</v>
      </c>
      <c r="E913" s="61" t="s">
        <v>1860</v>
      </c>
      <c r="F913" s="60" t="s">
        <v>1861</v>
      </c>
      <c r="G913" s="62" t="s">
        <v>3154</v>
      </c>
      <c r="H913" s="63" t="s">
        <v>2763</v>
      </c>
      <c r="I913" s="64" t="s">
        <v>2764</v>
      </c>
      <c r="J913" s="63" t="s">
        <v>2765</v>
      </c>
      <c r="K913" s="65" t="s">
        <v>324</v>
      </c>
      <c r="L913" s="66">
        <v>910</v>
      </c>
      <c r="M913" s="32" t="s">
        <v>5374</v>
      </c>
      <c r="N913" s="32" t="s">
        <v>1864</v>
      </c>
    </row>
    <row r="914" spans="1:14" ht="18" customHeight="1" x14ac:dyDescent="0.25">
      <c r="A914" s="72" t="s">
        <v>1860</v>
      </c>
      <c r="B914" s="54" t="s">
        <v>1861</v>
      </c>
      <c r="C914" s="55"/>
      <c r="D914" s="55"/>
      <c r="E914" s="55" t="s">
        <v>1860</v>
      </c>
      <c r="F914" s="54" t="s">
        <v>1861</v>
      </c>
      <c r="G914" s="67"/>
      <c r="H914" s="68"/>
      <c r="I914" s="69"/>
      <c r="J914" s="68"/>
      <c r="K914" s="57" t="s">
        <v>2740</v>
      </c>
      <c r="L914" s="58">
        <v>911</v>
      </c>
      <c r="M914" s="32" t="s">
        <v>1864</v>
      </c>
      <c r="N914" s="32" t="s">
        <v>1864</v>
      </c>
    </row>
    <row r="915" spans="1:14" ht="18" customHeight="1" x14ac:dyDescent="0.25">
      <c r="A915" s="59" t="s">
        <v>5375</v>
      </c>
      <c r="B915" s="60" t="s">
        <v>5376</v>
      </c>
      <c r="C915" s="60" t="s">
        <v>5376</v>
      </c>
      <c r="D915" s="60" t="s">
        <v>3228</v>
      </c>
      <c r="E915" s="61" t="s">
        <v>1865</v>
      </c>
      <c r="F915" s="60" t="s">
        <v>1866</v>
      </c>
      <c r="G915" s="62" t="s">
        <v>3154</v>
      </c>
      <c r="H915" s="63" t="s">
        <v>2763</v>
      </c>
      <c r="I915" s="64" t="s">
        <v>2764</v>
      </c>
      <c r="J915" s="63" t="s">
        <v>248</v>
      </c>
      <c r="K915" s="65" t="s">
        <v>324</v>
      </c>
      <c r="L915" s="66">
        <v>912</v>
      </c>
      <c r="M915" s="32" t="s">
        <v>5377</v>
      </c>
      <c r="N915" s="32" t="s">
        <v>1869</v>
      </c>
    </row>
    <row r="916" spans="1:14" ht="18" customHeight="1" x14ac:dyDescent="0.25">
      <c r="A916" s="53" t="s">
        <v>5378</v>
      </c>
      <c r="B916" s="54" t="s">
        <v>5379</v>
      </c>
      <c r="C916" s="54" t="s">
        <v>5379</v>
      </c>
      <c r="D916" s="54" t="s">
        <v>3228</v>
      </c>
      <c r="E916" s="55" t="s">
        <v>1865</v>
      </c>
      <c r="F916" s="54" t="s">
        <v>1866</v>
      </c>
      <c r="G916" s="67" t="s">
        <v>3154</v>
      </c>
      <c r="H916" s="68" t="s">
        <v>2763</v>
      </c>
      <c r="I916" s="69" t="s">
        <v>2764</v>
      </c>
      <c r="J916" s="68" t="s">
        <v>248</v>
      </c>
      <c r="K916" s="57" t="s">
        <v>324</v>
      </c>
      <c r="L916" s="58">
        <v>913</v>
      </c>
      <c r="M916" s="32" t="s">
        <v>5380</v>
      </c>
      <c r="N916" s="32" t="s">
        <v>1869</v>
      </c>
    </row>
    <row r="917" spans="1:14" ht="18" customHeight="1" x14ac:dyDescent="0.25">
      <c r="A917" s="73" t="s">
        <v>1865</v>
      </c>
      <c r="B917" s="60" t="s">
        <v>1866</v>
      </c>
      <c r="C917" s="61"/>
      <c r="D917" s="61"/>
      <c r="E917" s="61" t="s">
        <v>1865</v>
      </c>
      <c r="F917" s="60" t="s">
        <v>1866</v>
      </c>
      <c r="G917" s="62"/>
      <c r="H917" s="63"/>
      <c r="I917" s="64"/>
      <c r="J917" s="63"/>
      <c r="K917" s="65" t="s">
        <v>2740</v>
      </c>
      <c r="L917" s="66">
        <v>914</v>
      </c>
      <c r="M917" s="32" t="s">
        <v>1869</v>
      </c>
      <c r="N917" s="32" t="s">
        <v>1869</v>
      </c>
    </row>
    <row r="918" spans="1:14" ht="18" customHeight="1" x14ac:dyDescent="0.25">
      <c r="A918" s="53" t="s">
        <v>5381</v>
      </c>
      <c r="B918" s="54" t="s">
        <v>5382</v>
      </c>
      <c r="C918" s="54" t="s">
        <v>5382</v>
      </c>
      <c r="D918" s="54" t="s">
        <v>3228</v>
      </c>
      <c r="E918" s="55" t="s">
        <v>1870</v>
      </c>
      <c r="F918" s="54" t="s">
        <v>1871</v>
      </c>
      <c r="G918" s="67" t="s">
        <v>2762</v>
      </c>
      <c r="H918" s="68" t="s">
        <v>2763</v>
      </c>
      <c r="I918" s="69" t="s">
        <v>2764</v>
      </c>
      <c r="J918" s="68" t="s">
        <v>2765</v>
      </c>
      <c r="K918" s="57" t="s">
        <v>324</v>
      </c>
      <c r="L918" s="58">
        <v>915</v>
      </c>
      <c r="M918" s="32" t="s">
        <v>5383</v>
      </c>
      <c r="N918" s="32" t="s">
        <v>1874</v>
      </c>
    </row>
    <row r="919" spans="1:14" ht="18" customHeight="1" x14ac:dyDescent="0.25">
      <c r="A919" s="59" t="s">
        <v>5384</v>
      </c>
      <c r="B919" s="60" t="s">
        <v>5385</v>
      </c>
      <c r="C919" s="60" t="s">
        <v>5385</v>
      </c>
      <c r="D919" s="60" t="s">
        <v>3228</v>
      </c>
      <c r="E919" s="61" t="s">
        <v>1870</v>
      </c>
      <c r="F919" s="60" t="s">
        <v>1871</v>
      </c>
      <c r="G919" s="62" t="s">
        <v>2762</v>
      </c>
      <c r="H919" s="63" t="s">
        <v>2763</v>
      </c>
      <c r="I919" s="64" t="s">
        <v>2764</v>
      </c>
      <c r="J919" s="63" t="s">
        <v>2765</v>
      </c>
      <c r="K919" s="65" t="s">
        <v>324</v>
      </c>
      <c r="L919" s="66">
        <v>916</v>
      </c>
      <c r="M919" s="32" t="s">
        <v>5386</v>
      </c>
      <c r="N919" s="32" t="s">
        <v>1874</v>
      </c>
    </row>
    <row r="920" spans="1:14" ht="18" customHeight="1" x14ac:dyDescent="0.25">
      <c r="A920" s="53" t="s">
        <v>5387</v>
      </c>
      <c r="B920" s="54" t="s">
        <v>5388</v>
      </c>
      <c r="C920" s="54" t="s">
        <v>5388</v>
      </c>
      <c r="D920" s="54" t="s">
        <v>3228</v>
      </c>
      <c r="E920" s="55" t="s">
        <v>1870</v>
      </c>
      <c r="F920" s="54" t="s">
        <v>1871</v>
      </c>
      <c r="G920" s="67" t="s">
        <v>2762</v>
      </c>
      <c r="H920" s="68" t="s">
        <v>2763</v>
      </c>
      <c r="I920" s="69" t="s">
        <v>2764</v>
      </c>
      <c r="J920" s="68" t="s">
        <v>2765</v>
      </c>
      <c r="K920" s="57" t="s">
        <v>324</v>
      </c>
      <c r="L920" s="58">
        <v>917</v>
      </c>
      <c r="M920" s="32" t="s">
        <v>5389</v>
      </c>
      <c r="N920" s="32" t="s">
        <v>1874</v>
      </c>
    </row>
    <row r="921" spans="1:14" ht="18" customHeight="1" x14ac:dyDescent="0.25">
      <c r="A921" s="59" t="s">
        <v>5390</v>
      </c>
      <c r="B921" s="60" t="s">
        <v>5391</v>
      </c>
      <c r="C921" s="60" t="s">
        <v>5391</v>
      </c>
      <c r="D921" s="60" t="s">
        <v>3228</v>
      </c>
      <c r="E921" s="61" t="s">
        <v>1870</v>
      </c>
      <c r="F921" s="60" t="s">
        <v>1871</v>
      </c>
      <c r="G921" s="62" t="s">
        <v>2762</v>
      </c>
      <c r="H921" s="63" t="s">
        <v>2763</v>
      </c>
      <c r="I921" s="64" t="s">
        <v>2764</v>
      </c>
      <c r="J921" s="63" t="s">
        <v>2765</v>
      </c>
      <c r="K921" s="65" t="s">
        <v>324</v>
      </c>
      <c r="L921" s="66">
        <v>918</v>
      </c>
      <c r="M921" s="32" t="s">
        <v>5392</v>
      </c>
      <c r="N921" s="32" t="s">
        <v>1874</v>
      </c>
    </row>
    <row r="922" spans="1:14" ht="18" customHeight="1" x14ac:dyDescent="0.25">
      <c r="A922" s="53" t="s">
        <v>5393</v>
      </c>
      <c r="B922" s="54" t="s">
        <v>5394</v>
      </c>
      <c r="C922" s="54" t="s">
        <v>5394</v>
      </c>
      <c r="D922" s="54" t="s">
        <v>3228</v>
      </c>
      <c r="E922" s="55" t="s">
        <v>1870</v>
      </c>
      <c r="F922" s="54" t="s">
        <v>1871</v>
      </c>
      <c r="G922" s="67" t="s">
        <v>2762</v>
      </c>
      <c r="H922" s="68" t="s">
        <v>2763</v>
      </c>
      <c r="I922" s="69" t="s">
        <v>2764</v>
      </c>
      <c r="J922" s="68" t="s">
        <v>2765</v>
      </c>
      <c r="K922" s="57" t="s">
        <v>324</v>
      </c>
      <c r="L922" s="58">
        <v>919</v>
      </c>
      <c r="M922" s="32" t="s">
        <v>5395</v>
      </c>
      <c r="N922" s="32" t="s">
        <v>1874</v>
      </c>
    </row>
    <row r="923" spans="1:14" ht="18" customHeight="1" x14ac:dyDescent="0.25">
      <c r="A923" s="59" t="s">
        <v>5396</v>
      </c>
      <c r="B923" s="60" t="s">
        <v>5397</v>
      </c>
      <c r="C923" s="60" t="s">
        <v>5397</v>
      </c>
      <c r="D923" s="60" t="s">
        <v>3228</v>
      </c>
      <c r="E923" s="61" t="s">
        <v>1870</v>
      </c>
      <c r="F923" s="60" t="s">
        <v>1871</v>
      </c>
      <c r="G923" s="62" t="s">
        <v>2762</v>
      </c>
      <c r="H923" s="63" t="s">
        <v>2763</v>
      </c>
      <c r="I923" s="64" t="s">
        <v>2764</v>
      </c>
      <c r="J923" s="63" t="s">
        <v>2765</v>
      </c>
      <c r="K923" s="65" t="s">
        <v>324</v>
      </c>
      <c r="L923" s="66">
        <v>920</v>
      </c>
      <c r="M923" s="32" t="s">
        <v>5398</v>
      </c>
      <c r="N923" s="32" t="s">
        <v>1874</v>
      </c>
    </row>
    <row r="924" spans="1:14" ht="18" customHeight="1" x14ac:dyDescent="0.25">
      <c r="A924" s="72" t="s">
        <v>1870</v>
      </c>
      <c r="B924" s="54" t="s">
        <v>1871</v>
      </c>
      <c r="C924" s="55"/>
      <c r="D924" s="55"/>
      <c r="E924" s="55" t="s">
        <v>1870</v>
      </c>
      <c r="F924" s="54" t="s">
        <v>1871</v>
      </c>
      <c r="G924" s="67"/>
      <c r="H924" s="68"/>
      <c r="I924" s="69"/>
      <c r="J924" s="68"/>
      <c r="K924" s="57" t="s">
        <v>2740</v>
      </c>
      <c r="L924" s="58">
        <v>921</v>
      </c>
      <c r="M924" s="32" t="s">
        <v>1874</v>
      </c>
      <c r="N924" s="32" t="s">
        <v>1874</v>
      </c>
    </row>
    <row r="925" spans="1:14" ht="18" customHeight="1" x14ac:dyDescent="0.25">
      <c r="A925" s="59" t="s">
        <v>5399</v>
      </c>
      <c r="B925" s="60" t="s">
        <v>5400</v>
      </c>
      <c r="C925" s="60" t="s">
        <v>5400</v>
      </c>
      <c r="D925" s="60" t="s">
        <v>5401</v>
      </c>
      <c r="E925" s="61" t="s">
        <v>1875</v>
      </c>
      <c r="F925" s="60" t="s">
        <v>1876</v>
      </c>
      <c r="G925" s="62" t="s">
        <v>2762</v>
      </c>
      <c r="H925" s="63" t="s">
        <v>2763</v>
      </c>
      <c r="I925" s="64" t="s">
        <v>2764</v>
      </c>
      <c r="J925" s="63" t="s">
        <v>2765</v>
      </c>
      <c r="K925" s="65" t="s">
        <v>324</v>
      </c>
      <c r="L925" s="66">
        <v>922</v>
      </c>
      <c r="M925" s="32" t="s">
        <v>5402</v>
      </c>
      <c r="N925" s="32" t="s">
        <v>1879</v>
      </c>
    </row>
    <row r="926" spans="1:14" ht="18" customHeight="1" x14ac:dyDescent="0.25">
      <c r="A926" s="53" t="s">
        <v>5403</v>
      </c>
      <c r="B926" s="54" t="s">
        <v>5404</v>
      </c>
      <c r="C926" s="54" t="s">
        <v>5404</v>
      </c>
      <c r="D926" s="54" t="s">
        <v>5401</v>
      </c>
      <c r="E926" s="55" t="s">
        <v>1875</v>
      </c>
      <c r="F926" s="54" t="s">
        <v>1876</v>
      </c>
      <c r="G926" s="71" t="s">
        <v>2762</v>
      </c>
      <c r="H926" s="68" t="s">
        <v>2763</v>
      </c>
      <c r="I926" s="69" t="s">
        <v>2764</v>
      </c>
      <c r="J926" s="68" t="s">
        <v>2765</v>
      </c>
      <c r="K926" s="57" t="s">
        <v>324</v>
      </c>
      <c r="L926" s="58">
        <v>923</v>
      </c>
      <c r="M926" s="32" t="s">
        <v>5405</v>
      </c>
      <c r="N926" s="32" t="s">
        <v>1879</v>
      </c>
    </row>
    <row r="927" spans="1:14" ht="18" customHeight="1" x14ac:dyDescent="0.25">
      <c r="A927" s="59" t="s">
        <v>5406</v>
      </c>
      <c r="B927" s="60" t="s">
        <v>5407</v>
      </c>
      <c r="C927" s="60" t="s">
        <v>5407</v>
      </c>
      <c r="D927" s="60" t="s">
        <v>5401</v>
      </c>
      <c r="E927" s="61" t="s">
        <v>1875</v>
      </c>
      <c r="F927" s="60" t="s">
        <v>1876</v>
      </c>
      <c r="G927" s="70" t="s">
        <v>2762</v>
      </c>
      <c r="H927" s="63" t="s">
        <v>2763</v>
      </c>
      <c r="I927" s="64" t="s">
        <v>2764</v>
      </c>
      <c r="J927" s="63" t="s">
        <v>2765</v>
      </c>
      <c r="K927" s="65" t="s">
        <v>324</v>
      </c>
      <c r="L927" s="66">
        <v>924</v>
      </c>
      <c r="M927" s="32" t="s">
        <v>5408</v>
      </c>
      <c r="N927" s="32" t="s">
        <v>1879</v>
      </c>
    </row>
    <row r="928" spans="1:14" ht="18" customHeight="1" x14ac:dyDescent="0.25">
      <c r="A928" s="53" t="s">
        <v>5409</v>
      </c>
      <c r="B928" s="54" t="s">
        <v>5410</v>
      </c>
      <c r="C928" s="54" t="s">
        <v>5410</v>
      </c>
      <c r="D928" s="54" t="s">
        <v>5401</v>
      </c>
      <c r="E928" s="55" t="s">
        <v>1875</v>
      </c>
      <c r="F928" s="54" t="s">
        <v>1876</v>
      </c>
      <c r="G928" s="71" t="s">
        <v>2762</v>
      </c>
      <c r="H928" s="68" t="s">
        <v>2763</v>
      </c>
      <c r="I928" s="69" t="s">
        <v>2764</v>
      </c>
      <c r="J928" s="68" t="s">
        <v>2765</v>
      </c>
      <c r="K928" s="57" t="s">
        <v>324</v>
      </c>
      <c r="L928" s="58">
        <v>925</v>
      </c>
      <c r="M928" s="32" t="s">
        <v>5411</v>
      </c>
      <c r="N928" s="32" t="s">
        <v>1879</v>
      </c>
    </row>
    <row r="929" spans="1:14" ht="18" customHeight="1" x14ac:dyDescent="0.25">
      <c r="A929" s="59" t="s">
        <v>5412</v>
      </c>
      <c r="B929" s="60" t="s">
        <v>5413</v>
      </c>
      <c r="C929" s="60" t="s">
        <v>5413</v>
      </c>
      <c r="D929" s="60" t="s">
        <v>5401</v>
      </c>
      <c r="E929" s="61" t="s">
        <v>1875</v>
      </c>
      <c r="F929" s="60" t="s">
        <v>1876</v>
      </c>
      <c r="G929" s="70" t="s">
        <v>2762</v>
      </c>
      <c r="H929" s="63" t="s">
        <v>2763</v>
      </c>
      <c r="I929" s="64" t="s">
        <v>2764</v>
      </c>
      <c r="J929" s="63" t="s">
        <v>2765</v>
      </c>
      <c r="K929" s="65" t="s">
        <v>324</v>
      </c>
      <c r="L929" s="66">
        <v>926</v>
      </c>
      <c r="M929" s="32" t="s">
        <v>5414</v>
      </c>
      <c r="N929" s="32" t="s">
        <v>1879</v>
      </c>
    </row>
    <row r="930" spans="1:14" ht="18" customHeight="1" x14ac:dyDescent="0.25">
      <c r="A930" s="53" t="s">
        <v>5415</v>
      </c>
      <c r="B930" s="54" t="s">
        <v>5416</v>
      </c>
      <c r="C930" s="54" t="s">
        <v>5416</v>
      </c>
      <c r="D930" s="54" t="s">
        <v>5401</v>
      </c>
      <c r="E930" s="55" t="s">
        <v>1875</v>
      </c>
      <c r="F930" s="54" t="s">
        <v>1876</v>
      </c>
      <c r="G930" s="71" t="s">
        <v>2762</v>
      </c>
      <c r="H930" s="68" t="s">
        <v>2763</v>
      </c>
      <c r="I930" s="69" t="s">
        <v>2764</v>
      </c>
      <c r="J930" s="68" t="s">
        <v>2765</v>
      </c>
      <c r="K930" s="57" t="s">
        <v>324</v>
      </c>
      <c r="L930" s="58">
        <v>927</v>
      </c>
      <c r="M930" s="32" t="s">
        <v>5417</v>
      </c>
      <c r="N930" s="32" t="s">
        <v>1879</v>
      </c>
    </row>
    <row r="931" spans="1:14" ht="18" customHeight="1" x14ac:dyDescent="0.25">
      <c r="A931" s="59" t="s">
        <v>5418</v>
      </c>
      <c r="B931" s="60" t="s">
        <v>5419</v>
      </c>
      <c r="C931" s="60" t="s">
        <v>5419</v>
      </c>
      <c r="D931" s="60" t="s">
        <v>5401</v>
      </c>
      <c r="E931" s="61" t="s">
        <v>1875</v>
      </c>
      <c r="F931" s="60" t="s">
        <v>1876</v>
      </c>
      <c r="G931" s="70" t="s">
        <v>2762</v>
      </c>
      <c r="H931" s="63" t="s">
        <v>2763</v>
      </c>
      <c r="I931" s="64" t="s">
        <v>2764</v>
      </c>
      <c r="J931" s="63" t="s">
        <v>2765</v>
      </c>
      <c r="K931" s="65" t="s">
        <v>324</v>
      </c>
      <c r="L931" s="66">
        <v>928</v>
      </c>
      <c r="M931" s="32" t="s">
        <v>5420</v>
      </c>
      <c r="N931" s="32" t="s">
        <v>1879</v>
      </c>
    </row>
    <row r="932" spans="1:14" ht="18" customHeight="1" x14ac:dyDescent="0.25">
      <c r="A932" s="53" t="s">
        <v>5421</v>
      </c>
      <c r="B932" s="54" t="s">
        <v>5422</v>
      </c>
      <c r="C932" s="54" t="s">
        <v>5422</v>
      </c>
      <c r="D932" s="54" t="s">
        <v>5401</v>
      </c>
      <c r="E932" s="55" t="s">
        <v>1875</v>
      </c>
      <c r="F932" s="54" t="s">
        <v>1876</v>
      </c>
      <c r="G932" s="71" t="s">
        <v>2762</v>
      </c>
      <c r="H932" s="68" t="s">
        <v>2763</v>
      </c>
      <c r="I932" s="69" t="s">
        <v>2764</v>
      </c>
      <c r="J932" s="68" t="s">
        <v>2765</v>
      </c>
      <c r="K932" s="57" t="s">
        <v>324</v>
      </c>
      <c r="L932" s="58">
        <v>929</v>
      </c>
      <c r="M932" s="32" t="s">
        <v>5423</v>
      </c>
      <c r="N932" s="32" t="s">
        <v>1879</v>
      </c>
    </row>
    <row r="933" spans="1:14" ht="18" customHeight="1" x14ac:dyDescent="0.25">
      <c r="A933" s="59" t="s">
        <v>5424</v>
      </c>
      <c r="B933" s="60" t="s">
        <v>5425</v>
      </c>
      <c r="C933" s="60" t="s">
        <v>5425</v>
      </c>
      <c r="D933" s="60" t="s">
        <v>5401</v>
      </c>
      <c r="E933" s="61" t="s">
        <v>1875</v>
      </c>
      <c r="F933" s="60" t="s">
        <v>1876</v>
      </c>
      <c r="G933" s="70" t="s">
        <v>2762</v>
      </c>
      <c r="H933" s="63" t="s">
        <v>2763</v>
      </c>
      <c r="I933" s="64" t="s">
        <v>2764</v>
      </c>
      <c r="J933" s="63" t="s">
        <v>2765</v>
      </c>
      <c r="K933" s="65" t="s">
        <v>324</v>
      </c>
      <c r="L933" s="66">
        <v>930</v>
      </c>
      <c r="M933" s="32" t="s">
        <v>5426</v>
      </c>
      <c r="N933" s="32" t="s">
        <v>1879</v>
      </c>
    </row>
    <row r="934" spans="1:14" ht="18" customHeight="1" x14ac:dyDescent="0.25">
      <c r="A934" s="53" t="s">
        <v>5427</v>
      </c>
      <c r="B934" s="54" t="s">
        <v>5428</v>
      </c>
      <c r="C934" s="54" t="s">
        <v>5428</v>
      </c>
      <c r="D934" s="54" t="s">
        <v>5401</v>
      </c>
      <c r="E934" s="55" t="s">
        <v>1875</v>
      </c>
      <c r="F934" s="54" t="s">
        <v>1876</v>
      </c>
      <c r="G934" s="71" t="s">
        <v>2762</v>
      </c>
      <c r="H934" s="68" t="s">
        <v>2763</v>
      </c>
      <c r="I934" s="69" t="s">
        <v>2764</v>
      </c>
      <c r="J934" s="68" t="s">
        <v>2765</v>
      </c>
      <c r="K934" s="57" t="s">
        <v>324</v>
      </c>
      <c r="L934" s="58">
        <v>931</v>
      </c>
      <c r="M934" s="32" t="s">
        <v>5429</v>
      </c>
      <c r="N934" s="32" t="s">
        <v>1879</v>
      </c>
    </row>
    <row r="935" spans="1:14" ht="18" customHeight="1" x14ac:dyDescent="0.25">
      <c r="A935" s="59" t="s">
        <v>5430</v>
      </c>
      <c r="B935" s="60" t="s">
        <v>5431</v>
      </c>
      <c r="C935" s="60" t="s">
        <v>5431</v>
      </c>
      <c r="D935" s="60" t="s">
        <v>5401</v>
      </c>
      <c r="E935" s="61" t="s">
        <v>1875</v>
      </c>
      <c r="F935" s="60" t="s">
        <v>1876</v>
      </c>
      <c r="G935" s="70" t="s">
        <v>2762</v>
      </c>
      <c r="H935" s="63" t="s">
        <v>2763</v>
      </c>
      <c r="I935" s="64" t="s">
        <v>2764</v>
      </c>
      <c r="J935" s="63" t="s">
        <v>2765</v>
      </c>
      <c r="K935" s="65" t="s">
        <v>324</v>
      </c>
      <c r="L935" s="66">
        <v>932</v>
      </c>
      <c r="M935" s="32" t="s">
        <v>5432</v>
      </c>
      <c r="N935" s="32" t="s">
        <v>1879</v>
      </c>
    </row>
    <row r="936" spans="1:14" ht="18" customHeight="1" x14ac:dyDescent="0.25">
      <c r="A936" s="53" t="s">
        <v>5433</v>
      </c>
      <c r="B936" s="54" t="s">
        <v>5434</v>
      </c>
      <c r="C936" s="54" t="s">
        <v>5434</v>
      </c>
      <c r="D936" s="54" t="s">
        <v>5401</v>
      </c>
      <c r="E936" s="55" t="s">
        <v>1875</v>
      </c>
      <c r="F936" s="54" t="s">
        <v>1876</v>
      </c>
      <c r="G936" s="71" t="s">
        <v>2762</v>
      </c>
      <c r="H936" s="68" t="s">
        <v>2763</v>
      </c>
      <c r="I936" s="69" t="s">
        <v>2764</v>
      </c>
      <c r="J936" s="68" t="s">
        <v>2765</v>
      </c>
      <c r="K936" s="57" t="s">
        <v>324</v>
      </c>
      <c r="L936" s="58">
        <v>933</v>
      </c>
      <c r="M936" s="32" t="s">
        <v>5435</v>
      </c>
      <c r="N936" s="32" t="s">
        <v>1879</v>
      </c>
    </row>
    <row r="937" spans="1:14" ht="18" customHeight="1" x14ac:dyDescent="0.25">
      <c r="A937" s="59" t="s">
        <v>5436</v>
      </c>
      <c r="B937" s="60" t="s">
        <v>5437</v>
      </c>
      <c r="C937" s="60" t="s">
        <v>5437</v>
      </c>
      <c r="D937" s="60" t="s">
        <v>5401</v>
      </c>
      <c r="E937" s="61" t="s">
        <v>1875</v>
      </c>
      <c r="F937" s="60" t="s">
        <v>1876</v>
      </c>
      <c r="G937" s="70" t="s">
        <v>2762</v>
      </c>
      <c r="H937" s="63" t="s">
        <v>2763</v>
      </c>
      <c r="I937" s="64" t="s">
        <v>2764</v>
      </c>
      <c r="J937" s="63" t="s">
        <v>2765</v>
      </c>
      <c r="K937" s="65" t="s">
        <v>324</v>
      </c>
      <c r="L937" s="66">
        <v>934</v>
      </c>
      <c r="M937" s="32" t="s">
        <v>5438</v>
      </c>
      <c r="N937" s="32" t="s">
        <v>1879</v>
      </c>
    </row>
    <row r="938" spans="1:14" ht="18" customHeight="1" x14ac:dyDescent="0.25">
      <c r="A938" s="53" t="s">
        <v>5439</v>
      </c>
      <c r="B938" s="54" t="s">
        <v>5440</v>
      </c>
      <c r="C938" s="54" t="s">
        <v>5440</v>
      </c>
      <c r="D938" s="54" t="s">
        <v>5401</v>
      </c>
      <c r="E938" s="55" t="s">
        <v>1875</v>
      </c>
      <c r="F938" s="54" t="s">
        <v>1876</v>
      </c>
      <c r="G938" s="71" t="s">
        <v>2762</v>
      </c>
      <c r="H938" s="68" t="s">
        <v>2763</v>
      </c>
      <c r="I938" s="69" t="s">
        <v>2764</v>
      </c>
      <c r="J938" s="68" t="s">
        <v>2765</v>
      </c>
      <c r="K938" s="57" t="s">
        <v>324</v>
      </c>
      <c r="L938" s="58">
        <v>935</v>
      </c>
      <c r="M938" s="32" t="s">
        <v>5441</v>
      </c>
      <c r="N938" s="32" t="s">
        <v>1879</v>
      </c>
    </row>
    <row r="939" spans="1:14" ht="18" customHeight="1" x14ac:dyDescent="0.25">
      <c r="A939" s="59" t="s">
        <v>5442</v>
      </c>
      <c r="B939" s="60" t="s">
        <v>5443</v>
      </c>
      <c r="C939" s="60" t="s">
        <v>5443</v>
      </c>
      <c r="D939" s="60" t="s">
        <v>5401</v>
      </c>
      <c r="E939" s="61" t="s">
        <v>1875</v>
      </c>
      <c r="F939" s="60" t="s">
        <v>1876</v>
      </c>
      <c r="G939" s="70" t="s">
        <v>2762</v>
      </c>
      <c r="H939" s="63" t="s">
        <v>2763</v>
      </c>
      <c r="I939" s="64" t="s">
        <v>2764</v>
      </c>
      <c r="J939" s="63" t="s">
        <v>2765</v>
      </c>
      <c r="K939" s="65" t="s">
        <v>324</v>
      </c>
      <c r="L939" s="66">
        <v>936</v>
      </c>
      <c r="M939" s="32" t="s">
        <v>5444</v>
      </c>
      <c r="N939" s="32" t="s">
        <v>1879</v>
      </c>
    </row>
    <row r="940" spans="1:14" ht="18" customHeight="1" x14ac:dyDescent="0.25">
      <c r="A940" s="72" t="s">
        <v>1875</v>
      </c>
      <c r="B940" s="54" t="s">
        <v>1876</v>
      </c>
      <c r="C940" s="55"/>
      <c r="D940" s="55"/>
      <c r="E940" s="55" t="s">
        <v>1875</v>
      </c>
      <c r="F940" s="54" t="s">
        <v>1876</v>
      </c>
      <c r="G940" s="67"/>
      <c r="H940" s="68"/>
      <c r="I940" s="69"/>
      <c r="J940" s="68"/>
      <c r="K940" s="57" t="s">
        <v>2740</v>
      </c>
      <c r="L940" s="58">
        <v>937</v>
      </c>
      <c r="M940" s="32" t="s">
        <v>1879</v>
      </c>
      <c r="N940" s="32" t="s">
        <v>1879</v>
      </c>
    </row>
    <row r="941" spans="1:14" ht="18" customHeight="1" x14ac:dyDescent="0.25">
      <c r="A941" s="59" t="s">
        <v>5445</v>
      </c>
      <c r="B941" s="60" t="s">
        <v>5446</v>
      </c>
      <c r="C941" s="60" t="s">
        <v>5446</v>
      </c>
      <c r="D941" s="60" t="s">
        <v>3228</v>
      </c>
      <c r="E941" s="61" t="s">
        <v>1880</v>
      </c>
      <c r="F941" s="60" t="s">
        <v>1881</v>
      </c>
      <c r="G941" s="62" t="s">
        <v>2762</v>
      </c>
      <c r="H941" s="63" t="s">
        <v>2763</v>
      </c>
      <c r="I941" s="64" t="s">
        <v>2764</v>
      </c>
      <c r="J941" s="63" t="s">
        <v>2765</v>
      </c>
      <c r="K941" s="65" t="s">
        <v>324</v>
      </c>
      <c r="L941" s="66">
        <v>938</v>
      </c>
      <c r="M941" s="32" t="s">
        <v>5447</v>
      </c>
      <c r="N941" s="32" t="s">
        <v>1884</v>
      </c>
    </row>
    <row r="942" spans="1:14" ht="18" customHeight="1" x14ac:dyDescent="0.25">
      <c r="A942" s="53" t="s">
        <v>5448</v>
      </c>
      <c r="B942" s="54" t="s">
        <v>5449</v>
      </c>
      <c r="C942" s="54" t="s">
        <v>5449</v>
      </c>
      <c r="D942" s="54" t="s">
        <v>3228</v>
      </c>
      <c r="E942" s="55" t="s">
        <v>1880</v>
      </c>
      <c r="F942" s="54" t="s">
        <v>1881</v>
      </c>
      <c r="G942" s="67" t="s">
        <v>2762</v>
      </c>
      <c r="H942" s="68" t="s">
        <v>2763</v>
      </c>
      <c r="I942" s="69" t="s">
        <v>2764</v>
      </c>
      <c r="J942" s="68" t="s">
        <v>2765</v>
      </c>
      <c r="K942" s="57" t="s">
        <v>324</v>
      </c>
      <c r="L942" s="58">
        <v>939</v>
      </c>
      <c r="M942" s="32" t="s">
        <v>5450</v>
      </c>
      <c r="N942" s="32" t="s">
        <v>1884</v>
      </c>
    </row>
    <row r="943" spans="1:14" ht="18" customHeight="1" x14ac:dyDescent="0.25">
      <c r="A943" s="59" t="s">
        <v>5451</v>
      </c>
      <c r="B943" s="60" t="s">
        <v>5452</v>
      </c>
      <c r="C943" s="60" t="s">
        <v>5452</v>
      </c>
      <c r="D943" s="60" t="s">
        <v>3228</v>
      </c>
      <c r="E943" s="61" t="s">
        <v>1880</v>
      </c>
      <c r="F943" s="60" t="s">
        <v>1881</v>
      </c>
      <c r="G943" s="62" t="s">
        <v>2762</v>
      </c>
      <c r="H943" s="63" t="s">
        <v>2763</v>
      </c>
      <c r="I943" s="64" t="s">
        <v>2764</v>
      </c>
      <c r="J943" s="63" t="s">
        <v>2765</v>
      </c>
      <c r="K943" s="65" t="s">
        <v>324</v>
      </c>
      <c r="L943" s="66">
        <v>940</v>
      </c>
      <c r="M943" s="32" t="s">
        <v>5453</v>
      </c>
      <c r="N943" s="32" t="s">
        <v>1884</v>
      </c>
    </row>
    <row r="944" spans="1:14" ht="18" customHeight="1" x14ac:dyDescent="0.25">
      <c r="A944" s="53" t="s">
        <v>5454</v>
      </c>
      <c r="B944" s="54" t="s">
        <v>5455</v>
      </c>
      <c r="C944" s="54" t="s">
        <v>5455</v>
      </c>
      <c r="D944" s="54" t="s">
        <v>3228</v>
      </c>
      <c r="E944" s="55" t="s">
        <v>1880</v>
      </c>
      <c r="F944" s="54" t="s">
        <v>1881</v>
      </c>
      <c r="G944" s="67" t="s">
        <v>2762</v>
      </c>
      <c r="H944" s="68" t="s">
        <v>2763</v>
      </c>
      <c r="I944" s="69" t="s">
        <v>2764</v>
      </c>
      <c r="J944" s="68" t="s">
        <v>2765</v>
      </c>
      <c r="K944" s="57" t="s">
        <v>324</v>
      </c>
      <c r="L944" s="58">
        <v>941</v>
      </c>
      <c r="M944" s="32" t="s">
        <v>5456</v>
      </c>
      <c r="N944" s="32" t="s">
        <v>1884</v>
      </c>
    </row>
    <row r="945" spans="1:14" ht="18" customHeight="1" x14ac:dyDescent="0.25">
      <c r="A945" s="73" t="s">
        <v>1880</v>
      </c>
      <c r="B945" s="60" t="s">
        <v>1881</v>
      </c>
      <c r="C945" s="61"/>
      <c r="D945" s="61"/>
      <c r="E945" s="61" t="s">
        <v>1880</v>
      </c>
      <c r="F945" s="60" t="s">
        <v>1881</v>
      </c>
      <c r="G945" s="62"/>
      <c r="H945" s="63"/>
      <c r="I945" s="64"/>
      <c r="J945" s="63"/>
      <c r="K945" s="65" t="s">
        <v>2740</v>
      </c>
      <c r="L945" s="66">
        <v>942</v>
      </c>
      <c r="M945" s="32" t="s">
        <v>1884</v>
      </c>
      <c r="N945" s="32" t="s">
        <v>1884</v>
      </c>
    </row>
    <row r="946" spans="1:14" ht="18" customHeight="1" x14ac:dyDescent="0.25">
      <c r="A946" s="53" t="s">
        <v>5457</v>
      </c>
      <c r="B946" s="54" t="s">
        <v>5458</v>
      </c>
      <c r="C946" s="54" t="s">
        <v>5458</v>
      </c>
      <c r="D946" s="54" t="s">
        <v>5459</v>
      </c>
      <c r="E946" s="55" t="s">
        <v>1885</v>
      </c>
      <c r="F946" s="54" t="s">
        <v>1886</v>
      </c>
      <c r="G946" s="67" t="s">
        <v>2762</v>
      </c>
      <c r="H946" s="68" t="s">
        <v>2763</v>
      </c>
      <c r="I946" s="69" t="s">
        <v>2764</v>
      </c>
      <c r="J946" s="68" t="s">
        <v>2765</v>
      </c>
      <c r="K946" s="57" t="s">
        <v>324</v>
      </c>
      <c r="L946" s="58">
        <v>943</v>
      </c>
      <c r="M946" s="32" t="s">
        <v>5460</v>
      </c>
      <c r="N946" s="32" t="s">
        <v>1889</v>
      </c>
    </row>
    <row r="947" spans="1:14" ht="18" customHeight="1" x14ac:dyDescent="0.25">
      <c r="A947" s="59" t="s">
        <v>5461</v>
      </c>
      <c r="B947" s="60" t="s">
        <v>5462</v>
      </c>
      <c r="C947" s="60" t="s">
        <v>5462</v>
      </c>
      <c r="D947" s="60" t="s">
        <v>5459</v>
      </c>
      <c r="E947" s="61" t="s">
        <v>1885</v>
      </c>
      <c r="F947" s="60" t="s">
        <v>1886</v>
      </c>
      <c r="G947" s="70" t="s">
        <v>2762</v>
      </c>
      <c r="H947" s="63" t="s">
        <v>2763</v>
      </c>
      <c r="I947" s="64" t="s">
        <v>2764</v>
      </c>
      <c r="J947" s="63" t="s">
        <v>2765</v>
      </c>
      <c r="K947" s="65" t="s">
        <v>324</v>
      </c>
      <c r="L947" s="66">
        <v>944</v>
      </c>
      <c r="M947" s="32" t="s">
        <v>5463</v>
      </c>
      <c r="N947" s="32" t="s">
        <v>1889</v>
      </c>
    </row>
    <row r="948" spans="1:14" ht="18" customHeight="1" x14ac:dyDescent="0.25">
      <c r="A948" s="53" t="s">
        <v>5464</v>
      </c>
      <c r="B948" s="54" t="s">
        <v>5465</v>
      </c>
      <c r="C948" s="54" t="s">
        <v>5465</v>
      </c>
      <c r="D948" s="54" t="s">
        <v>5466</v>
      </c>
      <c r="E948" s="55" t="s">
        <v>1885</v>
      </c>
      <c r="F948" s="54" t="s">
        <v>1886</v>
      </c>
      <c r="G948" s="71" t="s">
        <v>2762</v>
      </c>
      <c r="H948" s="68" t="s">
        <v>2763</v>
      </c>
      <c r="I948" s="69" t="s">
        <v>2764</v>
      </c>
      <c r="J948" s="68" t="s">
        <v>2765</v>
      </c>
      <c r="K948" s="57" t="s">
        <v>324</v>
      </c>
      <c r="L948" s="58">
        <v>945</v>
      </c>
      <c r="M948" s="32" t="s">
        <v>5467</v>
      </c>
      <c r="N948" s="32" t="s">
        <v>1889</v>
      </c>
    </row>
    <row r="949" spans="1:14" ht="18" customHeight="1" x14ac:dyDescent="0.25">
      <c r="A949" s="59" t="s">
        <v>5468</v>
      </c>
      <c r="B949" s="60" t="s">
        <v>5469</v>
      </c>
      <c r="C949" s="60" t="s">
        <v>5469</v>
      </c>
      <c r="D949" s="60" t="s">
        <v>5466</v>
      </c>
      <c r="E949" s="61" t="s">
        <v>1885</v>
      </c>
      <c r="F949" s="60" t="s">
        <v>1886</v>
      </c>
      <c r="G949" s="70" t="s">
        <v>2762</v>
      </c>
      <c r="H949" s="63" t="s">
        <v>2763</v>
      </c>
      <c r="I949" s="64" t="s">
        <v>2764</v>
      </c>
      <c r="J949" s="63" t="s">
        <v>2765</v>
      </c>
      <c r="K949" s="65" t="s">
        <v>324</v>
      </c>
      <c r="L949" s="66">
        <v>946</v>
      </c>
      <c r="M949" s="32" t="s">
        <v>5470</v>
      </c>
      <c r="N949" s="32" t="s">
        <v>1889</v>
      </c>
    </row>
    <row r="950" spans="1:14" ht="18" customHeight="1" x14ac:dyDescent="0.25">
      <c r="A950" s="53" t="s">
        <v>5471</v>
      </c>
      <c r="B950" s="54" t="s">
        <v>5472</v>
      </c>
      <c r="C950" s="54" t="s">
        <v>5472</v>
      </c>
      <c r="D950" s="54" t="s">
        <v>5466</v>
      </c>
      <c r="E950" s="55" t="s">
        <v>1885</v>
      </c>
      <c r="F950" s="54" t="s">
        <v>1886</v>
      </c>
      <c r="G950" s="71" t="s">
        <v>2762</v>
      </c>
      <c r="H950" s="68" t="s">
        <v>2763</v>
      </c>
      <c r="I950" s="69" t="s">
        <v>2764</v>
      </c>
      <c r="J950" s="68" t="s">
        <v>2765</v>
      </c>
      <c r="K950" s="57" t="s">
        <v>324</v>
      </c>
      <c r="L950" s="58">
        <v>947</v>
      </c>
      <c r="M950" s="32" t="s">
        <v>5473</v>
      </c>
      <c r="N950" s="32" t="s">
        <v>1889</v>
      </c>
    </row>
    <row r="951" spans="1:14" ht="18" customHeight="1" x14ac:dyDescent="0.25">
      <c r="A951" s="59" t="s">
        <v>5474</v>
      </c>
      <c r="B951" s="60" t="s">
        <v>5475</v>
      </c>
      <c r="C951" s="60" t="s">
        <v>5475</v>
      </c>
      <c r="D951" s="60" t="s">
        <v>5466</v>
      </c>
      <c r="E951" s="61" t="s">
        <v>1885</v>
      </c>
      <c r="F951" s="60" t="s">
        <v>1886</v>
      </c>
      <c r="G951" s="70" t="s">
        <v>2762</v>
      </c>
      <c r="H951" s="63" t="s">
        <v>2763</v>
      </c>
      <c r="I951" s="64" t="s">
        <v>2764</v>
      </c>
      <c r="J951" s="63" t="s">
        <v>2765</v>
      </c>
      <c r="K951" s="65" t="s">
        <v>324</v>
      </c>
      <c r="L951" s="66">
        <v>948</v>
      </c>
      <c r="M951" s="32" t="s">
        <v>5476</v>
      </c>
      <c r="N951" s="32" t="s">
        <v>1889</v>
      </c>
    </row>
    <row r="952" spans="1:14" ht="18" customHeight="1" x14ac:dyDescent="0.25">
      <c r="A952" s="53" t="s">
        <v>5477</v>
      </c>
      <c r="B952" s="54" t="s">
        <v>5478</v>
      </c>
      <c r="C952" s="54" t="s">
        <v>5478</v>
      </c>
      <c r="D952" s="54" t="s">
        <v>5466</v>
      </c>
      <c r="E952" s="55" t="s">
        <v>1885</v>
      </c>
      <c r="F952" s="54" t="s">
        <v>1886</v>
      </c>
      <c r="G952" s="71" t="s">
        <v>2762</v>
      </c>
      <c r="H952" s="68" t="s">
        <v>2763</v>
      </c>
      <c r="I952" s="69" t="s">
        <v>2764</v>
      </c>
      <c r="J952" s="68" t="s">
        <v>2765</v>
      </c>
      <c r="K952" s="57" t="s">
        <v>324</v>
      </c>
      <c r="L952" s="58">
        <v>949</v>
      </c>
      <c r="M952" s="32" t="s">
        <v>5479</v>
      </c>
      <c r="N952" s="32" t="s">
        <v>1889</v>
      </c>
    </row>
    <row r="953" spans="1:14" ht="18" customHeight="1" x14ac:dyDescent="0.25">
      <c r="A953" s="59" t="s">
        <v>5480</v>
      </c>
      <c r="B953" s="60" t="s">
        <v>5481</v>
      </c>
      <c r="C953" s="60" t="s">
        <v>5481</v>
      </c>
      <c r="D953" s="60" t="s">
        <v>5466</v>
      </c>
      <c r="E953" s="61" t="s">
        <v>1885</v>
      </c>
      <c r="F953" s="60" t="s">
        <v>1886</v>
      </c>
      <c r="G953" s="70" t="s">
        <v>2762</v>
      </c>
      <c r="H953" s="63" t="s">
        <v>2763</v>
      </c>
      <c r="I953" s="64" t="s">
        <v>2764</v>
      </c>
      <c r="J953" s="63" t="s">
        <v>2765</v>
      </c>
      <c r="K953" s="65" t="s">
        <v>324</v>
      </c>
      <c r="L953" s="66">
        <v>950</v>
      </c>
      <c r="M953" s="32" t="s">
        <v>5482</v>
      </c>
      <c r="N953" s="32" t="s">
        <v>1889</v>
      </c>
    </row>
    <row r="954" spans="1:14" ht="18" customHeight="1" x14ac:dyDescent="0.25">
      <c r="A954" s="53" t="s">
        <v>5483</v>
      </c>
      <c r="B954" s="54" t="s">
        <v>5484</v>
      </c>
      <c r="C954" s="54" t="s">
        <v>5484</v>
      </c>
      <c r="D954" s="54" t="s">
        <v>5466</v>
      </c>
      <c r="E954" s="55" t="s">
        <v>1885</v>
      </c>
      <c r="F954" s="54" t="s">
        <v>1886</v>
      </c>
      <c r="G954" s="71" t="s">
        <v>2762</v>
      </c>
      <c r="H954" s="68" t="s">
        <v>2763</v>
      </c>
      <c r="I954" s="69" t="s">
        <v>2764</v>
      </c>
      <c r="J954" s="68" t="s">
        <v>2765</v>
      </c>
      <c r="K954" s="57" t="s">
        <v>324</v>
      </c>
      <c r="L954" s="58">
        <v>951</v>
      </c>
      <c r="M954" s="32" t="s">
        <v>5485</v>
      </c>
      <c r="N954" s="32" t="s">
        <v>1889</v>
      </c>
    </row>
    <row r="955" spans="1:14" ht="18" customHeight="1" x14ac:dyDescent="0.25">
      <c r="A955" s="59" t="s">
        <v>5486</v>
      </c>
      <c r="B955" s="60" t="s">
        <v>5487</v>
      </c>
      <c r="C955" s="60" t="s">
        <v>5487</v>
      </c>
      <c r="D955" s="60" t="s">
        <v>5466</v>
      </c>
      <c r="E955" s="61" t="s">
        <v>1885</v>
      </c>
      <c r="F955" s="60" t="s">
        <v>1886</v>
      </c>
      <c r="G955" s="70" t="s">
        <v>2762</v>
      </c>
      <c r="H955" s="63" t="s">
        <v>2763</v>
      </c>
      <c r="I955" s="64" t="s">
        <v>2764</v>
      </c>
      <c r="J955" s="63" t="s">
        <v>2765</v>
      </c>
      <c r="K955" s="65" t="s">
        <v>324</v>
      </c>
      <c r="L955" s="66">
        <v>952</v>
      </c>
      <c r="M955" s="32" t="s">
        <v>5488</v>
      </c>
      <c r="N955" s="32" t="s">
        <v>1889</v>
      </c>
    </row>
    <row r="956" spans="1:14" ht="18" customHeight="1" x14ac:dyDescent="0.25">
      <c r="A956" s="53" t="s">
        <v>5489</v>
      </c>
      <c r="B956" s="54" t="s">
        <v>5490</v>
      </c>
      <c r="C956" s="54" t="s">
        <v>5490</v>
      </c>
      <c r="D956" s="54" t="s">
        <v>5466</v>
      </c>
      <c r="E956" s="55" t="s">
        <v>1885</v>
      </c>
      <c r="F956" s="54" t="s">
        <v>1886</v>
      </c>
      <c r="G956" s="71" t="s">
        <v>2762</v>
      </c>
      <c r="H956" s="68" t="s">
        <v>2763</v>
      </c>
      <c r="I956" s="69" t="s">
        <v>2764</v>
      </c>
      <c r="J956" s="68" t="s">
        <v>2765</v>
      </c>
      <c r="K956" s="57" t="s">
        <v>324</v>
      </c>
      <c r="L956" s="58">
        <v>953</v>
      </c>
      <c r="M956" s="32" t="s">
        <v>5491</v>
      </c>
      <c r="N956" s="32" t="s">
        <v>1889</v>
      </c>
    </row>
    <row r="957" spans="1:14" ht="18" customHeight="1" x14ac:dyDescent="0.25">
      <c r="A957" s="73" t="s">
        <v>1885</v>
      </c>
      <c r="B957" s="60" t="s">
        <v>1886</v>
      </c>
      <c r="C957" s="61"/>
      <c r="D957" s="61"/>
      <c r="E957" s="61" t="s">
        <v>1885</v>
      </c>
      <c r="F957" s="60" t="s">
        <v>1886</v>
      </c>
      <c r="G957" s="62"/>
      <c r="H957" s="63"/>
      <c r="I957" s="64"/>
      <c r="J957" s="63"/>
      <c r="K957" s="65" t="s">
        <v>2740</v>
      </c>
      <c r="L957" s="66">
        <v>954</v>
      </c>
      <c r="M957" s="32" t="s">
        <v>1889</v>
      </c>
      <c r="N957" s="32" t="s">
        <v>1889</v>
      </c>
    </row>
    <row r="958" spans="1:14" ht="18" customHeight="1" x14ac:dyDescent="0.25">
      <c r="A958" s="53" t="s">
        <v>5492</v>
      </c>
      <c r="B958" s="54" t="s">
        <v>5493</v>
      </c>
      <c r="C958" s="54" t="s">
        <v>5493</v>
      </c>
      <c r="D958" s="54" t="s">
        <v>3147</v>
      </c>
      <c r="E958" s="55" t="s">
        <v>1900</v>
      </c>
      <c r="F958" s="54" t="s">
        <v>1901</v>
      </c>
      <c r="G958" s="67" t="s">
        <v>2762</v>
      </c>
      <c r="H958" s="68" t="s">
        <v>2763</v>
      </c>
      <c r="I958" s="69" t="s">
        <v>2764</v>
      </c>
      <c r="J958" s="68" t="s">
        <v>248</v>
      </c>
      <c r="K958" s="57" t="s">
        <v>324</v>
      </c>
      <c r="L958" s="58">
        <v>955</v>
      </c>
      <c r="M958" s="32" t="s">
        <v>5494</v>
      </c>
      <c r="N958" s="32" t="s">
        <v>1904</v>
      </c>
    </row>
    <row r="959" spans="1:14" ht="18" customHeight="1" x14ac:dyDescent="0.25">
      <c r="A959" s="59" t="s">
        <v>5495</v>
      </c>
      <c r="B959" s="60" t="s">
        <v>3904</v>
      </c>
      <c r="C959" s="60" t="s">
        <v>3904</v>
      </c>
      <c r="D959" s="60" t="s">
        <v>3656</v>
      </c>
      <c r="E959" s="61" t="s">
        <v>1900</v>
      </c>
      <c r="F959" s="60" t="s">
        <v>1901</v>
      </c>
      <c r="G959" s="62" t="s">
        <v>2762</v>
      </c>
      <c r="H959" s="63" t="s">
        <v>2763</v>
      </c>
      <c r="I959" s="64" t="s">
        <v>2764</v>
      </c>
      <c r="J959" s="63" t="s">
        <v>248</v>
      </c>
      <c r="K959" s="65" t="s">
        <v>324</v>
      </c>
      <c r="L959" s="66">
        <v>956</v>
      </c>
      <c r="M959" s="32" t="s">
        <v>5496</v>
      </c>
      <c r="N959" s="32" t="s">
        <v>1904</v>
      </c>
    </row>
    <row r="960" spans="1:14" ht="18" customHeight="1" x14ac:dyDescent="0.25">
      <c r="A960" s="53" t="s">
        <v>5497</v>
      </c>
      <c r="B960" s="54" t="s">
        <v>5498</v>
      </c>
      <c r="C960" s="54" t="s">
        <v>5498</v>
      </c>
      <c r="D960" s="54" t="s">
        <v>3656</v>
      </c>
      <c r="E960" s="55" t="s">
        <v>1900</v>
      </c>
      <c r="F960" s="54" t="s">
        <v>1901</v>
      </c>
      <c r="G960" s="67" t="s">
        <v>2762</v>
      </c>
      <c r="H960" s="68" t="s">
        <v>2763</v>
      </c>
      <c r="I960" s="69" t="s">
        <v>2764</v>
      </c>
      <c r="J960" s="68" t="s">
        <v>248</v>
      </c>
      <c r="K960" s="57" t="s">
        <v>324</v>
      </c>
      <c r="L960" s="58">
        <v>957</v>
      </c>
      <c r="M960" s="32" t="s">
        <v>5499</v>
      </c>
      <c r="N960" s="32" t="s">
        <v>1904</v>
      </c>
    </row>
    <row r="961" spans="1:14" ht="18" customHeight="1" x14ac:dyDescent="0.25">
      <c r="A961" s="59" t="s">
        <v>5500</v>
      </c>
      <c r="B961" s="60" t="s">
        <v>5501</v>
      </c>
      <c r="C961" s="60" t="s">
        <v>5501</v>
      </c>
      <c r="D961" s="60" t="s">
        <v>3656</v>
      </c>
      <c r="E961" s="61" t="s">
        <v>1900</v>
      </c>
      <c r="F961" s="60" t="s">
        <v>1901</v>
      </c>
      <c r="G961" s="62" t="s">
        <v>2762</v>
      </c>
      <c r="H961" s="63" t="s">
        <v>2763</v>
      </c>
      <c r="I961" s="64" t="s">
        <v>2764</v>
      </c>
      <c r="J961" s="63" t="s">
        <v>248</v>
      </c>
      <c r="K961" s="65" t="s">
        <v>324</v>
      </c>
      <c r="L961" s="66">
        <v>958</v>
      </c>
      <c r="M961" s="32" t="s">
        <v>5502</v>
      </c>
      <c r="N961" s="32" t="s">
        <v>1904</v>
      </c>
    </row>
    <row r="962" spans="1:14" ht="18" customHeight="1" x14ac:dyDescent="0.25">
      <c r="A962" s="53" t="s">
        <v>5503</v>
      </c>
      <c r="B962" s="54" t="s">
        <v>5504</v>
      </c>
      <c r="C962" s="54" t="s">
        <v>5504</v>
      </c>
      <c r="D962" s="54" t="s">
        <v>3656</v>
      </c>
      <c r="E962" s="55" t="s">
        <v>1900</v>
      </c>
      <c r="F962" s="54" t="s">
        <v>1901</v>
      </c>
      <c r="G962" s="67" t="s">
        <v>2762</v>
      </c>
      <c r="H962" s="68" t="s">
        <v>2763</v>
      </c>
      <c r="I962" s="69" t="s">
        <v>2764</v>
      </c>
      <c r="J962" s="68" t="s">
        <v>248</v>
      </c>
      <c r="K962" s="57" t="s">
        <v>324</v>
      </c>
      <c r="L962" s="58">
        <v>959</v>
      </c>
      <c r="M962" s="32" t="s">
        <v>5505</v>
      </c>
      <c r="N962" s="32" t="s">
        <v>1904</v>
      </c>
    </row>
    <row r="963" spans="1:14" ht="18" customHeight="1" x14ac:dyDescent="0.25">
      <c r="A963" s="73" t="s">
        <v>1900</v>
      </c>
      <c r="B963" s="60" t="s">
        <v>1901</v>
      </c>
      <c r="C963" s="61"/>
      <c r="D963" s="61"/>
      <c r="E963" s="61" t="s">
        <v>1900</v>
      </c>
      <c r="F963" s="60" t="s">
        <v>1901</v>
      </c>
      <c r="G963" s="62"/>
      <c r="H963" s="63"/>
      <c r="I963" s="64"/>
      <c r="J963" s="63"/>
      <c r="K963" s="65" t="s">
        <v>2740</v>
      </c>
      <c r="L963" s="66">
        <v>960</v>
      </c>
      <c r="M963" s="32" t="s">
        <v>1904</v>
      </c>
      <c r="N963" s="32" t="s">
        <v>1904</v>
      </c>
    </row>
    <row r="964" spans="1:14" ht="18" customHeight="1" x14ac:dyDescent="0.25">
      <c r="A964" s="53" t="s">
        <v>5506</v>
      </c>
      <c r="B964" s="54" t="s">
        <v>5507</v>
      </c>
      <c r="C964" s="54" t="s">
        <v>5507</v>
      </c>
      <c r="D964" s="54" t="s">
        <v>3228</v>
      </c>
      <c r="E964" s="55" t="s">
        <v>1905</v>
      </c>
      <c r="F964" s="54" t="s">
        <v>1541</v>
      </c>
      <c r="G964" s="67" t="s">
        <v>5508</v>
      </c>
      <c r="H964" s="68" t="s">
        <v>2763</v>
      </c>
      <c r="I964" s="69" t="s">
        <v>2764</v>
      </c>
      <c r="J964" s="68" t="s">
        <v>248</v>
      </c>
      <c r="K964" s="57" t="s">
        <v>324</v>
      </c>
      <c r="L964" s="58">
        <v>961</v>
      </c>
      <c r="M964" s="32" t="s">
        <v>5509</v>
      </c>
      <c r="N964" s="32" t="s">
        <v>1908</v>
      </c>
    </row>
    <row r="965" spans="1:14" ht="18" customHeight="1" x14ac:dyDescent="0.25">
      <c r="A965" s="59" t="s">
        <v>5510</v>
      </c>
      <c r="B965" s="60" t="s">
        <v>5511</v>
      </c>
      <c r="C965" s="60" t="s">
        <v>5511</v>
      </c>
      <c r="D965" s="60" t="s">
        <v>3228</v>
      </c>
      <c r="E965" s="61" t="s">
        <v>1905</v>
      </c>
      <c r="F965" s="60" t="s">
        <v>1541</v>
      </c>
      <c r="G965" s="62" t="s">
        <v>5508</v>
      </c>
      <c r="H965" s="63" t="s">
        <v>2763</v>
      </c>
      <c r="I965" s="64" t="s">
        <v>2764</v>
      </c>
      <c r="J965" s="63" t="s">
        <v>248</v>
      </c>
      <c r="K965" s="65" t="s">
        <v>324</v>
      </c>
      <c r="L965" s="66">
        <v>962</v>
      </c>
      <c r="M965" s="32" t="s">
        <v>5512</v>
      </c>
      <c r="N965" s="32" t="s">
        <v>1908</v>
      </c>
    </row>
    <row r="966" spans="1:14" ht="18" customHeight="1" x14ac:dyDescent="0.25">
      <c r="A966" s="53" t="s">
        <v>5513</v>
      </c>
      <c r="B966" s="54" t="s">
        <v>5514</v>
      </c>
      <c r="C966" s="54" t="s">
        <v>5514</v>
      </c>
      <c r="D966" s="54" t="s">
        <v>3228</v>
      </c>
      <c r="E966" s="55" t="s">
        <v>1905</v>
      </c>
      <c r="F966" s="54" t="s">
        <v>1541</v>
      </c>
      <c r="G966" s="67" t="s">
        <v>5508</v>
      </c>
      <c r="H966" s="68" t="s">
        <v>2763</v>
      </c>
      <c r="I966" s="69" t="s">
        <v>2764</v>
      </c>
      <c r="J966" s="68" t="s">
        <v>248</v>
      </c>
      <c r="K966" s="57" t="s">
        <v>324</v>
      </c>
      <c r="L966" s="58">
        <v>963</v>
      </c>
      <c r="M966" s="32" t="s">
        <v>5515</v>
      </c>
      <c r="N966" s="32" t="s">
        <v>1908</v>
      </c>
    </row>
    <row r="967" spans="1:14" ht="18" customHeight="1" x14ac:dyDescent="0.25">
      <c r="A967" s="59" t="s">
        <v>5516</v>
      </c>
      <c r="B967" s="60" t="s">
        <v>5517</v>
      </c>
      <c r="C967" s="60" t="s">
        <v>5517</v>
      </c>
      <c r="D967" s="60" t="s">
        <v>3228</v>
      </c>
      <c r="E967" s="61" t="s">
        <v>1905</v>
      </c>
      <c r="F967" s="60" t="s">
        <v>1541</v>
      </c>
      <c r="G967" s="62" t="s">
        <v>5508</v>
      </c>
      <c r="H967" s="63" t="s">
        <v>2763</v>
      </c>
      <c r="I967" s="64" t="s">
        <v>2764</v>
      </c>
      <c r="J967" s="63" t="s">
        <v>248</v>
      </c>
      <c r="K967" s="65" t="s">
        <v>324</v>
      </c>
      <c r="L967" s="66">
        <v>964</v>
      </c>
      <c r="M967" s="32" t="s">
        <v>5518</v>
      </c>
      <c r="N967" s="32" t="s">
        <v>1908</v>
      </c>
    </row>
    <row r="968" spans="1:14" ht="18" customHeight="1" x14ac:dyDescent="0.25">
      <c r="A968" s="53" t="s">
        <v>5519</v>
      </c>
      <c r="B968" s="54" t="s">
        <v>5520</v>
      </c>
      <c r="C968" s="54" t="s">
        <v>5520</v>
      </c>
      <c r="D968" s="54" t="s">
        <v>3228</v>
      </c>
      <c r="E968" s="55" t="s">
        <v>1905</v>
      </c>
      <c r="F968" s="54" t="s">
        <v>1541</v>
      </c>
      <c r="G968" s="67" t="s">
        <v>5508</v>
      </c>
      <c r="H968" s="68" t="s">
        <v>2763</v>
      </c>
      <c r="I968" s="69" t="s">
        <v>2764</v>
      </c>
      <c r="J968" s="68" t="s">
        <v>248</v>
      </c>
      <c r="K968" s="57" t="s">
        <v>324</v>
      </c>
      <c r="L968" s="58">
        <v>965</v>
      </c>
      <c r="M968" s="32" t="s">
        <v>5521</v>
      </c>
      <c r="N968" s="32" t="s">
        <v>1908</v>
      </c>
    </row>
    <row r="969" spans="1:14" ht="18" customHeight="1" x14ac:dyDescent="0.25">
      <c r="A969" s="59" t="s">
        <v>5522</v>
      </c>
      <c r="B969" s="60" t="s">
        <v>5523</v>
      </c>
      <c r="C969" s="60" t="s">
        <v>5523</v>
      </c>
      <c r="D969" s="60" t="s">
        <v>3228</v>
      </c>
      <c r="E969" s="61" t="s">
        <v>1905</v>
      </c>
      <c r="F969" s="60" t="s">
        <v>1541</v>
      </c>
      <c r="G969" s="62" t="s">
        <v>5508</v>
      </c>
      <c r="H969" s="63" t="s">
        <v>2763</v>
      </c>
      <c r="I969" s="64" t="s">
        <v>2764</v>
      </c>
      <c r="J969" s="63" t="s">
        <v>248</v>
      </c>
      <c r="K969" s="65" t="s">
        <v>324</v>
      </c>
      <c r="L969" s="66">
        <v>966</v>
      </c>
      <c r="M969" s="32" t="s">
        <v>5524</v>
      </c>
      <c r="N969" s="32" t="s">
        <v>1908</v>
      </c>
    </row>
    <row r="970" spans="1:14" ht="18" customHeight="1" x14ac:dyDescent="0.25">
      <c r="A970" s="53" t="s">
        <v>5525</v>
      </c>
      <c r="B970" s="54" t="s">
        <v>5526</v>
      </c>
      <c r="C970" s="54" t="s">
        <v>5526</v>
      </c>
      <c r="D970" s="54" t="s">
        <v>3228</v>
      </c>
      <c r="E970" s="55" t="s">
        <v>1905</v>
      </c>
      <c r="F970" s="54" t="s">
        <v>1541</v>
      </c>
      <c r="G970" s="67" t="s">
        <v>5508</v>
      </c>
      <c r="H970" s="68" t="s">
        <v>2763</v>
      </c>
      <c r="I970" s="69" t="s">
        <v>2764</v>
      </c>
      <c r="J970" s="68" t="s">
        <v>248</v>
      </c>
      <c r="K970" s="57" t="s">
        <v>324</v>
      </c>
      <c r="L970" s="58">
        <v>967</v>
      </c>
      <c r="M970" s="32" t="s">
        <v>5527</v>
      </c>
      <c r="N970" s="32" t="s">
        <v>1908</v>
      </c>
    </row>
    <row r="971" spans="1:14" ht="18" customHeight="1" x14ac:dyDescent="0.25">
      <c r="A971" s="59" t="s">
        <v>5528</v>
      </c>
      <c r="B971" s="60" t="s">
        <v>5529</v>
      </c>
      <c r="C971" s="60" t="s">
        <v>5529</v>
      </c>
      <c r="D971" s="60" t="s">
        <v>3228</v>
      </c>
      <c r="E971" s="61" t="s">
        <v>1905</v>
      </c>
      <c r="F971" s="60" t="s">
        <v>1541</v>
      </c>
      <c r="G971" s="62" t="s">
        <v>5508</v>
      </c>
      <c r="H971" s="63" t="s">
        <v>2763</v>
      </c>
      <c r="I971" s="64" t="s">
        <v>2764</v>
      </c>
      <c r="J971" s="63" t="s">
        <v>248</v>
      </c>
      <c r="K971" s="65" t="s">
        <v>324</v>
      </c>
      <c r="L971" s="66">
        <v>968</v>
      </c>
      <c r="M971" s="32" t="s">
        <v>5530</v>
      </c>
      <c r="N971" s="32" t="s">
        <v>1908</v>
      </c>
    </row>
    <row r="972" spans="1:14" ht="18" customHeight="1" x14ac:dyDescent="0.25">
      <c r="A972" s="53" t="s">
        <v>5531</v>
      </c>
      <c r="B972" s="54" t="s">
        <v>5532</v>
      </c>
      <c r="C972" s="54" t="s">
        <v>5532</v>
      </c>
      <c r="D972" s="54" t="s">
        <v>3228</v>
      </c>
      <c r="E972" s="55" t="s">
        <v>1905</v>
      </c>
      <c r="F972" s="54" t="s">
        <v>1541</v>
      </c>
      <c r="G972" s="67" t="s">
        <v>5508</v>
      </c>
      <c r="H972" s="68" t="s">
        <v>2763</v>
      </c>
      <c r="I972" s="69" t="s">
        <v>2764</v>
      </c>
      <c r="J972" s="68" t="s">
        <v>248</v>
      </c>
      <c r="K972" s="57" t="s">
        <v>324</v>
      </c>
      <c r="L972" s="58">
        <v>969</v>
      </c>
      <c r="M972" s="32" t="s">
        <v>5533</v>
      </c>
      <c r="N972" s="32" t="s">
        <v>1908</v>
      </c>
    </row>
    <row r="973" spans="1:14" ht="18" customHeight="1" x14ac:dyDescent="0.25">
      <c r="A973" s="59" t="s">
        <v>5534</v>
      </c>
      <c r="B973" s="60" t="s">
        <v>5535</v>
      </c>
      <c r="C973" s="60" t="s">
        <v>5535</v>
      </c>
      <c r="D973" s="60" t="s">
        <v>3228</v>
      </c>
      <c r="E973" s="61" t="s">
        <v>1905</v>
      </c>
      <c r="F973" s="60" t="s">
        <v>1541</v>
      </c>
      <c r="G973" s="62" t="s">
        <v>5508</v>
      </c>
      <c r="H973" s="63" t="s">
        <v>2763</v>
      </c>
      <c r="I973" s="64" t="s">
        <v>2764</v>
      </c>
      <c r="J973" s="63" t="s">
        <v>248</v>
      </c>
      <c r="K973" s="65" t="s">
        <v>324</v>
      </c>
      <c r="L973" s="66">
        <v>970</v>
      </c>
      <c r="M973" s="32" t="s">
        <v>5536</v>
      </c>
      <c r="N973" s="32" t="s">
        <v>1908</v>
      </c>
    </row>
    <row r="974" spans="1:14" ht="18" customHeight="1" x14ac:dyDescent="0.25">
      <c r="A974" s="53" t="s">
        <v>5537</v>
      </c>
      <c r="B974" s="54" t="s">
        <v>5538</v>
      </c>
      <c r="C974" s="54" t="s">
        <v>5538</v>
      </c>
      <c r="D974" s="54" t="s">
        <v>3228</v>
      </c>
      <c r="E974" s="55" t="s">
        <v>1905</v>
      </c>
      <c r="F974" s="54" t="s">
        <v>1541</v>
      </c>
      <c r="G974" s="67" t="s">
        <v>5508</v>
      </c>
      <c r="H974" s="68" t="s">
        <v>2763</v>
      </c>
      <c r="I974" s="69" t="s">
        <v>2764</v>
      </c>
      <c r="J974" s="68" t="s">
        <v>248</v>
      </c>
      <c r="K974" s="57" t="s">
        <v>324</v>
      </c>
      <c r="L974" s="58">
        <v>971</v>
      </c>
      <c r="M974" s="32" t="s">
        <v>5539</v>
      </c>
      <c r="N974" s="32" t="s">
        <v>1908</v>
      </c>
    </row>
    <row r="975" spans="1:14" ht="18" customHeight="1" x14ac:dyDescent="0.25">
      <c r="A975" s="59" t="s">
        <v>5540</v>
      </c>
      <c r="B975" s="60" t="s">
        <v>5541</v>
      </c>
      <c r="C975" s="60" t="s">
        <v>5541</v>
      </c>
      <c r="D975" s="60" t="s">
        <v>3228</v>
      </c>
      <c r="E975" s="61" t="s">
        <v>1905</v>
      </c>
      <c r="F975" s="60" t="s">
        <v>1541</v>
      </c>
      <c r="G975" s="62" t="s">
        <v>5508</v>
      </c>
      <c r="H975" s="63" t="s">
        <v>2763</v>
      </c>
      <c r="I975" s="64" t="s">
        <v>2764</v>
      </c>
      <c r="J975" s="63" t="s">
        <v>248</v>
      </c>
      <c r="K975" s="65" t="s">
        <v>324</v>
      </c>
      <c r="L975" s="66">
        <v>972</v>
      </c>
      <c r="M975" s="32" t="s">
        <v>5542</v>
      </c>
      <c r="N975" s="32" t="s">
        <v>1908</v>
      </c>
    </row>
    <row r="976" spans="1:14" ht="18" customHeight="1" x14ac:dyDescent="0.25">
      <c r="A976" s="53" t="s">
        <v>5543</v>
      </c>
      <c r="B976" s="54" t="s">
        <v>5544</v>
      </c>
      <c r="C976" s="54" t="s">
        <v>5544</v>
      </c>
      <c r="D976" s="54" t="s">
        <v>3228</v>
      </c>
      <c r="E976" s="55" t="s">
        <v>1905</v>
      </c>
      <c r="F976" s="54" t="s">
        <v>1541</v>
      </c>
      <c r="G976" s="67" t="s">
        <v>5508</v>
      </c>
      <c r="H976" s="68" t="s">
        <v>2763</v>
      </c>
      <c r="I976" s="69" t="s">
        <v>2764</v>
      </c>
      <c r="J976" s="68" t="s">
        <v>248</v>
      </c>
      <c r="K976" s="57" t="s">
        <v>324</v>
      </c>
      <c r="L976" s="58">
        <v>973</v>
      </c>
      <c r="M976" s="32" t="s">
        <v>5545</v>
      </c>
      <c r="N976" s="32" t="s">
        <v>1908</v>
      </c>
    </row>
    <row r="977" spans="1:14" ht="18" customHeight="1" x14ac:dyDescent="0.25">
      <c r="A977" s="59" t="s">
        <v>5546</v>
      </c>
      <c r="B977" s="60" t="s">
        <v>5547</v>
      </c>
      <c r="C977" s="60" t="s">
        <v>5547</v>
      </c>
      <c r="D977" s="60" t="s">
        <v>3228</v>
      </c>
      <c r="E977" s="61" t="s">
        <v>1905</v>
      </c>
      <c r="F977" s="60" t="s">
        <v>1541</v>
      </c>
      <c r="G977" s="62" t="s">
        <v>5508</v>
      </c>
      <c r="H977" s="63" t="s">
        <v>2763</v>
      </c>
      <c r="I977" s="64" t="s">
        <v>2764</v>
      </c>
      <c r="J977" s="63" t="s">
        <v>248</v>
      </c>
      <c r="K977" s="65" t="s">
        <v>324</v>
      </c>
      <c r="L977" s="66">
        <v>974</v>
      </c>
      <c r="M977" s="32" t="s">
        <v>5548</v>
      </c>
      <c r="N977" s="32" t="s">
        <v>1908</v>
      </c>
    </row>
    <row r="978" spans="1:14" ht="18" customHeight="1" x14ac:dyDescent="0.25">
      <c r="A978" s="53" t="s">
        <v>5549</v>
      </c>
      <c r="B978" s="54" t="s">
        <v>5550</v>
      </c>
      <c r="C978" s="54" t="s">
        <v>5550</v>
      </c>
      <c r="D978" s="54" t="s">
        <v>3228</v>
      </c>
      <c r="E978" s="55" t="s">
        <v>1905</v>
      </c>
      <c r="F978" s="54" t="s">
        <v>1541</v>
      </c>
      <c r="G978" s="67" t="s">
        <v>5508</v>
      </c>
      <c r="H978" s="68" t="s">
        <v>2763</v>
      </c>
      <c r="I978" s="69" t="s">
        <v>2764</v>
      </c>
      <c r="J978" s="68" t="s">
        <v>248</v>
      </c>
      <c r="K978" s="57" t="s">
        <v>324</v>
      </c>
      <c r="L978" s="58">
        <v>975</v>
      </c>
      <c r="M978" s="32" t="s">
        <v>5551</v>
      </c>
      <c r="N978" s="32" t="s">
        <v>1908</v>
      </c>
    </row>
    <row r="979" spans="1:14" ht="18" customHeight="1" x14ac:dyDescent="0.25">
      <c r="A979" s="59" t="s">
        <v>5552</v>
      </c>
      <c r="B979" s="60" t="s">
        <v>5553</v>
      </c>
      <c r="C979" s="60" t="s">
        <v>5553</v>
      </c>
      <c r="D979" s="60" t="s">
        <v>3228</v>
      </c>
      <c r="E979" s="61" t="s">
        <v>1905</v>
      </c>
      <c r="F979" s="60" t="s">
        <v>1541</v>
      </c>
      <c r="G979" s="62" t="s">
        <v>5508</v>
      </c>
      <c r="H979" s="63" t="s">
        <v>2763</v>
      </c>
      <c r="I979" s="64" t="s">
        <v>2764</v>
      </c>
      <c r="J979" s="63" t="s">
        <v>248</v>
      </c>
      <c r="K979" s="65" t="s">
        <v>324</v>
      </c>
      <c r="L979" s="66">
        <v>976</v>
      </c>
      <c r="M979" s="32" t="s">
        <v>5554</v>
      </c>
      <c r="N979" s="32" t="s">
        <v>1908</v>
      </c>
    </row>
    <row r="980" spans="1:14" ht="18" customHeight="1" x14ac:dyDescent="0.25">
      <c r="A980" s="53" t="s">
        <v>5555</v>
      </c>
      <c r="B980" s="54" t="s">
        <v>5556</v>
      </c>
      <c r="C980" s="54" t="s">
        <v>5556</v>
      </c>
      <c r="D980" s="54" t="s">
        <v>3228</v>
      </c>
      <c r="E980" s="55" t="s">
        <v>1905</v>
      </c>
      <c r="F980" s="54" t="s">
        <v>1541</v>
      </c>
      <c r="G980" s="67" t="s">
        <v>5508</v>
      </c>
      <c r="H980" s="68" t="s">
        <v>2763</v>
      </c>
      <c r="I980" s="69" t="s">
        <v>2764</v>
      </c>
      <c r="J980" s="68" t="s">
        <v>248</v>
      </c>
      <c r="K980" s="57" t="s">
        <v>324</v>
      </c>
      <c r="L980" s="58">
        <v>977</v>
      </c>
      <c r="M980" s="32" t="s">
        <v>5557</v>
      </c>
      <c r="N980" s="32" t="s">
        <v>1908</v>
      </c>
    </row>
    <row r="981" spans="1:14" ht="18" customHeight="1" x14ac:dyDescent="0.25">
      <c r="A981" s="59" t="s">
        <v>5558</v>
      </c>
      <c r="B981" s="60" t="s">
        <v>5559</v>
      </c>
      <c r="C981" s="60" t="s">
        <v>5559</v>
      </c>
      <c r="D981" s="60" t="s">
        <v>3228</v>
      </c>
      <c r="E981" s="61" t="s">
        <v>1905</v>
      </c>
      <c r="F981" s="60" t="s">
        <v>1541</v>
      </c>
      <c r="G981" s="62" t="s">
        <v>5508</v>
      </c>
      <c r="H981" s="63" t="s">
        <v>2763</v>
      </c>
      <c r="I981" s="64" t="s">
        <v>2764</v>
      </c>
      <c r="J981" s="63" t="s">
        <v>248</v>
      </c>
      <c r="K981" s="65" t="s">
        <v>324</v>
      </c>
      <c r="L981" s="66">
        <v>978</v>
      </c>
      <c r="M981" s="32" t="s">
        <v>5560</v>
      </c>
      <c r="N981" s="32" t="s">
        <v>1908</v>
      </c>
    </row>
    <row r="982" spans="1:14" ht="18" customHeight="1" x14ac:dyDescent="0.25">
      <c r="A982" s="53" t="s">
        <v>5561</v>
      </c>
      <c r="B982" s="54" t="s">
        <v>5562</v>
      </c>
      <c r="C982" s="54" t="s">
        <v>5562</v>
      </c>
      <c r="D982" s="54" t="s">
        <v>3228</v>
      </c>
      <c r="E982" s="55" t="s">
        <v>1905</v>
      </c>
      <c r="F982" s="54" t="s">
        <v>1541</v>
      </c>
      <c r="G982" s="67" t="s">
        <v>5508</v>
      </c>
      <c r="H982" s="68" t="s">
        <v>2763</v>
      </c>
      <c r="I982" s="69" t="s">
        <v>2764</v>
      </c>
      <c r="J982" s="68" t="s">
        <v>248</v>
      </c>
      <c r="K982" s="57" t="s">
        <v>324</v>
      </c>
      <c r="L982" s="58">
        <v>979</v>
      </c>
      <c r="M982" s="32" t="s">
        <v>5563</v>
      </c>
      <c r="N982" s="32" t="s">
        <v>1908</v>
      </c>
    </row>
    <row r="983" spans="1:14" ht="18" customHeight="1" x14ac:dyDescent="0.25">
      <c r="A983" s="73" t="s">
        <v>1905</v>
      </c>
      <c r="B983" s="60" t="s">
        <v>1541</v>
      </c>
      <c r="C983" s="61"/>
      <c r="D983" s="61"/>
      <c r="E983" s="61" t="s">
        <v>1905</v>
      </c>
      <c r="F983" s="60" t="s">
        <v>1541</v>
      </c>
      <c r="G983" s="62"/>
      <c r="H983" s="63"/>
      <c r="I983" s="64"/>
      <c r="J983" s="63"/>
      <c r="K983" s="65" t="s">
        <v>2740</v>
      </c>
      <c r="L983" s="66">
        <v>980</v>
      </c>
      <c r="M983" s="32" t="s">
        <v>1908</v>
      </c>
      <c r="N983" s="32" t="s">
        <v>1908</v>
      </c>
    </row>
    <row r="984" spans="1:14" ht="18" customHeight="1" x14ac:dyDescent="0.25">
      <c r="A984" s="53" t="s">
        <v>5564</v>
      </c>
      <c r="B984" s="54" t="s">
        <v>5565</v>
      </c>
      <c r="C984" s="54" t="s">
        <v>5565</v>
      </c>
      <c r="D984" s="54" t="s">
        <v>5566</v>
      </c>
      <c r="E984" s="55" t="s">
        <v>1909</v>
      </c>
      <c r="F984" s="54" t="s">
        <v>1910</v>
      </c>
      <c r="G984" s="67" t="s">
        <v>3760</v>
      </c>
      <c r="H984" s="68" t="s">
        <v>2763</v>
      </c>
      <c r="I984" s="69" t="s">
        <v>2764</v>
      </c>
      <c r="J984" s="68" t="s">
        <v>248</v>
      </c>
      <c r="K984" s="57" t="s">
        <v>324</v>
      </c>
      <c r="L984" s="58">
        <v>981</v>
      </c>
      <c r="M984" s="32" t="s">
        <v>5567</v>
      </c>
      <c r="N984" s="32" t="s">
        <v>1913</v>
      </c>
    </row>
    <row r="985" spans="1:14" ht="18" customHeight="1" x14ac:dyDescent="0.25">
      <c r="A985" s="59" t="s">
        <v>5568</v>
      </c>
      <c r="B985" s="60" t="s">
        <v>5569</v>
      </c>
      <c r="C985" s="60" t="s">
        <v>5569</v>
      </c>
      <c r="D985" s="60" t="s">
        <v>5570</v>
      </c>
      <c r="E985" s="61" t="s">
        <v>1909</v>
      </c>
      <c r="F985" s="60" t="s">
        <v>1910</v>
      </c>
      <c r="G985" s="62" t="s">
        <v>3760</v>
      </c>
      <c r="H985" s="63" t="s">
        <v>2763</v>
      </c>
      <c r="I985" s="64" t="s">
        <v>2764</v>
      </c>
      <c r="J985" s="63" t="s">
        <v>248</v>
      </c>
      <c r="K985" s="65" t="s">
        <v>324</v>
      </c>
      <c r="L985" s="66">
        <v>982</v>
      </c>
      <c r="M985" s="32" t="s">
        <v>5571</v>
      </c>
      <c r="N985" s="32" t="s">
        <v>1913</v>
      </c>
    </row>
    <row r="986" spans="1:14" ht="18" customHeight="1" x14ac:dyDescent="0.25">
      <c r="A986" s="53" t="s">
        <v>5572</v>
      </c>
      <c r="B986" s="54" t="s">
        <v>5573</v>
      </c>
      <c r="C986" s="54" t="s">
        <v>5573</v>
      </c>
      <c r="D986" s="54" t="s">
        <v>5570</v>
      </c>
      <c r="E986" s="55" t="s">
        <v>1909</v>
      </c>
      <c r="F986" s="54" t="s">
        <v>1910</v>
      </c>
      <c r="G986" s="67" t="s">
        <v>3760</v>
      </c>
      <c r="H986" s="68" t="s">
        <v>2763</v>
      </c>
      <c r="I986" s="69" t="s">
        <v>2764</v>
      </c>
      <c r="J986" s="68" t="s">
        <v>248</v>
      </c>
      <c r="K986" s="57" t="s">
        <v>324</v>
      </c>
      <c r="L986" s="58">
        <v>983</v>
      </c>
      <c r="M986" s="32" t="s">
        <v>5574</v>
      </c>
      <c r="N986" s="32" t="s">
        <v>1913</v>
      </c>
    </row>
    <row r="987" spans="1:14" ht="18" customHeight="1" x14ac:dyDescent="0.25">
      <c r="A987" s="59" t="s">
        <v>5575</v>
      </c>
      <c r="B987" s="60" t="s">
        <v>5576</v>
      </c>
      <c r="C987" s="60" t="s">
        <v>5576</v>
      </c>
      <c r="D987" s="60" t="s">
        <v>5570</v>
      </c>
      <c r="E987" s="61" t="s">
        <v>1909</v>
      </c>
      <c r="F987" s="60" t="s">
        <v>1910</v>
      </c>
      <c r="G987" s="62" t="s">
        <v>3760</v>
      </c>
      <c r="H987" s="63" t="s">
        <v>2763</v>
      </c>
      <c r="I987" s="64" t="s">
        <v>2764</v>
      </c>
      <c r="J987" s="63" t="s">
        <v>248</v>
      </c>
      <c r="K987" s="65" t="s">
        <v>324</v>
      </c>
      <c r="L987" s="66">
        <v>984</v>
      </c>
      <c r="M987" s="32" t="s">
        <v>5577</v>
      </c>
      <c r="N987" s="32" t="s">
        <v>1913</v>
      </c>
    </row>
    <row r="988" spans="1:14" ht="18" customHeight="1" x14ac:dyDescent="0.25">
      <c r="A988" s="53" t="s">
        <v>5578</v>
      </c>
      <c r="B988" s="54" t="s">
        <v>5579</v>
      </c>
      <c r="C988" s="54" t="s">
        <v>5579</v>
      </c>
      <c r="D988" s="54" t="s">
        <v>5570</v>
      </c>
      <c r="E988" s="55" t="s">
        <v>1909</v>
      </c>
      <c r="F988" s="54" t="s">
        <v>1910</v>
      </c>
      <c r="G988" s="67" t="s">
        <v>3760</v>
      </c>
      <c r="H988" s="68" t="s">
        <v>2763</v>
      </c>
      <c r="I988" s="69" t="s">
        <v>2764</v>
      </c>
      <c r="J988" s="68" t="s">
        <v>248</v>
      </c>
      <c r="K988" s="57" t="s">
        <v>324</v>
      </c>
      <c r="L988" s="58">
        <v>985</v>
      </c>
      <c r="M988" s="32" t="s">
        <v>5580</v>
      </c>
      <c r="N988" s="32" t="s">
        <v>1913</v>
      </c>
    </row>
    <row r="989" spans="1:14" ht="18" customHeight="1" x14ac:dyDescent="0.25">
      <c r="A989" s="59" t="s">
        <v>5581</v>
      </c>
      <c r="B989" s="60" t="s">
        <v>5582</v>
      </c>
      <c r="C989" s="60" t="s">
        <v>5582</v>
      </c>
      <c r="D989" s="60" t="s">
        <v>5570</v>
      </c>
      <c r="E989" s="61" t="s">
        <v>1909</v>
      </c>
      <c r="F989" s="60" t="s">
        <v>1910</v>
      </c>
      <c r="G989" s="62" t="s">
        <v>3760</v>
      </c>
      <c r="H989" s="63" t="s">
        <v>2763</v>
      </c>
      <c r="I989" s="64" t="s">
        <v>2764</v>
      </c>
      <c r="J989" s="63" t="s">
        <v>248</v>
      </c>
      <c r="K989" s="65" t="s">
        <v>324</v>
      </c>
      <c r="L989" s="66">
        <v>986</v>
      </c>
      <c r="M989" s="32" t="s">
        <v>5583</v>
      </c>
      <c r="N989" s="32" t="s">
        <v>1913</v>
      </c>
    </row>
    <row r="990" spans="1:14" ht="18" customHeight="1" x14ac:dyDescent="0.25">
      <c r="A990" s="53" t="s">
        <v>5584</v>
      </c>
      <c r="B990" s="54" t="s">
        <v>5585</v>
      </c>
      <c r="C990" s="54" t="s">
        <v>5585</v>
      </c>
      <c r="D990" s="54" t="s">
        <v>5570</v>
      </c>
      <c r="E990" s="55" t="s">
        <v>1909</v>
      </c>
      <c r="F990" s="54" t="s">
        <v>1910</v>
      </c>
      <c r="G990" s="67" t="s">
        <v>3760</v>
      </c>
      <c r="H990" s="68" t="s">
        <v>2763</v>
      </c>
      <c r="I990" s="69" t="s">
        <v>2764</v>
      </c>
      <c r="J990" s="68" t="s">
        <v>248</v>
      </c>
      <c r="K990" s="57" t="s">
        <v>324</v>
      </c>
      <c r="L990" s="58">
        <v>987</v>
      </c>
      <c r="M990" s="32" t="s">
        <v>5586</v>
      </c>
      <c r="N990" s="32" t="s">
        <v>1913</v>
      </c>
    </row>
    <row r="991" spans="1:14" ht="18" customHeight="1" x14ac:dyDescent="0.25">
      <c r="A991" s="59" t="s">
        <v>5587</v>
      </c>
      <c r="B991" s="60" t="s">
        <v>5588</v>
      </c>
      <c r="C991" s="60" t="s">
        <v>5588</v>
      </c>
      <c r="D991" s="60" t="s">
        <v>5570</v>
      </c>
      <c r="E991" s="61" t="s">
        <v>1909</v>
      </c>
      <c r="F991" s="60" t="s">
        <v>1910</v>
      </c>
      <c r="G991" s="62" t="s">
        <v>3760</v>
      </c>
      <c r="H991" s="63" t="s">
        <v>2763</v>
      </c>
      <c r="I991" s="64" t="s">
        <v>2764</v>
      </c>
      <c r="J991" s="63" t="s">
        <v>248</v>
      </c>
      <c r="K991" s="65" t="s">
        <v>324</v>
      </c>
      <c r="L991" s="66">
        <v>988</v>
      </c>
      <c r="M991" s="32" t="s">
        <v>5589</v>
      </c>
      <c r="N991" s="32" t="s">
        <v>1913</v>
      </c>
    </row>
    <row r="992" spans="1:14" ht="18" customHeight="1" x14ac:dyDescent="0.25">
      <c r="A992" s="53" t="s">
        <v>5590</v>
      </c>
      <c r="B992" s="54" t="s">
        <v>5591</v>
      </c>
      <c r="C992" s="54" t="s">
        <v>5591</v>
      </c>
      <c r="D992" s="54" t="s">
        <v>5570</v>
      </c>
      <c r="E992" s="55" t="s">
        <v>1909</v>
      </c>
      <c r="F992" s="54" t="s">
        <v>1910</v>
      </c>
      <c r="G992" s="67" t="s">
        <v>3760</v>
      </c>
      <c r="H992" s="68" t="s">
        <v>2763</v>
      </c>
      <c r="I992" s="69" t="s">
        <v>2764</v>
      </c>
      <c r="J992" s="68" t="s">
        <v>248</v>
      </c>
      <c r="K992" s="57" t="s">
        <v>324</v>
      </c>
      <c r="L992" s="58">
        <v>989</v>
      </c>
      <c r="M992" s="32" t="s">
        <v>5592</v>
      </c>
      <c r="N992" s="32" t="s">
        <v>1913</v>
      </c>
    </row>
    <row r="993" spans="1:14" ht="18" customHeight="1" x14ac:dyDescent="0.25">
      <c r="A993" s="59" t="s">
        <v>5593</v>
      </c>
      <c r="B993" s="60" t="s">
        <v>5594</v>
      </c>
      <c r="C993" s="60" t="s">
        <v>5594</v>
      </c>
      <c r="D993" s="60" t="s">
        <v>5570</v>
      </c>
      <c r="E993" s="61" t="s">
        <v>1909</v>
      </c>
      <c r="F993" s="60" t="s">
        <v>1910</v>
      </c>
      <c r="G993" s="62" t="s">
        <v>3760</v>
      </c>
      <c r="H993" s="63" t="s">
        <v>2763</v>
      </c>
      <c r="I993" s="64" t="s">
        <v>2764</v>
      </c>
      <c r="J993" s="63" t="s">
        <v>248</v>
      </c>
      <c r="K993" s="65" t="s">
        <v>324</v>
      </c>
      <c r="L993" s="66">
        <v>990</v>
      </c>
      <c r="M993" s="32" t="s">
        <v>5595</v>
      </c>
      <c r="N993" s="32" t="s">
        <v>1913</v>
      </c>
    </row>
    <row r="994" spans="1:14" ht="18" customHeight="1" x14ac:dyDescent="0.25">
      <c r="A994" s="53" t="s">
        <v>5596</v>
      </c>
      <c r="B994" s="54" t="s">
        <v>5597</v>
      </c>
      <c r="C994" s="54" t="s">
        <v>5597</v>
      </c>
      <c r="D994" s="54" t="s">
        <v>5570</v>
      </c>
      <c r="E994" s="55" t="s">
        <v>1909</v>
      </c>
      <c r="F994" s="54" t="s">
        <v>1910</v>
      </c>
      <c r="G994" s="67" t="s">
        <v>3760</v>
      </c>
      <c r="H994" s="68" t="s">
        <v>2763</v>
      </c>
      <c r="I994" s="69" t="s">
        <v>2764</v>
      </c>
      <c r="J994" s="68" t="s">
        <v>248</v>
      </c>
      <c r="K994" s="57" t="s">
        <v>324</v>
      </c>
      <c r="L994" s="58">
        <v>991</v>
      </c>
      <c r="M994" s="32" t="s">
        <v>5598</v>
      </c>
      <c r="N994" s="32" t="s">
        <v>1913</v>
      </c>
    </row>
    <row r="995" spans="1:14" ht="18" customHeight="1" x14ac:dyDescent="0.25">
      <c r="A995" s="59" t="s">
        <v>5599</v>
      </c>
      <c r="B995" s="60" t="s">
        <v>5600</v>
      </c>
      <c r="C995" s="60" t="s">
        <v>5600</v>
      </c>
      <c r="D995" s="60" t="s">
        <v>5570</v>
      </c>
      <c r="E995" s="61" t="s">
        <v>1909</v>
      </c>
      <c r="F995" s="60" t="s">
        <v>1910</v>
      </c>
      <c r="G995" s="62" t="s">
        <v>3760</v>
      </c>
      <c r="H995" s="63" t="s">
        <v>2763</v>
      </c>
      <c r="I995" s="64" t="s">
        <v>2764</v>
      </c>
      <c r="J995" s="63" t="s">
        <v>248</v>
      </c>
      <c r="K995" s="65" t="s">
        <v>324</v>
      </c>
      <c r="L995" s="66">
        <v>992</v>
      </c>
      <c r="M995" s="32" t="s">
        <v>5601</v>
      </c>
      <c r="N995" s="32" t="s">
        <v>1913</v>
      </c>
    </row>
    <row r="996" spans="1:14" ht="18" customHeight="1" x14ac:dyDescent="0.25">
      <c r="A996" s="53" t="s">
        <v>5602</v>
      </c>
      <c r="B996" s="54" t="s">
        <v>5603</v>
      </c>
      <c r="C996" s="54" t="s">
        <v>5603</v>
      </c>
      <c r="D996" s="54" t="s">
        <v>5570</v>
      </c>
      <c r="E996" s="55" t="s">
        <v>1909</v>
      </c>
      <c r="F996" s="54" t="s">
        <v>1910</v>
      </c>
      <c r="G996" s="67" t="s">
        <v>3760</v>
      </c>
      <c r="H996" s="68" t="s">
        <v>2763</v>
      </c>
      <c r="I996" s="69" t="s">
        <v>2764</v>
      </c>
      <c r="J996" s="68" t="s">
        <v>248</v>
      </c>
      <c r="K996" s="57" t="s">
        <v>324</v>
      </c>
      <c r="L996" s="58">
        <v>993</v>
      </c>
      <c r="M996" s="32" t="s">
        <v>5604</v>
      </c>
      <c r="N996" s="32" t="s">
        <v>1913</v>
      </c>
    </row>
    <row r="997" spans="1:14" ht="18" customHeight="1" x14ac:dyDescent="0.25">
      <c r="A997" s="59" t="s">
        <v>5605</v>
      </c>
      <c r="B997" s="60" t="s">
        <v>5606</v>
      </c>
      <c r="C997" s="60" t="s">
        <v>5606</v>
      </c>
      <c r="D997" s="60" t="s">
        <v>3147</v>
      </c>
      <c r="E997" s="61" t="s">
        <v>1909</v>
      </c>
      <c r="F997" s="60" t="s">
        <v>1910</v>
      </c>
      <c r="G997" s="62" t="s">
        <v>3760</v>
      </c>
      <c r="H997" s="63" t="s">
        <v>2763</v>
      </c>
      <c r="I997" s="64" t="s">
        <v>2764</v>
      </c>
      <c r="J997" s="63" t="s">
        <v>248</v>
      </c>
      <c r="K997" s="65" t="s">
        <v>324</v>
      </c>
      <c r="L997" s="66">
        <v>994</v>
      </c>
      <c r="M997" s="32" t="s">
        <v>5607</v>
      </c>
      <c r="N997" s="32" t="s">
        <v>1913</v>
      </c>
    </row>
    <row r="998" spans="1:14" ht="18" customHeight="1" x14ac:dyDescent="0.25">
      <c r="A998" s="72" t="s">
        <v>1909</v>
      </c>
      <c r="B998" s="54" t="s">
        <v>1910</v>
      </c>
      <c r="C998" s="55"/>
      <c r="D998" s="55"/>
      <c r="E998" s="55" t="s">
        <v>1909</v>
      </c>
      <c r="F998" s="54" t="s">
        <v>1910</v>
      </c>
      <c r="G998" s="67"/>
      <c r="H998" s="68"/>
      <c r="I998" s="69"/>
      <c r="J998" s="68"/>
      <c r="K998" s="57" t="s">
        <v>2740</v>
      </c>
      <c r="L998" s="58">
        <v>995</v>
      </c>
      <c r="M998" s="32" t="s">
        <v>1913</v>
      </c>
      <c r="N998" s="32" t="s">
        <v>1913</v>
      </c>
    </row>
    <row r="999" spans="1:14" ht="18" customHeight="1" x14ac:dyDescent="0.25">
      <c r="A999" s="59" t="s">
        <v>5608</v>
      </c>
      <c r="B999" s="60" t="s">
        <v>5609</v>
      </c>
      <c r="C999" s="60" t="s">
        <v>5609</v>
      </c>
      <c r="D999" s="60" t="s">
        <v>2761</v>
      </c>
      <c r="E999" s="61" t="s">
        <v>1928</v>
      </c>
      <c r="F999" s="60" t="s">
        <v>1929</v>
      </c>
      <c r="G999" s="62" t="s">
        <v>3760</v>
      </c>
      <c r="H999" s="63" t="s">
        <v>2763</v>
      </c>
      <c r="I999" s="64" t="s">
        <v>2764</v>
      </c>
      <c r="J999" s="63" t="s">
        <v>248</v>
      </c>
      <c r="K999" s="65" t="s">
        <v>324</v>
      </c>
      <c r="L999" s="66">
        <v>996</v>
      </c>
      <c r="M999" s="32" t="s">
        <v>5610</v>
      </c>
      <c r="N999" s="32" t="s">
        <v>1932</v>
      </c>
    </row>
    <row r="1000" spans="1:14" ht="18" customHeight="1" x14ac:dyDescent="0.25">
      <c r="A1000" s="53" t="s">
        <v>5611</v>
      </c>
      <c r="B1000" s="54" t="s">
        <v>5612</v>
      </c>
      <c r="C1000" s="54" t="s">
        <v>5612</v>
      </c>
      <c r="D1000" s="54" t="s">
        <v>2761</v>
      </c>
      <c r="E1000" s="55" t="s">
        <v>1928</v>
      </c>
      <c r="F1000" s="54" t="s">
        <v>1929</v>
      </c>
      <c r="G1000" s="67" t="s">
        <v>3760</v>
      </c>
      <c r="H1000" s="68" t="s">
        <v>2763</v>
      </c>
      <c r="I1000" s="69" t="s">
        <v>2764</v>
      </c>
      <c r="J1000" s="68" t="s">
        <v>248</v>
      </c>
      <c r="K1000" s="57" t="s">
        <v>324</v>
      </c>
      <c r="L1000" s="58">
        <v>997</v>
      </c>
      <c r="M1000" s="32" t="s">
        <v>5613</v>
      </c>
      <c r="N1000" s="32" t="s">
        <v>1932</v>
      </c>
    </row>
    <row r="1001" spans="1:14" ht="18" customHeight="1" x14ac:dyDescent="0.25">
      <c r="A1001" s="59" t="s">
        <v>5614</v>
      </c>
      <c r="B1001" s="60" t="s">
        <v>5615</v>
      </c>
      <c r="C1001" s="60" t="s">
        <v>5615</v>
      </c>
      <c r="D1001" s="60" t="s">
        <v>2761</v>
      </c>
      <c r="E1001" s="61" t="s">
        <v>1928</v>
      </c>
      <c r="F1001" s="60" t="s">
        <v>1929</v>
      </c>
      <c r="G1001" s="62" t="s">
        <v>3760</v>
      </c>
      <c r="H1001" s="63" t="s">
        <v>2763</v>
      </c>
      <c r="I1001" s="64" t="s">
        <v>2764</v>
      </c>
      <c r="J1001" s="63" t="s">
        <v>248</v>
      </c>
      <c r="K1001" s="65" t="s">
        <v>324</v>
      </c>
      <c r="L1001" s="66">
        <v>998</v>
      </c>
      <c r="M1001" s="32" t="s">
        <v>5616</v>
      </c>
      <c r="N1001" s="32" t="s">
        <v>1932</v>
      </c>
    </row>
    <row r="1002" spans="1:14" ht="18" customHeight="1" x14ac:dyDescent="0.25">
      <c r="A1002" s="53" t="s">
        <v>5617</v>
      </c>
      <c r="B1002" s="54" t="s">
        <v>5618</v>
      </c>
      <c r="C1002" s="54" t="s">
        <v>5618</v>
      </c>
      <c r="D1002" s="54" t="s">
        <v>2761</v>
      </c>
      <c r="E1002" s="55" t="s">
        <v>1928</v>
      </c>
      <c r="F1002" s="54" t="s">
        <v>1929</v>
      </c>
      <c r="G1002" s="67" t="s">
        <v>3760</v>
      </c>
      <c r="H1002" s="68" t="s">
        <v>2763</v>
      </c>
      <c r="I1002" s="69" t="s">
        <v>2764</v>
      </c>
      <c r="J1002" s="68" t="s">
        <v>248</v>
      </c>
      <c r="K1002" s="57" t="s">
        <v>324</v>
      </c>
      <c r="L1002" s="58">
        <v>999</v>
      </c>
      <c r="M1002" s="32" t="s">
        <v>5619</v>
      </c>
      <c r="N1002" s="32" t="s">
        <v>1932</v>
      </c>
    </row>
    <row r="1003" spans="1:14" ht="18" customHeight="1" x14ac:dyDescent="0.25">
      <c r="A1003" s="59" t="s">
        <v>5620</v>
      </c>
      <c r="B1003" s="60" t="s">
        <v>5621</v>
      </c>
      <c r="C1003" s="60" t="s">
        <v>5621</v>
      </c>
      <c r="D1003" s="60" t="s">
        <v>2761</v>
      </c>
      <c r="E1003" s="61" t="s">
        <v>1928</v>
      </c>
      <c r="F1003" s="60" t="s">
        <v>1929</v>
      </c>
      <c r="G1003" s="62" t="s">
        <v>3760</v>
      </c>
      <c r="H1003" s="63" t="s">
        <v>2763</v>
      </c>
      <c r="I1003" s="64" t="s">
        <v>2764</v>
      </c>
      <c r="J1003" s="63" t="s">
        <v>248</v>
      </c>
      <c r="K1003" s="65" t="s">
        <v>324</v>
      </c>
      <c r="L1003" s="66">
        <v>1000</v>
      </c>
      <c r="M1003" s="32" t="s">
        <v>5622</v>
      </c>
      <c r="N1003" s="32" t="s">
        <v>1932</v>
      </c>
    </row>
    <row r="1004" spans="1:14" ht="18" customHeight="1" x14ac:dyDescent="0.25">
      <c r="A1004" s="53" t="s">
        <v>5623</v>
      </c>
      <c r="B1004" s="54" t="s">
        <v>5624</v>
      </c>
      <c r="C1004" s="54" t="s">
        <v>5624</v>
      </c>
      <c r="D1004" s="54" t="s">
        <v>2761</v>
      </c>
      <c r="E1004" s="55" t="s">
        <v>1928</v>
      </c>
      <c r="F1004" s="54" t="s">
        <v>1929</v>
      </c>
      <c r="G1004" s="67" t="s">
        <v>3760</v>
      </c>
      <c r="H1004" s="68" t="s">
        <v>2763</v>
      </c>
      <c r="I1004" s="69" t="s">
        <v>2764</v>
      </c>
      <c r="J1004" s="68" t="s">
        <v>248</v>
      </c>
      <c r="K1004" s="57" t="s">
        <v>324</v>
      </c>
      <c r="L1004" s="58">
        <v>1001</v>
      </c>
      <c r="M1004" s="32" t="s">
        <v>5625</v>
      </c>
      <c r="N1004" s="32" t="s">
        <v>1932</v>
      </c>
    </row>
    <row r="1005" spans="1:14" ht="18" customHeight="1" x14ac:dyDescent="0.25">
      <c r="A1005" s="59" t="s">
        <v>5626</v>
      </c>
      <c r="B1005" s="60" t="s">
        <v>5627</v>
      </c>
      <c r="C1005" s="60" t="s">
        <v>5627</v>
      </c>
      <c r="D1005" s="60" t="s">
        <v>2761</v>
      </c>
      <c r="E1005" s="61" t="s">
        <v>1928</v>
      </c>
      <c r="F1005" s="60" t="s">
        <v>1929</v>
      </c>
      <c r="G1005" s="62" t="s">
        <v>3760</v>
      </c>
      <c r="H1005" s="63" t="s">
        <v>2763</v>
      </c>
      <c r="I1005" s="64" t="s">
        <v>2764</v>
      </c>
      <c r="J1005" s="63" t="s">
        <v>248</v>
      </c>
      <c r="K1005" s="65" t="s">
        <v>324</v>
      </c>
      <c r="L1005" s="66">
        <v>1002</v>
      </c>
      <c r="M1005" s="32" t="s">
        <v>5628</v>
      </c>
      <c r="N1005" s="32" t="s">
        <v>1932</v>
      </c>
    </row>
    <row r="1006" spans="1:14" ht="18" customHeight="1" x14ac:dyDescent="0.25">
      <c r="A1006" s="53" t="s">
        <v>5629</v>
      </c>
      <c r="B1006" s="54" t="s">
        <v>5630</v>
      </c>
      <c r="C1006" s="54" t="s">
        <v>5630</v>
      </c>
      <c r="D1006" s="54" t="s">
        <v>2761</v>
      </c>
      <c r="E1006" s="55" t="s">
        <v>1928</v>
      </c>
      <c r="F1006" s="54" t="s">
        <v>1929</v>
      </c>
      <c r="G1006" s="67" t="s">
        <v>3760</v>
      </c>
      <c r="H1006" s="68" t="s">
        <v>2763</v>
      </c>
      <c r="I1006" s="69" t="s">
        <v>2764</v>
      </c>
      <c r="J1006" s="68" t="s">
        <v>248</v>
      </c>
      <c r="K1006" s="57" t="s">
        <v>324</v>
      </c>
      <c r="L1006" s="58">
        <v>1003</v>
      </c>
      <c r="M1006" s="32" t="s">
        <v>5631</v>
      </c>
      <c r="N1006" s="32" t="s">
        <v>1932</v>
      </c>
    </row>
    <row r="1007" spans="1:14" ht="18" customHeight="1" x14ac:dyDescent="0.25">
      <c r="A1007" s="59" t="s">
        <v>5632</v>
      </c>
      <c r="B1007" s="60" t="s">
        <v>5633</v>
      </c>
      <c r="C1007" s="60" t="s">
        <v>5633</v>
      </c>
      <c r="D1007" s="60" t="s">
        <v>2761</v>
      </c>
      <c r="E1007" s="61" t="s">
        <v>1928</v>
      </c>
      <c r="F1007" s="60" t="s">
        <v>1929</v>
      </c>
      <c r="G1007" s="62" t="s">
        <v>3760</v>
      </c>
      <c r="H1007" s="63" t="s">
        <v>2763</v>
      </c>
      <c r="I1007" s="64" t="s">
        <v>2764</v>
      </c>
      <c r="J1007" s="63" t="s">
        <v>248</v>
      </c>
      <c r="K1007" s="65" t="s">
        <v>324</v>
      </c>
      <c r="L1007" s="66">
        <v>1004</v>
      </c>
      <c r="M1007" s="32" t="s">
        <v>5634</v>
      </c>
      <c r="N1007" s="32" t="s">
        <v>1932</v>
      </c>
    </row>
    <row r="1008" spans="1:14" ht="18" customHeight="1" x14ac:dyDescent="0.25">
      <c r="A1008" s="72" t="s">
        <v>1928</v>
      </c>
      <c r="B1008" s="54" t="s">
        <v>1929</v>
      </c>
      <c r="C1008" s="55"/>
      <c r="D1008" s="55"/>
      <c r="E1008" s="55" t="s">
        <v>1928</v>
      </c>
      <c r="F1008" s="54" t="s">
        <v>1929</v>
      </c>
      <c r="G1008" s="67"/>
      <c r="H1008" s="68"/>
      <c r="I1008" s="69"/>
      <c r="J1008" s="68"/>
      <c r="K1008" s="57" t="s">
        <v>2740</v>
      </c>
      <c r="L1008" s="58">
        <v>1005</v>
      </c>
      <c r="M1008" s="32" t="s">
        <v>1932</v>
      </c>
      <c r="N1008" s="32" t="s">
        <v>1932</v>
      </c>
    </row>
    <row r="1009" spans="1:14" ht="18" customHeight="1" x14ac:dyDescent="0.25">
      <c r="A1009" s="59" t="s">
        <v>5635</v>
      </c>
      <c r="B1009" s="60" t="s">
        <v>5636</v>
      </c>
      <c r="C1009" s="60" t="s">
        <v>5636</v>
      </c>
      <c r="D1009" s="60" t="s">
        <v>3161</v>
      </c>
      <c r="E1009" s="61" t="s">
        <v>1933</v>
      </c>
      <c r="F1009" s="60" t="s">
        <v>1934</v>
      </c>
      <c r="G1009" s="62" t="s">
        <v>2762</v>
      </c>
      <c r="H1009" s="63" t="s">
        <v>2763</v>
      </c>
      <c r="I1009" s="64" t="s">
        <v>2764</v>
      </c>
      <c r="J1009" s="63" t="s">
        <v>248</v>
      </c>
      <c r="K1009" s="65" t="s">
        <v>367</v>
      </c>
      <c r="L1009" s="66">
        <v>1006</v>
      </c>
      <c r="M1009" s="32" t="s">
        <v>5637</v>
      </c>
      <c r="N1009" s="32" t="s">
        <v>1938</v>
      </c>
    </row>
    <row r="1010" spans="1:14" ht="18" customHeight="1" x14ac:dyDescent="0.25">
      <c r="A1010" s="53" t="s">
        <v>5638</v>
      </c>
      <c r="B1010" s="54" t="s">
        <v>5639</v>
      </c>
      <c r="C1010" s="54" t="s">
        <v>5639</v>
      </c>
      <c r="D1010" s="54" t="s">
        <v>3656</v>
      </c>
      <c r="E1010" s="55" t="s">
        <v>1933</v>
      </c>
      <c r="F1010" s="60" t="s">
        <v>1934</v>
      </c>
      <c r="G1010" s="67" t="s">
        <v>2762</v>
      </c>
      <c r="H1010" s="68" t="s">
        <v>2763</v>
      </c>
      <c r="I1010" s="69" t="s">
        <v>2764</v>
      </c>
      <c r="J1010" s="68" t="s">
        <v>248</v>
      </c>
      <c r="K1010" s="65" t="s">
        <v>367</v>
      </c>
      <c r="L1010" s="58">
        <v>1007</v>
      </c>
      <c r="M1010" s="32" t="s">
        <v>5640</v>
      </c>
      <c r="N1010" s="32" t="s">
        <v>1938</v>
      </c>
    </row>
    <row r="1011" spans="1:14" ht="18" customHeight="1" x14ac:dyDescent="0.25">
      <c r="A1011" s="59" t="s">
        <v>5641</v>
      </c>
      <c r="B1011" s="60" t="s">
        <v>5642</v>
      </c>
      <c r="C1011" s="60" t="s">
        <v>5642</v>
      </c>
      <c r="D1011" s="60" t="s">
        <v>3656</v>
      </c>
      <c r="E1011" s="61" t="s">
        <v>1933</v>
      </c>
      <c r="F1011" s="60" t="s">
        <v>1934</v>
      </c>
      <c r="G1011" s="62" t="s">
        <v>2762</v>
      </c>
      <c r="H1011" s="63" t="s">
        <v>2763</v>
      </c>
      <c r="I1011" s="64" t="s">
        <v>2764</v>
      </c>
      <c r="J1011" s="63" t="s">
        <v>248</v>
      </c>
      <c r="K1011" s="65" t="s">
        <v>367</v>
      </c>
      <c r="L1011" s="66">
        <v>1008</v>
      </c>
      <c r="M1011" s="32" t="s">
        <v>5643</v>
      </c>
      <c r="N1011" s="32" t="s">
        <v>1938</v>
      </c>
    </row>
    <row r="1012" spans="1:14" ht="18" customHeight="1" x14ac:dyDescent="0.25">
      <c r="A1012" s="53" t="s">
        <v>5644</v>
      </c>
      <c r="B1012" s="54" t="s">
        <v>5645</v>
      </c>
      <c r="C1012" s="54" t="s">
        <v>5645</v>
      </c>
      <c r="D1012" s="54" t="s">
        <v>3656</v>
      </c>
      <c r="E1012" s="55" t="s">
        <v>1933</v>
      </c>
      <c r="F1012" s="60" t="s">
        <v>1934</v>
      </c>
      <c r="G1012" s="67" t="s">
        <v>2762</v>
      </c>
      <c r="H1012" s="68" t="s">
        <v>2763</v>
      </c>
      <c r="I1012" s="69" t="s">
        <v>2764</v>
      </c>
      <c r="J1012" s="68" t="s">
        <v>248</v>
      </c>
      <c r="K1012" s="65" t="s">
        <v>367</v>
      </c>
      <c r="L1012" s="58">
        <v>1009</v>
      </c>
      <c r="M1012" s="32" t="s">
        <v>5646</v>
      </c>
      <c r="N1012" s="32" t="s">
        <v>1938</v>
      </c>
    </row>
    <row r="1013" spans="1:14" ht="18" customHeight="1" x14ac:dyDescent="0.25">
      <c r="A1013" s="59" t="s">
        <v>5647</v>
      </c>
      <c r="B1013" s="60" t="s">
        <v>5648</v>
      </c>
      <c r="C1013" s="60" t="s">
        <v>5648</v>
      </c>
      <c r="D1013" s="60" t="s">
        <v>3656</v>
      </c>
      <c r="E1013" s="61" t="s">
        <v>1933</v>
      </c>
      <c r="F1013" s="60" t="s">
        <v>1934</v>
      </c>
      <c r="G1013" s="62" t="s">
        <v>2762</v>
      </c>
      <c r="H1013" s="63" t="s">
        <v>2763</v>
      </c>
      <c r="I1013" s="64" t="s">
        <v>2764</v>
      </c>
      <c r="J1013" s="63" t="s">
        <v>248</v>
      </c>
      <c r="K1013" s="65" t="s">
        <v>367</v>
      </c>
      <c r="L1013" s="66">
        <v>1010</v>
      </c>
      <c r="M1013" s="32" t="s">
        <v>5649</v>
      </c>
      <c r="N1013" s="32" t="s">
        <v>1938</v>
      </c>
    </row>
    <row r="1014" spans="1:14" ht="18" customHeight="1" x14ac:dyDescent="0.25">
      <c r="A1014" s="53" t="s">
        <v>5650</v>
      </c>
      <c r="B1014" s="54" t="s">
        <v>5504</v>
      </c>
      <c r="C1014" s="54" t="s">
        <v>5504</v>
      </c>
      <c r="D1014" s="54" t="s">
        <v>3656</v>
      </c>
      <c r="E1014" s="55" t="s">
        <v>1933</v>
      </c>
      <c r="F1014" s="60" t="s">
        <v>1934</v>
      </c>
      <c r="G1014" s="67" t="s">
        <v>2762</v>
      </c>
      <c r="H1014" s="68" t="s">
        <v>2763</v>
      </c>
      <c r="I1014" s="69" t="s">
        <v>2764</v>
      </c>
      <c r="J1014" s="68" t="s">
        <v>248</v>
      </c>
      <c r="K1014" s="65" t="s">
        <v>367</v>
      </c>
      <c r="L1014" s="58">
        <v>1011</v>
      </c>
      <c r="M1014" s="32" t="s">
        <v>5651</v>
      </c>
      <c r="N1014" s="32" t="s">
        <v>1938</v>
      </c>
    </row>
    <row r="1015" spans="1:14" ht="18" customHeight="1" x14ac:dyDescent="0.25">
      <c r="A1015" s="73" t="s">
        <v>1933</v>
      </c>
      <c r="B1015" s="60" t="s">
        <v>1935</v>
      </c>
      <c r="C1015" s="61"/>
      <c r="D1015" s="61"/>
      <c r="E1015" s="61" t="s">
        <v>1933</v>
      </c>
      <c r="F1015" s="60" t="s">
        <v>1934</v>
      </c>
      <c r="G1015" s="62"/>
      <c r="H1015" s="63"/>
      <c r="I1015" s="64"/>
      <c r="J1015" s="63"/>
      <c r="K1015" s="65" t="s">
        <v>367</v>
      </c>
      <c r="L1015" s="66">
        <v>1012</v>
      </c>
      <c r="M1015" s="32" t="s">
        <v>5652</v>
      </c>
      <c r="N1015" s="32" t="s">
        <v>1938</v>
      </c>
    </row>
    <row r="1016" spans="1:14" ht="18" customHeight="1" x14ac:dyDescent="0.25">
      <c r="A1016" s="53" t="s">
        <v>5653</v>
      </c>
      <c r="B1016" s="54" t="s">
        <v>5654</v>
      </c>
      <c r="C1016" s="54" t="s">
        <v>5654</v>
      </c>
      <c r="D1016" s="54" t="s">
        <v>5655</v>
      </c>
      <c r="E1016" s="55" t="s">
        <v>1939</v>
      </c>
      <c r="F1016" s="54" t="s">
        <v>1940</v>
      </c>
      <c r="G1016" s="67" t="s">
        <v>5656</v>
      </c>
      <c r="H1016" s="68" t="s">
        <v>2763</v>
      </c>
      <c r="I1016" s="69" t="s">
        <v>2764</v>
      </c>
      <c r="J1016" s="68" t="s">
        <v>248</v>
      </c>
      <c r="K1016" s="57" t="s">
        <v>324</v>
      </c>
      <c r="L1016" s="58">
        <v>1013</v>
      </c>
      <c r="M1016" s="32" t="s">
        <v>5657</v>
      </c>
      <c r="N1016" s="32" t="s">
        <v>1942</v>
      </c>
    </row>
    <row r="1017" spans="1:14" ht="18" customHeight="1" x14ac:dyDescent="0.25">
      <c r="A1017" s="59" t="s">
        <v>5658</v>
      </c>
      <c r="B1017" s="60" t="s">
        <v>5659</v>
      </c>
      <c r="C1017" s="60" t="s">
        <v>5659</v>
      </c>
      <c r="D1017" s="60" t="s">
        <v>5655</v>
      </c>
      <c r="E1017" s="61" t="s">
        <v>1939</v>
      </c>
      <c r="F1017" s="60" t="s">
        <v>1940</v>
      </c>
      <c r="G1017" s="62" t="s">
        <v>5656</v>
      </c>
      <c r="H1017" s="63" t="s">
        <v>2763</v>
      </c>
      <c r="I1017" s="64" t="s">
        <v>2764</v>
      </c>
      <c r="J1017" s="63" t="s">
        <v>248</v>
      </c>
      <c r="K1017" s="65" t="s">
        <v>324</v>
      </c>
      <c r="L1017" s="66">
        <v>1014</v>
      </c>
      <c r="M1017" s="32" t="s">
        <v>5660</v>
      </c>
      <c r="N1017" s="32" t="s">
        <v>1942</v>
      </c>
    </row>
    <row r="1018" spans="1:14" ht="18" customHeight="1" x14ac:dyDescent="0.25">
      <c r="A1018" s="53" t="s">
        <v>5661</v>
      </c>
      <c r="B1018" s="54" t="s">
        <v>5662</v>
      </c>
      <c r="C1018" s="54" t="s">
        <v>5662</v>
      </c>
      <c r="D1018" s="54" t="s">
        <v>3228</v>
      </c>
      <c r="E1018" s="55" t="s">
        <v>1939</v>
      </c>
      <c r="F1018" s="54" t="s">
        <v>1940</v>
      </c>
      <c r="G1018" s="67" t="s">
        <v>5656</v>
      </c>
      <c r="H1018" s="68" t="s">
        <v>2763</v>
      </c>
      <c r="I1018" s="69" t="s">
        <v>2764</v>
      </c>
      <c r="J1018" s="68" t="s">
        <v>248</v>
      </c>
      <c r="K1018" s="57" t="s">
        <v>324</v>
      </c>
      <c r="L1018" s="58">
        <v>1015</v>
      </c>
      <c r="M1018" s="32" t="s">
        <v>5663</v>
      </c>
      <c r="N1018" s="32" t="s">
        <v>1942</v>
      </c>
    </row>
    <row r="1019" spans="1:14" ht="18" customHeight="1" x14ac:dyDescent="0.25">
      <c r="A1019" s="59" t="s">
        <v>5664</v>
      </c>
      <c r="B1019" s="60" t="s">
        <v>5665</v>
      </c>
      <c r="C1019" s="60" t="s">
        <v>5665</v>
      </c>
      <c r="D1019" s="60" t="s">
        <v>3228</v>
      </c>
      <c r="E1019" s="61" t="s">
        <v>1939</v>
      </c>
      <c r="F1019" s="60" t="s">
        <v>1940</v>
      </c>
      <c r="G1019" s="62" t="s">
        <v>5656</v>
      </c>
      <c r="H1019" s="63" t="s">
        <v>2763</v>
      </c>
      <c r="I1019" s="64" t="s">
        <v>2764</v>
      </c>
      <c r="J1019" s="63" t="s">
        <v>248</v>
      </c>
      <c r="K1019" s="65" t="s">
        <v>324</v>
      </c>
      <c r="L1019" s="66">
        <v>1016</v>
      </c>
      <c r="M1019" s="32" t="s">
        <v>5666</v>
      </c>
      <c r="N1019" s="32" t="s">
        <v>1942</v>
      </c>
    </row>
    <row r="1020" spans="1:14" ht="18" customHeight="1" x14ac:dyDescent="0.25">
      <c r="A1020" s="53" t="s">
        <v>5667</v>
      </c>
      <c r="B1020" s="54" t="s">
        <v>5668</v>
      </c>
      <c r="C1020" s="54" t="s">
        <v>5668</v>
      </c>
      <c r="D1020" s="54" t="s">
        <v>3228</v>
      </c>
      <c r="E1020" s="55" t="s">
        <v>1939</v>
      </c>
      <c r="F1020" s="54" t="s">
        <v>1940</v>
      </c>
      <c r="G1020" s="67" t="s">
        <v>5656</v>
      </c>
      <c r="H1020" s="68" t="s">
        <v>2763</v>
      </c>
      <c r="I1020" s="69" t="s">
        <v>2764</v>
      </c>
      <c r="J1020" s="68" t="s">
        <v>248</v>
      </c>
      <c r="K1020" s="57" t="s">
        <v>324</v>
      </c>
      <c r="L1020" s="58">
        <v>1017</v>
      </c>
      <c r="M1020" s="32" t="s">
        <v>5669</v>
      </c>
      <c r="N1020" s="32" t="s">
        <v>1942</v>
      </c>
    </row>
    <row r="1021" spans="1:14" ht="18" customHeight="1" x14ac:dyDescent="0.25">
      <c r="A1021" s="59" t="s">
        <v>5670</v>
      </c>
      <c r="B1021" s="60" t="s">
        <v>5671</v>
      </c>
      <c r="C1021" s="60" t="s">
        <v>5671</v>
      </c>
      <c r="D1021" s="60" t="s">
        <v>3228</v>
      </c>
      <c r="E1021" s="61" t="s">
        <v>1939</v>
      </c>
      <c r="F1021" s="60" t="s">
        <v>1940</v>
      </c>
      <c r="G1021" s="62" t="s">
        <v>5656</v>
      </c>
      <c r="H1021" s="63" t="s">
        <v>2763</v>
      </c>
      <c r="I1021" s="64" t="s">
        <v>2764</v>
      </c>
      <c r="J1021" s="63" t="s">
        <v>248</v>
      </c>
      <c r="K1021" s="65" t="s">
        <v>324</v>
      </c>
      <c r="L1021" s="66">
        <v>1018</v>
      </c>
      <c r="M1021" s="32" t="s">
        <v>5672</v>
      </c>
      <c r="N1021" s="32" t="s">
        <v>1942</v>
      </c>
    </row>
    <row r="1022" spans="1:14" ht="18" customHeight="1" x14ac:dyDescent="0.25">
      <c r="A1022" s="53" t="s">
        <v>5673</v>
      </c>
      <c r="B1022" s="54" t="s">
        <v>5674</v>
      </c>
      <c r="C1022" s="54" t="s">
        <v>5674</v>
      </c>
      <c r="D1022" s="54" t="s">
        <v>3228</v>
      </c>
      <c r="E1022" s="55" t="s">
        <v>1939</v>
      </c>
      <c r="F1022" s="54" t="s">
        <v>1940</v>
      </c>
      <c r="G1022" s="67" t="s">
        <v>5656</v>
      </c>
      <c r="H1022" s="68" t="s">
        <v>2763</v>
      </c>
      <c r="I1022" s="69" t="s">
        <v>2764</v>
      </c>
      <c r="J1022" s="68" t="s">
        <v>248</v>
      </c>
      <c r="K1022" s="57" t="s">
        <v>324</v>
      </c>
      <c r="L1022" s="58">
        <v>1019</v>
      </c>
      <c r="M1022" s="32" t="s">
        <v>5675</v>
      </c>
      <c r="N1022" s="32" t="s">
        <v>1942</v>
      </c>
    </row>
    <row r="1023" spans="1:14" ht="18" customHeight="1" x14ac:dyDescent="0.25">
      <c r="A1023" s="59" t="s">
        <v>5676</v>
      </c>
      <c r="B1023" s="60" t="s">
        <v>5677</v>
      </c>
      <c r="C1023" s="60" t="s">
        <v>5677</v>
      </c>
      <c r="D1023" s="60" t="s">
        <v>3228</v>
      </c>
      <c r="E1023" s="61" t="s">
        <v>1939</v>
      </c>
      <c r="F1023" s="60" t="s">
        <v>1940</v>
      </c>
      <c r="G1023" s="62" t="s">
        <v>5656</v>
      </c>
      <c r="H1023" s="63" t="s">
        <v>2763</v>
      </c>
      <c r="I1023" s="64" t="s">
        <v>2764</v>
      </c>
      <c r="J1023" s="63" t="s">
        <v>248</v>
      </c>
      <c r="K1023" s="65" t="s">
        <v>324</v>
      </c>
      <c r="L1023" s="66">
        <v>1020</v>
      </c>
      <c r="M1023" s="32" t="s">
        <v>5678</v>
      </c>
      <c r="N1023" s="32" t="s">
        <v>1942</v>
      </c>
    </row>
    <row r="1024" spans="1:14" ht="18" customHeight="1" x14ac:dyDescent="0.25">
      <c r="A1024" s="53" t="s">
        <v>5679</v>
      </c>
      <c r="B1024" s="54" t="s">
        <v>5680</v>
      </c>
      <c r="C1024" s="54" t="s">
        <v>5680</v>
      </c>
      <c r="D1024" s="54" t="s">
        <v>3228</v>
      </c>
      <c r="E1024" s="55" t="s">
        <v>1939</v>
      </c>
      <c r="F1024" s="54" t="s">
        <v>1940</v>
      </c>
      <c r="G1024" s="67" t="s">
        <v>5656</v>
      </c>
      <c r="H1024" s="68" t="s">
        <v>2763</v>
      </c>
      <c r="I1024" s="69" t="s">
        <v>2764</v>
      </c>
      <c r="J1024" s="68" t="s">
        <v>248</v>
      </c>
      <c r="K1024" s="57" t="s">
        <v>324</v>
      </c>
      <c r="L1024" s="58">
        <v>1021</v>
      </c>
      <c r="M1024" s="32" t="s">
        <v>5681</v>
      </c>
      <c r="N1024" s="32" t="s">
        <v>1942</v>
      </c>
    </row>
    <row r="1025" spans="1:14" ht="18" customHeight="1" x14ac:dyDescent="0.25">
      <c r="A1025" s="59" t="s">
        <v>5682</v>
      </c>
      <c r="B1025" s="60" t="s">
        <v>5683</v>
      </c>
      <c r="C1025" s="60" t="s">
        <v>5683</v>
      </c>
      <c r="D1025" s="60" t="s">
        <v>3228</v>
      </c>
      <c r="E1025" s="61" t="s">
        <v>1939</v>
      </c>
      <c r="F1025" s="60" t="s">
        <v>1940</v>
      </c>
      <c r="G1025" s="62" t="s">
        <v>5656</v>
      </c>
      <c r="H1025" s="63" t="s">
        <v>2763</v>
      </c>
      <c r="I1025" s="64" t="s">
        <v>2764</v>
      </c>
      <c r="J1025" s="63" t="s">
        <v>248</v>
      </c>
      <c r="K1025" s="65" t="s">
        <v>324</v>
      </c>
      <c r="L1025" s="66">
        <v>1022</v>
      </c>
      <c r="M1025" s="32" t="s">
        <v>5684</v>
      </c>
      <c r="N1025" s="32" t="s">
        <v>1942</v>
      </c>
    </row>
    <row r="1026" spans="1:14" ht="18" customHeight="1" x14ac:dyDescent="0.25">
      <c r="A1026" s="53" t="s">
        <v>5685</v>
      </c>
      <c r="B1026" s="54" t="s">
        <v>5686</v>
      </c>
      <c r="C1026" s="54" t="s">
        <v>5686</v>
      </c>
      <c r="D1026" s="54" t="s">
        <v>3228</v>
      </c>
      <c r="E1026" s="55" t="s">
        <v>1939</v>
      </c>
      <c r="F1026" s="54" t="s">
        <v>1940</v>
      </c>
      <c r="G1026" s="67" t="s">
        <v>5656</v>
      </c>
      <c r="H1026" s="68" t="s">
        <v>2763</v>
      </c>
      <c r="I1026" s="69" t="s">
        <v>2764</v>
      </c>
      <c r="J1026" s="68" t="s">
        <v>248</v>
      </c>
      <c r="K1026" s="57" t="s">
        <v>324</v>
      </c>
      <c r="L1026" s="58">
        <v>1023</v>
      </c>
      <c r="M1026" s="32" t="s">
        <v>5687</v>
      </c>
      <c r="N1026" s="32" t="s">
        <v>1942</v>
      </c>
    </row>
    <row r="1027" spans="1:14" ht="18" customHeight="1" x14ac:dyDescent="0.25">
      <c r="A1027" s="59" t="s">
        <v>5688</v>
      </c>
      <c r="B1027" s="60" t="s">
        <v>5689</v>
      </c>
      <c r="C1027" s="60" t="s">
        <v>5689</v>
      </c>
      <c r="D1027" s="60" t="s">
        <v>3161</v>
      </c>
      <c r="E1027" s="61" t="s">
        <v>1939</v>
      </c>
      <c r="F1027" s="60" t="s">
        <v>1940</v>
      </c>
      <c r="G1027" s="62" t="s">
        <v>5656</v>
      </c>
      <c r="H1027" s="63" t="s">
        <v>2763</v>
      </c>
      <c r="I1027" s="64" t="s">
        <v>2764</v>
      </c>
      <c r="J1027" s="63" t="s">
        <v>248</v>
      </c>
      <c r="K1027" s="65" t="s">
        <v>324</v>
      </c>
      <c r="L1027" s="66">
        <v>1024</v>
      </c>
      <c r="M1027" s="32" t="s">
        <v>5690</v>
      </c>
      <c r="N1027" s="32" t="s">
        <v>1942</v>
      </c>
    </row>
    <row r="1028" spans="1:14" ht="18" customHeight="1" x14ac:dyDescent="0.25">
      <c r="A1028" s="72" t="s">
        <v>1939</v>
      </c>
      <c r="B1028" s="54" t="s">
        <v>1940</v>
      </c>
      <c r="C1028" s="55"/>
      <c r="D1028" s="55"/>
      <c r="E1028" s="55" t="s">
        <v>1939</v>
      </c>
      <c r="F1028" s="54" t="s">
        <v>1940</v>
      </c>
      <c r="G1028" s="67"/>
      <c r="H1028" s="68"/>
      <c r="I1028" s="69"/>
      <c r="J1028" s="68"/>
      <c r="K1028" s="57" t="s">
        <v>2740</v>
      </c>
      <c r="L1028" s="58">
        <v>1025</v>
      </c>
      <c r="M1028" s="32" t="s">
        <v>1942</v>
      </c>
      <c r="N1028" s="32" t="s">
        <v>1942</v>
      </c>
    </row>
    <row r="1029" spans="1:14" ht="18" customHeight="1" x14ac:dyDescent="0.25">
      <c r="A1029" s="59" t="s">
        <v>5691</v>
      </c>
      <c r="B1029" s="60" t="s">
        <v>5692</v>
      </c>
      <c r="C1029" s="60" t="s">
        <v>5692</v>
      </c>
      <c r="D1029" s="60" t="s">
        <v>5693</v>
      </c>
      <c r="E1029" s="61" t="s">
        <v>1943</v>
      </c>
      <c r="F1029" s="60" t="s">
        <v>1944</v>
      </c>
      <c r="G1029" s="62" t="s">
        <v>2762</v>
      </c>
      <c r="H1029" s="63" t="s">
        <v>2763</v>
      </c>
      <c r="I1029" s="64" t="s">
        <v>2764</v>
      </c>
      <c r="J1029" s="63" t="s">
        <v>2765</v>
      </c>
      <c r="K1029" s="65" t="s">
        <v>324</v>
      </c>
      <c r="L1029" s="66">
        <v>1026</v>
      </c>
      <c r="M1029" s="32" t="s">
        <v>5694</v>
      </c>
      <c r="N1029" s="32" t="s">
        <v>1947</v>
      </c>
    </row>
    <row r="1030" spans="1:14" ht="18" customHeight="1" x14ac:dyDescent="0.25">
      <c r="A1030" s="53" t="s">
        <v>5695</v>
      </c>
      <c r="B1030" s="54" t="s">
        <v>5696</v>
      </c>
      <c r="C1030" s="54" t="s">
        <v>5696</v>
      </c>
      <c r="D1030" s="54" t="s">
        <v>5693</v>
      </c>
      <c r="E1030" s="55" t="s">
        <v>1943</v>
      </c>
      <c r="F1030" s="54" t="s">
        <v>1944</v>
      </c>
      <c r="G1030" s="67" t="s">
        <v>2762</v>
      </c>
      <c r="H1030" s="68" t="s">
        <v>2763</v>
      </c>
      <c r="I1030" s="69" t="s">
        <v>2764</v>
      </c>
      <c r="J1030" s="68" t="s">
        <v>2765</v>
      </c>
      <c r="K1030" s="57" t="s">
        <v>324</v>
      </c>
      <c r="L1030" s="58">
        <v>1027</v>
      </c>
      <c r="M1030" s="32" t="s">
        <v>5697</v>
      </c>
      <c r="N1030" s="32" t="s">
        <v>1947</v>
      </c>
    </row>
    <row r="1031" spans="1:14" ht="18" customHeight="1" x14ac:dyDescent="0.25">
      <c r="A1031" s="59" t="s">
        <v>5698</v>
      </c>
      <c r="B1031" s="60" t="s">
        <v>5699</v>
      </c>
      <c r="C1031" s="60" t="s">
        <v>5699</v>
      </c>
      <c r="D1031" s="60" t="s">
        <v>5693</v>
      </c>
      <c r="E1031" s="61" t="s">
        <v>1943</v>
      </c>
      <c r="F1031" s="60" t="s">
        <v>1944</v>
      </c>
      <c r="G1031" s="62" t="s">
        <v>2762</v>
      </c>
      <c r="H1031" s="63" t="s">
        <v>2763</v>
      </c>
      <c r="I1031" s="64" t="s">
        <v>2764</v>
      </c>
      <c r="J1031" s="63" t="s">
        <v>2765</v>
      </c>
      <c r="K1031" s="65" t="s">
        <v>324</v>
      </c>
      <c r="L1031" s="66">
        <v>1028</v>
      </c>
      <c r="M1031" s="32" t="s">
        <v>5700</v>
      </c>
      <c r="N1031" s="32" t="s">
        <v>1947</v>
      </c>
    </row>
    <row r="1032" spans="1:14" ht="18" customHeight="1" x14ac:dyDescent="0.25">
      <c r="A1032" s="53" t="s">
        <v>5701</v>
      </c>
      <c r="B1032" s="54" t="s">
        <v>5702</v>
      </c>
      <c r="C1032" s="54" t="s">
        <v>5702</v>
      </c>
      <c r="D1032" s="54" t="s">
        <v>5693</v>
      </c>
      <c r="E1032" s="55" t="s">
        <v>1943</v>
      </c>
      <c r="F1032" s="54" t="s">
        <v>1944</v>
      </c>
      <c r="G1032" s="67" t="s">
        <v>2762</v>
      </c>
      <c r="H1032" s="68" t="s">
        <v>2763</v>
      </c>
      <c r="I1032" s="69" t="s">
        <v>2764</v>
      </c>
      <c r="J1032" s="68" t="s">
        <v>2765</v>
      </c>
      <c r="K1032" s="57" t="s">
        <v>324</v>
      </c>
      <c r="L1032" s="58">
        <v>1029</v>
      </c>
      <c r="M1032" s="32" t="s">
        <v>5703</v>
      </c>
      <c r="N1032" s="32" t="s">
        <v>1947</v>
      </c>
    </row>
    <row r="1033" spans="1:14" ht="18" customHeight="1" x14ac:dyDescent="0.25">
      <c r="A1033" s="59" t="s">
        <v>5704</v>
      </c>
      <c r="B1033" s="60" t="s">
        <v>5705</v>
      </c>
      <c r="C1033" s="60" t="s">
        <v>5705</v>
      </c>
      <c r="D1033" s="60" t="s">
        <v>5693</v>
      </c>
      <c r="E1033" s="61" t="s">
        <v>1943</v>
      </c>
      <c r="F1033" s="60" t="s">
        <v>1944</v>
      </c>
      <c r="G1033" s="62" t="s">
        <v>2762</v>
      </c>
      <c r="H1033" s="63" t="s">
        <v>2763</v>
      </c>
      <c r="I1033" s="64" t="s">
        <v>2764</v>
      </c>
      <c r="J1033" s="63" t="s">
        <v>2765</v>
      </c>
      <c r="K1033" s="65" t="s">
        <v>324</v>
      </c>
      <c r="L1033" s="66">
        <v>1030</v>
      </c>
      <c r="M1033" s="32" t="s">
        <v>5706</v>
      </c>
      <c r="N1033" s="32" t="s">
        <v>1947</v>
      </c>
    </row>
    <row r="1034" spans="1:14" ht="18" customHeight="1" x14ac:dyDescent="0.25">
      <c r="A1034" s="53" t="s">
        <v>5707</v>
      </c>
      <c r="B1034" s="54" t="s">
        <v>5708</v>
      </c>
      <c r="C1034" s="54" t="s">
        <v>5708</v>
      </c>
      <c r="D1034" s="54" t="s">
        <v>5693</v>
      </c>
      <c r="E1034" s="55" t="s">
        <v>1943</v>
      </c>
      <c r="F1034" s="54" t="s">
        <v>1944</v>
      </c>
      <c r="G1034" s="67" t="s">
        <v>2762</v>
      </c>
      <c r="H1034" s="68" t="s">
        <v>2763</v>
      </c>
      <c r="I1034" s="69" t="s">
        <v>2764</v>
      </c>
      <c r="J1034" s="68" t="s">
        <v>2765</v>
      </c>
      <c r="K1034" s="57" t="s">
        <v>324</v>
      </c>
      <c r="L1034" s="58">
        <v>1031</v>
      </c>
      <c r="M1034" s="32" t="s">
        <v>5709</v>
      </c>
      <c r="N1034" s="32" t="s">
        <v>1947</v>
      </c>
    </row>
    <row r="1035" spans="1:14" ht="18" customHeight="1" x14ac:dyDescent="0.25">
      <c r="A1035" s="59" t="s">
        <v>5710</v>
      </c>
      <c r="B1035" s="60" t="s">
        <v>5711</v>
      </c>
      <c r="C1035" s="60" t="s">
        <v>5711</v>
      </c>
      <c r="D1035" s="60" t="s">
        <v>5693</v>
      </c>
      <c r="E1035" s="61" t="s">
        <v>1943</v>
      </c>
      <c r="F1035" s="60" t="s">
        <v>1944</v>
      </c>
      <c r="G1035" s="62" t="s">
        <v>2762</v>
      </c>
      <c r="H1035" s="63" t="s">
        <v>2763</v>
      </c>
      <c r="I1035" s="64" t="s">
        <v>2764</v>
      </c>
      <c r="J1035" s="63" t="s">
        <v>2765</v>
      </c>
      <c r="K1035" s="65" t="s">
        <v>324</v>
      </c>
      <c r="L1035" s="66">
        <v>1032</v>
      </c>
      <c r="M1035" s="32" t="s">
        <v>5712</v>
      </c>
      <c r="N1035" s="32" t="s">
        <v>1947</v>
      </c>
    </row>
    <row r="1036" spans="1:14" ht="18" customHeight="1" x14ac:dyDescent="0.25">
      <c r="A1036" s="53" t="s">
        <v>5713</v>
      </c>
      <c r="B1036" s="54" t="s">
        <v>5714</v>
      </c>
      <c r="C1036" s="54" t="s">
        <v>5714</v>
      </c>
      <c r="D1036" s="54" t="s">
        <v>5693</v>
      </c>
      <c r="E1036" s="55" t="s">
        <v>1943</v>
      </c>
      <c r="F1036" s="54" t="s">
        <v>1944</v>
      </c>
      <c r="G1036" s="67" t="s">
        <v>2762</v>
      </c>
      <c r="H1036" s="68" t="s">
        <v>2763</v>
      </c>
      <c r="I1036" s="69" t="s">
        <v>2764</v>
      </c>
      <c r="J1036" s="68" t="s">
        <v>2765</v>
      </c>
      <c r="K1036" s="57" t="s">
        <v>324</v>
      </c>
      <c r="L1036" s="58">
        <v>1033</v>
      </c>
      <c r="M1036" s="32" t="s">
        <v>5715</v>
      </c>
      <c r="N1036" s="32" t="s">
        <v>1947</v>
      </c>
    </row>
    <row r="1037" spans="1:14" ht="18" customHeight="1" x14ac:dyDescent="0.25">
      <c r="A1037" s="59" t="s">
        <v>5716</v>
      </c>
      <c r="B1037" s="60" t="s">
        <v>5717</v>
      </c>
      <c r="C1037" s="60" t="s">
        <v>5717</v>
      </c>
      <c r="D1037" s="60" t="s">
        <v>5693</v>
      </c>
      <c r="E1037" s="61" t="s">
        <v>1943</v>
      </c>
      <c r="F1037" s="60" t="s">
        <v>1944</v>
      </c>
      <c r="G1037" s="62" t="s">
        <v>2762</v>
      </c>
      <c r="H1037" s="63" t="s">
        <v>2763</v>
      </c>
      <c r="I1037" s="64" t="s">
        <v>2764</v>
      </c>
      <c r="J1037" s="63" t="s">
        <v>2765</v>
      </c>
      <c r="K1037" s="65" t="s">
        <v>324</v>
      </c>
      <c r="L1037" s="66">
        <v>1034</v>
      </c>
      <c r="M1037" s="32" t="s">
        <v>5718</v>
      </c>
      <c r="N1037" s="32" t="s">
        <v>1947</v>
      </c>
    </row>
    <row r="1038" spans="1:14" ht="18" customHeight="1" x14ac:dyDescent="0.25">
      <c r="A1038" s="53" t="s">
        <v>5719</v>
      </c>
      <c r="B1038" s="54" t="s">
        <v>5720</v>
      </c>
      <c r="C1038" s="54" t="s">
        <v>5720</v>
      </c>
      <c r="D1038" s="54" t="s">
        <v>5693</v>
      </c>
      <c r="E1038" s="55" t="s">
        <v>1943</v>
      </c>
      <c r="F1038" s="54" t="s">
        <v>1944</v>
      </c>
      <c r="G1038" s="67" t="s">
        <v>2762</v>
      </c>
      <c r="H1038" s="68" t="s">
        <v>2763</v>
      </c>
      <c r="I1038" s="69" t="s">
        <v>2764</v>
      </c>
      <c r="J1038" s="68" t="s">
        <v>2765</v>
      </c>
      <c r="K1038" s="57" t="s">
        <v>324</v>
      </c>
      <c r="L1038" s="58">
        <v>1035</v>
      </c>
      <c r="M1038" s="32" t="s">
        <v>5721</v>
      </c>
      <c r="N1038" s="32" t="s">
        <v>1947</v>
      </c>
    </row>
    <row r="1039" spans="1:14" ht="18" customHeight="1" x14ac:dyDescent="0.25">
      <c r="A1039" s="59" t="s">
        <v>5722</v>
      </c>
      <c r="B1039" s="60" t="s">
        <v>5723</v>
      </c>
      <c r="C1039" s="60" t="s">
        <v>5723</v>
      </c>
      <c r="D1039" s="60" t="s">
        <v>5693</v>
      </c>
      <c r="E1039" s="61" t="s">
        <v>1943</v>
      </c>
      <c r="F1039" s="60" t="s">
        <v>1944</v>
      </c>
      <c r="G1039" s="62" t="s">
        <v>2762</v>
      </c>
      <c r="H1039" s="63" t="s">
        <v>2763</v>
      </c>
      <c r="I1039" s="64" t="s">
        <v>2764</v>
      </c>
      <c r="J1039" s="63" t="s">
        <v>2765</v>
      </c>
      <c r="K1039" s="65" t="s">
        <v>324</v>
      </c>
      <c r="L1039" s="66">
        <v>1036</v>
      </c>
      <c r="M1039" s="32" t="s">
        <v>5724</v>
      </c>
      <c r="N1039" s="32" t="s">
        <v>1947</v>
      </c>
    </row>
    <row r="1040" spans="1:14" ht="18" customHeight="1" x14ac:dyDescent="0.25">
      <c r="A1040" s="53" t="s">
        <v>5725</v>
      </c>
      <c r="B1040" s="54" t="s">
        <v>5726</v>
      </c>
      <c r="C1040" s="54" t="s">
        <v>5726</v>
      </c>
      <c r="D1040" s="54" t="s">
        <v>5693</v>
      </c>
      <c r="E1040" s="55" t="s">
        <v>1943</v>
      </c>
      <c r="F1040" s="54" t="s">
        <v>1944</v>
      </c>
      <c r="G1040" s="67" t="s">
        <v>2762</v>
      </c>
      <c r="H1040" s="68" t="s">
        <v>2763</v>
      </c>
      <c r="I1040" s="69" t="s">
        <v>2764</v>
      </c>
      <c r="J1040" s="68" t="s">
        <v>2765</v>
      </c>
      <c r="K1040" s="57" t="s">
        <v>324</v>
      </c>
      <c r="L1040" s="58">
        <v>1037</v>
      </c>
      <c r="M1040" s="32" t="s">
        <v>5727</v>
      </c>
      <c r="N1040" s="32" t="s">
        <v>1947</v>
      </c>
    </row>
    <row r="1041" spans="1:14" ht="18" customHeight="1" x14ac:dyDescent="0.25">
      <c r="A1041" s="59" t="s">
        <v>5728</v>
      </c>
      <c r="B1041" s="60" t="s">
        <v>5729</v>
      </c>
      <c r="C1041" s="60" t="s">
        <v>5729</v>
      </c>
      <c r="D1041" s="60" t="s">
        <v>5693</v>
      </c>
      <c r="E1041" s="61" t="s">
        <v>1943</v>
      </c>
      <c r="F1041" s="60" t="s">
        <v>1944</v>
      </c>
      <c r="G1041" s="62" t="s">
        <v>2762</v>
      </c>
      <c r="H1041" s="63" t="s">
        <v>2763</v>
      </c>
      <c r="I1041" s="64" t="s">
        <v>2764</v>
      </c>
      <c r="J1041" s="63" t="s">
        <v>2765</v>
      </c>
      <c r="K1041" s="65" t="s">
        <v>324</v>
      </c>
      <c r="L1041" s="66">
        <v>1038</v>
      </c>
      <c r="M1041" s="32" t="s">
        <v>5730</v>
      </c>
      <c r="N1041" s="32" t="s">
        <v>1947</v>
      </c>
    </row>
    <row r="1042" spans="1:14" ht="18" customHeight="1" x14ac:dyDescent="0.25">
      <c r="A1042" s="53" t="s">
        <v>5731</v>
      </c>
      <c r="B1042" s="54" t="s">
        <v>5732</v>
      </c>
      <c r="C1042" s="54" t="s">
        <v>5732</v>
      </c>
      <c r="D1042" s="54" t="s">
        <v>5693</v>
      </c>
      <c r="E1042" s="55" t="s">
        <v>1943</v>
      </c>
      <c r="F1042" s="54" t="s">
        <v>1944</v>
      </c>
      <c r="G1042" s="67" t="s">
        <v>2762</v>
      </c>
      <c r="H1042" s="68" t="s">
        <v>2763</v>
      </c>
      <c r="I1042" s="69" t="s">
        <v>2764</v>
      </c>
      <c r="J1042" s="68" t="s">
        <v>2765</v>
      </c>
      <c r="K1042" s="57" t="s">
        <v>324</v>
      </c>
      <c r="L1042" s="58">
        <v>1039</v>
      </c>
      <c r="M1042" s="32" t="s">
        <v>5733</v>
      </c>
      <c r="N1042" s="32" t="s">
        <v>1947</v>
      </c>
    </row>
    <row r="1043" spans="1:14" ht="18" customHeight="1" x14ac:dyDescent="0.25">
      <c r="A1043" s="59" t="s">
        <v>5734</v>
      </c>
      <c r="B1043" s="60" t="s">
        <v>5735</v>
      </c>
      <c r="C1043" s="60" t="s">
        <v>5735</v>
      </c>
      <c r="D1043" s="60" t="s">
        <v>5693</v>
      </c>
      <c r="E1043" s="61" t="s">
        <v>1943</v>
      </c>
      <c r="F1043" s="60" t="s">
        <v>1944</v>
      </c>
      <c r="G1043" s="62" t="s">
        <v>2762</v>
      </c>
      <c r="H1043" s="63" t="s">
        <v>2763</v>
      </c>
      <c r="I1043" s="64" t="s">
        <v>2764</v>
      </c>
      <c r="J1043" s="63" t="s">
        <v>2765</v>
      </c>
      <c r="K1043" s="65" t="s">
        <v>324</v>
      </c>
      <c r="L1043" s="66">
        <v>1040</v>
      </c>
      <c r="M1043" s="32" t="s">
        <v>5736</v>
      </c>
      <c r="N1043" s="32" t="s">
        <v>1947</v>
      </c>
    </row>
    <row r="1044" spans="1:14" ht="18" customHeight="1" x14ac:dyDescent="0.25">
      <c r="A1044" s="53" t="s">
        <v>5737</v>
      </c>
      <c r="B1044" s="54" t="s">
        <v>5738</v>
      </c>
      <c r="C1044" s="54" t="s">
        <v>5738</v>
      </c>
      <c r="D1044" s="54" t="s">
        <v>5693</v>
      </c>
      <c r="E1044" s="55" t="s">
        <v>1943</v>
      </c>
      <c r="F1044" s="54" t="s">
        <v>1944</v>
      </c>
      <c r="G1044" s="67" t="s">
        <v>2762</v>
      </c>
      <c r="H1044" s="68" t="s">
        <v>2763</v>
      </c>
      <c r="I1044" s="69" t="s">
        <v>2764</v>
      </c>
      <c r="J1044" s="68" t="s">
        <v>2765</v>
      </c>
      <c r="K1044" s="57" t="s">
        <v>324</v>
      </c>
      <c r="L1044" s="58">
        <v>1041</v>
      </c>
      <c r="M1044" s="32" t="s">
        <v>5739</v>
      </c>
      <c r="N1044" s="32" t="s">
        <v>1947</v>
      </c>
    </row>
    <row r="1045" spans="1:14" ht="18" customHeight="1" x14ac:dyDescent="0.25">
      <c r="A1045" s="73" t="s">
        <v>1943</v>
      </c>
      <c r="B1045" s="60" t="s">
        <v>1944</v>
      </c>
      <c r="C1045" s="61"/>
      <c r="D1045" s="61"/>
      <c r="E1045" s="61" t="s">
        <v>1943</v>
      </c>
      <c r="F1045" s="60" t="s">
        <v>1944</v>
      </c>
      <c r="G1045" s="62"/>
      <c r="H1045" s="63"/>
      <c r="I1045" s="64"/>
      <c r="J1045" s="63"/>
      <c r="K1045" s="65" t="s">
        <v>2740</v>
      </c>
      <c r="L1045" s="66">
        <v>1042</v>
      </c>
      <c r="M1045" s="32" t="s">
        <v>1947</v>
      </c>
      <c r="N1045" s="32" t="s">
        <v>1947</v>
      </c>
    </row>
    <row r="1046" spans="1:14" ht="18" customHeight="1" x14ac:dyDescent="0.25">
      <c r="A1046" s="53" t="s">
        <v>5740</v>
      </c>
      <c r="B1046" s="54" t="s">
        <v>5741</v>
      </c>
      <c r="C1046" s="54" t="s">
        <v>5741</v>
      </c>
      <c r="D1046" s="54" t="s">
        <v>3228</v>
      </c>
      <c r="E1046" s="55" t="s">
        <v>1948</v>
      </c>
      <c r="F1046" s="54" t="s">
        <v>1949</v>
      </c>
      <c r="G1046" s="67" t="s">
        <v>2762</v>
      </c>
      <c r="H1046" s="68" t="s">
        <v>2763</v>
      </c>
      <c r="I1046" s="69" t="s">
        <v>2764</v>
      </c>
      <c r="J1046" s="68" t="s">
        <v>2765</v>
      </c>
      <c r="K1046" s="57" t="s">
        <v>324</v>
      </c>
      <c r="L1046" s="58">
        <v>1043</v>
      </c>
      <c r="M1046" s="32" t="s">
        <v>5742</v>
      </c>
      <c r="N1046" s="32" t="s">
        <v>1952</v>
      </c>
    </row>
    <row r="1047" spans="1:14" ht="18" customHeight="1" x14ac:dyDescent="0.25">
      <c r="A1047" s="59" t="s">
        <v>5743</v>
      </c>
      <c r="B1047" s="60" t="s">
        <v>5744</v>
      </c>
      <c r="C1047" s="60" t="s">
        <v>5744</v>
      </c>
      <c r="D1047" s="60" t="s">
        <v>3228</v>
      </c>
      <c r="E1047" s="61" t="s">
        <v>1948</v>
      </c>
      <c r="F1047" s="60" t="s">
        <v>1949</v>
      </c>
      <c r="G1047" s="62" t="s">
        <v>2762</v>
      </c>
      <c r="H1047" s="63" t="s">
        <v>2763</v>
      </c>
      <c r="I1047" s="64" t="s">
        <v>2764</v>
      </c>
      <c r="J1047" s="63" t="s">
        <v>2765</v>
      </c>
      <c r="K1047" s="65" t="s">
        <v>324</v>
      </c>
      <c r="L1047" s="66">
        <v>1044</v>
      </c>
      <c r="M1047" s="32" t="s">
        <v>5745</v>
      </c>
      <c r="N1047" s="32" t="s">
        <v>1952</v>
      </c>
    </row>
    <row r="1048" spans="1:14" ht="18" customHeight="1" x14ac:dyDescent="0.25">
      <c r="A1048" s="53" t="s">
        <v>5746</v>
      </c>
      <c r="B1048" s="54" t="s">
        <v>5747</v>
      </c>
      <c r="C1048" s="54" t="s">
        <v>5747</v>
      </c>
      <c r="D1048" s="54" t="s">
        <v>3228</v>
      </c>
      <c r="E1048" s="55" t="s">
        <v>1948</v>
      </c>
      <c r="F1048" s="54" t="s">
        <v>1949</v>
      </c>
      <c r="G1048" s="67" t="s">
        <v>2762</v>
      </c>
      <c r="H1048" s="68" t="s">
        <v>2763</v>
      </c>
      <c r="I1048" s="69" t="s">
        <v>2764</v>
      </c>
      <c r="J1048" s="68" t="s">
        <v>2765</v>
      </c>
      <c r="K1048" s="57" t="s">
        <v>324</v>
      </c>
      <c r="L1048" s="58">
        <v>1045</v>
      </c>
      <c r="M1048" s="32" t="s">
        <v>5748</v>
      </c>
      <c r="N1048" s="32" t="s">
        <v>1952</v>
      </c>
    </row>
    <row r="1049" spans="1:14" ht="18" customHeight="1" x14ac:dyDescent="0.25">
      <c r="A1049" s="59" t="s">
        <v>5749</v>
      </c>
      <c r="B1049" s="60" t="s">
        <v>5750</v>
      </c>
      <c r="C1049" s="60" t="s">
        <v>5750</v>
      </c>
      <c r="D1049" s="60" t="s">
        <v>3228</v>
      </c>
      <c r="E1049" s="61" t="s">
        <v>1948</v>
      </c>
      <c r="F1049" s="60" t="s">
        <v>1949</v>
      </c>
      <c r="G1049" s="62" t="s">
        <v>2762</v>
      </c>
      <c r="H1049" s="63" t="s">
        <v>2763</v>
      </c>
      <c r="I1049" s="64" t="s">
        <v>2764</v>
      </c>
      <c r="J1049" s="63" t="s">
        <v>2765</v>
      </c>
      <c r="K1049" s="65" t="s">
        <v>324</v>
      </c>
      <c r="L1049" s="66">
        <v>1046</v>
      </c>
      <c r="M1049" s="32" t="s">
        <v>5751</v>
      </c>
      <c r="N1049" s="32" t="s">
        <v>1952</v>
      </c>
    </row>
    <row r="1050" spans="1:14" ht="18" customHeight="1" x14ac:dyDescent="0.25">
      <c r="A1050" s="53" t="s">
        <v>5752</v>
      </c>
      <c r="B1050" s="54" t="s">
        <v>5753</v>
      </c>
      <c r="C1050" s="54" t="s">
        <v>5753</v>
      </c>
      <c r="D1050" s="54" t="s">
        <v>3228</v>
      </c>
      <c r="E1050" s="55" t="s">
        <v>1948</v>
      </c>
      <c r="F1050" s="54" t="s">
        <v>1949</v>
      </c>
      <c r="G1050" s="67" t="s">
        <v>2762</v>
      </c>
      <c r="H1050" s="68" t="s">
        <v>2763</v>
      </c>
      <c r="I1050" s="69" t="s">
        <v>2764</v>
      </c>
      <c r="J1050" s="68" t="s">
        <v>2765</v>
      </c>
      <c r="K1050" s="57" t="s">
        <v>324</v>
      </c>
      <c r="L1050" s="58">
        <v>1047</v>
      </c>
      <c r="M1050" s="32" t="s">
        <v>5754</v>
      </c>
      <c r="N1050" s="32" t="s">
        <v>1952</v>
      </c>
    </row>
    <row r="1051" spans="1:14" ht="18" customHeight="1" x14ac:dyDescent="0.25">
      <c r="A1051" s="59" t="s">
        <v>5755</v>
      </c>
      <c r="B1051" s="60" t="s">
        <v>3904</v>
      </c>
      <c r="C1051" s="60" t="s">
        <v>3904</v>
      </c>
      <c r="D1051" s="60" t="s">
        <v>3228</v>
      </c>
      <c r="E1051" s="61" t="s">
        <v>1948</v>
      </c>
      <c r="F1051" s="60" t="s">
        <v>1949</v>
      </c>
      <c r="G1051" s="62" t="s">
        <v>2762</v>
      </c>
      <c r="H1051" s="63" t="s">
        <v>2763</v>
      </c>
      <c r="I1051" s="64" t="s">
        <v>2764</v>
      </c>
      <c r="J1051" s="63" t="s">
        <v>2765</v>
      </c>
      <c r="K1051" s="65" t="s">
        <v>324</v>
      </c>
      <c r="L1051" s="66">
        <v>1048</v>
      </c>
      <c r="M1051" s="32" t="s">
        <v>5756</v>
      </c>
      <c r="N1051" s="32" t="s">
        <v>1952</v>
      </c>
    </row>
    <row r="1052" spans="1:14" ht="18" customHeight="1" x14ac:dyDescent="0.25">
      <c r="A1052" s="53" t="s">
        <v>5757</v>
      </c>
      <c r="B1052" s="54" t="s">
        <v>5498</v>
      </c>
      <c r="C1052" s="54" t="s">
        <v>5498</v>
      </c>
      <c r="D1052" s="54" t="s">
        <v>3228</v>
      </c>
      <c r="E1052" s="55" t="s">
        <v>1948</v>
      </c>
      <c r="F1052" s="54" t="s">
        <v>1949</v>
      </c>
      <c r="G1052" s="67" t="s">
        <v>2762</v>
      </c>
      <c r="H1052" s="68" t="s">
        <v>2763</v>
      </c>
      <c r="I1052" s="69" t="s">
        <v>2764</v>
      </c>
      <c r="J1052" s="68" t="s">
        <v>2765</v>
      </c>
      <c r="K1052" s="57" t="s">
        <v>324</v>
      </c>
      <c r="L1052" s="58">
        <v>1049</v>
      </c>
      <c r="M1052" s="32" t="s">
        <v>5758</v>
      </c>
      <c r="N1052" s="32" t="s">
        <v>1952</v>
      </c>
    </row>
    <row r="1053" spans="1:14" ht="18" customHeight="1" x14ac:dyDescent="0.25">
      <c r="A1053" s="59" t="s">
        <v>5759</v>
      </c>
      <c r="B1053" s="60" t="s">
        <v>3935</v>
      </c>
      <c r="C1053" s="60" t="s">
        <v>3935</v>
      </c>
      <c r="D1053" s="60" t="s">
        <v>3228</v>
      </c>
      <c r="E1053" s="61" t="s">
        <v>1948</v>
      </c>
      <c r="F1053" s="60" t="s">
        <v>1949</v>
      </c>
      <c r="G1053" s="62" t="s">
        <v>2762</v>
      </c>
      <c r="H1053" s="63" t="s">
        <v>2763</v>
      </c>
      <c r="I1053" s="64" t="s">
        <v>2764</v>
      </c>
      <c r="J1053" s="63" t="s">
        <v>2765</v>
      </c>
      <c r="K1053" s="65" t="s">
        <v>324</v>
      </c>
      <c r="L1053" s="66">
        <v>1050</v>
      </c>
      <c r="M1053" s="32" t="s">
        <v>5760</v>
      </c>
      <c r="N1053" s="32" t="s">
        <v>1952</v>
      </c>
    </row>
    <row r="1054" spans="1:14" ht="18" customHeight="1" x14ac:dyDescent="0.25">
      <c r="A1054" s="53" t="s">
        <v>5761</v>
      </c>
      <c r="B1054" s="54" t="s">
        <v>5501</v>
      </c>
      <c r="C1054" s="54" t="s">
        <v>5501</v>
      </c>
      <c r="D1054" s="54" t="s">
        <v>3228</v>
      </c>
      <c r="E1054" s="55" t="s">
        <v>1948</v>
      </c>
      <c r="F1054" s="54" t="s">
        <v>1949</v>
      </c>
      <c r="G1054" s="67" t="s">
        <v>2762</v>
      </c>
      <c r="H1054" s="68" t="s">
        <v>2763</v>
      </c>
      <c r="I1054" s="69" t="s">
        <v>2764</v>
      </c>
      <c r="J1054" s="68" t="s">
        <v>2765</v>
      </c>
      <c r="K1054" s="57" t="s">
        <v>324</v>
      </c>
      <c r="L1054" s="58">
        <v>1051</v>
      </c>
      <c r="M1054" s="32" t="s">
        <v>5762</v>
      </c>
      <c r="N1054" s="32" t="s">
        <v>1952</v>
      </c>
    </row>
    <row r="1055" spans="1:14" ht="18" customHeight="1" x14ac:dyDescent="0.25">
      <c r="A1055" s="59" t="s">
        <v>5763</v>
      </c>
      <c r="B1055" s="60" t="s">
        <v>5764</v>
      </c>
      <c r="C1055" s="60" t="s">
        <v>5764</v>
      </c>
      <c r="D1055" s="60" t="s">
        <v>3228</v>
      </c>
      <c r="E1055" s="61" t="s">
        <v>1948</v>
      </c>
      <c r="F1055" s="60" t="s">
        <v>1949</v>
      </c>
      <c r="G1055" s="62" t="s">
        <v>2762</v>
      </c>
      <c r="H1055" s="63" t="s">
        <v>2763</v>
      </c>
      <c r="I1055" s="64" t="s">
        <v>2764</v>
      </c>
      <c r="J1055" s="63" t="s">
        <v>2765</v>
      </c>
      <c r="K1055" s="65" t="s">
        <v>324</v>
      </c>
      <c r="L1055" s="66">
        <v>1052</v>
      </c>
      <c r="M1055" s="32" t="s">
        <v>5765</v>
      </c>
      <c r="N1055" s="32" t="s">
        <v>1952</v>
      </c>
    </row>
    <row r="1056" spans="1:14" ht="18" customHeight="1" x14ac:dyDescent="0.25">
      <c r="A1056" s="53" t="s">
        <v>5766</v>
      </c>
      <c r="B1056" s="54" t="s">
        <v>5767</v>
      </c>
      <c r="C1056" s="54" t="s">
        <v>5767</v>
      </c>
      <c r="D1056" s="54" t="s">
        <v>3228</v>
      </c>
      <c r="E1056" s="55" t="s">
        <v>1948</v>
      </c>
      <c r="F1056" s="54" t="s">
        <v>1949</v>
      </c>
      <c r="G1056" s="67" t="s">
        <v>2762</v>
      </c>
      <c r="H1056" s="68" t="s">
        <v>2763</v>
      </c>
      <c r="I1056" s="69" t="s">
        <v>2764</v>
      </c>
      <c r="J1056" s="68" t="s">
        <v>2765</v>
      </c>
      <c r="K1056" s="57" t="s">
        <v>324</v>
      </c>
      <c r="L1056" s="58">
        <v>1053</v>
      </c>
      <c r="M1056" s="32" t="s">
        <v>5768</v>
      </c>
      <c r="N1056" s="32" t="s">
        <v>1952</v>
      </c>
    </row>
    <row r="1057" spans="1:14" ht="18" customHeight="1" x14ac:dyDescent="0.25">
      <c r="A1057" s="59" t="s">
        <v>5769</v>
      </c>
      <c r="B1057" s="60" t="s">
        <v>5770</v>
      </c>
      <c r="C1057" s="60" t="s">
        <v>5770</v>
      </c>
      <c r="D1057" s="60" t="s">
        <v>3228</v>
      </c>
      <c r="E1057" s="61" t="s">
        <v>1948</v>
      </c>
      <c r="F1057" s="60" t="s">
        <v>1949</v>
      </c>
      <c r="G1057" s="62" t="s">
        <v>2762</v>
      </c>
      <c r="H1057" s="63" t="s">
        <v>2763</v>
      </c>
      <c r="I1057" s="64" t="s">
        <v>2764</v>
      </c>
      <c r="J1057" s="63" t="s">
        <v>2765</v>
      </c>
      <c r="K1057" s="65" t="s">
        <v>324</v>
      </c>
      <c r="L1057" s="66">
        <v>1054</v>
      </c>
      <c r="M1057" s="32" t="s">
        <v>5771</v>
      </c>
      <c r="N1057" s="32" t="s">
        <v>1952</v>
      </c>
    </row>
    <row r="1058" spans="1:14" ht="18" customHeight="1" x14ac:dyDescent="0.25">
      <c r="A1058" s="53" t="s">
        <v>5772</v>
      </c>
      <c r="B1058" s="54" t="s">
        <v>5773</v>
      </c>
      <c r="C1058" s="54" t="s">
        <v>5773</v>
      </c>
      <c r="D1058" s="54" t="s">
        <v>3228</v>
      </c>
      <c r="E1058" s="55" t="s">
        <v>1948</v>
      </c>
      <c r="F1058" s="54" t="s">
        <v>1949</v>
      </c>
      <c r="G1058" s="67" t="s">
        <v>2762</v>
      </c>
      <c r="H1058" s="68" t="s">
        <v>2763</v>
      </c>
      <c r="I1058" s="69" t="s">
        <v>2764</v>
      </c>
      <c r="J1058" s="68" t="s">
        <v>2765</v>
      </c>
      <c r="K1058" s="57" t="s">
        <v>324</v>
      </c>
      <c r="L1058" s="58">
        <v>1055</v>
      </c>
      <c r="M1058" s="32" t="s">
        <v>5774</v>
      </c>
      <c r="N1058" s="32" t="s">
        <v>1952</v>
      </c>
    </row>
    <row r="1059" spans="1:14" ht="18" customHeight="1" x14ac:dyDescent="0.25">
      <c r="A1059" s="59" t="s">
        <v>5775</v>
      </c>
      <c r="B1059" s="60" t="s">
        <v>5776</v>
      </c>
      <c r="C1059" s="60" t="s">
        <v>5776</v>
      </c>
      <c r="D1059" s="60" t="s">
        <v>3228</v>
      </c>
      <c r="E1059" s="61" t="s">
        <v>1948</v>
      </c>
      <c r="F1059" s="60" t="s">
        <v>1949</v>
      </c>
      <c r="G1059" s="62" t="s">
        <v>2762</v>
      </c>
      <c r="H1059" s="63" t="s">
        <v>2763</v>
      </c>
      <c r="I1059" s="64" t="s">
        <v>2764</v>
      </c>
      <c r="J1059" s="63" t="s">
        <v>2765</v>
      </c>
      <c r="K1059" s="65" t="s">
        <v>324</v>
      </c>
      <c r="L1059" s="66">
        <v>1056</v>
      </c>
      <c r="M1059" s="32" t="s">
        <v>5777</v>
      </c>
      <c r="N1059" s="32" t="s">
        <v>1952</v>
      </c>
    </row>
    <row r="1060" spans="1:14" ht="18" customHeight="1" x14ac:dyDescent="0.25">
      <c r="A1060" s="53" t="s">
        <v>5778</v>
      </c>
      <c r="B1060" s="54" t="s">
        <v>5779</v>
      </c>
      <c r="C1060" s="54" t="s">
        <v>5779</v>
      </c>
      <c r="D1060" s="54" t="s">
        <v>3228</v>
      </c>
      <c r="E1060" s="55" t="s">
        <v>1948</v>
      </c>
      <c r="F1060" s="54" t="s">
        <v>1949</v>
      </c>
      <c r="G1060" s="67" t="s">
        <v>2762</v>
      </c>
      <c r="H1060" s="68" t="s">
        <v>2763</v>
      </c>
      <c r="I1060" s="69" t="s">
        <v>2764</v>
      </c>
      <c r="J1060" s="68" t="s">
        <v>2765</v>
      </c>
      <c r="K1060" s="57" t="s">
        <v>324</v>
      </c>
      <c r="L1060" s="58">
        <v>1057</v>
      </c>
      <c r="M1060" s="32" t="s">
        <v>5780</v>
      </c>
      <c r="N1060" s="32" t="s">
        <v>1952</v>
      </c>
    </row>
    <row r="1061" spans="1:14" ht="18" customHeight="1" x14ac:dyDescent="0.25">
      <c r="A1061" s="59" t="s">
        <v>5781</v>
      </c>
      <c r="B1061" s="60" t="s">
        <v>5504</v>
      </c>
      <c r="C1061" s="60" t="s">
        <v>5504</v>
      </c>
      <c r="D1061" s="60" t="s">
        <v>3228</v>
      </c>
      <c r="E1061" s="61" t="s">
        <v>1948</v>
      </c>
      <c r="F1061" s="60" t="s">
        <v>1949</v>
      </c>
      <c r="G1061" s="62" t="s">
        <v>2762</v>
      </c>
      <c r="H1061" s="63" t="s">
        <v>2763</v>
      </c>
      <c r="I1061" s="64" t="s">
        <v>2764</v>
      </c>
      <c r="J1061" s="63" t="s">
        <v>2765</v>
      </c>
      <c r="K1061" s="65" t="s">
        <v>324</v>
      </c>
      <c r="L1061" s="66">
        <v>1058</v>
      </c>
      <c r="M1061" s="32" t="s">
        <v>5782</v>
      </c>
      <c r="N1061" s="32" t="s">
        <v>1952</v>
      </c>
    </row>
    <row r="1062" spans="1:14" ht="18" customHeight="1" x14ac:dyDescent="0.25">
      <c r="A1062" s="72" t="s">
        <v>1948</v>
      </c>
      <c r="B1062" s="54" t="s">
        <v>1949</v>
      </c>
      <c r="C1062" s="55"/>
      <c r="D1062" s="55"/>
      <c r="E1062" s="55" t="s">
        <v>1948</v>
      </c>
      <c r="F1062" s="54" t="s">
        <v>1949</v>
      </c>
      <c r="G1062" s="67"/>
      <c r="H1062" s="68"/>
      <c r="I1062" s="69"/>
      <c r="J1062" s="68"/>
      <c r="K1062" s="57" t="s">
        <v>2740</v>
      </c>
      <c r="L1062" s="58">
        <v>1059</v>
      </c>
      <c r="M1062" s="32" t="s">
        <v>1952</v>
      </c>
      <c r="N1062" s="32" t="s">
        <v>1952</v>
      </c>
    </row>
    <row r="1063" spans="1:14" ht="18" customHeight="1" x14ac:dyDescent="0.25">
      <c r="A1063" s="59" t="s">
        <v>5783</v>
      </c>
      <c r="B1063" s="60" t="s">
        <v>5784</v>
      </c>
      <c r="C1063" s="60" t="s">
        <v>5784</v>
      </c>
      <c r="D1063" s="60" t="s">
        <v>5785</v>
      </c>
      <c r="E1063" s="61" t="s">
        <v>249</v>
      </c>
      <c r="F1063" s="60" t="s">
        <v>1957</v>
      </c>
      <c r="G1063" s="62" t="s">
        <v>5786</v>
      </c>
      <c r="H1063" s="63" t="s">
        <v>2763</v>
      </c>
      <c r="I1063" s="64" t="s">
        <v>2764</v>
      </c>
      <c r="J1063" s="63" t="s">
        <v>2765</v>
      </c>
      <c r="K1063" s="65" t="s">
        <v>324</v>
      </c>
      <c r="L1063" s="66">
        <v>1060</v>
      </c>
      <c r="M1063" s="32" t="s">
        <v>5787</v>
      </c>
      <c r="N1063" s="32" t="s">
        <v>1960</v>
      </c>
    </row>
    <row r="1064" spans="1:14" ht="18" customHeight="1" x14ac:dyDescent="0.25">
      <c r="A1064" s="53" t="s">
        <v>5788</v>
      </c>
      <c r="B1064" s="54" t="s">
        <v>5789</v>
      </c>
      <c r="C1064" s="54" t="s">
        <v>5789</v>
      </c>
      <c r="D1064" s="54" t="s">
        <v>5790</v>
      </c>
      <c r="E1064" s="55" t="s">
        <v>249</v>
      </c>
      <c r="F1064" s="54" t="s">
        <v>1957</v>
      </c>
      <c r="G1064" s="71" t="s">
        <v>2762</v>
      </c>
      <c r="H1064" s="68" t="s">
        <v>2763</v>
      </c>
      <c r="I1064" s="69" t="s">
        <v>2764</v>
      </c>
      <c r="J1064" s="68" t="s">
        <v>2765</v>
      </c>
      <c r="K1064" s="57" t="s">
        <v>324</v>
      </c>
      <c r="L1064" s="58">
        <v>1061</v>
      </c>
      <c r="M1064" s="32" t="s">
        <v>5791</v>
      </c>
      <c r="N1064" s="32" t="s">
        <v>1960</v>
      </c>
    </row>
    <row r="1065" spans="1:14" ht="18" customHeight="1" x14ac:dyDescent="0.25">
      <c r="A1065" s="59" t="s">
        <v>5792</v>
      </c>
      <c r="B1065" s="60" t="s">
        <v>5793</v>
      </c>
      <c r="C1065" s="60" t="s">
        <v>5793</v>
      </c>
      <c r="D1065" s="60" t="s">
        <v>5790</v>
      </c>
      <c r="E1065" s="61" t="s">
        <v>249</v>
      </c>
      <c r="F1065" s="60" t="s">
        <v>1957</v>
      </c>
      <c r="G1065" s="70" t="s">
        <v>2762</v>
      </c>
      <c r="H1065" s="63" t="s">
        <v>2763</v>
      </c>
      <c r="I1065" s="64" t="s">
        <v>2764</v>
      </c>
      <c r="J1065" s="63" t="s">
        <v>2765</v>
      </c>
      <c r="K1065" s="65" t="s">
        <v>324</v>
      </c>
      <c r="L1065" s="66">
        <v>1062</v>
      </c>
      <c r="M1065" s="32" t="s">
        <v>5794</v>
      </c>
      <c r="N1065" s="32" t="s">
        <v>1960</v>
      </c>
    </row>
    <row r="1066" spans="1:14" ht="18" customHeight="1" x14ac:dyDescent="0.25">
      <c r="A1066" s="53" t="s">
        <v>5795</v>
      </c>
      <c r="B1066" s="54" t="s">
        <v>5796</v>
      </c>
      <c r="C1066" s="54" t="s">
        <v>5796</v>
      </c>
      <c r="D1066" s="54" t="s">
        <v>5790</v>
      </c>
      <c r="E1066" s="55" t="s">
        <v>249</v>
      </c>
      <c r="F1066" s="54" t="s">
        <v>1957</v>
      </c>
      <c r="G1066" s="71" t="s">
        <v>2762</v>
      </c>
      <c r="H1066" s="68" t="s">
        <v>2763</v>
      </c>
      <c r="I1066" s="69" t="s">
        <v>2764</v>
      </c>
      <c r="J1066" s="68" t="s">
        <v>2765</v>
      </c>
      <c r="K1066" s="57" t="s">
        <v>324</v>
      </c>
      <c r="L1066" s="58">
        <v>1063</v>
      </c>
      <c r="M1066" s="32" t="s">
        <v>5797</v>
      </c>
      <c r="N1066" s="32" t="s">
        <v>1960</v>
      </c>
    </row>
    <row r="1067" spans="1:14" ht="18" customHeight="1" x14ac:dyDescent="0.25">
      <c r="A1067" s="59" t="s">
        <v>5798</v>
      </c>
      <c r="B1067" s="60" t="s">
        <v>5799</v>
      </c>
      <c r="C1067" s="60" t="s">
        <v>5799</v>
      </c>
      <c r="D1067" s="60" t="s">
        <v>5790</v>
      </c>
      <c r="E1067" s="61" t="s">
        <v>249</v>
      </c>
      <c r="F1067" s="60" t="s">
        <v>1957</v>
      </c>
      <c r="G1067" s="70" t="s">
        <v>2762</v>
      </c>
      <c r="H1067" s="63" t="s">
        <v>2763</v>
      </c>
      <c r="I1067" s="64" t="s">
        <v>2764</v>
      </c>
      <c r="J1067" s="63" t="s">
        <v>2765</v>
      </c>
      <c r="K1067" s="65" t="s">
        <v>324</v>
      </c>
      <c r="L1067" s="66">
        <v>1064</v>
      </c>
      <c r="M1067" s="32" t="s">
        <v>5800</v>
      </c>
      <c r="N1067" s="32" t="s">
        <v>1960</v>
      </c>
    </row>
    <row r="1068" spans="1:14" ht="18" customHeight="1" x14ac:dyDescent="0.25">
      <c r="A1068" s="53" t="s">
        <v>5801</v>
      </c>
      <c r="B1068" s="54" t="s">
        <v>5802</v>
      </c>
      <c r="C1068" s="54" t="s">
        <v>5802</v>
      </c>
      <c r="D1068" s="54" t="s">
        <v>5790</v>
      </c>
      <c r="E1068" s="55" t="s">
        <v>249</v>
      </c>
      <c r="F1068" s="54" t="s">
        <v>1957</v>
      </c>
      <c r="G1068" s="71" t="s">
        <v>2762</v>
      </c>
      <c r="H1068" s="68" t="s">
        <v>2763</v>
      </c>
      <c r="I1068" s="69" t="s">
        <v>2764</v>
      </c>
      <c r="J1068" s="68" t="s">
        <v>2765</v>
      </c>
      <c r="K1068" s="57" t="s">
        <v>324</v>
      </c>
      <c r="L1068" s="58">
        <v>1065</v>
      </c>
      <c r="M1068" s="32" t="s">
        <v>5803</v>
      </c>
      <c r="N1068" s="32" t="s">
        <v>1960</v>
      </c>
    </row>
    <row r="1069" spans="1:14" ht="18" customHeight="1" x14ac:dyDescent="0.25">
      <c r="A1069" s="59" t="s">
        <v>5804</v>
      </c>
      <c r="B1069" s="60" t="s">
        <v>5805</v>
      </c>
      <c r="C1069" s="60" t="s">
        <v>5805</v>
      </c>
      <c r="D1069" s="60" t="s">
        <v>5790</v>
      </c>
      <c r="E1069" s="61" t="s">
        <v>249</v>
      </c>
      <c r="F1069" s="60" t="s">
        <v>1957</v>
      </c>
      <c r="G1069" s="70" t="s">
        <v>2762</v>
      </c>
      <c r="H1069" s="63" t="s">
        <v>2763</v>
      </c>
      <c r="I1069" s="64" t="s">
        <v>2764</v>
      </c>
      <c r="J1069" s="63" t="s">
        <v>2765</v>
      </c>
      <c r="K1069" s="65" t="s">
        <v>324</v>
      </c>
      <c r="L1069" s="66">
        <v>1066</v>
      </c>
      <c r="M1069" s="32" t="s">
        <v>5806</v>
      </c>
      <c r="N1069" s="32" t="s">
        <v>1960</v>
      </c>
    </row>
    <row r="1070" spans="1:14" ht="18" customHeight="1" x14ac:dyDescent="0.25">
      <c r="A1070" s="53" t="s">
        <v>5807</v>
      </c>
      <c r="B1070" s="54" t="s">
        <v>5808</v>
      </c>
      <c r="C1070" s="54" t="s">
        <v>5808</v>
      </c>
      <c r="D1070" s="54" t="s">
        <v>5790</v>
      </c>
      <c r="E1070" s="55" t="s">
        <v>249</v>
      </c>
      <c r="F1070" s="54" t="s">
        <v>1957</v>
      </c>
      <c r="G1070" s="71" t="s">
        <v>2762</v>
      </c>
      <c r="H1070" s="68" t="s">
        <v>2763</v>
      </c>
      <c r="I1070" s="69" t="s">
        <v>2764</v>
      </c>
      <c r="J1070" s="68" t="s">
        <v>2765</v>
      </c>
      <c r="K1070" s="57" t="s">
        <v>324</v>
      </c>
      <c r="L1070" s="58">
        <v>1067</v>
      </c>
      <c r="M1070" s="32" t="s">
        <v>5809</v>
      </c>
      <c r="N1070" s="32" t="s">
        <v>1960</v>
      </c>
    </row>
    <row r="1071" spans="1:14" ht="18" customHeight="1" x14ac:dyDescent="0.25">
      <c r="A1071" s="59" t="s">
        <v>5810</v>
      </c>
      <c r="B1071" s="60" t="s">
        <v>5811</v>
      </c>
      <c r="C1071" s="60" t="s">
        <v>5811</v>
      </c>
      <c r="D1071" s="60" t="s">
        <v>5790</v>
      </c>
      <c r="E1071" s="61" t="s">
        <v>249</v>
      </c>
      <c r="F1071" s="60" t="s">
        <v>1957</v>
      </c>
      <c r="G1071" s="70" t="s">
        <v>2762</v>
      </c>
      <c r="H1071" s="63" t="s">
        <v>2763</v>
      </c>
      <c r="I1071" s="64" t="s">
        <v>2764</v>
      </c>
      <c r="J1071" s="63" t="s">
        <v>2765</v>
      </c>
      <c r="K1071" s="65" t="s">
        <v>324</v>
      </c>
      <c r="L1071" s="66">
        <v>1068</v>
      </c>
      <c r="M1071" s="32" t="s">
        <v>5812</v>
      </c>
      <c r="N1071" s="32" t="s">
        <v>1960</v>
      </c>
    </row>
    <row r="1072" spans="1:14" ht="18" customHeight="1" x14ac:dyDescent="0.25">
      <c r="A1072" s="53" t="s">
        <v>5813</v>
      </c>
      <c r="B1072" s="54" t="s">
        <v>5814</v>
      </c>
      <c r="C1072" s="54" t="s">
        <v>5814</v>
      </c>
      <c r="D1072" s="54" t="s">
        <v>5790</v>
      </c>
      <c r="E1072" s="55" t="s">
        <v>249</v>
      </c>
      <c r="F1072" s="54" t="s">
        <v>1957</v>
      </c>
      <c r="G1072" s="71" t="s">
        <v>2762</v>
      </c>
      <c r="H1072" s="68" t="s">
        <v>2763</v>
      </c>
      <c r="I1072" s="69" t="s">
        <v>2764</v>
      </c>
      <c r="J1072" s="68" t="s">
        <v>2765</v>
      </c>
      <c r="K1072" s="57" t="s">
        <v>324</v>
      </c>
      <c r="L1072" s="58">
        <v>1069</v>
      </c>
      <c r="M1072" s="32" t="s">
        <v>5815</v>
      </c>
      <c r="N1072" s="32" t="s">
        <v>1960</v>
      </c>
    </row>
    <row r="1073" spans="1:14" ht="18" customHeight="1" x14ac:dyDescent="0.25">
      <c r="A1073" s="59" t="s">
        <v>5816</v>
      </c>
      <c r="B1073" s="60" t="s">
        <v>5817</v>
      </c>
      <c r="C1073" s="60" t="s">
        <v>5817</v>
      </c>
      <c r="D1073" s="60" t="s">
        <v>5790</v>
      </c>
      <c r="E1073" s="61" t="s">
        <v>249</v>
      </c>
      <c r="F1073" s="60" t="s">
        <v>1957</v>
      </c>
      <c r="G1073" s="70" t="s">
        <v>2762</v>
      </c>
      <c r="H1073" s="63" t="s">
        <v>2763</v>
      </c>
      <c r="I1073" s="64" t="s">
        <v>2764</v>
      </c>
      <c r="J1073" s="63" t="s">
        <v>2765</v>
      </c>
      <c r="K1073" s="65" t="s">
        <v>324</v>
      </c>
      <c r="L1073" s="66">
        <v>1070</v>
      </c>
      <c r="M1073" s="32" t="s">
        <v>5818</v>
      </c>
      <c r="N1073" s="32" t="s">
        <v>1960</v>
      </c>
    </row>
    <row r="1074" spans="1:14" ht="18" customHeight="1" x14ac:dyDescent="0.25">
      <c r="A1074" s="53" t="s">
        <v>5819</v>
      </c>
      <c r="B1074" s="54" t="s">
        <v>5820</v>
      </c>
      <c r="C1074" s="54" t="s">
        <v>5820</v>
      </c>
      <c r="D1074" s="54" t="s">
        <v>5790</v>
      </c>
      <c r="E1074" s="55" t="s">
        <v>249</v>
      </c>
      <c r="F1074" s="54" t="s">
        <v>1957</v>
      </c>
      <c r="G1074" s="71" t="s">
        <v>2762</v>
      </c>
      <c r="H1074" s="68" t="s">
        <v>2763</v>
      </c>
      <c r="I1074" s="69" t="s">
        <v>2764</v>
      </c>
      <c r="J1074" s="68" t="s">
        <v>2765</v>
      </c>
      <c r="K1074" s="57" t="s">
        <v>324</v>
      </c>
      <c r="L1074" s="58">
        <v>1071</v>
      </c>
      <c r="M1074" s="32" t="s">
        <v>5821</v>
      </c>
      <c r="N1074" s="32" t="s">
        <v>1960</v>
      </c>
    </row>
    <row r="1075" spans="1:14" ht="18" customHeight="1" x14ac:dyDescent="0.25">
      <c r="A1075" s="59" t="s">
        <v>5822</v>
      </c>
      <c r="B1075" s="60" t="s">
        <v>5823</v>
      </c>
      <c r="C1075" s="60" t="s">
        <v>5823</v>
      </c>
      <c r="D1075" s="60" t="s">
        <v>5790</v>
      </c>
      <c r="E1075" s="61" t="s">
        <v>249</v>
      </c>
      <c r="F1075" s="60" t="s">
        <v>1957</v>
      </c>
      <c r="G1075" s="70" t="s">
        <v>2762</v>
      </c>
      <c r="H1075" s="63" t="s">
        <v>2763</v>
      </c>
      <c r="I1075" s="64" t="s">
        <v>2764</v>
      </c>
      <c r="J1075" s="63" t="s">
        <v>2765</v>
      </c>
      <c r="K1075" s="65" t="s">
        <v>324</v>
      </c>
      <c r="L1075" s="66">
        <v>1072</v>
      </c>
      <c r="M1075" s="32" t="s">
        <v>5824</v>
      </c>
      <c r="N1075" s="32" t="s">
        <v>1960</v>
      </c>
    </row>
    <row r="1076" spans="1:14" ht="18" customHeight="1" x14ac:dyDescent="0.25">
      <c r="A1076" s="53" t="s">
        <v>5825</v>
      </c>
      <c r="B1076" s="54" t="s">
        <v>5826</v>
      </c>
      <c r="C1076" s="54" t="s">
        <v>5826</v>
      </c>
      <c r="D1076" s="54" t="s">
        <v>5790</v>
      </c>
      <c r="E1076" s="55" t="s">
        <v>249</v>
      </c>
      <c r="F1076" s="54" t="s">
        <v>1957</v>
      </c>
      <c r="G1076" s="71" t="s">
        <v>2762</v>
      </c>
      <c r="H1076" s="68" t="s">
        <v>2763</v>
      </c>
      <c r="I1076" s="69" t="s">
        <v>2764</v>
      </c>
      <c r="J1076" s="68" t="s">
        <v>2765</v>
      </c>
      <c r="K1076" s="57" t="s">
        <v>324</v>
      </c>
      <c r="L1076" s="58">
        <v>1073</v>
      </c>
      <c r="M1076" s="32" t="s">
        <v>5827</v>
      </c>
      <c r="N1076" s="32" t="s">
        <v>1960</v>
      </c>
    </row>
    <row r="1077" spans="1:14" ht="18" customHeight="1" x14ac:dyDescent="0.25">
      <c r="A1077" s="73" t="s">
        <v>249</v>
      </c>
      <c r="B1077" s="60" t="s">
        <v>1957</v>
      </c>
      <c r="C1077" s="61"/>
      <c r="D1077" s="61"/>
      <c r="E1077" s="61" t="s">
        <v>249</v>
      </c>
      <c r="F1077" s="60" t="s">
        <v>1957</v>
      </c>
      <c r="G1077" s="62"/>
      <c r="H1077" s="63"/>
      <c r="I1077" s="64"/>
      <c r="J1077" s="63"/>
      <c r="K1077" s="65" t="s">
        <v>2740</v>
      </c>
      <c r="L1077" s="66">
        <v>1074</v>
      </c>
      <c r="M1077" s="32" t="s">
        <v>1960</v>
      </c>
      <c r="N1077" s="32" t="s">
        <v>1960</v>
      </c>
    </row>
    <row r="1078" spans="1:14" ht="18" customHeight="1" x14ac:dyDescent="0.25">
      <c r="A1078" s="53" t="s">
        <v>5828</v>
      </c>
      <c r="B1078" s="54" t="s">
        <v>5829</v>
      </c>
      <c r="C1078" s="54" t="s">
        <v>5829</v>
      </c>
      <c r="D1078" s="54" t="s">
        <v>3337</v>
      </c>
      <c r="E1078" s="55" t="s">
        <v>1961</v>
      </c>
      <c r="F1078" s="54" t="s">
        <v>1962</v>
      </c>
      <c r="G1078" s="67" t="s">
        <v>5830</v>
      </c>
      <c r="H1078" s="68" t="s">
        <v>2763</v>
      </c>
      <c r="I1078" s="69" t="s">
        <v>2764</v>
      </c>
      <c r="J1078" s="68" t="s">
        <v>2765</v>
      </c>
      <c r="K1078" s="57" t="s">
        <v>324</v>
      </c>
      <c r="L1078" s="58">
        <v>1075</v>
      </c>
      <c r="M1078" s="32" t="s">
        <v>5831</v>
      </c>
      <c r="N1078" s="32" t="s">
        <v>1965</v>
      </c>
    </row>
    <row r="1079" spans="1:14" ht="18" customHeight="1" x14ac:dyDescent="0.25">
      <c r="A1079" s="59" t="s">
        <v>5832</v>
      </c>
      <c r="B1079" s="60" t="s">
        <v>5833</v>
      </c>
      <c r="C1079" s="60" t="s">
        <v>5833</v>
      </c>
      <c r="D1079" s="60" t="s">
        <v>3337</v>
      </c>
      <c r="E1079" s="61" t="s">
        <v>1961</v>
      </c>
      <c r="F1079" s="60" t="s">
        <v>1962</v>
      </c>
      <c r="G1079" s="62" t="s">
        <v>5830</v>
      </c>
      <c r="H1079" s="63" t="s">
        <v>2763</v>
      </c>
      <c r="I1079" s="64" t="s">
        <v>2764</v>
      </c>
      <c r="J1079" s="63" t="s">
        <v>2765</v>
      </c>
      <c r="K1079" s="65" t="s">
        <v>324</v>
      </c>
      <c r="L1079" s="66">
        <v>1076</v>
      </c>
      <c r="M1079" s="32" t="s">
        <v>5834</v>
      </c>
      <c r="N1079" s="32" t="s">
        <v>1965</v>
      </c>
    </row>
    <row r="1080" spans="1:14" ht="18" customHeight="1" x14ac:dyDescent="0.25">
      <c r="A1080" s="53" t="s">
        <v>5835</v>
      </c>
      <c r="B1080" s="54" t="s">
        <v>5836</v>
      </c>
      <c r="C1080" s="54" t="s">
        <v>5836</v>
      </c>
      <c r="D1080" s="54" t="s">
        <v>3337</v>
      </c>
      <c r="E1080" s="55" t="s">
        <v>1961</v>
      </c>
      <c r="F1080" s="54" t="s">
        <v>1962</v>
      </c>
      <c r="G1080" s="67" t="s">
        <v>5830</v>
      </c>
      <c r="H1080" s="68" t="s">
        <v>2763</v>
      </c>
      <c r="I1080" s="69" t="s">
        <v>2764</v>
      </c>
      <c r="J1080" s="68" t="s">
        <v>2765</v>
      </c>
      <c r="K1080" s="57" t="s">
        <v>324</v>
      </c>
      <c r="L1080" s="58">
        <v>1077</v>
      </c>
      <c r="M1080" s="32" t="s">
        <v>5837</v>
      </c>
      <c r="N1080" s="32" t="s">
        <v>1965</v>
      </c>
    </row>
    <row r="1081" spans="1:14" ht="18" customHeight="1" x14ac:dyDescent="0.25">
      <c r="A1081" s="59" t="s">
        <v>5838</v>
      </c>
      <c r="B1081" s="60" t="s">
        <v>5839</v>
      </c>
      <c r="C1081" s="60" t="s">
        <v>5839</v>
      </c>
      <c r="D1081" s="60" t="s">
        <v>3337</v>
      </c>
      <c r="E1081" s="61" t="s">
        <v>1961</v>
      </c>
      <c r="F1081" s="60" t="s">
        <v>1962</v>
      </c>
      <c r="G1081" s="62" t="s">
        <v>5830</v>
      </c>
      <c r="H1081" s="63" t="s">
        <v>2763</v>
      </c>
      <c r="I1081" s="64" t="s">
        <v>2764</v>
      </c>
      <c r="J1081" s="63" t="s">
        <v>2765</v>
      </c>
      <c r="K1081" s="65" t="s">
        <v>324</v>
      </c>
      <c r="L1081" s="66">
        <v>1078</v>
      </c>
      <c r="M1081" s="32" t="s">
        <v>5840</v>
      </c>
      <c r="N1081" s="32" t="s">
        <v>1965</v>
      </c>
    </row>
    <row r="1082" spans="1:14" ht="18" customHeight="1" x14ac:dyDescent="0.25">
      <c r="A1082" s="53" t="s">
        <v>5841</v>
      </c>
      <c r="B1082" s="54" t="s">
        <v>5842</v>
      </c>
      <c r="C1082" s="54" t="s">
        <v>5842</v>
      </c>
      <c r="D1082" s="54" t="s">
        <v>3337</v>
      </c>
      <c r="E1082" s="55" t="s">
        <v>1961</v>
      </c>
      <c r="F1082" s="54" t="s">
        <v>1962</v>
      </c>
      <c r="G1082" s="67" t="s">
        <v>5830</v>
      </c>
      <c r="H1082" s="68" t="s">
        <v>2763</v>
      </c>
      <c r="I1082" s="69" t="s">
        <v>2764</v>
      </c>
      <c r="J1082" s="68" t="s">
        <v>2765</v>
      </c>
      <c r="K1082" s="57" t="s">
        <v>324</v>
      </c>
      <c r="L1082" s="58">
        <v>1079</v>
      </c>
      <c r="M1082" s="32" t="s">
        <v>5843</v>
      </c>
      <c r="N1082" s="32" t="s">
        <v>1965</v>
      </c>
    </row>
    <row r="1083" spans="1:14" ht="18" customHeight="1" x14ac:dyDescent="0.25">
      <c r="A1083" s="73" t="s">
        <v>1961</v>
      </c>
      <c r="B1083" s="60" t="s">
        <v>1962</v>
      </c>
      <c r="C1083" s="61"/>
      <c r="D1083" s="61"/>
      <c r="E1083" s="61" t="s">
        <v>1961</v>
      </c>
      <c r="F1083" s="60" t="s">
        <v>1962</v>
      </c>
      <c r="G1083" s="62"/>
      <c r="H1083" s="63"/>
      <c r="I1083" s="64"/>
      <c r="J1083" s="63"/>
      <c r="K1083" s="65" t="s">
        <v>2740</v>
      </c>
      <c r="L1083" s="66">
        <v>1080</v>
      </c>
      <c r="M1083" s="32" t="s">
        <v>1965</v>
      </c>
      <c r="N1083" s="32" t="s">
        <v>1965</v>
      </c>
    </row>
    <row r="1084" spans="1:14" ht="18" customHeight="1" x14ac:dyDescent="0.25">
      <c r="A1084" s="53" t="s">
        <v>5844</v>
      </c>
      <c r="B1084" s="54" t="s">
        <v>3684</v>
      </c>
      <c r="C1084" s="54" t="s">
        <v>3684</v>
      </c>
      <c r="D1084" s="54" t="s">
        <v>3051</v>
      </c>
      <c r="E1084" s="55" t="s">
        <v>1966</v>
      </c>
      <c r="F1084" s="54" t="s">
        <v>1967</v>
      </c>
      <c r="G1084" s="67" t="s">
        <v>2762</v>
      </c>
      <c r="H1084" s="68" t="s">
        <v>2763</v>
      </c>
      <c r="I1084" s="69" t="s">
        <v>2764</v>
      </c>
      <c r="J1084" s="68" t="s">
        <v>2765</v>
      </c>
      <c r="K1084" s="57" t="s">
        <v>324</v>
      </c>
      <c r="L1084" s="58">
        <v>1081</v>
      </c>
      <c r="M1084" s="32" t="s">
        <v>5845</v>
      </c>
      <c r="N1084" s="32" t="s">
        <v>1969</v>
      </c>
    </row>
    <row r="1085" spans="1:14" ht="18" customHeight="1" x14ac:dyDescent="0.25">
      <c r="A1085" s="59" t="s">
        <v>5846</v>
      </c>
      <c r="B1085" s="60" t="s">
        <v>5133</v>
      </c>
      <c r="C1085" s="60" t="s">
        <v>5133</v>
      </c>
      <c r="D1085" s="60" t="s">
        <v>3051</v>
      </c>
      <c r="E1085" s="61" t="s">
        <v>1966</v>
      </c>
      <c r="F1085" s="60" t="s">
        <v>1967</v>
      </c>
      <c r="G1085" s="62" t="s">
        <v>2762</v>
      </c>
      <c r="H1085" s="63" t="s">
        <v>2763</v>
      </c>
      <c r="I1085" s="64" t="s">
        <v>2764</v>
      </c>
      <c r="J1085" s="63" t="s">
        <v>2765</v>
      </c>
      <c r="K1085" s="65" t="s">
        <v>324</v>
      </c>
      <c r="L1085" s="66">
        <v>1082</v>
      </c>
      <c r="M1085" s="32" t="s">
        <v>5847</v>
      </c>
      <c r="N1085" s="32" t="s">
        <v>1969</v>
      </c>
    </row>
    <row r="1086" spans="1:14" ht="18" customHeight="1" x14ac:dyDescent="0.25">
      <c r="A1086" s="53" t="s">
        <v>5848</v>
      </c>
      <c r="B1086" s="54" t="s">
        <v>3128</v>
      </c>
      <c r="C1086" s="54" t="s">
        <v>3128</v>
      </c>
      <c r="D1086" s="54" t="s">
        <v>3051</v>
      </c>
      <c r="E1086" s="55" t="s">
        <v>1966</v>
      </c>
      <c r="F1086" s="54" t="s">
        <v>1967</v>
      </c>
      <c r="G1086" s="67" t="s">
        <v>2762</v>
      </c>
      <c r="H1086" s="68" t="s">
        <v>2763</v>
      </c>
      <c r="I1086" s="69" t="s">
        <v>2764</v>
      </c>
      <c r="J1086" s="68" t="s">
        <v>2765</v>
      </c>
      <c r="K1086" s="57" t="s">
        <v>324</v>
      </c>
      <c r="L1086" s="58">
        <v>1083</v>
      </c>
      <c r="M1086" s="32" t="s">
        <v>5849</v>
      </c>
      <c r="N1086" s="32" t="s">
        <v>1969</v>
      </c>
    </row>
    <row r="1087" spans="1:14" ht="18" customHeight="1" x14ac:dyDescent="0.25">
      <c r="A1087" s="59" t="s">
        <v>5850</v>
      </c>
      <c r="B1087" s="60" t="s">
        <v>3131</v>
      </c>
      <c r="C1087" s="60" t="s">
        <v>3131</v>
      </c>
      <c r="D1087" s="60" t="s">
        <v>3051</v>
      </c>
      <c r="E1087" s="61" t="s">
        <v>1966</v>
      </c>
      <c r="F1087" s="60" t="s">
        <v>1967</v>
      </c>
      <c r="G1087" s="62" t="s">
        <v>2762</v>
      </c>
      <c r="H1087" s="63" t="s">
        <v>2763</v>
      </c>
      <c r="I1087" s="64" t="s">
        <v>2764</v>
      </c>
      <c r="J1087" s="63" t="s">
        <v>2765</v>
      </c>
      <c r="K1087" s="65" t="s">
        <v>324</v>
      </c>
      <c r="L1087" s="66">
        <v>1084</v>
      </c>
      <c r="M1087" s="32" t="s">
        <v>5851</v>
      </c>
      <c r="N1087" s="32" t="s">
        <v>1969</v>
      </c>
    </row>
    <row r="1088" spans="1:14" ht="18" customHeight="1" x14ac:dyDescent="0.25">
      <c r="A1088" s="53" t="s">
        <v>5852</v>
      </c>
      <c r="B1088" s="54" t="s">
        <v>5145</v>
      </c>
      <c r="C1088" s="54" t="s">
        <v>5145</v>
      </c>
      <c r="D1088" s="54" t="s">
        <v>3051</v>
      </c>
      <c r="E1088" s="55" t="s">
        <v>1966</v>
      </c>
      <c r="F1088" s="54" t="s">
        <v>1967</v>
      </c>
      <c r="G1088" s="67" t="s">
        <v>2762</v>
      </c>
      <c r="H1088" s="68" t="s">
        <v>2763</v>
      </c>
      <c r="I1088" s="69" t="s">
        <v>2764</v>
      </c>
      <c r="J1088" s="68" t="s">
        <v>2765</v>
      </c>
      <c r="K1088" s="57" t="s">
        <v>324</v>
      </c>
      <c r="L1088" s="58">
        <v>1085</v>
      </c>
      <c r="M1088" s="32" t="s">
        <v>5853</v>
      </c>
      <c r="N1088" s="32" t="s">
        <v>1969</v>
      </c>
    </row>
    <row r="1089" spans="1:14" ht="18" customHeight="1" x14ac:dyDescent="0.25">
      <c r="A1089" s="59" t="s">
        <v>5854</v>
      </c>
      <c r="B1089" s="60" t="s">
        <v>5148</v>
      </c>
      <c r="C1089" s="60" t="s">
        <v>5148</v>
      </c>
      <c r="D1089" s="60" t="s">
        <v>3051</v>
      </c>
      <c r="E1089" s="61" t="s">
        <v>1966</v>
      </c>
      <c r="F1089" s="60" t="s">
        <v>1967</v>
      </c>
      <c r="G1089" s="62" t="s">
        <v>2762</v>
      </c>
      <c r="H1089" s="63" t="s">
        <v>2763</v>
      </c>
      <c r="I1089" s="64" t="s">
        <v>2764</v>
      </c>
      <c r="J1089" s="63" t="s">
        <v>2765</v>
      </c>
      <c r="K1089" s="65" t="s">
        <v>324</v>
      </c>
      <c r="L1089" s="66">
        <v>1086</v>
      </c>
      <c r="M1089" s="32" t="s">
        <v>5855</v>
      </c>
      <c r="N1089" s="32" t="s">
        <v>1969</v>
      </c>
    </row>
    <row r="1090" spans="1:14" ht="18" customHeight="1" x14ac:dyDescent="0.25">
      <c r="A1090" s="53" t="s">
        <v>5856</v>
      </c>
      <c r="B1090" s="54" t="s">
        <v>5857</v>
      </c>
      <c r="C1090" s="54" t="s">
        <v>5857</v>
      </c>
      <c r="D1090" s="54" t="s">
        <v>3147</v>
      </c>
      <c r="E1090" s="55" t="s">
        <v>1966</v>
      </c>
      <c r="F1090" s="54" t="s">
        <v>1967</v>
      </c>
      <c r="G1090" s="67" t="s">
        <v>2762</v>
      </c>
      <c r="H1090" s="68" t="s">
        <v>2763</v>
      </c>
      <c r="I1090" s="69" t="s">
        <v>2764</v>
      </c>
      <c r="J1090" s="68" t="s">
        <v>2765</v>
      </c>
      <c r="K1090" s="57" t="s">
        <v>324</v>
      </c>
      <c r="L1090" s="58">
        <v>1087</v>
      </c>
      <c r="M1090" s="32" t="s">
        <v>5858</v>
      </c>
      <c r="N1090" s="32" t="s">
        <v>1969</v>
      </c>
    </row>
    <row r="1091" spans="1:14" ht="18" customHeight="1" x14ac:dyDescent="0.25">
      <c r="A1091" s="73" t="s">
        <v>1966</v>
      </c>
      <c r="B1091" s="60" t="s">
        <v>1967</v>
      </c>
      <c r="C1091" s="61"/>
      <c r="D1091" s="61"/>
      <c r="E1091" s="61" t="s">
        <v>1966</v>
      </c>
      <c r="F1091" s="60" t="s">
        <v>1967</v>
      </c>
      <c r="G1091" s="62"/>
      <c r="H1091" s="63"/>
      <c r="I1091" s="64"/>
      <c r="J1091" s="63"/>
      <c r="K1091" s="65" t="s">
        <v>2740</v>
      </c>
      <c r="L1091" s="66">
        <v>1088</v>
      </c>
      <c r="M1091" s="32" t="s">
        <v>1969</v>
      </c>
      <c r="N1091" s="32" t="s">
        <v>1969</v>
      </c>
    </row>
    <row r="1092" spans="1:14" ht="18" customHeight="1" x14ac:dyDescent="0.25">
      <c r="A1092" s="53" t="s">
        <v>5859</v>
      </c>
      <c r="B1092" s="54" t="s">
        <v>5860</v>
      </c>
      <c r="C1092" s="54" t="s">
        <v>5860</v>
      </c>
      <c r="D1092" s="54" t="s">
        <v>3759</v>
      </c>
      <c r="E1092" s="55" t="s">
        <v>1979</v>
      </c>
      <c r="F1092" s="54" t="s">
        <v>1980</v>
      </c>
      <c r="G1092" s="67" t="s">
        <v>3154</v>
      </c>
      <c r="H1092" s="68" t="s">
        <v>2763</v>
      </c>
      <c r="I1092" s="69" t="s">
        <v>2764</v>
      </c>
      <c r="J1092" s="68" t="s">
        <v>2765</v>
      </c>
      <c r="K1092" s="57" t="s">
        <v>324</v>
      </c>
      <c r="L1092" s="58">
        <v>1089</v>
      </c>
      <c r="M1092" s="32" t="s">
        <v>5861</v>
      </c>
      <c r="N1092" s="32" t="s">
        <v>1983</v>
      </c>
    </row>
    <row r="1093" spans="1:14" ht="18" customHeight="1" x14ac:dyDescent="0.25">
      <c r="A1093" s="59" t="s">
        <v>5862</v>
      </c>
      <c r="B1093" s="60" t="s">
        <v>5863</v>
      </c>
      <c r="C1093" s="60" t="s">
        <v>5863</v>
      </c>
      <c r="D1093" s="60" t="s">
        <v>3759</v>
      </c>
      <c r="E1093" s="61" t="s">
        <v>1979</v>
      </c>
      <c r="F1093" s="60" t="s">
        <v>1980</v>
      </c>
      <c r="G1093" s="62" t="s">
        <v>3154</v>
      </c>
      <c r="H1093" s="63" t="s">
        <v>2763</v>
      </c>
      <c r="I1093" s="64" t="s">
        <v>2764</v>
      </c>
      <c r="J1093" s="63" t="s">
        <v>2765</v>
      </c>
      <c r="K1093" s="65" t="s">
        <v>324</v>
      </c>
      <c r="L1093" s="66">
        <v>1090</v>
      </c>
      <c r="M1093" s="32" t="s">
        <v>5864</v>
      </c>
      <c r="N1093" s="32" t="s">
        <v>1983</v>
      </c>
    </row>
    <row r="1094" spans="1:14" ht="18" customHeight="1" x14ac:dyDescent="0.25">
      <c r="A1094" s="53" t="s">
        <v>5865</v>
      </c>
      <c r="B1094" s="54" t="s">
        <v>5866</v>
      </c>
      <c r="C1094" s="54" t="s">
        <v>5866</v>
      </c>
      <c r="D1094" s="54" t="s">
        <v>3759</v>
      </c>
      <c r="E1094" s="55" t="s">
        <v>1979</v>
      </c>
      <c r="F1094" s="54" t="s">
        <v>1980</v>
      </c>
      <c r="G1094" s="67" t="s">
        <v>3154</v>
      </c>
      <c r="H1094" s="68" t="s">
        <v>2763</v>
      </c>
      <c r="I1094" s="69" t="s">
        <v>2764</v>
      </c>
      <c r="J1094" s="68" t="s">
        <v>2765</v>
      </c>
      <c r="K1094" s="57" t="s">
        <v>324</v>
      </c>
      <c r="L1094" s="58">
        <v>1091</v>
      </c>
      <c r="M1094" s="32" t="s">
        <v>5867</v>
      </c>
      <c r="N1094" s="32" t="s">
        <v>1983</v>
      </c>
    </row>
    <row r="1095" spans="1:14" ht="18" customHeight="1" x14ac:dyDescent="0.25">
      <c r="A1095" s="59" t="s">
        <v>5868</v>
      </c>
      <c r="B1095" s="60" t="s">
        <v>5869</v>
      </c>
      <c r="C1095" s="60" t="s">
        <v>5869</v>
      </c>
      <c r="D1095" s="60" t="s">
        <v>3759</v>
      </c>
      <c r="E1095" s="61" t="s">
        <v>1979</v>
      </c>
      <c r="F1095" s="60" t="s">
        <v>1980</v>
      </c>
      <c r="G1095" s="62" t="s">
        <v>3154</v>
      </c>
      <c r="H1095" s="63" t="s">
        <v>2763</v>
      </c>
      <c r="I1095" s="64" t="s">
        <v>2764</v>
      </c>
      <c r="J1095" s="63" t="s">
        <v>2765</v>
      </c>
      <c r="K1095" s="65" t="s">
        <v>324</v>
      </c>
      <c r="L1095" s="66">
        <v>1092</v>
      </c>
      <c r="M1095" s="32" t="s">
        <v>5870</v>
      </c>
      <c r="N1095" s="32" t="s">
        <v>1983</v>
      </c>
    </row>
    <row r="1096" spans="1:14" ht="18" customHeight="1" x14ac:dyDescent="0.25">
      <c r="A1096" s="53" t="s">
        <v>5871</v>
      </c>
      <c r="B1096" s="54" t="s">
        <v>5872</v>
      </c>
      <c r="C1096" s="54" t="s">
        <v>5872</v>
      </c>
      <c r="D1096" s="54" t="s">
        <v>3759</v>
      </c>
      <c r="E1096" s="55" t="s">
        <v>1979</v>
      </c>
      <c r="F1096" s="54" t="s">
        <v>1980</v>
      </c>
      <c r="G1096" s="67" t="s">
        <v>3154</v>
      </c>
      <c r="H1096" s="68" t="s">
        <v>2763</v>
      </c>
      <c r="I1096" s="69" t="s">
        <v>2764</v>
      </c>
      <c r="J1096" s="68" t="s">
        <v>2765</v>
      </c>
      <c r="K1096" s="57" t="s">
        <v>324</v>
      </c>
      <c r="L1096" s="58">
        <v>1093</v>
      </c>
      <c r="M1096" s="32" t="s">
        <v>5873</v>
      </c>
      <c r="N1096" s="32" t="s">
        <v>1983</v>
      </c>
    </row>
    <row r="1097" spans="1:14" ht="18" customHeight="1" x14ac:dyDescent="0.25">
      <c r="A1097" s="59" t="s">
        <v>5874</v>
      </c>
      <c r="B1097" s="60" t="s">
        <v>1980</v>
      </c>
      <c r="C1097" s="60" t="s">
        <v>1980</v>
      </c>
      <c r="D1097" s="60" t="s">
        <v>3759</v>
      </c>
      <c r="E1097" s="61" t="s">
        <v>1979</v>
      </c>
      <c r="F1097" s="60" t="s">
        <v>1980</v>
      </c>
      <c r="G1097" s="62" t="s">
        <v>3154</v>
      </c>
      <c r="H1097" s="63" t="s">
        <v>2763</v>
      </c>
      <c r="I1097" s="64" t="s">
        <v>2764</v>
      </c>
      <c r="J1097" s="63" t="s">
        <v>2765</v>
      </c>
      <c r="K1097" s="65" t="s">
        <v>324</v>
      </c>
      <c r="L1097" s="66">
        <v>1094</v>
      </c>
      <c r="M1097" s="32" t="s">
        <v>5875</v>
      </c>
      <c r="N1097" s="32" t="s">
        <v>1983</v>
      </c>
    </row>
    <row r="1098" spans="1:14" ht="18" customHeight="1" x14ac:dyDescent="0.25">
      <c r="A1098" s="53" t="s">
        <v>5876</v>
      </c>
      <c r="B1098" s="54" t="s">
        <v>5877</v>
      </c>
      <c r="C1098" s="54" t="s">
        <v>5877</v>
      </c>
      <c r="D1098" s="54" t="s">
        <v>3759</v>
      </c>
      <c r="E1098" s="55" t="s">
        <v>1979</v>
      </c>
      <c r="F1098" s="54" t="s">
        <v>1980</v>
      </c>
      <c r="G1098" s="67" t="s">
        <v>3154</v>
      </c>
      <c r="H1098" s="68" t="s">
        <v>2763</v>
      </c>
      <c r="I1098" s="69" t="s">
        <v>2764</v>
      </c>
      <c r="J1098" s="68" t="s">
        <v>2765</v>
      </c>
      <c r="K1098" s="57" t="s">
        <v>324</v>
      </c>
      <c r="L1098" s="58">
        <v>1095</v>
      </c>
      <c r="M1098" s="32" t="s">
        <v>5878</v>
      </c>
      <c r="N1098" s="32" t="s">
        <v>1983</v>
      </c>
    </row>
    <row r="1099" spans="1:14" ht="18" customHeight="1" x14ac:dyDescent="0.25">
      <c r="A1099" s="59" t="s">
        <v>5879</v>
      </c>
      <c r="B1099" s="60" t="s">
        <v>5880</v>
      </c>
      <c r="C1099" s="60" t="s">
        <v>5880</v>
      </c>
      <c r="D1099" s="60" t="s">
        <v>3759</v>
      </c>
      <c r="E1099" s="61" t="s">
        <v>1979</v>
      </c>
      <c r="F1099" s="60" t="s">
        <v>1980</v>
      </c>
      <c r="G1099" s="62" t="s">
        <v>3154</v>
      </c>
      <c r="H1099" s="63" t="s">
        <v>2763</v>
      </c>
      <c r="I1099" s="64" t="s">
        <v>2764</v>
      </c>
      <c r="J1099" s="63" t="s">
        <v>2765</v>
      </c>
      <c r="K1099" s="65" t="s">
        <v>324</v>
      </c>
      <c r="L1099" s="66">
        <v>1096</v>
      </c>
      <c r="M1099" s="32" t="s">
        <v>5881</v>
      </c>
      <c r="N1099" s="32" t="s">
        <v>1983</v>
      </c>
    </row>
    <row r="1100" spans="1:14" ht="18" customHeight="1" x14ac:dyDescent="0.25">
      <c r="A1100" s="53" t="s">
        <v>5882</v>
      </c>
      <c r="B1100" s="54" t="s">
        <v>5883</v>
      </c>
      <c r="C1100" s="54" t="s">
        <v>5883</v>
      </c>
      <c r="D1100" s="54" t="s">
        <v>3759</v>
      </c>
      <c r="E1100" s="55" t="s">
        <v>1979</v>
      </c>
      <c r="F1100" s="54" t="s">
        <v>1980</v>
      </c>
      <c r="G1100" s="67" t="s">
        <v>3154</v>
      </c>
      <c r="H1100" s="68" t="s">
        <v>2763</v>
      </c>
      <c r="I1100" s="69" t="s">
        <v>2764</v>
      </c>
      <c r="J1100" s="68" t="s">
        <v>2765</v>
      </c>
      <c r="K1100" s="57" t="s">
        <v>324</v>
      </c>
      <c r="L1100" s="58">
        <v>1097</v>
      </c>
      <c r="M1100" s="32" t="s">
        <v>5884</v>
      </c>
      <c r="N1100" s="32" t="s">
        <v>1983</v>
      </c>
    </row>
    <row r="1101" spans="1:14" ht="18" customHeight="1" x14ac:dyDescent="0.25">
      <c r="A1101" s="59" t="s">
        <v>5885</v>
      </c>
      <c r="B1101" s="60" t="s">
        <v>5886</v>
      </c>
      <c r="C1101" s="60" t="s">
        <v>5886</v>
      </c>
      <c r="D1101" s="60" t="s">
        <v>3759</v>
      </c>
      <c r="E1101" s="61" t="s">
        <v>1979</v>
      </c>
      <c r="F1101" s="60" t="s">
        <v>1980</v>
      </c>
      <c r="G1101" s="62" t="s">
        <v>3154</v>
      </c>
      <c r="H1101" s="63" t="s">
        <v>2763</v>
      </c>
      <c r="I1101" s="64" t="s">
        <v>2764</v>
      </c>
      <c r="J1101" s="63" t="s">
        <v>2765</v>
      </c>
      <c r="K1101" s="65" t="s">
        <v>324</v>
      </c>
      <c r="L1101" s="66">
        <v>1098</v>
      </c>
      <c r="M1101" s="32" t="s">
        <v>5887</v>
      </c>
      <c r="N1101" s="32" t="s">
        <v>1983</v>
      </c>
    </row>
    <row r="1102" spans="1:14" ht="18" customHeight="1" x14ac:dyDescent="0.25">
      <c r="A1102" s="53" t="s">
        <v>5888</v>
      </c>
      <c r="B1102" s="54" t="s">
        <v>5889</v>
      </c>
      <c r="C1102" s="54" t="s">
        <v>5889</v>
      </c>
      <c r="D1102" s="54" t="s">
        <v>3759</v>
      </c>
      <c r="E1102" s="55" t="s">
        <v>1979</v>
      </c>
      <c r="F1102" s="54" t="s">
        <v>1980</v>
      </c>
      <c r="G1102" s="67" t="s">
        <v>3154</v>
      </c>
      <c r="H1102" s="68" t="s">
        <v>2763</v>
      </c>
      <c r="I1102" s="69" t="s">
        <v>2764</v>
      </c>
      <c r="J1102" s="68" t="s">
        <v>2765</v>
      </c>
      <c r="K1102" s="57" t="s">
        <v>324</v>
      </c>
      <c r="L1102" s="58">
        <v>1099</v>
      </c>
      <c r="M1102" s="32" t="s">
        <v>5890</v>
      </c>
      <c r="N1102" s="32" t="s">
        <v>1983</v>
      </c>
    </row>
    <row r="1103" spans="1:14" ht="18" customHeight="1" x14ac:dyDescent="0.25">
      <c r="A1103" s="59" t="s">
        <v>5891</v>
      </c>
      <c r="B1103" s="60" t="s">
        <v>5892</v>
      </c>
      <c r="C1103" s="60" t="s">
        <v>5892</v>
      </c>
      <c r="D1103" s="60" t="s">
        <v>3759</v>
      </c>
      <c r="E1103" s="61" t="s">
        <v>1979</v>
      </c>
      <c r="F1103" s="60" t="s">
        <v>1980</v>
      </c>
      <c r="G1103" s="62" t="s">
        <v>3154</v>
      </c>
      <c r="H1103" s="63" t="s">
        <v>2763</v>
      </c>
      <c r="I1103" s="64" t="s">
        <v>2764</v>
      </c>
      <c r="J1103" s="63" t="s">
        <v>2765</v>
      </c>
      <c r="K1103" s="65" t="s">
        <v>324</v>
      </c>
      <c r="L1103" s="66">
        <v>1100</v>
      </c>
      <c r="M1103" s="32" t="s">
        <v>5893</v>
      </c>
      <c r="N1103" s="32" t="s">
        <v>1983</v>
      </c>
    </row>
    <row r="1104" spans="1:14" ht="18" customHeight="1" x14ac:dyDescent="0.25">
      <c r="A1104" s="53" t="s">
        <v>5894</v>
      </c>
      <c r="B1104" s="54" t="s">
        <v>5895</v>
      </c>
      <c r="C1104" s="54" t="s">
        <v>5895</v>
      </c>
      <c r="D1104" s="54" t="s">
        <v>3759</v>
      </c>
      <c r="E1104" s="55" t="s">
        <v>1979</v>
      </c>
      <c r="F1104" s="54" t="s">
        <v>1980</v>
      </c>
      <c r="G1104" s="67" t="s">
        <v>3154</v>
      </c>
      <c r="H1104" s="68" t="s">
        <v>2763</v>
      </c>
      <c r="I1104" s="69" t="s">
        <v>2764</v>
      </c>
      <c r="J1104" s="68" t="s">
        <v>2765</v>
      </c>
      <c r="K1104" s="57" t="s">
        <v>324</v>
      </c>
      <c r="L1104" s="58">
        <v>1101</v>
      </c>
      <c r="M1104" s="32" t="s">
        <v>5896</v>
      </c>
      <c r="N1104" s="32" t="s">
        <v>1983</v>
      </c>
    </row>
    <row r="1105" spans="1:14" ht="18" customHeight="1" x14ac:dyDescent="0.25">
      <c r="A1105" s="59" t="s">
        <v>5897</v>
      </c>
      <c r="B1105" s="60" t="s">
        <v>5898</v>
      </c>
      <c r="C1105" s="60" t="s">
        <v>5898</v>
      </c>
      <c r="D1105" s="60" t="s">
        <v>3759</v>
      </c>
      <c r="E1105" s="61" t="s">
        <v>1979</v>
      </c>
      <c r="F1105" s="60" t="s">
        <v>1980</v>
      </c>
      <c r="G1105" s="62" t="s">
        <v>3154</v>
      </c>
      <c r="H1105" s="63" t="s">
        <v>2763</v>
      </c>
      <c r="I1105" s="64" t="s">
        <v>2764</v>
      </c>
      <c r="J1105" s="63" t="s">
        <v>2765</v>
      </c>
      <c r="K1105" s="65" t="s">
        <v>324</v>
      </c>
      <c r="L1105" s="66">
        <v>1102</v>
      </c>
      <c r="M1105" s="32" t="s">
        <v>5899</v>
      </c>
      <c r="N1105" s="32" t="s">
        <v>1983</v>
      </c>
    </row>
    <row r="1106" spans="1:14" ht="18" customHeight="1" x14ac:dyDescent="0.25">
      <c r="A1106" s="53" t="s">
        <v>5900</v>
      </c>
      <c r="B1106" s="54" t="s">
        <v>5901</v>
      </c>
      <c r="C1106" s="54" t="s">
        <v>5901</v>
      </c>
      <c r="D1106" s="54" t="s">
        <v>3759</v>
      </c>
      <c r="E1106" s="55" t="s">
        <v>1979</v>
      </c>
      <c r="F1106" s="54" t="s">
        <v>1980</v>
      </c>
      <c r="G1106" s="67" t="s">
        <v>3154</v>
      </c>
      <c r="H1106" s="68" t="s">
        <v>2763</v>
      </c>
      <c r="I1106" s="69" t="s">
        <v>2764</v>
      </c>
      <c r="J1106" s="68" t="s">
        <v>2765</v>
      </c>
      <c r="K1106" s="57" t="s">
        <v>324</v>
      </c>
      <c r="L1106" s="58">
        <v>1103</v>
      </c>
      <c r="M1106" s="32" t="s">
        <v>5902</v>
      </c>
      <c r="N1106" s="32" t="s">
        <v>1983</v>
      </c>
    </row>
    <row r="1107" spans="1:14" ht="18" customHeight="1" x14ac:dyDescent="0.25">
      <c r="A1107" s="59" t="s">
        <v>5903</v>
      </c>
      <c r="B1107" s="60" t="s">
        <v>5904</v>
      </c>
      <c r="C1107" s="60" t="s">
        <v>5904</v>
      </c>
      <c r="D1107" s="60" t="s">
        <v>3759</v>
      </c>
      <c r="E1107" s="61" t="s">
        <v>1979</v>
      </c>
      <c r="F1107" s="60" t="s">
        <v>1980</v>
      </c>
      <c r="G1107" s="62" t="s">
        <v>3154</v>
      </c>
      <c r="H1107" s="63" t="s">
        <v>2763</v>
      </c>
      <c r="I1107" s="64" t="s">
        <v>2764</v>
      </c>
      <c r="J1107" s="63" t="s">
        <v>2765</v>
      </c>
      <c r="K1107" s="65" t="s">
        <v>324</v>
      </c>
      <c r="L1107" s="66">
        <v>1104</v>
      </c>
      <c r="M1107" s="32" t="s">
        <v>5905</v>
      </c>
      <c r="N1107" s="32" t="s">
        <v>1983</v>
      </c>
    </row>
    <row r="1108" spans="1:14" ht="18" customHeight="1" x14ac:dyDescent="0.25">
      <c r="A1108" s="53" t="s">
        <v>5906</v>
      </c>
      <c r="B1108" s="54" t="s">
        <v>5907</v>
      </c>
      <c r="C1108" s="54" t="s">
        <v>5907</v>
      </c>
      <c r="D1108" s="54" t="s">
        <v>3759</v>
      </c>
      <c r="E1108" s="55" t="s">
        <v>1979</v>
      </c>
      <c r="F1108" s="54" t="s">
        <v>1980</v>
      </c>
      <c r="G1108" s="67" t="s">
        <v>3154</v>
      </c>
      <c r="H1108" s="68" t="s">
        <v>2763</v>
      </c>
      <c r="I1108" s="69" t="s">
        <v>2764</v>
      </c>
      <c r="J1108" s="68" t="s">
        <v>2765</v>
      </c>
      <c r="K1108" s="57" t="s">
        <v>324</v>
      </c>
      <c r="L1108" s="58">
        <v>1105</v>
      </c>
      <c r="M1108" s="32" t="s">
        <v>5908</v>
      </c>
      <c r="N1108" s="32" t="s">
        <v>1983</v>
      </c>
    </row>
    <row r="1109" spans="1:14" ht="18" customHeight="1" x14ac:dyDescent="0.25">
      <c r="A1109" s="59" t="s">
        <v>5909</v>
      </c>
      <c r="B1109" s="60" t="s">
        <v>5910</v>
      </c>
      <c r="C1109" s="60" t="s">
        <v>5910</v>
      </c>
      <c r="D1109" s="60" t="s">
        <v>3759</v>
      </c>
      <c r="E1109" s="61" t="s">
        <v>1979</v>
      </c>
      <c r="F1109" s="60" t="s">
        <v>1980</v>
      </c>
      <c r="G1109" s="62" t="s">
        <v>3154</v>
      </c>
      <c r="H1109" s="63" t="s">
        <v>2763</v>
      </c>
      <c r="I1109" s="64" t="s">
        <v>2764</v>
      </c>
      <c r="J1109" s="63" t="s">
        <v>2765</v>
      </c>
      <c r="K1109" s="65" t="s">
        <v>324</v>
      </c>
      <c r="L1109" s="66">
        <v>1106</v>
      </c>
      <c r="M1109" s="32" t="s">
        <v>5911</v>
      </c>
      <c r="N1109" s="32" t="s">
        <v>1983</v>
      </c>
    </row>
    <row r="1110" spans="1:14" ht="18" customHeight="1" x14ac:dyDescent="0.25">
      <c r="A1110" s="53" t="s">
        <v>5912</v>
      </c>
      <c r="B1110" s="54" t="s">
        <v>5913</v>
      </c>
      <c r="C1110" s="54" t="s">
        <v>5913</v>
      </c>
      <c r="D1110" s="54" t="s">
        <v>3759</v>
      </c>
      <c r="E1110" s="55" t="s">
        <v>1979</v>
      </c>
      <c r="F1110" s="54" t="s">
        <v>1980</v>
      </c>
      <c r="G1110" s="67" t="s">
        <v>3154</v>
      </c>
      <c r="H1110" s="68" t="s">
        <v>2763</v>
      </c>
      <c r="I1110" s="69" t="s">
        <v>2764</v>
      </c>
      <c r="J1110" s="68" t="s">
        <v>2765</v>
      </c>
      <c r="K1110" s="57" t="s">
        <v>324</v>
      </c>
      <c r="L1110" s="58">
        <v>1107</v>
      </c>
      <c r="M1110" s="32" t="s">
        <v>5914</v>
      </c>
      <c r="N1110" s="32" t="s">
        <v>1983</v>
      </c>
    </row>
    <row r="1111" spans="1:14" ht="18" customHeight="1" x14ac:dyDescent="0.25">
      <c r="A1111" s="59" t="s">
        <v>5915</v>
      </c>
      <c r="B1111" s="60" t="s">
        <v>5916</v>
      </c>
      <c r="C1111" s="60" t="s">
        <v>5916</v>
      </c>
      <c r="D1111" s="60" t="s">
        <v>3759</v>
      </c>
      <c r="E1111" s="61" t="s">
        <v>1979</v>
      </c>
      <c r="F1111" s="60" t="s">
        <v>1980</v>
      </c>
      <c r="G1111" s="62" t="s">
        <v>3154</v>
      </c>
      <c r="H1111" s="63" t="s">
        <v>2763</v>
      </c>
      <c r="I1111" s="64" t="s">
        <v>2764</v>
      </c>
      <c r="J1111" s="63" t="s">
        <v>2765</v>
      </c>
      <c r="K1111" s="65" t="s">
        <v>324</v>
      </c>
      <c r="L1111" s="66">
        <v>1108</v>
      </c>
      <c r="M1111" s="32" t="s">
        <v>5917</v>
      </c>
      <c r="N1111" s="32" t="s">
        <v>1983</v>
      </c>
    </row>
    <row r="1112" spans="1:14" ht="18" customHeight="1" x14ac:dyDescent="0.25">
      <c r="A1112" s="53" t="s">
        <v>5918</v>
      </c>
      <c r="B1112" s="54" t="s">
        <v>5919</v>
      </c>
      <c r="C1112" s="54" t="s">
        <v>5919</v>
      </c>
      <c r="D1112" s="54" t="s">
        <v>3759</v>
      </c>
      <c r="E1112" s="55" t="s">
        <v>1979</v>
      </c>
      <c r="F1112" s="54" t="s">
        <v>1980</v>
      </c>
      <c r="G1112" s="67" t="s">
        <v>3154</v>
      </c>
      <c r="H1112" s="68" t="s">
        <v>2763</v>
      </c>
      <c r="I1112" s="69" t="s">
        <v>2764</v>
      </c>
      <c r="J1112" s="68" t="s">
        <v>2765</v>
      </c>
      <c r="K1112" s="57" t="s">
        <v>324</v>
      </c>
      <c r="L1112" s="58">
        <v>1109</v>
      </c>
      <c r="M1112" s="32" t="s">
        <v>5920</v>
      </c>
      <c r="N1112" s="32" t="s">
        <v>1983</v>
      </c>
    </row>
    <row r="1113" spans="1:14" ht="18" customHeight="1" x14ac:dyDescent="0.25">
      <c r="A1113" s="59" t="s">
        <v>5921</v>
      </c>
      <c r="B1113" s="60" t="s">
        <v>5922</v>
      </c>
      <c r="C1113" s="60" t="s">
        <v>5922</v>
      </c>
      <c r="D1113" s="60" t="s">
        <v>3759</v>
      </c>
      <c r="E1113" s="61" t="s">
        <v>1979</v>
      </c>
      <c r="F1113" s="60" t="s">
        <v>1980</v>
      </c>
      <c r="G1113" s="62" t="s">
        <v>3154</v>
      </c>
      <c r="H1113" s="63" t="s">
        <v>2763</v>
      </c>
      <c r="I1113" s="64" t="s">
        <v>2764</v>
      </c>
      <c r="J1113" s="63" t="s">
        <v>2765</v>
      </c>
      <c r="K1113" s="65" t="s">
        <v>324</v>
      </c>
      <c r="L1113" s="66">
        <v>1110</v>
      </c>
      <c r="M1113" s="32" t="s">
        <v>5923</v>
      </c>
      <c r="N1113" s="32" t="s">
        <v>1983</v>
      </c>
    </row>
    <row r="1114" spans="1:14" ht="18" customHeight="1" x14ac:dyDescent="0.25">
      <c r="A1114" s="72" t="s">
        <v>1979</v>
      </c>
      <c r="B1114" s="54" t="s">
        <v>1980</v>
      </c>
      <c r="C1114" s="55"/>
      <c r="D1114" s="55"/>
      <c r="E1114" s="55" t="s">
        <v>1979</v>
      </c>
      <c r="F1114" s="54" t="s">
        <v>1980</v>
      </c>
      <c r="G1114" s="67"/>
      <c r="H1114" s="68"/>
      <c r="I1114" s="69"/>
      <c r="J1114" s="68"/>
      <c r="K1114" s="57" t="s">
        <v>2740</v>
      </c>
      <c r="L1114" s="58">
        <v>1111</v>
      </c>
      <c r="M1114" s="32" t="s">
        <v>1983</v>
      </c>
      <c r="N1114" s="32" t="s">
        <v>1983</v>
      </c>
    </row>
    <row r="1115" spans="1:14" ht="18" customHeight="1" x14ac:dyDescent="0.25">
      <c r="A1115" s="59" t="s">
        <v>5924</v>
      </c>
      <c r="B1115" s="60" t="s">
        <v>5925</v>
      </c>
      <c r="C1115" s="60" t="s">
        <v>5925</v>
      </c>
      <c r="D1115" s="60" t="s">
        <v>5790</v>
      </c>
      <c r="E1115" s="61" t="s">
        <v>1990</v>
      </c>
      <c r="F1115" s="60" t="s">
        <v>1991</v>
      </c>
      <c r="G1115" s="62" t="s">
        <v>3760</v>
      </c>
      <c r="H1115" s="63" t="s">
        <v>2763</v>
      </c>
      <c r="I1115" s="64" t="s">
        <v>2764</v>
      </c>
      <c r="J1115" s="63" t="s">
        <v>2765</v>
      </c>
      <c r="K1115" s="65" t="s">
        <v>324</v>
      </c>
      <c r="L1115" s="66">
        <v>1112</v>
      </c>
      <c r="M1115" s="32" t="s">
        <v>5926</v>
      </c>
      <c r="N1115" s="32" t="s">
        <v>1994</v>
      </c>
    </row>
    <row r="1116" spans="1:14" ht="18" customHeight="1" x14ac:dyDescent="0.25">
      <c r="A1116" s="53" t="s">
        <v>5927</v>
      </c>
      <c r="B1116" s="54" t="s">
        <v>5928</v>
      </c>
      <c r="C1116" s="54" t="s">
        <v>5928</v>
      </c>
      <c r="D1116" s="54" t="s">
        <v>5790</v>
      </c>
      <c r="E1116" s="55" t="s">
        <v>1990</v>
      </c>
      <c r="F1116" s="54" t="s">
        <v>1991</v>
      </c>
      <c r="G1116" s="67" t="s">
        <v>3760</v>
      </c>
      <c r="H1116" s="68" t="s">
        <v>2763</v>
      </c>
      <c r="I1116" s="69" t="s">
        <v>2764</v>
      </c>
      <c r="J1116" s="68" t="s">
        <v>2765</v>
      </c>
      <c r="K1116" s="57" t="s">
        <v>324</v>
      </c>
      <c r="L1116" s="58">
        <v>1113</v>
      </c>
      <c r="M1116" s="32" t="s">
        <v>5929</v>
      </c>
      <c r="N1116" s="32" t="s">
        <v>1994</v>
      </c>
    </row>
    <row r="1117" spans="1:14" ht="18" customHeight="1" x14ac:dyDescent="0.25">
      <c r="A1117" s="59" t="s">
        <v>5930</v>
      </c>
      <c r="B1117" s="60" t="s">
        <v>5931</v>
      </c>
      <c r="C1117" s="60" t="s">
        <v>5931</v>
      </c>
      <c r="D1117" s="60" t="s">
        <v>5790</v>
      </c>
      <c r="E1117" s="61" t="s">
        <v>1990</v>
      </c>
      <c r="F1117" s="60" t="s">
        <v>1991</v>
      </c>
      <c r="G1117" s="62" t="s">
        <v>3760</v>
      </c>
      <c r="H1117" s="63" t="s">
        <v>2763</v>
      </c>
      <c r="I1117" s="64" t="s">
        <v>2764</v>
      </c>
      <c r="J1117" s="63" t="s">
        <v>2765</v>
      </c>
      <c r="K1117" s="65" t="s">
        <v>324</v>
      </c>
      <c r="L1117" s="66">
        <v>1114</v>
      </c>
      <c r="M1117" s="32" t="s">
        <v>5932</v>
      </c>
      <c r="N1117" s="32" t="s">
        <v>1994</v>
      </c>
    </row>
    <row r="1118" spans="1:14" ht="18" customHeight="1" x14ac:dyDescent="0.25">
      <c r="A1118" s="53" t="s">
        <v>5933</v>
      </c>
      <c r="B1118" s="54" t="s">
        <v>5934</v>
      </c>
      <c r="C1118" s="54" t="s">
        <v>5934</v>
      </c>
      <c r="D1118" s="54" t="s">
        <v>5790</v>
      </c>
      <c r="E1118" s="55" t="s">
        <v>1990</v>
      </c>
      <c r="F1118" s="54" t="s">
        <v>1991</v>
      </c>
      <c r="G1118" s="67" t="s">
        <v>3760</v>
      </c>
      <c r="H1118" s="68" t="s">
        <v>2763</v>
      </c>
      <c r="I1118" s="69" t="s">
        <v>2764</v>
      </c>
      <c r="J1118" s="68" t="s">
        <v>2765</v>
      </c>
      <c r="K1118" s="57" t="s">
        <v>324</v>
      </c>
      <c r="L1118" s="58">
        <v>1115</v>
      </c>
      <c r="M1118" s="32" t="s">
        <v>5935</v>
      </c>
      <c r="N1118" s="32" t="s">
        <v>1994</v>
      </c>
    </row>
    <row r="1119" spans="1:14" ht="18" customHeight="1" x14ac:dyDescent="0.25">
      <c r="A1119" s="59" t="s">
        <v>5936</v>
      </c>
      <c r="B1119" s="60" t="s">
        <v>5937</v>
      </c>
      <c r="C1119" s="60" t="s">
        <v>5937</v>
      </c>
      <c r="D1119" s="60" t="s">
        <v>5790</v>
      </c>
      <c r="E1119" s="61" t="s">
        <v>1990</v>
      </c>
      <c r="F1119" s="60" t="s">
        <v>1991</v>
      </c>
      <c r="G1119" s="62" t="s">
        <v>3760</v>
      </c>
      <c r="H1119" s="63" t="s">
        <v>2763</v>
      </c>
      <c r="I1119" s="64" t="s">
        <v>2764</v>
      </c>
      <c r="J1119" s="63" t="s">
        <v>2765</v>
      </c>
      <c r="K1119" s="65" t="s">
        <v>324</v>
      </c>
      <c r="L1119" s="66">
        <v>1116</v>
      </c>
      <c r="M1119" s="32" t="s">
        <v>5938</v>
      </c>
      <c r="N1119" s="32" t="s">
        <v>1994</v>
      </c>
    </row>
    <row r="1120" spans="1:14" ht="18" customHeight="1" x14ac:dyDescent="0.25">
      <c r="A1120" s="53" t="s">
        <v>5939</v>
      </c>
      <c r="B1120" s="54" t="s">
        <v>5940</v>
      </c>
      <c r="C1120" s="54" t="s">
        <v>5940</v>
      </c>
      <c r="D1120" s="54" t="s">
        <v>5790</v>
      </c>
      <c r="E1120" s="55" t="s">
        <v>1990</v>
      </c>
      <c r="F1120" s="54" t="s">
        <v>1991</v>
      </c>
      <c r="G1120" s="67" t="s">
        <v>3760</v>
      </c>
      <c r="H1120" s="68" t="s">
        <v>2763</v>
      </c>
      <c r="I1120" s="69" t="s">
        <v>2764</v>
      </c>
      <c r="J1120" s="68" t="s">
        <v>2765</v>
      </c>
      <c r="K1120" s="57" t="s">
        <v>324</v>
      </c>
      <c r="L1120" s="58">
        <v>1117</v>
      </c>
      <c r="M1120" s="32" t="s">
        <v>5941</v>
      </c>
      <c r="N1120" s="32" t="s">
        <v>1994</v>
      </c>
    </row>
    <row r="1121" spans="1:14" ht="18" customHeight="1" x14ac:dyDescent="0.25">
      <c r="A1121" s="59" t="s">
        <v>5942</v>
      </c>
      <c r="B1121" s="60" t="s">
        <v>5943</v>
      </c>
      <c r="C1121" s="60" t="s">
        <v>5943</v>
      </c>
      <c r="D1121" s="60" t="s">
        <v>5790</v>
      </c>
      <c r="E1121" s="61" t="s">
        <v>1990</v>
      </c>
      <c r="F1121" s="60" t="s">
        <v>1991</v>
      </c>
      <c r="G1121" s="62" t="s">
        <v>3760</v>
      </c>
      <c r="H1121" s="63" t="s">
        <v>2763</v>
      </c>
      <c r="I1121" s="64" t="s">
        <v>2764</v>
      </c>
      <c r="J1121" s="63" t="s">
        <v>2765</v>
      </c>
      <c r="K1121" s="65" t="s">
        <v>324</v>
      </c>
      <c r="L1121" s="66">
        <v>1118</v>
      </c>
      <c r="M1121" s="32" t="s">
        <v>5944</v>
      </c>
      <c r="N1121" s="32" t="s">
        <v>1994</v>
      </c>
    </row>
    <row r="1122" spans="1:14" ht="18" customHeight="1" x14ac:dyDescent="0.25">
      <c r="A1122" s="53" t="s">
        <v>5945</v>
      </c>
      <c r="B1122" s="54" t="s">
        <v>5946</v>
      </c>
      <c r="C1122" s="54" t="s">
        <v>5946</v>
      </c>
      <c r="D1122" s="54" t="s">
        <v>3643</v>
      </c>
      <c r="E1122" s="55" t="s">
        <v>1990</v>
      </c>
      <c r="F1122" s="54" t="s">
        <v>1991</v>
      </c>
      <c r="G1122" s="67" t="s">
        <v>3760</v>
      </c>
      <c r="H1122" s="68" t="s">
        <v>2763</v>
      </c>
      <c r="I1122" s="69" t="s">
        <v>2764</v>
      </c>
      <c r="J1122" s="68" t="s">
        <v>2765</v>
      </c>
      <c r="K1122" s="57" t="s">
        <v>324</v>
      </c>
      <c r="L1122" s="58">
        <v>1119</v>
      </c>
      <c r="M1122" s="32" t="s">
        <v>5947</v>
      </c>
      <c r="N1122" s="32" t="s">
        <v>1994</v>
      </c>
    </row>
    <row r="1123" spans="1:14" ht="18" customHeight="1" x14ac:dyDescent="0.25">
      <c r="A1123" s="73" t="s">
        <v>1990</v>
      </c>
      <c r="B1123" s="60" t="s">
        <v>1991</v>
      </c>
      <c r="C1123" s="61"/>
      <c r="D1123" s="61"/>
      <c r="E1123" s="61" t="s">
        <v>1990</v>
      </c>
      <c r="F1123" s="60" t="s">
        <v>1991</v>
      </c>
      <c r="G1123" s="62"/>
      <c r="H1123" s="63"/>
      <c r="I1123" s="64"/>
      <c r="J1123" s="63"/>
      <c r="K1123" s="65" t="s">
        <v>2740</v>
      </c>
      <c r="L1123" s="66">
        <v>1120</v>
      </c>
      <c r="M1123" s="32" t="s">
        <v>1994</v>
      </c>
      <c r="N1123" s="32" t="s">
        <v>1994</v>
      </c>
    </row>
    <row r="1124" spans="1:14" ht="18" customHeight="1" x14ac:dyDescent="0.25">
      <c r="A1124" s="53" t="s">
        <v>5948</v>
      </c>
      <c r="B1124" s="54" t="s">
        <v>5949</v>
      </c>
      <c r="C1124" s="54" t="s">
        <v>5949</v>
      </c>
      <c r="D1124" s="54" t="s">
        <v>2761</v>
      </c>
      <c r="E1124" s="55" t="s">
        <v>1995</v>
      </c>
      <c r="F1124" s="54" t="s">
        <v>1996</v>
      </c>
      <c r="G1124" s="67" t="s">
        <v>3074</v>
      </c>
      <c r="H1124" s="68" t="s">
        <v>2763</v>
      </c>
      <c r="I1124" s="69" t="s">
        <v>2764</v>
      </c>
      <c r="J1124" s="68" t="s">
        <v>2765</v>
      </c>
      <c r="K1124" s="57" t="s">
        <v>324</v>
      </c>
      <c r="L1124" s="58">
        <v>1121</v>
      </c>
      <c r="M1124" s="32" t="s">
        <v>5950</v>
      </c>
      <c r="N1124" s="32" t="s">
        <v>1999</v>
      </c>
    </row>
    <row r="1125" spans="1:14" ht="18" customHeight="1" x14ac:dyDescent="0.25">
      <c r="A1125" s="59" t="s">
        <v>5951</v>
      </c>
      <c r="B1125" s="60" t="s">
        <v>5952</v>
      </c>
      <c r="C1125" s="60" t="s">
        <v>5952</v>
      </c>
      <c r="D1125" s="60" t="s">
        <v>2761</v>
      </c>
      <c r="E1125" s="61" t="s">
        <v>1995</v>
      </c>
      <c r="F1125" s="60" t="s">
        <v>1996</v>
      </c>
      <c r="G1125" s="62" t="s">
        <v>3074</v>
      </c>
      <c r="H1125" s="63" t="s">
        <v>2763</v>
      </c>
      <c r="I1125" s="64" t="s">
        <v>2764</v>
      </c>
      <c r="J1125" s="63" t="s">
        <v>2765</v>
      </c>
      <c r="K1125" s="65" t="s">
        <v>324</v>
      </c>
      <c r="L1125" s="66">
        <v>1122</v>
      </c>
      <c r="M1125" s="32" t="s">
        <v>5953</v>
      </c>
      <c r="N1125" s="32" t="s">
        <v>1999</v>
      </c>
    </row>
    <row r="1126" spans="1:14" ht="18" customHeight="1" x14ac:dyDescent="0.25">
      <c r="A1126" s="53" t="s">
        <v>5954</v>
      </c>
      <c r="B1126" s="54" t="s">
        <v>5955</v>
      </c>
      <c r="C1126" s="54" t="s">
        <v>5955</v>
      </c>
      <c r="D1126" s="54" t="s">
        <v>2761</v>
      </c>
      <c r="E1126" s="55" t="s">
        <v>1995</v>
      </c>
      <c r="F1126" s="54" t="s">
        <v>1996</v>
      </c>
      <c r="G1126" s="67" t="s">
        <v>3074</v>
      </c>
      <c r="H1126" s="68" t="s">
        <v>2763</v>
      </c>
      <c r="I1126" s="69" t="s">
        <v>2764</v>
      </c>
      <c r="J1126" s="68" t="s">
        <v>2765</v>
      </c>
      <c r="K1126" s="57" t="s">
        <v>324</v>
      </c>
      <c r="L1126" s="58">
        <v>1123</v>
      </c>
      <c r="M1126" s="32" t="s">
        <v>5956</v>
      </c>
      <c r="N1126" s="32" t="s">
        <v>1999</v>
      </c>
    </row>
    <row r="1127" spans="1:14" ht="18" customHeight="1" x14ac:dyDescent="0.25">
      <c r="A1127" s="73" t="s">
        <v>1995</v>
      </c>
      <c r="B1127" s="61" t="s">
        <v>5957</v>
      </c>
      <c r="C1127" s="61"/>
      <c r="D1127" s="61"/>
      <c r="E1127" s="61" t="s">
        <v>1995</v>
      </c>
      <c r="F1127" s="60" t="s">
        <v>1996</v>
      </c>
      <c r="G1127" s="62"/>
      <c r="H1127" s="63"/>
      <c r="I1127" s="64"/>
      <c r="J1127" s="63"/>
      <c r="K1127" s="65" t="s">
        <v>2740</v>
      </c>
      <c r="L1127" s="66">
        <v>1124</v>
      </c>
      <c r="M1127" s="32" t="s">
        <v>5958</v>
      </c>
      <c r="N1127" s="32" t="s">
        <v>1999</v>
      </c>
    </row>
    <row r="1128" spans="1:14" ht="18" customHeight="1" x14ac:dyDescent="0.25">
      <c r="A1128" s="53" t="s">
        <v>5959</v>
      </c>
      <c r="B1128" s="54" t="s">
        <v>5960</v>
      </c>
      <c r="C1128" s="54" t="s">
        <v>5960</v>
      </c>
      <c r="D1128" s="54" t="s">
        <v>3228</v>
      </c>
      <c r="E1128" s="55" t="s">
        <v>255</v>
      </c>
      <c r="F1128" s="54" t="s">
        <v>2000</v>
      </c>
      <c r="G1128" s="67" t="s">
        <v>2762</v>
      </c>
      <c r="H1128" s="68" t="s">
        <v>2763</v>
      </c>
      <c r="I1128" s="69" t="s">
        <v>2764</v>
      </c>
      <c r="J1128" s="68" t="s">
        <v>2765</v>
      </c>
      <c r="K1128" s="57" t="s">
        <v>324</v>
      </c>
      <c r="L1128" s="58">
        <v>1125</v>
      </c>
      <c r="M1128" s="32" t="s">
        <v>5961</v>
      </c>
      <c r="N1128" s="32" t="s">
        <v>2003</v>
      </c>
    </row>
    <row r="1129" spans="1:14" ht="18" customHeight="1" x14ac:dyDescent="0.25">
      <c r="A1129" s="59" t="s">
        <v>5962</v>
      </c>
      <c r="B1129" s="60" t="s">
        <v>5963</v>
      </c>
      <c r="C1129" s="60" t="s">
        <v>5963</v>
      </c>
      <c r="D1129" s="60" t="s">
        <v>3228</v>
      </c>
      <c r="E1129" s="61" t="s">
        <v>255</v>
      </c>
      <c r="F1129" s="60" t="s">
        <v>2000</v>
      </c>
      <c r="G1129" s="62" t="s">
        <v>2762</v>
      </c>
      <c r="H1129" s="63" t="s">
        <v>2763</v>
      </c>
      <c r="I1129" s="64" t="s">
        <v>2764</v>
      </c>
      <c r="J1129" s="63" t="s">
        <v>2765</v>
      </c>
      <c r="K1129" s="65" t="s">
        <v>324</v>
      </c>
      <c r="L1129" s="66">
        <v>1126</v>
      </c>
      <c r="M1129" s="32" t="s">
        <v>5964</v>
      </c>
      <c r="N1129" s="32" t="s">
        <v>2003</v>
      </c>
    </row>
    <row r="1130" spans="1:14" ht="18" customHeight="1" x14ac:dyDescent="0.25">
      <c r="A1130" s="53" t="s">
        <v>5965</v>
      </c>
      <c r="B1130" s="54" t="s">
        <v>5966</v>
      </c>
      <c r="C1130" s="54" t="s">
        <v>5966</v>
      </c>
      <c r="D1130" s="54" t="s">
        <v>3228</v>
      </c>
      <c r="E1130" s="55" t="s">
        <v>255</v>
      </c>
      <c r="F1130" s="54" t="s">
        <v>2000</v>
      </c>
      <c r="G1130" s="67" t="s">
        <v>2762</v>
      </c>
      <c r="H1130" s="68" t="s">
        <v>2763</v>
      </c>
      <c r="I1130" s="69" t="s">
        <v>2764</v>
      </c>
      <c r="J1130" s="68" t="s">
        <v>2765</v>
      </c>
      <c r="K1130" s="57" t="s">
        <v>324</v>
      </c>
      <c r="L1130" s="58">
        <v>1127</v>
      </c>
      <c r="M1130" s="32" t="s">
        <v>5967</v>
      </c>
      <c r="N1130" s="32" t="s">
        <v>2003</v>
      </c>
    </row>
    <row r="1131" spans="1:14" ht="18" customHeight="1" x14ac:dyDescent="0.25">
      <c r="A1131" s="59" t="s">
        <v>5968</v>
      </c>
      <c r="B1131" s="60" t="s">
        <v>5969</v>
      </c>
      <c r="C1131" s="60" t="s">
        <v>5969</v>
      </c>
      <c r="D1131" s="60" t="s">
        <v>3228</v>
      </c>
      <c r="E1131" s="61" t="s">
        <v>255</v>
      </c>
      <c r="F1131" s="60" t="s">
        <v>2000</v>
      </c>
      <c r="G1131" s="62" t="s">
        <v>2762</v>
      </c>
      <c r="H1131" s="63" t="s">
        <v>2763</v>
      </c>
      <c r="I1131" s="64" t="s">
        <v>2764</v>
      </c>
      <c r="J1131" s="63" t="s">
        <v>2765</v>
      </c>
      <c r="K1131" s="65" t="s">
        <v>324</v>
      </c>
      <c r="L1131" s="66">
        <v>1128</v>
      </c>
      <c r="M1131" s="32" t="s">
        <v>5970</v>
      </c>
      <c r="N1131" s="32" t="s">
        <v>2003</v>
      </c>
    </row>
    <row r="1132" spans="1:14" ht="18" customHeight="1" x14ac:dyDescent="0.25">
      <c r="A1132" s="53" t="s">
        <v>5971</v>
      </c>
      <c r="B1132" s="54" t="s">
        <v>5972</v>
      </c>
      <c r="C1132" s="54" t="s">
        <v>5972</v>
      </c>
      <c r="D1132" s="54" t="s">
        <v>3228</v>
      </c>
      <c r="E1132" s="55" t="s">
        <v>255</v>
      </c>
      <c r="F1132" s="54" t="s">
        <v>2000</v>
      </c>
      <c r="G1132" s="67" t="s">
        <v>2762</v>
      </c>
      <c r="H1132" s="68" t="s">
        <v>2763</v>
      </c>
      <c r="I1132" s="69" t="s">
        <v>2764</v>
      </c>
      <c r="J1132" s="68" t="s">
        <v>2765</v>
      </c>
      <c r="K1132" s="57" t="s">
        <v>324</v>
      </c>
      <c r="L1132" s="58">
        <v>1129</v>
      </c>
      <c r="M1132" s="32" t="s">
        <v>5973</v>
      </c>
      <c r="N1132" s="32" t="s">
        <v>2003</v>
      </c>
    </row>
    <row r="1133" spans="1:14" ht="18" customHeight="1" x14ac:dyDescent="0.25">
      <c r="A1133" s="59" t="s">
        <v>5974</v>
      </c>
      <c r="B1133" s="60" t="s">
        <v>5975</v>
      </c>
      <c r="C1133" s="60" t="s">
        <v>5975</v>
      </c>
      <c r="D1133" s="60" t="s">
        <v>3228</v>
      </c>
      <c r="E1133" s="61" t="s">
        <v>255</v>
      </c>
      <c r="F1133" s="60" t="s">
        <v>2000</v>
      </c>
      <c r="G1133" s="62" t="s">
        <v>2762</v>
      </c>
      <c r="H1133" s="63" t="s">
        <v>2763</v>
      </c>
      <c r="I1133" s="64" t="s">
        <v>2764</v>
      </c>
      <c r="J1133" s="63" t="s">
        <v>2765</v>
      </c>
      <c r="K1133" s="65" t="s">
        <v>324</v>
      </c>
      <c r="L1133" s="66">
        <v>1130</v>
      </c>
      <c r="M1133" s="32" t="s">
        <v>5976</v>
      </c>
      <c r="N1133" s="32" t="s">
        <v>2003</v>
      </c>
    </row>
    <row r="1134" spans="1:14" ht="18" customHeight="1" x14ac:dyDescent="0.25">
      <c r="A1134" s="53" t="s">
        <v>5977</v>
      </c>
      <c r="B1134" s="54" t="s">
        <v>5978</v>
      </c>
      <c r="C1134" s="54" t="s">
        <v>5978</v>
      </c>
      <c r="D1134" s="54" t="s">
        <v>3228</v>
      </c>
      <c r="E1134" s="55" t="s">
        <v>255</v>
      </c>
      <c r="F1134" s="54" t="s">
        <v>2000</v>
      </c>
      <c r="G1134" s="67" t="s">
        <v>2762</v>
      </c>
      <c r="H1134" s="68" t="s">
        <v>2763</v>
      </c>
      <c r="I1134" s="69" t="s">
        <v>2764</v>
      </c>
      <c r="J1134" s="68" t="s">
        <v>2765</v>
      </c>
      <c r="K1134" s="57" t="s">
        <v>324</v>
      </c>
      <c r="L1134" s="58">
        <v>1131</v>
      </c>
      <c r="M1134" s="32" t="s">
        <v>5979</v>
      </c>
      <c r="N1134" s="32" t="s">
        <v>2003</v>
      </c>
    </row>
    <row r="1135" spans="1:14" ht="18" customHeight="1" x14ac:dyDescent="0.25">
      <c r="A1135" s="59" t="s">
        <v>5980</v>
      </c>
      <c r="B1135" s="60" t="s">
        <v>5981</v>
      </c>
      <c r="C1135" s="60" t="s">
        <v>5981</v>
      </c>
      <c r="D1135" s="60" t="s">
        <v>3228</v>
      </c>
      <c r="E1135" s="61" t="s">
        <v>255</v>
      </c>
      <c r="F1135" s="60" t="s">
        <v>2000</v>
      </c>
      <c r="G1135" s="62" t="s">
        <v>2762</v>
      </c>
      <c r="H1135" s="63" t="s">
        <v>2763</v>
      </c>
      <c r="I1135" s="64" t="s">
        <v>2764</v>
      </c>
      <c r="J1135" s="63" t="s">
        <v>2765</v>
      </c>
      <c r="K1135" s="65" t="s">
        <v>324</v>
      </c>
      <c r="L1135" s="66">
        <v>1132</v>
      </c>
      <c r="M1135" s="32" t="s">
        <v>5982</v>
      </c>
      <c r="N1135" s="32" t="s">
        <v>2003</v>
      </c>
    </row>
    <row r="1136" spans="1:14" ht="18" customHeight="1" x14ac:dyDescent="0.25">
      <c r="A1136" s="53" t="s">
        <v>5983</v>
      </c>
      <c r="B1136" s="54" t="s">
        <v>5984</v>
      </c>
      <c r="C1136" s="54" t="s">
        <v>5984</v>
      </c>
      <c r="D1136" s="54" t="s">
        <v>3228</v>
      </c>
      <c r="E1136" s="55" t="s">
        <v>255</v>
      </c>
      <c r="F1136" s="54" t="s">
        <v>2000</v>
      </c>
      <c r="G1136" s="67" t="s">
        <v>2762</v>
      </c>
      <c r="H1136" s="68" t="s">
        <v>2763</v>
      </c>
      <c r="I1136" s="69" t="s">
        <v>2764</v>
      </c>
      <c r="J1136" s="68" t="s">
        <v>2765</v>
      </c>
      <c r="K1136" s="57" t="s">
        <v>324</v>
      </c>
      <c r="L1136" s="58">
        <v>1133</v>
      </c>
      <c r="M1136" s="32" t="s">
        <v>5985</v>
      </c>
      <c r="N1136" s="32" t="s">
        <v>2003</v>
      </c>
    </row>
    <row r="1137" spans="1:14" ht="18" customHeight="1" x14ac:dyDescent="0.25">
      <c r="A1137" s="59" t="s">
        <v>5986</v>
      </c>
      <c r="B1137" s="60" t="s">
        <v>5987</v>
      </c>
      <c r="C1137" s="60" t="s">
        <v>5987</v>
      </c>
      <c r="D1137" s="60" t="s">
        <v>3228</v>
      </c>
      <c r="E1137" s="61" t="s">
        <v>255</v>
      </c>
      <c r="F1137" s="60" t="s">
        <v>2000</v>
      </c>
      <c r="G1137" s="62" t="s">
        <v>2762</v>
      </c>
      <c r="H1137" s="63" t="s">
        <v>2763</v>
      </c>
      <c r="I1137" s="64" t="s">
        <v>2764</v>
      </c>
      <c r="J1137" s="63" t="s">
        <v>2765</v>
      </c>
      <c r="K1137" s="65" t="s">
        <v>324</v>
      </c>
      <c r="L1137" s="66">
        <v>1134</v>
      </c>
      <c r="M1137" s="32" t="s">
        <v>5988</v>
      </c>
      <c r="N1137" s="32" t="s">
        <v>2003</v>
      </c>
    </row>
    <row r="1138" spans="1:14" ht="18" customHeight="1" x14ac:dyDescent="0.25">
      <c r="A1138" s="72" t="s">
        <v>255</v>
      </c>
      <c r="B1138" s="54" t="s">
        <v>2000</v>
      </c>
      <c r="C1138" s="55"/>
      <c r="D1138" s="55"/>
      <c r="E1138" s="55" t="s">
        <v>255</v>
      </c>
      <c r="F1138" s="54" t="s">
        <v>2000</v>
      </c>
      <c r="G1138" s="67"/>
      <c r="H1138" s="68"/>
      <c r="I1138" s="69"/>
      <c r="J1138" s="68"/>
      <c r="K1138" s="57" t="s">
        <v>2740</v>
      </c>
      <c r="L1138" s="58">
        <v>1135</v>
      </c>
      <c r="M1138" s="32" t="s">
        <v>2003</v>
      </c>
      <c r="N1138" s="32" t="s">
        <v>2003</v>
      </c>
    </row>
    <row r="1139" spans="1:14" ht="18" customHeight="1" x14ac:dyDescent="0.25">
      <c r="A1139" s="59" t="s">
        <v>5989</v>
      </c>
      <c r="B1139" s="60" t="s">
        <v>5990</v>
      </c>
      <c r="C1139" s="60" t="s">
        <v>5990</v>
      </c>
      <c r="D1139" s="60" t="s">
        <v>3759</v>
      </c>
      <c r="E1139" s="61" t="s">
        <v>2004</v>
      </c>
      <c r="F1139" s="60" t="s">
        <v>2005</v>
      </c>
      <c r="G1139" s="62" t="s">
        <v>3760</v>
      </c>
      <c r="H1139" s="63" t="s">
        <v>2763</v>
      </c>
      <c r="I1139" s="64" t="s">
        <v>2764</v>
      </c>
      <c r="J1139" s="63" t="s">
        <v>2765</v>
      </c>
      <c r="K1139" s="65" t="s">
        <v>324</v>
      </c>
      <c r="L1139" s="66">
        <v>1136</v>
      </c>
      <c r="M1139" s="32" t="s">
        <v>5991</v>
      </c>
      <c r="N1139" s="32" t="s">
        <v>2008</v>
      </c>
    </row>
    <row r="1140" spans="1:14" ht="18" customHeight="1" x14ac:dyDescent="0.25">
      <c r="A1140" s="53" t="s">
        <v>5992</v>
      </c>
      <c r="B1140" s="54" t="s">
        <v>4137</v>
      </c>
      <c r="C1140" s="54" t="s">
        <v>4137</v>
      </c>
      <c r="D1140" s="54" t="s">
        <v>3759</v>
      </c>
      <c r="E1140" s="55" t="s">
        <v>2004</v>
      </c>
      <c r="F1140" s="54" t="s">
        <v>2005</v>
      </c>
      <c r="G1140" s="67" t="s">
        <v>3760</v>
      </c>
      <c r="H1140" s="68" t="s">
        <v>2763</v>
      </c>
      <c r="I1140" s="69" t="s">
        <v>2764</v>
      </c>
      <c r="J1140" s="68" t="s">
        <v>2765</v>
      </c>
      <c r="K1140" s="57" t="s">
        <v>324</v>
      </c>
      <c r="L1140" s="58">
        <v>1137</v>
      </c>
      <c r="M1140" s="32" t="s">
        <v>5993</v>
      </c>
      <c r="N1140" s="32" t="s">
        <v>2008</v>
      </c>
    </row>
    <row r="1141" spans="1:14" ht="18" customHeight="1" x14ac:dyDescent="0.25">
      <c r="A1141" s="59" t="s">
        <v>5994</v>
      </c>
      <c r="B1141" s="60" t="s">
        <v>5995</v>
      </c>
      <c r="C1141" s="60" t="s">
        <v>5995</v>
      </c>
      <c r="D1141" s="60" t="s">
        <v>3759</v>
      </c>
      <c r="E1141" s="61" t="s">
        <v>2004</v>
      </c>
      <c r="F1141" s="60" t="s">
        <v>2005</v>
      </c>
      <c r="G1141" s="62" t="s">
        <v>3760</v>
      </c>
      <c r="H1141" s="63" t="s">
        <v>2763</v>
      </c>
      <c r="I1141" s="64" t="s">
        <v>2764</v>
      </c>
      <c r="J1141" s="63" t="s">
        <v>2765</v>
      </c>
      <c r="K1141" s="65" t="s">
        <v>324</v>
      </c>
      <c r="L1141" s="66">
        <v>1138</v>
      </c>
      <c r="M1141" s="32" t="s">
        <v>5996</v>
      </c>
      <c r="N1141" s="32" t="s">
        <v>2008</v>
      </c>
    </row>
    <row r="1142" spans="1:14" ht="18" customHeight="1" x14ac:dyDescent="0.25">
      <c r="A1142" s="53" t="s">
        <v>5997</v>
      </c>
      <c r="B1142" s="54" t="s">
        <v>4158</v>
      </c>
      <c r="C1142" s="54" t="s">
        <v>4158</v>
      </c>
      <c r="D1142" s="54" t="s">
        <v>3759</v>
      </c>
      <c r="E1142" s="55" t="s">
        <v>2004</v>
      </c>
      <c r="F1142" s="54" t="s">
        <v>2005</v>
      </c>
      <c r="G1142" s="67" t="s">
        <v>3760</v>
      </c>
      <c r="H1142" s="68" t="s">
        <v>2763</v>
      </c>
      <c r="I1142" s="69" t="s">
        <v>2764</v>
      </c>
      <c r="J1142" s="68" t="s">
        <v>2765</v>
      </c>
      <c r="K1142" s="57" t="s">
        <v>324</v>
      </c>
      <c r="L1142" s="58">
        <v>1139</v>
      </c>
      <c r="M1142" s="32" t="s">
        <v>5998</v>
      </c>
      <c r="N1142" s="32" t="s">
        <v>2008</v>
      </c>
    </row>
    <row r="1143" spans="1:14" ht="18" customHeight="1" x14ac:dyDescent="0.25">
      <c r="A1143" s="59" t="s">
        <v>5999</v>
      </c>
      <c r="B1143" s="60" t="s">
        <v>6000</v>
      </c>
      <c r="C1143" s="60" t="s">
        <v>6000</v>
      </c>
      <c r="D1143" s="60" t="s">
        <v>3759</v>
      </c>
      <c r="E1143" s="61" t="s">
        <v>2004</v>
      </c>
      <c r="F1143" s="60" t="s">
        <v>2005</v>
      </c>
      <c r="G1143" s="62" t="s">
        <v>3760</v>
      </c>
      <c r="H1143" s="63" t="s">
        <v>2763</v>
      </c>
      <c r="I1143" s="64" t="s">
        <v>2764</v>
      </c>
      <c r="J1143" s="63" t="s">
        <v>2765</v>
      </c>
      <c r="K1143" s="65" t="s">
        <v>324</v>
      </c>
      <c r="L1143" s="66">
        <v>1140</v>
      </c>
      <c r="M1143" s="32" t="s">
        <v>6001</v>
      </c>
      <c r="N1143" s="32" t="s">
        <v>2008</v>
      </c>
    </row>
    <row r="1144" spans="1:14" ht="18" customHeight="1" x14ac:dyDescent="0.25">
      <c r="A1144" s="53" t="s">
        <v>6002</v>
      </c>
      <c r="B1144" s="54" t="s">
        <v>6003</v>
      </c>
      <c r="C1144" s="54" t="s">
        <v>6003</v>
      </c>
      <c r="D1144" s="54" t="s">
        <v>3759</v>
      </c>
      <c r="E1144" s="55" t="s">
        <v>2004</v>
      </c>
      <c r="F1144" s="54" t="s">
        <v>2005</v>
      </c>
      <c r="G1144" s="67" t="s">
        <v>3760</v>
      </c>
      <c r="H1144" s="68" t="s">
        <v>2763</v>
      </c>
      <c r="I1144" s="69" t="s">
        <v>2764</v>
      </c>
      <c r="J1144" s="68" t="s">
        <v>2765</v>
      </c>
      <c r="K1144" s="57" t="s">
        <v>324</v>
      </c>
      <c r="L1144" s="58">
        <v>1141</v>
      </c>
      <c r="M1144" s="32" t="s">
        <v>6004</v>
      </c>
      <c r="N1144" s="32" t="s">
        <v>2008</v>
      </c>
    </row>
    <row r="1145" spans="1:14" ht="18" customHeight="1" x14ac:dyDescent="0.25">
      <c r="A1145" s="59" t="s">
        <v>6005</v>
      </c>
      <c r="B1145" s="60" t="s">
        <v>6006</v>
      </c>
      <c r="C1145" s="60" t="s">
        <v>6006</v>
      </c>
      <c r="D1145" s="60" t="s">
        <v>3759</v>
      </c>
      <c r="E1145" s="61" t="s">
        <v>2004</v>
      </c>
      <c r="F1145" s="60" t="s">
        <v>2005</v>
      </c>
      <c r="G1145" s="62" t="s">
        <v>3760</v>
      </c>
      <c r="H1145" s="63" t="s">
        <v>2763</v>
      </c>
      <c r="I1145" s="64" t="s">
        <v>2764</v>
      </c>
      <c r="J1145" s="63" t="s">
        <v>2765</v>
      </c>
      <c r="K1145" s="65" t="s">
        <v>324</v>
      </c>
      <c r="L1145" s="66">
        <v>1142</v>
      </c>
      <c r="M1145" s="32" t="s">
        <v>6007</v>
      </c>
      <c r="N1145" s="32" t="s">
        <v>2008</v>
      </c>
    </row>
    <row r="1146" spans="1:14" ht="18" customHeight="1" x14ac:dyDescent="0.25">
      <c r="A1146" s="53" t="s">
        <v>6008</v>
      </c>
      <c r="B1146" s="54" t="s">
        <v>6009</v>
      </c>
      <c r="C1146" s="54" t="s">
        <v>6009</v>
      </c>
      <c r="D1146" s="54" t="s">
        <v>3759</v>
      </c>
      <c r="E1146" s="55" t="s">
        <v>2004</v>
      </c>
      <c r="F1146" s="54" t="s">
        <v>2005</v>
      </c>
      <c r="G1146" s="67" t="s">
        <v>3760</v>
      </c>
      <c r="H1146" s="68" t="s">
        <v>2763</v>
      </c>
      <c r="I1146" s="69" t="s">
        <v>2764</v>
      </c>
      <c r="J1146" s="68" t="s">
        <v>2765</v>
      </c>
      <c r="K1146" s="57" t="s">
        <v>324</v>
      </c>
      <c r="L1146" s="58">
        <v>1143</v>
      </c>
      <c r="M1146" s="32" t="s">
        <v>6010</v>
      </c>
      <c r="N1146" s="32" t="s">
        <v>2008</v>
      </c>
    </row>
    <row r="1147" spans="1:14" ht="18" customHeight="1" x14ac:dyDescent="0.25">
      <c r="A1147" s="59" t="s">
        <v>6011</v>
      </c>
      <c r="B1147" s="60" t="s">
        <v>6012</v>
      </c>
      <c r="C1147" s="60" t="s">
        <v>6012</v>
      </c>
      <c r="D1147" s="60" t="s">
        <v>3759</v>
      </c>
      <c r="E1147" s="61" t="s">
        <v>2004</v>
      </c>
      <c r="F1147" s="60" t="s">
        <v>2005</v>
      </c>
      <c r="G1147" s="62" t="s">
        <v>3760</v>
      </c>
      <c r="H1147" s="63" t="s">
        <v>2763</v>
      </c>
      <c r="I1147" s="64" t="s">
        <v>2764</v>
      </c>
      <c r="J1147" s="63" t="s">
        <v>2765</v>
      </c>
      <c r="K1147" s="65" t="s">
        <v>324</v>
      </c>
      <c r="L1147" s="66">
        <v>1144</v>
      </c>
      <c r="M1147" s="32" t="s">
        <v>6013</v>
      </c>
      <c r="N1147" s="32" t="s">
        <v>2008</v>
      </c>
    </row>
    <row r="1148" spans="1:14" ht="18" customHeight="1" x14ac:dyDescent="0.25">
      <c r="A1148" s="53" t="s">
        <v>6014</v>
      </c>
      <c r="B1148" s="54" t="s">
        <v>6015</v>
      </c>
      <c r="C1148" s="54" t="s">
        <v>6015</v>
      </c>
      <c r="D1148" s="54" t="s">
        <v>3759</v>
      </c>
      <c r="E1148" s="55" t="s">
        <v>2004</v>
      </c>
      <c r="F1148" s="54" t="s">
        <v>2005</v>
      </c>
      <c r="G1148" s="67" t="s">
        <v>3760</v>
      </c>
      <c r="H1148" s="68" t="s">
        <v>2763</v>
      </c>
      <c r="I1148" s="69" t="s">
        <v>2764</v>
      </c>
      <c r="J1148" s="68" t="s">
        <v>2765</v>
      </c>
      <c r="K1148" s="57" t="s">
        <v>324</v>
      </c>
      <c r="L1148" s="58">
        <v>1145</v>
      </c>
      <c r="M1148" s="32" t="s">
        <v>6016</v>
      </c>
      <c r="N1148" s="32" t="s">
        <v>2008</v>
      </c>
    </row>
    <row r="1149" spans="1:14" ht="18" customHeight="1" x14ac:dyDescent="0.25">
      <c r="A1149" s="73" t="s">
        <v>2004</v>
      </c>
      <c r="B1149" s="60" t="s">
        <v>2005</v>
      </c>
      <c r="C1149" s="61"/>
      <c r="D1149" s="61"/>
      <c r="E1149" s="61" t="s">
        <v>2004</v>
      </c>
      <c r="F1149" s="60" t="s">
        <v>2005</v>
      </c>
      <c r="G1149" s="62"/>
      <c r="H1149" s="63"/>
      <c r="I1149" s="64"/>
      <c r="J1149" s="63"/>
      <c r="K1149" s="65" t="s">
        <v>2740</v>
      </c>
      <c r="L1149" s="66">
        <v>1146</v>
      </c>
      <c r="M1149" s="32" t="s">
        <v>2008</v>
      </c>
      <c r="N1149" s="32" t="s">
        <v>2008</v>
      </c>
    </row>
    <row r="1150" spans="1:14" ht="18" customHeight="1" x14ac:dyDescent="0.25">
      <c r="A1150" s="53" t="s">
        <v>6017</v>
      </c>
      <c r="B1150" s="54" t="s">
        <v>6018</v>
      </c>
      <c r="C1150" s="54" t="s">
        <v>6018</v>
      </c>
      <c r="D1150" s="54" t="s">
        <v>3759</v>
      </c>
      <c r="E1150" s="55" t="s">
        <v>2020</v>
      </c>
      <c r="F1150" s="54" t="s">
        <v>2021</v>
      </c>
      <c r="G1150" s="67" t="s">
        <v>3154</v>
      </c>
      <c r="H1150" s="68" t="s">
        <v>2763</v>
      </c>
      <c r="I1150" s="69" t="s">
        <v>2764</v>
      </c>
      <c r="J1150" s="68" t="s">
        <v>2765</v>
      </c>
      <c r="K1150" s="57" t="s">
        <v>324</v>
      </c>
      <c r="L1150" s="58">
        <v>1147</v>
      </c>
      <c r="M1150" s="32" t="s">
        <v>6019</v>
      </c>
      <c r="N1150" s="32" t="s">
        <v>2024</v>
      </c>
    </row>
    <row r="1151" spans="1:14" ht="18" customHeight="1" x14ac:dyDescent="0.25">
      <c r="A1151" s="59" t="s">
        <v>6020</v>
      </c>
      <c r="B1151" s="60" t="s">
        <v>6021</v>
      </c>
      <c r="C1151" s="60" t="s">
        <v>6021</v>
      </c>
      <c r="D1151" s="60" t="s">
        <v>3759</v>
      </c>
      <c r="E1151" s="61" t="s">
        <v>2020</v>
      </c>
      <c r="F1151" s="60" t="s">
        <v>2021</v>
      </c>
      <c r="G1151" s="62" t="s">
        <v>3154</v>
      </c>
      <c r="H1151" s="63" t="s">
        <v>2763</v>
      </c>
      <c r="I1151" s="64" t="s">
        <v>2764</v>
      </c>
      <c r="J1151" s="63" t="s">
        <v>2765</v>
      </c>
      <c r="K1151" s="65" t="s">
        <v>324</v>
      </c>
      <c r="L1151" s="66">
        <v>1148</v>
      </c>
      <c r="M1151" s="32" t="s">
        <v>6022</v>
      </c>
      <c r="N1151" s="32" t="s">
        <v>2024</v>
      </c>
    </row>
    <row r="1152" spans="1:14" ht="18" customHeight="1" x14ac:dyDescent="0.25">
      <c r="A1152" s="53" t="s">
        <v>6023</v>
      </c>
      <c r="B1152" s="54" t="s">
        <v>6024</v>
      </c>
      <c r="C1152" s="54" t="s">
        <v>6024</v>
      </c>
      <c r="D1152" s="54" t="s">
        <v>3759</v>
      </c>
      <c r="E1152" s="55" t="s">
        <v>2020</v>
      </c>
      <c r="F1152" s="54" t="s">
        <v>2021</v>
      </c>
      <c r="G1152" s="67" t="s">
        <v>3154</v>
      </c>
      <c r="H1152" s="68" t="s">
        <v>2763</v>
      </c>
      <c r="I1152" s="69" t="s">
        <v>2764</v>
      </c>
      <c r="J1152" s="68" t="s">
        <v>2765</v>
      </c>
      <c r="K1152" s="57" t="s">
        <v>324</v>
      </c>
      <c r="L1152" s="58">
        <v>1149</v>
      </c>
      <c r="M1152" s="32" t="s">
        <v>6025</v>
      </c>
      <c r="N1152" s="32" t="s">
        <v>2024</v>
      </c>
    </row>
    <row r="1153" spans="1:14" ht="18" customHeight="1" x14ac:dyDescent="0.25">
      <c r="A1153" s="59" t="s">
        <v>6026</v>
      </c>
      <c r="B1153" s="60" t="s">
        <v>6027</v>
      </c>
      <c r="C1153" s="60" t="s">
        <v>6027</v>
      </c>
      <c r="D1153" s="60" t="s">
        <v>3759</v>
      </c>
      <c r="E1153" s="61" t="s">
        <v>2020</v>
      </c>
      <c r="F1153" s="60" t="s">
        <v>2021</v>
      </c>
      <c r="G1153" s="62" t="s">
        <v>3154</v>
      </c>
      <c r="H1153" s="63" t="s">
        <v>2763</v>
      </c>
      <c r="I1153" s="64" t="s">
        <v>2764</v>
      </c>
      <c r="J1153" s="63" t="s">
        <v>2765</v>
      </c>
      <c r="K1153" s="65" t="s">
        <v>324</v>
      </c>
      <c r="L1153" s="66">
        <v>1150</v>
      </c>
      <c r="M1153" s="32" t="s">
        <v>6028</v>
      </c>
      <c r="N1153" s="32" t="s">
        <v>2024</v>
      </c>
    </row>
    <row r="1154" spans="1:14" ht="18" customHeight="1" x14ac:dyDescent="0.25">
      <c r="A1154" s="53" t="s">
        <v>6029</v>
      </c>
      <c r="B1154" s="54" t="s">
        <v>6030</v>
      </c>
      <c r="C1154" s="54" t="s">
        <v>6030</v>
      </c>
      <c r="D1154" s="54" t="s">
        <v>3759</v>
      </c>
      <c r="E1154" s="55" t="s">
        <v>2020</v>
      </c>
      <c r="F1154" s="54" t="s">
        <v>2021</v>
      </c>
      <c r="G1154" s="67" t="s">
        <v>3154</v>
      </c>
      <c r="H1154" s="68" t="s">
        <v>2763</v>
      </c>
      <c r="I1154" s="69" t="s">
        <v>2764</v>
      </c>
      <c r="J1154" s="68" t="s">
        <v>2765</v>
      </c>
      <c r="K1154" s="57" t="s">
        <v>324</v>
      </c>
      <c r="L1154" s="58">
        <v>1151</v>
      </c>
      <c r="M1154" s="32" t="s">
        <v>6031</v>
      </c>
      <c r="N1154" s="32" t="s">
        <v>2024</v>
      </c>
    </row>
    <row r="1155" spans="1:14" ht="18" customHeight="1" x14ac:dyDescent="0.25">
      <c r="A1155" s="59" t="s">
        <v>6032</v>
      </c>
      <c r="B1155" s="60" t="s">
        <v>6033</v>
      </c>
      <c r="C1155" s="60" t="s">
        <v>6033</v>
      </c>
      <c r="D1155" s="60" t="s">
        <v>3759</v>
      </c>
      <c r="E1155" s="61" t="s">
        <v>2020</v>
      </c>
      <c r="F1155" s="60" t="s">
        <v>2021</v>
      </c>
      <c r="G1155" s="62" t="s">
        <v>3154</v>
      </c>
      <c r="H1155" s="63" t="s">
        <v>2763</v>
      </c>
      <c r="I1155" s="64" t="s">
        <v>2764</v>
      </c>
      <c r="J1155" s="63" t="s">
        <v>2765</v>
      </c>
      <c r="K1155" s="65" t="s">
        <v>324</v>
      </c>
      <c r="L1155" s="66">
        <v>1152</v>
      </c>
      <c r="M1155" s="32" t="s">
        <v>6034</v>
      </c>
      <c r="N1155" s="32" t="s">
        <v>2024</v>
      </c>
    </row>
    <row r="1156" spans="1:14" ht="18" customHeight="1" x14ac:dyDescent="0.25">
      <c r="A1156" s="53" t="s">
        <v>6035</v>
      </c>
      <c r="B1156" s="54" t="s">
        <v>6036</v>
      </c>
      <c r="C1156" s="54" t="s">
        <v>6036</v>
      </c>
      <c r="D1156" s="54" t="s">
        <v>3759</v>
      </c>
      <c r="E1156" s="55" t="s">
        <v>2020</v>
      </c>
      <c r="F1156" s="54" t="s">
        <v>2021</v>
      </c>
      <c r="G1156" s="67" t="s">
        <v>3154</v>
      </c>
      <c r="H1156" s="68" t="s">
        <v>2763</v>
      </c>
      <c r="I1156" s="69" t="s">
        <v>2764</v>
      </c>
      <c r="J1156" s="68" t="s">
        <v>2765</v>
      </c>
      <c r="K1156" s="57" t="s">
        <v>324</v>
      </c>
      <c r="L1156" s="58">
        <v>1153</v>
      </c>
      <c r="M1156" s="32" t="s">
        <v>6037</v>
      </c>
      <c r="N1156" s="32" t="s">
        <v>2024</v>
      </c>
    </row>
    <row r="1157" spans="1:14" ht="18" customHeight="1" x14ac:dyDescent="0.25">
      <c r="A1157" s="59" t="s">
        <v>6038</v>
      </c>
      <c r="B1157" s="60" t="s">
        <v>6039</v>
      </c>
      <c r="C1157" s="60" t="s">
        <v>6039</v>
      </c>
      <c r="D1157" s="60" t="s">
        <v>3759</v>
      </c>
      <c r="E1157" s="61" t="s">
        <v>2020</v>
      </c>
      <c r="F1157" s="60" t="s">
        <v>2021</v>
      </c>
      <c r="G1157" s="62" t="s">
        <v>3154</v>
      </c>
      <c r="H1157" s="63" t="s">
        <v>2763</v>
      </c>
      <c r="I1157" s="64" t="s">
        <v>2764</v>
      </c>
      <c r="J1157" s="63" t="s">
        <v>2765</v>
      </c>
      <c r="K1157" s="65" t="s">
        <v>324</v>
      </c>
      <c r="L1157" s="66">
        <v>1154</v>
      </c>
      <c r="M1157" s="32" t="s">
        <v>6040</v>
      </c>
      <c r="N1157" s="32" t="s">
        <v>2024</v>
      </c>
    </row>
    <row r="1158" spans="1:14" ht="18" customHeight="1" x14ac:dyDescent="0.25">
      <c r="A1158" s="53" t="s">
        <v>6041</v>
      </c>
      <c r="B1158" s="54" t="s">
        <v>6042</v>
      </c>
      <c r="C1158" s="54" t="s">
        <v>6042</v>
      </c>
      <c r="D1158" s="54" t="s">
        <v>3759</v>
      </c>
      <c r="E1158" s="55" t="s">
        <v>2020</v>
      </c>
      <c r="F1158" s="54" t="s">
        <v>2021</v>
      </c>
      <c r="G1158" s="67" t="s">
        <v>3154</v>
      </c>
      <c r="H1158" s="68" t="s">
        <v>2763</v>
      </c>
      <c r="I1158" s="69" t="s">
        <v>2764</v>
      </c>
      <c r="J1158" s="68" t="s">
        <v>2765</v>
      </c>
      <c r="K1158" s="57" t="s">
        <v>324</v>
      </c>
      <c r="L1158" s="58">
        <v>1155</v>
      </c>
      <c r="M1158" s="32" t="s">
        <v>6043</v>
      </c>
      <c r="N1158" s="32" t="s">
        <v>2024</v>
      </c>
    </row>
    <row r="1159" spans="1:14" ht="18" customHeight="1" x14ac:dyDescent="0.25">
      <c r="A1159" s="59" t="s">
        <v>6044</v>
      </c>
      <c r="B1159" s="60" t="s">
        <v>6045</v>
      </c>
      <c r="C1159" s="60" t="s">
        <v>6045</v>
      </c>
      <c r="D1159" s="60" t="s">
        <v>3759</v>
      </c>
      <c r="E1159" s="61" t="s">
        <v>2020</v>
      </c>
      <c r="F1159" s="60" t="s">
        <v>2021</v>
      </c>
      <c r="G1159" s="62" t="s">
        <v>3154</v>
      </c>
      <c r="H1159" s="63" t="s">
        <v>2763</v>
      </c>
      <c r="I1159" s="64" t="s">
        <v>2764</v>
      </c>
      <c r="J1159" s="63" t="s">
        <v>2765</v>
      </c>
      <c r="K1159" s="65" t="s">
        <v>324</v>
      </c>
      <c r="L1159" s="66">
        <v>1156</v>
      </c>
      <c r="M1159" s="32" t="s">
        <v>6046</v>
      </c>
      <c r="N1159" s="32" t="s">
        <v>2024</v>
      </c>
    </row>
    <row r="1160" spans="1:14" ht="18" customHeight="1" x14ac:dyDescent="0.25">
      <c r="A1160" s="53" t="s">
        <v>6047</v>
      </c>
      <c r="B1160" s="54" t="s">
        <v>6048</v>
      </c>
      <c r="C1160" s="54" t="s">
        <v>6048</v>
      </c>
      <c r="D1160" s="54" t="s">
        <v>3759</v>
      </c>
      <c r="E1160" s="55" t="s">
        <v>2020</v>
      </c>
      <c r="F1160" s="54" t="s">
        <v>2021</v>
      </c>
      <c r="G1160" s="67" t="s">
        <v>3154</v>
      </c>
      <c r="H1160" s="68" t="s">
        <v>2763</v>
      </c>
      <c r="I1160" s="69" t="s">
        <v>2764</v>
      </c>
      <c r="J1160" s="68" t="s">
        <v>2765</v>
      </c>
      <c r="K1160" s="57" t="s">
        <v>324</v>
      </c>
      <c r="L1160" s="58">
        <v>1157</v>
      </c>
      <c r="M1160" s="32" t="s">
        <v>6049</v>
      </c>
      <c r="N1160" s="32" t="s">
        <v>2024</v>
      </c>
    </row>
    <row r="1161" spans="1:14" ht="18" customHeight="1" x14ac:dyDescent="0.25">
      <c r="A1161" s="59" t="s">
        <v>6050</v>
      </c>
      <c r="B1161" s="60" t="s">
        <v>6051</v>
      </c>
      <c r="C1161" s="60" t="s">
        <v>6051</v>
      </c>
      <c r="D1161" s="60" t="s">
        <v>3759</v>
      </c>
      <c r="E1161" s="61" t="s">
        <v>2020</v>
      </c>
      <c r="F1161" s="60" t="s">
        <v>2021</v>
      </c>
      <c r="G1161" s="62" t="s">
        <v>3154</v>
      </c>
      <c r="H1161" s="63" t="s">
        <v>2763</v>
      </c>
      <c r="I1161" s="64" t="s">
        <v>2764</v>
      </c>
      <c r="J1161" s="63" t="s">
        <v>2765</v>
      </c>
      <c r="K1161" s="65" t="s">
        <v>324</v>
      </c>
      <c r="L1161" s="66">
        <v>1158</v>
      </c>
      <c r="M1161" s="32" t="s">
        <v>6052</v>
      </c>
      <c r="N1161" s="32" t="s">
        <v>2024</v>
      </c>
    </row>
    <row r="1162" spans="1:14" ht="18" customHeight="1" x14ac:dyDescent="0.25">
      <c r="A1162" s="53" t="s">
        <v>6053</v>
      </c>
      <c r="B1162" s="54" t="s">
        <v>3866</v>
      </c>
      <c r="C1162" s="54" t="s">
        <v>3866</v>
      </c>
      <c r="D1162" s="54" t="s">
        <v>3759</v>
      </c>
      <c r="E1162" s="55" t="s">
        <v>2020</v>
      </c>
      <c r="F1162" s="54" t="s">
        <v>2021</v>
      </c>
      <c r="G1162" s="67" t="s">
        <v>3154</v>
      </c>
      <c r="H1162" s="68" t="s">
        <v>2763</v>
      </c>
      <c r="I1162" s="69" t="s">
        <v>2764</v>
      </c>
      <c r="J1162" s="68" t="s">
        <v>2765</v>
      </c>
      <c r="K1162" s="57" t="s">
        <v>324</v>
      </c>
      <c r="L1162" s="58">
        <v>1159</v>
      </c>
      <c r="M1162" s="32" t="s">
        <v>6054</v>
      </c>
      <c r="N1162" s="32" t="s">
        <v>2024</v>
      </c>
    </row>
    <row r="1163" spans="1:14" ht="18" customHeight="1" x14ac:dyDescent="0.25">
      <c r="A1163" s="59" t="s">
        <v>6055</v>
      </c>
      <c r="B1163" s="60" t="s">
        <v>6056</v>
      </c>
      <c r="C1163" s="60" t="s">
        <v>6056</v>
      </c>
      <c r="D1163" s="60" t="s">
        <v>3759</v>
      </c>
      <c r="E1163" s="61" t="s">
        <v>2020</v>
      </c>
      <c r="F1163" s="60" t="s">
        <v>2021</v>
      </c>
      <c r="G1163" s="62" t="s">
        <v>3154</v>
      </c>
      <c r="H1163" s="63" t="s">
        <v>2763</v>
      </c>
      <c r="I1163" s="64" t="s">
        <v>2764</v>
      </c>
      <c r="J1163" s="63" t="s">
        <v>2765</v>
      </c>
      <c r="K1163" s="65" t="s">
        <v>324</v>
      </c>
      <c r="L1163" s="66">
        <v>1160</v>
      </c>
      <c r="M1163" s="32" t="s">
        <v>6057</v>
      </c>
      <c r="N1163" s="32" t="s">
        <v>2024</v>
      </c>
    </row>
    <row r="1164" spans="1:14" ht="18" customHeight="1" x14ac:dyDescent="0.25">
      <c r="A1164" s="53" t="s">
        <v>6058</v>
      </c>
      <c r="B1164" s="54" t="s">
        <v>6059</v>
      </c>
      <c r="C1164" s="54" t="s">
        <v>6059</v>
      </c>
      <c r="D1164" s="54" t="s">
        <v>3759</v>
      </c>
      <c r="E1164" s="55" t="s">
        <v>2020</v>
      </c>
      <c r="F1164" s="54" t="s">
        <v>2021</v>
      </c>
      <c r="G1164" s="67" t="s">
        <v>3154</v>
      </c>
      <c r="H1164" s="68" t="s">
        <v>2763</v>
      </c>
      <c r="I1164" s="69" t="s">
        <v>2764</v>
      </c>
      <c r="J1164" s="68" t="s">
        <v>2765</v>
      </c>
      <c r="K1164" s="57" t="s">
        <v>324</v>
      </c>
      <c r="L1164" s="58">
        <v>1161</v>
      </c>
      <c r="M1164" s="32" t="s">
        <v>6060</v>
      </c>
      <c r="N1164" s="32" t="s">
        <v>2024</v>
      </c>
    </row>
    <row r="1165" spans="1:14" ht="18" customHeight="1" x14ac:dyDescent="0.25">
      <c r="A1165" s="59" t="s">
        <v>6061</v>
      </c>
      <c r="B1165" s="60" t="s">
        <v>6062</v>
      </c>
      <c r="C1165" s="60" t="s">
        <v>6062</v>
      </c>
      <c r="D1165" s="60" t="s">
        <v>3759</v>
      </c>
      <c r="E1165" s="61" t="s">
        <v>2020</v>
      </c>
      <c r="F1165" s="60" t="s">
        <v>2021</v>
      </c>
      <c r="G1165" s="62" t="s">
        <v>3154</v>
      </c>
      <c r="H1165" s="63" t="s">
        <v>2763</v>
      </c>
      <c r="I1165" s="64" t="s">
        <v>2764</v>
      </c>
      <c r="J1165" s="63" t="s">
        <v>2765</v>
      </c>
      <c r="K1165" s="65" t="s">
        <v>324</v>
      </c>
      <c r="L1165" s="66">
        <v>1162</v>
      </c>
      <c r="M1165" s="32" t="s">
        <v>6063</v>
      </c>
      <c r="N1165" s="32" t="s">
        <v>2024</v>
      </c>
    </row>
    <row r="1166" spans="1:14" ht="18" customHeight="1" x14ac:dyDescent="0.25">
      <c r="A1166" s="53" t="s">
        <v>6064</v>
      </c>
      <c r="B1166" s="54" t="s">
        <v>5957</v>
      </c>
      <c r="C1166" s="54" t="s">
        <v>5957</v>
      </c>
      <c r="D1166" s="54" t="s">
        <v>3759</v>
      </c>
      <c r="E1166" s="55" t="s">
        <v>2020</v>
      </c>
      <c r="F1166" s="54" t="s">
        <v>2021</v>
      </c>
      <c r="G1166" s="67" t="s">
        <v>3154</v>
      </c>
      <c r="H1166" s="68" t="s">
        <v>2763</v>
      </c>
      <c r="I1166" s="69" t="s">
        <v>2764</v>
      </c>
      <c r="J1166" s="68" t="s">
        <v>2765</v>
      </c>
      <c r="K1166" s="57" t="s">
        <v>324</v>
      </c>
      <c r="L1166" s="58">
        <v>1163</v>
      </c>
      <c r="M1166" s="32" t="s">
        <v>6065</v>
      </c>
      <c r="N1166" s="32" t="s">
        <v>2024</v>
      </c>
    </row>
    <row r="1167" spans="1:14" ht="18" customHeight="1" x14ac:dyDescent="0.25">
      <c r="A1167" s="59" t="s">
        <v>6066</v>
      </c>
      <c r="B1167" s="60" t="s">
        <v>6067</v>
      </c>
      <c r="C1167" s="60" t="s">
        <v>6067</v>
      </c>
      <c r="D1167" s="60" t="s">
        <v>3759</v>
      </c>
      <c r="E1167" s="61" t="s">
        <v>2020</v>
      </c>
      <c r="F1167" s="60" t="s">
        <v>2021</v>
      </c>
      <c r="G1167" s="62" t="s">
        <v>3154</v>
      </c>
      <c r="H1167" s="63" t="s">
        <v>2763</v>
      </c>
      <c r="I1167" s="64" t="s">
        <v>2764</v>
      </c>
      <c r="J1167" s="63" t="s">
        <v>2765</v>
      </c>
      <c r="K1167" s="65" t="s">
        <v>324</v>
      </c>
      <c r="L1167" s="66">
        <v>1164</v>
      </c>
      <c r="M1167" s="32" t="s">
        <v>6068</v>
      </c>
      <c r="N1167" s="32" t="s">
        <v>2024</v>
      </c>
    </row>
    <row r="1168" spans="1:14" ht="18" customHeight="1" x14ac:dyDescent="0.25">
      <c r="A1168" s="72" t="s">
        <v>2020</v>
      </c>
      <c r="B1168" s="54" t="s">
        <v>2021</v>
      </c>
      <c r="C1168" s="55"/>
      <c r="D1168" s="55"/>
      <c r="E1168" s="55" t="s">
        <v>2020</v>
      </c>
      <c r="F1168" s="54" t="s">
        <v>2021</v>
      </c>
      <c r="G1168" s="67"/>
      <c r="H1168" s="68"/>
      <c r="I1168" s="69"/>
      <c r="J1168" s="68"/>
      <c r="K1168" s="57" t="s">
        <v>2740</v>
      </c>
      <c r="L1168" s="58">
        <v>1165</v>
      </c>
      <c r="M1168" s="32" t="s">
        <v>2024</v>
      </c>
      <c r="N1168" s="32" t="s">
        <v>2024</v>
      </c>
    </row>
    <row r="1169" spans="1:14" ht="18" customHeight="1" x14ac:dyDescent="0.25">
      <c r="A1169" s="59" t="s">
        <v>6069</v>
      </c>
      <c r="B1169" s="60" t="s">
        <v>6070</v>
      </c>
      <c r="C1169" s="60" t="s">
        <v>6070</v>
      </c>
      <c r="D1169" s="60" t="s">
        <v>5057</v>
      </c>
      <c r="E1169" s="61" t="s">
        <v>2030</v>
      </c>
      <c r="F1169" s="60" t="s">
        <v>2031</v>
      </c>
      <c r="G1169" s="62" t="s">
        <v>6071</v>
      </c>
      <c r="H1169" s="63" t="s">
        <v>2763</v>
      </c>
      <c r="I1169" s="64" t="s">
        <v>2764</v>
      </c>
      <c r="J1169" s="63" t="s">
        <v>2765</v>
      </c>
      <c r="K1169" s="65" t="s">
        <v>324</v>
      </c>
      <c r="L1169" s="66">
        <v>1166</v>
      </c>
      <c r="M1169" s="32" t="s">
        <v>6072</v>
      </c>
      <c r="N1169" s="32" t="s">
        <v>2033</v>
      </c>
    </row>
    <row r="1170" spans="1:14" ht="18" customHeight="1" x14ac:dyDescent="0.25">
      <c r="A1170" s="53" t="s">
        <v>6073</v>
      </c>
      <c r="B1170" s="54" t="s">
        <v>6074</v>
      </c>
      <c r="C1170" s="54" t="s">
        <v>6074</v>
      </c>
      <c r="D1170" s="54" t="s">
        <v>6075</v>
      </c>
      <c r="E1170" s="55" t="s">
        <v>2030</v>
      </c>
      <c r="F1170" s="54" t="s">
        <v>2031</v>
      </c>
      <c r="G1170" s="67" t="s">
        <v>6071</v>
      </c>
      <c r="H1170" s="68" t="s">
        <v>2763</v>
      </c>
      <c r="I1170" s="69" t="s">
        <v>2764</v>
      </c>
      <c r="J1170" s="68" t="s">
        <v>2765</v>
      </c>
      <c r="K1170" s="57" t="s">
        <v>324</v>
      </c>
      <c r="L1170" s="58">
        <v>1167</v>
      </c>
      <c r="M1170" s="32" t="s">
        <v>6076</v>
      </c>
      <c r="N1170" s="32" t="s">
        <v>2033</v>
      </c>
    </row>
    <row r="1171" spans="1:14" ht="18" customHeight="1" x14ac:dyDescent="0.25">
      <c r="A1171" s="59" t="s">
        <v>6077</v>
      </c>
      <c r="B1171" s="60" t="s">
        <v>6078</v>
      </c>
      <c r="C1171" s="60" t="s">
        <v>6078</v>
      </c>
      <c r="D1171" s="60" t="s">
        <v>6075</v>
      </c>
      <c r="E1171" s="61" t="s">
        <v>2030</v>
      </c>
      <c r="F1171" s="60" t="s">
        <v>2031</v>
      </c>
      <c r="G1171" s="62" t="s">
        <v>6071</v>
      </c>
      <c r="H1171" s="63" t="s">
        <v>2763</v>
      </c>
      <c r="I1171" s="64" t="s">
        <v>2764</v>
      </c>
      <c r="J1171" s="63" t="s">
        <v>2765</v>
      </c>
      <c r="K1171" s="65" t="s">
        <v>324</v>
      </c>
      <c r="L1171" s="66">
        <v>1168</v>
      </c>
      <c r="M1171" s="32" t="s">
        <v>6079</v>
      </c>
      <c r="N1171" s="32" t="s">
        <v>2033</v>
      </c>
    </row>
    <row r="1172" spans="1:14" ht="18" customHeight="1" x14ac:dyDescent="0.25">
      <c r="A1172" s="53" t="s">
        <v>6080</v>
      </c>
      <c r="B1172" s="54" t="s">
        <v>6081</v>
      </c>
      <c r="C1172" s="54" t="s">
        <v>6081</v>
      </c>
      <c r="D1172" s="54" t="s">
        <v>6075</v>
      </c>
      <c r="E1172" s="55" t="s">
        <v>2030</v>
      </c>
      <c r="F1172" s="54" t="s">
        <v>2031</v>
      </c>
      <c r="G1172" s="67" t="s">
        <v>6071</v>
      </c>
      <c r="H1172" s="68" t="s">
        <v>2763</v>
      </c>
      <c r="I1172" s="69" t="s">
        <v>2764</v>
      </c>
      <c r="J1172" s="68" t="s">
        <v>2765</v>
      </c>
      <c r="K1172" s="57" t="s">
        <v>324</v>
      </c>
      <c r="L1172" s="58">
        <v>1169</v>
      </c>
      <c r="M1172" s="32" t="s">
        <v>6082</v>
      </c>
      <c r="N1172" s="32" t="s">
        <v>2033</v>
      </c>
    </row>
    <row r="1173" spans="1:14" ht="18" customHeight="1" x14ac:dyDescent="0.25">
      <c r="A1173" s="59" t="s">
        <v>6083</v>
      </c>
      <c r="B1173" s="60" t="s">
        <v>6084</v>
      </c>
      <c r="C1173" s="60" t="s">
        <v>6084</v>
      </c>
      <c r="D1173" s="60" t="s">
        <v>6075</v>
      </c>
      <c r="E1173" s="61" t="s">
        <v>2030</v>
      </c>
      <c r="F1173" s="60" t="s">
        <v>2031</v>
      </c>
      <c r="G1173" s="62" t="s">
        <v>6071</v>
      </c>
      <c r="H1173" s="63" t="s">
        <v>2763</v>
      </c>
      <c r="I1173" s="64" t="s">
        <v>2764</v>
      </c>
      <c r="J1173" s="63" t="s">
        <v>2765</v>
      </c>
      <c r="K1173" s="65" t="s">
        <v>324</v>
      </c>
      <c r="L1173" s="66">
        <v>1170</v>
      </c>
      <c r="M1173" s="32" t="s">
        <v>6085</v>
      </c>
      <c r="N1173" s="32" t="s">
        <v>2033</v>
      </c>
    </row>
    <row r="1174" spans="1:14" ht="18" customHeight="1" x14ac:dyDescent="0.25">
      <c r="A1174" s="53" t="s">
        <v>6086</v>
      </c>
      <c r="B1174" s="54" t="s">
        <v>6087</v>
      </c>
      <c r="C1174" s="54" t="s">
        <v>6087</v>
      </c>
      <c r="D1174" s="54" t="s">
        <v>6075</v>
      </c>
      <c r="E1174" s="55" t="s">
        <v>2030</v>
      </c>
      <c r="F1174" s="54" t="s">
        <v>2031</v>
      </c>
      <c r="G1174" s="67" t="s">
        <v>6071</v>
      </c>
      <c r="H1174" s="68" t="s">
        <v>2763</v>
      </c>
      <c r="I1174" s="69" t="s">
        <v>2764</v>
      </c>
      <c r="J1174" s="68" t="s">
        <v>2765</v>
      </c>
      <c r="K1174" s="57" t="s">
        <v>324</v>
      </c>
      <c r="L1174" s="58">
        <v>1171</v>
      </c>
      <c r="M1174" s="32" t="s">
        <v>6088</v>
      </c>
      <c r="N1174" s="32" t="s">
        <v>2033</v>
      </c>
    </row>
    <row r="1175" spans="1:14" ht="18" customHeight="1" x14ac:dyDescent="0.25">
      <c r="A1175" s="59" t="s">
        <v>6089</v>
      </c>
      <c r="B1175" s="60" t="s">
        <v>6090</v>
      </c>
      <c r="C1175" s="60" t="s">
        <v>6090</v>
      </c>
      <c r="D1175" s="60" t="s">
        <v>6075</v>
      </c>
      <c r="E1175" s="61" t="s">
        <v>2030</v>
      </c>
      <c r="F1175" s="60" t="s">
        <v>2031</v>
      </c>
      <c r="G1175" s="62" t="s">
        <v>6071</v>
      </c>
      <c r="H1175" s="63" t="s">
        <v>2763</v>
      </c>
      <c r="I1175" s="64" t="s">
        <v>2764</v>
      </c>
      <c r="J1175" s="63" t="s">
        <v>2765</v>
      </c>
      <c r="K1175" s="65" t="s">
        <v>324</v>
      </c>
      <c r="L1175" s="66">
        <v>1172</v>
      </c>
      <c r="M1175" s="32" t="s">
        <v>6091</v>
      </c>
      <c r="N1175" s="32" t="s">
        <v>2033</v>
      </c>
    </row>
    <row r="1176" spans="1:14" ht="18" customHeight="1" x14ac:dyDescent="0.25">
      <c r="A1176" s="53" t="s">
        <v>6092</v>
      </c>
      <c r="B1176" s="54" t="s">
        <v>6093</v>
      </c>
      <c r="C1176" s="54" t="s">
        <v>6093</v>
      </c>
      <c r="D1176" s="54" t="s">
        <v>6075</v>
      </c>
      <c r="E1176" s="55" t="s">
        <v>2030</v>
      </c>
      <c r="F1176" s="54" t="s">
        <v>2031</v>
      </c>
      <c r="G1176" s="67" t="s">
        <v>6071</v>
      </c>
      <c r="H1176" s="68" t="s">
        <v>2763</v>
      </c>
      <c r="I1176" s="69" t="s">
        <v>2764</v>
      </c>
      <c r="J1176" s="68" t="s">
        <v>2765</v>
      </c>
      <c r="K1176" s="57" t="s">
        <v>324</v>
      </c>
      <c r="L1176" s="58">
        <v>1173</v>
      </c>
      <c r="M1176" s="32" t="s">
        <v>6094</v>
      </c>
      <c r="N1176" s="32" t="s">
        <v>2033</v>
      </c>
    </row>
    <row r="1177" spans="1:14" ht="18" customHeight="1" x14ac:dyDescent="0.25">
      <c r="A1177" s="59" t="s">
        <v>6095</v>
      </c>
      <c r="B1177" s="60" t="s">
        <v>6096</v>
      </c>
      <c r="C1177" s="60" t="s">
        <v>6096</v>
      </c>
      <c r="D1177" s="60" t="s">
        <v>6075</v>
      </c>
      <c r="E1177" s="61" t="s">
        <v>2030</v>
      </c>
      <c r="F1177" s="60" t="s">
        <v>2031</v>
      </c>
      <c r="G1177" s="62" t="s">
        <v>6071</v>
      </c>
      <c r="H1177" s="63" t="s">
        <v>2763</v>
      </c>
      <c r="I1177" s="64" t="s">
        <v>2764</v>
      </c>
      <c r="J1177" s="63" t="s">
        <v>2765</v>
      </c>
      <c r="K1177" s="65" t="s">
        <v>324</v>
      </c>
      <c r="L1177" s="66">
        <v>1174</v>
      </c>
      <c r="M1177" s="32" t="s">
        <v>6097</v>
      </c>
      <c r="N1177" s="32" t="s">
        <v>2033</v>
      </c>
    </row>
    <row r="1178" spans="1:14" ht="18" customHeight="1" x14ac:dyDescent="0.25">
      <c r="A1178" s="53" t="s">
        <v>6098</v>
      </c>
      <c r="B1178" s="54" t="s">
        <v>6099</v>
      </c>
      <c r="C1178" s="54" t="s">
        <v>6099</v>
      </c>
      <c r="D1178" s="54" t="s">
        <v>6075</v>
      </c>
      <c r="E1178" s="55" t="s">
        <v>2030</v>
      </c>
      <c r="F1178" s="54" t="s">
        <v>2031</v>
      </c>
      <c r="G1178" s="67" t="s">
        <v>6071</v>
      </c>
      <c r="H1178" s="68" t="s">
        <v>2763</v>
      </c>
      <c r="I1178" s="69" t="s">
        <v>2764</v>
      </c>
      <c r="J1178" s="68" t="s">
        <v>2765</v>
      </c>
      <c r="K1178" s="57" t="s">
        <v>324</v>
      </c>
      <c r="L1178" s="58">
        <v>1175</v>
      </c>
      <c r="M1178" s="32" t="s">
        <v>6100</v>
      </c>
      <c r="N1178" s="32" t="s">
        <v>2033</v>
      </c>
    </row>
    <row r="1179" spans="1:14" ht="18" customHeight="1" x14ac:dyDescent="0.25">
      <c r="A1179" s="59" t="s">
        <v>6101</v>
      </c>
      <c r="B1179" s="60" t="s">
        <v>6102</v>
      </c>
      <c r="C1179" s="60" t="s">
        <v>6102</v>
      </c>
      <c r="D1179" s="60" t="s">
        <v>6075</v>
      </c>
      <c r="E1179" s="61" t="s">
        <v>2030</v>
      </c>
      <c r="F1179" s="60" t="s">
        <v>2031</v>
      </c>
      <c r="G1179" s="62" t="s">
        <v>6071</v>
      </c>
      <c r="H1179" s="63" t="s">
        <v>2763</v>
      </c>
      <c r="I1179" s="64" t="s">
        <v>2764</v>
      </c>
      <c r="J1179" s="63" t="s">
        <v>2765</v>
      </c>
      <c r="K1179" s="65" t="s">
        <v>324</v>
      </c>
      <c r="L1179" s="66">
        <v>1176</v>
      </c>
      <c r="M1179" s="32" t="s">
        <v>6103</v>
      </c>
      <c r="N1179" s="32" t="s">
        <v>2033</v>
      </c>
    </row>
    <row r="1180" spans="1:14" ht="18" customHeight="1" x14ac:dyDescent="0.25">
      <c r="A1180" s="53" t="s">
        <v>6104</v>
      </c>
      <c r="B1180" s="54" t="s">
        <v>6105</v>
      </c>
      <c r="C1180" s="54" t="s">
        <v>6105</v>
      </c>
      <c r="D1180" s="54" t="s">
        <v>6075</v>
      </c>
      <c r="E1180" s="55" t="s">
        <v>2030</v>
      </c>
      <c r="F1180" s="54" t="s">
        <v>2031</v>
      </c>
      <c r="G1180" s="67" t="s">
        <v>6071</v>
      </c>
      <c r="H1180" s="68" t="s">
        <v>2763</v>
      </c>
      <c r="I1180" s="69" t="s">
        <v>2764</v>
      </c>
      <c r="J1180" s="68" t="s">
        <v>2765</v>
      </c>
      <c r="K1180" s="57" t="s">
        <v>324</v>
      </c>
      <c r="L1180" s="58">
        <v>1177</v>
      </c>
      <c r="M1180" s="32" t="s">
        <v>6106</v>
      </c>
      <c r="N1180" s="32" t="s">
        <v>2033</v>
      </c>
    </row>
    <row r="1181" spans="1:14" ht="18" customHeight="1" x14ac:dyDescent="0.25">
      <c r="A1181" s="59" t="s">
        <v>6107</v>
      </c>
      <c r="B1181" s="60" t="s">
        <v>6108</v>
      </c>
      <c r="C1181" s="60" t="s">
        <v>6108</v>
      </c>
      <c r="D1181" s="60" t="s">
        <v>6075</v>
      </c>
      <c r="E1181" s="61" t="s">
        <v>2030</v>
      </c>
      <c r="F1181" s="60" t="s">
        <v>2031</v>
      </c>
      <c r="G1181" s="62" t="s">
        <v>6071</v>
      </c>
      <c r="H1181" s="63" t="s">
        <v>2763</v>
      </c>
      <c r="I1181" s="64" t="s">
        <v>2764</v>
      </c>
      <c r="J1181" s="63" t="s">
        <v>2765</v>
      </c>
      <c r="K1181" s="65" t="s">
        <v>324</v>
      </c>
      <c r="L1181" s="66">
        <v>1178</v>
      </c>
      <c r="M1181" s="32" t="s">
        <v>6109</v>
      </c>
      <c r="N1181" s="32" t="s">
        <v>2033</v>
      </c>
    </row>
    <row r="1182" spans="1:14" ht="18" customHeight="1" x14ac:dyDescent="0.25">
      <c r="A1182" s="53" t="s">
        <v>6110</v>
      </c>
      <c r="B1182" s="54" t="s">
        <v>6111</v>
      </c>
      <c r="C1182" s="54" t="s">
        <v>6111</v>
      </c>
      <c r="D1182" s="54" t="s">
        <v>6075</v>
      </c>
      <c r="E1182" s="55" t="s">
        <v>2030</v>
      </c>
      <c r="F1182" s="54" t="s">
        <v>2031</v>
      </c>
      <c r="G1182" s="67" t="s">
        <v>6071</v>
      </c>
      <c r="H1182" s="68" t="s">
        <v>2763</v>
      </c>
      <c r="I1182" s="69" t="s">
        <v>2764</v>
      </c>
      <c r="J1182" s="68" t="s">
        <v>2765</v>
      </c>
      <c r="K1182" s="57" t="s">
        <v>324</v>
      </c>
      <c r="L1182" s="58">
        <v>1179</v>
      </c>
      <c r="M1182" s="32" t="s">
        <v>6112</v>
      </c>
      <c r="N1182" s="32" t="s">
        <v>2033</v>
      </c>
    </row>
    <row r="1183" spans="1:14" ht="18" customHeight="1" x14ac:dyDescent="0.25">
      <c r="A1183" s="59" t="s">
        <v>6113</v>
      </c>
      <c r="B1183" s="60" t="s">
        <v>6114</v>
      </c>
      <c r="C1183" s="60" t="s">
        <v>6114</v>
      </c>
      <c r="D1183" s="60" t="s">
        <v>6075</v>
      </c>
      <c r="E1183" s="61" t="s">
        <v>2030</v>
      </c>
      <c r="F1183" s="60" t="s">
        <v>2031</v>
      </c>
      <c r="G1183" s="62" t="s">
        <v>6071</v>
      </c>
      <c r="H1183" s="63" t="s">
        <v>2763</v>
      </c>
      <c r="I1183" s="64" t="s">
        <v>2764</v>
      </c>
      <c r="J1183" s="63" t="s">
        <v>2765</v>
      </c>
      <c r="K1183" s="65" t="s">
        <v>324</v>
      </c>
      <c r="L1183" s="66">
        <v>1180</v>
      </c>
      <c r="M1183" s="32" t="s">
        <v>6115</v>
      </c>
      <c r="N1183" s="32" t="s">
        <v>2033</v>
      </c>
    </row>
    <row r="1184" spans="1:14" ht="18" customHeight="1" x14ac:dyDescent="0.25">
      <c r="A1184" s="53" t="s">
        <v>6116</v>
      </c>
      <c r="B1184" s="54" t="s">
        <v>6117</v>
      </c>
      <c r="C1184" s="54" t="s">
        <v>6117</v>
      </c>
      <c r="D1184" s="54" t="s">
        <v>6075</v>
      </c>
      <c r="E1184" s="55" t="s">
        <v>2030</v>
      </c>
      <c r="F1184" s="54" t="s">
        <v>2031</v>
      </c>
      <c r="G1184" s="67" t="s">
        <v>6071</v>
      </c>
      <c r="H1184" s="68" t="s">
        <v>2763</v>
      </c>
      <c r="I1184" s="69" t="s">
        <v>2764</v>
      </c>
      <c r="J1184" s="68" t="s">
        <v>2765</v>
      </c>
      <c r="K1184" s="57" t="s">
        <v>324</v>
      </c>
      <c r="L1184" s="58">
        <v>1181</v>
      </c>
      <c r="M1184" s="32" t="s">
        <v>6118</v>
      </c>
      <c r="N1184" s="32" t="s">
        <v>2033</v>
      </c>
    </row>
    <row r="1185" spans="1:14" ht="18" customHeight="1" x14ac:dyDescent="0.25">
      <c r="A1185" s="59" t="s">
        <v>6119</v>
      </c>
      <c r="B1185" s="60" t="s">
        <v>6120</v>
      </c>
      <c r="C1185" s="60" t="s">
        <v>6120</v>
      </c>
      <c r="D1185" s="60" t="s">
        <v>6075</v>
      </c>
      <c r="E1185" s="61" t="s">
        <v>2030</v>
      </c>
      <c r="F1185" s="60" t="s">
        <v>2031</v>
      </c>
      <c r="G1185" s="62" t="s">
        <v>6071</v>
      </c>
      <c r="H1185" s="63" t="s">
        <v>2763</v>
      </c>
      <c r="I1185" s="64" t="s">
        <v>2764</v>
      </c>
      <c r="J1185" s="63" t="s">
        <v>2765</v>
      </c>
      <c r="K1185" s="65" t="s">
        <v>324</v>
      </c>
      <c r="L1185" s="66">
        <v>1182</v>
      </c>
      <c r="M1185" s="32" t="s">
        <v>6121</v>
      </c>
      <c r="N1185" s="32" t="s">
        <v>2033</v>
      </c>
    </row>
    <row r="1186" spans="1:14" ht="18" customHeight="1" x14ac:dyDescent="0.25">
      <c r="A1186" s="53" t="s">
        <v>6122</v>
      </c>
      <c r="B1186" s="54" t="s">
        <v>6123</v>
      </c>
      <c r="C1186" s="54" t="s">
        <v>6123</v>
      </c>
      <c r="D1186" s="54" t="s">
        <v>6075</v>
      </c>
      <c r="E1186" s="55" t="s">
        <v>2030</v>
      </c>
      <c r="F1186" s="54" t="s">
        <v>2031</v>
      </c>
      <c r="G1186" s="67" t="s">
        <v>6071</v>
      </c>
      <c r="H1186" s="68" t="s">
        <v>2763</v>
      </c>
      <c r="I1186" s="69" t="s">
        <v>2764</v>
      </c>
      <c r="J1186" s="68" t="s">
        <v>2765</v>
      </c>
      <c r="K1186" s="57" t="s">
        <v>324</v>
      </c>
      <c r="L1186" s="58">
        <v>1183</v>
      </c>
      <c r="M1186" s="32" t="s">
        <v>6124</v>
      </c>
      <c r="N1186" s="32" t="s">
        <v>2033</v>
      </c>
    </row>
    <row r="1187" spans="1:14" ht="18" customHeight="1" x14ac:dyDescent="0.25">
      <c r="A1187" s="59" t="s">
        <v>6125</v>
      </c>
      <c r="B1187" s="60" t="s">
        <v>6126</v>
      </c>
      <c r="C1187" s="60" t="s">
        <v>6126</v>
      </c>
      <c r="D1187" s="60" t="s">
        <v>6075</v>
      </c>
      <c r="E1187" s="61" t="s">
        <v>2030</v>
      </c>
      <c r="F1187" s="60" t="s">
        <v>2031</v>
      </c>
      <c r="G1187" s="62" t="s">
        <v>6071</v>
      </c>
      <c r="H1187" s="63" t="s">
        <v>2763</v>
      </c>
      <c r="I1187" s="64" t="s">
        <v>2764</v>
      </c>
      <c r="J1187" s="63" t="s">
        <v>2765</v>
      </c>
      <c r="K1187" s="65" t="s">
        <v>324</v>
      </c>
      <c r="L1187" s="66">
        <v>1184</v>
      </c>
      <c r="M1187" s="32" t="s">
        <v>6127</v>
      </c>
      <c r="N1187" s="32" t="s">
        <v>2033</v>
      </c>
    </row>
    <row r="1188" spans="1:14" ht="18" customHeight="1" x14ac:dyDescent="0.25">
      <c r="A1188" s="53" t="s">
        <v>6128</v>
      </c>
      <c r="B1188" s="54" t="s">
        <v>6129</v>
      </c>
      <c r="C1188" s="54" t="s">
        <v>6129</v>
      </c>
      <c r="D1188" s="54" t="s">
        <v>6075</v>
      </c>
      <c r="E1188" s="55" t="s">
        <v>2030</v>
      </c>
      <c r="F1188" s="54" t="s">
        <v>2031</v>
      </c>
      <c r="G1188" s="67" t="s">
        <v>6071</v>
      </c>
      <c r="H1188" s="68" t="s">
        <v>2763</v>
      </c>
      <c r="I1188" s="69" t="s">
        <v>2764</v>
      </c>
      <c r="J1188" s="68" t="s">
        <v>2765</v>
      </c>
      <c r="K1188" s="57" t="s">
        <v>324</v>
      </c>
      <c r="L1188" s="58">
        <v>1185</v>
      </c>
      <c r="M1188" s="32" t="s">
        <v>6130</v>
      </c>
      <c r="N1188" s="32" t="s">
        <v>2033</v>
      </c>
    </row>
    <row r="1189" spans="1:14" ht="18" customHeight="1" x14ac:dyDescent="0.25">
      <c r="A1189" s="59" t="s">
        <v>6131</v>
      </c>
      <c r="B1189" s="60" t="s">
        <v>6132</v>
      </c>
      <c r="C1189" s="60" t="s">
        <v>6132</v>
      </c>
      <c r="D1189" s="60" t="s">
        <v>6075</v>
      </c>
      <c r="E1189" s="61" t="s">
        <v>2030</v>
      </c>
      <c r="F1189" s="60" t="s">
        <v>2031</v>
      </c>
      <c r="G1189" s="62" t="s">
        <v>6071</v>
      </c>
      <c r="H1189" s="63" t="s">
        <v>2763</v>
      </c>
      <c r="I1189" s="64" t="s">
        <v>2764</v>
      </c>
      <c r="J1189" s="63" t="s">
        <v>2765</v>
      </c>
      <c r="K1189" s="65" t="s">
        <v>324</v>
      </c>
      <c r="L1189" s="66">
        <v>1186</v>
      </c>
      <c r="M1189" s="32" t="s">
        <v>6133</v>
      </c>
      <c r="N1189" s="32" t="s">
        <v>2033</v>
      </c>
    </row>
    <row r="1190" spans="1:14" ht="18" customHeight="1" x14ac:dyDescent="0.25">
      <c r="A1190" s="53" t="s">
        <v>6134</v>
      </c>
      <c r="B1190" s="54" t="s">
        <v>6135</v>
      </c>
      <c r="C1190" s="54" t="s">
        <v>6135</v>
      </c>
      <c r="D1190" s="54" t="s">
        <v>6075</v>
      </c>
      <c r="E1190" s="55" t="s">
        <v>2030</v>
      </c>
      <c r="F1190" s="54" t="s">
        <v>2031</v>
      </c>
      <c r="G1190" s="67" t="s">
        <v>6071</v>
      </c>
      <c r="H1190" s="68" t="s">
        <v>2763</v>
      </c>
      <c r="I1190" s="69" t="s">
        <v>2764</v>
      </c>
      <c r="J1190" s="68" t="s">
        <v>2765</v>
      </c>
      <c r="K1190" s="57" t="s">
        <v>324</v>
      </c>
      <c r="L1190" s="58">
        <v>1187</v>
      </c>
      <c r="M1190" s="32" t="s">
        <v>6136</v>
      </c>
      <c r="N1190" s="32" t="s">
        <v>2033</v>
      </c>
    </row>
    <row r="1191" spans="1:14" ht="18" customHeight="1" x14ac:dyDescent="0.25">
      <c r="A1191" s="59" t="s">
        <v>6137</v>
      </c>
      <c r="B1191" s="60" t="s">
        <v>6138</v>
      </c>
      <c r="C1191" s="60" t="s">
        <v>6138</v>
      </c>
      <c r="D1191" s="60" t="s">
        <v>6075</v>
      </c>
      <c r="E1191" s="61" t="s">
        <v>2030</v>
      </c>
      <c r="F1191" s="60" t="s">
        <v>2031</v>
      </c>
      <c r="G1191" s="62" t="s">
        <v>6071</v>
      </c>
      <c r="H1191" s="63" t="s">
        <v>2763</v>
      </c>
      <c r="I1191" s="64" t="s">
        <v>2764</v>
      </c>
      <c r="J1191" s="63" t="s">
        <v>2765</v>
      </c>
      <c r="K1191" s="65" t="s">
        <v>324</v>
      </c>
      <c r="L1191" s="66">
        <v>1188</v>
      </c>
      <c r="M1191" s="32" t="s">
        <v>6139</v>
      </c>
      <c r="N1191" s="32" t="s">
        <v>2033</v>
      </c>
    </row>
    <row r="1192" spans="1:14" ht="18" customHeight="1" x14ac:dyDescent="0.25">
      <c r="A1192" s="53" t="s">
        <v>6140</v>
      </c>
      <c r="B1192" s="54" t="s">
        <v>6141</v>
      </c>
      <c r="C1192" s="54" t="s">
        <v>6141</v>
      </c>
      <c r="D1192" s="54" t="s">
        <v>6075</v>
      </c>
      <c r="E1192" s="55" t="s">
        <v>2030</v>
      </c>
      <c r="F1192" s="54" t="s">
        <v>2031</v>
      </c>
      <c r="G1192" s="67" t="s">
        <v>6071</v>
      </c>
      <c r="H1192" s="68" t="s">
        <v>2763</v>
      </c>
      <c r="I1192" s="69" t="s">
        <v>2764</v>
      </c>
      <c r="J1192" s="68" t="s">
        <v>2765</v>
      </c>
      <c r="K1192" s="57" t="s">
        <v>324</v>
      </c>
      <c r="L1192" s="58">
        <v>1189</v>
      </c>
      <c r="M1192" s="32" t="s">
        <v>6142</v>
      </c>
      <c r="N1192" s="32" t="s">
        <v>2033</v>
      </c>
    </row>
    <row r="1193" spans="1:14" ht="18" customHeight="1" x14ac:dyDescent="0.25">
      <c r="A1193" s="59" t="s">
        <v>6143</v>
      </c>
      <c r="B1193" s="60" t="s">
        <v>6144</v>
      </c>
      <c r="C1193" s="60" t="s">
        <v>6144</v>
      </c>
      <c r="D1193" s="60" t="s">
        <v>2868</v>
      </c>
      <c r="E1193" s="61" t="s">
        <v>2030</v>
      </c>
      <c r="F1193" s="60" t="s">
        <v>2031</v>
      </c>
      <c r="G1193" s="62" t="s">
        <v>6071</v>
      </c>
      <c r="H1193" s="63" t="s">
        <v>2763</v>
      </c>
      <c r="I1193" s="64" t="s">
        <v>2764</v>
      </c>
      <c r="J1193" s="63" t="s">
        <v>2765</v>
      </c>
      <c r="K1193" s="65" t="s">
        <v>324</v>
      </c>
      <c r="L1193" s="66">
        <v>1190</v>
      </c>
      <c r="M1193" s="32" t="s">
        <v>6145</v>
      </c>
      <c r="N1193" s="32" t="s">
        <v>2033</v>
      </c>
    </row>
    <row r="1194" spans="1:14" ht="18" customHeight="1" x14ac:dyDescent="0.25">
      <c r="A1194" s="53" t="s">
        <v>6146</v>
      </c>
      <c r="B1194" s="54" t="s">
        <v>6147</v>
      </c>
      <c r="C1194" s="54" t="s">
        <v>6147</v>
      </c>
      <c r="D1194" s="54" t="s">
        <v>2868</v>
      </c>
      <c r="E1194" s="55" t="s">
        <v>2030</v>
      </c>
      <c r="F1194" s="54" t="s">
        <v>2031</v>
      </c>
      <c r="G1194" s="67" t="s">
        <v>6071</v>
      </c>
      <c r="H1194" s="68" t="s">
        <v>2763</v>
      </c>
      <c r="I1194" s="69" t="s">
        <v>2764</v>
      </c>
      <c r="J1194" s="68" t="s">
        <v>2765</v>
      </c>
      <c r="K1194" s="57" t="s">
        <v>324</v>
      </c>
      <c r="L1194" s="58">
        <v>1191</v>
      </c>
      <c r="M1194" s="32" t="s">
        <v>6148</v>
      </c>
      <c r="N1194" s="32" t="s">
        <v>2033</v>
      </c>
    </row>
    <row r="1195" spans="1:14" ht="18" customHeight="1" x14ac:dyDescent="0.25">
      <c r="A1195" s="59" t="s">
        <v>6149</v>
      </c>
      <c r="B1195" s="60" t="s">
        <v>6150</v>
      </c>
      <c r="C1195" s="60" t="s">
        <v>6150</v>
      </c>
      <c r="D1195" s="60" t="s">
        <v>2868</v>
      </c>
      <c r="E1195" s="61" t="s">
        <v>2030</v>
      </c>
      <c r="F1195" s="60" t="s">
        <v>2031</v>
      </c>
      <c r="G1195" s="62" t="s">
        <v>6071</v>
      </c>
      <c r="H1195" s="63" t="s">
        <v>2763</v>
      </c>
      <c r="I1195" s="64" t="s">
        <v>2764</v>
      </c>
      <c r="J1195" s="63" t="s">
        <v>2765</v>
      </c>
      <c r="K1195" s="65" t="s">
        <v>324</v>
      </c>
      <c r="L1195" s="66">
        <v>1192</v>
      </c>
      <c r="M1195" s="32" t="s">
        <v>6151</v>
      </c>
      <c r="N1195" s="32" t="s">
        <v>2033</v>
      </c>
    </row>
    <row r="1196" spans="1:14" ht="18" customHeight="1" x14ac:dyDescent="0.25">
      <c r="A1196" s="53" t="s">
        <v>6152</v>
      </c>
      <c r="B1196" s="54" t="s">
        <v>6153</v>
      </c>
      <c r="C1196" s="54" t="s">
        <v>6153</v>
      </c>
      <c r="D1196" s="54" t="s">
        <v>2868</v>
      </c>
      <c r="E1196" s="55" t="s">
        <v>2030</v>
      </c>
      <c r="F1196" s="54" t="s">
        <v>2031</v>
      </c>
      <c r="G1196" s="67" t="s">
        <v>6071</v>
      </c>
      <c r="H1196" s="68" t="s">
        <v>2763</v>
      </c>
      <c r="I1196" s="69" t="s">
        <v>2764</v>
      </c>
      <c r="J1196" s="68" t="s">
        <v>2765</v>
      </c>
      <c r="K1196" s="57" t="s">
        <v>324</v>
      </c>
      <c r="L1196" s="58">
        <v>1193</v>
      </c>
      <c r="M1196" s="32" t="s">
        <v>6154</v>
      </c>
      <c r="N1196" s="32" t="s">
        <v>2033</v>
      </c>
    </row>
    <row r="1197" spans="1:14" ht="18" customHeight="1" x14ac:dyDescent="0.25">
      <c r="A1197" s="59" t="s">
        <v>6155</v>
      </c>
      <c r="B1197" s="60" t="s">
        <v>6156</v>
      </c>
      <c r="C1197" s="60" t="s">
        <v>6156</v>
      </c>
      <c r="D1197" s="60" t="s">
        <v>2868</v>
      </c>
      <c r="E1197" s="61" t="s">
        <v>2030</v>
      </c>
      <c r="F1197" s="60" t="s">
        <v>2031</v>
      </c>
      <c r="G1197" s="62" t="s">
        <v>6071</v>
      </c>
      <c r="H1197" s="63" t="s">
        <v>2763</v>
      </c>
      <c r="I1197" s="64" t="s">
        <v>2764</v>
      </c>
      <c r="J1197" s="63" t="s">
        <v>2765</v>
      </c>
      <c r="K1197" s="65" t="s">
        <v>324</v>
      </c>
      <c r="L1197" s="66">
        <v>1194</v>
      </c>
      <c r="M1197" s="32" t="s">
        <v>6157</v>
      </c>
      <c r="N1197" s="32" t="s">
        <v>2033</v>
      </c>
    </row>
    <row r="1198" spans="1:14" ht="18" customHeight="1" x14ac:dyDescent="0.25">
      <c r="A1198" s="53" t="s">
        <v>6158</v>
      </c>
      <c r="B1198" s="54" t="s">
        <v>6159</v>
      </c>
      <c r="C1198" s="54" t="s">
        <v>6159</v>
      </c>
      <c r="D1198" s="54" t="s">
        <v>2868</v>
      </c>
      <c r="E1198" s="55" t="s">
        <v>2030</v>
      </c>
      <c r="F1198" s="54" t="s">
        <v>2031</v>
      </c>
      <c r="G1198" s="67" t="s">
        <v>6071</v>
      </c>
      <c r="H1198" s="68" t="s">
        <v>2763</v>
      </c>
      <c r="I1198" s="69" t="s">
        <v>2764</v>
      </c>
      <c r="J1198" s="68" t="s">
        <v>2765</v>
      </c>
      <c r="K1198" s="57" t="s">
        <v>324</v>
      </c>
      <c r="L1198" s="58">
        <v>1195</v>
      </c>
      <c r="M1198" s="32" t="s">
        <v>6160</v>
      </c>
      <c r="N1198" s="32" t="s">
        <v>2033</v>
      </c>
    </row>
    <row r="1199" spans="1:14" ht="18" customHeight="1" x14ac:dyDescent="0.25">
      <c r="A1199" s="59" t="s">
        <v>6161</v>
      </c>
      <c r="B1199" s="60" t="s">
        <v>6162</v>
      </c>
      <c r="C1199" s="60" t="s">
        <v>6162</v>
      </c>
      <c r="D1199" s="60" t="s">
        <v>2868</v>
      </c>
      <c r="E1199" s="61" t="s">
        <v>2030</v>
      </c>
      <c r="F1199" s="60" t="s">
        <v>2031</v>
      </c>
      <c r="G1199" s="62" t="s">
        <v>6071</v>
      </c>
      <c r="H1199" s="63" t="s">
        <v>2763</v>
      </c>
      <c r="I1199" s="64" t="s">
        <v>2764</v>
      </c>
      <c r="J1199" s="63" t="s">
        <v>2765</v>
      </c>
      <c r="K1199" s="65" t="s">
        <v>324</v>
      </c>
      <c r="L1199" s="66">
        <v>1196</v>
      </c>
      <c r="M1199" s="32" t="s">
        <v>6163</v>
      </c>
      <c r="N1199" s="32" t="s">
        <v>2033</v>
      </c>
    </row>
    <row r="1200" spans="1:14" ht="18" customHeight="1" x14ac:dyDescent="0.25">
      <c r="A1200" s="53" t="s">
        <v>6164</v>
      </c>
      <c r="B1200" s="54" t="s">
        <v>6165</v>
      </c>
      <c r="C1200" s="54" t="s">
        <v>6165</v>
      </c>
      <c r="D1200" s="54" t="s">
        <v>2868</v>
      </c>
      <c r="E1200" s="55" t="s">
        <v>2030</v>
      </c>
      <c r="F1200" s="54" t="s">
        <v>2031</v>
      </c>
      <c r="G1200" s="67" t="s">
        <v>6071</v>
      </c>
      <c r="H1200" s="68" t="s">
        <v>2763</v>
      </c>
      <c r="I1200" s="69" t="s">
        <v>2764</v>
      </c>
      <c r="J1200" s="68" t="s">
        <v>2765</v>
      </c>
      <c r="K1200" s="57" t="s">
        <v>324</v>
      </c>
      <c r="L1200" s="58">
        <v>1197</v>
      </c>
      <c r="M1200" s="32" t="s">
        <v>6166</v>
      </c>
      <c r="N1200" s="32" t="s">
        <v>2033</v>
      </c>
    </row>
    <row r="1201" spans="1:14" ht="18" customHeight="1" x14ac:dyDescent="0.25">
      <c r="A1201" s="59" t="s">
        <v>6167</v>
      </c>
      <c r="B1201" s="60" t="s">
        <v>6168</v>
      </c>
      <c r="C1201" s="60" t="s">
        <v>6168</v>
      </c>
      <c r="D1201" s="60" t="s">
        <v>2868</v>
      </c>
      <c r="E1201" s="61" t="s">
        <v>2030</v>
      </c>
      <c r="F1201" s="60" t="s">
        <v>2031</v>
      </c>
      <c r="G1201" s="62" t="s">
        <v>6071</v>
      </c>
      <c r="H1201" s="63" t="s">
        <v>2763</v>
      </c>
      <c r="I1201" s="64" t="s">
        <v>2764</v>
      </c>
      <c r="J1201" s="63" t="s">
        <v>2765</v>
      </c>
      <c r="K1201" s="65" t="s">
        <v>324</v>
      </c>
      <c r="L1201" s="66">
        <v>1198</v>
      </c>
      <c r="M1201" s="32" t="s">
        <v>6169</v>
      </c>
      <c r="N1201" s="32" t="s">
        <v>2033</v>
      </c>
    </row>
    <row r="1202" spans="1:14" ht="18" customHeight="1" x14ac:dyDescent="0.25">
      <c r="A1202" s="53" t="s">
        <v>6170</v>
      </c>
      <c r="B1202" s="54" t="s">
        <v>6171</v>
      </c>
      <c r="C1202" s="54" t="s">
        <v>6171</v>
      </c>
      <c r="D1202" s="54" t="s">
        <v>2868</v>
      </c>
      <c r="E1202" s="55" t="s">
        <v>2030</v>
      </c>
      <c r="F1202" s="54" t="s">
        <v>2031</v>
      </c>
      <c r="G1202" s="67" t="s">
        <v>6071</v>
      </c>
      <c r="H1202" s="68" t="s">
        <v>2763</v>
      </c>
      <c r="I1202" s="69" t="s">
        <v>2764</v>
      </c>
      <c r="J1202" s="68" t="s">
        <v>2765</v>
      </c>
      <c r="K1202" s="57" t="s">
        <v>324</v>
      </c>
      <c r="L1202" s="58">
        <v>1199</v>
      </c>
      <c r="M1202" s="32" t="s">
        <v>6172</v>
      </c>
      <c r="N1202" s="32" t="s">
        <v>2033</v>
      </c>
    </row>
    <row r="1203" spans="1:14" ht="18" customHeight="1" x14ac:dyDescent="0.25">
      <c r="A1203" s="59" t="s">
        <v>6173</v>
      </c>
      <c r="B1203" s="60" t="s">
        <v>6174</v>
      </c>
      <c r="C1203" s="60" t="s">
        <v>6174</v>
      </c>
      <c r="D1203" s="60" t="s">
        <v>2868</v>
      </c>
      <c r="E1203" s="61" t="s">
        <v>2030</v>
      </c>
      <c r="F1203" s="60" t="s">
        <v>2031</v>
      </c>
      <c r="G1203" s="62" t="s">
        <v>6071</v>
      </c>
      <c r="H1203" s="63" t="s">
        <v>2763</v>
      </c>
      <c r="I1203" s="64" t="s">
        <v>2764</v>
      </c>
      <c r="J1203" s="63" t="s">
        <v>2765</v>
      </c>
      <c r="K1203" s="65" t="s">
        <v>324</v>
      </c>
      <c r="L1203" s="66">
        <v>1200</v>
      </c>
      <c r="M1203" s="32" t="s">
        <v>6175</v>
      </c>
      <c r="N1203" s="32" t="s">
        <v>2033</v>
      </c>
    </row>
    <row r="1204" spans="1:14" ht="18" customHeight="1" x14ac:dyDescent="0.25">
      <c r="A1204" s="53" t="s">
        <v>6176</v>
      </c>
      <c r="B1204" s="54" t="s">
        <v>6177</v>
      </c>
      <c r="C1204" s="54" t="s">
        <v>6177</v>
      </c>
      <c r="D1204" s="54" t="s">
        <v>2868</v>
      </c>
      <c r="E1204" s="55" t="s">
        <v>2030</v>
      </c>
      <c r="F1204" s="54" t="s">
        <v>2031</v>
      </c>
      <c r="G1204" s="67" t="s">
        <v>6071</v>
      </c>
      <c r="H1204" s="68" t="s">
        <v>2763</v>
      </c>
      <c r="I1204" s="69" t="s">
        <v>2764</v>
      </c>
      <c r="J1204" s="68" t="s">
        <v>2765</v>
      </c>
      <c r="K1204" s="57" t="s">
        <v>324</v>
      </c>
      <c r="L1204" s="58">
        <v>1201</v>
      </c>
      <c r="M1204" s="32" t="s">
        <v>6178</v>
      </c>
      <c r="N1204" s="32" t="s">
        <v>2033</v>
      </c>
    </row>
    <row r="1205" spans="1:14" ht="18" customHeight="1" x14ac:dyDescent="0.25">
      <c r="A1205" s="59" t="s">
        <v>6179</v>
      </c>
      <c r="B1205" s="60" t="s">
        <v>6180</v>
      </c>
      <c r="C1205" s="60" t="s">
        <v>6180</v>
      </c>
      <c r="D1205" s="60" t="s">
        <v>2868</v>
      </c>
      <c r="E1205" s="61" t="s">
        <v>2030</v>
      </c>
      <c r="F1205" s="60" t="s">
        <v>2031</v>
      </c>
      <c r="G1205" s="62" t="s">
        <v>6071</v>
      </c>
      <c r="H1205" s="63" t="s">
        <v>2763</v>
      </c>
      <c r="I1205" s="64" t="s">
        <v>2764</v>
      </c>
      <c r="J1205" s="63" t="s">
        <v>2765</v>
      </c>
      <c r="K1205" s="65" t="s">
        <v>324</v>
      </c>
      <c r="L1205" s="66">
        <v>1202</v>
      </c>
      <c r="M1205" s="32" t="s">
        <v>6181</v>
      </c>
      <c r="N1205" s="32" t="s">
        <v>2033</v>
      </c>
    </row>
    <row r="1206" spans="1:14" ht="18" customHeight="1" x14ac:dyDescent="0.25">
      <c r="A1206" s="53" t="s">
        <v>6182</v>
      </c>
      <c r="B1206" s="54" t="s">
        <v>6183</v>
      </c>
      <c r="C1206" s="54" t="s">
        <v>6183</v>
      </c>
      <c r="D1206" s="54" t="s">
        <v>2868</v>
      </c>
      <c r="E1206" s="55" t="s">
        <v>2030</v>
      </c>
      <c r="F1206" s="54" t="s">
        <v>2031</v>
      </c>
      <c r="G1206" s="67" t="s">
        <v>6071</v>
      </c>
      <c r="H1206" s="68" t="s">
        <v>2763</v>
      </c>
      <c r="I1206" s="69" t="s">
        <v>2764</v>
      </c>
      <c r="J1206" s="68" t="s">
        <v>2765</v>
      </c>
      <c r="K1206" s="57" t="s">
        <v>324</v>
      </c>
      <c r="L1206" s="58">
        <v>1203</v>
      </c>
      <c r="M1206" s="32" t="s">
        <v>6184</v>
      </c>
      <c r="N1206" s="32" t="s">
        <v>2033</v>
      </c>
    </row>
    <row r="1207" spans="1:14" ht="18" customHeight="1" x14ac:dyDescent="0.25">
      <c r="A1207" s="59" t="s">
        <v>6185</v>
      </c>
      <c r="B1207" s="60" t="s">
        <v>6186</v>
      </c>
      <c r="C1207" s="60" t="s">
        <v>6186</v>
      </c>
      <c r="D1207" s="60" t="s">
        <v>2868</v>
      </c>
      <c r="E1207" s="61" t="s">
        <v>2030</v>
      </c>
      <c r="F1207" s="60" t="s">
        <v>2031</v>
      </c>
      <c r="G1207" s="62" t="s">
        <v>6071</v>
      </c>
      <c r="H1207" s="63" t="s">
        <v>2763</v>
      </c>
      <c r="I1207" s="64" t="s">
        <v>2764</v>
      </c>
      <c r="J1207" s="63" t="s">
        <v>2765</v>
      </c>
      <c r="K1207" s="65" t="s">
        <v>324</v>
      </c>
      <c r="L1207" s="66">
        <v>1204</v>
      </c>
      <c r="M1207" s="32" t="s">
        <v>6187</v>
      </c>
      <c r="N1207" s="32" t="s">
        <v>2033</v>
      </c>
    </row>
    <row r="1208" spans="1:14" ht="18" customHeight="1" x14ac:dyDescent="0.25">
      <c r="A1208" s="53" t="s">
        <v>6188</v>
      </c>
      <c r="B1208" s="54" t="s">
        <v>6189</v>
      </c>
      <c r="C1208" s="54" t="s">
        <v>6189</v>
      </c>
      <c r="D1208" s="54" t="s">
        <v>2868</v>
      </c>
      <c r="E1208" s="55" t="s">
        <v>2030</v>
      </c>
      <c r="F1208" s="54" t="s">
        <v>2031</v>
      </c>
      <c r="G1208" s="67" t="s">
        <v>6071</v>
      </c>
      <c r="H1208" s="68" t="s">
        <v>2763</v>
      </c>
      <c r="I1208" s="69" t="s">
        <v>2764</v>
      </c>
      <c r="J1208" s="68" t="s">
        <v>2765</v>
      </c>
      <c r="K1208" s="57" t="s">
        <v>324</v>
      </c>
      <c r="L1208" s="58">
        <v>1205</v>
      </c>
      <c r="M1208" s="32" t="s">
        <v>6190</v>
      </c>
      <c r="N1208" s="32" t="s">
        <v>2033</v>
      </c>
    </row>
    <row r="1209" spans="1:14" ht="18" customHeight="1" x14ac:dyDescent="0.25">
      <c r="A1209" s="59" t="s">
        <v>6191</v>
      </c>
      <c r="B1209" s="60" t="s">
        <v>6192</v>
      </c>
      <c r="C1209" s="60" t="s">
        <v>6192</v>
      </c>
      <c r="D1209" s="60" t="s">
        <v>2868</v>
      </c>
      <c r="E1209" s="61" t="s">
        <v>2030</v>
      </c>
      <c r="F1209" s="60" t="s">
        <v>2031</v>
      </c>
      <c r="G1209" s="62" t="s">
        <v>6071</v>
      </c>
      <c r="H1209" s="63" t="s">
        <v>2763</v>
      </c>
      <c r="I1209" s="64" t="s">
        <v>2764</v>
      </c>
      <c r="J1209" s="63" t="s">
        <v>2765</v>
      </c>
      <c r="K1209" s="65" t="s">
        <v>324</v>
      </c>
      <c r="L1209" s="66">
        <v>1206</v>
      </c>
      <c r="M1209" s="32" t="s">
        <v>6193</v>
      </c>
      <c r="N1209" s="32" t="s">
        <v>2033</v>
      </c>
    </row>
    <row r="1210" spans="1:14" ht="18" customHeight="1" x14ac:dyDescent="0.25">
      <c r="A1210" s="53" t="s">
        <v>6194</v>
      </c>
      <c r="B1210" s="54" t="s">
        <v>6138</v>
      </c>
      <c r="C1210" s="54" t="s">
        <v>6138</v>
      </c>
      <c r="D1210" s="54" t="s">
        <v>2868</v>
      </c>
      <c r="E1210" s="55" t="s">
        <v>2030</v>
      </c>
      <c r="F1210" s="54" t="s">
        <v>2031</v>
      </c>
      <c r="G1210" s="67" t="s">
        <v>6071</v>
      </c>
      <c r="H1210" s="68" t="s">
        <v>2763</v>
      </c>
      <c r="I1210" s="69" t="s">
        <v>2764</v>
      </c>
      <c r="J1210" s="68" t="s">
        <v>2765</v>
      </c>
      <c r="K1210" s="57" t="s">
        <v>324</v>
      </c>
      <c r="L1210" s="58">
        <v>1207</v>
      </c>
      <c r="M1210" s="32" t="s">
        <v>6195</v>
      </c>
      <c r="N1210" s="32" t="s">
        <v>2033</v>
      </c>
    </row>
    <row r="1211" spans="1:14" ht="18" customHeight="1" x14ac:dyDescent="0.25">
      <c r="A1211" s="59" t="s">
        <v>6196</v>
      </c>
      <c r="B1211" s="60" t="s">
        <v>6197</v>
      </c>
      <c r="C1211" s="60" t="s">
        <v>6197</v>
      </c>
      <c r="D1211" s="60" t="s">
        <v>2868</v>
      </c>
      <c r="E1211" s="61" t="s">
        <v>2030</v>
      </c>
      <c r="F1211" s="60" t="s">
        <v>2031</v>
      </c>
      <c r="G1211" s="62" t="s">
        <v>6071</v>
      </c>
      <c r="H1211" s="63" t="s">
        <v>2763</v>
      </c>
      <c r="I1211" s="64" t="s">
        <v>2764</v>
      </c>
      <c r="J1211" s="63" t="s">
        <v>2765</v>
      </c>
      <c r="K1211" s="65" t="s">
        <v>324</v>
      </c>
      <c r="L1211" s="66">
        <v>1208</v>
      </c>
      <c r="M1211" s="32" t="s">
        <v>6198</v>
      </c>
      <c r="N1211" s="32" t="s">
        <v>2033</v>
      </c>
    </row>
    <row r="1212" spans="1:14" ht="18" customHeight="1" x14ac:dyDescent="0.25">
      <c r="A1212" s="72" t="s">
        <v>2030</v>
      </c>
      <c r="B1212" s="54" t="s">
        <v>2031</v>
      </c>
      <c r="C1212" s="55"/>
      <c r="D1212" s="55"/>
      <c r="E1212" s="55" t="s">
        <v>2030</v>
      </c>
      <c r="F1212" s="54" t="s">
        <v>2031</v>
      </c>
      <c r="G1212" s="67"/>
      <c r="H1212" s="68"/>
      <c r="I1212" s="69"/>
      <c r="J1212" s="68"/>
      <c r="K1212" s="57" t="s">
        <v>2740</v>
      </c>
      <c r="L1212" s="58">
        <v>1209</v>
      </c>
      <c r="M1212" s="32" t="s">
        <v>2033</v>
      </c>
      <c r="N1212" s="32" t="s">
        <v>2033</v>
      </c>
    </row>
    <row r="1213" spans="1:14" ht="18" customHeight="1" x14ac:dyDescent="0.25">
      <c r="A1213" s="59" t="s">
        <v>6199</v>
      </c>
      <c r="B1213" s="60" t="s">
        <v>6200</v>
      </c>
      <c r="C1213" s="60" t="s">
        <v>6200</v>
      </c>
      <c r="D1213" s="60" t="s">
        <v>3228</v>
      </c>
      <c r="E1213" s="61" t="s">
        <v>2034</v>
      </c>
      <c r="F1213" s="60" t="s">
        <v>2035</v>
      </c>
      <c r="G1213" s="62" t="s">
        <v>6201</v>
      </c>
      <c r="H1213" s="63" t="s">
        <v>2763</v>
      </c>
      <c r="I1213" s="64" t="s">
        <v>2764</v>
      </c>
      <c r="J1213" s="63" t="s">
        <v>2765</v>
      </c>
      <c r="K1213" s="65" t="s">
        <v>324</v>
      </c>
      <c r="L1213" s="66">
        <v>1210</v>
      </c>
      <c r="M1213" s="32" t="s">
        <v>6202</v>
      </c>
      <c r="N1213" s="32" t="s">
        <v>2037</v>
      </c>
    </row>
    <row r="1214" spans="1:14" ht="18" customHeight="1" x14ac:dyDescent="0.25">
      <c r="A1214" s="53" t="s">
        <v>6203</v>
      </c>
      <c r="B1214" s="54" t="s">
        <v>6204</v>
      </c>
      <c r="C1214" s="54" t="s">
        <v>6204</v>
      </c>
      <c r="D1214" s="54" t="s">
        <v>3228</v>
      </c>
      <c r="E1214" s="55" t="s">
        <v>2034</v>
      </c>
      <c r="F1214" s="54" t="s">
        <v>2035</v>
      </c>
      <c r="G1214" s="67" t="s">
        <v>6201</v>
      </c>
      <c r="H1214" s="68" t="s">
        <v>2763</v>
      </c>
      <c r="I1214" s="69" t="s">
        <v>2764</v>
      </c>
      <c r="J1214" s="68" t="s">
        <v>2765</v>
      </c>
      <c r="K1214" s="57" t="s">
        <v>324</v>
      </c>
      <c r="L1214" s="58">
        <v>1211</v>
      </c>
      <c r="M1214" s="32" t="s">
        <v>6205</v>
      </c>
      <c r="N1214" s="32" t="s">
        <v>2037</v>
      </c>
    </row>
    <row r="1215" spans="1:14" ht="18" customHeight="1" x14ac:dyDescent="0.25">
      <c r="A1215" s="59" t="s">
        <v>6206</v>
      </c>
      <c r="B1215" s="60" t="s">
        <v>6207</v>
      </c>
      <c r="C1215" s="60" t="s">
        <v>6207</v>
      </c>
      <c r="D1215" s="60" t="s">
        <v>3228</v>
      </c>
      <c r="E1215" s="61" t="s">
        <v>2034</v>
      </c>
      <c r="F1215" s="60" t="s">
        <v>2035</v>
      </c>
      <c r="G1215" s="62" t="s">
        <v>6201</v>
      </c>
      <c r="H1215" s="63" t="s">
        <v>2763</v>
      </c>
      <c r="I1215" s="64" t="s">
        <v>2764</v>
      </c>
      <c r="J1215" s="63" t="s">
        <v>2765</v>
      </c>
      <c r="K1215" s="65" t="s">
        <v>324</v>
      </c>
      <c r="L1215" s="66">
        <v>1212</v>
      </c>
      <c r="M1215" s="32" t="s">
        <v>6208</v>
      </c>
      <c r="N1215" s="32" t="s">
        <v>2037</v>
      </c>
    </row>
    <row r="1216" spans="1:14" ht="18" customHeight="1" x14ac:dyDescent="0.25">
      <c r="A1216" s="53" t="s">
        <v>6209</v>
      </c>
      <c r="B1216" s="54" t="s">
        <v>6210</v>
      </c>
      <c r="C1216" s="54" t="s">
        <v>6210</v>
      </c>
      <c r="D1216" s="54" t="s">
        <v>3228</v>
      </c>
      <c r="E1216" s="55" t="s">
        <v>2034</v>
      </c>
      <c r="F1216" s="54" t="s">
        <v>2035</v>
      </c>
      <c r="G1216" s="67" t="s">
        <v>6201</v>
      </c>
      <c r="H1216" s="68" t="s">
        <v>2763</v>
      </c>
      <c r="I1216" s="69" t="s">
        <v>2764</v>
      </c>
      <c r="J1216" s="68" t="s">
        <v>2765</v>
      </c>
      <c r="K1216" s="57" t="s">
        <v>324</v>
      </c>
      <c r="L1216" s="58">
        <v>1213</v>
      </c>
      <c r="M1216" s="32" t="s">
        <v>6211</v>
      </c>
      <c r="N1216" s="32" t="s">
        <v>2037</v>
      </c>
    </row>
    <row r="1217" spans="1:14" ht="18" customHeight="1" x14ac:dyDescent="0.25">
      <c r="A1217" s="59" t="s">
        <v>6212</v>
      </c>
      <c r="B1217" s="60" t="s">
        <v>6213</v>
      </c>
      <c r="C1217" s="60" t="s">
        <v>6213</v>
      </c>
      <c r="D1217" s="60" t="s">
        <v>3228</v>
      </c>
      <c r="E1217" s="61" t="s">
        <v>2034</v>
      </c>
      <c r="F1217" s="60" t="s">
        <v>2035</v>
      </c>
      <c r="G1217" s="62" t="s">
        <v>6201</v>
      </c>
      <c r="H1217" s="63" t="s">
        <v>2763</v>
      </c>
      <c r="I1217" s="64" t="s">
        <v>2764</v>
      </c>
      <c r="J1217" s="63" t="s">
        <v>2765</v>
      </c>
      <c r="K1217" s="65" t="s">
        <v>324</v>
      </c>
      <c r="L1217" s="66">
        <v>1214</v>
      </c>
      <c r="M1217" s="32" t="s">
        <v>6214</v>
      </c>
      <c r="N1217" s="32" t="s">
        <v>2037</v>
      </c>
    </row>
    <row r="1218" spans="1:14" ht="18" customHeight="1" x14ac:dyDescent="0.25">
      <c r="A1218" s="53" t="s">
        <v>6215</v>
      </c>
      <c r="B1218" s="54" t="s">
        <v>6216</v>
      </c>
      <c r="C1218" s="54" t="s">
        <v>6216</v>
      </c>
      <c r="D1218" s="54" t="s">
        <v>3228</v>
      </c>
      <c r="E1218" s="55" t="s">
        <v>2034</v>
      </c>
      <c r="F1218" s="54" t="s">
        <v>2035</v>
      </c>
      <c r="G1218" s="67" t="s">
        <v>6201</v>
      </c>
      <c r="H1218" s="68" t="s">
        <v>2763</v>
      </c>
      <c r="I1218" s="69" t="s">
        <v>2764</v>
      </c>
      <c r="J1218" s="68" t="s">
        <v>2765</v>
      </c>
      <c r="K1218" s="57" t="s">
        <v>324</v>
      </c>
      <c r="L1218" s="58">
        <v>1215</v>
      </c>
      <c r="M1218" s="32" t="s">
        <v>6217</v>
      </c>
      <c r="N1218" s="32" t="s">
        <v>2037</v>
      </c>
    </row>
    <row r="1219" spans="1:14" ht="18" customHeight="1" x14ac:dyDescent="0.25">
      <c r="A1219" s="59" t="s">
        <v>6218</v>
      </c>
      <c r="B1219" s="60" t="s">
        <v>6219</v>
      </c>
      <c r="C1219" s="60" t="s">
        <v>6219</v>
      </c>
      <c r="D1219" s="60" t="s">
        <v>3228</v>
      </c>
      <c r="E1219" s="61" t="s">
        <v>2034</v>
      </c>
      <c r="F1219" s="60" t="s">
        <v>2035</v>
      </c>
      <c r="G1219" s="62" t="s">
        <v>6201</v>
      </c>
      <c r="H1219" s="63" t="s">
        <v>2763</v>
      </c>
      <c r="I1219" s="64" t="s">
        <v>2764</v>
      </c>
      <c r="J1219" s="63" t="s">
        <v>2765</v>
      </c>
      <c r="K1219" s="65" t="s">
        <v>324</v>
      </c>
      <c r="L1219" s="66">
        <v>1216</v>
      </c>
      <c r="M1219" s="32" t="s">
        <v>6220</v>
      </c>
      <c r="N1219" s="32" t="s">
        <v>2037</v>
      </c>
    </row>
    <row r="1220" spans="1:14" ht="18" customHeight="1" x14ac:dyDescent="0.25">
      <c r="A1220" s="53" t="s">
        <v>6221</v>
      </c>
      <c r="B1220" s="54" t="s">
        <v>6222</v>
      </c>
      <c r="C1220" s="54" t="s">
        <v>6222</v>
      </c>
      <c r="D1220" s="54" t="s">
        <v>3228</v>
      </c>
      <c r="E1220" s="55" t="s">
        <v>2034</v>
      </c>
      <c r="F1220" s="54" t="s">
        <v>2035</v>
      </c>
      <c r="G1220" s="67" t="s">
        <v>6201</v>
      </c>
      <c r="H1220" s="68" t="s">
        <v>2763</v>
      </c>
      <c r="I1220" s="69" t="s">
        <v>2764</v>
      </c>
      <c r="J1220" s="68" t="s">
        <v>2765</v>
      </c>
      <c r="K1220" s="57" t="s">
        <v>324</v>
      </c>
      <c r="L1220" s="58">
        <v>1217</v>
      </c>
      <c r="M1220" s="32" t="s">
        <v>6223</v>
      </c>
      <c r="N1220" s="32" t="s">
        <v>2037</v>
      </c>
    </row>
    <row r="1221" spans="1:14" ht="18" customHeight="1" x14ac:dyDescent="0.25">
      <c r="A1221" s="73" t="s">
        <v>2034</v>
      </c>
      <c r="B1221" s="60" t="s">
        <v>2035</v>
      </c>
      <c r="C1221" s="61"/>
      <c r="D1221" s="61"/>
      <c r="E1221" s="61" t="s">
        <v>2034</v>
      </c>
      <c r="F1221" s="60" t="s">
        <v>2035</v>
      </c>
      <c r="G1221" s="62"/>
      <c r="H1221" s="63"/>
      <c r="I1221" s="64"/>
      <c r="J1221" s="63"/>
      <c r="K1221" s="65" t="s">
        <v>2740</v>
      </c>
      <c r="L1221" s="66">
        <v>1218</v>
      </c>
      <c r="M1221" s="32" t="s">
        <v>2037</v>
      </c>
      <c r="N1221" s="32" t="s">
        <v>2037</v>
      </c>
    </row>
    <row r="1222" spans="1:14" ht="18" customHeight="1" x14ac:dyDescent="0.25">
      <c r="A1222" s="53" t="s">
        <v>6224</v>
      </c>
      <c r="B1222" s="54" t="s">
        <v>6225</v>
      </c>
      <c r="C1222" s="54" t="s">
        <v>6225</v>
      </c>
      <c r="D1222" s="54" t="s">
        <v>3266</v>
      </c>
      <c r="E1222" s="55" t="s">
        <v>2038</v>
      </c>
      <c r="F1222" s="54" t="s">
        <v>2039</v>
      </c>
      <c r="G1222" s="67" t="s">
        <v>2762</v>
      </c>
      <c r="H1222" s="68" t="s">
        <v>2763</v>
      </c>
      <c r="I1222" s="69" t="s">
        <v>2764</v>
      </c>
      <c r="J1222" s="68" t="s">
        <v>2765</v>
      </c>
      <c r="K1222" s="57" t="s">
        <v>324</v>
      </c>
      <c r="L1222" s="58">
        <v>1219</v>
      </c>
      <c r="M1222" s="32" t="s">
        <v>6226</v>
      </c>
      <c r="N1222" s="32" t="s">
        <v>2042</v>
      </c>
    </row>
    <row r="1223" spans="1:14" ht="18" customHeight="1" x14ac:dyDescent="0.25">
      <c r="A1223" s="59" t="s">
        <v>6227</v>
      </c>
      <c r="B1223" s="60" t="s">
        <v>6228</v>
      </c>
      <c r="C1223" s="60" t="s">
        <v>6228</v>
      </c>
      <c r="D1223" s="60" t="s">
        <v>3266</v>
      </c>
      <c r="E1223" s="61" t="s">
        <v>2038</v>
      </c>
      <c r="F1223" s="60" t="s">
        <v>2039</v>
      </c>
      <c r="G1223" s="62" t="s">
        <v>2762</v>
      </c>
      <c r="H1223" s="63" t="s">
        <v>2763</v>
      </c>
      <c r="I1223" s="64" t="s">
        <v>2764</v>
      </c>
      <c r="J1223" s="63" t="s">
        <v>2765</v>
      </c>
      <c r="K1223" s="65" t="s">
        <v>324</v>
      </c>
      <c r="L1223" s="66">
        <v>1220</v>
      </c>
      <c r="M1223" s="32" t="s">
        <v>6229</v>
      </c>
      <c r="N1223" s="32" t="s">
        <v>2042</v>
      </c>
    </row>
    <row r="1224" spans="1:14" ht="18" customHeight="1" x14ac:dyDescent="0.25">
      <c r="A1224" s="53" t="s">
        <v>6230</v>
      </c>
      <c r="B1224" s="54" t="s">
        <v>6231</v>
      </c>
      <c r="C1224" s="54" t="s">
        <v>6231</v>
      </c>
      <c r="D1224" s="54" t="s">
        <v>3266</v>
      </c>
      <c r="E1224" s="55" t="s">
        <v>2038</v>
      </c>
      <c r="F1224" s="54" t="s">
        <v>2039</v>
      </c>
      <c r="G1224" s="67" t="s">
        <v>2762</v>
      </c>
      <c r="H1224" s="68" t="s">
        <v>2763</v>
      </c>
      <c r="I1224" s="69" t="s">
        <v>2764</v>
      </c>
      <c r="J1224" s="68" t="s">
        <v>2765</v>
      </c>
      <c r="K1224" s="57" t="s">
        <v>324</v>
      </c>
      <c r="L1224" s="58">
        <v>1221</v>
      </c>
      <c r="M1224" s="32" t="s">
        <v>6232</v>
      </c>
      <c r="N1224" s="32" t="s">
        <v>2042</v>
      </c>
    </row>
    <row r="1225" spans="1:14" ht="18" customHeight="1" x14ac:dyDescent="0.25">
      <c r="A1225" s="59" t="s">
        <v>6233</v>
      </c>
      <c r="B1225" s="60" t="s">
        <v>6234</v>
      </c>
      <c r="C1225" s="60" t="s">
        <v>6234</v>
      </c>
      <c r="D1225" s="60" t="s">
        <v>3266</v>
      </c>
      <c r="E1225" s="61" t="s">
        <v>2038</v>
      </c>
      <c r="F1225" s="60" t="s">
        <v>2039</v>
      </c>
      <c r="G1225" s="62" t="s">
        <v>2762</v>
      </c>
      <c r="H1225" s="63" t="s">
        <v>2763</v>
      </c>
      <c r="I1225" s="64" t="s">
        <v>2764</v>
      </c>
      <c r="J1225" s="63" t="s">
        <v>2765</v>
      </c>
      <c r="K1225" s="65" t="s">
        <v>324</v>
      </c>
      <c r="L1225" s="66">
        <v>1222</v>
      </c>
      <c r="M1225" s="32" t="s">
        <v>6235</v>
      </c>
      <c r="N1225" s="32" t="s">
        <v>2042</v>
      </c>
    </row>
    <row r="1226" spans="1:14" ht="18" customHeight="1" x14ac:dyDescent="0.25">
      <c r="A1226" s="53" t="s">
        <v>6236</v>
      </c>
      <c r="B1226" s="54" t="s">
        <v>6237</v>
      </c>
      <c r="C1226" s="54" t="s">
        <v>6237</v>
      </c>
      <c r="D1226" s="54" t="s">
        <v>3266</v>
      </c>
      <c r="E1226" s="55" t="s">
        <v>2038</v>
      </c>
      <c r="F1226" s="54" t="s">
        <v>2039</v>
      </c>
      <c r="G1226" s="67" t="s">
        <v>2762</v>
      </c>
      <c r="H1226" s="68" t="s">
        <v>2763</v>
      </c>
      <c r="I1226" s="69" t="s">
        <v>2764</v>
      </c>
      <c r="J1226" s="68" t="s">
        <v>2765</v>
      </c>
      <c r="K1226" s="57" t="s">
        <v>324</v>
      </c>
      <c r="L1226" s="58">
        <v>1223</v>
      </c>
      <c r="M1226" s="32" t="s">
        <v>6238</v>
      </c>
      <c r="N1226" s="32" t="s">
        <v>2042</v>
      </c>
    </row>
    <row r="1227" spans="1:14" ht="18" customHeight="1" x14ac:dyDescent="0.25">
      <c r="A1227" s="59" t="s">
        <v>6239</v>
      </c>
      <c r="B1227" s="60" t="s">
        <v>6240</v>
      </c>
      <c r="C1227" s="60" t="s">
        <v>6240</v>
      </c>
      <c r="D1227" s="60" t="s">
        <v>3266</v>
      </c>
      <c r="E1227" s="61" t="s">
        <v>2038</v>
      </c>
      <c r="F1227" s="60" t="s">
        <v>2039</v>
      </c>
      <c r="G1227" s="62" t="s">
        <v>2762</v>
      </c>
      <c r="H1227" s="63" t="s">
        <v>2763</v>
      </c>
      <c r="I1227" s="64" t="s">
        <v>2764</v>
      </c>
      <c r="J1227" s="63" t="s">
        <v>2765</v>
      </c>
      <c r="K1227" s="65" t="s">
        <v>324</v>
      </c>
      <c r="L1227" s="66">
        <v>1224</v>
      </c>
      <c r="M1227" s="32" t="s">
        <v>6241</v>
      </c>
      <c r="N1227" s="32" t="s">
        <v>2042</v>
      </c>
    </row>
    <row r="1228" spans="1:14" ht="18" customHeight="1" x14ac:dyDescent="0.25">
      <c r="A1228" s="53" t="s">
        <v>6242</v>
      </c>
      <c r="B1228" s="54" t="s">
        <v>6243</v>
      </c>
      <c r="C1228" s="54" t="s">
        <v>6243</v>
      </c>
      <c r="D1228" s="54" t="s">
        <v>3266</v>
      </c>
      <c r="E1228" s="55" t="s">
        <v>2038</v>
      </c>
      <c r="F1228" s="54" t="s">
        <v>2039</v>
      </c>
      <c r="G1228" s="67" t="s">
        <v>2762</v>
      </c>
      <c r="H1228" s="68" t="s">
        <v>2763</v>
      </c>
      <c r="I1228" s="69" t="s">
        <v>2764</v>
      </c>
      <c r="J1228" s="68" t="s">
        <v>2765</v>
      </c>
      <c r="K1228" s="57" t="s">
        <v>324</v>
      </c>
      <c r="L1228" s="58">
        <v>1225</v>
      </c>
      <c r="M1228" s="32" t="s">
        <v>6244</v>
      </c>
      <c r="N1228" s="32" t="s">
        <v>2042</v>
      </c>
    </row>
    <row r="1229" spans="1:14" ht="18" customHeight="1" x14ac:dyDescent="0.25">
      <c r="A1229" s="59" t="s">
        <v>6245</v>
      </c>
      <c r="B1229" s="60" t="s">
        <v>6246</v>
      </c>
      <c r="C1229" s="60" t="s">
        <v>6246</v>
      </c>
      <c r="D1229" s="60" t="s">
        <v>3266</v>
      </c>
      <c r="E1229" s="61" t="s">
        <v>2038</v>
      </c>
      <c r="F1229" s="60" t="s">
        <v>2039</v>
      </c>
      <c r="G1229" s="62" t="s">
        <v>2762</v>
      </c>
      <c r="H1229" s="63" t="s">
        <v>2763</v>
      </c>
      <c r="I1229" s="64" t="s">
        <v>2764</v>
      </c>
      <c r="J1229" s="63" t="s">
        <v>2765</v>
      </c>
      <c r="K1229" s="65" t="s">
        <v>324</v>
      </c>
      <c r="L1229" s="66">
        <v>1226</v>
      </c>
      <c r="M1229" s="32" t="s">
        <v>6247</v>
      </c>
      <c r="N1229" s="32" t="s">
        <v>2042</v>
      </c>
    </row>
    <row r="1230" spans="1:14" ht="18" customHeight="1" x14ac:dyDescent="0.25">
      <c r="A1230" s="53" t="s">
        <v>6248</v>
      </c>
      <c r="B1230" s="54" t="s">
        <v>6249</v>
      </c>
      <c r="C1230" s="54" t="s">
        <v>6249</v>
      </c>
      <c r="D1230" s="54" t="s">
        <v>3266</v>
      </c>
      <c r="E1230" s="55" t="s">
        <v>2038</v>
      </c>
      <c r="F1230" s="54" t="s">
        <v>2039</v>
      </c>
      <c r="G1230" s="67" t="s">
        <v>2762</v>
      </c>
      <c r="H1230" s="68" t="s">
        <v>2763</v>
      </c>
      <c r="I1230" s="69" t="s">
        <v>2764</v>
      </c>
      <c r="J1230" s="68" t="s">
        <v>2765</v>
      </c>
      <c r="K1230" s="57" t="s">
        <v>324</v>
      </c>
      <c r="L1230" s="58">
        <v>1227</v>
      </c>
      <c r="M1230" s="32" t="s">
        <v>6250</v>
      </c>
      <c r="N1230" s="32" t="s">
        <v>2042</v>
      </c>
    </row>
    <row r="1231" spans="1:14" ht="18" customHeight="1" x14ac:dyDescent="0.25">
      <c r="A1231" s="59" t="s">
        <v>6251</v>
      </c>
      <c r="B1231" s="60" t="s">
        <v>6252</v>
      </c>
      <c r="C1231" s="60" t="s">
        <v>6252</v>
      </c>
      <c r="D1231" s="60" t="s">
        <v>3266</v>
      </c>
      <c r="E1231" s="61" t="s">
        <v>2038</v>
      </c>
      <c r="F1231" s="60" t="s">
        <v>2039</v>
      </c>
      <c r="G1231" s="62" t="s">
        <v>2762</v>
      </c>
      <c r="H1231" s="63" t="s">
        <v>2763</v>
      </c>
      <c r="I1231" s="64" t="s">
        <v>2764</v>
      </c>
      <c r="J1231" s="63" t="s">
        <v>2765</v>
      </c>
      <c r="K1231" s="65" t="s">
        <v>324</v>
      </c>
      <c r="L1231" s="66">
        <v>1228</v>
      </c>
      <c r="M1231" s="32" t="s">
        <v>6253</v>
      </c>
      <c r="N1231" s="32" t="s">
        <v>2042</v>
      </c>
    </row>
    <row r="1232" spans="1:14" ht="18" customHeight="1" x14ac:dyDescent="0.25">
      <c r="A1232" s="53" t="s">
        <v>6254</v>
      </c>
      <c r="B1232" s="54" t="s">
        <v>6255</v>
      </c>
      <c r="C1232" s="54" t="s">
        <v>6255</v>
      </c>
      <c r="D1232" s="54" t="s">
        <v>3266</v>
      </c>
      <c r="E1232" s="55" t="s">
        <v>2038</v>
      </c>
      <c r="F1232" s="54" t="s">
        <v>2039</v>
      </c>
      <c r="G1232" s="67" t="s">
        <v>2762</v>
      </c>
      <c r="H1232" s="68" t="s">
        <v>2763</v>
      </c>
      <c r="I1232" s="69" t="s">
        <v>2764</v>
      </c>
      <c r="J1232" s="68" t="s">
        <v>2765</v>
      </c>
      <c r="K1232" s="57" t="s">
        <v>324</v>
      </c>
      <c r="L1232" s="58">
        <v>1229</v>
      </c>
      <c r="M1232" s="32" t="s">
        <v>6256</v>
      </c>
      <c r="N1232" s="32" t="s">
        <v>2042</v>
      </c>
    </row>
    <row r="1233" spans="1:14" ht="18" customHeight="1" x14ac:dyDescent="0.25">
      <c r="A1233" s="59" t="s">
        <v>6257</v>
      </c>
      <c r="B1233" s="60" t="s">
        <v>6258</v>
      </c>
      <c r="C1233" s="60" t="s">
        <v>6258</v>
      </c>
      <c r="D1233" s="60" t="s">
        <v>3266</v>
      </c>
      <c r="E1233" s="61" t="s">
        <v>2038</v>
      </c>
      <c r="F1233" s="60" t="s">
        <v>2039</v>
      </c>
      <c r="G1233" s="62" t="s">
        <v>2762</v>
      </c>
      <c r="H1233" s="63" t="s">
        <v>2763</v>
      </c>
      <c r="I1233" s="64" t="s">
        <v>2764</v>
      </c>
      <c r="J1233" s="63" t="s">
        <v>2765</v>
      </c>
      <c r="K1233" s="65" t="s">
        <v>324</v>
      </c>
      <c r="L1233" s="66">
        <v>1230</v>
      </c>
      <c r="M1233" s="32" t="s">
        <v>6259</v>
      </c>
      <c r="N1233" s="32" t="s">
        <v>2042</v>
      </c>
    </row>
    <row r="1234" spans="1:14" ht="18" customHeight="1" x14ac:dyDescent="0.25">
      <c r="A1234" s="53" t="s">
        <v>6260</v>
      </c>
      <c r="B1234" s="54" t="s">
        <v>6261</v>
      </c>
      <c r="C1234" s="54" t="s">
        <v>6261</v>
      </c>
      <c r="D1234" s="54" t="s">
        <v>3266</v>
      </c>
      <c r="E1234" s="55" t="s">
        <v>2038</v>
      </c>
      <c r="F1234" s="54" t="s">
        <v>2039</v>
      </c>
      <c r="G1234" s="67" t="s">
        <v>2762</v>
      </c>
      <c r="H1234" s="68" t="s">
        <v>2763</v>
      </c>
      <c r="I1234" s="69" t="s">
        <v>2764</v>
      </c>
      <c r="J1234" s="68" t="s">
        <v>2765</v>
      </c>
      <c r="K1234" s="57" t="s">
        <v>324</v>
      </c>
      <c r="L1234" s="58">
        <v>1231</v>
      </c>
      <c r="M1234" s="32" t="s">
        <v>6262</v>
      </c>
      <c r="N1234" s="32" t="s">
        <v>2042</v>
      </c>
    </row>
    <row r="1235" spans="1:14" ht="18" customHeight="1" x14ac:dyDescent="0.25">
      <c r="A1235" s="59" t="s">
        <v>6263</v>
      </c>
      <c r="B1235" s="60" t="s">
        <v>6264</v>
      </c>
      <c r="C1235" s="60" t="s">
        <v>6264</v>
      </c>
      <c r="D1235" s="60" t="s">
        <v>3266</v>
      </c>
      <c r="E1235" s="61" t="s">
        <v>2038</v>
      </c>
      <c r="F1235" s="60" t="s">
        <v>2039</v>
      </c>
      <c r="G1235" s="62" t="s">
        <v>2762</v>
      </c>
      <c r="H1235" s="63" t="s">
        <v>2763</v>
      </c>
      <c r="I1235" s="64" t="s">
        <v>2764</v>
      </c>
      <c r="J1235" s="63" t="s">
        <v>2765</v>
      </c>
      <c r="K1235" s="65" t="s">
        <v>324</v>
      </c>
      <c r="L1235" s="66">
        <v>1232</v>
      </c>
      <c r="M1235" s="32" t="s">
        <v>6265</v>
      </c>
      <c r="N1235" s="32" t="s">
        <v>2042</v>
      </c>
    </row>
    <row r="1236" spans="1:14" ht="18" customHeight="1" x14ac:dyDescent="0.25">
      <c r="A1236" s="53" t="s">
        <v>6266</v>
      </c>
      <c r="B1236" s="54" t="s">
        <v>6267</v>
      </c>
      <c r="C1236" s="54" t="s">
        <v>6267</v>
      </c>
      <c r="D1236" s="54" t="s">
        <v>3266</v>
      </c>
      <c r="E1236" s="55" t="s">
        <v>2038</v>
      </c>
      <c r="F1236" s="54" t="s">
        <v>2039</v>
      </c>
      <c r="G1236" s="67" t="s">
        <v>2762</v>
      </c>
      <c r="H1236" s="68" t="s">
        <v>2763</v>
      </c>
      <c r="I1236" s="69" t="s">
        <v>2764</v>
      </c>
      <c r="J1236" s="68" t="s">
        <v>2765</v>
      </c>
      <c r="K1236" s="57" t="s">
        <v>324</v>
      </c>
      <c r="L1236" s="58">
        <v>1233</v>
      </c>
      <c r="M1236" s="32" t="s">
        <v>6268</v>
      </c>
      <c r="N1236" s="32" t="s">
        <v>2042</v>
      </c>
    </row>
    <row r="1237" spans="1:14" ht="18" customHeight="1" x14ac:dyDescent="0.25">
      <c r="A1237" s="59" t="s">
        <v>6269</v>
      </c>
      <c r="B1237" s="60" t="s">
        <v>6270</v>
      </c>
      <c r="C1237" s="60" t="s">
        <v>6270</v>
      </c>
      <c r="D1237" s="60" t="s">
        <v>3266</v>
      </c>
      <c r="E1237" s="61" t="s">
        <v>2038</v>
      </c>
      <c r="F1237" s="60" t="s">
        <v>2039</v>
      </c>
      <c r="G1237" s="62" t="s">
        <v>2762</v>
      </c>
      <c r="H1237" s="63" t="s">
        <v>2763</v>
      </c>
      <c r="I1237" s="64" t="s">
        <v>2764</v>
      </c>
      <c r="J1237" s="63" t="s">
        <v>2765</v>
      </c>
      <c r="K1237" s="65" t="s">
        <v>324</v>
      </c>
      <c r="L1237" s="66">
        <v>1234</v>
      </c>
      <c r="M1237" s="32" t="s">
        <v>6271</v>
      </c>
      <c r="N1237" s="32" t="s">
        <v>2042</v>
      </c>
    </row>
    <row r="1238" spans="1:14" ht="18" customHeight="1" x14ac:dyDescent="0.25">
      <c r="A1238" s="53" t="s">
        <v>6272</v>
      </c>
      <c r="B1238" s="54" t="s">
        <v>6273</v>
      </c>
      <c r="C1238" s="54" t="s">
        <v>6273</v>
      </c>
      <c r="D1238" s="54" t="s">
        <v>3266</v>
      </c>
      <c r="E1238" s="55" t="s">
        <v>2038</v>
      </c>
      <c r="F1238" s="54" t="s">
        <v>2039</v>
      </c>
      <c r="G1238" s="67" t="s">
        <v>2762</v>
      </c>
      <c r="H1238" s="68" t="s">
        <v>2763</v>
      </c>
      <c r="I1238" s="69" t="s">
        <v>2764</v>
      </c>
      <c r="J1238" s="68" t="s">
        <v>2765</v>
      </c>
      <c r="K1238" s="57" t="s">
        <v>324</v>
      </c>
      <c r="L1238" s="58">
        <v>1235</v>
      </c>
      <c r="M1238" s="32" t="s">
        <v>6274</v>
      </c>
      <c r="N1238" s="32" t="s">
        <v>2042</v>
      </c>
    </row>
    <row r="1239" spans="1:14" ht="18" customHeight="1" x14ac:dyDescent="0.25">
      <c r="A1239" s="59" t="s">
        <v>6275</v>
      </c>
      <c r="B1239" s="60" t="s">
        <v>6276</v>
      </c>
      <c r="C1239" s="60" t="s">
        <v>6276</v>
      </c>
      <c r="D1239" s="60" t="s">
        <v>3266</v>
      </c>
      <c r="E1239" s="61" t="s">
        <v>2038</v>
      </c>
      <c r="F1239" s="60" t="s">
        <v>2039</v>
      </c>
      <c r="G1239" s="62" t="s">
        <v>2762</v>
      </c>
      <c r="H1239" s="63" t="s">
        <v>2763</v>
      </c>
      <c r="I1239" s="64" t="s">
        <v>2764</v>
      </c>
      <c r="J1239" s="63" t="s">
        <v>2765</v>
      </c>
      <c r="K1239" s="65" t="s">
        <v>324</v>
      </c>
      <c r="L1239" s="66">
        <v>1236</v>
      </c>
      <c r="M1239" s="32" t="s">
        <v>6277</v>
      </c>
      <c r="N1239" s="32" t="s">
        <v>2042</v>
      </c>
    </row>
    <row r="1240" spans="1:14" ht="18" customHeight="1" x14ac:dyDescent="0.25">
      <c r="A1240" s="53" t="s">
        <v>6278</v>
      </c>
      <c r="B1240" s="54" t="s">
        <v>6279</v>
      </c>
      <c r="C1240" s="54" t="s">
        <v>6279</v>
      </c>
      <c r="D1240" s="54" t="s">
        <v>3266</v>
      </c>
      <c r="E1240" s="55" t="s">
        <v>2038</v>
      </c>
      <c r="F1240" s="54" t="s">
        <v>2039</v>
      </c>
      <c r="G1240" s="67" t="s">
        <v>2762</v>
      </c>
      <c r="H1240" s="68" t="s">
        <v>2763</v>
      </c>
      <c r="I1240" s="69" t="s">
        <v>2764</v>
      </c>
      <c r="J1240" s="68" t="s">
        <v>2765</v>
      </c>
      <c r="K1240" s="57" t="s">
        <v>324</v>
      </c>
      <c r="L1240" s="58">
        <v>1237</v>
      </c>
      <c r="M1240" s="32" t="s">
        <v>6280</v>
      </c>
      <c r="N1240" s="32" t="s">
        <v>2042</v>
      </c>
    </row>
    <row r="1241" spans="1:14" ht="18" customHeight="1" x14ac:dyDescent="0.25">
      <c r="A1241" s="59" t="s">
        <v>6281</v>
      </c>
      <c r="B1241" s="60" t="s">
        <v>6282</v>
      </c>
      <c r="C1241" s="60" t="s">
        <v>6282</v>
      </c>
      <c r="D1241" s="60" t="s">
        <v>3266</v>
      </c>
      <c r="E1241" s="61" t="s">
        <v>2038</v>
      </c>
      <c r="F1241" s="60" t="s">
        <v>2039</v>
      </c>
      <c r="G1241" s="62" t="s">
        <v>2762</v>
      </c>
      <c r="H1241" s="63" t="s">
        <v>2763</v>
      </c>
      <c r="I1241" s="64" t="s">
        <v>2764</v>
      </c>
      <c r="J1241" s="63" t="s">
        <v>2765</v>
      </c>
      <c r="K1241" s="65" t="s">
        <v>324</v>
      </c>
      <c r="L1241" s="66">
        <v>1238</v>
      </c>
      <c r="M1241" s="32" t="s">
        <v>6283</v>
      </c>
      <c r="N1241" s="32" t="s">
        <v>2042</v>
      </c>
    </row>
    <row r="1242" spans="1:14" ht="18" customHeight="1" x14ac:dyDescent="0.25">
      <c r="A1242" s="53" t="s">
        <v>6284</v>
      </c>
      <c r="B1242" s="54" t="s">
        <v>6285</v>
      </c>
      <c r="C1242" s="54" t="s">
        <v>6285</v>
      </c>
      <c r="D1242" s="54" t="s">
        <v>3266</v>
      </c>
      <c r="E1242" s="55" t="s">
        <v>2038</v>
      </c>
      <c r="F1242" s="54" t="s">
        <v>2039</v>
      </c>
      <c r="G1242" s="67" t="s">
        <v>2762</v>
      </c>
      <c r="H1242" s="68" t="s">
        <v>2763</v>
      </c>
      <c r="I1242" s="69" t="s">
        <v>2764</v>
      </c>
      <c r="J1242" s="68" t="s">
        <v>2765</v>
      </c>
      <c r="K1242" s="57" t="s">
        <v>324</v>
      </c>
      <c r="L1242" s="58">
        <v>1239</v>
      </c>
      <c r="M1242" s="32" t="s">
        <v>6286</v>
      </c>
      <c r="N1242" s="32" t="s">
        <v>2042</v>
      </c>
    </row>
    <row r="1243" spans="1:14" ht="18" customHeight="1" x14ac:dyDescent="0.25">
      <c r="A1243" s="59" t="s">
        <v>6287</v>
      </c>
      <c r="B1243" s="60" t="s">
        <v>6288</v>
      </c>
      <c r="C1243" s="60" t="s">
        <v>6288</v>
      </c>
      <c r="D1243" s="60" t="s">
        <v>3266</v>
      </c>
      <c r="E1243" s="61" t="s">
        <v>2038</v>
      </c>
      <c r="F1243" s="60" t="s">
        <v>2039</v>
      </c>
      <c r="G1243" s="62" t="s">
        <v>2762</v>
      </c>
      <c r="H1243" s="63" t="s">
        <v>2763</v>
      </c>
      <c r="I1243" s="64" t="s">
        <v>2764</v>
      </c>
      <c r="J1243" s="63" t="s">
        <v>2765</v>
      </c>
      <c r="K1243" s="65" t="s">
        <v>324</v>
      </c>
      <c r="L1243" s="66">
        <v>1240</v>
      </c>
      <c r="M1243" s="32" t="s">
        <v>6289</v>
      </c>
      <c r="N1243" s="32" t="s">
        <v>2042</v>
      </c>
    </row>
    <row r="1244" spans="1:14" ht="18" customHeight="1" x14ac:dyDescent="0.25">
      <c r="A1244" s="53" t="s">
        <v>6290</v>
      </c>
      <c r="B1244" s="54" t="s">
        <v>6291</v>
      </c>
      <c r="C1244" s="54" t="s">
        <v>6291</v>
      </c>
      <c r="D1244" s="54" t="s">
        <v>3266</v>
      </c>
      <c r="E1244" s="55" t="s">
        <v>2038</v>
      </c>
      <c r="F1244" s="54" t="s">
        <v>2039</v>
      </c>
      <c r="G1244" s="67" t="s">
        <v>2762</v>
      </c>
      <c r="H1244" s="68" t="s">
        <v>2763</v>
      </c>
      <c r="I1244" s="69" t="s">
        <v>2764</v>
      </c>
      <c r="J1244" s="68" t="s">
        <v>2765</v>
      </c>
      <c r="K1244" s="57" t="s">
        <v>324</v>
      </c>
      <c r="L1244" s="58">
        <v>1241</v>
      </c>
      <c r="M1244" s="32" t="s">
        <v>6292</v>
      </c>
      <c r="N1244" s="32" t="s">
        <v>2042</v>
      </c>
    </row>
    <row r="1245" spans="1:14" ht="18" customHeight="1" x14ac:dyDescent="0.25">
      <c r="A1245" s="59" t="s">
        <v>6293</v>
      </c>
      <c r="B1245" s="60" t="s">
        <v>6294</v>
      </c>
      <c r="C1245" s="60" t="s">
        <v>6294</v>
      </c>
      <c r="D1245" s="60" t="s">
        <v>3266</v>
      </c>
      <c r="E1245" s="61" t="s">
        <v>2038</v>
      </c>
      <c r="F1245" s="60" t="s">
        <v>2039</v>
      </c>
      <c r="G1245" s="62" t="s">
        <v>2762</v>
      </c>
      <c r="H1245" s="63" t="s">
        <v>2763</v>
      </c>
      <c r="I1245" s="64" t="s">
        <v>2764</v>
      </c>
      <c r="J1245" s="63" t="s">
        <v>2765</v>
      </c>
      <c r="K1245" s="65" t="s">
        <v>324</v>
      </c>
      <c r="L1245" s="66">
        <v>1242</v>
      </c>
      <c r="M1245" s="32" t="s">
        <v>6295</v>
      </c>
      <c r="N1245" s="32" t="s">
        <v>2042</v>
      </c>
    </row>
    <row r="1246" spans="1:14" ht="18" customHeight="1" x14ac:dyDescent="0.25">
      <c r="A1246" s="53" t="s">
        <v>6296</v>
      </c>
      <c r="B1246" s="54" t="s">
        <v>6297</v>
      </c>
      <c r="C1246" s="54" t="s">
        <v>6297</v>
      </c>
      <c r="D1246" s="54" t="s">
        <v>3266</v>
      </c>
      <c r="E1246" s="55" t="s">
        <v>2038</v>
      </c>
      <c r="F1246" s="54" t="s">
        <v>2039</v>
      </c>
      <c r="G1246" s="67" t="s">
        <v>2762</v>
      </c>
      <c r="H1246" s="68" t="s">
        <v>2763</v>
      </c>
      <c r="I1246" s="69" t="s">
        <v>2764</v>
      </c>
      <c r="J1246" s="68" t="s">
        <v>2765</v>
      </c>
      <c r="K1246" s="57" t="s">
        <v>324</v>
      </c>
      <c r="L1246" s="58">
        <v>1243</v>
      </c>
      <c r="M1246" s="32" t="s">
        <v>6298</v>
      </c>
      <c r="N1246" s="32" t="s">
        <v>2042</v>
      </c>
    </row>
    <row r="1247" spans="1:14" ht="18" customHeight="1" x14ac:dyDescent="0.25">
      <c r="A1247" s="59" t="s">
        <v>6299</v>
      </c>
      <c r="B1247" s="60" t="s">
        <v>6300</v>
      </c>
      <c r="C1247" s="60" t="s">
        <v>6300</v>
      </c>
      <c r="D1247" s="60" t="s">
        <v>3266</v>
      </c>
      <c r="E1247" s="61" t="s">
        <v>2038</v>
      </c>
      <c r="F1247" s="60" t="s">
        <v>2039</v>
      </c>
      <c r="G1247" s="62" t="s">
        <v>2762</v>
      </c>
      <c r="H1247" s="63" t="s">
        <v>2763</v>
      </c>
      <c r="I1247" s="64" t="s">
        <v>2764</v>
      </c>
      <c r="J1247" s="63" t="s">
        <v>2765</v>
      </c>
      <c r="K1247" s="65" t="s">
        <v>324</v>
      </c>
      <c r="L1247" s="66">
        <v>1244</v>
      </c>
      <c r="M1247" s="32" t="s">
        <v>6301</v>
      </c>
      <c r="N1247" s="32" t="s">
        <v>2042</v>
      </c>
    </row>
    <row r="1248" spans="1:14" ht="18" customHeight="1" x14ac:dyDescent="0.25">
      <c r="A1248" s="53" t="s">
        <v>6302</v>
      </c>
      <c r="B1248" s="54" t="s">
        <v>6303</v>
      </c>
      <c r="C1248" s="54" t="s">
        <v>6303</v>
      </c>
      <c r="D1248" s="54" t="s">
        <v>3266</v>
      </c>
      <c r="E1248" s="55" t="s">
        <v>2038</v>
      </c>
      <c r="F1248" s="54" t="s">
        <v>2039</v>
      </c>
      <c r="G1248" s="67" t="s">
        <v>2762</v>
      </c>
      <c r="H1248" s="68" t="s">
        <v>2763</v>
      </c>
      <c r="I1248" s="69" t="s">
        <v>2764</v>
      </c>
      <c r="J1248" s="68" t="s">
        <v>2765</v>
      </c>
      <c r="K1248" s="57" t="s">
        <v>324</v>
      </c>
      <c r="L1248" s="58">
        <v>1245</v>
      </c>
      <c r="M1248" s="32" t="s">
        <v>6304</v>
      </c>
      <c r="N1248" s="32" t="s">
        <v>2042</v>
      </c>
    </row>
    <row r="1249" spans="1:14" ht="18" customHeight="1" x14ac:dyDescent="0.25">
      <c r="A1249" s="59" t="s">
        <v>6305</v>
      </c>
      <c r="B1249" s="60" t="s">
        <v>6306</v>
      </c>
      <c r="C1249" s="60" t="s">
        <v>6306</v>
      </c>
      <c r="D1249" s="60" t="s">
        <v>3266</v>
      </c>
      <c r="E1249" s="61" t="s">
        <v>2038</v>
      </c>
      <c r="F1249" s="60" t="s">
        <v>2039</v>
      </c>
      <c r="G1249" s="62" t="s">
        <v>2762</v>
      </c>
      <c r="H1249" s="63" t="s">
        <v>2763</v>
      </c>
      <c r="I1249" s="64" t="s">
        <v>2764</v>
      </c>
      <c r="J1249" s="63" t="s">
        <v>2765</v>
      </c>
      <c r="K1249" s="65" t="s">
        <v>324</v>
      </c>
      <c r="L1249" s="66">
        <v>1246</v>
      </c>
      <c r="M1249" s="32" t="s">
        <v>6307</v>
      </c>
      <c r="N1249" s="32" t="s">
        <v>2042</v>
      </c>
    </row>
    <row r="1250" spans="1:14" ht="18" customHeight="1" x14ac:dyDescent="0.25">
      <c r="A1250" s="53" t="s">
        <v>6308</v>
      </c>
      <c r="B1250" s="54" t="s">
        <v>6309</v>
      </c>
      <c r="C1250" s="54" t="s">
        <v>6309</v>
      </c>
      <c r="D1250" s="54" t="s">
        <v>6310</v>
      </c>
      <c r="E1250" s="55" t="s">
        <v>2038</v>
      </c>
      <c r="F1250" s="54" t="s">
        <v>2039</v>
      </c>
      <c r="G1250" s="67" t="s">
        <v>2762</v>
      </c>
      <c r="H1250" s="68" t="s">
        <v>2763</v>
      </c>
      <c r="I1250" s="69" t="s">
        <v>2764</v>
      </c>
      <c r="J1250" s="68" t="s">
        <v>2765</v>
      </c>
      <c r="K1250" s="57" t="s">
        <v>324</v>
      </c>
      <c r="L1250" s="58">
        <v>1247</v>
      </c>
      <c r="M1250" s="32" t="s">
        <v>6311</v>
      </c>
      <c r="N1250" s="32" t="s">
        <v>2042</v>
      </c>
    </row>
    <row r="1251" spans="1:14" ht="18" customHeight="1" x14ac:dyDescent="0.25">
      <c r="A1251" s="59" t="s">
        <v>6312</v>
      </c>
      <c r="B1251" s="60" t="s">
        <v>6313</v>
      </c>
      <c r="C1251" s="60" t="s">
        <v>6313</v>
      </c>
      <c r="D1251" s="60" t="s">
        <v>6310</v>
      </c>
      <c r="E1251" s="61" t="s">
        <v>2038</v>
      </c>
      <c r="F1251" s="60" t="s">
        <v>2039</v>
      </c>
      <c r="G1251" s="62" t="s">
        <v>2762</v>
      </c>
      <c r="H1251" s="63" t="s">
        <v>2763</v>
      </c>
      <c r="I1251" s="64" t="s">
        <v>2764</v>
      </c>
      <c r="J1251" s="63" t="s">
        <v>2765</v>
      </c>
      <c r="K1251" s="65" t="s">
        <v>324</v>
      </c>
      <c r="L1251" s="66">
        <v>1248</v>
      </c>
      <c r="M1251" s="32" t="s">
        <v>6314</v>
      </c>
      <c r="N1251" s="32" t="s">
        <v>2042</v>
      </c>
    </row>
    <row r="1252" spans="1:14" ht="18" customHeight="1" x14ac:dyDescent="0.25">
      <c r="A1252" s="53" t="s">
        <v>6315</v>
      </c>
      <c r="B1252" s="54" t="s">
        <v>6316</v>
      </c>
      <c r="C1252" s="54" t="s">
        <v>6316</v>
      </c>
      <c r="D1252" s="54" t="s">
        <v>6310</v>
      </c>
      <c r="E1252" s="55" t="s">
        <v>2038</v>
      </c>
      <c r="F1252" s="54" t="s">
        <v>2039</v>
      </c>
      <c r="G1252" s="67" t="s">
        <v>2762</v>
      </c>
      <c r="H1252" s="68" t="s">
        <v>2763</v>
      </c>
      <c r="I1252" s="69" t="s">
        <v>2764</v>
      </c>
      <c r="J1252" s="68" t="s">
        <v>2765</v>
      </c>
      <c r="K1252" s="57" t="s">
        <v>324</v>
      </c>
      <c r="L1252" s="58">
        <v>1249</v>
      </c>
      <c r="M1252" s="32" t="s">
        <v>6317</v>
      </c>
      <c r="N1252" s="32" t="s">
        <v>2042</v>
      </c>
    </row>
    <row r="1253" spans="1:14" ht="18" customHeight="1" x14ac:dyDescent="0.25">
      <c r="A1253" s="59" t="s">
        <v>6318</v>
      </c>
      <c r="B1253" s="60" t="s">
        <v>6319</v>
      </c>
      <c r="C1253" s="60" t="s">
        <v>6319</v>
      </c>
      <c r="D1253" s="60" t="s">
        <v>6310</v>
      </c>
      <c r="E1253" s="61" t="s">
        <v>2038</v>
      </c>
      <c r="F1253" s="60" t="s">
        <v>2039</v>
      </c>
      <c r="G1253" s="62" t="s">
        <v>2762</v>
      </c>
      <c r="H1253" s="63" t="s">
        <v>2763</v>
      </c>
      <c r="I1253" s="64" t="s">
        <v>2764</v>
      </c>
      <c r="J1253" s="63" t="s">
        <v>2765</v>
      </c>
      <c r="K1253" s="65" t="s">
        <v>324</v>
      </c>
      <c r="L1253" s="66">
        <v>1250</v>
      </c>
      <c r="M1253" s="32" t="s">
        <v>6320</v>
      </c>
      <c r="N1253" s="32" t="s">
        <v>2042</v>
      </c>
    </row>
    <row r="1254" spans="1:14" ht="18" customHeight="1" x14ac:dyDescent="0.25">
      <c r="A1254" s="53" t="s">
        <v>6321</v>
      </c>
      <c r="B1254" s="54" t="s">
        <v>6322</v>
      </c>
      <c r="C1254" s="54" t="s">
        <v>6322</v>
      </c>
      <c r="D1254" s="54" t="s">
        <v>6310</v>
      </c>
      <c r="E1254" s="55" t="s">
        <v>2038</v>
      </c>
      <c r="F1254" s="54" t="s">
        <v>2039</v>
      </c>
      <c r="G1254" s="67" t="s">
        <v>2762</v>
      </c>
      <c r="H1254" s="68" t="s">
        <v>2763</v>
      </c>
      <c r="I1254" s="69" t="s">
        <v>2764</v>
      </c>
      <c r="J1254" s="68" t="s">
        <v>2765</v>
      </c>
      <c r="K1254" s="57" t="s">
        <v>324</v>
      </c>
      <c r="L1254" s="58">
        <v>1251</v>
      </c>
      <c r="M1254" s="32" t="s">
        <v>6323</v>
      </c>
      <c r="N1254" s="32" t="s">
        <v>2042</v>
      </c>
    </row>
    <row r="1255" spans="1:14" ht="18" customHeight="1" x14ac:dyDescent="0.25">
      <c r="A1255" s="59" t="s">
        <v>6324</v>
      </c>
      <c r="B1255" s="60" t="s">
        <v>6325</v>
      </c>
      <c r="C1255" s="60" t="s">
        <v>6325</v>
      </c>
      <c r="D1255" s="60" t="s">
        <v>6310</v>
      </c>
      <c r="E1255" s="61" t="s">
        <v>2038</v>
      </c>
      <c r="F1255" s="60" t="s">
        <v>2039</v>
      </c>
      <c r="G1255" s="62" t="s">
        <v>2762</v>
      </c>
      <c r="H1255" s="63" t="s">
        <v>2763</v>
      </c>
      <c r="I1255" s="64" t="s">
        <v>2764</v>
      </c>
      <c r="J1255" s="63" t="s">
        <v>2765</v>
      </c>
      <c r="K1255" s="65" t="s">
        <v>324</v>
      </c>
      <c r="L1255" s="66">
        <v>1252</v>
      </c>
      <c r="M1255" s="32" t="s">
        <v>6326</v>
      </c>
      <c r="N1255" s="32" t="s">
        <v>2042</v>
      </c>
    </row>
    <row r="1256" spans="1:14" ht="18" customHeight="1" x14ac:dyDescent="0.25">
      <c r="A1256" s="53" t="s">
        <v>6327</v>
      </c>
      <c r="B1256" s="54" t="s">
        <v>6328</v>
      </c>
      <c r="C1256" s="54" t="s">
        <v>6328</v>
      </c>
      <c r="D1256" s="54" t="s">
        <v>6310</v>
      </c>
      <c r="E1256" s="55" t="s">
        <v>2038</v>
      </c>
      <c r="F1256" s="54" t="s">
        <v>2039</v>
      </c>
      <c r="G1256" s="67" t="s">
        <v>2762</v>
      </c>
      <c r="H1256" s="68" t="s">
        <v>2763</v>
      </c>
      <c r="I1256" s="69" t="s">
        <v>2764</v>
      </c>
      <c r="J1256" s="68" t="s">
        <v>2765</v>
      </c>
      <c r="K1256" s="57" t="s">
        <v>324</v>
      </c>
      <c r="L1256" s="58">
        <v>1253</v>
      </c>
      <c r="M1256" s="32" t="s">
        <v>6329</v>
      </c>
      <c r="N1256" s="32" t="s">
        <v>2042</v>
      </c>
    </row>
    <row r="1257" spans="1:14" ht="18" customHeight="1" x14ac:dyDescent="0.25">
      <c r="A1257" s="59" t="s">
        <v>6330</v>
      </c>
      <c r="B1257" s="60" t="s">
        <v>6331</v>
      </c>
      <c r="C1257" s="60" t="s">
        <v>6331</v>
      </c>
      <c r="D1257" s="60" t="s">
        <v>6310</v>
      </c>
      <c r="E1257" s="61" t="s">
        <v>2038</v>
      </c>
      <c r="F1257" s="60" t="s">
        <v>2039</v>
      </c>
      <c r="G1257" s="62" t="s">
        <v>2762</v>
      </c>
      <c r="H1257" s="63" t="s">
        <v>2763</v>
      </c>
      <c r="I1257" s="64" t="s">
        <v>2764</v>
      </c>
      <c r="J1257" s="63" t="s">
        <v>2765</v>
      </c>
      <c r="K1257" s="65" t="s">
        <v>324</v>
      </c>
      <c r="L1257" s="66">
        <v>1254</v>
      </c>
      <c r="M1257" s="32" t="s">
        <v>6332</v>
      </c>
      <c r="N1257" s="32" t="s">
        <v>2042</v>
      </c>
    </row>
    <row r="1258" spans="1:14" ht="18" customHeight="1" x14ac:dyDescent="0.25">
      <c r="A1258" s="53" t="s">
        <v>6333</v>
      </c>
      <c r="B1258" s="54" t="s">
        <v>6334</v>
      </c>
      <c r="C1258" s="54" t="s">
        <v>6334</v>
      </c>
      <c r="D1258" s="54" t="s">
        <v>6335</v>
      </c>
      <c r="E1258" s="55" t="s">
        <v>2043</v>
      </c>
      <c r="F1258" s="54" t="s">
        <v>2044</v>
      </c>
      <c r="G1258" s="67" t="s">
        <v>6336</v>
      </c>
      <c r="H1258" s="68" t="s">
        <v>2763</v>
      </c>
      <c r="I1258" s="69" t="s">
        <v>2764</v>
      </c>
      <c r="J1258" s="68" t="s">
        <v>2765</v>
      </c>
      <c r="K1258" s="57" t="s">
        <v>324</v>
      </c>
      <c r="L1258" s="58">
        <v>1255</v>
      </c>
      <c r="M1258" s="32" t="s">
        <v>6337</v>
      </c>
      <c r="N1258" s="32" t="s">
        <v>2047</v>
      </c>
    </row>
    <row r="1259" spans="1:14" ht="18" customHeight="1" x14ac:dyDescent="0.25">
      <c r="A1259" s="59" t="s">
        <v>6338</v>
      </c>
      <c r="B1259" s="60" t="s">
        <v>6339</v>
      </c>
      <c r="C1259" s="60" t="s">
        <v>6339</v>
      </c>
      <c r="D1259" s="60" t="s">
        <v>6335</v>
      </c>
      <c r="E1259" s="61" t="s">
        <v>2043</v>
      </c>
      <c r="F1259" s="60" t="s">
        <v>2044</v>
      </c>
      <c r="G1259" s="62" t="s">
        <v>6336</v>
      </c>
      <c r="H1259" s="63" t="s">
        <v>2763</v>
      </c>
      <c r="I1259" s="64" t="s">
        <v>2764</v>
      </c>
      <c r="J1259" s="63" t="s">
        <v>2765</v>
      </c>
      <c r="K1259" s="65" t="s">
        <v>324</v>
      </c>
      <c r="L1259" s="66">
        <v>1256</v>
      </c>
      <c r="M1259" s="32" t="s">
        <v>6340</v>
      </c>
      <c r="N1259" s="32" t="s">
        <v>2047</v>
      </c>
    </row>
    <row r="1260" spans="1:14" ht="18" customHeight="1" x14ac:dyDescent="0.25">
      <c r="A1260" s="53" t="s">
        <v>6341</v>
      </c>
      <c r="B1260" s="54" t="s">
        <v>6342</v>
      </c>
      <c r="C1260" s="54" t="s">
        <v>6342</v>
      </c>
      <c r="D1260" s="54" t="s">
        <v>6335</v>
      </c>
      <c r="E1260" s="55" t="s">
        <v>2043</v>
      </c>
      <c r="F1260" s="54" t="s">
        <v>2044</v>
      </c>
      <c r="G1260" s="67" t="s">
        <v>6336</v>
      </c>
      <c r="H1260" s="68" t="s">
        <v>2763</v>
      </c>
      <c r="I1260" s="69" t="s">
        <v>2764</v>
      </c>
      <c r="J1260" s="68" t="s">
        <v>2765</v>
      </c>
      <c r="K1260" s="57" t="s">
        <v>324</v>
      </c>
      <c r="L1260" s="58">
        <v>1257</v>
      </c>
      <c r="M1260" s="32" t="s">
        <v>6343</v>
      </c>
      <c r="N1260" s="32" t="s">
        <v>2047</v>
      </c>
    </row>
    <row r="1261" spans="1:14" ht="18" customHeight="1" x14ac:dyDescent="0.25">
      <c r="A1261" s="59" t="s">
        <v>6344</v>
      </c>
      <c r="B1261" s="60" t="s">
        <v>6345</v>
      </c>
      <c r="C1261" s="60" t="s">
        <v>6345</v>
      </c>
      <c r="D1261" s="60" t="s">
        <v>6335</v>
      </c>
      <c r="E1261" s="61" t="s">
        <v>2043</v>
      </c>
      <c r="F1261" s="60" t="s">
        <v>2044</v>
      </c>
      <c r="G1261" s="62" t="s">
        <v>6336</v>
      </c>
      <c r="H1261" s="63" t="s">
        <v>2763</v>
      </c>
      <c r="I1261" s="64" t="s">
        <v>2764</v>
      </c>
      <c r="J1261" s="63" t="s">
        <v>2765</v>
      </c>
      <c r="K1261" s="65" t="s">
        <v>324</v>
      </c>
      <c r="L1261" s="66">
        <v>1258</v>
      </c>
      <c r="M1261" s="32" t="s">
        <v>6346</v>
      </c>
      <c r="N1261" s="32" t="s">
        <v>2047</v>
      </c>
    </row>
    <row r="1262" spans="1:14" ht="18" customHeight="1" x14ac:dyDescent="0.25">
      <c r="A1262" s="53" t="s">
        <v>6347</v>
      </c>
      <c r="B1262" s="54" t="s">
        <v>6348</v>
      </c>
      <c r="C1262" s="54" t="s">
        <v>6348</v>
      </c>
      <c r="D1262" s="54" t="s">
        <v>6335</v>
      </c>
      <c r="E1262" s="55" t="s">
        <v>2043</v>
      </c>
      <c r="F1262" s="54" t="s">
        <v>2044</v>
      </c>
      <c r="G1262" s="67" t="s">
        <v>6336</v>
      </c>
      <c r="H1262" s="68" t="s">
        <v>2763</v>
      </c>
      <c r="I1262" s="69" t="s">
        <v>2764</v>
      </c>
      <c r="J1262" s="68" t="s">
        <v>2765</v>
      </c>
      <c r="K1262" s="57" t="s">
        <v>324</v>
      </c>
      <c r="L1262" s="58">
        <v>1259</v>
      </c>
      <c r="M1262" s="32" t="s">
        <v>6349</v>
      </c>
      <c r="N1262" s="32" t="s">
        <v>2047</v>
      </c>
    </row>
    <row r="1263" spans="1:14" ht="18" customHeight="1" x14ac:dyDescent="0.25">
      <c r="A1263" s="59" t="s">
        <v>6350</v>
      </c>
      <c r="B1263" s="60" t="s">
        <v>6351</v>
      </c>
      <c r="C1263" s="60" t="s">
        <v>6351</v>
      </c>
      <c r="D1263" s="60" t="s">
        <v>6335</v>
      </c>
      <c r="E1263" s="61" t="s">
        <v>2043</v>
      </c>
      <c r="F1263" s="60" t="s">
        <v>2044</v>
      </c>
      <c r="G1263" s="62" t="s">
        <v>6336</v>
      </c>
      <c r="H1263" s="63" t="s">
        <v>2763</v>
      </c>
      <c r="I1263" s="64" t="s">
        <v>2764</v>
      </c>
      <c r="J1263" s="63" t="s">
        <v>2765</v>
      </c>
      <c r="K1263" s="65" t="s">
        <v>324</v>
      </c>
      <c r="L1263" s="66">
        <v>1260</v>
      </c>
      <c r="M1263" s="32" t="s">
        <v>6352</v>
      </c>
      <c r="N1263" s="32" t="s">
        <v>2047</v>
      </c>
    </row>
    <row r="1264" spans="1:14" ht="18" customHeight="1" x14ac:dyDescent="0.25">
      <c r="A1264" s="53" t="s">
        <v>6353</v>
      </c>
      <c r="B1264" s="54" t="s">
        <v>6354</v>
      </c>
      <c r="C1264" s="54" t="s">
        <v>6354</v>
      </c>
      <c r="D1264" s="54" t="s">
        <v>6335</v>
      </c>
      <c r="E1264" s="55" t="s">
        <v>2043</v>
      </c>
      <c r="F1264" s="54" t="s">
        <v>2044</v>
      </c>
      <c r="G1264" s="67" t="s">
        <v>6336</v>
      </c>
      <c r="H1264" s="68" t="s">
        <v>2763</v>
      </c>
      <c r="I1264" s="69" t="s">
        <v>2764</v>
      </c>
      <c r="J1264" s="68" t="s">
        <v>2765</v>
      </c>
      <c r="K1264" s="57" t="s">
        <v>324</v>
      </c>
      <c r="L1264" s="58">
        <v>1261</v>
      </c>
      <c r="M1264" s="32" t="s">
        <v>6355</v>
      </c>
      <c r="N1264" s="32" t="s">
        <v>2047</v>
      </c>
    </row>
    <row r="1265" spans="1:14" ht="18" customHeight="1" x14ac:dyDescent="0.25">
      <c r="A1265" s="73" t="s">
        <v>2043</v>
      </c>
      <c r="B1265" s="60" t="s">
        <v>2044</v>
      </c>
      <c r="C1265" s="61"/>
      <c r="D1265" s="61"/>
      <c r="E1265" s="61" t="s">
        <v>2043</v>
      </c>
      <c r="F1265" s="60" t="s">
        <v>2044</v>
      </c>
      <c r="G1265" s="62"/>
      <c r="H1265" s="63"/>
      <c r="I1265" s="64"/>
      <c r="J1265" s="63"/>
      <c r="K1265" s="65" t="s">
        <v>2740</v>
      </c>
      <c r="L1265" s="66">
        <v>1262</v>
      </c>
      <c r="M1265" s="32" t="s">
        <v>2047</v>
      </c>
      <c r="N1265" s="32" t="s">
        <v>2047</v>
      </c>
    </row>
    <row r="1266" spans="1:14" ht="18" customHeight="1" x14ac:dyDescent="0.25">
      <c r="A1266" s="53" t="s">
        <v>6356</v>
      </c>
      <c r="B1266" s="54" t="s">
        <v>6357</v>
      </c>
      <c r="C1266" s="54" t="s">
        <v>6357</v>
      </c>
      <c r="D1266" s="54" t="s">
        <v>2761</v>
      </c>
      <c r="E1266" s="55" t="s">
        <v>2048</v>
      </c>
      <c r="F1266" s="54" t="s">
        <v>2049</v>
      </c>
      <c r="G1266" s="67" t="s">
        <v>6358</v>
      </c>
      <c r="H1266" s="68" t="s">
        <v>2763</v>
      </c>
      <c r="I1266" s="69" t="s">
        <v>2764</v>
      </c>
      <c r="J1266" s="68" t="s">
        <v>2765</v>
      </c>
      <c r="K1266" s="57" t="s">
        <v>324</v>
      </c>
      <c r="L1266" s="58">
        <v>1263</v>
      </c>
      <c r="M1266" s="32" t="s">
        <v>6359</v>
      </c>
      <c r="N1266" s="32" t="s">
        <v>2052</v>
      </c>
    </row>
    <row r="1267" spans="1:14" ht="18" customHeight="1" x14ac:dyDescent="0.25">
      <c r="A1267" s="59" t="s">
        <v>6360</v>
      </c>
      <c r="B1267" s="60" t="s">
        <v>6361</v>
      </c>
      <c r="C1267" s="60" t="s">
        <v>6361</v>
      </c>
      <c r="D1267" s="60" t="s">
        <v>2761</v>
      </c>
      <c r="E1267" s="61" t="s">
        <v>2048</v>
      </c>
      <c r="F1267" s="60" t="s">
        <v>2049</v>
      </c>
      <c r="G1267" s="62" t="s">
        <v>6358</v>
      </c>
      <c r="H1267" s="63" t="s">
        <v>2763</v>
      </c>
      <c r="I1267" s="64" t="s">
        <v>2764</v>
      </c>
      <c r="J1267" s="63" t="s">
        <v>2765</v>
      </c>
      <c r="K1267" s="65" t="s">
        <v>324</v>
      </c>
      <c r="L1267" s="66">
        <v>1264</v>
      </c>
      <c r="M1267" s="32" t="s">
        <v>6362</v>
      </c>
      <c r="N1267" s="32" t="s">
        <v>2052</v>
      </c>
    </row>
    <row r="1268" spans="1:14" ht="18" customHeight="1" x14ac:dyDescent="0.25">
      <c r="A1268" s="53" t="s">
        <v>6363</v>
      </c>
      <c r="B1268" s="54" t="s">
        <v>6364</v>
      </c>
      <c r="C1268" s="54" t="s">
        <v>6364</v>
      </c>
      <c r="D1268" s="54" t="s">
        <v>2761</v>
      </c>
      <c r="E1268" s="55" t="s">
        <v>2048</v>
      </c>
      <c r="F1268" s="54" t="s">
        <v>2049</v>
      </c>
      <c r="G1268" s="67" t="s">
        <v>6358</v>
      </c>
      <c r="H1268" s="68" t="s">
        <v>2763</v>
      </c>
      <c r="I1268" s="69" t="s">
        <v>2764</v>
      </c>
      <c r="J1268" s="68" t="s">
        <v>2765</v>
      </c>
      <c r="K1268" s="57" t="s">
        <v>324</v>
      </c>
      <c r="L1268" s="58">
        <v>1265</v>
      </c>
      <c r="M1268" s="32" t="s">
        <v>6365</v>
      </c>
      <c r="N1268" s="32" t="s">
        <v>2052</v>
      </c>
    </row>
    <row r="1269" spans="1:14" ht="18" customHeight="1" x14ac:dyDescent="0.25">
      <c r="A1269" s="59" t="s">
        <v>6366</v>
      </c>
      <c r="B1269" s="60" t="s">
        <v>6367</v>
      </c>
      <c r="C1269" s="60" t="s">
        <v>6367</v>
      </c>
      <c r="D1269" s="60" t="s">
        <v>2761</v>
      </c>
      <c r="E1269" s="61" t="s">
        <v>2048</v>
      </c>
      <c r="F1269" s="60" t="s">
        <v>2049</v>
      </c>
      <c r="G1269" s="62" t="s">
        <v>6358</v>
      </c>
      <c r="H1269" s="63" t="s">
        <v>2763</v>
      </c>
      <c r="I1269" s="64" t="s">
        <v>2764</v>
      </c>
      <c r="J1269" s="63" t="s">
        <v>2765</v>
      </c>
      <c r="K1269" s="65" t="s">
        <v>324</v>
      </c>
      <c r="L1269" s="66">
        <v>1266</v>
      </c>
      <c r="M1269" s="32" t="s">
        <v>6368</v>
      </c>
      <c r="N1269" s="32" t="s">
        <v>2052</v>
      </c>
    </row>
    <row r="1270" spans="1:14" ht="18" customHeight="1" x14ac:dyDescent="0.25">
      <c r="A1270" s="53" t="s">
        <v>6369</v>
      </c>
      <c r="B1270" s="54" t="s">
        <v>6370</v>
      </c>
      <c r="C1270" s="54" t="s">
        <v>6370</v>
      </c>
      <c r="D1270" s="54" t="s">
        <v>2761</v>
      </c>
      <c r="E1270" s="55" t="s">
        <v>2048</v>
      </c>
      <c r="F1270" s="54" t="s">
        <v>2049</v>
      </c>
      <c r="G1270" s="67" t="s">
        <v>6358</v>
      </c>
      <c r="H1270" s="68" t="s">
        <v>2763</v>
      </c>
      <c r="I1270" s="69" t="s">
        <v>2764</v>
      </c>
      <c r="J1270" s="68" t="s">
        <v>2765</v>
      </c>
      <c r="K1270" s="57" t="s">
        <v>324</v>
      </c>
      <c r="L1270" s="58">
        <v>1267</v>
      </c>
      <c r="M1270" s="32" t="s">
        <v>6371</v>
      </c>
      <c r="N1270" s="32" t="s">
        <v>2052</v>
      </c>
    </row>
    <row r="1271" spans="1:14" ht="18" customHeight="1" x14ac:dyDescent="0.25">
      <c r="A1271" s="59" t="s">
        <v>6372</v>
      </c>
      <c r="B1271" s="60" t="s">
        <v>6373</v>
      </c>
      <c r="C1271" s="60" t="s">
        <v>6373</v>
      </c>
      <c r="D1271" s="60" t="s">
        <v>2761</v>
      </c>
      <c r="E1271" s="61" t="s">
        <v>2048</v>
      </c>
      <c r="F1271" s="60" t="s">
        <v>2049</v>
      </c>
      <c r="G1271" s="62" t="s">
        <v>6358</v>
      </c>
      <c r="H1271" s="63" t="s">
        <v>2763</v>
      </c>
      <c r="I1271" s="64" t="s">
        <v>2764</v>
      </c>
      <c r="J1271" s="63" t="s">
        <v>2765</v>
      </c>
      <c r="K1271" s="65" t="s">
        <v>324</v>
      </c>
      <c r="L1271" s="66">
        <v>1268</v>
      </c>
      <c r="M1271" s="32" t="s">
        <v>6374</v>
      </c>
      <c r="N1271" s="32" t="s">
        <v>2052</v>
      </c>
    </row>
    <row r="1272" spans="1:14" ht="18" customHeight="1" x14ac:dyDescent="0.25">
      <c r="A1272" s="53" t="s">
        <v>6375</v>
      </c>
      <c r="B1272" s="54" t="s">
        <v>6376</v>
      </c>
      <c r="C1272" s="54" t="s">
        <v>6376</v>
      </c>
      <c r="D1272" s="54" t="s">
        <v>2761</v>
      </c>
      <c r="E1272" s="55" t="s">
        <v>2048</v>
      </c>
      <c r="F1272" s="54" t="s">
        <v>2049</v>
      </c>
      <c r="G1272" s="67" t="s">
        <v>6358</v>
      </c>
      <c r="H1272" s="68" t="s">
        <v>2763</v>
      </c>
      <c r="I1272" s="69" t="s">
        <v>2764</v>
      </c>
      <c r="J1272" s="68" t="s">
        <v>2765</v>
      </c>
      <c r="K1272" s="57" t="s">
        <v>324</v>
      </c>
      <c r="L1272" s="58">
        <v>1269</v>
      </c>
      <c r="M1272" s="32" t="s">
        <v>6377</v>
      </c>
      <c r="N1272" s="32" t="s">
        <v>2052</v>
      </c>
    </row>
    <row r="1273" spans="1:14" ht="18" customHeight="1" x14ac:dyDescent="0.25">
      <c r="A1273" s="59" t="s">
        <v>6378</v>
      </c>
      <c r="B1273" s="60" t="s">
        <v>6379</v>
      </c>
      <c r="C1273" s="60" t="s">
        <v>6379</v>
      </c>
      <c r="D1273" s="60" t="s">
        <v>2761</v>
      </c>
      <c r="E1273" s="61" t="s">
        <v>2048</v>
      </c>
      <c r="F1273" s="60" t="s">
        <v>2049</v>
      </c>
      <c r="G1273" s="62" t="s">
        <v>6358</v>
      </c>
      <c r="H1273" s="63" t="s">
        <v>2763</v>
      </c>
      <c r="I1273" s="64" t="s">
        <v>2764</v>
      </c>
      <c r="J1273" s="63" t="s">
        <v>2765</v>
      </c>
      <c r="K1273" s="65" t="s">
        <v>324</v>
      </c>
      <c r="L1273" s="66">
        <v>1270</v>
      </c>
      <c r="M1273" s="32" t="s">
        <v>6380</v>
      </c>
      <c r="N1273" s="32" t="s">
        <v>2052</v>
      </c>
    </row>
    <row r="1274" spans="1:14" ht="18" customHeight="1" x14ac:dyDescent="0.25">
      <c r="A1274" s="53" t="s">
        <v>6381</v>
      </c>
      <c r="B1274" s="54" t="s">
        <v>6382</v>
      </c>
      <c r="C1274" s="54" t="s">
        <v>6382</v>
      </c>
      <c r="D1274" s="54" t="s">
        <v>2761</v>
      </c>
      <c r="E1274" s="55" t="s">
        <v>2048</v>
      </c>
      <c r="F1274" s="54" t="s">
        <v>2049</v>
      </c>
      <c r="G1274" s="67" t="s">
        <v>6358</v>
      </c>
      <c r="H1274" s="68" t="s">
        <v>2763</v>
      </c>
      <c r="I1274" s="69" t="s">
        <v>2764</v>
      </c>
      <c r="J1274" s="68" t="s">
        <v>2765</v>
      </c>
      <c r="K1274" s="57" t="s">
        <v>324</v>
      </c>
      <c r="L1274" s="58">
        <v>1271</v>
      </c>
      <c r="M1274" s="32" t="s">
        <v>6383</v>
      </c>
      <c r="N1274" s="32" t="s">
        <v>2052</v>
      </c>
    </row>
    <row r="1275" spans="1:14" ht="18" customHeight="1" x14ac:dyDescent="0.25">
      <c r="A1275" s="59" t="s">
        <v>6384</v>
      </c>
      <c r="B1275" s="60" t="s">
        <v>6385</v>
      </c>
      <c r="C1275" s="60" t="s">
        <v>6385</v>
      </c>
      <c r="D1275" s="60" t="s">
        <v>2761</v>
      </c>
      <c r="E1275" s="61" t="s">
        <v>2048</v>
      </c>
      <c r="F1275" s="60" t="s">
        <v>2049</v>
      </c>
      <c r="G1275" s="62" t="s">
        <v>6358</v>
      </c>
      <c r="H1275" s="63" t="s">
        <v>2763</v>
      </c>
      <c r="I1275" s="64" t="s">
        <v>2764</v>
      </c>
      <c r="J1275" s="63" t="s">
        <v>2765</v>
      </c>
      <c r="K1275" s="65" t="s">
        <v>324</v>
      </c>
      <c r="L1275" s="66">
        <v>1272</v>
      </c>
      <c r="M1275" s="32" t="s">
        <v>6386</v>
      </c>
      <c r="N1275" s="32" t="s">
        <v>2052</v>
      </c>
    </row>
    <row r="1276" spans="1:14" ht="18" customHeight="1" x14ac:dyDescent="0.25">
      <c r="A1276" s="53" t="s">
        <v>6387</v>
      </c>
      <c r="B1276" s="54" t="s">
        <v>6388</v>
      </c>
      <c r="C1276" s="54" t="s">
        <v>6388</v>
      </c>
      <c r="D1276" s="54" t="s">
        <v>2761</v>
      </c>
      <c r="E1276" s="55" t="s">
        <v>2048</v>
      </c>
      <c r="F1276" s="54" t="s">
        <v>2049</v>
      </c>
      <c r="G1276" s="67" t="s">
        <v>6358</v>
      </c>
      <c r="H1276" s="68" t="s">
        <v>2763</v>
      </c>
      <c r="I1276" s="69" t="s">
        <v>2764</v>
      </c>
      <c r="J1276" s="68" t="s">
        <v>2765</v>
      </c>
      <c r="K1276" s="57" t="s">
        <v>324</v>
      </c>
      <c r="L1276" s="58">
        <v>1273</v>
      </c>
      <c r="M1276" s="32" t="s">
        <v>6389</v>
      </c>
      <c r="N1276" s="32" t="s">
        <v>2052</v>
      </c>
    </row>
    <row r="1277" spans="1:14" ht="18" customHeight="1" x14ac:dyDescent="0.25">
      <c r="A1277" s="59" t="s">
        <v>6390</v>
      </c>
      <c r="B1277" s="60" t="s">
        <v>6391</v>
      </c>
      <c r="C1277" s="60" t="s">
        <v>6391</v>
      </c>
      <c r="D1277" s="60" t="s">
        <v>2761</v>
      </c>
      <c r="E1277" s="61" t="s">
        <v>2048</v>
      </c>
      <c r="F1277" s="60" t="s">
        <v>2049</v>
      </c>
      <c r="G1277" s="62" t="s">
        <v>6358</v>
      </c>
      <c r="H1277" s="63" t="s">
        <v>2763</v>
      </c>
      <c r="I1277" s="64" t="s">
        <v>2764</v>
      </c>
      <c r="J1277" s="63" t="s">
        <v>2765</v>
      </c>
      <c r="K1277" s="65" t="s">
        <v>324</v>
      </c>
      <c r="L1277" s="66">
        <v>1274</v>
      </c>
      <c r="M1277" s="32" t="s">
        <v>6392</v>
      </c>
      <c r="N1277" s="32" t="s">
        <v>2052</v>
      </c>
    </row>
    <row r="1278" spans="1:14" ht="18" customHeight="1" x14ac:dyDescent="0.25">
      <c r="A1278" s="53" t="s">
        <v>6393</v>
      </c>
      <c r="B1278" s="54" t="s">
        <v>6394</v>
      </c>
      <c r="C1278" s="54" t="s">
        <v>6394</v>
      </c>
      <c r="D1278" s="54" t="s">
        <v>2761</v>
      </c>
      <c r="E1278" s="55" t="s">
        <v>2048</v>
      </c>
      <c r="F1278" s="54" t="s">
        <v>2049</v>
      </c>
      <c r="G1278" s="67" t="s">
        <v>6358</v>
      </c>
      <c r="H1278" s="68" t="s">
        <v>2763</v>
      </c>
      <c r="I1278" s="69" t="s">
        <v>2764</v>
      </c>
      <c r="J1278" s="68" t="s">
        <v>2765</v>
      </c>
      <c r="K1278" s="57" t="s">
        <v>324</v>
      </c>
      <c r="L1278" s="58">
        <v>1275</v>
      </c>
      <c r="M1278" s="32" t="s">
        <v>6395</v>
      </c>
      <c r="N1278" s="32" t="s">
        <v>2052</v>
      </c>
    </row>
    <row r="1279" spans="1:14" ht="18" customHeight="1" x14ac:dyDescent="0.25">
      <c r="A1279" s="59" t="s">
        <v>6396</v>
      </c>
      <c r="B1279" s="60" t="s">
        <v>6397</v>
      </c>
      <c r="C1279" s="60" t="s">
        <v>6397</v>
      </c>
      <c r="D1279" s="60" t="s">
        <v>2761</v>
      </c>
      <c r="E1279" s="61" t="s">
        <v>2048</v>
      </c>
      <c r="F1279" s="60" t="s">
        <v>2049</v>
      </c>
      <c r="G1279" s="62" t="s">
        <v>6358</v>
      </c>
      <c r="H1279" s="63" t="s">
        <v>2763</v>
      </c>
      <c r="I1279" s="64" t="s">
        <v>2764</v>
      </c>
      <c r="J1279" s="63" t="s">
        <v>2765</v>
      </c>
      <c r="K1279" s="65" t="s">
        <v>324</v>
      </c>
      <c r="L1279" s="66">
        <v>1276</v>
      </c>
      <c r="M1279" s="32" t="s">
        <v>6398</v>
      </c>
      <c r="N1279" s="32" t="s">
        <v>2052</v>
      </c>
    </row>
    <row r="1280" spans="1:14" ht="18" customHeight="1" x14ac:dyDescent="0.25">
      <c r="A1280" s="53" t="s">
        <v>6399</v>
      </c>
      <c r="B1280" s="54" t="s">
        <v>6400</v>
      </c>
      <c r="C1280" s="54" t="s">
        <v>6400</v>
      </c>
      <c r="D1280" s="54" t="s">
        <v>2761</v>
      </c>
      <c r="E1280" s="55" t="s">
        <v>2048</v>
      </c>
      <c r="F1280" s="54" t="s">
        <v>2049</v>
      </c>
      <c r="G1280" s="67" t="s">
        <v>6358</v>
      </c>
      <c r="H1280" s="68" t="s">
        <v>2763</v>
      </c>
      <c r="I1280" s="69" t="s">
        <v>2764</v>
      </c>
      <c r="J1280" s="68" t="s">
        <v>2765</v>
      </c>
      <c r="K1280" s="57" t="s">
        <v>324</v>
      </c>
      <c r="L1280" s="58">
        <v>1277</v>
      </c>
      <c r="M1280" s="32" t="s">
        <v>6401</v>
      </c>
      <c r="N1280" s="32" t="s">
        <v>2052</v>
      </c>
    </row>
    <row r="1281" spans="1:14" ht="18" customHeight="1" x14ac:dyDescent="0.25">
      <c r="A1281" s="59" t="s">
        <v>6402</v>
      </c>
      <c r="B1281" s="60" t="s">
        <v>6403</v>
      </c>
      <c r="C1281" s="60" t="s">
        <v>6403</v>
      </c>
      <c r="D1281" s="60" t="s">
        <v>2761</v>
      </c>
      <c r="E1281" s="61" t="s">
        <v>2048</v>
      </c>
      <c r="F1281" s="60" t="s">
        <v>2049</v>
      </c>
      <c r="G1281" s="62" t="s">
        <v>6358</v>
      </c>
      <c r="H1281" s="63" t="s">
        <v>2763</v>
      </c>
      <c r="I1281" s="64" t="s">
        <v>2764</v>
      </c>
      <c r="J1281" s="63" t="s">
        <v>2765</v>
      </c>
      <c r="K1281" s="65" t="s">
        <v>324</v>
      </c>
      <c r="L1281" s="66">
        <v>1278</v>
      </c>
      <c r="M1281" s="32" t="s">
        <v>6404</v>
      </c>
      <c r="N1281" s="32" t="s">
        <v>2052</v>
      </c>
    </row>
    <row r="1282" spans="1:14" ht="18" customHeight="1" x14ac:dyDescent="0.25">
      <c r="A1282" s="53" t="s">
        <v>6405</v>
      </c>
      <c r="B1282" s="54" t="s">
        <v>6406</v>
      </c>
      <c r="C1282" s="54" t="s">
        <v>6406</v>
      </c>
      <c r="D1282" s="54" t="s">
        <v>2761</v>
      </c>
      <c r="E1282" s="55" t="s">
        <v>2048</v>
      </c>
      <c r="F1282" s="54" t="s">
        <v>2049</v>
      </c>
      <c r="G1282" s="67" t="s">
        <v>6358</v>
      </c>
      <c r="H1282" s="68" t="s">
        <v>2763</v>
      </c>
      <c r="I1282" s="69" t="s">
        <v>2764</v>
      </c>
      <c r="J1282" s="68" t="s">
        <v>2765</v>
      </c>
      <c r="K1282" s="57" t="s">
        <v>324</v>
      </c>
      <c r="L1282" s="58">
        <v>1279</v>
      </c>
      <c r="M1282" s="32" t="s">
        <v>6407</v>
      </c>
      <c r="N1282" s="32" t="s">
        <v>2052</v>
      </c>
    </row>
    <row r="1283" spans="1:14" ht="18" customHeight="1" x14ac:dyDescent="0.25">
      <c r="A1283" s="59" t="s">
        <v>6408</v>
      </c>
      <c r="B1283" s="60" t="s">
        <v>6409</v>
      </c>
      <c r="C1283" s="60" t="s">
        <v>6409</v>
      </c>
      <c r="D1283" s="60" t="s">
        <v>2761</v>
      </c>
      <c r="E1283" s="61" t="s">
        <v>2048</v>
      </c>
      <c r="F1283" s="60" t="s">
        <v>2049</v>
      </c>
      <c r="G1283" s="62" t="s">
        <v>6358</v>
      </c>
      <c r="H1283" s="63" t="s">
        <v>2763</v>
      </c>
      <c r="I1283" s="64" t="s">
        <v>2764</v>
      </c>
      <c r="J1283" s="63" t="s">
        <v>2765</v>
      </c>
      <c r="K1283" s="65" t="s">
        <v>324</v>
      </c>
      <c r="L1283" s="66">
        <v>1280</v>
      </c>
      <c r="M1283" s="32" t="s">
        <v>6410</v>
      </c>
      <c r="N1283" s="32" t="s">
        <v>2052</v>
      </c>
    </row>
    <row r="1284" spans="1:14" ht="18" customHeight="1" x14ac:dyDescent="0.25">
      <c r="A1284" s="53" t="s">
        <v>6411</v>
      </c>
      <c r="B1284" s="54" t="s">
        <v>6412</v>
      </c>
      <c r="C1284" s="54" t="s">
        <v>6412</v>
      </c>
      <c r="D1284" s="54" t="s">
        <v>2761</v>
      </c>
      <c r="E1284" s="55" t="s">
        <v>2048</v>
      </c>
      <c r="F1284" s="54" t="s">
        <v>2049</v>
      </c>
      <c r="G1284" s="67" t="s">
        <v>6358</v>
      </c>
      <c r="H1284" s="68" t="s">
        <v>2763</v>
      </c>
      <c r="I1284" s="69" t="s">
        <v>2764</v>
      </c>
      <c r="J1284" s="68" t="s">
        <v>2765</v>
      </c>
      <c r="K1284" s="57" t="s">
        <v>324</v>
      </c>
      <c r="L1284" s="58">
        <v>1281</v>
      </c>
      <c r="M1284" s="32" t="s">
        <v>6413</v>
      </c>
      <c r="N1284" s="32" t="s">
        <v>2052</v>
      </c>
    </row>
    <row r="1285" spans="1:14" ht="18" customHeight="1" x14ac:dyDescent="0.25">
      <c r="A1285" s="59" t="s">
        <v>6414</v>
      </c>
      <c r="B1285" s="60" t="s">
        <v>6415</v>
      </c>
      <c r="C1285" s="60" t="s">
        <v>6415</v>
      </c>
      <c r="D1285" s="60" t="s">
        <v>2761</v>
      </c>
      <c r="E1285" s="61" t="s">
        <v>2048</v>
      </c>
      <c r="F1285" s="60" t="s">
        <v>2049</v>
      </c>
      <c r="G1285" s="62" t="s">
        <v>6358</v>
      </c>
      <c r="H1285" s="63" t="s">
        <v>2763</v>
      </c>
      <c r="I1285" s="64" t="s">
        <v>2764</v>
      </c>
      <c r="J1285" s="63" t="s">
        <v>2765</v>
      </c>
      <c r="K1285" s="65" t="s">
        <v>324</v>
      </c>
      <c r="L1285" s="66">
        <v>1282</v>
      </c>
      <c r="M1285" s="32" t="s">
        <v>6416</v>
      </c>
      <c r="N1285" s="32" t="s">
        <v>2052</v>
      </c>
    </row>
    <row r="1286" spans="1:14" ht="18" customHeight="1" x14ac:dyDescent="0.25">
      <c r="A1286" s="53" t="s">
        <v>6417</v>
      </c>
      <c r="B1286" s="54" t="s">
        <v>6418</v>
      </c>
      <c r="C1286" s="54" t="s">
        <v>6418</v>
      </c>
      <c r="D1286" s="54" t="s">
        <v>2761</v>
      </c>
      <c r="E1286" s="55" t="s">
        <v>2048</v>
      </c>
      <c r="F1286" s="54" t="s">
        <v>2049</v>
      </c>
      <c r="G1286" s="67" t="s">
        <v>6358</v>
      </c>
      <c r="H1286" s="68" t="s">
        <v>2763</v>
      </c>
      <c r="I1286" s="69" t="s">
        <v>2764</v>
      </c>
      <c r="J1286" s="68" t="s">
        <v>2765</v>
      </c>
      <c r="K1286" s="57" t="s">
        <v>324</v>
      </c>
      <c r="L1286" s="58">
        <v>1283</v>
      </c>
      <c r="M1286" s="32" t="s">
        <v>6419</v>
      </c>
      <c r="N1286" s="32" t="s">
        <v>2052</v>
      </c>
    </row>
    <row r="1287" spans="1:14" ht="18" customHeight="1" x14ac:dyDescent="0.25">
      <c r="A1287" s="59" t="s">
        <v>6420</v>
      </c>
      <c r="B1287" s="60" t="s">
        <v>6421</v>
      </c>
      <c r="C1287" s="60" t="s">
        <v>6421</v>
      </c>
      <c r="D1287" s="60" t="s">
        <v>2761</v>
      </c>
      <c r="E1287" s="61" t="s">
        <v>2048</v>
      </c>
      <c r="F1287" s="60" t="s">
        <v>2049</v>
      </c>
      <c r="G1287" s="62" t="s">
        <v>6358</v>
      </c>
      <c r="H1287" s="63" t="s">
        <v>2763</v>
      </c>
      <c r="I1287" s="64" t="s">
        <v>2764</v>
      </c>
      <c r="J1287" s="63" t="s">
        <v>2765</v>
      </c>
      <c r="K1287" s="65" t="s">
        <v>324</v>
      </c>
      <c r="L1287" s="66">
        <v>1284</v>
      </c>
      <c r="M1287" s="32" t="s">
        <v>6422</v>
      </c>
      <c r="N1287" s="32" t="s">
        <v>2052</v>
      </c>
    </row>
    <row r="1288" spans="1:14" ht="18" customHeight="1" x14ac:dyDescent="0.25">
      <c r="A1288" s="53" t="s">
        <v>6423</v>
      </c>
      <c r="B1288" s="54" t="s">
        <v>6424</v>
      </c>
      <c r="C1288" s="54" t="s">
        <v>6424</v>
      </c>
      <c r="D1288" s="54" t="s">
        <v>2761</v>
      </c>
      <c r="E1288" s="55" t="s">
        <v>2048</v>
      </c>
      <c r="F1288" s="54" t="s">
        <v>2049</v>
      </c>
      <c r="G1288" s="67" t="s">
        <v>6358</v>
      </c>
      <c r="H1288" s="68" t="s">
        <v>2763</v>
      </c>
      <c r="I1288" s="69" t="s">
        <v>2764</v>
      </c>
      <c r="J1288" s="68" t="s">
        <v>2765</v>
      </c>
      <c r="K1288" s="57" t="s">
        <v>324</v>
      </c>
      <c r="L1288" s="58">
        <v>1285</v>
      </c>
      <c r="M1288" s="32" t="s">
        <v>6425</v>
      </c>
      <c r="N1288" s="32" t="s">
        <v>2052</v>
      </c>
    </row>
    <row r="1289" spans="1:14" ht="18" customHeight="1" x14ac:dyDescent="0.25">
      <c r="A1289" s="59" t="s">
        <v>6426</v>
      </c>
      <c r="B1289" s="60" t="s">
        <v>6427</v>
      </c>
      <c r="C1289" s="60" t="s">
        <v>6427</v>
      </c>
      <c r="D1289" s="60" t="s">
        <v>2761</v>
      </c>
      <c r="E1289" s="61" t="s">
        <v>2048</v>
      </c>
      <c r="F1289" s="60" t="s">
        <v>2049</v>
      </c>
      <c r="G1289" s="62" t="s">
        <v>6358</v>
      </c>
      <c r="H1289" s="63" t="s">
        <v>2763</v>
      </c>
      <c r="I1289" s="64" t="s">
        <v>2764</v>
      </c>
      <c r="J1289" s="63" t="s">
        <v>2765</v>
      </c>
      <c r="K1289" s="65" t="s">
        <v>324</v>
      </c>
      <c r="L1289" s="66">
        <v>1286</v>
      </c>
      <c r="M1289" s="32" t="s">
        <v>6428</v>
      </c>
      <c r="N1289" s="32" t="s">
        <v>2052</v>
      </c>
    </row>
    <row r="1290" spans="1:14" ht="18" customHeight="1" x14ac:dyDescent="0.25">
      <c r="A1290" s="53" t="s">
        <v>6429</v>
      </c>
      <c r="B1290" s="54" t="s">
        <v>6430</v>
      </c>
      <c r="C1290" s="54" t="s">
        <v>6430</v>
      </c>
      <c r="D1290" s="54" t="s">
        <v>2761</v>
      </c>
      <c r="E1290" s="55" t="s">
        <v>2048</v>
      </c>
      <c r="F1290" s="54" t="s">
        <v>2049</v>
      </c>
      <c r="G1290" s="67" t="s">
        <v>6358</v>
      </c>
      <c r="H1290" s="68" t="s">
        <v>2763</v>
      </c>
      <c r="I1290" s="69" t="s">
        <v>2764</v>
      </c>
      <c r="J1290" s="68" t="s">
        <v>2765</v>
      </c>
      <c r="K1290" s="57" t="s">
        <v>324</v>
      </c>
      <c r="L1290" s="58">
        <v>1287</v>
      </c>
      <c r="M1290" s="32" t="s">
        <v>6431</v>
      </c>
      <c r="N1290" s="32" t="s">
        <v>2052</v>
      </c>
    </row>
    <row r="1291" spans="1:14" ht="18" customHeight="1" x14ac:dyDescent="0.25">
      <c r="A1291" s="59" t="s">
        <v>6432</v>
      </c>
      <c r="B1291" s="60" t="s">
        <v>6433</v>
      </c>
      <c r="C1291" s="60" t="s">
        <v>6433</v>
      </c>
      <c r="D1291" s="60" t="s">
        <v>2761</v>
      </c>
      <c r="E1291" s="61" t="s">
        <v>2048</v>
      </c>
      <c r="F1291" s="60" t="s">
        <v>2049</v>
      </c>
      <c r="G1291" s="62" t="s">
        <v>6358</v>
      </c>
      <c r="H1291" s="63" t="s">
        <v>2763</v>
      </c>
      <c r="I1291" s="64" t="s">
        <v>2764</v>
      </c>
      <c r="J1291" s="63" t="s">
        <v>2765</v>
      </c>
      <c r="K1291" s="65" t="s">
        <v>324</v>
      </c>
      <c r="L1291" s="66">
        <v>1288</v>
      </c>
      <c r="M1291" s="32" t="s">
        <v>6434</v>
      </c>
      <c r="N1291" s="32" t="s">
        <v>2052</v>
      </c>
    </row>
    <row r="1292" spans="1:14" ht="18" customHeight="1" x14ac:dyDescent="0.25">
      <c r="A1292" s="53" t="s">
        <v>6435</v>
      </c>
      <c r="B1292" s="54" t="s">
        <v>6436</v>
      </c>
      <c r="C1292" s="54" t="s">
        <v>6436</v>
      </c>
      <c r="D1292" s="54" t="s">
        <v>2761</v>
      </c>
      <c r="E1292" s="55" t="s">
        <v>2048</v>
      </c>
      <c r="F1292" s="54" t="s">
        <v>2049</v>
      </c>
      <c r="G1292" s="67" t="s">
        <v>6358</v>
      </c>
      <c r="H1292" s="68" t="s">
        <v>2763</v>
      </c>
      <c r="I1292" s="69" t="s">
        <v>2764</v>
      </c>
      <c r="J1292" s="68" t="s">
        <v>2765</v>
      </c>
      <c r="K1292" s="57" t="s">
        <v>324</v>
      </c>
      <c r="L1292" s="58">
        <v>1289</v>
      </c>
      <c r="M1292" s="32" t="s">
        <v>6437</v>
      </c>
      <c r="N1292" s="32" t="s">
        <v>2052</v>
      </c>
    </row>
    <row r="1293" spans="1:14" ht="18" customHeight="1" x14ac:dyDescent="0.25">
      <c r="A1293" s="59" t="s">
        <v>6438</v>
      </c>
      <c r="B1293" s="60" t="s">
        <v>6439</v>
      </c>
      <c r="C1293" s="60" t="s">
        <v>6439</v>
      </c>
      <c r="D1293" s="60" t="s">
        <v>2761</v>
      </c>
      <c r="E1293" s="61" t="s">
        <v>2048</v>
      </c>
      <c r="F1293" s="60" t="s">
        <v>2049</v>
      </c>
      <c r="G1293" s="62" t="s">
        <v>6358</v>
      </c>
      <c r="H1293" s="63" t="s">
        <v>2763</v>
      </c>
      <c r="I1293" s="64" t="s">
        <v>2764</v>
      </c>
      <c r="J1293" s="63" t="s">
        <v>2765</v>
      </c>
      <c r="K1293" s="65" t="s">
        <v>324</v>
      </c>
      <c r="L1293" s="66">
        <v>1290</v>
      </c>
      <c r="M1293" s="32" t="s">
        <v>6440</v>
      </c>
      <c r="N1293" s="32" t="s">
        <v>2052</v>
      </c>
    </row>
    <row r="1294" spans="1:14" ht="18" customHeight="1" x14ac:dyDescent="0.25">
      <c r="A1294" s="53" t="s">
        <v>6441</v>
      </c>
      <c r="B1294" s="54" t="s">
        <v>6442</v>
      </c>
      <c r="C1294" s="54" t="s">
        <v>6442</v>
      </c>
      <c r="D1294" s="54" t="s">
        <v>2761</v>
      </c>
      <c r="E1294" s="55" t="s">
        <v>2048</v>
      </c>
      <c r="F1294" s="54" t="s">
        <v>2049</v>
      </c>
      <c r="G1294" s="67" t="s">
        <v>6358</v>
      </c>
      <c r="H1294" s="68" t="s">
        <v>2763</v>
      </c>
      <c r="I1294" s="69" t="s">
        <v>2764</v>
      </c>
      <c r="J1294" s="68" t="s">
        <v>2765</v>
      </c>
      <c r="K1294" s="57" t="s">
        <v>324</v>
      </c>
      <c r="L1294" s="58">
        <v>1291</v>
      </c>
      <c r="M1294" s="32" t="s">
        <v>6443</v>
      </c>
      <c r="N1294" s="32" t="s">
        <v>2052</v>
      </c>
    </row>
    <row r="1295" spans="1:14" ht="18" customHeight="1" x14ac:dyDescent="0.25">
      <c r="A1295" s="59" t="s">
        <v>6444</v>
      </c>
      <c r="B1295" s="60" t="s">
        <v>6445</v>
      </c>
      <c r="C1295" s="60" t="s">
        <v>6445</v>
      </c>
      <c r="D1295" s="60" t="s">
        <v>2761</v>
      </c>
      <c r="E1295" s="61" t="s">
        <v>2048</v>
      </c>
      <c r="F1295" s="60" t="s">
        <v>2049</v>
      </c>
      <c r="G1295" s="62" t="s">
        <v>6358</v>
      </c>
      <c r="H1295" s="63" t="s">
        <v>2763</v>
      </c>
      <c r="I1295" s="64" t="s">
        <v>2764</v>
      </c>
      <c r="J1295" s="63" t="s">
        <v>2765</v>
      </c>
      <c r="K1295" s="65" t="s">
        <v>324</v>
      </c>
      <c r="L1295" s="66">
        <v>1292</v>
      </c>
      <c r="M1295" s="32" t="s">
        <v>6446</v>
      </c>
      <c r="N1295" s="32" t="s">
        <v>2052</v>
      </c>
    </row>
    <row r="1296" spans="1:14" ht="18" customHeight="1" x14ac:dyDescent="0.25">
      <c r="A1296" s="53" t="s">
        <v>6447</v>
      </c>
      <c r="B1296" s="54" t="s">
        <v>6448</v>
      </c>
      <c r="C1296" s="54" t="s">
        <v>6448</v>
      </c>
      <c r="D1296" s="54" t="s">
        <v>2761</v>
      </c>
      <c r="E1296" s="55" t="s">
        <v>2048</v>
      </c>
      <c r="F1296" s="54" t="s">
        <v>2049</v>
      </c>
      <c r="G1296" s="67" t="s">
        <v>6358</v>
      </c>
      <c r="H1296" s="68" t="s">
        <v>2763</v>
      </c>
      <c r="I1296" s="69" t="s">
        <v>2764</v>
      </c>
      <c r="J1296" s="68" t="s">
        <v>2765</v>
      </c>
      <c r="K1296" s="57" t="s">
        <v>324</v>
      </c>
      <c r="L1296" s="58">
        <v>1293</v>
      </c>
      <c r="M1296" s="32" t="s">
        <v>6449</v>
      </c>
      <c r="N1296" s="32" t="s">
        <v>2052</v>
      </c>
    </row>
    <row r="1297" spans="1:14" ht="18" customHeight="1" x14ac:dyDescent="0.25">
      <c r="A1297" s="73" t="s">
        <v>2048</v>
      </c>
      <c r="B1297" s="60" t="s">
        <v>2049</v>
      </c>
      <c r="C1297" s="61"/>
      <c r="D1297" s="61"/>
      <c r="E1297" s="61" t="s">
        <v>2048</v>
      </c>
      <c r="F1297" s="60" t="s">
        <v>2049</v>
      </c>
      <c r="G1297" s="62"/>
      <c r="H1297" s="63"/>
      <c r="I1297" s="64"/>
      <c r="J1297" s="63"/>
      <c r="K1297" s="65" t="s">
        <v>2740</v>
      </c>
      <c r="L1297" s="66">
        <v>1294</v>
      </c>
      <c r="M1297" s="32" t="s">
        <v>2052</v>
      </c>
      <c r="N1297" s="32" t="s">
        <v>2052</v>
      </c>
    </row>
    <row r="1298" spans="1:14" ht="18" customHeight="1" x14ac:dyDescent="0.25">
      <c r="A1298" s="53" t="s">
        <v>6450</v>
      </c>
      <c r="B1298" s="54" t="s">
        <v>6451</v>
      </c>
      <c r="C1298" s="54" t="s">
        <v>6451</v>
      </c>
      <c r="D1298" s="54" t="s">
        <v>3643</v>
      </c>
      <c r="E1298" s="55" t="s">
        <v>2053</v>
      </c>
      <c r="F1298" s="54" t="s">
        <v>2054</v>
      </c>
      <c r="G1298" s="67" t="s">
        <v>2906</v>
      </c>
      <c r="H1298" s="68" t="s">
        <v>2763</v>
      </c>
      <c r="I1298" s="69" t="s">
        <v>2764</v>
      </c>
      <c r="J1298" s="68" t="s">
        <v>2765</v>
      </c>
      <c r="K1298" s="57" t="s">
        <v>324</v>
      </c>
      <c r="L1298" s="58">
        <v>1295</v>
      </c>
      <c r="M1298" s="32" t="s">
        <v>6452</v>
      </c>
      <c r="N1298" s="32" t="s">
        <v>2057</v>
      </c>
    </row>
    <row r="1299" spans="1:14" ht="18" customHeight="1" x14ac:dyDescent="0.25">
      <c r="A1299" s="59" t="s">
        <v>6453</v>
      </c>
      <c r="B1299" s="60" t="s">
        <v>6454</v>
      </c>
      <c r="C1299" s="60" t="s">
        <v>6454</v>
      </c>
      <c r="D1299" s="60" t="s">
        <v>3643</v>
      </c>
      <c r="E1299" s="61" t="s">
        <v>2053</v>
      </c>
      <c r="F1299" s="60" t="s">
        <v>2054</v>
      </c>
      <c r="G1299" s="62" t="s">
        <v>2906</v>
      </c>
      <c r="H1299" s="63" t="s">
        <v>2763</v>
      </c>
      <c r="I1299" s="64" t="s">
        <v>2764</v>
      </c>
      <c r="J1299" s="63" t="s">
        <v>2765</v>
      </c>
      <c r="K1299" s="65" t="s">
        <v>324</v>
      </c>
      <c r="L1299" s="66">
        <v>1296</v>
      </c>
      <c r="M1299" s="32" t="s">
        <v>6455</v>
      </c>
      <c r="N1299" s="32" t="s">
        <v>2057</v>
      </c>
    </row>
    <row r="1300" spans="1:14" ht="18" customHeight="1" x14ac:dyDescent="0.25">
      <c r="A1300" s="53" t="s">
        <v>6456</v>
      </c>
      <c r="B1300" s="54" t="s">
        <v>6457</v>
      </c>
      <c r="C1300" s="54" t="s">
        <v>6457</v>
      </c>
      <c r="D1300" s="54" t="s">
        <v>3643</v>
      </c>
      <c r="E1300" s="55" t="s">
        <v>2053</v>
      </c>
      <c r="F1300" s="54" t="s">
        <v>2054</v>
      </c>
      <c r="G1300" s="67" t="s">
        <v>2906</v>
      </c>
      <c r="H1300" s="68" t="s">
        <v>2763</v>
      </c>
      <c r="I1300" s="69" t="s">
        <v>2764</v>
      </c>
      <c r="J1300" s="68" t="s">
        <v>2765</v>
      </c>
      <c r="K1300" s="57" t="s">
        <v>324</v>
      </c>
      <c r="L1300" s="58">
        <v>1297</v>
      </c>
      <c r="M1300" s="32" t="s">
        <v>6458</v>
      </c>
      <c r="N1300" s="32" t="s">
        <v>2057</v>
      </c>
    </row>
    <row r="1301" spans="1:14" ht="18" customHeight="1" x14ac:dyDescent="0.25">
      <c r="A1301" s="59" t="s">
        <v>6459</v>
      </c>
      <c r="B1301" s="60" t="s">
        <v>6460</v>
      </c>
      <c r="C1301" s="60" t="s">
        <v>6460</v>
      </c>
      <c r="D1301" s="60" t="s">
        <v>3643</v>
      </c>
      <c r="E1301" s="61" t="s">
        <v>2053</v>
      </c>
      <c r="F1301" s="60" t="s">
        <v>2054</v>
      </c>
      <c r="G1301" s="62" t="s">
        <v>2906</v>
      </c>
      <c r="H1301" s="63" t="s">
        <v>2763</v>
      </c>
      <c r="I1301" s="64" t="s">
        <v>2764</v>
      </c>
      <c r="J1301" s="63" t="s">
        <v>2765</v>
      </c>
      <c r="K1301" s="65" t="s">
        <v>324</v>
      </c>
      <c r="L1301" s="66">
        <v>1298</v>
      </c>
      <c r="M1301" s="32" t="s">
        <v>6461</v>
      </c>
      <c r="N1301" s="32" t="s">
        <v>2057</v>
      </c>
    </row>
    <row r="1302" spans="1:14" ht="18" customHeight="1" x14ac:dyDescent="0.25">
      <c r="A1302" s="53" t="s">
        <v>6462</v>
      </c>
      <c r="B1302" s="54" t="s">
        <v>6463</v>
      </c>
      <c r="C1302" s="54" t="s">
        <v>6463</v>
      </c>
      <c r="D1302" s="54" t="s">
        <v>3643</v>
      </c>
      <c r="E1302" s="55" t="s">
        <v>2053</v>
      </c>
      <c r="F1302" s="54" t="s">
        <v>2054</v>
      </c>
      <c r="G1302" s="67" t="s">
        <v>2906</v>
      </c>
      <c r="H1302" s="68" t="s">
        <v>2763</v>
      </c>
      <c r="I1302" s="69" t="s">
        <v>2764</v>
      </c>
      <c r="J1302" s="68" t="s">
        <v>2765</v>
      </c>
      <c r="K1302" s="57" t="s">
        <v>324</v>
      </c>
      <c r="L1302" s="58">
        <v>1299</v>
      </c>
      <c r="M1302" s="32" t="s">
        <v>6464</v>
      </c>
      <c r="N1302" s="32" t="s">
        <v>2057</v>
      </c>
    </row>
    <row r="1303" spans="1:14" ht="18" customHeight="1" x14ac:dyDescent="0.25">
      <c r="A1303" s="59" t="s">
        <v>6465</v>
      </c>
      <c r="B1303" s="60" t="s">
        <v>6466</v>
      </c>
      <c r="C1303" s="60" t="s">
        <v>6466</v>
      </c>
      <c r="D1303" s="60" t="s">
        <v>3643</v>
      </c>
      <c r="E1303" s="61" t="s">
        <v>2053</v>
      </c>
      <c r="F1303" s="60" t="s">
        <v>2054</v>
      </c>
      <c r="G1303" s="62" t="s">
        <v>2906</v>
      </c>
      <c r="H1303" s="63" t="s">
        <v>2763</v>
      </c>
      <c r="I1303" s="64" t="s">
        <v>2764</v>
      </c>
      <c r="J1303" s="63" t="s">
        <v>2765</v>
      </c>
      <c r="K1303" s="65" t="s">
        <v>324</v>
      </c>
      <c r="L1303" s="66">
        <v>1300</v>
      </c>
      <c r="M1303" s="32" t="s">
        <v>6467</v>
      </c>
      <c r="N1303" s="32" t="s">
        <v>2057</v>
      </c>
    </row>
    <row r="1304" spans="1:14" ht="18" customHeight="1" x14ac:dyDescent="0.25">
      <c r="A1304" s="53" t="s">
        <v>6468</v>
      </c>
      <c r="B1304" s="54" t="s">
        <v>6469</v>
      </c>
      <c r="C1304" s="54" t="s">
        <v>6469</v>
      </c>
      <c r="D1304" s="54" t="s">
        <v>3643</v>
      </c>
      <c r="E1304" s="55" t="s">
        <v>2053</v>
      </c>
      <c r="F1304" s="54" t="s">
        <v>2054</v>
      </c>
      <c r="G1304" s="67" t="s">
        <v>2906</v>
      </c>
      <c r="H1304" s="68" t="s">
        <v>2763</v>
      </c>
      <c r="I1304" s="69" t="s">
        <v>2764</v>
      </c>
      <c r="J1304" s="68" t="s">
        <v>2765</v>
      </c>
      <c r="K1304" s="57" t="s">
        <v>324</v>
      </c>
      <c r="L1304" s="58">
        <v>1301</v>
      </c>
      <c r="M1304" s="32" t="s">
        <v>6470</v>
      </c>
      <c r="N1304" s="32" t="s">
        <v>2057</v>
      </c>
    </row>
    <row r="1305" spans="1:14" ht="18" customHeight="1" x14ac:dyDescent="0.25">
      <c r="A1305" s="59" t="s">
        <v>6471</v>
      </c>
      <c r="B1305" s="60" t="s">
        <v>6472</v>
      </c>
      <c r="C1305" s="60" t="s">
        <v>6472</v>
      </c>
      <c r="D1305" s="60" t="s">
        <v>3643</v>
      </c>
      <c r="E1305" s="61" t="s">
        <v>2053</v>
      </c>
      <c r="F1305" s="60" t="s">
        <v>2054</v>
      </c>
      <c r="G1305" s="62" t="s">
        <v>2906</v>
      </c>
      <c r="H1305" s="63" t="s">
        <v>2763</v>
      </c>
      <c r="I1305" s="64" t="s">
        <v>2764</v>
      </c>
      <c r="J1305" s="63" t="s">
        <v>2765</v>
      </c>
      <c r="K1305" s="65" t="s">
        <v>324</v>
      </c>
      <c r="L1305" s="66">
        <v>1302</v>
      </c>
      <c r="M1305" s="32" t="s">
        <v>6473</v>
      </c>
      <c r="N1305" s="32" t="s">
        <v>2057</v>
      </c>
    </row>
    <row r="1306" spans="1:14" ht="18" customHeight="1" x14ac:dyDescent="0.25">
      <c r="A1306" s="53" t="s">
        <v>6474</v>
      </c>
      <c r="B1306" s="54" t="s">
        <v>6475</v>
      </c>
      <c r="C1306" s="54" t="s">
        <v>6475</v>
      </c>
      <c r="D1306" s="54" t="s">
        <v>3643</v>
      </c>
      <c r="E1306" s="55" t="s">
        <v>2053</v>
      </c>
      <c r="F1306" s="54" t="s">
        <v>2054</v>
      </c>
      <c r="G1306" s="67" t="s">
        <v>2906</v>
      </c>
      <c r="H1306" s="68" t="s">
        <v>2763</v>
      </c>
      <c r="I1306" s="69" t="s">
        <v>2764</v>
      </c>
      <c r="J1306" s="68" t="s">
        <v>2765</v>
      </c>
      <c r="K1306" s="57" t="s">
        <v>324</v>
      </c>
      <c r="L1306" s="58">
        <v>1303</v>
      </c>
      <c r="M1306" s="32" t="s">
        <v>6476</v>
      </c>
      <c r="N1306" s="32" t="s">
        <v>2057</v>
      </c>
    </row>
    <row r="1307" spans="1:14" ht="18" customHeight="1" x14ac:dyDescent="0.25">
      <c r="A1307" s="59" t="s">
        <v>6477</v>
      </c>
      <c r="B1307" s="60" t="s">
        <v>6478</v>
      </c>
      <c r="C1307" s="60" t="s">
        <v>6478</v>
      </c>
      <c r="D1307" s="60" t="s">
        <v>3643</v>
      </c>
      <c r="E1307" s="61" t="s">
        <v>2053</v>
      </c>
      <c r="F1307" s="60" t="s">
        <v>2054</v>
      </c>
      <c r="G1307" s="62" t="s">
        <v>2906</v>
      </c>
      <c r="H1307" s="63" t="s">
        <v>2763</v>
      </c>
      <c r="I1307" s="64" t="s">
        <v>2764</v>
      </c>
      <c r="J1307" s="63" t="s">
        <v>2765</v>
      </c>
      <c r="K1307" s="65" t="s">
        <v>324</v>
      </c>
      <c r="L1307" s="66">
        <v>1304</v>
      </c>
      <c r="M1307" s="32" t="s">
        <v>6479</v>
      </c>
      <c r="N1307" s="32" t="s">
        <v>2057</v>
      </c>
    </row>
    <row r="1308" spans="1:14" ht="18" customHeight="1" x14ac:dyDescent="0.25">
      <c r="A1308" s="53" t="s">
        <v>6480</v>
      </c>
      <c r="B1308" s="54" t="s">
        <v>6481</v>
      </c>
      <c r="C1308" s="54" t="s">
        <v>6481</v>
      </c>
      <c r="D1308" s="54" t="s">
        <v>3643</v>
      </c>
      <c r="E1308" s="55" t="s">
        <v>2053</v>
      </c>
      <c r="F1308" s="54" t="s">
        <v>2054</v>
      </c>
      <c r="G1308" s="67" t="s">
        <v>2906</v>
      </c>
      <c r="H1308" s="68" t="s">
        <v>2763</v>
      </c>
      <c r="I1308" s="69" t="s">
        <v>2764</v>
      </c>
      <c r="J1308" s="68" t="s">
        <v>2765</v>
      </c>
      <c r="K1308" s="57" t="s">
        <v>324</v>
      </c>
      <c r="L1308" s="58">
        <v>1305</v>
      </c>
      <c r="M1308" s="32" t="s">
        <v>6482</v>
      </c>
      <c r="N1308" s="32" t="s">
        <v>2057</v>
      </c>
    </row>
    <row r="1309" spans="1:14" ht="18" customHeight="1" x14ac:dyDescent="0.25">
      <c r="A1309" s="59" t="s">
        <v>6483</v>
      </c>
      <c r="B1309" s="60" t="s">
        <v>6484</v>
      </c>
      <c r="C1309" s="60" t="s">
        <v>6484</v>
      </c>
      <c r="D1309" s="60" t="s">
        <v>3643</v>
      </c>
      <c r="E1309" s="61" t="s">
        <v>2053</v>
      </c>
      <c r="F1309" s="60" t="s">
        <v>2054</v>
      </c>
      <c r="G1309" s="62" t="s">
        <v>2906</v>
      </c>
      <c r="H1309" s="63" t="s">
        <v>2763</v>
      </c>
      <c r="I1309" s="64" t="s">
        <v>2764</v>
      </c>
      <c r="J1309" s="63" t="s">
        <v>2765</v>
      </c>
      <c r="K1309" s="65" t="s">
        <v>324</v>
      </c>
      <c r="L1309" s="66">
        <v>1306</v>
      </c>
      <c r="M1309" s="32" t="s">
        <v>6485</v>
      </c>
      <c r="N1309" s="32" t="s">
        <v>2057</v>
      </c>
    </row>
    <row r="1310" spans="1:14" ht="18" customHeight="1" x14ac:dyDescent="0.25">
      <c r="A1310" s="53" t="s">
        <v>6486</v>
      </c>
      <c r="B1310" s="54" t="s">
        <v>6487</v>
      </c>
      <c r="C1310" s="54" t="s">
        <v>6487</v>
      </c>
      <c r="D1310" s="54" t="s">
        <v>3643</v>
      </c>
      <c r="E1310" s="55" t="s">
        <v>2053</v>
      </c>
      <c r="F1310" s="54" t="s">
        <v>2054</v>
      </c>
      <c r="G1310" s="67" t="s">
        <v>2906</v>
      </c>
      <c r="H1310" s="68" t="s">
        <v>2763</v>
      </c>
      <c r="I1310" s="69" t="s">
        <v>2764</v>
      </c>
      <c r="J1310" s="68" t="s">
        <v>2765</v>
      </c>
      <c r="K1310" s="57" t="s">
        <v>324</v>
      </c>
      <c r="L1310" s="58">
        <v>1307</v>
      </c>
      <c r="M1310" s="32" t="s">
        <v>6488</v>
      </c>
      <c r="N1310" s="32" t="s">
        <v>2057</v>
      </c>
    </row>
    <row r="1311" spans="1:14" ht="18" customHeight="1" x14ac:dyDescent="0.25">
      <c r="A1311" s="59" t="s">
        <v>6489</v>
      </c>
      <c r="B1311" s="60" t="s">
        <v>6490</v>
      </c>
      <c r="C1311" s="60" t="s">
        <v>6490</v>
      </c>
      <c r="D1311" s="60" t="s">
        <v>3643</v>
      </c>
      <c r="E1311" s="61" t="s">
        <v>2053</v>
      </c>
      <c r="F1311" s="60" t="s">
        <v>2054</v>
      </c>
      <c r="G1311" s="62" t="s">
        <v>2906</v>
      </c>
      <c r="H1311" s="63" t="s">
        <v>2763</v>
      </c>
      <c r="I1311" s="64" t="s">
        <v>2764</v>
      </c>
      <c r="J1311" s="63" t="s">
        <v>2765</v>
      </c>
      <c r="K1311" s="65" t="s">
        <v>324</v>
      </c>
      <c r="L1311" s="66">
        <v>1308</v>
      </c>
      <c r="M1311" s="32" t="s">
        <v>6491</v>
      </c>
      <c r="N1311" s="32" t="s">
        <v>2057</v>
      </c>
    </row>
    <row r="1312" spans="1:14" ht="18" customHeight="1" x14ac:dyDescent="0.25">
      <c r="A1312" s="53" t="s">
        <v>6492</v>
      </c>
      <c r="B1312" s="54" t="s">
        <v>6493</v>
      </c>
      <c r="C1312" s="54" t="s">
        <v>6493</v>
      </c>
      <c r="D1312" s="54" t="s">
        <v>3643</v>
      </c>
      <c r="E1312" s="55" t="s">
        <v>2053</v>
      </c>
      <c r="F1312" s="54" t="s">
        <v>2054</v>
      </c>
      <c r="G1312" s="67" t="s">
        <v>2906</v>
      </c>
      <c r="H1312" s="68" t="s">
        <v>2763</v>
      </c>
      <c r="I1312" s="69" t="s">
        <v>2764</v>
      </c>
      <c r="J1312" s="68" t="s">
        <v>2765</v>
      </c>
      <c r="K1312" s="57" t="s">
        <v>324</v>
      </c>
      <c r="L1312" s="58">
        <v>1309</v>
      </c>
      <c r="M1312" s="32" t="s">
        <v>6494</v>
      </c>
      <c r="N1312" s="32" t="s">
        <v>2057</v>
      </c>
    </row>
    <row r="1313" spans="1:14" ht="18" customHeight="1" x14ac:dyDescent="0.25">
      <c r="A1313" s="59" t="s">
        <v>6495</v>
      </c>
      <c r="B1313" s="60" t="s">
        <v>6496</v>
      </c>
      <c r="C1313" s="60" t="s">
        <v>6496</v>
      </c>
      <c r="D1313" s="60" t="s">
        <v>3643</v>
      </c>
      <c r="E1313" s="61" t="s">
        <v>2053</v>
      </c>
      <c r="F1313" s="60" t="s">
        <v>2054</v>
      </c>
      <c r="G1313" s="62" t="s">
        <v>2906</v>
      </c>
      <c r="H1313" s="63" t="s">
        <v>2763</v>
      </c>
      <c r="I1313" s="64" t="s">
        <v>2764</v>
      </c>
      <c r="J1313" s="63" t="s">
        <v>2765</v>
      </c>
      <c r="K1313" s="65" t="s">
        <v>324</v>
      </c>
      <c r="L1313" s="66">
        <v>1310</v>
      </c>
      <c r="M1313" s="32" t="s">
        <v>6497</v>
      </c>
      <c r="N1313" s="32" t="s">
        <v>2057</v>
      </c>
    </row>
    <row r="1314" spans="1:14" ht="18" customHeight="1" x14ac:dyDescent="0.25">
      <c r="A1314" s="53" t="s">
        <v>6498</v>
      </c>
      <c r="B1314" s="54" t="s">
        <v>6499</v>
      </c>
      <c r="C1314" s="54" t="s">
        <v>6499</v>
      </c>
      <c r="D1314" s="54" t="s">
        <v>3643</v>
      </c>
      <c r="E1314" s="55" t="s">
        <v>2053</v>
      </c>
      <c r="F1314" s="54" t="s">
        <v>2054</v>
      </c>
      <c r="G1314" s="67" t="s">
        <v>2906</v>
      </c>
      <c r="H1314" s="68" t="s">
        <v>2763</v>
      </c>
      <c r="I1314" s="69" t="s">
        <v>2764</v>
      </c>
      <c r="J1314" s="68" t="s">
        <v>2765</v>
      </c>
      <c r="K1314" s="57" t="s">
        <v>324</v>
      </c>
      <c r="L1314" s="58">
        <v>1311</v>
      </c>
      <c r="M1314" s="32" t="s">
        <v>6500</v>
      </c>
      <c r="N1314" s="32" t="s">
        <v>2057</v>
      </c>
    </row>
    <row r="1315" spans="1:14" ht="18" customHeight="1" x14ac:dyDescent="0.25">
      <c r="A1315" s="59" t="s">
        <v>6501</v>
      </c>
      <c r="B1315" s="60" t="s">
        <v>6502</v>
      </c>
      <c r="C1315" s="60" t="s">
        <v>6502</v>
      </c>
      <c r="D1315" s="60" t="s">
        <v>3643</v>
      </c>
      <c r="E1315" s="61" t="s">
        <v>2053</v>
      </c>
      <c r="F1315" s="60" t="s">
        <v>2054</v>
      </c>
      <c r="G1315" s="62" t="s">
        <v>2906</v>
      </c>
      <c r="H1315" s="63" t="s">
        <v>2763</v>
      </c>
      <c r="I1315" s="64" t="s">
        <v>2764</v>
      </c>
      <c r="J1315" s="63" t="s">
        <v>2765</v>
      </c>
      <c r="K1315" s="65" t="s">
        <v>324</v>
      </c>
      <c r="L1315" s="66">
        <v>1312</v>
      </c>
      <c r="M1315" s="32" t="s">
        <v>6503</v>
      </c>
      <c r="N1315" s="32" t="s">
        <v>2057</v>
      </c>
    </row>
    <row r="1316" spans="1:14" ht="18" customHeight="1" x14ac:dyDescent="0.25">
      <c r="A1316" s="72" t="s">
        <v>2053</v>
      </c>
      <c r="B1316" s="54" t="s">
        <v>2054</v>
      </c>
      <c r="C1316" s="55"/>
      <c r="D1316" s="55"/>
      <c r="E1316" s="55" t="s">
        <v>2053</v>
      </c>
      <c r="F1316" s="54" t="s">
        <v>2054</v>
      </c>
      <c r="G1316" s="67"/>
      <c r="H1316" s="68"/>
      <c r="I1316" s="69"/>
      <c r="J1316" s="68"/>
      <c r="K1316" s="57" t="s">
        <v>2740</v>
      </c>
      <c r="L1316" s="58">
        <v>1313</v>
      </c>
      <c r="M1316" s="32" t="s">
        <v>2057</v>
      </c>
      <c r="N1316" s="32" t="s">
        <v>2057</v>
      </c>
    </row>
    <row r="1317" spans="1:14" ht="18" customHeight="1" x14ac:dyDescent="0.25">
      <c r="A1317" s="59" t="s">
        <v>6504</v>
      </c>
      <c r="B1317" s="60" t="s">
        <v>6505</v>
      </c>
      <c r="C1317" s="60" t="s">
        <v>6505</v>
      </c>
      <c r="D1317" s="60" t="s">
        <v>2761</v>
      </c>
      <c r="E1317" s="61" t="s">
        <v>2058</v>
      </c>
      <c r="F1317" s="60" t="s">
        <v>2059</v>
      </c>
      <c r="G1317" s="62" t="s">
        <v>2762</v>
      </c>
      <c r="H1317" s="63" t="s">
        <v>2763</v>
      </c>
      <c r="I1317" s="64" t="s">
        <v>2764</v>
      </c>
      <c r="J1317" s="63" t="s">
        <v>2765</v>
      </c>
      <c r="K1317" s="65" t="s">
        <v>324</v>
      </c>
      <c r="L1317" s="66">
        <v>1314</v>
      </c>
      <c r="M1317" s="32" t="s">
        <v>6506</v>
      </c>
      <c r="N1317" s="32" t="s">
        <v>2061</v>
      </c>
    </row>
    <row r="1318" spans="1:14" ht="18" customHeight="1" x14ac:dyDescent="0.25">
      <c r="A1318" s="53" t="s">
        <v>6507</v>
      </c>
      <c r="B1318" s="54" t="s">
        <v>6508</v>
      </c>
      <c r="C1318" s="54" t="s">
        <v>6508</v>
      </c>
      <c r="D1318" s="54" t="s">
        <v>2761</v>
      </c>
      <c r="E1318" s="55" t="s">
        <v>2058</v>
      </c>
      <c r="F1318" s="54" t="s">
        <v>2059</v>
      </c>
      <c r="G1318" s="67" t="s">
        <v>2762</v>
      </c>
      <c r="H1318" s="68" t="s">
        <v>2763</v>
      </c>
      <c r="I1318" s="69" t="s">
        <v>2764</v>
      </c>
      <c r="J1318" s="68" t="s">
        <v>2765</v>
      </c>
      <c r="K1318" s="57" t="s">
        <v>324</v>
      </c>
      <c r="L1318" s="58">
        <v>1315</v>
      </c>
      <c r="M1318" s="32" t="s">
        <v>6509</v>
      </c>
      <c r="N1318" s="32" t="s">
        <v>2061</v>
      </c>
    </row>
    <row r="1319" spans="1:14" ht="18" customHeight="1" x14ac:dyDescent="0.25">
      <c r="A1319" s="59" t="s">
        <v>6510</v>
      </c>
      <c r="B1319" s="60" t="s">
        <v>6511</v>
      </c>
      <c r="C1319" s="60" t="s">
        <v>6511</v>
      </c>
      <c r="D1319" s="60" t="s">
        <v>2761</v>
      </c>
      <c r="E1319" s="61" t="s">
        <v>2058</v>
      </c>
      <c r="F1319" s="60" t="s">
        <v>2059</v>
      </c>
      <c r="G1319" s="62" t="s">
        <v>2762</v>
      </c>
      <c r="H1319" s="63" t="s">
        <v>2763</v>
      </c>
      <c r="I1319" s="64" t="s">
        <v>2764</v>
      </c>
      <c r="J1319" s="63" t="s">
        <v>2765</v>
      </c>
      <c r="K1319" s="65" t="s">
        <v>324</v>
      </c>
      <c r="L1319" s="66">
        <v>1316</v>
      </c>
      <c r="M1319" s="32" t="s">
        <v>6512</v>
      </c>
      <c r="N1319" s="32" t="s">
        <v>2061</v>
      </c>
    </row>
    <row r="1320" spans="1:14" ht="18" customHeight="1" x14ac:dyDescent="0.25">
      <c r="A1320" s="53" t="s">
        <v>6513</v>
      </c>
      <c r="B1320" s="54" t="s">
        <v>6514</v>
      </c>
      <c r="C1320" s="54" t="s">
        <v>6514</v>
      </c>
      <c r="D1320" s="54" t="s">
        <v>2761</v>
      </c>
      <c r="E1320" s="55" t="s">
        <v>2058</v>
      </c>
      <c r="F1320" s="54" t="s">
        <v>2059</v>
      </c>
      <c r="G1320" s="67" t="s">
        <v>2762</v>
      </c>
      <c r="H1320" s="68" t="s">
        <v>2763</v>
      </c>
      <c r="I1320" s="69" t="s">
        <v>2764</v>
      </c>
      <c r="J1320" s="68" t="s">
        <v>2765</v>
      </c>
      <c r="K1320" s="57" t="s">
        <v>324</v>
      </c>
      <c r="L1320" s="58">
        <v>1317</v>
      </c>
      <c r="M1320" s="32" t="s">
        <v>6515</v>
      </c>
      <c r="N1320" s="32" t="s">
        <v>2061</v>
      </c>
    </row>
    <row r="1321" spans="1:14" ht="18" customHeight="1" x14ac:dyDescent="0.25">
      <c r="A1321" s="73" t="s">
        <v>2058</v>
      </c>
      <c r="B1321" s="60" t="s">
        <v>2059</v>
      </c>
      <c r="C1321" s="61"/>
      <c r="D1321" s="61"/>
      <c r="E1321" s="61" t="s">
        <v>2058</v>
      </c>
      <c r="F1321" s="60" t="s">
        <v>2059</v>
      </c>
      <c r="G1321" s="62"/>
      <c r="H1321" s="63"/>
      <c r="I1321" s="64"/>
      <c r="J1321" s="63"/>
      <c r="K1321" s="65" t="s">
        <v>2740</v>
      </c>
      <c r="L1321" s="66">
        <v>1318</v>
      </c>
      <c r="M1321" s="32" t="s">
        <v>2061</v>
      </c>
      <c r="N1321" s="32" t="s">
        <v>2061</v>
      </c>
    </row>
    <row r="1322" spans="1:14" ht="18" customHeight="1" x14ac:dyDescent="0.25">
      <c r="A1322" s="53" t="s">
        <v>6516</v>
      </c>
      <c r="B1322" s="54" t="s">
        <v>6517</v>
      </c>
      <c r="C1322" s="54" t="s">
        <v>6517</v>
      </c>
      <c r="D1322" s="54" t="s">
        <v>3545</v>
      </c>
      <c r="E1322" s="55" t="s">
        <v>2067</v>
      </c>
      <c r="F1322" s="54" t="s">
        <v>2068</v>
      </c>
      <c r="G1322" s="67" t="s">
        <v>2906</v>
      </c>
      <c r="H1322" s="68" t="s">
        <v>2763</v>
      </c>
      <c r="I1322" s="69" t="s">
        <v>2764</v>
      </c>
      <c r="J1322" s="68" t="s">
        <v>2765</v>
      </c>
      <c r="K1322" s="57" t="s">
        <v>324</v>
      </c>
      <c r="L1322" s="58">
        <v>1319</v>
      </c>
      <c r="M1322" s="32" t="s">
        <v>6518</v>
      </c>
      <c r="N1322" s="32" t="s">
        <v>2071</v>
      </c>
    </row>
    <row r="1323" spans="1:14" ht="18" customHeight="1" x14ac:dyDescent="0.25">
      <c r="A1323" s="59" t="s">
        <v>6519</v>
      </c>
      <c r="B1323" s="60" t="s">
        <v>6520</v>
      </c>
      <c r="C1323" s="60" t="s">
        <v>6520</v>
      </c>
      <c r="D1323" s="60" t="s">
        <v>3545</v>
      </c>
      <c r="E1323" s="61" t="s">
        <v>2067</v>
      </c>
      <c r="F1323" s="60" t="s">
        <v>2068</v>
      </c>
      <c r="G1323" s="62" t="s">
        <v>2906</v>
      </c>
      <c r="H1323" s="63" t="s">
        <v>2763</v>
      </c>
      <c r="I1323" s="64" t="s">
        <v>2764</v>
      </c>
      <c r="J1323" s="63" t="s">
        <v>2765</v>
      </c>
      <c r="K1323" s="65" t="s">
        <v>324</v>
      </c>
      <c r="L1323" s="66">
        <v>1320</v>
      </c>
      <c r="M1323" s="32" t="s">
        <v>6521</v>
      </c>
      <c r="N1323" s="32" t="s">
        <v>2071</v>
      </c>
    </row>
    <row r="1324" spans="1:14" ht="18" customHeight="1" x14ac:dyDescent="0.25">
      <c r="A1324" s="53" t="s">
        <v>6522</v>
      </c>
      <c r="B1324" s="54" t="s">
        <v>6523</v>
      </c>
      <c r="C1324" s="54" t="s">
        <v>6523</v>
      </c>
      <c r="D1324" s="54" t="s">
        <v>3545</v>
      </c>
      <c r="E1324" s="55" t="s">
        <v>2067</v>
      </c>
      <c r="F1324" s="54" t="s">
        <v>2068</v>
      </c>
      <c r="G1324" s="67" t="s">
        <v>2906</v>
      </c>
      <c r="H1324" s="68" t="s">
        <v>2763</v>
      </c>
      <c r="I1324" s="69" t="s">
        <v>2764</v>
      </c>
      <c r="J1324" s="68" t="s">
        <v>2765</v>
      </c>
      <c r="K1324" s="57" t="s">
        <v>324</v>
      </c>
      <c r="L1324" s="58">
        <v>1321</v>
      </c>
      <c r="M1324" s="32" t="s">
        <v>6524</v>
      </c>
      <c r="N1324" s="32" t="s">
        <v>2071</v>
      </c>
    </row>
    <row r="1325" spans="1:14" ht="18" customHeight="1" x14ac:dyDescent="0.25">
      <c r="A1325" s="59" t="s">
        <v>6525</v>
      </c>
      <c r="B1325" s="60" t="s">
        <v>6526</v>
      </c>
      <c r="C1325" s="60" t="s">
        <v>6526</v>
      </c>
      <c r="D1325" s="60" t="s">
        <v>3545</v>
      </c>
      <c r="E1325" s="61" t="s">
        <v>2067</v>
      </c>
      <c r="F1325" s="60" t="s">
        <v>2068</v>
      </c>
      <c r="G1325" s="62" t="s">
        <v>2906</v>
      </c>
      <c r="H1325" s="63" t="s">
        <v>2763</v>
      </c>
      <c r="I1325" s="64" t="s">
        <v>2764</v>
      </c>
      <c r="J1325" s="63" t="s">
        <v>2765</v>
      </c>
      <c r="K1325" s="65" t="s">
        <v>324</v>
      </c>
      <c r="L1325" s="66">
        <v>1322</v>
      </c>
      <c r="M1325" s="32" t="s">
        <v>6527</v>
      </c>
      <c r="N1325" s="32" t="s">
        <v>2071</v>
      </c>
    </row>
    <row r="1326" spans="1:14" ht="18" customHeight="1" x14ac:dyDescent="0.25">
      <c r="A1326" s="53" t="s">
        <v>6528</v>
      </c>
      <c r="B1326" s="54" t="s">
        <v>6529</v>
      </c>
      <c r="C1326" s="54" t="s">
        <v>6529</v>
      </c>
      <c r="D1326" s="54" t="s">
        <v>3545</v>
      </c>
      <c r="E1326" s="55" t="s">
        <v>2067</v>
      </c>
      <c r="F1326" s="54" t="s">
        <v>2068</v>
      </c>
      <c r="G1326" s="67" t="s">
        <v>2906</v>
      </c>
      <c r="H1326" s="68" t="s">
        <v>2763</v>
      </c>
      <c r="I1326" s="69" t="s">
        <v>2764</v>
      </c>
      <c r="J1326" s="68" t="s">
        <v>2765</v>
      </c>
      <c r="K1326" s="57" t="s">
        <v>324</v>
      </c>
      <c r="L1326" s="58">
        <v>1323</v>
      </c>
      <c r="M1326" s="32" t="s">
        <v>6530</v>
      </c>
      <c r="N1326" s="32" t="s">
        <v>2071</v>
      </c>
    </row>
    <row r="1327" spans="1:14" ht="18" customHeight="1" x14ac:dyDescent="0.25">
      <c r="A1327" s="59" t="s">
        <v>6531</v>
      </c>
      <c r="B1327" s="60" t="s">
        <v>6532</v>
      </c>
      <c r="C1327" s="60" t="s">
        <v>6532</v>
      </c>
      <c r="D1327" s="60" t="s">
        <v>3545</v>
      </c>
      <c r="E1327" s="61" t="s">
        <v>2067</v>
      </c>
      <c r="F1327" s="60" t="s">
        <v>2068</v>
      </c>
      <c r="G1327" s="62" t="s">
        <v>2906</v>
      </c>
      <c r="H1327" s="63" t="s">
        <v>2763</v>
      </c>
      <c r="I1327" s="64" t="s">
        <v>2764</v>
      </c>
      <c r="J1327" s="63" t="s">
        <v>2765</v>
      </c>
      <c r="K1327" s="65" t="s">
        <v>324</v>
      </c>
      <c r="L1327" s="66">
        <v>1324</v>
      </c>
      <c r="M1327" s="32" t="s">
        <v>6533</v>
      </c>
      <c r="N1327" s="32" t="s">
        <v>2071</v>
      </c>
    </row>
    <row r="1328" spans="1:14" ht="18" customHeight="1" x14ac:dyDescent="0.25">
      <c r="A1328" s="53" t="s">
        <v>6534</v>
      </c>
      <c r="B1328" s="54" t="s">
        <v>6535</v>
      </c>
      <c r="C1328" s="54" t="s">
        <v>6535</v>
      </c>
      <c r="D1328" s="54" t="s">
        <v>3228</v>
      </c>
      <c r="E1328" s="55" t="s">
        <v>2072</v>
      </c>
      <c r="F1328" s="54" t="s">
        <v>2073</v>
      </c>
      <c r="G1328" s="67" t="s">
        <v>6536</v>
      </c>
      <c r="H1328" s="68" t="s">
        <v>2763</v>
      </c>
      <c r="I1328" s="69" t="s">
        <v>2764</v>
      </c>
      <c r="J1328" s="68" t="s">
        <v>2765</v>
      </c>
      <c r="K1328" s="57" t="s">
        <v>324</v>
      </c>
      <c r="L1328" s="58">
        <v>1325</v>
      </c>
      <c r="M1328" s="32" t="s">
        <v>6537</v>
      </c>
      <c r="N1328" s="32" t="s">
        <v>2076</v>
      </c>
    </row>
    <row r="1329" spans="1:14" ht="18" customHeight="1" x14ac:dyDescent="0.25">
      <c r="A1329" s="59" t="s">
        <v>6538</v>
      </c>
      <c r="B1329" s="60" t="s">
        <v>6539</v>
      </c>
      <c r="C1329" s="60" t="s">
        <v>6539</v>
      </c>
      <c r="D1329" s="60" t="s">
        <v>3228</v>
      </c>
      <c r="E1329" s="61" t="s">
        <v>2072</v>
      </c>
      <c r="F1329" s="60" t="s">
        <v>2073</v>
      </c>
      <c r="G1329" s="62" t="s">
        <v>6536</v>
      </c>
      <c r="H1329" s="63" t="s">
        <v>2763</v>
      </c>
      <c r="I1329" s="64" t="s">
        <v>2764</v>
      </c>
      <c r="J1329" s="63" t="s">
        <v>2765</v>
      </c>
      <c r="K1329" s="65" t="s">
        <v>324</v>
      </c>
      <c r="L1329" s="66">
        <v>1326</v>
      </c>
      <c r="M1329" s="32" t="s">
        <v>6540</v>
      </c>
      <c r="N1329" s="32" t="s">
        <v>2076</v>
      </c>
    </row>
    <row r="1330" spans="1:14" ht="18" customHeight="1" x14ac:dyDescent="0.25">
      <c r="A1330" s="53" t="s">
        <v>6541</v>
      </c>
      <c r="B1330" s="54" t="s">
        <v>6542</v>
      </c>
      <c r="C1330" s="54" t="s">
        <v>6542</v>
      </c>
      <c r="D1330" s="54" t="s">
        <v>3228</v>
      </c>
      <c r="E1330" s="55" t="s">
        <v>2072</v>
      </c>
      <c r="F1330" s="54" t="s">
        <v>2073</v>
      </c>
      <c r="G1330" s="67" t="s">
        <v>6536</v>
      </c>
      <c r="H1330" s="68" t="s">
        <v>2763</v>
      </c>
      <c r="I1330" s="69" t="s">
        <v>2764</v>
      </c>
      <c r="J1330" s="68" t="s">
        <v>2765</v>
      </c>
      <c r="K1330" s="57" t="s">
        <v>324</v>
      </c>
      <c r="L1330" s="58">
        <v>1327</v>
      </c>
      <c r="M1330" s="32" t="s">
        <v>6543</v>
      </c>
      <c r="N1330" s="32" t="s">
        <v>2076</v>
      </c>
    </row>
    <row r="1331" spans="1:14" ht="18" customHeight="1" x14ac:dyDescent="0.25">
      <c r="A1331" s="59" t="s">
        <v>6544</v>
      </c>
      <c r="B1331" s="60" t="s">
        <v>6545</v>
      </c>
      <c r="C1331" s="60" t="s">
        <v>6545</v>
      </c>
      <c r="D1331" s="60" t="s">
        <v>3228</v>
      </c>
      <c r="E1331" s="61" t="s">
        <v>2072</v>
      </c>
      <c r="F1331" s="60" t="s">
        <v>2073</v>
      </c>
      <c r="G1331" s="62" t="s">
        <v>6536</v>
      </c>
      <c r="H1331" s="63" t="s">
        <v>2763</v>
      </c>
      <c r="I1331" s="64" t="s">
        <v>2764</v>
      </c>
      <c r="J1331" s="63" t="s">
        <v>2765</v>
      </c>
      <c r="K1331" s="65" t="s">
        <v>324</v>
      </c>
      <c r="L1331" s="66">
        <v>1328</v>
      </c>
      <c r="M1331" s="32" t="s">
        <v>6546</v>
      </c>
      <c r="N1331" s="32" t="s">
        <v>2076</v>
      </c>
    </row>
    <row r="1332" spans="1:14" ht="18" customHeight="1" x14ac:dyDescent="0.25">
      <c r="A1332" s="53" t="s">
        <v>6547</v>
      </c>
      <c r="B1332" s="54" t="s">
        <v>6548</v>
      </c>
      <c r="C1332" s="54" t="s">
        <v>6548</v>
      </c>
      <c r="D1332" s="54" t="s">
        <v>3228</v>
      </c>
      <c r="E1332" s="55" t="s">
        <v>2072</v>
      </c>
      <c r="F1332" s="54" t="s">
        <v>2073</v>
      </c>
      <c r="G1332" s="67" t="s">
        <v>6536</v>
      </c>
      <c r="H1332" s="68" t="s">
        <v>2763</v>
      </c>
      <c r="I1332" s="69" t="s">
        <v>2764</v>
      </c>
      <c r="J1332" s="68" t="s">
        <v>2765</v>
      </c>
      <c r="K1332" s="57" t="s">
        <v>324</v>
      </c>
      <c r="L1332" s="58">
        <v>1329</v>
      </c>
      <c r="M1332" s="32" t="s">
        <v>6549</v>
      </c>
      <c r="N1332" s="32" t="s">
        <v>2076</v>
      </c>
    </row>
    <row r="1333" spans="1:14" ht="18" customHeight="1" x14ac:dyDescent="0.25">
      <c r="A1333" s="59" t="s">
        <v>6550</v>
      </c>
      <c r="B1333" s="60" t="s">
        <v>6551</v>
      </c>
      <c r="C1333" s="60" t="s">
        <v>6551</v>
      </c>
      <c r="D1333" s="60" t="s">
        <v>3228</v>
      </c>
      <c r="E1333" s="61" t="s">
        <v>2072</v>
      </c>
      <c r="F1333" s="60" t="s">
        <v>2073</v>
      </c>
      <c r="G1333" s="62" t="s">
        <v>6536</v>
      </c>
      <c r="H1333" s="63" t="s">
        <v>2763</v>
      </c>
      <c r="I1333" s="64" t="s">
        <v>2764</v>
      </c>
      <c r="J1333" s="63" t="s">
        <v>2765</v>
      </c>
      <c r="K1333" s="65" t="s">
        <v>324</v>
      </c>
      <c r="L1333" s="66">
        <v>1330</v>
      </c>
      <c r="M1333" s="32" t="s">
        <v>6552</v>
      </c>
      <c r="N1333" s="32" t="s">
        <v>2076</v>
      </c>
    </row>
    <row r="1334" spans="1:14" ht="18" customHeight="1" x14ac:dyDescent="0.25">
      <c r="A1334" s="53" t="s">
        <v>6553</v>
      </c>
      <c r="B1334" s="54" t="s">
        <v>6554</v>
      </c>
      <c r="C1334" s="54" t="s">
        <v>6554</v>
      </c>
      <c r="D1334" s="54" t="s">
        <v>3228</v>
      </c>
      <c r="E1334" s="55" t="s">
        <v>2072</v>
      </c>
      <c r="F1334" s="54" t="s">
        <v>2073</v>
      </c>
      <c r="G1334" s="67" t="s">
        <v>6536</v>
      </c>
      <c r="H1334" s="68" t="s">
        <v>2763</v>
      </c>
      <c r="I1334" s="69" t="s">
        <v>2764</v>
      </c>
      <c r="J1334" s="68" t="s">
        <v>2765</v>
      </c>
      <c r="K1334" s="57" t="s">
        <v>324</v>
      </c>
      <c r="L1334" s="58">
        <v>1331</v>
      </c>
      <c r="M1334" s="32" t="s">
        <v>6555</v>
      </c>
      <c r="N1334" s="32" t="s">
        <v>2076</v>
      </c>
    </row>
    <row r="1335" spans="1:14" ht="18" customHeight="1" x14ac:dyDescent="0.25">
      <c r="A1335" s="59" t="s">
        <v>6556</v>
      </c>
      <c r="B1335" s="60" t="s">
        <v>6557</v>
      </c>
      <c r="C1335" s="60" t="s">
        <v>6557</v>
      </c>
      <c r="D1335" s="60" t="s">
        <v>3228</v>
      </c>
      <c r="E1335" s="61" t="s">
        <v>2072</v>
      </c>
      <c r="F1335" s="60" t="s">
        <v>2073</v>
      </c>
      <c r="G1335" s="62" t="s">
        <v>6536</v>
      </c>
      <c r="H1335" s="63" t="s">
        <v>2763</v>
      </c>
      <c r="I1335" s="64" t="s">
        <v>2764</v>
      </c>
      <c r="J1335" s="63" t="s">
        <v>2765</v>
      </c>
      <c r="K1335" s="65" t="s">
        <v>324</v>
      </c>
      <c r="L1335" s="66">
        <v>1332</v>
      </c>
      <c r="M1335" s="32" t="s">
        <v>6558</v>
      </c>
      <c r="N1335" s="32" t="s">
        <v>2076</v>
      </c>
    </row>
    <row r="1336" spans="1:14" ht="18" customHeight="1" x14ac:dyDescent="0.25">
      <c r="A1336" s="53" t="s">
        <v>6559</v>
      </c>
      <c r="B1336" s="54" t="s">
        <v>6560</v>
      </c>
      <c r="C1336" s="54" t="s">
        <v>6560</v>
      </c>
      <c r="D1336" s="54" t="s">
        <v>3228</v>
      </c>
      <c r="E1336" s="55" t="s">
        <v>2072</v>
      </c>
      <c r="F1336" s="54" t="s">
        <v>2073</v>
      </c>
      <c r="G1336" s="67" t="s">
        <v>6536</v>
      </c>
      <c r="H1336" s="68" t="s">
        <v>2763</v>
      </c>
      <c r="I1336" s="69" t="s">
        <v>2764</v>
      </c>
      <c r="J1336" s="68" t="s">
        <v>2765</v>
      </c>
      <c r="K1336" s="57" t="s">
        <v>324</v>
      </c>
      <c r="L1336" s="58">
        <v>1333</v>
      </c>
      <c r="M1336" s="32" t="s">
        <v>6561</v>
      </c>
      <c r="N1336" s="32" t="s">
        <v>2076</v>
      </c>
    </row>
    <row r="1337" spans="1:14" ht="18" customHeight="1" x14ac:dyDescent="0.25">
      <c r="A1337" s="59" t="s">
        <v>6562</v>
      </c>
      <c r="B1337" s="60" t="s">
        <v>6563</v>
      </c>
      <c r="C1337" s="60" t="s">
        <v>6563</v>
      </c>
      <c r="D1337" s="60" t="s">
        <v>3228</v>
      </c>
      <c r="E1337" s="61" t="s">
        <v>2072</v>
      </c>
      <c r="F1337" s="60" t="s">
        <v>2073</v>
      </c>
      <c r="G1337" s="62" t="s">
        <v>6536</v>
      </c>
      <c r="H1337" s="63" t="s">
        <v>2763</v>
      </c>
      <c r="I1337" s="64" t="s">
        <v>2764</v>
      </c>
      <c r="J1337" s="63" t="s">
        <v>2765</v>
      </c>
      <c r="K1337" s="65" t="s">
        <v>324</v>
      </c>
      <c r="L1337" s="66">
        <v>1334</v>
      </c>
      <c r="M1337" s="32" t="s">
        <v>6564</v>
      </c>
      <c r="N1337" s="32" t="s">
        <v>2076</v>
      </c>
    </row>
    <row r="1338" spans="1:14" ht="18" customHeight="1" x14ac:dyDescent="0.25">
      <c r="A1338" s="53" t="s">
        <v>6565</v>
      </c>
      <c r="B1338" s="54" t="s">
        <v>6566</v>
      </c>
      <c r="C1338" s="54" t="s">
        <v>6566</v>
      </c>
      <c r="D1338" s="54" t="s">
        <v>3228</v>
      </c>
      <c r="E1338" s="55" t="s">
        <v>2072</v>
      </c>
      <c r="F1338" s="54" t="s">
        <v>2073</v>
      </c>
      <c r="G1338" s="67" t="s">
        <v>6536</v>
      </c>
      <c r="H1338" s="68" t="s">
        <v>2763</v>
      </c>
      <c r="I1338" s="69" t="s">
        <v>2764</v>
      </c>
      <c r="J1338" s="68" t="s">
        <v>2765</v>
      </c>
      <c r="K1338" s="57" t="s">
        <v>324</v>
      </c>
      <c r="L1338" s="58">
        <v>1335</v>
      </c>
      <c r="M1338" s="32" t="s">
        <v>6567</v>
      </c>
      <c r="N1338" s="32" t="s">
        <v>2076</v>
      </c>
    </row>
    <row r="1339" spans="1:14" ht="18" customHeight="1" x14ac:dyDescent="0.25">
      <c r="A1339" s="59" t="s">
        <v>6568</v>
      </c>
      <c r="B1339" s="60" t="s">
        <v>6569</v>
      </c>
      <c r="C1339" s="60" t="s">
        <v>6569</v>
      </c>
      <c r="D1339" s="60" t="s">
        <v>3228</v>
      </c>
      <c r="E1339" s="61" t="s">
        <v>2072</v>
      </c>
      <c r="F1339" s="60" t="s">
        <v>2073</v>
      </c>
      <c r="G1339" s="62" t="s">
        <v>6536</v>
      </c>
      <c r="H1339" s="63" t="s">
        <v>2763</v>
      </c>
      <c r="I1339" s="64" t="s">
        <v>2764</v>
      </c>
      <c r="J1339" s="63" t="s">
        <v>2765</v>
      </c>
      <c r="K1339" s="65" t="s">
        <v>324</v>
      </c>
      <c r="L1339" s="66">
        <v>1336</v>
      </c>
      <c r="M1339" s="32" t="s">
        <v>6570</v>
      </c>
      <c r="N1339" s="32" t="s">
        <v>2076</v>
      </c>
    </row>
    <row r="1340" spans="1:14" ht="18" customHeight="1" x14ac:dyDescent="0.25">
      <c r="A1340" s="53" t="s">
        <v>6571</v>
      </c>
      <c r="B1340" s="54" t="s">
        <v>6572</v>
      </c>
      <c r="C1340" s="54" t="s">
        <v>6572</v>
      </c>
      <c r="D1340" s="54" t="s">
        <v>3228</v>
      </c>
      <c r="E1340" s="55" t="s">
        <v>2072</v>
      </c>
      <c r="F1340" s="54" t="s">
        <v>2073</v>
      </c>
      <c r="G1340" s="67" t="s">
        <v>6536</v>
      </c>
      <c r="H1340" s="68" t="s">
        <v>2763</v>
      </c>
      <c r="I1340" s="69" t="s">
        <v>2764</v>
      </c>
      <c r="J1340" s="68" t="s">
        <v>2765</v>
      </c>
      <c r="K1340" s="57" t="s">
        <v>324</v>
      </c>
      <c r="L1340" s="58">
        <v>1337</v>
      </c>
      <c r="M1340" s="32" t="s">
        <v>6573</v>
      </c>
      <c r="N1340" s="32" t="s">
        <v>2076</v>
      </c>
    </row>
    <row r="1341" spans="1:14" ht="18" customHeight="1" x14ac:dyDescent="0.25">
      <c r="A1341" s="59" t="s">
        <v>6574</v>
      </c>
      <c r="B1341" s="60" t="s">
        <v>6575</v>
      </c>
      <c r="C1341" s="60" t="s">
        <v>6575</v>
      </c>
      <c r="D1341" s="60" t="s">
        <v>3228</v>
      </c>
      <c r="E1341" s="61" t="s">
        <v>2072</v>
      </c>
      <c r="F1341" s="60" t="s">
        <v>2073</v>
      </c>
      <c r="G1341" s="62" t="s">
        <v>6536</v>
      </c>
      <c r="H1341" s="63" t="s">
        <v>2763</v>
      </c>
      <c r="I1341" s="64" t="s">
        <v>2764</v>
      </c>
      <c r="J1341" s="63" t="s">
        <v>2765</v>
      </c>
      <c r="K1341" s="65" t="s">
        <v>324</v>
      </c>
      <c r="L1341" s="66">
        <v>1338</v>
      </c>
      <c r="M1341" s="32" t="s">
        <v>6576</v>
      </c>
      <c r="N1341" s="32" t="s">
        <v>2076</v>
      </c>
    </row>
    <row r="1342" spans="1:14" ht="18" customHeight="1" x14ac:dyDescent="0.25">
      <c r="A1342" s="53" t="s">
        <v>6577</v>
      </c>
      <c r="B1342" s="54" t="s">
        <v>6578</v>
      </c>
      <c r="C1342" s="54" t="s">
        <v>6578</v>
      </c>
      <c r="D1342" s="54" t="s">
        <v>3228</v>
      </c>
      <c r="E1342" s="55" t="s">
        <v>2072</v>
      </c>
      <c r="F1342" s="54" t="s">
        <v>2073</v>
      </c>
      <c r="G1342" s="67" t="s">
        <v>6536</v>
      </c>
      <c r="H1342" s="68" t="s">
        <v>2763</v>
      </c>
      <c r="I1342" s="69" t="s">
        <v>2764</v>
      </c>
      <c r="J1342" s="68" t="s">
        <v>2765</v>
      </c>
      <c r="K1342" s="57" t="s">
        <v>324</v>
      </c>
      <c r="L1342" s="58">
        <v>1339</v>
      </c>
      <c r="M1342" s="32" t="s">
        <v>6579</v>
      </c>
      <c r="N1342" s="32" t="s">
        <v>2076</v>
      </c>
    </row>
    <row r="1343" spans="1:14" ht="18" customHeight="1" x14ac:dyDescent="0.25">
      <c r="A1343" s="59" t="s">
        <v>6580</v>
      </c>
      <c r="B1343" s="60" t="s">
        <v>6581</v>
      </c>
      <c r="C1343" s="60" t="s">
        <v>6581</v>
      </c>
      <c r="D1343" s="60" t="s">
        <v>4628</v>
      </c>
      <c r="E1343" s="61" t="s">
        <v>2072</v>
      </c>
      <c r="F1343" s="60" t="s">
        <v>2073</v>
      </c>
      <c r="G1343" s="62" t="s">
        <v>6536</v>
      </c>
      <c r="H1343" s="63" t="s">
        <v>2763</v>
      </c>
      <c r="I1343" s="64" t="s">
        <v>2764</v>
      </c>
      <c r="J1343" s="63" t="s">
        <v>2765</v>
      </c>
      <c r="K1343" s="65" t="s">
        <v>324</v>
      </c>
      <c r="L1343" s="66">
        <v>1340</v>
      </c>
      <c r="M1343" s="32" t="s">
        <v>6582</v>
      </c>
      <c r="N1343" s="32" t="s">
        <v>2076</v>
      </c>
    </row>
    <row r="1344" spans="1:14" ht="18" customHeight="1" x14ac:dyDescent="0.25">
      <c r="A1344" s="53" t="s">
        <v>6583</v>
      </c>
      <c r="B1344" s="54" t="s">
        <v>6584</v>
      </c>
      <c r="C1344" s="54" t="s">
        <v>6584</v>
      </c>
      <c r="D1344" s="54" t="s">
        <v>4628</v>
      </c>
      <c r="E1344" s="55" t="s">
        <v>2072</v>
      </c>
      <c r="F1344" s="54" t="s">
        <v>2073</v>
      </c>
      <c r="G1344" s="67" t="s">
        <v>6536</v>
      </c>
      <c r="H1344" s="68" t="s">
        <v>2763</v>
      </c>
      <c r="I1344" s="69" t="s">
        <v>2764</v>
      </c>
      <c r="J1344" s="68" t="s">
        <v>2765</v>
      </c>
      <c r="K1344" s="57" t="s">
        <v>324</v>
      </c>
      <c r="L1344" s="58">
        <v>1341</v>
      </c>
      <c r="M1344" s="32" t="s">
        <v>6585</v>
      </c>
      <c r="N1344" s="32" t="s">
        <v>2076</v>
      </c>
    </row>
    <row r="1345" spans="1:14" ht="18" customHeight="1" x14ac:dyDescent="0.25">
      <c r="A1345" s="59" t="s">
        <v>6586</v>
      </c>
      <c r="B1345" s="60" t="s">
        <v>6587</v>
      </c>
      <c r="C1345" s="60" t="s">
        <v>6587</v>
      </c>
      <c r="D1345" s="60" t="s">
        <v>4628</v>
      </c>
      <c r="E1345" s="61" t="s">
        <v>2072</v>
      </c>
      <c r="F1345" s="60" t="s">
        <v>2073</v>
      </c>
      <c r="G1345" s="62" t="s">
        <v>6536</v>
      </c>
      <c r="H1345" s="63" t="s">
        <v>2763</v>
      </c>
      <c r="I1345" s="64" t="s">
        <v>2764</v>
      </c>
      <c r="J1345" s="63" t="s">
        <v>2765</v>
      </c>
      <c r="K1345" s="65" t="s">
        <v>324</v>
      </c>
      <c r="L1345" s="66">
        <v>1342</v>
      </c>
      <c r="M1345" s="32" t="s">
        <v>6588</v>
      </c>
      <c r="N1345" s="32" t="s">
        <v>2076</v>
      </c>
    </row>
    <row r="1346" spans="1:14" ht="18" customHeight="1" x14ac:dyDescent="0.25">
      <c r="A1346" s="53" t="s">
        <v>6589</v>
      </c>
      <c r="B1346" s="54" t="s">
        <v>6590</v>
      </c>
      <c r="C1346" s="54" t="s">
        <v>6590</v>
      </c>
      <c r="D1346" s="54" t="s">
        <v>4628</v>
      </c>
      <c r="E1346" s="55" t="s">
        <v>2072</v>
      </c>
      <c r="F1346" s="54" t="s">
        <v>2073</v>
      </c>
      <c r="G1346" s="67" t="s">
        <v>6536</v>
      </c>
      <c r="H1346" s="68" t="s">
        <v>2763</v>
      </c>
      <c r="I1346" s="69" t="s">
        <v>2764</v>
      </c>
      <c r="J1346" s="68" t="s">
        <v>2765</v>
      </c>
      <c r="K1346" s="57" t="s">
        <v>324</v>
      </c>
      <c r="L1346" s="58">
        <v>1343</v>
      </c>
      <c r="M1346" s="32" t="s">
        <v>6591</v>
      </c>
      <c r="N1346" s="32" t="s">
        <v>2076</v>
      </c>
    </row>
    <row r="1347" spans="1:14" ht="18" customHeight="1" x14ac:dyDescent="0.25">
      <c r="A1347" s="59" t="s">
        <v>6592</v>
      </c>
      <c r="B1347" s="60" t="s">
        <v>6593</v>
      </c>
      <c r="C1347" s="60" t="s">
        <v>6593</v>
      </c>
      <c r="D1347" s="60" t="s">
        <v>4628</v>
      </c>
      <c r="E1347" s="61" t="s">
        <v>2072</v>
      </c>
      <c r="F1347" s="60" t="s">
        <v>2073</v>
      </c>
      <c r="G1347" s="62" t="s">
        <v>6536</v>
      </c>
      <c r="H1347" s="63" t="s">
        <v>2763</v>
      </c>
      <c r="I1347" s="64" t="s">
        <v>2764</v>
      </c>
      <c r="J1347" s="63" t="s">
        <v>2765</v>
      </c>
      <c r="K1347" s="65" t="s">
        <v>324</v>
      </c>
      <c r="L1347" s="66">
        <v>1344</v>
      </c>
      <c r="M1347" s="32" t="s">
        <v>6594</v>
      </c>
      <c r="N1347" s="32" t="s">
        <v>2076</v>
      </c>
    </row>
    <row r="1348" spans="1:14" ht="18" customHeight="1" x14ac:dyDescent="0.25">
      <c r="A1348" s="72" t="s">
        <v>2072</v>
      </c>
      <c r="B1348" s="54" t="s">
        <v>2073</v>
      </c>
      <c r="C1348" s="55"/>
      <c r="D1348" s="55"/>
      <c r="E1348" s="55" t="s">
        <v>2072</v>
      </c>
      <c r="F1348" s="54" t="s">
        <v>2073</v>
      </c>
      <c r="G1348" s="67"/>
      <c r="H1348" s="68"/>
      <c r="I1348" s="69"/>
      <c r="J1348" s="68"/>
      <c r="K1348" s="57" t="s">
        <v>2740</v>
      </c>
      <c r="L1348" s="58">
        <v>1345</v>
      </c>
      <c r="M1348" s="32" t="s">
        <v>2076</v>
      </c>
      <c r="N1348" s="32" t="s">
        <v>2076</v>
      </c>
    </row>
    <row r="1349" spans="1:14" ht="18" customHeight="1" x14ac:dyDescent="0.25">
      <c r="A1349" s="59" t="s">
        <v>6595</v>
      </c>
      <c r="B1349" s="60" t="s">
        <v>6596</v>
      </c>
      <c r="C1349" s="60" t="s">
        <v>6596</v>
      </c>
      <c r="D1349" s="60" t="s">
        <v>3051</v>
      </c>
      <c r="E1349" s="61" t="s">
        <v>2077</v>
      </c>
      <c r="F1349" s="60" t="s">
        <v>2078</v>
      </c>
      <c r="G1349" s="62" t="s">
        <v>2762</v>
      </c>
      <c r="H1349" s="63" t="s">
        <v>2763</v>
      </c>
      <c r="I1349" s="64" t="s">
        <v>2764</v>
      </c>
      <c r="J1349" s="63" t="s">
        <v>2765</v>
      </c>
      <c r="K1349" s="65" t="s">
        <v>324</v>
      </c>
      <c r="L1349" s="66">
        <v>1346</v>
      </c>
      <c r="M1349" s="32" t="s">
        <v>6597</v>
      </c>
      <c r="N1349" s="32" t="s">
        <v>2080</v>
      </c>
    </row>
    <row r="1350" spans="1:14" ht="18" customHeight="1" x14ac:dyDescent="0.25">
      <c r="A1350" s="53" t="s">
        <v>6598</v>
      </c>
      <c r="B1350" s="54" t="s">
        <v>3684</v>
      </c>
      <c r="C1350" s="54" t="s">
        <v>3684</v>
      </c>
      <c r="D1350" s="54" t="s">
        <v>3051</v>
      </c>
      <c r="E1350" s="55" t="s">
        <v>2077</v>
      </c>
      <c r="F1350" s="54" t="s">
        <v>2078</v>
      </c>
      <c r="G1350" s="67" t="s">
        <v>2762</v>
      </c>
      <c r="H1350" s="68" t="s">
        <v>2763</v>
      </c>
      <c r="I1350" s="69" t="s">
        <v>2764</v>
      </c>
      <c r="J1350" s="68" t="s">
        <v>2765</v>
      </c>
      <c r="K1350" s="57" t="s">
        <v>324</v>
      </c>
      <c r="L1350" s="58">
        <v>1347</v>
      </c>
      <c r="M1350" s="32" t="s">
        <v>6599</v>
      </c>
      <c r="N1350" s="32" t="s">
        <v>2080</v>
      </c>
    </row>
    <row r="1351" spans="1:14" ht="18" customHeight="1" x14ac:dyDescent="0.25">
      <c r="A1351" s="59" t="s">
        <v>6600</v>
      </c>
      <c r="B1351" s="60" t="s">
        <v>3707</v>
      </c>
      <c r="C1351" s="60" t="s">
        <v>3707</v>
      </c>
      <c r="D1351" s="60" t="s">
        <v>3051</v>
      </c>
      <c r="E1351" s="61" t="s">
        <v>2077</v>
      </c>
      <c r="F1351" s="60" t="s">
        <v>2078</v>
      </c>
      <c r="G1351" s="62" t="s">
        <v>2762</v>
      </c>
      <c r="H1351" s="63" t="s">
        <v>2763</v>
      </c>
      <c r="I1351" s="64" t="s">
        <v>2764</v>
      </c>
      <c r="J1351" s="63" t="s">
        <v>2765</v>
      </c>
      <c r="K1351" s="65" t="s">
        <v>324</v>
      </c>
      <c r="L1351" s="66">
        <v>1348</v>
      </c>
      <c r="M1351" s="32" t="s">
        <v>6601</v>
      </c>
      <c r="N1351" s="32" t="s">
        <v>2080</v>
      </c>
    </row>
    <row r="1352" spans="1:14" ht="18" customHeight="1" x14ac:dyDescent="0.25">
      <c r="A1352" s="53" t="s">
        <v>6602</v>
      </c>
      <c r="B1352" s="54" t="s">
        <v>6603</v>
      </c>
      <c r="C1352" s="54" t="s">
        <v>6603</v>
      </c>
      <c r="D1352" s="54" t="s">
        <v>3051</v>
      </c>
      <c r="E1352" s="55" t="s">
        <v>2077</v>
      </c>
      <c r="F1352" s="54" t="s">
        <v>2078</v>
      </c>
      <c r="G1352" s="67" t="s">
        <v>2762</v>
      </c>
      <c r="H1352" s="68" t="s">
        <v>2763</v>
      </c>
      <c r="I1352" s="69" t="s">
        <v>2764</v>
      </c>
      <c r="J1352" s="68" t="s">
        <v>2765</v>
      </c>
      <c r="K1352" s="57" t="s">
        <v>324</v>
      </c>
      <c r="L1352" s="58">
        <v>1349</v>
      </c>
      <c r="M1352" s="32" t="s">
        <v>6604</v>
      </c>
      <c r="N1352" s="32" t="s">
        <v>2080</v>
      </c>
    </row>
    <row r="1353" spans="1:14" ht="18" customHeight="1" x14ac:dyDescent="0.25">
      <c r="A1353" s="59" t="s">
        <v>6605</v>
      </c>
      <c r="B1353" s="60" t="s">
        <v>3134</v>
      </c>
      <c r="C1353" s="60" t="s">
        <v>3134</v>
      </c>
      <c r="D1353" s="60" t="s">
        <v>3051</v>
      </c>
      <c r="E1353" s="61" t="s">
        <v>2077</v>
      </c>
      <c r="F1353" s="60" t="s">
        <v>2078</v>
      </c>
      <c r="G1353" s="62" t="s">
        <v>2762</v>
      </c>
      <c r="H1353" s="63" t="s">
        <v>2763</v>
      </c>
      <c r="I1353" s="64" t="s">
        <v>2764</v>
      </c>
      <c r="J1353" s="63" t="s">
        <v>2765</v>
      </c>
      <c r="K1353" s="65" t="s">
        <v>324</v>
      </c>
      <c r="L1353" s="66">
        <v>1350</v>
      </c>
      <c r="M1353" s="32" t="s">
        <v>6606</v>
      </c>
      <c r="N1353" s="32" t="s">
        <v>2080</v>
      </c>
    </row>
    <row r="1354" spans="1:14" ht="18" customHeight="1" x14ac:dyDescent="0.25">
      <c r="A1354" s="53" t="s">
        <v>6607</v>
      </c>
      <c r="B1354" s="54" t="s">
        <v>6608</v>
      </c>
      <c r="C1354" s="54" t="s">
        <v>6608</v>
      </c>
      <c r="D1354" s="54" t="s">
        <v>3051</v>
      </c>
      <c r="E1354" s="55" t="s">
        <v>2077</v>
      </c>
      <c r="F1354" s="54" t="s">
        <v>2078</v>
      </c>
      <c r="G1354" s="67" t="s">
        <v>2762</v>
      </c>
      <c r="H1354" s="68" t="s">
        <v>2763</v>
      </c>
      <c r="I1354" s="69" t="s">
        <v>2764</v>
      </c>
      <c r="J1354" s="68" t="s">
        <v>2765</v>
      </c>
      <c r="K1354" s="57" t="s">
        <v>324</v>
      </c>
      <c r="L1354" s="58">
        <v>1351</v>
      </c>
      <c r="M1354" s="32" t="s">
        <v>6609</v>
      </c>
      <c r="N1354" s="32" t="s">
        <v>2080</v>
      </c>
    </row>
    <row r="1355" spans="1:14" ht="18" customHeight="1" x14ac:dyDescent="0.25">
      <c r="A1355" s="59" t="s">
        <v>6610</v>
      </c>
      <c r="B1355" s="60" t="s">
        <v>6611</v>
      </c>
      <c r="C1355" s="60" t="s">
        <v>6611</v>
      </c>
      <c r="D1355" s="60" t="s">
        <v>3051</v>
      </c>
      <c r="E1355" s="61" t="s">
        <v>2077</v>
      </c>
      <c r="F1355" s="60" t="s">
        <v>2078</v>
      </c>
      <c r="G1355" s="62" t="s">
        <v>2762</v>
      </c>
      <c r="H1355" s="63" t="s">
        <v>2763</v>
      </c>
      <c r="I1355" s="64" t="s">
        <v>2764</v>
      </c>
      <c r="J1355" s="63" t="s">
        <v>2765</v>
      </c>
      <c r="K1355" s="65" t="s">
        <v>324</v>
      </c>
      <c r="L1355" s="66">
        <v>1352</v>
      </c>
      <c r="M1355" s="32" t="s">
        <v>6612</v>
      </c>
      <c r="N1355" s="32" t="s">
        <v>2080</v>
      </c>
    </row>
    <row r="1356" spans="1:14" ht="18" customHeight="1" x14ac:dyDescent="0.25">
      <c r="A1356" s="53" t="s">
        <v>6613</v>
      </c>
      <c r="B1356" s="54" t="s">
        <v>3689</v>
      </c>
      <c r="C1356" s="54" t="s">
        <v>3689</v>
      </c>
      <c r="D1356" s="54" t="s">
        <v>3051</v>
      </c>
      <c r="E1356" s="55" t="s">
        <v>2077</v>
      </c>
      <c r="F1356" s="54" t="s">
        <v>2078</v>
      </c>
      <c r="G1356" s="67" t="s">
        <v>2762</v>
      </c>
      <c r="H1356" s="68" t="s">
        <v>2763</v>
      </c>
      <c r="I1356" s="69" t="s">
        <v>2764</v>
      </c>
      <c r="J1356" s="68" t="s">
        <v>2765</v>
      </c>
      <c r="K1356" s="57" t="s">
        <v>324</v>
      </c>
      <c r="L1356" s="58">
        <v>1353</v>
      </c>
      <c r="M1356" s="32" t="s">
        <v>6614</v>
      </c>
      <c r="N1356" s="32" t="s">
        <v>2080</v>
      </c>
    </row>
    <row r="1357" spans="1:14" ht="18" customHeight="1" x14ac:dyDescent="0.25">
      <c r="A1357" s="59" t="s">
        <v>6615</v>
      </c>
      <c r="B1357" s="60" t="s">
        <v>6616</v>
      </c>
      <c r="C1357" s="60" t="s">
        <v>6616</v>
      </c>
      <c r="D1357" s="60" t="s">
        <v>3051</v>
      </c>
      <c r="E1357" s="61" t="s">
        <v>2077</v>
      </c>
      <c r="F1357" s="60" t="s">
        <v>2078</v>
      </c>
      <c r="G1357" s="62" t="s">
        <v>2762</v>
      </c>
      <c r="H1357" s="63" t="s">
        <v>2763</v>
      </c>
      <c r="I1357" s="64" t="s">
        <v>2764</v>
      </c>
      <c r="J1357" s="63" t="s">
        <v>2765</v>
      </c>
      <c r="K1357" s="65" t="s">
        <v>324</v>
      </c>
      <c r="L1357" s="66">
        <v>1354</v>
      </c>
      <c r="M1357" s="32" t="s">
        <v>6617</v>
      </c>
      <c r="N1357" s="32" t="s">
        <v>2080</v>
      </c>
    </row>
    <row r="1358" spans="1:14" ht="18" customHeight="1" x14ac:dyDescent="0.25">
      <c r="A1358" s="53" t="s">
        <v>6618</v>
      </c>
      <c r="B1358" s="54" t="s">
        <v>6619</v>
      </c>
      <c r="C1358" s="54" t="s">
        <v>6619</v>
      </c>
      <c r="D1358" s="54" t="s">
        <v>3051</v>
      </c>
      <c r="E1358" s="55" t="s">
        <v>2077</v>
      </c>
      <c r="F1358" s="54" t="s">
        <v>2078</v>
      </c>
      <c r="G1358" s="67" t="s">
        <v>2762</v>
      </c>
      <c r="H1358" s="68" t="s">
        <v>2763</v>
      </c>
      <c r="I1358" s="69" t="s">
        <v>2764</v>
      </c>
      <c r="J1358" s="68" t="s">
        <v>2765</v>
      </c>
      <c r="K1358" s="57" t="s">
        <v>324</v>
      </c>
      <c r="L1358" s="58">
        <v>1355</v>
      </c>
      <c r="M1358" s="32" t="s">
        <v>6620</v>
      </c>
      <c r="N1358" s="32" t="s">
        <v>2080</v>
      </c>
    </row>
    <row r="1359" spans="1:14" ht="18" customHeight="1" x14ac:dyDescent="0.25">
      <c r="A1359" s="59" t="s">
        <v>6621</v>
      </c>
      <c r="B1359" s="60" t="s">
        <v>6622</v>
      </c>
      <c r="C1359" s="60" t="s">
        <v>6622</v>
      </c>
      <c r="D1359" s="60" t="s">
        <v>3051</v>
      </c>
      <c r="E1359" s="61" t="s">
        <v>2077</v>
      </c>
      <c r="F1359" s="60" t="s">
        <v>2078</v>
      </c>
      <c r="G1359" s="62" t="s">
        <v>2762</v>
      </c>
      <c r="H1359" s="63" t="s">
        <v>2763</v>
      </c>
      <c r="I1359" s="64" t="s">
        <v>2764</v>
      </c>
      <c r="J1359" s="63" t="s">
        <v>2765</v>
      </c>
      <c r="K1359" s="65" t="s">
        <v>324</v>
      </c>
      <c r="L1359" s="66">
        <v>1356</v>
      </c>
      <c r="M1359" s="32" t="s">
        <v>6623</v>
      </c>
      <c r="N1359" s="32" t="s">
        <v>2080</v>
      </c>
    </row>
    <row r="1360" spans="1:14" ht="18" customHeight="1" x14ac:dyDescent="0.25">
      <c r="A1360" s="53" t="s">
        <v>6624</v>
      </c>
      <c r="B1360" s="54" t="s">
        <v>6625</v>
      </c>
      <c r="C1360" s="54" t="s">
        <v>6625</v>
      </c>
      <c r="D1360" s="54" t="s">
        <v>3051</v>
      </c>
      <c r="E1360" s="55" t="s">
        <v>2077</v>
      </c>
      <c r="F1360" s="54" t="s">
        <v>2078</v>
      </c>
      <c r="G1360" s="67" t="s">
        <v>2762</v>
      </c>
      <c r="H1360" s="68" t="s">
        <v>2763</v>
      </c>
      <c r="I1360" s="69" t="s">
        <v>2764</v>
      </c>
      <c r="J1360" s="68" t="s">
        <v>2765</v>
      </c>
      <c r="K1360" s="57" t="s">
        <v>324</v>
      </c>
      <c r="L1360" s="58">
        <v>1357</v>
      </c>
      <c r="M1360" s="32" t="s">
        <v>6626</v>
      </c>
      <c r="N1360" s="32" t="s">
        <v>2080</v>
      </c>
    </row>
    <row r="1361" spans="1:14" ht="18" customHeight="1" x14ac:dyDescent="0.25">
      <c r="A1361" s="59" t="s">
        <v>6627</v>
      </c>
      <c r="B1361" s="60" t="s">
        <v>6628</v>
      </c>
      <c r="C1361" s="60" t="s">
        <v>6628</v>
      </c>
      <c r="D1361" s="60" t="s">
        <v>3051</v>
      </c>
      <c r="E1361" s="61" t="s">
        <v>2077</v>
      </c>
      <c r="F1361" s="60" t="s">
        <v>2078</v>
      </c>
      <c r="G1361" s="62" t="s">
        <v>2762</v>
      </c>
      <c r="H1361" s="63" t="s">
        <v>2763</v>
      </c>
      <c r="I1361" s="64" t="s">
        <v>2764</v>
      </c>
      <c r="J1361" s="63" t="s">
        <v>2765</v>
      </c>
      <c r="K1361" s="65" t="s">
        <v>324</v>
      </c>
      <c r="L1361" s="66">
        <v>1358</v>
      </c>
      <c r="M1361" s="32" t="s">
        <v>6629</v>
      </c>
      <c r="N1361" s="32" t="s">
        <v>2080</v>
      </c>
    </row>
    <row r="1362" spans="1:14" ht="18" customHeight="1" x14ac:dyDescent="0.25">
      <c r="A1362" s="53" t="s">
        <v>6630</v>
      </c>
      <c r="B1362" s="54" t="s">
        <v>6631</v>
      </c>
      <c r="C1362" s="54" t="s">
        <v>6631</v>
      </c>
      <c r="D1362" s="54" t="s">
        <v>3051</v>
      </c>
      <c r="E1362" s="55" t="s">
        <v>2077</v>
      </c>
      <c r="F1362" s="54" t="s">
        <v>2078</v>
      </c>
      <c r="G1362" s="67" t="s">
        <v>2762</v>
      </c>
      <c r="H1362" s="68" t="s">
        <v>2763</v>
      </c>
      <c r="I1362" s="69" t="s">
        <v>2764</v>
      </c>
      <c r="J1362" s="68" t="s">
        <v>2765</v>
      </c>
      <c r="K1362" s="57" t="s">
        <v>324</v>
      </c>
      <c r="L1362" s="58">
        <v>1359</v>
      </c>
      <c r="M1362" s="32" t="s">
        <v>6632</v>
      </c>
      <c r="N1362" s="32" t="s">
        <v>2080</v>
      </c>
    </row>
    <row r="1363" spans="1:14" ht="18" customHeight="1" x14ac:dyDescent="0.25">
      <c r="A1363" s="73" t="s">
        <v>2077</v>
      </c>
      <c r="B1363" s="60" t="s">
        <v>2078</v>
      </c>
      <c r="C1363" s="61"/>
      <c r="D1363" s="61"/>
      <c r="E1363" s="61" t="s">
        <v>2077</v>
      </c>
      <c r="F1363" s="60" t="s">
        <v>2078</v>
      </c>
      <c r="G1363" s="62"/>
      <c r="H1363" s="63"/>
      <c r="I1363" s="64"/>
      <c r="J1363" s="63"/>
      <c r="K1363" s="65" t="s">
        <v>2740</v>
      </c>
      <c r="L1363" s="66">
        <v>1360</v>
      </c>
      <c r="M1363" s="32" t="s">
        <v>2080</v>
      </c>
      <c r="N1363" s="32" t="s">
        <v>2080</v>
      </c>
    </row>
    <row r="1364" spans="1:14" ht="18" customHeight="1" x14ac:dyDescent="0.25">
      <c r="A1364" s="53" t="s">
        <v>6633</v>
      </c>
      <c r="B1364" s="54" t="s">
        <v>6634</v>
      </c>
      <c r="C1364" s="54" t="s">
        <v>6634</v>
      </c>
      <c r="D1364" s="54" t="s">
        <v>4389</v>
      </c>
      <c r="E1364" s="55" t="s">
        <v>2081</v>
      </c>
      <c r="F1364" s="54" t="s">
        <v>2082</v>
      </c>
      <c r="G1364" s="67" t="s">
        <v>2762</v>
      </c>
      <c r="H1364" s="68" t="s">
        <v>2763</v>
      </c>
      <c r="I1364" s="69" t="s">
        <v>2764</v>
      </c>
      <c r="J1364" s="68" t="s">
        <v>2765</v>
      </c>
      <c r="K1364" s="57" t="s">
        <v>324</v>
      </c>
      <c r="L1364" s="58">
        <v>1361</v>
      </c>
      <c r="M1364" s="32" t="s">
        <v>6635</v>
      </c>
      <c r="N1364" s="32" t="s">
        <v>2084</v>
      </c>
    </row>
    <row r="1365" spans="1:14" ht="18" customHeight="1" x14ac:dyDescent="0.25">
      <c r="A1365" s="59" t="s">
        <v>6636</v>
      </c>
      <c r="B1365" s="60" t="s">
        <v>6637</v>
      </c>
      <c r="C1365" s="60" t="s">
        <v>6637</v>
      </c>
      <c r="D1365" s="60" t="s">
        <v>4389</v>
      </c>
      <c r="E1365" s="61" t="s">
        <v>2081</v>
      </c>
      <c r="F1365" s="60" t="s">
        <v>2082</v>
      </c>
      <c r="G1365" s="62" t="s">
        <v>6638</v>
      </c>
      <c r="H1365" s="63" t="s">
        <v>2763</v>
      </c>
      <c r="I1365" s="64" t="s">
        <v>2764</v>
      </c>
      <c r="J1365" s="63" t="s">
        <v>2765</v>
      </c>
      <c r="K1365" s="65" t="s">
        <v>324</v>
      </c>
      <c r="L1365" s="66">
        <v>1362</v>
      </c>
      <c r="M1365" s="32" t="s">
        <v>6639</v>
      </c>
      <c r="N1365" s="32" t="s">
        <v>2084</v>
      </c>
    </row>
    <row r="1366" spans="1:14" ht="18" customHeight="1" x14ac:dyDescent="0.25">
      <c r="A1366" s="53" t="s">
        <v>6640</v>
      </c>
      <c r="B1366" s="54" t="s">
        <v>6641</v>
      </c>
      <c r="C1366" s="54" t="s">
        <v>6641</v>
      </c>
      <c r="D1366" s="54" t="s">
        <v>4389</v>
      </c>
      <c r="E1366" s="55" t="s">
        <v>2081</v>
      </c>
      <c r="F1366" s="54" t="s">
        <v>2082</v>
      </c>
      <c r="G1366" s="67" t="s">
        <v>6638</v>
      </c>
      <c r="H1366" s="68" t="s">
        <v>2763</v>
      </c>
      <c r="I1366" s="69" t="s">
        <v>2764</v>
      </c>
      <c r="J1366" s="68" t="s">
        <v>2765</v>
      </c>
      <c r="K1366" s="57" t="s">
        <v>324</v>
      </c>
      <c r="L1366" s="58">
        <v>1363</v>
      </c>
      <c r="M1366" s="32" t="s">
        <v>6642</v>
      </c>
      <c r="N1366" s="32" t="s">
        <v>2084</v>
      </c>
    </row>
    <row r="1367" spans="1:14" ht="18" customHeight="1" x14ac:dyDescent="0.25">
      <c r="A1367" s="59" t="s">
        <v>6643</v>
      </c>
      <c r="B1367" s="60" t="s">
        <v>6644</v>
      </c>
      <c r="C1367" s="60" t="s">
        <v>6644</v>
      </c>
      <c r="D1367" s="60" t="s">
        <v>4389</v>
      </c>
      <c r="E1367" s="61" t="s">
        <v>2081</v>
      </c>
      <c r="F1367" s="60" t="s">
        <v>2082</v>
      </c>
      <c r="G1367" s="62" t="s">
        <v>6638</v>
      </c>
      <c r="H1367" s="63" t="s">
        <v>2763</v>
      </c>
      <c r="I1367" s="64" t="s">
        <v>2764</v>
      </c>
      <c r="J1367" s="63" t="s">
        <v>2765</v>
      </c>
      <c r="K1367" s="65" t="s">
        <v>324</v>
      </c>
      <c r="L1367" s="66">
        <v>1364</v>
      </c>
      <c r="M1367" s="32" t="s">
        <v>6645</v>
      </c>
      <c r="N1367" s="32" t="s">
        <v>2084</v>
      </c>
    </row>
    <row r="1368" spans="1:14" ht="18" customHeight="1" x14ac:dyDescent="0.25">
      <c r="A1368" s="53" t="s">
        <v>6646</v>
      </c>
      <c r="B1368" s="54" t="s">
        <v>6647</v>
      </c>
      <c r="C1368" s="54" t="s">
        <v>6647</v>
      </c>
      <c r="D1368" s="54" t="s">
        <v>4389</v>
      </c>
      <c r="E1368" s="55" t="s">
        <v>2081</v>
      </c>
      <c r="F1368" s="54" t="s">
        <v>2082</v>
      </c>
      <c r="G1368" s="67" t="s">
        <v>6638</v>
      </c>
      <c r="H1368" s="68" t="s">
        <v>2763</v>
      </c>
      <c r="I1368" s="69" t="s">
        <v>2764</v>
      </c>
      <c r="J1368" s="68" t="s">
        <v>2765</v>
      </c>
      <c r="K1368" s="57" t="s">
        <v>324</v>
      </c>
      <c r="L1368" s="58">
        <v>1365</v>
      </c>
      <c r="M1368" s="32" t="s">
        <v>6648</v>
      </c>
      <c r="N1368" s="32" t="s">
        <v>2084</v>
      </c>
    </row>
    <row r="1369" spans="1:14" ht="18" customHeight="1" x14ac:dyDescent="0.25">
      <c r="A1369" s="59" t="s">
        <v>6649</v>
      </c>
      <c r="B1369" s="60" t="s">
        <v>6650</v>
      </c>
      <c r="C1369" s="60" t="s">
        <v>6650</v>
      </c>
      <c r="D1369" s="60" t="s">
        <v>4389</v>
      </c>
      <c r="E1369" s="61" t="s">
        <v>2081</v>
      </c>
      <c r="F1369" s="60" t="s">
        <v>2082</v>
      </c>
      <c r="G1369" s="62" t="s">
        <v>6638</v>
      </c>
      <c r="H1369" s="63" t="s">
        <v>2763</v>
      </c>
      <c r="I1369" s="64" t="s">
        <v>2764</v>
      </c>
      <c r="J1369" s="63" t="s">
        <v>2765</v>
      </c>
      <c r="K1369" s="65" t="s">
        <v>324</v>
      </c>
      <c r="L1369" s="66">
        <v>1366</v>
      </c>
      <c r="M1369" s="32" t="s">
        <v>6651</v>
      </c>
      <c r="N1369" s="32" t="s">
        <v>2084</v>
      </c>
    </row>
    <row r="1370" spans="1:14" ht="18" customHeight="1" x14ac:dyDescent="0.25">
      <c r="A1370" s="53" t="s">
        <v>6652</v>
      </c>
      <c r="B1370" s="54" t="s">
        <v>6653</v>
      </c>
      <c r="C1370" s="54" t="s">
        <v>6653</v>
      </c>
      <c r="D1370" s="54" t="s">
        <v>4389</v>
      </c>
      <c r="E1370" s="55" t="s">
        <v>2081</v>
      </c>
      <c r="F1370" s="54" t="s">
        <v>2082</v>
      </c>
      <c r="G1370" s="67" t="s">
        <v>2762</v>
      </c>
      <c r="H1370" s="68" t="s">
        <v>2763</v>
      </c>
      <c r="I1370" s="69" t="s">
        <v>2764</v>
      </c>
      <c r="J1370" s="68" t="s">
        <v>2765</v>
      </c>
      <c r="K1370" s="57" t="s">
        <v>324</v>
      </c>
      <c r="L1370" s="58">
        <v>1367</v>
      </c>
      <c r="M1370" s="32" t="s">
        <v>6654</v>
      </c>
      <c r="N1370" s="32" t="s">
        <v>2084</v>
      </c>
    </row>
    <row r="1371" spans="1:14" ht="18" customHeight="1" x14ac:dyDescent="0.25">
      <c r="A1371" s="59" t="s">
        <v>6655</v>
      </c>
      <c r="B1371" s="60" t="s">
        <v>6656</v>
      </c>
      <c r="C1371" s="60" t="s">
        <v>6656</v>
      </c>
      <c r="D1371" s="60" t="s">
        <v>4389</v>
      </c>
      <c r="E1371" s="61" t="s">
        <v>2081</v>
      </c>
      <c r="F1371" s="60" t="s">
        <v>2082</v>
      </c>
      <c r="G1371" s="62" t="s">
        <v>6638</v>
      </c>
      <c r="H1371" s="63" t="s">
        <v>2763</v>
      </c>
      <c r="I1371" s="64" t="s">
        <v>2764</v>
      </c>
      <c r="J1371" s="63" t="s">
        <v>2765</v>
      </c>
      <c r="K1371" s="65" t="s">
        <v>324</v>
      </c>
      <c r="L1371" s="66">
        <v>1368</v>
      </c>
      <c r="M1371" s="32" t="s">
        <v>6657</v>
      </c>
      <c r="N1371" s="32" t="s">
        <v>2084</v>
      </c>
    </row>
    <row r="1372" spans="1:14" ht="18" customHeight="1" x14ac:dyDescent="0.25">
      <c r="A1372" s="53" t="s">
        <v>6658</v>
      </c>
      <c r="B1372" s="54" t="s">
        <v>6659</v>
      </c>
      <c r="C1372" s="54" t="s">
        <v>6659</v>
      </c>
      <c r="D1372" s="54" t="s">
        <v>4389</v>
      </c>
      <c r="E1372" s="55" t="s">
        <v>2081</v>
      </c>
      <c r="F1372" s="54" t="s">
        <v>2082</v>
      </c>
      <c r="G1372" s="67" t="s">
        <v>2762</v>
      </c>
      <c r="H1372" s="68" t="s">
        <v>2763</v>
      </c>
      <c r="I1372" s="69" t="s">
        <v>2764</v>
      </c>
      <c r="J1372" s="68" t="s">
        <v>2765</v>
      </c>
      <c r="K1372" s="57" t="s">
        <v>324</v>
      </c>
      <c r="L1372" s="58">
        <v>1369</v>
      </c>
      <c r="M1372" s="32" t="s">
        <v>6660</v>
      </c>
      <c r="N1372" s="32" t="s">
        <v>2084</v>
      </c>
    </row>
    <row r="1373" spans="1:14" ht="18" customHeight="1" x14ac:dyDescent="0.25">
      <c r="A1373" s="59" t="s">
        <v>6661</v>
      </c>
      <c r="B1373" s="60" t="s">
        <v>6662</v>
      </c>
      <c r="C1373" s="60" t="s">
        <v>6662</v>
      </c>
      <c r="D1373" s="60" t="s">
        <v>4389</v>
      </c>
      <c r="E1373" s="61" t="s">
        <v>2081</v>
      </c>
      <c r="F1373" s="60" t="s">
        <v>2082</v>
      </c>
      <c r="G1373" s="62" t="s">
        <v>6638</v>
      </c>
      <c r="H1373" s="63" t="s">
        <v>2763</v>
      </c>
      <c r="I1373" s="64" t="s">
        <v>2764</v>
      </c>
      <c r="J1373" s="63" t="s">
        <v>2765</v>
      </c>
      <c r="K1373" s="65" t="s">
        <v>324</v>
      </c>
      <c r="L1373" s="66">
        <v>1370</v>
      </c>
      <c r="M1373" s="32" t="s">
        <v>6663</v>
      </c>
      <c r="N1373" s="32" t="s">
        <v>2084</v>
      </c>
    </row>
    <row r="1374" spans="1:14" ht="18" customHeight="1" x14ac:dyDescent="0.25">
      <c r="A1374" s="53" t="s">
        <v>6664</v>
      </c>
      <c r="B1374" s="54" t="s">
        <v>6665</v>
      </c>
      <c r="C1374" s="54" t="s">
        <v>6665</v>
      </c>
      <c r="D1374" s="54" t="s">
        <v>4389</v>
      </c>
      <c r="E1374" s="55" t="s">
        <v>2081</v>
      </c>
      <c r="F1374" s="54" t="s">
        <v>2082</v>
      </c>
      <c r="G1374" s="67" t="s">
        <v>6638</v>
      </c>
      <c r="H1374" s="68" t="s">
        <v>2763</v>
      </c>
      <c r="I1374" s="69" t="s">
        <v>2764</v>
      </c>
      <c r="J1374" s="68" t="s">
        <v>2765</v>
      </c>
      <c r="K1374" s="57" t="s">
        <v>324</v>
      </c>
      <c r="L1374" s="58">
        <v>1371</v>
      </c>
      <c r="M1374" s="32" t="s">
        <v>6666</v>
      </c>
      <c r="N1374" s="32" t="s">
        <v>2084</v>
      </c>
    </row>
    <row r="1375" spans="1:14" ht="18" customHeight="1" x14ac:dyDescent="0.25">
      <c r="A1375" s="59" t="s">
        <v>6667</v>
      </c>
      <c r="B1375" s="60" t="s">
        <v>6668</v>
      </c>
      <c r="C1375" s="60" t="s">
        <v>6668</v>
      </c>
      <c r="D1375" s="60" t="s">
        <v>4389</v>
      </c>
      <c r="E1375" s="61" t="s">
        <v>2081</v>
      </c>
      <c r="F1375" s="60" t="s">
        <v>2082</v>
      </c>
      <c r="G1375" s="62" t="s">
        <v>2762</v>
      </c>
      <c r="H1375" s="63" t="s">
        <v>2763</v>
      </c>
      <c r="I1375" s="64" t="s">
        <v>2764</v>
      </c>
      <c r="J1375" s="63" t="s">
        <v>2765</v>
      </c>
      <c r="K1375" s="65" t="s">
        <v>324</v>
      </c>
      <c r="L1375" s="66">
        <v>1372</v>
      </c>
      <c r="M1375" s="32" t="s">
        <v>6669</v>
      </c>
      <c r="N1375" s="32" t="s">
        <v>2084</v>
      </c>
    </row>
    <row r="1376" spans="1:14" ht="18" customHeight="1" x14ac:dyDescent="0.25">
      <c r="A1376" s="53" t="s">
        <v>6670</v>
      </c>
      <c r="B1376" s="54" t="s">
        <v>6671</v>
      </c>
      <c r="C1376" s="54" t="s">
        <v>6671</v>
      </c>
      <c r="D1376" s="54" t="s">
        <v>4389</v>
      </c>
      <c r="E1376" s="55" t="s">
        <v>2081</v>
      </c>
      <c r="F1376" s="54" t="s">
        <v>2082</v>
      </c>
      <c r="G1376" s="67" t="s">
        <v>2762</v>
      </c>
      <c r="H1376" s="68" t="s">
        <v>2763</v>
      </c>
      <c r="I1376" s="69" t="s">
        <v>2764</v>
      </c>
      <c r="J1376" s="68" t="s">
        <v>2765</v>
      </c>
      <c r="K1376" s="57" t="s">
        <v>324</v>
      </c>
      <c r="L1376" s="58">
        <v>1373</v>
      </c>
      <c r="M1376" s="32" t="s">
        <v>6672</v>
      </c>
      <c r="N1376" s="32" t="s">
        <v>2084</v>
      </c>
    </row>
    <row r="1377" spans="1:14" ht="18" customHeight="1" x14ac:dyDescent="0.25">
      <c r="A1377" s="59" t="s">
        <v>6673</v>
      </c>
      <c r="B1377" s="60" t="s">
        <v>6674</v>
      </c>
      <c r="C1377" s="60" t="s">
        <v>6674</v>
      </c>
      <c r="D1377" s="60" t="s">
        <v>4389</v>
      </c>
      <c r="E1377" s="61" t="s">
        <v>2081</v>
      </c>
      <c r="F1377" s="60" t="s">
        <v>2082</v>
      </c>
      <c r="G1377" s="62" t="s">
        <v>6638</v>
      </c>
      <c r="H1377" s="63" t="s">
        <v>2763</v>
      </c>
      <c r="I1377" s="64" t="s">
        <v>2764</v>
      </c>
      <c r="J1377" s="63" t="s">
        <v>2765</v>
      </c>
      <c r="K1377" s="65" t="s">
        <v>324</v>
      </c>
      <c r="L1377" s="66">
        <v>1374</v>
      </c>
      <c r="M1377" s="32" t="s">
        <v>6675</v>
      </c>
      <c r="N1377" s="32" t="s">
        <v>2084</v>
      </c>
    </row>
    <row r="1378" spans="1:14" ht="18" customHeight="1" x14ac:dyDescent="0.25">
      <c r="A1378" s="53" t="s">
        <v>6676</v>
      </c>
      <c r="B1378" s="54" t="s">
        <v>6677</v>
      </c>
      <c r="C1378" s="54" t="s">
        <v>6677</v>
      </c>
      <c r="D1378" s="54" t="s">
        <v>4389</v>
      </c>
      <c r="E1378" s="55" t="s">
        <v>2081</v>
      </c>
      <c r="F1378" s="54" t="s">
        <v>2082</v>
      </c>
      <c r="G1378" s="67" t="s">
        <v>6638</v>
      </c>
      <c r="H1378" s="68" t="s">
        <v>2763</v>
      </c>
      <c r="I1378" s="69" t="s">
        <v>2764</v>
      </c>
      <c r="J1378" s="68" t="s">
        <v>2765</v>
      </c>
      <c r="K1378" s="57" t="s">
        <v>324</v>
      </c>
      <c r="L1378" s="58">
        <v>1375</v>
      </c>
      <c r="M1378" s="32" t="s">
        <v>6678</v>
      </c>
      <c r="N1378" s="32" t="s">
        <v>2084</v>
      </c>
    </row>
    <row r="1379" spans="1:14" ht="18" customHeight="1" x14ac:dyDescent="0.25">
      <c r="A1379" s="59" t="s">
        <v>6679</v>
      </c>
      <c r="B1379" s="60" t="s">
        <v>6680</v>
      </c>
      <c r="C1379" s="60" t="s">
        <v>6680</v>
      </c>
      <c r="D1379" s="60" t="s">
        <v>4389</v>
      </c>
      <c r="E1379" s="61" t="s">
        <v>2081</v>
      </c>
      <c r="F1379" s="60" t="s">
        <v>2082</v>
      </c>
      <c r="G1379" s="62" t="s">
        <v>6638</v>
      </c>
      <c r="H1379" s="63" t="s">
        <v>2763</v>
      </c>
      <c r="I1379" s="64" t="s">
        <v>2764</v>
      </c>
      <c r="J1379" s="63" t="s">
        <v>2765</v>
      </c>
      <c r="K1379" s="65" t="s">
        <v>324</v>
      </c>
      <c r="L1379" s="66">
        <v>1376</v>
      </c>
      <c r="M1379" s="32" t="s">
        <v>6681</v>
      </c>
      <c r="N1379" s="32" t="s">
        <v>2084</v>
      </c>
    </row>
    <row r="1380" spans="1:14" ht="18" customHeight="1" x14ac:dyDescent="0.25">
      <c r="A1380" s="53" t="s">
        <v>6682</v>
      </c>
      <c r="B1380" s="54" t="s">
        <v>6683</v>
      </c>
      <c r="C1380" s="54" t="s">
        <v>6683</v>
      </c>
      <c r="D1380" s="54" t="s">
        <v>4389</v>
      </c>
      <c r="E1380" s="55" t="s">
        <v>2081</v>
      </c>
      <c r="F1380" s="54" t="s">
        <v>2082</v>
      </c>
      <c r="G1380" s="67" t="s">
        <v>2762</v>
      </c>
      <c r="H1380" s="68" t="s">
        <v>2763</v>
      </c>
      <c r="I1380" s="69" t="s">
        <v>2764</v>
      </c>
      <c r="J1380" s="68" t="s">
        <v>2765</v>
      </c>
      <c r="K1380" s="57" t="s">
        <v>324</v>
      </c>
      <c r="L1380" s="58">
        <v>1377</v>
      </c>
      <c r="M1380" s="32" t="s">
        <v>6684</v>
      </c>
      <c r="N1380" s="32" t="s">
        <v>2084</v>
      </c>
    </row>
    <row r="1381" spans="1:14" ht="18" customHeight="1" x14ac:dyDescent="0.25">
      <c r="A1381" s="59" t="s">
        <v>6685</v>
      </c>
      <c r="B1381" s="60" t="s">
        <v>6686</v>
      </c>
      <c r="C1381" s="60" t="s">
        <v>6686</v>
      </c>
      <c r="D1381" s="60" t="s">
        <v>4389</v>
      </c>
      <c r="E1381" s="61" t="s">
        <v>2081</v>
      </c>
      <c r="F1381" s="60" t="s">
        <v>2082</v>
      </c>
      <c r="G1381" s="62" t="s">
        <v>2762</v>
      </c>
      <c r="H1381" s="63" t="s">
        <v>2763</v>
      </c>
      <c r="I1381" s="64" t="s">
        <v>2764</v>
      </c>
      <c r="J1381" s="63" t="s">
        <v>2765</v>
      </c>
      <c r="K1381" s="65" t="s">
        <v>324</v>
      </c>
      <c r="L1381" s="66">
        <v>1378</v>
      </c>
      <c r="M1381" s="32" t="s">
        <v>6687</v>
      </c>
      <c r="N1381" s="32" t="s">
        <v>2084</v>
      </c>
    </row>
    <row r="1382" spans="1:14" ht="18" customHeight="1" x14ac:dyDescent="0.25">
      <c r="A1382" s="53" t="s">
        <v>6688</v>
      </c>
      <c r="B1382" s="54" t="s">
        <v>6689</v>
      </c>
      <c r="C1382" s="54" t="s">
        <v>6689</v>
      </c>
      <c r="D1382" s="54" t="s">
        <v>4389</v>
      </c>
      <c r="E1382" s="55" t="s">
        <v>2081</v>
      </c>
      <c r="F1382" s="54" t="s">
        <v>2082</v>
      </c>
      <c r="G1382" s="67" t="s">
        <v>2762</v>
      </c>
      <c r="H1382" s="68" t="s">
        <v>2763</v>
      </c>
      <c r="I1382" s="69" t="s">
        <v>2764</v>
      </c>
      <c r="J1382" s="68" t="s">
        <v>2765</v>
      </c>
      <c r="K1382" s="57" t="s">
        <v>324</v>
      </c>
      <c r="L1382" s="58">
        <v>1379</v>
      </c>
      <c r="M1382" s="32" t="s">
        <v>6690</v>
      </c>
      <c r="N1382" s="32" t="s">
        <v>2084</v>
      </c>
    </row>
    <row r="1383" spans="1:14" ht="18" customHeight="1" x14ac:dyDescent="0.25">
      <c r="A1383" s="59" t="s">
        <v>6691</v>
      </c>
      <c r="B1383" s="60" t="s">
        <v>6692</v>
      </c>
      <c r="C1383" s="60" t="s">
        <v>6692</v>
      </c>
      <c r="D1383" s="60" t="s">
        <v>4389</v>
      </c>
      <c r="E1383" s="61" t="s">
        <v>2081</v>
      </c>
      <c r="F1383" s="60" t="s">
        <v>2082</v>
      </c>
      <c r="G1383" s="62" t="s">
        <v>6638</v>
      </c>
      <c r="H1383" s="63" t="s">
        <v>2763</v>
      </c>
      <c r="I1383" s="64" t="s">
        <v>2764</v>
      </c>
      <c r="J1383" s="63" t="s">
        <v>2765</v>
      </c>
      <c r="K1383" s="65" t="s">
        <v>324</v>
      </c>
      <c r="L1383" s="66">
        <v>1380</v>
      </c>
      <c r="M1383" s="32" t="s">
        <v>6693</v>
      </c>
      <c r="N1383" s="32" t="s">
        <v>2084</v>
      </c>
    </row>
    <row r="1384" spans="1:14" ht="18" customHeight="1" x14ac:dyDescent="0.25">
      <c r="A1384" s="53" t="s">
        <v>6694</v>
      </c>
      <c r="B1384" s="54" t="s">
        <v>6695</v>
      </c>
      <c r="C1384" s="54" t="s">
        <v>6695</v>
      </c>
      <c r="D1384" s="54" t="s">
        <v>4389</v>
      </c>
      <c r="E1384" s="55" t="s">
        <v>2081</v>
      </c>
      <c r="F1384" s="54" t="s">
        <v>2082</v>
      </c>
      <c r="G1384" s="67" t="s">
        <v>2762</v>
      </c>
      <c r="H1384" s="68" t="s">
        <v>2763</v>
      </c>
      <c r="I1384" s="69" t="s">
        <v>2764</v>
      </c>
      <c r="J1384" s="68" t="s">
        <v>2765</v>
      </c>
      <c r="K1384" s="57" t="s">
        <v>324</v>
      </c>
      <c r="L1384" s="58">
        <v>1381</v>
      </c>
      <c r="M1384" s="32" t="s">
        <v>6696</v>
      </c>
      <c r="N1384" s="32" t="s">
        <v>2084</v>
      </c>
    </row>
    <row r="1385" spans="1:14" ht="18" customHeight="1" x14ac:dyDescent="0.25">
      <c r="A1385" s="59" t="s">
        <v>6697</v>
      </c>
      <c r="B1385" s="60" t="s">
        <v>6698</v>
      </c>
      <c r="C1385" s="60" t="s">
        <v>6698</v>
      </c>
      <c r="D1385" s="60" t="s">
        <v>4389</v>
      </c>
      <c r="E1385" s="61" t="s">
        <v>2081</v>
      </c>
      <c r="F1385" s="60" t="s">
        <v>2082</v>
      </c>
      <c r="G1385" s="62" t="s">
        <v>2762</v>
      </c>
      <c r="H1385" s="63" t="s">
        <v>2763</v>
      </c>
      <c r="I1385" s="64" t="s">
        <v>2764</v>
      </c>
      <c r="J1385" s="63" t="s">
        <v>2765</v>
      </c>
      <c r="K1385" s="65" t="s">
        <v>324</v>
      </c>
      <c r="L1385" s="66">
        <v>1382</v>
      </c>
      <c r="M1385" s="32" t="s">
        <v>6699</v>
      </c>
      <c r="N1385" s="32" t="s">
        <v>2084</v>
      </c>
    </row>
    <row r="1386" spans="1:14" ht="18" customHeight="1" x14ac:dyDescent="0.25">
      <c r="A1386" s="53" t="s">
        <v>6700</v>
      </c>
      <c r="B1386" s="54" t="s">
        <v>6701</v>
      </c>
      <c r="C1386" s="54" t="s">
        <v>6701</v>
      </c>
      <c r="D1386" s="54" t="s">
        <v>4389</v>
      </c>
      <c r="E1386" s="55" t="s">
        <v>2081</v>
      </c>
      <c r="F1386" s="54" t="s">
        <v>2082</v>
      </c>
      <c r="G1386" s="67" t="s">
        <v>2762</v>
      </c>
      <c r="H1386" s="68" t="s">
        <v>2763</v>
      </c>
      <c r="I1386" s="69" t="s">
        <v>2764</v>
      </c>
      <c r="J1386" s="68" t="s">
        <v>2765</v>
      </c>
      <c r="K1386" s="57" t="s">
        <v>324</v>
      </c>
      <c r="L1386" s="58">
        <v>1383</v>
      </c>
      <c r="M1386" s="32" t="s">
        <v>6702</v>
      </c>
      <c r="N1386" s="32" t="s">
        <v>2084</v>
      </c>
    </row>
    <row r="1387" spans="1:14" ht="18" customHeight="1" x14ac:dyDescent="0.25">
      <c r="A1387" s="59" t="s">
        <v>6703</v>
      </c>
      <c r="B1387" s="60" t="s">
        <v>6704</v>
      </c>
      <c r="C1387" s="60" t="s">
        <v>6704</v>
      </c>
      <c r="D1387" s="60" t="s">
        <v>4389</v>
      </c>
      <c r="E1387" s="61" t="s">
        <v>2081</v>
      </c>
      <c r="F1387" s="60" t="s">
        <v>2082</v>
      </c>
      <c r="G1387" s="62" t="s">
        <v>6638</v>
      </c>
      <c r="H1387" s="63" t="s">
        <v>2763</v>
      </c>
      <c r="I1387" s="64" t="s">
        <v>2764</v>
      </c>
      <c r="J1387" s="63" t="s">
        <v>2765</v>
      </c>
      <c r="K1387" s="65" t="s">
        <v>324</v>
      </c>
      <c r="L1387" s="66">
        <v>1384</v>
      </c>
      <c r="M1387" s="32" t="s">
        <v>6705</v>
      </c>
      <c r="N1387" s="32" t="s">
        <v>2084</v>
      </c>
    </row>
    <row r="1388" spans="1:14" ht="18" customHeight="1" x14ac:dyDescent="0.25">
      <c r="A1388" s="53" t="s">
        <v>6706</v>
      </c>
      <c r="B1388" s="54" t="s">
        <v>6707</v>
      </c>
      <c r="C1388" s="54" t="s">
        <v>6707</v>
      </c>
      <c r="D1388" s="54" t="s">
        <v>4389</v>
      </c>
      <c r="E1388" s="55" t="s">
        <v>2081</v>
      </c>
      <c r="F1388" s="54" t="s">
        <v>2082</v>
      </c>
      <c r="G1388" s="67" t="s">
        <v>2762</v>
      </c>
      <c r="H1388" s="68" t="s">
        <v>2763</v>
      </c>
      <c r="I1388" s="69" t="s">
        <v>2764</v>
      </c>
      <c r="J1388" s="68" t="s">
        <v>2765</v>
      </c>
      <c r="K1388" s="57" t="s">
        <v>324</v>
      </c>
      <c r="L1388" s="58">
        <v>1385</v>
      </c>
      <c r="M1388" s="32" t="s">
        <v>6708</v>
      </c>
      <c r="N1388" s="32" t="s">
        <v>2084</v>
      </c>
    </row>
    <row r="1389" spans="1:14" ht="18" customHeight="1" x14ac:dyDescent="0.25">
      <c r="A1389" s="59" t="s">
        <v>6709</v>
      </c>
      <c r="B1389" s="60" t="s">
        <v>6710</v>
      </c>
      <c r="C1389" s="60" t="s">
        <v>6710</v>
      </c>
      <c r="D1389" s="60" t="s">
        <v>4389</v>
      </c>
      <c r="E1389" s="61" t="s">
        <v>2081</v>
      </c>
      <c r="F1389" s="60" t="s">
        <v>2082</v>
      </c>
      <c r="G1389" s="62" t="s">
        <v>2762</v>
      </c>
      <c r="H1389" s="63" t="s">
        <v>2763</v>
      </c>
      <c r="I1389" s="64" t="s">
        <v>2764</v>
      </c>
      <c r="J1389" s="63" t="s">
        <v>2765</v>
      </c>
      <c r="K1389" s="65" t="s">
        <v>324</v>
      </c>
      <c r="L1389" s="66">
        <v>1386</v>
      </c>
      <c r="M1389" s="32" t="s">
        <v>6711</v>
      </c>
      <c r="N1389" s="32" t="s">
        <v>2084</v>
      </c>
    </row>
    <row r="1390" spans="1:14" ht="18" customHeight="1" x14ac:dyDescent="0.25">
      <c r="A1390" s="53" t="s">
        <v>6712</v>
      </c>
      <c r="B1390" s="54" t="s">
        <v>6713</v>
      </c>
      <c r="C1390" s="54" t="s">
        <v>6713</v>
      </c>
      <c r="D1390" s="54" t="s">
        <v>4389</v>
      </c>
      <c r="E1390" s="55" t="s">
        <v>2081</v>
      </c>
      <c r="F1390" s="54" t="s">
        <v>2082</v>
      </c>
      <c r="G1390" s="67" t="s">
        <v>2762</v>
      </c>
      <c r="H1390" s="68" t="s">
        <v>2763</v>
      </c>
      <c r="I1390" s="69" t="s">
        <v>2764</v>
      </c>
      <c r="J1390" s="68" t="s">
        <v>2765</v>
      </c>
      <c r="K1390" s="57" t="s">
        <v>324</v>
      </c>
      <c r="L1390" s="58">
        <v>1387</v>
      </c>
      <c r="M1390" s="32" t="s">
        <v>6714</v>
      </c>
      <c r="N1390" s="32" t="s">
        <v>2084</v>
      </c>
    </row>
    <row r="1391" spans="1:14" ht="18" customHeight="1" x14ac:dyDescent="0.25">
      <c r="A1391" s="59" t="s">
        <v>6715</v>
      </c>
      <c r="B1391" s="60" t="s">
        <v>6716</v>
      </c>
      <c r="C1391" s="60" t="s">
        <v>6716</v>
      </c>
      <c r="D1391" s="60" t="s">
        <v>4389</v>
      </c>
      <c r="E1391" s="61" t="s">
        <v>2081</v>
      </c>
      <c r="F1391" s="60" t="s">
        <v>2082</v>
      </c>
      <c r="G1391" s="62" t="s">
        <v>2762</v>
      </c>
      <c r="H1391" s="63" t="s">
        <v>2763</v>
      </c>
      <c r="I1391" s="64" t="s">
        <v>2764</v>
      </c>
      <c r="J1391" s="63" t="s">
        <v>2765</v>
      </c>
      <c r="K1391" s="65" t="s">
        <v>324</v>
      </c>
      <c r="L1391" s="66">
        <v>1388</v>
      </c>
      <c r="M1391" s="32" t="s">
        <v>6717</v>
      </c>
      <c r="N1391" s="32" t="s">
        <v>2084</v>
      </c>
    </row>
    <row r="1392" spans="1:14" ht="18" customHeight="1" x14ac:dyDescent="0.25">
      <c r="A1392" s="53" t="s">
        <v>6718</v>
      </c>
      <c r="B1392" s="54" t="s">
        <v>6719</v>
      </c>
      <c r="C1392" s="54" t="s">
        <v>6719</v>
      </c>
      <c r="D1392" s="54" t="s">
        <v>4389</v>
      </c>
      <c r="E1392" s="55" t="s">
        <v>2081</v>
      </c>
      <c r="F1392" s="54" t="s">
        <v>2082</v>
      </c>
      <c r="G1392" s="67" t="s">
        <v>6638</v>
      </c>
      <c r="H1392" s="68" t="s">
        <v>2763</v>
      </c>
      <c r="I1392" s="69" t="s">
        <v>2764</v>
      </c>
      <c r="J1392" s="68" t="s">
        <v>2765</v>
      </c>
      <c r="K1392" s="57" t="s">
        <v>324</v>
      </c>
      <c r="L1392" s="58">
        <v>1389</v>
      </c>
      <c r="M1392" s="32" t="s">
        <v>6720</v>
      </c>
      <c r="N1392" s="32" t="s">
        <v>2084</v>
      </c>
    </row>
    <row r="1393" spans="1:14" ht="18" customHeight="1" x14ac:dyDescent="0.25">
      <c r="A1393" s="59" t="s">
        <v>6721</v>
      </c>
      <c r="B1393" s="60" t="s">
        <v>6722</v>
      </c>
      <c r="C1393" s="60" t="s">
        <v>6722</v>
      </c>
      <c r="D1393" s="60" t="s">
        <v>4389</v>
      </c>
      <c r="E1393" s="61" t="s">
        <v>2081</v>
      </c>
      <c r="F1393" s="60" t="s">
        <v>2082</v>
      </c>
      <c r="G1393" s="62" t="s">
        <v>6638</v>
      </c>
      <c r="H1393" s="63" t="s">
        <v>2763</v>
      </c>
      <c r="I1393" s="64" t="s">
        <v>2764</v>
      </c>
      <c r="J1393" s="63" t="s">
        <v>2765</v>
      </c>
      <c r="K1393" s="65" t="s">
        <v>324</v>
      </c>
      <c r="L1393" s="66">
        <v>1390</v>
      </c>
      <c r="M1393" s="32" t="s">
        <v>6723</v>
      </c>
      <c r="N1393" s="32" t="s">
        <v>2084</v>
      </c>
    </row>
    <row r="1394" spans="1:14" ht="18" customHeight="1" x14ac:dyDescent="0.25">
      <c r="A1394" s="53" t="s">
        <v>6724</v>
      </c>
      <c r="B1394" s="54" t="s">
        <v>6725</v>
      </c>
      <c r="C1394" s="54" t="s">
        <v>6725</v>
      </c>
      <c r="D1394" s="54" t="s">
        <v>4389</v>
      </c>
      <c r="E1394" s="55" t="s">
        <v>2081</v>
      </c>
      <c r="F1394" s="54" t="s">
        <v>2082</v>
      </c>
      <c r="G1394" s="67" t="s">
        <v>6638</v>
      </c>
      <c r="H1394" s="68" t="s">
        <v>2763</v>
      </c>
      <c r="I1394" s="69" t="s">
        <v>2764</v>
      </c>
      <c r="J1394" s="68" t="s">
        <v>2765</v>
      </c>
      <c r="K1394" s="57" t="s">
        <v>324</v>
      </c>
      <c r="L1394" s="58">
        <v>1391</v>
      </c>
      <c r="M1394" s="32" t="s">
        <v>6726</v>
      </c>
      <c r="N1394" s="32" t="s">
        <v>2084</v>
      </c>
    </row>
    <row r="1395" spans="1:14" ht="18" customHeight="1" x14ac:dyDescent="0.25">
      <c r="A1395" s="59" t="s">
        <v>6727</v>
      </c>
      <c r="B1395" s="60" t="s">
        <v>6728</v>
      </c>
      <c r="C1395" s="60" t="s">
        <v>6728</v>
      </c>
      <c r="D1395" s="60" t="s">
        <v>4389</v>
      </c>
      <c r="E1395" s="61" t="s">
        <v>2081</v>
      </c>
      <c r="F1395" s="60" t="s">
        <v>2082</v>
      </c>
      <c r="G1395" s="62" t="s">
        <v>2762</v>
      </c>
      <c r="H1395" s="63" t="s">
        <v>2763</v>
      </c>
      <c r="I1395" s="64" t="s">
        <v>2764</v>
      </c>
      <c r="J1395" s="63" t="s">
        <v>2765</v>
      </c>
      <c r="K1395" s="65" t="s">
        <v>324</v>
      </c>
      <c r="L1395" s="66">
        <v>1392</v>
      </c>
      <c r="M1395" s="32" t="s">
        <v>6729</v>
      </c>
      <c r="N1395" s="32" t="s">
        <v>2084</v>
      </c>
    </row>
    <row r="1396" spans="1:14" ht="18" customHeight="1" x14ac:dyDescent="0.25">
      <c r="A1396" s="53" t="s">
        <v>6730</v>
      </c>
      <c r="B1396" s="54" t="s">
        <v>6731</v>
      </c>
      <c r="C1396" s="54" t="s">
        <v>6731</v>
      </c>
      <c r="D1396" s="54" t="s">
        <v>4389</v>
      </c>
      <c r="E1396" s="55" t="s">
        <v>2081</v>
      </c>
      <c r="F1396" s="54" t="s">
        <v>2082</v>
      </c>
      <c r="G1396" s="67" t="s">
        <v>6638</v>
      </c>
      <c r="H1396" s="68" t="s">
        <v>2763</v>
      </c>
      <c r="I1396" s="69" t="s">
        <v>2764</v>
      </c>
      <c r="J1396" s="68" t="s">
        <v>2765</v>
      </c>
      <c r="K1396" s="57" t="s">
        <v>324</v>
      </c>
      <c r="L1396" s="58">
        <v>1393</v>
      </c>
      <c r="M1396" s="32" t="s">
        <v>6732</v>
      </c>
      <c r="N1396" s="32" t="s">
        <v>2084</v>
      </c>
    </row>
    <row r="1397" spans="1:14" ht="18" customHeight="1" x14ac:dyDescent="0.25">
      <c r="A1397" s="59" t="s">
        <v>6733</v>
      </c>
      <c r="B1397" s="60" t="s">
        <v>6734</v>
      </c>
      <c r="C1397" s="60" t="s">
        <v>6734</v>
      </c>
      <c r="D1397" s="60" t="s">
        <v>4389</v>
      </c>
      <c r="E1397" s="61" t="s">
        <v>2081</v>
      </c>
      <c r="F1397" s="60" t="s">
        <v>2082</v>
      </c>
      <c r="G1397" s="62" t="s">
        <v>2762</v>
      </c>
      <c r="H1397" s="63" t="s">
        <v>2763</v>
      </c>
      <c r="I1397" s="64" t="s">
        <v>2764</v>
      </c>
      <c r="J1397" s="63" t="s">
        <v>2765</v>
      </c>
      <c r="K1397" s="65" t="s">
        <v>324</v>
      </c>
      <c r="L1397" s="66">
        <v>1394</v>
      </c>
      <c r="M1397" s="32" t="s">
        <v>6735</v>
      </c>
      <c r="N1397" s="32" t="s">
        <v>2084</v>
      </c>
    </row>
    <row r="1398" spans="1:14" ht="18" customHeight="1" x14ac:dyDescent="0.25">
      <c r="A1398" s="53" t="s">
        <v>6736</v>
      </c>
      <c r="B1398" s="54" t="s">
        <v>6737</v>
      </c>
      <c r="C1398" s="54" t="s">
        <v>6737</v>
      </c>
      <c r="D1398" s="54" t="s">
        <v>4389</v>
      </c>
      <c r="E1398" s="55" t="s">
        <v>2081</v>
      </c>
      <c r="F1398" s="54" t="s">
        <v>2082</v>
      </c>
      <c r="G1398" s="67" t="s">
        <v>2762</v>
      </c>
      <c r="H1398" s="68" t="s">
        <v>2763</v>
      </c>
      <c r="I1398" s="69" t="s">
        <v>2764</v>
      </c>
      <c r="J1398" s="68" t="s">
        <v>2765</v>
      </c>
      <c r="K1398" s="57" t="s">
        <v>324</v>
      </c>
      <c r="L1398" s="58">
        <v>1395</v>
      </c>
      <c r="M1398" s="32" t="s">
        <v>6738</v>
      </c>
      <c r="N1398" s="32" t="s">
        <v>2084</v>
      </c>
    </row>
    <row r="1399" spans="1:14" ht="18" customHeight="1" x14ac:dyDescent="0.25">
      <c r="A1399" s="59" t="s">
        <v>6739</v>
      </c>
      <c r="B1399" s="60" t="s">
        <v>6740</v>
      </c>
      <c r="C1399" s="60" t="s">
        <v>6740</v>
      </c>
      <c r="D1399" s="60" t="s">
        <v>4389</v>
      </c>
      <c r="E1399" s="61" t="s">
        <v>2081</v>
      </c>
      <c r="F1399" s="60" t="s">
        <v>2082</v>
      </c>
      <c r="G1399" s="62" t="s">
        <v>2762</v>
      </c>
      <c r="H1399" s="63" t="s">
        <v>2763</v>
      </c>
      <c r="I1399" s="64" t="s">
        <v>2764</v>
      </c>
      <c r="J1399" s="63" t="s">
        <v>2765</v>
      </c>
      <c r="K1399" s="65" t="s">
        <v>324</v>
      </c>
      <c r="L1399" s="66">
        <v>1396</v>
      </c>
      <c r="M1399" s="32" t="s">
        <v>6741</v>
      </c>
      <c r="N1399" s="32" t="s">
        <v>2084</v>
      </c>
    </row>
    <row r="1400" spans="1:14" ht="18" customHeight="1" x14ac:dyDescent="0.25">
      <c r="A1400" s="53" t="s">
        <v>6742</v>
      </c>
      <c r="B1400" s="54" t="s">
        <v>6743</v>
      </c>
      <c r="C1400" s="54" t="s">
        <v>6743</v>
      </c>
      <c r="D1400" s="54" t="s">
        <v>4389</v>
      </c>
      <c r="E1400" s="55" t="s">
        <v>2081</v>
      </c>
      <c r="F1400" s="54" t="s">
        <v>2082</v>
      </c>
      <c r="G1400" s="67" t="s">
        <v>6638</v>
      </c>
      <c r="H1400" s="68" t="s">
        <v>2763</v>
      </c>
      <c r="I1400" s="69" t="s">
        <v>2764</v>
      </c>
      <c r="J1400" s="68" t="s">
        <v>2765</v>
      </c>
      <c r="K1400" s="57" t="s">
        <v>324</v>
      </c>
      <c r="L1400" s="58">
        <v>1397</v>
      </c>
      <c r="M1400" s="32" t="s">
        <v>6744</v>
      </c>
      <c r="N1400" s="32" t="s">
        <v>2084</v>
      </c>
    </row>
    <row r="1401" spans="1:14" ht="18" customHeight="1" x14ac:dyDescent="0.25">
      <c r="A1401" s="59" t="s">
        <v>6745</v>
      </c>
      <c r="B1401" s="60" t="s">
        <v>6746</v>
      </c>
      <c r="C1401" s="60" t="s">
        <v>6746</v>
      </c>
      <c r="D1401" s="60" t="s">
        <v>4389</v>
      </c>
      <c r="E1401" s="61" t="s">
        <v>2081</v>
      </c>
      <c r="F1401" s="60" t="s">
        <v>2082</v>
      </c>
      <c r="G1401" s="62" t="s">
        <v>6638</v>
      </c>
      <c r="H1401" s="63" t="s">
        <v>2763</v>
      </c>
      <c r="I1401" s="64" t="s">
        <v>2764</v>
      </c>
      <c r="J1401" s="63" t="s">
        <v>2765</v>
      </c>
      <c r="K1401" s="65" t="s">
        <v>324</v>
      </c>
      <c r="L1401" s="66">
        <v>1398</v>
      </c>
      <c r="M1401" s="32" t="s">
        <v>6747</v>
      </c>
      <c r="N1401" s="32" t="s">
        <v>2084</v>
      </c>
    </row>
    <row r="1402" spans="1:14" ht="18" customHeight="1" x14ac:dyDescent="0.25">
      <c r="A1402" s="53" t="s">
        <v>6748</v>
      </c>
      <c r="B1402" s="54" t="s">
        <v>6749</v>
      </c>
      <c r="C1402" s="54" t="s">
        <v>6749</v>
      </c>
      <c r="D1402" s="54" t="s">
        <v>4389</v>
      </c>
      <c r="E1402" s="55" t="s">
        <v>2081</v>
      </c>
      <c r="F1402" s="54" t="s">
        <v>2082</v>
      </c>
      <c r="G1402" s="67" t="s">
        <v>2762</v>
      </c>
      <c r="H1402" s="68" t="s">
        <v>2763</v>
      </c>
      <c r="I1402" s="69" t="s">
        <v>2764</v>
      </c>
      <c r="J1402" s="68" t="s">
        <v>2765</v>
      </c>
      <c r="K1402" s="57" t="s">
        <v>324</v>
      </c>
      <c r="L1402" s="58">
        <v>1399</v>
      </c>
      <c r="M1402" s="32" t="s">
        <v>6750</v>
      </c>
      <c r="N1402" s="32" t="s">
        <v>2084</v>
      </c>
    </row>
    <row r="1403" spans="1:14" ht="18" customHeight="1" x14ac:dyDescent="0.25">
      <c r="A1403" s="59" t="s">
        <v>6751</v>
      </c>
      <c r="B1403" s="60" t="s">
        <v>6752</v>
      </c>
      <c r="C1403" s="60" t="s">
        <v>6752</v>
      </c>
      <c r="D1403" s="60" t="s">
        <v>4389</v>
      </c>
      <c r="E1403" s="61" t="s">
        <v>2081</v>
      </c>
      <c r="F1403" s="60" t="s">
        <v>2082</v>
      </c>
      <c r="G1403" s="62" t="s">
        <v>2762</v>
      </c>
      <c r="H1403" s="63" t="s">
        <v>2763</v>
      </c>
      <c r="I1403" s="64" t="s">
        <v>2764</v>
      </c>
      <c r="J1403" s="63" t="s">
        <v>2765</v>
      </c>
      <c r="K1403" s="65" t="s">
        <v>324</v>
      </c>
      <c r="L1403" s="66">
        <v>1400</v>
      </c>
      <c r="M1403" s="32" t="s">
        <v>6753</v>
      </c>
      <c r="N1403" s="32" t="s">
        <v>2084</v>
      </c>
    </row>
    <row r="1404" spans="1:14" ht="18" customHeight="1" x14ac:dyDescent="0.25">
      <c r="A1404" s="53" t="s">
        <v>6754</v>
      </c>
      <c r="B1404" s="54" t="s">
        <v>6755</v>
      </c>
      <c r="C1404" s="54" t="s">
        <v>6755</v>
      </c>
      <c r="D1404" s="54" t="s">
        <v>4389</v>
      </c>
      <c r="E1404" s="55" t="s">
        <v>2081</v>
      </c>
      <c r="F1404" s="54" t="s">
        <v>2082</v>
      </c>
      <c r="G1404" s="67" t="s">
        <v>6638</v>
      </c>
      <c r="H1404" s="68" t="s">
        <v>2763</v>
      </c>
      <c r="I1404" s="69" t="s">
        <v>2764</v>
      </c>
      <c r="J1404" s="68" t="s">
        <v>2765</v>
      </c>
      <c r="K1404" s="57" t="s">
        <v>324</v>
      </c>
      <c r="L1404" s="58">
        <v>1401</v>
      </c>
      <c r="M1404" s="32" t="s">
        <v>6756</v>
      </c>
      <c r="N1404" s="32" t="s">
        <v>2084</v>
      </c>
    </row>
    <row r="1405" spans="1:14" ht="18" customHeight="1" x14ac:dyDescent="0.25">
      <c r="A1405" s="59" t="s">
        <v>6757</v>
      </c>
      <c r="B1405" s="60" t="s">
        <v>6758</v>
      </c>
      <c r="C1405" s="60" t="s">
        <v>6758</v>
      </c>
      <c r="D1405" s="60" t="s">
        <v>4389</v>
      </c>
      <c r="E1405" s="61" t="s">
        <v>2081</v>
      </c>
      <c r="F1405" s="60" t="s">
        <v>2082</v>
      </c>
      <c r="G1405" s="62" t="s">
        <v>6638</v>
      </c>
      <c r="H1405" s="63" t="s">
        <v>2763</v>
      </c>
      <c r="I1405" s="64" t="s">
        <v>2764</v>
      </c>
      <c r="J1405" s="63" t="s">
        <v>2765</v>
      </c>
      <c r="K1405" s="65" t="s">
        <v>324</v>
      </c>
      <c r="L1405" s="66">
        <v>1402</v>
      </c>
      <c r="M1405" s="32" t="s">
        <v>6759</v>
      </c>
      <c r="N1405" s="32" t="s">
        <v>2084</v>
      </c>
    </row>
    <row r="1406" spans="1:14" ht="18" customHeight="1" x14ac:dyDescent="0.25">
      <c r="A1406" s="53" t="s">
        <v>6760</v>
      </c>
      <c r="B1406" s="54" t="s">
        <v>6761</v>
      </c>
      <c r="C1406" s="54" t="s">
        <v>6761</v>
      </c>
      <c r="D1406" s="54" t="s">
        <v>4389</v>
      </c>
      <c r="E1406" s="55" t="s">
        <v>2081</v>
      </c>
      <c r="F1406" s="54" t="s">
        <v>2082</v>
      </c>
      <c r="G1406" s="67" t="s">
        <v>6638</v>
      </c>
      <c r="H1406" s="68" t="s">
        <v>2763</v>
      </c>
      <c r="I1406" s="69" t="s">
        <v>2764</v>
      </c>
      <c r="J1406" s="68" t="s">
        <v>2765</v>
      </c>
      <c r="K1406" s="57" t="s">
        <v>324</v>
      </c>
      <c r="L1406" s="58">
        <v>1403</v>
      </c>
      <c r="M1406" s="32" t="s">
        <v>6762</v>
      </c>
      <c r="N1406" s="32" t="s">
        <v>2084</v>
      </c>
    </row>
    <row r="1407" spans="1:14" ht="18" customHeight="1" x14ac:dyDescent="0.25">
      <c r="A1407" s="59" t="s">
        <v>6763</v>
      </c>
      <c r="B1407" s="60" t="s">
        <v>6764</v>
      </c>
      <c r="C1407" s="60" t="s">
        <v>6764</v>
      </c>
      <c r="D1407" s="60" t="s">
        <v>4389</v>
      </c>
      <c r="E1407" s="61" t="s">
        <v>2081</v>
      </c>
      <c r="F1407" s="60" t="s">
        <v>2082</v>
      </c>
      <c r="G1407" s="62" t="s">
        <v>2762</v>
      </c>
      <c r="H1407" s="63" t="s">
        <v>2763</v>
      </c>
      <c r="I1407" s="64" t="s">
        <v>2764</v>
      </c>
      <c r="J1407" s="63" t="s">
        <v>2765</v>
      </c>
      <c r="K1407" s="65" t="s">
        <v>324</v>
      </c>
      <c r="L1407" s="66">
        <v>1404</v>
      </c>
      <c r="M1407" s="32" t="s">
        <v>6765</v>
      </c>
      <c r="N1407" s="32" t="s">
        <v>2084</v>
      </c>
    </row>
    <row r="1408" spans="1:14" ht="18" customHeight="1" x14ac:dyDescent="0.25">
      <c r="A1408" s="53" t="s">
        <v>6766</v>
      </c>
      <c r="B1408" s="54" t="s">
        <v>6767</v>
      </c>
      <c r="C1408" s="54" t="s">
        <v>6767</v>
      </c>
      <c r="D1408" s="54" t="s">
        <v>4389</v>
      </c>
      <c r="E1408" s="55" t="s">
        <v>2081</v>
      </c>
      <c r="F1408" s="54" t="s">
        <v>2082</v>
      </c>
      <c r="G1408" s="67" t="s">
        <v>6638</v>
      </c>
      <c r="H1408" s="68" t="s">
        <v>2763</v>
      </c>
      <c r="I1408" s="69" t="s">
        <v>2764</v>
      </c>
      <c r="J1408" s="68" t="s">
        <v>2765</v>
      </c>
      <c r="K1408" s="57" t="s">
        <v>324</v>
      </c>
      <c r="L1408" s="58">
        <v>1405</v>
      </c>
      <c r="M1408" s="32" t="s">
        <v>6768</v>
      </c>
      <c r="N1408" s="32" t="s">
        <v>2084</v>
      </c>
    </row>
    <row r="1409" spans="1:14" ht="18" customHeight="1" x14ac:dyDescent="0.25">
      <c r="A1409" s="59" t="s">
        <v>6769</v>
      </c>
      <c r="B1409" s="60" t="s">
        <v>6770</v>
      </c>
      <c r="C1409" s="60" t="s">
        <v>6770</v>
      </c>
      <c r="D1409" s="60" t="s">
        <v>4389</v>
      </c>
      <c r="E1409" s="61" t="s">
        <v>2081</v>
      </c>
      <c r="F1409" s="60" t="s">
        <v>2082</v>
      </c>
      <c r="G1409" s="62" t="s">
        <v>2762</v>
      </c>
      <c r="H1409" s="63" t="s">
        <v>2763</v>
      </c>
      <c r="I1409" s="64" t="s">
        <v>2764</v>
      </c>
      <c r="J1409" s="63" t="s">
        <v>2765</v>
      </c>
      <c r="K1409" s="65" t="s">
        <v>324</v>
      </c>
      <c r="L1409" s="66">
        <v>1406</v>
      </c>
      <c r="M1409" s="32" t="s">
        <v>6771</v>
      </c>
      <c r="N1409" s="32" t="s">
        <v>2084</v>
      </c>
    </row>
    <row r="1410" spans="1:14" ht="18" customHeight="1" x14ac:dyDescent="0.25">
      <c r="A1410" s="53" t="s">
        <v>6772</v>
      </c>
      <c r="B1410" s="54" t="s">
        <v>6773</v>
      </c>
      <c r="C1410" s="54" t="s">
        <v>6773</v>
      </c>
      <c r="D1410" s="54" t="s">
        <v>4389</v>
      </c>
      <c r="E1410" s="55" t="s">
        <v>2081</v>
      </c>
      <c r="F1410" s="54" t="s">
        <v>2082</v>
      </c>
      <c r="G1410" s="67" t="s">
        <v>6638</v>
      </c>
      <c r="H1410" s="68" t="s">
        <v>2763</v>
      </c>
      <c r="I1410" s="69" t="s">
        <v>2764</v>
      </c>
      <c r="J1410" s="68" t="s">
        <v>2765</v>
      </c>
      <c r="K1410" s="57" t="s">
        <v>324</v>
      </c>
      <c r="L1410" s="58">
        <v>1407</v>
      </c>
      <c r="M1410" s="32" t="s">
        <v>6774</v>
      </c>
      <c r="N1410" s="32" t="s">
        <v>2084</v>
      </c>
    </row>
    <row r="1411" spans="1:14" ht="18" customHeight="1" x14ac:dyDescent="0.25">
      <c r="A1411" s="73" t="s">
        <v>2081</v>
      </c>
      <c r="B1411" s="60" t="s">
        <v>2082</v>
      </c>
      <c r="C1411" s="61"/>
      <c r="D1411" s="61"/>
      <c r="E1411" s="61" t="s">
        <v>2081</v>
      </c>
      <c r="F1411" s="60" t="s">
        <v>2082</v>
      </c>
      <c r="G1411" s="62"/>
      <c r="H1411" s="63"/>
      <c r="I1411" s="64"/>
      <c r="J1411" s="63"/>
      <c r="K1411" s="65" t="s">
        <v>2740</v>
      </c>
      <c r="L1411" s="66">
        <v>1408</v>
      </c>
      <c r="M1411" s="32" t="s">
        <v>2084</v>
      </c>
      <c r="N1411" s="32" t="s">
        <v>2084</v>
      </c>
    </row>
    <row r="1412" spans="1:14" ht="18" customHeight="1" x14ac:dyDescent="0.25">
      <c r="A1412" s="53" t="s">
        <v>6775</v>
      </c>
      <c r="B1412" s="54" t="s">
        <v>6776</v>
      </c>
      <c r="C1412" s="54" t="s">
        <v>6776</v>
      </c>
      <c r="D1412" s="54" t="s">
        <v>3643</v>
      </c>
      <c r="E1412" s="55" t="s">
        <v>2090</v>
      </c>
      <c r="F1412" s="54" t="s">
        <v>2091</v>
      </c>
      <c r="G1412" s="67" t="s">
        <v>2906</v>
      </c>
      <c r="H1412" s="68" t="s">
        <v>2763</v>
      </c>
      <c r="I1412" s="69" t="s">
        <v>2764</v>
      </c>
      <c r="J1412" s="68" t="s">
        <v>2765</v>
      </c>
      <c r="K1412" s="57" t="s">
        <v>324</v>
      </c>
      <c r="L1412" s="58">
        <v>1409</v>
      </c>
      <c r="M1412" s="32" t="s">
        <v>6777</v>
      </c>
      <c r="N1412" s="32" t="s">
        <v>2094</v>
      </c>
    </row>
    <row r="1413" spans="1:14" ht="18" customHeight="1" x14ac:dyDescent="0.25">
      <c r="A1413" s="59" t="s">
        <v>6778</v>
      </c>
      <c r="B1413" s="60" t="s">
        <v>6779</v>
      </c>
      <c r="C1413" s="60" t="s">
        <v>6779</v>
      </c>
      <c r="D1413" s="60" t="s">
        <v>3643</v>
      </c>
      <c r="E1413" s="61" t="s">
        <v>2090</v>
      </c>
      <c r="F1413" s="60" t="s">
        <v>2091</v>
      </c>
      <c r="G1413" s="62" t="s">
        <v>2906</v>
      </c>
      <c r="H1413" s="63" t="s">
        <v>2763</v>
      </c>
      <c r="I1413" s="64" t="s">
        <v>2764</v>
      </c>
      <c r="J1413" s="63" t="s">
        <v>2765</v>
      </c>
      <c r="K1413" s="65" t="s">
        <v>324</v>
      </c>
      <c r="L1413" s="66">
        <v>1410</v>
      </c>
      <c r="M1413" s="32" t="s">
        <v>6780</v>
      </c>
      <c r="N1413" s="32" t="s">
        <v>2094</v>
      </c>
    </row>
    <row r="1414" spans="1:14" ht="18" customHeight="1" x14ac:dyDescent="0.25">
      <c r="A1414" s="53" t="s">
        <v>6781</v>
      </c>
      <c r="B1414" s="54" t="s">
        <v>6782</v>
      </c>
      <c r="C1414" s="54" t="s">
        <v>6782</v>
      </c>
      <c r="D1414" s="54" t="s">
        <v>3643</v>
      </c>
      <c r="E1414" s="55" t="s">
        <v>2090</v>
      </c>
      <c r="F1414" s="54" t="s">
        <v>2091</v>
      </c>
      <c r="G1414" s="67" t="s">
        <v>2906</v>
      </c>
      <c r="H1414" s="68" t="s">
        <v>2763</v>
      </c>
      <c r="I1414" s="69" t="s">
        <v>2764</v>
      </c>
      <c r="J1414" s="68" t="s">
        <v>2765</v>
      </c>
      <c r="K1414" s="57" t="s">
        <v>324</v>
      </c>
      <c r="L1414" s="58">
        <v>1411</v>
      </c>
      <c r="M1414" s="32" t="s">
        <v>6783</v>
      </c>
      <c r="N1414" s="32" t="s">
        <v>2094</v>
      </c>
    </row>
    <row r="1415" spans="1:14" ht="18" customHeight="1" x14ac:dyDescent="0.25">
      <c r="A1415" s="59" t="s">
        <v>6784</v>
      </c>
      <c r="B1415" s="60" t="s">
        <v>6785</v>
      </c>
      <c r="C1415" s="60" t="s">
        <v>6785</v>
      </c>
      <c r="D1415" s="60" t="s">
        <v>3643</v>
      </c>
      <c r="E1415" s="61" t="s">
        <v>2090</v>
      </c>
      <c r="F1415" s="60" t="s">
        <v>2091</v>
      </c>
      <c r="G1415" s="62" t="s">
        <v>2906</v>
      </c>
      <c r="H1415" s="63" t="s">
        <v>2763</v>
      </c>
      <c r="I1415" s="64" t="s">
        <v>2764</v>
      </c>
      <c r="J1415" s="63" t="s">
        <v>2765</v>
      </c>
      <c r="K1415" s="65" t="s">
        <v>324</v>
      </c>
      <c r="L1415" s="66">
        <v>1412</v>
      </c>
      <c r="M1415" s="32" t="s">
        <v>6786</v>
      </c>
      <c r="N1415" s="32" t="s">
        <v>2094</v>
      </c>
    </row>
    <row r="1416" spans="1:14" ht="18" customHeight="1" x14ac:dyDescent="0.25">
      <c r="A1416" s="53" t="s">
        <v>6787</v>
      </c>
      <c r="B1416" s="54" t="s">
        <v>6788</v>
      </c>
      <c r="C1416" s="54" t="s">
        <v>6788</v>
      </c>
      <c r="D1416" s="54" t="s">
        <v>3643</v>
      </c>
      <c r="E1416" s="55" t="s">
        <v>2090</v>
      </c>
      <c r="F1416" s="54" t="s">
        <v>2091</v>
      </c>
      <c r="G1416" s="67" t="s">
        <v>2906</v>
      </c>
      <c r="H1416" s="68" t="s">
        <v>2763</v>
      </c>
      <c r="I1416" s="69" t="s">
        <v>2764</v>
      </c>
      <c r="J1416" s="68" t="s">
        <v>2765</v>
      </c>
      <c r="K1416" s="57" t="s">
        <v>324</v>
      </c>
      <c r="L1416" s="58">
        <v>1413</v>
      </c>
      <c r="M1416" s="32" t="s">
        <v>6789</v>
      </c>
      <c r="N1416" s="32" t="s">
        <v>2094</v>
      </c>
    </row>
    <row r="1417" spans="1:14" ht="18" customHeight="1" x14ac:dyDescent="0.25">
      <c r="A1417" s="59" t="s">
        <v>6790</v>
      </c>
      <c r="B1417" s="60" t="s">
        <v>6791</v>
      </c>
      <c r="C1417" s="60" t="s">
        <v>6791</v>
      </c>
      <c r="D1417" s="60" t="s">
        <v>3643</v>
      </c>
      <c r="E1417" s="61" t="s">
        <v>2090</v>
      </c>
      <c r="F1417" s="60" t="s">
        <v>2091</v>
      </c>
      <c r="G1417" s="62" t="s">
        <v>2906</v>
      </c>
      <c r="H1417" s="63" t="s">
        <v>2763</v>
      </c>
      <c r="I1417" s="64" t="s">
        <v>2764</v>
      </c>
      <c r="J1417" s="63" t="s">
        <v>2765</v>
      </c>
      <c r="K1417" s="65" t="s">
        <v>324</v>
      </c>
      <c r="L1417" s="66">
        <v>1414</v>
      </c>
      <c r="M1417" s="32" t="s">
        <v>6792</v>
      </c>
      <c r="N1417" s="32" t="s">
        <v>2094</v>
      </c>
    </row>
    <row r="1418" spans="1:14" ht="18" customHeight="1" x14ac:dyDescent="0.25">
      <c r="A1418" s="53" t="s">
        <v>6793</v>
      </c>
      <c r="B1418" s="54" t="s">
        <v>6794</v>
      </c>
      <c r="C1418" s="54" t="s">
        <v>6794</v>
      </c>
      <c r="D1418" s="54" t="s">
        <v>3643</v>
      </c>
      <c r="E1418" s="55" t="s">
        <v>2090</v>
      </c>
      <c r="F1418" s="54" t="s">
        <v>2091</v>
      </c>
      <c r="G1418" s="67" t="s">
        <v>2906</v>
      </c>
      <c r="H1418" s="68" t="s">
        <v>2763</v>
      </c>
      <c r="I1418" s="69" t="s">
        <v>2764</v>
      </c>
      <c r="J1418" s="68" t="s">
        <v>2765</v>
      </c>
      <c r="K1418" s="57" t="s">
        <v>324</v>
      </c>
      <c r="L1418" s="58">
        <v>1415</v>
      </c>
      <c r="M1418" s="32" t="s">
        <v>6795</v>
      </c>
      <c r="N1418" s="32" t="s">
        <v>2094</v>
      </c>
    </row>
    <row r="1419" spans="1:14" ht="18" customHeight="1" x14ac:dyDescent="0.25">
      <c r="A1419" s="59" t="s">
        <v>6796</v>
      </c>
      <c r="B1419" s="60" t="s">
        <v>6797</v>
      </c>
      <c r="C1419" s="60" t="s">
        <v>6797</v>
      </c>
      <c r="D1419" s="60" t="s">
        <v>3643</v>
      </c>
      <c r="E1419" s="61" t="s">
        <v>2090</v>
      </c>
      <c r="F1419" s="60" t="s">
        <v>2091</v>
      </c>
      <c r="G1419" s="62" t="s">
        <v>2906</v>
      </c>
      <c r="H1419" s="63" t="s">
        <v>2763</v>
      </c>
      <c r="I1419" s="64" t="s">
        <v>2764</v>
      </c>
      <c r="J1419" s="63" t="s">
        <v>2765</v>
      </c>
      <c r="K1419" s="65" t="s">
        <v>324</v>
      </c>
      <c r="L1419" s="66">
        <v>1416</v>
      </c>
      <c r="M1419" s="32" t="s">
        <v>6798</v>
      </c>
      <c r="N1419" s="32" t="s">
        <v>2094</v>
      </c>
    </row>
    <row r="1420" spans="1:14" ht="18" customHeight="1" x14ac:dyDescent="0.25">
      <c r="A1420" s="53" t="s">
        <v>6799</v>
      </c>
      <c r="B1420" s="54" t="s">
        <v>6800</v>
      </c>
      <c r="C1420" s="54" t="s">
        <v>6800</v>
      </c>
      <c r="D1420" s="54" t="s">
        <v>3643</v>
      </c>
      <c r="E1420" s="55" t="s">
        <v>2090</v>
      </c>
      <c r="F1420" s="54" t="s">
        <v>2091</v>
      </c>
      <c r="G1420" s="67" t="s">
        <v>2906</v>
      </c>
      <c r="H1420" s="68" t="s">
        <v>2763</v>
      </c>
      <c r="I1420" s="69" t="s">
        <v>2764</v>
      </c>
      <c r="J1420" s="68" t="s">
        <v>2765</v>
      </c>
      <c r="K1420" s="57" t="s">
        <v>324</v>
      </c>
      <c r="L1420" s="58">
        <v>1417</v>
      </c>
      <c r="M1420" s="32" t="s">
        <v>6801</v>
      </c>
      <c r="N1420" s="32" t="s">
        <v>2094</v>
      </c>
    </row>
    <row r="1421" spans="1:14" ht="18" customHeight="1" x14ac:dyDescent="0.25">
      <c r="A1421" s="59" t="s">
        <v>6802</v>
      </c>
      <c r="B1421" s="60" t="s">
        <v>6803</v>
      </c>
      <c r="C1421" s="60" t="s">
        <v>6803</v>
      </c>
      <c r="D1421" s="60" t="s">
        <v>3643</v>
      </c>
      <c r="E1421" s="61" t="s">
        <v>2090</v>
      </c>
      <c r="F1421" s="60" t="s">
        <v>2091</v>
      </c>
      <c r="G1421" s="62" t="s">
        <v>2906</v>
      </c>
      <c r="H1421" s="63" t="s">
        <v>2763</v>
      </c>
      <c r="I1421" s="64" t="s">
        <v>2764</v>
      </c>
      <c r="J1421" s="63" t="s">
        <v>2765</v>
      </c>
      <c r="K1421" s="65" t="s">
        <v>324</v>
      </c>
      <c r="L1421" s="66">
        <v>1418</v>
      </c>
      <c r="M1421" s="32" t="s">
        <v>6804</v>
      </c>
      <c r="N1421" s="32" t="s">
        <v>2094</v>
      </c>
    </row>
    <row r="1422" spans="1:14" ht="18" customHeight="1" x14ac:dyDescent="0.25">
      <c r="A1422" s="53" t="s">
        <v>6805</v>
      </c>
      <c r="B1422" s="54" t="s">
        <v>6806</v>
      </c>
      <c r="C1422" s="54" t="s">
        <v>6806</v>
      </c>
      <c r="D1422" s="54" t="s">
        <v>3643</v>
      </c>
      <c r="E1422" s="55" t="s">
        <v>2090</v>
      </c>
      <c r="F1422" s="54" t="s">
        <v>2091</v>
      </c>
      <c r="G1422" s="67" t="s">
        <v>2906</v>
      </c>
      <c r="H1422" s="68" t="s">
        <v>2763</v>
      </c>
      <c r="I1422" s="69" t="s">
        <v>2764</v>
      </c>
      <c r="J1422" s="68" t="s">
        <v>2765</v>
      </c>
      <c r="K1422" s="57" t="s">
        <v>324</v>
      </c>
      <c r="L1422" s="58">
        <v>1419</v>
      </c>
      <c r="M1422" s="32" t="s">
        <v>6807</v>
      </c>
      <c r="N1422" s="32" t="s">
        <v>2094</v>
      </c>
    </row>
    <row r="1423" spans="1:14" ht="18" customHeight="1" x14ac:dyDescent="0.25">
      <c r="A1423" s="59" t="s">
        <v>6808</v>
      </c>
      <c r="B1423" s="60" t="s">
        <v>6809</v>
      </c>
      <c r="C1423" s="60" t="s">
        <v>6809</v>
      </c>
      <c r="D1423" s="60" t="s">
        <v>3643</v>
      </c>
      <c r="E1423" s="61" t="s">
        <v>2090</v>
      </c>
      <c r="F1423" s="60" t="s">
        <v>2091</v>
      </c>
      <c r="G1423" s="62" t="s">
        <v>2906</v>
      </c>
      <c r="H1423" s="63" t="s">
        <v>2763</v>
      </c>
      <c r="I1423" s="64" t="s">
        <v>2764</v>
      </c>
      <c r="J1423" s="63" t="s">
        <v>2765</v>
      </c>
      <c r="K1423" s="65" t="s">
        <v>324</v>
      </c>
      <c r="L1423" s="66">
        <v>1420</v>
      </c>
      <c r="M1423" s="32" t="s">
        <v>6810</v>
      </c>
      <c r="N1423" s="32" t="s">
        <v>2094</v>
      </c>
    </row>
    <row r="1424" spans="1:14" ht="18" customHeight="1" x14ac:dyDescent="0.25">
      <c r="A1424" s="72" t="s">
        <v>2090</v>
      </c>
      <c r="B1424" s="54" t="s">
        <v>2091</v>
      </c>
      <c r="C1424" s="55"/>
      <c r="D1424" s="55"/>
      <c r="E1424" s="55" t="s">
        <v>2090</v>
      </c>
      <c r="F1424" s="54" t="s">
        <v>2091</v>
      </c>
      <c r="G1424" s="67"/>
      <c r="H1424" s="68"/>
      <c r="I1424" s="69"/>
      <c r="J1424" s="68"/>
      <c r="K1424" s="57" t="s">
        <v>2740</v>
      </c>
      <c r="L1424" s="58">
        <v>1421</v>
      </c>
      <c r="M1424" s="32" t="s">
        <v>2094</v>
      </c>
      <c r="N1424" s="32" t="s">
        <v>2094</v>
      </c>
    </row>
    <row r="1425" spans="1:14" ht="18" customHeight="1" x14ac:dyDescent="0.25">
      <c r="A1425" s="59" t="s">
        <v>6811</v>
      </c>
      <c r="B1425" s="60" t="s">
        <v>6812</v>
      </c>
      <c r="C1425" s="60" t="s">
        <v>6812</v>
      </c>
      <c r="D1425" s="60" t="s">
        <v>3228</v>
      </c>
      <c r="E1425" s="61" t="s">
        <v>2095</v>
      </c>
      <c r="F1425" s="60" t="s">
        <v>2096</v>
      </c>
      <c r="G1425" s="62" t="s">
        <v>6813</v>
      </c>
      <c r="H1425" s="63" t="s">
        <v>2763</v>
      </c>
      <c r="I1425" s="64" t="s">
        <v>2764</v>
      </c>
      <c r="J1425" s="63" t="s">
        <v>2765</v>
      </c>
      <c r="K1425" s="65" t="s">
        <v>324</v>
      </c>
      <c r="L1425" s="66">
        <v>1422</v>
      </c>
      <c r="M1425" s="32" t="s">
        <v>6814</v>
      </c>
      <c r="N1425" s="32" t="s">
        <v>2099</v>
      </c>
    </row>
    <row r="1426" spans="1:14" ht="18" customHeight="1" x14ac:dyDescent="0.25">
      <c r="A1426" s="53" t="s">
        <v>6815</v>
      </c>
      <c r="B1426" s="54" t="s">
        <v>6816</v>
      </c>
      <c r="C1426" s="54" t="s">
        <v>6816</v>
      </c>
      <c r="D1426" s="54" t="s">
        <v>3228</v>
      </c>
      <c r="E1426" s="55" t="s">
        <v>2095</v>
      </c>
      <c r="F1426" s="54" t="s">
        <v>2096</v>
      </c>
      <c r="G1426" s="67" t="s">
        <v>6813</v>
      </c>
      <c r="H1426" s="68" t="s">
        <v>2763</v>
      </c>
      <c r="I1426" s="69" t="s">
        <v>2764</v>
      </c>
      <c r="J1426" s="68" t="s">
        <v>2765</v>
      </c>
      <c r="K1426" s="57" t="s">
        <v>324</v>
      </c>
      <c r="L1426" s="58">
        <v>1423</v>
      </c>
      <c r="M1426" s="32" t="s">
        <v>6817</v>
      </c>
      <c r="N1426" s="32" t="s">
        <v>2099</v>
      </c>
    </row>
    <row r="1427" spans="1:14" ht="18" customHeight="1" x14ac:dyDescent="0.25">
      <c r="A1427" s="59" t="s">
        <v>6818</v>
      </c>
      <c r="B1427" s="60" t="s">
        <v>6819</v>
      </c>
      <c r="C1427" s="60" t="s">
        <v>6819</v>
      </c>
      <c r="D1427" s="60" t="s">
        <v>3161</v>
      </c>
      <c r="E1427" s="61" t="s">
        <v>2095</v>
      </c>
      <c r="F1427" s="60" t="s">
        <v>2096</v>
      </c>
      <c r="G1427" s="62" t="s">
        <v>6813</v>
      </c>
      <c r="H1427" s="63" t="s">
        <v>2763</v>
      </c>
      <c r="I1427" s="64" t="s">
        <v>2764</v>
      </c>
      <c r="J1427" s="63" t="s">
        <v>2765</v>
      </c>
      <c r="K1427" s="65" t="s">
        <v>324</v>
      </c>
      <c r="L1427" s="66">
        <v>1424</v>
      </c>
      <c r="M1427" s="32" t="s">
        <v>6820</v>
      </c>
      <c r="N1427" s="32" t="s">
        <v>2099</v>
      </c>
    </row>
    <row r="1428" spans="1:14" ht="18" customHeight="1" x14ac:dyDescent="0.25">
      <c r="A1428" s="53" t="s">
        <v>6821</v>
      </c>
      <c r="B1428" s="54" t="s">
        <v>6822</v>
      </c>
      <c r="C1428" s="54" t="s">
        <v>6822</v>
      </c>
      <c r="D1428" s="54" t="s">
        <v>3228</v>
      </c>
      <c r="E1428" s="55" t="s">
        <v>2095</v>
      </c>
      <c r="F1428" s="54" t="s">
        <v>2096</v>
      </c>
      <c r="G1428" s="67" t="s">
        <v>6813</v>
      </c>
      <c r="H1428" s="68" t="s">
        <v>2763</v>
      </c>
      <c r="I1428" s="69" t="s">
        <v>2764</v>
      </c>
      <c r="J1428" s="68" t="s">
        <v>2765</v>
      </c>
      <c r="K1428" s="57" t="s">
        <v>324</v>
      </c>
      <c r="L1428" s="58">
        <v>1425</v>
      </c>
      <c r="M1428" s="32" t="s">
        <v>6823</v>
      </c>
      <c r="N1428" s="32" t="s">
        <v>2099</v>
      </c>
    </row>
    <row r="1429" spans="1:14" ht="18" customHeight="1" x14ac:dyDescent="0.25">
      <c r="A1429" s="59" t="s">
        <v>6824</v>
      </c>
      <c r="B1429" s="60" t="s">
        <v>6825</v>
      </c>
      <c r="C1429" s="60" t="s">
        <v>6825</v>
      </c>
      <c r="D1429" s="60" t="s">
        <v>3161</v>
      </c>
      <c r="E1429" s="61" t="s">
        <v>2095</v>
      </c>
      <c r="F1429" s="60" t="s">
        <v>2096</v>
      </c>
      <c r="G1429" s="62" t="s">
        <v>6813</v>
      </c>
      <c r="H1429" s="63" t="s">
        <v>2763</v>
      </c>
      <c r="I1429" s="64" t="s">
        <v>2764</v>
      </c>
      <c r="J1429" s="63" t="s">
        <v>2765</v>
      </c>
      <c r="K1429" s="65" t="s">
        <v>324</v>
      </c>
      <c r="L1429" s="66">
        <v>1426</v>
      </c>
      <c r="M1429" s="32" t="s">
        <v>6826</v>
      </c>
      <c r="N1429" s="32" t="s">
        <v>2099</v>
      </c>
    </row>
    <row r="1430" spans="1:14" ht="18" customHeight="1" x14ac:dyDescent="0.25">
      <c r="A1430" s="53" t="s">
        <v>6827</v>
      </c>
      <c r="B1430" s="54" t="s">
        <v>6828</v>
      </c>
      <c r="C1430" s="54" t="s">
        <v>6828</v>
      </c>
      <c r="D1430" s="54" t="s">
        <v>3228</v>
      </c>
      <c r="E1430" s="55" t="s">
        <v>2095</v>
      </c>
      <c r="F1430" s="54" t="s">
        <v>2096</v>
      </c>
      <c r="G1430" s="67" t="s">
        <v>6813</v>
      </c>
      <c r="H1430" s="68" t="s">
        <v>2763</v>
      </c>
      <c r="I1430" s="69" t="s">
        <v>2764</v>
      </c>
      <c r="J1430" s="68" t="s">
        <v>2765</v>
      </c>
      <c r="K1430" s="57" t="s">
        <v>324</v>
      </c>
      <c r="L1430" s="58">
        <v>1427</v>
      </c>
      <c r="M1430" s="32" t="s">
        <v>6829</v>
      </c>
      <c r="N1430" s="32" t="s">
        <v>2099</v>
      </c>
    </row>
    <row r="1431" spans="1:14" ht="18" customHeight="1" x14ac:dyDescent="0.25">
      <c r="A1431" s="59" t="s">
        <v>6830</v>
      </c>
      <c r="B1431" s="60" t="s">
        <v>6831</v>
      </c>
      <c r="C1431" s="60" t="s">
        <v>6831</v>
      </c>
      <c r="D1431" s="60" t="s">
        <v>3228</v>
      </c>
      <c r="E1431" s="61" t="s">
        <v>2095</v>
      </c>
      <c r="F1431" s="60" t="s">
        <v>2096</v>
      </c>
      <c r="G1431" s="62" t="s">
        <v>6813</v>
      </c>
      <c r="H1431" s="63" t="s">
        <v>2763</v>
      </c>
      <c r="I1431" s="64" t="s">
        <v>2764</v>
      </c>
      <c r="J1431" s="63" t="s">
        <v>2765</v>
      </c>
      <c r="K1431" s="65" t="s">
        <v>324</v>
      </c>
      <c r="L1431" s="66">
        <v>1428</v>
      </c>
      <c r="M1431" s="32" t="s">
        <v>6832</v>
      </c>
      <c r="N1431" s="32" t="s">
        <v>2099</v>
      </c>
    </row>
    <row r="1432" spans="1:14" ht="18" customHeight="1" x14ac:dyDescent="0.25">
      <c r="A1432" s="53" t="s">
        <v>6833</v>
      </c>
      <c r="B1432" s="54" t="s">
        <v>6834</v>
      </c>
      <c r="C1432" s="54" t="s">
        <v>6834</v>
      </c>
      <c r="D1432" s="54" t="s">
        <v>3228</v>
      </c>
      <c r="E1432" s="55" t="s">
        <v>2095</v>
      </c>
      <c r="F1432" s="54" t="s">
        <v>2096</v>
      </c>
      <c r="G1432" s="67" t="s">
        <v>6813</v>
      </c>
      <c r="H1432" s="68" t="s">
        <v>2763</v>
      </c>
      <c r="I1432" s="69" t="s">
        <v>2764</v>
      </c>
      <c r="J1432" s="68" t="s">
        <v>2765</v>
      </c>
      <c r="K1432" s="57" t="s">
        <v>324</v>
      </c>
      <c r="L1432" s="58">
        <v>1429</v>
      </c>
      <c r="M1432" s="32" t="s">
        <v>6835</v>
      </c>
      <c r="N1432" s="32" t="s">
        <v>2099</v>
      </c>
    </row>
    <row r="1433" spans="1:14" ht="18" customHeight="1" x14ac:dyDescent="0.25">
      <c r="A1433" s="59" t="s">
        <v>6836</v>
      </c>
      <c r="B1433" s="60" t="s">
        <v>6837</v>
      </c>
      <c r="C1433" s="60" t="s">
        <v>6837</v>
      </c>
      <c r="D1433" s="60" t="s">
        <v>3228</v>
      </c>
      <c r="E1433" s="61" t="s">
        <v>2095</v>
      </c>
      <c r="F1433" s="60" t="s">
        <v>2096</v>
      </c>
      <c r="G1433" s="62" t="s">
        <v>6813</v>
      </c>
      <c r="H1433" s="63" t="s">
        <v>2763</v>
      </c>
      <c r="I1433" s="64" t="s">
        <v>2764</v>
      </c>
      <c r="J1433" s="63" t="s">
        <v>2765</v>
      </c>
      <c r="K1433" s="65" t="s">
        <v>324</v>
      </c>
      <c r="L1433" s="66">
        <v>1430</v>
      </c>
      <c r="M1433" s="32" t="s">
        <v>6838</v>
      </c>
      <c r="N1433" s="32" t="s">
        <v>2099</v>
      </c>
    </row>
    <row r="1434" spans="1:14" ht="18" customHeight="1" x14ac:dyDescent="0.25">
      <c r="A1434" s="53" t="s">
        <v>6839</v>
      </c>
      <c r="B1434" s="54" t="s">
        <v>6840</v>
      </c>
      <c r="C1434" s="54" t="s">
        <v>6840</v>
      </c>
      <c r="D1434" s="54" t="s">
        <v>3228</v>
      </c>
      <c r="E1434" s="55" t="s">
        <v>2095</v>
      </c>
      <c r="F1434" s="54" t="s">
        <v>2096</v>
      </c>
      <c r="G1434" s="67" t="s">
        <v>6813</v>
      </c>
      <c r="H1434" s="68" t="s">
        <v>2763</v>
      </c>
      <c r="I1434" s="69" t="s">
        <v>2764</v>
      </c>
      <c r="J1434" s="68" t="s">
        <v>2765</v>
      </c>
      <c r="K1434" s="57" t="s">
        <v>324</v>
      </c>
      <c r="L1434" s="58">
        <v>1431</v>
      </c>
      <c r="M1434" s="32" t="s">
        <v>6841</v>
      </c>
      <c r="N1434" s="32" t="s">
        <v>2099</v>
      </c>
    </row>
    <row r="1435" spans="1:14" ht="18" customHeight="1" x14ac:dyDescent="0.25">
      <c r="A1435" s="59" t="s">
        <v>6842</v>
      </c>
      <c r="B1435" s="60" t="s">
        <v>6843</v>
      </c>
      <c r="C1435" s="60" t="s">
        <v>6843</v>
      </c>
      <c r="D1435" s="60" t="s">
        <v>3228</v>
      </c>
      <c r="E1435" s="61" t="s">
        <v>2095</v>
      </c>
      <c r="F1435" s="60" t="s">
        <v>2096</v>
      </c>
      <c r="G1435" s="62" t="s">
        <v>6813</v>
      </c>
      <c r="H1435" s="63" t="s">
        <v>2763</v>
      </c>
      <c r="I1435" s="64" t="s">
        <v>2764</v>
      </c>
      <c r="J1435" s="63" t="s">
        <v>2765</v>
      </c>
      <c r="K1435" s="65" t="s">
        <v>324</v>
      </c>
      <c r="L1435" s="66">
        <v>1432</v>
      </c>
      <c r="M1435" s="32" t="s">
        <v>6844</v>
      </c>
      <c r="N1435" s="32" t="s">
        <v>2099</v>
      </c>
    </row>
    <row r="1436" spans="1:14" ht="18" customHeight="1" x14ac:dyDescent="0.25">
      <c r="A1436" s="53" t="s">
        <v>6845</v>
      </c>
      <c r="B1436" s="54" t="s">
        <v>6846</v>
      </c>
      <c r="C1436" s="54" t="s">
        <v>6846</v>
      </c>
      <c r="D1436" s="54" t="s">
        <v>3228</v>
      </c>
      <c r="E1436" s="55" t="s">
        <v>2095</v>
      </c>
      <c r="F1436" s="54" t="s">
        <v>2096</v>
      </c>
      <c r="G1436" s="67" t="s">
        <v>6813</v>
      </c>
      <c r="H1436" s="68" t="s">
        <v>2763</v>
      </c>
      <c r="I1436" s="69" t="s">
        <v>2764</v>
      </c>
      <c r="J1436" s="68" t="s">
        <v>2765</v>
      </c>
      <c r="K1436" s="57" t="s">
        <v>324</v>
      </c>
      <c r="L1436" s="58">
        <v>1433</v>
      </c>
      <c r="M1436" s="32" t="s">
        <v>6847</v>
      </c>
      <c r="N1436" s="32" t="s">
        <v>2099</v>
      </c>
    </row>
    <row r="1437" spans="1:14" ht="18" customHeight="1" x14ac:dyDescent="0.25">
      <c r="A1437" s="59" t="s">
        <v>6848</v>
      </c>
      <c r="B1437" s="60" t="s">
        <v>6849</v>
      </c>
      <c r="C1437" s="60" t="s">
        <v>6849</v>
      </c>
      <c r="D1437" s="60" t="s">
        <v>3161</v>
      </c>
      <c r="E1437" s="61" t="s">
        <v>2095</v>
      </c>
      <c r="F1437" s="60" t="s">
        <v>2096</v>
      </c>
      <c r="G1437" s="62" t="s">
        <v>6813</v>
      </c>
      <c r="H1437" s="63" t="s">
        <v>2763</v>
      </c>
      <c r="I1437" s="64" t="s">
        <v>2764</v>
      </c>
      <c r="J1437" s="63" t="s">
        <v>2765</v>
      </c>
      <c r="K1437" s="65" t="s">
        <v>324</v>
      </c>
      <c r="L1437" s="66">
        <v>1434</v>
      </c>
      <c r="M1437" s="32" t="s">
        <v>6850</v>
      </c>
      <c r="N1437" s="32" t="s">
        <v>2099</v>
      </c>
    </row>
    <row r="1438" spans="1:14" ht="18" customHeight="1" x14ac:dyDescent="0.25">
      <c r="A1438" s="53" t="s">
        <v>6851</v>
      </c>
      <c r="B1438" s="54" t="s">
        <v>6852</v>
      </c>
      <c r="C1438" s="54" t="s">
        <v>6852</v>
      </c>
      <c r="D1438" s="54" t="s">
        <v>3228</v>
      </c>
      <c r="E1438" s="55" t="s">
        <v>2095</v>
      </c>
      <c r="F1438" s="54" t="s">
        <v>2096</v>
      </c>
      <c r="G1438" s="67" t="s">
        <v>6813</v>
      </c>
      <c r="H1438" s="68" t="s">
        <v>2763</v>
      </c>
      <c r="I1438" s="69" t="s">
        <v>2764</v>
      </c>
      <c r="J1438" s="68" t="s">
        <v>2765</v>
      </c>
      <c r="K1438" s="57" t="s">
        <v>324</v>
      </c>
      <c r="L1438" s="58">
        <v>1435</v>
      </c>
      <c r="M1438" s="32" t="s">
        <v>6853</v>
      </c>
      <c r="N1438" s="32" t="s">
        <v>2099</v>
      </c>
    </row>
    <row r="1439" spans="1:14" ht="18" customHeight="1" x14ac:dyDescent="0.25">
      <c r="A1439" s="59" t="s">
        <v>6854</v>
      </c>
      <c r="B1439" s="60" t="s">
        <v>6855</v>
      </c>
      <c r="C1439" s="60" t="s">
        <v>6855</v>
      </c>
      <c r="D1439" s="60" t="s">
        <v>3228</v>
      </c>
      <c r="E1439" s="61" t="s">
        <v>2095</v>
      </c>
      <c r="F1439" s="60" t="s">
        <v>2096</v>
      </c>
      <c r="G1439" s="62" t="s">
        <v>6813</v>
      </c>
      <c r="H1439" s="63" t="s">
        <v>2763</v>
      </c>
      <c r="I1439" s="64" t="s">
        <v>2764</v>
      </c>
      <c r="J1439" s="63" t="s">
        <v>2765</v>
      </c>
      <c r="K1439" s="65" t="s">
        <v>324</v>
      </c>
      <c r="L1439" s="66">
        <v>1436</v>
      </c>
      <c r="M1439" s="32" t="s">
        <v>6856</v>
      </c>
      <c r="N1439" s="32" t="s">
        <v>2099</v>
      </c>
    </row>
    <row r="1440" spans="1:14" ht="18" customHeight="1" x14ac:dyDescent="0.25">
      <c r="A1440" s="53" t="s">
        <v>6857</v>
      </c>
      <c r="B1440" s="54" t="s">
        <v>6858</v>
      </c>
      <c r="C1440" s="54" t="s">
        <v>6858</v>
      </c>
      <c r="D1440" s="54" t="s">
        <v>3228</v>
      </c>
      <c r="E1440" s="55" t="s">
        <v>2095</v>
      </c>
      <c r="F1440" s="54" t="s">
        <v>2096</v>
      </c>
      <c r="G1440" s="67" t="s">
        <v>6813</v>
      </c>
      <c r="H1440" s="68" t="s">
        <v>2763</v>
      </c>
      <c r="I1440" s="69" t="s">
        <v>2764</v>
      </c>
      <c r="J1440" s="68" t="s">
        <v>2765</v>
      </c>
      <c r="K1440" s="57" t="s">
        <v>324</v>
      </c>
      <c r="L1440" s="58">
        <v>1437</v>
      </c>
      <c r="M1440" s="32" t="s">
        <v>6859</v>
      </c>
      <c r="N1440" s="32" t="s">
        <v>2099</v>
      </c>
    </row>
    <row r="1441" spans="1:14" ht="18" customHeight="1" x14ac:dyDescent="0.25">
      <c r="A1441" s="59" t="s">
        <v>6860</v>
      </c>
      <c r="B1441" s="60" t="s">
        <v>6861</v>
      </c>
      <c r="C1441" s="60" t="s">
        <v>6861</v>
      </c>
      <c r="D1441" s="60" t="s">
        <v>3228</v>
      </c>
      <c r="E1441" s="61" t="s">
        <v>2095</v>
      </c>
      <c r="F1441" s="60" t="s">
        <v>2096</v>
      </c>
      <c r="G1441" s="62" t="s">
        <v>6813</v>
      </c>
      <c r="H1441" s="63" t="s">
        <v>2763</v>
      </c>
      <c r="I1441" s="64" t="s">
        <v>2764</v>
      </c>
      <c r="J1441" s="63" t="s">
        <v>2765</v>
      </c>
      <c r="K1441" s="65" t="s">
        <v>324</v>
      </c>
      <c r="L1441" s="66">
        <v>1438</v>
      </c>
      <c r="M1441" s="32" t="s">
        <v>6862</v>
      </c>
      <c r="N1441" s="32" t="s">
        <v>2099</v>
      </c>
    </row>
    <row r="1442" spans="1:14" ht="18" customHeight="1" x14ac:dyDescent="0.25">
      <c r="A1442" s="53" t="s">
        <v>6863</v>
      </c>
      <c r="B1442" s="54" t="s">
        <v>6864</v>
      </c>
      <c r="C1442" s="54" t="s">
        <v>6864</v>
      </c>
      <c r="D1442" s="54" t="s">
        <v>2868</v>
      </c>
      <c r="E1442" s="55" t="s">
        <v>2100</v>
      </c>
      <c r="F1442" s="54" t="s">
        <v>2101</v>
      </c>
      <c r="G1442" s="67" t="s">
        <v>2762</v>
      </c>
      <c r="H1442" s="68" t="s">
        <v>2763</v>
      </c>
      <c r="I1442" s="69" t="s">
        <v>2764</v>
      </c>
      <c r="J1442" s="68" t="s">
        <v>2765</v>
      </c>
      <c r="K1442" s="57" t="s">
        <v>324</v>
      </c>
      <c r="L1442" s="58">
        <v>1439</v>
      </c>
      <c r="M1442" s="32" t="s">
        <v>6865</v>
      </c>
      <c r="N1442" s="32" t="s">
        <v>2104</v>
      </c>
    </row>
    <row r="1443" spans="1:14" ht="18" customHeight="1" x14ac:dyDescent="0.25">
      <c r="A1443" s="59" t="s">
        <v>6866</v>
      </c>
      <c r="B1443" s="60" t="s">
        <v>6867</v>
      </c>
      <c r="C1443" s="60" t="s">
        <v>6867</v>
      </c>
      <c r="D1443" s="60" t="s">
        <v>2868</v>
      </c>
      <c r="E1443" s="61" t="s">
        <v>2100</v>
      </c>
      <c r="F1443" s="60" t="s">
        <v>2101</v>
      </c>
      <c r="G1443" s="62" t="s">
        <v>2762</v>
      </c>
      <c r="H1443" s="63" t="s">
        <v>2763</v>
      </c>
      <c r="I1443" s="64" t="s">
        <v>2764</v>
      </c>
      <c r="J1443" s="63" t="s">
        <v>2765</v>
      </c>
      <c r="K1443" s="65" t="s">
        <v>324</v>
      </c>
      <c r="L1443" s="66">
        <v>1440</v>
      </c>
      <c r="M1443" s="32" t="s">
        <v>6868</v>
      </c>
      <c r="N1443" s="32" t="s">
        <v>2104</v>
      </c>
    </row>
    <row r="1444" spans="1:14" ht="18" customHeight="1" x14ac:dyDescent="0.25">
      <c r="A1444" s="53" t="s">
        <v>6869</v>
      </c>
      <c r="B1444" s="54" t="s">
        <v>6870</v>
      </c>
      <c r="C1444" s="54" t="s">
        <v>6870</v>
      </c>
      <c r="D1444" s="54" t="s">
        <v>2868</v>
      </c>
      <c r="E1444" s="55" t="s">
        <v>2100</v>
      </c>
      <c r="F1444" s="54" t="s">
        <v>2101</v>
      </c>
      <c r="G1444" s="67" t="s">
        <v>2762</v>
      </c>
      <c r="H1444" s="68" t="s">
        <v>2763</v>
      </c>
      <c r="I1444" s="69" t="s">
        <v>2764</v>
      </c>
      <c r="J1444" s="68" t="s">
        <v>2765</v>
      </c>
      <c r="K1444" s="57" t="s">
        <v>324</v>
      </c>
      <c r="L1444" s="58">
        <v>1441</v>
      </c>
      <c r="M1444" s="32" t="s">
        <v>6871</v>
      </c>
      <c r="N1444" s="32" t="s">
        <v>2104</v>
      </c>
    </row>
    <row r="1445" spans="1:14" ht="18" customHeight="1" x14ac:dyDescent="0.25">
      <c r="A1445" s="59" t="s">
        <v>6872</v>
      </c>
      <c r="B1445" s="60" t="s">
        <v>6873</v>
      </c>
      <c r="C1445" s="60" t="s">
        <v>6873</v>
      </c>
      <c r="D1445" s="60" t="s">
        <v>2868</v>
      </c>
      <c r="E1445" s="61" t="s">
        <v>2100</v>
      </c>
      <c r="F1445" s="60" t="s">
        <v>2101</v>
      </c>
      <c r="G1445" s="62" t="s">
        <v>2762</v>
      </c>
      <c r="H1445" s="63" t="s">
        <v>2763</v>
      </c>
      <c r="I1445" s="64" t="s">
        <v>2764</v>
      </c>
      <c r="J1445" s="63" t="s">
        <v>2765</v>
      </c>
      <c r="K1445" s="65" t="s">
        <v>324</v>
      </c>
      <c r="L1445" s="66">
        <v>1442</v>
      </c>
      <c r="M1445" s="32" t="s">
        <v>6874</v>
      </c>
      <c r="N1445" s="32" t="s">
        <v>2104</v>
      </c>
    </row>
    <row r="1446" spans="1:14" ht="18" customHeight="1" x14ac:dyDescent="0.25">
      <c r="A1446" s="53" t="s">
        <v>6875</v>
      </c>
      <c r="B1446" s="54" t="s">
        <v>6876</v>
      </c>
      <c r="C1446" s="54" t="s">
        <v>6876</v>
      </c>
      <c r="D1446" s="54" t="s">
        <v>2868</v>
      </c>
      <c r="E1446" s="55" t="s">
        <v>2100</v>
      </c>
      <c r="F1446" s="54" t="s">
        <v>2101</v>
      </c>
      <c r="G1446" s="67" t="s">
        <v>2762</v>
      </c>
      <c r="H1446" s="68" t="s">
        <v>2763</v>
      </c>
      <c r="I1446" s="69" t="s">
        <v>2764</v>
      </c>
      <c r="J1446" s="68" t="s">
        <v>2765</v>
      </c>
      <c r="K1446" s="57" t="s">
        <v>324</v>
      </c>
      <c r="L1446" s="58">
        <v>1443</v>
      </c>
      <c r="M1446" s="32" t="s">
        <v>6877</v>
      </c>
      <c r="N1446" s="32" t="s">
        <v>2104</v>
      </c>
    </row>
    <row r="1447" spans="1:14" ht="18" customHeight="1" x14ac:dyDescent="0.25">
      <c r="A1447" s="59" t="s">
        <v>6878</v>
      </c>
      <c r="B1447" s="60" t="s">
        <v>6879</v>
      </c>
      <c r="C1447" s="60" t="s">
        <v>6879</v>
      </c>
      <c r="D1447" s="60" t="s">
        <v>2868</v>
      </c>
      <c r="E1447" s="61" t="s">
        <v>2100</v>
      </c>
      <c r="F1447" s="60" t="s">
        <v>2101</v>
      </c>
      <c r="G1447" s="62" t="s">
        <v>2762</v>
      </c>
      <c r="H1447" s="63" t="s">
        <v>2763</v>
      </c>
      <c r="I1447" s="64" t="s">
        <v>2764</v>
      </c>
      <c r="J1447" s="63" t="s">
        <v>2765</v>
      </c>
      <c r="K1447" s="65" t="s">
        <v>324</v>
      </c>
      <c r="L1447" s="66">
        <v>1444</v>
      </c>
      <c r="M1447" s="32" t="s">
        <v>6880</v>
      </c>
      <c r="N1447" s="32" t="s">
        <v>2104</v>
      </c>
    </row>
    <row r="1448" spans="1:14" ht="18" customHeight="1" x14ac:dyDescent="0.25">
      <c r="A1448" s="53" t="s">
        <v>6881</v>
      </c>
      <c r="B1448" s="54" t="s">
        <v>6882</v>
      </c>
      <c r="C1448" s="54" t="s">
        <v>6882</v>
      </c>
      <c r="D1448" s="54" t="s">
        <v>2868</v>
      </c>
      <c r="E1448" s="55" t="s">
        <v>2100</v>
      </c>
      <c r="F1448" s="54" t="s">
        <v>2101</v>
      </c>
      <c r="G1448" s="67" t="s">
        <v>2762</v>
      </c>
      <c r="H1448" s="68" t="s">
        <v>2763</v>
      </c>
      <c r="I1448" s="69" t="s">
        <v>2764</v>
      </c>
      <c r="J1448" s="68" t="s">
        <v>2765</v>
      </c>
      <c r="K1448" s="57" t="s">
        <v>324</v>
      </c>
      <c r="L1448" s="58">
        <v>1445</v>
      </c>
      <c r="M1448" s="32" t="s">
        <v>6883</v>
      </c>
      <c r="N1448" s="32" t="s">
        <v>2104</v>
      </c>
    </row>
    <row r="1449" spans="1:14" ht="18" customHeight="1" x14ac:dyDescent="0.25">
      <c r="A1449" s="59" t="s">
        <v>6884</v>
      </c>
      <c r="B1449" s="60" t="s">
        <v>6885</v>
      </c>
      <c r="C1449" s="60" t="s">
        <v>6885</v>
      </c>
      <c r="D1449" s="60" t="s">
        <v>2868</v>
      </c>
      <c r="E1449" s="61" t="s">
        <v>2100</v>
      </c>
      <c r="F1449" s="60" t="s">
        <v>2101</v>
      </c>
      <c r="G1449" s="62" t="s">
        <v>2762</v>
      </c>
      <c r="H1449" s="63" t="s">
        <v>2763</v>
      </c>
      <c r="I1449" s="64" t="s">
        <v>2764</v>
      </c>
      <c r="J1449" s="63" t="s">
        <v>2765</v>
      </c>
      <c r="K1449" s="65" t="s">
        <v>324</v>
      </c>
      <c r="L1449" s="66">
        <v>1446</v>
      </c>
      <c r="M1449" s="32" t="s">
        <v>6886</v>
      </c>
      <c r="N1449" s="32" t="s">
        <v>2104</v>
      </c>
    </row>
    <row r="1450" spans="1:14" ht="18" customHeight="1" x14ac:dyDescent="0.25">
      <c r="A1450" s="53" t="s">
        <v>6887</v>
      </c>
      <c r="B1450" s="54" t="s">
        <v>6888</v>
      </c>
      <c r="C1450" s="54" t="s">
        <v>6888</v>
      </c>
      <c r="D1450" s="54" t="s">
        <v>2868</v>
      </c>
      <c r="E1450" s="55" t="s">
        <v>2100</v>
      </c>
      <c r="F1450" s="54" t="s">
        <v>2101</v>
      </c>
      <c r="G1450" s="67" t="s">
        <v>2762</v>
      </c>
      <c r="H1450" s="68" t="s">
        <v>2763</v>
      </c>
      <c r="I1450" s="69" t="s">
        <v>2764</v>
      </c>
      <c r="J1450" s="68" t="s">
        <v>2765</v>
      </c>
      <c r="K1450" s="57" t="s">
        <v>324</v>
      </c>
      <c r="L1450" s="58">
        <v>1447</v>
      </c>
      <c r="M1450" s="32" t="s">
        <v>6889</v>
      </c>
      <c r="N1450" s="32" t="s">
        <v>2104</v>
      </c>
    </row>
    <row r="1451" spans="1:14" ht="18" customHeight="1" x14ac:dyDescent="0.25">
      <c r="A1451" s="59" t="s">
        <v>6890</v>
      </c>
      <c r="B1451" s="60" t="s">
        <v>6891</v>
      </c>
      <c r="C1451" s="60" t="s">
        <v>6891</v>
      </c>
      <c r="D1451" s="60" t="s">
        <v>2868</v>
      </c>
      <c r="E1451" s="61" t="s">
        <v>2100</v>
      </c>
      <c r="F1451" s="60" t="s">
        <v>2101</v>
      </c>
      <c r="G1451" s="62" t="s">
        <v>2762</v>
      </c>
      <c r="H1451" s="63" t="s">
        <v>2763</v>
      </c>
      <c r="I1451" s="64" t="s">
        <v>2764</v>
      </c>
      <c r="J1451" s="63" t="s">
        <v>2765</v>
      </c>
      <c r="K1451" s="65" t="s">
        <v>324</v>
      </c>
      <c r="L1451" s="66">
        <v>1448</v>
      </c>
      <c r="M1451" s="32" t="s">
        <v>6892</v>
      </c>
      <c r="N1451" s="32" t="s">
        <v>2104</v>
      </c>
    </row>
    <row r="1452" spans="1:14" ht="18" customHeight="1" x14ac:dyDescent="0.25">
      <c r="A1452" s="53" t="s">
        <v>6893</v>
      </c>
      <c r="B1452" s="54" t="s">
        <v>6894</v>
      </c>
      <c r="C1452" s="54" t="s">
        <v>6894</v>
      </c>
      <c r="D1452" s="54" t="s">
        <v>2868</v>
      </c>
      <c r="E1452" s="55" t="s">
        <v>2100</v>
      </c>
      <c r="F1452" s="54" t="s">
        <v>2101</v>
      </c>
      <c r="G1452" s="67" t="s">
        <v>2762</v>
      </c>
      <c r="H1452" s="68" t="s">
        <v>2763</v>
      </c>
      <c r="I1452" s="69" t="s">
        <v>2764</v>
      </c>
      <c r="J1452" s="68" t="s">
        <v>2765</v>
      </c>
      <c r="K1452" s="57" t="s">
        <v>324</v>
      </c>
      <c r="L1452" s="58">
        <v>1449</v>
      </c>
      <c r="M1452" s="32" t="s">
        <v>6895</v>
      </c>
      <c r="N1452" s="32" t="s">
        <v>2104</v>
      </c>
    </row>
    <row r="1453" spans="1:14" ht="18" customHeight="1" x14ac:dyDescent="0.25">
      <c r="A1453" s="59" t="s">
        <v>6896</v>
      </c>
      <c r="B1453" s="60" t="s">
        <v>6897</v>
      </c>
      <c r="C1453" s="60" t="s">
        <v>6897</v>
      </c>
      <c r="D1453" s="60" t="s">
        <v>2868</v>
      </c>
      <c r="E1453" s="61" t="s">
        <v>2100</v>
      </c>
      <c r="F1453" s="60" t="s">
        <v>2101</v>
      </c>
      <c r="G1453" s="62" t="s">
        <v>2762</v>
      </c>
      <c r="H1453" s="63" t="s">
        <v>2763</v>
      </c>
      <c r="I1453" s="64" t="s">
        <v>2764</v>
      </c>
      <c r="J1453" s="63" t="s">
        <v>2765</v>
      </c>
      <c r="K1453" s="65" t="s">
        <v>324</v>
      </c>
      <c r="L1453" s="66">
        <v>1450</v>
      </c>
      <c r="M1453" s="32" t="s">
        <v>6898</v>
      </c>
      <c r="N1453" s="32" t="s">
        <v>2104</v>
      </c>
    </row>
    <row r="1454" spans="1:14" ht="18" customHeight="1" x14ac:dyDescent="0.25">
      <c r="A1454" s="53" t="s">
        <v>6899</v>
      </c>
      <c r="B1454" s="54" t="s">
        <v>6900</v>
      </c>
      <c r="C1454" s="54" t="s">
        <v>6900</v>
      </c>
      <c r="D1454" s="54" t="s">
        <v>2868</v>
      </c>
      <c r="E1454" s="55" t="s">
        <v>2100</v>
      </c>
      <c r="F1454" s="54" t="s">
        <v>2101</v>
      </c>
      <c r="G1454" s="67" t="s">
        <v>2762</v>
      </c>
      <c r="H1454" s="68" t="s">
        <v>2763</v>
      </c>
      <c r="I1454" s="69" t="s">
        <v>2764</v>
      </c>
      <c r="J1454" s="68" t="s">
        <v>2765</v>
      </c>
      <c r="K1454" s="57" t="s">
        <v>324</v>
      </c>
      <c r="L1454" s="58">
        <v>1451</v>
      </c>
      <c r="M1454" s="32" t="s">
        <v>6901</v>
      </c>
      <c r="N1454" s="32" t="s">
        <v>2104</v>
      </c>
    </row>
    <row r="1455" spans="1:14" ht="18" customHeight="1" x14ac:dyDescent="0.25">
      <c r="A1455" s="59" t="s">
        <v>6902</v>
      </c>
      <c r="B1455" s="60" t="s">
        <v>6903</v>
      </c>
      <c r="C1455" s="60" t="s">
        <v>6903</v>
      </c>
      <c r="D1455" s="60" t="s">
        <v>2868</v>
      </c>
      <c r="E1455" s="61" t="s">
        <v>2100</v>
      </c>
      <c r="F1455" s="60" t="s">
        <v>2101</v>
      </c>
      <c r="G1455" s="62" t="s">
        <v>2762</v>
      </c>
      <c r="H1455" s="63" t="s">
        <v>2763</v>
      </c>
      <c r="I1455" s="64" t="s">
        <v>2764</v>
      </c>
      <c r="J1455" s="63" t="s">
        <v>2765</v>
      </c>
      <c r="K1455" s="65" t="s">
        <v>324</v>
      </c>
      <c r="L1455" s="66">
        <v>1452</v>
      </c>
      <c r="M1455" s="32" t="s">
        <v>6904</v>
      </c>
      <c r="N1455" s="32" t="s">
        <v>2104</v>
      </c>
    </row>
    <row r="1456" spans="1:14" ht="18" customHeight="1" x14ac:dyDescent="0.25">
      <c r="A1456" s="53" t="s">
        <v>6905</v>
      </c>
      <c r="B1456" s="54" t="s">
        <v>6906</v>
      </c>
      <c r="C1456" s="54" t="s">
        <v>6906</v>
      </c>
      <c r="D1456" s="54" t="s">
        <v>2868</v>
      </c>
      <c r="E1456" s="55" t="s">
        <v>2100</v>
      </c>
      <c r="F1456" s="54" t="s">
        <v>2101</v>
      </c>
      <c r="G1456" s="67" t="s">
        <v>2762</v>
      </c>
      <c r="H1456" s="68" t="s">
        <v>2763</v>
      </c>
      <c r="I1456" s="69" t="s">
        <v>2764</v>
      </c>
      <c r="J1456" s="68" t="s">
        <v>2765</v>
      </c>
      <c r="K1456" s="57" t="s">
        <v>324</v>
      </c>
      <c r="L1456" s="58">
        <v>1453</v>
      </c>
      <c r="M1456" s="32" t="s">
        <v>6907</v>
      </c>
      <c r="N1456" s="32" t="s">
        <v>2104</v>
      </c>
    </row>
    <row r="1457" spans="1:14" ht="18" customHeight="1" x14ac:dyDescent="0.25">
      <c r="A1457" s="59" t="s">
        <v>6908</v>
      </c>
      <c r="B1457" s="60" t="s">
        <v>6909</v>
      </c>
      <c r="C1457" s="60" t="s">
        <v>6909</v>
      </c>
      <c r="D1457" s="60" t="s">
        <v>2868</v>
      </c>
      <c r="E1457" s="61" t="s">
        <v>2100</v>
      </c>
      <c r="F1457" s="60" t="s">
        <v>2101</v>
      </c>
      <c r="G1457" s="62" t="s">
        <v>2762</v>
      </c>
      <c r="H1457" s="63" t="s">
        <v>2763</v>
      </c>
      <c r="I1457" s="64" t="s">
        <v>2764</v>
      </c>
      <c r="J1457" s="63" t="s">
        <v>2765</v>
      </c>
      <c r="K1457" s="65" t="s">
        <v>324</v>
      </c>
      <c r="L1457" s="66">
        <v>1454</v>
      </c>
      <c r="M1457" s="32" t="s">
        <v>6910</v>
      </c>
      <c r="N1457" s="32" t="s">
        <v>2104</v>
      </c>
    </row>
    <row r="1458" spans="1:14" ht="18" customHeight="1" x14ac:dyDescent="0.25">
      <c r="A1458" s="53" t="s">
        <v>6911</v>
      </c>
      <c r="B1458" s="54" t="s">
        <v>6912</v>
      </c>
      <c r="C1458" s="54" t="s">
        <v>6912</v>
      </c>
      <c r="D1458" s="54" t="s">
        <v>2868</v>
      </c>
      <c r="E1458" s="55" t="s">
        <v>2100</v>
      </c>
      <c r="F1458" s="54" t="s">
        <v>2101</v>
      </c>
      <c r="G1458" s="67" t="s">
        <v>2762</v>
      </c>
      <c r="H1458" s="68" t="s">
        <v>2763</v>
      </c>
      <c r="I1458" s="69" t="s">
        <v>2764</v>
      </c>
      <c r="J1458" s="68" t="s">
        <v>2765</v>
      </c>
      <c r="K1458" s="57" t="s">
        <v>324</v>
      </c>
      <c r="L1458" s="58">
        <v>1455</v>
      </c>
      <c r="M1458" s="32" t="s">
        <v>6913</v>
      </c>
      <c r="N1458" s="32" t="s">
        <v>2104</v>
      </c>
    </row>
    <row r="1459" spans="1:14" ht="18" customHeight="1" x14ac:dyDescent="0.25">
      <c r="A1459" s="59" t="s">
        <v>6914</v>
      </c>
      <c r="B1459" s="60" t="s">
        <v>6915</v>
      </c>
      <c r="C1459" s="60" t="s">
        <v>6915</v>
      </c>
      <c r="D1459" s="60" t="s">
        <v>2868</v>
      </c>
      <c r="E1459" s="61" t="s">
        <v>2100</v>
      </c>
      <c r="F1459" s="60" t="s">
        <v>2101</v>
      </c>
      <c r="G1459" s="62" t="s">
        <v>2762</v>
      </c>
      <c r="H1459" s="63" t="s">
        <v>2763</v>
      </c>
      <c r="I1459" s="64" t="s">
        <v>2764</v>
      </c>
      <c r="J1459" s="63" t="s">
        <v>2765</v>
      </c>
      <c r="K1459" s="65" t="s">
        <v>324</v>
      </c>
      <c r="L1459" s="66">
        <v>1456</v>
      </c>
      <c r="M1459" s="32" t="s">
        <v>6916</v>
      </c>
      <c r="N1459" s="32" t="s">
        <v>2104</v>
      </c>
    </row>
    <row r="1460" spans="1:14" ht="18" customHeight="1" x14ac:dyDescent="0.25">
      <c r="A1460" s="53" t="s">
        <v>6917</v>
      </c>
      <c r="B1460" s="54" t="s">
        <v>6918</v>
      </c>
      <c r="C1460" s="54" t="s">
        <v>6918</v>
      </c>
      <c r="D1460" s="54" t="s">
        <v>2868</v>
      </c>
      <c r="E1460" s="55" t="s">
        <v>2100</v>
      </c>
      <c r="F1460" s="54" t="s">
        <v>2101</v>
      </c>
      <c r="G1460" s="67" t="s">
        <v>2762</v>
      </c>
      <c r="H1460" s="68" t="s">
        <v>2763</v>
      </c>
      <c r="I1460" s="69" t="s">
        <v>2764</v>
      </c>
      <c r="J1460" s="68" t="s">
        <v>2765</v>
      </c>
      <c r="K1460" s="57" t="s">
        <v>324</v>
      </c>
      <c r="L1460" s="58">
        <v>1457</v>
      </c>
      <c r="M1460" s="32" t="s">
        <v>6919</v>
      </c>
      <c r="N1460" s="32" t="s">
        <v>2104</v>
      </c>
    </row>
    <row r="1461" spans="1:14" ht="18" customHeight="1" x14ac:dyDescent="0.25">
      <c r="A1461" s="59" t="s">
        <v>6920</v>
      </c>
      <c r="B1461" s="60" t="s">
        <v>6921</v>
      </c>
      <c r="C1461" s="60" t="s">
        <v>6921</v>
      </c>
      <c r="D1461" s="60" t="s">
        <v>2868</v>
      </c>
      <c r="E1461" s="61" t="s">
        <v>2100</v>
      </c>
      <c r="F1461" s="60" t="s">
        <v>2101</v>
      </c>
      <c r="G1461" s="62" t="s">
        <v>2762</v>
      </c>
      <c r="H1461" s="63" t="s">
        <v>2763</v>
      </c>
      <c r="I1461" s="64" t="s">
        <v>2764</v>
      </c>
      <c r="J1461" s="63" t="s">
        <v>2765</v>
      </c>
      <c r="K1461" s="65" t="s">
        <v>324</v>
      </c>
      <c r="L1461" s="66">
        <v>1458</v>
      </c>
      <c r="M1461" s="32" t="s">
        <v>6922</v>
      </c>
      <c r="N1461" s="32" t="s">
        <v>2104</v>
      </c>
    </row>
    <row r="1462" spans="1:14" ht="18" customHeight="1" x14ac:dyDescent="0.25">
      <c r="A1462" s="53" t="s">
        <v>6923</v>
      </c>
      <c r="B1462" s="54" t="s">
        <v>6924</v>
      </c>
      <c r="C1462" s="54" t="s">
        <v>6924</v>
      </c>
      <c r="D1462" s="54" t="s">
        <v>2868</v>
      </c>
      <c r="E1462" s="55" t="s">
        <v>2100</v>
      </c>
      <c r="F1462" s="54" t="s">
        <v>2101</v>
      </c>
      <c r="G1462" s="67" t="s">
        <v>2762</v>
      </c>
      <c r="H1462" s="68" t="s">
        <v>2763</v>
      </c>
      <c r="I1462" s="69" t="s">
        <v>2764</v>
      </c>
      <c r="J1462" s="68" t="s">
        <v>2765</v>
      </c>
      <c r="K1462" s="57" t="s">
        <v>324</v>
      </c>
      <c r="L1462" s="58">
        <v>1459</v>
      </c>
      <c r="M1462" s="32" t="s">
        <v>6925</v>
      </c>
      <c r="N1462" s="32" t="s">
        <v>2104</v>
      </c>
    </row>
    <row r="1463" spans="1:14" ht="18" customHeight="1" x14ac:dyDescent="0.25">
      <c r="A1463" s="59" t="s">
        <v>6926</v>
      </c>
      <c r="B1463" s="60" t="s">
        <v>6927</v>
      </c>
      <c r="C1463" s="60" t="s">
        <v>6927</v>
      </c>
      <c r="D1463" s="60" t="s">
        <v>2868</v>
      </c>
      <c r="E1463" s="61" t="s">
        <v>2100</v>
      </c>
      <c r="F1463" s="60" t="s">
        <v>2101</v>
      </c>
      <c r="G1463" s="62" t="s">
        <v>2762</v>
      </c>
      <c r="H1463" s="63" t="s">
        <v>2763</v>
      </c>
      <c r="I1463" s="64" t="s">
        <v>2764</v>
      </c>
      <c r="J1463" s="63" t="s">
        <v>2765</v>
      </c>
      <c r="K1463" s="65" t="s">
        <v>324</v>
      </c>
      <c r="L1463" s="66">
        <v>1460</v>
      </c>
      <c r="M1463" s="32" t="s">
        <v>6928</v>
      </c>
      <c r="N1463" s="32" t="s">
        <v>2104</v>
      </c>
    </row>
    <row r="1464" spans="1:14" ht="18" customHeight="1" x14ac:dyDescent="0.25">
      <c r="A1464" s="53" t="s">
        <v>6929</v>
      </c>
      <c r="B1464" s="54" t="s">
        <v>6930</v>
      </c>
      <c r="C1464" s="54" t="s">
        <v>6930</v>
      </c>
      <c r="D1464" s="54" t="s">
        <v>2868</v>
      </c>
      <c r="E1464" s="55" t="s">
        <v>2100</v>
      </c>
      <c r="F1464" s="54" t="s">
        <v>2101</v>
      </c>
      <c r="G1464" s="67" t="s">
        <v>2762</v>
      </c>
      <c r="H1464" s="68" t="s">
        <v>2763</v>
      </c>
      <c r="I1464" s="69" t="s">
        <v>2764</v>
      </c>
      <c r="J1464" s="68" t="s">
        <v>2765</v>
      </c>
      <c r="K1464" s="57" t="s">
        <v>324</v>
      </c>
      <c r="L1464" s="58">
        <v>1461</v>
      </c>
      <c r="M1464" s="32" t="s">
        <v>6931</v>
      </c>
      <c r="N1464" s="32" t="s">
        <v>2104</v>
      </c>
    </row>
    <row r="1465" spans="1:14" ht="18" customHeight="1" x14ac:dyDescent="0.25">
      <c r="A1465" s="59" t="s">
        <v>6932</v>
      </c>
      <c r="B1465" s="60" t="s">
        <v>6933</v>
      </c>
      <c r="C1465" s="60" t="s">
        <v>6933</v>
      </c>
      <c r="D1465" s="60" t="s">
        <v>2868</v>
      </c>
      <c r="E1465" s="61" t="s">
        <v>2100</v>
      </c>
      <c r="F1465" s="60" t="s">
        <v>2101</v>
      </c>
      <c r="G1465" s="62" t="s">
        <v>2762</v>
      </c>
      <c r="H1465" s="63" t="s">
        <v>2763</v>
      </c>
      <c r="I1465" s="64" t="s">
        <v>2764</v>
      </c>
      <c r="J1465" s="63" t="s">
        <v>2765</v>
      </c>
      <c r="K1465" s="65" t="s">
        <v>324</v>
      </c>
      <c r="L1465" s="66">
        <v>1462</v>
      </c>
      <c r="M1465" s="32" t="s">
        <v>6934</v>
      </c>
      <c r="N1465" s="32" t="s">
        <v>2104</v>
      </c>
    </row>
    <row r="1466" spans="1:14" ht="18" customHeight="1" x14ac:dyDescent="0.25">
      <c r="A1466" s="53" t="s">
        <v>6935</v>
      </c>
      <c r="B1466" s="54" t="s">
        <v>6936</v>
      </c>
      <c r="C1466" s="54" t="s">
        <v>6936</v>
      </c>
      <c r="D1466" s="54" t="s">
        <v>2868</v>
      </c>
      <c r="E1466" s="55" t="s">
        <v>2100</v>
      </c>
      <c r="F1466" s="54" t="s">
        <v>2101</v>
      </c>
      <c r="G1466" s="67" t="s">
        <v>2762</v>
      </c>
      <c r="H1466" s="68" t="s">
        <v>2763</v>
      </c>
      <c r="I1466" s="69" t="s">
        <v>2764</v>
      </c>
      <c r="J1466" s="68" t="s">
        <v>2765</v>
      </c>
      <c r="K1466" s="57" t="s">
        <v>324</v>
      </c>
      <c r="L1466" s="58">
        <v>1463</v>
      </c>
      <c r="M1466" s="32" t="s">
        <v>6937</v>
      </c>
      <c r="N1466" s="32" t="s">
        <v>2104</v>
      </c>
    </row>
    <row r="1467" spans="1:14" ht="18" customHeight="1" x14ac:dyDescent="0.25">
      <c r="A1467" s="59" t="s">
        <v>6938</v>
      </c>
      <c r="B1467" s="60" t="s">
        <v>6939</v>
      </c>
      <c r="C1467" s="60" t="s">
        <v>6939</v>
      </c>
      <c r="D1467" s="60" t="s">
        <v>2868</v>
      </c>
      <c r="E1467" s="61" t="s">
        <v>2100</v>
      </c>
      <c r="F1467" s="60" t="s">
        <v>2101</v>
      </c>
      <c r="G1467" s="62" t="s">
        <v>2762</v>
      </c>
      <c r="H1467" s="63" t="s">
        <v>2763</v>
      </c>
      <c r="I1467" s="64" t="s">
        <v>2764</v>
      </c>
      <c r="J1467" s="63" t="s">
        <v>2765</v>
      </c>
      <c r="K1467" s="65" t="s">
        <v>324</v>
      </c>
      <c r="L1467" s="66">
        <v>1464</v>
      </c>
      <c r="M1467" s="32" t="s">
        <v>6940</v>
      </c>
      <c r="N1467" s="32" t="s">
        <v>2104</v>
      </c>
    </row>
    <row r="1468" spans="1:14" ht="18" customHeight="1" x14ac:dyDescent="0.25">
      <c r="A1468" s="53" t="s">
        <v>6941</v>
      </c>
      <c r="B1468" s="54" t="s">
        <v>6942</v>
      </c>
      <c r="C1468" s="54" t="s">
        <v>6942</v>
      </c>
      <c r="D1468" s="54" t="s">
        <v>2868</v>
      </c>
      <c r="E1468" s="55" t="s">
        <v>2100</v>
      </c>
      <c r="F1468" s="54" t="s">
        <v>2101</v>
      </c>
      <c r="G1468" s="67" t="s">
        <v>2762</v>
      </c>
      <c r="H1468" s="68" t="s">
        <v>2763</v>
      </c>
      <c r="I1468" s="69" t="s">
        <v>2764</v>
      </c>
      <c r="J1468" s="68" t="s">
        <v>2765</v>
      </c>
      <c r="K1468" s="57" t="s">
        <v>324</v>
      </c>
      <c r="L1468" s="58">
        <v>1465</v>
      </c>
      <c r="M1468" s="32" t="s">
        <v>6943</v>
      </c>
      <c r="N1468" s="32" t="s">
        <v>2104</v>
      </c>
    </row>
    <row r="1469" spans="1:14" ht="18" customHeight="1" x14ac:dyDescent="0.25">
      <c r="A1469" s="59" t="s">
        <v>6944</v>
      </c>
      <c r="B1469" s="60" t="s">
        <v>6945</v>
      </c>
      <c r="C1469" s="60" t="s">
        <v>6945</v>
      </c>
      <c r="D1469" s="60" t="s">
        <v>2868</v>
      </c>
      <c r="E1469" s="61" t="s">
        <v>2100</v>
      </c>
      <c r="F1469" s="60" t="s">
        <v>2101</v>
      </c>
      <c r="G1469" s="62" t="s">
        <v>2762</v>
      </c>
      <c r="H1469" s="63" t="s">
        <v>2763</v>
      </c>
      <c r="I1469" s="64" t="s">
        <v>2764</v>
      </c>
      <c r="J1469" s="63" t="s">
        <v>2765</v>
      </c>
      <c r="K1469" s="65" t="s">
        <v>324</v>
      </c>
      <c r="L1469" s="66">
        <v>1466</v>
      </c>
      <c r="M1469" s="32" t="s">
        <v>6946</v>
      </c>
      <c r="N1469" s="32" t="s">
        <v>2104</v>
      </c>
    </row>
    <row r="1470" spans="1:14" ht="18" customHeight="1" x14ac:dyDescent="0.25">
      <c r="A1470" s="53" t="s">
        <v>6947</v>
      </c>
      <c r="B1470" s="54" t="s">
        <v>6948</v>
      </c>
      <c r="C1470" s="54" t="s">
        <v>6948</v>
      </c>
      <c r="D1470" s="54" t="s">
        <v>2868</v>
      </c>
      <c r="E1470" s="55" t="s">
        <v>2100</v>
      </c>
      <c r="F1470" s="54" t="s">
        <v>2101</v>
      </c>
      <c r="G1470" s="67" t="s">
        <v>2762</v>
      </c>
      <c r="H1470" s="68" t="s">
        <v>2763</v>
      </c>
      <c r="I1470" s="69" t="s">
        <v>2764</v>
      </c>
      <c r="J1470" s="68" t="s">
        <v>2765</v>
      </c>
      <c r="K1470" s="57" t="s">
        <v>324</v>
      </c>
      <c r="L1470" s="58">
        <v>1467</v>
      </c>
      <c r="M1470" s="32" t="s">
        <v>6949</v>
      </c>
      <c r="N1470" s="32" t="s">
        <v>2104</v>
      </c>
    </row>
    <row r="1471" spans="1:14" ht="18" customHeight="1" x14ac:dyDescent="0.25">
      <c r="A1471" s="59" t="s">
        <v>6950</v>
      </c>
      <c r="B1471" s="60" t="s">
        <v>6951</v>
      </c>
      <c r="C1471" s="60" t="s">
        <v>6951</v>
      </c>
      <c r="D1471" s="60" t="s">
        <v>2868</v>
      </c>
      <c r="E1471" s="61" t="s">
        <v>2100</v>
      </c>
      <c r="F1471" s="60" t="s">
        <v>2101</v>
      </c>
      <c r="G1471" s="62" t="s">
        <v>2762</v>
      </c>
      <c r="H1471" s="63" t="s">
        <v>2763</v>
      </c>
      <c r="I1471" s="64" t="s">
        <v>2764</v>
      </c>
      <c r="J1471" s="63" t="s">
        <v>2765</v>
      </c>
      <c r="K1471" s="65" t="s">
        <v>324</v>
      </c>
      <c r="L1471" s="66">
        <v>1468</v>
      </c>
      <c r="M1471" s="32" t="s">
        <v>6952</v>
      </c>
      <c r="N1471" s="32" t="s">
        <v>2104</v>
      </c>
    </row>
    <row r="1472" spans="1:14" ht="18" customHeight="1" x14ac:dyDescent="0.25">
      <c r="A1472" s="53" t="s">
        <v>6953</v>
      </c>
      <c r="B1472" s="54" t="s">
        <v>6954</v>
      </c>
      <c r="C1472" s="54" t="s">
        <v>6954</v>
      </c>
      <c r="D1472" s="54" t="s">
        <v>2868</v>
      </c>
      <c r="E1472" s="55" t="s">
        <v>2100</v>
      </c>
      <c r="F1472" s="54" t="s">
        <v>2101</v>
      </c>
      <c r="G1472" s="67" t="s">
        <v>2762</v>
      </c>
      <c r="H1472" s="68" t="s">
        <v>2763</v>
      </c>
      <c r="I1472" s="69" t="s">
        <v>2764</v>
      </c>
      <c r="J1472" s="68" t="s">
        <v>2765</v>
      </c>
      <c r="K1472" s="57" t="s">
        <v>324</v>
      </c>
      <c r="L1472" s="58">
        <v>1469</v>
      </c>
      <c r="M1472" s="32" t="s">
        <v>6955</v>
      </c>
      <c r="N1472" s="32" t="s">
        <v>2104</v>
      </c>
    </row>
    <row r="1473" spans="1:14" ht="18" customHeight="1" x14ac:dyDescent="0.25">
      <c r="A1473" s="59" t="s">
        <v>6956</v>
      </c>
      <c r="B1473" s="60" t="s">
        <v>6957</v>
      </c>
      <c r="C1473" s="60" t="s">
        <v>6957</v>
      </c>
      <c r="D1473" s="60" t="s">
        <v>2868</v>
      </c>
      <c r="E1473" s="61" t="s">
        <v>2100</v>
      </c>
      <c r="F1473" s="60" t="s">
        <v>2101</v>
      </c>
      <c r="G1473" s="62" t="s">
        <v>2762</v>
      </c>
      <c r="H1473" s="63" t="s">
        <v>2763</v>
      </c>
      <c r="I1473" s="64" t="s">
        <v>2764</v>
      </c>
      <c r="J1473" s="63" t="s">
        <v>2765</v>
      </c>
      <c r="K1473" s="65" t="s">
        <v>324</v>
      </c>
      <c r="L1473" s="66">
        <v>1470</v>
      </c>
      <c r="M1473" s="32" t="s">
        <v>6958</v>
      </c>
      <c r="N1473" s="32" t="s">
        <v>2104</v>
      </c>
    </row>
    <row r="1474" spans="1:14" ht="18" customHeight="1" x14ac:dyDescent="0.25">
      <c r="A1474" s="53" t="s">
        <v>6959</v>
      </c>
      <c r="B1474" s="54" t="s">
        <v>6960</v>
      </c>
      <c r="C1474" s="54" t="s">
        <v>6960</v>
      </c>
      <c r="D1474" s="54" t="s">
        <v>2868</v>
      </c>
      <c r="E1474" s="55" t="s">
        <v>2100</v>
      </c>
      <c r="F1474" s="54" t="s">
        <v>2101</v>
      </c>
      <c r="G1474" s="67" t="s">
        <v>2762</v>
      </c>
      <c r="H1474" s="68" t="s">
        <v>2763</v>
      </c>
      <c r="I1474" s="69" t="s">
        <v>2764</v>
      </c>
      <c r="J1474" s="68" t="s">
        <v>2765</v>
      </c>
      <c r="K1474" s="57" t="s">
        <v>324</v>
      </c>
      <c r="L1474" s="58">
        <v>1471</v>
      </c>
      <c r="M1474" s="32" t="s">
        <v>6961</v>
      </c>
      <c r="N1474" s="32" t="s">
        <v>2104</v>
      </c>
    </row>
    <row r="1475" spans="1:14" ht="18" customHeight="1" x14ac:dyDescent="0.25">
      <c r="A1475" s="59" t="s">
        <v>6962</v>
      </c>
      <c r="B1475" s="60" t="s">
        <v>6963</v>
      </c>
      <c r="C1475" s="60" t="s">
        <v>6963</v>
      </c>
      <c r="D1475" s="60" t="s">
        <v>2868</v>
      </c>
      <c r="E1475" s="61" t="s">
        <v>2100</v>
      </c>
      <c r="F1475" s="60" t="s">
        <v>2101</v>
      </c>
      <c r="G1475" s="62" t="s">
        <v>2762</v>
      </c>
      <c r="H1475" s="63" t="s">
        <v>2763</v>
      </c>
      <c r="I1475" s="64" t="s">
        <v>2764</v>
      </c>
      <c r="J1475" s="63" t="s">
        <v>2765</v>
      </c>
      <c r="K1475" s="65" t="s">
        <v>324</v>
      </c>
      <c r="L1475" s="66">
        <v>1472</v>
      </c>
      <c r="M1475" s="32" t="s">
        <v>6964</v>
      </c>
      <c r="N1475" s="32" t="s">
        <v>2104</v>
      </c>
    </row>
    <row r="1476" spans="1:14" ht="18" customHeight="1" x14ac:dyDescent="0.25">
      <c r="A1476" s="53" t="s">
        <v>6965</v>
      </c>
      <c r="B1476" s="54" t="s">
        <v>6966</v>
      </c>
      <c r="C1476" s="54" t="s">
        <v>6966</v>
      </c>
      <c r="D1476" s="54" t="s">
        <v>2868</v>
      </c>
      <c r="E1476" s="55" t="s">
        <v>2100</v>
      </c>
      <c r="F1476" s="54" t="s">
        <v>2101</v>
      </c>
      <c r="G1476" s="67" t="s">
        <v>2762</v>
      </c>
      <c r="H1476" s="68" t="s">
        <v>2763</v>
      </c>
      <c r="I1476" s="69" t="s">
        <v>2764</v>
      </c>
      <c r="J1476" s="68" t="s">
        <v>2765</v>
      </c>
      <c r="K1476" s="57" t="s">
        <v>324</v>
      </c>
      <c r="L1476" s="58">
        <v>1473</v>
      </c>
      <c r="M1476" s="32" t="s">
        <v>6967</v>
      </c>
      <c r="N1476" s="32" t="s">
        <v>2104</v>
      </c>
    </row>
    <row r="1477" spans="1:14" ht="18" customHeight="1" x14ac:dyDescent="0.25">
      <c r="A1477" s="59" t="s">
        <v>6968</v>
      </c>
      <c r="B1477" s="60" t="s">
        <v>6969</v>
      </c>
      <c r="C1477" s="60" t="s">
        <v>6969</v>
      </c>
      <c r="D1477" s="60" t="s">
        <v>2868</v>
      </c>
      <c r="E1477" s="61" t="s">
        <v>2100</v>
      </c>
      <c r="F1477" s="60" t="s">
        <v>2101</v>
      </c>
      <c r="G1477" s="62" t="s">
        <v>2762</v>
      </c>
      <c r="H1477" s="63" t="s">
        <v>2763</v>
      </c>
      <c r="I1477" s="64" t="s">
        <v>2764</v>
      </c>
      <c r="J1477" s="63" t="s">
        <v>2765</v>
      </c>
      <c r="K1477" s="65" t="s">
        <v>324</v>
      </c>
      <c r="L1477" s="66">
        <v>1474</v>
      </c>
      <c r="M1477" s="32" t="s">
        <v>6970</v>
      </c>
      <c r="N1477" s="32" t="s">
        <v>2104</v>
      </c>
    </row>
    <row r="1478" spans="1:14" ht="18" customHeight="1" x14ac:dyDescent="0.25">
      <c r="A1478" s="53" t="s">
        <v>6971</v>
      </c>
      <c r="B1478" s="54" t="s">
        <v>6972</v>
      </c>
      <c r="C1478" s="54" t="s">
        <v>6972</v>
      </c>
      <c r="D1478" s="54" t="s">
        <v>2868</v>
      </c>
      <c r="E1478" s="55" t="s">
        <v>2100</v>
      </c>
      <c r="F1478" s="54" t="s">
        <v>2101</v>
      </c>
      <c r="G1478" s="67" t="s">
        <v>2762</v>
      </c>
      <c r="H1478" s="68" t="s">
        <v>2763</v>
      </c>
      <c r="I1478" s="69" t="s">
        <v>2764</v>
      </c>
      <c r="J1478" s="68" t="s">
        <v>2765</v>
      </c>
      <c r="K1478" s="57" t="s">
        <v>324</v>
      </c>
      <c r="L1478" s="58">
        <v>1475</v>
      </c>
      <c r="M1478" s="32" t="s">
        <v>6973</v>
      </c>
      <c r="N1478" s="32" t="s">
        <v>2104</v>
      </c>
    </row>
    <row r="1479" spans="1:14" ht="18" customHeight="1" x14ac:dyDescent="0.25">
      <c r="A1479" s="59" t="s">
        <v>6974</v>
      </c>
      <c r="B1479" s="60" t="s">
        <v>6975</v>
      </c>
      <c r="C1479" s="60" t="s">
        <v>6975</v>
      </c>
      <c r="D1479" s="60" t="s">
        <v>2868</v>
      </c>
      <c r="E1479" s="61" t="s">
        <v>2100</v>
      </c>
      <c r="F1479" s="60" t="s">
        <v>2101</v>
      </c>
      <c r="G1479" s="62" t="s">
        <v>2762</v>
      </c>
      <c r="H1479" s="63" t="s">
        <v>2763</v>
      </c>
      <c r="I1479" s="64" t="s">
        <v>2764</v>
      </c>
      <c r="J1479" s="63" t="s">
        <v>2765</v>
      </c>
      <c r="K1479" s="65" t="s">
        <v>324</v>
      </c>
      <c r="L1479" s="66">
        <v>1476</v>
      </c>
      <c r="M1479" s="32" t="s">
        <v>6976</v>
      </c>
      <c r="N1479" s="32" t="s">
        <v>2104</v>
      </c>
    </row>
    <row r="1480" spans="1:14" ht="18" customHeight="1" x14ac:dyDescent="0.25">
      <c r="A1480" s="53" t="s">
        <v>6977</v>
      </c>
      <c r="B1480" s="54" t="s">
        <v>6978</v>
      </c>
      <c r="C1480" s="54" t="s">
        <v>6978</v>
      </c>
      <c r="D1480" s="54" t="s">
        <v>2868</v>
      </c>
      <c r="E1480" s="55" t="s">
        <v>2100</v>
      </c>
      <c r="F1480" s="54" t="s">
        <v>2101</v>
      </c>
      <c r="G1480" s="67" t="s">
        <v>2762</v>
      </c>
      <c r="H1480" s="68" t="s">
        <v>2763</v>
      </c>
      <c r="I1480" s="69" t="s">
        <v>2764</v>
      </c>
      <c r="J1480" s="68" t="s">
        <v>2765</v>
      </c>
      <c r="K1480" s="57" t="s">
        <v>324</v>
      </c>
      <c r="L1480" s="58">
        <v>1477</v>
      </c>
      <c r="M1480" s="32" t="s">
        <v>6979</v>
      </c>
      <c r="N1480" s="32" t="s">
        <v>2104</v>
      </c>
    </row>
    <row r="1481" spans="1:14" ht="18" customHeight="1" x14ac:dyDescent="0.25">
      <c r="A1481" s="59" t="s">
        <v>6980</v>
      </c>
      <c r="B1481" s="60" t="s">
        <v>6981</v>
      </c>
      <c r="C1481" s="60" t="s">
        <v>6981</v>
      </c>
      <c r="D1481" s="60" t="s">
        <v>2868</v>
      </c>
      <c r="E1481" s="61" t="s">
        <v>2100</v>
      </c>
      <c r="F1481" s="60" t="s">
        <v>2101</v>
      </c>
      <c r="G1481" s="62" t="s">
        <v>2762</v>
      </c>
      <c r="H1481" s="63" t="s">
        <v>2763</v>
      </c>
      <c r="I1481" s="64" t="s">
        <v>2764</v>
      </c>
      <c r="J1481" s="63" t="s">
        <v>2765</v>
      </c>
      <c r="K1481" s="65" t="s">
        <v>324</v>
      </c>
      <c r="L1481" s="66">
        <v>1478</v>
      </c>
      <c r="M1481" s="32" t="s">
        <v>6982</v>
      </c>
      <c r="N1481" s="32" t="s">
        <v>2104</v>
      </c>
    </row>
    <row r="1482" spans="1:14" ht="18" customHeight="1" x14ac:dyDescent="0.25">
      <c r="A1482" s="53" t="s">
        <v>6983</v>
      </c>
      <c r="B1482" s="54" t="s">
        <v>6984</v>
      </c>
      <c r="C1482" s="54" t="s">
        <v>6984</v>
      </c>
      <c r="D1482" s="54" t="s">
        <v>2868</v>
      </c>
      <c r="E1482" s="55" t="s">
        <v>2100</v>
      </c>
      <c r="F1482" s="54" t="s">
        <v>2101</v>
      </c>
      <c r="G1482" s="67" t="s">
        <v>2762</v>
      </c>
      <c r="H1482" s="68" t="s">
        <v>2763</v>
      </c>
      <c r="I1482" s="69" t="s">
        <v>2764</v>
      </c>
      <c r="J1482" s="68" t="s">
        <v>2765</v>
      </c>
      <c r="K1482" s="57" t="s">
        <v>324</v>
      </c>
      <c r="L1482" s="58">
        <v>1479</v>
      </c>
      <c r="M1482" s="32" t="s">
        <v>6985</v>
      </c>
      <c r="N1482" s="32" t="s">
        <v>2104</v>
      </c>
    </row>
    <row r="1483" spans="1:14" ht="18" customHeight="1" x14ac:dyDescent="0.25">
      <c r="A1483" s="59" t="s">
        <v>6986</v>
      </c>
      <c r="B1483" s="60" t="s">
        <v>6987</v>
      </c>
      <c r="C1483" s="60" t="s">
        <v>6987</v>
      </c>
      <c r="D1483" s="60" t="s">
        <v>2868</v>
      </c>
      <c r="E1483" s="61" t="s">
        <v>2100</v>
      </c>
      <c r="F1483" s="60" t="s">
        <v>2101</v>
      </c>
      <c r="G1483" s="62" t="s">
        <v>2762</v>
      </c>
      <c r="H1483" s="63" t="s">
        <v>2763</v>
      </c>
      <c r="I1483" s="64" t="s">
        <v>2764</v>
      </c>
      <c r="J1483" s="63" t="s">
        <v>2765</v>
      </c>
      <c r="K1483" s="65" t="s">
        <v>324</v>
      </c>
      <c r="L1483" s="66">
        <v>1480</v>
      </c>
      <c r="M1483" s="32" t="s">
        <v>6988</v>
      </c>
      <c r="N1483" s="32" t="s">
        <v>2104</v>
      </c>
    </row>
    <row r="1484" spans="1:14" ht="18" customHeight="1" x14ac:dyDescent="0.25">
      <c r="A1484" s="53" t="s">
        <v>6989</v>
      </c>
      <c r="B1484" s="54" t="s">
        <v>6990</v>
      </c>
      <c r="C1484" s="54" t="s">
        <v>6990</v>
      </c>
      <c r="D1484" s="54" t="s">
        <v>2868</v>
      </c>
      <c r="E1484" s="55" t="s">
        <v>2100</v>
      </c>
      <c r="F1484" s="54" t="s">
        <v>2101</v>
      </c>
      <c r="G1484" s="67" t="s">
        <v>2762</v>
      </c>
      <c r="H1484" s="68" t="s">
        <v>2763</v>
      </c>
      <c r="I1484" s="69" t="s">
        <v>2764</v>
      </c>
      <c r="J1484" s="68" t="s">
        <v>2765</v>
      </c>
      <c r="K1484" s="57" t="s">
        <v>324</v>
      </c>
      <c r="L1484" s="58">
        <v>1481</v>
      </c>
      <c r="M1484" s="32" t="s">
        <v>6991</v>
      </c>
      <c r="N1484" s="32" t="s">
        <v>2104</v>
      </c>
    </row>
    <row r="1485" spans="1:14" ht="18" customHeight="1" x14ac:dyDescent="0.25">
      <c r="A1485" s="59" t="s">
        <v>6992</v>
      </c>
      <c r="B1485" s="60" t="s">
        <v>6993</v>
      </c>
      <c r="C1485" s="60" t="s">
        <v>6993</v>
      </c>
      <c r="D1485" s="60" t="s">
        <v>2868</v>
      </c>
      <c r="E1485" s="61" t="s">
        <v>2100</v>
      </c>
      <c r="F1485" s="60" t="s">
        <v>2101</v>
      </c>
      <c r="G1485" s="62" t="s">
        <v>2762</v>
      </c>
      <c r="H1485" s="63" t="s">
        <v>2763</v>
      </c>
      <c r="I1485" s="64" t="s">
        <v>2764</v>
      </c>
      <c r="J1485" s="63" t="s">
        <v>2765</v>
      </c>
      <c r="K1485" s="65" t="s">
        <v>324</v>
      </c>
      <c r="L1485" s="66">
        <v>1482</v>
      </c>
      <c r="M1485" s="32" t="s">
        <v>6994</v>
      </c>
      <c r="N1485" s="32" t="s">
        <v>2104</v>
      </c>
    </row>
    <row r="1486" spans="1:14" ht="18" customHeight="1" x14ac:dyDescent="0.25">
      <c r="A1486" s="53" t="s">
        <v>6995</v>
      </c>
      <c r="B1486" s="54" t="s">
        <v>6996</v>
      </c>
      <c r="C1486" s="54" t="s">
        <v>6996</v>
      </c>
      <c r="D1486" s="54" t="s">
        <v>2868</v>
      </c>
      <c r="E1486" s="55" t="s">
        <v>2100</v>
      </c>
      <c r="F1486" s="54" t="s">
        <v>2101</v>
      </c>
      <c r="G1486" s="67" t="s">
        <v>2762</v>
      </c>
      <c r="H1486" s="68" t="s">
        <v>2763</v>
      </c>
      <c r="I1486" s="69" t="s">
        <v>2764</v>
      </c>
      <c r="J1486" s="68" t="s">
        <v>2765</v>
      </c>
      <c r="K1486" s="57" t="s">
        <v>324</v>
      </c>
      <c r="L1486" s="58">
        <v>1483</v>
      </c>
      <c r="M1486" s="32" t="s">
        <v>6997</v>
      </c>
      <c r="N1486" s="32" t="s">
        <v>2104</v>
      </c>
    </row>
    <row r="1487" spans="1:14" ht="18" customHeight="1" x14ac:dyDescent="0.25">
      <c r="A1487" s="59" t="s">
        <v>6998</v>
      </c>
      <c r="B1487" s="60" t="s">
        <v>6999</v>
      </c>
      <c r="C1487" s="60" t="s">
        <v>6999</v>
      </c>
      <c r="D1487" s="60" t="s">
        <v>2868</v>
      </c>
      <c r="E1487" s="61" t="s">
        <v>2100</v>
      </c>
      <c r="F1487" s="60" t="s">
        <v>2101</v>
      </c>
      <c r="G1487" s="62" t="s">
        <v>2762</v>
      </c>
      <c r="H1487" s="63" t="s">
        <v>2763</v>
      </c>
      <c r="I1487" s="64" t="s">
        <v>2764</v>
      </c>
      <c r="J1487" s="63" t="s">
        <v>2765</v>
      </c>
      <c r="K1487" s="65" t="s">
        <v>324</v>
      </c>
      <c r="L1487" s="66">
        <v>1484</v>
      </c>
      <c r="M1487" s="32" t="s">
        <v>7000</v>
      </c>
      <c r="N1487" s="32" t="s">
        <v>2104</v>
      </c>
    </row>
    <row r="1488" spans="1:14" ht="18" customHeight="1" x14ac:dyDescent="0.25">
      <c r="A1488" s="53" t="s">
        <v>7001</v>
      </c>
      <c r="B1488" s="54" t="s">
        <v>7002</v>
      </c>
      <c r="C1488" s="54" t="s">
        <v>7002</v>
      </c>
      <c r="D1488" s="54" t="s">
        <v>2868</v>
      </c>
      <c r="E1488" s="55" t="s">
        <v>2100</v>
      </c>
      <c r="F1488" s="54" t="s">
        <v>2101</v>
      </c>
      <c r="G1488" s="67" t="s">
        <v>2762</v>
      </c>
      <c r="H1488" s="68" t="s">
        <v>2763</v>
      </c>
      <c r="I1488" s="69" t="s">
        <v>2764</v>
      </c>
      <c r="J1488" s="68" t="s">
        <v>2765</v>
      </c>
      <c r="K1488" s="57" t="s">
        <v>324</v>
      </c>
      <c r="L1488" s="58">
        <v>1485</v>
      </c>
      <c r="M1488" s="32" t="s">
        <v>7003</v>
      </c>
      <c r="N1488" s="32" t="s">
        <v>2104</v>
      </c>
    </row>
    <row r="1489" spans="1:14" ht="18" customHeight="1" x14ac:dyDescent="0.25">
      <c r="A1489" s="73" t="s">
        <v>2100</v>
      </c>
      <c r="B1489" s="60" t="s">
        <v>2101</v>
      </c>
      <c r="C1489" s="61"/>
      <c r="D1489" s="61"/>
      <c r="E1489" s="61" t="s">
        <v>2100</v>
      </c>
      <c r="F1489" s="60" t="s">
        <v>2101</v>
      </c>
      <c r="G1489" s="62"/>
      <c r="H1489" s="63"/>
      <c r="I1489" s="64"/>
      <c r="J1489" s="63"/>
      <c r="K1489" s="65" t="s">
        <v>2740</v>
      </c>
      <c r="L1489" s="66">
        <v>1486</v>
      </c>
      <c r="M1489" s="32" t="s">
        <v>2104</v>
      </c>
      <c r="N1489" s="32" t="s">
        <v>2104</v>
      </c>
    </row>
    <row r="1490" spans="1:14" ht="18" customHeight="1" x14ac:dyDescent="0.25">
      <c r="A1490" s="53" t="s">
        <v>7004</v>
      </c>
      <c r="B1490" s="54" t="s">
        <v>7005</v>
      </c>
      <c r="C1490" s="54" t="s">
        <v>7005</v>
      </c>
      <c r="D1490" s="54" t="s">
        <v>7006</v>
      </c>
      <c r="E1490" s="55" t="s">
        <v>2105</v>
      </c>
      <c r="F1490" s="54" t="s">
        <v>2106</v>
      </c>
      <c r="G1490" s="67" t="s">
        <v>2762</v>
      </c>
      <c r="H1490" s="68" t="s">
        <v>2763</v>
      </c>
      <c r="I1490" s="69" t="s">
        <v>2764</v>
      </c>
      <c r="J1490" s="68" t="s">
        <v>2765</v>
      </c>
      <c r="K1490" s="57" t="s">
        <v>324</v>
      </c>
      <c r="L1490" s="58">
        <v>1487</v>
      </c>
      <c r="M1490" s="32" t="s">
        <v>7007</v>
      </c>
      <c r="N1490" s="32" t="s">
        <v>2109</v>
      </c>
    </row>
    <row r="1491" spans="1:14" ht="18" customHeight="1" x14ac:dyDescent="0.25">
      <c r="A1491" s="59" t="s">
        <v>7008</v>
      </c>
      <c r="B1491" s="60" t="s">
        <v>7009</v>
      </c>
      <c r="C1491" s="60" t="s">
        <v>7009</v>
      </c>
      <c r="D1491" s="60" t="s">
        <v>7006</v>
      </c>
      <c r="E1491" s="61" t="s">
        <v>2105</v>
      </c>
      <c r="F1491" s="60" t="s">
        <v>2106</v>
      </c>
      <c r="G1491" s="62" t="s">
        <v>2762</v>
      </c>
      <c r="H1491" s="63" t="s">
        <v>2763</v>
      </c>
      <c r="I1491" s="64" t="s">
        <v>2764</v>
      </c>
      <c r="J1491" s="63" t="s">
        <v>2765</v>
      </c>
      <c r="K1491" s="65" t="s">
        <v>324</v>
      </c>
      <c r="L1491" s="66">
        <v>1488</v>
      </c>
      <c r="M1491" s="32" t="s">
        <v>7010</v>
      </c>
      <c r="N1491" s="32" t="s">
        <v>2109</v>
      </c>
    </row>
    <row r="1492" spans="1:14" ht="18" customHeight="1" x14ac:dyDescent="0.25">
      <c r="A1492" s="53" t="s">
        <v>7011</v>
      </c>
      <c r="B1492" s="54" t="s">
        <v>7012</v>
      </c>
      <c r="C1492" s="54" t="s">
        <v>7012</v>
      </c>
      <c r="D1492" s="54" t="s">
        <v>7006</v>
      </c>
      <c r="E1492" s="55" t="s">
        <v>2105</v>
      </c>
      <c r="F1492" s="54" t="s">
        <v>2106</v>
      </c>
      <c r="G1492" s="67" t="s">
        <v>2762</v>
      </c>
      <c r="H1492" s="68" t="s">
        <v>2763</v>
      </c>
      <c r="I1492" s="69" t="s">
        <v>2764</v>
      </c>
      <c r="J1492" s="68" t="s">
        <v>2765</v>
      </c>
      <c r="K1492" s="57" t="s">
        <v>324</v>
      </c>
      <c r="L1492" s="58">
        <v>1489</v>
      </c>
      <c r="M1492" s="32" t="s">
        <v>7013</v>
      </c>
      <c r="N1492" s="32" t="s">
        <v>2109</v>
      </c>
    </row>
    <row r="1493" spans="1:14" ht="18" customHeight="1" x14ac:dyDescent="0.25">
      <c r="A1493" s="73" t="s">
        <v>2105</v>
      </c>
      <c r="B1493" s="60" t="s">
        <v>2106</v>
      </c>
      <c r="C1493" s="61"/>
      <c r="D1493" s="61"/>
      <c r="E1493" s="61" t="s">
        <v>2105</v>
      </c>
      <c r="F1493" s="60" t="s">
        <v>2106</v>
      </c>
      <c r="G1493" s="62"/>
      <c r="H1493" s="63"/>
      <c r="I1493" s="64"/>
      <c r="J1493" s="63"/>
      <c r="K1493" s="65" t="s">
        <v>2740</v>
      </c>
      <c r="L1493" s="66">
        <v>1490</v>
      </c>
      <c r="M1493" s="32" t="s">
        <v>2109</v>
      </c>
      <c r="N1493" s="32" t="s">
        <v>2109</v>
      </c>
    </row>
    <row r="1494" spans="1:14" ht="18" customHeight="1" x14ac:dyDescent="0.25">
      <c r="A1494" s="53" t="s">
        <v>7014</v>
      </c>
      <c r="B1494" s="54" t="s">
        <v>7015</v>
      </c>
      <c r="C1494" s="54" t="s">
        <v>7015</v>
      </c>
      <c r="D1494" s="54" t="s">
        <v>5057</v>
      </c>
      <c r="E1494" s="55" t="s">
        <v>2110</v>
      </c>
      <c r="F1494" s="54" t="s">
        <v>2111</v>
      </c>
      <c r="G1494" s="67" t="s">
        <v>2762</v>
      </c>
      <c r="H1494" s="68" t="s">
        <v>2763</v>
      </c>
      <c r="I1494" s="69" t="s">
        <v>2764</v>
      </c>
      <c r="J1494" s="68" t="s">
        <v>2765</v>
      </c>
      <c r="K1494" s="57" t="s">
        <v>324</v>
      </c>
      <c r="L1494" s="58">
        <v>1491</v>
      </c>
      <c r="M1494" s="32" t="s">
        <v>7016</v>
      </c>
      <c r="N1494" s="32" t="s">
        <v>2115</v>
      </c>
    </row>
    <row r="1495" spans="1:14" ht="18" customHeight="1" x14ac:dyDescent="0.25">
      <c r="A1495" s="59" t="s">
        <v>7017</v>
      </c>
      <c r="B1495" s="60" t="s">
        <v>7018</v>
      </c>
      <c r="C1495" s="60" t="s">
        <v>7018</v>
      </c>
      <c r="D1495" s="60" t="s">
        <v>2761</v>
      </c>
      <c r="E1495" s="61" t="s">
        <v>2110</v>
      </c>
      <c r="F1495" s="60" t="s">
        <v>2111</v>
      </c>
      <c r="G1495" s="62" t="s">
        <v>2762</v>
      </c>
      <c r="H1495" s="63" t="s">
        <v>2763</v>
      </c>
      <c r="I1495" s="64" t="s">
        <v>2764</v>
      </c>
      <c r="J1495" s="63" t="s">
        <v>2765</v>
      </c>
      <c r="K1495" s="65" t="s">
        <v>324</v>
      </c>
      <c r="L1495" s="66">
        <v>1492</v>
      </c>
      <c r="M1495" s="32" t="s">
        <v>7019</v>
      </c>
      <c r="N1495" s="32" t="s">
        <v>2115</v>
      </c>
    </row>
    <row r="1496" spans="1:14" ht="18" customHeight="1" x14ac:dyDescent="0.25">
      <c r="A1496" s="53" t="s">
        <v>7020</v>
      </c>
      <c r="B1496" s="54" t="s">
        <v>7021</v>
      </c>
      <c r="C1496" s="54" t="s">
        <v>7021</v>
      </c>
      <c r="D1496" s="54" t="s">
        <v>2761</v>
      </c>
      <c r="E1496" s="55" t="s">
        <v>2110</v>
      </c>
      <c r="F1496" s="54" t="s">
        <v>2111</v>
      </c>
      <c r="G1496" s="67" t="s">
        <v>2762</v>
      </c>
      <c r="H1496" s="68" t="s">
        <v>2763</v>
      </c>
      <c r="I1496" s="69" t="s">
        <v>2764</v>
      </c>
      <c r="J1496" s="68" t="s">
        <v>2765</v>
      </c>
      <c r="K1496" s="57" t="s">
        <v>324</v>
      </c>
      <c r="L1496" s="58">
        <v>1493</v>
      </c>
      <c r="M1496" s="32" t="s">
        <v>7022</v>
      </c>
      <c r="N1496" s="32" t="s">
        <v>2115</v>
      </c>
    </row>
    <row r="1497" spans="1:14" ht="18" customHeight="1" x14ac:dyDescent="0.25">
      <c r="A1497" s="59" t="s">
        <v>7023</v>
      </c>
      <c r="B1497" s="60" t="s">
        <v>7024</v>
      </c>
      <c r="C1497" s="60" t="s">
        <v>7024</v>
      </c>
      <c r="D1497" s="60" t="s">
        <v>2761</v>
      </c>
      <c r="E1497" s="61" t="s">
        <v>2110</v>
      </c>
      <c r="F1497" s="60" t="s">
        <v>2111</v>
      </c>
      <c r="G1497" s="62" t="s">
        <v>2762</v>
      </c>
      <c r="H1497" s="63" t="s">
        <v>2763</v>
      </c>
      <c r="I1497" s="64" t="s">
        <v>2764</v>
      </c>
      <c r="J1497" s="63" t="s">
        <v>2765</v>
      </c>
      <c r="K1497" s="65" t="s">
        <v>324</v>
      </c>
      <c r="L1497" s="66">
        <v>1494</v>
      </c>
      <c r="M1497" s="32" t="s">
        <v>7025</v>
      </c>
      <c r="N1497" s="32" t="s">
        <v>2115</v>
      </c>
    </row>
    <row r="1498" spans="1:14" ht="18" customHeight="1" x14ac:dyDescent="0.25">
      <c r="A1498" s="53" t="s">
        <v>7026</v>
      </c>
      <c r="B1498" s="54" t="s">
        <v>7027</v>
      </c>
      <c r="C1498" s="54" t="s">
        <v>7027</v>
      </c>
      <c r="D1498" s="54" t="s">
        <v>2761</v>
      </c>
      <c r="E1498" s="55" t="s">
        <v>2110</v>
      </c>
      <c r="F1498" s="54" t="s">
        <v>2111</v>
      </c>
      <c r="G1498" s="67" t="s">
        <v>2762</v>
      </c>
      <c r="H1498" s="68" t="s">
        <v>2763</v>
      </c>
      <c r="I1498" s="69" t="s">
        <v>2764</v>
      </c>
      <c r="J1498" s="68" t="s">
        <v>2765</v>
      </c>
      <c r="K1498" s="57" t="s">
        <v>324</v>
      </c>
      <c r="L1498" s="58">
        <v>1495</v>
      </c>
      <c r="M1498" s="32" t="s">
        <v>7028</v>
      </c>
      <c r="N1498" s="32" t="s">
        <v>2115</v>
      </c>
    </row>
    <row r="1499" spans="1:14" ht="18" customHeight="1" x14ac:dyDescent="0.25">
      <c r="A1499" s="59" t="s">
        <v>7029</v>
      </c>
      <c r="B1499" s="60" t="s">
        <v>7030</v>
      </c>
      <c r="C1499" s="60" t="s">
        <v>7030</v>
      </c>
      <c r="D1499" s="60" t="s">
        <v>2761</v>
      </c>
      <c r="E1499" s="61" t="s">
        <v>2110</v>
      </c>
      <c r="F1499" s="60" t="s">
        <v>2111</v>
      </c>
      <c r="G1499" s="62" t="s">
        <v>2762</v>
      </c>
      <c r="H1499" s="63" t="s">
        <v>2763</v>
      </c>
      <c r="I1499" s="64" t="s">
        <v>2764</v>
      </c>
      <c r="J1499" s="63" t="s">
        <v>2765</v>
      </c>
      <c r="K1499" s="65" t="s">
        <v>324</v>
      </c>
      <c r="L1499" s="66">
        <v>1496</v>
      </c>
      <c r="M1499" s="32" t="s">
        <v>7031</v>
      </c>
      <c r="N1499" s="32" t="s">
        <v>2115</v>
      </c>
    </row>
    <row r="1500" spans="1:14" ht="18" customHeight="1" x14ac:dyDescent="0.25">
      <c r="A1500" s="53" t="s">
        <v>7032</v>
      </c>
      <c r="B1500" s="54" t="s">
        <v>7033</v>
      </c>
      <c r="C1500" s="54" t="s">
        <v>7033</v>
      </c>
      <c r="D1500" s="54" t="s">
        <v>2761</v>
      </c>
      <c r="E1500" s="55" t="s">
        <v>2110</v>
      </c>
      <c r="F1500" s="54" t="s">
        <v>2111</v>
      </c>
      <c r="G1500" s="67" t="s">
        <v>2762</v>
      </c>
      <c r="H1500" s="68" t="s">
        <v>2763</v>
      </c>
      <c r="I1500" s="69" t="s">
        <v>2764</v>
      </c>
      <c r="J1500" s="68" t="s">
        <v>2765</v>
      </c>
      <c r="K1500" s="57" t="s">
        <v>324</v>
      </c>
      <c r="L1500" s="58">
        <v>1497</v>
      </c>
      <c r="M1500" s="32" t="s">
        <v>7034</v>
      </c>
      <c r="N1500" s="32" t="s">
        <v>2115</v>
      </c>
    </row>
    <row r="1501" spans="1:14" ht="18" customHeight="1" x14ac:dyDescent="0.25">
      <c r="A1501" s="59" t="s">
        <v>7035</v>
      </c>
      <c r="B1501" s="60" t="s">
        <v>7036</v>
      </c>
      <c r="C1501" s="60" t="s">
        <v>7036</v>
      </c>
      <c r="D1501" s="60" t="s">
        <v>2761</v>
      </c>
      <c r="E1501" s="61" t="s">
        <v>2110</v>
      </c>
      <c r="F1501" s="60" t="s">
        <v>2111</v>
      </c>
      <c r="G1501" s="62" t="s">
        <v>2762</v>
      </c>
      <c r="H1501" s="63" t="s">
        <v>2763</v>
      </c>
      <c r="I1501" s="64" t="s">
        <v>2764</v>
      </c>
      <c r="J1501" s="63" t="s">
        <v>2765</v>
      </c>
      <c r="K1501" s="65" t="s">
        <v>324</v>
      </c>
      <c r="L1501" s="66">
        <v>1498</v>
      </c>
      <c r="M1501" s="32" t="s">
        <v>7037</v>
      </c>
      <c r="N1501" s="32" t="s">
        <v>2115</v>
      </c>
    </row>
    <row r="1502" spans="1:14" ht="18" customHeight="1" x14ac:dyDescent="0.25">
      <c r="A1502" s="53" t="s">
        <v>7038</v>
      </c>
      <c r="B1502" s="54" t="s">
        <v>7039</v>
      </c>
      <c r="C1502" s="54" t="s">
        <v>7039</v>
      </c>
      <c r="D1502" s="54" t="s">
        <v>2761</v>
      </c>
      <c r="E1502" s="55" t="s">
        <v>2110</v>
      </c>
      <c r="F1502" s="54" t="s">
        <v>2111</v>
      </c>
      <c r="G1502" s="67" t="s">
        <v>2762</v>
      </c>
      <c r="H1502" s="68" t="s">
        <v>2763</v>
      </c>
      <c r="I1502" s="69" t="s">
        <v>2764</v>
      </c>
      <c r="J1502" s="68" t="s">
        <v>2765</v>
      </c>
      <c r="K1502" s="57" t="s">
        <v>324</v>
      </c>
      <c r="L1502" s="58">
        <v>1499</v>
      </c>
      <c r="M1502" s="32" t="s">
        <v>7040</v>
      </c>
      <c r="N1502" s="32" t="s">
        <v>2115</v>
      </c>
    </row>
    <row r="1503" spans="1:14" ht="18" customHeight="1" x14ac:dyDescent="0.25">
      <c r="A1503" s="59" t="s">
        <v>7041</v>
      </c>
      <c r="B1503" s="60" t="s">
        <v>7042</v>
      </c>
      <c r="C1503" s="60" t="s">
        <v>7042</v>
      </c>
      <c r="D1503" s="60" t="s">
        <v>2761</v>
      </c>
      <c r="E1503" s="61" t="s">
        <v>2110</v>
      </c>
      <c r="F1503" s="60" t="s">
        <v>2111</v>
      </c>
      <c r="G1503" s="62" t="s">
        <v>2762</v>
      </c>
      <c r="H1503" s="63" t="s">
        <v>2763</v>
      </c>
      <c r="I1503" s="64" t="s">
        <v>2764</v>
      </c>
      <c r="J1503" s="63" t="s">
        <v>2765</v>
      </c>
      <c r="K1503" s="65" t="s">
        <v>324</v>
      </c>
      <c r="L1503" s="66">
        <v>1500</v>
      </c>
      <c r="M1503" s="32" t="s">
        <v>7043</v>
      </c>
      <c r="N1503" s="32" t="s">
        <v>2115</v>
      </c>
    </row>
    <row r="1504" spans="1:14" ht="18" customHeight="1" x14ac:dyDescent="0.25">
      <c r="A1504" s="53" t="s">
        <v>7044</v>
      </c>
      <c r="B1504" s="54" t="s">
        <v>7045</v>
      </c>
      <c r="C1504" s="54" t="s">
        <v>7045</v>
      </c>
      <c r="D1504" s="54" t="s">
        <v>7046</v>
      </c>
      <c r="E1504" s="55" t="s">
        <v>2110</v>
      </c>
      <c r="F1504" s="54" t="s">
        <v>2111</v>
      </c>
      <c r="G1504" s="67" t="s">
        <v>2762</v>
      </c>
      <c r="H1504" s="68" t="s">
        <v>2763</v>
      </c>
      <c r="I1504" s="69" t="s">
        <v>2764</v>
      </c>
      <c r="J1504" s="68" t="s">
        <v>2765</v>
      </c>
      <c r="K1504" s="57" t="s">
        <v>324</v>
      </c>
      <c r="L1504" s="58">
        <v>1501</v>
      </c>
      <c r="M1504" s="32" t="s">
        <v>7047</v>
      </c>
      <c r="N1504" s="32" t="s">
        <v>2115</v>
      </c>
    </row>
    <row r="1505" spans="1:14" ht="18" customHeight="1" x14ac:dyDescent="0.25">
      <c r="A1505" s="59" t="s">
        <v>7048</v>
      </c>
      <c r="B1505" s="60" t="s">
        <v>7049</v>
      </c>
      <c r="C1505" s="60" t="s">
        <v>7049</v>
      </c>
      <c r="D1505" s="60" t="s">
        <v>7050</v>
      </c>
      <c r="E1505" s="61" t="s">
        <v>2110</v>
      </c>
      <c r="F1505" s="60" t="s">
        <v>2111</v>
      </c>
      <c r="G1505" s="62" t="s">
        <v>2762</v>
      </c>
      <c r="H1505" s="63" t="s">
        <v>2763</v>
      </c>
      <c r="I1505" s="64" t="s">
        <v>2764</v>
      </c>
      <c r="J1505" s="63" t="s">
        <v>2765</v>
      </c>
      <c r="K1505" s="65" t="s">
        <v>324</v>
      </c>
      <c r="L1505" s="66">
        <v>1502</v>
      </c>
      <c r="M1505" s="32" t="s">
        <v>7051</v>
      </c>
      <c r="N1505" s="32" t="s">
        <v>2115</v>
      </c>
    </row>
    <row r="1506" spans="1:14" ht="18" customHeight="1" x14ac:dyDescent="0.25">
      <c r="A1506" s="72" t="s">
        <v>2110</v>
      </c>
      <c r="B1506" s="54" t="s">
        <v>2111</v>
      </c>
      <c r="C1506" s="55"/>
      <c r="D1506" s="55"/>
      <c r="E1506" s="55" t="s">
        <v>2110</v>
      </c>
      <c r="F1506" s="54" t="s">
        <v>2111</v>
      </c>
      <c r="G1506" s="67"/>
      <c r="H1506" s="68"/>
      <c r="I1506" s="69"/>
      <c r="J1506" s="68"/>
      <c r="K1506" s="57" t="s">
        <v>2740</v>
      </c>
      <c r="L1506" s="58">
        <v>1503</v>
      </c>
      <c r="M1506" s="32" t="s">
        <v>2115</v>
      </c>
      <c r="N1506" s="32" t="s">
        <v>2115</v>
      </c>
    </row>
    <row r="1507" spans="1:14" ht="18" customHeight="1" x14ac:dyDescent="0.25">
      <c r="A1507" s="59" t="s">
        <v>7052</v>
      </c>
      <c r="B1507" s="60" t="s">
        <v>7053</v>
      </c>
      <c r="C1507" s="60" t="s">
        <v>7053</v>
      </c>
      <c r="D1507" s="60" t="s">
        <v>7046</v>
      </c>
      <c r="E1507" s="61" t="s">
        <v>2116</v>
      </c>
      <c r="F1507" s="60" t="s">
        <v>2117</v>
      </c>
      <c r="G1507" s="62" t="s">
        <v>2762</v>
      </c>
      <c r="H1507" s="63" t="s">
        <v>2763</v>
      </c>
      <c r="I1507" s="64" t="s">
        <v>2764</v>
      </c>
      <c r="J1507" s="63" t="s">
        <v>2765</v>
      </c>
      <c r="K1507" s="65" t="s">
        <v>324</v>
      </c>
      <c r="L1507" s="66">
        <v>1504</v>
      </c>
      <c r="M1507" s="32" t="s">
        <v>7054</v>
      </c>
      <c r="N1507" s="32" t="s">
        <v>2121</v>
      </c>
    </row>
    <row r="1508" spans="1:14" ht="18" customHeight="1" x14ac:dyDescent="0.25">
      <c r="A1508" s="53" t="s">
        <v>7055</v>
      </c>
      <c r="B1508" s="54" t="s">
        <v>7056</v>
      </c>
      <c r="C1508" s="54" t="s">
        <v>7056</v>
      </c>
      <c r="D1508" s="54" t="s">
        <v>7050</v>
      </c>
      <c r="E1508" s="55" t="s">
        <v>2116</v>
      </c>
      <c r="F1508" s="54" t="s">
        <v>2117</v>
      </c>
      <c r="G1508" s="67" t="s">
        <v>2762</v>
      </c>
      <c r="H1508" s="68" t="s">
        <v>2763</v>
      </c>
      <c r="I1508" s="69" t="s">
        <v>2764</v>
      </c>
      <c r="J1508" s="68" t="s">
        <v>2765</v>
      </c>
      <c r="K1508" s="57" t="s">
        <v>324</v>
      </c>
      <c r="L1508" s="58">
        <v>1505</v>
      </c>
      <c r="M1508" s="32" t="s">
        <v>7057</v>
      </c>
      <c r="N1508" s="32" t="s">
        <v>2121</v>
      </c>
    </row>
    <row r="1509" spans="1:14" ht="18" customHeight="1" x14ac:dyDescent="0.25">
      <c r="A1509" s="59" t="s">
        <v>7058</v>
      </c>
      <c r="B1509" s="60" t="s">
        <v>7059</v>
      </c>
      <c r="C1509" s="60" t="s">
        <v>7059</v>
      </c>
      <c r="D1509" s="60" t="s">
        <v>7050</v>
      </c>
      <c r="E1509" s="61" t="s">
        <v>2116</v>
      </c>
      <c r="F1509" s="60" t="s">
        <v>2117</v>
      </c>
      <c r="G1509" s="62" t="s">
        <v>2762</v>
      </c>
      <c r="H1509" s="63" t="s">
        <v>2763</v>
      </c>
      <c r="I1509" s="64" t="s">
        <v>2764</v>
      </c>
      <c r="J1509" s="63" t="s">
        <v>2765</v>
      </c>
      <c r="K1509" s="65" t="s">
        <v>324</v>
      </c>
      <c r="L1509" s="66">
        <v>1506</v>
      </c>
      <c r="M1509" s="32" t="s">
        <v>7060</v>
      </c>
      <c r="N1509" s="32" t="s">
        <v>2121</v>
      </c>
    </row>
    <row r="1510" spans="1:14" ht="18" customHeight="1" x14ac:dyDescent="0.25">
      <c r="A1510" s="53" t="s">
        <v>7061</v>
      </c>
      <c r="B1510" s="54" t="s">
        <v>7062</v>
      </c>
      <c r="C1510" s="54" t="s">
        <v>7062</v>
      </c>
      <c r="D1510" s="54" t="s">
        <v>7050</v>
      </c>
      <c r="E1510" s="55" t="s">
        <v>2116</v>
      </c>
      <c r="F1510" s="54" t="s">
        <v>2117</v>
      </c>
      <c r="G1510" s="67" t="s">
        <v>2762</v>
      </c>
      <c r="H1510" s="68" t="s">
        <v>2763</v>
      </c>
      <c r="I1510" s="69" t="s">
        <v>2764</v>
      </c>
      <c r="J1510" s="68" t="s">
        <v>2765</v>
      </c>
      <c r="K1510" s="57" t="s">
        <v>324</v>
      </c>
      <c r="L1510" s="58">
        <v>1507</v>
      </c>
      <c r="M1510" s="32" t="s">
        <v>7063</v>
      </c>
      <c r="N1510" s="32" t="s">
        <v>2121</v>
      </c>
    </row>
    <row r="1511" spans="1:14" ht="18" customHeight="1" x14ac:dyDescent="0.25">
      <c r="A1511" s="59" t="s">
        <v>7064</v>
      </c>
      <c r="B1511" s="60" t="s">
        <v>7065</v>
      </c>
      <c r="C1511" s="60" t="s">
        <v>7065</v>
      </c>
      <c r="D1511" s="60" t="s">
        <v>7050</v>
      </c>
      <c r="E1511" s="61" t="s">
        <v>2116</v>
      </c>
      <c r="F1511" s="60" t="s">
        <v>2117</v>
      </c>
      <c r="G1511" s="62" t="s">
        <v>2762</v>
      </c>
      <c r="H1511" s="63" t="s">
        <v>2763</v>
      </c>
      <c r="I1511" s="64" t="s">
        <v>2764</v>
      </c>
      <c r="J1511" s="63" t="s">
        <v>2765</v>
      </c>
      <c r="K1511" s="65" t="s">
        <v>324</v>
      </c>
      <c r="L1511" s="66">
        <v>1508</v>
      </c>
      <c r="M1511" s="32" t="s">
        <v>7066</v>
      </c>
      <c r="N1511" s="32" t="s">
        <v>2121</v>
      </c>
    </row>
    <row r="1512" spans="1:14" ht="18" customHeight="1" x14ac:dyDescent="0.25">
      <c r="A1512" s="53" t="s">
        <v>7067</v>
      </c>
      <c r="B1512" s="54" t="s">
        <v>7068</v>
      </c>
      <c r="C1512" s="54" t="s">
        <v>7068</v>
      </c>
      <c r="D1512" s="54" t="s">
        <v>7050</v>
      </c>
      <c r="E1512" s="55" t="s">
        <v>2116</v>
      </c>
      <c r="F1512" s="54" t="s">
        <v>2117</v>
      </c>
      <c r="G1512" s="67" t="s">
        <v>2762</v>
      </c>
      <c r="H1512" s="68" t="s">
        <v>2763</v>
      </c>
      <c r="I1512" s="69" t="s">
        <v>2764</v>
      </c>
      <c r="J1512" s="68" t="s">
        <v>2765</v>
      </c>
      <c r="K1512" s="57" t="s">
        <v>324</v>
      </c>
      <c r="L1512" s="58">
        <v>1509</v>
      </c>
      <c r="M1512" s="32" t="s">
        <v>7069</v>
      </c>
      <c r="N1512" s="32" t="s">
        <v>2121</v>
      </c>
    </row>
    <row r="1513" spans="1:14" ht="18" customHeight="1" x14ac:dyDescent="0.25">
      <c r="A1513" s="59" t="s">
        <v>7070</v>
      </c>
      <c r="B1513" s="60" t="s">
        <v>7071</v>
      </c>
      <c r="C1513" s="60" t="s">
        <v>7071</v>
      </c>
      <c r="D1513" s="60" t="s">
        <v>7050</v>
      </c>
      <c r="E1513" s="61" t="s">
        <v>2116</v>
      </c>
      <c r="F1513" s="60" t="s">
        <v>2117</v>
      </c>
      <c r="G1513" s="62" t="s">
        <v>2762</v>
      </c>
      <c r="H1513" s="63" t="s">
        <v>2763</v>
      </c>
      <c r="I1513" s="64" t="s">
        <v>2764</v>
      </c>
      <c r="J1513" s="63" t="s">
        <v>2765</v>
      </c>
      <c r="K1513" s="65" t="s">
        <v>324</v>
      </c>
      <c r="L1513" s="66">
        <v>1510</v>
      </c>
      <c r="M1513" s="32" t="s">
        <v>7072</v>
      </c>
      <c r="N1513" s="32" t="s">
        <v>2121</v>
      </c>
    </row>
    <row r="1514" spans="1:14" ht="18" customHeight="1" x14ac:dyDescent="0.25">
      <c r="A1514" s="53" t="s">
        <v>7073</v>
      </c>
      <c r="B1514" s="54" t="s">
        <v>7074</v>
      </c>
      <c r="C1514" s="54" t="s">
        <v>7074</v>
      </c>
      <c r="D1514" s="54" t="s">
        <v>2761</v>
      </c>
      <c r="E1514" s="55" t="s">
        <v>2116</v>
      </c>
      <c r="F1514" s="54" t="s">
        <v>2117</v>
      </c>
      <c r="G1514" s="67" t="s">
        <v>2762</v>
      </c>
      <c r="H1514" s="68" t="s">
        <v>2763</v>
      </c>
      <c r="I1514" s="69" t="s">
        <v>2764</v>
      </c>
      <c r="J1514" s="68" t="s">
        <v>2765</v>
      </c>
      <c r="K1514" s="57" t="s">
        <v>324</v>
      </c>
      <c r="L1514" s="58">
        <v>1511</v>
      </c>
      <c r="M1514" s="32" t="s">
        <v>7075</v>
      </c>
      <c r="N1514" s="32" t="s">
        <v>2121</v>
      </c>
    </row>
    <row r="1515" spans="1:14" ht="18" customHeight="1" x14ac:dyDescent="0.25">
      <c r="A1515" s="59" t="s">
        <v>7076</v>
      </c>
      <c r="B1515" s="60" t="s">
        <v>7077</v>
      </c>
      <c r="C1515" s="60" t="s">
        <v>7077</v>
      </c>
      <c r="D1515" s="60" t="s">
        <v>2761</v>
      </c>
      <c r="E1515" s="61" t="s">
        <v>2116</v>
      </c>
      <c r="F1515" s="60" t="s">
        <v>2117</v>
      </c>
      <c r="G1515" s="62" t="s">
        <v>2762</v>
      </c>
      <c r="H1515" s="63" t="s">
        <v>2763</v>
      </c>
      <c r="I1515" s="64" t="s">
        <v>2764</v>
      </c>
      <c r="J1515" s="63" t="s">
        <v>2765</v>
      </c>
      <c r="K1515" s="65" t="s">
        <v>324</v>
      </c>
      <c r="L1515" s="66">
        <v>1512</v>
      </c>
      <c r="M1515" s="32" t="s">
        <v>7078</v>
      </c>
      <c r="N1515" s="32" t="s">
        <v>2121</v>
      </c>
    </row>
    <row r="1516" spans="1:14" ht="18" customHeight="1" x14ac:dyDescent="0.25">
      <c r="A1516" s="53" t="s">
        <v>7079</v>
      </c>
      <c r="B1516" s="54" t="s">
        <v>7080</v>
      </c>
      <c r="C1516" s="54" t="s">
        <v>7080</v>
      </c>
      <c r="D1516" s="54" t="s">
        <v>2761</v>
      </c>
      <c r="E1516" s="55" t="s">
        <v>2116</v>
      </c>
      <c r="F1516" s="54" t="s">
        <v>2117</v>
      </c>
      <c r="G1516" s="67" t="s">
        <v>2762</v>
      </c>
      <c r="H1516" s="68" t="s">
        <v>2763</v>
      </c>
      <c r="I1516" s="69" t="s">
        <v>2764</v>
      </c>
      <c r="J1516" s="68" t="s">
        <v>2765</v>
      </c>
      <c r="K1516" s="57" t="s">
        <v>324</v>
      </c>
      <c r="L1516" s="58">
        <v>1513</v>
      </c>
      <c r="M1516" s="32" t="s">
        <v>7081</v>
      </c>
      <c r="N1516" s="32" t="s">
        <v>2121</v>
      </c>
    </row>
    <row r="1517" spans="1:14" ht="18" customHeight="1" x14ac:dyDescent="0.25">
      <c r="A1517" s="59" t="s">
        <v>7082</v>
      </c>
      <c r="B1517" s="60" t="s">
        <v>7083</v>
      </c>
      <c r="C1517" s="60" t="s">
        <v>7083</v>
      </c>
      <c r="D1517" s="60" t="s">
        <v>2761</v>
      </c>
      <c r="E1517" s="61" t="s">
        <v>2116</v>
      </c>
      <c r="F1517" s="60" t="s">
        <v>2117</v>
      </c>
      <c r="G1517" s="62" t="s">
        <v>2762</v>
      </c>
      <c r="H1517" s="63" t="s">
        <v>2763</v>
      </c>
      <c r="I1517" s="64" t="s">
        <v>2764</v>
      </c>
      <c r="J1517" s="63" t="s">
        <v>2765</v>
      </c>
      <c r="K1517" s="65" t="s">
        <v>324</v>
      </c>
      <c r="L1517" s="66">
        <v>1514</v>
      </c>
      <c r="M1517" s="32" t="s">
        <v>7084</v>
      </c>
      <c r="N1517" s="32" t="s">
        <v>2121</v>
      </c>
    </row>
    <row r="1518" spans="1:14" ht="18" customHeight="1" x14ac:dyDescent="0.25">
      <c r="A1518" s="53" t="s">
        <v>7085</v>
      </c>
      <c r="B1518" s="54" t="s">
        <v>7086</v>
      </c>
      <c r="C1518" s="54" t="s">
        <v>7086</v>
      </c>
      <c r="D1518" s="54" t="s">
        <v>2761</v>
      </c>
      <c r="E1518" s="55" t="s">
        <v>2116</v>
      </c>
      <c r="F1518" s="54" t="s">
        <v>2117</v>
      </c>
      <c r="G1518" s="67" t="s">
        <v>2762</v>
      </c>
      <c r="H1518" s="68" t="s">
        <v>2763</v>
      </c>
      <c r="I1518" s="69" t="s">
        <v>2764</v>
      </c>
      <c r="J1518" s="68" t="s">
        <v>2765</v>
      </c>
      <c r="K1518" s="57" t="s">
        <v>324</v>
      </c>
      <c r="L1518" s="58">
        <v>1515</v>
      </c>
      <c r="M1518" s="32" t="s">
        <v>7087</v>
      </c>
      <c r="N1518" s="32" t="s">
        <v>2121</v>
      </c>
    </row>
    <row r="1519" spans="1:14" ht="18" customHeight="1" x14ac:dyDescent="0.25">
      <c r="A1519" s="59" t="s">
        <v>7088</v>
      </c>
      <c r="B1519" s="60" t="s">
        <v>7089</v>
      </c>
      <c r="C1519" s="60" t="s">
        <v>7089</v>
      </c>
      <c r="D1519" s="60" t="s">
        <v>2761</v>
      </c>
      <c r="E1519" s="61" t="s">
        <v>2116</v>
      </c>
      <c r="F1519" s="60" t="s">
        <v>2117</v>
      </c>
      <c r="G1519" s="62" t="s">
        <v>7090</v>
      </c>
      <c r="H1519" s="63" t="s">
        <v>2763</v>
      </c>
      <c r="I1519" s="64" t="s">
        <v>2764</v>
      </c>
      <c r="J1519" s="63" t="s">
        <v>2765</v>
      </c>
      <c r="K1519" s="65" t="s">
        <v>324</v>
      </c>
      <c r="L1519" s="66">
        <v>1516</v>
      </c>
      <c r="M1519" s="32" t="s">
        <v>7091</v>
      </c>
      <c r="N1519" s="32" t="s">
        <v>2121</v>
      </c>
    </row>
    <row r="1520" spans="1:14" ht="18" customHeight="1" x14ac:dyDescent="0.25">
      <c r="A1520" s="53" t="s">
        <v>7092</v>
      </c>
      <c r="B1520" s="54" t="s">
        <v>7093</v>
      </c>
      <c r="C1520" s="54" t="s">
        <v>7093</v>
      </c>
      <c r="D1520" s="54" t="s">
        <v>2761</v>
      </c>
      <c r="E1520" s="55" t="s">
        <v>2116</v>
      </c>
      <c r="F1520" s="54" t="s">
        <v>2117</v>
      </c>
      <c r="G1520" s="67" t="s">
        <v>2762</v>
      </c>
      <c r="H1520" s="68" t="s">
        <v>2763</v>
      </c>
      <c r="I1520" s="69" t="s">
        <v>2764</v>
      </c>
      <c r="J1520" s="68" t="s">
        <v>2765</v>
      </c>
      <c r="K1520" s="57" t="s">
        <v>324</v>
      </c>
      <c r="L1520" s="58">
        <v>1517</v>
      </c>
      <c r="M1520" s="32" t="s">
        <v>7094</v>
      </c>
      <c r="N1520" s="32" t="s">
        <v>2121</v>
      </c>
    </row>
    <row r="1521" spans="1:14" ht="18" customHeight="1" x14ac:dyDescent="0.25">
      <c r="A1521" s="59" t="s">
        <v>7095</v>
      </c>
      <c r="B1521" s="60" t="s">
        <v>7096</v>
      </c>
      <c r="C1521" s="60" t="s">
        <v>7096</v>
      </c>
      <c r="D1521" s="60" t="s">
        <v>2761</v>
      </c>
      <c r="E1521" s="61" t="s">
        <v>2116</v>
      </c>
      <c r="F1521" s="60" t="s">
        <v>2117</v>
      </c>
      <c r="G1521" s="62" t="s">
        <v>2762</v>
      </c>
      <c r="H1521" s="63" t="s">
        <v>2763</v>
      </c>
      <c r="I1521" s="64" t="s">
        <v>2764</v>
      </c>
      <c r="J1521" s="63" t="s">
        <v>2765</v>
      </c>
      <c r="K1521" s="65" t="s">
        <v>324</v>
      </c>
      <c r="L1521" s="66">
        <v>1518</v>
      </c>
      <c r="M1521" s="32" t="s">
        <v>7097</v>
      </c>
      <c r="N1521" s="32" t="s">
        <v>2121</v>
      </c>
    </row>
    <row r="1522" spans="1:14" ht="18" customHeight="1" x14ac:dyDescent="0.25">
      <c r="A1522" s="53" t="s">
        <v>7098</v>
      </c>
      <c r="B1522" s="54" t="s">
        <v>7099</v>
      </c>
      <c r="C1522" s="54" t="s">
        <v>7099</v>
      </c>
      <c r="D1522" s="54" t="s">
        <v>7100</v>
      </c>
      <c r="E1522" s="55" t="s">
        <v>2116</v>
      </c>
      <c r="F1522" s="54" t="s">
        <v>2117</v>
      </c>
      <c r="G1522" s="67" t="s">
        <v>2762</v>
      </c>
      <c r="H1522" s="68" t="s">
        <v>2763</v>
      </c>
      <c r="I1522" s="69" t="s">
        <v>2764</v>
      </c>
      <c r="J1522" s="68" t="s">
        <v>2765</v>
      </c>
      <c r="K1522" s="57" t="s">
        <v>324</v>
      </c>
      <c r="L1522" s="58">
        <v>1519</v>
      </c>
      <c r="M1522" s="32" t="s">
        <v>7101</v>
      </c>
      <c r="N1522" s="32" t="s">
        <v>2121</v>
      </c>
    </row>
    <row r="1523" spans="1:14" ht="18" customHeight="1" x14ac:dyDescent="0.25">
      <c r="A1523" s="59" t="s">
        <v>7102</v>
      </c>
      <c r="B1523" s="60" t="s">
        <v>7103</v>
      </c>
      <c r="C1523" s="60" t="s">
        <v>7103</v>
      </c>
      <c r="D1523" s="60" t="s">
        <v>7104</v>
      </c>
      <c r="E1523" s="61" t="s">
        <v>2116</v>
      </c>
      <c r="F1523" s="60" t="s">
        <v>2117</v>
      </c>
      <c r="G1523" s="62" t="s">
        <v>2762</v>
      </c>
      <c r="H1523" s="63" t="s">
        <v>2763</v>
      </c>
      <c r="I1523" s="64" t="s">
        <v>2764</v>
      </c>
      <c r="J1523" s="63" t="s">
        <v>2765</v>
      </c>
      <c r="K1523" s="65" t="s">
        <v>324</v>
      </c>
      <c r="L1523" s="66">
        <v>1520</v>
      </c>
      <c r="M1523" s="32" t="s">
        <v>7105</v>
      </c>
      <c r="N1523" s="32" t="s">
        <v>2121</v>
      </c>
    </row>
    <row r="1524" spans="1:14" ht="18" customHeight="1" x14ac:dyDescent="0.25">
      <c r="A1524" s="72" t="s">
        <v>2116</v>
      </c>
      <c r="B1524" s="54" t="s">
        <v>2117</v>
      </c>
      <c r="C1524" s="55"/>
      <c r="D1524" s="55"/>
      <c r="E1524" s="55" t="s">
        <v>2116</v>
      </c>
      <c r="F1524" s="54" t="s">
        <v>2117</v>
      </c>
      <c r="G1524" s="67"/>
      <c r="H1524" s="68"/>
      <c r="I1524" s="69"/>
      <c r="J1524" s="68"/>
      <c r="K1524" s="57" t="s">
        <v>2740</v>
      </c>
      <c r="L1524" s="58">
        <v>1521</v>
      </c>
      <c r="M1524" s="32" t="s">
        <v>2121</v>
      </c>
      <c r="N1524" s="32" t="s">
        <v>2121</v>
      </c>
    </row>
    <row r="1525" spans="1:14" ht="18" customHeight="1" x14ac:dyDescent="0.25">
      <c r="A1525" s="59" t="s">
        <v>7106</v>
      </c>
      <c r="B1525" s="60" t="s">
        <v>7107</v>
      </c>
      <c r="C1525" s="60" t="s">
        <v>7107</v>
      </c>
      <c r="D1525" s="60" t="s">
        <v>3643</v>
      </c>
      <c r="E1525" s="61" t="s">
        <v>2122</v>
      </c>
      <c r="F1525" s="60" t="s">
        <v>2123</v>
      </c>
      <c r="G1525" s="62" t="s">
        <v>2906</v>
      </c>
      <c r="H1525" s="63" t="s">
        <v>2763</v>
      </c>
      <c r="I1525" s="64" t="s">
        <v>2764</v>
      </c>
      <c r="J1525" s="63" t="s">
        <v>2765</v>
      </c>
      <c r="K1525" s="65" t="s">
        <v>324</v>
      </c>
      <c r="L1525" s="66">
        <v>1522</v>
      </c>
      <c r="M1525" s="32" t="s">
        <v>7108</v>
      </c>
      <c r="N1525" s="32" t="s">
        <v>2126</v>
      </c>
    </row>
    <row r="1526" spans="1:14" ht="18" customHeight="1" x14ac:dyDescent="0.25">
      <c r="A1526" s="53" t="s">
        <v>7109</v>
      </c>
      <c r="B1526" s="54" t="s">
        <v>7110</v>
      </c>
      <c r="C1526" s="54" t="s">
        <v>7110</v>
      </c>
      <c r="D1526" s="54" t="s">
        <v>3643</v>
      </c>
      <c r="E1526" s="55" t="s">
        <v>2122</v>
      </c>
      <c r="F1526" s="54" t="s">
        <v>2123</v>
      </c>
      <c r="G1526" s="67" t="s">
        <v>2906</v>
      </c>
      <c r="H1526" s="68" t="s">
        <v>2763</v>
      </c>
      <c r="I1526" s="69" t="s">
        <v>2764</v>
      </c>
      <c r="J1526" s="68" t="s">
        <v>2765</v>
      </c>
      <c r="K1526" s="57" t="s">
        <v>324</v>
      </c>
      <c r="L1526" s="58">
        <v>1523</v>
      </c>
      <c r="M1526" s="32" t="s">
        <v>7111</v>
      </c>
      <c r="N1526" s="32" t="s">
        <v>2126</v>
      </c>
    </row>
    <row r="1527" spans="1:14" ht="18" customHeight="1" x14ac:dyDescent="0.25">
      <c r="A1527" s="59" t="s">
        <v>7112</v>
      </c>
      <c r="B1527" s="60" t="s">
        <v>7113</v>
      </c>
      <c r="C1527" s="60" t="s">
        <v>7113</v>
      </c>
      <c r="D1527" s="60" t="s">
        <v>3643</v>
      </c>
      <c r="E1527" s="61" t="s">
        <v>2122</v>
      </c>
      <c r="F1527" s="60" t="s">
        <v>2123</v>
      </c>
      <c r="G1527" s="62" t="s">
        <v>2906</v>
      </c>
      <c r="H1527" s="63" t="s">
        <v>2763</v>
      </c>
      <c r="I1527" s="64" t="s">
        <v>2764</v>
      </c>
      <c r="J1527" s="63" t="s">
        <v>2765</v>
      </c>
      <c r="K1527" s="65" t="s">
        <v>324</v>
      </c>
      <c r="L1527" s="66">
        <v>1524</v>
      </c>
      <c r="M1527" s="32" t="s">
        <v>7114</v>
      </c>
      <c r="N1527" s="32" t="s">
        <v>2126</v>
      </c>
    </row>
    <row r="1528" spans="1:14" ht="18" customHeight="1" x14ac:dyDescent="0.25">
      <c r="A1528" s="53" t="s">
        <v>7115</v>
      </c>
      <c r="B1528" s="54" t="s">
        <v>7116</v>
      </c>
      <c r="C1528" s="54" t="s">
        <v>7116</v>
      </c>
      <c r="D1528" s="54" t="s">
        <v>3643</v>
      </c>
      <c r="E1528" s="55" t="s">
        <v>2122</v>
      </c>
      <c r="F1528" s="54" t="s">
        <v>2123</v>
      </c>
      <c r="G1528" s="67" t="s">
        <v>2906</v>
      </c>
      <c r="H1528" s="68" t="s">
        <v>2763</v>
      </c>
      <c r="I1528" s="69" t="s">
        <v>2764</v>
      </c>
      <c r="J1528" s="68" t="s">
        <v>2765</v>
      </c>
      <c r="K1528" s="57" t="s">
        <v>324</v>
      </c>
      <c r="L1528" s="58">
        <v>1525</v>
      </c>
      <c r="M1528" s="32" t="s">
        <v>7117</v>
      </c>
      <c r="N1528" s="32" t="s">
        <v>2126</v>
      </c>
    </row>
    <row r="1529" spans="1:14" ht="18" customHeight="1" x14ac:dyDescent="0.25">
      <c r="A1529" s="59" t="s">
        <v>7118</v>
      </c>
      <c r="B1529" s="60" t="s">
        <v>7119</v>
      </c>
      <c r="C1529" s="60" t="s">
        <v>7119</v>
      </c>
      <c r="D1529" s="60" t="s">
        <v>3643</v>
      </c>
      <c r="E1529" s="61" t="s">
        <v>2122</v>
      </c>
      <c r="F1529" s="60" t="s">
        <v>2123</v>
      </c>
      <c r="G1529" s="62" t="s">
        <v>2906</v>
      </c>
      <c r="H1529" s="63" t="s">
        <v>2763</v>
      </c>
      <c r="I1529" s="64" t="s">
        <v>2764</v>
      </c>
      <c r="J1529" s="63" t="s">
        <v>2765</v>
      </c>
      <c r="K1529" s="65" t="s">
        <v>324</v>
      </c>
      <c r="L1529" s="66">
        <v>1526</v>
      </c>
      <c r="M1529" s="32" t="s">
        <v>7120</v>
      </c>
      <c r="N1529" s="32" t="s">
        <v>2126</v>
      </c>
    </row>
    <row r="1530" spans="1:14" ht="18" customHeight="1" x14ac:dyDescent="0.25">
      <c r="A1530" s="53" t="s">
        <v>7121</v>
      </c>
      <c r="B1530" s="54" t="s">
        <v>7122</v>
      </c>
      <c r="C1530" s="54" t="s">
        <v>7122</v>
      </c>
      <c r="D1530" s="54" t="s">
        <v>3643</v>
      </c>
      <c r="E1530" s="55" t="s">
        <v>2122</v>
      </c>
      <c r="F1530" s="54" t="s">
        <v>2123</v>
      </c>
      <c r="G1530" s="67" t="s">
        <v>2906</v>
      </c>
      <c r="H1530" s="68" t="s">
        <v>2763</v>
      </c>
      <c r="I1530" s="69" t="s">
        <v>2764</v>
      </c>
      <c r="J1530" s="68" t="s">
        <v>2765</v>
      </c>
      <c r="K1530" s="57" t="s">
        <v>324</v>
      </c>
      <c r="L1530" s="58">
        <v>1527</v>
      </c>
      <c r="M1530" s="32" t="s">
        <v>7123</v>
      </c>
      <c r="N1530" s="32" t="s">
        <v>2126</v>
      </c>
    </row>
    <row r="1531" spans="1:14" ht="18" customHeight="1" x14ac:dyDescent="0.25">
      <c r="A1531" s="73" t="s">
        <v>2122</v>
      </c>
      <c r="B1531" s="60" t="s">
        <v>2123</v>
      </c>
      <c r="C1531" s="61"/>
      <c r="D1531" s="61"/>
      <c r="E1531" s="61" t="s">
        <v>2122</v>
      </c>
      <c r="F1531" s="60" t="s">
        <v>2123</v>
      </c>
      <c r="G1531" s="62"/>
      <c r="H1531" s="63"/>
      <c r="I1531" s="64"/>
      <c r="J1531" s="63"/>
      <c r="K1531" s="65" t="s">
        <v>2740</v>
      </c>
      <c r="L1531" s="66">
        <v>1528</v>
      </c>
      <c r="M1531" s="32" t="s">
        <v>2126</v>
      </c>
      <c r="N1531" s="32" t="s">
        <v>2126</v>
      </c>
    </row>
    <row r="1532" spans="1:14" ht="18" customHeight="1" x14ac:dyDescent="0.25">
      <c r="A1532" s="53" t="s">
        <v>7124</v>
      </c>
      <c r="B1532" s="54" t="s">
        <v>7125</v>
      </c>
      <c r="C1532" s="54" t="s">
        <v>7125</v>
      </c>
      <c r="D1532" s="54" t="s">
        <v>3228</v>
      </c>
      <c r="E1532" s="55" t="s">
        <v>2127</v>
      </c>
      <c r="F1532" s="54" t="s">
        <v>2128</v>
      </c>
      <c r="G1532" s="67" t="s">
        <v>7126</v>
      </c>
      <c r="H1532" s="68" t="s">
        <v>2763</v>
      </c>
      <c r="I1532" s="69" t="s">
        <v>2764</v>
      </c>
      <c r="J1532" s="68" t="s">
        <v>2765</v>
      </c>
      <c r="K1532" s="57" t="s">
        <v>324</v>
      </c>
      <c r="L1532" s="58">
        <v>1529</v>
      </c>
      <c r="M1532" s="32" t="s">
        <v>7127</v>
      </c>
      <c r="N1532" s="32" t="s">
        <v>2131</v>
      </c>
    </row>
    <row r="1533" spans="1:14" ht="18" customHeight="1" x14ac:dyDescent="0.25">
      <c r="A1533" s="59" t="s">
        <v>7128</v>
      </c>
      <c r="B1533" s="60" t="s">
        <v>7129</v>
      </c>
      <c r="C1533" s="60" t="s">
        <v>7129</v>
      </c>
      <c r="D1533" s="60" t="s">
        <v>3228</v>
      </c>
      <c r="E1533" s="61" t="s">
        <v>2127</v>
      </c>
      <c r="F1533" s="60" t="s">
        <v>2128</v>
      </c>
      <c r="G1533" s="62" t="s">
        <v>7126</v>
      </c>
      <c r="H1533" s="63" t="s">
        <v>2763</v>
      </c>
      <c r="I1533" s="64" t="s">
        <v>2764</v>
      </c>
      <c r="J1533" s="63" t="s">
        <v>2765</v>
      </c>
      <c r="K1533" s="65" t="s">
        <v>324</v>
      </c>
      <c r="L1533" s="66">
        <v>1530</v>
      </c>
      <c r="M1533" s="32" t="s">
        <v>7130</v>
      </c>
      <c r="N1533" s="32" t="s">
        <v>2131</v>
      </c>
    </row>
    <row r="1534" spans="1:14" ht="18" customHeight="1" x14ac:dyDescent="0.25">
      <c r="A1534" s="53" t="s">
        <v>7131</v>
      </c>
      <c r="B1534" s="54" t="s">
        <v>7132</v>
      </c>
      <c r="C1534" s="54" t="s">
        <v>7132</v>
      </c>
      <c r="D1534" s="54" t="s">
        <v>3161</v>
      </c>
      <c r="E1534" s="55" t="s">
        <v>2127</v>
      </c>
      <c r="F1534" s="54" t="s">
        <v>2128</v>
      </c>
      <c r="G1534" s="67" t="s">
        <v>7126</v>
      </c>
      <c r="H1534" s="68" t="s">
        <v>2763</v>
      </c>
      <c r="I1534" s="69" t="s">
        <v>2764</v>
      </c>
      <c r="J1534" s="68" t="s">
        <v>2765</v>
      </c>
      <c r="K1534" s="57" t="s">
        <v>324</v>
      </c>
      <c r="L1534" s="58">
        <v>1531</v>
      </c>
      <c r="M1534" s="32" t="s">
        <v>7133</v>
      </c>
      <c r="N1534" s="32" t="s">
        <v>2131</v>
      </c>
    </row>
    <row r="1535" spans="1:14" ht="18" customHeight="1" x14ac:dyDescent="0.25">
      <c r="A1535" s="59" t="s">
        <v>7134</v>
      </c>
      <c r="B1535" s="60" t="s">
        <v>7135</v>
      </c>
      <c r="C1535" s="60" t="s">
        <v>7135</v>
      </c>
      <c r="D1535" s="60" t="s">
        <v>3161</v>
      </c>
      <c r="E1535" s="61" t="s">
        <v>2127</v>
      </c>
      <c r="F1535" s="60" t="s">
        <v>2128</v>
      </c>
      <c r="G1535" s="62" t="s">
        <v>7126</v>
      </c>
      <c r="H1535" s="63" t="s">
        <v>2763</v>
      </c>
      <c r="I1535" s="64" t="s">
        <v>2764</v>
      </c>
      <c r="J1535" s="63" t="s">
        <v>2765</v>
      </c>
      <c r="K1535" s="65" t="s">
        <v>324</v>
      </c>
      <c r="L1535" s="66">
        <v>1532</v>
      </c>
      <c r="M1535" s="32" t="s">
        <v>7136</v>
      </c>
      <c r="N1535" s="32" t="s">
        <v>2131</v>
      </c>
    </row>
    <row r="1536" spans="1:14" ht="18" customHeight="1" x14ac:dyDescent="0.25">
      <c r="A1536" s="53" t="s">
        <v>7137</v>
      </c>
      <c r="B1536" s="54" t="s">
        <v>7138</v>
      </c>
      <c r="C1536" s="54" t="s">
        <v>7138</v>
      </c>
      <c r="D1536" s="54" t="s">
        <v>3228</v>
      </c>
      <c r="E1536" s="55" t="s">
        <v>2127</v>
      </c>
      <c r="F1536" s="54" t="s">
        <v>2128</v>
      </c>
      <c r="G1536" s="67" t="s">
        <v>7126</v>
      </c>
      <c r="H1536" s="68" t="s">
        <v>2763</v>
      </c>
      <c r="I1536" s="69" t="s">
        <v>2764</v>
      </c>
      <c r="J1536" s="68" t="s">
        <v>2765</v>
      </c>
      <c r="K1536" s="57" t="s">
        <v>324</v>
      </c>
      <c r="L1536" s="58">
        <v>1533</v>
      </c>
      <c r="M1536" s="32" t="s">
        <v>7139</v>
      </c>
      <c r="N1536" s="32" t="s">
        <v>2131</v>
      </c>
    </row>
    <row r="1537" spans="1:14" ht="18" customHeight="1" x14ac:dyDescent="0.25">
      <c r="A1537" s="59" t="s">
        <v>7140</v>
      </c>
      <c r="B1537" s="60" t="s">
        <v>7141</v>
      </c>
      <c r="C1537" s="60" t="s">
        <v>7141</v>
      </c>
      <c r="D1537" s="60" t="s">
        <v>3228</v>
      </c>
      <c r="E1537" s="61" t="s">
        <v>2127</v>
      </c>
      <c r="F1537" s="60" t="s">
        <v>2128</v>
      </c>
      <c r="G1537" s="62" t="s">
        <v>7126</v>
      </c>
      <c r="H1537" s="63" t="s">
        <v>2763</v>
      </c>
      <c r="I1537" s="64" t="s">
        <v>2764</v>
      </c>
      <c r="J1537" s="63" t="s">
        <v>2765</v>
      </c>
      <c r="K1537" s="65" t="s">
        <v>324</v>
      </c>
      <c r="L1537" s="66">
        <v>1534</v>
      </c>
      <c r="M1537" s="32" t="s">
        <v>7142</v>
      </c>
      <c r="N1537" s="32" t="s">
        <v>2131</v>
      </c>
    </row>
    <row r="1538" spans="1:14" ht="18" customHeight="1" x14ac:dyDescent="0.25">
      <c r="A1538" s="53" t="s">
        <v>7143</v>
      </c>
      <c r="B1538" s="54" t="s">
        <v>7144</v>
      </c>
      <c r="C1538" s="54" t="s">
        <v>7144</v>
      </c>
      <c r="D1538" s="54" t="s">
        <v>3228</v>
      </c>
      <c r="E1538" s="55" t="s">
        <v>2127</v>
      </c>
      <c r="F1538" s="54" t="s">
        <v>2128</v>
      </c>
      <c r="G1538" s="67" t="s">
        <v>7126</v>
      </c>
      <c r="H1538" s="68" t="s">
        <v>2763</v>
      </c>
      <c r="I1538" s="69" t="s">
        <v>2764</v>
      </c>
      <c r="J1538" s="68" t="s">
        <v>2765</v>
      </c>
      <c r="K1538" s="57" t="s">
        <v>324</v>
      </c>
      <c r="L1538" s="58">
        <v>1535</v>
      </c>
      <c r="M1538" s="32" t="s">
        <v>7145</v>
      </c>
      <c r="N1538" s="32" t="s">
        <v>2131</v>
      </c>
    </row>
    <row r="1539" spans="1:14" ht="18" customHeight="1" x14ac:dyDescent="0.25">
      <c r="A1539" s="59" t="s">
        <v>7146</v>
      </c>
      <c r="B1539" s="60" t="s">
        <v>7147</v>
      </c>
      <c r="C1539" s="60" t="s">
        <v>7147</v>
      </c>
      <c r="D1539" s="60" t="s">
        <v>3228</v>
      </c>
      <c r="E1539" s="61" t="s">
        <v>2127</v>
      </c>
      <c r="F1539" s="60" t="s">
        <v>2128</v>
      </c>
      <c r="G1539" s="62" t="s">
        <v>7126</v>
      </c>
      <c r="H1539" s="63" t="s">
        <v>2763</v>
      </c>
      <c r="I1539" s="64" t="s">
        <v>2764</v>
      </c>
      <c r="J1539" s="63" t="s">
        <v>2765</v>
      </c>
      <c r="K1539" s="65" t="s">
        <v>324</v>
      </c>
      <c r="L1539" s="66">
        <v>1536</v>
      </c>
      <c r="M1539" s="32" t="s">
        <v>7148</v>
      </c>
      <c r="N1539" s="32" t="s">
        <v>2131</v>
      </c>
    </row>
    <row r="1540" spans="1:14" ht="18" customHeight="1" x14ac:dyDescent="0.25">
      <c r="A1540" s="53" t="s">
        <v>7149</v>
      </c>
      <c r="B1540" s="54" t="s">
        <v>7150</v>
      </c>
      <c r="C1540" s="54" t="s">
        <v>7150</v>
      </c>
      <c r="D1540" s="54" t="s">
        <v>3228</v>
      </c>
      <c r="E1540" s="55" t="s">
        <v>2127</v>
      </c>
      <c r="F1540" s="54" t="s">
        <v>2128</v>
      </c>
      <c r="G1540" s="67" t="s">
        <v>7126</v>
      </c>
      <c r="H1540" s="68" t="s">
        <v>2763</v>
      </c>
      <c r="I1540" s="69" t="s">
        <v>2764</v>
      </c>
      <c r="J1540" s="68" t="s">
        <v>2765</v>
      </c>
      <c r="K1540" s="57" t="s">
        <v>324</v>
      </c>
      <c r="L1540" s="58">
        <v>1537</v>
      </c>
      <c r="M1540" s="32" t="s">
        <v>7151</v>
      </c>
      <c r="N1540" s="32" t="s">
        <v>2131</v>
      </c>
    </row>
    <row r="1541" spans="1:14" ht="18" customHeight="1" x14ac:dyDescent="0.25">
      <c r="A1541" s="59" t="s">
        <v>7152</v>
      </c>
      <c r="B1541" s="60" t="s">
        <v>7153</v>
      </c>
      <c r="C1541" s="60" t="s">
        <v>7153</v>
      </c>
      <c r="D1541" s="60" t="s">
        <v>4389</v>
      </c>
      <c r="E1541" s="61" t="s">
        <v>2132</v>
      </c>
      <c r="F1541" s="60" t="s">
        <v>2133</v>
      </c>
      <c r="G1541" s="62" t="s">
        <v>7154</v>
      </c>
      <c r="H1541" s="63" t="s">
        <v>2763</v>
      </c>
      <c r="I1541" s="64" t="s">
        <v>2764</v>
      </c>
      <c r="J1541" s="63" t="s">
        <v>2765</v>
      </c>
      <c r="K1541" s="65" t="s">
        <v>324</v>
      </c>
      <c r="L1541" s="66">
        <v>1538</v>
      </c>
      <c r="M1541" s="32" t="s">
        <v>7155</v>
      </c>
      <c r="N1541" s="32" t="s">
        <v>2136</v>
      </c>
    </row>
    <row r="1542" spans="1:14" ht="18" customHeight="1" x14ac:dyDescent="0.25">
      <c r="A1542" s="53" t="s">
        <v>7156</v>
      </c>
      <c r="B1542" s="54" t="s">
        <v>7157</v>
      </c>
      <c r="C1542" s="54" t="s">
        <v>7157</v>
      </c>
      <c r="D1542" s="54" t="s">
        <v>2761</v>
      </c>
      <c r="E1542" s="55" t="s">
        <v>2132</v>
      </c>
      <c r="F1542" s="54" t="s">
        <v>2133</v>
      </c>
      <c r="G1542" s="67" t="s">
        <v>7154</v>
      </c>
      <c r="H1542" s="68" t="s">
        <v>2763</v>
      </c>
      <c r="I1542" s="69" t="s">
        <v>2764</v>
      </c>
      <c r="J1542" s="68" t="s">
        <v>2765</v>
      </c>
      <c r="K1542" s="57" t="s">
        <v>324</v>
      </c>
      <c r="L1542" s="58">
        <v>1539</v>
      </c>
      <c r="M1542" s="32" t="s">
        <v>7158</v>
      </c>
      <c r="N1542" s="32" t="s">
        <v>2136</v>
      </c>
    </row>
    <row r="1543" spans="1:14" ht="18" customHeight="1" x14ac:dyDescent="0.25">
      <c r="A1543" s="59" t="s">
        <v>7159</v>
      </c>
      <c r="B1543" s="60" t="s">
        <v>7160</v>
      </c>
      <c r="C1543" s="60" t="s">
        <v>7160</v>
      </c>
      <c r="D1543" s="60" t="s">
        <v>2761</v>
      </c>
      <c r="E1543" s="61" t="s">
        <v>2132</v>
      </c>
      <c r="F1543" s="60" t="s">
        <v>2133</v>
      </c>
      <c r="G1543" s="62" t="s">
        <v>7154</v>
      </c>
      <c r="H1543" s="63" t="s">
        <v>2763</v>
      </c>
      <c r="I1543" s="64" t="s">
        <v>2764</v>
      </c>
      <c r="J1543" s="63" t="s">
        <v>2765</v>
      </c>
      <c r="K1543" s="65" t="s">
        <v>324</v>
      </c>
      <c r="L1543" s="66">
        <v>1540</v>
      </c>
      <c r="M1543" s="32" t="s">
        <v>7161</v>
      </c>
      <c r="N1543" s="32" t="s">
        <v>2136</v>
      </c>
    </row>
    <row r="1544" spans="1:14" ht="18" customHeight="1" x14ac:dyDescent="0.25">
      <c r="A1544" s="53" t="s">
        <v>7162</v>
      </c>
      <c r="B1544" s="54" t="s">
        <v>7163</v>
      </c>
      <c r="C1544" s="54" t="s">
        <v>7163</v>
      </c>
      <c r="D1544" s="54" t="s">
        <v>2761</v>
      </c>
      <c r="E1544" s="55" t="s">
        <v>2132</v>
      </c>
      <c r="F1544" s="54" t="s">
        <v>2133</v>
      </c>
      <c r="G1544" s="67" t="s">
        <v>7154</v>
      </c>
      <c r="H1544" s="68" t="s">
        <v>2763</v>
      </c>
      <c r="I1544" s="69" t="s">
        <v>2764</v>
      </c>
      <c r="J1544" s="68" t="s">
        <v>2765</v>
      </c>
      <c r="K1544" s="57" t="s">
        <v>324</v>
      </c>
      <c r="L1544" s="58">
        <v>1541</v>
      </c>
      <c r="M1544" s="32" t="s">
        <v>7164</v>
      </c>
      <c r="N1544" s="32" t="s">
        <v>2136</v>
      </c>
    </row>
    <row r="1545" spans="1:14" ht="18" customHeight="1" x14ac:dyDescent="0.25">
      <c r="A1545" s="59" t="s">
        <v>7165</v>
      </c>
      <c r="B1545" s="60" t="s">
        <v>7166</v>
      </c>
      <c r="C1545" s="60" t="s">
        <v>7166</v>
      </c>
      <c r="D1545" s="60" t="s">
        <v>2761</v>
      </c>
      <c r="E1545" s="61" t="s">
        <v>2132</v>
      </c>
      <c r="F1545" s="60" t="s">
        <v>2133</v>
      </c>
      <c r="G1545" s="62" t="s">
        <v>7154</v>
      </c>
      <c r="H1545" s="63" t="s">
        <v>2763</v>
      </c>
      <c r="I1545" s="64" t="s">
        <v>2764</v>
      </c>
      <c r="J1545" s="63" t="s">
        <v>2765</v>
      </c>
      <c r="K1545" s="65" t="s">
        <v>324</v>
      </c>
      <c r="L1545" s="66">
        <v>1542</v>
      </c>
      <c r="M1545" s="32" t="s">
        <v>7167</v>
      </c>
      <c r="N1545" s="32" t="s">
        <v>2136</v>
      </c>
    </row>
    <row r="1546" spans="1:14" ht="18" customHeight="1" x14ac:dyDescent="0.25">
      <c r="A1546" s="53" t="s">
        <v>7168</v>
      </c>
      <c r="B1546" s="54" t="s">
        <v>7169</v>
      </c>
      <c r="C1546" s="54" t="s">
        <v>7169</v>
      </c>
      <c r="D1546" s="54" t="s">
        <v>2761</v>
      </c>
      <c r="E1546" s="55" t="s">
        <v>2132</v>
      </c>
      <c r="F1546" s="54" t="s">
        <v>2133</v>
      </c>
      <c r="G1546" s="67" t="s">
        <v>7154</v>
      </c>
      <c r="H1546" s="68" t="s">
        <v>2763</v>
      </c>
      <c r="I1546" s="69" t="s">
        <v>2764</v>
      </c>
      <c r="J1546" s="68" t="s">
        <v>2765</v>
      </c>
      <c r="K1546" s="57" t="s">
        <v>324</v>
      </c>
      <c r="L1546" s="58">
        <v>1543</v>
      </c>
      <c r="M1546" s="32" t="s">
        <v>7170</v>
      </c>
      <c r="N1546" s="32" t="s">
        <v>2136</v>
      </c>
    </row>
    <row r="1547" spans="1:14" ht="18" customHeight="1" x14ac:dyDescent="0.25">
      <c r="A1547" s="59" t="s">
        <v>7171</v>
      </c>
      <c r="B1547" s="60" t="s">
        <v>7172</v>
      </c>
      <c r="C1547" s="60" t="s">
        <v>7172</v>
      </c>
      <c r="D1547" s="60" t="s">
        <v>2761</v>
      </c>
      <c r="E1547" s="61" t="s">
        <v>2132</v>
      </c>
      <c r="F1547" s="60" t="s">
        <v>2133</v>
      </c>
      <c r="G1547" s="62" t="s">
        <v>7154</v>
      </c>
      <c r="H1547" s="63" t="s">
        <v>2763</v>
      </c>
      <c r="I1547" s="64" t="s">
        <v>2764</v>
      </c>
      <c r="J1547" s="63" t="s">
        <v>2765</v>
      </c>
      <c r="K1547" s="65" t="s">
        <v>324</v>
      </c>
      <c r="L1547" s="66">
        <v>1544</v>
      </c>
      <c r="M1547" s="32" t="s">
        <v>7173</v>
      </c>
      <c r="N1547" s="32" t="s">
        <v>2136</v>
      </c>
    </row>
    <row r="1548" spans="1:14" ht="18" customHeight="1" x14ac:dyDescent="0.25">
      <c r="A1548" s="53" t="s">
        <v>7174</v>
      </c>
      <c r="B1548" s="54" t="s">
        <v>7175</v>
      </c>
      <c r="C1548" s="54" t="s">
        <v>7175</v>
      </c>
      <c r="D1548" s="54" t="s">
        <v>2761</v>
      </c>
      <c r="E1548" s="55" t="s">
        <v>2132</v>
      </c>
      <c r="F1548" s="54" t="s">
        <v>2133</v>
      </c>
      <c r="G1548" s="67" t="s">
        <v>7154</v>
      </c>
      <c r="H1548" s="68" t="s">
        <v>2763</v>
      </c>
      <c r="I1548" s="69" t="s">
        <v>2764</v>
      </c>
      <c r="J1548" s="68" t="s">
        <v>2765</v>
      </c>
      <c r="K1548" s="57" t="s">
        <v>324</v>
      </c>
      <c r="L1548" s="58">
        <v>1545</v>
      </c>
      <c r="M1548" s="32" t="s">
        <v>7176</v>
      </c>
      <c r="N1548" s="32" t="s">
        <v>2136</v>
      </c>
    </row>
    <row r="1549" spans="1:14" ht="18" customHeight="1" x14ac:dyDescent="0.25">
      <c r="A1549" s="59" t="s">
        <v>7177</v>
      </c>
      <c r="B1549" s="60" t="s">
        <v>7178</v>
      </c>
      <c r="C1549" s="60" t="s">
        <v>7178</v>
      </c>
      <c r="D1549" s="60" t="s">
        <v>2761</v>
      </c>
      <c r="E1549" s="61" t="s">
        <v>2132</v>
      </c>
      <c r="F1549" s="60" t="s">
        <v>2133</v>
      </c>
      <c r="G1549" s="62" t="s">
        <v>7154</v>
      </c>
      <c r="H1549" s="63" t="s">
        <v>2763</v>
      </c>
      <c r="I1549" s="64" t="s">
        <v>2764</v>
      </c>
      <c r="J1549" s="63" t="s">
        <v>2765</v>
      </c>
      <c r="K1549" s="65" t="s">
        <v>324</v>
      </c>
      <c r="L1549" s="66">
        <v>1546</v>
      </c>
      <c r="M1549" s="32" t="s">
        <v>7179</v>
      </c>
      <c r="N1549" s="32" t="s">
        <v>2136</v>
      </c>
    </row>
    <row r="1550" spans="1:14" ht="18" customHeight="1" x14ac:dyDescent="0.25">
      <c r="A1550" s="53" t="s">
        <v>7180</v>
      </c>
      <c r="B1550" s="54" t="s">
        <v>7181</v>
      </c>
      <c r="C1550" s="54" t="s">
        <v>7181</v>
      </c>
      <c r="D1550" s="54" t="s">
        <v>2761</v>
      </c>
      <c r="E1550" s="55" t="s">
        <v>2132</v>
      </c>
      <c r="F1550" s="54" t="s">
        <v>2133</v>
      </c>
      <c r="G1550" s="67" t="s">
        <v>7154</v>
      </c>
      <c r="H1550" s="68" t="s">
        <v>2763</v>
      </c>
      <c r="I1550" s="69" t="s">
        <v>2764</v>
      </c>
      <c r="J1550" s="68" t="s">
        <v>2765</v>
      </c>
      <c r="K1550" s="57" t="s">
        <v>324</v>
      </c>
      <c r="L1550" s="58">
        <v>1547</v>
      </c>
      <c r="M1550" s="32" t="s">
        <v>7182</v>
      </c>
      <c r="N1550" s="32" t="s">
        <v>2136</v>
      </c>
    </row>
    <row r="1551" spans="1:14" ht="18" customHeight="1" x14ac:dyDescent="0.25">
      <c r="A1551" s="59" t="s">
        <v>7183</v>
      </c>
      <c r="B1551" s="60" t="s">
        <v>7184</v>
      </c>
      <c r="C1551" s="60" t="s">
        <v>7184</v>
      </c>
      <c r="D1551" s="60" t="s">
        <v>2761</v>
      </c>
      <c r="E1551" s="61" t="s">
        <v>2132</v>
      </c>
      <c r="F1551" s="60" t="s">
        <v>2133</v>
      </c>
      <c r="G1551" s="62" t="s">
        <v>7154</v>
      </c>
      <c r="H1551" s="63" t="s">
        <v>2763</v>
      </c>
      <c r="I1551" s="64" t="s">
        <v>2764</v>
      </c>
      <c r="J1551" s="63" t="s">
        <v>2765</v>
      </c>
      <c r="K1551" s="65" t="s">
        <v>324</v>
      </c>
      <c r="L1551" s="66">
        <v>1548</v>
      </c>
      <c r="M1551" s="32" t="s">
        <v>7185</v>
      </c>
      <c r="N1551" s="32" t="s">
        <v>2136</v>
      </c>
    </row>
    <row r="1552" spans="1:14" ht="18" customHeight="1" x14ac:dyDescent="0.25">
      <c r="A1552" s="53" t="s">
        <v>7186</v>
      </c>
      <c r="B1552" s="54" t="s">
        <v>7187</v>
      </c>
      <c r="C1552" s="54" t="s">
        <v>7187</v>
      </c>
      <c r="D1552" s="54" t="s">
        <v>2761</v>
      </c>
      <c r="E1552" s="55" t="s">
        <v>2132</v>
      </c>
      <c r="F1552" s="54" t="s">
        <v>2133</v>
      </c>
      <c r="G1552" s="67" t="s">
        <v>7154</v>
      </c>
      <c r="H1552" s="68" t="s">
        <v>2763</v>
      </c>
      <c r="I1552" s="69" t="s">
        <v>2764</v>
      </c>
      <c r="J1552" s="68" t="s">
        <v>2765</v>
      </c>
      <c r="K1552" s="57" t="s">
        <v>324</v>
      </c>
      <c r="L1552" s="58">
        <v>1549</v>
      </c>
      <c r="M1552" s="32" t="s">
        <v>7188</v>
      </c>
      <c r="N1552" s="32" t="s">
        <v>2136</v>
      </c>
    </row>
    <row r="1553" spans="1:14" ht="18" customHeight="1" x14ac:dyDescent="0.25">
      <c r="A1553" s="59" t="s">
        <v>7189</v>
      </c>
      <c r="B1553" s="60" t="s">
        <v>7190</v>
      </c>
      <c r="C1553" s="60" t="s">
        <v>7190</v>
      </c>
      <c r="D1553" s="60" t="s">
        <v>2761</v>
      </c>
      <c r="E1553" s="61" t="s">
        <v>2132</v>
      </c>
      <c r="F1553" s="60" t="s">
        <v>2133</v>
      </c>
      <c r="G1553" s="62" t="s">
        <v>7154</v>
      </c>
      <c r="H1553" s="63" t="s">
        <v>2763</v>
      </c>
      <c r="I1553" s="64" t="s">
        <v>2764</v>
      </c>
      <c r="J1553" s="63" t="s">
        <v>2765</v>
      </c>
      <c r="K1553" s="65" t="s">
        <v>324</v>
      </c>
      <c r="L1553" s="66">
        <v>1550</v>
      </c>
      <c r="M1553" s="32" t="s">
        <v>7191</v>
      </c>
      <c r="N1553" s="32" t="s">
        <v>2136</v>
      </c>
    </row>
    <row r="1554" spans="1:14" ht="18" customHeight="1" x14ac:dyDescent="0.25">
      <c r="A1554" s="53" t="s">
        <v>7192</v>
      </c>
      <c r="B1554" s="54" t="s">
        <v>7153</v>
      </c>
      <c r="C1554" s="54" t="s">
        <v>7153</v>
      </c>
      <c r="D1554" s="54" t="s">
        <v>2761</v>
      </c>
      <c r="E1554" s="55" t="s">
        <v>2132</v>
      </c>
      <c r="F1554" s="54" t="s">
        <v>2133</v>
      </c>
      <c r="G1554" s="67" t="s">
        <v>7154</v>
      </c>
      <c r="H1554" s="68" t="s">
        <v>2763</v>
      </c>
      <c r="I1554" s="69" t="s">
        <v>2764</v>
      </c>
      <c r="J1554" s="68" t="s">
        <v>2765</v>
      </c>
      <c r="K1554" s="57" t="s">
        <v>324</v>
      </c>
      <c r="L1554" s="58">
        <v>1551</v>
      </c>
      <c r="M1554" s="32" t="s">
        <v>7193</v>
      </c>
      <c r="N1554" s="32" t="s">
        <v>2136</v>
      </c>
    </row>
    <row r="1555" spans="1:14" ht="18" customHeight="1" x14ac:dyDescent="0.25">
      <c r="A1555" s="59" t="s">
        <v>7194</v>
      </c>
      <c r="B1555" s="60" t="s">
        <v>7195</v>
      </c>
      <c r="C1555" s="60" t="s">
        <v>7195</v>
      </c>
      <c r="D1555" s="60" t="s">
        <v>2761</v>
      </c>
      <c r="E1555" s="61" t="s">
        <v>2132</v>
      </c>
      <c r="F1555" s="60" t="s">
        <v>2133</v>
      </c>
      <c r="G1555" s="62" t="s">
        <v>7154</v>
      </c>
      <c r="H1555" s="63" t="s">
        <v>2763</v>
      </c>
      <c r="I1555" s="64" t="s">
        <v>2764</v>
      </c>
      <c r="J1555" s="63" t="s">
        <v>2765</v>
      </c>
      <c r="K1555" s="65" t="s">
        <v>324</v>
      </c>
      <c r="L1555" s="66">
        <v>1552</v>
      </c>
      <c r="M1555" s="32" t="s">
        <v>7196</v>
      </c>
      <c r="N1555" s="32" t="s">
        <v>2136</v>
      </c>
    </row>
    <row r="1556" spans="1:14" ht="18" customHeight="1" x14ac:dyDescent="0.25">
      <c r="A1556" s="53" t="s">
        <v>7197</v>
      </c>
      <c r="B1556" s="54" t="s">
        <v>7198</v>
      </c>
      <c r="C1556" s="54" t="s">
        <v>7198</v>
      </c>
      <c r="D1556" s="54" t="s">
        <v>2761</v>
      </c>
      <c r="E1556" s="55" t="s">
        <v>2132</v>
      </c>
      <c r="F1556" s="54" t="s">
        <v>2133</v>
      </c>
      <c r="G1556" s="67" t="s">
        <v>7154</v>
      </c>
      <c r="H1556" s="68" t="s">
        <v>2763</v>
      </c>
      <c r="I1556" s="69" t="s">
        <v>2764</v>
      </c>
      <c r="J1556" s="68" t="s">
        <v>2765</v>
      </c>
      <c r="K1556" s="57" t="s">
        <v>324</v>
      </c>
      <c r="L1556" s="58">
        <v>1553</v>
      </c>
      <c r="M1556" s="32" t="s">
        <v>7199</v>
      </c>
      <c r="N1556" s="32" t="s">
        <v>2136</v>
      </c>
    </row>
    <row r="1557" spans="1:14" ht="18" customHeight="1" x14ac:dyDescent="0.25">
      <c r="A1557" s="59" t="s">
        <v>7200</v>
      </c>
      <c r="B1557" s="60" t="s">
        <v>7201</v>
      </c>
      <c r="C1557" s="60" t="s">
        <v>7201</v>
      </c>
      <c r="D1557" s="60" t="s">
        <v>2761</v>
      </c>
      <c r="E1557" s="61" t="s">
        <v>2132</v>
      </c>
      <c r="F1557" s="60" t="s">
        <v>2133</v>
      </c>
      <c r="G1557" s="62" t="s">
        <v>7154</v>
      </c>
      <c r="H1557" s="63" t="s">
        <v>2763</v>
      </c>
      <c r="I1557" s="64" t="s">
        <v>2764</v>
      </c>
      <c r="J1557" s="63" t="s">
        <v>2765</v>
      </c>
      <c r="K1557" s="65" t="s">
        <v>324</v>
      </c>
      <c r="L1557" s="66">
        <v>1554</v>
      </c>
      <c r="M1557" s="32" t="s">
        <v>7202</v>
      </c>
      <c r="N1557" s="32" t="s">
        <v>2136</v>
      </c>
    </row>
    <row r="1558" spans="1:14" ht="18" customHeight="1" x14ac:dyDescent="0.25">
      <c r="A1558" s="53" t="s">
        <v>7203</v>
      </c>
      <c r="B1558" s="54" t="s">
        <v>7204</v>
      </c>
      <c r="C1558" s="54" t="s">
        <v>7204</v>
      </c>
      <c r="D1558" s="54" t="s">
        <v>2761</v>
      </c>
      <c r="E1558" s="55" t="s">
        <v>2132</v>
      </c>
      <c r="F1558" s="54" t="s">
        <v>2133</v>
      </c>
      <c r="G1558" s="67" t="s">
        <v>7154</v>
      </c>
      <c r="H1558" s="68" t="s">
        <v>2763</v>
      </c>
      <c r="I1558" s="69" t="s">
        <v>2764</v>
      </c>
      <c r="J1558" s="68" t="s">
        <v>2765</v>
      </c>
      <c r="K1558" s="57" t="s">
        <v>324</v>
      </c>
      <c r="L1558" s="58">
        <v>1555</v>
      </c>
      <c r="M1558" s="32" t="s">
        <v>7205</v>
      </c>
      <c r="N1558" s="32" t="s">
        <v>2136</v>
      </c>
    </row>
    <row r="1559" spans="1:14" ht="18" customHeight="1" x14ac:dyDescent="0.25">
      <c r="A1559" s="73" t="s">
        <v>2132</v>
      </c>
      <c r="B1559" s="60" t="s">
        <v>2133</v>
      </c>
      <c r="C1559" s="61"/>
      <c r="D1559" s="61"/>
      <c r="E1559" s="61" t="s">
        <v>2132</v>
      </c>
      <c r="F1559" s="60" t="s">
        <v>2133</v>
      </c>
      <c r="G1559" s="62"/>
      <c r="H1559" s="63"/>
      <c r="I1559" s="64"/>
      <c r="J1559" s="63"/>
      <c r="K1559" s="65" t="s">
        <v>2740</v>
      </c>
      <c r="L1559" s="66">
        <v>1556</v>
      </c>
      <c r="M1559" s="32" t="s">
        <v>2136</v>
      </c>
      <c r="N1559" s="32" t="s">
        <v>2136</v>
      </c>
    </row>
    <row r="1560" spans="1:14" ht="18" customHeight="1" x14ac:dyDescent="0.25">
      <c r="A1560" s="53" t="s">
        <v>7206</v>
      </c>
      <c r="B1560" s="54" t="s">
        <v>7207</v>
      </c>
      <c r="C1560" s="54" t="s">
        <v>7207</v>
      </c>
      <c r="D1560" s="54" t="s">
        <v>7208</v>
      </c>
      <c r="E1560" s="55" t="s">
        <v>2137</v>
      </c>
      <c r="F1560" s="54" t="s">
        <v>2138</v>
      </c>
      <c r="G1560" s="67" t="s">
        <v>7209</v>
      </c>
      <c r="H1560" s="68" t="s">
        <v>2763</v>
      </c>
      <c r="I1560" s="69" t="s">
        <v>2764</v>
      </c>
      <c r="J1560" s="68" t="s">
        <v>2765</v>
      </c>
      <c r="K1560" s="57" t="s">
        <v>324</v>
      </c>
      <c r="L1560" s="58">
        <v>1557</v>
      </c>
      <c r="M1560" s="32" t="s">
        <v>7210</v>
      </c>
      <c r="N1560" s="32" t="s">
        <v>2141</v>
      </c>
    </row>
    <row r="1561" spans="1:14" ht="18" customHeight="1" x14ac:dyDescent="0.25">
      <c r="A1561" s="59" t="s">
        <v>7211</v>
      </c>
      <c r="B1561" s="60" t="s">
        <v>7212</v>
      </c>
      <c r="C1561" s="60" t="s">
        <v>7212</v>
      </c>
      <c r="D1561" s="60" t="s">
        <v>7208</v>
      </c>
      <c r="E1561" s="61" t="s">
        <v>2137</v>
      </c>
      <c r="F1561" s="60" t="s">
        <v>2138</v>
      </c>
      <c r="G1561" s="62" t="s">
        <v>7209</v>
      </c>
      <c r="H1561" s="63" t="s">
        <v>2763</v>
      </c>
      <c r="I1561" s="64" t="s">
        <v>2764</v>
      </c>
      <c r="J1561" s="63" t="s">
        <v>2765</v>
      </c>
      <c r="K1561" s="65" t="s">
        <v>324</v>
      </c>
      <c r="L1561" s="66">
        <v>1558</v>
      </c>
      <c r="M1561" s="32" t="s">
        <v>7213</v>
      </c>
      <c r="N1561" s="32" t="s">
        <v>2141</v>
      </c>
    </row>
    <row r="1562" spans="1:14" ht="18" customHeight="1" x14ac:dyDescent="0.25">
      <c r="A1562" s="53" t="s">
        <v>7214</v>
      </c>
      <c r="B1562" s="54" t="s">
        <v>7215</v>
      </c>
      <c r="C1562" s="54" t="s">
        <v>7215</v>
      </c>
      <c r="D1562" s="54" t="s">
        <v>7208</v>
      </c>
      <c r="E1562" s="55" t="s">
        <v>2137</v>
      </c>
      <c r="F1562" s="54" t="s">
        <v>2138</v>
      </c>
      <c r="G1562" s="67" t="s">
        <v>7209</v>
      </c>
      <c r="H1562" s="68" t="s">
        <v>2763</v>
      </c>
      <c r="I1562" s="69" t="s">
        <v>2764</v>
      </c>
      <c r="J1562" s="68" t="s">
        <v>2765</v>
      </c>
      <c r="K1562" s="57" t="s">
        <v>324</v>
      </c>
      <c r="L1562" s="58">
        <v>1559</v>
      </c>
      <c r="M1562" s="32" t="s">
        <v>7216</v>
      </c>
      <c r="N1562" s="32" t="s">
        <v>2141</v>
      </c>
    </row>
    <row r="1563" spans="1:14" ht="18" customHeight="1" x14ac:dyDescent="0.25">
      <c r="A1563" s="59" t="s">
        <v>7217</v>
      </c>
      <c r="B1563" s="60" t="s">
        <v>7218</v>
      </c>
      <c r="C1563" s="60" t="s">
        <v>7218</v>
      </c>
      <c r="D1563" s="60" t="s">
        <v>7208</v>
      </c>
      <c r="E1563" s="61" t="s">
        <v>2137</v>
      </c>
      <c r="F1563" s="60" t="s">
        <v>2138</v>
      </c>
      <c r="G1563" s="62" t="s">
        <v>7209</v>
      </c>
      <c r="H1563" s="63" t="s">
        <v>2763</v>
      </c>
      <c r="I1563" s="64" t="s">
        <v>2764</v>
      </c>
      <c r="J1563" s="63" t="s">
        <v>2765</v>
      </c>
      <c r="K1563" s="65" t="s">
        <v>324</v>
      </c>
      <c r="L1563" s="66">
        <v>1560</v>
      </c>
      <c r="M1563" s="32" t="s">
        <v>7219</v>
      </c>
      <c r="N1563" s="32" t="s">
        <v>2141</v>
      </c>
    </row>
    <row r="1564" spans="1:14" ht="18" customHeight="1" x14ac:dyDescent="0.25">
      <c r="A1564" s="53" t="s">
        <v>7220</v>
      </c>
      <c r="B1564" s="54" t="s">
        <v>7221</v>
      </c>
      <c r="C1564" s="54" t="s">
        <v>7221</v>
      </c>
      <c r="D1564" s="54" t="s">
        <v>7208</v>
      </c>
      <c r="E1564" s="55" t="s">
        <v>2137</v>
      </c>
      <c r="F1564" s="54" t="s">
        <v>2138</v>
      </c>
      <c r="G1564" s="67" t="s">
        <v>7209</v>
      </c>
      <c r="H1564" s="68" t="s">
        <v>2763</v>
      </c>
      <c r="I1564" s="69" t="s">
        <v>2764</v>
      </c>
      <c r="J1564" s="68" t="s">
        <v>2765</v>
      </c>
      <c r="K1564" s="57" t="s">
        <v>324</v>
      </c>
      <c r="L1564" s="58">
        <v>1561</v>
      </c>
      <c r="M1564" s="32" t="s">
        <v>7222</v>
      </c>
      <c r="N1564" s="32" t="s">
        <v>2141</v>
      </c>
    </row>
    <row r="1565" spans="1:14" ht="18" customHeight="1" x14ac:dyDescent="0.25">
      <c r="A1565" s="59" t="s">
        <v>7223</v>
      </c>
      <c r="B1565" s="60" t="s">
        <v>7224</v>
      </c>
      <c r="C1565" s="60" t="s">
        <v>7224</v>
      </c>
      <c r="D1565" s="60" t="s">
        <v>7208</v>
      </c>
      <c r="E1565" s="61" t="s">
        <v>2137</v>
      </c>
      <c r="F1565" s="60" t="s">
        <v>2138</v>
      </c>
      <c r="G1565" s="62" t="s">
        <v>7209</v>
      </c>
      <c r="H1565" s="63" t="s">
        <v>2763</v>
      </c>
      <c r="I1565" s="64" t="s">
        <v>2764</v>
      </c>
      <c r="J1565" s="63" t="s">
        <v>2765</v>
      </c>
      <c r="K1565" s="65" t="s">
        <v>324</v>
      </c>
      <c r="L1565" s="66">
        <v>1562</v>
      </c>
      <c r="M1565" s="32" t="s">
        <v>7225</v>
      </c>
      <c r="N1565" s="32" t="s">
        <v>2141</v>
      </c>
    </row>
    <row r="1566" spans="1:14" ht="18" customHeight="1" x14ac:dyDescent="0.25">
      <c r="A1566" s="53" t="s">
        <v>7226</v>
      </c>
      <c r="B1566" s="54" t="s">
        <v>7227</v>
      </c>
      <c r="C1566" s="54" t="s">
        <v>7227</v>
      </c>
      <c r="D1566" s="54" t="s">
        <v>7208</v>
      </c>
      <c r="E1566" s="55" t="s">
        <v>2137</v>
      </c>
      <c r="F1566" s="54" t="s">
        <v>2138</v>
      </c>
      <c r="G1566" s="67" t="s">
        <v>7209</v>
      </c>
      <c r="H1566" s="68" t="s">
        <v>2763</v>
      </c>
      <c r="I1566" s="69" t="s">
        <v>2764</v>
      </c>
      <c r="J1566" s="68" t="s">
        <v>2765</v>
      </c>
      <c r="K1566" s="57" t="s">
        <v>324</v>
      </c>
      <c r="L1566" s="58">
        <v>1563</v>
      </c>
      <c r="M1566" s="32" t="s">
        <v>7228</v>
      </c>
      <c r="N1566" s="32" t="s">
        <v>2141</v>
      </c>
    </row>
    <row r="1567" spans="1:14" ht="18" customHeight="1" x14ac:dyDescent="0.25">
      <c r="A1567" s="59" t="s">
        <v>7229</v>
      </c>
      <c r="B1567" s="60" t="s">
        <v>7230</v>
      </c>
      <c r="C1567" s="60" t="s">
        <v>7230</v>
      </c>
      <c r="D1567" s="60" t="s">
        <v>7208</v>
      </c>
      <c r="E1567" s="61" t="s">
        <v>2137</v>
      </c>
      <c r="F1567" s="60" t="s">
        <v>2138</v>
      </c>
      <c r="G1567" s="62" t="s">
        <v>7209</v>
      </c>
      <c r="H1567" s="63" t="s">
        <v>2763</v>
      </c>
      <c r="I1567" s="64" t="s">
        <v>2764</v>
      </c>
      <c r="J1567" s="63" t="s">
        <v>2765</v>
      </c>
      <c r="K1567" s="65" t="s">
        <v>324</v>
      </c>
      <c r="L1567" s="66">
        <v>1564</v>
      </c>
      <c r="M1567" s="32" t="s">
        <v>7231</v>
      </c>
      <c r="N1567" s="32" t="s">
        <v>2141</v>
      </c>
    </row>
    <row r="1568" spans="1:14" ht="18" customHeight="1" x14ac:dyDescent="0.25">
      <c r="A1568" s="53" t="s">
        <v>7232</v>
      </c>
      <c r="B1568" s="54" t="s">
        <v>7233</v>
      </c>
      <c r="C1568" s="54" t="s">
        <v>7233</v>
      </c>
      <c r="D1568" s="54" t="s">
        <v>7208</v>
      </c>
      <c r="E1568" s="55" t="s">
        <v>2137</v>
      </c>
      <c r="F1568" s="54" t="s">
        <v>2138</v>
      </c>
      <c r="G1568" s="67" t="s">
        <v>7209</v>
      </c>
      <c r="H1568" s="68" t="s">
        <v>2763</v>
      </c>
      <c r="I1568" s="69" t="s">
        <v>2764</v>
      </c>
      <c r="J1568" s="68" t="s">
        <v>2765</v>
      </c>
      <c r="K1568" s="57" t="s">
        <v>324</v>
      </c>
      <c r="L1568" s="58">
        <v>1565</v>
      </c>
      <c r="M1568" s="32" t="s">
        <v>7234</v>
      </c>
      <c r="N1568" s="32" t="s">
        <v>2141</v>
      </c>
    </row>
    <row r="1569" spans="1:14" ht="18" customHeight="1" x14ac:dyDescent="0.25">
      <c r="A1569" s="73" t="s">
        <v>2137</v>
      </c>
      <c r="B1569" s="60" t="s">
        <v>2138</v>
      </c>
      <c r="C1569" s="61"/>
      <c r="D1569" s="61"/>
      <c r="E1569" s="61" t="s">
        <v>2137</v>
      </c>
      <c r="F1569" s="60" t="s">
        <v>2138</v>
      </c>
      <c r="G1569" s="62"/>
      <c r="H1569" s="63"/>
      <c r="I1569" s="64"/>
      <c r="J1569" s="63"/>
      <c r="K1569" s="65" t="s">
        <v>2740</v>
      </c>
      <c r="L1569" s="66">
        <v>1566</v>
      </c>
      <c r="M1569" s="32" t="s">
        <v>2141</v>
      </c>
      <c r="N1569" s="32" t="s">
        <v>2141</v>
      </c>
    </row>
    <row r="1570" spans="1:14" ht="18" customHeight="1" x14ac:dyDescent="0.25">
      <c r="A1570" s="53" t="s">
        <v>7235</v>
      </c>
      <c r="B1570" s="54" t="s">
        <v>7236</v>
      </c>
      <c r="C1570" s="54" t="s">
        <v>7236</v>
      </c>
      <c r="D1570" s="54" t="s">
        <v>3643</v>
      </c>
      <c r="E1570" s="55" t="s">
        <v>2142</v>
      </c>
      <c r="F1570" s="54" t="s">
        <v>2143</v>
      </c>
      <c r="G1570" s="67" t="s">
        <v>2906</v>
      </c>
      <c r="H1570" s="68" t="s">
        <v>2763</v>
      </c>
      <c r="I1570" s="69" t="s">
        <v>2764</v>
      </c>
      <c r="J1570" s="68" t="s">
        <v>2765</v>
      </c>
      <c r="K1570" s="57" t="s">
        <v>324</v>
      </c>
      <c r="L1570" s="58">
        <v>1567</v>
      </c>
      <c r="M1570" s="32" t="s">
        <v>7237</v>
      </c>
      <c r="N1570" s="32" t="s">
        <v>2146</v>
      </c>
    </row>
    <row r="1571" spans="1:14" ht="18" customHeight="1" x14ac:dyDescent="0.25">
      <c r="A1571" s="59" t="s">
        <v>7238</v>
      </c>
      <c r="B1571" s="60" t="s">
        <v>7239</v>
      </c>
      <c r="C1571" s="60" t="s">
        <v>7239</v>
      </c>
      <c r="D1571" s="60" t="s">
        <v>3643</v>
      </c>
      <c r="E1571" s="61" t="s">
        <v>2142</v>
      </c>
      <c r="F1571" s="60" t="s">
        <v>2143</v>
      </c>
      <c r="G1571" s="62" t="s">
        <v>2906</v>
      </c>
      <c r="H1571" s="63" t="s">
        <v>2763</v>
      </c>
      <c r="I1571" s="64" t="s">
        <v>2764</v>
      </c>
      <c r="J1571" s="63" t="s">
        <v>2765</v>
      </c>
      <c r="K1571" s="65" t="s">
        <v>324</v>
      </c>
      <c r="L1571" s="66">
        <v>1568</v>
      </c>
      <c r="M1571" s="32" t="s">
        <v>7240</v>
      </c>
      <c r="N1571" s="32" t="s">
        <v>2146</v>
      </c>
    </row>
    <row r="1572" spans="1:14" ht="18" customHeight="1" x14ac:dyDescent="0.25">
      <c r="A1572" s="53" t="s">
        <v>7241</v>
      </c>
      <c r="B1572" s="54" t="s">
        <v>7242</v>
      </c>
      <c r="C1572" s="54" t="s">
        <v>7242</v>
      </c>
      <c r="D1572" s="54" t="s">
        <v>3643</v>
      </c>
      <c r="E1572" s="55" t="s">
        <v>2142</v>
      </c>
      <c r="F1572" s="54" t="s">
        <v>2143</v>
      </c>
      <c r="G1572" s="67" t="s">
        <v>2906</v>
      </c>
      <c r="H1572" s="68" t="s">
        <v>2763</v>
      </c>
      <c r="I1572" s="69" t="s">
        <v>2764</v>
      </c>
      <c r="J1572" s="68" t="s">
        <v>2765</v>
      </c>
      <c r="K1572" s="57" t="s">
        <v>324</v>
      </c>
      <c r="L1572" s="58">
        <v>1569</v>
      </c>
      <c r="M1572" s="32" t="s">
        <v>7243</v>
      </c>
      <c r="N1572" s="32" t="s">
        <v>2146</v>
      </c>
    </row>
    <row r="1573" spans="1:14" ht="18" customHeight="1" x14ac:dyDescent="0.25">
      <c r="A1573" s="59" t="s">
        <v>7244</v>
      </c>
      <c r="B1573" s="60" t="s">
        <v>7245</v>
      </c>
      <c r="C1573" s="60" t="s">
        <v>7245</v>
      </c>
      <c r="D1573" s="60" t="s">
        <v>3643</v>
      </c>
      <c r="E1573" s="61" t="s">
        <v>2142</v>
      </c>
      <c r="F1573" s="60" t="s">
        <v>2143</v>
      </c>
      <c r="G1573" s="62" t="s">
        <v>2906</v>
      </c>
      <c r="H1573" s="63" t="s">
        <v>2763</v>
      </c>
      <c r="I1573" s="64" t="s">
        <v>2764</v>
      </c>
      <c r="J1573" s="63" t="s">
        <v>2765</v>
      </c>
      <c r="K1573" s="65" t="s">
        <v>324</v>
      </c>
      <c r="L1573" s="66">
        <v>1570</v>
      </c>
      <c r="M1573" s="32" t="s">
        <v>7246</v>
      </c>
      <c r="N1573" s="32" t="s">
        <v>2146</v>
      </c>
    </row>
    <row r="1574" spans="1:14" ht="18" customHeight="1" x14ac:dyDescent="0.25">
      <c r="A1574" s="53" t="s">
        <v>7247</v>
      </c>
      <c r="B1574" s="54" t="s">
        <v>7248</v>
      </c>
      <c r="C1574" s="54" t="s">
        <v>7248</v>
      </c>
      <c r="D1574" s="54" t="s">
        <v>3643</v>
      </c>
      <c r="E1574" s="55" t="s">
        <v>2142</v>
      </c>
      <c r="F1574" s="54" t="s">
        <v>2143</v>
      </c>
      <c r="G1574" s="67" t="s">
        <v>2906</v>
      </c>
      <c r="H1574" s="68" t="s">
        <v>2763</v>
      </c>
      <c r="I1574" s="69" t="s">
        <v>2764</v>
      </c>
      <c r="J1574" s="68" t="s">
        <v>2765</v>
      </c>
      <c r="K1574" s="57" t="s">
        <v>324</v>
      </c>
      <c r="L1574" s="58">
        <v>1571</v>
      </c>
      <c r="M1574" s="32" t="s">
        <v>7249</v>
      </c>
      <c r="N1574" s="32" t="s">
        <v>2146</v>
      </c>
    </row>
    <row r="1575" spans="1:14" ht="18" customHeight="1" x14ac:dyDescent="0.25">
      <c r="A1575" s="59" t="s">
        <v>7250</v>
      </c>
      <c r="B1575" s="60" t="s">
        <v>7251</v>
      </c>
      <c r="C1575" s="60" t="s">
        <v>7251</v>
      </c>
      <c r="D1575" s="60" t="s">
        <v>3643</v>
      </c>
      <c r="E1575" s="61" t="s">
        <v>2142</v>
      </c>
      <c r="F1575" s="60" t="s">
        <v>2143</v>
      </c>
      <c r="G1575" s="62" t="s">
        <v>2906</v>
      </c>
      <c r="H1575" s="63" t="s">
        <v>2763</v>
      </c>
      <c r="I1575" s="64" t="s">
        <v>2764</v>
      </c>
      <c r="J1575" s="63" t="s">
        <v>2765</v>
      </c>
      <c r="K1575" s="65" t="s">
        <v>324</v>
      </c>
      <c r="L1575" s="66">
        <v>1572</v>
      </c>
      <c r="M1575" s="32" t="s">
        <v>7252</v>
      </c>
      <c r="N1575" s="32" t="s">
        <v>2146</v>
      </c>
    </row>
    <row r="1576" spans="1:14" ht="18" customHeight="1" x14ac:dyDescent="0.25">
      <c r="A1576" s="53" t="s">
        <v>7253</v>
      </c>
      <c r="B1576" s="54" t="s">
        <v>7254</v>
      </c>
      <c r="C1576" s="54" t="s">
        <v>7254</v>
      </c>
      <c r="D1576" s="54" t="s">
        <v>3643</v>
      </c>
      <c r="E1576" s="55" t="s">
        <v>2142</v>
      </c>
      <c r="F1576" s="54" t="s">
        <v>2143</v>
      </c>
      <c r="G1576" s="67" t="s">
        <v>2906</v>
      </c>
      <c r="H1576" s="68" t="s">
        <v>2763</v>
      </c>
      <c r="I1576" s="69" t="s">
        <v>2764</v>
      </c>
      <c r="J1576" s="68" t="s">
        <v>2765</v>
      </c>
      <c r="K1576" s="57" t="s">
        <v>324</v>
      </c>
      <c r="L1576" s="58">
        <v>1573</v>
      </c>
      <c r="M1576" s="32" t="s">
        <v>7255</v>
      </c>
      <c r="N1576" s="32" t="s">
        <v>2146</v>
      </c>
    </row>
    <row r="1577" spans="1:14" ht="18" customHeight="1" x14ac:dyDescent="0.25">
      <c r="A1577" s="59" t="s">
        <v>7256</v>
      </c>
      <c r="B1577" s="60" t="s">
        <v>7257</v>
      </c>
      <c r="C1577" s="60" t="s">
        <v>7257</v>
      </c>
      <c r="D1577" s="60" t="s">
        <v>3643</v>
      </c>
      <c r="E1577" s="61" t="s">
        <v>2142</v>
      </c>
      <c r="F1577" s="60" t="s">
        <v>2143</v>
      </c>
      <c r="G1577" s="62" t="s">
        <v>2906</v>
      </c>
      <c r="H1577" s="63" t="s">
        <v>2763</v>
      </c>
      <c r="I1577" s="64" t="s">
        <v>2764</v>
      </c>
      <c r="J1577" s="63" t="s">
        <v>2765</v>
      </c>
      <c r="K1577" s="65" t="s">
        <v>324</v>
      </c>
      <c r="L1577" s="66">
        <v>1574</v>
      </c>
      <c r="M1577" s="32" t="s">
        <v>7258</v>
      </c>
      <c r="N1577" s="32" t="s">
        <v>2146</v>
      </c>
    </row>
    <row r="1578" spans="1:14" ht="18" customHeight="1" x14ac:dyDescent="0.25">
      <c r="A1578" s="72" t="s">
        <v>2142</v>
      </c>
      <c r="B1578" s="54" t="s">
        <v>2143</v>
      </c>
      <c r="C1578" s="55"/>
      <c r="D1578" s="55"/>
      <c r="E1578" s="55" t="s">
        <v>2142</v>
      </c>
      <c r="F1578" s="54" t="s">
        <v>2143</v>
      </c>
      <c r="G1578" s="67"/>
      <c r="H1578" s="68"/>
      <c r="I1578" s="69"/>
      <c r="J1578" s="68"/>
      <c r="K1578" s="57" t="s">
        <v>2740</v>
      </c>
      <c r="L1578" s="58">
        <v>1575</v>
      </c>
      <c r="M1578" s="32" t="s">
        <v>2146</v>
      </c>
      <c r="N1578" s="32" t="s">
        <v>2146</v>
      </c>
    </row>
    <row r="1579" spans="1:14" ht="18" customHeight="1" x14ac:dyDescent="0.25">
      <c r="A1579" s="59" t="s">
        <v>7259</v>
      </c>
      <c r="B1579" s="60" t="s">
        <v>7260</v>
      </c>
      <c r="C1579" s="60" t="s">
        <v>7260</v>
      </c>
      <c r="D1579" s="60" t="s">
        <v>3545</v>
      </c>
      <c r="E1579" s="61" t="s">
        <v>2147</v>
      </c>
      <c r="F1579" s="60" t="s">
        <v>2148</v>
      </c>
      <c r="G1579" s="62" t="s">
        <v>2762</v>
      </c>
      <c r="H1579" s="63" t="s">
        <v>2763</v>
      </c>
      <c r="I1579" s="64" t="s">
        <v>2764</v>
      </c>
      <c r="J1579" s="63" t="s">
        <v>2765</v>
      </c>
      <c r="K1579" s="65" t="s">
        <v>324</v>
      </c>
      <c r="L1579" s="66">
        <v>1576</v>
      </c>
      <c r="M1579" s="32" t="s">
        <v>7261</v>
      </c>
      <c r="N1579" s="32" t="s">
        <v>2151</v>
      </c>
    </row>
    <row r="1580" spans="1:14" ht="18" customHeight="1" x14ac:dyDescent="0.25">
      <c r="A1580" s="53" t="s">
        <v>7262</v>
      </c>
      <c r="B1580" s="54" t="s">
        <v>7263</v>
      </c>
      <c r="C1580" s="54" t="s">
        <v>7263</v>
      </c>
      <c r="D1580" s="54" t="s">
        <v>3545</v>
      </c>
      <c r="E1580" s="55" t="s">
        <v>2147</v>
      </c>
      <c r="F1580" s="54" t="s">
        <v>2148</v>
      </c>
      <c r="G1580" s="67" t="s">
        <v>2762</v>
      </c>
      <c r="H1580" s="68" t="s">
        <v>2763</v>
      </c>
      <c r="I1580" s="69" t="s">
        <v>2764</v>
      </c>
      <c r="J1580" s="68" t="s">
        <v>2765</v>
      </c>
      <c r="K1580" s="57" t="s">
        <v>324</v>
      </c>
      <c r="L1580" s="58">
        <v>1577</v>
      </c>
      <c r="M1580" s="32" t="s">
        <v>7264</v>
      </c>
      <c r="N1580" s="32" t="s">
        <v>2151</v>
      </c>
    </row>
    <row r="1581" spans="1:14" ht="18" customHeight="1" x14ac:dyDescent="0.25">
      <c r="A1581" s="59" t="s">
        <v>7265</v>
      </c>
      <c r="B1581" s="60" t="s">
        <v>7266</v>
      </c>
      <c r="C1581" s="60" t="s">
        <v>7266</v>
      </c>
      <c r="D1581" s="60" t="s">
        <v>3545</v>
      </c>
      <c r="E1581" s="61" t="s">
        <v>2147</v>
      </c>
      <c r="F1581" s="60" t="s">
        <v>2148</v>
      </c>
      <c r="G1581" s="62" t="s">
        <v>2762</v>
      </c>
      <c r="H1581" s="63" t="s">
        <v>2763</v>
      </c>
      <c r="I1581" s="64" t="s">
        <v>2764</v>
      </c>
      <c r="J1581" s="63" t="s">
        <v>2765</v>
      </c>
      <c r="K1581" s="65" t="s">
        <v>324</v>
      </c>
      <c r="L1581" s="66">
        <v>1578</v>
      </c>
      <c r="M1581" s="32" t="s">
        <v>7267</v>
      </c>
      <c r="N1581" s="32" t="s">
        <v>2151</v>
      </c>
    </row>
    <row r="1582" spans="1:14" ht="18" customHeight="1" x14ac:dyDescent="0.25">
      <c r="A1582" s="53" t="s">
        <v>7268</v>
      </c>
      <c r="B1582" s="54" t="s">
        <v>7269</v>
      </c>
      <c r="C1582" s="54" t="s">
        <v>7269</v>
      </c>
      <c r="D1582" s="54" t="s">
        <v>3545</v>
      </c>
      <c r="E1582" s="55" t="s">
        <v>2147</v>
      </c>
      <c r="F1582" s="54" t="s">
        <v>2148</v>
      </c>
      <c r="G1582" s="67" t="s">
        <v>2762</v>
      </c>
      <c r="H1582" s="68" t="s">
        <v>2763</v>
      </c>
      <c r="I1582" s="69" t="s">
        <v>2764</v>
      </c>
      <c r="J1582" s="68" t="s">
        <v>2765</v>
      </c>
      <c r="K1582" s="57" t="s">
        <v>324</v>
      </c>
      <c r="L1582" s="58">
        <v>1579</v>
      </c>
      <c r="M1582" s="32" t="s">
        <v>7270</v>
      </c>
      <c r="N1582" s="32" t="s">
        <v>2151</v>
      </c>
    </row>
    <row r="1583" spans="1:14" ht="18" customHeight="1" x14ac:dyDescent="0.25">
      <c r="A1583" s="59" t="s">
        <v>7271</v>
      </c>
      <c r="B1583" s="60" t="s">
        <v>7272</v>
      </c>
      <c r="C1583" s="60" t="s">
        <v>7272</v>
      </c>
      <c r="D1583" s="60" t="s">
        <v>3545</v>
      </c>
      <c r="E1583" s="61" t="s">
        <v>2147</v>
      </c>
      <c r="F1583" s="60" t="s">
        <v>2148</v>
      </c>
      <c r="G1583" s="62" t="s">
        <v>2762</v>
      </c>
      <c r="H1583" s="63" t="s">
        <v>2763</v>
      </c>
      <c r="I1583" s="64" t="s">
        <v>2764</v>
      </c>
      <c r="J1583" s="63" t="s">
        <v>2765</v>
      </c>
      <c r="K1583" s="65" t="s">
        <v>324</v>
      </c>
      <c r="L1583" s="66">
        <v>1580</v>
      </c>
      <c r="M1583" s="32" t="s">
        <v>7273</v>
      </c>
      <c r="N1583" s="32" t="s">
        <v>2151</v>
      </c>
    </row>
    <row r="1584" spans="1:14" ht="18" customHeight="1" x14ac:dyDescent="0.25">
      <c r="A1584" s="53" t="s">
        <v>7274</v>
      </c>
      <c r="B1584" s="54" t="s">
        <v>7275</v>
      </c>
      <c r="C1584" s="54" t="s">
        <v>7275</v>
      </c>
      <c r="D1584" s="54" t="s">
        <v>3545</v>
      </c>
      <c r="E1584" s="55" t="s">
        <v>2147</v>
      </c>
      <c r="F1584" s="54" t="s">
        <v>2148</v>
      </c>
      <c r="G1584" s="67" t="s">
        <v>2762</v>
      </c>
      <c r="H1584" s="68" t="s">
        <v>2763</v>
      </c>
      <c r="I1584" s="69" t="s">
        <v>2764</v>
      </c>
      <c r="J1584" s="68" t="s">
        <v>2765</v>
      </c>
      <c r="K1584" s="57" t="s">
        <v>324</v>
      </c>
      <c r="L1584" s="58">
        <v>1581</v>
      </c>
      <c r="M1584" s="32" t="s">
        <v>7276</v>
      </c>
      <c r="N1584" s="32" t="s">
        <v>2151</v>
      </c>
    </row>
    <row r="1585" spans="1:14" ht="18" customHeight="1" x14ac:dyDescent="0.25">
      <c r="A1585" s="59" t="s">
        <v>7277</v>
      </c>
      <c r="B1585" s="60" t="s">
        <v>7278</v>
      </c>
      <c r="C1585" s="60" t="s">
        <v>7278</v>
      </c>
      <c r="D1585" s="60" t="s">
        <v>3545</v>
      </c>
      <c r="E1585" s="61" t="s">
        <v>2147</v>
      </c>
      <c r="F1585" s="60" t="s">
        <v>2148</v>
      </c>
      <c r="G1585" s="62" t="s">
        <v>2762</v>
      </c>
      <c r="H1585" s="63" t="s">
        <v>2763</v>
      </c>
      <c r="I1585" s="64" t="s">
        <v>2764</v>
      </c>
      <c r="J1585" s="63" t="s">
        <v>2765</v>
      </c>
      <c r="K1585" s="65" t="s">
        <v>324</v>
      </c>
      <c r="L1585" s="66">
        <v>1582</v>
      </c>
      <c r="M1585" s="32" t="s">
        <v>7279</v>
      </c>
      <c r="N1585" s="32" t="s">
        <v>2151</v>
      </c>
    </row>
    <row r="1586" spans="1:14" ht="18" customHeight="1" x14ac:dyDescent="0.25">
      <c r="A1586" s="53" t="s">
        <v>7280</v>
      </c>
      <c r="B1586" s="54" t="s">
        <v>7281</v>
      </c>
      <c r="C1586" s="54" t="s">
        <v>7281</v>
      </c>
      <c r="D1586" s="54" t="s">
        <v>3545</v>
      </c>
      <c r="E1586" s="55" t="s">
        <v>2147</v>
      </c>
      <c r="F1586" s="54" t="s">
        <v>2148</v>
      </c>
      <c r="G1586" s="67" t="s">
        <v>2762</v>
      </c>
      <c r="H1586" s="68" t="s">
        <v>2763</v>
      </c>
      <c r="I1586" s="69" t="s">
        <v>2764</v>
      </c>
      <c r="J1586" s="68" t="s">
        <v>2765</v>
      </c>
      <c r="K1586" s="57" t="s">
        <v>324</v>
      </c>
      <c r="L1586" s="58">
        <v>1583</v>
      </c>
      <c r="M1586" s="32" t="s">
        <v>7282</v>
      </c>
      <c r="N1586" s="32" t="s">
        <v>2151</v>
      </c>
    </row>
    <row r="1587" spans="1:14" ht="18" customHeight="1" x14ac:dyDescent="0.25">
      <c r="A1587" s="59" t="s">
        <v>7283</v>
      </c>
      <c r="B1587" s="60" t="s">
        <v>7284</v>
      </c>
      <c r="C1587" s="60" t="s">
        <v>7284</v>
      </c>
      <c r="D1587" s="60" t="s">
        <v>3545</v>
      </c>
      <c r="E1587" s="61" t="s">
        <v>2147</v>
      </c>
      <c r="F1587" s="60" t="s">
        <v>2148</v>
      </c>
      <c r="G1587" s="62" t="s">
        <v>2762</v>
      </c>
      <c r="H1587" s="63" t="s">
        <v>2763</v>
      </c>
      <c r="I1587" s="64" t="s">
        <v>2764</v>
      </c>
      <c r="J1587" s="63" t="s">
        <v>2765</v>
      </c>
      <c r="K1587" s="65" t="s">
        <v>324</v>
      </c>
      <c r="L1587" s="66">
        <v>1584</v>
      </c>
      <c r="M1587" s="32" t="s">
        <v>7285</v>
      </c>
      <c r="N1587" s="32" t="s">
        <v>2151</v>
      </c>
    </row>
    <row r="1588" spans="1:14" ht="18" customHeight="1" x14ac:dyDescent="0.25">
      <c r="A1588" s="53" t="s">
        <v>7286</v>
      </c>
      <c r="B1588" s="54" t="s">
        <v>7287</v>
      </c>
      <c r="C1588" s="54" t="s">
        <v>7287</v>
      </c>
      <c r="D1588" s="54" t="s">
        <v>3545</v>
      </c>
      <c r="E1588" s="55" t="s">
        <v>2147</v>
      </c>
      <c r="F1588" s="54" t="s">
        <v>2148</v>
      </c>
      <c r="G1588" s="67" t="s">
        <v>2762</v>
      </c>
      <c r="H1588" s="68" t="s">
        <v>2763</v>
      </c>
      <c r="I1588" s="69" t="s">
        <v>2764</v>
      </c>
      <c r="J1588" s="68" t="s">
        <v>2765</v>
      </c>
      <c r="K1588" s="57" t="s">
        <v>324</v>
      </c>
      <c r="L1588" s="58">
        <v>1585</v>
      </c>
      <c r="M1588" s="32" t="s">
        <v>7288</v>
      </c>
      <c r="N1588" s="32" t="s">
        <v>2151</v>
      </c>
    </row>
    <row r="1589" spans="1:14" ht="18" customHeight="1" x14ac:dyDescent="0.25">
      <c r="A1589" s="73" t="s">
        <v>2147</v>
      </c>
      <c r="B1589" s="60" t="s">
        <v>2148</v>
      </c>
      <c r="C1589" s="61"/>
      <c r="D1589" s="61"/>
      <c r="E1589" s="61" t="s">
        <v>2147</v>
      </c>
      <c r="F1589" s="60" t="s">
        <v>2148</v>
      </c>
      <c r="G1589" s="62"/>
      <c r="H1589" s="63"/>
      <c r="I1589" s="64"/>
      <c r="J1589" s="63"/>
      <c r="K1589" s="65" t="s">
        <v>2740</v>
      </c>
      <c r="L1589" s="66">
        <v>1586</v>
      </c>
      <c r="M1589" s="32" t="s">
        <v>2151</v>
      </c>
      <c r="N1589" s="32" t="s">
        <v>2151</v>
      </c>
    </row>
    <row r="1590" spans="1:14" ht="18" customHeight="1" x14ac:dyDescent="0.25">
      <c r="A1590" s="53" t="s">
        <v>7289</v>
      </c>
      <c r="B1590" s="54" t="s">
        <v>7290</v>
      </c>
      <c r="C1590" s="54" t="s">
        <v>7290</v>
      </c>
      <c r="D1590" s="54" t="s">
        <v>2868</v>
      </c>
      <c r="E1590" s="55" t="s">
        <v>2152</v>
      </c>
      <c r="F1590" s="54" t="s">
        <v>2153</v>
      </c>
      <c r="G1590" s="67" t="s">
        <v>2762</v>
      </c>
      <c r="H1590" s="68" t="s">
        <v>2763</v>
      </c>
      <c r="I1590" s="69" t="s">
        <v>2764</v>
      </c>
      <c r="J1590" s="68" t="s">
        <v>2765</v>
      </c>
      <c r="K1590" s="57" t="s">
        <v>324</v>
      </c>
      <c r="L1590" s="58">
        <v>1587</v>
      </c>
      <c r="M1590" s="32" t="s">
        <v>7291</v>
      </c>
      <c r="N1590" s="32" t="s">
        <v>2156</v>
      </c>
    </row>
    <row r="1591" spans="1:14" ht="18" customHeight="1" x14ac:dyDescent="0.25">
      <c r="A1591" s="59" t="s">
        <v>7292</v>
      </c>
      <c r="B1591" s="60" t="s">
        <v>7293</v>
      </c>
      <c r="C1591" s="60" t="s">
        <v>7293</v>
      </c>
      <c r="D1591" s="60" t="s">
        <v>2868</v>
      </c>
      <c r="E1591" s="61" t="s">
        <v>2152</v>
      </c>
      <c r="F1591" s="60" t="s">
        <v>2153</v>
      </c>
      <c r="G1591" s="62" t="s">
        <v>2762</v>
      </c>
      <c r="H1591" s="63" t="s">
        <v>2763</v>
      </c>
      <c r="I1591" s="64" t="s">
        <v>2764</v>
      </c>
      <c r="J1591" s="63" t="s">
        <v>2765</v>
      </c>
      <c r="K1591" s="65" t="s">
        <v>324</v>
      </c>
      <c r="L1591" s="66">
        <v>1588</v>
      </c>
      <c r="M1591" s="32" t="s">
        <v>7294</v>
      </c>
      <c r="N1591" s="32" t="s">
        <v>2156</v>
      </c>
    </row>
    <row r="1592" spans="1:14" ht="18" customHeight="1" x14ac:dyDescent="0.25">
      <c r="A1592" s="53" t="s">
        <v>7295</v>
      </c>
      <c r="B1592" s="54" t="s">
        <v>7296</v>
      </c>
      <c r="C1592" s="54" t="s">
        <v>7296</v>
      </c>
      <c r="D1592" s="54" t="s">
        <v>2868</v>
      </c>
      <c r="E1592" s="55" t="s">
        <v>2152</v>
      </c>
      <c r="F1592" s="54" t="s">
        <v>2153</v>
      </c>
      <c r="G1592" s="67" t="s">
        <v>2762</v>
      </c>
      <c r="H1592" s="68" t="s">
        <v>2763</v>
      </c>
      <c r="I1592" s="69" t="s">
        <v>2764</v>
      </c>
      <c r="J1592" s="68" t="s">
        <v>2765</v>
      </c>
      <c r="K1592" s="57" t="s">
        <v>324</v>
      </c>
      <c r="L1592" s="58">
        <v>1589</v>
      </c>
      <c r="M1592" s="32" t="s">
        <v>7297</v>
      </c>
      <c r="N1592" s="32" t="s">
        <v>2156</v>
      </c>
    </row>
    <row r="1593" spans="1:14" ht="18" customHeight="1" x14ac:dyDescent="0.25">
      <c r="A1593" s="59" t="s">
        <v>7298</v>
      </c>
      <c r="B1593" s="60" t="s">
        <v>7299</v>
      </c>
      <c r="C1593" s="60" t="s">
        <v>7299</v>
      </c>
      <c r="D1593" s="60" t="s">
        <v>2868</v>
      </c>
      <c r="E1593" s="61" t="s">
        <v>2152</v>
      </c>
      <c r="F1593" s="60" t="s">
        <v>2153</v>
      </c>
      <c r="G1593" s="62" t="s">
        <v>2762</v>
      </c>
      <c r="H1593" s="63" t="s">
        <v>2763</v>
      </c>
      <c r="I1593" s="64" t="s">
        <v>2764</v>
      </c>
      <c r="J1593" s="63" t="s">
        <v>2765</v>
      </c>
      <c r="K1593" s="65" t="s">
        <v>324</v>
      </c>
      <c r="L1593" s="66">
        <v>1590</v>
      </c>
      <c r="M1593" s="32" t="s">
        <v>7300</v>
      </c>
      <c r="N1593" s="32" t="s">
        <v>2156</v>
      </c>
    </row>
    <row r="1594" spans="1:14" ht="18" customHeight="1" x14ac:dyDescent="0.25">
      <c r="A1594" s="53" t="s">
        <v>7301</v>
      </c>
      <c r="B1594" s="54" t="s">
        <v>7302</v>
      </c>
      <c r="C1594" s="54" t="s">
        <v>7302</v>
      </c>
      <c r="D1594" s="54" t="s">
        <v>2868</v>
      </c>
      <c r="E1594" s="55" t="s">
        <v>2152</v>
      </c>
      <c r="F1594" s="54" t="s">
        <v>2153</v>
      </c>
      <c r="G1594" s="67" t="s">
        <v>2762</v>
      </c>
      <c r="H1594" s="68" t="s">
        <v>2763</v>
      </c>
      <c r="I1594" s="69" t="s">
        <v>2764</v>
      </c>
      <c r="J1594" s="68" t="s">
        <v>2765</v>
      </c>
      <c r="K1594" s="57" t="s">
        <v>324</v>
      </c>
      <c r="L1594" s="58">
        <v>1591</v>
      </c>
      <c r="M1594" s="32" t="s">
        <v>7303</v>
      </c>
      <c r="N1594" s="32" t="s">
        <v>2156</v>
      </c>
    </row>
    <row r="1595" spans="1:14" ht="18" customHeight="1" x14ac:dyDescent="0.25">
      <c r="A1595" s="59" t="s">
        <v>7304</v>
      </c>
      <c r="B1595" s="60" t="s">
        <v>7305</v>
      </c>
      <c r="C1595" s="60" t="s">
        <v>7305</v>
      </c>
      <c r="D1595" s="60" t="s">
        <v>2868</v>
      </c>
      <c r="E1595" s="61" t="s">
        <v>2152</v>
      </c>
      <c r="F1595" s="60" t="s">
        <v>2153</v>
      </c>
      <c r="G1595" s="62" t="s">
        <v>2762</v>
      </c>
      <c r="H1595" s="63" t="s">
        <v>2763</v>
      </c>
      <c r="I1595" s="64" t="s">
        <v>2764</v>
      </c>
      <c r="J1595" s="63" t="s">
        <v>2765</v>
      </c>
      <c r="K1595" s="65" t="s">
        <v>324</v>
      </c>
      <c r="L1595" s="66">
        <v>1592</v>
      </c>
      <c r="M1595" s="32" t="s">
        <v>7306</v>
      </c>
      <c r="N1595" s="32" t="s">
        <v>2156</v>
      </c>
    </row>
    <row r="1596" spans="1:14" ht="18" customHeight="1" x14ac:dyDescent="0.25">
      <c r="A1596" s="53" t="s">
        <v>7307</v>
      </c>
      <c r="B1596" s="54" t="s">
        <v>7308</v>
      </c>
      <c r="C1596" s="54" t="s">
        <v>7308</v>
      </c>
      <c r="D1596" s="54" t="s">
        <v>2868</v>
      </c>
      <c r="E1596" s="55" t="s">
        <v>2152</v>
      </c>
      <c r="F1596" s="54" t="s">
        <v>2153</v>
      </c>
      <c r="G1596" s="67" t="s">
        <v>2762</v>
      </c>
      <c r="H1596" s="68" t="s">
        <v>2763</v>
      </c>
      <c r="I1596" s="69" t="s">
        <v>2764</v>
      </c>
      <c r="J1596" s="68" t="s">
        <v>2765</v>
      </c>
      <c r="K1596" s="57" t="s">
        <v>324</v>
      </c>
      <c r="L1596" s="58">
        <v>1593</v>
      </c>
      <c r="M1596" s="32" t="s">
        <v>7309</v>
      </c>
      <c r="N1596" s="32" t="s">
        <v>2156</v>
      </c>
    </row>
    <row r="1597" spans="1:14" ht="18" customHeight="1" x14ac:dyDescent="0.25">
      <c r="A1597" s="59" t="s">
        <v>7310</v>
      </c>
      <c r="B1597" s="60" t="s">
        <v>7311</v>
      </c>
      <c r="C1597" s="60" t="s">
        <v>7311</v>
      </c>
      <c r="D1597" s="60" t="s">
        <v>2868</v>
      </c>
      <c r="E1597" s="61" t="s">
        <v>2152</v>
      </c>
      <c r="F1597" s="60" t="s">
        <v>2153</v>
      </c>
      <c r="G1597" s="62" t="s">
        <v>2762</v>
      </c>
      <c r="H1597" s="63" t="s">
        <v>2763</v>
      </c>
      <c r="I1597" s="64" t="s">
        <v>2764</v>
      </c>
      <c r="J1597" s="63" t="s">
        <v>2765</v>
      </c>
      <c r="K1597" s="65" t="s">
        <v>324</v>
      </c>
      <c r="L1597" s="66">
        <v>1594</v>
      </c>
      <c r="M1597" s="32" t="s">
        <v>7312</v>
      </c>
      <c r="N1597" s="32" t="s">
        <v>2156</v>
      </c>
    </row>
    <row r="1598" spans="1:14" ht="18" customHeight="1" x14ac:dyDescent="0.25">
      <c r="A1598" s="53" t="s">
        <v>7313</v>
      </c>
      <c r="B1598" s="54" t="s">
        <v>7314</v>
      </c>
      <c r="C1598" s="54" t="s">
        <v>7314</v>
      </c>
      <c r="D1598" s="54" t="s">
        <v>2868</v>
      </c>
      <c r="E1598" s="55" t="s">
        <v>2152</v>
      </c>
      <c r="F1598" s="54" t="s">
        <v>2153</v>
      </c>
      <c r="G1598" s="67" t="s">
        <v>2762</v>
      </c>
      <c r="H1598" s="68" t="s">
        <v>2763</v>
      </c>
      <c r="I1598" s="69" t="s">
        <v>2764</v>
      </c>
      <c r="J1598" s="68" t="s">
        <v>2765</v>
      </c>
      <c r="K1598" s="57" t="s">
        <v>324</v>
      </c>
      <c r="L1598" s="58">
        <v>1595</v>
      </c>
      <c r="M1598" s="32" t="s">
        <v>7315</v>
      </c>
      <c r="N1598" s="32" t="s">
        <v>2156</v>
      </c>
    </row>
    <row r="1599" spans="1:14" ht="18" customHeight="1" x14ac:dyDescent="0.25">
      <c r="A1599" s="59" t="s">
        <v>7316</v>
      </c>
      <c r="B1599" s="60" t="s">
        <v>7317</v>
      </c>
      <c r="C1599" s="60" t="s">
        <v>7317</v>
      </c>
      <c r="D1599" s="60" t="s">
        <v>2868</v>
      </c>
      <c r="E1599" s="61" t="s">
        <v>2152</v>
      </c>
      <c r="F1599" s="60" t="s">
        <v>2153</v>
      </c>
      <c r="G1599" s="62" t="s">
        <v>2762</v>
      </c>
      <c r="H1599" s="63" t="s">
        <v>2763</v>
      </c>
      <c r="I1599" s="64" t="s">
        <v>2764</v>
      </c>
      <c r="J1599" s="63" t="s">
        <v>2765</v>
      </c>
      <c r="K1599" s="65" t="s">
        <v>324</v>
      </c>
      <c r="L1599" s="66">
        <v>1596</v>
      </c>
      <c r="M1599" s="32" t="s">
        <v>7318</v>
      </c>
      <c r="N1599" s="32" t="s">
        <v>2156</v>
      </c>
    </row>
    <row r="1600" spans="1:14" ht="18" customHeight="1" x14ac:dyDescent="0.25">
      <c r="A1600" s="53" t="s">
        <v>7319</v>
      </c>
      <c r="B1600" s="54" t="s">
        <v>7320</v>
      </c>
      <c r="C1600" s="54" t="s">
        <v>7320</v>
      </c>
      <c r="D1600" s="54" t="s">
        <v>2868</v>
      </c>
      <c r="E1600" s="55" t="s">
        <v>2152</v>
      </c>
      <c r="F1600" s="54" t="s">
        <v>2153</v>
      </c>
      <c r="G1600" s="67" t="s">
        <v>2762</v>
      </c>
      <c r="H1600" s="68" t="s">
        <v>2763</v>
      </c>
      <c r="I1600" s="69" t="s">
        <v>2764</v>
      </c>
      <c r="J1600" s="68" t="s">
        <v>2765</v>
      </c>
      <c r="K1600" s="57" t="s">
        <v>324</v>
      </c>
      <c r="L1600" s="58">
        <v>1597</v>
      </c>
      <c r="M1600" s="32" t="s">
        <v>7321</v>
      </c>
      <c r="N1600" s="32" t="s">
        <v>2156</v>
      </c>
    </row>
    <row r="1601" spans="1:14" ht="18" customHeight="1" x14ac:dyDescent="0.25">
      <c r="A1601" s="59" t="s">
        <v>7322</v>
      </c>
      <c r="B1601" s="60" t="s">
        <v>7323</v>
      </c>
      <c r="C1601" s="60" t="s">
        <v>7323</v>
      </c>
      <c r="D1601" s="60" t="s">
        <v>2868</v>
      </c>
      <c r="E1601" s="61" t="s">
        <v>2152</v>
      </c>
      <c r="F1601" s="60" t="s">
        <v>2153</v>
      </c>
      <c r="G1601" s="62" t="s">
        <v>2762</v>
      </c>
      <c r="H1601" s="63" t="s">
        <v>2763</v>
      </c>
      <c r="I1601" s="64" t="s">
        <v>2764</v>
      </c>
      <c r="J1601" s="63" t="s">
        <v>2765</v>
      </c>
      <c r="K1601" s="65" t="s">
        <v>324</v>
      </c>
      <c r="L1601" s="66">
        <v>1598</v>
      </c>
      <c r="M1601" s="32" t="s">
        <v>7324</v>
      </c>
      <c r="N1601" s="32" t="s">
        <v>2156</v>
      </c>
    </row>
    <row r="1602" spans="1:14" ht="18" customHeight="1" x14ac:dyDescent="0.25">
      <c r="A1602" s="53" t="s">
        <v>7325</v>
      </c>
      <c r="B1602" s="54" t="s">
        <v>7326</v>
      </c>
      <c r="C1602" s="54" t="s">
        <v>7326</v>
      </c>
      <c r="D1602" s="54" t="s">
        <v>2868</v>
      </c>
      <c r="E1602" s="55" t="s">
        <v>2152</v>
      </c>
      <c r="F1602" s="54" t="s">
        <v>2153</v>
      </c>
      <c r="G1602" s="67" t="s">
        <v>2762</v>
      </c>
      <c r="H1602" s="68" t="s">
        <v>2763</v>
      </c>
      <c r="I1602" s="69" t="s">
        <v>2764</v>
      </c>
      <c r="J1602" s="68" t="s">
        <v>2765</v>
      </c>
      <c r="K1602" s="57" t="s">
        <v>324</v>
      </c>
      <c r="L1602" s="58">
        <v>1599</v>
      </c>
      <c r="M1602" s="32" t="s">
        <v>7327</v>
      </c>
      <c r="N1602" s="32" t="s">
        <v>2156</v>
      </c>
    </row>
    <row r="1603" spans="1:14" ht="18" customHeight="1" x14ac:dyDescent="0.25">
      <c r="A1603" s="59" t="s">
        <v>7328</v>
      </c>
      <c r="B1603" s="60" t="s">
        <v>7329</v>
      </c>
      <c r="C1603" s="60" t="s">
        <v>7329</v>
      </c>
      <c r="D1603" s="60" t="s">
        <v>2868</v>
      </c>
      <c r="E1603" s="61" t="s">
        <v>2152</v>
      </c>
      <c r="F1603" s="60" t="s">
        <v>2153</v>
      </c>
      <c r="G1603" s="62" t="s">
        <v>2762</v>
      </c>
      <c r="H1603" s="63" t="s">
        <v>2763</v>
      </c>
      <c r="I1603" s="64" t="s">
        <v>2764</v>
      </c>
      <c r="J1603" s="63" t="s">
        <v>2765</v>
      </c>
      <c r="K1603" s="65" t="s">
        <v>324</v>
      </c>
      <c r="L1603" s="66">
        <v>1600</v>
      </c>
      <c r="M1603" s="32" t="s">
        <v>7330</v>
      </c>
      <c r="N1603" s="32" t="s">
        <v>2156</v>
      </c>
    </row>
    <row r="1604" spans="1:14" ht="18" customHeight="1" x14ac:dyDescent="0.25">
      <c r="A1604" s="53" t="s">
        <v>7331</v>
      </c>
      <c r="B1604" s="54" t="s">
        <v>7332</v>
      </c>
      <c r="C1604" s="54" t="s">
        <v>7332</v>
      </c>
      <c r="D1604" s="54" t="s">
        <v>2868</v>
      </c>
      <c r="E1604" s="55" t="s">
        <v>2152</v>
      </c>
      <c r="F1604" s="54" t="s">
        <v>2153</v>
      </c>
      <c r="G1604" s="67" t="s">
        <v>2762</v>
      </c>
      <c r="H1604" s="68" t="s">
        <v>2763</v>
      </c>
      <c r="I1604" s="69" t="s">
        <v>2764</v>
      </c>
      <c r="J1604" s="68" t="s">
        <v>2765</v>
      </c>
      <c r="K1604" s="57" t="s">
        <v>324</v>
      </c>
      <c r="L1604" s="58">
        <v>1601</v>
      </c>
      <c r="M1604" s="32" t="s">
        <v>7333</v>
      </c>
      <c r="N1604" s="32" t="s">
        <v>2156</v>
      </c>
    </row>
    <row r="1605" spans="1:14" ht="18" customHeight="1" x14ac:dyDescent="0.25">
      <c r="A1605" s="73" t="s">
        <v>2152</v>
      </c>
      <c r="B1605" s="60" t="s">
        <v>2153</v>
      </c>
      <c r="C1605" s="61"/>
      <c r="D1605" s="61"/>
      <c r="E1605" s="61" t="s">
        <v>2152</v>
      </c>
      <c r="F1605" s="60" t="s">
        <v>2153</v>
      </c>
      <c r="G1605" s="62"/>
      <c r="H1605" s="63"/>
      <c r="I1605" s="64"/>
      <c r="J1605" s="63"/>
      <c r="K1605" s="65" t="s">
        <v>2740</v>
      </c>
      <c r="L1605" s="66">
        <v>1602</v>
      </c>
      <c r="M1605" s="32" t="s">
        <v>2156</v>
      </c>
      <c r="N1605" s="32" t="s">
        <v>2156</v>
      </c>
    </row>
    <row r="1606" spans="1:14" ht="18" customHeight="1" x14ac:dyDescent="0.25">
      <c r="A1606" s="53" t="s">
        <v>7334</v>
      </c>
      <c r="B1606" s="54" t="s">
        <v>7335</v>
      </c>
      <c r="C1606" s="54" t="s">
        <v>7335</v>
      </c>
      <c r="D1606" s="54" t="s">
        <v>7336</v>
      </c>
      <c r="E1606" s="55" t="s">
        <v>2157</v>
      </c>
      <c r="F1606" s="54" t="s">
        <v>2158</v>
      </c>
      <c r="G1606" s="67" t="s">
        <v>2906</v>
      </c>
      <c r="H1606" s="68" t="s">
        <v>2763</v>
      </c>
      <c r="I1606" s="69" t="s">
        <v>2764</v>
      </c>
      <c r="J1606" s="68" t="s">
        <v>2765</v>
      </c>
      <c r="K1606" s="57" t="s">
        <v>324</v>
      </c>
      <c r="L1606" s="58">
        <v>1603</v>
      </c>
      <c r="M1606" s="32" t="s">
        <v>7337</v>
      </c>
      <c r="N1606" s="32" t="s">
        <v>2161</v>
      </c>
    </row>
    <row r="1607" spans="1:14" ht="18" customHeight="1" x14ac:dyDescent="0.25">
      <c r="A1607" s="59" t="s">
        <v>7338</v>
      </c>
      <c r="B1607" s="60" t="s">
        <v>7339</v>
      </c>
      <c r="C1607" s="60" t="s">
        <v>7339</v>
      </c>
      <c r="D1607" s="60" t="s">
        <v>7336</v>
      </c>
      <c r="E1607" s="61" t="s">
        <v>2157</v>
      </c>
      <c r="F1607" s="60" t="s">
        <v>2158</v>
      </c>
      <c r="G1607" s="62" t="s">
        <v>2906</v>
      </c>
      <c r="H1607" s="63" t="s">
        <v>2763</v>
      </c>
      <c r="I1607" s="64" t="s">
        <v>2764</v>
      </c>
      <c r="J1607" s="63" t="s">
        <v>2765</v>
      </c>
      <c r="K1607" s="65" t="s">
        <v>324</v>
      </c>
      <c r="L1607" s="66">
        <v>1604</v>
      </c>
      <c r="M1607" s="32" t="s">
        <v>7340</v>
      </c>
      <c r="N1607" s="32" t="s">
        <v>2161</v>
      </c>
    </row>
    <row r="1608" spans="1:14" ht="18" customHeight="1" x14ac:dyDescent="0.25">
      <c r="A1608" s="53" t="s">
        <v>7341</v>
      </c>
      <c r="B1608" s="54" t="s">
        <v>7342</v>
      </c>
      <c r="C1608" s="54" t="s">
        <v>7342</v>
      </c>
      <c r="D1608" s="54" t="s">
        <v>7336</v>
      </c>
      <c r="E1608" s="55" t="s">
        <v>2157</v>
      </c>
      <c r="F1608" s="54" t="s">
        <v>2158</v>
      </c>
      <c r="G1608" s="67" t="s">
        <v>2906</v>
      </c>
      <c r="H1608" s="68" t="s">
        <v>2763</v>
      </c>
      <c r="I1608" s="69" t="s">
        <v>2764</v>
      </c>
      <c r="J1608" s="68" t="s">
        <v>2765</v>
      </c>
      <c r="K1608" s="57" t="s">
        <v>324</v>
      </c>
      <c r="L1608" s="58">
        <v>1605</v>
      </c>
      <c r="M1608" s="32" t="s">
        <v>7343</v>
      </c>
      <c r="N1608" s="32" t="s">
        <v>2161</v>
      </c>
    </row>
    <row r="1609" spans="1:14" ht="18" customHeight="1" x14ac:dyDescent="0.25">
      <c r="A1609" s="59" t="s">
        <v>7344</v>
      </c>
      <c r="B1609" s="60" t="s">
        <v>7345</v>
      </c>
      <c r="C1609" s="60" t="s">
        <v>7345</v>
      </c>
      <c r="D1609" s="60" t="s">
        <v>7336</v>
      </c>
      <c r="E1609" s="61" t="s">
        <v>2157</v>
      </c>
      <c r="F1609" s="60" t="s">
        <v>2158</v>
      </c>
      <c r="G1609" s="62" t="s">
        <v>2906</v>
      </c>
      <c r="H1609" s="63" t="s">
        <v>2763</v>
      </c>
      <c r="I1609" s="64" t="s">
        <v>2764</v>
      </c>
      <c r="J1609" s="63" t="s">
        <v>2765</v>
      </c>
      <c r="K1609" s="65" t="s">
        <v>324</v>
      </c>
      <c r="L1609" s="66">
        <v>1606</v>
      </c>
      <c r="M1609" s="32" t="s">
        <v>7346</v>
      </c>
      <c r="N1609" s="32" t="s">
        <v>2161</v>
      </c>
    </row>
    <row r="1610" spans="1:14" ht="18" customHeight="1" x14ac:dyDescent="0.25">
      <c r="A1610" s="53" t="s">
        <v>7347</v>
      </c>
      <c r="B1610" s="54" t="s">
        <v>7348</v>
      </c>
      <c r="C1610" s="54" t="s">
        <v>7348</v>
      </c>
      <c r="D1610" s="54" t="s">
        <v>7336</v>
      </c>
      <c r="E1610" s="55" t="s">
        <v>2157</v>
      </c>
      <c r="F1610" s="54" t="s">
        <v>2158</v>
      </c>
      <c r="G1610" s="67" t="s">
        <v>2906</v>
      </c>
      <c r="H1610" s="68" t="s">
        <v>2763</v>
      </c>
      <c r="I1610" s="69" t="s">
        <v>2764</v>
      </c>
      <c r="J1610" s="68" t="s">
        <v>2765</v>
      </c>
      <c r="K1610" s="57" t="s">
        <v>324</v>
      </c>
      <c r="L1610" s="58">
        <v>1607</v>
      </c>
      <c r="M1610" s="32" t="s">
        <v>7349</v>
      </c>
      <c r="N1610" s="32" t="s">
        <v>2161</v>
      </c>
    </row>
    <row r="1611" spans="1:14" ht="18" customHeight="1" x14ac:dyDescent="0.25">
      <c r="A1611" s="59" t="s">
        <v>7350</v>
      </c>
      <c r="B1611" s="60" t="s">
        <v>7351</v>
      </c>
      <c r="C1611" s="60" t="s">
        <v>7351</v>
      </c>
      <c r="D1611" s="60" t="s">
        <v>7336</v>
      </c>
      <c r="E1611" s="61" t="s">
        <v>2157</v>
      </c>
      <c r="F1611" s="60" t="s">
        <v>2158</v>
      </c>
      <c r="G1611" s="62" t="s">
        <v>2906</v>
      </c>
      <c r="H1611" s="63" t="s">
        <v>2763</v>
      </c>
      <c r="I1611" s="64" t="s">
        <v>2764</v>
      </c>
      <c r="J1611" s="63" t="s">
        <v>2765</v>
      </c>
      <c r="K1611" s="65" t="s">
        <v>324</v>
      </c>
      <c r="L1611" s="66">
        <v>1608</v>
      </c>
      <c r="M1611" s="32" t="s">
        <v>7352</v>
      </c>
      <c r="N1611" s="32" t="s">
        <v>2161</v>
      </c>
    </row>
    <row r="1612" spans="1:14" ht="18" customHeight="1" x14ac:dyDescent="0.25">
      <c r="A1612" s="53" t="s">
        <v>7353</v>
      </c>
      <c r="B1612" s="54" t="s">
        <v>7354</v>
      </c>
      <c r="C1612" s="54" t="s">
        <v>7354</v>
      </c>
      <c r="D1612" s="54" t="s">
        <v>7336</v>
      </c>
      <c r="E1612" s="55" t="s">
        <v>2157</v>
      </c>
      <c r="F1612" s="54" t="s">
        <v>2158</v>
      </c>
      <c r="G1612" s="67" t="s">
        <v>2906</v>
      </c>
      <c r="H1612" s="68" t="s">
        <v>2763</v>
      </c>
      <c r="I1612" s="69" t="s">
        <v>2764</v>
      </c>
      <c r="J1612" s="68" t="s">
        <v>2765</v>
      </c>
      <c r="K1612" s="57" t="s">
        <v>324</v>
      </c>
      <c r="L1612" s="58">
        <v>1609</v>
      </c>
      <c r="M1612" s="32" t="s">
        <v>7355</v>
      </c>
      <c r="N1612" s="32" t="s">
        <v>2161</v>
      </c>
    </row>
    <row r="1613" spans="1:14" ht="18" customHeight="1" x14ac:dyDescent="0.25">
      <c r="A1613" s="59" t="s">
        <v>7356</v>
      </c>
      <c r="B1613" s="60" t="s">
        <v>7357</v>
      </c>
      <c r="C1613" s="60" t="s">
        <v>7357</v>
      </c>
      <c r="D1613" s="60" t="s">
        <v>7336</v>
      </c>
      <c r="E1613" s="61" t="s">
        <v>2157</v>
      </c>
      <c r="F1613" s="60" t="s">
        <v>2158</v>
      </c>
      <c r="G1613" s="62" t="s">
        <v>2906</v>
      </c>
      <c r="H1613" s="63" t="s">
        <v>2763</v>
      </c>
      <c r="I1613" s="64" t="s">
        <v>2764</v>
      </c>
      <c r="J1613" s="63" t="s">
        <v>2765</v>
      </c>
      <c r="K1613" s="65" t="s">
        <v>324</v>
      </c>
      <c r="L1613" s="66">
        <v>1610</v>
      </c>
      <c r="M1613" s="32" t="s">
        <v>7358</v>
      </c>
      <c r="N1613" s="32" t="s">
        <v>2161</v>
      </c>
    </row>
    <row r="1614" spans="1:14" ht="18" customHeight="1" x14ac:dyDescent="0.25">
      <c r="A1614" s="53" t="s">
        <v>7359</v>
      </c>
      <c r="B1614" s="54" t="s">
        <v>7360</v>
      </c>
      <c r="C1614" s="54" t="s">
        <v>7360</v>
      </c>
      <c r="D1614" s="54" t="s">
        <v>7336</v>
      </c>
      <c r="E1614" s="55" t="s">
        <v>2157</v>
      </c>
      <c r="F1614" s="54" t="s">
        <v>2158</v>
      </c>
      <c r="G1614" s="67" t="s">
        <v>2906</v>
      </c>
      <c r="H1614" s="68" t="s">
        <v>2763</v>
      </c>
      <c r="I1614" s="69" t="s">
        <v>2764</v>
      </c>
      <c r="J1614" s="68" t="s">
        <v>2765</v>
      </c>
      <c r="K1614" s="57" t="s">
        <v>324</v>
      </c>
      <c r="L1614" s="58">
        <v>1611</v>
      </c>
      <c r="M1614" s="32" t="s">
        <v>7361</v>
      </c>
      <c r="N1614" s="32" t="s">
        <v>2161</v>
      </c>
    </row>
    <row r="1615" spans="1:14" ht="18" customHeight="1" x14ac:dyDescent="0.25">
      <c r="A1615" s="59" t="s">
        <v>7362</v>
      </c>
      <c r="B1615" s="60" t="s">
        <v>7363</v>
      </c>
      <c r="C1615" s="60" t="s">
        <v>7363</v>
      </c>
      <c r="D1615" s="60" t="s">
        <v>7336</v>
      </c>
      <c r="E1615" s="61" t="s">
        <v>2157</v>
      </c>
      <c r="F1615" s="60" t="s">
        <v>2158</v>
      </c>
      <c r="G1615" s="62" t="s">
        <v>2906</v>
      </c>
      <c r="H1615" s="63" t="s">
        <v>2763</v>
      </c>
      <c r="I1615" s="64" t="s">
        <v>2764</v>
      </c>
      <c r="J1615" s="63" t="s">
        <v>2765</v>
      </c>
      <c r="K1615" s="65" t="s">
        <v>324</v>
      </c>
      <c r="L1615" s="66">
        <v>1612</v>
      </c>
      <c r="M1615" s="32" t="s">
        <v>7364</v>
      </c>
      <c r="N1615" s="32" t="s">
        <v>2161</v>
      </c>
    </row>
    <row r="1616" spans="1:14" ht="18" customHeight="1" x14ac:dyDescent="0.25">
      <c r="A1616" s="53" t="s">
        <v>7365</v>
      </c>
      <c r="B1616" s="54" t="s">
        <v>7366</v>
      </c>
      <c r="C1616" s="54" t="s">
        <v>7366</v>
      </c>
      <c r="D1616" s="54" t="s">
        <v>7336</v>
      </c>
      <c r="E1616" s="55" t="s">
        <v>2157</v>
      </c>
      <c r="F1616" s="54" t="s">
        <v>2158</v>
      </c>
      <c r="G1616" s="67" t="s">
        <v>2906</v>
      </c>
      <c r="H1616" s="68" t="s">
        <v>2763</v>
      </c>
      <c r="I1616" s="69" t="s">
        <v>2764</v>
      </c>
      <c r="J1616" s="68" t="s">
        <v>2765</v>
      </c>
      <c r="K1616" s="57" t="s">
        <v>324</v>
      </c>
      <c r="L1616" s="58">
        <v>1613</v>
      </c>
      <c r="M1616" s="32" t="s">
        <v>7367</v>
      </c>
      <c r="N1616" s="32" t="s">
        <v>2161</v>
      </c>
    </row>
    <row r="1617" spans="1:14" ht="18" customHeight="1" x14ac:dyDescent="0.25">
      <c r="A1617" s="59" t="s">
        <v>7368</v>
      </c>
      <c r="B1617" s="60" t="s">
        <v>7369</v>
      </c>
      <c r="C1617" s="60" t="s">
        <v>7369</v>
      </c>
      <c r="D1617" s="60" t="s">
        <v>7336</v>
      </c>
      <c r="E1617" s="61" t="s">
        <v>2157</v>
      </c>
      <c r="F1617" s="60" t="s">
        <v>2158</v>
      </c>
      <c r="G1617" s="62" t="s">
        <v>2906</v>
      </c>
      <c r="H1617" s="63" t="s">
        <v>2763</v>
      </c>
      <c r="I1617" s="64" t="s">
        <v>2764</v>
      </c>
      <c r="J1617" s="63" t="s">
        <v>2765</v>
      </c>
      <c r="K1617" s="65" t="s">
        <v>324</v>
      </c>
      <c r="L1617" s="66">
        <v>1614</v>
      </c>
      <c r="M1617" s="32" t="s">
        <v>7370</v>
      </c>
      <c r="N1617" s="32" t="s">
        <v>2161</v>
      </c>
    </row>
    <row r="1618" spans="1:14" ht="18" customHeight="1" x14ac:dyDescent="0.25">
      <c r="A1618" s="53" t="s">
        <v>7371</v>
      </c>
      <c r="B1618" s="54" t="s">
        <v>7372</v>
      </c>
      <c r="C1618" s="54" t="s">
        <v>7372</v>
      </c>
      <c r="D1618" s="54" t="s">
        <v>7336</v>
      </c>
      <c r="E1618" s="55" t="s">
        <v>2157</v>
      </c>
      <c r="F1618" s="54" t="s">
        <v>2158</v>
      </c>
      <c r="G1618" s="67" t="s">
        <v>2906</v>
      </c>
      <c r="H1618" s="68" t="s">
        <v>2763</v>
      </c>
      <c r="I1618" s="69" t="s">
        <v>2764</v>
      </c>
      <c r="J1618" s="68" t="s">
        <v>2765</v>
      </c>
      <c r="K1618" s="57" t="s">
        <v>324</v>
      </c>
      <c r="L1618" s="58">
        <v>1615</v>
      </c>
      <c r="M1618" s="32" t="s">
        <v>7373</v>
      </c>
      <c r="N1618" s="32" t="s">
        <v>2161</v>
      </c>
    </row>
    <row r="1619" spans="1:14" ht="18" customHeight="1" x14ac:dyDescent="0.25">
      <c r="A1619" s="59" t="s">
        <v>7374</v>
      </c>
      <c r="B1619" s="60" t="s">
        <v>7375</v>
      </c>
      <c r="C1619" s="60" t="s">
        <v>7375</v>
      </c>
      <c r="D1619" s="60" t="s">
        <v>7336</v>
      </c>
      <c r="E1619" s="61" t="s">
        <v>2157</v>
      </c>
      <c r="F1619" s="60" t="s">
        <v>2158</v>
      </c>
      <c r="G1619" s="62" t="s">
        <v>2906</v>
      </c>
      <c r="H1619" s="63" t="s">
        <v>2763</v>
      </c>
      <c r="I1619" s="64" t="s">
        <v>2764</v>
      </c>
      <c r="J1619" s="63" t="s">
        <v>2765</v>
      </c>
      <c r="K1619" s="65" t="s">
        <v>324</v>
      </c>
      <c r="L1619" s="66">
        <v>1616</v>
      </c>
      <c r="M1619" s="32" t="s">
        <v>7376</v>
      </c>
      <c r="N1619" s="32" t="s">
        <v>2161</v>
      </c>
    </row>
    <row r="1620" spans="1:14" ht="18" customHeight="1" x14ac:dyDescent="0.25">
      <c r="A1620" s="53" t="s">
        <v>7377</v>
      </c>
      <c r="B1620" s="54" t="s">
        <v>7378</v>
      </c>
      <c r="C1620" s="54" t="s">
        <v>7378</v>
      </c>
      <c r="D1620" s="54" t="s">
        <v>7336</v>
      </c>
      <c r="E1620" s="55" t="s">
        <v>2157</v>
      </c>
      <c r="F1620" s="54" t="s">
        <v>2158</v>
      </c>
      <c r="G1620" s="67" t="s">
        <v>2906</v>
      </c>
      <c r="H1620" s="68" t="s">
        <v>2763</v>
      </c>
      <c r="I1620" s="69" t="s">
        <v>2764</v>
      </c>
      <c r="J1620" s="68" t="s">
        <v>2765</v>
      </c>
      <c r="K1620" s="57" t="s">
        <v>324</v>
      </c>
      <c r="L1620" s="58">
        <v>1617</v>
      </c>
      <c r="M1620" s="32" t="s">
        <v>7379</v>
      </c>
      <c r="N1620" s="32" t="s">
        <v>2161</v>
      </c>
    </row>
    <row r="1621" spans="1:14" ht="18" customHeight="1" x14ac:dyDescent="0.25">
      <c r="A1621" s="59" t="s">
        <v>7380</v>
      </c>
      <c r="B1621" s="60" t="s">
        <v>7381</v>
      </c>
      <c r="C1621" s="60" t="s">
        <v>7381</v>
      </c>
      <c r="D1621" s="60" t="s">
        <v>7336</v>
      </c>
      <c r="E1621" s="61" t="s">
        <v>2157</v>
      </c>
      <c r="F1621" s="60" t="s">
        <v>2158</v>
      </c>
      <c r="G1621" s="62" t="s">
        <v>2906</v>
      </c>
      <c r="H1621" s="63" t="s">
        <v>2763</v>
      </c>
      <c r="I1621" s="64" t="s">
        <v>2764</v>
      </c>
      <c r="J1621" s="63" t="s">
        <v>2765</v>
      </c>
      <c r="K1621" s="65" t="s">
        <v>324</v>
      </c>
      <c r="L1621" s="66">
        <v>1618</v>
      </c>
      <c r="M1621" s="32" t="s">
        <v>7382</v>
      </c>
      <c r="N1621" s="32" t="s">
        <v>2161</v>
      </c>
    </row>
    <row r="1622" spans="1:14" ht="18" customHeight="1" x14ac:dyDescent="0.25">
      <c r="A1622" s="53" t="s">
        <v>7383</v>
      </c>
      <c r="B1622" s="54" t="s">
        <v>7384</v>
      </c>
      <c r="C1622" s="54" t="s">
        <v>7384</v>
      </c>
      <c r="D1622" s="54" t="s">
        <v>7336</v>
      </c>
      <c r="E1622" s="55" t="s">
        <v>2157</v>
      </c>
      <c r="F1622" s="54" t="s">
        <v>2158</v>
      </c>
      <c r="G1622" s="67" t="s">
        <v>2906</v>
      </c>
      <c r="H1622" s="68" t="s">
        <v>2763</v>
      </c>
      <c r="I1622" s="69" t="s">
        <v>2764</v>
      </c>
      <c r="J1622" s="68" t="s">
        <v>2765</v>
      </c>
      <c r="K1622" s="57" t="s">
        <v>324</v>
      </c>
      <c r="L1622" s="58">
        <v>1619</v>
      </c>
      <c r="M1622" s="32" t="s">
        <v>7385</v>
      </c>
      <c r="N1622" s="32" t="s">
        <v>2161</v>
      </c>
    </row>
    <row r="1623" spans="1:14" ht="18" customHeight="1" x14ac:dyDescent="0.25">
      <c r="A1623" s="59" t="s">
        <v>7386</v>
      </c>
      <c r="B1623" s="60" t="s">
        <v>7387</v>
      </c>
      <c r="C1623" s="60" t="s">
        <v>7387</v>
      </c>
      <c r="D1623" s="60" t="s">
        <v>7336</v>
      </c>
      <c r="E1623" s="61" t="s">
        <v>2157</v>
      </c>
      <c r="F1623" s="60" t="s">
        <v>2158</v>
      </c>
      <c r="G1623" s="62" t="s">
        <v>2906</v>
      </c>
      <c r="H1623" s="63" t="s">
        <v>2763</v>
      </c>
      <c r="I1623" s="64" t="s">
        <v>2764</v>
      </c>
      <c r="J1623" s="63" t="s">
        <v>2765</v>
      </c>
      <c r="K1623" s="65" t="s">
        <v>324</v>
      </c>
      <c r="L1623" s="66">
        <v>1620</v>
      </c>
      <c r="M1623" s="32" t="s">
        <v>7388</v>
      </c>
      <c r="N1623" s="32" t="s">
        <v>2161</v>
      </c>
    </row>
    <row r="1624" spans="1:14" ht="18" customHeight="1" x14ac:dyDescent="0.25">
      <c r="A1624" s="53" t="s">
        <v>7389</v>
      </c>
      <c r="B1624" s="54" t="s">
        <v>7390</v>
      </c>
      <c r="C1624" s="54" t="s">
        <v>7390</v>
      </c>
      <c r="D1624" s="54" t="s">
        <v>7336</v>
      </c>
      <c r="E1624" s="55" t="s">
        <v>2157</v>
      </c>
      <c r="F1624" s="54" t="s">
        <v>2158</v>
      </c>
      <c r="G1624" s="67" t="s">
        <v>2906</v>
      </c>
      <c r="H1624" s="68" t="s">
        <v>2763</v>
      </c>
      <c r="I1624" s="69" t="s">
        <v>2764</v>
      </c>
      <c r="J1624" s="68" t="s">
        <v>2765</v>
      </c>
      <c r="K1624" s="57" t="s">
        <v>324</v>
      </c>
      <c r="L1624" s="58">
        <v>1621</v>
      </c>
      <c r="M1624" s="32" t="s">
        <v>7391</v>
      </c>
      <c r="N1624" s="32" t="s">
        <v>2161</v>
      </c>
    </row>
    <row r="1625" spans="1:14" ht="18" customHeight="1" x14ac:dyDescent="0.25">
      <c r="A1625" s="59" t="s">
        <v>7392</v>
      </c>
      <c r="B1625" s="60" t="s">
        <v>7393</v>
      </c>
      <c r="C1625" s="60" t="s">
        <v>7393</v>
      </c>
      <c r="D1625" s="60" t="s">
        <v>7336</v>
      </c>
      <c r="E1625" s="61" t="s">
        <v>2157</v>
      </c>
      <c r="F1625" s="60" t="s">
        <v>2158</v>
      </c>
      <c r="G1625" s="62" t="s">
        <v>2906</v>
      </c>
      <c r="H1625" s="63" t="s">
        <v>2763</v>
      </c>
      <c r="I1625" s="64" t="s">
        <v>2764</v>
      </c>
      <c r="J1625" s="63" t="s">
        <v>2765</v>
      </c>
      <c r="K1625" s="65" t="s">
        <v>324</v>
      </c>
      <c r="L1625" s="66">
        <v>1622</v>
      </c>
      <c r="M1625" s="32" t="s">
        <v>7394</v>
      </c>
      <c r="N1625" s="32" t="s">
        <v>2161</v>
      </c>
    </row>
    <row r="1626" spans="1:14" ht="18" customHeight="1" x14ac:dyDescent="0.25">
      <c r="A1626" s="53" t="s">
        <v>7395</v>
      </c>
      <c r="B1626" s="54" t="s">
        <v>7396</v>
      </c>
      <c r="C1626" s="54" t="s">
        <v>7396</v>
      </c>
      <c r="D1626" s="54" t="s">
        <v>7336</v>
      </c>
      <c r="E1626" s="55" t="s">
        <v>2157</v>
      </c>
      <c r="F1626" s="54" t="s">
        <v>2158</v>
      </c>
      <c r="G1626" s="67" t="s">
        <v>2906</v>
      </c>
      <c r="H1626" s="68" t="s">
        <v>2763</v>
      </c>
      <c r="I1626" s="69" t="s">
        <v>2764</v>
      </c>
      <c r="J1626" s="68" t="s">
        <v>2765</v>
      </c>
      <c r="K1626" s="57" t="s">
        <v>324</v>
      </c>
      <c r="L1626" s="58">
        <v>1623</v>
      </c>
      <c r="M1626" s="32" t="s">
        <v>7397</v>
      </c>
      <c r="N1626" s="32" t="s">
        <v>2161</v>
      </c>
    </row>
    <row r="1627" spans="1:14" ht="18" customHeight="1" x14ac:dyDescent="0.25">
      <c r="A1627" s="59" t="s">
        <v>7398</v>
      </c>
      <c r="B1627" s="60" t="s">
        <v>7399</v>
      </c>
      <c r="C1627" s="60" t="s">
        <v>7399</v>
      </c>
      <c r="D1627" s="60" t="s">
        <v>7336</v>
      </c>
      <c r="E1627" s="61" t="s">
        <v>2157</v>
      </c>
      <c r="F1627" s="60" t="s">
        <v>2158</v>
      </c>
      <c r="G1627" s="62" t="s">
        <v>2906</v>
      </c>
      <c r="H1627" s="63" t="s">
        <v>2763</v>
      </c>
      <c r="I1627" s="64" t="s">
        <v>2764</v>
      </c>
      <c r="J1627" s="63" t="s">
        <v>2765</v>
      </c>
      <c r="K1627" s="65" t="s">
        <v>324</v>
      </c>
      <c r="L1627" s="66">
        <v>1624</v>
      </c>
      <c r="M1627" s="32" t="s">
        <v>7400</v>
      </c>
      <c r="N1627" s="32" t="s">
        <v>2161</v>
      </c>
    </row>
    <row r="1628" spans="1:14" ht="18" customHeight="1" x14ac:dyDescent="0.25">
      <c r="A1628" s="72" t="s">
        <v>2157</v>
      </c>
      <c r="B1628" s="54" t="s">
        <v>2158</v>
      </c>
      <c r="C1628" s="55"/>
      <c r="D1628" s="55"/>
      <c r="E1628" s="55" t="s">
        <v>2157</v>
      </c>
      <c r="F1628" s="54" t="s">
        <v>2158</v>
      </c>
      <c r="G1628" s="67"/>
      <c r="H1628" s="68"/>
      <c r="I1628" s="69"/>
      <c r="J1628" s="68"/>
      <c r="K1628" s="57" t="s">
        <v>2740</v>
      </c>
      <c r="L1628" s="58">
        <v>1625</v>
      </c>
      <c r="M1628" s="32" t="s">
        <v>2161</v>
      </c>
      <c r="N1628" s="32" t="s">
        <v>2161</v>
      </c>
    </row>
    <row r="1629" spans="1:14" ht="18" customHeight="1" x14ac:dyDescent="0.25">
      <c r="A1629" s="59" t="s">
        <v>7401</v>
      </c>
      <c r="B1629" s="60" t="s">
        <v>7402</v>
      </c>
      <c r="C1629" s="60" t="s">
        <v>7402</v>
      </c>
      <c r="D1629" s="60" t="s">
        <v>4378</v>
      </c>
      <c r="E1629" s="61" t="s">
        <v>2162</v>
      </c>
      <c r="F1629" s="60" t="s">
        <v>2163</v>
      </c>
      <c r="G1629" s="62" t="s">
        <v>7403</v>
      </c>
      <c r="H1629" s="63" t="s">
        <v>2763</v>
      </c>
      <c r="I1629" s="64" t="s">
        <v>2764</v>
      </c>
      <c r="J1629" s="63" t="s">
        <v>2765</v>
      </c>
      <c r="K1629" s="65" t="s">
        <v>324</v>
      </c>
      <c r="L1629" s="66">
        <v>1626</v>
      </c>
      <c r="M1629" s="32" t="s">
        <v>7404</v>
      </c>
      <c r="N1629" s="32" t="s">
        <v>2166</v>
      </c>
    </row>
    <row r="1630" spans="1:14" ht="18" customHeight="1" x14ac:dyDescent="0.25">
      <c r="A1630" s="53" t="s">
        <v>7405</v>
      </c>
      <c r="B1630" s="54" t="s">
        <v>7406</v>
      </c>
      <c r="C1630" s="54" t="s">
        <v>7406</v>
      </c>
      <c r="D1630" s="54" t="s">
        <v>4378</v>
      </c>
      <c r="E1630" s="55" t="s">
        <v>2162</v>
      </c>
      <c r="F1630" s="54" t="s">
        <v>2163</v>
      </c>
      <c r="G1630" s="67" t="s">
        <v>7403</v>
      </c>
      <c r="H1630" s="68" t="s">
        <v>2763</v>
      </c>
      <c r="I1630" s="69" t="s">
        <v>2764</v>
      </c>
      <c r="J1630" s="68" t="s">
        <v>2765</v>
      </c>
      <c r="K1630" s="57" t="s">
        <v>324</v>
      </c>
      <c r="L1630" s="58">
        <v>1627</v>
      </c>
      <c r="M1630" s="32" t="s">
        <v>7407</v>
      </c>
      <c r="N1630" s="32" t="s">
        <v>2166</v>
      </c>
    </row>
    <row r="1631" spans="1:14" ht="18" customHeight="1" x14ac:dyDescent="0.25">
      <c r="A1631" s="59" t="s">
        <v>7408</v>
      </c>
      <c r="B1631" s="60" t="s">
        <v>7409</v>
      </c>
      <c r="C1631" s="60" t="s">
        <v>7409</v>
      </c>
      <c r="D1631" s="60" t="s">
        <v>4378</v>
      </c>
      <c r="E1631" s="61" t="s">
        <v>2162</v>
      </c>
      <c r="F1631" s="60" t="s">
        <v>2163</v>
      </c>
      <c r="G1631" s="62" t="s">
        <v>7403</v>
      </c>
      <c r="H1631" s="63" t="s">
        <v>2763</v>
      </c>
      <c r="I1631" s="64" t="s">
        <v>2764</v>
      </c>
      <c r="J1631" s="63" t="s">
        <v>2765</v>
      </c>
      <c r="K1631" s="65" t="s">
        <v>324</v>
      </c>
      <c r="L1631" s="66">
        <v>1628</v>
      </c>
      <c r="M1631" s="32" t="s">
        <v>7410</v>
      </c>
      <c r="N1631" s="32" t="s">
        <v>2166</v>
      </c>
    </row>
    <row r="1632" spans="1:14" ht="18" customHeight="1" x14ac:dyDescent="0.25">
      <c r="A1632" s="53" t="s">
        <v>7411</v>
      </c>
      <c r="B1632" s="54" t="s">
        <v>7412</v>
      </c>
      <c r="C1632" s="54" t="s">
        <v>7412</v>
      </c>
      <c r="D1632" s="54" t="s">
        <v>4378</v>
      </c>
      <c r="E1632" s="55" t="s">
        <v>2162</v>
      </c>
      <c r="F1632" s="54" t="s">
        <v>2163</v>
      </c>
      <c r="G1632" s="67" t="s">
        <v>7403</v>
      </c>
      <c r="H1632" s="68" t="s">
        <v>2763</v>
      </c>
      <c r="I1632" s="69" t="s">
        <v>2764</v>
      </c>
      <c r="J1632" s="68" t="s">
        <v>2765</v>
      </c>
      <c r="K1632" s="57" t="s">
        <v>324</v>
      </c>
      <c r="L1632" s="58">
        <v>1629</v>
      </c>
      <c r="M1632" s="32" t="s">
        <v>7413</v>
      </c>
      <c r="N1632" s="32" t="s">
        <v>2166</v>
      </c>
    </row>
    <row r="1633" spans="1:14" ht="18" customHeight="1" x14ac:dyDescent="0.25">
      <c r="A1633" s="59" t="s">
        <v>7414</v>
      </c>
      <c r="B1633" s="60" t="s">
        <v>7415</v>
      </c>
      <c r="C1633" s="60" t="s">
        <v>7415</v>
      </c>
      <c r="D1633" s="60" t="s">
        <v>4378</v>
      </c>
      <c r="E1633" s="61" t="s">
        <v>2162</v>
      </c>
      <c r="F1633" s="60" t="s">
        <v>2163</v>
      </c>
      <c r="G1633" s="62" t="s">
        <v>7403</v>
      </c>
      <c r="H1633" s="63" t="s">
        <v>2763</v>
      </c>
      <c r="I1633" s="64" t="s">
        <v>2764</v>
      </c>
      <c r="J1633" s="63" t="s">
        <v>2765</v>
      </c>
      <c r="K1633" s="65" t="s">
        <v>324</v>
      </c>
      <c r="L1633" s="66">
        <v>1630</v>
      </c>
      <c r="M1633" s="32" t="s">
        <v>7416</v>
      </c>
      <c r="N1633" s="32" t="s">
        <v>2166</v>
      </c>
    </row>
    <row r="1634" spans="1:14" ht="18" customHeight="1" x14ac:dyDescent="0.25">
      <c r="A1634" s="53" t="s">
        <v>7417</v>
      </c>
      <c r="B1634" s="54" t="s">
        <v>7418</v>
      </c>
      <c r="C1634" s="54" t="s">
        <v>7418</v>
      </c>
      <c r="D1634" s="54" t="s">
        <v>4378</v>
      </c>
      <c r="E1634" s="55" t="s">
        <v>2162</v>
      </c>
      <c r="F1634" s="54" t="s">
        <v>2163</v>
      </c>
      <c r="G1634" s="67" t="s">
        <v>7403</v>
      </c>
      <c r="H1634" s="68" t="s">
        <v>2763</v>
      </c>
      <c r="I1634" s="69" t="s">
        <v>2764</v>
      </c>
      <c r="J1634" s="68" t="s">
        <v>2765</v>
      </c>
      <c r="K1634" s="57" t="s">
        <v>324</v>
      </c>
      <c r="L1634" s="58">
        <v>1631</v>
      </c>
      <c r="M1634" s="32" t="s">
        <v>7419</v>
      </c>
      <c r="N1634" s="32" t="s">
        <v>2166</v>
      </c>
    </row>
    <row r="1635" spans="1:14" ht="18" customHeight="1" x14ac:dyDescent="0.25">
      <c r="A1635" s="59" t="s">
        <v>7420</v>
      </c>
      <c r="B1635" s="60" t="s">
        <v>7421</v>
      </c>
      <c r="C1635" s="60" t="s">
        <v>7421</v>
      </c>
      <c r="D1635" s="60" t="s">
        <v>4378</v>
      </c>
      <c r="E1635" s="61" t="s">
        <v>2162</v>
      </c>
      <c r="F1635" s="60" t="s">
        <v>2163</v>
      </c>
      <c r="G1635" s="62" t="s">
        <v>7403</v>
      </c>
      <c r="H1635" s="63" t="s">
        <v>2763</v>
      </c>
      <c r="I1635" s="64" t="s">
        <v>2764</v>
      </c>
      <c r="J1635" s="63" t="s">
        <v>2765</v>
      </c>
      <c r="K1635" s="65" t="s">
        <v>324</v>
      </c>
      <c r="L1635" s="66">
        <v>1632</v>
      </c>
      <c r="M1635" s="32" t="s">
        <v>7422</v>
      </c>
      <c r="N1635" s="32" t="s">
        <v>2166</v>
      </c>
    </row>
    <row r="1636" spans="1:14" ht="18" customHeight="1" x14ac:dyDescent="0.25">
      <c r="A1636" s="53" t="s">
        <v>7423</v>
      </c>
      <c r="B1636" s="54" t="s">
        <v>7424</v>
      </c>
      <c r="C1636" s="54" t="s">
        <v>7424</v>
      </c>
      <c r="D1636" s="54" t="s">
        <v>4378</v>
      </c>
      <c r="E1636" s="55" t="s">
        <v>2162</v>
      </c>
      <c r="F1636" s="54" t="s">
        <v>2163</v>
      </c>
      <c r="G1636" s="67" t="s">
        <v>7403</v>
      </c>
      <c r="H1636" s="68" t="s">
        <v>2763</v>
      </c>
      <c r="I1636" s="69" t="s">
        <v>2764</v>
      </c>
      <c r="J1636" s="68" t="s">
        <v>2765</v>
      </c>
      <c r="K1636" s="57" t="s">
        <v>324</v>
      </c>
      <c r="L1636" s="58">
        <v>1633</v>
      </c>
      <c r="M1636" s="32" t="s">
        <v>7425</v>
      </c>
      <c r="N1636" s="32" t="s">
        <v>2166</v>
      </c>
    </row>
    <row r="1637" spans="1:14" ht="18" customHeight="1" x14ac:dyDescent="0.25">
      <c r="A1637" s="59" t="s">
        <v>7426</v>
      </c>
      <c r="B1637" s="60" t="s">
        <v>7427</v>
      </c>
      <c r="C1637" s="60" t="s">
        <v>7427</v>
      </c>
      <c r="D1637" s="60" t="s">
        <v>4378</v>
      </c>
      <c r="E1637" s="61" t="s">
        <v>2162</v>
      </c>
      <c r="F1637" s="60" t="s">
        <v>2163</v>
      </c>
      <c r="G1637" s="62" t="s">
        <v>7403</v>
      </c>
      <c r="H1637" s="63" t="s">
        <v>2763</v>
      </c>
      <c r="I1637" s="64" t="s">
        <v>2764</v>
      </c>
      <c r="J1637" s="63" t="s">
        <v>2765</v>
      </c>
      <c r="K1637" s="65" t="s">
        <v>324</v>
      </c>
      <c r="L1637" s="66">
        <v>1634</v>
      </c>
      <c r="M1637" s="32" t="s">
        <v>7428</v>
      </c>
      <c r="N1637" s="32" t="s">
        <v>2166</v>
      </c>
    </row>
    <row r="1638" spans="1:14" ht="18" customHeight="1" x14ac:dyDescent="0.25">
      <c r="A1638" s="53" t="s">
        <v>7429</v>
      </c>
      <c r="B1638" s="54" t="s">
        <v>7430</v>
      </c>
      <c r="C1638" s="54" t="s">
        <v>7430</v>
      </c>
      <c r="D1638" s="54" t="s">
        <v>4378</v>
      </c>
      <c r="E1638" s="55" t="s">
        <v>2162</v>
      </c>
      <c r="F1638" s="54" t="s">
        <v>2163</v>
      </c>
      <c r="G1638" s="67" t="s">
        <v>7403</v>
      </c>
      <c r="H1638" s="68" t="s">
        <v>2763</v>
      </c>
      <c r="I1638" s="69" t="s">
        <v>2764</v>
      </c>
      <c r="J1638" s="68" t="s">
        <v>2765</v>
      </c>
      <c r="K1638" s="57" t="s">
        <v>324</v>
      </c>
      <c r="L1638" s="58">
        <v>1635</v>
      </c>
      <c r="M1638" s="32" t="s">
        <v>7431</v>
      </c>
      <c r="N1638" s="32" t="s">
        <v>2166</v>
      </c>
    </row>
    <row r="1639" spans="1:14" ht="18" customHeight="1" x14ac:dyDescent="0.25">
      <c r="A1639" s="59" t="s">
        <v>7432</v>
      </c>
      <c r="B1639" s="60" t="s">
        <v>7433</v>
      </c>
      <c r="C1639" s="60" t="s">
        <v>7433</v>
      </c>
      <c r="D1639" s="60" t="s">
        <v>4378</v>
      </c>
      <c r="E1639" s="61" t="s">
        <v>2162</v>
      </c>
      <c r="F1639" s="60" t="s">
        <v>2163</v>
      </c>
      <c r="G1639" s="62" t="s">
        <v>7403</v>
      </c>
      <c r="H1639" s="63" t="s">
        <v>2763</v>
      </c>
      <c r="I1639" s="64" t="s">
        <v>2764</v>
      </c>
      <c r="J1639" s="63" t="s">
        <v>2765</v>
      </c>
      <c r="K1639" s="65" t="s">
        <v>324</v>
      </c>
      <c r="L1639" s="66">
        <v>1636</v>
      </c>
      <c r="M1639" s="32" t="s">
        <v>7434</v>
      </c>
      <c r="N1639" s="32" t="s">
        <v>2166</v>
      </c>
    </row>
    <row r="1640" spans="1:14" ht="18" customHeight="1" x14ac:dyDescent="0.25">
      <c r="A1640" s="72" t="s">
        <v>2162</v>
      </c>
      <c r="B1640" s="54" t="s">
        <v>2163</v>
      </c>
      <c r="C1640" s="55"/>
      <c r="D1640" s="55"/>
      <c r="E1640" s="55" t="s">
        <v>2162</v>
      </c>
      <c r="F1640" s="54" t="s">
        <v>2163</v>
      </c>
      <c r="G1640" s="67"/>
      <c r="H1640" s="68"/>
      <c r="I1640" s="69"/>
      <c r="J1640" s="68"/>
      <c r="K1640" s="57" t="s">
        <v>2740</v>
      </c>
      <c r="L1640" s="58">
        <v>1637</v>
      </c>
      <c r="M1640" s="32" t="s">
        <v>2166</v>
      </c>
      <c r="N1640" s="32" t="s">
        <v>2166</v>
      </c>
    </row>
    <row r="1641" spans="1:14" ht="18" customHeight="1" x14ac:dyDescent="0.25">
      <c r="A1641" s="59" t="s">
        <v>7435</v>
      </c>
      <c r="B1641" s="60" t="s">
        <v>7436</v>
      </c>
      <c r="C1641" s="60" t="s">
        <v>7436</v>
      </c>
      <c r="D1641" s="60" t="s">
        <v>2868</v>
      </c>
      <c r="E1641" s="61" t="s">
        <v>2167</v>
      </c>
      <c r="F1641" s="60" t="s">
        <v>2168</v>
      </c>
      <c r="G1641" s="62" t="s">
        <v>7437</v>
      </c>
      <c r="H1641" s="63" t="s">
        <v>2763</v>
      </c>
      <c r="I1641" s="64" t="s">
        <v>2764</v>
      </c>
      <c r="J1641" s="63" t="s">
        <v>2765</v>
      </c>
      <c r="K1641" s="65" t="s">
        <v>324</v>
      </c>
      <c r="L1641" s="66">
        <v>1638</v>
      </c>
      <c r="M1641" s="32" t="s">
        <v>7438</v>
      </c>
      <c r="N1641" s="32" t="s">
        <v>2171</v>
      </c>
    </row>
    <row r="1642" spans="1:14" ht="18" customHeight="1" x14ac:dyDescent="0.25">
      <c r="A1642" s="53" t="s">
        <v>7439</v>
      </c>
      <c r="B1642" s="54" t="s">
        <v>7440</v>
      </c>
      <c r="C1642" s="54" t="s">
        <v>7440</v>
      </c>
      <c r="D1642" s="54" t="s">
        <v>2868</v>
      </c>
      <c r="E1642" s="55" t="s">
        <v>2167</v>
      </c>
      <c r="F1642" s="54" t="s">
        <v>2168</v>
      </c>
      <c r="G1642" s="67" t="s">
        <v>7437</v>
      </c>
      <c r="H1642" s="68" t="s">
        <v>2763</v>
      </c>
      <c r="I1642" s="69" t="s">
        <v>2764</v>
      </c>
      <c r="J1642" s="68" t="s">
        <v>2765</v>
      </c>
      <c r="K1642" s="57" t="s">
        <v>324</v>
      </c>
      <c r="L1642" s="58">
        <v>1639</v>
      </c>
      <c r="M1642" s="32" t="s">
        <v>7441</v>
      </c>
      <c r="N1642" s="32" t="s">
        <v>2171</v>
      </c>
    </row>
    <row r="1643" spans="1:14" ht="18" customHeight="1" x14ac:dyDescent="0.25">
      <c r="A1643" s="59" t="s">
        <v>7442</v>
      </c>
      <c r="B1643" s="60" t="s">
        <v>7443</v>
      </c>
      <c r="C1643" s="60" t="s">
        <v>7443</v>
      </c>
      <c r="D1643" s="60" t="s">
        <v>2868</v>
      </c>
      <c r="E1643" s="61" t="s">
        <v>2167</v>
      </c>
      <c r="F1643" s="60" t="s">
        <v>2168</v>
      </c>
      <c r="G1643" s="62" t="s">
        <v>7437</v>
      </c>
      <c r="H1643" s="63" t="s">
        <v>2763</v>
      </c>
      <c r="I1643" s="64" t="s">
        <v>2764</v>
      </c>
      <c r="J1643" s="63" t="s">
        <v>2765</v>
      </c>
      <c r="K1643" s="65" t="s">
        <v>324</v>
      </c>
      <c r="L1643" s="66">
        <v>1640</v>
      </c>
      <c r="M1643" s="32" t="s">
        <v>7444</v>
      </c>
      <c r="N1643" s="32" t="s">
        <v>2171</v>
      </c>
    </row>
    <row r="1644" spans="1:14" ht="18" customHeight="1" x14ac:dyDescent="0.25">
      <c r="A1644" s="53" t="s">
        <v>7445</v>
      </c>
      <c r="B1644" s="54" t="s">
        <v>7446</v>
      </c>
      <c r="C1644" s="54" t="s">
        <v>7446</v>
      </c>
      <c r="D1644" s="54" t="s">
        <v>2868</v>
      </c>
      <c r="E1644" s="55" t="s">
        <v>2167</v>
      </c>
      <c r="F1644" s="54" t="s">
        <v>2168</v>
      </c>
      <c r="G1644" s="67" t="s">
        <v>7437</v>
      </c>
      <c r="H1644" s="68" t="s">
        <v>2763</v>
      </c>
      <c r="I1644" s="69" t="s">
        <v>2764</v>
      </c>
      <c r="J1644" s="68" t="s">
        <v>2765</v>
      </c>
      <c r="K1644" s="57" t="s">
        <v>324</v>
      </c>
      <c r="L1644" s="58">
        <v>1641</v>
      </c>
      <c r="M1644" s="32" t="s">
        <v>7447</v>
      </c>
      <c r="N1644" s="32" t="s">
        <v>2171</v>
      </c>
    </row>
    <row r="1645" spans="1:14" ht="18" customHeight="1" x14ac:dyDescent="0.25">
      <c r="A1645" s="59" t="s">
        <v>7448</v>
      </c>
      <c r="B1645" s="60" t="s">
        <v>7449</v>
      </c>
      <c r="C1645" s="60" t="s">
        <v>7449</v>
      </c>
      <c r="D1645" s="60" t="s">
        <v>2868</v>
      </c>
      <c r="E1645" s="61" t="s">
        <v>2167</v>
      </c>
      <c r="F1645" s="60" t="s">
        <v>2168</v>
      </c>
      <c r="G1645" s="62" t="s">
        <v>7437</v>
      </c>
      <c r="H1645" s="63" t="s">
        <v>2763</v>
      </c>
      <c r="I1645" s="64" t="s">
        <v>2764</v>
      </c>
      <c r="J1645" s="63" t="s">
        <v>2765</v>
      </c>
      <c r="K1645" s="65" t="s">
        <v>324</v>
      </c>
      <c r="L1645" s="66">
        <v>1642</v>
      </c>
      <c r="M1645" s="32" t="s">
        <v>7450</v>
      </c>
      <c r="N1645" s="32" t="s">
        <v>2171</v>
      </c>
    </row>
    <row r="1646" spans="1:14" ht="18" customHeight="1" x14ac:dyDescent="0.25">
      <c r="A1646" s="53" t="s">
        <v>7451</v>
      </c>
      <c r="B1646" s="54" t="s">
        <v>7452</v>
      </c>
      <c r="C1646" s="54" t="s">
        <v>7452</v>
      </c>
      <c r="D1646" s="54" t="s">
        <v>2868</v>
      </c>
      <c r="E1646" s="55" t="s">
        <v>2167</v>
      </c>
      <c r="F1646" s="54" t="s">
        <v>2168</v>
      </c>
      <c r="G1646" s="67" t="s">
        <v>7437</v>
      </c>
      <c r="H1646" s="68" t="s">
        <v>2763</v>
      </c>
      <c r="I1646" s="69" t="s">
        <v>2764</v>
      </c>
      <c r="J1646" s="68" t="s">
        <v>2765</v>
      </c>
      <c r="K1646" s="57" t="s">
        <v>324</v>
      </c>
      <c r="L1646" s="58">
        <v>1643</v>
      </c>
      <c r="M1646" s="32" t="s">
        <v>7453</v>
      </c>
      <c r="N1646" s="32" t="s">
        <v>2171</v>
      </c>
    </row>
    <row r="1647" spans="1:14" ht="18" customHeight="1" x14ac:dyDescent="0.25">
      <c r="A1647" s="59" t="s">
        <v>7454</v>
      </c>
      <c r="B1647" s="60" t="s">
        <v>7455</v>
      </c>
      <c r="C1647" s="60" t="s">
        <v>7455</v>
      </c>
      <c r="D1647" s="60" t="s">
        <v>2868</v>
      </c>
      <c r="E1647" s="61" t="s">
        <v>2167</v>
      </c>
      <c r="F1647" s="60" t="s">
        <v>2168</v>
      </c>
      <c r="G1647" s="62" t="s">
        <v>7437</v>
      </c>
      <c r="H1647" s="63" t="s">
        <v>2763</v>
      </c>
      <c r="I1647" s="64" t="s">
        <v>2764</v>
      </c>
      <c r="J1647" s="63" t="s">
        <v>2765</v>
      </c>
      <c r="K1647" s="65" t="s">
        <v>324</v>
      </c>
      <c r="L1647" s="66">
        <v>1644</v>
      </c>
      <c r="M1647" s="32" t="s">
        <v>7456</v>
      </c>
      <c r="N1647" s="32" t="s">
        <v>2171</v>
      </c>
    </row>
    <row r="1648" spans="1:14" ht="18" customHeight="1" x14ac:dyDescent="0.25">
      <c r="A1648" s="53" t="s">
        <v>7457</v>
      </c>
      <c r="B1648" s="54" t="s">
        <v>7458</v>
      </c>
      <c r="C1648" s="54" t="s">
        <v>7458</v>
      </c>
      <c r="D1648" s="54" t="s">
        <v>2868</v>
      </c>
      <c r="E1648" s="55" t="s">
        <v>2167</v>
      </c>
      <c r="F1648" s="54" t="s">
        <v>2168</v>
      </c>
      <c r="G1648" s="67" t="s">
        <v>7437</v>
      </c>
      <c r="H1648" s="68" t="s">
        <v>2763</v>
      </c>
      <c r="I1648" s="69" t="s">
        <v>2764</v>
      </c>
      <c r="J1648" s="68" t="s">
        <v>2765</v>
      </c>
      <c r="K1648" s="57" t="s">
        <v>324</v>
      </c>
      <c r="L1648" s="58">
        <v>1645</v>
      </c>
      <c r="M1648" s="32" t="s">
        <v>7459</v>
      </c>
      <c r="N1648" s="32" t="s">
        <v>2171</v>
      </c>
    </row>
    <row r="1649" spans="1:14" ht="18" customHeight="1" x14ac:dyDescent="0.25">
      <c r="A1649" s="59" t="s">
        <v>7460</v>
      </c>
      <c r="B1649" s="60" t="s">
        <v>7461</v>
      </c>
      <c r="C1649" s="60" t="s">
        <v>7461</v>
      </c>
      <c r="D1649" s="60" t="s">
        <v>2868</v>
      </c>
      <c r="E1649" s="61" t="s">
        <v>2167</v>
      </c>
      <c r="F1649" s="60" t="s">
        <v>2168</v>
      </c>
      <c r="G1649" s="62" t="s">
        <v>7437</v>
      </c>
      <c r="H1649" s="63" t="s">
        <v>2763</v>
      </c>
      <c r="I1649" s="64" t="s">
        <v>2764</v>
      </c>
      <c r="J1649" s="63" t="s">
        <v>2765</v>
      </c>
      <c r="K1649" s="65" t="s">
        <v>324</v>
      </c>
      <c r="L1649" s="66">
        <v>1646</v>
      </c>
      <c r="M1649" s="32" t="s">
        <v>7462</v>
      </c>
      <c r="N1649" s="32" t="s">
        <v>2171</v>
      </c>
    </row>
    <row r="1650" spans="1:14" ht="18" customHeight="1" x14ac:dyDescent="0.25">
      <c r="A1650" s="53" t="s">
        <v>7463</v>
      </c>
      <c r="B1650" s="54" t="s">
        <v>7464</v>
      </c>
      <c r="C1650" s="54" t="s">
        <v>7464</v>
      </c>
      <c r="D1650" s="54" t="s">
        <v>2868</v>
      </c>
      <c r="E1650" s="55" t="s">
        <v>2167</v>
      </c>
      <c r="F1650" s="54" t="s">
        <v>2168</v>
      </c>
      <c r="G1650" s="67" t="s">
        <v>7437</v>
      </c>
      <c r="H1650" s="68" t="s">
        <v>2763</v>
      </c>
      <c r="I1650" s="69" t="s">
        <v>2764</v>
      </c>
      <c r="J1650" s="68" t="s">
        <v>2765</v>
      </c>
      <c r="K1650" s="57" t="s">
        <v>324</v>
      </c>
      <c r="L1650" s="58">
        <v>1647</v>
      </c>
      <c r="M1650" s="32" t="s">
        <v>7465</v>
      </c>
      <c r="N1650" s="32" t="s">
        <v>2171</v>
      </c>
    </row>
    <row r="1651" spans="1:14" ht="18" customHeight="1" x14ac:dyDescent="0.25">
      <c r="A1651" s="73" t="s">
        <v>2167</v>
      </c>
      <c r="B1651" s="60" t="s">
        <v>2168</v>
      </c>
      <c r="C1651" s="61"/>
      <c r="D1651" s="61"/>
      <c r="E1651" s="61" t="s">
        <v>2167</v>
      </c>
      <c r="F1651" s="60" t="s">
        <v>2168</v>
      </c>
      <c r="G1651" s="62"/>
      <c r="H1651" s="63"/>
      <c r="I1651" s="64"/>
      <c r="J1651" s="63"/>
      <c r="K1651" s="65" t="s">
        <v>2740</v>
      </c>
      <c r="L1651" s="66">
        <v>1648</v>
      </c>
      <c r="M1651" s="32" t="s">
        <v>2171</v>
      </c>
      <c r="N1651" s="32" t="s">
        <v>2171</v>
      </c>
    </row>
    <row r="1652" spans="1:14" ht="18" customHeight="1" x14ac:dyDescent="0.25">
      <c r="A1652" s="53" t="s">
        <v>7466</v>
      </c>
      <c r="B1652" s="54" t="s">
        <v>7467</v>
      </c>
      <c r="C1652" s="54" t="s">
        <v>7467</v>
      </c>
      <c r="D1652" s="54" t="s">
        <v>7468</v>
      </c>
      <c r="E1652" s="55" t="s">
        <v>2172</v>
      </c>
      <c r="F1652" s="54" t="s">
        <v>2173</v>
      </c>
      <c r="G1652" s="67" t="s">
        <v>2762</v>
      </c>
      <c r="H1652" s="68" t="s">
        <v>2763</v>
      </c>
      <c r="I1652" s="69" t="s">
        <v>2764</v>
      </c>
      <c r="J1652" s="68" t="s">
        <v>2765</v>
      </c>
      <c r="K1652" s="57" t="s">
        <v>324</v>
      </c>
      <c r="L1652" s="58">
        <v>1649</v>
      </c>
      <c r="M1652" s="32" t="s">
        <v>7469</v>
      </c>
      <c r="N1652" s="32" t="s">
        <v>2176</v>
      </c>
    </row>
    <row r="1653" spans="1:14" ht="18" customHeight="1" x14ac:dyDescent="0.25">
      <c r="A1653" s="59" t="s">
        <v>7470</v>
      </c>
      <c r="B1653" s="60" t="s">
        <v>7471</v>
      </c>
      <c r="C1653" s="60" t="s">
        <v>7471</v>
      </c>
      <c r="D1653" s="60" t="s">
        <v>7468</v>
      </c>
      <c r="E1653" s="61" t="s">
        <v>2172</v>
      </c>
      <c r="F1653" s="60" t="s">
        <v>2173</v>
      </c>
      <c r="G1653" s="62" t="s">
        <v>2762</v>
      </c>
      <c r="H1653" s="63" t="s">
        <v>2763</v>
      </c>
      <c r="I1653" s="64" t="s">
        <v>2764</v>
      </c>
      <c r="J1653" s="63" t="s">
        <v>2765</v>
      </c>
      <c r="K1653" s="65" t="s">
        <v>324</v>
      </c>
      <c r="L1653" s="66">
        <v>1650</v>
      </c>
      <c r="M1653" s="32" t="s">
        <v>7472</v>
      </c>
      <c r="N1653" s="32" t="s">
        <v>2176</v>
      </c>
    </row>
    <row r="1654" spans="1:14" ht="18" customHeight="1" x14ac:dyDescent="0.25">
      <c r="A1654" s="53" t="s">
        <v>7473</v>
      </c>
      <c r="B1654" s="54" t="s">
        <v>7474</v>
      </c>
      <c r="C1654" s="54" t="s">
        <v>7474</v>
      </c>
      <c r="D1654" s="54" t="s">
        <v>7468</v>
      </c>
      <c r="E1654" s="55" t="s">
        <v>2172</v>
      </c>
      <c r="F1654" s="54" t="s">
        <v>2173</v>
      </c>
      <c r="G1654" s="67" t="s">
        <v>2762</v>
      </c>
      <c r="H1654" s="68" t="s">
        <v>2763</v>
      </c>
      <c r="I1654" s="69" t="s">
        <v>2764</v>
      </c>
      <c r="J1654" s="68" t="s">
        <v>2765</v>
      </c>
      <c r="K1654" s="57" t="s">
        <v>324</v>
      </c>
      <c r="L1654" s="58">
        <v>1651</v>
      </c>
      <c r="M1654" s="32" t="s">
        <v>7475</v>
      </c>
      <c r="N1654" s="32" t="s">
        <v>2176</v>
      </c>
    </row>
    <row r="1655" spans="1:14" ht="18" customHeight="1" x14ac:dyDescent="0.25">
      <c r="A1655" s="59" t="s">
        <v>7476</v>
      </c>
      <c r="B1655" s="60" t="s">
        <v>7477</v>
      </c>
      <c r="C1655" s="60" t="s">
        <v>7477</v>
      </c>
      <c r="D1655" s="60" t="s">
        <v>7468</v>
      </c>
      <c r="E1655" s="61" t="s">
        <v>2172</v>
      </c>
      <c r="F1655" s="60" t="s">
        <v>2173</v>
      </c>
      <c r="G1655" s="62" t="s">
        <v>2762</v>
      </c>
      <c r="H1655" s="63" t="s">
        <v>2763</v>
      </c>
      <c r="I1655" s="64" t="s">
        <v>2764</v>
      </c>
      <c r="J1655" s="63" t="s">
        <v>2765</v>
      </c>
      <c r="K1655" s="65" t="s">
        <v>324</v>
      </c>
      <c r="L1655" s="66">
        <v>1652</v>
      </c>
      <c r="M1655" s="32" t="s">
        <v>7478</v>
      </c>
      <c r="N1655" s="32" t="s">
        <v>2176</v>
      </c>
    </row>
    <row r="1656" spans="1:14" ht="18" customHeight="1" x14ac:dyDescent="0.25">
      <c r="A1656" s="53" t="s">
        <v>7479</v>
      </c>
      <c r="B1656" s="54" t="s">
        <v>7480</v>
      </c>
      <c r="C1656" s="54" t="s">
        <v>7480</v>
      </c>
      <c r="D1656" s="54" t="s">
        <v>7468</v>
      </c>
      <c r="E1656" s="55" t="s">
        <v>2172</v>
      </c>
      <c r="F1656" s="54" t="s">
        <v>2173</v>
      </c>
      <c r="G1656" s="67" t="s">
        <v>2762</v>
      </c>
      <c r="H1656" s="68" t="s">
        <v>2763</v>
      </c>
      <c r="I1656" s="69" t="s">
        <v>2764</v>
      </c>
      <c r="J1656" s="68" t="s">
        <v>2765</v>
      </c>
      <c r="K1656" s="57" t="s">
        <v>324</v>
      </c>
      <c r="L1656" s="58">
        <v>1653</v>
      </c>
      <c r="M1656" s="32" t="s">
        <v>7481</v>
      </c>
      <c r="N1656" s="32" t="s">
        <v>2176</v>
      </c>
    </row>
    <row r="1657" spans="1:14" ht="18" customHeight="1" x14ac:dyDescent="0.25">
      <c r="A1657" s="59" t="s">
        <v>7482</v>
      </c>
      <c r="B1657" s="60" t="s">
        <v>7483</v>
      </c>
      <c r="C1657" s="60" t="s">
        <v>7483</v>
      </c>
      <c r="D1657" s="60" t="s">
        <v>7468</v>
      </c>
      <c r="E1657" s="61" t="s">
        <v>2172</v>
      </c>
      <c r="F1657" s="60" t="s">
        <v>2173</v>
      </c>
      <c r="G1657" s="62" t="s">
        <v>2762</v>
      </c>
      <c r="H1657" s="63" t="s">
        <v>2763</v>
      </c>
      <c r="I1657" s="64" t="s">
        <v>2764</v>
      </c>
      <c r="J1657" s="63" t="s">
        <v>2765</v>
      </c>
      <c r="K1657" s="65" t="s">
        <v>324</v>
      </c>
      <c r="L1657" s="66">
        <v>1654</v>
      </c>
      <c r="M1657" s="32" t="s">
        <v>7484</v>
      </c>
      <c r="N1657" s="32" t="s">
        <v>2176</v>
      </c>
    </row>
    <row r="1658" spans="1:14" ht="18" customHeight="1" x14ac:dyDescent="0.25">
      <c r="A1658" s="53" t="s">
        <v>7485</v>
      </c>
      <c r="B1658" s="54" t="s">
        <v>2173</v>
      </c>
      <c r="C1658" s="54" t="s">
        <v>2173</v>
      </c>
      <c r="D1658" s="54" t="s">
        <v>7468</v>
      </c>
      <c r="E1658" s="55" t="s">
        <v>2172</v>
      </c>
      <c r="F1658" s="54" t="s">
        <v>2173</v>
      </c>
      <c r="G1658" s="67" t="s">
        <v>2762</v>
      </c>
      <c r="H1658" s="68" t="s">
        <v>2763</v>
      </c>
      <c r="I1658" s="69" t="s">
        <v>2764</v>
      </c>
      <c r="J1658" s="68" t="s">
        <v>2765</v>
      </c>
      <c r="K1658" s="57" t="s">
        <v>324</v>
      </c>
      <c r="L1658" s="58">
        <v>1655</v>
      </c>
      <c r="M1658" s="32" t="s">
        <v>7486</v>
      </c>
      <c r="N1658" s="32" t="s">
        <v>2176</v>
      </c>
    </row>
    <row r="1659" spans="1:14" ht="18" customHeight="1" x14ac:dyDescent="0.25">
      <c r="A1659" s="59" t="s">
        <v>7487</v>
      </c>
      <c r="B1659" s="60" t="s">
        <v>7488</v>
      </c>
      <c r="C1659" s="60" t="s">
        <v>7488</v>
      </c>
      <c r="D1659" s="60" t="s">
        <v>7468</v>
      </c>
      <c r="E1659" s="61" t="s">
        <v>2172</v>
      </c>
      <c r="F1659" s="60" t="s">
        <v>2173</v>
      </c>
      <c r="G1659" s="62" t="s">
        <v>2762</v>
      </c>
      <c r="H1659" s="63" t="s">
        <v>2763</v>
      </c>
      <c r="I1659" s="64" t="s">
        <v>2764</v>
      </c>
      <c r="J1659" s="63" t="s">
        <v>2765</v>
      </c>
      <c r="K1659" s="65" t="s">
        <v>324</v>
      </c>
      <c r="L1659" s="66">
        <v>1656</v>
      </c>
      <c r="M1659" s="32" t="s">
        <v>7489</v>
      </c>
      <c r="N1659" s="32" t="s">
        <v>2176</v>
      </c>
    </row>
    <row r="1660" spans="1:14" ht="18" customHeight="1" x14ac:dyDescent="0.25">
      <c r="A1660" s="53" t="s">
        <v>7490</v>
      </c>
      <c r="B1660" s="54" t="s">
        <v>7491</v>
      </c>
      <c r="C1660" s="54" t="s">
        <v>7491</v>
      </c>
      <c r="D1660" s="54" t="s">
        <v>7468</v>
      </c>
      <c r="E1660" s="55" t="s">
        <v>2172</v>
      </c>
      <c r="F1660" s="54" t="s">
        <v>2173</v>
      </c>
      <c r="G1660" s="67" t="s">
        <v>2762</v>
      </c>
      <c r="H1660" s="68" t="s">
        <v>2763</v>
      </c>
      <c r="I1660" s="69" t="s">
        <v>2764</v>
      </c>
      <c r="J1660" s="68" t="s">
        <v>2765</v>
      </c>
      <c r="K1660" s="57" t="s">
        <v>324</v>
      </c>
      <c r="L1660" s="58">
        <v>1657</v>
      </c>
      <c r="M1660" s="32" t="s">
        <v>7492</v>
      </c>
      <c r="N1660" s="32" t="s">
        <v>2176</v>
      </c>
    </row>
    <row r="1661" spans="1:14" ht="18" customHeight="1" x14ac:dyDescent="0.25">
      <c r="A1661" s="59" t="s">
        <v>7493</v>
      </c>
      <c r="B1661" s="60" t="s">
        <v>7494</v>
      </c>
      <c r="C1661" s="60" t="s">
        <v>7494</v>
      </c>
      <c r="D1661" s="60" t="s">
        <v>7468</v>
      </c>
      <c r="E1661" s="61" t="s">
        <v>2172</v>
      </c>
      <c r="F1661" s="60" t="s">
        <v>2173</v>
      </c>
      <c r="G1661" s="62" t="s">
        <v>2762</v>
      </c>
      <c r="H1661" s="63" t="s">
        <v>2763</v>
      </c>
      <c r="I1661" s="64" t="s">
        <v>2764</v>
      </c>
      <c r="J1661" s="63" t="s">
        <v>2765</v>
      </c>
      <c r="K1661" s="65" t="s">
        <v>324</v>
      </c>
      <c r="L1661" s="66">
        <v>1658</v>
      </c>
      <c r="M1661" s="32" t="s">
        <v>7495</v>
      </c>
      <c r="N1661" s="32" t="s">
        <v>2176</v>
      </c>
    </row>
    <row r="1662" spans="1:14" ht="18" customHeight="1" x14ac:dyDescent="0.25">
      <c r="A1662" s="53" t="s">
        <v>7496</v>
      </c>
      <c r="B1662" s="54" t="s">
        <v>7497</v>
      </c>
      <c r="C1662" s="54" t="s">
        <v>7497</v>
      </c>
      <c r="D1662" s="54" t="s">
        <v>7468</v>
      </c>
      <c r="E1662" s="55" t="s">
        <v>2172</v>
      </c>
      <c r="F1662" s="54" t="s">
        <v>2173</v>
      </c>
      <c r="G1662" s="67" t="s">
        <v>2762</v>
      </c>
      <c r="H1662" s="68" t="s">
        <v>2763</v>
      </c>
      <c r="I1662" s="69" t="s">
        <v>2764</v>
      </c>
      <c r="J1662" s="68" t="s">
        <v>2765</v>
      </c>
      <c r="K1662" s="57" t="s">
        <v>324</v>
      </c>
      <c r="L1662" s="58">
        <v>1659</v>
      </c>
      <c r="M1662" s="32" t="s">
        <v>7498</v>
      </c>
      <c r="N1662" s="32" t="s">
        <v>2176</v>
      </c>
    </row>
    <row r="1663" spans="1:14" ht="18" customHeight="1" x14ac:dyDescent="0.25">
      <c r="A1663" s="59" t="s">
        <v>7499</v>
      </c>
      <c r="B1663" s="60" t="s">
        <v>7500</v>
      </c>
      <c r="C1663" s="60" t="s">
        <v>7500</v>
      </c>
      <c r="D1663" s="60" t="s">
        <v>7468</v>
      </c>
      <c r="E1663" s="61" t="s">
        <v>2172</v>
      </c>
      <c r="F1663" s="60" t="s">
        <v>2173</v>
      </c>
      <c r="G1663" s="62" t="s">
        <v>2762</v>
      </c>
      <c r="H1663" s="63" t="s">
        <v>2763</v>
      </c>
      <c r="I1663" s="64" t="s">
        <v>2764</v>
      </c>
      <c r="J1663" s="63" t="s">
        <v>2765</v>
      </c>
      <c r="K1663" s="65" t="s">
        <v>324</v>
      </c>
      <c r="L1663" s="66">
        <v>1660</v>
      </c>
      <c r="M1663" s="32" t="s">
        <v>7501</v>
      </c>
      <c r="N1663" s="32" t="s">
        <v>2176</v>
      </c>
    </row>
    <row r="1664" spans="1:14" ht="18" customHeight="1" x14ac:dyDescent="0.25">
      <c r="A1664" s="72" t="s">
        <v>2172</v>
      </c>
      <c r="B1664" s="54" t="s">
        <v>2173</v>
      </c>
      <c r="C1664" s="55"/>
      <c r="D1664" s="55"/>
      <c r="E1664" s="55" t="s">
        <v>2172</v>
      </c>
      <c r="F1664" s="54" t="s">
        <v>2173</v>
      </c>
      <c r="G1664" s="67"/>
      <c r="H1664" s="68"/>
      <c r="I1664" s="69"/>
      <c r="J1664" s="68"/>
      <c r="K1664" s="57" t="s">
        <v>2740</v>
      </c>
      <c r="L1664" s="58">
        <v>1661</v>
      </c>
      <c r="M1664" s="32" t="s">
        <v>2176</v>
      </c>
      <c r="N1664" s="32" t="s">
        <v>2176</v>
      </c>
    </row>
    <row r="1665" spans="1:14" ht="18" customHeight="1" x14ac:dyDescent="0.25">
      <c r="A1665" s="59" t="s">
        <v>7502</v>
      </c>
      <c r="B1665" s="60" t="s">
        <v>7503</v>
      </c>
      <c r="C1665" s="60" t="s">
        <v>7503</v>
      </c>
      <c r="D1665" s="60" t="s">
        <v>2761</v>
      </c>
      <c r="E1665" s="61" t="s">
        <v>2187</v>
      </c>
      <c r="F1665" s="60" t="s">
        <v>2188</v>
      </c>
      <c r="G1665" s="62" t="s">
        <v>7504</v>
      </c>
      <c r="H1665" s="63" t="s">
        <v>2763</v>
      </c>
      <c r="I1665" s="64" t="s">
        <v>2764</v>
      </c>
      <c r="J1665" s="63" t="s">
        <v>2765</v>
      </c>
      <c r="K1665" s="65" t="s">
        <v>324</v>
      </c>
      <c r="L1665" s="66">
        <v>1662</v>
      </c>
      <c r="M1665" s="32" t="s">
        <v>7505</v>
      </c>
      <c r="N1665" s="32" t="s">
        <v>2186</v>
      </c>
    </row>
    <row r="1666" spans="1:14" ht="18" customHeight="1" x14ac:dyDescent="0.25">
      <c r="A1666" s="53" t="s">
        <v>7506</v>
      </c>
      <c r="B1666" s="54" t="s">
        <v>7507</v>
      </c>
      <c r="C1666" s="54" t="s">
        <v>7507</v>
      </c>
      <c r="D1666" s="54" t="s">
        <v>2761</v>
      </c>
      <c r="E1666" s="55" t="s">
        <v>2187</v>
      </c>
      <c r="F1666" s="54" t="s">
        <v>2188</v>
      </c>
      <c r="G1666" s="67" t="s">
        <v>7504</v>
      </c>
      <c r="H1666" s="68" t="s">
        <v>2763</v>
      </c>
      <c r="I1666" s="69" t="s">
        <v>2764</v>
      </c>
      <c r="J1666" s="68" t="s">
        <v>2765</v>
      </c>
      <c r="K1666" s="57" t="s">
        <v>324</v>
      </c>
      <c r="L1666" s="58">
        <v>1663</v>
      </c>
      <c r="M1666" s="32" t="s">
        <v>7508</v>
      </c>
      <c r="N1666" s="32" t="s">
        <v>2186</v>
      </c>
    </row>
    <row r="1667" spans="1:14" ht="18" customHeight="1" x14ac:dyDescent="0.25">
      <c r="A1667" s="59" t="s">
        <v>7509</v>
      </c>
      <c r="B1667" s="60" t="s">
        <v>7510</v>
      </c>
      <c r="C1667" s="60" t="s">
        <v>7510</v>
      </c>
      <c r="D1667" s="60" t="s">
        <v>2761</v>
      </c>
      <c r="E1667" s="61" t="s">
        <v>2187</v>
      </c>
      <c r="F1667" s="60" t="s">
        <v>2188</v>
      </c>
      <c r="G1667" s="62" t="s">
        <v>7504</v>
      </c>
      <c r="H1667" s="63" t="s">
        <v>2763</v>
      </c>
      <c r="I1667" s="64" t="s">
        <v>2764</v>
      </c>
      <c r="J1667" s="63" t="s">
        <v>2765</v>
      </c>
      <c r="K1667" s="65" t="s">
        <v>324</v>
      </c>
      <c r="L1667" s="66">
        <v>1664</v>
      </c>
      <c r="M1667" s="32" t="s">
        <v>7511</v>
      </c>
      <c r="N1667" s="32" t="s">
        <v>2186</v>
      </c>
    </row>
    <row r="1668" spans="1:14" ht="18" customHeight="1" x14ac:dyDescent="0.25">
      <c r="A1668" s="53" t="s">
        <v>7512</v>
      </c>
      <c r="B1668" s="54" t="s">
        <v>7513</v>
      </c>
      <c r="C1668" s="54" t="s">
        <v>7513</v>
      </c>
      <c r="D1668" s="54" t="s">
        <v>2761</v>
      </c>
      <c r="E1668" s="55" t="s">
        <v>2187</v>
      </c>
      <c r="F1668" s="54" t="s">
        <v>2188</v>
      </c>
      <c r="G1668" s="67" t="s">
        <v>7504</v>
      </c>
      <c r="H1668" s="68" t="s">
        <v>2763</v>
      </c>
      <c r="I1668" s="69" t="s">
        <v>2764</v>
      </c>
      <c r="J1668" s="68" t="s">
        <v>2765</v>
      </c>
      <c r="K1668" s="57" t="s">
        <v>324</v>
      </c>
      <c r="L1668" s="58">
        <v>1665</v>
      </c>
      <c r="M1668" s="32" t="s">
        <v>7514</v>
      </c>
      <c r="N1668" s="32" t="s">
        <v>2186</v>
      </c>
    </row>
    <row r="1669" spans="1:14" ht="18" customHeight="1" x14ac:dyDescent="0.25">
      <c r="A1669" s="59" t="s">
        <v>7515</v>
      </c>
      <c r="B1669" s="60" t="s">
        <v>7516</v>
      </c>
      <c r="C1669" s="60" t="s">
        <v>7516</v>
      </c>
      <c r="D1669" s="60" t="s">
        <v>2761</v>
      </c>
      <c r="E1669" s="61" t="s">
        <v>2187</v>
      </c>
      <c r="F1669" s="60" t="s">
        <v>2188</v>
      </c>
      <c r="G1669" s="62" t="s">
        <v>7504</v>
      </c>
      <c r="H1669" s="63" t="s">
        <v>2763</v>
      </c>
      <c r="I1669" s="64" t="s">
        <v>2764</v>
      </c>
      <c r="J1669" s="63" t="s">
        <v>2765</v>
      </c>
      <c r="K1669" s="65" t="s">
        <v>324</v>
      </c>
      <c r="L1669" s="66">
        <v>1666</v>
      </c>
      <c r="M1669" s="32" t="s">
        <v>7517</v>
      </c>
      <c r="N1669" s="32" t="s">
        <v>2186</v>
      </c>
    </row>
    <row r="1670" spans="1:14" ht="18" customHeight="1" x14ac:dyDescent="0.25">
      <c r="A1670" s="53" t="s">
        <v>7518</v>
      </c>
      <c r="B1670" s="54" t="s">
        <v>7519</v>
      </c>
      <c r="C1670" s="54" t="s">
        <v>7519</v>
      </c>
      <c r="D1670" s="54" t="s">
        <v>2761</v>
      </c>
      <c r="E1670" s="55" t="s">
        <v>2187</v>
      </c>
      <c r="F1670" s="54" t="s">
        <v>2188</v>
      </c>
      <c r="G1670" s="67" t="s">
        <v>7504</v>
      </c>
      <c r="H1670" s="68" t="s">
        <v>2763</v>
      </c>
      <c r="I1670" s="69" t="s">
        <v>2764</v>
      </c>
      <c r="J1670" s="68" t="s">
        <v>2765</v>
      </c>
      <c r="K1670" s="57" t="s">
        <v>324</v>
      </c>
      <c r="L1670" s="58">
        <v>1667</v>
      </c>
      <c r="M1670" s="32" t="s">
        <v>7520</v>
      </c>
      <c r="N1670" s="32" t="s">
        <v>2186</v>
      </c>
    </row>
    <row r="1671" spans="1:14" ht="18" customHeight="1" x14ac:dyDescent="0.25">
      <c r="A1671" s="73" t="s">
        <v>2187</v>
      </c>
      <c r="B1671" s="60" t="s">
        <v>2188</v>
      </c>
      <c r="C1671" s="61"/>
      <c r="D1671" s="61"/>
      <c r="E1671" s="61" t="s">
        <v>2187</v>
      </c>
      <c r="F1671" s="60" t="s">
        <v>2188</v>
      </c>
      <c r="G1671" s="62"/>
      <c r="H1671" s="63"/>
      <c r="I1671" s="64"/>
      <c r="J1671" s="63"/>
      <c r="K1671" s="65" t="s">
        <v>2740</v>
      </c>
      <c r="L1671" s="66">
        <v>1668</v>
      </c>
      <c r="M1671" s="32" t="s">
        <v>2186</v>
      </c>
      <c r="N1671" s="32" t="s">
        <v>2186</v>
      </c>
    </row>
    <row r="1672" spans="1:14" ht="18" customHeight="1" x14ac:dyDescent="0.25">
      <c r="A1672" s="53" t="s">
        <v>7521</v>
      </c>
      <c r="B1672" s="54" t="s">
        <v>7522</v>
      </c>
      <c r="C1672" s="54" t="s">
        <v>7522</v>
      </c>
      <c r="D1672" s="54" t="s">
        <v>3228</v>
      </c>
      <c r="E1672" s="55" t="s">
        <v>2192</v>
      </c>
      <c r="F1672" s="54" t="s">
        <v>2193</v>
      </c>
      <c r="G1672" s="67" t="s">
        <v>2762</v>
      </c>
      <c r="H1672" s="68" t="s">
        <v>2763</v>
      </c>
      <c r="I1672" s="69" t="s">
        <v>2764</v>
      </c>
      <c r="J1672" s="68" t="s">
        <v>2765</v>
      </c>
      <c r="K1672" s="57" t="s">
        <v>324</v>
      </c>
      <c r="L1672" s="58">
        <v>1669</v>
      </c>
      <c r="M1672" s="32" t="s">
        <v>7523</v>
      </c>
      <c r="N1672" s="32" t="s">
        <v>2191</v>
      </c>
    </row>
    <row r="1673" spans="1:14" ht="18" customHeight="1" x14ac:dyDescent="0.25">
      <c r="A1673" s="59" t="s">
        <v>7524</v>
      </c>
      <c r="B1673" s="60" t="s">
        <v>7525</v>
      </c>
      <c r="C1673" s="60" t="s">
        <v>7525</v>
      </c>
      <c r="D1673" s="60" t="s">
        <v>3228</v>
      </c>
      <c r="E1673" s="61" t="s">
        <v>2192</v>
      </c>
      <c r="F1673" s="60" t="s">
        <v>2193</v>
      </c>
      <c r="G1673" s="62" t="s">
        <v>2762</v>
      </c>
      <c r="H1673" s="63" t="s">
        <v>2763</v>
      </c>
      <c r="I1673" s="64" t="s">
        <v>2764</v>
      </c>
      <c r="J1673" s="63" t="s">
        <v>2765</v>
      </c>
      <c r="K1673" s="65" t="s">
        <v>324</v>
      </c>
      <c r="L1673" s="66">
        <v>1670</v>
      </c>
      <c r="M1673" s="32" t="s">
        <v>7526</v>
      </c>
      <c r="N1673" s="32" t="s">
        <v>2191</v>
      </c>
    </row>
    <row r="1674" spans="1:14" ht="18" customHeight="1" x14ac:dyDescent="0.25">
      <c r="A1674" s="53" t="s">
        <v>7527</v>
      </c>
      <c r="B1674" s="54" t="s">
        <v>7528</v>
      </c>
      <c r="C1674" s="54" t="s">
        <v>7528</v>
      </c>
      <c r="D1674" s="54" t="s">
        <v>3228</v>
      </c>
      <c r="E1674" s="55" t="s">
        <v>2192</v>
      </c>
      <c r="F1674" s="54" t="s">
        <v>2193</v>
      </c>
      <c r="G1674" s="67" t="s">
        <v>2762</v>
      </c>
      <c r="H1674" s="68" t="s">
        <v>2763</v>
      </c>
      <c r="I1674" s="69" t="s">
        <v>2764</v>
      </c>
      <c r="J1674" s="68" t="s">
        <v>2765</v>
      </c>
      <c r="K1674" s="57" t="s">
        <v>324</v>
      </c>
      <c r="L1674" s="58">
        <v>1671</v>
      </c>
      <c r="M1674" s="32" t="s">
        <v>7529</v>
      </c>
      <c r="N1674" s="32" t="s">
        <v>2191</v>
      </c>
    </row>
    <row r="1675" spans="1:14" ht="18" customHeight="1" x14ac:dyDescent="0.25">
      <c r="A1675" s="73" t="s">
        <v>2192</v>
      </c>
      <c r="B1675" s="60" t="s">
        <v>2193</v>
      </c>
      <c r="C1675" s="61"/>
      <c r="D1675" s="61"/>
      <c r="E1675" s="61" t="s">
        <v>2192</v>
      </c>
      <c r="F1675" s="60" t="s">
        <v>2193</v>
      </c>
      <c r="G1675" s="62"/>
      <c r="H1675" s="63"/>
      <c r="I1675" s="64"/>
      <c r="J1675" s="63"/>
      <c r="K1675" s="65" t="s">
        <v>2740</v>
      </c>
      <c r="L1675" s="66">
        <v>1672</v>
      </c>
      <c r="M1675" s="32" t="s">
        <v>2191</v>
      </c>
      <c r="N1675" s="32" t="s">
        <v>2191</v>
      </c>
    </row>
    <row r="1676" spans="1:14" ht="18" customHeight="1" x14ac:dyDescent="0.25">
      <c r="A1676" s="53" t="s">
        <v>7530</v>
      </c>
      <c r="B1676" s="54" t="s">
        <v>7531</v>
      </c>
      <c r="C1676" s="54" t="s">
        <v>7531</v>
      </c>
      <c r="D1676" s="54" t="s">
        <v>3266</v>
      </c>
      <c r="E1676" s="55" t="s">
        <v>2197</v>
      </c>
      <c r="F1676" s="54" t="s">
        <v>2198</v>
      </c>
      <c r="G1676" s="67" t="s">
        <v>7532</v>
      </c>
      <c r="H1676" s="68" t="s">
        <v>2763</v>
      </c>
      <c r="I1676" s="69" t="s">
        <v>2764</v>
      </c>
      <c r="J1676" s="68" t="s">
        <v>2765</v>
      </c>
      <c r="K1676" s="57" t="s">
        <v>324</v>
      </c>
      <c r="L1676" s="58">
        <v>1673</v>
      </c>
      <c r="M1676" s="32" t="s">
        <v>7533</v>
      </c>
      <c r="N1676" s="32" t="s">
        <v>2196</v>
      </c>
    </row>
    <row r="1677" spans="1:14" ht="18" customHeight="1" x14ac:dyDescent="0.25">
      <c r="A1677" s="59" t="s">
        <v>7534</v>
      </c>
      <c r="B1677" s="60" t="s">
        <v>7535</v>
      </c>
      <c r="C1677" s="60" t="s">
        <v>7535</v>
      </c>
      <c r="D1677" s="60" t="s">
        <v>3266</v>
      </c>
      <c r="E1677" s="61" t="s">
        <v>2197</v>
      </c>
      <c r="F1677" s="60" t="s">
        <v>2198</v>
      </c>
      <c r="G1677" s="62" t="s">
        <v>7532</v>
      </c>
      <c r="H1677" s="63" t="s">
        <v>2763</v>
      </c>
      <c r="I1677" s="64" t="s">
        <v>2764</v>
      </c>
      <c r="J1677" s="63" t="s">
        <v>2765</v>
      </c>
      <c r="K1677" s="65" t="s">
        <v>324</v>
      </c>
      <c r="L1677" s="66">
        <v>1674</v>
      </c>
      <c r="M1677" s="32" t="s">
        <v>7536</v>
      </c>
      <c r="N1677" s="32" t="s">
        <v>2196</v>
      </c>
    </row>
    <row r="1678" spans="1:14" ht="18" customHeight="1" x14ac:dyDescent="0.25">
      <c r="A1678" s="53" t="s">
        <v>7537</v>
      </c>
      <c r="B1678" s="54" t="s">
        <v>7538</v>
      </c>
      <c r="C1678" s="54" t="s">
        <v>7538</v>
      </c>
      <c r="D1678" s="54" t="s">
        <v>3266</v>
      </c>
      <c r="E1678" s="55" t="s">
        <v>2197</v>
      </c>
      <c r="F1678" s="54" t="s">
        <v>2198</v>
      </c>
      <c r="G1678" s="67" t="s">
        <v>7532</v>
      </c>
      <c r="H1678" s="68" t="s">
        <v>2763</v>
      </c>
      <c r="I1678" s="69" t="s">
        <v>2764</v>
      </c>
      <c r="J1678" s="68" t="s">
        <v>2765</v>
      </c>
      <c r="K1678" s="57" t="s">
        <v>324</v>
      </c>
      <c r="L1678" s="58">
        <v>1675</v>
      </c>
      <c r="M1678" s="32" t="s">
        <v>7539</v>
      </c>
      <c r="N1678" s="32" t="s">
        <v>2196</v>
      </c>
    </row>
    <row r="1679" spans="1:14" ht="18" customHeight="1" x14ac:dyDescent="0.25">
      <c r="A1679" s="59" t="s">
        <v>7540</v>
      </c>
      <c r="B1679" s="60" t="s">
        <v>7541</v>
      </c>
      <c r="C1679" s="60" t="s">
        <v>7541</v>
      </c>
      <c r="D1679" s="60" t="s">
        <v>3266</v>
      </c>
      <c r="E1679" s="61" t="s">
        <v>2197</v>
      </c>
      <c r="F1679" s="60" t="s">
        <v>2198</v>
      </c>
      <c r="G1679" s="62" t="s">
        <v>7532</v>
      </c>
      <c r="H1679" s="63" t="s">
        <v>2763</v>
      </c>
      <c r="I1679" s="64" t="s">
        <v>2764</v>
      </c>
      <c r="J1679" s="63" t="s">
        <v>2765</v>
      </c>
      <c r="K1679" s="65" t="s">
        <v>324</v>
      </c>
      <c r="L1679" s="66">
        <v>1676</v>
      </c>
      <c r="M1679" s="32" t="s">
        <v>7542</v>
      </c>
      <c r="N1679" s="32" t="s">
        <v>2196</v>
      </c>
    </row>
    <row r="1680" spans="1:14" ht="18" customHeight="1" x14ac:dyDescent="0.25">
      <c r="A1680" s="53" t="s">
        <v>7543</v>
      </c>
      <c r="B1680" s="54" t="s">
        <v>7544</v>
      </c>
      <c r="C1680" s="54" t="s">
        <v>7544</v>
      </c>
      <c r="D1680" s="54" t="s">
        <v>3266</v>
      </c>
      <c r="E1680" s="55" t="s">
        <v>2197</v>
      </c>
      <c r="F1680" s="54" t="s">
        <v>2198</v>
      </c>
      <c r="G1680" s="67" t="s">
        <v>7532</v>
      </c>
      <c r="H1680" s="68" t="s">
        <v>2763</v>
      </c>
      <c r="I1680" s="69" t="s">
        <v>2764</v>
      </c>
      <c r="J1680" s="68" t="s">
        <v>2765</v>
      </c>
      <c r="K1680" s="57" t="s">
        <v>324</v>
      </c>
      <c r="L1680" s="58">
        <v>1677</v>
      </c>
      <c r="M1680" s="32" t="s">
        <v>7545</v>
      </c>
      <c r="N1680" s="32" t="s">
        <v>2196</v>
      </c>
    </row>
    <row r="1681" spans="1:14" ht="18" customHeight="1" x14ac:dyDescent="0.25">
      <c r="A1681" s="59" t="s">
        <v>7546</v>
      </c>
      <c r="B1681" s="60" t="s">
        <v>7547</v>
      </c>
      <c r="C1681" s="60" t="s">
        <v>7547</v>
      </c>
      <c r="D1681" s="60" t="s">
        <v>3266</v>
      </c>
      <c r="E1681" s="61" t="s">
        <v>2197</v>
      </c>
      <c r="F1681" s="60" t="s">
        <v>2198</v>
      </c>
      <c r="G1681" s="62" t="s">
        <v>7532</v>
      </c>
      <c r="H1681" s="63" t="s">
        <v>2763</v>
      </c>
      <c r="I1681" s="64" t="s">
        <v>2764</v>
      </c>
      <c r="J1681" s="63" t="s">
        <v>2765</v>
      </c>
      <c r="K1681" s="65" t="s">
        <v>324</v>
      </c>
      <c r="L1681" s="66">
        <v>1678</v>
      </c>
      <c r="M1681" s="32" t="s">
        <v>7548</v>
      </c>
      <c r="N1681" s="32" t="s">
        <v>2196</v>
      </c>
    </row>
    <row r="1682" spans="1:14" ht="18" customHeight="1" x14ac:dyDescent="0.25">
      <c r="A1682" s="53" t="s">
        <v>7549</v>
      </c>
      <c r="B1682" s="54" t="s">
        <v>7550</v>
      </c>
      <c r="C1682" s="54" t="s">
        <v>7550</v>
      </c>
      <c r="D1682" s="54" t="s">
        <v>3266</v>
      </c>
      <c r="E1682" s="55" t="s">
        <v>2197</v>
      </c>
      <c r="F1682" s="54" t="s">
        <v>2198</v>
      </c>
      <c r="G1682" s="67" t="s">
        <v>7532</v>
      </c>
      <c r="H1682" s="68" t="s">
        <v>2763</v>
      </c>
      <c r="I1682" s="69" t="s">
        <v>2764</v>
      </c>
      <c r="J1682" s="68" t="s">
        <v>2765</v>
      </c>
      <c r="K1682" s="57" t="s">
        <v>324</v>
      </c>
      <c r="L1682" s="58">
        <v>1679</v>
      </c>
      <c r="M1682" s="32" t="s">
        <v>7551</v>
      </c>
      <c r="N1682" s="32" t="s">
        <v>2196</v>
      </c>
    </row>
    <row r="1683" spans="1:14" ht="18" customHeight="1" x14ac:dyDescent="0.25">
      <c r="A1683" s="59" t="s">
        <v>7552</v>
      </c>
      <c r="B1683" s="60" t="s">
        <v>7553</v>
      </c>
      <c r="C1683" s="60" t="s">
        <v>7553</v>
      </c>
      <c r="D1683" s="60" t="s">
        <v>3266</v>
      </c>
      <c r="E1683" s="61" t="s">
        <v>2197</v>
      </c>
      <c r="F1683" s="60" t="s">
        <v>2198</v>
      </c>
      <c r="G1683" s="62" t="s">
        <v>7532</v>
      </c>
      <c r="H1683" s="63" t="s">
        <v>2763</v>
      </c>
      <c r="I1683" s="64" t="s">
        <v>2764</v>
      </c>
      <c r="J1683" s="63" t="s">
        <v>2765</v>
      </c>
      <c r="K1683" s="65" t="s">
        <v>324</v>
      </c>
      <c r="L1683" s="66">
        <v>1680</v>
      </c>
      <c r="M1683" s="32" t="s">
        <v>7554</v>
      </c>
      <c r="N1683" s="32" t="s">
        <v>2196</v>
      </c>
    </row>
    <row r="1684" spans="1:14" ht="18" customHeight="1" x14ac:dyDescent="0.25">
      <c r="A1684" s="53" t="s">
        <v>7555</v>
      </c>
      <c r="B1684" s="54" t="s">
        <v>7556</v>
      </c>
      <c r="C1684" s="54" t="s">
        <v>7556</v>
      </c>
      <c r="D1684" s="54" t="s">
        <v>3266</v>
      </c>
      <c r="E1684" s="55" t="s">
        <v>2197</v>
      </c>
      <c r="F1684" s="54" t="s">
        <v>2198</v>
      </c>
      <c r="G1684" s="67" t="s">
        <v>7532</v>
      </c>
      <c r="H1684" s="68" t="s">
        <v>2763</v>
      </c>
      <c r="I1684" s="69" t="s">
        <v>2764</v>
      </c>
      <c r="J1684" s="68" t="s">
        <v>2765</v>
      </c>
      <c r="K1684" s="57" t="s">
        <v>324</v>
      </c>
      <c r="L1684" s="58">
        <v>1681</v>
      </c>
      <c r="M1684" s="32" t="s">
        <v>7557</v>
      </c>
      <c r="N1684" s="32" t="s">
        <v>2196</v>
      </c>
    </row>
    <row r="1685" spans="1:14" ht="18" customHeight="1" x14ac:dyDescent="0.25">
      <c r="A1685" s="59" t="s">
        <v>7558</v>
      </c>
      <c r="B1685" s="60" t="s">
        <v>7559</v>
      </c>
      <c r="C1685" s="60" t="s">
        <v>7559</v>
      </c>
      <c r="D1685" s="60" t="s">
        <v>3266</v>
      </c>
      <c r="E1685" s="61" t="s">
        <v>2197</v>
      </c>
      <c r="F1685" s="60" t="s">
        <v>2198</v>
      </c>
      <c r="G1685" s="62" t="s">
        <v>7532</v>
      </c>
      <c r="H1685" s="63" t="s">
        <v>2763</v>
      </c>
      <c r="I1685" s="64" t="s">
        <v>2764</v>
      </c>
      <c r="J1685" s="63" t="s">
        <v>2765</v>
      </c>
      <c r="K1685" s="65" t="s">
        <v>324</v>
      </c>
      <c r="L1685" s="66">
        <v>1682</v>
      </c>
      <c r="M1685" s="32" t="s">
        <v>7560</v>
      </c>
      <c r="N1685" s="32" t="s">
        <v>2196</v>
      </c>
    </row>
    <row r="1686" spans="1:14" ht="18" customHeight="1" x14ac:dyDescent="0.25">
      <c r="A1686" s="53" t="s">
        <v>7561</v>
      </c>
      <c r="B1686" s="54" t="s">
        <v>7562</v>
      </c>
      <c r="C1686" s="54" t="s">
        <v>7562</v>
      </c>
      <c r="D1686" s="54" t="s">
        <v>3266</v>
      </c>
      <c r="E1686" s="55" t="s">
        <v>2197</v>
      </c>
      <c r="F1686" s="54" t="s">
        <v>2198</v>
      </c>
      <c r="G1686" s="67" t="s">
        <v>7532</v>
      </c>
      <c r="H1686" s="68" t="s">
        <v>2763</v>
      </c>
      <c r="I1686" s="69" t="s">
        <v>2764</v>
      </c>
      <c r="J1686" s="68" t="s">
        <v>2765</v>
      </c>
      <c r="K1686" s="57" t="s">
        <v>324</v>
      </c>
      <c r="L1686" s="58">
        <v>1683</v>
      </c>
      <c r="M1686" s="32" t="s">
        <v>7563</v>
      </c>
      <c r="N1686" s="32" t="s">
        <v>2196</v>
      </c>
    </row>
    <row r="1687" spans="1:14" ht="18" customHeight="1" x14ac:dyDescent="0.25">
      <c r="A1687" s="59" t="s">
        <v>7564</v>
      </c>
      <c r="B1687" s="60" t="s">
        <v>7565</v>
      </c>
      <c r="C1687" s="60" t="s">
        <v>7565</v>
      </c>
      <c r="D1687" s="60" t="s">
        <v>3266</v>
      </c>
      <c r="E1687" s="61" t="s">
        <v>2197</v>
      </c>
      <c r="F1687" s="60" t="s">
        <v>2198</v>
      </c>
      <c r="G1687" s="62" t="s">
        <v>7532</v>
      </c>
      <c r="H1687" s="63" t="s">
        <v>2763</v>
      </c>
      <c r="I1687" s="64" t="s">
        <v>2764</v>
      </c>
      <c r="J1687" s="63" t="s">
        <v>2765</v>
      </c>
      <c r="K1687" s="65" t="s">
        <v>324</v>
      </c>
      <c r="L1687" s="66">
        <v>1684</v>
      </c>
      <c r="M1687" s="32" t="s">
        <v>7566</v>
      </c>
      <c r="N1687" s="32" t="s">
        <v>2196</v>
      </c>
    </row>
    <row r="1688" spans="1:14" ht="18" customHeight="1" x14ac:dyDescent="0.25">
      <c r="A1688" s="53" t="s">
        <v>7567</v>
      </c>
      <c r="B1688" s="54" t="s">
        <v>7568</v>
      </c>
      <c r="C1688" s="54" t="s">
        <v>7568</v>
      </c>
      <c r="D1688" s="54" t="s">
        <v>3266</v>
      </c>
      <c r="E1688" s="55" t="s">
        <v>2197</v>
      </c>
      <c r="F1688" s="54" t="s">
        <v>2198</v>
      </c>
      <c r="G1688" s="67" t="s">
        <v>7532</v>
      </c>
      <c r="H1688" s="68" t="s">
        <v>2763</v>
      </c>
      <c r="I1688" s="69" t="s">
        <v>2764</v>
      </c>
      <c r="J1688" s="68" t="s">
        <v>2765</v>
      </c>
      <c r="K1688" s="57" t="s">
        <v>324</v>
      </c>
      <c r="L1688" s="58">
        <v>1685</v>
      </c>
      <c r="M1688" s="32" t="s">
        <v>7569</v>
      </c>
      <c r="N1688" s="32" t="s">
        <v>2196</v>
      </c>
    </row>
    <row r="1689" spans="1:14" ht="18" customHeight="1" x14ac:dyDescent="0.25">
      <c r="A1689" s="59" t="s">
        <v>7570</v>
      </c>
      <c r="B1689" s="60" t="s">
        <v>7571</v>
      </c>
      <c r="C1689" s="60" t="s">
        <v>7571</v>
      </c>
      <c r="D1689" s="60" t="s">
        <v>7572</v>
      </c>
      <c r="E1689" s="61" t="s">
        <v>2197</v>
      </c>
      <c r="F1689" s="60" t="s">
        <v>2198</v>
      </c>
      <c r="G1689" s="62" t="s">
        <v>7532</v>
      </c>
      <c r="H1689" s="63" t="s">
        <v>2763</v>
      </c>
      <c r="I1689" s="64" t="s">
        <v>2764</v>
      </c>
      <c r="J1689" s="63" t="s">
        <v>2765</v>
      </c>
      <c r="K1689" s="65" t="s">
        <v>324</v>
      </c>
      <c r="L1689" s="66">
        <v>1686</v>
      </c>
      <c r="M1689" s="32" t="s">
        <v>7573</v>
      </c>
      <c r="N1689" s="32" t="s">
        <v>2196</v>
      </c>
    </row>
    <row r="1690" spans="1:14" ht="18" customHeight="1" x14ac:dyDescent="0.25">
      <c r="A1690" s="53" t="s">
        <v>7574</v>
      </c>
      <c r="B1690" s="54" t="s">
        <v>7575</v>
      </c>
      <c r="C1690" s="54" t="s">
        <v>7575</v>
      </c>
      <c r="D1690" s="54" t="s">
        <v>7572</v>
      </c>
      <c r="E1690" s="55" t="s">
        <v>2197</v>
      </c>
      <c r="F1690" s="54" t="s">
        <v>2198</v>
      </c>
      <c r="G1690" s="67" t="s">
        <v>7532</v>
      </c>
      <c r="H1690" s="68" t="s">
        <v>2763</v>
      </c>
      <c r="I1690" s="69" t="s">
        <v>2764</v>
      </c>
      <c r="J1690" s="68" t="s">
        <v>2765</v>
      </c>
      <c r="K1690" s="57" t="s">
        <v>324</v>
      </c>
      <c r="L1690" s="58">
        <v>1687</v>
      </c>
      <c r="M1690" s="32" t="s">
        <v>7576</v>
      </c>
      <c r="N1690" s="32" t="s">
        <v>2196</v>
      </c>
    </row>
    <row r="1691" spans="1:14" ht="18" customHeight="1" x14ac:dyDescent="0.25">
      <c r="A1691" s="59" t="s">
        <v>7577</v>
      </c>
      <c r="B1691" s="60" t="s">
        <v>7578</v>
      </c>
      <c r="C1691" s="60" t="s">
        <v>7578</v>
      </c>
      <c r="D1691" s="60" t="s">
        <v>7572</v>
      </c>
      <c r="E1691" s="61" t="s">
        <v>2197</v>
      </c>
      <c r="F1691" s="60" t="s">
        <v>2198</v>
      </c>
      <c r="G1691" s="62" t="s">
        <v>7532</v>
      </c>
      <c r="H1691" s="63" t="s">
        <v>2763</v>
      </c>
      <c r="I1691" s="64" t="s">
        <v>2764</v>
      </c>
      <c r="J1691" s="63" t="s">
        <v>2765</v>
      </c>
      <c r="K1691" s="65" t="s">
        <v>324</v>
      </c>
      <c r="L1691" s="66">
        <v>1688</v>
      </c>
      <c r="M1691" s="32" t="s">
        <v>7579</v>
      </c>
      <c r="N1691" s="32" t="s">
        <v>2196</v>
      </c>
    </row>
    <row r="1692" spans="1:14" ht="18" customHeight="1" x14ac:dyDescent="0.25">
      <c r="A1692" s="72" t="s">
        <v>2197</v>
      </c>
      <c r="B1692" s="54" t="s">
        <v>2198</v>
      </c>
      <c r="C1692" s="55"/>
      <c r="D1692" s="55"/>
      <c r="E1692" s="55" t="s">
        <v>2197</v>
      </c>
      <c r="F1692" s="54" t="s">
        <v>2198</v>
      </c>
      <c r="G1692" s="67"/>
      <c r="H1692" s="68"/>
      <c r="I1692" s="69"/>
      <c r="J1692" s="68"/>
      <c r="K1692" s="57" t="s">
        <v>2740</v>
      </c>
      <c r="L1692" s="58">
        <v>1689</v>
      </c>
      <c r="M1692" s="32" t="s">
        <v>2196</v>
      </c>
      <c r="N1692" s="32" t="s">
        <v>2196</v>
      </c>
    </row>
    <row r="1693" spans="1:14" ht="18" customHeight="1" x14ac:dyDescent="0.25">
      <c r="A1693" s="59" t="s">
        <v>7580</v>
      </c>
      <c r="B1693" s="60" t="s">
        <v>7581</v>
      </c>
      <c r="C1693" s="60" t="s">
        <v>7581</v>
      </c>
      <c r="D1693" s="60" t="s">
        <v>7582</v>
      </c>
      <c r="E1693" s="61" t="s">
        <v>2201</v>
      </c>
      <c r="F1693" s="60" t="s">
        <v>2202</v>
      </c>
      <c r="G1693" s="62" t="s">
        <v>2762</v>
      </c>
      <c r="H1693" s="63" t="s">
        <v>2763</v>
      </c>
      <c r="I1693" s="64" t="s">
        <v>2764</v>
      </c>
      <c r="J1693" s="63" t="s">
        <v>2765</v>
      </c>
      <c r="K1693" s="65" t="s">
        <v>324</v>
      </c>
      <c r="L1693" s="66">
        <v>1690</v>
      </c>
      <c r="M1693" s="32" t="s">
        <v>7583</v>
      </c>
      <c r="N1693" s="32" t="s">
        <v>2200</v>
      </c>
    </row>
    <row r="1694" spans="1:14" ht="18" customHeight="1" x14ac:dyDescent="0.25">
      <c r="A1694" s="53" t="s">
        <v>7584</v>
      </c>
      <c r="B1694" s="54" t="s">
        <v>7585</v>
      </c>
      <c r="C1694" s="54" t="s">
        <v>7585</v>
      </c>
      <c r="D1694" s="54" t="s">
        <v>7582</v>
      </c>
      <c r="E1694" s="55" t="s">
        <v>2201</v>
      </c>
      <c r="F1694" s="54" t="s">
        <v>2202</v>
      </c>
      <c r="G1694" s="67" t="s">
        <v>2762</v>
      </c>
      <c r="H1694" s="68" t="s">
        <v>2763</v>
      </c>
      <c r="I1694" s="69" t="s">
        <v>2764</v>
      </c>
      <c r="J1694" s="68" t="s">
        <v>2765</v>
      </c>
      <c r="K1694" s="57" t="s">
        <v>324</v>
      </c>
      <c r="L1694" s="58">
        <v>1691</v>
      </c>
      <c r="M1694" s="32" t="s">
        <v>7586</v>
      </c>
      <c r="N1694" s="32" t="s">
        <v>2200</v>
      </c>
    </row>
    <row r="1695" spans="1:14" ht="18" customHeight="1" x14ac:dyDescent="0.25">
      <c r="A1695" s="59" t="s">
        <v>7587</v>
      </c>
      <c r="B1695" s="60" t="s">
        <v>7588</v>
      </c>
      <c r="C1695" s="60" t="s">
        <v>7588</v>
      </c>
      <c r="D1695" s="60" t="s">
        <v>7582</v>
      </c>
      <c r="E1695" s="61" t="s">
        <v>2201</v>
      </c>
      <c r="F1695" s="60" t="s">
        <v>2202</v>
      </c>
      <c r="G1695" s="62" t="s">
        <v>2762</v>
      </c>
      <c r="H1695" s="63" t="s">
        <v>2763</v>
      </c>
      <c r="I1695" s="64" t="s">
        <v>2764</v>
      </c>
      <c r="J1695" s="63" t="s">
        <v>2765</v>
      </c>
      <c r="K1695" s="65" t="s">
        <v>324</v>
      </c>
      <c r="L1695" s="66">
        <v>1692</v>
      </c>
      <c r="M1695" s="32" t="s">
        <v>7589</v>
      </c>
      <c r="N1695" s="32" t="s">
        <v>2200</v>
      </c>
    </row>
    <row r="1696" spans="1:14" ht="18" customHeight="1" x14ac:dyDescent="0.25">
      <c r="A1696" s="53" t="s">
        <v>7590</v>
      </c>
      <c r="B1696" s="54" t="s">
        <v>7591</v>
      </c>
      <c r="C1696" s="54" t="s">
        <v>7591</v>
      </c>
      <c r="D1696" s="54" t="s">
        <v>7582</v>
      </c>
      <c r="E1696" s="55" t="s">
        <v>2201</v>
      </c>
      <c r="F1696" s="54" t="s">
        <v>2202</v>
      </c>
      <c r="G1696" s="67" t="s">
        <v>2762</v>
      </c>
      <c r="H1696" s="68" t="s">
        <v>2763</v>
      </c>
      <c r="I1696" s="69" t="s">
        <v>2764</v>
      </c>
      <c r="J1696" s="68" t="s">
        <v>2765</v>
      </c>
      <c r="K1696" s="57" t="s">
        <v>324</v>
      </c>
      <c r="L1696" s="58">
        <v>1693</v>
      </c>
      <c r="M1696" s="32" t="s">
        <v>7592</v>
      </c>
      <c r="N1696" s="32" t="s">
        <v>2200</v>
      </c>
    </row>
    <row r="1697" spans="1:14" ht="18" customHeight="1" x14ac:dyDescent="0.25">
      <c r="A1697" s="59" t="s">
        <v>7593</v>
      </c>
      <c r="B1697" s="60" t="s">
        <v>7594</v>
      </c>
      <c r="C1697" s="60" t="s">
        <v>7594</v>
      </c>
      <c r="D1697" s="60" t="s">
        <v>7582</v>
      </c>
      <c r="E1697" s="61" t="s">
        <v>2201</v>
      </c>
      <c r="F1697" s="60" t="s">
        <v>2202</v>
      </c>
      <c r="G1697" s="62" t="s">
        <v>2762</v>
      </c>
      <c r="H1697" s="63" t="s">
        <v>2763</v>
      </c>
      <c r="I1697" s="64" t="s">
        <v>2764</v>
      </c>
      <c r="J1697" s="63" t="s">
        <v>2765</v>
      </c>
      <c r="K1697" s="65" t="s">
        <v>324</v>
      </c>
      <c r="L1697" s="66">
        <v>1694</v>
      </c>
      <c r="M1697" s="32" t="s">
        <v>7595</v>
      </c>
      <c r="N1697" s="32" t="s">
        <v>2200</v>
      </c>
    </row>
    <row r="1698" spans="1:14" ht="18" customHeight="1" x14ac:dyDescent="0.25">
      <c r="A1698" s="53" t="s">
        <v>7596</v>
      </c>
      <c r="B1698" s="54" t="s">
        <v>7597</v>
      </c>
      <c r="C1698" s="54" t="s">
        <v>7597</v>
      </c>
      <c r="D1698" s="54" t="s">
        <v>7582</v>
      </c>
      <c r="E1698" s="55" t="s">
        <v>2201</v>
      </c>
      <c r="F1698" s="54" t="s">
        <v>2202</v>
      </c>
      <c r="G1698" s="67" t="s">
        <v>2762</v>
      </c>
      <c r="H1698" s="68" t="s">
        <v>2763</v>
      </c>
      <c r="I1698" s="69" t="s">
        <v>2764</v>
      </c>
      <c r="J1698" s="68" t="s">
        <v>2765</v>
      </c>
      <c r="K1698" s="57" t="s">
        <v>324</v>
      </c>
      <c r="L1698" s="58">
        <v>1695</v>
      </c>
      <c r="M1698" s="32" t="s">
        <v>7598</v>
      </c>
      <c r="N1698" s="32" t="s">
        <v>2200</v>
      </c>
    </row>
    <row r="1699" spans="1:14" ht="18" customHeight="1" x14ac:dyDescent="0.25">
      <c r="A1699" s="59" t="s">
        <v>7599</v>
      </c>
      <c r="B1699" s="60" t="s">
        <v>7600</v>
      </c>
      <c r="C1699" s="60" t="s">
        <v>7600</v>
      </c>
      <c r="D1699" s="60" t="s">
        <v>7582</v>
      </c>
      <c r="E1699" s="61" t="s">
        <v>2201</v>
      </c>
      <c r="F1699" s="60" t="s">
        <v>2202</v>
      </c>
      <c r="G1699" s="62" t="s">
        <v>2762</v>
      </c>
      <c r="H1699" s="63" t="s">
        <v>2763</v>
      </c>
      <c r="I1699" s="64" t="s">
        <v>2764</v>
      </c>
      <c r="J1699" s="63" t="s">
        <v>2765</v>
      </c>
      <c r="K1699" s="65" t="s">
        <v>324</v>
      </c>
      <c r="L1699" s="66">
        <v>1696</v>
      </c>
      <c r="M1699" s="32" t="s">
        <v>7601</v>
      </c>
      <c r="N1699" s="32" t="s">
        <v>2200</v>
      </c>
    </row>
    <row r="1700" spans="1:14" ht="18" customHeight="1" x14ac:dyDescent="0.25">
      <c r="A1700" s="53" t="s">
        <v>7602</v>
      </c>
      <c r="B1700" s="54" t="s">
        <v>7603</v>
      </c>
      <c r="C1700" s="54" t="s">
        <v>7603</v>
      </c>
      <c r="D1700" s="54" t="s">
        <v>7582</v>
      </c>
      <c r="E1700" s="55" t="s">
        <v>2201</v>
      </c>
      <c r="F1700" s="54" t="s">
        <v>2202</v>
      </c>
      <c r="G1700" s="67" t="s">
        <v>2762</v>
      </c>
      <c r="H1700" s="68" t="s">
        <v>2763</v>
      </c>
      <c r="I1700" s="69" t="s">
        <v>2764</v>
      </c>
      <c r="J1700" s="68" t="s">
        <v>2765</v>
      </c>
      <c r="K1700" s="57" t="s">
        <v>324</v>
      </c>
      <c r="L1700" s="58">
        <v>1697</v>
      </c>
      <c r="M1700" s="32" t="s">
        <v>7604</v>
      </c>
      <c r="N1700" s="32" t="s">
        <v>2200</v>
      </c>
    </row>
    <row r="1701" spans="1:14" ht="18" customHeight="1" x14ac:dyDescent="0.25">
      <c r="A1701" s="59" t="s">
        <v>7605</v>
      </c>
      <c r="B1701" s="60" t="s">
        <v>7606</v>
      </c>
      <c r="C1701" s="60" t="s">
        <v>7606</v>
      </c>
      <c r="D1701" s="60" t="s">
        <v>7582</v>
      </c>
      <c r="E1701" s="61" t="s">
        <v>2201</v>
      </c>
      <c r="F1701" s="60" t="s">
        <v>2202</v>
      </c>
      <c r="G1701" s="62" t="s">
        <v>2762</v>
      </c>
      <c r="H1701" s="63" t="s">
        <v>2763</v>
      </c>
      <c r="I1701" s="64" t="s">
        <v>2764</v>
      </c>
      <c r="J1701" s="63" t="s">
        <v>2765</v>
      </c>
      <c r="K1701" s="65" t="s">
        <v>324</v>
      </c>
      <c r="L1701" s="66">
        <v>1698</v>
      </c>
      <c r="M1701" s="32" t="s">
        <v>7607</v>
      </c>
      <c r="N1701" s="32" t="s">
        <v>2200</v>
      </c>
    </row>
    <row r="1702" spans="1:14" ht="18" customHeight="1" x14ac:dyDescent="0.25">
      <c r="A1702" s="53" t="s">
        <v>7608</v>
      </c>
      <c r="B1702" s="54" t="s">
        <v>7609</v>
      </c>
      <c r="C1702" s="54" t="s">
        <v>7609</v>
      </c>
      <c r="D1702" s="54" t="s">
        <v>7582</v>
      </c>
      <c r="E1702" s="55" t="s">
        <v>2201</v>
      </c>
      <c r="F1702" s="54" t="s">
        <v>2202</v>
      </c>
      <c r="G1702" s="67" t="s">
        <v>2762</v>
      </c>
      <c r="H1702" s="68" t="s">
        <v>2763</v>
      </c>
      <c r="I1702" s="69" t="s">
        <v>2764</v>
      </c>
      <c r="J1702" s="68" t="s">
        <v>2765</v>
      </c>
      <c r="K1702" s="57" t="s">
        <v>324</v>
      </c>
      <c r="L1702" s="58">
        <v>1699</v>
      </c>
      <c r="M1702" s="32" t="s">
        <v>7610</v>
      </c>
      <c r="N1702" s="32" t="s">
        <v>2200</v>
      </c>
    </row>
    <row r="1703" spans="1:14" ht="18" customHeight="1" x14ac:dyDescent="0.25">
      <c r="A1703" s="59" t="s">
        <v>7611</v>
      </c>
      <c r="B1703" s="60" t="s">
        <v>7612</v>
      </c>
      <c r="C1703" s="60" t="s">
        <v>7612</v>
      </c>
      <c r="D1703" s="60" t="s">
        <v>7582</v>
      </c>
      <c r="E1703" s="61" t="s">
        <v>2201</v>
      </c>
      <c r="F1703" s="60" t="s">
        <v>2202</v>
      </c>
      <c r="G1703" s="62" t="s">
        <v>2762</v>
      </c>
      <c r="H1703" s="63" t="s">
        <v>2763</v>
      </c>
      <c r="I1703" s="64" t="s">
        <v>2764</v>
      </c>
      <c r="J1703" s="63" t="s">
        <v>2765</v>
      </c>
      <c r="K1703" s="65" t="s">
        <v>324</v>
      </c>
      <c r="L1703" s="66">
        <v>1700</v>
      </c>
      <c r="M1703" s="32" t="s">
        <v>7613</v>
      </c>
      <c r="N1703" s="32" t="s">
        <v>2200</v>
      </c>
    </row>
    <row r="1704" spans="1:14" ht="18" customHeight="1" x14ac:dyDescent="0.25">
      <c r="A1704" s="53" t="s">
        <v>7614</v>
      </c>
      <c r="B1704" s="54" t="s">
        <v>7615</v>
      </c>
      <c r="C1704" s="54" t="s">
        <v>7615</v>
      </c>
      <c r="D1704" s="54" t="s">
        <v>7582</v>
      </c>
      <c r="E1704" s="55" t="s">
        <v>2201</v>
      </c>
      <c r="F1704" s="54" t="s">
        <v>2202</v>
      </c>
      <c r="G1704" s="67" t="s">
        <v>2762</v>
      </c>
      <c r="H1704" s="68" t="s">
        <v>2763</v>
      </c>
      <c r="I1704" s="69" t="s">
        <v>2764</v>
      </c>
      <c r="J1704" s="68" t="s">
        <v>2765</v>
      </c>
      <c r="K1704" s="57" t="s">
        <v>324</v>
      </c>
      <c r="L1704" s="58">
        <v>1701</v>
      </c>
      <c r="M1704" s="32" t="s">
        <v>7616</v>
      </c>
      <c r="N1704" s="32" t="s">
        <v>2200</v>
      </c>
    </row>
    <row r="1705" spans="1:14" ht="18" customHeight="1" x14ac:dyDescent="0.25">
      <c r="A1705" s="59" t="s">
        <v>7617</v>
      </c>
      <c r="B1705" s="60" t="s">
        <v>7618</v>
      </c>
      <c r="C1705" s="60" t="s">
        <v>7618</v>
      </c>
      <c r="D1705" s="60" t="s">
        <v>7582</v>
      </c>
      <c r="E1705" s="61" t="s">
        <v>2201</v>
      </c>
      <c r="F1705" s="60" t="s">
        <v>2202</v>
      </c>
      <c r="G1705" s="62" t="s">
        <v>2762</v>
      </c>
      <c r="H1705" s="63" t="s">
        <v>2763</v>
      </c>
      <c r="I1705" s="64" t="s">
        <v>2764</v>
      </c>
      <c r="J1705" s="63" t="s">
        <v>2765</v>
      </c>
      <c r="K1705" s="65" t="s">
        <v>324</v>
      </c>
      <c r="L1705" s="66">
        <v>1702</v>
      </c>
      <c r="M1705" s="32" t="s">
        <v>7619</v>
      </c>
      <c r="N1705" s="32" t="s">
        <v>2200</v>
      </c>
    </row>
    <row r="1706" spans="1:14" ht="18" customHeight="1" x14ac:dyDescent="0.25">
      <c r="A1706" s="53" t="s">
        <v>7620</v>
      </c>
      <c r="B1706" s="54" t="s">
        <v>7621</v>
      </c>
      <c r="C1706" s="54" t="s">
        <v>7621</v>
      </c>
      <c r="D1706" s="54" t="s">
        <v>7582</v>
      </c>
      <c r="E1706" s="55" t="s">
        <v>2201</v>
      </c>
      <c r="F1706" s="54" t="s">
        <v>2202</v>
      </c>
      <c r="G1706" s="67" t="s">
        <v>2762</v>
      </c>
      <c r="H1706" s="68" t="s">
        <v>2763</v>
      </c>
      <c r="I1706" s="69" t="s">
        <v>2764</v>
      </c>
      <c r="J1706" s="68" t="s">
        <v>2765</v>
      </c>
      <c r="K1706" s="57" t="s">
        <v>324</v>
      </c>
      <c r="L1706" s="58">
        <v>1703</v>
      </c>
      <c r="M1706" s="32" t="s">
        <v>7622</v>
      </c>
      <c r="N1706" s="32" t="s">
        <v>2200</v>
      </c>
    </row>
    <row r="1707" spans="1:14" ht="18" customHeight="1" x14ac:dyDescent="0.25">
      <c r="A1707" s="59" t="s">
        <v>7623</v>
      </c>
      <c r="B1707" s="60" t="s">
        <v>7624</v>
      </c>
      <c r="C1707" s="60" t="s">
        <v>7624</v>
      </c>
      <c r="D1707" s="60" t="s">
        <v>7582</v>
      </c>
      <c r="E1707" s="61" t="s">
        <v>2201</v>
      </c>
      <c r="F1707" s="60" t="s">
        <v>2202</v>
      </c>
      <c r="G1707" s="62" t="s">
        <v>2762</v>
      </c>
      <c r="H1707" s="63" t="s">
        <v>2763</v>
      </c>
      <c r="I1707" s="64" t="s">
        <v>2764</v>
      </c>
      <c r="J1707" s="63" t="s">
        <v>2765</v>
      </c>
      <c r="K1707" s="65" t="s">
        <v>324</v>
      </c>
      <c r="L1707" s="66">
        <v>1704</v>
      </c>
      <c r="M1707" s="32" t="s">
        <v>7625</v>
      </c>
      <c r="N1707" s="32" t="s">
        <v>2200</v>
      </c>
    </row>
    <row r="1708" spans="1:14" ht="18" customHeight="1" x14ac:dyDescent="0.25">
      <c r="A1708" s="53" t="s">
        <v>7626</v>
      </c>
      <c r="B1708" s="54" t="s">
        <v>7627</v>
      </c>
      <c r="C1708" s="54" t="s">
        <v>7627</v>
      </c>
      <c r="D1708" s="54" t="s">
        <v>7582</v>
      </c>
      <c r="E1708" s="55" t="s">
        <v>2201</v>
      </c>
      <c r="F1708" s="54" t="s">
        <v>2202</v>
      </c>
      <c r="G1708" s="67" t="s">
        <v>2762</v>
      </c>
      <c r="H1708" s="68" t="s">
        <v>2763</v>
      </c>
      <c r="I1708" s="69" t="s">
        <v>2764</v>
      </c>
      <c r="J1708" s="68" t="s">
        <v>2765</v>
      </c>
      <c r="K1708" s="57" t="s">
        <v>324</v>
      </c>
      <c r="L1708" s="58">
        <v>1705</v>
      </c>
      <c r="M1708" s="32" t="s">
        <v>7628</v>
      </c>
      <c r="N1708" s="32" t="s">
        <v>2200</v>
      </c>
    </row>
    <row r="1709" spans="1:14" ht="18" customHeight="1" x14ac:dyDescent="0.25">
      <c r="A1709" s="59" t="s">
        <v>7629</v>
      </c>
      <c r="B1709" s="60" t="s">
        <v>7630</v>
      </c>
      <c r="C1709" s="60" t="s">
        <v>7630</v>
      </c>
      <c r="D1709" s="60" t="s">
        <v>7582</v>
      </c>
      <c r="E1709" s="61" t="s">
        <v>2201</v>
      </c>
      <c r="F1709" s="60" t="s">
        <v>2202</v>
      </c>
      <c r="G1709" s="62" t="s">
        <v>2762</v>
      </c>
      <c r="H1709" s="63" t="s">
        <v>2763</v>
      </c>
      <c r="I1709" s="64" t="s">
        <v>2764</v>
      </c>
      <c r="J1709" s="63" t="s">
        <v>2765</v>
      </c>
      <c r="K1709" s="65" t="s">
        <v>324</v>
      </c>
      <c r="L1709" s="66">
        <v>1706</v>
      </c>
      <c r="M1709" s="32" t="s">
        <v>7631</v>
      </c>
      <c r="N1709" s="32" t="s">
        <v>2200</v>
      </c>
    </row>
    <row r="1710" spans="1:14" ht="18" customHeight="1" x14ac:dyDescent="0.25">
      <c r="A1710" s="53" t="s">
        <v>7632</v>
      </c>
      <c r="B1710" s="54" t="s">
        <v>7633</v>
      </c>
      <c r="C1710" s="54" t="s">
        <v>7633</v>
      </c>
      <c r="D1710" s="54" t="s">
        <v>7582</v>
      </c>
      <c r="E1710" s="55" t="s">
        <v>2201</v>
      </c>
      <c r="F1710" s="54" t="s">
        <v>2202</v>
      </c>
      <c r="G1710" s="67" t="s">
        <v>2762</v>
      </c>
      <c r="H1710" s="68" t="s">
        <v>2763</v>
      </c>
      <c r="I1710" s="69" t="s">
        <v>2764</v>
      </c>
      <c r="J1710" s="68" t="s">
        <v>2765</v>
      </c>
      <c r="K1710" s="57" t="s">
        <v>324</v>
      </c>
      <c r="L1710" s="58">
        <v>1707</v>
      </c>
      <c r="M1710" s="32" t="s">
        <v>7634</v>
      </c>
      <c r="N1710" s="32" t="s">
        <v>2200</v>
      </c>
    </row>
    <row r="1711" spans="1:14" ht="18" customHeight="1" x14ac:dyDescent="0.25">
      <c r="A1711" s="59" t="s">
        <v>7635</v>
      </c>
      <c r="B1711" s="60" t="s">
        <v>7636</v>
      </c>
      <c r="C1711" s="60" t="s">
        <v>7636</v>
      </c>
      <c r="D1711" s="60" t="s">
        <v>7582</v>
      </c>
      <c r="E1711" s="61" t="s">
        <v>2201</v>
      </c>
      <c r="F1711" s="60" t="s">
        <v>2202</v>
      </c>
      <c r="G1711" s="62" t="s">
        <v>2762</v>
      </c>
      <c r="H1711" s="63" t="s">
        <v>2763</v>
      </c>
      <c r="I1711" s="64" t="s">
        <v>2764</v>
      </c>
      <c r="J1711" s="63" t="s">
        <v>2765</v>
      </c>
      <c r="K1711" s="65" t="s">
        <v>324</v>
      </c>
      <c r="L1711" s="66">
        <v>1708</v>
      </c>
      <c r="M1711" s="32" t="s">
        <v>7637</v>
      </c>
      <c r="N1711" s="32" t="s">
        <v>2200</v>
      </c>
    </row>
    <row r="1712" spans="1:14" ht="18" customHeight="1" x14ac:dyDescent="0.25">
      <c r="A1712" s="53" t="s">
        <v>7638</v>
      </c>
      <c r="B1712" s="54" t="s">
        <v>7639</v>
      </c>
      <c r="C1712" s="54" t="s">
        <v>7639</v>
      </c>
      <c r="D1712" s="54" t="s">
        <v>3161</v>
      </c>
      <c r="E1712" s="55" t="s">
        <v>2201</v>
      </c>
      <c r="F1712" s="54" t="s">
        <v>2202</v>
      </c>
      <c r="G1712" s="67" t="s">
        <v>2762</v>
      </c>
      <c r="H1712" s="68" t="s">
        <v>2763</v>
      </c>
      <c r="I1712" s="69" t="s">
        <v>2764</v>
      </c>
      <c r="J1712" s="68" t="s">
        <v>2765</v>
      </c>
      <c r="K1712" s="57" t="s">
        <v>324</v>
      </c>
      <c r="L1712" s="58">
        <v>1709</v>
      </c>
      <c r="M1712" s="32" t="s">
        <v>7640</v>
      </c>
      <c r="N1712" s="32" t="s">
        <v>2200</v>
      </c>
    </row>
    <row r="1713" spans="1:14" ht="18" customHeight="1" x14ac:dyDescent="0.25">
      <c r="A1713" s="59" t="s">
        <v>7641</v>
      </c>
      <c r="B1713" s="60" t="s">
        <v>7642</v>
      </c>
      <c r="C1713" s="60" t="s">
        <v>7642</v>
      </c>
      <c r="D1713" s="60" t="s">
        <v>3161</v>
      </c>
      <c r="E1713" s="61" t="s">
        <v>2201</v>
      </c>
      <c r="F1713" s="60" t="s">
        <v>2202</v>
      </c>
      <c r="G1713" s="62" t="s">
        <v>2762</v>
      </c>
      <c r="H1713" s="63" t="s">
        <v>2763</v>
      </c>
      <c r="I1713" s="64" t="s">
        <v>2764</v>
      </c>
      <c r="J1713" s="63" t="s">
        <v>2765</v>
      </c>
      <c r="K1713" s="65" t="s">
        <v>324</v>
      </c>
      <c r="L1713" s="66">
        <v>1710</v>
      </c>
      <c r="M1713" s="32" t="s">
        <v>7643</v>
      </c>
      <c r="N1713" s="32" t="s">
        <v>2200</v>
      </c>
    </row>
    <row r="1714" spans="1:14" ht="18" customHeight="1" x14ac:dyDescent="0.25">
      <c r="A1714" s="72" t="s">
        <v>2201</v>
      </c>
      <c r="B1714" s="54" t="s">
        <v>2202</v>
      </c>
      <c r="C1714" s="55"/>
      <c r="D1714" s="55"/>
      <c r="E1714" s="55" t="s">
        <v>2201</v>
      </c>
      <c r="F1714" s="54" t="s">
        <v>2202</v>
      </c>
      <c r="G1714" s="67"/>
      <c r="H1714" s="68"/>
      <c r="I1714" s="69"/>
      <c r="J1714" s="68"/>
      <c r="K1714" s="57" t="s">
        <v>2740</v>
      </c>
      <c r="L1714" s="58">
        <v>1711</v>
      </c>
      <c r="M1714" s="32" t="s">
        <v>2200</v>
      </c>
      <c r="N1714" s="32" t="s">
        <v>2200</v>
      </c>
    </row>
    <row r="1715" spans="1:14" ht="18" customHeight="1" x14ac:dyDescent="0.25">
      <c r="A1715" s="59" t="s">
        <v>7644</v>
      </c>
      <c r="B1715" s="60" t="s">
        <v>7645</v>
      </c>
      <c r="C1715" s="60" t="s">
        <v>7645</v>
      </c>
      <c r="D1715" s="60" t="s">
        <v>3228</v>
      </c>
      <c r="E1715" s="61" t="s">
        <v>2206</v>
      </c>
      <c r="F1715" s="60" t="s">
        <v>2207</v>
      </c>
      <c r="G1715" s="62" t="s">
        <v>3760</v>
      </c>
      <c r="H1715" s="63" t="s">
        <v>2763</v>
      </c>
      <c r="I1715" s="64" t="s">
        <v>2764</v>
      </c>
      <c r="J1715" s="63" t="s">
        <v>2765</v>
      </c>
      <c r="K1715" s="65" t="s">
        <v>324</v>
      </c>
      <c r="L1715" s="66">
        <v>1712</v>
      </c>
      <c r="M1715" s="32" t="s">
        <v>7646</v>
      </c>
      <c r="N1715" s="32" t="s">
        <v>2205</v>
      </c>
    </row>
    <row r="1716" spans="1:14" ht="18" customHeight="1" x14ac:dyDescent="0.25">
      <c r="A1716" s="53" t="s">
        <v>7647</v>
      </c>
      <c r="B1716" s="54" t="s">
        <v>7648</v>
      </c>
      <c r="C1716" s="54" t="s">
        <v>7648</v>
      </c>
      <c r="D1716" s="54" t="s">
        <v>3228</v>
      </c>
      <c r="E1716" s="55" t="s">
        <v>2206</v>
      </c>
      <c r="F1716" s="54" t="s">
        <v>2207</v>
      </c>
      <c r="G1716" s="67" t="s">
        <v>3760</v>
      </c>
      <c r="H1716" s="68" t="s">
        <v>2763</v>
      </c>
      <c r="I1716" s="69" t="s">
        <v>2764</v>
      </c>
      <c r="J1716" s="68" t="s">
        <v>2765</v>
      </c>
      <c r="K1716" s="57" t="s">
        <v>324</v>
      </c>
      <c r="L1716" s="58">
        <v>1713</v>
      </c>
      <c r="M1716" s="32" t="s">
        <v>7649</v>
      </c>
      <c r="N1716" s="32" t="s">
        <v>2205</v>
      </c>
    </row>
    <row r="1717" spans="1:14" ht="18" customHeight="1" x14ac:dyDescent="0.25">
      <c r="A1717" s="59" t="s">
        <v>7650</v>
      </c>
      <c r="B1717" s="60" t="s">
        <v>7651</v>
      </c>
      <c r="C1717" s="60" t="s">
        <v>7651</v>
      </c>
      <c r="D1717" s="60" t="s">
        <v>3228</v>
      </c>
      <c r="E1717" s="61" t="s">
        <v>2206</v>
      </c>
      <c r="F1717" s="60" t="s">
        <v>2207</v>
      </c>
      <c r="G1717" s="62" t="s">
        <v>3760</v>
      </c>
      <c r="H1717" s="63" t="s">
        <v>2763</v>
      </c>
      <c r="I1717" s="64" t="s">
        <v>2764</v>
      </c>
      <c r="J1717" s="63" t="s">
        <v>2765</v>
      </c>
      <c r="K1717" s="65" t="s">
        <v>324</v>
      </c>
      <c r="L1717" s="66">
        <v>1714</v>
      </c>
      <c r="M1717" s="32" t="s">
        <v>7652</v>
      </c>
      <c r="N1717" s="32" t="s">
        <v>2205</v>
      </c>
    </row>
    <row r="1718" spans="1:14" ht="18" customHeight="1" x14ac:dyDescent="0.25">
      <c r="A1718" s="53" t="s">
        <v>7653</v>
      </c>
      <c r="B1718" s="54" t="s">
        <v>7654</v>
      </c>
      <c r="C1718" s="54" t="s">
        <v>7654</v>
      </c>
      <c r="D1718" s="54" t="s">
        <v>3228</v>
      </c>
      <c r="E1718" s="55" t="s">
        <v>2206</v>
      </c>
      <c r="F1718" s="54" t="s">
        <v>2207</v>
      </c>
      <c r="G1718" s="67" t="s">
        <v>3760</v>
      </c>
      <c r="H1718" s="68" t="s">
        <v>2763</v>
      </c>
      <c r="I1718" s="69" t="s">
        <v>2764</v>
      </c>
      <c r="J1718" s="68" t="s">
        <v>2765</v>
      </c>
      <c r="K1718" s="57" t="s">
        <v>324</v>
      </c>
      <c r="L1718" s="58">
        <v>1715</v>
      </c>
      <c r="M1718" s="32" t="s">
        <v>7655</v>
      </c>
      <c r="N1718" s="32" t="s">
        <v>2205</v>
      </c>
    </row>
    <row r="1719" spans="1:14" ht="18" customHeight="1" x14ac:dyDescent="0.25">
      <c r="A1719" s="59" t="s">
        <v>7656</v>
      </c>
      <c r="B1719" s="60" t="s">
        <v>7657</v>
      </c>
      <c r="C1719" s="60" t="s">
        <v>7657</v>
      </c>
      <c r="D1719" s="60" t="s">
        <v>3228</v>
      </c>
      <c r="E1719" s="61" t="s">
        <v>2206</v>
      </c>
      <c r="F1719" s="60" t="s">
        <v>2207</v>
      </c>
      <c r="G1719" s="62" t="s">
        <v>3760</v>
      </c>
      <c r="H1719" s="63" t="s">
        <v>2763</v>
      </c>
      <c r="I1719" s="64" t="s">
        <v>2764</v>
      </c>
      <c r="J1719" s="63" t="s">
        <v>2765</v>
      </c>
      <c r="K1719" s="65" t="s">
        <v>324</v>
      </c>
      <c r="L1719" s="66">
        <v>1716</v>
      </c>
      <c r="M1719" s="32" t="s">
        <v>7658</v>
      </c>
      <c r="N1719" s="32" t="s">
        <v>2205</v>
      </c>
    </row>
    <row r="1720" spans="1:14" ht="18" customHeight="1" x14ac:dyDescent="0.25">
      <c r="A1720" s="53" t="s">
        <v>7659</v>
      </c>
      <c r="B1720" s="54" t="s">
        <v>7660</v>
      </c>
      <c r="C1720" s="54" t="s">
        <v>7660</v>
      </c>
      <c r="D1720" s="54" t="s">
        <v>3228</v>
      </c>
      <c r="E1720" s="55" t="s">
        <v>2206</v>
      </c>
      <c r="F1720" s="54" t="s">
        <v>2207</v>
      </c>
      <c r="G1720" s="67" t="s">
        <v>3760</v>
      </c>
      <c r="H1720" s="68" t="s">
        <v>2763</v>
      </c>
      <c r="I1720" s="69" t="s">
        <v>2764</v>
      </c>
      <c r="J1720" s="68" t="s">
        <v>2765</v>
      </c>
      <c r="K1720" s="57" t="s">
        <v>324</v>
      </c>
      <c r="L1720" s="58">
        <v>1717</v>
      </c>
      <c r="M1720" s="32" t="s">
        <v>7661</v>
      </c>
      <c r="N1720" s="32" t="s">
        <v>2205</v>
      </c>
    </row>
    <row r="1721" spans="1:14" ht="18" customHeight="1" x14ac:dyDescent="0.25">
      <c r="A1721" s="59" t="s">
        <v>7662</v>
      </c>
      <c r="B1721" s="60" t="s">
        <v>7663</v>
      </c>
      <c r="C1721" s="60" t="s">
        <v>7663</v>
      </c>
      <c r="D1721" s="60" t="s">
        <v>3228</v>
      </c>
      <c r="E1721" s="61" t="s">
        <v>2206</v>
      </c>
      <c r="F1721" s="60" t="s">
        <v>2207</v>
      </c>
      <c r="G1721" s="62" t="s">
        <v>3760</v>
      </c>
      <c r="H1721" s="63" t="s">
        <v>2763</v>
      </c>
      <c r="I1721" s="64" t="s">
        <v>2764</v>
      </c>
      <c r="J1721" s="63" t="s">
        <v>2765</v>
      </c>
      <c r="K1721" s="65" t="s">
        <v>324</v>
      </c>
      <c r="L1721" s="66">
        <v>1718</v>
      </c>
      <c r="M1721" s="32" t="s">
        <v>7664</v>
      </c>
      <c r="N1721" s="32" t="s">
        <v>2205</v>
      </c>
    </row>
    <row r="1722" spans="1:14" ht="18" customHeight="1" x14ac:dyDescent="0.25">
      <c r="A1722" s="53" t="s">
        <v>7665</v>
      </c>
      <c r="B1722" s="54" t="s">
        <v>7666</v>
      </c>
      <c r="C1722" s="54" t="s">
        <v>7666</v>
      </c>
      <c r="D1722" s="54" t="s">
        <v>3228</v>
      </c>
      <c r="E1722" s="55" t="s">
        <v>2206</v>
      </c>
      <c r="F1722" s="54" t="s">
        <v>2207</v>
      </c>
      <c r="G1722" s="67" t="s">
        <v>3760</v>
      </c>
      <c r="H1722" s="68" t="s">
        <v>2763</v>
      </c>
      <c r="I1722" s="69" t="s">
        <v>2764</v>
      </c>
      <c r="J1722" s="68" t="s">
        <v>2765</v>
      </c>
      <c r="K1722" s="57" t="s">
        <v>324</v>
      </c>
      <c r="L1722" s="58">
        <v>1719</v>
      </c>
      <c r="M1722" s="32" t="s">
        <v>7667</v>
      </c>
      <c r="N1722" s="32" t="s">
        <v>2205</v>
      </c>
    </row>
    <row r="1723" spans="1:14" ht="18" customHeight="1" x14ac:dyDescent="0.25">
      <c r="A1723" s="59" t="s">
        <v>7668</v>
      </c>
      <c r="B1723" s="60" t="s">
        <v>7669</v>
      </c>
      <c r="C1723" s="60" t="s">
        <v>7669</v>
      </c>
      <c r="D1723" s="60" t="s">
        <v>3228</v>
      </c>
      <c r="E1723" s="61" t="s">
        <v>2206</v>
      </c>
      <c r="F1723" s="60" t="s">
        <v>2207</v>
      </c>
      <c r="G1723" s="62" t="s">
        <v>3760</v>
      </c>
      <c r="H1723" s="63" t="s">
        <v>2763</v>
      </c>
      <c r="I1723" s="64" t="s">
        <v>2764</v>
      </c>
      <c r="J1723" s="63" t="s">
        <v>2765</v>
      </c>
      <c r="K1723" s="65" t="s">
        <v>324</v>
      </c>
      <c r="L1723" s="66">
        <v>1720</v>
      </c>
      <c r="M1723" s="32" t="s">
        <v>7670</v>
      </c>
      <c r="N1723" s="32" t="s">
        <v>2205</v>
      </c>
    </row>
    <row r="1724" spans="1:14" ht="18" customHeight="1" x14ac:dyDescent="0.25">
      <c r="A1724" s="53" t="s">
        <v>7671</v>
      </c>
      <c r="B1724" s="54" t="s">
        <v>7672</v>
      </c>
      <c r="C1724" s="54" t="s">
        <v>7672</v>
      </c>
      <c r="D1724" s="54" t="s">
        <v>3228</v>
      </c>
      <c r="E1724" s="55" t="s">
        <v>2206</v>
      </c>
      <c r="F1724" s="54" t="s">
        <v>2207</v>
      </c>
      <c r="G1724" s="67" t="s">
        <v>3760</v>
      </c>
      <c r="H1724" s="68" t="s">
        <v>2763</v>
      </c>
      <c r="I1724" s="69" t="s">
        <v>2764</v>
      </c>
      <c r="J1724" s="68" t="s">
        <v>2765</v>
      </c>
      <c r="K1724" s="57" t="s">
        <v>324</v>
      </c>
      <c r="L1724" s="58">
        <v>1721</v>
      </c>
      <c r="M1724" s="32" t="s">
        <v>7673</v>
      </c>
      <c r="N1724" s="32" t="s">
        <v>2205</v>
      </c>
    </row>
    <row r="1725" spans="1:14" ht="18" customHeight="1" x14ac:dyDescent="0.25">
      <c r="A1725" s="59" t="s">
        <v>7674</v>
      </c>
      <c r="B1725" s="60" t="s">
        <v>7675</v>
      </c>
      <c r="C1725" s="60" t="s">
        <v>7675</v>
      </c>
      <c r="D1725" s="60" t="s">
        <v>3545</v>
      </c>
      <c r="E1725" s="61" t="s">
        <v>2206</v>
      </c>
      <c r="F1725" s="60" t="s">
        <v>2207</v>
      </c>
      <c r="G1725" s="62" t="s">
        <v>3760</v>
      </c>
      <c r="H1725" s="63" t="s">
        <v>2763</v>
      </c>
      <c r="I1725" s="64" t="s">
        <v>2764</v>
      </c>
      <c r="J1725" s="63" t="s">
        <v>2765</v>
      </c>
      <c r="K1725" s="65" t="s">
        <v>324</v>
      </c>
      <c r="L1725" s="66">
        <v>1722</v>
      </c>
      <c r="M1725" s="32" t="s">
        <v>7676</v>
      </c>
      <c r="N1725" s="32" t="s">
        <v>2205</v>
      </c>
    </row>
    <row r="1726" spans="1:14" ht="18" customHeight="1" x14ac:dyDescent="0.25">
      <c r="A1726" s="72" t="s">
        <v>2206</v>
      </c>
      <c r="B1726" s="54" t="s">
        <v>2207</v>
      </c>
      <c r="C1726" s="55"/>
      <c r="D1726" s="55"/>
      <c r="E1726" s="55" t="s">
        <v>2206</v>
      </c>
      <c r="F1726" s="54" t="s">
        <v>2207</v>
      </c>
      <c r="G1726" s="67"/>
      <c r="H1726" s="68"/>
      <c r="I1726" s="69"/>
      <c r="J1726" s="68"/>
      <c r="K1726" s="57" t="s">
        <v>2740</v>
      </c>
      <c r="L1726" s="58">
        <v>1723</v>
      </c>
      <c r="M1726" s="32" t="s">
        <v>2205</v>
      </c>
      <c r="N1726" s="32" t="s">
        <v>2205</v>
      </c>
    </row>
    <row r="1727" spans="1:14" ht="18" customHeight="1" x14ac:dyDescent="0.25">
      <c r="A1727" s="59" t="s">
        <v>7677</v>
      </c>
      <c r="B1727" s="60" t="s">
        <v>7678</v>
      </c>
      <c r="C1727" s="60" t="s">
        <v>7678</v>
      </c>
      <c r="D1727" s="60" t="s">
        <v>7679</v>
      </c>
      <c r="E1727" s="61" t="s">
        <v>2211</v>
      </c>
      <c r="F1727" s="60" t="s">
        <v>2212</v>
      </c>
      <c r="G1727" s="62" t="s">
        <v>2762</v>
      </c>
      <c r="H1727" s="63" t="s">
        <v>2763</v>
      </c>
      <c r="I1727" s="64" t="s">
        <v>2764</v>
      </c>
      <c r="J1727" s="63" t="s">
        <v>2765</v>
      </c>
      <c r="K1727" s="65" t="s">
        <v>324</v>
      </c>
      <c r="L1727" s="66">
        <v>1724</v>
      </c>
      <c r="M1727" s="32" t="s">
        <v>7680</v>
      </c>
      <c r="N1727" s="32" t="s">
        <v>2210</v>
      </c>
    </row>
    <row r="1728" spans="1:14" ht="18" customHeight="1" x14ac:dyDescent="0.25">
      <c r="A1728" s="53" t="s">
        <v>7681</v>
      </c>
      <c r="B1728" s="54" t="s">
        <v>7682</v>
      </c>
      <c r="C1728" s="54" t="s">
        <v>7682</v>
      </c>
      <c r="D1728" s="54" t="s">
        <v>7679</v>
      </c>
      <c r="E1728" s="55" t="s">
        <v>2211</v>
      </c>
      <c r="F1728" s="54" t="s">
        <v>2212</v>
      </c>
      <c r="G1728" s="67" t="s">
        <v>2762</v>
      </c>
      <c r="H1728" s="68" t="s">
        <v>2763</v>
      </c>
      <c r="I1728" s="69" t="s">
        <v>2764</v>
      </c>
      <c r="J1728" s="68" t="s">
        <v>2765</v>
      </c>
      <c r="K1728" s="57" t="s">
        <v>324</v>
      </c>
      <c r="L1728" s="58">
        <v>1725</v>
      </c>
      <c r="M1728" s="32" t="s">
        <v>7683</v>
      </c>
      <c r="N1728" s="32" t="s">
        <v>2210</v>
      </c>
    </row>
    <row r="1729" spans="1:14" ht="18" customHeight="1" x14ac:dyDescent="0.25">
      <c r="A1729" s="59" t="s">
        <v>7684</v>
      </c>
      <c r="B1729" s="60" t="s">
        <v>7685</v>
      </c>
      <c r="C1729" s="60" t="s">
        <v>7685</v>
      </c>
      <c r="D1729" s="60" t="s">
        <v>7679</v>
      </c>
      <c r="E1729" s="61" t="s">
        <v>2211</v>
      </c>
      <c r="F1729" s="60" t="s">
        <v>2212</v>
      </c>
      <c r="G1729" s="62" t="s">
        <v>2762</v>
      </c>
      <c r="H1729" s="63" t="s">
        <v>2763</v>
      </c>
      <c r="I1729" s="64" t="s">
        <v>2764</v>
      </c>
      <c r="J1729" s="63" t="s">
        <v>2765</v>
      </c>
      <c r="K1729" s="65" t="s">
        <v>324</v>
      </c>
      <c r="L1729" s="66">
        <v>1726</v>
      </c>
      <c r="M1729" s="32" t="s">
        <v>7686</v>
      </c>
      <c r="N1729" s="32" t="s">
        <v>2210</v>
      </c>
    </row>
    <row r="1730" spans="1:14" ht="18" customHeight="1" x14ac:dyDescent="0.25">
      <c r="A1730" s="53" t="s">
        <v>7687</v>
      </c>
      <c r="B1730" s="54" t="s">
        <v>7688</v>
      </c>
      <c r="C1730" s="54" t="s">
        <v>7688</v>
      </c>
      <c r="D1730" s="54" t="s">
        <v>7679</v>
      </c>
      <c r="E1730" s="55" t="s">
        <v>2211</v>
      </c>
      <c r="F1730" s="54" t="s">
        <v>2212</v>
      </c>
      <c r="G1730" s="67" t="s">
        <v>2762</v>
      </c>
      <c r="H1730" s="68" t="s">
        <v>2763</v>
      </c>
      <c r="I1730" s="69" t="s">
        <v>2764</v>
      </c>
      <c r="J1730" s="68" t="s">
        <v>2765</v>
      </c>
      <c r="K1730" s="57" t="s">
        <v>324</v>
      </c>
      <c r="L1730" s="58">
        <v>1727</v>
      </c>
      <c r="M1730" s="32" t="s">
        <v>7689</v>
      </c>
      <c r="N1730" s="32" t="s">
        <v>2210</v>
      </c>
    </row>
    <row r="1731" spans="1:14" ht="18" customHeight="1" x14ac:dyDescent="0.25">
      <c r="A1731" s="59" t="s">
        <v>7690</v>
      </c>
      <c r="B1731" s="60" t="s">
        <v>7691</v>
      </c>
      <c r="C1731" s="60" t="s">
        <v>7691</v>
      </c>
      <c r="D1731" s="60" t="s">
        <v>7679</v>
      </c>
      <c r="E1731" s="61" t="s">
        <v>2211</v>
      </c>
      <c r="F1731" s="60" t="s">
        <v>2212</v>
      </c>
      <c r="G1731" s="62" t="s">
        <v>2762</v>
      </c>
      <c r="H1731" s="63" t="s">
        <v>2763</v>
      </c>
      <c r="I1731" s="64" t="s">
        <v>2764</v>
      </c>
      <c r="J1731" s="63" t="s">
        <v>2765</v>
      </c>
      <c r="K1731" s="65" t="s">
        <v>324</v>
      </c>
      <c r="L1731" s="66">
        <v>1728</v>
      </c>
      <c r="M1731" s="32" t="s">
        <v>7692</v>
      </c>
      <c r="N1731" s="32" t="s">
        <v>2210</v>
      </c>
    </row>
    <row r="1732" spans="1:14" ht="18" customHeight="1" x14ac:dyDescent="0.25">
      <c r="A1732" s="53" t="s">
        <v>7693</v>
      </c>
      <c r="B1732" s="54" t="s">
        <v>7694</v>
      </c>
      <c r="C1732" s="54" t="s">
        <v>7694</v>
      </c>
      <c r="D1732" s="54" t="s">
        <v>7679</v>
      </c>
      <c r="E1732" s="55" t="s">
        <v>2211</v>
      </c>
      <c r="F1732" s="54" t="s">
        <v>2212</v>
      </c>
      <c r="G1732" s="67" t="s">
        <v>2762</v>
      </c>
      <c r="H1732" s="68" t="s">
        <v>2763</v>
      </c>
      <c r="I1732" s="69" t="s">
        <v>2764</v>
      </c>
      <c r="J1732" s="68" t="s">
        <v>2765</v>
      </c>
      <c r="K1732" s="57" t="s">
        <v>324</v>
      </c>
      <c r="L1732" s="58">
        <v>1729</v>
      </c>
      <c r="M1732" s="32" t="s">
        <v>7695</v>
      </c>
      <c r="N1732" s="32" t="s">
        <v>2210</v>
      </c>
    </row>
    <row r="1733" spans="1:14" ht="18" customHeight="1" x14ac:dyDescent="0.25">
      <c r="A1733" s="59" t="s">
        <v>7696</v>
      </c>
      <c r="B1733" s="60" t="s">
        <v>7697</v>
      </c>
      <c r="C1733" s="60" t="s">
        <v>7697</v>
      </c>
      <c r="D1733" s="60" t="s">
        <v>7679</v>
      </c>
      <c r="E1733" s="61" t="s">
        <v>2211</v>
      </c>
      <c r="F1733" s="60" t="s">
        <v>2212</v>
      </c>
      <c r="G1733" s="62" t="s">
        <v>2762</v>
      </c>
      <c r="H1733" s="63" t="s">
        <v>2763</v>
      </c>
      <c r="I1733" s="64" t="s">
        <v>2764</v>
      </c>
      <c r="J1733" s="63" t="s">
        <v>2765</v>
      </c>
      <c r="K1733" s="65" t="s">
        <v>324</v>
      </c>
      <c r="L1733" s="66">
        <v>1730</v>
      </c>
      <c r="M1733" s="32" t="s">
        <v>7698</v>
      </c>
      <c r="N1733" s="32" t="s">
        <v>2210</v>
      </c>
    </row>
    <row r="1734" spans="1:14" ht="18" customHeight="1" x14ac:dyDescent="0.25">
      <c r="A1734" s="53" t="s">
        <v>7699</v>
      </c>
      <c r="B1734" s="54" t="s">
        <v>7700</v>
      </c>
      <c r="C1734" s="54" t="s">
        <v>7700</v>
      </c>
      <c r="D1734" s="54" t="s">
        <v>7679</v>
      </c>
      <c r="E1734" s="55" t="s">
        <v>2211</v>
      </c>
      <c r="F1734" s="54" t="s">
        <v>2212</v>
      </c>
      <c r="G1734" s="67" t="s">
        <v>2762</v>
      </c>
      <c r="H1734" s="68" t="s">
        <v>2763</v>
      </c>
      <c r="I1734" s="69" t="s">
        <v>2764</v>
      </c>
      <c r="J1734" s="68" t="s">
        <v>2765</v>
      </c>
      <c r="K1734" s="57" t="s">
        <v>324</v>
      </c>
      <c r="L1734" s="58">
        <v>1731</v>
      </c>
      <c r="M1734" s="32" t="s">
        <v>7701</v>
      </c>
      <c r="N1734" s="32" t="s">
        <v>2210</v>
      </c>
    </row>
    <row r="1735" spans="1:14" ht="18" customHeight="1" x14ac:dyDescent="0.25">
      <c r="A1735" s="59" t="s">
        <v>7702</v>
      </c>
      <c r="B1735" s="60" t="s">
        <v>7703</v>
      </c>
      <c r="C1735" s="60" t="s">
        <v>7703</v>
      </c>
      <c r="D1735" s="60" t="s">
        <v>7679</v>
      </c>
      <c r="E1735" s="61" t="s">
        <v>2211</v>
      </c>
      <c r="F1735" s="60" t="s">
        <v>2212</v>
      </c>
      <c r="G1735" s="62" t="s">
        <v>2762</v>
      </c>
      <c r="H1735" s="63" t="s">
        <v>2763</v>
      </c>
      <c r="I1735" s="64" t="s">
        <v>2764</v>
      </c>
      <c r="J1735" s="63" t="s">
        <v>2765</v>
      </c>
      <c r="K1735" s="65" t="s">
        <v>324</v>
      </c>
      <c r="L1735" s="66">
        <v>1732</v>
      </c>
      <c r="M1735" s="32" t="s">
        <v>7704</v>
      </c>
      <c r="N1735" s="32" t="s">
        <v>2210</v>
      </c>
    </row>
    <row r="1736" spans="1:14" ht="18" customHeight="1" x14ac:dyDescent="0.25">
      <c r="A1736" s="53" t="s">
        <v>7705</v>
      </c>
      <c r="B1736" s="54" t="s">
        <v>7706</v>
      </c>
      <c r="C1736" s="54" t="s">
        <v>7706</v>
      </c>
      <c r="D1736" s="54" t="s">
        <v>7679</v>
      </c>
      <c r="E1736" s="55" t="s">
        <v>2211</v>
      </c>
      <c r="F1736" s="54" t="s">
        <v>2212</v>
      </c>
      <c r="G1736" s="67" t="s">
        <v>2762</v>
      </c>
      <c r="H1736" s="68" t="s">
        <v>2763</v>
      </c>
      <c r="I1736" s="69" t="s">
        <v>2764</v>
      </c>
      <c r="J1736" s="68" t="s">
        <v>2765</v>
      </c>
      <c r="K1736" s="57" t="s">
        <v>324</v>
      </c>
      <c r="L1736" s="58">
        <v>1733</v>
      </c>
      <c r="M1736" s="32" t="s">
        <v>7707</v>
      </c>
      <c r="N1736" s="32" t="s">
        <v>2210</v>
      </c>
    </row>
    <row r="1737" spans="1:14" ht="18" customHeight="1" x14ac:dyDescent="0.25">
      <c r="A1737" s="59" t="s">
        <v>7708</v>
      </c>
      <c r="B1737" s="60" t="s">
        <v>7709</v>
      </c>
      <c r="C1737" s="60" t="s">
        <v>7709</v>
      </c>
      <c r="D1737" s="60" t="s">
        <v>7679</v>
      </c>
      <c r="E1737" s="61" t="s">
        <v>2211</v>
      </c>
      <c r="F1737" s="60" t="s">
        <v>2212</v>
      </c>
      <c r="G1737" s="62" t="s">
        <v>2762</v>
      </c>
      <c r="H1737" s="63" t="s">
        <v>2763</v>
      </c>
      <c r="I1737" s="64" t="s">
        <v>2764</v>
      </c>
      <c r="J1737" s="63" t="s">
        <v>2765</v>
      </c>
      <c r="K1737" s="65" t="s">
        <v>324</v>
      </c>
      <c r="L1737" s="66">
        <v>1734</v>
      </c>
      <c r="M1737" s="32" t="s">
        <v>7710</v>
      </c>
      <c r="N1737" s="32" t="s">
        <v>2210</v>
      </c>
    </row>
    <row r="1738" spans="1:14" ht="18" customHeight="1" x14ac:dyDescent="0.25">
      <c r="A1738" s="53" t="s">
        <v>7711</v>
      </c>
      <c r="B1738" s="54" t="s">
        <v>7712</v>
      </c>
      <c r="C1738" s="54" t="s">
        <v>7712</v>
      </c>
      <c r="D1738" s="54" t="s">
        <v>7679</v>
      </c>
      <c r="E1738" s="55" t="s">
        <v>2211</v>
      </c>
      <c r="F1738" s="54" t="s">
        <v>2212</v>
      </c>
      <c r="G1738" s="67" t="s">
        <v>2762</v>
      </c>
      <c r="H1738" s="68" t="s">
        <v>2763</v>
      </c>
      <c r="I1738" s="69" t="s">
        <v>2764</v>
      </c>
      <c r="J1738" s="68" t="s">
        <v>2765</v>
      </c>
      <c r="K1738" s="57" t="s">
        <v>324</v>
      </c>
      <c r="L1738" s="58">
        <v>1735</v>
      </c>
      <c r="M1738" s="32" t="s">
        <v>7713</v>
      </c>
      <c r="N1738" s="32" t="s">
        <v>2210</v>
      </c>
    </row>
    <row r="1739" spans="1:14" ht="18" customHeight="1" x14ac:dyDescent="0.25">
      <c r="A1739" s="59" t="s">
        <v>7714</v>
      </c>
      <c r="B1739" s="60" t="s">
        <v>7715</v>
      </c>
      <c r="C1739" s="60" t="s">
        <v>7715</v>
      </c>
      <c r="D1739" s="60" t="s">
        <v>7679</v>
      </c>
      <c r="E1739" s="61" t="s">
        <v>2211</v>
      </c>
      <c r="F1739" s="60" t="s">
        <v>2212</v>
      </c>
      <c r="G1739" s="62" t="s">
        <v>2762</v>
      </c>
      <c r="H1739" s="63" t="s">
        <v>2763</v>
      </c>
      <c r="I1739" s="64" t="s">
        <v>2764</v>
      </c>
      <c r="J1739" s="63" t="s">
        <v>2765</v>
      </c>
      <c r="K1739" s="65" t="s">
        <v>324</v>
      </c>
      <c r="L1739" s="66">
        <v>1736</v>
      </c>
      <c r="M1739" s="32" t="s">
        <v>7716</v>
      </c>
      <c r="N1739" s="32" t="s">
        <v>2210</v>
      </c>
    </row>
    <row r="1740" spans="1:14" ht="18" customHeight="1" x14ac:dyDescent="0.25">
      <c r="A1740" s="53" t="s">
        <v>7717</v>
      </c>
      <c r="B1740" s="54" t="s">
        <v>7718</v>
      </c>
      <c r="C1740" s="54" t="s">
        <v>7718</v>
      </c>
      <c r="D1740" s="54" t="s">
        <v>7679</v>
      </c>
      <c r="E1740" s="55" t="s">
        <v>2211</v>
      </c>
      <c r="F1740" s="54" t="s">
        <v>2212</v>
      </c>
      <c r="G1740" s="67" t="s">
        <v>2762</v>
      </c>
      <c r="H1740" s="68" t="s">
        <v>2763</v>
      </c>
      <c r="I1740" s="69" t="s">
        <v>2764</v>
      </c>
      <c r="J1740" s="68" t="s">
        <v>2765</v>
      </c>
      <c r="K1740" s="57" t="s">
        <v>324</v>
      </c>
      <c r="L1740" s="58">
        <v>1737</v>
      </c>
      <c r="M1740" s="32" t="s">
        <v>7719</v>
      </c>
      <c r="N1740" s="32" t="s">
        <v>2210</v>
      </c>
    </row>
    <row r="1741" spans="1:14" ht="18" customHeight="1" x14ac:dyDescent="0.25">
      <c r="A1741" s="59" t="s">
        <v>7720</v>
      </c>
      <c r="B1741" s="60" t="s">
        <v>7721</v>
      </c>
      <c r="C1741" s="60" t="s">
        <v>7721</v>
      </c>
      <c r="D1741" s="60" t="s">
        <v>7679</v>
      </c>
      <c r="E1741" s="61" t="s">
        <v>2211</v>
      </c>
      <c r="F1741" s="60" t="s">
        <v>2212</v>
      </c>
      <c r="G1741" s="62" t="s">
        <v>2762</v>
      </c>
      <c r="H1741" s="63" t="s">
        <v>2763</v>
      </c>
      <c r="I1741" s="64" t="s">
        <v>2764</v>
      </c>
      <c r="J1741" s="63" t="s">
        <v>2765</v>
      </c>
      <c r="K1741" s="65" t="s">
        <v>324</v>
      </c>
      <c r="L1741" s="66">
        <v>1738</v>
      </c>
      <c r="M1741" s="32" t="s">
        <v>7722</v>
      </c>
      <c r="N1741" s="32" t="s">
        <v>2210</v>
      </c>
    </row>
    <row r="1742" spans="1:14" ht="18" customHeight="1" x14ac:dyDescent="0.25">
      <c r="A1742" s="53" t="s">
        <v>7723</v>
      </c>
      <c r="B1742" s="54" t="s">
        <v>7724</v>
      </c>
      <c r="C1742" s="54" t="s">
        <v>7724</v>
      </c>
      <c r="D1742" s="54" t="s">
        <v>7679</v>
      </c>
      <c r="E1742" s="55" t="s">
        <v>2211</v>
      </c>
      <c r="F1742" s="54" t="s">
        <v>2212</v>
      </c>
      <c r="G1742" s="67" t="s">
        <v>2762</v>
      </c>
      <c r="H1742" s="68" t="s">
        <v>2763</v>
      </c>
      <c r="I1742" s="69" t="s">
        <v>2764</v>
      </c>
      <c r="J1742" s="68" t="s">
        <v>2765</v>
      </c>
      <c r="K1742" s="57" t="s">
        <v>324</v>
      </c>
      <c r="L1742" s="58">
        <v>1739</v>
      </c>
      <c r="M1742" s="32" t="s">
        <v>7725</v>
      </c>
      <c r="N1742" s="32" t="s">
        <v>2210</v>
      </c>
    </row>
    <row r="1743" spans="1:14" ht="18" customHeight="1" x14ac:dyDescent="0.25">
      <c r="A1743" s="59" t="s">
        <v>7726</v>
      </c>
      <c r="B1743" s="60" t="s">
        <v>7727</v>
      </c>
      <c r="C1743" s="60" t="s">
        <v>7727</v>
      </c>
      <c r="D1743" s="60" t="s">
        <v>7679</v>
      </c>
      <c r="E1743" s="61" t="s">
        <v>2211</v>
      </c>
      <c r="F1743" s="60" t="s">
        <v>2212</v>
      </c>
      <c r="G1743" s="62" t="s">
        <v>2762</v>
      </c>
      <c r="H1743" s="63" t="s">
        <v>2763</v>
      </c>
      <c r="I1743" s="64" t="s">
        <v>2764</v>
      </c>
      <c r="J1743" s="63" t="s">
        <v>2765</v>
      </c>
      <c r="K1743" s="65" t="s">
        <v>324</v>
      </c>
      <c r="L1743" s="66">
        <v>1740</v>
      </c>
      <c r="M1743" s="32" t="s">
        <v>7728</v>
      </c>
      <c r="N1743" s="32" t="s">
        <v>2210</v>
      </c>
    </row>
    <row r="1744" spans="1:14" ht="18" customHeight="1" x14ac:dyDescent="0.25">
      <c r="A1744" s="53" t="s">
        <v>7729</v>
      </c>
      <c r="B1744" s="54" t="s">
        <v>7730</v>
      </c>
      <c r="C1744" s="54" t="s">
        <v>7730</v>
      </c>
      <c r="D1744" s="54" t="s">
        <v>7679</v>
      </c>
      <c r="E1744" s="55" t="s">
        <v>2211</v>
      </c>
      <c r="F1744" s="54" t="s">
        <v>2212</v>
      </c>
      <c r="G1744" s="67" t="s">
        <v>2762</v>
      </c>
      <c r="H1744" s="68" t="s">
        <v>2763</v>
      </c>
      <c r="I1744" s="69" t="s">
        <v>2764</v>
      </c>
      <c r="J1744" s="68" t="s">
        <v>2765</v>
      </c>
      <c r="K1744" s="57" t="s">
        <v>324</v>
      </c>
      <c r="L1744" s="58">
        <v>1741</v>
      </c>
      <c r="M1744" s="32" t="s">
        <v>7731</v>
      </c>
      <c r="N1744" s="32" t="s">
        <v>2210</v>
      </c>
    </row>
    <row r="1745" spans="1:14" ht="18" customHeight="1" x14ac:dyDescent="0.25">
      <c r="A1745" s="59" t="s">
        <v>7732</v>
      </c>
      <c r="B1745" s="60" t="s">
        <v>7733</v>
      </c>
      <c r="C1745" s="60" t="s">
        <v>7733</v>
      </c>
      <c r="D1745" s="60" t="s">
        <v>7679</v>
      </c>
      <c r="E1745" s="61" t="s">
        <v>2211</v>
      </c>
      <c r="F1745" s="60" t="s">
        <v>2212</v>
      </c>
      <c r="G1745" s="62" t="s">
        <v>2762</v>
      </c>
      <c r="H1745" s="63" t="s">
        <v>2763</v>
      </c>
      <c r="I1745" s="64" t="s">
        <v>2764</v>
      </c>
      <c r="J1745" s="63" t="s">
        <v>2765</v>
      </c>
      <c r="K1745" s="65" t="s">
        <v>324</v>
      </c>
      <c r="L1745" s="66">
        <v>1742</v>
      </c>
      <c r="M1745" s="32" t="s">
        <v>7734</v>
      </c>
      <c r="N1745" s="32" t="s">
        <v>2210</v>
      </c>
    </row>
    <row r="1746" spans="1:14" ht="18" customHeight="1" x14ac:dyDescent="0.25">
      <c r="A1746" s="53" t="s">
        <v>7735</v>
      </c>
      <c r="B1746" s="54" t="s">
        <v>7736</v>
      </c>
      <c r="C1746" s="54" t="s">
        <v>7736</v>
      </c>
      <c r="D1746" s="54" t="s">
        <v>7679</v>
      </c>
      <c r="E1746" s="55" t="s">
        <v>2211</v>
      </c>
      <c r="F1746" s="54" t="s">
        <v>2212</v>
      </c>
      <c r="G1746" s="67" t="s">
        <v>2762</v>
      </c>
      <c r="H1746" s="68" t="s">
        <v>2763</v>
      </c>
      <c r="I1746" s="69" t="s">
        <v>2764</v>
      </c>
      <c r="J1746" s="68" t="s">
        <v>2765</v>
      </c>
      <c r="K1746" s="57" t="s">
        <v>324</v>
      </c>
      <c r="L1746" s="58">
        <v>1743</v>
      </c>
      <c r="M1746" s="32" t="s">
        <v>7737</v>
      </c>
      <c r="N1746" s="32" t="s">
        <v>2210</v>
      </c>
    </row>
    <row r="1747" spans="1:14" ht="18" customHeight="1" x14ac:dyDescent="0.25">
      <c r="A1747" s="59" t="s">
        <v>7738</v>
      </c>
      <c r="B1747" s="60" t="s">
        <v>7739</v>
      </c>
      <c r="C1747" s="60" t="s">
        <v>7739</v>
      </c>
      <c r="D1747" s="60" t="s">
        <v>7679</v>
      </c>
      <c r="E1747" s="61" t="s">
        <v>2211</v>
      </c>
      <c r="F1747" s="60" t="s">
        <v>2212</v>
      </c>
      <c r="G1747" s="62" t="s">
        <v>2762</v>
      </c>
      <c r="H1747" s="63" t="s">
        <v>2763</v>
      </c>
      <c r="I1747" s="64" t="s">
        <v>2764</v>
      </c>
      <c r="J1747" s="63" t="s">
        <v>2765</v>
      </c>
      <c r="K1747" s="65" t="s">
        <v>324</v>
      </c>
      <c r="L1747" s="66">
        <v>1744</v>
      </c>
      <c r="M1747" s="32" t="s">
        <v>7740</v>
      </c>
      <c r="N1747" s="32" t="s">
        <v>2210</v>
      </c>
    </row>
    <row r="1748" spans="1:14" ht="18" customHeight="1" x14ac:dyDescent="0.25">
      <c r="A1748" s="53" t="s">
        <v>7741</v>
      </c>
      <c r="B1748" s="54" t="s">
        <v>7742</v>
      </c>
      <c r="C1748" s="54" t="s">
        <v>7742</v>
      </c>
      <c r="D1748" s="54" t="s">
        <v>7679</v>
      </c>
      <c r="E1748" s="55" t="s">
        <v>2211</v>
      </c>
      <c r="F1748" s="54" t="s">
        <v>2212</v>
      </c>
      <c r="G1748" s="67" t="s">
        <v>2762</v>
      </c>
      <c r="H1748" s="68" t="s">
        <v>2763</v>
      </c>
      <c r="I1748" s="69" t="s">
        <v>2764</v>
      </c>
      <c r="J1748" s="68" t="s">
        <v>2765</v>
      </c>
      <c r="K1748" s="57" t="s">
        <v>324</v>
      </c>
      <c r="L1748" s="58">
        <v>1745</v>
      </c>
      <c r="M1748" s="32" t="s">
        <v>7743</v>
      </c>
      <c r="N1748" s="32" t="s">
        <v>2210</v>
      </c>
    </row>
    <row r="1749" spans="1:14" ht="18" customHeight="1" x14ac:dyDescent="0.25">
      <c r="A1749" s="59" t="s">
        <v>7744</v>
      </c>
      <c r="B1749" s="60" t="s">
        <v>7745</v>
      </c>
      <c r="C1749" s="60" t="s">
        <v>7745</v>
      </c>
      <c r="D1749" s="60" t="s">
        <v>7679</v>
      </c>
      <c r="E1749" s="61" t="s">
        <v>2211</v>
      </c>
      <c r="F1749" s="60" t="s">
        <v>2212</v>
      </c>
      <c r="G1749" s="62" t="s">
        <v>2762</v>
      </c>
      <c r="H1749" s="63" t="s">
        <v>2763</v>
      </c>
      <c r="I1749" s="64" t="s">
        <v>2764</v>
      </c>
      <c r="J1749" s="63" t="s">
        <v>2765</v>
      </c>
      <c r="K1749" s="65" t="s">
        <v>324</v>
      </c>
      <c r="L1749" s="66">
        <v>1746</v>
      </c>
      <c r="M1749" s="32" t="s">
        <v>7746</v>
      </c>
      <c r="N1749" s="32" t="s">
        <v>2210</v>
      </c>
    </row>
    <row r="1750" spans="1:14" ht="18" customHeight="1" x14ac:dyDescent="0.25">
      <c r="A1750" s="53" t="s">
        <v>7747</v>
      </c>
      <c r="B1750" s="54" t="s">
        <v>7748</v>
      </c>
      <c r="C1750" s="54" t="s">
        <v>7748</v>
      </c>
      <c r="D1750" s="54" t="s">
        <v>7679</v>
      </c>
      <c r="E1750" s="55" t="s">
        <v>2211</v>
      </c>
      <c r="F1750" s="54" t="s">
        <v>2212</v>
      </c>
      <c r="G1750" s="67" t="s">
        <v>2762</v>
      </c>
      <c r="H1750" s="68" t="s">
        <v>2763</v>
      </c>
      <c r="I1750" s="69" t="s">
        <v>2764</v>
      </c>
      <c r="J1750" s="68" t="s">
        <v>2765</v>
      </c>
      <c r="K1750" s="57" t="s">
        <v>324</v>
      </c>
      <c r="L1750" s="58">
        <v>1747</v>
      </c>
      <c r="M1750" s="32" t="s">
        <v>7749</v>
      </c>
      <c r="N1750" s="32" t="s">
        <v>2210</v>
      </c>
    </row>
    <row r="1751" spans="1:14" ht="18" customHeight="1" x14ac:dyDescent="0.25">
      <c r="A1751" s="59" t="s">
        <v>7750</v>
      </c>
      <c r="B1751" s="60" t="s">
        <v>7751</v>
      </c>
      <c r="C1751" s="60" t="s">
        <v>7751</v>
      </c>
      <c r="D1751" s="60" t="s">
        <v>7679</v>
      </c>
      <c r="E1751" s="61" t="s">
        <v>2211</v>
      </c>
      <c r="F1751" s="60" t="s">
        <v>2212</v>
      </c>
      <c r="G1751" s="62" t="s">
        <v>2762</v>
      </c>
      <c r="H1751" s="63" t="s">
        <v>2763</v>
      </c>
      <c r="I1751" s="64" t="s">
        <v>2764</v>
      </c>
      <c r="J1751" s="63" t="s">
        <v>2765</v>
      </c>
      <c r="K1751" s="65" t="s">
        <v>324</v>
      </c>
      <c r="L1751" s="66">
        <v>1748</v>
      </c>
      <c r="M1751" s="32" t="s">
        <v>7752</v>
      </c>
      <c r="N1751" s="32" t="s">
        <v>2210</v>
      </c>
    </row>
    <row r="1752" spans="1:14" ht="18" customHeight="1" x14ac:dyDescent="0.25">
      <c r="A1752" s="53" t="s">
        <v>7753</v>
      </c>
      <c r="B1752" s="54" t="s">
        <v>7754</v>
      </c>
      <c r="C1752" s="54" t="s">
        <v>7754</v>
      </c>
      <c r="D1752" s="54" t="s">
        <v>7679</v>
      </c>
      <c r="E1752" s="55" t="s">
        <v>2211</v>
      </c>
      <c r="F1752" s="54" t="s">
        <v>2212</v>
      </c>
      <c r="G1752" s="67" t="s">
        <v>2762</v>
      </c>
      <c r="H1752" s="68" t="s">
        <v>2763</v>
      </c>
      <c r="I1752" s="69" t="s">
        <v>2764</v>
      </c>
      <c r="J1752" s="68" t="s">
        <v>2765</v>
      </c>
      <c r="K1752" s="57" t="s">
        <v>324</v>
      </c>
      <c r="L1752" s="58">
        <v>1749</v>
      </c>
      <c r="M1752" s="32" t="s">
        <v>7755</v>
      </c>
      <c r="N1752" s="32" t="s">
        <v>2210</v>
      </c>
    </row>
    <row r="1753" spans="1:14" ht="18" customHeight="1" x14ac:dyDescent="0.25">
      <c r="A1753" s="59" t="s">
        <v>7756</v>
      </c>
      <c r="B1753" s="60" t="s">
        <v>7757</v>
      </c>
      <c r="C1753" s="60" t="s">
        <v>7757</v>
      </c>
      <c r="D1753" s="60" t="s">
        <v>7679</v>
      </c>
      <c r="E1753" s="61" t="s">
        <v>2211</v>
      </c>
      <c r="F1753" s="60" t="s">
        <v>2212</v>
      </c>
      <c r="G1753" s="62" t="s">
        <v>2762</v>
      </c>
      <c r="H1753" s="63" t="s">
        <v>2763</v>
      </c>
      <c r="I1753" s="64" t="s">
        <v>2764</v>
      </c>
      <c r="J1753" s="63" t="s">
        <v>2765</v>
      </c>
      <c r="K1753" s="65" t="s">
        <v>324</v>
      </c>
      <c r="L1753" s="66">
        <v>1750</v>
      </c>
      <c r="M1753" s="32" t="s">
        <v>7758</v>
      </c>
      <c r="N1753" s="32" t="s">
        <v>2210</v>
      </c>
    </row>
    <row r="1754" spans="1:14" ht="18" customHeight="1" x14ac:dyDescent="0.25">
      <c r="A1754" s="53" t="s">
        <v>7759</v>
      </c>
      <c r="B1754" s="54" t="s">
        <v>7760</v>
      </c>
      <c r="C1754" s="54" t="s">
        <v>7760</v>
      </c>
      <c r="D1754" s="54" t="s">
        <v>7679</v>
      </c>
      <c r="E1754" s="55" t="s">
        <v>2211</v>
      </c>
      <c r="F1754" s="54" t="s">
        <v>2212</v>
      </c>
      <c r="G1754" s="67" t="s">
        <v>2762</v>
      </c>
      <c r="H1754" s="68" t="s">
        <v>2763</v>
      </c>
      <c r="I1754" s="69" t="s">
        <v>2764</v>
      </c>
      <c r="J1754" s="68" t="s">
        <v>2765</v>
      </c>
      <c r="K1754" s="57" t="s">
        <v>324</v>
      </c>
      <c r="L1754" s="58">
        <v>1751</v>
      </c>
      <c r="M1754" s="32" t="s">
        <v>7761</v>
      </c>
      <c r="N1754" s="32" t="s">
        <v>2210</v>
      </c>
    </row>
    <row r="1755" spans="1:14" ht="18" customHeight="1" x14ac:dyDescent="0.25">
      <c r="A1755" s="59" t="s">
        <v>7762</v>
      </c>
      <c r="B1755" s="60" t="s">
        <v>7763</v>
      </c>
      <c r="C1755" s="60" t="s">
        <v>7763</v>
      </c>
      <c r="D1755" s="60" t="s">
        <v>7679</v>
      </c>
      <c r="E1755" s="61" t="s">
        <v>2211</v>
      </c>
      <c r="F1755" s="60" t="s">
        <v>2212</v>
      </c>
      <c r="G1755" s="62" t="s">
        <v>2762</v>
      </c>
      <c r="H1755" s="63" t="s">
        <v>2763</v>
      </c>
      <c r="I1755" s="64" t="s">
        <v>2764</v>
      </c>
      <c r="J1755" s="63" t="s">
        <v>2765</v>
      </c>
      <c r="K1755" s="65" t="s">
        <v>324</v>
      </c>
      <c r="L1755" s="66">
        <v>1752</v>
      </c>
      <c r="M1755" s="32" t="s">
        <v>7764</v>
      </c>
      <c r="N1755" s="32" t="s">
        <v>2210</v>
      </c>
    </row>
    <row r="1756" spans="1:14" ht="18" customHeight="1" x14ac:dyDescent="0.25">
      <c r="A1756" s="53" t="s">
        <v>7765</v>
      </c>
      <c r="B1756" s="54" t="s">
        <v>7766</v>
      </c>
      <c r="C1756" s="54" t="s">
        <v>7766</v>
      </c>
      <c r="D1756" s="54" t="s">
        <v>7679</v>
      </c>
      <c r="E1756" s="55" t="s">
        <v>2211</v>
      </c>
      <c r="F1756" s="54" t="s">
        <v>2212</v>
      </c>
      <c r="G1756" s="67" t="s">
        <v>2762</v>
      </c>
      <c r="H1756" s="68" t="s">
        <v>2763</v>
      </c>
      <c r="I1756" s="69" t="s">
        <v>2764</v>
      </c>
      <c r="J1756" s="68" t="s">
        <v>2765</v>
      </c>
      <c r="K1756" s="57" t="s">
        <v>324</v>
      </c>
      <c r="L1756" s="58">
        <v>1753</v>
      </c>
      <c r="M1756" s="32" t="s">
        <v>7767</v>
      </c>
      <c r="N1756" s="32" t="s">
        <v>2210</v>
      </c>
    </row>
    <row r="1757" spans="1:14" ht="18" customHeight="1" x14ac:dyDescent="0.25">
      <c r="A1757" s="59" t="s">
        <v>7768</v>
      </c>
      <c r="B1757" s="60" t="s">
        <v>7769</v>
      </c>
      <c r="C1757" s="60" t="s">
        <v>7769</v>
      </c>
      <c r="D1757" s="60" t="s">
        <v>7679</v>
      </c>
      <c r="E1757" s="61" t="s">
        <v>2211</v>
      </c>
      <c r="F1757" s="60" t="s">
        <v>2212</v>
      </c>
      <c r="G1757" s="62" t="s">
        <v>2762</v>
      </c>
      <c r="H1757" s="63" t="s">
        <v>2763</v>
      </c>
      <c r="I1757" s="64" t="s">
        <v>2764</v>
      </c>
      <c r="J1757" s="63" t="s">
        <v>2765</v>
      </c>
      <c r="K1757" s="65" t="s">
        <v>324</v>
      </c>
      <c r="L1757" s="66">
        <v>1754</v>
      </c>
      <c r="M1757" s="32" t="s">
        <v>7770</v>
      </c>
      <c r="N1757" s="32" t="s">
        <v>2210</v>
      </c>
    </row>
    <row r="1758" spans="1:14" ht="18" customHeight="1" x14ac:dyDescent="0.25">
      <c r="A1758" s="53" t="s">
        <v>7771</v>
      </c>
      <c r="B1758" s="54" t="s">
        <v>7772</v>
      </c>
      <c r="C1758" s="54" t="s">
        <v>7772</v>
      </c>
      <c r="D1758" s="54" t="s">
        <v>7679</v>
      </c>
      <c r="E1758" s="55" t="s">
        <v>2211</v>
      </c>
      <c r="F1758" s="54" t="s">
        <v>2212</v>
      </c>
      <c r="G1758" s="67" t="s">
        <v>2762</v>
      </c>
      <c r="H1758" s="68" t="s">
        <v>2763</v>
      </c>
      <c r="I1758" s="69" t="s">
        <v>2764</v>
      </c>
      <c r="J1758" s="68" t="s">
        <v>2765</v>
      </c>
      <c r="K1758" s="57" t="s">
        <v>324</v>
      </c>
      <c r="L1758" s="58">
        <v>1755</v>
      </c>
      <c r="M1758" s="32" t="s">
        <v>7773</v>
      </c>
      <c r="N1758" s="32" t="s">
        <v>2210</v>
      </c>
    </row>
    <row r="1759" spans="1:14" ht="18" customHeight="1" x14ac:dyDescent="0.25">
      <c r="A1759" s="59" t="s">
        <v>7774</v>
      </c>
      <c r="B1759" s="60" t="s">
        <v>7775</v>
      </c>
      <c r="C1759" s="60" t="s">
        <v>7775</v>
      </c>
      <c r="D1759" s="60" t="s">
        <v>7679</v>
      </c>
      <c r="E1759" s="61" t="s">
        <v>2211</v>
      </c>
      <c r="F1759" s="60" t="s">
        <v>2212</v>
      </c>
      <c r="G1759" s="62" t="s">
        <v>2762</v>
      </c>
      <c r="H1759" s="63" t="s">
        <v>2763</v>
      </c>
      <c r="I1759" s="64" t="s">
        <v>2764</v>
      </c>
      <c r="J1759" s="63" t="s">
        <v>2765</v>
      </c>
      <c r="K1759" s="65" t="s">
        <v>324</v>
      </c>
      <c r="L1759" s="66">
        <v>1756</v>
      </c>
      <c r="M1759" s="32" t="s">
        <v>7776</v>
      </c>
      <c r="N1759" s="32" t="s">
        <v>2210</v>
      </c>
    </row>
    <row r="1760" spans="1:14" ht="18" customHeight="1" x14ac:dyDescent="0.25">
      <c r="A1760" s="53" t="s">
        <v>7777</v>
      </c>
      <c r="B1760" s="54" t="s">
        <v>7778</v>
      </c>
      <c r="C1760" s="54" t="s">
        <v>7778</v>
      </c>
      <c r="D1760" s="54" t="s">
        <v>7679</v>
      </c>
      <c r="E1760" s="55" t="s">
        <v>2211</v>
      </c>
      <c r="F1760" s="54" t="s">
        <v>2212</v>
      </c>
      <c r="G1760" s="67" t="s">
        <v>2762</v>
      </c>
      <c r="H1760" s="68" t="s">
        <v>2763</v>
      </c>
      <c r="I1760" s="69" t="s">
        <v>2764</v>
      </c>
      <c r="J1760" s="68" t="s">
        <v>2765</v>
      </c>
      <c r="K1760" s="57" t="s">
        <v>324</v>
      </c>
      <c r="L1760" s="58">
        <v>1757</v>
      </c>
      <c r="M1760" s="32" t="s">
        <v>7779</v>
      </c>
      <c r="N1760" s="32" t="s">
        <v>2210</v>
      </c>
    </row>
    <row r="1761" spans="1:14" ht="18" customHeight="1" x14ac:dyDescent="0.25">
      <c r="A1761" s="59" t="s">
        <v>7780</v>
      </c>
      <c r="B1761" s="60" t="s">
        <v>7781</v>
      </c>
      <c r="C1761" s="60" t="s">
        <v>7781</v>
      </c>
      <c r="D1761" s="60" t="s">
        <v>7679</v>
      </c>
      <c r="E1761" s="61" t="s">
        <v>2211</v>
      </c>
      <c r="F1761" s="60" t="s">
        <v>2212</v>
      </c>
      <c r="G1761" s="62" t="s">
        <v>2762</v>
      </c>
      <c r="H1761" s="63" t="s">
        <v>2763</v>
      </c>
      <c r="I1761" s="64" t="s">
        <v>2764</v>
      </c>
      <c r="J1761" s="63" t="s">
        <v>2765</v>
      </c>
      <c r="K1761" s="65" t="s">
        <v>324</v>
      </c>
      <c r="L1761" s="66">
        <v>1758</v>
      </c>
      <c r="M1761" s="32" t="s">
        <v>7782</v>
      </c>
      <c r="N1761" s="32" t="s">
        <v>2210</v>
      </c>
    </row>
    <row r="1762" spans="1:14" ht="18" customHeight="1" x14ac:dyDescent="0.25">
      <c r="A1762" s="53" t="s">
        <v>7783</v>
      </c>
      <c r="B1762" s="54" t="s">
        <v>7784</v>
      </c>
      <c r="C1762" s="54" t="s">
        <v>7784</v>
      </c>
      <c r="D1762" s="54" t="s">
        <v>7679</v>
      </c>
      <c r="E1762" s="55" t="s">
        <v>2211</v>
      </c>
      <c r="F1762" s="54" t="s">
        <v>2212</v>
      </c>
      <c r="G1762" s="67" t="s">
        <v>2762</v>
      </c>
      <c r="H1762" s="68" t="s">
        <v>2763</v>
      </c>
      <c r="I1762" s="69" t="s">
        <v>2764</v>
      </c>
      <c r="J1762" s="68" t="s">
        <v>2765</v>
      </c>
      <c r="K1762" s="57" t="s">
        <v>324</v>
      </c>
      <c r="L1762" s="58">
        <v>1759</v>
      </c>
      <c r="M1762" s="32" t="s">
        <v>7785</v>
      </c>
      <c r="N1762" s="32" t="s">
        <v>2210</v>
      </c>
    </row>
    <row r="1763" spans="1:14" ht="18" customHeight="1" x14ac:dyDescent="0.25">
      <c r="A1763" s="59" t="s">
        <v>7786</v>
      </c>
      <c r="B1763" s="60" t="s">
        <v>7787</v>
      </c>
      <c r="C1763" s="60" t="s">
        <v>7787</v>
      </c>
      <c r="D1763" s="60" t="s">
        <v>7679</v>
      </c>
      <c r="E1763" s="61" t="s">
        <v>2211</v>
      </c>
      <c r="F1763" s="60" t="s">
        <v>2212</v>
      </c>
      <c r="G1763" s="62" t="s">
        <v>2762</v>
      </c>
      <c r="H1763" s="63" t="s">
        <v>2763</v>
      </c>
      <c r="I1763" s="64" t="s">
        <v>2764</v>
      </c>
      <c r="J1763" s="63" t="s">
        <v>2765</v>
      </c>
      <c r="K1763" s="65" t="s">
        <v>324</v>
      </c>
      <c r="L1763" s="66">
        <v>1760</v>
      </c>
      <c r="M1763" s="32" t="s">
        <v>7788</v>
      </c>
      <c r="N1763" s="32" t="s">
        <v>2210</v>
      </c>
    </row>
    <row r="1764" spans="1:14" ht="18" customHeight="1" x14ac:dyDescent="0.25">
      <c r="A1764" s="53" t="s">
        <v>7789</v>
      </c>
      <c r="B1764" s="54" t="s">
        <v>7790</v>
      </c>
      <c r="C1764" s="54" t="s">
        <v>7790</v>
      </c>
      <c r="D1764" s="54" t="s">
        <v>7679</v>
      </c>
      <c r="E1764" s="55" t="s">
        <v>2211</v>
      </c>
      <c r="F1764" s="54" t="s">
        <v>2212</v>
      </c>
      <c r="G1764" s="67" t="s">
        <v>2762</v>
      </c>
      <c r="H1764" s="68" t="s">
        <v>2763</v>
      </c>
      <c r="I1764" s="69" t="s">
        <v>2764</v>
      </c>
      <c r="J1764" s="68" t="s">
        <v>2765</v>
      </c>
      <c r="K1764" s="57" t="s">
        <v>324</v>
      </c>
      <c r="L1764" s="58">
        <v>1761</v>
      </c>
      <c r="M1764" s="32" t="s">
        <v>7791</v>
      </c>
      <c r="N1764" s="32" t="s">
        <v>2210</v>
      </c>
    </row>
    <row r="1765" spans="1:14" ht="18" customHeight="1" x14ac:dyDescent="0.25">
      <c r="A1765" s="59" t="s">
        <v>7792</v>
      </c>
      <c r="B1765" s="60" t="s">
        <v>7793</v>
      </c>
      <c r="C1765" s="60" t="s">
        <v>7793</v>
      </c>
      <c r="D1765" s="60" t="s">
        <v>7679</v>
      </c>
      <c r="E1765" s="61" t="s">
        <v>2211</v>
      </c>
      <c r="F1765" s="60" t="s">
        <v>2212</v>
      </c>
      <c r="G1765" s="62" t="s">
        <v>2762</v>
      </c>
      <c r="H1765" s="63" t="s">
        <v>2763</v>
      </c>
      <c r="I1765" s="64" t="s">
        <v>2764</v>
      </c>
      <c r="J1765" s="63" t="s">
        <v>2765</v>
      </c>
      <c r="K1765" s="65" t="s">
        <v>324</v>
      </c>
      <c r="L1765" s="66">
        <v>1762</v>
      </c>
      <c r="M1765" s="32" t="s">
        <v>7794</v>
      </c>
      <c r="N1765" s="32" t="s">
        <v>2210</v>
      </c>
    </row>
    <row r="1766" spans="1:14" ht="18" customHeight="1" x14ac:dyDescent="0.25">
      <c r="A1766" s="53" t="s">
        <v>7795</v>
      </c>
      <c r="B1766" s="54" t="s">
        <v>7796</v>
      </c>
      <c r="C1766" s="54" t="s">
        <v>7796</v>
      </c>
      <c r="D1766" s="54" t="s">
        <v>7679</v>
      </c>
      <c r="E1766" s="55" t="s">
        <v>2211</v>
      </c>
      <c r="F1766" s="54" t="s">
        <v>2212</v>
      </c>
      <c r="G1766" s="67" t="s">
        <v>2762</v>
      </c>
      <c r="H1766" s="68" t="s">
        <v>2763</v>
      </c>
      <c r="I1766" s="69" t="s">
        <v>2764</v>
      </c>
      <c r="J1766" s="68" t="s">
        <v>2765</v>
      </c>
      <c r="K1766" s="57" t="s">
        <v>324</v>
      </c>
      <c r="L1766" s="58">
        <v>1763</v>
      </c>
      <c r="M1766" s="32" t="s">
        <v>7797</v>
      </c>
      <c r="N1766" s="32" t="s">
        <v>2210</v>
      </c>
    </row>
    <row r="1767" spans="1:14" ht="18" customHeight="1" x14ac:dyDescent="0.25">
      <c r="A1767" s="59" t="s">
        <v>7798</v>
      </c>
      <c r="B1767" s="60" t="s">
        <v>7799</v>
      </c>
      <c r="C1767" s="60" t="s">
        <v>7799</v>
      </c>
      <c r="D1767" s="60" t="s">
        <v>7679</v>
      </c>
      <c r="E1767" s="61" t="s">
        <v>2211</v>
      </c>
      <c r="F1767" s="60" t="s">
        <v>2212</v>
      </c>
      <c r="G1767" s="62" t="s">
        <v>2762</v>
      </c>
      <c r="H1767" s="63" t="s">
        <v>2763</v>
      </c>
      <c r="I1767" s="64" t="s">
        <v>2764</v>
      </c>
      <c r="J1767" s="63" t="s">
        <v>2765</v>
      </c>
      <c r="K1767" s="65" t="s">
        <v>324</v>
      </c>
      <c r="L1767" s="66">
        <v>1764</v>
      </c>
      <c r="M1767" s="32" t="s">
        <v>7800</v>
      </c>
      <c r="N1767" s="32" t="s">
        <v>2210</v>
      </c>
    </row>
    <row r="1768" spans="1:14" ht="18" customHeight="1" x14ac:dyDescent="0.25">
      <c r="A1768" s="53" t="s">
        <v>7801</v>
      </c>
      <c r="B1768" s="54" t="s">
        <v>7802</v>
      </c>
      <c r="C1768" s="54" t="s">
        <v>7802</v>
      </c>
      <c r="D1768" s="54" t="s">
        <v>7679</v>
      </c>
      <c r="E1768" s="55" t="s">
        <v>2211</v>
      </c>
      <c r="F1768" s="54" t="s">
        <v>2212</v>
      </c>
      <c r="G1768" s="67" t="s">
        <v>2762</v>
      </c>
      <c r="H1768" s="68" t="s">
        <v>2763</v>
      </c>
      <c r="I1768" s="69" t="s">
        <v>2764</v>
      </c>
      <c r="J1768" s="68" t="s">
        <v>2765</v>
      </c>
      <c r="K1768" s="57" t="s">
        <v>324</v>
      </c>
      <c r="L1768" s="58">
        <v>1765</v>
      </c>
      <c r="M1768" s="32" t="s">
        <v>7803</v>
      </c>
      <c r="N1768" s="32" t="s">
        <v>2210</v>
      </c>
    </row>
    <row r="1769" spans="1:14" ht="18" customHeight="1" x14ac:dyDescent="0.25">
      <c r="A1769" s="59" t="s">
        <v>7804</v>
      </c>
      <c r="B1769" s="60" t="s">
        <v>7805</v>
      </c>
      <c r="C1769" s="60" t="s">
        <v>7805</v>
      </c>
      <c r="D1769" s="60" t="s">
        <v>7679</v>
      </c>
      <c r="E1769" s="61" t="s">
        <v>2211</v>
      </c>
      <c r="F1769" s="60" t="s">
        <v>2212</v>
      </c>
      <c r="G1769" s="62" t="s">
        <v>2762</v>
      </c>
      <c r="H1769" s="63" t="s">
        <v>2763</v>
      </c>
      <c r="I1769" s="64" t="s">
        <v>2764</v>
      </c>
      <c r="J1769" s="63" t="s">
        <v>2765</v>
      </c>
      <c r="K1769" s="65" t="s">
        <v>324</v>
      </c>
      <c r="L1769" s="66">
        <v>1766</v>
      </c>
      <c r="M1769" s="32" t="s">
        <v>7806</v>
      </c>
      <c r="N1769" s="32" t="s">
        <v>2210</v>
      </c>
    </row>
    <row r="1770" spans="1:14" ht="18" customHeight="1" x14ac:dyDescent="0.25">
      <c r="A1770" s="53" t="s">
        <v>7807</v>
      </c>
      <c r="B1770" s="54" t="s">
        <v>7808</v>
      </c>
      <c r="C1770" s="54" t="s">
        <v>7808</v>
      </c>
      <c r="D1770" s="54" t="s">
        <v>7679</v>
      </c>
      <c r="E1770" s="55" t="s">
        <v>2211</v>
      </c>
      <c r="F1770" s="54" t="s">
        <v>2212</v>
      </c>
      <c r="G1770" s="67" t="s">
        <v>2762</v>
      </c>
      <c r="H1770" s="68" t="s">
        <v>2763</v>
      </c>
      <c r="I1770" s="69" t="s">
        <v>2764</v>
      </c>
      <c r="J1770" s="68" t="s">
        <v>2765</v>
      </c>
      <c r="K1770" s="57" t="s">
        <v>324</v>
      </c>
      <c r="L1770" s="58">
        <v>1767</v>
      </c>
      <c r="M1770" s="32" t="s">
        <v>7809</v>
      </c>
      <c r="N1770" s="32" t="s">
        <v>2210</v>
      </c>
    </row>
    <row r="1771" spans="1:14" ht="18" customHeight="1" x14ac:dyDescent="0.25">
      <c r="A1771" s="59" t="s">
        <v>7810</v>
      </c>
      <c r="B1771" s="60" t="s">
        <v>7811</v>
      </c>
      <c r="C1771" s="60" t="s">
        <v>7811</v>
      </c>
      <c r="D1771" s="60" t="s">
        <v>7679</v>
      </c>
      <c r="E1771" s="61" t="s">
        <v>2211</v>
      </c>
      <c r="F1771" s="60" t="s">
        <v>2212</v>
      </c>
      <c r="G1771" s="62" t="s">
        <v>2762</v>
      </c>
      <c r="H1771" s="63" t="s">
        <v>2763</v>
      </c>
      <c r="I1771" s="64" t="s">
        <v>2764</v>
      </c>
      <c r="J1771" s="63" t="s">
        <v>2765</v>
      </c>
      <c r="K1771" s="65" t="s">
        <v>324</v>
      </c>
      <c r="L1771" s="66">
        <v>1768</v>
      </c>
      <c r="M1771" s="32" t="s">
        <v>7812</v>
      </c>
      <c r="N1771" s="32" t="s">
        <v>2210</v>
      </c>
    </row>
    <row r="1772" spans="1:14" ht="18" customHeight="1" x14ac:dyDescent="0.25">
      <c r="A1772" s="53" t="s">
        <v>7813</v>
      </c>
      <c r="B1772" s="54" t="s">
        <v>7814</v>
      </c>
      <c r="C1772" s="54" t="s">
        <v>7814</v>
      </c>
      <c r="D1772" s="54" t="s">
        <v>7679</v>
      </c>
      <c r="E1772" s="55" t="s">
        <v>2211</v>
      </c>
      <c r="F1772" s="54" t="s">
        <v>2212</v>
      </c>
      <c r="G1772" s="67" t="s">
        <v>2762</v>
      </c>
      <c r="H1772" s="68" t="s">
        <v>2763</v>
      </c>
      <c r="I1772" s="69" t="s">
        <v>2764</v>
      </c>
      <c r="J1772" s="68" t="s">
        <v>2765</v>
      </c>
      <c r="K1772" s="57" t="s">
        <v>324</v>
      </c>
      <c r="L1772" s="58">
        <v>1769</v>
      </c>
      <c r="M1772" s="32" t="s">
        <v>7815</v>
      </c>
      <c r="N1772" s="32" t="s">
        <v>2210</v>
      </c>
    </row>
    <row r="1773" spans="1:14" ht="18" customHeight="1" x14ac:dyDescent="0.25">
      <c r="A1773" s="59" t="s">
        <v>7816</v>
      </c>
      <c r="B1773" s="60" t="s">
        <v>7817</v>
      </c>
      <c r="C1773" s="60" t="s">
        <v>7817</v>
      </c>
      <c r="D1773" s="60" t="s">
        <v>7679</v>
      </c>
      <c r="E1773" s="61" t="s">
        <v>2211</v>
      </c>
      <c r="F1773" s="60" t="s">
        <v>2212</v>
      </c>
      <c r="G1773" s="62" t="s">
        <v>2762</v>
      </c>
      <c r="H1773" s="63" t="s">
        <v>2763</v>
      </c>
      <c r="I1773" s="64" t="s">
        <v>2764</v>
      </c>
      <c r="J1773" s="63" t="s">
        <v>2765</v>
      </c>
      <c r="K1773" s="65" t="s">
        <v>324</v>
      </c>
      <c r="L1773" s="66">
        <v>1770</v>
      </c>
      <c r="M1773" s="32" t="s">
        <v>7818</v>
      </c>
      <c r="N1773" s="32" t="s">
        <v>2210</v>
      </c>
    </row>
    <row r="1774" spans="1:14" ht="18" customHeight="1" x14ac:dyDescent="0.25">
      <c r="A1774" s="53" t="s">
        <v>7819</v>
      </c>
      <c r="B1774" s="54" t="s">
        <v>7820</v>
      </c>
      <c r="C1774" s="54" t="s">
        <v>7820</v>
      </c>
      <c r="D1774" s="54" t="s">
        <v>7679</v>
      </c>
      <c r="E1774" s="55" t="s">
        <v>2211</v>
      </c>
      <c r="F1774" s="54" t="s">
        <v>2212</v>
      </c>
      <c r="G1774" s="67" t="s">
        <v>2762</v>
      </c>
      <c r="H1774" s="68" t="s">
        <v>2763</v>
      </c>
      <c r="I1774" s="69" t="s">
        <v>2764</v>
      </c>
      <c r="J1774" s="68" t="s">
        <v>2765</v>
      </c>
      <c r="K1774" s="57" t="s">
        <v>324</v>
      </c>
      <c r="L1774" s="58">
        <v>1771</v>
      </c>
      <c r="M1774" s="32" t="s">
        <v>7821</v>
      </c>
      <c r="N1774" s="32" t="s">
        <v>2210</v>
      </c>
    </row>
    <row r="1775" spans="1:14" ht="18" customHeight="1" x14ac:dyDescent="0.25">
      <c r="A1775" s="59" t="s">
        <v>7822</v>
      </c>
      <c r="B1775" s="60" t="s">
        <v>3131</v>
      </c>
      <c r="C1775" s="60" t="s">
        <v>3131</v>
      </c>
      <c r="D1775" s="60" t="s">
        <v>7679</v>
      </c>
      <c r="E1775" s="61" t="s">
        <v>2211</v>
      </c>
      <c r="F1775" s="60" t="s">
        <v>2212</v>
      </c>
      <c r="G1775" s="62" t="s">
        <v>2762</v>
      </c>
      <c r="H1775" s="63" t="s">
        <v>2763</v>
      </c>
      <c r="I1775" s="64" t="s">
        <v>2764</v>
      </c>
      <c r="J1775" s="63" t="s">
        <v>2765</v>
      </c>
      <c r="K1775" s="65" t="s">
        <v>324</v>
      </c>
      <c r="L1775" s="66">
        <v>1772</v>
      </c>
      <c r="M1775" s="32" t="s">
        <v>7823</v>
      </c>
      <c r="N1775" s="32" t="s">
        <v>2210</v>
      </c>
    </row>
    <row r="1776" spans="1:14" ht="18" customHeight="1" x14ac:dyDescent="0.25">
      <c r="A1776" s="53" t="s">
        <v>7824</v>
      </c>
      <c r="B1776" s="54" t="s">
        <v>7825</v>
      </c>
      <c r="C1776" s="54" t="s">
        <v>7825</v>
      </c>
      <c r="D1776" s="54" t="s">
        <v>7679</v>
      </c>
      <c r="E1776" s="55" t="s">
        <v>2211</v>
      </c>
      <c r="F1776" s="54" t="s">
        <v>2212</v>
      </c>
      <c r="G1776" s="67" t="s">
        <v>2762</v>
      </c>
      <c r="H1776" s="68" t="s">
        <v>2763</v>
      </c>
      <c r="I1776" s="69" t="s">
        <v>2764</v>
      </c>
      <c r="J1776" s="68" t="s">
        <v>2765</v>
      </c>
      <c r="K1776" s="57" t="s">
        <v>324</v>
      </c>
      <c r="L1776" s="58">
        <v>1773</v>
      </c>
      <c r="M1776" s="32" t="s">
        <v>7826</v>
      </c>
      <c r="N1776" s="32" t="s">
        <v>2210</v>
      </c>
    </row>
    <row r="1777" spans="1:14" ht="18" customHeight="1" x14ac:dyDescent="0.25">
      <c r="A1777" s="59" t="s">
        <v>7827</v>
      </c>
      <c r="B1777" s="60" t="s">
        <v>7828</v>
      </c>
      <c r="C1777" s="60" t="s">
        <v>7828</v>
      </c>
      <c r="D1777" s="60" t="s">
        <v>7679</v>
      </c>
      <c r="E1777" s="61" t="s">
        <v>2211</v>
      </c>
      <c r="F1777" s="60" t="s">
        <v>2212</v>
      </c>
      <c r="G1777" s="62" t="s">
        <v>2762</v>
      </c>
      <c r="H1777" s="63" t="s">
        <v>2763</v>
      </c>
      <c r="I1777" s="64" t="s">
        <v>2764</v>
      </c>
      <c r="J1777" s="63" t="s">
        <v>2765</v>
      </c>
      <c r="K1777" s="65" t="s">
        <v>324</v>
      </c>
      <c r="L1777" s="66">
        <v>1774</v>
      </c>
      <c r="M1777" s="32" t="s">
        <v>7829</v>
      </c>
      <c r="N1777" s="32" t="s">
        <v>2210</v>
      </c>
    </row>
    <row r="1778" spans="1:14" ht="18" customHeight="1" x14ac:dyDescent="0.25">
      <c r="A1778" s="53" t="s">
        <v>7830</v>
      </c>
      <c r="B1778" s="54" t="s">
        <v>7831</v>
      </c>
      <c r="C1778" s="54" t="s">
        <v>7831</v>
      </c>
      <c r="D1778" s="54" t="s">
        <v>7679</v>
      </c>
      <c r="E1778" s="55" t="s">
        <v>2211</v>
      </c>
      <c r="F1778" s="54" t="s">
        <v>2212</v>
      </c>
      <c r="G1778" s="67" t="s">
        <v>2762</v>
      </c>
      <c r="H1778" s="68" t="s">
        <v>2763</v>
      </c>
      <c r="I1778" s="69" t="s">
        <v>2764</v>
      </c>
      <c r="J1778" s="68" t="s">
        <v>2765</v>
      </c>
      <c r="K1778" s="57" t="s">
        <v>324</v>
      </c>
      <c r="L1778" s="58">
        <v>1775</v>
      </c>
      <c r="M1778" s="32" t="s">
        <v>7832</v>
      </c>
      <c r="N1778" s="32" t="s">
        <v>2210</v>
      </c>
    </row>
    <row r="1779" spans="1:14" ht="18" customHeight="1" x14ac:dyDescent="0.25">
      <c r="A1779" s="59" t="s">
        <v>7833</v>
      </c>
      <c r="B1779" s="60" t="s">
        <v>7834</v>
      </c>
      <c r="C1779" s="60" t="s">
        <v>7834</v>
      </c>
      <c r="D1779" s="60" t="s">
        <v>7679</v>
      </c>
      <c r="E1779" s="61" t="s">
        <v>2211</v>
      </c>
      <c r="F1779" s="60" t="s">
        <v>2212</v>
      </c>
      <c r="G1779" s="62" t="s">
        <v>2762</v>
      </c>
      <c r="H1779" s="63" t="s">
        <v>2763</v>
      </c>
      <c r="I1779" s="64" t="s">
        <v>2764</v>
      </c>
      <c r="J1779" s="63" t="s">
        <v>2765</v>
      </c>
      <c r="K1779" s="65" t="s">
        <v>324</v>
      </c>
      <c r="L1779" s="66">
        <v>1776</v>
      </c>
      <c r="M1779" s="32" t="s">
        <v>7835</v>
      </c>
      <c r="N1779" s="32" t="s">
        <v>2210</v>
      </c>
    </row>
    <row r="1780" spans="1:14" ht="18" customHeight="1" x14ac:dyDescent="0.25">
      <c r="A1780" s="53" t="s">
        <v>7836</v>
      </c>
      <c r="B1780" s="54" t="s">
        <v>7837</v>
      </c>
      <c r="C1780" s="54" t="s">
        <v>7837</v>
      </c>
      <c r="D1780" s="54" t="s">
        <v>7679</v>
      </c>
      <c r="E1780" s="55" t="s">
        <v>2211</v>
      </c>
      <c r="F1780" s="54" t="s">
        <v>2212</v>
      </c>
      <c r="G1780" s="67" t="s">
        <v>2762</v>
      </c>
      <c r="H1780" s="68" t="s">
        <v>2763</v>
      </c>
      <c r="I1780" s="69" t="s">
        <v>2764</v>
      </c>
      <c r="J1780" s="68" t="s">
        <v>2765</v>
      </c>
      <c r="K1780" s="57" t="s">
        <v>324</v>
      </c>
      <c r="L1780" s="58">
        <v>1777</v>
      </c>
      <c r="M1780" s="32" t="s">
        <v>7838</v>
      </c>
      <c r="N1780" s="32" t="s">
        <v>2210</v>
      </c>
    </row>
    <row r="1781" spans="1:14" ht="18" customHeight="1" x14ac:dyDescent="0.25">
      <c r="A1781" s="59" t="s">
        <v>7839</v>
      </c>
      <c r="B1781" s="60" t="s">
        <v>7840</v>
      </c>
      <c r="C1781" s="60" t="s">
        <v>7840</v>
      </c>
      <c r="D1781" s="60" t="s">
        <v>7679</v>
      </c>
      <c r="E1781" s="61" t="s">
        <v>2211</v>
      </c>
      <c r="F1781" s="60" t="s">
        <v>2212</v>
      </c>
      <c r="G1781" s="62" t="s">
        <v>2762</v>
      </c>
      <c r="H1781" s="63" t="s">
        <v>2763</v>
      </c>
      <c r="I1781" s="64" t="s">
        <v>2764</v>
      </c>
      <c r="J1781" s="63" t="s">
        <v>2765</v>
      </c>
      <c r="K1781" s="65" t="s">
        <v>324</v>
      </c>
      <c r="L1781" s="66">
        <v>1778</v>
      </c>
      <c r="M1781" s="32" t="s">
        <v>7841</v>
      </c>
      <c r="N1781" s="32" t="s">
        <v>2210</v>
      </c>
    </row>
    <row r="1782" spans="1:14" ht="18" customHeight="1" x14ac:dyDescent="0.25">
      <c r="A1782" s="53" t="s">
        <v>7842</v>
      </c>
      <c r="B1782" s="54" t="s">
        <v>7843</v>
      </c>
      <c r="C1782" s="54" t="s">
        <v>7843</v>
      </c>
      <c r="D1782" s="54" t="s">
        <v>7679</v>
      </c>
      <c r="E1782" s="55" t="s">
        <v>2211</v>
      </c>
      <c r="F1782" s="54" t="s">
        <v>2212</v>
      </c>
      <c r="G1782" s="67" t="s">
        <v>2762</v>
      </c>
      <c r="H1782" s="68" t="s">
        <v>2763</v>
      </c>
      <c r="I1782" s="69" t="s">
        <v>2764</v>
      </c>
      <c r="J1782" s="68" t="s">
        <v>2765</v>
      </c>
      <c r="K1782" s="57" t="s">
        <v>324</v>
      </c>
      <c r="L1782" s="58">
        <v>1779</v>
      </c>
      <c r="M1782" s="32" t="s">
        <v>7844</v>
      </c>
      <c r="N1782" s="32" t="s">
        <v>2210</v>
      </c>
    </row>
    <row r="1783" spans="1:14" ht="18" customHeight="1" x14ac:dyDescent="0.25">
      <c r="A1783" s="59" t="s">
        <v>7845</v>
      </c>
      <c r="B1783" s="60" t="s">
        <v>7846</v>
      </c>
      <c r="C1783" s="60" t="s">
        <v>7846</v>
      </c>
      <c r="D1783" s="60" t="s">
        <v>7679</v>
      </c>
      <c r="E1783" s="61" t="s">
        <v>2211</v>
      </c>
      <c r="F1783" s="60" t="s">
        <v>2212</v>
      </c>
      <c r="G1783" s="62" t="s">
        <v>2762</v>
      </c>
      <c r="H1783" s="63" t="s">
        <v>2763</v>
      </c>
      <c r="I1783" s="64" t="s">
        <v>2764</v>
      </c>
      <c r="J1783" s="63" t="s">
        <v>2765</v>
      </c>
      <c r="K1783" s="65" t="s">
        <v>324</v>
      </c>
      <c r="L1783" s="66">
        <v>1780</v>
      </c>
      <c r="M1783" s="32" t="s">
        <v>7847</v>
      </c>
      <c r="N1783" s="32" t="s">
        <v>2210</v>
      </c>
    </row>
    <row r="1784" spans="1:14" ht="18" customHeight="1" x14ac:dyDescent="0.25">
      <c r="A1784" s="53" t="s">
        <v>7848</v>
      </c>
      <c r="B1784" s="54" t="s">
        <v>7849</v>
      </c>
      <c r="C1784" s="54" t="s">
        <v>7849</v>
      </c>
      <c r="D1784" s="54" t="s">
        <v>7679</v>
      </c>
      <c r="E1784" s="55" t="s">
        <v>2211</v>
      </c>
      <c r="F1784" s="54" t="s">
        <v>2212</v>
      </c>
      <c r="G1784" s="67" t="s">
        <v>2762</v>
      </c>
      <c r="H1784" s="68" t="s">
        <v>2763</v>
      </c>
      <c r="I1784" s="69" t="s">
        <v>2764</v>
      </c>
      <c r="J1784" s="68" t="s">
        <v>2765</v>
      </c>
      <c r="K1784" s="57" t="s">
        <v>324</v>
      </c>
      <c r="L1784" s="58">
        <v>1781</v>
      </c>
      <c r="M1784" s="32" t="s">
        <v>7850</v>
      </c>
      <c r="N1784" s="32" t="s">
        <v>2210</v>
      </c>
    </row>
    <row r="1785" spans="1:14" ht="18" customHeight="1" x14ac:dyDescent="0.25">
      <c r="A1785" s="59" t="s">
        <v>7851</v>
      </c>
      <c r="B1785" s="60" t="s">
        <v>7852</v>
      </c>
      <c r="C1785" s="60" t="s">
        <v>7852</v>
      </c>
      <c r="D1785" s="60" t="s">
        <v>7679</v>
      </c>
      <c r="E1785" s="61" t="s">
        <v>2211</v>
      </c>
      <c r="F1785" s="60" t="s">
        <v>2212</v>
      </c>
      <c r="G1785" s="62" t="s">
        <v>2762</v>
      </c>
      <c r="H1785" s="63" t="s">
        <v>2763</v>
      </c>
      <c r="I1785" s="64" t="s">
        <v>2764</v>
      </c>
      <c r="J1785" s="63" t="s">
        <v>2765</v>
      </c>
      <c r="K1785" s="65" t="s">
        <v>324</v>
      </c>
      <c r="L1785" s="66">
        <v>1782</v>
      </c>
      <c r="M1785" s="32" t="s">
        <v>7853</v>
      </c>
      <c r="N1785" s="32" t="s">
        <v>2210</v>
      </c>
    </row>
    <row r="1786" spans="1:14" ht="18" customHeight="1" x14ac:dyDescent="0.25">
      <c r="A1786" s="53" t="s">
        <v>7854</v>
      </c>
      <c r="B1786" s="54" t="s">
        <v>7855</v>
      </c>
      <c r="C1786" s="54" t="s">
        <v>7855</v>
      </c>
      <c r="D1786" s="54" t="s">
        <v>7679</v>
      </c>
      <c r="E1786" s="55" t="s">
        <v>2211</v>
      </c>
      <c r="F1786" s="54" t="s">
        <v>2212</v>
      </c>
      <c r="G1786" s="67" t="s">
        <v>2762</v>
      </c>
      <c r="H1786" s="68" t="s">
        <v>2763</v>
      </c>
      <c r="I1786" s="69" t="s">
        <v>2764</v>
      </c>
      <c r="J1786" s="68" t="s">
        <v>2765</v>
      </c>
      <c r="K1786" s="57" t="s">
        <v>324</v>
      </c>
      <c r="L1786" s="58">
        <v>1783</v>
      </c>
      <c r="M1786" s="32" t="s">
        <v>7856</v>
      </c>
      <c r="N1786" s="32" t="s">
        <v>2210</v>
      </c>
    </row>
    <row r="1787" spans="1:14" ht="18" customHeight="1" x14ac:dyDescent="0.25">
      <c r="A1787" s="59" t="s">
        <v>7857</v>
      </c>
      <c r="B1787" s="60" t="s">
        <v>7858</v>
      </c>
      <c r="C1787" s="60" t="s">
        <v>7858</v>
      </c>
      <c r="D1787" s="60" t="s">
        <v>7679</v>
      </c>
      <c r="E1787" s="61" t="s">
        <v>2211</v>
      </c>
      <c r="F1787" s="60" t="s">
        <v>2212</v>
      </c>
      <c r="G1787" s="62" t="s">
        <v>2762</v>
      </c>
      <c r="H1787" s="63" t="s">
        <v>2763</v>
      </c>
      <c r="I1787" s="64" t="s">
        <v>2764</v>
      </c>
      <c r="J1787" s="63" t="s">
        <v>2765</v>
      </c>
      <c r="K1787" s="65" t="s">
        <v>324</v>
      </c>
      <c r="L1787" s="66">
        <v>1784</v>
      </c>
      <c r="M1787" s="32" t="s">
        <v>7859</v>
      </c>
      <c r="N1787" s="32" t="s">
        <v>2210</v>
      </c>
    </row>
    <row r="1788" spans="1:14" ht="18" customHeight="1" x14ac:dyDescent="0.25">
      <c r="A1788" s="53" t="s">
        <v>7860</v>
      </c>
      <c r="B1788" s="54" t="s">
        <v>7861</v>
      </c>
      <c r="C1788" s="54" t="s">
        <v>7861</v>
      </c>
      <c r="D1788" s="54" t="s">
        <v>7679</v>
      </c>
      <c r="E1788" s="55" t="s">
        <v>2211</v>
      </c>
      <c r="F1788" s="54" t="s">
        <v>2212</v>
      </c>
      <c r="G1788" s="67" t="s">
        <v>2762</v>
      </c>
      <c r="H1788" s="68" t="s">
        <v>2763</v>
      </c>
      <c r="I1788" s="69" t="s">
        <v>2764</v>
      </c>
      <c r="J1788" s="68" t="s">
        <v>2765</v>
      </c>
      <c r="K1788" s="57" t="s">
        <v>324</v>
      </c>
      <c r="L1788" s="58">
        <v>1785</v>
      </c>
      <c r="M1788" s="32" t="s">
        <v>7862</v>
      </c>
      <c r="N1788" s="32" t="s">
        <v>2210</v>
      </c>
    </row>
    <row r="1789" spans="1:14" ht="18" customHeight="1" x14ac:dyDescent="0.25">
      <c r="A1789" s="59" t="s">
        <v>7863</v>
      </c>
      <c r="B1789" s="60" t="s">
        <v>7864</v>
      </c>
      <c r="C1789" s="60" t="s">
        <v>7864</v>
      </c>
      <c r="D1789" s="60" t="s">
        <v>7679</v>
      </c>
      <c r="E1789" s="61" t="s">
        <v>2211</v>
      </c>
      <c r="F1789" s="60" t="s">
        <v>2212</v>
      </c>
      <c r="G1789" s="62" t="s">
        <v>2762</v>
      </c>
      <c r="H1789" s="63" t="s">
        <v>2763</v>
      </c>
      <c r="I1789" s="64" t="s">
        <v>2764</v>
      </c>
      <c r="J1789" s="63" t="s">
        <v>2765</v>
      </c>
      <c r="K1789" s="65" t="s">
        <v>324</v>
      </c>
      <c r="L1789" s="66">
        <v>1786</v>
      </c>
      <c r="M1789" s="32" t="s">
        <v>7865</v>
      </c>
      <c r="N1789" s="32" t="s">
        <v>2210</v>
      </c>
    </row>
    <row r="1790" spans="1:14" ht="18" customHeight="1" x14ac:dyDescent="0.25">
      <c r="A1790" s="53" t="s">
        <v>7866</v>
      </c>
      <c r="B1790" s="54" t="s">
        <v>7867</v>
      </c>
      <c r="C1790" s="54" t="s">
        <v>7867</v>
      </c>
      <c r="D1790" s="54" t="s">
        <v>7679</v>
      </c>
      <c r="E1790" s="55" t="s">
        <v>2211</v>
      </c>
      <c r="F1790" s="54" t="s">
        <v>2212</v>
      </c>
      <c r="G1790" s="67" t="s">
        <v>2762</v>
      </c>
      <c r="H1790" s="68" t="s">
        <v>2763</v>
      </c>
      <c r="I1790" s="69" t="s">
        <v>2764</v>
      </c>
      <c r="J1790" s="68" t="s">
        <v>2765</v>
      </c>
      <c r="K1790" s="57" t="s">
        <v>324</v>
      </c>
      <c r="L1790" s="58">
        <v>1787</v>
      </c>
      <c r="M1790" s="32" t="s">
        <v>7868</v>
      </c>
      <c r="N1790" s="32" t="s">
        <v>2210</v>
      </c>
    </row>
    <row r="1791" spans="1:14" ht="18" customHeight="1" x14ac:dyDescent="0.25">
      <c r="A1791" s="59" t="s">
        <v>7869</v>
      </c>
      <c r="B1791" s="60" t="s">
        <v>7870</v>
      </c>
      <c r="C1791" s="60" t="s">
        <v>7870</v>
      </c>
      <c r="D1791" s="60" t="s">
        <v>7679</v>
      </c>
      <c r="E1791" s="61" t="s">
        <v>2211</v>
      </c>
      <c r="F1791" s="60" t="s">
        <v>2212</v>
      </c>
      <c r="G1791" s="62" t="s">
        <v>2762</v>
      </c>
      <c r="H1791" s="63" t="s">
        <v>2763</v>
      </c>
      <c r="I1791" s="64" t="s">
        <v>2764</v>
      </c>
      <c r="J1791" s="63" t="s">
        <v>2765</v>
      </c>
      <c r="K1791" s="65" t="s">
        <v>324</v>
      </c>
      <c r="L1791" s="66">
        <v>1788</v>
      </c>
      <c r="M1791" s="32" t="s">
        <v>7871</v>
      </c>
      <c r="N1791" s="32" t="s">
        <v>2210</v>
      </c>
    </row>
    <row r="1792" spans="1:14" ht="18" customHeight="1" x14ac:dyDescent="0.25">
      <c r="A1792" s="53" t="s">
        <v>7872</v>
      </c>
      <c r="B1792" s="54" t="s">
        <v>7873</v>
      </c>
      <c r="C1792" s="54" t="s">
        <v>7873</v>
      </c>
      <c r="D1792" s="54" t="s">
        <v>7679</v>
      </c>
      <c r="E1792" s="55" t="s">
        <v>2211</v>
      </c>
      <c r="F1792" s="54" t="s">
        <v>2212</v>
      </c>
      <c r="G1792" s="67" t="s">
        <v>2762</v>
      </c>
      <c r="H1792" s="68" t="s">
        <v>2763</v>
      </c>
      <c r="I1792" s="69" t="s">
        <v>2764</v>
      </c>
      <c r="J1792" s="68" t="s">
        <v>2765</v>
      </c>
      <c r="K1792" s="57" t="s">
        <v>324</v>
      </c>
      <c r="L1792" s="58">
        <v>1789</v>
      </c>
      <c r="M1792" s="32" t="s">
        <v>7874</v>
      </c>
      <c r="N1792" s="32" t="s">
        <v>2210</v>
      </c>
    </row>
    <row r="1793" spans="1:14" ht="18" customHeight="1" x14ac:dyDescent="0.25">
      <c r="A1793" s="59" t="s">
        <v>7875</v>
      </c>
      <c r="B1793" s="60" t="s">
        <v>7876</v>
      </c>
      <c r="C1793" s="60" t="s">
        <v>7876</v>
      </c>
      <c r="D1793" s="60" t="s">
        <v>7679</v>
      </c>
      <c r="E1793" s="61" t="s">
        <v>2211</v>
      </c>
      <c r="F1793" s="60" t="s">
        <v>2212</v>
      </c>
      <c r="G1793" s="62" t="s">
        <v>2762</v>
      </c>
      <c r="H1793" s="63" t="s">
        <v>2763</v>
      </c>
      <c r="I1793" s="64" t="s">
        <v>2764</v>
      </c>
      <c r="J1793" s="63" t="s">
        <v>2765</v>
      </c>
      <c r="K1793" s="65" t="s">
        <v>324</v>
      </c>
      <c r="L1793" s="66">
        <v>1790</v>
      </c>
      <c r="M1793" s="32" t="s">
        <v>7877</v>
      </c>
      <c r="N1793" s="32" t="s">
        <v>2210</v>
      </c>
    </row>
    <row r="1794" spans="1:14" ht="18" customHeight="1" x14ac:dyDescent="0.25">
      <c r="A1794" s="53" t="s">
        <v>7878</v>
      </c>
      <c r="B1794" s="54" t="s">
        <v>7879</v>
      </c>
      <c r="C1794" s="54" t="s">
        <v>7879</v>
      </c>
      <c r="D1794" s="54" t="s">
        <v>7679</v>
      </c>
      <c r="E1794" s="55" t="s">
        <v>2211</v>
      </c>
      <c r="F1794" s="54" t="s">
        <v>2212</v>
      </c>
      <c r="G1794" s="67" t="s">
        <v>2762</v>
      </c>
      <c r="H1794" s="68" t="s">
        <v>2763</v>
      </c>
      <c r="I1794" s="69" t="s">
        <v>2764</v>
      </c>
      <c r="J1794" s="68" t="s">
        <v>2765</v>
      </c>
      <c r="K1794" s="57" t="s">
        <v>324</v>
      </c>
      <c r="L1794" s="58">
        <v>1791</v>
      </c>
      <c r="M1794" s="32" t="s">
        <v>7880</v>
      </c>
      <c r="N1794" s="32" t="s">
        <v>2210</v>
      </c>
    </row>
    <row r="1795" spans="1:14" ht="18" customHeight="1" x14ac:dyDescent="0.25">
      <c r="A1795" s="73" t="s">
        <v>2211</v>
      </c>
      <c r="B1795" s="60" t="s">
        <v>2212</v>
      </c>
      <c r="C1795" s="61"/>
      <c r="D1795" s="61"/>
      <c r="E1795" s="61" t="s">
        <v>2211</v>
      </c>
      <c r="F1795" s="60" t="s">
        <v>2212</v>
      </c>
      <c r="G1795" s="62"/>
      <c r="H1795" s="63"/>
      <c r="I1795" s="64"/>
      <c r="J1795" s="63"/>
      <c r="K1795" s="65" t="s">
        <v>2740</v>
      </c>
      <c r="L1795" s="66">
        <v>1792</v>
      </c>
      <c r="M1795" s="32" t="s">
        <v>2210</v>
      </c>
      <c r="N1795" s="32" t="s">
        <v>2210</v>
      </c>
    </row>
    <row r="1796" spans="1:14" ht="18" customHeight="1" x14ac:dyDescent="0.25">
      <c r="A1796" s="53" t="s">
        <v>7881</v>
      </c>
      <c r="B1796" s="54" t="s">
        <v>7882</v>
      </c>
      <c r="C1796" s="54" t="s">
        <v>7882</v>
      </c>
      <c r="D1796" s="54" t="s">
        <v>7883</v>
      </c>
      <c r="E1796" s="55" t="s">
        <v>2216</v>
      </c>
      <c r="F1796" s="54" t="s">
        <v>2217</v>
      </c>
      <c r="G1796" s="67" t="s">
        <v>2762</v>
      </c>
      <c r="H1796" s="68" t="s">
        <v>2763</v>
      </c>
      <c r="I1796" s="69" t="s">
        <v>2764</v>
      </c>
      <c r="J1796" s="68" t="s">
        <v>2765</v>
      </c>
      <c r="K1796" s="57" t="s">
        <v>324</v>
      </c>
      <c r="L1796" s="58">
        <v>1793</v>
      </c>
      <c r="M1796" s="32" t="s">
        <v>7884</v>
      </c>
      <c r="N1796" s="32" t="s">
        <v>2215</v>
      </c>
    </row>
    <row r="1797" spans="1:14" ht="18" customHeight="1" x14ac:dyDescent="0.25">
      <c r="A1797" s="59" t="s">
        <v>7885</v>
      </c>
      <c r="B1797" s="60" t="s">
        <v>7886</v>
      </c>
      <c r="C1797" s="60" t="s">
        <v>7886</v>
      </c>
      <c r="D1797" s="60" t="s">
        <v>7883</v>
      </c>
      <c r="E1797" s="61" t="s">
        <v>2216</v>
      </c>
      <c r="F1797" s="60" t="s">
        <v>2217</v>
      </c>
      <c r="G1797" s="62" t="s">
        <v>2762</v>
      </c>
      <c r="H1797" s="63" t="s">
        <v>2763</v>
      </c>
      <c r="I1797" s="64" t="s">
        <v>2764</v>
      </c>
      <c r="J1797" s="63" t="s">
        <v>2765</v>
      </c>
      <c r="K1797" s="65" t="s">
        <v>324</v>
      </c>
      <c r="L1797" s="66">
        <v>1794</v>
      </c>
      <c r="M1797" s="32" t="s">
        <v>7887</v>
      </c>
      <c r="N1797" s="32" t="s">
        <v>2215</v>
      </c>
    </row>
    <row r="1798" spans="1:14" ht="18" customHeight="1" x14ac:dyDescent="0.25">
      <c r="A1798" s="72" t="s">
        <v>2216</v>
      </c>
      <c r="B1798" s="54" t="s">
        <v>2217</v>
      </c>
      <c r="C1798" s="55"/>
      <c r="D1798" s="55"/>
      <c r="E1798" s="55" t="s">
        <v>2216</v>
      </c>
      <c r="F1798" s="54" t="s">
        <v>2217</v>
      </c>
      <c r="G1798" s="67"/>
      <c r="H1798" s="68"/>
      <c r="I1798" s="69"/>
      <c r="J1798" s="68"/>
      <c r="K1798" s="57" t="s">
        <v>2740</v>
      </c>
      <c r="L1798" s="58">
        <v>1795</v>
      </c>
      <c r="M1798" s="32" t="s">
        <v>2215</v>
      </c>
      <c r="N1798" s="32" t="s">
        <v>2215</v>
      </c>
    </row>
    <row r="1799" spans="1:14" ht="18" customHeight="1" x14ac:dyDescent="0.25">
      <c r="A1799" s="59" t="s">
        <v>7888</v>
      </c>
      <c r="B1799" s="60" t="s">
        <v>7889</v>
      </c>
      <c r="C1799" s="60" t="s">
        <v>7889</v>
      </c>
      <c r="D1799" s="60" t="s">
        <v>3228</v>
      </c>
      <c r="E1799" s="61" t="s">
        <v>2225</v>
      </c>
      <c r="F1799" s="60" t="s">
        <v>2226</v>
      </c>
      <c r="G1799" s="62" t="s">
        <v>2906</v>
      </c>
      <c r="H1799" s="63" t="s">
        <v>2763</v>
      </c>
      <c r="I1799" s="64" t="s">
        <v>2764</v>
      </c>
      <c r="J1799" s="63" t="s">
        <v>2765</v>
      </c>
      <c r="K1799" s="65" t="s">
        <v>324</v>
      </c>
      <c r="L1799" s="66">
        <v>1796</v>
      </c>
      <c r="M1799" s="32" t="s">
        <v>7890</v>
      </c>
      <c r="N1799" s="32" t="s">
        <v>2224</v>
      </c>
    </row>
    <row r="1800" spans="1:14" ht="18" customHeight="1" x14ac:dyDescent="0.25">
      <c r="A1800" s="53" t="s">
        <v>7891</v>
      </c>
      <c r="B1800" s="54" t="s">
        <v>7892</v>
      </c>
      <c r="C1800" s="54" t="s">
        <v>7892</v>
      </c>
      <c r="D1800" s="54" t="s">
        <v>3228</v>
      </c>
      <c r="E1800" s="55" t="s">
        <v>2225</v>
      </c>
      <c r="F1800" s="54" t="s">
        <v>2226</v>
      </c>
      <c r="G1800" s="67" t="s">
        <v>2906</v>
      </c>
      <c r="H1800" s="68" t="s">
        <v>2763</v>
      </c>
      <c r="I1800" s="69" t="s">
        <v>2764</v>
      </c>
      <c r="J1800" s="68" t="s">
        <v>2765</v>
      </c>
      <c r="K1800" s="57" t="s">
        <v>324</v>
      </c>
      <c r="L1800" s="58">
        <v>1797</v>
      </c>
      <c r="M1800" s="32" t="s">
        <v>7893</v>
      </c>
      <c r="N1800" s="32" t="s">
        <v>2224</v>
      </c>
    </row>
    <row r="1801" spans="1:14" ht="18" customHeight="1" x14ac:dyDescent="0.25">
      <c r="A1801" s="59" t="s">
        <v>7894</v>
      </c>
      <c r="B1801" s="60" t="s">
        <v>7895</v>
      </c>
      <c r="C1801" s="60" t="s">
        <v>7895</v>
      </c>
      <c r="D1801" s="60" t="s">
        <v>3228</v>
      </c>
      <c r="E1801" s="61" t="s">
        <v>2225</v>
      </c>
      <c r="F1801" s="60" t="s">
        <v>2226</v>
      </c>
      <c r="G1801" s="62" t="s">
        <v>2906</v>
      </c>
      <c r="H1801" s="63" t="s">
        <v>2763</v>
      </c>
      <c r="I1801" s="64" t="s">
        <v>2764</v>
      </c>
      <c r="J1801" s="63" t="s">
        <v>2765</v>
      </c>
      <c r="K1801" s="65" t="s">
        <v>324</v>
      </c>
      <c r="L1801" s="66">
        <v>1798</v>
      </c>
      <c r="M1801" s="32" t="s">
        <v>7896</v>
      </c>
      <c r="N1801" s="32" t="s">
        <v>2224</v>
      </c>
    </row>
    <row r="1802" spans="1:14" ht="18" customHeight="1" x14ac:dyDescent="0.25">
      <c r="A1802" s="53" t="s">
        <v>7897</v>
      </c>
      <c r="B1802" s="54" t="s">
        <v>7898</v>
      </c>
      <c r="C1802" s="54" t="s">
        <v>7898</v>
      </c>
      <c r="D1802" s="54" t="s">
        <v>3228</v>
      </c>
      <c r="E1802" s="55" t="s">
        <v>2225</v>
      </c>
      <c r="F1802" s="54" t="s">
        <v>2226</v>
      </c>
      <c r="G1802" s="67" t="s">
        <v>2906</v>
      </c>
      <c r="H1802" s="68" t="s">
        <v>2763</v>
      </c>
      <c r="I1802" s="69" t="s">
        <v>2764</v>
      </c>
      <c r="J1802" s="68" t="s">
        <v>2765</v>
      </c>
      <c r="K1802" s="57" t="s">
        <v>324</v>
      </c>
      <c r="L1802" s="58">
        <v>1799</v>
      </c>
      <c r="M1802" s="32" t="s">
        <v>7899</v>
      </c>
      <c r="N1802" s="32" t="s">
        <v>2224</v>
      </c>
    </row>
    <row r="1803" spans="1:14" ht="18" customHeight="1" x14ac:dyDescent="0.25">
      <c r="A1803" s="59" t="s">
        <v>7900</v>
      </c>
      <c r="B1803" s="60" t="s">
        <v>7901</v>
      </c>
      <c r="C1803" s="60" t="s">
        <v>7901</v>
      </c>
      <c r="D1803" s="60" t="s">
        <v>3228</v>
      </c>
      <c r="E1803" s="61" t="s">
        <v>2225</v>
      </c>
      <c r="F1803" s="60" t="s">
        <v>2226</v>
      </c>
      <c r="G1803" s="62" t="s">
        <v>2906</v>
      </c>
      <c r="H1803" s="63" t="s">
        <v>2763</v>
      </c>
      <c r="I1803" s="64" t="s">
        <v>2764</v>
      </c>
      <c r="J1803" s="63" t="s">
        <v>2765</v>
      </c>
      <c r="K1803" s="65" t="s">
        <v>324</v>
      </c>
      <c r="L1803" s="66">
        <v>1800</v>
      </c>
      <c r="M1803" s="32" t="s">
        <v>7902</v>
      </c>
      <c r="N1803" s="32" t="s">
        <v>2224</v>
      </c>
    </row>
    <row r="1804" spans="1:14" ht="18" customHeight="1" x14ac:dyDescent="0.25">
      <c r="A1804" s="53" t="s">
        <v>7903</v>
      </c>
      <c r="B1804" s="54" t="s">
        <v>7904</v>
      </c>
      <c r="C1804" s="54" t="s">
        <v>7904</v>
      </c>
      <c r="D1804" s="54" t="s">
        <v>3228</v>
      </c>
      <c r="E1804" s="55" t="s">
        <v>2225</v>
      </c>
      <c r="F1804" s="54" t="s">
        <v>2226</v>
      </c>
      <c r="G1804" s="67" t="s">
        <v>2906</v>
      </c>
      <c r="H1804" s="68" t="s">
        <v>2763</v>
      </c>
      <c r="I1804" s="69" t="s">
        <v>2764</v>
      </c>
      <c r="J1804" s="68" t="s">
        <v>2765</v>
      </c>
      <c r="K1804" s="57" t="s">
        <v>324</v>
      </c>
      <c r="L1804" s="58">
        <v>1801</v>
      </c>
      <c r="M1804" s="32" t="s">
        <v>7905</v>
      </c>
      <c r="N1804" s="32" t="s">
        <v>2224</v>
      </c>
    </row>
    <row r="1805" spans="1:14" ht="18" customHeight="1" x14ac:dyDescent="0.25">
      <c r="A1805" s="59" t="s">
        <v>7906</v>
      </c>
      <c r="B1805" s="60" t="s">
        <v>2905</v>
      </c>
      <c r="C1805" s="60" t="s">
        <v>2905</v>
      </c>
      <c r="D1805" s="60" t="s">
        <v>3228</v>
      </c>
      <c r="E1805" s="61" t="s">
        <v>2225</v>
      </c>
      <c r="F1805" s="60" t="s">
        <v>2226</v>
      </c>
      <c r="G1805" s="62" t="s">
        <v>2906</v>
      </c>
      <c r="H1805" s="63" t="s">
        <v>2763</v>
      </c>
      <c r="I1805" s="64" t="s">
        <v>2764</v>
      </c>
      <c r="J1805" s="63" t="s">
        <v>2765</v>
      </c>
      <c r="K1805" s="65" t="s">
        <v>324</v>
      </c>
      <c r="L1805" s="66">
        <v>1802</v>
      </c>
      <c r="M1805" s="32" t="s">
        <v>7907</v>
      </c>
      <c r="N1805" s="32" t="s">
        <v>2224</v>
      </c>
    </row>
    <row r="1806" spans="1:14" ht="18" customHeight="1" x14ac:dyDescent="0.25">
      <c r="A1806" s="53" t="s">
        <v>7908</v>
      </c>
      <c r="B1806" s="54" t="s">
        <v>7909</v>
      </c>
      <c r="C1806" s="54" t="s">
        <v>7909</v>
      </c>
      <c r="D1806" s="54" t="s">
        <v>3228</v>
      </c>
      <c r="E1806" s="55" t="s">
        <v>2225</v>
      </c>
      <c r="F1806" s="54" t="s">
        <v>2226</v>
      </c>
      <c r="G1806" s="67" t="s">
        <v>2906</v>
      </c>
      <c r="H1806" s="68" t="s">
        <v>2763</v>
      </c>
      <c r="I1806" s="69" t="s">
        <v>2764</v>
      </c>
      <c r="J1806" s="68" t="s">
        <v>2765</v>
      </c>
      <c r="K1806" s="57" t="s">
        <v>324</v>
      </c>
      <c r="L1806" s="58">
        <v>1803</v>
      </c>
      <c r="M1806" s="32" t="s">
        <v>7910</v>
      </c>
      <c r="N1806" s="32" t="s">
        <v>2224</v>
      </c>
    </row>
    <row r="1807" spans="1:14" ht="18" customHeight="1" x14ac:dyDescent="0.25">
      <c r="A1807" s="59" t="s">
        <v>7911</v>
      </c>
      <c r="B1807" s="60" t="s">
        <v>7912</v>
      </c>
      <c r="C1807" s="60" t="s">
        <v>7912</v>
      </c>
      <c r="D1807" s="60" t="s">
        <v>3228</v>
      </c>
      <c r="E1807" s="61" t="s">
        <v>2225</v>
      </c>
      <c r="F1807" s="60" t="s">
        <v>2226</v>
      </c>
      <c r="G1807" s="62" t="s">
        <v>2906</v>
      </c>
      <c r="H1807" s="63" t="s">
        <v>2763</v>
      </c>
      <c r="I1807" s="64" t="s">
        <v>2764</v>
      </c>
      <c r="J1807" s="63" t="s">
        <v>2765</v>
      </c>
      <c r="K1807" s="65" t="s">
        <v>324</v>
      </c>
      <c r="L1807" s="66">
        <v>1804</v>
      </c>
      <c r="M1807" s="32" t="s">
        <v>7913</v>
      </c>
      <c r="N1807" s="32" t="s">
        <v>2224</v>
      </c>
    </row>
    <row r="1808" spans="1:14" ht="18" customHeight="1" x14ac:dyDescent="0.25">
      <c r="A1808" s="53" t="s">
        <v>7914</v>
      </c>
      <c r="B1808" s="54" t="s">
        <v>7915</v>
      </c>
      <c r="C1808" s="54" t="s">
        <v>7915</v>
      </c>
      <c r="D1808" s="54" t="s">
        <v>3228</v>
      </c>
      <c r="E1808" s="55" t="s">
        <v>2225</v>
      </c>
      <c r="F1808" s="54" t="s">
        <v>2226</v>
      </c>
      <c r="G1808" s="67" t="s">
        <v>2906</v>
      </c>
      <c r="H1808" s="68" t="s">
        <v>2763</v>
      </c>
      <c r="I1808" s="69" t="s">
        <v>2764</v>
      </c>
      <c r="J1808" s="68" t="s">
        <v>2765</v>
      </c>
      <c r="K1808" s="57" t="s">
        <v>324</v>
      </c>
      <c r="L1808" s="58">
        <v>1805</v>
      </c>
      <c r="M1808" s="32" t="s">
        <v>7916</v>
      </c>
      <c r="N1808" s="32" t="s">
        <v>2224</v>
      </c>
    </row>
    <row r="1809" spans="1:14" ht="18" customHeight="1" x14ac:dyDescent="0.25">
      <c r="A1809" s="59" t="s">
        <v>7917</v>
      </c>
      <c r="B1809" s="60" t="s">
        <v>7918</v>
      </c>
      <c r="C1809" s="60" t="s">
        <v>7918</v>
      </c>
      <c r="D1809" s="60" t="s">
        <v>3228</v>
      </c>
      <c r="E1809" s="61" t="s">
        <v>2225</v>
      </c>
      <c r="F1809" s="60" t="s">
        <v>2226</v>
      </c>
      <c r="G1809" s="62" t="s">
        <v>2906</v>
      </c>
      <c r="H1809" s="63" t="s">
        <v>2763</v>
      </c>
      <c r="I1809" s="64" t="s">
        <v>2764</v>
      </c>
      <c r="J1809" s="63" t="s">
        <v>2765</v>
      </c>
      <c r="K1809" s="65" t="s">
        <v>324</v>
      </c>
      <c r="L1809" s="66">
        <v>1806</v>
      </c>
      <c r="M1809" s="32" t="s">
        <v>7919</v>
      </c>
      <c r="N1809" s="32" t="s">
        <v>2224</v>
      </c>
    </row>
    <row r="1810" spans="1:14" ht="18" customHeight="1" x14ac:dyDescent="0.25">
      <c r="A1810" s="53" t="s">
        <v>7920</v>
      </c>
      <c r="B1810" s="54" t="s">
        <v>7921</v>
      </c>
      <c r="C1810" s="54" t="s">
        <v>7921</v>
      </c>
      <c r="D1810" s="54" t="s">
        <v>3228</v>
      </c>
      <c r="E1810" s="55" t="s">
        <v>2225</v>
      </c>
      <c r="F1810" s="54" t="s">
        <v>2226</v>
      </c>
      <c r="G1810" s="67" t="s">
        <v>2906</v>
      </c>
      <c r="H1810" s="68" t="s">
        <v>2763</v>
      </c>
      <c r="I1810" s="69" t="s">
        <v>2764</v>
      </c>
      <c r="J1810" s="68" t="s">
        <v>2765</v>
      </c>
      <c r="K1810" s="57" t="s">
        <v>324</v>
      </c>
      <c r="L1810" s="58">
        <v>1807</v>
      </c>
      <c r="M1810" s="32" t="s">
        <v>7922</v>
      </c>
      <c r="N1810" s="32" t="s">
        <v>2224</v>
      </c>
    </row>
    <row r="1811" spans="1:14" ht="18" customHeight="1" x14ac:dyDescent="0.25">
      <c r="A1811" s="59" t="s">
        <v>7923</v>
      </c>
      <c r="B1811" s="60" t="s">
        <v>7924</v>
      </c>
      <c r="C1811" s="60" t="s">
        <v>7924</v>
      </c>
      <c r="D1811" s="60" t="s">
        <v>3228</v>
      </c>
      <c r="E1811" s="61" t="s">
        <v>2225</v>
      </c>
      <c r="F1811" s="60" t="s">
        <v>2226</v>
      </c>
      <c r="G1811" s="62" t="s">
        <v>3760</v>
      </c>
      <c r="H1811" s="63" t="s">
        <v>2763</v>
      </c>
      <c r="I1811" s="64" t="s">
        <v>2764</v>
      </c>
      <c r="J1811" s="63" t="s">
        <v>2765</v>
      </c>
      <c r="K1811" s="65" t="s">
        <v>324</v>
      </c>
      <c r="L1811" s="66">
        <v>1808</v>
      </c>
      <c r="M1811" s="32" t="s">
        <v>7925</v>
      </c>
      <c r="N1811" s="32" t="s">
        <v>2224</v>
      </c>
    </row>
    <row r="1812" spans="1:14" ht="18" customHeight="1" x14ac:dyDescent="0.25">
      <c r="A1812" s="53" t="s">
        <v>7926</v>
      </c>
      <c r="B1812" s="54" t="s">
        <v>7927</v>
      </c>
      <c r="C1812" s="54" t="s">
        <v>7927</v>
      </c>
      <c r="D1812" s="54" t="s">
        <v>3228</v>
      </c>
      <c r="E1812" s="55" t="s">
        <v>2225</v>
      </c>
      <c r="F1812" s="54" t="s">
        <v>2226</v>
      </c>
      <c r="G1812" s="67" t="s">
        <v>3760</v>
      </c>
      <c r="H1812" s="68" t="s">
        <v>2763</v>
      </c>
      <c r="I1812" s="69" t="s">
        <v>2764</v>
      </c>
      <c r="J1812" s="68" t="s">
        <v>2765</v>
      </c>
      <c r="K1812" s="57" t="s">
        <v>324</v>
      </c>
      <c r="L1812" s="58">
        <v>1809</v>
      </c>
      <c r="M1812" s="32" t="s">
        <v>7928</v>
      </c>
      <c r="N1812" s="32" t="s">
        <v>2224</v>
      </c>
    </row>
    <row r="1813" spans="1:14" ht="18" customHeight="1" x14ac:dyDescent="0.25">
      <c r="A1813" s="59" t="s">
        <v>7929</v>
      </c>
      <c r="B1813" s="60" t="s">
        <v>7930</v>
      </c>
      <c r="C1813" s="60" t="s">
        <v>7930</v>
      </c>
      <c r="D1813" s="60" t="s">
        <v>3228</v>
      </c>
      <c r="E1813" s="61" t="s">
        <v>2225</v>
      </c>
      <c r="F1813" s="60" t="s">
        <v>2226</v>
      </c>
      <c r="G1813" s="62" t="s">
        <v>3760</v>
      </c>
      <c r="H1813" s="63" t="s">
        <v>2763</v>
      </c>
      <c r="I1813" s="64" t="s">
        <v>2764</v>
      </c>
      <c r="J1813" s="63" t="s">
        <v>2765</v>
      </c>
      <c r="K1813" s="65" t="s">
        <v>324</v>
      </c>
      <c r="L1813" s="66">
        <v>1810</v>
      </c>
      <c r="M1813" s="32" t="s">
        <v>7931</v>
      </c>
      <c r="N1813" s="32" t="s">
        <v>2224</v>
      </c>
    </row>
    <row r="1814" spans="1:14" ht="18" customHeight="1" x14ac:dyDescent="0.25">
      <c r="A1814" s="72" t="s">
        <v>2225</v>
      </c>
      <c r="B1814" s="54" t="s">
        <v>2226</v>
      </c>
      <c r="C1814" s="55"/>
      <c r="D1814" s="55"/>
      <c r="E1814" s="55" t="s">
        <v>2225</v>
      </c>
      <c r="F1814" s="54" t="s">
        <v>2226</v>
      </c>
      <c r="G1814" s="67"/>
      <c r="H1814" s="68"/>
      <c r="I1814" s="69"/>
      <c r="J1814" s="68"/>
      <c r="K1814" s="57" t="s">
        <v>2740</v>
      </c>
      <c r="L1814" s="58">
        <v>1811</v>
      </c>
      <c r="M1814" s="32" t="s">
        <v>2224</v>
      </c>
      <c r="N1814" s="32" t="s">
        <v>2224</v>
      </c>
    </row>
    <row r="1815" spans="1:14" ht="18" customHeight="1" x14ac:dyDescent="0.25">
      <c r="A1815" s="59" t="s">
        <v>7932</v>
      </c>
      <c r="B1815" s="60" t="s">
        <v>7933</v>
      </c>
      <c r="C1815" s="60" t="s">
        <v>7933</v>
      </c>
      <c r="D1815" s="60" t="s">
        <v>3147</v>
      </c>
      <c r="E1815" s="61" t="s">
        <v>2230</v>
      </c>
      <c r="F1815" s="60" t="s">
        <v>2231</v>
      </c>
      <c r="G1815" s="62" t="s">
        <v>2762</v>
      </c>
      <c r="H1815" s="63" t="s">
        <v>2763</v>
      </c>
      <c r="I1815" s="64" t="s">
        <v>2764</v>
      </c>
      <c r="J1815" s="63" t="s">
        <v>2765</v>
      </c>
      <c r="K1815" s="65" t="s">
        <v>324</v>
      </c>
      <c r="L1815" s="66">
        <v>1812</v>
      </c>
      <c r="M1815" s="32" t="s">
        <v>7934</v>
      </c>
      <c r="N1815" s="32" t="s">
        <v>2229</v>
      </c>
    </row>
    <row r="1816" spans="1:14" ht="18" customHeight="1" x14ac:dyDescent="0.25">
      <c r="A1816" s="53" t="s">
        <v>7935</v>
      </c>
      <c r="B1816" s="54" t="s">
        <v>7936</v>
      </c>
      <c r="C1816" s="54" t="s">
        <v>7936</v>
      </c>
      <c r="D1816" s="54" t="s">
        <v>3147</v>
      </c>
      <c r="E1816" s="55" t="s">
        <v>2230</v>
      </c>
      <c r="F1816" s="54" t="s">
        <v>2231</v>
      </c>
      <c r="G1816" s="67" t="s">
        <v>2762</v>
      </c>
      <c r="H1816" s="68" t="s">
        <v>2763</v>
      </c>
      <c r="I1816" s="69" t="s">
        <v>2764</v>
      </c>
      <c r="J1816" s="68" t="s">
        <v>2765</v>
      </c>
      <c r="K1816" s="57" t="s">
        <v>324</v>
      </c>
      <c r="L1816" s="58">
        <v>1813</v>
      </c>
      <c r="M1816" s="32" t="s">
        <v>7937</v>
      </c>
      <c r="N1816" s="32" t="s">
        <v>2229</v>
      </c>
    </row>
    <row r="1817" spans="1:14" ht="18" customHeight="1" x14ac:dyDescent="0.25">
      <c r="A1817" s="59" t="s">
        <v>7938</v>
      </c>
      <c r="B1817" s="60" t="s">
        <v>7939</v>
      </c>
      <c r="C1817" s="60" t="s">
        <v>7939</v>
      </c>
      <c r="D1817" s="60" t="s">
        <v>3147</v>
      </c>
      <c r="E1817" s="61" t="s">
        <v>2230</v>
      </c>
      <c r="F1817" s="60" t="s">
        <v>2231</v>
      </c>
      <c r="G1817" s="62" t="s">
        <v>2762</v>
      </c>
      <c r="H1817" s="63" t="s">
        <v>2763</v>
      </c>
      <c r="I1817" s="64" t="s">
        <v>2764</v>
      </c>
      <c r="J1817" s="63" t="s">
        <v>2765</v>
      </c>
      <c r="K1817" s="65" t="s">
        <v>324</v>
      </c>
      <c r="L1817" s="66">
        <v>1814</v>
      </c>
      <c r="M1817" s="32" t="s">
        <v>7940</v>
      </c>
      <c r="N1817" s="32" t="s">
        <v>2229</v>
      </c>
    </row>
    <row r="1818" spans="1:14" ht="18" customHeight="1" x14ac:dyDescent="0.25">
      <c r="A1818" s="53" t="s">
        <v>7941</v>
      </c>
      <c r="B1818" s="54" t="s">
        <v>7942</v>
      </c>
      <c r="C1818" s="54" t="s">
        <v>7942</v>
      </c>
      <c r="D1818" s="54" t="s">
        <v>3545</v>
      </c>
      <c r="E1818" s="55" t="s">
        <v>2230</v>
      </c>
      <c r="F1818" s="54" t="s">
        <v>2231</v>
      </c>
      <c r="G1818" s="67" t="s">
        <v>2762</v>
      </c>
      <c r="H1818" s="68" t="s">
        <v>2763</v>
      </c>
      <c r="I1818" s="69" t="s">
        <v>2764</v>
      </c>
      <c r="J1818" s="68" t="s">
        <v>2765</v>
      </c>
      <c r="K1818" s="57" t="s">
        <v>324</v>
      </c>
      <c r="L1818" s="58">
        <v>1815</v>
      </c>
      <c r="M1818" s="32" t="s">
        <v>7943</v>
      </c>
      <c r="N1818" s="32" t="s">
        <v>2229</v>
      </c>
    </row>
    <row r="1819" spans="1:14" ht="18" customHeight="1" x14ac:dyDescent="0.25">
      <c r="A1819" s="59" t="s">
        <v>7944</v>
      </c>
      <c r="B1819" s="60" t="s">
        <v>7945</v>
      </c>
      <c r="C1819" s="60" t="s">
        <v>7945</v>
      </c>
      <c r="D1819" s="60" t="s">
        <v>3545</v>
      </c>
      <c r="E1819" s="61" t="s">
        <v>2230</v>
      </c>
      <c r="F1819" s="60" t="s">
        <v>2231</v>
      </c>
      <c r="G1819" s="62" t="s">
        <v>2762</v>
      </c>
      <c r="H1819" s="63" t="s">
        <v>2763</v>
      </c>
      <c r="I1819" s="64" t="s">
        <v>2764</v>
      </c>
      <c r="J1819" s="63" t="s">
        <v>2765</v>
      </c>
      <c r="K1819" s="65" t="s">
        <v>324</v>
      </c>
      <c r="L1819" s="66">
        <v>1816</v>
      </c>
      <c r="M1819" s="32" t="s">
        <v>7946</v>
      </c>
      <c r="N1819" s="32" t="s">
        <v>2229</v>
      </c>
    </row>
    <row r="1820" spans="1:14" ht="18" customHeight="1" x14ac:dyDescent="0.25">
      <c r="A1820" s="53" t="s">
        <v>7947</v>
      </c>
      <c r="B1820" s="54" t="s">
        <v>7948</v>
      </c>
      <c r="C1820" s="54" t="s">
        <v>7948</v>
      </c>
      <c r="D1820" s="54" t="s">
        <v>3545</v>
      </c>
      <c r="E1820" s="55" t="s">
        <v>2230</v>
      </c>
      <c r="F1820" s="54" t="s">
        <v>2231</v>
      </c>
      <c r="G1820" s="67" t="s">
        <v>2762</v>
      </c>
      <c r="H1820" s="68" t="s">
        <v>2763</v>
      </c>
      <c r="I1820" s="69" t="s">
        <v>2764</v>
      </c>
      <c r="J1820" s="68" t="s">
        <v>2765</v>
      </c>
      <c r="K1820" s="57" t="s">
        <v>324</v>
      </c>
      <c r="L1820" s="58">
        <v>1817</v>
      </c>
      <c r="M1820" s="32" t="s">
        <v>7949</v>
      </c>
      <c r="N1820" s="32" t="s">
        <v>2229</v>
      </c>
    </row>
    <row r="1821" spans="1:14" ht="18" customHeight="1" x14ac:dyDescent="0.25">
      <c r="A1821" s="59" t="s">
        <v>7950</v>
      </c>
      <c r="B1821" s="60" t="s">
        <v>7951</v>
      </c>
      <c r="C1821" s="60" t="s">
        <v>7951</v>
      </c>
      <c r="D1821" s="60" t="s">
        <v>3545</v>
      </c>
      <c r="E1821" s="61" t="s">
        <v>2230</v>
      </c>
      <c r="F1821" s="60" t="s">
        <v>2231</v>
      </c>
      <c r="G1821" s="62" t="s">
        <v>2762</v>
      </c>
      <c r="H1821" s="63" t="s">
        <v>2763</v>
      </c>
      <c r="I1821" s="64" t="s">
        <v>2764</v>
      </c>
      <c r="J1821" s="63" t="s">
        <v>2765</v>
      </c>
      <c r="K1821" s="65" t="s">
        <v>324</v>
      </c>
      <c r="L1821" s="66">
        <v>1818</v>
      </c>
      <c r="M1821" s="32" t="s">
        <v>7952</v>
      </c>
      <c r="N1821" s="32" t="s">
        <v>2229</v>
      </c>
    </row>
    <row r="1822" spans="1:14" ht="18" customHeight="1" x14ac:dyDescent="0.25">
      <c r="A1822" s="53" t="s">
        <v>7953</v>
      </c>
      <c r="B1822" s="54" t="s">
        <v>7954</v>
      </c>
      <c r="C1822" s="54" t="s">
        <v>7954</v>
      </c>
      <c r="D1822" s="54" t="s">
        <v>3545</v>
      </c>
      <c r="E1822" s="55" t="s">
        <v>2230</v>
      </c>
      <c r="F1822" s="54" t="s">
        <v>2231</v>
      </c>
      <c r="G1822" s="67" t="s">
        <v>2762</v>
      </c>
      <c r="H1822" s="68" t="s">
        <v>2763</v>
      </c>
      <c r="I1822" s="69" t="s">
        <v>2764</v>
      </c>
      <c r="J1822" s="68" t="s">
        <v>2765</v>
      </c>
      <c r="K1822" s="57" t="s">
        <v>324</v>
      </c>
      <c r="L1822" s="58">
        <v>1819</v>
      </c>
      <c r="M1822" s="32" t="s">
        <v>7955</v>
      </c>
      <c r="N1822" s="32" t="s">
        <v>2229</v>
      </c>
    </row>
    <row r="1823" spans="1:14" ht="18" customHeight="1" x14ac:dyDescent="0.25">
      <c r="A1823" s="59" t="s">
        <v>7956</v>
      </c>
      <c r="B1823" s="60" t="s">
        <v>7957</v>
      </c>
      <c r="C1823" s="60" t="s">
        <v>7957</v>
      </c>
      <c r="D1823" s="60" t="s">
        <v>3545</v>
      </c>
      <c r="E1823" s="61" t="s">
        <v>2230</v>
      </c>
      <c r="F1823" s="60" t="s">
        <v>2231</v>
      </c>
      <c r="G1823" s="62" t="s">
        <v>2762</v>
      </c>
      <c r="H1823" s="63" t="s">
        <v>2763</v>
      </c>
      <c r="I1823" s="64" t="s">
        <v>2764</v>
      </c>
      <c r="J1823" s="63" t="s">
        <v>2765</v>
      </c>
      <c r="K1823" s="65" t="s">
        <v>324</v>
      </c>
      <c r="L1823" s="66">
        <v>1820</v>
      </c>
      <c r="M1823" s="32" t="s">
        <v>7958</v>
      </c>
      <c r="N1823" s="32" t="s">
        <v>2229</v>
      </c>
    </row>
    <row r="1824" spans="1:14" ht="18" customHeight="1" x14ac:dyDescent="0.25">
      <c r="A1824" s="53" t="s">
        <v>7959</v>
      </c>
      <c r="B1824" s="54" t="s">
        <v>7960</v>
      </c>
      <c r="C1824" s="54" t="s">
        <v>7960</v>
      </c>
      <c r="D1824" s="54" t="s">
        <v>3545</v>
      </c>
      <c r="E1824" s="55" t="s">
        <v>2230</v>
      </c>
      <c r="F1824" s="54" t="s">
        <v>2231</v>
      </c>
      <c r="G1824" s="67" t="s">
        <v>2762</v>
      </c>
      <c r="H1824" s="68" t="s">
        <v>2763</v>
      </c>
      <c r="I1824" s="69" t="s">
        <v>2764</v>
      </c>
      <c r="J1824" s="68" t="s">
        <v>2765</v>
      </c>
      <c r="K1824" s="57" t="s">
        <v>324</v>
      </c>
      <c r="L1824" s="58">
        <v>1821</v>
      </c>
      <c r="M1824" s="32" t="s">
        <v>7961</v>
      </c>
      <c r="N1824" s="32" t="s">
        <v>2229</v>
      </c>
    </row>
    <row r="1825" spans="1:14" ht="18" customHeight="1" x14ac:dyDescent="0.25">
      <c r="A1825" s="59" t="s">
        <v>7962</v>
      </c>
      <c r="B1825" s="60" t="s">
        <v>7963</v>
      </c>
      <c r="C1825" s="60" t="s">
        <v>7963</v>
      </c>
      <c r="D1825" s="60" t="s">
        <v>3545</v>
      </c>
      <c r="E1825" s="61" t="s">
        <v>2230</v>
      </c>
      <c r="F1825" s="60" t="s">
        <v>2231</v>
      </c>
      <c r="G1825" s="62" t="s">
        <v>2762</v>
      </c>
      <c r="H1825" s="63" t="s">
        <v>2763</v>
      </c>
      <c r="I1825" s="64" t="s">
        <v>2764</v>
      </c>
      <c r="J1825" s="63" t="s">
        <v>2765</v>
      </c>
      <c r="K1825" s="65" t="s">
        <v>324</v>
      </c>
      <c r="L1825" s="66">
        <v>1822</v>
      </c>
      <c r="M1825" s="32" t="s">
        <v>7964</v>
      </c>
      <c r="N1825" s="32" t="s">
        <v>2229</v>
      </c>
    </row>
    <row r="1826" spans="1:14" ht="18" customHeight="1" x14ac:dyDescent="0.25">
      <c r="A1826" s="53" t="s">
        <v>7965</v>
      </c>
      <c r="B1826" s="54" t="s">
        <v>7966</v>
      </c>
      <c r="C1826" s="54" t="s">
        <v>7966</v>
      </c>
      <c r="D1826" s="54" t="s">
        <v>3545</v>
      </c>
      <c r="E1826" s="55" t="s">
        <v>2230</v>
      </c>
      <c r="F1826" s="54" t="s">
        <v>2231</v>
      </c>
      <c r="G1826" s="67" t="s">
        <v>2762</v>
      </c>
      <c r="H1826" s="68" t="s">
        <v>2763</v>
      </c>
      <c r="I1826" s="69" t="s">
        <v>2764</v>
      </c>
      <c r="J1826" s="68" t="s">
        <v>2765</v>
      </c>
      <c r="K1826" s="57" t="s">
        <v>324</v>
      </c>
      <c r="L1826" s="58">
        <v>1823</v>
      </c>
      <c r="M1826" s="32" t="s">
        <v>7967</v>
      </c>
      <c r="N1826" s="32" t="s">
        <v>2229</v>
      </c>
    </row>
    <row r="1827" spans="1:14" ht="18" customHeight="1" x14ac:dyDescent="0.25">
      <c r="A1827" s="73" t="s">
        <v>2230</v>
      </c>
      <c r="B1827" s="60" t="s">
        <v>2231</v>
      </c>
      <c r="C1827" s="61"/>
      <c r="D1827" s="61"/>
      <c r="E1827" s="61" t="s">
        <v>2230</v>
      </c>
      <c r="F1827" s="60" t="s">
        <v>2231</v>
      </c>
      <c r="G1827" s="62"/>
      <c r="H1827" s="63"/>
      <c r="I1827" s="64"/>
      <c r="J1827" s="63"/>
      <c r="K1827" s="65" t="s">
        <v>2740</v>
      </c>
      <c r="L1827" s="66">
        <v>1824</v>
      </c>
      <c r="M1827" s="32" t="s">
        <v>2229</v>
      </c>
      <c r="N1827" s="32" t="s">
        <v>2229</v>
      </c>
    </row>
    <row r="1828" spans="1:14" ht="18" customHeight="1" x14ac:dyDescent="0.25">
      <c r="A1828" s="53" t="s">
        <v>7968</v>
      </c>
      <c r="B1828" s="54" t="s">
        <v>7969</v>
      </c>
      <c r="C1828" s="54" t="s">
        <v>7969</v>
      </c>
      <c r="D1828" s="54" t="s">
        <v>3971</v>
      </c>
      <c r="E1828" s="55" t="s">
        <v>2240</v>
      </c>
      <c r="F1828" s="54" t="s">
        <v>2241</v>
      </c>
      <c r="G1828" s="67" t="s">
        <v>3154</v>
      </c>
      <c r="H1828" s="68" t="s">
        <v>2763</v>
      </c>
      <c r="I1828" s="69" t="s">
        <v>2764</v>
      </c>
      <c r="J1828" s="68" t="s">
        <v>2765</v>
      </c>
      <c r="K1828" s="57" t="s">
        <v>324</v>
      </c>
      <c r="L1828" s="58">
        <v>1825</v>
      </c>
      <c r="M1828" s="32" t="s">
        <v>7970</v>
      </c>
      <c r="N1828" s="32" t="s">
        <v>2239</v>
      </c>
    </row>
    <row r="1829" spans="1:14" ht="18" customHeight="1" x14ac:dyDescent="0.25">
      <c r="A1829" s="59" t="s">
        <v>7971</v>
      </c>
      <c r="B1829" s="60" t="s">
        <v>7972</v>
      </c>
      <c r="C1829" s="60" t="s">
        <v>7972</v>
      </c>
      <c r="D1829" s="60" t="s">
        <v>3266</v>
      </c>
      <c r="E1829" s="61" t="s">
        <v>2240</v>
      </c>
      <c r="F1829" s="60" t="s">
        <v>2241</v>
      </c>
      <c r="G1829" s="62" t="s">
        <v>3154</v>
      </c>
      <c r="H1829" s="63" t="s">
        <v>2763</v>
      </c>
      <c r="I1829" s="64" t="s">
        <v>2764</v>
      </c>
      <c r="J1829" s="63" t="s">
        <v>2765</v>
      </c>
      <c r="K1829" s="65" t="s">
        <v>324</v>
      </c>
      <c r="L1829" s="66">
        <v>1826</v>
      </c>
      <c r="M1829" s="32" t="s">
        <v>7973</v>
      </c>
      <c r="N1829" s="32" t="s">
        <v>2239</v>
      </c>
    </row>
    <row r="1830" spans="1:14" ht="18" customHeight="1" x14ac:dyDescent="0.25">
      <c r="A1830" s="53" t="s">
        <v>7974</v>
      </c>
      <c r="B1830" s="54" t="s">
        <v>7975</v>
      </c>
      <c r="C1830" s="54" t="s">
        <v>7975</v>
      </c>
      <c r="D1830" s="54" t="s">
        <v>3266</v>
      </c>
      <c r="E1830" s="55" t="s">
        <v>2240</v>
      </c>
      <c r="F1830" s="54" t="s">
        <v>2241</v>
      </c>
      <c r="G1830" s="67" t="s">
        <v>3154</v>
      </c>
      <c r="H1830" s="68" t="s">
        <v>2763</v>
      </c>
      <c r="I1830" s="69" t="s">
        <v>2764</v>
      </c>
      <c r="J1830" s="68" t="s">
        <v>2765</v>
      </c>
      <c r="K1830" s="57" t="s">
        <v>324</v>
      </c>
      <c r="L1830" s="58">
        <v>1827</v>
      </c>
      <c r="M1830" s="32" t="s">
        <v>7976</v>
      </c>
      <c r="N1830" s="32" t="s">
        <v>2239</v>
      </c>
    </row>
    <row r="1831" spans="1:14" ht="18" customHeight="1" x14ac:dyDescent="0.25">
      <c r="A1831" s="59" t="s">
        <v>7977</v>
      </c>
      <c r="B1831" s="60" t="s">
        <v>7978</v>
      </c>
      <c r="C1831" s="60" t="s">
        <v>7978</v>
      </c>
      <c r="D1831" s="60" t="s">
        <v>3266</v>
      </c>
      <c r="E1831" s="61" t="s">
        <v>2240</v>
      </c>
      <c r="F1831" s="60" t="s">
        <v>2241</v>
      </c>
      <c r="G1831" s="62" t="s">
        <v>3154</v>
      </c>
      <c r="H1831" s="63" t="s">
        <v>2763</v>
      </c>
      <c r="I1831" s="64" t="s">
        <v>2764</v>
      </c>
      <c r="J1831" s="63" t="s">
        <v>2765</v>
      </c>
      <c r="K1831" s="65" t="s">
        <v>324</v>
      </c>
      <c r="L1831" s="66">
        <v>1828</v>
      </c>
      <c r="M1831" s="32" t="s">
        <v>7979</v>
      </c>
      <c r="N1831" s="32" t="s">
        <v>2239</v>
      </c>
    </row>
    <row r="1832" spans="1:14" ht="18" customHeight="1" x14ac:dyDescent="0.25">
      <c r="A1832" s="53" t="s">
        <v>7980</v>
      </c>
      <c r="B1832" s="54" t="s">
        <v>7981</v>
      </c>
      <c r="C1832" s="54" t="s">
        <v>7981</v>
      </c>
      <c r="D1832" s="54" t="s">
        <v>3266</v>
      </c>
      <c r="E1832" s="55" t="s">
        <v>2240</v>
      </c>
      <c r="F1832" s="54" t="s">
        <v>2241</v>
      </c>
      <c r="G1832" s="67" t="s">
        <v>3154</v>
      </c>
      <c r="H1832" s="68" t="s">
        <v>2763</v>
      </c>
      <c r="I1832" s="69" t="s">
        <v>2764</v>
      </c>
      <c r="J1832" s="68" t="s">
        <v>2765</v>
      </c>
      <c r="K1832" s="57" t="s">
        <v>324</v>
      </c>
      <c r="L1832" s="58">
        <v>1829</v>
      </c>
      <c r="M1832" s="32" t="s">
        <v>7982</v>
      </c>
      <c r="N1832" s="32" t="s">
        <v>2239</v>
      </c>
    </row>
    <row r="1833" spans="1:14" ht="18" customHeight="1" x14ac:dyDescent="0.25">
      <c r="A1833" s="59" t="s">
        <v>7983</v>
      </c>
      <c r="B1833" s="60" t="s">
        <v>7984</v>
      </c>
      <c r="C1833" s="60" t="s">
        <v>7984</v>
      </c>
      <c r="D1833" s="60" t="s">
        <v>3266</v>
      </c>
      <c r="E1833" s="61" t="s">
        <v>2240</v>
      </c>
      <c r="F1833" s="60" t="s">
        <v>2241</v>
      </c>
      <c r="G1833" s="62" t="s">
        <v>3154</v>
      </c>
      <c r="H1833" s="63" t="s">
        <v>2763</v>
      </c>
      <c r="I1833" s="64" t="s">
        <v>2764</v>
      </c>
      <c r="J1833" s="63" t="s">
        <v>2765</v>
      </c>
      <c r="K1833" s="65" t="s">
        <v>324</v>
      </c>
      <c r="L1833" s="66">
        <v>1830</v>
      </c>
      <c r="M1833" s="32" t="s">
        <v>7985</v>
      </c>
      <c r="N1833" s="32" t="s">
        <v>2239</v>
      </c>
    </row>
    <row r="1834" spans="1:14" ht="18" customHeight="1" x14ac:dyDescent="0.25">
      <c r="A1834" s="53" t="s">
        <v>7986</v>
      </c>
      <c r="B1834" s="54" t="s">
        <v>7987</v>
      </c>
      <c r="C1834" s="54" t="s">
        <v>7987</v>
      </c>
      <c r="D1834" s="54" t="s">
        <v>3266</v>
      </c>
      <c r="E1834" s="55" t="s">
        <v>2240</v>
      </c>
      <c r="F1834" s="54" t="s">
        <v>2241</v>
      </c>
      <c r="G1834" s="67" t="s">
        <v>3154</v>
      </c>
      <c r="H1834" s="68" t="s">
        <v>2763</v>
      </c>
      <c r="I1834" s="69" t="s">
        <v>2764</v>
      </c>
      <c r="J1834" s="68" t="s">
        <v>2765</v>
      </c>
      <c r="K1834" s="57" t="s">
        <v>324</v>
      </c>
      <c r="L1834" s="58">
        <v>1831</v>
      </c>
      <c r="M1834" s="32" t="s">
        <v>7988</v>
      </c>
      <c r="N1834" s="32" t="s">
        <v>2239</v>
      </c>
    </row>
    <row r="1835" spans="1:14" ht="18" customHeight="1" x14ac:dyDescent="0.25">
      <c r="A1835" s="59" t="s">
        <v>7989</v>
      </c>
      <c r="B1835" s="60" t="s">
        <v>7990</v>
      </c>
      <c r="C1835" s="60" t="s">
        <v>7990</v>
      </c>
      <c r="D1835" s="60" t="s">
        <v>3266</v>
      </c>
      <c r="E1835" s="61" t="s">
        <v>2240</v>
      </c>
      <c r="F1835" s="60" t="s">
        <v>2241</v>
      </c>
      <c r="G1835" s="62" t="s">
        <v>3154</v>
      </c>
      <c r="H1835" s="63" t="s">
        <v>2763</v>
      </c>
      <c r="I1835" s="64" t="s">
        <v>2764</v>
      </c>
      <c r="J1835" s="63" t="s">
        <v>2765</v>
      </c>
      <c r="K1835" s="65" t="s">
        <v>324</v>
      </c>
      <c r="L1835" s="66">
        <v>1832</v>
      </c>
      <c r="M1835" s="32" t="s">
        <v>7991</v>
      </c>
      <c r="N1835" s="32" t="s">
        <v>2239</v>
      </c>
    </row>
    <row r="1836" spans="1:14" ht="18" customHeight="1" x14ac:dyDescent="0.25">
      <c r="A1836" s="53" t="s">
        <v>7992</v>
      </c>
      <c r="B1836" s="54" t="s">
        <v>7993</v>
      </c>
      <c r="C1836" s="54" t="s">
        <v>7993</v>
      </c>
      <c r="D1836" s="54" t="s">
        <v>3266</v>
      </c>
      <c r="E1836" s="55" t="s">
        <v>2240</v>
      </c>
      <c r="F1836" s="54" t="s">
        <v>2241</v>
      </c>
      <c r="G1836" s="67" t="s">
        <v>3154</v>
      </c>
      <c r="H1836" s="68" t="s">
        <v>2763</v>
      </c>
      <c r="I1836" s="69" t="s">
        <v>2764</v>
      </c>
      <c r="J1836" s="68" t="s">
        <v>2765</v>
      </c>
      <c r="K1836" s="57" t="s">
        <v>324</v>
      </c>
      <c r="L1836" s="58">
        <v>1833</v>
      </c>
      <c r="M1836" s="32" t="s">
        <v>7994</v>
      </c>
      <c r="N1836" s="32" t="s">
        <v>2239</v>
      </c>
    </row>
    <row r="1837" spans="1:14" ht="18" customHeight="1" x14ac:dyDescent="0.25">
      <c r="A1837" s="59" t="s">
        <v>7995</v>
      </c>
      <c r="B1837" s="60" t="s">
        <v>7996</v>
      </c>
      <c r="C1837" s="60" t="s">
        <v>7996</v>
      </c>
      <c r="D1837" s="60" t="s">
        <v>3266</v>
      </c>
      <c r="E1837" s="61" t="s">
        <v>2240</v>
      </c>
      <c r="F1837" s="60" t="s">
        <v>2241</v>
      </c>
      <c r="G1837" s="62" t="s">
        <v>3154</v>
      </c>
      <c r="H1837" s="63" t="s">
        <v>2763</v>
      </c>
      <c r="I1837" s="64" t="s">
        <v>2764</v>
      </c>
      <c r="J1837" s="63" t="s">
        <v>2765</v>
      </c>
      <c r="K1837" s="65" t="s">
        <v>324</v>
      </c>
      <c r="L1837" s="66">
        <v>1834</v>
      </c>
      <c r="M1837" s="32" t="s">
        <v>7997</v>
      </c>
      <c r="N1837" s="32" t="s">
        <v>2239</v>
      </c>
    </row>
    <row r="1838" spans="1:14" ht="18" customHeight="1" x14ac:dyDescent="0.25">
      <c r="A1838" s="53" t="s">
        <v>7998</v>
      </c>
      <c r="B1838" s="54" t="s">
        <v>7999</v>
      </c>
      <c r="C1838" s="54" t="s">
        <v>7999</v>
      </c>
      <c r="D1838" s="54" t="s">
        <v>3266</v>
      </c>
      <c r="E1838" s="55" t="s">
        <v>2240</v>
      </c>
      <c r="F1838" s="54" t="s">
        <v>2241</v>
      </c>
      <c r="G1838" s="67" t="s">
        <v>3154</v>
      </c>
      <c r="H1838" s="68" t="s">
        <v>2763</v>
      </c>
      <c r="I1838" s="69" t="s">
        <v>2764</v>
      </c>
      <c r="J1838" s="68" t="s">
        <v>2765</v>
      </c>
      <c r="K1838" s="57" t="s">
        <v>324</v>
      </c>
      <c r="L1838" s="58">
        <v>1835</v>
      </c>
      <c r="M1838" s="32" t="s">
        <v>8000</v>
      </c>
      <c r="N1838" s="32" t="s">
        <v>2239</v>
      </c>
    </row>
    <row r="1839" spans="1:14" ht="18" customHeight="1" x14ac:dyDescent="0.25">
      <c r="A1839" s="59" t="s">
        <v>8001</v>
      </c>
      <c r="B1839" s="60" t="s">
        <v>8002</v>
      </c>
      <c r="C1839" s="60" t="s">
        <v>8002</v>
      </c>
      <c r="D1839" s="60" t="s">
        <v>3266</v>
      </c>
      <c r="E1839" s="61" t="s">
        <v>2240</v>
      </c>
      <c r="F1839" s="60" t="s">
        <v>2241</v>
      </c>
      <c r="G1839" s="62" t="s">
        <v>3154</v>
      </c>
      <c r="H1839" s="63" t="s">
        <v>2763</v>
      </c>
      <c r="I1839" s="64" t="s">
        <v>2764</v>
      </c>
      <c r="J1839" s="63" t="s">
        <v>2765</v>
      </c>
      <c r="K1839" s="65" t="s">
        <v>324</v>
      </c>
      <c r="L1839" s="66">
        <v>1836</v>
      </c>
      <c r="M1839" s="32" t="s">
        <v>8003</v>
      </c>
      <c r="N1839" s="32" t="s">
        <v>2239</v>
      </c>
    </row>
    <row r="1840" spans="1:14" ht="18" customHeight="1" x14ac:dyDescent="0.25">
      <c r="A1840" s="53" t="s">
        <v>8004</v>
      </c>
      <c r="B1840" s="54" t="s">
        <v>8005</v>
      </c>
      <c r="C1840" s="54" t="s">
        <v>8005</v>
      </c>
      <c r="D1840" s="54" t="s">
        <v>3266</v>
      </c>
      <c r="E1840" s="55" t="s">
        <v>2240</v>
      </c>
      <c r="F1840" s="54" t="s">
        <v>2241</v>
      </c>
      <c r="G1840" s="67" t="s">
        <v>3154</v>
      </c>
      <c r="H1840" s="68" t="s">
        <v>2763</v>
      </c>
      <c r="I1840" s="69" t="s">
        <v>2764</v>
      </c>
      <c r="J1840" s="68" t="s">
        <v>2765</v>
      </c>
      <c r="K1840" s="57" t="s">
        <v>324</v>
      </c>
      <c r="L1840" s="58">
        <v>1837</v>
      </c>
      <c r="M1840" s="32" t="s">
        <v>8006</v>
      </c>
      <c r="N1840" s="32" t="s">
        <v>2239</v>
      </c>
    </row>
    <row r="1841" spans="1:14" ht="18" customHeight="1" x14ac:dyDescent="0.25">
      <c r="A1841" s="59" t="s">
        <v>8007</v>
      </c>
      <c r="B1841" s="60" t="s">
        <v>8008</v>
      </c>
      <c r="C1841" s="60" t="s">
        <v>8008</v>
      </c>
      <c r="D1841" s="60" t="s">
        <v>3266</v>
      </c>
      <c r="E1841" s="61" t="s">
        <v>2240</v>
      </c>
      <c r="F1841" s="60" t="s">
        <v>2241</v>
      </c>
      <c r="G1841" s="62" t="s">
        <v>3154</v>
      </c>
      <c r="H1841" s="63" t="s">
        <v>2763</v>
      </c>
      <c r="I1841" s="64" t="s">
        <v>2764</v>
      </c>
      <c r="J1841" s="63" t="s">
        <v>2765</v>
      </c>
      <c r="K1841" s="65" t="s">
        <v>324</v>
      </c>
      <c r="L1841" s="66">
        <v>1838</v>
      </c>
      <c r="M1841" s="32" t="s">
        <v>8009</v>
      </c>
      <c r="N1841" s="32" t="s">
        <v>2239</v>
      </c>
    </row>
    <row r="1842" spans="1:14" ht="18" customHeight="1" x14ac:dyDescent="0.25">
      <c r="A1842" s="53" t="s">
        <v>8010</v>
      </c>
      <c r="B1842" s="54" t="s">
        <v>8011</v>
      </c>
      <c r="C1842" s="54" t="s">
        <v>8011</v>
      </c>
      <c r="D1842" s="54" t="s">
        <v>3266</v>
      </c>
      <c r="E1842" s="55" t="s">
        <v>2240</v>
      </c>
      <c r="F1842" s="54" t="s">
        <v>2241</v>
      </c>
      <c r="G1842" s="67" t="s">
        <v>3154</v>
      </c>
      <c r="H1842" s="68" t="s">
        <v>2763</v>
      </c>
      <c r="I1842" s="69" t="s">
        <v>2764</v>
      </c>
      <c r="J1842" s="68" t="s">
        <v>2765</v>
      </c>
      <c r="K1842" s="57" t="s">
        <v>324</v>
      </c>
      <c r="L1842" s="58">
        <v>1839</v>
      </c>
      <c r="M1842" s="32" t="s">
        <v>8012</v>
      </c>
      <c r="N1842" s="32" t="s">
        <v>2239</v>
      </c>
    </row>
    <row r="1843" spans="1:14" ht="18" customHeight="1" x14ac:dyDescent="0.25">
      <c r="A1843" s="59" t="s">
        <v>8013</v>
      </c>
      <c r="B1843" s="60" t="s">
        <v>8014</v>
      </c>
      <c r="C1843" s="60" t="s">
        <v>8014</v>
      </c>
      <c r="D1843" s="60" t="s">
        <v>3266</v>
      </c>
      <c r="E1843" s="61" t="s">
        <v>2240</v>
      </c>
      <c r="F1843" s="60" t="s">
        <v>2241</v>
      </c>
      <c r="G1843" s="62" t="s">
        <v>3154</v>
      </c>
      <c r="H1843" s="63" t="s">
        <v>2763</v>
      </c>
      <c r="I1843" s="64" t="s">
        <v>2764</v>
      </c>
      <c r="J1843" s="63" t="s">
        <v>2765</v>
      </c>
      <c r="K1843" s="65" t="s">
        <v>324</v>
      </c>
      <c r="L1843" s="66">
        <v>1840</v>
      </c>
      <c r="M1843" s="32" t="s">
        <v>8015</v>
      </c>
      <c r="N1843" s="32" t="s">
        <v>2239</v>
      </c>
    </row>
    <row r="1844" spans="1:14" ht="18" customHeight="1" x14ac:dyDescent="0.25">
      <c r="A1844" s="53" t="s">
        <v>8016</v>
      </c>
      <c r="B1844" s="54" t="s">
        <v>8017</v>
      </c>
      <c r="C1844" s="54" t="s">
        <v>8017</v>
      </c>
      <c r="D1844" s="54" t="s">
        <v>3266</v>
      </c>
      <c r="E1844" s="55" t="s">
        <v>2240</v>
      </c>
      <c r="F1844" s="54" t="s">
        <v>2241</v>
      </c>
      <c r="G1844" s="67" t="s">
        <v>3154</v>
      </c>
      <c r="H1844" s="68" t="s">
        <v>2763</v>
      </c>
      <c r="I1844" s="69" t="s">
        <v>2764</v>
      </c>
      <c r="J1844" s="68" t="s">
        <v>2765</v>
      </c>
      <c r="K1844" s="57" t="s">
        <v>324</v>
      </c>
      <c r="L1844" s="58">
        <v>1841</v>
      </c>
      <c r="M1844" s="32" t="s">
        <v>8018</v>
      </c>
      <c r="N1844" s="32" t="s">
        <v>2239</v>
      </c>
    </row>
    <row r="1845" spans="1:14" ht="18" customHeight="1" x14ac:dyDescent="0.25">
      <c r="A1845" s="59" t="s">
        <v>8019</v>
      </c>
      <c r="B1845" s="60" t="s">
        <v>8020</v>
      </c>
      <c r="C1845" s="60" t="s">
        <v>8020</v>
      </c>
      <c r="D1845" s="60" t="s">
        <v>3266</v>
      </c>
      <c r="E1845" s="61" t="s">
        <v>2240</v>
      </c>
      <c r="F1845" s="60" t="s">
        <v>2241</v>
      </c>
      <c r="G1845" s="62" t="s">
        <v>3154</v>
      </c>
      <c r="H1845" s="63" t="s">
        <v>2763</v>
      </c>
      <c r="I1845" s="64" t="s">
        <v>2764</v>
      </c>
      <c r="J1845" s="63" t="s">
        <v>2765</v>
      </c>
      <c r="K1845" s="65" t="s">
        <v>324</v>
      </c>
      <c r="L1845" s="66">
        <v>1842</v>
      </c>
      <c r="M1845" s="32" t="s">
        <v>8021</v>
      </c>
      <c r="N1845" s="32" t="s">
        <v>2239</v>
      </c>
    </row>
    <row r="1846" spans="1:14" ht="18" customHeight="1" x14ac:dyDescent="0.25">
      <c r="A1846" s="53" t="s">
        <v>8022</v>
      </c>
      <c r="B1846" s="54" t="s">
        <v>8023</v>
      </c>
      <c r="C1846" s="54" t="s">
        <v>8023</v>
      </c>
      <c r="D1846" s="54" t="s">
        <v>3266</v>
      </c>
      <c r="E1846" s="55" t="s">
        <v>2240</v>
      </c>
      <c r="F1846" s="54" t="s">
        <v>2241</v>
      </c>
      <c r="G1846" s="67" t="s">
        <v>3154</v>
      </c>
      <c r="H1846" s="68" t="s">
        <v>2763</v>
      </c>
      <c r="I1846" s="69" t="s">
        <v>2764</v>
      </c>
      <c r="J1846" s="68" t="s">
        <v>2765</v>
      </c>
      <c r="K1846" s="57" t="s">
        <v>324</v>
      </c>
      <c r="L1846" s="58">
        <v>1843</v>
      </c>
      <c r="M1846" s="32" t="s">
        <v>8024</v>
      </c>
      <c r="N1846" s="32" t="s">
        <v>2239</v>
      </c>
    </row>
    <row r="1847" spans="1:14" ht="18" customHeight="1" x14ac:dyDescent="0.25">
      <c r="A1847" s="59" t="s">
        <v>8025</v>
      </c>
      <c r="B1847" s="60" t="s">
        <v>8026</v>
      </c>
      <c r="C1847" s="60" t="s">
        <v>8026</v>
      </c>
      <c r="D1847" s="60" t="s">
        <v>3266</v>
      </c>
      <c r="E1847" s="61" t="s">
        <v>2240</v>
      </c>
      <c r="F1847" s="60" t="s">
        <v>2241</v>
      </c>
      <c r="G1847" s="62" t="s">
        <v>3154</v>
      </c>
      <c r="H1847" s="63" t="s">
        <v>2763</v>
      </c>
      <c r="I1847" s="64" t="s">
        <v>2764</v>
      </c>
      <c r="J1847" s="63" t="s">
        <v>2765</v>
      </c>
      <c r="K1847" s="65" t="s">
        <v>324</v>
      </c>
      <c r="L1847" s="66">
        <v>1844</v>
      </c>
      <c r="M1847" s="32" t="s">
        <v>8027</v>
      </c>
      <c r="N1847" s="32" t="s">
        <v>2239</v>
      </c>
    </row>
    <row r="1848" spans="1:14" ht="18" customHeight="1" x14ac:dyDescent="0.25">
      <c r="A1848" s="53" t="s">
        <v>8028</v>
      </c>
      <c r="B1848" s="54" t="s">
        <v>8029</v>
      </c>
      <c r="C1848" s="54" t="s">
        <v>8029</v>
      </c>
      <c r="D1848" s="54" t="s">
        <v>3266</v>
      </c>
      <c r="E1848" s="55" t="s">
        <v>2240</v>
      </c>
      <c r="F1848" s="54" t="s">
        <v>2241</v>
      </c>
      <c r="G1848" s="67" t="s">
        <v>3154</v>
      </c>
      <c r="H1848" s="68" t="s">
        <v>2763</v>
      </c>
      <c r="I1848" s="69" t="s">
        <v>2764</v>
      </c>
      <c r="J1848" s="68" t="s">
        <v>2765</v>
      </c>
      <c r="K1848" s="57" t="s">
        <v>324</v>
      </c>
      <c r="L1848" s="58">
        <v>1845</v>
      </c>
      <c r="M1848" s="32" t="s">
        <v>8030</v>
      </c>
      <c r="N1848" s="32" t="s">
        <v>2239</v>
      </c>
    </row>
    <row r="1849" spans="1:14" ht="18" customHeight="1" x14ac:dyDescent="0.25">
      <c r="A1849" s="59" t="s">
        <v>8031</v>
      </c>
      <c r="B1849" s="60" t="s">
        <v>8032</v>
      </c>
      <c r="C1849" s="60" t="s">
        <v>8032</v>
      </c>
      <c r="D1849" s="60" t="s">
        <v>3266</v>
      </c>
      <c r="E1849" s="61" t="s">
        <v>2240</v>
      </c>
      <c r="F1849" s="60" t="s">
        <v>2241</v>
      </c>
      <c r="G1849" s="62" t="s">
        <v>3154</v>
      </c>
      <c r="H1849" s="63" t="s">
        <v>2763</v>
      </c>
      <c r="I1849" s="64" t="s">
        <v>2764</v>
      </c>
      <c r="J1849" s="63" t="s">
        <v>2765</v>
      </c>
      <c r="K1849" s="65" t="s">
        <v>324</v>
      </c>
      <c r="L1849" s="66">
        <v>1846</v>
      </c>
      <c r="M1849" s="32" t="s">
        <v>8033</v>
      </c>
      <c r="N1849" s="32" t="s">
        <v>2239</v>
      </c>
    </row>
    <row r="1850" spans="1:14" ht="18" customHeight="1" x14ac:dyDescent="0.25">
      <c r="A1850" s="53" t="s">
        <v>8034</v>
      </c>
      <c r="B1850" s="54" t="s">
        <v>8035</v>
      </c>
      <c r="C1850" s="54" t="s">
        <v>8035</v>
      </c>
      <c r="D1850" s="54" t="s">
        <v>3266</v>
      </c>
      <c r="E1850" s="55" t="s">
        <v>2240</v>
      </c>
      <c r="F1850" s="54" t="s">
        <v>2241</v>
      </c>
      <c r="G1850" s="67" t="s">
        <v>3154</v>
      </c>
      <c r="H1850" s="68" t="s">
        <v>2763</v>
      </c>
      <c r="I1850" s="69" t="s">
        <v>2764</v>
      </c>
      <c r="J1850" s="68" t="s">
        <v>2765</v>
      </c>
      <c r="K1850" s="57" t="s">
        <v>324</v>
      </c>
      <c r="L1850" s="58">
        <v>1847</v>
      </c>
      <c r="M1850" s="32" t="s">
        <v>8036</v>
      </c>
      <c r="N1850" s="32" t="s">
        <v>2239</v>
      </c>
    </row>
    <row r="1851" spans="1:14" ht="18" customHeight="1" x14ac:dyDescent="0.25">
      <c r="A1851" s="59" t="s">
        <v>8037</v>
      </c>
      <c r="B1851" s="60" t="s">
        <v>8038</v>
      </c>
      <c r="C1851" s="60" t="s">
        <v>8038</v>
      </c>
      <c r="D1851" s="60" t="s">
        <v>3266</v>
      </c>
      <c r="E1851" s="61" t="s">
        <v>2240</v>
      </c>
      <c r="F1851" s="60" t="s">
        <v>2241</v>
      </c>
      <c r="G1851" s="62" t="s">
        <v>3154</v>
      </c>
      <c r="H1851" s="63" t="s">
        <v>2763</v>
      </c>
      <c r="I1851" s="64" t="s">
        <v>2764</v>
      </c>
      <c r="J1851" s="63" t="s">
        <v>2765</v>
      </c>
      <c r="K1851" s="65" t="s">
        <v>324</v>
      </c>
      <c r="L1851" s="66">
        <v>1848</v>
      </c>
      <c r="M1851" s="32" t="s">
        <v>8039</v>
      </c>
      <c r="N1851" s="32" t="s">
        <v>2239</v>
      </c>
    </row>
    <row r="1852" spans="1:14" ht="18" customHeight="1" x14ac:dyDescent="0.25">
      <c r="A1852" s="53" t="s">
        <v>8040</v>
      </c>
      <c r="B1852" s="54" t="s">
        <v>8041</v>
      </c>
      <c r="C1852" s="54" t="s">
        <v>8041</v>
      </c>
      <c r="D1852" s="54" t="s">
        <v>3266</v>
      </c>
      <c r="E1852" s="55" t="s">
        <v>2240</v>
      </c>
      <c r="F1852" s="54" t="s">
        <v>2241</v>
      </c>
      <c r="G1852" s="67" t="s">
        <v>3154</v>
      </c>
      <c r="H1852" s="68" t="s">
        <v>2763</v>
      </c>
      <c r="I1852" s="69" t="s">
        <v>2764</v>
      </c>
      <c r="J1852" s="68" t="s">
        <v>2765</v>
      </c>
      <c r="K1852" s="57" t="s">
        <v>324</v>
      </c>
      <c r="L1852" s="58">
        <v>1849</v>
      </c>
      <c r="M1852" s="32" t="s">
        <v>8042</v>
      </c>
      <c r="N1852" s="32" t="s">
        <v>2239</v>
      </c>
    </row>
    <row r="1853" spans="1:14" ht="18" customHeight="1" x14ac:dyDescent="0.25">
      <c r="A1853" s="59" t="s">
        <v>8043</v>
      </c>
      <c r="B1853" s="60" t="s">
        <v>8044</v>
      </c>
      <c r="C1853" s="60" t="s">
        <v>8044</v>
      </c>
      <c r="D1853" s="60" t="s">
        <v>3266</v>
      </c>
      <c r="E1853" s="61" t="s">
        <v>2240</v>
      </c>
      <c r="F1853" s="60" t="s">
        <v>2241</v>
      </c>
      <c r="G1853" s="62" t="s">
        <v>3154</v>
      </c>
      <c r="H1853" s="63" t="s">
        <v>2763</v>
      </c>
      <c r="I1853" s="64" t="s">
        <v>2764</v>
      </c>
      <c r="J1853" s="63" t="s">
        <v>2765</v>
      </c>
      <c r="K1853" s="65" t="s">
        <v>324</v>
      </c>
      <c r="L1853" s="66">
        <v>1850</v>
      </c>
      <c r="M1853" s="32" t="s">
        <v>8045</v>
      </c>
      <c r="N1853" s="32" t="s">
        <v>2239</v>
      </c>
    </row>
    <row r="1854" spans="1:14" ht="18" customHeight="1" x14ac:dyDescent="0.25">
      <c r="A1854" s="53" t="s">
        <v>8046</v>
      </c>
      <c r="B1854" s="54" t="s">
        <v>8047</v>
      </c>
      <c r="C1854" s="54" t="s">
        <v>8047</v>
      </c>
      <c r="D1854" s="54" t="s">
        <v>3266</v>
      </c>
      <c r="E1854" s="55" t="s">
        <v>2240</v>
      </c>
      <c r="F1854" s="54" t="s">
        <v>2241</v>
      </c>
      <c r="G1854" s="67" t="s">
        <v>3154</v>
      </c>
      <c r="H1854" s="68" t="s">
        <v>2763</v>
      </c>
      <c r="I1854" s="69" t="s">
        <v>2764</v>
      </c>
      <c r="J1854" s="68" t="s">
        <v>2765</v>
      </c>
      <c r="K1854" s="57" t="s">
        <v>324</v>
      </c>
      <c r="L1854" s="58">
        <v>1851</v>
      </c>
      <c r="M1854" s="32" t="s">
        <v>8048</v>
      </c>
      <c r="N1854" s="32" t="s">
        <v>2239</v>
      </c>
    </row>
    <row r="1855" spans="1:14" ht="18" customHeight="1" x14ac:dyDescent="0.25">
      <c r="A1855" s="59" t="s">
        <v>8049</v>
      </c>
      <c r="B1855" s="60" t="s">
        <v>8050</v>
      </c>
      <c r="C1855" s="60" t="s">
        <v>8050</v>
      </c>
      <c r="D1855" s="60" t="s">
        <v>3266</v>
      </c>
      <c r="E1855" s="61" t="s">
        <v>2240</v>
      </c>
      <c r="F1855" s="60" t="s">
        <v>2241</v>
      </c>
      <c r="G1855" s="62" t="s">
        <v>3154</v>
      </c>
      <c r="H1855" s="63" t="s">
        <v>2763</v>
      </c>
      <c r="I1855" s="64" t="s">
        <v>2764</v>
      </c>
      <c r="J1855" s="63" t="s">
        <v>2765</v>
      </c>
      <c r="K1855" s="65" t="s">
        <v>324</v>
      </c>
      <c r="L1855" s="66">
        <v>1852</v>
      </c>
      <c r="M1855" s="32" t="s">
        <v>8051</v>
      </c>
      <c r="N1855" s="32" t="s">
        <v>2239</v>
      </c>
    </row>
    <row r="1856" spans="1:14" ht="18" customHeight="1" x14ac:dyDescent="0.25">
      <c r="A1856" s="53" t="s">
        <v>8052</v>
      </c>
      <c r="B1856" s="54" t="s">
        <v>8053</v>
      </c>
      <c r="C1856" s="54" t="s">
        <v>8053</v>
      </c>
      <c r="D1856" s="54" t="s">
        <v>3266</v>
      </c>
      <c r="E1856" s="55" t="s">
        <v>2240</v>
      </c>
      <c r="F1856" s="54" t="s">
        <v>2241</v>
      </c>
      <c r="G1856" s="67" t="s">
        <v>3154</v>
      </c>
      <c r="H1856" s="68" t="s">
        <v>2763</v>
      </c>
      <c r="I1856" s="69" t="s">
        <v>2764</v>
      </c>
      <c r="J1856" s="68" t="s">
        <v>2765</v>
      </c>
      <c r="K1856" s="57" t="s">
        <v>324</v>
      </c>
      <c r="L1856" s="58">
        <v>1853</v>
      </c>
      <c r="M1856" s="32" t="s">
        <v>8054</v>
      </c>
      <c r="N1856" s="32" t="s">
        <v>2239</v>
      </c>
    </row>
    <row r="1857" spans="1:14" ht="18" customHeight="1" x14ac:dyDescent="0.25">
      <c r="A1857" s="59" t="s">
        <v>8055</v>
      </c>
      <c r="B1857" s="60" t="s">
        <v>8056</v>
      </c>
      <c r="C1857" s="60" t="s">
        <v>8056</v>
      </c>
      <c r="D1857" s="60" t="s">
        <v>3266</v>
      </c>
      <c r="E1857" s="61" t="s">
        <v>2240</v>
      </c>
      <c r="F1857" s="60" t="s">
        <v>2241</v>
      </c>
      <c r="G1857" s="62" t="s">
        <v>3154</v>
      </c>
      <c r="H1857" s="63" t="s">
        <v>2763</v>
      </c>
      <c r="I1857" s="64" t="s">
        <v>2764</v>
      </c>
      <c r="J1857" s="63" t="s">
        <v>2765</v>
      </c>
      <c r="K1857" s="65" t="s">
        <v>324</v>
      </c>
      <c r="L1857" s="66">
        <v>1854</v>
      </c>
      <c r="M1857" s="32" t="s">
        <v>8057</v>
      </c>
      <c r="N1857" s="32" t="s">
        <v>2239</v>
      </c>
    </row>
    <row r="1858" spans="1:14" ht="18" customHeight="1" x14ac:dyDescent="0.25">
      <c r="A1858" s="53" t="s">
        <v>8058</v>
      </c>
      <c r="B1858" s="54" t="s">
        <v>8059</v>
      </c>
      <c r="C1858" s="54" t="s">
        <v>8059</v>
      </c>
      <c r="D1858" s="54" t="s">
        <v>3266</v>
      </c>
      <c r="E1858" s="55" t="s">
        <v>2240</v>
      </c>
      <c r="F1858" s="54" t="s">
        <v>2241</v>
      </c>
      <c r="G1858" s="67" t="s">
        <v>3154</v>
      </c>
      <c r="H1858" s="68" t="s">
        <v>2763</v>
      </c>
      <c r="I1858" s="69" t="s">
        <v>2764</v>
      </c>
      <c r="J1858" s="68" t="s">
        <v>2765</v>
      </c>
      <c r="K1858" s="57" t="s">
        <v>324</v>
      </c>
      <c r="L1858" s="58">
        <v>1855</v>
      </c>
      <c r="M1858" s="32" t="s">
        <v>8060</v>
      </c>
      <c r="N1858" s="32" t="s">
        <v>2239</v>
      </c>
    </row>
    <row r="1859" spans="1:14" ht="18" customHeight="1" x14ac:dyDescent="0.25">
      <c r="A1859" s="59" t="s">
        <v>8061</v>
      </c>
      <c r="B1859" s="60" t="s">
        <v>8062</v>
      </c>
      <c r="C1859" s="60" t="s">
        <v>8062</v>
      </c>
      <c r="D1859" s="60" t="s">
        <v>3266</v>
      </c>
      <c r="E1859" s="61" t="s">
        <v>2240</v>
      </c>
      <c r="F1859" s="60" t="s">
        <v>2241</v>
      </c>
      <c r="G1859" s="62" t="s">
        <v>3154</v>
      </c>
      <c r="H1859" s="63" t="s">
        <v>2763</v>
      </c>
      <c r="I1859" s="64" t="s">
        <v>2764</v>
      </c>
      <c r="J1859" s="63" t="s">
        <v>2765</v>
      </c>
      <c r="K1859" s="65" t="s">
        <v>324</v>
      </c>
      <c r="L1859" s="66">
        <v>1856</v>
      </c>
      <c r="M1859" s="32" t="s">
        <v>8063</v>
      </c>
      <c r="N1859" s="32" t="s">
        <v>2239</v>
      </c>
    </row>
    <row r="1860" spans="1:14" ht="18" customHeight="1" x14ac:dyDescent="0.25">
      <c r="A1860" s="72" t="s">
        <v>2240</v>
      </c>
      <c r="B1860" s="54" t="s">
        <v>2241</v>
      </c>
      <c r="C1860" s="55"/>
      <c r="D1860" s="55"/>
      <c r="E1860" s="55" t="s">
        <v>2240</v>
      </c>
      <c r="F1860" s="54" t="s">
        <v>2241</v>
      </c>
      <c r="G1860" s="67"/>
      <c r="H1860" s="68"/>
      <c r="I1860" s="69"/>
      <c r="J1860" s="68"/>
      <c r="K1860" s="57" t="s">
        <v>2740</v>
      </c>
      <c r="L1860" s="58">
        <v>1857</v>
      </c>
      <c r="M1860" s="32" t="s">
        <v>2239</v>
      </c>
      <c r="N1860" s="32" t="s">
        <v>2239</v>
      </c>
    </row>
    <row r="1861" spans="1:14" ht="18" customHeight="1" x14ac:dyDescent="0.25">
      <c r="A1861" s="59" t="s">
        <v>8064</v>
      </c>
      <c r="B1861" s="60" t="s">
        <v>8065</v>
      </c>
      <c r="C1861" s="60" t="s">
        <v>8065</v>
      </c>
      <c r="D1861" s="60" t="s">
        <v>3266</v>
      </c>
      <c r="E1861" s="61" t="s">
        <v>2245</v>
      </c>
      <c r="F1861" s="60" t="s">
        <v>2246</v>
      </c>
      <c r="G1861" s="62" t="s">
        <v>2762</v>
      </c>
      <c r="H1861" s="63" t="s">
        <v>2763</v>
      </c>
      <c r="I1861" s="64" t="s">
        <v>2764</v>
      </c>
      <c r="J1861" s="63" t="s">
        <v>2765</v>
      </c>
      <c r="K1861" s="65" t="s">
        <v>324</v>
      </c>
      <c r="L1861" s="66">
        <v>1858</v>
      </c>
      <c r="M1861" s="32" t="s">
        <v>8066</v>
      </c>
      <c r="N1861" s="32" t="s">
        <v>2244</v>
      </c>
    </row>
    <row r="1862" spans="1:14" ht="18" customHeight="1" x14ac:dyDescent="0.25">
      <c r="A1862" s="53" t="s">
        <v>8067</v>
      </c>
      <c r="B1862" s="54" t="s">
        <v>8068</v>
      </c>
      <c r="C1862" s="54" t="s">
        <v>8068</v>
      </c>
      <c r="D1862" s="54" t="s">
        <v>3266</v>
      </c>
      <c r="E1862" s="55" t="s">
        <v>2245</v>
      </c>
      <c r="F1862" s="54" t="s">
        <v>2246</v>
      </c>
      <c r="G1862" s="67" t="s">
        <v>2762</v>
      </c>
      <c r="H1862" s="68" t="s">
        <v>2763</v>
      </c>
      <c r="I1862" s="69" t="s">
        <v>2764</v>
      </c>
      <c r="J1862" s="68" t="s">
        <v>2765</v>
      </c>
      <c r="K1862" s="57" t="s">
        <v>324</v>
      </c>
      <c r="L1862" s="58">
        <v>1859</v>
      </c>
      <c r="M1862" s="32" t="s">
        <v>8069</v>
      </c>
      <c r="N1862" s="32" t="s">
        <v>2244</v>
      </c>
    </row>
    <row r="1863" spans="1:14" ht="18" customHeight="1" x14ac:dyDescent="0.25">
      <c r="A1863" s="59" t="s">
        <v>8070</v>
      </c>
      <c r="B1863" s="60" t="s">
        <v>8071</v>
      </c>
      <c r="C1863" s="60" t="s">
        <v>8071</v>
      </c>
      <c r="D1863" s="60" t="s">
        <v>3266</v>
      </c>
      <c r="E1863" s="61" t="s">
        <v>2245</v>
      </c>
      <c r="F1863" s="60" t="s">
        <v>2246</v>
      </c>
      <c r="G1863" s="62" t="s">
        <v>2762</v>
      </c>
      <c r="H1863" s="63" t="s">
        <v>2763</v>
      </c>
      <c r="I1863" s="64" t="s">
        <v>2764</v>
      </c>
      <c r="J1863" s="63" t="s">
        <v>2765</v>
      </c>
      <c r="K1863" s="65" t="s">
        <v>324</v>
      </c>
      <c r="L1863" s="66">
        <v>1860</v>
      </c>
      <c r="M1863" s="32" t="s">
        <v>8072</v>
      </c>
      <c r="N1863" s="32" t="s">
        <v>2244</v>
      </c>
    </row>
    <row r="1864" spans="1:14" ht="18" customHeight="1" x14ac:dyDescent="0.25">
      <c r="A1864" s="53" t="s">
        <v>8073</v>
      </c>
      <c r="B1864" s="54" t="s">
        <v>8074</v>
      </c>
      <c r="C1864" s="54" t="s">
        <v>8074</v>
      </c>
      <c r="D1864" s="54" t="s">
        <v>3266</v>
      </c>
      <c r="E1864" s="55" t="s">
        <v>2245</v>
      </c>
      <c r="F1864" s="54" t="s">
        <v>2246</v>
      </c>
      <c r="G1864" s="67" t="s">
        <v>2762</v>
      </c>
      <c r="H1864" s="68" t="s">
        <v>2763</v>
      </c>
      <c r="I1864" s="69" t="s">
        <v>2764</v>
      </c>
      <c r="J1864" s="68" t="s">
        <v>2765</v>
      </c>
      <c r="K1864" s="57" t="s">
        <v>324</v>
      </c>
      <c r="L1864" s="58">
        <v>1861</v>
      </c>
      <c r="M1864" s="32" t="s">
        <v>8075</v>
      </c>
      <c r="N1864" s="32" t="s">
        <v>2244</v>
      </c>
    </row>
    <row r="1865" spans="1:14" ht="18" customHeight="1" x14ac:dyDescent="0.25">
      <c r="A1865" s="73" t="s">
        <v>2245</v>
      </c>
      <c r="B1865" s="60" t="s">
        <v>2246</v>
      </c>
      <c r="C1865" s="61"/>
      <c r="D1865" s="61"/>
      <c r="E1865" s="61" t="s">
        <v>2245</v>
      </c>
      <c r="F1865" s="60" t="s">
        <v>2246</v>
      </c>
      <c r="G1865" s="62"/>
      <c r="H1865" s="63"/>
      <c r="I1865" s="64"/>
      <c r="J1865" s="63"/>
      <c r="K1865" s="65" t="s">
        <v>2740</v>
      </c>
      <c r="L1865" s="66">
        <v>1862</v>
      </c>
      <c r="M1865" s="32" t="s">
        <v>2244</v>
      </c>
      <c r="N1865" s="32" t="s">
        <v>2244</v>
      </c>
    </row>
    <row r="1866" spans="1:14" ht="18" customHeight="1" x14ac:dyDescent="0.25">
      <c r="A1866" s="53" t="s">
        <v>8076</v>
      </c>
      <c r="B1866" s="54" t="s">
        <v>8077</v>
      </c>
      <c r="C1866" s="54" t="s">
        <v>8077</v>
      </c>
      <c r="D1866" s="54" t="s">
        <v>8078</v>
      </c>
      <c r="E1866" s="55" t="s">
        <v>2250</v>
      </c>
      <c r="F1866" s="54" t="s">
        <v>2251</v>
      </c>
      <c r="G1866" s="67" t="s">
        <v>8079</v>
      </c>
      <c r="H1866" s="68" t="s">
        <v>2763</v>
      </c>
      <c r="I1866" s="69" t="s">
        <v>2764</v>
      </c>
      <c r="J1866" s="68" t="s">
        <v>2765</v>
      </c>
      <c r="K1866" s="57" t="s">
        <v>324</v>
      </c>
      <c r="L1866" s="58">
        <v>1863</v>
      </c>
      <c r="M1866" s="32" t="s">
        <v>8080</v>
      </c>
      <c r="N1866" s="32" t="s">
        <v>2249</v>
      </c>
    </row>
    <row r="1867" spans="1:14" ht="18" customHeight="1" x14ac:dyDescent="0.25">
      <c r="A1867" s="59" t="s">
        <v>8081</v>
      </c>
      <c r="B1867" s="60" t="s">
        <v>8082</v>
      </c>
      <c r="C1867" s="60" t="s">
        <v>8082</v>
      </c>
      <c r="D1867" s="60" t="s">
        <v>3161</v>
      </c>
      <c r="E1867" s="61" t="s">
        <v>2250</v>
      </c>
      <c r="F1867" s="60" t="s">
        <v>2251</v>
      </c>
      <c r="G1867" s="62" t="s">
        <v>8079</v>
      </c>
      <c r="H1867" s="63" t="s">
        <v>2763</v>
      </c>
      <c r="I1867" s="64" t="s">
        <v>2764</v>
      </c>
      <c r="J1867" s="63" t="s">
        <v>2765</v>
      </c>
      <c r="K1867" s="65" t="s">
        <v>324</v>
      </c>
      <c r="L1867" s="66">
        <v>1864</v>
      </c>
      <c r="M1867" s="32" t="s">
        <v>8083</v>
      </c>
      <c r="N1867" s="32" t="s">
        <v>2249</v>
      </c>
    </row>
    <row r="1868" spans="1:14" ht="18" customHeight="1" x14ac:dyDescent="0.25">
      <c r="A1868" s="53" t="s">
        <v>8084</v>
      </c>
      <c r="B1868" s="54" t="s">
        <v>8085</v>
      </c>
      <c r="C1868" s="54" t="s">
        <v>8085</v>
      </c>
      <c r="D1868" s="54" t="s">
        <v>3161</v>
      </c>
      <c r="E1868" s="55" t="s">
        <v>2250</v>
      </c>
      <c r="F1868" s="54" t="s">
        <v>2251</v>
      </c>
      <c r="G1868" s="67" t="s">
        <v>8079</v>
      </c>
      <c r="H1868" s="68" t="s">
        <v>2763</v>
      </c>
      <c r="I1868" s="69" t="s">
        <v>2764</v>
      </c>
      <c r="J1868" s="68" t="s">
        <v>2765</v>
      </c>
      <c r="K1868" s="57" t="s">
        <v>324</v>
      </c>
      <c r="L1868" s="58">
        <v>1865</v>
      </c>
      <c r="M1868" s="32" t="s">
        <v>8086</v>
      </c>
      <c r="N1868" s="32" t="s">
        <v>2249</v>
      </c>
    </row>
    <row r="1869" spans="1:14" ht="18" customHeight="1" x14ac:dyDescent="0.25">
      <c r="A1869" s="59" t="s">
        <v>8087</v>
      </c>
      <c r="B1869" s="60" t="s">
        <v>8088</v>
      </c>
      <c r="C1869" s="60" t="s">
        <v>8088</v>
      </c>
      <c r="D1869" s="60" t="s">
        <v>3161</v>
      </c>
      <c r="E1869" s="61" t="s">
        <v>2250</v>
      </c>
      <c r="F1869" s="60" t="s">
        <v>2251</v>
      </c>
      <c r="G1869" s="62" t="s">
        <v>8079</v>
      </c>
      <c r="H1869" s="63" t="s">
        <v>2763</v>
      </c>
      <c r="I1869" s="64" t="s">
        <v>2764</v>
      </c>
      <c r="J1869" s="63" t="s">
        <v>2765</v>
      </c>
      <c r="K1869" s="65" t="s">
        <v>324</v>
      </c>
      <c r="L1869" s="66">
        <v>1866</v>
      </c>
      <c r="M1869" s="32" t="s">
        <v>8089</v>
      </c>
      <c r="N1869" s="32" t="s">
        <v>2249</v>
      </c>
    </row>
    <row r="1870" spans="1:14" ht="18" customHeight="1" x14ac:dyDescent="0.25">
      <c r="A1870" s="53" t="s">
        <v>8090</v>
      </c>
      <c r="B1870" s="54" t="s">
        <v>8091</v>
      </c>
      <c r="C1870" s="54" t="s">
        <v>8091</v>
      </c>
      <c r="D1870" s="54" t="s">
        <v>3545</v>
      </c>
      <c r="E1870" s="55" t="s">
        <v>2250</v>
      </c>
      <c r="F1870" s="54" t="s">
        <v>2251</v>
      </c>
      <c r="G1870" s="67" t="s">
        <v>8079</v>
      </c>
      <c r="H1870" s="68" t="s">
        <v>2763</v>
      </c>
      <c r="I1870" s="69" t="s">
        <v>2764</v>
      </c>
      <c r="J1870" s="68" t="s">
        <v>2765</v>
      </c>
      <c r="K1870" s="57" t="s">
        <v>324</v>
      </c>
      <c r="L1870" s="58">
        <v>1867</v>
      </c>
      <c r="M1870" s="32" t="s">
        <v>8092</v>
      </c>
      <c r="N1870" s="32" t="s">
        <v>2249</v>
      </c>
    </row>
    <row r="1871" spans="1:14" ht="18" customHeight="1" x14ac:dyDescent="0.25">
      <c r="A1871" s="59" t="s">
        <v>8093</v>
      </c>
      <c r="B1871" s="60" t="s">
        <v>8094</v>
      </c>
      <c r="C1871" s="60" t="s">
        <v>8094</v>
      </c>
      <c r="D1871" s="60" t="s">
        <v>3545</v>
      </c>
      <c r="E1871" s="61" t="s">
        <v>2250</v>
      </c>
      <c r="F1871" s="60" t="s">
        <v>2251</v>
      </c>
      <c r="G1871" s="62" t="s">
        <v>8079</v>
      </c>
      <c r="H1871" s="63" t="s">
        <v>2763</v>
      </c>
      <c r="I1871" s="64" t="s">
        <v>2764</v>
      </c>
      <c r="J1871" s="63" t="s">
        <v>2765</v>
      </c>
      <c r="K1871" s="65" t="s">
        <v>324</v>
      </c>
      <c r="L1871" s="66">
        <v>1868</v>
      </c>
      <c r="M1871" s="32" t="s">
        <v>8095</v>
      </c>
      <c r="N1871" s="32" t="s">
        <v>2249</v>
      </c>
    </row>
    <row r="1872" spans="1:14" ht="18" customHeight="1" x14ac:dyDescent="0.25">
      <c r="A1872" s="53" t="s">
        <v>8096</v>
      </c>
      <c r="B1872" s="54" t="s">
        <v>8097</v>
      </c>
      <c r="C1872" s="54" t="s">
        <v>8097</v>
      </c>
      <c r="D1872" s="54" t="s">
        <v>3545</v>
      </c>
      <c r="E1872" s="55" t="s">
        <v>2250</v>
      </c>
      <c r="F1872" s="54" t="s">
        <v>2251</v>
      </c>
      <c r="G1872" s="67" t="s">
        <v>8079</v>
      </c>
      <c r="H1872" s="68" t="s">
        <v>2763</v>
      </c>
      <c r="I1872" s="69" t="s">
        <v>2764</v>
      </c>
      <c r="J1872" s="68" t="s">
        <v>2765</v>
      </c>
      <c r="K1872" s="57" t="s">
        <v>324</v>
      </c>
      <c r="L1872" s="58">
        <v>1869</v>
      </c>
      <c r="M1872" s="32" t="s">
        <v>8098</v>
      </c>
      <c r="N1872" s="32" t="s">
        <v>2249</v>
      </c>
    </row>
    <row r="1873" spans="1:14" ht="18" customHeight="1" x14ac:dyDescent="0.25">
      <c r="A1873" s="59" t="s">
        <v>8099</v>
      </c>
      <c r="B1873" s="60" t="s">
        <v>8100</v>
      </c>
      <c r="C1873" s="60" t="s">
        <v>8100</v>
      </c>
      <c r="D1873" s="60" t="s">
        <v>3545</v>
      </c>
      <c r="E1873" s="61" t="s">
        <v>2250</v>
      </c>
      <c r="F1873" s="60" t="s">
        <v>2251</v>
      </c>
      <c r="G1873" s="62" t="s">
        <v>8079</v>
      </c>
      <c r="H1873" s="63" t="s">
        <v>2763</v>
      </c>
      <c r="I1873" s="64" t="s">
        <v>2764</v>
      </c>
      <c r="J1873" s="63" t="s">
        <v>2765</v>
      </c>
      <c r="K1873" s="65" t="s">
        <v>324</v>
      </c>
      <c r="L1873" s="66">
        <v>1870</v>
      </c>
      <c r="M1873" s="32" t="s">
        <v>8101</v>
      </c>
      <c r="N1873" s="32" t="s">
        <v>2249</v>
      </c>
    </row>
    <row r="1874" spans="1:14" ht="18" customHeight="1" x14ac:dyDescent="0.25">
      <c r="A1874" s="53" t="s">
        <v>8102</v>
      </c>
      <c r="B1874" s="54" t="s">
        <v>8103</v>
      </c>
      <c r="C1874" s="54" t="s">
        <v>8103</v>
      </c>
      <c r="D1874" s="54" t="s">
        <v>3545</v>
      </c>
      <c r="E1874" s="55" t="s">
        <v>2250</v>
      </c>
      <c r="F1874" s="54" t="s">
        <v>2251</v>
      </c>
      <c r="G1874" s="67" t="s">
        <v>8079</v>
      </c>
      <c r="H1874" s="68" t="s">
        <v>2763</v>
      </c>
      <c r="I1874" s="69" t="s">
        <v>2764</v>
      </c>
      <c r="J1874" s="68" t="s">
        <v>2765</v>
      </c>
      <c r="K1874" s="57" t="s">
        <v>324</v>
      </c>
      <c r="L1874" s="58">
        <v>1871</v>
      </c>
      <c r="M1874" s="32" t="s">
        <v>8104</v>
      </c>
      <c r="N1874" s="32" t="s">
        <v>2249</v>
      </c>
    </row>
    <row r="1875" spans="1:14" ht="18" customHeight="1" x14ac:dyDescent="0.25">
      <c r="A1875" s="59" t="s">
        <v>8105</v>
      </c>
      <c r="B1875" s="60" t="s">
        <v>8106</v>
      </c>
      <c r="C1875" s="60" t="s">
        <v>8106</v>
      </c>
      <c r="D1875" s="60" t="s">
        <v>3545</v>
      </c>
      <c r="E1875" s="61" t="s">
        <v>2250</v>
      </c>
      <c r="F1875" s="60" t="s">
        <v>2251</v>
      </c>
      <c r="G1875" s="62" t="s">
        <v>8079</v>
      </c>
      <c r="H1875" s="63" t="s">
        <v>2763</v>
      </c>
      <c r="I1875" s="64" t="s">
        <v>2764</v>
      </c>
      <c r="J1875" s="63" t="s">
        <v>2765</v>
      </c>
      <c r="K1875" s="65" t="s">
        <v>324</v>
      </c>
      <c r="L1875" s="66">
        <v>1872</v>
      </c>
      <c r="M1875" s="32" t="s">
        <v>8107</v>
      </c>
      <c r="N1875" s="32" t="s">
        <v>2249</v>
      </c>
    </row>
    <row r="1876" spans="1:14" ht="18" customHeight="1" x14ac:dyDescent="0.25">
      <c r="A1876" s="53" t="s">
        <v>8108</v>
      </c>
      <c r="B1876" s="54" t="s">
        <v>8109</v>
      </c>
      <c r="C1876" s="54" t="s">
        <v>8109</v>
      </c>
      <c r="D1876" s="54" t="s">
        <v>3545</v>
      </c>
      <c r="E1876" s="55" t="s">
        <v>2250</v>
      </c>
      <c r="F1876" s="54" t="s">
        <v>2251</v>
      </c>
      <c r="G1876" s="67" t="s">
        <v>8079</v>
      </c>
      <c r="H1876" s="68" t="s">
        <v>2763</v>
      </c>
      <c r="I1876" s="69" t="s">
        <v>2764</v>
      </c>
      <c r="J1876" s="68" t="s">
        <v>2765</v>
      </c>
      <c r="K1876" s="57" t="s">
        <v>324</v>
      </c>
      <c r="L1876" s="58">
        <v>1873</v>
      </c>
      <c r="M1876" s="32" t="s">
        <v>8110</v>
      </c>
      <c r="N1876" s="32" t="s">
        <v>2249</v>
      </c>
    </row>
    <row r="1877" spans="1:14" ht="18" customHeight="1" x14ac:dyDescent="0.25">
      <c r="A1877" s="59" t="s">
        <v>8111</v>
      </c>
      <c r="B1877" s="60" t="s">
        <v>8112</v>
      </c>
      <c r="C1877" s="60" t="s">
        <v>8112</v>
      </c>
      <c r="D1877" s="60" t="s">
        <v>3545</v>
      </c>
      <c r="E1877" s="61" t="s">
        <v>2250</v>
      </c>
      <c r="F1877" s="60" t="s">
        <v>2251</v>
      </c>
      <c r="G1877" s="62" t="s">
        <v>8079</v>
      </c>
      <c r="H1877" s="63" t="s">
        <v>2763</v>
      </c>
      <c r="I1877" s="64" t="s">
        <v>2764</v>
      </c>
      <c r="J1877" s="63" t="s">
        <v>2765</v>
      </c>
      <c r="K1877" s="65" t="s">
        <v>324</v>
      </c>
      <c r="L1877" s="66">
        <v>1874</v>
      </c>
      <c r="M1877" s="32" t="s">
        <v>8113</v>
      </c>
      <c r="N1877" s="32" t="s">
        <v>2249</v>
      </c>
    </row>
    <row r="1878" spans="1:14" ht="18" customHeight="1" x14ac:dyDescent="0.25">
      <c r="A1878" s="53" t="s">
        <v>8114</v>
      </c>
      <c r="B1878" s="54" t="s">
        <v>8115</v>
      </c>
      <c r="C1878" s="54" t="s">
        <v>8115</v>
      </c>
      <c r="D1878" s="54" t="s">
        <v>3545</v>
      </c>
      <c r="E1878" s="55" t="s">
        <v>2250</v>
      </c>
      <c r="F1878" s="54" t="s">
        <v>2251</v>
      </c>
      <c r="G1878" s="67" t="s">
        <v>8079</v>
      </c>
      <c r="H1878" s="68" t="s">
        <v>2763</v>
      </c>
      <c r="I1878" s="69" t="s">
        <v>2764</v>
      </c>
      <c r="J1878" s="68" t="s">
        <v>2765</v>
      </c>
      <c r="K1878" s="57" t="s">
        <v>324</v>
      </c>
      <c r="L1878" s="58">
        <v>1875</v>
      </c>
      <c r="M1878" s="32" t="s">
        <v>8116</v>
      </c>
      <c r="N1878" s="32" t="s">
        <v>2249</v>
      </c>
    </row>
    <row r="1879" spans="1:14" ht="18" customHeight="1" x14ac:dyDescent="0.25">
      <c r="A1879" s="59" t="s">
        <v>8117</v>
      </c>
      <c r="B1879" s="60" t="s">
        <v>8118</v>
      </c>
      <c r="C1879" s="60" t="s">
        <v>8118</v>
      </c>
      <c r="D1879" s="60" t="s">
        <v>3545</v>
      </c>
      <c r="E1879" s="61" t="s">
        <v>2250</v>
      </c>
      <c r="F1879" s="60" t="s">
        <v>2251</v>
      </c>
      <c r="G1879" s="62" t="s">
        <v>8079</v>
      </c>
      <c r="H1879" s="63" t="s">
        <v>2763</v>
      </c>
      <c r="I1879" s="64" t="s">
        <v>2764</v>
      </c>
      <c r="J1879" s="63" t="s">
        <v>2765</v>
      </c>
      <c r="K1879" s="65" t="s">
        <v>324</v>
      </c>
      <c r="L1879" s="66">
        <v>1876</v>
      </c>
      <c r="M1879" s="32" t="s">
        <v>8119</v>
      </c>
      <c r="N1879" s="32" t="s">
        <v>2249</v>
      </c>
    </row>
    <row r="1880" spans="1:14" ht="18" customHeight="1" x14ac:dyDescent="0.25">
      <c r="A1880" s="53" t="s">
        <v>8120</v>
      </c>
      <c r="B1880" s="54" t="s">
        <v>8121</v>
      </c>
      <c r="C1880" s="54" t="s">
        <v>8121</v>
      </c>
      <c r="D1880" s="54" t="s">
        <v>3545</v>
      </c>
      <c r="E1880" s="55" t="s">
        <v>2250</v>
      </c>
      <c r="F1880" s="54" t="s">
        <v>2251</v>
      </c>
      <c r="G1880" s="67" t="s">
        <v>8079</v>
      </c>
      <c r="H1880" s="68" t="s">
        <v>2763</v>
      </c>
      <c r="I1880" s="69" t="s">
        <v>2764</v>
      </c>
      <c r="J1880" s="68" t="s">
        <v>2765</v>
      </c>
      <c r="K1880" s="57" t="s">
        <v>324</v>
      </c>
      <c r="L1880" s="58">
        <v>1877</v>
      </c>
      <c r="M1880" s="32" t="s">
        <v>8122</v>
      </c>
      <c r="N1880" s="32" t="s">
        <v>2249</v>
      </c>
    </row>
    <row r="1881" spans="1:14" ht="18" customHeight="1" x14ac:dyDescent="0.25">
      <c r="A1881" s="59" t="s">
        <v>8123</v>
      </c>
      <c r="B1881" s="60" t="s">
        <v>8124</v>
      </c>
      <c r="C1881" s="60" t="s">
        <v>8124</v>
      </c>
      <c r="D1881" s="60" t="s">
        <v>3545</v>
      </c>
      <c r="E1881" s="61" t="s">
        <v>2250</v>
      </c>
      <c r="F1881" s="60" t="s">
        <v>2251</v>
      </c>
      <c r="G1881" s="62" t="s">
        <v>8079</v>
      </c>
      <c r="H1881" s="63" t="s">
        <v>2763</v>
      </c>
      <c r="I1881" s="64" t="s">
        <v>2764</v>
      </c>
      <c r="J1881" s="63" t="s">
        <v>2765</v>
      </c>
      <c r="K1881" s="65" t="s">
        <v>324</v>
      </c>
      <c r="L1881" s="66">
        <v>1878</v>
      </c>
      <c r="M1881" s="32" t="s">
        <v>8125</v>
      </c>
      <c r="N1881" s="32" t="s">
        <v>2249</v>
      </c>
    </row>
    <row r="1882" spans="1:14" ht="18" customHeight="1" x14ac:dyDescent="0.25">
      <c r="A1882" s="53" t="s">
        <v>8126</v>
      </c>
      <c r="B1882" s="54" t="s">
        <v>8127</v>
      </c>
      <c r="C1882" s="54" t="s">
        <v>8127</v>
      </c>
      <c r="D1882" s="54" t="s">
        <v>3545</v>
      </c>
      <c r="E1882" s="55" t="s">
        <v>2250</v>
      </c>
      <c r="F1882" s="54" t="s">
        <v>2251</v>
      </c>
      <c r="G1882" s="67" t="s">
        <v>8079</v>
      </c>
      <c r="H1882" s="68" t="s">
        <v>2763</v>
      </c>
      <c r="I1882" s="69" t="s">
        <v>2764</v>
      </c>
      <c r="J1882" s="68" t="s">
        <v>2765</v>
      </c>
      <c r="K1882" s="57" t="s">
        <v>324</v>
      </c>
      <c r="L1882" s="58">
        <v>1879</v>
      </c>
      <c r="M1882" s="32" t="s">
        <v>8128</v>
      </c>
      <c r="N1882" s="32" t="s">
        <v>2249</v>
      </c>
    </row>
    <row r="1883" spans="1:14" ht="18" customHeight="1" x14ac:dyDescent="0.25">
      <c r="A1883" s="59" t="s">
        <v>8129</v>
      </c>
      <c r="B1883" s="60" t="s">
        <v>8130</v>
      </c>
      <c r="C1883" s="60" t="s">
        <v>8130</v>
      </c>
      <c r="D1883" s="60" t="s">
        <v>3545</v>
      </c>
      <c r="E1883" s="61" t="s">
        <v>2250</v>
      </c>
      <c r="F1883" s="60" t="s">
        <v>2251</v>
      </c>
      <c r="G1883" s="62" t="s">
        <v>8079</v>
      </c>
      <c r="H1883" s="63" t="s">
        <v>2763</v>
      </c>
      <c r="I1883" s="64" t="s">
        <v>2764</v>
      </c>
      <c r="J1883" s="63" t="s">
        <v>2765</v>
      </c>
      <c r="K1883" s="65" t="s">
        <v>324</v>
      </c>
      <c r="L1883" s="66">
        <v>1880</v>
      </c>
      <c r="M1883" s="32" t="s">
        <v>8131</v>
      </c>
      <c r="N1883" s="32" t="s">
        <v>2249</v>
      </c>
    </row>
    <row r="1884" spans="1:14" ht="18" customHeight="1" x14ac:dyDescent="0.25">
      <c r="A1884" s="53" t="s">
        <v>8132</v>
      </c>
      <c r="B1884" s="54" t="s">
        <v>8133</v>
      </c>
      <c r="C1884" s="54" t="s">
        <v>8133</v>
      </c>
      <c r="D1884" s="54" t="s">
        <v>3545</v>
      </c>
      <c r="E1884" s="55" t="s">
        <v>2250</v>
      </c>
      <c r="F1884" s="54" t="s">
        <v>2251</v>
      </c>
      <c r="G1884" s="67" t="s">
        <v>8079</v>
      </c>
      <c r="H1884" s="68" t="s">
        <v>2763</v>
      </c>
      <c r="I1884" s="69" t="s">
        <v>2764</v>
      </c>
      <c r="J1884" s="68" t="s">
        <v>2765</v>
      </c>
      <c r="K1884" s="57" t="s">
        <v>324</v>
      </c>
      <c r="L1884" s="58">
        <v>1881</v>
      </c>
      <c r="M1884" s="32" t="s">
        <v>8134</v>
      </c>
      <c r="N1884" s="32" t="s">
        <v>2249</v>
      </c>
    </row>
    <row r="1885" spans="1:14" ht="18" customHeight="1" x14ac:dyDescent="0.25">
      <c r="A1885" s="59" t="s">
        <v>8135</v>
      </c>
      <c r="B1885" s="60" t="s">
        <v>8136</v>
      </c>
      <c r="C1885" s="60" t="s">
        <v>8136</v>
      </c>
      <c r="D1885" s="60" t="s">
        <v>3545</v>
      </c>
      <c r="E1885" s="61" t="s">
        <v>2250</v>
      </c>
      <c r="F1885" s="60" t="s">
        <v>2251</v>
      </c>
      <c r="G1885" s="62" t="s">
        <v>8079</v>
      </c>
      <c r="H1885" s="63" t="s">
        <v>2763</v>
      </c>
      <c r="I1885" s="64" t="s">
        <v>2764</v>
      </c>
      <c r="J1885" s="63" t="s">
        <v>2765</v>
      </c>
      <c r="K1885" s="65" t="s">
        <v>324</v>
      </c>
      <c r="L1885" s="66">
        <v>1882</v>
      </c>
      <c r="M1885" s="32" t="s">
        <v>8137</v>
      </c>
      <c r="N1885" s="32" t="s">
        <v>2249</v>
      </c>
    </row>
    <row r="1886" spans="1:14" ht="18" customHeight="1" x14ac:dyDescent="0.25">
      <c r="A1886" s="53" t="s">
        <v>8138</v>
      </c>
      <c r="B1886" s="54" t="s">
        <v>8139</v>
      </c>
      <c r="C1886" s="54" t="s">
        <v>8139</v>
      </c>
      <c r="D1886" s="54" t="s">
        <v>3545</v>
      </c>
      <c r="E1886" s="55" t="s">
        <v>2250</v>
      </c>
      <c r="F1886" s="54" t="s">
        <v>2251</v>
      </c>
      <c r="G1886" s="67" t="s">
        <v>8079</v>
      </c>
      <c r="H1886" s="68" t="s">
        <v>2763</v>
      </c>
      <c r="I1886" s="69" t="s">
        <v>2764</v>
      </c>
      <c r="J1886" s="68" t="s">
        <v>2765</v>
      </c>
      <c r="K1886" s="57" t="s">
        <v>324</v>
      </c>
      <c r="L1886" s="58">
        <v>1883</v>
      </c>
      <c r="M1886" s="32" t="s">
        <v>8140</v>
      </c>
      <c r="N1886" s="32" t="s">
        <v>2249</v>
      </c>
    </row>
    <row r="1887" spans="1:14" ht="18" customHeight="1" x14ac:dyDescent="0.25">
      <c r="A1887" s="59" t="s">
        <v>8141</v>
      </c>
      <c r="B1887" s="60" t="s">
        <v>8142</v>
      </c>
      <c r="C1887" s="60" t="s">
        <v>8142</v>
      </c>
      <c r="D1887" s="60" t="s">
        <v>3545</v>
      </c>
      <c r="E1887" s="61" t="s">
        <v>2250</v>
      </c>
      <c r="F1887" s="60" t="s">
        <v>2251</v>
      </c>
      <c r="G1887" s="62" t="s">
        <v>8079</v>
      </c>
      <c r="H1887" s="63" t="s">
        <v>2763</v>
      </c>
      <c r="I1887" s="64" t="s">
        <v>2764</v>
      </c>
      <c r="J1887" s="63" t="s">
        <v>2765</v>
      </c>
      <c r="K1887" s="65" t="s">
        <v>324</v>
      </c>
      <c r="L1887" s="66">
        <v>1884</v>
      </c>
      <c r="M1887" s="32" t="s">
        <v>8143</v>
      </c>
      <c r="N1887" s="32" t="s">
        <v>2249</v>
      </c>
    </row>
    <row r="1888" spans="1:14" ht="18" customHeight="1" x14ac:dyDescent="0.25">
      <c r="A1888" s="53" t="s">
        <v>8144</v>
      </c>
      <c r="B1888" s="54" t="s">
        <v>8145</v>
      </c>
      <c r="C1888" s="54" t="s">
        <v>8145</v>
      </c>
      <c r="D1888" s="54" t="s">
        <v>3545</v>
      </c>
      <c r="E1888" s="55" t="s">
        <v>2250</v>
      </c>
      <c r="F1888" s="54" t="s">
        <v>2251</v>
      </c>
      <c r="G1888" s="67" t="s">
        <v>8079</v>
      </c>
      <c r="H1888" s="68" t="s">
        <v>2763</v>
      </c>
      <c r="I1888" s="69" t="s">
        <v>2764</v>
      </c>
      <c r="J1888" s="68" t="s">
        <v>2765</v>
      </c>
      <c r="K1888" s="57" t="s">
        <v>324</v>
      </c>
      <c r="L1888" s="58">
        <v>1885</v>
      </c>
      <c r="M1888" s="32" t="s">
        <v>8146</v>
      </c>
      <c r="N1888" s="32" t="s">
        <v>2249</v>
      </c>
    </row>
    <row r="1889" spans="1:14" ht="18" customHeight="1" x14ac:dyDescent="0.25">
      <c r="A1889" s="59" t="s">
        <v>8147</v>
      </c>
      <c r="B1889" s="60" t="s">
        <v>8148</v>
      </c>
      <c r="C1889" s="60" t="s">
        <v>8148</v>
      </c>
      <c r="D1889" s="60" t="s">
        <v>3545</v>
      </c>
      <c r="E1889" s="61" t="s">
        <v>2250</v>
      </c>
      <c r="F1889" s="60" t="s">
        <v>2251</v>
      </c>
      <c r="G1889" s="62" t="s">
        <v>8079</v>
      </c>
      <c r="H1889" s="63" t="s">
        <v>2763</v>
      </c>
      <c r="I1889" s="64" t="s">
        <v>2764</v>
      </c>
      <c r="J1889" s="63" t="s">
        <v>2765</v>
      </c>
      <c r="K1889" s="65" t="s">
        <v>324</v>
      </c>
      <c r="L1889" s="66">
        <v>1886</v>
      </c>
      <c r="M1889" s="32" t="s">
        <v>8149</v>
      </c>
      <c r="N1889" s="32" t="s">
        <v>2249</v>
      </c>
    </row>
    <row r="1890" spans="1:14" ht="18" customHeight="1" x14ac:dyDescent="0.25">
      <c r="A1890" s="53" t="s">
        <v>8150</v>
      </c>
      <c r="B1890" s="54" t="s">
        <v>8151</v>
      </c>
      <c r="C1890" s="54" t="s">
        <v>8151</v>
      </c>
      <c r="D1890" s="54" t="s">
        <v>3545</v>
      </c>
      <c r="E1890" s="55" t="s">
        <v>2250</v>
      </c>
      <c r="F1890" s="54" t="s">
        <v>2251</v>
      </c>
      <c r="G1890" s="67" t="s">
        <v>8079</v>
      </c>
      <c r="H1890" s="68" t="s">
        <v>2763</v>
      </c>
      <c r="I1890" s="69" t="s">
        <v>2764</v>
      </c>
      <c r="J1890" s="68" t="s">
        <v>2765</v>
      </c>
      <c r="K1890" s="57" t="s">
        <v>324</v>
      </c>
      <c r="L1890" s="58">
        <v>1887</v>
      </c>
      <c r="M1890" s="32" t="s">
        <v>8152</v>
      </c>
      <c r="N1890" s="32" t="s">
        <v>2249</v>
      </c>
    </row>
    <row r="1891" spans="1:14" ht="18" customHeight="1" x14ac:dyDescent="0.25">
      <c r="A1891" s="59" t="s">
        <v>8153</v>
      </c>
      <c r="B1891" s="60" t="s">
        <v>8154</v>
      </c>
      <c r="C1891" s="60" t="s">
        <v>8154</v>
      </c>
      <c r="D1891" s="60" t="s">
        <v>3545</v>
      </c>
      <c r="E1891" s="61" t="s">
        <v>2250</v>
      </c>
      <c r="F1891" s="60" t="s">
        <v>2251</v>
      </c>
      <c r="G1891" s="62" t="s">
        <v>8079</v>
      </c>
      <c r="H1891" s="63" t="s">
        <v>2763</v>
      </c>
      <c r="I1891" s="64" t="s">
        <v>2764</v>
      </c>
      <c r="J1891" s="63" t="s">
        <v>2765</v>
      </c>
      <c r="K1891" s="65" t="s">
        <v>324</v>
      </c>
      <c r="L1891" s="66">
        <v>1888</v>
      </c>
      <c r="M1891" s="32" t="s">
        <v>8155</v>
      </c>
      <c r="N1891" s="32" t="s">
        <v>2249</v>
      </c>
    </row>
    <row r="1892" spans="1:14" ht="18" customHeight="1" x14ac:dyDescent="0.25">
      <c r="A1892" s="53" t="s">
        <v>8156</v>
      </c>
      <c r="B1892" s="54" t="s">
        <v>8157</v>
      </c>
      <c r="C1892" s="54" t="s">
        <v>8157</v>
      </c>
      <c r="D1892" s="54" t="s">
        <v>3545</v>
      </c>
      <c r="E1892" s="55" t="s">
        <v>2250</v>
      </c>
      <c r="F1892" s="54" t="s">
        <v>2251</v>
      </c>
      <c r="G1892" s="67" t="s">
        <v>8079</v>
      </c>
      <c r="H1892" s="68" t="s">
        <v>2763</v>
      </c>
      <c r="I1892" s="69" t="s">
        <v>2764</v>
      </c>
      <c r="J1892" s="68" t="s">
        <v>2765</v>
      </c>
      <c r="K1892" s="57" t="s">
        <v>324</v>
      </c>
      <c r="L1892" s="58">
        <v>1889</v>
      </c>
      <c r="M1892" s="32" t="s">
        <v>8158</v>
      </c>
      <c r="N1892" s="32" t="s">
        <v>2249</v>
      </c>
    </row>
    <row r="1893" spans="1:14" ht="18" customHeight="1" x14ac:dyDescent="0.25">
      <c r="A1893" s="59" t="s">
        <v>8159</v>
      </c>
      <c r="B1893" s="60" t="s">
        <v>8160</v>
      </c>
      <c r="C1893" s="60" t="s">
        <v>8160</v>
      </c>
      <c r="D1893" s="60" t="s">
        <v>3545</v>
      </c>
      <c r="E1893" s="61" t="s">
        <v>2250</v>
      </c>
      <c r="F1893" s="60" t="s">
        <v>2251</v>
      </c>
      <c r="G1893" s="62" t="s">
        <v>8079</v>
      </c>
      <c r="H1893" s="63" t="s">
        <v>2763</v>
      </c>
      <c r="I1893" s="64" t="s">
        <v>2764</v>
      </c>
      <c r="J1893" s="63" t="s">
        <v>2765</v>
      </c>
      <c r="K1893" s="65" t="s">
        <v>324</v>
      </c>
      <c r="L1893" s="66">
        <v>1890</v>
      </c>
      <c r="M1893" s="32" t="s">
        <v>8161</v>
      </c>
      <c r="N1893" s="32" t="s">
        <v>2249</v>
      </c>
    </row>
    <row r="1894" spans="1:14" ht="18" customHeight="1" x14ac:dyDescent="0.25">
      <c r="A1894" s="53" t="s">
        <v>8162</v>
      </c>
      <c r="B1894" s="54" t="s">
        <v>8163</v>
      </c>
      <c r="C1894" s="54" t="s">
        <v>8163</v>
      </c>
      <c r="D1894" s="54" t="s">
        <v>3545</v>
      </c>
      <c r="E1894" s="55" t="s">
        <v>2250</v>
      </c>
      <c r="F1894" s="54" t="s">
        <v>2251</v>
      </c>
      <c r="G1894" s="67" t="s">
        <v>8079</v>
      </c>
      <c r="H1894" s="68" t="s">
        <v>2763</v>
      </c>
      <c r="I1894" s="69" t="s">
        <v>2764</v>
      </c>
      <c r="J1894" s="68" t="s">
        <v>2765</v>
      </c>
      <c r="K1894" s="57" t="s">
        <v>324</v>
      </c>
      <c r="L1894" s="58">
        <v>1891</v>
      </c>
      <c r="M1894" s="32" t="s">
        <v>8164</v>
      </c>
      <c r="N1894" s="32" t="s">
        <v>2249</v>
      </c>
    </row>
    <row r="1895" spans="1:14" ht="18" customHeight="1" x14ac:dyDescent="0.25">
      <c r="A1895" s="59" t="s">
        <v>8165</v>
      </c>
      <c r="B1895" s="60" t="s">
        <v>8166</v>
      </c>
      <c r="C1895" s="60" t="s">
        <v>8166</v>
      </c>
      <c r="D1895" s="60" t="s">
        <v>3545</v>
      </c>
      <c r="E1895" s="61" t="s">
        <v>2250</v>
      </c>
      <c r="F1895" s="60" t="s">
        <v>2251</v>
      </c>
      <c r="G1895" s="62" t="s">
        <v>8079</v>
      </c>
      <c r="H1895" s="63" t="s">
        <v>2763</v>
      </c>
      <c r="I1895" s="64" t="s">
        <v>2764</v>
      </c>
      <c r="J1895" s="63" t="s">
        <v>2765</v>
      </c>
      <c r="K1895" s="65" t="s">
        <v>324</v>
      </c>
      <c r="L1895" s="66">
        <v>1892</v>
      </c>
      <c r="M1895" s="32" t="s">
        <v>8167</v>
      </c>
      <c r="N1895" s="32" t="s">
        <v>2249</v>
      </c>
    </row>
    <row r="1896" spans="1:14" ht="18" customHeight="1" x14ac:dyDescent="0.25">
      <c r="A1896" s="53" t="s">
        <v>8168</v>
      </c>
      <c r="B1896" s="54" t="s">
        <v>8169</v>
      </c>
      <c r="C1896" s="54" t="s">
        <v>8169</v>
      </c>
      <c r="D1896" s="54" t="s">
        <v>3545</v>
      </c>
      <c r="E1896" s="55" t="s">
        <v>2250</v>
      </c>
      <c r="F1896" s="54" t="s">
        <v>2251</v>
      </c>
      <c r="G1896" s="67" t="s">
        <v>8079</v>
      </c>
      <c r="H1896" s="68" t="s">
        <v>2763</v>
      </c>
      <c r="I1896" s="69" t="s">
        <v>2764</v>
      </c>
      <c r="J1896" s="68" t="s">
        <v>2765</v>
      </c>
      <c r="K1896" s="57" t="s">
        <v>324</v>
      </c>
      <c r="L1896" s="58">
        <v>1893</v>
      </c>
      <c r="M1896" s="32" t="s">
        <v>8170</v>
      </c>
      <c r="N1896" s="32" t="s">
        <v>2249</v>
      </c>
    </row>
    <row r="1897" spans="1:14" ht="18" customHeight="1" x14ac:dyDescent="0.25">
      <c r="A1897" s="59" t="s">
        <v>8171</v>
      </c>
      <c r="B1897" s="60" t="s">
        <v>8172</v>
      </c>
      <c r="C1897" s="60" t="s">
        <v>8172</v>
      </c>
      <c r="D1897" s="60" t="s">
        <v>3545</v>
      </c>
      <c r="E1897" s="61" t="s">
        <v>2250</v>
      </c>
      <c r="F1897" s="60" t="s">
        <v>2251</v>
      </c>
      <c r="G1897" s="62" t="s">
        <v>8079</v>
      </c>
      <c r="H1897" s="63" t="s">
        <v>2763</v>
      </c>
      <c r="I1897" s="64" t="s">
        <v>2764</v>
      </c>
      <c r="J1897" s="63" t="s">
        <v>2765</v>
      </c>
      <c r="K1897" s="65" t="s">
        <v>324</v>
      </c>
      <c r="L1897" s="66">
        <v>1894</v>
      </c>
      <c r="M1897" s="32" t="s">
        <v>8173</v>
      </c>
      <c r="N1897" s="32" t="s">
        <v>2249</v>
      </c>
    </row>
    <row r="1898" spans="1:14" ht="18" customHeight="1" x14ac:dyDescent="0.25">
      <c r="A1898" s="53" t="s">
        <v>8174</v>
      </c>
      <c r="B1898" s="54" t="s">
        <v>8175</v>
      </c>
      <c r="C1898" s="54" t="s">
        <v>8175</v>
      </c>
      <c r="D1898" s="54" t="s">
        <v>3545</v>
      </c>
      <c r="E1898" s="55" t="s">
        <v>2250</v>
      </c>
      <c r="F1898" s="54" t="s">
        <v>2251</v>
      </c>
      <c r="G1898" s="67" t="s">
        <v>8079</v>
      </c>
      <c r="H1898" s="68" t="s">
        <v>2763</v>
      </c>
      <c r="I1898" s="69" t="s">
        <v>2764</v>
      </c>
      <c r="J1898" s="68" t="s">
        <v>2765</v>
      </c>
      <c r="K1898" s="57" t="s">
        <v>324</v>
      </c>
      <c r="L1898" s="58">
        <v>1895</v>
      </c>
      <c r="M1898" s="32" t="s">
        <v>8176</v>
      </c>
      <c r="N1898" s="32" t="s">
        <v>2249</v>
      </c>
    </row>
    <row r="1899" spans="1:14" ht="18" customHeight="1" x14ac:dyDescent="0.25">
      <c r="A1899" s="59" t="s">
        <v>8177</v>
      </c>
      <c r="B1899" s="60" t="s">
        <v>8178</v>
      </c>
      <c r="C1899" s="60" t="s">
        <v>8178</v>
      </c>
      <c r="D1899" s="60" t="s">
        <v>3545</v>
      </c>
      <c r="E1899" s="61" t="s">
        <v>2250</v>
      </c>
      <c r="F1899" s="60" t="s">
        <v>2251</v>
      </c>
      <c r="G1899" s="62" t="s">
        <v>8079</v>
      </c>
      <c r="H1899" s="63" t="s">
        <v>2763</v>
      </c>
      <c r="I1899" s="64" t="s">
        <v>2764</v>
      </c>
      <c r="J1899" s="63" t="s">
        <v>2765</v>
      </c>
      <c r="K1899" s="65" t="s">
        <v>324</v>
      </c>
      <c r="L1899" s="66">
        <v>1896</v>
      </c>
      <c r="M1899" s="32" t="s">
        <v>8179</v>
      </c>
      <c r="N1899" s="32" t="s">
        <v>2249</v>
      </c>
    </row>
    <row r="1900" spans="1:14" ht="18" customHeight="1" x14ac:dyDescent="0.25">
      <c r="A1900" s="53" t="s">
        <v>8180</v>
      </c>
      <c r="B1900" s="54" t="s">
        <v>8181</v>
      </c>
      <c r="C1900" s="54" t="s">
        <v>8181</v>
      </c>
      <c r="D1900" s="54" t="s">
        <v>3545</v>
      </c>
      <c r="E1900" s="55" t="s">
        <v>2250</v>
      </c>
      <c r="F1900" s="54" t="s">
        <v>2251</v>
      </c>
      <c r="G1900" s="67" t="s">
        <v>8079</v>
      </c>
      <c r="H1900" s="68" t="s">
        <v>2763</v>
      </c>
      <c r="I1900" s="69" t="s">
        <v>2764</v>
      </c>
      <c r="J1900" s="68" t="s">
        <v>2765</v>
      </c>
      <c r="K1900" s="57" t="s">
        <v>324</v>
      </c>
      <c r="L1900" s="58">
        <v>1897</v>
      </c>
      <c r="M1900" s="32" t="s">
        <v>8182</v>
      </c>
      <c r="N1900" s="32" t="s">
        <v>2249</v>
      </c>
    </row>
    <row r="1901" spans="1:14" ht="18" customHeight="1" x14ac:dyDescent="0.25">
      <c r="A1901" s="59" t="s">
        <v>8183</v>
      </c>
      <c r="B1901" s="60" t="s">
        <v>8184</v>
      </c>
      <c r="C1901" s="60" t="s">
        <v>8184</v>
      </c>
      <c r="D1901" s="60" t="s">
        <v>3545</v>
      </c>
      <c r="E1901" s="61" t="s">
        <v>2250</v>
      </c>
      <c r="F1901" s="60" t="s">
        <v>2251</v>
      </c>
      <c r="G1901" s="62" t="s">
        <v>8079</v>
      </c>
      <c r="H1901" s="63" t="s">
        <v>2763</v>
      </c>
      <c r="I1901" s="64" t="s">
        <v>2764</v>
      </c>
      <c r="J1901" s="63" t="s">
        <v>2765</v>
      </c>
      <c r="K1901" s="65" t="s">
        <v>324</v>
      </c>
      <c r="L1901" s="66">
        <v>1898</v>
      </c>
      <c r="M1901" s="32" t="s">
        <v>8185</v>
      </c>
      <c r="N1901" s="32" t="s">
        <v>2249</v>
      </c>
    </row>
    <row r="1902" spans="1:14" ht="18" customHeight="1" x14ac:dyDescent="0.25">
      <c r="A1902" s="53" t="s">
        <v>8186</v>
      </c>
      <c r="B1902" s="54" t="s">
        <v>8187</v>
      </c>
      <c r="C1902" s="54" t="s">
        <v>8187</v>
      </c>
      <c r="D1902" s="54" t="s">
        <v>8188</v>
      </c>
      <c r="E1902" s="55" t="s">
        <v>2250</v>
      </c>
      <c r="F1902" s="54" t="s">
        <v>2251</v>
      </c>
      <c r="G1902" s="67" t="s">
        <v>8079</v>
      </c>
      <c r="H1902" s="68" t="s">
        <v>2763</v>
      </c>
      <c r="I1902" s="69" t="s">
        <v>2764</v>
      </c>
      <c r="J1902" s="68" t="s">
        <v>2765</v>
      </c>
      <c r="K1902" s="57" t="s">
        <v>324</v>
      </c>
      <c r="L1902" s="58">
        <v>1899</v>
      </c>
      <c r="M1902" s="32" t="s">
        <v>8189</v>
      </c>
      <c r="N1902" s="32" t="s">
        <v>2249</v>
      </c>
    </row>
    <row r="1903" spans="1:14" ht="18" customHeight="1" x14ac:dyDescent="0.25">
      <c r="A1903" s="73" t="s">
        <v>2250</v>
      </c>
      <c r="B1903" s="60" t="s">
        <v>2251</v>
      </c>
      <c r="C1903" s="61"/>
      <c r="D1903" s="61"/>
      <c r="E1903" s="61" t="s">
        <v>2250</v>
      </c>
      <c r="F1903" s="60" t="s">
        <v>2251</v>
      </c>
      <c r="G1903" s="62"/>
      <c r="H1903" s="63"/>
      <c r="I1903" s="64"/>
      <c r="J1903" s="63"/>
      <c r="K1903" s="65" t="s">
        <v>2740</v>
      </c>
      <c r="L1903" s="66">
        <v>1900</v>
      </c>
      <c r="M1903" s="32" t="s">
        <v>2249</v>
      </c>
      <c r="N1903" s="32" t="s">
        <v>2249</v>
      </c>
    </row>
    <row r="1904" spans="1:14" ht="18" customHeight="1" x14ac:dyDescent="0.25">
      <c r="A1904" s="53" t="s">
        <v>8190</v>
      </c>
      <c r="B1904" s="54" t="s">
        <v>8191</v>
      </c>
      <c r="C1904" s="54" t="s">
        <v>8191</v>
      </c>
      <c r="D1904" s="54" t="s">
        <v>8192</v>
      </c>
      <c r="E1904" s="55" t="s">
        <v>293</v>
      </c>
      <c r="F1904" s="54" t="s">
        <v>2256</v>
      </c>
      <c r="G1904" s="67" t="s">
        <v>3760</v>
      </c>
      <c r="H1904" s="68" t="s">
        <v>2763</v>
      </c>
      <c r="I1904" s="69" t="s">
        <v>2764</v>
      </c>
      <c r="J1904" s="68" t="s">
        <v>2765</v>
      </c>
      <c r="K1904" s="57" t="s">
        <v>324</v>
      </c>
      <c r="L1904" s="58">
        <v>1901</v>
      </c>
      <c r="M1904" s="32" t="s">
        <v>8193</v>
      </c>
      <c r="N1904" s="32" t="s">
        <v>2255</v>
      </c>
    </row>
    <row r="1905" spans="1:14" ht="18" customHeight="1" x14ac:dyDescent="0.25">
      <c r="A1905" s="59" t="s">
        <v>8194</v>
      </c>
      <c r="B1905" s="60" t="s">
        <v>8195</v>
      </c>
      <c r="C1905" s="60" t="s">
        <v>8195</v>
      </c>
      <c r="D1905" s="60" t="s">
        <v>8192</v>
      </c>
      <c r="E1905" s="61" t="s">
        <v>293</v>
      </c>
      <c r="F1905" s="60" t="s">
        <v>2256</v>
      </c>
      <c r="G1905" s="62" t="s">
        <v>3760</v>
      </c>
      <c r="H1905" s="63" t="s">
        <v>2763</v>
      </c>
      <c r="I1905" s="64" t="s">
        <v>2764</v>
      </c>
      <c r="J1905" s="63" t="s">
        <v>2765</v>
      </c>
      <c r="K1905" s="65" t="s">
        <v>324</v>
      </c>
      <c r="L1905" s="66">
        <v>1902</v>
      </c>
      <c r="M1905" s="32" t="s">
        <v>8196</v>
      </c>
      <c r="N1905" s="32" t="s">
        <v>2255</v>
      </c>
    </row>
    <row r="1906" spans="1:14" ht="18" customHeight="1" x14ac:dyDescent="0.25">
      <c r="A1906" s="53" t="s">
        <v>8197</v>
      </c>
      <c r="B1906" s="54" t="s">
        <v>8198</v>
      </c>
      <c r="C1906" s="54" t="s">
        <v>8198</v>
      </c>
      <c r="D1906" s="54" t="s">
        <v>8192</v>
      </c>
      <c r="E1906" s="55" t="s">
        <v>293</v>
      </c>
      <c r="F1906" s="54" t="s">
        <v>2256</v>
      </c>
      <c r="G1906" s="67" t="s">
        <v>3760</v>
      </c>
      <c r="H1906" s="68" t="s">
        <v>2763</v>
      </c>
      <c r="I1906" s="69" t="s">
        <v>2764</v>
      </c>
      <c r="J1906" s="68" t="s">
        <v>2765</v>
      </c>
      <c r="K1906" s="57" t="s">
        <v>324</v>
      </c>
      <c r="L1906" s="58">
        <v>1903</v>
      </c>
      <c r="M1906" s="32" t="s">
        <v>8199</v>
      </c>
      <c r="N1906" s="32" t="s">
        <v>2255</v>
      </c>
    </row>
    <row r="1907" spans="1:14" ht="18" customHeight="1" x14ac:dyDescent="0.25">
      <c r="A1907" s="59" t="s">
        <v>8200</v>
      </c>
      <c r="B1907" s="60" t="s">
        <v>8201</v>
      </c>
      <c r="C1907" s="60" t="s">
        <v>8201</v>
      </c>
      <c r="D1907" s="60" t="s">
        <v>8192</v>
      </c>
      <c r="E1907" s="61" t="s">
        <v>293</v>
      </c>
      <c r="F1907" s="60" t="s">
        <v>2256</v>
      </c>
      <c r="G1907" s="62" t="s">
        <v>3760</v>
      </c>
      <c r="H1907" s="63" t="s">
        <v>2763</v>
      </c>
      <c r="I1907" s="64" t="s">
        <v>2764</v>
      </c>
      <c r="J1907" s="63" t="s">
        <v>2765</v>
      </c>
      <c r="K1907" s="65" t="s">
        <v>324</v>
      </c>
      <c r="L1907" s="66">
        <v>1904</v>
      </c>
      <c r="M1907" s="32" t="s">
        <v>8202</v>
      </c>
      <c r="N1907" s="32" t="s">
        <v>2255</v>
      </c>
    </row>
    <row r="1908" spans="1:14" ht="18" customHeight="1" x14ac:dyDescent="0.25">
      <c r="A1908" s="53" t="s">
        <v>8203</v>
      </c>
      <c r="B1908" s="54" t="s">
        <v>8204</v>
      </c>
      <c r="C1908" s="54" t="s">
        <v>8204</v>
      </c>
      <c r="D1908" s="54" t="s">
        <v>8192</v>
      </c>
      <c r="E1908" s="55" t="s">
        <v>293</v>
      </c>
      <c r="F1908" s="54" t="s">
        <v>2256</v>
      </c>
      <c r="G1908" s="67" t="s">
        <v>3760</v>
      </c>
      <c r="H1908" s="68" t="s">
        <v>2763</v>
      </c>
      <c r="I1908" s="69" t="s">
        <v>2764</v>
      </c>
      <c r="J1908" s="68" t="s">
        <v>2765</v>
      </c>
      <c r="K1908" s="57" t="s">
        <v>324</v>
      </c>
      <c r="L1908" s="58">
        <v>1905</v>
      </c>
      <c r="M1908" s="32" t="s">
        <v>8205</v>
      </c>
      <c r="N1908" s="32" t="s">
        <v>2255</v>
      </c>
    </row>
    <row r="1909" spans="1:14" ht="18" customHeight="1" x14ac:dyDescent="0.25">
      <c r="A1909" s="59" t="s">
        <v>8206</v>
      </c>
      <c r="B1909" s="60" t="s">
        <v>8207</v>
      </c>
      <c r="C1909" s="60" t="s">
        <v>8207</v>
      </c>
      <c r="D1909" s="60" t="s">
        <v>8192</v>
      </c>
      <c r="E1909" s="61" t="s">
        <v>293</v>
      </c>
      <c r="F1909" s="60" t="s">
        <v>2256</v>
      </c>
      <c r="G1909" s="62" t="s">
        <v>3760</v>
      </c>
      <c r="H1909" s="63" t="s">
        <v>2763</v>
      </c>
      <c r="I1909" s="64" t="s">
        <v>2764</v>
      </c>
      <c r="J1909" s="63" t="s">
        <v>2765</v>
      </c>
      <c r="K1909" s="65" t="s">
        <v>324</v>
      </c>
      <c r="L1909" s="66">
        <v>1906</v>
      </c>
      <c r="M1909" s="32" t="s">
        <v>8208</v>
      </c>
      <c r="N1909" s="32" t="s">
        <v>2255</v>
      </c>
    </row>
    <row r="1910" spans="1:14" ht="18" customHeight="1" x14ac:dyDescent="0.25">
      <c r="A1910" s="53" t="s">
        <v>8209</v>
      </c>
      <c r="B1910" s="54" t="s">
        <v>8210</v>
      </c>
      <c r="C1910" s="54" t="s">
        <v>8210</v>
      </c>
      <c r="D1910" s="54" t="s">
        <v>8192</v>
      </c>
      <c r="E1910" s="55" t="s">
        <v>293</v>
      </c>
      <c r="F1910" s="54" t="s">
        <v>2256</v>
      </c>
      <c r="G1910" s="67" t="s">
        <v>3760</v>
      </c>
      <c r="H1910" s="68" t="s">
        <v>2763</v>
      </c>
      <c r="I1910" s="69" t="s">
        <v>2764</v>
      </c>
      <c r="J1910" s="68" t="s">
        <v>2765</v>
      </c>
      <c r="K1910" s="57" t="s">
        <v>324</v>
      </c>
      <c r="L1910" s="58">
        <v>1907</v>
      </c>
      <c r="M1910" s="32" t="s">
        <v>8211</v>
      </c>
      <c r="N1910" s="32" t="s">
        <v>2255</v>
      </c>
    </row>
    <row r="1911" spans="1:14" ht="18" customHeight="1" x14ac:dyDescent="0.25">
      <c r="A1911" s="59" t="s">
        <v>8212</v>
      </c>
      <c r="B1911" s="60" t="s">
        <v>8213</v>
      </c>
      <c r="C1911" s="60" t="s">
        <v>8213</v>
      </c>
      <c r="D1911" s="60" t="s">
        <v>8192</v>
      </c>
      <c r="E1911" s="61" t="s">
        <v>293</v>
      </c>
      <c r="F1911" s="60" t="s">
        <v>2256</v>
      </c>
      <c r="G1911" s="62" t="s">
        <v>3760</v>
      </c>
      <c r="H1911" s="63" t="s">
        <v>2763</v>
      </c>
      <c r="I1911" s="64" t="s">
        <v>2764</v>
      </c>
      <c r="J1911" s="63" t="s">
        <v>2765</v>
      </c>
      <c r="K1911" s="65" t="s">
        <v>324</v>
      </c>
      <c r="L1911" s="66">
        <v>1908</v>
      </c>
      <c r="M1911" s="32" t="s">
        <v>8214</v>
      </c>
      <c r="N1911" s="32" t="s">
        <v>2255</v>
      </c>
    </row>
    <row r="1912" spans="1:14" ht="18" customHeight="1" x14ac:dyDescent="0.25">
      <c r="A1912" s="53" t="s">
        <v>8215</v>
      </c>
      <c r="B1912" s="54" t="s">
        <v>8216</v>
      </c>
      <c r="C1912" s="54" t="s">
        <v>8216</v>
      </c>
      <c r="D1912" s="54" t="s">
        <v>8192</v>
      </c>
      <c r="E1912" s="55" t="s">
        <v>293</v>
      </c>
      <c r="F1912" s="54" t="s">
        <v>2256</v>
      </c>
      <c r="G1912" s="67" t="s">
        <v>3760</v>
      </c>
      <c r="H1912" s="68" t="s">
        <v>2763</v>
      </c>
      <c r="I1912" s="69" t="s">
        <v>2764</v>
      </c>
      <c r="J1912" s="68" t="s">
        <v>2765</v>
      </c>
      <c r="K1912" s="57" t="s">
        <v>324</v>
      </c>
      <c r="L1912" s="58">
        <v>1909</v>
      </c>
      <c r="M1912" s="32" t="s">
        <v>8217</v>
      </c>
      <c r="N1912" s="32" t="s">
        <v>2255</v>
      </c>
    </row>
    <row r="1913" spans="1:14" ht="18" customHeight="1" x14ac:dyDescent="0.25">
      <c r="A1913" s="59" t="s">
        <v>8218</v>
      </c>
      <c r="B1913" s="60" t="s">
        <v>8219</v>
      </c>
      <c r="C1913" s="60" t="s">
        <v>8219</v>
      </c>
      <c r="D1913" s="60" t="s">
        <v>8192</v>
      </c>
      <c r="E1913" s="61" t="s">
        <v>293</v>
      </c>
      <c r="F1913" s="60" t="s">
        <v>2256</v>
      </c>
      <c r="G1913" s="62" t="s">
        <v>3760</v>
      </c>
      <c r="H1913" s="63" t="s">
        <v>2763</v>
      </c>
      <c r="I1913" s="64" t="s">
        <v>2764</v>
      </c>
      <c r="J1913" s="63" t="s">
        <v>2765</v>
      </c>
      <c r="K1913" s="65" t="s">
        <v>324</v>
      </c>
      <c r="L1913" s="66">
        <v>1910</v>
      </c>
      <c r="M1913" s="32" t="s">
        <v>8220</v>
      </c>
      <c r="N1913" s="32" t="s">
        <v>2255</v>
      </c>
    </row>
    <row r="1914" spans="1:14" ht="18" customHeight="1" x14ac:dyDescent="0.25">
      <c r="A1914" s="53" t="s">
        <v>8221</v>
      </c>
      <c r="B1914" s="54" t="s">
        <v>8222</v>
      </c>
      <c r="C1914" s="54" t="s">
        <v>8222</v>
      </c>
      <c r="D1914" s="54" t="s">
        <v>8192</v>
      </c>
      <c r="E1914" s="55" t="s">
        <v>293</v>
      </c>
      <c r="F1914" s="54" t="s">
        <v>2256</v>
      </c>
      <c r="G1914" s="67" t="s">
        <v>3760</v>
      </c>
      <c r="H1914" s="68" t="s">
        <v>2763</v>
      </c>
      <c r="I1914" s="69" t="s">
        <v>2764</v>
      </c>
      <c r="J1914" s="68" t="s">
        <v>2765</v>
      </c>
      <c r="K1914" s="57" t="s">
        <v>324</v>
      </c>
      <c r="L1914" s="58">
        <v>1911</v>
      </c>
      <c r="M1914" s="32" t="s">
        <v>8223</v>
      </c>
      <c r="N1914" s="32" t="s">
        <v>2255</v>
      </c>
    </row>
    <row r="1915" spans="1:14" ht="18" customHeight="1" x14ac:dyDescent="0.25">
      <c r="A1915" s="59" t="s">
        <v>8224</v>
      </c>
      <c r="B1915" s="60" t="s">
        <v>8225</v>
      </c>
      <c r="C1915" s="60" t="s">
        <v>8225</v>
      </c>
      <c r="D1915" s="60" t="s">
        <v>8192</v>
      </c>
      <c r="E1915" s="61" t="s">
        <v>293</v>
      </c>
      <c r="F1915" s="60" t="s">
        <v>2256</v>
      </c>
      <c r="G1915" s="62" t="s">
        <v>3760</v>
      </c>
      <c r="H1915" s="63" t="s">
        <v>2763</v>
      </c>
      <c r="I1915" s="64" t="s">
        <v>2764</v>
      </c>
      <c r="J1915" s="63" t="s">
        <v>2765</v>
      </c>
      <c r="K1915" s="65" t="s">
        <v>324</v>
      </c>
      <c r="L1915" s="66">
        <v>1912</v>
      </c>
      <c r="M1915" s="32" t="s">
        <v>8226</v>
      </c>
      <c r="N1915" s="32" t="s">
        <v>2255</v>
      </c>
    </row>
    <row r="1916" spans="1:14" ht="18" customHeight="1" x14ac:dyDescent="0.25">
      <c r="A1916" s="53" t="s">
        <v>8227</v>
      </c>
      <c r="B1916" s="54" t="s">
        <v>8228</v>
      </c>
      <c r="C1916" s="54" t="s">
        <v>8228</v>
      </c>
      <c r="D1916" s="54" t="s">
        <v>8192</v>
      </c>
      <c r="E1916" s="55" t="s">
        <v>293</v>
      </c>
      <c r="F1916" s="54" t="s">
        <v>2256</v>
      </c>
      <c r="G1916" s="67" t="s">
        <v>3760</v>
      </c>
      <c r="H1916" s="68" t="s">
        <v>2763</v>
      </c>
      <c r="I1916" s="69" t="s">
        <v>2764</v>
      </c>
      <c r="J1916" s="68" t="s">
        <v>2765</v>
      </c>
      <c r="K1916" s="57" t="s">
        <v>324</v>
      </c>
      <c r="L1916" s="58">
        <v>1913</v>
      </c>
      <c r="M1916" s="32" t="s">
        <v>8229</v>
      </c>
      <c r="N1916" s="32" t="s">
        <v>2255</v>
      </c>
    </row>
    <row r="1917" spans="1:14" ht="18" customHeight="1" x14ac:dyDescent="0.25">
      <c r="A1917" s="59" t="s">
        <v>8230</v>
      </c>
      <c r="B1917" s="60" t="s">
        <v>8231</v>
      </c>
      <c r="C1917" s="60" t="s">
        <v>8231</v>
      </c>
      <c r="D1917" s="60" t="s">
        <v>8192</v>
      </c>
      <c r="E1917" s="61" t="s">
        <v>293</v>
      </c>
      <c r="F1917" s="60" t="s">
        <v>2256</v>
      </c>
      <c r="G1917" s="62" t="s">
        <v>3760</v>
      </c>
      <c r="H1917" s="63" t="s">
        <v>2763</v>
      </c>
      <c r="I1917" s="64" t="s">
        <v>2764</v>
      </c>
      <c r="J1917" s="63" t="s">
        <v>2765</v>
      </c>
      <c r="K1917" s="65" t="s">
        <v>324</v>
      </c>
      <c r="L1917" s="66">
        <v>1914</v>
      </c>
      <c r="M1917" s="32" t="s">
        <v>8232</v>
      </c>
      <c r="N1917" s="32" t="s">
        <v>2255</v>
      </c>
    </row>
    <row r="1918" spans="1:14" ht="18" customHeight="1" x14ac:dyDescent="0.25">
      <c r="A1918" s="53" t="s">
        <v>8233</v>
      </c>
      <c r="B1918" s="54" t="s">
        <v>8234</v>
      </c>
      <c r="C1918" s="54" t="s">
        <v>8234</v>
      </c>
      <c r="D1918" s="54" t="s">
        <v>8192</v>
      </c>
      <c r="E1918" s="55" t="s">
        <v>293</v>
      </c>
      <c r="F1918" s="54" t="s">
        <v>2256</v>
      </c>
      <c r="G1918" s="67" t="s">
        <v>3760</v>
      </c>
      <c r="H1918" s="68" t="s">
        <v>2763</v>
      </c>
      <c r="I1918" s="69" t="s">
        <v>2764</v>
      </c>
      <c r="J1918" s="68" t="s">
        <v>2765</v>
      </c>
      <c r="K1918" s="57" t="s">
        <v>324</v>
      </c>
      <c r="L1918" s="58">
        <v>1915</v>
      </c>
      <c r="M1918" s="32" t="s">
        <v>8235</v>
      </c>
      <c r="N1918" s="32" t="s">
        <v>2255</v>
      </c>
    </row>
    <row r="1919" spans="1:14" ht="18" customHeight="1" x14ac:dyDescent="0.25">
      <c r="A1919" s="59" t="s">
        <v>8236</v>
      </c>
      <c r="B1919" s="60" t="s">
        <v>8237</v>
      </c>
      <c r="C1919" s="60" t="s">
        <v>8237</v>
      </c>
      <c r="D1919" s="60" t="s">
        <v>8192</v>
      </c>
      <c r="E1919" s="61" t="s">
        <v>293</v>
      </c>
      <c r="F1919" s="60" t="s">
        <v>2256</v>
      </c>
      <c r="G1919" s="62" t="s">
        <v>3760</v>
      </c>
      <c r="H1919" s="63" t="s">
        <v>2763</v>
      </c>
      <c r="I1919" s="64" t="s">
        <v>2764</v>
      </c>
      <c r="J1919" s="63" t="s">
        <v>2765</v>
      </c>
      <c r="K1919" s="65" t="s">
        <v>324</v>
      </c>
      <c r="L1919" s="66">
        <v>1916</v>
      </c>
      <c r="M1919" s="32" t="s">
        <v>8238</v>
      </c>
      <c r="N1919" s="32" t="s">
        <v>2255</v>
      </c>
    </row>
    <row r="1920" spans="1:14" ht="18" customHeight="1" x14ac:dyDescent="0.25">
      <c r="A1920" s="53" t="s">
        <v>8239</v>
      </c>
      <c r="B1920" s="54" t="s">
        <v>8240</v>
      </c>
      <c r="C1920" s="54" t="s">
        <v>8240</v>
      </c>
      <c r="D1920" s="54" t="s">
        <v>8192</v>
      </c>
      <c r="E1920" s="55" t="s">
        <v>293</v>
      </c>
      <c r="F1920" s="54" t="s">
        <v>2256</v>
      </c>
      <c r="G1920" s="67" t="s">
        <v>3760</v>
      </c>
      <c r="H1920" s="68" t="s">
        <v>2763</v>
      </c>
      <c r="I1920" s="69" t="s">
        <v>2764</v>
      </c>
      <c r="J1920" s="68" t="s">
        <v>2765</v>
      </c>
      <c r="K1920" s="57" t="s">
        <v>324</v>
      </c>
      <c r="L1920" s="58">
        <v>1917</v>
      </c>
      <c r="M1920" s="32" t="s">
        <v>8241</v>
      </c>
      <c r="N1920" s="32" t="s">
        <v>2255</v>
      </c>
    </row>
    <row r="1921" spans="1:14" ht="18" customHeight="1" x14ac:dyDescent="0.25">
      <c r="A1921" s="73" t="s">
        <v>293</v>
      </c>
      <c r="B1921" s="60" t="s">
        <v>2256</v>
      </c>
      <c r="C1921" s="61"/>
      <c r="D1921" s="61"/>
      <c r="E1921" s="61" t="s">
        <v>293</v>
      </c>
      <c r="F1921" s="60" t="s">
        <v>2256</v>
      </c>
      <c r="G1921" s="62"/>
      <c r="H1921" s="63"/>
      <c r="I1921" s="64"/>
      <c r="J1921" s="63"/>
      <c r="K1921" s="65" t="s">
        <v>2740</v>
      </c>
      <c r="L1921" s="66">
        <v>1918</v>
      </c>
      <c r="M1921" s="32" t="s">
        <v>2255</v>
      </c>
      <c r="N1921" s="32" t="s">
        <v>2255</v>
      </c>
    </row>
    <row r="1922" spans="1:14" ht="18" customHeight="1" x14ac:dyDescent="0.25">
      <c r="A1922" s="53" t="s">
        <v>8242</v>
      </c>
      <c r="B1922" s="54" t="s">
        <v>8243</v>
      </c>
      <c r="C1922" s="54" t="s">
        <v>8243</v>
      </c>
      <c r="D1922" s="54" t="s">
        <v>2761</v>
      </c>
      <c r="E1922" s="55" t="s">
        <v>2260</v>
      </c>
      <c r="F1922" s="54" t="s">
        <v>2261</v>
      </c>
      <c r="G1922" s="67" t="s">
        <v>8244</v>
      </c>
      <c r="H1922" s="68" t="s">
        <v>2763</v>
      </c>
      <c r="I1922" s="69" t="s">
        <v>2764</v>
      </c>
      <c r="J1922" s="68" t="s">
        <v>2765</v>
      </c>
      <c r="K1922" s="57" t="s">
        <v>324</v>
      </c>
      <c r="L1922" s="58">
        <v>1919</v>
      </c>
      <c r="M1922" s="32" t="s">
        <v>8245</v>
      </c>
      <c r="N1922" s="32" t="s">
        <v>2259</v>
      </c>
    </row>
    <row r="1923" spans="1:14" ht="18" customHeight="1" x14ac:dyDescent="0.25">
      <c r="A1923" s="59" t="s">
        <v>8246</v>
      </c>
      <c r="B1923" s="60" t="s">
        <v>8247</v>
      </c>
      <c r="C1923" s="60" t="s">
        <v>8247</v>
      </c>
      <c r="D1923" s="60" t="s">
        <v>2761</v>
      </c>
      <c r="E1923" s="61" t="s">
        <v>2260</v>
      </c>
      <c r="F1923" s="60" t="s">
        <v>2261</v>
      </c>
      <c r="G1923" s="62" t="s">
        <v>8244</v>
      </c>
      <c r="H1923" s="63" t="s">
        <v>2763</v>
      </c>
      <c r="I1923" s="64" t="s">
        <v>2764</v>
      </c>
      <c r="J1923" s="63" t="s">
        <v>2765</v>
      </c>
      <c r="K1923" s="65" t="s">
        <v>324</v>
      </c>
      <c r="L1923" s="66">
        <v>1920</v>
      </c>
      <c r="M1923" s="32" t="s">
        <v>8248</v>
      </c>
      <c r="N1923" s="32" t="s">
        <v>2259</v>
      </c>
    </row>
    <row r="1924" spans="1:14" ht="18" customHeight="1" x14ac:dyDescent="0.25">
      <c r="A1924" s="53" t="s">
        <v>8249</v>
      </c>
      <c r="B1924" s="54" t="s">
        <v>8250</v>
      </c>
      <c r="C1924" s="54" t="s">
        <v>8250</v>
      </c>
      <c r="D1924" s="54" t="s">
        <v>2761</v>
      </c>
      <c r="E1924" s="55" t="s">
        <v>2260</v>
      </c>
      <c r="F1924" s="54" t="s">
        <v>2261</v>
      </c>
      <c r="G1924" s="67" t="s">
        <v>8244</v>
      </c>
      <c r="H1924" s="68" t="s">
        <v>2763</v>
      </c>
      <c r="I1924" s="69" t="s">
        <v>2764</v>
      </c>
      <c r="J1924" s="68" t="s">
        <v>2765</v>
      </c>
      <c r="K1924" s="57" t="s">
        <v>324</v>
      </c>
      <c r="L1924" s="58">
        <v>1921</v>
      </c>
      <c r="M1924" s="32" t="s">
        <v>8251</v>
      </c>
      <c r="N1924" s="32" t="s">
        <v>2259</v>
      </c>
    </row>
    <row r="1925" spans="1:14" ht="18" customHeight="1" x14ac:dyDescent="0.25">
      <c r="A1925" s="59" t="s">
        <v>8252</v>
      </c>
      <c r="B1925" s="60" t="s">
        <v>8253</v>
      </c>
      <c r="C1925" s="60" t="s">
        <v>8253</v>
      </c>
      <c r="D1925" s="60" t="s">
        <v>2761</v>
      </c>
      <c r="E1925" s="61" t="s">
        <v>2260</v>
      </c>
      <c r="F1925" s="60" t="s">
        <v>2261</v>
      </c>
      <c r="G1925" s="62" t="s">
        <v>8244</v>
      </c>
      <c r="H1925" s="63" t="s">
        <v>2763</v>
      </c>
      <c r="I1925" s="64" t="s">
        <v>2764</v>
      </c>
      <c r="J1925" s="63" t="s">
        <v>2765</v>
      </c>
      <c r="K1925" s="65" t="s">
        <v>324</v>
      </c>
      <c r="L1925" s="66">
        <v>1922</v>
      </c>
      <c r="M1925" s="32" t="s">
        <v>8254</v>
      </c>
      <c r="N1925" s="32" t="s">
        <v>2259</v>
      </c>
    </row>
    <row r="1926" spans="1:14" ht="18" customHeight="1" x14ac:dyDescent="0.25">
      <c r="A1926" s="53" t="s">
        <v>8255</v>
      </c>
      <c r="B1926" s="54" t="s">
        <v>8256</v>
      </c>
      <c r="C1926" s="54" t="s">
        <v>8256</v>
      </c>
      <c r="D1926" s="54" t="s">
        <v>2761</v>
      </c>
      <c r="E1926" s="55" t="s">
        <v>2260</v>
      </c>
      <c r="F1926" s="54" t="s">
        <v>2261</v>
      </c>
      <c r="G1926" s="67" t="s">
        <v>8244</v>
      </c>
      <c r="H1926" s="68" t="s">
        <v>2763</v>
      </c>
      <c r="I1926" s="69" t="s">
        <v>2764</v>
      </c>
      <c r="J1926" s="68" t="s">
        <v>2765</v>
      </c>
      <c r="K1926" s="57" t="s">
        <v>324</v>
      </c>
      <c r="L1926" s="58">
        <v>1923</v>
      </c>
      <c r="M1926" s="32" t="s">
        <v>8257</v>
      </c>
      <c r="N1926" s="32" t="s">
        <v>2259</v>
      </c>
    </row>
    <row r="1927" spans="1:14" ht="18" customHeight="1" x14ac:dyDescent="0.25">
      <c r="A1927" s="59" t="s">
        <v>8258</v>
      </c>
      <c r="B1927" s="60" t="s">
        <v>8259</v>
      </c>
      <c r="C1927" s="60" t="s">
        <v>8259</v>
      </c>
      <c r="D1927" s="60" t="s">
        <v>2761</v>
      </c>
      <c r="E1927" s="61" t="s">
        <v>2260</v>
      </c>
      <c r="F1927" s="60" t="s">
        <v>2261</v>
      </c>
      <c r="G1927" s="62" t="s">
        <v>8244</v>
      </c>
      <c r="H1927" s="63" t="s">
        <v>2763</v>
      </c>
      <c r="I1927" s="64" t="s">
        <v>2764</v>
      </c>
      <c r="J1927" s="63" t="s">
        <v>2765</v>
      </c>
      <c r="K1927" s="65" t="s">
        <v>324</v>
      </c>
      <c r="L1927" s="66">
        <v>1924</v>
      </c>
      <c r="M1927" s="32" t="s">
        <v>8260</v>
      </c>
      <c r="N1927" s="32" t="s">
        <v>2259</v>
      </c>
    </row>
    <row r="1928" spans="1:14" ht="18" customHeight="1" x14ac:dyDescent="0.25">
      <c r="A1928" s="53" t="s">
        <v>8261</v>
      </c>
      <c r="B1928" s="54" t="s">
        <v>8262</v>
      </c>
      <c r="C1928" s="54" t="s">
        <v>8262</v>
      </c>
      <c r="D1928" s="54" t="s">
        <v>2761</v>
      </c>
      <c r="E1928" s="55" t="s">
        <v>2260</v>
      </c>
      <c r="F1928" s="54" t="s">
        <v>2261</v>
      </c>
      <c r="G1928" s="67" t="s">
        <v>8244</v>
      </c>
      <c r="H1928" s="68" t="s">
        <v>2763</v>
      </c>
      <c r="I1928" s="69" t="s">
        <v>2764</v>
      </c>
      <c r="J1928" s="68" t="s">
        <v>2765</v>
      </c>
      <c r="K1928" s="57" t="s">
        <v>324</v>
      </c>
      <c r="L1928" s="58">
        <v>1925</v>
      </c>
      <c r="M1928" s="32" t="s">
        <v>8263</v>
      </c>
      <c r="N1928" s="32" t="s">
        <v>2259</v>
      </c>
    </row>
    <row r="1929" spans="1:14" ht="18" customHeight="1" x14ac:dyDescent="0.25">
      <c r="A1929" s="59" t="s">
        <v>8264</v>
      </c>
      <c r="B1929" s="60" t="s">
        <v>8265</v>
      </c>
      <c r="C1929" s="60" t="s">
        <v>8265</v>
      </c>
      <c r="D1929" s="60" t="s">
        <v>2761</v>
      </c>
      <c r="E1929" s="61" t="s">
        <v>2260</v>
      </c>
      <c r="F1929" s="60" t="s">
        <v>2261</v>
      </c>
      <c r="G1929" s="62" t="s">
        <v>8244</v>
      </c>
      <c r="H1929" s="63" t="s">
        <v>2763</v>
      </c>
      <c r="I1929" s="64" t="s">
        <v>2764</v>
      </c>
      <c r="J1929" s="63" t="s">
        <v>2765</v>
      </c>
      <c r="K1929" s="65" t="s">
        <v>324</v>
      </c>
      <c r="L1929" s="66">
        <v>1926</v>
      </c>
      <c r="M1929" s="32" t="s">
        <v>8266</v>
      </c>
      <c r="N1929" s="32" t="s">
        <v>2259</v>
      </c>
    </row>
    <row r="1930" spans="1:14" ht="18" customHeight="1" x14ac:dyDescent="0.25">
      <c r="A1930" s="53" t="s">
        <v>8267</v>
      </c>
      <c r="B1930" s="54" t="s">
        <v>8268</v>
      </c>
      <c r="C1930" s="54" t="s">
        <v>8268</v>
      </c>
      <c r="D1930" s="54" t="s">
        <v>2761</v>
      </c>
      <c r="E1930" s="55" t="s">
        <v>2260</v>
      </c>
      <c r="F1930" s="54" t="s">
        <v>2261</v>
      </c>
      <c r="G1930" s="67" t="s">
        <v>8244</v>
      </c>
      <c r="H1930" s="68" t="s">
        <v>2763</v>
      </c>
      <c r="I1930" s="69" t="s">
        <v>2764</v>
      </c>
      <c r="J1930" s="68" t="s">
        <v>2765</v>
      </c>
      <c r="K1930" s="57" t="s">
        <v>324</v>
      </c>
      <c r="L1930" s="58">
        <v>1927</v>
      </c>
      <c r="M1930" s="32" t="s">
        <v>8269</v>
      </c>
      <c r="N1930" s="32" t="s">
        <v>2259</v>
      </c>
    </row>
    <row r="1931" spans="1:14" ht="18" customHeight="1" x14ac:dyDescent="0.25">
      <c r="A1931" s="59" t="s">
        <v>8270</v>
      </c>
      <c r="B1931" s="60" t="s">
        <v>8271</v>
      </c>
      <c r="C1931" s="60" t="s">
        <v>8271</v>
      </c>
      <c r="D1931" s="60" t="s">
        <v>2761</v>
      </c>
      <c r="E1931" s="61" t="s">
        <v>2260</v>
      </c>
      <c r="F1931" s="60" t="s">
        <v>2261</v>
      </c>
      <c r="G1931" s="62" t="s">
        <v>8244</v>
      </c>
      <c r="H1931" s="63" t="s">
        <v>2763</v>
      </c>
      <c r="I1931" s="64" t="s">
        <v>2764</v>
      </c>
      <c r="J1931" s="63" t="s">
        <v>2765</v>
      </c>
      <c r="K1931" s="65" t="s">
        <v>324</v>
      </c>
      <c r="L1931" s="66">
        <v>1928</v>
      </c>
      <c r="M1931" s="32" t="s">
        <v>8272</v>
      </c>
      <c r="N1931" s="32" t="s">
        <v>2259</v>
      </c>
    </row>
    <row r="1932" spans="1:14" ht="18" customHeight="1" x14ac:dyDescent="0.25">
      <c r="A1932" s="53" t="s">
        <v>8273</v>
      </c>
      <c r="B1932" s="54" t="s">
        <v>8274</v>
      </c>
      <c r="C1932" s="54" t="s">
        <v>8274</v>
      </c>
      <c r="D1932" s="54" t="s">
        <v>2761</v>
      </c>
      <c r="E1932" s="55" t="s">
        <v>2260</v>
      </c>
      <c r="F1932" s="54" t="s">
        <v>2261</v>
      </c>
      <c r="G1932" s="67" t="s">
        <v>8244</v>
      </c>
      <c r="H1932" s="68" t="s">
        <v>2763</v>
      </c>
      <c r="I1932" s="69" t="s">
        <v>2764</v>
      </c>
      <c r="J1932" s="68" t="s">
        <v>2765</v>
      </c>
      <c r="K1932" s="57" t="s">
        <v>324</v>
      </c>
      <c r="L1932" s="58">
        <v>1929</v>
      </c>
      <c r="M1932" s="32" t="s">
        <v>8275</v>
      </c>
      <c r="N1932" s="32" t="s">
        <v>2259</v>
      </c>
    </row>
    <row r="1933" spans="1:14" ht="18" customHeight="1" x14ac:dyDescent="0.25">
      <c r="A1933" s="59" t="s">
        <v>8276</v>
      </c>
      <c r="B1933" s="60" t="s">
        <v>8277</v>
      </c>
      <c r="C1933" s="60" t="s">
        <v>8277</v>
      </c>
      <c r="D1933" s="60" t="s">
        <v>2761</v>
      </c>
      <c r="E1933" s="61" t="s">
        <v>2260</v>
      </c>
      <c r="F1933" s="60" t="s">
        <v>2261</v>
      </c>
      <c r="G1933" s="62" t="s">
        <v>8244</v>
      </c>
      <c r="H1933" s="63" t="s">
        <v>2763</v>
      </c>
      <c r="I1933" s="64" t="s">
        <v>2764</v>
      </c>
      <c r="J1933" s="63" t="s">
        <v>2765</v>
      </c>
      <c r="K1933" s="65" t="s">
        <v>324</v>
      </c>
      <c r="L1933" s="66">
        <v>1930</v>
      </c>
      <c r="M1933" s="32" t="s">
        <v>8278</v>
      </c>
      <c r="N1933" s="32" t="s">
        <v>2259</v>
      </c>
    </row>
    <row r="1934" spans="1:14" ht="18" customHeight="1" x14ac:dyDescent="0.25">
      <c r="A1934" s="53" t="s">
        <v>8279</v>
      </c>
      <c r="B1934" s="54" t="s">
        <v>8280</v>
      </c>
      <c r="C1934" s="54" t="s">
        <v>8280</v>
      </c>
      <c r="D1934" s="54" t="s">
        <v>2761</v>
      </c>
      <c r="E1934" s="55" t="s">
        <v>2260</v>
      </c>
      <c r="F1934" s="54" t="s">
        <v>2261</v>
      </c>
      <c r="G1934" s="67" t="s">
        <v>8244</v>
      </c>
      <c r="H1934" s="68" t="s">
        <v>2763</v>
      </c>
      <c r="I1934" s="69" t="s">
        <v>2764</v>
      </c>
      <c r="J1934" s="68" t="s">
        <v>2765</v>
      </c>
      <c r="K1934" s="57" t="s">
        <v>324</v>
      </c>
      <c r="L1934" s="58">
        <v>1931</v>
      </c>
      <c r="M1934" s="32" t="s">
        <v>8281</v>
      </c>
      <c r="N1934" s="32" t="s">
        <v>2259</v>
      </c>
    </row>
    <row r="1935" spans="1:14" ht="18" customHeight="1" x14ac:dyDescent="0.25">
      <c r="A1935" s="59" t="s">
        <v>8282</v>
      </c>
      <c r="B1935" s="60" t="s">
        <v>8283</v>
      </c>
      <c r="C1935" s="60" t="s">
        <v>8283</v>
      </c>
      <c r="D1935" s="60" t="s">
        <v>2761</v>
      </c>
      <c r="E1935" s="61" t="s">
        <v>2260</v>
      </c>
      <c r="F1935" s="60" t="s">
        <v>2261</v>
      </c>
      <c r="G1935" s="62" t="s">
        <v>8244</v>
      </c>
      <c r="H1935" s="63" t="s">
        <v>2763</v>
      </c>
      <c r="I1935" s="64" t="s">
        <v>2764</v>
      </c>
      <c r="J1935" s="63" t="s">
        <v>2765</v>
      </c>
      <c r="K1935" s="65" t="s">
        <v>324</v>
      </c>
      <c r="L1935" s="66">
        <v>1932</v>
      </c>
      <c r="M1935" s="32" t="s">
        <v>8284</v>
      </c>
      <c r="N1935" s="32" t="s">
        <v>2259</v>
      </c>
    </row>
    <row r="1936" spans="1:14" ht="18" customHeight="1" x14ac:dyDescent="0.25">
      <c r="A1936" s="53" t="s">
        <v>8285</v>
      </c>
      <c r="B1936" s="54" t="s">
        <v>8286</v>
      </c>
      <c r="C1936" s="54" t="s">
        <v>8286</v>
      </c>
      <c r="D1936" s="54" t="s">
        <v>2761</v>
      </c>
      <c r="E1936" s="55" t="s">
        <v>2260</v>
      </c>
      <c r="F1936" s="54" t="s">
        <v>2261</v>
      </c>
      <c r="G1936" s="67" t="s">
        <v>8244</v>
      </c>
      <c r="H1936" s="68" t="s">
        <v>2763</v>
      </c>
      <c r="I1936" s="69" t="s">
        <v>2764</v>
      </c>
      <c r="J1936" s="68" t="s">
        <v>2765</v>
      </c>
      <c r="K1936" s="57" t="s">
        <v>324</v>
      </c>
      <c r="L1936" s="58">
        <v>1933</v>
      </c>
      <c r="M1936" s="32" t="s">
        <v>8287</v>
      </c>
      <c r="N1936" s="32" t="s">
        <v>2259</v>
      </c>
    </row>
    <row r="1937" spans="1:14" ht="18" customHeight="1" x14ac:dyDescent="0.25">
      <c r="A1937" s="59" t="s">
        <v>8288</v>
      </c>
      <c r="B1937" s="60" t="s">
        <v>8289</v>
      </c>
      <c r="C1937" s="60" t="s">
        <v>8289</v>
      </c>
      <c r="D1937" s="60" t="s">
        <v>2761</v>
      </c>
      <c r="E1937" s="61" t="s">
        <v>2260</v>
      </c>
      <c r="F1937" s="60" t="s">
        <v>2261</v>
      </c>
      <c r="G1937" s="62" t="s">
        <v>8244</v>
      </c>
      <c r="H1937" s="63" t="s">
        <v>2763</v>
      </c>
      <c r="I1937" s="64" t="s">
        <v>2764</v>
      </c>
      <c r="J1937" s="63" t="s">
        <v>2765</v>
      </c>
      <c r="K1937" s="65" t="s">
        <v>324</v>
      </c>
      <c r="L1937" s="66">
        <v>1934</v>
      </c>
      <c r="M1937" s="32" t="s">
        <v>8290</v>
      </c>
      <c r="N1937" s="32" t="s">
        <v>2259</v>
      </c>
    </row>
    <row r="1938" spans="1:14" ht="18" customHeight="1" x14ac:dyDescent="0.25">
      <c r="A1938" s="53" t="s">
        <v>8291</v>
      </c>
      <c r="B1938" s="54" t="s">
        <v>8292</v>
      </c>
      <c r="C1938" s="54" t="s">
        <v>8292</v>
      </c>
      <c r="D1938" s="54" t="s">
        <v>2761</v>
      </c>
      <c r="E1938" s="55" t="s">
        <v>2260</v>
      </c>
      <c r="F1938" s="54" t="s">
        <v>2261</v>
      </c>
      <c r="G1938" s="67" t="s">
        <v>8244</v>
      </c>
      <c r="H1938" s="68" t="s">
        <v>2763</v>
      </c>
      <c r="I1938" s="69" t="s">
        <v>2764</v>
      </c>
      <c r="J1938" s="68" t="s">
        <v>2765</v>
      </c>
      <c r="K1938" s="57" t="s">
        <v>324</v>
      </c>
      <c r="L1938" s="58">
        <v>1935</v>
      </c>
      <c r="M1938" s="32" t="s">
        <v>8293</v>
      </c>
      <c r="N1938" s="32" t="s">
        <v>2259</v>
      </c>
    </row>
    <row r="1939" spans="1:14" ht="18" customHeight="1" x14ac:dyDescent="0.25">
      <c r="A1939" s="59" t="s">
        <v>8294</v>
      </c>
      <c r="B1939" s="60" t="s">
        <v>8295</v>
      </c>
      <c r="C1939" s="60" t="s">
        <v>8295</v>
      </c>
      <c r="D1939" s="60" t="s">
        <v>2761</v>
      </c>
      <c r="E1939" s="61" t="s">
        <v>2260</v>
      </c>
      <c r="F1939" s="60" t="s">
        <v>2261</v>
      </c>
      <c r="G1939" s="62" t="s">
        <v>8244</v>
      </c>
      <c r="H1939" s="63" t="s">
        <v>2763</v>
      </c>
      <c r="I1939" s="64" t="s">
        <v>2764</v>
      </c>
      <c r="J1939" s="63" t="s">
        <v>2765</v>
      </c>
      <c r="K1939" s="65" t="s">
        <v>324</v>
      </c>
      <c r="L1939" s="66">
        <v>1936</v>
      </c>
      <c r="M1939" s="32" t="s">
        <v>8296</v>
      </c>
      <c r="N1939" s="32" t="s">
        <v>2259</v>
      </c>
    </row>
    <row r="1940" spans="1:14" ht="18" customHeight="1" x14ac:dyDescent="0.25">
      <c r="A1940" s="53" t="s">
        <v>8297</v>
      </c>
      <c r="B1940" s="54" t="s">
        <v>8298</v>
      </c>
      <c r="C1940" s="54" t="s">
        <v>8298</v>
      </c>
      <c r="D1940" s="54" t="s">
        <v>2761</v>
      </c>
      <c r="E1940" s="55" t="s">
        <v>2260</v>
      </c>
      <c r="F1940" s="54" t="s">
        <v>2261</v>
      </c>
      <c r="G1940" s="67" t="s">
        <v>8244</v>
      </c>
      <c r="H1940" s="68" t="s">
        <v>2763</v>
      </c>
      <c r="I1940" s="69" t="s">
        <v>2764</v>
      </c>
      <c r="J1940" s="68" t="s">
        <v>2765</v>
      </c>
      <c r="K1940" s="57" t="s">
        <v>324</v>
      </c>
      <c r="L1940" s="58">
        <v>1937</v>
      </c>
      <c r="M1940" s="32" t="s">
        <v>8299</v>
      </c>
      <c r="N1940" s="32" t="s">
        <v>2259</v>
      </c>
    </row>
    <row r="1941" spans="1:14" ht="18" customHeight="1" x14ac:dyDescent="0.25">
      <c r="A1941" s="59" t="s">
        <v>8300</v>
      </c>
      <c r="B1941" s="60" t="s">
        <v>8301</v>
      </c>
      <c r="C1941" s="60" t="s">
        <v>8301</v>
      </c>
      <c r="D1941" s="60" t="s">
        <v>2761</v>
      </c>
      <c r="E1941" s="61" t="s">
        <v>2260</v>
      </c>
      <c r="F1941" s="60" t="s">
        <v>2261</v>
      </c>
      <c r="G1941" s="62" t="s">
        <v>8244</v>
      </c>
      <c r="H1941" s="63" t="s">
        <v>2763</v>
      </c>
      <c r="I1941" s="64" t="s">
        <v>2764</v>
      </c>
      <c r="J1941" s="63" t="s">
        <v>2765</v>
      </c>
      <c r="K1941" s="65" t="s">
        <v>324</v>
      </c>
      <c r="L1941" s="66">
        <v>1938</v>
      </c>
      <c r="M1941" s="32" t="s">
        <v>8302</v>
      </c>
      <c r="N1941" s="32" t="s">
        <v>2259</v>
      </c>
    </row>
    <row r="1942" spans="1:14" ht="18" customHeight="1" x14ac:dyDescent="0.25">
      <c r="A1942" s="53" t="s">
        <v>8303</v>
      </c>
      <c r="B1942" s="54" t="s">
        <v>8304</v>
      </c>
      <c r="C1942" s="54" t="s">
        <v>8304</v>
      </c>
      <c r="D1942" s="54" t="s">
        <v>2761</v>
      </c>
      <c r="E1942" s="55" t="s">
        <v>2260</v>
      </c>
      <c r="F1942" s="54" t="s">
        <v>2261</v>
      </c>
      <c r="G1942" s="67" t="s">
        <v>8244</v>
      </c>
      <c r="H1942" s="68" t="s">
        <v>2763</v>
      </c>
      <c r="I1942" s="69" t="s">
        <v>2764</v>
      </c>
      <c r="J1942" s="68" t="s">
        <v>2765</v>
      </c>
      <c r="K1942" s="57" t="s">
        <v>324</v>
      </c>
      <c r="L1942" s="58">
        <v>1939</v>
      </c>
      <c r="M1942" s="32" t="s">
        <v>8305</v>
      </c>
      <c r="N1942" s="32" t="s">
        <v>2259</v>
      </c>
    </row>
    <row r="1943" spans="1:14" ht="18" customHeight="1" x14ac:dyDescent="0.25">
      <c r="A1943" s="59" t="s">
        <v>8306</v>
      </c>
      <c r="B1943" s="60" t="s">
        <v>8307</v>
      </c>
      <c r="C1943" s="60" t="s">
        <v>8307</v>
      </c>
      <c r="D1943" s="60" t="s">
        <v>5057</v>
      </c>
      <c r="E1943" s="61" t="s">
        <v>2260</v>
      </c>
      <c r="F1943" s="60" t="s">
        <v>2261</v>
      </c>
      <c r="G1943" s="62" t="s">
        <v>8244</v>
      </c>
      <c r="H1943" s="63" t="s">
        <v>2763</v>
      </c>
      <c r="I1943" s="64" t="s">
        <v>2764</v>
      </c>
      <c r="J1943" s="63" t="s">
        <v>2765</v>
      </c>
      <c r="K1943" s="65" t="s">
        <v>324</v>
      </c>
      <c r="L1943" s="66">
        <v>1940</v>
      </c>
      <c r="M1943" s="32" t="s">
        <v>8308</v>
      </c>
      <c r="N1943" s="32" t="s">
        <v>2259</v>
      </c>
    </row>
    <row r="1944" spans="1:14" ht="18" customHeight="1" x14ac:dyDescent="0.25">
      <c r="A1944" s="72" t="s">
        <v>2260</v>
      </c>
      <c r="B1944" s="54" t="s">
        <v>2261</v>
      </c>
      <c r="C1944" s="55"/>
      <c r="D1944" s="55"/>
      <c r="E1944" s="55" t="s">
        <v>2260</v>
      </c>
      <c r="F1944" s="54" t="s">
        <v>2261</v>
      </c>
      <c r="G1944" s="67"/>
      <c r="H1944" s="68"/>
      <c r="I1944" s="69"/>
      <c r="J1944" s="68"/>
      <c r="K1944" s="57" t="s">
        <v>2740</v>
      </c>
      <c r="L1944" s="58">
        <v>1941</v>
      </c>
      <c r="M1944" s="32" t="s">
        <v>2259</v>
      </c>
      <c r="N1944" s="32" t="s">
        <v>2259</v>
      </c>
    </row>
    <row r="1945" spans="1:14" ht="18" customHeight="1" x14ac:dyDescent="0.25">
      <c r="A1945" s="59" t="s">
        <v>8309</v>
      </c>
      <c r="B1945" s="60" t="s">
        <v>8310</v>
      </c>
      <c r="C1945" s="60" t="s">
        <v>8310</v>
      </c>
      <c r="D1945" s="60" t="s">
        <v>8311</v>
      </c>
      <c r="E1945" s="61" t="s">
        <v>2265</v>
      </c>
      <c r="F1945" s="60" t="s">
        <v>2266</v>
      </c>
      <c r="G1945" s="62" t="s">
        <v>8312</v>
      </c>
      <c r="H1945" s="63" t="s">
        <v>2763</v>
      </c>
      <c r="I1945" s="64" t="s">
        <v>2764</v>
      </c>
      <c r="J1945" s="63" t="s">
        <v>2765</v>
      </c>
      <c r="K1945" s="65" t="s">
        <v>324</v>
      </c>
      <c r="L1945" s="66">
        <v>1942</v>
      </c>
      <c r="M1945" s="32" t="s">
        <v>8313</v>
      </c>
      <c r="N1945" s="32" t="s">
        <v>2264</v>
      </c>
    </row>
    <row r="1946" spans="1:14" ht="18" customHeight="1" x14ac:dyDescent="0.25">
      <c r="A1946" s="53" t="s">
        <v>8314</v>
      </c>
      <c r="B1946" s="54" t="s">
        <v>8315</v>
      </c>
      <c r="C1946" s="54" t="s">
        <v>8315</v>
      </c>
      <c r="D1946" s="54" t="s">
        <v>3337</v>
      </c>
      <c r="E1946" s="55" t="s">
        <v>2265</v>
      </c>
      <c r="F1946" s="54" t="s">
        <v>2266</v>
      </c>
      <c r="G1946" s="67" t="s">
        <v>8312</v>
      </c>
      <c r="H1946" s="68" t="s">
        <v>2763</v>
      </c>
      <c r="I1946" s="69" t="s">
        <v>2764</v>
      </c>
      <c r="J1946" s="68" t="s">
        <v>2765</v>
      </c>
      <c r="K1946" s="57" t="s">
        <v>324</v>
      </c>
      <c r="L1946" s="58">
        <v>1943</v>
      </c>
      <c r="M1946" s="32" t="s">
        <v>8316</v>
      </c>
      <c r="N1946" s="32" t="s">
        <v>2264</v>
      </c>
    </row>
    <row r="1947" spans="1:14" ht="18" customHeight="1" x14ac:dyDescent="0.25">
      <c r="A1947" s="59" t="s">
        <v>8317</v>
      </c>
      <c r="B1947" s="60" t="s">
        <v>8318</v>
      </c>
      <c r="C1947" s="60" t="s">
        <v>8318</v>
      </c>
      <c r="D1947" s="60" t="s">
        <v>3337</v>
      </c>
      <c r="E1947" s="61" t="s">
        <v>2265</v>
      </c>
      <c r="F1947" s="60" t="s">
        <v>2266</v>
      </c>
      <c r="G1947" s="62" t="s">
        <v>8312</v>
      </c>
      <c r="H1947" s="63" t="s">
        <v>2763</v>
      </c>
      <c r="I1947" s="64" t="s">
        <v>2764</v>
      </c>
      <c r="J1947" s="63" t="s">
        <v>2765</v>
      </c>
      <c r="K1947" s="65" t="s">
        <v>324</v>
      </c>
      <c r="L1947" s="66">
        <v>1944</v>
      </c>
      <c r="M1947" s="32" t="s">
        <v>8319</v>
      </c>
      <c r="N1947" s="32" t="s">
        <v>2264</v>
      </c>
    </row>
    <row r="1948" spans="1:14" ht="18" customHeight="1" x14ac:dyDescent="0.25">
      <c r="A1948" s="53" t="s">
        <v>8320</v>
      </c>
      <c r="B1948" s="54" t="s">
        <v>8321</v>
      </c>
      <c r="C1948" s="54" t="s">
        <v>8321</v>
      </c>
      <c r="D1948" s="54" t="s">
        <v>3337</v>
      </c>
      <c r="E1948" s="55" t="s">
        <v>2265</v>
      </c>
      <c r="F1948" s="54" t="s">
        <v>2266</v>
      </c>
      <c r="G1948" s="67" t="s">
        <v>8312</v>
      </c>
      <c r="H1948" s="68" t="s">
        <v>2763</v>
      </c>
      <c r="I1948" s="69" t="s">
        <v>2764</v>
      </c>
      <c r="J1948" s="68" t="s">
        <v>2765</v>
      </c>
      <c r="K1948" s="57" t="s">
        <v>324</v>
      </c>
      <c r="L1948" s="58">
        <v>1945</v>
      </c>
      <c r="M1948" s="32" t="s">
        <v>8322</v>
      </c>
      <c r="N1948" s="32" t="s">
        <v>2264</v>
      </c>
    </row>
    <row r="1949" spans="1:14" ht="18" customHeight="1" x14ac:dyDescent="0.25">
      <c r="A1949" s="59" t="s">
        <v>8323</v>
      </c>
      <c r="B1949" s="60" t="s">
        <v>8324</v>
      </c>
      <c r="C1949" s="60" t="s">
        <v>8324</v>
      </c>
      <c r="D1949" s="60" t="s">
        <v>3337</v>
      </c>
      <c r="E1949" s="61" t="s">
        <v>2265</v>
      </c>
      <c r="F1949" s="60" t="s">
        <v>2266</v>
      </c>
      <c r="G1949" s="62" t="s">
        <v>8312</v>
      </c>
      <c r="H1949" s="63" t="s">
        <v>2763</v>
      </c>
      <c r="I1949" s="64" t="s">
        <v>2764</v>
      </c>
      <c r="J1949" s="63" t="s">
        <v>2765</v>
      </c>
      <c r="K1949" s="65" t="s">
        <v>324</v>
      </c>
      <c r="L1949" s="66">
        <v>1946</v>
      </c>
      <c r="M1949" s="32" t="s">
        <v>8325</v>
      </c>
      <c r="N1949" s="32" t="s">
        <v>2264</v>
      </c>
    </row>
    <row r="1950" spans="1:14" ht="18" customHeight="1" x14ac:dyDescent="0.25">
      <c r="A1950" s="53" t="s">
        <v>8326</v>
      </c>
      <c r="B1950" s="54" t="s">
        <v>8327</v>
      </c>
      <c r="C1950" s="54" t="s">
        <v>8327</v>
      </c>
      <c r="D1950" s="54" t="s">
        <v>3337</v>
      </c>
      <c r="E1950" s="55" t="s">
        <v>2265</v>
      </c>
      <c r="F1950" s="54" t="s">
        <v>2266</v>
      </c>
      <c r="G1950" s="67" t="s">
        <v>8312</v>
      </c>
      <c r="H1950" s="68" t="s">
        <v>2763</v>
      </c>
      <c r="I1950" s="69" t="s">
        <v>2764</v>
      </c>
      <c r="J1950" s="68" t="s">
        <v>2765</v>
      </c>
      <c r="K1950" s="57" t="s">
        <v>324</v>
      </c>
      <c r="L1950" s="58">
        <v>1947</v>
      </c>
      <c r="M1950" s="32" t="s">
        <v>8328</v>
      </c>
      <c r="N1950" s="32" t="s">
        <v>2264</v>
      </c>
    </row>
    <row r="1951" spans="1:14" ht="18" customHeight="1" x14ac:dyDescent="0.25">
      <c r="A1951" s="59" t="s">
        <v>8329</v>
      </c>
      <c r="B1951" s="60" t="s">
        <v>8330</v>
      </c>
      <c r="C1951" s="60" t="s">
        <v>8330</v>
      </c>
      <c r="D1951" s="60" t="s">
        <v>3337</v>
      </c>
      <c r="E1951" s="61" t="s">
        <v>2265</v>
      </c>
      <c r="F1951" s="60" t="s">
        <v>2266</v>
      </c>
      <c r="G1951" s="62" t="s">
        <v>8312</v>
      </c>
      <c r="H1951" s="63" t="s">
        <v>2763</v>
      </c>
      <c r="I1951" s="64" t="s">
        <v>2764</v>
      </c>
      <c r="J1951" s="63" t="s">
        <v>2765</v>
      </c>
      <c r="K1951" s="65" t="s">
        <v>324</v>
      </c>
      <c r="L1951" s="66">
        <v>1948</v>
      </c>
      <c r="M1951" s="32" t="s">
        <v>8331</v>
      </c>
      <c r="N1951" s="32" t="s">
        <v>2264</v>
      </c>
    </row>
    <row r="1952" spans="1:14" ht="18" customHeight="1" x14ac:dyDescent="0.25">
      <c r="A1952" s="53" t="s">
        <v>8332</v>
      </c>
      <c r="B1952" s="54" t="s">
        <v>8333</v>
      </c>
      <c r="C1952" s="54" t="s">
        <v>8333</v>
      </c>
      <c r="D1952" s="54" t="s">
        <v>3337</v>
      </c>
      <c r="E1952" s="55" t="s">
        <v>2265</v>
      </c>
      <c r="F1952" s="54" t="s">
        <v>2266</v>
      </c>
      <c r="G1952" s="67" t="s">
        <v>8312</v>
      </c>
      <c r="H1952" s="68" t="s">
        <v>2763</v>
      </c>
      <c r="I1952" s="69" t="s">
        <v>2764</v>
      </c>
      <c r="J1952" s="68" t="s">
        <v>2765</v>
      </c>
      <c r="K1952" s="57" t="s">
        <v>324</v>
      </c>
      <c r="L1952" s="58">
        <v>1949</v>
      </c>
      <c r="M1952" s="32" t="s">
        <v>8334</v>
      </c>
      <c r="N1952" s="32" t="s">
        <v>2264</v>
      </c>
    </row>
    <row r="1953" spans="1:14" ht="18" customHeight="1" x14ac:dyDescent="0.25">
      <c r="A1953" s="59" t="s">
        <v>8335</v>
      </c>
      <c r="B1953" s="60" t="s">
        <v>8336</v>
      </c>
      <c r="C1953" s="60" t="s">
        <v>8336</v>
      </c>
      <c r="D1953" s="60" t="s">
        <v>3337</v>
      </c>
      <c r="E1953" s="61" t="s">
        <v>2265</v>
      </c>
      <c r="F1953" s="60" t="s">
        <v>2266</v>
      </c>
      <c r="G1953" s="62" t="s">
        <v>8312</v>
      </c>
      <c r="H1953" s="63" t="s">
        <v>2763</v>
      </c>
      <c r="I1953" s="64" t="s">
        <v>2764</v>
      </c>
      <c r="J1953" s="63" t="s">
        <v>2765</v>
      </c>
      <c r="K1953" s="65" t="s">
        <v>324</v>
      </c>
      <c r="L1953" s="66">
        <v>1950</v>
      </c>
      <c r="M1953" s="32" t="s">
        <v>8337</v>
      </c>
      <c r="N1953" s="32" t="s">
        <v>2264</v>
      </c>
    </row>
    <row r="1954" spans="1:14" ht="18" customHeight="1" x14ac:dyDescent="0.25">
      <c r="A1954" s="53" t="s">
        <v>8338</v>
      </c>
      <c r="B1954" s="54" t="s">
        <v>8339</v>
      </c>
      <c r="C1954" s="54" t="s">
        <v>8339</v>
      </c>
      <c r="D1954" s="54" t="s">
        <v>3337</v>
      </c>
      <c r="E1954" s="55" t="s">
        <v>2265</v>
      </c>
      <c r="F1954" s="54" t="s">
        <v>2266</v>
      </c>
      <c r="G1954" s="67" t="s">
        <v>8312</v>
      </c>
      <c r="H1954" s="68" t="s">
        <v>2763</v>
      </c>
      <c r="I1954" s="69" t="s">
        <v>2764</v>
      </c>
      <c r="J1954" s="68" t="s">
        <v>2765</v>
      </c>
      <c r="K1954" s="57" t="s">
        <v>324</v>
      </c>
      <c r="L1954" s="58">
        <v>1951</v>
      </c>
      <c r="M1954" s="32" t="s">
        <v>8340</v>
      </c>
      <c r="N1954" s="32" t="s">
        <v>2264</v>
      </c>
    </row>
    <row r="1955" spans="1:14" ht="18" customHeight="1" x14ac:dyDescent="0.25">
      <c r="A1955" s="59" t="s">
        <v>8341</v>
      </c>
      <c r="B1955" s="60" t="s">
        <v>8342</v>
      </c>
      <c r="C1955" s="60" t="s">
        <v>8342</v>
      </c>
      <c r="D1955" s="60" t="s">
        <v>3337</v>
      </c>
      <c r="E1955" s="61" t="s">
        <v>2265</v>
      </c>
      <c r="F1955" s="60" t="s">
        <v>2266</v>
      </c>
      <c r="G1955" s="62" t="s">
        <v>8312</v>
      </c>
      <c r="H1955" s="63" t="s">
        <v>2763</v>
      </c>
      <c r="I1955" s="64" t="s">
        <v>2764</v>
      </c>
      <c r="J1955" s="63" t="s">
        <v>2765</v>
      </c>
      <c r="K1955" s="65" t="s">
        <v>324</v>
      </c>
      <c r="L1955" s="66">
        <v>1952</v>
      </c>
      <c r="M1955" s="32" t="s">
        <v>8343</v>
      </c>
      <c r="N1955" s="32" t="s">
        <v>2264</v>
      </c>
    </row>
    <row r="1956" spans="1:14" ht="18" customHeight="1" x14ac:dyDescent="0.25">
      <c r="A1956" s="53" t="s">
        <v>8344</v>
      </c>
      <c r="B1956" s="54" t="s">
        <v>8345</v>
      </c>
      <c r="C1956" s="54" t="s">
        <v>8345</v>
      </c>
      <c r="D1956" s="54" t="s">
        <v>3337</v>
      </c>
      <c r="E1956" s="55" t="s">
        <v>2265</v>
      </c>
      <c r="F1956" s="54" t="s">
        <v>2266</v>
      </c>
      <c r="G1956" s="67" t="s">
        <v>8312</v>
      </c>
      <c r="H1956" s="68" t="s">
        <v>2763</v>
      </c>
      <c r="I1956" s="69" t="s">
        <v>2764</v>
      </c>
      <c r="J1956" s="68" t="s">
        <v>2765</v>
      </c>
      <c r="K1956" s="57" t="s">
        <v>324</v>
      </c>
      <c r="L1956" s="58">
        <v>1953</v>
      </c>
      <c r="M1956" s="32" t="s">
        <v>8346</v>
      </c>
      <c r="N1956" s="32" t="s">
        <v>2264</v>
      </c>
    </row>
    <row r="1957" spans="1:14" ht="18" customHeight="1" x14ac:dyDescent="0.25">
      <c r="A1957" s="59" t="s">
        <v>8347</v>
      </c>
      <c r="B1957" s="60" t="s">
        <v>8348</v>
      </c>
      <c r="C1957" s="60" t="s">
        <v>8348</v>
      </c>
      <c r="D1957" s="60" t="s">
        <v>3337</v>
      </c>
      <c r="E1957" s="61" t="s">
        <v>2265</v>
      </c>
      <c r="F1957" s="60" t="s">
        <v>2266</v>
      </c>
      <c r="G1957" s="62" t="s">
        <v>8312</v>
      </c>
      <c r="H1957" s="63" t="s">
        <v>2763</v>
      </c>
      <c r="I1957" s="64" t="s">
        <v>2764</v>
      </c>
      <c r="J1957" s="63" t="s">
        <v>2765</v>
      </c>
      <c r="K1957" s="65" t="s">
        <v>324</v>
      </c>
      <c r="L1957" s="66">
        <v>1954</v>
      </c>
      <c r="M1957" s="32" t="s">
        <v>8349</v>
      </c>
      <c r="N1957" s="32" t="s">
        <v>2264</v>
      </c>
    </row>
    <row r="1958" spans="1:14" ht="18" customHeight="1" x14ac:dyDescent="0.25">
      <c r="A1958" s="53" t="s">
        <v>8350</v>
      </c>
      <c r="B1958" s="54" t="s">
        <v>8351</v>
      </c>
      <c r="C1958" s="54" t="s">
        <v>8351</v>
      </c>
      <c r="D1958" s="54" t="s">
        <v>3337</v>
      </c>
      <c r="E1958" s="55" t="s">
        <v>2265</v>
      </c>
      <c r="F1958" s="54" t="s">
        <v>2266</v>
      </c>
      <c r="G1958" s="67" t="s">
        <v>8312</v>
      </c>
      <c r="H1958" s="68" t="s">
        <v>2763</v>
      </c>
      <c r="I1958" s="69" t="s">
        <v>2764</v>
      </c>
      <c r="J1958" s="68" t="s">
        <v>2765</v>
      </c>
      <c r="K1958" s="57" t="s">
        <v>324</v>
      </c>
      <c r="L1958" s="58">
        <v>1955</v>
      </c>
      <c r="M1958" s="32" t="s">
        <v>8352</v>
      </c>
      <c r="N1958" s="32" t="s">
        <v>2264</v>
      </c>
    </row>
    <row r="1959" spans="1:14" ht="18" customHeight="1" x14ac:dyDescent="0.25">
      <c r="A1959" s="59" t="s">
        <v>8353</v>
      </c>
      <c r="B1959" s="60" t="s">
        <v>8354</v>
      </c>
      <c r="C1959" s="60" t="s">
        <v>8354</v>
      </c>
      <c r="D1959" s="60" t="s">
        <v>3337</v>
      </c>
      <c r="E1959" s="61" t="s">
        <v>2265</v>
      </c>
      <c r="F1959" s="60" t="s">
        <v>2266</v>
      </c>
      <c r="G1959" s="62" t="s">
        <v>8312</v>
      </c>
      <c r="H1959" s="63" t="s">
        <v>2763</v>
      </c>
      <c r="I1959" s="64" t="s">
        <v>2764</v>
      </c>
      <c r="J1959" s="63" t="s">
        <v>2765</v>
      </c>
      <c r="K1959" s="65" t="s">
        <v>324</v>
      </c>
      <c r="L1959" s="66">
        <v>1956</v>
      </c>
      <c r="M1959" s="32" t="s">
        <v>8355</v>
      </c>
      <c r="N1959" s="32" t="s">
        <v>2264</v>
      </c>
    </row>
    <row r="1960" spans="1:14" ht="18" customHeight="1" x14ac:dyDescent="0.25">
      <c r="A1960" s="53" t="s">
        <v>8356</v>
      </c>
      <c r="B1960" s="54" t="s">
        <v>8357</v>
      </c>
      <c r="C1960" s="54" t="s">
        <v>8357</v>
      </c>
      <c r="D1960" s="54" t="s">
        <v>3337</v>
      </c>
      <c r="E1960" s="55" t="s">
        <v>2265</v>
      </c>
      <c r="F1960" s="54" t="s">
        <v>2266</v>
      </c>
      <c r="G1960" s="67" t="s">
        <v>8312</v>
      </c>
      <c r="H1960" s="68" t="s">
        <v>2763</v>
      </c>
      <c r="I1960" s="69" t="s">
        <v>2764</v>
      </c>
      <c r="J1960" s="68" t="s">
        <v>2765</v>
      </c>
      <c r="K1960" s="57" t="s">
        <v>324</v>
      </c>
      <c r="L1960" s="58">
        <v>1957</v>
      </c>
      <c r="M1960" s="32" t="s">
        <v>8358</v>
      </c>
      <c r="N1960" s="32" t="s">
        <v>2264</v>
      </c>
    </row>
    <row r="1961" spans="1:14" ht="18" customHeight="1" x14ac:dyDescent="0.25">
      <c r="A1961" s="59" t="s">
        <v>8359</v>
      </c>
      <c r="B1961" s="60" t="s">
        <v>8360</v>
      </c>
      <c r="C1961" s="60" t="s">
        <v>8360</v>
      </c>
      <c r="D1961" s="60" t="s">
        <v>3337</v>
      </c>
      <c r="E1961" s="61" t="s">
        <v>2265</v>
      </c>
      <c r="F1961" s="60" t="s">
        <v>2266</v>
      </c>
      <c r="G1961" s="62" t="s">
        <v>8312</v>
      </c>
      <c r="H1961" s="63" t="s">
        <v>2763</v>
      </c>
      <c r="I1961" s="64" t="s">
        <v>2764</v>
      </c>
      <c r="J1961" s="63" t="s">
        <v>2765</v>
      </c>
      <c r="K1961" s="65" t="s">
        <v>324</v>
      </c>
      <c r="L1961" s="66">
        <v>1958</v>
      </c>
      <c r="M1961" s="32" t="s">
        <v>8361</v>
      </c>
      <c r="N1961" s="32" t="s">
        <v>2264</v>
      </c>
    </row>
    <row r="1962" spans="1:14" ht="18" customHeight="1" x14ac:dyDescent="0.25">
      <c r="A1962" s="53" t="s">
        <v>8362</v>
      </c>
      <c r="B1962" s="54" t="s">
        <v>8363</v>
      </c>
      <c r="C1962" s="54" t="s">
        <v>8363</v>
      </c>
      <c r="D1962" s="54" t="s">
        <v>3337</v>
      </c>
      <c r="E1962" s="55" t="s">
        <v>2265</v>
      </c>
      <c r="F1962" s="54" t="s">
        <v>2266</v>
      </c>
      <c r="G1962" s="67" t="s">
        <v>8312</v>
      </c>
      <c r="H1962" s="68" t="s">
        <v>2763</v>
      </c>
      <c r="I1962" s="69" t="s">
        <v>2764</v>
      </c>
      <c r="J1962" s="68" t="s">
        <v>2765</v>
      </c>
      <c r="K1962" s="57" t="s">
        <v>324</v>
      </c>
      <c r="L1962" s="58">
        <v>1959</v>
      </c>
      <c r="M1962" s="32" t="s">
        <v>8364</v>
      </c>
      <c r="N1962" s="32" t="s">
        <v>2264</v>
      </c>
    </row>
    <row r="1963" spans="1:14" ht="18" customHeight="1" x14ac:dyDescent="0.25">
      <c r="A1963" s="59" t="s">
        <v>8365</v>
      </c>
      <c r="B1963" s="60" t="s">
        <v>8366</v>
      </c>
      <c r="C1963" s="60" t="s">
        <v>8366</v>
      </c>
      <c r="D1963" s="60" t="s">
        <v>3337</v>
      </c>
      <c r="E1963" s="61" t="s">
        <v>2265</v>
      </c>
      <c r="F1963" s="60" t="s">
        <v>2266</v>
      </c>
      <c r="G1963" s="62" t="s">
        <v>8312</v>
      </c>
      <c r="H1963" s="63" t="s">
        <v>2763</v>
      </c>
      <c r="I1963" s="64" t="s">
        <v>2764</v>
      </c>
      <c r="J1963" s="63" t="s">
        <v>2765</v>
      </c>
      <c r="K1963" s="65" t="s">
        <v>324</v>
      </c>
      <c r="L1963" s="66">
        <v>1960</v>
      </c>
      <c r="M1963" s="32" t="s">
        <v>8367</v>
      </c>
      <c r="N1963" s="32" t="s">
        <v>2264</v>
      </c>
    </row>
    <row r="1964" spans="1:14" ht="18" customHeight="1" x14ac:dyDescent="0.25">
      <c r="A1964" s="53" t="s">
        <v>8368</v>
      </c>
      <c r="B1964" s="54" t="s">
        <v>8369</v>
      </c>
      <c r="C1964" s="54" t="s">
        <v>8369</v>
      </c>
      <c r="D1964" s="54" t="s">
        <v>3337</v>
      </c>
      <c r="E1964" s="55" t="s">
        <v>2265</v>
      </c>
      <c r="F1964" s="54" t="s">
        <v>2266</v>
      </c>
      <c r="G1964" s="67" t="s">
        <v>8312</v>
      </c>
      <c r="H1964" s="68" t="s">
        <v>2763</v>
      </c>
      <c r="I1964" s="69" t="s">
        <v>2764</v>
      </c>
      <c r="J1964" s="68" t="s">
        <v>2765</v>
      </c>
      <c r="K1964" s="57" t="s">
        <v>324</v>
      </c>
      <c r="L1964" s="58">
        <v>1961</v>
      </c>
      <c r="M1964" s="32" t="s">
        <v>8370</v>
      </c>
      <c r="N1964" s="32" t="s">
        <v>2264</v>
      </c>
    </row>
    <row r="1965" spans="1:14" ht="18" customHeight="1" x14ac:dyDescent="0.25">
      <c r="A1965" s="59" t="s">
        <v>8371</v>
      </c>
      <c r="B1965" s="60" t="s">
        <v>8372</v>
      </c>
      <c r="C1965" s="60" t="s">
        <v>8372</v>
      </c>
      <c r="D1965" s="60" t="s">
        <v>3337</v>
      </c>
      <c r="E1965" s="61" t="s">
        <v>2265</v>
      </c>
      <c r="F1965" s="60" t="s">
        <v>2266</v>
      </c>
      <c r="G1965" s="62" t="s">
        <v>8312</v>
      </c>
      <c r="H1965" s="63" t="s">
        <v>2763</v>
      </c>
      <c r="I1965" s="64" t="s">
        <v>2764</v>
      </c>
      <c r="J1965" s="63" t="s">
        <v>2765</v>
      </c>
      <c r="K1965" s="65" t="s">
        <v>324</v>
      </c>
      <c r="L1965" s="66">
        <v>1962</v>
      </c>
      <c r="M1965" s="32" t="s">
        <v>8373</v>
      </c>
      <c r="N1965" s="32" t="s">
        <v>2264</v>
      </c>
    </row>
    <row r="1966" spans="1:14" ht="18" customHeight="1" x14ac:dyDescent="0.25">
      <c r="A1966" s="53" t="s">
        <v>8374</v>
      </c>
      <c r="B1966" s="54" t="s">
        <v>8375</v>
      </c>
      <c r="C1966" s="54" t="s">
        <v>8375</v>
      </c>
      <c r="D1966" s="54" t="s">
        <v>3337</v>
      </c>
      <c r="E1966" s="55" t="s">
        <v>2265</v>
      </c>
      <c r="F1966" s="54" t="s">
        <v>2266</v>
      </c>
      <c r="G1966" s="67" t="s">
        <v>8312</v>
      </c>
      <c r="H1966" s="68" t="s">
        <v>2763</v>
      </c>
      <c r="I1966" s="69" t="s">
        <v>2764</v>
      </c>
      <c r="J1966" s="68" t="s">
        <v>2765</v>
      </c>
      <c r="K1966" s="57" t="s">
        <v>324</v>
      </c>
      <c r="L1966" s="58">
        <v>1963</v>
      </c>
      <c r="M1966" s="32" t="s">
        <v>8376</v>
      </c>
      <c r="N1966" s="32" t="s">
        <v>2264</v>
      </c>
    </row>
    <row r="1967" spans="1:14" ht="18" customHeight="1" x14ac:dyDescent="0.25">
      <c r="A1967" s="59" t="s">
        <v>8377</v>
      </c>
      <c r="B1967" s="60" t="s">
        <v>8378</v>
      </c>
      <c r="C1967" s="60" t="s">
        <v>8378</v>
      </c>
      <c r="D1967" s="60" t="s">
        <v>3337</v>
      </c>
      <c r="E1967" s="61" t="s">
        <v>2265</v>
      </c>
      <c r="F1967" s="60" t="s">
        <v>2266</v>
      </c>
      <c r="G1967" s="62" t="s">
        <v>8312</v>
      </c>
      <c r="H1967" s="63" t="s">
        <v>2763</v>
      </c>
      <c r="I1967" s="64" t="s">
        <v>2764</v>
      </c>
      <c r="J1967" s="63" t="s">
        <v>2765</v>
      </c>
      <c r="K1967" s="65" t="s">
        <v>324</v>
      </c>
      <c r="L1967" s="66">
        <v>1964</v>
      </c>
      <c r="M1967" s="32" t="s">
        <v>8379</v>
      </c>
      <c r="N1967" s="32" t="s">
        <v>2264</v>
      </c>
    </row>
    <row r="1968" spans="1:14" ht="18" customHeight="1" x14ac:dyDescent="0.25">
      <c r="A1968" s="53" t="s">
        <v>8380</v>
      </c>
      <c r="B1968" s="54" t="s">
        <v>8381</v>
      </c>
      <c r="C1968" s="54" t="s">
        <v>8381</v>
      </c>
      <c r="D1968" s="54" t="s">
        <v>3337</v>
      </c>
      <c r="E1968" s="55" t="s">
        <v>2265</v>
      </c>
      <c r="F1968" s="54" t="s">
        <v>2266</v>
      </c>
      <c r="G1968" s="67" t="s">
        <v>8312</v>
      </c>
      <c r="H1968" s="68" t="s">
        <v>2763</v>
      </c>
      <c r="I1968" s="69" t="s">
        <v>2764</v>
      </c>
      <c r="J1968" s="68" t="s">
        <v>2765</v>
      </c>
      <c r="K1968" s="57" t="s">
        <v>324</v>
      </c>
      <c r="L1968" s="58">
        <v>1965</v>
      </c>
      <c r="M1968" s="32" t="s">
        <v>8382</v>
      </c>
      <c r="N1968" s="32" t="s">
        <v>2264</v>
      </c>
    </row>
    <row r="1969" spans="1:14" ht="18" customHeight="1" x14ac:dyDescent="0.25">
      <c r="A1969" s="73" t="s">
        <v>2265</v>
      </c>
      <c r="B1969" s="60" t="s">
        <v>2266</v>
      </c>
      <c r="C1969" s="61"/>
      <c r="D1969" s="61"/>
      <c r="E1969" s="61" t="s">
        <v>2265</v>
      </c>
      <c r="F1969" s="60" t="s">
        <v>2266</v>
      </c>
      <c r="G1969" s="62"/>
      <c r="H1969" s="63"/>
      <c r="I1969" s="64"/>
      <c r="J1969" s="63"/>
      <c r="K1969" s="65" t="s">
        <v>2740</v>
      </c>
      <c r="L1969" s="66">
        <v>1966</v>
      </c>
      <c r="M1969" s="32" t="s">
        <v>2264</v>
      </c>
      <c r="N1969" s="32" t="s">
        <v>2264</v>
      </c>
    </row>
    <row r="1970" spans="1:14" ht="18" customHeight="1" x14ac:dyDescent="0.25">
      <c r="A1970" s="53" t="s">
        <v>8383</v>
      </c>
      <c r="B1970" s="54" t="s">
        <v>8384</v>
      </c>
      <c r="C1970" s="54" t="s">
        <v>8384</v>
      </c>
      <c r="D1970" s="54" t="s">
        <v>3228</v>
      </c>
      <c r="E1970" s="55" t="s">
        <v>2273</v>
      </c>
      <c r="F1970" s="54" t="s">
        <v>2274</v>
      </c>
      <c r="G1970" s="67" t="s">
        <v>2906</v>
      </c>
      <c r="H1970" s="68" t="s">
        <v>2763</v>
      </c>
      <c r="I1970" s="69" t="s">
        <v>2764</v>
      </c>
      <c r="J1970" s="68" t="s">
        <v>2765</v>
      </c>
      <c r="K1970" s="57" t="s">
        <v>324</v>
      </c>
      <c r="L1970" s="58">
        <v>1967</v>
      </c>
      <c r="M1970" s="32" t="s">
        <v>8385</v>
      </c>
      <c r="N1970" s="32" t="s">
        <v>2272</v>
      </c>
    </row>
    <row r="1971" spans="1:14" ht="18" customHeight="1" x14ac:dyDescent="0.25">
      <c r="A1971" s="59" t="s">
        <v>8386</v>
      </c>
      <c r="B1971" s="60" t="s">
        <v>8387</v>
      </c>
      <c r="C1971" s="60" t="s">
        <v>8387</v>
      </c>
      <c r="D1971" s="60" t="s">
        <v>3228</v>
      </c>
      <c r="E1971" s="61" t="s">
        <v>2273</v>
      </c>
      <c r="F1971" s="60" t="s">
        <v>2274</v>
      </c>
      <c r="G1971" s="62" t="s">
        <v>2906</v>
      </c>
      <c r="H1971" s="63" t="s">
        <v>2763</v>
      </c>
      <c r="I1971" s="64" t="s">
        <v>2764</v>
      </c>
      <c r="J1971" s="63" t="s">
        <v>2765</v>
      </c>
      <c r="K1971" s="65" t="s">
        <v>324</v>
      </c>
      <c r="L1971" s="66">
        <v>1968</v>
      </c>
      <c r="M1971" s="32" t="s">
        <v>8388</v>
      </c>
      <c r="N1971" s="32" t="s">
        <v>2272</v>
      </c>
    </row>
    <row r="1972" spans="1:14" ht="18" customHeight="1" x14ac:dyDescent="0.25">
      <c r="A1972" s="53" t="s">
        <v>8389</v>
      </c>
      <c r="B1972" s="54" t="s">
        <v>8390</v>
      </c>
      <c r="C1972" s="54" t="s">
        <v>8390</v>
      </c>
      <c r="D1972" s="54" t="s">
        <v>3228</v>
      </c>
      <c r="E1972" s="55" t="s">
        <v>2273</v>
      </c>
      <c r="F1972" s="54" t="s">
        <v>2274</v>
      </c>
      <c r="G1972" s="67" t="s">
        <v>2906</v>
      </c>
      <c r="H1972" s="68" t="s">
        <v>2763</v>
      </c>
      <c r="I1972" s="69" t="s">
        <v>2764</v>
      </c>
      <c r="J1972" s="68" t="s">
        <v>2765</v>
      </c>
      <c r="K1972" s="57" t="s">
        <v>324</v>
      </c>
      <c r="L1972" s="58">
        <v>1969</v>
      </c>
      <c r="M1972" s="32" t="s">
        <v>8391</v>
      </c>
      <c r="N1972" s="32" t="s">
        <v>2272</v>
      </c>
    </row>
    <row r="1973" spans="1:14" ht="18" customHeight="1" x14ac:dyDescent="0.25">
      <c r="A1973" s="59" t="s">
        <v>8392</v>
      </c>
      <c r="B1973" s="60" t="s">
        <v>8393</v>
      </c>
      <c r="C1973" s="60" t="s">
        <v>8393</v>
      </c>
      <c r="D1973" s="60" t="s">
        <v>3228</v>
      </c>
      <c r="E1973" s="61" t="s">
        <v>2273</v>
      </c>
      <c r="F1973" s="60" t="s">
        <v>2274</v>
      </c>
      <c r="G1973" s="62" t="s">
        <v>2906</v>
      </c>
      <c r="H1973" s="63" t="s">
        <v>2763</v>
      </c>
      <c r="I1973" s="64" t="s">
        <v>2764</v>
      </c>
      <c r="J1973" s="63" t="s">
        <v>2765</v>
      </c>
      <c r="K1973" s="65" t="s">
        <v>324</v>
      </c>
      <c r="L1973" s="66">
        <v>1970</v>
      </c>
      <c r="M1973" s="32" t="s">
        <v>8394</v>
      </c>
      <c r="N1973" s="32" t="s">
        <v>2272</v>
      </c>
    </row>
    <row r="1974" spans="1:14" ht="18" customHeight="1" x14ac:dyDescent="0.25">
      <c r="A1974" s="53" t="s">
        <v>8395</v>
      </c>
      <c r="B1974" s="54" t="s">
        <v>8396</v>
      </c>
      <c r="C1974" s="54" t="s">
        <v>8396</v>
      </c>
      <c r="D1974" s="54" t="s">
        <v>3228</v>
      </c>
      <c r="E1974" s="55" t="s">
        <v>2273</v>
      </c>
      <c r="F1974" s="54" t="s">
        <v>2274</v>
      </c>
      <c r="G1974" s="67" t="s">
        <v>2906</v>
      </c>
      <c r="H1974" s="68" t="s">
        <v>2763</v>
      </c>
      <c r="I1974" s="69" t="s">
        <v>2764</v>
      </c>
      <c r="J1974" s="68" t="s">
        <v>2765</v>
      </c>
      <c r="K1974" s="57" t="s">
        <v>324</v>
      </c>
      <c r="L1974" s="58">
        <v>1971</v>
      </c>
      <c r="M1974" s="32" t="s">
        <v>8397</v>
      </c>
      <c r="N1974" s="32" t="s">
        <v>2272</v>
      </c>
    </row>
    <row r="1975" spans="1:14" ht="18" customHeight="1" x14ac:dyDescent="0.25">
      <c r="A1975" s="59" t="s">
        <v>8398</v>
      </c>
      <c r="B1975" s="60" t="s">
        <v>8399</v>
      </c>
      <c r="C1975" s="60" t="s">
        <v>8399</v>
      </c>
      <c r="D1975" s="60" t="s">
        <v>3228</v>
      </c>
      <c r="E1975" s="61" t="s">
        <v>2273</v>
      </c>
      <c r="F1975" s="60" t="s">
        <v>2274</v>
      </c>
      <c r="G1975" s="62" t="s">
        <v>2906</v>
      </c>
      <c r="H1975" s="63" t="s">
        <v>2763</v>
      </c>
      <c r="I1975" s="64" t="s">
        <v>2764</v>
      </c>
      <c r="J1975" s="63" t="s">
        <v>2765</v>
      </c>
      <c r="K1975" s="65" t="s">
        <v>324</v>
      </c>
      <c r="L1975" s="66">
        <v>1972</v>
      </c>
      <c r="M1975" s="32" t="s">
        <v>8400</v>
      </c>
      <c r="N1975" s="32" t="s">
        <v>2272</v>
      </c>
    </row>
    <row r="1976" spans="1:14" ht="18" customHeight="1" x14ac:dyDescent="0.25">
      <c r="A1976" s="53" t="s">
        <v>8401</v>
      </c>
      <c r="B1976" s="54" t="s">
        <v>8402</v>
      </c>
      <c r="C1976" s="54" t="s">
        <v>8402</v>
      </c>
      <c r="D1976" s="54" t="s">
        <v>3228</v>
      </c>
      <c r="E1976" s="55" t="s">
        <v>2273</v>
      </c>
      <c r="F1976" s="54" t="s">
        <v>2274</v>
      </c>
      <c r="G1976" s="67" t="s">
        <v>2906</v>
      </c>
      <c r="H1976" s="68" t="s">
        <v>2763</v>
      </c>
      <c r="I1976" s="69" t="s">
        <v>2764</v>
      </c>
      <c r="J1976" s="68" t="s">
        <v>2765</v>
      </c>
      <c r="K1976" s="57" t="s">
        <v>324</v>
      </c>
      <c r="L1976" s="58">
        <v>1973</v>
      </c>
      <c r="M1976" s="32" t="s">
        <v>8403</v>
      </c>
      <c r="N1976" s="32" t="s">
        <v>2272</v>
      </c>
    </row>
    <row r="1977" spans="1:14" ht="18" customHeight="1" x14ac:dyDescent="0.25">
      <c r="A1977" s="59" t="s">
        <v>8404</v>
      </c>
      <c r="B1977" s="60" t="s">
        <v>8405</v>
      </c>
      <c r="C1977" s="60" t="s">
        <v>8405</v>
      </c>
      <c r="D1977" s="60" t="s">
        <v>3228</v>
      </c>
      <c r="E1977" s="61" t="s">
        <v>2273</v>
      </c>
      <c r="F1977" s="60" t="s">
        <v>2274</v>
      </c>
      <c r="G1977" s="62" t="s">
        <v>2906</v>
      </c>
      <c r="H1977" s="63" t="s">
        <v>2763</v>
      </c>
      <c r="I1977" s="64" t="s">
        <v>2764</v>
      </c>
      <c r="J1977" s="63" t="s">
        <v>2765</v>
      </c>
      <c r="K1977" s="65" t="s">
        <v>324</v>
      </c>
      <c r="L1977" s="66">
        <v>1974</v>
      </c>
      <c r="M1977" s="32" t="s">
        <v>8406</v>
      </c>
      <c r="N1977" s="32" t="s">
        <v>2272</v>
      </c>
    </row>
    <row r="1978" spans="1:14" ht="18" customHeight="1" x14ac:dyDescent="0.25">
      <c r="A1978" s="53" t="s">
        <v>8407</v>
      </c>
      <c r="B1978" s="54" t="s">
        <v>8408</v>
      </c>
      <c r="C1978" s="54" t="s">
        <v>8408</v>
      </c>
      <c r="D1978" s="54" t="s">
        <v>3228</v>
      </c>
      <c r="E1978" s="55" t="s">
        <v>2273</v>
      </c>
      <c r="F1978" s="54" t="s">
        <v>2274</v>
      </c>
      <c r="G1978" s="67" t="s">
        <v>2906</v>
      </c>
      <c r="H1978" s="68" t="s">
        <v>2763</v>
      </c>
      <c r="I1978" s="69" t="s">
        <v>2764</v>
      </c>
      <c r="J1978" s="68" t="s">
        <v>2765</v>
      </c>
      <c r="K1978" s="57" t="s">
        <v>324</v>
      </c>
      <c r="L1978" s="58">
        <v>1975</v>
      </c>
      <c r="M1978" s="32" t="s">
        <v>8409</v>
      </c>
      <c r="N1978" s="32" t="s">
        <v>2272</v>
      </c>
    </row>
    <row r="1979" spans="1:14" ht="18" customHeight="1" x14ac:dyDescent="0.25">
      <c r="A1979" s="59" t="s">
        <v>8410</v>
      </c>
      <c r="B1979" s="60" t="s">
        <v>8411</v>
      </c>
      <c r="C1979" s="60" t="s">
        <v>8411</v>
      </c>
      <c r="D1979" s="60" t="s">
        <v>3228</v>
      </c>
      <c r="E1979" s="61" t="s">
        <v>2273</v>
      </c>
      <c r="F1979" s="60" t="s">
        <v>2274</v>
      </c>
      <c r="G1979" s="62" t="s">
        <v>2906</v>
      </c>
      <c r="H1979" s="63" t="s">
        <v>2763</v>
      </c>
      <c r="I1979" s="64" t="s">
        <v>2764</v>
      </c>
      <c r="J1979" s="63" t="s">
        <v>2765</v>
      </c>
      <c r="K1979" s="65" t="s">
        <v>324</v>
      </c>
      <c r="L1979" s="66">
        <v>1976</v>
      </c>
      <c r="M1979" s="32" t="s">
        <v>8412</v>
      </c>
      <c r="N1979" s="32" t="s">
        <v>2272</v>
      </c>
    </row>
    <row r="1980" spans="1:14" ht="18" customHeight="1" x14ac:dyDescent="0.25">
      <c r="A1980" s="53" t="s">
        <v>8413</v>
      </c>
      <c r="B1980" s="54" t="s">
        <v>8414</v>
      </c>
      <c r="C1980" s="54" t="s">
        <v>8414</v>
      </c>
      <c r="D1980" s="54" t="s">
        <v>3228</v>
      </c>
      <c r="E1980" s="55" t="s">
        <v>2273</v>
      </c>
      <c r="F1980" s="54" t="s">
        <v>2274</v>
      </c>
      <c r="G1980" s="67" t="s">
        <v>2906</v>
      </c>
      <c r="H1980" s="68" t="s">
        <v>2763</v>
      </c>
      <c r="I1980" s="69" t="s">
        <v>2764</v>
      </c>
      <c r="J1980" s="68" t="s">
        <v>2765</v>
      </c>
      <c r="K1980" s="57" t="s">
        <v>324</v>
      </c>
      <c r="L1980" s="58">
        <v>1977</v>
      </c>
      <c r="M1980" s="32" t="s">
        <v>8415</v>
      </c>
      <c r="N1980" s="32" t="s">
        <v>2272</v>
      </c>
    </row>
    <row r="1981" spans="1:14" ht="18" customHeight="1" x14ac:dyDescent="0.25">
      <c r="A1981" s="59" t="s">
        <v>8416</v>
      </c>
      <c r="B1981" s="60" t="s">
        <v>8417</v>
      </c>
      <c r="C1981" s="60" t="s">
        <v>8417</v>
      </c>
      <c r="D1981" s="60" t="s">
        <v>3228</v>
      </c>
      <c r="E1981" s="61" t="s">
        <v>2273</v>
      </c>
      <c r="F1981" s="60" t="s">
        <v>2274</v>
      </c>
      <c r="G1981" s="62" t="s">
        <v>2906</v>
      </c>
      <c r="H1981" s="63" t="s">
        <v>2763</v>
      </c>
      <c r="I1981" s="64" t="s">
        <v>2764</v>
      </c>
      <c r="J1981" s="63" t="s">
        <v>2765</v>
      </c>
      <c r="K1981" s="65" t="s">
        <v>324</v>
      </c>
      <c r="L1981" s="66">
        <v>1978</v>
      </c>
      <c r="M1981" s="32" t="s">
        <v>8418</v>
      </c>
      <c r="N1981" s="32" t="s">
        <v>2272</v>
      </c>
    </row>
    <row r="1982" spans="1:14" ht="18" customHeight="1" x14ac:dyDescent="0.25">
      <c r="A1982" s="72" t="s">
        <v>2273</v>
      </c>
      <c r="B1982" s="54" t="s">
        <v>2274</v>
      </c>
      <c r="C1982" s="55"/>
      <c r="D1982" s="55"/>
      <c r="E1982" s="55" t="s">
        <v>2273</v>
      </c>
      <c r="F1982" s="54" t="s">
        <v>2274</v>
      </c>
      <c r="G1982" s="67"/>
      <c r="H1982" s="68"/>
      <c r="I1982" s="69"/>
      <c r="J1982" s="68"/>
      <c r="K1982" s="57" t="s">
        <v>2740</v>
      </c>
      <c r="L1982" s="58">
        <v>1979</v>
      </c>
      <c r="M1982" s="32" t="s">
        <v>2272</v>
      </c>
      <c r="N1982" s="32" t="s">
        <v>2272</v>
      </c>
    </row>
    <row r="1983" spans="1:14" ht="18" customHeight="1" x14ac:dyDescent="0.25">
      <c r="A1983" s="59" t="s">
        <v>8419</v>
      </c>
      <c r="B1983" s="60" t="s">
        <v>8420</v>
      </c>
      <c r="C1983" s="60" t="s">
        <v>8420</v>
      </c>
      <c r="D1983" s="60" t="s">
        <v>2761</v>
      </c>
      <c r="E1983" s="61" t="s">
        <v>2278</v>
      </c>
      <c r="F1983" s="60" t="s">
        <v>2279</v>
      </c>
      <c r="G1983" s="62" t="s">
        <v>3074</v>
      </c>
      <c r="H1983" s="63" t="s">
        <v>2763</v>
      </c>
      <c r="I1983" s="64" t="s">
        <v>2764</v>
      </c>
      <c r="J1983" s="63" t="s">
        <v>2765</v>
      </c>
      <c r="K1983" s="65" t="s">
        <v>324</v>
      </c>
      <c r="L1983" s="66">
        <v>1980</v>
      </c>
      <c r="M1983" s="32" t="s">
        <v>8421</v>
      </c>
      <c r="N1983" s="32" t="s">
        <v>2277</v>
      </c>
    </row>
    <row r="1984" spans="1:14" ht="18" customHeight="1" x14ac:dyDescent="0.25">
      <c r="A1984" s="53" t="s">
        <v>8422</v>
      </c>
      <c r="B1984" s="54" t="s">
        <v>8423</v>
      </c>
      <c r="C1984" s="54" t="s">
        <v>8423</v>
      </c>
      <c r="D1984" s="54" t="s">
        <v>2761</v>
      </c>
      <c r="E1984" s="55" t="s">
        <v>2278</v>
      </c>
      <c r="F1984" s="54" t="s">
        <v>2279</v>
      </c>
      <c r="G1984" s="67" t="s">
        <v>3074</v>
      </c>
      <c r="H1984" s="68" t="s">
        <v>2763</v>
      </c>
      <c r="I1984" s="69" t="s">
        <v>2764</v>
      </c>
      <c r="J1984" s="68" t="s">
        <v>2765</v>
      </c>
      <c r="K1984" s="57" t="s">
        <v>324</v>
      </c>
      <c r="L1984" s="58">
        <v>1981</v>
      </c>
      <c r="M1984" s="32" t="s">
        <v>8424</v>
      </c>
      <c r="N1984" s="32" t="s">
        <v>2277</v>
      </c>
    </row>
    <row r="1985" spans="1:14" ht="18" customHeight="1" x14ac:dyDescent="0.25">
      <c r="A1985" s="59" t="s">
        <v>8425</v>
      </c>
      <c r="B1985" s="60" t="s">
        <v>8426</v>
      </c>
      <c r="C1985" s="60" t="s">
        <v>8426</v>
      </c>
      <c r="D1985" s="60" t="s">
        <v>2761</v>
      </c>
      <c r="E1985" s="61" t="s">
        <v>2278</v>
      </c>
      <c r="F1985" s="60" t="s">
        <v>2279</v>
      </c>
      <c r="G1985" s="62" t="s">
        <v>3074</v>
      </c>
      <c r="H1985" s="63" t="s">
        <v>2763</v>
      </c>
      <c r="I1985" s="64" t="s">
        <v>2764</v>
      </c>
      <c r="J1985" s="63" t="s">
        <v>2765</v>
      </c>
      <c r="K1985" s="65" t="s">
        <v>324</v>
      </c>
      <c r="L1985" s="66">
        <v>1982</v>
      </c>
      <c r="M1985" s="32" t="s">
        <v>8427</v>
      </c>
      <c r="N1985" s="32" t="s">
        <v>2277</v>
      </c>
    </row>
    <row r="1986" spans="1:14" ht="18" customHeight="1" x14ac:dyDescent="0.25">
      <c r="A1986" s="53" t="s">
        <v>8428</v>
      </c>
      <c r="B1986" s="54" t="s">
        <v>8429</v>
      </c>
      <c r="C1986" s="54" t="s">
        <v>8429</v>
      </c>
      <c r="D1986" s="54" t="s">
        <v>2761</v>
      </c>
      <c r="E1986" s="55" t="s">
        <v>2278</v>
      </c>
      <c r="F1986" s="54" t="s">
        <v>2279</v>
      </c>
      <c r="G1986" s="67" t="s">
        <v>3074</v>
      </c>
      <c r="H1986" s="68" t="s">
        <v>2763</v>
      </c>
      <c r="I1986" s="69" t="s">
        <v>2764</v>
      </c>
      <c r="J1986" s="68" t="s">
        <v>2765</v>
      </c>
      <c r="K1986" s="57" t="s">
        <v>324</v>
      </c>
      <c r="L1986" s="58">
        <v>1983</v>
      </c>
      <c r="M1986" s="32" t="s">
        <v>8430</v>
      </c>
      <c r="N1986" s="32" t="s">
        <v>2277</v>
      </c>
    </row>
    <row r="1987" spans="1:14" ht="18" customHeight="1" x14ac:dyDescent="0.25">
      <c r="A1987" s="59" t="s">
        <v>8431</v>
      </c>
      <c r="B1987" s="60" t="s">
        <v>8432</v>
      </c>
      <c r="C1987" s="60" t="s">
        <v>8432</v>
      </c>
      <c r="D1987" s="60" t="s">
        <v>2761</v>
      </c>
      <c r="E1987" s="61" t="s">
        <v>2278</v>
      </c>
      <c r="F1987" s="60" t="s">
        <v>2279</v>
      </c>
      <c r="G1987" s="62" t="s">
        <v>3074</v>
      </c>
      <c r="H1987" s="63" t="s">
        <v>2763</v>
      </c>
      <c r="I1987" s="64" t="s">
        <v>2764</v>
      </c>
      <c r="J1987" s="63" t="s">
        <v>2765</v>
      </c>
      <c r="K1987" s="65" t="s">
        <v>324</v>
      </c>
      <c r="L1987" s="66">
        <v>1984</v>
      </c>
      <c r="M1987" s="32" t="s">
        <v>8433</v>
      </c>
      <c r="N1987" s="32" t="s">
        <v>2277</v>
      </c>
    </row>
    <row r="1988" spans="1:14" ht="18" customHeight="1" x14ac:dyDescent="0.25">
      <c r="A1988" s="53" t="s">
        <v>8434</v>
      </c>
      <c r="B1988" s="54" t="s">
        <v>8435</v>
      </c>
      <c r="C1988" s="54" t="s">
        <v>8435</v>
      </c>
      <c r="D1988" s="54" t="s">
        <v>2761</v>
      </c>
      <c r="E1988" s="55" t="s">
        <v>2278</v>
      </c>
      <c r="F1988" s="54" t="s">
        <v>2279</v>
      </c>
      <c r="G1988" s="67" t="s">
        <v>3074</v>
      </c>
      <c r="H1988" s="68" t="s">
        <v>2763</v>
      </c>
      <c r="I1988" s="69" t="s">
        <v>2764</v>
      </c>
      <c r="J1988" s="68" t="s">
        <v>2765</v>
      </c>
      <c r="K1988" s="57" t="s">
        <v>324</v>
      </c>
      <c r="L1988" s="58">
        <v>1985</v>
      </c>
      <c r="M1988" s="32" t="s">
        <v>8436</v>
      </c>
      <c r="N1988" s="32" t="s">
        <v>2277</v>
      </c>
    </row>
    <row r="1989" spans="1:14" ht="18" customHeight="1" x14ac:dyDescent="0.25">
      <c r="A1989" s="59" t="s">
        <v>8437</v>
      </c>
      <c r="B1989" s="60" t="s">
        <v>8438</v>
      </c>
      <c r="C1989" s="60" t="s">
        <v>8438</v>
      </c>
      <c r="D1989" s="60" t="s">
        <v>8439</v>
      </c>
      <c r="E1989" s="61" t="s">
        <v>2278</v>
      </c>
      <c r="F1989" s="60" t="s">
        <v>2279</v>
      </c>
      <c r="G1989" s="62" t="s">
        <v>3074</v>
      </c>
      <c r="H1989" s="63" t="s">
        <v>2763</v>
      </c>
      <c r="I1989" s="64" t="s">
        <v>2764</v>
      </c>
      <c r="J1989" s="63" t="s">
        <v>2765</v>
      </c>
      <c r="K1989" s="65" t="s">
        <v>324</v>
      </c>
      <c r="L1989" s="66">
        <v>1986</v>
      </c>
      <c r="M1989" s="32" t="s">
        <v>8440</v>
      </c>
      <c r="N1989" s="32" t="s">
        <v>2277</v>
      </c>
    </row>
    <row r="1990" spans="1:14" ht="18" customHeight="1" x14ac:dyDescent="0.25">
      <c r="A1990" s="53" t="s">
        <v>8441</v>
      </c>
      <c r="B1990" s="54" t="s">
        <v>8442</v>
      </c>
      <c r="C1990" s="54" t="s">
        <v>8442</v>
      </c>
      <c r="D1990" s="54" t="s">
        <v>2761</v>
      </c>
      <c r="E1990" s="55" t="s">
        <v>2278</v>
      </c>
      <c r="F1990" s="54" t="s">
        <v>2279</v>
      </c>
      <c r="G1990" s="67" t="s">
        <v>3074</v>
      </c>
      <c r="H1990" s="68" t="s">
        <v>2763</v>
      </c>
      <c r="I1990" s="69" t="s">
        <v>2764</v>
      </c>
      <c r="J1990" s="68" t="s">
        <v>2765</v>
      </c>
      <c r="K1990" s="57" t="s">
        <v>324</v>
      </c>
      <c r="L1990" s="58">
        <v>1987</v>
      </c>
      <c r="M1990" s="32" t="s">
        <v>8443</v>
      </c>
      <c r="N1990" s="32" t="s">
        <v>2277</v>
      </c>
    </row>
    <row r="1991" spans="1:14" ht="18" customHeight="1" x14ac:dyDescent="0.25">
      <c r="A1991" s="59" t="s">
        <v>8444</v>
      </c>
      <c r="B1991" s="60" t="s">
        <v>8445</v>
      </c>
      <c r="C1991" s="60" t="s">
        <v>8445</v>
      </c>
      <c r="D1991" s="60" t="s">
        <v>2761</v>
      </c>
      <c r="E1991" s="61" t="s">
        <v>2278</v>
      </c>
      <c r="F1991" s="60" t="s">
        <v>2279</v>
      </c>
      <c r="G1991" s="62" t="s">
        <v>3074</v>
      </c>
      <c r="H1991" s="63" t="s">
        <v>2763</v>
      </c>
      <c r="I1991" s="64" t="s">
        <v>2764</v>
      </c>
      <c r="J1991" s="63" t="s">
        <v>2765</v>
      </c>
      <c r="K1991" s="65" t="s">
        <v>324</v>
      </c>
      <c r="L1991" s="66">
        <v>1988</v>
      </c>
      <c r="M1991" s="32" t="s">
        <v>8446</v>
      </c>
      <c r="N1991" s="32" t="s">
        <v>2277</v>
      </c>
    </row>
    <row r="1992" spans="1:14" ht="18" customHeight="1" x14ac:dyDescent="0.25">
      <c r="A1992" s="53" t="s">
        <v>8447</v>
      </c>
      <c r="B1992" s="54" t="s">
        <v>8448</v>
      </c>
      <c r="C1992" s="54" t="s">
        <v>8448</v>
      </c>
      <c r="D1992" s="54" t="s">
        <v>2761</v>
      </c>
      <c r="E1992" s="55" t="s">
        <v>2278</v>
      </c>
      <c r="F1992" s="54" t="s">
        <v>2279</v>
      </c>
      <c r="G1992" s="67" t="s">
        <v>3074</v>
      </c>
      <c r="H1992" s="68" t="s">
        <v>2763</v>
      </c>
      <c r="I1992" s="69" t="s">
        <v>2764</v>
      </c>
      <c r="J1992" s="68" t="s">
        <v>2765</v>
      </c>
      <c r="K1992" s="57" t="s">
        <v>324</v>
      </c>
      <c r="L1992" s="58">
        <v>1989</v>
      </c>
      <c r="M1992" s="32" t="s">
        <v>8449</v>
      </c>
      <c r="N1992" s="32" t="s">
        <v>2277</v>
      </c>
    </row>
    <row r="1993" spans="1:14" ht="18" customHeight="1" x14ac:dyDescent="0.25">
      <c r="A1993" s="59" t="s">
        <v>8450</v>
      </c>
      <c r="B1993" s="60" t="s">
        <v>8432</v>
      </c>
      <c r="C1993" s="60" t="s">
        <v>8432</v>
      </c>
      <c r="D1993" s="60" t="s">
        <v>3161</v>
      </c>
      <c r="E1993" s="61" t="s">
        <v>2278</v>
      </c>
      <c r="F1993" s="60" t="s">
        <v>2279</v>
      </c>
      <c r="G1993" s="62" t="s">
        <v>3074</v>
      </c>
      <c r="H1993" s="63" t="s">
        <v>2763</v>
      </c>
      <c r="I1993" s="64" t="s">
        <v>2764</v>
      </c>
      <c r="J1993" s="63" t="s">
        <v>2765</v>
      </c>
      <c r="K1993" s="65" t="s">
        <v>324</v>
      </c>
      <c r="L1993" s="66">
        <v>1990</v>
      </c>
      <c r="M1993" s="32" t="s">
        <v>8451</v>
      </c>
      <c r="N1993" s="32" t="s">
        <v>2277</v>
      </c>
    </row>
    <row r="1994" spans="1:14" ht="18" customHeight="1" x14ac:dyDescent="0.25">
      <c r="A1994" s="72" t="s">
        <v>2278</v>
      </c>
      <c r="B1994" s="54" t="s">
        <v>2279</v>
      </c>
      <c r="C1994" s="55"/>
      <c r="D1994" s="55"/>
      <c r="E1994" s="55" t="s">
        <v>2278</v>
      </c>
      <c r="F1994" s="54" t="s">
        <v>2279</v>
      </c>
      <c r="G1994" s="67"/>
      <c r="H1994" s="68"/>
      <c r="I1994" s="69"/>
      <c r="J1994" s="68"/>
      <c r="K1994" s="57" t="s">
        <v>2740</v>
      </c>
      <c r="L1994" s="58">
        <v>1991</v>
      </c>
      <c r="M1994" s="32" t="s">
        <v>2277</v>
      </c>
      <c r="N1994" s="32" t="s">
        <v>2277</v>
      </c>
    </row>
    <row r="1995" spans="1:14" ht="18" customHeight="1" x14ac:dyDescent="0.25">
      <c r="A1995" s="59" t="s">
        <v>8452</v>
      </c>
      <c r="B1995" s="60" t="s">
        <v>8453</v>
      </c>
      <c r="C1995" s="60" t="s">
        <v>8453</v>
      </c>
      <c r="D1995" s="60" t="s">
        <v>3228</v>
      </c>
      <c r="E1995" s="61" t="s">
        <v>2283</v>
      </c>
      <c r="F1995" s="60" t="s">
        <v>2284</v>
      </c>
      <c r="G1995" s="62" t="s">
        <v>8454</v>
      </c>
      <c r="H1995" s="63" t="s">
        <v>2763</v>
      </c>
      <c r="I1995" s="64" t="s">
        <v>2764</v>
      </c>
      <c r="J1995" s="63" t="s">
        <v>2765</v>
      </c>
      <c r="K1995" s="65" t="s">
        <v>324</v>
      </c>
      <c r="L1995" s="66">
        <v>1992</v>
      </c>
      <c r="M1995" s="32" t="s">
        <v>8455</v>
      </c>
      <c r="N1995" s="32" t="s">
        <v>2282</v>
      </c>
    </row>
    <row r="1996" spans="1:14" ht="18" customHeight="1" x14ac:dyDescent="0.25">
      <c r="A1996" s="53" t="s">
        <v>8456</v>
      </c>
      <c r="B1996" s="54" t="s">
        <v>8457</v>
      </c>
      <c r="C1996" s="54" t="s">
        <v>8457</v>
      </c>
      <c r="D1996" s="54" t="s">
        <v>3228</v>
      </c>
      <c r="E1996" s="55" t="s">
        <v>2283</v>
      </c>
      <c r="F1996" s="54" t="s">
        <v>2284</v>
      </c>
      <c r="G1996" s="67" t="s">
        <v>8454</v>
      </c>
      <c r="H1996" s="68" t="s">
        <v>2763</v>
      </c>
      <c r="I1996" s="69" t="s">
        <v>2764</v>
      </c>
      <c r="J1996" s="68" t="s">
        <v>2765</v>
      </c>
      <c r="K1996" s="57" t="s">
        <v>324</v>
      </c>
      <c r="L1996" s="58">
        <v>1993</v>
      </c>
      <c r="M1996" s="32" t="s">
        <v>8458</v>
      </c>
      <c r="N1996" s="32" t="s">
        <v>2282</v>
      </c>
    </row>
    <row r="1997" spans="1:14" ht="18" customHeight="1" x14ac:dyDescent="0.25">
      <c r="A1997" s="59" t="s">
        <v>8459</v>
      </c>
      <c r="B1997" s="60" t="s">
        <v>8460</v>
      </c>
      <c r="C1997" s="60" t="s">
        <v>8460</v>
      </c>
      <c r="D1997" s="60" t="s">
        <v>3228</v>
      </c>
      <c r="E1997" s="61" t="s">
        <v>2283</v>
      </c>
      <c r="F1997" s="60" t="s">
        <v>2284</v>
      </c>
      <c r="G1997" s="62" t="s">
        <v>8454</v>
      </c>
      <c r="H1997" s="63" t="s">
        <v>2763</v>
      </c>
      <c r="I1997" s="64" t="s">
        <v>2764</v>
      </c>
      <c r="J1997" s="63" t="s">
        <v>2765</v>
      </c>
      <c r="K1997" s="65" t="s">
        <v>324</v>
      </c>
      <c r="L1997" s="66">
        <v>1994</v>
      </c>
      <c r="M1997" s="32" t="s">
        <v>8461</v>
      </c>
      <c r="N1997" s="32" t="s">
        <v>2282</v>
      </c>
    </row>
    <row r="1998" spans="1:14" ht="18" customHeight="1" x14ac:dyDescent="0.25">
      <c r="A1998" s="53" t="s">
        <v>8462</v>
      </c>
      <c r="B1998" s="54" t="s">
        <v>8463</v>
      </c>
      <c r="C1998" s="54" t="s">
        <v>8463</v>
      </c>
      <c r="D1998" s="54" t="s">
        <v>3228</v>
      </c>
      <c r="E1998" s="55" t="s">
        <v>2283</v>
      </c>
      <c r="F1998" s="54" t="s">
        <v>2284</v>
      </c>
      <c r="G1998" s="67" t="s">
        <v>8454</v>
      </c>
      <c r="H1998" s="68" t="s">
        <v>2763</v>
      </c>
      <c r="I1998" s="69" t="s">
        <v>2764</v>
      </c>
      <c r="J1998" s="68" t="s">
        <v>2765</v>
      </c>
      <c r="K1998" s="57" t="s">
        <v>324</v>
      </c>
      <c r="L1998" s="58">
        <v>1995</v>
      </c>
      <c r="M1998" s="32" t="s">
        <v>8464</v>
      </c>
      <c r="N1998" s="32" t="s">
        <v>2282</v>
      </c>
    </row>
    <row r="1999" spans="1:14" ht="18" customHeight="1" x14ac:dyDescent="0.25">
      <c r="A1999" s="59" t="s">
        <v>8465</v>
      </c>
      <c r="B1999" s="60" t="s">
        <v>8466</v>
      </c>
      <c r="C1999" s="60" t="s">
        <v>8466</v>
      </c>
      <c r="D1999" s="60" t="s">
        <v>3228</v>
      </c>
      <c r="E1999" s="61" t="s">
        <v>2283</v>
      </c>
      <c r="F1999" s="60" t="s">
        <v>2284</v>
      </c>
      <c r="G1999" s="62" t="s">
        <v>8454</v>
      </c>
      <c r="H1999" s="63" t="s">
        <v>2763</v>
      </c>
      <c r="I1999" s="64" t="s">
        <v>2764</v>
      </c>
      <c r="J1999" s="63" t="s">
        <v>2765</v>
      </c>
      <c r="K1999" s="65" t="s">
        <v>324</v>
      </c>
      <c r="L1999" s="66">
        <v>1996</v>
      </c>
      <c r="M1999" s="32" t="s">
        <v>8467</v>
      </c>
      <c r="N1999" s="32" t="s">
        <v>2282</v>
      </c>
    </row>
    <row r="2000" spans="1:14" ht="18" customHeight="1" x14ac:dyDescent="0.25">
      <c r="A2000" s="53" t="s">
        <v>8468</v>
      </c>
      <c r="B2000" s="54" t="s">
        <v>8469</v>
      </c>
      <c r="C2000" s="54" t="s">
        <v>8469</v>
      </c>
      <c r="D2000" s="54" t="s">
        <v>3228</v>
      </c>
      <c r="E2000" s="55" t="s">
        <v>2283</v>
      </c>
      <c r="F2000" s="54" t="s">
        <v>2284</v>
      </c>
      <c r="G2000" s="67" t="s">
        <v>8454</v>
      </c>
      <c r="H2000" s="68" t="s">
        <v>2763</v>
      </c>
      <c r="I2000" s="69" t="s">
        <v>2764</v>
      </c>
      <c r="J2000" s="68" t="s">
        <v>2765</v>
      </c>
      <c r="K2000" s="57" t="s">
        <v>324</v>
      </c>
      <c r="L2000" s="58">
        <v>1997</v>
      </c>
      <c r="M2000" s="32" t="s">
        <v>8470</v>
      </c>
      <c r="N2000" s="32" t="s">
        <v>2282</v>
      </c>
    </row>
    <row r="2001" spans="1:14" ht="18" customHeight="1" x14ac:dyDescent="0.25">
      <c r="A2001" s="59" t="s">
        <v>8471</v>
      </c>
      <c r="B2001" s="60" t="s">
        <v>8472</v>
      </c>
      <c r="C2001" s="60" t="s">
        <v>8472</v>
      </c>
      <c r="D2001" s="60" t="s">
        <v>3228</v>
      </c>
      <c r="E2001" s="61" t="s">
        <v>2283</v>
      </c>
      <c r="F2001" s="60" t="s">
        <v>2284</v>
      </c>
      <c r="G2001" s="62" t="s">
        <v>8454</v>
      </c>
      <c r="H2001" s="63" t="s">
        <v>2763</v>
      </c>
      <c r="I2001" s="64" t="s">
        <v>2764</v>
      </c>
      <c r="J2001" s="63" t="s">
        <v>2765</v>
      </c>
      <c r="K2001" s="65" t="s">
        <v>324</v>
      </c>
      <c r="L2001" s="66">
        <v>1998</v>
      </c>
      <c r="M2001" s="32" t="s">
        <v>8473</v>
      </c>
      <c r="N2001" s="32" t="s">
        <v>2282</v>
      </c>
    </row>
    <row r="2002" spans="1:14" ht="18" customHeight="1" x14ac:dyDescent="0.25">
      <c r="A2002" s="53" t="s">
        <v>8474</v>
      </c>
      <c r="B2002" s="54" t="s">
        <v>8475</v>
      </c>
      <c r="C2002" s="54" t="s">
        <v>8475</v>
      </c>
      <c r="D2002" s="54" t="s">
        <v>3266</v>
      </c>
      <c r="E2002" s="55" t="s">
        <v>2283</v>
      </c>
      <c r="F2002" s="54" t="s">
        <v>2284</v>
      </c>
      <c r="G2002" s="67" t="s">
        <v>8454</v>
      </c>
      <c r="H2002" s="68" t="s">
        <v>2763</v>
      </c>
      <c r="I2002" s="69" t="s">
        <v>2764</v>
      </c>
      <c r="J2002" s="68" t="s">
        <v>2765</v>
      </c>
      <c r="K2002" s="57" t="s">
        <v>324</v>
      </c>
      <c r="L2002" s="58">
        <v>1999</v>
      </c>
      <c r="M2002" s="32" t="s">
        <v>8476</v>
      </c>
      <c r="N2002" s="32" t="s">
        <v>2282</v>
      </c>
    </row>
    <row r="2003" spans="1:14" ht="18" customHeight="1" x14ac:dyDescent="0.25">
      <c r="A2003" s="59" t="s">
        <v>8477</v>
      </c>
      <c r="B2003" s="60" t="s">
        <v>8478</v>
      </c>
      <c r="C2003" s="60" t="s">
        <v>8478</v>
      </c>
      <c r="D2003" s="60" t="s">
        <v>3266</v>
      </c>
      <c r="E2003" s="61" t="s">
        <v>2283</v>
      </c>
      <c r="F2003" s="60" t="s">
        <v>2284</v>
      </c>
      <c r="G2003" s="62" t="s">
        <v>8454</v>
      </c>
      <c r="H2003" s="63" t="s">
        <v>2763</v>
      </c>
      <c r="I2003" s="64" t="s">
        <v>2764</v>
      </c>
      <c r="J2003" s="63" t="s">
        <v>2765</v>
      </c>
      <c r="K2003" s="65" t="s">
        <v>324</v>
      </c>
      <c r="L2003" s="66">
        <v>2000</v>
      </c>
      <c r="M2003" s="32" t="s">
        <v>8479</v>
      </c>
      <c r="N2003" s="32" t="s">
        <v>2282</v>
      </c>
    </row>
    <row r="2004" spans="1:14" ht="18" customHeight="1" x14ac:dyDescent="0.25">
      <c r="A2004" s="53" t="s">
        <v>8480</v>
      </c>
      <c r="B2004" s="54" t="s">
        <v>8481</v>
      </c>
      <c r="C2004" s="54" t="s">
        <v>8481</v>
      </c>
      <c r="D2004" s="54" t="s">
        <v>3266</v>
      </c>
      <c r="E2004" s="55" t="s">
        <v>2283</v>
      </c>
      <c r="F2004" s="54" t="s">
        <v>2284</v>
      </c>
      <c r="G2004" s="67" t="s">
        <v>8454</v>
      </c>
      <c r="H2004" s="68" t="s">
        <v>2763</v>
      </c>
      <c r="I2004" s="69" t="s">
        <v>2764</v>
      </c>
      <c r="J2004" s="68" t="s">
        <v>2765</v>
      </c>
      <c r="K2004" s="57" t="s">
        <v>324</v>
      </c>
      <c r="L2004" s="58">
        <v>2001</v>
      </c>
      <c r="M2004" s="32" t="s">
        <v>8482</v>
      </c>
      <c r="N2004" s="32" t="s">
        <v>2282</v>
      </c>
    </row>
    <row r="2005" spans="1:14" ht="18" customHeight="1" x14ac:dyDescent="0.25">
      <c r="A2005" s="59" t="s">
        <v>8483</v>
      </c>
      <c r="B2005" s="60" t="s">
        <v>8484</v>
      </c>
      <c r="C2005" s="60" t="s">
        <v>8484</v>
      </c>
      <c r="D2005" s="60" t="s">
        <v>3266</v>
      </c>
      <c r="E2005" s="61" t="s">
        <v>2283</v>
      </c>
      <c r="F2005" s="60" t="s">
        <v>2284</v>
      </c>
      <c r="G2005" s="62" t="s">
        <v>8454</v>
      </c>
      <c r="H2005" s="63" t="s">
        <v>2763</v>
      </c>
      <c r="I2005" s="64" t="s">
        <v>2764</v>
      </c>
      <c r="J2005" s="63" t="s">
        <v>2765</v>
      </c>
      <c r="K2005" s="65" t="s">
        <v>324</v>
      </c>
      <c r="L2005" s="66">
        <v>2002</v>
      </c>
      <c r="M2005" s="32" t="s">
        <v>8485</v>
      </c>
      <c r="N2005" s="32" t="s">
        <v>2282</v>
      </c>
    </row>
    <row r="2006" spans="1:14" ht="18" customHeight="1" x14ac:dyDescent="0.25">
      <c r="A2006" s="53" t="s">
        <v>8486</v>
      </c>
      <c r="B2006" s="54" t="s">
        <v>8487</v>
      </c>
      <c r="C2006" s="54" t="s">
        <v>8487</v>
      </c>
      <c r="D2006" s="54" t="s">
        <v>3266</v>
      </c>
      <c r="E2006" s="55" t="s">
        <v>2283</v>
      </c>
      <c r="F2006" s="54" t="s">
        <v>2284</v>
      </c>
      <c r="G2006" s="67" t="s">
        <v>8454</v>
      </c>
      <c r="H2006" s="68" t="s">
        <v>2763</v>
      </c>
      <c r="I2006" s="69" t="s">
        <v>2764</v>
      </c>
      <c r="J2006" s="68" t="s">
        <v>2765</v>
      </c>
      <c r="K2006" s="57" t="s">
        <v>324</v>
      </c>
      <c r="L2006" s="58">
        <v>2003</v>
      </c>
      <c r="M2006" s="32" t="s">
        <v>8488</v>
      </c>
      <c r="N2006" s="32" t="s">
        <v>2282</v>
      </c>
    </row>
    <row r="2007" spans="1:14" ht="18" customHeight="1" x14ac:dyDescent="0.25">
      <c r="A2007" s="59" t="s">
        <v>8489</v>
      </c>
      <c r="B2007" s="60" t="s">
        <v>8490</v>
      </c>
      <c r="C2007" s="60" t="s">
        <v>8490</v>
      </c>
      <c r="D2007" s="60" t="s">
        <v>3266</v>
      </c>
      <c r="E2007" s="61" t="s">
        <v>2283</v>
      </c>
      <c r="F2007" s="60" t="s">
        <v>2284</v>
      </c>
      <c r="G2007" s="62" t="s">
        <v>8454</v>
      </c>
      <c r="H2007" s="63" t="s">
        <v>2763</v>
      </c>
      <c r="I2007" s="64" t="s">
        <v>2764</v>
      </c>
      <c r="J2007" s="63" t="s">
        <v>2765</v>
      </c>
      <c r="K2007" s="65" t="s">
        <v>324</v>
      </c>
      <c r="L2007" s="66">
        <v>2004</v>
      </c>
      <c r="M2007" s="32" t="s">
        <v>8491</v>
      </c>
      <c r="N2007" s="32" t="s">
        <v>2282</v>
      </c>
    </row>
    <row r="2008" spans="1:14" ht="18" customHeight="1" x14ac:dyDescent="0.25">
      <c r="A2008" s="53" t="s">
        <v>8492</v>
      </c>
      <c r="B2008" s="54" t="s">
        <v>8493</v>
      </c>
      <c r="C2008" s="54" t="s">
        <v>8493</v>
      </c>
      <c r="D2008" s="54" t="s">
        <v>3266</v>
      </c>
      <c r="E2008" s="55" t="s">
        <v>2283</v>
      </c>
      <c r="F2008" s="54" t="s">
        <v>2284</v>
      </c>
      <c r="G2008" s="67" t="s">
        <v>8454</v>
      </c>
      <c r="H2008" s="68" t="s">
        <v>2763</v>
      </c>
      <c r="I2008" s="69" t="s">
        <v>2764</v>
      </c>
      <c r="J2008" s="68" t="s">
        <v>2765</v>
      </c>
      <c r="K2008" s="57" t="s">
        <v>324</v>
      </c>
      <c r="L2008" s="58">
        <v>2005</v>
      </c>
      <c r="M2008" s="32" t="s">
        <v>8494</v>
      </c>
      <c r="N2008" s="32" t="s">
        <v>2282</v>
      </c>
    </row>
    <row r="2009" spans="1:14" ht="18" customHeight="1" x14ac:dyDescent="0.25">
      <c r="A2009" s="59" t="s">
        <v>8495</v>
      </c>
      <c r="B2009" s="60" t="s">
        <v>8496</v>
      </c>
      <c r="C2009" s="60" t="s">
        <v>8496</v>
      </c>
      <c r="D2009" s="60" t="s">
        <v>8497</v>
      </c>
      <c r="E2009" s="61" t="s">
        <v>2283</v>
      </c>
      <c r="F2009" s="60" t="s">
        <v>2284</v>
      </c>
      <c r="G2009" s="62" t="s">
        <v>8454</v>
      </c>
      <c r="H2009" s="63" t="s">
        <v>2763</v>
      </c>
      <c r="I2009" s="64" t="s">
        <v>2764</v>
      </c>
      <c r="J2009" s="63" t="s">
        <v>2765</v>
      </c>
      <c r="K2009" s="65" t="s">
        <v>324</v>
      </c>
      <c r="L2009" s="66">
        <v>2006</v>
      </c>
      <c r="M2009" s="32" t="s">
        <v>8498</v>
      </c>
      <c r="N2009" s="32" t="s">
        <v>2282</v>
      </c>
    </row>
    <row r="2010" spans="1:14" ht="18" customHeight="1" x14ac:dyDescent="0.25">
      <c r="A2010" s="72" t="s">
        <v>2283</v>
      </c>
      <c r="B2010" s="54" t="s">
        <v>2284</v>
      </c>
      <c r="C2010" s="55"/>
      <c r="D2010" s="55"/>
      <c r="E2010" s="55" t="s">
        <v>2283</v>
      </c>
      <c r="F2010" s="54" t="s">
        <v>2284</v>
      </c>
      <c r="G2010" s="67"/>
      <c r="H2010" s="68"/>
      <c r="I2010" s="69"/>
      <c r="J2010" s="68"/>
      <c r="K2010" s="57" t="s">
        <v>2740</v>
      </c>
      <c r="L2010" s="58">
        <v>2007</v>
      </c>
      <c r="M2010" s="32" t="s">
        <v>2282</v>
      </c>
      <c r="N2010" s="32" t="s">
        <v>2282</v>
      </c>
    </row>
    <row r="2011" spans="1:14" ht="18" customHeight="1" x14ac:dyDescent="0.25">
      <c r="A2011" s="59" t="s">
        <v>8499</v>
      </c>
      <c r="B2011" s="60" t="s">
        <v>8500</v>
      </c>
      <c r="C2011" s="60" t="s">
        <v>8500</v>
      </c>
      <c r="D2011" s="60" t="s">
        <v>3228</v>
      </c>
      <c r="E2011" s="61" t="s">
        <v>2288</v>
      </c>
      <c r="F2011" s="60" t="s">
        <v>2289</v>
      </c>
      <c r="G2011" s="62" t="s">
        <v>2762</v>
      </c>
      <c r="H2011" s="63" t="s">
        <v>2763</v>
      </c>
      <c r="I2011" s="64" t="s">
        <v>2764</v>
      </c>
      <c r="J2011" s="63" t="s">
        <v>2765</v>
      </c>
      <c r="K2011" s="65" t="s">
        <v>324</v>
      </c>
      <c r="L2011" s="66">
        <v>2008</v>
      </c>
      <c r="M2011" s="32" t="s">
        <v>8501</v>
      </c>
      <c r="N2011" s="32" t="s">
        <v>2287</v>
      </c>
    </row>
    <row r="2012" spans="1:14" ht="18" customHeight="1" x14ac:dyDescent="0.25">
      <c r="A2012" s="53" t="s">
        <v>8502</v>
      </c>
      <c r="B2012" s="54" t="s">
        <v>8503</v>
      </c>
      <c r="C2012" s="54" t="s">
        <v>8503</v>
      </c>
      <c r="D2012" s="54" t="s">
        <v>3228</v>
      </c>
      <c r="E2012" s="55" t="s">
        <v>2288</v>
      </c>
      <c r="F2012" s="54" t="s">
        <v>2289</v>
      </c>
      <c r="G2012" s="67" t="s">
        <v>2762</v>
      </c>
      <c r="H2012" s="68" t="s">
        <v>2763</v>
      </c>
      <c r="I2012" s="69" t="s">
        <v>2764</v>
      </c>
      <c r="J2012" s="68" t="s">
        <v>2765</v>
      </c>
      <c r="K2012" s="57" t="s">
        <v>324</v>
      </c>
      <c r="L2012" s="58">
        <v>2009</v>
      </c>
      <c r="M2012" s="32" t="s">
        <v>8504</v>
      </c>
      <c r="N2012" s="32" t="s">
        <v>2287</v>
      </c>
    </row>
    <row r="2013" spans="1:14" ht="18" customHeight="1" x14ac:dyDescent="0.25">
      <c r="A2013" s="59" t="s">
        <v>8505</v>
      </c>
      <c r="B2013" s="60" t="s">
        <v>8506</v>
      </c>
      <c r="C2013" s="60" t="s">
        <v>8506</v>
      </c>
      <c r="D2013" s="60" t="s">
        <v>3228</v>
      </c>
      <c r="E2013" s="61" t="s">
        <v>2288</v>
      </c>
      <c r="F2013" s="60" t="s">
        <v>2289</v>
      </c>
      <c r="G2013" s="62" t="s">
        <v>2762</v>
      </c>
      <c r="H2013" s="63" t="s">
        <v>2763</v>
      </c>
      <c r="I2013" s="64" t="s">
        <v>2764</v>
      </c>
      <c r="J2013" s="63" t="s">
        <v>2765</v>
      </c>
      <c r="K2013" s="65" t="s">
        <v>324</v>
      </c>
      <c r="L2013" s="66">
        <v>2010</v>
      </c>
      <c r="M2013" s="32" t="s">
        <v>8507</v>
      </c>
      <c r="N2013" s="32" t="s">
        <v>2287</v>
      </c>
    </row>
    <row r="2014" spans="1:14" ht="18" customHeight="1" x14ac:dyDescent="0.25">
      <c r="A2014" s="53" t="s">
        <v>8508</v>
      </c>
      <c r="B2014" s="54" t="s">
        <v>8509</v>
      </c>
      <c r="C2014" s="54" t="s">
        <v>8509</v>
      </c>
      <c r="D2014" s="54" t="s">
        <v>3228</v>
      </c>
      <c r="E2014" s="55" t="s">
        <v>2288</v>
      </c>
      <c r="F2014" s="54" t="s">
        <v>2289</v>
      </c>
      <c r="G2014" s="67" t="s">
        <v>2762</v>
      </c>
      <c r="H2014" s="68" t="s">
        <v>2763</v>
      </c>
      <c r="I2014" s="69" t="s">
        <v>2764</v>
      </c>
      <c r="J2014" s="68" t="s">
        <v>2765</v>
      </c>
      <c r="K2014" s="57" t="s">
        <v>324</v>
      </c>
      <c r="L2014" s="58">
        <v>2011</v>
      </c>
      <c r="M2014" s="32" t="s">
        <v>8510</v>
      </c>
      <c r="N2014" s="32" t="s">
        <v>2287</v>
      </c>
    </row>
    <row r="2015" spans="1:14" ht="18" customHeight="1" x14ac:dyDescent="0.25">
      <c r="A2015" s="59" t="s">
        <v>8511</v>
      </c>
      <c r="B2015" s="60" t="s">
        <v>8512</v>
      </c>
      <c r="C2015" s="60" t="s">
        <v>8512</v>
      </c>
      <c r="D2015" s="60" t="s">
        <v>3228</v>
      </c>
      <c r="E2015" s="61" t="s">
        <v>2288</v>
      </c>
      <c r="F2015" s="60" t="s">
        <v>2289</v>
      </c>
      <c r="G2015" s="62" t="s">
        <v>2762</v>
      </c>
      <c r="H2015" s="63" t="s">
        <v>2763</v>
      </c>
      <c r="I2015" s="64" t="s">
        <v>2764</v>
      </c>
      <c r="J2015" s="63" t="s">
        <v>2765</v>
      </c>
      <c r="K2015" s="65" t="s">
        <v>324</v>
      </c>
      <c r="L2015" s="66">
        <v>2012</v>
      </c>
      <c r="M2015" s="32" t="s">
        <v>8513</v>
      </c>
      <c r="N2015" s="32" t="s">
        <v>2287</v>
      </c>
    </row>
    <row r="2016" spans="1:14" ht="18" customHeight="1" x14ac:dyDescent="0.25">
      <c r="A2016" s="53" t="s">
        <v>8514</v>
      </c>
      <c r="B2016" s="54" t="s">
        <v>8515</v>
      </c>
      <c r="C2016" s="54" t="s">
        <v>8515</v>
      </c>
      <c r="D2016" s="54" t="s">
        <v>3228</v>
      </c>
      <c r="E2016" s="55" t="s">
        <v>2288</v>
      </c>
      <c r="F2016" s="54" t="s">
        <v>2289</v>
      </c>
      <c r="G2016" s="67" t="s">
        <v>2762</v>
      </c>
      <c r="H2016" s="68" t="s">
        <v>2763</v>
      </c>
      <c r="I2016" s="69" t="s">
        <v>2764</v>
      </c>
      <c r="J2016" s="68" t="s">
        <v>2765</v>
      </c>
      <c r="K2016" s="57" t="s">
        <v>324</v>
      </c>
      <c r="L2016" s="58">
        <v>2013</v>
      </c>
      <c r="M2016" s="32" t="s">
        <v>8516</v>
      </c>
      <c r="N2016" s="32" t="s">
        <v>2287</v>
      </c>
    </row>
    <row r="2017" spans="1:14" ht="18" customHeight="1" x14ac:dyDescent="0.25">
      <c r="A2017" s="59" t="s">
        <v>8517</v>
      </c>
      <c r="B2017" s="60" t="s">
        <v>8518</v>
      </c>
      <c r="C2017" s="60" t="s">
        <v>8518</v>
      </c>
      <c r="D2017" s="60" t="s">
        <v>3228</v>
      </c>
      <c r="E2017" s="61" t="s">
        <v>2288</v>
      </c>
      <c r="F2017" s="60" t="s">
        <v>2289</v>
      </c>
      <c r="G2017" s="62" t="s">
        <v>2762</v>
      </c>
      <c r="H2017" s="63" t="s">
        <v>2763</v>
      </c>
      <c r="I2017" s="64" t="s">
        <v>2764</v>
      </c>
      <c r="J2017" s="63" t="s">
        <v>2765</v>
      </c>
      <c r="K2017" s="65" t="s">
        <v>324</v>
      </c>
      <c r="L2017" s="66">
        <v>2014</v>
      </c>
      <c r="M2017" s="32" t="s">
        <v>8519</v>
      </c>
      <c r="N2017" s="32" t="s">
        <v>2287</v>
      </c>
    </row>
    <row r="2018" spans="1:14" ht="18" customHeight="1" x14ac:dyDescent="0.25">
      <c r="A2018" s="53" t="s">
        <v>8520</v>
      </c>
      <c r="B2018" s="54" t="s">
        <v>8521</v>
      </c>
      <c r="C2018" s="54" t="s">
        <v>8521</v>
      </c>
      <c r="D2018" s="54" t="s">
        <v>3228</v>
      </c>
      <c r="E2018" s="55" t="s">
        <v>2288</v>
      </c>
      <c r="F2018" s="54" t="s">
        <v>2289</v>
      </c>
      <c r="G2018" s="67" t="s">
        <v>2762</v>
      </c>
      <c r="H2018" s="68" t="s">
        <v>2763</v>
      </c>
      <c r="I2018" s="69" t="s">
        <v>2764</v>
      </c>
      <c r="J2018" s="68" t="s">
        <v>2765</v>
      </c>
      <c r="K2018" s="57" t="s">
        <v>324</v>
      </c>
      <c r="L2018" s="58">
        <v>2015</v>
      </c>
      <c r="M2018" s="32" t="s">
        <v>8522</v>
      </c>
      <c r="N2018" s="32" t="s">
        <v>2287</v>
      </c>
    </row>
    <row r="2019" spans="1:14" ht="18" customHeight="1" x14ac:dyDescent="0.25">
      <c r="A2019" s="59" t="s">
        <v>8523</v>
      </c>
      <c r="B2019" s="60" t="s">
        <v>8524</v>
      </c>
      <c r="C2019" s="60" t="s">
        <v>8524</v>
      </c>
      <c r="D2019" s="60" t="s">
        <v>3228</v>
      </c>
      <c r="E2019" s="61" t="s">
        <v>2288</v>
      </c>
      <c r="F2019" s="60" t="s">
        <v>2289</v>
      </c>
      <c r="G2019" s="62" t="s">
        <v>2762</v>
      </c>
      <c r="H2019" s="63" t="s">
        <v>2763</v>
      </c>
      <c r="I2019" s="64" t="s">
        <v>2764</v>
      </c>
      <c r="J2019" s="63" t="s">
        <v>2765</v>
      </c>
      <c r="K2019" s="65" t="s">
        <v>324</v>
      </c>
      <c r="L2019" s="66">
        <v>2016</v>
      </c>
      <c r="M2019" s="32" t="s">
        <v>8525</v>
      </c>
      <c r="N2019" s="32" t="s">
        <v>2287</v>
      </c>
    </row>
    <row r="2020" spans="1:14" ht="18" customHeight="1" x14ac:dyDescent="0.25">
      <c r="A2020" s="53" t="s">
        <v>8526</v>
      </c>
      <c r="B2020" s="54" t="s">
        <v>8527</v>
      </c>
      <c r="C2020" s="54" t="s">
        <v>8527</v>
      </c>
      <c r="D2020" s="54" t="s">
        <v>3228</v>
      </c>
      <c r="E2020" s="55" t="s">
        <v>2288</v>
      </c>
      <c r="F2020" s="54" t="s">
        <v>2289</v>
      </c>
      <c r="G2020" s="67" t="s">
        <v>2762</v>
      </c>
      <c r="H2020" s="68" t="s">
        <v>2763</v>
      </c>
      <c r="I2020" s="69" t="s">
        <v>2764</v>
      </c>
      <c r="J2020" s="68" t="s">
        <v>2765</v>
      </c>
      <c r="K2020" s="57" t="s">
        <v>324</v>
      </c>
      <c r="L2020" s="58">
        <v>2017</v>
      </c>
      <c r="M2020" s="32" t="s">
        <v>8528</v>
      </c>
      <c r="N2020" s="32" t="s">
        <v>2287</v>
      </c>
    </row>
    <row r="2021" spans="1:14" ht="18" customHeight="1" x14ac:dyDescent="0.25">
      <c r="A2021" s="59" t="s">
        <v>8529</v>
      </c>
      <c r="B2021" s="60" t="s">
        <v>8530</v>
      </c>
      <c r="C2021" s="60" t="s">
        <v>8530</v>
      </c>
      <c r="D2021" s="60" t="s">
        <v>3228</v>
      </c>
      <c r="E2021" s="61" t="s">
        <v>2288</v>
      </c>
      <c r="F2021" s="60" t="s">
        <v>2289</v>
      </c>
      <c r="G2021" s="62" t="s">
        <v>2762</v>
      </c>
      <c r="H2021" s="63" t="s">
        <v>2763</v>
      </c>
      <c r="I2021" s="64" t="s">
        <v>2764</v>
      </c>
      <c r="J2021" s="63" t="s">
        <v>2765</v>
      </c>
      <c r="K2021" s="65" t="s">
        <v>324</v>
      </c>
      <c r="L2021" s="66">
        <v>2018</v>
      </c>
      <c r="M2021" s="32" t="s">
        <v>8531</v>
      </c>
      <c r="N2021" s="32" t="s">
        <v>2287</v>
      </c>
    </row>
    <row r="2022" spans="1:14" ht="18" customHeight="1" x14ac:dyDescent="0.25">
      <c r="A2022" s="53" t="s">
        <v>8532</v>
      </c>
      <c r="B2022" s="54" t="s">
        <v>8533</v>
      </c>
      <c r="C2022" s="54" t="s">
        <v>8533</v>
      </c>
      <c r="D2022" s="54" t="s">
        <v>3228</v>
      </c>
      <c r="E2022" s="55" t="s">
        <v>2288</v>
      </c>
      <c r="F2022" s="54" t="s">
        <v>2289</v>
      </c>
      <c r="G2022" s="67" t="s">
        <v>2762</v>
      </c>
      <c r="H2022" s="68" t="s">
        <v>2763</v>
      </c>
      <c r="I2022" s="69" t="s">
        <v>2764</v>
      </c>
      <c r="J2022" s="68" t="s">
        <v>2765</v>
      </c>
      <c r="K2022" s="57" t="s">
        <v>324</v>
      </c>
      <c r="L2022" s="58">
        <v>2019</v>
      </c>
      <c r="M2022" s="32" t="s">
        <v>8534</v>
      </c>
      <c r="N2022" s="32" t="s">
        <v>2287</v>
      </c>
    </row>
    <row r="2023" spans="1:14" ht="18" customHeight="1" x14ac:dyDescent="0.25">
      <c r="A2023" s="59" t="s">
        <v>8535</v>
      </c>
      <c r="B2023" s="60" t="s">
        <v>8536</v>
      </c>
      <c r="C2023" s="60" t="s">
        <v>8536</v>
      </c>
      <c r="D2023" s="60" t="s">
        <v>3228</v>
      </c>
      <c r="E2023" s="61" t="s">
        <v>2288</v>
      </c>
      <c r="F2023" s="60" t="s">
        <v>2289</v>
      </c>
      <c r="G2023" s="62" t="s">
        <v>2762</v>
      </c>
      <c r="H2023" s="63" t="s">
        <v>2763</v>
      </c>
      <c r="I2023" s="64" t="s">
        <v>2764</v>
      </c>
      <c r="J2023" s="63" t="s">
        <v>2765</v>
      </c>
      <c r="K2023" s="65" t="s">
        <v>324</v>
      </c>
      <c r="L2023" s="66">
        <v>2020</v>
      </c>
      <c r="M2023" s="32" t="s">
        <v>8537</v>
      </c>
      <c r="N2023" s="32" t="s">
        <v>2287</v>
      </c>
    </row>
    <row r="2024" spans="1:14" ht="18" customHeight="1" x14ac:dyDescent="0.25">
      <c r="A2024" s="53" t="s">
        <v>8538</v>
      </c>
      <c r="B2024" s="54" t="s">
        <v>8539</v>
      </c>
      <c r="C2024" s="54" t="s">
        <v>8539</v>
      </c>
      <c r="D2024" s="54" t="s">
        <v>3228</v>
      </c>
      <c r="E2024" s="55" t="s">
        <v>2288</v>
      </c>
      <c r="F2024" s="54" t="s">
        <v>2289</v>
      </c>
      <c r="G2024" s="67" t="s">
        <v>2762</v>
      </c>
      <c r="H2024" s="68" t="s">
        <v>2763</v>
      </c>
      <c r="I2024" s="69" t="s">
        <v>2764</v>
      </c>
      <c r="J2024" s="68" t="s">
        <v>2765</v>
      </c>
      <c r="K2024" s="57" t="s">
        <v>324</v>
      </c>
      <c r="L2024" s="58">
        <v>2021</v>
      </c>
      <c r="M2024" s="32" t="s">
        <v>8540</v>
      </c>
      <c r="N2024" s="32" t="s">
        <v>2287</v>
      </c>
    </row>
    <row r="2025" spans="1:14" ht="18" customHeight="1" x14ac:dyDescent="0.25">
      <c r="A2025" s="73" t="s">
        <v>2288</v>
      </c>
      <c r="B2025" s="60" t="s">
        <v>2289</v>
      </c>
      <c r="C2025" s="61"/>
      <c r="D2025" s="61"/>
      <c r="E2025" s="61" t="s">
        <v>2288</v>
      </c>
      <c r="F2025" s="60" t="s">
        <v>2289</v>
      </c>
      <c r="G2025" s="62"/>
      <c r="H2025" s="63"/>
      <c r="I2025" s="64"/>
      <c r="J2025" s="63"/>
      <c r="K2025" s="65" t="s">
        <v>2740</v>
      </c>
      <c r="L2025" s="66">
        <v>2022</v>
      </c>
      <c r="M2025" s="32" t="s">
        <v>2287</v>
      </c>
      <c r="N2025" s="32" t="s">
        <v>2287</v>
      </c>
    </row>
    <row r="2026" spans="1:14" ht="18" customHeight="1" x14ac:dyDescent="0.25">
      <c r="A2026" s="53" t="s">
        <v>8541</v>
      </c>
      <c r="B2026" s="54" t="s">
        <v>8542</v>
      </c>
      <c r="C2026" s="54" t="s">
        <v>8542</v>
      </c>
      <c r="D2026" s="54" t="s">
        <v>3545</v>
      </c>
      <c r="E2026" s="55" t="s">
        <v>2293</v>
      </c>
      <c r="F2026" s="54" t="s">
        <v>2294</v>
      </c>
      <c r="G2026" s="67" t="s">
        <v>2762</v>
      </c>
      <c r="H2026" s="68" t="s">
        <v>2763</v>
      </c>
      <c r="I2026" s="69" t="s">
        <v>2764</v>
      </c>
      <c r="J2026" s="68" t="s">
        <v>2765</v>
      </c>
      <c r="K2026" s="57" t="s">
        <v>324</v>
      </c>
      <c r="L2026" s="58">
        <v>2023</v>
      </c>
      <c r="M2026" s="32" t="s">
        <v>8543</v>
      </c>
      <c r="N2026" s="32" t="s">
        <v>2292</v>
      </c>
    </row>
    <row r="2027" spans="1:14" ht="18" customHeight="1" x14ac:dyDescent="0.25">
      <c r="A2027" s="59" t="s">
        <v>8544</v>
      </c>
      <c r="B2027" s="60" t="s">
        <v>8545</v>
      </c>
      <c r="C2027" s="60" t="s">
        <v>8545</v>
      </c>
      <c r="D2027" s="60" t="s">
        <v>3545</v>
      </c>
      <c r="E2027" s="61" t="s">
        <v>2293</v>
      </c>
      <c r="F2027" s="60" t="s">
        <v>2294</v>
      </c>
      <c r="G2027" s="62" t="s">
        <v>2762</v>
      </c>
      <c r="H2027" s="63" t="s">
        <v>2763</v>
      </c>
      <c r="I2027" s="64" t="s">
        <v>2764</v>
      </c>
      <c r="J2027" s="63" t="s">
        <v>2765</v>
      </c>
      <c r="K2027" s="65" t="s">
        <v>324</v>
      </c>
      <c r="L2027" s="66">
        <v>2024</v>
      </c>
      <c r="M2027" s="32" t="s">
        <v>8546</v>
      </c>
      <c r="N2027" s="32" t="s">
        <v>2292</v>
      </c>
    </row>
    <row r="2028" spans="1:14" ht="18" customHeight="1" x14ac:dyDescent="0.25">
      <c r="A2028" s="53" t="s">
        <v>8547</v>
      </c>
      <c r="B2028" s="54" t="s">
        <v>8548</v>
      </c>
      <c r="C2028" s="54" t="s">
        <v>8548</v>
      </c>
      <c r="D2028" s="54" t="s">
        <v>3545</v>
      </c>
      <c r="E2028" s="55" t="s">
        <v>2293</v>
      </c>
      <c r="F2028" s="54" t="s">
        <v>2294</v>
      </c>
      <c r="G2028" s="67" t="s">
        <v>2762</v>
      </c>
      <c r="H2028" s="68" t="s">
        <v>2763</v>
      </c>
      <c r="I2028" s="69" t="s">
        <v>2764</v>
      </c>
      <c r="J2028" s="68" t="s">
        <v>2765</v>
      </c>
      <c r="K2028" s="57" t="s">
        <v>324</v>
      </c>
      <c r="L2028" s="58">
        <v>2025</v>
      </c>
      <c r="M2028" s="32" t="s">
        <v>8549</v>
      </c>
      <c r="N2028" s="32" t="s">
        <v>2292</v>
      </c>
    </row>
    <row r="2029" spans="1:14" ht="18" customHeight="1" x14ac:dyDescent="0.25">
      <c r="A2029" s="59" t="s">
        <v>8550</v>
      </c>
      <c r="B2029" s="60" t="s">
        <v>8551</v>
      </c>
      <c r="C2029" s="60" t="s">
        <v>8551</v>
      </c>
      <c r="D2029" s="60" t="s">
        <v>3545</v>
      </c>
      <c r="E2029" s="61" t="s">
        <v>2293</v>
      </c>
      <c r="F2029" s="60" t="s">
        <v>2294</v>
      </c>
      <c r="G2029" s="62" t="s">
        <v>2762</v>
      </c>
      <c r="H2029" s="63" t="s">
        <v>2763</v>
      </c>
      <c r="I2029" s="64" t="s">
        <v>2764</v>
      </c>
      <c r="J2029" s="63" t="s">
        <v>2765</v>
      </c>
      <c r="K2029" s="65" t="s">
        <v>324</v>
      </c>
      <c r="L2029" s="66">
        <v>2026</v>
      </c>
      <c r="M2029" s="32" t="s">
        <v>8552</v>
      </c>
      <c r="N2029" s="32" t="s">
        <v>2292</v>
      </c>
    </row>
    <row r="2030" spans="1:14" ht="18" customHeight="1" x14ac:dyDescent="0.25">
      <c r="A2030" s="53" t="s">
        <v>8553</v>
      </c>
      <c r="B2030" s="54" t="s">
        <v>8554</v>
      </c>
      <c r="C2030" s="54" t="s">
        <v>8554</v>
      </c>
      <c r="D2030" s="54" t="s">
        <v>3545</v>
      </c>
      <c r="E2030" s="55" t="s">
        <v>2293</v>
      </c>
      <c r="F2030" s="54" t="s">
        <v>2294</v>
      </c>
      <c r="G2030" s="67" t="s">
        <v>2762</v>
      </c>
      <c r="H2030" s="68" t="s">
        <v>2763</v>
      </c>
      <c r="I2030" s="69" t="s">
        <v>2764</v>
      </c>
      <c r="J2030" s="68" t="s">
        <v>2765</v>
      </c>
      <c r="K2030" s="57" t="s">
        <v>324</v>
      </c>
      <c r="L2030" s="58">
        <v>2027</v>
      </c>
      <c r="M2030" s="32" t="s">
        <v>8555</v>
      </c>
      <c r="N2030" s="32" t="s">
        <v>2292</v>
      </c>
    </row>
    <row r="2031" spans="1:14" ht="18" customHeight="1" x14ac:dyDescent="0.25">
      <c r="A2031" s="59" t="s">
        <v>8556</v>
      </c>
      <c r="B2031" s="60" t="s">
        <v>8557</v>
      </c>
      <c r="C2031" s="60" t="s">
        <v>8557</v>
      </c>
      <c r="D2031" s="60" t="s">
        <v>3545</v>
      </c>
      <c r="E2031" s="61" t="s">
        <v>2293</v>
      </c>
      <c r="F2031" s="60" t="s">
        <v>2294</v>
      </c>
      <c r="G2031" s="62" t="s">
        <v>2762</v>
      </c>
      <c r="H2031" s="63" t="s">
        <v>2763</v>
      </c>
      <c r="I2031" s="64" t="s">
        <v>2764</v>
      </c>
      <c r="J2031" s="63" t="s">
        <v>2765</v>
      </c>
      <c r="K2031" s="65" t="s">
        <v>324</v>
      </c>
      <c r="L2031" s="66">
        <v>2028</v>
      </c>
      <c r="M2031" s="32" t="s">
        <v>8558</v>
      </c>
      <c r="N2031" s="32" t="s">
        <v>2292</v>
      </c>
    </row>
    <row r="2032" spans="1:14" ht="18" customHeight="1" x14ac:dyDescent="0.25">
      <c r="A2032" s="53" t="s">
        <v>8559</v>
      </c>
      <c r="B2032" s="54" t="s">
        <v>8560</v>
      </c>
      <c r="C2032" s="54" t="s">
        <v>8560</v>
      </c>
      <c r="D2032" s="54" t="s">
        <v>3545</v>
      </c>
      <c r="E2032" s="55" t="s">
        <v>2293</v>
      </c>
      <c r="F2032" s="54" t="s">
        <v>2294</v>
      </c>
      <c r="G2032" s="67" t="s">
        <v>2762</v>
      </c>
      <c r="H2032" s="68" t="s">
        <v>2763</v>
      </c>
      <c r="I2032" s="69" t="s">
        <v>2764</v>
      </c>
      <c r="J2032" s="68" t="s">
        <v>2765</v>
      </c>
      <c r="K2032" s="57" t="s">
        <v>324</v>
      </c>
      <c r="L2032" s="58">
        <v>2029</v>
      </c>
      <c r="M2032" s="32" t="s">
        <v>8561</v>
      </c>
      <c r="N2032" s="32" t="s">
        <v>2292</v>
      </c>
    </row>
    <row r="2033" spans="1:14" ht="18" customHeight="1" x14ac:dyDescent="0.25">
      <c r="A2033" s="59" t="s">
        <v>8562</v>
      </c>
      <c r="B2033" s="60" t="s">
        <v>8563</v>
      </c>
      <c r="C2033" s="60" t="s">
        <v>8563</v>
      </c>
      <c r="D2033" s="60" t="s">
        <v>3545</v>
      </c>
      <c r="E2033" s="61" t="s">
        <v>2293</v>
      </c>
      <c r="F2033" s="60" t="s">
        <v>2294</v>
      </c>
      <c r="G2033" s="62" t="s">
        <v>2762</v>
      </c>
      <c r="H2033" s="63" t="s">
        <v>2763</v>
      </c>
      <c r="I2033" s="64" t="s">
        <v>2764</v>
      </c>
      <c r="J2033" s="63" t="s">
        <v>2765</v>
      </c>
      <c r="K2033" s="65" t="s">
        <v>324</v>
      </c>
      <c r="L2033" s="66">
        <v>2030</v>
      </c>
      <c r="M2033" s="32" t="s">
        <v>8564</v>
      </c>
      <c r="N2033" s="32" t="s">
        <v>2292</v>
      </c>
    </row>
    <row r="2034" spans="1:14" ht="18" customHeight="1" x14ac:dyDescent="0.25">
      <c r="A2034" s="53" t="s">
        <v>8565</v>
      </c>
      <c r="B2034" s="54" t="s">
        <v>8566</v>
      </c>
      <c r="C2034" s="54" t="s">
        <v>8566</v>
      </c>
      <c r="D2034" s="54" t="s">
        <v>3545</v>
      </c>
      <c r="E2034" s="55" t="s">
        <v>2293</v>
      </c>
      <c r="F2034" s="54" t="s">
        <v>2294</v>
      </c>
      <c r="G2034" s="67" t="s">
        <v>2762</v>
      </c>
      <c r="H2034" s="68" t="s">
        <v>2763</v>
      </c>
      <c r="I2034" s="69" t="s">
        <v>2764</v>
      </c>
      <c r="J2034" s="68" t="s">
        <v>2765</v>
      </c>
      <c r="K2034" s="57" t="s">
        <v>324</v>
      </c>
      <c r="L2034" s="58">
        <v>2031</v>
      </c>
      <c r="M2034" s="32" t="s">
        <v>8567</v>
      </c>
      <c r="N2034" s="32" t="s">
        <v>2292</v>
      </c>
    </row>
    <row r="2035" spans="1:14" ht="18" customHeight="1" x14ac:dyDescent="0.25">
      <c r="A2035" s="59" t="s">
        <v>8568</v>
      </c>
      <c r="B2035" s="60" t="s">
        <v>8569</v>
      </c>
      <c r="C2035" s="60" t="s">
        <v>8569</v>
      </c>
      <c r="D2035" s="60" t="s">
        <v>3545</v>
      </c>
      <c r="E2035" s="61" t="s">
        <v>2293</v>
      </c>
      <c r="F2035" s="60" t="s">
        <v>2294</v>
      </c>
      <c r="G2035" s="62" t="s">
        <v>2762</v>
      </c>
      <c r="H2035" s="63" t="s">
        <v>2763</v>
      </c>
      <c r="I2035" s="64" t="s">
        <v>2764</v>
      </c>
      <c r="J2035" s="63" t="s">
        <v>2765</v>
      </c>
      <c r="K2035" s="65" t="s">
        <v>324</v>
      </c>
      <c r="L2035" s="66">
        <v>2032</v>
      </c>
      <c r="M2035" s="32" t="s">
        <v>8570</v>
      </c>
      <c r="N2035" s="32" t="s">
        <v>2292</v>
      </c>
    </row>
    <row r="2036" spans="1:14" ht="18" customHeight="1" x14ac:dyDescent="0.25">
      <c r="A2036" s="53" t="s">
        <v>8571</v>
      </c>
      <c r="B2036" s="54" t="s">
        <v>8572</v>
      </c>
      <c r="C2036" s="54" t="s">
        <v>8572</v>
      </c>
      <c r="D2036" s="54" t="s">
        <v>3545</v>
      </c>
      <c r="E2036" s="55" t="s">
        <v>2293</v>
      </c>
      <c r="F2036" s="54" t="s">
        <v>2294</v>
      </c>
      <c r="G2036" s="67" t="s">
        <v>2762</v>
      </c>
      <c r="H2036" s="68" t="s">
        <v>2763</v>
      </c>
      <c r="I2036" s="69" t="s">
        <v>2764</v>
      </c>
      <c r="J2036" s="68" t="s">
        <v>2765</v>
      </c>
      <c r="K2036" s="57" t="s">
        <v>324</v>
      </c>
      <c r="L2036" s="58">
        <v>2033</v>
      </c>
      <c r="M2036" s="32" t="s">
        <v>8573</v>
      </c>
      <c r="N2036" s="32" t="s">
        <v>2292</v>
      </c>
    </row>
    <row r="2037" spans="1:14" ht="18" customHeight="1" x14ac:dyDescent="0.25">
      <c r="A2037" s="59" t="s">
        <v>8574</v>
      </c>
      <c r="B2037" s="60" t="s">
        <v>8575</v>
      </c>
      <c r="C2037" s="60" t="s">
        <v>8575</v>
      </c>
      <c r="D2037" s="60" t="s">
        <v>3545</v>
      </c>
      <c r="E2037" s="61" t="s">
        <v>2293</v>
      </c>
      <c r="F2037" s="60" t="s">
        <v>2294</v>
      </c>
      <c r="G2037" s="62" t="s">
        <v>2762</v>
      </c>
      <c r="H2037" s="63" t="s">
        <v>2763</v>
      </c>
      <c r="I2037" s="64" t="s">
        <v>2764</v>
      </c>
      <c r="J2037" s="63" t="s">
        <v>2765</v>
      </c>
      <c r="K2037" s="65" t="s">
        <v>324</v>
      </c>
      <c r="L2037" s="66">
        <v>2034</v>
      </c>
      <c r="M2037" s="32" t="s">
        <v>8576</v>
      </c>
      <c r="N2037" s="32" t="s">
        <v>2292</v>
      </c>
    </row>
    <row r="2038" spans="1:14" ht="18" customHeight="1" x14ac:dyDescent="0.25">
      <c r="A2038" s="53" t="s">
        <v>8577</v>
      </c>
      <c r="B2038" s="54" t="s">
        <v>8578</v>
      </c>
      <c r="C2038" s="54" t="s">
        <v>8578</v>
      </c>
      <c r="D2038" s="54" t="s">
        <v>3545</v>
      </c>
      <c r="E2038" s="55" t="s">
        <v>2293</v>
      </c>
      <c r="F2038" s="54" t="s">
        <v>2294</v>
      </c>
      <c r="G2038" s="67" t="s">
        <v>2762</v>
      </c>
      <c r="H2038" s="68" t="s">
        <v>2763</v>
      </c>
      <c r="I2038" s="69" t="s">
        <v>2764</v>
      </c>
      <c r="J2038" s="68" t="s">
        <v>2765</v>
      </c>
      <c r="K2038" s="57" t="s">
        <v>324</v>
      </c>
      <c r="L2038" s="58">
        <v>2035</v>
      </c>
      <c r="M2038" s="32" t="s">
        <v>8579</v>
      </c>
      <c r="N2038" s="32" t="s">
        <v>2292</v>
      </c>
    </row>
    <row r="2039" spans="1:14" ht="18" customHeight="1" x14ac:dyDescent="0.25">
      <c r="A2039" s="59" t="s">
        <v>8580</v>
      </c>
      <c r="B2039" s="60" t="s">
        <v>8581</v>
      </c>
      <c r="C2039" s="60" t="s">
        <v>8581</v>
      </c>
      <c r="D2039" s="60" t="s">
        <v>3545</v>
      </c>
      <c r="E2039" s="61" t="s">
        <v>2293</v>
      </c>
      <c r="F2039" s="60" t="s">
        <v>2294</v>
      </c>
      <c r="G2039" s="62" t="s">
        <v>2762</v>
      </c>
      <c r="H2039" s="63" t="s">
        <v>2763</v>
      </c>
      <c r="I2039" s="64" t="s">
        <v>2764</v>
      </c>
      <c r="J2039" s="63" t="s">
        <v>2765</v>
      </c>
      <c r="K2039" s="65" t="s">
        <v>324</v>
      </c>
      <c r="L2039" s="66">
        <v>2036</v>
      </c>
      <c r="M2039" s="32" t="s">
        <v>8582</v>
      </c>
      <c r="N2039" s="32" t="s">
        <v>2292</v>
      </c>
    </row>
    <row r="2040" spans="1:14" ht="18" customHeight="1" x14ac:dyDescent="0.25">
      <c r="A2040" s="72" t="s">
        <v>2293</v>
      </c>
      <c r="B2040" s="54" t="s">
        <v>2294</v>
      </c>
      <c r="C2040" s="55"/>
      <c r="D2040" s="55"/>
      <c r="E2040" s="55" t="s">
        <v>2293</v>
      </c>
      <c r="F2040" s="54" t="s">
        <v>2294</v>
      </c>
      <c r="G2040" s="67"/>
      <c r="H2040" s="68"/>
      <c r="I2040" s="69"/>
      <c r="J2040" s="68"/>
      <c r="K2040" s="57" t="s">
        <v>2740</v>
      </c>
      <c r="L2040" s="58">
        <v>2037</v>
      </c>
      <c r="M2040" s="32" t="s">
        <v>2292</v>
      </c>
      <c r="N2040" s="32" t="s">
        <v>2292</v>
      </c>
    </row>
    <row r="2041" spans="1:14" ht="18" customHeight="1" x14ac:dyDescent="0.25">
      <c r="A2041" s="59" t="s">
        <v>8583</v>
      </c>
      <c r="B2041" s="60" t="s">
        <v>3904</v>
      </c>
      <c r="C2041" s="60" t="s">
        <v>3904</v>
      </c>
      <c r="D2041" s="60" t="s">
        <v>8584</v>
      </c>
      <c r="E2041" s="61" t="s">
        <v>2298</v>
      </c>
      <c r="F2041" s="60" t="s">
        <v>2299</v>
      </c>
      <c r="G2041" s="62" t="s">
        <v>2762</v>
      </c>
      <c r="H2041" s="63" t="s">
        <v>2763</v>
      </c>
      <c r="I2041" s="64" t="s">
        <v>2764</v>
      </c>
      <c r="J2041" s="63" t="s">
        <v>2765</v>
      </c>
      <c r="K2041" s="65" t="s">
        <v>324</v>
      </c>
      <c r="L2041" s="66">
        <v>2038</v>
      </c>
      <c r="M2041" s="32" t="s">
        <v>8585</v>
      </c>
      <c r="N2041" s="32" t="s">
        <v>2297</v>
      </c>
    </row>
    <row r="2042" spans="1:14" ht="18" customHeight="1" x14ac:dyDescent="0.25">
      <c r="A2042" s="53" t="s">
        <v>8586</v>
      </c>
      <c r="B2042" s="54" t="s">
        <v>8587</v>
      </c>
      <c r="C2042" s="54" t="s">
        <v>8587</v>
      </c>
      <c r="D2042" s="54" t="s">
        <v>8584</v>
      </c>
      <c r="E2042" s="55" t="s">
        <v>2298</v>
      </c>
      <c r="F2042" s="54" t="s">
        <v>2299</v>
      </c>
      <c r="G2042" s="67" t="s">
        <v>2762</v>
      </c>
      <c r="H2042" s="68" t="s">
        <v>2763</v>
      </c>
      <c r="I2042" s="69" t="s">
        <v>2764</v>
      </c>
      <c r="J2042" s="68" t="s">
        <v>2765</v>
      </c>
      <c r="K2042" s="57" t="s">
        <v>324</v>
      </c>
      <c r="L2042" s="58">
        <v>2039</v>
      </c>
      <c r="M2042" s="32" t="s">
        <v>8588</v>
      </c>
      <c r="N2042" s="32" t="s">
        <v>2297</v>
      </c>
    </row>
    <row r="2043" spans="1:14" ht="18" customHeight="1" x14ac:dyDescent="0.25">
      <c r="A2043" s="59" t="s">
        <v>8589</v>
      </c>
      <c r="B2043" s="60" t="s">
        <v>5504</v>
      </c>
      <c r="C2043" s="60" t="s">
        <v>5504</v>
      </c>
      <c r="D2043" s="60" t="s">
        <v>8584</v>
      </c>
      <c r="E2043" s="61" t="s">
        <v>2298</v>
      </c>
      <c r="F2043" s="60" t="s">
        <v>2299</v>
      </c>
      <c r="G2043" s="62" t="s">
        <v>2762</v>
      </c>
      <c r="H2043" s="63" t="s">
        <v>2763</v>
      </c>
      <c r="I2043" s="64" t="s">
        <v>2764</v>
      </c>
      <c r="J2043" s="63" t="s">
        <v>2765</v>
      </c>
      <c r="K2043" s="65" t="s">
        <v>324</v>
      </c>
      <c r="L2043" s="66">
        <v>2040</v>
      </c>
      <c r="M2043" s="32" t="s">
        <v>8590</v>
      </c>
      <c r="N2043" s="32" t="s">
        <v>2297</v>
      </c>
    </row>
    <row r="2044" spans="1:14" ht="18" customHeight="1" x14ac:dyDescent="0.25">
      <c r="A2044" s="53" t="s">
        <v>8591</v>
      </c>
      <c r="B2044" s="54" t="s">
        <v>5498</v>
      </c>
      <c r="C2044" s="54" t="s">
        <v>5498</v>
      </c>
      <c r="D2044" s="54" t="s">
        <v>8584</v>
      </c>
      <c r="E2044" s="55" t="s">
        <v>2298</v>
      </c>
      <c r="F2044" s="54" t="s">
        <v>2299</v>
      </c>
      <c r="G2044" s="67" t="s">
        <v>2762</v>
      </c>
      <c r="H2044" s="68" t="s">
        <v>2763</v>
      </c>
      <c r="I2044" s="69" t="s">
        <v>2764</v>
      </c>
      <c r="J2044" s="68" t="s">
        <v>2765</v>
      </c>
      <c r="K2044" s="57" t="s">
        <v>324</v>
      </c>
      <c r="L2044" s="58">
        <v>2041</v>
      </c>
      <c r="M2044" s="32" t="s">
        <v>8592</v>
      </c>
      <c r="N2044" s="32" t="s">
        <v>2297</v>
      </c>
    </row>
    <row r="2045" spans="1:14" ht="18" customHeight="1" x14ac:dyDescent="0.25">
      <c r="A2045" s="59" t="s">
        <v>8593</v>
      </c>
      <c r="B2045" s="60" t="s">
        <v>8594</v>
      </c>
      <c r="C2045" s="60" t="s">
        <v>8594</v>
      </c>
      <c r="D2045" s="60" t="s">
        <v>8584</v>
      </c>
      <c r="E2045" s="61" t="s">
        <v>2298</v>
      </c>
      <c r="F2045" s="60" t="s">
        <v>2299</v>
      </c>
      <c r="G2045" s="62" t="s">
        <v>2762</v>
      </c>
      <c r="H2045" s="63" t="s">
        <v>2763</v>
      </c>
      <c r="I2045" s="64" t="s">
        <v>2764</v>
      </c>
      <c r="J2045" s="63" t="s">
        <v>2765</v>
      </c>
      <c r="K2045" s="65" t="s">
        <v>324</v>
      </c>
      <c r="L2045" s="66">
        <v>2042</v>
      </c>
      <c r="M2045" s="32" t="s">
        <v>8595</v>
      </c>
      <c r="N2045" s="32" t="s">
        <v>2297</v>
      </c>
    </row>
    <row r="2046" spans="1:14" ht="18" customHeight="1" x14ac:dyDescent="0.25">
      <c r="A2046" s="72" t="s">
        <v>2298</v>
      </c>
      <c r="B2046" s="54" t="s">
        <v>2299</v>
      </c>
      <c r="C2046" s="55"/>
      <c r="D2046" s="55"/>
      <c r="E2046" s="55" t="s">
        <v>2298</v>
      </c>
      <c r="F2046" s="54" t="s">
        <v>2299</v>
      </c>
      <c r="G2046" s="67"/>
      <c r="H2046" s="68"/>
      <c r="I2046" s="69"/>
      <c r="J2046" s="68"/>
      <c r="K2046" s="57" t="s">
        <v>2740</v>
      </c>
      <c r="L2046" s="58">
        <v>2043</v>
      </c>
      <c r="M2046" s="32" t="s">
        <v>2297</v>
      </c>
      <c r="N2046" s="32" t="s">
        <v>2297</v>
      </c>
    </row>
    <row r="2047" spans="1:14" ht="18" customHeight="1" x14ac:dyDescent="0.25">
      <c r="A2047" s="59" t="s">
        <v>8596</v>
      </c>
      <c r="B2047" s="60" t="s">
        <v>8597</v>
      </c>
      <c r="C2047" s="60" t="s">
        <v>8597</v>
      </c>
      <c r="D2047" s="60" t="s">
        <v>2761</v>
      </c>
      <c r="E2047" s="61" t="s">
        <v>2303</v>
      </c>
      <c r="F2047" s="60" t="s">
        <v>1597</v>
      </c>
      <c r="G2047" s="62" t="s">
        <v>2762</v>
      </c>
      <c r="H2047" s="63" t="s">
        <v>2763</v>
      </c>
      <c r="I2047" s="64" t="s">
        <v>2764</v>
      </c>
      <c r="J2047" s="63" t="s">
        <v>2765</v>
      </c>
      <c r="K2047" s="65" t="s">
        <v>324</v>
      </c>
      <c r="L2047" s="66">
        <v>2044</v>
      </c>
      <c r="M2047" s="32" t="s">
        <v>8598</v>
      </c>
      <c r="N2047" s="32" t="s">
        <v>2302</v>
      </c>
    </row>
    <row r="2048" spans="1:14" ht="18" customHeight="1" x14ac:dyDescent="0.25">
      <c r="A2048" s="53" t="s">
        <v>8599</v>
      </c>
      <c r="B2048" s="54" t="s">
        <v>8600</v>
      </c>
      <c r="C2048" s="54" t="s">
        <v>8600</v>
      </c>
      <c r="D2048" s="54" t="s">
        <v>2761</v>
      </c>
      <c r="E2048" s="55" t="s">
        <v>2303</v>
      </c>
      <c r="F2048" s="54" t="s">
        <v>1597</v>
      </c>
      <c r="G2048" s="67" t="s">
        <v>2762</v>
      </c>
      <c r="H2048" s="68" t="s">
        <v>2763</v>
      </c>
      <c r="I2048" s="69" t="s">
        <v>2764</v>
      </c>
      <c r="J2048" s="68" t="s">
        <v>2765</v>
      </c>
      <c r="K2048" s="57" t="s">
        <v>324</v>
      </c>
      <c r="L2048" s="58">
        <v>2045</v>
      </c>
      <c r="M2048" s="32" t="s">
        <v>8601</v>
      </c>
      <c r="N2048" s="32" t="s">
        <v>2302</v>
      </c>
    </row>
    <row r="2049" spans="1:14" ht="18" customHeight="1" x14ac:dyDescent="0.25">
      <c r="A2049" s="59" t="s">
        <v>8602</v>
      </c>
      <c r="B2049" s="60" t="s">
        <v>8603</v>
      </c>
      <c r="C2049" s="60" t="s">
        <v>8603</v>
      </c>
      <c r="D2049" s="60" t="s">
        <v>2761</v>
      </c>
      <c r="E2049" s="61" t="s">
        <v>2303</v>
      </c>
      <c r="F2049" s="60" t="s">
        <v>1597</v>
      </c>
      <c r="G2049" s="62" t="s">
        <v>2762</v>
      </c>
      <c r="H2049" s="63" t="s">
        <v>2763</v>
      </c>
      <c r="I2049" s="64" t="s">
        <v>2764</v>
      </c>
      <c r="J2049" s="63" t="s">
        <v>2765</v>
      </c>
      <c r="K2049" s="65" t="s">
        <v>324</v>
      </c>
      <c r="L2049" s="66">
        <v>2046</v>
      </c>
      <c r="M2049" s="32" t="s">
        <v>8604</v>
      </c>
      <c r="N2049" s="32" t="s">
        <v>2302</v>
      </c>
    </row>
    <row r="2050" spans="1:14" ht="18" customHeight="1" x14ac:dyDescent="0.25">
      <c r="A2050" s="53" t="s">
        <v>8605</v>
      </c>
      <c r="B2050" s="54" t="s">
        <v>8606</v>
      </c>
      <c r="C2050" s="54" t="s">
        <v>8606</v>
      </c>
      <c r="D2050" s="54" t="s">
        <v>2761</v>
      </c>
      <c r="E2050" s="55" t="s">
        <v>2303</v>
      </c>
      <c r="F2050" s="54" t="s">
        <v>1597</v>
      </c>
      <c r="G2050" s="67" t="s">
        <v>2762</v>
      </c>
      <c r="H2050" s="68" t="s">
        <v>2763</v>
      </c>
      <c r="I2050" s="69" t="s">
        <v>2764</v>
      </c>
      <c r="J2050" s="68" t="s">
        <v>2765</v>
      </c>
      <c r="K2050" s="57" t="s">
        <v>324</v>
      </c>
      <c r="L2050" s="58">
        <v>2047</v>
      </c>
      <c r="M2050" s="32" t="s">
        <v>8607</v>
      </c>
      <c r="N2050" s="32" t="s">
        <v>2302</v>
      </c>
    </row>
    <row r="2051" spans="1:14" ht="18" customHeight="1" x14ac:dyDescent="0.25">
      <c r="A2051" s="59" t="s">
        <v>8608</v>
      </c>
      <c r="B2051" s="60" t="s">
        <v>8609</v>
      </c>
      <c r="C2051" s="60" t="s">
        <v>8609</v>
      </c>
      <c r="D2051" s="60" t="s">
        <v>2761</v>
      </c>
      <c r="E2051" s="61" t="s">
        <v>2303</v>
      </c>
      <c r="F2051" s="60" t="s">
        <v>1597</v>
      </c>
      <c r="G2051" s="62" t="s">
        <v>2762</v>
      </c>
      <c r="H2051" s="63" t="s">
        <v>2763</v>
      </c>
      <c r="I2051" s="64" t="s">
        <v>2764</v>
      </c>
      <c r="J2051" s="63" t="s">
        <v>2765</v>
      </c>
      <c r="K2051" s="65" t="s">
        <v>324</v>
      </c>
      <c r="L2051" s="66">
        <v>2048</v>
      </c>
      <c r="M2051" s="32" t="s">
        <v>8610</v>
      </c>
      <c r="N2051" s="32" t="s">
        <v>2302</v>
      </c>
    </row>
    <row r="2052" spans="1:14" ht="18" customHeight="1" x14ac:dyDescent="0.25">
      <c r="A2052" s="53" t="s">
        <v>8611</v>
      </c>
      <c r="B2052" s="54" t="s">
        <v>8612</v>
      </c>
      <c r="C2052" s="54" t="s">
        <v>8612</v>
      </c>
      <c r="D2052" s="54" t="s">
        <v>2761</v>
      </c>
      <c r="E2052" s="55" t="s">
        <v>2303</v>
      </c>
      <c r="F2052" s="54" t="s">
        <v>1597</v>
      </c>
      <c r="G2052" s="67" t="s">
        <v>2762</v>
      </c>
      <c r="H2052" s="68" t="s">
        <v>2763</v>
      </c>
      <c r="I2052" s="69" t="s">
        <v>2764</v>
      </c>
      <c r="J2052" s="68" t="s">
        <v>2765</v>
      </c>
      <c r="K2052" s="57" t="s">
        <v>324</v>
      </c>
      <c r="L2052" s="58">
        <v>2049</v>
      </c>
      <c r="M2052" s="32" t="s">
        <v>8613</v>
      </c>
      <c r="N2052" s="32" t="s">
        <v>2302</v>
      </c>
    </row>
    <row r="2053" spans="1:14" ht="18" customHeight="1" x14ac:dyDescent="0.25">
      <c r="A2053" s="59" t="s">
        <v>8614</v>
      </c>
      <c r="B2053" s="60" t="s">
        <v>8615</v>
      </c>
      <c r="C2053" s="60" t="s">
        <v>8615</v>
      </c>
      <c r="D2053" s="60" t="s">
        <v>2761</v>
      </c>
      <c r="E2053" s="61" t="s">
        <v>2303</v>
      </c>
      <c r="F2053" s="60" t="s">
        <v>1597</v>
      </c>
      <c r="G2053" s="62" t="s">
        <v>2762</v>
      </c>
      <c r="H2053" s="63" t="s">
        <v>2763</v>
      </c>
      <c r="I2053" s="64" t="s">
        <v>2764</v>
      </c>
      <c r="J2053" s="63" t="s">
        <v>2765</v>
      </c>
      <c r="K2053" s="65" t="s">
        <v>324</v>
      </c>
      <c r="L2053" s="66">
        <v>2050</v>
      </c>
      <c r="M2053" s="32" t="s">
        <v>8616</v>
      </c>
      <c r="N2053" s="32" t="s">
        <v>2302</v>
      </c>
    </row>
    <row r="2054" spans="1:14" ht="18" customHeight="1" x14ac:dyDescent="0.25">
      <c r="A2054" s="53" t="s">
        <v>8617</v>
      </c>
      <c r="B2054" s="54" t="s">
        <v>8618</v>
      </c>
      <c r="C2054" s="54" t="s">
        <v>8618</v>
      </c>
      <c r="D2054" s="54" t="s">
        <v>2761</v>
      </c>
      <c r="E2054" s="55" t="s">
        <v>2303</v>
      </c>
      <c r="F2054" s="54" t="s">
        <v>1597</v>
      </c>
      <c r="G2054" s="67" t="s">
        <v>2762</v>
      </c>
      <c r="H2054" s="68" t="s">
        <v>2763</v>
      </c>
      <c r="I2054" s="69" t="s">
        <v>2764</v>
      </c>
      <c r="J2054" s="68" t="s">
        <v>2765</v>
      </c>
      <c r="K2054" s="57" t="s">
        <v>324</v>
      </c>
      <c r="L2054" s="58">
        <v>2051</v>
      </c>
      <c r="M2054" s="32" t="s">
        <v>8619</v>
      </c>
      <c r="N2054" s="32" t="s">
        <v>2302</v>
      </c>
    </row>
    <row r="2055" spans="1:14" ht="18" customHeight="1" x14ac:dyDescent="0.25">
      <c r="A2055" s="59" t="s">
        <v>8620</v>
      </c>
      <c r="B2055" s="60" t="s">
        <v>8621</v>
      </c>
      <c r="C2055" s="60" t="s">
        <v>8621</v>
      </c>
      <c r="D2055" s="60" t="s">
        <v>2761</v>
      </c>
      <c r="E2055" s="61" t="s">
        <v>2303</v>
      </c>
      <c r="F2055" s="60" t="s">
        <v>1597</v>
      </c>
      <c r="G2055" s="62" t="s">
        <v>2762</v>
      </c>
      <c r="H2055" s="63" t="s">
        <v>2763</v>
      </c>
      <c r="I2055" s="64" t="s">
        <v>2764</v>
      </c>
      <c r="J2055" s="63" t="s">
        <v>2765</v>
      </c>
      <c r="K2055" s="65" t="s">
        <v>324</v>
      </c>
      <c r="L2055" s="66">
        <v>2052</v>
      </c>
      <c r="M2055" s="32" t="s">
        <v>8622</v>
      </c>
      <c r="N2055" s="32" t="s">
        <v>2302</v>
      </c>
    </row>
    <row r="2056" spans="1:14" ht="18" customHeight="1" x14ac:dyDescent="0.25">
      <c r="A2056" s="53" t="s">
        <v>8623</v>
      </c>
      <c r="B2056" s="54" t="s">
        <v>8624</v>
      </c>
      <c r="C2056" s="54" t="s">
        <v>8624</v>
      </c>
      <c r="D2056" s="54" t="s">
        <v>2761</v>
      </c>
      <c r="E2056" s="55" t="s">
        <v>2303</v>
      </c>
      <c r="F2056" s="54" t="s">
        <v>1597</v>
      </c>
      <c r="G2056" s="67" t="s">
        <v>2762</v>
      </c>
      <c r="H2056" s="68" t="s">
        <v>2763</v>
      </c>
      <c r="I2056" s="69" t="s">
        <v>2764</v>
      </c>
      <c r="J2056" s="68" t="s">
        <v>2765</v>
      </c>
      <c r="K2056" s="57" t="s">
        <v>324</v>
      </c>
      <c r="L2056" s="58">
        <v>2053</v>
      </c>
      <c r="M2056" s="32" t="s">
        <v>8625</v>
      </c>
      <c r="N2056" s="32" t="s">
        <v>2302</v>
      </c>
    </row>
    <row r="2057" spans="1:14" ht="18" customHeight="1" x14ac:dyDescent="0.25">
      <c r="A2057" s="59" t="s">
        <v>8626</v>
      </c>
      <c r="B2057" s="60" t="s">
        <v>8627</v>
      </c>
      <c r="C2057" s="60" t="s">
        <v>8627</v>
      </c>
      <c r="D2057" s="60" t="s">
        <v>2761</v>
      </c>
      <c r="E2057" s="61" t="s">
        <v>2303</v>
      </c>
      <c r="F2057" s="60" t="s">
        <v>1597</v>
      </c>
      <c r="G2057" s="62" t="s">
        <v>2762</v>
      </c>
      <c r="H2057" s="63" t="s">
        <v>2763</v>
      </c>
      <c r="I2057" s="64" t="s">
        <v>2764</v>
      </c>
      <c r="J2057" s="63" t="s">
        <v>2765</v>
      </c>
      <c r="K2057" s="65" t="s">
        <v>324</v>
      </c>
      <c r="L2057" s="66">
        <v>2054</v>
      </c>
      <c r="M2057" s="32" t="s">
        <v>8628</v>
      </c>
      <c r="N2057" s="32" t="s">
        <v>2302</v>
      </c>
    </row>
    <row r="2058" spans="1:14" ht="18" customHeight="1" x14ac:dyDescent="0.25">
      <c r="A2058" s="53" t="s">
        <v>8629</v>
      </c>
      <c r="B2058" s="54" t="s">
        <v>8630</v>
      </c>
      <c r="C2058" s="54" t="s">
        <v>8630</v>
      </c>
      <c r="D2058" s="54" t="s">
        <v>2761</v>
      </c>
      <c r="E2058" s="55" t="s">
        <v>2303</v>
      </c>
      <c r="F2058" s="54" t="s">
        <v>1597</v>
      </c>
      <c r="G2058" s="67" t="s">
        <v>2762</v>
      </c>
      <c r="H2058" s="68" t="s">
        <v>2763</v>
      </c>
      <c r="I2058" s="69" t="s">
        <v>2764</v>
      </c>
      <c r="J2058" s="68" t="s">
        <v>2765</v>
      </c>
      <c r="K2058" s="57" t="s">
        <v>324</v>
      </c>
      <c r="L2058" s="58">
        <v>2055</v>
      </c>
      <c r="M2058" s="32" t="s">
        <v>8631</v>
      </c>
      <c r="N2058" s="32" t="s">
        <v>2302</v>
      </c>
    </row>
    <row r="2059" spans="1:14" ht="18" customHeight="1" x14ac:dyDescent="0.25">
      <c r="A2059" s="73" t="s">
        <v>2303</v>
      </c>
      <c r="B2059" s="60" t="s">
        <v>1597</v>
      </c>
      <c r="C2059" s="61"/>
      <c r="D2059" s="61"/>
      <c r="E2059" s="61" t="s">
        <v>2303</v>
      </c>
      <c r="F2059" s="60" t="s">
        <v>1597</v>
      </c>
      <c r="G2059" s="62"/>
      <c r="H2059" s="63"/>
      <c r="I2059" s="64"/>
      <c r="J2059" s="63"/>
      <c r="K2059" s="65" t="s">
        <v>2740</v>
      </c>
      <c r="L2059" s="66">
        <v>2056</v>
      </c>
      <c r="M2059" s="32" t="s">
        <v>2302</v>
      </c>
      <c r="N2059" s="32" t="s">
        <v>2302</v>
      </c>
    </row>
    <row r="2060" spans="1:14" ht="18" customHeight="1" x14ac:dyDescent="0.25">
      <c r="A2060" s="53" t="s">
        <v>8632</v>
      </c>
      <c r="B2060" s="54" t="s">
        <v>8633</v>
      </c>
      <c r="C2060" s="54" t="s">
        <v>8633</v>
      </c>
      <c r="D2060" s="54" t="s">
        <v>3228</v>
      </c>
      <c r="E2060" s="55" t="s">
        <v>2311</v>
      </c>
      <c r="F2060" s="54" t="s">
        <v>1791</v>
      </c>
      <c r="G2060" s="67" t="s">
        <v>2762</v>
      </c>
      <c r="H2060" s="68" t="s">
        <v>2763</v>
      </c>
      <c r="I2060" s="69" t="s">
        <v>2764</v>
      </c>
      <c r="J2060" s="68" t="s">
        <v>2765</v>
      </c>
      <c r="K2060" s="57" t="s">
        <v>324</v>
      </c>
      <c r="L2060" s="58">
        <v>2057</v>
      </c>
      <c r="M2060" s="32" t="s">
        <v>8634</v>
      </c>
      <c r="N2060" s="32" t="s">
        <v>2310</v>
      </c>
    </row>
    <row r="2061" spans="1:14" ht="18" customHeight="1" x14ac:dyDescent="0.25">
      <c r="A2061" s="59" t="s">
        <v>8635</v>
      </c>
      <c r="B2061" s="60" t="s">
        <v>8636</v>
      </c>
      <c r="C2061" s="60" t="s">
        <v>8636</v>
      </c>
      <c r="D2061" s="60" t="s">
        <v>3228</v>
      </c>
      <c r="E2061" s="61" t="s">
        <v>2311</v>
      </c>
      <c r="F2061" s="60" t="s">
        <v>1791</v>
      </c>
      <c r="G2061" s="62" t="s">
        <v>2762</v>
      </c>
      <c r="H2061" s="63" t="s">
        <v>2763</v>
      </c>
      <c r="I2061" s="64" t="s">
        <v>2764</v>
      </c>
      <c r="J2061" s="63" t="s">
        <v>2765</v>
      </c>
      <c r="K2061" s="65" t="s">
        <v>324</v>
      </c>
      <c r="L2061" s="66">
        <v>2058</v>
      </c>
      <c r="M2061" s="32" t="s">
        <v>8637</v>
      </c>
      <c r="N2061" s="32" t="s">
        <v>2310</v>
      </c>
    </row>
    <row r="2062" spans="1:14" ht="18" customHeight="1" x14ac:dyDescent="0.25">
      <c r="A2062" s="53" t="s">
        <v>8638</v>
      </c>
      <c r="B2062" s="54" t="s">
        <v>8639</v>
      </c>
      <c r="C2062" s="54" t="s">
        <v>8639</v>
      </c>
      <c r="D2062" s="54" t="s">
        <v>3228</v>
      </c>
      <c r="E2062" s="55" t="s">
        <v>2311</v>
      </c>
      <c r="F2062" s="54" t="s">
        <v>1791</v>
      </c>
      <c r="G2062" s="67" t="s">
        <v>2762</v>
      </c>
      <c r="H2062" s="68" t="s">
        <v>2763</v>
      </c>
      <c r="I2062" s="69" t="s">
        <v>2764</v>
      </c>
      <c r="J2062" s="68" t="s">
        <v>2765</v>
      </c>
      <c r="K2062" s="57" t="s">
        <v>324</v>
      </c>
      <c r="L2062" s="58">
        <v>2059</v>
      </c>
      <c r="M2062" s="32" t="s">
        <v>8640</v>
      </c>
      <c r="N2062" s="32" t="s">
        <v>2310</v>
      </c>
    </row>
    <row r="2063" spans="1:14" ht="18" customHeight="1" x14ac:dyDescent="0.25">
      <c r="A2063" s="59" t="s">
        <v>8641</v>
      </c>
      <c r="B2063" s="60" t="s">
        <v>8642</v>
      </c>
      <c r="C2063" s="60" t="s">
        <v>8642</v>
      </c>
      <c r="D2063" s="60" t="s">
        <v>3228</v>
      </c>
      <c r="E2063" s="61" t="s">
        <v>2311</v>
      </c>
      <c r="F2063" s="60" t="s">
        <v>1791</v>
      </c>
      <c r="G2063" s="62" t="s">
        <v>2762</v>
      </c>
      <c r="H2063" s="63" t="s">
        <v>2763</v>
      </c>
      <c r="I2063" s="64" t="s">
        <v>2764</v>
      </c>
      <c r="J2063" s="63" t="s">
        <v>2765</v>
      </c>
      <c r="K2063" s="65" t="s">
        <v>324</v>
      </c>
      <c r="L2063" s="66">
        <v>2060</v>
      </c>
      <c r="M2063" s="32" t="s">
        <v>8643</v>
      </c>
      <c r="N2063" s="32" t="s">
        <v>2310</v>
      </c>
    </row>
    <row r="2064" spans="1:14" ht="18" customHeight="1" x14ac:dyDescent="0.25">
      <c r="A2064" s="53" t="s">
        <v>8644</v>
      </c>
      <c r="B2064" s="54" t="s">
        <v>8645</v>
      </c>
      <c r="C2064" s="54" t="s">
        <v>8645</v>
      </c>
      <c r="D2064" s="54" t="s">
        <v>3228</v>
      </c>
      <c r="E2064" s="55" t="s">
        <v>2311</v>
      </c>
      <c r="F2064" s="54" t="s">
        <v>1791</v>
      </c>
      <c r="G2064" s="67" t="s">
        <v>2762</v>
      </c>
      <c r="H2064" s="68" t="s">
        <v>2763</v>
      </c>
      <c r="I2064" s="69" t="s">
        <v>2764</v>
      </c>
      <c r="J2064" s="68" t="s">
        <v>2765</v>
      </c>
      <c r="K2064" s="57" t="s">
        <v>324</v>
      </c>
      <c r="L2064" s="58">
        <v>2061</v>
      </c>
      <c r="M2064" s="32" t="s">
        <v>8646</v>
      </c>
      <c r="N2064" s="32" t="s">
        <v>2310</v>
      </c>
    </row>
    <row r="2065" spans="1:14" ht="18" customHeight="1" x14ac:dyDescent="0.25">
      <c r="A2065" s="59" t="s">
        <v>8647</v>
      </c>
      <c r="B2065" s="60" t="s">
        <v>8648</v>
      </c>
      <c r="C2065" s="60" t="s">
        <v>8648</v>
      </c>
      <c r="D2065" s="60" t="s">
        <v>3228</v>
      </c>
      <c r="E2065" s="61" t="s">
        <v>2311</v>
      </c>
      <c r="F2065" s="60" t="s">
        <v>1791</v>
      </c>
      <c r="G2065" s="62" t="s">
        <v>2762</v>
      </c>
      <c r="H2065" s="63" t="s">
        <v>2763</v>
      </c>
      <c r="I2065" s="64" t="s">
        <v>2764</v>
      </c>
      <c r="J2065" s="63" t="s">
        <v>2765</v>
      </c>
      <c r="K2065" s="65" t="s">
        <v>324</v>
      </c>
      <c r="L2065" s="66">
        <v>2062</v>
      </c>
      <c r="M2065" s="32" t="s">
        <v>8649</v>
      </c>
      <c r="N2065" s="32" t="s">
        <v>2310</v>
      </c>
    </row>
    <row r="2066" spans="1:14" ht="18" customHeight="1" x14ac:dyDescent="0.25">
      <c r="A2066" s="53" t="s">
        <v>8650</v>
      </c>
      <c r="B2066" s="54" t="s">
        <v>8651</v>
      </c>
      <c r="C2066" s="54" t="s">
        <v>8651</v>
      </c>
      <c r="D2066" s="54" t="s">
        <v>3228</v>
      </c>
      <c r="E2066" s="55" t="s">
        <v>2311</v>
      </c>
      <c r="F2066" s="54" t="s">
        <v>1791</v>
      </c>
      <c r="G2066" s="67" t="s">
        <v>2762</v>
      </c>
      <c r="H2066" s="68" t="s">
        <v>2763</v>
      </c>
      <c r="I2066" s="69" t="s">
        <v>2764</v>
      </c>
      <c r="J2066" s="68" t="s">
        <v>2765</v>
      </c>
      <c r="K2066" s="57" t="s">
        <v>324</v>
      </c>
      <c r="L2066" s="58">
        <v>2063</v>
      </c>
      <c r="M2066" s="32" t="s">
        <v>8652</v>
      </c>
      <c r="N2066" s="32" t="s">
        <v>2310</v>
      </c>
    </row>
    <row r="2067" spans="1:14" ht="18" customHeight="1" x14ac:dyDescent="0.25">
      <c r="A2067" s="59" t="s">
        <v>8653</v>
      </c>
      <c r="B2067" s="60" t="s">
        <v>8654</v>
      </c>
      <c r="C2067" s="60" t="s">
        <v>8654</v>
      </c>
      <c r="D2067" s="60" t="s">
        <v>3228</v>
      </c>
      <c r="E2067" s="61" t="s">
        <v>2311</v>
      </c>
      <c r="F2067" s="60" t="s">
        <v>1791</v>
      </c>
      <c r="G2067" s="62" t="s">
        <v>2762</v>
      </c>
      <c r="H2067" s="63" t="s">
        <v>2763</v>
      </c>
      <c r="I2067" s="64" t="s">
        <v>2764</v>
      </c>
      <c r="J2067" s="63" t="s">
        <v>2765</v>
      </c>
      <c r="K2067" s="65" t="s">
        <v>324</v>
      </c>
      <c r="L2067" s="66">
        <v>2064</v>
      </c>
      <c r="M2067" s="32" t="s">
        <v>8655</v>
      </c>
      <c r="N2067" s="32" t="s">
        <v>2310</v>
      </c>
    </row>
    <row r="2068" spans="1:14" ht="18" customHeight="1" x14ac:dyDescent="0.25">
      <c r="A2068" s="53" t="s">
        <v>8656</v>
      </c>
      <c r="B2068" s="54" t="s">
        <v>8657</v>
      </c>
      <c r="C2068" s="54" t="s">
        <v>8657</v>
      </c>
      <c r="D2068" s="54" t="s">
        <v>3228</v>
      </c>
      <c r="E2068" s="55" t="s">
        <v>2311</v>
      </c>
      <c r="F2068" s="54" t="s">
        <v>1791</v>
      </c>
      <c r="G2068" s="67" t="s">
        <v>2762</v>
      </c>
      <c r="H2068" s="68" t="s">
        <v>2763</v>
      </c>
      <c r="I2068" s="69" t="s">
        <v>2764</v>
      </c>
      <c r="J2068" s="68" t="s">
        <v>2765</v>
      </c>
      <c r="K2068" s="57" t="s">
        <v>324</v>
      </c>
      <c r="L2068" s="58">
        <v>2065</v>
      </c>
      <c r="M2068" s="32" t="s">
        <v>8658</v>
      </c>
      <c r="N2068" s="32" t="s">
        <v>2310</v>
      </c>
    </row>
    <row r="2069" spans="1:14" ht="18" customHeight="1" x14ac:dyDescent="0.25">
      <c r="A2069" s="59" t="s">
        <v>8659</v>
      </c>
      <c r="B2069" s="60" t="s">
        <v>8660</v>
      </c>
      <c r="C2069" s="60" t="s">
        <v>8660</v>
      </c>
      <c r="D2069" s="60" t="s">
        <v>3228</v>
      </c>
      <c r="E2069" s="61" t="s">
        <v>2311</v>
      </c>
      <c r="F2069" s="60" t="s">
        <v>1791</v>
      </c>
      <c r="G2069" s="62" t="s">
        <v>2762</v>
      </c>
      <c r="H2069" s="63" t="s">
        <v>2763</v>
      </c>
      <c r="I2069" s="64" t="s">
        <v>2764</v>
      </c>
      <c r="J2069" s="63" t="s">
        <v>2765</v>
      </c>
      <c r="K2069" s="65" t="s">
        <v>324</v>
      </c>
      <c r="L2069" s="66">
        <v>2066</v>
      </c>
      <c r="M2069" s="32" t="s">
        <v>8661</v>
      </c>
      <c r="N2069" s="32" t="s">
        <v>2310</v>
      </c>
    </row>
    <row r="2070" spans="1:14" ht="18" customHeight="1" x14ac:dyDescent="0.25">
      <c r="A2070" s="53" t="s">
        <v>8662</v>
      </c>
      <c r="B2070" s="54" t="s">
        <v>8663</v>
      </c>
      <c r="C2070" s="54" t="s">
        <v>8663</v>
      </c>
      <c r="D2070" s="54" t="s">
        <v>3228</v>
      </c>
      <c r="E2070" s="55" t="s">
        <v>2311</v>
      </c>
      <c r="F2070" s="54" t="s">
        <v>1791</v>
      </c>
      <c r="G2070" s="67" t="s">
        <v>2762</v>
      </c>
      <c r="H2070" s="68" t="s">
        <v>2763</v>
      </c>
      <c r="I2070" s="69" t="s">
        <v>2764</v>
      </c>
      <c r="J2070" s="68" t="s">
        <v>2765</v>
      </c>
      <c r="K2070" s="57" t="s">
        <v>324</v>
      </c>
      <c r="L2070" s="58">
        <v>2067</v>
      </c>
      <c r="M2070" s="32" t="s">
        <v>8664</v>
      </c>
      <c r="N2070" s="32" t="s">
        <v>2310</v>
      </c>
    </row>
    <row r="2071" spans="1:14" ht="18" customHeight="1" x14ac:dyDescent="0.25">
      <c r="A2071" s="59" t="s">
        <v>8665</v>
      </c>
      <c r="B2071" s="60" t="s">
        <v>8666</v>
      </c>
      <c r="C2071" s="60" t="s">
        <v>8666</v>
      </c>
      <c r="D2071" s="60" t="s">
        <v>3228</v>
      </c>
      <c r="E2071" s="61" t="s">
        <v>2311</v>
      </c>
      <c r="F2071" s="60" t="s">
        <v>1791</v>
      </c>
      <c r="G2071" s="62" t="s">
        <v>2762</v>
      </c>
      <c r="H2071" s="63" t="s">
        <v>2763</v>
      </c>
      <c r="I2071" s="64" t="s">
        <v>2764</v>
      </c>
      <c r="J2071" s="63" t="s">
        <v>2765</v>
      </c>
      <c r="K2071" s="65" t="s">
        <v>324</v>
      </c>
      <c r="L2071" s="66">
        <v>2068</v>
      </c>
      <c r="M2071" s="32" t="s">
        <v>8667</v>
      </c>
      <c r="N2071" s="32" t="s">
        <v>2310</v>
      </c>
    </row>
    <row r="2072" spans="1:14" ht="18" customHeight="1" x14ac:dyDescent="0.25">
      <c r="A2072" s="53" t="s">
        <v>8668</v>
      </c>
      <c r="B2072" s="54" t="s">
        <v>8669</v>
      </c>
      <c r="C2072" s="54" t="s">
        <v>8669</v>
      </c>
      <c r="D2072" s="54" t="s">
        <v>3228</v>
      </c>
      <c r="E2072" s="55" t="s">
        <v>2311</v>
      </c>
      <c r="F2072" s="54" t="s">
        <v>1791</v>
      </c>
      <c r="G2072" s="67" t="s">
        <v>2762</v>
      </c>
      <c r="H2072" s="68" t="s">
        <v>2763</v>
      </c>
      <c r="I2072" s="69" t="s">
        <v>2764</v>
      </c>
      <c r="J2072" s="68" t="s">
        <v>2765</v>
      </c>
      <c r="K2072" s="57" t="s">
        <v>324</v>
      </c>
      <c r="L2072" s="58">
        <v>2069</v>
      </c>
      <c r="M2072" s="32" t="s">
        <v>8670</v>
      </c>
      <c r="N2072" s="32" t="s">
        <v>2310</v>
      </c>
    </row>
    <row r="2073" spans="1:14" ht="18" customHeight="1" x14ac:dyDescent="0.25">
      <c r="A2073" s="59" t="s">
        <v>8671</v>
      </c>
      <c r="B2073" s="60" t="s">
        <v>8672</v>
      </c>
      <c r="C2073" s="60" t="s">
        <v>8672</v>
      </c>
      <c r="D2073" s="60" t="s">
        <v>3228</v>
      </c>
      <c r="E2073" s="61" t="s">
        <v>2311</v>
      </c>
      <c r="F2073" s="60" t="s">
        <v>1791</v>
      </c>
      <c r="G2073" s="62" t="s">
        <v>2762</v>
      </c>
      <c r="H2073" s="63" t="s">
        <v>2763</v>
      </c>
      <c r="I2073" s="64" t="s">
        <v>2764</v>
      </c>
      <c r="J2073" s="63" t="s">
        <v>2765</v>
      </c>
      <c r="K2073" s="65" t="s">
        <v>324</v>
      </c>
      <c r="L2073" s="66">
        <v>2070</v>
      </c>
      <c r="M2073" s="32" t="s">
        <v>8673</v>
      </c>
      <c r="N2073" s="32" t="s">
        <v>2310</v>
      </c>
    </row>
    <row r="2074" spans="1:14" ht="18" customHeight="1" x14ac:dyDescent="0.25">
      <c r="A2074" s="53" t="s">
        <v>8674</v>
      </c>
      <c r="B2074" s="54" t="s">
        <v>8675</v>
      </c>
      <c r="C2074" s="54" t="s">
        <v>8675</v>
      </c>
      <c r="D2074" s="54" t="s">
        <v>3228</v>
      </c>
      <c r="E2074" s="55" t="s">
        <v>2311</v>
      </c>
      <c r="F2074" s="54" t="s">
        <v>1791</v>
      </c>
      <c r="G2074" s="67" t="s">
        <v>8676</v>
      </c>
      <c r="H2074" s="68" t="s">
        <v>2763</v>
      </c>
      <c r="I2074" s="69" t="s">
        <v>2764</v>
      </c>
      <c r="J2074" s="68" t="s">
        <v>2765</v>
      </c>
      <c r="K2074" s="57" t="s">
        <v>324</v>
      </c>
      <c r="L2074" s="58">
        <v>2071</v>
      </c>
      <c r="M2074" s="32" t="s">
        <v>8677</v>
      </c>
      <c r="N2074" s="32" t="s">
        <v>2310</v>
      </c>
    </row>
    <row r="2075" spans="1:14" ht="18" customHeight="1" x14ac:dyDescent="0.25">
      <c r="A2075" s="59" t="s">
        <v>8678</v>
      </c>
      <c r="B2075" s="60" t="s">
        <v>8679</v>
      </c>
      <c r="C2075" s="60" t="s">
        <v>8679</v>
      </c>
      <c r="D2075" s="60" t="s">
        <v>3228</v>
      </c>
      <c r="E2075" s="61" t="s">
        <v>2311</v>
      </c>
      <c r="F2075" s="60" t="s">
        <v>1791</v>
      </c>
      <c r="G2075" s="62" t="s">
        <v>2762</v>
      </c>
      <c r="H2075" s="63" t="s">
        <v>2763</v>
      </c>
      <c r="I2075" s="64" t="s">
        <v>2764</v>
      </c>
      <c r="J2075" s="63" t="s">
        <v>2765</v>
      </c>
      <c r="K2075" s="65" t="s">
        <v>324</v>
      </c>
      <c r="L2075" s="66">
        <v>2072</v>
      </c>
      <c r="M2075" s="32" t="s">
        <v>8680</v>
      </c>
      <c r="N2075" s="32" t="s">
        <v>2310</v>
      </c>
    </row>
    <row r="2076" spans="1:14" ht="18" customHeight="1" x14ac:dyDescent="0.25">
      <c r="A2076" s="53" t="s">
        <v>8681</v>
      </c>
      <c r="B2076" s="54" t="s">
        <v>8682</v>
      </c>
      <c r="C2076" s="54" t="s">
        <v>8682</v>
      </c>
      <c r="D2076" s="54" t="s">
        <v>8683</v>
      </c>
      <c r="E2076" s="55" t="s">
        <v>2311</v>
      </c>
      <c r="F2076" s="54" t="s">
        <v>1791</v>
      </c>
      <c r="G2076" s="67" t="s">
        <v>2762</v>
      </c>
      <c r="H2076" s="68" t="s">
        <v>2763</v>
      </c>
      <c r="I2076" s="69" t="s">
        <v>2764</v>
      </c>
      <c r="J2076" s="68" t="s">
        <v>2765</v>
      </c>
      <c r="K2076" s="57" t="s">
        <v>324</v>
      </c>
      <c r="L2076" s="58">
        <v>2073</v>
      </c>
      <c r="M2076" s="32" t="s">
        <v>8684</v>
      </c>
      <c r="N2076" s="32" t="s">
        <v>2310</v>
      </c>
    </row>
    <row r="2077" spans="1:14" ht="18" customHeight="1" x14ac:dyDescent="0.25">
      <c r="A2077" s="73" t="s">
        <v>2311</v>
      </c>
      <c r="B2077" s="60" t="s">
        <v>1791</v>
      </c>
      <c r="C2077" s="61"/>
      <c r="D2077" s="61"/>
      <c r="E2077" s="61" t="s">
        <v>2311</v>
      </c>
      <c r="F2077" s="60" t="s">
        <v>1791</v>
      </c>
      <c r="G2077" s="62"/>
      <c r="H2077" s="63"/>
      <c r="I2077" s="64"/>
      <c r="J2077" s="63"/>
      <c r="K2077" s="65" t="s">
        <v>2740</v>
      </c>
      <c r="L2077" s="66">
        <v>2074</v>
      </c>
      <c r="M2077" s="32" t="s">
        <v>2310</v>
      </c>
      <c r="N2077" s="32" t="s">
        <v>2310</v>
      </c>
    </row>
    <row r="2078" spans="1:14" ht="18" customHeight="1" x14ac:dyDescent="0.25">
      <c r="A2078" s="53" t="s">
        <v>8685</v>
      </c>
      <c r="B2078" s="54" t="s">
        <v>8686</v>
      </c>
      <c r="C2078" s="54" t="s">
        <v>8686</v>
      </c>
      <c r="D2078" s="54" t="s">
        <v>4628</v>
      </c>
      <c r="E2078" s="55" t="s">
        <v>2314</v>
      </c>
      <c r="F2078" s="54" t="s">
        <v>2315</v>
      </c>
      <c r="G2078" s="67" t="s">
        <v>3154</v>
      </c>
      <c r="H2078" s="68" t="s">
        <v>2763</v>
      </c>
      <c r="I2078" s="69" t="s">
        <v>2764</v>
      </c>
      <c r="J2078" s="68" t="s">
        <v>2765</v>
      </c>
      <c r="K2078" s="57" t="s">
        <v>324</v>
      </c>
      <c r="L2078" s="58">
        <v>2075</v>
      </c>
      <c r="M2078" s="32" t="s">
        <v>8687</v>
      </c>
      <c r="N2078" s="32" t="s">
        <v>2313</v>
      </c>
    </row>
    <row r="2079" spans="1:14" ht="18" customHeight="1" x14ac:dyDescent="0.25">
      <c r="A2079" s="59" t="s">
        <v>8688</v>
      </c>
      <c r="B2079" s="60" t="s">
        <v>8689</v>
      </c>
      <c r="C2079" s="60" t="s">
        <v>8689</v>
      </c>
      <c r="D2079" s="60" t="s">
        <v>4628</v>
      </c>
      <c r="E2079" s="61" t="s">
        <v>2314</v>
      </c>
      <c r="F2079" s="60" t="s">
        <v>2315</v>
      </c>
      <c r="G2079" s="62" t="s">
        <v>3154</v>
      </c>
      <c r="H2079" s="63" t="s">
        <v>2763</v>
      </c>
      <c r="I2079" s="64" t="s">
        <v>2764</v>
      </c>
      <c r="J2079" s="63" t="s">
        <v>2765</v>
      </c>
      <c r="K2079" s="65" t="s">
        <v>324</v>
      </c>
      <c r="L2079" s="66">
        <v>2076</v>
      </c>
      <c r="M2079" s="32" t="s">
        <v>8690</v>
      </c>
      <c r="N2079" s="32" t="s">
        <v>2313</v>
      </c>
    </row>
    <row r="2080" spans="1:14" ht="18" customHeight="1" x14ac:dyDescent="0.25">
      <c r="A2080" s="53" t="s">
        <v>8691</v>
      </c>
      <c r="B2080" s="54" t="s">
        <v>8692</v>
      </c>
      <c r="C2080" s="54" t="s">
        <v>8692</v>
      </c>
      <c r="D2080" s="54" t="s">
        <v>3759</v>
      </c>
      <c r="E2080" s="55" t="s">
        <v>2314</v>
      </c>
      <c r="F2080" s="54" t="s">
        <v>2315</v>
      </c>
      <c r="G2080" s="67" t="s">
        <v>3154</v>
      </c>
      <c r="H2080" s="68" t="s">
        <v>2763</v>
      </c>
      <c r="I2080" s="69" t="s">
        <v>2764</v>
      </c>
      <c r="J2080" s="68" t="s">
        <v>2765</v>
      </c>
      <c r="K2080" s="57" t="s">
        <v>324</v>
      </c>
      <c r="L2080" s="58">
        <v>2077</v>
      </c>
      <c r="M2080" s="32" t="s">
        <v>8693</v>
      </c>
      <c r="N2080" s="32" t="s">
        <v>2313</v>
      </c>
    </row>
    <row r="2081" spans="1:14" ht="18" customHeight="1" x14ac:dyDescent="0.25">
      <c r="A2081" s="59" t="s">
        <v>8694</v>
      </c>
      <c r="B2081" s="60" t="s">
        <v>8695</v>
      </c>
      <c r="C2081" s="60" t="s">
        <v>8695</v>
      </c>
      <c r="D2081" s="60" t="s">
        <v>3759</v>
      </c>
      <c r="E2081" s="61" t="s">
        <v>2314</v>
      </c>
      <c r="F2081" s="60" t="s">
        <v>2315</v>
      </c>
      <c r="G2081" s="62" t="s">
        <v>3154</v>
      </c>
      <c r="H2081" s="63" t="s">
        <v>2763</v>
      </c>
      <c r="I2081" s="64" t="s">
        <v>2764</v>
      </c>
      <c r="J2081" s="63" t="s">
        <v>2765</v>
      </c>
      <c r="K2081" s="65" t="s">
        <v>324</v>
      </c>
      <c r="L2081" s="66">
        <v>2078</v>
      </c>
      <c r="M2081" s="32" t="s">
        <v>8696</v>
      </c>
      <c r="N2081" s="32" t="s">
        <v>2313</v>
      </c>
    </row>
    <row r="2082" spans="1:14" ht="18" customHeight="1" x14ac:dyDescent="0.25">
      <c r="A2082" s="53" t="s">
        <v>8697</v>
      </c>
      <c r="B2082" s="54" t="s">
        <v>8698</v>
      </c>
      <c r="C2082" s="54" t="s">
        <v>8698</v>
      </c>
      <c r="D2082" s="54" t="s">
        <v>3759</v>
      </c>
      <c r="E2082" s="55" t="s">
        <v>2314</v>
      </c>
      <c r="F2082" s="54" t="s">
        <v>2315</v>
      </c>
      <c r="G2082" s="67" t="s">
        <v>3154</v>
      </c>
      <c r="H2082" s="68" t="s">
        <v>2763</v>
      </c>
      <c r="I2082" s="69" t="s">
        <v>2764</v>
      </c>
      <c r="J2082" s="68" t="s">
        <v>2765</v>
      </c>
      <c r="K2082" s="57" t="s">
        <v>324</v>
      </c>
      <c r="L2082" s="58">
        <v>2079</v>
      </c>
      <c r="M2082" s="32" t="s">
        <v>8699</v>
      </c>
      <c r="N2082" s="32" t="s">
        <v>2313</v>
      </c>
    </row>
    <row r="2083" spans="1:14" ht="18" customHeight="1" x14ac:dyDescent="0.25">
      <c r="A2083" s="59" t="s">
        <v>8700</v>
      </c>
      <c r="B2083" s="60" t="s">
        <v>8701</v>
      </c>
      <c r="C2083" s="60" t="s">
        <v>8701</v>
      </c>
      <c r="D2083" s="60" t="s">
        <v>3759</v>
      </c>
      <c r="E2083" s="61" t="s">
        <v>2314</v>
      </c>
      <c r="F2083" s="60" t="s">
        <v>2315</v>
      </c>
      <c r="G2083" s="62" t="s">
        <v>3154</v>
      </c>
      <c r="H2083" s="63" t="s">
        <v>2763</v>
      </c>
      <c r="I2083" s="64" t="s">
        <v>2764</v>
      </c>
      <c r="J2083" s="63" t="s">
        <v>2765</v>
      </c>
      <c r="K2083" s="65" t="s">
        <v>324</v>
      </c>
      <c r="L2083" s="66">
        <v>2080</v>
      </c>
      <c r="M2083" s="32" t="s">
        <v>8702</v>
      </c>
      <c r="N2083" s="32" t="s">
        <v>2313</v>
      </c>
    </row>
    <row r="2084" spans="1:14" ht="18" customHeight="1" x14ac:dyDescent="0.25">
      <c r="A2084" s="53" t="s">
        <v>8703</v>
      </c>
      <c r="B2084" s="54" t="s">
        <v>8704</v>
      </c>
      <c r="C2084" s="54" t="s">
        <v>8704</v>
      </c>
      <c r="D2084" s="54" t="s">
        <v>3759</v>
      </c>
      <c r="E2084" s="55" t="s">
        <v>2314</v>
      </c>
      <c r="F2084" s="54" t="s">
        <v>2315</v>
      </c>
      <c r="G2084" s="67" t="s">
        <v>3154</v>
      </c>
      <c r="H2084" s="68" t="s">
        <v>2763</v>
      </c>
      <c r="I2084" s="69" t="s">
        <v>2764</v>
      </c>
      <c r="J2084" s="68" t="s">
        <v>2765</v>
      </c>
      <c r="K2084" s="57" t="s">
        <v>324</v>
      </c>
      <c r="L2084" s="58">
        <v>2081</v>
      </c>
      <c r="M2084" s="32" t="s">
        <v>8705</v>
      </c>
      <c r="N2084" s="32" t="s">
        <v>2313</v>
      </c>
    </row>
    <row r="2085" spans="1:14" ht="18" customHeight="1" x14ac:dyDescent="0.25">
      <c r="A2085" s="59" t="s">
        <v>8706</v>
      </c>
      <c r="B2085" s="60" t="s">
        <v>8707</v>
      </c>
      <c r="C2085" s="60" t="s">
        <v>8707</v>
      </c>
      <c r="D2085" s="60" t="s">
        <v>3759</v>
      </c>
      <c r="E2085" s="61" t="s">
        <v>2314</v>
      </c>
      <c r="F2085" s="60" t="s">
        <v>2315</v>
      </c>
      <c r="G2085" s="62" t="s">
        <v>3154</v>
      </c>
      <c r="H2085" s="63" t="s">
        <v>2763</v>
      </c>
      <c r="I2085" s="64" t="s">
        <v>2764</v>
      </c>
      <c r="J2085" s="63" t="s">
        <v>2765</v>
      </c>
      <c r="K2085" s="65" t="s">
        <v>324</v>
      </c>
      <c r="L2085" s="66">
        <v>2082</v>
      </c>
      <c r="M2085" s="32" t="s">
        <v>8708</v>
      </c>
      <c r="N2085" s="32" t="s">
        <v>2313</v>
      </c>
    </row>
    <row r="2086" spans="1:14" ht="18" customHeight="1" x14ac:dyDescent="0.25">
      <c r="A2086" s="53" t="s">
        <v>8709</v>
      </c>
      <c r="B2086" s="54" t="s">
        <v>8710</v>
      </c>
      <c r="C2086" s="54" t="s">
        <v>8710</v>
      </c>
      <c r="D2086" s="54" t="s">
        <v>3759</v>
      </c>
      <c r="E2086" s="55" t="s">
        <v>2314</v>
      </c>
      <c r="F2086" s="54" t="s">
        <v>2315</v>
      </c>
      <c r="G2086" s="67" t="s">
        <v>3154</v>
      </c>
      <c r="H2086" s="68" t="s">
        <v>2763</v>
      </c>
      <c r="I2086" s="69" t="s">
        <v>2764</v>
      </c>
      <c r="J2086" s="68" t="s">
        <v>2765</v>
      </c>
      <c r="K2086" s="57" t="s">
        <v>324</v>
      </c>
      <c r="L2086" s="58">
        <v>2083</v>
      </c>
      <c r="M2086" s="32" t="s">
        <v>8711</v>
      </c>
      <c r="N2086" s="32" t="s">
        <v>2313</v>
      </c>
    </row>
    <row r="2087" spans="1:14" ht="18" customHeight="1" x14ac:dyDescent="0.25">
      <c r="A2087" s="59" t="s">
        <v>8712</v>
      </c>
      <c r="B2087" s="60" t="s">
        <v>8713</v>
      </c>
      <c r="C2087" s="60" t="s">
        <v>8713</v>
      </c>
      <c r="D2087" s="60" t="s">
        <v>3759</v>
      </c>
      <c r="E2087" s="61" t="s">
        <v>2314</v>
      </c>
      <c r="F2087" s="60" t="s">
        <v>2315</v>
      </c>
      <c r="G2087" s="62" t="s">
        <v>3154</v>
      </c>
      <c r="H2087" s="63" t="s">
        <v>2763</v>
      </c>
      <c r="I2087" s="64" t="s">
        <v>2764</v>
      </c>
      <c r="J2087" s="63" t="s">
        <v>2765</v>
      </c>
      <c r="K2087" s="65" t="s">
        <v>324</v>
      </c>
      <c r="L2087" s="66">
        <v>2084</v>
      </c>
      <c r="M2087" s="32" t="s">
        <v>8714</v>
      </c>
      <c r="N2087" s="32" t="s">
        <v>2313</v>
      </c>
    </row>
    <row r="2088" spans="1:14" ht="18" customHeight="1" x14ac:dyDescent="0.25">
      <c r="A2088" s="53" t="s">
        <v>8715</v>
      </c>
      <c r="B2088" s="54" t="s">
        <v>8716</v>
      </c>
      <c r="C2088" s="54" t="s">
        <v>8716</v>
      </c>
      <c r="D2088" s="54" t="s">
        <v>3759</v>
      </c>
      <c r="E2088" s="55" t="s">
        <v>2314</v>
      </c>
      <c r="F2088" s="54" t="s">
        <v>2315</v>
      </c>
      <c r="G2088" s="67" t="s">
        <v>3154</v>
      </c>
      <c r="H2088" s="68" t="s">
        <v>2763</v>
      </c>
      <c r="I2088" s="69" t="s">
        <v>2764</v>
      </c>
      <c r="J2088" s="68" t="s">
        <v>2765</v>
      </c>
      <c r="K2088" s="57" t="s">
        <v>324</v>
      </c>
      <c r="L2088" s="58">
        <v>2085</v>
      </c>
      <c r="M2088" s="32" t="s">
        <v>8717</v>
      </c>
      <c r="N2088" s="32" t="s">
        <v>2313</v>
      </c>
    </row>
    <row r="2089" spans="1:14" ht="18" customHeight="1" x14ac:dyDescent="0.25">
      <c r="A2089" s="59" t="s">
        <v>8718</v>
      </c>
      <c r="B2089" s="60" t="s">
        <v>8719</v>
      </c>
      <c r="C2089" s="60" t="s">
        <v>8719</v>
      </c>
      <c r="D2089" s="60" t="s">
        <v>3759</v>
      </c>
      <c r="E2089" s="61" t="s">
        <v>2314</v>
      </c>
      <c r="F2089" s="60" t="s">
        <v>2315</v>
      </c>
      <c r="G2089" s="62" t="s">
        <v>3154</v>
      </c>
      <c r="H2089" s="63" t="s">
        <v>2763</v>
      </c>
      <c r="I2089" s="64" t="s">
        <v>2764</v>
      </c>
      <c r="J2089" s="63" t="s">
        <v>2765</v>
      </c>
      <c r="K2089" s="65" t="s">
        <v>324</v>
      </c>
      <c r="L2089" s="66">
        <v>2086</v>
      </c>
      <c r="M2089" s="32" t="s">
        <v>8720</v>
      </c>
      <c r="N2089" s="32" t="s">
        <v>2313</v>
      </c>
    </row>
    <row r="2090" spans="1:14" ht="18" customHeight="1" x14ac:dyDescent="0.25">
      <c r="A2090" s="53" t="s">
        <v>8721</v>
      </c>
      <c r="B2090" s="54" t="s">
        <v>8722</v>
      </c>
      <c r="C2090" s="54" t="s">
        <v>8722</v>
      </c>
      <c r="D2090" s="54" t="s">
        <v>3759</v>
      </c>
      <c r="E2090" s="55" t="s">
        <v>2314</v>
      </c>
      <c r="F2090" s="54" t="s">
        <v>2315</v>
      </c>
      <c r="G2090" s="67" t="s">
        <v>3154</v>
      </c>
      <c r="H2090" s="68" t="s">
        <v>2763</v>
      </c>
      <c r="I2090" s="69" t="s">
        <v>2764</v>
      </c>
      <c r="J2090" s="68" t="s">
        <v>2765</v>
      </c>
      <c r="K2090" s="57" t="s">
        <v>324</v>
      </c>
      <c r="L2090" s="58">
        <v>2087</v>
      </c>
      <c r="M2090" s="32" t="s">
        <v>8723</v>
      </c>
      <c r="N2090" s="32" t="s">
        <v>2313</v>
      </c>
    </row>
    <row r="2091" spans="1:14" ht="18" customHeight="1" x14ac:dyDescent="0.25">
      <c r="A2091" s="59" t="s">
        <v>8724</v>
      </c>
      <c r="B2091" s="60" t="s">
        <v>8725</v>
      </c>
      <c r="C2091" s="60" t="s">
        <v>8725</v>
      </c>
      <c r="D2091" s="60" t="s">
        <v>3759</v>
      </c>
      <c r="E2091" s="61" t="s">
        <v>2314</v>
      </c>
      <c r="F2091" s="60" t="s">
        <v>2315</v>
      </c>
      <c r="G2091" s="62" t="s">
        <v>3154</v>
      </c>
      <c r="H2091" s="63" t="s">
        <v>2763</v>
      </c>
      <c r="I2091" s="64" t="s">
        <v>2764</v>
      </c>
      <c r="J2091" s="63" t="s">
        <v>2765</v>
      </c>
      <c r="K2091" s="65" t="s">
        <v>324</v>
      </c>
      <c r="L2091" s="66">
        <v>2088</v>
      </c>
      <c r="M2091" s="32" t="s">
        <v>8726</v>
      </c>
      <c r="N2091" s="32" t="s">
        <v>2313</v>
      </c>
    </row>
    <row r="2092" spans="1:14" ht="18" customHeight="1" x14ac:dyDescent="0.25">
      <c r="A2092" s="53" t="s">
        <v>8727</v>
      </c>
      <c r="B2092" s="54" t="s">
        <v>8728</v>
      </c>
      <c r="C2092" s="54" t="s">
        <v>8728</v>
      </c>
      <c r="D2092" s="54" t="s">
        <v>3759</v>
      </c>
      <c r="E2092" s="55" t="s">
        <v>2314</v>
      </c>
      <c r="F2092" s="54" t="s">
        <v>2315</v>
      </c>
      <c r="G2092" s="67" t="s">
        <v>3154</v>
      </c>
      <c r="H2092" s="68" t="s">
        <v>2763</v>
      </c>
      <c r="I2092" s="69" t="s">
        <v>2764</v>
      </c>
      <c r="J2092" s="68" t="s">
        <v>2765</v>
      </c>
      <c r="K2092" s="57" t="s">
        <v>324</v>
      </c>
      <c r="L2092" s="58">
        <v>2089</v>
      </c>
      <c r="M2092" s="32" t="s">
        <v>8729</v>
      </c>
      <c r="N2092" s="32" t="s">
        <v>2313</v>
      </c>
    </row>
    <row r="2093" spans="1:14" ht="18" customHeight="1" x14ac:dyDescent="0.25">
      <c r="A2093" s="59" t="s">
        <v>8730</v>
      </c>
      <c r="B2093" s="60" t="s">
        <v>8731</v>
      </c>
      <c r="C2093" s="60" t="s">
        <v>8731</v>
      </c>
      <c r="D2093" s="60" t="s">
        <v>3759</v>
      </c>
      <c r="E2093" s="61" t="s">
        <v>2314</v>
      </c>
      <c r="F2093" s="60" t="s">
        <v>2315</v>
      </c>
      <c r="G2093" s="62" t="s">
        <v>3154</v>
      </c>
      <c r="H2093" s="63" t="s">
        <v>2763</v>
      </c>
      <c r="I2093" s="64" t="s">
        <v>2764</v>
      </c>
      <c r="J2093" s="63" t="s">
        <v>2765</v>
      </c>
      <c r="K2093" s="65" t="s">
        <v>324</v>
      </c>
      <c r="L2093" s="66">
        <v>2090</v>
      </c>
      <c r="M2093" s="32" t="s">
        <v>8732</v>
      </c>
      <c r="N2093" s="32" t="s">
        <v>2313</v>
      </c>
    </row>
    <row r="2094" spans="1:14" ht="18" customHeight="1" x14ac:dyDescent="0.25">
      <c r="A2094" s="53" t="s">
        <v>8733</v>
      </c>
      <c r="B2094" s="54" t="s">
        <v>8734</v>
      </c>
      <c r="C2094" s="54" t="s">
        <v>8734</v>
      </c>
      <c r="D2094" s="54" t="s">
        <v>3759</v>
      </c>
      <c r="E2094" s="55" t="s">
        <v>2314</v>
      </c>
      <c r="F2094" s="54" t="s">
        <v>2315</v>
      </c>
      <c r="G2094" s="67" t="s">
        <v>3154</v>
      </c>
      <c r="H2094" s="68" t="s">
        <v>2763</v>
      </c>
      <c r="I2094" s="69" t="s">
        <v>2764</v>
      </c>
      <c r="J2094" s="68" t="s">
        <v>2765</v>
      </c>
      <c r="K2094" s="57" t="s">
        <v>324</v>
      </c>
      <c r="L2094" s="58">
        <v>2091</v>
      </c>
      <c r="M2094" s="32" t="s">
        <v>8735</v>
      </c>
      <c r="N2094" s="32" t="s">
        <v>2313</v>
      </c>
    </row>
    <row r="2095" spans="1:14" ht="18" customHeight="1" x14ac:dyDescent="0.25">
      <c r="A2095" s="73" t="s">
        <v>2314</v>
      </c>
      <c r="B2095" s="60" t="s">
        <v>2315</v>
      </c>
      <c r="C2095" s="61"/>
      <c r="D2095" s="61"/>
      <c r="E2095" s="61" t="s">
        <v>2314</v>
      </c>
      <c r="F2095" s="60" t="s">
        <v>2315</v>
      </c>
      <c r="G2095" s="62"/>
      <c r="H2095" s="63"/>
      <c r="I2095" s="64"/>
      <c r="J2095" s="63"/>
      <c r="K2095" s="65" t="s">
        <v>2740</v>
      </c>
      <c r="L2095" s="66">
        <v>2092</v>
      </c>
      <c r="M2095" s="32" t="s">
        <v>2313</v>
      </c>
      <c r="N2095" s="32" t="s">
        <v>2313</v>
      </c>
    </row>
    <row r="2096" spans="1:14" ht="18" customHeight="1" x14ac:dyDescent="0.25">
      <c r="A2096" s="53" t="s">
        <v>8736</v>
      </c>
      <c r="B2096" s="54" t="s">
        <v>8737</v>
      </c>
      <c r="C2096" s="54" t="s">
        <v>8737</v>
      </c>
      <c r="D2096" s="54" t="s">
        <v>3228</v>
      </c>
      <c r="E2096" s="55" t="s">
        <v>2319</v>
      </c>
      <c r="F2096" s="54" t="s">
        <v>2320</v>
      </c>
      <c r="G2096" s="67" t="s">
        <v>3760</v>
      </c>
      <c r="H2096" s="68" t="s">
        <v>2763</v>
      </c>
      <c r="I2096" s="69" t="s">
        <v>2764</v>
      </c>
      <c r="J2096" s="68" t="s">
        <v>2765</v>
      </c>
      <c r="K2096" s="57" t="s">
        <v>324</v>
      </c>
      <c r="L2096" s="58">
        <v>2093</v>
      </c>
      <c r="M2096" s="32" t="s">
        <v>8738</v>
      </c>
      <c r="N2096" s="32" t="s">
        <v>2318</v>
      </c>
    </row>
    <row r="2097" spans="1:14" ht="18" customHeight="1" x14ac:dyDescent="0.25">
      <c r="A2097" s="59" t="s">
        <v>8739</v>
      </c>
      <c r="B2097" s="60" t="s">
        <v>8740</v>
      </c>
      <c r="C2097" s="60" t="s">
        <v>8740</v>
      </c>
      <c r="D2097" s="60" t="s">
        <v>3228</v>
      </c>
      <c r="E2097" s="61" t="s">
        <v>2319</v>
      </c>
      <c r="F2097" s="60" t="s">
        <v>2320</v>
      </c>
      <c r="G2097" s="62" t="s">
        <v>3760</v>
      </c>
      <c r="H2097" s="63" t="s">
        <v>2763</v>
      </c>
      <c r="I2097" s="64" t="s">
        <v>2764</v>
      </c>
      <c r="J2097" s="63" t="s">
        <v>2765</v>
      </c>
      <c r="K2097" s="65" t="s">
        <v>324</v>
      </c>
      <c r="L2097" s="66">
        <v>2094</v>
      </c>
      <c r="M2097" s="32" t="s">
        <v>8741</v>
      </c>
      <c r="N2097" s="32" t="s">
        <v>2318</v>
      </c>
    </row>
    <row r="2098" spans="1:14" ht="18" customHeight="1" x14ac:dyDescent="0.25">
      <c r="A2098" s="53" t="s">
        <v>8742</v>
      </c>
      <c r="B2098" s="54" t="s">
        <v>8743</v>
      </c>
      <c r="C2098" s="54" t="s">
        <v>8743</v>
      </c>
      <c r="D2098" s="54" t="s">
        <v>3228</v>
      </c>
      <c r="E2098" s="55" t="s">
        <v>2319</v>
      </c>
      <c r="F2098" s="54" t="s">
        <v>2320</v>
      </c>
      <c r="G2098" s="67" t="s">
        <v>3760</v>
      </c>
      <c r="H2098" s="68" t="s">
        <v>2763</v>
      </c>
      <c r="I2098" s="69" t="s">
        <v>2764</v>
      </c>
      <c r="J2098" s="68" t="s">
        <v>2765</v>
      </c>
      <c r="K2098" s="57" t="s">
        <v>324</v>
      </c>
      <c r="L2098" s="58">
        <v>2095</v>
      </c>
      <c r="M2098" s="32" t="s">
        <v>8744</v>
      </c>
      <c r="N2098" s="32" t="s">
        <v>2318</v>
      </c>
    </row>
    <row r="2099" spans="1:14" ht="18" customHeight="1" x14ac:dyDescent="0.25">
      <c r="A2099" s="59" t="s">
        <v>8745</v>
      </c>
      <c r="B2099" s="60" t="s">
        <v>8746</v>
      </c>
      <c r="C2099" s="60" t="s">
        <v>8746</v>
      </c>
      <c r="D2099" s="60" t="s">
        <v>3228</v>
      </c>
      <c r="E2099" s="61" t="s">
        <v>2319</v>
      </c>
      <c r="F2099" s="60" t="s">
        <v>2320</v>
      </c>
      <c r="G2099" s="62" t="s">
        <v>3760</v>
      </c>
      <c r="H2099" s="63" t="s">
        <v>2763</v>
      </c>
      <c r="I2099" s="64" t="s">
        <v>2764</v>
      </c>
      <c r="J2099" s="63" t="s">
        <v>2765</v>
      </c>
      <c r="K2099" s="65" t="s">
        <v>324</v>
      </c>
      <c r="L2099" s="66">
        <v>2096</v>
      </c>
      <c r="M2099" s="32" t="s">
        <v>8747</v>
      </c>
      <c r="N2099" s="32" t="s">
        <v>2318</v>
      </c>
    </row>
    <row r="2100" spans="1:14" ht="18" customHeight="1" x14ac:dyDescent="0.25">
      <c r="A2100" s="53" t="s">
        <v>8748</v>
      </c>
      <c r="B2100" s="54" t="s">
        <v>8749</v>
      </c>
      <c r="C2100" s="54" t="s">
        <v>8749</v>
      </c>
      <c r="D2100" s="54" t="s">
        <v>3228</v>
      </c>
      <c r="E2100" s="55" t="s">
        <v>2319</v>
      </c>
      <c r="F2100" s="54" t="s">
        <v>2320</v>
      </c>
      <c r="G2100" s="67" t="s">
        <v>3760</v>
      </c>
      <c r="H2100" s="68" t="s">
        <v>2763</v>
      </c>
      <c r="I2100" s="69" t="s">
        <v>2764</v>
      </c>
      <c r="J2100" s="68" t="s">
        <v>2765</v>
      </c>
      <c r="K2100" s="57" t="s">
        <v>324</v>
      </c>
      <c r="L2100" s="58">
        <v>2097</v>
      </c>
      <c r="M2100" s="32" t="s">
        <v>8750</v>
      </c>
      <c r="N2100" s="32" t="s">
        <v>2318</v>
      </c>
    </row>
    <row r="2101" spans="1:14" ht="18" customHeight="1" x14ac:dyDescent="0.25">
      <c r="A2101" s="59" t="s">
        <v>8751</v>
      </c>
      <c r="B2101" s="60" t="s">
        <v>8752</v>
      </c>
      <c r="C2101" s="60" t="s">
        <v>8752</v>
      </c>
      <c r="D2101" s="60" t="s">
        <v>3228</v>
      </c>
      <c r="E2101" s="61" t="s">
        <v>2319</v>
      </c>
      <c r="F2101" s="60" t="s">
        <v>2320</v>
      </c>
      <c r="G2101" s="62" t="s">
        <v>3760</v>
      </c>
      <c r="H2101" s="63" t="s">
        <v>2763</v>
      </c>
      <c r="I2101" s="64" t="s">
        <v>2764</v>
      </c>
      <c r="J2101" s="63" t="s">
        <v>2765</v>
      </c>
      <c r="K2101" s="65" t="s">
        <v>324</v>
      </c>
      <c r="L2101" s="66">
        <v>2098</v>
      </c>
      <c r="M2101" s="32" t="s">
        <v>8753</v>
      </c>
      <c r="N2101" s="32" t="s">
        <v>2318</v>
      </c>
    </row>
    <row r="2102" spans="1:14" ht="18" customHeight="1" x14ac:dyDescent="0.25">
      <c r="A2102" s="53" t="s">
        <v>8754</v>
      </c>
      <c r="B2102" s="54" t="s">
        <v>8755</v>
      </c>
      <c r="C2102" s="54" t="s">
        <v>8755</v>
      </c>
      <c r="D2102" s="54" t="s">
        <v>3228</v>
      </c>
      <c r="E2102" s="55" t="s">
        <v>2319</v>
      </c>
      <c r="F2102" s="54" t="s">
        <v>2320</v>
      </c>
      <c r="G2102" s="67" t="s">
        <v>3760</v>
      </c>
      <c r="H2102" s="68" t="s">
        <v>2763</v>
      </c>
      <c r="I2102" s="69" t="s">
        <v>2764</v>
      </c>
      <c r="J2102" s="68" t="s">
        <v>2765</v>
      </c>
      <c r="K2102" s="57" t="s">
        <v>324</v>
      </c>
      <c r="L2102" s="58">
        <v>2099</v>
      </c>
      <c r="M2102" s="32" t="s">
        <v>8756</v>
      </c>
      <c r="N2102" s="32" t="s">
        <v>2318</v>
      </c>
    </row>
    <row r="2103" spans="1:14" ht="18" customHeight="1" x14ac:dyDescent="0.25">
      <c r="A2103" s="59" t="s">
        <v>8757</v>
      </c>
      <c r="B2103" s="60" t="s">
        <v>8758</v>
      </c>
      <c r="C2103" s="60" t="s">
        <v>8758</v>
      </c>
      <c r="D2103" s="60" t="s">
        <v>8759</v>
      </c>
      <c r="E2103" s="61" t="s">
        <v>2319</v>
      </c>
      <c r="F2103" s="60" t="s">
        <v>2320</v>
      </c>
      <c r="G2103" s="62" t="s">
        <v>3760</v>
      </c>
      <c r="H2103" s="63" t="s">
        <v>2763</v>
      </c>
      <c r="I2103" s="64" t="s">
        <v>2764</v>
      </c>
      <c r="J2103" s="63" t="s">
        <v>2765</v>
      </c>
      <c r="K2103" s="65" t="s">
        <v>324</v>
      </c>
      <c r="L2103" s="66">
        <v>2100</v>
      </c>
      <c r="M2103" s="32" t="s">
        <v>8760</v>
      </c>
      <c r="N2103" s="32" t="s">
        <v>2318</v>
      </c>
    </row>
    <row r="2104" spans="1:14" ht="18" customHeight="1" x14ac:dyDescent="0.25">
      <c r="A2104" s="72" t="s">
        <v>2319</v>
      </c>
      <c r="B2104" s="54" t="s">
        <v>2320</v>
      </c>
      <c r="C2104" s="55"/>
      <c r="D2104" s="55"/>
      <c r="E2104" s="55" t="s">
        <v>2319</v>
      </c>
      <c r="F2104" s="54" t="s">
        <v>2320</v>
      </c>
      <c r="G2104" s="67"/>
      <c r="H2104" s="68"/>
      <c r="I2104" s="69"/>
      <c r="J2104" s="68"/>
      <c r="K2104" s="57" t="s">
        <v>2740</v>
      </c>
      <c r="L2104" s="58">
        <v>2101</v>
      </c>
      <c r="M2104" s="32" t="s">
        <v>2318</v>
      </c>
      <c r="N2104" s="32" t="s">
        <v>2318</v>
      </c>
    </row>
    <row r="2105" spans="1:14" ht="18" customHeight="1" x14ac:dyDescent="0.25">
      <c r="A2105" s="59" t="s">
        <v>8761</v>
      </c>
      <c r="B2105" s="60" t="s">
        <v>8762</v>
      </c>
      <c r="C2105" s="60" t="s">
        <v>8762</v>
      </c>
      <c r="D2105" s="60" t="s">
        <v>8763</v>
      </c>
      <c r="E2105" s="61" t="s">
        <v>2324</v>
      </c>
      <c r="F2105" s="60" t="s">
        <v>2325</v>
      </c>
      <c r="G2105" s="62" t="s">
        <v>2762</v>
      </c>
      <c r="H2105" s="63" t="s">
        <v>2763</v>
      </c>
      <c r="I2105" s="64" t="s">
        <v>2764</v>
      </c>
      <c r="J2105" s="63" t="s">
        <v>2765</v>
      </c>
      <c r="K2105" s="65" t="s">
        <v>324</v>
      </c>
      <c r="L2105" s="66">
        <v>2102</v>
      </c>
      <c r="M2105" s="32" t="s">
        <v>8764</v>
      </c>
      <c r="N2105" s="32" t="s">
        <v>2323</v>
      </c>
    </row>
    <row r="2106" spans="1:14" ht="18" customHeight="1" x14ac:dyDescent="0.25">
      <c r="A2106" s="53" t="s">
        <v>8765</v>
      </c>
      <c r="B2106" s="54" t="s">
        <v>8766</v>
      </c>
      <c r="C2106" s="54" t="s">
        <v>8766</v>
      </c>
      <c r="D2106" s="54" t="s">
        <v>3266</v>
      </c>
      <c r="E2106" s="55" t="s">
        <v>2324</v>
      </c>
      <c r="F2106" s="54" t="s">
        <v>2325</v>
      </c>
      <c r="G2106" s="67" t="s">
        <v>2762</v>
      </c>
      <c r="H2106" s="68" t="s">
        <v>2763</v>
      </c>
      <c r="I2106" s="69" t="s">
        <v>2764</v>
      </c>
      <c r="J2106" s="68" t="s">
        <v>2765</v>
      </c>
      <c r="K2106" s="57" t="s">
        <v>324</v>
      </c>
      <c r="L2106" s="58">
        <v>2103</v>
      </c>
      <c r="M2106" s="32" t="s">
        <v>8767</v>
      </c>
      <c r="N2106" s="32" t="s">
        <v>2323</v>
      </c>
    </row>
    <row r="2107" spans="1:14" ht="18" customHeight="1" x14ac:dyDescent="0.25">
      <c r="A2107" s="59" t="s">
        <v>8768</v>
      </c>
      <c r="B2107" s="60" t="s">
        <v>8769</v>
      </c>
      <c r="C2107" s="60" t="s">
        <v>8769</v>
      </c>
      <c r="D2107" s="60" t="s">
        <v>3266</v>
      </c>
      <c r="E2107" s="61" t="s">
        <v>2324</v>
      </c>
      <c r="F2107" s="60" t="s">
        <v>2325</v>
      </c>
      <c r="G2107" s="62" t="s">
        <v>2762</v>
      </c>
      <c r="H2107" s="63" t="s">
        <v>2763</v>
      </c>
      <c r="I2107" s="64" t="s">
        <v>2764</v>
      </c>
      <c r="J2107" s="63" t="s">
        <v>2765</v>
      </c>
      <c r="K2107" s="65" t="s">
        <v>324</v>
      </c>
      <c r="L2107" s="66">
        <v>2104</v>
      </c>
      <c r="M2107" s="32" t="s">
        <v>8770</v>
      </c>
      <c r="N2107" s="32" t="s">
        <v>2323</v>
      </c>
    </row>
    <row r="2108" spans="1:14" ht="18" customHeight="1" x14ac:dyDescent="0.25">
      <c r="A2108" s="53" t="s">
        <v>8771</v>
      </c>
      <c r="B2108" s="54" t="s">
        <v>8772</v>
      </c>
      <c r="C2108" s="54" t="s">
        <v>8772</v>
      </c>
      <c r="D2108" s="54" t="s">
        <v>3266</v>
      </c>
      <c r="E2108" s="55" t="s">
        <v>2324</v>
      </c>
      <c r="F2108" s="54" t="s">
        <v>2325</v>
      </c>
      <c r="G2108" s="67" t="s">
        <v>2762</v>
      </c>
      <c r="H2108" s="68" t="s">
        <v>2763</v>
      </c>
      <c r="I2108" s="69" t="s">
        <v>2764</v>
      </c>
      <c r="J2108" s="68" t="s">
        <v>2765</v>
      </c>
      <c r="K2108" s="57" t="s">
        <v>324</v>
      </c>
      <c r="L2108" s="58">
        <v>2105</v>
      </c>
      <c r="M2108" s="32" t="s">
        <v>8773</v>
      </c>
      <c r="N2108" s="32" t="s">
        <v>2323</v>
      </c>
    </row>
    <row r="2109" spans="1:14" ht="18" customHeight="1" x14ac:dyDescent="0.25">
      <c r="A2109" s="59" t="s">
        <v>8774</v>
      </c>
      <c r="B2109" s="60" t="s">
        <v>8775</v>
      </c>
      <c r="C2109" s="60" t="s">
        <v>8775</v>
      </c>
      <c r="D2109" s="60" t="s">
        <v>3266</v>
      </c>
      <c r="E2109" s="61" t="s">
        <v>2324</v>
      </c>
      <c r="F2109" s="60" t="s">
        <v>2325</v>
      </c>
      <c r="G2109" s="62" t="s">
        <v>2762</v>
      </c>
      <c r="H2109" s="63" t="s">
        <v>2763</v>
      </c>
      <c r="I2109" s="64" t="s">
        <v>2764</v>
      </c>
      <c r="J2109" s="63" t="s">
        <v>2765</v>
      </c>
      <c r="K2109" s="65" t="s">
        <v>324</v>
      </c>
      <c r="L2109" s="66">
        <v>2106</v>
      </c>
      <c r="M2109" s="32" t="s">
        <v>8776</v>
      </c>
      <c r="N2109" s="32" t="s">
        <v>2323</v>
      </c>
    </row>
    <row r="2110" spans="1:14" ht="18" customHeight="1" x14ac:dyDescent="0.25">
      <c r="A2110" s="53" t="s">
        <v>8777</v>
      </c>
      <c r="B2110" s="54" t="s">
        <v>8778</v>
      </c>
      <c r="C2110" s="54" t="s">
        <v>8778</v>
      </c>
      <c r="D2110" s="54" t="s">
        <v>3266</v>
      </c>
      <c r="E2110" s="55" t="s">
        <v>2324</v>
      </c>
      <c r="F2110" s="54" t="s">
        <v>2325</v>
      </c>
      <c r="G2110" s="67" t="s">
        <v>2762</v>
      </c>
      <c r="H2110" s="68" t="s">
        <v>2763</v>
      </c>
      <c r="I2110" s="69" t="s">
        <v>2764</v>
      </c>
      <c r="J2110" s="68" t="s">
        <v>2765</v>
      </c>
      <c r="K2110" s="57" t="s">
        <v>324</v>
      </c>
      <c r="L2110" s="58">
        <v>2107</v>
      </c>
      <c r="M2110" s="32" t="s">
        <v>8779</v>
      </c>
      <c r="N2110" s="32" t="s">
        <v>2323</v>
      </c>
    </row>
    <row r="2111" spans="1:14" ht="18" customHeight="1" x14ac:dyDescent="0.25">
      <c r="A2111" s="59" t="s">
        <v>8780</v>
      </c>
      <c r="B2111" s="60" t="s">
        <v>8781</v>
      </c>
      <c r="C2111" s="60" t="s">
        <v>8781</v>
      </c>
      <c r="D2111" s="60" t="s">
        <v>3266</v>
      </c>
      <c r="E2111" s="61" t="s">
        <v>2324</v>
      </c>
      <c r="F2111" s="60" t="s">
        <v>2325</v>
      </c>
      <c r="G2111" s="62" t="s">
        <v>2762</v>
      </c>
      <c r="H2111" s="63" t="s">
        <v>2763</v>
      </c>
      <c r="I2111" s="64" t="s">
        <v>2764</v>
      </c>
      <c r="J2111" s="63" t="s">
        <v>2765</v>
      </c>
      <c r="K2111" s="65" t="s">
        <v>324</v>
      </c>
      <c r="L2111" s="66">
        <v>2108</v>
      </c>
      <c r="M2111" s="32" t="s">
        <v>8782</v>
      </c>
      <c r="N2111" s="32" t="s">
        <v>2323</v>
      </c>
    </row>
    <row r="2112" spans="1:14" ht="18" customHeight="1" x14ac:dyDescent="0.25">
      <c r="A2112" s="53" t="s">
        <v>8783</v>
      </c>
      <c r="B2112" s="54" t="s">
        <v>8784</v>
      </c>
      <c r="C2112" s="54" t="s">
        <v>8784</v>
      </c>
      <c r="D2112" s="54" t="s">
        <v>3266</v>
      </c>
      <c r="E2112" s="55" t="s">
        <v>2324</v>
      </c>
      <c r="F2112" s="54" t="s">
        <v>2325</v>
      </c>
      <c r="G2112" s="67" t="s">
        <v>2762</v>
      </c>
      <c r="H2112" s="68" t="s">
        <v>2763</v>
      </c>
      <c r="I2112" s="69" t="s">
        <v>2764</v>
      </c>
      <c r="J2112" s="68" t="s">
        <v>2765</v>
      </c>
      <c r="K2112" s="57" t="s">
        <v>324</v>
      </c>
      <c r="L2112" s="58">
        <v>2109</v>
      </c>
      <c r="M2112" s="32" t="s">
        <v>8785</v>
      </c>
      <c r="N2112" s="32" t="s">
        <v>2323</v>
      </c>
    </row>
    <row r="2113" spans="1:14" ht="18" customHeight="1" x14ac:dyDescent="0.25">
      <c r="A2113" s="59" t="s">
        <v>8786</v>
      </c>
      <c r="B2113" s="60" t="s">
        <v>8787</v>
      </c>
      <c r="C2113" s="60" t="s">
        <v>8787</v>
      </c>
      <c r="D2113" s="60" t="s">
        <v>3266</v>
      </c>
      <c r="E2113" s="61" t="s">
        <v>2324</v>
      </c>
      <c r="F2113" s="60" t="s">
        <v>2325</v>
      </c>
      <c r="G2113" s="62" t="s">
        <v>2762</v>
      </c>
      <c r="H2113" s="63" t="s">
        <v>2763</v>
      </c>
      <c r="I2113" s="64" t="s">
        <v>2764</v>
      </c>
      <c r="J2113" s="63" t="s">
        <v>2765</v>
      </c>
      <c r="K2113" s="65" t="s">
        <v>324</v>
      </c>
      <c r="L2113" s="66">
        <v>2110</v>
      </c>
      <c r="M2113" s="32" t="s">
        <v>8788</v>
      </c>
      <c r="N2113" s="32" t="s">
        <v>2323</v>
      </c>
    </row>
    <row r="2114" spans="1:14" ht="18" customHeight="1" x14ac:dyDescent="0.25">
      <c r="A2114" s="53" t="s">
        <v>8789</v>
      </c>
      <c r="B2114" s="54" t="s">
        <v>8790</v>
      </c>
      <c r="C2114" s="54" t="s">
        <v>8790</v>
      </c>
      <c r="D2114" s="54" t="s">
        <v>3266</v>
      </c>
      <c r="E2114" s="55" t="s">
        <v>2324</v>
      </c>
      <c r="F2114" s="54" t="s">
        <v>2325</v>
      </c>
      <c r="G2114" s="67" t="s">
        <v>2762</v>
      </c>
      <c r="H2114" s="68" t="s">
        <v>2763</v>
      </c>
      <c r="I2114" s="69" t="s">
        <v>2764</v>
      </c>
      <c r="J2114" s="68" t="s">
        <v>2765</v>
      </c>
      <c r="K2114" s="57" t="s">
        <v>324</v>
      </c>
      <c r="L2114" s="58">
        <v>2111</v>
      </c>
      <c r="M2114" s="32" t="s">
        <v>8791</v>
      </c>
      <c r="N2114" s="32" t="s">
        <v>2323</v>
      </c>
    </row>
    <row r="2115" spans="1:14" ht="18" customHeight="1" x14ac:dyDescent="0.25">
      <c r="A2115" s="59" t="s">
        <v>8792</v>
      </c>
      <c r="B2115" s="60" t="s">
        <v>8793</v>
      </c>
      <c r="C2115" s="60" t="s">
        <v>8793</v>
      </c>
      <c r="D2115" s="60" t="s">
        <v>3266</v>
      </c>
      <c r="E2115" s="61" t="s">
        <v>2324</v>
      </c>
      <c r="F2115" s="60" t="s">
        <v>2325</v>
      </c>
      <c r="G2115" s="62" t="s">
        <v>2762</v>
      </c>
      <c r="H2115" s="63" t="s">
        <v>2763</v>
      </c>
      <c r="I2115" s="64" t="s">
        <v>2764</v>
      </c>
      <c r="J2115" s="63" t="s">
        <v>2765</v>
      </c>
      <c r="K2115" s="65" t="s">
        <v>324</v>
      </c>
      <c r="L2115" s="66">
        <v>2112</v>
      </c>
      <c r="M2115" s="32" t="s">
        <v>8794</v>
      </c>
      <c r="N2115" s="32" t="s">
        <v>2323</v>
      </c>
    </row>
    <row r="2116" spans="1:14" ht="18" customHeight="1" x14ac:dyDescent="0.25">
      <c r="A2116" s="53" t="s">
        <v>8795</v>
      </c>
      <c r="B2116" s="54" t="s">
        <v>8796</v>
      </c>
      <c r="C2116" s="54" t="s">
        <v>8796</v>
      </c>
      <c r="D2116" s="54" t="s">
        <v>3266</v>
      </c>
      <c r="E2116" s="55" t="s">
        <v>2324</v>
      </c>
      <c r="F2116" s="54" t="s">
        <v>2325</v>
      </c>
      <c r="G2116" s="67" t="s">
        <v>2762</v>
      </c>
      <c r="H2116" s="68" t="s">
        <v>2763</v>
      </c>
      <c r="I2116" s="69" t="s">
        <v>2764</v>
      </c>
      <c r="J2116" s="68" t="s">
        <v>2765</v>
      </c>
      <c r="K2116" s="57" t="s">
        <v>324</v>
      </c>
      <c r="L2116" s="58">
        <v>2113</v>
      </c>
      <c r="M2116" s="32" t="s">
        <v>8797</v>
      </c>
      <c r="N2116" s="32" t="s">
        <v>2323</v>
      </c>
    </row>
    <row r="2117" spans="1:14" ht="18" customHeight="1" x14ac:dyDescent="0.25">
      <c r="A2117" s="59" t="s">
        <v>8798</v>
      </c>
      <c r="B2117" s="60" t="s">
        <v>8799</v>
      </c>
      <c r="C2117" s="60" t="s">
        <v>8799</v>
      </c>
      <c r="D2117" s="60" t="s">
        <v>3266</v>
      </c>
      <c r="E2117" s="61" t="s">
        <v>2324</v>
      </c>
      <c r="F2117" s="60" t="s">
        <v>2325</v>
      </c>
      <c r="G2117" s="62" t="s">
        <v>2762</v>
      </c>
      <c r="H2117" s="63" t="s">
        <v>2763</v>
      </c>
      <c r="I2117" s="64" t="s">
        <v>2764</v>
      </c>
      <c r="J2117" s="63" t="s">
        <v>2765</v>
      </c>
      <c r="K2117" s="65" t="s">
        <v>324</v>
      </c>
      <c r="L2117" s="66">
        <v>2114</v>
      </c>
      <c r="M2117" s="32" t="s">
        <v>8800</v>
      </c>
      <c r="N2117" s="32" t="s">
        <v>2323</v>
      </c>
    </row>
    <row r="2118" spans="1:14" ht="18" customHeight="1" x14ac:dyDescent="0.25">
      <c r="A2118" s="53" t="s">
        <v>8801</v>
      </c>
      <c r="B2118" s="54" t="s">
        <v>8802</v>
      </c>
      <c r="C2118" s="54" t="s">
        <v>8802</v>
      </c>
      <c r="D2118" s="54" t="s">
        <v>3266</v>
      </c>
      <c r="E2118" s="55" t="s">
        <v>2324</v>
      </c>
      <c r="F2118" s="54" t="s">
        <v>2325</v>
      </c>
      <c r="G2118" s="67" t="s">
        <v>2762</v>
      </c>
      <c r="H2118" s="68" t="s">
        <v>2763</v>
      </c>
      <c r="I2118" s="69" t="s">
        <v>2764</v>
      </c>
      <c r="J2118" s="68" t="s">
        <v>2765</v>
      </c>
      <c r="K2118" s="57" t="s">
        <v>324</v>
      </c>
      <c r="L2118" s="58">
        <v>2115</v>
      </c>
      <c r="M2118" s="32" t="s">
        <v>8803</v>
      </c>
      <c r="N2118" s="32" t="s">
        <v>2323</v>
      </c>
    </row>
    <row r="2119" spans="1:14" ht="18" customHeight="1" x14ac:dyDescent="0.25">
      <c r="A2119" s="59" t="s">
        <v>8804</v>
      </c>
      <c r="B2119" s="60" t="s">
        <v>8805</v>
      </c>
      <c r="C2119" s="60" t="s">
        <v>8805</v>
      </c>
      <c r="D2119" s="60" t="s">
        <v>3266</v>
      </c>
      <c r="E2119" s="61" t="s">
        <v>2324</v>
      </c>
      <c r="F2119" s="60" t="s">
        <v>2325</v>
      </c>
      <c r="G2119" s="62" t="s">
        <v>2762</v>
      </c>
      <c r="H2119" s="63" t="s">
        <v>2763</v>
      </c>
      <c r="I2119" s="64" t="s">
        <v>2764</v>
      </c>
      <c r="J2119" s="63" t="s">
        <v>2765</v>
      </c>
      <c r="K2119" s="65" t="s">
        <v>324</v>
      </c>
      <c r="L2119" s="66">
        <v>2116</v>
      </c>
      <c r="M2119" s="32" t="s">
        <v>8806</v>
      </c>
      <c r="N2119" s="32" t="s">
        <v>2323</v>
      </c>
    </row>
    <row r="2120" spans="1:14" ht="18" customHeight="1" x14ac:dyDescent="0.25">
      <c r="A2120" s="53" t="s">
        <v>8807</v>
      </c>
      <c r="B2120" s="54" t="s">
        <v>8808</v>
      </c>
      <c r="C2120" s="54" t="s">
        <v>8808</v>
      </c>
      <c r="D2120" s="54" t="s">
        <v>3266</v>
      </c>
      <c r="E2120" s="55" t="s">
        <v>2324</v>
      </c>
      <c r="F2120" s="54" t="s">
        <v>2325</v>
      </c>
      <c r="G2120" s="67" t="s">
        <v>2762</v>
      </c>
      <c r="H2120" s="68" t="s">
        <v>2763</v>
      </c>
      <c r="I2120" s="69" t="s">
        <v>2764</v>
      </c>
      <c r="J2120" s="68" t="s">
        <v>2765</v>
      </c>
      <c r="K2120" s="57" t="s">
        <v>324</v>
      </c>
      <c r="L2120" s="58">
        <v>2117</v>
      </c>
      <c r="M2120" s="32" t="s">
        <v>8809</v>
      </c>
      <c r="N2120" s="32" t="s">
        <v>2323</v>
      </c>
    </row>
    <row r="2121" spans="1:14" ht="18" customHeight="1" x14ac:dyDescent="0.25">
      <c r="A2121" s="59" t="s">
        <v>8810</v>
      </c>
      <c r="B2121" s="60" t="s">
        <v>8811</v>
      </c>
      <c r="C2121" s="60" t="s">
        <v>8811</v>
      </c>
      <c r="D2121" s="60" t="s">
        <v>3266</v>
      </c>
      <c r="E2121" s="61" t="s">
        <v>2324</v>
      </c>
      <c r="F2121" s="60" t="s">
        <v>2325</v>
      </c>
      <c r="G2121" s="62" t="s">
        <v>2762</v>
      </c>
      <c r="H2121" s="63" t="s">
        <v>2763</v>
      </c>
      <c r="I2121" s="64" t="s">
        <v>2764</v>
      </c>
      <c r="J2121" s="63" t="s">
        <v>2765</v>
      </c>
      <c r="K2121" s="65" t="s">
        <v>324</v>
      </c>
      <c r="L2121" s="66">
        <v>2118</v>
      </c>
      <c r="M2121" s="32" t="s">
        <v>8812</v>
      </c>
      <c r="N2121" s="32" t="s">
        <v>2323</v>
      </c>
    </row>
    <row r="2122" spans="1:14" ht="18" customHeight="1" x14ac:dyDescent="0.25">
      <c r="A2122" s="53" t="s">
        <v>8813</v>
      </c>
      <c r="B2122" s="54" t="s">
        <v>8814</v>
      </c>
      <c r="C2122" s="54" t="s">
        <v>8814</v>
      </c>
      <c r="D2122" s="54" t="s">
        <v>3266</v>
      </c>
      <c r="E2122" s="55" t="s">
        <v>2324</v>
      </c>
      <c r="F2122" s="54" t="s">
        <v>2325</v>
      </c>
      <c r="G2122" s="67" t="s">
        <v>2762</v>
      </c>
      <c r="H2122" s="68" t="s">
        <v>2763</v>
      </c>
      <c r="I2122" s="69" t="s">
        <v>2764</v>
      </c>
      <c r="J2122" s="68" t="s">
        <v>2765</v>
      </c>
      <c r="K2122" s="57" t="s">
        <v>324</v>
      </c>
      <c r="L2122" s="58">
        <v>2119</v>
      </c>
      <c r="M2122" s="32" t="s">
        <v>8815</v>
      </c>
      <c r="N2122" s="32" t="s">
        <v>2323</v>
      </c>
    </row>
    <row r="2123" spans="1:14" ht="18" customHeight="1" x14ac:dyDescent="0.25">
      <c r="A2123" s="59" t="s">
        <v>8816</v>
      </c>
      <c r="B2123" s="60" t="s">
        <v>8817</v>
      </c>
      <c r="C2123" s="60" t="s">
        <v>8817</v>
      </c>
      <c r="D2123" s="60" t="s">
        <v>3266</v>
      </c>
      <c r="E2123" s="61" t="s">
        <v>2324</v>
      </c>
      <c r="F2123" s="60" t="s">
        <v>2325</v>
      </c>
      <c r="G2123" s="62" t="s">
        <v>2762</v>
      </c>
      <c r="H2123" s="63" t="s">
        <v>2763</v>
      </c>
      <c r="I2123" s="64" t="s">
        <v>2764</v>
      </c>
      <c r="J2123" s="63" t="s">
        <v>2765</v>
      </c>
      <c r="K2123" s="65" t="s">
        <v>324</v>
      </c>
      <c r="L2123" s="66">
        <v>2120</v>
      </c>
      <c r="M2123" s="32" t="s">
        <v>8818</v>
      </c>
      <c r="N2123" s="32" t="s">
        <v>2323</v>
      </c>
    </row>
    <row r="2124" spans="1:14" ht="18" customHeight="1" x14ac:dyDescent="0.25">
      <c r="A2124" s="53" t="s">
        <v>8819</v>
      </c>
      <c r="B2124" s="54" t="s">
        <v>8820</v>
      </c>
      <c r="C2124" s="54" t="s">
        <v>8820</v>
      </c>
      <c r="D2124" s="54" t="s">
        <v>3266</v>
      </c>
      <c r="E2124" s="55" t="s">
        <v>2324</v>
      </c>
      <c r="F2124" s="54" t="s">
        <v>2325</v>
      </c>
      <c r="G2124" s="67" t="s">
        <v>2762</v>
      </c>
      <c r="H2124" s="68" t="s">
        <v>2763</v>
      </c>
      <c r="I2124" s="69" t="s">
        <v>2764</v>
      </c>
      <c r="J2124" s="68" t="s">
        <v>2765</v>
      </c>
      <c r="K2124" s="57" t="s">
        <v>324</v>
      </c>
      <c r="L2124" s="58">
        <v>2121</v>
      </c>
      <c r="M2124" s="32" t="s">
        <v>8821</v>
      </c>
      <c r="N2124" s="32" t="s">
        <v>2323</v>
      </c>
    </row>
    <row r="2125" spans="1:14" ht="18" customHeight="1" x14ac:dyDescent="0.25">
      <c r="A2125" s="59" t="s">
        <v>8822</v>
      </c>
      <c r="B2125" s="60" t="s">
        <v>8823</v>
      </c>
      <c r="C2125" s="60" t="s">
        <v>8823</v>
      </c>
      <c r="D2125" s="60" t="s">
        <v>3266</v>
      </c>
      <c r="E2125" s="61" t="s">
        <v>2324</v>
      </c>
      <c r="F2125" s="60" t="s">
        <v>2325</v>
      </c>
      <c r="G2125" s="62" t="s">
        <v>2762</v>
      </c>
      <c r="H2125" s="63" t="s">
        <v>2763</v>
      </c>
      <c r="I2125" s="64" t="s">
        <v>2764</v>
      </c>
      <c r="J2125" s="63" t="s">
        <v>2765</v>
      </c>
      <c r="K2125" s="65" t="s">
        <v>324</v>
      </c>
      <c r="L2125" s="66">
        <v>2122</v>
      </c>
      <c r="M2125" s="32" t="s">
        <v>8824</v>
      </c>
      <c r="N2125" s="32" t="s">
        <v>2323</v>
      </c>
    </row>
    <row r="2126" spans="1:14" ht="18" customHeight="1" x14ac:dyDescent="0.25">
      <c r="A2126" s="53" t="s">
        <v>8825</v>
      </c>
      <c r="B2126" s="54" t="s">
        <v>8826</v>
      </c>
      <c r="C2126" s="54" t="s">
        <v>8826</v>
      </c>
      <c r="D2126" s="54" t="s">
        <v>3266</v>
      </c>
      <c r="E2126" s="55" t="s">
        <v>2324</v>
      </c>
      <c r="F2126" s="54" t="s">
        <v>2325</v>
      </c>
      <c r="G2126" s="67" t="s">
        <v>2762</v>
      </c>
      <c r="H2126" s="68" t="s">
        <v>2763</v>
      </c>
      <c r="I2126" s="69" t="s">
        <v>2764</v>
      </c>
      <c r="J2126" s="68" t="s">
        <v>2765</v>
      </c>
      <c r="K2126" s="57" t="s">
        <v>324</v>
      </c>
      <c r="L2126" s="58">
        <v>2123</v>
      </c>
      <c r="M2126" s="32" t="s">
        <v>8827</v>
      </c>
      <c r="N2126" s="32" t="s">
        <v>2323</v>
      </c>
    </row>
    <row r="2127" spans="1:14" ht="18" customHeight="1" x14ac:dyDescent="0.25">
      <c r="A2127" s="59" t="s">
        <v>8828</v>
      </c>
      <c r="B2127" s="60" t="s">
        <v>8829</v>
      </c>
      <c r="C2127" s="60" t="s">
        <v>8829</v>
      </c>
      <c r="D2127" s="60" t="s">
        <v>3266</v>
      </c>
      <c r="E2127" s="61" t="s">
        <v>2324</v>
      </c>
      <c r="F2127" s="60" t="s">
        <v>2325</v>
      </c>
      <c r="G2127" s="62" t="s">
        <v>2762</v>
      </c>
      <c r="H2127" s="63" t="s">
        <v>2763</v>
      </c>
      <c r="I2127" s="64" t="s">
        <v>2764</v>
      </c>
      <c r="J2127" s="63" t="s">
        <v>2765</v>
      </c>
      <c r="K2127" s="65" t="s">
        <v>324</v>
      </c>
      <c r="L2127" s="66">
        <v>2124</v>
      </c>
      <c r="M2127" s="32" t="s">
        <v>8830</v>
      </c>
      <c r="N2127" s="32" t="s">
        <v>2323</v>
      </c>
    </row>
    <row r="2128" spans="1:14" ht="18" customHeight="1" x14ac:dyDescent="0.25">
      <c r="A2128" s="53" t="s">
        <v>8831</v>
      </c>
      <c r="B2128" s="54" t="s">
        <v>8832</v>
      </c>
      <c r="C2128" s="54" t="s">
        <v>8832</v>
      </c>
      <c r="D2128" s="54" t="s">
        <v>3266</v>
      </c>
      <c r="E2128" s="55" t="s">
        <v>2324</v>
      </c>
      <c r="F2128" s="54" t="s">
        <v>2325</v>
      </c>
      <c r="G2128" s="67" t="s">
        <v>2762</v>
      </c>
      <c r="H2128" s="68" t="s">
        <v>2763</v>
      </c>
      <c r="I2128" s="69" t="s">
        <v>2764</v>
      </c>
      <c r="J2128" s="68" t="s">
        <v>2765</v>
      </c>
      <c r="K2128" s="57" t="s">
        <v>324</v>
      </c>
      <c r="L2128" s="58">
        <v>2125</v>
      </c>
      <c r="M2128" s="32" t="s">
        <v>8833</v>
      </c>
      <c r="N2128" s="32" t="s">
        <v>2323</v>
      </c>
    </row>
    <row r="2129" spans="1:14" ht="18" customHeight="1" x14ac:dyDescent="0.25">
      <c r="A2129" s="59" t="s">
        <v>8834</v>
      </c>
      <c r="B2129" s="60" t="s">
        <v>8835</v>
      </c>
      <c r="C2129" s="60" t="s">
        <v>8835</v>
      </c>
      <c r="D2129" s="60" t="s">
        <v>3266</v>
      </c>
      <c r="E2129" s="61" t="s">
        <v>2324</v>
      </c>
      <c r="F2129" s="60" t="s">
        <v>2325</v>
      </c>
      <c r="G2129" s="62" t="s">
        <v>2762</v>
      </c>
      <c r="H2129" s="63" t="s">
        <v>2763</v>
      </c>
      <c r="I2129" s="64" t="s">
        <v>2764</v>
      </c>
      <c r="J2129" s="63" t="s">
        <v>2765</v>
      </c>
      <c r="K2129" s="65" t="s">
        <v>324</v>
      </c>
      <c r="L2129" s="66">
        <v>2126</v>
      </c>
      <c r="M2129" s="32" t="s">
        <v>8836</v>
      </c>
      <c r="N2129" s="32" t="s">
        <v>2323</v>
      </c>
    </row>
    <row r="2130" spans="1:14" ht="18" customHeight="1" x14ac:dyDescent="0.25">
      <c r="A2130" s="53" t="s">
        <v>8837</v>
      </c>
      <c r="B2130" s="54" t="s">
        <v>8838</v>
      </c>
      <c r="C2130" s="54" t="s">
        <v>8838</v>
      </c>
      <c r="D2130" s="54" t="s">
        <v>3266</v>
      </c>
      <c r="E2130" s="55" t="s">
        <v>2324</v>
      </c>
      <c r="F2130" s="54" t="s">
        <v>2325</v>
      </c>
      <c r="G2130" s="67" t="s">
        <v>2762</v>
      </c>
      <c r="H2130" s="68" t="s">
        <v>2763</v>
      </c>
      <c r="I2130" s="69" t="s">
        <v>2764</v>
      </c>
      <c r="J2130" s="68" t="s">
        <v>2765</v>
      </c>
      <c r="K2130" s="57" t="s">
        <v>324</v>
      </c>
      <c r="L2130" s="58">
        <v>2127</v>
      </c>
      <c r="M2130" s="32" t="s">
        <v>8839</v>
      </c>
      <c r="N2130" s="32" t="s">
        <v>2323</v>
      </c>
    </row>
    <row r="2131" spans="1:14" ht="18" customHeight="1" x14ac:dyDescent="0.25">
      <c r="A2131" s="59" t="s">
        <v>8840</v>
      </c>
      <c r="B2131" s="60" t="s">
        <v>2320</v>
      </c>
      <c r="C2131" s="60" t="s">
        <v>2320</v>
      </c>
      <c r="D2131" s="60" t="s">
        <v>3266</v>
      </c>
      <c r="E2131" s="61" t="s">
        <v>2324</v>
      </c>
      <c r="F2131" s="60" t="s">
        <v>2325</v>
      </c>
      <c r="G2131" s="62" t="s">
        <v>2762</v>
      </c>
      <c r="H2131" s="63" t="s">
        <v>2763</v>
      </c>
      <c r="I2131" s="64" t="s">
        <v>2764</v>
      </c>
      <c r="J2131" s="63" t="s">
        <v>2765</v>
      </c>
      <c r="K2131" s="65" t="s">
        <v>324</v>
      </c>
      <c r="L2131" s="66">
        <v>2128</v>
      </c>
      <c r="M2131" s="32" t="s">
        <v>8841</v>
      </c>
      <c r="N2131" s="32" t="s">
        <v>2323</v>
      </c>
    </row>
    <row r="2132" spans="1:14" ht="18" customHeight="1" x14ac:dyDescent="0.25">
      <c r="A2132" s="53" t="s">
        <v>8842</v>
      </c>
      <c r="B2132" s="54" t="s">
        <v>8843</v>
      </c>
      <c r="C2132" s="54" t="s">
        <v>8843</v>
      </c>
      <c r="D2132" s="54" t="s">
        <v>3266</v>
      </c>
      <c r="E2132" s="55" t="s">
        <v>2324</v>
      </c>
      <c r="F2132" s="54" t="s">
        <v>2325</v>
      </c>
      <c r="G2132" s="67" t="s">
        <v>2762</v>
      </c>
      <c r="H2132" s="68" t="s">
        <v>2763</v>
      </c>
      <c r="I2132" s="69" t="s">
        <v>2764</v>
      </c>
      <c r="J2132" s="68" t="s">
        <v>2765</v>
      </c>
      <c r="K2132" s="57" t="s">
        <v>324</v>
      </c>
      <c r="L2132" s="58">
        <v>2129</v>
      </c>
      <c r="M2132" s="32" t="s">
        <v>8844</v>
      </c>
      <c r="N2132" s="32" t="s">
        <v>2323</v>
      </c>
    </row>
    <row r="2133" spans="1:14" ht="18" customHeight="1" x14ac:dyDescent="0.25">
      <c r="A2133" s="59" t="s">
        <v>8845</v>
      </c>
      <c r="B2133" s="60" t="s">
        <v>8846</v>
      </c>
      <c r="C2133" s="60" t="s">
        <v>8846</v>
      </c>
      <c r="D2133" s="60" t="s">
        <v>3266</v>
      </c>
      <c r="E2133" s="61" t="s">
        <v>2324</v>
      </c>
      <c r="F2133" s="60" t="s">
        <v>2325</v>
      </c>
      <c r="G2133" s="62" t="s">
        <v>2762</v>
      </c>
      <c r="H2133" s="63" t="s">
        <v>2763</v>
      </c>
      <c r="I2133" s="64" t="s">
        <v>2764</v>
      </c>
      <c r="J2133" s="63" t="s">
        <v>2765</v>
      </c>
      <c r="K2133" s="65" t="s">
        <v>324</v>
      </c>
      <c r="L2133" s="66">
        <v>2130</v>
      </c>
      <c r="M2133" s="32" t="s">
        <v>8847</v>
      </c>
      <c r="N2133" s="32" t="s">
        <v>2323</v>
      </c>
    </row>
    <row r="2134" spans="1:14" ht="18" customHeight="1" x14ac:dyDescent="0.25">
      <c r="A2134" s="53" t="s">
        <v>8848</v>
      </c>
      <c r="B2134" s="54" t="s">
        <v>8849</v>
      </c>
      <c r="C2134" s="54" t="s">
        <v>8849</v>
      </c>
      <c r="D2134" s="54" t="s">
        <v>3266</v>
      </c>
      <c r="E2134" s="55" t="s">
        <v>2324</v>
      </c>
      <c r="F2134" s="54" t="s">
        <v>2325</v>
      </c>
      <c r="G2134" s="67" t="s">
        <v>2762</v>
      </c>
      <c r="H2134" s="68" t="s">
        <v>2763</v>
      </c>
      <c r="I2134" s="69" t="s">
        <v>2764</v>
      </c>
      <c r="J2134" s="68" t="s">
        <v>2765</v>
      </c>
      <c r="K2134" s="57" t="s">
        <v>324</v>
      </c>
      <c r="L2134" s="58">
        <v>2131</v>
      </c>
      <c r="M2134" s="32" t="s">
        <v>8850</v>
      </c>
      <c r="N2134" s="32" t="s">
        <v>2323</v>
      </c>
    </row>
    <row r="2135" spans="1:14" ht="18" customHeight="1" x14ac:dyDescent="0.25">
      <c r="A2135" s="59" t="s">
        <v>8851</v>
      </c>
      <c r="B2135" s="60" t="s">
        <v>8852</v>
      </c>
      <c r="C2135" s="60" t="s">
        <v>8852</v>
      </c>
      <c r="D2135" s="60" t="s">
        <v>3266</v>
      </c>
      <c r="E2135" s="61" t="s">
        <v>2324</v>
      </c>
      <c r="F2135" s="60" t="s">
        <v>2325</v>
      </c>
      <c r="G2135" s="62" t="s">
        <v>2762</v>
      </c>
      <c r="H2135" s="63" t="s">
        <v>2763</v>
      </c>
      <c r="I2135" s="64" t="s">
        <v>2764</v>
      </c>
      <c r="J2135" s="63" t="s">
        <v>2765</v>
      </c>
      <c r="K2135" s="65" t="s">
        <v>324</v>
      </c>
      <c r="L2135" s="66">
        <v>2132</v>
      </c>
      <c r="M2135" s="32" t="s">
        <v>8853</v>
      </c>
      <c r="N2135" s="32" t="s">
        <v>2323</v>
      </c>
    </row>
    <row r="2136" spans="1:14" ht="18" customHeight="1" x14ac:dyDescent="0.25">
      <c r="A2136" s="53" t="s">
        <v>8854</v>
      </c>
      <c r="B2136" s="54" t="s">
        <v>3790</v>
      </c>
      <c r="C2136" s="54" t="s">
        <v>3790</v>
      </c>
      <c r="D2136" s="54" t="s">
        <v>3266</v>
      </c>
      <c r="E2136" s="55" t="s">
        <v>2324</v>
      </c>
      <c r="F2136" s="54" t="s">
        <v>2325</v>
      </c>
      <c r="G2136" s="67" t="s">
        <v>2762</v>
      </c>
      <c r="H2136" s="68" t="s">
        <v>2763</v>
      </c>
      <c r="I2136" s="69" t="s">
        <v>2764</v>
      </c>
      <c r="J2136" s="68" t="s">
        <v>2765</v>
      </c>
      <c r="K2136" s="57" t="s">
        <v>324</v>
      </c>
      <c r="L2136" s="58">
        <v>2133</v>
      </c>
      <c r="M2136" s="32" t="s">
        <v>8855</v>
      </c>
      <c r="N2136" s="32" t="s">
        <v>2323</v>
      </c>
    </row>
    <row r="2137" spans="1:14" ht="18" customHeight="1" x14ac:dyDescent="0.25">
      <c r="A2137" s="59" t="s">
        <v>8856</v>
      </c>
      <c r="B2137" s="60" t="s">
        <v>8857</v>
      </c>
      <c r="C2137" s="60" t="s">
        <v>8857</v>
      </c>
      <c r="D2137" s="60" t="s">
        <v>3266</v>
      </c>
      <c r="E2137" s="61" t="s">
        <v>2324</v>
      </c>
      <c r="F2137" s="60" t="s">
        <v>2325</v>
      </c>
      <c r="G2137" s="62" t="s">
        <v>2762</v>
      </c>
      <c r="H2137" s="63" t="s">
        <v>2763</v>
      </c>
      <c r="I2137" s="64" t="s">
        <v>2764</v>
      </c>
      <c r="J2137" s="63" t="s">
        <v>2765</v>
      </c>
      <c r="K2137" s="65" t="s">
        <v>324</v>
      </c>
      <c r="L2137" s="66">
        <v>2134</v>
      </c>
      <c r="M2137" s="32" t="s">
        <v>8858</v>
      </c>
      <c r="N2137" s="32" t="s">
        <v>2323</v>
      </c>
    </row>
    <row r="2138" spans="1:14" ht="18" customHeight="1" x14ac:dyDescent="0.25">
      <c r="A2138" s="53" t="s">
        <v>8859</v>
      </c>
      <c r="B2138" s="54" t="s">
        <v>8860</v>
      </c>
      <c r="C2138" s="54" t="s">
        <v>8860</v>
      </c>
      <c r="D2138" s="54" t="s">
        <v>3266</v>
      </c>
      <c r="E2138" s="55" t="s">
        <v>2324</v>
      </c>
      <c r="F2138" s="54" t="s">
        <v>2325</v>
      </c>
      <c r="G2138" s="67" t="s">
        <v>2762</v>
      </c>
      <c r="H2138" s="68" t="s">
        <v>2763</v>
      </c>
      <c r="I2138" s="69" t="s">
        <v>2764</v>
      </c>
      <c r="J2138" s="68" t="s">
        <v>2765</v>
      </c>
      <c r="K2138" s="57" t="s">
        <v>324</v>
      </c>
      <c r="L2138" s="58">
        <v>2135</v>
      </c>
      <c r="M2138" s="32" t="s">
        <v>8861</v>
      </c>
      <c r="N2138" s="32" t="s">
        <v>2323</v>
      </c>
    </row>
    <row r="2139" spans="1:14" ht="18" customHeight="1" x14ac:dyDescent="0.25">
      <c r="A2139" s="59" t="s">
        <v>8862</v>
      </c>
      <c r="B2139" s="60" t="s">
        <v>8863</v>
      </c>
      <c r="C2139" s="60" t="s">
        <v>8863</v>
      </c>
      <c r="D2139" s="60" t="s">
        <v>3266</v>
      </c>
      <c r="E2139" s="61" t="s">
        <v>2324</v>
      </c>
      <c r="F2139" s="60" t="s">
        <v>2325</v>
      </c>
      <c r="G2139" s="62" t="s">
        <v>2762</v>
      </c>
      <c r="H2139" s="63" t="s">
        <v>2763</v>
      </c>
      <c r="I2139" s="64" t="s">
        <v>2764</v>
      </c>
      <c r="J2139" s="63" t="s">
        <v>2765</v>
      </c>
      <c r="K2139" s="65" t="s">
        <v>324</v>
      </c>
      <c r="L2139" s="66">
        <v>2136</v>
      </c>
      <c r="M2139" s="32" t="s">
        <v>8864</v>
      </c>
      <c r="N2139" s="32" t="s">
        <v>2323</v>
      </c>
    </row>
    <row r="2140" spans="1:14" ht="18" customHeight="1" x14ac:dyDescent="0.25">
      <c r="A2140" s="53" t="s">
        <v>8865</v>
      </c>
      <c r="B2140" s="54" t="s">
        <v>8866</v>
      </c>
      <c r="C2140" s="54" t="s">
        <v>8866</v>
      </c>
      <c r="D2140" s="54" t="s">
        <v>3266</v>
      </c>
      <c r="E2140" s="55" t="s">
        <v>2324</v>
      </c>
      <c r="F2140" s="54" t="s">
        <v>2325</v>
      </c>
      <c r="G2140" s="67" t="s">
        <v>2762</v>
      </c>
      <c r="H2140" s="68" t="s">
        <v>2763</v>
      </c>
      <c r="I2140" s="69" t="s">
        <v>2764</v>
      </c>
      <c r="J2140" s="68" t="s">
        <v>2765</v>
      </c>
      <c r="K2140" s="57" t="s">
        <v>324</v>
      </c>
      <c r="L2140" s="58">
        <v>2137</v>
      </c>
      <c r="M2140" s="32" t="s">
        <v>8867</v>
      </c>
      <c r="N2140" s="32" t="s">
        <v>2323</v>
      </c>
    </row>
    <row r="2141" spans="1:14" ht="18" customHeight="1" x14ac:dyDescent="0.25">
      <c r="A2141" s="59" t="s">
        <v>8868</v>
      </c>
      <c r="B2141" s="60" t="s">
        <v>8869</v>
      </c>
      <c r="C2141" s="60" t="s">
        <v>8869</v>
      </c>
      <c r="D2141" s="60" t="s">
        <v>3266</v>
      </c>
      <c r="E2141" s="61" t="s">
        <v>2324</v>
      </c>
      <c r="F2141" s="60" t="s">
        <v>2325</v>
      </c>
      <c r="G2141" s="62" t="s">
        <v>2762</v>
      </c>
      <c r="H2141" s="63" t="s">
        <v>2763</v>
      </c>
      <c r="I2141" s="64" t="s">
        <v>2764</v>
      </c>
      <c r="J2141" s="63" t="s">
        <v>2765</v>
      </c>
      <c r="K2141" s="65" t="s">
        <v>324</v>
      </c>
      <c r="L2141" s="66">
        <v>2138</v>
      </c>
      <c r="M2141" s="32" t="s">
        <v>8870</v>
      </c>
      <c r="N2141" s="32" t="s">
        <v>2323</v>
      </c>
    </row>
    <row r="2142" spans="1:14" ht="18" customHeight="1" x14ac:dyDescent="0.25">
      <c r="A2142" s="72" t="s">
        <v>2324</v>
      </c>
      <c r="B2142" s="54" t="s">
        <v>2325</v>
      </c>
      <c r="C2142" s="55"/>
      <c r="D2142" s="55"/>
      <c r="E2142" s="55" t="s">
        <v>2324</v>
      </c>
      <c r="F2142" s="54" t="s">
        <v>2325</v>
      </c>
      <c r="G2142" s="67"/>
      <c r="H2142" s="68"/>
      <c r="I2142" s="69"/>
      <c r="J2142" s="68"/>
      <c r="K2142" s="57" t="s">
        <v>2740</v>
      </c>
      <c r="L2142" s="58">
        <v>2139</v>
      </c>
      <c r="M2142" s="32" t="s">
        <v>2323</v>
      </c>
      <c r="N2142" s="32" t="s">
        <v>2323</v>
      </c>
    </row>
    <row r="2143" spans="1:14" ht="18" customHeight="1" x14ac:dyDescent="0.25">
      <c r="A2143" s="59" t="s">
        <v>8871</v>
      </c>
      <c r="B2143" s="60" t="s">
        <v>8872</v>
      </c>
      <c r="C2143" s="60" t="s">
        <v>8872</v>
      </c>
      <c r="D2143" s="60" t="s">
        <v>3337</v>
      </c>
      <c r="E2143" s="61" t="s">
        <v>2182</v>
      </c>
      <c r="F2143" s="60" t="s">
        <v>2183</v>
      </c>
      <c r="G2143" s="62" t="s">
        <v>8873</v>
      </c>
      <c r="H2143" s="63" t="s">
        <v>2763</v>
      </c>
      <c r="I2143" s="64" t="s">
        <v>2764</v>
      </c>
      <c r="J2143" s="63" t="s">
        <v>2765</v>
      </c>
      <c r="K2143" s="65" t="s">
        <v>324</v>
      </c>
      <c r="L2143" s="66">
        <v>2140</v>
      </c>
      <c r="M2143" s="32" t="s">
        <v>8874</v>
      </c>
      <c r="N2143" s="32" t="s">
        <v>2337</v>
      </c>
    </row>
    <row r="2144" spans="1:14" ht="18" customHeight="1" x14ac:dyDescent="0.25">
      <c r="A2144" s="53" t="s">
        <v>8875</v>
      </c>
      <c r="B2144" s="54" t="s">
        <v>8876</v>
      </c>
      <c r="C2144" s="54" t="s">
        <v>8876</v>
      </c>
      <c r="D2144" s="54" t="s">
        <v>3337</v>
      </c>
      <c r="E2144" s="55" t="s">
        <v>2182</v>
      </c>
      <c r="F2144" s="54" t="s">
        <v>2183</v>
      </c>
      <c r="G2144" s="67" t="s">
        <v>8873</v>
      </c>
      <c r="H2144" s="68" t="s">
        <v>2763</v>
      </c>
      <c r="I2144" s="69" t="s">
        <v>2764</v>
      </c>
      <c r="J2144" s="68" t="s">
        <v>2765</v>
      </c>
      <c r="K2144" s="57" t="s">
        <v>324</v>
      </c>
      <c r="L2144" s="58">
        <v>2141</v>
      </c>
      <c r="M2144" s="32" t="s">
        <v>8877</v>
      </c>
      <c r="N2144" s="32" t="s">
        <v>2337</v>
      </c>
    </row>
    <row r="2145" spans="1:14" ht="18" customHeight="1" x14ac:dyDescent="0.25">
      <c r="A2145" s="59" t="s">
        <v>8878</v>
      </c>
      <c r="B2145" s="60" t="s">
        <v>8879</v>
      </c>
      <c r="C2145" s="60" t="s">
        <v>8879</v>
      </c>
      <c r="D2145" s="60" t="s">
        <v>3337</v>
      </c>
      <c r="E2145" s="61" t="s">
        <v>2182</v>
      </c>
      <c r="F2145" s="60" t="s">
        <v>2183</v>
      </c>
      <c r="G2145" s="62" t="s">
        <v>8873</v>
      </c>
      <c r="H2145" s="63" t="s">
        <v>2763</v>
      </c>
      <c r="I2145" s="64" t="s">
        <v>2764</v>
      </c>
      <c r="J2145" s="63" t="s">
        <v>2765</v>
      </c>
      <c r="K2145" s="65" t="s">
        <v>324</v>
      </c>
      <c r="L2145" s="66">
        <v>2142</v>
      </c>
      <c r="M2145" s="32" t="s">
        <v>8880</v>
      </c>
      <c r="N2145" s="32" t="s">
        <v>2337</v>
      </c>
    </row>
    <row r="2146" spans="1:14" ht="18" customHeight="1" x14ac:dyDescent="0.25">
      <c r="A2146" s="53" t="s">
        <v>8881</v>
      </c>
      <c r="B2146" s="54" t="s">
        <v>8882</v>
      </c>
      <c r="C2146" s="54" t="s">
        <v>8882</v>
      </c>
      <c r="D2146" s="54" t="s">
        <v>3337</v>
      </c>
      <c r="E2146" s="55" t="s">
        <v>2182</v>
      </c>
      <c r="F2146" s="54" t="s">
        <v>2183</v>
      </c>
      <c r="G2146" s="67" t="s">
        <v>8873</v>
      </c>
      <c r="H2146" s="68" t="s">
        <v>2763</v>
      </c>
      <c r="I2146" s="69" t="s">
        <v>2764</v>
      </c>
      <c r="J2146" s="68" t="s">
        <v>2765</v>
      </c>
      <c r="K2146" s="57" t="s">
        <v>324</v>
      </c>
      <c r="L2146" s="58">
        <v>2143</v>
      </c>
      <c r="M2146" s="32" t="s">
        <v>8883</v>
      </c>
      <c r="N2146" s="32" t="s">
        <v>2337</v>
      </c>
    </row>
    <row r="2147" spans="1:14" ht="18" customHeight="1" x14ac:dyDescent="0.25">
      <c r="A2147" s="59" t="s">
        <v>8884</v>
      </c>
      <c r="B2147" s="60" t="s">
        <v>8885</v>
      </c>
      <c r="C2147" s="60" t="s">
        <v>8885</v>
      </c>
      <c r="D2147" s="60" t="s">
        <v>3337</v>
      </c>
      <c r="E2147" s="61" t="s">
        <v>2182</v>
      </c>
      <c r="F2147" s="60" t="s">
        <v>2183</v>
      </c>
      <c r="G2147" s="62" t="s">
        <v>8873</v>
      </c>
      <c r="H2147" s="63" t="s">
        <v>2763</v>
      </c>
      <c r="I2147" s="64" t="s">
        <v>2764</v>
      </c>
      <c r="J2147" s="63" t="s">
        <v>2765</v>
      </c>
      <c r="K2147" s="65" t="s">
        <v>324</v>
      </c>
      <c r="L2147" s="66">
        <v>2144</v>
      </c>
      <c r="M2147" s="32" t="s">
        <v>8886</v>
      </c>
      <c r="N2147" s="32" t="s">
        <v>2337</v>
      </c>
    </row>
    <row r="2148" spans="1:14" ht="18" customHeight="1" x14ac:dyDescent="0.25">
      <c r="A2148" s="53" t="s">
        <v>8887</v>
      </c>
      <c r="B2148" s="54" t="s">
        <v>8888</v>
      </c>
      <c r="C2148" s="54" t="s">
        <v>8888</v>
      </c>
      <c r="D2148" s="54" t="s">
        <v>3337</v>
      </c>
      <c r="E2148" s="55" t="s">
        <v>2182</v>
      </c>
      <c r="F2148" s="54" t="s">
        <v>2183</v>
      </c>
      <c r="G2148" s="67" t="s">
        <v>8873</v>
      </c>
      <c r="H2148" s="68" t="s">
        <v>2763</v>
      </c>
      <c r="I2148" s="69" t="s">
        <v>2764</v>
      </c>
      <c r="J2148" s="68" t="s">
        <v>2765</v>
      </c>
      <c r="K2148" s="57" t="s">
        <v>324</v>
      </c>
      <c r="L2148" s="58">
        <v>2145</v>
      </c>
      <c r="M2148" s="32" t="s">
        <v>8889</v>
      </c>
      <c r="N2148" s="32" t="s">
        <v>2337</v>
      </c>
    </row>
    <row r="2149" spans="1:14" ht="18" customHeight="1" x14ac:dyDescent="0.25">
      <c r="A2149" s="59" t="s">
        <v>8890</v>
      </c>
      <c r="B2149" s="60" t="s">
        <v>8891</v>
      </c>
      <c r="C2149" s="60" t="s">
        <v>8891</v>
      </c>
      <c r="D2149" s="60" t="s">
        <v>3337</v>
      </c>
      <c r="E2149" s="61" t="s">
        <v>2182</v>
      </c>
      <c r="F2149" s="60" t="s">
        <v>2183</v>
      </c>
      <c r="G2149" s="62" t="s">
        <v>8873</v>
      </c>
      <c r="H2149" s="63" t="s">
        <v>2763</v>
      </c>
      <c r="I2149" s="64" t="s">
        <v>2764</v>
      </c>
      <c r="J2149" s="63" t="s">
        <v>2765</v>
      </c>
      <c r="K2149" s="65" t="s">
        <v>324</v>
      </c>
      <c r="L2149" s="66">
        <v>2146</v>
      </c>
      <c r="M2149" s="32" t="s">
        <v>8892</v>
      </c>
      <c r="N2149" s="32" t="s">
        <v>2337</v>
      </c>
    </row>
    <row r="2150" spans="1:14" ht="18" customHeight="1" x14ac:dyDescent="0.25">
      <c r="A2150" s="53" t="s">
        <v>8893</v>
      </c>
      <c r="B2150" s="54" t="s">
        <v>8894</v>
      </c>
      <c r="C2150" s="54" t="s">
        <v>8894</v>
      </c>
      <c r="D2150" s="54" t="s">
        <v>3337</v>
      </c>
      <c r="E2150" s="55" t="s">
        <v>2182</v>
      </c>
      <c r="F2150" s="54" t="s">
        <v>2183</v>
      </c>
      <c r="G2150" s="67" t="s">
        <v>8873</v>
      </c>
      <c r="H2150" s="68" t="s">
        <v>2763</v>
      </c>
      <c r="I2150" s="69" t="s">
        <v>2764</v>
      </c>
      <c r="J2150" s="68" t="s">
        <v>2765</v>
      </c>
      <c r="K2150" s="57" t="s">
        <v>324</v>
      </c>
      <c r="L2150" s="58">
        <v>2147</v>
      </c>
      <c r="M2150" s="32" t="s">
        <v>8895</v>
      </c>
      <c r="N2150" s="32" t="s">
        <v>2337</v>
      </c>
    </row>
    <row r="2151" spans="1:14" ht="18" customHeight="1" x14ac:dyDescent="0.25">
      <c r="A2151" s="59" t="s">
        <v>8896</v>
      </c>
      <c r="B2151" s="60" t="s">
        <v>8897</v>
      </c>
      <c r="C2151" s="60" t="s">
        <v>8897</v>
      </c>
      <c r="D2151" s="60" t="s">
        <v>3337</v>
      </c>
      <c r="E2151" s="61" t="s">
        <v>2182</v>
      </c>
      <c r="F2151" s="60" t="s">
        <v>2183</v>
      </c>
      <c r="G2151" s="62" t="s">
        <v>8873</v>
      </c>
      <c r="H2151" s="63" t="s">
        <v>2763</v>
      </c>
      <c r="I2151" s="64" t="s">
        <v>2764</v>
      </c>
      <c r="J2151" s="63" t="s">
        <v>2765</v>
      </c>
      <c r="K2151" s="65" t="s">
        <v>324</v>
      </c>
      <c r="L2151" s="66">
        <v>2148</v>
      </c>
      <c r="M2151" s="32" t="s">
        <v>8898</v>
      </c>
      <c r="N2151" s="32" t="s">
        <v>2337</v>
      </c>
    </row>
    <row r="2152" spans="1:14" ht="18" customHeight="1" x14ac:dyDescent="0.25">
      <c r="A2152" s="53" t="s">
        <v>8899</v>
      </c>
      <c r="B2152" s="54" t="s">
        <v>8900</v>
      </c>
      <c r="C2152" s="54" t="s">
        <v>8900</v>
      </c>
      <c r="D2152" s="54" t="s">
        <v>3337</v>
      </c>
      <c r="E2152" s="55" t="s">
        <v>2182</v>
      </c>
      <c r="F2152" s="54" t="s">
        <v>2183</v>
      </c>
      <c r="G2152" s="67" t="s">
        <v>8873</v>
      </c>
      <c r="H2152" s="68" t="s">
        <v>2763</v>
      </c>
      <c r="I2152" s="69" t="s">
        <v>2764</v>
      </c>
      <c r="J2152" s="68" t="s">
        <v>2765</v>
      </c>
      <c r="K2152" s="57" t="s">
        <v>324</v>
      </c>
      <c r="L2152" s="58">
        <v>2149</v>
      </c>
      <c r="M2152" s="32" t="s">
        <v>8901</v>
      </c>
      <c r="N2152" s="32" t="s">
        <v>2337</v>
      </c>
    </row>
    <row r="2153" spans="1:14" ht="18" customHeight="1" x14ac:dyDescent="0.25">
      <c r="A2153" s="59" t="s">
        <v>8902</v>
      </c>
      <c r="B2153" s="60" t="s">
        <v>8903</v>
      </c>
      <c r="C2153" s="60" t="s">
        <v>8903</v>
      </c>
      <c r="D2153" s="60" t="s">
        <v>3337</v>
      </c>
      <c r="E2153" s="61" t="s">
        <v>2182</v>
      </c>
      <c r="F2153" s="60" t="s">
        <v>2183</v>
      </c>
      <c r="G2153" s="62" t="s">
        <v>8873</v>
      </c>
      <c r="H2153" s="63" t="s">
        <v>2763</v>
      </c>
      <c r="I2153" s="64" t="s">
        <v>2764</v>
      </c>
      <c r="J2153" s="63" t="s">
        <v>2765</v>
      </c>
      <c r="K2153" s="65" t="s">
        <v>324</v>
      </c>
      <c r="L2153" s="66">
        <v>2150</v>
      </c>
      <c r="M2153" s="32" t="s">
        <v>8904</v>
      </c>
      <c r="N2153" s="32" t="s">
        <v>2337</v>
      </c>
    </row>
    <row r="2154" spans="1:14" ht="18" customHeight="1" x14ac:dyDescent="0.25">
      <c r="A2154" s="53" t="s">
        <v>8905</v>
      </c>
      <c r="B2154" s="54" t="s">
        <v>8906</v>
      </c>
      <c r="C2154" s="54" t="s">
        <v>8906</v>
      </c>
      <c r="D2154" s="54" t="s">
        <v>3337</v>
      </c>
      <c r="E2154" s="55" t="s">
        <v>2182</v>
      </c>
      <c r="F2154" s="54" t="s">
        <v>2183</v>
      </c>
      <c r="G2154" s="67" t="s">
        <v>8873</v>
      </c>
      <c r="H2154" s="68" t="s">
        <v>2763</v>
      </c>
      <c r="I2154" s="69" t="s">
        <v>2764</v>
      </c>
      <c r="J2154" s="68" t="s">
        <v>2765</v>
      </c>
      <c r="K2154" s="57" t="s">
        <v>324</v>
      </c>
      <c r="L2154" s="58">
        <v>2151</v>
      </c>
      <c r="M2154" s="32" t="s">
        <v>8907</v>
      </c>
      <c r="N2154" s="32" t="s">
        <v>2337</v>
      </c>
    </row>
    <row r="2155" spans="1:14" ht="18" customHeight="1" x14ac:dyDescent="0.25">
      <c r="A2155" s="59" t="s">
        <v>8908</v>
      </c>
      <c r="B2155" s="60" t="s">
        <v>8909</v>
      </c>
      <c r="C2155" s="60" t="s">
        <v>8909</v>
      </c>
      <c r="D2155" s="60" t="s">
        <v>3337</v>
      </c>
      <c r="E2155" s="61" t="s">
        <v>2182</v>
      </c>
      <c r="F2155" s="60" t="s">
        <v>2183</v>
      </c>
      <c r="G2155" s="62" t="s">
        <v>8873</v>
      </c>
      <c r="H2155" s="63" t="s">
        <v>2763</v>
      </c>
      <c r="I2155" s="64" t="s">
        <v>2764</v>
      </c>
      <c r="J2155" s="63" t="s">
        <v>2765</v>
      </c>
      <c r="K2155" s="65" t="s">
        <v>324</v>
      </c>
      <c r="L2155" s="66">
        <v>2152</v>
      </c>
      <c r="M2155" s="32" t="s">
        <v>8910</v>
      </c>
      <c r="N2155" s="32" t="s">
        <v>2337</v>
      </c>
    </row>
    <row r="2156" spans="1:14" ht="18" customHeight="1" x14ac:dyDescent="0.25">
      <c r="A2156" s="53" t="s">
        <v>8911</v>
      </c>
      <c r="B2156" s="54" t="s">
        <v>8912</v>
      </c>
      <c r="C2156" s="54" t="s">
        <v>8912</v>
      </c>
      <c r="D2156" s="54" t="s">
        <v>3337</v>
      </c>
      <c r="E2156" s="55" t="s">
        <v>2182</v>
      </c>
      <c r="F2156" s="54" t="s">
        <v>2183</v>
      </c>
      <c r="G2156" s="67" t="s">
        <v>8873</v>
      </c>
      <c r="H2156" s="68" t="s">
        <v>2763</v>
      </c>
      <c r="I2156" s="69" t="s">
        <v>2764</v>
      </c>
      <c r="J2156" s="68" t="s">
        <v>2765</v>
      </c>
      <c r="K2156" s="57" t="s">
        <v>324</v>
      </c>
      <c r="L2156" s="58">
        <v>2153</v>
      </c>
      <c r="M2156" s="32" t="s">
        <v>8913</v>
      </c>
      <c r="N2156" s="32" t="s">
        <v>2337</v>
      </c>
    </row>
    <row r="2157" spans="1:14" ht="18" customHeight="1" x14ac:dyDescent="0.25">
      <c r="A2157" s="59" t="s">
        <v>8914</v>
      </c>
      <c r="B2157" s="60" t="s">
        <v>8915</v>
      </c>
      <c r="C2157" s="60" t="s">
        <v>8915</v>
      </c>
      <c r="D2157" s="60" t="s">
        <v>3337</v>
      </c>
      <c r="E2157" s="61" t="s">
        <v>2182</v>
      </c>
      <c r="F2157" s="60" t="s">
        <v>2183</v>
      </c>
      <c r="G2157" s="62" t="s">
        <v>8873</v>
      </c>
      <c r="H2157" s="63" t="s">
        <v>2763</v>
      </c>
      <c r="I2157" s="64" t="s">
        <v>2764</v>
      </c>
      <c r="J2157" s="63" t="s">
        <v>2765</v>
      </c>
      <c r="K2157" s="65" t="s">
        <v>324</v>
      </c>
      <c r="L2157" s="66">
        <v>2154</v>
      </c>
      <c r="M2157" s="32" t="s">
        <v>8916</v>
      </c>
      <c r="N2157" s="32" t="s">
        <v>2337</v>
      </c>
    </row>
    <row r="2158" spans="1:14" ht="18" customHeight="1" x14ac:dyDescent="0.25">
      <c r="A2158" s="53" t="s">
        <v>8917</v>
      </c>
      <c r="B2158" s="54" t="s">
        <v>8918</v>
      </c>
      <c r="C2158" s="54" t="s">
        <v>8918</v>
      </c>
      <c r="D2158" s="54" t="s">
        <v>3337</v>
      </c>
      <c r="E2158" s="55" t="s">
        <v>2182</v>
      </c>
      <c r="F2158" s="54" t="s">
        <v>2183</v>
      </c>
      <c r="G2158" s="67" t="s">
        <v>8873</v>
      </c>
      <c r="H2158" s="68" t="s">
        <v>2763</v>
      </c>
      <c r="I2158" s="69" t="s">
        <v>2764</v>
      </c>
      <c r="J2158" s="68" t="s">
        <v>2765</v>
      </c>
      <c r="K2158" s="57" t="s">
        <v>324</v>
      </c>
      <c r="L2158" s="58">
        <v>2155</v>
      </c>
      <c r="M2158" s="32" t="s">
        <v>8919</v>
      </c>
      <c r="N2158" s="32" t="s">
        <v>2337</v>
      </c>
    </row>
    <row r="2159" spans="1:14" ht="18" customHeight="1" x14ac:dyDescent="0.25">
      <c r="A2159" s="59" t="s">
        <v>8920</v>
      </c>
      <c r="B2159" s="60" t="s">
        <v>8921</v>
      </c>
      <c r="C2159" s="60" t="s">
        <v>8921</v>
      </c>
      <c r="D2159" s="60" t="s">
        <v>3337</v>
      </c>
      <c r="E2159" s="61" t="s">
        <v>2182</v>
      </c>
      <c r="F2159" s="60" t="s">
        <v>2183</v>
      </c>
      <c r="G2159" s="62" t="s">
        <v>8873</v>
      </c>
      <c r="H2159" s="63" t="s">
        <v>2763</v>
      </c>
      <c r="I2159" s="64" t="s">
        <v>2764</v>
      </c>
      <c r="J2159" s="63" t="s">
        <v>2765</v>
      </c>
      <c r="K2159" s="65" t="s">
        <v>324</v>
      </c>
      <c r="L2159" s="66">
        <v>2156</v>
      </c>
      <c r="M2159" s="32" t="s">
        <v>8922</v>
      </c>
      <c r="N2159" s="32" t="s">
        <v>2337</v>
      </c>
    </row>
    <row r="2160" spans="1:14" ht="18" customHeight="1" x14ac:dyDescent="0.25">
      <c r="A2160" s="53" t="s">
        <v>8923</v>
      </c>
      <c r="B2160" s="54" t="s">
        <v>8924</v>
      </c>
      <c r="C2160" s="54" t="s">
        <v>8924</v>
      </c>
      <c r="D2160" s="54" t="s">
        <v>3337</v>
      </c>
      <c r="E2160" s="55" t="s">
        <v>2182</v>
      </c>
      <c r="F2160" s="54" t="s">
        <v>2183</v>
      </c>
      <c r="G2160" s="67" t="s">
        <v>8873</v>
      </c>
      <c r="H2160" s="68" t="s">
        <v>2763</v>
      </c>
      <c r="I2160" s="69" t="s">
        <v>2764</v>
      </c>
      <c r="J2160" s="68" t="s">
        <v>2765</v>
      </c>
      <c r="K2160" s="57" t="s">
        <v>324</v>
      </c>
      <c r="L2160" s="58">
        <v>2157</v>
      </c>
      <c r="M2160" s="32" t="s">
        <v>8925</v>
      </c>
      <c r="N2160" s="32" t="s">
        <v>2337</v>
      </c>
    </row>
    <row r="2161" spans="1:14" ht="18" customHeight="1" x14ac:dyDescent="0.25">
      <c r="A2161" s="59" t="s">
        <v>8926</v>
      </c>
      <c r="B2161" s="60" t="s">
        <v>8927</v>
      </c>
      <c r="C2161" s="60" t="s">
        <v>8927</v>
      </c>
      <c r="D2161" s="60" t="s">
        <v>3337</v>
      </c>
      <c r="E2161" s="61" t="s">
        <v>2182</v>
      </c>
      <c r="F2161" s="60" t="s">
        <v>2183</v>
      </c>
      <c r="G2161" s="62" t="s">
        <v>8873</v>
      </c>
      <c r="H2161" s="63" t="s">
        <v>2763</v>
      </c>
      <c r="I2161" s="64" t="s">
        <v>2764</v>
      </c>
      <c r="J2161" s="63" t="s">
        <v>2765</v>
      </c>
      <c r="K2161" s="65" t="s">
        <v>324</v>
      </c>
      <c r="L2161" s="66">
        <v>2158</v>
      </c>
      <c r="M2161" s="32" t="s">
        <v>8928</v>
      </c>
      <c r="N2161" s="32" t="s">
        <v>2337</v>
      </c>
    </row>
    <row r="2162" spans="1:14" ht="18" customHeight="1" x14ac:dyDescent="0.25">
      <c r="A2162" s="53" t="s">
        <v>8929</v>
      </c>
      <c r="B2162" s="54" t="s">
        <v>8930</v>
      </c>
      <c r="C2162" s="54" t="s">
        <v>8930</v>
      </c>
      <c r="D2162" s="54" t="s">
        <v>3337</v>
      </c>
      <c r="E2162" s="55" t="s">
        <v>2182</v>
      </c>
      <c r="F2162" s="54" t="s">
        <v>2183</v>
      </c>
      <c r="G2162" s="67" t="s">
        <v>8873</v>
      </c>
      <c r="H2162" s="68" t="s">
        <v>2763</v>
      </c>
      <c r="I2162" s="69" t="s">
        <v>2764</v>
      </c>
      <c r="J2162" s="68" t="s">
        <v>2765</v>
      </c>
      <c r="K2162" s="57" t="s">
        <v>324</v>
      </c>
      <c r="L2162" s="58">
        <v>2159</v>
      </c>
      <c r="M2162" s="32" t="s">
        <v>8931</v>
      </c>
      <c r="N2162" s="32" t="s">
        <v>2337</v>
      </c>
    </row>
    <row r="2163" spans="1:14" ht="18" customHeight="1" x14ac:dyDescent="0.25">
      <c r="A2163" s="59" t="s">
        <v>8932</v>
      </c>
      <c r="B2163" s="60" t="s">
        <v>8933</v>
      </c>
      <c r="C2163" s="60" t="s">
        <v>8933</v>
      </c>
      <c r="D2163" s="60" t="s">
        <v>3337</v>
      </c>
      <c r="E2163" s="61" t="s">
        <v>2182</v>
      </c>
      <c r="F2163" s="60" t="s">
        <v>2183</v>
      </c>
      <c r="G2163" s="62" t="s">
        <v>8873</v>
      </c>
      <c r="H2163" s="63" t="s">
        <v>2763</v>
      </c>
      <c r="I2163" s="64" t="s">
        <v>2764</v>
      </c>
      <c r="J2163" s="63" t="s">
        <v>2765</v>
      </c>
      <c r="K2163" s="65" t="s">
        <v>324</v>
      </c>
      <c r="L2163" s="66">
        <v>2160</v>
      </c>
      <c r="M2163" s="32" t="s">
        <v>8934</v>
      </c>
      <c r="N2163" s="32" t="s">
        <v>2337</v>
      </c>
    </row>
    <row r="2164" spans="1:14" ht="18" customHeight="1" x14ac:dyDescent="0.25">
      <c r="A2164" s="53" t="s">
        <v>8935</v>
      </c>
      <c r="B2164" s="54" t="s">
        <v>8936</v>
      </c>
      <c r="C2164" s="54" t="s">
        <v>8936</v>
      </c>
      <c r="D2164" s="54" t="s">
        <v>3337</v>
      </c>
      <c r="E2164" s="55" t="s">
        <v>2182</v>
      </c>
      <c r="F2164" s="54" t="s">
        <v>2183</v>
      </c>
      <c r="G2164" s="67" t="s">
        <v>8873</v>
      </c>
      <c r="H2164" s="68" t="s">
        <v>2763</v>
      </c>
      <c r="I2164" s="69" t="s">
        <v>2764</v>
      </c>
      <c r="J2164" s="68" t="s">
        <v>2765</v>
      </c>
      <c r="K2164" s="57" t="s">
        <v>324</v>
      </c>
      <c r="L2164" s="58">
        <v>2161</v>
      </c>
      <c r="M2164" s="32" t="s">
        <v>8937</v>
      </c>
      <c r="N2164" s="32" t="s">
        <v>2337</v>
      </c>
    </row>
    <row r="2165" spans="1:14" ht="18" customHeight="1" x14ac:dyDescent="0.25">
      <c r="A2165" s="59" t="s">
        <v>8938</v>
      </c>
      <c r="B2165" s="60" t="s">
        <v>8939</v>
      </c>
      <c r="C2165" s="60" t="s">
        <v>8939</v>
      </c>
      <c r="D2165" s="60" t="s">
        <v>3337</v>
      </c>
      <c r="E2165" s="61" t="s">
        <v>2182</v>
      </c>
      <c r="F2165" s="60" t="s">
        <v>2183</v>
      </c>
      <c r="G2165" s="62" t="s">
        <v>8873</v>
      </c>
      <c r="H2165" s="63" t="s">
        <v>2763</v>
      </c>
      <c r="I2165" s="64" t="s">
        <v>2764</v>
      </c>
      <c r="J2165" s="63" t="s">
        <v>2765</v>
      </c>
      <c r="K2165" s="65" t="s">
        <v>324</v>
      </c>
      <c r="L2165" s="66">
        <v>2162</v>
      </c>
      <c r="M2165" s="32" t="s">
        <v>8940</v>
      </c>
      <c r="N2165" s="32" t="s">
        <v>2337</v>
      </c>
    </row>
    <row r="2166" spans="1:14" ht="18" customHeight="1" x14ac:dyDescent="0.25">
      <c r="A2166" s="53" t="s">
        <v>8941</v>
      </c>
      <c r="B2166" s="54" t="s">
        <v>8942</v>
      </c>
      <c r="C2166" s="54" t="s">
        <v>8942</v>
      </c>
      <c r="D2166" s="54" t="s">
        <v>3337</v>
      </c>
      <c r="E2166" s="55" t="s">
        <v>2182</v>
      </c>
      <c r="F2166" s="54" t="s">
        <v>2183</v>
      </c>
      <c r="G2166" s="67" t="s">
        <v>8873</v>
      </c>
      <c r="H2166" s="68" t="s">
        <v>2763</v>
      </c>
      <c r="I2166" s="69" t="s">
        <v>2764</v>
      </c>
      <c r="J2166" s="68" t="s">
        <v>2765</v>
      </c>
      <c r="K2166" s="57" t="s">
        <v>324</v>
      </c>
      <c r="L2166" s="58">
        <v>2163</v>
      </c>
      <c r="M2166" s="32" t="s">
        <v>8943</v>
      </c>
      <c r="N2166" s="32" t="s">
        <v>2337</v>
      </c>
    </row>
    <row r="2167" spans="1:14" ht="18" customHeight="1" x14ac:dyDescent="0.25">
      <c r="A2167" s="59" t="s">
        <v>8944</v>
      </c>
      <c r="B2167" s="60" t="s">
        <v>8945</v>
      </c>
      <c r="C2167" s="60" t="s">
        <v>8945</v>
      </c>
      <c r="D2167" s="60" t="s">
        <v>3337</v>
      </c>
      <c r="E2167" s="61" t="s">
        <v>2182</v>
      </c>
      <c r="F2167" s="60" t="s">
        <v>2183</v>
      </c>
      <c r="G2167" s="62" t="s">
        <v>8873</v>
      </c>
      <c r="H2167" s="63" t="s">
        <v>2763</v>
      </c>
      <c r="I2167" s="64" t="s">
        <v>2764</v>
      </c>
      <c r="J2167" s="63" t="s">
        <v>2765</v>
      </c>
      <c r="K2167" s="65" t="s">
        <v>324</v>
      </c>
      <c r="L2167" s="66">
        <v>2164</v>
      </c>
      <c r="M2167" s="32" t="s">
        <v>8946</v>
      </c>
      <c r="N2167" s="32" t="s">
        <v>2337</v>
      </c>
    </row>
    <row r="2168" spans="1:14" ht="18" customHeight="1" x14ac:dyDescent="0.25">
      <c r="A2168" s="53" t="s">
        <v>8947</v>
      </c>
      <c r="B2168" s="54" t="s">
        <v>8948</v>
      </c>
      <c r="C2168" s="54" t="s">
        <v>8948</v>
      </c>
      <c r="D2168" s="54" t="s">
        <v>3337</v>
      </c>
      <c r="E2168" s="55" t="s">
        <v>2182</v>
      </c>
      <c r="F2168" s="54" t="s">
        <v>2183</v>
      </c>
      <c r="G2168" s="67" t="s">
        <v>8873</v>
      </c>
      <c r="H2168" s="68" t="s">
        <v>2763</v>
      </c>
      <c r="I2168" s="69" t="s">
        <v>2764</v>
      </c>
      <c r="J2168" s="68" t="s">
        <v>2765</v>
      </c>
      <c r="K2168" s="57" t="s">
        <v>324</v>
      </c>
      <c r="L2168" s="58">
        <v>2165</v>
      </c>
      <c r="M2168" s="32" t="s">
        <v>8949</v>
      </c>
      <c r="N2168" s="32" t="s">
        <v>2337</v>
      </c>
    </row>
    <row r="2169" spans="1:14" ht="18" customHeight="1" x14ac:dyDescent="0.25">
      <c r="A2169" s="59" t="s">
        <v>8950</v>
      </c>
      <c r="B2169" s="60" t="s">
        <v>8951</v>
      </c>
      <c r="C2169" s="60" t="s">
        <v>8951</v>
      </c>
      <c r="D2169" s="60" t="s">
        <v>3337</v>
      </c>
      <c r="E2169" s="61" t="s">
        <v>2182</v>
      </c>
      <c r="F2169" s="60" t="s">
        <v>2183</v>
      </c>
      <c r="G2169" s="62" t="s">
        <v>8873</v>
      </c>
      <c r="H2169" s="63" t="s">
        <v>2763</v>
      </c>
      <c r="I2169" s="64" t="s">
        <v>2764</v>
      </c>
      <c r="J2169" s="63" t="s">
        <v>2765</v>
      </c>
      <c r="K2169" s="65" t="s">
        <v>324</v>
      </c>
      <c r="L2169" s="66">
        <v>2166</v>
      </c>
      <c r="M2169" s="32" t="s">
        <v>8952</v>
      </c>
      <c r="N2169" s="32" t="s">
        <v>2337</v>
      </c>
    </row>
    <row r="2170" spans="1:14" ht="18" customHeight="1" x14ac:dyDescent="0.25">
      <c r="A2170" s="53" t="s">
        <v>8953</v>
      </c>
      <c r="B2170" s="54" t="s">
        <v>8954</v>
      </c>
      <c r="C2170" s="54" t="s">
        <v>8954</v>
      </c>
      <c r="D2170" s="54" t="s">
        <v>3337</v>
      </c>
      <c r="E2170" s="55" t="s">
        <v>2182</v>
      </c>
      <c r="F2170" s="54" t="s">
        <v>2183</v>
      </c>
      <c r="G2170" s="67" t="s">
        <v>8873</v>
      </c>
      <c r="H2170" s="68" t="s">
        <v>2763</v>
      </c>
      <c r="I2170" s="69" t="s">
        <v>2764</v>
      </c>
      <c r="J2170" s="68" t="s">
        <v>2765</v>
      </c>
      <c r="K2170" s="57" t="s">
        <v>324</v>
      </c>
      <c r="L2170" s="58">
        <v>2167</v>
      </c>
      <c r="M2170" s="32" t="s">
        <v>8955</v>
      </c>
      <c r="N2170" s="32" t="s">
        <v>2337</v>
      </c>
    </row>
    <row r="2171" spans="1:14" ht="18" customHeight="1" x14ac:dyDescent="0.25">
      <c r="A2171" s="59" t="s">
        <v>8956</v>
      </c>
      <c r="B2171" s="60" t="s">
        <v>8957</v>
      </c>
      <c r="C2171" s="60" t="s">
        <v>8957</v>
      </c>
      <c r="D2171" s="60" t="s">
        <v>3337</v>
      </c>
      <c r="E2171" s="61" t="s">
        <v>2182</v>
      </c>
      <c r="F2171" s="60" t="s">
        <v>2183</v>
      </c>
      <c r="G2171" s="62" t="s">
        <v>8873</v>
      </c>
      <c r="H2171" s="63" t="s">
        <v>2763</v>
      </c>
      <c r="I2171" s="64" t="s">
        <v>2764</v>
      </c>
      <c r="J2171" s="63" t="s">
        <v>2765</v>
      </c>
      <c r="K2171" s="65" t="s">
        <v>324</v>
      </c>
      <c r="L2171" s="66">
        <v>2168</v>
      </c>
      <c r="M2171" s="32" t="s">
        <v>8958</v>
      </c>
      <c r="N2171" s="32" t="s">
        <v>2337</v>
      </c>
    </row>
    <row r="2172" spans="1:14" ht="18" customHeight="1" x14ac:dyDescent="0.25">
      <c r="A2172" s="53" t="s">
        <v>8959</v>
      </c>
      <c r="B2172" s="54" t="s">
        <v>8960</v>
      </c>
      <c r="C2172" s="54" t="s">
        <v>8960</v>
      </c>
      <c r="D2172" s="54" t="s">
        <v>3337</v>
      </c>
      <c r="E2172" s="55" t="s">
        <v>2182</v>
      </c>
      <c r="F2172" s="54" t="s">
        <v>2183</v>
      </c>
      <c r="G2172" s="67" t="s">
        <v>8873</v>
      </c>
      <c r="H2172" s="68" t="s">
        <v>2763</v>
      </c>
      <c r="I2172" s="69" t="s">
        <v>2764</v>
      </c>
      <c r="J2172" s="68" t="s">
        <v>2765</v>
      </c>
      <c r="K2172" s="57" t="s">
        <v>324</v>
      </c>
      <c r="L2172" s="58">
        <v>2169</v>
      </c>
      <c r="M2172" s="32" t="s">
        <v>8961</v>
      </c>
      <c r="N2172" s="32" t="s">
        <v>2337</v>
      </c>
    </row>
    <row r="2173" spans="1:14" ht="18" customHeight="1" x14ac:dyDescent="0.25">
      <c r="A2173" s="59" t="s">
        <v>8962</v>
      </c>
      <c r="B2173" s="60" t="s">
        <v>8963</v>
      </c>
      <c r="C2173" s="60" t="s">
        <v>8963</v>
      </c>
      <c r="D2173" s="60" t="s">
        <v>3337</v>
      </c>
      <c r="E2173" s="61" t="s">
        <v>2182</v>
      </c>
      <c r="F2173" s="60" t="s">
        <v>2183</v>
      </c>
      <c r="G2173" s="62" t="s">
        <v>8873</v>
      </c>
      <c r="H2173" s="63" t="s">
        <v>2763</v>
      </c>
      <c r="I2173" s="64" t="s">
        <v>2764</v>
      </c>
      <c r="J2173" s="63" t="s">
        <v>2765</v>
      </c>
      <c r="K2173" s="65" t="s">
        <v>324</v>
      </c>
      <c r="L2173" s="66">
        <v>2170</v>
      </c>
      <c r="M2173" s="32" t="s">
        <v>8964</v>
      </c>
      <c r="N2173" s="32" t="s">
        <v>2337</v>
      </c>
    </row>
    <row r="2174" spans="1:14" ht="18" customHeight="1" x14ac:dyDescent="0.25">
      <c r="A2174" s="53" t="s">
        <v>8965</v>
      </c>
      <c r="B2174" s="54" t="s">
        <v>8966</v>
      </c>
      <c r="C2174" s="54" t="s">
        <v>8966</v>
      </c>
      <c r="D2174" s="54" t="s">
        <v>3337</v>
      </c>
      <c r="E2174" s="55" t="s">
        <v>2182</v>
      </c>
      <c r="F2174" s="54" t="s">
        <v>2183</v>
      </c>
      <c r="G2174" s="67" t="s">
        <v>8873</v>
      </c>
      <c r="H2174" s="68" t="s">
        <v>2763</v>
      </c>
      <c r="I2174" s="69" t="s">
        <v>2764</v>
      </c>
      <c r="J2174" s="68" t="s">
        <v>2765</v>
      </c>
      <c r="K2174" s="57" t="s">
        <v>324</v>
      </c>
      <c r="L2174" s="58">
        <v>2171</v>
      </c>
      <c r="M2174" s="32" t="s">
        <v>8967</v>
      </c>
      <c r="N2174" s="32" t="s">
        <v>2337</v>
      </c>
    </row>
    <row r="2175" spans="1:14" ht="18" customHeight="1" x14ac:dyDescent="0.25">
      <c r="A2175" s="59" t="s">
        <v>8968</v>
      </c>
      <c r="B2175" s="60" t="s">
        <v>8969</v>
      </c>
      <c r="C2175" s="60" t="s">
        <v>8969</v>
      </c>
      <c r="D2175" s="60" t="s">
        <v>3337</v>
      </c>
      <c r="E2175" s="61" t="s">
        <v>2182</v>
      </c>
      <c r="F2175" s="60" t="s">
        <v>2183</v>
      </c>
      <c r="G2175" s="62" t="s">
        <v>8873</v>
      </c>
      <c r="H2175" s="63" t="s">
        <v>2763</v>
      </c>
      <c r="I2175" s="64" t="s">
        <v>2764</v>
      </c>
      <c r="J2175" s="63" t="s">
        <v>2765</v>
      </c>
      <c r="K2175" s="65" t="s">
        <v>324</v>
      </c>
      <c r="L2175" s="66">
        <v>2172</v>
      </c>
      <c r="M2175" s="32" t="s">
        <v>8970</v>
      </c>
      <c r="N2175" s="32" t="s">
        <v>2337</v>
      </c>
    </row>
    <row r="2176" spans="1:14" ht="18" customHeight="1" x14ac:dyDescent="0.25">
      <c r="A2176" s="53" t="s">
        <v>8971</v>
      </c>
      <c r="B2176" s="54" t="s">
        <v>8972</v>
      </c>
      <c r="C2176" s="54" t="s">
        <v>8972</v>
      </c>
      <c r="D2176" s="54" t="s">
        <v>3337</v>
      </c>
      <c r="E2176" s="55" t="s">
        <v>2182</v>
      </c>
      <c r="F2176" s="54" t="s">
        <v>2183</v>
      </c>
      <c r="G2176" s="67" t="s">
        <v>8873</v>
      </c>
      <c r="H2176" s="68" t="s">
        <v>2763</v>
      </c>
      <c r="I2176" s="69" t="s">
        <v>2764</v>
      </c>
      <c r="J2176" s="68" t="s">
        <v>2765</v>
      </c>
      <c r="K2176" s="57" t="s">
        <v>324</v>
      </c>
      <c r="L2176" s="58">
        <v>2173</v>
      </c>
      <c r="M2176" s="32" t="s">
        <v>8973</v>
      </c>
      <c r="N2176" s="32" t="s">
        <v>2337</v>
      </c>
    </row>
    <row r="2177" spans="1:14" ht="18" customHeight="1" x14ac:dyDescent="0.25">
      <c r="A2177" s="59" t="s">
        <v>8974</v>
      </c>
      <c r="B2177" s="60" t="s">
        <v>8975</v>
      </c>
      <c r="C2177" s="60" t="s">
        <v>8975</v>
      </c>
      <c r="D2177" s="60" t="s">
        <v>3337</v>
      </c>
      <c r="E2177" s="61" t="s">
        <v>2182</v>
      </c>
      <c r="F2177" s="60" t="s">
        <v>2183</v>
      </c>
      <c r="G2177" s="62" t="s">
        <v>8873</v>
      </c>
      <c r="H2177" s="63" t="s">
        <v>2763</v>
      </c>
      <c r="I2177" s="64" t="s">
        <v>2764</v>
      </c>
      <c r="J2177" s="63" t="s">
        <v>2765</v>
      </c>
      <c r="K2177" s="65" t="s">
        <v>324</v>
      </c>
      <c r="L2177" s="66">
        <v>2174</v>
      </c>
      <c r="M2177" s="32" t="s">
        <v>8976</v>
      </c>
      <c r="N2177" s="32" t="s">
        <v>2337</v>
      </c>
    </row>
    <row r="2178" spans="1:14" ht="18" customHeight="1" x14ac:dyDescent="0.25">
      <c r="A2178" s="53" t="s">
        <v>8977</v>
      </c>
      <c r="B2178" s="54" t="s">
        <v>8978</v>
      </c>
      <c r="C2178" s="54" t="s">
        <v>8978</v>
      </c>
      <c r="D2178" s="54" t="s">
        <v>3337</v>
      </c>
      <c r="E2178" s="55" t="s">
        <v>2182</v>
      </c>
      <c r="F2178" s="54" t="s">
        <v>2183</v>
      </c>
      <c r="G2178" s="67" t="s">
        <v>8873</v>
      </c>
      <c r="H2178" s="68" t="s">
        <v>2763</v>
      </c>
      <c r="I2178" s="69" t="s">
        <v>2764</v>
      </c>
      <c r="J2178" s="68" t="s">
        <v>2765</v>
      </c>
      <c r="K2178" s="57" t="s">
        <v>324</v>
      </c>
      <c r="L2178" s="58">
        <v>2175</v>
      </c>
      <c r="M2178" s="32" t="s">
        <v>8979</v>
      </c>
      <c r="N2178" s="32" t="s">
        <v>2337</v>
      </c>
    </row>
    <row r="2179" spans="1:14" ht="18" customHeight="1" x14ac:dyDescent="0.25">
      <c r="A2179" s="59" t="s">
        <v>8980</v>
      </c>
      <c r="B2179" s="60" t="s">
        <v>8981</v>
      </c>
      <c r="C2179" s="60" t="s">
        <v>8981</v>
      </c>
      <c r="D2179" s="60" t="s">
        <v>3337</v>
      </c>
      <c r="E2179" s="61" t="s">
        <v>2182</v>
      </c>
      <c r="F2179" s="60" t="s">
        <v>2183</v>
      </c>
      <c r="G2179" s="62" t="s">
        <v>8873</v>
      </c>
      <c r="H2179" s="63" t="s">
        <v>2763</v>
      </c>
      <c r="I2179" s="64" t="s">
        <v>2764</v>
      </c>
      <c r="J2179" s="63" t="s">
        <v>2765</v>
      </c>
      <c r="K2179" s="65" t="s">
        <v>324</v>
      </c>
      <c r="L2179" s="66">
        <v>2176</v>
      </c>
      <c r="M2179" s="32" t="s">
        <v>8982</v>
      </c>
      <c r="N2179" s="32" t="s">
        <v>2337</v>
      </c>
    </row>
    <row r="2180" spans="1:14" ht="18" customHeight="1" x14ac:dyDescent="0.25">
      <c r="A2180" s="53" t="s">
        <v>8983</v>
      </c>
      <c r="B2180" s="54" t="s">
        <v>8984</v>
      </c>
      <c r="C2180" s="54" t="s">
        <v>8984</v>
      </c>
      <c r="D2180" s="54" t="s">
        <v>3337</v>
      </c>
      <c r="E2180" s="55" t="s">
        <v>2182</v>
      </c>
      <c r="F2180" s="54" t="s">
        <v>2183</v>
      </c>
      <c r="G2180" s="67" t="s">
        <v>8873</v>
      </c>
      <c r="H2180" s="68" t="s">
        <v>2763</v>
      </c>
      <c r="I2180" s="69" t="s">
        <v>2764</v>
      </c>
      <c r="J2180" s="68" t="s">
        <v>2765</v>
      </c>
      <c r="K2180" s="57" t="s">
        <v>324</v>
      </c>
      <c r="L2180" s="58">
        <v>2177</v>
      </c>
      <c r="M2180" s="32" t="s">
        <v>8985</v>
      </c>
      <c r="N2180" s="32" t="s">
        <v>2337</v>
      </c>
    </row>
    <row r="2181" spans="1:14" ht="18" customHeight="1" x14ac:dyDescent="0.25">
      <c r="A2181" s="59" t="s">
        <v>8986</v>
      </c>
      <c r="B2181" s="60" t="s">
        <v>8987</v>
      </c>
      <c r="C2181" s="60" t="s">
        <v>8987</v>
      </c>
      <c r="D2181" s="60" t="s">
        <v>3337</v>
      </c>
      <c r="E2181" s="61" t="s">
        <v>2182</v>
      </c>
      <c r="F2181" s="60" t="s">
        <v>2183</v>
      </c>
      <c r="G2181" s="62" t="s">
        <v>8873</v>
      </c>
      <c r="H2181" s="63" t="s">
        <v>2763</v>
      </c>
      <c r="I2181" s="64" t="s">
        <v>2764</v>
      </c>
      <c r="J2181" s="63" t="s">
        <v>2765</v>
      </c>
      <c r="K2181" s="65" t="s">
        <v>324</v>
      </c>
      <c r="L2181" s="66">
        <v>2178</v>
      </c>
      <c r="M2181" s="32" t="s">
        <v>8988</v>
      </c>
      <c r="N2181" s="32" t="s">
        <v>2337</v>
      </c>
    </row>
    <row r="2182" spans="1:14" ht="18" customHeight="1" x14ac:dyDescent="0.25">
      <c r="A2182" s="53" t="s">
        <v>8989</v>
      </c>
      <c r="B2182" s="54" t="s">
        <v>8990</v>
      </c>
      <c r="C2182" s="54" t="s">
        <v>8990</v>
      </c>
      <c r="D2182" s="54" t="s">
        <v>3337</v>
      </c>
      <c r="E2182" s="55" t="s">
        <v>2182</v>
      </c>
      <c r="F2182" s="54" t="s">
        <v>2183</v>
      </c>
      <c r="G2182" s="67" t="s">
        <v>8873</v>
      </c>
      <c r="H2182" s="68" t="s">
        <v>2763</v>
      </c>
      <c r="I2182" s="69" t="s">
        <v>2764</v>
      </c>
      <c r="J2182" s="68" t="s">
        <v>2765</v>
      </c>
      <c r="K2182" s="57" t="s">
        <v>324</v>
      </c>
      <c r="L2182" s="58">
        <v>2179</v>
      </c>
      <c r="M2182" s="32" t="s">
        <v>8991</v>
      </c>
      <c r="N2182" s="32" t="s">
        <v>2337</v>
      </c>
    </row>
    <row r="2183" spans="1:14" ht="18" customHeight="1" x14ac:dyDescent="0.25">
      <c r="A2183" s="59" t="s">
        <v>8992</v>
      </c>
      <c r="B2183" s="60" t="s">
        <v>8993</v>
      </c>
      <c r="C2183" s="60" t="s">
        <v>8993</v>
      </c>
      <c r="D2183" s="60" t="s">
        <v>3337</v>
      </c>
      <c r="E2183" s="61" t="s">
        <v>2182</v>
      </c>
      <c r="F2183" s="60" t="s">
        <v>2183</v>
      </c>
      <c r="G2183" s="62" t="s">
        <v>8873</v>
      </c>
      <c r="H2183" s="63" t="s">
        <v>2763</v>
      </c>
      <c r="I2183" s="64" t="s">
        <v>2764</v>
      </c>
      <c r="J2183" s="63" t="s">
        <v>2765</v>
      </c>
      <c r="K2183" s="65" t="s">
        <v>324</v>
      </c>
      <c r="L2183" s="66">
        <v>2180</v>
      </c>
      <c r="M2183" s="32" t="s">
        <v>8994</v>
      </c>
      <c r="N2183" s="32" t="s">
        <v>2337</v>
      </c>
    </row>
    <row r="2184" spans="1:14" ht="18" customHeight="1" x14ac:dyDescent="0.25">
      <c r="A2184" s="53" t="s">
        <v>8995</v>
      </c>
      <c r="B2184" s="54" t="s">
        <v>8996</v>
      </c>
      <c r="C2184" s="54" t="s">
        <v>8996</v>
      </c>
      <c r="D2184" s="54" t="s">
        <v>3337</v>
      </c>
      <c r="E2184" s="55" t="s">
        <v>2182</v>
      </c>
      <c r="F2184" s="54" t="s">
        <v>2183</v>
      </c>
      <c r="G2184" s="67" t="s">
        <v>8873</v>
      </c>
      <c r="H2184" s="68" t="s">
        <v>2763</v>
      </c>
      <c r="I2184" s="69" t="s">
        <v>2764</v>
      </c>
      <c r="J2184" s="68" t="s">
        <v>2765</v>
      </c>
      <c r="K2184" s="57" t="s">
        <v>324</v>
      </c>
      <c r="L2184" s="58">
        <v>2181</v>
      </c>
      <c r="M2184" s="32" t="s">
        <v>8997</v>
      </c>
      <c r="N2184" s="32" t="s">
        <v>2337</v>
      </c>
    </row>
    <row r="2185" spans="1:14" ht="18" customHeight="1" x14ac:dyDescent="0.25">
      <c r="A2185" s="59" t="s">
        <v>8998</v>
      </c>
      <c r="B2185" s="60" t="s">
        <v>8999</v>
      </c>
      <c r="C2185" s="60" t="s">
        <v>8999</v>
      </c>
      <c r="D2185" s="60" t="s">
        <v>3337</v>
      </c>
      <c r="E2185" s="61" t="s">
        <v>2182</v>
      </c>
      <c r="F2185" s="60" t="s">
        <v>2183</v>
      </c>
      <c r="G2185" s="62" t="s">
        <v>8873</v>
      </c>
      <c r="H2185" s="63" t="s">
        <v>2763</v>
      </c>
      <c r="I2185" s="64" t="s">
        <v>2764</v>
      </c>
      <c r="J2185" s="63" t="s">
        <v>2765</v>
      </c>
      <c r="K2185" s="65" t="s">
        <v>324</v>
      </c>
      <c r="L2185" s="66">
        <v>2182</v>
      </c>
      <c r="M2185" s="32" t="s">
        <v>9000</v>
      </c>
      <c r="N2185" s="32" t="s">
        <v>2337</v>
      </c>
    </row>
    <row r="2186" spans="1:14" ht="18" customHeight="1" x14ac:dyDescent="0.25">
      <c r="A2186" s="53" t="s">
        <v>9001</v>
      </c>
      <c r="B2186" s="54" t="s">
        <v>9002</v>
      </c>
      <c r="C2186" s="54" t="s">
        <v>9002</v>
      </c>
      <c r="D2186" s="54" t="s">
        <v>3337</v>
      </c>
      <c r="E2186" s="55" t="s">
        <v>2182</v>
      </c>
      <c r="F2186" s="54" t="s">
        <v>2183</v>
      </c>
      <c r="G2186" s="67" t="s">
        <v>8873</v>
      </c>
      <c r="H2186" s="68" t="s">
        <v>2763</v>
      </c>
      <c r="I2186" s="69" t="s">
        <v>2764</v>
      </c>
      <c r="J2186" s="68" t="s">
        <v>2765</v>
      </c>
      <c r="K2186" s="57" t="s">
        <v>324</v>
      </c>
      <c r="L2186" s="58">
        <v>2183</v>
      </c>
      <c r="M2186" s="32" t="s">
        <v>9003</v>
      </c>
      <c r="N2186" s="32" t="s">
        <v>2337</v>
      </c>
    </row>
    <row r="2187" spans="1:14" ht="18" customHeight="1" x14ac:dyDescent="0.25">
      <c r="A2187" s="59" t="s">
        <v>9004</v>
      </c>
      <c r="B2187" s="60" t="s">
        <v>9005</v>
      </c>
      <c r="C2187" s="60" t="s">
        <v>9005</v>
      </c>
      <c r="D2187" s="60" t="s">
        <v>3337</v>
      </c>
      <c r="E2187" s="61" t="s">
        <v>2182</v>
      </c>
      <c r="F2187" s="60" t="s">
        <v>2183</v>
      </c>
      <c r="G2187" s="62" t="s">
        <v>8873</v>
      </c>
      <c r="H2187" s="63" t="s">
        <v>2763</v>
      </c>
      <c r="I2187" s="64" t="s">
        <v>2764</v>
      </c>
      <c r="J2187" s="63" t="s">
        <v>2765</v>
      </c>
      <c r="K2187" s="65" t="s">
        <v>324</v>
      </c>
      <c r="L2187" s="66">
        <v>2184</v>
      </c>
      <c r="M2187" s="32" t="s">
        <v>9006</v>
      </c>
      <c r="N2187" s="32" t="s">
        <v>2337</v>
      </c>
    </row>
    <row r="2188" spans="1:14" ht="18" customHeight="1" x14ac:dyDescent="0.25">
      <c r="A2188" s="53" t="s">
        <v>9007</v>
      </c>
      <c r="B2188" s="54" t="s">
        <v>9008</v>
      </c>
      <c r="C2188" s="54" t="s">
        <v>9008</v>
      </c>
      <c r="D2188" s="54" t="s">
        <v>3337</v>
      </c>
      <c r="E2188" s="55" t="s">
        <v>2182</v>
      </c>
      <c r="F2188" s="54" t="s">
        <v>2183</v>
      </c>
      <c r="G2188" s="67" t="s">
        <v>8873</v>
      </c>
      <c r="H2188" s="68" t="s">
        <v>2763</v>
      </c>
      <c r="I2188" s="69" t="s">
        <v>2764</v>
      </c>
      <c r="J2188" s="68" t="s">
        <v>2765</v>
      </c>
      <c r="K2188" s="57" t="s">
        <v>324</v>
      </c>
      <c r="L2188" s="58">
        <v>2185</v>
      </c>
      <c r="M2188" s="32" t="s">
        <v>9009</v>
      </c>
      <c r="N2188" s="32" t="s">
        <v>2337</v>
      </c>
    </row>
    <row r="2189" spans="1:14" ht="18" customHeight="1" x14ac:dyDescent="0.25">
      <c r="A2189" s="59" t="s">
        <v>9010</v>
      </c>
      <c r="B2189" s="60" t="s">
        <v>9011</v>
      </c>
      <c r="C2189" s="60" t="s">
        <v>9011</v>
      </c>
      <c r="D2189" s="60" t="s">
        <v>3337</v>
      </c>
      <c r="E2189" s="61" t="s">
        <v>2182</v>
      </c>
      <c r="F2189" s="60" t="s">
        <v>2183</v>
      </c>
      <c r="G2189" s="62" t="s">
        <v>8873</v>
      </c>
      <c r="H2189" s="63" t="s">
        <v>2763</v>
      </c>
      <c r="I2189" s="64" t="s">
        <v>2764</v>
      </c>
      <c r="J2189" s="63" t="s">
        <v>2765</v>
      </c>
      <c r="K2189" s="65" t="s">
        <v>324</v>
      </c>
      <c r="L2189" s="66">
        <v>2186</v>
      </c>
      <c r="M2189" s="32" t="s">
        <v>9012</v>
      </c>
      <c r="N2189" s="32" t="s">
        <v>2337</v>
      </c>
    </row>
    <row r="2190" spans="1:14" ht="18" customHeight="1" x14ac:dyDescent="0.25">
      <c r="A2190" s="53" t="s">
        <v>9013</v>
      </c>
      <c r="B2190" s="54" t="s">
        <v>9014</v>
      </c>
      <c r="C2190" s="54" t="s">
        <v>9014</v>
      </c>
      <c r="D2190" s="54" t="s">
        <v>3337</v>
      </c>
      <c r="E2190" s="55" t="s">
        <v>2182</v>
      </c>
      <c r="F2190" s="54" t="s">
        <v>2183</v>
      </c>
      <c r="G2190" s="67" t="s">
        <v>8873</v>
      </c>
      <c r="H2190" s="68" t="s">
        <v>2763</v>
      </c>
      <c r="I2190" s="69" t="s">
        <v>2764</v>
      </c>
      <c r="J2190" s="68" t="s">
        <v>2765</v>
      </c>
      <c r="K2190" s="57" t="s">
        <v>324</v>
      </c>
      <c r="L2190" s="58">
        <v>2187</v>
      </c>
      <c r="M2190" s="32" t="s">
        <v>9015</v>
      </c>
      <c r="N2190" s="32" t="s">
        <v>2337</v>
      </c>
    </row>
    <row r="2191" spans="1:14" ht="18" customHeight="1" x14ac:dyDescent="0.25">
      <c r="A2191" s="59" t="s">
        <v>9016</v>
      </c>
      <c r="B2191" s="60" t="s">
        <v>9017</v>
      </c>
      <c r="C2191" s="60" t="s">
        <v>9017</v>
      </c>
      <c r="D2191" s="60" t="s">
        <v>3337</v>
      </c>
      <c r="E2191" s="61" t="s">
        <v>2182</v>
      </c>
      <c r="F2191" s="60" t="s">
        <v>2183</v>
      </c>
      <c r="G2191" s="62" t="s">
        <v>8873</v>
      </c>
      <c r="H2191" s="63" t="s">
        <v>2763</v>
      </c>
      <c r="I2191" s="64" t="s">
        <v>2764</v>
      </c>
      <c r="J2191" s="63" t="s">
        <v>2765</v>
      </c>
      <c r="K2191" s="65" t="s">
        <v>324</v>
      </c>
      <c r="L2191" s="66">
        <v>2188</v>
      </c>
      <c r="M2191" s="32" t="s">
        <v>9018</v>
      </c>
      <c r="N2191" s="32" t="s">
        <v>2337</v>
      </c>
    </row>
    <row r="2192" spans="1:14" ht="18" customHeight="1" x14ac:dyDescent="0.25">
      <c r="A2192" s="53" t="s">
        <v>9019</v>
      </c>
      <c r="B2192" s="54" t="s">
        <v>9020</v>
      </c>
      <c r="C2192" s="54" t="s">
        <v>9020</v>
      </c>
      <c r="D2192" s="54" t="s">
        <v>3337</v>
      </c>
      <c r="E2192" s="55" t="s">
        <v>2182</v>
      </c>
      <c r="F2192" s="54" t="s">
        <v>2183</v>
      </c>
      <c r="G2192" s="67" t="s">
        <v>8873</v>
      </c>
      <c r="H2192" s="68" t="s">
        <v>2763</v>
      </c>
      <c r="I2192" s="69" t="s">
        <v>2764</v>
      </c>
      <c r="J2192" s="68" t="s">
        <v>2765</v>
      </c>
      <c r="K2192" s="57" t="s">
        <v>324</v>
      </c>
      <c r="L2192" s="58">
        <v>2189</v>
      </c>
      <c r="M2192" s="32" t="s">
        <v>9021</v>
      </c>
      <c r="N2192" s="32" t="s">
        <v>2337</v>
      </c>
    </row>
    <row r="2193" spans="1:14" ht="18" customHeight="1" x14ac:dyDescent="0.25">
      <c r="A2193" s="59" t="s">
        <v>9022</v>
      </c>
      <c r="B2193" s="60" t="s">
        <v>9023</v>
      </c>
      <c r="C2193" s="60" t="s">
        <v>9023</v>
      </c>
      <c r="D2193" s="60" t="s">
        <v>3337</v>
      </c>
      <c r="E2193" s="61" t="s">
        <v>2182</v>
      </c>
      <c r="F2193" s="60" t="s">
        <v>2183</v>
      </c>
      <c r="G2193" s="62" t="s">
        <v>8873</v>
      </c>
      <c r="H2193" s="63" t="s">
        <v>2763</v>
      </c>
      <c r="I2193" s="64" t="s">
        <v>2764</v>
      </c>
      <c r="J2193" s="63" t="s">
        <v>2765</v>
      </c>
      <c r="K2193" s="65" t="s">
        <v>324</v>
      </c>
      <c r="L2193" s="66">
        <v>2190</v>
      </c>
      <c r="M2193" s="32" t="s">
        <v>9024</v>
      </c>
      <c r="N2193" s="32" t="s">
        <v>2337</v>
      </c>
    </row>
    <row r="2194" spans="1:14" ht="18" customHeight="1" x14ac:dyDescent="0.25">
      <c r="A2194" s="53" t="s">
        <v>9025</v>
      </c>
      <c r="B2194" s="54" t="s">
        <v>9026</v>
      </c>
      <c r="C2194" s="54" t="s">
        <v>9026</v>
      </c>
      <c r="D2194" s="54" t="s">
        <v>3337</v>
      </c>
      <c r="E2194" s="55" t="s">
        <v>2182</v>
      </c>
      <c r="F2194" s="54" t="s">
        <v>2183</v>
      </c>
      <c r="G2194" s="67" t="s">
        <v>8873</v>
      </c>
      <c r="H2194" s="68" t="s">
        <v>2763</v>
      </c>
      <c r="I2194" s="69" t="s">
        <v>2764</v>
      </c>
      <c r="J2194" s="68" t="s">
        <v>2765</v>
      </c>
      <c r="K2194" s="57" t="s">
        <v>324</v>
      </c>
      <c r="L2194" s="58">
        <v>2191</v>
      </c>
      <c r="M2194" s="32" t="s">
        <v>9027</v>
      </c>
      <c r="N2194" s="32" t="s">
        <v>2337</v>
      </c>
    </row>
    <row r="2195" spans="1:14" ht="18" customHeight="1" x14ac:dyDescent="0.25">
      <c r="A2195" s="59" t="s">
        <v>9028</v>
      </c>
      <c r="B2195" s="60" t="s">
        <v>9029</v>
      </c>
      <c r="C2195" s="60" t="s">
        <v>9029</v>
      </c>
      <c r="D2195" s="60" t="s">
        <v>3337</v>
      </c>
      <c r="E2195" s="61" t="s">
        <v>2182</v>
      </c>
      <c r="F2195" s="60" t="s">
        <v>2183</v>
      </c>
      <c r="G2195" s="62" t="s">
        <v>8873</v>
      </c>
      <c r="H2195" s="63" t="s">
        <v>2763</v>
      </c>
      <c r="I2195" s="64" t="s">
        <v>2764</v>
      </c>
      <c r="J2195" s="63" t="s">
        <v>2765</v>
      </c>
      <c r="K2195" s="65" t="s">
        <v>324</v>
      </c>
      <c r="L2195" s="66">
        <v>2192</v>
      </c>
      <c r="M2195" s="32" t="s">
        <v>9030</v>
      </c>
      <c r="N2195" s="32" t="s">
        <v>2337</v>
      </c>
    </row>
    <row r="2196" spans="1:14" ht="18" customHeight="1" x14ac:dyDescent="0.25">
      <c r="A2196" s="53" t="s">
        <v>9031</v>
      </c>
      <c r="B2196" s="54" t="s">
        <v>9032</v>
      </c>
      <c r="C2196" s="54" t="s">
        <v>9032</v>
      </c>
      <c r="D2196" s="54" t="s">
        <v>3337</v>
      </c>
      <c r="E2196" s="55" t="s">
        <v>2182</v>
      </c>
      <c r="F2196" s="54" t="s">
        <v>2183</v>
      </c>
      <c r="G2196" s="67" t="s">
        <v>8873</v>
      </c>
      <c r="H2196" s="68" t="s">
        <v>2763</v>
      </c>
      <c r="I2196" s="69" t="s">
        <v>2764</v>
      </c>
      <c r="J2196" s="68" t="s">
        <v>2765</v>
      </c>
      <c r="K2196" s="57" t="s">
        <v>324</v>
      </c>
      <c r="L2196" s="58">
        <v>2193</v>
      </c>
      <c r="M2196" s="32" t="s">
        <v>9033</v>
      </c>
      <c r="N2196" s="32" t="s">
        <v>2337</v>
      </c>
    </row>
    <row r="2197" spans="1:14" ht="18" customHeight="1" x14ac:dyDescent="0.25">
      <c r="A2197" s="59" t="s">
        <v>9034</v>
      </c>
      <c r="B2197" s="60" t="s">
        <v>9035</v>
      </c>
      <c r="C2197" s="60" t="s">
        <v>9035</v>
      </c>
      <c r="D2197" s="60" t="s">
        <v>3337</v>
      </c>
      <c r="E2197" s="61" t="s">
        <v>2182</v>
      </c>
      <c r="F2197" s="60" t="s">
        <v>2183</v>
      </c>
      <c r="G2197" s="62" t="s">
        <v>8873</v>
      </c>
      <c r="H2197" s="63" t="s">
        <v>2763</v>
      </c>
      <c r="I2197" s="64" t="s">
        <v>2764</v>
      </c>
      <c r="J2197" s="63" t="s">
        <v>2765</v>
      </c>
      <c r="K2197" s="65" t="s">
        <v>324</v>
      </c>
      <c r="L2197" s="66">
        <v>2194</v>
      </c>
      <c r="M2197" s="32" t="s">
        <v>9036</v>
      </c>
      <c r="N2197" s="32" t="s">
        <v>2337</v>
      </c>
    </row>
    <row r="2198" spans="1:14" ht="18" customHeight="1" x14ac:dyDescent="0.25">
      <c r="A2198" s="53" t="s">
        <v>9037</v>
      </c>
      <c r="B2198" s="54" t="s">
        <v>9038</v>
      </c>
      <c r="C2198" s="54" t="s">
        <v>9038</v>
      </c>
      <c r="D2198" s="54" t="s">
        <v>3337</v>
      </c>
      <c r="E2198" s="55" t="s">
        <v>2182</v>
      </c>
      <c r="F2198" s="54" t="s">
        <v>2183</v>
      </c>
      <c r="G2198" s="67" t="s">
        <v>8873</v>
      </c>
      <c r="H2198" s="68" t="s">
        <v>2763</v>
      </c>
      <c r="I2198" s="69" t="s">
        <v>2764</v>
      </c>
      <c r="J2198" s="68" t="s">
        <v>2765</v>
      </c>
      <c r="K2198" s="57" t="s">
        <v>324</v>
      </c>
      <c r="L2198" s="58">
        <v>2195</v>
      </c>
      <c r="M2198" s="32" t="s">
        <v>9039</v>
      </c>
      <c r="N2198" s="32" t="s">
        <v>2337</v>
      </c>
    </row>
    <row r="2199" spans="1:14" ht="18" customHeight="1" x14ac:dyDescent="0.25">
      <c r="A2199" s="59" t="s">
        <v>9040</v>
      </c>
      <c r="B2199" s="60" t="s">
        <v>9041</v>
      </c>
      <c r="C2199" s="60" t="s">
        <v>9041</v>
      </c>
      <c r="D2199" s="60" t="s">
        <v>3337</v>
      </c>
      <c r="E2199" s="61" t="s">
        <v>2182</v>
      </c>
      <c r="F2199" s="60" t="s">
        <v>2183</v>
      </c>
      <c r="G2199" s="62" t="s">
        <v>8873</v>
      </c>
      <c r="H2199" s="63" t="s">
        <v>2763</v>
      </c>
      <c r="I2199" s="64" t="s">
        <v>2764</v>
      </c>
      <c r="J2199" s="63" t="s">
        <v>2765</v>
      </c>
      <c r="K2199" s="65" t="s">
        <v>324</v>
      </c>
      <c r="L2199" s="66">
        <v>2196</v>
      </c>
      <c r="M2199" s="32" t="s">
        <v>9042</v>
      </c>
      <c r="N2199" s="32" t="s">
        <v>2337</v>
      </c>
    </row>
    <row r="2200" spans="1:14" ht="18" customHeight="1" x14ac:dyDescent="0.25">
      <c r="A2200" s="53" t="s">
        <v>9043</v>
      </c>
      <c r="B2200" s="54" t="s">
        <v>9044</v>
      </c>
      <c r="C2200" s="54" t="s">
        <v>9044</v>
      </c>
      <c r="D2200" s="54" t="s">
        <v>3337</v>
      </c>
      <c r="E2200" s="55" t="s">
        <v>2182</v>
      </c>
      <c r="F2200" s="54" t="s">
        <v>2183</v>
      </c>
      <c r="G2200" s="67" t="s">
        <v>8873</v>
      </c>
      <c r="H2200" s="68" t="s">
        <v>2763</v>
      </c>
      <c r="I2200" s="69" t="s">
        <v>2764</v>
      </c>
      <c r="J2200" s="68" t="s">
        <v>2765</v>
      </c>
      <c r="K2200" s="57" t="s">
        <v>324</v>
      </c>
      <c r="L2200" s="58">
        <v>2197</v>
      </c>
      <c r="M2200" s="32" t="s">
        <v>9045</v>
      </c>
      <c r="N2200" s="32" t="s">
        <v>2337</v>
      </c>
    </row>
    <row r="2201" spans="1:14" ht="18" customHeight="1" x14ac:dyDescent="0.25">
      <c r="A2201" s="59" t="s">
        <v>9046</v>
      </c>
      <c r="B2201" s="60" t="s">
        <v>9047</v>
      </c>
      <c r="C2201" s="60" t="s">
        <v>9047</v>
      </c>
      <c r="D2201" s="60" t="s">
        <v>3337</v>
      </c>
      <c r="E2201" s="61" t="s">
        <v>2182</v>
      </c>
      <c r="F2201" s="60" t="s">
        <v>2183</v>
      </c>
      <c r="G2201" s="62" t="s">
        <v>8873</v>
      </c>
      <c r="H2201" s="63" t="s">
        <v>2763</v>
      </c>
      <c r="I2201" s="64" t="s">
        <v>2764</v>
      </c>
      <c r="J2201" s="63" t="s">
        <v>2765</v>
      </c>
      <c r="K2201" s="65" t="s">
        <v>324</v>
      </c>
      <c r="L2201" s="66">
        <v>2198</v>
      </c>
      <c r="M2201" s="32" t="s">
        <v>9048</v>
      </c>
      <c r="N2201" s="32" t="s">
        <v>2337</v>
      </c>
    </row>
    <row r="2202" spans="1:14" ht="18" customHeight="1" x14ac:dyDescent="0.25">
      <c r="A2202" s="53" t="s">
        <v>9049</v>
      </c>
      <c r="B2202" s="54" t="s">
        <v>9050</v>
      </c>
      <c r="C2202" s="54" t="s">
        <v>9050</v>
      </c>
      <c r="D2202" s="54" t="s">
        <v>3337</v>
      </c>
      <c r="E2202" s="55" t="s">
        <v>2182</v>
      </c>
      <c r="F2202" s="54" t="s">
        <v>2183</v>
      </c>
      <c r="G2202" s="67" t="s">
        <v>8873</v>
      </c>
      <c r="H2202" s="68" t="s">
        <v>2763</v>
      </c>
      <c r="I2202" s="69" t="s">
        <v>2764</v>
      </c>
      <c r="J2202" s="68" t="s">
        <v>2765</v>
      </c>
      <c r="K2202" s="57" t="s">
        <v>324</v>
      </c>
      <c r="L2202" s="58">
        <v>2199</v>
      </c>
      <c r="M2202" s="32" t="s">
        <v>9051</v>
      </c>
      <c r="N2202" s="32" t="s">
        <v>2337</v>
      </c>
    </row>
    <row r="2203" spans="1:14" ht="18" customHeight="1" x14ac:dyDescent="0.25">
      <c r="A2203" s="59" t="s">
        <v>9052</v>
      </c>
      <c r="B2203" s="60" t="s">
        <v>9053</v>
      </c>
      <c r="C2203" s="60" t="s">
        <v>9053</v>
      </c>
      <c r="D2203" s="60" t="s">
        <v>3337</v>
      </c>
      <c r="E2203" s="61" t="s">
        <v>2182</v>
      </c>
      <c r="F2203" s="60" t="s">
        <v>2183</v>
      </c>
      <c r="G2203" s="62" t="s">
        <v>8873</v>
      </c>
      <c r="H2203" s="63" t="s">
        <v>2763</v>
      </c>
      <c r="I2203" s="64" t="s">
        <v>2764</v>
      </c>
      <c r="J2203" s="63" t="s">
        <v>2765</v>
      </c>
      <c r="K2203" s="65" t="s">
        <v>324</v>
      </c>
      <c r="L2203" s="66">
        <v>2200</v>
      </c>
      <c r="M2203" s="32" t="s">
        <v>9054</v>
      </c>
      <c r="N2203" s="32" t="s">
        <v>2337</v>
      </c>
    </row>
    <row r="2204" spans="1:14" ht="18" customHeight="1" x14ac:dyDescent="0.25">
      <c r="A2204" s="53" t="s">
        <v>9055</v>
      </c>
      <c r="B2204" s="54" t="s">
        <v>9056</v>
      </c>
      <c r="C2204" s="54" t="s">
        <v>9056</v>
      </c>
      <c r="D2204" s="54" t="s">
        <v>3337</v>
      </c>
      <c r="E2204" s="55" t="s">
        <v>2182</v>
      </c>
      <c r="F2204" s="54" t="s">
        <v>2183</v>
      </c>
      <c r="G2204" s="67" t="s">
        <v>8873</v>
      </c>
      <c r="H2204" s="68" t="s">
        <v>2763</v>
      </c>
      <c r="I2204" s="69" t="s">
        <v>2764</v>
      </c>
      <c r="J2204" s="68" t="s">
        <v>2765</v>
      </c>
      <c r="K2204" s="57" t="s">
        <v>324</v>
      </c>
      <c r="L2204" s="58">
        <v>2201</v>
      </c>
      <c r="M2204" s="32" t="s">
        <v>9057</v>
      </c>
      <c r="N2204" s="32" t="s">
        <v>2337</v>
      </c>
    </row>
    <row r="2205" spans="1:14" ht="18" customHeight="1" x14ac:dyDescent="0.25">
      <c r="A2205" s="59" t="s">
        <v>9058</v>
      </c>
      <c r="B2205" s="60" t="s">
        <v>9059</v>
      </c>
      <c r="C2205" s="60" t="s">
        <v>9059</v>
      </c>
      <c r="D2205" s="60" t="s">
        <v>3337</v>
      </c>
      <c r="E2205" s="61" t="s">
        <v>2182</v>
      </c>
      <c r="F2205" s="60" t="s">
        <v>2183</v>
      </c>
      <c r="G2205" s="62" t="s">
        <v>8873</v>
      </c>
      <c r="H2205" s="63" t="s">
        <v>2763</v>
      </c>
      <c r="I2205" s="64" t="s">
        <v>2764</v>
      </c>
      <c r="J2205" s="63" t="s">
        <v>2765</v>
      </c>
      <c r="K2205" s="65" t="s">
        <v>324</v>
      </c>
      <c r="L2205" s="66">
        <v>2202</v>
      </c>
      <c r="M2205" s="32" t="s">
        <v>9060</v>
      </c>
      <c r="N2205" s="32" t="s">
        <v>2337</v>
      </c>
    </row>
    <row r="2206" spans="1:14" ht="18" customHeight="1" x14ac:dyDescent="0.25">
      <c r="A2206" s="53" t="s">
        <v>9061</v>
      </c>
      <c r="B2206" s="54" t="s">
        <v>9062</v>
      </c>
      <c r="C2206" s="54" t="s">
        <v>9062</v>
      </c>
      <c r="D2206" s="54" t="s">
        <v>3337</v>
      </c>
      <c r="E2206" s="55" t="s">
        <v>2182</v>
      </c>
      <c r="F2206" s="54" t="s">
        <v>2183</v>
      </c>
      <c r="G2206" s="67" t="s">
        <v>8873</v>
      </c>
      <c r="H2206" s="68" t="s">
        <v>2763</v>
      </c>
      <c r="I2206" s="69" t="s">
        <v>2764</v>
      </c>
      <c r="J2206" s="68" t="s">
        <v>2765</v>
      </c>
      <c r="K2206" s="57" t="s">
        <v>324</v>
      </c>
      <c r="L2206" s="58">
        <v>2203</v>
      </c>
      <c r="M2206" s="32" t="s">
        <v>9063</v>
      </c>
      <c r="N2206" s="32" t="s">
        <v>2337</v>
      </c>
    </row>
    <row r="2207" spans="1:14" ht="18" customHeight="1" x14ac:dyDescent="0.25">
      <c r="A2207" s="59" t="s">
        <v>9064</v>
      </c>
      <c r="B2207" s="60" t="s">
        <v>9065</v>
      </c>
      <c r="C2207" s="60" t="s">
        <v>9065</v>
      </c>
      <c r="D2207" s="60" t="s">
        <v>3337</v>
      </c>
      <c r="E2207" s="61" t="s">
        <v>2182</v>
      </c>
      <c r="F2207" s="60" t="s">
        <v>2183</v>
      </c>
      <c r="G2207" s="62" t="s">
        <v>8873</v>
      </c>
      <c r="H2207" s="63" t="s">
        <v>2763</v>
      </c>
      <c r="I2207" s="64" t="s">
        <v>2764</v>
      </c>
      <c r="J2207" s="63" t="s">
        <v>2765</v>
      </c>
      <c r="K2207" s="65" t="s">
        <v>324</v>
      </c>
      <c r="L2207" s="66">
        <v>2204</v>
      </c>
      <c r="M2207" s="32" t="s">
        <v>9066</v>
      </c>
      <c r="N2207" s="32" t="s">
        <v>2337</v>
      </c>
    </row>
    <row r="2208" spans="1:14" ht="18" customHeight="1" x14ac:dyDescent="0.25">
      <c r="A2208" s="53" t="s">
        <v>9067</v>
      </c>
      <c r="B2208" s="54" t="s">
        <v>9068</v>
      </c>
      <c r="C2208" s="54" t="s">
        <v>9068</v>
      </c>
      <c r="D2208" s="54" t="s">
        <v>3337</v>
      </c>
      <c r="E2208" s="55" t="s">
        <v>2182</v>
      </c>
      <c r="F2208" s="54" t="s">
        <v>2183</v>
      </c>
      <c r="G2208" s="67" t="s">
        <v>8873</v>
      </c>
      <c r="H2208" s="68" t="s">
        <v>2763</v>
      </c>
      <c r="I2208" s="69" t="s">
        <v>2764</v>
      </c>
      <c r="J2208" s="68" t="s">
        <v>2765</v>
      </c>
      <c r="K2208" s="57" t="s">
        <v>324</v>
      </c>
      <c r="L2208" s="58">
        <v>2205</v>
      </c>
      <c r="M2208" s="32" t="s">
        <v>9069</v>
      </c>
      <c r="N2208" s="32" t="s">
        <v>2337</v>
      </c>
    </row>
    <row r="2209" spans="1:14" ht="18" customHeight="1" x14ac:dyDescent="0.25">
      <c r="A2209" s="59" t="s">
        <v>9070</v>
      </c>
      <c r="B2209" s="60" t="s">
        <v>9071</v>
      </c>
      <c r="C2209" s="60" t="s">
        <v>9071</v>
      </c>
      <c r="D2209" s="60" t="s">
        <v>3337</v>
      </c>
      <c r="E2209" s="61" t="s">
        <v>2182</v>
      </c>
      <c r="F2209" s="60" t="s">
        <v>2183</v>
      </c>
      <c r="G2209" s="62" t="s">
        <v>8873</v>
      </c>
      <c r="H2209" s="63" t="s">
        <v>2763</v>
      </c>
      <c r="I2209" s="64" t="s">
        <v>2764</v>
      </c>
      <c r="J2209" s="63" t="s">
        <v>2765</v>
      </c>
      <c r="K2209" s="65" t="s">
        <v>324</v>
      </c>
      <c r="L2209" s="66">
        <v>2206</v>
      </c>
      <c r="M2209" s="32" t="s">
        <v>9072</v>
      </c>
      <c r="N2209" s="32" t="s">
        <v>2337</v>
      </c>
    </row>
    <row r="2210" spans="1:14" ht="18" customHeight="1" x14ac:dyDescent="0.25">
      <c r="A2210" s="53" t="s">
        <v>9073</v>
      </c>
      <c r="B2210" s="54" t="s">
        <v>9074</v>
      </c>
      <c r="C2210" s="54" t="s">
        <v>9074</v>
      </c>
      <c r="D2210" s="54" t="s">
        <v>3337</v>
      </c>
      <c r="E2210" s="55" t="s">
        <v>2182</v>
      </c>
      <c r="F2210" s="54" t="s">
        <v>2183</v>
      </c>
      <c r="G2210" s="67" t="s">
        <v>8873</v>
      </c>
      <c r="H2210" s="68" t="s">
        <v>2763</v>
      </c>
      <c r="I2210" s="69" t="s">
        <v>2764</v>
      </c>
      <c r="J2210" s="68" t="s">
        <v>2765</v>
      </c>
      <c r="K2210" s="57" t="s">
        <v>324</v>
      </c>
      <c r="L2210" s="58">
        <v>2207</v>
      </c>
      <c r="M2210" s="32" t="s">
        <v>9075</v>
      </c>
      <c r="N2210" s="32" t="s">
        <v>2337</v>
      </c>
    </row>
    <row r="2211" spans="1:14" ht="18" customHeight="1" x14ac:dyDescent="0.25">
      <c r="A2211" s="59" t="s">
        <v>9076</v>
      </c>
      <c r="B2211" s="60" t="s">
        <v>9077</v>
      </c>
      <c r="C2211" s="60" t="s">
        <v>9077</v>
      </c>
      <c r="D2211" s="60" t="s">
        <v>3337</v>
      </c>
      <c r="E2211" s="61" t="s">
        <v>2182</v>
      </c>
      <c r="F2211" s="60" t="s">
        <v>2183</v>
      </c>
      <c r="G2211" s="62" t="s">
        <v>8873</v>
      </c>
      <c r="H2211" s="63" t="s">
        <v>2763</v>
      </c>
      <c r="I2211" s="64" t="s">
        <v>2764</v>
      </c>
      <c r="J2211" s="63" t="s">
        <v>2765</v>
      </c>
      <c r="K2211" s="65" t="s">
        <v>324</v>
      </c>
      <c r="L2211" s="66">
        <v>2208</v>
      </c>
      <c r="M2211" s="32" t="s">
        <v>9078</v>
      </c>
      <c r="N2211" s="32" t="s">
        <v>2337</v>
      </c>
    </row>
    <row r="2212" spans="1:14" ht="18" customHeight="1" x14ac:dyDescent="0.25">
      <c r="A2212" s="53" t="s">
        <v>9079</v>
      </c>
      <c r="B2212" s="54" t="s">
        <v>9080</v>
      </c>
      <c r="C2212" s="54" t="s">
        <v>9080</v>
      </c>
      <c r="D2212" s="54" t="s">
        <v>3337</v>
      </c>
      <c r="E2212" s="55" t="s">
        <v>2182</v>
      </c>
      <c r="F2212" s="54" t="s">
        <v>2183</v>
      </c>
      <c r="G2212" s="67" t="s">
        <v>8873</v>
      </c>
      <c r="H2212" s="68" t="s">
        <v>2763</v>
      </c>
      <c r="I2212" s="69" t="s">
        <v>2764</v>
      </c>
      <c r="J2212" s="68" t="s">
        <v>2765</v>
      </c>
      <c r="K2212" s="57" t="s">
        <v>324</v>
      </c>
      <c r="L2212" s="58">
        <v>2209</v>
      </c>
      <c r="M2212" s="32" t="s">
        <v>9081</v>
      </c>
      <c r="N2212" s="32" t="s">
        <v>2337</v>
      </c>
    </row>
    <row r="2213" spans="1:14" ht="18" customHeight="1" x14ac:dyDescent="0.25">
      <c r="A2213" s="59" t="s">
        <v>9082</v>
      </c>
      <c r="B2213" s="60" t="s">
        <v>9083</v>
      </c>
      <c r="C2213" s="60" t="s">
        <v>9083</v>
      </c>
      <c r="D2213" s="60" t="s">
        <v>3337</v>
      </c>
      <c r="E2213" s="61" t="s">
        <v>2182</v>
      </c>
      <c r="F2213" s="60" t="s">
        <v>2183</v>
      </c>
      <c r="G2213" s="62" t="s">
        <v>8873</v>
      </c>
      <c r="H2213" s="63" t="s">
        <v>2763</v>
      </c>
      <c r="I2213" s="64" t="s">
        <v>2764</v>
      </c>
      <c r="J2213" s="63" t="s">
        <v>2765</v>
      </c>
      <c r="K2213" s="65" t="s">
        <v>324</v>
      </c>
      <c r="L2213" s="66">
        <v>2210</v>
      </c>
      <c r="M2213" s="32" t="s">
        <v>9084</v>
      </c>
      <c r="N2213" s="32" t="s">
        <v>2337</v>
      </c>
    </row>
    <row r="2214" spans="1:14" ht="18" customHeight="1" x14ac:dyDescent="0.25">
      <c r="A2214" s="53" t="s">
        <v>9085</v>
      </c>
      <c r="B2214" s="54" t="s">
        <v>9086</v>
      </c>
      <c r="C2214" s="54" t="s">
        <v>9086</v>
      </c>
      <c r="D2214" s="54" t="s">
        <v>3337</v>
      </c>
      <c r="E2214" s="55" t="s">
        <v>2182</v>
      </c>
      <c r="F2214" s="54" t="s">
        <v>2183</v>
      </c>
      <c r="G2214" s="67" t="s">
        <v>8873</v>
      </c>
      <c r="H2214" s="68" t="s">
        <v>2763</v>
      </c>
      <c r="I2214" s="69" t="s">
        <v>2764</v>
      </c>
      <c r="J2214" s="68" t="s">
        <v>2765</v>
      </c>
      <c r="K2214" s="57" t="s">
        <v>324</v>
      </c>
      <c r="L2214" s="58">
        <v>2211</v>
      </c>
      <c r="M2214" s="32" t="s">
        <v>9087</v>
      </c>
      <c r="N2214" s="32" t="s">
        <v>2337</v>
      </c>
    </row>
    <row r="2215" spans="1:14" ht="18" customHeight="1" x14ac:dyDescent="0.25">
      <c r="A2215" s="59" t="s">
        <v>9088</v>
      </c>
      <c r="B2215" s="60" t="s">
        <v>9089</v>
      </c>
      <c r="C2215" s="60" t="s">
        <v>9089</v>
      </c>
      <c r="D2215" s="60" t="s">
        <v>3337</v>
      </c>
      <c r="E2215" s="61" t="s">
        <v>2182</v>
      </c>
      <c r="F2215" s="60" t="s">
        <v>2183</v>
      </c>
      <c r="G2215" s="62" t="s">
        <v>8873</v>
      </c>
      <c r="H2215" s="63" t="s">
        <v>2763</v>
      </c>
      <c r="I2215" s="64" t="s">
        <v>2764</v>
      </c>
      <c r="J2215" s="63" t="s">
        <v>2765</v>
      </c>
      <c r="K2215" s="65" t="s">
        <v>324</v>
      </c>
      <c r="L2215" s="66">
        <v>2212</v>
      </c>
      <c r="M2215" s="32" t="s">
        <v>9090</v>
      </c>
      <c r="N2215" s="32" t="s">
        <v>2337</v>
      </c>
    </row>
    <row r="2216" spans="1:14" ht="18" customHeight="1" x14ac:dyDescent="0.25">
      <c r="A2216" s="53" t="s">
        <v>9091</v>
      </c>
      <c r="B2216" s="54" t="s">
        <v>9092</v>
      </c>
      <c r="C2216" s="54" t="s">
        <v>9092</v>
      </c>
      <c r="D2216" s="54" t="s">
        <v>3337</v>
      </c>
      <c r="E2216" s="55" t="s">
        <v>2182</v>
      </c>
      <c r="F2216" s="54" t="s">
        <v>2183</v>
      </c>
      <c r="G2216" s="67" t="s">
        <v>8873</v>
      </c>
      <c r="H2216" s="68" t="s">
        <v>2763</v>
      </c>
      <c r="I2216" s="69" t="s">
        <v>2764</v>
      </c>
      <c r="J2216" s="68" t="s">
        <v>2765</v>
      </c>
      <c r="K2216" s="57" t="s">
        <v>324</v>
      </c>
      <c r="L2216" s="58">
        <v>2213</v>
      </c>
      <c r="M2216" s="32" t="s">
        <v>9093</v>
      </c>
      <c r="N2216" s="32" t="s">
        <v>2337</v>
      </c>
    </row>
    <row r="2217" spans="1:14" ht="18" customHeight="1" x14ac:dyDescent="0.25">
      <c r="A2217" s="59" t="s">
        <v>9094</v>
      </c>
      <c r="B2217" s="60" t="s">
        <v>9095</v>
      </c>
      <c r="C2217" s="60" t="s">
        <v>9095</v>
      </c>
      <c r="D2217" s="60" t="s">
        <v>3337</v>
      </c>
      <c r="E2217" s="61" t="s">
        <v>2182</v>
      </c>
      <c r="F2217" s="60" t="s">
        <v>2183</v>
      </c>
      <c r="G2217" s="62" t="s">
        <v>8873</v>
      </c>
      <c r="H2217" s="63" t="s">
        <v>2763</v>
      </c>
      <c r="I2217" s="64" t="s">
        <v>2764</v>
      </c>
      <c r="J2217" s="63" t="s">
        <v>2765</v>
      </c>
      <c r="K2217" s="65" t="s">
        <v>324</v>
      </c>
      <c r="L2217" s="66">
        <v>2214</v>
      </c>
      <c r="M2217" s="32" t="s">
        <v>9096</v>
      </c>
      <c r="N2217" s="32" t="s">
        <v>2337</v>
      </c>
    </row>
    <row r="2218" spans="1:14" ht="18" customHeight="1" x14ac:dyDescent="0.25">
      <c r="A2218" s="53" t="s">
        <v>9097</v>
      </c>
      <c r="B2218" s="54" t="s">
        <v>9098</v>
      </c>
      <c r="C2218" s="54" t="s">
        <v>9098</v>
      </c>
      <c r="D2218" s="54" t="s">
        <v>3337</v>
      </c>
      <c r="E2218" s="55" t="s">
        <v>2182</v>
      </c>
      <c r="F2218" s="54" t="s">
        <v>2183</v>
      </c>
      <c r="G2218" s="67" t="s">
        <v>8873</v>
      </c>
      <c r="H2218" s="68" t="s">
        <v>2763</v>
      </c>
      <c r="I2218" s="69" t="s">
        <v>2764</v>
      </c>
      <c r="J2218" s="68" t="s">
        <v>2765</v>
      </c>
      <c r="K2218" s="57" t="s">
        <v>324</v>
      </c>
      <c r="L2218" s="58">
        <v>2215</v>
      </c>
      <c r="M2218" s="32" t="s">
        <v>9099</v>
      </c>
      <c r="N2218" s="32" t="s">
        <v>2337</v>
      </c>
    </row>
    <row r="2219" spans="1:14" ht="18" customHeight="1" x14ac:dyDescent="0.25">
      <c r="A2219" s="59" t="s">
        <v>9100</v>
      </c>
      <c r="B2219" s="60" t="s">
        <v>9101</v>
      </c>
      <c r="C2219" s="60" t="s">
        <v>9101</v>
      </c>
      <c r="D2219" s="60" t="s">
        <v>3337</v>
      </c>
      <c r="E2219" s="61" t="s">
        <v>2182</v>
      </c>
      <c r="F2219" s="60" t="s">
        <v>2183</v>
      </c>
      <c r="G2219" s="62" t="s">
        <v>8873</v>
      </c>
      <c r="H2219" s="63" t="s">
        <v>2763</v>
      </c>
      <c r="I2219" s="64" t="s">
        <v>2764</v>
      </c>
      <c r="J2219" s="63" t="s">
        <v>2765</v>
      </c>
      <c r="K2219" s="65" t="s">
        <v>324</v>
      </c>
      <c r="L2219" s="66">
        <v>2216</v>
      </c>
      <c r="M2219" s="32" t="s">
        <v>9102</v>
      </c>
      <c r="N2219" s="32" t="s">
        <v>2337</v>
      </c>
    </row>
    <row r="2220" spans="1:14" ht="18" customHeight="1" x14ac:dyDescent="0.25">
      <c r="A2220" s="53" t="s">
        <v>9103</v>
      </c>
      <c r="B2220" s="54" t="s">
        <v>9104</v>
      </c>
      <c r="C2220" s="54" t="s">
        <v>9104</v>
      </c>
      <c r="D2220" s="54" t="s">
        <v>3337</v>
      </c>
      <c r="E2220" s="55" t="s">
        <v>2182</v>
      </c>
      <c r="F2220" s="54" t="s">
        <v>2183</v>
      </c>
      <c r="G2220" s="67" t="s">
        <v>8873</v>
      </c>
      <c r="H2220" s="68" t="s">
        <v>2763</v>
      </c>
      <c r="I2220" s="69" t="s">
        <v>2764</v>
      </c>
      <c r="J2220" s="68" t="s">
        <v>2765</v>
      </c>
      <c r="K2220" s="57" t="s">
        <v>324</v>
      </c>
      <c r="L2220" s="58">
        <v>2217</v>
      </c>
      <c r="M2220" s="32" t="s">
        <v>9105</v>
      </c>
      <c r="N2220" s="32" t="s">
        <v>2337</v>
      </c>
    </row>
    <row r="2221" spans="1:14" ht="18" customHeight="1" x14ac:dyDescent="0.25">
      <c r="A2221" s="59" t="s">
        <v>9106</v>
      </c>
      <c r="B2221" s="60" t="s">
        <v>9107</v>
      </c>
      <c r="C2221" s="60" t="s">
        <v>9107</v>
      </c>
      <c r="D2221" s="60" t="s">
        <v>3337</v>
      </c>
      <c r="E2221" s="61" t="s">
        <v>2182</v>
      </c>
      <c r="F2221" s="60" t="s">
        <v>2183</v>
      </c>
      <c r="G2221" s="62" t="s">
        <v>8873</v>
      </c>
      <c r="H2221" s="63" t="s">
        <v>2763</v>
      </c>
      <c r="I2221" s="64" t="s">
        <v>2764</v>
      </c>
      <c r="J2221" s="63" t="s">
        <v>2765</v>
      </c>
      <c r="K2221" s="65" t="s">
        <v>324</v>
      </c>
      <c r="L2221" s="66">
        <v>2218</v>
      </c>
      <c r="M2221" s="32" t="s">
        <v>9108</v>
      </c>
      <c r="N2221" s="32" t="s">
        <v>2337</v>
      </c>
    </row>
    <row r="2222" spans="1:14" ht="18" customHeight="1" x14ac:dyDescent="0.25">
      <c r="A2222" s="53" t="s">
        <v>9109</v>
      </c>
      <c r="B2222" s="54" t="s">
        <v>9110</v>
      </c>
      <c r="C2222" s="54" t="s">
        <v>9110</v>
      </c>
      <c r="D2222" s="54" t="s">
        <v>3337</v>
      </c>
      <c r="E2222" s="55" t="s">
        <v>2182</v>
      </c>
      <c r="F2222" s="54" t="s">
        <v>2183</v>
      </c>
      <c r="G2222" s="67" t="s">
        <v>8873</v>
      </c>
      <c r="H2222" s="68" t="s">
        <v>2763</v>
      </c>
      <c r="I2222" s="69" t="s">
        <v>2764</v>
      </c>
      <c r="J2222" s="68" t="s">
        <v>2765</v>
      </c>
      <c r="K2222" s="57" t="s">
        <v>324</v>
      </c>
      <c r="L2222" s="58">
        <v>2219</v>
      </c>
      <c r="M2222" s="32" t="s">
        <v>9111</v>
      </c>
      <c r="N2222" s="32" t="s">
        <v>2337</v>
      </c>
    </row>
    <row r="2223" spans="1:14" ht="18" customHeight="1" x14ac:dyDescent="0.25">
      <c r="A2223" s="73" t="s">
        <v>2182</v>
      </c>
      <c r="B2223" s="60" t="s">
        <v>2183</v>
      </c>
      <c r="C2223" s="61"/>
      <c r="D2223" s="61"/>
      <c r="E2223" s="61" t="s">
        <v>2182</v>
      </c>
      <c r="F2223" s="60" t="s">
        <v>2183</v>
      </c>
      <c r="G2223" s="62"/>
      <c r="H2223" s="63"/>
      <c r="I2223" s="64"/>
      <c r="J2223" s="63"/>
      <c r="K2223" s="65" t="s">
        <v>2740</v>
      </c>
      <c r="L2223" s="66">
        <v>2220</v>
      </c>
      <c r="M2223" s="32" t="s">
        <v>2337</v>
      </c>
      <c r="N2223" s="32" t="s">
        <v>2337</v>
      </c>
    </row>
    <row r="2224" spans="1:14" ht="18" customHeight="1" x14ac:dyDescent="0.25">
      <c r="A2224" s="53" t="s">
        <v>9112</v>
      </c>
      <c r="B2224" s="54" t="s">
        <v>9113</v>
      </c>
      <c r="C2224" s="54" t="s">
        <v>9113</v>
      </c>
      <c r="D2224" s="54" t="s">
        <v>2868</v>
      </c>
      <c r="E2224" s="55" t="s">
        <v>2338</v>
      </c>
      <c r="F2224" s="54" t="s">
        <v>1682</v>
      </c>
      <c r="G2224" s="67" t="s">
        <v>9114</v>
      </c>
      <c r="H2224" s="68" t="s">
        <v>2763</v>
      </c>
      <c r="I2224" s="69" t="s">
        <v>2764</v>
      </c>
      <c r="J2224" s="68" t="s">
        <v>2765</v>
      </c>
      <c r="K2224" s="57" t="s">
        <v>324</v>
      </c>
      <c r="L2224" s="58">
        <v>2221</v>
      </c>
      <c r="M2224" s="32" t="s">
        <v>9115</v>
      </c>
      <c r="N2224" s="32" t="s">
        <v>2346</v>
      </c>
    </row>
    <row r="2225" spans="1:14" ht="18" customHeight="1" x14ac:dyDescent="0.25">
      <c r="A2225" s="59" t="s">
        <v>9116</v>
      </c>
      <c r="B2225" s="60" t="s">
        <v>9117</v>
      </c>
      <c r="C2225" s="60" t="s">
        <v>9117</v>
      </c>
      <c r="D2225" s="60" t="s">
        <v>2868</v>
      </c>
      <c r="E2225" s="61" t="s">
        <v>2338</v>
      </c>
      <c r="F2225" s="60" t="s">
        <v>1682</v>
      </c>
      <c r="G2225" s="62" t="s">
        <v>9114</v>
      </c>
      <c r="H2225" s="63" t="s">
        <v>2763</v>
      </c>
      <c r="I2225" s="64" t="s">
        <v>2764</v>
      </c>
      <c r="J2225" s="63" t="s">
        <v>2765</v>
      </c>
      <c r="K2225" s="65" t="s">
        <v>324</v>
      </c>
      <c r="L2225" s="66">
        <v>2222</v>
      </c>
      <c r="M2225" s="32" t="s">
        <v>9118</v>
      </c>
      <c r="N2225" s="32" t="s">
        <v>2346</v>
      </c>
    </row>
    <row r="2226" spans="1:14" ht="18" customHeight="1" x14ac:dyDescent="0.25">
      <c r="A2226" s="53" t="s">
        <v>9119</v>
      </c>
      <c r="B2226" s="54" t="s">
        <v>9120</v>
      </c>
      <c r="C2226" s="54" t="s">
        <v>9120</v>
      </c>
      <c r="D2226" s="54" t="s">
        <v>2868</v>
      </c>
      <c r="E2226" s="55" t="s">
        <v>2338</v>
      </c>
      <c r="F2226" s="54" t="s">
        <v>1682</v>
      </c>
      <c r="G2226" s="67" t="s">
        <v>9114</v>
      </c>
      <c r="H2226" s="68" t="s">
        <v>2763</v>
      </c>
      <c r="I2226" s="69" t="s">
        <v>2764</v>
      </c>
      <c r="J2226" s="68" t="s">
        <v>2765</v>
      </c>
      <c r="K2226" s="57" t="s">
        <v>324</v>
      </c>
      <c r="L2226" s="58">
        <v>2223</v>
      </c>
      <c r="M2226" s="32" t="s">
        <v>9121</v>
      </c>
      <c r="N2226" s="32" t="s">
        <v>2346</v>
      </c>
    </row>
    <row r="2227" spans="1:14" ht="18" customHeight="1" x14ac:dyDescent="0.25">
      <c r="A2227" s="59" t="s">
        <v>9122</v>
      </c>
      <c r="B2227" s="60" t="s">
        <v>9123</v>
      </c>
      <c r="C2227" s="60" t="s">
        <v>9123</v>
      </c>
      <c r="D2227" s="60" t="s">
        <v>2868</v>
      </c>
      <c r="E2227" s="61" t="s">
        <v>2338</v>
      </c>
      <c r="F2227" s="60" t="s">
        <v>1682</v>
      </c>
      <c r="G2227" s="62" t="s">
        <v>9114</v>
      </c>
      <c r="H2227" s="63" t="s">
        <v>2763</v>
      </c>
      <c r="I2227" s="64" t="s">
        <v>2764</v>
      </c>
      <c r="J2227" s="63" t="s">
        <v>2765</v>
      </c>
      <c r="K2227" s="65" t="s">
        <v>324</v>
      </c>
      <c r="L2227" s="66">
        <v>2224</v>
      </c>
      <c r="M2227" s="32" t="s">
        <v>9124</v>
      </c>
      <c r="N2227" s="32" t="s">
        <v>2346</v>
      </c>
    </row>
    <row r="2228" spans="1:14" ht="18" customHeight="1" x14ac:dyDescent="0.25">
      <c r="A2228" s="53" t="s">
        <v>9125</v>
      </c>
      <c r="B2228" s="54" t="s">
        <v>9126</v>
      </c>
      <c r="C2228" s="54" t="s">
        <v>9126</v>
      </c>
      <c r="D2228" s="54" t="s">
        <v>2868</v>
      </c>
      <c r="E2228" s="55" t="s">
        <v>2338</v>
      </c>
      <c r="F2228" s="54" t="s">
        <v>1682</v>
      </c>
      <c r="G2228" s="67" t="s">
        <v>9114</v>
      </c>
      <c r="H2228" s="68" t="s">
        <v>2763</v>
      </c>
      <c r="I2228" s="69" t="s">
        <v>2764</v>
      </c>
      <c r="J2228" s="68" t="s">
        <v>2765</v>
      </c>
      <c r="K2228" s="57" t="s">
        <v>324</v>
      </c>
      <c r="L2228" s="58">
        <v>2225</v>
      </c>
      <c r="M2228" s="32" t="s">
        <v>9127</v>
      </c>
      <c r="N2228" s="32" t="s">
        <v>2346</v>
      </c>
    </row>
    <row r="2229" spans="1:14" ht="18" customHeight="1" x14ac:dyDescent="0.25">
      <c r="A2229" s="59" t="s">
        <v>9128</v>
      </c>
      <c r="B2229" s="60" t="s">
        <v>9129</v>
      </c>
      <c r="C2229" s="60" t="s">
        <v>9129</v>
      </c>
      <c r="D2229" s="60" t="s">
        <v>2868</v>
      </c>
      <c r="E2229" s="61" t="s">
        <v>2338</v>
      </c>
      <c r="F2229" s="60" t="s">
        <v>1682</v>
      </c>
      <c r="G2229" s="62" t="s">
        <v>9114</v>
      </c>
      <c r="H2229" s="63" t="s">
        <v>2763</v>
      </c>
      <c r="I2229" s="64" t="s">
        <v>2764</v>
      </c>
      <c r="J2229" s="63" t="s">
        <v>2765</v>
      </c>
      <c r="K2229" s="65" t="s">
        <v>324</v>
      </c>
      <c r="L2229" s="66">
        <v>2226</v>
      </c>
      <c r="M2229" s="32" t="s">
        <v>9130</v>
      </c>
      <c r="N2229" s="32" t="s">
        <v>2346</v>
      </c>
    </row>
    <row r="2230" spans="1:14" ht="18" customHeight="1" x14ac:dyDescent="0.25">
      <c r="A2230" s="53" t="s">
        <v>9131</v>
      </c>
      <c r="B2230" s="54" t="s">
        <v>9132</v>
      </c>
      <c r="C2230" s="54" t="s">
        <v>9132</v>
      </c>
      <c r="D2230" s="54" t="s">
        <v>2868</v>
      </c>
      <c r="E2230" s="55" t="s">
        <v>2338</v>
      </c>
      <c r="F2230" s="54" t="s">
        <v>1682</v>
      </c>
      <c r="G2230" s="67" t="s">
        <v>9114</v>
      </c>
      <c r="H2230" s="68" t="s">
        <v>2763</v>
      </c>
      <c r="I2230" s="69" t="s">
        <v>2764</v>
      </c>
      <c r="J2230" s="68" t="s">
        <v>2765</v>
      </c>
      <c r="K2230" s="57" t="s">
        <v>324</v>
      </c>
      <c r="L2230" s="58">
        <v>2227</v>
      </c>
      <c r="M2230" s="32" t="s">
        <v>9133</v>
      </c>
      <c r="N2230" s="32" t="s">
        <v>2346</v>
      </c>
    </row>
    <row r="2231" spans="1:14" ht="18" customHeight="1" x14ac:dyDescent="0.25">
      <c r="A2231" s="59" t="s">
        <v>9134</v>
      </c>
      <c r="B2231" s="60" t="s">
        <v>9135</v>
      </c>
      <c r="C2231" s="60" t="s">
        <v>9135</v>
      </c>
      <c r="D2231" s="60" t="s">
        <v>2868</v>
      </c>
      <c r="E2231" s="61" t="s">
        <v>2338</v>
      </c>
      <c r="F2231" s="60" t="s">
        <v>1682</v>
      </c>
      <c r="G2231" s="62" t="s">
        <v>9114</v>
      </c>
      <c r="H2231" s="63" t="s">
        <v>2763</v>
      </c>
      <c r="I2231" s="64" t="s">
        <v>2764</v>
      </c>
      <c r="J2231" s="63" t="s">
        <v>2765</v>
      </c>
      <c r="K2231" s="65" t="s">
        <v>324</v>
      </c>
      <c r="L2231" s="66">
        <v>2228</v>
      </c>
      <c r="M2231" s="32" t="s">
        <v>9136</v>
      </c>
      <c r="N2231" s="32" t="s">
        <v>2346</v>
      </c>
    </row>
    <row r="2232" spans="1:14" ht="18" customHeight="1" x14ac:dyDescent="0.25">
      <c r="A2232" s="53" t="s">
        <v>9137</v>
      </c>
      <c r="B2232" s="54" t="s">
        <v>9138</v>
      </c>
      <c r="C2232" s="54" t="s">
        <v>9138</v>
      </c>
      <c r="D2232" s="54" t="s">
        <v>2868</v>
      </c>
      <c r="E2232" s="55" t="s">
        <v>2338</v>
      </c>
      <c r="F2232" s="54" t="s">
        <v>1682</v>
      </c>
      <c r="G2232" s="67" t="s">
        <v>9114</v>
      </c>
      <c r="H2232" s="68" t="s">
        <v>2763</v>
      </c>
      <c r="I2232" s="69" t="s">
        <v>2764</v>
      </c>
      <c r="J2232" s="68" t="s">
        <v>2765</v>
      </c>
      <c r="K2232" s="57" t="s">
        <v>324</v>
      </c>
      <c r="L2232" s="58">
        <v>2229</v>
      </c>
      <c r="M2232" s="32" t="s">
        <v>9139</v>
      </c>
      <c r="N2232" s="32" t="s">
        <v>2346</v>
      </c>
    </row>
    <row r="2233" spans="1:14" ht="18" customHeight="1" x14ac:dyDescent="0.25">
      <c r="A2233" s="59" t="s">
        <v>9140</v>
      </c>
      <c r="B2233" s="60" t="s">
        <v>9141</v>
      </c>
      <c r="C2233" s="60" t="s">
        <v>9141</v>
      </c>
      <c r="D2233" s="60" t="s">
        <v>2868</v>
      </c>
      <c r="E2233" s="61" t="s">
        <v>2338</v>
      </c>
      <c r="F2233" s="60" t="s">
        <v>1682</v>
      </c>
      <c r="G2233" s="62" t="s">
        <v>9114</v>
      </c>
      <c r="H2233" s="63" t="s">
        <v>2763</v>
      </c>
      <c r="I2233" s="64" t="s">
        <v>2764</v>
      </c>
      <c r="J2233" s="63" t="s">
        <v>2765</v>
      </c>
      <c r="K2233" s="65" t="s">
        <v>324</v>
      </c>
      <c r="L2233" s="66">
        <v>2230</v>
      </c>
      <c r="M2233" s="32" t="s">
        <v>9142</v>
      </c>
      <c r="N2233" s="32" t="s">
        <v>2346</v>
      </c>
    </row>
    <row r="2234" spans="1:14" ht="18" customHeight="1" x14ac:dyDescent="0.25">
      <c r="A2234" s="53" t="s">
        <v>9143</v>
      </c>
      <c r="B2234" s="54" t="s">
        <v>9144</v>
      </c>
      <c r="C2234" s="54" t="s">
        <v>9144</v>
      </c>
      <c r="D2234" s="54" t="s">
        <v>2868</v>
      </c>
      <c r="E2234" s="55" t="s">
        <v>2338</v>
      </c>
      <c r="F2234" s="54" t="s">
        <v>1682</v>
      </c>
      <c r="G2234" s="67" t="s">
        <v>9114</v>
      </c>
      <c r="H2234" s="68" t="s">
        <v>2763</v>
      </c>
      <c r="I2234" s="69" t="s">
        <v>2764</v>
      </c>
      <c r="J2234" s="68" t="s">
        <v>2765</v>
      </c>
      <c r="K2234" s="57" t="s">
        <v>324</v>
      </c>
      <c r="L2234" s="58">
        <v>2231</v>
      </c>
      <c r="M2234" s="32" t="s">
        <v>9145</v>
      </c>
      <c r="N2234" s="32" t="s">
        <v>2346</v>
      </c>
    </row>
    <row r="2235" spans="1:14" ht="18" customHeight="1" x14ac:dyDescent="0.25">
      <c r="A2235" s="73" t="s">
        <v>2338</v>
      </c>
      <c r="B2235" s="60" t="s">
        <v>1682</v>
      </c>
      <c r="C2235" s="61"/>
      <c r="D2235" s="61"/>
      <c r="E2235" s="61" t="s">
        <v>2338</v>
      </c>
      <c r="F2235" s="60" t="s">
        <v>1682</v>
      </c>
      <c r="G2235" s="62"/>
      <c r="H2235" s="63"/>
      <c r="I2235" s="64"/>
      <c r="J2235" s="63"/>
      <c r="K2235" s="65" t="s">
        <v>2740</v>
      </c>
      <c r="L2235" s="66">
        <v>2232</v>
      </c>
      <c r="M2235" s="32" t="s">
        <v>2346</v>
      </c>
      <c r="N2235" s="32" t="s">
        <v>2346</v>
      </c>
    </row>
    <row r="2236" spans="1:14" ht="18" customHeight="1" x14ac:dyDescent="0.25">
      <c r="A2236" s="53" t="s">
        <v>9146</v>
      </c>
      <c r="B2236" s="54" t="s">
        <v>9147</v>
      </c>
      <c r="C2236" s="54" t="s">
        <v>9147</v>
      </c>
      <c r="D2236" s="54" t="s">
        <v>3643</v>
      </c>
      <c r="E2236" s="55" t="s">
        <v>2342</v>
      </c>
      <c r="F2236" s="54" t="s">
        <v>2343</v>
      </c>
      <c r="G2236" s="67" t="s">
        <v>2906</v>
      </c>
      <c r="H2236" s="68" t="s">
        <v>2763</v>
      </c>
      <c r="I2236" s="69" t="s">
        <v>2764</v>
      </c>
      <c r="J2236" s="68" t="s">
        <v>2765</v>
      </c>
      <c r="K2236" s="57" t="s">
        <v>324</v>
      </c>
      <c r="L2236" s="58">
        <v>2233</v>
      </c>
      <c r="M2236" s="32" t="s">
        <v>9148</v>
      </c>
      <c r="N2236" s="32" t="s">
        <v>2350</v>
      </c>
    </row>
    <row r="2237" spans="1:14" ht="18" customHeight="1" x14ac:dyDescent="0.25">
      <c r="A2237" s="59" t="s">
        <v>9149</v>
      </c>
      <c r="B2237" s="60" t="s">
        <v>9150</v>
      </c>
      <c r="C2237" s="60" t="s">
        <v>9150</v>
      </c>
      <c r="D2237" s="60" t="s">
        <v>3643</v>
      </c>
      <c r="E2237" s="61" t="s">
        <v>2342</v>
      </c>
      <c r="F2237" s="60" t="s">
        <v>2343</v>
      </c>
      <c r="G2237" s="62" t="s">
        <v>2906</v>
      </c>
      <c r="H2237" s="63" t="s">
        <v>2763</v>
      </c>
      <c r="I2237" s="64" t="s">
        <v>2764</v>
      </c>
      <c r="J2237" s="63" t="s">
        <v>2765</v>
      </c>
      <c r="K2237" s="65" t="s">
        <v>324</v>
      </c>
      <c r="L2237" s="66">
        <v>2234</v>
      </c>
      <c r="M2237" s="32" t="s">
        <v>9151</v>
      </c>
      <c r="N2237" s="32" t="s">
        <v>2350</v>
      </c>
    </row>
    <row r="2238" spans="1:14" ht="18" customHeight="1" x14ac:dyDescent="0.25">
      <c r="A2238" s="53" t="s">
        <v>9152</v>
      </c>
      <c r="B2238" s="54" t="s">
        <v>9153</v>
      </c>
      <c r="C2238" s="54" t="s">
        <v>9153</v>
      </c>
      <c r="D2238" s="54" t="s">
        <v>3643</v>
      </c>
      <c r="E2238" s="55" t="s">
        <v>2342</v>
      </c>
      <c r="F2238" s="54" t="s">
        <v>2343</v>
      </c>
      <c r="G2238" s="67" t="s">
        <v>2906</v>
      </c>
      <c r="H2238" s="68" t="s">
        <v>2763</v>
      </c>
      <c r="I2238" s="69" t="s">
        <v>2764</v>
      </c>
      <c r="J2238" s="68" t="s">
        <v>2765</v>
      </c>
      <c r="K2238" s="57" t="s">
        <v>324</v>
      </c>
      <c r="L2238" s="58">
        <v>2235</v>
      </c>
      <c r="M2238" s="32" t="s">
        <v>9154</v>
      </c>
      <c r="N2238" s="32" t="s">
        <v>2350</v>
      </c>
    </row>
    <row r="2239" spans="1:14" ht="18" customHeight="1" x14ac:dyDescent="0.25">
      <c r="A2239" s="59" t="s">
        <v>9155</v>
      </c>
      <c r="B2239" s="60" t="s">
        <v>9156</v>
      </c>
      <c r="C2239" s="60" t="s">
        <v>9156</v>
      </c>
      <c r="D2239" s="60" t="s">
        <v>3643</v>
      </c>
      <c r="E2239" s="61" t="s">
        <v>2342</v>
      </c>
      <c r="F2239" s="60" t="s">
        <v>2343</v>
      </c>
      <c r="G2239" s="62" t="s">
        <v>2906</v>
      </c>
      <c r="H2239" s="63" t="s">
        <v>2763</v>
      </c>
      <c r="I2239" s="64" t="s">
        <v>2764</v>
      </c>
      <c r="J2239" s="63" t="s">
        <v>2765</v>
      </c>
      <c r="K2239" s="65" t="s">
        <v>324</v>
      </c>
      <c r="L2239" s="66">
        <v>2236</v>
      </c>
      <c r="M2239" s="32" t="s">
        <v>9157</v>
      </c>
      <c r="N2239" s="32" t="s">
        <v>2350</v>
      </c>
    </row>
    <row r="2240" spans="1:14" ht="18" customHeight="1" x14ac:dyDescent="0.25">
      <c r="A2240" s="53" t="s">
        <v>9158</v>
      </c>
      <c r="B2240" s="54" t="s">
        <v>9159</v>
      </c>
      <c r="C2240" s="54" t="s">
        <v>9159</v>
      </c>
      <c r="D2240" s="54" t="s">
        <v>3643</v>
      </c>
      <c r="E2240" s="55" t="s">
        <v>2342</v>
      </c>
      <c r="F2240" s="54" t="s">
        <v>2343</v>
      </c>
      <c r="G2240" s="67" t="s">
        <v>2906</v>
      </c>
      <c r="H2240" s="68" t="s">
        <v>2763</v>
      </c>
      <c r="I2240" s="69" t="s">
        <v>2764</v>
      </c>
      <c r="J2240" s="68" t="s">
        <v>2765</v>
      </c>
      <c r="K2240" s="57" t="s">
        <v>324</v>
      </c>
      <c r="L2240" s="58">
        <v>2237</v>
      </c>
      <c r="M2240" s="32" t="s">
        <v>9160</v>
      </c>
      <c r="N2240" s="32" t="s">
        <v>2350</v>
      </c>
    </row>
    <row r="2241" spans="1:14" ht="18" customHeight="1" x14ac:dyDescent="0.25">
      <c r="A2241" s="59" t="s">
        <v>9161</v>
      </c>
      <c r="B2241" s="60" t="s">
        <v>9162</v>
      </c>
      <c r="C2241" s="60" t="s">
        <v>9162</v>
      </c>
      <c r="D2241" s="60" t="s">
        <v>3643</v>
      </c>
      <c r="E2241" s="61" t="s">
        <v>2342</v>
      </c>
      <c r="F2241" s="60" t="s">
        <v>2343</v>
      </c>
      <c r="G2241" s="62" t="s">
        <v>2906</v>
      </c>
      <c r="H2241" s="63" t="s">
        <v>2763</v>
      </c>
      <c r="I2241" s="64" t="s">
        <v>2764</v>
      </c>
      <c r="J2241" s="63" t="s">
        <v>2765</v>
      </c>
      <c r="K2241" s="65" t="s">
        <v>324</v>
      </c>
      <c r="L2241" s="66">
        <v>2238</v>
      </c>
      <c r="M2241" s="32" t="s">
        <v>9163</v>
      </c>
      <c r="N2241" s="32" t="s">
        <v>2350</v>
      </c>
    </row>
    <row r="2242" spans="1:14" ht="18" customHeight="1" x14ac:dyDescent="0.25">
      <c r="A2242" s="53" t="s">
        <v>9164</v>
      </c>
      <c r="B2242" s="54" t="s">
        <v>9165</v>
      </c>
      <c r="C2242" s="54" t="s">
        <v>9165</v>
      </c>
      <c r="D2242" s="54" t="s">
        <v>3643</v>
      </c>
      <c r="E2242" s="55" t="s">
        <v>2342</v>
      </c>
      <c r="F2242" s="54" t="s">
        <v>2343</v>
      </c>
      <c r="G2242" s="67" t="s">
        <v>2906</v>
      </c>
      <c r="H2242" s="68" t="s">
        <v>2763</v>
      </c>
      <c r="I2242" s="69" t="s">
        <v>2764</v>
      </c>
      <c r="J2242" s="68" t="s">
        <v>2765</v>
      </c>
      <c r="K2242" s="57" t="s">
        <v>324</v>
      </c>
      <c r="L2242" s="58">
        <v>2239</v>
      </c>
      <c r="M2242" s="32" t="s">
        <v>9166</v>
      </c>
      <c r="N2242" s="32" t="s">
        <v>2350</v>
      </c>
    </row>
    <row r="2243" spans="1:14" ht="18" customHeight="1" x14ac:dyDescent="0.25">
      <c r="A2243" s="59" t="s">
        <v>9167</v>
      </c>
      <c r="B2243" s="60" t="s">
        <v>9168</v>
      </c>
      <c r="C2243" s="60" t="s">
        <v>9168</v>
      </c>
      <c r="D2243" s="60" t="s">
        <v>3643</v>
      </c>
      <c r="E2243" s="61" t="s">
        <v>2342</v>
      </c>
      <c r="F2243" s="60" t="s">
        <v>2343</v>
      </c>
      <c r="G2243" s="62" t="s">
        <v>2906</v>
      </c>
      <c r="H2243" s="63" t="s">
        <v>2763</v>
      </c>
      <c r="I2243" s="64" t="s">
        <v>2764</v>
      </c>
      <c r="J2243" s="63" t="s">
        <v>2765</v>
      </c>
      <c r="K2243" s="65" t="s">
        <v>324</v>
      </c>
      <c r="L2243" s="66">
        <v>2240</v>
      </c>
      <c r="M2243" s="32" t="s">
        <v>9169</v>
      </c>
      <c r="N2243" s="32" t="s">
        <v>2350</v>
      </c>
    </row>
    <row r="2244" spans="1:14" ht="18" customHeight="1" x14ac:dyDescent="0.25">
      <c r="A2244" s="53" t="s">
        <v>9170</v>
      </c>
      <c r="B2244" s="54" t="s">
        <v>9171</v>
      </c>
      <c r="C2244" s="54" t="s">
        <v>9171</v>
      </c>
      <c r="D2244" s="54" t="s">
        <v>3643</v>
      </c>
      <c r="E2244" s="55" t="s">
        <v>2342</v>
      </c>
      <c r="F2244" s="54" t="s">
        <v>2343</v>
      </c>
      <c r="G2244" s="67" t="s">
        <v>2906</v>
      </c>
      <c r="H2244" s="68" t="s">
        <v>2763</v>
      </c>
      <c r="I2244" s="69" t="s">
        <v>2764</v>
      </c>
      <c r="J2244" s="68" t="s">
        <v>2765</v>
      </c>
      <c r="K2244" s="57" t="s">
        <v>324</v>
      </c>
      <c r="L2244" s="58">
        <v>2241</v>
      </c>
      <c r="M2244" s="32" t="s">
        <v>9172</v>
      </c>
      <c r="N2244" s="32" t="s">
        <v>2350</v>
      </c>
    </row>
    <row r="2245" spans="1:14" ht="18" customHeight="1" x14ac:dyDescent="0.25">
      <c r="A2245" s="59" t="s">
        <v>9173</v>
      </c>
      <c r="B2245" s="60" t="s">
        <v>9174</v>
      </c>
      <c r="C2245" s="60" t="s">
        <v>9174</v>
      </c>
      <c r="D2245" s="60" t="s">
        <v>3643</v>
      </c>
      <c r="E2245" s="61" t="s">
        <v>2342</v>
      </c>
      <c r="F2245" s="60" t="s">
        <v>2343</v>
      </c>
      <c r="G2245" s="62" t="s">
        <v>2906</v>
      </c>
      <c r="H2245" s="63" t="s">
        <v>2763</v>
      </c>
      <c r="I2245" s="64" t="s">
        <v>2764</v>
      </c>
      <c r="J2245" s="63" t="s">
        <v>2765</v>
      </c>
      <c r="K2245" s="65" t="s">
        <v>324</v>
      </c>
      <c r="L2245" s="66">
        <v>2242</v>
      </c>
      <c r="M2245" s="32" t="s">
        <v>9175</v>
      </c>
      <c r="N2245" s="32" t="s">
        <v>2350</v>
      </c>
    </row>
    <row r="2246" spans="1:14" ht="18" customHeight="1" x14ac:dyDescent="0.25">
      <c r="A2246" s="53" t="s">
        <v>9176</v>
      </c>
      <c r="B2246" s="54" t="s">
        <v>9177</v>
      </c>
      <c r="C2246" s="54" t="s">
        <v>9177</v>
      </c>
      <c r="D2246" s="54" t="s">
        <v>3643</v>
      </c>
      <c r="E2246" s="55" t="s">
        <v>2342</v>
      </c>
      <c r="F2246" s="54" t="s">
        <v>2343</v>
      </c>
      <c r="G2246" s="67" t="s">
        <v>2906</v>
      </c>
      <c r="H2246" s="68" t="s">
        <v>2763</v>
      </c>
      <c r="I2246" s="69" t="s">
        <v>2764</v>
      </c>
      <c r="J2246" s="68" t="s">
        <v>2765</v>
      </c>
      <c r="K2246" s="57" t="s">
        <v>324</v>
      </c>
      <c r="L2246" s="58">
        <v>2243</v>
      </c>
      <c r="M2246" s="32" t="s">
        <v>9178</v>
      </c>
      <c r="N2246" s="32" t="s">
        <v>2350</v>
      </c>
    </row>
    <row r="2247" spans="1:14" ht="18" customHeight="1" x14ac:dyDescent="0.25">
      <c r="A2247" s="73" t="s">
        <v>2342</v>
      </c>
      <c r="B2247" s="60" t="s">
        <v>2343</v>
      </c>
      <c r="C2247" s="61"/>
      <c r="D2247" s="61"/>
      <c r="E2247" s="61" t="s">
        <v>2342</v>
      </c>
      <c r="F2247" s="60" t="s">
        <v>2343</v>
      </c>
      <c r="G2247" s="62"/>
      <c r="H2247" s="63"/>
      <c r="I2247" s="64"/>
      <c r="J2247" s="63"/>
      <c r="K2247" s="65" t="s">
        <v>2740</v>
      </c>
      <c r="L2247" s="66">
        <v>2244</v>
      </c>
      <c r="M2247" s="32" t="s">
        <v>2350</v>
      </c>
      <c r="N2247" s="32" t="s">
        <v>2350</v>
      </c>
    </row>
    <row r="2248" spans="1:14" ht="18" customHeight="1" x14ac:dyDescent="0.25">
      <c r="A2248" s="53" t="s">
        <v>9179</v>
      </c>
      <c r="B2248" s="54" t="s">
        <v>9180</v>
      </c>
      <c r="C2248" s="54" t="s">
        <v>9180</v>
      </c>
      <c r="D2248" s="54" t="s">
        <v>9181</v>
      </c>
      <c r="E2248" s="55" t="s">
        <v>261</v>
      </c>
      <c r="F2248" s="54" t="s">
        <v>2347</v>
      </c>
      <c r="G2248" s="67" t="s">
        <v>2762</v>
      </c>
      <c r="H2248" s="68" t="s">
        <v>2763</v>
      </c>
      <c r="I2248" s="69" t="s">
        <v>2764</v>
      </c>
      <c r="J2248" s="68" t="s">
        <v>2765</v>
      </c>
      <c r="K2248" s="57" t="s">
        <v>324</v>
      </c>
      <c r="L2248" s="58">
        <v>2245</v>
      </c>
      <c r="M2248" s="32" t="s">
        <v>9182</v>
      </c>
      <c r="N2248" s="32" t="s">
        <v>2355</v>
      </c>
    </row>
    <row r="2249" spans="1:14" ht="18" customHeight="1" x14ac:dyDescent="0.25">
      <c r="A2249" s="59" t="s">
        <v>9183</v>
      </c>
      <c r="B2249" s="60" t="s">
        <v>9184</v>
      </c>
      <c r="C2249" s="60" t="s">
        <v>9184</v>
      </c>
      <c r="D2249" s="60" t="s">
        <v>9185</v>
      </c>
      <c r="E2249" s="61" t="s">
        <v>261</v>
      </c>
      <c r="F2249" s="60" t="s">
        <v>2347</v>
      </c>
      <c r="G2249" s="62" t="s">
        <v>2762</v>
      </c>
      <c r="H2249" s="63" t="s">
        <v>2763</v>
      </c>
      <c r="I2249" s="64" t="s">
        <v>2764</v>
      </c>
      <c r="J2249" s="63" t="s">
        <v>2765</v>
      </c>
      <c r="K2249" s="65" t="s">
        <v>324</v>
      </c>
      <c r="L2249" s="66">
        <v>2246</v>
      </c>
      <c r="M2249" s="32" t="s">
        <v>9186</v>
      </c>
      <c r="N2249" s="32" t="s">
        <v>2355</v>
      </c>
    </row>
    <row r="2250" spans="1:14" ht="18" customHeight="1" x14ac:dyDescent="0.25">
      <c r="A2250" s="53" t="s">
        <v>9187</v>
      </c>
      <c r="B2250" s="54" t="s">
        <v>9188</v>
      </c>
      <c r="C2250" s="54" t="s">
        <v>9188</v>
      </c>
      <c r="D2250" s="54" t="s">
        <v>9185</v>
      </c>
      <c r="E2250" s="55" t="s">
        <v>261</v>
      </c>
      <c r="F2250" s="54" t="s">
        <v>2347</v>
      </c>
      <c r="G2250" s="67" t="s">
        <v>2762</v>
      </c>
      <c r="H2250" s="68" t="s">
        <v>2763</v>
      </c>
      <c r="I2250" s="69" t="s">
        <v>2764</v>
      </c>
      <c r="J2250" s="68" t="s">
        <v>2765</v>
      </c>
      <c r="K2250" s="57" t="s">
        <v>324</v>
      </c>
      <c r="L2250" s="58">
        <v>2247</v>
      </c>
      <c r="M2250" s="32" t="s">
        <v>9189</v>
      </c>
      <c r="N2250" s="32" t="s">
        <v>2355</v>
      </c>
    </row>
    <row r="2251" spans="1:14" ht="18" customHeight="1" x14ac:dyDescent="0.25">
      <c r="A2251" s="59" t="s">
        <v>9190</v>
      </c>
      <c r="B2251" s="60" t="s">
        <v>9191</v>
      </c>
      <c r="C2251" s="60" t="s">
        <v>9191</v>
      </c>
      <c r="D2251" s="60" t="s">
        <v>2761</v>
      </c>
      <c r="E2251" s="61" t="s">
        <v>261</v>
      </c>
      <c r="F2251" s="60" t="s">
        <v>2347</v>
      </c>
      <c r="G2251" s="62" t="s">
        <v>2762</v>
      </c>
      <c r="H2251" s="63" t="s">
        <v>2763</v>
      </c>
      <c r="I2251" s="64" t="s">
        <v>2764</v>
      </c>
      <c r="J2251" s="63" t="s">
        <v>2765</v>
      </c>
      <c r="K2251" s="65" t="s">
        <v>324</v>
      </c>
      <c r="L2251" s="66">
        <v>2248</v>
      </c>
      <c r="M2251" s="32" t="s">
        <v>9192</v>
      </c>
      <c r="N2251" s="32" t="s">
        <v>2355</v>
      </c>
    </row>
    <row r="2252" spans="1:14" ht="18" customHeight="1" x14ac:dyDescent="0.25">
      <c r="A2252" s="53" t="s">
        <v>9193</v>
      </c>
      <c r="B2252" s="54" t="s">
        <v>9194</v>
      </c>
      <c r="C2252" s="54" t="s">
        <v>9194</v>
      </c>
      <c r="D2252" s="54" t="s">
        <v>2761</v>
      </c>
      <c r="E2252" s="55" t="s">
        <v>261</v>
      </c>
      <c r="F2252" s="54" t="s">
        <v>2347</v>
      </c>
      <c r="G2252" s="67" t="s">
        <v>2762</v>
      </c>
      <c r="H2252" s="68" t="s">
        <v>2763</v>
      </c>
      <c r="I2252" s="69" t="s">
        <v>2764</v>
      </c>
      <c r="J2252" s="68" t="s">
        <v>2765</v>
      </c>
      <c r="K2252" s="57" t="s">
        <v>324</v>
      </c>
      <c r="L2252" s="58">
        <v>2249</v>
      </c>
      <c r="M2252" s="32" t="s">
        <v>9195</v>
      </c>
      <c r="N2252" s="32" t="s">
        <v>2355</v>
      </c>
    </row>
    <row r="2253" spans="1:14" ht="18" customHeight="1" x14ac:dyDescent="0.25">
      <c r="A2253" s="59" t="s">
        <v>9196</v>
      </c>
      <c r="B2253" s="60" t="s">
        <v>6282</v>
      </c>
      <c r="C2253" s="60" t="s">
        <v>6282</v>
      </c>
      <c r="D2253" s="60" t="s">
        <v>2761</v>
      </c>
      <c r="E2253" s="61" t="s">
        <v>261</v>
      </c>
      <c r="F2253" s="60" t="s">
        <v>2347</v>
      </c>
      <c r="G2253" s="62" t="s">
        <v>2762</v>
      </c>
      <c r="H2253" s="63" t="s">
        <v>2763</v>
      </c>
      <c r="I2253" s="64" t="s">
        <v>2764</v>
      </c>
      <c r="J2253" s="63" t="s">
        <v>2765</v>
      </c>
      <c r="K2253" s="65" t="s">
        <v>324</v>
      </c>
      <c r="L2253" s="66">
        <v>2250</v>
      </c>
      <c r="M2253" s="32" t="s">
        <v>9197</v>
      </c>
      <c r="N2253" s="32" t="s">
        <v>2355</v>
      </c>
    </row>
    <row r="2254" spans="1:14" ht="18" customHeight="1" x14ac:dyDescent="0.25">
      <c r="A2254" s="53" t="s">
        <v>9198</v>
      </c>
      <c r="B2254" s="54" t="s">
        <v>9199</v>
      </c>
      <c r="C2254" s="54" t="s">
        <v>9199</v>
      </c>
      <c r="D2254" s="54" t="s">
        <v>2761</v>
      </c>
      <c r="E2254" s="55" t="s">
        <v>261</v>
      </c>
      <c r="F2254" s="54" t="s">
        <v>2347</v>
      </c>
      <c r="G2254" s="67" t="s">
        <v>2762</v>
      </c>
      <c r="H2254" s="68" t="s">
        <v>2763</v>
      </c>
      <c r="I2254" s="69" t="s">
        <v>2764</v>
      </c>
      <c r="J2254" s="68" t="s">
        <v>2765</v>
      </c>
      <c r="K2254" s="57" t="s">
        <v>324</v>
      </c>
      <c r="L2254" s="58">
        <v>2251</v>
      </c>
      <c r="M2254" s="32" t="s">
        <v>9200</v>
      </c>
      <c r="N2254" s="32" t="s">
        <v>2355</v>
      </c>
    </row>
    <row r="2255" spans="1:14" ht="18" customHeight="1" x14ac:dyDescent="0.25">
      <c r="A2255" s="59" t="s">
        <v>9201</v>
      </c>
      <c r="B2255" s="60" t="s">
        <v>9202</v>
      </c>
      <c r="C2255" s="60" t="s">
        <v>9202</v>
      </c>
      <c r="D2255" s="60" t="s">
        <v>3266</v>
      </c>
      <c r="E2255" s="61" t="s">
        <v>2351</v>
      </c>
      <c r="F2255" s="60" t="s">
        <v>2352</v>
      </c>
      <c r="G2255" s="62" t="s">
        <v>2762</v>
      </c>
      <c r="H2255" s="63" t="s">
        <v>2763</v>
      </c>
      <c r="I2255" s="64" t="s">
        <v>2764</v>
      </c>
      <c r="J2255" s="63" t="s">
        <v>2765</v>
      </c>
      <c r="K2255" s="65" t="s">
        <v>324</v>
      </c>
      <c r="L2255" s="66">
        <v>2252</v>
      </c>
      <c r="M2255" s="32" t="s">
        <v>9203</v>
      </c>
      <c r="N2255" s="32" t="s">
        <v>2360</v>
      </c>
    </row>
    <row r="2256" spans="1:14" ht="18" customHeight="1" x14ac:dyDescent="0.25">
      <c r="A2256" s="53" t="s">
        <v>9204</v>
      </c>
      <c r="B2256" s="54" t="s">
        <v>9205</v>
      </c>
      <c r="C2256" s="54" t="s">
        <v>9205</v>
      </c>
      <c r="D2256" s="54" t="s">
        <v>3266</v>
      </c>
      <c r="E2256" s="55" t="s">
        <v>2351</v>
      </c>
      <c r="F2256" s="54" t="s">
        <v>2352</v>
      </c>
      <c r="G2256" s="67" t="s">
        <v>2762</v>
      </c>
      <c r="H2256" s="68" t="s">
        <v>2763</v>
      </c>
      <c r="I2256" s="69" t="s">
        <v>2764</v>
      </c>
      <c r="J2256" s="68" t="s">
        <v>2765</v>
      </c>
      <c r="K2256" s="57" t="s">
        <v>324</v>
      </c>
      <c r="L2256" s="58">
        <v>2253</v>
      </c>
      <c r="M2256" s="32" t="s">
        <v>9206</v>
      </c>
      <c r="N2256" s="32" t="s">
        <v>2360</v>
      </c>
    </row>
    <row r="2257" spans="1:14" ht="18" customHeight="1" x14ac:dyDescent="0.25">
      <c r="A2257" s="59" t="s">
        <v>9207</v>
      </c>
      <c r="B2257" s="60" t="s">
        <v>9208</v>
      </c>
      <c r="C2257" s="60" t="s">
        <v>9208</v>
      </c>
      <c r="D2257" s="60" t="s">
        <v>3266</v>
      </c>
      <c r="E2257" s="61" t="s">
        <v>2351</v>
      </c>
      <c r="F2257" s="60" t="s">
        <v>2352</v>
      </c>
      <c r="G2257" s="62" t="s">
        <v>2762</v>
      </c>
      <c r="H2257" s="63" t="s">
        <v>2763</v>
      </c>
      <c r="I2257" s="64" t="s">
        <v>2764</v>
      </c>
      <c r="J2257" s="63" t="s">
        <v>2765</v>
      </c>
      <c r="K2257" s="65" t="s">
        <v>324</v>
      </c>
      <c r="L2257" s="66">
        <v>2254</v>
      </c>
      <c r="M2257" s="32" t="s">
        <v>9209</v>
      </c>
      <c r="N2257" s="32" t="s">
        <v>2360</v>
      </c>
    </row>
    <row r="2258" spans="1:14" ht="18" customHeight="1" x14ac:dyDescent="0.25">
      <c r="A2258" s="53" t="s">
        <v>9210</v>
      </c>
      <c r="B2258" s="54" t="s">
        <v>9211</v>
      </c>
      <c r="C2258" s="54" t="s">
        <v>9211</v>
      </c>
      <c r="D2258" s="54" t="s">
        <v>3266</v>
      </c>
      <c r="E2258" s="55" t="s">
        <v>2351</v>
      </c>
      <c r="F2258" s="54" t="s">
        <v>2352</v>
      </c>
      <c r="G2258" s="67" t="s">
        <v>2762</v>
      </c>
      <c r="H2258" s="68" t="s">
        <v>2763</v>
      </c>
      <c r="I2258" s="69" t="s">
        <v>2764</v>
      </c>
      <c r="J2258" s="68" t="s">
        <v>2765</v>
      </c>
      <c r="K2258" s="57" t="s">
        <v>324</v>
      </c>
      <c r="L2258" s="58">
        <v>2255</v>
      </c>
      <c r="M2258" s="32" t="s">
        <v>9212</v>
      </c>
      <c r="N2258" s="32" t="s">
        <v>2360</v>
      </c>
    </row>
    <row r="2259" spans="1:14" ht="18" customHeight="1" x14ac:dyDescent="0.25">
      <c r="A2259" s="59" t="s">
        <v>9213</v>
      </c>
      <c r="B2259" s="60" t="s">
        <v>9214</v>
      </c>
      <c r="C2259" s="60" t="s">
        <v>9214</v>
      </c>
      <c r="D2259" s="60" t="s">
        <v>3266</v>
      </c>
      <c r="E2259" s="61" t="s">
        <v>2351</v>
      </c>
      <c r="F2259" s="60" t="s">
        <v>2352</v>
      </c>
      <c r="G2259" s="62" t="s">
        <v>2762</v>
      </c>
      <c r="H2259" s="63" t="s">
        <v>2763</v>
      </c>
      <c r="I2259" s="64" t="s">
        <v>2764</v>
      </c>
      <c r="J2259" s="63" t="s">
        <v>2765</v>
      </c>
      <c r="K2259" s="65" t="s">
        <v>324</v>
      </c>
      <c r="L2259" s="66">
        <v>2256</v>
      </c>
      <c r="M2259" s="32" t="s">
        <v>9215</v>
      </c>
      <c r="N2259" s="32" t="s">
        <v>2360</v>
      </c>
    </row>
    <row r="2260" spans="1:14" ht="18" customHeight="1" x14ac:dyDescent="0.25">
      <c r="A2260" s="53" t="s">
        <v>9216</v>
      </c>
      <c r="B2260" s="54" t="s">
        <v>9217</v>
      </c>
      <c r="C2260" s="54" t="s">
        <v>9217</v>
      </c>
      <c r="D2260" s="54" t="s">
        <v>3266</v>
      </c>
      <c r="E2260" s="55" t="s">
        <v>2351</v>
      </c>
      <c r="F2260" s="54" t="s">
        <v>2352</v>
      </c>
      <c r="G2260" s="67" t="s">
        <v>2762</v>
      </c>
      <c r="H2260" s="68" t="s">
        <v>2763</v>
      </c>
      <c r="I2260" s="69" t="s">
        <v>2764</v>
      </c>
      <c r="J2260" s="68" t="s">
        <v>2765</v>
      </c>
      <c r="K2260" s="57" t="s">
        <v>324</v>
      </c>
      <c r="L2260" s="58">
        <v>2257</v>
      </c>
      <c r="M2260" s="32" t="s">
        <v>9218</v>
      </c>
      <c r="N2260" s="32" t="s">
        <v>2360</v>
      </c>
    </row>
    <row r="2261" spans="1:14" ht="18" customHeight="1" x14ac:dyDescent="0.25">
      <c r="A2261" s="59" t="s">
        <v>9219</v>
      </c>
      <c r="B2261" s="60" t="s">
        <v>9220</v>
      </c>
      <c r="C2261" s="60" t="s">
        <v>9220</v>
      </c>
      <c r="D2261" s="60" t="s">
        <v>3266</v>
      </c>
      <c r="E2261" s="61" t="s">
        <v>2351</v>
      </c>
      <c r="F2261" s="60" t="s">
        <v>2352</v>
      </c>
      <c r="G2261" s="62" t="s">
        <v>2762</v>
      </c>
      <c r="H2261" s="63" t="s">
        <v>2763</v>
      </c>
      <c r="I2261" s="64" t="s">
        <v>2764</v>
      </c>
      <c r="J2261" s="63" t="s">
        <v>2765</v>
      </c>
      <c r="K2261" s="65" t="s">
        <v>324</v>
      </c>
      <c r="L2261" s="66">
        <v>2258</v>
      </c>
      <c r="M2261" s="32" t="s">
        <v>9221</v>
      </c>
      <c r="N2261" s="32" t="s">
        <v>2360</v>
      </c>
    </row>
    <row r="2262" spans="1:14" ht="18" customHeight="1" x14ac:dyDescent="0.25">
      <c r="A2262" s="53" t="s">
        <v>9222</v>
      </c>
      <c r="B2262" s="54" t="s">
        <v>9223</v>
      </c>
      <c r="C2262" s="54" t="s">
        <v>9223</v>
      </c>
      <c r="D2262" s="54" t="s">
        <v>3266</v>
      </c>
      <c r="E2262" s="55" t="s">
        <v>2351</v>
      </c>
      <c r="F2262" s="54" t="s">
        <v>2352</v>
      </c>
      <c r="G2262" s="67" t="s">
        <v>2762</v>
      </c>
      <c r="H2262" s="68" t="s">
        <v>2763</v>
      </c>
      <c r="I2262" s="69" t="s">
        <v>2764</v>
      </c>
      <c r="J2262" s="68" t="s">
        <v>2765</v>
      </c>
      <c r="K2262" s="57" t="s">
        <v>324</v>
      </c>
      <c r="L2262" s="58">
        <v>2259</v>
      </c>
      <c r="M2262" s="32" t="s">
        <v>9224</v>
      </c>
      <c r="N2262" s="32" t="s">
        <v>2360</v>
      </c>
    </row>
    <row r="2263" spans="1:14" ht="18" customHeight="1" x14ac:dyDescent="0.25">
      <c r="A2263" s="59" t="s">
        <v>9225</v>
      </c>
      <c r="B2263" s="60" t="s">
        <v>9226</v>
      </c>
      <c r="C2263" s="60" t="s">
        <v>9226</v>
      </c>
      <c r="D2263" s="60" t="s">
        <v>3266</v>
      </c>
      <c r="E2263" s="61" t="s">
        <v>2351</v>
      </c>
      <c r="F2263" s="60" t="s">
        <v>2352</v>
      </c>
      <c r="G2263" s="62" t="s">
        <v>2762</v>
      </c>
      <c r="H2263" s="63" t="s">
        <v>2763</v>
      </c>
      <c r="I2263" s="64" t="s">
        <v>2764</v>
      </c>
      <c r="J2263" s="63" t="s">
        <v>2765</v>
      </c>
      <c r="K2263" s="65" t="s">
        <v>324</v>
      </c>
      <c r="L2263" s="66">
        <v>2260</v>
      </c>
      <c r="M2263" s="32" t="s">
        <v>9227</v>
      </c>
      <c r="N2263" s="32" t="s">
        <v>2360</v>
      </c>
    </row>
    <row r="2264" spans="1:14" ht="18" customHeight="1" x14ac:dyDescent="0.25">
      <c r="A2264" s="53" t="s">
        <v>9228</v>
      </c>
      <c r="B2264" s="54" t="s">
        <v>9229</v>
      </c>
      <c r="C2264" s="54" t="s">
        <v>9229</v>
      </c>
      <c r="D2264" s="54" t="s">
        <v>3266</v>
      </c>
      <c r="E2264" s="55" t="s">
        <v>2351</v>
      </c>
      <c r="F2264" s="54" t="s">
        <v>2352</v>
      </c>
      <c r="G2264" s="67" t="s">
        <v>2762</v>
      </c>
      <c r="H2264" s="68" t="s">
        <v>2763</v>
      </c>
      <c r="I2264" s="69" t="s">
        <v>2764</v>
      </c>
      <c r="J2264" s="68" t="s">
        <v>2765</v>
      </c>
      <c r="K2264" s="57" t="s">
        <v>324</v>
      </c>
      <c r="L2264" s="58">
        <v>2261</v>
      </c>
      <c r="M2264" s="32" t="s">
        <v>9230</v>
      </c>
      <c r="N2264" s="32" t="s">
        <v>2360</v>
      </c>
    </row>
    <row r="2265" spans="1:14" ht="18" customHeight="1" x14ac:dyDescent="0.25">
      <c r="A2265" s="59" t="s">
        <v>9231</v>
      </c>
      <c r="B2265" s="60" t="s">
        <v>9232</v>
      </c>
      <c r="C2265" s="60" t="s">
        <v>9232</v>
      </c>
      <c r="D2265" s="60" t="s">
        <v>3266</v>
      </c>
      <c r="E2265" s="61" t="s">
        <v>2351</v>
      </c>
      <c r="F2265" s="60" t="s">
        <v>2352</v>
      </c>
      <c r="G2265" s="62" t="s">
        <v>2762</v>
      </c>
      <c r="H2265" s="63" t="s">
        <v>2763</v>
      </c>
      <c r="I2265" s="64" t="s">
        <v>2764</v>
      </c>
      <c r="J2265" s="63" t="s">
        <v>2765</v>
      </c>
      <c r="K2265" s="65" t="s">
        <v>324</v>
      </c>
      <c r="L2265" s="66">
        <v>2262</v>
      </c>
      <c r="M2265" s="32" t="s">
        <v>9233</v>
      </c>
      <c r="N2265" s="32" t="s">
        <v>2360</v>
      </c>
    </row>
    <row r="2266" spans="1:14" ht="18" customHeight="1" x14ac:dyDescent="0.25">
      <c r="A2266" s="53" t="s">
        <v>9234</v>
      </c>
      <c r="B2266" s="54" t="s">
        <v>9235</v>
      </c>
      <c r="C2266" s="54" t="s">
        <v>9235</v>
      </c>
      <c r="D2266" s="54" t="s">
        <v>3266</v>
      </c>
      <c r="E2266" s="55" t="s">
        <v>2351</v>
      </c>
      <c r="F2266" s="54" t="s">
        <v>2352</v>
      </c>
      <c r="G2266" s="67" t="s">
        <v>2762</v>
      </c>
      <c r="H2266" s="68" t="s">
        <v>2763</v>
      </c>
      <c r="I2266" s="69" t="s">
        <v>2764</v>
      </c>
      <c r="J2266" s="68" t="s">
        <v>2765</v>
      </c>
      <c r="K2266" s="57" t="s">
        <v>324</v>
      </c>
      <c r="L2266" s="58">
        <v>2263</v>
      </c>
      <c r="M2266" s="32" t="s">
        <v>9236</v>
      </c>
      <c r="N2266" s="32" t="s">
        <v>2360</v>
      </c>
    </row>
    <row r="2267" spans="1:14" ht="18" customHeight="1" x14ac:dyDescent="0.25">
      <c r="A2267" s="59" t="s">
        <v>9237</v>
      </c>
      <c r="B2267" s="60" t="s">
        <v>9238</v>
      </c>
      <c r="C2267" s="60" t="s">
        <v>9238</v>
      </c>
      <c r="D2267" s="60" t="s">
        <v>3266</v>
      </c>
      <c r="E2267" s="61" t="s">
        <v>2351</v>
      </c>
      <c r="F2267" s="60" t="s">
        <v>2352</v>
      </c>
      <c r="G2267" s="62" t="s">
        <v>2762</v>
      </c>
      <c r="H2267" s="63" t="s">
        <v>2763</v>
      </c>
      <c r="I2267" s="64" t="s">
        <v>2764</v>
      </c>
      <c r="J2267" s="63" t="s">
        <v>2765</v>
      </c>
      <c r="K2267" s="65" t="s">
        <v>324</v>
      </c>
      <c r="L2267" s="66">
        <v>2264</v>
      </c>
      <c r="M2267" s="32" t="s">
        <v>9239</v>
      </c>
      <c r="N2267" s="32" t="s">
        <v>2360</v>
      </c>
    </row>
    <row r="2268" spans="1:14" ht="18" customHeight="1" x14ac:dyDescent="0.25">
      <c r="A2268" s="53" t="s">
        <v>9240</v>
      </c>
      <c r="B2268" s="54" t="s">
        <v>9241</v>
      </c>
      <c r="C2268" s="54" t="s">
        <v>9241</v>
      </c>
      <c r="D2268" s="54" t="s">
        <v>3266</v>
      </c>
      <c r="E2268" s="55" t="s">
        <v>2351</v>
      </c>
      <c r="F2268" s="54" t="s">
        <v>2352</v>
      </c>
      <c r="G2268" s="67" t="s">
        <v>2762</v>
      </c>
      <c r="H2268" s="68" t="s">
        <v>2763</v>
      </c>
      <c r="I2268" s="69" t="s">
        <v>2764</v>
      </c>
      <c r="J2268" s="68" t="s">
        <v>2765</v>
      </c>
      <c r="K2268" s="57" t="s">
        <v>324</v>
      </c>
      <c r="L2268" s="58">
        <v>2265</v>
      </c>
      <c r="M2268" s="32" t="s">
        <v>9242</v>
      </c>
      <c r="N2268" s="32" t="s">
        <v>2360</v>
      </c>
    </row>
    <row r="2269" spans="1:14" ht="18" customHeight="1" x14ac:dyDescent="0.25">
      <c r="A2269" s="59" t="s">
        <v>9243</v>
      </c>
      <c r="B2269" s="60" t="s">
        <v>9244</v>
      </c>
      <c r="C2269" s="60" t="s">
        <v>9244</v>
      </c>
      <c r="D2269" s="60" t="s">
        <v>3266</v>
      </c>
      <c r="E2269" s="61" t="s">
        <v>2351</v>
      </c>
      <c r="F2269" s="60" t="s">
        <v>2352</v>
      </c>
      <c r="G2269" s="62" t="s">
        <v>2762</v>
      </c>
      <c r="H2269" s="63" t="s">
        <v>2763</v>
      </c>
      <c r="I2269" s="64" t="s">
        <v>2764</v>
      </c>
      <c r="J2269" s="63" t="s">
        <v>2765</v>
      </c>
      <c r="K2269" s="65" t="s">
        <v>324</v>
      </c>
      <c r="L2269" s="66">
        <v>2266</v>
      </c>
      <c r="M2269" s="32" t="s">
        <v>9245</v>
      </c>
      <c r="N2269" s="32" t="s">
        <v>2360</v>
      </c>
    </row>
    <row r="2270" spans="1:14" ht="18" customHeight="1" x14ac:dyDescent="0.25">
      <c r="A2270" s="53" t="s">
        <v>9246</v>
      </c>
      <c r="B2270" s="54" t="s">
        <v>9247</v>
      </c>
      <c r="C2270" s="54" t="s">
        <v>9247</v>
      </c>
      <c r="D2270" s="54" t="s">
        <v>3266</v>
      </c>
      <c r="E2270" s="55" t="s">
        <v>2351</v>
      </c>
      <c r="F2270" s="54" t="s">
        <v>2352</v>
      </c>
      <c r="G2270" s="67" t="s">
        <v>2762</v>
      </c>
      <c r="H2270" s="68" t="s">
        <v>2763</v>
      </c>
      <c r="I2270" s="69" t="s">
        <v>2764</v>
      </c>
      <c r="J2270" s="68" t="s">
        <v>2765</v>
      </c>
      <c r="K2270" s="57" t="s">
        <v>324</v>
      </c>
      <c r="L2270" s="58">
        <v>2267</v>
      </c>
      <c r="M2270" s="32" t="s">
        <v>9248</v>
      </c>
      <c r="N2270" s="32" t="s">
        <v>2360</v>
      </c>
    </row>
    <row r="2271" spans="1:14" ht="18" customHeight="1" x14ac:dyDescent="0.25">
      <c r="A2271" s="73" t="s">
        <v>2351</v>
      </c>
      <c r="B2271" s="60" t="s">
        <v>2352</v>
      </c>
      <c r="C2271" s="61"/>
      <c r="D2271" s="61"/>
      <c r="E2271" s="61" t="s">
        <v>2351</v>
      </c>
      <c r="F2271" s="60" t="s">
        <v>2352</v>
      </c>
      <c r="G2271" s="62"/>
      <c r="H2271" s="63"/>
      <c r="I2271" s="64"/>
      <c r="J2271" s="63"/>
      <c r="K2271" s="65" t="s">
        <v>2740</v>
      </c>
      <c r="L2271" s="66">
        <v>2268</v>
      </c>
      <c r="M2271" s="32" t="s">
        <v>2360</v>
      </c>
      <c r="N2271" s="32" t="s">
        <v>2360</v>
      </c>
    </row>
    <row r="2272" spans="1:14" ht="18" customHeight="1" x14ac:dyDescent="0.25">
      <c r="A2272" s="53" t="s">
        <v>9249</v>
      </c>
      <c r="B2272" s="54" t="s">
        <v>9250</v>
      </c>
      <c r="C2272" s="54" t="s">
        <v>9250</v>
      </c>
      <c r="D2272" s="54" t="s">
        <v>3643</v>
      </c>
      <c r="E2272" s="55" t="s">
        <v>2356</v>
      </c>
      <c r="F2272" s="54" t="s">
        <v>2357</v>
      </c>
      <c r="G2272" s="67" t="s">
        <v>2762</v>
      </c>
      <c r="H2272" s="68" t="s">
        <v>2763</v>
      </c>
      <c r="I2272" s="69" t="s">
        <v>2764</v>
      </c>
      <c r="J2272" s="68" t="s">
        <v>2765</v>
      </c>
      <c r="K2272" s="57" t="s">
        <v>324</v>
      </c>
      <c r="L2272" s="58">
        <v>2269</v>
      </c>
      <c r="M2272" s="32" t="s">
        <v>9251</v>
      </c>
      <c r="N2272" s="32" t="s">
        <v>2365</v>
      </c>
    </row>
    <row r="2273" spans="1:14" ht="18" customHeight="1" x14ac:dyDescent="0.25">
      <c r="A2273" s="59" t="s">
        <v>9252</v>
      </c>
      <c r="B2273" s="60" t="s">
        <v>9253</v>
      </c>
      <c r="C2273" s="60" t="s">
        <v>9253</v>
      </c>
      <c r="D2273" s="60" t="s">
        <v>3643</v>
      </c>
      <c r="E2273" s="61" t="s">
        <v>2356</v>
      </c>
      <c r="F2273" s="60" t="s">
        <v>2357</v>
      </c>
      <c r="G2273" s="62" t="s">
        <v>2762</v>
      </c>
      <c r="H2273" s="63" t="s">
        <v>2763</v>
      </c>
      <c r="I2273" s="64" t="s">
        <v>2764</v>
      </c>
      <c r="J2273" s="63" t="s">
        <v>2765</v>
      </c>
      <c r="K2273" s="65" t="s">
        <v>324</v>
      </c>
      <c r="L2273" s="66">
        <v>2270</v>
      </c>
      <c r="M2273" s="32" t="s">
        <v>9254</v>
      </c>
      <c r="N2273" s="32" t="s">
        <v>2365</v>
      </c>
    </row>
    <row r="2274" spans="1:14" ht="18" customHeight="1" x14ac:dyDescent="0.25">
      <c r="A2274" s="53" t="s">
        <v>9255</v>
      </c>
      <c r="B2274" s="54" t="s">
        <v>8426</v>
      </c>
      <c r="C2274" s="54" t="s">
        <v>8426</v>
      </c>
      <c r="D2274" s="54" t="s">
        <v>3643</v>
      </c>
      <c r="E2274" s="55" t="s">
        <v>2356</v>
      </c>
      <c r="F2274" s="54" t="s">
        <v>2357</v>
      </c>
      <c r="G2274" s="67" t="s">
        <v>2762</v>
      </c>
      <c r="H2274" s="68" t="s">
        <v>2763</v>
      </c>
      <c r="I2274" s="69" t="s">
        <v>2764</v>
      </c>
      <c r="J2274" s="68" t="s">
        <v>2765</v>
      </c>
      <c r="K2274" s="57" t="s">
        <v>324</v>
      </c>
      <c r="L2274" s="58">
        <v>2271</v>
      </c>
      <c r="M2274" s="32" t="s">
        <v>9256</v>
      </c>
      <c r="N2274" s="32" t="s">
        <v>2365</v>
      </c>
    </row>
    <row r="2275" spans="1:14" ht="18" customHeight="1" x14ac:dyDescent="0.25">
      <c r="A2275" s="59" t="s">
        <v>9257</v>
      </c>
      <c r="B2275" s="60" t="s">
        <v>9258</v>
      </c>
      <c r="C2275" s="60" t="s">
        <v>9258</v>
      </c>
      <c r="D2275" s="60" t="s">
        <v>3643</v>
      </c>
      <c r="E2275" s="61" t="s">
        <v>2356</v>
      </c>
      <c r="F2275" s="60" t="s">
        <v>2357</v>
      </c>
      <c r="G2275" s="62" t="s">
        <v>2762</v>
      </c>
      <c r="H2275" s="63" t="s">
        <v>2763</v>
      </c>
      <c r="I2275" s="64" t="s">
        <v>2764</v>
      </c>
      <c r="J2275" s="63" t="s">
        <v>2765</v>
      </c>
      <c r="K2275" s="65" t="s">
        <v>324</v>
      </c>
      <c r="L2275" s="66">
        <v>2272</v>
      </c>
      <c r="M2275" s="32" t="s">
        <v>9259</v>
      </c>
      <c r="N2275" s="32" t="s">
        <v>2365</v>
      </c>
    </row>
    <row r="2276" spans="1:14" ht="18" customHeight="1" x14ac:dyDescent="0.25">
      <c r="A2276" s="53" t="s">
        <v>9260</v>
      </c>
      <c r="B2276" s="54" t="s">
        <v>9261</v>
      </c>
      <c r="C2276" s="54" t="s">
        <v>9261</v>
      </c>
      <c r="D2276" s="54" t="s">
        <v>3643</v>
      </c>
      <c r="E2276" s="55" t="s">
        <v>2356</v>
      </c>
      <c r="F2276" s="54" t="s">
        <v>2357</v>
      </c>
      <c r="G2276" s="67" t="s">
        <v>2762</v>
      </c>
      <c r="H2276" s="68" t="s">
        <v>2763</v>
      </c>
      <c r="I2276" s="69" t="s">
        <v>2764</v>
      </c>
      <c r="J2276" s="68" t="s">
        <v>2765</v>
      </c>
      <c r="K2276" s="57" t="s">
        <v>324</v>
      </c>
      <c r="L2276" s="58">
        <v>2273</v>
      </c>
      <c r="M2276" s="32" t="s">
        <v>9262</v>
      </c>
      <c r="N2276" s="32" t="s">
        <v>2365</v>
      </c>
    </row>
    <row r="2277" spans="1:14" ht="18" customHeight="1" x14ac:dyDescent="0.25">
      <c r="A2277" s="59" t="s">
        <v>9263</v>
      </c>
      <c r="B2277" s="60" t="s">
        <v>9264</v>
      </c>
      <c r="C2277" s="60" t="s">
        <v>9264</v>
      </c>
      <c r="D2277" s="60" t="s">
        <v>3643</v>
      </c>
      <c r="E2277" s="61" t="s">
        <v>2356</v>
      </c>
      <c r="F2277" s="60" t="s">
        <v>2357</v>
      </c>
      <c r="G2277" s="62" t="s">
        <v>2762</v>
      </c>
      <c r="H2277" s="63" t="s">
        <v>2763</v>
      </c>
      <c r="I2277" s="64" t="s">
        <v>2764</v>
      </c>
      <c r="J2277" s="63" t="s">
        <v>2765</v>
      </c>
      <c r="K2277" s="65" t="s">
        <v>324</v>
      </c>
      <c r="L2277" s="66">
        <v>2274</v>
      </c>
      <c r="M2277" s="32" t="s">
        <v>9265</v>
      </c>
      <c r="N2277" s="32" t="s">
        <v>2365</v>
      </c>
    </row>
    <row r="2278" spans="1:14" ht="18" customHeight="1" x14ac:dyDescent="0.25">
      <c r="A2278" s="53" t="s">
        <v>9266</v>
      </c>
      <c r="B2278" s="54" t="s">
        <v>9267</v>
      </c>
      <c r="C2278" s="54" t="s">
        <v>9267</v>
      </c>
      <c r="D2278" s="54" t="s">
        <v>3643</v>
      </c>
      <c r="E2278" s="55" t="s">
        <v>2356</v>
      </c>
      <c r="F2278" s="54" t="s">
        <v>2357</v>
      </c>
      <c r="G2278" s="67" t="s">
        <v>2762</v>
      </c>
      <c r="H2278" s="68" t="s">
        <v>2763</v>
      </c>
      <c r="I2278" s="69" t="s">
        <v>2764</v>
      </c>
      <c r="J2278" s="68" t="s">
        <v>2765</v>
      </c>
      <c r="K2278" s="57" t="s">
        <v>324</v>
      </c>
      <c r="L2278" s="58">
        <v>2275</v>
      </c>
      <c r="M2278" s="32" t="s">
        <v>9268</v>
      </c>
      <c r="N2278" s="32" t="s">
        <v>2365</v>
      </c>
    </row>
    <row r="2279" spans="1:14" ht="18" customHeight="1" x14ac:dyDescent="0.25">
      <c r="A2279" s="59" t="s">
        <v>9269</v>
      </c>
      <c r="B2279" s="60" t="s">
        <v>9270</v>
      </c>
      <c r="C2279" s="60" t="s">
        <v>9270</v>
      </c>
      <c r="D2279" s="60" t="s">
        <v>3643</v>
      </c>
      <c r="E2279" s="61" t="s">
        <v>2356</v>
      </c>
      <c r="F2279" s="60" t="s">
        <v>2357</v>
      </c>
      <c r="G2279" s="62" t="s">
        <v>2762</v>
      </c>
      <c r="H2279" s="63" t="s">
        <v>2763</v>
      </c>
      <c r="I2279" s="64" t="s">
        <v>2764</v>
      </c>
      <c r="J2279" s="63" t="s">
        <v>2765</v>
      </c>
      <c r="K2279" s="65" t="s">
        <v>324</v>
      </c>
      <c r="L2279" s="66">
        <v>2276</v>
      </c>
      <c r="M2279" s="32" t="s">
        <v>9271</v>
      </c>
      <c r="N2279" s="32" t="s">
        <v>2365</v>
      </c>
    </row>
    <row r="2280" spans="1:14" ht="18" customHeight="1" x14ac:dyDescent="0.25">
      <c r="A2280" s="53" t="s">
        <v>9272</v>
      </c>
      <c r="B2280" s="54" t="s">
        <v>9273</v>
      </c>
      <c r="C2280" s="54" t="s">
        <v>9273</v>
      </c>
      <c r="D2280" s="54" t="s">
        <v>3643</v>
      </c>
      <c r="E2280" s="55" t="s">
        <v>2356</v>
      </c>
      <c r="F2280" s="54" t="s">
        <v>2357</v>
      </c>
      <c r="G2280" s="67" t="s">
        <v>2762</v>
      </c>
      <c r="H2280" s="68" t="s">
        <v>2763</v>
      </c>
      <c r="I2280" s="69" t="s">
        <v>2764</v>
      </c>
      <c r="J2280" s="68" t="s">
        <v>2765</v>
      </c>
      <c r="K2280" s="57" t="s">
        <v>324</v>
      </c>
      <c r="L2280" s="58">
        <v>2277</v>
      </c>
      <c r="M2280" s="32" t="s">
        <v>9274</v>
      </c>
      <c r="N2280" s="32" t="s">
        <v>2365</v>
      </c>
    </row>
    <row r="2281" spans="1:14" ht="18" customHeight="1" x14ac:dyDescent="0.25">
      <c r="A2281" s="59" t="s">
        <v>9275</v>
      </c>
      <c r="B2281" s="60" t="s">
        <v>9276</v>
      </c>
      <c r="C2281" s="60" t="s">
        <v>9276</v>
      </c>
      <c r="D2281" s="60" t="s">
        <v>3643</v>
      </c>
      <c r="E2281" s="61" t="s">
        <v>2356</v>
      </c>
      <c r="F2281" s="60" t="s">
        <v>2357</v>
      </c>
      <c r="G2281" s="62" t="s">
        <v>2762</v>
      </c>
      <c r="H2281" s="63" t="s">
        <v>2763</v>
      </c>
      <c r="I2281" s="64" t="s">
        <v>2764</v>
      </c>
      <c r="J2281" s="63" t="s">
        <v>2765</v>
      </c>
      <c r="K2281" s="65" t="s">
        <v>324</v>
      </c>
      <c r="L2281" s="66">
        <v>2278</v>
      </c>
      <c r="M2281" s="32" t="s">
        <v>9277</v>
      </c>
      <c r="N2281" s="32" t="s">
        <v>2365</v>
      </c>
    </row>
    <row r="2282" spans="1:14" ht="18" customHeight="1" x14ac:dyDescent="0.25">
      <c r="A2282" s="53" t="s">
        <v>9278</v>
      </c>
      <c r="B2282" s="54" t="s">
        <v>9279</v>
      </c>
      <c r="C2282" s="54" t="s">
        <v>9279</v>
      </c>
      <c r="D2282" s="54" t="s">
        <v>3643</v>
      </c>
      <c r="E2282" s="55" t="s">
        <v>2356</v>
      </c>
      <c r="F2282" s="54" t="s">
        <v>2357</v>
      </c>
      <c r="G2282" s="67" t="s">
        <v>2762</v>
      </c>
      <c r="H2282" s="68" t="s">
        <v>2763</v>
      </c>
      <c r="I2282" s="69" t="s">
        <v>2764</v>
      </c>
      <c r="J2282" s="68" t="s">
        <v>2765</v>
      </c>
      <c r="K2282" s="57" t="s">
        <v>324</v>
      </c>
      <c r="L2282" s="58">
        <v>2279</v>
      </c>
      <c r="M2282" s="32" t="s">
        <v>9280</v>
      </c>
      <c r="N2282" s="32" t="s">
        <v>2365</v>
      </c>
    </row>
    <row r="2283" spans="1:14" ht="18" customHeight="1" x14ac:dyDescent="0.25">
      <c r="A2283" s="59" t="s">
        <v>9281</v>
      </c>
      <c r="B2283" s="60" t="s">
        <v>9282</v>
      </c>
      <c r="C2283" s="60" t="s">
        <v>9282</v>
      </c>
      <c r="D2283" s="60" t="s">
        <v>3643</v>
      </c>
      <c r="E2283" s="61" t="s">
        <v>2356</v>
      </c>
      <c r="F2283" s="60" t="s">
        <v>2357</v>
      </c>
      <c r="G2283" s="62" t="s">
        <v>2762</v>
      </c>
      <c r="H2283" s="63" t="s">
        <v>2763</v>
      </c>
      <c r="I2283" s="64" t="s">
        <v>2764</v>
      </c>
      <c r="J2283" s="63" t="s">
        <v>2765</v>
      </c>
      <c r="K2283" s="65" t="s">
        <v>324</v>
      </c>
      <c r="L2283" s="66">
        <v>2280</v>
      </c>
      <c r="M2283" s="32" t="s">
        <v>9283</v>
      </c>
      <c r="N2283" s="32" t="s">
        <v>2365</v>
      </c>
    </row>
    <row r="2284" spans="1:14" ht="18" customHeight="1" x14ac:dyDescent="0.25">
      <c r="A2284" s="53" t="s">
        <v>9284</v>
      </c>
      <c r="B2284" s="54" t="s">
        <v>9285</v>
      </c>
      <c r="C2284" s="54" t="s">
        <v>9285</v>
      </c>
      <c r="D2284" s="54" t="s">
        <v>3643</v>
      </c>
      <c r="E2284" s="55" t="s">
        <v>2356</v>
      </c>
      <c r="F2284" s="54" t="s">
        <v>2357</v>
      </c>
      <c r="G2284" s="67" t="s">
        <v>2762</v>
      </c>
      <c r="H2284" s="68" t="s">
        <v>2763</v>
      </c>
      <c r="I2284" s="69" t="s">
        <v>2764</v>
      </c>
      <c r="J2284" s="68" t="s">
        <v>2765</v>
      </c>
      <c r="K2284" s="57" t="s">
        <v>324</v>
      </c>
      <c r="L2284" s="58">
        <v>2281</v>
      </c>
      <c r="M2284" s="32" t="s">
        <v>9286</v>
      </c>
      <c r="N2284" s="32" t="s">
        <v>2365</v>
      </c>
    </row>
    <row r="2285" spans="1:14" ht="18" customHeight="1" x14ac:dyDescent="0.25">
      <c r="A2285" s="59" t="s">
        <v>9287</v>
      </c>
      <c r="B2285" s="60" t="s">
        <v>9288</v>
      </c>
      <c r="C2285" s="60" t="s">
        <v>9288</v>
      </c>
      <c r="D2285" s="60" t="s">
        <v>3643</v>
      </c>
      <c r="E2285" s="61" t="s">
        <v>2356</v>
      </c>
      <c r="F2285" s="60" t="s">
        <v>2357</v>
      </c>
      <c r="G2285" s="62" t="s">
        <v>2762</v>
      </c>
      <c r="H2285" s="63" t="s">
        <v>2763</v>
      </c>
      <c r="I2285" s="64" t="s">
        <v>2764</v>
      </c>
      <c r="J2285" s="63" t="s">
        <v>2765</v>
      </c>
      <c r="K2285" s="65" t="s">
        <v>324</v>
      </c>
      <c r="L2285" s="66">
        <v>2282</v>
      </c>
      <c r="M2285" s="32" t="s">
        <v>9289</v>
      </c>
      <c r="N2285" s="32" t="s">
        <v>2365</v>
      </c>
    </row>
    <row r="2286" spans="1:14" ht="18" customHeight="1" x14ac:dyDescent="0.25">
      <c r="A2286" s="53" t="s">
        <v>9290</v>
      </c>
      <c r="B2286" s="54" t="s">
        <v>9291</v>
      </c>
      <c r="C2286" s="54" t="s">
        <v>9291</v>
      </c>
      <c r="D2286" s="54" t="s">
        <v>3643</v>
      </c>
      <c r="E2286" s="55" t="s">
        <v>2356</v>
      </c>
      <c r="F2286" s="54" t="s">
        <v>2357</v>
      </c>
      <c r="G2286" s="67" t="s">
        <v>2762</v>
      </c>
      <c r="H2286" s="68" t="s">
        <v>2763</v>
      </c>
      <c r="I2286" s="69" t="s">
        <v>2764</v>
      </c>
      <c r="J2286" s="68" t="s">
        <v>2765</v>
      </c>
      <c r="K2286" s="57" t="s">
        <v>324</v>
      </c>
      <c r="L2286" s="58">
        <v>2283</v>
      </c>
      <c r="M2286" s="32" t="s">
        <v>9292</v>
      </c>
      <c r="N2286" s="32" t="s">
        <v>2365</v>
      </c>
    </row>
    <row r="2287" spans="1:14" ht="18" customHeight="1" x14ac:dyDescent="0.25">
      <c r="A2287" s="59" t="s">
        <v>9293</v>
      </c>
      <c r="B2287" s="60" t="s">
        <v>9294</v>
      </c>
      <c r="C2287" s="60" t="s">
        <v>9294</v>
      </c>
      <c r="D2287" s="60" t="s">
        <v>3643</v>
      </c>
      <c r="E2287" s="61" t="s">
        <v>2356</v>
      </c>
      <c r="F2287" s="60" t="s">
        <v>2357</v>
      </c>
      <c r="G2287" s="62" t="s">
        <v>2762</v>
      </c>
      <c r="H2287" s="63" t="s">
        <v>2763</v>
      </c>
      <c r="I2287" s="64" t="s">
        <v>2764</v>
      </c>
      <c r="J2287" s="63" t="s">
        <v>2765</v>
      </c>
      <c r="K2287" s="65" t="s">
        <v>324</v>
      </c>
      <c r="L2287" s="66">
        <v>2284</v>
      </c>
      <c r="M2287" s="32" t="s">
        <v>9295</v>
      </c>
      <c r="N2287" s="32" t="s">
        <v>2365</v>
      </c>
    </row>
    <row r="2288" spans="1:14" ht="18" customHeight="1" x14ac:dyDescent="0.25">
      <c r="A2288" s="72" t="s">
        <v>2356</v>
      </c>
      <c r="B2288" s="54" t="s">
        <v>2357</v>
      </c>
      <c r="C2288" s="55"/>
      <c r="D2288" s="55"/>
      <c r="E2288" s="55" t="s">
        <v>2356</v>
      </c>
      <c r="F2288" s="54" t="s">
        <v>2357</v>
      </c>
      <c r="G2288" s="67"/>
      <c r="H2288" s="68"/>
      <c r="I2288" s="69"/>
      <c r="J2288" s="68"/>
      <c r="K2288" s="57" t="s">
        <v>2740</v>
      </c>
      <c r="L2288" s="58">
        <v>2285</v>
      </c>
      <c r="M2288" s="32" t="s">
        <v>2365</v>
      </c>
      <c r="N2288" s="32" t="s">
        <v>2365</v>
      </c>
    </row>
    <row r="2289" spans="1:14" ht="18" customHeight="1" x14ac:dyDescent="0.25">
      <c r="A2289" s="59" t="s">
        <v>9296</v>
      </c>
      <c r="B2289" s="60" t="s">
        <v>9297</v>
      </c>
      <c r="C2289" s="60" t="s">
        <v>9297</v>
      </c>
      <c r="D2289" s="60" t="s">
        <v>2761</v>
      </c>
      <c r="E2289" s="61" t="s">
        <v>2361</v>
      </c>
      <c r="F2289" s="60" t="s">
        <v>2362</v>
      </c>
      <c r="G2289" s="62" t="s">
        <v>3154</v>
      </c>
      <c r="H2289" s="63" t="s">
        <v>2763</v>
      </c>
      <c r="I2289" s="64" t="s">
        <v>2764</v>
      </c>
      <c r="J2289" s="63" t="s">
        <v>2765</v>
      </c>
      <c r="K2289" s="65" t="s">
        <v>324</v>
      </c>
      <c r="L2289" s="66">
        <v>2286</v>
      </c>
      <c r="M2289" s="32" t="s">
        <v>9298</v>
      </c>
      <c r="N2289" s="32" t="s">
        <v>2370</v>
      </c>
    </row>
    <row r="2290" spans="1:14" ht="18" customHeight="1" x14ac:dyDescent="0.25">
      <c r="A2290" s="53" t="s">
        <v>9299</v>
      </c>
      <c r="B2290" s="54" t="s">
        <v>9300</v>
      </c>
      <c r="C2290" s="54" t="s">
        <v>9300</v>
      </c>
      <c r="D2290" s="54" t="s">
        <v>2761</v>
      </c>
      <c r="E2290" s="55" t="s">
        <v>2361</v>
      </c>
      <c r="F2290" s="54" t="s">
        <v>2362</v>
      </c>
      <c r="G2290" s="67" t="s">
        <v>3154</v>
      </c>
      <c r="H2290" s="68" t="s">
        <v>2763</v>
      </c>
      <c r="I2290" s="69" t="s">
        <v>2764</v>
      </c>
      <c r="J2290" s="68" t="s">
        <v>2765</v>
      </c>
      <c r="K2290" s="57" t="s">
        <v>324</v>
      </c>
      <c r="L2290" s="58">
        <v>2287</v>
      </c>
      <c r="M2290" s="32" t="s">
        <v>9301</v>
      </c>
      <c r="N2290" s="32" t="s">
        <v>2370</v>
      </c>
    </row>
    <row r="2291" spans="1:14" ht="18" customHeight="1" x14ac:dyDescent="0.25">
      <c r="A2291" s="59" t="s">
        <v>9302</v>
      </c>
      <c r="B2291" s="60" t="s">
        <v>9303</v>
      </c>
      <c r="C2291" s="60" t="s">
        <v>9303</v>
      </c>
      <c r="D2291" s="60" t="s">
        <v>2761</v>
      </c>
      <c r="E2291" s="61" t="s">
        <v>2361</v>
      </c>
      <c r="F2291" s="60" t="s">
        <v>2362</v>
      </c>
      <c r="G2291" s="62" t="s">
        <v>3154</v>
      </c>
      <c r="H2291" s="63" t="s">
        <v>2763</v>
      </c>
      <c r="I2291" s="64" t="s">
        <v>2764</v>
      </c>
      <c r="J2291" s="63" t="s">
        <v>2765</v>
      </c>
      <c r="K2291" s="65" t="s">
        <v>324</v>
      </c>
      <c r="L2291" s="66">
        <v>2288</v>
      </c>
      <c r="M2291" s="32" t="s">
        <v>9304</v>
      </c>
      <c r="N2291" s="32" t="s">
        <v>2370</v>
      </c>
    </row>
    <row r="2292" spans="1:14" ht="18" customHeight="1" x14ac:dyDescent="0.25">
      <c r="A2292" s="53" t="s">
        <v>9305</v>
      </c>
      <c r="B2292" s="54" t="s">
        <v>6024</v>
      </c>
      <c r="C2292" s="54" t="s">
        <v>6024</v>
      </c>
      <c r="D2292" s="54" t="s">
        <v>2761</v>
      </c>
      <c r="E2292" s="55" t="s">
        <v>2361</v>
      </c>
      <c r="F2292" s="54" t="s">
        <v>2362</v>
      </c>
      <c r="G2292" s="67" t="s">
        <v>3154</v>
      </c>
      <c r="H2292" s="68" t="s">
        <v>2763</v>
      </c>
      <c r="I2292" s="69" t="s">
        <v>2764</v>
      </c>
      <c r="J2292" s="68" t="s">
        <v>2765</v>
      </c>
      <c r="K2292" s="57" t="s">
        <v>324</v>
      </c>
      <c r="L2292" s="58">
        <v>2289</v>
      </c>
      <c r="M2292" s="32" t="s">
        <v>9306</v>
      </c>
      <c r="N2292" s="32" t="s">
        <v>2370</v>
      </c>
    </row>
    <row r="2293" spans="1:14" ht="18" customHeight="1" x14ac:dyDescent="0.25">
      <c r="A2293" s="59" t="s">
        <v>9307</v>
      </c>
      <c r="B2293" s="60" t="s">
        <v>9308</v>
      </c>
      <c r="C2293" s="60" t="s">
        <v>9308</v>
      </c>
      <c r="D2293" s="60" t="s">
        <v>2761</v>
      </c>
      <c r="E2293" s="61" t="s">
        <v>2361</v>
      </c>
      <c r="F2293" s="60" t="s">
        <v>2362</v>
      </c>
      <c r="G2293" s="62" t="s">
        <v>3154</v>
      </c>
      <c r="H2293" s="63" t="s">
        <v>2763</v>
      </c>
      <c r="I2293" s="64" t="s">
        <v>2764</v>
      </c>
      <c r="J2293" s="63" t="s">
        <v>2765</v>
      </c>
      <c r="K2293" s="65" t="s">
        <v>324</v>
      </c>
      <c r="L2293" s="66">
        <v>2290</v>
      </c>
      <c r="M2293" s="32" t="s">
        <v>9309</v>
      </c>
      <c r="N2293" s="32" t="s">
        <v>2370</v>
      </c>
    </row>
    <row r="2294" spans="1:14" ht="18" customHeight="1" x14ac:dyDescent="0.25">
      <c r="A2294" s="53" t="s">
        <v>9310</v>
      </c>
      <c r="B2294" s="54" t="s">
        <v>9311</v>
      </c>
      <c r="C2294" s="54" t="s">
        <v>9311</v>
      </c>
      <c r="D2294" s="54" t="s">
        <v>2761</v>
      </c>
      <c r="E2294" s="55" t="s">
        <v>2361</v>
      </c>
      <c r="F2294" s="54" t="s">
        <v>2362</v>
      </c>
      <c r="G2294" s="67" t="s">
        <v>3154</v>
      </c>
      <c r="H2294" s="68" t="s">
        <v>2763</v>
      </c>
      <c r="I2294" s="69" t="s">
        <v>2764</v>
      </c>
      <c r="J2294" s="68" t="s">
        <v>2765</v>
      </c>
      <c r="K2294" s="57" t="s">
        <v>324</v>
      </c>
      <c r="L2294" s="58">
        <v>2291</v>
      </c>
      <c r="M2294" s="32" t="s">
        <v>9312</v>
      </c>
      <c r="N2294" s="32" t="s">
        <v>2370</v>
      </c>
    </row>
    <row r="2295" spans="1:14" ht="18" customHeight="1" x14ac:dyDescent="0.25">
      <c r="A2295" s="59" t="s">
        <v>9313</v>
      </c>
      <c r="B2295" s="60" t="s">
        <v>9314</v>
      </c>
      <c r="C2295" s="60" t="s">
        <v>9314</v>
      </c>
      <c r="D2295" s="60" t="s">
        <v>2761</v>
      </c>
      <c r="E2295" s="61" t="s">
        <v>2361</v>
      </c>
      <c r="F2295" s="60" t="s">
        <v>2362</v>
      </c>
      <c r="G2295" s="62" t="s">
        <v>3154</v>
      </c>
      <c r="H2295" s="63" t="s">
        <v>2763</v>
      </c>
      <c r="I2295" s="64" t="s">
        <v>2764</v>
      </c>
      <c r="J2295" s="63" t="s">
        <v>2765</v>
      </c>
      <c r="K2295" s="65" t="s">
        <v>324</v>
      </c>
      <c r="L2295" s="66">
        <v>2292</v>
      </c>
      <c r="M2295" s="32" t="s">
        <v>9315</v>
      </c>
      <c r="N2295" s="32" t="s">
        <v>2370</v>
      </c>
    </row>
    <row r="2296" spans="1:14" ht="18" customHeight="1" x14ac:dyDescent="0.25">
      <c r="A2296" s="53" t="s">
        <v>9316</v>
      </c>
      <c r="B2296" s="54" t="s">
        <v>9317</v>
      </c>
      <c r="C2296" s="54" t="s">
        <v>9317</v>
      </c>
      <c r="D2296" s="54" t="s">
        <v>2761</v>
      </c>
      <c r="E2296" s="55" t="s">
        <v>2361</v>
      </c>
      <c r="F2296" s="54" t="s">
        <v>2362</v>
      </c>
      <c r="G2296" s="67" t="s">
        <v>3154</v>
      </c>
      <c r="H2296" s="68" t="s">
        <v>2763</v>
      </c>
      <c r="I2296" s="69" t="s">
        <v>2764</v>
      </c>
      <c r="J2296" s="68" t="s">
        <v>2765</v>
      </c>
      <c r="K2296" s="57" t="s">
        <v>324</v>
      </c>
      <c r="L2296" s="58">
        <v>2293</v>
      </c>
      <c r="M2296" s="32" t="s">
        <v>9318</v>
      </c>
      <c r="N2296" s="32" t="s">
        <v>2370</v>
      </c>
    </row>
    <row r="2297" spans="1:14" ht="18" customHeight="1" x14ac:dyDescent="0.25">
      <c r="A2297" s="59" t="s">
        <v>9319</v>
      </c>
      <c r="B2297" s="60" t="s">
        <v>9320</v>
      </c>
      <c r="C2297" s="60" t="s">
        <v>9320</v>
      </c>
      <c r="D2297" s="60" t="s">
        <v>2761</v>
      </c>
      <c r="E2297" s="61" t="s">
        <v>2361</v>
      </c>
      <c r="F2297" s="60" t="s">
        <v>2362</v>
      </c>
      <c r="G2297" s="62" t="s">
        <v>3154</v>
      </c>
      <c r="H2297" s="63" t="s">
        <v>2763</v>
      </c>
      <c r="I2297" s="64" t="s">
        <v>2764</v>
      </c>
      <c r="J2297" s="63" t="s">
        <v>2765</v>
      </c>
      <c r="K2297" s="65" t="s">
        <v>324</v>
      </c>
      <c r="L2297" s="66">
        <v>2294</v>
      </c>
      <c r="M2297" s="32" t="s">
        <v>9321</v>
      </c>
      <c r="N2297" s="32" t="s">
        <v>2370</v>
      </c>
    </row>
    <row r="2298" spans="1:14" ht="18" customHeight="1" x14ac:dyDescent="0.25">
      <c r="A2298" s="53" t="s">
        <v>9322</v>
      </c>
      <c r="B2298" s="54" t="s">
        <v>9323</v>
      </c>
      <c r="C2298" s="54" t="s">
        <v>9323</v>
      </c>
      <c r="D2298" s="54" t="s">
        <v>2761</v>
      </c>
      <c r="E2298" s="55" t="s">
        <v>2361</v>
      </c>
      <c r="F2298" s="54" t="s">
        <v>2362</v>
      </c>
      <c r="G2298" s="67" t="s">
        <v>3154</v>
      </c>
      <c r="H2298" s="68" t="s">
        <v>2763</v>
      </c>
      <c r="I2298" s="69" t="s">
        <v>2764</v>
      </c>
      <c r="J2298" s="68" t="s">
        <v>2765</v>
      </c>
      <c r="K2298" s="57" t="s">
        <v>324</v>
      </c>
      <c r="L2298" s="58">
        <v>2295</v>
      </c>
      <c r="M2298" s="32" t="s">
        <v>9324</v>
      </c>
      <c r="N2298" s="32" t="s">
        <v>2370</v>
      </c>
    </row>
    <row r="2299" spans="1:14" ht="18" customHeight="1" x14ac:dyDescent="0.25">
      <c r="A2299" s="59" t="s">
        <v>9325</v>
      </c>
      <c r="B2299" s="60" t="s">
        <v>9326</v>
      </c>
      <c r="C2299" s="60" t="s">
        <v>9326</v>
      </c>
      <c r="D2299" s="60" t="s">
        <v>9327</v>
      </c>
      <c r="E2299" s="61" t="s">
        <v>2361</v>
      </c>
      <c r="F2299" s="60" t="s">
        <v>2362</v>
      </c>
      <c r="G2299" s="62" t="s">
        <v>3154</v>
      </c>
      <c r="H2299" s="63" t="s">
        <v>2763</v>
      </c>
      <c r="I2299" s="64" t="s">
        <v>2764</v>
      </c>
      <c r="J2299" s="63" t="s">
        <v>2765</v>
      </c>
      <c r="K2299" s="65" t="s">
        <v>324</v>
      </c>
      <c r="L2299" s="66">
        <v>2296</v>
      </c>
      <c r="M2299" s="32" t="s">
        <v>9328</v>
      </c>
      <c r="N2299" s="32" t="s">
        <v>2370</v>
      </c>
    </row>
    <row r="2300" spans="1:14" ht="18" customHeight="1" x14ac:dyDescent="0.25">
      <c r="A2300" s="53" t="s">
        <v>9329</v>
      </c>
      <c r="B2300" s="54" t="s">
        <v>9330</v>
      </c>
      <c r="C2300" s="54" t="s">
        <v>9330</v>
      </c>
      <c r="D2300" s="54" t="s">
        <v>9327</v>
      </c>
      <c r="E2300" s="55" t="s">
        <v>2361</v>
      </c>
      <c r="F2300" s="54" t="s">
        <v>2362</v>
      </c>
      <c r="G2300" s="67" t="s">
        <v>3154</v>
      </c>
      <c r="H2300" s="68" t="s">
        <v>2763</v>
      </c>
      <c r="I2300" s="69" t="s">
        <v>2764</v>
      </c>
      <c r="J2300" s="68" t="s">
        <v>2765</v>
      </c>
      <c r="K2300" s="57" t="s">
        <v>324</v>
      </c>
      <c r="L2300" s="58">
        <v>2297</v>
      </c>
      <c r="M2300" s="32" t="s">
        <v>9331</v>
      </c>
      <c r="N2300" s="32" t="s">
        <v>2370</v>
      </c>
    </row>
    <row r="2301" spans="1:14" ht="18" customHeight="1" x14ac:dyDescent="0.25">
      <c r="A2301" s="59" t="s">
        <v>9332</v>
      </c>
      <c r="B2301" s="60" t="s">
        <v>9333</v>
      </c>
      <c r="C2301" s="60" t="s">
        <v>9333</v>
      </c>
      <c r="D2301" s="60" t="s">
        <v>9327</v>
      </c>
      <c r="E2301" s="61" t="s">
        <v>2361</v>
      </c>
      <c r="F2301" s="60" t="s">
        <v>2362</v>
      </c>
      <c r="G2301" s="62" t="s">
        <v>3154</v>
      </c>
      <c r="H2301" s="63" t="s">
        <v>2763</v>
      </c>
      <c r="I2301" s="64" t="s">
        <v>2764</v>
      </c>
      <c r="J2301" s="63" t="s">
        <v>2765</v>
      </c>
      <c r="K2301" s="65" t="s">
        <v>324</v>
      </c>
      <c r="L2301" s="66">
        <v>2298</v>
      </c>
      <c r="M2301" s="32" t="s">
        <v>9334</v>
      </c>
      <c r="N2301" s="32" t="s">
        <v>2370</v>
      </c>
    </row>
    <row r="2302" spans="1:14" ht="18" customHeight="1" x14ac:dyDescent="0.25">
      <c r="A2302" s="72" t="s">
        <v>2361</v>
      </c>
      <c r="B2302" s="54" t="s">
        <v>2362</v>
      </c>
      <c r="C2302" s="55"/>
      <c r="D2302" s="55"/>
      <c r="E2302" s="55" t="s">
        <v>2361</v>
      </c>
      <c r="F2302" s="54" t="s">
        <v>2362</v>
      </c>
      <c r="G2302" s="67"/>
      <c r="H2302" s="68"/>
      <c r="I2302" s="69"/>
      <c r="J2302" s="68"/>
      <c r="K2302" s="57" t="s">
        <v>2740</v>
      </c>
      <c r="L2302" s="58">
        <v>2299</v>
      </c>
      <c r="M2302" s="32" t="s">
        <v>2370</v>
      </c>
      <c r="N2302" s="32" t="s">
        <v>2370</v>
      </c>
    </row>
    <row r="2303" spans="1:14" ht="18" customHeight="1" x14ac:dyDescent="0.25">
      <c r="A2303" s="59" t="s">
        <v>9335</v>
      </c>
      <c r="B2303" s="60" t="s">
        <v>9336</v>
      </c>
      <c r="C2303" s="60" t="s">
        <v>9336</v>
      </c>
      <c r="D2303" s="60" t="s">
        <v>3545</v>
      </c>
      <c r="E2303" s="61" t="s">
        <v>2366</v>
      </c>
      <c r="F2303" s="60" t="s">
        <v>2367</v>
      </c>
      <c r="G2303" s="62" t="s">
        <v>2762</v>
      </c>
      <c r="H2303" s="63" t="s">
        <v>2763</v>
      </c>
      <c r="I2303" s="64" t="s">
        <v>2764</v>
      </c>
      <c r="J2303" s="63" t="s">
        <v>2765</v>
      </c>
      <c r="K2303" s="65" t="s">
        <v>324</v>
      </c>
      <c r="L2303" s="66">
        <v>2300</v>
      </c>
      <c r="M2303" s="32" t="s">
        <v>9337</v>
      </c>
      <c r="N2303" s="32" t="s">
        <v>2375</v>
      </c>
    </row>
    <row r="2304" spans="1:14" ht="18" customHeight="1" x14ac:dyDescent="0.25">
      <c r="A2304" s="53" t="s">
        <v>9338</v>
      </c>
      <c r="B2304" s="54" t="s">
        <v>9339</v>
      </c>
      <c r="C2304" s="54" t="s">
        <v>9339</v>
      </c>
      <c r="D2304" s="54" t="s">
        <v>2761</v>
      </c>
      <c r="E2304" s="55" t="s">
        <v>2366</v>
      </c>
      <c r="F2304" s="54" t="s">
        <v>2367</v>
      </c>
      <c r="G2304" s="67" t="s">
        <v>2762</v>
      </c>
      <c r="H2304" s="68" t="s">
        <v>2763</v>
      </c>
      <c r="I2304" s="69" t="s">
        <v>2764</v>
      </c>
      <c r="J2304" s="68" t="s">
        <v>2765</v>
      </c>
      <c r="K2304" s="57" t="s">
        <v>324</v>
      </c>
      <c r="L2304" s="58">
        <v>2301</v>
      </c>
      <c r="M2304" s="32" t="s">
        <v>9340</v>
      </c>
      <c r="N2304" s="32" t="s">
        <v>2375</v>
      </c>
    </row>
    <row r="2305" spans="1:14" ht="18" customHeight="1" x14ac:dyDescent="0.25">
      <c r="A2305" s="59" t="s">
        <v>9341</v>
      </c>
      <c r="B2305" s="60" t="s">
        <v>3904</v>
      </c>
      <c r="C2305" s="60" t="s">
        <v>3904</v>
      </c>
      <c r="D2305" s="60" t="s">
        <v>2761</v>
      </c>
      <c r="E2305" s="61" t="s">
        <v>2366</v>
      </c>
      <c r="F2305" s="60" t="s">
        <v>2367</v>
      </c>
      <c r="G2305" s="62" t="s">
        <v>2762</v>
      </c>
      <c r="H2305" s="63" t="s">
        <v>2763</v>
      </c>
      <c r="I2305" s="64" t="s">
        <v>2764</v>
      </c>
      <c r="J2305" s="63" t="s">
        <v>2765</v>
      </c>
      <c r="K2305" s="65" t="s">
        <v>324</v>
      </c>
      <c r="L2305" s="66">
        <v>2302</v>
      </c>
      <c r="M2305" s="32" t="s">
        <v>9342</v>
      </c>
      <c r="N2305" s="32" t="s">
        <v>2375</v>
      </c>
    </row>
    <row r="2306" spans="1:14" ht="18" customHeight="1" x14ac:dyDescent="0.25">
      <c r="A2306" s="53" t="s">
        <v>9343</v>
      </c>
      <c r="B2306" s="54" t="s">
        <v>9344</v>
      </c>
      <c r="C2306" s="54" t="s">
        <v>9344</v>
      </c>
      <c r="D2306" s="54" t="s">
        <v>2761</v>
      </c>
      <c r="E2306" s="55" t="s">
        <v>2366</v>
      </c>
      <c r="F2306" s="54" t="s">
        <v>2367</v>
      </c>
      <c r="G2306" s="67" t="s">
        <v>2762</v>
      </c>
      <c r="H2306" s="68" t="s">
        <v>2763</v>
      </c>
      <c r="I2306" s="69" t="s">
        <v>2764</v>
      </c>
      <c r="J2306" s="68" t="s">
        <v>2765</v>
      </c>
      <c r="K2306" s="57" t="s">
        <v>324</v>
      </c>
      <c r="L2306" s="58">
        <v>2303</v>
      </c>
      <c r="M2306" s="32" t="s">
        <v>9345</v>
      </c>
      <c r="N2306" s="32" t="s">
        <v>2375</v>
      </c>
    </row>
    <row r="2307" spans="1:14" ht="18" customHeight="1" x14ac:dyDescent="0.25">
      <c r="A2307" s="59" t="s">
        <v>9346</v>
      </c>
      <c r="B2307" s="60" t="s">
        <v>9347</v>
      </c>
      <c r="C2307" s="60" t="s">
        <v>9347</v>
      </c>
      <c r="D2307" s="60" t="s">
        <v>2761</v>
      </c>
      <c r="E2307" s="61" t="s">
        <v>2366</v>
      </c>
      <c r="F2307" s="60" t="s">
        <v>2367</v>
      </c>
      <c r="G2307" s="62" t="s">
        <v>2762</v>
      </c>
      <c r="H2307" s="63" t="s">
        <v>2763</v>
      </c>
      <c r="I2307" s="64" t="s">
        <v>2764</v>
      </c>
      <c r="J2307" s="63" t="s">
        <v>2765</v>
      </c>
      <c r="K2307" s="65" t="s">
        <v>324</v>
      </c>
      <c r="L2307" s="66">
        <v>2304</v>
      </c>
      <c r="M2307" s="32" t="s">
        <v>9348</v>
      </c>
      <c r="N2307" s="32" t="s">
        <v>2375</v>
      </c>
    </row>
    <row r="2308" spans="1:14" ht="18" customHeight="1" x14ac:dyDescent="0.25">
      <c r="A2308" s="53" t="s">
        <v>9349</v>
      </c>
      <c r="B2308" s="54" t="s">
        <v>9350</v>
      </c>
      <c r="C2308" s="54" t="s">
        <v>9350</v>
      </c>
      <c r="D2308" s="54" t="s">
        <v>2761</v>
      </c>
      <c r="E2308" s="55" t="s">
        <v>2366</v>
      </c>
      <c r="F2308" s="54" t="s">
        <v>2367</v>
      </c>
      <c r="G2308" s="67" t="s">
        <v>2762</v>
      </c>
      <c r="H2308" s="68" t="s">
        <v>2763</v>
      </c>
      <c r="I2308" s="69" t="s">
        <v>2764</v>
      </c>
      <c r="J2308" s="68" t="s">
        <v>2765</v>
      </c>
      <c r="K2308" s="57" t="s">
        <v>324</v>
      </c>
      <c r="L2308" s="58">
        <v>2305</v>
      </c>
      <c r="M2308" s="32" t="s">
        <v>9351</v>
      </c>
      <c r="N2308" s="32" t="s">
        <v>2375</v>
      </c>
    </row>
    <row r="2309" spans="1:14" ht="18" customHeight="1" x14ac:dyDescent="0.25">
      <c r="A2309" s="59" t="s">
        <v>9352</v>
      </c>
      <c r="B2309" s="60" t="s">
        <v>9353</v>
      </c>
      <c r="C2309" s="60" t="s">
        <v>9353</v>
      </c>
      <c r="D2309" s="60" t="s">
        <v>2761</v>
      </c>
      <c r="E2309" s="61" t="s">
        <v>2366</v>
      </c>
      <c r="F2309" s="60" t="s">
        <v>2367</v>
      </c>
      <c r="G2309" s="62" t="s">
        <v>2762</v>
      </c>
      <c r="H2309" s="63" t="s">
        <v>2763</v>
      </c>
      <c r="I2309" s="64" t="s">
        <v>2764</v>
      </c>
      <c r="J2309" s="63" t="s">
        <v>2765</v>
      </c>
      <c r="K2309" s="65" t="s">
        <v>324</v>
      </c>
      <c r="L2309" s="66">
        <v>2306</v>
      </c>
      <c r="M2309" s="32" t="s">
        <v>9354</v>
      </c>
      <c r="N2309" s="32" t="s">
        <v>2375</v>
      </c>
    </row>
    <row r="2310" spans="1:14" ht="18" customHeight="1" x14ac:dyDescent="0.25">
      <c r="A2310" s="53" t="s">
        <v>9355</v>
      </c>
      <c r="B2310" s="54" t="s">
        <v>9356</v>
      </c>
      <c r="C2310" s="54" t="s">
        <v>9356</v>
      </c>
      <c r="D2310" s="54" t="s">
        <v>2761</v>
      </c>
      <c r="E2310" s="55" t="s">
        <v>2366</v>
      </c>
      <c r="F2310" s="54" t="s">
        <v>2367</v>
      </c>
      <c r="G2310" s="67" t="s">
        <v>2762</v>
      </c>
      <c r="H2310" s="68" t="s">
        <v>2763</v>
      </c>
      <c r="I2310" s="69" t="s">
        <v>2764</v>
      </c>
      <c r="J2310" s="68" t="s">
        <v>2765</v>
      </c>
      <c r="K2310" s="57" t="s">
        <v>324</v>
      </c>
      <c r="L2310" s="58">
        <v>2307</v>
      </c>
      <c r="M2310" s="32" t="s">
        <v>9357</v>
      </c>
      <c r="N2310" s="32" t="s">
        <v>2375</v>
      </c>
    </row>
    <row r="2311" spans="1:14" ht="18" customHeight="1" x14ac:dyDescent="0.25">
      <c r="A2311" s="59" t="s">
        <v>9358</v>
      </c>
      <c r="B2311" s="60" t="s">
        <v>9359</v>
      </c>
      <c r="C2311" s="60" t="s">
        <v>9359</v>
      </c>
      <c r="D2311" s="60" t="s">
        <v>2761</v>
      </c>
      <c r="E2311" s="61" t="s">
        <v>2366</v>
      </c>
      <c r="F2311" s="60" t="s">
        <v>2367</v>
      </c>
      <c r="G2311" s="62" t="s">
        <v>2762</v>
      </c>
      <c r="H2311" s="63" t="s">
        <v>2763</v>
      </c>
      <c r="I2311" s="64" t="s">
        <v>2764</v>
      </c>
      <c r="J2311" s="63" t="s">
        <v>2765</v>
      </c>
      <c r="K2311" s="65" t="s">
        <v>324</v>
      </c>
      <c r="L2311" s="66">
        <v>2308</v>
      </c>
      <c r="M2311" s="32" t="s">
        <v>9360</v>
      </c>
      <c r="N2311" s="32" t="s">
        <v>2375</v>
      </c>
    </row>
    <row r="2312" spans="1:14" ht="18" customHeight="1" x14ac:dyDescent="0.25">
      <c r="A2312" s="53" t="s">
        <v>9361</v>
      </c>
      <c r="B2312" s="54" t="s">
        <v>9362</v>
      </c>
      <c r="C2312" s="54" t="s">
        <v>9362</v>
      </c>
      <c r="D2312" s="54" t="s">
        <v>2761</v>
      </c>
      <c r="E2312" s="55" t="s">
        <v>2366</v>
      </c>
      <c r="F2312" s="54" t="s">
        <v>2367</v>
      </c>
      <c r="G2312" s="67" t="s">
        <v>2762</v>
      </c>
      <c r="H2312" s="68" t="s">
        <v>2763</v>
      </c>
      <c r="I2312" s="69" t="s">
        <v>2764</v>
      </c>
      <c r="J2312" s="68" t="s">
        <v>2765</v>
      </c>
      <c r="K2312" s="57" t="s">
        <v>324</v>
      </c>
      <c r="L2312" s="58">
        <v>2309</v>
      </c>
      <c r="M2312" s="32" t="s">
        <v>9363</v>
      </c>
      <c r="N2312" s="32" t="s">
        <v>2375</v>
      </c>
    </row>
    <row r="2313" spans="1:14" ht="18" customHeight="1" x14ac:dyDescent="0.25">
      <c r="A2313" s="59" t="s">
        <v>9364</v>
      </c>
      <c r="B2313" s="60" t="s">
        <v>9365</v>
      </c>
      <c r="C2313" s="60" t="s">
        <v>9365</v>
      </c>
      <c r="D2313" s="60" t="s">
        <v>2761</v>
      </c>
      <c r="E2313" s="61" t="s">
        <v>2366</v>
      </c>
      <c r="F2313" s="60" t="s">
        <v>2367</v>
      </c>
      <c r="G2313" s="62" t="s">
        <v>2762</v>
      </c>
      <c r="H2313" s="63" t="s">
        <v>2763</v>
      </c>
      <c r="I2313" s="64" t="s">
        <v>2764</v>
      </c>
      <c r="J2313" s="63" t="s">
        <v>2765</v>
      </c>
      <c r="K2313" s="65" t="s">
        <v>324</v>
      </c>
      <c r="L2313" s="66">
        <v>2310</v>
      </c>
      <c r="M2313" s="32" t="s">
        <v>9366</v>
      </c>
      <c r="N2313" s="32" t="s">
        <v>2375</v>
      </c>
    </row>
    <row r="2314" spans="1:14" ht="18" customHeight="1" x14ac:dyDescent="0.25">
      <c r="A2314" s="53" t="s">
        <v>9367</v>
      </c>
      <c r="B2314" s="54" t="s">
        <v>9368</v>
      </c>
      <c r="C2314" s="54" t="s">
        <v>9368</v>
      </c>
      <c r="D2314" s="54" t="s">
        <v>2761</v>
      </c>
      <c r="E2314" s="55" t="s">
        <v>2366</v>
      </c>
      <c r="F2314" s="54" t="s">
        <v>2367</v>
      </c>
      <c r="G2314" s="67" t="s">
        <v>2762</v>
      </c>
      <c r="H2314" s="68" t="s">
        <v>2763</v>
      </c>
      <c r="I2314" s="69" t="s">
        <v>2764</v>
      </c>
      <c r="J2314" s="68" t="s">
        <v>2765</v>
      </c>
      <c r="K2314" s="57" t="s">
        <v>324</v>
      </c>
      <c r="L2314" s="58">
        <v>2311</v>
      </c>
      <c r="M2314" s="32" t="s">
        <v>9369</v>
      </c>
      <c r="N2314" s="32" t="s">
        <v>2375</v>
      </c>
    </row>
    <row r="2315" spans="1:14" ht="18" customHeight="1" x14ac:dyDescent="0.25">
      <c r="A2315" s="59" t="s">
        <v>9370</v>
      </c>
      <c r="B2315" s="60" t="s">
        <v>9371</v>
      </c>
      <c r="C2315" s="60" t="s">
        <v>9371</v>
      </c>
      <c r="D2315" s="60" t="s">
        <v>2761</v>
      </c>
      <c r="E2315" s="61" t="s">
        <v>2366</v>
      </c>
      <c r="F2315" s="60" t="s">
        <v>2367</v>
      </c>
      <c r="G2315" s="62" t="s">
        <v>2762</v>
      </c>
      <c r="H2315" s="63" t="s">
        <v>2763</v>
      </c>
      <c r="I2315" s="64" t="s">
        <v>2764</v>
      </c>
      <c r="J2315" s="63" t="s">
        <v>2765</v>
      </c>
      <c r="K2315" s="65" t="s">
        <v>324</v>
      </c>
      <c r="L2315" s="66">
        <v>2312</v>
      </c>
      <c r="M2315" s="32" t="s">
        <v>9372</v>
      </c>
      <c r="N2315" s="32" t="s">
        <v>2375</v>
      </c>
    </row>
    <row r="2316" spans="1:14" ht="18" customHeight="1" x14ac:dyDescent="0.25">
      <c r="A2316" s="53" t="s">
        <v>9373</v>
      </c>
      <c r="B2316" s="54" t="s">
        <v>9374</v>
      </c>
      <c r="C2316" s="54" t="s">
        <v>9374</v>
      </c>
      <c r="D2316" s="54" t="s">
        <v>2761</v>
      </c>
      <c r="E2316" s="55" t="s">
        <v>2366</v>
      </c>
      <c r="F2316" s="54" t="s">
        <v>2367</v>
      </c>
      <c r="G2316" s="67" t="s">
        <v>2762</v>
      </c>
      <c r="H2316" s="68" t="s">
        <v>2763</v>
      </c>
      <c r="I2316" s="69" t="s">
        <v>2764</v>
      </c>
      <c r="J2316" s="68" t="s">
        <v>2765</v>
      </c>
      <c r="K2316" s="57" t="s">
        <v>324</v>
      </c>
      <c r="L2316" s="58">
        <v>2313</v>
      </c>
      <c r="M2316" s="32" t="s">
        <v>9375</v>
      </c>
      <c r="N2316" s="32" t="s">
        <v>2375</v>
      </c>
    </row>
    <row r="2317" spans="1:14" ht="18" customHeight="1" x14ac:dyDescent="0.25">
      <c r="A2317" s="59" t="s">
        <v>9376</v>
      </c>
      <c r="B2317" s="60" t="s">
        <v>9377</v>
      </c>
      <c r="C2317" s="60" t="s">
        <v>9377</v>
      </c>
      <c r="D2317" s="60" t="s">
        <v>2761</v>
      </c>
      <c r="E2317" s="61" t="s">
        <v>2366</v>
      </c>
      <c r="F2317" s="60" t="s">
        <v>2367</v>
      </c>
      <c r="G2317" s="62" t="s">
        <v>2762</v>
      </c>
      <c r="H2317" s="63" t="s">
        <v>2763</v>
      </c>
      <c r="I2317" s="64" t="s">
        <v>2764</v>
      </c>
      <c r="J2317" s="63" t="s">
        <v>2765</v>
      </c>
      <c r="K2317" s="65" t="s">
        <v>324</v>
      </c>
      <c r="L2317" s="66">
        <v>2314</v>
      </c>
      <c r="M2317" s="32" t="s">
        <v>9378</v>
      </c>
      <c r="N2317" s="32" t="s">
        <v>2375</v>
      </c>
    </row>
    <row r="2318" spans="1:14" ht="18" customHeight="1" x14ac:dyDescent="0.25">
      <c r="A2318" s="53" t="s">
        <v>9379</v>
      </c>
      <c r="B2318" s="54" t="s">
        <v>5501</v>
      </c>
      <c r="C2318" s="54" t="s">
        <v>5501</v>
      </c>
      <c r="D2318" s="54" t="s">
        <v>2761</v>
      </c>
      <c r="E2318" s="55" t="s">
        <v>2366</v>
      </c>
      <c r="F2318" s="54" t="s">
        <v>2367</v>
      </c>
      <c r="G2318" s="67" t="s">
        <v>2762</v>
      </c>
      <c r="H2318" s="68" t="s">
        <v>2763</v>
      </c>
      <c r="I2318" s="69" t="s">
        <v>2764</v>
      </c>
      <c r="J2318" s="68" t="s">
        <v>2765</v>
      </c>
      <c r="K2318" s="57" t="s">
        <v>324</v>
      </c>
      <c r="L2318" s="58">
        <v>2315</v>
      </c>
      <c r="M2318" s="32" t="s">
        <v>9380</v>
      </c>
      <c r="N2318" s="32" t="s">
        <v>2375</v>
      </c>
    </row>
    <row r="2319" spans="1:14" ht="18" customHeight="1" x14ac:dyDescent="0.25">
      <c r="A2319" s="59" t="s">
        <v>9381</v>
      </c>
      <c r="B2319" s="60" t="s">
        <v>9382</v>
      </c>
      <c r="C2319" s="60" t="s">
        <v>9382</v>
      </c>
      <c r="D2319" s="60" t="s">
        <v>2761</v>
      </c>
      <c r="E2319" s="61" t="s">
        <v>2366</v>
      </c>
      <c r="F2319" s="60" t="s">
        <v>2367</v>
      </c>
      <c r="G2319" s="62" t="s">
        <v>2762</v>
      </c>
      <c r="H2319" s="63" t="s">
        <v>2763</v>
      </c>
      <c r="I2319" s="64" t="s">
        <v>2764</v>
      </c>
      <c r="J2319" s="63" t="s">
        <v>2765</v>
      </c>
      <c r="K2319" s="65" t="s">
        <v>324</v>
      </c>
      <c r="L2319" s="66">
        <v>2316</v>
      </c>
      <c r="M2319" s="32" t="s">
        <v>9383</v>
      </c>
      <c r="N2319" s="32" t="s">
        <v>2375</v>
      </c>
    </row>
    <row r="2320" spans="1:14" ht="18" customHeight="1" x14ac:dyDescent="0.25">
      <c r="A2320" s="53" t="s">
        <v>9384</v>
      </c>
      <c r="B2320" s="54" t="s">
        <v>9385</v>
      </c>
      <c r="C2320" s="54" t="s">
        <v>9385</v>
      </c>
      <c r="D2320" s="54" t="s">
        <v>2761</v>
      </c>
      <c r="E2320" s="55" t="s">
        <v>2366</v>
      </c>
      <c r="F2320" s="54" t="s">
        <v>2367</v>
      </c>
      <c r="G2320" s="67" t="s">
        <v>2762</v>
      </c>
      <c r="H2320" s="68" t="s">
        <v>2763</v>
      </c>
      <c r="I2320" s="69" t="s">
        <v>2764</v>
      </c>
      <c r="J2320" s="68" t="s">
        <v>2765</v>
      </c>
      <c r="K2320" s="57" t="s">
        <v>324</v>
      </c>
      <c r="L2320" s="58">
        <v>2317</v>
      </c>
      <c r="M2320" s="32" t="s">
        <v>9386</v>
      </c>
      <c r="N2320" s="32" t="s">
        <v>2375</v>
      </c>
    </row>
    <row r="2321" spans="1:14" ht="18" customHeight="1" x14ac:dyDescent="0.25">
      <c r="A2321" s="59" t="s">
        <v>9387</v>
      </c>
      <c r="B2321" s="60" t="s">
        <v>9388</v>
      </c>
      <c r="C2321" s="60" t="s">
        <v>9388</v>
      </c>
      <c r="D2321" s="60" t="s">
        <v>2761</v>
      </c>
      <c r="E2321" s="61" t="s">
        <v>2366</v>
      </c>
      <c r="F2321" s="60" t="s">
        <v>2367</v>
      </c>
      <c r="G2321" s="62" t="s">
        <v>2762</v>
      </c>
      <c r="H2321" s="63" t="s">
        <v>2763</v>
      </c>
      <c r="I2321" s="64" t="s">
        <v>2764</v>
      </c>
      <c r="J2321" s="63" t="s">
        <v>2765</v>
      </c>
      <c r="K2321" s="65" t="s">
        <v>324</v>
      </c>
      <c r="L2321" s="66">
        <v>2318</v>
      </c>
      <c r="M2321" s="32" t="s">
        <v>9389</v>
      </c>
      <c r="N2321" s="32" t="s">
        <v>2375</v>
      </c>
    </row>
    <row r="2322" spans="1:14" ht="18" customHeight="1" x14ac:dyDescent="0.25">
      <c r="A2322" s="53" t="s">
        <v>9390</v>
      </c>
      <c r="B2322" s="54" t="s">
        <v>9391</v>
      </c>
      <c r="C2322" s="54" t="s">
        <v>9391</v>
      </c>
      <c r="D2322" s="54" t="s">
        <v>2761</v>
      </c>
      <c r="E2322" s="55" t="s">
        <v>2366</v>
      </c>
      <c r="F2322" s="54" t="s">
        <v>2367</v>
      </c>
      <c r="G2322" s="67" t="s">
        <v>2762</v>
      </c>
      <c r="H2322" s="68" t="s">
        <v>2763</v>
      </c>
      <c r="I2322" s="69" t="s">
        <v>2764</v>
      </c>
      <c r="J2322" s="68" t="s">
        <v>2765</v>
      </c>
      <c r="K2322" s="57" t="s">
        <v>324</v>
      </c>
      <c r="L2322" s="58">
        <v>2319</v>
      </c>
      <c r="M2322" s="32" t="s">
        <v>9392</v>
      </c>
      <c r="N2322" s="32" t="s">
        <v>2375</v>
      </c>
    </row>
    <row r="2323" spans="1:14" ht="18" customHeight="1" x14ac:dyDescent="0.25">
      <c r="A2323" s="59" t="s">
        <v>9393</v>
      </c>
      <c r="B2323" s="60" t="s">
        <v>5504</v>
      </c>
      <c r="C2323" s="60" t="s">
        <v>5504</v>
      </c>
      <c r="D2323" s="60" t="s">
        <v>2761</v>
      </c>
      <c r="E2323" s="61" t="s">
        <v>2366</v>
      </c>
      <c r="F2323" s="60" t="s">
        <v>2367</v>
      </c>
      <c r="G2323" s="62" t="s">
        <v>2762</v>
      </c>
      <c r="H2323" s="63" t="s">
        <v>2763</v>
      </c>
      <c r="I2323" s="64" t="s">
        <v>2764</v>
      </c>
      <c r="J2323" s="63" t="s">
        <v>2765</v>
      </c>
      <c r="K2323" s="65" t="s">
        <v>324</v>
      </c>
      <c r="L2323" s="66">
        <v>2320</v>
      </c>
      <c r="M2323" s="32" t="s">
        <v>9394</v>
      </c>
      <c r="N2323" s="32" t="s">
        <v>2375</v>
      </c>
    </row>
    <row r="2324" spans="1:14" ht="18" customHeight="1" x14ac:dyDescent="0.25">
      <c r="A2324" s="53" t="s">
        <v>9395</v>
      </c>
      <c r="B2324" s="54" t="s">
        <v>9396</v>
      </c>
      <c r="C2324" s="54" t="s">
        <v>9396</v>
      </c>
      <c r="D2324" s="54" t="s">
        <v>4628</v>
      </c>
      <c r="E2324" s="55" t="s">
        <v>2366</v>
      </c>
      <c r="F2324" s="54" t="s">
        <v>2367</v>
      </c>
      <c r="G2324" s="67" t="s">
        <v>2762</v>
      </c>
      <c r="H2324" s="68" t="s">
        <v>2763</v>
      </c>
      <c r="I2324" s="69" t="s">
        <v>2764</v>
      </c>
      <c r="J2324" s="68" t="s">
        <v>2765</v>
      </c>
      <c r="K2324" s="57" t="s">
        <v>324</v>
      </c>
      <c r="L2324" s="58">
        <v>2321</v>
      </c>
      <c r="M2324" s="32" t="s">
        <v>9397</v>
      </c>
      <c r="N2324" s="32" t="s">
        <v>2375</v>
      </c>
    </row>
    <row r="2325" spans="1:14" ht="18" customHeight="1" x14ac:dyDescent="0.25">
      <c r="A2325" s="73" t="s">
        <v>2366</v>
      </c>
      <c r="B2325" s="60" t="s">
        <v>2367</v>
      </c>
      <c r="C2325" s="61"/>
      <c r="D2325" s="61"/>
      <c r="E2325" s="61" t="s">
        <v>2366</v>
      </c>
      <c r="F2325" s="60" t="s">
        <v>2367</v>
      </c>
      <c r="G2325" s="62"/>
      <c r="H2325" s="63"/>
      <c r="I2325" s="64"/>
      <c r="J2325" s="63"/>
      <c r="K2325" s="65" t="s">
        <v>2740</v>
      </c>
      <c r="L2325" s="66">
        <v>2322</v>
      </c>
      <c r="M2325" s="32" t="s">
        <v>2375</v>
      </c>
      <c r="N2325" s="32" t="s">
        <v>2375</v>
      </c>
    </row>
    <row r="2326" spans="1:14" ht="18" customHeight="1" x14ac:dyDescent="0.25">
      <c r="A2326" s="53" t="s">
        <v>9398</v>
      </c>
      <c r="B2326" s="54" t="s">
        <v>9399</v>
      </c>
      <c r="C2326" s="54" t="s">
        <v>9399</v>
      </c>
      <c r="D2326" s="54" t="s">
        <v>3759</v>
      </c>
      <c r="E2326" s="55" t="s">
        <v>2371</v>
      </c>
      <c r="F2326" s="54" t="s">
        <v>2372</v>
      </c>
      <c r="G2326" s="67" t="s">
        <v>3154</v>
      </c>
      <c r="H2326" s="68" t="s">
        <v>2763</v>
      </c>
      <c r="I2326" s="69" t="s">
        <v>2764</v>
      </c>
      <c r="J2326" s="68" t="s">
        <v>2765</v>
      </c>
      <c r="K2326" s="57" t="s">
        <v>324</v>
      </c>
      <c r="L2326" s="58">
        <v>2323</v>
      </c>
      <c r="M2326" s="32" t="s">
        <v>9400</v>
      </c>
      <c r="N2326" s="32" t="s">
        <v>2380</v>
      </c>
    </row>
    <row r="2327" spans="1:14" ht="18" customHeight="1" x14ac:dyDescent="0.25">
      <c r="A2327" s="59" t="s">
        <v>9401</v>
      </c>
      <c r="B2327" s="60" t="s">
        <v>9402</v>
      </c>
      <c r="C2327" s="60" t="s">
        <v>9402</v>
      </c>
      <c r="D2327" s="60" t="s">
        <v>3759</v>
      </c>
      <c r="E2327" s="61" t="s">
        <v>2371</v>
      </c>
      <c r="F2327" s="60" t="s">
        <v>2372</v>
      </c>
      <c r="G2327" s="62" t="s">
        <v>3154</v>
      </c>
      <c r="H2327" s="63" t="s">
        <v>2763</v>
      </c>
      <c r="I2327" s="64" t="s">
        <v>2764</v>
      </c>
      <c r="J2327" s="63" t="s">
        <v>2765</v>
      </c>
      <c r="K2327" s="65" t="s">
        <v>324</v>
      </c>
      <c r="L2327" s="66">
        <v>2324</v>
      </c>
      <c r="M2327" s="32" t="s">
        <v>9403</v>
      </c>
      <c r="N2327" s="32" t="s">
        <v>2380</v>
      </c>
    </row>
    <row r="2328" spans="1:14" ht="18" customHeight="1" x14ac:dyDescent="0.25">
      <c r="A2328" s="53" t="s">
        <v>9404</v>
      </c>
      <c r="B2328" s="54" t="s">
        <v>3904</v>
      </c>
      <c r="C2328" s="54" t="s">
        <v>3904</v>
      </c>
      <c r="D2328" s="54" t="s">
        <v>3759</v>
      </c>
      <c r="E2328" s="55" t="s">
        <v>2371</v>
      </c>
      <c r="F2328" s="54" t="s">
        <v>2372</v>
      </c>
      <c r="G2328" s="67" t="s">
        <v>3154</v>
      </c>
      <c r="H2328" s="68" t="s">
        <v>2763</v>
      </c>
      <c r="I2328" s="69" t="s">
        <v>2764</v>
      </c>
      <c r="J2328" s="68" t="s">
        <v>2765</v>
      </c>
      <c r="K2328" s="57" t="s">
        <v>324</v>
      </c>
      <c r="L2328" s="58">
        <v>2325</v>
      </c>
      <c r="M2328" s="32" t="s">
        <v>9405</v>
      </c>
      <c r="N2328" s="32" t="s">
        <v>2380</v>
      </c>
    </row>
    <row r="2329" spans="1:14" ht="18" customHeight="1" x14ac:dyDescent="0.25">
      <c r="A2329" s="59" t="s">
        <v>9406</v>
      </c>
      <c r="B2329" s="60" t="s">
        <v>9407</v>
      </c>
      <c r="C2329" s="60" t="s">
        <v>9407</v>
      </c>
      <c r="D2329" s="60" t="s">
        <v>3759</v>
      </c>
      <c r="E2329" s="61" t="s">
        <v>2371</v>
      </c>
      <c r="F2329" s="60" t="s">
        <v>2372</v>
      </c>
      <c r="G2329" s="62" t="s">
        <v>3154</v>
      </c>
      <c r="H2329" s="63" t="s">
        <v>2763</v>
      </c>
      <c r="I2329" s="64" t="s">
        <v>2764</v>
      </c>
      <c r="J2329" s="63" t="s">
        <v>2765</v>
      </c>
      <c r="K2329" s="65" t="s">
        <v>324</v>
      </c>
      <c r="L2329" s="66">
        <v>2326</v>
      </c>
      <c r="M2329" s="32" t="s">
        <v>9408</v>
      </c>
      <c r="N2329" s="32" t="s">
        <v>2380</v>
      </c>
    </row>
    <row r="2330" spans="1:14" ht="18" customHeight="1" x14ac:dyDescent="0.25">
      <c r="A2330" s="53" t="s">
        <v>9409</v>
      </c>
      <c r="B2330" s="54" t="s">
        <v>9410</v>
      </c>
      <c r="C2330" s="54" t="s">
        <v>9410</v>
      </c>
      <c r="D2330" s="54" t="s">
        <v>3759</v>
      </c>
      <c r="E2330" s="55" t="s">
        <v>2371</v>
      </c>
      <c r="F2330" s="54" t="s">
        <v>2372</v>
      </c>
      <c r="G2330" s="67" t="s">
        <v>3154</v>
      </c>
      <c r="H2330" s="68" t="s">
        <v>2763</v>
      </c>
      <c r="I2330" s="69" t="s">
        <v>2764</v>
      </c>
      <c r="J2330" s="68" t="s">
        <v>2765</v>
      </c>
      <c r="K2330" s="57" t="s">
        <v>324</v>
      </c>
      <c r="L2330" s="58">
        <v>2327</v>
      </c>
      <c r="M2330" s="32" t="s">
        <v>9411</v>
      </c>
      <c r="N2330" s="32" t="s">
        <v>2380</v>
      </c>
    </row>
    <row r="2331" spans="1:14" ht="18" customHeight="1" x14ac:dyDescent="0.25">
      <c r="A2331" s="59" t="s">
        <v>9412</v>
      </c>
      <c r="B2331" s="60" t="s">
        <v>9413</v>
      </c>
      <c r="C2331" s="60" t="s">
        <v>9413</v>
      </c>
      <c r="D2331" s="60" t="s">
        <v>3759</v>
      </c>
      <c r="E2331" s="61" t="s">
        <v>2371</v>
      </c>
      <c r="F2331" s="60" t="s">
        <v>2372</v>
      </c>
      <c r="G2331" s="62" t="s">
        <v>3154</v>
      </c>
      <c r="H2331" s="63" t="s">
        <v>2763</v>
      </c>
      <c r="I2331" s="64" t="s">
        <v>2764</v>
      </c>
      <c r="J2331" s="63" t="s">
        <v>2765</v>
      </c>
      <c r="K2331" s="65" t="s">
        <v>324</v>
      </c>
      <c r="L2331" s="66">
        <v>2328</v>
      </c>
      <c r="M2331" s="32" t="s">
        <v>9414</v>
      </c>
      <c r="N2331" s="32" t="s">
        <v>2380</v>
      </c>
    </row>
    <row r="2332" spans="1:14" ht="18" customHeight="1" x14ac:dyDescent="0.25">
      <c r="A2332" s="53" t="s">
        <v>9415</v>
      </c>
      <c r="B2332" s="54" t="s">
        <v>9416</v>
      </c>
      <c r="C2332" s="54" t="s">
        <v>9416</v>
      </c>
      <c r="D2332" s="54" t="s">
        <v>3759</v>
      </c>
      <c r="E2332" s="55" t="s">
        <v>2371</v>
      </c>
      <c r="F2332" s="54" t="s">
        <v>2372</v>
      </c>
      <c r="G2332" s="67" t="s">
        <v>3154</v>
      </c>
      <c r="H2332" s="68" t="s">
        <v>2763</v>
      </c>
      <c r="I2332" s="69" t="s">
        <v>2764</v>
      </c>
      <c r="J2332" s="68" t="s">
        <v>2765</v>
      </c>
      <c r="K2332" s="57" t="s">
        <v>324</v>
      </c>
      <c r="L2332" s="58">
        <v>2329</v>
      </c>
      <c r="M2332" s="32" t="s">
        <v>9417</v>
      </c>
      <c r="N2332" s="32" t="s">
        <v>2380</v>
      </c>
    </row>
    <row r="2333" spans="1:14" ht="18" customHeight="1" x14ac:dyDescent="0.25">
      <c r="A2333" s="59" t="s">
        <v>9418</v>
      </c>
      <c r="B2333" s="60" t="s">
        <v>9419</v>
      </c>
      <c r="C2333" s="60" t="s">
        <v>9419</v>
      </c>
      <c r="D2333" s="60" t="s">
        <v>3759</v>
      </c>
      <c r="E2333" s="61" t="s">
        <v>2371</v>
      </c>
      <c r="F2333" s="60" t="s">
        <v>2372</v>
      </c>
      <c r="G2333" s="62" t="s">
        <v>3154</v>
      </c>
      <c r="H2333" s="63" t="s">
        <v>2763</v>
      </c>
      <c r="I2333" s="64" t="s">
        <v>2764</v>
      </c>
      <c r="J2333" s="63" t="s">
        <v>2765</v>
      </c>
      <c r="K2333" s="65" t="s">
        <v>324</v>
      </c>
      <c r="L2333" s="66">
        <v>2330</v>
      </c>
      <c r="M2333" s="32" t="s">
        <v>9420</v>
      </c>
      <c r="N2333" s="32" t="s">
        <v>2380</v>
      </c>
    </row>
    <row r="2334" spans="1:14" ht="18" customHeight="1" x14ac:dyDescent="0.25">
      <c r="A2334" s="53" t="s">
        <v>9421</v>
      </c>
      <c r="B2334" s="54" t="s">
        <v>9422</v>
      </c>
      <c r="C2334" s="54" t="s">
        <v>9422</v>
      </c>
      <c r="D2334" s="54" t="s">
        <v>3759</v>
      </c>
      <c r="E2334" s="55" t="s">
        <v>2371</v>
      </c>
      <c r="F2334" s="54" t="s">
        <v>2372</v>
      </c>
      <c r="G2334" s="67" t="s">
        <v>3154</v>
      </c>
      <c r="H2334" s="68" t="s">
        <v>2763</v>
      </c>
      <c r="I2334" s="69" t="s">
        <v>2764</v>
      </c>
      <c r="J2334" s="68" t="s">
        <v>2765</v>
      </c>
      <c r="K2334" s="57" t="s">
        <v>324</v>
      </c>
      <c r="L2334" s="58">
        <v>2331</v>
      </c>
      <c r="M2334" s="32" t="s">
        <v>9423</v>
      </c>
      <c r="N2334" s="32" t="s">
        <v>2380</v>
      </c>
    </row>
    <row r="2335" spans="1:14" ht="18" customHeight="1" x14ac:dyDescent="0.25">
      <c r="A2335" s="59" t="s">
        <v>9424</v>
      </c>
      <c r="B2335" s="60" t="s">
        <v>9425</v>
      </c>
      <c r="C2335" s="60" t="s">
        <v>9425</v>
      </c>
      <c r="D2335" s="60" t="s">
        <v>3759</v>
      </c>
      <c r="E2335" s="61" t="s">
        <v>2371</v>
      </c>
      <c r="F2335" s="60" t="s">
        <v>2372</v>
      </c>
      <c r="G2335" s="62" t="s">
        <v>3154</v>
      </c>
      <c r="H2335" s="63" t="s">
        <v>2763</v>
      </c>
      <c r="I2335" s="64" t="s">
        <v>2764</v>
      </c>
      <c r="J2335" s="63" t="s">
        <v>2765</v>
      </c>
      <c r="K2335" s="65" t="s">
        <v>324</v>
      </c>
      <c r="L2335" s="66">
        <v>2332</v>
      </c>
      <c r="M2335" s="32" t="s">
        <v>9426</v>
      </c>
      <c r="N2335" s="32" t="s">
        <v>2380</v>
      </c>
    </row>
    <row r="2336" spans="1:14" ht="18" customHeight="1" x14ac:dyDescent="0.25">
      <c r="A2336" s="53" t="s">
        <v>9427</v>
      </c>
      <c r="B2336" s="54" t="s">
        <v>9428</v>
      </c>
      <c r="C2336" s="54" t="s">
        <v>9428</v>
      </c>
      <c r="D2336" s="54" t="s">
        <v>3759</v>
      </c>
      <c r="E2336" s="55" t="s">
        <v>2371</v>
      </c>
      <c r="F2336" s="54" t="s">
        <v>2372</v>
      </c>
      <c r="G2336" s="67" t="s">
        <v>3154</v>
      </c>
      <c r="H2336" s="68" t="s">
        <v>2763</v>
      </c>
      <c r="I2336" s="69" t="s">
        <v>2764</v>
      </c>
      <c r="J2336" s="68" t="s">
        <v>2765</v>
      </c>
      <c r="K2336" s="57" t="s">
        <v>324</v>
      </c>
      <c r="L2336" s="58">
        <v>2333</v>
      </c>
      <c r="M2336" s="32" t="s">
        <v>9429</v>
      </c>
      <c r="N2336" s="32" t="s">
        <v>2380</v>
      </c>
    </row>
    <row r="2337" spans="1:14" ht="18" customHeight="1" x14ac:dyDescent="0.25">
      <c r="A2337" s="59" t="s">
        <v>9430</v>
      </c>
      <c r="B2337" s="60" t="s">
        <v>9431</v>
      </c>
      <c r="C2337" s="60" t="s">
        <v>9431</v>
      </c>
      <c r="D2337" s="60" t="s">
        <v>3759</v>
      </c>
      <c r="E2337" s="61" t="s">
        <v>2371</v>
      </c>
      <c r="F2337" s="60" t="s">
        <v>2372</v>
      </c>
      <c r="G2337" s="62" t="s">
        <v>3154</v>
      </c>
      <c r="H2337" s="63" t="s">
        <v>2763</v>
      </c>
      <c r="I2337" s="64" t="s">
        <v>2764</v>
      </c>
      <c r="J2337" s="63" t="s">
        <v>2765</v>
      </c>
      <c r="K2337" s="65" t="s">
        <v>324</v>
      </c>
      <c r="L2337" s="66">
        <v>2334</v>
      </c>
      <c r="M2337" s="32" t="s">
        <v>9432</v>
      </c>
      <c r="N2337" s="32" t="s">
        <v>2380</v>
      </c>
    </row>
    <row r="2338" spans="1:14" ht="18" customHeight="1" x14ac:dyDescent="0.25">
      <c r="A2338" s="53" t="s">
        <v>9433</v>
      </c>
      <c r="B2338" s="54" t="s">
        <v>9434</v>
      </c>
      <c r="C2338" s="54" t="s">
        <v>9434</v>
      </c>
      <c r="D2338" s="54" t="s">
        <v>3759</v>
      </c>
      <c r="E2338" s="55" t="s">
        <v>2371</v>
      </c>
      <c r="F2338" s="54" t="s">
        <v>2372</v>
      </c>
      <c r="G2338" s="67" t="s">
        <v>3154</v>
      </c>
      <c r="H2338" s="68" t="s">
        <v>2763</v>
      </c>
      <c r="I2338" s="69" t="s">
        <v>2764</v>
      </c>
      <c r="J2338" s="68" t="s">
        <v>2765</v>
      </c>
      <c r="K2338" s="57" t="s">
        <v>324</v>
      </c>
      <c r="L2338" s="58">
        <v>2335</v>
      </c>
      <c r="M2338" s="32" t="s">
        <v>9435</v>
      </c>
      <c r="N2338" s="32" t="s">
        <v>2380</v>
      </c>
    </row>
    <row r="2339" spans="1:14" ht="18" customHeight="1" x14ac:dyDescent="0.25">
      <c r="A2339" s="59" t="s">
        <v>9436</v>
      </c>
      <c r="B2339" s="60" t="s">
        <v>9437</v>
      </c>
      <c r="C2339" s="60" t="s">
        <v>9437</v>
      </c>
      <c r="D2339" s="60" t="s">
        <v>3759</v>
      </c>
      <c r="E2339" s="61" t="s">
        <v>2371</v>
      </c>
      <c r="F2339" s="60" t="s">
        <v>2372</v>
      </c>
      <c r="G2339" s="62" t="s">
        <v>3154</v>
      </c>
      <c r="H2339" s="63" t="s">
        <v>2763</v>
      </c>
      <c r="I2339" s="64" t="s">
        <v>2764</v>
      </c>
      <c r="J2339" s="63" t="s">
        <v>2765</v>
      </c>
      <c r="K2339" s="65" t="s">
        <v>324</v>
      </c>
      <c r="L2339" s="66">
        <v>2336</v>
      </c>
      <c r="M2339" s="32" t="s">
        <v>9438</v>
      </c>
      <c r="N2339" s="32" t="s">
        <v>2380</v>
      </c>
    </row>
    <row r="2340" spans="1:14" ht="18" customHeight="1" x14ac:dyDescent="0.25">
      <c r="A2340" s="53" t="s">
        <v>9439</v>
      </c>
      <c r="B2340" s="54" t="s">
        <v>9440</v>
      </c>
      <c r="C2340" s="54" t="s">
        <v>9440</v>
      </c>
      <c r="D2340" s="54" t="s">
        <v>3759</v>
      </c>
      <c r="E2340" s="55" t="s">
        <v>2371</v>
      </c>
      <c r="F2340" s="54" t="s">
        <v>2372</v>
      </c>
      <c r="G2340" s="67" t="s">
        <v>3154</v>
      </c>
      <c r="H2340" s="68" t="s">
        <v>2763</v>
      </c>
      <c r="I2340" s="69" t="s">
        <v>2764</v>
      </c>
      <c r="J2340" s="68" t="s">
        <v>2765</v>
      </c>
      <c r="K2340" s="57" t="s">
        <v>324</v>
      </c>
      <c r="L2340" s="58">
        <v>2337</v>
      </c>
      <c r="M2340" s="32" t="s">
        <v>9441</v>
      </c>
      <c r="N2340" s="32" t="s">
        <v>2380</v>
      </c>
    </row>
    <row r="2341" spans="1:14" ht="18" customHeight="1" x14ac:dyDescent="0.25">
      <c r="A2341" s="59" t="s">
        <v>9442</v>
      </c>
      <c r="B2341" s="60" t="s">
        <v>3191</v>
      </c>
      <c r="C2341" s="60" t="s">
        <v>3191</v>
      </c>
      <c r="D2341" s="60" t="s">
        <v>3759</v>
      </c>
      <c r="E2341" s="61" t="s">
        <v>2371</v>
      </c>
      <c r="F2341" s="60" t="s">
        <v>2372</v>
      </c>
      <c r="G2341" s="62" t="s">
        <v>3154</v>
      </c>
      <c r="H2341" s="63" t="s">
        <v>2763</v>
      </c>
      <c r="I2341" s="64" t="s">
        <v>2764</v>
      </c>
      <c r="J2341" s="63" t="s">
        <v>2765</v>
      </c>
      <c r="K2341" s="65" t="s">
        <v>324</v>
      </c>
      <c r="L2341" s="66">
        <v>2338</v>
      </c>
      <c r="M2341" s="32" t="s">
        <v>9443</v>
      </c>
      <c r="N2341" s="32" t="s">
        <v>2380</v>
      </c>
    </row>
    <row r="2342" spans="1:14" ht="18" customHeight="1" x14ac:dyDescent="0.25">
      <c r="A2342" s="53" t="s">
        <v>9444</v>
      </c>
      <c r="B2342" s="54" t="s">
        <v>9445</v>
      </c>
      <c r="C2342" s="54" t="s">
        <v>9445</v>
      </c>
      <c r="D2342" s="54" t="s">
        <v>3759</v>
      </c>
      <c r="E2342" s="55" t="s">
        <v>2371</v>
      </c>
      <c r="F2342" s="54" t="s">
        <v>2372</v>
      </c>
      <c r="G2342" s="67" t="s">
        <v>3154</v>
      </c>
      <c r="H2342" s="68" t="s">
        <v>2763</v>
      </c>
      <c r="I2342" s="69" t="s">
        <v>2764</v>
      </c>
      <c r="J2342" s="68" t="s">
        <v>2765</v>
      </c>
      <c r="K2342" s="57" t="s">
        <v>324</v>
      </c>
      <c r="L2342" s="58">
        <v>2339</v>
      </c>
      <c r="M2342" s="32" t="s">
        <v>9446</v>
      </c>
      <c r="N2342" s="32" t="s">
        <v>2380</v>
      </c>
    </row>
    <row r="2343" spans="1:14" ht="18" customHeight="1" x14ac:dyDescent="0.25">
      <c r="A2343" s="59" t="s">
        <v>9447</v>
      </c>
      <c r="B2343" s="60" t="s">
        <v>9448</v>
      </c>
      <c r="C2343" s="60" t="s">
        <v>9448</v>
      </c>
      <c r="D2343" s="60" t="s">
        <v>9449</v>
      </c>
      <c r="E2343" s="61" t="s">
        <v>2371</v>
      </c>
      <c r="F2343" s="60" t="s">
        <v>2372</v>
      </c>
      <c r="G2343" s="62" t="s">
        <v>3154</v>
      </c>
      <c r="H2343" s="63" t="s">
        <v>2763</v>
      </c>
      <c r="I2343" s="64" t="s">
        <v>2764</v>
      </c>
      <c r="J2343" s="63" t="s">
        <v>2765</v>
      </c>
      <c r="K2343" s="65" t="s">
        <v>324</v>
      </c>
      <c r="L2343" s="66">
        <v>2340</v>
      </c>
      <c r="M2343" s="32" t="s">
        <v>9450</v>
      </c>
      <c r="N2343" s="32" t="s">
        <v>2380</v>
      </c>
    </row>
    <row r="2344" spans="1:14" ht="18" customHeight="1" x14ac:dyDescent="0.25">
      <c r="A2344" s="72" t="s">
        <v>2371</v>
      </c>
      <c r="B2344" s="54" t="s">
        <v>2372</v>
      </c>
      <c r="C2344" s="55"/>
      <c r="D2344" s="55"/>
      <c r="E2344" s="55" t="s">
        <v>2371</v>
      </c>
      <c r="F2344" s="54" t="s">
        <v>2372</v>
      </c>
      <c r="G2344" s="67"/>
      <c r="H2344" s="68"/>
      <c r="I2344" s="69"/>
      <c r="J2344" s="68"/>
      <c r="K2344" s="57" t="s">
        <v>2740</v>
      </c>
      <c r="L2344" s="58">
        <v>2341</v>
      </c>
      <c r="M2344" s="32" t="s">
        <v>2380</v>
      </c>
      <c r="N2344" s="32" t="s">
        <v>2380</v>
      </c>
    </row>
    <row r="2345" spans="1:14" ht="18" customHeight="1" x14ac:dyDescent="0.25">
      <c r="A2345" s="59" t="s">
        <v>9451</v>
      </c>
      <c r="B2345" s="60" t="s">
        <v>3958</v>
      </c>
      <c r="C2345" s="60" t="s">
        <v>3958</v>
      </c>
      <c r="D2345" s="60" t="s">
        <v>3228</v>
      </c>
      <c r="E2345" s="61" t="s">
        <v>2376</v>
      </c>
      <c r="F2345" s="60" t="s">
        <v>2377</v>
      </c>
      <c r="G2345" s="62" t="s">
        <v>3154</v>
      </c>
      <c r="H2345" s="64" t="s">
        <v>2763</v>
      </c>
      <c r="I2345" s="64" t="s">
        <v>2764</v>
      </c>
      <c r="J2345" s="64" t="s">
        <v>2765</v>
      </c>
      <c r="K2345" s="65" t="s">
        <v>324</v>
      </c>
      <c r="L2345" s="66">
        <v>2342</v>
      </c>
      <c r="M2345" s="32" t="s">
        <v>9452</v>
      </c>
      <c r="N2345" s="32" t="s">
        <v>2385</v>
      </c>
    </row>
    <row r="2346" spans="1:14" ht="18" customHeight="1" x14ac:dyDescent="0.25">
      <c r="A2346" s="53" t="s">
        <v>9453</v>
      </c>
      <c r="B2346" s="54" t="s">
        <v>9454</v>
      </c>
      <c r="C2346" s="54" t="s">
        <v>9454</v>
      </c>
      <c r="D2346" s="54" t="s">
        <v>3228</v>
      </c>
      <c r="E2346" s="55" t="s">
        <v>2376</v>
      </c>
      <c r="F2346" s="54" t="s">
        <v>2377</v>
      </c>
      <c r="G2346" s="67" t="s">
        <v>3154</v>
      </c>
      <c r="H2346" s="69" t="s">
        <v>2763</v>
      </c>
      <c r="I2346" s="69" t="s">
        <v>2764</v>
      </c>
      <c r="J2346" s="69" t="s">
        <v>2765</v>
      </c>
      <c r="K2346" s="57" t="s">
        <v>324</v>
      </c>
      <c r="L2346" s="58">
        <v>2343</v>
      </c>
      <c r="M2346" s="32" t="s">
        <v>9455</v>
      </c>
      <c r="N2346" s="32" t="s">
        <v>2385</v>
      </c>
    </row>
    <row r="2347" spans="1:14" ht="18" customHeight="1" x14ac:dyDescent="0.25">
      <c r="A2347" s="59" t="s">
        <v>9456</v>
      </c>
      <c r="B2347" s="60" t="s">
        <v>9457</v>
      </c>
      <c r="C2347" s="60" t="s">
        <v>9457</v>
      </c>
      <c r="D2347" s="60" t="s">
        <v>3228</v>
      </c>
      <c r="E2347" s="61" t="s">
        <v>2376</v>
      </c>
      <c r="F2347" s="60" t="s">
        <v>2377</v>
      </c>
      <c r="G2347" s="62" t="s">
        <v>3154</v>
      </c>
      <c r="H2347" s="64" t="s">
        <v>2763</v>
      </c>
      <c r="I2347" s="64" t="s">
        <v>2764</v>
      </c>
      <c r="J2347" s="64" t="s">
        <v>2765</v>
      </c>
      <c r="K2347" s="65" t="s">
        <v>324</v>
      </c>
      <c r="L2347" s="66">
        <v>2344</v>
      </c>
      <c r="M2347" s="32" t="s">
        <v>9458</v>
      </c>
      <c r="N2347" s="32" t="s">
        <v>2385</v>
      </c>
    </row>
    <row r="2348" spans="1:14" ht="18" customHeight="1" x14ac:dyDescent="0.25">
      <c r="A2348" s="53" t="s">
        <v>9459</v>
      </c>
      <c r="B2348" s="54" t="s">
        <v>9460</v>
      </c>
      <c r="C2348" s="54" t="s">
        <v>9460</v>
      </c>
      <c r="D2348" s="54" t="s">
        <v>3228</v>
      </c>
      <c r="E2348" s="55" t="s">
        <v>2376</v>
      </c>
      <c r="F2348" s="54" t="s">
        <v>2377</v>
      </c>
      <c r="G2348" s="67" t="s">
        <v>3154</v>
      </c>
      <c r="H2348" s="69" t="s">
        <v>2763</v>
      </c>
      <c r="I2348" s="69" t="s">
        <v>2764</v>
      </c>
      <c r="J2348" s="69" t="s">
        <v>2765</v>
      </c>
      <c r="K2348" s="57" t="s">
        <v>324</v>
      </c>
      <c r="L2348" s="58">
        <v>2345</v>
      </c>
      <c r="M2348" s="32" t="s">
        <v>9461</v>
      </c>
      <c r="N2348" s="32" t="s">
        <v>2385</v>
      </c>
    </row>
    <row r="2349" spans="1:14" ht="18" customHeight="1" x14ac:dyDescent="0.25">
      <c r="A2349" s="59" t="s">
        <v>9462</v>
      </c>
      <c r="B2349" s="60" t="s">
        <v>9463</v>
      </c>
      <c r="C2349" s="60" t="s">
        <v>9463</v>
      </c>
      <c r="D2349" s="60" t="s">
        <v>3228</v>
      </c>
      <c r="E2349" s="61" t="s">
        <v>2376</v>
      </c>
      <c r="F2349" s="60" t="s">
        <v>2377</v>
      </c>
      <c r="G2349" s="62" t="s">
        <v>3154</v>
      </c>
      <c r="H2349" s="64" t="s">
        <v>2763</v>
      </c>
      <c r="I2349" s="64" t="s">
        <v>2764</v>
      </c>
      <c r="J2349" s="64" t="s">
        <v>2765</v>
      </c>
      <c r="K2349" s="65" t="s">
        <v>324</v>
      </c>
      <c r="L2349" s="66">
        <v>2346</v>
      </c>
      <c r="M2349" s="32" t="s">
        <v>9464</v>
      </c>
      <c r="N2349" s="32" t="s">
        <v>2385</v>
      </c>
    </row>
    <row r="2350" spans="1:14" ht="18" customHeight="1" x14ac:dyDescent="0.25">
      <c r="A2350" s="53" t="s">
        <v>9465</v>
      </c>
      <c r="B2350" s="54" t="s">
        <v>9466</v>
      </c>
      <c r="C2350" s="54" t="s">
        <v>9466</v>
      </c>
      <c r="D2350" s="54" t="s">
        <v>3228</v>
      </c>
      <c r="E2350" s="55" t="s">
        <v>2376</v>
      </c>
      <c r="F2350" s="54" t="s">
        <v>2377</v>
      </c>
      <c r="G2350" s="67" t="s">
        <v>3154</v>
      </c>
      <c r="H2350" s="69" t="s">
        <v>2763</v>
      </c>
      <c r="I2350" s="69" t="s">
        <v>2764</v>
      </c>
      <c r="J2350" s="69" t="s">
        <v>2765</v>
      </c>
      <c r="K2350" s="57" t="s">
        <v>324</v>
      </c>
      <c r="L2350" s="58">
        <v>2347</v>
      </c>
      <c r="M2350" s="32" t="s">
        <v>9467</v>
      </c>
      <c r="N2350" s="32" t="s">
        <v>2385</v>
      </c>
    </row>
    <row r="2351" spans="1:14" ht="18" customHeight="1" x14ac:dyDescent="0.25">
      <c r="A2351" s="59" t="s">
        <v>9468</v>
      </c>
      <c r="B2351" s="60" t="s">
        <v>9469</v>
      </c>
      <c r="C2351" s="60" t="s">
        <v>9469</v>
      </c>
      <c r="D2351" s="60" t="s">
        <v>3228</v>
      </c>
      <c r="E2351" s="61" t="s">
        <v>2376</v>
      </c>
      <c r="F2351" s="60" t="s">
        <v>2377</v>
      </c>
      <c r="G2351" s="62" t="s">
        <v>3154</v>
      </c>
      <c r="H2351" s="64" t="s">
        <v>2763</v>
      </c>
      <c r="I2351" s="64" t="s">
        <v>2764</v>
      </c>
      <c r="J2351" s="64" t="s">
        <v>2765</v>
      </c>
      <c r="K2351" s="65" t="s">
        <v>324</v>
      </c>
      <c r="L2351" s="66">
        <v>2348</v>
      </c>
      <c r="M2351" s="32" t="s">
        <v>9470</v>
      </c>
      <c r="N2351" s="32" t="s">
        <v>2385</v>
      </c>
    </row>
    <row r="2352" spans="1:14" ht="18" customHeight="1" x14ac:dyDescent="0.25">
      <c r="A2352" s="53" t="s">
        <v>9471</v>
      </c>
      <c r="B2352" s="54" t="s">
        <v>9472</v>
      </c>
      <c r="C2352" s="54" t="s">
        <v>9472</v>
      </c>
      <c r="D2352" s="54" t="s">
        <v>3228</v>
      </c>
      <c r="E2352" s="55" t="s">
        <v>2376</v>
      </c>
      <c r="F2352" s="54" t="s">
        <v>2377</v>
      </c>
      <c r="G2352" s="67" t="s">
        <v>3154</v>
      </c>
      <c r="H2352" s="69" t="s">
        <v>2763</v>
      </c>
      <c r="I2352" s="69" t="s">
        <v>2764</v>
      </c>
      <c r="J2352" s="69" t="s">
        <v>2765</v>
      </c>
      <c r="K2352" s="57" t="s">
        <v>324</v>
      </c>
      <c r="L2352" s="58">
        <v>2349</v>
      </c>
      <c r="M2352" s="32" t="s">
        <v>9473</v>
      </c>
      <c r="N2352" s="32" t="s">
        <v>2385</v>
      </c>
    </row>
    <row r="2353" spans="1:14" ht="18" customHeight="1" x14ac:dyDescent="0.25">
      <c r="A2353" s="59" t="s">
        <v>9474</v>
      </c>
      <c r="B2353" s="60" t="s">
        <v>9475</v>
      </c>
      <c r="C2353" s="60" t="s">
        <v>9475</v>
      </c>
      <c r="D2353" s="60" t="s">
        <v>3228</v>
      </c>
      <c r="E2353" s="61" t="s">
        <v>2376</v>
      </c>
      <c r="F2353" s="60" t="s">
        <v>2377</v>
      </c>
      <c r="G2353" s="62" t="s">
        <v>3154</v>
      </c>
      <c r="H2353" s="64" t="s">
        <v>2763</v>
      </c>
      <c r="I2353" s="64" t="s">
        <v>2764</v>
      </c>
      <c r="J2353" s="64" t="s">
        <v>2765</v>
      </c>
      <c r="K2353" s="65" t="s">
        <v>324</v>
      </c>
      <c r="L2353" s="66">
        <v>2350</v>
      </c>
      <c r="M2353" s="32" t="s">
        <v>9476</v>
      </c>
      <c r="N2353" s="32" t="s">
        <v>2385</v>
      </c>
    </row>
    <row r="2354" spans="1:14" ht="18" customHeight="1" x14ac:dyDescent="0.25">
      <c r="A2354" s="53" t="s">
        <v>9477</v>
      </c>
      <c r="B2354" s="54" t="s">
        <v>9478</v>
      </c>
      <c r="C2354" s="54" t="s">
        <v>9478</v>
      </c>
      <c r="D2354" s="54" t="s">
        <v>3228</v>
      </c>
      <c r="E2354" s="55" t="s">
        <v>2376</v>
      </c>
      <c r="F2354" s="54" t="s">
        <v>2377</v>
      </c>
      <c r="G2354" s="67" t="s">
        <v>3154</v>
      </c>
      <c r="H2354" s="69" t="s">
        <v>2763</v>
      </c>
      <c r="I2354" s="69" t="s">
        <v>2764</v>
      </c>
      <c r="J2354" s="69" t="s">
        <v>2765</v>
      </c>
      <c r="K2354" s="57" t="s">
        <v>324</v>
      </c>
      <c r="L2354" s="58">
        <v>2351</v>
      </c>
      <c r="M2354" s="32" t="s">
        <v>9479</v>
      </c>
      <c r="N2354" s="32" t="s">
        <v>2385</v>
      </c>
    </row>
    <row r="2355" spans="1:14" ht="18" customHeight="1" x14ac:dyDescent="0.25">
      <c r="A2355" s="59" t="s">
        <v>9480</v>
      </c>
      <c r="B2355" s="60" t="s">
        <v>9481</v>
      </c>
      <c r="C2355" s="60" t="s">
        <v>9481</v>
      </c>
      <c r="D2355" s="60" t="s">
        <v>3228</v>
      </c>
      <c r="E2355" s="61" t="s">
        <v>2376</v>
      </c>
      <c r="F2355" s="60" t="s">
        <v>2377</v>
      </c>
      <c r="G2355" s="62" t="s">
        <v>3154</v>
      </c>
      <c r="H2355" s="64" t="s">
        <v>2763</v>
      </c>
      <c r="I2355" s="64" t="s">
        <v>2764</v>
      </c>
      <c r="J2355" s="64" t="s">
        <v>2765</v>
      </c>
      <c r="K2355" s="65" t="s">
        <v>324</v>
      </c>
      <c r="L2355" s="66">
        <v>2352</v>
      </c>
      <c r="M2355" s="32" t="s">
        <v>9482</v>
      </c>
      <c r="N2355" s="32" t="s">
        <v>2385</v>
      </c>
    </row>
    <row r="2356" spans="1:14" ht="18" customHeight="1" x14ac:dyDescent="0.25">
      <c r="A2356" s="53" t="s">
        <v>9483</v>
      </c>
      <c r="B2356" s="54" t="s">
        <v>9484</v>
      </c>
      <c r="C2356" s="54" t="s">
        <v>9484</v>
      </c>
      <c r="D2356" s="54" t="s">
        <v>3228</v>
      </c>
      <c r="E2356" s="55" t="s">
        <v>2376</v>
      </c>
      <c r="F2356" s="54" t="s">
        <v>2377</v>
      </c>
      <c r="G2356" s="67" t="s">
        <v>3154</v>
      </c>
      <c r="H2356" s="69" t="s">
        <v>2763</v>
      </c>
      <c r="I2356" s="69" t="s">
        <v>2764</v>
      </c>
      <c r="J2356" s="69" t="s">
        <v>2765</v>
      </c>
      <c r="K2356" s="57" t="s">
        <v>324</v>
      </c>
      <c r="L2356" s="58">
        <v>2353</v>
      </c>
      <c r="M2356" s="32" t="s">
        <v>9485</v>
      </c>
      <c r="N2356" s="32" t="s">
        <v>2385</v>
      </c>
    </row>
    <row r="2357" spans="1:14" ht="18" customHeight="1" x14ac:dyDescent="0.25">
      <c r="A2357" s="59" t="s">
        <v>9486</v>
      </c>
      <c r="B2357" s="60" t="s">
        <v>5348</v>
      </c>
      <c r="C2357" s="60" t="s">
        <v>5348</v>
      </c>
      <c r="D2357" s="60" t="s">
        <v>3228</v>
      </c>
      <c r="E2357" s="61" t="s">
        <v>2376</v>
      </c>
      <c r="F2357" s="60" t="s">
        <v>2377</v>
      </c>
      <c r="G2357" s="62" t="s">
        <v>3154</v>
      </c>
      <c r="H2357" s="64" t="s">
        <v>2763</v>
      </c>
      <c r="I2357" s="64" t="s">
        <v>2764</v>
      </c>
      <c r="J2357" s="64" t="s">
        <v>2765</v>
      </c>
      <c r="K2357" s="65" t="s">
        <v>324</v>
      </c>
      <c r="L2357" s="66">
        <v>2354</v>
      </c>
      <c r="M2357" s="32" t="s">
        <v>9487</v>
      </c>
      <c r="N2357" s="32" t="s">
        <v>2385</v>
      </c>
    </row>
    <row r="2358" spans="1:14" ht="18" customHeight="1" x14ac:dyDescent="0.25">
      <c r="A2358" s="53" t="s">
        <v>9488</v>
      </c>
      <c r="B2358" s="54" t="s">
        <v>9489</v>
      </c>
      <c r="C2358" s="54" t="s">
        <v>9489</v>
      </c>
      <c r="D2358" s="54" t="s">
        <v>3228</v>
      </c>
      <c r="E2358" s="55" t="s">
        <v>2376</v>
      </c>
      <c r="F2358" s="54" t="s">
        <v>2377</v>
      </c>
      <c r="G2358" s="67" t="s">
        <v>3154</v>
      </c>
      <c r="H2358" s="69" t="s">
        <v>2763</v>
      </c>
      <c r="I2358" s="69" t="s">
        <v>2764</v>
      </c>
      <c r="J2358" s="69" t="s">
        <v>2765</v>
      </c>
      <c r="K2358" s="57" t="s">
        <v>324</v>
      </c>
      <c r="L2358" s="58">
        <v>2355</v>
      </c>
      <c r="M2358" s="32" t="s">
        <v>9490</v>
      </c>
      <c r="N2358" s="32" t="s">
        <v>2385</v>
      </c>
    </row>
    <row r="2359" spans="1:14" ht="18" customHeight="1" x14ac:dyDescent="0.25">
      <c r="A2359" s="59" t="s">
        <v>9491</v>
      </c>
      <c r="B2359" s="60" t="s">
        <v>9492</v>
      </c>
      <c r="C2359" s="60" t="s">
        <v>9492</v>
      </c>
      <c r="D2359" s="60" t="s">
        <v>3228</v>
      </c>
      <c r="E2359" s="61" t="s">
        <v>2376</v>
      </c>
      <c r="F2359" s="60" t="s">
        <v>2377</v>
      </c>
      <c r="G2359" s="62" t="s">
        <v>3154</v>
      </c>
      <c r="H2359" s="64" t="s">
        <v>2763</v>
      </c>
      <c r="I2359" s="64" t="s">
        <v>2764</v>
      </c>
      <c r="J2359" s="64" t="s">
        <v>2765</v>
      </c>
      <c r="K2359" s="65" t="s">
        <v>324</v>
      </c>
      <c r="L2359" s="66">
        <v>2356</v>
      </c>
      <c r="M2359" s="32" t="s">
        <v>9493</v>
      </c>
      <c r="N2359" s="32" t="s">
        <v>2385</v>
      </c>
    </row>
    <row r="2360" spans="1:14" ht="18" customHeight="1" x14ac:dyDescent="0.25">
      <c r="A2360" s="53" t="s">
        <v>9494</v>
      </c>
      <c r="B2360" s="54" t="s">
        <v>9495</v>
      </c>
      <c r="C2360" s="54" t="s">
        <v>9495</v>
      </c>
      <c r="D2360" s="54" t="s">
        <v>3337</v>
      </c>
      <c r="E2360" s="55" t="s">
        <v>2376</v>
      </c>
      <c r="F2360" s="54" t="s">
        <v>2377</v>
      </c>
      <c r="G2360" s="67" t="s">
        <v>3154</v>
      </c>
      <c r="H2360" s="69" t="s">
        <v>2763</v>
      </c>
      <c r="I2360" s="69" t="s">
        <v>2764</v>
      </c>
      <c r="J2360" s="69" t="s">
        <v>2765</v>
      </c>
      <c r="K2360" s="57" t="s">
        <v>324</v>
      </c>
      <c r="L2360" s="58">
        <v>2357</v>
      </c>
      <c r="M2360" s="32" t="s">
        <v>9496</v>
      </c>
      <c r="N2360" s="32" t="s">
        <v>2385</v>
      </c>
    </row>
    <row r="2361" spans="1:14" ht="18" customHeight="1" x14ac:dyDescent="0.25">
      <c r="A2361" s="59" t="s">
        <v>9497</v>
      </c>
      <c r="B2361" s="60" t="s">
        <v>9498</v>
      </c>
      <c r="C2361" s="60" t="s">
        <v>9498</v>
      </c>
      <c r="D2361" s="60" t="s">
        <v>3228</v>
      </c>
      <c r="E2361" s="61" t="s">
        <v>2376</v>
      </c>
      <c r="F2361" s="60" t="s">
        <v>2377</v>
      </c>
      <c r="G2361" s="62" t="s">
        <v>3154</v>
      </c>
      <c r="H2361" s="64" t="s">
        <v>2763</v>
      </c>
      <c r="I2361" s="64" t="s">
        <v>2764</v>
      </c>
      <c r="J2361" s="64" t="s">
        <v>2765</v>
      </c>
      <c r="K2361" s="65" t="s">
        <v>324</v>
      </c>
      <c r="L2361" s="66">
        <v>2358</v>
      </c>
      <c r="M2361" s="32" t="s">
        <v>9499</v>
      </c>
      <c r="N2361" s="32" t="s">
        <v>2385</v>
      </c>
    </row>
    <row r="2362" spans="1:14" ht="18" customHeight="1" x14ac:dyDescent="0.25">
      <c r="A2362" s="53" t="s">
        <v>9500</v>
      </c>
      <c r="B2362" s="54" t="s">
        <v>9501</v>
      </c>
      <c r="C2362" s="54" t="s">
        <v>9501</v>
      </c>
      <c r="D2362" s="54" t="s">
        <v>3228</v>
      </c>
      <c r="E2362" s="55" t="s">
        <v>2376</v>
      </c>
      <c r="F2362" s="54" t="s">
        <v>2377</v>
      </c>
      <c r="G2362" s="67" t="s">
        <v>3154</v>
      </c>
      <c r="H2362" s="69" t="s">
        <v>2763</v>
      </c>
      <c r="I2362" s="69" t="s">
        <v>2764</v>
      </c>
      <c r="J2362" s="69" t="s">
        <v>2765</v>
      </c>
      <c r="K2362" s="57" t="s">
        <v>324</v>
      </c>
      <c r="L2362" s="58">
        <v>2359</v>
      </c>
      <c r="M2362" s="32" t="s">
        <v>9502</v>
      </c>
      <c r="N2362" s="32" t="s">
        <v>2385</v>
      </c>
    </row>
    <row r="2363" spans="1:14" ht="18" customHeight="1" x14ac:dyDescent="0.25">
      <c r="A2363" s="59" t="s">
        <v>9503</v>
      </c>
      <c r="B2363" s="60" t="s">
        <v>9504</v>
      </c>
      <c r="C2363" s="60" t="s">
        <v>9504</v>
      </c>
      <c r="D2363" s="60" t="s">
        <v>3228</v>
      </c>
      <c r="E2363" s="61" t="s">
        <v>2376</v>
      </c>
      <c r="F2363" s="60" t="s">
        <v>2377</v>
      </c>
      <c r="G2363" s="62" t="s">
        <v>3154</v>
      </c>
      <c r="H2363" s="64" t="s">
        <v>2763</v>
      </c>
      <c r="I2363" s="64" t="s">
        <v>2764</v>
      </c>
      <c r="J2363" s="64" t="s">
        <v>2765</v>
      </c>
      <c r="K2363" s="65" t="s">
        <v>324</v>
      </c>
      <c r="L2363" s="66">
        <v>2360</v>
      </c>
      <c r="M2363" s="32" t="s">
        <v>9505</v>
      </c>
      <c r="N2363" s="32" t="s">
        <v>2385</v>
      </c>
    </row>
    <row r="2364" spans="1:14" ht="18" customHeight="1" x14ac:dyDescent="0.25">
      <c r="A2364" s="53" t="s">
        <v>9506</v>
      </c>
      <c r="B2364" s="54" t="s">
        <v>9507</v>
      </c>
      <c r="C2364" s="54" t="s">
        <v>9507</v>
      </c>
      <c r="D2364" s="54" t="s">
        <v>3228</v>
      </c>
      <c r="E2364" s="55" t="s">
        <v>2376</v>
      </c>
      <c r="F2364" s="54" t="s">
        <v>2377</v>
      </c>
      <c r="G2364" s="67" t="s">
        <v>3154</v>
      </c>
      <c r="H2364" s="69" t="s">
        <v>2763</v>
      </c>
      <c r="I2364" s="69" t="s">
        <v>2764</v>
      </c>
      <c r="J2364" s="69" t="s">
        <v>2765</v>
      </c>
      <c r="K2364" s="57" t="s">
        <v>324</v>
      </c>
      <c r="L2364" s="58">
        <v>2361</v>
      </c>
      <c r="M2364" s="32" t="s">
        <v>9508</v>
      </c>
      <c r="N2364" s="32" t="s">
        <v>2385</v>
      </c>
    </row>
    <row r="2365" spans="1:14" ht="18" customHeight="1" x14ac:dyDescent="0.25">
      <c r="A2365" s="59" t="s">
        <v>9509</v>
      </c>
      <c r="B2365" s="60" t="s">
        <v>9510</v>
      </c>
      <c r="C2365" s="60" t="s">
        <v>9510</v>
      </c>
      <c r="D2365" s="60" t="s">
        <v>3228</v>
      </c>
      <c r="E2365" s="61" t="s">
        <v>2376</v>
      </c>
      <c r="F2365" s="60" t="s">
        <v>2377</v>
      </c>
      <c r="G2365" s="62" t="s">
        <v>3154</v>
      </c>
      <c r="H2365" s="64" t="s">
        <v>2763</v>
      </c>
      <c r="I2365" s="64" t="s">
        <v>2764</v>
      </c>
      <c r="J2365" s="64" t="s">
        <v>2765</v>
      </c>
      <c r="K2365" s="65" t="s">
        <v>324</v>
      </c>
      <c r="L2365" s="66">
        <v>2362</v>
      </c>
      <c r="M2365" s="32" t="s">
        <v>9511</v>
      </c>
      <c r="N2365" s="32" t="s">
        <v>2385</v>
      </c>
    </row>
    <row r="2366" spans="1:14" ht="18" customHeight="1" x14ac:dyDescent="0.25">
      <c r="A2366" s="53" t="s">
        <v>9512</v>
      </c>
      <c r="B2366" s="54" t="s">
        <v>9513</v>
      </c>
      <c r="C2366" s="54" t="s">
        <v>9513</v>
      </c>
      <c r="D2366" s="54" t="s">
        <v>3228</v>
      </c>
      <c r="E2366" s="55" t="s">
        <v>2376</v>
      </c>
      <c r="F2366" s="54" t="s">
        <v>2377</v>
      </c>
      <c r="G2366" s="67" t="s">
        <v>3154</v>
      </c>
      <c r="H2366" s="69" t="s">
        <v>2763</v>
      </c>
      <c r="I2366" s="69" t="s">
        <v>2764</v>
      </c>
      <c r="J2366" s="69" t="s">
        <v>2765</v>
      </c>
      <c r="K2366" s="57" t="s">
        <v>324</v>
      </c>
      <c r="L2366" s="58">
        <v>2363</v>
      </c>
      <c r="M2366" s="32" t="s">
        <v>9514</v>
      </c>
      <c r="N2366" s="32" t="s">
        <v>2385</v>
      </c>
    </row>
    <row r="2367" spans="1:14" ht="18" customHeight="1" x14ac:dyDescent="0.25">
      <c r="A2367" s="59" t="s">
        <v>9515</v>
      </c>
      <c r="B2367" s="60" t="s">
        <v>9516</v>
      </c>
      <c r="C2367" s="60" t="s">
        <v>9516</v>
      </c>
      <c r="D2367" s="60" t="s">
        <v>3228</v>
      </c>
      <c r="E2367" s="61" t="s">
        <v>2376</v>
      </c>
      <c r="F2367" s="60" t="s">
        <v>2377</v>
      </c>
      <c r="G2367" s="62" t="s">
        <v>3154</v>
      </c>
      <c r="H2367" s="64" t="s">
        <v>2763</v>
      </c>
      <c r="I2367" s="64" t="s">
        <v>2764</v>
      </c>
      <c r="J2367" s="64" t="s">
        <v>2765</v>
      </c>
      <c r="K2367" s="65" t="s">
        <v>324</v>
      </c>
      <c r="L2367" s="66">
        <v>2364</v>
      </c>
      <c r="M2367" s="32" t="s">
        <v>9517</v>
      </c>
      <c r="N2367" s="32" t="s">
        <v>2385</v>
      </c>
    </row>
    <row r="2368" spans="1:14" ht="18" customHeight="1" x14ac:dyDescent="0.25">
      <c r="A2368" s="53" t="s">
        <v>9518</v>
      </c>
      <c r="B2368" s="54" t="s">
        <v>9519</v>
      </c>
      <c r="C2368" s="54" t="s">
        <v>9519</v>
      </c>
      <c r="D2368" s="54" t="s">
        <v>3228</v>
      </c>
      <c r="E2368" s="55" t="s">
        <v>2376</v>
      </c>
      <c r="F2368" s="54" t="s">
        <v>2377</v>
      </c>
      <c r="G2368" s="67" t="s">
        <v>3154</v>
      </c>
      <c r="H2368" s="69" t="s">
        <v>2763</v>
      </c>
      <c r="I2368" s="69" t="s">
        <v>2764</v>
      </c>
      <c r="J2368" s="69" t="s">
        <v>2765</v>
      </c>
      <c r="K2368" s="57" t="s">
        <v>324</v>
      </c>
      <c r="L2368" s="58">
        <v>2365</v>
      </c>
      <c r="M2368" s="32" t="s">
        <v>9520</v>
      </c>
      <c r="N2368" s="32" t="s">
        <v>2385</v>
      </c>
    </row>
    <row r="2369" spans="1:14" ht="18" customHeight="1" x14ac:dyDescent="0.25">
      <c r="A2369" s="59" t="s">
        <v>9521</v>
      </c>
      <c r="B2369" s="60" t="s">
        <v>9522</v>
      </c>
      <c r="C2369" s="60" t="s">
        <v>9522</v>
      </c>
      <c r="D2369" s="60" t="s">
        <v>3228</v>
      </c>
      <c r="E2369" s="61" t="s">
        <v>2376</v>
      </c>
      <c r="F2369" s="60" t="s">
        <v>2377</v>
      </c>
      <c r="G2369" s="62" t="s">
        <v>3154</v>
      </c>
      <c r="H2369" s="64" t="s">
        <v>2763</v>
      </c>
      <c r="I2369" s="64" t="s">
        <v>2764</v>
      </c>
      <c r="J2369" s="64" t="s">
        <v>2765</v>
      </c>
      <c r="K2369" s="65" t="s">
        <v>324</v>
      </c>
      <c r="L2369" s="66">
        <v>2366</v>
      </c>
      <c r="M2369" s="32" t="s">
        <v>9523</v>
      </c>
      <c r="N2369" s="32" t="s">
        <v>2385</v>
      </c>
    </row>
    <row r="2370" spans="1:14" ht="18" customHeight="1" x14ac:dyDescent="0.25">
      <c r="A2370" s="53" t="s">
        <v>9524</v>
      </c>
      <c r="B2370" s="54" t="s">
        <v>9525</v>
      </c>
      <c r="C2370" s="54" t="s">
        <v>9525</v>
      </c>
      <c r="D2370" s="54" t="s">
        <v>3228</v>
      </c>
      <c r="E2370" s="55" t="s">
        <v>2376</v>
      </c>
      <c r="F2370" s="54" t="s">
        <v>2377</v>
      </c>
      <c r="G2370" s="67" t="s">
        <v>3154</v>
      </c>
      <c r="H2370" s="69" t="s">
        <v>2763</v>
      </c>
      <c r="I2370" s="69" t="s">
        <v>2764</v>
      </c>
      <c r="J2370" s="69" t="s">
        <v>2765</v>
      </c>
      <c r="K2370" s="57" t="s">
        <v>324</v>
      </c>
      <c r="L2370" s="58">
        <v>2367</v>
      </c>
      <c r="M2370" s="32" t="s">
        <v>9526</v>
      </c>
      <c r="N2370" s="32" t="s">
        <v>2385</v>
      </c>
    </row>
    <row r="2371" spans="1:14" ht="18" customHeight="1" x14ac:dyDescent="0.25">
      <c r="A2371" s="59" t="s">
        <v>9527</v>
      </c>
      <c r="B2371" s="60" t="s">
        <v>9528</v>
      </c>
      <c r="C2371" s="60" t="s">
        <v>9528</v>
      </c>
      <c r="D2371" s="60" t="s">
        <v>3228</v>
      </c>
      <c r="E2371" s="61" t="s">
        <v>2381</v>
      </c>
      <c r="F2371" s="60" t="s">
        <v>2382</v>
      </c>
      <c r="G2371" s="62" t="s">
        <v>2762</v>
      </c>
      <c r="H2371" s="64" t="s">
        <v>2763</v>
      </c>
      <c r="I2371" s="64" t="s">
        <v>2764</v>
      </c>
      <c r="J2371" s="64" t="s">
        <v>2765</v>
      </c>
      <c r="K2371" s="65" t="s">
        <v>324</v>
      </c>
      <c r="L2371" s="66">
        <v>2368</v>
      </c>
      <c r="M2371" s="32" t="s">
        <v>9529</v>
      </c>
      <c r="N2371" s="32" t="s">
        <v>2390</v>
      </c>
    </row>
    <row r="2372" spans="1:14" ht="18" customHeight="1" x14ac:dyDescent="0.25">
      <c r="A2372" s="53" t="s">
        <v>9530</v>
      </c>
      <c r="B2372" s="54" t="s">
        <v>9531</v>
      </c>
      <c r="C2372" s="54" t="s">
        <v>9531</v>
      </c>
      <c r="D2372" s="54" t="s">
        <v>3228</v>
      </c>
      <c r="E2372" s="55" t="s">
        <v>2381</v>
      </c>
      <c r="F2372" s="54" t="s">
        <v>2382</v>
      </c>
      <c r="G2372" s="67" t="s">
        <v>2762</v>
      </c>
      <c r="H2372" s="69" t="s">
        <v>2763</v>
      </c>
      <c r="I2372" s="69" t="s">
        <v>2764</v>
      </c>
      <c r="J2372" s="69" t="s">
        <v>2765</v>
      </c>
      <c r="K2372" s="57" t="s">
        <v>324</v>
      </c>
      <c r="L2372" s="58">
        <v>2369</v>
      </c>
      <c r="M2372" s="32" t="s">
        <v>9532</v>
      </c>
      <c r="N2372" s="32" t="s">
        <v>2390</v>
      </c>
    </row>
    <row r="2373" spans="1:14" ht="18" customHeight="1" x14ac:dyDescent="0.25">
      <c r="A2373" s="59" t="s">
        <v>9533</v>
      </c>
      <c r="B2373" s="60" t="s">
        <v>9534</v>
      </c>
      <c r="C2373" s="60" t="s">
        <v>9534</v>
      </c>
      <c r="D2373" s="60" t="s">
        <v>3228</v>
      </c>
      <c r="E2373" s="61" t="s">
        <v>2381</v>
      </c>
      <c r="F2373" s="60" t="s">
        <v>2382</v>
      </c>
      <c r="G2373" s="62" t="s">
        <v>2762</v>
      </c>
      <c r="H2373" s="64" t="s">
        <v>2763</v>
      </c>
      <c r="I2373" s="64" t="s">
        <v>2764</v>
      </c>
      <c r="J2373" s="64" t="s">
        <v>2765</v>
      </c>
      <c r="K2373" s="65" t="s">
        <v>324</v>
      </c>
      <c r="L2373" s="66">
        <v>2370</v>
      </c>
      <c r="M2373" s="32" t="s">
        <v>9535</v>
      </c>
      <c r="N2373" s="32" t="s">
        <v>2390</v>
      </c>
    </row>
    <row r="2374" spans="1:14" ht="18" customHeight="1" x14ac:dyDescent="0.25">
      <c r="A2374" s="53" t="s">
        <v>9536</v>
      </c>
      <c r="B2374" s="54" t="s">
        <v>9537</v>
      </c>
      <c r="C2374" s="54" t="s">
        <v>9537</v>
      </c>
      <c r="D2374" s="54" t="s">
        <v>3228</v>
      </c>
      <c r="E2374" s="55" t="s">
        <v>2381</v>
      </c>
      <c r="F2374" s="54" t="s">
        <v>2382</v>
      </c>
      <c r="G2374" s="67" t="s">
        <v>2762</v>
      </c>
      <c r="H2374" s="69" t="s">
        <v>2763</v>
      </c>
      <c r="I2374" s="69" t="s">
        <v>2764</v>
      </c>
      <c r="J2374" s="69" t="s">
        <v>2765</v>
      </c>
      <c r="K2374" s="57" t="s">
        <v>324</v>
      </c>
      <c r="L2374" s="58">
        <v>2371</v>
      </c>
      <c r="M2374" s="32" t="s">
        <v>9538</v>
      </c>
      <c r="N2374" s="32" t="s">
        <v>2390</v>
      </c>
    </row>
    <row r="2375" spans="1:14" ht="18" customHeight="1" x14ac:dyDescent="0.25">
      <c r="A2375" s="59" t="s">
        <v>9539</v>
      </c>
      <c r="B2375" s="60" t="s">
        <v>9540</v>
      </c>
      <c r="C2375" s="60" t="s">
        <v>9540</v>
      </c>
      <c r="D2375" s="60" t="s">
        <v>3228</v>
      </c>
      <c r="E2375" s="61" t="s">
        <v>2381</v>
      </c>
      <c r="F2375" s="60" t="s">
        <v>2382</v>
      </c>
      <c r="G2375" s="62" t="s">
        <v>2762</v>
      </c>
      <c r="H2375" s="64" t="s">
        <v>2763</v>
      </c>
      <c r="I2375" s="64" t="s">
        <v>2764</v>
      </c>
      <c r="J2375" s="64" t="s">
        <v>2765</v>
      </c>
      <c r="K2375" s="65" t="s">
        <v>324</v>
      </c>
      <c r="L2375" s="66">
        <v>2372</v>
      </c>
      <c r="M2375" s="32" t="s">
        <v>9541</v>
      </c>
      <c r="N2375" s="32" t="s">
        <v>2390</v>
      </c>
    </row>
    <row r="2376" spans="1:14" ht="18" customHeight="1" x14ac:dyDescent="0.25">
      <c r="A2376" s="53" t="s">
        <v>9542</v>
      </c>
      <c r="B2376" s="54" t="s">
        <v>9543</v>
      </c>
      <c r="C2376" s="54" t="s">
        <v>9543</v>
      </c>
      <c r="D2376" s="54" t="s">
        <v>3228</v>
      </c>
      <c r="E2376" s="55" t="s">
        <v>2381</v>
      </c>
      <c r="F2376" s="54" t="s">
        <v>2382</v>
      </c>
      <c r="G2376" s="67" t="s">
        <v>2762</v>
      </c>
      <c r="H2376" s="69" t="s">
        <v>2763</v>
      </c>
      <c r="I2376" s="69" t="s">
        <v>2764</v>
      </c>
      <c r="J2376" s="69" t="s">
        <v>2765</v>
      </c>
      <c r="K2376" s="57" t="s">
        <v>324</v>
      </c>
      <c r="L2376" s="58">
        <v>2373</v>
      </c>
      <c r="M2376" s="32" t="s">
        <v>9544</v>
      </c>
      <c r="N2376" s="32" t="s">
        <v>2390</v>
      </c>
    </row>
    <row r="2377" spans="1:14" ht="18" customHeight="1" x14ac:dyDescent="0.25">
      <c r="A2377" s="59" t="s">
        <v>9545</v>
      </c>
      <c r="B2377" s="60" t="s">
        <v>9546</v>
      </c>
      <c r="C2377" s="60" t="s">
        <v>9546</v>
      </c>
      <c r="D2377" s="60" t="s">
        <v>3228</v>
      </c>
      <c r="E2377" s="61" t="s">
        <v>2381</v>
      </c>
      <c r="F2377" s="60" t="s">
        <v>2382</v>
      </c>
      <c r="G2377" s="62" t="s">
        <v>2762</v>
      </c>
      <c r="H2377" s="64" t="s">
        <v>2763</v>
      </c>
      <c r="I2377" s="64" t="s">
        <v>2764</v>
      </c>
      <c r="J2377" s="64" t="s">
        <v>2765</v>
      </c>
      <c r="K2377" s="65" t="s">
        <v>324</v>
      </c>
      <c r="L2377" s="66">
        <v>2374</v>
      </c>
      <c r="M2377" s="32" t="s">
        <v>9547</v>
      </c>
      <c r="N2377" s="32" t="s">
        <v>2390</v>
      </c>
    </row>
    <row r="2378" spans="1:14" ht="18" customHeight="1" x14ac:dyDescent="0.25">
      <c r="A2378" s="53" t="s">
        <v>9548</v>
      </c>
      <c r="B2378" s="54" t="s">
        <v>9549</v>
      </c>
      <c r="C2378" s="54" t="s">
        <v>9549</v>
      </c>
      <c r="D2378" s="54" t="s">
        <v>3228</v>
      </c>
      <c r="E2378" s="55" t="s">
        <v>2381</v>
      </c>
      <c r="F2378" s="54" t="s">
        <v>2382</v>
      </c>
      <c r="G2378" s="67" t="s">
        <v>2762</v>
      </c>
      <c r="H2378" s="69" t="s">
        <v>2763</v>
      </c>
      <c r="I2378" s="69" t="s">
        <v>2764</v>
      </c>
      <c r="J2378" s="69" t="s">
        <v>2765</v>
      </c>
      <c r="K2378" s="57" t="s">
        <v>324</v>
      </c>
      <c r="L2378" s="58">
        <v>2375</v>
      </c>
      <c r="M2378" s="32" t="s">
        <v>9550</v>
      </c>
      <c r="N2378" s="32" t="s">
        <v>2390</v>
      </c>
    </row>
    <row r="2379" spans="1:14" ht="18" customHeight="1" x14ac:dyDescent="0.25">
      <c r="A2379" s="59" t="s">
        <v>9551</v>
      </c>
      <c r="B2379" s="60" t="s">
        <v>9552</v>
      </c>
      <c r="C2379" s="60" t="s">
        <v>9552</v>
      </c>
      <c r="D2379" s="60" t="s">
        <v>3228</v>
      </c>
      <c r="E2379" s="61" t="s">
        <v>2381</v>
      </c>
      <c r="F2379" s="60" t="s">
        <v>2382</v>
      </c>
      <c r="G2379" s="62" t="s">
        <v>2762</v>
      </c>
      <c r="H2379" s="64" t="s">
        <v>2763</v>
      </c>
      <c r="I2379" s="64" t="s">
        <v>2764</v>
      </c>
      <c r="J2379" s="64" t="s">
        <v>2765</v>
      </c>
      <c r="K2379" s="65" t="s">
        <v>324</v>
      </c>
      <c r="L2379" s="66">
        <v>2376</v>
      </c>
      <c r="M2379" s="32" t="s">
        <v>9553</v>
      </c>
      <c r="N2379" s="32" t="s">
        <v>2390</v>
      </c>
    </row>
    <row r="2380" spans="1:14" ht="18" customHeight="1" x14ac:dyDescent="0.25">
      <c r="A2380" s="53" t="s">
        <v>9554</v>
      </c>
      <c r="B2380" s="54" t="s">
        <v>9555</v>
      </c>
      <c r="C2380" s="54" t="s">
        <v>9555</v>
      </c>
      <c r="D2380" s="54" t="s">
        <v>3228</v>
      </c>
      <c r="E2380" s="55" t="s">
        <v>2381</v>
      </c>
      <c r="F2380" s="54" t="s">
        <v>2382</v>
      </c>
      <c r="G2380" s="67" t="s">
        <v>2762</v>
      </c>
      <c r="H2380" s="69" t="s">
        <v>2763</v>
      </c>
      <c r="I2380" s="69" t="s">
        <v>2764</v>
      </c>
      <c r="J2380" s="69" t="s">
        <v>2765</v>
      </c>
      <c r="K2380" s="57" t="s">
        <v>324</v>
      </c>
      <c r="L2380" s="58">
        <v>2377</v>
      </c>
      <c r="M2380" s="32" t="s">
        <v>9556</v>
      </c>
      <c r="N2380" s="32" t="s">
        <v>2390</v>
      </c>
    </row>
    <row r="2381" spans="1:14" ht="18" customHeight="1" x14ac:dyDescent="0.25">
      <c r="A2381" s="59" t="s">
        <v>9557</v>
      </c>
      <c r="B2381" s="60" t="s">
        <v>9558</v>
      </c>
      <c r="C2381" s="60" t="s">
        <v>9558</v>
      </c>
      <c r="D2381" s="60" t="s">
        <v>3228</v>
      </c>
      <c r="E2381" s="61" t="s">
        <v>2381</v>
      </c>
      <c r="F2381" s="60" t="s">
        <v>2382</v>
      </c>
      <c r="G2381" s="62" t="s">
        <v>2762</v>
      </c>
      <c r="H2381" s="64" t="s">
        <v>2763</v>
      </c>
      <c r="I2381" s="64" t="s">
        <v>2764</v>
      </c>
      <c r="J2381" s="64" t="s">
        <v>2765</v>
      </c>
      <c r="K2381" s="65" t="s">
        <v>324</v>
      </c>
      <c r="L2381" s="66">
        <v>2378</v>
      </c>
      <c r="M2381" s="32" t="s">
        <v>9559</v>
      </c>
      <c r="N2381" s="32" t="s">
        <v>2390</v>
      </c>
    </row>
    <row r="2382" spans="1:14" ht="18" customHeight="1" x14ac:dyDescent="0.25">
      <c r="A2382" s="53" t="s">
        <v>9560</v>
      </c>
      <c r="B2382" s="54" t="s">
        <v>9561</v>
      </c>
      <c r="C2382" s="54" t="s">
        <v>9561</v>
      </c>
      <c r="D2382" s="54" t="s">
        <v>3228</v>
      </c>
      <c r="E2382" s="55" t="s">
        <v>2381</v>
      </c>
      <c r="F2382" s="54" t="s">
        <v>2382</v>
      </c>
      <c r="G2382" s="67" t="s">
        <v>2762</v>
      </c>
      <c r="H2382" s="69" t="s">
        <v>2763</v>
      </c>
      <c r="I2382" s="69" t="s">
        <v>2764</v>
      </c>
      <c r="J2382" s="69" t="s">
        <v>2765</v>
      </c>
      <c r="K2382" s="57" t="s">
        <v>324</v>
      </c>
      <c r="L2382" s="58">
        <v>2379</v>
      </c>
      <c r="M2382" s="32" t="s">
        <v>9562</v>
      </c>
      <c r="N2382" s="32" t="s">
        <v>2390</v>
      </c>
    </row>
    <row r="2383" spans="1:14" ht="18" customHeight="1" x14ac:dyDescent="0.25">
      <c r="A2383" s="59" t="s">
        <v>9563</v>
      </c>
      <c r="B2383" s="60" t="s">
        <v>9564</v>
      </c>
      <c r="C2383" s="60" t="s">
        <v>9564</v>
      </c>
      <c r="D2383" s="60" t="s">
        <v>3228</v>
      </c>
      <c r="E2383" s="61" t="s">
        <v>2381</v>
      </c>
      <c r="F2383" s="60" t="s">
        <v>2382</v>
      </c>
      <c r="G2383" s="62" t="s">
        <v>2762</v>
      </c>
      <c r="H2383" s="64" t="s">
        <v>2763</v>
      </c>
      <c r="I2383" s="64" t="s">
        <v>2764</v>
      </c>
      <c r="J2383" s="64" t="s">
        <v>2765</v>
      </c>
      <c r="K2383" s="65" t="s">
        <v>324</v>
      </c>
      <c r="L2383" s="66">
        <v>2380</v>
      </c>
      <c r="M2383" s="32" t="s">
        <v>9565</v>
      </c>
      <c r="N2383" s="32" t="s">
        <v>2390</v>
      </c>
    </row>
    <row r="2384" spans="1:14" ht="18" customHeight="1" x14ac:dyDescent="0.25">
      <c r="A2384" s="53" t="s">
        <v>9566</v>
      </c>
      <c r="B2384" s="54" t="s">
        <v>9567</v>
      </c>
      <c r="C2384" s="54" t="s">
        <v>9567</v>
      </c>
      <c r="D2384" s="54" t="s">
        <v>3228</v>
      </c>
      <c r="E2384" s="55" t="s">
        <v>2381</v>
      </c>
      <c r="F2384" s="54" t="s">
        <v>2382</v>
      </c>
      <c r="G2384" s="67" t="s">
        <v>2762</v>
      </c>
      <c r="H2384" s="69" t="s">
        <v>2763</v>
      </c>
      <c r="I2384" s="69" t="s">
        <v>2764</v>
      </c>
      <c r="J2384" s="69" t="s">
        <v>2765</v>
      </c>
      <c r="K2384" s="57" t="s">
        <v>324</v>
      </c>
      <c r="L2384" s="58">
        <v>2381</v>
      </c>
      <c r="M2384" s="32" t="s">
        <v>9568</v>
      </c>
      <c r="N2384" s="32" t="s">
        <v>2390</v>
      </c>
    </row>
    <row r="2385" spans="1:14" ht="18" customHeight="1" x14ac:dyDescent="0.25">
      <c r="A2385" s="59" t="s">
        <v>9569</v>
      </c>
      <c r="B2385" s="60" t="s">
        <v>9570</v>
      </c>
      <c r="C2385" s="60" t="s">
        <v>9570</v>
      </c>
      <c r="D2385" s="60" t="s">
        <v>3228</v>
      </c>
      <c r="E2385" s="61" t="s">
        <v>2381</v>
      </c>
      <c r="F2385" s="60" t="s">
        <v>2382</v>
      </c>
      <c r="G2385" s="62" t="s">
        <v>2762</v>
      </c>
      <c r="H2385" s="64" t="s">
        <v>2763</v>
      </c>
      <c r="I2385" s="64" t="s">
        <v>2764</v>
      </c>
      <c r="J2385" s="64" t="s">
        <v>2765</v>
      </c>
      <c r="K2385" s="65" t="s">
        <v>324</v>
      </c>
      <c r="L2385" s="66">
        <v>2382</v>
      </c>
      <c r="M2385" s="32" t="s">
        <v>9571</v>
      </c>
      <c r="N2385" s="32" t="s">
        <v>2390</v>
      </c>
    </row>
    <row r="2386" spans="1:14" ht="18" customHeight="1" x14ac:dyDescent="0.25">
      <c r="A2386" s="53" t="s">
        <v>9572</v>
      </c>
      <c r="B2386" s="54" t="s">
        <v>9573</v>
      </c>
      <c r="C2386" s="54" t="s">
        <v>9573</v>
      </c>
      <c r="D2386" s="54" t="s">
        <v>3228</v>
      </c>
      <c r="E2386" s="55" t="s">
        <v>2381</v>
      </c>
      <c r="F2386" s="54" t="s">
        <v>2382</v>
      </c>
      <c r="G2386" s="67" t="s">
        <v>2762</v>
      </c>
      <c r="H2386" s="69" t="s">
        <v>2763</v>
      </c>
      <c r="I2386" s="69" t="s">
        <v>2764</v>
      </c>
      <c r="J2386" s="69" t="s">
        <v>2765</v>
      </c>
      <c r="K2386" s="57" t="s">
        <v>324</v>
      </c>
      <c r="L2386" s="58">
        <v>2383</v>
      </c>
      <c r="M2386" s="32" t="s">
        <v>9574</v>
      </c>
      <c r="N2386" s="32" t="s">
        <v>2390</v>
      </c>
    </row>
    <row r="2387" spans="1:14" ht="18" customHeight="1" x14ac:dyDescent="0.25">
      <c r="A2387" s="59" t="s">
        <v>9575</v>
      </c>
      <c r="B2387" s="60" t="s">
        <v>9576</v>
      </c>
      <c r="C2387" s="60" t="s">
        <v>9576</v>
      </c>
      <c r="D2387" s="60" t="s">
        <v>3228</v>
      </c>
      <c r="E2387" s="61" t="s">
        <v>2381</v>
      </c>
      <c r="F2387" s="60" t="s">
        <v>2382</v>
      </c>
      <c r="G2387" s="62" t="s">
        <v>2762</v>
      </c>
      <c r="H2387" s="64" t="s">
        <v>2763</v>
      </c>
      <c r="I2387" s="64" t="s">
        <v>2764</v>
      </c>
      <c r="J2387" s="64" t="s">
        <v>2765</v>
      </c>
      <c r="K2387" s="65" t="s">
        <v>324</v>
      </c>
      <c r="L2387" s="66">
        <v>2384</v>
      </c>
      <c r="M2387" s="32" t="s">
        <v>9577</v>
      </c>
      <c r="N2387" s="32" t="s">
        <v>2390</v>
      </c>
    </row>
    <row r="2388" spans="1:14" ht="18" customHeight="1" x14ac:dyDescent="0.25">
      <c r="A2388" s="72" t="s">
        <v>2381</v>
      </c>
      <c r="B2388" s="54" t="s">
        <v>2382</v>
      </c>
      <c r="C2388" s="55"/>
      <c r="D2388" s="55"/>
      <c r="E2388" s="55" t="s">
        <v>2381</v>
      </c>
      <c r="F2388" s="54" t="s">
        <v>2382</v>
      </c>
      <c r="G2388" s="67"/>
      <c r="H2388" s="68"/>
      <c r="I2388" s="69"/>
      <c r="J2388" s="68"/>
      <c r="K2388" s="57" t="s">
        <v>2740</v>
      </c>
      <c r="L2388" s="58">
        <v>2385</v>
      </c>
      <c r="M2388" s="32" t="s">
        <v>2390</v>
      </c>
      <c r="N2388" s="32" t="s">
        <v>2390</v>
      </c>
    </row>
    <row r="2389" spans="1:14" ht="18" customHeight="1" x14ac:dyDescent="0.25">
      <c r="A2389" s="59" t="s">
        <v>9578</v>
      </c>
      <c r="B2389" s="60" t="s">
        <v>9579</v>
      </c>
      <c r="C2389" s="60" t="s">
        <v>9579</v>
      </c>
      <c r="D2389" s="60" t="s">
        <v>9580</v>
      </c>
      <c r="E2389" s="61" t="s">
        <v>2391</v>
      </c>
      <c r="F2389" s="60" t="s">
        <v>2392</v>
      </c>
      <c r="G2389" s="62" t="s">
        <v>2762</v>
      </c>
      <c r="H2389" s="63" t="s">
        <v>2763</v>
      </c>
      <c r="I2389" s="64" t="s">
        <v>2764</v>
      </c>
      <c r="J2389" s="63" t="s">
        <v>2765</v>
      </c>
      <c r="K2389" s="65" t="s">
        <v>324</v>
      </c>
      <c r="L2389" s="66">
        <v>2386</v>
      </c>
      <c r="M2389" s="32" t="s">
        <v>9581</v>
      </c>
      <c r="N2389" s="32" t="s">
        <v>2400</v>
      </c>
    </row>
    <row r="2390" spans="1:14" ht="18" customHeight="1" x14ac:dyDescent="0.25">
      <c r="A2390" s="53" t="s">
        <v>9582</v>
      </c>
      <c r="B2390" s="54" t="s">
        <v>9583</v>
      </c>
      <c r="C2390" s="54" t="s">
        <v>9583</v>
      </c>
      <c r="D2390" s="54" t="s">
        <v>9580</v>
      </c>
      <c r="E2390" s="55" t="s">
        <v>2391</v>
      </c>
      <c r="F2390" s="54" t="s">
        <v>2392</v>
      </c>
      <c r="G2390" s="67" t="s">
        <v>2762</v>
      </c>
      <c r="H2390" s="68" t="s">
        <v>2763</v>
      </c>
      <c r="I2390" s="69" t="s">
        <v>2764</v>
      </c>
      <c r="J2390" s="68" t="s">
        <v>2765</v>
      </c>
      <c r="K2390" s="57" t="s">
        <v>324</v>
      </c>
      <c r="L2390" s="58">
        <v>2387</v>
      </c>
      <c r="M2390" s="32" t="s">
        <v>9584</v>
      </c>
      <c r="N2390" s="32" t="s">
        <v>2400</v>
      </c>
    </row>
    <row r="2391" spans="1:14" ht="18" customHeight="1" x14ac:dyDescent="0.25">
      <c r="A2391" s="59" t="s">
        <v>9585</v>
      </c>
      <c r="B2391" s="60" t="s">
        <v>9586</v>
      </c>
      <c r="C2391" s="60" t="s">
        <v>9586</v>
      </c>
      <c r="D2391" s="60" t="s">
        <v>9580</v>
      </c>
      <c r="E2391" s="61" t="s">
        <v>2391</v>
      </c>
      <c r="F2391" s="60" t="s">
        <v>2392</v>
      </c>
      <c r="G2391" s="62" t="s">
        <v>2762</v>
      </c>
      <c r="H2391" s="63" t="s">
        <v>2763</v>
      </c>
      <c r="I2391" s="64" t="s">
        <v>2764</v>
      </c>
      <c r="J2391" s="63" t="s">
        <v>2765</v>
      </c>
      <c r="K2391" s="65" t="s">
        <v>324</v>
      </c>
      <c r="L2391" s="66">
        <v>2388</v>
      </c>
      <c r="M2391" s="32" t="s">
        <v>9587</v>
      </c>
      <c r="N2391" s="32" t="s">
        <v>2400</v>
      </c>
    </row>
    <row r="2392" spans="1:14" ht="18" customHeight="1" x14ac:dyDescent="0.25">
      <c r="A2392" s="53" t="s">
        <v>9588</v>
      </c>
      <c r="B2392" s="54" t="s">
        <v>9589</v>
      </c>
      <c r="C2392" s="54" t="s">
        <v>9589</v>
      </c>
      <c r="D2392" s="54" t="s">
        <v>9580</v>
      </c>
      <c r="E2392" s="55" t="s">
        <v>2391</v>
      </c>
      <c r="F2392" s="54" t="s">
        <v>2392</v>
      </c>
      <c r="G2392" s="67" t="s">
        <v>2762</v>
      </c>
      <c r="H2392" s="68" t="s">
        <v>2763</v>
      </c>
      <c r="I2392" s="69" t="s">
        <v>2764</v>
      </c>
      <c r="J2392" s="68" t="s">
        <v>2765</v>
      </c>
      <c r="K2392" s="57" t="s">
        <v>324</v>
      </c>
      <c r="L2392" s="58">
        <v>2389</v>
      </c>
      <c r="M2392" s="32" t="s">
        <v>9590</v>
      </c>
      <c r="N2392" s="32" t="s">
        <v>2400</v>
      </c>
    </row>
    <row r="2393" spans="1:14" ht="18" customHeight="1" x14ac:dyDescent="0.25">
      <c r="A2393" s="59" t="s">
        <v>9591</v>
      </c>
      <c r="B2393" s="60" t="s">
        <v>9592</v>
      </c>
      <c r="C2393" s="60" t="s">
        <v>9592</v>
      </c>
      <c r="D2393" s="60" t="s">
        <v>9580</v>
      </c>
      <c r="E2393" s="61" t="s">
        <v>2391</v>
      </c>
      <c r="F2393" s="60" t="s">
        <v>2392</v>
      </c>
      <c r="G2393" s="62" t="s">
        <v>2762</v>
      </c>
      <c r="H2393" s="63" t="s">
        <v>2763</v>
      </c>
      <c r="I2393" s="64" t="s">
        <v>2764</v>
      </c>
      <c r="J2393" s="63" t="s">
        <v>2765</v>
      </c>
      <c r="K2393" s="65" t="s">
        <v>324</v>
      </c>
      <c r="L2393" s="66">
        <v>2390</v>
      </c>
      <c r="M2393" s="32" t="s">
        <v>9593</v>
      </c>
      <c r="N2393" s="32" t="s">
        <v>2400</v>
      </c>
    </row>
    <row r="2394" spans="1:14" ht="18" customHeight="1" x14ac:dyDescent="0.25">
      <c r="A2394" s="53" t="s">
        <v>9594</v>
      </c>
      <c r="B2394" s="54" t="s">
        <v>9595</v>
      </c>
      <c r="C2394" s="54" t="s">
        <v>9595</v>
      </c>
      <c r="D2394" s="54" t="s">
        <v>9580</v>
      </c>
      <c r="E2394" s="55" t="s">
        <v>2391</v>
      </c>
      <c r="F2394" s="54" t="s">
        <v>2392</v>
      </c>
      <c r="G2394" s="67" t="s">
        <v>2762</v>
      </c>
      <c r="H2394" s="68" t="s">
        <v>2763</v>
      </c>
      <c r="I2394" s="69" t="s">
        <v>2764</v>
      </c>
      <c r="J2394" s="68" t="s">
        <v>2765</v>
      </c>
      <c r="K2394" s="57" t="s">
        <v>324</v>
      </c>
      <c r="L2394" s="58">
        <v>2391</v>
      </c>
      <c r="M2394" s="32" t="s">
        <v>9596</v>
      </c>
      <c r="N2394" s="32" t="s">
        <v>2400</v>
      </c>
    </row>
    <row r="2395" spans="1:14" ht="18" customHeight="1" x14ac:dyDescent="0.25">
      <c r="A2395" s="59" t="s">
        <v>9597</v>
      </c>
      <c r="B2395" s="60" t="s">
        <v>9598</v>
      </c>
      <c r="C2395" s="60" t="s">
        <v>9598</v>
      </c>
      <c r="D2395" s="60" t="s">
        <v>9580</v>
      </c>
      <c r="E2395" s="61" t="s">
        <v>2391</v>
      </c>
      <c r="F2395" s="60" t="s">
        <v>2392</v>
      </c>
      <c r="G2395" s="62" t="s">
        <v>2762</v>
      </c>
      <c r="H2395" s="63" t="s">
        <v>2763</v>
      </c>
      <c r="I2395" s="64" t="s">
        <v>2764</v>
      </c>
      <c r="J2395" s="63" t="s">
        <v>2765</v>
      </c>
      <c r="K2395" s="65" t="s">
        <v>324</v>
      </c>
      <c r="L2395" s="66">
        <v>2392</v>
      </c>
      <c r="M2395" s="32" t="s">
        <v>9599</v>
      </c>
      <c r="N2395" s="32" t="s">
        <v>2400</v>
      </c>
    </row>
    <row r="2396" spans="1:14" ht="18" customHeight="1" x14ac:dyDescent="0.25">
      <c r="A2396" s="53" t="s">
        <v>9600</v>
      </c>
      <c r="B2396" s="54" t="s">
        <v>9601</v>
      </c>
      <c r="C2396" s="54" t="s">
        <v>9601</v>
      </c>
      <c r="D2396" s="54" t="s">
        <v>9580</v>
      </c>
      <c r="E2396" s="55" t="s">
        <v>2391</v>
      </c>
      <c r="F2396" s="54" t="s">
        <v>2392</v>
      </c>
      <c r="G2396" s="67" t="s">
        <v>2762</v>
      </c>
      <c r="H2396" s="68" t="s">
        <v>2763</v>
      </c>
      <c r="I2396" s="69" t="s">
        <v>2764</v>
      </c>
      <c r="J2396" s="68" t="s">
        <v>2765</v>
      </c>
      <c r="K2396" s="57" t="s">
        <v>324</v>
      </c>
      <c r="L2396" s="58">
        <v>2393</v>
      </c>
      <c r="M2396" s="32" t="s">
        <v>9602</v>
      </c>
      <c r="N2396" s="32" t="s">
        <v>2400</v>
      </c>
    </row>
    <row r="2397" spans="1:14" ht="18" customHeight="1" x14ac:dyDescent="0.25">
      <c r="A2397" s="59" t="s">
        <v>9603</v>
      </c>
      <c r="B2397" s="60" t="s">
        <v>9604</v>
      </c>
      <c r="C2397" s="60" t="s">
        <v>9604</v>
      </c>
      <c r="D2397" s="60" t="s">
        <v>9580</v>
      </c>
      <c r="E2397" s="61" t="s">
        <v>2391</v>
      </c>
      <c r="F2397" s="60" t="s">
        <v>2392</v>
      </c>
      <c r="G2397" s="62" t="s">
        <v>2762</v>
      </c>
      <c r="H2397" s="63" t="s">
        <v>2763</v>
      </c>
      <c r="I2397" s="64" t="s">
        <v>2764</v>
      </c>
      <c r="J2397" s="63" t="s">
        <v>2765</v>
      </c>
      <c r="K2397" s="65" t="s">
        <v>324</v>
      </c>
      <c r="L2397" s="66">
        <v>2394</v>
      </c>
      <c r="M2397" s="32" t="s">
        <v>9605</v>
      </c>
      <c r="N2397" s="32" t="s">
        <v>2400</v>
      </c>
    </row>
    <row r="2398" spans="1:14" ht="18" customHeight="1" x14ac:dyDescent="0.25">
      <c r="A2398" s="53" t="s">
        <v>9606</v>
      </c>
      <c r="B2398" s="54" t="s">
        <v>9607</v>
      </c>
      <c r="C2398" s="54" t="s">
        <v>9607</v>
      </c>
      <c r="D2398" s="54" t="s">
        <v>9580</v>
      </c>
      <c r="E2398" s="55" t="s">
        <v>2391</v>
      </c>
      <c r="F2398" s="54" t="s">
        <v>2392</v>
      </c>
      <c r="G2398" s="67" t="s">
        <v>2762</v>
      </c>
      <c r="H2398" s="68" t="s">
        <v>2763</v>
      </c>
      <c r="I2398" s="69" t="s">
        <v>2764</v>
      </c>
      <c r="J2398" s="68" t="s">
        <v>2765</v>
      </c>
      <c r="K2398" s="57" t="s">
        <v>324</v>
      </c>
      <c r="L2398" s="58">
        <v>2395</v>
      </c>
      <c r="M2398" s="32" t="s">
        <v>9608</v>
      </c>
      <c r="N2398" s="32" t="s">
        <v>2400</v>
      </c>
    </row>
    <row r="2399" spans="1:14" ht="18" customHeight="1" x14ac:dyDescent="0.25">
      <c r="A2399" s="59" t="s">
        <v>9609</v>
      </c>
      <c r="B2399" s="60" t="s">
        <v>9610</v>
      </c>
      <c r="C2399" s="60" t="s">
        <v>9610</v>
      </c>
      <c r="D2399" s="60" t="s">
        <v>9580</v>
      </c>
      <c r="E2399" s="61" t="s">
        <v>2391</v>
      </c>
      <c r="F2399" s="60" t="s">
        <v>2392</v>
      </c>
      <c r="G2399" s="62" t="s">
        <v>2762</v>
      </c>
      <c r="H2399" s="63" t="s">
        <v>2763</v>
      </c>
      <c r="I2399" s="64" t="s">
        <v>2764</v>
      </c>
      <c r="J2399" s="63" t="s">
        <v>2765</v>
      </c>
      <c r="K2399" s="65" t="s">
        <v>324</v>
      </c>
      <c r="L2399" s="66">
        <v>2396</v>
      </c>
      <c r="M2399" s="32" t="s">
        <v>9611</v>
      </c>
      <c r="N2399" s="32" t="s">
        <v>2400</v>
      </c>
    </row>
    <row r="2400" spans="1:14" ht="18" customHeight="1" x14ac:dyDescent="0.25">
      <c r="A2400" s="53" t="s">
        <v>9612</v>
      </c>
      <c r="B2400" s="54" t="s">
        <v>9613</v>
      </c>
      <c r="C2400" s="54" t="s">
        <v>9613</v>
      </c>
      <c r="D2400" s="54" t="s">
        <v>9580</v>
      </c>
      <c r="E2400" s="55" t="s">
        <v>2391</v>
      </c>
      <c r="F2400" s="54" t="s">
        <v>2392</v>
      </c>
      <c r="G2400" s="67" t="s">
        <v>2762</v>
      </c>
      <c r="H2400" s="68" t="s">
        <v>2763</v>
      </c>
      <c r="I2400" s="69" t="s">
        <v>2764</v>
      </c>
      <c r="J2400" s="68" t="s">
        <v>2765</v>
      </c>
      <c r="K2400" s="57" t="s">
        <v>324</v>
      </c>
      <c r="L2400" s="58">
        <v>2397</v>
      </c>
      <c r="M2400" s="32" t="s">
        <v>9614</v>
      </c>
      <c r="N2400" s="32" t="s">
        <v>2400</v>
      </c>
    </row>
    <row r="2401" spans="1:14" ht="18" customHeight="1" x14ac:dyDescent="0.25">
      <c r="A2401" s="59" t="s">
        <v>9615</v>
      </c>
      <c r="B2401" s="60" t="s">
        <v>9616</v>
      </c>
      <c r="C2401" s="60" t="s">
        <v>9616</v>
      </c>
      <c r="D2401" s="60" t="s">
        <v>9580</v>
      </c>
      <c r="E2401" s="61" t="s">
        <v>2391</v>
      </c>
      <c r="F2401" s="60" t="s">
        <v>2392</v>
      </c>
      <c r="G2401" s="62" t="s">
        <v>2762</v>
      </c>
      <c r="H2401" s="63" t="s">
        <v>2763</v>
      </c>
      <c r="I2401" s="64" t="s">
        <v>2764</v>
      </c>
      <c r="J2401" s="63" t="s">
        <v>2765</v>
      </c>
      <c r="K2401" s="65" t="s">
        <v>324</v>
      </c>
      <c r="L2401" s="66">
        <v>2398</v>
      </c>
      <c r="M2401" s="32" t="s">
        <v>9617</v>
      </c>
      <c r="N2401" s="32" t="s">
        <v>2400</v>
      </c>
    </row>
    <row r="2402" spans="1:14" ht="18" customHeight="1" x14ac:dyDescent="0.25">
      <c r="A2402" s="53" t="s">
        <v>9618</v>
      </c>
      <c r="B2402" s="54" t="s">
        <v>9619</v>
      </c>
      <c r="C2402" s="54" t="s">
        <v>9619</v>
      </c>
      <c r="D2402" s="54" t="s">
        <v>9580</v>
      </c>
      <c r="E2402" s="55" t="s">
        <v>2391</v>
      </c>
      <c r="F2402" s="54" t="s">
        <v>2392</v>
      </c>
      <c r="G2402" s="67" t="s">
        <v>2762</v>
      </c>
      <c r="H2402" s="68" t="s">
        <v>2763</v>
      </c>
      <c r="I2402" s="69" t="s">
        <v>2764</v>
      </c>
      <c r="J2402" s="68" t="s">
        <v>2765</v>
      </c>
      <c r="K2402" s="57" t="s">
        <v>324</v>
      </c>
      <c r="L2402" s="58">
        <v>2399</v>
      </c>
      <c r="M2402" s="32" t="s">
        <v>9620</v>
      </c>
      <c r="N2402" s="32" t="s">
        <v>2400</v>
      </c>
    </row>
    <row r="2403" spans="1:14" ht="18" customHeight="1" x14ac:dyDescent="0.25">
      <c r="A2403" s="59" t="s">
        <v>9621</v>
      </c>
      <c r="B2403" s="60" t="s">
        <v>9622</v>
      </c>
      <c r="C2403" s="60" t="s">
        <v>9622</v>
      </c>
      <c r="D2403" s="60" t="s">
        <v>9580</v>
      </c>
      <c r="E2403" s="61" t="s">
        <v>2391</v>
      </c>
      <c r="F2403" s="60" t="s">
        <v>2392</v>
      </c>
      <c r="G2403" s="62" t="s">
        <v>2762</v>
      </c>
      <c r="H2403" s="63" t="s">
        <v>2763</v>
      </c>
      <c r="I2403" s="64" t="s">
        <v>2764</v>
      </c>
      <c r="J2403" s="63" t="s">
        <v>2765</v>
      </c>
      <c r="K2403" s="65" t="s">
        <v>324</v>
      </c>
      <c r="L2403" s="66">
        <v>2400</v>
      </c>
      <c r="M2403" s="32" t="s">
        <v>9623</v>
      </c>
      <c r="N2403" s="32" t="s">
        <v>2400</v>
      </c>
    </row>
    <row r="2404" spans="1:14" ht="18" customHeight="1" x14ac:dyDescent="0.25">
      <c r="A2404" s="53" t="s">
        <v>9624</v>
      </c>
      <c r="B2404" s="54" t="s">
        <v>9625</v>
      </c>
      <c r="C2404" s="54" t="s">
        <v>9625</v>
      </c>
      <c r="D2404" s="54" t="s">
        <v>9580</v>
      </c>
      <c r="E2404" s="55" t="s">
        <v>2391</v>
      </c>
      <c r="F2404" s="54" t="s">
        <v>2392</v>
      </c>
      <c r="G2404" s="67" t="s">
        <v>2762</v>
      </c>
      <c r="H2404" s="68" t="s">
        <v>2763</v>
      </c>
      <c r="I2404" s="69" t="s">
        <v>2764</v>
      </c>
      <c r="J2404" s="68" t="s">
        <v>2765</v>
      </c>
      <c r="K2404" s="57" t="s">
        <v>324</v>
      </c>
      <c r="L2404" s="58">
        <v>2401</v>
      </c>
      <c r="M2404" s="32" t="s">
        <v>9626</v>
      </c>
      <c r="N2404" s="32" t="s">
        <v>2400</v>
      </c>
    </row>
    <row r="2405" spans="1:14" ht="18" customHeight="1" x14ac:dyDescent="0.25">
      <c r="A2405" s="73" t="s">
        <v>2391</v>
      </c>
      <c r="B2405" s="60" t="s">
        <v>2392</v>
      </c>
      <c r="C2405" s="61"/>
      <c r="D2405" s="61"/>
      <c r="E2405" s="61" t="s">
        <v>2391</v>
      </c>
      <c r="F2405" s="60" t="s">
        <v>2392</v>
      </c>
      <c r="G2405" s="62"/>
      <c r="H2405" s="63"/>
      <c r="I2405" s="64"/>
      <c r="J2405" s="63"/>
      <c r="K2405" s="65" t="s">
        <v>2740</v>
      </c>
      <c r="L2405" s="66">
        <v>2402</v>
      </c>
      <c r="M2405" s="32" t="s">
        <v>2400</v>
      </c>
      <c r="N2405" s="32" t="s">
        <v>2400</v>
      </c>
    </row>
    <row r="2406" spans="1:14" ht="18" customHeight="1" x14ac:dyDescent="0.25">
      <c r="A2406" s="53" t="s">
        <v>9627</v>
      </c>
      <c r="B2406" s="54" t="s">
        <v>9628</v>
      </c>
      <c r="C2406" s="54" t="s">
        <v>9628</v>
      </c>
      <c r="D2406" s="54" t="s">
        <v>3545</v>
      </c>
      <c r="E2406" s="55" t="s">
        <v>2396</v>
      </c>
      <c r="F2406" s="54" t="s">
        <v>2397</v>
      </c>
      <c r="G2406" s="67" t="s">
        <v>3074</v>
      </c>
      <c r="H2406" s="68" t="s">
        <v>2763</v>
      </c>
      <c r="I2406" s="69" t="s">
        <v>2764</v>
      </c>
      <c r="J2406" s="68" t="s">
        <v>2765</v>
      </c>
      <c r="K2406" s="57" t="s">
        <v>324</v>
      </c>
      <c r="L2406" s="58">
        <v>2403</v>
      </c>
      <c r="M2406" s="32" t="s">
        <v>9629</v>
      </c>
      <c r="N2406" s="32" t="s">
        <v>2404</v>
      </c>
    </row>
    <row r="2407" spans="1:14" ht="18" customHeight="1" x14ac:dyDescent="0.25">
      <c r="A2407" s="59" t="s">
        <v>9630</v>
      </c>
      <c r="B2407" s="60" t="s">
        <v>9631</v>
      </c>
      <c r="C2407" s="60" t="s">
        <v>9631</v>
      </c>
      <c r="D2407" s="60" t="s">
        <v>3545</v>
      </c>
      <c r="E2407" s="61" t="s">
        <v>2396</v>
      </c>
      <c r="F2407" s="60" t="s">
        <v>2397</v>
      </c>
      <c r="G2407" s="62" t="s">
        <v>3074</v>
      </c>
      <c r="H2407" s="63" t="s">
        <v>2763</v>
      </c>
      <c r="I2407" s="64" t="s">
        <v>2764</v>
      </c>
      <c r="J2407" s="63" t="s">
        <v>2765</v>
      </c>
      <c r="K2407" s="65" t="s">
        <v>324</v>
      </c>
      <c r="L2407" s="66">
        <v>2404</v>
      </c>
      <c r="M2407" s="32" t="s">
        <v>9632</v>
      </c>
      <c r="N2407" s="32" t="s">
        <v>2404</v>
      </c>
    </row>
    <row r="2408" spans="1:14" ht="18" customHeight="1" x14ac:dyDescent="0.25">
      <c r="A2408" s="53" t="s">
        <v>9633</v>
      </c>
      <c r="B2408" s="54" t="s">
        <v>9634</v>
      </c>
      <c r="C2408" s="54" t="s">
        <v>9634</v>
      </c>
      <c r="D2408" s="54" t="s">
        <v>3545</v>
      </c>
      <c r="E2408" s="55" t="s">
        <v>2396</v>
      </c>
      <c r="F2408" s="54" t="s">
        <v>2397</v>
      </c>
      <c r="G2408" s="67" t="s">
        <v>3074</v>
      </c>
      <c r="H2408" s="68" t="s">
        <v>2763</v>
      </c>
      <c r="I2408" s="69" t="s">
        <v>2764</v>
      </c>
      <c r="J2408" s="68" t="s">
        <v>2765</v>
      </c>
      <c r="K2408" s="57" t="s">
        <v>324</v>
      </c>
      <c r="L2408" s="58">
        <v>2405</v>
      </c>
      <c r="M2408" s="32" t="s">
        <v>9635</v>
      </c>
      <c r="N2408" s="32" t="s">
        <v>2404</v>
      </c>
    </row>
    <row r="2409" spans="1:14" ht="18" customHeight="1" x14ac:dyDescent="0.25">
      <c r="A2409" s="59" t="s">
        <v>9636</v>
      </c>
      <c r="B2409" s="60" t="s">
        <v>9637</v>
      </c>
      <c r="C2409" s="60" t="s">
        <v>9637</v>
      </c>
      <c r="D2409" s="60" t="s">
        <v>3545</v>
      </c>
      <c r="E2409" s="61" t="s">
        <v>2396</v>
      </c>
      <c r="F2409" s="60" t="s">
        <v>2397</v>
      </c>
      <c r="G2409" s="62" t="s">
        <v>3074</v>
      </c>
      <c r="H2409" s="63" t="s">
        <v>2763</v>
      </c>
      <c r="I2409" s="64" t="s">
        <v>2764</v>
      </c>
      <c r="J2409" s="63" t="s">
        <v>2765</v>
      </c>
      <c r="K2409" s="65" t="s">
        <v>324</v>
      </c>
      <c r="L2409" s="66">
        <v>2406</v>
      </c>
      <c r="M2409" s="32" t="s">
        <v>9638</v>
      </c>
      <c r="N2409" s="32" t="s">
        <v>2404</v>
      </c>
    </row>
    <row r="2410" spans="1:14" ht="18" customHeight="1" x14ac:dyDescent="0.25">
      <c r="A2410" s="53" t="s">
        <v>9639</v>
      </c>
      <c r="B2410" s="54" t="s">
        <v>9640</v>
      </c>
      <c r="C2410" s="54" t="s">
        <v>9640</v>
      </c>
      <c r="D2410" s="54" t="s">
        <v>3545</v>
      </c>
      <c r="E2410" s="55" t="s">
        <v>2396</v>
      </c>
      <c r="F2410" s="54" t="s">
        <v>2397</v>
      </c>
      <c r="G2410" s="67" t="s">
        <v>3074</v>
      </c>
      <c r="H2410" s="68" t="s">
        <v>2763</v>
      </c>
      <c r="I2410" s="69" t="s">
        <v>2764</v>
      </c>
      <c r="J2410" s="68" t="s">
        <v>2765</v>
      </c>
      <c r="K2410" s="57" t="s">
        <v>324</v>
      </c>
      <c r="L2410" s="58">
        <v>2407</v>
      </c>
      <c r="M2410" s="32" t="s">
        <v>9641</v>
      </c>
      <c r="N2410" s="32" t="s">
        <v>2404</v>
      </c>
    </row>
    <row r="2411" spans="1:14" ht="18" customHeight="1" x14ac:dyDescent="0.25">
      <c r="A2411" s="59" t="s">
        <v>9642</v>
      </c>
      <c r="B2411" s="60" t="s">
        <v>9643</v>
      </c>
      <c r="C2411" s="60" t="s">
        <v>9643</v>
      </c>
      <c r="D2411" s="60" t="s">
        <v>3545</v>
      </c>
      <c r="E2411" s="61" t="s">
        <v>2396</v>
      </c>
      <c r="F2411" s="60" t="s">
        <v>2397</v>
      </c>
      <c r="G2411" s="62" t="s">
        <v>3074</v>
      </c>
      <c r="H2411" s="63" t="s">
        <v>2763</v>
      </c>
      <c r="I2411" s="64" t="s">
        <v>2764</v>
      </c>
      <c r="J2411" s="63" t="s">
        <v>2765</v>
      </c>
      <c r="K2411" s="65" t="s">
        <v>324</v>
      </c>
      <c r="L2411" s="66">
        <v>2408</v>
      </c>
      <c r="M2411" s="32" t="s">
        <v>9644</v>
      </c>
      <c r="N2411" s="32" t="s">
        <v>2404</v>
      </c>
    </row>
    <row r="2412" spans="1:14" ht="18" customHeight="1" x14ac:dyDescent="0.25">
      <c r="A2412" s="53" t="s">
        <v>9645</v>
      </c>
      <c r="B2412" s="54" t="s">
        <v>9646</v>
      </c>
      <c r="C2412" s="54" t="s">
        <v>9646</v>
      </c>
      <c r="D2412" s="54" t="s">
        <v>3545</v>
      </c>
      <c r="E2412" s="55" t="s">
        <v>2396</v>
      </c>
      <c r="F2412" s="54" t="s">
        <v>2397</v>
      </c>
      <c r="G2412" s="67" t="s">
        <v>3074</v>
      </c>
      <c r="H2412" s="68" t="s">
        <v>2763</v>
      </c>
      <c r="I2412" s="69" t="s">
        <v>2764</v>
      </c>
      <c r="J2412" s="68" t="s">
        <v>2765</v>
      </c>
      <c r="K2412" s="57" t="s">
        <v>324</v>
      </c>
      <c r="L2412" s="58">
        <v>2409</v>
      </c>
      <c r="M2412" s="32" t="s">
        <v>9647</v>
      </c>
      <c r="N2412" s="32" t="s">
        <v>2404</v>
      </c>
    </row>
    <row r="2413" spans="1:14" ht="18" customHeight="1" x14ac:dyDescent="0.25">
      <c r="A2413" s="59" t="s">
        <v>9648</v>
      </c>
      <c r="B2413" s="60" t="s">
        <v>9649</v>
      </c>
      <c r="C2413" s="60" t="s">
        <v>9649</v>
      </c>
      <c r="D2413" s="60" t="s">
        <v>3545</v>
      </c>
      <c r="E2413" s="61" t="s">
        <v>2396</v>
      </c>
      <c r="F2413" s="60" t="s">
        <v>2397</v>
      </c>
      <c r="G2413" s="62" t="s">
        <v>3074</v>
      </c>
      <c r="H2413" s="63" t="s">
        <v>2763</v>
      </c>
      <c r="I2413" s="64" t="s">
        <v>2764</v>
      </c>
      <c r="J2413" s="63" t="s">
        <v>2765</v>
      </c>
      <c r="K2413" s="65" t="s">
        <v>324</v>
      </c>
      <c r="L2413" s="66">
        <v>2410</v>
      </c>
      <c r="M2413" s="32" t="s">
        <v>9650</v>
      </c>
      <c r="N2413" s="32" t="s">
        <v>2404</v>
      </c>
    </row>
    <row r="2414" spans="1:14" ht="18" customHeight="1" x14ac:dyDescent="0.25">
      <c r="A2414" s="53" t="s">
        <v>9651</v>
      </c>
      <c r="B2414" s="54" t="s">
        <v>9652</v>
      </c>
      <c r="C2414" s="54" t="s">
        <v>9652</v>
      </c>
      <c r="D2414" s="54" t="s">
        <v>3545</v>
      </c>
      <c r="E2414" s="55" t="s">
        <v>2396</v>
      </c>
      <c r="F2414" s="54" t="s">
        <v>2397</v>
      </c>
      <c r="G2414" s="67" t="s">
        <v>3074</v>
      </c>
      <c r="H2414" s="68" t="s">
        <v>2763</v>
      </c>
      <c r="I2414" s="69" t="s">
        <v>2764</v>
      </c>
      <c r="J2414" s="68" t="s">
        <v>2765</v>
      </c>
      <c r="K2414" s="57" t="s">
        <v>324</v>
      </c>
      <c r="L2414" s="58">
        <v>2411</v>
      </c>
      <c r="M2414" s="32" t="s">
        <v>9653</v>
      </c>
      <c r="N2414" s="32" t="s">
        <v>2404</v>
      </c>
    </row>
    <row r="2415" spans="1:14" ht="18" customHeight="1" x14ac:dyDescent="0.25">
      <c r="A2415" s="59" t="s">
        <v>9654</v>
      </c>
      <c r="B2415" s="60" t="s">
        <v>9655</v>
      </c>
      <c r="C2415" s="60" t="s">
        <v>9655</v>
      </c>
      <c r="D2415" s="60" t="s">
        <v>3545</v>
      </c>
      <c r="E2415" s="61" t="s">
        <v>2396</v>
      </c>
      <c r="F2415" s="60" t="s">
        <v>2397</v>
      </c>
      <c r="G2415" s="62" t="s">
        <v>3074</v>
      </c>
      <c r="H2415" s="63" t="s">
        <v>2763</v>
      </c>
      <c r="I2415" s="64" t="s">
        <v>2764</v>
      </c>
      <c r="J2415" s="63" t="s">
        <v>2765</v>
      </c>
      <c r="K2415" s="65" t="s">
        <v>324</v>
      </c>
      <c r="L2415" s="66">
        <v>2412</v>
      </c>
      <c r="M2415" s="32" t="s">
        <v>9656</v>
      </c>
      <c r="N2415" s="32" t="s">
        <v>2404</v>
      </c>
    </row>
    <row r="2416" spans="1:14" ht="18" customHeight="1" x14ac:dyDescent="0.25">
      <c r="A2416" s="53" t="s">
        <v>9657</v>
      </c>
      <c r="B2416" s="54" t="s">
        <v>9658</v>
      </c>
      <c r="C2416" s="54" t="s">
        <v>9658</v>
      </c>
      <c r="D2416" s="54" t="s">
        <v>3545</v>
      </c>
      <c r="E2416" s="55" t="s">
        <v>2396</v>
      </c>
      <c r="F2416" s="54" t="s">
        <v>2397</v>
      </c>
      <c r="G2416" s="67" t="s">
        <v>3074</v>
      </c>
      <c r="H2416" s="68" t="s">
        <v>2763</v>
      </c>
      <c r="I2416" s="69" t="s">
        <v>2764</v>
      </c>
      <c r="J2416" s="68" t="s">
        <v>2765</v>
      </c>
      <c r="K2416" s="57" t="s">
        <v>324</v>
      </c>
      <c r="L2416" s="58">
        <v>2413</v>
      </c>
      <c r="M2416" s="32" t="s">
        <v>9659</v>
      </c>
      <c r="N2416" s="32" t="s">
        <v>2404</v>
      </c>
    </row>
    <row r="2417" spans="1:14" ht="18" customHeight="1" x14ac:dyDescent="0.25">
      <c r="A2417" s="59" t="s">
        <v>9660</v>
      </c>
      <c r="B2417" s="60" t="s">
        <v>9661</v>
      </c>
      <c r="C2417" s="60" t="s">
        <v>9661</v>
      </c>
      <c r="D2417" s="60" t="s">
        <v>3545</v>
      </c>
      <c r="E2417" s="61" t="s">
        <v>2396</v>
      </c>
      <c r="F2417" s="60" t="s">
        <v>2397</v>
      </c>
      <c r="G2417" s="62" t="s">
        <v>3074</v>
      </c>
      <c r="H2417" s="63" t="s">
        <v>2763</v>
      </c>
      <c r="I2417" s="64" t="s">
        <v>2764</v>
      </c>
      <c r="J2417" s="63" t="s">
        <v>2765</v>
      </c>
      <c r="K2417" s="65" t="s">
        <v>324</v>
      </c>
      <c r="L2417" s="66">
        <v>2414</v>
      </c>
      <c r="M2417" s="32" t="s">
        <v>9662</v>
      </c>
      <c r="N2417" s="32" t="s">
        <v>2404</v>
      </c>
    </row>
    <row r="2418" spans="1:14" ht="18" customHeight="1" x14ac:dyDescent="0.25">
      <c r="A2418" s="53" t="s">
        <v>9663</v>
      </c>
      <c r="B2418" s="54" t="s">
        <v>9664</v>
      </c>
      <c r="C2418" s="54" t="s">
        <v>9664</v>
      </c>
      <c r="D2418" s="54" t="s">
        <v>3545</v>
      </c>
      <c r="E2418" s="55" t="s">
        <v>2396</v>
      </c>
      <c r="F2418" s="54" t="s">
        <v>2397</v>
      </c>
      <c r="G2418" s="67" t="s">
        <v>3074</v>
      </c>
      <c r="H2418" s="68" t="s">
        <v>2763</v>
      </c>
      <c r="I2418" s="69" t="s">
        <v>2764</v>
      </c>
      <c r="J2418" s="68" t="s">
        <v>2765</v>
      </c>
      <c r="K2418" s="57" t="s">
        <v>324</v>
      </c>
      <c r="L2418" s="58">
        <v>2415</v>
      </c>
      <c r="M2418" s="32" t="s">
        <v>9665</v>
      </c>
      <c r="N2418" s="32" t="s">
        <v>2404</v>
      </c>
    </row>
    <row r="2419" spans="1:14" ht="18" customHeight="1" x14ac:dyDescent="0.25">
      <c r="A2419" s="59" t="s">
        <v>9666</v>
      </c>
      <c r="B2419" s="60" t="s">
        <v>9667</v>
      </c>
      <c r="C2419" s="60" t="s">
        <v>9667</v>
      </c>
      <c r="D2419" s="60" t="s">
        <v>3545</v>
      </c>
      <c r="E2419" s="61" t="s">
        <v>2396</v>
      </c>
      <c r="F2419" s="60" t="s">
        <v>2397</v>
      </c>
      <c r="G2419" s="62" t="s">
        <v>3074</v>
      </c>
      <c r="H2419" s="63" t="s">
        <v>2763</v>
      </c>
      <c r="I2419" s="64" t="s">
        <v>2764</v>
      </c>
      <c r="J2419" s="63" t="s">
        <v>2765</v>
      </c>
      <c r="K2419" s="65" t="s">
        <v>324</v>
      </c>
      <c r="L2419" s="66">
        <v>2416</v>
      </c>
      <c r="M2419" s="32" t="s">
        <v>9668</v>
      </c>
      <c r="N2419" s="32" t="s">
        <v>2404</v>
      </c>
    </row>
    <row r="2420" spans="1:14" ht="18" customHeight="1" x14ac:dyDescent="0.25">
      <c r="A2420" s="53" t="s">
        <v>9669</v>
      </c>
      <c r="B2420" s="54" t="s">
        <v>9670</v>
      </c>
      <c r="C2420" s="54" t="s">
        <v>9670</v>
      </c>
      <c r="D2420" s="54" t="s">
        <v>3545</v>
      </c>
      <c r="E2420" s="55" t="s">
        <v>2396</v>
      </c>
      <c r="F2420" s="54" t="s">
        <v>2397</v>
      </c>
      <c r="G2420" s="67" t="s">
        <v>3074</v>
      </c>
      <c r="H2420" s="68" t="s">
        <v>2763</v>
      </c>
      <c r="I2420" s="69" t="s">
        <v>2764</v>
      </c>
      <c r="J2420" s="68" t="s">
        <v>2765</v>
      </c>
      <c r="K2420" s="57" t="s">
        <v>324</v>
      </c>
      <c r="L2420" s="58">
        <v>2417</v>
      </c>
      <c r="M2420" s="32" t="s">
        <v>9671</v>
      </c>
      <c r="N2420" s="32" t="s">
        <v>2404</v>
      </c>
    </row>
    <row r="2421" spans="1:14" ht="18" customHeight="1" x14ac:dyDescent="0.25">
      <c r="A2421" s="59" t="s">
        <v>9672</v>
      </c>
      <c r="B2421" s="60" t="s">
        <v>9673</v>
      </c>
      <c r="C2421" s="60" t="s">
        <v>9673</v>
      </c>
      <c r="D2421" s="60" t="s">
        <v>3545</v>
      </c>
      <c r="E2421" s="61" t="s">
        <v>2396</v>
      </c>
      <c r="F2421" s="60" t="s">
        <v>2397</v>
      </c>
      <c r="G2421" s="62" t="s">
        <v>3074</v>
      </c>
      <c r="H2421" s="63" t="s">
        <v>2763</v>
      </c>
      <c r="I2421" s="64" t="s">
        <v>2764</v>
      </c>
      <c r="J2421" s="63" t="s">
        <v>2765</v>
      </c>
      <c r="K2421" s="65" t="s">
        <v>324</v>
      </c>
      <c r="L2421" s="66">
        <v>2418</v>
      </c>
      <c r="M2421" s="32" t="s">
        <v>9674</v>
      </c>
      <c r="N2421" s="32" t="s">
        <v>2404</v>
      </c>
    </row>
    <row r="2422" spans="1:14" ht="18" customHeight="1" x14ac:dyDescent="0.25">
      <c r="A2422" s="53" t="s">
        <v>9675</v>
      </c>
      <c r="B2422" s="54" t="s">
        <v>9676</v>
      </c>
      <c r="C2422" s="54" t="s">
        <v>9676</v>
      </c>
      <c r="D2422" s="54" t="s">
        <v>3545</v>
      </c>
      <c r="E2422" s="55" t="s">
        <v>2396</v>
      </c>
      <c r="F2422" s="54" t="s">
        <v>2397</v>
      </c>
      <c r="G2422" s="67" t="s">
        <v>3074</v>
      </c>
      <c r="H2422" s="68" t="s">
        <v>2763</v>
      </c>
      <c r="I2422" s="69" t="s">
        <v>2764</v>
      </c>
      <c r="J2422" s="68" t="s">
        <v>2765</v>
      </c>
      <c r="K2422" s="57" t="s">
        <v>324</v>
      </c>
      <c r="L2422" s="58">
        <v>2419</v>
      </c>
      <c r="M2422" s="32" t="s">
        <v>9677</v>
      </c>
      <c r="N2422" s="32" t="s">
        <v>2404</v>
      </c>
    </row>
    <row r="2423" spans="1:14" ht="18" customHeight="1" x14ac:dyDescent="0.25">
      <c r="A2423" s="59" t="s">
        <v>9678</v>
      </c>
      <c r="B2423" s="60" t="s">
        <v>9679</v>
      </c>
      <c r="C2423" s="60" t="s">
        <v>9679</v>
      </c>
      <c r="D2423" s="60" t="s">
        <v>3545</v>
      </c>
      <c r="E2423" s="61" t="s">
        <v>2396</v>
      </c>
      <c r="F2423" s="60" t="s">
        <v>2397</v>
      </c>
      <c r="G2423" s="62" t="s">
        <v>3074</v>
      </c>
      <c r="H2423" s="63" t="s">
        <v>2763</v>
      </c>
      <c r="I2423" s="64" t="s">
        <v>2764</v>
      </c>
      <c r="J2423" s="63" t="s">
        <v>2765</v>
      </c>
      <c r="K2423" s="65" t="s">
        <v>324</v>
      </c>
      <c r="L2423" s="66">
        <v>2420</v>
      </c>
      <c r="M2423" s="32" t="s">
        <v>9680</v>
      </c>
      <c r="N2423" s="32" t="s">
        <v>2404</v>
      </c>
    </row>
    <row r="2424" spans="1:14" ht="18" customHeight="1" x14ac:dyDescent="0.25">
      <c r="A2424" s="53" t="s">
        <v>9681</v>
      </c>
      <c r="B2424" s="54" t="s">
        <v>9682</v>
      </c>
      <c r="C2424" s="54" t="s">
        <v>9682</v>
      </c>
      <c r="D2424" s="54" t="s">
        <v>4628</v>
      </c>
      <c r="E2424" s="55" t="s">
        <v>2396</v>
      </c>
      <c r="F2424" s="54" t="s">
        <v>2397</v>
      </c>
      <c r="G2424" s="67" t="s">
        <v>3074</v>
      </c>
      <c r="H2424" s="68" t="s">
        <v>2763</v>
      </c>
      <c r="I2424" s="69" t="s">
        <v>2764</v>
      </c>
      <c r="J2424" s="68" t="s">
        <v>2765</v>
      </c>
      <c r="K2424" s="57" t="s">
        <v>324</v>
      </c>
      <c r="L2424" s="58">
        <v>2421</v>
      </c>
      <c r="M2424" s="32" t="s">
        <v>9683</v>
      </c>
      <c r="N2424" s="32" t="s">
        <v>2404</v>
      </c>
    </row>
    <row r="2425" spans="1:14" ht="18" customHeight="1" x14ac:dyDescent="0.25">
      <c r="A2425" s="59" t="s">
        <v>9684</v>
      </c>
      <c r="B2425" s="60" t="s">
        <v>9685</v>
      </c>
      <c r="C2425" s="60" t="s">
        <v>9685</v>
      </c>
      <c r="D2425" s="60" t="s">
        <v>4628</v>
      </c>
      <c r="E2425" s="61" t="s">
        <v>2396</v>
      </c>
      <c r="F2425" s="60" t="s">
        <v>2397</v>
      </c>
      <c r="G2425" s="62" t="s">
        <v>3074</v>
      </c>
      <c r="H2425" s="63" t="s">
        <v>2763</v>
      </c>
      <c r="I2425" s="64" t="s">
        <v>2764</v>
      </c>
      <c r="J2425" s="63" t="s">
        <v>2765</v>
      </c>
      <c r="K2425" s="65" t="s">
        <v>324</v>
      </c>
      <c r="L2425" s="66">
        <v>2422</v>
      </c>
      <c r="M2425" s="32" t="s">
        <v>9686</v>
      </c>
      <c r="N2425" s="32" t="s">
        <v>2404</v>
      </c>
    </row>
    <row r="2426" spans="1:14" ht="18" customHeight="1" x14ac:dyDescent="0.25">
      <c r="A2426" s="72" t="s">
        <v>2396</v>
      </c>
      <c r="B2426" s="54" t="s">
        <v>2397</v>
      </c>
      <c r="C2426" s="55"/>
      <c r="D2426" s="55"/>
      <c r="E2426" s="55" t="s">
        <v>2396</v>
      </c>
      <c r="F2426" s="54" t="s">
        <v>2397</v>
      </c>
      <c r="G2426" s="67"/>
      <c r="H2426" s="68"/>
      <c r="I2426" s="69"/>
      <c r="J2426" s="68"/>
      <c r="K2426" s="57" t="s">
        <v>2740</v>
      </c>
      <c r="L2426" s="58">
        <v>2423</v>
      </c>
      <c r="M2426" s="32" t="s">
        <v>2404</v>
      </c>
      <c r="N2426" s="32" t="s">
        <v>2404</v>
      </c>
    </row>
    <row r="2427" spans="1:14" ht="18" customHeight="1" x14ac:dyDescent="0.25">
      <c r="A2427" s="59" t="s">
        <v>9687</v>
      </c>
      <c r="B2427" s="60" t="s">
        <v>9688</v>
      </c>
      <c r="C2427" s="60" t="s">
        <v>9688</v>
      </c>
      <c r="D2427" s="60" t="s">
        <v>3337</v>
      </c>
      <c r="E2427" s="61" t="s">
        <v>2405</v>
      </c>
      <c r="F2427" s="60" t="s">
        <v>2406</v>
      </c>
      <c r="G2427" s="62" t="s">
        <v>2906</v>
      </c>
      <c r="H2427" s="63" t="s">
        <v>2763</v>
      </c>
      <c r="I2427" s="64" t="s">
        <v>2764</v>
      </c>
      <c r="J2427" s="63" t="s">
        <v>2765</v>
      </c>
      <c r="K2427" s="65" t="s">
        <v>324</v>
      </c>
      <c r="L2427" s="66">
        <v>2424</v>
      </c>
      <c r="M2427" s="32" t="s">
        <v>9689</v>
      </c>
      <c r="N2427" s="32" t="s">
        <v>2414</v>
      </c>
    </row>
    <row r="2428" spans="1:14" ht="18" customHeight="1" x14ac:dyDescent="0.25">
      <c r="A2428" s="53" t="s">
        <v>9690</v>
      </c>
      <c r="B2428" s="54" t="s">
        <v>9691</v>
      </c>
      <c r="C2428" s="54" t="s">
        <v>9691</v>
      </c>
      <c r="D2428" s="54" t="s">
        <v>3337</v>
      </c>
      <c r="E2428" s="55" t="s">
        <v>2405</v>
      </c>
      <c r="F2428" s="54" t="s">
        <v>2406</v>
      </c>
      <c r="G2428" s="67" t="s">
        <v>2906</v>
      </c>
      <c r="H2428" s="68" t="s">
        <v>2763</v>
      </c>
      <c r="I2428" s="69" t="s">
        <v>2764</v>
      </c>
      <c r="J2428" s="68" t="s">
        <v>2765</v>
      </c>
      <c r="K2428" s="57" t="s">
        <v>324</v>
      </c>
      <c r="L2428" s="58">
        <v>2425</v>
      </c>
      <c r="M2428" s="32" t="s">
        <v>9692</v>
      </c>
      <c r="N2428" s="32" t="s">
        <v>2414</v>
      </c>
    </row>
    <row r="2429" spans="1:14" ht="18" customHeight="1" x14ac:dyDescent="0.25">
      <c r="A2429" s="59" t="s">
        <v>9693</v>
      </c>
      <c r="B2429" s="60" t="s">
        <v>9694</v>
      </c>
      <c r="C2429" s="60" t="s">
        <v>9694</v>
      </c>
      <c r="D2429" s="60" t="s">
        <v>3337</v>
      </c>
      <c r="E2429" s="61" t="s">
        <v>2405</v>
      </c>
      <c r="F2429" s="60" t="s">
        <v>2406</v>
      </c>
      <c r="G2429" s="62" t="s">
        <v>2906</v>
      </c>
      <c r="H2429" s="63" t="s">
        <v>2763</v>
      </c>
      <c r="I2429" s="64" t="s">
        <v>2764</v>
      </c>
      <c r="J2429" s="63" t="s">
        <v>2765</v>
      </c>
      <c r="K2429" s="65" t="s">
        <v>324</v>
      </c>
      <c r="L2429" s="66">
        <v>2426</v>
      </c>
      <c r="M2429" s="32" t="s">
        <v>9695</v>
      </c>
      <c r="N2429" s="32" t="s">
        <v>2414</v>
      </c>
    </row>
    <row r="2430" spans="1:14" ht="18" customHeight="1" x14ac:dyDescent="0.25">
      <c r="A2430" s="53" t="s">
        <v>9696</v>
      </c>
      <c r="B2430" s="54" t="s">
        <v>9697</v>
      </c>
      <c r="C2430" s="54" t="s">
        <v>9697</v>
      </c>
      <c r="D2430" s="54" t="s">
        <v>3337</v>
      </c>
      <c r="E2430" s="55" t="s">
        <v>2405</v>
      </c>
      <c r="F2430" s="54" t="s">
        <v>2406</v>
      </c>
      <c r="G2430" s="67" t="s">
        <v>2906</v>
      </c>
      <c r="H2430" s="68" t="s">
        <v>2763</v>
      </c>
      <c r="I2430" s="69" t="s">
        <v>2764</v>
      </c>
      <c r="J2430" s="68" t="s">
        <v>2765</v>
      </c>
      <c r="K2430" s="57" t="s">
        <v>324</v>
      </c>
      <c r="L2430" s="58">
        <v>2427</v>
      </c>
      <c r="M2430" s="32" t="s">
        <v>9698</v>
      </c>
      <c r="N2430" s="32" t="s">
        <v>2414</v>
      </c>
    </row>
    <row r="2431" spans="1:14" ht="18" customHeight="1" x14ac:dyDescent="0.25">
      <c r="A2431" s="59" t="s">
        <v>9699</v>
      </c>
      <c r="B2431" s="60" t="s">
        <v>9700</v>
      </c>
      <c r="C2431" s="60" t="s">
        <v>9700</v>
      </c>
      <c r="D2431" s="60" t="s">
        <v>3337</v>
      </c>
      <c r="E2431" s="61" t="s">
        <v>2405</v>
      </c>
      <c r="F2431" s="60" t="s">
        <v>2406</v>
      </c>
      <c r="G2431" s="62" t="s">
        <v>2906</v>
      </c>
      <c r="H2431" s="63" t="s">
        <v>2763</v>
      </c>
      <c r="I2431" s="64" t="s">
        <v>2764</v>
      </c>
      <c r="J2431" s="63" t="s">
        <v>2765</v>
      </c>
      <c r="K2431" s="65" t="s">
        <v>324</v>
      </c>
      <c r="L2431" s="66">
        <v>2428</v>
      </c>
      <c r="M2431" s="32" t="s">
        <v>9701</v>
      </c>
      <c r="N2431" s="32" t="s">
        <v>2414</v>
      </c>
    </row>
    <row r="2432" spans="1:14" ht="18" customHeight="1" x14ac:dyDescent="0.25">
      <c r="A2432" s="53" t="s">
        <v>9702</v>
      </c>
      <c r="B2432" s="54" t="s">
        <v>9703</v>
      </c>
      <c r="C2432" s="54" t="s">
        <v>9703</v>
      </c>
      <c r="D2432" s="54" t="s">
        <v>3337</v>
      </c>
      <c r="E2432" s="55" t="s">
        <v>2405</v>
      </c>
      <c r="F2432" s="54" t="s">
        <v>2406</v>
      </c>
      <c r="G2432" s="67" t="s">
        <v>2906</v>
      </c>
      <c r="H2432" s="68" t="s">
        <v>2763</v>
      </c>
      <c r="I2432" s="69" t="s">
        <v>2764</v>
      </c>
      <c r="J2432" s="68" t="s">
        <v>2765</v>
      </c>
      <c r="K2432" s="57" t="s">
        <v>324</v>
      </c>
      <c r="L2432" s="58">
        <v>2429</v>
      </c>
      <c r="M2432" s="32" t="s">
        <v>9704</v>
      </c>
      <c r="N2432" s="32" t="s">
        <v>2414</v>
      </c>
    </row>
    <row r="2433" spans="1:14" ht="18" customHeight="1" x14ac:dyDescent="0.25">
      <c r="A2433" s="59" t="s">
        <v>9705</v>
      </c>
      <c r="B2433" s="60" t="s">
        <v>9706</v>
      </c>
      <c r="C2433" s="60" t="s">
        <v>9706</v>
      </c>
      <c r="D2433" s="60" t="s">
        <v>3337</v>
      </c>
      <c r="E2433" s="61" t="s">
        <v>2405</v>
      </c>
      <c r="F2433" s="60" t="s">
        <v>2406</v>
      </c>
      <c r="G2433" s="62" t="s">
        <v>2906</v>
      </c>
      <c r="H2433" s="63" t="s">
        <v>2763</v>
      </c>
      <c r="I2433" s="64" t="s">
        <v>2764</v>
      </c>
      <c r="J2433" s="63" t="s">
        <v>2765</v>
      </c>
      <c r="K2433" s="65" t="s">
        <v>324</v>
      </c>
      <c r="L2433" s="66">
        <v>2430</v>
      </c>
      <c r="M2433" s="32" t="s">
        <v>9707</v>
      </c>
      <c r="N2433" s="32" t="s">
        <v>2414</v>
      </c>
    </row>
    <row r="2434" spans="1:14" ht="18" customHeight="1" x14ac:dyDescent="0.25">
      <c r="A2434" s="53" t="s">
        <v>9708</v>
      </c>
      <c r="B2434" s="54" t="s">
        <v>9709</v>
      </c>
      <c r="C2434" s="54" t="s">
        <v>9709</v>
      </c>
      <c r="D2434" s="54" t="s">
        <v>3337</v>
      </c>
      <c r="E2434" s="55" t="s">
        <v>2405</v>
      </c>
      <c r="F2434" s="54" t="s">
        <v>2406</v>
      </c>
      <c r="G2434" s="67" t="s">
        <v>2906</v>
      </c>
      <c r="H2434" s="68" t="s">
        <v>2763</v>
      </c>
      <c r="I2434" s="69" t="s">
        <v>2764</v>
      </c>
      <c r="J2434" s="68" t="s">
        <v>2765</v>
      </c>
      <c r="K2434" s="57" t="s">
        <v>324</v>
      </c>
      <c r="L2434" s="58">
        <v>2431</v>
      </c>
      <c r="M2434" s="32" t="s">
        <v>9710</v>
      </c>
      <c r="N2434" s="32" t="s">
        <v>2414</v>
      </c>
    </row>
    <row r="2435" spans="1:14" ht="18" customHeight="1" x14ac:dyDescent="0.25">
      <c r="A2435" s="73" t="s">
        <v>2405</v>
      </c>
      <c r="B2435" s="60" t="s">
        <v>2406</v>
      </c>
      <c r="C2435" s="61"/>
      <c r="D2435" s="61"/>
      <c r="E2435" s="61" t="s">
        <v>2405</v>
      </c>
      <c r="F2435" s="60" t="s">
        <v>2406</v>
      </c>
      <c r="G2435" s="62"/>
      <c r="H2435" s="63"/>
      <c r="I2435" s="64"/>
      <c r="J2435" s="63"/>
      <c r="K2435" s="65" t="s">
        <v>2740</v>
      </c>
      <c r="L2435" s="66">
        <v>2432</v>
      </c>
      <c r="M2435" s="32" t="s">
        <v>2414</v>
      </c>
      <c r="N2435" s="32" t="s">
        <v>2414</v>
      </c>
    </row>
    <row r="2436" spans="1:14" ht="18" customHeight="1" x14ac:dyDescent="0.25">
      <c r="A2436" s="53" t="s">
        <v>9711</v>
      </c>
      <c r="B2436" s="54" t="s">
        <v>9712</v>
      </c>
      <c r="C2436" s="54" t="s">
        <v>9712</v>
      </c>
      <c r="D2436" s="54" t="s">
        <v>3759</v>
      </c>
      <c r="E2436" s="55" t="s">
        <v>2415</v>
      </c>
      <c r="F2436" s="54" t="s">
        <v>2416</v>
      </c>
      <c r="G2436" s="67" t="s">
        <v>8079</v>
      </c>
      <c r="H2436" s="68" t="s">
        <v>2763</v>
      </c>
      <c r="I2436" s="69" t="s">
        <v>2764</v>
      </c>
      <c r="J2436" s="68" t="s">
        <v>2765</v>
      </c>
      <c r="K2436" s="57" t="s">
        <v>324</v>
      </c>
      <c r="L2436" s="58">
        <v>2433</v>
      </c>
      <c r="M2436" s="32" t="s">
        <v>9713</v>
      </c>
      <c r="N2436" s="32" t="s">
        <v>2423</v>
      </c>
    </row>
    <row r="2437" spans="1:14" ht="18" customHeight="1" x14ac:dyDescent="0.25">
      <c r="A2437" s="59" t="s">
        <v>9714</v>
      </c>
      <c r="B2437" s="60" t="s">
        <v>9715</v>
      </c>
      <c r="C2437" s="60" t="s">
        <v>9715</v>
      </c>
      <c r="D2437" s="60" t="s">
        <v>3759</v>
      </c>
      <c r="E2437" s="61" t="s">
        <v>2415</v>
      </c>
      <c r="F2437" s="60" t="s">
        <v>2416</v>
      </c>
      <c r="G2437" s="62" t="s">
        <v>8079</v>
      </c>
      <c r="H2437" s="63" t="s">
        <v>2763</v>
      </c>
      <c r="I2437" s="64" t="s">
        <v>2764</v>
      </c>
      <c r="J2437" s="63" t="s">
        <v>2765</v>
      </c>
      <c r="K2437" s="65" t="s">
        <v>324</v>
      </c>
      <c r="L2437" s="66">
        <v>2434</v>
      </c>
      <c r="M2437" s="32" t="s">
        <v>9716</v>
      </c>
      <c r="N2437" s="32" t="s">
        <v>2423</v>
      </c>
    </row>
    <row r="2438" spans="1:14" ht="18" customHeight="1" x14ac:dyDescent="0.25">
      <c r="A2438" s="53" t="s">
        <v>9717</v>
      </c>
      <c r="B2438" s="54" t="s">
        <v>9718</v>
      </c>
      <c r="C2438" s="54" t="s">
        <v>9718</v>
      </c>
      <c r="D2438" s="54" t="s">
        <v>3759</v>
      </c>
      <c r="E2438" s="55" t="s">
        <v>2415</v>
      </c>
      <c r="F2438" s="54" t="s">
        <v>2416</v>
      </c>
      <c r="G2438" s="67" t="s">
        <v>8079</v>
      </c>
      <c r="H2438" s="68" t="s">
        <v>2763</v>
      </c>
      <c r="I2438" s="69" t="s">
        <v>2764</v>
      </c>
      <c r="J2438" s="68" t="s">
        <v>2765</v>
      </c>
      <c r="K2438" s="57" t="s">
        <v>324</v>
      </c>
      <c r="L2438" s="58">
        <v>2435</v>
      </c>
      <c r="M2438" s="32" t="s">
        <v>9719</v>
      </c>
      <c r="N2438" s="32" t="s">
        <v>2423</v>
      </c>
    </row>
    <row r="2439" spans="1:14" ht="18" customHeight="1" x14ac:dyDescent="0.25">
      <c r="A2439" s="59" t="s">
        <v>9720</v>
      </c>
      <c r="B2439" s="60" t="s">
        <v>9721</v>
      </c>
      <c r="C2439" s="60" t="s">
        <v>9721</v>
      </c>
      <c r="D2439" s="60" t="s">
        <v>3337</v>
      </c>
      <c r="E2439" s="61" t="s">
        <v>2415</v>
      </c>
      <c r="F2439" s="60" t="s">
        <v>2416</v>
      </c>
      <c r="G2439" s="62" t="s">
        <v>8079</v>
      </c>
      <c r="H2439" s="63" t="s">
        <v>2763</v>
      </c>
      <c r="I2439" s="64" t="s">
        <v>2764</v>
      </c>
      <c r="J2439" s="63" t="s">
        <v>2765</v>
      </c>
      <c r="K2439" s="65" t="s">
        <v>324</v>
      </c>
      <c r="L2439" s="66">
        <v>2436</v>
      </c>
      <c r="M2439" s="32" t="s">
        <v>9722</v>
      </c>
      <c r="N2439" s="32" t="s">
        <v>2423</v>
      </c>
    </row>
    <row r="2440" spans="1:14" ht="18" customHeight="1" x14ac:dyDescent="0.25">
      <c r="A2440" s="53" t="s">
        <v>9723</v>
      </c>
      <c r="B2440" s="54" t="s">
        <v>9724</v>
      </c>
      <c r="C2440" s="54" t="s">
        <v>9724</v>
      </c>
      <c r="D2440" s="54" t="s">
        <v>3759</v>
      </c>
      <c r="E2440" s="55" t="s">
        <v>2415</v>
      </c>
      <c r="F2440" s="54" t="s">
        <v>2416</v>
      </c>
      <c r="G2440" s="67" t="s">
        <v>8079</v>
      </c>
      <c r="H2440" s="68" t="s">
        <v>2763</v>
      </c>
      <c r="I2440" s="69" t="s">
        <v>2764</v>
      </c>
      <c r="J2440" s="68" t="s">
        <v>2765</v>
      </c>
      <c r="K2440" s="57" t="s">
        <v>324</v>
      </c>
      <c r="L2440" s="58">
        <v>2437</v>
      </c>
      <c r="M2440" s="32" t="s">
        <v>9725</v>
      </c>
      <c r="N2440" s="32" t="s">
        <v>2423</v>
      </c>
    </row>
    <row r="2441" spans="1:14" ht="18" customHeight="1" x14ac:dyDescent="0.25">
      <c r="A2441" s="59" t="s">
        <v>9726</v>
      </c>
      <c r="B2441" s="60" t="s">
        <v>9727</v>
      </c>
      <c r="C2441" s="60" t="s">
        <v>9727</v>
      </c>
      <c r="D2441" s="60" t="s">
        <v>3759</v>
      </c>
      <c r="E2441" s="61" t="s">
        <v>2415</v>
      </c>
      <c r="F2441" s="60" t="s">
        <v>2416</v>
      </c>
      <c r="G2441" s="62" t="s">
        <v>8079</v>
      </c>
      <c r="H2441" s="63" t="s">
        <v>2763</v>
      </c>
      <c r="I2441" s="64" t="s">
        <v>2764</v>
      </c>
      <c r="J2441" s="63" t="s">
        <v>2765</v>
      </c>
      <c r="K2441" s="65" t="s">
        <v>324</v>
      </c>
      <c r="L2441" s="66">
        <v>2438</v>
      </c>
      <c r="M2441" s="32" t="s">
        <v>9728</v>
      </c>
      <c r="N2441" s="32" t="s">
        <v>2423</v>
      </c>
    </row>
    <row r="2442" spans="1:14" ht="18" customHeight="1" x14ac:dyDescent="0.25">
      <c r="A2442" s="53" t="s">
        <v>9729</v>
      </c>
      <c r="B2442" s="54" t="s">
        <v>9730</v>
      </c>
      <c r="C2442" s="54" t="s">
        <v>9730</v>
      </c>
      <c r="D2442" s="54" t="s">
        <v>3759</v>
      </c>
      <c r="E2442" s="55" t="s">
        <v>2415</v>
      </c>
      <c r="F2442" s="54" t="s">
        <v>2416</v>
      </c>
      <c r="G2442" s="67" t="s">
        <v>8079</v>
      </c>
      <c r="H2442" s="68" t="s">
        <v>2763</v>
      </c>
      <c r="I2442" s="69" t="s">
        <v>2764</v>
      </c>
      <c r="J2442" s="68" t="s">
        <v>2765</v>
      </c>
      <c r="K2442" s="57" t="s">
        <v>324</v>
      </c>
      <c r="L2442" s="58">
        <v>2439</v>
      </c>
      <c r="M2442" s="32" t="s">
        <v>9731</v>
      </c>
      <c r="N2442" s="32" t="s">
        <v>2423</v>
      </c>
    </row>
    <row r="2443" spans="1:14" ht="18" customHeight="1" x14ac:dyDescent="0.25">
      <c r="A2443" s="59" t="s">
        <v>9732</v>
      </c>
      <c r="B2443" s="60" t="s">
        <v>9733</v>
      </c>
      <c r="C2443" s="60" t="s">
        <v>9733</v>
      </c>
      <c r="D2443" s="60" t="s">
        <v>3759</v>
      </c>
      <c r="E2443" s="61" t="s">
        <v>2415</v>
      </c>
      <c r="F2443" s="60" t="s">
        <v>2416</v>
      </c>
      <c r="G2443" s="62" t="s">
        <v>8079</v>
      </c>
      <c r="H2443" s="63" t="s">
        <v>2763</v>
      </c>
      <c r="I2443" s="64" t="s">
        <v>2764</v>
      </c>
      <c r="J2443" s="63" t="s">
        <v>2765</v>
      </c>
      <c r="K2443" s="65" t="s">
        <v>324</v>
      </c>
      <c r="L2443" s="66">
        <v>2440</v>
      </c>
      <c r="M2443" s="32" t="s">
        <v>9734</v>
      </c>
      <c r="N2443" s="32" t="s">
        <v>2423</v>
      </c>
    </row>
    <row r="2444" spans="1:14" ht="18" customHeight="1" x14ac:dyDescent="0.25">
      <c r="A2444" s="53" t="s">
        <v>9735</v>
      </c>
      <c r="B2444" s="54" t="s">
        <v>9736</v>
      </c>
      <c r="C2444" s="54" t="s">
        <v>9736</v>
      </c>
      <c r="D2444" s="54" t="s">
        <v>3759</v>
      </c>
      <c r="E2444" s="55" t="s">
        <v>2415</v>
      </c>
      <c r="F2444" s="54" t="s">
        <v>2416</v>
      </c>
      <c r="G2444" s="67" t="s">
        <v>8079</v>
      </c>
      <c r="H2444" s="68" t="s">
        <v>2763</v>
      </c>
      <c r="I2444" s="69" t="s">
        <v>2764</v>
      </c>
      <c r="J2444" s="68" t="s">
        <v>2765</v>
      </c>
      <c r="K2444" s="57" t="s">
        <v>324</v>
      </c>
      <c r="L2444" s="58">
        <v>2441</v>
      </c>
      <c r="M2444" s="32" t="s">
        <v>9737</v>
      </c>
      <c r="N2444" s="32" t="s">
        <v>2423</v>
      </c>
    </row>
    <row r="2445" spans="1:14" ht="18" customHeight="1" x14ac:dyDescent="0.25">
      <c r="A2445" s="59" t="s">
        <v>9738</v>
      </c>
      <c r="B2445" s="60" t="s">
        <v>9739</v>
      </c>
      <c r="C2445" s="60" t="s">
        <v>9739</v>
      </c>
      <c r="D2445" s="60" t="s">
        <v>3759</v>
      </c>
      <c r="E2445" s="61" t="s">
        <v>2415</v>
      </c>
      <c r="F2445" s="60" t="s">
        <v>2416</v>
      </c>
      <c r="G2445" s="62" t="s">
        <v>8079</v>
      </c>
      <c r="H2445" s="63" t="s">
        <v>2763</v>
      </c>
      <c r="I2445" s="64" t="s">
        <v>2764</v>
      </c>
      <c r="J2445" s="63" t="s">
        <v>2765</v>
      </c>
      <c r="K2445" s="65" t="s">
        <v>324</v>
      </c>
      <c r="L2445" s="66">
        <v>2442</v>
      </c>
      <c r="M2445" s="32" t="s">
        <v>9740</v>
      </c>
      <c r="N2445" s="32" t="s">
        <v>2423</v>
      </c>
    </row>
    <row r="2446" spans="1:14" ht="18" customHeight="1" x14ac:dyDescent="0.25">
      <c r="A2446" s="53" t="s">
        <v>9741</v>
      </c>
      <c r="B2446" s="54" t="s">
        <v>9742</v>
      </c>
      <c r="C2446" s="54" t="s">
        <v>9742</v>
      </c>
      <c r="D2446" s="54" t="s">
        <v>3759</v>
      </c>
      <c r="E2446" s="55" t="s">
        <v>2415</v>
      </c>
      <c r="F2446" s="54" t="s">
        <v>2416</v>
      </c>
      <c r="G2446" s="67" t="s">
        <v>8079</v>
      </c>
      <c r="H2446" s="68" t="s">
        <v>2763</v>
      </c>
      <c r="I2446" s="69" t="s">
        <v>2764</v>
      </c>
      <c r="J2446" s="68" t="s">
        <v>2765</v>
      </c>
      <c r="K2446" s="57" t="s">
        <v>324</v>
      </c>
      <c r="L2446" s="58">
        <v>2443</v>
      </c>
      <c r="M2446" s="32" t="s">
        <v>9743</v>
      </c>
      <c r="N2446" s="32" t="s">
        <v>2423</v>
      </c>
    </row>
    <row r="2447" spans="1:14" ht="18" customHeight="1" x14ac:dyDescent="0.25">
      <c r="A2447" s="59" t="s">
        <v>9744</v>
      </c>
      <c r="B2447" s="60" t="s">
        <v>9745</v>
      </c>
      <c r="C2447" s="60" t="s">
        <v>9745</v>
      </c>
      <c r="D2447" s="60" t="s">
        <v>3759</v>
      </c>
      <c r="E2447" s="61" t="s">
        <v>2415</v>
      </c>
      <c r="F2447" s="60" t="s">
        <v>2416</v>
      </c>
      <c r="G2447" s="62" t="s">
        <v>8079</v>
      </c>
      <c r="H2447" s="63" t="s">
        <v>2763</v>
      </c>
      <c r="I2447" s="64" t="s">
        <v>2764</v>
      </c>
      <c r="J2447" s="63" t="s">
        <v>2765</v>
      </c>
      <c r="K2447" s="65" t="s">
        <v>324</v>
      </c>
      <c r="L2447" s="66">
        <v>2444</v>
      </c>
      <c r="M2447" s="32" t="s">
        <v>9746</v>
      </c>
      <c r="N2447" s="32" t="s">
        <v>2423</v>
      </c>
    </row>
    <row r="2448" spans="1:14" ht="18" customHeight="1" x14ac:dyDescent="0.25">
      <c r="A2448" s="53" t="s">
        <v>9747</v>
      </c>
      <c r="B2448" s="54" t="s">
        <v>8103</v>
      </c>
      <c r="C2448" s="54" t="s">
        <v>8103</v>
      </c>
      <c r="D2448" s="54" t="s">
        <v>3759</v>
      </c>
      <c r="E2448" s="55" t="s">
        <v>2415</v>
      </c>
      <c r="F2448" s="54" t="s">
        <v>2416</v>
      </c>
      <c r="G2448" s="67" t="s">
        <v>8079</v>
      </c>
      <c r="H2448" s="68" t="s">
        <v>2763</v>
      </c>
      <c r="I2448" s="69" t="s">
        <v>2764</v>
      </c>
      <c r="J2448" s="68" t="s">
        <v>2765</v>
      </c>
      <c r="K2448" s="57" t="s">
        <v>324</v>
      </c>
      <c r="L2448" s="58">
        <v>2445</v>
      </c>
      <c r="M2448" s="32" t="s">
        <v>9748</v>
      </c>
      <c r="N2448" s="32" t="s">
        <v>2423</v>
      </c>
    </row>
    <row r="2449" spans="1:14" ht="18" customHeight="1" x14ac:dyDescent="0.25">
      <c r="A2449" s="59" t="s">
        <v>9749</v>
      </c>
      <c r="B2449" s="60" t="s">
        <v>9750</v>
      </c>
      <c r="C2449" s="60" t="s">
        <v>9750</v>
      </c>
      <c r="D2449" s="60" t="s">
        <v>3759</v>
      </c>
      <c r="E2449" s="61" t="s">
        <v>2415</v>
      </c>
      <c r="F2449" s="60" t="s">
        <v>2416</v>
      </c>
      <c r="G2449" s="62" t="s">
        <v>8079</v>
      </c>
      <c r="H2449" s="63" t="s">
        <v>2763</v>
      </c>
      <c r="I2449" s="64" t="s">
        <v>2764</v>
      </c>
      <c r="J2449" s="63" t="s">
        <v>2765</v>
      </c>
      <c r="K2449" s="65" t="s">
        <v>324</v>
      </c>
      <c r="L2449" s="66">
        <v>2446</v>
      </c>
      <c r="M2449" s="32" t="s">
        <v>9751</v>
      </c>
      <c r="N2449" s="32" t="s">
        <v>2423</v>
      </c>
    </row>
    <row r="2450" spans="1:14" ht="18" customHeight="1" x14ac:dyDescent="0.25">
      <c r="A2450" s="53" t="s">
        <v>9752</v>
      </c>
      <c r="B2450" s="54" t="s">
        <v>9753</v>
      </c>
      <c r="C2450" s="54" t="s">
        <v>9753</v>
      </c>
      <c r="D2450" s="54" t="s">
        <v>3759</v>
      </c>
      <c r="E2450" s="55" t="s">
        <v>2415</v>
      </c>
      <c r="F2450" s="54" t="s">
        <v>2416</v>
      </c>
      <c r="G2450" s="67" t="s">
        <v>8079</v>
      </c>
      <c r="H2450" s="68" t="s">
        <v>2763</v>
      </c>
      <c r="I2450" s="69" t="s">
        <v>2764</v>
      </c>
      <c r="J2450" s="68" t="s">
        <v>2765</v>
      </c>
      <c r="K2450" s="57" t="s">
        <v>324</v>
      </c>
      <c r="L2450" s="58">
        <v>2447</v>
      </c>
      <c r="M2450" s="32" t="s">
        <v>9754</v>
      </c>
      <c r="N2450" s="32" t="s">
        <v>2423</v>
      </c>
    </row>
    <row r="2451" spans="1:14" ht="18" customHeight="1" x14ac:dyDescent="0.25">
      <c r="A2451" s="59" t="s">
        <v>9755</v>
      </c>
      <c r="B2451" s="60" t="s">
        <v>9756</v>
      </c>
      <c r="C2451" s="60" t="s">
        <v>9756</v>
      </c>
      <c r="D2451" s="60" t="s">
        <v>3759</v>
      </c>
      <c r="E2451" s="61" t="s">
        <v>2415</v>
      </c>
      <c r="F2451" s="60" t="s">
        <v>2416</v>
      </c>
      <c r="G2451" s="62" t="s">
        <v>8079</v>
      </c>
      <c r="H2451" s="63" t="s">
        <v>2763</v>
      </c>
      <c r="I2451" s="64" t="s">
        <v>2764</v>
      </c>
      <c r="J2451" s="63" t="s">
        <v>2765</v>
      </c>
      <c r="K2451" s="65" t="s">
        <v>324</v>
      </c>
      <c r="L2451" s="66">
        <v>2448</v>
      </c>
      <c r="M2451" s="32" t="s">
        <v>9757</v>
      </c>
      <c r="N2451" s="32" t="s">
        <v>2423</v>
      </c>
    </row>
    <row r="2452" spans="1:14" ht="18" customHeight="1" x14ac:dyDescent="0.25">
      <c r="A2452" s="53" t="s">
        <v>9758</v>
      </c>
      <c r="B2452" s="54" t="s">
        <v>9759</v>
      </c>
      <c r="C2452" s="54" t="s">
        <v>9759</v>
      </c>
      <c r="D2452" s="54" t="s">
        <v>3759</v>
      </c>
      <c r="E2452" s="55" t="s">
        <v>2415</v>
      </c>
      <c r="F2452" s="54" t="s">
        <v>2416</v>
      </c>
      <c r="G2452" s="67" t="s">
        <v>8079</v>
      </c>
      <c r="H2452" s="68" t="s">
        <v>2763</v>
      </c>
      <c r="I2452" s="69" t="s">
        <v>2764</v>
      </c>
      <c r="J2452" s="68" t="s">
        <v>2765</v>
      </c>
      <c r="K2452" s="57" t="s">
        <v>324</v>
      </c>
      <c r="L2452" s="58">
        <v>2449</v>
      </c>
      <c r="M2452" s="32" t="s">
        <v>9760</v>
      </c>
      <c r="N2452" s="32" t="s">
        <v>2423</v>
      </c>
    </row>
    <row r="2453" spans="1:14" ht="18" customHeight="1" x14ac:dyDescent="0.25">
      <c r="A2453" s="59" t="s">
        <v>9761</v>
      </c>
      <c r="B2453" s="60" t="s">
        <v>9762</v>
      </c>
      <c r="C2453" s="60" t="s">
        <v>9762</v>
      </c>
      <c r="D2453" s="60" t="s">
        <v>3759</v>
      </c>
      <c r="E2453" s="61" t="s">
        <v>2415</v>
      </c>
      <c r="F2453" s="60" t="s">
        <v>2416</v>
      </c>
      <c r="G2453" s="62" t="s">
        <v>8079</v>
      </c>
      <c r="H2453" s="63" t="s">
        <v>2763</v>
      </c>
      <c r="I2453" s="64" t="s">
        <v>2764</v>
      </c>
      <c r="J2453" s="63" t="s">
        <v>2765</v>
      </c>
      <c r="K2453" s="65" t="s">
        <v>324</v>
      </c>
      <c r="L2453" s="66">
        <v>2450</v>
      </c>
      <c r="M2453" s="32" t="s">
        <v>9763</v>
      </c>
      <c r="N2453" s="32" t="s">
        <v>2423</v>
      </c>
    </row>
    <row r="2454" spans="1:14" ht="18" customHeight="1" x14ac:dyDescent="0.25">
      <c r="A2454" s="53" t="s">
        <v>9764</v>
      </c>
      <c r="B2454" s="54" t="s">
        <v>9765</v>
      </c>
      <c r="C2454" s="54" t="s">
        <v>9765</v>
      </c>
      <c r="D2454" s="54" t="s">
        <v>3759</v>
      </c>
      <c r="E2454" s="55" t="s">
        <v>2415</v>
      </c>
      <c r="F2454" s="54" t="s">
        <v>2416</v>
      </c>
      <c r="G2454" s="67" t="s">
        <v>8079</v>
      </c>
      <c r="H2454" s="68" t="s">
        <v>2763</v>
      </c>
      <c r="I2454" s="69" t="s">
        <v>2764</v>
      </c>
      <c r="J2454" s="68" t="s">
        <v>2765</v>
      </c>
      <c r="K2454" s="57" t="s">
        <v>324</v>
      </c>
      <c r="L2454" s="58">
        <v>2451</v>
      </c>
      <c r="M2454" s="32" t="s">
        <v>9766</v>
      </c>
      <c r="N2454" s="32" t="s">
        <v>2423</v>
      </c>
    </row>
    <row r="2455" spans="1:14" ht="18" customHeight="1" x14ac:dyDescent="0.25">
      <c r="A2455" s="59" t="s">
        <v>9767</v>
      </c>
      <c r="B2455" s="60" t="s">
        <v>9768</v>
      </c>
      <c r="C2455" s="60" t="s">
        <v>9768</v>
      </c>
      <c r="D2455" s="60" t="s">
        <v>3759</v>
      </c>
      <c r="E2455" s="61" t="s">
        <v>2415</v>
      </c>
      <c r="F2455" s="60" t="s">
        <v>2416</v>
      </c>
      <c r="G2455" s="62" t="s">
        <v>8079</v>
      </c>
      <c r="H2455" s="63" t="s">
        <v>2763</v>
      </c>
      <c r="I2455" s="64" t="s">
        <v>2764</v>
      </c>
      <c r="J2455" s="63" t="s">
        <v>2765</v>
      </c>
      <c r="K2455" s="65" t="s">
        <v>324</v>
      </c>
      <c r="L2455" s="66">
        <v>2452</v>
      </c>
      <c r="M2455" s="32" t="s">
        <v>9769</v>
      </c>
      <c r="N2455" s="32" t="s">
        <v>2423</v>
      </c>
    </row>
    <row r="2456" spans="1:14" ht="18" customHeight="1" x14ac:dyDescent="0.25">
      <c r="A2456" s="53" t="s">
        <v>9770</v>
      </c>
      <c r="B2456" s="54" t="s">
        <v>9771</v>
      </c>
      <c r="C2456" s="54" t="s">
        <v>9771</v>
      </c>
      <c r="D2456" s="54" t="s">
        <v>3759</v>
      </c>
      <c r="E2456" s="55" t="s">
        <v>2415</v>
      </c>
      <c r="F2456" s="54" t="s">
        <v>2416</v>
      </c>
      <c r="G2456" s="67" t="s">
        <v>8079</v>
      </c>
      <c r="H2456" s="68" t="s">
        <v>2763</v>
      </c>
      <c r="I2456" s="69" t="s">
        <v>2764</v>
      </c>
      <c r="J2456" s="68" t="s">
        <v>2765</v>
      </c>
      <c r="K2456" s="57" t="s">
        <v>324</v>
      </c>
      <c r="L2456" s="58">
        <v>2453</v>
      </c>
      <c r="M2456" s="32" t="s">
        <v>9772</v>
      </c>
      <c r="N2456" s="32" t="s">
        <v>2423</v>
      </c>
    </row>
    <row r="2457" spans="1:14" ht="18" customHeight="1" x14ac:dyDescent="0.25">
      <c r="A2457" s="59" t="s">
        <v>9773</v>
      </c>
      <c r="B2457" s="60" t="s">
        <v>9774</v>
      </c>
      <c r="C2457" s="60" t="s">
        <v>9774</v>
      </c>
      <c r="D2457" s="60" t="s">
        <v>3759</v>
      </c>
      <c r="E2457" s="61" t="s">
        <v>2415</v>
      </c>
      <c r="F2457" s="60" t="s">
        <v>2416</v>
      </c>
      <c r="G2457" s="62" t="s">
        <v>8079</v>
      </c>
      <c r="H2457" s="63" t="s">
        <v>2763</v>
      </c>
      <c r="I2457" s="64" t="s">
        <v>2764</v>
      </c>
      <c r="J2457" s="63" t="s">
        <v>2765</v>
      </c>
      <c r="K2457" s="65" t="s">
        <v>324</v>
      </c>
      <c r="L2457" s="66">
        <v>2454</v>
      </c>
      <c r="M2457" s="32" t="s">
        <v>9775</v>
      </c>
      <c r="N2457" s="32" t="s">
        <v>2423</v>
      </c>
    </row>
    <row r="2458" spans="1:14" ht="18" customHeight="1" x14ac:dyDescent="0.25">
      <c r="A2458" s="53" t="s">
        <v>9776</v>
      </c>
      <c r="B2458" s="54" t="s">
        <v>9777</v>
      </c>
      <c r="C2458" s="54" t="s">
        <v>9777</v>
      </c>
      <c r="D2458" s="54" t="s">
        <v>3759</v>
      </c>
      <c r="E2458" s="55" t="s">
        <v>2415</v>
      </c>
      <c r="F2458" s="54" t="s">
        <v>2416</v>
      </c>
      <c r="G2458" s="67" t="s">
        <v>8079</v>
      </c>
      <c r="H2458" s="68" t="s">
        <v>2763</v>
      </c>
      <c r="I2458" s="69" t="s">
        <v>2764</v>
      </c>
      <c r="J2458" s="68" t="s">
        <v>2765</v>
      </c>
      <c r="K2458" s="57" t="s">
        <v>324</v>
      </c>
      <c r="L2458" s="58">
        <v>2455</v>
      </c>
      <c r="M2458" s="32" t="s">
        <v>9778</v>
      </c>
      <c r="N2458" s="32" t="s">
        <v>2423</v>
      </c>
    </row>
    <row r="2459" spans="1:14" ht="18" customHeight="1" x14ac:dyDescent="0.25">
      <c r="A2459" s="59" t="s">
        <v>9779</v>
      </c>
      <c r="B2459" s="60" t="s">
        <v>9780</v>
      </c>
      <c r="C2459" s="60" t="s">
        <v>9780</v>
      </c>
      <c r="D2459" s="60" t="s">
        <v>3759</v>
      </c>
      <c r="E2459" s="61" t="s">
        <v>2415</v>
      </c>
      <c r="F2459" s="60" t="s">
        <v>2416</v>
      </c>
      <c r="G2459" s="62" t="s">
        <v>8079</v>
      </c>
      <c r="H2459" s="63" t="s">
        <v>2763</v>
      </c>
      <c r="I2459" s="64" t="s">
        <v>2764</v>
      </c>
      <c r="J2459" s="63" t="s">
        <v>2765</v>
      </c>
      <c r="K2459" s="65" t="s">
        <v>324</v>
      </c>
      <c r="L2459" s="66">
        <v>2456</v>
      </c>
      <c r="M2459" s="32" t="s">
        <v>9781</v>
      </c>
      <c r="N2459" s="32" t="s">
        <v>2423</v>
      </c>
    </row>
    <row r="2460" spans="1:14" ht="18" customHeight="1" x14ac:dyDescent="0.25">
      <c r="A2460" s="53" t="s">
        <v>9782</v>
      </c>
      <c r="B2460" s="54" t="s">
        <v>9783</v>
      </c>
      <c r="C2460" s="54" t="s">
        <v>9783</v>
      </c>
      <c r="D2460" s="54" t="s">
        <v>3759</v>
      </c>
      <c r="E2460" s="55" t="s">
        <v>2415</v>
      </c>
      <c r="F2460" s="54" t="s">
        <v>2416</v>
      </c>
      <c r="G2460" s="67" t="s">
        <v>8079</v>
      </c>
      <c r="H2460" s="68" t="s">
        <v>2763</v>
      </c>
      <c r="I2460" s="69" t="s">
        <v>2764</v>
      </c>
      <c r="J2460" s="68" t="s">
        <v>2765</v>
      </c>
      <c r="K2460" s="57" t="s">
        <v>324</v>
      </c>
      <c r="L2460" s="58">
        <v>2457</v>
      </c>
      <c r="M2460" s="32" t="s">
        <v>9784</v>
      </c>
      <c r="N2460" s="32" t="s">
        <v>2423</v>
      </c>
    </row>
    <row r="2461" spans="1:14" ht="18" customHeight="1" x14ac:dyDescent="0.25">
      <c r="A2461" s="59" t="s">
        <v>9785</v>
      </c>
      <c r="B2461" s="60" t="s">
        <v>9786</v>
      </c>
      <c r="C2461" s="60" t="s">
        <v>9786</v>
      </c>
      <c r="D2461" s="60" t="s">
        <v>3759</v>
      </c>
      <c r="E2461" s="61" t="s">
        <v>2415</v>
      </c>
      <c r="F2461" s="60" t="s">
        <v>2416</v>
      </c>
      <c r="G2461" s="62" t="s">
        <v>8079</v>
      </c>
      <c r="H2461" s="63" t="s">
        <v>2763</v>
      </c>
      <c r="I2461" s="64" t="s">
        <v>2764</v>
      </c>
      <c r="J2461" s="63" t="s">
        <v>2765</v>
      </c>
      <c r="K2461" s="65" t="s">
        <v>324</v>
      </c>
      <c r="L2461" s="66">
        <v>2458</v>
      </c>
      <c r="M2461" s="32" t="s">
        <v>9787</v>
      </c>
      <c r="N2461" s="32" t="s">
        <v>2423</v>
      </c>
    </row>
    <row r="2462" spans="1:14" ht="18" customHeight="1" x14ac:dyDescent="0.25">
      <c r="A2462" s="53" t="s">
        <v>9788</v>
      </c>
      <c r="B2462" s="54" t="s">
        <v>9789</v>
      </c>
      <c r="C2462" s="54" t="s">
        <v>9789</v>
      </c>
      <c r="D2462" s="54" t="s">
        <v>3759</v>
      </c>
      <c r="E2462" s="55" t="s">
        <v>2415</v>
      </c>
      <c r="F2462" s="54" t="s">
        <v>2416</v>
      </c>
      <c r="G2462" s="67" t="s">
        <v>8079</v>
      </c>
      <c r="H2462" s="68" t="s">
        <v>2763</v>
      </c>
      <c r="I2462" s="69" t="s">
        <v>2764</v>
      </c>
      <c r="J2462" s="68" t="s">
        <v>2765</v>
      </c>
      <c r="K2462" s="57" t="s">
        <v>324</v>
      </c>
      <c r="L2462" s="58">
        <v>2459</v>
      </c>
      <c r="M2462" s="32" t="s">
        <v>9790</v>
      </c>
      <c r="N2462" s="32" t="s">
        <v>2423</v>
      </c>
    </row>
    <row r="2463" spans="1:14" ht="18" customHeight="1" x14ac:dyDescent="0.25">
      <c r="A2463" s="59" t="s">
        <v>9791</v>
      </c>
      <c r="B2463" s="60" t="s">
        <v>9792</v>
      </c>
      <c r="C2463" s="60" t="s">
        <v>9792</v>
      </c>
      <c r="D2463" s="60" t="s">
        <v>3759</v>
      </c>
      <c r="E2463" s="61" t="s">
        <v>2415</v>
      </c>
      <c r="F2463" s="60" t="s">
        <v>2416</v>
      </c>
      <c r="G2463" s="62" t="s">
        <v>8079</v>
      </c>
      <c r="H2463" s="63" t="s">
        <v>2763</v>
      </c>
      <c r="I2463" s="64" t="s">
        <v>2764</v>
      </c>
      <c r="J2463" s="63" t="s">
        <v>2765</v>
      </c>
      <c r="K2463" s="65" t="s">
        <v>324</v>
      </c>
      <c r="L2463" s="66">
        <v>2460</v>
      </c>
      <c r="M2463" s="32" t="s">
        <v>9793</v>
      </c>
      <c r="N2463" s="32" t="s">
        <v>2423</v>
      </c>
    </row>
    <row r="2464" spans="1:14" ht="18" customHeight="1" x14ac:dyDescent="0.25">
      <c r="A2464" s="53" t="s">
        <v>9794</v>
      </c>
      <c r="B2464" s="54" t="s">
        <v>9795</v>
      </c>
      <c r="C2464" s="54" t="s">
        <v>9795</v>
      </c>
      <c r="D2464" s="54" t="s">
        <v>3759</v>
      </c>
      <c r="E2464" s="55" t="s">
        <v>2415</v>
      </c>
      <c r="F2464" s="54" t="s">
        <v>2416</v>
      </c>
      <c r="G2464" s="67" t="s">
        <v>8079</v>
      </c>
      <c r="H2464" s="68" t="s">
        <v>2763</v>
      </c>
      <c r="I2464" s="69" t="s">
        <v>2764</v>
      </c>
      <c r="J2464" s="68" t="s">
        <v>2765</v>
      </c>
      <c r="K2464" s="57" t="s">
        <v>324</v>
      </c>
      <c r="L2464" s="58">
        <v>2461</v>
      </c>
      <c r="M2464" s="32" t="s">
        <v>9796</v>
      </c>
      <c r="N2464" s="32" t="s">
        <v>2423</v>
      </c>
    </row>
    <row r="2465" spans="1:14" ht="18" customHeight="1" x14ac:dyDescent="0.25">
      <c r="A2465" s="59" t="s">
        <v>9797</v>
      </c>
      <c r="B2465" s="60" t="s">
        <v>9798</v>
      </c>
      <c r="C2465" s="60" t="s">
        <v>9798</v>
      </c>
      <c r="D2465" s="60" t="s">
        <v>3759</v>
      </c>
      <c r="E2465" s="61" t="s">
        <v>2415</v>
      </c>
      <c r="F2465" s="60" t="s">
        <v>2416</v>
      </c>
      <c r="G2465" s="62" t="s">
        <v>8079</v>
      </c>
      <c r="H2465" s="63" t="s">
        <v>2763</v>
      </c>
      <c r="I2465" s="64" t="s">
        <v>2764</v>
      </c>
      <c r="J2465" s="63" t="s">
        <v>2765</v>
      </c>
      <c r="K2465" s="65" t="s">
        <v>324</v>
      </c>
      <c r="L2465" s="66">
        <v>2462</v>
      </c>
      <c r="M2465" s="32" t="s">
        <v>9799</v>
      </c>
      <c r="N2465" s="32" t="s">
        <v>2423</v>
      </c>
    </row>
    <row r="2466" spans="1:14" ht="18" customHeight="1" x14ac:dyDescent="0.25">
      <c r="A2466" s="53" t="s">
        <v>9800</v>
      </c>
      <c r="B2466" s="54" t="s">
        <v>9801</v>
      </c>
      <c r="C2466" s="54" t="s">
        <v>9801</v>
      </c>
      <c r="D2466" s="54" t="s">
        <v>3759</v>
      </c>
      <c r="E2466" s="55" t="s">
        <v>2415</v>
      </c>
      <c r="F2466" s="54" t="s">
        <v>2416</v>
      </c>
      <c r="G2466" s="67" t="s">
        <v>8079</v>
      </c>
      <c r="H2466" s="68" t="s">
        <v>2763</v>
      </c>
      <c r="I2466" s="69" t="s">
        <v>2764</v>
      </c>
      <c r="J2466" s="68" t="s">
        <v>2765</v>
      </c>
      <c r="K2466" s="57" t="s">
        <v>324</v>
      </c>
      <c r="L2466" s="58">
        <v>2463</v>
      </c>
      <c r="M2466" s="32" t="s">
        <v>9802</v>
      </c>
      <c r="N2466" s="32" t="s">
        <v>2423</v>
      </c>
    </row>
    <row r="2467" spans="1:14" ht="18" customHeight="1" x14ac:dyDescent="0.25">
      <c r="A2467" s="59" t="s">
        <v>9803</v>
      </c>
      <c r="B2467" s="60" t="s">
        <v>9804</v>
      </c>
      <c r="C2467" s="60" t="s">
        <v>9804</v>
      </c>
      <c r="D2467" s="60" t="s">
        <v>3759</v>
      </c>
      <c r="E2467" s="61" t="s">
        <v>2415</v>
      </c>
      <c r="F2467" s="60" t="s">
        <v>2416</v>
      </c>
      <c r="G2467" s="62" t="s">
        <v>8079</v>
      </c>
      <c r="H2467" s="63" t="s">
        <v>2763</v>
      </c>
      <c r="I2467" s="64" t="s">
        <v>2764</v>
      </c>
      <c r="J2467" s="63" t="s">
        <v>2765</v>
      </c>
      <c r="K2467" s="65" t="s">
        <v>324</v>
      </c>
      <c r="L2467" s="66">
        <v>2464</v>
      </c>
      <c r="M2467" s="32" t="s">
        <v>9805</v>
      </c>
      <c r="N2467" s="32" t="s">
        <v>2423</v>
      </c>
    </row>
    <row r="2468" spans="1:14" ht="18" customHeight="1" x14ac:dyDescent="0.25">
      <c r="A2468" s="53" t="s">
        <v>9806</v>
      </c>
      <c r="B2468" s="54" t="s">
        <v>9807</v>
      </c>
      <c r="C2468" s="54" t="s">
        <v>9807</v>
      </c>
      <c r="D2468" s="54" t="s">
        <v>3759</v>
      </c>
      <c r="E2468" s="55" t="s">
        <v>2415</v>
      </c>
      <c r="F2468" s="54" t="s">
        <v>2416</v>
      </c>
      <c r="G2468" s="67" t="s">
        <v>8079</v>
      </c>
      <c r="H2468" s="68" t="s">
        <v>2763</v>
      </c>
      <c r="I2468" s="69" t="s">
        <v>2764</v>
      </c>
      <c r="J2468" s="68" t="s">
        <v>2765</v>
      </c>
      <c r="K2468" s="57" t="s">
        <v>324</v>
      </c>
      <c r="L2468" s="58">
        <v>2465</v>
      </c>
      <c r="M2468" s="32" t="s">
        <v>9808</v>
      </c>
      <c r="N2468" s="32" t="s">
        <v>2423</v>
      </c>
    </row>
    <row r="2469" spans="1:14" ht="18" customHeight="1" x14ac:dyDescent="0.25">
      <c r="A2469" s="59" t="s">
        <v>9809</v>
      </c>
      <c r="B2469" s="60" t="s">
        <v>9810</v>
      </c>
      <c r="C2469" s="60" t="s">
        <v>9810</v>
      </c>
      <c r="D2469" s="60" t="s">
        <v>3759</v>
      </c>
      <c r="E2469" s="61" t="s">
        <v>2415</v>
      </c>
      <c r="F2469" s="60" t="s">
        <v>2416</v>
      </c>
      <c r="G2469" s="62" t="s">
        <v>8079</v>
      </c>
      <c r="H2469" s="63" t="s">
        <v>2763</v>
      </c>
      <c r="I2469" s="64" t="s">
        <v>2764</v>
      </c>
      <c r="J2469" s="63" t="s">
        <v>2765</v>
      </c>
      <c r="K2469" s="65" t="s">
        <v>324</v>
      </c>
      <c r="L2469" s="66">
        <v>2466</v>
      </c>
      <c r="M2469" s="32" t="s">
        <v>9811</v>
      </c>
      <c r="N2469" s="32" t="s">
        <v>2423</v>
      </c>
    </row>
    <row r="2470" spans="1:14" ht="18" customHeight="1" x14ac:dyDescent="0.25">
      <c r="A2470" s="53" t="s">
        <v>9812</v>
      </c>
      <c r="B2470" s="54" t="s">
        <v>9813</v>
      </c>
      <c r="C2470" s="54" t="s">
        <v>9813</v>
      </c>
      <c r="D2470" s="54" t="s">
        <v>3759</v>
      </c>
      <c r="E2470" s="55" t="s">
        <v>2415</v>
      </c>
      <c r="F2470" s="54" t="s">
        <v>2416</v>
      </c>
      <c r="G2470" s="67" t="s">
        <v>8079</v>
      </c>
      <c r="H2470" s="68" t="s">
        <v>2763</v>
      </c>
      <c r="I2470" s="69" t="s">
        <v>2764</v>
      </c>
      <c r="J2470" s="68" t="s">
        <v>2765</v>
      </c>
      <c r="K2470" s="57" t="s">
        <v>324</v>
      </c>
      <c r="L2470" s="58">
        <v>2467</v>
      </c>
      <c r="M2470" s="32" t="s">
        <v>9814</v>
      </c>
      <c r="N2470" s="32" t="s">
        <v>2423</v>
      </c>
    </row>
    <row r="2471" spans="1:14" ht="18" customHeight="1" x14ac:dyDescent="0.25">
      <c r="A2471" s="59" t="s">
        <v>9815</v>
      </c>
      <c r="B2471" s="60" t="s">
        <v>9816</v>
      </c>
      <c r="C2471" s="60" t="s">
        <v>9816</v>
      </c>
      <c r="D2471" s="60" t="s">
        <v>3759</v>
      </c>
      <c r="E2471" s="61" t="s">
        <v>2415</v>
      </c>
      <c r="F2471" s="60" t="s">
        <v>2416</v>
      </c>
      <c r="G2471" s="62" t="s">
        <v>8079</v>
      </c>
      <c r="H2471" s="63" t="s">
        <v>2763</v>
      </c>
      <c r="I2471" s="64" t="s">
        <v>2764</v>
      </c>
      <c r="J2471" s="63" t="s">
        <v>2765</v>
      </c>
      <c r="K2471" s="65" t="s">
        <v>324</v>
      </c>
      <c r="L2471" s="66">
        <v>2468</v>
      </c>
      <c r="M2471" s="32" t="s">
        <v>9817</v>
      </c>
      <c r="N2471" s="32" t="s">
        <v>2423</v>
      </c>
    </row>
    <row r="2472" spans="1:14" ht="18" customHeight="1" x14ac:dyDescent="0.25">
      <c r="A2472" s="53" t="s">
        <v>9818</v>
      </c>
      <c r="B2472" s="54" t="s">
        <v>9819</v>
      </c>
      <c r="C2472" s="54" t="s">
        <v>9819</v>
      </c>
      <c r="D2472" s="54" t="s">
        <v>3759</v>
      </c>
      <c r="E2472" s="55" t="s">
        <v>2415</v>
      </c>
      <c r="F2472" s="54" t="s">
        <v>2416</v>
      </c>
      <c r="G2472" s="67" t="s">
        <v>8079</v>
      </c>
      <c r="H2472" s="68" t="s">
        <v>2763</v>
      </c>
      <c r="I2472" s="69" t="s">
        <v>2764</v>
      </c>
      <c r="J2472" s="68" t="s">
        <v>2765</v>
      </c>
      <c r="K2472" s="57" t="s">
        <v>324</v>
      </c>
      <c r="L2472" s="58">
        <v>2469</v>
      </c>
      <c r="M2472" s="32" t="s">
        <v>9820</v>
      </c>
      <c r="N2472" s="32" t="s">
        <v>2423</v>
      </c>
    </row>
    <row r="2473" spans="1:14" ht="18" customHeight="1" x14ac:dyDescent="0.25">
      <c r="A2473" s="59" t="s">
        <v>9821</v>
      </c>
      <c r="B2473" s="60" t="s">
        <v>9822</v>
      </c>
      <c r="C2473" s="60" t="s">
        <v>9822</v>
      </c>
      <c r="D2473" s="60" t="s">
        <v>3759</v>
      </c>
      <c r="E2473" s="61" t="s">
        <v>2415</v>
      </c>
      <c r="F2473" s="60" t="s">
        <v>2416</v>
      </c>
      <c r="G2473" s="62" t="s">
        <v>8079</v>
      </c>
      <c r="H2473" s="63" t="s">
        <v>2763</v>
      </c>
      <c r="I2473" s="64" t="s">
        <v>2764</v>
      </c>
      <c r="J2473" s="63" t="s">
        <v>2765</v>
      </c>
      <c r="K2473" s="65" t="s">
        <v>324</v>
      </c>
      <c r="L2473" s="66">
        <v>2470</v>
      </c>
      <c r="M2473" s="32" t="s">
        <v>9823</v>
      </c>
      <c r="N2473" s="32" t="s">
        <v>2423</v>
      </c>
    </row>
    <row r="2474" spans="1:14" ht="18" customHeight="1" x14ac:dyDescent="0.25">
      <c r="A2474" s="53" t="s">
        <v>9824</v>
      </c>
      <c r="B2474" s="54" t="s">
        <v>9825</v>
      </c>
      <c r="C2474" s="54" t="s">
        <v>9825</v>
      </c>
      <c r="D2474" s="54" t="s">
        <v>3759</v>
      </c>
      <c r="E2474" s="55" t="s">
        <v>2415</v>
      </c>
      <c r="F2474" s="54" t="s">
        <v>2416</v>
      </c>
      <c r="G2474" s="67" t="s">
        <v>8079</v>
      </c>
      <c r="H2474" s="68" t="s">
        <v>2763</v>
      </c>
      <c r="I2474" s="69" t="s">
        <v>2764</v>
      </c>
      <c r="J2474" s="68" t="s">
        <v>2765</v>
      </c>
      <c r="K2474" s="57" t="s">
        <v>324</v>
      </c>
      <c r="L2474" s="58">
        <v>2471</v>
      </c>
      <c r="M2474" s="32" t="s">
        <v>9826</v>
      </c>
      <c r="N2474" s="32" t="s">
        <v>2423</v>
      </c>
    </row>
    <row r="2475" spans="1:14" ht="18" customHeight="1" x14ac:dyDescent="0.25">
      <c r="A2475" s="59" t="s">
        <v>9827</v>
      </c>
      <c r="B2475" s="60" t="s">
        <v>9828</v>
      </c>
      <c r="C2475" s="60" t="s">
        <v>9828</v>
      </c>
      <c r="D2475" s="60" t="s">
        <v>3759</v>
      </c>
      <c r="E2475" s="61" t="s">
        <v>2415</v>
      </c>
      <c r="F2475" s="60" t="s">
        <v>2416</v>
      </c>
      <c r="G2475" s="62" t="s">
        <v>8079</v>
      </c>
      <c r="H2475" s="63" t="s">
        <v>2763</v>
      </c>
      <c r="I2475" s="64" t="s">
        <v>2764</v>
      </c>
      <c r="J2475" s="63" t="s">
        <v>2765</v>
      </c>
      <c r="K2475" s="65" t="s">
        <v>324</v>
      </c>
      <c r="L2475" s="66">
        <v>2472</v>
      </c>
      <c r="M2475" s="32" t="s">
        <v>9829</v>
      </c>
      <c r="N2475" s="32" t="s">
        <v>2423</v>
      </c>
    </row>
    <row r="2476" spans="1:14" ht="18" customHeight="1" x14ac:dyDescent="0.25">
      <c r="A2476" s="53" t="s">
        <v>9830</v>
      </c>
      <c r="B2476" s="54" t="s">
        <v>9831</v>
      </c>
      <c r="C2476" s="54" t="s">
        <v>9831</v>
      </c>
      <c r="D2476" s="54" t="s">
        <v>3759</v>
      </c>
      <c r="E2476" s="55" t="s">
        <v>2415</v>
      </c>
      <c r="F2476" s="54" t="s">
        <v>2416</v>
      </c>
      <c r="G2476" s="67" t="s">
        <v>8079</v>
      </c>
      <c r="H2476" s="68" t="s">
        <v>2763</v>
      </c>
      <c r="I2476" s="69" t="s">
        <v>2764</v>
      </c>
      <c r="J2476" s="68" t="s">
        <v>2765</v>
      </c>
      <c r="K2476" s="57" t="s">
        <v>324</v>
      </c>
      <c r="L2476" s="58">
        <v>2473</v>
      </c>
      <c r="M2476" s="32" t="s">
        <v>9832</v>
      </c>
      <c r="N2476" s="32" t="s">
        <v>2423</v>
      </c>
    </row>
    <row r="2477" spans="1:14" ht="18" customHeight="1" x14ac:dyDescent="0.25">
      <c r="A2477" s="59" t="s">
        <v>9833</v>
      </c>
      <c r="B2477" s="60" t="s">
        <v>9834</v>
      </c>
      <c r="C2477" s="60" t="s">
        <v>9834</v>
      </c>
      <c r="D2477" s="60" t="s">
        <v>3759</v>
      </c>
      <c r="E2477" s="61" t="s">
        <v>2415</v>
      </c>
      <c r="F2477" s="60" t="s">
        <v>2416</v>
      </c>
      <c r="G2477" s="62" t="s">
        <v>8079</v>
      </c>
      <c r="H2477" s="63" t="s">
        <v>2763</v>
      </c>
      <c r="I2477" s="64" t="s">
        <v>2764</v>
      </c>
      <c r="J2477" s="63" t="s">
        <v>2765</v>
      </c>
      <c r="K2477" s="65" t="s">
        <v>324</v>
      </c>
      <c r="L2477" s="66">
        <v>2474</v>
      </c>
      <c r="M2477" s="32" t="s">
        <v>9835</v>
      </c>
      <c r="N2477" s="32" t="s">
        <v>2423</v>
      </c>
    </row>
    <row r="2478" spans="1:14" ht="18" customHeight="1" x14ac:dyDescent="0.25">
      <c r="A2478" s="72" t="s">
        <v>2415</v>
      </c>
      <c r="B2478" s="54" t="s">
        <v>2416</v>
      </c>
      <c r="C2478" s="55"/>
      <c r="D2478" s="55"/>
      <c r="E2478" s="55" t="s">
        <v>2415</v>
      </c>
      <c r="F2478" s="54" t="s">
        <v>2416</v>
      </c>
      <c r="G2478" s="67"/>
      <c r="H2478" s="68"/>
      <c r="I2478" s="69"/>
      <c r="J2478" s="68"/>
      <c r="K2478" s="57" t="s">
        <v>2740</v>
      </c>
      <c r="L2478" s="58">
        <v>2475</v>
      </c>
      <c r="M2478" s="32" t="s">
        <v>2423</v>
      </c>
      <c r="N2478" s="32" t="s">
        <v>2423</v>
      </c>
    </row>
    <row r="2479" spans="1:14" ht="18" customHeight="1" x14ac:dyDescent="0.25">
      <c r="A2479" s="59" t="s">
        <v>9836</v>
      </c>
      <c r="B2479" s="60" t="s">
        <v>9837</v>
      </c>
      <c r="C2479" s="60" t="s">
        <v>9837</v>
      </c>
      <c r="D2479" s="60" t="s">
        <v>9838</v>
      </c>
      <c r="E2479" s="61" t="s">
        <v>2419</v>
      </c>
      <c r="F2479" s="60" t="s">
        <v>2420</v>
      </c>
      <c r="G2479" s="62" t="s">
        <v>9839</v>
      </c>
      <c r="H2479" s="63" t="s">
        <v>2763</v>
      </c>
      <c r="I2479" s="64" t="s">
        <v>2764</v>
      </c>
      <c r="J2479" s="63" t="s">
        <v>2765</v>
      </c>
      <c r="K2479" s="65" t="s">
        <v>324</v>
      </c>
      <c r="L2479" s="66">
        <v>2476</v>
      </c>
      <c r="M2479" s="32" t="s">
        <v>9840</v>
      </c>
      <c r="N2479" s="32" t="s">
        <v>2428</v>
      </c>
    </row>
    <row r="2480" spans="1:14" ht="18" customHeight="1" x14ac:dyDescent="0.25">
      <c r="A2480" s="53" t="s">
        <v>9841</v>
      </c>
      <c r="B2480" s="54" t="s">
        <v>9842</v>
      </c>
      <c r="C2480" s="54" t="s">
        <v>9842</v>
      </c>
      <c r="D2480" s="54" t="s">
        <v>9838</v>
      </c>
      <c r="E2480" s="55" t="s">
        <v>2419</v>
      </c>
      <c r="F2480" s="54" t="s">
        <v>2420</v>
      </c>
      <c r="G2480" s="67" t="s">
        <v>9839</v>
      </c>
      <c r="H2480" s="68" t="s">
        <v>2763</v>
      </c>
      <c r="I2480" s="69" t="s">
        <v>2764</v>
      </c>
      <c r="J2480" s="68" t="s">
        <v>2765</v>
      </c>
      <c r="K2480" s="57" t="s">
        <v>324</v>
      </c>
      <c r="L2480" s="58">
        <v>2477</v>
      </c>
      <c r="M2480" s="32" t="s">
        <v>9843</v>
      </c>
      <c r="N2480" s="32" t="s">
        <v>2428</v>
      </c>
    </row>
    <row r="2481" spans="1:14" ht="18" customHeight="1" x14ac:dyDescent="0.25">
      <c r="A2481" s="59" t="s">
        <v>9844</v>
      </c>
      <c r="B2481" s="60" t="s">
        <v>9845</v>
      </c>
      <c r="C2481" s="60" t="s">
        <v>9845</v>
      </c>
      <c r="D2481" s="60" t="s">
        <v>9838</v>
      </c>
      <c r="E2481" s="61" t="s">
        <v>2419</v>
      </c>
      <c r="F2481" s="60" t="s">
        <v>2420</v>
      </c>
      <c r="G2481" s="62" t="s">
        <v>9839</v>
      </c>
      <c r="H2481" s="63" t="s">
        <v>2763</v>
      </c>
      <c r="I2481" s="64" t="s">
        <v>2764</v>
      </c>
      <c r="J2481" s="63" t="s">
        <v>2765</v>
      </c>
      <c r="K2481" s="65" t="s">
        <v>324</v>
      </c>
      <c r="L2481" s="66">
        <v>2478</v>
      </c>
      <c r="M2481" s="32" t="s">
        <v>9846</v>
      </c>
      <c r="N2481" s="32" t="s">
        <v>2428</v>
      </c>
    </row>
    <row r="2482" spans="1:14" ht="18" customHeight="1" x14ac:dyDescent="0.25">
      <c r="A2482" s="53" t="s">
        <v>9847</v>
      </c>
      <c r="B2482" s="54" t="s">
        <v>9848</v>
      </c>
      <c r="C2482" s="54" t="s">
        <v>9848</v>
      </c>
      <c r="D2482" s="54" t="s">
        <v>9838</v>
      </c>
      <c r="E2482" s="55" t="s">
        <v>2419</v>
      </c>
      <c r="F2482" s="54" t="s">
        <v>2420</v>
      </c>
      <c r="G2482" s="67" t="s">
        <v>9839</v>
      </c>
      <c r="H2482" s="68" t="s">
        <v>2763</v>
      </c>
      <c r="I2482" s="69" t="s">
        <v>2764</v>
      </c>
      <c r="J2482" s="68" t="s">
        <v>2765</v>
      </c>
      <c r="K2482" s="57" t="s">
        <v>324</v>
      </c>
      <c r="L2482" s="58">
        <v>2479</v>
      </c>
      <c r="M2482" s="32" t="s">
        <v>9849</v>
      </c>
      <c r="N2482" s="32" t="s">
        <v>2428</v>
      </c>
    </row>
    <row r="2483" spans="1:14" ht="18" customHeight="1" x14ac:dyDescent="0.25">
      <c r="A2483" s="59" t="s">
        <v>9850</v>
      </c>
      <c r="B2483" s="60" t="s">
        <v>9851</v>
      </c>
      <c r="C2483" s="60" t="s">
        <v>9851</v>
      </c>
      <c r="D2483" s="60" t="s">
        <v>9838</v>
      </c>
      <c r="E2483" s="61" t="s">
        <v>2419</v>
      </c>
      <c r="F2483" s="60" t="s">
        <v>2420</v>
      </c>
      <c r="G2483" s="62" t="s">
        <v>9839</v>
      </c>
      <c r="H2483" s="63" t="s">
        <v>2763</v>
      </c>
      <c r="I2483" s="64" t="s">
        <v>2764</v>
      </c>
      <c r="J2483" s="63" t="s">
        <v>2765</v>
      </c>
      <c r="K2483" s="65" t="s">
        <v>324</v>
      </c>
      <c r="L2483" s="66">
        <v>2480</v>
      </c>
      <c r="M2483" s="32" t="s">
        <v>9852</v>
      </c>
      <c r="N2483" s="32" t="s">
        <v>2428</v>
      </c>
    </row>
    <row r="2484" spans="1:14" ht="18" customHeight="1" x14ac:dyDescent="0.25">
      <c r="A2484" s="53" t="s">
        <v>9853</v>
      </c>
      <c r="B2484" s="54" t="s">
        <v>9854</v>
      </c>
      <c r="C2484" s="54" t="s">
        <v>9854</v>
      </c>
      <c r="D2484" s="54" t="s">
        <v>9838</v>
      </c>
      <c r="E2484" s="55" t="s">
        <v>2419</v>
      </c>
      <c r="F2484" s="54" t="s">
        <v>2420</v>
      </c>
      <c r="G2484" s="67" t="s">
        <v>9839</v>
      </c>
      <c r="H2484" s="68" t="s">
        <v>2763</v>
      </c>
      <c r="I2484" s="69" t="s">
        <v>2764</v>
      </c>
      <c r="J2484" s="68" t="s">
        <v>2765</v>
      </c>
      <c r="K2484" s="57" t="s">
        <v>324</v>
      </c>
      <c r="L2484" s="58">
        <v>2481</v>
      </c>
      <c r="M2484" s="32" t="s">
        <v>9855</v>
      </c>
      <c r="N2484" s="32" t="s">
        <v>2428</v>
      </c>
    </row>
    <row r="2485" spans="1:14" ht="18" customHeight="1" x14ac:dyDescent="0.25">
      <c r="A2485" s="59" t="s">
        <v>9856</v>
      </c>
      <c r="B2485" s="60" t="s">
        <v>9857</v>
      </c>
      <c r="C2485" s="60" t="s">
        <v>9857</v>
      </c>
      <c r="D2485" s="60" t="s">
        <v>9838</v>
      </c>
      <c r="E2485" s="61" t="s">
        <v>2419</v>
      </c>
      <c r="F2485" s="60" t="s">
        <v>2420</v>
      </c>
      <c r="G2485" s="62" t="s">
        <v>9839</v>
      </c>
      <c r="H2485" s="63" t="s">
        <v>2763</v>
      </c>
      <c r="I2485" s="64" t="s">
        <v>2764</v>
      </c>
      <c r="J2485" s="63" t="s">
        <v>2765</v>
      </c>
      <c r="K2485" s="65" t="s">
        <v>324</v>
      </c>
      <c r="L2485" s="66">
        <v>2482</v>
      </c>
      <c r="M2485" s="32" t="s">
        <v>9858</v>
      </c>
      <c r="N2485" s="32" t="s">
        <v>2428</v>
      </c>
    </row>
    <row r="2486" spans="1:14" ht="18" customHeight="1" x14ac:dyDescent="0.25">
      <c r="A2486" s="53" t="s">
        <v>9859</v>
      </c>
      <c r="B2486" s="54" t="s">
        <v>9860</v>
      </c>
      <c r="C2486" s="54" t="s">
        <v>9860</v>
      </c>
      <c r="D2486" s="54" t="s">
        <v>9838</v>
      </c>
      <c r="E2486" s="55" t="s">
        <v>2419</v>
      </c>
      <c r="F2486" s="54" t="s">
        <v>2420</v>
      </c>
      <c r="G2486" s="67" t="s">
        <v>9839</v>
      </c>
      <c r="H2486" s="68" t="s">
        <v>2763</v>
      </c>
      <c r="I2486" s="69" t="s">
        <v>2764</v>
      </c>
      <c r="J2486" s="68" t="s">
        <v>2765</v>
      </c>
      <c r="K2486" s="57" t="s">
        <v>324</v>
      </c>
      <c r="L2486" s="58">
        <v>2483</v>
      </c>
      <c r="M2486" s="32" t="s">
        <v>9861</v>
      </c>
      <c r="N2486" s="32" t="s">
        <v>2428</v>
      </c>
    </row>
    <row r="2487" spans="1:14" ht="18" customHeight="1" x14ac:dyDescent="0.25">
      <c r="A2487" s="59" t="s">
        <v>9862</v>
      </c>
      <c r="B2487" s="60" t="s">
        <v>9863</v>
      </c>
      <c r="C2487" s="60" t="s">
        <v>9863</v>
      </c>
      <c r="D2487" s="60" t="s">
        <v>9838</v>
      </c>
      <c r="E2487" s="61" t="s">
        <v>2419</v>
      </c>
      <c r="F2487" s="60" t="s">
        <v>2420</v>
      </c>
      <c r="G2487" s="62" t="s">
        <v>9839</v>
      </c>
      <c r="H2487" s="63" t="s">
        <v>2763</v>
      </c>
      <c r="I2487" s="64" t="s">
        <v>2764</v>
      </c>
      <c r="J2487" s="63" t="s">
        <v>2765</v>
      </c>
      <c r="K2487" s="65" t="s">
        <v>324</v>
      </c>
      <c r="L2487" s="66">
        <v>2484</v>
      </c>
      <c r="M2487" s="32" t="s">
        <v>9864</v>
      </c>
      <c r="N2487" s="32" t="s">
        <v>2428</v>
      </c>
    </row>
    <row r="2488" spans="1:14" ht="18" customHeight="1" x14ac:dyDescent="0.25">
      <c r="A2488" s="53" t="s">
        <v>9865</v>
      </c>
      <c r="B2488" s="54" t="s">
        <v>9866</v>
      </c>
      <c r="C2488" s="54" t="s">
        <v>9866</v>
      </c>
      <c r="D2488" s="54" t="s">
        <v>9838</v>
      </c>
      <c r="E2488" s="55" t="s">
        <v>2419</v>
      </c>
      <c r="F2488" s="54" t="s">
        <v>2420</v>
      </c>
      <c r="G2488" s="67" t="s">
        <v>9839</v>
      </c>
      <c r="H2488" s="68" t="s">
        <v>2763</v>
      </c>
      <c r="I2488" s="69" t="s">
        <v>2764</v>
      </c>
      <c r="J2488" s="68" t="s">
        <v>2765</v>
      </c>
      <c r="K2488" s="57" t="s">
        <v>324</v>
      </c>
      <c r="L2488" s="58">
        <v>2485</v>
      </c>
      <c r="M2488" s="32" t="s">
        <v>9867</v>
      </c>
      <c r="N2488" s="32" t="s">
        <v>2428</v>
      </c>
    </row>
    <row r="2489" spans="1:14" ht="18" customHeight="1" x14ac:dyDescent="0.25">
      <c r="A2489" s="59" t="s">
        <v>9868</v>
      </c>
      <c r="B2489" s="60" t="s">
        <v>9869</v>
      </c>
      <c r="C2489" s="60" t="s">
        <v>9869</v>
      </c>
      <c r="D2489" s="60" t="s">
        <v>9838</v>
      </c>
      <c r="E2489" s="61" t="s">
        <v>2419</v>
      </c>
      <c r="F2489" s="60" t="s">
        <v>2420</v>
      </c>
      <c r="G2489" s="62" t="s">
        <v>9839</v>
      </c>
      <c r="H2489" s="63" t="s">
        <v>2763</v>
      </c>
      <c r="I2489" s="64" t="s">
        <v>2764</v>
      </c>
      <c r="J2489" s="63" t="s">
        <v>2765</v>
      </c>
      <c r="K2489" s="65" t="s">
        <v>324</v>
      </c>
      <c r="L2489" s="66">
        <v>2486</v>
      </c>
      <c r="M2489" s="32" t="s">
        <v>9870</v>
      </c>
      <c r="N2489" s="32" t="s">
        <v>2428</v>
      </c>
    </row>
    <row r="2490" spans="1:14" ht="18" customHeight="1" x14ac:dyDescent="0.25">
      <c r="A2490" s="53" t="s">
        <v>9871</v>
      </c>
      <c r="B2490" s="54" t="s">
        <v>9872</v>
      </c>
      <c r="C2490" s="54" t="s">
        <v>9872</v>
      </c>
      <c r="D2490" s="54" t="s">
        <v>9838</v>
      </c>
      <c r="E2490" s="55" t="s">
        <v>2419</v>
      </c>
      <c r="F2490" s="54" t="s">
        <v>2420</v>
      </c>
      <c r="G2490" s="67" t="s">
        <v>9839</v>
      </c>
      <c r="H2490" s="68" t="s">
        <v>2763</v>
      </c>
      <c r="I2490" s="69" t="s">
        <v>2764</v>
      </c>
      <c r="J2490" s="68" t="s">
        <v>2765</v>
      </c>
      <c r="K2490" s="57" t="s">
        <v>324</v>
      </c>
      <c r="L2490" s="58">
        <v>2487</v>
      </c>
      <c r="M2490" s="32" t="s">
        <v>9873</v>
      </c>
      <c r="N2490" s="32" t="s">
        <v>2428</v>
      </c>
    </row>
    <row r="2491" spans="1:14" ht="18" customHeight="1" x14ac:dyDescent="0.25">
      <c r="A2491" s="59" t="s">
        <v>9874</v>
      </c>
      <c r="B2491" s="60" t="s">
        <v>9875</v>
      </c>
      <c r="C2491" s="60" t="s">
        <v>9875</v>
      </c>
      <c r="D2491" s="60" t="s">
        <v>9838</v>
      </c>
      <c r="E2491" s="61" t="s">
        <v>2419</v>
      </c>
      <c r="F2491" s="60" t="s">
        <v>2420</v>
      </c>
      <c r="G2491" s="62" t="s">
        <v>9839</v>
      </c>
      <c r="H2491" s="63" t="s">
        <v>2763</v>
      </c>
      <c r="I2491" s="64" t="s">
        <v>2764</v>
      </c>
      <c r="J2491" s="63" t="s">
        <v>2765</v>
      </c>
      <c r="K2491" s="65" t="s">
        <v>324</v>
      </c>
      <c r="L2491" s="66">
        <v>2488</v>
      </c>
      <c r="M2491" s="32" t="s">
        <v>9876</v>
      </c>
      <c r="N2491" s="32" t="s">
        <v>2428</v>
      </c>
    </row>
    <row r="2492" spans="1:14" ht="18" customHeight="1" x14ac:dyDescent="0.25">
      <c r="A2492" s="53" t="s">
        <v>9877</v>
      </c>
      <c r="B2492" s="54" t="s">
        <v>9878</v>
      </c>
      <c r="C2492" s="54" t="s">
        <v>9878</v>
      </c>
      <c r="D2492" s="54" t="s">
        <v>9838</v>
      </c>
      <c r="E2492" s="55" t="s">
        <v>2419</v>
      </c>
      <c r="F2492" s="54" t="s">
        <v>2420</v>
      </c>
      <c r="G2492" s="67" t="s">
        <v>9839</v>
      </c>
      <c r="H2492" s="68" t="s">
        <v>2763</v>
      </c>
      <c r="I2492" s="69" t="s">
        <v>2764</v>
      </c>
      <c r="J2492" s="68" t="s">
        <v>2765</v>
      </c>
      <c r="K2492" s="57" t="s">
        <v>324</v>
      </c>
      <c r="L2492" s="58">
        <v>2489</v>
      </c>
      <c r="M2492" s="32" t="s">
        <v>9879</v>
      </c>
      <c r="N2492" s="32" t="s">
        <v>2428</v>
      </c>
    </row>
    <row r="2493" spans="1:14" ht="18" customHeight="1" x14ac:dyDescent="0.25">
      <c r="A2493" s="59" t="s">
        <v>9880</v>
      </c>
      <c r="B2493" s="60" t="s">
        <v>9881</v>
      </c>
      <c r="C2493" s="60" t="s">
        <v>9881</v>
      </c>
      <c r="D2493" s="60" t="s">
        <v>9838</v>
      </c>
      <c r="E2493" s="61" t="s">
        <v>2419</v>
      </c>
      <c r="F2493" s="60" t="s">
        <v>2420</v>
      </c>
      <c r="G2493" s="62" t="s">
        <v>9839</v>
      </c>
      <c r="H2493" s="63" t="s">
        <v>2763</v>
      </c>
      <c r="I2493" s="64" t="s">
        <v>2764</v>
      </c>
      <c r="J2493" s="63" t="s">
        <v>2765</v>
      </c>
      <c r="K2493" s="65" t="s">
        <v>324</v>
      </c>
      <c r="L2493" s="66">
        <v>2490</v>
      </c>
      <c r="M2493" s="32" t="s">
        <v>9882</v>
      </c>
      <c r="N2493" s="32" t="s">
        <v>2428</v>
      </c>
    </row>
    <row r="2494" spans="1:14" ht="18" customHeight="1" x14ac:dyDescent="0.25">
      <c r="A2494" s="53" t="s">
        <v>9883</v>
      </c>
      <c r="B2494" s="54" t="s">
        <v>9884</v>
      </c>
      <c r="C2494" s="54" t="s">
        <v>9884</v>
      </c>
      <c r="D2494" s="54" t="s">
        <v>9838</v>
      </c>
      <c r="E2494" s="55" t="s">
        <v>2419</v>
      </c>
      <c r="F2494" s="54" t="s">
        <v>2420</v>
      </c>
      <c r="G2494" s="67" t="s">
        <v>9839</v>
      </c>
      <c r="H2494" s="68" t="s">
        <v>2763</v>
      </c>
      <c r="I2494" s="69" t="s">
        <v>2764</v>
      </c>
      <c r="J2494" s="68" t="s">
        <v>2765</v>
      </c>
      <c r="K2494" s="57" t="s">
        <v>324</v>
      </c>
      <c r="L2494" s="58">
        <v>2491</v>
      </c>
      <c r="M2494" s="32" t="s">
        <v>9885</v>
      </c>
      <c r="N2494" s="32" t="s">
        <v>2428</v>
      </c>
    </row>
    <row r="2495" spans="1:14" ht="18" customHeight="1" x14ac:dyDescent="0.25">
      <c r="A2495" s="59" t="s">
        <v>9886</v>
      </c>
      <c r="B2495" s="60" t="s">
        <v>9887</v>
      </c>
      <c r="C2495" s="60" t="s">
        <v>9887</v>
      </c>
      <c r="D2495" s="60" t="s">
        <v>9838</v>
      </c>
      <c r="E2495" s="61" t="s">
        <v>2419</v>
      </c>
      <c r="F2495" s="60" t="s">
        <v>2420</v>
      </c>
      <c r="G2495" s="62" t="s">
        <v>9839</v>
      </c>
      <c r="H2495" s="63" t="s">
        <v>2763</v>
      </c>
      <c r="I2495" s="64" t="s">
        <v>2764</v>
      </c>
      <c r="J2495" s="63" t="s">
        <v>2765</v>
      </c>
      <c r="K2495" s="65" t="s">
        <v>324</v>
      </c>
      <c r="L2495" s="66">
        <v>2492</v>
      </c>
      <c r="M2495" s="32" t="s">
        <v>9888</v>
      </c>
      <c r="N2495" s="32" t="s">
        <v>2428</v>
      </c>
    </row>
    <row r="2496" spans="1:14" ht="18" customHeight="1" x14ac:dyDescent="0.25">
      <c r="A2496" s="53" t="s">
        <v>9889</v>
      </c>
      <c r="B2496" s="54" t="s">
        <v>9890</v>
      </c>
      <c r="C2496" s="54" t="s">
        <v>9890</v>
      </c>
      <c r="D2496" s="54" t="s">
        <v>9838</v>
      </c>
      <c r="E2496" s="55" t="s">
        <v>2419</v>
      </c>
      <c r="F2496" s="54" t="s">
        <v>2420</v>
      </c>
      <c r="G2496" s="67" t="s">
        <v>9839</v>
      </c>
      <c r="H2496" s="68" t="s">
        <v>2763</v>
      </c>
      <c r="I2496" s="69" t="s">
        <v>2764</v>
      </c>
      <c r="J2496" s="68" t="s">
        <v>2765</v>
      </c>
      <c r="K2496" s="57" t="s">
        <v>324</v>
      </c>
      <c r="L2496" s="58">
        <v>2493</v>
      </c>
      <c r="M2496" s="32" t="s">
        <v>9891</v>
      </c>
      <c r="N2496" s="32" t="s">
        <v>2428</v>
      </c>
    </row>
    <row r="2497" spans="1:14" ht="18" customHeight="1" x14ac:dyDescent="0.25">
      <c r="A2497" s="59" t="s">
        <v>9892</v>
      </c>
      <c r="B2497" s="60" t="s">
        <v>9893</v>
      </c>
      <c r="C2497" s="60" t="s">
        <v>9893</v>
      </c>
      <c r="D2497" s="60" t="s">
        <v>9838</v>
      </c>
      <c r="E2497" s="61" t="s">
        <v>2419</v>
      </c>
      <c r="F2497" s="60" t="s">
        <v>2420</v>
      </c>
      <c r="G2497" s="62" t="s">
        <v>9839</v>
      </c>
      <c r="H2497" s="63" t="s">
        <v>2763</v>
      </c>
      <c r="I2497" s="64" t="s">
        <v>2764</v>
      </c>
      <c r="J2497" s="63" t="s">
        <v>2765</v>
      </c>
      <c r="K2497" s="65" t="s">
        <v>324</v>
      </c>
      <c r="L2497" s="66">
        <v>2494</v>
      </c>
      <c r="M2497" s="32" t="s">
        <v>9894</v>
      </c>
      <c r="N2497" s="32" t="s">
        <v>2428</v>
      </c>
    </row>
    <row r="2498" spans="1:14" ht="18" customHeight="1" x14ac:dyDescent="0.25">
      <c r="A2498" s="53" t="s">
        <v>9895</v>
      </c>
      <c r="B2498" s="54" t="s">
        <v>9896</v>
      </c>
      <c r="C2498" s="54" t="s">
        <v>9896</v>
      </c>
      <c r="D2498" s="54" t="s">
        <v>9838</v>
      </c>
      <c r="E2498" s="55" t="s">
        <v>2419</v>
      </c>
      <c r="F2498" s="54" t="s">
        <v>2420</v>
      </c>
      <c r="G2498" s="67" t="s">
        <v>9839</v>
      </c>
      <c r="H2498" s="68" t="s">
        <v>2763</v>
      </c>
      <c r="I2498" s="69" t="s">
        <v>2764</v>
      </c>
      <c r="J2498" s="68" t="s">
        <v>2765</v>
      </c>
      <c r="K2498" s="57" t="s">
        <v>324</v>
      </c>
      <c r="L2498" s="58">
        <v>2495</v>
      </c>
      <c r="M2498" s="32" t="s">
        <v>9897</v>
      </c>
      <c r="N2498" s="32" t="s">
        <v>2428</v>
      </c>
    </row>
    <row r="2499" spans="1:14" ht="18" customHeight="1" x14ac:dyDescent="0.25">
      <c r="A2499" s="59" t="s">
        <v>9898</v>
      </c>
      <c r="B2499" s="60" t="s">
        <v>9899</v>
      </c>
      <c r="C2499" s="60" t="s">
        <v>9899</v>
      </c>
      <c r="D2499" s="60" t="s">
        <v>9838</v>
      </c>
      <c r="E2499" s="61" t="s">
        <v>2419</v>
      </c>
      <c r="F2499" s="60" t="s">
        <v>2420</v>
      </c>
      <c r="G2499" s="62" t="s">
        <v>9839</v>
      </c>
      <c r="H2499" s="63" t="s">
        <v>2763</v>
      </c>
      <c r="I2499" s="64" t="s">
        <v>2764</v>
      </c>
      <c r="J2499" s="63" t="s">
        <v>2765</v>
      </c>
      <c r="K2499" s="65" t="s">
        <v>324</v>
      </c>
      <c r="L2499" s="66">
        <v>2496</v>
      </c>
      <c r="M2499" s="32" t="s">
        <v>9900</v>
      </c>
      <c r="N2499" s="32" t="s">
        <v>2428</v>
      </c>
    </row>
    <row r="2500" spans="1:14" ht="18" customHeight="1" x14ac:dyDescent="0.25">
      <c r="A2500" s="53" t="s">
        <v>9901</v>
      </c>
      <c r="B2500" s="54" t="s">
        <v>9902</v>
      </c>
      <c r="C2500" s="54" t="s">
        <v>9902</v>
      </c>
      <c r="D2500" s="54" t="s">
        <v>9903</v>
      </c>
      <c r="E2500" s="55" t="s">
        <v>2419</v>
      </c>
      <c r="F2500" s="54" t="s">
        <v>2420</v>
      </c>
      <c r="G2500" s="67" t="s">
        <v>9839</v>
      </c>
      <c r="H2500" s="68" t="s">
        <v>2763</v>
      </c>
      <c r="I2500" s="69" t="s">
        <v>2764</v>
      </c>
      <c r="J2500" s="68" t="s">
        <v>2765</v>
      </c>
      <c r="K2500" s="57" t="s">
        <v>324</v>
      </c>
      <c r="L2500" s="58">
        <v>2497</v>
      </c>
      <c r="M2500" s="32" t="s">
        <v>9904</v>
      </c>
      <c r="N2500" s="32" t="s">
        <v>2428</v>
      </c>
    </row>
    <row r="2501" spans="1:14" ht="18" customHeight="1" x14ac:dyDescent="0.25">
      <c r="A2501" s="59" t="s">
        <v>9905</v>
      </c>
      <c r="B2501" s="60" t="s">
        <v>9906</v>
      </c>
      <c r="C2501" s="60" t="s">
        <v>9906</v>
      </c>
      <c r="D2501" s="60" t="s">
        <v>9903</v>
      </c>
      <c r="E2501" s="61" t="s">
        <v>2419</v>
      </c>
      <c r="F2501" s="60" t="s">
        <v>2420</v>
      </c>
      <c r="G2501" s="62" t="s">
        <v>9839</v>
      </c>
      <c r="H2501" s="63" t="s">
        <v>2763</v>
      </c>
      <c r="I2501" s="64" t="s">
        <v>2764</v>
      </c>
      <c r="J2501" s="63" t="s">
        <v>2765</v>
      </c>
      <c r="K2501" s="65" t="s">
        <v>324</v>
      </c>
      <c r="L2501" s="66">
        <v>2498</v>
      </c>
      <c r="M2501" s="32" t="s">
        <v>9907</v>
      </c>
      <c r="N2501" s="32" t="s">
        <v>2428</v>
      </c>
    </row>
    <row r="2502" spans="1:14" ht="18" customHeight="1" x14ac:dyDescent="0.25">
      <c r="A2502" s="53" t="s">
        <v>9908</v>
      </c>
      <c r="B2502" s="54" t="s">
        <v>9909</v>
      </c>
      <c r="C2502" s="54" t="s">
        <v>9909</v>
      </c>
      <c r="D2502" s="54" t="s">
        <v>9903</v>
      </c>
      <c r="E2502" s="55" t="s">
        <v>2419</v>
      </c>
      <c r="F2502" s="54" t="s">
        <v>2420</v>
      </c>
      <c r="G2502" s="67" t="s">
        <v>9839</v>
      </c>
      <c r="H2502" s="68" t="s">
        <v>2763</v>
      </c>
      <c r="I2502" s="69" t="s">
        <v>2764</v>
      </c>
      <c r="J2502" s="68" t="s">
        <v>2765</v>
      </c>
      <c r="K2502" s="57" t="s">
        <v>324</v>
      </c>
      <c r="L2502" s="58">
        <v>2499</v>
      </c>
      <c r="M2502" s="32" t="s">
        <v>9910</v>
      </c>
      <c r="N2502" s="32" t="s">
        <v>2428</v>
      </c>
    </row>
    <row r="2503" spans="1:14" ht="18" customHeight="1" x14ac:dyDescent="0.25">
      <c r="A2503" s="59" t="s">
        <v>9911</v>
      </c>
      <c r="B2503" s="60" t="s">
        <v>9912</v>
      </c>
      <c r="C2503" s="60" t="s">
        <v>9912</v>
      </c>
      <c r="D2503" s="60" t="s">
        <v>9903</v>
      </c>
      <c r="E2503" s="61" t="s">
        <v>2419</v>
      </c>
      <c r="F2503" s="60" t="s">
        <v>2420</v>
      </c>
      <c r="G2503" s="62" t="s">
        <v>9839</v>
      </c>
      <c r="H2503" s="63" t="s">
        <v>2763</v>
      </c>
      <c r="I2503" s="64" t="s">
        <v>2764</v>
      </c>
      <c r="J2503" s="63" t="s">
        <v>2765</v>
      </c>
      <c r="K2503" s="65" t="s">
        <v>324</v>
      </c>
      <c r="L2503" s="66">
        <v>2500</v>
      </c>
      <c r="M2503" s="32" t="s">
        <v>9913</v>
      </c>
      <c r="N2503" s="32" t="s">
        <v>2428</v>
      </c>
    </row>
    <row r="2504" spans="1:14" ht="18" customHeight="1" x14ac:dyDescent="0.25">
      <c r="A2504" s="53" t="s">
        <v>9914</v>
      </c>
      <c r="B2504" s="54" t="s">
        <v>9915</v>
      </c>
      <c r="C2504" s="54" t="s">
        <v>9915</v>
      </c>
      <c r="D2504" s="54" t="s">
        <v>9903</v>
      </c>
      <c r="E2504" s="55" t="s">
        <v>2419</v>
      </c>
      <c r="F2504" s="54" t="s">
        <v>2420</v>
      </c>
      <c r="G2504" s="67" t="s">
        <v>9839</v>
      </c>
      <c r="H2504" s="68" t="s">
        <v>2763</v>
      </c>
      <c r="I2504" s="69" t="s">
        <v>2764</v>
      </c>
      <c r="J2504" s="68" t="s">
        <v>2765</v>
      </c>
      <c r="K2504" s="57" t="s">
        <v>324</v>
      </c>
      <c r="L2504" s="58">
        <v>2501</v>
      </c>
      <c r="M2504" s="32" t="s">
        <v>9916</v>
      </c>
      <c r="N2504" s="32" t="s">
        <v>2428</v>
      </c>
    </row>
    <row r="2505" spans="1:14" ht="18" customHeight="1" x14ac:dyDescent="0.25">
      <c r="A2505" s="59" t="s">
        <v>9917</v>
      </c>
      <c r="B2505" s="60" t="s">
        <v>9918</v>
      </c>
      <c r="C2505" s="60" t="s">
        <v>9918</v>
      </c>
      <c r="D2505" s="60" t="s">
        <v>9903</v>
      </c>
      <c r="E2505" s="61" t="s">
        <v>2419</v>
      </c>
      <c r="F2505" s="60" t="s">
        <v>2420</v>
      </c>
      <c r="G2505" s="62" t="s">
        <v>9839</v>
      </c>
      <c r="H2505" s="63" t="s">
        <v>2763</v>
      </c>
      <c r="I2505" s="64" t="s">
        <v>2764</v>
      </c>
      <c r="J2505" s="63" t="s">
        <v>2765</v>
      </c>
      <c r="K2505" s="65" t="s">
        <v>324</v>
      </c>
      <c r="L2505" s="66">
        <v>2502</v>
      </c>
      <c r="M2505" s="32" t="s">
        <v>9919</v>
      </c>
      <c r="N2505" s="32" t="s">
        <v>2428</v>
      </c>
    </row>
    <row r="2506" spans="1:14" ht="18" customHeight="1" x14ac:dyDescent="0.25">
      <c r="A2506" s="53" t="s">
        <v>9920</v>
      </c>
      <c r="B2506" s="54" t="s">
        <v>9921</v>
      </c>
      <c r="C2506" s="54" t="s">
        <v>9921</v>
      </c>
      <c r="D2506" s="54" t="s">
        <v>9903</v>
      </c>
      <c r="E2506" s="55" t="s">
        <v>2419</v>
      </c>
      <c r="F2506" s="54" t="s">
        <v>2420</v>
      </c>
      <c r="G2506" s="67" t="s">
        <v>9839</v>
      </c>
      <c r="H2506" s="68" t="s">
        <v>2763</v>
      </c>
      <c r="I2506" s="69" t="s">
        <v>2764</v>
      </c>
      <c r="J2506" s="68" t="s">
        <v>2765</v>
      </c>
      <c r="K2506" s="57" t="s">
        <v>324</v>
      </c>
      <c r="L2506" s="58">
        <v>2503</v>
      </c>
      <c r="M2506" s="32" t="s">
        <v>9922</v>
      </c>
      <c r="N2506" s="32" t="s">
        <v>2428</v>
      </c>
    </row>
    <row r="2507" spans="1:14" ht="18" customHeight="1" x14ac:dyDescent="0.25">
      <c r="A2507" s="59" t="s">
        <v>9923</v>
      </c>
      <c r="B2507" s="60" t="s">
        <v>9924</v>
      </c>
      <c r="C2507" s="60" t="s">
        <v>9924</v>
      </c>
      <c r="D2507" s="60" t="s">
        <v>9903</v>
      </c>
      <c r="E2507" s="61" t="s">
        <v>2419</v>
      </c>
      <c r="F2507" s="60" t="s">
        <v>2420</v>
      </c>
      <c r="G2507" s="62" t="s">
        <v>9839</v>
      </c>
      <c r="H2507" s="63" t="s">
        <v>2763</v>
      </c>
      <c r="I2507" s="64" t="s">
        <v>2764</v>
      </c>
      <c r="J2507" s="63" t="s">
        <v>2765</v>
      </c>
      <c r="K2507" s="65" t="s">
        <v>324</v>
      </c>
      <c r="L2507" s="66">
        <v>2504</v>
      </c>
      <c r="M2507" s="32" t="s">
        <v>9925</v>
      </c>
      <c r="N2507" s="32" t="s">
        <v>2428</v>
      </c>
    </row>
    <row r="2508" spans="1:14" ht="18" customHeight="1" x14ac:dyDescent="0.25">
      <c r="A2508" s="53" t="s">
        <v>9926</v>
      </c>
      <c r="B2508" s="54" t="s">
        <v>9927</v>
      </c>
      <c r="C2508" s="54" t="s">
        <v>9927</v>
      </c>
      <c r="D2508" s="54" t="s">
        <v>9903</v>
      </c>
      <c r="E2508" s="55" t="s">
        <v>2419</v>
      </c>
      <c r="F2508" s="54" t="s">
        <v>2420</v>
      </c>
      <c r="G2508" s="67" t="s">
        <v>9839</v>
      </c>
      <c r="H2508" s="68" t="s">
        <v>2763</v>
      </c>
      <c r="I2508" s="69" t="s">
        <v>2764</v>
      </c>
      <c r="J2508" s="68" t="s">
        <v>2765</v>
      </c>
      <c r="K2508" s="57" t="s">
        <v>324</v>
      </c>
      <c r="L2508" s="58">
        <v>2505</v>
      </c>
      <c r="M2508" s="32" t="s">
        <v>9928</v>
      </c>
      <c r="N2508" s="32" t="s">
        <v>2428</v>
      </c>
    </row>
    <row r="2509" spans="1:14" ht="18" customHeight="1" x14ac:dyDescent="0.25">
      <c r="A2509" s="59" t="s">
        <v>9929</v>
      </c>
      <c r="B2509" s="60" t="s">
        <v>9930</v>
      </c>
      <c r="C2509" s="60" t="s">
        <v>9930</v>
      </c>
      <c r="D2509" s="60" t="s">
        <v>5790</v>
      </c>
      <c r="E2509" s="61" t="s">
        <v>2419</v>
      </c>
      <c r="F2509" s="60" t="s">
        <v>2420</v>
      </c>
      <c r="G2509" s="62" t="s">
        <v>9839</v>
      </c>
      <c r="H2509" s="63" t="s">
        <v>2763</v>
      </c>
      <c r="I2509" s="64" t="s">
        <v>2764</v>
      </c>
      <c r="J2509" s="63" t="s">
        <v>2765</v>
      </c>
      <c r="K2509" s="65" t="s">
        <v>324</v>
      </c>
      <c r="L2509" s="66">
        <v>2506</v>
      </c>
      <c r="M2509" s="32" t="s">
        <v>9931</v>
      </c>
      <c r="N2509" s="32" t="s">
        <v>2428</v>
      </c>
    </row>
    <row r="2510" spans="1:14" ht="18" customHeight="1" x14ac:dyDescent="0.25">
      <c r="A2510" s="53" t="s">
        <v>9932</v>
      </c>
      <c r="B2510" s="54" t="s">
        <v>9933</v>
      </c>
      <c r="C2510" s="54" t="s">
        <v>9933</v>
      </c>
      <c r="D2510" s="54" t="s">
        <v>5790</v>
      </c>
      <c r="E2510" s="55" t="s">
        <v>2419</v>
      </c>
      <c r="F2510" s="54" t="s">
        <v>2420</v>
      </c>
      <c r="G2510" s="67" t="s">
        <v>9839</v>
      </c>
      <c r="H2510" s="68" t="s">
        <v>2763</v>
      </c>
      <c r="I2510" s="69" t="s">
        <v>2764</v>
      </c>
      <c r="J2510" s="68" t="s">
        <v>2765</v>
      </c>
      <c r="K2510" s="57" t="s">
        <v>324</v>
      </c>
      <c r="L2510" s="58">
        <v>2507</v>
      </c>
      <c r="M2510" s="32" t="s">
        <v>9934</v>
      </c>
      <c r="N2510" s="32" t="s">
        <v>2428</v>
      </c>
    </row>
    <row r="2511" spans="1:14" ht="18" customHeight="1" x14ac:dyDescent="0.25">
      <c r="A2511" s="59" t="s">
        <v>9935</v>
      </c>
      <c r="B2511" s="60" t="s">
        <v>9936</v>
      </c>
      <c r="C2511" s="60" t="s">
        <v>9936</v>
      </c>
      <c r="D2511" s="60" t="s">
        <v>5790</v>
      </c>
      <c r="E2511" s="61" t="s">
        <v>2419</v>
      </c>
      <c r="F2511" s="60" t="s">
        <v>2420</v>
      </c>
      <c r="G2511" s="62" t="s">
        <v>9839</v>
      </c>
      <c r="H2511" s="63" t="s">
        <v>2763</v>
      </c>
      <c r="I2511" s="64" t="s">
        <v>2764</v>
      </c>
      <c r="J2511" s="63" t="s">
        <v>2765</v>
      </c>
      <c r="K2511" s="65" t="s">
        <v>324</v>
      </c>
      <c r="L2511" s="66">
        <v>2508</v>
      </c>
      <c r="M2511" s="32" t="s">
        <v>9937</v>
      </c>
      <c r="N2511" s="32" t="s">
        <v>2428</v>
      </c>
    </row>
    <row r="2512" spans="1:14" ht="18" customHeight="1" x14ac:dyDescent="0.25">
      <c r="A2512" s="53" t="s">
        <v>9938</v>
      </c>
      <c r="B2512" s="54" t="s">
        <v>9939</v>
      </c>
      <c r="C2512" s="54" t="s">
        <v>9939</v>
      </c>
      <c r="D2512" s="54" t="s">
        <v>5790</v>
      </c>
      <c r="E2512" s="55" t="s">
        <v>2419</v>
      </c>
      <c r="F2512" s="54" t="s">
        <v>2420</v>
      </c>
      <c r="G2512" s="67" t="s">
        <v>9839</v>
      </c>
      <c r="H2512" s="68" t="s">
        <v>2763</v>
      </c>
      <c r="I2512" s="69" t="s">
        <v>2764</v>
      </c>
      <c r="J2512" s="68" t="s">
        <v>2765</v>
      </c>
      <c r="K2512" s="57" t="s">
        <v>324</v>
      </c>
      <c r="L2512" s="58">
        <v>2509</v>
      </c>
      <c r="M2512" s="32" t="s">
        <v>9940</v>
      </c>
      <c r="N2512" s="32" t="s">
        <v>2428</v>
      </c>
    </row>
    <row r="2513" spans="1:14" ht="18" customHeight="1" x14ac:dyDescent="0.25">
      <c r="A2513" s="59" t="s">
        <v>9941</v>
      </c>
      <c r="B2513" s="60" t="s">
        <v>9942</v>
      </c>
      <c r="C2513" s="60" t="s">
        <v>9942</v>
      </c>
      <c r="D2513" s="60" t="s">
        <v>5790</v>
      </c>
      <c r="E2513" s="61" t="s">
        <v>2419</v>
      </c>
      <c r="F2513" s="60" t="s">
        <v>2420</v>
      </c>
      <c r="G2513" s="62" t="s">
        <v>9839</v>
      </c>
      <c r="H2513" s="63" t="s">
        <v>2763</v>
      </c>
      <c r="I2513" s="64" t="s">
        <v>2764</v>
      </c>
      <c r="J2513" s="63" t="s">
        <v>2765</v>
      </c>
      <c r="K2513" s="65" t="s">
        <v>324</v>
      </c>
      <c r="L2513" s="66">
        <v>2510</v>
      </c>
      <c r="M2513" s="32" t="s">
        <v>9943</v>
      </c>
      <c r="N2513" s="32" t="s">
        <v>2428</v>
      </c>
    </row>
    <row r="2514" spans="1:14" ht="18" customHeight="1" x14ac:dyDescent="0.25">
      <c r="A2514" s="53" t="s">
        <v>9944</v>
      </c>
      <c r="B2514" s="54" t="s">
        <v>9945</v>
      </c>
      <c r="C2514" s="54" t="s">
        <v>9945</v>
      </c>
      <c r="D2514" s="54" t="s">
        <v>5790</v>
      </c>
      <c r="E2514" s="55" t="s">
        <v>2419</v>
      </c>
      <c r="F2514" s="54" t="s">
        <v>2420</v>
      </c>
      <c r="G2514" s="67" t="s">
        <v>9839</v>
      </c>
      <c r="H2514" s="68" t="s">
        <v>2763</v>
      </c>
      <c r="I2514" s="69" t="s">
        <v>2764</v>
      </c>
      <c r="J2514" s="68" t="s">
        <v>2765</v>
      </c>
      <c r="K2514" s="57" t="s">
        <v>324</v>
      </c>
      <c r="L2514" s="58">
        <v>2511</v>
      </c>
      <c r="M2514" s="32" t="s">
        <v>9946</v>
      </c>
      <c r="N2514" s="32" t="s">
        <v>2428</v>
      </c>
    </row>
    <row r="2515" spans="1:14" ht="18" customHeight="1" x14ac:dyDescent="0.25">
      <c r="A2515" s="59" t="s">
        <v>9947</v>
      </c>
      <c r="B2515" s="60" t="s">
        <v>9948</v>
      </c>
      <c r="C2515" s="60" t="s">
        <v>9948</v>
      </c>
      <c r="D2515" s="60" t="s">
        <v>5790</v>
      </c>
      <c r="E2515" s="61" t="s">
        <v>2419</v>
      </c>
      <c r="F2515" s="60" t="s">
        <v>2420</v>
      </c>
      <c r="G2515" s="62" t="s">
        <v>9839</v>
      </c>
      <c r="H2515" s="63" t="s">
        <v>2763</v>
      </c>
      <c r="I2515" s="64" t="s">
        <v>2764</v>
      </c>
      <c r="J2515" s="63" t="s">
        <v>2765</v>
      </c>
      <c r="K2515" s="65" t="s">
        <v>324</v>
      </c>
      <c r="L2515" s="66">
        <v>2512</v>
      </c>
      <c r="M2515" s="32" t="s">
        <v>9949</v>
      </c>
      <c r="N2515" s="32" t="s">
        <v>2428</v>
      </c>
    </row>
    <row r="2516" spans="1:14" ht="18" customHeight="1" x14ac:dyDescent="0.25">
      <c r="A2516" s="53" t="s">
        <v>9950</v>
      </c>
      <c r="B2516" s="54" t="s">
        <v>9951</v>
      </c>
      <c r="C2516" s="54" t="s">
        <v>9951</v>
      </c>
      <c r="D2516" s="54" t="s">
        <v>5790</v>
      </c>
      <c r="E2516" s="55" t="s">
        <v>2419</v>
      </c>
      <c r="F2516" s="54" t="s">
        <v>2420</v>
      </c>
      <c r="G2516" s="67" t="s">
        <v>9839</v>
      </c>
      <c r="H2516" s="68" t="s">
        <v>2763</v>
      </c>
      <c r="I2516" s="69" t="s">
        <v>2764</v>
      </c>
      <c r="J2516" s="68" t="s">
        <v>2765</v>
      </c>
      <c r="K2516" s="57" t="s">
        <v>324</v>
      </c>
      <c r="L2516" s="58">
        <v>2513</v>
      </c>
      <c r="M2516" s="32" t="s">
        <v>9952</v>
      </c>
      <c r="N2516" s="32" t="s">
        <v>2428</v>
      </c>
    </row>
    <row r="2517" spans="1:14" ht="18" customHeight="1" x14ac:dyDescent="0.25">
      <c r="A2517" s="59" t="s">
        <v>9953</v>
      </c>
      <c r="B2517" s="60" t="s">
        <v>9954</v>
      </c>
      <c r="C2517" s="60" t="s">
        <v>9954</v>
      </c>
      <c r="D2517" s="60" t="s">
        <v>5790</v>
      </c>
      <c r="E2517" s="61" t="s">
        <v>2419</v>
      </c>
      <c r="F2517" s="60" t="s">
        <v>2420</v>
      </c>
      <c r="G2517" s="62" t="s">
        <v>9839</v>
      </c>
      <c r="H2517" s="63" t="s">
        <v>2763</v>
      </c>
      <c r="I2517" s="64" t="s">
        <v>2764</v>
      </c>
      <c r="J2517" s="63" t="s">
        <v>2765</v>
      </c>
      <c r="K2517" s="65" t="s">
        <v>324</v>
      </c>
      <c r="L2517" s="66">
        <v>2514</v>
      </c>
      <c r="M2517" s="32" t="s">
        <v>9955</v>
      </c>
      <c r="N2517" s="32" t="s">
        <v>2428</v>
      </c>
    </row>
    <row r="2518" spans="1:14" ht="18" customHeight="1" x14ac:dyDescent="0.25">
      <c r="A2518" s="53" t="s">
        <v>9956</v>
      </c>
      <c r="B2518" s="54" t="s">
        <v>9957</v>
      </c>
      <c r="C2518" s="54" t="s">
        <v>9957</v>
      </c>
      <c r="D2518" s="54" t="s">
        <v>5790</v>
      </c>
      <c r="E2518" s="55" t="s">
        <v>2419</v>
      </c>
      <c r="F2518" s="54" t="s">
        <v>2420</v>
      </c>
      <c r="G2518" s="67" t="s">
        <v>9839</v>
      </c>
      <c r="H2518" s="68" t="s">
        <v>2763</v>
      </c>
      <c r="I2518" s="69" t="s">
        <v>2764</v>
      </c>
      <c r="J2518" s="68" t="s">
        <v>2765</v>
      </c>
      <c r="K2518" s="57" t="s">
        <v>324</v>
      </c>
      <c r="L2518" s="58">
        <v>2515</v>
      </c>
      <c r="M2518" s="32" t="s">
        <v>9958</v>
      </c>
      <c r="N2518" s="32" t="s">
        <v>2428</v>
      </c>
    </row>
    <row r="2519" spans="1:14" ht="18" customHeight="1" x14ac:dyDescent="0.25">
      <c r="A2519" s="59" t="s">
        <v>9959</v>
      </c>
      <c r="B2519" s="60" t="s">
        <v>9960</v>
      </c>
      <c r="C2519" s="60" t="s">
        <v>9960</v>
      </c>
      <c r="D2519" s="60" t="s">
        <v>5790</v>
      </c>
      <c r="E2519" s="61" t="s">
        <v>2419</v>
      </c>
      <c r="F2519" s="60" t="s">
        <v>2420</v>
      </c>
      <c r="G2519" s="62" t="s">
        <v>9839</v>
      </c>
      <c r="H2519" s="63" t="s">
        <v>2763</v>
      </c>
      <c r="I2519" s="64" t="s">
        <v>2764</v>
      </c>
      <c r="J2519" s="63" t="s">
        <v>2765</v>
      </c>
      <c r="K2519" s="65" t="s">
        <v>324</v>
      </c>
      <c r="L2519" s="66">
        <v>2516</v>
      </c>
      <c r="M2519" s="32" t="s">
        <v>9961</v>
      </c>
      <c r="N2519" s="32" t="s">
        <v>2428</v>
      </c>
    </row>
    <row r="2520" spans="1:14" ht="18" customHeight="1" x14ac:dyDescent="0.25">
      <c r="A2520" s="53" t="s">
        <v>9962</v>
      </c>
      <c r="B2520" s="54" t="s">
        <v>9963</v>
      </c>
      <c r="C2520" s="54" t="s">
        <v>9963</v>
      </c>
      <c r="D2520" s="54" t="s">
        <v>5790</v>
      </c>
      <c r="E2520" s="55" t="s">
        <v>2419</v>
      </c>
      <c r="F2520" s="54" t="s">
        <v>2420</v>
      </c>
      <c r="G2520" s="67" t="s">
        <v>9839</v>
      </c>
      <c r="H2520" s="68" t="s">
        <v>2763</v>
      </c>
      <c r="I2520" s="69" t="s">
        <v>2764</v>
      </c>
      <c r="J2520" s="68" t="s">
        <v>2765</v>
      </c>
      <c r="K2520" s="57" t="s">
        <v>324</v>
      </c>
      <c r="L2520" s="58">
        <v>2517</v>
      </c>
      <c r="M2520" s="32" t="s">
        <v>9964</v>
      </c>
      <c r="N2520" s="32" t="s">
        <v>2428</v>
      </c>
    </row>
    <row r="2521" spans="1:14" ht="18" customHeight="1" x14ac:dyDescent="0.25">
      <c r="A2521" s="59" t="s">
        <v>9965</v>
      </c>
      <c r="B2521" s="60" t="s">
        <v>9966</v>
      </c>
      <c r="C2521" s="60" t="s">
        <v>9966</v>
      </c>
      <c r="D2521" s="60" t="s">
        <v>5790</v>
      </c>
      <c r="E2521" s="61" t="s">
        <v>2419</v>
      </c>
      <c r="F2521" s="60" t="s">
        <v>2420</v>
      </c>
      <c r="G2521" s="62" t="s">
        <v>9839</v>
      </c>
      <c r="H2521" s="63" t="s">
        <v>2763</v>
      </c>
      <c r="I2521" s="64" t="s">
        <v>2764</v>
      </c>
      <c r="J2521" s="63" t="s">
        <v>2765</v>
      </c>
      <c r="K2521" s="65" t="s">
        <v>324</v>
      </c>
      <c r="L2521" s="66">
        <v>2518</v>
      </c>
      <c r="M2521" s="32" t="s">
        <v>9967</v>
      </c>
      <c r="N2521" s="32" t="s">
        <v>2428</v>
      </c>
    </row>
    <row r="2522" spans="1:14" ht="18" customHeight="1" x14ac:dyDescent="0.25">
      <c r="A2522" s="53" t="s">
        <v>9968</v>
      </c>
      <c r="B2522" s="54" t="s">
        <v>9969</v>
      </c>
      <c r="C2522" s="54" t="s">
        <v>9969</v>
      </c>
      <c r="D2522" s="54" t="s">
        <v>5790</v>
      </c>
      <c r="E2522" s="55" t="s">
        <v>2419</v>
      </c>
      <c r="F2522" s="54" t="s">
        <v>2420</v>
      </c>
      <c r="G2522" s="67" t="s">
        <v>9839</v>
      </c>
      <c r="H2522" s="68" t="s">
        <v>2763</v>
      </c>
      <c r="I2522" s="69" t="s">
        <v>2764</v>
      </c>
      <c r="J2522" s="68" t="s">
        <v>2765</v>
      </c>
      <c r="K2522" s="57" t="s">
        <v>324</v>
      </c>
      <c r="L2522" s="58">
        <v>2519</v>
      </c>
      <c r="M2522" s="32" t="s">
        <v>9970</v>
      </c>
      <c r="N2522" s="32" t="s">
        <v>2428</v>
      </c>
    </row>
    <row r="2523" spans="1:14" ht="18" customHeight="1" x14ac:dyDescent="0.25">
      <c r="A2523" s="59" t="s">
        <v>9971</v>
      </c>
      <c r="B2523" s="60" t="s">
        <v>9972</v>
      </c>
      <c r="C2523" s="60" t="s">
        <v>9972</v>
      </c>
      <c r="D2523" s="60" t="s">
        <v>5790</v>
      </c>
      <c r="E2523" s="61" t="s">
        <v>2419</v>
      </c>
      <c r="F2523" s="60" t="s">
        <v>2420</v>
      </c>
      <c r="G2523" s="62" t="s">
        <v>9839</v>
      </c>
      <c r="H2523" s="63" t="s">
        <v>2763</v>
      </c>
      <c r="I2523" s="64" t="s">
        <v>2764</v>
      </c>
      <c r="J2523" s="63" t="s">
        <v>2765</v>
      </c>
      <c r="K2523" s="65" t="s">
        <v>324</v>
      </c>
      <c r="L2523" s="66">
        <v>2520</v>
      </c>
      <c r="M2523" s="32" t="s">
        <v>9973</v>
      </c>
      <c r="N2523" s="32" t="s">
        <v>2428</v>
      </c>
    </row>
    <row r="2524" spans="1:14" ht="18" customHeight="1" x14ac:dyDescent="0.25">
      <c r="A2524" s="53" t="s">
        <v>9974</v>
      </c>
      <c r="B2524" s="54" t="s">
        <v>9975</v>
      </c>
      <c r="C2524" s="54" t="s">
        <v>9975</v>
      </c>
      <c r="D2524" s="54" t="s">
        <v>5790</v>
      </c>
      <c r="E2524" s="55" t="s">
        <v>2419</v>
      </c>
      <c r="F2524" s="54" t="s">
        <v>2420</v>
      </c>
      <c r="G2524" s="67" t="s">
        <v>9839</v>
      </c>
      <c r="H2524" s="68" t="s">
        <v>2763</v>
      </c>
      <c r="I2524" s="69" t="s">
        <v>2764</v>
      </c>
      <c r="J2524" s="68" t="s">
        <v>2765</v>
      </c>
      <c r="K2524" s="57" t="s">
        <v>324</v>
      </c>
      <c r="L2524" s="58">
        <v>2521</v>
      </c>
      <c r="M2524" s="32" t="s">
        <v>9976</v>
      </c>
      <c r="N2524" s="32" t="s">
        <v>2428</v>
      </c>
    </row>
    <row r="2525" spans="1:14" ht="18" customHeight="1" x14ac:dyDescent="0.25">
      <c r="A2525" s="59" t="s">
        <v>9977</v>
      </c>
      <c r="B2525" s="60" t="s">
        <v>9978</v>
      </c>
      <c r="C2525" s="60" t="s">
        <v>9978</v>
      </c>
      <c r="D2525" s="60" t="s">
        <v>5790</v>
      </c>
      <c r="E2525" s="61" t="s">
        <v>2419</v>
      </c>
      <c r="F2525" s="60" t="s">
        <v>2420</v>
      </c>
      <c r="G2525" s="62" t="s">
        <v>9839</v>
      </c>
      <c r="H2525" s="63" t="s">
        <v>2763</v>
      </c>
      <c r="I2525" s="64" t="s">
        <v>2764</v>
      </c>
      <c r="J2525" s="63" t="s">
        <v>2765</v>
      </c>
      <c r="K2525" s="65" t="s">
        <v>324</v>
      </c>
      <c r="L2525" s="66">
        <v>2522</v>
      </c>
      <c r="M2525" s="32" t="s">
        <v>9979</v>
      </c>
      <c r="N2525" s="32" t="s">
        <v>2428</v>
      </c>
    </row>
    <row r="2526" spans="1:14" ht="18" customHeight="1" x14ac:dyDescent="0.25">
      <c r="A2526" s="53" t="s">
        <v>9980</v>
      </c>
      <c r="B2526" s="54" t="s">
        <v>9981</v>
      </c>
      <c r="C2526" s="54" t="s">
        <v>9981</v>
      </c>
      <c r="D2526" s="54" t="s">
        <v>5790</v>
      </c>
      <c r="E2526" s="55" t="s">
        <v>2419</v>
      </c>
      <c r="F2526" s="54" t="s">
        <v>2420</v>
      </c>
      <c r="G2526" s="67" t="s">
        <v>9839</v>
      </c>
      <c r="H2526" s="68" t="s">
        <v>2763</v>
      </c>
      <c r="I2526" s="69" t="s">
        <v>2764</v>
      </c>
      <c r="J2526" s="68" t="s">
        <v>2765</v>
      </c>
      <c r="K2526" s="57" t="s">
        <v>324</v>
      </c>
      <c r="L2526" s="58">
        <v>2523</v>
      </c>
      <c r="M2526" s="32" t="s">
        <v>9982</v>
      </c>
      <c r="N2526" s="32" t="s">
        <v>2428</v>
      </c>
    </row>
    <row r="2527" spans="1:14" ht="18" customHeight="1" x14ac:dyDescent="0.25">
      <c r="A2527" s="59" t="s">
        <v>9983</v>
      </c>
      <c r="B2527" s="60" t="s">
        <v>9984</v>
      </c>
      <c r="C2527" s="60" t="s">
        <v>9984</v>
      </c>
      <c r="D2527" s="60" t="s">
        <v>5790</v>
      </c>
      <c r="E2527" s="61" t="s">
        <v>2419</v>
      </c>
      <c r="F2527" s="60" t="s">
        <v>2420</v>
      </c>
      <c r="G2527" s="62" t="s">
        <v>9839</v>
      </c>
      <c r="H2527" s="63" t="s">
        <v>2763</v>
      </c>
      <c r="I2527" s="64" t="s">
        <v>2764</v>
      </c>
      <c r="J2527" s="63" t="s">
        <v>2765</v>
      </c>
      <c r="K2527" s="65" t="s">
        <v>324</v>
      </c>
      <c r="L2527" s="66">
        <v>2524</v>
      </c>
      <c r="M2527" s="32" t="s">
        <v>9985</v>
      </c>
      <c r="N2527" s="32" t="s">
        <v>2428</v>
      </c>
    </row>
    <row r="2528" spans="1:14" ht="18" customHeight="1" x14ac:dyDescent="0.25">
      <c r="A2528" s="53" t="s">
        <v>9986</v>
      </c>
      <c r="B2528" s="54" t="s">
        <v>9987</v>
      </c>
      <c r="C2528" s="54" t="s">
        <v>9987</v>
      </c>
      <c r="D2528" s="54" t="s">
        <v>5790</v>
      </c>
      <c r="E2528" s="55" t="s">
        <v>2419</v>
      </c>
      <c r="F2528" s="54" t="s">
        <v>2420</v>
      </c>
      <c r="G2528" s="67" t="s">
        <v>9839</v>
      </c>
      <c r="H2528" s="68" t="s">
        <v>2763</v>
      </c>
      <c r="I2528" s="69" t="s">
        <v>2764</v>
      </c>
      <c r="J2528" s="68" t="s">
        <v>2765</v>
      </c>
      <c r="K2528" s="57" t="s">
        <v>324</v>
      </c>
      <c r="L2528" s="58">
        <v>2525</v>
      </c>
      <c r="M2528" s="32" t="s">
        <v>9988</v>
      </c>
      <c r="N2528" s="32" t="s">
        <v>2428</v>
      </c>
    </row>
    <row r="2529" spans="1:14" ht="18" customHeight="1" x14ac:dyDescent="0.25">
      <c r="A2529" s="59" t="s">
        <v>9989</v>
      </c>
      <c r="B2529" s="60" t="s">
        <v>9990</v>
      </c>
      <c r="C2529" s="60" t="s">
        <v>9990</v>
      </c>
      <c r="D2529" s="60" t="s">
        <v>5790</v>
      </c>
      <c r="E2529" s="61" t="s">
        <v>2419</v>
      </c>
      <c r="F2529" s="60" t="s">
        <v>2420</v>
      </c>
      <c r="G2529" s="62" t="s">
        <v>9839</v>
      </c>
      <c r="H2529" s="63" t="s">
        <v>2763</v>
      </c>
      <c r="I2529" s="64" t="s">
        <v>2764</v>
      </c>
      <c r="J2529" s="63" t="s">
        <v>2765</v>
      </c>
      <c r="K2529" s="65" t="s">
        <v>324</v>
      </c>
      <c r="L2529" s="66">
        <v>2526</v>
      </c>
      <c r="M2529" s="32" t="s">
        <v>9991</v>
      </c>
      <c r="N2529" s="32" t="s">
        <v>2428</v>
      </c>
    </row>
    <row r="2530" spans="1:14" ht="18" customHeight="1" x14ac:dyDescent="0.25">
      <c r="A2530" s="53" t="s">
        <v>9992</v>
      </c>
      <c r="B2530" s="54" t="s">
        <v>9993</v>
      </c>
      <c r="C2530" s="54" t="s">
        <v>9993</v>
      </c>
      <c r="D2530" s="54" t="s">
        <v>5790</v>
      </c>
      <c r="E2530" s="55" t="s">
        <v>2419</v>
      </c>
      <c r="F2530" s="54" t="s">
        <v>2420</v>
      </c>
      <c r="G2530" s="67" t="s">
        <v>9839</v>
      </c>
      <c r="H2530" s="68" t="s">
        <v>2763</v>
      </c>
      <c r="I2530" s="69" t="s">
        <v>2764</v>
      </c>
      <c r="J2530" s="68" t="s">
        <v>2765</v>
      </c>
      <c r="K2530" s="57" t="s">
        <v>324</v>
      </c>
      <c r="L2530" s="58">
        <v>2527</v>
      </c>
      <c r="M2530" s="32" t="s">
        <v>9994</v>
      </c>
      <c r="N2530" s="32" t="s">
        <v>2428</v>
      </c>
    </row>
    <row r="2531" spans="1:14" ht="18" customHeight="1" x14ac:dyDescent="0.25">
      <c r="A2531" s="59" t="s">
        <v>9995</v>
      </c>
      <c r="B2531" s="60" t="s">
        <v>9996</v>
      </c>
      <c r="C2531" s="60" t="s">
        <v>9996</v>
      </c>
      <c r="D2531" s="60" t="s">
        <v>5790</v>
      </c>
      <c r="E2531" s="61" t="s">
        <v>2419</v>
      </c>
      <c r="F2531" s="60" t="s">
        <v>2420</v>
      </c>
      <c r="G2531" s="62" t="s">
        <v>9839</v>
      </c>
      <c r="H2531" s="63" t="s">
        <v>2763</v>
      </c>
      <c r="I2531" s="64" t="s">
        <v>2764</v>
      </c>
      <c r="J2531" s="63" t="s">
        <v>2765</v>
      </c>
      <c r="K2531" s="65" t="s">
        <v>324</v>
      </c>
      <c r="L2531" s="66">
        <v>2528</v>
      </c>
      <c r="M2531" s="32" t="s">
        <v>9997</v>
      </c>
      <c r="N2531" s="32" t="s">
        <v>2428</v>
      </c>
    </row>
    <row r="2532" spans="1:14" ht="18" customHeight="1" x14ac:dyDescent="0.25">
      <c r="A2532" s="53" t="s">
        <v>9998</v>
      </c>
      <c r="B2532" s="54" t="s">
        <v>9999</v>
      </c>
      <c r="C2532" s="54" t="s">
        <v>9999</v>
      </c>
      <c r="D2532" s="54" t="s">
        <v>5790</v>
      </c>
      <c r="E2532" s="55" t="s">
        <v>2419</v>
      </c>
      <c r="F2532" s="54" t="s">
        <v>2420</v>
      </c>
      <c r="G2532" s="67" t="s">
        <v>9839</v>
      </c>
      <c r="H2532" s="68" t="s">
        <v>2763</v>
      </c>
      <c r="I2532" s="69" t="s">
        <v>2764</v>
      </c>
      <c r="J2532" s="68" t="s">
        <v>2765</v>
      </c>
      <c r="K2532" s="57" t="s">
        <v>324</v>
      </c>
      <c r="L2532" s="58">
        <v>2529</v>
      </c>
      <c r="M2532" s="32" t="s">
        <v>10000</v>
      </c>
      <c r="N2532" s="32" t="s">
        <v>2428</v>
      </c>
    </row>
    <row r="2533" spans="1:14" ht="18" customHeight="1" x14ac:dyDescent="0.25">
      <c r="A2533" s="59" t="s">
        <v>10001</v>
      </c>
      <c r="B2533" s="60" t="s">
        <v>10002</v>
      </c>
      <c r="C2533" s="60" t="s">
        <v>10002</v>
      </c>
      <c r="D2533" s="60" t="s">
        <v>5790</v>
      </c>
      <c r="E2533" s="61" t="s">
        <v>2419</v>
      </c>
      <c r="F2533" s="60" t="s">
        <v>2420</v>
      </c>
      <c r="G2533" s="62" t="s">
        <v>9839</v>
      </c>
      <c r="H2533" s="63" t="s">
        <v>2763</v>
      </c>
      <c r="I2533" s="64" t="s">
        <v>2764</v>
      </c>
      <c r="J2533" s="63" t="s">
        <v>2765</v>
      </c>
      <c r="K2533" s="65" t="s">
        <v>324</v>
      </c>
      <c r="L2533" s="66">
        <v>2530</v>
      </c>
      <c r="M2533" s="32" t="s">
        <v>10003</v>
      </c>
      <c r="N2533" s="32" t="s">
        <v>2428</v>
      </c>
    </row>
    <row r="2534" spans="1:14" ht="18" customHeight="1" x14ac:dyDescent="0.25">
      <c r="A2534" s="53" t="s">
        <v>10004</v>
      </c>
      <c r="B2534" s="54" t="s">
        <v>10005</v>
      </c>
      <c r="C2534" s="54" t="s">
        <v>10005</v>
      </c>
      <c r="D2534" s="54" t="s">
        <v>5790</v>
      </c>
      <c r="E2534" s="55" t="s">
        <v>2419</v>
      </c>
      <c r="F2534" s="54" t="s">
        <v>2420</v>
      </c>
      <c r="G2534" s="67" t="s">
        <v>9839</v>
      </c>
      <c r="H2534" s="68" t="s">
        <v>2763</v>
      </c>
      <c r="I2534" s="69" t="s">
        <v>2764</v>
      </c>
      <c r="J2534" s="68" t="s">
        <v>2765</v>
      </c>
      <c r="K2534" s="57" t="s">
        <v>324</v>
      </c>
      <c r="L2534" s="58">
        <v>2531</v>
      </c>
      <c r="M2534" s="32" t="s">
        <v>10006</v>
      </c>
      <c r="N2534" s="32" t="s">
        <v>2428</v>
      </c>
    </row>
    <row r="2535" spans="1:14" ht="18" customHeight="1" x14ac:dyDescent="0.25">
      <c r="A2535" s="59" t="s">
        <v>10007</v>
      </c>
      <c r="B2535" s="60" t="s">
        <v>10008</v>
      </c>
      <c r="C2535" s="60" t="s">
        <v>10008</v>
      </c>
      <c r="D2535" s="60" t="s">
        <v>5790</v>
      </c>
      <c r="E2535" s="61" t="s">
        <v>2419</v>
      </c>
      <c r="F2535" s="60" t="s">
        <v>2420</v>
      </c>
      <c r="G2535" s="62" t="s">
        <v>9839</v>
      </c>
      <c r="H2535" s="63" t="s">
        <v>2763</v>
      </c>
      <c r="I2535" s="64" t="s">
        <v>2764</v>
      </c>
      <c r="J2535" s="63" t="s">
        <v>2765</v>
      </c>
      <c r="K2535" s="65" t="s">
        <v>324</v>
      </c>
      <c r="L2535" s="66">
        <v>2532</v>
      </c>
      <c r="M2535" s="32" t="s">
        <v>10009</v>
      </c>
      <c r="N2535" s="32" t="s">
        <v>2428</v>
      </c>
    </row>
    <row r="2536" spans="1:14" ht="18" customHeight="1" x14ac:dyDescent="0.25">
      <c r="A2536" s="53" t="s">
        <v>10010</v>
      </c>
      <c r="B2536" s="54" t="s">
        <v>10011</v>
      </c>
      <c r="C2536" s="54" t="s">
        <v>10011</v>
      </c>
      <c r="D2536" s="54" t="s">
        <v>5790</v>
      </c>
      <c r="E2536" s="55" t="s">
        <v>2419</v>
      </c>
      <c r="F2536" s="54" t="s">
        <v>2420</v>
      </c>
      <c r="G2536" s="67" t="s">
        <v>9839</v>
      </c>
      <c r="H2536" s="68" t="s">
        <v>2763</v>
      </c>
      <c r="I2536" s="69" t="s">
        <v>2764</v>
      </c>
      <c r="J2536" s="68" t="s">
        <v>2765</v>
      </c>
      <c r="K2536" s="57" t="s">
        <v>324</v>
      </c>
      <c r="L2536" s="58">
        <v>2533</v>
      </c>
      <c r="M2536" s="32" t="s">
        <v>10012</v>
      </c>
      <c r="N2536" s="32" t="s">
        <v>2428</v>
      </c>
    </row>
    <row r="2537" spans="1:14" ht="18" customHeight="1" x14ac:dyDescent="0.25">
      <c r="A2537" s="59" t="s">
        <v>10013</v>
      </c>
      <c r="B2537" s="60" t="s">
        <v>10014</v>
      </c>
      <c r="C2537" s="60" t="s">
        <v>10014</v>
      </c>
      <c r="D2537" s="60" t="s">
        <v>5790</v>
      </c>
      <c r="E2537" s="61" t="s">
        <v>2419</v>
      </c>
      <c r="F2537" s="60" t="s">
        <v>2420</v>
      </c>
      <c r="G2537" s="62" t="s">
        <v>9839</v>
      </c>
      <c r="H2537" s="63" t="s">
        <v>2763</v>
      </c>
      <c r="I2537" s="64" t="s">
        <v>2764</v>
      </c>
      <c r="J2537" s="63" t="s">
        <v>2765</v>
      </c>
      <c r="K2537" s="65" t="s">
        <v>324</v>
      </c>
      <c r="L2537" s="66">
        <v>2534</v>
      </c>
      <c r="M2537" s="32" t="s">
        <v>10015</v>
      </c>
      <c r="N2537" s="32" t="s">
        <v>2428</v>
      </c>
    </row>
    <row r="2538" spans="1:14" ht="18" customHeight="1" x14ac:dyDescent="0.25">
      <c r="A2538" s="53" t="s">
        <v>10016</v>
      </c>
      <c r="B2538" s="54" t="s">
        <v>10017</v>
      </c>
      <c r="C2538" s="54" t="s">
        <v>10017</v>
      </c>
      <c r="D2538" s="54" t="s">
        <v>5790</v>
      </c>
      <c r="E2538" s="55" t="s">
        <v>2419</v>
      </c>
      <c r="F2538" s="54" t="s">
        <v>2420</v>
      </c>
      <c r="G2538" s="67" t="s">
        <v>9839</v>
      </c>
      <c r="H2538" s="68" t="s">
        <v>2763</v>
      </c>
      <c r="I2538" s="69" t="s">
        <v>2764</v>
      </c>
      <c r="J2538" s="68" t="s">
        <v>2765</v>
      </c>
      <c r="K2538" s="57" t="s">
        <v>324</v>
      </c>
      <c r="L2538" s="58">
        <v>2535</v>
      </c>
      <c r="M2538" s="32" t="s">
        <v>10018</v>
      </c>
      <c r="N2538" s="32" t="s">
        <v>2428</v>
      </c>
    </row>
    <row r="2539" spans="1:14" ht="18" customHeight="1" x14ac:dyDescent="0.25">
      <c r="A2539" s="59" t="s">
        <v>10019</v>
      </c>
      <c r="B2539" s="60" t="s">
        <v>10020</v>
      </c>
      <c r="C2539" s="60" t="s">
        <v>10020</v>
      </c>
      <c r="D2539" s="60" t="s">
        <v>5790</v>
      </c>
      <c r="E2539" s="61" t="s">
        <v>2419</v>
      </c>
      <c r="F2539" s="60" t="s">
        <v>2420</v>
      </c>
      <c r="G2539" s="62" t="s">
        <v>9839</v>
      </c>
      <c r="H2539" s="63" t="s">
        <v>2763</v>
      </c>
      <c r="I2539" s="64" t="s">
        <v>2764</v>
      </c>
      <c r="J2539" s="63" t="s">
        <v>2765</v>
      </c>
      <c r="K2539" s="65" t="s">
        <v>324</v>
      </c>
      <c r="L2539" s="66">
        <v>2536</v>
      </c>
      <c r="M2539" s="32" t="s">
        <v>10021</v>
      </c>
      <c r="N2539" s="32" t="s">
        <v>2428</v>
      </c>
    </row>
    <row r="2540" spans="1:14" ht="18" customHeight="1" x14ac:dyDescent="0.25">
      <c r="A2540" s="53" t="s">
        <v>10022</v>
      </c>
      <c r="B2540" s="54" t="s">
        <v>10023</v>
      </c>
      <c r="C2540" s="54" t="s">
        <v>10023</v>
      </c>
      <c r="D2540" s="54" t="s">
        <v>5790</v>
      </c>
      <c r="E2540" s="55" t="s">
        <v>2419</v>
      </c>
      <c r="F2540" s="54" t="s">
        <v>2420</v>
      </c>
      <c r="G2540" s="67" t="s">
        <v>9839</v>
      </c>
      <c r="H2540" s="68" t="s">
        <v>2763</v>
      </c>
      <c r="I2540" s="69" t="s">
        <v>2764</v>
      </c>
      <c r="J2540" s="68" t="s">
        <v>2765</v>
      </c>
      <c r="K2540" s="57" t="s">
        <v>324</v>
      </c>
      <c r="L2540" s="58">
        <v>2537</v>
      </c>
      <c r="M2540" s="32" t="s">
        <v>10024</v>
      </c>
      <c r="N2540" s="32" t="s">
        <v>2428</v>
      </c>
    </row>
    <row r="2541" spans="1:14" ht="18" customHeight="1" x14ac:dyDescent="0.25">
      <c r="A2541" s="59" t="s">
        <v>10025</v>
      </c>
      <c r="B2541" s="60" t="s">
        <v>10026</v>
      </c>
      <c r="C2541" s="60" t="s">
        <v>10026</v>
      </c>
      <c r="D2541" s="60" t="s">
        <v>5790</v>
      </c>
      <c r="E2541" s="61" t="s">
        <v>2419</v>
      </c>
      <c r="F2541" s="60" t="s">
        <v>2420</v>
      </c>
      <c r="G2541" s="62" t="s">
        <v>9839</v>
      </c>
      <c r="H2541" s="63" t="s">
        <v>2763</v>
      </c>
      <c r="I2541" s="64" t="s">
        <v>2764</v>
      </c>
      <c r="J2541" s="63" t="s">
        <v>2765</v>
      </c>
      <c r="K2541" s="65" t="s">
        <v>324</v>
      </c>
      <c r="L2541" s="66">
        <v>2538</v>
      </c>
      <c r="M2541" s="32" t="s">
        <v>10027</v>
      </c>
      <c r="N2541" s="32" t="s">
        <v>2428</v>
      </c>
    </row>
    <row r="2542" spans="1:14" ht="18" customHeight="1" x14ac:dyDescent="0.25">
      <c r="A2542" s="53" t="s">
        <v>10028</v>
      </c>
      <c r="B2542" s="54" t="s">
        <v>10029</v>
      </c>
      <c r="C2542" s="54" t="s">
        <v>10029</v>
      </c>
      <c r="D2542" s="54" t="s">
        <v>5790</v>
      </c>
      <c r="E2542" s="55" t="s">
        <v>2419</v>
      </c>
      <c r="F2542" s="54" t="s">
        <v>2420</v>
      </c>
      <c r="G2542" s="67" t="s">
        <v>9839</v>
      </c>
      <c r="H2542" s="68" t="s">
        <v>2763</v>
      </c>
      <c r="I2542" s="69" t="s">
        <v>2764</v>
      </c>
      <c r="J2542" s="68" t="s">
        <v>2765</v>
      </c>
      <c r="K2542" s="57" t="s">
        <v>324</v>
      </c>
      <c r="L2542" s="58">
        <v>2539</v>
      </c>
      <c r="M2542" s="32" t="s">
        <v>10030</v>
      </c>
      <c r="N2542" s="32" t="s">
        <v>2428</v>
      </c>
    </row>
    <row r="2543" spans="1:14" ht="18" customHeight="1" x14ac:dyDescent="0.25">
      <c r="A2543" s="59" t="s">
        <v>10031</v>
      </c>
      <c r="B2543" s="60" t="s">
        <v>10032</v>
      </c>
      <c r="C2543" s="60" t="s">
        <v>10032</v>
      </c>
      <c r="D2543" s="60" t="s">
        <v>5790</v>
      </c>
      <c r="E2543" s="61" t="s">
        <v>2419</v>
      </c>
      <c r="F2543" s="60" t="s">
        <v>2420</v>
      </c>
      <c r="G2543" s="62" t="s">
        <v>9839</v>
      </c>
      <c r="H2543" s="63" t="s">
        <v>2763</v>
      </c>
      <c r="I2543" s="64" t="s">
        <v>2764</v>
      </c>
      <c r="J2543" s="63" t="s">
        <v>2765</v>
      </c>
      <c r="K2543" s="65" t="s">
        <v>324</v>
      </c>
      <c r="L2543" s="66">
        <v>2540</v>
      </c>
      <c r="M2543" s="32" t="s">
        <v>10033</v>
      </c>
      <c r="N2543" s="32" t="s">
        <v>2428</v>
      </c>
    </row>
    <row r="2544" spans="1:14" ht="18" customHeight="1" x14ac:dyDescent="0.25">
      <c r="A2544" s="53" t="s">
        <v>10034</v>
      </c>
      <c r="B2544" s="54" t="s">
        <v>10035</v>
      </c>
      <c r="C2544" s="54" t="s">
        <v>10035</v>
      </c>
      <c r="D2544" s="54" t="s">
        <v>5790</v>
      </c>
      <c r="E2544" s="55" t="s">
        <v>2419</v>
      </c>
      <c r="F2544" s="54" t="s">
        <v>2420</v>
      </c>
      <c r="G2544" s="67" t="s">
        <v>9839</v>
      </c>
      <c r="H2544" s="68" t="s">
        <v>2763</v>
      </c>
      <c r="I2544" s="69" t="s">
        <v>2764</v>
      </c>
      <c r="J2544" s="68" t="s">
        <v>2765</v>
      </c>
      <c r="K2544" s="57" t="s">
        <v>324</v>
      </c>
      <c r="L2544" s="58">
        <v>2541</v>
      </c>
      <c r="M2544" s="32" t="s">
        <v>10036</v>
      </c>
      <c r="N2544" s="32" t="s">
        <v>2428</v>
      </c>
    </row>
    <row r="2545" spans="1:14" ht="18" customHeight="1" x14ac:dyDescent="0.25">
      <c r="A2545" s="59" t="s">
        <v>10037</v>
      </c>
      <c r="B2545" s="60" t="s">
        <v>10038</v>
      </c>
      <c r="C2545" s="60" t="s">
        <v>10038</v>
      </c>
      <c r="D2545" s="60" t="s">
        <v>5790</v>
      </c>
      <c r="E2545" s="61" t="s">
        <v>2419</v>
      </c>
      <c r="F2545" s="60" t="s">
        <v>2420</v>
      </c>
      <c r="G2545" s="62" t="s">
        <v>9839</v>
      </c>
      <c r="H2545" s="63" t="s">
        <v>2763</v>
      </c>
      <c r="I2545" s="64" t="s">
        <v>2764</v>
      </c>
      <c r="J2545" s="63" t="s">
        <v>2765</v>
      </c>
      <c r="K2545" s="65" t="s">
        <v>324</v>
      </c>
      <c r="L2545" s="66">
        <v>2542</v>
      </c>
      <c r="M2545" s="32" t="s">
        <v>10039</v>
      </c>
      <c r="N2545" s="32" t="s">
        <v>2428</v>
      </c>
    </row>
    <row r="2546" spans="1:14" ht="18" customHeight="1" x14ac:dyDescent="0.25">
      <c r="A2546" s="53" t="s">
        <v>10040</v>
      </c>
      <c r="B2546" s="54" t="s">
        <v>10041</v>
      </c>
      <c r="C2546" s="54" t="s">
        <v>10041</v>
      </c>
      <c r="D2546" s="54" t="s">
        <v>5790</v>
      </c>
      <c r="E2546" s="55" t="s">
        <v>2419</v>
      </c>
      <c r="F2546" s="54" t="s">
        <v>2420</v>
      </c>
      <c r="G2546" s="67" t="s">
        <v>9839</v>
      </c>
      <c r="H2546" s="68" t="s">
        <v>2763</v>
      </c>
      <c r="I2546" s="69" t="s">
        <v>2764</v>
      </c>
      <c r="J2546" s="68" t="s">
        <v>2765</v>
      </c>
      <c r="K2546" s="57" t="s">
        <v>324</v>
      </c>
      <c r="L2546" s="58">
        <v>2543</v>
      </c>
      <c r="M2546" s="32" t="s">
        <v>10042</v>
      </c>
      <c r="N2546" s="32" t="s">
        <v>2428</v>
      </c>
    </row>
    <row r="2547" spans="1:14" ht="18" customHeight="1" x14ac:dyDescent="0.25">
      <c r="A2547" s="59" t="s">
        <v>10043</v>
      </c>
      <c r="B2547" s="60" t="s">
        <v>10044</v>
      </c>
      <c r="C2547" s="60" t="s">
        <v>10044</v>
      </c>
      <c r="D2547" s="60" t="s">
        <v>5790</v>
      </c>
      <c r="E2547" s="61" t="s">
        <v>2419</v>
      </c>
      <c r="F2547" s="60" t="s">
        <v>2420</v>
      </c>
      <c r="G2547" s="62" t="s">
        <v>9839</v>
      </c>
      <c r="H2547" s="63" t="s">
        <v>2763</v>
      </c>
      <c r="I2547" s="64" t="s">
        <v>2764</v>
      </c>
      <c r="J2547" s="63" t="s">
        <v>2765</v>
      </c>
      <c r="K2547" s="65" t="s">
        <v>324</v>
      </c>
      <c r="L2547" s="66">
        <v>2544</v>
      </c>
      <c r="M2547" s="32" t="s">
        <v>10045</v>
      </c>
      <c r="N2547" s="32" t="s">
        <v>2428</v>
      </c>
    </row>
    <row r="2548" spans="1:14" ht="18" customHeight="1" x14ac:dyDescent="0.25">
      <c r="A2548" s="53" t="s">
        <v>10046</v>
      </c>
      <c r="B2548" s="54" t="s">
        <v>10047</v>
      </c>
      <c r="C2548" s="54" t="s">
        <v>10047</v>
      </c>
      <c r="D2548" s="54" t="s">
        <v>5790</v>
      </c>
      <c r="E2548" s="55" t="s">
        <v>2419</v>
      </c>
      <c r="F2548" s="54" t="s">
        <v>2420</v>
      </c>
      <c r="G2548" s="67" t="s">
        <v>9839</v>
      </c>
      <c r="H2548" s="68" t="s">
        <v>2763</v>
      </c>
      <c r="I2548" s="69" t="s">
        <v>2764</v>
      </c>
      <c r="J2548" s="68" t="s">
        <v>2765</v>
      </c>
      <c r="K2548" s="57" t="s">
        <v>324</v>
      </c>
      <c r="L2548" s="58">
        <v>2545</v>
      </c>
      <c r="M2548" s="32" t="s">
        <v>10048</v>
      </c>
      <c r="N2548" s="32" t="s">
        <v>2428</v>
      </c>
    </row>
    <row r="2549" spans="1:14" ht="18" customHeight="1" x14ac:dyDescent="0.25">
      <c r="A2549" s="59" t="s">
        <v>10049</v>
      </c>
      <c r="B2549" s="60" t="s">
        <v>10050</v>
      </c>
      <c r="C2549" s="60" t="s">
        <v>10050</v>
      </c>
      <c r="D2549" s="60" t="s">
        <v>5790</v>
      </c>
      <c r="E2549" s="61" t="s">
        <v>2419</v>
      </c>
      <c r="F2549" s="60" t="s">
        <v>2420</v>
      </c>
      <c r="G2549" s="62" t="s">
        <v>9839</v>
      </c>
      <c r="H2549" s="63" t="s">
        <v>2763</v>
      </c>
      <c r="I2549" s="64" t="s">
        <v>2764</v>
      </c>
      <c r="J2549" s="63" t="s">
        <v>2765</v>
      </c>
      <c r="K2549" s="65" t="s">
        <v>324</v>
      </c>
      <c r="L2549" s="66">
        <v>2546</v>
      </c>
      <c r="M2549" s="32" t="s">
        <v>10051</v>
      </c>
      <c r="N2549" s="32" t="s">
        <v>2428</v>
      </c>
    </row>
    <row r="2550" spans="1:14" ht="18" customHeight="1" x14ac:dyDescent="0.25">
      <c r="A2550" s="53" t="s">
        <v>10052</v>
      </c>
      <c r="B2550" s="54" t="s">
        <v>10053</v>
      </c>
      <c r="C2550" s="54" t="s">
        <v>10053</v>
      </c>
      <c r="D2550" s="54" t="s">
        <v>5790</v>
      </c>
      <c r="E2550" s="55" t="s">
        <v>2419</v>
      </c>
      <c r="F2550" s="54" t="s">
        <v>2420</v>
      </c>
      <c r="G2550" s="67" t="s">
        <v>9839</v>
      </c>
      <c r="H2550" s="68" t="s">
        <v>2763</v>
      </c>
      <c r="I2550" s="69" t="s">
        <v>2764</v>
      </c>
      <c r="J2550" s="68" t="s">
        <v>2765</v>
      </c>
      <c r="K2550" s="57" t="s">
        <v>324</v>
      </c>
      <c r="L2550" s="58">
        <v>2547</v>
      </c>
      <c r="M2550" s="32" t="s">
        <v>10054</v>
      </c>
      <c r="N2550" s="32" t="s">
        <v>2428</v>
      </c>
    </row>
    <row r="2551" spans="1:14" ht="18" customHeight="1" x14ac:dyDescent="0.25">
      <c r="A2551" s="59" t="s">
        <v>10055</v>
      </c>
      <c r="B2551" s="60" t="s">
        <v>10056</v>
      </c>
      <c r="C2551" s="60" t="s">
        <v>10056</v>
      </c>
      <c r="D2551" s="60" t="s">
        <v>5790</v>
      </c>
      <c r="E2551" s="61" t="s">
        <v>2419</v>
      </c>
      <c r="F2551" s="60" t="s">
        <v>2420</v>
      </c>
      <c r="G2551" s="62" t="s">
        <v>9839</v>
      </c>
      <c r="H2551" s="63" t="s">
        <v>2763</v>
      </c>
      <c r="I2551" s="64" t="s">
        <v>2764</v>
      </c>
      <c r="J2551" s="63" t="s">
        <v>2765</v>
      </c>
      <c r="K2551" s="65" t="s">
        <v>324</v>
      </c>
      <c r="L2551" s="66">
        <v>2548</v>
      </c>
      <c r="M2551" s="32" t="s">
        <v>10057</v>
      </c>
      <c r="N2551" s="32" t="s">
        <v>2428</v>
      </c>
    </row>
    <row r="2552" spans="1:14" ht="18" customHeight="1" x14ac:dyDescent="0.25">
      <c r="A2552" s="53" t="s">
        <v>10058</v>
      </c>
      <c r="B2552" s="54" t="s">
        <v>10059</v>
      </c>
      <c r="C2552" s="54" t="s">
        <v>10059</v>
      </c>
      <c r="D2552" s="54" t="s">
        <v>5790</v>
      </c>
      <c r="E2552" s="55" t="s">
        <v>2419</v>
      </c>
      <c r="F2552" s="54" t="s">
        <v>2420</v>
      </c>
      <c r="G2552" s="67" t="s">
        <v>9839</v>
      </c>
      <c r="H2552" s="68" t="s">
        <v>2763</v>
      </c>
      <c r="I2552" s="69" t="s">
        <v>2764</v>
      </c>
      <c r="J2552" s="68" t="s">
        <v>2765</v>
      </c>
      <c r="K2552" s="57" t="s">
        <v>324</v>
      </c>
      <c r="L2552" s="58">
        <v>2549</v>
      </c>
      <c r="M2552" s="32" t="s">
        <v>10060</v>
      </c>
      <c r="N2552" s="32" t="s">
        <v>2428</v>
      </c>
    </row>
    <row r="2553" spans="1:14" ht="18" customHeight="1" x14ac:dyDescent="0.25">
      <c r="A2553" s="59" t="s">
        <v>10061</v>
      </c>
      <c r="B2553" s="60" t="s">
        <v>10062</v>
      </c>
      <c r="C2553" s="60" t="s">
        <v>10062</v>
      </c>
      <c r="D2553" s="60" t="s">
        <v>5790</v>
      </c>
      <c r="E2553" s="61" t="s">
        <v>2419</v>
      </c>
      <c r="F2553" s="60" t="s">
        <v>2420</v>
      </c>
      <c r="G2553" s="62" t="s">
        <v>9839</v>
      </c>
      <c r="H2553" s="63" t="s">
        <v>2763</v>
      </c>
      <c r="I2553" s="64" t="s">
        <v>2764</v>
      </c>
      <c r="J2553" s="63" t="s">
        <v>2765</v>
      </c>
      <c r="K2553" s="65" t="s">
        <v>324</v>
      </c>
      <c r="L2553" s="66">
        <v>2550</v>
      </c>
      <c r="M2553" s="32" t="s">
        <v>10063</v>
      </c>
      <c r="N2553" s="32" t="s">
        <v>2428</v>
      </c>
    </row>
    <row r="2554" spans="1:14" ht="18" customHeight="1" x14ac:dyDescent="0.25">
      <c r="A2554" s="53" t="s">
        <v>10064</v>
      </c>
      <c r="B2554" s="54" t="s">
        <v>10065</v>
      </c>
      <c r="C2554" s="54" t="s">
        <v>10065</v>
      </c>
      <c r="D2554" s="54" t="s">
        <v>5790</v>
      </c>
      <c r="E2554" s="55" t="s">
        <v>2419</v>
      </c>
      <c r="F2554" s="54" t="s">
        <v>2420</v>
      </c>
      <c r="G2554" s="67" t="s">
        <v>9839</v>
      </c>
      <c r="H2554" s="68" t="s">
        <v>2763</v>
      </c>
      <c r="I2554" s="69" t="s">
        <v>2764</v>
      </c>
      <c r="J2554" s="68" t="s">
        <v>2765</v>
      </c>
      <c r="K2554" s="57" t="s">
        <v>324</v>
      </c>
      <c r="L2554" s="58">
        <v>2551</v>
      </c>
      <c r="M2554" s="32" t="s">
        <v>10066</v>
      </c>
      <c r="N2554" s="32" t="s">
        <v>2428</v>
      </c>
    </row>
    <row r="2555" spans="1:14" ht="18" customHeight="1" x14ac:dyDescent="0.25">
      <c r="A2555" s="59" t="s">
        <v>10067</v>
      </c>
      <c r="B2555" s="60" t="s">
        <v>10068</v>
      </c>
      <c r="C2555" s="60" t="s">
        <v>10068</v>
      </c>
      <c r="D2555" s="60" t="s">
        <v>10069</v>
      </c>
      <c r="E2555" s="61" t="s">
        <v>2419</v>
      </c>
      <c r="F2555" s="60" t="s">
        <v>2420</v>
      </c>
      <c r="G2555" s="62" t="s">
        <v>9839</v>
      </c>
      <c r="H2555" s="63" t="s">
        <v>2763</v>
      </c>
      <c r="I2555" s="64" t="s">
        <v>2764</v>
      </c>
      <c r="J2555" s="63" t="s">
        <v>2765</v>
      </c>
      <c r="K2555" s="65" t="s">
        <v>324</v>
      </c>
      <c r="L2555" s="66">
        <v>2552</v>
      </c>
      <c r="M2555" s="32" t="s">
        <v>10070</v>
      </c>
      <c r="N2555" s="32" t="s">
        <v>2428</v>
      </c>
    </row>
    <row r="2556" spans="1:14" ht="18" customHeight="1" x14ac:dyDescent="0.25">
      <c r="A2556" s="53" t="s">
        <v>10071</v>
      </c>
      <c r="B2556" s="54" t="s">
        <v>10072</v>
      </c>
      <c r="C2556" s="54" t="s">
        <v>10072</v>
      </c>
      <c r="D2556" s="54" t="s">
        <v>10069</v>
      </c>
      <c r="E2556" s="55" t="s">
        <v>2419</v>
      </c>
      <c r="F2556" s="54" t="s">
        <v>2420</v>
      </c>
      <c r="G2556" s="67" t="s">
        <v>9839</v>
      </c>
      <c r="H2556" s="68" t="s">
        <v>2763</v>
      </c>
      <c r="I2556" s="69" t="s">
        <v>2764</v>
      </c>
      <c r="J2556" s="68" t="s">
        <v>2765</v>
      </c>
      <c r="K2556" s="57" t="s">
        <v>324</v>
      </c>
      <c r="L2556" s="58">
        <v>2553</v>
      </c>
      <c r="M2556" s="32" t="s">
        <v>10073</v>
      </c>
      <c r="N2556" s="32" t="s">
        <v>2428</v>
      </c>
    </row>
    <row r="2557" spans="1:14" ht="18" customHeight="1" x14ac:dyDescent="0.25">
      <c r="A2557" s="59" t="s">
        <v>10074</v>
      </c>
      <c r="B2557" s="60" t="s">
        <v>10075</v>
      </c>
      <c r="C2557" s="60" t="s">
        <v>10075</v>
      </c>
      <c r="D2557" s="60" t="s">
        <v>4628</v>
      </c>
      <c r="E2557" s="61" t="s">
        <v>2419</v>
      </c>
      <c r="F2557" s="60" t="s">
        <v>2420</v>
      </c>
      <c r="G2557" s="62" t="s">
        <v>9839</v>
      </c>
      <c r="H2557" s="63" t="s">
        <v>2763</v>
      </c>
      <c r="I2557" s="64" t="s">
        <v>2764</v>
      </c>
      <c r="J2557" s="63" t="s">
        <v>2765</v>
      </c>
      <c r="K2557" s="65" t="s">
        <v>324</v>
      </c>
      <c r="L2557" s="66">
        <v>2554</v>
      </c>
      <c r="M2557" s="32" t="s">
        <v>10076</v>
      </c>
      <c r="N2557" s="32" t="s">
        <v>2428</v>
      </c>
    </row>
    <row r="2558" spans="1:14" ht="18" customHeight="1" x14ac:dyDescent="0.25">
      <c r="A2558" s="53" t="s">
        <v>10077</v>
      </c>
      <c r="B2558" s="54" t="s">
        <v>10078</v>
      </c>
      <c r="C2558" s="54" t="s">
        <v>10078</v>
      </c>
      <c r="D2558" s="54" t="s">
        <v>4885</v>
      </c>
      <c r="E2558" s="55" t="s">
        <v>2419</v>
      </c>
      <c r="F2558" s="54" t="s">
        <v>2420</v>
      </c>
      <c r="G2558" s="67" t="s">
        <v>9839</v>
      </c>
      <c r="H2558" s="68" t="s">
        <v>2763</v>
      </c>
      <c r="I2558" s="69" t="s">
        <v>2764</v>
      </c>
      <c r="J2558" s="68" t="s">
        <v>2765</v>
      </c>
      <c r="K2558" s="57" t="s">
        <v>324</v>
      </c>
      <c r="L2558" s="58">
        <v>2555</v>
      </c>
      <c r="M2558" s="32" t="s">
        <v>10079</v>
      </c>
      <c r="N2558" s="32" t="s">
        <v>2428</v>
      </c>
    </row>
    <row r="2559" spans="1:14" ht="18" customHeight="1" x14ac:dyDescent="0.25">
      <c r="A2559" s="59" t="s">
        <v>10080</v>
      </c>
      <c r="B2559" s="60" t="s">
        <v>10081</v>
      </c>
      <c r="C2559" s="60" t="s">
        <v>10081</v>
      </c>
      <c r="D2559" s="60" t="s">
        <v>4885</v>
      </c>
      <c r="E2559" s="61" t="s">
        <v>2419</v>
      </c>
      <c r="F2559" s="60" t="s">
        <v>2420</v>
      </c>
      <c r="G2559" s="62" t="s">
        <v>9839</v>
      </c>
      <c r="H2559" s="63" t="s">
        <v>2763</v>
      </c>
      <c r="I2559" s="64" t="s">
        <v>2764</v>
      </c>
      <c r="J2559" s="63" t="s">
        <v>2765</v>
      </c>
      <c r="K2559" s="65" t="s">
        <v>324</v>
      </c>
      <c r="L2559" s="66">
        <v>2556</v>
      </c>
      <c r="M2559" s="32" t="s">
        <v>10082</v>
      </c>
      <c r="N2559" s="32" t="s">
        <v>2428</v>
      </c>
    </row>
    <row r="2560" spans="1:14" ht="18" customHeight="1" x14ac:dyDescent="0.25">
      <c r="A2560" s="53" t="s">
        <v>10083</v>
      </c>
      <c r="B2560" s="54" t="s">
        <v>10084</v>
      </c>
      <c r="C2560" s="54" t="s">
        <v>10084</v>
      </c>
      <c r="D2560" s="54" t="s">
        <v>4885</v>
      </c>
      <c r="E2560" s="55" t="s">
        <v>2419</v>
      </c>
      <c r="F2560" s="54" t="s">
        <v>2420</v>
      </c>
      <c r="G2560" s="67" t="s">
        <v>9839</v>
      </c>
      <c r="H2560" s="68" t="s">
        <v>2763</v>
      </c>
      <c r="I2560" s="69" t="s">
        <v>2764</v>
      </c>
      <c r="J2560" s="68" t="s">
        <v>2765</v>
      </c>
      <c r="K2560" s="57" t="s">
        <v>324</v>
      </c>
      <c r="L2560" s="58">
        <v>2557</v>
      </c>
      <c r="M2560" s="32" t="s">
        <v>10085</v>
      </c>
      <c r="N2560" s="32" t="s">
        <v>2428</v>
      </c>
    </row>
    <row r="2561" spans="1:14" ht="18" customHeight="1" x14ac:dyDescent="0.25">
      <c r="A2561" s="59" t="s">
        <v>10086</v>
      </c>
      <c r="B2561" s="60" t="s">
        <v>10087</v>
      </c>
      <c r="C2561" s="60" t="s">
        <v>10087</v>
      </c>
      <c r="D2561" s="60" t="s">
        <v>4885</v>
      </c>
      <c r="E2561" s="61" t="s">
        <v>2419</v>
      </c>
      <c r="F2561" s="60" t="s">
        <v>2420</v>
      </c>
      <c r="G2561" s="62" t="s">
        <v>9839</v>
      </c>
      <c r="H2561" s="63" t="s">
        <v>2763</v>
      </c>
      <c r="I2561" s="64" t="s">
        <v>2764</v>
      </c>
      <c r="J2561" s="63" t="s">
        <v>2765</v>
      </c>
      <c r="K2561" s="65" t="s">
        <v>324</v>
      </c>
      <c r="L2561" s="66">
        <v>2558</v>
      </c>
      <c r="M2561" s="32" t="s">
        <v>10088</v>
      </c>
      <c r="N2561" s="32" t="s">
        <v>2428</v>
      </c>
    </row>
    <row r="2562" spans="1:14" ht="18" customHeight="1" x14ac:dyDescent="0.25">
      <c r="A2562" s="72" t="s">
        <v>2419</v>
      </c>
      <c r="B2562" s="54" t="s">
        <v>2420</v>
      </c>
      <c r="C2562" s="55"/>
      <c r="D2562" s="55"/>
      <c r="E2562" s="55" t="s">
        <v>2419</v>
      </c>
      <c r="F2562" s="54" t="s">
        <v>2420</v>
      </c>
      <c r="G2562" s="67"/>
      <c r="H2562" s="68"/>
      <c r="I2562" s="69"/>
      <c r="J2562" s="68"/>
      <c r="K2562" s="57" t="s">
        <v>2740</v>
      </c>
      <c r="L2562" s="58">
        <v>2559</v>
      </c>
      <c r="M2562" s="32" t="s">
        <v>2428</v>
      </c>
      <c r="N2562" s="32" t="s">
        <v>2428</v>
      </c>
    </row>
    <row r="2563" spans="1:14" ht="18" customHeight="1" x14ac:dyDescent="0.25">
      <c r="A2563" s="59" t="s">
        <v>10089</v>
      </c>
      <c r="B2563" s="60" t="s">
        <v>10090</v>
      </c>
      <c r="C2563" s="60" t="s">
        <v>10090</v>
      </c>
      <c r="D2563" s="60" t="s">
        <v>3161</v>
      </c>
      <c r="E2563" s="61" t="s">
        <v>2424</v>
      </c>
      <c r="F2563" s="60" t="s">
        <v>2425</v>
      </c>
      <c r="G2563" s="62" t="s">
        <v>2762</v>
      </c>
      <c r="H2563" s="63" t="s">
        <v>2763</v>
      </c>
      <c r="I2563" s="64" t="s">
        <v>2764</v>
      </c>
      <c r="J2563" s="63" t="s">
        <v>2765</v>
      </c>
      <c r="K2563" s="65" t="s">
        <v>324</v>
      </c>
      <c r="L2563" s="66">
        <v>2560</v>
      </c>
      <c r="M2563" s="32" t="s">
        <v>10091</v>
      </c>
      <c r="N2563" s="32" t="s">
        <v>2432</v>
      </c>
    </row>
    <row r="2564" spans="1:14" ht="18" customHeight="1" x14ac:dyDescent="0.25">
      <c r="A2564" s="53" t="s">
        <v>10092</v>
      </c>
      <c r="B2564" s="54" t="s">
        <v>5498</v>
      </c>
      <c r="C2564" s="54" t="s">
        <v>5498</v>
      </c>
      <c r="D2564" s="54" t="s">
        <v>2761</v>
      </c>
      <c r="E2564" s="55" t="s">
        <v>2424</v>
      </c>
      <c r="F2564" s="54" t="s">
        <v>2425</v>
      </c>
      <c r="G2564" s="67" t="s">
        <v>2762</v>
      </c>
      <c r="H2564" s="68" t="s">
        <v>2763</v>
      </c>
      <c r="I2564" s="69" t="s">
        <v>2764</v>
      </c>
      <c r="J2564" s="68" t="s">
        <v>2765</v>
      </c>
      <c r="K2564" s="57" t="s">
        <v>324</v>
      </c>
      <c r="L2564" s="58">
        <v>2561</v>
      </c>
      <c r="M2564" s="32" t="s">
        <v>10093</v>
      </c>
      <c r="N2564" s="32" t="s">
        <v>2432</v>
      </c>
    </row>
    <row r="2565" spans="1:14" ht="18" customHeight="1" x14ac:dyDescent="0.25">
      <c r="A2565" s="59" t="s">
        <v>10094</v>
      </c>
      <c r="B2565" s="60" t="s">
        <v>5501</v>
      </c>
      <c r="C2565" s="60" t="s">
        <v>5501</v>
      </c>
      <c r="D2565" s="60" t="s">
        <v>2761</v>
      </c>
      <c r="E2565" s="61" t="s">
        <v>2424</v>
      </c>
      <c r="F2565" s="60" t="s">
        <v>2425</v>
      </c>
      <c r="G2565" s="62" t="s">
        <v>2762</v>
      </c>
      <c r="H2565" s="63" t="s">
        <v>2763</v>
      </c>
      <c r="I2565" s="64" t="s">
        <v>2764</v>
      </c>
      <c r="J2565" s="63" t="s">
        <v>2765</v>
      </c>
      <c r="K2565" s="65" t="s">
        <v>324</v>
      </c>
      <c r="L2565" s="66">
        <v>2562</v>
      </c>
      <c r="M2565" s="32" t="s">
        <v>10095</v>
      </c>
      <c r="N2565" s="32" t="s">
        <v>2432</v>
      </c>
    </row>
    <row r="2566" spans="1:14" ht="18" customHeight="1" x14ac:dyDescent="0.25">
      <c r="A2566" s="53" t="s">
        <v>10096</v>
      </c>
      <c r="B2566" s="54" t="s">
        <v>5504</v>
      </c>
      <c r="C2566" s="54" t="s">
        <v>5504</v>
      </c>
      <c r="D2566" s="54" t="s">
        <v>2761</v>
      </c>
      <c r="E2566" s="55" t="s">
        <v>2424</v>
      </c>
      <c r="F2566" s="54" t="s">
        <v>2425</v>
      </c>
      <c r="G2566" s="67" t="s">
        <v>2762</v>
      </c>
      <c r="H2566" s="68" t="s">
        <v>2763</v>
      </c>
      <c r="I2566" s="69" t="s">
        <v>2764</v>
      </c>
      <c r="J2566" s="68" t="s">
        <v>2765</v>
      </c>
      <c r="K2566" s="57" t="s">
        <v>324</v>
      </c>
      <c r="L2566" s="58">
        <v>2563</v>
      </c>
      <c r="M2566" s="32" t="s">
        <v>10097</v>
      </c>
      <c r="N2566" s="32" t="s">
        <v>2432</v>
      </c>
    </row>
    <row r="2567" spans="1:14" ht="18" customHeight="1" x14ac:dyDescent="0.25">
      <c r="A2567" s="59" t="s">
        <v>10098</v>
      </c>
      <c r="B2567" s="60" t="s">
        <v>3943</v>
      </c>
      <c r="C2567" s="60" t="s">
        <v>3943</v>
      </c>
      <c r="D2567" s="60" t="s">
        <v>2761</v>
      </c>
      <c r="E2567" s="61" t="s">
        <v>2424</v>
      </c>
      <c r="F2567" s="60" t="s">
        <v>2425</v>
      </c>
      <c r="G2567" s="62" t="s">
        <v>2762</v>
      </c>
      <c r="H2567" s="63" t="s">
        <v>2763</v>
      </c>
      <c r="I2567" s="64" t="s">
        <v>2764</v>
      </c>
      <c r="J2567" s="63" t="s">
        <v>2765</v>
      </c>
      <c r="K2567" s="65" t="s">
        <v>324</v>
      </c>
      <c r="L2567" s="66">
        <v>2564</v>
      </c>
      <c r="M2567" s="32" t="s">
        <v>10099</v>
      </c>
      <c r="N2567" s="32" t="s">
        <v>2432</v>
      </c>
    </row>
    <row r="2568" spans="1:14" ht="18" customHeight="1" x14ac:dyDescent="0.25">
      <c r="A2568" s="72" t="s">
        <v>2424</v>
      </c>
      <c r="B2568" s="54" t="s">
        <v>2425</v>
      </c>
      <c r="C2568" s="55"/>
      <c r="D2568" s="55"/>
      <c r="E2568" s="55" t="s">
        <v>2424</v>
      </c>
      <c r="F2568" s="54" t="s">
        <v>2425</v>
      </c>
      <c r="G2568" s="67"/>
      <c r="H2568" s="68"/>
      <c r="I2568" s="69"/>
      <c r="J2568" s="68"/>
      <c r="K2568" s="57" t="s">
        <v>2740</v>
      </c>
      <c r="L2568" s="58">
        <v>2565</v>
      </c>
      <c r="M2568" s="32" t="s">
        <v>2432</v>
      </c>
      <c r="N2568" s="32" t="s">
        <v>2432</v>
      </c>
    </row>
    <row r="2569" spans="1:14" ht="18" customHeight="1" x14ac:dyDescent="0.25">
      <c r="A2569" s="59" t="s">
        <v>10100</v>
      </c>
      <c r="B2569" s="60" t="s">
        <v>10101</v>
      </c>
      <c r="C2569" s="60" t="s">
        <v>10101</v>
      </c>
      <c r="D2569" s="60" t="s">
        <v>10102</v>
      </c>
      <c r="E2569" s="61" t="s">
        <v>2433</v>
      </c>
      <c r="F2569" s="60" t="s">
        <v>2434</v>
      </c>
      <c r="G2569" s="62" t="s">
        <v>2762</v>
      </c>
      <c r="H2569" s="63" t="s">
        <v>2763</v>
      </c>
      <c r="I2569" s="64" t="s">
        <v>2764</v>
      </c>
      <c r="J2569" s="63" t="s">
        <v>2765</v>
      </c>
      <c r="K2569" s="65" t="s">
        <v>324</v>
      </c>
      <c r="L2569" s="66">
        <v>2566</v>
      </c>
      <c r="M2569" s="32" t="s">
        <v>10103</v>
      </c>
      <c r="N2569" s="32" t="s">
        <v>2440</v>
      </c>
    </row>
    <row r="2570" spans="1:14" ht="18" customHeight="1" x14ac:dyDescent="0.25">
      <c r="A2570" s="53" t="s">
        <v>10104</v>
      </c>
      <c r="B2570" s="54" t="s">
        <v>10105</v>
      </c>
      <c r="C2570" s="54" t="s">
        <v>10105</v>
      </c>
      <c r="D2570" s="54" t="s">
        <v>10106</v>
      </c>
      <c r="E2570" s="55" t="s">
        <v>2433</v>
      </c>
      <c r="F2570" s="54" t="s">
        <v>2434</v>
      </c>
      <c r="G2570" s="67" t="s">
        <v>2762</v>
      </c>
      <c r="H2570" s="68" t="s">
        <v>2763</v>
      </c>
      <c r="I2570" s="69" t="s">
        <v>2764</v>
      </c>
      <c r="J2570" s="68" t="s">
        <v>2765</v>
      </c>
      <c r="K2570" s="57" t="s">
        <v>324</v>
      </c>
      <c r="L2570" s="58">
        <v>2567</v>
      </c>
      <c r="M2570" s="32" t="s">
        <v>10107</v>
      </c>
      <c r="N2570" s="32" t="s">
        <v>2440</v>
      </c>
    </row>
    <row r="2571" spans="1:14" ht="18" customHeight="1" x14ac:dyDescent="0.25">
      <c r="A2571" s="59" t="s">
        <v>10108</v>
      </c>
      <c r="B2571" s="60" t="s">
        <v>10109</v>
      </c>
      <c r="C2571" s="60" t="s">
        <v>10109</v>
      </c>
      <c r="D2571" s="60" t="s">
        <v>10106</v>
      </c>
      <c r="E2571" s="61" t="s">
        <v>2433</v>
      </c>
      <c r="F2571" s="60" t="s">
        <v>2434</v>
      </c>
      <c r="G2571" s="62" t="s">
        <v>2762</v>
      </c>
      <c r="H2571" s="63" t="s">
        <v>2763</v>
      </c>
      <c r="I2571" s="64" t="s">
        <v>2764</v>
      </c>
      <c r="J2571" s="63" t="s">
        <v>2765</v>
      </c>
      <c r="K2571" s="65" t="s">
        <v>324</v>
      </c>
      <c r="L2571" s="66">
        <v>2568</v>
      </c>
      <c r="M2571" s="32" t="s">
        <v>10110</v>
      </c>
      <c r="N2571" s="32" t="s">
        <v>2440</v>
      </c>
    </row>
    <row r="2572" spans="1:14" ht="18" customHeight="1" x14ac:dyDescent="0.25">
      <c r="A2572" s="72" t="s">
        <v>2433</v>
      </c>
      <c r="B2572" s="54" t="s">
        <v>2434</v>
      </c>
      <c r="C2572" s="55"/>
      <c r="D2572" s="55"/>
      <c r="E2572" s="55" t="s">
        <v>2433</v>
      </c>
      <c r="F2572" s="54" t="s">
        <v>2434</v>
      </c>
      <c r="G2572" s="67"/>
      <c r="H2572" s="68"/>
      <c r="I2572" s="69"/>
      <c r="J2572" s="68"/>
      <c r="K2572" s="57" t="s">
        <v>2740</v>
      </c>
      <c r="L2572" s="58">
        <v>2569</v>
      </c>
      <c r="M2572" s="32" t="s">
        <v>2440</v>
      </c>
      <c r="N2572" s="32" t="s">
        <v>2440</v>
      </c>
    </row>
    <row r="2573" spans="1:14" ht="18" customHeight="1" x14ac:dyDescent="0.25">
      <c r="A2573" s="59" t="s">
        <v>10111</v>
      </c>
      <c r="B2573" s="60" t="s">
        <v>10112</v>
      </c>
      <c r="C2573" s="60" t="s">
        <v>10112</v>
      </c>
      <c r="D2573" s="60" t="s">
        <v>3266</v>
      </c>
      <c r="E2573" s="61" t="s">
        <v>2437</v>
      </c>
      <c r="F2573" s="60" t="s">
        <v>2438</v>
      </c>
      <c r="G2573" s="62" t="s">
        <v>2762</v>
      </c>
      <c r="H2573" s="63" t="s">
        <v>2763</v>
      </c>
      <c r="I2573" s="64" t="s">
        <v>2764</v>
      </c>
      <c r="J2573" s="63" t="s">
        <v>2765</v>
      </c>
      <c r="K2573" s="65" t="s">
        <v>324</v>
      </c>
      <c r="L2573" s="66">
        <v>2570</v>
      </c>
      <c r="M2573" s="32" t="s">
        <v>10113</v>
      </c>
      <c r="N2573" s="32" t="s">
        <v>2444</v>
      </c>
    </row>
    <row r="2574" spans="1:14" ht="18" customHeight="1" x14ac:dyDescent="0.25">
      <c r="A2574" s="53" t="s">
        <v>10114</v>
      </c>
      <c r="B2574" s="54" t="s">
        <v>10115</v>
      </c>
      <c r="C2574" s="54" t="s">
        <v>10115</v>
      </c>
      <c r="D2574" s="54" t="s">
        <v>3266</v>
      </c>
      <c r="E2574" s="55" t="s">
        <v>2437</v>
      </c>
      <c r="F2574" s="54" t="s">
        <v>2438</v>
      </c>
      <c r="G2574" s="67" t="s">
        <v>2762</v>
      </c>
      <c r="H2574" s="68" t="s">
        <v>2763</v>
      </c>
      <c r="I2574" s="69" t="s">
        <v>2764</v>
      </c>
      <c r="J2574" s="68" t="s">
        <v>2765</v>
      </c>
      <c r="K2574" s="57" t="s">
        <v>324</v>
      </c>
      <c r="L2574" s="58">
        <v>2571</v>
      </c>
      <c r="M2574" s="32" t="s">
        <v>10116</v>
      </c>
      <c r="N2574" s="32" t="s">
        <v>2444</v>
      </c>
    </row>
    <row r="2575" spans="1:14" ht="18" customHeight="1" x14ac:dyDescent="0.25">
      <c r="A2575" s="73" t="s">
        <v>2437</v>
      </c>
      <c r="B2575" s="60" t="s">
        <v>2438</v>
      </c>
      <c r="C2575" s="61"/>
      <c r="D2575" s="61"/>
      <c r="E2575" s="61" t="s">
        <v>2437</v>
      </c>
      <c r="F2575" s="60" t="s">
        <v>2438</v>
      </c>
      <c r="G2575" s="62"/>
      <c r="H2575" s="63"/>
      <c r="I2575" s="64"/>
      <c r="J2575" s="63"/>
      <c r="K2575" s="65" t="s">
        <v>2740</v>
      </c>
      <c r="L2575" s="66">
        <v>2572</v>
      </c>
      <c r="M2575" s="32" t="s">
        <v>2444</v>
      </c>
      <c r="N2575" s="32" t="s">
        <v>2444</v>
      </c>
    </row>
    <row r="2576" spans="1:14" ht="18" customHeight="1" x14ac:dyDescent="0.25">
      <c r="A2576" s="53" t="s">
        <v>10117</v>
      </c>
      <c r="B2576" s="54" t="s">
        <v>10118</v>
      </c>
      <c r="C2576" s="54" t="s">
        <v>10118</v>
      </c>
      <c r="D2576" s="54" t="s">
        <v>3545</v>
      </c>
      <c r="E2576" s="55" t="s">
        <v>2441</v>
      </c>
      <c r="F2576" s="54" t="s">
        <v>2442</v>
      </c>
      <c r="G2576" s="67" t="s">
        <v>2762</v>
      </c>
      <c r="H2576" s="68" t="s">
        <v>2763</v>
      </c>
      <c r="I2576" s="69" t="s">
        <v>2764</v>
      </c>
      <c r="J2576" s="68" t="s">
        <v>2765</v>
      </c>
      <c r="K2576" s="57" t="s">
        <v>324</v>
      </c>
      <c r="L2576" s="58">
        <v>2573</v>
      </c>
      <c r="M2576" s="32" t="s">
        <v>10119</v>
      </c>
      <c r="N2576" s="32" t="s">
        <v>2449</v>
      </c>
    </row>
    <row r="2577" spans="1:14" ht="18" customHeight="1" x14ac:dyDescent="0.25">
      <c r="A2577" s="59" t="s">
        <v>10120</v>
      </c>
      <c r="B2577" s="60" t="s">
        <v>10121</v>
      </c>
      <c r="C2577" s="60" t="s">
        <v>10121</v>
      </c>
      <c r="D2577" s="60" t="s">
        <v>3545</v>
      </c>
      <c r="E2577" s="61" t="s">
        <v>2441</v>
      </c>
      <c r="F2577" s="60" t="s">
        <v>2442</v>
      </c>
      <c r="G2577" s="62" t="s">
        <v>2762</v>
      </c>
      <c r="H2577" s="63" t="s">
        <v>2763</v>
      </c>
      <c r="I2577" s="64" t="s">
        <v>2764</v>
      </c>
      <c r="J2577" s="63" t="s">
        <v>2765</v>
      </c>
      <c r="K2577" s="65" t="s">
        <v>324</v>
      </c>
      <c r="L2577" s="66">
        <v>2574</v>
      </c>
      <c r="M2577" s="32" t="s">
        <v>10122</v>
      </c>
      <c r="N2577" s="32" t="s">
        <v>2449</v>
      </c>
    </row>
    <row r="2578" spans="1:14" ht="18" customHeight="1" x14ac:dyDescent="0.25">
      <c r="A2578" s="53" t="s">
        <v>10123</v>
      </c>
      <c r="B2578" s="54" t="s">
        <v>10124</v>
      </c>
      <c r="C2578" s="54" t="s">
        <v>10124</v>
      </c>
      <c r="D2578" s="54" t="s">
        <v>3545</v>
      </c>
      <c r="E2578" s="55" t="s">
        <v>2441</v>
      </c>
      <c r="F2578" s="54" t="s">
        <v>2442</v>
      </c>
      <c r="G2578" s="67" t="s">
        <v>2762</v>
      </c>
      <c r="H2578" s="68" t="s">
        <v>2763</v>
      </c>
      <c r="I2578" s="69" t="s">
        <v>2764</v>
      </c>
      <c r="J2578" s="68" t="s">
        <v>2765</v>
      </c>
      <c r="K2578" s="57" t="s">
        <v>324</v>
      </c>
      <c r="L2578" s="58">
        <v>2575</v>
      </c>
      <c r="M2578" s="32" t="s">
        <v>10125</v>
      </c>
      <c r="N2578" s="32" t="s">
        <v>2449</v>
      </c>
    </row>
    <row r="2579" spans="1:14" ht="18" customHeight="1" x14ac:dyDescent="0.25">
      <c r="A2579" s="59" t="s">
        <v>10126</v>
      </c>
      <c r="B2579" s="60" t="s">
        <v>10127</v>
      </c>
      <c r="C2579" s="60" t="s">
        <v>10127</v>
      </c>
      <c r="D2579" s="60" t="s">
        <v>3545</v>
      </c>
      <c r="E2579" s="61" t="s">
        <v>2441</v>
      </c>
      <c r="F2579" s="60" t="s">
        <v>2442</v>
      </c>
      <c r="G2579" s="62" t="s">
        <v>2762</v>
      </c>
      <c r="H2579" s="63" t="s">
        <v>2763</v>
      </c>
      <c r="I2579" s="64" t="s">
        <v>2764</v>
      </c>
      <c r="J2579" s="63" t="s">
        <v>2765</v>
      </c>
      <c r="K2579" s="65" t="s">
        <v>324</v>
      </c>
      <c r="L2579" s="66">
        <v>2576</v>
      </c>
      <c r="M2579" s="32" t="s">
        <v>10128</v>
      </c>
      <c r="N2579" s="32" t="s">
        <v>2449</v>
      </c>
    </row>
    <row r="2580" spans="1:14" ht="18" customHeight="1" x14ac:dyDescent="0.25">
      <c r="A2580" s="53" t="s">
        <v>10129</v>
      </c>
      <c r="B2580" s="54" t="s">
        <v>10130</v>
      </c>
      <c r="C2580" s="54" t="s">
        <v>10130</v>
      </c>
      <c r="D2580" s="54" t="s">
        <v>3545</v>
      </c>
      <c r="E2580" s="55" t="s">
        <v>2441</v>
      </c>
      <c r="F2580" s="54" t="s">
        <v>2442</v>
      </c>
      <c r="G2580" s="67" t="s">
        <v>2762</v>
      </c>
      <c r="H2580" s="68" t="s">
        <v>2763</v>
      </c>
      <c r="I2580" s="69" t="s">
        <v>2764</v>
      </c>
      <c r="J2580" s="68" t="s">
        <v>2765</v>
      </c>
      <c r="K2580" s="57" t="s">
        <v>324</v>
      </c>
      <c r="L2580" s="58">
        <v>2577</v>
      </c>
      <c r="M2580" s="32" t="s">
        <v>10131</v>
      </c>
      <c r="N2580" s="32" t="s">
        <v>2449</v>
      </c>
    </row>
    <row r="2581" spans="1:14" ht="18" customHeight="1" x14ac:dyDescent="0.25">
      <c r="A2581" s="59" t="s">
        <v>10132</v>
      </c>
      <c r="B2581" s="60" t="s">
        <v>10133</v>
      </c>
      <c r="C2581" s="60" t="s">
        <v>10133</v>
      </c>
      <c r="D2581" s="60" t="s">
        <v>3545</v>
      </c>
      <c r="E2581" s="61" t="s">
        <v>2441</v>
      </c>
      <c r="F2581" s="60" t="s">
        <v>2442</v>
      </c>
      <c r="G2581" s="62" t="s">
        <v>2762</v>
      </c>
      <c r="H2581" s="63" t="s">
        <v>2763</v>
      </c>
      <c r="I2581" s="64" t="s">
        <v>2764</v>
      </c>
      <c r="J2581" s="63" t="s">
        <v>2765</v>
      </c>
      <c r="K2581" s="65" t="s">
        <v>324</v>
      </c>
      <c r="L2581" s="66">
        <v>2578</v>
      </c>
      <c r="M2581" s="32" t="s">
        <v>10134</v>
      </c>
      <c r="N2581" s="32" t="s">
        <v>2449</v>
      </c>
    </row>
    <row r="2582" spans="1:14" ht="18" customHeight="1" x14ac:dyDescent="0.25">
      <c r="A2582" s="53" t="s">
        <v>10135</v>
      </c>
      <c r="B2582" s="54" t="s">
        <v>10136</v>
      </c>
      <c r="C2582" s="54" t="s">
        <v>10136</v>
      </c>
      <c r="D2582" s="54" t="s">
        <v>3545</v>
      </c>
      <c r="E2582" s="55" t="s">
        <v>2441</v>
      </c>
      <c r="F2582" s="54" t="s">
        <v>2442</v>
      </c>
      <c r="G2582" s="67" t="s">
        <v>2762</v>
      </c>
      <c r="H2582" s="68" t="s">
        <v>2763</v>
      </c>
      <c r="I2582" s="69" t="s">
        <v>2764</v>
      </c>
      <c r="J2582" s="68" t="s">
        <v>2765</v>
      </c>
      <c r="K2582" s="57" t="s">
        <v>324</v>
      </c>
      <c r="L2582" s="58">
        <v>2579</v>
      </c>
      <c r="M2582" s="32" t="s">
        <v>10137</v>
      </c>
      <c r="N2582" s="32" t="s">
        <v>2449</v>
      </c>
    </row>
    <row r="2583" spans="1:14" ht="18" customHeight="1" x14ac:dyDescent="0.25">
      <c r="A2583" s="59" t="s">
        <v>10138</v>
      </c>
      <c r="B2583" s="60" t="s">
        <v>10139</v>
      </c>
      <c r="C2583" s="60" t="s">
        <v>10139</v>
      </c>
      <c r="D2583" s="60" t="s">
        <v>3545</v>
      </c>
      <c r="E2583" s="61" t="s">
        <v>2441</v>
      </c>
      <c r="F2583" s="60" t="s">
        <v>2442</v>
      </c>
      <c r="G2583" s="62" t="s">
        <v>2762</v>
      </c>
      <c r="H2583" s="63" t="s">
        <v>2763</v>
      </c>
      <c r="I2583" s="64" t="s">
        <v>2764</v>
      </c>
      <c r="J2583" s="63" t="s">
        <v>2765</v>
      </c>
      <c r="K2583" s="65" t="s">
        <v>324</v>
      </c>
      <c r="L2583" s="66">
        <v>2580</v>
      </c>
      <c r="M2583" s="32" t="s">
        <v>10140</v>
      </c>
      <c r="N2583" s="32" t="s">
        <v>2449</v>
      </c>
    </row>
    <row r="2584" spans="1:14" ht="18" customHeight="1" x14ac:dyDescent="0.25">
      <c r="A2584" s="53" t="s">
        <v>10141</v>
      </c>
      <c r="B2584" s="54" t="s">
        <v>10142</v>
      </c>
      <c r="C2584" s="54" t="s">
        <v>10142</v>
      </c>
      <c r="D2584" s="54" t="s">
        <v>3545</v>
      </c>
      <c r="E2584" s="55" t="s">
        <v>2441</v>
      </c>
      <c r="F2584" s="54" t="s">
        <v>2442</v>
      </c>
      <c r="G2584" s="67" t="s">
        <v>2762</v>
      </c>
      <c r="H2584" s="68" t="s">
        <v>2763</v>
      </c>
      <c r="I2584" s="69" t="s">
        <v>2764</v>
      </c>
      <c r="J2584" s="68" t="s">
        <v>2765</v>
      </c>
      <c r="K2584" s="57" t="s">
        <v>324</v>
      </c>
      <c r="L2584" s="58">
        <v>2581</v>
      </c>
      <c r="M2584" s="32" t="s">
        <v>10143</v>
      </c>
      <c r="N2584" s="32" t="s">
        <v>2449</v>
      </c>
    </row>
    <row r="2585" spans="1:14" ht="18" customHeight="1" x14ac:dyDescent="0.25">
      <c r="A2585" s="59" t="s">
        <v>10144</v>
      </c>
      <c r="B2585" s="60" t="s">
        <v>10145</v>
      </c>
      <c r="C2585" s="60" t="s">
        <v>10145</v>
      </c>
      <c r="D2585" s="60" t="s">
        <v>3545</v>
      </c>
      <c r="E2585" s="61" t="s">
        <v>2441</v>
      </c>
      <c r="F2585" s="60" t="s">
        <v>2442</v>
      </c>
      <c r="G2585" s="62" t="s">
        <v>2762</v>
      </c>
      <c r="H2585" s="63" t="s">
        <v>2763</v>
      </c>
      <c r="I2585" s="64" t="s">
        <v>2764</v>
      </c>
      <c r="J2585" s="63" t="s">
        <v>2765</v>
      </c>
      <c r="K2585" s="65" t="s">
        <v>324</v>
      </c>
      <c r="L2585" s="66">
        <v>2582</v>
      </c>
      <c r="M2585" s="32" t="s">
        <v>10146</v>
      </c>
      <c r="N2585" s="32" t="s">
        <v>2449</v>
      </c>
    </row>
    <row r="2586" spans="1:14" ht="18" customHeight="1" x14ac:dyDescent="0.25">
      <c r="A2586" s="72" t="s">
        <v>2441</v>
      </c>
      <c r="B2586" s="54" t="s">
        <v>2442</v>
      </c>
      <c r="C2586" s="55"/>
      <c r="D2586" s="55"/>
      <c r="E2586" s="55" t="s">
        <v>2441</v>
      </c>
      <c r="F2586" s="54" t="s">
        <v>2442</v>
      </c>
      <c r="G2586" s="67"/>
      <c r="H2586" s="68"/>
      <c r="I2586" s="69"/>
      <c r="J2586" s="68"/>
      <c r="K2586" s="57" t="s">
        <v>2740</v>
      </c>
      <c r="L2586" s="58">
        <v>2583</v>
      </c>
      <c r="M2586" s="32" t="s">
        <v>2449</v>
      </c>
      <c r="N2586" s="32" t="s">
        <v>2449</v>
      </c>
    </row>
    <row r="2587" spans="1:14" ht="18" customHeight="1" x14ac:dyDescent="0.25">
      <c r="A2587" s="59" t="s">
        <v>10147</v>
      </c>
      <c r="B2587" s="60" t="s">
        <v>10148</v>
      </c>
      <c r="C2587" s="60" t="s">
        <v>10148</v>
      </c>
      <c r="D2587" s="60" t="s">
        <v>3051</v>
      </c>
      <c r="E2587" s="61" t="s">
        <v>2455</v>
      </c>
      <c r="F2587" s="60" t="s">
        <v>2456</v>
      </c>
      <c r="G2587" s="62" t="s">
        <v>2762</v>
      </c>
      <c r="H2587" s="63" t="s">
        <v>2763</v>
      </c>
      <c r="I2587" s="64" t="s">
        <v>2764</v>
      </c>
      <c r="J2587" s="63" t="s">
        <v>2765</v>
      </c>
      <c r="K2587" s="65" t="s">
        <v>324</v>
      </c>
      <c r="L2587" s="66">
        <v>2584</v>
      </c>
      <c r="M2587" s="32" t="s">
        <v>10149</v>
      </c>
      <c r="N2587" s="32" t="s">
        <v>2463</v>
      </c>
    </row>
    <row r="2588" spans="1:14" ht="18" customHeight="1" x14ac:dyDescent="0.25">
      <c r="A2588" s="53" t="s">
        <v>10150</v>
      </c>
      <c r="B2588" s="54" t="s">
        <v>3684</v>
      </c>
      <c r="C2588" s="54" t="s">
        <v>3684</v>
      </c>
      <c r="D2588" s="54" t="s">
        <v>3051</v>
      </c>
      <c r="E2588" s="55" t="s">
        <v>2455</v>
      </c>
      <c r="F2588" s="54" t="s">
        <v>2456</v>
      </c>
      <c r="G2588" s="67" t="s">
        <v>2762</v>
      </c>
      <c r="H2588" s="68" t="s">
        <v>2763</v>
      </c>
      <c r="I2588" s="69" t="s">
        <v>2764</v>
      </c>
      <c r="J2588" s="68" t="s">
        <v>2765</v>
      </c>
      <c r="K2588" s="57" t="s">
        <v>324</v>
      </c>
      <c r="L2588" s="58">
        <v>2585</v>
      </c>
      <c r="M2588" s="32" t="s">
        <v>10151</v>
      </c>
      <c r="N2588" s="32" t="s">
        <v>2463</v>
      </c>
    </row>
    <row r="2589" spans="1:14" ht="18" customHeight="1" x14ac:dyDescent="0.25">
      <c r="A2589" s="59" t="s">
        <v>10152</v>
      </c>
      <c r="B2589" s="60" t="s">
        <v>5133</v>
      </c>
      <c r="C2589" s="60" t="s">
        <v>5133</v>
      </c>
      <c r="D2589" s="60" t="s">
        <v>3051</v>
      </c>
      <c r="E2589" s="61" t="s">
        <v>2455</v>
      </c>
      <c r="F2589" s="60" t="s">
        <v>2456</v>
      </c>
      <c r="G2589" s="62" t="s">
        <v>2762</v>
      </c>
      <c r="H2589" s="63" t="s">
        <v>2763</v>
      </c>
      <c r="I2589" s="64" t="s">
        <v>2764</v>
      </c>
      <c r="J2589" s="63" t="s">
        <v>2765</v>
      </c>
      <c r="K2589" s="65" t="s">
        <v>324</v>
      </c>
      <c r="L2589" s="66">
        <v>2586</v>
      </c>
      <c r="M2589" s="32" t="s">
        <v>10153</v>
      </c>
      <c r="N2589" s="32" t="s">
        <v>2463</v>
      </c>
    </row>
    <row r="2590" spans="1:14" ht="18" customHeight="1" x14ac:dyDescent="0.25">
      <c r="A2590" s="53" t="s">
        <v>10154</v>
      </c>
      <c r="B2590" s="54" t="s">
        <v>3128</v>
      </c>
      <c r="C2590" s="54" t="s">
        <v>3128</v>
      </c>
      <c r="D2590" s="54" t="s">
        <v>3051</v>
      </c>
      <c r="E2590" s="55" t="s">
        <v>2455</v>
      </c>
      <c r="F2590" s="54" t="s">
        <v>2456</v>
      </c>
      <c r="G2590" s="67" t="s">
        <v>2762</v>
      </c>
      <c r="H2590" s="68" t="s">
        <v>2763</v>
      </c>
      <c r="I2590" s="69" t="s">
        <v>2764</v>
      </c>
      <c r="J2590" s="68" t="s">
        <v>2765</v>
      </c>
      <c r="K2590" s="57" t="s">
        <v>324</v>
      </c>
      <c r="L2590" s="58">
        <v>2587</v>
      </c>
      <c r="M2590" s="32" t="s">
        <v>10155</v>
      </c>
      <c r="N2590" s="32" t="s">
        <v>2463</v>
      </c>
    </row>
    <row r="2591" spans="1:14" ht="18" customHeight="1" x14ac:dyDescent="0.25">
      <c r="A2591" s="59" t="s">
        <v>10156</v>
      </c>
      <c r="B2591" s="60" t="s">
        <v>5148</v>
      </c>
      <c r="C2591" s="60" t="s">
        <v>5148</v>
      </c>
      <c r="D2591" s="60" t="s">
        <v>3051</v>
      </c>
      <c r="E2591" s="61" t="s">
        <v>2455</v>
      </c>
      <c r="F2591" s="60" t="s">
        <v>2456</v>
      </c>
      <c r="G2591" s="62" t="s">
        <v>2762</v>
      </c>
      <c r="H2591" s="63" t="s">
        <v>2763</v>
      </c>
      <c r="I2591" s="64" t="s">
        <v>2764</v>
      </c>
      <c r="J2591" s="63" t="s">
        <v>2765</v>
      </c>
      <c r="K2591" s="65" t="s">
        <v>324</v>
      </c>
      <c r="L2591" s="66">
        <v>2588</v>
      </c>
      <c r="M2591" s="32" t="s">
        <v>10157</v>
      </c>
      <c r="N2591" s="32" t="s">
        <v>2463</v>
      </c>
    </row>
    <row r="2592" spans="1:14" ht="18" customHeight="1" x14ac:dyDescent="0.25">
      <c r="A2592" s="53" t="s">
        <v>10158</v>
      </c>
      <c r="B2592" s="54" t="s">
        <v>10159</v>
      </c>
      <c r="C2592" s="54" t="s">
        <v>10159</v>
      </c>
      <c r="D2592" s="54" t="s">
        <v>3051</v>
      </c>
      <c r="E2592" s="55" t="s">
        <v>2455</v>
      </c>
      <c r="F2592" s="54" t="s">
        <v>2456</v>
      </c>
      <c r="G2592" s="67" t="s">
        <v>2762</v>
      </c>
      <c r="H2592" s="68" t="s">
        <v>2763</v>
      </c>
      <c r="I2592" s="69" t="s">
        <v>2764</v>
      </c>
      <c r="J2592" s="68" t="s">
        <v>2765</v>
      </c>
      <c r="K2592" s="57" t="s">
        <v>324</v>
      </c>
      <c r="L2592" s="58">
        <v>2589</v>
      </c>
      <c r="M2592" s="32" t="s">
        <v>10160</v>
      </c>
      <c r="N2592" s="32" t="s">
        <v>2463</v>
      </c>
    </row>
    <row r="2593" spans="1:14" ht="18" customHeight="1" x14ac:dyDescent="0.25">
      <c r="A2593" s="73" t="s">
        <v>2455</v>
      </c>
      <c r="B2593" s="60" t="s">
        <v>2456</v>
      </c>
      <c r="C2593" s="61"/>
      <c r="D2593" s="61"/>
      <c r="E2593" s="61" t="s">
        <v>2455</v>
      </c>
      <c r="F2593" s="60" t="s">
        <v>2456</v>
      </c>
      <c r="G2593" s="62"/>
      <c r="H2593" s="63"/>
      <c r="I2593" s="64"/>
      <c r="J2593" s="63"/>
      <c r="K2593" s="65" t="s">
        <v>2740</v>
      </c>
      <c r="L2593" s="66">
        <v>2590</v>
      </c>
      <c r="M2593" s="32" t="s">
        <v>2463</v>
      </c>
      <c r="N2593" s="32" t="s">
        <v>2463</v>
      </c>
    </row>
    <row r="2594" spans="1:14" ht="18" customHeight="1" x14ac:dyDescent="0.25">
      <c r="A2594" s="53" t="s">
        <v>10161</v>
      </c>
      <c r="B2594" s="54" t="s">
        <v>10162</v>
      </c>
      <c r="C2594" s="54" t="s">
        <v>10162</v>
      </c>
      <c r="D2594" s="54" t="s">
        <v>3545</v>
      </c>
      <c r="E2594" s="55" t="s">
        <v>2459</v>
      </c>
      <c r="F2594" s="54" t="s">
        <v>2460</v>
      </c>
      <c r="G2594" s="67" t="s">
        <v>2762</v>
      </c>
      <c r="H2594" s="68" t="s">
        <v>2763</v>
      </c>
      <c r="I2594" s="69" t="s">
        <v>2764</v>
      </c>
      <c r="J2594" s="68" t="s">
        <v>2765</v>
      </c>
      <c r="K2594" s="57" t="s">
        <v>324</v>
      </c>
      <c r="L2594" s="58">
        <v>2591</v>
      </c>
      <c r="M2594" s="32" t="s">
        <v>10163</v>
      </c>
      <c r="N2594" s="32" t="s">
        <v>2468</v>
      </c>
    </row>
    <row r="2595" spans="1:14" ht="18" customHeight="1" x14ac:dyDescent="0.25">
      <c r="A2595" s="59" t="s">
        <v>10164</v>
      </c>
      <c r="B2595" s="60" t="s">
        <v>10165</v>
      </c>
      <c r="C2595" s="60" t="s">
        <v>10165</v>
      </c>
      <c r="D2595" s="60" t="s">
        <v>3545</v>
      </c>
      <c r="E2595" s="61" t="s">
        <v>2459</v>
      </c>
      <c r="F2595" s="60" t="s">
        <v>2460</v>
      </c>
      <c r="G2595" s="62" t="s">
        <v>2762</v>
      </c>
      <c r="H2595" s="63" t="s">
        <v>2763</v>
      </c>
      <c r="I2595" s="64" t="s">
        <v>2764</v>
      </c>
      <c r="J2595" s="63" t="s">
        <v>2765</v>
      </c>
      <c r="K2595" s="65" t="s">
        <v>324</v>
      </c>
      <c r="L2595" s="66">
        <v>2592</v>
      </c>
      <c r="M2595" s="32" t="s">
        <v>10166</v>
      </c>
      <c r="N2595" s="32" t="s">
        <v>2468</v>
      </c>
    </row>
    <row r="2596" spans="1:14" ht="18" customHeight="1" x14ac:dyDescent="0.25">
      <c r="A2596" s="53" t="s">
        <v>10167</v>
      </c>
      <c r="B2596" s="54" t="s">
        <v>10168</v>
      </c>
      <c r="C2596" s="54" t="s">
        <v>10168</v>
      </c>
      <c r="D2596" s="54" t="s">
        <v>3545</v>
      </c>
      <c r="E2596" s="55" t="s">
        <v>2459</v>
      </c>
      <c r="F2596" s="54" t="s">
        <v>2460</v>
      </c>
      <c r="G2596" s="67" t="s">
        <v>2762</v>
      </c>
      <c r="H2596" s="68" t="s">
        <v>2763</v>
      </c>
      <c r="I2596" s="69" t="s">
        <v>2764</v>
      </c>
      <c r="J2596" s="68" t="s">
        <v>2765</v>
      </c>
      <c r="K2596" s="57" t="s">
        <v>324</v>
      </c>
      <c r="L2596" s="58">
        <v>2593</v>
      </c>
      <c r="M2596" s="32" t="s">
        <v>10169</v>
      </c>
      <c r="N2596" s="32" t="s">
        <v>2468</v>
      </c>
    </row>
    <row r="2597" spans="1:14" ht="18" customHeight="1" x14ac:dyDescent="0.25">
      <c r="A2597" s="59" t="s">
        <v>10170</v>
      </c>
      <c r="B2597" s="60" t="s">
        <v>10171</v>
      </c>
      <c r="C2597" s="60" t="s">
        <v>10171</v>
      </c>
      <c r="D2597" s="60" t="s">
        <v>3545</v>
      </c>
      <c r="E2597" s="61" t="s">
        <v>2459</v>
      </c>
      <c r="F2597" s="60" t="s">
        <v>2460</v>
      </c>
      <c r="G2597" s="62" t="s">
        <v>2762</v>
      </c>
      <c r="H2597" s="63" t="s">
        <v>2763</v>
      </c>
      <c r="I2597" s="64" t="s">
        <v>2764</v>
      </c>
      <c r="J2597" s="63" t="s">
        <v>2765</v>
      </c>
      <c r="K2597" s="65" t="s">
        <v>324</v>
      </c>
      <c r="L2597" s="66">
        <v>2594</v>
      </c>
      <c r="M2597" s="32" t="s">
        <v>10172</v>
      </c>
      <c r="N2597" s="32" t="s">
        <v>2468</v>
      </c>
    </row>
    <row r="2598" spans="1:14" ht="18" customHeight="1" x14ac:dyDescent="0.25">
      <c r="A2598" s="53" t="s">
        <v>10173</v>
      </c>
      <c r="B2598" s="54" t="s">
        <v>10174</v>
      </c>
      <c r="C2598" s="54" t="s">
        <v>10174</v>
      </c>
      <c r="D2598" s="54" t="s">
        <v>3545</v>
      </c>
      <c r="E2598" s="55" t="s">
        <v>2459</v>
      </c>
      <c r="F2598" s="54" t="s">
        <v>2460</v>
      </c>
      <c r="G2598" s="67" t="s">
        <v>2762</v>
      </c>
      <c r="H2598" s="68" t="s">
        <v>2763</v>
      </c>
      <c r="I2598" s="69" t="s">
        <v>2764</v>
      </c>
      <c r="J2598" s="68" t="s">
        <v>2765</v>
      </c>
      <c r="K2598" s="57" t="s">
        <v>324</v>
      </c>
      <c r="L2598" s="58">
        <v>2595</v>
      </c>
      <c r="M2598" s="32" t="s">
        <v>10175</v>
      </c>
      <c r="N2598" s="32" t="s">
        <v>2468</v>
      </c>
    </row>
    <row r="2599" spans="1:14" ht="18" customHeight="1" x14ac:dyDescent="0.25">
      <c r="A2599" s="59" t="s">
        <v>10176</v>
      </c>
      <c r="B2599" s="60" t="s">
        <v>10177</v>
      </c>
      <c r="C2599" s="60" t="s">
        <v>10177</v>
      </c>
      <c r="D2599" s="60" t="s">
        <v>3545</v>
      </c>
      <c r="E2599" s="61" t="s">
        <v>2459</v>
      </c>
      <c r="F2599" s="60" t="s">
        <v>2460</v>
      </c>
      <c r="G2599" s="62" t="s">
        <v>2762</v>
      </c>
      <c r="H2599" s="63" t="s">
        <v>2763</v>
      </c>
      <c r="I2599" s="64" t="s">
        <v>2764</v>
      </c>
      <c r="J2599" s="63" t="s">
        <v>2765</v>
      </c>
      <c r="K2599" s="65" t="s">
        <v>324</v>
      </c>
      <c r="L2599" s="66">
        <v>2596</v>
      </c>
      <c r="M2599" s="32" t="s">
        <v>10178</v>
      </c>
      <c r="N2599" s="32" t="s">
        <v>2468</v>
      </c>
    </row>
    <row r="2600" spans="1:14" ht="18" customHeight="1" x14ac:dyDescent="0.25">
      <c r="A2600" s="53" t="s">
        <v>10179</v>
      </c>
      <c r="B2600" s="54" t="s">
        <v>10180</v>
      </c>
      <c r="C2600" s="54" t="s">
        <v>10180</v>
      </c>
      <c r="D2600" s="54" t="s">
        <v>3545</v>
      </c>
      <c r="E2600" s="55" t="s">
        <v>2459</v>
      </c>
      <c r="F2600" s="54" t="s">
        <v>2460</v>
      </c>
      <c r="G2600" s="67" t="s">
        <v>2762</v>
      </c>
      <c r="H2600" s="68" t="s">
        <v>2763</v>
      </c>
      <c r="I2600" s="69" t="s">
        <v>2764</v>
      </c>
      <c r="J2600" s="68" t="s">
        <v>2765</v>
      </c>
      <c r="K2600" s="57" t="s">
        <v>324</v>
      </c>
      <c r="L2600" s="58">
        <v>2597</v>
      </c>
      <c r="M2600" s="32" t="s">
        <v>10181</v>
      </c>
      <c r="N2600" s="32" t="s">
        <v>2468</v>
      </c>
    </row>
    <row r="2601" spans="1:14" ht="18" customHeight="1" x14ac:dyDescent="0.25">
      <c r="A2601" s="59" t="s">
        <v>10182</v>
      </c>
      <c r="B2601" s="60" t="s">
        <v>10183</v>
      </c>
      <c r="C2601" s="60" t="s">
        <v>10183</v>
      </c>
      <c r="D2601" s="60" t="s">
        <v>3545</v>
      </c>
      <c r="E2601" s="61" t="s">
        <v>2459</v>
      </c>
      <c r="F2601" s="60" t="s">
        <v>2460</v>
      </c>
      <c r="G2601" s="62" t="s">
        <v>2762</v>
      </c>
      <c r="H2601" s="63" t="s">
        <v>2763</v>
      </c>
      <c r="I2601" s="64" t="s">
        <v>2764</v>
      </c>
      <c r="J2601" s="63" t="s">
        <v>2765</v>
      </c>
      <c r="K2601" s="65" t="s">
        <v>324</v>
      </c>
      <c r="L2601" s="66">
        <v>2598</v>
      </c>
      <c r="M2601" s="32" t="s">
        <v>10184</v>
      </c>
      <c r="N2601" s="32" t="s">
        <v>2468</v>
      </c>
    </row>
    <row r="2602" spans="1:14" ht="18" customHeight="1" x14ac:dyDescent="0.25">
      <c r="A2602" s="53" t="s">
        <v>10185</v>
      </c>
      <c r="B2602" s="54" t="s">
        <v>10186</v>
      </c>
      <c r="C2602" s="54" t="s">
        <v>10186</v>
      </c>
      <c r="D2602" s="54" t="s">
        <v>3545</v>
      </c>
      <c r="E2602" s="55" t="s">
        <v>2459</v>
      </c>
      <c r="F2602" s="54" t="s">
        <v>2460</v>
      </c>
      <c r="G2602" s="67" t="s">
        <v>2762</v>
      </c>
      <c r="H2602" s="68" t="s">
        <v>2763</v>
      </c>
      <c r="I2602" s="69" t="s">
        <v>2764</v>
      </c>
      <c r="J2602" s="68" t="s">
        <v>2765</v>
      </c>
      <c r="K2602" s="57" t="s">
        <v>324</v>
      </c>
      <c r="L2602" s="58">
        <v>2599</v>
      </c>
      <c r="M2602" s="32" t="s">
        <v>10187</v>
      </c>
      <c r="N2602" s="32" t="s">
        <v>2468</v>
      </c>
    </row>
    <row r="2603" spans="1:14" ht="18" customHeight="1" x14ac:dyDescent="0.25">
      <c r="A2603" s="59" t="s">
        <v>10188</v>
      </c>
      <c r="B2603" s="60" t="s">
        <v>10189</v>
      </c>
      <c r="C2603" s="60" t="s">
        <v>10189</v>
      </c>
      <c r="D2603" s="60" t="s">
        <v>3545</v>
      </c>
      <c r="E2603" s="61" t="s">
        <v>2459</v>
      </c>
      <c r="F2603" s="60" t="s">
        <v>2460</v>
      </c>
      <c r="G2603" s="62" t="s">
        <v>2762</v>
      </c>
      <c r="H2603" s="63" t="s">
        <v>2763</v>
      </c>
      <c r="I2603" s="64" t="s">
        <v>2764</v>
      </c>
      <c r="J2603" s="63" t="s">
        <v>2765</v>
      </c>
      <c r="K2603" s="65" t="s">
        <v>324</v>
      </c>
      <c r="L2603" s="66">
        <v>2600</v>
      </c>
      <c r="M2603" s="32" t="s">
        <v>10190</v>
      </c>
      <c r="N2603" s="32" t="s">
        <v>2468</v>
      </c>
    </row>
    <row r="2604" spans="1:14" ht="18" customHeight="1" x14ac:dyDescent="0.25">
      <c r="A2604" s="53" t="s">
        <v>10191</v>
      </c>
      <c r="B2604" s="54" t="s">
        <v>10192</v>
      </c>
      <c r="C2604" s="54" t="s">
        <v>10192</v>
      </c>
      <c r="D2604" s="54" t="s">
        <v>3545</v>
      </c>
      <c r="E2604" s="55" t="s">
        <v>2459</v>
      </c>
      <c r="F2604" s="54" t="s">
        <v>2460</v>
      </c>
      <c r="G2604" s="67" t="s">
        <v>2762</v>
      </c>
      <c r="H2604" s="68" t="s">
        <v>2763</v>
      </c>
      <c r="I2604" s="69" t="s">
        <v>2764</v>
      </c>
      <c r="J2604" s="68" t="s">
        <v>2765</v>
      </c>
      <c r="K2604" s="57" t="s">
        <v>324</v>
      </c>
      <c r="L2604" s="58">
        <v>2601</v>
      </c>
      <c r="M2604" s="32" t="s">
        <v>10193</v>
      </c>
      <c r="N2604" s="32" t="s">
        <v>2468</v>
      </c>
    </row>
    <row r="2605" spans="1:14" ht="18" customHeight="1" x14ac:dyDescent="0.25">
      <c r="A2605" s="73" t="s">
        <v>2459</v>
      </c>
      <c r="B2605" s="60" t="s">
        <v>2460</v>
      </c>
      <c r="C2605" s="61"/>
      <c r="D2605" s="61"/>
      <c r="E2605" s="61" t="s">
        <v>2459</v>
      </c>
      <c r="F2605" s="60" t="s">
        <v>2460</v>
      </c>
      <c r="G2605" s="62"/>
      <c r="H2605" s="63"/>
      <c r="I2605" s="64"/>
      <c r="J2605" s="63"/>
      <c r="K2605" s="65" t="s">
        <v>2740</v>
      </c>
      <c r="L2605" s="66">
        <v>2602</v>
      </c>
      <c r="M2605" s="32" t="s">
        <v>2468</v>
      </c>
      <c r="N2605" s="32" t="s">
        <v>2468</v>
      </c>
    </row>
    <row r="2606" spans="1:14" ht="18" customHeight="1" x14ac:dyDescent="0.25">
      <c r="A2606" s="53" t="s">
        <v>10194</v>
      </c>
      <c r="B2606" s="54" t="s">
        <v>10195</v>
      </c>
      <c r="C2606" s="54" t="s">
        <v>10195</v>
      </c>
      <c r="D2606" s="54" t="s">
        <v>3337</v>
      </c>
      <c r="E2606" s="55" t="s">
        <v>2464</v>
      </c>
      <c r="F2606" s="54" t="s">
        <v>2465</v>
      </c>
      <c r="G2606" s="67" t="s">
        <v>6536</v>
      </c>
      <c r="H2606" s="68" t="s">
        <v>2763</v>
      </c>
      <c r="I2606" s="69" t="s">
        <v>2764</v>
      </c>
      <c r="J2606" s="68" t="s">
        <v>2765</v>
      </c>
      <c r="K2606" s="57" t="s">
        <v>324</v>
      </c>
      <c r="L2606" s="58">
        <v>2603</v>
      </c>
      <c r="M2606" s="32" t="s">
        <v>10196</v>
      </c>
      <c r="N2606" s="32" t="s">
        <v>2473</v>
      </c>
    </row>
    <row r="2607" spans="1:14" ht="18" customHeight="1" x14ac:dyDescent="0.25">
      <c r="A2607" s="59" t="s">
        <v>10197</v>
      </c>
      <c r="B2607" s="60" t="s">
        <v>10198</v>
      </c>
      <c r="C2607" s="60" t="s">
        <v>10198</v>
      </c>
      <c r="D2607" s="60" t="s">
        <v>3337</v>
      </c>
      <c r="E2607" s="61" t="s">
        <v>2464</v>
      </c>
      <c r="F2607" s="60" t="s">
        <v>2465</v>
      </c>
      <c r="G2607" s="62" t="s">
        <v>6536</v>
      </c>
      <c r="H2607" s="63" t="s">
        <v>2763</v>
      </c>
      <c r="I2607" s="64" t="s">
        <v>2764</v>
      </c>
      <c r="J2607" s="63" t="s">
        <v>2765</v>
      </c>
      <c r="K2607" s="65" t="s">
        <v>324</v>
      </c>
      <c r="L2607" s="66">
        <v>2604</v>
      </c>
      <c r="M2607" s="32" t="s">
        <v>10199</v>
      </c>
      <c r="N2607" s="32" t="s">
        <v>2473</v>
      </c>
    </row>
    <row r="2608" spans="1:14" ht="18" customHeight="1" x14ac:dyDescent="0.25">
      <c r="A2608" s="53" t="s">
        <v>10200</v>
      </c>
      <c r="B2608" s="54" t="s">
        <v>10201</v>
      </c>
      <c r="C2608" s="54" t="s">
        <v>10201</v>
      </c>
      <c r="D2608" s="54" t="s">
        <v>3337</v>
      </c>
      <c r="E2608" s="55" t="s">
        <v>2464</v>
      </c>
      <c r="F2608" s="54" t="s">
        <v>2465</v>
      </c>
      <c r="G2608" s="67" t="s">
        <v>6536</v>
      </c>
      <c r="H2608" s="68" t="s">
        <v>2763</v>
      </c>
      <c r="I2608" s="69" t="s">
        <v>2764</v>
      </c>
      <c r="J2608" s="68" t="s">
        <v>2765</v>
      </c>
      <c r="K2608" s="57" t="s">
        <v>324</v>
      </c>
      <c r="L2608" s="58">
        <v>2605</v>
      </c>
      <c r="M2608" s="32" t="s">
        <v>10202</v>
      </c>
      <c r="N2608" s="32" t="s">
        <v>2473</v>
      </c>
    </row>
    <row r="2609" spans="1:14" ht="18" customHeight="1" x14ac:dyDescent="0.25">
      <c r="A2609" s="59" t="s">
        <v>10203</v>
      </c>
      <c r="B2609" s="60" t="s">
        <v>10204</v>
      </c>
      <c r="C2609" s="60" t="s">
        <v>10204</v>
      </c>
      <c r="D2609" s="60" t="s">
        <v>3337</v>
      </c>
      <c r="E2609" s="61" t="s">
        <v>2464</v>
      </c>
      <c r="F2609" s="60" t="s">
        <v>2465</v>
      </c>
      <c r="G2609" s="62" t="s">
        <v>6536</v>
      </c>
      <c r="H2609" s="63" t="s">
        <v>2763</v>
      </c>
      <c r="I2609" s="64" t="s">
        <v>2764</v>
      </c>
      <c r="J2609" s="63" t="s">
        <v>2765</v>
      </c>
      <c r="K2609" s="65" t="s">
        <v>324</v>
      </c>
      <c r="L2609" s="66">
        <v>2606</v>
      </c>
      <c r="M2609" s="32" t="s">
        <v>10205</v>
      </c>
      <c r="N2609" s="32" t="s">
        <v>2473</v>
      </c>
    </row>
    <row r="2610" spans="1:14" ht="18" customHeight="1" x14ac:dyDescent="0.25">
      <c r="A2610" s="53" t="s">
        <v>10206</v>
      </c>
      <c r="B2610" s="54" t="s">
        <v>10207</v>
      </c>
      <c r="C2610" s="54" t="s">
        <v>10207</v>
      </c>
      <c r="D2610" s="54" t="s">
        <v>3337</v>
      </c>
      <c r="E2610" s="55" t="s">
        <v>2464</v>
      </c>
      <c r="F2610" s="54" t="s">
        <v>2465</v>
      </c>
      <c r="G2610" s="67" t="s">
        <v>6536</v>
      </c>
      <c r="H2610" s="68" t="s">
        <v>2763</v>
      </c>
      <c r="I2610" s="69" t="s">
        <v>2764</v>
      </c>
      <c r="J2610" s="68" t="s">
        <v>2765</v>
      </c>
      <c r="K2610" s="57" t="s">
        <v>324</v>
      </c>
      <c r="L2610" s="58">
        <v>2607</v>
      </c>
      <c r="M2610" s="32" t="s">
        <v>10208</v>
      </c>
      <c r="N2610" s="32" t="s">
        <v>2473</v>
      </c>
    </row>
    <row r="2611" spans="1:14" ht="18" customHeight="1" x14ac:dyDescent="0.25">
      <c r="A2611" s="59" t="s">
        <v>10209</v>
      </c>
      <c r="B2611" s="60" t="s">
        <v>10210</v>
      </c>
      <c r="C2611" s="60" t="s">
        <v>10210</v>
      </c>
      <c r="D2611" s="60" t="s">
        <v>3337</v>
      </c>
      <c r="E2611" s="61" t="s">
        <v>2464</v>
      </c>
      <c r="F2611" s="60" t="s">
        <v>2465</v>
      </c>
      <c r="G2611" s="62" t="s">
        <v>6536</v>
      </c>
      <c r="H2611" s="63" t="s">
        <v>2763</v>
      </c>
      <c r="I2611" s="64" t="s">
        <v>2764</v>
      </c>
      <c r="J2611" s="63" t="s">
        <v>2765</v>
      </c>
      <c r="K2611" s="65" t="s">
        <v>324</v>
      </c>
      <c r="L2611" s="66">
        <v>2608</v>
      </c>
      <c r="M2611" s="32" t="s">
        <v>10211</v>
      </c>
      <c r="N2611" s="32" t="s">
        <v>2473</v>
      </c>
    </row>
    <row r="2612" spans="1:14" ht="18" customHeight="1" x14ac:dyDescent="0.25">
      <c r="A2612" s="53" t="s">
        <v>10212</v>
      </c>
      <c r="B2612" s="54" t="s">
        <v>10213</v>
      </c>
      <c r="C2612" s="54" t="s">
        <v>10213</v>
      </c>
      <c r="D2612" s="54" t="s">
        <v>3337</v>
      </c>
      <c r="E2612" s="55" t="s">
        <v>2464</v>
      </c>
      <c r="F2612" s="54" t="s">
        <v>2465</v>
      </c>
      <c r="G2612" s="67" t="s">
        <v>6536</v>
      </c>
      <c r="H2612" s="68" t="s">
        <v>2763</v>
      </c>
      <c r="I2612" s="69" t="s">
        <v>2764</v>
      </c>
      <c r="J2612" s="68" t="s">
        <v>2765</v>
      </c>
      <c r="K2612" s="57" t="s">
        <v>324</v>
      </c>
      <c r="L2612" s="58">
        <v>2609</v>
      </c>
      <c r="M2612" s="32" t="s">
        <v>10214</v>
      </c>
      <c r="N2612" s="32" t="s">
        <v>2473</v>
      </c>
    </row>
    <row r="2613" spans="1:14" ht="18" customHeight="1" x14ac:dyDescent="0.25">
      <c r="A2613" s="59" t="s">
        <v>10215</v>
      </c>
      <c r="B2613" s="60" t="s">
        <v>10216</v>
      </c>
      <c r="C2613" s="60" t="s">
        <v>10216</v>
      </c>
      <c r="D2613" s="60" t="s">
        <v>3337</v>
      </c>
      <c r="E2613" s="61" t="s">
        <v>2464</v>
      </c>
      <c r="F2613" s="60" t="s">
        <v>2465</v>
      </c>
      <c r="G2613" s="62" t="s">
        <v>6536</v>
      </c>
      <c r="H2613" s="63" t="s">
        <v>2763</v>
      </c>
      <c r="I2613" s="64" t="s">
        <v>2764</v>
      </c>
      <c r="J2613" s="63" t="s">
        <v>2765</v>
      </c>
      <c r="K2613" s="65" t="s">
        <v>324</v>
      </c>
      <c r="L2613" s="66">
        <v>2610</v>
      </c>
      <c r="M2613" s="32" t="s">
        <v>10217</v>
      </c>
      <c r="N2613" s="32" t="s">
        <v>2473</v>
      </c>
    </row>
    <row r="2614" spans="1:14" ht="18" customHeight="1" x14ac:dyDescent="0.25">
      <c r="A2614" s="53" t="s">
        <v>10218</v>
      </c>
      <c r="B2614" s="54" t="s">
        <v>10219</v>
      </c>
      <c r="C2614" s="54" t="s">
        <v>10219</v>
      </c>
      <c r="D2614" s="54" t="s">
        <v>3337</v>
      </c>
      <c r="E2614" s="55" t="s">
        <v>2464</v>
      </c>
      <c r="F2614" s="54" t="s">
        <v>2465</v>
      </c>
      <c r="G2614" s="67" t="s">
        <v>6536</v>
      </c>
      <c r="H2614" s="68" t="s">
        <v>2763</v>
      </c>
      <c r="I2614" s="69" t="s">
        <v>2764</v>
      </c>
      <c r="J2614" s="68" t="s">
        <v>2765</v>
      </c>
      <c r="K2614" s="57" t="s">
        <v>324</v>
      </c>
      <c r="L2614" s="58">
        <v>2611</v>
      </c>
      <c r="M2614" s="32" t="s">
        <v>10220</v>
      </c>
      <c r="N2614" s="32" t="s">
        <v>2473</v>
      </c>
    </row>
    <row r="2615" spans="1:14" ht="18" customHeight="1" x14ac:dyDescent="0.25">
      <c r="A2615" s="73" t="s">
        <v>2464</v>
      </c>
      <c r="B2615" s="60" t="s">
        <v>2465</v>
      </c>
      <c r="C2615" s="61"/>
      <c r="D2615" s="61"/>
      <c r="E2615" s="61" t="s">
        <v>2464</v>
      </c>
      <c r="F2615" s="60" t="s">
        <v>2465</v>
      </c>
      <c r="G2615" s="62"/>
      <c r="H2615" s="63"/>
      <c r="I2615" s="64"/>
      <c r="J2615" s="63"/>
      <c r="K2615" s="65" t="s">
        <v>2740</v>
      </c>
      <c r="L2615" s="66">
        <v>2612</v>
      </c>
      <c r="M2615" s="32" t="s">
        <v>2473</v>
      </c>
      <c r="N2615" s="32" t="s">
        <v>2473</v>
      </c>
    </row>
    <row r="2616" spans="1:14" ht="18" customHeight="1" x14ac:dyDescent="0.25">
      <c r="A2616" s="53" t="s">
        <v>10221</v>
      </c>
      <c r="B2616" s="54" t="s">
        <v>10222</v>
      </c>
      <c r="C2616" s="54" t="s">
        <v>10222</v>
      </c>
      <c r="D2616" s="54" t="s">
        <v>3545</v>
      </c>
      <c r="E2616" s="55" t="s">
        <v>2469</v>
      </c>
      <c r="F2616" s="54" t="s">
        <v>2470</v>
      </c>
      <c r="G2616" s="67" t="s">
        <v>3074</v>
      </c>
      <c r="H2616" s="68" t="s">
        <v>2763</v>
      </c>
      <c r="I2616" s="69" t="s">
        <v>2764</v>
      </c>
      <c r="J2616" s="68" t="s">
        <v>2765</v>
      </c>
      <c r="K2616" s="57" t="s">
        <v>324</v>
      </c>
      <c r="L2616" s="58">
        <v>2613</v>
      </c>
      <c r="M2616" s="32" t="s">
        <v>10223</v>
      </c>
      <c r="N2616" s="32" t="s">
        <v>2478</v>
      </c>
    </row>
    <row r="2617" spans="1:14" ht="18" customHeight="1" x14ac:dyDescent="0.25">
      <c r="A2617" s="59" t="s">
        <v>10224</v>
      </c>
      <c r="B2617" s="60" t="s">
        <v>10225</v>
      </c>
      <c r="C2617" s="60" t="s">
        <v>10225</v>
      </c>
      <c r="D2617" s="60" t="s">
        <v>3545</v>
      </c>
      <c r="E2617" s="61" t="s">
        <v>2469</v>
      </c>
      <c r="F2617" s="60" t="s">
        <v>2470</v>
      </c>
      <c r="G2617" s="62" t="s">
        <v>3074</v>
      </c>
      <c r="H2617" s="63" t="s">
        <v>2763</v>
      </c>
      <c r="I2617" s="64" t="s">
        <v>2764</v>
      </c>
      <c r="J2617" s="63" t="s">
        <v>2765</v>
      </c>
      <c r="K2617" s="65" t="s">
        <v>324</v>
      </c>
      <c r="L2617" s="66">
        <v>2614</v>
      </c>
      <c r="M2617" s="32" t="s">
        <v>10226</v>
      </c>
      <c r="N2617" s="32" t="s">
        <v>2478</v>
      </c>
    </row>
    <row r="2618" spans="1:14" ht="18" customHeight="1" x14ac:dyDescent="0.25">
      <c r="A2618" s="53" t="s">
        <v>10227</v>
      </c>
      <c r="B2618" s="54" t="s">
        <v>10228</v>
      </c>
      <c r="C2618" s="54" t="s">
        <v>10228</v>
      </c>
      <c r="D2618" s="54" t="s">
        <v>3545</v>
      </c>
      <c r="E2618" s="55" t="s">
        <v>2469</v>
      </c>
      <c r="F2618" s="54" t="s">
        <v>2470</v>
      </c>
      <c r="G2618" s="67" t="s">
        <v>3074</v>
      </c>
      <c r="H2618" s="68" t="s">
        <v>2763</v>
      </c>
      <c r="I2618" s="69" t="s">
        <v>2764</v>
      </c>
      <c r="J2618" s="68" t="s">
        <v>2765</v>
      </c>
      <c r="K2618" s="57" t="s">
        <v>324</v>
      </c>
      <c r="L2618" s="58">
        <v>2615</v>
      </c>
      <c r="M2618" s="32" t="s">
        <v>10229</v>
      </c>
      <c r="N2618" s="32" t="s">
        <v>2478</v>
      </c>
    </row>
    <row r="2619" spans="1:14" ht="18" customHeight="1" x14ac:dyDescent="0.25">
      <c r="A2619" s="59" t="s">
        <v>10230</v>
      </c>
      <c r="B2619" s="60" t="s">
        <v>10231</v>
      </c>
      <c r="C2619" s="60" t="s">
        <v>10231</v>
      </c>
      <c r="D2619" s="60" t="s">
        <v>3545</v>
      </c>
      <c r="E2619" s="61" t="s">
        <v>2469</v>
      </c>
      <c r="F2619" s="60" t="s">
        <v>2470</v>
      </c>
      <c r="G2619" s="62" t="s">
        <v>3074</v>
      </c>
      <c r="H2619" s="63" t="s">
        <v>2763</v>
      </c>
      <c r="I2619" s="64" t="s">
        <v>2764</v>
      </c>
      <c r="J2619" s="63" t="s">
        <v>2765</v>
      </c>
      <c r="K2619" s="65" t="s">
        <v>324</v>
      </c>
      <c r="L2619" s="66">
        <v>2616</v>
      </c>
      <c r="M2619" s="32" t="s">
        <v>10232</v>
      </c>
      <c r="N2619" s="32" t="s">
        <v>2478</v>
      </c>
    </row>
    <row r="2620" spans="1:14" ht="18" customHeight="1" x14ac:dyDescent="0.25">
      <c r="A2620" s="53" t="s">
        <v>10233</v>
      </c>
      <c r="B2620" s="54" t="s">
        <v>10234</v>
      </c>
      <c r="C2620" s="54" t="s">
        <v>10234</v>
      </c>
      <c r="D2620" s="54" t="s">
        <v>3545</v>
      </c>
      <c r="E2620" s="55" t="s">
        <v>2469</v>
      </c>
      <c r="F2620" s="54" t="s">
        <v>2470</v>
      </c>
      <c r="G2620" s="67" t="s">
        <v>3074</v>
      </c>
      <c r="H2620" s="68" t="s">
        <v>2763</v>
      </c>
      <c r="I2620" s="69" t="s">
        <v>2764</v>
      </c>
      <c r="J2620" s="68" t="s">
        <v>2765</v>
      </c>
      <c r="K2620" s="57" t="s">
        <v>324</v>
      </c>
      <c r="L2620" s="58">
        <v>2617</v>
      </c>
      <c r="M2620" s="32" t="s">
        <v>10235</v>
      </c>
      <c r="N2620" s="32" t="s">
        <v>2478</v>
      </c>
    </row>
    <row r="2621" spans="1:14" ht="18" customHeight="1" x14ac:dyDescent="0.25">
      <c r="A2621" s="59" t="s">
        <v>10236</v>
      </c>
      <c r="B2621" s="60" t="s">
        <v>10237</v>
      </c>
      <c r="C2621" s="60" t="s">
        <v>10237</v>
      </c>
      <c r="D2621" s="60" t="s">
        <v>3545</v>
      </c>
      <c r="E2621" s="61" t="s">
        <v>2469</v>
      </c>
      <c r="F2621" s="60" t="s">
        <v>2470</v>
      </c>
      <c r="G2621" s="62" t="s">
        <v>3074</v>
      </c>
      <c r="H2621" s="63" t="s">
        <v>2763</v>
      </c>
      <c r="I2621" s="64" t="s">
        <v>2764</v>
      </c>
      <c r="J2621" s="63" t="s">
        <v>2765</v>
      </c>
      <c r="K2621" s="65" t="s">
        <v>324</v>
      </c>
      <c r="L2621" s="66">
        <v>2618</v>
      </c>
      <c r="M2621" s="32" t="s">
        <v>10238</v>
      </c>
      <c r="N2621" s="32" t="s">
        <v>2478</v>
      </c>
    </row>
    <row r="2622" spans="1:14" ht="18" customHeight="1" x14ac:dyDescent="0.25">
      <c r="A2622" s="53" t="s">
        <v>10239</v>
      </c>
      <c r="B2622" s="54" t="s">
        <v>10240</v>
      </c>
      <c r="C2622" s="54" t="s">
        <v>10240</v>
      </c>
      <c r="D2622" s="54" t="s">
        <v>4628</v>
      </c>
      <c r="E2622" s="55" t="s">
        <v>2469</v>
      </c>
      <c r="F2622" s="54" t="s">
        <v>2470</v>
      </c>
      <c r="G2622" s="67" t="s">
        <v>3074</v>
      </c>
      <c r="H2622" s="68" t="s">
        <v>2763</v>
      </c>
      <c r="I2622" s="69" t="s">
        <v>2764</v>
      </c>
      <c r="J2622" s="68" t="s">
        <v>2765</v>
      </c>
      <c r="K2622" s="57" t="s">
        <v>324</v>
      </c>
      <c r="L2622" s="58">
        <v>2619</v>
      </c>
      <c r="M2622" s="32" t="s">
        <v>10241</v>
      </c>
      <c r="N2622" s="32" t="s">
        <v>2478</v>
      </c>
    </row>
    <row r="2623" spans="1:14" ht="18" customHeight="1" x14ac:dyDescent="0.25">
      <c r="A2623" s="73" t="s">
        <v>2469</v>
      </c>
      <c r="B2623" s="60" t="s">
        <v>2470</v>
      </c>
      <c r="C2623" s="61"/>
      <c r="D2623" s="61"/>
      <c r="E2623" s="61" t="s">
        <v>2469</v>
      </c>
      <c r="F2623" s="60" t="s">
        <v>2470</v>
      </c>
      <c r="G2623" s="62"/>
      <c r="H2623" s="63"/>
      <c r="I2623" s="64"/>
      <c r="J2623" s="63"/>
      <c r="K2623" s="65" t="s">
        <v>2740</v>
      </c>
      <c r="L2623" s="66">
        <v>2620</v>
      </c>
      <c r="M2623" s="32" t="s">
        <v>2478</v>
      </c>
      <c r="N2623" s="32" t="s">
        <v>2478</v>
      </c>
    </row>
    <row r="2624" spans="1:14" ht="18" customHeight="1" x14ac:dyDescent="0.25">
      <c r="A2624" s="53" t="s">
        <v>10242</v>
      </c>
      <c r="B2624" s="54" t="s">
        <v>10243</v>
      </c>
      <c r="C2624" s="54" t="s">
        <v>10243</v>
      </c>
      <c r="D2624" s="54" t="s">
        <v>3228</v>
      </c>
      <c r="E2624" s="55" t="s">
        <v>2474</v>
      </c>
      <c r="F2624" s="54" t="s">
        <v>2475</v>
      </c>
      <c r="G2624" s="67" t="s">
        <v>2906</v>
      </c>
      <c r="H2624" s="68" t="s">
        <v>2763</v>
      </c>
      <c r="I2624" s="69" t="s">
        <v>2764</v>
      </c>
      <c r="J2624" s="68" t="s">
        <v>2765</v>
      </c>
      <c r="K2624" s="57" t="s">
        <v>324</v>
      </c>
      <c r="L2624" s="58">
        <v>2621</v>
      </c>
      <c r="M2624" s="32" t="s">
        <v>10244</v>
      </c>
      <c r="N2624" s="32" t="s">
        <v>2483</v>
      </c>
    </row>
    <row r="2625" spans="1:14" ht="18" customHeight="1" x14ac:dyDescent="0.25">
      <c r="A2625" s="59" t="s">
        <v>10245</v>
      </c>
      <c r="B2625" s="60" t="s">
        <v>10246</v>
      </c>
      <c r="C2625" s="60" t="s">
        <v>10246</v>
      </c>
      <c r="D2625" s="60" t="s">
        <v>3228</v>
      </c>
      <c r="E2625" s="61" t="s">
        <v>2474</v>
      </c>
      <c r="F2625" s="60" t="s">
        <v>2475</v>
      </c>
      <c r="G2625" s="62" t="s">
        <v>2906</v>
      </c>
      <c r="H2625" s="63" t="s">
        <v>2763</v>
      </c>
      <c r="I2625" s="64" t="s">
        <v>2764</v>
      </c>
      <c r="J2625" s="63" t="s">
        <v>2765</v>
      </c>
      <c r="K2625" s="65" t="s">
        <v>324</v>
      </c>
      <c r="L2625" s="66">
        <v>2622</v>
      </c>
      <c r="M2625" s="32" t="s">
        <v>10247</v>
      </c>
      <c r="N2625" s="32" t="s">
        <v>2483</v>
      </c>
    </row>
    <row r="2626" spans="1:14" ht="18" customHeight="1" x14ac:dyDescent="0.25">
      <c r="A2626" s="53" t="s">
        <v>10248</v>
      </c>
      <c r="B2626" s="54" t="s">
        <v>10249</v>
      </c>
      <c r="C2626" s="54" t="s">
        <v>10249</v>
      </c>
      <c r="D2626" s="54" t="s">
        <v>3228</v>
      </c>
      <c r="E2626" s="55" t="s">
        <v>2474</v>
      </c>
      <c r="F2626" s="54" t="s">
        <v>2475</v>
      </c>
      <c r="G2626" s="67" t="s">
        <v>2906</v>
      </c>
      <c r="H2626" s="68" t="s">
        <v>2763</v>
      </c>
      <c r="I2626" s="69" t="s">
        <v>2764</v>
      </c>
      <c r="J2626" s="68" t="s">
        <v>2765</v>
      </c>
      <c r="K2626" s="57" t="s">
        <v>324</v>
      </c>
      <c r="L2626" s="58">
        <v>2623</v>
      </c>
      <c r="M2626" s="32" t="s">
        <v>10250</v>
      </c>
      <c r="N2626" s="32" t="s">
        <v>2483</v>
      </c>
    </row>
    <row r="2627" spans="1:14" ht="18" customHeight="1" x14ac:dyDescent="0.25">
      <c r="A2627" s="59" t="s">
        <v>10251</v>
      </c>
      <c r="B2627" s="60" t="s">
        <v>10252</v>
      </c>
      <c r="C2627" s="60" t="s">
        <v>10252</v>
      </c>
      <c r="D2627" s="60" t="s">
        <v>3228</v>
      </c>
      <c r="E2627" s="61" t="s">
        <v>2474</v>
      </c>
      <c r="F2627" s="60" t="s">
        <v>2475</v>
      </c>
      <c r="G2627" s="62" t="s">
        <v>2906</v>
      </c>
      <c r="H2627" s="63" t="s">
        <v>2763</v>
      </c>
      <c r="I2627" s="64" t="s">
        <v>2764</v>
      </c>
      <c r="J2627" s="63" t="s">
        <v>2765</v>
      </c>
      <c r="K2627" s="65" t="s">
        <v>324</v>
      </c>
      <c r="L2627" s="66">
        <v>2624</v>
      </c>
      <c r="M2627" s="32" t="s">
        <v>10253</v>
      </c>
      <c r="N2627" s="32" t="s">
        <v>2483</v>
      </c>
    </row>
    <row r="2628" spans="1:14" ht="18" customHeight="1" x14ac:dyDescent="0.25">
      <c r="A2628" s="53" t="s">
        <v>10254</v>
      </c>
      <c r="B2628" s="54" t="s">
        <v>10255</v>
      </c>
      <c r="C2628" s="54" t="s">
        <v>10255</v>
      </c>
      <c r="D2628" s="54" t="s">
        <v>3228</v>
      </c>
      <c r="E2628" s="55" t="s">
        <v>2474</v>
      </c>
      <c r="F2628" s="54" t="s">
        <v>2475</v>
      </c>
      <c r="G2628" s="67" t="s">
        <v>2906</v>
      </c>
      <c r="H2628" s="68" t="s">
        <v>2763</v>
      </c>
      <c r="I2628" s="69" t="s">
        <v>2764</v>
      </c>
      <c r="J2628" s="68" t="s">
        <v>2765</v>
      </c>
      <c r="K2628" s="57" t="s">
        <v>324</v>
      </c>
      <c r="L2628" s="58">
        <v>2625</v>
      </c>
      <c r="M2628" s="32" t="s">
        <v>10256</v>
      </c>
      <c r="N2628" s="32" t="s">
        <v>2483</v>
      </c>
    </row>
    <row r="2629" spans="1:14" ht="18" customHeight="1" x14ac:dyDescent="0.25">
      <c r="A2629" s="59" t="s">
        <v>10257</v>
      </c>
      <c r="B2629" s="60" t="s">
        <v>10258</v>
      </c>
      <c r="C2629" s="60" t="s">
        <v>10258</v>
      </c>
      <c r="D2629" s="60" t="s">
        <v>3228</v>
      </c>
      <c r="E2629" s="61" t="s">
        <v>2474</v>
      </c>
      <c r="F2629" s="60" t="s">
        <v>2475</v>
      </c>
      <c r="G2629" s="62" t="s">
        <v>2906</v>
      </c>
      <c r="H2629" s="63" t="s">
        <v>2763</v>
      </c>
      <c r="I2629" s="64" t="s">
        <v>2764</v>
      </c>
      <c r="J2629" s="63" t="s">
        <v>2765</v>
      </c>
      <c r="K2629" s="65" t="s">
        <v>324</v>
      </c>
      <c r="L2629" s="66">
        <v>2626</v>
      </c>
      <c r="M2629" s="32" t="s">
        <v>10259</v>
      </c>
      <c r="N2629" s="32" t="s">
        <v>2483</v>
      </c>
    </row>
    <row r="2630" spans="1:14" ht="18" customHeight="1" x14ac:dyDescent="0.25">
      <c r="A2630" s="53" t="s">
        <v>10260</v>
      </c>
      <c r="B2630" s="54" t="s">
        <v>10261</v>
      </c>
      <c r="C2630" s="54" t="s">
        <v>10261</v>
      </c>
      <c r="D2630" s="54" t="s">
        <v>3228</v>
      </c>
      <c r="E2630" s="55" t="s">
        <v>2474</v>
      </c>
      <c r="F2630" s="54" t="s">
        <v>2475</v>
      </c>
      <c r="G2630" s="67" t="s">
        <v>2906</v>
      </c>
      <c r="H2630" s="68" t="s">
        <v>2763</v>
      </c>
      <c r="I2630" s="69" t="s">
        <v>2764</v>
      </c>
      <c r="J2630" s="68" t="s">
        <v>2765</v>
      </c>
      <c r="K2630" s="57" t="s">
        <v>324</v>
      </c>
      <c r="L2630" s="58">
        <v>2627</v>
      </c>
      <c r="M2630" s="32" t="s">
        <v>10262</v>
      </c>
      <c r="N2630" s="32" t="s">
        <v>2483</v>
      </c>
    </row>
    <row r="2631" spans="1:14" ht="18" customHeight="1" x14ac:dyDescent="0.25">
      <c r="A2631" s="59" t="s">
        <v>10263</v>
      </c>
      <c r="B2631" s="60" t="s">
        <v>10264</v>
      </c>
      <c r="C2631" s="60" t="s">
        <v>10264</v>
      </c>
      <c r="D2631" s="60" t="s">
        <v>3228</v>
      </c>
      <c r="E2631" s="61" t="s">
        <v>2474</v>
      </c>
      <c r="F2631" s="60" t="s">
        <v>2475</v>
      </c>
      <c r="G2631" s="62" t="s">
        <v>2906</v>
      </c>
      <c r="H2631" s="63" t="s">
        <v>2763</v>
      </c>
      <c r="I2631" s="64" t="s">
        <v>2764</v>
      </c>
      <c r="J2631" s="63" t="s">
        <v>2765</v>
      </c>
      <c r="K2631" s="65" t="s">
        <v>324</v>
      </c>
      <c r="L2631" s="66">
        <v>2628</v>
      </c>
      <c r="M2631" s="32" t="s">
        <v>10265</v>
      </c>
      <c r="N2631" s="32" t="s">
        <v>2483</v>
      </c>
    </row>
    <row r="2632" spans="1:14" ht="18" customHeight="1" x14ac:dyDescent="0.25">
      <c r="A2632" s="53" t="s">
        <v>10266</v>
      </c>
      <c r="B2632" s="54" t="s">
        <v>10267</v>
      </c>
      <c r="C2632" s="54" t="s">
        <v>10267</v>
      </c>
      <c r="D2632" s="54" t="s">
        <v>3228</v>
      </c>
      <c r="E2632" s="55" t="s">
        <v>2474</v>
      </c>
      <c r="F2632" s="54" t="s">
        <v>2475</v>
      </c>
      <c r="G2632" s="67" t="s">
        <v>2906</v>
      </c>
      <c r="H2632" s="68" t="s">
        <v>2763</v>
      </c>
      <c r="I2632" s="69" t="s">
        <v>2764</v>
      </c>
      <c r="J2632" s="68" t="s">
        <v>2765</v>
      </c>
      <c r="K2632" s="57" t="s">
        <v>324</v>
      </c>
      <c r="L2632" s="58">
        <v>2629</v>
      </c>
      <c r="M2632" s="32" t="s">
        <v>10268</v>
      </c>
      <c r="N2632" s="32" t="s">
        <v>2483</v>
      </c>
    </row>
    <row r="2633" spans="1:14" ht="18" customHeight="1" x14ac:dyDescent="0.25">
      <c r="A2633" s="59" t="s">
        <v>10269</v>
      </c>
      <c r="B2633" s="60" t="s">
        <v>10270</v>
      </c>
      <c r="C2633" s="60" t="s">
        <v>10270</v>
      </c>
      <c r="D2633" s="60" t="s">
        <v>3228</v>
      </c>
      <c r="E2633" s="61" t="s">
        <v>2474</v>
      </c>
      <c r="F2633" s="60" t="s">
        <v>2475</v>
      </c>
      <c r="G2633" s="62" t="s">
        <v>2906</v>
      </c>
      <c r="H2633" s="63" t="s">
        <v>2763</v>
      </c>
      <c r="I2633" s="64" t="s">
        <v>2764</v>
      </c>
      <c r="J2633" s="63" t="s">
        <v>2765</v>
      </c>
      <c r="K2633" s="65" t="s">
        <v>324</v>
      </c>
      <c r="L2633" s="66">
        <v>2630</v>
      </c>
      <c r="M2633" s="32" t="s">
        <v>10271</v>
      </c>
      <c r="N2633" s="32" t="s">
        <v>2483</v>
      </c>
    </row>
    <row r="2634" spans="1:14" ht="18" customHeight="1" x14ac:dyDescent="0.25">
      <c r="A2634" s="53" t="s">
        <v>10272</v>
      </c>
      <c r="B2634" s="54" t="s">
        <v>10273</v>
      </c>
      <c r="C2634" s="54" t="s">
        <v>10273</v>
      </c>
      <c r="D2634" s="54" t="s">
        <v>3228</v>
      </c>
      <c r="E2634" s="55" t="s">
        <v>2474</v>
      </c>
      <c r="F2634" s="54" t="s">
        <v>2475</v>
      </c>
      <c r="G2634" s="67" t="s">
        <v>2906</v>
      </c>
      <c r="H2634" s="68" t="s">
        <v>2763</v>
      </c>
      <c r="I2634" s="69" t="s">
        <v>2764</v>
      </c>
      <c r="J2634" s="68" t="s">
        <v>2765</v>
      </c>
      <c r="K2634" s="57" t="s">
        <v>324</v>
      </c>
      <c r="L2634" s="58">
        <v>2631</v>
      </c>
      <c r="M2634" s="32" t="s">
        <v>10274</v>
      </c>
      <c r="N2634" s="32" t="s">
        <v>2483</v>
      </c>
    </row>
    <row r="2635" spans="1:14" ht="18" customHeight="1" x14ac:dyDescent="0.25">
      <c r="A2635" s="59" t="s">
        <v>10275</v>
      </c>
      <c r="B2635" s="60" t="s">
        <v>10276</v>
      </c>
      <c r="C2635" s="60" t="s">
        <v>10276</v>
      </c>
      <c r="D2635" s="60" t="s">
        <v>3228</v>
      </c>
      <c r="E2635" s="61" t="s">
        <v>2474</v>
      </c>
      <c r="F2635" s="60" t="s">
        <v>2475</v>
      </c>
      <c r="G2635" s="62" t="s">
        <v>2906</v>
      </c>
      <c r="H2635" s="63" t="s">
        <v>2763</v>
      </c>
      <c r="I2635" s="64" t="s">
        <v>2764</v>
      </c>
      <c r="J2635" s="63" t="s">
        <v>2765</v>
      </c>
      <c r="K2635" s="65" t="s">
        <v>324</v>
      </c>
      <c r="L2635" s="66">
        <v>2632</v>
      </c>
      <c r="M2635" s="32" t="s">
        <v>10277</v>
      </c>
      <c r="N2635" s="32" t="s">
        <v>2483</v>
      </c>
    </row>
    <row r="2636" spans="1:14" ht="18" customHeight="1" x14ac:dyDescent="0.25">
      <c r="A2636" s="53" t="s">
        <v>10278</v>
      </c>
      <c r="B2636" s="54" t="s">
        <v>10279</v>
      </c>
      <c r="C2636" s="54" t="s">
        <v>10279</v>
      </c>
      <c r="D2636" s="54" t="s">
        <v>3228</v>
      </c>
      <c r="E2636" s="55" t="s">
        <v>2474</v>
      </c>
      <c r="F2636" s="54" t="s">
        <v>2475</v>
      </c>
      <c r="G2636" s="67" t="s">
        <v>2906</v>
      </c>
      <c r="H2636" s="68" t="s">
        <v>2763</v>
      </c>
      <c r="I2636" s="69" t="s">
        <v>2764</v>
      </c>
      <c r="J2636" s="68" t="s">
        <v>2765</v>
      </c>
      <c r="K2636" s="57" t="s">
        <v>324</v>
      </c>
      <c r="L2636" s="58">
        <v>2633</v>
      </c>
      <c r="M2636" s="32" t="s">
        <v>10280</v>
      </c>
      <c r="N2636" s="32" t="s">
        <v>2483</v>
      </c>
    </row>
    <row r="2637" spans="1:14" ht="18" customHeight="1" x14ac:dyDescent="0.25">
      <c r="A2637" s="73" t="s">
        <v>2474</v>
      </c>
      <c r="B2637" s="60" t="s">
        <v>2475</v>
      </c>
      <c r="C2637" s="61"/>
      <c r="D2637" s="61"/>
      <c r="E2637" s="61" t="s">
        <v>2474</v>
      </c>
      <c r="F2637" s="60" t="s">
        <v>2475</v>
      </c>
      <c r="G2637" s="62"/>
      <c r="H2637" s="63"/>
      <c r="I2637" s="64"/>
      <c r="J2637" s="63"/>
      <c r="K2637" s="65" t="s">
        <v>2740</v>
      </c>
      <c r="L2637" s="66">
        <v>2634</v>
      </c>
      <c r="M2637" s="32" t="s">
        <v>2483</v>
      </c>
      <c r="N2637" s="32" t="s">
        <v>2483</v>
      </c>
    </row>
    <row r="2638" spans="1:14" ht="18" customHeight="1" x14ac:dyDescent="0.25">
      <c r="A2638" s="53" t="s">
        <v>10281</v>
      </c>
      <c r="B2638" s="54" t="s">
        <v>10282</v>
      </c>
      <c r="C2638" s="54" t="s">
        <v>10282</v>
      </c>
      <c r="D2638" s="54" t="s">
        <v>3228</v>
      </c>
      <c r="E2638" s="55" t="s">
        <v>2479</v>
      </c>
      <c r="F2638" s="54" t="s">
        <v>2480</v>
      </c>
      <c r="G2638" s="67" t="s">
        <v>3760</v>
      </c>
      <c r="H2638" s="68" t="s">
        <v>2763</v>
      </c>
      <c r="I2638" s="69" t="s">
        <v>2764</v>
      </c>
      <c r="J2638" s="68" t="s">
        <v>2765</v>
      </c>
      <c r="K2638" s="57" t="s">
        <v>324</v>
      </c>
      <c r="L2638" s="58">
        <v>2635</v>
      </c>
      <c r="M2638" s="32" t="s">
        <v>10283</v>
      </c>
      <c r="N2638" s="32" t="s">
        <v>2488</v>
      </c>
    </row>
    <row r="2639" spans="1:14" ht="18" customHeight="1" x14ac:dyDescent="0.25">
      <c r="A2639" s="59" t="s">
        <v>10284</v>
      </c>
      <c r="B2639" s="60" t="s">
        <v>10285</v>
      </c>
      <c r="C2639" s="60" t="s">
        <v>10285</v>
      </c>
      <c r="D2639" s="60" t="s">
        <v>3228</v>
      </c>
      <c r="E2639" s="61" t="s">
        <v>2479</v>
      </c>
      <c r="F2639" s="60" t="s">
        <v>2480</v>
      </c>
      <c r="G2639" s="62" t="s">
        <v>3760</v>
      </c>
      <c r="H2639" s="63" t="s">
        <v>2763</v>
      </c>
      <c r="I2639" s="64" t="s">
        <v>2764</v>
      </c>
      <c r="J2639" s="63" t="s">
        <v>2765</v>
      </c>
      <c r="K2639" s="65" t="s">
        <v>324</v>
      </c>
      <c r="L2639" s="66">
        <v>2636</v>
      </c>
      <c r="M2639" s="32" t="s">
        <v>10286</v>
      </c>
      <c r="N2639" s="32" t="s">
        <v>2488</v>
      </c>
    </row>
    <row r="2640" spans="1:14" ht="18" customHeight="1" x14ac:dyDescent="0.25">
      <c r="A2640" s="53" t="s">
        <v>10287</v>
      </c>
      <c r="B2640" s="54" t="s">
        <v>10288</v>
      </c>
      <c r="C2640" s="54" t="s">
        <v>10288</v>
      </c>
      <c r="D2640" s="54" t="s">
        <v>3228</v>
      </c>
      <c r="E2640" s="55" t="s">
        <v>2479</v>
      </c>
      <c r="F2640" s="54" t="s">
        <v>2480</v>
      </c>
      <c r="G2640" s="67" t="s">
        <v>3760</v>
      </c>
      <c r="H2640" s="68" t="s">
        <v>2763</v>
      </c>
      <c r="I2640" s="69" t="s">
        <v>2764</v>
      </c>
      <c r="J2640" s="68" t="s">
        <v>2765</v>
      </c>
      <c r="K2640" s="57" t="s">
        <v>324</v>
      </c>
      <c r="L2640" s="58">
        <v>2637</v>
      </c>
      <c r="M2640" s="32" t="s">
        <v>10289</v>
      </c>
      <c r="N2640" s="32" t="s">
        <v>2488</v>
      </c>
    </row>
    <row r="2641" spans="1:14" ht="18" customHeight="1" x14ac:dyDescent="0.25">
      <c r="A2641" s="59" t="s">
        <v>10290</v>
      </c>
      <c r="B2641" s="60" t="s">
        <v>10291</v>
      </c>
      <c r="C2641" s="60" t="s">
        <v>10291</v>
      </c>
      <c r="D2641" s="60" t="s">
        <v>3228</v>
      </c>
      <c r="E2641" s="61" t="s">
        <v>2479</v>
      </c>
      <c r="F2641" s="60" t="s">
        <v>2480</v>
      </c>
      <c r="G2641" s="62" t="s">
        <v>3760</v>
      </c>
      <c r="H2641" s="63" t="s">
        <v>2763</v>
      </c>
      <c r="I2641" s="64" t="s">
        <v>2764</v>
      </c>
      <c r="J2641" s="63" t="s">
        <v>2765</v>
      </c>
      <c r="K2641" s="65" t="s">
        <v>324</v>
      </c>
      <c r="L2641" s="66">
        <v>2638</v>
      </c>
      <c r="M2641" s="32" t="s">
        <v>10292</v>
      </c>
      <c r="N2641" s="32" t="s">
        <v>2488</v>
      </c>
    </row>
    <row r="2642" spans="1:14" ht="18" customHeight="1" x14ac:dyDescent="0.25">
      <c r="A2642" s="53" t="s">
        <v>10293</v>
      </c>
      <c r="B2642" s="54" t="s">
        <v>10294</v>
      </c>
      <c r="C2642" s="54" t="s">
        <v>10294</v>
      </c>
      <c r="D2642" s="54" t="s">
        <v>3228</v>
      </c>
      <c r="E2642" s="55" t="s">
        <v>2479</v>
      </c>
      <c r="F2642" s="54" t="s">
        <v>2480</v>
      </c>
      <c r="G2642" s="67" t="s">
        <v>3760</v>
      </c>
      <c r="H2642" s="68" t="s">
        <v>2763</v>
      </c>
      <c r="I2642" s="69" t="s">
        <v>2764</v>
      </c>
      <c r="J2642" s="68" t="s">
        <v>2765</v>
      </c>
      <c r="K2642" s="57" t="s">
        <v>324</v>
      </c>
      <c r="L2642" s="58">
        <v>2639</v>
      </c>
      <c r="M2642" s="32" t="s">
        <v>10295</v>
      </c>
      <c r="N2642" s="32" t="s">
        <v>2488</v>
      </c>
    </row>
    <row r="2643" spans="1:14" ht="18" customHeight="1" x14ac:dyDescent="0.25">
      <c r="A2643" s="59" t="s">
        <v>10296</v>
      </c>
      <c r="B2643" s="60" t="s">
        <v>10297</v>
      </c>
      <c r="C2643" s="60" t="s">
        <v>10297</v>
      </c>
      <c r="D2643" s="60" t="s">
        <v>3228</v>
      </c>
      <c r="E2643" s="61" t="s">
        <v>2479</v>
      </c>
      <c r="F2643" s="60" t="s">
        <v>2480</v>
      </c>
      <c r="G2643" s="62" t="s">
        <v>3760</v>
      </c>
      <c r="H2643" s="63" t="s">
        <v>2763</v>
      </c>
      <c r="I2643" s="64" t="s">
        <v>2764</v>
      </c>
      <c r="J2643" s="63" t="s">
        <v>2765</v>
      </c>
      <c r="K2643" s="65" t="s">
        <v>324</v>
      </c>
      <c r="L2643" s="66">
        <v>2640</v>
      </c>
      <c r="M2643" s="32" t="s">
        <v>10298</v>
      </c>
      <c r="N2643" s="32" t="s">
        <v>2488</v>
      </c>
    </row>
    <row r="2644" spans="1:14" ht="18" customHeight="1" x14ac:dyDescent="0.25">
      <c r="A2644" s="53" t="s">
        <v>10299</v>
      </c>
      <c r="B2644" s="54" t="s">
        <v>10300</v>
      </c>
      <c r="C2644" s="54" t="s">
        <v>10300</v>
      </c>
      <c r="D2644" s="54" t="s">
        <v>3228</v>
      </c>
      <c r="E2644" s="55" t="s">
        <v>2479</v>
      </c>
      <c r="F2644" s="54" t="s">
        <v>2480</v>
      </c>
      <c r="G2644" s="67" t="s">
        <v>3760</v>
      </c>
      <c r="H2644" s="68" t="s">
        <v>2763</v>
      </c>
      <c r="I2644" s="69" t="s">
        <v>2764</v>
      </c>
      <c r="J2644" s="68" t="s">
        <v>2765</v>
      </c>
      <c r="K2644" s="57" t="s">
        <v>324</v>
      </c>
      <c r="L2644" s="58">
        <v>2641</v>
      </c>
      <c r="M2644" s="32" t="s">
        <v>10301</v>
      </c>
      <c r="N2644" s="32" t="s">
        <v>2488</v>
      </c>
    </row>
    <row r="2645" spans="1:14" ht="18" customHeight="1" x14ac:dyDescent="0.25">
      <c r="A2645" s="59" t="s">
        <v>10302</v>
      </c>
      <c r="B2645" s="60" t="s">
        <v>10303</v>
      </c>
      <c r="C2645" s="60" t="s">
        <v>10303</v>
      </c>
      <c r="D2645" s="60" t="s">
        <v>3228</v>
      </c>
      <c r="E2645" s="61" t="s">
        <v>2479</v>
      </c>
      <c r="F2645" s="60" t="s">
        <v>2480</v>
      </c>
      <c r="G2645" s="62" t="s">
        <v>3760</v>
      </c>
      <c r="H2645" s="63" t="s">
        <v>2763</v>
      </c>
      <c r="I2645" s="64" t="s">
        <v>2764</v>
      </c>
      <c r="J2645" s="63" t="s">
        <v>2765</v>
      </c>
      <c r="K2645" s="65" t="s">
        <v>324</v>
      </c>
      <c r="L2645" s="66">
        <v>2642</v>
      </c>
      <c r="M2645" s="32" t="s">
        <v>10304</v>
      </c>
      <c r="N2645" s="32" t="s">
        <v>2488</v>
      </c>
    </row>
    <row r="2646" spans="1:14" ht="18" customHeight="1" x14ac:dyDescent="0.25">
      <c r="A2646" s="53" t="s">
        <v>10305</v>
      </c>
      <c r="B2646" s="54" t="s">
        <v>10306</v>
      </c>
      <c r="C2646" s="54" t="s">
        <v>10306</v>
      </c>
      <c r="D2646" s="54" t="s">
        <v>3228</v>
      </c>
      <c r="E2646" s="55" t="s">
        <v>2479</v>
      </c>
      <c r="F2646" s="54" t="s">
        <v>2480</v>
      </c>
      <c r="G2646" s="67" t="s">
        <v>3760</v>
      </c>
      <c r="H2646" s="68" t="s">
        <v>2763</v>
      </c>
      <c r="I2646" s="69" t="s">
        <v>2764</v>
      </c>
      <c r="J2646" s="68" t="s">
        <v>2765</v>
      </c>
      <c r="K2646" s="57" t="s">
        <v>324</v>
      </c>
      <c r="L2646" s="58">
        <v>2643</v>
      </c>
      <c r="M2646" s="32" t="s">
        <v>10307</v>
      </c>
      <c r="N2646" s="32" t="s">
        <v>2488</v>
      </c>
    </row>
    <row r="2647" spans="1:14" ht="18" customHeight="1" x14ac:dyDescent="0.25">
      <c r="A2647" s="59" t="s">
        <v>10308</v>
      </c>
      <c r="B2647" s="60" t="s">
        <v>10309</v>
      </c>
      <c r="C2647" s="60" t="s">
        <v>10309</v>
      </c>
      <c r="D2647" s="60" t="s">
        <v>3228</v>
      </c>
      <c r="E2647" s="61" t="s">
        <v>2479</v>
      </c>
      <c r="F2647" s="60" t="s">
        <v>2480</v>
      </c>
      <c r="G2647" s="62" t="s">
        <v>3760</v>
      </c>
      <c r="H2647" s="63" t="s">
        <v>2763</v>
      </c>
      <c r="I2647" s="64" t="s">
        <v>2764</v>
      </c>
      <c r="J2647" s="63" t="s">
        <v>2765</v>
      </c>
      <c r="K2647" s="65" t="s">
        <v>324</v>
      </c>
      <c r="L2647" s="66">
        <v>2644</v>
      </c>
      <c r="M2647" s="32" t="s">
        <v>10310</v>
      </c>
      <c r="N2647" s="32" t="s">
        <v>2488</v>
      </c>
    </row>
    <row r="2648" spans="1:14" ht="18" customHeight="1" x14ac:dyDescent="0.25">
      <c r="A2648" s="53" t="s">
        <v>10311</v>
      </c>
      <c r="B2648" s="54" t="s">
        <v>10312</v>
      </c>
      <c r="C2648" s="54" t="s">
        <v>10312</v>
      </c>
      <c r="D2648" s="54" t="s">
        <v>3228</v>
      </c>
      <c r="E2648" s="55" t="s">
        <v>2479</v>
      </c>
      <c r="F2648" s="54" t="s">
        <v>2480</v>
      </c>
      <c r="G2648" s="67" t="s">
        <v>3760</v>
      </c>
      <c r="H2648" s="68" t="s">
        <v>2763</v>
      </c>
      <c r="I2648" s="69" t="s">
        <v>2764</v>
      </c>
      <c r="J2648" s="68" t="s">
        <v>2765</v>
      </c>
      <c r="K2648" s="57" t="s">
        <v>324</v>
      </c>
      <c r="L2648" s="58">
        <v>2645</v>
      </c>
      <c r="M2648" s="32" t="s">
        <v>10313</v>
      </c>
      <c r="N2648" s="32" t="s">
        <v>2488</v>
      </c>
    </row>
    <row r="2649" spans="1:14" ht="18" customHeight="1" x14ac:dyDescent="0.25">
      <c r="A2649" s="59" t="s">
        <v>10314</v>
      </c>
      <c r="B2649" s="60" t="s">
        <v>10315</v>
      </c>
      <c r="C2649" s="60" t="s">
        <v>10315</v>
      </c>
      <c r="D2649" s="60" t="s">
        <v>3228</v>
      </c>
      <c r="E2649" s="61" t="s">
        <v>2479</v>
      </c>
      <c r="F2649" s="60" t="s">
        <v>2480</v>
      </c>
      <c r="G2649" s="62" t="s">
        <v>3760</v>
      </c>
      <c r="H2649" s="63" t="s">
        <v>2763</v>
      </c>
      <c r="I2649" s="64" t="s">
        <v>2764</v>
      </c>
      <c r="J2649" s="63" t="s">
        <v>2765</v>
      </c>
      <c r="K2649" s="65" t="s">
        <v>324</v>
      </c>
      <c r="L2649" s="66">
        <v>2646</v>
      </c>
      <c r="M2649" s="32" t="s">
        <v>10316</v>
      </c>
      <c r="N2649" s="32" t="s">
        <v>2488</v>
      </c>
    </row>
    <row r="2650" spans="1:14" ht="18" customHeight="1" x14ac:dyDescent="0.25">
      <c r="A2650" s="53" t="s">
        <v>10317</v>
      </c>
      <c r="B2650" s="54" t="s">
        <v>10318</v>
      </c>
      <c r="C2650" s="54" t="s">
        <v>10318</v>
      </c>
      <c r="D2650" s="54" t="s">
        <v>3228</v>
      </c>
      <c r="E2650" s="55" t="s">
        <v>2479</v>
      </c>
      <c r="F2650" s="54" t="s">
        <v>2480</v>
      </c>
      <c r="G2650" s="67" t="s">
        <v>3760</v>
      </c>
      <c r="H2650" s="68" t="s">
        <v>2763</v>
      </c>
      <c r="I2650" s="69" t="s">
        <v>2764</v>
      </c>
      <c r="J2650" s="68" t="s">
        <v>2765</v>
      </c>
      <c r="K2650" s="57" t="s">
        <v>324</v>
      </c>
      <c r="L2650" s="58">
        <v>2647</v>
      </c>
      <c r="M2650" s="32" t="s">
        <v>10319</v>
      </c>
      <c r="N2650" s="32" t="s">
        <v>2488</v>
      </c>
    </row>
    <row r="2651" spans="1:14" ht="18" customHeight="1" x14ac:dyDescent="0.25">
      <c r="A2651" s="59" t="s">
        <v>10320</v>
      </c>
      <c r="B2651" s="60" t="s">
        <v>10321</v>
      </c>
      <c r="C2651" s="60" t="s">
        <v>10321</v>
      </c>
      <c r="D2651" s="60" t="s">
        <v>3228</v>
      </c>
      <c r="E2651" s="61" t="s">
        <v>2479</v>
      </c>
      <c r="F2651" s="60" t="s">
        <v>2480</v>
      </c>
      <c r="G2651" s="62" t="s">
        <v>3760</v>
      </c>
      <c r="H2651" s="63" t="s">
        <v>2763</v>
      </c>
      <c r="I2651" s="64" t="s">
        <v>2764</v>
      </c>
      <c r="J2651" s="63" t="s">
        <v>2765</v>
      </c>
      <c r="K2651" s="65" t="s">
        <v>324</v>
      </c>
      <c r="L2651" s="66">
        <v>2648</v>
      </c>
      <c r="M2651" s="32" t="s">
        <v>10322</v>
      </c>
      <c r="N2651" s="32" t="s">
        <v>2488</v>
      </c>
    </row>
    <row r="2652" spans="1:14" ht="18" customHeight="1" x14ac:dyDescent="0.25">
      <c r="A2652" s="72" t="s">
        <v>2479</v>
      </c>
      <c r="B2652" s="54" t="s">
        <v>2480</v>
      </c>
      <c r="C2652" s="55"/>
      <c r="D2652" s="55"/>
      <c r="E2652" s="55" t="s">
        <v>2479</v>
      </c>
      <c r="F2652" s="54" t="s">
        <v>2480</v>
      </c>
      <c r="G2652" s="67"/>
      <c r="H2652" s="68"/>
      <c r="I2652" s="69"/>
      <c r="J2652" s="68"/>
      <c r="K2652" s="57" t="s">
        <v>2740</v>
      </c>
      <c r="L2652" s="58">
        <v>2649</v>
      </c>
      <c r="M2652" s="32" t="s">
        <v>2488</v>
      </c>
      <c r="N2652" s="32" t="s">
        <v>2488</v>
      </c>
    </row>
    <row r="2653" spans="1:14" ht="18" customHeight="1" x14ac:dyDescent="0.25">
      <c r="A2653" s="59" t="s">
        <v>10323</v>
      </c>
      <c r="B2653" s="60" t="s">
        <v>10324</v>
      </c>
      <c r="C2653" s="60" t="s">
        <v>10324</v>
      </c>
      <c r="D2653" s="60" t="s">
        <v>3161</v>
      </c>
      <c r="E2653" s="61" t="s">
        <v>2484</v>
      </c>
      <c r="F2653" s="60" t="s">
        <v>2485</v>
      </c>
      <c r="G2653" s="62" t="s">
        <v>10325</v>
      </c>
      <c r="H2653" s="63" t="s">
        <v>2763</v>
      </c>
      <c r="I2653" s="64" t="s">
        <v>2764</v>
      </c>
      <c r="J2653" s="63" t="s">
        <v>2765</v>
      </c>
      <c r="K2653" s="65" t="s">
        <v>324</v>
      </c>
      <c r="L2653" s="66">
        <v>2650</v>
      </c>
      <c r="M2653" s="32" t="s">
        <v>10326</v>
      </c>
      <c r="N2653" s="32" t="s">
        <v>2493</v>
      </c>
    </row>
    <row r="2654" spans="1:14" ht="18" customHeight="1" x14ac:dyDescent="0.25">
      <c r="A2654" s="53" t="s">
        <v>10327</v>
      </c>
      <c r="B2654" s="54" t="s">
        <v>10328</v>
      </c>
      <c r="C2654" s="54" t="s">
        <v>10328</v>
      </c>
      <c r="D2654" s="54" t="s">
        <v>3545</v>
      </c>
      <c r="E2654" s="55" t="s">
        <v>2484</v>
      </c>
      <c r="F2654" s="54" t="s">
        <v>2485</v>
      </c>
      <c r="G2654" s="67" t="s">
        <v>10325</v>
      </c>
      <c r="H2654" s="68" t="s">
        <v>2763</v>
      </c>
      <c r="I2654" s="69" t="s">
        <v>2764</v>
      </c>
      <c r="J2654" s="68" t="s">
        <v>2765</v>
      </c>
      <c r="K2654" s="57" t="s">
        <v>324</v>
      </c>
      <c r="L2654" s="58">
        <v>2651</v>
      </c>
      <c r="M2654" s="32" t="s">
        <v>10329</v>
      </c>
      <c r="N2654" s="32" t="s">
        <v>2493</v>
      </c>
    </row>
    <row r="2655" spans="1:14" ht="18" customHeight="1" x14ac:dyDescent="0.25">
      <c r="A2655" s="59" t="s">
        <v>10330</v>
      </c>
      <c r="B2655" s="60" t="s">
        <v>10331</v>
      </c>
      <c r="C2655" s="60" t="s">
        <v>10331</v>
      </c>
      <c r="D2655" s="60" t="s">
        <v>3545</v>
      </c>
      <c r="E2655" s="61" t="s">
        <v>2484</v>
      </c>
      <c r="F2655" s="60" t="s">
        <v>2485</v>
      </c>
      <c r="G2655" s="62" t="s">
        <v>10325</v>
      </c>
      <c r="H2655" s="63" t="s">
        <v>2763</v>
      </c>
      <c r="I2655" s="64" t="s">
        <v>2764</v>
      </c>
      <c r="J2655" s="63" t="s">
        <v>2765</v>
      </c>
      <c r="K2655" s="65" t="s">
        <v>324</v>
      </c>
      <c r="L2655" s="66">
        <v>2652</v>
      </c>
      <c r="M2655" s="32" t="s">
        <v>10332</v>
      </c>
      <c r="N2655" s="32" t="s">
        <v>2493</v>
      </c>
    </row>
    <row r="2656" spans="1:14" ht="18" customHeight="1" x14ac:dyDescent="0.25">
      <c r="A2656" s="53" t="s">
        <v>10333</v>
      </c>
      <c r="B2656" s="54" t="s">
        <v>10334</v>
      </c>
      <c r="C2656" s="54" t="s">
        <v>10334</v>
      </c>
      <c r="D2656" s="54" t="s">
        <v>3545</v>
      </c>
      <c r="E2656" s="55" t="s">
        <v>2484</v>
      </c>
      <c r="F2656" s="54" t="s">
        <v>2485</v>
      </c>
      <c r="G2656" s="67" t="s">
        <v>10325</v>
      </c>
      <c r="H2656" s="68" t="s">
        <v>2763</v>
      </c>
      <c r="I2656" s="69" t="s">
        <v>2764</v>
      </c>
      <c r="J2656" s="68" t="s">
        <v>2765</v>
      </c>
      <c r="K2656" s="57" t="s">
        <v>324</v>
      </c>
      <c r="L2656" s="58">
        <v>2653</v>
      </c>
      <c r="M2656" s="32" t="s">
        <v>10335</v>
      </c>
      <c r="N2656" s="32" t="s">
        <v>2493</v>
      </c>
    </row>
    <row r="2657" spans="1:14" ht="18" customHeight="1" x14ac:dyDescent="0.25">
      <c r="A2657" s="59" t="s">
        <v>10336</v>
      </c>
      <c r="B2657" s="60" t="s">
        <v>10337</v>
      </c>
      <c r="C2657" s="60" t="s">
        <v>10337</v>
      </c>
      <c r="D2657" s="60" t="s">
        <v>3545</v>
      </c>
      <c r="E2657" s="61" t="s">
        <v>2484</v>
      </c>
      <c r="F2657" s="60" t="s">
        <v>2485</v>
      </c>
      <c r="G2657" s="62" t="s">
        <v>10325</v>
      </c>
      <c r="H2657" s="63" t="s">
        <v>2763</v>
      </c>
      <c r="I2657" s="64" t="s">
        <v>2764</v>
      </c>
      <c r="J2657" s="63" t="s">
        <v>2765</v>
      </c>
      <c r="K2657" s="65" t="s">
        <v>324</v>
      </c>
      <c r="L2657" s="66">
        <v>2654</v>
      </c>
      <c r="M2657" s="32" t="s">
        <v>10338</v>
      </c>
      <c r="N2657" s="32" t="s">
        <v>2493</v>
      </c>
    </row>
    <row r="2658" spans="1:14" ht="18" customHeight="1" x14ac:dyDescent="0.25">
      <c r="A2658" s="53" t="s">
        <v>10339</v>
      </c>
      <c r="B2658" s="54" t="s">
        <v>10340</v>
      </c>
      <c r="C2658" s="54" t="s">
        <v>10340</v>
      </c>
      <c r="D2658" s="54" t="s">
        <v>3545</v>
      </c>
      <c r="E2658" s="55" t="s">
        <v>2484</v>
      </c>
      <c r="F2658" s="54" t="s">
        <v>2485</v>
      </c>
      <c r="G2658" s="67" t="s">
        <v>10325</v>
      </c>
      <c r="H2658" s="68" t="s">
        <v>2763</v>
      </c>
      <c r="I2658" s="69" t="s">
        <v>2764</v>
      </c>
      <c r="J2658" s="68" t="s">
        <v>2765</v>
      </c>
      <c r="K2658" s="57" t="s">
        <v>324</v>
      </c>
      <c r="L2658" s="58">
        <v>2655</v>
      </c>
      <c r="M2658" s="32" t="s">
        <v>10341</v>
      </c>
      <c r="N2658" s="32" t="s">
        <v>2493</v>
      </c>
    </row>
    <row r="2659" spans="1:14" ht="18" customHeight="1" x14ac:dyDescent="0.25">
      <c r="A2659" s="59" t="s">
        <v>10342</v>
      </c>
      <c r="B2659" s="60" t="s">
        <v>10343</v>
      </c>
      <c r="C2659" s="60" t="s">
        <v>10343</v>
      </c>
      <c r="D2659" s="60" t="s">
        <v>3545</v>
      </c>
      <c r="E2659" s="61" t="s">
        <v>2484</v>
      </c>
      <c r="F2659" s="60" t="s">
        <v>2485</v>
      </c>
      <c r="G2659" s="62" t="s">
        <v>10325</v>
      </c>
      <c r="H2659" s="63" t="s">
        <v>2763</v>
      </c>
      <c r="I2659" s="64" t="s">
        <v>2764</v>
      </c>
      <c r="J2659" s="63" t="s">
        <v>2765</v>
      </c>
      <c r="K2659" s="65" t="s">
        <v>324</v>
      </c>
      <c r="L2659" s="66">
        <v>2656</v>
      </c>
      <c r="M2659" s="32" t="s">
        <v>10344</v>
      </c>
      <c r="N2659" s="32" t="s">
        <v>2493</v>
      </c>
    </row>
    <row r="2660" spans="1:14" ht="18" customHeight="1" x14ac:dyDescent="0.25">
      <c r="A2660" s="53" t="s">
        <v>10345</v>
      </c>
      <c r="B2660" s="54" t="s">
        <v>10346</v>
      </c>
      <c r="C2660" s="54" t="s">
        <v>10346</v>
      </c>
      <c r="D2660" s="54" t="s">
        <v>3545</v>
      </c>
      <c r="E2660" s="55" t="s">
        <v>2484</v>
      </c>
      <c r="F2660" s="54" t="s">
        <v>2485</v>
      </c>
      <c r="G2660" s="67" t="s">
        <v>10325</v>
      </c>
      <c r="H2660" s="68" t="s">
        <v>2763</v>
      </c>
      <c r="I2660" s="69" t="s">
        <v>2764</v>
      </c>
      <c r="J2660" s="68" t="s">
        <v>2765</v>
      </c>
      <c r="K2660" s="57" t="s">
        <v>324</v>
      </c>
      <c r="L2660" s="58">
        <v>2657</v>
      </c>
      <c r="M2660" s="32" t="s">
        <v>10347</v>
      </c>
      <c r="N2660" s="32" t="s">
        <v>2493</v>
      </c>
    </row>
    <row r="2661" spans="1:14" ht="18" customHeight="1" x14ac:dyDescent="0.25">
      <c r="A2661" s="59" t="s">
        <v>10348</v>
      </c>
      <c r="B2661" s="60" t="s">
        <v>10349</v>
      </c>
      <c r="C2661" s="60" t="s">
        <v>10349</v>
      </c>
      <c r="D2661" s="60" t="s">
        <v>3545</v>
      </c>
      <c r="E2661" s="61" t="s">
        <v>2484</v>
      </c>
      <c r="F2661" s="60" t="s">
        <v>2485</v>
      </c>
      <c r="G2661" s="62" t="s">
        <v>10325</v>
      </c>
      <c r="H2661" s="63" t="s">
        <v>2763</v>
      </c>
      <c r="I2661" s="64" t="s">
        <v>2764</v>
      </c>
      <c r="J2661" s="63" t="s">
        <v>2765</v>
      </c>
      <c r="K2661" s="65" t="s">
        <v>324</v>
      </c>
      <c r="L2661" s="66">
        <v>2658</v>
      </c>
      <c r="M2661" s="32" t="s">
        <v>10350</v>
      </c>
      <c r="N2661" s="32" t="s">
        <v>2493</v>
      </c>
    </row>
    <row r="2662" spans="1:14" ht="18" customHeight="1" x14ac:dyDescent="0.25">
      <c r="A2662" s="53" t="s">
        <v>10351</v>
      </c>
      <c r="B2662" s="54" t="s">
        <v>10352</v>
      </c>
      <c r="C2662" s="54" t="s">
        <v>10352</v>
      </c>
      <c r="D2662" s="54" t="s">
        <v>3545</v>
      </c>
      <c r="E2662" s="55" t="s">
        <v>2484</v>
      </c>
      <c r="F2662" s="54" t="s">
        <v>2485</v>
      </c>
      <c r="G2662" s="67" t="s">
        <v>10325</v>
      </c>
      <c r="H2662" s="68" t="s">
        <v>2763</v>
      </c>
      <c r="I2662" s="69" t="s">
        <v>2764</v>
      </c>
      <c r="J2662" s="68" t="s">
        <v>2765</v>
      </c>
      <c r="K2662" s="57" t="s">
        <v>324</v>
      </c>
      <c r="L2662" s="58">
        <v>2659</v>
      </c>
      <c r="M2662" s="32" t="s">
        <v>10353</v>
      </c>
      <c r="N2662" s="32" t="s">
        <v>2493</v>
      </c>
    </row>
    <row r="2663" spans="1:14" ht="18" customHeight="1" x14ac:dyDescent="0.25">
      <c r="A2663" s="59" t="s">
        <v>10354</v>
      </c>
      <c r="B2663" s="60" t="s">
        <v>10355</v>
      </c>
      <c r="C2663" s="60" t="s">
        <v>10355</v>
      </c>
      <c r="D2663" s="60" t="s">
        <v>3545</v>
      </c>
      <c r="E2663" s="61" t="s">
        <v>2484</v>
      </c>
      <c r="F2663" s="60" t="s">
        <v>2485</v>
      </c>
      <c r="G2663" s="62" t="s">
        <v>10325</v>
      </c>
      <c r="H2663" s="63" t="s">
        <v>2763</v>
      </c>
      <c r="I2663" s="64" t="s">
        <v>2764</v>
      </c>
      <c r="J2663" s="63" t="s">
        <v>2765</v>
      </c>
      <c r="K2663" s="65" t="s">
        <v>324</v>
      </c>
      <c r="L2663" s="66">
        <v>2660</v>
      </c>
      <c r="M2663" s="32" t="s">
        <v>10356</v>
      </c>
      <c r="N2663" s="32" t="s">
        <v>2493</v>
      </c>
    </row>
    <row r="2664" spans="1:14" ht="18" customHeight="1" x14ac:dyDescent="0.25">
      <c r="A2664" s="53" t="s">
        <v>10357</v>
      </c>
      <c r="B2664" s="54" t="s">
        <v>10358</v>
      </c>
      <c r="C2664" s="54" t="s">
        <v>10358</v>
      </c>
      <c r="D2664" s="54" t="s">
        <v>3545</v>
      </c>
      <c r="E2664" s="55" t="s">
        <v>2484</v>
      </c>
      <c r="F2664" s="54" t="s">
        <v>2485</v>
      </c>
      <c r="G2664" s="67" t="s">
        <v>10325</v>
      </c>
      <c r="H2664" s="68" t="s">
        <v>2763</v>
      </c>
      <c r="I2664" s="69" t="s">
        <v>2764</v>
      </c>
      <c r="J2664" s="68" t="s">
        <v>2765</v>
      </c>
      <c r="K2664" s="57" t="s">
        <v>324</v>
      </c>
      <c r="L2664" s="58">
        <v>2661</v>
      </c>
      <c r="M2664" s="32" t="s">
        <v>10359</v>
      </c>
      <c r="N2664" s="32" t="s">
        <v>2493</v>
      </c>
    </row>
    <row r="2665" spans="1:14" ht="18" customHeight="1" x14ac:dyDescent="0.25">
      <c r="A2665" s="59" t="s">
        <v>10360</v>
      </c>
      <c r="B2665" s="60" t="s">
        <v>10361</v>
      </c>
      <c r="C2665" s="60" t="s">
        <v>10361</v>
      </c>
      <c r="D2665" s="60" t="s">
        <v>3545</v>
      </c>
      <c r="E2665" s="61" t="s">
        <v>2484</v>
      </c>
      <c r="F2665" s="60" t="s">
        <v>2485</v>
      </c>
      <c r="G2665" s="62" t="s">
        <v>10325</v>
      </c>
      <c r="H2665" s="63" t="s">
        <v>2763</v>
      </c>
      <c r="I2665" s="64" t="s">
        <v>2764</v>
      </c>
      <c r="J2665" s="63" t="s">
        <v>2765</v>
      </c>
      <c r="K2665" s="65" t="s">
        <v>324</v>
      </c>
      <c r="L2665" s="66">
        <v>2662</v>
      </c>
      <c r="M2665" s="32" t="s">
        <v>10362</v>
      </c>
      <c r="N2665" s="32" t="s">
        <v>2493</v>
      </c>
    </row>
    <row r="2666" spans="1:14" ht="18" customHeight="1" x14ac:dyDescent="0.25">
      <c r="A2666" s="53" t="s">
        <v>10363</v>
      </c>
      <c r="B2666" s="54" t="s">
        <v>10364</v>
      </c>
      <c r="C2666" s="54" t="s">
        <v>10364</v>
      </c>
      <c r="D2666" s="54" t="s">
        <v>3545</v>
      </c>
      <c r="E2666" s="55" t="s">
        <v>2484</v>
      </c>
      <c r="F2666" s="54" t="s">
        <v>2485</v>
      </c>
      <c r="G2666" s="67" t="s">
        <v>10325</v>
      </c>
      <c r="H2666" s="68" t="s">
        <v>2763</v>
      </c>
      <c r="I2666" s="69" t="s">
        <v>2764</v>
      </c>
      <c r="J2666" s="68" t="s">
        <v>2765</v>
      </c>
      <c r="K2666" s="57" t="s">
        <v>324</v>
      </c>
      <c r="L2666" s="58">
        <v>2663</v>
      </c>
      <c r="M2666" s="32" t="s">
        <v>10365</v>
      </c>
      <c r="N2666" s="32" t="s">
        <v>2493</v>
      </c>
    </row>
    <row r="2667" spans="1:14" ht="18" customHeight="1" x14ac:dyDescent="0.25">
      <c r="A2667" s="59" t="s">
        <v>10366</v>
      </c>
      <c r="B2667" s="60" t="s">
        <v>10367</v>
      </c>
      <c r="C2667" s="60" t="s">
        <v>10367</v>
      </c>
      <c r="D2667" s="60" t="s">
        <v>3545</v>
      </c>
      <c r="E2667" s="61" t="s">
        <v>2484</v>
      </c>
      <c r="F2667" s="60" t="s">
        <v>2485</v>
      </c>
      <c r="G2667" s="62" t="s">
        <v>10325</v>
      </c>
      <c r="H2667" s="63" t="s">
        <v>2763</v>
      </c>
      <c r="I2667" s="64" t="s">
        <v>2764</v>
      </c>
      <c r="J2667" s="63" t="s">
        <v>2765</v>
      </c>
      <c r="K2667" s="65" t="s">
        <v>324</v>
      </c>
      <c r="L2667" s="66">
        <v>2664</v>
      </c>
      <c r="M2667" s="32" t="s">
        <v>10368</v>
      </c>
      <c r="N2667" s="32" t="s">
        <v>2493</v>
      </c>
    </row>
    <row r="2668" spans="1:14" ht="18" customHeight="1" x14ac:dyDescent="0.25">
      <c r="A2668" s="53" t="s">
        <v>10369</v>
      </c>
      <c r="B2668" s="54" t="s">
        <v>10370</v>
      </c>
      <c r="C2668" s="54" t="s">
        <v>10370</v>
      </c>
      <c r="D2668" s="54" t="s">
        <v>3545</v>
      </c>
      <c r="E2668" s="55" t="s">
        <v>2484</v>
      </c>
      <c r="F2668" s="54" t="s">
        <v>2485</v>
      </c>
      <c r="G2668" s="67" t="s">
        <v>10325</v>
      </c>
      <c r="H2668" s="68" t="s">
        <v>2763</v>
      </c>
      <c r="I2668" s="69" t="s">
        <v>2764</v>
      </c>
      <c r="J2668" s="68" t="s">
        <v>2765</v>
      </c>
      <c r="K2668" s="57" t="s">
        <v>324</v>
      </c>
      <c r="L2668" s="58">
        <v>2665</v>
      </c>
      <c r="M2668" s="32" t="s">
        <v>10371</v>
      </c>
      <c r="N2668" s="32" t="s">
        <v>2493</v>
      </c>
    </row>
    <row r="2669" spans="1:14" ht="18" customHeight="1" x14ac:dyDescent="0.25">
      <c r="A2669" s="59" t="s">
        <v>10372</v>
      </c>
      <c r="B2669" s="60" t="s">
        <v>10373</v>
      </c>
      <c r="C2669" s="60" t="s">
        <v>10373</v>
      </c>
      <c r="D2669" s="60" t="s">
        <v>3545</v>
      </c>
      <c r="E2669" s="61" t="s">
        <v>2484</v>
      </c>
      <c r="F2669" s="60" t="s">
        <v>2485</v>
      </c>
      <c r="G2669" s="62" t="s">
        <v>10325</v>
      </c>
      <c r="H2669" s="63" t="s">
        <v>2763</v>
      </c>
      <c r="I2669" s="64" t="s">
        <v>2764</v>
      </c>
      <c r="J2669" s="63" t="s">
        <v>2765</v>
      </c>
      <c r="K2669" s="65" t="s">
        <v>324</v>
      </c>
      <c r="L2669" s="66">
        <v>2666</v>
      </c>
      <c r="M2669" s="32" t="s">
        <v>10374</v>
      </c>
      <c r="N2669" s="32" t="s">
        <v>2493</v>
      </c>
    </row>
    <row r="2670" spans="1:14" ht="18" customHeight="1" x14ac:dyDescent="0.25">
      <c r="A2670" s="53" t="s">
        <v>10375</v>
      </c>
      <c r="B2670" s="54" t="s">
        <v>10376</v>
      </c>
      <c r="C2670" s="54" t="s">
        <v>10376</v>
      </c>
      <c r="D2670" s="54" t="s">
        <v>3545</v>
      </c>
      <c r="E2670" s="55" t="s">
        <v>2484</v>
      </c>
      <c r="F2670" s="54" t="s">
        <v>2485</v>
      </c>
      <c r="G2670" s="67" t="s">
        <v>10325</v>
      </c>
      <c r="H2670" s="68" t="s">
        <v>2763</v>
      </c>
      <c r="I2670" s="69" t="s">
        <v>2764</v>
      </c>
      <c r="J2670" s="68" t="s">
        <v>2765</v>
      </c>
      <c r="K2670" s="57" t="s">
        <v>324</v>
      </c>
      <c r="L2670" s="58">
        <v>2667</v>
      </c>
      <c r="M2670" s="32" t="s">
        <v>10377</v>
      </c>
      <c r="N2670" s="32" t="s">
        <v>2493</v>
      </c>
    </row>
    <row r="2671" spans="1:14" ht="18" customHeight="1" x14ac:dyDescent="0.25">
      <c r="A2671" s="59" t="s">
        <v>10378</v>
      </c>
      <c r="B2671" s="60" t="s">
        <v>10379</v>
      </c>
      <c r="C2671" s="60" t="s">
        <v>10379</v>
      </c>
      <c r="D2671" s="60" t="s">
        <v>3545</v>
      </c>
      <c r="E2671" s="61" t="s">
        <v>2484</v>
      </c>
      <c r="F2671" s="60" t="s">
        <v>2485</v>
      </c>
      <c r="G2671" s="62" t="s">
        <v>10325</v>
      </c>
      <c r="H2671" s="63" t="s">
        <v>2763</v>
      </c>
      <c r="I2671" s="64" t="s">
        <v>2764</v>
      </c>
      <c r="J2671" s="63" t="s">
        <v>2765</v>
      </c>
      <c r="K2671" s="65" t="s">
        <v>324</v>
      </c>
      <c r="L2671" s="66">
        <v>2668</v>
      </c>
      <c r="M2671" s="32" t="s">
        <v>10380</v>
      </c>
      <c r="N2671" s="32" t="s">
        <v>2493</v>
      </c>
    </row>
    <row r="2672" spans="1:14" ht="18" customHeight="1" x14ac:dyDescent="0.25">
      <c r="A2672" s="53" t="s">
        <v>10381</v>
      </c>
      <c r="B2672" s="54" t="s">
        <v>10382</v>
      </c>
      <c r="C2672" s="54" t="s">
        <v>10382</v>
      </c>
      <c r="D2672" s="54" t="s">
        <v>3545</v>
      </c>
      <c r="E2672" s="55" t="s">
        <v>2484</v>
      </c>
      <c r="F2672" s="54" t="s">
        <v>2485</v>
      </c>
      <c r="G2672" s="67" t="s">
        <v>10325</v>
      </c>
      <c r="H2672" s="68" t="s">
        <v>2763</v>
      </c>
      <c r="I2672" s="69" t="s">
        <v>2764</v>
      </c>
      <c r="J2672" s="68" t="s">
        <v>2765</v>
      </c>
      <c r="K2672" s="57" t="s">
        <v>324</v>
      </c>
      <c r="L2672" s="58">
        <v>2669</v>
      </c>
      <c r="M2672" s="32" t="s">
        <v>10383</v>
      </c>
      <c r="N2672" s="32" t="s">
        <v>2493</v>
      </c>
    </row>
    <row r="2673" spans="1:14" ht="18" customHeight="1" x14ac:dyDescent="0.25">
      <c r="A2673" s="59" t="s">
        <v>10384</v>
      </c>
      <c r="B2673" s="60" t="s">
        <v>10385</v>
      </c>
      <c r="C2673" s="60" t="s">
        <v>10385</v>
      </c>
      <c r="D2673" s="60" t="s">
        <v>3545</v>
      </c>
      <c r="E2673" s="61" t="s">
        <v>2484</v>
      </c>
      <c r="F2673" s="60" t="s">
        <v>2485</v>
      </c>
      <c r="G2673" s="62" t="s">
        <v>10325</v>
      </c>
      <c r="H2673" s="63" t="s">
        <v>2763</v>
      </c>
      <c r="I2673" s="64" t="s">
        <v>2764</v>
      </c>
      <c r="J2673" s="63" t="s">
        <v>2765</v>
      </c>
      <c r="K2673" s="65" t="s">
        <v>324</v>
      </c>
      <c r="L2673" s="66">
        <v>2670</v>
      </c>
      <c r="M2673" s="32" t="s">
        <v>10386</v>
      </c>
      <c r="N2673" s="32" t="s">
        <v>2493</v>
      </c>
    </row>
    <row r="2674" spans="1:14" ht="18" customHeight="1" x14ac:dyDescent="0.25">
      <c r="A2674" s="53" t="s">
        <v>10387</v>
      </c>
      <c r="B2674" s="54" t="s">
        <v>10388</v>
      </c>
      <c r="C2674" s="54" t="s">
        <v>10388</v>
      </c>
      <c r="D2674" s="54" t="s">
        <v>3545</v>
      </c>
      <c r="E2674" s="55" t="s">
        <v>2484</v>
      </c>
      <c r="F2674" s="54" t="s">
        <v>2485</v>
      </c>
      <c r="G2674" s="67" t="s">
        <v>10325</v>
      </c>
      <c r="H2674" s="68" t="s">
        <v>2763</v>
      </c>
      <c r="I2674" s="69" t="s">
        <v>2764</v>
      </c>
      <c r="J2674" s="68" t="s">
        <v>2765</v>
      </c>
      <c r="K2674" s="57" t="s">
        <v>324</v>
      </c>
      <c r="L2674" s="58">
        <v>2671</v>
      </c>
      <c r="M2674" s="32" t="s">
        <v>10389</v>
      </c>
      <c r="N2674" s="32" t="s">
        <v>2493</v>
      </c>
    </row>
    <row r="2675" spans="1:14" ht="18" customHeight="1" x14ac:dyDescent="0.25">
      <c r="A2675" s="59" t="s">
        <v>10390</v>
      </c>
      <c r="B2675" s="60" t="s">
        <v>10391</v>
      </c>
      <c r="C2675" s="60" t="s">
        <v>10391</v>
      </c>
      <c r="D2675" s="60" t="s">
        <v>3545</v>
      </c>
      <c r="E2675" s="61" t="s">
        <v>2484</v>
      </c>
      <c r="F2675" s="60" t="s">
        <v>2485</v>
      </c>
      <c r="G2675" s="62" t="s">
        <v>10325</v>
      </c>
      <c r="H2675" s="63" t="s">
        <v>2763</v>
      </c>
      <c r="I2675" s="64" t="s">
        <v>2764</v>
      </c>
      <c r="J2675" s="63" t="s">
        <v>2765</v>
      </c>
      <c r="K2675" s="65" t="s">
        <v>324</v>
      </c>
      <c r="L2675" s="66">
        <v>2672</v>
      </c>
      <c r="M2675" s="32" t="s">
        <v>10392</v>
      </c>
      <c r="N2675" s="32" t="s">
        <v>2493</v>
      </c>
    </row>
    <row r="2676" spans="1:14" ht="18" customHeight="1" x14ac:dyDescent="0.25">
      <c r="A2676" s="53" t="s">
        <v>10393</v>
      </c>
      <c r="B2676" s="54" t="s">
        <v>10394</v>
      </c>
      <c r="C2676" s="54" t="s">
        <v>10394</v>
      </c>
      <c r="D2676" s="54" t="s">
        <v>3545</v>
      </c>
      <c r="E2676" s="55" t="s">
        <v>2484</v>
      </c>
      <c r="F2676" s="54" t="s">
        <v>2485</v>
      </c>
      <c r="G2676" s="67" t="s">
        <v>10325</v>
      </c>
      <c r="H2676" s="68" t="s">
        <v>2763</v>
      </c>
      <c r="I2676" s="69" t="s">
        <v>2764</v>
      </c>
      <c r="J2676" s="68" t="s">
        <v>2765</v>
      </c>
      <c r="K2676" s="57" t="s">
        <v>324</v>
      </c>
      <c r="L2676" s="58">
        <v>2673</v>
      </c>
      <c r="M2676" s="32" t="s">
        <v>10395</v>
      </c>
      <c r="N2676" s="32" t="s">
        <v>2493</v>
      </c>
    </row>
    <row r="2677" spans="1:14" ht="18" customHeight="1" x14ac:dyDescent="0.25">
      <c r="A2677" s="59" t="s">
        <v>10396</v>
      </c>
      <c r="B2677" s="60" t="s">
        <v>10397</v>
      </c>
      <c r="C2677" s="60" t="s">
        <v>10397</v>
      </c>
      <c r="D2677" s="60" t="s">
        <v>3545</v>
      </c>
      <c r="E2677" s="61" t="s">
        <v>2484</v>
      </c>
      <c r="F2677" s="60" t="s">
        <v>2485</v>
      </c>
      <c r="G2677" s="62" t="s">
        <v>10325</v>
      </c>
      <c r="H2677" s="63" t="s">
        <v>2763</v>
      </c>
      <c r="I2677" s="64" t="s">
        <v>2764</v>
      </c>
      <c r="J2677" s="63" t="s">
        <v>2765</v>
      </c>
      <c r="K2677" s="65" t="s">
        <v>324</v>
      </c>
      <c r="L2677" s="66">
        <v>2674</v>
      </c>
      <c r="M2677" s="32" t="s">
        <v>10398</v>
      </c>
      <c r="N2677" s="32" t="s">
        <v>2493</v>
      </c>
    </row>
    <row r="2678" spans="1:14" ht="18" customHeight="1" x14ac:dyDescent="0.25">
      <c r="A2678" s="53" t="s">
        <v>10399</v>
      </c>
      <c r="B2678" s="54" t="s">
        <v>10400</v>
      </c>
      <c r="C2678" s="54" t="s">
        <v>10400</v>
      </c>
      <c r="D2678" s="54" t="s">
        <v>3545</v>
      </c>
      <c r="E2678" s="55" t="s">
        <v>2484</v>
      </c>
      <c r="F2678" s="54" t="s">
        <v>2485</v>
      </c>
      <c r="G2678" s="67" t="s">
        <v>10325</v>
      </c>
      <c r="H2678" s="68" t="s">
        <v>2763</v>
      </c>
      <c r="I2678" s="69" t="s">
        <v>2764</v>
      </c>
      <c r="J2678" s="68" t="s">
        <v>2765</v>
      </c>
      <c r="K2678" s="57" t="s">
        <v>324</v>
      </c>
      <c r="L2678" s="58">
        <v>2675</v>
      </c>
      <c r="M2678" s="32" t="s">
        <v>10401</v>
      </c>
      <c r="N2678" s="32" t="s">
        <v>2493</v>
      </c>
    </row>
    <row r="2679" spans="1:14" ht="18" customHeight="1" x14ac:dyDescent="0.25">
      <c r="A2679" s="59" t="s">
        <v>10402</v>
      </c>
      <c r="B2679" s="60" t="s">
        <v>10403</v>
      </c>
      <c r="C2679" s="60" t="s">
        <v>10403</v>
      </c>
      <c r="D2679" s="60" t="s">
        <v>3545</v>
      </c>
      <c r="E2679" s="61" t="s">
        <v>2484</v>
      </c>
      <c r="F2679" s="60" t="s">
        <v>2485</v>
      </c>
      <c r="G2679" s="62" t="s">
        <v>10325</v>
      </c>
      <c r="H2679" s="63" t="s">
        <v>2763</v>
      </c>
      <c r="I2679" s="64" t="s">
        <v>2764</v>
      </c>
      <c r="J2679" s="63" t="s">
        <v>2765</v>
      </c>
      <c r="K2679" s="65" t="s">
        <v>324</v>
      </c>
      <c r="L2679" s="66">
        <v>2676</v>
      </c>
      <c r="M2679" s="32" t="s">
        <v>10404</v>
      </c>
      <c r="N2679" s="32" t="s">
        <v>2493</v>
      </c>
    </row>
    <row r="2680" spans="1:14" ht="18" customHeight="1" x14ac:dyDescent="0.25">
      <c r="A2680" s="53" t="s">
        <v>10405</v>
      </c>
      <c r="B2680" s="54" t="s">
        <v>10406</v>
      </c>
      <c r="C2680" s="54" t="s">
        <v>10406</v>
      </c>
      <c r="D2680" s="54" t="s">
        <v>3545</v>
      </c>
      <c r="E2680" s="55" t="s">
        <v>2484</v>
      </c>
      <c r="F2680" s="54" t="s">
        <v>2485</v>
      </c>
      <c r="G2680" s="67" t="s">
        <v>10325</v>
      </c>
      <c r="H2680" s="68" t="s">
        <v>2763</v>
      </c>
      <c r="I2680" s="69" t="s">
        <v>2764</v>
      </c>
      <c r="J2680" s="68" t="s">
        <v>2765</v>
      </c>
      <c r="K2680" s="57" t="s">
        <v>324</v>
      </c>
      <c r="L2680" s="58">
        <v>2677</v>
      </c>
      <c r="M2680" s="32" t="s">
        <v>10407</v>
      </c>
      <c r="N2680" s="32" t="s">
        <v>2493</v>
      </c>
    </row>
    <row r="2681" spans="1:14" ht="18" customHeight="1" x14ac:dyDescent="0.25">
      <c r="A2681" s="59" t="s">
        <v>10408</v>
      </c>
      <c r="B2681" s="60" t="s">
        <v>10409</v>
      </c>
      <c r="C2681" s="60" t="s">
        <v>10409</v>
      </c>
      <c r="D2681" s="60" t="s">
        <v>3545</v>
      </c>
      <c r="E2681" s="61" t="s">
        <v>2484</v>
      </c>
      <c r="F2681" s="60" t="s">
        <v>2485</v>
      </c>
      <c r="G2681" s="62" t="s">
        <v>10325</v>
      </c>
      <c r="H2681" s="63" t="s">
        <v>2763</v>
      </c>
      <c r="I2681" s="64" t="s">
        <v>2764</v>
      </c>
      <c r="J2681" s="63" t="s">
        <v>2765</v>
      </c>
      <c r="K2681" s="65" t="s">
        <v>324</v>
      </c>
      <c r="L2681" s="66">
        <v>2678</v>
      </c>
      <c r="M2681" s="32" t="s">
        <v>10410</v>
      </c>
      <c r="N2681" s="32" t="s">
        <v>2493</v>
      </c>
    </row>
    <row r="2682" spans="1:14" ht="18" customHeight="1" x14ac:dyDescent="0.25">
      <c r="A2682" s="53" t="s">
        <v>10411</v>
      </c>
      <c r="B2682" s="54" t="s">
        <v>10412</v>
      </c>
      <c r="C2682" s="54" t="s">
        <v>10412</v>
      </c>
      <c r="D2682" s="54" t="s">
        <v>3545</v>
      </c>
      <c r="E2682" s="55" t="s">
        <v>2484</v>
      </c>
      <c r="F2682" s="54" t="s">
        <v>2485</v>
      </c>
      <c r="G2682" s="67" t="s">
        <v>10325</v>
      </c>
      <c r="H2682" s="68" t="s">
        <v>2763</v>
      </c>
      <c r="I2682" s="69" t="s">
        <v>2764</v>
      </c>
      <c r="J2682" s="68" t="s">
        <v>2765</v>
      </c>
      <c r="K2682" s="57" t="s">
        <v>324</v>
      </c>
      <c r="L2682" s="58">
        <v>2679</v>
      </c>
      <c r="M2682" s="32" t="s">
        <v>10413</v>
      </c>
      <c r="N2682" s="32" t="s">
        <v>2493</v>
      </c>
    </row>
    <row r="2683" spans="1:14" ht="18" customHeight="1" x14ac:dyDescent="0.25">
      <c r="A2683" s="73" t="s">
        <v>2484</v>
      </c>
      <c r="B2683" s="60" t="s">
        <v>2485</v>
      </c>
      <c r="C2683" s="61"/>
      <c r="D2683" s="61"/>
      <c r="E2683" s="61" t="s">
        <v>2484</v>
      </c>
      <c r="F2683" s="60" t="s">
        <v>2485</v>
      </c>
      <c r="G2683" s="62"/>
      <c r="H2683" s="63"/>
      <c r="I2683" s="64"/>
      <c r="J2683" s="63"/>
      <c r="K2683" s="65" t="s">
        <v>2740</v>
      </c>
      <c r="L2683" s="66">
        <v>2680</v>
      </c>
      <c r="M2683" s="32" t="s">
        <v>2493</v>
      </c>
      <c r="N2683" s="32" t="s">
        <v>2493</v>
      </c>
    </row>
    <row r="2684" spans="1:14" ht="18" customHeight="1" x14ac:dyDescent="0.25">
      <c r="A2684" s="53" t="s">
        <v>10414</v>
      </c>
      <c r="B2684" s="54" t="s">
        <v>10415</v>
      </c>
      <c r="C2684" s="54" t="s">
        <v>10415</v>
      </c>
      <c r="D2684" s="54" t="s">
        <v>3545</v>
      </c>
      <c r="E2684" s="55" t="s">
        <v>2489</v>
      </c>
      <c r="F2684" s="54" t="s">
        <v>2490</v>
      </c>
      <c r="G2684" s="67" t="s">
        <v>2762</v>
      </c>
      <c r="H2684" s="68" t="s">
        <v>2763</v>
      </c>
      <c r="I2684" s="69" t="s">
        <v>2764</v>
      </c>
      <c r="J2684" s="68" t="s">
        <v>2765</v>
      </c>
      <c r="K2684" s="57" t="s">
        <v>324</v>
      </c>
      <c r="L2684" s="58">
        <v>2681</v>
      </c>
      <c r="M2684" s="32" t="s">
        <v>10416</v>
      </c>
      <c r="N2684" s="32" t="s">
        <v>2498</v>
      </c>
    </row>
    <row r="2685" spans="1:14" ht="18" customHeight="1" x14ac:dyDescent="0.25">
      <c r="A2685" s="59" t="s">
        <v>10417</v>
      </c>
      <c r="B2685" s="60" t="s">
        <v>10418</v>
      </c>
      <c r="C2685" s="60" t="s">
        <v>10418</v>
      </c>
      <c r="D2685" s="60" t="s">
        <v>3545</v>
      </c>
      <c r="E2685" s="61" t="s">
        <v>2489</v>
      </c>
      <c r="F2685" s="60" t="s">
        <v>2490</v>
      </c>
      <c r="G2685" s="62" t="s">
        <v>2762</v>
      </c>
      <c r="H2685" s="63" t="s">
        <v>2763</v>
      </c>
      <c r="I2685" s="64" t="s">
        <v>2764</v>
      </c>
      <c r="J2685" s="63" t="s">
        <v>2765</v>
      </c>
      <c r="K2685" s="65" t="s">
        <v>324</v>
      </c>
      <c r="L2685" s="66">
        <v>2682</v>
      </c>
      <c r="M2685" s="32" t="s">
        <v>10419</v>
      </c>
      <c r="N2685" s="32" t="s">
        <v>2498</v>
      </c>
    </row>
    <row r="2686" spans="1:14" ht="18" customHeight="1" x14ac:dyDescent="0.25">
      <c r="A2686" s="53" t="s">
        <v>10420</v>
      </c>
      <c r="B2686" s="54" t="s">
        <v>10421</v>
      </c>
      <c r="C2686" s="54" t="s">
        <v>10421</v>
      </c>
      <c r="D2686" s="54" t="s">
        <v>3545</v>
      </c>
      <c r="E2686" s="55" t="s">
        <v>2489</v>
      </c>
      <c r="F2686" s="54" t="s">
        <v>2490</v>
      </c>
      <c r="G2686" s="67" t="s">
        <v>2762</v>
      </c>
      <c r="H2686" s="68" t="s">
        <v>2763</v>
      </c>
      <c r="I2686" s="69" t="s">
        <v>2764</v>
      </c>
      <c r="J2686" s="68" t="s">
        <v>2765</v>
      </c>
      <c r="K2686" s="57" t="s">
        <v>324</v>
      </c>
      <c r="L2686" s="58">
        <v>2683</v>
      </c>
      <c r="M2686" s="32" t="s">
        <v>10422</v>
      </c>
      <c r="N2686" s="32" t="s">
        <v>2498</v>
      </c>
    </row>
    <row r="2687" spans="1:14" ht="18" customHeight="1" x14ac:dyDescent="0.25">
      <c r="A2687" s="59" t="s">
        <v>10423</v>
      </c>
      <c r="B2687" s="60" t="s">
        <v>10424</v>
      </c>
      <c r="C2687" s="60" t="s">
        <v>10424</v>
      </c>
      <c r="D2687" s="60" t="s">
        <v>3545</v>
      </c>
      <c r="E2687" s="61" t="s">
        <v>2489</v>
      </c>
      <c r="F2687" s="60" t="s">
        <v>2490</v>
      </c>
      <c r="G2687" s="62" t="s">
        <v>2762</v>
      </c>
      <c r="H2687" s="63" t="s">
        <v>2763</v>
      </c>
      <c r="I2687" s="64" t="s">
        <v>2764</v>
      </c>
      <c r="J2687" s="63" t="s">
        <v>2765</v>
      </c>
      <c r="K2687" s="65" t="s">
        <v>324</v>
      </c>
      <c r="L2687" s="66">
        <v>2684</v>
      </c>
      <c r="M2687" s="32" t="s">
        <v>10425</v>
      </c>
      <c r="N2687" s="32" t="s">
        <v>2498</v>
      </c>
    </row>
    <row r="2688" spans="1:14" ht="18" customHeight="1" x14ac:dyDescent="0.25">
      <c r="A2688" s="53" t="s">
        <v>10426</v>
      </c>
      <c r="B2688" s="54" t="s">
        <v>10427</v>
      </c>
      <c r="C2688" s="54" t="s">
        <v>10427</v>
      </c>
      <c r="D2688" s="54" t="s">
        <v>3545</v>
      </c>
      <c r="E2688" s="55" t="s">
        <v>2489</v>
      </c>
      <c r="F2688" s="54" t="s">
        <v>2490</v>
      </c>
      <c r="G2688" s="67" t="s">
        <v>2762</v>
      </c>
      <c r="H2688" s="68" t="s">
        <v>2763</v>
      </c>
      <c r="I2688" s="69" t="s">
        <v>2764</v>
      </c>
      <c r="J2688" s="68" t="s">
        <v>2765</v>
      </c>
      <c r="K2688" s="57" t="s">
        <v>324</v>
      </c>
      <c r="L2688" s="58">
        <v>2685</v>
      </c>
      <c r="M2688" s="32" t="s">
        <v>10428</v>
      </c>
      <c r="N2688" s="32" t="s">
        <v>2498</v>
      </c>
    </row>
    <row r="2689" spans="1:14" ht="18" customHeight="1" x14ac:dyDescent="0.25">
      <c r="A2689" s="59" t="s">
        <v>10429</v>
      </c>
      <c r="B2689" s="60" t="s">
        <v>10430</v>
      </c>
      <c r="C2689" s="60" t="s">
        <v>10430</v>
      </c>
      <c r="D2689" s="60" t="s">
        <v>3545</v>
      </c>
      <c r="E2689" s="61" t="s">
        <v>2489</v>
      </c>
      <c r="F2689" s="60" t="s">
        <v>2490</v>
      </c>
      <c r="G2689" s="62" t="s">
        <v>2762</v>
      </c>
      <c r="H2689" s="63" t="s">
        <v>2763</v>
      </c>
      <c r="I2689" s="64" t="s">
        <v>2764</v>
      </c>
      <c r="J2689" s="63" t="s">
        <v>2765</v>
      </c>
      <c r="K2689" s="65" t="s">
        <v>324</v>
      </c>
      <c r="L2689" s="66">
        <v>2686</v>
      </c>
      <c r="M2689" s="32" t="s">
        <v>10431</v>
      </c>
      <c r="N2689" s="32" t="s">
        <v>2498</v>
      </c>
    </row>
    <row r="2690" spans="1:14" ht="18" customHeight="1" x14ac:dyDescent="0.25">
      <c r="A2690" s="53" t="s">
        <v>10432</v>
      </c>
      <c r="B2690" s="54" t="s">
        <v>10433</v>
      </c>
      <c r="C2690" s="54" t="s">
        <v>10433</v>
      </c>
      <c r="D2690" s="54" t="s">
        <v>3545</v>
      </c>
      <c r="E2690" s="55" t="s">
        <v>2489</v>
      </c>
      <c r="F2690" s="54" t="s">
        <v>2490</v>
      </c>
      <c r="G2690" s="67" t="s">
        <v>2762</v>
      </c>
      <c r="H2690" s="68" t="s">
        <v>2763</v>
      </c>
      <c r="I2690" s="69" t="s">
        <v>2764</v>
      </c>
      <c r="J2690" s="68" t="s">
        <v>2765</v>
      </c>
      <c r="K2690" s="57" t="s">
        <v>324</v>
      </c>
      <c r="L2690" s="58">
        <v>2687</v>
      </c>
      <c r="M2690" s="32" t="s">
        <v>10434</v>
      </c>
      <c r="N2690" s="32" t="s">
        <v>2498</v>
      </c>
    </row>
    <row r="2691" spans="1:14" ht="18" customHeight="1" x14ac:dyDescent="0.25">
      <c r="A2691" s="59" t="s">
        <v>10435</v>
      </c>
      <c r="B2691" s="60" t="s">
        <v>10436</v>
      </c>
      <c r="C2691" s="60" t="s">
        <v>10436</v>
      </c>
      <c r="D2691" s="60" t="s">
        <v>3545</v>
      </c>
      <c r="E2691" s="61" t="s">
        <v>2489</v>
      </c>
      <c r="F2691" s="60" t="s">
        <v>2490</v>
      </c>
      <c r="G2691" s="62" t="s">
        <v>2762</v>
      </c>
      <c r="H2691" s="63" t="s">
        <v>2763</v>
      </c>
      <c r="I2691" s="64" t="s">
        <v>2764</v>
      </c>
      <c r="J2691" s="63" t="s">
        <v>2765</v>
      </c>
      <c r="K2691" s="65" t="s">
        <v>324</v>
      </c>
      <c r="L2691" s="66">
        <v>2688</v>
      </c>
      <c r="M2691" s="32" t="s">
        <v>10437</v>
      </c>
      <c r="N2691" s="32" t="s">
        <v>2498</v>
      </c>
    </row>
    <row r="2692" spans="1:14" ht="18" customHeight="1" x14ac:dyDescent="0.25">
      <c r="A2692" s="53" t="s">
        <v>10438</v>
      </c>
      <c r="B2692" s="54" t="s">
        <v>10439</v>
      </c>
      <c r="C2692" s="54" t="s">
        <v>10439</v>
      </c>
      <c r="D2692" s="54" t="s">
        <v>3545</v>
      </c>
      <c r="E2692" s="55" t="s">
        <v>2489</v>
      </c>
      <c r="F2692" s="54" t="s">
        <v>2490</v>
      </c>
      <c r="G2692" s="67" t="s">
        <v>2762</v>
      </c>
      <c r="H2692" s="68" t="s">
        <v>2763</v>
      </c>
      <c r="I2692" s="69" t="s">
        <v>2764</v>
      </c>
      <c r="J2692" s="68" t="s">
        <v>2765</v>
      </c>
      <c r="K2692" s="57" t="s">
        <v>324</v>
      </c>
      <c r="L2692" s="58">
        <v>2689</v>
      </c>
      <c r="M2692" s="32" t="s">
        <v>10440</v>
      </c>
      <c r="N2692" s="32" t="s">
        <v>2498</v>
      </c>
    </row>
    <row r="2693" spans="1:14" ht="18" customHeight="1" x14ac:dyDescent="0.25">
      <c r="A2693" s="59" t="s">
        <v>10441</v>
      </c>
      <c r="B2693" s="60" t="s">
        <v>10442</v>
      </c>
      <c r="C2693" s="60" t="s">
        <v>10442</v>
      </c>
      <c r="D2693" s="60" t="s">
        <v>3545</v>
      </c>
      <c r="E2693" s="61" t="s">
        <v>2489</v>
      </c>
      <c r="F2693" s="60" t="s">
        <v>2490</v>
      </c>
      <c r="G2693" s="62" t="s">
        <v>2762</v>
      </c>
      <c r="H2693" s="63" t="s">
        <v>2763</v>
      </c>
      <c r="I2693" s="64" t="s">
        <v>2764</v>
      </c>
      <c r="J2693" s="63" t="s">
        <v>2765</v>
      </c>
      <c r="K2693" s="65" t="s">
        <v>324</v>
      </c>
      <c r="L2693" s="66">
        <v>2690</v>
      </c>
      <c r="M2693" s="32" t="s">
        <v>10443</v>
      </c>
      <c r="N2693" s="32" t="s">
        <v>2498</v>
      </c>
    </row>
    <row r="2694" spans="1:14" ht="18" customHeight="1" x14ac:dyDescent="0.25">
      <c r="A2694" s="53" t="s">
        <v>10444</v>
      </c>
      <c r="B2694" s="54" t="s">
        <v>10445</v>
      </c>
      <c r="C2694" s="54" t="s">
        <v>10445</v>
      </c>
      <c r="D2694" s="54" t="s">
        <v>3545</v>
      </c>
      <c r="E2694" s="55" t="s">
        <v>2489</v>
      </c>
      <c r="F2694" s="54" t="s">
        <v>2490</v>
      </c>
      <c r="G2694" s="67" t="s">
        <v>2762</v>
      </c>
      <c r="H2694" s="68" t="s">
        <v>2763</v>
      </c>
      <c r="I2694" s="69" t="s">
        <v>2764</v>
      </c>
      <c r="J2694" s="68" t="s">
        <v>2765</v>
      </c>
      <c r="K2694" s="57" t="s">
        <v>324</v>
      </c>
      <c r="L2694" s="58">
        <v>2691</v>
      </c>
      <c r="M2694" s="32" t="s">
        <v>10446</v>
      </c>
      <c r="N2694" s="32" t="s">
        <v>2498</v>
      </c>
    </row>
    <row r="2695" spans="1:14" ht="18" customHeight="1" x14ac:dyDescent="0.25">
      <c r="A2695" s="59" t="s">
        <v>10447</v>
      </c>
      <c r="B2695" s="60" t="s">
        <v>10448</v>
      </c>
      <c r="C2695" s="60" t="s">
        <v>10448</v>
      </c>
      <c r="D2695" s="60" t="s">
        <v>3545</v>
      </c>
      <c r="E2695" s="61" t="s">
        <v>2489</v>
      </c>
      <c r="F2695" s="60" t="s">
        <v>2490</v>
      </c>
      <c r="G2695" s="62" t="s">
        <v>2762</v>
      </c>
      <c r="H2695" s="63" t="s">
        <v>2763</v>
      </c>
      <c r="I2695" s="64" t="s">
        <v>2764</v>
      </c>
      <c r="J2695" s="63" t="s">
        <v>2765</v>
      </c>
      <c r="K2695" s="65" t="s">
        <v>324</v>
      </c>
      <c r="L2695" s="66">
        <v>2692</v>
      </c>
      <c r="M2695" s="32" t="s">
        <v>10449</v>
      </c>
      <c r="N2695" s="32" t="s">
        <v>2498</v>
      </c>
    </row>
    <row r="2696" spans="1:14" ht="18" customHeight="1" x14ac:dyDescent="0.25">
      <c r="A2696" s="53" t="s">
        <v>10450</v>
      </c>
      <c r="B2696" s="54" t="s">
        <v>10451</v>
      </c>
      <c r="C2696" s="54" t="s">
        <v>10451</v>
      </c>
      <c r="D2696" s="54" t="s">
        <v>3545</v>
      </c>
      <c r="E2696" s="55" t="s">
        <v>2489</v>
      </c>
      <c r="F2696" s="54" t="s">
        <v>2490</v>
      </c>
      <c r="G2696" s="67" t="s">
        <v>2762</v>
      </c>
      <c r="H2696" s="68" t="s">
        <v>2763</v>
      </c>
      <c r="I2696" s="69" t="s">
        <v>2764</v>
      </c>
      <c r="J2696" s="68" t="s">
        <v>2765</v>
      </c>
      <c r="K2696" s="57" t="s">
        <v>324</v>
      </c>
      <c r="L2696" s="58">
        <v>2693</v>
      </c>
      <c r="M2696" s="32" t="s">
        <v>10452</v>
      </c>
      <c r="N2696" s="32" t="s">
        <v>2498</v>
      </c>
    </row>
    <row r="2697" spans="1:14" ht="18" customHeight="1" x14ac:dyDescent="0.25">
      <c r="A2697" s="59" t="s">
        <v>10453</v>
      </c>
      <c r="B2697" s="60" t="s">
        <v>10454</v>
      </c>
      <c r="C2697" s="60" t="s">
        <v>10454</v>
      </c>
      <c r="D2697" s="60" t="s">
        <v>3545</v>
      </c>
      <c r="E2697" s="61" t="s">
        <v>2489</v>
      </c>
      <c r="F2697" s="60" t="s">
        <v>2490</v>
      </c>
      <c r="G2697" s="62" t="s">
        <v>2762</v>
      </c>
      <c r="H2697" s="63" t="s">
        <v>2763</v>
      </c>
      <c r="I2697" s="64" t="s">
        <v>2764</v>
      </c>
      <c r="J2697" s="63" t="s">
        <v>2765</v>
      </c>
      <c r="K2697" s="65" t="s">
        <v>324</v>
      </c>
      <c r="L2697" s="66">
        <v>2694</v>
      </c>
      <c r="M2697" s="32" t="s">
        <v>10455</v>
      </c>
      <c r="N2697" s="32" t="s">
        <v>2498</v>
      </c>
    </row>
    <row r="2698" spans="1:14" ht="18" customHeight="1" x14ac:dyDescent="0.25">
      <c r="A2698" s="53" t="s">
        <v>10456</v>
      </c>
      <c r="B2698" s="54" t="s">
        <v>10457</v>
      </c>
      <c r="C2698" s="54" t="s">
        <v>10457</v>
      </c>
      <c r="D2698" s="54" t="s">
        <v>3545</v>
      </c>
      <c r="E2698" s="55" t="s">
        <v>2489</v>
      </c>
      <c r="F2698" s="54" t="s">
        <v>2490</v>
      </c>
      <c r="G2698" s="67" t="s">
        <v>2762</v>
      </c>
      <c r="H2698" s="68" t="s">
        <v>2763</v>
      </c>
      <c r="I2698" s="69" t="s">
        <v>2764</v>
      </c>
      <c r="J2698" s="68" t="s">
        <v>2765</v>
      </c>
      <c r="K2698" s="57" t="s">
        <v>324</v>
      </c>
      <c r="L2698" s="58">
        <v>2695</v>
      </c>
      <c r="M2698" s="32" t="s">
        <v>10458</v>
      </c>
      <c r="N2698" s="32" t="s">
        <v>2498</v>
      </c>
    </row>
    <row r="2699" spans="1:14" ht="18" customHeight="1" x14ac:dyDescent="0.25">
      <c r="A2699" s="59" t="s">
        <v>10459</v>
      </c>
      <c r="B2699" s="60" t="s">
        <v>10460</v>
      </c>
      <c r="C2699" s="60" t="s">
        <v>10460</v>
      </c>
      <c r="D2699" s="60" t="s">
        <v>3545</v>
      </c>
      <c r="E2699" s="61" t="s">
        <v>2489</v>
      </c>
      <c r="F2699" s="60" t="s">
        <v>2490</v>
      </c>
      <c r="G2699" s="62" t="s">
        <v>2762</v>
      </c>
      <c r="H2699" s="63" t="s">
        <v>2763</v>
      </c>
      <c r="I2699" s="64" t="s">
        <v>2764</v>
      </c>
      <c r="J2699" s="63" t="s">
        <v>2765</v>
      </c>
      <c r="K2699" s="65" t="s">
        <v>324</v>
      </c>
      <c r="L2699" s="66">
        <v>2696</v>
      </c>
      <c r="M2699" s="32" t="s">
        <v>10461</v>
      </c>
      <c r="N2699" s="32" t="s">
        <v>2498</v>
      </c>
    </row>
    <row r="2700" spans="1:14" ht="18" customHeight="1" x14ac:dyDescent="0.25">
      <c r="A2700" s="53" t="s">
        <v>10462</v>
      </c>
      <c r="B2700" s="54" t="s">
        <v>10463</v>
      </c>
      <c r="C2700" s="54" t="s">
        <v>10463</v>
      </c>
      <c r="D2700" s="54" t="s">
        <v>3545</v>
      </c>
      <c r="E2700" s="55" t="s">
        <v>2489</v>
      </c>
      <c r="F2700" s="54" t="s">
        <v>2490</v>
      </c>
      <c r="G2700" s="67" t="s">
        <v>2762</v>
      </c>
      <c r="H2700" s="68" t="s">
        <v>2763</v>
      </c>
      <c r="I2700" s="69" t="s">
        <v>2764</v>
      </c>
      <c r="J2700" s="68" t="s">
        <v>2765</v>
      </c>
      <c r="K2700" s="57" t="s">
        <v>324</v>
      </c>
      <c r="L2700" s="58">
        <v>2697</v>
      </c>
      <c r="M2700" s="32" t="s">
        <v>10464</v>
      </c>
      <c r="N2700" s="32" t="s">
        <v>2498</v>
      </c>
    </row>
    <row r="2701" spans="1:14" ht="18" customHeight="1" x14ac:dyDescent="0.25">
      <c r="A2701" s="59" t="s">
        <v>10465</v>
      </c>
      <c r="B2701" s="60" t="s">
        <v>10466</v>
      </c>
      <c r="C2701" s="60" t="s">
        <v>10466</v>
      </c>
      <c r="D2701" s="60" t="s">
        <v>3545</v>
      </c>
      <c r="E2701" s="61" t="s">
        <v>2489</v>
      </c>
      <c r="F2701" s="60" t="s">
        <v>2490</v>
      </c>
      <c r="G2701" s="62" t="s">
        <v>2762</v>
      </c>
      <c r="H2701" s="63" t="s">
        <v>2763</v>
      </c>
      <c r="I2701" s="64" t="s">
        <v>2764</v>
      </c>
      <c r="J2701" s="63" t="s">
        <v>2765</v>
      </c>
      <c r="K2701" s="65" t="s">
        <v>324</v>
      </c>
      <c r="L2701" s="66">
        <v>2698</v>
      </c>
      <c r="M2701" s="32" t="s">
        <v>10467</v>
      </c>
      <c r="N2701" s="32" t="s">
        <v>2498</v>
      </c>
    </row>
    <row r="2702" spans="1:14" ht="18" customHeight="1" x14ac:dyDescent="0.25">
      <c r="A2702" s="53" t="s">
        <v>10468</v>
      </c>
      <c r="B2702" s="54" t="s">
        <v>10469</v>
      </c>
      <c r="C2702" s="54" t="s">
        <v>10469</v>
      </c>
      <c r="D2702" s="54" t="s">
        <v>3545</v>
      </c>
      <c r="E2702" s="55" t="s">
        <v>2489</v>
      </c>
      <c r="F2702" s="54" t="s">
        <v>2490</v>
      </c>
      <c r="G2702" s="67" t="s">
        <v>2762</v>
      </c>
      <c r="H2702" s="68" t="s">
        <v>2763</v>
      </c>
      <c r="I2702" s="69" t="s">
        <v>2764</v>
      </c>
      <c r="J2702" s="68" t="s">
        <v>2765</v>
      </c>
      <c r="K2702" s="57" t="s">
        <v>324</v>
      </c>
      <c r="L2702" s="58">
        <v>2699</v>
      </c>
      <c r="M2702" s="32" t="s">
        <v>10470</v>
      </c>
      <c r="N2702" s="32" t="s">
        <v>2498</v>
      </c>
    </row>
    <row r="2703" spans="1:14" ht="18" customHeight="1" x14ac:dyDescent="0.25">
      <c r="A2703" s="59" t="s">
        <v>10471</v>
      </c>
      <c r="B2703" s="60" t="s">
        <v>10472</v>
      </c>
      <c r="C2703" s="60" t="s">
        <v>10472</v>
      </c>
      <c r="D2703" s="60" t="s">
        <v>3545</v>
      </c>
      <c r="E2703" s="61" t="s">
        <v>2489</v>
      </c>
      <c r="F2703" s="60" t="s">
        <v>2490</v>
      </c>
      <c r="G2703" s="62" t="s">
        <v>2762</v>
      </c>
      <c r="H2703" s="63" t="s">
        <v>2763</v>
      </c>
      <c r="I2703" s="64" t="s">
        <v>2764</v>
      </c>
      <c r="J2703" s="63" t="s">
        <v>2765</v>
      </c>
      <c r="K2703" s="65" t="s">
        <v>324</v>
      </c>
      <c r="L2703" s="66">
        <v>2700</v>
      </c>
      <c r="M2703" s="32" t="s">
        <v>10473</v>
      </c>
      <c r="N2703" s="32" t="s">
        <v>2498</v>
      </c>
    </row>
    <row r="2704" spans="1:14" ht="18" customHeight="1" x14ac:dyDescent="0.25">
      <c r="A2704" s="53" t="s">
        <v>10474</v>
      </c>
      <c r="B2704" s="54" t="s">
        <v>10475</v>
      </c>
      <c r="C2704" s="54" t="s">
        <v>10475</v>
      </c>
      <c r="D2704" s="54" t="s">
        <v>3545</v>
      </c>
      <c r="E2704" s="55" t="s">
        <v>2489</v>
      </c>
      <c r="F2704" s="54" t="s">
        <v>2490</v>
      </c>
      <c r="G2704" s="67" t="s">
        <v>2762</v>
      </c>
      <c r="H2704" s="68" t="s">
        <v>2763</v>
      </c>
      <c r="I2704" s="69" t="s">
        <v>2764</v>
      </c>
      <c r="J2704" s="68" t="s">
        <v>2765</v>
      </c>
      <c r="K2704" s="57" t="s">
        <v>324</v>
      </c>
      <c r="L2704" s="58">
        <v>2701</v>
      </c>
      <c r="M2704" s="32" t="s">
        <v>10476</v>
      </c>
      <c r="N2704" s="32" t="s">
        <v>2498</v>
      </c>
    </row>
    <row r="2705" spans="1:14" ht="18" customHeight="1" x14ac:dyDescent="0.25">
      <c r="A2705" s="59" t="s">
        <v>10477</v>
      </c>
      <c r="B2705" s="60" t="s">
        <v>10478</v>
      </c>
      <c r="C2705" s="60" t="s">
        <v>10478</v>
      </c>
      <c r="D2705" s="60" t="s">
        <v>3545</v>
      </c>
      <c r="E2705" s="61" t="s">
        <v>2489</v>
      </c>
      <c r="F2705" s="60" t="s">
        <v>2490</v>
      </c>
      <c r="G2705" s="62" t="s">
        <v>2762</v>
      </c>
      <c r="H2705" s="63" t="s">
        <v>2763</v>
      </c>
      <c r="I2705" s="64" t="s">
        <v>2764</v>
      </c>
      <c r="J2705" s="63" t="s">
        <v>2765</v>
      </c>
      <c r="K2705" s="65" t="s">
        <v>324</v>
      </c>
      <c r="L2705" s="66">
        <v>2702</v>
      </c>
      <c r="M2705" s="32" t="s">
        <v>10479</v>
      </c>
      <c r="N2705" s="32" t="s">
        <v>2498</v>
      </c>
    </row>
    <row r="2706" spans="1:14" ht="18" customHeight="1" x14ac:dyDescent="0.25">
      <c r="A2706" s="53" t="s">
        <v>10480</v>
      </c>
      <c r="B2706" s="54" t="s">
        <v>10481</v>
      </c>
      <c r="C2706" s="54" t="s">
        <v>10481</v>
      </c>
      <c r="D2706" s="54" t="s">
        <v>3545</v>
      </c>
      <c r="E2706" s="55" t="s">
        <v>2489</v>
      </c>
      <c r="F2706" s="54" t="s">
        <v>2490</v>
      </c>
      <c r="G2706" s="67" t="s">
        <v>2762</v>
      </c>
      <c r="H2706" s="68" t="s">
        <v>2763</v>
      </c>
      <c r="I2706" s="69" t="s">
        <v>2764</v>
      </c>
      <c r="J2706" s="68" t="s">
        <v>2765</v>
      </c>
      <c r="K2706" s="57" t="s">
        <v>324</v>
      </c>
      <c r="L2706" s="58">
        <v>2703</v>
      </c>
      <c r="M2706" s="32" t="s">
        <v>10482</v>
      </c>
      <c r="N2706" s="32" t="s">
        <v>2498</v>
      </c>
    </row>
    <row r="2707" spans="1:14" ht="18" customHeight="1" x14ac:dyDescent="0.25">
      <c r="A2707" s="59" t="s">
        <v>10483</v>
      </c>
      <c r="B2707" s="60" t="s">
        <v>10484</v>
      </c>
      <c r="C2707" s="60" t="s">
        <v>10484</v>
      </c>
      <c r="D2707" s="60" t="s">
        <v>3545</v>
      </c>
      <c r="E2707" s="61" t="s">
        <v>2489</v>
      </c>
      <c r="F2707" s="60" t="s">
        <v>2490</v>
      </c>
      <c r="G2707" s="62" t="s">
        <v>2762</v>
      </c>
      <c r="H2707" s="63" t="s">
        <v>2763</v>
      </c>
      <c r="I2707" s="64" t="s">
        <v>2764</v>
      </c>
      <c r="J2707" s="63" t="s">
        <v>2765</v>
      </c>
      <c r="K2707" s="65" t="s">
        <v>324</v>
      </c>
      <c r="L2707" s="66">
        <v>2704</v>
      </c>
      <c r="M2707" s="32" t="s">
        <v>10485</v>
      </c>
      <c r="N2707" s="32" t="s">
        <v>2498</v>
      </c>
    </row>
    <row r="2708" spans="1:14" ht="18" customHeight="1" x14ac:dyDescent="0.25">
      <c r="A2708" s="53" t="s">
        <v>10486</v>
      </c>
      <c r="B2708" s="54" t="s">
        <v>10487</v>
      </c>
      <c r="C2708" s="54" t="s">
        <v>10487</v>
      </c>
      <c r="D2708" s="54" t="s">
        <v>3545</v>
      </c>
      <c r="E2708" s="55" t="s">
        <v>2489</v>
      </c>
      <c r="F2708" s="54" t="s">
        <v>2490</v>
      </c>
      <c r="G2708" s="67" t="s">
        <v>2762</v>
      </c>
      <c r="H2708" s="68" t="s">
        <v>2763</v>
      </c>
      <c r="I2708" s="69" t="s">
        <v>2764</v>
      </c>
      <c r="J2708" s="68" t="s">
        <v>2765</v>
      </c>
      <c r="K2708" s="57" t="s">
        <v>324</v>
      </c>
      <c r="L2708" s="58">
        <v>2705</v>
      </c>
      <c r="M2708" s="32" t="s">
        <v>10488</v>
      </c>
      <c r="N2708" s="32" t="s">
        <v>2498</v>
      </c>
    </row>
    <row r="2709" spans="1:14" ht="18" customHeight="1" x14ac:dyDescent="0.25">
      <c r="A2709" s="59" t="s">
        <v>10489</v>
      </c>
      <c r="B2709" s="60" t="s">
        <v>10490</v>
      </c>
      <c r="C2709" s="60" t="s">
        <v>10490</v>
      </c>
      <c r="D2709" s="60" t="s">
        <v>3545</v>
      </c>
      <c r="E2709" s="61" t="s">
        <v>2489</v>
      </c>
      <c r="F2709" s="60" t="s">
        <v>2490</v>
      </c>
      <c r="G2709" s="62" t="s">
        <v>2762</v>
      </c>
      <c r="H2709" s="63" t="s">
        <v>2763</v>
      </c>
      <c r="I2709" s="64" t="s">
        <v>2764</v>
      </c>
      <c r="J2709" s="63" t="s">
        <v>2765</v>
      </c>
      <c r="K2709" s="65" t="s">
        <v>324</v>
      </c>
      <c r="L2709" s="66">
        <v>2706</v>
      </c>
      <c r="M2709" s="32" t="s">
        <v>10491</v>
      </c>
      <c r="N2709" s="32" t="s">
        <v>2498</v>
      </c>
    </row>
    <row r="2710" spans="1:14" ht="18" customHeight="1" x14ac:dyDescent="0.25">
      <c r="A2710" s="53" t="s">
        <v>10492</v>
      </c>
      <c r="B2710" s="54" t="s">
        <v>10493</v>
      </c>
      <c r="C2710" s="54" t="s">
        <v>10493</v>
      </c>
      <c r="D2710" s="54" t="s">
        <v>3545</v>
      </c>
      <c r="E2710" s="55" t="s">
        <v>2489</v>
      </c>
      <c r="F2710" s="54" t="s">
        <v>2490</v>
      </c>
      <c r="G2710" s="67" t="s">
        <v>2762</v>
      </c>
      <c r="H2710" s="68" t="s">
        <v>2763</v>
      </c>
      <c r="I2710" s="69" t="s">
        <v>2764</v>
      </c>
      <c r="J2710" s="68" t="s">
        <v>2765</v>
      </c>
      <c r="K2710" s="57" t="s">
        <v>324</v>
      </c>
      <c r="L2710" s="58">
        <v>2707</v>
      </c>
      <c r="M2710" s="32" t="s">
        <v>10494</v>
      </c>
      <c r="N2710" s="32" t="s">
        <v>2498</v>
      </c>
    </row>
    <row r="2711" spans="1:14" ht="18" customHeight="1" x14ac:dyDescent="0.25">
      <c r="A2711" s="73" t="s">
        <v>2489</v>
      </c>
      <c r="B2711" s="60" t="s">
        <v>2490</v>
      </c>
      <c r="C2711" s="61"/>
      <c r="D2711" s="61"/>
      <c r="E2711" s="61" t="s">
        <v>2489</v>
      </c>
      <c r="F2711" s="60" t="s">
        <v>2490</v>
      </c>
      <c r="G2711" s="62"/>
      <c r="H2711" s="63"/>
      <c r="I2711" s="64"/>
      <c r="J2711" s="63"/>
      <c r="K2711" s="65" t="s">
        <v>2740</v>
      </c>
      <c r="L2711" s="66">
        <v>2708</v>
      </c>
      <c r="M2711" s="32" t="s">
        <v>2498</v>
      </c>
      <c r="N2711" s="32" t="s">
        <v>2498</v>
      </c>
    </row>
    <row r="2712" spans="1:14" ht="18" customHeight="1" x14ac:dyDescent="0.25">
      <c r="A2712" s="53" t="s">
        <v>10495</v>
      </c>
      <c r="B2712" s="54" t="s">
        <v>5498</v>
      </c>
      <c r="C2712" s="54" t="s">
        <v>5498</v>
      </c>
      <c r="D2712" s="54" t="s">
        <v>2761</v>
      </c>
      <c r="E2712" s="55" t="s">
        <v>2494</v>
      </c>
      <c r="F2712" s="54" t="s">
        <v>2495</v>
      </c>
      <c r="G2712" s="67" t="s">
        <v>2762</v>
      </c>
      <c r="H2712" s="68" t="s">
        <v>2763</v>
      </c>
      <c r="I2712" s="69" t="s">
        <v>2764</v>
      </c>
      <c r="J2712" s="68" t="s">
        <v>2765</v>
      </c>
      <c r="K2712" s="57" t="s">
        <v>324</v>
      </c>
      <c r="L2712" s="58">
        <v>2709</v>
      </c>
      <c r="M2712" s="32" t="s">
        <v>10496</v>
      </c>
      <c r="N2712" s="32" t="s">
        <v>2503</v>
      </c>
    </row>
    <row r="2713" spans="1:14" ht="18" customHeight="1" x14ac:dyDescent="0.25">
      <c r="A2713" s="59" t="s">
        <v>10497</v>
      </c>
      <c r="B2713" s="60" t="s">
        <v>5501</v>
      </c>
      <c r="C2713" s="60" t="s">
        <v>5501</v>
      </c>
      <c r="D2713" s="60" t="s">
        <v>2761</v>
      </c>
      <c r="E2713" s="61" t="s">
        <v>2494</v>
      </c>
      <c r="F2713" s="60" t="s">
        <v>2495</v>
      </c>
      <c r="G2713" s="62" t="s">
        <v>2762</v>
      </c>
      <c r="H2713" s="63" t="s">
        <v>2763</v>
      </c>
      <c r="I2713" s="64" t="s">
        <v>2764</v>
      </c>
      <c r="J2713" s="63" t="s">
        <v>2765</v>
      </c>
      <c r="K2713" s="65" t="s">
        <v>324</v>
      </c>
      <c r="L2713" s="66">
        <v>2710</v>
      </c>
      <c r="M2713" s="32" t="s">
        <v>10498</v>
      </c>
      <c r="N2713" s="32" t="s">
        <v>2503</v>
      </c>
    </row>
    <row r="2714" spans="1:14" ht="18" customHeight="1" x14ac:dyDescent="0.25">
      <c r="A2714" s="53" t="s">
        <v>10499</v>
      </c>
      <c r="B2714" s="54" t="s">
        <v>10500</v>
      </c>
      <c r="C2714" s="54" t="s">
        <v>10500</v>
      </c>
      <c r="D2714" s="54" t="s">
        <v>2761</v>
      </c>
      <c r="E2714" s="55" t="s">
        <v>2494</v>
      </c>
      <c r="F2714" s="54" t="s">
        <v>2495</v>
      </c>
      <c r="G2714" s="67" t="s">
        <v>2762</v>
      </c>
      <c r="H2714" s="68" t="s">
        <v>2763</v>
      </c>
      <c r="I2714" s="69" t="s">
        <v>2764</v>
      </c>
      <c r="J2714" s="68" t="s">
        <v>2765</v>
      </c>
      <c r="K2714" s="57" t="s">
        <v>324</v>
      </c>
      <c r="L2714" s="58">
        <v>2711</v>
      </c>
      <c r="M2714" s="32" t="s">
        <v>10501</v>
      </c>
      <c r="N2714" s="32" t="s">
        <v>2503</v>
      </c>
    </row>
    <row r="2715" spans="1:14" ht="18" customHeight="1" x14ac:dyDescent="0.25">
      <c r="A2715" s="59" t="s">
        <v>10502</v>
      </c>
      <c r="B2715" s="60" t="s">
        <v>3943</v>
      </c>
      <c r="C2715" s="60" t="s">
        <v>3943</v>
      </c>
      <c r="D2715" s="60" t="s">
        <v>2761</v>
      </c>
      <c r="E2715" s="61" t="s">
        <v>2494</v>
      </c>
      <c r="F2715" s="60" t="s">
        <v>2495</v>
      </c>
      <c r="G2715" s="62" t="s">
        <v>2762</v>
      </c>
      <c r="H2715" s="63" t="s">
        <v>2763</v>
      </c>
      <c r="I2715" s="64" t="s">
        <v>2764</v>
      </c>
      <c r="J2715" s="63" t="s">
        <v>2765</v>
      </c>
      <c r="K2715" s="65" t="s">
        <v>324</v>
      </c>
      <c r="L2715" s="66">
        <v>2712</v>
      </c>
      <c r="M2715" s="32" t="s">
        <v>10503</v>
      </c>
      <c r="N2715" s="32" t="s">
        <v>2503</v>
      </c>
    </row>
    <row r="2716" spans="1:14" ht="18" customHeight="1" x14ac:dyDescent="0.25">
      <c r="A2716" s="53" t="s">
        <v>10504</v>
      </c>
      <c r="B2716" s="54" t="s">
        <v>10505</v>
      </c>
      <c r="C2716" s="54" t="s">
        <v>10505</v>
      </c>
      <c r="D2716" s="54" t="s">
        <v>10506</v>
      </c>
      <c r="E2716" s="55" t="s">
        <v>2494</v>
      </c>
      <c r="F2716" s="54" t="s">
        <v>2495</v>
      </c>
      <c r="G2716" s="67" t="s">
        <v>2762</v>
      </c>
      <c r="H2716" s="68" t="s">
        <v>2763</v>
      </c>
      <c r="I2716" s="69" t="s">
        <v>2764</v>
      </c>
      <c r="J2716" s="68" t="s">
        <v>2765</v>
      </c>
      <c r="K2716" s="57" t="s">
        <v>324</v>
      </c>
      <c r="L2716" s="58">
        <v>2713</v>
      </c>
      <c r="M2716" s="32" t="s">
        <v>10507</v>
      </c>
      <c r="N2716" s="32" t="s">
        <v>2503</v>
      </c>
    </row>
    <row r="2717" spans="1:14" ht="18" customHeight="1" x14ac:dyDescent="0.25">
      <c r="A2717" s="73" t="s">
        <v>2494</v>
      </c>
      <c r="B2717" s="60" t="s">
        <v>2495</v>
      </c>
      <c r="C2717" s="61"/>
      <c r="D2717" s="61"/>
      <c r="E2717" s="61" t="s">
        <v>2494</v>
      </c>
      <c r="F2717" s="60" t="s">
        <v>2495</v>
      </c>
      <c r="G2717" s="62"/>
      <c r="H2717" s="63"/>
      <c r="I2717" s="64"/>
      <c r="J2717" s="63"/>
      <c r="K2717" s="65" t="s">
        <v>2740</v>
      </c>
      <c r="L2717" s="66">
        <v>2714</v>
      </c>
      <c r="M2717" s="32" t="s">
        <v>2503</v>
      </c>
      <c r="N2717" s="32" t="s">
        <v>2503</v>
      </c>
    </row>
    <row r="2718" spans="1:14" ht="18" customHeight="1" x14ac:dyDescent="0.25">
      <c r="A2718" s="53" t="s">
        <v>10508</v>
      </c>
      <c r="B2718" s="54" t="s">
        <v>10509</v>
      </c>
      <c r="C2718" s="54" t="s">
        <v>10509</v>
      </c>
      <c r="D2718" s="54" t="s">
        <v>3545</v>
      </c>
      <c r="E2718" s="55" t="s">
        <v>2499</v>
      </c>
      <c r="F2718" s="54" t="s">
        <v>2500</v>
      </c>
      <c r="G2718" s="67" t="s">
        <v>2762</v>
      </c>
      <c r="H2718" s="68" t="s">
        <v>2763</v>
      </c>
      <c r="I2718" s="69" t="s">
        <v>2764</v>
      </c>
      <c r="J2718" s="68" t="s">
        <v>2765</v>
      </c>
      <c r="K2718" s="57" t="s">
        <v>324</v>
      </c>
      <c r="L2718" s="58">
        <v>2715</v>
      </c>
      <c r="M2718" s="32" t="s">
        <v>10510</v>
      </c>
      <c r="N2718" s="32" t="s">
        <v>2508</v>
      </c>
    </row>
    <row r="2719" spans="1:14" ht="18" customHeight="1" x14ac:dyDescent="0.25">
      <c r="A2719" s="59" t="s">
        <v>10511</v>
      </c>
      <c r="B2719" s="60" t="s">
        <v>3935</v>
      </c>
      <c r="C2719" s="60" t="s">
        <v>3935</v>
      </c>
      <c r="D2719" s="60" t="s">
        <v>3545</v>
      </c>
      <c r="E2719" s="61" t="s">
        <v>2499</v>
      </c>
      <c r="F2719" s="60" t="s">
        <v>2500</v>
      </c>
      <c r="G2719" s="62" t="s">
        <v>2762</v>
      </c>
      <c r="H2719" s="63" t="s">
        <v>2763</v>
      </c>
      <c r="I2719" s="64" t="s">
        <v>2764</v>
      </c>
      <c r="J2719" s="63" t="s">
        <v>2765</v>
      </c>
      <c r="K2719" s="65" t="s">
        <v>324</v>
      </c>
      <c r="L2719" s="66">
        <v>2716</v>
      </c>
      <c r="M2719" s="32" t="s">
        <v>10512</v>
      </c>
      <c r="N2719" s="32" t="s">
        <v>2508</v>
      </c>
    </row>
    <row r="2720" spans="1:14" ht="18" customHeight="1" x14ac:dyDescent="0.25">
      <c r="A2720" s="53" t="s">
        <v>10513</v>
      </c>
      <c r="B2720" s="54" t="s">
        <v>10514</v>
      </c>
      <c r="C2720" s="54" t="s">
        <v>10514</v>
      </c>
      <c r="D2720" s="54" t="s">
        <v>3545</v>
      </c>
      <c r="E2720" s="55" t="s">
        <v>2499</v>
      </c>
      <c r="F2720" s="54" t="s">
        <v>2500</v>
      </c>
      <c r="G2720" s="67" t="s">
        <v>2762</v>
      </c>
      <c r="H2720" s="68" t="s">
        <v>2763</v>
      </c>
      <c r="I2720" s="69" t="s">
        <v>2764</v>
      </c>
      <c r="J2720" s="68" t="s">
        <v>2765</v>
      </c>
      <c r="K2720" s="57" t="s">
        <v>324</v>
      </c>
      <c r="L2720" s="58">
        <v>2717</v>
      </c>
      <c r="M2720" s="32" t="s">
        <v>10515</v>
      </c>
      <c r="N2720" s="32" t="s">
        <v>2508</v>
      </c>
    </row>
    <row r="2721" spans="1:14" ht="18" customHeight="1" x14ac:dyDescent="0.25">
      <c r="A2721" s="59" t="s">
        <v>10516</v>
      </c>
      <c r="B2721" s="60" t="s">
        <v>3940</v>
      </c>
      <c r="C2721" s="60" t="s">
        <v>3940</v>
      </c>
      <c r="D2721" s="60" t="s">
        <v>3545</v>
      </c>
      <c r="E2721" s="61" t="s">
        <v>2499</v>
      </c>
      <c r="F2721" s="60" t="s">
        <v>2500</v>
      </c>
      <c r="G2721" s="62" t="s">
        <v>2762</v>
      </c>
      <c r="H2721" s="63" t="s">
        <v>2763</v>
      </c>
      <c r="I2721" s="64" t="s">
        <v>2764</v>
      </c>
      <c r="J2721" s="63" t="s">
        <v>2765</v>
      </c>
      <c r="K2721" s="65" t="s">
        <v>324</v>
      </c>
      <c r="L2721" s="66">
        <v>2718</v>
      </c>
      <c r="M2721" s="32" t="s">
        <v>10517</v>
      </c>
      <c r="N2721" s="32" t="s">
        <v>2508</v>
      </c>
    </row>
    <row r="2722" spans="1:14" ht="18" customHeight="1" x14ac:dyDescent="0.25">
      <c r="A2722" s="53" t="s">
        <v>10518</v>
      </c>
      <c r="B2722" s="54" t="s">
        <v>10519</v>
      </c>
      <c r="C2722" s="54" t="s">
        <v>10519</v>
      </c>
      <c r="D2722" s="54" t="s">
        <v>3545</v>
      </c>
      <c r="E2722" s="55" t="s">
        <v>2499</v>
      </c>
      <c r="F2722" s="54" t="s">
        <v>2500</v>
      </c>
      <c r="G2722" s="67" t="s">
        <v>2762</v>
      </c>
      <c r="H2722" s="68" t="s">
        <v>2763</v>
      </c>
      <c r="I2722" s="69" t="s">
        <v>2764</v>
      </c>
      <c r="J2722" s="68" t="s">
        <v>2765</v>
      </c>
      <c r="K2722" s="57" t="s">
        <v>324</v>
      </c>
      <c r="L2722" s="58">
        <v>2719</v>
      </c>
      <c r="M2722" s="32" t="s">
        <v>10520</v>
      </c>
      <c r="N2722" s="32" t="s">
        <v>2508</v>
      </c>
    </row>
    <row r="2723" spans="1:14" ht="18" customHeight="1" x14ac:dyDescent="0.25">
      <c r="A2723" s="73" t="s">
        <v>2499</v>
      </c>
      <c r="B2723" s="60" t="s">
        <v>2500</v>
      </c>
      <c r="C2723" s="61"/>
      <c r="D2723" s="61"/>
      <c r="E2723" s="61" t="s">
        <v>2499</v>
      </c>
      <c r="F2723" s="60" t="s">
        <v>2500</v>
      </c>
      <c r="G2723" s="62"/>
      <c r="H2723" s="63"/>
      <c r="I2723" s="64"/>
      <c r="J2723" s="63"/>
      <c r="K2723" s="65" t="s">
        <v>2740</v>
      </c>
      <c r="L2723" s="66">
        <v>2720</v>
      </c>
      <c r="M2723" s="32" t="s">
        <v>2508</v>
      </c>
      <c r="N2723" s="32" t="s">
        <v>2508</v>
      </c>
    </row>
    <row r="2724" spans="1:14" ht="18" customHeight="1" x14ac:dyDescent="0.25">
      <c r="A2724" s="53" t="s">
        <v>10521</v>
      </c>
      <c r="B2724" s="54" t="s">
        <v>10522</v>
      </c>
      <c r="C2724" s="54" t="s">
        <v>10522</v>
      </c>
      <c r="D2724" s="54" t="s">
        <v>3228</v>
      </c>
      <c r="E2724" s="55" t="s">
        <v>2509</v>
      </c>
      <c r="F2724" s="54" t="s">
        <v>2510</v>
      </c>
      <c r="G2724" s="67" t="s">
        <v>10523</v>
      </c>
      <c r="H2724" s="68" t="s">
        <v>2763</v>
      </c>
      <c r="I2724" s="69" t="s">
        <v>2764</v>
      </c>
      <c r="J2724" s="68" t="s">
        <v>2765</v>
      </c>
      <c r="K2724" s="57" t="s">
        <v>324</v>
      </c>
      <c r="L2724" s="58">
        <v>2721</v>
      </c>
      <c r="M2724" s="32" t="s">
        <v>10524</v>
      </c>
      <c r="N2724" s="32" t="s">
        <v>2518</v>
      </c>
    </row>
    <row r="2725" spans="1:14" ht="18" customHeight="1" x14ac:dyDescent="0.25">
      <c r="A2725" s="59" t="s">
        <v>10525</v>
      </c>
      <c r="B2725" s="60" t="s">
        <v>10526</v>
      </c>
      <c r="C2725" s="60" t="s">
        <v>10526</v>
      </c>
      <c r="D2725" s="60" t="s">
        <v>3228</v>
      </c>
      <c r="E2725" s="61" t="s">
        <v>2509</v>
      </c>
      <c r="F2725" s="60" t="s">
        <v>2510</v>
      </c>
      <c r="G2725" s="62" t="s">
        <v>10523</v>
      </c>
      <c r="H2725" s="63" t="s">
        <v>2763</v>
      </c>
      <c r="I2725" s="64" t="s">
        <v>2764</v>
      </c>
      <c r="J2725" s="63" t="s">
        <v>2765</v>
      </c>
      <c r="K2725" s="65" t="s">
        <v>324</v>
      </c>
      <c r="L2725" s="66">
        <v>2722</v>
      </c>
      <c r="M2725" s="32" t="s">
        <v>10527</v>
      </c>
      <c r="N2725" s="32" t="s">
        <v>2518</v>
      </c>
    </row>
    <row r="2726" spans="1:14" ht="18" customHeight="1" x14ac:dyDescent="0.25">
      <c r="A2726" s="53" t="s">
        <v>10528</v>
      </c>
      <c r="B2726" s="54" t="s">
        <v>10529</v>
      </c>
      <c r="C2726" s="54" t="s">
        <v>10529</v>
      </c>
      <c r="D2726" s="54" t="s">
        <v>3228</v>
      </c>
      <c r="E2726" s="55" t="s">
        <v>2509</v>
      </c>
      <c r="F2726" s="54" t="s">
        <v>2510</v>
      </c>
      <c r="G2726" s="67" t="s">
        <v>10523</v>
      </c>
      <c r="H2726" s="68" t="s">
        <v>2763</v>
      </c>
      <c r="I2726" s="69" t="s">
        <v>2764</v>
      </c>
      <c r="J2726" s="68" t="s">
        <v>2765</v>
      </c>
      <c r="K2726" s="57" t="s">
        <v>324</v>
      </c>
      <c r="L2726" s="58">
        <v>2723</v>
      </c>
      <c r="M2726" s="32" t="s">
        <v>10530</v>
      </c>
      <c r="N2726" s="32" t="s">
        <v>2518</v>
      </c>
    </row>
    <row r="2727" spans="1:14" ht="18" customHeight="1" x14ac:dyDescent="0.25">
      <c r="A2727" s="59" t="s">
        <v>10531</v>
      </c>
      <c r="B2727" s="60" t="s">
        <v>10532</v>
      </c>
      <c r="C2727" s="60" t="s">
        <v>10532</v>
      </c>
      <c r="D2727" s="60" t="s">
        <v>3228</v>
      </c>
      <c r="E2727" s="61" t="s">
        <v>2509</v>
      </c>
      <c r="F2727" s="60" t="s">
        <v>2510</v>
      </c>
      <c r="G2727" s="62" t="s">
        <v>10523</v>
      </c>
      <c r="H2727" s="63" t="s">
        <v>2763</v>
      </c>
      <c r="I2727" s="64" t="s">
        <v>2764</v>
      </c>
      <c r="J2727" s="63" t="s">
        <v>2765</v>
      </c>
      <c r="K2727" s="65" t="s">
        <v>324</v>
      </c>
      <c r="L2727" s="66">
        <v>2724</v>
      </c>
      <c r="M2727" s="32" t="s">
        <v>10533</v>
      </c>
      <c r="N2727" s="32" t="s">
        <v>2518</v>
      </c>
    </row>
    <row r="2728" spans="1:14" ht="18" customHeight="1" x14ac:dyDescent="0.25">
      <c r="A2728" s="53" t="s">
        <v>10534</v>
      </c>
      <c r="B2728" s="54" t="s">
        <v>10535</v>
      </c>
      <c r="C2728" s="54" t="s">
        <v>10535</v>
      </c>
      <c r="D2728" s="54" t="s">
        <v>3228</v>
      </c>
      <c r="E2728" s="55" t="s">
        <v>2509</v>
      </c>
      <c r="F2728" s="54" t="s">
        <v>2510</v>
      </c>
      <c r="G2728" s="67" t="s">
        <v>10523</v>
      </c>
      <c r="H2728" s="68" t="s">
        <v>2763</v>
      </c>
      <c r="I2728" s="69" t="s">
        <v>2764</v>
      </c>
      <c r="J2728" s="68" t="s">
        <v>2765</v>
      </c>
      <c r="K2728" s="57" t="s">
        <v>324</v>
      </c>
      <c r="L2728" s="58">
        <v>2725</v>
      </c>
      <c r="M2728" s="32" t="s">
        <v>10536</v>
      </c>
      <c r="N2728" s="32" t="s">
        <v>2518</v>
      </c>
    </row>
    <row r="2729" spans="1:14" ht="18" customHeight="1" x14ac:dyDescent="0.25">
      <c r="A2729" s="59" t="s">
        <v>10537</v>
      </c>
      <c r="B2729" s="60" t="s">
        <v>10538</v>
      </c>
      <c r="C2729" s="60" t="s">
        <v>10538</v>
      </c>
      <c r="D2729" s="60" t="s">
        <v>3228</v>
      </c>
      <c r="E2729" s="61" t="s">
        <v>2509</v>
      </c>
      <c r="F2729" s="60" t="s">
        <v>2510</v>
      </c>
      <c r="G2729" s="62" t="s">
        <v>10523</v>
      </c>
      <c r="H2729" s="63" t="s">
        <v>2763</v>
      </c>
      <c r="I2729" s="64" t="s">
        <v>2764</v>
      </c>
      <c r="J2729" s="63" t="s">
        <v>2765</v>
      </c>
      <c r="K2729" s="65" t="s">
        <v>324</v>
      </c>
      <c r="L2729" s="66">
        <v>2726</v>
      </c>
      <c r="M2729" s="32" t="s">
        <v>10539</v>
      </c>
      <c r="N2729" s="32" t="s">
        <v>2518</v>
      </c>
    </row>
    <row r="2730" spans="1:14" ht="18" customHeight="1" x14ac:dyDescent="0.25">
      <c r="A2730" s="53" t="s">
        <v>10540</v>
      </c>
      <c r="B2730" s="54" t="s">
        <v>10541</v>
      </c>
      <c r="C2730" s="54" t="s">
        <v>10541</v>
      </c>
      <c r="D2730" s="54" t="s">
        <v>3228</v>
      </c>
      <c r="E2730" s="55" t="s">
        <v>2509</v>
      </c>
      <c r="F2730" s="54" t="s">
        <v>2510</v>
      </c>
      <c r="G2730" s="67" t="s">
        <v>10523</v>
      </c>
      <c r="H2730" s="68" t="s">
        <v>2763</v>
      </c>
      <c r="I2730" s="69" t="s">
        <v>2764</v>
      </c>
      <c r="J2730" s="68" t="s">
        <v>2765</v>
      </c>
      <c r="K2730" s="57" t="s">
        <v>324</v>
      </c>
      <c r="L2730" s="58">
        <v>2727</v>
      </c>
      <c r="M2730" s="32" t="s">
        <v>10542</v>
      </c>
      <c r="N2730" s="32" t="s">
        <v>2518</v>
      </c>
    </row>
    <row r="2731" spans="1:14" ht="18" customHeight="1" x14ac:dyDescent="0.25">
      <c r="A2731" s="59" t="s">
        <v>10543</v>
      </c>
      <c r="B2731" s="60" t="s">
        <v>10544</v>
      </c>
      <c r="C2731" s="60" t="s">
        <v>10544</v>
      </c>
      <c r="D2731" s="60" t="s">
        <v>3228</v>
      </c>
      <c r="E2731" s="61" t="s">
        <v>2509</v>
      </c>
      <c r="F2731" s="60" t="s">
        <v>2510</v>
      </c>
      <c r="G2731" s="62" t="s">
        <v>10523</v>
      </c>
      <c r="H2731" s="63" t="s">
        <v>2763</v>
      </c>
      <c r="I2731" s="64" t="s">
        <v>2764</v>
      </c>
      <c r="J2731" s="63" t="s">
        <v>2765</v>
      </c>
      <c r="K2731" s="65" t="s">
        <v>324</v>
      </c>
      <c r="L2731" s="66">
        <v>2728</v>
      </c>
      <c r="M2731" s="32" t="s">
        <v>10545</v>
      </c>
      <c r="N2731" s="32" t="s">
        <v>2518</v>
      </c>
    </row>
    <row r="2732" spans="1:14" ht="18" customHeight="1" x14ac:dyDescent="0.25">
      <c r="A2732" s="72" t="s">
        <v>2509</v>
      </c>
      <c r="B2732" s="54" t="s">
        <v>2510</v>
      </c>
      <c r="C2732" s="55"/>
      <c r="D2732" s="55"/>
      <c r="E2732" s="55" t="s">
        <v>2509</v>
      </c>
      <c r="F2732" s="54" t="s">
        <v>2510</v>
      </c>
      <c r="G2732" s="67"/>
      <c r="H2732" s="68"/>
      <c r="I2732" s="69"/>
      <c r="J2732" s="68"/>
      <c r="K2732" s="57" t="s">
        <v>2740</v>
      </c>
      <c r="L2732" s="58">
        <v>2729</v>
      </c>
      <c r="M2732" s="32" t="s">
        <v>2518</v>
      </c>
      <c r="N2732" s="32" t="s">
        <v>2518</v>
      </c>
    </row>
    <row r="2733" spans="1:14" ht="18" customHeight="1" x14ac:dyDescent="0.25">
      <c r="A2733" s="59" t="s">
        <v>10546</v>
      </c>
      <c r="B2733" s="60" t="s">
        <v>10547</v>
      </c>
      <c r="C2733" s="60" t="s">
        <v>10547</v>
      </c>
      <c r="D2733" s="60" t="s">
        <v>3337</v>
      </c>
      <c r="E2733" s="61" t="s">
        <v>2514</v>
      </c>
      <c r="F2733" s="60" t="s">
        <v>2515</v>
      </c>
      <c r="G2733" s="62" t="s">
        <v>10548</v>
      </c>
      <c r="H2733" s="63" t="s">
        <v>2763</v>
      </c>
      <c r="I2733" s="64" t="s">
        <v>2764</v>
      </c>
      <c r="J2733" s="63" t="s">
        <v>2765</v>
      </c>
      <c r="K2733" s="65" t="s">
        <v>324</v>
      </c>
      <c r="L2733" s="66">
        <v>2730</v>
      </c>
      <c r="M2733" s="32" t="s">
        <v>10549</v>
      </c>
      <c r="N2733" s="32" t="s">
        <v>2523</v>
      </c>
    </row>
    <row r="2734" spans="1:14" ht="18" customHeight="1" x14ac:dyDescent="0.25">
      <c r="A2734" s="53" t="s">
        <v>10550</v>
      </c>
      <c r="B2734" s="54" t="s">
        <v>10551</v>
      </c>
      <c r="C2734" s="54" t="s">
        <v>10551</v>
      </c>
      <c r="D2734" s="54" t="s">
        <v>3337</v>
      </c>
      <c r="E2734" s="55" t="s">
        <v>2514</v>
      </c>
      <c r="F2734" s="54" t="s">
        <v>2515</v>
      </c>
      <c r="G2734" s="67" t="s">
        <v>10548</v>
      </c>
      <c r="H2734" s="68" t="s">
        <v>2763</v>
      </c>
      <c r="I2734" s="69" t="s">
        <v>2764</v>
      </c>
      <c r="J2734" s="68" t="s">
        <v>2765</v>
      </c>
      <c r="K2734" s="57" t="s">
        <v>324</v>
      </c>
      <c r="L2734" s="58">
        <v>2731</v>
      </c>
      <c r="M2734" s="32" t="s">
        <v>10552</v>
      </c>
      <c r="N2734" s="32" t="s">
        <v>2523</v>
      </c>
    </row>
    <row r="2735" spans="1:14" ht="18" customHeight="1" x14ac:dyDescent="0.25">
      <c r="A2735" s="59" t="s">
        <v>10553</v>
      </c>
      <c r="B2735" s="60" t="s">
        <v>10554</v>
      </c>
      <c r="C2735" s="60" t="s">
        <v>10554</v>
      </c>
      <c r="D2735" s="60" t="s">
        <v>3337</v>
      </c>
      <c r="E2735" s="61" t="s">
        <v>2514</v>
      </c>
      <c r="F2735" s="60" t="s">
        <v>2515</v>
      </c>
      <c r="G2735" s="62" t="s">
        <v>10548</v>
      </c>
      <c r="H2735" s="63" t="s">
        <v>2763</v>
      </c>
      <c r="I2735" s="64" t="s">
        <v>2764</v>
      </c>
      <c r="J2735" s="63" t="s">
        <v>2765</v>
      </c>
      <c r="K2735" s="65" t="s">
        <v>324</v>
      </c>
      <c r="L2735" s="66">
        <v>2732</v>
      </c>
      <c r="M2735" s="32" t="s">
        <v>10555</v>
      </c>
      <c r="N2735" s="32" t="s">
        <v>2523</v>
      </c>
    </row>
    <row r="2736" spans="1:14" ht="18" customHeight="1" x14ac:dyDescent="0.25">
      <c r="A2736" s="53" t="s">
        <v>10556</v>
      </c>
      <c r="B2736" s="54" t="s">
        <v>10557</v>
      </c>
      <c r="C2736" s="54" t="s">
        <v>10557</v>
      </c>
      <c r="D2736" s="54" t="s">
        <v>3337</v>
      </c>
      <c r="E2736" s="55" t="s">
        <v>2514</v>
      </c>
      <c r="F2736" s="54" t="s">
        <v>2515</v>
      </c>
      <c r="G2736" s="67" t="s">
        <v>10548</v>
      </c>
      <c r="H2736" s="68" t="s">
        <v>2763</v>
      </c>
      <c r="I2736" s="69" t="s">
        <v>2764</v>
      </c>
      <c r="J2736" s="68" t="s">
        <v>2765</v>
      </c>
      <c r="K2736" s="57" t="s">
        <v>324</v>
      </c>
      <c r="L2736" s="58">
        <v>2733</v>
      </c>
      <c r="M2736" s="32" t="s">
        <v>10558</v>
      </c>
      <c r="N2736" s="32" t="s">
        <v>2523</v>
      </c>
    </row>
    <row r="2737" spans="1:14" ht="18" customHeight="1" x14ac:dyDescent="0.25">
      <c r="A2737" s="59" t="s">
        <v>10559</v>
      </c>
      <c r="B2737" s="60" t="s">
        <v>10560</v>
      </c>
      <c r="C2737" s="60" t="s">
        <v>10560</v>
      </c>
      <c r="D2737" s="60" t="s">
        <v>3337</v>
      </c>
      <c r="E2737" s="61" t="s">
        <v>2514</v>
      </c>
      <c r="F2737" s="60" t="s">
        <v>2515</v>
      </c>
      <c r="G2737" s="62" t="s">
        <v>10548</v>
      </c>
      <c r="H2737" s="63" t="s">
        <v>2763</v>
      </c>
      <c r="I2737" s="64" t="s">
        <v>2764</v>
      </c>
      <c r="J2737" s="63" t="s">
        <v>2765</v>
      </c>
      <c r="K2737" s="65" t="s">
        <v>324</v>
      </c>
      <c r="L2737" s="66">
        <v>2734</v>
      </c>
      <c r="M2737" s="32" t="s">
        <v>10561</v>
      </c>
      <c r="N2737" s="32" t="s">
        <v>2523</v>
      </c>
    </row>
    <row r="2738" spans="1:14" ht="18" customHeight="1" x14ac:dyDescent="0.25">
      <c r="A2738" s="53" t="s">
        <v>10562</v>
      </c>
      <c r="B2738" s="54" t="s">
        <v>10563</v>
      </c>
      <c r="C2738" s="54" t="s">
        <v>10563</v>
      </c>
      <c r="D2738" s="54" t="s">
        <v>3337</v>
      </c>
      <c r="E2738" s="55" t="s">
        <v>2514</v>
      </c>
      <c r="F2738" s="54" t="s">
        <v>2515</v>
      </c>
      <c r="G2738" s="67" t="s">
        <v>10548</v>
      </c>
      <c r="H2738" s="68" t="s">
        <v>2763</v>
      </c>
      <c r="I2738" s="69" t="s">
        <v>2764</v>
      </c>
      <c r="J2738" s="68" t="s">
        <v>2765</v>
      </c>
      <c r="K2738" s="57" t="s">
        <v>324</v>
      </c>
      <c r="L2738" s="58">
        <v>2735</v>
      </c>
      <c r="M2738" s="32" t="s">
        <v>10564</v>
      </c>
      <c r="N2738" s="32" t="s">
        <v>2523</v>
      </c>
    </row>
    <row r="2739" spans="1:14" ht="18" customHeight="1" x14ac:dyDescent="0.25">
      <c r="A2739" s="59" t="s">
        <v>10565</v>
      </c>
      <c r="B2739" s="60" t="s">
        <v>10566</v>
      </c>
      <c r="C2739" s="60" t="s">
        <v>10566</v>
      </c>
      <c r="D2739" s="60" t="s">
        <v>3337</v>
      </c>
      <c r="E2739" s="61" t="s">
        <v>2514</v>
      </c>
      <c r="F2739" s="60" t="s">
        <v>2515</v>
      </c>
      <c r="G2739" s="62" t="s">
        <v>10548</v>
      </c>
      <c r="H2739" s="63" t="s">
        <v>2763</v>
      </c>
      <c r="I2739" s="64" t="s">
        <v>2764</v>
      </c>
      <c r="J2739" s="63" t="s">
        <v>2765</v>
      </c>
      <c r="K2739" s="65" t="s">
        <v>324</v>
      </c>
      <c r="L2739" s="66">
        <v>2736</v>
      </c>
      <c r="M2739" s="32" t="s">
        <v>10567</v>
      </c>
      <c r="N2739" s="32" t="s">
        <v>2523</v>
      </c>
    </row>
    <row r="2740" spans="1:14" ht="18" customHeight="1" x14ac:dyDescent="0.25">
      <c r="A2740" s="53" t="s">
        <v>10568</v>
      </c>
      <c r="B2740" s="54" t="s">
        <v>10569</v>
      </c>
      <c r="C2740" s="54" t="s">
        <v>10569</v>
      </c>
      <c r="D2740" s="54" t="s">
        <v>3337</v>
      </c>
      <c r="E2740" s="55" t="s">
        <v>2514</v>
      </c>
      <c r="F2740" s="54" t="s">
        <v>2515</v>
      </c>
      <c r="G2740" s="67" t="s">
        <v>10548</v>
      </c>
      <c r="H2740" s="68" t="s">
        <v>2763</v>
      </c>
      <c r="I2740" s="69" t="s">
        <v>2764</v>
      </c>
      <c r="J2740" s="68" t="s">
        <v>2765</v>
      </c>
      <c r="K2740" s="57" t="s">
        <v>324</v>
      </c>
      <c r="L2740" s="58">
        <v>2737</v>
      </c>
      <c r="M2740" s="32" t="s">
        <v>10570</v>
      </c>
      <c r="N2740" s="32" t="s">
        <v>2523</v>
      </c>
    </row>
    <row r="2741" spans="1:14" ht="18" customHeight="1" x14ac:dyDescent="0.25">
      <c r="A2741" s="59" t="s">
        <v>10571</v>
      </c>
      <c r="B2741" s="60" t="s">
        <v>10572</v>
      </c>
      <c r="C2741" s="60" t="s">
        <v>10572</v>
      </c>
      <c r="D2741" s="60" t="s">
        <v>3337</v>
      </c>
      <c r="E2741" s="61" t="s">
        <v>2514</v>
      </c>
      <c r="F2741" s="60" t="s">
        <v>2515</v>
      </c>
      <c r="G2741" s="62" t="s">
        <v>10548</v>
      </c>
      <c r="H2741" s="63" t="s">
        <v>2763</v>
      </c>
      <c r="I2741" s="64" t="s">
        <v>2764</v>
      </c>
      <c r="J2741" s="63" t="s">
        <v>2765</v>
      </c>
      <c r="K2741" s="65" t="s">
        <v>324</v>
      </c>
      <c r="L2741" s="66">
        <v>2738</v>
      </c>
      <c r="M2741" s="32" t="s">
        <v>10573</v>
      </c>
      <c r="N2741" s="32" t="s">
        <v>2523</v>
      </c>
    </row>
    <row r="2742" spans="1:14" ht="18" customHeight="1" x14ac:dyDescent="0.25">
      <c r="A2742" s="53" t="s">
        <v>10574</v>
      </c>
      <c r="B2742" s="54" t="s">
        <v>10575</v>
      </c>
      <c r="C2742" s="54" t="s">
        <v>10575</v>
      </c>
      <c r="D2742" s="54" t="s">
        <v>3337</v>
      </c>
      <c r="E2742" s="55" t="s">
        <v>2514</v>
      </c>
      <c r="F2742" s="54" t="s">
        <v>2515</v>
      </c>
      <c r="G2742" s="67" t="s">
        <v>10548</v>
      </c>
      <c r="H2742" s="68" t="s">
        <v>2763</v>
      </c>
      <c r="I2742" s="69" t="s">
        <v>2764</v>
      </c>
      <c r="J2742" s="68" t="s">
        <v>2765</v>
      </c>
      <c r="K2742" s="57" t="s">
        <v>324</v>
      </c>
      <c r="L2742" s="58">
        <v>2739</v>
      </c>
      <c r="M2742" s="32" t="s">
        <v>10576</v>
      </c>
      <c r="N2742" s="32" t="s">
        <v>2523</v>
      </c>
    </row>
    <row r="2743" spans="1:14" ht="18" customHeight="1" x14ac:dyDescent="0.25">
      <c r="A2743" s="59" t="s">
        <v>10577</v>
      </c>
      <c r="B2743" s="60" t="s">
        <v>10578</v>
      </c>
      <c r="C2743" s="60" t="s">
        <v>10578</v>
      </c>
      <c r="D2743" s="60" t="s">
        <v>3337</v>
      </c>
      <c r="E2743" s="61" t="s">
        <v>2514</v>
      </c>
      <c r="F2743" s="60" t="s">
        <v>2515</v>
      </c>
      <c r="G2743" s="62" t="s">
        <v>10548</v>
      </c>
      <c r="H2743" s="63" t="s">
        <v>2763</v>
      </c>
      <c r="I2743" s="64" t="s">
        <v>2764</v>
      </c>
      <c r="J2743" s="63" t="s">
        <v>2765</v>
      </c>
      <c r="K2743" s="65" t="s">
        <v>324</v>
      </c>
      <c r="L2743" s="66">
        <v>2740</v>
      </c>
      <c r="M2743" s="32" t="s">
        <v>10579</v>
      </c>
      <c r="N2743" s="32" t="s">
        <v>2523</v>
      </c>
    </row>
    <row r="2744" spans="1:14" ht="18" customHeight="1" x14ac:dyDescent="0.25">
      <c r="A2744" s="53" t="s">
        <v>10580</v>
      </c>
      <c r="B2744" s="54" t="s">
        <v>10581</v>
      </c>
      <c r="C2744" s="54" t="s">
        <v>10581</v>
      </c>
      <c r="D2744" s="54" t="s">
        <v>3337</v>
      </c>
      <c r="E2744" s="55" t="s">
        <v>2514</v>
      </c>
      <c r="F2744" s="54" t="s">
        <v>2515</v>
      </c>
      <c r="G2744" s="67" t="s">
        <v>10548</v>
      </c>
      <c r="H2744" s="68" t="s">
        <v>2763</v>
      </c>
      <c r="I2744" s="69" t="s">
        <v>2764</v>
      </c>
      <c r="J2744" s="68" t="s">
        <v>2765</v>
      </c>
      <c r="K2744" s="57" t="s">
        <v>324</v>
      </c>
      <c r="L2744" s="58">
        <v>2741</v>
      </c>
      <c r="M2744" s="32" t="s">
        <v>10582</v>
      </c>
      <c r="N2744" s="32" t="s">
        <v>2523</v>
      </c>
    </row>
    <row r="2745" spans="1:14" ht="18" customHeight="1" x14ac:dyDescent="0.25">
      <c r="A2745" s="59" t="s">
        <v>10583</v>
      </c>
      <c r="B2745" s="60" t="s">
        <v>10584</v>
      </c>
      <c r="C2745" s="60" t="s">
        <v>10584</v>
      </c>
      <c r="D2745" s="60" t="s">
        <v>3337</v>
      </c>
      <c r="E2745" s="61" t="s">
        <v>2514</v>
      </c>
      <c r="F2745" s="60" t="s">
        <v>2515</v>
      </c>
      <c r="G2745" s="62" t="s">
        <v>10548</v>
      </c>
      <c r="H2745" s="63" t="s">
        <v>2763</v>
      </c>
      <c r="I2745" s="64" t="s">
        <v>2764</v>
      </c>
      <c r="J2745" s="63" t="s">
        <v>2765</v>
      </c>
      <c r="K2745" s="65" t="s">
        <v>324</v>
      </c>
      <c r="L2745" s="66">
        <v>2742</v>
      </c>
      <c r="M2745" s="32" t="s">
        <v>10585</v>
      </c>
      <c r="N2745" s="32" t="s">
        <v>2523</v>
      </c>
    </row>
    <row r="2746" spans="1:14" ht="18" customHeight="1" x14ac:dyDescent="0.25">
      <c r="A2746" s="53" t="s">
        <v>10586</v>
      </c>
      <c r="B2746" s="54" t="s">
        <v>10587</v>
      </c>
      <c r="C2746" s="54" t="s">
        <v>10587</v>
      </c>
      <c r="D2746" s="54" t="s">
        <v>3337</v>
      </c>
      <c r="E2746" s="55" t="s">
        <v>2514</v>
      </c>
      <c r="F2746" s="54" t="s">
        <v>2515</v>
      </c>
      <c r="G2746" s="67" t="s">
        <v>10548</v>
      </c>
      <c r="H2746" s="68" t="s">
        <v>2763</v>
      </c>
      <c r="I2746" s="69" t="s">
        <v>2764</v>
      </c>
      <c r="J2746" s="68" t="s">
        <v>2765</v>
      </c>
      <c r="K2746" s="57" t="s">
        <v>324</v>
      </c>
      <c r="L2746" s="58">
        <v>2743</v>
      </c>
      <c r="M2746" s="32" t="s">
        <v>10588</v>
      </c>
      <c r="N2746" s="32" t="s">
        <v>2523</v>
      </c>
    </row>
    <row r="2747" spans="1:14" ht="18" customHeight="1" x14ac:dyDescent="0.25">
      <c r="A2747" s="59" t="s">
        <v>10589</v>
      </c>
      <c r="B2747" s="60" t="s">
        <v>10590</v>
      </c>
      <c r="C2747" s="60" t="s">
        <v>10590</v>
      </c>
      <c r="D2747" s="60" t="s">
        <v>3337</v>
      </c>
      <c r="E2747" s="61" t="s">
        <v>2514</v>
      </c>
      <c r="F2747" s="60" t="s">
        <v>2515</v>
      </c>
      <c r="G2747" s="62" t="s">
        <v>10548</v>
      </c>
      <c r="H2747" s="63" t="s">
        <v>2763</v>
      </c>
      <c r="I2747" s="64" t="s">
        <v>2764</v>
      </c>
      <c r="J2747" s="63" t="s">
        <v>2765</v>
      </c>
      <c r="K2747" s="65" t="s">
        <v>324</v>
      </c>
      <c r="L2747" s="66">
        <v>2744</v>
      </c>
      <c r="M2747" s="32" t="s">
        <v>10591</v>
      </c>
      <c r="N2747" s="32" t="s">
        <v>2523</v>
      </c>
    </row>
    <row r="2748" spans="1:14" ht="18" customHeight="1" x14ac:dyDescent="0.25">
      <c r="A2748" s="53" t="s">
        <v>10592</v>
      </c>
      <c r="B2748" s="54" t="s">
        <v>10593</v>
      </c>
      <c r="C2748" s="54" t="s">
        <v>10593</v>
      </c>
      <c r="D2748" s="54" t="s">
        <v>3337</v>
      </c>
      <c r="E2748" s="55" t="s">
        <v>2514</v>
      </c>
      <c r="F2748" s="54" t="s">
        <v>2515</v>
      </c>
      <c r="G2748" s="67" t="s">
        <v>10548</v>
      </c>
      <c r="H2748" s="68" t="s">
        <v>2763</v>
      </c>
      <c r="I2748" s="69" t="s">
        <v>2764</v>
      </c>
      <c r="J2748" s="68" t="s">
        <v>2765</v>
      </c>
      <c r="K2748" s="57" t="s">
        <v>324</v>
      </c>
      <c r="L2748" s="58">
        <v>2745</v>
      </c>
      <c r="M2748" s="32" t="s">
        <v>10594</v>
      </c>
      <c r="N2748" s="32" t="s">
        <v>2523</v>
      </c>
    </row>
    <row r="2749" spans="1:14" ht="18" customHeight="1" x14ac:dyDescent="0.25">
      <c r="A2749" s="59" t="s">
        <v>10595</v>
      </c>
      <c r="B2749" s="60" t="s">
        <v>10596</v>
      </c>
      <c r="C2749" s="60" t="s">
        <v>10596</v>
      </c>
      <c r="D2749" s="60" t="s">
        <v>3337</v>
      </c>
      <c r="E2749" s="61" t="s">
        <v>2514</v>
      </c>
      <c r="F2749" s="60" t="s">
        <v>2515</v>
      </c>
      <c r="G2749" s="62" t="s">
        <v>10548</v>
      </c>
      <c r="H2749" s="63" t="s">
        <v>2763</v>
      </c>
      <c r="I2749" s="64" t="s">
        <v>2764</v>
      </c>
      <c r="J2749" s="63" t="s">
        <v>2765</v>
      </c>
      <c r="K2749" s="65" t="s">
        <v>324</v>
      </c>
      <c r="L2749" s="66">
        <v>2746</v>
      </c>
      <c r="M2749" s="32" t="s">
        <v>10597</v>
      </c>
      <c r="N2749" s="32" t="s">
        <v>2523</v>
      </c>
    </row>
    <row r="2750" spans="1:14" ht="18" customHeight="1" x14ac:dyDescent="0.25">
      <c r="A2750" s="53" t="s">
        <v>10598</v>
      </c>
      <c r="B2750" s="54" t="s">
        <v>10599</v>
      </c>
      <c r="C2750" s="54" t="s">
        <v>10599</v>
      </c>
      <c r="D2750" s="54" t="s">
        <v>3337</v>
      </c>
      <c r="E2750" s="55" t="s">
        <v>2514</v>
      </c>
      <c r="F2750" s="54" t="s">
        <v>2515</v>
      </c>
      <c r="G2750" s="67" t="s">
        <v>10548</v>
      </c>
      <c r="H2750" s="68" t="s">
        <v>2763</v>
      </c>
      <c r="I2750" s="69" t="s">
        <v>2764</v>
      </c>
      <c r="J2750" s="68" t="s">
        <v>2765</v>
      </c>
      <c r="K2750" s="57" t="s">
        <v>324</v>
      </c>
      <c r="L2750" s="58">
        <v>2747</v>
      </c>
      <c r="M2750" s="32" t="s">
        <v>10600</v>
      </c>
      <c r="N2750" s="32" t="s">
        <v>2523</v>
      </c>
    </row>
    <row r="2751" spans="1:14" ht="18" customHeight="1" x14ac:dyDescent="0.25">
      <c r="A2751" s="59" t="s">
        <v>10601</v>
      </c>
      <c r="B2751" s="60" t="s">
        <v>10602</v>
      </c>
      <c r="C2751" s="60" t="s">
        <v>10602</v>
      </c>
      <c r="D2751" s="60" t="s">
        <v>3337</v>
      </c>
      <c r="E2751" s="61" t="s">
        <v>2514</v>
      </c>
      <c r="F2751" s="60" t="s">
        <v>2515</v>
      </c>
      <c r="G2751" s="62" t="s">
        <v>10548</v>
      </c>
      <c r="H2751" s="63" t="s">
        <v>2763</v>
      </c>
      <c r="I2751" s="64" t="s">
        <v>2764</v>
      </c>
      <c r="J2751" s="63" t="s">
        <v>2765</v>
      </c>
      <c r="K2751" s="65" t="s">
        <v>324</v>
      </c>
      <c r="L2751" s="66">
        <v>2748</v>
      </c>
      <c r="M2751" s="32" t="s">
        <v>10603</v>
      </c>
      <c r="N2751" s="32" t="s">
        <v>2523</v>
      </c>
    </row>
    <row r="2752" spans="1:14" ht="18" customHeight="1" x14ac:dyDescent="0.25">
      <c r="A2752" s="53" t="s">
        <v>10604</v>
      </c>
      <c r="B2752" s="54" t="s">
        <v>10605</v>
      </c>
      <c r="C2752" s="54" t="s">
        <v>10605</v>
      </c>
      <c r="D2752" s="54" t="s">
        <v>3337</v>
      </c>
      <c r="E2752" s="55" t="s">
        <v>2514</v>
      </c>
      <c r="F2752" s="54" t="s">
        <v>2515</v>
      </c>
      <c r="G2752" s="67" t="s">
        <v>10548</v>
      </c>
      <c r="H2752" s="68" t="s">
        <v>2763</v>
      </c>
      <c r="I2752" s="69" t="s">
        <v>2764</v>
      </c>
      <c r="J2752" s="68" t="s">
        <v>2765</v>
      </c>
      <c r="K2752" s="57" t="s">
        <v>324</v>
      </c>
      <c r="L2752" s="58">
        <v>2749</v>
      </c>
      <c r="M2752" s="32" t="s">
        <v>10606</v>
      </c>
      <c r="N2752" s="32" t="s">
        <v>2523</v>
      </c>
    </row>
    <row r="2753" spans="1:14" ht="18" customHeight="1" x14ac:dyDescent="0.25">
      <c r="A2753" s="59" t="s">
        <v>10607</v>
      </c>
      <c r="B2753" s="60" t="s">
        <v>10608</v>
      </c>
      <c r="C2753" s="60" t="s">
        <v>10608</v>
      </c>
      <c r="D2753" s="60" t="s">
        <v>3337</v>
      </c>
      <c r="E2753" s="61" t="s">
        <v>2514</v>
      </c>
      <c r="F2753" s="60" t="s">
        <v>2515</v>
      </c>
      <c r="G2753" s="62" t="s">
        <v>10548</v>
      </c>
      <c r="H2753" s="63" t="s">
        <v>2763</v>
      </c>
      <c r="I2753" s="64" t="s">
        <v>2764</v>
      </c>
      <c r="J2753" s="63" t="s">
        <v>2765</v>
      </c>
      <c r="K2753" s="65" t="s">
        <v>324</v>
      </c>
      <c r="L2753" s="66">
        <v>2750</v>
      </c>
      <c r="M2753" s="32" t="s">
        <v>10609</v>
      </c>
      <c r="N2753" s="32" t="s">
        <v>2523</v>
      </c>
    </row>
    <row r="2754" spans="1:14" ht="18" customHeight="1" x14ac:dyDescent="0.25">
      <c r="A2754" s="53" t="s">
        <v>10610</v>
      </c>
      <c r="B2754" s="54" t="s">
        <v>10611</v>
      </c>
      <c r="C2754" s="54" t="s">
        <v>10611</v>
      </c>
      <c r="D2754" s="54" t="s">
        <v>3337</v>
      </c>
      <c r="E2754" s="55" t="s">
        <v>2514</v>
      </c>
      <c r="F2754" s="54" t="s">
        <v>2515</v>
      </c>
      <c r="G2754" s="67" t="s">
        <v>10548</v>
      </c>
      <c r="H2754" s="68" t="s">
        <v>2763</v>
      </c>
      <c r="I2754" s="69" t="s">
        <v>2764</v>
      </c>
      <c r="J2754" s="68" t="s">
        <v>2765</v>
      </c>
      <c r="K2754" s="57" t="s">
        <v>324</v>
      </c>
      <c r="L2754" s="58">
        <v>2751</v>
      </c>
      <c r="M2754" s="32" t="s">
        <v>10612</v>
      </c>
      <c r="N2754" s="32" t="s">
        <v>2523</v>
      </c>
    </row>
    <row r="2755" spans="1:14" ht="18" customHeight="1" x14ac:dyDescent="0.25">
      <c r="A2755" s="59" t="s">
        <v>10613</v>
      </c>
      <c r="B2755" s="60" t="s">
        <v>10614</v>
      </c>
      <c r="C2755" s="60" t="s">
        <v>10614</v>
      </c>
      <c r="D2755" s="60" t="s">
        <v>3337</v>
      </c>
      <c r="E2755" s="61" t="s">
        <v>2514</v>
      </c>
      <c r="F2755" s="60" t="s">
        <v>2515</v>
      </c>
      <c r="G2755" s="62" t="s">
        <v>10548</v>
      </c>
      <c r="H2755" s="63" t="s">
        <v>2763</v>
      </c>
      <c r="I2755" s="64" t="s">
        <v>2764</v>
      </c>
      <c r="J2755" s="63" t="s">
        <v>2765</v>
      </c>
      <c r="K2755" s="65" t="s">
        <v>324</v>
      </c>
      <c r="L2755" s="66">
        <v>2752</v>
      </c>
      <c r="M2755" s="32" t="s">
        <v>10615</v>
      </c>
      <c r="N2755" s="32" t="s">
        <v>2523</v>
      </c>
    </row>
    <row r="2756" spans="1:14" ht="18" customHeight="1" x14ac:dyDescent="0.25">
      <c r="A2756" s="53" t="s">
        <v>10616</v>
      </c>
      <c r="B2756" s="54" t="s">
        <v>10617</v>
      </c>
      <c r="C2756" s="54" t="s">
        <v>10617</v>
      </c>
      <c r="D2756" s="54" t="s">
        <v>3337</v>
      </c>
      <c r="E2756" s="55" t="s">
        <v>2514</v>
      </c>
      <c r="F2756" s="54" t="s">
        <v>2515</v>
      </c>
      <c r="G2756" s="67" t="s">
        <v>10548</v>
      </c>
      <c r="H2756" s="68" t="s">
        <v>2763</v>
      </c>
      <c r="I2756" s="69" t="s">
        <v>2764</v>
      </c>
      <c r="J2756" s="68" t="s">
        <v>2765</v>
      </c>
      <c r="K2756" s="57" t="s">
        <v>324</v>
      </c>
      <c r="L2756" s="58">
        <v>2753</v>
      </c>
      <c r="M2756" s="32" t="s">
        <v>10618</v>
      </c>
      <c r="N2756" s="32" t="s">
        <v>2523</v>
      </c>
    </row>
    <row r="2757" spans="1:14" ht="18" customHeight="1" x14ac:dyDescent="0.25">
      <c r="A2757" s="59" t="s">
        <v>10619</v>
      </c>
      <c r="B2757" s="60" t="s">
        <v>10620</v>
      </c>
      <c r="C2757" s="60" t="s">
        <v>10620</v>
      </c>
      <c r="D2757" s="60" t="s">
        <v>3337</v>
      </c>
      <c r="E2757" s="61" t="s">
        <v>2514</v>
      </c>
      <c r="F2757" s="60" t="s">
        <v>2515</v>
      </c>
      <c r="G2757" s="62" t="s">
        <v>10548</v>
      </c>
      <c r="H2757" s="63" t="s">
        <v>2763</v>
      </c>
      <c r="I2757" s="64" t="s">
        <v>2764</v>
      </c>
      <c r="J2757" s="63" t="s">
        <v>2765</v>
      </c>
      <c r="K2757" s="65" t="s">
        <v>324</v>
      </c>
      <c r="L2757" s="66">
        <v>2754</v>
      </c>
      <c r="M2757" s="32" t="s">
        <v>10621</v>
      </c>
      <c r="N2757" s="32" t="s">
        <v>2523</v>
      </c>
    </row>
    <row r="2758" spans="1:14" ht="18" customHeight="1" x14ac:dyDescent="0.25">
      <c r="A2758" s="53" t="s">
        <v>10622</v>
      </c>
      <c r="B2758" s="54" t="s">
        <v>10623</v>
      </c>
      <c r="C2758" s="54" t="s">
        <v>10623</v>
      </c>
      <c r="D2758" s="54" t="s">
        <v>3337</v>
      </c>
      <c r="E2758" s="55" t="s">
        <v>2514</v>
      </c>
      <c r="F2758" s="54" t="s">
        <v>2515</v>
      </c>
      <c r="G2758" s="67" t="s">
        <v>10548</v>
      </c>
      <c r="H2758" s="68" t="s">
        <v>2763</v>
      </c>
      <c r="I2758" s="69" t="s">
        <v>2764</v>
      </c>
      <c r="J2758" s="68" t="s">
        <v>2765</v>
      </c>
      <c r="K2758" s="57" t="s">
        <v>324</v>
      </c>
      <c r="L2758" s="58">
        <v>2755</v>
      </c>
      <c r="M2758" s="32" t="s">
        <v>10624</v>
      </c>
      <c r="N2758" s="32" t="s">
        <v>2523</v>
      </c>
    </row>
    <row r="2759" spans="1:14" ht="18" customHeight="1" x14ac:dyDescent="0.25">
      <c r="A2759" s="59" t="s">
        <v>10625</v>
      </c>
      <c r="B2759" s="60" t="s">
        <v>10626</v>
      </c>
      <c r="C2759" s="60" t="s">
        <v>10626</v>
      </c>
      <c r="D2759" s="60" t="s">
        <v>3337</v>
      </c>
      <c r="E2759" s="61" t="s">
        <v>2514</v>
      </c>
      <c r="F2759" s="60" t="s">
        <v>2515</v>
      </c>
      <c r="G2759" s="62" t="s">
        <v>10548</v>
      </c>
      <c r="H2759" s="63" t="s">
        <v>2763</v>
      </c>
      <c r="I2759" s="64" t="s">
        <v>2764</v>
      </c>
      <c r="J2759" s="63" t="s">
        <v>2765</v>
      </c>
      <c r="K2759" s="65" t="s">
        <v>324</v>
      </c>
      <c r="L2759" s="66">
        <v>2756</v>
      </c>
      <c r="M2759" s="32" t="s">
        <v>10627</v>
      </c>
      <c r="N2759" s="32" t="s">
        <v>2523</v>
      </c>
    </row>
    <row r="2760" spans="1:14" ht="18" customHeight="1" x14ac:dyDescent="0.25">
      <c r="A2760" s="53" t="s">
        <v>10628</v>
      </c>
      <c r="B2760" s="54" t="s">
        <v>10629</v>
      </c>
      <c r="C2760" s="54" t="s">
        <v>10629</v>
      </c>
      <c r="D2760" s="54" t="s">
        <v>3337</v>
      </c>
      <c r="E2760" s="55" t="s">
        <v>2514</v>
      </c>
      <c r="F2760" s="54" t="s">
        <v>2515</v>
      </c>
      <c r="G2760" s="67" t="s">
        <v>10548</v>
      </c>
      <c r="H2760" s="68" t="s">
        <v>2763</v>
      </c>
      <c r="I2760" s="69" t="s">
        <v>2764</v>
      </c>
      <c r="J2760" s="68" t="s">
        <v>2765</v>
      </c>
      <c r="K2760" s="57" t="s">
        <v>324</v>
      </c>
      <c r="L2760" s="58">
        <v>2757</v>
      </c>
      <c r="M2760" s="32" t="s">
        <v>10630</v>
      </c>
      <c r="N2760" s="32" t="s">
        <v>2523</v>
      </c>
    </row>
    <row r="2761" spans="1:14" ht="18" customHeight="1" x14ac:dyDescent="0.25">
      <c r="A2761" s="59" t="s">
        <v>10631</v>
      </c>
      <c r="B2761" s="60" t="s">
        <v>10632</v>
      </c>
      <c r="C2761" s="60" t="s">
        <v>10632</v>
      </c>
      <c r="D2761" s="60" t="s">
        <v>3337</v>
      </c>
      <c r="E2761" s="61" t="s">
        <v>2514</v>
      </c>
      <c r="F2761" s="60" t="s">
        <v>2515</v>
      </c>
      <c r="G2761" s="62" t="s">
        <v>10548</v>
      </c>
      <c r="H2761" s="63" t="s">
        <v>2763</v>
      </c>
      <c r="I2761" s="64" t="s">
        <v>2764</v>
      </c>
      <c r="J2761" s="63" t="s">
        <v>2765</v>
      </c>
      <c r="K2761" s="65" t="s">
        <v>324</v>
      </c>
      <c r="L2761" s="66">
        <v>2758</v>
      </c>
      <c r="M2761" s="32" t="s">
        <v>10633</v>
      </c>
      <c r="N2761" s="32" t="s">
        <v>2523</v>
      </c>
    </row>
    <row r="2762" spans="1:14" ht="18" customHeight="1" x14ac:dyDescent="0.25">
      <c r="A2762" s="53" t="s">
        <v>10634</v>
      </c>
      <c r="B2762" s="54" t="s">
        <v>10635</v>
      </c>
      <c r="C2762" s="54" t="s">
        <v>10635</v>
      </c>
      <c r="D2762" s="54" t="s">
        <v>3337</v>
      </c>
      <c r="E2762" s="55" t="s">
        <v>2514</v>
      </c>
      <c r="F2762" s="54" t="s">
        <v>2515</v>
      </c>
      <c r="G2762" s="67" t="s">
        <v>10548</v>
      </c>
      <c r="H2762" s="68" t="s">
        <v>2763</v>
      </c>
      <c r="I2762" s="69" t="s">
        <v>2764</v>
      </c>
      <c r="J2762" s="68" t="s">
        <v>2765</v>
      </c>
      <c r="K2762" s="57" t="s">
        <v>324</v>
      </c>
      <c r="L2762" s="58">
        <v>2759</v>
      </c>
      <c r="M2762" s="32" t="s">
        <v>10636</v>
      </c>
      <c r="N2762" s="32" t="s">
        <v>2523</v>
      </c>
    </row>
    <row r="2763" spans="1:14" ht="18" customHeight="1" x14ac:dyDescent="0.25">
      <c r="A2763" s="59" t="s">
        <v>10637</v>
      </c>
      <c r="B2763" s="60" t="s">
        <v>10638</v>
      </c>
      <c r="C2763" s="60" t="s">
        <v>10638</v>
      </c>
      <c r="D2763" s="60" t="s">
        <v>3337</v>
      </c>
      <c r="E2763" s="61" t="s">
        <v>2514</v>
      </c>
      <c r="F2763" s="60" t="s">
        <v>2515</v>
      </c>
      <c r="G2763" s="62" t="s">
        <v>10548</v>
      </c>
      <c r="H2763" s="63" t="s">
        <v>2763</v>
      </c>
      <c r="I2763" s="64" t="s">
        <v>2764</v>
      </c>
      <c r="J2763" s="63" t="s">
        <v>2765</v>
      </c>
      <c r="K2763" s="65" t="s">
        <v>324</v>
      </c>
      <c r="L2763" s="66">
        <v>2760</v>
      </c>
      <c r="M2763" s="32" t="s">
        <v>10639</v>
      </c>
      <c r="N2763" s="32" t="s">
        <v>2523</v>
      </c>
    </row>
    <row r="2764" spans="1:14" ht="18" customHeight="1" x14ac:dyDescent="0.25">
      <c r="A2764" s="53" t="s">
        <v>10640</v>
      </c>
      <c r="B2764" s="54" t="s">
        <v>10641</v>
      </c>
      <c r="C2764" s="54" t="s">
        <v>10641</v>
      </c>
      <c r="D2764" s="54" t="s">
        <v>3337</v>
      </c>
      <c r="E2764" s="55" t="s">
        <v>2514</v>
      </c>
      <c r="F2764" s="54" t="s">
        <v>2515</v>
      </c>
      <c r="G2764" s="67" t="s">
        <v>10548</v>
      </c>
      <c r="H2764" s="68" t="s">
        <v>2763</v>
      </c>
      <c r="I2764" s="69" t="s">
        <v>2764</v>
      </c>
      <c r="J2764" s="68" t="s">
        <v>2765</v>
      </c>
      <c r="K2764" s="57" t="s">
        <v>324</v>
      </c>
      <c r="L2764" s="58">
        <v>2761</v>
      </c>
      <c r="M2764" s="32" t="s">
        <v>10642</v>
      </c>
      <c r="N2764" s="32" t="s">
        <v>2523</v>
      </c>
    </row>
    <row r="2765" spans="1:14" ht="18" customHeight="1" x14ac:dyDescent="0.25">
      <c r="A2765" s="59" t="s">
        <v>10643</v>
      </c>
      <c r="B2765" s="60" t="s">
        <v>10644</v>
      </c>
      <c r="C2765" s="60" t="s">
        <v>10644</v>
      </c>
      <c r="D2765" s="60" t="s">
        <v>3337</v>
      </c>
      <c r="E2765" s="61" t="s">
        <v>2514</v>
      </c>
      <c r="F2765" s="60" t="s">
        <v>2515</v>
      </c>
      <c r="G2765" s="62" t="s">
        <v>10548</v>
      </c>
      <c r="H2765" s="63" t="s">
        <v>2763</v>
      </c>
      <c r="I2765" s="64" t="s">
        <v>2764</v>
      </c>
      <c r="J2765" s="63" t="s">
        <v>2765</v>
      </c>
      <c r="K2765" s="65" t="s">
        <v>324</v>
      </c>
      <c r="L2765" s="66">
        <v>2762</v>
      </c>
      <c r="M2765" s="32" t="s">
        <v>10645</v>
      </c>
      <c r="N2765" s="32" t="s">
        <v>2523</v>
      </c>
    </row>
    <row r="2766" spans="1:14" ht="18" customHeight="1" x14ac:dyDescent="0.25">
      <c r="A2766" s="53" t="s">
        <v>10646</v>
      </c>
      <c r="B2766" s="54" t="s">
        <v>10647</v>
      </c>
      <c r="C2766" s="54" t="s">
        <v>10647</v>
      </c>
      <c r="D2766" s="54" t="s">
        <v>3337</v>
      </c>
      <c r="E2766" s="55" t="s">
        <v>2514</v>
      </c>
      <c r="F2766" s="54" t="s">
        <v>2515</v>
      </c>
      <c r="G2766" s="67" t="s">
        <v>10548</v>
      </c>
      <c r="H2766" s="68" t="s">
        <v>2763</v>
      </c>
      <c r="I2766" s="69" t="s">
        <v>2764</v>
      </c>
      <c r="J2766" s="68" t="s">
        <v>2765</v>
      </c>
      <c r="K2766" s="57" t="s">
        <v>324</v>
      </c>
      <c r="L2766" s="58">
        <v>2763</v>
      </c>
      <c r="M2766" s="32" t="s">
        <v>10648</v>
      </c>
      <c r="N2766" s="32" t="s">
        <v>2523</v>
      </c>
    </row>
    <row r="2767" spans="1:14" ht="18" customHeight="1" x14ac:dyDescent="0.25">
      <c r="A2767" s="59" t="s">
        <v>10649</v>
      </c>
      <c r="B2767" s="60" t="s">
        <v>10650</v>
      </c>
      <c r="C2767" s="60" t="s">
        <v>10650</v>
      </c>
      <c r="D2767" s="60" t="s">
        <v>3337</v>
      </c>
      <c r="E2767" s="61" t="s">
        <v>2514</v>
      </c>
      <c r="F2767" s="60" t="s">
        <v>2515</v>
      </c>
      <c r="G2767" s="62" t="s">
        <v>10548</v>
      </c>
      <c r="H2767" s="63" t="s">
        <v>2763</v>
      </c>
      <c r="I2767" s="64" t="s">
        <v>2764</v>
      </c>
      <c r="J2767" s="63" t="s">
        <v>2765</v>
      </c>
      <c r="K2767" s="65" t="s">
        <v>324</v>
      </c>
      <c r="L2767" s="66">
        <v>2764</v>
      </c>
      <c r="M2767" s="32" t="s">
        <v>10651</v>
      </c>
      <c r="N2767" s="32" t="s">
        <v>2523</v>
      </c>
    </row>
    <row r="2768" spans="1:14" ht="18" customHeight="1" x14ac:dyDescent="0.25">
      <c r="A2768" s="53" t="s">
        <v>10652</v>
      </c>
      <c r="B2768" s="54" t="s">
        <v>10653</v>
      </c>
      <c r="C2768" s="54" t="s">
        <v>10653</v>
      </c>
      <c r="D2768" s="54" t="s">
        <v>3337</v>
      </c>
      <c r="E2768" s="55" t="s">
        <v>2514</v>
      </c>
      <c r="F2768" s="54" t="s">
        <v>2515</v>
      </c>
      <c r="G2768" s="67" t="s">
        <v>10548</v>
      </c>
      <c r="H2768" s="68" t="s">
        <v>2763</v>
      </c>
      <c r="I2768" s="69" t="s">
        <v>2764</v>
      </c>
      <c r="J2768" s="68" t="s">
        <v>2765</v>
      </c>
      <c r="K2768" s="57" t="s">
        <v>324</v>
      </c>
      <c r="L2768" s="58">
        <v>2765</v>
      </c>
      <c r="M2768" s="32" t="s">
        <v>10654</v>
      </c>
      <c r="N2768" s="32" t="s">
        <v>2523</v>
      </c>
    </row>
    <row r="2769" spans="1:14" ht="18" customHeight="1" x14ac:dyDescent="0.25">
      <c r="A2769" s="59" t="s">
        <v>10655</v>
      </c>
      <c r="B2769" s="60" t="s">
        <v>10656</v>
      </c>
      <c r="C2769" s="60" t="s">
        <v>10656</v>
      </c>
      <c r="D2769" s="60" t="s">
        <v>3337</v>
      </c>
      <c r="E2769" s="61" t="s">
        <v>2514</v>
      </c>
      <c r="F2769" s="60" t="s">
        <v>2515</v>
      </c>
      <c r="G2769" s="62" t="s">
        <v>10548</v>
      </c>
      <c r="H2769" s="63" t="s">
        <v>2763</v>
      </c>
      <c r="I2769" s="64" t="s">
        <v>2764</v>
      </c>
      <c r="J2769" s="63" t="s">
        <v>2765</v>
      </c>
      <c r="K2769" s="65" t="s">
        <v>324</v>
      </c>
      <c r="L2769" s="66">
        <v>2766</v>
      </c>
      <c r="M2769" s="32" t="s">
        <v>10657</v>
      </c>
      <c r="N2769" s="32" t="s">
        <v>2523</v>
      </c>
    </row>
    <row r="2770" spans="1:14" ht="18" customHeight="1" x14ac:dyDescent="0.25">
      <c r="A2770" s="53" t="s">
        <v>10658</v>
      </c>
      <c r="B2770" s="54" t="s">
        <v>10659</v>
      </c>
      <c r="C2770" s="54" t="s">
        <v>10659</v>
      </c>
      <c r="D2770" s="54" t="s">
        <v>3337</v>
      </c>
      <c r="E2770" s="55" t="s">
        <v>2514</v>
      </c>
      <c r="F2770" s="54" t="s">
        <v>2515</v>
      </c>
      <c r="G2770" s="67" t="s">
        <v>10548</v>
      </c>
      <c r="H2770" s="68" t="s">
        <v>2763</v>
      </c>
      <c r="I2770" s="69" t="s">
        <v>2764</v>
      </c>
      <c r="J2770" s="68" t="s">
        <v>2765</v>
      </c>
      <c r="K2770" s="57" t="s">
        <v>324</v>
      </c>
      <c r="L2770" s="58">
        <v>2767</v>
      </c>
      <c r="M2770" s="32" t="s">
        <v>10660</v>
      </c>
      <c r="N2770" s="32" t="s">
        <v>2523</v>
      </c>
    </row>
    <row r="2771" spans="1:14" ht="18" customHeight="1" x14ac:dyDescent="0.25">
      <c r="A2771" s="59" t="s">
        <v>10661</v>
      </c>
      <c r="B2771" s="60" t="s">
        <v>10662</v>
      </c>
      <c r="C2771" s="60" t="s">
        <v>10662</v>
      </c>
      <c r="D2771" s="60" t="s">
        <v>3337</v>
      </c>
      <c r="E2771" s="61" t="s">
        <v>2514</v>
      </c>
      <c r="F2771" s="60" t="s">
        <v>2515</v>
      </c>
      <c r="G2771" s="62" t="s">
        <v>10548</v>
      </c>
      <c r="H2771" s="63" t="s">
        <v>2763</v>
      </c>
      <c r="I2771" s="64" t="s">
        <v>2764</v>
      </c>
      <c r="J2771" s="63" t="s">
        <v>2765</v>
      </c>
      <c r="K2771" s="65" t="s">
        <v>324</v>
      </c>
      <c r="L2771" s="66">
        <v>2768</v>
      </c>
      <c r="M2771" s="32" t="s">
        <v>10663</v>
      </c>
      <c r="N2771" s="32" t="s">
        <v>2523</v>
      </c>
    </row>
    <row r="2772" spans="1:14" ht="18" customHeight="1" x14ac:dyDescent="0.25">
      <c r="A2772" s="53" t="s">
        <v>10664</v>
      </c>
      <c r="B2772" s="54" t="s">
        <v>10665</v>
      </c>
      <c r="C2772" s="54" t="s">
        <v>10665</v>
      </c>
      <c r="D2772" s="54" t="s">
        <v>3337</v>
      </c>
      <c r="E2772" s="55" t="s">
        <v>2514</v>
      </c>
      <c r="F2772" s="54" t="s">
        <v>2515</v>
      </c>
      <c r="G2772" s="67" t="s">
        <v>10548</v>
      </c>
      <c r="H2772" s="68" t="s">
        <v>2763</v>
      </c>
      <c r="I2772" s="69" t="s">
        <v>2764</v>
      </c>
      <c r="J2772" s="68" t="s">
        <v>2765</v>
      </c>
      <c r="K2772" s="57" t="s">
        <v>324</v>
      </c>
      <c r="L2772" s="58">
        <v>2769</v>
      </c>
      <c r="M2772" s="32" t="s">
        <v>10666</v>
      </c>
      <c r="N2772" s="32" t="s">
        <v>2523</v>
      </c>
    </row>
    <row r="2773" spans="1:14" ht="18" customHeight="1" x14ac:dyDescent="0.25">
      <c r="A2773" s="59" t="s">
        <v>10667</v>
      </c>
      <c r="B2773" s="60" t="s">
        <v>10668</v>
      </c>
      <c r="C2773" s="60" t="s">
        <v>10668</v>
      </c>
      <c r="D2773" s="60" t="s">
        <v>3337</v>
      </c>
      <c r="E2773" s="61" t="s">
        <v>2514</v>
      </c>
      <c r="F2773" s="60" t="s">
        <v>2515</v>
      </c>
      <c r="G2773" s="62" t="s">
        <v>10548</v>
      </c>
      <c r="H2773" s="63" t="s">
        <v>2763</v>
      </c>
      <c r="I2773" s="64" t="s">
        <v>2764</v>
      </c>
      <c r="J2773" s="63" t="s">
        <v>2765</v>
      </c>
      <c r="K2773" s="65" t="s">
        <v>324</v>
      </c>
      <c r="L2773" s="66">
        <v>2770</v>
      </c>
      <c r="M2773" s="32" t="s">
        <v>10669</v>
      </c>
      <c r="N2773" s="32" t="s">
        <v>2523</v>
      </c>
    </row>
    <row r="2774" spans="1:14" ht="18" customHeight="1" x14ac:dyDescent="0.25">
      <c r="A2774" s="53" t="s">
        <v>10670</v>
      </c>
      <c r="B2774" s="54" t="s">
        <v>10671</v>
      </c>
      <c r="C2774" s="54" t="s">
        <v>10671</v>
      </c>
      <c r="D2774" s="54" t="s">
        <v>3337</v>
      </c>
      <c r="E2774" s="55" t="s">
        <v>2514</v>
      </c>
      <c r="F2774" s="54" t="s">
        <v>2515</v>
      </c>
      <c r="G2774" s="67" t="s">
        <v>10548</v>
      </c>
      <c r="H2774" s="68" t="s">
        <v>2763</v>
      </c>
      <c r="I2774" s="69" t="s">
        <v>2764</v>
      </c>
      <c r="J2774" s="68" t="s">
        <v>2765</v>
      </c>
      <c r="K2774" s="57" t="s">
        <v>324</v>
      </c>
      <c r="L2774" s="58">
        <v>2771</v>
      </c>
      <c r="M2774" s="32" t="s">
        <v>10672</v>
      </c>
      <c r="N2774" s="32" t="s">
        <v>2523</v>
      </c>
    </row>
    <row r="2775" spans="1:14" ht="18" customHeight="1" x14ac:dyDescent="0.25">
      <c r="A2775" s="59" t="s">
        <v>10673</v>
      </c>
      <c r="B2775" s="60" t="s">
        <v>10674</v>
      </c>
      <c r="C2775" s="60" t="s">
        <v>10674</v>
      </c>
      <c r="D2775" s="60" t="s">
        <v>3337</v>
      </c>
      <c r="E2775" s="61" t="s">
        <v>2514</v>
      </c>
      <c r="F2775" s="60" t="s">
        <v>2515</v>
      </c>
      <c r="G2775" s="62" t="s">
        <v>10548</v>
      </c>
      <c r="H2775" s="63" t="s">
        <v>2763</v>
      </c>
      <c r="I2775" s="64" t="s">
        <v>2764</v>
      </c>
      <c r="J2775" s="63" t="s">
        <v>2765</v>
      </c>
      <c r="K2775" s="65" t="s">
        <v>324</v>
      </c>
      <c r="L2775" s="66">
        <v>2772</v>
      </c>
      <c r="M2775" s="32" t="s">
        <v>10675</v>
      </c>
      <c r="N2775" s="32" t="s">
        <v>2523</v>
      </c>
    </row>
    <row r="2776" spans="1:14" ht="18" customHeight="1" x14ac:dyDescent="0.25">
      <c r="A2776" s="53" t="s">
        <v>10676</v>
      </c>
      <c r="B2776" s="54" t="s">
        <v>10677</v>
      </c>
      <c r="C2776" s="54" t="s">
        <v>10677</v>
      </c>
      <c r="D2776" s="54" t="s">
        <v>3337</v>
      </c>
      <c r="E2776" s="55" t="s">
        <v>2514</v>
      </c>
      <c r="F2776" s="54" t="s">
        <v>2515</v>
      </c>
      <c r="G2776" s="67" t="s">
        <v>10548</v>
      </c>
      <c r="H2776" s="68" t="s">
        <v>2763</v>
      </c>
      <c r="I2776" s="69" t="s">
        <v>2764</v>
      </c>
      <c r="J2776" s="68" t="s">
        <v>2765</v>
      </c>
      <c r="K2776" s="57" t="s">
        <v>324</v>
      </c>
      <c r="L2776" s="58">
        <v>2773</v>
      </c>
      <c r="M2776" s="32" t="s">
        <v>10678</v>
      </c>
      <c r="N2776" s="32" t="s">
        <v>2523</v>
      </c>
    </row>
    <row r="2777" spans="1:14" ht="18" customHeight="1" x14ac:dyDescent="0.25">
      <c r="A2777" s="59" t="s">
        <v>10679</v>
      </c>
      <c r="B2777" s="60" t="s">
        <v>10680</v>
      </c>
      <c r="C2777" s="60" t="s">
        <v>10680</v>
      </c>
      <c r="D2777" s="60" t="s">
        <v>3337</v>
      </c>
      <c r="E2777" s="61" t="s">
        <v>2514</v>
      </c>
      <c r="F2777" s="60" t="s">
        <v>2515</v>
      </c>
      <c r="G2777" s="62" t="s">
        <v>10548</v>
      </c>
      <c r="H2777" s="63" t="s">
        <v>2763</v>
      </c>
      <c r="I2777" s="64" t="s">
        <v>2764</v>
      </c>
      <c r="J2777" s="63" t="s">
        <v>2765</v>
      </c>
      <c r="K2777" s="65" t="s">
        <v>324</v>
      </c>
      <c r="L2777" s="66">
        <v>2774</v>
      </c>
      <c r="M2777" s="32" t="s">
        <v>10681</v>
      </c>
      <c r="N2777" s="32" t="s">
        <v>2523</v>
      </c>
    </row>
    <row r="2778" spans="1:14" ht="18" customHeight="1" x14ac:dyDescent="0.25">
      <c r="A2778" s="53" t="s">
        <v>10682</v>
      </c>
      <c r="B2778" s="54" t="s">
        <v>10683</v>
      </c>
      <c r="C2778" s="54" t="s">
        <v>10683</v>
      </c>
      <c r="D2778" s="54" t="s">
        <v>3337</v>
      </c>
      <c r="E2778" s="55" t="s">
        <v>2514</v>
      </c>
      <c r="F2778" s="54" t="s">
        <v>2515</v>
      </c>
      <c r="G2778" s="67" t="s">
        <v>10548</v>
      </c>
      <c r="H2778" s="68" t="s">
        <v>2763</v>
      </c>
      <c r="I2778" s="69" t="s">
        <v>2764</v>
      </c>
      <c r="J2778" s="68" t="s">
        <v>2765</v>
      </c>
      <c r="K2778" s="57" t="s">
        <v>324</v>
      </c>
      <c r="L2778" s="58">
        <v>2775</v>
      </c>
      <c r="M2778" s="32" t="s">
        <v>10684</v>
      </c>
      <c r="N2778" s="32" t="s">
        <v>2523</v>
      </c>
    </row>
    <row r="2779" spans="1:14" ht="18" customHeight="1" x14ac:dyDescent="0.25">
      <c r="A2779" s="59" t="s">
        <v>10685</v>
      </c>
      <c r="B2779" s="60" t="s">
        <v>10686</v>
      </c>
      <c r="C2779" s="60" t="s">
        <v>10686</v>
      </c>
      <c r="D2779" s="60" t="s">
        <v>3337</v>
      </c>
      <c r="E2779" s="61" t="s">
        <v>2514</v>
      </c>
      <c r="F2779" s="60" t="s">
        <v>2515</v>
      </c>
      <c r="G2779" s="62" t="s">
        <v>10548</v>
      </c>
      <c r="H2779" s="63" t="s">
        <v>2763</v>
      </c>
      <c r="I2779" s="64" t="s">
        <v>2764</v>
      </c>
      <c r="J2779" s="63" t="s">
        <v>2765</v>
      </c>
      <c r="K2779" s="65" t="s">
        <v>324</v>
      </c>
      <c r="L2779" s="66">
        <v>2776</v>
      </c>
      <c r="M2779" s="32" t="s">
        <v>10687</v>
      </c>
      <c r="N2779" s="32" t="s">
        <v>2523</v>
      </c>
    </row>
    <row r="2780" spans="1:14" ht="18" customHeight="1" x14ac:dyDescent="0.25">
      <c r="A2780" s="53" t="s">
        <v>10688</v>
      </c>
      <c r="B2780" s="54" t="s">
        <v>10689</v>
      </c>
      <c r="C2780" s="54" t="s">
        <v>10689</v>
      </c>
      <c r="D2780" s="54" t="s">
        <v>3337</v>
      </c>
      <c r="E2780" s="55" t="s">
        <v>2514</v>
      </c>
      <c r="F2780" s="54" t="s">
        <v>2515</v>
      </c>
      <c r="G2780" s="67" t="s">
        <v>10548</v>
      </c>
      <c r="H2780" s="68" t="s">
        <v>2763</v>
      </c>
      <c r="I2780" s="69" t="s">
        <v>2764</v>
      </c>
      <c r="J2780" s="68" t="s">
        <v>2765</v>
      </c>
      <c r="K2780" s="57" t="s">
        <v>324</v>
      </c>
      <c r="L2780" s="58">
        <v>2777</v>
      </c>
      <c r="M2780" s="32" t="s">
        <v>10690</v>
      </c>
      <c r="N2780" s="32" t="s">
        <v>2523</v>
      </c>
    </row>
    <row r="2781" spans="1:14" ht="18" customHeight="1" x14ac:dyDescent="0.25">
      <c r="A2781" s="59" t="s">
        <v>10691</v>
      </c>
      <c r="B2781" s="60" t="s">
        <v>10692</v>
      </c>
      <c r="C2781" s="60" t="s">
        <v>10692</v>
      </c>
      <c r="D2781" s="60" t="s">
        <v>3337</v>
      </c>
      <c r="E2781" s="61" t="s">
        <v>2514</v>
      </c>
      <c r="F2781" s="60" t="s">
        <v>2515</v>
      </c>
      <c r="G2781" s="62" t="s">
        <v>10548</v>
      </c>
      <c r="H2781" s="63" t="s">
        <v>2763</v>
      </c>
      <c r="I2781" s="64" t="s">
        <v>2764</v>
      </c>
      <c r="J2781" s="63" t="s">
        <v>2765</v>
      </c>
      <c r="K2781" s="65" t="s">
        <v>324</v>
      </c>
      <c r="L2781" s="66">
        <v>2778</v>
      </c>
      <c r="M2781" s="32" t="s">
        <v>10693</v>
      </c>
      <c r="N2781" s="32" t="s">
        <v>2523</v>
      </c>
    </row>
    <row r="2782" spans="1:14" ht="18" customHeight="1" x14ac:dyDescent="0.25">
      <c r="A2782" s="53" t="s">
        <v>10694</v>
      </c>
      <c r="B2782" s="54" t="s">
        <v>10695</v>
      </c>
      <c r="C2782" s="54" t="s">
        <v>10695</v>
      </c>
      <c r="D2782" s="54" t="s">
        <v>3337</v>
      </c>
      <c r="E2782" s="55" t="s">
        <v>2514</v>
      </c>
      <c r="F2782" s="54" t="s">
        <v>2515</v>
      </c>
      <c r="G2782" s="67" t="s">
        <v>10548</v>
      </c>
      <c r="H2782" s="68" t="s">
        <v>2763</v>
      </c>
      <c r="I2782" s="69" t="s">
        <v>2764</v>
      </c>
      <c r="J2782" s="68" t="s">
        <v>2765</v>
      </c>
      <c r="K2782" s="57" t="s">
        <v>324</v>
      </c>
      <c r="L2782" s="58">
        <v>2779</v>
      </c>
      <c r="M2782" s="32" t="s">
        <v>10696</v>
      </c>
      <c r="N2782" s="32" t="s">
        <v>2523</v>
      </c>
    </row>
    <row r="2783" spans="1:14" ht="18" customHeight="1" x14ac:dyDescent="0.25">
      <c r="A2783" s="59" t="s">
        <v>10697</v>
      </c>
      <c r="B2783" s="60" t="s">
        <v>10698</v>
      </c>
      <c r="C2783" s="60" t="s">
        <v>10698</v>
      </c>
      <c r="D2783" s="60" t="s">
        <v>3337</v>
      </c>
      <c r="E2783" s="61" t="s">
        <v>2514</v>
      </c>
      <c r="F2783" s="60" t="s">
        <v>2515</v>
      </c>
      <c r="G2783" s="62" t="s">
        <v>10548</v>
      </c>
      <c r="H2783" s="63" t="s">
        <v>2763</v>
      </c>
      <c r="I2783" s="64" t="s">
        <v>2764</v>
      </c>
      <c r="J2783" s="63" t="s">
        <v>2765</v>
      </c>
      <c r="K2783" s="65" t="s">
        <v>324</v>
      </c>
      <c r="L2783" s="66">
        <v>2780</v>
      </c>
      <c r="M2783" s="32" t="s">
        <v>10699</v>
      </c>
      <c r="N2783" s="32" t="s">
        <v>2523</v>
      </c>
    </row>
    <row r="2784" spans="1:14" ht="18" customHeight="1" x14ac:dyDescent="0.25">
      <c r="A2784" s="53" t="s">
        <v>10700</v>
      </c>
      <c r="B2784" s="54" t="s">
        <v>10701</v>
      </c>
      <c r="C2784" s="54" t="s">
        <v>10701</v>
      </c>
      <c r="D2784" s="54" t="s">
        <v>3337</v>
      </c>
      <c r="E2784" s="55" t="s">
        <v>2514</v>
      </c>
      <c r="F2784" s="54" t="s">
        <v>2515</v>
      </c>
      <c r="G2784" s="67" t="s">
        <v>10548</v>
      </c>
      <c r="H2784" s="68" t="s">
        <v>2763</v>
      </c>
      <c r="I2784" s="69" t="s">
        <v>2764</v>
      </c>
      <c r="J2784" s="68" t="s">
        <v>2765</v>
      </c>
      <c r="K2784" s="57" t="s">
        <v>324</v>
      </c>
      <c r="L2784" s="58">
        <v>2781</v>
      </c>
      <c r="M2784" s="32" t="s">
        <v>10702</v>
      </c>
      <c r="N2784" s="32" t="s">
        <v>2523</v>
      </c>
    </row>
    <row r="2785" spans="1:14" ht="18" customHeight="1" x14ac:dyDescent="0.25">
      <c r="A2785" s="59" t="s">
        <v>10703</v>
      </c>
      <c r="B2785" s="60" t="s">
        <v>10704</v>
      </c>
      <c r="C2785" s="60" t="s">
        <v>10704</v>
      </c>
      <c r="D2785" s="60" t="s">
        <v>3337</v>
      </c>
      <c r="E2785" s="61" t="s">
        <v>2514</v>
      </c>
      <c r="F2785" s="60" t="s">
        <v>2515</v>
      </c>
      <c r="G2785" s="62" t="s">
        <v>10548</v>
      </c>
      <c r="H2785" s="63" t="s">
        <v>2763</v>
      </c>
      <c r="I2785" s="64" t="s">
        <v>2764</v>
      </c>
      <c r="J2785" s="63" t="s">
        <v>2765</v>
      </c>
      <c r="K2785" s="65" t="s">
        <v>324</v>
      </c>
      <c r="L2785" s="66">
        <v>2782</v>
      </c>
      <c r="M2785" s="32" t="s">
        <v>10705</v>
      </c>
      <c r="N2785" s="32" t="s">
        <v>2523</v>
      </c>
    </row>
    <row r="2786" spans="1:14" ht="18" customHeight="1" x14ac:dyDescent="0.25">
      <c r="A2786" s="53" t="s">
        <v>10706</v>
      </c>
      <c r="B2786" s="54" t="s">
        <v>10707</v>
      </c>
      <c r="C2786" s="54" t="s">
        <v>10707</v>
      </c>
      <c r="D2786" s="54" t="s">
        <v>3337</v>
      </c>
      <c r="E2786" s="55" t="s">
        <v>2514</v>
      </c>
      <c r="F2786" s="54" t="s">
        <v>2515</v>
      </c>
      <c r="G2786" s="67" t="s">
        <v>10548</v>
      </c>
      <c r="H2786" s="68" t="s">
        <v>2763</v>
      </c>
      <c r="I2786" s="69" t="s">
        <v>2764</v>
      </c>
      <c r="J2786" s="68" t="s">
        <v>2765</v>
      </c>
      <c r="K2786" s="57" t="s">
        <v>324</v>
      </c>
      <c r="L2786" s="58">
        <v>2783</v>
      </c>
      <c r="M2786" s="32" t="s">
        <v>10708</v>
      </c>
      <c r="N2786" s="32" t="s">
        <v>2523</v>
      </c>
    </row>
    <row r="2787" spans="1:14" ht="18" customHeight="1" x14ac:dyDescent="0.25">
      <c r="A2787" s="59" t="s">
        <v>10709</v>
      </c>
      <c r="B2787" s="60" t="s">
        <v>10710</v>
      </c>
      <c r="C2787" s="60" t="s">
        <v>10710</v>
      </c>
      <c r="D2787" s="60" t="s">
        <v>3337</v>
      </c>
      <c r="E2787" s="61" t="s">
        <v>2514</v>
      </c>
      <c r="F2787" s="60" t="s">
        <v>2515</v>
      </c>
      <c r="G2787" s="62" t="s">
        <v>10548</v>
      </c>
      <c r="H2787" s="63" t="s">
        <v>2763</v>
      </c>
      <c r="I2787" s="64" t="s">
        <v>2764</v>
      </c>
      <c r="J2787" s="63" t="s">
        <v>2765</v>
      </c>
      <c r="K2787" s="65" t="s">
        <v>324</v>
      </c>
      <c r="L2787" s="66">
        <v>2784</v>
      </c>
      <c r="M2787" s="32" t="s">
        <v>10711</v>
      </c>
      <c r="N2787" s="32" t="s">
        <v>2523</v>
      </c>
    </row>
    <row r="2788" spans="1:14" ht="18" customHeight="1" x14ac:dyDescent="0.25">
      <c r="A2788" s="53" t="s">
        <v>10712</v>
      </c>
      <c r="B2788" s="54" t="s">
        <v>10713</v>
      </c>
      <c r="C2788" s="54" t="s">
        <v>10713</v>
      </c>
      <c r="D2788" s="54" t="s">
        <v>3337</v>
      </c>
      <c r="E2788" s="55" t="s">
        <v>2514</v>
      </c>
      <c r="F2788" s="54" t="s">
        <v>2515</v>
      </c>
      <c r="G2788" s="67" t="s">
        <v>10548</v>
      </c>
      <c r="H2788" s="68" t="s">
        <v>2763</v>
      </c>
      <c r="I2788" s="69" t="s">
        <v>2764</v>
      </c>
      <c r="J2788" s="68" t="s">
        <v>2765</v>
      </c>
      <c r="K2788" s="57" t="s">
        <v>324</v>
      </c>
      <c r="L2788" s="58">
        <v>2785</v>
      </c>
      <c r="M2788" s="32" t="s">
        <v>10714</v>
      </c>
      <c r="N2788" s="32" t="s">
        <v>2523</v>
      </c>
    </row>
    <row r="2789" spans="1:14" ht="18" customHeight="1" x14ac:dyDescent="0.25">
      <c r="A2789" s="59" t="s">
        <v>10715</v>
      </c>
      <c r="B2789" s="60" t="s">
        <v>10716</v>
      </c>
      <c r="C2789" s="60" t="s">
        <v>10716</v>
      </c>
      <c r="D2789" s="60" t="s">
        <v>3337</v>
      </c>
      <c r="E2789" s="61" t="s">
        <v>2514</v>
      </c>
      <c r="F2789" s="60" t="s">
        <v>2515</v>
      </c>
      <c r="G2789" s="62" t="s">
        <v>10548</v>
      </c>
      <c r="H2789" s="63" t="s">
        <v>2763</v>
      </c>
      <c r="I2789" s="64" t="s">
        <v>2764</v>
      </c>
      <c r="J2789" s="63" t="s">
        <v>2765</v>
      </c>
      <c r="K2789" s="65" t="s">
        <v>324</v>
      </c>
      <c r="L2789" s="66">
        <v>2786</v>
      </c>
      <c r="M2789" s="32" t="s">
        <v>10717</v>
      </c>
      <c r="N2789" s="32" t="s">
        <v>2523</v>
      </c>
    </row>
    <row r="2790" spans="1:14" ht="18" customHeight="1" x14ac:dyDescent="0.25">
      <c r="A2790" s="53" t="s">
        <v>10718</v>
      </c>
      <c r="B2790" s="54" t="s">
        <v>10719</v>
      </c>
      <c r="C2790" s="54" t="s">
        <v>10719</v>
      </c>
      <c r="D2790" s="54" t="s">
        <v>3337</v>
      </c>
      <c r="E2790" s="55" t="s">
        <v>2514</v>
      </c>
      <c r="F2790" s="54" t="s">
        <v>2515</v>
      </c>
      <c r="G2790" s="67" t="s">
        <v>10548</v>
      </c>
      <c r="H2790" s="68" t="s">
        <v>2763</v>
      </c>
      <c r="I2790" s="69" t="s">
        <v>2764</v>
      </c>
      <c r="J2790" s="68" t="s">
        <v>2765</v>
      </c>
      <c r="K2790" s="57" t="s">
        <v>324</v>
      </c>
      <c r="L2790" s="58">
        <v>2787</v>
      </c>
      <c r="M2790" s="32" t="s">
        <v>10720</v>
      </c>
      <c r="N2790" s="32" t="s">
        <v>2523</v>
      </c>
    </row>
    <row r="2791" spans="1:14" ht="18" customHeight="1" x14ac:dyDescent="0.25">
      <c r="A2791" s="59" t="s">
        <v>10721</v>
      </c>
      <c r="B2791" s="60" t="s">
        <v>10722</v>
      </c>
      <c r="C2791" s="60" t="s">
        <v>10722</v>
      </c>
      <c r="D2791" s="60" t="s">
        <v>3337</v>
      </c>
      <c r="E2791" s="61" t="s">
        <v>2514</v>
      </c>
      <c r="F2791" s="60" t="s">
        <v>2515</v>
      </c>
      <c r="G2791" s="62" t="s">
        <v>10548</v>
      </c>
      <c r="H2791" s="63" t="s">
        <v>2763</v>
      </c>
      <c r="I2791" s="64" t="s">
        <v>2764</v>
      </c>
      <c r="J2791" s="63" t="s">
        <v>2765</v>
      </c>
      <c r="K2791" s="65" t="s">
        <v>324</v>
      </c>
      <c r="L2791" s="66">
        <v>2788</v>
      </c>
      <c r="M2791" s="32" t="s">
        <v>10723</v>
      </c>
      <c r="N2791" s="32" t="s">
        <v>2523</v>
      </c>
    </row>
    <row r="2792" spans="1:14" ht="18" customHeight="1" x14ac:dyDescent="0.25">
      <c r="A2792" s="53" t="s">
        <v>10724</v>
      </c>
      <c r="B2792" s="54" t="s">
        <v>10725</v>
      </c>
      <c r="C2792" s="54" t="s">
        <v>10725</v>
      </c>
      <c r="D2792" s="54" t="s">
        <v>3337</v>
      </c>
      <c r="E2792" s="55" t="s">
        <v>2514</v>
      </c>
      <c r="F2792" s="54" t="s">
        <v>2515</v>
      </c>
      <c r="G2792" s="67" t="s">
        <v>10548</v>
      </c>
      <c r="H2792" s="68" t="s">
        <v>2763</v>
      </c>
      <c r="I2792" s="69" t="s">
        <v>2764</v>
      </c>
      <c r="J2792" s="68" t="s">
        <v>2765</v>
      </c>
      <c r="K2792" s="57" t="s">
        <v>324</v>
      </c>
      <c r="L2792" s="58">
        <v>2789</v>
      </c>
      <c r="M2792" s="32" t="s">
        <v>10726</v>
      </c>
      <c r="N2792" s="32" t="s">
        <v>2523</v>
      </c>
    </row>
    <row r="2793" spans="1:14" ht="18" customHeight="1" x14ac:dyDescent="0.25">
      <c r="A2793" s="59" t="s">
        <v>10727</v>
      </c>
      <c r="B2793" s="60" t="s">
        <v>10728</v>
      </c>
      <c r="C2793" s="60" t="s">
        <v>10728</v>
      </c>
      <c r="D2793" s="60" t="s">
        <v>3337</v>
      </c>
      <c r="E2793" s="61" t="s">
        <v>2514</v>
      </c>
      <c r="F2793" s="60" t="s">
        <v>2515</v>
      </c>
      <c r="G2793" s="62" t="s">
        <v>10548</v>
      </c>
      <c r="H2793" s="63" t="s">
        <v>2763</v>
      </c>
      <c r="I2793" s="64" t="s">
        <v>2764</v>
      </c>
      <c r="J2793" s="63" t="s">
        <v>2765</v>
      </c>
      <c r="K2793" s="65" t="s">
        <v>324</v>
      </c>
      <c r="L2793" s="66">
        <v>2790</v>
      </c>
      <c r="M2793" s="32" t="s">
        <v>10729</v>
      </c>
      <c r="N2793" s="32" t="s">
        <v>2523</v>
      </c>
    </row>
    <row r="2794" spans="1:14" ht="18" customHeight="1" x14ac:dyDescent="0.25">
      <c r="A2794" s="53" t="s">
        <v>10730</v>
      </c>
      <c r="B2794" s="54" t="s">
        <v>10731</v>
      </c>
      <c r="C2794" s="54" t="s">
        <v>10731</v>
      </c>
      <c r="D2794" s="54" t="s">
        <v>3337</v>
      </c>
      <c r="E2794" s="55" t="s">
        <v>2514</v>
      </c>
      <c r="F2794" s="54" t="s">
        <v>2515</v>
      </c>
      <c r="G2794" s="67" t="s">
        <v>10548</v>
      </c>
      <c r="H2794" s="68" t="s">
        <v>2763</v>
      </c>
      <c r="I2794" s="69" t="s">
        <v>2764</v>
      </c>
      <c r="J2794" s="68" t="s">
        <v>2765</v>
      </c>
      <c r="K2794" s="57" t="s">
        <v>324</v>
      </c>
      <c r="L2794" s="58">
        <v>2791</v>
      </c>
      <c r="M2794" s="32" t="s">
        <v>10732</v>
      </c>
      <c r="N2794" s="32" t="s">
        <v>2523</v>
      </c>
    </row>
    <row r="2795" spans="1:14" ht="18" customHeight="1" x14ac:dyDescent="0.25">
      <c r="A2795" s="59" t="s">
        <v>10733</v>
      </c>
      <c r="B2795" s="60" t="s">
        <v>10734</v>
      </c>
      <c r="C2795" s="60" t="s">
        <v>10734</v>
      </c>
      <c r="D2795" s="60" t="s">
        <v>3337</v>
      </c>
      <c r="E2795" s="61" t="s">
        <v>2514</v>
      </c>
      <c r="F2795" s="60" t="s">
        <v>2515</v>
      </c>
      <c r="G2795" s="62" t="s">
        <v>10548</v>
      </c>
      <c r="H2795" s="63" t="s">
        <v>2763</v>
      </c>
      <c r="I2795" s="64" t="s">
        <v>2764</v>
      </c>
      <c r="J2795" s="63" t="s">
        <v>2765</v>
      </c>
      <c r="K2795" s="65" t="s">
        <v>324</v>
      </c>
      <c r="L2795" s="66">
        <v>2792</v>
      </c>
      <c r="M2795" s="32" t="s">
        <v>10735</v>
      </c>
      <c r="N2795" s="32" t="s">
        <v>2523</v>
      </c>
    </row>
    <row r="2796" spans="1:14" ht="18" customHeight="1" x14ac:dyDescent="0.25">
      <c r="A2796" s="53" t="s">
        <v>10736</v>
      </c>
      <c r="B2796" s="54" t="s">
        <v>10737</v>
      </c>
      <c r="C2796" s="54" t="s">
        <v>10737</v>
      </c>
      <c r="D2796" s="54" t="s">
        <v>3337</v>
      </c>
      <c r="E2796" s="55" t="s">
        <v>2514</v>
      </c>
      <c r="F2796" s="54" t="s">
        <v>2515</v>
      </c>
      <c r="G2796" s="67" t="s">
        <v>10548</v>
      </c>
      <c r="H2796" s="68" t="s">
        <v>2763</v>
      </c>
      <c r="I2796" s="69" t="s">
        <v>2764</v>
      </c>
      <c r="J2796" s="68" t="s">
        <v>2765</v>
      </c>
      <c r="K2796" s="57" t="s">
        <v>324</v>
      </c>
      <c r="L2796" s="58">
        <v>2793</v>
      </c>
      <c r="M2796" s="32" t="s">
        <v>10738</v>
      </c>
      <c r="N2796" s="32" t="s">
        <v>2523</v>
      </c>
    </row>
    <row r="2797" spans="1:14" ht="18" customHeight="1" x14ac:dyDescent="0.25">
      <c r="A2797" s="59" t="s">
        <v>10739</v>
      </c>
      <c r="B2797" s="60" t="s">
        <v>10740</v>
      </c>
      <c r="C2797" s="60" t="s">
        <v>10740</v>
      </c>
      <c r="D2797" s="60" t="s">
        <v>3337</v>
      </c>
      <c r="E2797" s="61" t="s">
        <v>2514</v>
      </c>
      <c r="F2797" s="60" t="s">
        <v>2515</v>
      </c>
      <c r="G2797" s="62" t="s">
        <v>10548</v>
      </c>
      <c r="H2797" s="63" t="s">
        <v>2763</v>
      </c>
      <c r="I2797" s="64" t="s">
        <v>2764</v>
      </c>
      <c r="J2797" s="63" t="s">
        <v>2765</v>
      </c>
      <c r="K2797" s="65" t="s">
        <v>324</v>
      </c>
      <c r="L2797" s="66">
        <v>2794</v>
      </c>
      <c r="M2797" s="32" t="s">
        <v>10741</v>
      </c>
      <c r="N2797" s="32" t="s">
        <v>2523</v>
      </c>
    </row>
    <row r="2798" spans="1:14" ht="18" customHeight="1" x14ac:dyDescent="0.25">
      <c r="A2798" s="53" t="s">
        <v>10742</v>
      </c>
      <c r="B2798" s="54" t="s">
        <v>10743</v>
      </c>
      <c r="C2798" s="54" t="s">
        <v>10743</v>
      </c>
      <c r="D2798" s="54" t="s">
        <v>3337</v>
      </c>
      <c r="E2798" s="55" t="s">
        <v>2514</v>
      </c>
      <c r="F2798" s="54" t="s">
        <v>2515</v>
      </c>
      <c r="G2798" s="67" t="s">
        <v>10548</v>
      </c>
      <c r="H2798" s="68" t="s">
        <v>2763</v>
      </c>
      <c r="I2798" s="69" t="s">
        <v>2764</v>
      </c>
      <c r="J2798" s="68" t="s">
        <v>2765</v>
      </c>
      <c r="K2798" s="57" t="s">
        <v>324</v>
      </c>
      <c r="L2798" s="58">
        <v>2795</v>
      </c>
      <c r="M2798" s="32" t="s">
        <v>10744</v>
      </c>
      <c r="N2798" s="32" t="s">
        <v>2523</v>
      </c>
    </row>
    <row r="2799" spans="1:14" ht="18" customHeight="1" x14ac:dyDescent="0.25">
      <c r="A2799" s="59" t="s">
        <v>10745</v>
      </c>
      <c r="B2799" s="60" t="s">
        <v>10746</v>
      </c>
      <c r="C2799" s="60" t="s">
        <v>10746</v>
      </c>
      <c r="D2799" s="60" t="s">
        <v>3337</v>
      </c>
      <c r="E2799" s="61" t="s">
        <v>2514</v>
      </c>
      <c r="F2799" s="60" t="s">
        <v>2515</v>
      </c>
      <c r="G2799" s="62" t="s">
        <v>10548</v>
      </c>
      <c r="H2799" s="63" t="s">
        <v>2763</v>
      </c>
      <c r="I2799" s="64" t="s">
        <v>2764</v>
      </c>
      <c r="J2799" s="63" t="s">
        <v>2765</v>
      </c>
      <c r="K2799" s="65" t="s">
        <v>324</v>
      </c>
      <c r="L2799" s="66">
        <v>2796</v>
      </c>
      <c r="M2799" s="32" t="s">
        <v>10747</v>
      </c>
      <c r="N2799" s="32" t="s">
        <v>2523</v>
      </c>
    </row>
    <row r="2800" spans="1:14" ht="18" customHeight="1" x14ac:dyDescent="0.25">
      <c r="A2800" s="53" t="s">
        <v>10748</v>
      </c>
      <c r="B2800" s="54" t="s">
        <v>10749</v>
      </c>
      <c r="C2800" s="54" t="s">
        <v>10749</v>
      </c>
      <c r="D2800" s="54" t="s">
        <v>3337</v>
      </c>
      <c r="E2800" s="55" t="s">
        <v>2514</v>
      </c>
      <c r="F2800" s="54" t="s">
        <v>2515</v>
      </c>
      <c r="G2800" s="67" t="s">
        <v>10548</v>
      </c>
      <c r="H2800" s="68" t="s">
        <v>2763</v>
      </c>
      <c r="I2800" s="69" t="s">
        <v>2764</v>
      </c>
      <c r="J2800" s="68" t="s">
        <v>2765</v>
      </c>
      <c r="K2800" s="57" t="s">
        <v>324</v>
      </c>
      <c r="L2800" s="58">
        <v>2797</v>
      </c>
      <c r="M2800" s="32" t="s">
        <v>10750</v>
      </c>
      <c r="N2800" s="32" t="s">
        <v>2523</v>
      </c>
    </row>
    <row r="2801" spans="1:14" ht="18" customHeight="1" x14ac:dyDescent="0.25">
      <c r="A2801" s="59" t="s">
        <v>10751</v>
      </c>
      <c r="B2801" s="60" t="s">
        <v>10752</v>
      </c>
      <c r="C2801" s="60" t="s">
        <v>10752</v>
      </c>
      <c r="D2801" s="60" t="s">
        <v>3337</v>
      </c>
      <c r="E2801" s="61" t="s">
        <v>2514</v>
      </c>
      <c r="F2801" s="60" t="s">
        <v>2515</v>
      </c>
      <c r="G2801" s="62" t="s">
        <v>10548</v>
      </c>
      <c r="H2801" s="63" t="s">
        <v>2763</v>
      </c>
      <c r="I2801" s="64" t="s">
        <v>2764</v>
      </c>
      <c r="J2801" s="63" t="s">
        <v>2765</v>
      </c>
      <c r="K2801" s="65" t="s">
        <v>324</v>
      </c>
      <c r="L2801" s="66">
        <v>2798</v>
      </c>
      <c r="M2801" s="32" t="s">
        <v>10753</v>
      </c>
      <c r="N2801" s="32" t="s">
        <v>2523</v>
      </c>
    </row>
    <row r="2802" spans="1:14" ht="18" customHeight="1" x14ac:dyDescent="0.25">
      <c r="A2802" s="53" t="s">
        <v>10754</v>
      </c>
      <c r="B2802" s="54" t="s">
        <v>10755</v>
      </c>
      <c r="C2802" s="54" t="s">
        <v>10755</v>
      </c>
      <c r="D2802" s="54" t="s">
        <v>3337</v>
      </c>
      <c r="E2802" s="55" t="s">
        <v>2514</v>
      </c>
      <c r="F2802" s="54" t="s">
        <v>2515</v>
      </c>
      <c r="G2802" s="67" t="s">
        <v>10548</v>
      </c>
      <c r="H2802" s="68" t="s">
        <v>2763</v>
      </c>
      <c r="I2802" s="69" t="s">
        <v>2764</v>
      </c>
      <c r="J2802" s="68" t="s">
        <v>2765</v>
      </c>
      <c r="K2802" s="57" t="s">
        <v>324</v>
      </c>
      <c r="L2802" s="58">
        <v>2799</v>
      </c>
      <c r="M2802" s="32" t="s">
        <v>10756</v>
      </c>
      <c r="N2802" s="32" t="s">
        <v>2523</v>
      </c>
    </row>
    <row r="2803" spans="1:14" ht="18" customHeight="1" x14ac:dyDescent="0.25">
      <c r="A2803" s="59" t="s">
        <v>10757</v>
      </c>
      <c r="B2803" s="60" t="s">
        <v>10758</v>
      </c>
      <c r="C2803" s="60" t="s">
        <v>10758</v>
      </c>
      <c r="D2803" s="60" t="s">
        <v>3337</v>
      </c>
      <c r="E2803" s="61" t="s">
        <v>2514</v>
      </c>
      <c r="F2803" s="60" t="s">
        <v>2515</v>
      </c>
      <c r="G2803" s="62" t="s">
        <v>10548</v>
      </c>
      <c r="H2803" s="63" t="s">
        <v>2763</v>
      </c>
      <c r="I2803" s="64" t="s">
        <v>2764</v>
      </c>
      <c r="J2803" s="63" t="s">
        <v>2765</v>
      </c>
      <c r="K2803" s="65" t="s">
        <v>324</v>
      </c>
      <c r="L2803" s="66">
        <v>2800</v>
      </c>
      <c r="M2803" s="32" t="s">
        <v>10759</v>
      </c>
      <c r="N2803" s="32" t="s">
        <v>2523</v>
      </c>
    </row>
    <row r="2804" spans="1:14" ht="18" customHeight="1" x14ac:dyDescent="0.25">
      <c r="A2804" s="53" t="s">
        <v>10760</v>
      </c>
      <c r="B2804" s="54" t="s">
        <v>10761</v>
      </c>
      <c r="C2804" s="54" t="s">
        <v>10761</v>
      </c>
      <c r="D2804" s="54" t="s">
        <v>3337</v>
      </c>
      <c r="E2804" s="55" t="s">
        <v>2514</v>
      </c>
      <c r="F2804" s="54" t="s">
        <v>2515</v>
      </c>
      <c r="G2804" s="67" t="s">
        <v>10548</v>
      </c>
      <c r="H2804" s="68" t="s">
        <v>2763</v>
      </c>
      <c r="I2804" s="69" t="s">
        <v>2764</v>
      </c>
      <c r="J2804" s="68" t="s">
        <v>2765</v>
      </c>
      <c r="K2804" s="57" t="s">
        <v>324</v>
      </c>
      <c r="L2804" s="58">
        <v>2801</v>
      </c>
      <c r="M2804" s="32" t="s">
        <v>10762</v>
      </c>
      <c r="N2804" s="32" t="s">
        <v>2523</v>
      </c>
    </row>
    <row r="2805" spans="1:14" ht="18" customHeight="1" x14ac:dyDescent="0.25">
      <c r="A2805" s="59" t="s">
        <v>10763</v>
      </c>
      <c r="B2805" s="60" t="s">
        <v>10764</v>
      </c>
      <c r="C2805" s="60" t="s">
        <v>10764</v>
      </c>
      <c r="D2805" s="60" t="s">
        <v>3337</v>
      </c>
      <c r="E2805" s="61" t="s">
        <v>2514</v>
      </c>
      <c r="F2805" s="60" t="s">
        <v>2515</v>
      </c>
      <c r="G2805" s="62" t="s">
        <v>10548</v>
      </c>
      <c r="H2805" s="63" t="s">
        <v>2763</v>
      </c>
      <c r="I2805" s="64" t="s">
        <v>2764</v>
      </c>
      <c r="J2805" s="63" t="s">
        <v>2765</v>
      </c>
      <c r="K2805" s="65" t="s">
        <v>324</v>
      </c>
      <c r="L2805" s="66">
        <v>2802</v>
      </c>
      <c r="M2805" s="32" t="s">
        <v>10765</v>
      </c>
      <c r="N2805" s="32" t="s">
        <v>2523</v>
      </c>
    </row>
    <row r="2806" spans="1:14" ht="18" customHeight="1" x14ac:dyDescent="0.25">
      <c r="A2806" s="53" t="s">
        <v>10766</v>
      </c>
      <c r="B2806" s="54" t="s">
        <v>10767</v>
      </c>
      <c r="C2806" s="54" t="s">
        <v>10767</v>
      </c>
      <c r="D2806" s="54" t="s">
        <v>3337</v>
      </c>
      <c r="E2806" s="55" t="s">
        <v>2514</v>
      </c>
      <c r="F2806" s="54" t="s">
        <v>2515</v>
      </c>
      <c r="G2806" s="67" t="s">
        <v>10548</v>
      </c>
      <c r="H2806" s="68" t="s">
        <v>2763</v>
      </c>
      <c r="I2806" s="69" t="s">
        <v>2764</v>
      </c>
      <c r="J2806" s="68" t="s">
        <v>2765</v>
      </c>
      <c r="K2806" s="57" t="s">
        <v>324</v>
      </c>
      <c r="L2806" s="58">
        <v>2803</v>
      </c>
      <c r="M2806" s="32" t="s">
        <v>10768</v>
      </c>
      <c r="N2806" s="32" t="s">
        <v>2523</v>
      </c>
    </row>
    <row r="2807" spans="1:14" ht="18" customHeight="1" x14ac:dyDescent="0.25">
      <c r="A2807" s="59" t="s">
        <v>10769</v>
      </c>
      <c r="B2807" s="60" t="s">
        <v>10770</v>
      </c>
      <c r="C2807" s="60" t="s">
        <v>10770</v>
      </c>
      <c r="D2807" s="60" t="s">
        <v>3337</v>
      </c>
      <c r="E2807" s="61" t="s">
        <v>2514</v>
      </c>
      <c r="F2807" s="60" t="s">
        <v>2515</v>
      </c>
      <c r="G2807" s="62" t="s">
        <v>10548</v>
      </c>
      <c r="H2807" s="63" t="s">
        <v>2763</v>
      </c>
      <c r="I2807" s="64" t="s">
        <v>2764</v>
      </c>
      <c r="J2807" s="63" t="s">
        <v>2765</v>
      </c>
      <c r="K2807" s="65" t="s">
        <v>324</v>
      </c>
      <c r="L2807" s="66">
        <v>2804</v>
      </c>
      <c r="M2807" s="32" t="s">
        <v>10771</v>
      </c>
      <c r="N2807" s="32" t="s">
        <v>2523</v>
      </c>
    </row>
    <row r="2808" spans="1:14" ht="18" customHeight="1" x14ac:dyDescent="0.25">
      <c r="A2808" s="53" t="s">
        <v>10772</v>
      </c>
      <c r="B2808" s="54" t="s">
        <v>10773</v>
      </c>
      <c r="C2808" s="54" t="s">
        <v>10773</v>
      </c>
      <c r="D2808" s="54" t="s">
        <v>3337</v>
      </c>
      <c r="E2808" s="55" t="s">
        <v>2514</v>
      </c>
      <c r="F2808" s="54" t="s">
        <v>2515</v>
      </c>
      <c r="G2808" s="67" t="s">
        <v>10548</v>
      </c>
      <c r="H2808" s="68" t="s">
        <v>2763</v>
      </c>
      <c r="I2808" s="69" t="s">
        <v>2764</v>
      </c>
      <c r="J2808" s="68" t="s">
        <v>2765</v>
      </c>
      <c r="K2808" s="57" t="s">
        <v>324</v>
      </c>
      <c r="L2808" s="58">
        <v>2805</v>
      </c>
      <c r="M2808" s="32" t="s">
        <v>10774</v>
      </c>
      <c r="N2808" s="32" t="s">
        <v>2523</v>
      </c>
    </row>
    <row r="2809" spans="1:14" ht="18" customHeight="1" x14ac:dyDescent="0.25">
      <c r="A2809" s="59" t="s">
        <v>10775</v>
      </c>
      <c r="B2809" s="60" t="s">
        <v>10776</v>
      </c>
      <c r="C2809" s="60" t="s">
        <v>10776</v>
      </c>
      <c r="D2809" s="60" t="s">
        <v>3337</v>
      </c>
      <c r="E2809" s="61" t="s">
        <v>2514</v>
      </c>
      <c r="F2809" s="60" t="s">
        <v>2515</v>
      </c>
      <c r="G2809" s="62" t="s">
        <v>10548</v>
      </c>
      <c r="H2809" s="63" t="s">
        <v>2763</v>
      </c>
      <c r="I2809" s="64" t="s">
        <v>2764</v>
      </c>
      <c r="J2809" s="63" t="s">
        <v>2765</v>
      </c>
      <c r="K2809" s="65" t="s">
        <v>324</v>
      </c>
      <c r="L2809" s="66">
        <v>2806</v>
      </c>
      <c r="M2809" s="32" t="s">
        <v>10777</v>
      </c>
      <c r="N2809" s="32" t="s">
        <v>2523</v>
      </c>
    </row>
    <row r="2810" spans="1:14" ht="18" customHeight="1" x14ac:dyDescent="0.25">
      <c r="A2810" s="53" t="s">
        <v>10778</v>
      </c>
      <c r="B2810" s="54" t="s">
        <v>10779</v>
      </c>
      <c r="C2810" s="54" t="s">
        <v>10779</v>
      </c>
      <c r="D2810" s="54" t="s">
        <v>3337</v>
      </c>
      <c r="E2810" s="55" t="s">
        <v>2514</v>
      </c>
      <c r="F2810" s="54" t="s">
        <v>2515</v>
      </c>
      <c r="G2810" s="67" t="s">
        <v>10548</v>
      </c>
      <c r="H2810" s="68" t="s">
        <v>2763</v>
      </c>
      <c r="I2810" s="69" t="s">
        <v>2764</v>
      </c>
      <c r="J2810" s="68" t="s">
        <v>2765</v>
      </c>
      <c r="K2810" s="57" t="s">
        <v>324</v>
      </c>
      <c r="L2810" s="58">
        <v>2807</v>
      </c>
      <c r="M2810" s="32" t="s">
        <v>10780</v>
      </c>
      <c r="N2810" s="32" t="s">
        <v>2523</v>
      </c>
    </row>
    <row r="2811" spans="1:14" ht="18" customHeight="1" x14ac:dyDescent="0.25">
      <c r="A2811" s="59" t="s">
        <v>10781</v>
      </c>
      <c r="B2811" s="60" t="s">
        <v>10782</v>
      </c>
      <c r="C2811" s="60" t="s">
        <v>10782</v>
      </c>
      <c r="D2811" s="60" t="s">
        <v>3337</v>
      </c>
      <c r="E2811" s="61" t="s">
        <v>2514</v>
      </c>
      <c r="F2811" s="60" t="s">
        <v>2515</v>
      </c>
      <c r="G2811" s="62" t="s">
        <v>10548</v>
      </c>
      <c r="H2811" s="63" t="s">
        <v>2763</v>
      </c>
      <c r="I2811" s="64" t="s">
        <v>2764</v>
      </c>
      <c r="J2811" s="63" t="s">
        <v>2765</v>
      </c>
      <c r="K2811" s="65" t="s">
        <v>324</v>
      </c>
      <c r="L2811" s="66">
        <v>2808</v>
      </c>
      <c r="M2811" s="32" t="s">
        <v>10783</v>
      </c>
      <c r="N2811" s="32" t="s">
        <v>2523</v>
      </c>
    </row>
    <row r="2812" spans="1:14" ht="18" customHeight="1" x14ac:dyDescent="0.25">
      <c r="A2812" s="53" t="s">
        <v>10784</v>
      </c>
      <c r="B2812" s="54" t="s">
        <v>10785</v>
      </c>
      <c r="C2812" s="54" t="s">
        <v>10785</v>
      </c>
      <c r="D2812" s="54" t="s">
        <v>3337</v>
      </c>
      <c r="E2812" s="55" t="s">
        <v>2514</v>
      </c>
      <c r="F2812" s="54" t="s">
        <v>2515</v>
      </c>
      <c r="G2812" s="67" t="s">
        <v>10548</v>
      </c>
      <c r="H2812" s="68" t="s">
        <v>2763</v>
      </c>
      <c r="I2812" s="69" t="s">
        <v>2764</v>
      </c>
      <c r="J2812" s="68" t="s">
        <v>2765</v>
      </c>
      <c r="K2812" s="57" t="s">
        <v>324</v>
      </c>
      <c r="L2812" s="58">
        <v>2809</v>
      </c>
      <c r="M2812" s="32" t="s">
        <v>10786</v>
      </c>
      <c r="N2812" s="32" t="s">
        <v>2523</v>
      </c>
    </row>
    <row r="2813" spans="1:14" ht="18" customHeight="1" x14ac:dyDescent="0.25">
      <c r="A2813" s="59" t="s">
        <v>10787</v>
      </c>
      <c r="B2813" s="60" t="s">
        <v>10788</v>
      </c>
      <c r="C2813" s="60" t="s">
        <v>10788</v>
      </c>
      <c r="D2813" s="60" t="s">
        <v>3337</v>
      </c>
      <c r="E2813" s="61" t="s">
        <v>2514</v>
      </c>
      <c r="F2813" s="60" t="s">
        <v>2515</v>
      </c>
      <c r="G2813" s="62" t="s">
        <v>10548</v>
      </c>
      <c r="H2813" s="63" t="s">
        <v>2763</v>
      </c>
      <c r="I2813" s="64" t="s">
        <v>2764</v>
      </c>
      <c r="J2813" s="63" t="s">
        <v>2765</v>
      </c>
      <c r="K2813" s="65" t="s">
        <v>324</v>
      </c>
      <c r="L2813" s="66">
        <v>2810</v>
      </c>
      <c r="M2813" s="32" t="s">
        <v>10789</v>
      </c>
      <c r="N2813" s="32" t="s">
        <v>2523</v>
      </c>
    </row>
    <row r="2814" spans="1:14" ht="18" customHeight="1" x14ac:dyDescent="0.25">
      <c r="A2814" s="53" t="s">
        <v>10790</v>
      </c>
      <c r="B2814" s="54" t="s">
        <v>10791</v>
      </c>
      <c r="C2814" s="54" t="s">
        <v>10791</v>
      </c>
      <c r="D2814" s="54" t="s">
        <v>3337</v>
      </c>
      <c r="E2814" s="55" t="s">
        <v>2514</v>
      </c>
      <c r="F2814" s="54" t="s">
        <v>2515</v>
      </c>
      <c r="G2814" s="67" t="s">
        <v>10548</v>
      </c>
      <c r="H2814" s="68" t="s">
        <v>2763</v>
      </c>
      <c r="I2814" s="69" t="s">
        <v>2764</v>
      </c>
      <c r="J2814" s="68" t="s">
        <v>2765</v>
      </c>
      <c r="K2814" s="57" t="s">
        <v>324</v>
      </c>
      <c r="L2814" s="58">
        <v>2811</v>
      </c>
      <c r="M2814" s="32" t="s">
        <v>10792</v>
      </c>
      <c r="N2814" s="32" t="s">
        <v>2523</v>
      </c>
    </row>
    <row r="2815" spans="1:14" ht="18" customHeight="1" x14ac:dyDescent="0.25">
      <c r="A2815" s="59" t="s">
        <v>10793</v>
      </c>
      <c r="B2815" s="60" t="s">
        <v>10794</v>
      </c>
      <c r="C2815" s="60" t="s">
        <v>10794</v>
      </c>
      <c r="D2815" s="60" t="s">
        <v>3337</v>
      </c>
      <c r="E2815" s="61" t="s">
        <v>2514</v>
      </c>
      <c r="F2815" s="60" t="s">
        <v>2515</v>
      </c>
      <c r="G2815" s="62" t="s">
        <v>10548</v>
      </c>
      <c r="H2815" s="63" t="s">
        <v>2763</v>
      </c>
      <c r="I2815" s="64" t="s">
        <v>2764</v>
      </c>
      <c r="J2815" s="63" t="s">
        <v>2765</v>
      </c>
      <c r="K2815" s="65" t="s">
        <v>324</v>
      </c>
      <c r="L2815" s="66">
        <v>2812</v>
      </c>
      <c r="M2815" s="32" t="s">
        <v>10795</v>
      </c>
      <c r="N2815" s="32" t="s">
        <v>2523</v>
      </c>
    </row>
    <row r="2816" spans="1:14" ht="18" customHeight="1" x14ac:dyDescent="0.25">
      <c r="A2816" s="53" t="s">
        <v>10796</v>
      </c>
      <c r="B2816" s="54" t="s">
        <v>10797</v>
      </c>
      <c r="C2816" s="54" t="s">
        <v>10797</v>
      </c>
      <c r="D2816" s="54" t="s">
        <v>3337</v>
      </c>
      <c r="E2816" s="55" t="s">
        <v>2514</v>
      </c>
      <c r="F2816" s="54" t="s">
        <v>2515</v>
      </c>
      <c r="G2816" s="67" t="s">
        <v>10548</v>
      </c>
      <c r="H2816" s="68" t="s">
        <v>2763</v>
      </c>
      <c r="I2816" s="69" t="s">
        <v>2764</v>
      </c>
      <c r="J2816" s="68" t="s">
        <v>2765</v>
      </c>
      <c r="K2816" s="57" t="s">
        <v>324</v>
      </c>
      <c r="L2816" s="58">
        <v>2813</v>
      </c>
      <c r="M2816" s="32" t="s">
        <v>10798</v>
      </c>
      <c r="N2816" s="32" t="s">
        <v>2523</v>
      </c>
    </row>
    <row r="2817" spans="1:14" ht="18" customHeight="1" x14ac:dyDescent="0.25">
      <c r="A2817" s="59" t="s">
        <v>10799</v>
      </c>
      <c r="B2817" s="60" t="s">
        <v>10800</v>
      </c>
      <c r="C2817" s="60" t="s">
        <v>10800</v>
      </c>
      <c r="D2817" s="60" t="s">
        <v>3337</v>
      </c>
      <c r="E2817" s="61" t="s">
        <v>2514</v>
      </c>
      <c r="F2817" s="60" t="s">
        <v>2515</v>
      </c>
      <c r="G2817" s="62" t="s">
        <v>10548</v>
      </c>
      <c r="H2817" s="63" t="s">
        <v>2763</v>
      </c>
      <c r="I2817" s="64" t="s">
        <v>2764</v>
      </c>
      <c r="J2817" s="63" t="s">
        <v>2765</v>
      </c>
      <c r="K2817" s="65" t="s">
        <v>324</v>
      </c>
      <c r="L2817" s="66">
        <v>2814</v>
      </c>
      <c r="M2817" s="32" t="s">
        <v>10801</v>
      </c>
      <c r="N2817" s="32" t="s">
        <v>2523</v>
      </c>
    </row>
    <row r="2818" spans="1:14" ht="18" customHeight="1" x14ac:dyDescent="0.25">
      <c r="A2818" s="53" t="s">
        <v>10802</v>
      </c>
      <c r="B2818" s="54" t="s">
        <v>10803</v>
      </c>
      <c r="C2818" s="54" t="s">
        <v>10803</v>
      </c>
      <c r="D2818" s="54" t="s">
        <v>3337</v>
      </c>
      <c r="E2818" s="55" t="s">
        <v>2514</v>
      </c>
      <c r="F2818" s="54" t="s">
        <v>2515</v>
      </c>
      <c r="G2818" s="67" t="s">
        <v>10548</v>
      </c>
      <c r="H2818" s="68" t="s">
        <v>2763</v>
      </c>
      <c r="I2818" s="69" t="s">
        <v>2764</v>
      </c>
      <c r="J2818" s="68" t="s">
        <v>2765</v>
      </c>
      <c r="K2818" s="57" t="s">
        <v>324</v>
      </c>
      <c r="L2818" s="58">
        <v>2815</v>
      </c>
      <c r="M2818" s="32" t="s">
        <v>10804</v>
      </c>
      <c r="N2818" s="32" t="s">
        <v>2523</v>
      </c>
    </row>
    <row r="2819" spans="1:14" ht="18" customHeight="1" x14ac:dyDescent="0.25">
      <c r="A2819" s="59" t="s">
        <v>10805</v>
      </c>
      <c r="B2819" s="60" t="s">
        <v>10806</v>
      </c>
      <c r="C2819" s="60" t="s">
        <v>10806</v>
      </c>
      <c r="D2819" s="60" t="s">
        <v>3337</v>
      </c>
      <c r="E2819" s="61" t="s">
        <v>2514</v>
      </c>
      <c r="F2819" s="60" t="s">
        <v>2515</v>
      </c>
      <c r="G2819" s="62" t="s">
        <v>10548</v>
      </c>
      <c r="H2819" s="63" t="s">
        <v>2763</v>
      </c>
      <c r="I2819" s="64" t="s">
        <v>2764</v>
      </c>
      <c r="J2819" s="63" t="s">
        <v>2765</v>
      </c>
      <c r="K2819" s="65" t="s">
        <v>324</v>
      </c>
      <c r="L2819" s="66">
        <v>2816</v>
      </c>
      <c r="M2819" s="32" t="s">
        <v>10807</v>
      </c>
      <c r="N2819" s="32" t="s">
        <v>2523</v>
      </c>
    </row>
    <row r="2820" spans="1:14" ht="18" customHeight="1" x14ac:dyDescent="0.25">
      <c r="A2820" s="53" t="s">
        <v>10808</v>
      </c>
      <c r="B2820" s="54" t="s">
        <v>10809</v>
      </c>
      <c r="C2820" s="54" t="s">
        <v>10809</v>
      </c>
      <c r="D2820" s="54" t="s">
        <v>3337</v>
      </c>
      <c r="E2820" s="55" t="s">
        <v>2514</v>
      </c>
      <c r="F2820" s="54" t="s">
        <v>2515</v>
      </c>
      <c r="G2820" s="67" t="s">
        <v>10548</v>
      </c>
      <c r="H2820" s="68" t="s">
        <v>2763</v>
      </c>
      <c r="I2820" s="69" t="s">
        <v>2764</v>
      </c>
      <c r="J2820" s="68" t="s">
        <v>2765</v>
      </c>
      <c r="K2820" s="57" t="s">
        <v>324</v>
      </c>
      <c r="L2820" s="58">
        <v>2817</v>
      </c>
      <c r="M2820" s="32" t="s">
        <v>10810</v>
      </c>
      <c r="N2820" s="32" t="s">
        <v>2523</v>
      </c>
    </row>
    <row r="2821" spans="1:14" ht="18" customHeight="1" x14ac:dyDescent="0.25">
      <c r="A2821" s="59" t="s">
        <v>10811</v>
      </c>
      <c r="B2821" s="60" t="s">
        <v>10812</v>
      </c>
      <c r="C2821" s="60" t="s">
        <v>10812</v>
      </c>
      <c r="D2821" s="60" t="s">
        <v>3337</v>
      </c>
      <c r="E2821" s="61" t="s">
        <v>2514</v>
      </c>
      <c r="F2821" s="60" t="s">
        <v>2515</v>
      </c>
      <c r="G2821" s="62" t="s">
        <v>10548</v>
      </c>
      <c r="H2821" s="63" t="s">
        <v>2763</v>
      </c>
      <c r="I2821" s="64" t="s">
        <v>2764</v>
      </c>
      <c r="J2821" s="63" t="s">
        <v>2765</v>
      </c>
      <c r="K2821" s="65" t="s">
        <v>324</v>
      </c>
      <c r="L2821" s="66">
        <v>2818</v>
      </c>
      <c r="M2821" s="32" t="s">
        <v>10813</v>
      </c>
      <c r="N2821" s="32" t="s">
        <v>2523</v>
      </c>
    </row>
    <row r="2822" spans="1:14" ht="18" customHeight="1" x14ac:dyDescent="0.25">
      <c r="A2822" s="53" t="s">
        <v>10814</v>
      </c>
      <c r="B2822" s="54" t="s">
        <v>10815</v>
      </c>
      <c r="C2822" s="54" t="s">
        <v>10815</v>
      </c>
      <c r="D2822" s="54" t="s">
        <v>3337</v>
      </c>
      <c r="E2822" s="55" t="s">
        <v>2514</v>
      </c>
      <c r="F2822" s="54" t="s">
        <v>2515</v>
      </c>
      <c r="G2822" s="67" t="s">
        <v>10548</v>
      </c>
      <c r="H2822" s="68" t="s">
        <v>2763</v>
      </c>
      <c r="I2822" s="69" t="s">
        <v>2764</v>
      </c>
      <c r="J2822" s="68" t="s">
        <v>2765</v>
      </c>
      <c r="K2822" s="57" t="s">
        <v>324</v>
      </c>
      <c r="L2822" s="58">
        <v>2819</v>
      </c>
      <c r="M2822" s="32" t="s">
        <v>10816</v>
      </c>
      <c r="N2822" s="32" t="s">
        <v>2523</v>
      </c>
    </row>
    <row r="2823" spans="1:14" ht="18" customHeight="1" x14ac:dyDescent="0.25">
      <c r="A2823" s="59" t="s">
        <v>10817</v>
      </c>
      <c r="B2823" s="60" t="s">
        <v>10818</v>
      </c>
      <c r="C2823" s="60" t="s">
        <v>10818</v>
      </c>
      <c r="D2823" s="60" t="s">
        <v>3337</v>
      </c>
      <c r="E2823" s="61" t="s">
        <v>2514</v>
      </c>
      <c r="F2823" s="60" t="s">
        <v>2515</v>
      </c>
      <c r="G2823" s="62" t="s">
        <v>10548</v>
      </c>
      <c r="H2823" s="63" t="s">
        <v>2763</v>
      </c>
      <c r="I2823" s="64" t="s">
        <v>2764</v>
      </c>
      <c r="J2823" s="63" t="s">
        <v>2765</v>
      </c>
      <c r="K2823" s="65" t="s">
        <v>324</v>
      </c>
      <c r="L2823" s="66">
        <v>2820</v>
      </c>
      <c r="M2823" s="32" t="s">
        <v>10819</v>
      </c>
      <c r="N2823" s="32" t="s">
        <v>2523</v>
      </c>
    </row>
    <row r="2824" spans="1:14" ht="18" customHeight="1" x14ac:dyDescent="0.25">
      <c r="A2824" s="53" t="s">
        <v>10820</v>
      </c>
      <c r="B2824" s="54" t="s">
        <v>10821</v>
      </c>
      <c r="C2824" s="54" t="s">
        <v>10821</v>
      </c>
      <c r="D2824" s="54" t="s">
        <v>3337</v>
      </c>
      <c r="E2824" s="55" t="s">
        <v>2514</v>
      </c>
      <c r="F2824" s="54" t="s">
        <v>2515</v>
      </c>
      <c r="G2824" s="67" t="s">
        <v>10548</v>
      </c>
      <c r="H2824" s="68" t="s">
        <v>2763</v>
      </c>
      <c r="I2824" s="69" t="s">
        <v>2764</v>
      </c>
      <c r="J2824" s="68" t="s">
        <v>2765</v>
      </c>
      <c r="K2824" s="57" t="s">
        <v>324</v>
      </c>
      <c r="L2824" s="58">
        <v>2821</v>
      </c>
      <c r="M2824" s="32" t="s">
        <v>10822</v>
      </c>
      <c r="N2824" s="32" t="s">
        <v>2523</v>
      </c>
    </row>
    <row r="2825" spans="1:14" ht="18" customHeight="1" x14ac:dyDescent="0.25">
      <c r="A2825" s="59" t="s">
        <v>10823</v>
      </c>
      <c r="B2825" s="60" t="s">
        <v>10824</v>
      </c>
      <c r="C2825" s="60" t="s">
        <v>10824</v>
      </c>
      <c r="D2825" s="60" t="s">
        <v>3337</v>
      </c>
      <c r="E2825" s="61" t="s">
        <v>2514</v>
      </c>
      <c r="F2825" s="60" t="s">
        <v>2515</v>
      </c>
      <c r="G2825" s="62" t="s">
        <v>10548</v>
      </c>
      <c r="H2825" s="63" t="s">
        <v>2763</v>
      </c>
      <c r="I2825" s="64" t="s">
        <v>2764</v>
      </c>
      <c r="J2825" s="63" t="s">
        <v>2765</v>
      </c>
      <c r="K2825" s="65" t="s">
        <v>324</v>
      </c>
      <c r="L2825" s="66">
        <v>2822</v>
      </c>
      <c r="M2825" s="32" t="s">
        <v>10825</v>
      </c>
      <c r="N2825" s="32" t="s">
        <v>2523</v>
      </c>
    </row>
    <row r="2826" spans="1:14" ht="18" customHeight="1" x14ac:dyDescent="0.25">
      <c r="A2826" s="53" t="s">
        <v>10826</v>
      </c>
      <c r="B2826" s="54" t="s">
        <v>10827</v>
      </c>
      <c r="C2826" s="54" t="s">
        <v>10827</v>
      </c>
      <c r="D2826" s="54" t="s">
        <v>3337</v>
      </c>
      <c r="E2826" s="55" t="s">
        <v>2514</v>
      </c>
      <c r="F2826" s="54" t="s">
        <v>2515</v>
      </c>
      <c r="G2826" s="67" t="s">
        <v>10548</v>
      </c>
      <c r="H2826" s="68" t="s">
        <v>2763</v>
      </c>
      <c r="I2826" s="69" t="s">
        <v>2764</v>
      </c>
      <c r="J2826" s="68" t="s">
        <v>2765</v>
      </c>
      <c r="K2826" s="57" t="s">
        <v>324</v>
      </c>
      <c r="L2826" s="58">
        <v>2823</v>
      </c>
      <c r="M2826" s="32" t="s">
        <v>10828</v>
      </c>
      <c r="N2826" s="32" t="s">
        <v>2523</v>
      </c>
    </row>
    <row r="2827" spans="1:14" ht="18" customHeight="1" x14ac:dyDescent="0.25">
      <c r="A2827" s="59" t="s">
        <v>10829</v>
      </c>
      <c r="B2827" s="60" t="s">
        <v>10830</v>
      </c>
      <c r="C2827" s="60" t="s">
        <v>10830</v>
      </c>
      <c r="D2827" s="60" t="s">
        <v>3337</v>
      </c>
      <c r="E2827" s="61" t="s">
        <v>2514</v>
      </c>
      <c r="F2827" s="60" t="s">
        <v>2515</v>
      </c>
      <c r="G2827" s="62" t="s">
        <v>10548</v>
      </c>
      <c r="H2827" s="63" t="s">
        <v>2763</v>
      </c>
      <c r="I2827" s="64" t="s">
        <v>2764</v>
      </c>
      <c r="J2827" s="63" t="s">
        <v>2765</v>
      </c>
      <c r="K2827" s="65" t="s">
        <v>324</v>
      </c>
      <c r="L2827" s="66">
        <v>2824</v>
      </c>
      <c r="M2827" s="32" t="s">
        <v>10831</v>
      </c>
      <c r="N2827" s="32" t="s">
        <v>2523</v>
      </c>
    </row>
    <row r="2828" spans="1:14" ht="18" customHeight="1" x14ac:dyDescent="0.25">
      <c r="A2828" s="53" t="s">
        <v>10832</v>
      </c>
      <c r="B2828" s="54" t="s">
        <v>10833</v>
      </c>
      <c r="C2828" s="54" t="s">
        <v>10833</v>
      </c>
      <c r="D2828" s="54" t="s">
        <v>3337</v>
      </c>
      <c r="E2828" s="55" t="s">
        <v>2514</v>
      </c>
      <c r="F2828" s="54" t="s">
        <v>2515</v>
      </c>
      <c r="G2828" s="67" t="s">
        <v>10548</v>
      </c>
      <c r="H2828" s="68" t="s">
        <v>2763</v>
      </c>
      <c r="I2828" s="69" t="s">
        <v>2764</v>
      </c>
      <c r="J2828" s="68" t="s">
        <v>2765</v>
      </c>
      <c r="K2828" s="57" t="s">
        <v>324</v>
      </c>
      <c r="L2828" s="58">
        <v>2825</v>
      </c>
      <c r="M2828" s="32" t="s">
        <v>10834</v>
      </c>
      <c r="N2828" s="32" t="s">
        <v>2523</v>
      </c>
    </row>
    <row r="2829" spans="1:14" ht="18" customHeight="1" x14ac:dyDescent="0.25">
      <c r="A2829" s="59" t="s">
        <v>10835</v>
      </c>
      <c r="B2829" s="60" t="s">
        <v>10836</v>
      </c>
      <c r="C2829" s="60" t="s">
        <v>10836</v>
      </c>
      <c r="D2829" s="60" t="s">
        <v>3337</v>
      </c>
      <c r="E2829" s="61" t="s">
        <v>2514</v>
      </c>
      <c r="F2829" s="60" t="s">
        <v>2515</v>
      </c>
      <c r="G2829" s="62" t="s">
        <v>10548</v>
      </c>
      <c r="H2829" s="63" t="s">
        <v>2763</v>
      </c>
      <c r="I2829" s="64" t="s">
        <v>2764</v>
      </c>
      <c r="J2829" s="63" t="s">
        <v>2765</v>
      </c>
      <c r="K2829" s="65" t="s">
        <v>324</v>
      </c>
      <c r="L2829" s="66">
        <v>2826</v>
      </c>
      <c r="M2829" s="32" t="s">
        <v>10837</v>
      </c>
      <c r="N2829" s="32" t="s">
        <v>2523</v>
      </c>
    </row>
    <row r="2830" spans="1:14" ht="18" customHeight="1" x14ac:dyDescent="0.25">
      <c r="A2830" s="53" t="s">
        <v>10838</v>
      </c>
      <c r="B2830" s="54" t="s">
        <v>10839</v>
      </c>
      <c r="C2830" s="54" t="s">
        <v>10839</v>
      </c>
      <c r="D2830" s="54" t="s">
        <v>3337</v>
      </c>
      <c r="E2830" s="55" t="s">
        <v>2514</v>
      </c>
      <c r="F2830" s="54" t="s">
        <v>2515</v>
      </c>
      <c r="G2830" s="67" t="s">
        <v>10548</v>
      </c>
      <c r="H2830" s="68" t="s">
        <v>2763</v>
      </c>
      <c r="I2830" s="69" t="s">
        <v>2764</v>
      </c>
      <c r="J2830" s="68" t="s">
        <v>2765</v>
      </c>
      <c r="K2830" s="57" t="s">
        <v>324</v>
      </c>
      <c r="L2830" s="58">
        <v>2827</v>
      </c>
      <c r="M2830" s="32" t="s">
        <v>10840</v>
      </c>
      <c r="N2830" s="32" t="s">
        <v>2523</v>
      </c>
    </row>
    <row r="2831" spans="1:14" ht="18" customHeight="1" x14ac:dyDescent="0.25">
      <c r="A2831" s="59" t="s">
        <v>10841</v>
      </c>
      <c r="B2831" s="60" t="s">
        <v>10842</v>
      </c>
      <c r="C2831" s="60" t="s">
        <v>10842</v>
      </c>
      <c r="D2831" s="60" t="s">
        <v>3337</v>
      </c>
      <c r="E2831" s="61" t="s">
        <v>2514</v>
      </c>
      <c r="F2831" s="60" t="s">
        <v>2515</v>
      </c>
      <c r="G2831" s="62" t="s">
        <v>10548</v>
      </c>
      <c r="H2831" s="63" t="s">
        <v>2763</v>
      </c>
      <c r="I2831" s="64" t="s">
        <v>2764</v>
      </c>
      <c r="J2831" s="63" t="s">
        <v>2765</v>
      </c>
      <c r="K2831" s="65" t="s">
        <v>324</v>
      </c>
      <c r="L2831" s="66">
        <v>2828</v>
      </c>
      <c r="M2831" s="32" t="s">
        <v>10843</v>
      </c>
      <c r="N2831" s="32" t="s">
        <v>2523</v>
      </c>
    </row>
    <row r="2832" spans="1:14" ht="18" customHeight="1" x14ac:dyDescent="0.25">
      <c r="A2832" s="53" t="s">
        <v>10844</v>
      </c>
      <c r="B2832" s="54" t="s">
        <v>10845</v>
      </c>
      <c r="C2832" s="54" t="s">
        <v>10845</v>
      </c>
      <c r="D2832" s="54" t="s">
        <v>3337</v>
      </c>
      <c r="E2832" s="55" t="s">
        <v>2514</v>
      </c>
      <c r="F2832" s="54" t="s">
        <v>2515</v>
      </c>
      <c r="G2832" s="67" t="s">
        <v>10548</v>
      </c>
      <c r="H2832" s="68" t="s">
        <v>2763</v>
      </c>
      <c r="I2832" s="69" t="s">
        <v>2764</v>
      </c>
      <c r="J2832" s="68" t="s">
        <v>2765</v>
      </c>
      <c r="K2832" s="57" t="s">
        <v>324</v>
      </c>
      <c r="L2832" s="58">
        <v>2829</v>
      </c>
      <c r="M2832" s="32" t="s">
        <v>10846</v>
      </c>
      <c r="N2832" s="32" t="s">
        <v>2523</v>
      </c>
    </row>
    <row r="2833" spans="1:14" ht="18" customHeight="1" x14ac:dyDescent="0.25">
      <c r="A2833" s="59" t="s">
        <v>10847</v>
      </c>
      <c r="B2833" s="60" t="s">
        <v>10848</v>
      </c>
      <c r="C2833" s="60" t="s">
        <v>10848</v>
      </c>
      <c r="D2833" s="60" t="s">
        <v>3337</v>
      </c>
      <c r="E2833" s="61" t="s">
        <v>2514</v>
      </c>
      <c r="F2833" s="60" t="s">
        <v>2515</v>
      </c>
      <c r="G2833" s="62" t="s">
        <v>10548</v>
      </c>
      <c r="H2833" s="63" t="s">
        <v>2763</v>
      </c>
      <c r="I2833" s="64" t="s">
        <v>2764</v>
      </c>
      <c r="J2833" s="63" t="s">
        <v>2765</v>
      </c>
      <c r="K2833" s="65" t="s">
        <v>324</v>
      </c>
      <c r="L2833" s="66">
        <v>2830</v>
      </c>
      <c r="M2833" s="32" t="s">
        <v>10849</v>
      </c>
      <c r="N2833" s="32" t="s">
        <v>2523</v>
      </c>
    </row>
    <row r="2834" spans="1:14" ht="18" customHeight="1" x14ac:dyDescent="0.25">
      <c r="A2834" s="53" t="s">
        <v>10850</v>
      </c>
      <c r="B2834" s="54" t="s">
        <v>10851</v>
      </c>
      <c r="C2834" s="54" t="s">
        <v>10851</v>
      </c>
      <c r="D2834" s="54" t="s">
        <v>3337</v>
      </c>
      <c r="E2834" s="55" t="s">
        <v>2514</v>
      </c>
      <c r="F2834" s="54" t="s">
        <v>2515</v>
      </c>
      <c r="G2834" s="67" t="s">
        <v>10548</v>
      </c>
      <c r="H2834" s="68" t="s">
        <v>2763</v>
      </c>
      <c r="I2834" s="69" t="s">
        <v>2764</v>
      </c>
      <c r="J2834" s="68" t="s">
        <v>2765</v>
      </c>
      <c r="K2834" s="57" t="s">
        <v>324</v>
      </c>
      <c r="L2834" s="58">
        <v>2831</v>
      </c>
      <c r="M2834" s="32" t="s">
        <v>10852</v>
      </c>
      <c r="N2834" s="32" t="s">
        <v>2523</v>
      </c>
    </row>
    <row r="2835" spans="1:14" ht="18" customHeight="1" x14ac:dyDescent="0.25">
      <c r="A2835" s="59" t="s">
        <v>10853</v>
      </c>
      <c r="B2835" s="60" t="s">
        <v>10854</v>
      </c>
      <c r="C2835" s="60" t="s">
        <v>10854</v>
      </c>
      <c r="D2835" s="60" t="s">
        <v>3337</v>
      </c>
      <c r="E2835" s="61" t="s">
        <v>2514</v>
      </c>
      <c r="F2835" s="60" t="s">
        <v>2515</v>
      </c>
      <c r="G2835" s="62" t="s">
        <v>10548</v>
      </c>
      <c r="H2835" s="63" t="s">
        <v>2763</v>
      </c>
      <c r="I2835" s="64" t="s">
        <v>2764</v>
      </c>
      <c r="J2835" s="63" t="s">
        <v>2765</v>
      </c>
      <c r="K2835" s="65" t="s">
        <v>324</v>
      </c>
      <c r="L2835" s="66">
        <v>2832</v>
      </c>
      <c r="M2835" s="32" t="s">
        <v>10855</v>
      </c>
      <c r="N2835" s="32" t="s">
        <v>2523</v>
      </c>
    </row>
    <row r="2836" spans="1:14" ht="18" customHeight="1" x14ac:dyDescent="0.25">
      <c r="A2836" s="53" t="s">
        <v>10856</v>
      </c>
      <c r="B2836" s="54" t="s">
        <v>10857</v>
      </c>
      <c r="C2836" s="54" t="s">
        <v>10857</v>
      </c>
      <c r="D2836" s="54" t="s">
        <v>3337</v>
      </c>
      <c r="E2836" s="55" t="s">
        <v>2514</v>
      </c>
      <c r="F2836" s="54" t="s">
        <v>2515</v>
      </c>
      <c r="G2836" s="67" t="s">
        <v>10548</v>
      </c>
      <c r="H2836" s="68" t="s">
        <v>2763</v>
      </c>
      <c r="I2836" s="69" t="s">
        <v>2764</v>
      </c>
      <c r="J2836" s="68" t="s">
        <v>2765</v>
      </c>
      <c r="K2836" s="57" t="s">
        <v>324</v>
      </c>
      <c r="L2836" s="58">
        <v>2833</v>
      </c>
      <c r="M2836" s="32" t="s">
        <v>10858</v>
      </c>
      <c r="N2836" s="32" t="s">
        <v>2523</v>
      </c>
    </row>
    <row r="2837" spans="1:14" ht="18" customHeight="1" x14ac:dyDescent="0.25">
      <c r="A2837" s="59" t="s">
        <v>10859</v>
      </c>
      <c r="B2837" s="60" t="s">
        <v>10860</v>
      </c>
      <c r="C2837" s="60" t="s">
        <v>10860</v>
      </c>
      <c r="D2837" s="60" t="s">
        <v>3337</v>
      </c>
      <c r="E2837" s="61" t="s">
        <v>2514</v>
      </c>
      <c r="F2837" s="60" t="s">
        <v>2515</v>
      </c>
      <c r="G2837" s="62" t="s">
        <v>10548</v>
      </c>
      <c r="H2837" s="63" t="s">
        <v>2763</v>
      </c>
      <c r="I2837" s="64" t="s">
        <v>2764</v>
      </c>
      <c r="J2837" s="63" t="s">
        <v>2765</v>
      </c>
      <c r="K2837" s="65" t="s">
        <v>324</v>
      </c>
      <c r="L2837" s="66">
        <v>2834</v>
      </c>
      <c r="M2837" s="32" t="s">
        <v>10861</v>
      </c>
      <c r="N2837" s="32" t="s">
        <v>2523</v>
      </c>
    </row>
    <row r="2838" spans="1:14" ht="18" customHeight="1" x14ac:dyDescent="0.25">
      <c r="A2838" s="53" t="s">
        <v>10862</v>
      </c>
      <c r="B2838" s="54" t="s">
        <v>10863</v>
      </c>
      <c r="C2838" s="54" t="s">
        <v>10863</v>
      </c>
      <c r="D2838" s="54" t="s">
        <v>3337</v>
      </c>
      <c r="E2838" s="55" t="s">
        <v>2514</v>
      </c>
      <c r="F2838" s="54" t="s">
        <v>2515</v>
      </c>
      <c r="G2838" s="67" t="s">
        <v>10548</v>
      </c>
      <c r="H2838" s="68" t="s">
        <v>2763</v>
      </c>
      <c r="I2838" s="69" t="s">
        <v>2764</v>
      </c>
      <c r="J2838" s="68" t="s">
        <v>2765</v>
      </c>
      <c r="K2838" s="57" t="s">
        <v>324</v>
      </c>
      <c r="L2838" s="58">
        <v>2835</v>
      </c>
      <c r="M2838" s="32" t="s">
        <v>10864</v>
      </c>
      <c r="N2838" s="32" t="s">
        <v>2523</v>
      </c>
    </row>
    <row r="2839" spans="1:14" ht="18" customHeight="1" x14ac:dyDescent="0.25">
      <c r="A2839" s="59" t="s">
        <v>10865</v>
      </c>
      <c r="B2839" s="60" t="s">
        <v>10866</v>
      </c>
      <c r="C2839" s="60" t="s">
        <v>10866</v>
      </c>
      <c r="D2839" s="60" t="s">
        <v>3337</v>
      </c>
      <c r="E2839" s="61" t="s">
        <v>2514</v>
      </c>
      <c r="F2839" s="60" t="s">
        <v>2515</v>
      </c>
      <c r="G2839" s="62" t="s">
        <v>10548</v>
      </c>
      <c r="H2839" s="63" t="s">
        <v>2763</v>
      </c>
      <c r="I2839" s="64" t="s">
        <v>2764</v>
      </c>
      <c r="J2839" s="63" t="s">
        <v>2765</v>
      </c>
      <c r="K2839" s="65" t="s">
        <v>324</v>
      </c>
      <c r="L2839" s="66">
        <v>2836</v>
      </c>
      <c r="M2839" s="32" t="s">
        <v>10867</v>
      </c>
      <c r="N2839" s="32" t="s">
        <v>2523</v>
      </c>
    </row>
    <row r="2840" spans="1:14" ht="18" customHeight="1" x14ac:dyDescent="0.25">
      <c r="A2840" s="53" t="s">
        <v>10868</v>
      </c>
      <c r="B2840" s="54" t="s">
        <v>10869</v>
      </c>
      <c r="C2840" s="54" t="s">
        <v>10869</v>
      </c>
      <c r="D2840" s="54" t="s">
        <v>3337</v>
      </c>
      <c r="E2840" s="55" t="s">
        <v>2514</v>
      </c>
      <c r="F2840" s="54" t="s">
        <v>2515</v>
      </c>
      <c r="G2840" s="67" t="s">
        <v>10548</v>
      </c>
      <c r="H2840" s="68" t="s">
        <v>2763</v>
      </c>
      <c r="I2840" s="69" t="s">
        <v>2764</v>
      </c>
      <c r="J2840" s="68" t="s">
        <v>2765</v>
      </c>
      <c r="K2840" s="57" t="s">
        <v>324</v>
      </c>
      <c r="L2840" s="58">
        <v>2837</v>
      </c>
      <c r="M2840" s="32" t="s">
        <v>10870</v>
      </c>
      <c r="N2840" s="32" t="s">
        <v>2523</v>
      </c>
    </row>
    <row r="2841" spans="1:14" ht="18" customHeight="1" x14ac:dyDescent="0.25">
      <c r="A2841" s="59" t="s">
        <v>10871</v>
      </c>
      <c r="B2841" s="60" t="s">
        <v>10872</v>
      </c>
      <c r="C2841" s="60" t="s">
        <v>10872</v>
      </c>
      <c r="D2841" s="60" t="s">
        <v>3337</v>
      </c>
      <c r="E2841" s="61" t="s">
        <v>2514</v>
      </c>
      <c r="F2841" s="60" t="s">
        <v>2515</v>
      </c>
      <c r="G2841" s="62" t="s">
        <v>10548</v>
      </c>
      <c r="H2841" s="63" t="s">
        <v>2763</v>
      </c>
      <c r="I2841" s="64" t="s">
        <v>2764</v>
      </c>
      <c r="J2841" s="63" t="s">
        <v>2765</v>
      </c>
      <c r="K2841" s="65" t="s">
        <v>324</v>
      </c>
      <c r="L2841" s="66">
        <v>2838</v>
      </c>
      <c r="M2841" s="32" t="s">
        <v>10873</v>
      </c>
      <c r="N2841" s="32" t="s">
        <v>2523</v>
      </c>
    </row>
    <row r="2842" spans="1:14" ht="18" customHeight="1" x14ac:dyDescent="0.25">
      <c r="A2842" s="53" t="s">
        <v>10874</v>
      </c>
      <c r="B2842" s="54" t="s">
        <v>10875</v>
      </c>
      <c r="C2842" s="54" t="s">
        <v>10875</v>
      </c>
      <c r="D2842" s="54" t="s">
        <v>3337</v>
      </c>
      <c r="E2842" s="55" t="s">
        <v>2514</v>
      </c>
      <c r="F2842" s="54" t="s">
        <v>2515</v>
      </c>
      <c r="G2842" s="67" t="s">
        <v>10548</v>
      </c>
      <c r="H2842" s="68" t="s">
        <v>2763</v>
      </c>
      <c r="I2842" s="69" t="s">
        <v>2764</v>
      </c>
      <c r="J2842" s="68" t="s">
        <v>2765</v>
      </c>
      <c r="K2842" s="57" t="s">
        <v>324</v>
      </c>
      <c r="L2842" s="58">
        <v>2839</v>
      </c>
      <c r="M2842" s="32" t="s">
        <v>10876</v>
      </c>
      <c r="N2842" s="32" t="s">
        <v>2523</v>
      </c>
    </row>
    <row r="2843" spans="1:14" ht="18" customHeight="1" x14ac:dyDescent="0.25">
      <c r="A2843" s="59" t="s">
        <v>10877</v>
      </c>
      <c r="B2843" s="60" t="s">
        <v>10878</v>
      </c>
      <c r="C2843" s="60" t="s">
        <v>10878</v>
      </c>
      <c r="D2843" s="60" t="s">
        <v>3337</v>
      </c>
      <c r="E2843" s="61" t="s">
        <v>2514</v>
      </c>
      <c r="F2843" s="60" t="s">
        <v>2515</v>
      </c>
      <c r="G2843" s="62" t="s">
        <v>10548</v>
      </c>
      <c r="H2843" s="63" t="s">
        <v>2763</v>
      </c>
      <c r="I2843" s="64" t="s">
        <v>2764</v>
      </c>
      <c r="J2843" s="63" t="s">
        <v>2765</v>
      </c>
      <c r="K2843" s="65" t="s">
        <v>324</v>
      </c>
      <c r="L2843" s="66">
        <v>2840</v>
      </c>
      <c r="M2843" s="32" t="s">
        <v>10879</v>
      </c>
      <c r="N2843" s="32" t="s">
        <v>2523</v>
      </c>
    </row>
    <row r="2844" spans="1:14" ht="18" customHeight="1" x14ac:dyDescent="0.25">
      <c r="A2844" s="53" t="s">
        <v>10880</v>
      </c>
      <c r="B2844" s="54" t="s">
        <v>10881</v>
      </c>
      <c r="C2844" s="54" t="s">
        <v>10881</v>
      </c>
      <c r="D2844" s="54" t="s">
        <v>3337</v>
      </c>
      <c r="E2844" s="55" t="s">
        <v>2514</v>
      </c>
      <c r="F2844" s="54" t="s">
        <v>2515</v>
      </c>
      <c r="G2844" s="67" t="s">
        <v>10548</v>
      </c>
      <c r="H2844" s="68" t="s">
        <v>2763</v>
      </c>
      <c r="I2844" s="69" t="s">
        <v>2764</v>
      </c>
      <c r="J2844" s="68" t="s">
        <v>2765</v>
      </c>
      <c r="K2844" s="57" t="s">
        <v>324</v>
      </c>
      <c r="L2844" s="58">
        <v>2841</v>
      </c>
      <c r="M2844" s="32" t="s">
        <v>10882</v>
      </c>
      <c r="N2844" s="32" t="s">
        <v>2523</v>
      </c>
    </row>
    <row r="2845" spans="1:14" ht="18" customHeight="1" x14ac:dyDescent="0.25">
      <c r="A2845" s="59" t="s">
        <v>10883</v>
      </c>
      <c r="B2845" s="60" t="s">
        <v>10884</v>
      </c>
      <c r="C2845" s="60" t="s">
        <v>10884</v>
      </c>
      <c r="D2845" s="60" t="s">
        <v>3337</v>
      </c>
      <c r="E2845" s="61" t="s">
        <v>2514</v>
      </c>
      <c r="F2845" s="60" t="s">
        <v>2515</v>
      </c>
      <c r="G2845" s="62" t="s">
        <v>10548</v>
      </c>
      <c r="H2845" s="63" t="s">
        <v>2763</v>
      </c>
      <c r="I2845" s="64" t="s">
        <v>2764</v>
      </c>
      <c r="J2845" s="63" t="s">
        <v>2765</v>
      </c>
      <c r="K2845" s="65" t="s">
        <v>324</v>
      </c>
      <c r="L2845" s="66">
        <v>2842</v>
      </c>
      <c r="M2845" s="32" t="s">
        <v>10885</v>
      </c>
      <c r="N2845" s="32" t="s">
        <v>2523</v>
      </c>
    </row>
    <row r="2846" spans="1:14" ht="18" customHeight="1" x14ac:dyDescent="0.25">
      <c r="A2846" s="53" t="s">
        <v>10886</v>
      </c>
      <c r="B2846" s="54" t="s">
        <v>10887</v>
      </c>
      <c r="C2846" s="54" t="s">
        <v>10887</v>
      </c>
      <c r="D2846" s="54" t="s">
        <v>3337</v>
      </c>
      <c r="E2846" s="55" t="s">
        <v>2514</v>
      </c>
      <c r="F2846" s="54" t="s">
        <v>2515</v>
      </c>
      <c r="G2846" s="67" t="s">
        <v>10548</v>
      </c>
      <c r="H2846" s="68" t="s">
        <v>2763</v>
      </c>
      <c r="I2846" s="69" t="s">
        <v>2764</v>
      </c>
      <c r="J2846" s="68" t="s">
        <v>2765</v>
      </c>
      <c r="K2846" s="57" t="s">
        <v>324</v>
      </c>
      <c r="L2846" s="58">
        <v>2843</v>
      </c>
      <c r="M2846" s="32" t="s">
        <v>10888</v>
      </c>
      <c r="N2846" s="32" t="s">
        <v>2523</v>
      </c>
    </row>
    <row r="2847" spans="1:14" ht="18" customHeight="1" x14ac:dyDescent="0.25">
      <c r="A2847" s="59" t="s">
        <v>10889</v>
      </c>
      <c r="B2847" s="60" t="s">
        <v>10890</v>
      </c>
      <c r="C2847" s="60" t="s">
        <v>10890</v>
      </c>
      <c r="D2847" s="60" t="s">
        <v>3337</v>
      </c>
      <c r="E2847" s="61" t="s">
        <v>2514</v>
      </c>
      <c r="F2847" s="60" t="s">
        <v>2515</v>
      </c>
      <c r="G2847" s="62" t="s">
        <v>10548</v>
      </c>
      <c r="H2847" s="63" t="s">
        <v>2763</v>
      </c>
      <c r="I2847" s="64" t="s">
        <v>2764</v>
      </c>
      <c r="J2847" s="63" t="s">
        <v>2765</v>
      </c>
      <c r="K2847" s="65" t="s">
        <v>324</v>
      </c>
      <c r="L2847" s="66">
        <v>2844</v>
      </c>
      <c r="M2847" s="32" t="s">
        <v>10891</v>
      </c>
      <c r="N2847" s="32" t="s">
        <v>2523</v>
      </c>
    </row>
    <row r="2848" spans="1:14" ht="18" customHeight="1" x14ac:dyDescent="0.25">
      <c r="A2848" s="53" t="s">
        <v>10892</v>
      </c>
      <c r="B2848" s="54" t="s">
        <v>10893</v>
      </c>
      <c r="C2848" s="54" t="s">
        <v>10893</v>
      </c>
      <c r="D2848" s="54" t="s">
        <v>3337</v>
      </c>
      <c r="E2848" s="55" t="s">
        <v>2514</v>
      </c>
      <c r="F2848" s="54" t="s">
        <v>2515</v>
      </c>
      <c r="G2848" s="67" t="s">
        <v>10548</v>
      </c>
      <c r="H2848" s="68" t="s">
        <v>2763</v>
      </c>
      <c r="I2848" s="69" t="s">
        <v>2764</v>
      </c>
      <c r="J2848" s="68" t="s">
        <v>2765</v>
      </c>
      <c r="K2848" s="57" t="s">
        <v>324</v>
      </c>
      <c r="L2848" s="58">
        <v>2845</v>
      </c>
      <c r="M2848" s="32" t="s">
        <v>10894</v>
      </c>
      <c r="N2848" s="32" t="s">
        <v>2523</v>
      </c>
    </row>
    <row r="2849" spans="1:14" ht="18" customHeight="1" x14ac:dyDescent="0.25">
      <c r="A2849" s="59" t="s">
        <v>10895</v>
      </c>
      <c r="B2849" s="60" t="s">
        <v>10896</v>
      </c>
      <c r="C2849" s="60" t="s">
        <v>10896</v>
      </c>
      <c r="D2849" s="60" t="s">
        <v>3337</v>
      </c>
      <c r="E2849" s="61" t="s">
        <v>2514</v>
      </c>
      <c r="F2849" s="60" t="s">
        <v>2515</v>
      </c>
      <c r="G2849" s="62" t="s">
        <v>10548</v>
      </c>
      <c r="H2849" s="63" t="s">
        <v>2763</v>
      </c>
      <c r="I2849" s="64" t="s">
        <v>2764</v>
      </c>
      <c r="J2849" s="63" t="s">
        <v>2765</v>
      </c>
      <c r="K2849" s="65" t="s">
        <v>324</v>
      </c>
      <c r="L2849" s="66">
        <v>2846</v>
      </c>
      <c r="M2849" s="32" t="s">
        <v>10897</v>
      </c>
      <c r="N2849" s="32" t="s">
        <v>2523</v>
      </c>
    </row>
    <row r="2850" spans="1:14" ht="18" customHeight="1" x14ac:dyDescent="0.25">
      <c r="A2850" s="53" t="s">
        <v>10898</v>
      </c>
      <c r="B2850" s="54" t="s">
        <v>10899</v>
      </c>
      <c r="C2850" s="54" t="s">
        <v>10899</v>
      </c>
      <c r="D2850" s="54" t="s">
        <v>3337</v>
      </c>
      <c r="E2850" s="55" t="s">
        <v>2514</v>
      </c>
      <c r="F2850" s="54" t="s">
        <v>2515</v>
      </c>
      <c r="G2850" s="67" t="s">
        <v>10548</v>
      </c>
      <c r="H2850" s="68" t="s">
        <v>2763</v>
      </c>
      <c r="I2850" s="69" t="s">
        <v>2764</v>
      </c>
      <c r="J2850" s="68" t="s">
        <v>2765</v>
      </c>
      <c r="K2850" s="57" t="s">
        <v>324</v>
      </c>
      <c r="L2850" s="58">
        <v>2847</v>
      </c>
      <c r="M2850" s="32" t="s">
        <v>10900</v>
      </c>
      <c r="N2850" s="32" t="s">
        <v>2523</v>
      </c>
    </row>
    <row r="2851" spans="1:14" ht="18" customHeight="1" x14ac:dyDescent="0.25">
      <c r="A2851" s="59" t="s">
        <v>10901</v>
      </c>
      <c r="B2851" s="60" t="s">
        <v>10902</v>
      </c>
      <c r="C2851" s="60" t="s">
        <v>10902</v>
      </c>
      <c r="D2851" s="60" t="s">
        <v>3337</v>
      </c>
      <c r="E2851" s="61" t="s">
        <v>2514</v>
      </c>
      <c r="F2851" s="60" t="s">
        <v>2515</v>
      </c>
      <c r="G2851" s="62" t="s">
        <v>10548</v>
      </c>
      <c r="H2851" s="63" t="s">
        <v>2763</v>
      </c>
      <c r="I2851" s="64" t="s">
        <v>2764</v>
      </c>
      <c r="J2851" s="63" t="s">
        <v>2765</v>
      </c>
      <c r="K2851" s="65" t="s">
        <v>324</v>
      </c>
      <c r="L2851" s="66">
        <v>2848</v>
      </c>
      <c r="M2851" s="32" t="s">
        <v>10903</v>
      </c>
      <c r="N2851" s="32" t="s">
        <v>2523</v>
      </c>
    </row>
    <row r="2852" spans="1:14" ht="18" customHeight="1" x14ac:dyDescent="0.25">
      <c r="A2852" s="53" t="s">
        <v>10904</v>
      </c>
      <c r="B2852" s="54" t="s">
        <v>10905</v>
      </c>
      <c r="C2852" s="54" t="s">
        <v>10905</v>
      </c>
      <c r="D2852" s="54" t="s">
        <v>3337</v>
      </c>
      <c r="E2852" s="55" t="s">
        <v>2514</v>
      </c>
      <c r="F2852" s="54" t="s">
        <v>2515</v>
      </c>
      <c r="G2852" s="67" t="s">
        <v>10548</v>
      </c>
      <c r="H2852" s="68" t="s">
        <v>2763</v>
      </c>
      <c r="I2852" s="69" t="s">
        <v>2764</v>
      </c>
      <c r="J2852" s="68" t="s">
        <v>2765</v>
      </c>
      <c r="K2852" s="57" t="s">
        <v>324</v>
      </c>
      <c r="L2852" s="58">
        <v>2849</v>
      </c>
      <c r="M2852" s="32" t="s">
        <v>10906</v>
      </c>
      <c r="N2852" s="32" t="s">
        <v>2523</v>
      </c>
    </row>
    <row r="2853" spans="1:14" ht="18" customHeight="1" x14ac:dyDescent="0.25">
      <c r="A2853" s="59" t="s">
        <v>10907</v>
      </c>
      <c r="B2853" s="60" t="s">
        <v>10908</v>
      </c>
      <c r="C2853" s="60" t="s">
        <v>10908</v>
      </c>
      <c r="D2853" s="60" t="s">
        <v>3337</v>
      </c>
      <c r="E2853" s="61" t="s">
        <v>2514</v>
      </c>
      <c r="F2853" s="60" t="s">
        <v>2515</v>
      </c>
      <c r="G2853" s="62" t="s">
        <v>10548</v>
      </c>
      <c r="H2853" s="63" t="s">
        <v>2763</v>
      </c>
      <c r="I2853" s="64" t="s">
        <v>2764</v>
      </c>
      <c r="J2853" s="63" t="s">
        <v>2765</v>
      </c>
      <c r="K2853" s="65" t="s">
        <v>324</v>
      </c>
      <c r="L2853" s="66">
        <v>2850</v>
      </c>
      <c r="M2853" s="32" t="s">
        <v>10909</v>
      </c>
      <c r="N2853" s="32" t="s">
        <v>2523</v>
      </c>
    </row>
    <row r="2854" spans="1:14" ht="18" customHeight="1" x14ac:dyDescent="0.25">
      <c r="A2854" s="53" t="s">
        <v>10910</v>
      </c>
      <c r="B2854" s="54" t="s">
        <v>10911</v>
      </c>
      <c r="C2854" s="54" t="s">
        <v>10911</v>
      </c>
      <c r="D2854" s="54" t="s">
        <v>3337</v>
      </c>
      <c r="E2854" s="55" t="s">
        <v>2514</v>
      </c>
      <c r="F2854" s="54" t="s">
        <v>2515</v>
      </c>
      <c r="G2854" s="67" t="s">
        <v>10548</v>
      </c>
      <c r="H2854" s="68" t="s">
        <v>2763</v>
      </c>
      <c r="I2854" s="69" t="s">
        <v>2764</v>
      </c>
      <c r="J2854" s="68" t="s">
        <v>2765</v>
      </c>
      <c r="K2854" s="57" t="s">
        <v>324</v>
      </c>
      <c r="L2854" s="58">
        <v>2851</v>
      </c>
      <c r="M2854" s="32" t="s">
        <v>10912</v>
      </c>
      <c r="N2854" s="32" t="s">
        <v>2523</v>
      </c>
    </row>
    <row r="2855" spans="1:14" ht="18" customHeight="1" x14ac:dyDescent="0.25">
      <c r="A2855" s="59" t="s">
        <v>10913</v>
      </c>
      <c r="B2855" s="60" t="s">
        <v>10914</v>
      </c>
      <c r="C2855" s="60" t="s">
        <v>10914</v>
      </c>
      <c r="D2855" s="60" t="s">
        <v>3337</v>
      </c>
      <c r="E2855" s="61" t="s">
        <v>2514</v>
      </c>
      <c r="F2855" s="60" t="s">
        <v>2515</v>
      </c>
      <c r="G2855" s="62" t="s">
        <v>10548</v>
      </c>
      <c r="H2855" s="63" t="s">
        <v>2763</v>
      </c>
      <c r="I2855" s="64" t="s">
        <v>2764</v>
      </c>
      <c r="J2855" s="63" t="s">
        <v>2765</v>
      </c>
      <c r="K2855" s="65" t="s">
        <v>324</v>
      </c>
      <c r="L2855" s="66">
        <v>2852</v>
      </c>
      <c r="M2855" s="32" t="s">
        <v>10915</v>
      </c>
      <c r="N2855" s="32" t="s">
        <v>2523</v>
      </c>
    </row>
    <row r="2856" spans="1:14" ht="18" customHeight="1" x14ac:dyDescent="0.25">
      <c r="A2856" s="53" t="s">
        <v>10916</v>
      </c>
      <c r="B2856" s="54" t="s">
        <v>10917</v>
      </c>
      <c r="C2856" s="54" t="s">
        <v>10917</v>
      </c>
      <c r="D2856" s="54" t="s">
        <v>3337</v>
      </c>
      <c r="E2856" s="55" t="s">
        <v>2514</v>
      </c>
      <c r="F2856" s="54" t="s">
        <v>2515</v>
      </c>
      <c r="G2856" s="67" t="s">
        <v>10548</v>
      </c>
      <c r="H2856" s="68" t="s">
        <v>2763</v>
      </c>
      <c r="I2856" s="69" t="s">
        <v>2764</v>
      </c>
      <c r="J2856" s="68" t="s">
        <v>2765</v>
      </c>
      <c r="K2856" s="57" t="s">
        <v>324</v>
      </c>
      <c r="L2856" s="58">
        <v>2853</v>
      </c>
      <c r="M2856" s="32" t="s">
        <v>10918</v>
      </c>
      <c r="N2856" s="32" t="s">
        <v>2523</v>
      </c>
    </row>
    <row r="2857" spans="1:14" ht="18" customHeight="1" x14ac:dyDescent="0.25">
      <c r="A2857" s="59" t="s">
        <v>10919</v>
      </c>
      <c r="B2857" s="60" t="s">
        <v>10920</v>
      </c>
      <c r="C2857" s="60" t="s">
        <v>10920</v>
      </c>
      <c r="D2857" s="60" t="s">
        <v>3337</v>
      </c>
      <c r="E2857" s="61" t="s">
        <v>2514</v>
      </c>
      <c r="F2857" s="60" t="s">
        <v>2515</v>
      </c>
      <c r="G2857" s="62" t="s">
        <v>10548</v>
      </c>
      <c r="H2857" s="63" t="s">
        <v>2763</v>
      </c>
      <c r="I2857" s="64" t="s">
        <v>2764</v>
      </c>
      <c r="J2857" s="63" t="s">
        <v>2765</v>
      </c>
      <c r="K2857" s="65" t="s">
        <v>324</v>
      </c>
      <c r="L2857" s="66">
        <v>2854</v>
      </c>
      <c r="M2857" s="32" t="s">
        <v>10921</v>
      </c>
      <c r="N2857" s="32" t="s">
        <v>2523</v>
      </c>
    </row>
    <row r="2858" spans="1:14" ht="18" customHeight="1" x14ac:dyDescent="0.25">
      <c r="A2858" s="53" t="s">
        <v>10922</v>
      </c>
      <c r="B2858" s="54" t="s">
        <v>10923</v>
      </c>
      <c r="C2858" s="54" t="s">
        <v>10923</v>
      </c>
      <c r="D2858" s="54" t="s">
        <v>3337</v>
      </c>
      <c r="E2858" s="55" t="s">
        <v>2514</v>
      </c>
      <c r="F2858" s="54" t="s">
        <v>2515</v>
      </c>
      <c r="G2858" s="67" t="s">
        <v>10548</v>
      </c>
      <c r="H2858" s="68" t="s">
        <v>2763</v>
      </c>
      <c r="I2858" s="69" t="s">
        <v>2764</v>
      </c>
      <c r="J2858" s="68" t="s">
        <v>2765</v>
      </c>
      <c r="K2858" s="57" t="s">
        <v>324</v>
      </c>
      <c r="L2858" s="58">
        <v>2855</v>
      </c>
      <c r="M2858" s="32" t="s">
        <v>10924</v>
      </c>
      <c r="N2858" s="32" t="s">
        <v>2523</v>
      </c>
    </row>
    <row r="2859" spans="1:14" ht="18" customHeight="1" x14ac:dyDescent="0.25">
      <c r="A2859" s="59" t="s">
        <v>10925</v>
      </c>
      <c r="B2859" s="60" t="s">
        <v>10926</v>
      </c>
      <c r="C2859" s="60" t="s">
        <v>10926</v>
      </c>
      <c r="D2859" s="60" t="s">
        <v>3337</v>
      </c>
      <c r="E2859" s="61" t="s">
        <v>2514</v>
      </c>
      <c r="F2859" s="60" t="s">
        <v>2515</v>
      </c>
      <c r="G2859" s="62" t="s">
        <v>10548</v>
      </c>
      <c r="H2859" s="63" t="s">
        <v>2763</v>
      </c>
      <c r="I2859" s="64" t="s">
        <v>2764</v>
      </c>
      <c r="J2859" s="63" t="s">
        <v>2765</v>
      </c>
      <c r="K2859" s="65" t="s">
        <v>324</v>
      </c>
      <c r="L2859" s="66">
        <v>2856</v>
      </c>
      <c r="M2859" s="32" t="s">
        <v>10927</v>
      </c>
      <c r="N2859" s="32" t="s">
        <v>2523</v>
      </c>
    </row>
    <row r="2860" spans="1:14" ht="18" customHeight="1" x14ac:dyDescent="0.25">
      <c r="A2860" s="53" t="s">
        <v>10928</v>
      </c>
      <c r="B2860" s="54" t="s">
        <v>10929</v>
      </c>
      <c r="C2860" s="54" t="s">
        <v>10929</v>
      </c>
      <c r="D2860" s="54" t="s">
        <v>3337</v>
      </c>
      <c r="E2860" s="55" t="s">
        <v>2514</v>
      </c>
      <c r="F2860" s="54" t="s">
        <v>2515</v>
      </c>
      <c r="G2860" s="67" t="s">
        <v>10548</v>
      </c>
      <c r="H2860" s="68" t="s">
        <v>2763</v>
      </c>
      <c r="I2860" s="69" t="s">
        <v>2764</v>
      </c>
      <c r="J2860" s="68" t="s">
        <v>2765</v>
      </c>
      <c r="K2860" s="57" t="s">
        <v>324</v>
      </c>
      <c r="L2860" s="58">
        <v>2857</v>
      </c>
      <c r="M2860" s="32" t="s">
        <v>10930</v>
      </c>
      <c r="N2860" s="32" t="s">
        <v>2523</v>
      </c>
    </row>
    <row r="2861" spans="1:14" ht="18" customHeight="1" x14ac:dyDescent="0.25">
      <c r="A2861" s="59" t="s">
        <v>10931</v>
      </c>
      <c r="B2861" s="60" t="s">
        <v>10932</v>
      </c>
      <c r="C2861" s="60" t="s">
        <v>10932</v>
      </c>
      <c r="D2861" s="60" t="s">
        <v>3337</v>
      </c>
      <c r="E2861" s="61" t="s">
        <v>2514</v>
      </c>
      <c r="F2861" s="60" t="s">
        <v>2515</v>
      </c>
      <c r="G2861" s="62" t="s">
        <v>10548</v>
      </c>
      <c r="H2861" s="63" t="s">
        <v>2763</v>
      </c>
      <c r="I2861" s="64" t="s">
        <v>2764</v>
      </c>
      <c r="J2861" s="63" t="s">
        <v>2765</v>
      </c>
      <c r="K2861" s="65" t="s">
        <v>324</v>
      </c>
      <c r="L2861" s="66">
        <v>2858</v>
      </c>
      <c r="M2861" s="32" t="s">
        <v>10933</v>
      </c>
      <c r="N2861" s="32" t="s">
        <v>2523</v>
      </c>
    </row>
    <row r="2862" spans="1:14" ht="18" customHeight="1" x14ac:dyDescent="0.25">
      <c r="A2862" s="53" t="s">
        <v>10934</v>
      </c>
      <c r="B2862" s="54" t="s">
        <v>10935</v>
      </c>
      <c r="C2862" s="54" t="s">
        <v>10935</v>
      </c>
      <c r="D2862" s="54" t="s">
        <v>3337</v>
      </c>
      <c r="E2862" s="55" t="s">
        <v>2514</v>
      </c>
      <c r="F2862" s="54" t="s">
        <v>2515</v>
      </c>
      <c r="G2862" s="67" t="s">
        <v>10548</v>
      </c>
      <c r="H2862" s="68" t="s">
        <v>2763</v>
      </c>
      <c r="I2862" s="69" t="s">
        <v>2764</v>
      </c>
      <c r="J2862" s="68" t="s">
        <v>2765</v>
      </c>
      <c r="K2862" s="57" t="s">
        <v>324</v>
      </c>
      <c r="L2862" s="58">
        <v>2859</v>
      </c>
      <c r="M2862" s="32" t="s">
        <v>10936</v>
      </c>
      <c r="N2862" s="32" t="s">
        <v>2523</v>
      </c>
    </row>
    <row r="2863" spans="1:14" ht="18" customHeight="1" x14ac:dyDescent="0.25">
      <c r="A2863" s="59" t="s">
        <v>10937</v>
      </c>
      <c r="B2863" s="60" t="s">
        <v>10938</v>
      </c>
      <c r="C2863" s="60" t="s">
        <v>10938</v>
      </c>
      <c r="D2863" s="60" t="s">
        <v>3337</v>
      </c>
      <c r="E2863" s="61" t="s">
        <v>2514</v>
      </c>
      <c r="F2863" s="60" t="s">
        <v>2515</v>
      </c>
      <c r="G2863" s="62" t="s">
        <v>10548</v>
      </c>
      <c r="H2863" s="63" t="s">
        <v>2763</v>
      </c>
      <c r="I2863" s="64" t="s">
        <v>2764</v>
      </c>
      <c r="J2863" s="63" t="s">
        <v>2765</v>
      </c>
      <c r="K2863" s="65" t="s">
        <v>324</v>
      </c>
      <c r="L2863" s="66">
        <v>2860</v>
      </c>
      <c r="M2863" s="32" t="s">
        <v>10939</v>
      </c>
      <c r="N2863" s="32" t="s">
        <v>2523</v>
      </c>
    </row>
    <row r="2864" spans="1:14" ht="18" customHeight="1" x14ac:dyDescent="0.25">
      <c r="A2864" s="53" t="s">
        <v>10940</v>
      </c>
      <c r="B2864" s="54" t="s">
        <v>10941</v>
      </c>
      <c r="C2864" s="54" t="s">
        <v>10941</v>
      </c>
      <c r="D2864" s="54" t="s">
        <v>3337</v>
      </c>
      <c r="E2864" s="55" t="s">
        <v>2514</v>
      </c>
      <c r="F2864" s="54" t="s">
        <v>2515</v>
      </c>
      <c r="G2864" s="67" t="s">
        <v>10548</v>
      </c>
      <c r="H2864" s="68" t="s">
        <v>2763</v>
      </c>
      <c r="I2864" s="69" t="s">
        <v>2764</v>
      </c>
      <c r="J2864" s="68" t="s">
        <v>2765</v>
      </c>
      <c r="K2864" s="57" t="s">
        <v>324</v>
      </c>
      <c r="L2864" s="58">
        <v>2861</v>
      </c>
      <c r="M2864" s="32" t="s">
        <v>10942</v>
      </c>
      <c r="N2864" s="32" t="s">
        <v>2523</v>
      </c>
    </row>
    <row r="2865" spans="1:14" ht="18" customHeight="1" x14ac:dyDescent="0.25">
      <c r="A2865" s="59" t="s">
        <v>10943</v>
      </c>
      <c r="B2865" s="60" t="s">
        <v>10944</v>
      </c>
      <c r="C2865" s="60" t="s">
        <v>10944</v>
      </c>
      <c r="D2865" s="60" t="s">
        <v>3337</v>
      </c>
      <c r="E2865" s="61" t="s">
        <v>2514</v>
      </c>
      <c r="F2865" s="60" t="s">
        <v>2515</v>
      </c>
      <c r="G2865" s="62" t="s">
        <v>10548</v>
      </c>
      <c r="H2865" s="63" t="s">
        <v>2763</v>
      </c>
      <c r="I2865" s="64" t="s">
        <v>2764</v>
      </c>
      <c r="J2865" s="63" t="s">
        <v>2765</v>
      </c>
      <c r="K2865" s="65" t="s">
        <v>324</v>
      </c>
      <c r="L2865" s="66">
        <v>2862</v>
      </c>
      <c r="M2865" s="32" t="s">
        <v>10945</v>
      </c>
      <c r="N2865" s="32" t="s">
        <v>2523</v>
      </c>
    </row>
    <row r="2866" spans="1:14" ht="18" customHeight="1" x14ac:dyDescent="0.25">
      <c r="A2866" s="53" t="s">
        <v>10946</v>
      </c>
      <c r="B2866" s="54" t="s">
        <v>10947</v>
      </c>
      <c r="C2866" s="54" t="s">
        <v>10947</v>
      </c>
      <c r="D2866" s="54" t="s">
        <v>3337</v>
      </c>
      <c r="E2866" s="55" t="s">
        <v>2514</v>
      </c>
      <c r="F2866" s="54" t="s">
        <v>2515</v>
      </c>
      <c r="G2866" s="67" t="s">
        <v>10548</v>
      </c>
      <c r="H2866" s="68" t="s">
        <v>2763</v>
      </c>
      <c r="I2866" s="69" t="s">
        <v>2764</v>
      </c>
      <c r="J2866" s="68" t="s">
        <v>2765</v>
      </c>
      <c r="K2866" s="57" t="s">
        <v>324</v>
      </c>
      <c r="L2866" s="58">
        <v>2863</v>
      </c>
      <c r="M2866" s="32" t="s">
        <v>10948</v>
      </c>
      <c r="N2866" s="32" t="s">
        <v>2523</v>
      </c>
    </row>
    <row r="2867" spans="1:14" ht="18" customHeight="1" x14ac:dyDescent="0.25">
      <c r="A2867" s="59" t="s">
        <v>10949</v>
      </c>
      <c r="B2867" s="60" t="s">
        <v>10950</v>
      </c>
      <c r="C2867" s="60" t="s">
        <v>10950</v>
      </c>
      <c r="D2867" s="60" t="s">
        <v>3337</v>
      </c>
      <c r="E2867" s="61" t="s">
        <v>2514</v>
      </c>
      <c r="F2867" s="60" t="s">
        <v>2515</v>
      </c>
      <c r="G2867" s="62" t="s">
        <v>10548</v>
      </c>
      <c r="H2867" s="63" t="s">
        <v>2763</v>
      </c>
      <c r="I2867" s="64" t="s">
        <v>2764</v>
      </c>
      <c r="J2867" s="63" t="s">
        <v>2765</v>
      </c>
      <c r="K2867" s="65" t="s">
        <v>324</v>
      </c>
      <c r="L2867" s="66">
        <v>2864</v>
      </c>
      <c r="M2867" s="32" t="s">
        <v>10951</v>
      </c>
      <c r="N2867" s="32" t="s">
        <v>2523</v>
      </c>
    </row>
    <row r="2868" spans="1:14" ht="18" customHeight="1" x14ac:dyDescent="0.25">
      <c r="A2868" s="53" t="s">
        <v>10952</v>
      </c>
      <c r="B2868" s="54" t="s">
        <v>10953</v>
      </c>
      <c r="C2868" s="54" t="s">
        <v>10953</v>
      </c>
      <c r="D2868" s="54" t="s">
        <v>3337</v>
      </c>
      <c r="E2868" s="55" t="s">
        <v>2514</v>
      </c>
      <c r="F2868" s="54" t="s">
        <v>2515</v>
      </c>
      <c r="G2868" s="67" t="s">
        <v>10548</v>
      </c>
      <c r="H2868" s="68" t="s">
        <v>2763</v>
      </c>
      <c r="I2868" s="69" t="s">
        <v>2764</v>
      </c>
      <c r="J2868" s="68" t="s">
        <v>2765</v>
      </c>
      <c r="K2868" s="57" t="s">
        <v>324</v>
      </c>
      <c r="L2868" s="58">
        <v>2865</v>
      </c>
      <c r="M2868" s="32" t="s">
        <v>10954</v>
      </c>
      <c r="N2868" s="32" t="s">
        <v>2523</v>
      </c>
    </row>
    <row r="2869" spans="1:14" ht="18" customHeight="1" x14ac:dyDescent="0.25">
      <c r="A2869" s="59" t="s">
        <v>10955</v>
      </c>
      <c r="B2869" s="60" t="s">
        <v>10956</v>
      </c>
      <c r="C2869" s="60" t="s">
        <v>10956</v>
      </c>
      <c r="D2869" s="60" t="s">
        <v>3337</v>
      </c>
      <c r="E2869" s="61" t="s">
        <v>2514</v>
      </c>
      <c r="F2869" s="60" t="s">
        <v>2515</v>
      </c>
      <c r="G2869" s="62" t="s">
        <v>10548</v>
      </c>
      <c r="H2869" s="63" t="s">
        <v>2763</v>
      </c>
      <c r="I2869" s="64" t="s">
        <v>2764</v>
      </c>
      <c r="J2869" s="63" t="s">
        <v>2765</v>
      </c>
      <c r="K2869" s="65" t="s">
        <v>324</v>
      </c>
      <c r="L2869" s="66">
        <v>2866</v>
      </c>
      <c r="M2869" s="32" t="s">
        <v>10957</v>
      </c>
      <c r="N2869" s="32" t="s">
        <v>2523</v>
      </c>
    </row>
    <row r="2870" spans="1:14" ht="18" customHeight="1" x14ac:dyDescent="0.25">
      <c r="A2870" s="53" t="s">
        <v>10958</v>
      </c>
      <c r="B2870" s="54" t="s">
        <v>10959</v>
      </c>
      <c r="C2870" s="54" t="s">
        <v>10959</v>
      </c>
      <c r="D2870" s="54" t="s">
        <v>3337</v>
      </c>
      <c r="E2870" s="55" t="s">
        <v>2514</v>
      </c>
      <c r="F2870" s="54" t="s">
        <v>2515</v>
      </c>
      <c r="G2870" s="67" t="s">
        <v>10548</v>
      </c>
      <c r="H2870" s="68" t="s">
        <v>2763</v>
      </c>
      <c r="I2870" s="69" t="s">
        <v>2764</v>
      </c>
      <c r="J2870" s="68" t="s">
        <v>2765</v>
      </c>
      <c r="K2870" s="57" t="s">
        <v>324</v>
      </c>
      <c r="L2870" s="58">
        <v>2867</v>
      </c>
      <c r="M2870" s="32" t="s">
        <v>10960</v>
      </c>
      <c r="N2870" s="32" t="s">
        <v>2523</v>
      </c>
    </row>
    <row r="2871" spans="1:14" ht="18" customHeight="1" x14ac:dyDescent="0.25">
      <c r="A2871" s="59" t="s">
        <v>10961</v>
      </c>
      <c r="B2871" s="60" t="s">
        <v>10962</v>
      </c>
      <c r="C2871" s="60" t="s">
        <v>10962</v>
      </c>
      <c r="D2871" s="60" t="s">
        <v>3337</v>
      </c>
      <c r="E2871" s="61" t="s">
        <v>2514</v>
      </c>
      <c r="F2871" s="60" t="s">
        <v>2515</v>
      </c>
      <c r="G2871" s="62" t="s">
        <v>10548</v>
      </c>
      <c r="H2871" s="63" t="s">
        <v>2763</v>
      </c>
      <c r="I2871" s="64" t="s">
        <v>2764</v>
      </c>
      <c r="J2871" s="63" t="s">
        <v>2765</v>
      </c>
      <c r="K2871" s="65" t="s">
        <v>324</v>
      </c>
      <c r="L2871" s="66">
        <v>2868</v>
      </c>
      <c r="M2871" s="32" t="s">
        <v>10963</v>
      </c>
      <c r="N2871" s="32" t="s">
        <v>2523</v>
      </c>
    </row>
    <row r="2872" spans="1:14" ht="18" customHeight="1" x14ac:dyDescent="0.25">
      <c r="A2872" s="53" t="s">
        <v>10964</v>
      </c>
      <c r="B2872" s="54" t="s">
        <v>10965</v>
      </c>
      <c r="C2872" s="54" t="s">
        <v>10965</v>
      </c>
      <c r="D2872" s="54" t="s">
        <v>3337</v>
      </c>
      <c r="E2872" s="55" t="s">
        <v>2514</v>
      </c>
      <c r="F2872" s="54" t="s">
        <v>2515</v>
      </c>
      <c r="G2872" s="67" t="s">
        <v>10548</v>
      </c>
      <c r="H2872" s="68" t="s">
        <v>2763</v>
      </c>
      <c r="I2872" s="69" t="s">
        <v>2764</v>
      </c>
      <c r="J2872" s="68" t="s">
        <v>2765</v>
      </c>
      <c r="K2872" s="57" t="s">
        <v>324</v>
      </c>
      <c r="L2872" s="58">
        <v>2869</v>
      </c>
      <c r="M2872" s="32" t="s">
        <v>10966</v>
      </c>
      <c r="N2872" s="32" t="s">
        <v>2523</v>
      </c>
    </row>
    <row r="2873" spans="1:14" ht="18" customHeight="1" x14ac:dyDescent="0.25">
      <c r="A2873" s="59" t="s">
        <v>10967</v>
      </c>
      <c r="B2873" s="60" t="s">
        <v>10968</v>
      </c>
      <c r="C2873" s="60" t="s">
        <v>10968</v>
      </c>
      <c r="D2873" s="60" t="s">
        <v>3337</v>
      </c>
      <c r="E2873" s="61" t="s">
        <v>2514</v>
      </c>
      <c r="F2873" s="60" t="s">
        <v>2515</v>
      </c>
      <c r="G2873" s="62" t="s">
        <v>10548</v>
      </c>
      <c r="H2873" s="63" t="s">
        <v>2763</v>
      </c>
      <c r="I2873" s="64" t="s">
        <v>2764</v>
      </c>
      <c r="J2873" s="63" t="s">
        <v>2765</v>
      </c>
      <c r="K2873" s="65" t="s">
        <v>324</v>
      </c>
      <c r="L2873" s="66">
        <v>2870</v>
      </c>
      <c r="M2873" s="32" t="s">
        <v>10969</v>
      </c>
      <c r="N2873" s="32" t="s">
        <v>2523</v>
      </c>
    </row>
    <row r="2874" spans="1:14" ht="18" customHeight="1" x14ac:dyDescent="0.25">
      <c r="A2874" s="53" t="s">
        <v>10970</v>
      </c>
      <c r="B2874" s="54" t="s">
        <v>10971</v>
      </c>
      <c r="C2874" s="54" t="s">
        <v>10971</v>
      </c>
      <c r="D2874" s="54" t="s">
        <v>3337</v>
      </c>
      <c r="E2874" s="55" t="s">
        <v>2514</v>
      </c>
      <c r="F2874" s="54" t="s">
        <v>2515</v>
      </c>
      <c r="G2874" s="67" t="s">
        <v>10548</v>
      </c>
      <c r="H2874" s="68" t="s">
        <v>2763</v>
      </c>
      <c r="I2874" s="69" t="s">
        <v>2764</v>
      </c>
      <c r="J2874" s="68" t="s">
        <v>2765</v>
      </c>
      <c r="K2874" s="57" t="s">
        <v>324</v>
      </c>
      <c r="L2874" s="58">
        <v>2871</v>
      </c>
      <c r="M2874" s="32" t="s">
        <v>10972</v>
      </c>
      <c r="N2874" s="32" t="s">
        <v>2523</v>
      </c>
    </row>
    <row r="2875" spans="1:14" ht="18" customHeight="1" x14ac:dyDescent="0.25">
      <c r="A2875" s="59" t="s">
        <v>10973</v>
      </c>
      <c r="B2875" s="60" t="s">
        <v>10974</v>
      </c>
      <c r="C2875" s="60" t="s">
        <v>10974</v>
      </c>
      <c r="D2875" s="60" t="s">
        <v>3337</v>
      </c>
      <c r="E2875" s="61" t="s">
        <v>2514</v>
      </c>
      <c r="F2875" s="60" t="s">
        <v>2515</v>
      </c>
      <c r="G2875" s="62" t="s">
        <v>10548</v>
      </c>
      <c r="H2875" s="63" t="s">
        <v>2763</v>
      </c>
      <c r="I2875" s="64" t="s">
        <v>2764</v>
      </c>
      <c r="J2875" s="63" t="s">
        <v>2765</v>
      </c>
      <c r="K2875" s="65" t="s">
        <v>324</v>
      </c>
      <c r="L2875" s="66">
        <v>2872</v>
      </c>
      <c r="M2875" s="32" t="s">
        <v>10975</v>
      </c>
      <c r="N2875" s="32" t="s">
        <v>2523</v>
      </c>
    </row>
    <row r="2876" spans="1:14" ht="18" customHeight="1" x14ac:dyDescent="0.25">
      <c r="A2876" s="53" t="s">
        <v>10976</v>
      </c>
      <c r="B2876" s="54" t="s">
        <v>10977</v>
      </c>
      <c r="C2876" s="54" t="s">
        <v>10977</v>
      </c>
      <c r="D2876" s="54" t="s">
        <v>3337</v>
      </c>
      <c r="E2876" s="55" t="s">
        <v>2514</v>
      </c>
      <c r="F2876" s="54" t="s">
        <v>2515</v>
      </c>
      <c r="G2876" s="67" t="s">
        <v>10548</v>
      </c>
      <c r="H2876" s="68" t="s">
        <v>2763</v>
      </c>
      <c r="I2876" s="69" t="s">
        <v>2764</v>
      </c>
      <c r="J2876" s="68" t="s">
        <v>2765</v>
      </c>
      <c r="K2876" s="57" t="s">
        <v>324</v>
      </c>
      <c r="L2876" s="58">
        <v>2873</v>
      </c>
      <c r="M2876" s="32" t="s">
        <v>10978</v>
      </c>
      <c r="N2876" s="32" t="s">
        <v>2523</v>
      </c>
    </row>
    <row r="2877" spans="1:14" ht="18" customHeight="1" x14ac:dyDescent="0.25">
      <c r="A2877" s="59" t="s">
        <v>10979</v>
      </c>
      <c r="B2877" s="60" t="s">
        <v>10980</v>
      </c>
      <c r="C2877" s="60" t="s">
        <v>10980</v>
      </c>
      <c r="D2877" s="60" t="s">
        <v>3337</v>
      </c>
      <c r="E2877" s="61" t="s">
        <v>2514</v>
      </c>
      <c r="F2877" s="60" t="s">
        <v>2515</v>
      </c>
      <c r="G2877" s="62" t="s">
        <v>10548</v>
      </c>
      <c r="H2877" s="63" t="s">
        <v>2763</v>
      </c>
      <c r="I2877" s="64" t="s">
        <v>2764</v>
      </c>
      <c r="J2877" s="63" t="s">
        <v>2765</v>
      </c>
      <c r="K2877" s="65" t="s">
        <v>324</v>
      </c>
      <c r="L2877" s="66">
        <v>2874</v>
      </c>
      <c r="M2877" s="32" t="s">
        <v>10981</v>
      </c>
      <c r="N2877" s="32" t="s">
        <v>2523</v>
      </c>
    </row>
    <row r="2878" spans="1:14" ht="18" customHeight="1" x14ac:dyDescent="0.25">
      <c r="A2878" s="53" t="s">
        <v>10982</v>
      </c>
      <c r="B2878" s="54" t="s">
        <v>10983</v>
      </c>
      <c r="C2878" s="54" t="s">
        <v>10983</v>
      </c>
      <c r="D2878" s="54" t="s">
        <v>3337</v>
      </c>
      <c r="E2878" s="55" t="s">
        <v>2514</v>
      </c>
      <c r="F2878" s="54" t="s">
        <v>2515</v>
      </c>
      <c r="G2878" s="67" t="s">
        <v>10548</v>
      </c>
      <c r="H2878" s="68" t="s">
        <v>2763</v>
      </c>
      <c r="I2878" s="69" t="s">
        <v>2764</v>
      </c>
      <c r="J2878" s="68" t="s">
        <v>2765</v>
      </c>
      <c r="K2878" s="57" t="s">
        <v>324</v>
      </c>
      <c r="L2878" s="58">
        <v>2875</v>
      </c>
      <c r="M2878" s="32" t="s">
        <v>10984</v>
      </c>
      <c r="N2878" s="32" t="s">
        <v>2523</v>
      </c>
    </row>
    <row r="2879" spans="1:14" ht="18" customHeight="1" x14ac:dyDescent="0.25">
      <c r="A2879" s="59" t="s">
        <v>10985</v>
      </c>
      <c r="B2879" s="60" t="s">
        <v>10986</v>
      </c>
      <c r="C2879" s="60" t="s">
        <v>10986</v>
      </c>
      <c r="D2879" s="60" t="s">
        <v>3337</v>
      </c>
      <c r="E2879" s="61" t="s">
        <v>2514</v>
      </c>
      <c r="F2879" s="60" t="s">
        <v>2515</v>
      </c>
      <c r="G2879" s="62" t="s">
        <v>10548</v>
      </c>
      <c r="H2879" s="63" t="s">
        <v>2763</v>
      </c>
      <c r="I2879" s="64" t="s">
        <v>2764</v>
      </c>
      <c r="J2879" s="63" t="s">
        <v>2765</v>
      </c>
      <c r="K2879" s="65" t="s">
        <v>324</v>
      </c>
      <c r="L2879" s="66">
        <v>2876</v>
      </c>
      <c r="M2879" s="32" t="s">
        <v>10987</v>
      </c>
      <c r="N2879" s="32" t="s">
        <v>2523</v>
      </c>
    </row>
    <row r="2880" spans="1:14" ht="18" customHeight="1" x14ac:dyDescent="0.25">
      <c r="A2880" s="53" t="s">
        <v>10988</v>
      </c>
      <c r="B2880" s="54" t="s">
        <v>10989</v>
      </c>
      <c r="C2880" s="54" t="s">
        <v>10989</v>
      </c>
      <c r="D2880" s="54" t="s">
        <v>3337</v>
      </c>
      <c r="E2880" s="55" t="s">
        <v>2514</v>
      </c>
      <c r="F2880" s="54" t="s">
        <v>2515</v>
      </c>
      <c r="G2880" s="67" t="s">
        <v>10548</v>
      </c>
      <c r="H2880" s="68" t="s">
        <v>2763</v>
      </c>
      <c r="I2880" s="69" t="s">
        <v>2764</v>
      </c>
      <c r="J2880" s="68" t="s">
        <v>2765</v>
      </c>
      <c r="K2880" s="57" t="s">
        <v>324</v>
      </c>
      <c r="L2880" s="58">
        <v>2877</v>
      </c>
      <c r="M2880" s="32" t="s">
        <v>10990</v>
      </c>
      <c r="N2880" s="32" t="s">
        <v>2523</v>
      </c>
    </row>
    <row r="2881" spans="1:14" ht="18" customHeight="1" x14ac:dyDescent="0.25">
      <c r="A2881" s="59" t="s">
        <v>10991</v>
      </c>
      <c r="B2881" s="60" t="s">
        <v>10992</v>
      </c>
      <c r="C2881" s="60" t="s">
        <v>10992</v>
      </c>
      <c r="D2881" s="60" t="s">
        <v>3337</v>
      </c>
      <c r="E2881" s="61" t="s">
        <v>2514</v>
      </c>
      <c r="F2881" s="60" t="s">
        <v>2515</v>
      </c>
      <c r="G2881" s="62" t="s">
        <v>10548</v>
      </c>
      <c r="H2881" s="63" t="s">
        <v>2763</v>
      </c>
      <c r="I2881" s="64" t="s">
        <v>2764</v>
      </c>
      <c r="J2881" s="63" t="s">
        <v>2765</v>
      </c>
      <c r="K2881" s="65" t="s">
        <v>324</v>
      </c>
      <c r="L2881" s="66">
        <v>2878</v>
      </c>
      <c r="M2881" s="32" t="s">
        <v>10993</v>
      </c>
      <c r="N2881" s="32" t="s">
        <v>2523</v>
      </c>
    </row>
    <row r="2882" spans="1:14" ht="18" customHeight="1" x14ac:dyDescent="0.25">
      <c r="A2882" s="53" t="s">
        <v>10994</v>
      </c>
      <c r="B2882" s="54" t="s">
        <v>10995</v>
      </c>
      <c r="C2882" s="54" t="s">
        <v>10995</v>
      </c>
      <c r="D2882" s="54" t="s">
        <v>3337</v>
      </c>
      <c r="E2882" s="55" t="s">
        <v>2514</v>
      </c>
      <c r="F2882" s="54" t="s">
        <v>2515</v>
      </c>
      <c r="G2882" s="67" t="s">
        <v>10548</v>
      </c>
      <c r="H2882" s="68" t="s">
        <v>2763</v>
      </c>
      <c r="I2882" s="69" t="s">
        <v>2764</v>
      </c>
      <c r="J2882" s="68" t="s">
        <v>2765</v>
      </c>
      <c r="K2882" s="57" t="s">
        <v>324</v>
      </c>
      <c r="L2882" s="58">
        <v>2879</v>
      </c>
      <c r="M2882" s="32" t="s">
        <v>10996</v>
      </c>
      <c r="N2882" s="32" t="s">
        <v>2523</v>
      </c>
    </row>
    <row r="2883" spans="1:14" ht="18" customHeight="1" x14ac:dyDescent="0.25">
      <c r="A2883" s="59" t="s">
        <v>10997</v>
      </c>
      <c r="B2883" s="60" t="s">
        <v>10998</v>
      </c>
      <c r="C2883" s="60" t="s">
        <v>10998</v>
      </c>
      <c r="D2883" s="60" t="s">
        <v>3337</v>
      </c>
      <c r="E2883" s="61" t="s">
        <v>2514</v>
      </c>
      <c r="F2883" s="60" t="s">
        <v>2515</v>
      </c>
      <c r="G2883" s="62" t="s">
        <v>10548</v>
      </c>
      <c r="H2883" s="63" t="s">
        <v>2763</v>
      </c>
      <c r="I2883" s="64" t="s">
        <v>2764</v>
      </c>
      <c r="J2883" s="63" t="s">
        <v>2765</v>
      </c>
      <c r="K2883" s="65" t="s">
        <v>324</v>
      </c>
      <c r="L2883" s="66">
        <v>2880</v>
      </c>
      <c r="M2883" s="32" t="s">
        <v>10999</v>
      </c>
      <c r="N2883" s="32" t="s">
        <v>2523</v>
      </c>
    </row>
    <row r="2884" spans="1:14" ht="18" customHeight="1" x14ac:dyDescent="0.25">
      <c r="A2884" s="53" t="s">
        <v>11000</v>
      </c>
      <c r="B2884" s="54" t="s">
        <v>11001</v>
      </c>
      <c r="C2884" s="54" t="s">
        <v>11001</v>
      </c>
      <c r="D2884" s="54" t="s">
        <v>3337</v>
      </c>
      <c r="E2884" s="55" t="s">
        <v>2514</v>
      </c>
      <c r="F2884" s="54" t="s">
        <v>2515</v>
      </c>
      <c r="G2884" s="67" t="s">
        <v>10548</v>
      </c>
      <c r="H2884" s="68" t="s">
        <v>2763</v>
      </c>
      <c r="I2884" s="69" t="s">
        <v>2764</v>
      </c>
      <c r="J2884" s="68" t="s">
        <v>2765</v>
      </c>
      <c r="K2884" s="57" t="s">
        <v>324</v>
      </c>
      <c r="L2884" s="58">
        <v>2881</v>
      </c>
      <c r="M2884" s="32" t="s">
        <v>11002</v>
      </c>
      <c r="N2884" s="32" t="s">
        <v>2523</v>
      </c>
    </row>
    <row r="2885" spans="1:14" ht="18" customHeight="1" x14ac:dyDescent="0.25">
      <c r="A2885" s="59" t="s">
        <v>11003</v>
      </c>
      <c r="B2885" s="60" t="s">
        <v>11004</v>
      </c>
      <c r="C2885" s="60" t="s">
        <v>11004</v>
      </c>
      <c r="D2885" s="60" t="s">
        <v>3337</v>
      </c>
      <c r="E2885" s="61" t="s">
        <v>2514</v>
      </c>
      <c r="F2885" s="60" t="s">
        <v>2515</v>
      </c>
      <c r="G2885" s="62" t="s">
        <v>10548</v>
      </c>
      <c r="H2885" s="63" t="s">
        <v>2763</v>
      </c>
      <c r="I2885" s="64" t="s">
        <v>2764</v>
      </c>
      <c r="J2885" s="63" t="s">
        <v>2765</v>
      </c>
      <c r="K2885" s="65" t="s">
        <v>324</v>
      </c>
      <c r="L2885" s="66">
        <v>2882</v>
      </c>
      <c r="M2885" s="32" t="s">
        <v>11005</v>
      </c>
      <c r="N2885" s="32" t="s">
        <v>2523</v>
      </c>
    </row>
    <row r="2886" spans="1:14" ht="18" customHeight="1" x14ac:dyDescent="0.25">
      <c r="A2886" s="53" t="s">
        <v>11006</v>
      </c>
      <c r="B2886" s="54" t="s">
        <v>11007</v>
      </c>
      <c r="C2886" s="54" t="s">
        <v>11007</v>
      </c>
      <c r="D2886" s="54" t="s">
        <v>3337</v>
      </c>
      <c r="E2886" s="55" t="s">
        <v>2514</v>
      </c>
      <c r="F2886" s="54" t="s">
        <v>2515</v>
      </c>
      <c r="G2886" s="67" t="s">
        <v>10548</v>
      </c>
      <c r="H2886" s="68" t="s">
        <v>2763</v>
      </c>
      <c r="I2886" s="69" t="s">
        <v>2764</v>
      </c>
      <c r="J2886" s="68" t="s">
        <v>2765</v>
      </c>
      <c r="K2886" s="57" t="s">
        <v>324</v>
      </c>
      <c r="L2886" s="58">
        <v>2883</v>
      </c>
      <c r="M2886" s="32" t="s">
        <v>11008</v>
      </c>
      <c r="N2886" s="32" t="s">
        <v>2523</v>
      </c>
    </row>
    <row r="2887" spans="1:14" ht="18" customHeight="1" x14ac:dyDescent="0.25">
      <c r="A2887" s="59" t="s">
        <v>11009</v>
      </c>
      <c r="B2887" s="60" t="s">
        <v>11010</v>
      </c>
      <c r="C2887" s="60" t="s">
        <v>11010</v>
      </c>
      <c r="D2887" s="60" t="s">
        <v>3337</v>
      </c>
      <c r="E2887" s="61" t="s">
        <v>2514</v>
      </c>
      <c r="F2887" s="60" t="s">
        <v>2515</v>
      </c>
      <c r="G2887" s="62" t="s">
        <v>10548</v>
      </c>
      <c r="H2887" s="63" t="s">
        <v>2763</v>
      </c>
      <c r="I2887" s="64" t="s">
        <v>2764</v>
      </c>
      <c r="J2887" s="63" t="s">
        <v>2765</v>
      </c>
      <c r="K2887" s="65" t="s">
        <v>324</v>
      </c>
      <c r="L2887" s="66">
        <v>2884</v>
      </c>
      <c r="M2887" s="32" t="s">
        <v>11011</v>
      </c>
      <c r="N2887" s="32" t="s">
        <v>2523</v>
      </c>
    </row>
    <row r="2888" spans="1:14" ht="18" customHeight="1" x14ac:dyDescent="0.25">
      <c r="A2888" s="53" t="s">
        <v>11012</v>
      </c>
      <c r="B2888" s="54" t="s">
        <v>11013</v>
      </c>
      <c r="C2888" s="54" t="s">
        <v>11013</v>
      </c>
      <c r="D2888" s="54" t="s">
        <v>3337</v>
      </c>
      <c r="E2888" s="55" t="s">
        <v>2514</v>
      </c>
      <c r="F2888" s="54" t="s">
        <v>2515</v>
      </c>
      <c r="G2888" s="67" t="s">
        <v>10548</v>
      </c>
      <c r="H2888" s="68" t="s">
        <v>2763</v>
      </c>
      <c r="I2888" s="69" t="s">
        <v>2764</v>
      </c>
      <c r="J2888" s="68" t="s">
        <v>2765</v>
      </c>
      <c r="K2888" s="57" t="s">
        <v>324</v>
      </c>
      <c r="L2888" s="58">
        <v>2885</v>
      </c>
      <c r="M2888" s="32" t="s">
        <v>11014</v>
      </c>
      <c r="N2888" s="32" t="s">
        <v>2523</v>
      </c>
    </row>
    <row r="2889" spans="1:14" ht="18" customHeight="1" x14ac:dyDescent="0.25">
      <c r="A2889" s="59" t="s">
        <v>11015</v>
      </c>
      <c r="B2889" s="60" t="s">
        <v>11016</v>
      </c>
      <c r="C2889" s="60" t="s">
        <v>11016</v>
      </c>
      <c r="D2889" s="60" t="s">
        <v>3337</v>
      </c>
      <c r="E2889" s="61" t="s">
        <v>2514</v>
      </c>
      <c r="F2889" s="60" t="s">
        <v>2515</v>
      </c>
      <c r="G2889" s="62" t="s">
        <v>10548</v>
      </c>
      <c r="H2889" s="63" t="s">
        <v>2763</v>
      </c>
      <c r="I2889" s="64" t="s">
        <v>2764</v>
      </c>
      <c r="J2889" s="63" t="s">
        <v>2765</v>
      </c>
      <c r="K2889" s="65" t="s">
        <v>324</v>
      </c>
      <c r="L2889" s="66">
        <v>2886</v>
      </c>
      <c r="M2889" s="32" t="s">
        <v>11017</v>
      </c>
      <c r="N2889" s="32" t="s">
        <v>2523</v>
      </c>
    </row>
    <row r="2890" spans="1:14" ht="18" customHeight="1" x14ac:dyDescent="0.25">
      <c r="A2890" s="53" t="s">
        <v>11018</v>
      </c>
      <c r="B2890" s="54" t="s">
        <v>11019</v>
      </c>
      <c r="C2890" s="54" t="s">
        <v>11019</v>
      </c>
      <c r="D2890" s="54" t="s">
        <v>3337</v>
      </c>
      <c r="E2890" s="55" t="s">
        <v>2514</v>
      </c>
      <c r="F2890" s="54" t="s">
        <v>2515</v>
      </c>
      <c r="G2890" s="67" t="s">
        <v>10548</v>
      </c>
      <c r="H2890" s="68" t="s">
        <v>2763</v>
      </c>
      <c r="I2890" s="69" t="s">
        <v>2764</v>
      </c>
      <c r="J2890" s="68" t="s">
        <v>2765</v>
      </c>
      <c r="K2890" s="57" t="s">
        <v>324</v>
      </c>
      <c r="L2890" s="58">
        <v>2887</v>
      </c>
      <c r="M2890" s="32" t="s">
        <v>11020</v>
      </c>
      <c r="N2890" s="32" t="s">
        <v>2523</v>
      </c>
    </row>
    <row r="2891" spans="1:14" ht="18" customHeight="1" x14ac:dyDescent="0.25">
      <c r="A2891" s="59" t="s">
        <v>11021</v>
      </c>
      <c r="B2891" s="60" t="s">
        <v>11022</v>
      </c>
      <c r="C2891" s="60" t="s">
        <v>11022</v>
      </c>
      <c r="D2891" s="60" t="s">
        <v>3337</v>
      </c>
      <c r="E2891" s="61" t="s">
        <v>2514</v>
      </c>
      <c r="F2891" s="60" t="s">
        <v>2515</v>
      </c>
      <c r="G2891" s="62" t="s">
        <v>10548</v>
      </c>
      <c r="H2891" s="63" t="s">
        <v>2763</v>
      </c>
      <c r="I2891" s="64" t="s">
        <v>2764</v>
      </c>
      <c r="J2891" s="63" t="s">
        <v>2765</v>
      </c>
      <c r="K2891" s="65" t="s">
        <v>324</v>
      </c>
      <c r="L2891" s="66">
        <v>2888</v>
      </c>
      <c r="M2891" s="32" t="s">
        <v>11023</v>
      </c>
      <c r="N2891" s="32" t="s">
        <v>2523</v>
      </c>
    </row>
    <row r="2892" spans="1:14" ht="18" customHeight="1" x14ac:dyDescent="0.25">
      <c r="A2892" s="53" t="s">
        <v>11024</v>
      </c>
      <c r="B2892" s="54" t="s">
        <v>11025</v>
      </c>
      <c r="C2892" s="54" t="s">
        <v>11025</v>
      </c>
      <c r="D2892" s="54" t="s">
        <v>3337</v>
      </c>
      <c r="E2892" s="55" t="s">
        <v>2514</v>
      </c>
      <c r="F2892" s="54" t="s">
        <v>2515</v>
      </c>
      <c r="G2892" s="67" t="s">
        <v>10548</v>
      </c>
      <c r="H2892" s="68" t="s">
        <v>2763</v>
      </c>
      <c r="I2892" s="69" t="s">
        <v>2764</v>
      </c>
      <c r="J2892" s="68" t="s">
        <v>2765</v>
      </c>
      <c r="K2892" s="57" t="s">
        <v>324</v>
      </c>
      <c r="L2892" s="58">
        <v>2889</v>
      </c>
      <c r="M2892" s="32" t="s">
        <v>11026</v>
      </c>
      <c r="N2892" s="32" t="s">
        <v>2523</v>
      </c>
    </row>
    <row r="2893" spans="1:14" ht="18" customHeight="1" x14ac:dyDescent="0.25">
      <c r="A2893" s="59" t="s">
        <v>11027</v>
      </c>
      <c r="B2893" s="60" t="s">
        <v>11028</v>
      </c>
      <c r="C2893" s="60" t="s">
        <v>11028</v>
      </c>
      <c r="D2893" s="60" t="s">
        <v>3337</v>
      </c>
      <c r="E2893" s="61" t="s">
        <v>2514</v>
      </c>
      <c r="F2893" s="60" t="s">
        <v>2515</v>
      </c>
      <c r="G2893" s="62" t="s">
        <v>10548</v>
      </c>
      <c r="H2893" s="63" t="s">
        <v>2763</v>
      </c>
      <c r="I2893" s="64" t="s">
        <v>2764</v>
      </c>
      <c r="J2893" s="63" t="s">
        <v>2765</v>
      </c>
      <c r="K2893" s="65" t="s">
        <v>324</v>
      </c>
      <c r="L2893" s="66">
        <v>2890</v>
      </c>
      <c r="M2893" s="32" t="s">
        <v>11029</v>
      </c>
      <c r="N2893" s="32" t="s">
        <v>2523</v>
      </c>
    </row>
    <row r="2894" spans="1:14" ht="18" customHeight="1" x14ac:dyDescent="0.25">
      <c r="A2894" s="53" t="s">
        <v>11030</v>
      </c>
      <c r="B2894" s="54" t="s">
        <v>11031</v>
      </c>
      <c r="C2894" s="54" t="s">
        <v>11031</v>
      </c>
      <c r="D2894" s="54" t="s">
        <v>3337</v>
      </c>
      <c r="E2894" s="55" t="s">
        <v>2514</v>
      </c>
      <c r="F2894" s="54" t="s">
        <v>2515</v>
      </c>
      <c r="G2894" s="67" t="s">
        <v>10548</v>
      </c>
      <c r="H2894" s="68" t="s">
        <v>2763</v>
      </c>
      <c r="I2894" s="69" t="s">
        <v>2764</v>
      </c>
      <c r="J2894" s="68" t="s">
        <v>2765</v>
      </c>
      <c r="K2894" s="57" t="s">
        <v>324</v>
      </c>
      <c r="L2894" s="58">
        <v>2891</v>
      </c>
      <c r="M2894" s="32" t="s">
        <v>11032</v>
      </c>
      <c r="N2894" s="32" t="s">
        <v>2523</v>
      </c>
    </row>
    <row r="2895" spans="1:14" ht="18" customHeight="1" x14ac:dyDescent="0.25">
      <c r="A2895" s="59" t="s">
        <v>11033</v>
      </c>
      <c r="B2895" s="60" t="s">
        <v>11034</v>
      </c>
      <c r="C2895" s="60" t="s">
        <v>11034</v>
      </c>
      <c r="D2895" s="60" t="s">
        <v>3337</v>
      </c>
      <c r="E2895" s="61" t="s">
        <v>2514</v>
      </c>
      <c r="F2895" s="60" t="s">
        <v>2515</v>
      </c>
      <c r="G2895" s="62" t="s">
        <v>10548</v>
      </c>
      <c r="H2895" s="63" t="s">
        <v>2763</v>
      </c>
      <c r="I2895" s="64" t="s">
        <v>2764</v>
      </c>
      <c r="J2895" s="63" t="s">
        <v>2765</v>
      </c>
      <c r="K2895" s="65" t="s">
        <v>324</v>
      </c>
      <c r="L2895" s="66">
        <v>2892</v>
      </c>
      <c r="M2895" s="32" t="s">
        <v>11035</v>
      </c>
      <c r="N2895" s="32" t="s">
        <v>2523</v>
      </c>
    </row>
    <row r="2896" spans="1:14" ht="18" customHeight="1" x14ac:dyDescent="0.25">
      <c r="A2896" s="53" t="s">
        <v>11036</v>
      </c>
      <c r="B2896" s="54" t="s">
        <v>11037</v>
      </c>
      <c r="C2896" s="54" t="s">
        <v>11037</v>
      </c>
      <c r="D2896" s="54" t="s">
        <v>3337</v>
      </c>
      <c r="E2896" s="55" t="s">
        <v>2514</v>
      </c>
      <c r="F2896" s="54" t="s">
        <v>2515</v>
      </c>
      <c r="G2896" s="67" t="s">
        <v>10548</v>
      </c>
      <c r="H2896" s="68" t="s">
        <v>2763</v>
      </c>
      <c r="I2896" s="69" t="s">
        <v>2764</v>
      </c>
      <c r="J2896" s="68" t="s">
        <v>2765</v>
      </c>
      <c r="K2896" s="57" t="s">
        <v>324</v>
      </c>
      <c r="L2896" s="58">
        <v>2893</v>
      </c>
      <c r="M2896" s="32" t="s">
        <v>11038</v>
      </c>
      <c r="N2896" s="32" t="s">
        <v>2523</v>
      </c>
    </row>
    <row r="2897" spans="1:14" ht="18" customHeight="1" x14ac:dyDescent="0.25">
      <c r="A2897" s="59" t="s">
        <v>11039</v>
      </c>
      <c r="B2897" s="60" t="s">
        <v>11040</v>
      </c>
      <c r="C2897" s="60" t="s">
        <v>11040</v>
      </c>
      <c r="D2897" s="60" t="s">
        <v>3337</v>
      </c>
      <c r="E2897" s="61" t="s">
        <v>2514</v>
      </c>
      <c r="F2897" s="60" t="s">
        <v>2515</v>
      </c>
      <c r="G2897" s="62" t="s">
        <v>10548</v>
      </c>
      <c r="H2897" s="63" t="s">
        <v>2763</v>
      </c>
      <c r="I2897" s="64" t="s">
        <v>2764</v>
      </c>
      <c r="J2897" s="63" t="s">
        <v>2765</v>
      </c>
      <c r="K2897" s="65" t="s">
        <v>324</v>
      </c>
      <c r="L2897" s="66">
        <v>2894</v>
      </c>
      <c r="M2897" s="32" t="s">
        <v>11041</v>
      </c>
      <c r="N2897" s="32" t="s">
        <v>2523</v>
      </c>
    </row>
    <row r="2898" spans="1:14" ht="18" customHeight="1" x14ac:dyDescent="0.25">
      <c r="A2898" s="53" t="s">
        <v>11042</v>
      </c>
      <c r="B2898" s="54" t="s">
        <v>11043</v>
      </c>
      <c r="C2898" s="54" t="s">
        <v>11043</v>
      </c>
      <c r="D2898" s="54" t="s">
        <v>3337</v>
      </c>
      <c r="E2898" s="55" t="s">
        <v>2514</v>
      </c>
      <c r="F2898" s="54" t="s">
        <v>2515</v>
      </c>
      <c r="G2898" s="67" t="s">
        <v>10548</v>
      </c>
      <c r="H2898" s="68" t="s">
        <v>2763</v>
      </c>
      <c r="I2898" s="69" t="s">
        <v>2764</v>
      </c>
      <c r="J2898" s="68" t="s">
        <v>2765</v>
      </c>
      <c r="K2898" s="57" t="s">
        <v>324</v>
      </c>
      <c r="L2898" s="58">
        <v>2895</v>
      </c>
      <c r="M2898" s="32" t="s">
        <v>11044</v>
      </c>
      <c r="N2898" s="32" t="s">
        <v>2523</v>
      </c>
    </row>
    <row r="2899" spans="1:14" ht="18" customHeight="1" x14ac:dyDescent="0.25">
      <c r="A2899" s="59" t="s">
        <v>11045</v>
      </c>
      <c r="B2899" s="60" t="s">
        <v>11046</v>
      </c>
      <c r="C2899" s="60" t="s">
        <v>11046</v>
      </c>
      <c r="D2899" s="60" t="s">
        <v>3337</v>
      </c>
      <c r="E2899" s="61" t="s">
        <v>2514</v>
      </c>
      <c r="F2899" s="60" t="s">
        <v>2515</v>
      </c>
      <c r="G2899" s="62" t="s">
        <v>10548</v>
      </c>
      <c r="H2899" s="63" t="s">
        <v>2763</v>
      </c>
      <c r="I2899" s="64" t="s">
        <v>2764</v>
      </c>
      <c r="J2899" s="63" t="s">
        <v>2765</v>
      </c>
      <c r="K2899" s="65" t="s">
        <v>324</v>
      </c>
      <c r="L2899" s="66">
        <v>2896</v>
      </c>
      <c r="M2899" s="32" t="s">
        <v>11047</v>
      </c>
      <c r="N2899" s="32" t="s">
        <v>2523</v>
      </c>
    </row>
    <row r="2900" spans="1:14" ht="18" customHeight="1" x14ac:dyDescent="0.25">
      <c r="A2900" s="53" t="s">
        <v>11048</v>
      </c>
      <c r="B2900" s="54" t="s">
        <v>11049</v>
      </c>
      <c r="C2900" s="54" t="s">
        <v>11049</v>
      </c>
      <c r="D2900" s="54" t="s">
        <v>3337</v>
      </c>
      <c r="E2900" s="55" t="s">
        <v>2514</v>
      </c>
      <c r="F2900" s="54" t="s">
        <v>2515</v>
      </c>
      <c r="G2900" s="67" t="s">
        <v>10548</v>
      </c>
      <c r="H2900" s="68" t="s">
        <v>2763</v>
      </c>
      <c r="I2900" s="69" t="s">
        <v>2764</v>
      </c>
      <c r="J2900" s="68" t="s">
        <v>2765</v>
      </c>
      <c r="K2900" s="57" t="s">
        <v>324</v>
      </c>
      <c r="L2900" s="58">
        <v>2897</v>
      </c>
      <c r="M2900" s="32" t="s">
        <v>11050</v>
      </c>
      <c r="N2900" s="32" t="s">
        <v>2523</v>
      </c>
    </row>
    <row r="2901" spans="1:14" ht="18" customHeight="1" x14ac:dyDescent="0.25">
      <c r="A2901" s="59" t="s">
        <v>11051</v>
      </c>
      <c r="B2901" s="60" t="s">
        <v>11052</v>
      </c>
      <c r="C2901" s="60" t="s">
        <v>11052</v>
      </c>
      <c r="D2901" s="60" t="s">
        <v>3337</v>
      </c>
      <c r="E2901" s="61" t="s">
        <v>2514</v>
      </c>
      <c r="F2901" s="60" t="s">
        <v>2515</v>
      </c>
      <c r="G2901" s="62" t="s">
        <v>10548</v>
      </c>
      <c r="H2901" s="63" t="s">
        <v>2763</v>
      </c>
      <c r="I2901" s="64" t="s">
        <v>2764</v>
      </c>
      <c r="J2901" s="63" t="s">
        <v>2765</v>
      </c>
      <c r="K2901" s="65" t="s">
        <v>324</v>
      </c>
      <c r="L2901" s="66">
        <v>2898</v>
      </c>
      <c r="M2901" s="32" t="s">
        <v>11053</v>
      </c>
      <c r="N2901" s="32" t="s">
        <v>2523</v>
      </c>
    </row>
    <row r="2902" spans="1:14" ht="18" customHeight="1" x14ac:dyDescent="0.25">
      <c r="A2902" s="53" t="s">
        <v>11054</v>
      </c>
      <c r="B2902" s="54" t="s">
        <v>11055</v>
      </c>
      <c r="C2902" s="54" t="s">
        <v>11055</v>
      </c>
      <c r="D2902" s="54" t="s">
        <v>3337</v>
      </c>
      <c r="E2902" s="55" t="s">
        <v>2514</v>
      </c>
      <c r="F2902" s="54" t="s">
        <v>2515</v>
      </c>
      <c r="G2902" s="67" t="s">
        <v>10548</v>
      </c>
      <c r="H2902" s="68" t="s">
        <v>2763</v>
      </c>
      <c r="I2902" s="69" t="s">
        <v>2764</v>
      </c>
      <c r="J2902" s="68" t="s">
        <v>2765</v>
      </c>
      <c r="K2902" s="57" t="s">
        <v>324</v>
      </c>
      <c r="L2902" s="58">
        <v>2899</v>
      </c>
      <c r="M2902" s="32" t="s">
        <v>11056</v>
      </c>
      <c r="N2902" s="32" t="s">
        <v>2523</v>
      </c>
    </row>
    <row r="2903" spans="1:14" ht="18" customHeight="1" x14ac:dyDescent="0.25">
      <c r="A2903" s="59" t="s">
        <v>11057</v>
      </c>
      <c r="B2903" s="60" t="s">
        <v>11058</v>
      </c>
      <c r="C2903" s="60" t="s">
        <v>11058</v>
      </c>
      <c r="D2903" s="60" t="s">
        <v>3337</v>
      </c>
      <c r="E2903" s="61" t="s">
        <v>2514</v>
      </c>
      <c r="F2903" s="60" t="s">
        <v>2515</v>
      </c>
      <c r="G2903" s="62" t="s">
        <v>10548</v>
      </c>
      <c r="H2903" s="63" t="s">
        <v>2763</v>
      </c>
      <c r="I2903" s="64" t="s">
        <v>2764</v>
      </c>
      <c r="J2903" s="63" t="s">
        <v>2765</v>
      </c>
      <c r="K2903" s="65" t="s">
        <v>324</v>
      </c>
      <c r="L2903" s="66">
        <v>2900</v>
      </c>
      <c r="M2903" s="32" t="s">
        <v>11059</v>
      </c>
      <c r="N2903" s="32" t="s">
        <v>2523</v>
      </c>
    </row>
    <row r="2904" spans="1:14" ht="18" customHeight="1" x14ac:dyDescent="0.25">
      <c r="A2904" s="53" t="s">
        <v>11060</v>
      </c>
      <c r="B2904" s="54" t="s">
        <v>11061</v>
      </c>
      <c r="C2904" s="54" t="s">
        <v>11061</v>
      </c>
      <c r="D2904" s="54" t="s">
        <v>3337</v>
      </c>
      <c r="E2904" s="55" t="s">
        <v>2514</v>
      </c>
      <c r="F2904" s="54" t="s">
        <v>2515</v>
      </c>
      <c r="G2904" s="67" t="s">
        <v>10548</v>
      </c>
      <c r="H2904" s="68" t="s">
        <v>2763</v>
      </c>
      <c r="I2904" s="69" t="s">
        <v>2764</v>
      </c>
      <c r="J2904" s="68" t="s">
        <v>2765</v>
      </c>
      <c r="K2904" s="57" t="s">
        <v>324</v>
      </c>
      <c r="L2904" s="58">
        <v>2901</v>
      </c>
      <c r="M2904" s="32" t="s">
        <v>11062</v>
      </c>
      <c r="N2904" s="32" t="s">
        <v>2523</v>
      </c>
    </row>
    <row r="2905" spans="1:14" ht="18" customHeight="1" x14ac:dyDescent="0.25">
      <c r="A2905" s="59" t="s">
        <v>11063</v>
      </c>
      <c r="B2905" s="60" t="s">
        <v>11064</v>
      </c>
      <c r="C2905" s="60" t="s">
        <v>11064</v>
      </c>
      <c r="D2905" s="60" t="s">
        <v>3337</v>
      </c>
      <c r="E2905" s="61" t="s">
        <v>2514</v>
      </c>
      <c r="F2905" s="60" t="s">
        <v>2515</v>
      </c>
      <c r="G2905" s="62" t="s">
        <v>10548</v>
      </c>
      <c r="H2905" s="63" t="s">
        <v>2763</v>
      </c>
      <c r="I2905" s="64" t="s">
        <v>2764</v>
      </c>
      <c r="J2905" s="63" t="s">
        <v>2765</v>
      </c>
      <c r="K2905" s="65" t="s">
        <v>324</v>
      </c>
      <c r="L2905" s="66">
        <v>2902</v>
      </c>
      <c r="M2905" s="32" t="s">
        <v>11065</v>
      </c>
      <c r="N2905" s="32" t="s">
        <v>2523</v>
      </c>
    </row>
    <row r="2906" spans="1:14" ht="18" customHeight="1" x14ac:dyDescent="0.25">
      <c r="A2906" s="53" t="s">
        <v>11066</v>
      </c>
      <c r="B2906" s="54" t="s">
        <v>11067</v>
      </c>
      <c r="C2906" s="54" t="s">
        <v>11067</v>
      </c>
      <c r="D2906" s="54" t="s">
        <v>3337</v>
      </c>
      <c r="E2906" s="55" t="s">
        <v>2514</v>
      </c>
      <c r="F2906" s="54" t="s">
        <v>2515</v>
      </c>
      <c r="G2906" s="67" t="s">
        <v>10548</v>
      </c>
      <c r="H2906" s="68" t="s">
        <v>2763</v>
      </c>
      <c r="I2906" s="69" t="s">
        <v>2764</v>
      </c>
      <c r="J2906" s="68" t="s">
        <v>2765</v>
      </c>
      <c r="K2906" s="57" t="s">
        <v>324</v>
      </c>
      <c r="L2906" s="58">
        <v>2903</v>
      </c>
      <c r="M2906" s="32" t="s">
        <v>11068</v>
      </c>
      <c r="N2906" s="32" t="s">
        <v>2523</v>
      </c>
    </row>
    <row r="2907" spans="1:14" ht="18" customHeight="1" x14ac:dyDescent="0.25">
      <c r="A2907" s="59" t="s">
        <v>11069</v>
      </c>
      <c r="B2907" s="60" t="s">
        <v>11070</v>
      </c>
      <c r="C2907" s="60" t="s">
        <v>11070</v>
      </c>
      <c r="D2907" s="60" t="s">
        <v>3337</v>
      </c>
      <c r="E2907" s="61" t="s">
        <v>2514</v>
      </c>
      <c r="F2907" s="60" t="s">
        <v>2515</v>
      </c>
      <c r="G2907" s="62" t="s">
        <v>10548</v>
      </c>
      <c r="H2907" s="63" t="s">
        <v>2763</v>
      </c>
      <c r="I2907" s="64" t="s">
        <v>2764</v>
      </c>
      <c r="J2907" s="63" t="s">
        <v>2765</v>
      </c>
      <c r="K2907" s="65" t="s">
        <v>324</v>
      </c>
      <c r="L2907" s="66">
        <v>2904</v>
      </c>
      <c r="M2907" s="32" t="s">
        <v>11071</v>
      </c>
      <c r="N2907" s="32" t="s">
        <v>2523</v>
      </c>
    </row>
    <row r="2908" spans="1:14" ht="18" customHeight="1" x14ac:dyDescent="0.25">
      <c r="A2908" s="53" t="s">
        <v>11072</v>
      </c>
      <c r="B2908" s="54" t="s">
        <v>11073</v>
      </c>
      <c r="C2908" s="54" t="s">
        <v>11073</v>
      </c>
      <c r="D2908" s="54" t="s">
        <v>3337</v>
      </c>
      <c r="E2908" s="55" t="s">
        <v>2514</v>
      </c>
      <c r="F2908" s="54" t="s">
        <v>2515</v>
      </c>
      <c r="G2908" s="67" t="s">
        <v>10548</v>
      </c>
      <c r="H2908" s="68" t="s">
        <v>2763</v>
      </c>
      <c r="I2908" s="69" t="s">
        <v>2764</v>
      </c>
      <c r="J2908" s="68" t="s">
        <v>2765</v>
      </c>
      <c r="K2908" s="57" t="s">
        <v>324</v>
      </c>
      <c r="L2908" s="58">
        <v>2905</v>
      </c>
      <c r="M2908" s="32" t="s">
        <v>11074</v>
      </c>
      <c r="N2908" s="32" t="s">
        <v>2523</v>
      </c>
    </row>
    <row r="2909" spans="1:14" ht="18" customHeight="1" x14ac:dyDescent="0.25">
      <c r="A2909" s="59" t="s">
        <v>11075</v>
      </c>
      <c r="B2909" s="60" t="s">
        <v>11076</v>
      </c>
      <c r="C2909" s="60" t="s">
        <v>11076</v>
      </c>
      <c r="D2909" s="60" t="s">
        <v>3337</v>
      </c>
      <c r="E2909" s="61" t="s">
        <v>2514</v>
      </c>
      <c r="F2909" s="60" t="s">
        <v>2515</v>
      </c>
      <c r="G2909" s="62" t="s">
        <v>10548</v>
      </c>
      <c r="H2909" s="63" t="s">
        <v>2763</v>
      </c>
      <c r="I2909" s="64" t="s">
        <v>2764</v>
      </c>
      <c r="J2909" s="63" t="s">
        <v>2765</v>
      </c>
      <c r="K2909" s="65" t="s">
        <v>324</v>
      </c>
      <c r="L2909" s="66">
        <v>2906</v>
      </c>
      <c r="M2909" s="32" t="s">
        <v>11077</v>
      </c>
      <c r="N2909" s="32" t="s">
        <v>2523</v>
      </c>
    </row>
    <row r="2910" spans="1:14" ht="18" customHeight="1" x14ac:dyDescent="0.25">
      <c r="A2910" s="53" t="s">
        <v>11078</v>
      </c>
      <c r="B2910" s="54" t="s">
        <v>11079</v>
      </c>
      <c r="C2910" s="54" t="s">
        <v>11079</v>
      </c>
      <c r="D2910" s="54" t="s">
        <v>3337</v>
      </c>
      <c r="E2910" s="55" t="s">
        <v>2514</v>
      </c>
      <c r="F2910" s="54" t="s">
        <v>2515</v>
      </c>
      <c r="G2910" s="67" t="s">
        <v>10548</v>
      </c>
      <c r="H2910" s="68" t="s">
        <v>2763</v>
      </c>
      <c r="I2910" s="69" t="s">
        <v>2764</v>
      </c>
      <c r="J2910" s="68" t="s">
        <v>2765</v>
      </c>
      <c r="K2910" s="57" t="s">
        <v>324</v>
      </c>
      <c r="L2910" s="58">
        <v>2907</v>
      </c>
      <c r="M2910" s="32" t="s">
        <v>11080</v>
      </c>
      <c r="N2910" s="32" t="s">
        <v>2523</v>
      </c>
    </row>
    <row r="2911" spans="1:14" ht="18" customHeight="1" x14ac:dyDescent="0.25">
      <c r="A2911" s="59" t="s">
        <v>11081</v>
      </c>
      <c r="B2911" s="60" t="s">
        <v>11082</v>
      </c>
      <c r="C2911" s="60" t="s">
        <v>11082</v>
      </c>
      <c r="D2911" s="60" t="s">
        <v>3337</v>
      </c>
      <c r="E2911" s="61" t="s">
        <v>2514</v>
      </c>
      <c r="F2911" s="60" t="s">
        <v>2515</v>
      </c>
      <c r="G2911" s="62" t="s">
        <v>10548</v>
      </c>
      <c r="H2911" s="63" t="s">
        <v>2763</v>
      </c>
      <c r="I2911" s="64" t="s">
        <v>2764</v>
      </c>
      <c r="J2911" s="63" t="s">
        <v>2765</v>
      </c>
      <c r="K2911" s="65" t="s">
        <v>324</v>
      </c>
      <c r="L2911" s="66">
        <v>2908</v>
      </c>
      <c r="M2911" s="32" t="s">
        <v>11083</v>
      </c>
      <c r="N2911" s="32" t="s">
        <v>2523</v>
      </c>
    </row>
    <row r="2912" spans="1:14" ht="18" customHeight="1" x14ac:dyDescent="0.25">
      <c r="A2912" s="53" t="s">
        <v>11084</v>
      </c>
      <c r="B2912" s="54" t="s">
        <v>11085</v>
      </c>
      <c r="C2912" s="54" t="s">
        <v>11085</v>
      </c>
      <c r="D2912" s="54" t="s">
        <v>3337</v>
      </c>
      <c r="E2912" s="55" t="s">
        <v>2514</v>
      </c>
      <c r="F2912" s="54" t="s">
        <v>2515</v>
      </c>
      <c r="G2912" s="67" t="s">
        <v>10548</v>
      </c>
      <c r="H2912" s="68" t="s">
        <v>2763</v>
      </c>
      <c r="I2912" s="69" t="s">
        <v>2764</v>
      </c>
      <c r="J2912" s="68" t="s">
        <v>2765</v>
      </c>
      <c r="K2912" s="57" t="s">
        <v>324</v>
      </c>
      <c r="L2912" s="58">
        <v>2909</v>
      </c>
      <c r="M2912" s="32" t="s">
        <v>11086</v>
      </c>
      <c r="N2912" s="32" t="s">
        <v>2523</v>
      </c>
    </row>
    <row r="2913" spans="1:14" ht="18" customHeight="1" x14ac:dyDescent="0.25">
      <c r="A2913" s="59" t="s">
        <v>11087</v>
      </c>
      <c r="B2913" s="60" t="s">
        <v>11088</v>
      </c>
      <c r="C2913" s="60" t="s">
        <v>11088</v>
      </c>
      <c r="D2913" s="60" t="s">
        <v>3337</v>
      </c>
      <c r="E2913" s="61" t="s">
        <v>2514</v>
      </c>
      <c r="F2913" s="60" t="s">
        <v>2515</v>
      </c>
      <c r="G2913" s="62" t="s">
        <v>10548</v>
      </c>
      <c r="H2913" s="63" t="s">
        <v>2763</v>
      </c>
      <c r="I2913" s="64" t="s">
        <v>2764</v>
      </c>
      <c r="J2913" s="63" t="s">
        <v>2765</v>
      </c>
      <c r="K2913" s="65" t="s">
        <v>324</v>
      </c>
      <c r="L2913" s="66">
        <v>2910</v>
      </c>
      <c r="M2913" s="32" t="s">
        <v>11089</v>
      </c>
      <c r="N2913" s="32" t="s">
        <v>2523</v>
      </c>
    </row>
    <row r="2914" spans="1:14" ht="18" customHeight="1" x14ac:dyDescent="0.25">
      <c r="A2914" s="53" t="s">
        <v>11090</v>
      </c>
      <c r="B2914" s="54" t="s">
        <v>11091</v>
      </c>
      <c r="C2914" s="54" t="s">
        <v>11091</v>
      </c>
      <c r="D2914" s="54" t="s">
        <v>3337</v>
      </c>
      <c r="E2914" s="55" t="s">
        <v>2514</v>
      </c>
      <c r="F2914" s="54" t="s">
        <v>2515</v>
      </c>
      <c r="G2914" s="67" t="s">
        <v>10548</v>
      </c>
      <c r="H2914" s="68" t="s">
        <v>2763</v>
      </c>
      <c r="I2914" s="69" t="s">
        <v>2764</v>
      </c>
      <c r="J2914" s="68" t="s">
        <v>2765</v>
      </c>
      <c r="K2914" s="57" t="s">
        <v>324</v>
      </c>
      <c r="L2914" s="58">
        <v>2911</v>
      </c>
      <c r="M2914" s="32" t="s">
        <v>11092</v>
      </c>
      <c r="N2914" s="32" t="s">
        <v>2523</v>
      </c>
    </row>
    <row r="2915" spans="1:14" ht="18" customHeight="1" x14ac:dyDescent="0.25">
      <c r="A2915" s="59" t="s">
        <v>11093</v>
      </c>
      <c r="B2915" s="60" t="s">
        <v>11094</v>
      </c>
      <c r="C2915" s="60" t="s">
        <v>11094</v>
      </c>
      <c r="D2915" s="60" t="s">
        <v>3337</v>
      </c>
      <c r="E2915" s="61" t="s">
        <v>2514</v>
      </c>
      <c r="F2915" s="60" t="s">
        <v>2515</v>
      </c>
      <c r="G2915" s="62" t="s">
        <v>10548</v>
      </c>
      <c r="H2915" s="63" t="s">
        <v>2763</v>
      </c>
      <c r="I2915" s="64" t="s">
        <v>2764</v>
      </c>
      <c r="J2915" s="63" t="s">
        <v>2765</v>
      </c>
      <c r="K2915" s="65" t="s">
        <v>324</v>
      </c>
      <c r="L2915" s="66">
        <v>2912</v>
      </c>
      <c r="M2915" s="32" t="s">
        <v>11095</v>
      </c>
      <c r="N2915" s="32" t="s">
        <v>2523</v>
      </c>
    </row>
    <row r="2916" spans="1:14" ht="18" customHeight="1" x14ac:dyDescent="0.25">
      <c r="A2916" s="53" t="s">
        <v>11096</v>
      </c>
      <c r="B2916" s="54" t="s">
        <v>11097</v>
      </c>
      <c r="C2916" s="54" t="s">
        <v>11097</v>
      </c>
      <c r="D2916" s="54" t="s">
        <v>3337</v>
      </c>
      <c r="E2916" s="55" t="s">
        <v>2514</v>
      </c>
      <c r="F2916" s="54" t="s">
        <v>2515</v>
      </c>
      <c r="G2916" s="67" t="s">
        <v>10548</v>
      </c>
      <c r="H2916" s="68" t="s">
        <v>2763</v>
      </c>
      <c r="I2916" s="69" t="s">
        <v>2764</v>
      </c>
      <c r="J2916" s="68" t="s">
        <v>2765</v>
      </c>
      <c r="K2916" s="57" t="s">
        <v>324</v>
      </c>
      <c r="L2916" s="58">
        <v>2913</v>
      </c>
      <c r="M2916" s="32" t="s">
        <v>11098</v>
      </c>
      <c r="N2916" s="32" t="s">
        <v>2523</v>
      </c>
    </row>
    <row r="2917" spans="1:14" ht="18" customHeight="1" x14ac:dyDescent="0.25">
      <c r="A2917" s="59" t="s">
        <v>11099</v>
      </c>
      <c r="B2917" s="60" t="s">
        <v>11100</v>
      </c>
      <c r="C2917" s="60" t="s">
        <v>11100</v>
      </c>
      <c r="D2917" s="60" t="s">
        <v>3337</v>
      </c>
      <c r="E2917" s="61" t="s">
        <v>2514</v>
      </c>
      <c r="F2917" s="60" t="s">
        <v>2515</v>
      </c>
      <c r="G2917" s="62" t="s">
        <v>10548</v>
      </c>
      <c r="H2917" s="63" t="s">
        <v>2763</v>
      </c>
      <c r="I2917" s="64" t="s">
        <v>2764</v>
      </c>
      <c r="J2917" s="63" t="s">
        <v>2765</v>
      </c>
      <c r="K2917" s="65" t="s">
        <v>324</v>
      </c>
      <c r="L2917" s="66">
        <v>2914</v>
      </c>
      <c r="M2917" s="32" t="s">
        <v>11101</v>
      </c>
      <c r="N2917" s="32" t="s">
        <v>2523</v>
      </c>
    </row>
    <row r="2918" spans="1:14" ht="18" customHeight="1" x14ac:dyDescent="0.25">
      <c r="A2918" s="53" t="s">
        <v>11102</v>
      </c>
      <c r="B2918" s="54" t="s">
        <v>11103</v>
      </c>
      <c r="C2918" s="54" t="s">
        <v>11103</v>
      </c>
      <c r="D2918" s="54" t="s">
        <v>3337</v>
      </c>
      <c r="E2918" s="55" t="s">
        <v>2514</v>
      </c>
      <c r="F2918" s="54" t="s">
        <v>2515</v>
      </c>
      <c r="G2918" s="67" t="s">
        <v>10548</v>
      </c>
      <c r="H2918" s="68" t="s">
        <v>2763</v>
      </c>
      <c r="I2918" s="69" t="s">
        <v>2764</v>
      </c>
      <c r="J2918" s="68" t="s">
        <v>2765</v>
      </c>
      <c r="K2918" s="57" t="s">
        <v>324</v>
      </c>
      <c r="L2918" s="58">
        <v>2915</v>
      </c>
      <c r="M2918" s="32" t="s">
        <v>11104</v>
      </c>
      <c r="N2918" s="32" t="s">
        <v>2523</v>
      </c>
    </row>
    <row r="2919" spans="1:14" ht="18" customHeight="1" x14ac:dyDescent="0.25">
      <c r="A2919" s="59" t="s">
        <v>11105</v>
      </c>
      <c r="B2919" s="60" t="s">
        <v>11106</v>
      </c>
      <c r="C2919" s="60" t="s">
        <v>11106</v>
      </c>
      <c r="D2919" s="60" t="s">
        <v>3337</v>
      </c>
      <c r="E2919" s="61" t="s">
        <v>2514</v>
      </c>
      <c r="F2919" s="60" t="s">
        <v>2515</v>
      </c>
      <c r="G2919" s="62" t="s">
        <v>10548</v>
      </c>
      <c r="H2919" s="63" t="s">
        <v>2763</v>
      </c>
      <c r="I2919" s="64" t="s">
        <v>2764</v>
      </c>
      <c r="J2919" s="63" t="s">
        <v>2765</v>
      </c>
      <c r="K2919" s="65" t="s">
        <v>324</v>
      </c>
      <c r="L2919" s="66">
        <v>2916</v>
      </c>
      <c r="M2919" s="32" t="s">
        <v>11107</v>
      </c>
      <c r="N2919" s="32" t="s">
        <v>2523</v>
      </c>
    </row>
    <row r="2920" spans="1:14" ht="18" customHeight="1" x14ac:dyDescent="0.25">
      <c r="A2920" s="53" t="s">
        <v>11108</v>
      </c>
      <c r="B2920" s="54" t="s">
        <v>11109</v>
      </c>
      <c r="C2920" s="54" t="s">
        <v>11109</v>
      </c>
      <c r="D2920" s="54" t="s">
        <v>3337</v>
      </c>
      <c r="E2920" s="55" t="s">
        <v>2514</v>
      </c>
      <c r="F2920" s="54" t="s">
        <v>2515</v>
      </c>
      <c r="G2920" s="67" t="s">
        <v>10548</v>
      </c>
      <c r="H2920" s="68" t="s">
        <v>2763</v>
      </c>
      <c r="I2920" s="69" t="s">
        <v>2764</v>
      </c>
      <c r="J2920" s="68" t="s">
        <v>2765</v>
      </c>
      <c r="K2920" s="57" t="s">
        <v>324</v>
      </c>
      <c r="L2920" s="58">
        <v>2917</v>
      </c>
      <c r="M2920" s="32" t="s">
        <v>11110</v>
      </c>
      <c r="N2920" s="32" t="s">
        <v>2523</v>
      </c>
    </row>
    <row r="2921" spans="1:14" ht="18" customHeight="1" x14ac:dyDescent="0.25">
      <c r="A2921" s="59" t="s">
        <v>11111</v>
      </c>
      <c r="B2921" s="60" t="s">
        <v>11112</v>
      </c>
      <c r="C2921" s="60" t="s">
        <v>11112</v>
      </c>
      <c r="D2921" s="60" t="s">
        <v>3337</v>
      </c>
      <c r="E2921" s="61" t="s">
        <v>2514</v>
      </c>
      <c r="F2921" s="60" t="s">
        <v>2515</v>
      </c>
      <c r="G2921" s="62" t="s">
        <v>10548</v>
      </c>
      <c r="H2921" s="63" t="s">
        <v>2763</v>
      </c>
      <c r="I2921" s="64" t="s">
        <v>2764</v>
      </c>
      <c r="J2921" s="63" t="s">
        <v>2765</v>
      </c>
      <c r="K2921" s="65" t="s">
        <v>324</v>
      </c>
      <c r="L2921" s="66">
        <v>2918</v>
      </c>
      <c r="M2921" s="32" t="s">
        <v>11113</v>
      </c>
      <c r="N2921" s="32" t="s">
        <v>2523</v>
      </c>
    </row>
    <row r="2922" spans="1:14" ht="18" customHeight="1" x14ac:dyDescent="0.25">
      <c r="A2922" s="53" t="s">
        <v>11114</v>
      </c>
      <c r="B2922" s="54" t="s">
        <v>11115</v>
      </c>
      <c r="C2922" s="54" t="s">
        <v>11115</v>
      </c>
      <c r="D2922" s="54" t="s">
        <v>3337</v>
      </c>
      <c r="E2922" s="55" t="s">
        <v>2514</v>
      </c>
      <c r="F2922" s="54" t="s">
        <v>2515</v>
      </c>
      <c r="G2922" s="67" t="s">
        <v>10548</v>
      </c>
      <c r="H2922" s="68" t="s">
        <v>2763</v>
      </c>
      <c r="I2922" s="69" t="s">
        <v>2764</v>
      </c>
      <c r="J2922" s="68" t="s">
        <v>2765</v>
      </c>
      <c r="K2922" s="57" t="s">
        <v>324</v>
      </c>
      <c r="L2922" s="58">
        <v>2919</v>
      </c>
      <c r="M2922" s="32" t="s">
        <v>11116</v>
      </c>
      <c r="N2922" s="32" t="s">
        <v>2523</v>
      </c>
    </row>
    <row r="2923" spans="1:14" ht="18" customHeight="1" x14ac:dyDescent="0.25">
      <c r="A2923" s="59" t="s">
        <v>11117</v>
      </c>
      <c r="B2923" s="60" t="s">
        <v>11118</v>
      </c>
      <c r="C2923" s="60" t="s">
        <v>11118</v>
      </c>
      <c r="D2923" s="60" t="s">
        <v>3337</v>
      </c>
      <c r="E2923" s="61" t="s">
        <v>2514</v>
      </c>
      <c r="F2923" s="60" t="s">
        <v>2515</v>
      </c>
      <c r="G2923" s="62" t="s">
        <v>10548</v>
      </c>
      <c r="H2923" s="63" t="s">
        <v>2763</v>
      </c>
      <c r="I2923" s="64" t="s">
        <v>2764</v>
      </c>
      <c r="J2923" s="63" t="s">
        <v>2765</v>
      </c>
      <c r="K2923" s="65" t="s">
        <v>324</v>
      </c>
      <c r="L2923" s="66">
        <v>2920</v>
      </c>
      <c r="M2923" s="32" t="s">
        <v>11119</v>
      </c>
      <c r="N2923" s="32" t="s">
        <v>2523</v>
      </c>
    </row>
    <row r="2924" spans="1:14" ht="18" customHeight="1" x14ac:dyDescent="0.25">
      <c r="A2924" s="53" t="s">
        <v>11120</v>
      </c>
      <c r="B2924" s="54" t="s">
        <v>11121</v>
      </c>
      <c r="C2924" s="54" t="s">
        <v>11121</v>
      </c>
      <c r="D2924" s="54" t="s">
        <v>3337</v>
      </c>
      <c r="E2924" s="55" t="s">
        <v>2514</v>
      </c>
      <c r="F2924" s="54" t="s">
        <v>2515</v>
      </c>
      <c r="G2924" s="67" t="s">
        <v>10548</v>
      </c>
      <c r="H2924" s="68" t="s">
        <v>2763</v>
      </c>
      <c r="I2924" s="69" t="s">
        <v>2764</v>
      </c>
      <c r="J2924" s="68" t="s">
        <v>2765</v>
      </c>
      <c r="K2924" s="57" t="s">
        <v>324</v>
      </c>
      <c r="L2924" s="58">
        <v>2921</v>
      </c>
      <c r="M2924" s="32" t="s">
        <v>11122</v>
      </c>
      <c r="N2924" s="32" t="s">
        <v>2523</v>
      </c>
    </row>
    <row r="2925" spans="1:14" ht="18" customHeight="1" x14ac:dyDescent="0.25">
      <c r="A2925" s="59" t="s">
        <v>11123</v>
      </c>
      <c r="B2925" s="60" t="s">
        <v>11124</v>
      </c>
      <c r="C2925" s="60" t="s">
        <v>11124</v>
      </c>
      <c r="D2925" s="60" t="s">
        <v>3337</v>
      </c>
      <c r="E2925" s="61" t="s">
        <v>2514</v>
      </c>
      <c r="F2925" s="60" t="s">
        <v>2515</v>
      </c>
      <c r="G2925" s="62" t="s">
        <v>10548</v>
      </c>
      <c r="H2925" s="63" t="s">
        <v>2763</v>
      </c>
      <c r="I2925" s="64" t="s">
        <v>2764</v>
      </c>
      <c r="J2925" s="63" t="s">
        <v>2765</v>
      </c>
      <c r="K2925" s="65" t="s">
        <v>324</v>
      </c>
      <c r="L2925" s="66">
        <v>2922</v>
      </c>
      <c r="M2925" s="32" t="s">
        <v>11125</v>
      </c>
      <c r="N2925" s="32" t="s">
        <v>2523</v>
      </c>
    </row>
    <row r="2926" spans="1:14" ht="18" customHeight="1" x14ac:dyDescent="0.25">
      <c r="A2926" s="53" t="s">
        <v>11126</v>
      </c>
      <c r="B2926" s="54" t="s">
        <v>11127</v>
      </c>
      <c r="C2926" s="54" t="s">
        <v>11127</v>
      </c>
      <c r="D2926" s="54" t="s">
        <v>3337</v>
      </c>
      <c r="E2926" s="55" t="s">
        <v>2514</v>
      </c>
      <c r="F2926" s="54" t="s">
        <v>2515</v>
      </c>
      <c r="G2926" s="67" t="s">
        <v>10548</v>
      </c>
      <c r="H2926" s="68" t="s">
        <v>2763</v>
      </c>
      <c r="I2926" s="69" t="s">
        <v>2764</v>
      </c>
      <c r="J2926" s="68" t="s">
        <v>2765</v>
      </c>
      <c r="K2926" s="57" t="s">
        <v>324</v>
      </c>
      <c r="L2926" s="58">
        <v>2923</v>
      </c>
      <c r="M2926" s="32" t="s">
        <v>11128</v>
      </c>
      <c r="N2926" s="32" t="s">
        <v>2523</v>
      </c>
    </row>
    <row r="2927" spans="1:14" ht="18" customHeight="1" x14ac:dyDescent="0.25">
      <c r="A2927" s="59" t="s">
        <v>11129</v>
      </c>
      <c r="B2927" s="60" t="s">
        <v>11130</v>
      </c>
      <c r="C2927" s="60" t="s">
        <v>11130</v>
      </c>
      <c r="D2927" s="60" t="s">
        <v>3337</v>
      </c>
      <c r="E2927" s="61" t="s">
        <v>2514</v>
      </c>
      <c r="F2927" s="60" t="s">
        <v>2515</v>
      </c>
      <c r="G2927" s="62" t="s">
        <v>10548</v>
      </c>
      <c r="H2927" s="63" t="s">
        <v>2763</v>
      </c>
      <c r="I2927" s="64" t="s">
        <v>2764</v>
      </c>
      <c r="J2927" s="63" t="s">
        <v>2765</v>
      </c>
      <c r="K2927" s="65" t="s">
        <v>324</v>
      </c>
      <c r="L2927" s="66">
        <v>2924</v>
      </c>
      <c r="M2927" s="32" t="s">
        <v>11131</v>
      </c>
      <c r="N2927" s="32" t="s">
        <v>2523</v>
      </c>
    </row>
    <row r="2928" spans="1:14" ht="18" customHeight="1" x14ac:dyDescent="0.25">
      <c r="A2928" s="53" t="s">
        <v>11132</v>
      </c>
      <c r="B2928" s="54" t="s">
        <v>11133</v>
      </c>
      <c r="C2928" s="54" t="s">
        <v>11133</v>
      </c>
      <c r="D2928" s="54" t="s">
        <v>3337</v>
      </c>
      <c r="E2928" s="55" t="s">
        <v>2514</v>
      </c>
      <c r="F2928" s="54" t="s">
        <v>2515</v>
      </c>
      <c r="G2928" s="67" t="s">
        <v>10548</v>
      </c>
      <c r="H2928" s="68" t="s">
        <v>2763</v>
      </c>
      <c r="I2928" s="69" t="s">
        <v>2764</v>
      </c>
      <c r="J2928" s="68" t="s">
        <v>2765</v>
      </c>
      <c r="K2928" s="57" t="s">
        <v>324</v>
      </c>
      <c r="L2928" s="58">
        <v>2925</v>
      </c>
      <c r="M2928" s="32" t="s">
        <v>11134</v>
      </c>
      <c r="N2928" s="32" t="s">
        <v>2523</v>
      </c>
    </row>
    <row r="2929" spans="1:14" ht="18" customHeight="1" x14ac:dyDescent="0.25">
      <c r="A2929" s="59" t="s">
        <v>11135</v>
      </c>
      <c r="B2929" s="60" t="s">
        <v>11136</v>
      </c>
      <c r="C2929" s="60" t="s">
        <v>11136</v>
      </c>
      <c r="D2929" s="60" t="s">
        <v>3337</v>
      </c>
      <c r="E2929" s="61" t="s">
        <v>2514</v>
      </c>
      <c r="F2929" s="60" t="s">
        <v>2515</v>
      </c>
      <c r="G2929" s="62" t="s">
        <v>10548</v>
      </c>
      <c r="H2929" s="63" t="s">
        <v>2763</v>
      </c>
      <c r="I2929" s="64" t="s">
        <v>2764</v>
      </c>
      <c r="J2929" s="63" t="s">
        <v>2765</v>
      </c>
      <c r="K2929" s="65" t="s">
        <v>324</v>
      </c>
      <c r="L2929" s="66">
        <v>2926</v>
      </c>
      <c r="M2929" s="32" t="s">
        <v>11137</v>
      </c>
      <c r="N2929" s="32" t="s">
        <v>2523</v>
      </c>
    </row>
    <row r="2930" spans="1:14" ht="18" customHeight="1" x14ac:dyDescent="0.25">
      <c r="A2930" s="53" t="s">
        <v>11138</v>
      </c>
      <c r="B2930" s="54" t="s">
        <v>11139</v>
      </c>
      <c r="C2930" s="54" t="s">
        <v>11139</v>
      </c>
      <c r="D2930" s="54" t="s">
        <v>3337</v>
      </c>
      <c r="E2930" s="55" t="s">
        <v>2514</v>
      </c>
      <c r="F2930" s="54" t="s">
        <v>2515</v>
      </c>
      <c r="G2930" s="67" t="s">
        <v>10548</v>
      </c>
      <c r="H2930" s="68" t="s">
        <v>2763</v>
      </c>
      <c r="I2930" s="69" t="s">
        <v>2764</v>
      </c>
      <c r="J2930" s="68" t="s">
        <v>2765</v>
      </c>
      <c r="K2930" s="57" t="s">
        <v>324</v>
      </c>
      <c r="L2930" s="58">
        <v>2927</v>
      </c>
      <c r="M2930" s="32" t="s">
        <v>11140</v>
      </c>
      <c r="N2930" s="32" t="s">
        <v>2523</v>
      </c>
    </row>
    <row r="2931" spans="1:14" ht="18" customHeight="1" x14ac:dyDescent="0.25">
      <c r="A2931" s="59" t="s">
        <v>11141</v>
      </c>
      <c r="B2931" s="60" t="s">
        <v>11142</v>
      </c>
      <c r="C2931" s="60" t="s">
        <v>11142</v>
      </c>
      <c r="D2931" s="60" t="s">
        <v>3337</v>
      </c>
      <c r="E2931" s="61" t="s">
        <v>2514</v>
      </c>
      <c r="F2931" s="60" t="s">
        <v>2515</v>
      </c>
      <c r="G2931" s="62" t="s">
        <v>10548</v>
      </c>
      <c r="H2931" s="63" t="s">
        <v>2763</v>
      </c>
      <c r="I2931" s="64" t="s">
        <v>2764</v>
      </c>
      <c r="J2931" s="63" t="s">
        <v>2765</v>
      </c>
      <c r="K2931" s="65" t="s">
        <v>324</v>
      </c>
      <c r="L2931" s="66">
        <v>2928</v>
      </c>
      <c r="M2931" s="32" t="s">
        <v>11143</v>
      </c>
      <c r="N2931" s="32" t="s">
        <v>2523</v>
      </c>
    </row>
    <row r="2932" spans="1:14" ht="18" customHeight="1" x14ac:dyDescent="0.25">
      <c r="A2932" s="53" t="s">
        <v>11144</v>
      </c>
      <c r="B2932" s="54" t="s">
        <v>11145</v>
      </c>
      <c r="C2932" s="54" t="s">
        <v>11145</v>
      </c>
      <c r="D2932" s="54" t="s">
        <v>3337</v>
      </c>
      <c r="E2932" s="55" t="s">
        <v>2514</v>
      </c>
      <c r="F2932" s="54" t="s">
        <v>2515</v>
      </c>
      <c r="G2932" s="67" t="s">
        <v>10548</v>
      </c>
      <c r="H2932" s="68" t="s">
        <v>2763</v>
      </c>
      <c r="I2932" s="69" t="s">
        <v>2764</v>
      </c>
      <c r="J2932" s="68" t="s">
        <v>2765</v>
      </c>
      <c r="K2932" s="57" t="s">
        <v>324</v>
      </c>
      <c r="L2932" s="58">
        <v>2929</v>
      </c>
      <c r="M2932" s="32" t="s">
        <v>11146</v>
      </c>
      <c r="N2932" s="32" t="s">
        <v>2523</v>
      </c>
    </row>
    <row r="2933" spans="1:14" ht="18" customHeight="1" x14ac:dyDescent="0.25">
      <c r="A2933" s="59" t="s">
        <v>11147</v>
      </c>
      <c r="B2933" s="60" t="s">
        <v>11148</v>
      </c>
      <c r="C2933" s="60" t="s">
        <v>11148</v>
      </c>
      <c r="D2933" s="60" t="s">
        <v>3337</v>
      </c>
      <c r="E2933" s="61" t="s">
        <v>2514</v>
      </c>
      <c r="F2933" s="60" t="s">
        <v>2515</v>
      </c>
      <c r="G2933" s="62" t="s">
        <v>10548</v>
      </c>
      <c r="H2933" s="63" t="s">
        <v>2763</v>
      </c>
      <c r="I2933" s="64" t="s">
        <v>2764</v>
      </c>
      <c r="J2933" s="63" t="s">
        <v>2765</v>
      </c>
      <c r="K2933" s="65" t="s">
        <v>324</v>
      </c>
      <c r="L2933" s="66">
        <v>2930</v>
      </c>
      <c r="M2933" s="32" t="s">
        <v>11149</v>
      </c>
      <c r="N2933" s="32" t="s">
        <v>2523</v>
      </c>
    </row>
    <row r="2934" spans="1:14" ht="18" customHeight="1" x14ac:dyDescent="0.25">
      <c r="A2934" s="53" t="s">
        <v>11150</v>
      </c>
      <c r="B2934" s="54" t="s">
        <v>11151</v>
      </c>
      <c r="C2934" s="54" t="s">
        <v>11151</v>
      </c>
      <c r="D2934" s="54" t="s">
        <v>3337</v>
      </c>
      <c r="E2934" s="55" t="s">
        <v>2514</v>
      </c>
      <c r="F2934" s="54" t="s">
        <v>2515</v>
      </c>
      <c r="G2934" s="67" t="s">
        <v>10548</v>
      </c>
      <c r="H2934" s="68" t="s">
        <v>2763</v>
      </c>
      <c r="I2934" s="69" t="s">
        <v>2764</v>
      </c>
      <c r="J2934" s="68" t="s">
        <v>2765</v>
      </c>
      <c r="K2934" s="57" t="s">
        <v>324</v>
      </c>
      <c r="L2934" s="58">
        <v>2931</v>
      </c>
      <c r="M2934" s="32" t="s">
        <v>11152</v>
      </c>
      <c r="N2934" s="32" t="s">
        <v>2523</v>
      </c>
    </row>
    <row r="2935" spans="1:14" ht="18" customHeight="1" x14ac:dyDescent="0.25">
      <c r="A2935" s="59" t="s">
        <v>11153</v>
      </c>
      <c r="B2935" s="60" t="s">
        <v>11154</v>
      </c>
      <c r="C2935" s="60" t="s">
        <v>11154</v>
      </c>
      <c r="D2935" s="60" t="s">
        <v>3337</v>
      </c>
      <c r="E2935" s="61" t="s">
        <v>2514</v>
      </c>
      <c r="F2935" s="60" t="s">
        <v>2515</v>
      </c>
      <c r="G2935" s="62" t="s">
        <v>10548</v>
      </c>
      <c r="H2935" s="63" t="s">
        <v>2763</v>
      </c>
      <c r="I2935" s="64" t="s">
        <v>2764</v>
      </c>
      <c r="J2935" s="63" t="s">
        <v>2765</v>
      </c>
      <c r="K2935" s="65" t="s">
        <v>324</v>
      </c>
      <c r="L2935" s="66">
        <v>2932</v>
      </c>
      <c r="M2935" s="32" t="s">
        <v>11155</v>
      </c>
      <c r="N2935" s="32" t="s">
        <v>2523</v>
      </c>
    </row>
    <row r="2936" spans="1:14" ht="18" customHeight="1" x14ac:dyDescent="0.25">
      <c r="A2936" s="53" t="s">
        <v>11156</v>
      </c>
      <c r="B2936" s="54" t="s">
        <v>11157</v>
      </c>
      <c r="C2936" s="54" t="s">
        <v>11157</v>
      </c>
      <c r="D2936" s="54" t="s">
        <v>3337</v>
      </c>
      <c r="E2936" s="55" t="s">
        <v>2514</v>
      </c>
      <c r="F2936" s="54" t="s">
        <v>2515</v>
      </c>
      <c r="G2936" s="67" t="s">
        <v>10548</v>
      </c>
      <c r="H2936" s="68" t="s">
        <v>2763</v>
      </c>
      <c r="I2936" s="69" t="s">
        <v>2764</v>
      </c>
      <c r="J2936" s="68" t="s">
        <v>2765</v>
      </c>
      <c r="K2936" s="57" t="s">
        <v>324</v>
      </c>
      <c r="L2936" s="58">
        <v>2933</v>
      </c>
      <c r="M2936" s="32" t="s">
        <v>11158</v>
      </c>
      <c r="N2936" s="32" t="s">
        <v>2523</v>
      </c>
    </row>
    <row r="2937" spans="1:14" ht="18" customHeight="1" x14ac:dyDescent="0.25">
      <c r="A2937" s="59" t="s">
        <v>11159</v>
      </c>
      <c r="B2937" s="60" t="s">
        <v>11160</v>
      </c>
      <c r="C2937" s="60" t="s">
        <v>11160</v>
      </c>
      <c r="D2937" s="60" t="s">
        <v>3337</v>
      </c>
      <c r="E2937" s="61" t="s">
        <v>2514</v>
      </c>
      <c r="F2937" s="60" t="s">
        <v>2515</v>
      </c>
      <c r="G2937" s="62" t="s">
        <v>10548</v>
      </c>
      <c r="H2937" s="63" t="s">
        <v>2763</v>
      </c>
      <c r="I2937" s="64" t="s">
        <v>2764</v>
      </c>
      <c r="J2937" s="63" t="s">
        <v>2765</v>
      </c>
      <c r="K2937" s="65" t="s">
        <v>324</v>
      </c>
      <c r="L2937" s="66">
        <v>2934</v>
      </c>
      <c r="M2937" s="32" t="s">
        <v>11161</v>
      </c>
      <c r="N2937" s="32" t="s">
        <v>2523</v>
      </c>
    </row>
    <row r="2938" spans="1:14" ht="18" customHeight="1" x14ac:dyDescent="0.25">
      <c r="A2938" s="53" t="s">
        <v>11162</v>
      </c>
      <c r="B2938" s="54" t="s">
        <v>11163</v>
      </c>
      <c r="C2938" s="54" t="s">
        <v>11163</v>
      </c>
      <c r="D2938" s="54" t="s">
        <v>3337</v>
      </c>
      <c r="E2938" s="55" t="s">
        <v>2514</v>
      </c>
      <c r="F2938" s="54" t="s">
        <v>2515</v>
      </c>
      <c r="G2938" s="67" t="s">
        <v>10548</v>
      </c>
      <c r="H2938" s="68" t="s">
        <v>2763</v>
      </c>
      <c r="I2938" s="69" t="s">
        <v>2764</v>
      </c>
      <c r="J2938" s="68" t="s">
        <v>2765</v>
      </c>
      <c r="K2938" s="57" t="s">
        <v>324</v>
      </c>
      <c r="L2938" s="58">
        <v>2935</v>
      </c>
      <c r="M2938" s="32" t="s">
        <v>11164</v>
      </c>
      <c r="N2938" s="32" t="s">
        <v>2523</v>
      </c>
    </row>
    <row r="2939" spans="1:14" ht="18" customHeight="1" x14ac:dyDescent="0.25">
      <c r="A2939" s="59" t="s">
        <v>11165</v>
      </c>
      <c r="B2939" s="60" t="s">
        <v>11166</v>
      </c>
      <c r="C2939" s="60" t="s">
        <v>11166</v>
      </c>
      <c r="D2939" s="60" t="s">
        <v>3337</v>
      </c>
      <c r="E2939" s="61" t="s">
        <v>2514</v>
      </c>
      <c r="F2939" s="60" t="s">
        <v>2515</v>
      </c>
      <c r="G2939" s="62" t="s">
        <v>10548</v>
      </c>
      <c r="H2939" s="63" t="s">
        <v>2763</v>
      </c>
      <c r="I2939" s="64" t="s">
        <v>2764</v>
      </c>
      <c r="J2939" s="63" t="s">
        <v>2765</v>
      </c>
      <c r="K2939" s="65" t="s">
        <v>324</v>
      </c>
      <c r="L2939" s="66">
        <v>2936</v>
      </c>
      <c r="M2939" s="32" t="s">
        <v>11167</v>
      </c>
      <c r="N2939" s="32" t="s">
        <v>2523</v>
      </c>
    </row>
    <row r="2940" spans="1:14" ht="18" customHeight="1" x14ac:dyDescent="0.25">
      <c r="A2940" s="53" t="s">
        <v>11168</v>
      </c>
      <c r="B2940" s="54" t="s">
        <v>11169</v>
      </c>
      <c r="C2940" s="54" t="s">
        <v>11169</v>
      </c>
      <c r="D2940" s="54" t="s">
        <v>3337</v>
      </c>
      <c r="E2940" s="55" t="s">
        <v>2514</v>
      </c>
      <c r="F2940" s="54" t="s">
        <v>2515</v>
      </c>
      <c r="G2940" s="67" t="s">
        <v>10548</v>
      </c>
      <c r="H2940" s="68" t="s">
        <v>2763</v>
      </c>
      <c r="I2940" s="69" t="s">
        <v>2764</v>
      </c>
      <c r="J2940" s="68" t="s">
        <v>2765</v>
      </c>
      <c r="K2940" s="57" t="s">
        <v>324</v>
      </c>
      <c r="L2940" s="58">
        <v>2937</v>
      </c>
      <c r="M2940" s="32" t="s">
        <v>11170</v>
      </c>
      <c r="N2940" s="32" t="s">
        <v>2523</v>
      </c>
    </row>
    <row r="2941" spans="1:14" ht="18" customHeight="1" x14ac:dyDescent="0.25">
      <c r="A2941" s="59" t="s">
        <v>11171</v>
      </c>
      <c r="B2941" s="60" t="s">
        <v>11172</v>
      </c>
      <c r="C2941" s="60" t="s">
        <v>11172</v>
      </c>
      <c r="D2941" s="60" t="s">
        <v>3337</v>
      </c>
      <c r="E2941" s="61" t="s">
        <v>2514</v>
      </c>
      <c r="F2941" s="60" t="s">
        <v>2515</v>
      </c>
      <c r="G2941" s="62" t="s">
        <v>10548</v>
      </c>
      <c r="H2941" s="63" t="s">
        <v>2763</v>
      </c>
      <c r="I2941" s="64" t="s">
        <v>2764</v>
      </c>
      <c r="J2941" s="63" t="s">
        <v>2765</v>
      </c>
      <c r="K2941" s="65" t="s">
        <v>324</v>
      </c>
      <c r="L2941" s="66">
        <v>2938</v>
      </c>
      <c r="M2941" s="32" t="s">
        <v>11173</v>
      </c>
      <c r="N2941" s="32" t="s">
        <v>2523</v>
      </c>
    </row>
    <row r="2942" spans="1:14" ht="18" customHeight="1" x14ac:dyDescent="0.25">
      <c r="A2942" s="53" t="s">
        <v>11174</v>
      </c>
      <c r="B2942" s="54" t="s">
        <v>11175</v>
      </c>
      <c r="C2942" s="54" t="s">
        <v>11175</v>
      </c>
      <c r="D2942" s="54" t="s">
        <v>3337</v>
      </c>
      <c r="E2942" s="55" t="s">
        <v>2514</v>
      </c>
      <c r="F2942" s="54" t="s">
        <v>2515</v>
      </c>
      <c r="G2942" s="67" t="s">
        <v>10548</v>
      </c>
      <c r="H2942" s="68" t="s">
        <v>2763</v>
      </c>
      <c r="I2942" s="69" t="s">
        <v>2764</v>
      </c>
      <c r="J2942" s="68" t="s">
        <v>2765</v>
      </c>
      <c r="K2942" s="57" t="s">
        <v>324</v>
      </c>
      <c r="L2942" s="58">
        <v>2939</v>
      </c>
      <c r="M2942" s="32" t="s">
        <v>11176</v>
      </c>
      <c r="N2942" s="32" t="s">
        <v>2523</v>
      </c>
    </row>
    <row r="2943" spans="1:14" ht="18" customHeight="1" x14ac:dyDescent="0.25">
      <c r="A2943" s="59" t="s">
        <v>11177</v>
      </c>
      <c r="B2943" s="60" t="s">
        <v>11178</v>
      </c>
      <c r="C2943" s="60" t="s">
        <v>11178</v>
      </c>
      <c r="D2943" s="60" t="s">
        <v>3337</v>
      </c>
      <c r="E2943" s="61" t="s">
        <v>2514</v>
      </c>
      <c r="F2943" s="60" t="s">
        <v>2515</v>
      </c>
      <c r="G2943" s="62" t="s">
        <v>10548</v>
      </c>
      <c r="H2943" s="63" t="s">
        <v>2763</v>
      </c>
      <c r="I2943" s="64" t="s">
        <v>2764</v>
      </c>
      <c r="J2943" s="63" t="s">
        <v>2765</v>
      </c>
      <c r="K2943" s="65" t="s">
        <v>324</v>
      </c>
      <c r="L2943" s="66">
        <v>2940</v>
      </c>
      <c r="M2943" s="32" t="s">
        <v>11179</v>
      </c>
      <c r="N2943" s="32" t="s">
        <v>2523</v>
      </c>
    </row>
    <row r="2944" spans="1:14" ht="18" customHeight="1" x14ac:dyDescent="0.25">
      <c r="A2944" s="53" t="s">
        <v>11180</v>
      </c>
      <c r="B2944" s="54" t="s">
        <v>11181</v>
      </c>
      <c r="C2944" s="54" t="s">
        <v>11181</v>
      </c>
      <c r="D2944" s="54" t="s">
        <v>3337</v>
      </c>
      <c r="E2944" s="55" t="s">
        <v>2514</v>
      </c>
      <c r="F2944" s="54" t="s">
        <v>2515</v>
      </c>
      <c r="G2944" s="67" t="s">
        <v>10548</v>
      </c>
      <c r="H2944" s="68" t="s">
        <v>2763</v>
      </c>
      <c r="I2944" s="69" t="s">
        <v>2764</v>
      </c>
      <c r="J2944" s="68" t="s">
        <v>2765</v>
      </c>
      <c r="K2944" s="57" t="s">
        <v>324</v>
      </c>
      <c r="L2944" s="58">
        <v>2941</v>
      </c>
      <c r="M2944" s="32" t="s">
        <v>11182</v>
      </c>
      <c r="N2944" s="32" t="s">
        <v>2523</v>
      </c>
    </row>
    <row r="2945" spans="1:14" ht="18" customHeight="1" x14ac:dyDescent="0.25">
      <c r="A2945" s="73" t="s">
        <v>2514</v>
      </c>
      <c r="B2945" s="60" t="s">
        <v>2515</v>
      </c>
      <c r="C2945" s="61"/>
      <c r="D2945" s="61"/>
      <c r="E2945" s="61" t="s">
        <v>2514</v>
      </c>
      <c r="F2945" s="60" t="s">
        <v>2515</v>
      </c>
      <c r="G2945" s="62"/>
      <c r="H2945" s="63"/>
      <c r="I2945" s="64"/>
      <c r="J2945" s="63"/>
      <c r="K2945" s="65" t="s">
        <v>2740</v>
      </c>
      <c r="L2945" s="66">
        <v>2942</v>
      </c>
      <c r="M2945" s="32" t="s">
        <v>2523</v>
      </c>
      <c r="N2945" s="32" t="s">
        <v>2523</v>
      </c>
    </row>
    <row r="2946" spans="1:14" ht="18" customHeight="1" x14ac:dyDescent="0.25">
      <c r="A2946" s="53" t="s">
        <v>11183</v>
      </c>
      <c r="B2946" s="54" t="s">
        <v>3904</v>
      </c>
      <c r="C2946" s="54" t="s">
        <v>3904</v>
      </c>
      <c r="D2946" s="54" t="s">
        <v>2761</v>
      </c>
      <c r="E2946" s="55" t="s">
        <v>2519</v>
      </c>
      <c r="F2946" s="54" t="s">
        <v>2520</v>
      </c>
      <c r="G2946" s="67" t="s">
        <v>2762</v>
      </c>
      <c r="H2946" s="68" t="s">
        <v>2763</v>
      </c>
      <c r="I2946" s="69" t="s">
        <v>2764</v>
      </c>
      <c r="J2946" s="68" t="s">
        <v>2765</v>
      </c>
      <c r="K2946" s="57" t="s">
        <v>324</v>
      </c>
      <c r="L2946" s="58">
        <v>2943</v>
      </c>
      <c r="M2946" s="32" t="s">
        <v>11184</v>
      </c>
      <c r="N2946" s="32" t="s">
        <v>2528</v>
      </c>
    </row>
    <row r="2947" spans="1:14" ht="18" customHeight="1" x14ac:dyDescent="0.25">
      <c r="A2947" s="59" t="s">
        <v>11185</v>
      </c>
      <c r="B2947" s="60" t="s">
        <v>10124</v>
      </c>
      <c r="C2947" s="60" t="s">
        <v>10124</v>
      </c>
      <c r="D2947" s="60" t="s">
        <v>2761</v>
      </c>
      <c r="E2947" s="61" t="s">
        <v>2519</v>
      </c>
      <c r="F2947" s="60" t="s">
        <v>2520</v>
      </c>
      <c r="G2947" s="62" t="s">
        <v>2762</v>
      </c>
      <c r="H2947" s="63" t="s">
        <v>2763</v>
      </c>
      <c r="I2947" s="64" t="s">
        <v>2764</v>
      </c>
      <c r="J2947" s="63" t="s">
        <v>2765</v>
      </c>
      <c r="K2947" s="65" t="s">
        <v>324</v>
      </c>
      <c r="L2947" s="66">
        <v>2944</v>
      </c>
      <c r="M2947" s="32" t="s">
        <v>11186</v>
      </c>
      <c r="N2947" s="32" t="s">
        <v>2528</v>
      </c>
    </row>
    <row r="2948" spans="1:14" ht="18" customHeight="1" x14ac:dyDescent="0.25">
      <c r="A2948" s="53" t="s">
        <v>11187</v>
      </c>
      <c r="B2948" s="54" t="s">
        <v>11188</v>
      </c>
      <c r="C2948" s="54" t="s">
        <v>11188</v>
      </c>
      <c r="D2948" s="54" t="s">
        <v>8763</v>
      </c>
      <c r="E2948" s="55" t="s">
        <v>2519</v>
      </c>
      <c r="F2948" s="54" t="s">
        <v>2520</v>
      </c>
      <c r="G2948" s="67" t="s">
        <v>2762</v>
      </c>
      <c r="H2948" s="68" t="s">
        <v>2763</v>
      </c>
      <c r="I2948" s="69" t="s">
        <v>2764</v>
      </c>
      <c r="J2948" s="68" t="s">
        <v>2765</v>
      </c>
      <c r="K2948" s="57" t="s">
        <v>324</v>
      </c>
      <c r="L2948" s="58">
        <v>2945</v>
      </c>
      <c r="M2948" s="32" t="s">
        <v>11189</v>
      </c>
      <c r="N2948" s="32" t="s">
        <v>2528</v>
      </c>
    </row>
    <row r="2949" spans="1:14" ht="18" customHeight="1" x14ac:dyDescent="0.25">
      <c r="A2949" s="59" t="s">
        <v>11190</v>
      </c>
      <c r="B2949" s="60" t="s">
        <v>11191</v>
      </c>
      <c r="C2949" s="60" t="s">
        <v>11191</v>
      </c>
      <c r="D2949" s="60" t="s">
        <v>2761</v>
      </c>
      <c r="E2949" s="61" t="s">
        <v>2519</v>
      </c>
      <c r="F2949" s="60" t="s">
        <v>2520</v>
      </c>
      <c r="G2949" s="62" t="s">
        <v>2762</v>
      </c>
      <c r="H2949" s="63" t="s">
        <v>2763</v>
      </c>
      <c r="I2949" s="64" t="s">
        <v>2764</v>
      </c>
      <c r="J2949" s="63" t="s">
        <v>2765</v>
      </c>
      <c r="K2949" s="65" t="s">
        <v>324</v>
      </c>
      <c r="L2949" s="66">
        <v>2946</v>
      </c>
      <c r="M2949" s="32" t="s">
        <v>11192</v>
      </c>
      <c r="N2949" s="32" t="s">
        <v>2528</v>
      </c>
    </row>
    <row r="2950" spans="1:14" ht="18" customHeight="1" x14ac:dyDescent="0.25">
      <c r="A2950" s="53" t="s">
        <v>11193</v>
      </c>
      <c r="B2950" s="54" t="s">
        <v>11194</v>
      </c>
      <c r="C2950" s="54" t="s">
        <v>11194</v>
      </c>
      <c r="D2950" s="54" t="s">
        <v>2761</v>
      </c>
      <c r="E2950" s="55" t="s">
        <v>2519</v>
      </c>
      <c r="F2950" s="54" t="s">
        <v>2520</v>
      </c>
      <c r="G2950" s="67" t="s">
        <v>2762</v>
      </c>
      <c r="H2950" s="68" t="s">
        <v>2763</v>
      </c>
      <c r="I2950" s="69" t="s">
        <v>2764</v>
      </c>
      <c r="J2950" s="68" t="s">
        <v>2765</v>
      </c>
      <c r="K2950" s="57" t="s">
        <v>324</v>
      </c>
      <c r="L2950" s="58">
        <v>2947</v>
      </c>
      <c r="M2950" s="32" t="s">
        <v>11195</v>
      </c>
      <c r="N2950" s="32" t="s">
        <v>2528</v>
      </c>
    </row>
    <row r="2951" spans="1:14" ht="18" customHeight="1" x14ac:dyDescent="0.25">
      <c r="A2951" s="59" t="s">
        <v>11196</v>
      </c>
      <c r="B2951" s="60" t="s">
        <v>11197</v>
      </c>
      <c r="C2951" s="60" t="s">
        <v>11197</v>
      </c>
      <c r="D2951" s="60" t="s">
        <v>2761</v>
      </c>
      <c r="E2951" s="61" t="s">
        <v>2519</v>
      </c>
      <c r="F2951" s="60" t="s">
        <v>2520</v>
      </c>
      <c r="G2951" s="62" t="s">
        <v>2762</v>
      </c>
      <c r="H2951" s="63" t="s">
        <v>2763</v>
      </c>
      <c r="I2951" s="64" t="s">
        <v>2764</v>
      </c>
      <c r="J2951" s="63" t="s">
        <v>2765</v>
      </c>
      <c r="K2951" s="65" t="s">
        <v>324</v>
      </c>
      <c r="L2951" s="66">
        <v>2948</v>
      </c>
      <c r="M2951" s="32" t="s">
        <v>11198</v>
      </c>
      <c r="N2951" s="32" t="s">
        <v>2528</v>
      </c>
    </row>
    <row r="2952" spans="1:14" ht="18" customHeight="1" x14ac:dyDescent="0.25">
      <c r="A2952" s="53" t="s">
        <v>11199</v>
      </c>
      <c r="B2952" s="54" t="s">
        <v>11200</v>
      </c>
      <c r="C2952" s="54" t="s">
        <v>11200</v>
      </c>
      <c r="D2952" s="54" t="s">
        <v>2761</v>
      </c>
      <c r="E2952" s="55" t="s">
        <v>2519</v>
      </c>
      <c r="F2952" s="54" t="s">
        <v>2520</v>
      </c>
      <c r="G2952" s="67" t="s">
        <v>2762</v>
      </c>
      <c r="H2952" s="68" t="s">
        <v>2763</v>
      </c>
      <c r="I2952" s="69" t="s">
        <v>2764</v>
      </c>
      <c r="J2952" s="68" t="s">
        <v>2765</v>
      </c>
      <c r="K2952" s="57" t="s">
        <v>324</v>
      </c>
      <c r="L2952" s="58">
        <v>2949</v>
      </c>
      <c r="M2952" s="32" t="s">
        <v>11201</v>
      </c>
      <c r="N2952" s="32" t="s">
        <v>2528</v>
      </c>
    </row>
    <row r="2953" spans="1:14" ht="18" customHeight="1" x14ac:dyDescent="0.25">
      <c r="A2953" s="59" t="s">
        <v>11202</v>
      </c>
      <c r="B2953" s="60" t="s">
        <v>11203</v>
      </c>
      <c r="C2953" s="60" t="s">
        <v>11203</v>
      </c>
      <c r="D2953" s="60" t="s">
        <v>2761</v>
      </c>
      <c r="E2953" s="61" t="s">
        <v>2519</v>
      </c>
      <c r="F2953" s="60" t="s">
        <v>2520</v>
      </c>
      <c r="G2953" s="62" t="s">
        <v>2762</v>
      </c>
      <c r="H2953" s="63" t="s">
        <v>2763</v>
      </c>
      <c r="I2953" s="64" t="s">
        <v>2764</v>
      </c>
      <c r="J2953" s="63" t="s">
        <v>2765</v>
      </c>
      <c r="K2953" s="65" t="s">
        <v>324</v>
      </c>
      <c r="L2953" s="66">
        <v>2950</v>
      </c>
      <c r="M2953" s="32" t="s">
        <v>11204</v>
      </c>
      <c r="N2953" s="32" t="s">
        <v>2528</v>
      </c>
    </row>
    <row r="2954" spans="1:14" ht="18" customHeight="1" x14ac:dyDescent="0.25">
      <c r="A2954" s="53" t="s">
        <v>11205</v>
      </c>
      <c r="B2954" s="54" t="s">
        <v>11206</v>
      </c>
      <c r="C2954" s="54" t="s">
        <v>11206</v>
      </c>
      <c r="D2954" s="54" t="s">
        <v>2761</v>
      </c>
      <c r="E2954" s="55" t="s">
        <v>2519</v>
      </c>
      <c r="F2954" s="54" t="s">
        <v>2520</v>
      </c>
      <c r="G2954" s="67" t="s">
        <v>2762</v>
      </c>
      <c r="H2954" s="68" t="s">
        <v>2763</v>
      </c>
      <c r="I2954" s="69" t="s">
        <v>2764</v>
      </c>
      <c r="J2954" s="68" t="s">
        <v>2765</v>
      </c>
      <c r="K2954" s="57" t="s">
        <v>324</v>
      </c>
      <c r="L2954" s="58">
        <v>2951</v>
      </c>
      <c r="M2954" s="32" t="s">
        <v>11207</v>
      </c>
      <c r="N2954" s="32" t="s">
        <v>2528</v>
      </c>
    </row>
    <row r="2955" spans="1:14" ht="18" customHeight="1" x14ac:dyDescent="0.25">
      <c r="A2955" s="59" t="s">
        <v>11208</v>
      </c>
      <c r="B2955" s="60" t="s">
        <v>5504</v>
      </c>
      <c r="C2955" s="60" t="s">
        <v>5504</v>
      </c>
      <c r="D2955" s="60" t="s">
        <v>2761</v>
      </c>
      <c r="E2955" s="61" t="s">
        <v>2519</v>
      </c>
      <c r="F2955" s="60" t="s">
        <v>2520</v>
      </c>
      <c r="G2955" s="62" t="s">
        <v>2762</v>
      </c>
      <c r="H2955" s="63" t="s">
        <v>2763</v>
      </c>
      <c r="I2955" s="64" t="s">
        <v>2764</v>
      </c>
      <c r="J2955" s="63" t="s">
        <v>2765</v>
      </c>
      <c r="K2955" s="65" t="s">
        <v>324</v>
      </c>
      <c r="L2955" s="66">
        <v>2952</v>
      </c>
      <c r="M2955" s="32" t="s">
        <v>11209</v>
      </c>
      <c r="N2955" s="32" t="s">
        <v>2528</v>
      </c>
    </row>
    <row r="2956" spans="1:14" ht="18" customHeight="1" x14ac:dyDescent="0.25">
      <c r="A2956" s="72" t="s">
        <v>2519</v>
      </c>
      <c r="B2956" s="54" t="s">
        <v>2520</v>
      </c>
      <c r="C2956" s="55"/>
      <c r="D2956" s="55"/>
      <c r="E2956" s="55" t="s">
        <v>2519</v>
      </c>
      <c r="F2956" s="54" t="s">
        <v>2520</v>
      </c>
      <c r="G2956" s="67"/>
      <c r="H2956" s="68"/>
      <c r="I2956" s="69"/>
      <c r="J2956" s="68"/>
      <c r="K2956" s="57" t="s">
        <v>2740</v>
      </c>
      <c r="L2956" s="58">
        <v>2953</v>
      </c>
      <c r="M2956" s="32" t="s">
        <v>2528</v>
      </c>
      <c r="N2956" s="32" t="s">
        <v>2528</v>
      </c>
    </row>
    <row r="2957" spans="1:14" ht="18" customHeight="1" x14ac:dyDescent="0.25">
      <c r="A2957" s="59" t="s">
        <v>11210</v>
      </c>
      <c r="B2957" s="60" t="s">
        <v>11211</v>
      </c>
      <c r="C2957" s="60" t="s">
        <v>11211</v>
      </c>
      <c r="D2957" s="60" t="s">
        <v>3228</v>
      </c>
      <c r="E2957" s="61" t="s">
        <v>2524</v>
      </c>
      <c r="F2957" s="60" t="s">
        <v>2525</v>
      </c>
      <c r="G2957" s="62" t="s">
        <v>11212</v>
      </c>
      <c r="H2957" s="63" t="s">
        <v>2763</v>
      </c>
      <c r="I2957" s="64" t="s">
        <v>2764</v>
      </c>
      <c r="J2957" s="63" t="s">
        <v>2765</v>
      </c>
      <c r="K2957" s="65" t="s">
        <v>324</v>
      </c>
      <c r="L2957" s="66">
        <v>2954</v>
      </c>
      <c r="M2957" s="32" t="s">
        <v>11213</v>
      </c>
      <c r="N2957" s="32" t="s">
        <v>2533</v>
      </c>
    </row>
    <row r="2958" spans="1:14" ht="18" customHeight="1" x14ac:dyDescent="0.25">
      <c r="A2958" s="53" t="s">
        <v>11214</v>
      </c>
      <c r="B2958" s="54" t="s">
        <v>11215</v>
      </c>
      <c r="C2958" s="54" t="s">
        <v>11215</v>
      </c>
      <c r="D2958" s="54" t="s">
        <v>3228</v>
      </c>
      <c r="E2958" s="55" t="s">
        <v>2524</v>
      </c>
      <c r="F2958" s="54" t="s">
        <v>2525</v>
      </c>
      <c r="G2958" s="67" t="s">
        <v>11212</v>
      </c>
      <c r="H2958" s="68" t="s">
        <v>2763</v>
      </c>
      <c r="I2958" s="69" t="s">
        <v>2764</v>
      </c>
      <c r="J2958" s="68" t="s">
        <v>2765</v>
      </c>
      <c r="K2958" s="57" t="s">
        <v>324</v>
      </c>
      <c r="L2958" s="58">
        <v>2955</v>
      </c>
      <c r="M2958" s="32" t="s">
        <v>11216</v>
      </c>
      <c r="N2958" s="32" t="s">
        <v>2533</v>
      </c>
    </row>
    <row r="2959" spans="1:14" ht="18" customHeight="1" x14ac:dyDescent="0.25">
      <c r="A2959" s="59" t="s">
        <v>11217</v>
      </c>
      <c r="B2959" s="60" t="s">
        <v>11218</v>
      </c>
      <c r="C2959" s="60" t="s">
        <v>11218</v>
      </c>
      <c r="D2959" s="60" t="s">
        <v>3228</v>
      </c>
      <c r="E2959" s="61" t="s">
        <v>2524</v>
      </c>
      <c r="F2959" s="60" t="s">
        <v>2525</v>
      </c>
      <c r="G2959" s="62" t="s">
        <v>11212</v>
      </c>
      <c r="H2959" s="63" t="s">
        <v>2763</v>
      </c>
      <c r="I2959" s="64" t="s">
        <v>2764</v>
      </c>
      <c r="J2959" s="63" t="s">
        <v>2765</v>
      </c>
      <c r="K2959" s="65" t="s">
        <v>324</v>
      </c>
      <c r="L2959" s="66">
        <v>2956</v>
      </c>
      <c r="M2959" s="32" t="s">
        <v>11219</v>
      </c>
      <c r="N2959" s="32" t="s">
        <v>2533</v>
      </c>
    </row>
    <row r="2960" spans="1:14" ht="18" customHeight="1" x14ac:dyDescent="0.25">
      <c r="A2960" s="53" t="s">
        <v>11220</v>
      </c>
      <c r="B2960" s="54" t="s">
        <v>11221</v>
      </c>
      <c r="C2960" s="54" t="s">
        <v>11221</v>
      </c>
      <c r="D2960" s="54" t="s">
        <v>3228</v>
      </c>
      <c r="E2960" s="55" t="s">
        <v>2524</v>
      </c>
      <c r="F2960" s="54" t="s">
        <v>2525</v>
      </c>
      <c r="G2960" s="67" t="s">
        <v>11212</v>
      </c>
      <c r="H2960" s="68" t="s">
        <v>2763</v>
      </c>
      <c r="I2960" s="69" t="s">
        <v>2764</v>
      </c>
      <c r="J2960" s="68" t="s">
        <v>2765</v>
      </c>
      <c r="K2960" s="57" t="s">
        <v>324</v>
      </c>
      <c r="L2960" s="58">
        <v>2957</v>
      </c>
      <c r="M2960" s="32" t="s">
        <v>11222</v>
      </c>
      <c r="N2960" s="32" t="s">
        <v>2533</v>
      </c>
    </row>
    <row r="2961" spans="1:14" ht="18" customHeight="1" x14ac:dyDescent="0.25">
      <c r="A2961" s="59" t="s">
        <v>11223</v>
      </c>
      <c r="B2961" s="60" t="s">
        <v>11224</v>
      </c>
      <c r="C2961" s="60" t="s">
        <v>11224</v>
      </c>
      <c r="D2961" s="60" t="s">
        <v>3228</v>
      </c>
      <c r="E2961" s="61" t="s">
        <v>2524</v>
      </c>
      <c r="F2961" s="60" t="s">
        <v>2525</v>
      </c>
      <c r="G2961" s="62" t="s">
        <v>11212</v>
      </c>
      <c r="H2961" s="63" t="s">
        <v>2763</v>
      </c>
      <c r="I2961" s="64" t="s">
        <v>2764</v>
      </c>
      <c r="J2961" s="63" t="s">
        <v>2765</v>
      </c>
      <c r="K2961" s="65" t="s">
        <v>324</v>
      </c>
      <c r="L2961" s="66">
        <v>2958</v>
      </c>
      <c r="M2961" s="32" t="s">
        <v>11225</v>
      </c>
      <c r="N2961" s="32" t="s">
        <v>2533</v>
      </c>
    </row>
    <row r="2962" spans="1:14" ht="18" customHeight="1" x14ac:dyDescent="0.25">
      <c r="A2962" s="53" t="s">
        <v>11226</v>
      </c>
      <c r="B2962" s="54" t="s">
        <v>11227</v>
      </c>
      <c r="C2962" s="54" t="s">
        <v>11227</v>
      </c>
      <c r="D2962" s="54" t="s">
        <v>3228</v>
      </c>
      <c r="E2962" s="55" t="s">
        <v>2524</v>
      </c>
      <c r="F2962" s="54" t="s">
        <v>2525</v>
      </c>
      <c r="G2962" s="67" t="s">
        <v>11212</v>
      </c>
      <c r="H2962" s="68" t="s">
        <v>2763</v>
      </c>
      <c r="I2962" s="69" t="s">
        <v>2764</v>
      </c>
      <c r="J2962" s="68" t="s">
        <v>2765</v>
      </c>
      <c r="K2962" s="57" t="s">
        <v>324</v>
      </c>
      <c r="L2962" s="58">
        <v>2959</v>
      </c>
      <c r="M2962" s="32" t="s">
        <v>11228</v>
      </c>
      <c r="N2962" s="32" t="s">
        <v>2533</v>
      </c>
    </row>
    <row r="2963" spans="1:14" ht="18" customHeight="1" x14ac:dyDescent="0.25">
      <c r="A2963" s="59" t="s">
        <v>11229</v>
      </c>
      <c r="B2963" s="60" t="s">
        <v>11230</v>
      </c>
      <c r="C2963" s="60" t="s">
        <v>11230</v>
      </c>
      <c r="D2963" s="60" t="s">
        <v>3228</v>
      </c>
      <c r="E2963" s="61" t="s">
        <v>2524</v>
      </c>
      <c r="F2963" s="60" t="s">
        <v>2525</v>
      </c>
      <c r="G2963" s="62" t="s">
        <v>11212</v>
      </c>
      <c r="H2963" s="63" t="s">
        <v>2763</v>
      </c>
      <c r="I2963" s="64" t="s">
        <v>2764</v>
      </c>
      <c r="J2963" s="63" t="s">
        <v>2765</v>
      </c>
      <c r="K2963" s="65" t="s">
        <v>324</v>
      </c>
      <c r="L2963" s="66">
        <v>2960</v>
      </c>
      <c r="M2963" s="32" t="s">
        <v>11231</v>
      </c>
      <c r="N2963" s="32" t="s">
        <v>2533</v>
      </c>
    </row>
    <row r="2964" spans="1:14" ht="18" customHeight="1" x14ac:dyDescent="0.25">
      <c r="A2964" s="53" t="s">
        <v>11232</v>
      </c>
      <c r="B2964" s="54" t="s">
        <v>11233</v>
      </c>
      <c r="C2964" s="54" t="s">
        <v>11233</v>
      </c>
      <c r="D2964" s="54" t="s">
        <v>3228</v>
      </c>
      <c r="E2964" s="55" t="s">
        <v>2524</v>
      </c>
      <c r="F2964" s="54" t="s">
        <v>2525</v>
      </c>
      <c r="G2964" s="67" t="s">
        <v>11212</v>
      </c>
      <c r="H2964" s="68" t="s">
        <v>2763</v>
      </c>
      <c r="I2964" s="69" t="s">
        <v>2764</v>
      </c>
      <c r="J2964" s="68" t="s">
        <v>2765</v>
      </c>
      <c r="K2964" s="57" t="s">
        <v>324</v>
      </c>
      <c r="L2964" s="58">
        <v>2961</v>
      </c>
      <c r="M2964" s="32" t="s">
        <v>11234</v>
      </c>
      <c r="N2964" s="32" t="s">
        <v>2533</v>
      </c>
    </row>
    <row r="2965" spans="1:14" ht="18" customHeight="1" x14ac:dyDescent="0.25">
      <c r="A2965" s="59" t="s">
        <v>11235</v>
      </c>
      <c r="B2965" s="60" t="s">
        <v>11236</v>
      </c>
      <c r="C2965" s="60" t="s">
        <v>11236</v>
      </c>
      <c r="D2965" s="60" t="s">
        <v>3228</v>
      </c>
      <c r="E2965" s="61" t="s">
        <v>2524</v>
      </c>
      <c r="F2965" s="60" t="s">
        <v>2525</v>
      </c>
      <c r="G2965" s="62" t="s">
        <v>11212</v>
      </c>
      <c r="H2965" s="63" t="s">
        <v>2763</v>
      </c>
      <c r="I2965" s="64" t="s">
        <v>2764</v>
      </c>
      <c r="J2965" s="63" t="s">
        <v>2765</v>
      </c>
      <c r="K2965" s="65" t="s">
        <v>324</v>
      </c>
      <c r="L2965" s="66">
        <v>2962</v>
      </c>
      <c r="M2965" s="32" t="s">
        <v>11237</v>
      </c>
      <c r="N2965" s="32" t="s">
        <v>2533</v>
      </c>
    </row>
    <row r="2966" spans="1:14" ht="18" customHeight="1" x14ac:dyDescent="0.25">
      <c r="A2966" s="53" t="s">
        <v>11238</v>
      </c>
      <c r="B2966" s="54" t="s">
        <v>11239</v>
      </c>
      <c r="C2966" s="54" t="s">
        <v>11239</v>
      </c>
      <c r="D2966" s="54" t="s">
        <v>3228</v>
      </c>
      <c r="E2966" s="55" t="s">
        <v>2524</v>
      </c>
      <c r="F2966" s="54" t="s">
        <v>2525</v>
      </c>
      <c r="G2966" s="67" t="s">
        <v>11212</v>
      </c>
      <c r="H2966" s="68" t="s">
        <v>2763</v>
      </c>
      <c r="I2966" s="69" t="s">
        <v>2764</v>
      </c>
      <c r="J2966" s="68" t="s">
        <v>2765</v>
      </c>
      <c r="K2966" s="57" t="s">
        <v>324</v>
      </c>
      <c r="L2966" s="58">
        <v>2963</v>
      </c>
      <c r="M2966" s="32" t="s">
        <v>11240</v>
      </c>
      <c r="N2966" s="32" t="s">
        <v>2533</v>
      </c>
    </row>
    <row r="2967" spans="1:14" ht="18" customHeight="1" x14ac:dyDescent="0.25">
      <c r="A2967" s="59" t="s">
        <v>11241</v>
      </c>
      <c r="B2967" s="60" t="s">
        <v>11242</v>
      </c>
      <c r="C2967" s="60" t="s">
        <v>11242</v>
      </c>
      <c r="D2967" s="60" t="s">
        <v>3228</v>
      </c>
      <c r="E2967" s="61" t="s">
        <v>2524</v>
      </c>
      <c r="F2967" s="60" t="s">
        <v>2525</v>
      </c>
      <c r="G2967" s="62" t="s">
        <v>11212</v>
      </c>
      <c r="H2967" s="63" t="s">
        <v>2763</v>
      </c>
      <c r="I2967" s="64" t="s">
        <v>2764</v>
      </c>
      <c r="J2967" s="63" t="s">
        <v>2765</v>
      </c>
      <c r="K2967" s="65" t="s">
        <v>324</v>
      </c>
      <c r="L2967" s="66">
        <v>2964</v>
      </c>
      <c r="M2967" s="32" t="s">
        <v>11243</v>
      </c>
      <c r="N2967" s="32" t="s">
        <v>2533</v>
      </c>
    </row>
    <row r="2968" spans="1:14" ht="18" customHeight="1" x14ac:dyDescent="0.25">
      <c r="A2968" s="53" t="s">
        <v>11244</v>
      </c>
      <c r="B2968" s="54" t="s">
        <v>11245</v>
      </c>
      <c r="C2968" s="54" t="s">
        <v>11245</v>
      </c>
      <c r="D2968" s="54" t="s">
        <v>3228</v>
      </c>
      <c r="E2968" s="55" t="s">
        <v>2524</v>
      </c>
      <c r="F2968" s="54" t="s">
        <v>2525</v>
      </c>
      <c r="G2968" s="67" t="s">
        <v>11212</v>
      </c>
      <c r="H2968" s="68" t="s">
        <v>2763</v>
      </c>
      <c r="I2968" s="69" t="s">
        <v>2764</v>
      </c>
      <c r="J2968" s="68" t="s">
        <v>2765</v>
      </c>
      <c r="K2968" s="57" t="s">
        <v>324</v>
      </c>
      <c r="L2968" s="58">
        <v>2965</v>
      </c>
      <c r="M2968" s="32" t="s">
        <v>11246</v>
      </c>
      <c r="N2968" s="32" t="s">
        <v>2533</v>
      </c>
    </row>
    <row r="2969" spans="1:14" ht="18" customHeight="1" x14ac:dyDescent="0.25">
      <c r="A2969" s="59" t="s">
        <v>11247</v>
      </c>
      <c r="B2969" s="60" t="s">
        <v>11248</v>
      </c>
      <c r="C2969" s="60" t="s">
        <v>11248</v>
      </c>
      <c r="D2969" s="60" t="s">
        <v>3228</v>
      </c>
      <c r="E2969" s="61" t="s">
        <v>2524</v>
      </c>
      <c r="F2969" s="60" t="s">
        <v>2525</v>
      </c>
      <c r="G2969" s="62" t="s">
        <v>11212</v>
      </c>
      <c r="H2969" s="63" t="s">
        <v>2763</v>
      </c>
      <c r="I2969" s="64" t="s">
        <v>2764</v>
      </c>
      <c r="J2969" s="63" t="s">
        <v>2765</v>
      </c>
      <c r="K2969" s="65" t="s">
        <v>324</v>
      </c>
      <c r="L2969" s="66">
        <v>2966</v>
      </c>
      <c r="M2969" s="32" t="s">
        <v>11249</v>
      </c>
      <c r="N2969" s="32" t="s">
        <v>2533</v>
      </c>
    </row>
    <row r="2970" spans="1:14" ht="18" customHeight="1" x14ac:dyDescent="0.25">
      <c r="A2970" s="53" t="s">
        <v>11250</v>
      </c>
      <c r="B2970" s="54" t="s">
        <v>11251</v>
      </c>
      <c r="C2970" s="54" t="s">
        <v>11251</v>
      </c>
      <c r="D2970" s="54" t="s">
        <v>3228</v>
      </c>
      <c r="E2970" s="55" t="s">
        <v>2524</v>
      </c>
      <c r="F2970" s="54" t="s">
        <v>2525</v>
      </c>
      <c r="G2970" s="67" t="s">
        <v>11212</v>
      </c>
      <c r="H2970" s="68" t="s">
        <v>2763</v>
      </c>
      <c r="I2970" s="69" t="s">
        <v>2764</v>
      </c>
      <c r="J2970" s="68" t="s">
        <v>2765</v>
      </c>
      <c r="K2970" s="57" t="s">
        <v>324</v>
      </c>
      <c r="L2970" s="58">
        <v>2967</v>
      </c>
      <c r="M2970" s="32" t="s">
        <v>11252</v>
      </c>
      <c r="N2970" s="32" t="s">
        <v>2533</v>
      </c>
    </row>
    <row r="2971" spans="1:14" ht="18" customHeight="1" x14ac:dyDescent="0.25">
      <c r="A2971" s="59" t="s">
        <v>11253</v>
      </c>
      <c r="B2971" s="60" t="s">
        <v>11254</v>
      </c>
      <c r="C2971" s="60" t="s">
        <v>11254</v>
      </c>
      <c r="D2971" s="60" t="s">
        <v>3228</v>
      </c>
      <c r="E2971" s="61" t="s">
        <v>2524</v>
      </c>
      <c r="F2971" s="60" t="s">
        <v>2525</v>
      </c>
      <c r="G2971" s="62" t="s">
        <v>11212</v>
      </c>
      <c r="H2971" s="63" t="s">
        <v>2763</v>
      </c>
      <c r="I2971" s="64" t="s">
        <v>2764</v>
      </c>
      <c r="J2971" s="63" t="s">
        <v>2765</v>
      </c>
      <c r="K2971" s="65" t="s">
        <v>324</v>
      </c>
      <c r="L2971" s="66">
        <v>2968</v>
      </c>
      <c r="M2971" s="32" t="s">
        <v>11255</v>
      </c>
      <c r="N2971" s="32" t="s">
        <v>2533</v>
      </c>
    </row>
    <row r="2972" spans="1:14" ht="18" customHeight="1" x14ac:dyDescent="0.25">
      <c r="A2972" s="53" t="s">
        <v>11256</v>
      </c>
      <c r="B2972" s="54" t="s">
        <v>11257</v>
      </c>
      <c r="C2972" s="54" t="s">
        <v>11257</v>
      </c>
      <c r="D2972" s="54" t="s">
        <v>3228</v>
      </c>
      <c r="E2972" s="55" t="s">
        <v>2524</v>
      </c>
      <c r="F2972" s="54" t="s">
        <v>2525</v>
      </c>
      <c r="G2972" s="67" t="s">
        <v>11212</v>
      </c>
      <c r="H2972" s="68" t="s">
        <v>2763</v>
      </c>
      <c r="I2972" s="69" t="s">
        <v>2764</v>
      </c>
      <c r="J2972" s="68" t="s">
        <v>2765</v>
      </c>
      <c r="K2972" s="57" t="s">
        <v>324</v>
      </c>
      <c r="L2972" s="58">
        <v>2969</v>
      </c>
      <c r="M2972" s="32" t="s">
        <v>11258</v>
      </c>
      <c r="N2972" s="32" t="s">
        <v>2533</v>
      </c>
    </row>
    <row r="2973" spans="1:14" ht="18" customHeight="1" x14ac:dyDescent="0.25">
      <c r="A2973" s="59" t="s">
        <v>11259</v>
      </c>
      <c r="B2973" s="60" t="s">
        <v>11260</v>
      </c>
      <c r="C2973" s="60" t="s">
        <v>11260</v>
      </c>
      <c r="D2973" s="60" t="s">
        <v>3228</v>
      </c>
      <c r="E2973" s="61" t="s">
        <v>2524</v>
      </c>
      <c r="F2973" s="60" t="s">
        <v>2525</v>
      </c>
      <c r="G2973" s="62" t="s">
        <v>11212</v>
      </c>
      <c r="H2973" s="63" t="s">
        <v>2763</v>
      </c>
      <c r="I2973" s="64" t="s">
        <v>2764</v>
      </c>
      <c r="J2973" s="63" t="s">
        <v>2765</v>
      </c>
      <c r="K2973" s="65" t="s">
        <v>324</v>
      </c>
      <c r="L2973" s="66">
        <v>2970</v>
      </c>
      <c r="M2973" s="32" t="s">
        <v>11261</v>
      </c>
      <c r="N2973" s="32" t="s">
        <v>2533</v>
      </c>
    </row>
    <row r="2974" spans="1:14" ht="18" customHeight="1" x14ac:dyDescent="0.25">
      <c r="A2974" s="53" t="s">
        <v>11262</v>
      </c>
      <c r="B2974" s="54" t="s">
        <v>11263</v>
      </c>
      <c r="C2974" s="54" t="s">
        <v>11263</v>
      </c>
      <c r="D2974" s="54" t="s">
        <v>3228</v>
      </c>
      <c r="E2974" s="55" t="s">
        <v>2524</v>
      </c>
      <c r="F2974" s="54" t="s">
        <v>2525</v>
      </c>
      <c r="G2974" s="67" t="s">
        <v>11212</v>
      </c>
      <c r="H2974" s="68" t="s">
        <v>2763</v>
      </c>
      <c r="I2974" s="69" t="s">
        <v>2764</v>
      </c>
      <c r="J2974" s="68" t="s">
        <v>2765</v>
      </c>
      <c r="K2974" s="57" t="s">
        <v>324</v>
      </c>
      <c r="L2974" s="58">
        <v>2971</v>
      </c>
      <c r="M2974" s="32" t="s">
        <v>11264</v>
      </c>
      <c r="N2974" s="32" t="s">
        <v>2533</v>
      </c>
    </row>
    <row r="2975" spans="1:14" ht="18" customHeight="1" x14ac:dyDescent="0.25">
      <c r="A2975" s="73" t="s">
        <v>2524</v>
      </c>
      <c r="B2975" s="60" t="s">
        <v>2525</v>
      </c>
      <c r="C2975" s="61"/>
      <c r="D2975" s="61"/>
      <c r="E2975" s="61" t="s">
        <v>2524</v>
      </c>
      <c r="F2975" s="60" t="s">
        <v>2525</v>
      </c>
      <c r="G2975" s="62"/>
      <c r="H2975" s="63"/>
      <c r="I2975" s="64"/>
      <c r="J2975" s="63"/>
      <c r="K2975" s="65" t="s">
        <v>2740</v>
      </c>
      <c r="L2975" s="66">
        <v>2972</v>
      </c>
      <c r="M2975" s="32" t="s">
        <v>2533</v>
      </c>
      <c r="N2975" s="32" t="s">
        <v>2533</v>
      </c>
    </row>
    <row r="2976" spans="1:14" ht="18" customHeight="1" x14ac:dyDescent="0.25">
      <c r="A2976" s="53" t="s">
        <v>11265</v>
      </c>
      <c r="B2976" s="54" t="s">
        <v>11266</v>
      </c>
      <c r="C2976" s="54" t="s">
        <v>11266</v>
      </c>
      <c r="D2976" s="54" t="s">
        <v>2761</v>
      </c>
      <c r="E2976" s="55" t="s">
        <v>2529</v>
      </c>
      <c r="F2976" s="54" t="s">
        <v>2530</v>
      </c>
      <c r="G2976" s="67" t="s">
        <v>2762</v>
      </c>
      <c r="H2976" s="68" t="s">
        <v>2763</v>
      </c>
      <c r="I2976" s="69" t="s">
        <v>2764</v>
      </c>
      <c r="J2976" s="68" t="s">
        <v>2765</v>
      </c>
      <c r="K2976" s="57" t="s">
        <v>324</v>
      </c>
      <c r="L2976" s="58">
        <v>2973</v>
      </c>
      <c r="M2976" s="32" t="s">
        <v>11267</v>
      </c>
      <c r="N2976" s="32" t="s">
        <v>2537</v>
      </c>
    </row>
    <row r="2977" spans="1:14" ht="18" customHeight="1" x14ac:dyDescent="0.25">
      <c r="A2977" s="59" t="s">
        <v>11268</v>
      </c>
      <c r="B2977" s="60" t="s">
        <v>11269</v>
      </c>
      <c r="C2977" s="60" t="s">
        <v>11269</v>
      </c>
      <c r="D2977" s="60" t="s">
        <v>2761</v>
      </c>
      <c r="E2977" s="61" t="s">
        <v>2529</v>
      </c>
      <c r="F2977" s="60" t="s">
        <v>2530</v>
      </c>
      <c r="G2977" s="62" t="s">
        <v>2762</v>
      </c>
      <c r="H2977" s="63" t="s">
        <v>2763</v>
      </c>
      <c r="I2977" s="64" t="s">
        <v>2764</v>
      </c>
      <c r="J2977" s="63" t="s">
        <v>2765</v>
      </c>
      <c r="K2977" s="65" t="s">
        <v>324</v>
      </c>
      <c r="L2977" s="66">
        <v>2974</v>
      </c>
      <c r="M2977" s="32" t="s">
        <v>11270</v>
      </c>
      <c r="N2977" s="32" t="s">
        <v>2537</v>
      </c>
    </row>
    <row r="2978" spans="1:14" ht="18" customHeight="1" x14ac:dyDescent="0.25">
      <c r="A2978" s="53" t="s">
        <v>11271</v>
      </c>
      <c r="B2978" s="54" t="s">
        <v>11272</v>
      </c>
      <c r="C2978" s="54" t="s">
        <v>11272</v>
      </c>
      <c r="D2978" s="54" t="s">
        <v>2761</v>
      </c>
      <c r="E2978" s="55" t="s">
        <v>2529</v>
      </c>
      <c r="F2978" s="54" t="s">
        <v>2530</v>
      </c>
      <c r="G2978" s="67" t="s">
        <v>2762</v>
      </c>
      <c r="H2978" s="68" t="s">
        <v>2763</v>
      </c>
      <c r="I2978" s="69" t="s">
        <v>2764</v>
      </c>
      <c r="J2978" s="68" t="s">
        <v>2765</v>
      </c>
      <c r="K2978" s="57" t="s">
        <v>324</v>
      </c>
      <c r="L2978" s="58">
        <v>2975</v>
      </c>
      <c r="M2978" s="32" t="s">
        <v>11273</v>
      </c>
      <c r="N2978" s="32" t="s">
        <v>2537</v>
      </c>
    </row>
    <row r="2979" spans="1:14" ht="18" customHeight="1" x14ac:dyDescent="0.25">
      <c r="A2979" s="59" t="s">
        <v>11274</v>
      </c>
      <c r="B2979" s="60" t="s">
        <v>11275</v>
      </c>
      <c r="C2979" s="60" t="s">
        <v>11275</v>
      </c>
      <c r="D2979" s="60" t="s">
        <v>2761</v>
      </c>
      <c r="E2979" s="61" t="s">
        <v>2529</v>
      </c>
      <c r="F2979" s="60" t="s">
        <v>2530</v>
      </c>
      <c r="G2979" s="62" t="s">
        <v>2762</v>
      </c>
      <c r="H2979" s="63" t="s">
        <v>2763</v>
      </c>
      <c r="I2979" s="64" t="s">
        <v>2764</v>
      </c>
      <c r="J2979" s="63" t="s">
        <v>2765</v>
      </c>
      <c r="K2979" s="65" t="s">
        <v>324</v>
      </c>
      <c r="L2979" s="66">
        <v>2976</v>
      </c>
      <c r="M2979" s="32" t="s">
        <v>11276</v>
      </c>
      <c r="N2979" s="32" t="s">
        <v>2537</v>
      </c>
    </row>
    <row r="2980" spans="1:14" ht="18" customHeight="1" x14ac:dyDescent="0.25">
      <c r="A2980" s="53" t="s">
        <v>11277</v>
      </c>
      <c r="B2980" s="54" t="s">
        <v>11278</v>
      </c>
      <c r="C2980" s="54" t="s">
        <v>11278</v>
      </c>
      <c r="D2980" s="54" t="s">
        <v>2761</v>
      </c>
      <c r="E2980" s="55" t="s">
        <v>2529</v>
      </c>
      <c r="F2980" s="54" t="s">
        <v>2530</v>
      </c>
      <c r="G2980" s="67" t="s">
        <v>2762</v>
      </c>
      <c r="H2980" s="68" t="s">
        <v>2763</v>
      </c>
      <c r="I2980" s="69" t="s">
        <v>2764</v>
      </c>
      <c r="J2980" s="68" t="s">
        <v>2765</v>
      </c>
      <c r="K2980" s="57" t="s">
        <v>324</v>
      </c>
      <c r="L2980" s="58">
        <v>2977</v>
      </c>
      <c r="M2980" s="32" t="s">
        <v>11279</v>
      </c>
      <c r="N2980" s="32" t="s">
        <v>2537</v>
      </c>
    </row>
    <row r="2981" spans="1:14" ht="18" customHeight="1" x14ac:dyDescent="0.25">
      <c r="A2981" s="59" t="s">
        <v>11280</v>
      </c>
      <c r="B2981" s="60" t="s">
        <v>11281</v>
      </c>
      <c r="C2981" s="60" t="s">
        <v>11281</v>
      </c>
      <c r="D2981" s="60" t="s">
        <v>2761</v>
      </c>
      <c r="E2981" s="61" t="s">
        <v>2529</v>
      </c>
      <c r="F2981" s="60" t="s">
        <v>2530</v>
      </c>
      <c r="G2981" s="62" t="s">
        <v>2762</v>
      </c>
      <c r="H2981" s="63" t="s">
        <v>2763</v>
      </c>
      <c r="I2981" s="64" t="s">
        <v>2764</v>
      </c>
      <c r="J2981" s="63" t="s">
        <v>2765</v>
      </c>
      <c r="K2981" s="65" t="s">
        <v>324</v>
      </c>
      <c r="L2981" s="66">
        <v>2978</v>
      </c>
      <c r="M2981" s="32" t="s">
        <v>11282</v>
      </c>
      <c r="N2981" s="32" t="s">
        <v>2537</v>
      </c>
    </row>
    <row r="2982" spans="1:14" ht="18" customHeight="1" x14ac:dyDescent="0.25">
      <c r="A2982" s="53" t="s">
        <v>11283</v>
      </c>
      <c r="B2982" s="54" t="s">
        <v>11284</v>
      </c>
      <c r="C2982" s="54" t="s">
        <v>11284</v>
      </c>
      <c r="D2982" s="54" t="s">
        <v>2761</v>
      </c>
      <c r="E2982" s="55" t="s">
        <v>2529</v>
      </c>
      <c r="F2982" s="54" t="s">
        <v>2530</v>
      </c>
      <c r="G2982" s="67" t="s">
        <v>2762</v>
      </c>
      <c r="H2982" s="68" t="s">
        <v>2763</v>
      </c>
      <c r="I2982" s="69" t="s">
        <v>2764</v>
      </c>
      <c r="J2982" s="68" t="s">
        <v>2765</v>
      </c>
      <c r="K2982" s="57" t="s">
        <v>324</v>
      </c>
      <c r="L2982" s="58">
        <v>2979</v>
      </c>
      <c r="M2982" s="32" t="s">
        <v>11285</v>
      </c>
      <c r="N2982" s="32" t="s">
        <v>2537</v>
      </c>
    </row>
    <row r="2983" spans="1:14" ht="18" customHeight="1" x14ac:dyDescent="0.25">
      <c r="A2983" s="59" t="s">
        <v>11286</v>
      </c>
      <c r="B2983" s="60" t="s">
        <v>4326</v>
      </c>
      <c r="C2983" s="60" t="s">
        <v>4326</v>
      </c>
      <c r="D2983" s="60" t="s">
        <v>2761</v>
      </c>
      <c r="E2983" s="61" t="s">
        <v>2529</v>
      </c>
      <c r="F2983" s="60" t="s">
        <v>2530</v>
      </c>
      <c r="G2983" s="62" t="s">
        <v>2762</v>
      </c>
      <c r="H2983" s="63" t="s">
        <v>2763</v>
      </c>
      <c r="I2983" s="64" t="s">
        <v>2764</v>
      </c>
      <c r="J2983" s="63" t="s">
        <v>2765</v>
      </c>
      <c r="K2983" s="65" t="s">
        <v>324</v>
      </c>
      <c r="L2983" s="66">
        <v>2980</v>
      </c>
      <c r="M2983" s="32" t="s">
        <v>11287</v>
      </c>
      <c r="N2983" s="32" t="s">
        <v>2537</v>
      </c>
    </row>
    <row r="2984" spans="1:14" ht="18" customHeight="1" x14ac:dyDescent="0.25">
      <c r="A2984" s="53" t="s">
        <v>11288</v>
      </c>
      <c r="B2984" s="54" t="s">
        <v>11289</v>
      </c>
      <c r="C2984" s="54" t="s">
        <v>11289</v>
      </c>
      <c r="D2984" s="54" t="s">
        <v>2761</v>
      </c>
      <c r="E2984" s="55" t="s">
        <v>2529</v>
      </c>
      <c r="F2984" s="54" t="s">
        <v>2530</v>
      </c>
      <c r="G2984" s="67" t="s">
        <v>2762</v>
      </c>
      <c r="H2984" s="68" t="s">
        <v>2763</v>
      </c>
      <c r="I2984" s="69" t="s">
        <v>2764</v>
      </c>
      <c r="J2984" s="68" t="s">
        <v>2765</v>
      </c>
      <c r="K2984" s="57" t="s">
        <v>324</v>
      </c>
      <c r="L2984" s="58">
        <v>2981</v>
      </c>
      <c r="M2984" s="32" t="s">
        <v>11290</v>
      </c>
      <c r="N2984" s="32" t="s">
        <v>2537</v>
      </c>
    </row>
    <row r="2985" spans="1:14" ht="18" customHeight="1" x14ac:dyDescent="0.25">
      <c r="A2985" s="59" t="s">
        <v>11291</v>
      </c>
      <c r="B2985" s="60" t="s">
        <v>11292</v>
      </c>
      <c r="C2985" s="60" t="s">
        <v>11292</v>
      </c>
      <c r="D2985" s="60" t="s">
        <v>3266</v>
      </c>
      <c r="E2985" s="61" t="s">
        <v>2538</v>
      </c>
      <c r="F2985" s="60" t="s">
        <v>2539</v>
      </c>
      <c r="G2985" s="62" t="s">
        <v>2762</v>
      </c>
      <c r="H2985" s="63" t="s">
        <v>2763</v>
      </c>
      <c r="I2985" s="64" t="s">
        <v>2764</v>
      </c>
      <c r="J2985" s="63" t="s">
        <v>2765</v>
      </c>
      <c r="K2985" s="65" t="s">
        <v>324</v>
      </c>
      <c r="L2985" s="66">
        <v>2982</v>
      </c>
      <c r="M2985" s="32" t="s">
        <v>11293</v>
      </c>
      <c r="N2985" s="32" t="s">
        <v>2547</v>
      </c>
    </row>
    <row r="2986" spans="1:14" ht="18" customHeight="1" x14ac:dyDescent="0.25">
      <c r="A2986" s="53" t="s">
        <v>11294</v>
      </c>
      <c r="B2986" s="54" t="s">
        <v>11295</v>
      </c>
      <c r="C2986" s="54" t="s">
        <v>11295</v>
      </c>
      <c r="D2986" s="54" t="s">
        <v>3266</v>
      </c>
      <c r="E2986" s="55" t="s">
        <v>2538</v>
      </c>
      <c r="F2986" s="54" t="s">
        <v>2539</v>
      </c>
      <c r="G2986" s="67" t="s">
        <v>2762</v>
      </c>
      <c r="H2986" s="68" t="s">
        <v>2763</v>
      </c>
      <c r="I2986" s="69" t="s">
        <v>2764</v>
      </c>
      <c r="J2986" s="68" t="s">
        <v>2765</v>
      </c>
      <c r="K2986" s="57" t="s">
        <v>324</v>
      </c>
      <c r="L2986" s="58">
        <v>2983</v>
      </c>
      <c r="M2986" s="32" t="s">
        <v>11296</v>
      </c>
      <c r="N2986" s="32" t="s">
        <v>2547</v>
      </c>
    </row>
    <row r="2987" spans="1:14" ht="18" customHeight="1" x14ac:dyDescent="0.25">
      <c r="A2987" s="59" t="s">
        <v>11297</v>
      </c>
      <c r="B2987" s="60" t="s">
        <v>11298</v>
      </c>
      <c r="C2987" s="60" t="s">
        <v>11298</v>
      </c>
      <c r="D2987" s="60" t="s">
        <v>3266</v>
      </c>
      <c r="E2987" s="61" t="s">
        <v>2538</v>
      </c>
      <c r="F2987" s="60" t="s">
        <v>2539</v>
      </c>
      <c r="G2987" s="62" t="s">
        <v>2762</v>
      </c>
      <c r="H2987" s="63" t="s">
        <v>2763</v>
      </c>
      <c r="I2987" s="64" t="s">
        <v>2764</v>
      </c>
      <c r="J2987" s="63" t="s">
        <v>2765</v>
      </c>
      <c r="K2987" s="65" t="s">
        <v>324</v>
      </c>
      <c r="L2987" s="66">
        <v>2984</v>
      </c>
      <c r="M2987" s="32" t="s">
        <v>11299</v>
      </c>
      <c r="N2987" s="32" t="s">
        <v>2547</v>
      </c>
    </row>
    <row r="2988" spans="1:14" ht="18" customHeight="1" x14ac:dyDescent="0.25">
      <c r="A2988" s="53" t="s">
        <v>11300</v>
      </c>
      <c r="B2988" s="54" t="s">
        <v>11301</v>
      </c>
      <c r="C2988" s="54" t="s">
        <v>11301</v>
      </c>
      <c r="D2988" s="54" t="s">
        <v>3266</v>
      </c>
      <c r="E2988" s="55" t="s">
        <v>2538</v>
      </c>
      <c r="F2988" s="54" t="s">
        <v>2539</v>
      </c>
      <c r="G2988" s="67" t="s">
        <v>2762</v>
      </c>
      <c r="H2988" s="68" t="s">
        <v>2763</v>
      </c>
      <c r="I2988" s="69" t="s">
        <v>2764</v>
      </c>
      <c r="J2988" s="68" t="s">
        <v>2765</v>
      </c>
      <c r="K2988" s="57" t="s">
        <v>324</v>
      </c>
      <c r="L2988" s="58">
        <v>2985</v>
      </c>
      <c r="M2988" s="32" t="s">
        <v>11302</v>
      </c>
      <c r="N2988" s="32" t="s">
        <v>2547</v>
      </c>
    </row>
    <row r="2989" spans="1:14" ht="18" customHeight="1" x14ac:dyDescent="0.25">
      <c r="A2989" s="59" t="s">
        <v>11303</v>
      </c>
      <c r="B2989" s="60" t="s">
        <v>11304</v>
      </c>
      <c r="C2989" s="60" t="s">
        <v>11304</v>
      </c>
      <c r="D2989" s="60" t="s">
        <v>3266</v>
      </c>
      <c r="E2989" s="61" t="s">
        <v>2538</v>
      </c>
      <c r="F2989" s="60" t="s">
        <v>2539</v>
      </c>
      <c r="G2989" s="62" t="s">
        <v>2762</v>
      </c>
      <c r="H2989" s="63" t="s">
        <v>2763</v>
      </c>
      <c r="I2989" s="64" t="s">
        <v>2764</v>
      </c>
      <c r="J2989" s="63" t="s">
        <v>2765</v>
      </c>
      <c r="K2989" s="65" t="s">
        <v>324</v>
      </c>
      <c r="L2989" s="66">
        <v>2986</v>
      </c>
      <c r="M2989" s="32" t="s">
        <v>11305</v>
      </c>
      <c r="N2989" s="32" t="s">
        <v>2547</v>
      </c>
    </row>
    <row r="2990" spans="1:14" ht="18" customHeight="1" x14ac:dyDescent="0.25">
      <c r="A2990" s="53" t="s">
        <v>11306</v>
      </c>
      <c r="B2990" s="54" t="s">
        <v>11307</v>
      </c>
      <c r="C2990" s="54" t="s">
        <v>11307</v>
      </c>
      <c r="D2990" s="54" t="s">
        <v>3266</v>
      </c>
      <c r="E2990" s="55" t="s">
        <v>2538</v>
      </c>
      <c r="F2990" s="54" t="s">
        <v>2539</v>
      </c>
      <c r="G2990" s="67" t="s">
        <v>2762</v>
      </c>
      <c r="H2990" s="68" t="s">
        <v>2763</v>
      </c>
      <c r="I2990" s="69" t="s">
        <v>2764</v>
      </c>
      <c r="J2990" s="68" t="s">
        <v>2765</v>
      </c>
      <c r="K2990" s="57" t="s">
        <v>324</v>
      </c>
      <c r="L2990" s="58">
        <v>2987</v>
      </c>
      <c r="M2990" s="32" t="s">
        <v>11308</v>
      </c>
      <c r="N2990" s="32" t="s">
        <v>2547</v>
      </c>
    </row>
    <row r="2991" spans="1:14" ht="18" customHeight="1" x14ac:dyDescent="0.25">
      <c r="A2991" s="59" t="s">
        <v>11309</v>
      </c>
      <c r="B2991" s="60" t="s">
        <v>11310</v>
      </c>
      <c r="C2991" s="60" t="s">
        <v>11310</v>
      </c>
      <c r="D2991" s="60" t="s">
        <v>3266</v>
      </c>
      <c r="E2991" s="61" t="s">
        <v>2538</v>
      </c>
      <c r="F2991" s="60" t="s">
        <v>2539</v>
      </c>
      <c r="G2991" s="62" t="s">
        <v>2762</v>
      </c>
      <c r="H2991" s="63" t="s">
        <v>2763</v>
      </c>
      <c r="I2991" s="64" t="s">
        <v>2764</v>
      </c>
      <c r="J2991" s="63" t="s">
        <v>2765</v>
      </c>
      <c r="K2991" s="65" t="s">
        <v>324</v>
      </c>
      <c r="L2991" s="66">
        <v>2988</v>
      </c>
      <c r="M2991" s="32" t="s">
        <v>11311</v>
      </c>
      <c r="N2991" s="32" t="s">
        <v>2547</v>
      </c>
    </row>
    <row r="2992" spans="1:14" ht="18" customHeight="1" x14ac:dyDescent="0.25">
      <c r="A2992" s="53" t="s">
        <v>11312</v>
      </c>
      <c r="B2992" s="54" t="s">
        <v>11313</v>
      </c>
      <c r="C2992" s="54" t="s">
        <v>11313</v>
      </c>
      <c r="D2992" s="54" t="s">
        <v>3266</v>
      </c>
      <c r="E2992" s="55" t="s">
        <v>2538</v>
      </c>
      <c r="F2992" s="54" t="s">
        <v>2539</v>
      </c>
      <c r="G2992" s="67" t="s">
        <v>2762</v>
      </c>
      <c r="H2992" s="68" t="s">
        <v>2763</v>
      </c>
      <c r="I2992" s="69" t="s">
        <v>2764</v>
      </c>
      <c r="J2992" s="68" t="s">
        <v>2765</v>
      </c>
      <c r="K2992" s="57" t="s">
        <v>324</v>
      </c>
      <c r="L2992" s="58">
        <v>2989</v>
      </c>
      <c r="M2992" s="32" t="s">
        <v>11314</v>
      </c>
      <c r="N2992" s="32" t="s">
        <v>2547</v>
      </c>
    </row>
    <row r="2993" spans="1:14" ht="18" customHeight="1" x14ac:dyDescent="0.25">
      <c r="A2993" s="59" t="s">
        <v>11315</v>
      </c>
      <c r="B2993" s="60" t="s">
        <v>11316</v>
      </c>
      <c r="C2993" s="60" t="s">
        <v>11316</v>
      </c>
      <c r="D2993" s="60" t="s">
        <v>3266</v>
      </c>
      <c r="E2993" s="61" t="s">
        <v>2538</v>
      </c>
      <c r="F2993" s="60" t="s">
        <v>2539</v>
      </c>
      <c r="G2993" s="62" t="s">
        <v>2762</v>
      </c>
      <c r="H2993" s="63" t="s">
        <v>2763</v>
      </c>
      <c r="I2993" s="64" t="s">
        <v>2764</v>
      </c>
      <c r="J2993" s="63" t="s">
        <v>2765</v>
      </c>
      <c r="K2993" s="65" t="s">
        <v>324</v>
      </c>
      <c r="L2993" s="66">
        <v>2990</v>
      </c>
      <c r="M2993" s="32" t="s">
        <v>11317</v>
      </c>
      <c r="N2993" s="32" t="s">
        <v>2547</v>
      </c>
    </row>
    <row r="2994" spans="1:14" ht="18" customHeight="1" x14ac:dyDescent="0.25">
      <c r="A2994" s="53" t="s">
        <v>11318</v>
      </c>
      <c r="B2994" s="54" t="s">
        <v>11319</v>
      </c>
      <c r="C2994" s="54" t="s">
        <v>11319</v>
      </c>
      <c r="D2994" s="54" t="s">
        <v>3266</v>
      </c>
      <c r="E2994" s="55" t="s">
        <v>2538</v>
      </c>
      <c r="F2994" s="54" t="s">
        <v>2539</v>
      </c>
      <c r="G2994" s="67" t="s">
        <v>2762</v>
      </c>
      <c r="H2994" s="68" t="s">
        <v>2763</v>
      </c>
      <c r="I2994" s="69" t="s">
        <v>2764</v>
      </c>
      <c r="J2994" s="68" t="s">
        <v>2765</v>
      </c>
      <c r="K2994" s="57" t="s">
        <v>324</v>
      </c>
      <c r="L2994" s="58">
        <v>2991</v>
      </c>
      <c r="M2994" s="32" t="s">
        <v>11320</v>
      </c>
      <c r="N2994" s="32" t="s">
        <v>2547</v>
      </c>
    </row>
    <row r="2995" spans="1:14" ht="18" customHeight="1" x14ac:dyDescent="0.25">
      <c r="A2995" s="73" t="s">
        <v>2538</v>
      </c>
      <c r="B2995" s="60" t="s">
        <v>2539</v>
      </c>
      <c r="C2995" s="61"/>
      <c r="D2995" s="61"/>
      <c r="E2995" s="61" t="s">
        <v>2538</v>
      </c>
      <c r="F2995" s="60" t="s">
        <v>2539</v>
      </c>
      <c r="G2995" s="62"/>
      <c r="H2995" s="63"/>
      <c r="I2995" s="64"/>
      <c r="J2995" s="63"/>
      <c r="K2995" s="65" t="s">
        <v>2740</v>
      </c>
      <c r="L2995" s="66">
        <v>2992</v>
      </c>
      <c r="M2995" s="32" t="s">
        <v>2547</v>
      </c>
      <c r="N2995" s="32" t="s">
        <v>2547</v>
      </c>
    </row>
    <row r="2996" spans="1:14" ht="18" customHeight="1" x14ac:dyDescent="0.25">
      <c r="A2996" s="53" t="s">
        <v>11321</v>
      </c>
      <c r="B2996" s="54" t="s">
        <v>11322</v>
      </c>
      <c r="C2996" s="54" t="s">
        <v>11322</v>
      </c>
      <c r="D2996" s="54" t="s">
        <v>11323</v>
      </c>
      <c r="E2996" s="55" t="s">
        <v>2543</v>
      </c>
      <c r="F2996" s="54" t="s">
        <v>2544</v>
      </c>
      <c r="G2996" s="67" t="s">
        <v>2762</v>
      </c>
      <c r="H2996" s="68" t="s">
        <v>2763</v>
      </c>
      <c r="I2996" s="69" t="s">
        <v>2764</v>
      </c>
      <c r="J2996" s="68" t="s">
        <v>2765</v>
      </c>
      <c r="K2996" s="57" t="s">
        <v>324</v>
      </c>
      <c r="L2996" s="58">
        <v>2993</v>
      </c>
      <c r="M2996" s="32" t="s">
        <v>11324</v>
      </c>
      <c r="N2996" s="32" t="s">
        <v>2552</v>
      </c>
    </row>
    <row r="2997" spans="1:14" ht="18" customHeight="1" x14ac:dyDescent="0.25">
      <c r="A2997" s="59" t="s">
        <v>11325</v>
      </c>
      <c r="B2997" s="60" t="s">
        <v>11326</v>
      </c>
      <c r="C2997" s="60" t="s">
        <v>11326</v>
      </c>
      <c r="D2997" s="60" t="s">
        <v>11323</v>
      </c>
      <c r="E2997" s="61" t="s">
        <v>2543</v>
      </c>
      <c r="F2997" s="60" t="s">
        <v>2544</v>
      </c>
      <c r="G2997" s="62" t="s">
        <v>2762</v>
      </c>
      <c r="H2997" s="63" t="s">
        <v>2763</v>
      </c>
      <c r="I2997" s="64" t="s">
        <v>2764</v>
      </c>
      <c r="J2997" s="63" t="s">
        <v>2765</v>
      </c>
      <c r="K2997" s="65" t="s">
        <v>324</v>
      </c>
      <c r="L2997" s="66">
        <v>2994</v>
      </c>
      <c r="M2997" s="32" t="s">
        <v>11327</v>
      </c>
      <c r="N2997" s="32" t="s">
        <v>2552</v>
      </c>
    </row>
    <row r="2998" spans="1:14" ht="18" customHeight="1" x14ac:dyDescent="0.25">
      <c r="A2998" s="53" t="s">
        <v>11328</v>
      </c>
      <c r="B2998" s="54" t="s">
        <v>11329</v>
      </c>
      <c r="C2998" s="54" t="s">
        <v>11329</v>
      </c>
      <c r="D2998" s="54" t="s">
        <v>11323</v>
      </c>
      <c r="E2998" s="55" t="s">
        <v>2543</v>
      </c>
      <c r="F2998" s="54" t="s">
        <v>2544</v>
      </c>
      <c r="G2998" s="67" t="s">
        <v>2762</v>
      </c>
      <c r="H2998" s="68" t="s">
        <v>2763</v>
      </c>
      <c r="I2998" s="69" t="s">
        <v>2764</v>
      </c>
      <c r="J2998" s="68" t="s">
        <v>2765</v>
      </c>
      <c r="K2998" s="57" t="s">
        <v>324</v>
      </c>
      <c r="L2998" s="58">
        <v>2995</v>
      </c>
      <c r="M2998" s="32" t="s">
        <v>11330</v>
      </c>
      <c r="N2998" s="32" t="s">
        <v>2552</v>
      </c>
    </row>
    <row r="2999" spans="1:14" ht="18" customHeight="1" x14ac:dyDescent="0.25">
      <c r="A2999" s="59" t="s">
        <v>11331</v>
      </c>
      <c r="B2999" s="60" t="s">
        <v>11332</v>
      </c>
      <c r="C2999" s="60" t="s">
        <v>11332</v>
      </c>
      <c r="D2999" s="60" t="s">
        <v>11323</v>
      </c>
      <c r="E2999" s="61" t="s">
        <v>2543</v>
      </c>
      <c r="F2999" s="60" t="s">
        <v>2544</v>
      </c>
      <c r="G2999" s="62" t="s">
        <v>2762</v>
      </c>
      <c r="H2999" s="63" t="s">
        <v>2763</v>
      </c>
      <c r="I2999" s="64" t="s">
        <v>2764</v>
      </c>
      <c r="J2999" s="63" t="s">
        <v>2765</v>
      </c>
      <c r="K2999" s="65" t="s">
        <v>324</v>
      </c>
      <c r="L2999" s="66">
        <v>2996</v>
      </c>
      <c r="M2999" s="32" t="s">
        <v>11333</v>
      </c>
      <c r="N2999" s="32" t="s">
        <v>2552</v>
      </c>
    </row>
    <row r="3000" spans="1:14" ht="18" customHeight="1" x14ac:dyDescent="0.25">
      <c r="A3000" s="53" t="s">
        <v>11334</v>
      </c>
      <c r="B3000" s="54" t="s">
        <v>11335</v>
      </c>
      <c r="C3000" s="54" t="s">
        <v>11335</v>
      </c>
      <c r="D3000" s="54" t="s">
        <v>11336</v>
      </c>
      <c r="E3000" s="55" t="s">
        <v>2543</v>
      </c>
      <c r="F3000" s="54" t="s">
        <v>2544</v>
      </c>
      <c r="G3000" s="67" t="s">
        <v>2762</v>
      </c>
      <c r="H3000" s="68" t="s">
        <v>2763</v>
      </c>
      <c r="I3000" s="69" t="s">
        <v>2764</v>
      </c>
      <c r="J3000" s="68" t="s">
        <v>2765</v>
      </c>
      <c r="K3000" s="57" t="s">
        <v>324</v>
      </c>
      <c r="L3000" s="58">
        <v>2997</v>
      </c>
      <c r="M3000" s="32" t="s">
        <v>11337</v>
      </c>
      <c r="N3000" s="32" t="s">
        <v>2552</v>
      </c>
    </row>
    <row r="3001" spans="1:14" ht="18" customHeight="1" x14ac:dyDescent="0.25">
      <c r="A3001" s="59" t="s">
        <v>11338</v>
      </c>
      <c r="B3001" s="60" t="s">
        <v>11339</v>
      </c>
      <c r="C3001" s="60" t="s">
        <v>11339</v>
      </c>
      <c r="D3001" s="60" t="s">
        <v>11323</v>
      </c>
      <c r="E3001" s="61" t="s">
        <v>2543</v>
      </c>
      <c r="F3001" s="60" t="s">
        <v>2544</v>
      </c>
      <c r="G3001" s="62" t="s">
        <v>2762</v>
      </c>
      <c r="H3001" s="63" t="s">
        <v>2763</v>
      </c>
      <c r="I3001" s="64" t="s">
        <v>2764</v>
      </c>
      <c r="J3001" s="63" t="s">
        <v>2765</v>
      </c>
      <c r="K3001" s="65" t="s">
        <v>324</v>
      </c>
      <c r="L3001" s="66">
        <v>2998</v>
      </c>
      <c r="M3001" s="32" t="s">
        <v>11340</v>
      </c>
      <c r="N3001" s="32" t="s">
        <v>2552</v>
      </c>
    </row>
    <row r="3002" spans="1:14" ht="18" customHeight="1" x14ac:dyDescent="0.25">
      <c r="A3002" s="53" t="s">
        <v>11341</v>
      </c>
      <c r="B3002" s="54" t="s">
        <v>11342</v>
      </c>
      <c r="C3002" s="54" t="s">
        <v>11342</v>
      </c>
      <c r="D3002" s="54" t="s">
        <v>11323</v>
      </c>
      <c r="E3002" s="55" t="s">
        <v>2543</v>
      </c>
      <c r="F3002" s="54" t="s">
        <v>2544</v>
      </c>
      <c r="G3002" s="67" t="s">
        <v>2762</v>
      </c>
      <c r="H3002" s="68" t="s">
        <v>2763</v>
      </c>
      <c r="I3002" s="69" t="s">
        <v>2764</v>
      </c>
      <c r="J3002" s="68" t="s">
        <v>2765</v>
      </c>
      <c r="K3002" s="57" t="s">
        <v>324</v>
      </c>
      <c r="L3002" s="58">
        <v>2999</v>
      </c>
      <c r="M3002" s="32" t="s">
        <v>11343</v>
      </c>
      <c r="N3002" s="32" t="s">
        <v>2552</v>
      </c>
    </row>
    <row r="3003" spans="1:14" ht="18" customHeight="1" x14ac:dyDescent="0.25">
      <c r="A3003" s="59" t="s">
        <v>11344</v>
      </c>
      <c r="B3003" s="60" t="s">
        <v>11345</v>
      </c>
      <c r="C3003" s="60" t="s">
        <v>11345</v>
      </c>
      <c r="D3003" s="60" t="s">
        <v>11323</v>
      </c>
      <c r="E3003" s="61" t="s">
        <v>2543</v>
      </c>
      <c r="F3003" s="60" t="s">
        <v>2544</v>
      </c>
      <c r="G3003" s="62" t="s">
        <v>2762</v>
      </c>
      <c r="H3003" s="63" t="s">
        <v>2763</v>
      </c>
      <c r="I3003" s="64" t="s">
        <v>2764</v>
      </c>
      <c r="J3003" s="63" t="s">
        <v>2765</v>
      </c>
      <c r="K3003" s="65" t="s">
        <v>324</v>
      </c>
      <c r="L3003" s="66">
        <v>3000</v>
      </c>
      <c r="M3003" s="32" t="s">
        <v>11346</v>
      </c>
      <c r="N3003" s="32" t="s">
        <v>2552</v>
      </c>
    </row>
    <row r="3004" spans="1:14" ht="18" customHeight="1" x14ac:dyDescent="0.25">
      <c r="A3004" s="53" t="s">
        <v>11347</v>
      </c>
      <c r="B3004" s="54" t="s">
        <v>11348</v>
      </c>
      <c r="C3004" s="54" t="s">
        <v>11348</v>
      </c>
      <c r="D3004" s="54" t="s">
        <v>11323</v>
      </c>
      <c r="E3004" s="55" t="s">
        <v>2543</v>
      </c>
      <c r="F3004" s="54" t="s">
        <v>2544</v>
      </c>
      <c r="G3004" s="67" t="s">
        <v>2762</v>
      </c>
      <c r="H3004" s="68" t="s">
        <v>2763</v>
      </c>
      <c r="I3004" s="69" t="s">
        <v>2764</v>
      </c>
      <c r="J3004" s="68" t="s">
        <v>2765</v>
      </c>
      <c r="K3004" s="57" t="s">
        <v>324</v>
      </c>
      <c r="L3004" s="58">
        <v>3001</v>
      </c>
      <c r="M3004" s="32" t="s">
        <v>11349</v>
      </c>
      <c r="N3004" s="32" t="s">
        <v>2552</v>
      </c>
    </row>
    <row r="3005" spans="1:14" ht="18" customHeight="1" x14ac:dyDescent="0.25">
      <c r="A3005" s="59" t="s">
        <v>11350</v>
      </c>
      <c r="B3005" s="60" t="s">
        <v>11351</v>
      </c>
      <c r="C3005" s="60" t="s">
        <v>11351</v>
      </c>
      <c r="D3005" s="60" t="s">
        <v>11323</v>
      </c>
      <c r="E3005" s="61" t="s">
        <v>2543</v>
      </c>
      <c r="F3005" s="60" t="s">
        <v>2544</v>
      </c>
      <c r="G3005" s="62" t="s">
        <v>2762</v>
      </c>
      <c r="H3005" s="63" t="s">
        <v>2763</v>
      </c>
      <c r="I3005" s="64" t="s">
        <v>2764</v>
      </c>
      <c r="J3005" s="63" t="s">
        <v>2765</v>
      </c>
      <c r="K3005" s="65" t="s">
        <v>324</v>
      </c>
      <c r="L3005" s="66">
        <v>3002</v>
      </c>
      <c r="M3005" s="32" t="s">
        <v>11352</v>
      </c>
      <c r="N3005" s="32" t="s">
        <v>2552</v>
      </c>
    </row>
    <row r="3006" spans="1:14" ht="18" customHeight="1" x14ac:dyDescent="0.25">
      <c r="A3006" s="53" t="s">
        <v>11353</v>
      </c>
      <c r="B3006" s="54" t="s">
        <v>11354</v>
      </c>
      <c r="C3006" s="54" t="s">
        <v>11354</v>
      </c>
      <c r="D3006" s="54" t="s">
        <v>11323</v>
      </c>
      <c r="E3006" s="55" t="s">
        <v>2543</v>
      </c>
      <c r="F3006" s="54" t="s">
        <v>2544</v>
      </c>
      <c r="G3006" s="67" t="s">
        <v>2762</v>
      </c>
      <c r="H3006" s="68" t="s">
        <v>2763</v>
      </c>
      <c r="I3006" s="69" t="s">
        <v>2764</v>
      </c>
      <c r="J3006" s="68" t="s">
        <v>2765</v>
      </c>
      <c r="K3006" s="57" t="s">
        <v>324</v>
      </c>
      <c r="L3006" s="58">
        <v>3003</v>
      </c>
      <c r="M3006" s="32" t="s">
        <v>11355</v>
      </c>
      <c r="N3006" s="32" t="s">
        <v>2552</v>
      </c>
    </row>
    <row r="3007" spans="1:14" ht="18" customHeight="1" x14ac:dyDescent="0.25">
      <c r="A3007" s="59" t="s">
        <v>11356</v>
      </c>
      <c r="B3007" s="60" t="s">
        <v>11357</v>
      </c>
      <c r="C3007" s="60" t="s">
        <v>11357</v>
      </c>
      <c r="D3007" s="60" t="s">
        <v>11323</v>
      </c>
      <c r="E3007" s="61" t="s">
        <v>2543</v>
      </c>
      <c r="F3007" s="60" t="s">
        <v>2544</v>
      </c>
      <c r="G3007" s="62" t="s">
        <v>2762</v>
      </c>
      <c r="H3007" s="63" t="s">
        <v>2763</v>
      </c>
      <c r="I3007" s="64" t="s">
        <v>2764</v>
      </c>
      <c r="J3007" s="63" t="s">
        <v>2765</v>
      </c>
      <c r="K3007" s="65" t="s">
        <v>324</v>
      </c>
      <c r="L3007" s="66">
        <v>3004</v>
      </c>
      <c r="M3007" s="32" t="s">
        <v>11358</v>
      </c>
      <c r="N3007" s="32" t="s">
        <v>2552</v>
      </c>
    </row>
    <row r="3008" spans="1:14" ht="18" customHeight="1" x14ac:dyDescent="0.25">
      <c r="A3008" s="53" t="s">
        <v>11359</v>
      </c>
      <c r="B3008" s="54" t="s">
        <v>11360</v>
      </c>
      <c r="C3008" s="54" t="s">
        <v>11360</v>
      </c>
      <c r="D3008" s="54" t="s">
        <v>11323</v>
      </c>
      <c r="E3008" s="55" t="s">
        <v>2543</v>
      </c>
      <c r="F3008" s="54" t="s">
        <v>2544</v>
      </c>
      <c r="G3008" s="67" t="s">
        <v>2762</v>
      </c>
      <c r="H3008" s="68" t="s">
        <v>2763</v>
      </c>
      <c r="I3008" s="69" t="s">
        <v>2764</v>
      </c>
      <c r="J3008" s="68" t="s">
        <v>2765</v>
      </c>
      <c r="K3008" s="57" t="s">
        <v>324</v>
      </c>
      <c r="L3008" s="58">
        <v>3005</v>
      </c>
      <c r="M3008" s="32" t="s">
        <v>11361</v>
      </c>
      <c r="N3008" s="32" t="s">
        <v>2552</v>
      </c>
    </row>
    <row r="3009" spans="1:14" ht="18" customHeight="1" x14ac:dyDescent="0.25">
      <c r="A3009" s="59" t="s">
        <v>11362</v>
      </c>
      <c r="B3009" s="60" t="s">
        <v>11363</v>
      </c>
      <c r="C3009" s="60" t="s">
        <v>11363</v>
      </c>
      <c r="D3009" s="60" t="s">
        <v>11323</v>
      </c>
      <c r="E3009" s="61" t="s">
        <v>2543</v>
      </c>
      <c r="F3009" s="60" t="s">
        <v>2544</v>
      </c>
      <c r="G3009" s="62" t="s">
        <v>2762</v>
      </c>
      <c r="H3009" s="63" t="s">
        <v>2763</v>
      </c>
      <c r="I3009" s="64" t="s">
        <v>2764</v>
      </c>
      <c r="J3009" s="63" t="s">
        <v>2765</v>
      </c>
      <c r="K3009" s="65" t="s">
        <v>324</v>
      </c>
      <c r="L3009" s="66">
        <v>3006</v>
      </c>
      <c r="M3009" s="32" t="s">
        <v>11364</v>
      </c>
      <c r="N3009" s="32" t="s">
        <v>2552</v>
      </c>
    </row>
    <row r="3010" spans="1:14" ht="18" customHeight="1" x14ac:dyDescent="0.25">
      <c r="A3010" s="53" t="s">
        <v>11365</v>
      </c>
      <c r="B3010" s="54" t="s">
        <v>11366</v>
      </c>
      <c r="C3010" s="54" t="s">
        <v>11366</v>
      </c>
      <c r="D3010" s="54" t="s">
        <v>11336</v>
      </c>
      <c r="E3010" s="55" t="s">
        <v>2543</v>
      </c>
      <c r="F3010" s="54" t="s">
        <v>2544</v>
      </c>
      <c r="G3010" s="67" t="s">
        <v>2762</v>
      </c>
      <c r="H3010" s="68" t="s">
        <v>2763</v>
      </c>
      <c r="I3010" s="69" t="s">
        <v>2764</v>
      </c>
      <c r="J3010" s="68" t="s">
        <v>2765</v>
      </c>
      <c r="K3010" s="57" t="s">
        <v>324</v>
      </c>
      <c r="L3010" s="58">
        <v>3007</v>
      </c>
      <c r="M3010" s="32" t="s">
        <v>11367</v>
      </c>
      <c r="N3010" s="32" t="s">
        <v>2552</v>
      </c>
    </row>
    <row r="3011" spans="1:14" ht="18" customHeight="1" x14ac:dyDescent="0.25">
      <c r="A3011" s="59" t="s">
        <v>11368</v>
      </c>
      <c r="B3011" s="60" t="s">
        <v>11369</v>
      </c>
      <c r="C3011" s="60" t="s">
        <v>11369</v>
      </c>
      <c r="D3011" s="60" t="s">
        <v>11323</v>
      </c>
      <c r="E3011" s="61" t="s">
        <v>2543</v>
      </c>
      <c r="F3011" s="60" t="s">
        <v>2544</v>
      </c>
      <c r="G3011" s="62" t="s">
        <v>2762</v>
      </c>
      <c r="H3011" s="63" t="s">
        <v>2763</v>
      </c>
      <c r="I3011" s="64" t="s">
        <v>2764</v>
      </c>
      <c r="J3011" s="63" t="s">
        <v>2765</v>
      </c>
      <c r="K3011" s="65" t="s">
        <v>324</v>
      </c>
      <c r="L3011" s="66">
        <v>3008</v>
      </c>
      <c r="M3011" s="32" t="s">
        <v>11370</v>
      </c>
      <c r="N3011" s="32" t="s">
        <v>2552</v>
      </c>
    </row>
    <row r="3012" spans="1:14" ht="18" customHeight="1" x14ac:dyDescent="0.25">
      <c r="A3012" s="53" t="s">
        <v>11371</v>
      </c>
      <c r="B3012" s="54" t="s">
        <v>11372</v>
      </c>
      <c r="C3012" s="54" t="s">
        <v>11372</v>
      </c>
      <c r="D3012" s="54" t="s">
        <v>11323</v>
      </c>
      <c r="E3012" s="55" t="s">
        <v>2543</v>
      </c>
      <c r="F3012" s="54" t="s">
        <v>2544</v>
      </c>
      <c r="G3012" s="67" t="s">
        <v>2762</v>
      </c>
      <c r="H3012" s="68" t="s">
        <v>2763</v>
      </c>
      <c r="I3012" s="69" t="s">
        <v>2764</v>
      </c>
      <c r="J3012" s="68" t="s">
        <v>2765</v>
      </c>
      <c r="K3012" s="57" t="s">
        <v>324</v>
      </c>
      <c r="L3012" s="58">
        <v>3009</v>
      </c>
      <c r="M3012" s="32" t="s">
        <v>11373</v>
      </c>
      <c r="N3012" s="32" t="s">
        <v>2552</v>
      </c>
    </row>
    <row r="3013" spans="1:14" ht="18" customHeight="1" x14ac:dyDescent="0.25">
      <c r="A3013" s="59" t="s">
        <v>11374</v>
      </c>
      <c r="B3013" s="60" t="s">
        <v>3170</v>
      </c>
      <c r="C3013" s="60" t="s">
        <v>3170</v>
      </c>
      <c r="D3013" s="60" t="s">
        <v>11323</v>
      </c>
      <c r="E3013" s="61" t="s">
        <v>2543</v>
      </c>
      <c r="F3013" s="60" t="s">
        <v>2544</v>
      </c>
      <c r="G3013" s="62" t="s">
        <v>2762</v>
      </c>
      <c r="H3013" s="63" t="s">
        <v>2763</v>
      </c>
      <c r="I3013" s="64" t="s">
        <v>2764</v>
      </c>
      <c r="J3013" s="63" t="s">
        <v>2765</v>
      </c>
      <c r="K3013" s="65" t="s">
        <v>324</v>
      </c>
      <c r="L3013" s="66">
        <v>3010</v>
      </c>
      <c r="M3013" s="32" t="s">
        <v>11375</v>
      </c>
      <c r="N3013" s="32" t="s">
        <v>2552</v>
      </c>
    </row>
    <row r="3014" spans="1:14" ht="18" customHeight="1" x14ac:dyDescent="0.25">
      <c r="A3014" s="53" t="s">
        <v>11376</v>
      </c>
      <c r="B3014" s="54" t="s">
        <v>11377</v>
      </c>
      <c r="C3014" s="54" t="s">
        <v>11377</v>
      </c>
      <c r="D3014" s="54" t="s">
        <v>11323</v>
      </c>
      <c r="E3014" s="55" t="s">
        <v>2543</v>
      </c>
      <c r="F3014" s="54" t="s">
        <v>2544</v>
      </c>
      <c r="G3014" s="67" t="s">
        <v>2762</v>
      </c>
      <c r="H3014" s="68" t="s">
        <v>2763</v>
      </c>
      <c r="I3014" s="69" t="s">
        <v>2764</v>
      </c>
      <c r="J3014" s="68" t="s">
        <v>2765</v>
      </c>
      <c r="K3014" s="57" t="s">
        <v>324</v>
      </c>
      <c r="L3014" s="58">
        <v>3011</v>
      </c>
      <c r="M3014" s="32" t="s">
        <v>11378</v>
      </c>
      <c r="N3014" s="32" t="s">
        <v>2552</v>
      </c>
    </row>
    <row r="3015" spans="1:14" ht="18" customHeight="1" x14ac:dyDescent="0.25">
      <c r="A3015" s="73" t="s">
        <v>2543</v>
      </c>
      <c r="B3015" s="60" t="s">
        <v>2544</v>
      </c>
      <c r="C3015" s="61"/>
      <c r="D3015" s="61"/>
      <c r="E3015" s="61" t="s">
        <v>2543</v>
      </c>
      <c r="F3015" s="60" t="s">
        <v>2544</v>
      </c>
      <c r="G3015" s="62"/>
      <c r="H3015" s="63"/>
      <c r="I3015" s="64"/>
      <c r="J3015" s="63"/>
      <c r="K3015" s="65" t="s">
        <v>2740</v>
      </c>
      <c r="L3015" s="66">
        <v>3012</v>
      </c>
      <c r="M3015" s="32" t="s">
        <v>2552</v>
      </c>
      <c r="N3015" s="32" t="s">
        <v>2552</v>
      </c>
    </row>
    <row r="3016" spans="1:14" ht="18" customHeight="1" x14ac:dyDescent="0.25">
      <c r="A3016" s="53" t="s">
        <v>11379</v>
      </c>
      <c r="B3016" s="54" t="s">
        <v>11380</v>
      </c>
      <c r="C3016" s="54" t="s">
        <v>11380</v>
      </c>
      <c r="D3016" s="54" t="s">
        <v>2761</v>
      </c>
      <c r="E3016" s="55" t="s">
        <v>2548</v>
      </c>
      <c r="F3016" s="54" t="s">
        <v>2549</v>
      </c>
      <c r="G3016" s="67" t="s">
        <v>2762</v>
      </c>
      <c r="H3016" s="68" t="s">
        <v>2763</v>
      </c>
      <c r="I3016" s="69" t="s">
        <v>2764</v>
      </c>
      <c r="J3016" s="68" t="s">
        <v>2765</v>
      </c>
      <c r="K3016" s="57" t="s">
        <v>324</v>
      </c>
      <c r="L3016" s="58">
        <v>3013</v>
      </c>
      <c r="M3016" s="32" t="s">
        <v>11381</v>
      </c>
      <c r="N3016" s="32" t="s">
        <v>2557</v>
      </c>
    </row>
    <row r="3017" spans="1:14" ht="18" customHeight="1" x14ac:dyDescent="0.25">
      <c r="A3017" s="59" t="s">
        <v>11382</v>
      </c>
      <c r="B3017" s="60" t="s">
        <v>11383</v>
      </c>
      <c r="C3017" s="60" t="s">
        <v>11383</v>
      </c>
      <c r="D3017" s="60" t="s">
        <v>2761</v>
      </c>
      <c r="E3017" s="61" t="s">
        <v>2548</v>
      </c>
      <c r="F3017" s="60" t="s">
        <v>2549</v>
      </c>
      <c r="G3017" s="62" t="s">
        <v>2762</v>
      </c>
      <c r="H3017" s="63" t="s">
        <v>2763</v>
      </c>
      <c r="I3017" s="64" t="s">
        <v>2764</v>
      </c>
      <c r="J3017" s="63" t="s">
        <v>2765</v>
      </c>
      <c r="K3017" s="65" t="s">
        <v>324</v>
      </c>
      <c r="L3017" s="66">
        <v>3014</v>
      </c>
      <c r="M3017" s="32" t="s">
        <v>11384</v>
      </c>
      <c r="N3017" s="32" t="s">
        <v>2557</v>
      </c>
    </row>
    <row r="3018" spans="1:14" ht="18" customHeight="1" x14ac:dyDescent="0.25">
      <c r="A3018" s="53" t="s">
        <v>11385</v>
      </c>
      <c r="B3018" s="54" t="s">
        <v>11386</v>
      </c>
      <c r="C3018" s="54" t="s">
        <v>11386</v>
      </c>
      <c r="D3018" s="54" t="s">
        <v>2761</v>
      </c>
      <c r="E3018" s="55" t="s">
        <v>2548</v>
      </c>
      <c r="F3018" s="54" t="s">
        <v>2549</v>
      </c>
      <c r="G3018" s="67" t="s">
        <v>2762</v>
      </c>
      <c r="H3018" s="68" t="s">
        <v>2763</v>
      </c>
      <c r="I3018" s="69" t="s">
        <v>2764</v>
      </c>
      <c r="J3018" s="68" t="s">
        <v>2765</v>
      </c>
      <c r="K3018" s="57" t="s">
        <v>324</v>
      </c>
      <c r="L3018" s="58">
        <v>3015</v>
      </c>
      <c r="M3018" s="32" t="s">
        <v>11387</v>
      </c>
      <c r="N3018" s="32" t="s">
        <v>2557</v>
      </c>
    </row>
    <row r="3019" spans="1:14" ht="18" customHeight="1" x14ac:dyDescent="0.25">
      <c r="A3019" s="59" t="s">
        <v>11388</v>
      </c>
      <c r="B3019" s="60" t="s">
        <v>11389</v>
      </c>
      <c r="C3019" s="60" t="s">
        <v>11389</v>
      </c>
      <c r="D3019" s="60" t="s">
        <v>2761</v>
      </c>
      <c r="E3019" s="61" t="s">
        <v>2548</v>
      </c>
      <c r="F3019" s="60" t="s">
        <v>2549</v>
      </c>
      <c r="G3019" s="62" t="s">
        <v>2762</v>
      </c>
      <c r="H3019" s="63" t="s">
        <v>2763</v>
      </c>
      <c r="I3019" s="64" t="s">
        <v>2764</v>
      </c>
      <c r="J3019" s="63" t="s">
        <v>2765</v>
      </c>
      <c r="K3019" s="65" t="s">
        <v>324</v>
      </c>
      <c r="L3019" s="66">
        <v>3016</v>
      </c>
      <c r="M3019" s="32" t="s">
        <v>11390</v>
      </c>
      <c r="N3019" s="32" t="s">
        <v>2557</v>
      </c>
    </row>
    <row r="3020" spans="1:14" ht="18" customHeight="1" x14ac:dyDescent="0.25">
      <c r="A3020" s="53" t="s">
        <v>11391</v>
      </c>
      <c r="B3020" s="54" t="s">
        <v>11392</v>
      </c>
      <c r="C3020" s="54" t="s">
        <v>11392</v>
      </c>
      <c r="D3020" s="54" t="s">
        <v>2761</v>
      </c>
      <c r="E3020" s="55" t="s">
        <v>2548</v>
      </c>
      <c r="F3020" s="54" t="s">
        <v>2549</v>
      </c>
      <c r="G3020" s="67" t="s">
        <v>2762</v>
      </c>
      <c r="H3020" s="68" t="s">
        <v>2763</v>
      </c>
      <c r="I3020" s="69" t="s">
        <v>2764</v>
      </c>
      <c r="J3020" s="68" t="s">
        <v>2765</v>
      </c>
      <c r="K3020" s="57" t="s">
        <v>324</v>
      </c>
      <c r="L3020" s="58">
        <v>3017</v>
      </c>
      <c r="M3020" s="32" t="s">
        <v>11393</v>
      </c>
      <c r="N3020" s="32" t="s">
        <v>2557</v>
      </c>
    </row>
    <row r="3021" spans="1:14" ht="18" customHeight="1" x14ac:dyDescent="0.25">
      <c r="A3021" s="59" t="s">
        <v>11394</v>
      </c>
      <c r="B3021" s="60" t="s">
        <v>11395</v>
      </c>
      <c r="C3021" s="60" t="s">
        <v>11395</v>
      </c>
      <c r="D3021" s="60" t="s">
        <v>2761</v>
      </c>
      <c r="E3021" s="61" t="s">
        <v>2548</v>
      </c>
      <c r="F3021" s="60" t="s">
        <v>2549</v>
      </c>
      <c r="G3021" s="62" t="s">
        <v>2762</v>
      </c>
      <c r="H3021" s="63" t="s">
        <v>2763</v>
      </c>
      <c r="I3021" s="64" t="s">
        <v>2764</v>
      </c>
      <c r="J3021" s="63" t="s">
        <v>2765</v>
      </c>
      <c r="K3021" s="65" t="s">
        <v>324</v>
      </c>
      <c r="L3021" s="66">
        <v>3018</v>
      </c>
      <c r="M3021" s="32" t="s">
        <v>11396</v>
      </c>
      <c r="N3021" s="32" t="s">
        <v>2557</v>
      </c>
    </row>
    <row r="3022" spans="1:14" ht="18" customHeight="1" x14ac:dyDescent="0.25">
      <c r="A3022" s="53" t="s">
        <v>11397</v>
      </c>
      <c r="B3022" s="54" t="s">
        <v>11398</v>
      </c>
      <c r="C3022" s="54" t="s">
        <v>11398</v>
      </c>
      <c r="D3022" s="54" t="s">
        <v>2761</v>
      </c>
      <c r="E3022" s="55" t="s">
        <v>2548</v>
      </c>
      <c r="F3022" s="54" t="s">
        <v>2549</v>
      </c>
      <c r="G3022" s="67" t="s">
        <v>2762</v>
      </c>
      <c r="H3022" s="68" t="s">
        <v>2763</v>
      </c>
      <c r="I3022" s="69" t="s">
        <v>2764</v>
      </c>
      <c r="J3022" s="68" t="s">
        <v>2765</v>
      </c>
      <c r="K3022" s="57" t="s">
        <v>324</v>
      </c>
      <c r="L3022" s="58">
        <v>3019</v>
      </c>
      <c r="M3022" s="32" t="s">
        <v>11399</v>
      </c>
      <c r="N3022" s="32" t="s">
        <v>2557</v>
      </c>
    </row>
    <row r="3023" spans="1:14" ht="18" customHeight="1" x14ac:dyDescent="0.25">
      <c r="A3023" s="59" t="s">
        <v>11400</v>
      </c>
      <c r="B3023" s="60" t="s">
        <v>11401</v>
      </c>
      <c r="C3023" s="60" t="s">
        <v>11401</v>
      </c>
      <c r="D3023" s="60" t="s">
        <v>2761</v>
      </c>
      <c r="E3023" s="61" t="s">
        <v>2548</v>
      </c>
      <c r="F3023" s="60" t="s">
        <v>2549</v>
      </c>
      <c r="G3023" s="62" t="s">
        <v>2762</v>
      </c>
      <c r="H3023" s="63" t="s">
        <v>2763</v>
      </c>
      <c r="I3023" s="64" t="s">
        <v>2764</v>
      </c>
      <c r="J3023" s="63" t="s">
        <v>2765</v>
      </c>
      <c r="K3023" s="65" t="s">
        <v>324</v>
      </c>
      <c r="L3023" s="66">
        <v>3020</v>
      </c>
      <c r="M3023" s="32" t="s">
        <v>11402</v>
      </c>
      <c r="N3023" s="32" t="s">
        <v>2557</v>
      </c>
    </row>
    <row r="3024" spans="1:14" ht="18" customHeight="1" x14ac:dyDescent="0.25">
      <c r="A3024" s="53" t="s">
        <v>11403</v>
      </c>
      <c r="B3024" s="54" t="s">
        <v>11404</v>
      </c>
      <c r="C3024" s="54" t="s">
        <v>11404</v>
      </c>
      <c r="D3024" s="54" t="s">
        <v>2761</v>
      </c>
      <c r="E3024" s="55" t="s">
        <v>2548</v>
      </c>
      <c r="F3024" s="54" t="s">
        <v>2549</v>
      </c>
      <c r="G3024" s="67" t="s">
        <v>2762</v>
      </c>
      <c r="H3024" s="68" t="s">
        <v>2763</v>
      </c>
      <c r="I3024" s="69" t="s">
        <v>2764</v>
      </c>
      <c r="J3024" s="68" t="s">
        <v>2765</v>
      </c>
      <c r="K3024" s="57" t="s">
        <v>324</v>
      </c>
      <c r="L3024" s="58">
        <v>3021</v>
      </c>
      <c r="M3024" s="32" t="s">
        <v>11405</v>
      </c>
      <c r="N3024" s="32" t="s">
        <v>2557</v>
      </c>
    </row>
    <row r="3025" spans="1:14" ht="18" customHeight="1" x14ac:dyDescent="0.25">
      <c r="A3025" s="73" t="s">
        <v>2548</v>
      </c>
      <c r="B3025" s="60" t="s">
        <v>2549</v>
      </c>
      <c r="C3025" s="61"/>
      <c r="D3025" s="61"/>
      <c r="E3025" s="61" t="s">
        <v>2548</v>
      </c>
      <c r="F3025" s="60" t="s">
        <v>2549</v>
      </c>
      <c r="G3025" s="62"/>
      <c r="H3025" s="63"/>
      <c r="I3025" s="64"/>
      <c r="J3025" s="63"/>
      <c r="K3025" s="65" t="s">
        <v>2740</v>
      </c>
      <c r="L3025" s="66">
        <v>3022</v>
      </c>
      <c r="M3025" s="32" t="s">
        <v>2557</v>
      </c>
      <c r="N3025" s="32" t="s">
        <v>2557</v>
      </c>
    </row>
    <row r="3026" spans="1:14" ht="18" customHeight="1" x14ac:dyDescent="0.25">
      <c r="A3026" s="53" t="s">
        <v>11406</v>
      </c>
      <c r="B3026" s="54" t="s">
        <v>11407</v>
      </c>
      <c r="C3026" s="54" t="s">
        <v>11407</v>
      </c>
      <c r="D3026" s="54" t="s">
        <v>3266</v>
      </c>
      <c r="E3026" s="55" t="s">
        <v>2553</v>
      </c>
      <c r="F3026" s="54" t="s">
        <v>2554</v>
      </c>
      <c r="G3026" s="67" t="s">
        <v>2762</v>
      </c>
      <c r="H3026" s="68" t="s">
        <v>2763</v>
      </c>
      <c r="I3026" s="69" t="s">
        <v>2764</v>
      </c>
      <c r="J3026" s="68" t="s">
        <v>2765</v>
      </c>
      <c r="K3026" s="57" t="s">
        <v>324</v>
      </c>
      <c r="L3026" s="58">
        <v>3023</v>
      </c>
      <c r="M3026" s="32" t="s">
        <v>11408</v>
      </c>
      <c r="N3026" s="32" t="s">
        <v>2562</v>
      </c>
    </row>
    <row r="3027" spans="1:14" ht="18" customHeight="1" x14ac:dyDescent="0.25">
      <c r="A3027" s="59" t="s">
        <v>11409</v>
      </c>
      <c r="B3027" s="60" t="s">
        <v>11410</v>
      </c>
      <c r="C3027" s="60" t="s">
        <v>11410</v>
      </c>
      <c r="D3027" s="60" t="s">
        <v>3266</v>
      </c>
      <c r="E3027" s="61" t="s">
        <v>2553</v>
      </c>
      <c r="F3027" s="60" t="s">
        <v>2554</v>
      </c>
      <c r="G3027" s="62" t="s">
        <v>2762</v>
      </c>
      <c r="H3027" s="63" t="s">
        <v>2763</v>
      </c>
      <c r="I3027" s="64" t="s">
        <v>2764</v>
      </c>
      <c r="J3027" s="63" t="s">
        <v>2765</v>
      </c>
      <c r="K3027" s="65" t="s">
        <v>324</v>
      </c>
      <c r="L3027" s="66">
        <v>3024</v>
      </c>
      <c r="M3027" s="32" t="s">
        <v>11411</v>
      </c>
      <c r="N3027" s="32" t="s">
        <v>2562</v>
      </c>
    </row>
    <row r="3028" spans="1:14" ht="18" customHeight="1" x14ac:dyDescent="0.25">
      <c r="A3028" s="53" t="s">
        <v>11412</v>
      </c>
      <c r="B3028" s="54" t="s">
        <v>11413</v>
      </c>
      <c r="C3028" s="54" t="s">
        <v>11413</v>
      </c>
      <c r="D3028" s="54" t="s">
        <v>3266</v>
      </c>
      <c r="E3028" s="55" t="s">
        <v>2553</v>
      </c>
      <c r="F3028" s="54" t="s">
        <v>2554</v>
      </c>
      <c r="G3028" s="67" t="s">
        <v>2762</v>
      </c>
      <c r="H3028" s="68" t="s">
        <v>2763</v>
      </c>
      <c r="I3028" s="69" t="s">
        <v>2764</v>
      </c>
      <c r="J3028" s="68" t="s">
        <v>2765</v>
      </c>
      <c r="K3028" s="57" t="s">
        <v>324</v>
      </c>
      <c r="L3028" s="58">
        <v>3025</v>
      </c>
      <c r="M3028" s="32" t="s">
        <v>11414</v>
      </c>
      <c r="N3028" s="32" t="s">
        <v>2562</v>
      </c>
    </row>
    <row r="3029" spans="1:14" ht="18" customHeight="1" x14ac:dyDescent="0.25">
      <c r="A3029" s="59" t="s">
        <v>11415</v>
      </c>
      <c r="B3029" s="60" t="s">
        <v>11416</v>
      </c>
      <c r="C3029" s="60" t="s">
        <v>11416</v>
      </c>
      <c r="D3029" s="60" t="s">
        <v>3266</v>
      </c>
      <c r="E3029" s="61" t="s">
        <v>2553</v>
      </c>
      <c r="F3029" s="60" t="s">
        <v>2554</v>
      </c>
      <c r="G3029" s="62" t="s">
        <v>2762</v>
      </c>
      <c r="H3029" s="63" t="s">
        <v>2763</v>
      </c>
      <c r="I3029" s="64" t="s">
        <v>2764</v>
      </c>
      <c r="J3029" s="63" t="s">
        <v>2765</v>
      </c>
      <c r="K3029" s="65" t="s">
        <v>324</v>
      </c>
      <c r="L3029" s="66">
        <v>3026</v>
      </c>
      <c r="M3029" s="32" t="s">
        <v>11417</v>
      </c>
      <c r="N3029" s="32" t="s">
        <v>2562</v>
      </c>
    </row>
    <row r="3030" spans="1:14" ht="18" customHeight="1" x14ac:dyDescent="0.25">
      <c r="A3030" s="53" t="s">
        <v>11418</v>
      </c>
      <c r="B3030" s="54" t="s">
        <v>11419</v>
      </c>
      <c r="C3030" s="54" t="s">
        <v>11419</v>
      </c>
      <c r="D3030" s="54" t="s">
        <v>3266</v>
      </c>
      <c r="E3030" s="55" t="s">
        <v>2553</v>
      </c>
      <c r="F3030" s="54" t="s">
        <v>2554</v>
      </c>
      <c r="G3030" s="67" t="s">
        <v>2762</v>
      </c>
      <c r="H3030" s="68" t="s">
        <v>2763</v>
      </c>
      <c r="I3030" s="69" t="s">
        <v>2764</v>
      </c>
      <c r="J3030" s="68" t="s">
        <v>2765</v>
      </c>
      <c r="K3030" s="57" t="s">
        <v>324</v>
      </c>
      <c r="L3030" s="58">
        <v>3027</v>
      </c>
      <c r="M3030" s="32" t="s">
        <v>11420</v>
      </c>
      <c r="N3030" s="32" t="s">
        <v>2562</v>
      </c>
    </row>
    <row r="3031" spans="1:14" ht="18" customHeight="1" x14ac:dyDescent="0.25">
      <c r="A3031" s="59" t="s">
        <v>11421</v>
      </c>
      <c r="B3031" s="60" t="s">
        <v>11422</v>
      </c>
      <c r="C3031" s="60" t="s">
        <v>11422</v>
      </c>
      <c r="D3031" s="60" t="s">
        <v>3266</v>
      </c>
      <c r="E3031" s="61" t="s">
        <v>2553</v>
      </c>
      <c r="F3031" s="60" t="s">
        <v>2554</v>
      </c>
      <c r="G3031" s="62" t="s">
        <v>2762</v>
      </c>
      <c r="H3031" s="63" t="s">
        <v>2763</v>
      </c>
      <c r="I3031" s="64" t="s">
        <v>2764</v>
      </c>
      <c r="J3031" s="63" t="s">
        <v>2765</v>
      </c>
      <c r="K3031" s="65" t="s">
        <v>324</v>
      </c>
      <c r="L3031" s="66">
        <v>3028</v>
      </c>
      <c r="M3031" s="32" t="s">
        <v>11423</v>
      </c>
      <c r="N3031" s="32" t="s">
        <v>2562</v>
      </c>
    </row>
    <row r="3032" spans="1:14" ht="18" customHeight="1" x14ac:dyDescent="0.25">
      <c r="A3032" s="53" t="s">
        <v>11424</v>
      </c>
      <c r="B3032" s="54" t="s">
        <v>11425</v>
      </c>
      <c r="C3032" s="54" t="s">
        <v>11425</v>
      </c>
      <c r="D3032" s="54" t="s">
        <v>3266</v>
      </c>
      <c r="E3032" s="55" t="s">
        <v>2553</v>
      </c>
      <c r="F3032" s="54" t="s">
        <v>2554</v>
      </c>
      <c r="G3032" s="67" t="s">
        <v>2762</v>
      </c>
      <c r="H3032" s="68" t="s">
        <v>2763</v>
      </c>
      <c r="I3032" s="69" t="s">
        <v>2764</v>
      </c>
      <c r="J3032" s="68" t="s">
        <v>2765</v>
      </c>
      <c r="K3032" s="57" t="s">
        <v>324</v>
      </c>
      <c r="L3032" s="58">
        <v>3029</v>
      </c>
      <c r="M3032" s="32" t="s">
        <v>11426</v>
      </c>
      <c r="N3032" s="32" t="s">
        <v>2562</v>
      </c>
    </row>
    <row r="3033" spans="1:14" ht="18" customHeight="1" x14ac:dyDescent="0.25">
      <c r="A3033" s="59" t="s">
        <v>11427</v>
      </c>
      <c r="B3033" s="60" t="s">
        <v>11428</v>
      </c>
      <c r="C3033" s="60" t="s">
        <v>11428</v>
      </c>
      <c r="D3033" s="60" t="s">
        <v>3266</v>
      </c>
      <c r="E3033" s="61" t="s">
        <v>2553</v>
      </c>
      <c r="F3033" s="60" t="s">
        <v>2554</v>
      </c>
      <c r="G3033" s="62" t="s">
        <v>2762</v>
      </c>
      <c r="H3033" s="63" t="s">
        <v>2763</v>
      </c>
      <c r="I3033" s="64" t="s">
        <v>2764</v>
      </c>
      <c r="J3033" s="63" t="s">
        <v>2765</v>
      </c>
      <c r="K3033" s="65" t="s">
        <v>324</v>
      </c>
      <c r="L3033" s="66">
        <v>3030</v>
      </c>
      <c r="M3033" s="32" t="s">
        <v>11429</v>
      </c>
      <c r="N3033" s="32" t="s">
        <v>2562</v>
      </c>
    </row>
    <row r="3034" spans="1:14" ht="18" customHeight="1" x14ac:dyDescent="0.25">
      <c r="A3034" s="53" t="s">
        <v>11430</v>
      </c>
      <c r="B3034" s="54" t="s">
        <v>11431</v>
      </c>
      <c r="C3034" s="54" t="s">
        <v>11431</v>
      </c>
      <c r="D3034" s="54" t="s">
        <v>3266</v>
      </c>
      <c r="E3034" s="55" t="s">
        <v>2553</v>
      </c>
      <c r="F3034" s="54" t="s">
        <v>2554</v>
      </c>
      <c r="G3034" s="67" t="s">
        <v>2762</v>
      </c>
      <c r="H3034" s="68" t="s">
        <v>2763</v>
      </c>
      <c r="I3034" s="69" t="s">
        <v>2764</v>
      </c>
      <c r="J3034" s="68" t="s">
        <v>2765</v>
      </c>
      <c r="K3034" s="57" t="s">
        <v>324</v>
      </c>
      <c r="L3034" s="58">
        <v>3031</v>
      </c>
      <c r="M3034" s="32" t="s">
        <v>11432</v>
      </c>
      <c r="N3034" s="32" t="s">
        <v>2562</v>
      </c>
    </row>
    <row r="3035" spans="1:14" ht="18" customHeight="1" x14ac:dyDescent="0.25">
      <c r="A3035" s="59" t="s">
        <v>11433</v>
      </c>
      <c r="B3035" s="60" t="s">
        <v>11434</v>
      </c>
      <c r="C3035" s="60" t="s">
        <v>11434</v>
      </c>
      <c r="D3035" s="60" t="s">
        <v>3266</v>
      </c>
      <c r="E3035" s="61" t="s">
        <v>2553</v>
      </c>
      <c r="F3035" s="60" t="s">
        <v>2554</v>
      </c>
      <c r="G3035" s="62" t="s">
        <v>2762</v>
      </c>
      <c r="H3035" s="63" t="s">
        <v>2763</v>
      </c>
      <c r="I3035" s="64" t="s">
        <v>2764</v>
      </c>
      <c r="J3035" s="63" t="s">
        <v>2765</v>
      </c>
      <c r="K3035" s="65" t="s">
        <v>324</v>
      </c>
      <c r="L3035" s="66">
        <v>3032</v>
      </c>
      <c r="M3035" s="32" t="s">
        <v>11435</v>
      </c>
      <c r="N3035" s="32" t="s">
        <v>2562</v>
      </c>
    </row>
    <row r="3036" spans="1:14" ht="18" customHeight="1" x14ac:dyDescent="0.25">
      <c r="A3036" s="53" t="s">
        <v>11436</v>
      </c>
      <c r="B3036" s="54" t="s">
        <v>11437</v>
      </c>
      <c r="C3036" s="54" t="s">
        <v>11437</v>
      </c>
      <c r="D3036" s="54" t="s">
        <v>3266</v>
      </c>
      <c r="E3036" s="55" t="s">
        <v>2553</v>
      </c>
      <c r="F3036" s="54" t="s">
        <v>2554</v>
      </c>
      <c r="G3036" s="67" t="s">
        <v>2762</v>
      </c>
      <c r="H3036" s="68" t="s">
        <v>2763</v>
      </c>
      <c r="I3036" s="69" t="s">
        <v>2764</v>
      </c>
      <c r="J3036" s="68" t="s">
        <v>2765</v>
      </c>
      <c r="K3036" s="57" t="s">
        <v>324</v>
      </c>
      <c r="L3036" s="58">
        <v>3033</v>
      </c>
      <c r="M3036" s="32" t="s">
        <v>11438</v>
      </c>
      <c r="N3036" s="32" t="s">
        <v>2562</v>
      </c>
    </row>
    <row r="3037" spans="1:14" ht="18" customHeight="1" x14ac:dyDescent="0.25">
      <c r="A3037" s="59" t="s">
        <v>11439</v>
      </c>
      <c r="B3037" s="60" t="s">
        <v>11440</v>
      </c>
      <c r="C3037" s="60" t="s">
        <v>11440</v>
      </c>
      <c r="D3037" s="60" t="s">
        <v>3266</v>
      </c>
      <c r="E3037" s="61" t="s">
        <v>2553</v>
      </c>
      <c r="F3037" s="60" t="s">
        <v>2554</v>
      </c>
      <c r="G3037" s="62" t="s">
        <v>2762</v>
      </c>
      <c r="H3037" s="63" t="s">
        <v>2763</v>
      </c>
      <c r="I3037" s="64" t="s">
        <v>2764</v>
      </c>
      <c r="J3037" s="63" t="s">
        <v>2765</v>
      </c>
      <c r="K3037" s="65" t="s">
        <v>324</v>
      </c>
      <c r="L3037" s="66">
        <v>3034</v>
      </c>
      <c r="M3037" s="32" t="s">
        <v>11441</v>
      </c>
      <c r="N3037" s="32" t="s">
        <v>2562</v>
      </c>
    </row>
    <row r="3038" spans="1:14" ht="18" customHeight="1" x14ac:dyDescent="0.25">
      <c r="A3038" s="53" t="s">
        <v>11442</v>
      </c>
      <c r="B3038" s="54" t="s">
        <v>11443</v>
      </c>
      <c r="C3038" s="54" t="s">
        <v>11443</v>
      </c>
      <c r="D3038" s="54" t="s">
        <v>3266</v>
      </c>
      <c r="E3038" s="55" t="s">
        <v>2553</v>
      </c>
      <c r="F3038" s="54" t="s">
        <v>2554</v>
      </c>
      <c r="G3038" s="67" t="s">
        <v>2762</v>
      </c>
      <c r="H3038" s="68" t="s">
        <v>2763</v>
      </c>
      <c r="I3038" s="69" t="s">
        <v>2764</v>
      </c>
      <c r="J3038" s="68" t="s">
        <v>2765</v>
      </c>
      <c r="K3038" s="57" t="s">
        <v>324</v>
      </c>
      <c r="L3038" s="58">
        <v>3035</v>
      </c>
      <c r="M3038" s="32" t="s">
        <v>11444</v>
      </c>
      <c r="N3038" s="32" t="s">
        <v>2562</v>
      </c>
    </row>
    <row r="3039" spans="1:14" ht="18" customHeight="1" x14ac:dyDescent="0.25">
      <c r="A3039" s="59" t="s">
        <v>11445</v>
      </c>
      <c r="B3039" s="60" t="s">
        <v>5501</v>
      </c>
      <c r="C3039" s="60" t="s">
        <v>5501</v>
      </c>
      <c r="D3039" s="60" t="s">
        <v>3266</v>
      </c>
      <c r="E3039" s="61" t="s">
        <v>2553</v>
      </c>
      <c r="F3039" s="60" t="s">
        <v>2554</v>
      </c>
      <c r="G3039" s="62" t="s">
        <v>2762</v>
      </c>
      <c r="H3039" s="63" t="s">
        <v>2763</v>
      </c>
      <c r="I3039" s="64" t="s">
        <v>2764</v>
      </c>
      <c r="J3039" s="63" t="s">
        <v>2765</v>
      </c>
      <c r="K3039" s="65" t="s">
        <v>324</v>
      </c>
      <c r="L3039" s="66">
        <v>3036</v>
      </c>
      <c r="M3039" s="32" t="s">
        <v>11446</v>
      </c>
      <c r="N3039" s="32" t="s">
        <v>2562</v>
      </c>
    </row>
    <row r="3040" spans="1:14" ht="18" customHeight="1" x14ac:dyDescent="0.25">
      <c r="A3040" s="53" t="s">
        <v>11447</v>
      </c>
      <c r="B3040" s="54" t="s">
        <v>11448</v>
      </c>
      <c r="C3040" s="54" t="s">
        <v>11448</v>
      </c>
      <c r="D3040" s="54" t="s">
        <v>3266</v>
      </c>
      <c r="E3040" s="55" t="s">
        <v>2553</v>
      </c>
      <c r="F3040" s="54" t="s">
        <v>2554</v>
      </c>
      <c r="G3040" s="67" t="s">
        <v>2762</v>
      </c>
      <c r="H3040" s="68" t="s">
        <v>2763</v>
      </c>
      <c r="I3040" s="69" t="s">
        <v>2764</v>
      </c>
      <c r="J3040" s="68" t="s">
        <v>2765</v>
      </c>
      <c r="K3040" s="57" t="s">
        <v>324</v>
      </c>
      <c r="L3040" s="58">
        <v>3037</v>
      </c>
      <c r="M3040" s="32" t="s">
        <v>11449</v>
      </c>
      <c r="N3040" s="32" t="s">
        <v>2562</v>
      </c>
    </row>
    <row r="3041" spans="1:14" ht="18" customHeight="1" x14ac:dyDescent="0.25">
      <c r="A3041" s="59" t="s">
        <v>11450</v>
      </c>
      <c r="B3041" s="60" t="s">
        <v>11451</v>
      </c>
      <c r="C3041" s="60" t="s">
        <v>11451</v>
      </c>
      <c r="D3041" s="60" t="s">
        <v>3266</v>
      </c>
      <c r="E3041" s="61" t="s">
        <v>2553</v>
      </c>
      <c r="F3041" s="60" t="s">
        <v>2554</v>
      </c>
      <c r="G3041" s="62" t="s">
        <v>2762</v>
      </c>
      <c r="H3041" s="63" t="s">
        <v>2763</v>
      </c>
      <c r="I3041" s="64" t="s">
        <v>2764</v>
      </c>
      <c r="J3041" s="63" t="s">
        <v>2765</v>
      </c>
      <c r="K3041" s="65" t="s">
        <v>324</v>
      </c>
      <c r="L3041" s="66">
        <v>3038</v>
      </c>
      <c r="M3041" s="32" t="s">
        <v>11452</v>
      </c>
      <c r="N3041" s="32" t="s">
        <v>2562</v>
      </c>
    </row>
    <row r="3042" spans="1:14" ht="18" customHeight="1" x14ac:dyDescent="0.25">
      <c r="A3042" s="53" t="s">
        <v>11453</v>
      </c>
      <c r="B3042" s="54" t="s">
        <v>5264</v>
      </c>
      <c r="C3042" s="54" t="s">
        <v>5264</v>
      </c>
      <c r="D3042" s="54" t="s">
        <v>3266</v>
      </c>
      <c r="E3042" s="55" t="s">
        <v>2553</v>
      </c>
      <c r="F3042" s="54" t="s">
        <v>2554</v>
      </c>
      <c r="G3042" s="67" t="s">
        <v>2762</v>
      </c>
      <c r="H3042" s="68" t="s">
        <v>2763</v>
      </c>
      <c r="I3042" s="69" t="s">
        <v>2764</v>
      </c>
      <c r="J3042" s="68" t="s">
        <v>2765</v>
      </c>
      <c r="K3042" s="57" t="s">
        <v>324</v>
      </c>
      <c r="L3042" s="58">
        <v>3039</v>
      </c>
      <c r="M3042" s="32" t="s">
        <v>11454</v>
      </c>
      <c r="N3042" s="32" t="s">
        <v>2562</v>
      </c>
    </row>
    <row r="3043" spans="1:14" ht="18" customHeight="1" x14ac:dyDescent="0.25">
      <c r="A3043" s="59" t="s">
        <v>11455</v>
      </c>
      <c r="B3043" s="60" t="s">
        <v>11456</v>
      </c>
      <c r="C3043" s="60" t="s">
        <v>11456</v>
      </c>
      <c r="D3043" s="60" t="s">
        <v>3266</v>
      </c>
      <c r="E3043" s="61" t="s">
        <v>2553</v>
      </c>
      <c r="F3043" s="60" t="s">
        <v>2554</v>
      </c>
      <c r="G3043" s="62" t="s">
        <v>2762</v>
      </c>
      <c r="H3043" s="63" t="s">
        <v>2763</v>
      </c>
      <c r="I3043" s="64" t="s">
        <v>2764</v>
      </c>
      <c r="J3043" s="63" t="s">
        <v>2765</v>
      </c>
      <c r="K3043" s="65" t="s">
        <v>324</v>
      </c>
      <c r="L3043" s="66">
        <v>3040</v>
      </c>
      <c r="M3043" s="32" t="s">
        <v>11457</v>
      </c>
      <c r="N3043" s="32" t="s">
        <v>2562</v>
      </c>
    </row>
    <row r="3044" spans="1:14" ht="18" customHeight="1" x14ac:dyDescent="0.25">
      <c r="A3044" s="72" t="s">
        <v>2553</v>
      </c>
      <c r="B3044" s="54" t="s">
        <v>2554</v>
      </c>
      <c r="C3044" s="55"/>
      <c r="D3044" s="55"/>
      <c r="E3044" s="55" t="s">
        <v>2553</v>
      </c>
      <c r="F3044" s="54" t="s">
        <v>2554</v>
      </c>
      <c r="G3044" s="67"/>
      <c r="H3044" s="68"/>
      <c r="I3044" s="69"/>
      <c r="J3044" s="68"/>
      <c r="K3044" s="57" t="s">
        <v>2740</v>
      </c>
      <c r="L3044" s="58">
        <v>3041</v>
      </c>
      <c r="M3044" s="32" t="s">
        <v>2562</v>
      </c>
      <c r="N3044" s="32" t="s">
        <v>2562</v>
      </c>
    </row>
    <row r="3045" spans="1:14" ht="18" customHeight="1" x14ac:dyDescent="0.25">
      <c r="A3045" s="59" t="s">
        <v>11458</v>
      </c>
      <c r="B3045" s="60" t="s">
        <v>11459</v>
      </c>
      <c r="C3045" s="60" t="s">
        <v>11459</v>
      </c>
      <c r="D3045" s="60" t="s">
        <v>3545</v>
      </c>
      <c r="E3045" s="61" t="s">
        <v>2558</v>
      </c>
      <c r="F3045" s="60" t="s">
        <v>2559</v>
      </c>
      <c r="G3045" s="62" t="s">
        <v>11460</v>
      </c>
      <c r="H3045" s="63" t="s">
        <v>2763</v>
      </c>
      <c r="I3045" s="64" t="s">
        <v>2764</v>
      </c>
      <c r="J3045" s="63" t="s">
        <v>2765</v>
      </c>
      <c r="K3045" s="65" t="s">
        <v>324</v>
      </c>
      <c r="L3045" s="66">
        <v>3042</v>
      </c>
      <c r="M3045" s="32" t="s">
        <v>11461</v>
      </c>
      <c r="N3045" s="32" t="s">
        <v>2566</v>
      </c>
    </row>
    <row r="3046" spans="1:14" ht="18" customHeight="1" x14ac:dyDescent="0.25">
      <c r="A3046" s="53" t="s">
        <v>11462</v>
      </c>
      <c r="B3046" s="54" t="s">
        <v>11463</v>
      </c>
      <c r="C3046" s="54" t="s">
        <v>11463</v>
      </c>
      <c r="D3046" s="54" t="s">
        <v>3545</v>
      </c>
      <c r="E3046" s="55" t="s">
        <v>2558</v>
      </c>
      <c r="F3046" s="54" t="s">
        <v>2559</v>
      </c>
      <c r="G3046" s="67" t="s">
        <v>11460</v>
      </c>
      <c r="H3046" s="68" t="s">
        <v>2763</v>
      </c>
      <c r="I3046" s="69" t="s">
        <v>2764</v>
      </c>
      <c r="J3046" s="68" t="s">
        <v>2765</v>
      </c>
      <c r="K3046" s="57" t="s">
        <v>324</v>
      </c>
      <c r="L3046" s="58">
        <v>3043</v>
      </c>
      <c r="M3046" s="32" t="s">
        <v>11464</v>
      </c>
      <c r="N3046" s="32" t="s">
        <v>2566</v>
      </c>
    </row>
    <row r="3047" spans="1:14" ht="18" customHeight="1" x14ac:dyDescent="0.25">
      <c r="A3047" s="59" t="s">
        <v>11465</v>
      </c>
      <c r="B3047" s="60" t="s">
        <v>11466</v>
      </c>
      <c r="C3047" s="60" t="s">
        <v>11466</v>
      </c>
      <c r="D3047" s="60" t="s">
        <v>3545</v>
      </c>
      <c r="E3047" s="61" t="s">
        <v>2558</v>
      </c>
      <c r="F3047" s="60" t="s">
        <v>2559</v>
      </c>
      <c r="G3047" s="62" t="s">
        <v>11460</v>
      </c>
      <c r="H3047" s="63" t="s">
        <v>2763</v>
      </c>
      <c r="I3047" s="64" t="s">
        <v>2764</v>
      </c>
      <c r="J3047" s="63" t="s">
        <v>2765</v>
      </c>
      <c r="K3047" s="65" t="s">
        <v>324</v>
      </c>
      <c r="L3047" s="66">
        <v>3044</v>
      </c>
      <c r="M3047" s="32" t="s">
        <v>11467</v>
      </c>
      <c r="N3047" s="32" t="s">
        <v>2566</v>
      </c>
    </row>
    <row r="3048" spans="1:14" ht="18" customHeight="1" x14ac:dyDescent="0.25">
      <c r="A3048" s="53" t="s">
        <v>11468</v>
      </c>
      <c r="B3048" s="54" t="s">
        <v>11469</v>
      </c>
      <c r="C3048" s="54" t="s">
        <v>11469</v>
      </c>
      <c r="D3048" s="54" t="s">
        <v>3545</v>
      </c>
      <c r="E3048" s="55" t="s">
        <v>2558</v>
      </c>
      <c r="F3048" s="54" t="s">
        <v>2559</v>
      </c>
      <c r="G3048" s="67" t="s">
        <v>11460</v>
      </c>
      <c r="H3048" s="68" t="s">
        <v>2763</v>
      </c>
      <c r="I3048" s="69" t="s">
        <v>2764</v>
      </c>
      <c r="J3048" s="68" t="s">
        <v>2765</v>
      </c>
      <c r="K3048" s="57" t="s">
        <v>324</v>
      </c>
      <c r="L3048" s="58">
        <v>3045</v>
      </c>
      <c r="M3048" s="32" t="s">
        <v>11470</v>
      </c>
      <c r="N3048" s="32" t="s">
        <v>2566</v>
      </c>
    </row>
    <row r="3049" spans="1:14" ht="18" customHeight="1" x14ac:dyDescent="0.25">
      <c r="A3049" s="59" t="s">
        <v>11471</v>
      </c>
      <c r="B3049" s="60" t="s">
        <v>11472</v>
      </c>
      <c r="C3049" s="60" t="s">
        <v>11472</v>
      </c>
      <c r="D3049" s="60" t="s">
        <v>3545</v>
      </c>
      <c r="E3049" s="61" t="s">
        <v>2558</v>
      </c>
      <c r="F3049" s="60" t="s">
        <v>2559</v>
      </c>
      <c r="G3049" s="62" t="s">
        <v>11460</v>
      </c>
      <c r="H3049" s="63" t="s">
        <v>2763</v>
      </c>
      <c r="I3049" s="64" t="s">
        <v>2764</v>
      </c>
      <c r="J3049" s="63" t="s">
        <v>2765</v>
      </c>
      <c r="K3049" s="65" t="s">
        <v>324</v>
      </c>
      <c r="L3049" s="66">
        <v>3046</v>
      </c>
      <c r="M3049" s="32" t="s">
        <v>11473</v>
      </c>
      <c r="N3049" s="32" t="s">
        <v>2566</v>
      </c>
    </row>
    <row r="3050" spans="1:14" ht="18" customHeight="1" x14ac:dyDescent="0.25">
      <c r="A3050" s="53" t="s">
        <v>11474</v>
      </c>
      <c r="B3050" s="54" t="s">
        <v>11475</v>
      </c>
      <c r="C3050" s="54" t="s">
        <v>11475</v>
      </c>
      <c r="D3050" s="54" t="s">
        <v>3545</v>
      </c>
      <c r="E3050" s="55" t="s">
        <v>2558</v>
      </c>
      <c r="F3050" s="54" t="s">
        <v>2559</v>
      </c>
      <c r="G3050" s="67" t="s">
        <v>11460</v>
      </c>
      <c r="H3050" s="68" t="s">
        <v>2763</v>
      </c>
      <c r="I3050" s="69" t="s">
        <v>2764</v>
      </c>
      <c r="J3050" s="68" t="s">
        <v>2765</v>
      </c>
      <c r="K3050" s="57" t="s">
        <v>324</v>
      </c>
      <c r="L3050" s="58">
        <v>3047</v>
      </c>
      <c r="M3050" s="32" t="s">
        <v>11476</v>
      </c>
      <c r="N3050" s="32" t="s">
        <v>2566</v>
      </c>
    </row>
    <row r="3051" spans="1:14" ht="18" customHeight="1" x14ac:dyDescent="0.25">
      <c r="A3051" s="59" t="s">
        <v>11477</v>
      </c>
      <c r="B3051" s="60" t="s">
        <v>3992</v>
      </c>
      <c r="C3051" s="60" t="s">
        <v>3992</v>
      </c>
      <c r="D3051" s="60" t="s">
        <v>3545</v>
      </c>
      <c r="E3051" s="61" t="s">
        <v>2558</v>
      </c>
      <c r="F3051" s="60" t="s">
        <v>2559</v>
      </c>
      <c r="G3051" s="62" t="s">
        <v>11460</v>
      </c>
      <c r="H3051" s="63" t="s">
        <v>2763</v>
      </c>
      <c r="I3051" s="64" t="s">
        <v>2764</v>
      </c>
      <c r="J3051" s="63" t="s">
        <v>2765</v>
      </c>
      <c r="K3051" s="65" t="s">
        <v>324</v>
      </c>
      <c r="L3051" s="66">
        <v>3048</v>
      </c>
      <c r="M3051" s="32" t="s">
        <v>11478</v>
      </c>
      <c r="N3051" s="32" t="s">
        <v>2566</v>
      </c>
    </row>
    <row r="3052" spans="1:14" ht="18" customHeight="1" x14ac:dyDescent="0.25">
      <c r="A3052" s="53" t="s">
        <v>11479</v>
      </c>
      <c r="B3052" s="54" t="s">
        <v>11480</v>
      </c>
      <c r="C3052" s="54" t="s">
        <v>11480</v>
      </c>
      <c r="D3052" s="54" t="s">
        <v>3545</v>
      </c>
      <c r="E3052" s="55" t="s">
        <v>2558</v>
      </c>
      <c r="F3052" s="54" t="s">
        <v>2559</v>
      </c>
      <c r="G3052" s="67" t="s">
        <v>11460</v>
      </c>
      <c r="H3052" s="68" t="s">
        <v>2763</v>
      </c>
      <c r="I3052" s="69" t="s">
        <v>2764</v>
      </c>
      <c r="J3052" s="68" t="s">
        <v>2765</v>
      </c>
      <c r="K3052" s="57" t="s">
        <v>324</v>
      </c>
      <c r="L3052" s="58">
        <v>3049</v>
      </c>
      <c r="M3052" s="32" t="s">
        <v>11481</v>
      </c>
      <c r="N3052" s="32" t="s">
        <v>2566</v>
      </c>
    </row>
    <row r="3053" spans="1:14" ht="18" customHeight="1" x14ac:dyDescent="0.25">
      <c r="A3053" s="59" t="s">
        <v>11482</v>
      </c>
      <c r="B3053" s="60" t="s">
        <v>11483</v>
      </c>
      <c r="C3053" s="60" t="s">
        <v>11483</v>
      </c>
      <c r="D3053" s="60" t="s">
        <v>3545</v>
      </c>
      <c r="E3053" s="61" t="s">
        <v>2558</v>
      </c>
      <c r="F3053" s="60" t="s">
        <v>2559</v>
      </c>
      <c r="G3053" s="62" t="s">
        <v>11460</v>
      </c>
      <c r="H3053" s="63" t="s">
        <v>2763</v>
      </c>
      <c r="I3053" s="64" t="s">
        <v>2764</v>
      </c>
      <c r="J3053" s="63" t="s">
        <v>2765</v>
      </c>
      <c r="K3053" s="65" t="s">
        <v>324</v>
      </c>
      <c r="L3053" s="66">
        <v>3050</v>
      </c>
      <c r="M3053" s="32" t="s">
        <v>11484</v>
      </c>
      <c r="N3053" s="32" t="s">
        <v>2566</v>
      </c>
    </row>
    <row r="3054" spans="1:14" ht="18" customHeight="1" x14ac:dyDescent="0.25">
      <c r="A3054" s="53" t="s">
        <v>11485</v>
      </c>
      <c r="B3054" s="54" t="s">
        <v>11486</v>
      </c>
      <c r="C3054" s="54" t="s">
        <v>11486</v>
      </c>
      <c r="D3054" s="54" t="s">
        <v>3545</v>
      </c>
      <c r="E3054" s="55" t="s">
        <v>2558</v>
      </c>
      <c r="F3054" s="54" t="s">
        <v>2559</v>
      </c>
      <c r="G3054" s="67" t="s">
        <v>11460</v>
      </c>
      <c r="H3054" s="68" t="s">
        <v>2763</v>
      </c>
      <c r="I3054" s="69" t="s">
        <v>2764</v>
      </c>
      <c r="J3054" s="68" t="s">
        <v>2765</v>
      </c>
      <c r="K3054" s="57" t="s">
        <v>324</v>
      </c>
      <c r="L3054" s="58">
        <v>3051</v>
      </c>
      <c r="M3054" s="32" t="s">
        <v>11487</v>
      </c>
      <c r="N3054" s="32" t="s">
        <v>2566</v>
      </c>
    </row>
    <row r="3055" spans="1:14" ht="18" customHeight="1" x14ac:dyDescent="0.25">
      <c r="A3055" s="73" t="s">
        <v>2558</v>
      </c>
      <c r="B3055" s="60" t="s">
        <v>2559</v>
      </c>
      <c r="C3055" s="61"/>
      <c r="D3055" s="61"/>
      <c r="E3055" s="61" t="s">
        <v>2558</v>
      </c>
      <c r="F3055" s="60" t="s">
        <v>2559</v>
      </c>
      <c r="G3055" s="62"/>
      <c r="H3055" s="63"/>
      <c r="I3055" s="64"/>
      <c r="J3055" s="63"/>
      <c r="K3055" s="65" t="s">
        <v>2740</v>
      </c>
      <c r="L3055" s="66">
        <v>3052</v>
      </c>
      <c r="M3055" s="32" t="s">
        <v>2566</v>
      </c>
      <c r="N3055" s="32" t="s">
        <v>2566</v>
      </c>
    </row>
    <row r="3056" spans="1:14" ht="18" customHeight="1" x14ac:dyDescent="0.25">
      <c r="A3056" s="53" t="s">
        <v>11488</v>
      </c>
      <c r="B3056" s="54" t="s">
        <v>11489</v>
      </c>
      <c r="C3056" s="54" t="s">
        <v>11489</v>
      </c>
      <c r="D3056" s="54" t="s">
        <v>2868</v>
      </c>
      <c r="E3056" s="55" t="s">
        <v>2567</v>
      </c>
      <c r="F3056" s="54" t="s">
        <v>2568</v>
      </c>
      <c r="G3056" s="67" t="s">
        <v>11490</v>
      </c>
      <c r="H3056" s="68" t="s">
        <v>2763</v>
      </c>
      <c r="I3056" s="69" t="s">
        <v>2764</v>
      </c>
      <c r="J3056" s="68" t="s">
        <v>2765</v>
      </c>
      <c r="K3056" s="57" t="s">
        <v>324</v>
      </c>
      <c r="L3056" s="58">
        <v>3053</v>
      </c>
      <c r="M3056" s="32" t="s">
        <v>11491</v>
      </c>
      <c r="N3056" s="32" t="s">
        <v>2576</v>
      </c>
    </row>
    <row r="3057" spans="1:14" ht="18" customHeight="1" x14ac:dyDescent="0.25">
      <c r="A3057" s="59" t="s">
        <v>11492</v>
      </c>
      <c r="B3057" s="60" t="s">
        <v>11493</v>
      </c>
      <c r="C3057" s="60" t="s">
        <v>11493</v>
      </c>
      <c r="D3057" s="60" t="s">
        <v>2868</v>
      </c>
      <c r="E3057" s="61" t="s">
        <v>2567</v>
      </c>
      <c r="F3057" s="60" t="s">
        <v>2568</v>
      </c>
      <c r="G3057" s="62" t="s">
        <v>11490</v>
      </c>
      <c r="H3057" s="63" t="s">
        <v>2763</v>
      </c>
      <c r="I3057" s="64" t="s">
        <v>2764</v>
      </c>
      <c r="J3057" s="63" t="s">
        <v>2765</v>
      </c>
      <c r="K3057" s="65" t="s">
        <v>324</v>
      </c>
      <c r="L3057" s="66">
        <v>3054</v>
      </c>
      <c r="M3057" s="32" t="s">
        <v>11494</v>
      </c>
      <c r="N3057" s="32" t="s">
        <v>2576</v>
      </c>
    </row>
    <row r="3058" spans="1:14" ht="18" customHeight="1" x14ac:dyDescent="0.25">
      <c r="A3058" s="53" t="s">
        <v>11495</v>
      </c>
      <c r="B3058" s="54" t="s">
        <v>11496</v>
      </c>
      <c r="C3058" s="54" t="s">
        <v>11496</v>
      </c>
      <c r="D3058" s="54" t="s">
        <v>2868</v>
      </c>
      <c r="E3058" s="55" t="s">
        <v>2567</v>
      </c>
      <c r="F3058" s="54" t="s">
        <v>2568</v>
      </c>
      <c r="G3058" s="67" t="s">
        <v>11490</v>
      </c>
      <c r="H3058" s="68" t="s">
        <v>2763</v>
      </c>
      <c r="I3058" s="69" t="s">
        <v>2764</v>
      </c>
      <c r="J3058" s="68" t="s">
        <v>2765</v>
      </c>
      <c r="K3058" s="57" t="s">
        <v>324</v>
      </c>
      <c r="L3058" s="58">
        <v>3055</v>
      </c>
      <c r="M3058" s="32" t="s">
        <v>11497</v>
      </c>
      <c r="N3058" s="32" t="s">
        <v>2576</v>
      </c>
    </row>
    <row r="3059" spans="1:14" ht="18" customHeight="1" x14ac:dyDescent="0.25">
      <c r="A3059" s="59" t="s">
        <v>11498</v>
      </c>
      <c r="B3059" s="60" t="s">
        <v>11499</v>
      </c>
      <c r="C3059" s="60" t="s">
        <v>11499</v>
      </c>
      <c r="D3059" s="60" t="s">
        <v>2868</v>
      </c>
      <c r="E3059" s="61" t="s">
        <v>2567</v>
      </c>
      <c r="F3059" s="60" t="s">
        <v>2568</v>
      </c>
      <c r="G3059" s="62" t="s">
        <v>11490</v>
      </c>
      <c r="H3059" s="63" t="s">
        <v>2763</v>
      </c>
      <c r="I3059" s="64" t="s">
        <v>2764</v>
      </c>
      <c r="J3059" s="63" t="s">
        <v>2765</v>
      </c>
      <c r="K3059" s="65" t="s">
        <v>324</v>
      </c>
      <c r="L3059" s="66">
        <v>3056</v>
      </c>
      <c r="M3059" s="32" t="s">
        <v>11500</v>
      </c>
      <c r="N3059" s="32" t="s">
        <v>2576</v>
      </c>
    </row>
    <row r="3060" spans="1:14" ht="18" customHeight="1" x14ac:dyDescent="0.25">
      <c r="A3060" s="53" t="s">
        <v>11501</v>
      </c>
      <c r="B3060" s="54" t="s">
        <v>11502</v>
      </c>
      <c r="C3060" s="54" t="s">
        <v>11502</v>
      </c>
      <c r="D3060" s="54" t="s">
        <v>2868</v>
      </c>
      <c r="E3060" s="55" t="s">
        <v>2567</v>
      </c>
      <c r="F3060" s="54" t="s">
        <v>2568</v>
      </c>
      <c r="G3060" s="67" t="s">
        <v>11490</v>
      </c>
      <c r="H3060" s="68" t="s">
        <v>2763</v>
      </c>
      <c r="I3060" s="69" t="s">
        <v>2764</v>
      </c>
      <c r="J3060" s="68" t="s">
        <v>2765</v>
      </c>
      <c r="K3060" s="57" t="s">
        <v>324</v>
      </c>
      <c r="L3060" s="58">
        <v>3057</v>
      </c>
      <c r="M3060" s="32" t="s">
        <v>11503</v>
      </c>
      <c r="N3060" s="32" t="s">
        <v>2576</v>
      </c>
    </row>
    <row r="3061" spans="1:14" ht="18" customHeight="1" x14ac:dyDescent="0.25">
      <c r="A3061" s="59" t="s">
        <v>11504</v>
      </c>
      <c r="B3061" s="60" t="s">
        <v>11505</v>
      </c>
      <c r="C3061" s="60" t="s">
        <v>11505</v>
      </c>
      <c r="D3061" s="60" t="s">
        <v>2868</v>
      </c>
      <c r="E3061" s="61" t="s">
        <v>2567</v>
      </c>
      <c r="F3061" s="60" t="s">
        <v>2568</v>
      </c>
      <c r="G3061" s="62" t="s">
        <v>11490</v>
      </c>
      <c r="H3061" s="63" t="s">
        <v>2763</v>
      </c>
      <c r="I3061" s="64" t="s">
        <v>2764</v>
      </c>
      <c r="J3061" s="63" t="s">
        <v>2765</v>
      </c>
      <c r="K3061" s="65" t="s">
        <v>324</v>
      </c>
      <c r="L3061" s="66">
        <v>3058</v>
      </c>
      <c r="M3061" s="32" t="s">
        <v>11506</v>
      </c>
      <c r="N3061" s="32" t="s">
        <v>2576</v>
      </c>
    </row>
    <row r="3062" spans="1:14" ht="18" customHeight="1" x14ac:dyDescent="0.25">
      <c r="A3062" s="53" t="s">
        <v>11507</v>
      </c>
      <c r="B3062" s="54" t="s">
        <v>11508</v>
      </c>
      <c r="C3062" s="54" t="s">
        <v>11508</v>
      </c>
      <c r="D3062" s="54" t="s">
        <v>2868</v>
      </c>
      <c r="E3062" s="55" t="s">
        <v>2567</v>
      </c>
      <c r="F3062" s="54" t="s">
        <v>2568</v>
      </c>
      <c r="G3062" s="67" t="s">
        <v>11490</v>
      </c>
      <c r="H3062" s="68" t="s">
        <v>2763</v>
      </c>
      <c r="I3062" s="69" t="s">
        <v>2764</v>
      </c>
      <c r="J3062" s="68" t="s">
        <v>2765</v>
      </c>
      <c r="K3062" s="57" t="s">
        <v>324</v>
      </c>
      <c r="L3062" s="58">
        <v>3059</v>
      </c>
      <c r="M3062" s="32" t="s">
        <v>11509</v>
      </c>
      <c r="N3062" s="32" t="s">
        <v>2576</v>
      </c>
    </row>
    <row r="3063" spans="1:14" ht="18" customHeight="1" x14ac:dyDescent="0.25">
      <c r="A3063" s="59" t="s">
        <v>11510</v>
      </c>
      <c r="B3063" s="60" t="s">
        <v>11511</v>
      </c>
      <c r="C3063" s="60" t="s">
        <v>11511</v>
      </c>
      <c r="D3063" s="60" t="s">
        <v>2868</v>
      </c>
      <c r="E3063" s="61" t="s">
        <v>2567</v>
      </c>
      <c r="F3063" s="60" t="s">
        <v>2568</v>
      </c>
      <c r="G3063" s="62" t="s">
        <v>11490</v>
      </c>
      <c r="H3063" s="63" t="s">
        <v>2763</v>
      </c>
      <c r="I3063" s="64" t="s">
        <v>2764</v>
      </c>
      <c r="J3063" s="63" t="s">
        <v>2765</v>
      </c>
      <c r="K3063" s="65" t="s">
        <v>324</v>
      </c>
      <c r="L3063" s="66">
        <v>3060</v>
      </c>
      <c r="M3063" s="32" t="s">
        <v>11512</v>
      </c>
      <c r="N3063" s="32" t="s">
        <v>2576</v>
      </c>
    </row>
    <row r="3064" spans="1:14" ht="18" customHeight="1" x14ac:dyDescent="0.25">
      <c r="A3064" s="53" t="s">
        <v>11513</v>
      </c>
      <c r="B3064" s="54" t="s">
        <v>11514</v>
      </c>
      <c r="C3064" s="54" t="s">
        <v>11514</v>
      </c>
      <c r="D3064" s="54" t="s">
        <v>2868</v>
      </c>
      <c r="E3064" s="55" t="s">
        <v>2567</v>
      </c>
      <c r="F3064" s="54" t="s">
        <v>2568</v>
      </c>
      <c r="G3064" s="67" t="s">
        <v>11490</v>
      </c>
      <c r="H3064" s="68" t="s">
        <v>2763</v>
      </c>
      <c r="I3064" s="69" t="s">
        <v>2764</v>
      </c>
      <c r="J3064" s="68" t="s">
        <v>2765</v>
      </c>
      <c r="K3064" s="57" t="s">
        <v>324</v>
      </c>
      <c r="L3064" s="58">
        <v>3061</v>
      </c>
      <c r="M3064" s="32" t="s">
        <v>11515</v>
      </c>
      <c r="N3064" s="32" t="s">
        <v>2576</v>
      </c>
    </row>
    <row r="3065" spans="1:14" ht="18" customHeight="1" x14ac:dyDescent="0.25">
      <c r="A3065" s="59" t="s">
        <v>11516</v>
      </c>
      <c r="B3065" s="60" t="s">
        <v>11517</v>
      </c>
      <c r="C3065" s="60" t="s">
        <v>11517</v>
      </c>
      <c r="D3065" s="60" t="s">
        <v>2868</v>
      </c>
      <c r="E3065" s="61" t="s">
        <v>2567</v>
      </c>
      <c r="F3065" s="60" t="s">
        <v>2568</v>
      </c>
      <c r="G3065" s="62" t="s">
        <v>11490</v>
      </c>
      <c r="H3065" s="63" t="s">
        <v>2763</v>
      </c>
      <c r="I3065" s="64" t="s">
        <v>2764</v>
      </c>
      <c r="J3065" s="63" t="s">
        <v>2765</v>
      </c>
      <c r="K3065" s="65" t="s">
        <v>324</v>
      </c>
      <c r="L3065" s="66">
        <v>3062</v>
      </c>
      <c r="M3065" s="32" t="s">
        <v>11518</v>
      </c>
      <c r="N3065" s="32" t="s">
        <v>2576</v>
      </c>
    </row>
    <row r="3066" spans="1:14" ht="18" customHeight="1" x14ac:dyDescent="0.25">
      <c r="A3066" s="53" t="s">
        <v>11519</v>
      </c>
      <c r="B3066" s="54" t="s">
        <v>11520</v>
      </c>
      <c r="C3066" s="54" t="s">
        <v>11520</v>
      </c>
      <c r="D3066" s="54" t="s">
        <v>2868</v>
      </c>
      <c r="E3066" s="55" t="s">
        <v>2567</v>
      </c>
      <c r="F3066" s="54" t="s">
        <v>2568</v>
      </c>
      <c r="G3066" s="67" t="s">
        <v>11490</v>
      </c>
      <c r="H3066" s="68" t="s">
        <v>2763</v>
      </c>
      <c r="I3066" s="69" t="s">
        <v>2764</v>
      </c>
      <c r="J3066" s="68" t="s">
        <v>2765</v>
      </c>
      <c r="K3066" s="57" t="s">
        <v>324</v>
      </c>
      <c r="L3066" s="58">
        <v>3063</v>
      </c>
      <c r="M3066" s="32" t="s">
        <v>11521</v>
      </c>
      <c r="N3066" s="32" t="s">
        <v>2576</v>
      </c>
    </row>
    <row r="3067" spans="1:14" ht="18" customHeight="1" x14ac:dyDescent="0.25">
      <c r="A3067" s="59" t="s">
        <v>11522</v>
      </c>
      <c r="B3067" s="60" t="s">
        <v>11523</v>
      </c>
      <c r="C3067" s="60" t="s">
        <v>11523</v>
      </c>
      <c r="D3067" s="60" t="s">
        <v>2868</v>
      </c>
      <c r="E3067" s="61" t="s">
        <v>2567</v>
      </c>
      <c r="F3067" s="60" t="s">
        <v>2568</v>
      </c>
      <c r="G3067" s="62" t="s">
        <v>11490</v>
      </c>
      <c r="H3067" s="63" t="s">
        <v>2763</v>
      </c>
      <c r="I3067" s="64" t="s">
        <v>2764</v>
      </c>
      <c r="J3067" s="63" t="s">
        <v>2765</v>
      </c>
      <c r="K3067" s="65" t="s">
        <v>324</v>
      </c>
      <c r="L3067" s="66">
        <v>3064</v>
      </c>
      <c r="M3067" s="32" t="s">
        <v>11524</v>
      </c>
      <c r="N3067" s="32" t="s">
        <v>2576</v>
      </c>
    </row>
    <row r="3068" spans="1:14" ht="18" customHeight="1" x14ac:dyDescent="0.25">
      <c r="A3068" s="53" t="s">
        <v>11525</v>
      </c>
      <c r="B3068" s="54" t="s">
        <v>11526</v>
      </c>
      <c r="C3068" s="54" t="s">
        <v>11526</v>
      </c>
      <c r="D3068" s="54" t="s">
        <v>2868</v>
      </c>
      <c r="E3068" s="55" t="s">
        <v>2567</v>
      </c>
      <c r="F3068" s="54" t="s">
        <v>2568</v>
      </c>
      <c r="G3068" s="67" t="s">
        <v>11490</v>
      </c>
      <c r="H3068" s="68" t="s">
        <v>2763</v>
      </c>
      <c r="I3068" s="69" t="s">
        <v>2764</v>
      </c>
      <c r="J3068" s="68" t="s">
        <v>2765</v>
      </c>
      <c r="K3068" s="57" t="s">
        <v>324</v>
      </c>
      <c r="L3068" s="58">
        <v>3065</v>
      </c>
      <c r="M3068" s="32" t="s">
        <v>11527</v>
      </c>
      <c r="N3068" s="32" t="s">
        <v>2576</v>
      </c>
    </row>
    <row r="3069" spans="1:14" ht="18" customHeight="1" x14ac:dyDescent="0.25">
      <c r="A3069" s="59" t="s">
        <v>11528</v>
      </c>
      <c r="B3069" s="60" t="s">
        <v>11529</v>
      </c>
      <c r="C3069" s="60" t="s">
        <v>11529</v>
      </c>
      <c r="D3069" s="60" t="s">
        <v>2868</v>
      </c>
      <c r="E3069" s="61" t="s">
        <v>2567</v>
      </c>
      <c r="F3069" s="60" t="s">
        <v>2568</v>
      </c>
      <c r="G3069" s="62" t="s">
        <v>11490</v>
      </c>
      <c r="H3069" s="63" t="s">
        <v>2763</v>
      </c>
      <c r="I3069" s="64" t="s">
        <v>2764</v>
      </c>
      <c r="J3069" s="63" t="s">
        <v>2765</v>
      </c>
      <c r="K3069" s="65" t="s">
        <v>324</v>
      </c>
      <c r="L3069" s="66">
        <v>3066</v>
      </c>
      <c r="M3069" s="32" t="s">
        <v>11530</v>
      </c>
      <c r="N3069" s="32" t="s">
        <v>2576</v>
      </c>
    </row>
    <row r="3070" spans="1:14" ht="18" customHeight="1" x14ac:dyDescent="0.25">
      <c r="A3070" s="53" t="s">
        <v>11531</v>
      </c>
      <c r="B3070" s="54" t="s">
        <v>11532</v>
      </c>
      <c r="C3070" s="54" t="s">
        <v>11532</v>
      </c>
      <c r="D3070" s="54" t="s">
        <v>2868</v>
      </c>
      <c r="E3070" s="55" t="s">
        <v>2567</v>
      </c>
      <c r="F3070" s="54" t="s">
        <v>2568</v>
      </c>
      <c r="G3070" s="67" t="s">
        <v>11490</v>
      </c>
      <c r="H3070" s="68" t="s">
        <v>2763</v>
      </c>
      <c r="I3070" s="69" t="s">
        <v>2764</v>
      </c>
      <c r="J3070" s="68" t="s">
        <v>2765</v>
      </c>
      <c r="K3070" s="57" t="s">
        <v>324</v>
      </c>
      <c r="L3070" s="58">
        <v>3067</v>
      </c>
      <c r="M3070" s="32" t="s">
        <v>11533</v>
      </c>
      <c r="N3070" s="32" t="s">
        <v>2576</v>
      </c>
    </row>
    <row r="3071" spans="1:14" ht="18" customHeight="1" x14ac:dyDescent="0.25">
      <c r="A3071" s="59" t="s">
        <v>11534</v>
      </c>
      <c r="B3071" s="60" t="s">
        <v>11535</v>
      </c>
      <c r="C3071" s="60" t="s">
        <v>11535</v>
      </c>
      <c r="D3071" s="60" t="s">
        <v>2868</v>
      </c>
      <c r="E3071" s="61" t="s">
        <v>2567</v>
      </c>
      <c r="F3071" s="60" t="s">
        <v>2568</v>
      </c>
      <c r="G3071" s="62" t="s">
        <v>11490</v>
      </c>
      <c r="H3071" s="63" t="s">
        <v>2763</v>
      </c>
      <c r="I3071" s="64" t="s">
        <v>2764</v>
      </c>
      <c r="J3071" s="63" t="s">
        <v>2765</v>
      </c>
      <c r="K3071" s="65" t="s">
        <v>324</v>
      </c>
      <c r="L3071" s="66">
        <v>3068</v>
      </c>
      <c r="M3071" s="32" t="s">
        <v>11536</v>
      </c>
      <c r="N3071" s="32" t="s">
        <v>2576</v>
      </c>
    </row>
    <row r="3072" spans="1:14" ht="18" customHeight="1" x14ac:dyDescent="0.25">
      <c r="A3072" s="53" t="s">
        <v>11537</v>
      </c>
      <c r="B3072" s="54" t="s">
        <v>11538</v>
      </c>
      <c r="C3072" s="54" t="s">
        <v>11538</v>
      </c>
      <c r="D3072" s="54" t="s">
        <v>2868</v>
      </c>
      <c r="E3072" s="55" t="s">
        <v>2567</v>
      </c>
      <c r="F3072" s="54" t="s">
        <v>2568</v>
      </c>
      <c r="G3072" s="67" t="s">
        <v>11490</v>
      </c>
      <c r="H3072" s="68" t="s">
        <v>2763</v>
      </c>
      <c r="I3072" s="69" t="s">
        <v>2764</v>
      </c>
      <c r="J3072" s="68" t="s">
        <v>2765</v>
      </c>
      <c r="K3072" s="57" t="s">
        <v>324</v>
      </c>
      <c r="L3072" s="58">
        <v>3069</v>
      </c>
      <c r="M3072" s="32" t="s">
        <v>11539</v>
      </c>
      <c r="N3072" s="32" t="s">
        <v>2576</v>
      </c>
    </row>
    <row r="3073" spans="1:14" ht="18" customHeight="1" x14ac:dyDescent="0.25">
      <c r="A3073" s="59" t="s">
        <v>11540</v>
      </c>
      <c r="B3073" s="60" t="s">
        <v>11541</v>
      </c>
      <c r="C3073" s="60" t="s">
        <v>11541</v>
      </c>
      <c r="D3073" s="60" t="s">
        <v>2868</v>
      </c>
      <c r="E3073" s="61" t="s">
        <v>2567</v>
      </c>
      <c r="F3073" s="60" t="s">
        <v>2568</v>
      </c>
      <c r="G3073" s="62" t="s">
        <v>11490</v>
      </c>
      <c r="H3073" s="63" t="s">
        <v>2763</v>
      </c>
      <c r="I3073" s="64" t="s">
        <v>2764</v>
      </c>
      <c r="J3073" s="63" t="s">
        <v>2765</v>
      </c>
      <c r="K3073" s="65" t="s">
        <v>324</v>
      </c>
      <c r="L3073" s="66">
        <v>3070</v>
      </c>
      <c r="M3073" s="32" t="s">
        <v>11542</v>
      </c>
      <c r="N3073" s="32" t="s">
        <v>2576</v>
      </c>
    </row>
    <row r="3074" spans="1:14" ht="18" customHeight="1" x14ac:dyDescent="0.25">
      <c r="A3074" s="53" t="s">
        <v>11543</v>
      </c>
      <c r="B3074" s="54" t="s">
        <v>11544</v>
      </c>
      <c r="C3074" s="54" t="s">
        <v>11544</v>
      </c>
      <c r="D3074" s="54" t="s">
        <v>2868</v>
      </c>
      <c r="E3074" s="55" t="s">
        <v>2567</v>
      </c>
      <c r="F3074" s="54" t="s">
        <v>2568</v>
      </c>
      <c r="G3074" s="67" t="s">
        <v>11490</v>
      </c>
      <c r="H3074" s="68" t="s">
        <v>2763</v>
      </c>
      <c r="I3074" s="69" t="s">
        <v>2764</v>
      </c>
      <c r="J3074" s="68" t="s">
        <v>2765</v>
      </c>
      <c r="K3074" s="57" t="s">
        <v>324</v>
      </c>
      <c r="L3074" s="58">
        <v>3071</v>
      </c>
      <c r="M3074" s="32" t="s">
        <v>11545</v>
      </c>
      <c r="N3074" s="32" t="s">
        <v>2576</v>
      </c>
    </row>
    <row r="3075" spans="1:14" ht="18" customHeight="1" x14ac:dyDescent="0.25">
      <c r="A3075" s="59" t="s">
        <v>11546</v>
      </c>
      <c r="B3075" s="60" t="s">
        <v>11547</v>
      </c>
      <c r="C3075" s="60" t="s">
        <v>11547</v>
      </c>
      <c r="D3075" s="60" t="s">
        <v>2868</v>
      </c>
      <c r="E3075" s="61" t="s">
        <v>2567</v>
      </c>
      <c r="F3075" s="60" t="s">
        <v>2568</v>
      </c>
      <c r="G3075" s="62" t="s">
        <v>11490</v>
      </c>
      <c r="H3075" s="63" t="s">
        <v>2763</v>
      </c>
      <c r="I3075" s="64" t="s">
        <v>2764</v>
      </c>
      <c r="J3075" s="63" t="s">
        <v>2765</v>
      </c>
      <c r="K3075" s="65" t="s">
        <v>324</v>
      </c>
      <c r="L3075" s="66">
        <v>3072</v>
      </c>
      <c r="M3075" s="32" t="s">
        <v>11548</v>
      </c>
      <c r="N3075" s="32" t="s">
        <v>2576</v>
      </c>
    </row>
    <row r="3076" spans="1:14" ht="18" customHeight="1" x14ac:dyDescent="0.25">
      <c r="A3076" s="53" t="s">
        <v>11549</v>
      </c>
      <c r="B3076" s="54" t="s">
        <v>11550</v>
      </c>
      <c r="C3076" s="54" t="s">
        <v>11550</v>
      </c>
      <c r="D3076" s="54" t="s">
        <v>2868</v>
      </c>
      <c r="E3076" s="55" t="s">
        <v>2567</v>
      </c>
      <c r="F3076" s="54" t="s">
        <v>2568</v>
      </c>
      <c r="G3076" s="67" t="s">
        <v>11490</v>
      </c>
      <c r="H3076" s="68" t="s">
        <v>2763</v>
      </c>
      <c r="I3076" s="69" t="s">
        <v>2764</v>
      </c>
      <c r="J3076" s="68" t="s">
        <v>2765</v>
      </c>
      <c r="K3076" s="57" t="s">
        <v>324</v>
      </c>
      <c r="L3076" s="58">
        <v>3073</v>
      </c>
      <c r="M3076" s="32" t="s">
        <v>11551</v>
      </c>
      <c r="N3076" s="32" t="s">
        <v>2576</v>
      </c>
    </row>
    <row r="3077" spans="1:14" ht="18" customHeight="1" x14ac:dyDescent="0.25">
      <c r="A3077" s="73" t="s">
        <v>2567</v>
      </c>
      <c r="B3077" s="60" t="s">
        <v>2568</v>
      </c>
      <c r="C3077" s="61"/>
      <c r="D3077" s="61"/>
      <c r="E3077" s="61" t="s">
        <v>2567</v>
      </c>
      <c r="F3077" s="60" t="s">
        <v>2568</v>
      </c>
      <c r="G3077" s="62"/>
      <c r="H3077" s="63"/>
      <c r="I3077" s="64"/>
      <c r="J3077" s="63"/>
      <c r="K3077" s="65" t="s">
        <v>2740</v>
      </c>
      <c r="L3077" s="66">
        <v>3074</v>
      </c>
      <c r="M3077" s="32" t="s">
        <v>2576</v>
      </c>
      <c r="N3077" s="32" t="s">
        <v>2576</v>
      </c>
    </row>
    <row r="3078" spans="1:14" ht="18" customHeight="1" x14ac:dyDescent="0.25">
      <c r="A3078" s="53" t="s">
        <v>11552</v>
      </c>
      <c r="B3078" s="54" t="s">
        <v>11553</v>
      </c>
      <c r="C3078" s="54" t="s">
        <v>11553</v>
      </c>
      <c r="D3078" s="54" t="s">
        <v>7468</v>
      </c>
      <c r="E3078" s="55" t="s">
        <v>2572</v>
      </c>
      <c r="F3078" s="54" t="s">
        <v>2573</v>
      </c>
      <c r="G3078" s="67" t="s">
        <v>7403</v>
      </c>
      <c r="H3078" s="68" t="s">
        <v>2763</v>
      </c>
      <c r="I3078" s="69" t="s">
        <v>2764</v>
      </c>
      <c r="J3078" s="68" t="s">
        <v>2765</v>
      </c>
      <c r="K3078" s="57" t="s">
        <v>324</v>
      </c>
      <c r="L3078" s="58">
        <v>3075</v>
      </c>
      <c r="M3078" s="32" t="s">
        <v>11554</v>
      </c>
      <c r="N3078" s="32" t="s">
        <v>2581</v>
      </c>
    </row>
    <row r="3079" spans="1:14" ht="18" customHeight="1" x14ac:dyDescent="0.25">
      <c r="A3079" s="59" t="s">
        <v>11555</v>
      </c>
      <c r="B3079" s="60" t="s">
        <v>11556</v>
      </c>
      <c r="C3079" s="60" t="s">
        <v>11556</v>
      </c>
      <c r="D3079" s="60" t="s">
        <v>7468</v>
      </c>
      <c r="E3079" s="61" t="s">
        <v>2572</v>
      </c>
      <c r="F3079" s="60" t="s">
        <v>2573</v>
      </c>
      <c r="G3079" s="62" t="s">
        <v>7403</v>
      </c>
      <c r="H3079" s="63" t="s">
        <v>2763</v>
      </c>
      <c r="I3079" s="64" t="s">
        <v>2764</v>
      </c>
      <c r="J3079" s="63" t="s">
        <v>2765</v>
      </c>
      <c r="K3079" s="65" t="s">
        <v>324</v>
      </c>
      <c r="L3079" s="66">
        <v>3076</v>
      </c>
      <c r="M3079" s="32" t="s">
        <v>11557</v>
      </c>
      <c r="N3079" s="32" t="s">
        <v>2581</v>
      </c>
    </row>
    <row r="3080" spans="1:14" ht="18" customHeight="1" x14ac:dyDescent="0.25">
      <c r="A3080" s="53" t="s">
        <v>11558</v>
      </c>
      <c r="B3080" s="54" t="s">
        <v>11559</v>
      </c>
      <c r="C3080" s="54" t="s">
        <v>11559</v>
      </c>
      <c r="D3080" s="54" t="s">
        <v>7468</v>
      </c>
      <c r="E3080" s="55" t="s">
        <v>2572</v>
      </c>
      <c r="F3080" s="54" t="s">
        <v>2573</v>
      </c>
      <c r="G3080" s="67" t="s">
        <v>7403</v>
      </c>
      <c r="H3080" s="68" t="s">
        <v>2763</v>
      </c>
      <c r="I3080" s="69" t="s">
        <v>2764</v>
      </c>
      <c r="J3080" s="68" t="s">
        <v>2765</v>
      </c>
      <c r="K3080" s="57" t="s">
        <v>324</v>
      </c>
      <c r="L3080" s="58">
        <v>3077</v>
      </c>
      <c r="M3080" s="32" t="s">
        <v>11560</v>
      </c>
      <c r="N3080" s="32" t="s">
        <v>2581</v>
      </c>
    </row>
    <row r="3081" spans="1:14" ht="18" customHeight="1" x14ac:dyDescent="0.25">
      <c r="A3081" s="59" t="s">
        <v>11561</v>
      </c>
      <c r="B3081" s="60" t="s">
        <v>11562</v>
      </c>
      <c r="C3081" s="60" t="s">
        <v>11562</v>
      </c>
      <c r="D3081" s="60" t="s">
        <v>7468</v>
      </c>
      <c r="E3081" s="61" t="s">
        <v>2572</v>
      </c>
      <c r="F3081" s="60" t="s">
        <v>2573</v>
      </c>
      <c r="G3081" s="62" t="s">
        <v>7403</v>
      </c>
      <c r="H3081" s="63" t="s">
        <v>2763</v>
      </c>
      <c r="I3081" s="64" t="s">
        <v>2764</v>
      </c>
      <c r="J3081" s="63" t="s">
        <v>2765</v>
      </c>
      <c r="K3081" s="65" t="s">
        <v>324</v>
      </c>
      <c r="L3081" s="66">
        <v>3078</v>
      </c>
      <c r="M3081" s="32" t="s">
        <v>11563</v>
      </c>
      <c r="N3081" s="32" t="s">
        <v>2581</v>
      </c>
    </row>
    <row r="3082" spans="1:14" ht="18" customHeight="1" x14ac:dyDescent="0.25">
      <c r="A3082" s="53" t="s">
        <v>11564</v>
      </c>
      <c r="B3082" s="54" t="s">
        <v>11565</v>
      </c>
      <c r="C3082" s="54" t="s">
        <v>11565</v>
      </c>
      <c r="D3082" s="54" t="s">
        <v>7468</v>
      </c>
      <c r="E3082" s="55" t="s">
        <v>2572</v>
      </c>
      <c r="F3082" s="54" t="s">
        <v>2573</v>
      </c>
      <c r="G3082" s="67" t="s">
        <v>7403</v>
      </c>
      <c r="H3082" s="68" t="s">
        <v>2763</v>
      </c>
      <c r="I3082" s="69" t="s">
        <v>2764</v>
      </c>
      <c r="J3082" s="68" t="s">
        <v>2765</v>
      </c>
      <c r="K3082" s="57" t="s">
        <v>324</v>
      </c>
      <c r="L3082" s="58">
        <v>3079</v>
      </c>
      <c r="M3082" s="32" t="s">
        <v>11566</v>
      </c>
      <c r="N3082" s="32" t="s">
        <v>2581</v>
      </c>
    </row>
    <row r="3083" spans="1:14" ht="18" customHeight="1" x14ac:dyDescent="0.25">
      <c r="A3083" s="59" t="s">
        <v>11567</v>
      </c>
      <c r="B3083" s="60" t="s">
        <v>11568</v>
      </c>
      <c r="C3083" s="60" t="s">
        <v>11568</v>
      </c>
      <c r="D3083" s="60" t="s">
        <v>7468</v>
      </c>
      <c r="E3083" s="61" t="s">
        <v>2572</v>
      </c>
      <c r="F3083" s="60" t="s">
        <v>2573</v>
      </c>
      <c r="G3083" s="62" t="s">
        <v>7403</v>
      </c>
      <c r="H3083" s="63" t="s">
        <v>2763</v>
      </c>
      <c r="I3083" s="64" t="s">
        <v>2764</v>
      </c>
      <c r="J3083" s="63" t="s">
        <v>2765</v>
      </c>
      <c r="K3083" s="65" t="s">
        <v>324</v>
      </c>
      <c r="L3083" s="66">
        <v>3080</v>
      </c>
      <c r="M3083" s="32" t="s">
        <v>11569</v>
      </c>
      <c r="N3083" s="32" t="s">
        <v>2581</v>
      </c>
    </row>
    <row r="3084" spans="1:14" ht="18" customHeight="1" x14ac:dyDescent="0.25">
      <c r="A3084" s="53" t="s">
        <v>11570</v>
      </c>
      <c r="B3084" s="54" t="s">
        <v>11571</v>
      </c>
      <c r="C3084" s="54" t="s">
        <v>11571</v>
      </c>
      <c r="D3084" s="54" t="s">
        <v>7468</v>
      </c>
      <c r="E3084" s="55" t="s">
        <v>2572</v>
      </c>
      <c r="F3084" s="54" t="s">
        <v>2573</v>
      </c>
      <c r="G3084" s="67" t="s">
        <v>3760</v>
      </c>
      <c r="H3084" s="68" t="s">
        <v>2763</v>
      </c>
      <c r="I3084" s="69" t="s">
        <v>2764</v>
      </c>
      <c r="J3084" s="68" t="s">
        <v>2765</v>
      </c>
      <c r="K3084" s="57" t="s">
        <v>324</v>
      </c>
      <c r="L3084" s="58">
        <v>3081</v>
      </c>
      <c r="M3084" s="32" t="s">
        <v>11572</v>
      </c>
      <c r="N3084" s="32" t="s">
        <v>2581</v>
      </c>
    </row>
    <row r="3085" spans="1:14" ht="18" customHeight="1" x14ac:dyDescent="0.25">
      <c r="A3085" s="59" t="s">
        <v>11573</v>
      </c>
      <c r="B3085" s="60" t="s">
        <v>11574</v>
      </c>
      <c r="C3085" s="60" t="s">
        <v>11574</v>
      </c>
      <c r="D3085" s="60" t="s">
        <v>7468</v>
      </c>
      <c r="E3085" s="61" t="s">
        <v>2572</v>
      </c>
      <c r="F3085" s="60" t="s">
        <v>2573</v>
      </c>
      <c r="G3085" s="62" t="s">
        <v>3760</v>
      </c>
      <c r="H3085" s="63" t="s">
        <v>2763</v>
      </c>
      <c r="I3085" s="64" t="s">
        <v>2764</v>
      </c>
      <c r="J3085" s="63" t="s">
        <v>2765</v>
      </c>
      <c r="K3085" s="65" t="s">
        <v>324</v>
      </c>
      <c r="L3085" s="66">
        <v>3082</v>
      </c>
      <c r="M3085" s="32" t="s">
        <v>11575</v>
      </c>
      <c r="N3085" s="32" t="s">
        <v>2581</v>
      </c>
    </row>
    <row r="3086" spans="1:14" ht="18" customHeight="1" x14ac:dyDescent="0.25">
      <c r="A3086" s="53" t="s">
        <v>11576</v>
      </c>
      <c r="B3086" s="54" t="s">
        <v>11577</v>
      </c>
      <c r="C3086" s="54" t="s">
        <v>11577</v>
      </c>
      <c r="D3086" s="54" t="s">
        <v>7468</v>
      </c>
      <c r="E3086" s="55" t="s">
        <v>2572</v>
      </c>
      <c r="F3086" s="54" t="s">
        <v>2573</v>
      </c>
      <c r="G3086" s="67" t="s">
        <v>7403</v>
      </c>
      <c r="H3086" s="68" t="s">
        <v>2763</v>
      </c>
      <c r="I3086" s="69" t="s">
        <v>2764</v>
      </c>
      <c r="J3086" s="68" t="s">
        <v>2765</v>
      </c>
      <c r="K3086" s="57" t="s">
        <v>324</v>
      </c>
      <c r="L3086" s="58">
        <v>3083</v>
      </c>
      <c r="M3086" s="32" t="s">
        <v>11578</v>
      </c>
      <c r="N3086" s="32" t="s">
        <v>2581</v>
      </c>
    </row>
    <row r="3087" spans="1:14" ht="18" customHeight="1" x14ac:dyDescent="0.25">
      <c r="A3087" s="59" t="s">
        <v>11579</v>
      </c>
      <c r="B3087" s="60" t="s">
        <v>11580</v>
      </c>
      <c r="C3087" s="60" t="s">
        <v>11580</v>
      </c>
      <c r="D3087" s="60" t="s">
        <v>7468</v>
      </c>
      <c r="E3087" s="61" t="s">
        <v>2572</v>
      </c>
      <c r="F3087" s="60" t="s">
        <v>2573</v>
      </c>
      <c r="G3087" s="62" t="s">
        <v>7403</v>
      </c>
      <c r="H3087" s="63" t="s">
        <v>2763</v>
      </c>
      <c r="I3087" s="64" t="s">
        <v>2764</v>
      </c>
      <c r="J3087" s="63" t="s">
        <v>2765</v>
      </c>
      <c r="K3087" s="65" t="s">
        <v>324</v>
      </c>
      <c r="L3087" s="66">
        <v>3084</v>
      </c>
      <c r="M3087" s="32" t="s">
        <v>11581</v>
      </c>
      <c r="N3087" s="32" t="s">
        <v>2581</v>
      </c>
    </row>
    <row r="3088" spans="1:14" ht="18" customHeight="1" x14ac:dyDescent="0.25">
      <c r="A3088" s="53" t="s">
        <v>11582</v>
      </c>
      <c r="B3088" s="54" t="s">
        <v>11583</v>
      </c>
      <c r="C3088" s="54" t="s">
        <v>11583</v>
      </c>
      <c r="D3088" s="54" t="s">
        <v>7468</v>
      </c>
      <c r="E3088" s="55" t="s">
        <v>2572</v>
      </c>
      <c r="F3088" s="54" t="s">
        <v>2573</v>
      </c>
      <c r="G3088" s="67" t="s">
        <v>3760</v>
      </c>
      <c r="H3088" s="68" t="s">
        <v>2763</v>
      </c>
      <c r="I3088" s="69" t="s">
        <v>2764</v>
      </c>
      <c r="J3088" s="68" t="s">
        <v>2765</v>
      </c>
      <c r="K3088" s="57" t="s">
        <v>324</v>
      </c>
      <c r="L3088" s="58">
        <v>3085</v>
      </c>
      <c r="M3088" s="32" t="s">
        <v>11584</v>
      </c>
      <c r="N3088" s="32" t="s">
        <v>2581</v>
      </c>
    </row>
    <row r="3089" spans="1:14" ht="18" customHeight="1" x14ac:dyDescent="0.25">
      <c r="A3089" s="59" t="s">
        <v>11585</v>
      </c>
      <c r="B3089" s="60" t="s">
        <v>11586</v>
      </c>
      <c r="C3089" s="60" t="s">
        <v>11586</v>
      </c>
      <c r="D3089" s="60" t="s">
        <v>7468</v>
      </c>
      <c r="E3089" s="61" t="s">
        <v>2572</v>
      </c>
      <c r="F3089" s="60" t="s">
        <v>2573</v>
      </c>
      <c r="G3089" s="62" t="s">
        <v>7403</v>
      </c>
      <c r="H3089" s="63" t="s">
        <v>2763</v>
      </c>
      <c r="I3089" s="64" t="s">
        <v>2764</v>
      </c>
      <c r="J3089" s="63" t="s">
        <v>2765</v>
      </c>
      <c r="K3089" s="65" t="s">
        <v>324</v>
      </c>
      <c r="L3089" s="66">
        <v>3086</v>
      </c>
      <c r="M3089" s="32" t="s">
        <v>11587</v>
      </c>
      <c r="N3089" s="32" t="s">
        <v>2581</v>
      </c>
    </row>
    <row r="3090" spans="1:14" ht="18" customHeight="1" x14ac:dyDescent="0.25">
      <c r="A3090" s="53" t="s">
        <v>11588</v>
      </c>
      <c r="B3090" s="54" t="s">
        <v>11589</v>
      </c>
      <c r="C3090" s="54" t="s">
        <v>11589</v>
      </c>
      <c r="D3090" s="54" t="s">
        <v>7468</v>
      </c>
      <c r="E3090" s="55" t="s">
        <v>2572</v>
      </c>
      <c r="F3090" s="54" t="s">
        <v>2573</v>
      </c>
      <c r="G3090" s="67" t="s">
        <v>3760</v>
      </c>
      <c r="H3090" s="68" t="s">
        <v>2763</v>
      </c>
      <c r="I3090" s="69" t="s">
        <v>2764</v>
      </c>
      <c r="J3090" s="68" t="s">
        <v>2765</v>
      </c>
      <c r="K3090" s="57" t="s">
        <v>324</v>
      </c>
      <c r="L3090" s="58">
        <v>3087</v>
      </c>
      <c r="M3090" s="32" t="s">
        <v>11590</v>
      </c>
      <c r="N3090" s="32" t="s">
        <v>2581</v>
      </c>
    </row>
    <row r="3091" spans="1:14" ht="18" customHeight="1" x14ac:dyDescent="0.25">
      <c r="A3091" s="59" t="s">
        <v>11591</v>
      </c>
      <c r="B3091" s="60" t="s">
        <v>11592</v>
      </c>
      <c r="C3091" s="60" t="s">
        <v>11592</v>
      </c>
      <c r="D3091" s="60" t="s">
        <v>7468</v>
      </c>
      <c r="E3091" s="61" t="s">
        <v>2572</v>
      </c>
      <c r="F3091" s="60" t="s">
        <v>2573</v>
      </c>
      <c r="G3091" s="62" t="s">
        <v>7403</v>
      </c>
      <c r="H3091" s="63" t="s">
        <v>2763</v>
      </c>
      <c r="I3091" s="64" t="s">
        <v>2764</v>
      </c>
      <c r="J3091" s="63" t="s">
        <v>2765</v>
      </c>
      <c r="K3091" s="65" t="s">
        <v>324</v>
      </c>
      <c r="L3091" s="66">
        <v>3088</v>
      </c>
      <c r="M3091" s="32" t="s">
        <v>11593</v>
      </c>
      <c r="N3091" s="32" t="s">
        <v>2581</v>
      </c>
    </row>
    <row r="3092" spans="1:14" ht="18" customHeight="1" x14ac:dyDescent="0.25">
      <c r="A3092" s="53" t="s">
        <v>11594</v>
      </c>
      <c r="B3092" s="54" t="s">
        <v>11595</v>
      </c>
      <c r="C3092" s="54" t="s">
        <v>11595</v>
      </c>
      <c r="D3092" s="54" t="s">
        <v>7468</v>
      </c>
      <c r="E3092" s="55" t="s">
        <v>2572</v>
      </c>
      <c r="F3092" s="54" t="s">
        <v>2573</v>
      </c>
      <c r="G3092" s="67" t="s">
        <v>7403</v>
      </c>
      <c r="H3092" s="68" t="s">
        <v>2763</v>
      </c>
      <c r="I3092" s="69" t="s">
        <v>2764</v>
      </c>
      <c r="J3092" s="68" t="s">
        <v>2765</v>
      </c>
      <c r="K3092" s="57" t="s">
        <v>324</v>
      </c>
      <c r="L3092" s="58">
        <v>3089</v>
      </c>
      <c r="M3092" s="32" t="s">
        <v>11596</v>
      </c>
      <c r="N3092" s="32" t="s">
        <v>2581</v>
      </c>
    </row>
    <row r="3093" spans="1:14" ht="18" customHeight="1" x14ac:dyDescent="0.25">
      <c r="A3093" s="59" t="s">
        <v>11597</v>
      </c>
      <c r="B3093" s="60" t="s">
        <v>11598</v>
      </c>
      <c r="C3093" s="60" t="s">
        <v>11598</v>
      </c>
      <c r="D3093" s="60" t="s">
        <v>7468</v>
      </c>
      <c r="E3093" s="61" t="s">
        <v>2572</v>
      </c>
      <c r="F3093" s="60" t="s">
        <v>2573</v>
      </c>
      <c r="G3093" s="62" t="s">
        <v>7403</v>
      </c>
      <c r="H3093" s="63" t="s">
        <v>2763</v>
      </c>
      <c r="I3093" s="64" t="s">
        <v>2764</v>
      </c>
      <c r="J3093" s="63" t="s">
        <v>2765</v>
      </c>
      <c r="K3093" s="65" t="s">
        <v>324</v>
      </c>
      <c r="L3093" s="66">
        <v>3090</v>
      </c>
      <c r="M3093" s="32" t="s">
        <v>11599</v>
      </c>
      <c r="N3093" s="32" t="s">
        <v>2581</v>
      </c>
    </row>
    <row r="3094" spans="1:14" ht="18" customHeight="1" x14ac:dyDescent="0.25">
      <c r="A3094" s="53" t="s">
        <v>11600</v>
      </c>
      <c r="B3094" s="54" t="s">
        <v>11601</v>
      </c>
      <c r="C3094" s="54" t="s">
        <v>11601</v>
      </c>
      <c r="D3094" s="54" t="s">
        <v>7468</v>
      </c>
      <c r="E3094" s="55" t="s">
        <v>2572</v>
      </c>
      <c r="F3094" s="54" t="s">
        <v>2573</v>
      </c>
      <c r="G3094" s="67" t="s">
        <v>7403</v>
      </c>
      <c r="H3094" s="68" t="s">
        <v>2763</v>
      </c>
      <c r="I3094" s="69" t="s">
        <v>2764</v>
      </c>
      <c r="J3094" s="68" t="s">
        <v>2765</v>
      </c>
      <c r="K3094" s="57" t="s">
        <v>324</v>
      </c>
      <c r="L3094" s="58">
        <v>3091</v>
      </c>
      <c r="M3094" s="32" t="s">
        <v>11602</v>
      </c>
      <c r="N3094" s="32" t="s">
        <v>2581</v>
      </c>
    </row>
    <row r="3095" spans="1:14" ht="18" customHeight="1" x14ac:dyDescent="0.25">
      <c r="A3095" s="59" t="s">
        <v>11603</v>
      </c>
      <c r="B3095" s="60" t="s">
        <v>11604</v>
      </c>
      <c r="C3095" s="60" t="s">
        <v>11604</v>
      </c>
      <c r="D3095" s="60" t="s">
        <v>7468</v>
      </c>
      <c r="E3095" s="61" t="s">
        <v>2572</v>
      </c>
      <c r="F3095" s="60" t="s">
        <v>2573</v>
      </c>
      <c r="G3095" s="62" t="s">
        <v>7403</v>
      </c>
      <c r="H3095" s="63" t="s">
        <v>2763</v>
      </c>
      <c r="I3095" s="64" t="s">
        <v>2764</v>
      </c>
      <c r="J3095" s="63" t="s">
        <v>2765</v>
      </c>
      <c r="K3095" s="65" t="s">
        <v>324</v>
      </c>
      <c r="L3095" s="66">
        <v>3092</v>
      </c>
      <c r="M3095" s="32" t="s">
        <v>11605</v>
      </c>
      <c r="N3095" s="32" t="s">
        <v>2581</v>
      </c>
    </row>
    <row r="3096" spans="1:14" ht="18" customHeight="1" x14ac:dyDescent="0.25">
      <c r="A3096" s="53" t="s">
        <v>11606</v>
      </c>
      <c r="B3096" s="54" t="s">
        <v>11607</v>
      </c>
      <c r="C3096" s="54" t="s">
        <v>11607</v>
      </c>
      <c r="D3096" s="54" t="s">
        <v>7468</v>
      </c>
      <c r="E3096" s="55" t="s">
        <v>2572</v>
      </c>
      <c r="F3096" s="54" t="s">
        <v>2573</v>
      </c>
      <c r="G3096" s="67" t="s">
        <v>7403</v>
      </c>
      <c r="H3096" s="68" t="s">
        <v>2763</v>
      </c>
      <c r="I3096" s="69" t="s">
        <v>2764</v>
      </c>
      <c r="J3096" s="68" t="s">
        <v>2765</v>
      </c>
      <c r="K3096" s="57" t="s">
        <v>324</v>
      </c>
      <c r="L3096" s="58">
        <v>3093</v>
      </c>
      <c r="M3096" s="32" t="s">
        <v>11608</v>
      </c>
      <c r="N3096" s="32" t="s">
        <v>2581</v>
      </c>
    </row>
    <row r="3097" spans="1:14" ht="18" customHeight="1" x14ac:dyDescent="0.25">
      <c r="A3097" s="59" t="s">
        <v>11609</v>
      </c>
      <c r="B3097" s="60" t="s">
        <v>11610</v>
      </c>
      <c r="C3097" s="60" t="s">
        <v>11610</v>
      </c>
      <c r="D3097" s="60" t="s">
        <v>7468</v>
      </c>
      <c r="E3097" s="61" t="s">
        <v>2572</v>
      </c>
      <c r="F3097" s="60" t="s">
        <v>2573</v>
      </c>
      <c r="G3097" s="62" t="s">
        <v>7403</v>
      </c>
      <c r="H3097" s="63" t="s">
        <v>2763</v>
      </c>
      <c r="I3097" s="64" t="s">
        <v>2764</v>
      </c>
      <c r="J3097" s="63" t="s">
        <v>2765</v>
      </c>
      <c r="K3097" s="65" t="s">
        <v>324</v>
      </c>
      <c r="L3097" s="66">
        <v>3094</v>
      </c>
      <c r="M3097" s="32" t="s">
        <v>11611</v>
      </c>
      <c r="N3097" s="32" t="s">
        <v>2581</v>
      </c>
    </row>
    <row r="3098" spans="1:14" ht="18" customHeight="1" x14ac:dyDescent="0.25">
      <c r="A3098" s="53" t="s">
        <v>11612</v>
      </c>
      <c r="B3098" s="54" t="s">
        <v>11613</v>
      </c>
      <c r="C3098" s="54" t="s">
        <v>11613</v>
      </c>
      <c r="D3098" s="54" t="s">
        <v>7468</v>
      </c>
      <c r="E3098" s="55" t="s">
        <v>2572</v>
      </c>
      <c r="F3098" s="54" t="s">
        <v>2573</v>
      </c>
      <c r="G3098" s="67" t="s">
        <v>6536</v>
      </c>
      <c r="H3098" s="68" t="s">
        <v>2763</v>
      </c>
      <c r="I3098" s="69" t="s">
        <v>2764</v>
      </c>
      <c r="J3098" s="68" t="s">
        <v>2765</v>
      </c>
      <c r="K3098" s="57" t="s">
        <v>324</v>
      </c>
      <c r="L3098" s="58">
        <v>3095</v>
      </c>
      <c r="M3098" s="32" t="s">
        <v>11614</v>
      </c>
      <c r="N3098" s="32" t="s">
        <v>2581</v>
      </c>
    </row>
    <row r="3099" spans="1:14" ht="18" customHeight="1" x14ac:dyDescent="0.25">
      <c r="A3099" s="59" t="s">
        <v>11615</v>
      </c>
      <c r="B3099" s="60" t="s">
        <v>11616</v>
      </c>
      <c r="C3099" s="60" t="s">
        <v>11616</v>
      </c>
      <c r="D3099" s="60" t="s">
        <v>7468</v>
      </c>
      <c r="E3099" s="61" t="s">
        <v>2572</v>
      </c>
      <c r="F3099" s="60" t="s">
        <v>2573</v>
      </c>
      <c r="G3099" s="62" t="s">
        <v>7403</v>
      </c>
      <c r="H3099" s="63" t="s">
        <v>2763</v>
      </c>
      <c r="I3099" s="64" t="s">
        <v>2764</v>
      </c>
      <c r="J3099" s="63" t="s">
        <v>2765</v>
      </c>
      <c r="K3099" s="65" t="s">
        <v>324</v>
      </c>
      <c r="L3099" s="66">
        <v>3096</v>
      </c>
      <c r="M3099" s="32" t="s">
        <v>11617</v>
      </c>
      <c r="N3099" s="32" t="s">
        <v>2581</v>
      </c>
    </row>
    <row r="3100" spans="1:14" ht="18" customHeight="1" x14ac:dyDescent="0.25">
      <c r="A3100" s="53" t="s">
        <v>11618</v>
      </c>
      <c r="B3100" s="54" t="s">
        <v>11619</v>
      </c>
      <c r="C3100" s="54" t="s">
        <v>11619</v>
      </c>
      <c r="D3100" s="54" t="s">
        <v>7468</v>
      </c>
      <c r="E3100" s="55" t="s">
        <v>2572</v>
      </c>
      <c r="F3100" s="54" t="s">
        <v>2573</v>
      </c>
      <c r="G3100" s="67" t="s">
        <v>3760</v>
      </c>
      <c r="H3100" s="68" t="s">
        <v>2763</v>
      </c>
      <c r="I3100" s="69" t="s">
        <v>2764</v>
      </c>
      <c r="J3100" s="68" t="s">
        <v>2765</v>
      </c>
      <c r="K3100" s="57" t="s">
        <v>324</v>
      </c>
      <c r="L3100" s="58">
        <v>3097</v>
      </c>
      <c r="M3100" s="32" t="s">
        <v>11620</v>
      </c>
      <c r="N3100" s="32" t="s">
        <v>2581</v>
      </c>
    </row>
    <row r="3101" spans="1:14" ht="18" customHeight="1" x14ac:dyDescent="0.25">
      <c r="A3101" s="59" t="s">
        <v>11621</v>
      </c>
      <c r="B3101" s="60" t="s">
        <v>11622</v>
      </c>
      <c r="C3101" s="60" t="s">
        <v>11622</v>
      </c>
      <c r="D3101" s="60" t="s">
        <v>7468</v>
      </c>
      <c r="E3101" s="61" t="s">
        <v>2572</v>
      </c>
      <c r="F3101" s="60" t="s">
        <v>2573</v>
      </c>
      <c r="G3101" s="62" t="s">
        <v>3760</v>
      </c>
      <c r="H3101" s="63" t="s">
        <v>2763</v>
      </c>
      <c r="I3101" s="64" t="s">
        <v>2764</v>
      </c>
      <c r="J3101" s="63" t="s">
        <v>2765</v>
      </c>
      <c r="K3101" s="65" t="s">
        <v>324</v>
      </c>
      <c r="L3101" s="66">
        <v>3098</v>
      </c>
      <c r="M3101" s="32" t="s">
        <v>11623</v>
      </c>
      <c r="N3101" s="32" t="s">
        <v>2581</v>
      </c>
    </row>
    <row r="3102" spans="1:14" ht="18" customHeight="1" x14ac:dyDescent="0.25">
      <c r="A3102" s="53" t="s">
        <v>11624</v>
      </c>
      <c r="B3102" s="54" t="s">
        <v>11625</v>
      </c>
      <c r="C3102" s="54" t="s">
        <v>11625</v>
      </c>
      <c r="D3102" s="54" t="s">
        <v>7468</v>
      </c>
      <c r="E3102" s="55" t="s">
        <v>2572</v>
      </c>
      <c r="F3102" s="54" t="s">
        <v>2573</v>
      </c>
      <c r="G3102" s="67" t="s">
        <v>7403</v>
      </c>
      <c r="H3102" s="68" t="s">
        <v>2763</v>
      </c>
      <c r="I3102" s="69" t="s">
        <v>2764</v>
      </c>
      <c r="J3102" s="68" t="s">
        <v>2765</v>
      </c>
      <c r="K3102" s="57" t="s">
        <v>324</v>
      </c>
      <c r="L3102" s="58">
        <v>3099</v>
      </c>
      <c r="M3102" s="32" t="s">
        <v>11626</v>
      </c>
      <c r="N3102" s="32" t="s">
        <v>2581</v>
      </c>
    </row>
    <row r="3103" spans="1:14" ht="18" customHeight="1" x14ac:dyDescent="0.25">
      <c r="A3103" s="59" t="s">
        <v>11627</v>
      </c>
      <c r="B3103" s="60" t="s">
        <v>11628</v>
      </c>
      <c r="C3103" s="60" t="s">
        <v>11628</v>
      </c>
      <c r="D3103" s="60" t="s">
        <v>7468</v>
      </c>
      <c r="E3103" s="61" t="s">
        <v>2572</v>
      </c>
      <c r="F3103" s="60" t="s">
        <v>2573</v>
      </c>
      <c r="G3103" s="62" t="s">
        <v>7403</v>
      </c>
      <c r="H3103" s="63" t="s">
        <v>2763</v>
      </c>
      <c r="I3103" s="64" t="s">
        <v>2764</v>
      </c>
      <c r="J3103" s="63" t="s">
        <v>2765</v>
      </c>
      <c r="K3103" s="65" t="s">
        <v>324</v>
      </c>
      <c r="L3103" s="66">
        <v>3100</v>
      </c>
      <c r="M3103" s="32" t="s">
        <v>11629</v>
      </c>
      <c r="N3103" s="32" t="s">
        <v>2581</v>
      </c>
    </row>
    <row r="3104" spans="1:14" ht="18" customHeight="1" x14ac:dyDescent="0.25">
      <c r="A3104" s="72" t="s">
        <v>2572</v>
      </c>
      <c r="B3104" s="54" t="s">
        <v>2573</v>
      </c>
      <c r="C3104" s="55"/>
      <c r="D3104" s="55"/>
      <c r="E3104" s="55" t="s">
        <v>2572</v>
      </c>
      <c r="F3104" s="54" t="s">
        <v>2573</v>
      </c>
      <c r="G3104" s="67"/>
      <c r="H3104" s="68"/>
      <c r="I3104" s="69"/>
      <c r="J3104" s="68"/>
      <c r="K3104" s="57" t="s">
        <v>2740</v>
      </c>
      <c r="L3104" s="58">
        <v>3101</v>
      </c>
      <c r="M3104" s="32" t="s">
        <v>2581</v>
      </c>
      <c r="N3104" s="32" t="s">
        <v>2581</v>
      </c>
    </row>
    <row r="3105" spans="1:14" ht="18" customHeight="1" x14ac:dyDescent="0.25">
      <c r="A3105" s="59" t="s">
        <v>11630</v>
      </c>
      <c r="B3105" s="60" t="s">
        <v>11631</v>
      </c>
      <c r="C3105" s="60" t="s">
        <v>11631</v>
      </c>
      <c r="D3105" s="60" t="s">
        <v>2761</v>
      </c>
      <c r="E3105" s="61" t="s">
        <v>2577</v>
      </c>
      <c r="F3105" s="60" t="s">
        <v>2578</v>
      </c>
      <c r="G3105" s="62" t="s">
        <v>2906</v>
      </c>
      <c r="H3105" s="63" t="s">
        <v>2763</v>
      </c>
      <c r="I3105" s="64" t="s">
        <v>2764</v>
      </c>
      <c r="J3105" s="63" t="s">
        <v>2765</v>
      </c>
      <c r="K3105" s="65" t="s">
        <v>324</v>
      </c>
      <c r="L3105" s="66">
        <v>3102</v>
      </c>
      <c r="M3105" s="32" t="s">
        <v>11632</v>
      </c>
      <c r="N3105" s="32" t="s">
        <v>2587</v>
      </c>
    </row>
    <row r="3106" spans="1:14" ht="18" customHeight="1" x14ac:dyDescent="0.25">
      <c r="A3106" s="53" t="s">
        <v>11633</v>
      </c>
      <c r="B3106" s="54" t="s">
        <v>11634</v>
      </c>
      <c r="C3106" s="54" t="s">
        <v>11634</v>
      </c>
      <c r="D3106" s="54" t="s">
        <v>2761</v>
      </c>
      <c r="E3106" s="55" t="s">
        <v>2577</v>
      </c>
      <c r="F3106" s="54" t="s">
        <v>2578</v>
      </c>
      <c r="G3106" s="67" t="s">
        <v>2906</v>
      </c>
      <c r="H3106" s="68" t="s">
        <v>2763</v>
      </c>
      <c r="I3106" s="69" t="s">
        <v>2764</v>
      </c>
      <c r="J3106" s="68" t="s">
        <v>2765</v>
      </c>
      <c r="K3106" s="57" t="s">
        <v>324</v>
      </c>
      <c r="L3106" s="58">
        <v>3103</v>
      </c>
      <c r="M3106" s="32" t="s">
        <v>11635</v>
      </c>
      <c r="N3106" s="32" t="s">
        <v>2587</v>
      </c>
    </row>
    <row r="3107" spans="1:14" ht="18" customHeight="1" x14ac:dyDescent="0.25">
      <c r="A3107" s="59" t="s">
        <v>11636</v>
      </c>
      <c r="B3107" s="60" t="s">
        <v>11637</v>
      </c>
      <c r="C3107" s="60" t="s">
        <v>11637</v>
      </c>
      <c r="D3107" s="60" t="s">
        <v>2761</v>
      </c>
      <c r="E3107" s="61" t="s">
        <v>2577</v>
      </c>
      <c r="F3107" s="60" t="s">
        <v>2578</v>
      </c>
      <c r="G3107" s="62" t="s">
        <v>2906</v>
      </c>
      <c r="H3107" s="63" t="s">
        <v>2763</v>
      </c>
      <c r="I3107" s="64" t="s">
        <v>2764</v>
      </c>
      <c r="J3107" s="63" t="s">
        <v>2765</v>
      </c>
      <c r="K3107" s="65" t="s">
        <v>324</v>
      </c>
      <c r="L3107" s="66">
        <v>3104</v>
      </c>
      <c r="M3107" s="32" t="s">
        <v>11638</v>
      </c>
      <c r="N3107" s="32" t="s">
        <v>2587</v>
      </c>
    </row>
    <row r="3108" spans="1:14" ht="18" customHeight="1" x14ac:dyDescent="0.25">
      <c r="A3108" s="53" t="s">
        <v>11639</v>
      </c>
      <c r="B3108" s="54" t="s">
        <v>11640</v>
      </c>
      <c r="C3108" s="54" t="s">
        <v>11640</v>
      </c>
      <c r="D3108" s="54" t="s">
        <v>2761</v>
      </c>
      <c r="E3108" s="55" t="s">
        <v>2577</v>
      </c>
      <c r="F3108" s="54" t="s">
        <v>2578</v>
      </c>
      <c r="G3108" s="67" t="s">
        <v>2906</v>
      </c>
      <c r="H3108" s="68" t="s">
        <v>2763</v>
      </c>
      <c r="I3108" s="69" t="s">
        <v>2764</v>
      </c>
      <c r="J3108" s="68" t="s">
        <v>2765</v>
      </c>
      <c r="K3108" s="57" t="s">
        <v>324</v>
      </c>
      <c r="L3108" s="58">
        <v>3105</v>
      </c>
      <c r="M3108" s="32" t="s">
        <v>11641</v>
      </c>
      <c r="N3108" s="32" t="s">
        <v>2587</v>
      </c>
    </row>
    <row r="3109" spans="1:14" ht="18" customHeight="1" x14ac:dyDescent="0.25">
      <c r="A3109" s="59" t="s">
        <v>11642</v>
      </c>
      <c r="B3109" s="60" t="s">
        <v>11643</v>
      </c>
      <c r="C3109" s="60" t="s">
        <v>11643</v>
      </c>
      <c r="D3109" s="60" t="s">
        <v>2761</v>
      </c>
      <c r="E3109" s="61" t="s">
        <v>2577</v>
      </c>
      <c r="F3109" s="60" t="s">
        <v>2578</v>
      </c>
      <c r="G3109" s="62" t="s">
        <v>2906</v>
      </c>
      <c r="H3109" s="63" t="s">
        <v>2763</v>
      </c>
      <c r="I3109" s="64" t="s">
        <v>2764</v>
      </c>
      <c r="J3109" s="63" t="s">
        <v>2765</v>
      </c>
      <c r="K3109" s="65" t="s">
        <v>324</v>
      </c>
      <c r="L3109" s="66">
        <v>3106</v>
      </c>
      <c r="M3109" s="32" t="s">
        <v>11644</v>
      </c>
      <c r="N3109" s="32" t="s">
        <v>2587</v>
      </c>
    </row>
    <row r="3110" spans="1:14" ht="18" customHeight="1" x14ac:dyDescent="0.25">
      <c r="A3110" s="53" t="s">
        <v>11645</v>
      </c>
      <c r="B3110" s="54" t="s">
        <v>11646</v>
      </c>
      <c r="C3110" s="54" t="s">
        <v>11646</v>
      </c>
      <c r="D3110" s="54" t="s">
        <v>2761</v>
      </c>
      <c r="E3110" s="55" t="s">
        <v>2577</v>
      </c>
      <c r="F3110" s="54" t="s">
        <v>2578</v>
      </c>
      <c r="G3110" s="67" t="s">
        <v>2906</v>
      </c>
      <c r="H3110" s="68" t="s">
        <v>2763</v>
      </c>
      <c r="I3110" s="69" t="s">
        <v>2764</v>
      </c>
      <c r="J3110" s="68" t="s">
        <v>2765</v>
      </c>
      <c r="K3110" s="57" t="s">
        <v>324</v>
      </c>
      <c r="L3110" s="58">
        <v>3107</v>
      </c>
      <c r="M3110" s="32" t="s">
        <v>11647</v>
      </c>
      <c r="N3110" s="32" t="s">
        <v>2587</v>
      </c>
    </row>
    <row r="3111" spans="1:14" ht="18" customHeight="1" x14ac:dyDescent="0.25">
      <c r="A3111" s="59" t="s">
        <v>11648</v>
      </c>
      <c r="B3111" s="60" t="s">
        <v>11649</v>
      </c>
      <c r="C3111" s="60" t="s">
        <v>11649</v>
      </c>
      <c r="D3111" s="60" t="s">
        <v>2761</v>
      </c>
      <c r="E3111" s="61" t="s">
        <v>2577</v>
      </c>
      <c r="F3111" s="60" t="s">
        <v>2578</v>
      </c>
      <c r="G3111" s="62" t="s">
        <v>2906</v>
      </c>
      <c r="H3111" s="63" t="s">
        <v>2763</v>
      </c>
      <c r="I3111" s="64" t="s">
        <v>2764</v>
      </c>
      <c r="J3111" s="63" t="s">
        <v>2765</v>
      </c>
      <c r="K3111" s="65" t="s">
        <v>324</v>
      </c>
      <c r="L3111" s="66">
        <v>3108</v>
      </c>
      <c r="M3111" s="32" t="s">
        <v>11650</v>
      </c>
      <c r="N3111" s="32" t="s">
        <v>2587</v>
      </c>
    </row>
    <row r="3112" spans="1:14" ht="18" customHeight="1" x14ac:dyDescent="0.25">
      <c r="A3112" s="53" t="s">
        <v>11651</v>
      </c>
      <c r="B3112" s="54" t="s">
        <v>11652</v>
      </c>
      <c r="C3112" s="54" t="s">
        <v>11652</v>
      </c>
      <c r="D3112" s="54" t="s">
        <v>2761</v>
      </c>
      <c r="E3112" s="55" t="s">
        <v>2577</v>
      </c>
      <c r="F3112" s="54" t="s">
        <v>2578</v>
      </c>
      <c r="G3112" s="67" t="s">
        <v>2906</v>
      </c>
      <c r="H3112" s="68" t="s">
        <v>2763</v>
      </c>
      <c r="I3112" s="69" t="s">
        <v>2764</v>
      </c>
      <c r="J3112" s="68" t="s">
        <v>2765</v>
      </c>
      <c r="K3112" s="57" t="s">
        <v>324</v>
      </c>
      <c r="L3112" s="58">
        <v>3109</v>
      </c>
      <c r="M3112" s="32" t="s">
        <v>11653</v>
      </c>
      <c r="N3112" s="32" t="s">
        <v>2587</v>
      </c>
    </row>
    <row r="3113" spans="1:14" ht="18" customHeight="1" x14ac:dyDescent="0.25">
      <c r="A3113" s="59" t="s">
        <v>11654</v>
      </c>
      <c r="B3113" s="60" t="s">
        <v>11655</v>
      </c>
      <c r="C3113" s="60" t="s">
        <v>11655</v>
      </c>
      <c r="D3113" s="60" t="s">
        <v>2761</v>
      </c>
      <c r="E3113" s="61" t="s">
        <v>2577</v>
      </c>
      <c r="F3113" s="60" t="s">
        <v>2578</v>
      </c>
      <c r="G3113" s="62" t="s">
        <v>2906</v>
      </c>
      <c r="H3113" s="63" t="s">
        <v>2763</v>
      </c>
      <c r="I3113" s="64" t="s">
        <v>2764</v>
      </c>
      <c r="J3113" s="63" t="s">
        <v>2765</v>
      </c>
      <c r="K3113" s="65" t="s">
        <v>324</v>
      </c>
      <c r="L3113" s="66">
        <v>3110</v>
      </c>
      <c r="M3113" s="32" t="s">
        <v>11656</v>
      </c>
      <c r="N3113" s="32" t="s">
        <v>2587</v>
      </c>
    </row>
    <row r="3114" spans="1:14" ht="18" customHeight="1" x14ac:dyDescent="0.25">
      <c r="A3114" s="53" t="s">
        <v>11657</v>
      </c>
      <c r="B3114" s="54" t="s">
        <v>11658</v>
      </c>
      <c r="C3114" s="54" t="s">
        <v>11658</v>
      </c>
      <c r="D3114" s="54" t="s">
        <v>2761</v>
      </c>
      <c r="E3114" s="55" t="s">
        <v>2577</v>
      </c>
      <c r="F3114" s="54" t="s">
        <v>2578</v>
      </c>
      <c r="G3114" s="67" t="s">
        <v>2906</v>
      </c>
      <c r="H3114" s="68" t="s">
        <v>2763</v>
      </c>
      <c r="I3114" s="69" t="s">
        <v>2764</v>
      </c>
      <c r="J3114" s="68" t="s">
        <v>2765</v>
      </c>
      <c r="K3114" s="57" t="s">
        <v>324</v>
      </c>
      <c r="L3114" s="58">
        <v>3111</v>
      </c>
      <c r="M3114" s="32" t="s">
        <v>11659</v>
      </c>
      <c r="N3114" s="32" t="s">
        <v>2587</v>
      </c>
    </row>
    <row r="3115" spans="1:14" ht="18" customHeight="1" x14ac:dyDescent="0.25">
      <c r="A3115" s="59" t="s">
        <v>11660</v>
      </c>
      <c r="B3115" s="60" t="s">
        <v>11661</v>
      </c>
      <c r="C3115" s="60" t="s">
        <v>11661</v>
      </c>
      <c r="D3115" s="60" t="s">
        <v>2761</v>
      </c>
      <c r="E3115" s="61" t="s">
        <v>2577</v>
      </c>
      <c r="F3115" s="60" t="s">
        <v>2578</v>
      </c>
      <c r="G3115" s="62" t="s">
        <v>2906</v>
      </c>
      <c r="H3115" s="63" t="s">
        <v>2763</v>
      </c>
      <c r="I3115" s="64" t="s">
        <v>2764</v>
      </c>
      <c r="J3115" s="63" t="s">
        <v>2765</v>
      </c>
      <c r="K3115" s="65" t="s">
        <v>324</v>
      </c>
      <c r="L3115" s="66">
        <v>3112</v>
      </c>
      <c r="M3115" s="32" t="s">
        <v>11662</v>
      </c>
      <c r="N3115" s="32" t="s">
        <v>2587</v>
      </c>
    </row>
    <row r="3116" spans="1:14" ht="18" customHeight="1" x14ac:dyDescent="0.25">
      <c r="A3116" s="53" t="s">
        <v>11663</v>
      </c>
      <c r="B3116" s="54" t="s">
        <v>11664</v>
      </c>
      <c r="C3116" s="54" t="s">
        <v>11664</v>
      </c>
      <c r="D3116" s="54" t="s">
        <v>2761</v>
      </c>
      <c r="E3116" s="55" t="s">
        <v>2577</v>
      </c>
      <c r="F3116" s="54" t="s">
        <v>2578</v>
      </c>
      <c r="G3116" s="67" t="s">
        <v>2906</v>
      </c>
      <c r="H3116" s="68" t="s">
        <v>2763</v>
      </c>
      <c r="I3116" s="69" t="s">
        <v>2764</v>
      </c>
      <c r="J3116" s="68" t="s">
        <v>2765</v>
      </c>
      <c r="K3116" s="57" t="s">
        <v>324</v>
      </c>
      <c r="L3116" s="58">
        <v>3113</v>
      </c>
      <c r="M3116" s="32" t="s">
        <v>11665</v>
      </c>
      <c r="N3116" s="32" t="s">
        <v>2587</v>
      </c>
    </row>
    <row r="3117" spans="1:14" ht="18" customHeight="1" x14ac:dyDescent="0.25">
      <c r="A3117" s="59" t="s">
        <v>11666</v>
      </c>
      <c r="B3117" s="60" t="s">
        <v>11667</v>
      </c>
      <c r="C3117" s="60" t="s">
        <v>11667</v>
      </c>
      <c r="D3117" s="60" t="s">
        <v>2761</v>
      </c>
      <c r="E3117" s="61" t="s">
        <v>2577</v>
      </c>
      <c r="F3117" s="60" t="s">
        <v>2578</v>
      </c>
      <c r="G3117" s="62" t="s">
        <v>2906</v>
      </c>
      <c r="H3117" s="63" t="s">
        <v>2763</v>
      </c>
      <c r="I3117" s="64" t="s">
        <v>2764</v>
      </c>
      <c r="J3117" s="63" t="s">
        <v>2765</v>
      </c>
      <c r="K3117" s="65" t="s">
        <v>324</v>
      </c>
      <c r="L3117" s="66">
        <v>3114</v>
      </c>
      <c r="M3117" s="32" t="s">
        <v>11668</v>
      </c>
      <c r="N3117" s="32" t="s">
        <v>2587</v>
      </c>
    </row>
    <row r="3118" spans="1:14" ht="18" customHeight="1" x14ac:dyDescent="0.25">
      <c r="A3118" s="53" t="s">
        <v>11669</v>
      </c>
      <c r="B3118" s="54" t="s">
        <v>11670</v>
      </c>
      <c r="C3118" s="54" t="s">
        <v>11670</v>
      </c>
      <c r="D3118" s="54" t="s">
        <v>2761</v>
      </c>
      <c r="E3118" s="55" t="s">
        <v>2577</v>
      </c>
      <c r="F3118" s="54" t="s">
        <v>2578</v>
      </c>
      <c r="G3118" s="67" t="s">
        <v>2906</v>
      </c>
      <c r="H3118" s="68" t="s">
        <v>2763</v>
      </c>
      <c r="I3118" s="69" t="s">
        <v>2764</v>
      </c>
      <c r="J3118" s="68" t="s">
        <v>2765</v>
      </c>
      <c r="K3118" s="57" t="s">
        <v>324</v>
      </c>
      <c r="L3118" s="58">
        <v>3115</v>
      </c>
      <c r="M3118" s="32" t="s">
        <v>11671</v>
      </c>
      <c r="N3118" s="32" t="s">
        <v>2587</v>
      </c>
    </row>
    <row r="3119" spans="1:14" ht="18" customHeight="1" x14ac:dyDescent="0.25">
      <c r="A3119" s="73" t="s">
        <v>2577</v>
      </c>
      <c r="B3119" s="60" t="s">
        <v>2578</v>
      </c>
      <c r="C3119" s="61"/>
      <c r="D3119" s="61"/>
      <c r="E3119" s="61" t="s">
        <v>2577</v>
      </c>
      <c r="F3119" s="60" t="s">
        <v>2578</v>
      </c>
      <c r="G3119" s="62"/>
      <c r="H3119" s="63"/>
      <c r="I3119" s="64"/>
      <c r="J3119" s="63"/>
      <c r="K3119" s="65" t="s">
        <v>2740</v>
      </c>
      <c r="L3119" s="66">
        <v>3116</v>
      </c>
      <c r="M3119" s="32" t="s">
        <v>2587</v>
      </c>
      <c r="N3119" s="32" t="s">
        <v>2587</v>
      </c>
    </row>
    <row r="3120" spans="1:14" ht="18" customHeight="1" x14ac:dyDescent="0.25">
      <c r="A3120" s="53" t="s">
        <v>11672</v>
      </c>
      <c r="B3120" s="54" t="s">
        <v>11673</v>
      </c>
      <c r="C3120" s="54" t="s">
        <v>11673</v>
      </c>
      <c r="D3120" s="54" t="s">
        <v>3161</v>
      </c>
      <c r="E3120" s="55" t="s">
        <v>2582</v>
      </c>
      <c r="F3120" s="54" t="s">
        <v>2583</v>
      </c>
      <c r="G3120" s="67" t="s">
        <v>4549</v>
      </c>
      <c r="H3120" s="68" t="s">
        <v>2763</v>
      </c>
      <c r="I3120" s="69" t="s">
        <v>2764</v>
      </c>
      <c r="J3120" s="68" t="s">
        <v>2765</v>
      </c>
      <c r="K3120" s="57" t="s">
        <v>324</v>
      </c>
      <c r="L3120" s="58">
        <v>3117</v>
      </c>
      <c r="M3120" s="32" t="s">
        <v>11674</v>
      </c>
      <c r="N3120" s="32" t="s">
        <v>2592</v>
      </c>
    </row>
    <row r="3121" spans="1:14" ht="18" customHeight="1" x14ac:dyDescent="0.25">
      <c r="A3121" s="59" t="s">
        <v>11675</v>
      </c>
      <c r="B3121" s="60" t="s">
        <v>11676</v>
      </c>
      <c r="C3121" s="60" t="s">
        <v>11676</v>
      </c>
      <c r="D3121" s="60" t="s">
        <v>3161</v>
      </c>
      <c r="E3121" s="61" t="s">
        <v>2582</v>
      </c>
      <c r="F3121" s="60" t="s">
        <v>2583</v>
      </c>
      <c r="G3121" s="62" t="s">
        <v>4549</v>
      </c>
      <c r="H3121" s="63" t="s">
        <v>2763</v>
      </c>
      <c r="I3121" s="64" t="s">
        <v>2764</v>
      </c>
      <c r="J3121" s="63" t="s">
        <v>2765</v>
      </c>
      <c r="K3121" s="65" t="s">
        <v>324</v>
      </c>
      <c r="L3121" s="66">
        <v>3118</v>
      </c>
      <c r="M3121" s="32" t="s">
        <v>11677</v>
      </c>
      <c r="N3121" s="32" t="s">
        <v>2592</v>
      </c>
    </row>
    <row r="3122" spans="1:14" ht="18" customHeight="1" x14ac:dyDescent="0.25">
      <c r="A3122" s="53" t="s">
        <v>11678</v>
      </c>
      <c r="B3122" s="54" t="s">
        <v>11679</v>
      </c>
      <c r="C3122" s="54" t="s">
        <v>11679</v>
      </c>
      <c r="D3122" s="54" t="s">
        <v>3161</v>
      </c>
      <c r="E3122" s="55" t="s">
        <v>2582</v>
      </c>
      <c r="F3122" s="54" t="s">
        <v>2583</v>
      </c>
      <c r="G3122" s="67" t="s">
        <v>4549</v>
      </c>
      <c r="H3122" s="68" t="s">
        <v>2763</v>
      </c>
      <c r="I3122" s="69" t="s">
        <v>2764</v>
      </c>
      <c r="J3122" s="68" t="s">
        <v>2765</v>
      </c>
      <c r="K3122" s="57" t="s">
        <v>324</v>
      </c>
      <c r="L3122" s="58">
        <v>3119</v>
      </c>
      <c r="M3122" s="32" t="s">
        <v>11680</v>
      </c>
      <c r="N3122" s="32" t="s">
        <v>2592</v>
      </c>
    </row>
    <row r="3123" spans="1:14" ht="18" customHeight="1" x14ac:dyDescent="0.25">
      <c r="A3123" s="59" t="s">
        <v>11681</v>
      </c>
      <c r="B3123" s="60" t="s">
        <v>11682</v>
      </c>
      <c r="C3123" s="60" t="s">
        <v>11682</v>
      </c>
      <c r="D3123" s="60" t="s">
        <v>2868</v>
      </c>
      <c r="E3123" s="61" t="s">
        <v>2582</v>
      </c>
      <c r="F3123" s="60" t="s">
        <v>2583</v>
      </c>
      <c r="G3123" s="62" t="s">
        <v>4549</v>
      </c>
      <c r="H3123" s="63" t="s">
        <v>2763</v>
      </c>
      <c r="I3123" s="64" t="s">
        <v>2764</v>
      </c>
      <c r="J3123" s="63" t="s">
        <v>2765</v>
      </c>
      <c r="K3123" s="65" t="s">
        <v>324</v>
      </c>
      <c r="L3123" s="66">
        <v>3120</v>
      </c>
      <c r="M3123" s="32" t="s">
        <v>11683</v>
      </c>
      <c r="N3123" s="32" t="s">
        <v>2592</v>
      </c>
    </row>
    <row r="3124" spans="1:14" ht="18" customHeight="1" x14ac:dyDescent="0.25">
      <c r="A3124" s="53" t="s">
        <v>11684</v>
      </c>
      <c r="B3124" s="54" t="s">
        <v>11673</v>
      </c>
      <c r="C3124" s="54" t="s">
        <v>11673</v>
      </c>
      <c r="D3124" s="54" t="s">
        <v>2868</v>
      </c>
      <c r="E3124" s="55" t="s">
        <v>2582</v>
      </c>
      <c r="F3124" s="54" t="s">
        <v>2583</v>
      </c>
      <c r="G3124" s="67" t="s">
        <v>4549</v>
      </c>
      <c r="H3124" s="68" t="s">
        <v>2763</v>
      </c>
      <c r="I3124" s="69" t="s">
        <v>2764</v>
      </c>
      <c r="J3124" s="68" t="s">
        <v>2765</v>
      </c>
      <c r="K3124" s="57" t="s">
        <v>324</v>
      </c>
      <c r="L3124" s="58">
        <v>3121</v>
      </c>
      <c r="M3124" s="32" t="s">
        <v>11685</v>
      </c>
      <c r="N3124" s="32" t="s">
        <v>2592</v>
      </c>
    </row>
    <row r="3125" spans="1:14" ht="18" customHeight="1" x14ac:dyDescent="0.25">
      <c r="A3125" s="59" t="s">
        <v>11686</v>
      </c>
      <c r="B3125" s="60" t="s">
        <v>11676</v>
      </c>
      <c r="C3125" s="60" t="s">
        <v>11676</v>
      </c>
      <c r="D3125" s="60" t="s">
        <v>2868</v>
      </c>
      <c r="E3125" s="61" t="s">
        <v>2582</v>
      </c>
      <c r="F3125" s="60" t="s">
        <v>2583</v>
      </c>
      <c r="G3125" s="62" t="s">
        <v>4549</v>
      </c>
      <c r="H3125" s="63" t="s">
        <v>2763</v>
      </c>
      <c r="I3125" s="64" t="s">
        <v>2764</v>
      </c>
      <c r="J3125" s="63" t="s">
        <v>2765</v>
      </c>
      <c r="K3125" s="65" t="s">
        <v>324</v>
      </c>
      <c r="L3125" s="66">
        <v>3122</v>
      </c>
      <c r="M3125" s="32" t="s">
        <v>11687</v>
      </c>
      <c r="N3125" s="32" t="s">
        <v>2592</v>
      </c>
    </row>
    <row r="3126" spans="1:14" ht="18" customHeight="1" x14ac:dyDescent="0.25">
      <c r="A3126" s="53" t="s">
        <v>11688</v>
      </c>
      <c r="B3126" s="54" t="s">
        <v>11689</v>
      </c>
      <c r="C3126" s="54" t="s">
        <v>11689</v>
      </c>
      <c r="D3126" s="54" t="s">
        <v>2868</v>
      </c>
      <c r="E3126" s="55" t="s">
        <v>2582</v>
      </c>
      <c r="F3126" s="54" t="s">
        <v>2583</v>
      </c>
      <c r="G3126" s="67" t="s">
        <v>4549</v>
      </c>
      <c r="H3126" s="68" t="s">
        <v>2763</v>
      </c>
      <c r="I3126" s="69" t="s">
        <v>2764</v>
      </c>
      <c r="J3126" s="68" t="s">
        <v>2765</v>
      </c>
      <c r="K3126" s="57" t="s">
        <v>324</v>
      </c>
      <c r="L3126" s="58">
        <v>3123</v>
      </c>
      <c r="M3126" s="32" t="s">
        <v>11690</v>
      </c>
      <c r="N3126" s="32" t="s">
        <v>2592</v>
      </c>
    </row>
    <row r="3127" spans="1:14" ht="18" customHeight="1" x14ac:dyDescent="0.25">
      <c r="A3127" s="59" t="s">
        <v>11691</v>
      </c>
      <c r="B3127" s="60" t="s">
        <v>11692</v>
      </c>
      <c r="C3127" s="60" t="s">
        <v>11692</v>
      </c>
      <c r="D3127" s="60" t="s">
        <v>2868</v>
      </c>
      <c r="E3127" s="61" t="s">
        <v>2582</v>
      </c>
      <c r="F3127" s="60" t="s">
        <v>2583</v>
      </c>
      <c r="G3127" s="62" t="s">
        <v>4549</v>
      </c>
      <c r="H3127" s="63" t="s">
        <v>2763</v>
      </c>
      <c r="I3127" s="64" t="s">
        <v>2764</v>
      </c>
      <c r="J3127" s="63" t="s">
        <v>2765</v>
      </c>
      <c r="K3127" s="65" t="s">
        <v>324</v>
      </c>
      <c r="L3127" s="66">
        <v>3124</v>
      </c>
      <c r="M3127" s="32" t="s">
        <v>11693</v>
      </c>
      <c r="N3127" s="32" t="s">
        <v>2592</v>
      </c>
    </row>
    <row r="3128" spans="1:14" ht="18" customHeight="1" x14ac:dyDescent="0.25">
      <c r="A3128" s="53" t="s">
        <v>11694</v>
      </c>
      <c r="B3128" s="54" t="s">
        <v>11695</v>
      </c>
      <c r="C3128" s="54" t="s">
        <v>11695</v>
      </c>
      <c r="D3128" s="54" t="s">
        <v>2868</v>
      </c>
      <c r="E3128" s="55" t="s">
        <v>2582</v>
      </c>
      <c r="F3128" s="54" t="s">
        <v>2583</v>
      </c>
      <c r="G3128" s="67" t="s">
        <v>4549</v>
      </c>
      <c r="H3128" s="68" t="s">
        <v>2763</v>
      </c>
      <c r="I3128" s="69" t="s">
        <v>2764</v>
      </c>
      <c r="J3128" s="68" t="s">
        <v>2765</v>
      </c>
      <c r="K3128" s="57" t="s">
        <v>324</v>
      </c>
      <c r="L3128" s="58">
        <v>3125</v>
      </c>
      <c r="M3128" s="32" t="s">
        <v>11696</v>
      </c>
      <c r="N3128" s="32" t="s">
        <v>2592</v>
      </c>
    </row>
    <row r="3129" spans="1:14" ht="18" customHeight="1" x14ac:dyDescent="0.25">
      <c r="A3129" s="59" t="s">
        <v>11697</v>
      </c>
      <c r="B3129" s="60" t="s">
        <v>11698</v>
      </c>
      <c r="C3129" s="60" t="s">
        <v>11698</v>
      </c>
      <c r="D3129" s="60" t="s">
        <v>2868</v>
      </c>
      <c r="E3129" s="61" t="s">
        <v>2582</v>
      </c>
      <c r="F3129" s="60" t="s">
        <v>2583</v>
      </c>
      <c r="G3129" s="62" t="s">
        <v>4549</v>
      </c>
      <c r="H3129" s="63" t="s">
        <v>2763</v>
      </c>
      <c r="I3129" s="64" t="s">
        <v>2764</v>
      </c>
      <c r="J3129" s="63" t="s">
        <v>2765</v>
      </c>
      <c r="K3129" s="65" t="s">
        <v>324</v>
      </c>
      <c r="L3129" s="66">
        <v>3126</v>
      </c>
      <c r="M3129" s="32" t="s">
        <v>11699</v>
      </c>
      <c r="N3129" s="32" t="s">
        <v>2592</v>
      </c>
    </row>
    <row r="3130" spans="1:14" ht="18" customHeight="1" x14ac:dyDescent="0.25">
      <c r="A3130" s="53" t="s">
        <v>11700</v>
      </c>
      <c r="B3130" s="54" t="s">
        <v>11701</v>
      </c>
      <c r="C3130" s="54" t="s">
        <v>11701</v>
      </c>
      <c r="D3130" s="54" t="s">
        <v>2868</v>
      </c>
      <c r="E3130" s="55" t="s">
        <v>2582</v>
      </c>
      <c r="F3130" s="54" t="s">
        <v>2583</v>
      </c>
      <c r="G3130" s="67" t="s">
        <v>4549</v>
      </c>
      <c r="H3130" s="68" t="s">
        <v>2763</v>
      </c>
      <c r="I3130" s="69" t="s">
        <v>2764</v>
      </c>
      <c r="J3130" s="68" t="s">
        <v>2765</v>
      </c>
      <c r="K3130" s="57" t="s">
        <v>324</v>
      </c>
      <c r="L3130" s="58">
        <v>3127</v>
      </c>
      <c r="M3130" s="32" t="s">
        <v>11702</v>
      </c>
      <c r="N3130" s="32" t="s">
        <v>2592</v>
      </c>
    </row>
    <row r="3131" spans="1:14" ht="18" customHeight="1" x14ac:dyDescent="0.25">
      <c r="A3131" s="59" t="s">
        <v>11703</v>
      </c>
      <c r="B3131" s="60" t="s">
        <v>11704</v>
      </c>
      <c r="C3131" s="60" t="s">
        <v>11704</v>
      </c>
      <c r="D3131" s="60" t="s">
        <v>2868</v>
      </c>
      <c r="E3131" s="61" t="s">
        <v>2582</v>
      </c>
      <c r="F3131" s="60" t="s">
        <v>2583</v>
      </c>
      <c r="G3131" s="62" t="s">
        <v>4549</v>
      </c>
      <c r="H3131" s="63" t="s">
        <v>2763</v>
      </c>
      <c r="I3131" s="64" t="s">
        <v>2764</v>
      </c>
      <c r="J3131" s="63" t="s">
        <v>2765</v>
      </c>
      <c r="K3131" s="65" t="s">
        <v>324</v>
      </c>
      <c r="L3131" s="66">
        <v>3128</v>
      </c>
      <c r="M3131" s="32" t="s">
        <v>11705</v>
      </c>
      <c r="N3131" s="32" t="s">
        <v>2592</v>
      </c>
    </row>
    <row r="3132" spans="1:14" ht="18" customHeight="1" x14ac:dyDescent="0.25">
      <c r="A3132" s="53" t="s">
        <v>11706</v>
      </c>
      <c r="B3132" s="54" t="s">
        <v>11707</v>
      </c>
      <c r="C3132" s="54" t="s">
        <v>11707</v>
      </c>
      <c r="D3132" s="54" t="s">
        <v>2868</v>
      </c>
      <c r="E3132" s="55" t="s">
        <v>2582</v>
      </c>
      <c r="F3132" s="54" t="s">
        <v>2583</v>
      </c>
      <c r="G3132" s="67" t="s">
        <v>4549</v>
      </c>
      <c r="H3132" s="68" t="s">
        <v>2763</v>
      </c>
      <c r="I3132" s="69" t="s">
        <v>2764</v>
      </c>
      <c r="J3132" s="68" t="s">
        <v>2765</v>
      </c>
      <c r="K3132" s="57" t="s">
        <v>324</v>
      </c>
      <c r="L3132" s="58">
        <v>3129</v>
      </c>
      <c r="M3132" s="32" t="s">
        <v>11708</v>
      </c>
      <c r="N3132" s="32" t="s">
        <v>2592</v>
      </c>
    </row>
    <row r="3133" spans="1:14" ht="18" customHeight="1" x14ac:dyDescent="0.25">
      <c r="A3133" s="59" t="s">
        <v>11709</v>
      </c>
      <c r="B3133" s="60" t="s">
        <v>11710</v>
      </c>
      <c r="C3133" s="60" t="s">
        <v>11710</v>
      </c>
      <c r="D3133" s="60" t="s">
        <v>2868</v>
      </c>
      <c r="E3133" s="61" t="s">
        <v>2582</v>
      </c>
      <c r="F3133" s="60" t="s">
        <v>2583</v>
      </c>
      <c r="G3133" s="62" t="s">
        <v>4549</v>
      </c>
      <c r="H3133" s="63" t="s">
        <v>2763</v>
      </c>
      <c r="I3133" s="64" t="s">
        <v>2764</v>
      </c>
      <c r="J3133" s="63" t="s">
        <v>2765</v>
      </c>
      <c r="K3133" s="65" t="s">
        <v>324</v>
      </c>
      <c r="L3133" s="66">
        <v>3130</v>
      </c>
      <c r="M3133" s="32" t="s">
        <v>11711</v>
      </c>
      <c r="N3133" s="32" t="s">
        <v>2592</v>
      </c>
    </row>
    <row r="3134" spans="1:14" ht="18" customHeight="1" x14ac:dyDescent="0.25">
      <c r="A3134" s="53" t="s">
        <v>11712</v>
      </c>
      <c r="B3134" s="54" t="s">
        <v>11713</v>
      </c>
      <c r="C3134" s="54" t="s">
        <v>11713</v>
      </c>
      <c r="D3134" s="54" t="s">
        <v>2868</v>
      </c>
      <c r="E3134" s="55" t="s">
        <v>2582</v>
      </c>
      <c r="F3134" s="54" t="s">
        <v>2583</v>
      </c>
      <c r="G3134" s="67" t="s">
        <v>4549</v>
      </c>
      <c r="H3134" s="68" t="s">
        <v>2763</v>
      </c>
      <c r="I3134" s="69" t="s">
        <v>2764</v>
      </c>
      <c r="J3134" s="68" t="s">
        <v>2765</v>
      </c>
      <c r="K3134" s="57" t="s">
        <v>324</v>
      </c>
      <c r="L3134" s="58">
        <v>3131</v>
      </c>
      <c r="M3134" s="32" t="s">
        <v>11714</v>
      </c>
      <c r="N3134" s="32" t="s">
        <v>2592</v>
      </c>
    </row>
    <row r="3135" spans="1:14" ht="18" customHeight="1" x14ac:dyDescent="0.25">
      <c r="A3135" s="59" t="s">
        <v>11715</v>
      </c>
      <c r="B3135" s="60" t="s">
        <v>11716</v>
      </c>
      <c r="C3135" s="60" t="s">
        <v>11716</v>
      </c>
      <c r="D3135" s="60" t="s">
        <v>2868</v>
      </c>
      <c r="E3135" s="61" t="s">
        <v>2582</v>
      </c>
      <c r="F3135" s="60" t="s">
        <v>2583</v>
      </c>
      <c r="G3135" s="62" t="s">
        <v>4549</v>
      </c>
      <c r="H3135" s="63" t="s">
        <v>2763</v>
      </c>
      <c r="I3135" s="64" t="s">
        <v>2764</v>
      </c>
      <c r="J3135" s="63" t="s">
        <v>2765</v>
      </c>
      <c r="K3135" s="65" t="s">
        <v>324</v>
      </c>
      <c r="L3135" s="66">
        <v>3132</v>
      </c>
      <c r="M3135" s="32" t="s">
        <v>11717</v>
      </c>
      <c r="N3135" s="32" t="s">
        <v>2592</v>
      </c>
    </row>
    <row r="3136" spans="1:14" ht="18" customHeight="1" x14ac:dyDescent="0.25">
      <c r="A3136" s="53" t="s">
        <v>11718</v>
      </c>
      <c r="B3136" s="54" t="s">
        <v>11719</v>
      </c>
      <c r="C3136" s="54" t="s">
        <v>11719</v>
      </c>
      <c r="D3136" s="54" t="s">
        <v>3884</v>
      </c>
      <c r="E3136" s="55" t="s">
        <v>2582</v>
      </c>
      <c r="F3136" s="54" t="s">
        <v>2583</v>
      </c>
      <c r="G3136" s="67" t="s">
        <v>4549</v>
      </c>
      <c r="H3136" s="68" t="s">
        <v>2763</v>
      </c>
      <c r="I3136" s="69" t="s">
        <v>2764</v>
      </c>
      <c r="J3136" s="68" t="s">
        <v>2765</v>
      </c>
      <c r="K3136" s="57" t="s">
        <v>324</v>
      </c>
      <c r="L3136" s="58">
        <v>3133</v>
      </c>
      <c r="M3136" s="32" t="s">
        <v>11720</v>
      </c>
      <c r="N3136" s="32" t="s">
        <v>2592</v>
      </c>
    </row>
    <row r="3137" spans="1:14" ht="18" customHeight="1" x14ac:dyDescent="0.25">
      <c r="A3137" s="59" t="s">
        <v>11721</v>
      </c>
      <c r="B3137" s="60" t="s">
        <v>11722</v>
      </c>
      <c r="C3137" s="60" t="s">
        <v>11722</v>
      </c>
      <c r="D3137" s="60" t="s">
        <v>3884</v>
      </c>
      <c r="E3137" s="61" t="s">
        <v>2582</v>
      </c>
      <c r="F3137" s="60" t="s">
        <v>2583</v>
      </c>
      <c r="G3137" s="62" t="s">
        <v>4549</v>
      </c>
      <c r="H3137" s="63" t="s">
        <v>2763</v>
      </c>
      <c r="I3137" s="64" t="s">
        <v>2764</v>
      </c>
      <c r="J3137" s="63" t="s">
        <v>2765</v>
      </c>
      <c r="K3137" s="65" t="s">
        <v>324</v>
      </c>
      <c r="L3137" s="66">
        <v>3134</v>
      </c>
      <c r="M3137" s="32" t="s">
        <v>11723</v>
      </c>
      <c r="N3137" s="32" t="s">
        <v>2592</v>
      </c>
    </row>
    <row r="3138" spans="1:14" ht="18" customHeight="1" x14ac:dyDescent="0.25">
      <c r="A3138" s="53" t="s">
        <v>11724</v>
      </c>
      <c r="B3138" s="54" t="s">
        <v>11725</v>
      </c>
      <c r="C3138" s="54" t="s">
        <v>11725</v>
      </c>
      <c r="D3138" s="54" t="s">
        <v>3884</v>
      </c>
      <c r="E3138" s="55" t="s">
        <v>2582</v>
      </c>
      <c r="F3138" s="54" t="s">
        <v>2583</v>
      </c>
      <c r="G3138" s="67" t="s">
        <v>4549</v>
      </c>
      <c r="H3138" s="68" t="s">
        <v>2763</v>
      </c>
      <c r="I3138" s="69" t="s">
        <v>2764</v>
      </c>
      <c r="J3138" s="68" t="s">
        <v>2765</v>
      </c>
      <c r="K3138" s="57" t="s">
        <v>324</v>
      </c>
      <c r="L3138" s="58">
        <v>3135</v>
      </c>
      <c r="M3138" s="32" t="s">
        <v>11726</v>
      </c>
      <c r="N3138" s="32" t="s">
        <v>2592</v>
      </c>
    </row>
    <row r="3139" spans="1:14" ht="18" customHeight="1" x14ac:dyDescent="0.25">
      <c r="A3139" s="59" t="s">
        <v>11727</v>
      </c>
      <c r="B3139" s="60" t="s">
        <v>11728</v>
      </c>
      <c r="C3139" s="60" t="s">
        <v>11728</v>
      </c>
      <c r="D3139" s="60" t="s">
        <v>3884</v>
      </c>
      <c r="E3139" s="61" t="s">
        <v>2582</v>
      </c>
      <c r="F3139" s="60" t="s">
        <v>2583</v>
      </c>
      <c r="G3139" s="62" t="s">
        <v>4549</v>
      </c>
      <c r="H3139" s="63" t="s">
        <v>2763</v>
      </c>
      <c r="I3139" s="64" t="s">
        <v>2764</v>
      </c>
      <c r="J3139" s="63" t="s">
        <v>2765</v>
      </c>
      <c r="K3139" s="65" t="s">
        <v>324</v>
      </c>
      <c r="L3139" s="66">
        <v>3136</v>
      </c>
      <c r="M3139" s="32" t="s">
        <v>11729</v>
      </c>
      <c r="N3139" s="32" t="s">
        <v>2592</v>
      </c>
    </row>
    <row r="3140" spans="1:14" ht="18" customHeight="1" x14ac:dyDescent="0.25">
      <c r="A3140" s="53" t="s">
        <v>11730</v>
      </c>
      <c r="B3140" s="54" t="s">
        <v>11731</v>
      </c>
      <c r="C3140" s="54" t="s">
        <v>11731</v>
      </c>
      <c r="D3140" s="54" t="s">
        <v>3884</v>
      </c>
      <c r="E3140" s="55" t="s">
        <v>2582</v>
      </c>
      <c r="F3140" s="54" t="s">
        <v>2583</v>
      </c>
      <c r="G3140" s="67" t="s">
        <v>4549</v>
      </c>
      <c r="H3140" s="68" t="s">
        <v>2763</v>
      </c>
      <c r="I3140" s="69" t="s">
        <v>2764</v>
      </c>
      <c r="J3140" s="68" t="s">
        <v>2765</v>
      </c>
      <c r="K3140" s="57" t="s">
        <v>324</v>
      </c>
      <c r="L3140" s="58">
        <v>3137</v>
      </c>
      <c r="M3140" s="32" t="s">
        <v>11732</v>
      </c>
      <c r="N3140" s="32" t="s">
        <v>2592</v>
      </c>
    </row>
    <row r="3141" spans="1:14" ht="18" customHeight="1" x14ac:dyDescent="0.25">
      <c r="A3141" s="59" t="s">
        <v>11733</v>
      </c>
      <c r="B3141" s="60" t="s">
        <v>11734</v>
      </c>
      <c r="C3141" s="60" t="s">
        <v>11734</v>
      </c>
      <c r="D3141" s="60" t="s">
        <v>3884</v>
      </c>
      <c r="E3141" s="61" t="s">
        <v>2582</v>
      </c>
      <c r="F3141" s="60" t="s">
        <v>2583</v>
      </c>
      <c r="G3141" s="62" t="s">
        <v>4549</v>
      </c>
      <c r="H3141" s="63" t="s">
        <v>2763</v>
      </c>
      <c r="I3141" s="64" t="s">
        <v>2764</v>
      </c>
      <c r="J3141" s="63" t="s">
        <v>2765</v>
      </c>
      <c r="K3141" s="65" t="s">
        <v>324</v>
      </c>
      <c r="L3141" s="66">
        <v>3138</v>
      </c>
      <c r="M3141" s="32" t="s">
        <v>11735</v>
      </c>
      <c r="N3141" s="32" t="s">
        <v>2592</v>
      </c>
    </row>
    <row r="3142" spans="1:14" ht="18" customHeight="1" x14ac:dyDescent="0.25">
      <c r="A3142" s="72" t="s">
        <v>2582</v>
      </c>
      <c r="B3142" s="54" t="s">
        <v>2583</v>
      </c>
      <c r="C3142" s="55"/>
      <c r="D3142" s="55"/>
      <c r="E3142" s="55" t="s">
        <v>2582</v>
      </c>
      <c r="F3142" s="54" t="s">
        <v>2583</v>
      </c>
      <c r="G3142" s="67"/>
      <c r="H3142" s="68"/>
      <c r="I3142" s="69"/>
      <c r="J3142" s="68"/>
      <c r="K3142" s="57" t="s">
        <v>2740</v>
      </c>
      <c r="L3142" s="58">
        <v>3139</v>
      </c>
      <c r="M3142" s="32" t="s">
        <v>2592</v>
      </c>
      <c r="N3142" s="32" t="s">
        <v>2592</v>
      </c>
    </row>
    <row r="3143" spans="1:14" ht="18" customHeight="1" x14ac:dyDescent="0.25">
      <c r="A3143" s="59" t="s">
        <v>11736</v>
      </c>
      <c r="B3143" s="60" t="s">
        <v>11737</v>
      </c>
      <c r="C3143" s="60" t="s">
        <v>11737</v>
      </c>
      <c r="D3143" s="60" t="s">
        <v>8763</v>
      </c>
      <c r="E3143" s="61" t="s">
        <v>2588</v>
      </c>
      <c r="F3143" s="60" t="s">
        <v>2589</v>
      </c>
      <c r="G3143" s="62" t="s">
        <v>11738</v>
      </c>
      <c r="H3143" s="63" t="s">
        <v>2763</v>
      </c>
      <c r="I3143" s="64" t="s">
        <v>2764</v>
      </c>
      <c r="J3143" s="63" t="s">
        <v>2765</v>
      </c>
      <c r="K3143" s="65" t="s">
        <v>324</v>
      </c>
      <c r="L3143" s="66">
        <v>3140</v>
      </c>
      <c r="M3143" s="32" t="s">
        <v>11739</v>
      </c>
      <c r="N3143" s="32" t="s">
        <v>2597</v>
      </c>
    </row>
    <row r="3144" spans="1:14" ht="18" customHeight="1" x14ac:dyDescent="0.25">
      <c r="A3144" s="53" t="s">
        <v>11740</v>
      </c>
      <c r="B3144" s="54" t="s">
        <v>11741</v>
      </c>
      <c r="C3144" s="54" t="s">
        <v>11741</v>
      </c>
      <c r="D3144" s="54" t="s">
        <v>4628</v>
      </c>
      <c r="E3144" s="55" t="s">
        <v>2588</v>
      </c>
      <c r="F3144" s="54" t="s">
        <v>2589</v>
      </c>
      <c r="G3144" s="67" t="s">
        <v>11738</v>
      </c>
      <c r="H3144" s="68" t="s">
        <v>2763</v>
      </c>
      <c r="I3144" s="69" t="s">
        <v>2764</v>
      </c>
      <c r="J3144" s="68" t="s">
        <v>2765</v>
      </c>
      <c r="K3144" s="57" t="s">
        <v>324</v>
      </c>
      <c r="L3144" s="58">
        <v>3141</v>
      </c>
      <c r="M3144" s="32" t="s">
        <v>11742</v>
      </c>
      <c r="N3144" s="32" t="s">
        <v>2597</v>
      </c>
    </row>
    <row r="3145" spans="1:14" ht="18" customHeight="1" x14ac:dyDescent="0.25">
      <c r="A3145" s="59" t="s">
        <v>11743</v>
      </c>
      <c r="B3145" s="60" t="s">
        <v>11744</v>
      </c>
      <c r="C3145" s="60" t="s">
        <v>11744</v>
      </c>
      <c r="D3145" s="60" t="s">
        <v>3228</v>
      </c>
      <c r="E3145" s="61" t="s">
        <v>2588</v>
      </c>
      <c r="F3145" s="60" t="s">
        <v>2589</v>
      </c>
      <c r="G3145" s="62" t="s">
        <v>11738</v>
      </c>
      <c r="H3145" s="63" t="s">
        <v>2763</v>
      </c>
      <c r="I3145" s="64" t="s">
        <v>2764</v>
      </c>
      <c r="J3145" s="63" t="s">
        <v>2765</v>
      </c>
      <c r="K3145" s="65" t="s">
        <v>324</v>
      </c>
      <c r="L3145" s="66">
        <v>3142</v>
      </c>
      <c r="M3145" s="32" t="s">
        <v>11745</v>
      </c>
      <c r="N3145" s="32" t="s">
        <v>2597</v>
      </c>
    </row>
    <row r="3146" spans="1:14" ht="18" customHeight="1" x14ac:dyDescent="0.25">
      <c r="A3146" s="53" t="s">
        <v>11746</v>
      </c>
      <c r="B3146" s="54" t="s">
        <v>11747</v>
      </c>
      <c r="C3146" s="54" t="s">
        <v>11747</v>
      </c>
      <c r="D3146" s="54" t="s">
        <v>11748</v>
      </c>
      <c r="E3146" s="55" t="s">
        <v>2588</v>
      </c>
      <c r="F3146" s="54" t="s">
        <v>2589</v>
      </c>
      <c r="G3146" s="67" t="s">
        <v>11738</v>
      </c>
      <c r="H3146" s="68" t="s">
        <v>2763</v>
      </c>
      <c r="I3146" s="69" t="s">
        <v>2764</v>
      </c>
      <c r="J3146" s="68" t="s">
        <v>2765</v>
      </c>
      <c r="K3146" s="57" t="s">
        <v>324</v>
      </c>
      <c r="L3146" s="58">
        <v>3143</v>
      </c>
      <c r="M3146" s="32" t="s">
        <v>11749</v>
      </c>
      <c r="N3146" s="32" t="s">
        <v>2597</v>
      </c>
    </row>
    <row r="3147" spans="1:14" ht="18" customHeight="1" x14ac:dyDescent="0.25">
      <c r="A3147" s="59" t="s">
        <v>11750</v>
      </c>
      <c r="B3147" s="60" t="s">
        <v>11751</v>
      </c>
      <c r="C3147" s="60" t="s">
        <v>11751</v>
      </c>
      <c r="D3147" s="60" t="s">
        <v>3228</v>
      </c>
      <c r="E3147" s="61" t="s">
        <v>2588</v>
      </c>
      <c r="F3147" s="60" t="s">
        <v>2589</v>
      </c>
      <c r="G3147" s="62" t="s">
        <v>11738</v>
      </c>
      <c r="H3147" s="63" t="s">
        <v>2763</v>
      </c>
      <c r="I3147" s="64" t="s">
        <v>2764</v>
      </c>
      <c r="J3147" s="63" t="s">
        <v>2765</v>
      </c>
      <c r="K3147" s="65" t="s">
        <v>324</v>
      </c>
      <c r="L3147" s="66">
        <v>3144</v>
      </c>
      <c r="M3147" s="32" t="s">
        <v>11752</v>
      </c>
      <c r="N3147" s="32" t="s">
        <v>2597</v>
      </c>
    </row>
    <row r="3148" spans="1:14" ht="18" customHeight="1" x14ac:dyDescent="0.25">
      <c r="A3148" s="53" t="s">
        <v>11753</v>
      </c>
      <c r="B3148" s="54" t="s">
        <v>11754</v>
      </c>
      <c r="C3148" s="54" t="s">
        <v>11754</v>
      </c>
      <c r="D3148" s="54" t="s">
        <v>3228</v>
      </c>
      <c r="E3148" s="55" t="s">
        <v>2593</v>
      </c>
      <c r="F3148" s="54" t="s">
        <v>2594</v>
      </c>
      <c r="G3148" s="67" t="s">
        <v>11755</v>
      </c>
      <c r="H3148" s="68" t="s">
        <v>2763</v>
      </c>
      <c r="I3148" s="69" t="s">
        <v>2764</v>
      </c>
      <c r="J3148" s="68" t="s">
        <v>2765</v>
      </c>
      <c r="K3148" s="57" t="s">
        <v>324</v>
      </c>
      <c r="L3148" s="58">
        <v>3145</v>
      </c>
      <c r="M3148" s="32" t="s">
        <v>11756</v>
      </c>
      <c r="N3148" s="32" t="s">
        <v>2602</v>
      </c>
    </row>
    <row r="3149" spans="1:14" ht="18" customHeight="1" x14ac:dyDescent="0.25">
      <c r="A3149" s="59" t="s">
        <v>11757</v>
      </c>
      <c r="B3149" s="60" t="s">
        <v>11758</v>
      </c>
      <c r="C3149" s="60" t="s">
        <v>11758</v>
      </c>
      <c r="D3149" s="60" t="s">
        <v>3228</v>
      </c>
      <c r="E3149" s="61" t="s">
        <v>2593</v>
      </c>
      <c r="F3149" s="60" t="s">
        <v>2594</v>
      </c>
      <c r="G3149" s="62" t="s">
        <v>11755</v>
      </c>
      <c r="H3149" s="63" t="s">
        <v>2763</v>
      </c>
      <c r="I3149" s="64" t="s">
        <v>2764</v>
      </c>
      <c r="J3149" s="63" t="s">
        <v>2765</v>
      </c>
      <c r="K3149" s="65" t="s">
        <v>324</v>
      </c>
      <c r="L3149" s="66">
        <v>3146</v>
      </c>
      <c r="M3149" s="32" t="s">
        <v>11759</v>
      </c>
      <c r="N3149" s="32" t="s">
        <v>2602</v>
      </c>
    </row>
    <row r="3150" spans="1:14" ht="18" customHeight="1" x14ac:dyDescent="0.25">
      <c r="A3150" s="53" t="s">
        <v>11760</v>
      </c>
      <c r="B3150" s="54" t="s">
        <v>11761</v>
      </c>
      <c r="C3150" s="54" t="s">
        <v>11761</v>
      </c>
      <c r="D3150" s="54" t="s">
        <v>3228</v>
      </c>
      <c r="E3150" s="55" t="s">
        <v>2593</v>
      </c>
      <c r="F3150" s="54" t="s">
        <v>2594</v>
      </c>
      <c r="G3150" s="67" t="s">
        <v>11755</v>
      </c>
      <c r="H3150" s="68" t="s">
        <v>2763</v>
      </c>
      <c r="I3150" s="69" t="s">
        <v>2764</v>
      </c>
      <c r="J3150" s="68" t="s">
        <v>2765</v>
      </c>
      <c r="K3150" s="57" t="s">
        <v>324</v>
      </c>
      <c r="L3150" s="58">
        <v>3147</v>
      </c>
      <c r="M3150" s="32" t="s">
        <v>11762</v>
      </c>
      <c r="N3150" s="32" t="s">
        <v>2602</v>
      </c>
    </row>
    <row r="3151" spans="1:14" ht="18" customHeight="1" x14ac:dyDescent="0.25">
      <c r="A3151" s="59" t="s">
        <v>11763</v>
      </c>
      <c r="B3151" s="60" t="s">
        <v>11764</v>
      </c>
      <c r="C3151" s="60" t="s">
        <v>11764</v>
      </c>
      <c r="D3151" s="60" t="s">
        <v>3228</v>
      </c>
      <c r="E3151" s="61" t="s">
        <v>2593</v>
      </c>
      <c r="F3151" s="60" t="s">
        <v>2594</v>
      </c>
      <c r="G3151" s="62" t="s">
        <v>11755</v>
      </c>
      <c r="H3151" s="63" t="s">
        <v>2763</v>
      </c>
      <c r="I3151" s="64" t="s">
        <v>2764</v>
      </c>
      <c r="J3151" s="63" t="s">
        <v>2765</v>
      </c>
      <c r="K3151" s="65" t="s">
        <v>324</v>
      </c>
      <c r="L3151" s="66">
        <v>3148</v>
      </c>
      <c r="M3151" s="32" t="s">
        <v>11765</v>
      </c>
      <c r="N3151" s="32" t="s">
        <v>2602</v>
      </c>
    </row>
    <row r="3152" spans="1:14" ht="18" customHeight="1" x14ac:dyDescent="0.25">
      <c r="A3152" s="53" t="s">
        <v>11766</v>
      </c>
      <c r="B3152" s="54" t="s">
        <v>11767</v>
      </c>
      <c r="C3152" s="54" t="s">
        <v>11767</v>
      </c>
      <c r="D3152" s="54" t="s">
        <v>3228</v>
      </c>
      <c r="E3152" s="55" t="s">
        <v>2593</v>
      </c>
      <c r="F3152" s="54" t="s">
        <v>2594</v>
      </c>
      <c r="G3152" s="67" t="s">
        <v>11755</v>
      </c>
      <c r="H3152" s="68" t="s">
        <v>2763</v>
      </c>
      <c r="I3152" s="69" t="s">
        <v>2764</v>
      </c>
      <c r="J3152" s="68" t="s">
        <v>2765</v>
      </c>
      <c r="K3152" s="57" t="s">
        <v>324</v>
      </c>
      <c r="L3152" s="58">
        <v>3149</v>
      </c>
      <c r="M3152" s="32" t="s">
        <v>11768</v>
      </c>
      <c r="N3152" s="32" t="s">
        <v>2602</v>
      </c>
    </row>
    <row r="3153" spans="1:14" ht="18" customHeight="1" x14ac:dyDescent="0.25">
      <c r="A3153" s="59" t="s">
        <v>11769</v>
      </c>
      <c r="B3153" s="60" t="s">
        <v>11770</v>
      </c>
      <c r="C3153" s="60" t="s">
        <v>11770</v>
      </c>
      <c r="D3153" s="60" t="s">
        <v>3228</v>
      </c>
      <c r="E3153" s="61" t="s">
        <v>2593</v>
      </c>
      <c r="F3153" s="60" t="s">
        <v>2594</v>
      </c>
      <c r="G3153" s="62" t="s">
        <v>11755</v>
      </c>
      <c r="H3153" s="63" t="s">
        <v>2763</v>
      </c>
      <c r="I3153" s="64" t="s">
        <v>2764</v>
      </c>
      <c r="J3153" s="63" t="s">
        <v>2765</v>
      </c>
      <c r="K3153" s="65" t="s">
        <v>324</v>
      </c>
      <c r="L3153" s="66">
        <v>3150</v>
      </c>
      <c r="M3153" s="32" t="s">
        <v>11771</v>
      </c>
      <c r="N3153" s="32" t="s">
        <v>2602</v>
      </c>
    </row>
    <row r="3154" spans="1:14" ht="18" customHeight="1" x14ac:dyDescent="0.25">
      <c r="A3154" s="53" t="s">
        <v>11772</v>
      </c>
      <c r="B3154" s="54" t="s">
        <v>11773</v>
      </c>
      <c r="C3154" s="54" t="s">
        <v>11773</v>
      </c>
      <c r="D3154" s="54" t="s">
        <v>3228</v>
      </c>
      <c r="E3154" s="55" t="s">
        <v>2593</v>
      </c>
      <c r="F3154" s="54" t="s">
        <v>2594</v>
      </c>
      <c r="G3154" s="67" t="s">
        <v>11755</v>
      </c>
      <c r="H3154" s="68" t="s">
        <v>2763</v>
      </c>
      <c r="I3154" s="69" t="s">
        <v>2764</v>
      </c>
      <c r="J3154" s="68" t="s">
        <v>2765</v>
      </c>
      <c r="K3154" s="57" t="s">
        <v>324</v>
      </c>
      <c r="L3154" s="58">
        <v>3151</v>
      </c>
      <c r="M3154" s="32" t="s">
        <v>11774</v>
      </c>
      <c r="N3154" s="32" t="s">
        <v>2602</v>
      </c>
    </row>
    <row r="3155" spans="1:14" ht="18" customHeight="1" x14ac:dyDescent="0.25">
      <c r="A3155" s="59" t="s">
        <v>11775</v>
      </c>
      <c r="B3155" s="60" t="s">
        <v>11776</v>
      </c>
      <c r="C3155" s="60" t="s">
        <v>11776</v>
      </c>
      <c r="D3155" s="60" t="s">
        <v>3228</v>
      </c>
      <c r="E3155" s="61" t="s">
        <v>2593</v>
      </c>
      <c r="F3155" s="60" t="s">
        <v>2594</v>
      </c>
      <c r="G3155" s="62" t="s">
        <v>11755</v>
      </c>
      <c r="H3155" s="63" t="s">
        <v>2763</v>
      </c>
      <c r="I3155" s="64" t="s">
        <v>2764</v>
      </c>
      <c r="J3155" s="63" t="s">
        <v>2765</v>
      </c>
      <c r="K3155" s="65" t="s">
        <v>324</v>
      </c>
      <c r="L3155" s="66">
        <v>3152</v>
      </c>
      <c r="M3155" s="32" t="s">
        <v>11777</v>
      </c>
      <c r="N3155" s="32" t="s">
        <v>2602</v>
      </c>
    </row>
    <row r="3156" spans="1:14" ht="18" customHeight="1" x14ac:dyDescent="0.25">
      <c r="A3156" s="53" t="s">
        <v>11778</v>
      </c>
      <c r="B3156" s="54" t="s">
        <v>11779</v>
      </c>
      <c r="C3156" s="54" t="s">
        <v>11779</v>
      </c>
      <c r="D3156" s="54" t="s">
        <v>3228</v>
      </c>
      <c r="E3156" s="55" t="s">
        <v>2593</v>
      </c>
      <c r="F3156" s="54" t="s">
        <v>2594</v>
      </c>
      <c r="G3156" s="67" t="s">
        <v>11755</v>
      </c>
      <c r="H3156" s="68" t="s">
        <v>2763</v>
      </c>
      <c r="I3156" s="69" t="s">
        <v>2764</v>
      </c>
      <c r="J3156" s="68" t="s">
        <v>2765</v>
      </c>
      <c r="K3156" s="57" t="s">
        <v>324</v>
      </c>
      <c r="L3156" s="58">
        <v>3153</v>
      </c>
      <c r="M3156" s="32" t="s">
        <v>11780</v>
      </c>
      <c r="N3156" s="32" t="s">
        <v>2602</v>
      </c>
    </row>
    <row r="3157" spans="1:14" ht="18" customHeight="1" x14ac:dyDescent="0.25">
      <c r="A3157" s="59" t="s">
        <v>11781</v>
      </c>
      <c r="B3157" s="60" t="s">
        <v>11782</v>
      </c>
      <c r="C3157" s="60" t="s">
        <v>11782</v>
      </c>
      <c r="D3157" s="60" t="s">
        <v>3228</v>
      </c>
      <c r="E3157" s="61" t="s">
        <v>2593</v>
      </c>
      <c r="F3157" s="60" t="s">
        <v>2594</v>
      </c>
      <c r="G3157" s="62" t="s">
        <v>11755</v>
      </c>
      <c r="H3157" s="63" t="s">
        <v>2763</v>
      </c>
      <c r="I3157" s="64" t="s">
        <v>2764</v>
      </c>
      <c r="J3157" s="63" t="s">
        <v>2765</v>
      </c>
      <c r="K3157" s="65" t="s">
        <v>324</v>
      </c>
      <c r="L3157" s="66">
        <v>3154</v>
      </c>
      <c r="M3157" s="32" t="s">
        <v>11783</v>
      </c>
      <c r="N3157" s="32" t="s">
        <v>2602</v>
      </c>
    </row>
    <row r="3158" spans="1:14" ht="18" customHeight="1" x14ac:dyDescent="0.25">
      <c r="A3158" s="53" t="s">
        <v>11784</v>
      </c>
      <c r="B3158" s="54" t="s">
        <v>11785</v>
      </c>
      <c r="C3158" s="54" t="s">
        <v>11785</v>
      </c>
      <c r="D3158" s="54" t="s">
        <v>3228</v>
      </c>
      <c r="E3158" s="55" t="s">
        <v>2593</v>
      </c>
      <c r="F3158" s="54" t="s">
        <v>2594</v>
      </c>
      <c r="G3158" s="67" t="s">
        <v>11755</v>
      </c>
      <c r="H3158" s="68" t="s">
        <v>2763</v>
      </c>
      <c r="I3158" s="69" t="s">
        <v>2764</v>
      </c>
      <c r="J3158" s="68" t="s">
        <v>2765</v>
      </c>
      <c r="K3158" s="57" t="s">
        <v>324</v>
      </c>
      <c r="L3158" s="58">
        <v>3155</v>
      </c>
      <c r="M3158" s="32" t="s">
        <v>11786</v>
      </c>
      <c r="N3158" s="32" t="s">
        <v>2602</v>
      </c>
    </row>
    <row r="3159" spans="1:14" ht="18" customHeight="1" x14ac:dyDescent="0.25">
      <c r="A3159" s="59" t="s">
        <v>11787</v>
      </c>
      <c r="B3159" s="60" t="s">
        <v>11788</v>
      </c>
      <c r="C3159" s="60" t="s">
        <v>11788</v>
      </c>
      <c r="D3159" s="60" t="s">
        <v>3228</v>
      </c>
      <c r="E3159" s="61" t="s">
        <v>2593</v>
      </c>
      <c r="F3159" s="60" t="s">
        <v>2594</v>
      </c>
      <c r="G3159" s="62" t="s">
        <v>11755</v>
      </c>
      <c r="H3159" s="63" t="s">
        <v>2763</v>
      </c>
      <c r="I3159" s="64" t="s">
        <v>2764</v>
      </c>
      <c r="J3159" s="63" t="s">
        <v>2765</v>
      </c>
      <c r="K3159" s="65" t="s">
        <v>324</v>
      </c>
      <c r="L3159" s="66">
        <v>3156</v>
      </c>
      <c r="M3159" s="32" t="s">
        <v>11789</v>
      </c>
      <c r="N3159" s="32" t="s">
        <v>2602</v>
      </c>
    </row>
    <row r="3160" spans="1:14" ht="18" customHeight="1" x14ac:dyDescent="0.25">
      <c r="A3160" s="53" t="s">
        <v>11790</v>
      </c>
      <c r="B3160" s="54" t="s">
        <v>11791</v>
      </c>
      <c r="C3160" s="54" t="s">
        <v>11791</v>
      </c>
      <c r="D3160" s="54" t="s">
        <v>3228</v>
      </c>
      <c r="E3160" s="55" t="s">
        <v>2593</v>
      </c>
      <c r="F3160" s="54" t="s">
        <v>2594</v>
      </c>
      <c r="G3160" s="67" t="s">
        <v>11755</v>
      </c>
      <c r="H3160" s="68" t="s">
        <v>2763</v>
      </c>
      <c r="I3160" s="69" t="s">
        <v>2764</v>
      </c>
      <c r="J3160" s="68" t="s">
        <v>2765</v>
      </c>
      <c r="K3160" s="57" t="s">
        <v>324</v>
      </c>
      <c r="L3160" s="58">
        <v>3157</v>
      </c>
      <c r="M3160" s="32" t="s">
        <v>11792</v>
      </c>
      <c r="N3160" s="32" t="s">
        <v>2602</v>
      </c>
    </row>
    <row r="3161" spans="1:14" ht="18" customHeight="1" x14ac:dyDescent="0.25">
      <c r="A3161" s="59" t="s">
        <v>11793</v>
      </c>
      <c r="B3161" s="60" t="s">
        <v>11794</v>
      </c>
      <c r="C3161" s="60" t="s">
        <v>11794</v>
      </c>
      <c r="D3161" s="60" t="s">
        <v>3228</v>
      </c>
      <c r="E3161" s="61" t="s">
        <v>2593</v>
      </c>
      <c r="F3161" s="60" t="s">
        <v>2594</v>
      </c>
      <c r="G3161" s="62" t="s">
        <v>11755</v>
      </c>
      <c r="H3161" s="63" t="s">
        <v>2763</v>
      </c>
      <c r="I3161" s="64" t="s">
        <v>2764</v>
      </c>
      <c r="J3161" s="63" t="s">
        <v>2765</v>
      </c>
      <c r="K3161" s="65" t="s">
        <v>324</v>
      </c>
      <c r="L3161" s="66">
        <v>3158</v>
      </c>
      <c r="M3161" s="32" t="s">
        <v>11795</v>
      </c>
      <c r="N3161" s="32" t="s">
        <v>2602</v>
      </c>
    </row>
    <row r="3162" spans="1:14" ht="18" customHeight="1" x14ac:dyDescent="0.25">
      <c r="A3162" s="53" t="s">
        <v>11796</v>
      </c>
      <c r="B3162" s="54" t="s">
        <v>11797</v>
      </c>
      <c r="C3162" s="54" t="s">
        <v>11797</v>
      </c>
      <c r="D3162" s="54" t="s">
        <v>3228</v>
      </c>
      <c r="E3162" s="55" t="s">
        <v>2593</v>
      </c>
      <c r="F3162" s="54" t="s">
        <v>2594</v>
      </c>
      <c r="G3162" s="67" t="s">
        <v>11755</v>
      </c>
      <c r="H3162" s="68" t="s">
        <v>2763</v>
      </c>
      <c r="I3162" s="69" t="s">
        <v>2764</v>
      </c>
      <c r="J3162" s="68" t="s">
        <v>2765</v>
      </c>
      <c r="K3162" s="57" t="s">
        <v>324</v>
      </c>
      <c r="L3162" s="58">
        <v>3159</v>
      </c>
      <c r="M3162" s="32" t="s">
        <v>11798</v>
      </c>
      <c r="N3162" s="32" t="s">
        <v>2602</v>
      </c>
    </row>
    <row r="3163" spans="1:14" ht="18" customHeight="1" x14ac:dyDescent="0.25">
      <c r="A3163" s="59" t="s">
        <v>11799</v>
      </c>
      <c r="B3163" s="60" t="s">
        <v>11800</v>
      </c>
      <c r="C3163" s="60" t="s">
        <v>11800</v>
      </c>
      <c r="D3163" s="60" t="s">
        <v>3228</v>
      </c>
      <c r="E3163" s="61" t="s">
        <v>2593</v>
      </c>
      <c r="F3163" s="60" t="s">
        <v>2594</v>
      </c>
      <c r="G3163" s="62" t="s">
        <v>11755</v>
      </c>
      <c r="H3163" s="63" t="s">
        <v>2763</v>
      </c>
      <c r="I3163" s="64" t="s">
        <v>2764</v>
      </c>
      <c r="J3163" s="63" t="s">
        <v>2765</v>
      </c>
      <c r="K3163" s="65" t="s">
        <v>324</v>
      </c>
      <c r="L3163" s="66">
        <v>3160</v>
      </c>
      <c r="M3163" s="32" t="s">
        <v>11801</v>
      </c>
      <c r="N3163" s="32" t="s">
        <v>2602</v>
      </c>
    </row>
    <row r="3164" spans="1:14" ht="18" customHeight="1" x14ac:dyDescent="0.25">
      <c r="A3164" s="53" t="s">
        <v>11802</v>
      </c>
      <c r="B3164" s="54" t="s">
        <v>11803</v>
      </c>
      <c r="C3164" s="54" t="s">
        <v>11803</v>
      </c>
      <c r="D3164" s="54" t="s">
        <v>3228</v>
      </c>
      <c r="E3164" s="55" t="s">
        <v>2593</v>
      </c>
      <c r="F3164" s="54" t="s">
        <v>2594</v>
      </c>
      <c r="G3164" s="67" t="s">
        <v>11755</v>
      </c>
      <c r="H3164" s="68" t="s">
        <v>2763</v>
      </c>
      <c r="I3164" s="69" t="s">
        <v>2764</v>
      </c>
      <c r="J3164" s="68" t="s">
        <v>2765</v>
      </c>
      <c r="K3164" s="57" t="s">
        <v>324</v>
      </c>
      <c r="L3164" s="58">
        <v>3161</v>
      </c>
      <c r="M3164" s="32" t="s">
        <v>11804</v>
      </c>
      <c r="N3164" s="32" t="s">
        <v>2602</v>
      </c>
    </row>
    <row r="3165" spans="1:14" ht="18" customHeight="1" x14ac:dyDescent="0.25">
      <c r="A3165" s="59" t="s">
        <v>11805</v>
      </c>
      <c r="B3165" s="60" t="s">
        <v>11806</v>
      </c>
      <c r="C3165" s="60" t="s">
        <v>11806</v>
      </c>
      <c r="D3165" s="60" t="s">
        <v>3228</v>
      </c>
      <c r="E3165" s="61" t="s">
        <v>2593</v>
      </c>
      <c r="F3165" s="60" t="s">
        <v>2594</v>
      </c>
      <c r="G3165" s="62" t="s">
        <v>11755</v>
      </c>
      <c r="H3165" s="63" t="s">
        <v>2763</v>
      </c>
      <c r="I3165" s="64" t="s">
        <v>2764</v>
      </c>
      <c r="J3165" s="63" t="s">
        <v>2765</v>
      </c>
      <c r="K3165" s="65" t="s">
        <v>324</v>
      </c>
      <c r="L3165" s="66">
        <v>3162</v>
      </c>
      <c r="M3165" s="32" t="s">
        <v>11807</v>
      </c>
      <c r="N3165" s="32" t="s">
        <v>2602</v>
      </c>
    </row>
    <row r="3166" spans="1:14" ht="18" customHeight="1" x14ac:dyDescent="0.25">
      <c r="A3166" s="53" t="s">
        <v>11808</v>
      </c>
      <c r="B3166" s="54" t="s">
        <v>11809</v>
      </c>
      <c r="C3166" s="54" t="s">
        <v>11809</v>
      </c>
      <c r="D3166" s="54" t="s">
        <v>3228</v>
      </c>
      <c r="E3166" s="55" t="s">
        <v>2593</v>
      </c>
      <c r="F3166" s="54" t="s">
        <v>2594</v>
      </c>
      <c r="G3166" s="67" t="s">
        <v>11755</v>
      </c>
      <c r="H3166" s="68" t="s">
        <v>2763</v>
      </c>
      <c r="I3166" s="69" t="s">
        <v>2764</v>
      </c>
      <c r="J3166" s="68" t="s">
        <v>2765</v>
      </c>
      <c r="K3166" s="57" t="s">
        <v>324</v>
      </c>
      <c r="L3166" s="58">
        <v>3163</v>
      </c>
      <c r="M3166" s="32" t="s">
        <v>11810</v>
      </c>
      <c r="N3166" s="32" t="s">
        <v>2602</v>
      </c>
    </row>
    <row r="3167" spans="1:14" ht="18" customHeight="1" x14ac:dyDescent="0.25">
      <c r="A3167" s="59" t="s">
        <v>11811</v>
      </c>
      <c r="B3167" s="60" t="s">
        <v>11812</v>
      </c>
      <c r="C3167" s="60" t="s">
        <v>11812</v>
      </c>
      <c r="D3167" s="60" t="s">
        <v>3228</v>
      </c>
      <c r="E3167" s="61" t="s">
        <v>2593</v>
      </c>
      <c r="F3167" s="60" t="s">
        <v>2594</v>
      </c>
      <c r="G3167" s="62" t="s">
        <v>11755</v>
      </c>
      <c r="H3167" s="63" t="s">
        <v>2763</v>
      </c>
      <c r="I3167" s="64" t="s">
        <v>2764</v>
      </c>
      <c r="J3167" s="63" t="s">
        <v>2765</v>
      </c>
      <c r="K3167" s="65" t="s">
        <v>324</v>
      </c>
      <c r="L3167" s="66">
        <v>3164</v>
      </c>
      <c r="M3167" s="32" t="s">
        <v>11813</v>
      </c>
      <c r="N3167" s="32" t="s">
        <v>2602</v>
      </c>
    </row>
    <row r="3168" spans="1:14" ht="18" customHeight="1" x14ac:dyDescent="0.25">
      <c r="A3168" s="53" t="s">
        <v>11814</v>
      </c>
      <c r="B3168" s="54" t="s">
        <v>11815</v>
      </c>
      <c r="C3168" s="54" t="s">
        <v>11815</v>
      </c>
      <c r="D3168" s="54" t="s">
        <v>3228</v>
      </c>
      <c r="E3168" s="55" t="s">
        <v>2593</v>
      </c>
      <c r="F3168" s="54" t="s">
        <v>2594</v>
      </c>
      <c r="G3168" s="67" t="s">
        <v>11755</v>
      </c>
      <c r="H3168" s="68" t="s">
        <v>2763</v>
      </c>
      <c r="I3168" s="69" t="s">
        <v>2764</v>
      </c>
      <c r="J3168" s="68" t="s">
        <v>2765</v>
      </c>
      <c r="K3168" s="57" t="s">
        <v>324</v>
      </c>
      <c r="L3168" s="58">
        <v>3165</v>
      </c>
      <c r="M3168" s="32" t="s">
        <v>11816</v>
      </c>
      <c r="N3168" s="32" t="s">
        <v>2602</v>
      </c>
    </row>
    <row r="3169" spans="1:14" ht="18" customHeight="1" x14ac:dyDescent="0.25">
      <c r="A3169" s="59" t="s">
        <v>11817</v>
      </c>
      <c r="B3169" s="60" t="s">
        <v>11818</v>
      </c>
      <c r="C3169" s="60" t="s">
        <v>11818</v>
      </c>
      <c r="D3169" s="60" t="s">
        <v>3228</v>
      </c>
      <c r="E3169" s="61" t="s">
        <v>2593</v>
      </c>
      <c r="F3169" s="60" t="s">
        <v>2594</v>
      </c>
      <c r="G3169" s="62" t="s">
        <v>11755</v>
      </c>
      <c r="H3169" s="63" t="s">
        <v>2763</v>
      </c>
      <c r="I3169" s="64" t="s">
        <v>2764</v>
      </c>
      <c r="J3169" s="63" t="s">
        <v>2765</v>
      </c>
      <c r="K3169" s="65" t="s">
        <v>324</v>
      </c>
      <c r="L3169" s="66">
        <v>3166</v>
      </c>
      <c r="M3169" s="32" t="s">
        <v>11819</v>
      </c>
      <c r="N3169" s="32" t="s">
        <v>2602</v>
      </c>
    </row>
    <row r="3170" spans="1:14" ht="18" customHeight="1" x14ac:dyDescent="0.25">
      <c r="A3170" s="53" t="s">
        <v>11820</v>
      </c>
      <c r="B3170" s="54" t="s">
        <v>11821</v>
      </c>
      <c r="C3170" s="54" t="s">
        <v>11821</v>
      </c>
      <c r="D3170" s="54" t="s">
        <v>3228</v>
      </c>
      <c r="E3170" s="55" t="s">
        <v>2593</v>
      </c>
      <c r="F3170" s="54" t="s">
        <v>2594</v>
      </c>
      <c r="G3170" s="67" t="s">
        <v>11755</v>
      </c>
      <c r="H3170" s="68" t="s">
        <v>2763</v>
      </c>
      <c r="I3170" s="69" t="s">
        <v>2764</v>
      </c>
      <c r="J3170" s="68" t="s">
        <v>2765</v>
      </c>
      <c r="K3170" s="57" t="s">
        <v>324</v>
      </c>
      <c r="L3170" s="58">
        <v>3167</v>
      </c>
      <c r="M3170" s="32" t="s">
        <v>11822</v>
      </c>
      <c r="N3170" s="32" t="s">
        <v>2602</v>
      </c>
    </row>
    <row r="3171" spans="1:14" ht="18" customHeight="1" x14ac:dyDescent="0.25">
      <c r="A3171" s="59" t="s">
        <v>11823</v>
      </c>
      <c r="B3171" s="60" t="s">
        <v>11824</v>
      </c>
      <c r="C3171" s="60" t="s">
        <v>11824</v>
      </c>
      <c r="D3171" s="60" t="s">
        <v>3228</v>
      </c>
      <c r="E3171" s="61" t="s">
        <v>2593</v>
      </c>
      <c r="F3171" s="60" t="s">
        <v>2594</v>
      </c>
      <c r="G3171" s="62" t="s">
        <v>11755</v>
      </c>
      <c r="H3171" s="63" t="s">
        <v>2763</v>
      </c>
      <c r="I3171" s="64" t="s">
        <v>2764</v>
      </c>
      <c r="J3171" s="63" t="s">
        <v>2765</v>
      </c>
      <c r="K3171" s="65" t="s">
        <v>324</v>
      </c>
      <c r="L3171" s="66">
        <v>3168</v>
      </c>
      <c r="M3171" s="32" t="s">
        <v>11825</v>
      </c>
      <c r="N3171" s="32" t="s">
        <v>2602</v>
      </c>
    </row>
    <row r="3172" spans="1:14" ht="18" customHeight="1" x14ac:dyDescent="0.25">
      <c r="A3172" s="53" t="s">
        <v>11826</v>
      </c>
      <c r="B3172" s="54" t="s">
        <v>11827</v>
      </c>
      <c r="C3172" s="54" t="s">
        <v>11827</v>
      </c>
      <c r="D3172" s="54" t="s">
        <v>3228</v>
      </c>
      <c r="E3172" s="55" t="s">
        <v>2593</v>
      </c>
      <c r="F3172" s="54" t="s">
        <v>2594</v>
      </c>
      <c r="G3172" s="67" t="s">
        <v>11755</v>
      </c>
      <c r="H3172" s="68" t="s">
        <v>2763</v>
      </c>
      <c r="I3172" s="69" t="s">
        <v>2764</v>
      </c>
      <c r="J3172" s="68" t="s">
        <v>2765</v>
      </c>
      <c r="K3172" s="57" t="s">
        <v>324</v>
      </c>
      <c r="L3172" s="58">
        <v>3169</v>
      </c>
      <c r="M3172" s="32" t="s">
        <v>11828</v>
      </c>
      <c r="N3172" s="32" t="s">
        <v>2602</v>
      </c>
    </row>
    <row r="3173" spans="1:14" ht="18" customHeight="1" x14ac:dyDescent="0.25">
      <c r="A3173" s="59" t="s">
        <v>11829</v>
      </c>
      <c r="B3173" s="60" t="s">
        <v>11830</v>
      </c>
      <c r="C3173" s="60" t="s">
        <v>11830</v>
      </c>
      <c r="D3173" s="60" t="s">
        <v>3228</v>
      </c>
      <c r="E3173" s="61" t="s">
        <v>2593</v>
      </c>
      <c r="F3173" s="60" t="s">
        <v>2594</v>
      </c>
      <c r="G3173" s="62" t="s">
        <v>11755</v>
      </c>
      <c r="H3173" s="63" t="s">
        <v>2763</v>
      </c>
      <c r="I3173" s="64" t="s">
        <v>2764</v>
      </c>
      <c r="J3173" s="63" t="s">
        <v>2765</v>
      </c>
      <c r="K3173" s="65" t="s">
        <v>324</v>
      </c>
      <c r="L3173" s="66">
        <v>3170</v>
      </c>
      <c r="M3173" s="32" t="s">
        <v>11831</v>
      </c>
      <c r="N3173" s="32" t="s">
        <v>2602</v>
      </c>
    </row>
    <row r="3174" spans="1:14" ht="18" customHeight="1" x14ac:dyDescent="0.25">
      <c r="A3174" s="53" t="s">
        <v>11832</v>
      </c>
      <c r="B3174" s="54" t="s">
        <v>11833</v>
      </c>
      <c r="C3174" s="54" t="s">
        <v>11833</v>
      </c>
      <c r="D3174" s="54" t="s">
        <v>3228</v>
      </c>
      <c r="E3174" s="55" t="s">
        <v>2593</v>
      </c>
      <c r="F3174" s="54" t="s">
        <v>2594</v>
      </c>
      <c r="G3174" s="67" t="s">
        <v>11755</v>
      </c>
      <c r="H3174" s="68" t="s">
        <v>2763</v>
      </c>
      <c r="I3174" s="69" t="s">
        <v>2764</v>
      </c>
      <c r="J3174" s="68" t="s">
        <v>2765</v>
      </c>
      <c r="K3174" s="57" t="s">
        <v>324</v>
      </c>
      <c r="L3174" s="58">
        <v>3171</v>
      </c>
      <c r="M3174" s="32" t="s">
        <v>11834</v>
      </c>
      <c r="N3174" s="32" t="s">
        <v>2602</v>
      </c>
    </row>
    <row r="3175" spans="1:14" ht="18" customHeight="1" x14ac:dyDescent="0.25">
      <c r="A3175" s="59" t="s">
        <v>11835</v>
      </c>
      <c r="B3175" s="60" t="s">
        <v>11836</v>
      </c>
      <c r="C3175" s="60" t="s">
        <v>11836</v>
      </c>
      <c r="D3175" s="60" t="s">
        <v>3228</v>
      </c>
      <c r="E3175" s="61" t="s">
        <v>2593</v>
      </c>
      <c r="F3175" s="60" t="s">
        <v>2594</v>
      </c>
      <c r="G3175" s="62" t="s">
        <v>11755</v>
      </c>
      <c r="H3175" s="63" t="s">
        <v>2763</v>
      </c>
      <c r="I3175" s="64" t="s">
        <v>2764</v>
      </c>
      <c r="J3175" s="63" t="s">
        <v>2765</v>
      </c>
      <c r="K3175" s="65" t="s">
        <v>324</v>
      </c>
      <c r="L3175" s="66">
        <v>3172</v>
      </c>
      <c r="M3175" s="32" t="s">
        <v>11837</v>
      </c>
      <c r="N3175" s="32" t="s">
        <v>2602</v>
      </c>
    </row>
    <row r="3176" spans="1:14" ht="18" customHeight="1" x14ac:dyDescent="0.25">
      <c r="A3176" s="53" t="s">
        <v>11838</v>
      </c>
      <c r="B3176" s="54" t="s">
        <v>11839</v>
      </c>
      <c r="C3176" s="54" t="s">
        <v>11839</v>
      </c>
      <c r="D3176" s="54" t="s">
        <v>3228</v>
      </c>
      <c r="E3176" s="55" t="s">
        <v>2593</v>
      </c>
      <c r="F3176" s="54" t="s">
        <v>2594</v>
      </c>
      <c r="G3176" s="67" t="s">
        <v>11755</v>
      </c>
      <c r="H3176" s="68" t="s">
        <v>2763</v>
      </c>
      <c r="I3176" s="69" t="s">
        <v>2764</v>
      </c>
      <c r="J3176" s="68" t="s">
        <v>2765</v>
      </c>
      <c r="K3176" s="57" t="s">
        <v>324</v>
      </c>
      <c r="L3176" s="58">
        <v>3173</v>
      </c>
      <c r="M3176" s="32" t="s">
        <v>11840</v>
      </c>
      <c r="N3176" s="32" t="s">
        <v>2602</v>
      </c>
    </row>
    <row r="3177" spans="1:14" ht="18" customHeight="1" x14ac:dyDescent="0.25">
      <c r="A3177" s="59" t="s">
        <v>11841</v>
      </c>
      <c r="B3177" s="60" t="s">
        <v>11842</v>
      </c>
      <c r="C3177" s="60" t="s">
        <v>11842</v>
      </c>
      <c r="D3177" s="60" t="s">
        <v>3228</v>
      </c>
      <c r="E3177" s="61" t="s">
        <v>2593</v>
      </c>
      <c r="F3177" s="60" t="s">
        <v>2594</v>
      </c>
      <c r="G3177" s="62" t="s">
        <v>11755</v>
      </c>
      <c r="H3177" s="63" t="s">
        <v>2763</v>
      </c>
      <c r="I3177" s="64" t="s">
        <v>2764</v>
      </c>
      <c r="J3177" s="63" t="s">
        <v>2765</v>
      </c>
      <c r="K3177" s="65" t="s">
        <v>324</v>
      </c>
      <c r="L3177" s="66">
        <v>3174</v>
      </c>
      <c r="M3177" s="32" t="s">
        <v>11843</v>
      </c>
      <c r="N3177" s="32" t="s">
        <v>2602</v>
      </c>
    </row>
    <row r="3178" spans="1:14" ht="18" customHeight="1" x14ac:dyDescent="0.25">
      <c r="A3178" s="53" t="s">
        <v>11844</v>
      </c>
      <c r="B3178" s="54" t="s">
        <v>11845</v>
      </c>
      <c r="C3178" s="54" t="s">
        <v>11845</v>
      </c>
      <c r="D3178" s="54" t="s">
        <v>3228</v>
      </c>
      <c r="E3178" s="55" t="s">
        <v>2593</v>
      </c>
      <c r="F3178" s="54" t="s">
        <v>2594</v>
      </c>
      <c r="G3178" s="67" t="s">
        <v>11755</v>
      </c>
      <c r="H3178" s="68" t="s">
        <v>2763</v>
      </c>
      <c r="I3178" s="69" t="s">
        <v>2764</v>
      </c>
      <c r="J3178" s="68" t="s">
        <v>2765</v>
      </c>
      <c r="K3178" s="57" t="s">
        <v>324</v>
      </c>
      <c r="L3178" s="58">
        <v>3175</v>
      </c>
      <c r="M3178" s="32" t="s">
        <v>11846</v>
      </c>
      <c r="N3178" s="32" t="s">
        <v>2602</v>
      </c>
    </row>
    <row r="3179" spans="1:14" ht="18" customHeight="1" x14ac:dyDescent="0.25">
      <c r="A3179" s="73" t="s">
        <v>2593</v>
      </c>
      <c r="B3179" s="60" t="s">
        <v>2594</v>
      </c>
      <c r="C3179" s="61"/>
      <c r="D3179" s="61"/>
      <c r="E3179" s="61" t="s">
        <v>2593</v>
      </c>
      <c r="F3179" s="60" t="s">
        <v>2594</v>
      </c>
      <c r="G3179" s="62"/>
      <c r="H3179" s="63"/>
      <c r="I3179" s="64"/>
      <c r="J3179" s="63"/>
      <c r="K3179" s="65" t="s">
        <v>2740</v>
      </c>
      <c r="L3179" s="66">
        <v>3176</v>
      </c>
      <c r="M3179" s="32" t="s">
        <v>2602</v>
      </c>
      <c r="N3179" s="32" t="s">
        <v>2602</v>
      </c>
    </row>
    <row r="3180" spans="1:14" ht="18" customHeight="1" x14ac:dyDescent="0.25">
      <c r="A3180" s="53" t="s">
        <v>11847</v>
      </c>
      <c r="B3180" s="54" t="s">
        <v>11848</v>
      </c>
      <c r="C3180" s="54" t="s">
        <v>11848</v>
      </c>
      <c r="D3180" s="54" t="s">
        <v>11849</v>
      </c>
      <c r="E3180" s="55" t="s">
        <v>2598</v>
      </c>
      <c r="F3180" s="54" t="s">
        <v>2599</v>
      </c>
      <c r="G3180" s="67" t="s">
        <v>11850</v>
      </c>
      <c r="H3180" s="68" t="s">
        <v>2763</v>
      </c>
      <c r="I3180" s="69" t="s">
        <v>2764</v>
      </c>
      <c r="J3180" s="68" t="s">
        <v>2765</v>
      </c>
      <c r="K3180" s="57" t="s">
        <v>324</v>
      </c>
      <c r="L3180" s="58">
        <v>3177</v>
      </c>
      <c r="M3180" s="32" t="s">
        <v>11851</v>
      </c>
      <c r="N3180" s="32" t="s">
        <v>2607</v>
      </c>
    </row>
    <row r="3181" spans="1:14" ht="18" customHeight="1" x14ac:dyDescent="0.25">
      <c r="A3181" s="59" t="s">
        <v>11852</v>
      </c>
      <c r="B3181" s="60" t="s">
        <v>11853</v>
      </c>
      <c r="C3181" s="60" t="s">
        <v>11853</v>
      </c>
      <c r="D3181" s="60" t="s">
        <v>2761</v>
      </c>
      <c r="E3181" s="61" t="s">
        <v>2598</v>
      </c>
      <c r="F3181" s="60" t="s">
        <v>2599</v>
      </c>
      <c r="G3181" s="62" t="s">
        <v>11850</v>
      </c>
      <c r="H3181" s="63" t="s">
        <v>2763</v>
      </c>
      <c r="I3181" s="64" t="s">
        <v>2764</v>
      </c>
      <c r="J3181" s="63" t="s">
        <v>2765</v>
      </c>
      <c r="K3181" s="65" t="s">
        <v>324</v>
      </c>
      <c r="L3181" s="66">
        <v>3178</v>
      </c>
      <c r="M3181" s="32" t="s">
        <v>11854</v>
      </c>
      <c r="N3181" s="32" t="s">
        <v>2607</v>
      </c>
    </row>
    <row r="3182" spans="1:14" ht="18" customHeight="1" x14ac:dyDescent="0.25">
      <c r="A3182" s="53" t="s">
        <v>11855</v>
      </c>
      <c r="B3182" s="54" t="s">
        <v>11856</v>
      </c>
      <c r="C3182" s="54" t="s">
        <v>11856</v>
      </c>
      <c r="D3182" s="54" t="s">
        <v>2761</v>
      </c>
      <c r="E3182" s="55" t="s">
        <v>2598</v>
      </c>
      <c r="F3182" s="54" t="s">
        <v>2599</v>
      </c>
      <c r="G3182" s="67" t="s">
        <v>11850</v>
      </c>
      <c r="H3182" s="68" t="s">
        <v>2763</v>
      </c>
      <c r="I3182" s="69" t="s">
        <v>2764</v>
      </c>
      <c r="J3182" s="68" t="s">
        <v>2765</v>
      </c>
      <c r="K3182" s="57" t="s">
        <v>324</v>
      </c>
      <c r="L3182" s="58">
        <v>3179</v>
      </c>
      <c r="M3182" s="32" t="s">
        <v>11857</v>
      </c>
      <c r="N3182" s="32" t="s">
        <v>2607</v>
      </c>
    </row>
    <row r="3183" spans="1:14" ht="18" customHeight="1" x14ac:dyDescent="0.25">
      <c r="A3183" s="59" t="s">
        <v>11858</v>
      </c>
      <c r="B3183" s="60" t="s">
        <v>11859</v>
      </c>
      <c r="C3183" s="60" t="s">
        <v>11859</v>
      </c>
      <c r="D3183" s="60" t="s">
        <v>2761</v>
      </c>
      <c r="E3183" s="61" t="s">
        <v>2598</v>
      </c>
      <c r="F3183" s="60" t="s">
        <v>2599</v>
      </c>
      <c r="G3183" s="62" t="s">
        <v>11850</v>
      </c>
      <c r="H3183" s="63" t="s">
        <v>2763</v>
      </c>
      <c r="I3183" s="64" t="s">
        <v>2764</v>
      </c>
      <c r="J3183" s="63" t="s">
        <v>2765</v>
      </c>
      <c r="K3183" s="65" t="s">
        <v>324</v>
      </c>
      <c r="L3183" s="66">
        <v>3180</v>
      </c>
      <c r="M3183" s="32" t="s">
        <v>11860</v>
      </c>
      <c r="N3183" s="32" t="s">
        <v>2607</v>
      </c>
    </row>
    <row r="3184" spans="1:14" ht="18" customHeight="1" x14ac:dyDescent="0.25">
      <c r="A3184" s="53" t="s">
        <v>11861</v>
      </c>
      <c r="B3184" s="54" t="s">
        <v>11862</v>
      </c>
      <c r="C3184" s="54" t="s">
        <v>11862</v>
      </c>
      <c r="D3184" s="54" t="s">
        <v>2761</v>
      </c>
      <c r="E3184" s="55" t="s">
        <v>2598</v>
      </c>
      <c r="F3184" s="54" t="s">
        <v>2599</v>
      </c>
      <c r="G3184" s="67" t="s">
        <v>11850</v>
      </c>
      <c r="H3184" s="68" t="s">
        <v>2763</v>
      </c>
      <c r="I3184" s="69" t="s">
        <v>2764</v>
      </c>
      <c r="J3184" s="68" t="s">
        <v>2765</v>
      </c>
      <c r="K3184" s="57" t="s">
        <v>324</v>
      </c>
      <c r="L3184" s="58">
        <v>3181</v>
      </c>
      <c r="M3184" s="32" t="s">
        <v>11863</v>
      </c>
      <c r="N3184" s="32" t="s">
        <v>2607</v>
      </c>
    </row>
    <row r="3185" spans="1:14" ht="18" customHeight="1" x14ac:dyDescent="0.25">
      <c r="A3185" s="59" t="s">
        <v>11864</v>
      </c>
      <c r="B3185" s="60" t="s">
        <v>11865</v>
      </c>
      <c r="C3185" s="60" t="s">
        <v>11865</v>
      </c>
      <c r="D3185" s="60" t="s">
        <v>2761</v>
      </c>
      <c r="E3185" s="61" t="s">
        <v>2598</v>
      </c>
      <c r="F3185" s="60" t="s">
        <v>2599</v>
      </c>
      <c r="G3185" s="62" t="s">
        <v>11850</v>
      </c>
      <c r="H3185" s="63" t="s">
        <v>2763</v>
      </c>
      <c r="I3185" s="64" t="s">
        <v>2764</v>
      </c>
      <c r="J3185" s="63" t="s">
        <v>2765</v>
      </c>
      <c r="K3185" s="65" t="s">
        <v>324</v>
      </c>
      <c r="L3185" s="66">
        <v>3182</v>
      </c>
      <c r="M3185" s="32" t="s">
        <v>11866</v>
      </c>
      <c r="N3185" s="32" t="s">
        <v>2607</v>
      </c>
    </row>
    <row r="3186" spans="1:14" ht="18" customHeight="1" x14ac:dyDescent="0.25">
      <c r="A3186" s="53" t="s">
        <v>11867</v>
      </c>
      <c r="B3186" s="54" t="s">
        <v>11868</v>
      </c>
      <c r="C3186" s="54" t="s">
        <v>11868</v>
      </c>
      <c r="D3186" s="54" t="s">
        <v>2761</v>
      </c>
      <c r="E3186" s="55" t="s">
        <v>2598</v>
      </c>
      <c r="F3186" s="54" t="s">
        <v>2599</v>
      </c>
      <c r="G3186" s="67" t="s">
        <v>11850</v>
      </c>
      <c r="H3186" s="68" t="s">
        <v>2763</v>
      </c>
      <c r="I3186" s="69" t="s">
        <v>2764</v>
      </c>
      <c r="J3186" s="68" t="s">
        <v>2765</v>
      </c>
      <c r="K3186" s="57" t="s">
        <v>324</v>
      </c>
      <c r="L3186" s="58">
        <v>3183</v>
      </c>
      <c r="M3186" s="32" t="s">
        <v>11869</v>
      </c>
      <c r="N3186" s="32" t="s">
        <v>2607</v>
      </c>
    </row>
    <row r="3187" spans="1:14" ht="18" customHeight="1" x14ac:dyDescent="0.25">
      <c r="A3187" s="59" t="s">
        <v>11870</v>
      </c>
      <c r="B3187" s="60" t="s">
        <v>11871</v>
      </c>
      <c r="C3187" s="60" t="s">
        <v>11871</v>
      </c>
      <c r="D3187" s="60" t="s">
        <v>2761</v>
      </c>
      <c r="E3187" s="61" t="s">
        <v>2598</v>
      </c>
      <c r="F3187" s="60" t="s">
        <v>2599</v>
      </c>
      <c r="G3187" s="62" t="s">
        <v>11850</v>
      </c>
      <c r="H3187" s="63" t="s">
        <v>2763</v>
      </c>
      <c r="I3187" s="64" t="s">
        <v>2764</v>
      </c>
      <c r="J3187" s="63" t="s">
        <v>2765</v>
      </c>
      <c r="K3187" s="65" t="s">
        <v>324</v>
      </c>
      <c r="L3187" s="66">
        <v>3184</v>
      </c>
      <c r="M3187" s="32" t="s">
        <v>11872</v>
      </c>
      <c r="N3187" s="32" t="s">
        <v>2607</v>
      </c>
    </row>
    <row r="3188" spans="1:14" ht="18" customHeight="1" x14ac:dyDescent="0.25">
      <c r="A3188" s="53" t="s">
        <v>11873</v>
      </c>
      <c r="B3188" s="54" t="s">
        <v>11874</v>
      </c>
      <c r="C3188" s="54" t="s">
        <v>11874</v>
      </c>
      <c r="D3188" s="54" t="s">
        <v>2761</v>
      </c>
      <c r="E3188" s="55" t="s">
        <v>2598</v>
      </c>
      <c r="F3188" s="54" t="s">
        <v>2599</v>
      </c>
      <c r="G3188" s="67" t="s">
        <v>11850</v>
      </c>
      <c r="H3188" s="68" t="s">
        <v>2763</v>
      </c>
      <c r="I3188" s="69" t="s">
        <v>2764</v>
      </c>
      <c r="J3188" s="68" t="s">
        <v>2765</v>
      </c>
      <c r="K3188" s="57" t="s">
        <v>324</v>
      </c>
      <c r="L3188" s="58">
        <v>3185</v>
      </c>
      <c r="M3188" s="32" t="s">
        <v>11875</v>
      </c>
      <c r="N3188" s="32" t="s">
        <v>2607</v>
      </c>
    </row>
    <row r="3189" spans="1:14" ht="18" customHeight="1" x14ac:dyDescent="0.25">
      <c r="A3189" s="59" t="s">
        <v>11876</v>
      </c>
      <c r="B3189" s="60" t="s">
        <v>11877</v>
      </c>
      <c r="C3189" s="60" t="s">
        <v>11877</v>
      </c>
      <c r="D3189" s="60" t="s">
        <v>2761</v>
      </c>
      <c r="E3189" s="61" t="s">
        <v>2598</v>
      </c>
      <c r="F3189" s="60" t="s">
        <v>2599</v>
      </c>
      <c r="G3189" s="62" t="s">
        <v>11850</v>
      </c>
      <c r="H3189" s="63" t="s">
        <v>2763</v>
      </c>
      <c r="I3189" s="64" t="s">
        <v>2764</v>
      </c>
      <c r="J3189" s="63" t="s">
        <v>2765</v>
      </c>
      <c r="K3189" s="65" t="s">
        <v>324</v>
      </c>
      <c r="L3189" s="66">
        <v>3186</v>
      </c>
      <c r="M3189" s="32" t="s">
        <v>11878</v>
      </c>
      <c r="N3189" s="32" t="s">
        <v>2607</v>
      </c>
    </row>
    <row r="3190" spans="1:14" ht="18" customHeight="1" x14ac:dyDescent="0.25">
      <c r="A3190" s="53" t="s">
        <v>11879</v>
      </c>
      <c r="B3190" s="54" t="s">
        <v>11880</v>
      </c>
      <c r="C3190" s="54" t="s">
        <v>11880</v>
      </c>
      <c r="D3190" s="54" t="s">
        <v>2761</v>
      </c>
      <c r="E3190" s="55" t="s">
        <v>2598</v>
      </c>
      <c r="F3190" s="54" t="s">
        <v>2599</v>
      </c>
      <c r="G3190" s="67" t="s">
        <v>11850</v>
      </c>
      <c r="H3190" s="68" t="s">
        <v>2763</v>
      </c>
      <c r="I3190" s="69" t="s">
        <v>2764</v>
      </c>
      <c r="J3190" s="68" t="s">
        <v>2765</v>
      </c>
      <c r="K3190" s="57" t="s">
        <v>324</v>
      </c>
      <c r="L3190" s="58">
        <v>3187</v>
      </c>
      <c r="M3190" s="32" t="s">
        <v>11881</v>
      </c>
      <c r="N3190" s="32" t="s">
        <v>2607</v>
      </c>
    </row>
    <row r="3191" spans="1:14" ht="18" customHeight="1" x14ac:dyDescent="0.25">
      <c r="A3191" s="59" t="s">
        <v>11882</v>
      </c>
      <c r="B3191" s="60" t="s">
        <v>11883</v>
      </c>
      <c r="C3191" s="60" t="s">
        <v>11883</v>
      </c>
      <c r="D3191" s="60" t="s">
        <v>2761</v>
      </c>
      <c r="E3191" s="61" t="s">
        <v>2598</v>
      </c>
      <c r="F3191" s="60" t="s">
        <v>2599</v>
      </c>
      <c r="G3191" s="62" t="s">
        <v>11850</v>
      </c>
      <c r="H3191" s="63" t="s">
        <v>2763</v>
      </c>
      <c r="I3191" s="64" t="s">
        <v>2764</v>
      </c>
      <c r="J3191" s="63" t="s">
        <v>2765</v>
      </c>
      <c r="K3191" s="65" t="s">
        <v>324</v>
      </c>
      <c r="L3191" s="66">
        <v>3188</v>
      </c>
      <c r="M3191" s="32" t="s">
        <v>11884</v>
      </c>
      <c r="N3191" s="32" t="s">
        <v>2607</v>
      </c>
    </row>
    <row r="3192" spans="1:14" ht="18" customHeight="1" x14ac:dyDescent="0.25">
      <c r="A3192" s="53" t="s">
        <v>11885</v>
      </c>
      <c r="B3192" s="54" t="s">
        <v>11886</v>
      </c>
      <c r="C3192" s="54" t="s">
        <v>11886</v>
      </c>
      <c r="D3192" s="54" t="s">
        <v>2761</v>
      </c>
      <c r="E3192" s="55" t="s">
        <v>2598</v>
      </c>
      <c r="F3192" s="54" t="s">
        <v>2599</v>
      </c>
      <c r="G3192" s="67" t="s">
        <v>11850</v>
      </c>
      <c r="H3192" s="68" t="s">
        <v>2763</v>
      </c>
      <c r="I3192" s="69" t="s">
        <v>2764</v>
      </c>
      <c r="J3192" s="68" t="s">
        <v>2765</v>
      </c>
      <c r="K3192" s="57" t="s">
        <v>324</v>
      </c>
      <c r="L3192" s="58">
        <v>3189</v>
      </c>
      <c r="M3192" s="32" t="s">
        <v>11887</v>
      </c>
      <c r="N3192" s="32" t="s">
        <v>2607</v>
      </c>
    </row>
    <row r="3193" spans="1:14" ht="18" customHeight="1" x14ac:dyDescent="0.25">
      <c r="A3193" s="59" t="s">
        <v>11888</v>
      </c>
      <c r="B3193" s="60" t="s">
        <v>11889</v>
      </c>
      <c r="C3193" s="60" t="s">
        <v>11889</v>
      </c>
      <c r="D3193" s="60" t="s">
        <v>2761</v>
      </c>
      <c r="E3193" s="61" t="s">
        <v>2598</v>
      </c>
      <c r="F3193" s="60" t="s">
        <v>2599</v>
      </c>
      <c r="G3193" s="62" t="s">
        <v>11850</v>
      </c>
      <c r="H3193" s="63" t="s">
        <v>2763</v>
      </c>
      <c r="I3193" s="64" t="s">
        <v>2764</v>
      </c>
      <c r="J3193" s="63" t="s">
        <v>2765</v>
      </c>
      <c r="K3193" s="65" t="s">
        <v>324</v>
      </c>
      <c r="L3193" s="66">
        <v>3190</v>
      </c>
      <c r="M3193" s="32" t="s">
        <v>11890</v>
      </c>
      <c r="N3193" s="32" t="s">
        <v>2607</v>
      </c>
    </row>
    <row r="3194" spans="1:14" ht="18" customHeight="1" x14ac:dyDescent="0.25">
      <c r="A3194" s="53" t="s">
        <v>11891</v>
      </c>
      <c r="B3194" s="54" t="s">
        <v>11892</v>
      </c>
      <c r="C3194" s="54" t="s">
        <v>11892</v>
      </c>
      <c r="D3194" s="54" t="s">
        <v>2761</v>
      </c>
      <c r="E3194" s="55" t="s">
        <v>2598</v>
      </c>
      <c r="F3194" s="54" t="s">
        <v>2599</v>
      </c>
      <c r="G3194" s="67" t="s">
        <v>11850</v>
      </c>
      <c r="H3194" s="68" t="s">
        <v>2763</v>
      </c>
      <c r="I3194" s="69" t="s">
        <v>2764</v>
      </c>
      <c r="J3194" s="68" t="s">
        <v>2765</v>
      </c>
      <c r="K3194" s="57" t="s">
        <v>324</v>
      </c>
      <c r="L3194" s="58">
        <v>3191</v>
      </c>
      <c r="M3194" s="32" t="s">
        <v>11893</v>
      </c>
      <c r="N3194" s="32" t="s">
        <v>2607</v>
      </c>
    </row>
    <row r="3195" spans="1:14" ht="18" customHeight="1" x14ac:dyDescent="0.25">
      <c r="A3195" s="59" t="s">
        <v>11894</v>
      </c>
      <c r="B3195" s="60" t="s">
        <v>11895</v>
      </c>
      <c r="C3195" s="60" t="s">
        <v>11895</v>
      </c>
      <c r="D3195" s="60" t="s">
        <v>2761</v>
      </c>
      <c r="E3195" s="61" t="s">
        <v>2598</v>
      </c>
      <c r="F3195" s="60" t="s">
        <v>2599</v>
      </c>
      <c r="G3195" s="62" t="s">
        <v>11850</v>
      </c>
      <c r="H3195" s="63" t="s">
        <v>2763</v>
      </c>
      <c r="I3195" s="64" t="s">
        <v>2764</v>
      </c>
      <c r="J3195" s="63" t="s">
        <v>2765</v>
      </c>
      <c r="K3195" s="65" t="s">
        <v>324</v>
      </c>
      <c r="L3195" s="66">
        <v>3192</v>
      </c>
      <c r="M3195" s="32" t="s">
        <v>11896</v>
      </c>
      <c r="N3195" s="32" t="s">
        <v>2607</v>
      </c>
    </row>
    <row r="3196" spans="1:14" ht="18" customHeight="1" x14ac:dyDescent="0.25">
      <c r="A3196" s="53" t="s">
        <v>11897</v>
      </c>
      <c r="B3196" s="54" t="s">
        <v>11898</v>
      </c>
      <c r="C3196" s="54" t="s">
        <v>11898</v>
      </c>
      <c r="D3196" s="54" t="s">
        <v>2761</v>
      </c>
      <c r="E3196" s="55" t="s">
        <v>2598</v>
      </c>
      <c r="F3196" s="54" t="s">
        <v>2599</v>
      </c>
      <c r="G3196" s="67" t="s">
        <v>11850</v>
      </c>
      <c r="H3196" s="68" t="s">
        <v>2763</v>
      </c>
      <c r="I3196" s="69" t="s">
        <v>2764</v>
      </c>
      <c r="J3196" s="68" t="s">
        <v>2765</v>
      </c>
      <c r="K3196" s="57" t="s">
        <v>324</v>
      </c>
      <c r="L3196" s="58">
        <v>3193</v>
      </c>
      <c r="M3196" s="32" t="s">
        <v>11899</v>
      </c>
      <c r="N3196" s="32" t="s">
        <v>2607</v>
      </c>
    </row>
    <row r="3197" spans="1:14" ht="18" customHeight="1" x14ac:dyDescent="0.25">
      <c r="A3197" s="59" t="s">
        <v>11900</v>
      </c>
      <c r="B3197" s="60" t="s">
        <v>11901</v>
      </c>
      <c r="C3197" s="60" t="s">
        <v>11901</v>
      </c>
      <c r="D3197" s="60" t="s">
        <v>2761</v>
      </c>
      <c r="E3197" s="61" t="s">
        <v>2598</v>
      </c>
      <c r="F3197" s="60" t="s">
        <v>2599</v>
      </c>
      <c r="G3197" s="62" t="s">
        <v>11850</v>
      </c>
      <c r="H3197" s="63" t="s">
        <v>2763</v>
      </c>
      <c r="I3197" s="64" t="s">
        <v>2764</v>
      </c>
      <c r="J3197" s="63" t="s">
        <v>2765</v>
      </c>
      <c r="K3197" s="65" t="s">
        <v>324</v>
      </c>
      <c r="L3197" s="66">
        <v>3194</v>
      </c>
      <c r="M3197" s="32" t="s">
        <v>11902</v>
      </c>
      <c r="N3197" s="32" t="s">
        <v>2607</v>
      </c>
    </row>
    <row r="3198" spans="1:14" ht="18" customHeight="1" x14ac:dyDescent="0.25">
      <c r="A3198" s="53" t="s">
        <v>11903</v>
      </c>
      <c r="B3198" s="54" t="s">
        <v>11904</v>
      </c>
      <c r="C3198" s="54" t="s">
        <v>11904</v>
      </c>
      <c r="D3198" s="54" t="s">
        <v>2761</v>
      </c>
      <c r="E3198" s="55" t="s">
        <v>2598</v>
      </c>
      <c r="F3198" s="54" t="s">
        <v>2599</v>
      </c>
      <c r="G3198" s="67" t="s">
        <v>11850</v>
      </c>
      <c r="H3198" s="68" t="s">
        <v>2763</v>
      </c>
      <c r="I3198" s="69" t="s">
        <v>2764</v>
      </c>
      <c r="J3198" s="68" t="s">
        <v>2765</v>
      </c>
      <c r="K3198" s="57" t="s">
        <v>324</v>
      </c>
      <c r="L3198" s="58">
        <v>3195</v>
      </c>
      <c r="M3198" s="32" t="s">
        <v>11905</v>
      </c>
      <c r="N3198" s="32" t="s">
        <v>2607</v>
      </c>
    </row>
    <row r="3199" spans="1:14" ht="18" customHeight="1" x14ac:dyDescent="0.25">
      <c r="A3199" s="59" t="s">
        <v>11906</v>
      </c>
      <c r="B3199" s="60" t="s">
        <v>11907</v>
      </c>
      <c r="C3199" s="60" t="s">
        <v>11907</v>
      </c>
      <c r="D3199" s="60" t="s">
        <v>2761</v>
      </c>
      <c r="E3199" s="61" t="s">
        <v>2598</v>
      </c>
      <c r="F3199" s="60" t="s">
        <v>2599</v>
      </c>
      <c r="G3199" s="62" t="s">
        <v>11850</v>
      </c>
      <c r="H3199" s="63" t="s">
        <v>2763</v>
      </c>
      <c r="I3199" s="64" t="s">
        <v>2764</v>
      </c>
      <c r="J3199" s="63" t="s">
        <v>2765</v>
      </c>
      <c r="K3199" s="65" t="s">
        <v>324</v>
      </c>
      <c r="L3199" s="66">
        <v>3196</v>
      </c>
      <c r="M3199" s="32" t="s">
        <v>11908</v>
      </c>
      <c r="N3199" s="32" t="s">
        <v>2607</v>
      </c>
    </row>
    <row r="3200" spans="1:14" ht="18" customHeight="1" x14ac:dyDescent="0.25">
      <c r="A3200" s="53" t="s">
        <v>11909</v>
      </c>
      <c r="B3200" s="54" t="s">
        <v>11910</v>
      </c>
      <c r="C3200" s="54" t="s">
        <v>11910</v>
      </c>
      <c r="D3200" s="54" t="s">
        <v>2761</v>
      </c>
      <c r="E3200" s="55" t="s">
        <v>2598</v>
      </c>
      <c r="F3200" s="54" t="s">
        <v>2599</v>
      </c>
      <c r="G3200" s="67" t="s">
        <v>11850</v>
      </c>
      <c r="H3200" s="68" t="s">
        <v>2763</v>
      </c>
      <c r="I3200" s="69" t="s">
        <v>2764</v>
      </c>
      <c r="J3200" s="68" t="s">
        <v>2765</v>
      </c>
      <c r="K3200" s="57" t="s">
        <v>324</v>
      </c>
      <c r="L3200" s="58">
        <v>3197</v>
      </c>
      <c r="M3200" s="32" t="s">
        <v>11911</v>
      </c>
      <c r="N3200" s="32" t="s">
        <v>2607</v>
      </c>
    </row>
    <row r="3201" spans="1:14" ht="18" customHeight="1" x14ac:dyDescent="0.25">
      <c r="A3201" s="59" t="s">
        <v>11912</v>
      </c>
      <c r="B3201" s="60" t="s">
        <v>11913</v>
      </c>
      <c r="C3201" s="60" t="s">
        <v>11913</v>
      </c>
      <c r="D3201" s="60" t="s">
        <v>2761</v>
      </c>
      <c r="E3201" s="61" t="s">
        <v>2598</v>
      </c>
      <c r="F3201" s="60" t="s">
        <v>2599</v>
      </c>
      <c r="G3201" s="62" t="s">
        <v>11850</v>
      </c>
      <c r="H3201" s="63" t="s">
        <v>2763</v>
      </c>
      <c r="I3201" s="64" t="s">
        <v>2764</v>
      </c>
      <c r="J3201" s="63" t="s">
        <v>2765</v>
      </c>
      <c r="K3201" s="65" t="s">
        <v>324</v>
      </c>
      <c r="L3201" s="66">
        <v>3198</v>
      </c>
      <c r="M3201" s="32" t="s">
        <v>11914</v>
      </c>
      <c r="N3201" s="32" t="s">
        <v>2607</v>
      </c>
    </row>
    <row r="3202" spans="1:14" ht="18" customHeight="1" x14ac:dyDescent="0.25">
      <c r="A3202" s="53" t="s">
        <v>11915</v>
      </c>
      <c r="B3202" s="54" t="s">
        <v>11916</v>
      </c>
      <c r="C3202" s="54" t="s">
        <v>11916</v>
      </c>
      <c r="D3202" s="54" t="s">
        <v>2761</v>
      </c>
      <c r="E3202" s="55" t="s">
        <v>2598</v>
      </c>
      <c r="F3202" s="54" t="s">
        <v>2599</v>
      </c>
      <c r="G3202" s="67" t="s">
        <v>11850</v>
      </c>
      <c r="H3202" s="68" t="s">
        <v>2763</v>
      </c>
      <c r="I3202" s="69" t="s">
        <v>2764</v>
      </c>
      <c r="J3202" s="68" t="s">
        <v>2765</v>
      </c>
      <c r="K3202" s="57" t="s">
        <v>324</v>
      </c>
      <c r="L3202" s="58">
        <v>3199</v>
      </c>
      <c r="M3202" s="32" t="s">
        <v>11917</v>
      </c>
      <c r="N3202" s="32" t="s">
        <v>2607</v>
      </c>
    </row>
    <row r="3203" spans="1:14" ht="18" customHeight="1" x14ac:dyDescent="0.25">
      <c r="A3203" s="59" t="s">
        <v>11918</v>
      </c>
      <c r="B3203" s="60" t="s">
        <v>11919</v>
      </c>
      <c r="C3203" s="60" t="s">
        <v>11919</v>
      </c>
      <c r="D3203" s="60" t="s">
        <v>2761</v>
      </c>
      <c r="E3203" s="61" t="s">
        <v>2598</v>
      </c>
      <c r="F3203" s="60" t="s">
        <v>2599</v>
      </c>
      <c r="G3203" s="62" t="s">
        <v>11850</v>
      </c>
      <c r="H3203" s="63" t="s">
        <v>2763</v>
      </c>
      <c r="I3203" s="64" t="s">
        <v>2764</v>
      </c>
      <c r="J3203" s="63" t="s">
        <v>2765</v>
      </c>
      <c r="K3203" s="65" t="s">
        <v>324</v>
      </c>
      <c r="L3203" s="66">
        <v>3200</v>
      </c>
      <c r="M3203" s="32" t="s">
        <v>11920</v>
      </c>
      <c r="N3203" s="32" t="s">
        <v>2607</v>
      </c>
    </row>
    <row r="3204" spans="1:14" ht="18" customHeight="1" x14ac:dyDescent="0.25">
      <c r="A3204" s="53" t="s">
        <v>11921</v>
      </c>
      <c r="B3204" s="54" t="s">
        <v>11922</v>
      </c>
      <c r="C3204" s="54" t="s">
        <v>11922</v>
      </c>
      <c r="D3204" s="54" t="s">
        <v>2761</v>
      </c>
      <c r="E3204" s="55" t="s">
        <v>2598</v>
      </c>
      <c r="F3204" s="54" t="s">
        <v>2599</v>
      </c>
      <c r="G3204" s="67" t="s">
        <v>11850</v>
      </c>
      <c r="H3204" s="68" t="s">
        <v>2763</v>
      </c>
      <c r="I3204" s="69" t="s">
        <v>2764</v>
      </c>
      <c r="J3204" s="68" t="s">
        <v>2765</v>
      </c>
      <c r="K3204" s="57" t="s">
        <v>324</v>
      </c>
      <c r="L3204" s="58">
        <v>3201</v>
      </c>
      <c r="M3204" s="32" t="s">
        <v>11923</v>
      </c>
      <c r="N3204" s="32" t="s">
        <v>2607</v>
      </c>
    </row>
    <row r="3205" spans="1:14" ht="18" customHeight="1" x14ac:dyDescent="0.25">
      <c r="A3205" s="59" t="s">
        <v>11924</v>
      </c>
      <c r="B3205" s="60" t="s">
        <v>11925</v>
      </c>
      <c r="C3205" s="60" t="s">
        <v>11925</v>
      </c>
      <c r="D3205" s="60" t="s">
        <v>2761</v>
      </c>
      <c r="E3205" s="61" t="s">
        <v>2598</v>
      </c>
      <c r="F3205" s="60" t="s">
        <v>2599</v>
      </c>
      <c r="G3205" s="62" t="s">
        <v>11850</v>
      </c>
      <c r="H3205" s="63" t="s">
        <v>2763</v>
      </c>
      <c r="I3205" s="64" t="s">
        <v>2764</v>
      </c>
      <c r="J3205" s="63" t="s">
        <v>2765</v>
      </c>
      <c r="K3205" s="65" t="s">
        <v>324</v>
      </c>
      <c r="L3205" s="66">
        <v>3202</v>
      </c>
      <c r="M3205" s="32" t="s">
        <v>11926</v>
      </c>
      <c r="N3205" s="32" t="s">
        <v>2607</v>
      </c>
    </row>
    <row r="3206" spans="1:14" ht="18" customHeight="1" x14ac:dyDescent="0.25">
      <c r="A3206" s="53" t="s">
        <v>11927</v>
      </c>
      <c r="B3206" s="54" t="s">
        <v>11928</v>
      </c>
      <c r="C3206" s="54" t="s">
        <v>11928</v>
      </c>
      <c r="D3206" s="54" t="s">
        <v>2761</v>
      </c>
      <c r="E3206" s="55" t="s">
        <v>2598</v>
      </c>
      <c r="F3206" s="54" t="s">
        <v>2599</v>
      </c>
      <c r="G3206" s="67" t="s">
        <v>11850</v>
      </c>
      <c r="H3206" s="68" t="s">
        <v>2763</v>
      </c>
      <c r="I3206" s="69" t="s">
        <v>2764</v>
      </c>
      <c r="J3206" s="68" t="s">
        <v>2765</v>
      </c>
      <c r="K3206" s="57" t="s">
        <v>324</v>
      </c>
      <c r="L3206" s="58">
        <v>3203</v>
      </c>
      <c r="M3206" s="32" t="s">
        <v>11929</v>
      </c>
      <c r="N3206" s="32" t="s">
        <v>2607</v>
      </c>
    </row>
    <row r="3207" spans="1:14" ht="18" customHeight="1" x14ac:dyDescent="0.25">
      <c r="A3207" s="59" t="s">
        <v>11930</v>
      </c>
      <c r="B3207" s="60" t="s">
        <v>11931</v>
      </c>
      <c r="C3207" s="60" t="s">
        <v>11931</v>
      </c>
      <c r="D3207" s="60" t="s">
        <v>2761</v>
      </c>
      <c r="E3207" s="61" t="s">
        <v>2598</v>
      </c>
      <c r="F3207" s="60" t="s">
        <v>2599</v>
      </c>
      <c r="G3207" s="62" t="s">
        <v>11850</v>
      </c>
      <c r="H3207" s="63" t="s">
        <v>2763</v>
      </c>
      <c r="I3207" s="64" t="s">
        <v>2764</v>
      </c>
      <c r="J3207" s="63" t="s">
        <v>2765</v>
      </c>
      <c r="K3207" s="65" t="s">
        <v>324</v>
      </c>
      <c r="L3207" s="66">
        <v>3204</v>
      </c>
      <c r="M3207" s="32" t="s">
        <v>11932</v>
      </c>
      <c r="N3207" s="32" t="s">
        <v>2607</v>
      </c>
    </row>
    <row r="3208" spans="1:14" ht="18" customHeight="1" x14ac:dyDescent="0.25">
      <c r="A3208" s="53" t="s">
        <v>11933</v>
      </c>
      <c r="B3208" s="54" t="s">
        <v>11934</v>
      </c>
      <c r="C3208" s="54" t="s">
        <v>11934</v>
      </c>
      <c r="D3208" s="54" t="s">
        <v>2761</v>
      </c>
      <c r="E3208" s="55" t="s">
        <v>2598</v>
      </c>
      <c r="F3208" s="54" t="s">
        <v>2599</v>
      </c>
      <c r="G3208" s="67" t="s">
        <v>11850</v>
      </c>
      <c r="H3208" s="68" t="s">
        <v>2763</v>
      </c>
      <c r="I3208" s="69" t="s">
        <v>2764</v>
      </c>
      <c r="J3208" s="68" t="s">
        <v>2765</v>
      </c>
      <c r="K3208" s="57" t="s">
        <v>324</v>
      </c>
      <c r="L3208" s="58">
        <v>3205</v>
      </c>
      <c r="M3208" s="32" t="s">
        <v>11935</v>
      </c>
      <c r="N3208" s="32" t="s">
        <v>2607</v>
      </c>
    </row>
    <row r="3209" spans="1:14" ht="18" customHeight="1" x14ac:dyDescent="0.25">
      <c r="A3209" s="59" t="s">
        <v>11936</v>
      </c>
      <c r="B3209" s="60" t="s">
        <v>11937</v>
      </c>
      <c r="C3209" s="60" t="s">
        <v>11937</v>
      </c>
      <c r="D3209" s="60" t="s">
        <v>2761</v>
      </c>
      <c r="E3209" s="61" t="s">
        <v>2598</v>
      </c>
      <c r="F3209" s="60" t="s">
        <v>2599</v>
      </c>
      <c r="G3209" s="62" t="s">
        <v>11850</v>
      </c>
      <c r="H3209" s="63" t="s">
        <v>2763</v>
      </c>
      <c r="I3209" s="64" t="s">
        <v>2764</v>
      </c>
      <c r="J3209" s="63" t="s">
        <v>2765</v>
      </c>
      <c r="K3209" s="65" t="s">
        <v>324</v>
      </c>
      <c r="L3209" s="66">
        <v>3206</v>
      </c>
      <c r="M3209" s="32" t="s">
        <v>11938</v>
      </c>
      <c r="N3209" s="32" t="s">
        <v>2607</v>
      </c>
    </row>
    <row r="3210" spans="1:14" ht="18" customHeight="1" x14ac:dyDescent="0.25">
      <c r="A3210" s="53" t="s">
        <v>11939</v>
      </c>
      <c r="B3210" s="54" t="s">
        <v>11940</v>
      </c>
      <c r="C3210" s="54" t="s">
        <v>11940</v>
      </c>
      <c r="D3210" s="54" t="s">
        <v>2761</v>
      </c>
      <c r="E3210" s="55" t="s">
        <v>2598</v>
      </c>
      <c r="F3210" s="54" t="s">
        <v>2599</v>
      </c>
      <c r="G3210" s="67" t="s">
        <v>11850</v>
      </c>
      <c r="H3210" s="68" t="s">
        <v>2763</v>
      </c>
      <c r="I3210" s="69" t="s">
        <v>2764</v>
      </c>
      <c r="J3210" s="68" t="s">
        <v>2765</v>
      </c>
      <c r="K3210" s="57" t="s">
        <v>324</v>
      </c>
      <c r="L3210" s="58">
        <v>3207</v>
      </c>
      <c r="M3210" s="32" t="s">
        <v>11941</v>
      </c>
      <c r="N3210" s="32" t="s">
        <v>2607</v>
      </c>
    </row>
    <row r="3211" spans="1:14" ht="18" customHeight="1" x14ac:dyDescent="0.25">
      <c r="A3211" s="59" t="s">
        <v>11942</v>
      </c>
      <c r="B3211" s="60" t="s">
        <v>11943</v>
      </c>
      <c r="C3211" s="60" t="s">
        <v>11943</v>
      </c>
      <c r="D3211" s="60" t="s">
        <v>2761</v>
      </c>
      <c r="E3211" s="61" t="s">
        <v>2598</v>
      </c>
      <c r="F3211" s="60" t="s">
        <v>2599</v>
      </c>
      <c r="G3211" s="62" t="s">
        <v>11850</v>
      </c>
      <c r="H3211" s="63" t="s">
        <v>2763</v>
      </c>
      <c r="I3211" s="64" t="s">
        <v>2764</v>
      </c>
      <c r="J3211" s="63" t="s">
        <v>2765</v>
      </c>
      <c r="K3211" s="65" t="s">
        <v>324</v>
      </c>
      <c r="L3211" s="66">
        <v>3208</v>
      </c>
      <c r="M3211" s="32" t="s">
        <v>11944</v>
      </c>
      <c r="N3211" s="32" t="s">
        <v>2607</v>
      </c>
    </row>
    <row r="3212" spans="1:14" ht="18" customHeight="1" x14ac:dyDescent="0.25">
      <c r="A3212" s="53" t="s">
        <v>11945</v>
      </c>
      <c r="B3212" s="54" t="s">
        <v>11946</v>
      </c>
      <c r="C3212" s="54" t="s">
        <v>11946</v>
      </c>
      <c r="D3212" s="54" t="s">
        <v>2761</v>
      </c>
      <c r="E3212" s="55" t="s">
        <v>2598</v>
      </c>
      <c r="F3212" s="54" t="s">
        <v>2599</v>
      </c>
      <c r="G3212" s="67" t="s">
        <v>11850</v>
      </c>
      <c r="H3212" s="68" t="s">
        <v>2763</v>
      </c>
      <c r="I3212" s="69" t="s">
        <v>2764</v>
      </c>
      <c r="J3212" s="68" t="s">
        <v>2765</v>
      </c>
      <c r="K3212" s="57" t="s">
        <v>324</v>
      </c>
      <c r="L3212" s="58">
        <v>3209</v>
      </c>
      <c r="M3212" s="32" t="s">
        <v>11947</v>
      </c>
      <c r="N3212" s="32" t="s">
        <v>2607</v>
      </c>
    </row>
    <row r="3213" spans="1:14" ht="18" customHeight="1" x14ac:dyDescent="0.25">
      <c r="A3213" s="59" t="s">
        <v>11948</v>
      </c>
      <c r="B3213" s="60" t="s">
        <v>11949</v>
      </c>
      <c r="C3213" s="60" t="s">
        <v>11949</v>
      </c>
      <c r="D3213" s="60" t="s">
        <v>2761</v>
      </c>
      <c r="E3213" s="61" t="s">
        <v>2598</v>
      </c>
      <c r="F3213" s="60" t="s">
        <v>2599</v>
      </c>
      <c r="G3213" s="62" t="s">
        <v>11850</v>
      </c>
      <c r="H3213" s="63" t="s">
        <v>2763</v>
      </c>
      <c r="I3213" s="64" t="s">
        <v>2764</v>
      </c>
      <c r="J3213" s="63" t="s">
        <v>2765</v>
      </c>
      <c r="K3213" s="65" t="s">
        <v>324</v>
      </c>
      <c r="L3213" s="66">
        <v>3210</v>
      </c>
      <c r="M3213" s="32" t="s">
        <v>11950</v>
      </c>
      <c r="N3213" s="32" t="s">
        <v>2607</v>
      </c>
    </row>
    <row r="3214" spans="1:14" ht="18" customHeight="1" x14ac:dyDescent="0.25">
      <c r="A3214" s="53" t="s">
        <v>11951</v>
      </c>
      <c r="B3214" s="54" t="s">
        <v>11952</v>
      </c>
      <c r="C3214" s="54" t="s">
        <v>11952</v>
      </c>
      <c r="D3214" s="54" t="s">
        <v>2761</v>
      </c>
      <c r="E3214" s="55" t="s">
        <v>2598</v>
      </c>
      <c r="F3214" s="54" t="s">
        <v>2599</v>
      </c>
      <c r="G3214" s="67" t="s">
        <v>11850</v>
      </c>
      <c r="H3214" s="68" t="s">
        <v>2763</v>
      </c>
      <c r="I3214" s="69" t="s">
        <v>2764</v>
      </c>
      <c r="J3214" s="68" t="s">
        <v>2765</v>
      </c>
      <c r="K3214" s="57" t="s">
        <v>324</v>
      </c>
      <c r="L3214" s="58">
        <v>3211</v>
      </c>
      <c r="M3214" s="32" t="s">
        <v>11953</v>
      </c>
      <c r="N3214" s="32" t="s">
        <v>2607</v>
      </c>
    </row>
    <row r="3215" spans="1:14" ht="18" customHeight="1" x14ac:dyDescent="0.25">
      <c r="A3215" s="59" t="s">
        <v>11954</v>
      </c>
      <c r="B3215" s="60" t="s">
        <v>11955</v>
      </c>
      <c r="C3215" s="60" t="s">
        <v>11955</v>
      </c>
      <c r="D3215" s="60" t="s">
        <v>2761</v>
      </c>
      <c r="E3215" s="61" t="s">
        <v>2598</v>
      </c>
      <c r="F3215" s="60" t="s">
        <v>2599</v>
      </c>
      <c r="G3215" s="62" t="s">
        <v>11850</v>
      </c>
      <c r="H3215" s="63" t="s">
        <v>2763</v>
      </c>
      <c r="I3215" s="64" t="s">
        <v>2764</v>
      </c>
      <c r="J3215" s="63" t="s">
        <v>2765</v>
      </c>
      <c r="K3215" s="65" t="s">
        <v>324</v>
      </c>
      <c r="L3215" s="66">
        <v>3212</v>
      </c>
      <c r="M3215" s="32" t="s">
        <v>11956</v>
      </c>
      <c r="N3215" s="32" t="s">
        <v>2607</v>
      </c>
    </row>
    <row r="3216" spans="1:14" ht="18" customHeight="1" x14ac:dyDescent="0.25">
      <c r="A3216" s="53" t="s">
        <v>11957</v>
      </c>
      <c r="B3216" s="54" t="s">
        <v>11958</v>
      </c>
      <c r="C3216" s="54" t="s">
        <v>11958</v>
      </c>
      <c r="D3216" s="54" t="s">
        <v>2761</v>
      </c>
      <c r="E3216" s="55" t="s">
        <v>2598</v>
      </c>
      <c r="F3216" s="54" t="s">
        <v>2599</v>
      </c>
      <c r="G3216" s="67" t="s">
        <v>11850</v>
      </c>
      <c r="H3216" s="68" t="s">
        <v>2763</v>
      </c>
      <c r="I3216" s="69" t="s">
        <v>2764</v>
      </c>
      <c r="J3216" s="68" t="s">
        <v>2765</v>
      </c>
      <c r="K3216" s="57" t="s">
        <v>324</v>
      </c>
      <c r="L3216" s="58">
        <v>3213</v>
      </c>
      <c r="M3216" s="32" t="s">
        <v>11959</v>
      </c>
      <c r="N3216" s="32" t="s">
        <v>2607</v>
      </c>
    </row>
    <row r="3217" spans="1:14" ht="18" customHeight="1" x14ac:dyDescent="0.25">
      <c r="A3217" s="59" t="s">
        <v>11960</v>
      </c>
      <c r="B3217" s="60" t="s">
        <v>11961</v>
      </c>
      <c r="C3217" s="60" t="s">
        <v>11961</v>
      </c>
      <c r="D3217" s="60" t="s">
        <v>2761</v>
      </c>
      <c r="E3217" s="61" t="s">
        <v>2598</v>
      </c>
      <c r="F3217" s="60" t="s">
        <v>2599</v>
      </c>
      <c r="G3217" s="62" t="s">
        <v>11850</v>
      </c>
      <c r="H3217" s="63" t="s">
        <v>2763</v>
      </c>
      <c r="I3217" s="64" t="s">
        <v>2764</v>
      </c>
      <c r="J3217" s="63" t="s">
        <v>2765</v>
      </c>
      <c r="K3217" s="65" t="s">
        <v>324</v>
      </c>
      <c r="L3217" s="66">
        <v>3214</v>
      </c>
      <c r="M3217" s="32" t="s">
        <v>11962</v>
      </c>
      <c r="N3217" s="32" t="s">
        <v>2607</v>
      </c>
    </row>
    <row r="3218" spans="1:14" ht="18" customHeight="1" x14ac:dyDescent="0.25">
      <c r="A3218" s="53" t="s">
        <v>11963</v>
      </c>
      <c r="B3218" s="54" t="s">
        <v>11964</v>
      </c>
      <c r="C3218" s="54" t="s">
        <v>11964</v>
      </c>
      <c r="D3218" s="54" t="s">
        <v>2761</v>
      </c>
      <c r="E3218" s="55" t="s">
        <v>2598</v>
      </c>
      <c r="F3218" s="54" t="s">
        <v>2599</v>
      </c>
      <c r="G3218" s="67" t="s">
        <v>11850</v>
      </c>
      <c r="H3218" s="68" t="s">
        <v>2763</v>
      </c>
      <c r="I3218" s="69" t="s">
        <v>2764</v>
      </c>
      <c r="J3218" s="68" t="s">
        <v>2765</v>
      </c>
      <c r="K3218" s="57" t="s">
        <v>324</v>
      </c>
      <c r="L3218" s="58">
        <v>3215</v>
      </c>
      <c r="M3218" s="32" t="s">
        <v>11965</v>
      </c>
      <c r="N3218" s="32" t="s">
        <v>2607</v>
      </c>
    </row>
    <row r="3219" spans="1:14" ht="18" customHeight="1" x14ac:dyDescent="0.25">
      <c r="A3219" s="59" t="s">
        <v>11966</v>
      </c>
      <c r="B3219" s="60" t="s">
        <v>11967</v>
      </c>
      <c r="C3219" s="60" t="s">
        <v>11967</v>
      </c>
      <c r="D3219" s="60" t="s">
        <v>2761</v>
      </c>
      <c r="E3219" s="61" t="s">
        <v>2598</v>
      </c>
      <c r="F3219" s="60" t="s">
        <v>2599</v>
      </c>
      <c r="G3219" s="62" t="s">
        <v>11850</v>
      </c>
      <c r="H3219" s="63" t="s">
        <v>2763</v>
      </c>
      <c r="I3219" s="64" t="s">
        <v>2764</v>
      </c>
      <c r="J3219" s="63" t="s">
        <v>2765</v>
      </c>
      <c r="K3219" s="65" t="s">
        <v>324</v>
      </c>
      <c r="L3219" s="66">
        <v>3216</v>
      </c>
      <c r="M3219" s="32" t="s">
        <v>11968</v>
      </c>
      <c r="N3219" s="32" t="s">
        <v>2607</v>
      </c>
    </row>
    <row r="3220" spans="1:14" ht="18" customHeight="1" x14ac:dyDescent="0.25">
      <c r="A3220" s="53" t="s">
        <v>11969</v>
      </c>
      <c r="B3220" s="54" t="s">
        <v>11970</v>
      </c>
      <c r="C3220" s="54" t="s">
        <v>11970</v>
      </c>
      <c r="D3220" s="54" t="s">
        <v>2761</v>
      </c>
      <c r="E3220" s="55" t="s">
        <v>2598</v>
      </c>
      <c r="F3220" s="54" t="s">
        <v>2599</v>
      </c>
      <c r="G3220" s="67" t="s">
        <v>11850</v>
      </c>
      <c r="H3220" s="68" t="s">
        <v>2763</v>
      </c>
      <c r="I3220" s="69" t="s">
        <v>2764</v>
      </c>
      <c r="J3220" s="68" t="s">
        <v>2765</v>
      </c>
      <c r="K3220" s="57" t="s">
        <v>324</v>
      </c>
      <c r="L3220" s="58">
        <v>3217</v>
      </c>
      <c r="M3220" s="32" t="s">
        <v>11971</v>
      </c>
      <c r="N3220" s="32" t="s">
        <v>2607</v>
      </c>
    </row>
    <row r="3221" spans="1:14" ht="18" customHeight="1" x14ac:dyDescent="0.25">
      <c r="A3221" s="59" t="s">
        <v>11972</v>
      </c>
      <c r="B3221" s="60" t="s">
        <v>11973</v>
      </c>
      <c r="C3221" s="60" t="s">
        <v>11973</v>
      </c>
      <c r="D3221" s="60" t="s">
        <v>2761</v>
      </c>
      <c r="E3221" s="61" t="s">
        <v>2598</v>
      </c>
      <c r="F3221" s="60" t="s">
        <v>2599</v>
      </c>
      <c r="G3221" s="62" t="s">
        <v>11850</v>
      </c>
      <c r="H3221" s="63" t="s">
        <v>2763</v>
      </c>
      <c r="I3221" s="64" t="s">
        <v>2764</v>
      </c>
      <c r="J3221" s="63" t="s">
        <v>2765</v>
      </c>
      <c r="K3221" s="65" t="s">
        <v>324</v>
      </c>
      <c r="L3221" s="66">
        <v>3218</v>
      </c>
      <c r="M3221" s="32" t="s">
        <v>11974</v>
      </c>
      <c r="N3221" s="32" t="s">
        <v>2607</v>
      </c>
    </row>
    <row r="3222" spans="1:14" ht="18" customHeight="1" x14ac:dyDescent="0.25">
      <c r="A3222" s="53" t="s">
        <v>11975</v>
      </c>
      <c r="B3222" s="54" t="s">
        <v>11976</v>
      </c>
      <c r="C3222" s="54" t="s">
        <v>11976</v>
      </c>
      <c r="D3222" s="54" t="s">
        <v>2761</v>
      </c>
      <c r="E3222" s="55" t="s">
        <v>2598</v>
      </c>
      <c r="F3222" s="54" t="s">
        <v>2599</v>
      </c>
      <c r="G3222" s="67" t="s">
        <v>11850</v>
      </c>
      <c r="H3222" s="68" t="s">
        <v>2763</v>
      </c>
      <c r="I3222" s="69" t="s">
        <v>2764</v>
      </c>
      <c r="J3222" s="68" t="s">
        <v>2765</v>
      </c>
      <c r="K3222" s="57" t="s">
        <v>324</v>
      </c>
      <c r="L3222" s="58">
        <v>3219</v>
      </c>
      <c r="M3222" s="32" t="s">
        <v>11977</v>
      </c>
      <c r="N3222" s="32" t="s">
        <v>2607</v>
      </c>
    </row>
    <row r="3223" spans="1:14" ht="18" customHeight="1" x14ac:dyDescent="0.25">
      <c r="A3223" s="59" t="s">
        <v>11978</v>
      </c>
      <c r="B3223" s="60" t="s">
        <v>11979</v>
      </c>
      <c r="C3223" s="60" t="s">
        <v>11979</v>
      </c>
      <c r="D3223" s="60" t="s">
        <v>2761</v>
      </c>
      <c r="E3223" s="61" t="s">
        <v>2598</v>
      </c>
      <c r="F3223" s="60" t="s">
        <v>2599</v>
      </c>
      <c r="G3223" s="62" t="s">
        <v>11850</v>
      </c>
      <c r="H3223" s="63" t="s">
        <v>2763</v>
      </c>
      <c r="I3223" s="64" t="s">
        <v>2764</v>
      </c>
      <c r="J3223" s="63" t="s">
        <v>2765</v>
      </c>
      <c r="K3223" s="65" t="s">
        <v>324</v>
      </c>
      <c r="L3223" s="66">
        <v>3220</v>
      </c>
      <c r="M3223" s="32" t="s">
        <v>11980</v>
      </c>
      <c r="N3223" s="32" t="s">
        <v>2607</v>
      </c>
    </row>
    <row r="3224" spans="1:14" ht="18" customHeight="1" x14ac:dyDescent="0.25">
      <c r="A3224" s="53" t="s">
        <v>11981</v>
      </c>
      <c r="B3224" s="54" t="s">
        <v>11982</v>
      </c>
      <c r="C3224" s="54" t="s">
        <v>11982</v>
      </c>
      <c r="D3224" s="54" t="s">
        <v>2761</v>
      </c>
      <c r="E3224" s="55" t="s">
        <v>2598</v>
      </c>
      <c r="F3224" s="54" t="s">
        <v>2599</v>
      </c>
      <c r="G3224" s="67" t="s">
        <v>11850</v>
      </c>
      <c r="H3224" s="68" t="s">
        <v>2763</v>
      </c>
      <c r="I3224" s="69" t="s">
        <v>2764</v>
      </c>
      <c r="J3224" s="68" t="s">
        <v>2765</v>
      </c>
      <c r="K3224" s="57" t="s">
        <v>324</v>
      </c>
      <c r="L3224" s="58">
        <v>3221</v>
      </c>
      <c r="M3224" s="32" t="s">
        <v>11983</v>
      </c>
      <c r="N3224" s="32" t="s">
        <v>2607</v>
      </c>
    </row>
    <row r="3225" spans="1:14" ht="18" customHeight="1" x14ac:dyDescent="0.25">
      <c r="A3225" s="59" t="s">
        <v>11984</v>
      </c>
      <c r="B3225" s="60" t="s">
        <v>11985</v>
      </c>
      <c r="C3225" s="60" t="s">
        <v>11985</v>
      </c>
      <c r="D3225" s="60" t="s">
        <v>2761</v>
      </c>
      <c r="E3225" s="61" t="s">
        <v>2598</v>
      </c>
      <c r="F3225" s="60" t="s">
        <v>2599</v>
      </c>
      <c r="G3225" s="62" t="s">
        <v>11850</v>
      </c>
      <c r="H3225" s="63" t="s">
        <v>2763</v>
      </c>
      <c r="I3225" s="64" t="s">
        <v>2764</v>
      </c>
      <c r="J3225" s="63" t="s">
        <v>2765</v>
      </c>
      <c r="K3225" s="65" t="s">
        <v>324</v>
      </c>
      <c r="L3225" s="66">
        <v>3222</v>
      </c>
      <c r="M3225" s="32" t="s">
        <v>11986</v>
      </c>
      <c r="N3225" s="32" t="s">
        <v>2607</v>
      </c>
    </row>
    <row r="3226" spans="1:14" ht="18" customHeight="1" x14ac:dyDescent="0.25">
      <c r="A3226" s="53" t="s">
        <v>11987</v>
      </c>
      <c r="B3226" s="54" t="s">
        <v>11988</v>
      </c>
      <c r="C3226" s="54" t="s">
        <v>11988</v>
      </c>
      <c r="D3226" s="54" t="s">
        <v>2761</v>
      </c>
      <c r="E3226" s="55" t="s">
        <v>2598</v>
      </c>
      <c r="F3226" s="54" t="s">
        <v>2599</v>
      </c>
      <c r="G3226" s="67" t="s">
        <v>11850</v>
      </c>
      <c r="H3226" s="68" t="s">
        <v>2763</v>
      </c>
      <c r="I3226" s="69" t="s">
        <v>2764</v>
      </c>
      <c r="J3226" s="68" t="s">
        <v>2765</v>
      </c>
      <c r="K3226" s="57" t="s">
        <v>324</v>
      </c>
      <c r="L3226" s="58">
        <v>3223</v>
      </c>
      <c r="M3226" s="32" t="s">
        <v>11989</v>
      </c>
      <c r="N3226" s="32" t="s">
        <v>2607</v>
      </c>
    </row>
    <row r="3227" spans="1:14" ht="18" customHeight="1" x14ac:dyDescent="0.25">
      <c r="A3227" s="59" t="s">
        <v>11990</v>
      </c>
      <c r="B3227" s="60" t="s">
        <v>11991</v>
      </c>
      <c r="C3227" s="60" t="s">
        <v>11991</v>
      </c>
      <c r="D3227" s="60" t="s">
        <v>2761</v>
      </c>
      <c r="E3227" s="61" t="s">
        <v>2598</v>
      </c>
      <c r="F3227" s="60" t="s">
        <v>2599</v>
      </c>
      <c r="G3227" s="62" t="s">
        <v>11850</v>
      </c>
      <c r="H3227" s="63" t="s">
        <v>2763</v>
      </c>
      <c r="I3227" s="64" t="s">
        <v>2764</v>
      </c>
      <c r="J3227" s="63" t="s">
        <v>2765</v>
      </c>
      <c r="K3227" s="65" t="s">
        <v>324</v>
      </c>
      <c r="L3227" s="66">
        <v>3224</v>
      </c>
      <c r="M3227" s="32" t="s">
        <v>11992</v>
      </c>
      <c r="N3227" s="32" t="s">
        <v>2607</v>
      </c>
    </row>
    <row r="3228" spans="1:14" ht="18" customHeight="1" x14ac:dyDescent="0.25">
      <c r="A3228" s="53" t="s">
        <v>11993</v>
      </c>
      <c r="B3228" s="54" t="s">
        <v>11994</v>
      </c>
      <c r="C3228" s="54" t="s">
        <v>11994</v>
      </c>
      <c r="D3228" s="54" t="s">
        <v>2761</v>
      </c>
      <c r="E3228" s="55" t="s">
        <v>2598</v>
      </c>
      <c r="F3228" s="54" t="s">
        <v>2599</v>
      </c>
      <c r="G3228" s="67" t="s">
        <v>11850</v>
      </c>
      <c r="H3228" s="68" t="s">
        <v>2763</v>
      </c>
      <c r="I3228" s="69" t="s">
        <v>2764</v>
      </c>
      <c r="J3228" s="68" t="s">
        <v>2765</v>
      </c>
      <c r="K3228" s="57" t="s">
        <v>324</v>
      </c>
      <c r="L3228" s="58">
        <v>3225</v>
      </c>
      <c r="M3228" s="32" t="s">
        <v>11995</v>
      </c>
      <c r="N3228" s="32" t="s">
        <v>2607</v>
      </c>
    </row>
    <row r="3229" spans="1:14" ht="18" customHeight="1" x14ac:dyDescent="0.25">
      <c r="A3229" s="59" t="s">
        <v>11996</v>
      </c>
      <c r="B3229" s="60" t="s">
        <v>11997</v>
      </c>
      <c r="C3229" s="60" t="s">
        <v>11997</v>
      </c>
      <c r="D3229" s="60" t="s">
        <v>2761</v>
      </c>
      <c r="E3229" s="61" t="s">
        <v>2598</v>
      </c>
      <c r="F3229" s="60" t="s">
        <v>2599</v>
      </c>
      <c r="G3229" s="62" t="s">
        <v>11850</v>
      </c>
      <c r="H3229" s="63" t="s">
        <v>2763</v>
      </c>
      <c r="I3229" s="64" t="s">
        <v>2764</v>
      </c>
      <c r="J3229" s="63" t="s">
        <v>2765</v>
      </c>
      <c r="K3229" s="65" t="s">
        <v>324</v>
      </c>
      <c r="L3229" s="66">
        <v>3226</v>
      </c>
      <c r="M3229" s="32" t="s">
        <v>11998</v>
      </c>
      <c r="N3229" s="32" t="s">
        <v>2607</v>
      </c>
    </row>
    <row r="3230" spans="1:14" ht="18" customHeight="1" x14ac:dyDescent="0.25">
      <c r="A3230" s="53" t="s">
        <v>11999</v>
      </c>
      <c r="B3230" s="54" t="s">
        <v>12000</v>
      </c>
      <c r="C3230" s="54" t="s">
        <v>12000</v>
      </c>
      <c r="D3230" s="54" t="s">
        <v>2761</v>
      </c>
      <c r="E3230" s="55" t="s">
        <v>2598</v>
      </c>
      <c r="F3230" s="54" t="s">
        <v>2599</v>
      </c>
      <c r="G3230" s="67" t="s">
        <v>11850</v>
      </c>
      <c r="H3230" s="68" t="s">
        <v>2763</v>
      </c>
      <c r="I3230" s="69" t="s">
        <v>2764</v>
      </c>
      <c r="J3230" s="68" t="s">
        <v>2765</v>
      </c>
      <c r="K3230" s="57" t="s">
        <v>324</v>
      </c>
      <c r="L3230" s="58">
        <v>3227</v>
      </c>
      <c r="M3230" s="32" t="s">
        <v>12001</v>
      </c>
      <c r="N3230" s="32" t="s">
        <v>2607</v>
      </c>
    </row>
    <row r="3231" spans="1:14" ht="18" customHeight="1" x14ac:dyDescent="0.25">
      <c r="A3231" s="59" t="s">
        <v>12002</v>
      </c>
      <c r="B3231" s="60" t="s">
        <v>12003</v>
      </c>
      <c r="C3231" s="60" t="s">
        <v>12003</v>
      </c>
      <c r="D3231" s="60" t="s">
        <v>2761</v>
      </c>
      <c r="E3231" s="61" t="s">
        <v>2598</v>
      </c>
      <c r="F3231" s="60" t="s">
        <v>2599</v>
      </c>
      <c r="G3231" s="62" t="s">
        <v>11850</v>
      </c>
      <c r="H3231" s="63" t="s">
        <v>2763</v>
      </c>
      <c r="I3231" s="64" t="s">
        <v>2764</v>
      </c>
      <c r="J3231" s="63" t="s">
        <v>2765</v>
      </c>
      <c r="K3231" s="65" t="s">
        <v>324</v>
      </c>
      <c r="L3231" s="66">
        <v>3228</v>
      </c>
      <c r="M3231" s="32" t="s">
        <v>12004</v>
      </c>
      <c r="N3231" s="32" t="s">
        <v>2607</v>
      </c>
    </row>
    <row r="3232" spans="1:14" ht="18" customHeight="1" x14ac:dyDescent="0.25">
      <c r="A3232" s="53" t="s">
        <v>12005</v>
      </c>
      <c r="B3232" s="54" t="s">
        <v>12006</v>
      </c>
      <c r="C3232" s="54" t="s">
        <v>12006</v>
      </c>
      <c r="D3232" s="54" t="s">
        <v>2761</v>
      </c>
      <c r="E3232" s="55" t="s">
        <v>2598</v>
      </c>
      <c r="F3232" s="54" t="s">
        <v>2599</v>
      </c>
      <c r="G3232" s="67" t="s">
        <v>11850</v>
      </c>
      <c r="H3232" s="68" t="s">
        <v>2763</v>
      </c>
      <c r="I3232" s="69" t="s">
        <v>2764</v>
      </c>
      <c r="J3232" s="68" t="s">
        <v>2765</v>
      </c>
      <c r="K3232" s="57" t="s">
        <v>324</v>
      </c>
      <c r="L3232" s="58">
        <v>3229</v>
      </c>
      <c r="M3232" s="32" t="s">
        <v>12007</v>
      </c>
      <c r="N3232" s="32" t="s">
        <v>2607</v>
      </c>
    </row>
    <row r="3233" spans="1:14" ht="18" customHeight="1" x14ac:dyDescent="0.25">
      <c r="A3233" s="59" t="s">
        <v>12008</v>
      </c>
      <c r="B3233" s="60" t="s">
        <v>12009</v>
      </c>
      <c r="C3233" s="60" t="s">
        <v>12009</v>
      </c>
      <c r="D3233" s="60" t="s">
        <v>2761</v>
      </c>
      <c r="E3233" s="61" t="s">
        <v>2598</v>
      </c>
      <c r="F3233" s="60" t="s">
        <v>2599</v>
      </c>
      <c r="G3233" s="62" t="s">
        <v>11850</v>
      </c>
      <c r="H3233" s="63" t="s">
        <v>2763</v>
      </c>
      <c r="I3233" s="64" t="s">
        <v>2764</v>
      </c>
      <c r="J3233" s="63" t="s">
        <v>2765</v>
      </c>
      <c r="K3233" s="65" t="s">
        <v>324</v>
      </c>
      <c r="L3233" s="66">
        <v>3230</v>
      </c>
      <c r="M3233" s="32" t="s">
        <v>12010</v>
      </c>
      <c r="N3233" s="32" t="s">
        <v>2607</v>
      </c>
    </row>
    <row r="3234" spans="1:14" ht="18" customHeight="1" x14ac:dyDescent="0.25">
      <c r="A3234" s="53" t="s">
        <v>12011</v>
      </c>
      <c r="B3234" s="54" t="s">
        <v>12012</v>
      </c>
      <c r="C3234" s="54" t="s">
        <v>12012</v>
      </c>
      <c r="D3234" s="54" t="s">
        <v>2761</v>
      </c>
      <c r="E3234" s="55" t="s">
        <v>2598</v>
      </c>
      <c r="F3234" s="54" t="s">
        <v>2599</v>
      </c>
      <c r="G3234" s="67" t="s">
        <v>11850</v>
      </c>
      <c r="H3234" s="68" t="s">
        <v>2763</v>
      </c>
      <c r="I3234" s="69" t="s">
        <v>2764</v>
      </c>
      <c r="J3234" s="68" t="s">
        <v>2765</v>
      </c>
      <c r="K3234" s="57" t="s">
        <v>324</v>
      </c>
      <c r="L3234" s="58">
        <v>3231</v>
      </c>
      <c r="M3234" s="32" t="s">
        <v>12013</v>
      </c>
      <c r="N3234" s="32" t="s">
        <v>2607</v>
      </c>
    </row>
    <row r="3235" spans="1:14" ht="18" customHeight="1" x14ac:dyDescent="0.25">
      <c r="A3235" s="59" t="s">
        <v>12014</v>
      </c>
      <c r="B3235" s="60" t="s">
        <v>12015</v>
      </c>
      <c r="C3235" s="60" t="s">
        <v>12015</v>
      </c>
      <c r="D3235" s="60" t="s">
        <v>2761</v>
      </c>
      <c r="E3235" s="61" t="s">
        <v>2598</v>
      </c>
      <c r="F3235" s="60" t="s">
        <v>2599</v>
      </c>
      <c r="G3235" s="62" t="s">
        <v>11850</v>
      </c>
      <c r="H3235" s="63" t="s">
        <v>2763</v>
      </c>
      <c r="I3235" s="64" t="s">
        <v>2764</v>
      </c>
      <c r="J3235" s="63" t="s">
        <v>2765</v>
      </c>
      <c r="K3235" s="65" t="s">
        <v>324</v>
      </c>
      <c r="L3235" s="66">
        <v>3232</v>
      </c>
      <c r="M3235" s="32" t="s">
        <v>12016</v>
      </c>
      <c r="N3235" s="32" t="s">
        <v>2607</v>
      </c>
    </row>
    <row r="3236" spans="1:14" ht="18" customHeight="1" x14ac:dyDescent="0.25">
      <c r="A3236" s="53" t="s">
        <v>12017</v>
      </c>
      <c r="B3236" s="54" t="s">
        <v>12018</v>
      </c>
      <c r="C3236" s="54" t="s">
        <v>12018</v>
      </c>
      <c r="D3236" s="54" t="s">
        <v>2761</v>
      </c>
      <c r="E3236" s="55" t="s">
        <v>2598</v>
      </c>
      <c r="F3236" s="54" t="s">
        <v>2599</v>
      </c>
      <c r="G3236" s="67" t="s">
        <v>11850</v>
      </c>
      <c r="H3236" s="68" t="s">
        <v>2763</v>
      </c>
      <c r="I3236" s="69" t="s">
        <v>2764</v>
      </c>
      <c r="J3236" s="68" t="s">
        <v>2765</v>
      </c>
      <c r="K3236" s="57" t="s">
        <v>324</v>
      </c>
      <c r="L3236" s="58">
        <v>3233</v>
      </c>
      <c r="M3236" s="32" t="s">
        <v>12019</v>
      </c>
      <c r="N3236" s="32" t="s">
        <v>2607</v>
      </c>
    </row>
    <row r="3237" spans="1:14" ht="18" customHeight="1" x14ac:dyDescent="0.25">
      <c r="A3237" s="59" t="s">
        <v>12020</v>
      </c>
      <c r="B3237" s="60" t="s">
        <v>12021</v>
      </c>
      <c r="C3237" s="60" t="s">
        <v>12021</v>
      </c>
      <c r="D3237" s="60" t="s">
        <v>2761</v>
      </c>
      <c r="E3237" s="61" t="s">
        <v>2598</v>
      </c>
      <c r="F3237" s="60" t="s">
        <v>2599</v>
      </c>
      <c r="G3237" s="62" t="s">
        <v>11850</v>
      </c>
      <c r="H3237" s="63" t="s">
        <v>2763</v>
      </c>
      <c r="I3237" s="64" t="s">
        <v>2764</v>
      </c>
      <c r="J3237" s="63" t="s">
        <v>2765</v>
      </c>
      <c r="K3237" s="65" t="s">
        <v>324</v>
      </c>
      <c r="L3237" s="66">
        <v>3234</v>
      </c>
      <c r="M3237" s="32" t="s">
        <v>12022</v>
      </c>
      <c r="N3237" s="32" t="s">
        <v>2607</v>
      </c>
    </row>
    <row r="3238" spans="1:14" ht="18" customHeight="1" x14ac:dyDescent="0.25">
      <c r="A3238" s="53" t="s">
        <v>12023</v>
      </c>
      <c r="B3238" s="54" t="s">
        <v>12024</v>
      </c>
      <c r="C3238" s="54" t="s">
        <v>12024</v>
      </c>
      <c r="D3238" s="54" t="s">
        <v>2761</v>
      </c>
      <c r="E3238" s="55" t="s">
        <v>2598</v>
      </c>
      <c r="F3238" s="54" t="s">
        <v>2599</v>
      </c>
      <c r="G3238" s="67" t="s">
        <v>11850</v>
      </c>
      <c r="H3238" s="68" t="s">
        <v>2763</v>
      </c>
      <c r="I3238" s="69" t="s">
        <v>2764</v>
      </c>
      <c r="J3238" s="68" t="s">
        <v>2765</v>
      </c>
      <c r="K3238" s="57" t="s">
        <v>324</v>
      </c>
      <c r="L3238" s="58">
        <v>3235</v>
      </c>
      <c r="M3238" s="32" t="s">
        <v>12025</v>
      </c>
      <c r="N3238" s="32" t="s">
        <v>2607</v>
      </c>
    </row>
    <row r="3239" spans="1:14" ht="18" customHeight="1" x14ac:dyDescent="0.25">
      <c r="A3239" s="59" t="s">
        <v>12026</v>
      </c>
      <c r="B3239" s="60" t="s">
        <v>12027</v>
      </c>
      <c r="C3239" s="60" t="s">
        <v>12027</v>
      </c>
      <c r="D3239" s="60" t="s">
        <v>2761</v>
      </c>
      <c r="E3239" s="61" t="s">
        <v>2598</v>
      </c>
      <c r="F3239" s="60" t="s">
        <v>2599</v>
      </c>
      <c r="G3239" s="62" t="s">
        <v>11850</v>
      </c>
      <c r="H3239" s="63" t="s">
        <v>2763</v>
      </c>
      <c r="I3239" s="64" t="s">
        <v>2764</v>
      </c>
      <c r="J3239" s="63" t="s">
        <v>2765</v>
      </c>
      <c r="K3239" s="65" t="s">
        <v>324</v>
      </c>
      <c r="L3239" s="66">
        <v>3236</v>
      </c>
      <c r="M3239" s="32" t="s">
        <v>12028</v>
      </c>
      <c r="N3239" s="32" t="s">
        <v>2607</v>
      </c>
    </row>
    <row r="3240" spans="1:14" ht="18" customHeight="1" x14ac:dyDescent="0.25">
      <c r="A3240" s="53" t="s">
        <v>12029</v>
      </c>
      <c r="B3240" s="54" t="s">
        <v>12030</v>
      </c>
      <c r="C3240" s="54" t="s">
        <v>12030</v>
      </c>
      <c r="D3240" s="54" t="s">
        <v>2761</v>
      </c>
      <c r="E3240" s="55" t="s">
        <v>2598</v>
      </c>
      <c r="F3240" s="54" t="s">
        <v>2599</v>
      </c>
      <c r="G3240" s="67" t="s">
        <v>11850</v>
      </c>
      <c r="H3240" s="68" t="s">
        <v>2763</v>
      </c>
      <c r="I3240" s="69" t="s">
        <v>2764</v>
      </c>
      <c r="J3240" s="68" t="s">
        <v>2765</v>
      </c>
      <c r="K3240" s="57" t="s">
        <v>324</v>
      </c>
      <c r="L3240" s="58">
        <v>3237</v>
      </c>
      <c r="M3240" s="32" t="s">
        <v>12031</v>
      </c>
      <c r="N3240" s="32" t="s">
        <v>2607</v>
      </c>
    </row>
    <row r="3241" spans="1:14" ht="18" customHeight="1" x14ac:dyDescent="0.25">
      <c r="A3241" s="59" t="s">
        <v>12032</v>
      </c>
      <c r="B3241" s="60" t="s">
        <v>12033</v>
      </c>
      <c r="C3241" s="60" t="s">
        <v>12033</v>
      </c>
      <c r="D3241" s="60" t="s">
        <v>2761</v>
      </c>
      <c r="E3241" s="61" t="s">
        <v>2598</v>
      </c>
      <c r="F3241" s="60" t="s">
        <v>2599</v>
      </c>
      <c r="G3241" s="62" t="s">
        <v>11850</v>
      </c>
      <c r="H3241" s="63" t="s">
        <v>2763</v>
      </c>
      <c r="I3241" s="64" t="s">
        <v>2764</v>
      </c>
      <c r="J3241" s="63" t="s">
        <v>2765</v>
      </c>
      <c r="K3241" s="65" t="s">
        <v>324</v>
      </c>
      <c r="L3241" s="66">
        <v>3238</v>
      </c>
      <c r="M3241" s="32" t="s">
        <v>12034</v>
      </c>
      <c r="N3241" s="32" t="s">
        <v>2607</v>
      </c>
    </row>
    <row r="3242" spans="1:14" ht="18" customHeight="1" x14ac:dyDescent="0.25">
      <c r="A3242" s="53" t="s">
        <v>12035</v>
      </c>
      <c r="B3242" s="54" t="s">
        <v>12036</v>
      </c>
      <c r="C3242" s="54" t="s">
        <v>12036</v>
      </c>
      <c r="D3242" s="54" t="s">
        <v>2761</v>
      </c>
      <c r="E3242" s="55" t="s">
        <v>2598</v>
      </c>
      <c r="F3242" s="54" t="s">
        <v>2599</v>
      </c>
      <c r="G3242" s="67" t="s">
        <v>11850</v>
      </c>
      <c r="H3242" s="68" t="s">
        <v>2763</v>
      </c>
      <c r="I3242" s="69" t="s">
        <v>2764</v>
      </c>
      <c r="J3242" s="68" t="s">
        <v>2765</v>
      </c>
      <c r="K3242" s="57" t="s">
        <v>324</v>
      </c>
      <c r="L3242" s="58">
        <v>3239</v>
      </c>
      <c r="M3242" s="32" t="s">
        <v>12037</v>
      </c>
      <c r="N3242" s="32" t="s">
        <v>2607</v>
      </c>
    </row>
    <row r="3243" spans="1:14" ht="18" customHeight="1" x14ac:dyDescent="0.25">
      <c r="A3243" s="59" t="s">
        <v>12038</v>
      </c>
      <c r="B3243" s="60" t="s">
        <v>12039</v>
      </c>
      <c r="C3243" s="60" t="s">
        <v>12039</v>
      </c>
      <c r="D3243" s="60" t="s">
        <v>2761</v>
      </c>
      <c r="E3243" s="61" t="s">
        <v>2598</v>
      </c>
      <c r="F3243" s="60" t="s">
        <v>2599</v>
      </c>
      <c r="G3243" s="62" t="s">
        <v>11850</v>
      </c>
      <c r="H3243" s="63" t="s">
        <v>2763</v>
      </c>
      <c r="I3243" s="64" t="s">
        <v>2764</v>
      </c>
      <c r="J3243" s="63" t="s">
        <v>2765</v>
      </c>
      <c r="K3243" s="65" t="s">
        <v>324</v>
      </c>
      <c r="L3243" s="66">
        <v>3240</v>
      </c>
      <c r="M3243" s="32" t="s">
        <v>12040</v>
      </c>
      <c r="N3243" s="32" t="s">
        <v>2607</v>
      </c>
    </row>
    <row r="3244" spans="1:14" ht="18" customHeight="1" x14ac:dyDescent="0.25">
      <c r="A3244" s="53" t="s">
        <v>12041</v>
      </c>
      <c r="B3244" s="54" t="s">
        <v>12042</v>
      </c>
      <c r="C3244" s="54" t="s">
        <v>12042</v>
      </c>
      <c r="D3244" s="54" t="s">
        <v>2761</v>
      </c>
      <c r="E3244" s="55" t="s">
        <v>2598</v>
      </c>
      <c r="F3244" s="54" t="s">
        <v>2599</v>
      </c>
      <c r="G3244" s="67" t="s">
        <v>11850</v>
      </c>
      <c r="H3244" s="68" t="s">
        <v>2763</v>
      </c>
      <c r="I3244" s="69" t="s">
        <v>2764</v>
      </c>
      <c r="J3244" s="68" t="s">
        <v>2765</v>
      </c>
      <c r="K3244" s="57" t="s">
        <v>324</v>
      </c>
      <c r="L3244" s="58">
        <v>3241</v>
      </c>
      <c r="M3244" s="32" t="s">
        <v>12043</v>
      </c>
      <c r="N3244" s="32" t="s">
        <v>2607</v>
      </c>
    </row>
    <row r="3245" spans="1:14" ht="18" customHeight="1" x14ac:dyDescent="0.25">
      <c r="A3245" s="59" t="s">
        <v>12044</v>
      </c>
      <c r="B3245" s="60" t="s">
        <v>12045</v>
      </c>
      <c r="C3245" s="60" t="s">
        <v>12045</v>
      </c>
      <c r="D3245" s="60" t="s">
        <v>2761</v>
      </c>
      <c r="E3245" s="61" t="s">
        <v>2598</v>
      </c>
      <c r="F3245" s="60" t="s">
        <v>2599</v>
      </c>
      <c r="G3245" s="62" t="s">
        <v>11850</v>
      </c>
      <c r="H3245" s="63" t="s">
        <v>2763</v>
      </c>
      <c r="I3245" s="64" t="s">
        <v>2764</v>
      </c>
      <c r="J3245" s="63" t="s">
        <v>2765</v>
      </c>
      <c r="K3245" s="65" t="s">
        <v>324</v>
      </c>
      <c r="L3245" s="66">
        <v>3242</v>
      </c>
      <c r="M3245" s="32" t="s">
        <v>12046</v>
      </c>
      <c r="N3245" s="32" t="s">
        <v>2607</v>
      </c>
    </row>
    <row r="3246" spans="1:14" ht="18" customHeight="1" x14ac:dyDescent="0.25">
      <c r="A3246" s="53" t="s">
        <v>12047</v>
      </c>
      <c r="B3246" s="54" t="s">
        <v>12048</v>
      </c>
      <c r="C3246" s="54" t="s">
        <v>12048</v>
      </c>
      <c r="D3246" s="54" t="s">
        <v>2761</v>
      </c>
      <c r="E3246" s="55" t="s">
        <v>2598</v>
      </c>
      <c r="F3246" s="54" t="s">
        <v>2599</v>
      </c>
      <c r="G3246" s="67" t="s">
        <v>11850</v>
      </c>
      <c r="H3246" s="68" t="s">
        <v>2763</v>
      </c>
      <c r="I3246" s="69" t="s">
        <v>2764</v>
      </c>
      <c r="J3246" s="68" t="s">
        <v>2765</v>
      </c>
      <c r="K3246" s="57" t="s">
        <v>324</v>
      </c>
      <c r="L3246" s="58">
        <v>3243</v>
      </c>
      <c r="M3246" s="32" t="s">
        <v>12049</v>
      </c>
      <c r="N3246" s="32" t="s">
        <v>2607</v>
      </c>
    </row>
    <row r="3247" spans="1:14" ht="18" customHeight="1" x14ac:dyDescent="0.25">
      <c r="A3247" s="59" t="s">
        <v>12050</v>
      </c>
      <c r="B3247" s="60" t="s">
        <v>12051</v>
      </c>
      <c r="C3247" s="60" t="s">
        <v>12051</v>
      </c>
      <c r="D3247" s="60" t="s">
        <v>2761</v>
      </c>
      <c r="E3247" s="61" t="s">
        <v>2598</v>
      </c>
      <c r="F3247" s="60" t="s">
        <v>2599</v>
      </c>
      <c r="G3247" s="62" t="s">
        <v>11850</v>
      </c>
      <c r="H3247" s="63" t="s">
        <v>2763</v>
      </c>
      <c r="I3247" s="64" t="s">
        <v>2764</v>
      </c>
      <c r="J3247" s="63" t="s">
        <v>2765</v>
      </c>
      <c r="K3247" s="65" t="s">
        <v>324</v>
      </c>
      <c r="L3247" s="66">
        <v>3244</v>
      </c>
      <c r="M3247" s="32" t="s">
        <v>12052</v>
      </c>
      <c r="N3247" s="32" t="s">
        <v>2607</v>
      </c>
    </row>
    <row r="3248" spans="1:14" ht="18" customHeight="1" x14ac:dyDescent="0.25">
      <c r="A3248" s="53" t="s">
        <v>12053</v>
      </c>
      <c r="B3248" s="54" t="s">
        <v>12054</v>
      </c>
      <c r="C3248" s="54" t="s">
        <v>12054</v>
      </c>
      <c r="D3248" s="54" t="s">
        <v>2761</v>
      </c>
      <c r="E3248" s="55" t="s">
        <v>2598</v>
      </c>
      <c r="F3248" s="54" t="s">
        <v>2599</v>
      </c>
      <c r="G3248" s="67" t="s">
        <v>11850</v>
      </c>
      <c r="H3248" s="68" t="s">
        <v>2763</v>
      </c>
      <c r="I3248" s="69" t="s">
        <v>2764</v>
      </c>
      <c r="J3248" s="68" t="s">
        <v>2765</v>
      </c>
      <c r="K3248" s="57" t="s">
        <v>324</v>
      </c>
      <c r="L3248" s="58">
        <v>3245</v>
      </c>
      <c r="M3248" s="32" t="s">
        <v>12055</v>
      </c>
      <c r="N3248" s="32" t="s">
        <v>2607</v>
      </c>
    </row>
    <row r="3249" spans="1:14" ht="18" customHeight="1" x14ac:dyDescent="0.25">
      <c r="A3249" s="59" t="s">
        <v>12056</v>
      </c>
      <c r="B3249" s="60" t="s">
        <v>12057</v>
      </c>
      <c r="C3249" s="60" t="s">
        <v>12057</v>
      </c>
      <c r="D3249" s="60" t="s">
        <v>2761</v>
      </c>
      <c r="E3249" s="61" t="s">
        <v>2598</v>
      </c>
      <c r="F3249" s="60" t="s">
        <v>2599</v>
      </c>
      <c r="G3249" s="62" t="s">
        <v>11850</v>
      </c>
      <c r="H3249" s="63" t="s">
        <v>2763</v>
      </c>
      <c r="I3249" s="64" t="s">
        <v>2764</v>
      </c>
      <c r="J3249" s="63" t="s">
        <v>2765</v>
      </c>
      <c r="K3249" s="65" t="s">
        <v>324</v>
      </c>
      <c r="L3249" s="66">
        <v>3246</v>
      </c>
      <c r="M3249" s="32" t="s">
        <v>12058</v>
      </c>
      <c r="N3249" s="32" t="s">
        <v>2607</v>
      </c>
    </row>
    <row r="3250" spans="1:14" ht="18" customHeight="1" x14ac:dyDescent="0.25">
      <c r="A3250" s="53" t="s">
        <v>12059</v>
      </c>
      <c r="B3250" s="54" t="s">
        <v>12060</v>
      </c>
      <c r="C3250" s="54" t="s">
        <v>12060</v>
      </c>
      <c r="D3250" s="54" t="s">
        <v>2761</v>
      </c>
      <c r="E3250" s="55" t="s">
        <v>2598</v>
      </c>
      <c r="F3250" s="54" t="s">
        <v>2599</v>
      </c>
      <c r="G3250" s="67" t="s">
        <v>11850</v>
      </c>
      <c r="H3250" s="68" t="s">
        <v>2763</v>
      </c>
      <c r="I3250" s="69" t="s">
        <v>2764</v>
      </c>
      <c r="J3250" s="68" t="s">
        <v>2765</v>
      </c>
      <c r="K3250" s="57" t="s">
        <v>324</v>
      </c>
      <c r="L3250" s="58">
        <v>3247</v>
      </c>
      <c r="M3250" s="32" t="s">
        <v>12061</v>
      </c>
      <c r="N3250" s="32" t="s">
        <v>2607</v>
      </c>
    </row>
    <row r="3251" spans="1:14" ht="18" customHeight="1" x14ac:dyDescent="0.25">
      <c r="A3251" s="59" t="s">
        <v>12062</v>
      </c>
      <c r="B3251" s="60" t="s">
        <v>12063</v>
      </c>
      <c r="C3251" s="60" t="s">
        <v>12063</v>
      </c>
      <c r="D3251" s="60" t="s">
        <v>2761</v>
      </c>
      <c r="E3251" s="61" t="s">
        <v>2598</v>
      </c>
      <c r="F3251" s="60" t="s">
        <v>2599</v>
      </c>
      <c r="G3251" s="62" t="s">
        <v>11850</v>
      </c>
      <c r="H3251" s="63" t="s">
        <v>2763</v>
      </c>
      <c r="I3251" s="64" t="s">
        <v>2764</v>
      </c>
      <c r="J3251" s="63" t="s">
        <v>2765</v>
      </c>
      <c r="K3251" s="65" t="s">
        <v>324</v>
      </c>
      <c r="L3251" s="66">
        <v>3248</v>
      </c>
      <c r="M3251" s="32" t="s">
        <v>12064</v>
      </c>
      <c r="N3251" s="32" t="s">
        <v>2607</v>
      </c>
    </row>
    <row r="3252" spans="1:14" ht="18" customHeight="1" x14ac:dyDescent="0.25">
      <c r="A3252" s="53" t="s">
        <v>12065</v>
      </c>
      <c r="B3252" s="54" t="s">
        <v>12066</v>
      </c>
      <c r="C3252" s="54" t="s">
        <v>12066</v>
      </c>
      <c r="D3252" s="54" t="s">
        <v>2761</v>
      </c>
      <c r="E3252" s="55" t="s">
        <v>2598</v>
      </c>
      <c r="F3252" s="54" t="s">
        <v>2599</v>
      </c>
      <c r="G3252" s="67" t="s">
        <v>11850</v>
      </c>
      <c r="H3252" s="68" t="s">
        <v>2763</v>
      </c>
      <c r="I3252" s="69" t="s">
        <v>2764</v>
      </c>
      <c r="J3252" s="68" t="s">
        <v>2765</v>
      </c>
      <c r="K3252" s="57" t="s">
        <v>324</v>
      </c>
      <c r="L3252" s="58">
        <v>3249</v>
      </c>
      <c r="M3252" s="32" t="s">
        <v>12067</v>
      </c>
      <c r="N3252" s="32" t="s">
        <v>2607</v>
      </c>
    </row>
    <row r="3253" spans="1:14" ht="18" customHeight="1" x14ac:dyDescent="0.25">
      <c r="A3253" s="59" t="s">
        <v>12068</v>
      </c>
      <c r="B3253" s="60" t="s">
        <v>12069</v>
      </c>
      <c r="C3253" s="60" t="s">
        <v>12069</v>
      </c>
      <c r="D3253" s="60" t="s">
        <v>2761</v>
      </c>
      <c r="E3253" s="61" t="s">
        <v>2598</v>
      </c>
      <c r="F3253" s="60" t="s">
        <v>2599</v>
      </c>
      <c r="G3253" s="62" t="s">
        <v>11850</v>
      </c>
      <c r="H3253" s="63" t="s">
        <v>2763</v>
      </c>
      <c r="I3253" s="64" t="s">
        <v>2764</v>
      </c>
      <c r="J3253" s="63" t="s">
        <v>2765</v>
      </c>
      <c r="K3253" s="65" t="s">
        <v>324</v>
      </c>
      <c r="L3253" s="66">
        <v>3250</v>
      </c>
      <c r="M3253" s="32" t="s">
        <v>12070</v>
      </c>
      <c r="N3253" s="32" t="s">
        <v>2607</v>
      </c>
    </row>
    <row r="3254" spans="1:14" ht="18" customHeight="1" x14ac:dyDescent="0.25">
      <c r="A3254" s="53" t="s">
        <v>12071</v>
      </c>
      <c r="B3254" s="54" t="s">
        <v>12072</v>
      </c>
      <c r="C3254" s="54" t="s">
        <v>12072</v>
      </c>
      <c r="D3254" s="54" t="s">
        <v>2761</v>
      </c>
      <c r="E3254" s="55" t="s">
        <v>2598</v>
      </c>
      <c r="F3254" s="54" t="s">
        <v>2599</v>
      </c>
      <c r="G3254" s="67" t="s">
        <v>11850</v>
      </c>
      <c r="H3254" s="68" t="s">
        <v>2763</v>
      </c>
      <c r="I3254" s="69" t="s">
        <v>2764</v>
      </c>
      <c r="J3254" s="68" t="s">
        <v>2765</v>
      </c>
      <c r="K3254" s="57" t="s">
        <v>324</v>
      </c>
      <c r="L3254" s="58">
        <v>3251</v>
      </c>
      <c r="M3254" s="32" t="s">
        <v>12073</v>
      </c>
      <c r="N3254" s="32" t="s">
        <v>2607</v>
      </c>
    </row>
    <row r="3255" spans="1:14" ht="18" customHeight="1" x14ac:dyDescent="0.25">
      <c r="A3255" s="59" t="s">
        <v>12074</v>
      </c>
      <c r="B3255" s="60" t="s">
        <v>12075</v>
      </c>
      <c r="C3255" s="60" t="s">
        <v>12075</v>
      </c>
      <c r="D3255" s="60" t="s">
        <v>2761</v>
      </c>
      <c r="E3255" s="61" t="s">
        <v>2598</v>
      </c>
      <c r="F3255" s="60" t="s">
        <v>2599</v>
      </c>
      <c r="G3255" s="62" t="s">
        <v>11850</v>
      </c>
      <c r="H3255" s="63" t="s">
        <v>2763</v>
      </c>
      <c r="I3255" s="64" t="s">
        <v>2764</v>
      </c>
      <c r="J3255" s="63" t="s">
        <v>2765</v>
      </c>
      <c r="K3255" s="65" t="s">
        <v>324</v>
      </c>
      <c r="L3255" s="66">
        <v>3252</v>
      </c>
      <c r="M3255" s="32" t="s">
        <v>12076</v>
      </c>
      <c r="N3255" s="32" t="s">
        <v>2607</v>
      </c>
    </row>
    <row r="3256" spans="1:14" ht="18" customHeight="1" x14ac:dyDescent="0.25">
      <c r="A3256" s="53" t="s">
        <v>12077</v>
      </c>
      <c r="B3256" s="54" t="s">
        <v>12078</v>
      </c>
      <c r="C3256" s="54" t="s">
        <v>12078</v>
      </c>
      <c r="D3256" s="54" t="s">
        <v>2761</v>
      </c>
      <c r="E3256" s="55" t="s">
        <v>2598</v>
      </c>
      <c r="F3256" s="54" t="s">
        <v>2599</v>
      </c>
      <c r="G3256" s="67" t="s">
        <v>11850</v>
      </c>
      <c r="H3256" s="68" t="s">
        <v>2763</v>
      </c>
      <c r="I3256" s="69" t="s">
        <v>2764</v>
      </c>
      <c r="J3256" s="68" t="s">
        <v>2765</v>
      </c>
      <c r="K3256" s="57" t="s">
        <v>324</v>
      </c>
      <c r="L3256" s="58">
        <v>3253</v>
      </c>
      <c r="M3256" s="32" t="s">
        <v>12079</v>
      </c>
      <c r="N3256" s="32" t="s">
        <v>2607</v>
      </c>
    </row>
    <row r="3257" spans="1:14" ht="18" customHeight="1" x14ac:dyDescent="0.25">
      <c r="A3257" s="59" t="s">
        <v>12080</v>
      </c>
      <c r="B3257" s="60" t="s">
        <v>12081</v>
      </c>
      <c r="C3257" s="60" t="s">
        <v>12081</v>
      </c>
      <c r="D3257" s="60" t="s">
        <v>12082</v>
      </c>
      <c r="E3257" s="61" t="s">
        <v>2598</v>
      </c>
      <c r="F3257" s="60" t="s">
        <v>2599</v>
      </c>
      <c r="G3257" s="62" t="s">
        <v>11850</v>
      </c>
      <c r="H3257" s="63" t="s">
        <v>2763</v>
      </c>
      <c r="I3257" s="64" t="s">
        <v>2764</v>
      </c>
      <c r="J3257" s="63" t="s">
        <v>2765</v>
      </c>
      <c r="K3257" s="65" t="s">
        <v>324</v>
      </c>
      <c r="L3257" s="66">
        <v>3254</v>
      </c>
      <c r="M3257" s="32" t="s">
        <v>12083</v>
      </c>
      <c r="N3257" s="32" t="s">
        <v>2607</v>
      </c>
    </row>
    <row r="3258" spans="1:14" ht="18" customHeight="1" x14ac:dyDescent="0.25">
      <c r="A3258" s="72" t="s">
        <v>2598</v>
      </c>
      <c r="B3258" s="54" t="s">
        <v>2599</v>
      </c>
      <c r="C3258" s="55"/>
      <c r="D3258" s="55"/>
      <c r="E3258" s="55" t="s">
        <v>2598</v>
      </c>
      <c r="F3258" s="54" t="s">
        <v>2599</v>
      </c>
      <c r="G3258" s="67"/>
      <c r="H3258" s="68"/>
      <c r="I3258" s="69"/>
      <c r="J3258" s="68"/>
      <c r="K3258" s="57" t="s">
        <v>2740</v>
      </c>
      <c r="L3258" s="58">
        <v>3255</v>
      </c>
      <c r="M3258" s="32" t="s">
        <v>2607</v>
      </c>
      <c r="N3258" s="32" t="s">
        <v>2607</v>
      </c>
    </row>
    <row r="3259" spans="1:14" ht="18" customHeight="1" x14ac:dyDescent="0.25">
      <c r="A3259" s="59" t="s">
        <v>12084</v>
      </c>
      <c r="B3259" s="60" t="s">
        <v>12085</v>
      </c>
      <c r="C3259" s="60" t="s">
        <v>12085</v>
      </c>
      <c r="D3259" s="60" t="s">
        <v>3337</v>
      </c>
      <c r="E3259" s="61" t="s">
        <v>2603</v>
      </c>
      <c r="F3259" s="60" t="s">
        <v>2604</v>
      </c>
      <c r="G3259" s="62" t="s">
        <v>3074</v>
      </c>
      <c r="H3259" s="63" t="s">
        <v>2763</v>
      </c>
      <c r="I3259" s="64" t="s">
        <v>2764</v>
      </c>
      <c r="J3259" s="63" t="s">
        <v>2765</v>
      </c>
      <c r="K3259" s="65" t="s">
        <v>324</v>
      </c>
      <c r="L3259" s="66">
        <v>3256</v>
      </c>
      <c r="M3259" s="32" t="s">
        <v>12086</v>
      </c>
      <c r="N3259" s="32" t="s">
        <v>2612</v>
      </c>
    </row>
    <row r="3260" spans="1:14" ht="18" customHeight="1" x14ac:dyDescent="0.25">
      <c r="A3260" s="53" t="s">
        <v>12087</v>
      </c>
      <c r="B3260" s="54" t="s">
        <v>12088</v>
      </c>
      <c r="C3260" s="54" t="s">
        <v>12088</v>
      </c>
      <c r="D3260" s="54" t="s">
        <v>3337</v>
      </c>
      <c r="E3260" s="55" t="s">
        <v>2603</v>
      </c>
      <c r="F3260" s="54" t="s">
        <v>2604</v>
      </c>
      <c r="G3260" s="67" t="s">
        <v>3074</v>
      </c>
      <c r="H3260" s="68" t="s">
        <v>2763</v>
      </c>
      <c r="I3260" s="69" t="s">
        <v>2764</v>
      </c>
      <c r="J3260" s="68" t="s">
        <v>2765</v>
      </c>
      <c r="K3260" s="57" t="s">
        <v>324</v>
      </c>
      <c r="L3260" s="58">
        <v>3257</v>
      </c>
      <c r="M3260" s="32" t="s">
        <v>12089</v>
      </c>
      <c r="N3260" s="32" t="s">
        <v>2612</v>
      </c>
    </row>
    <row r="3261" spans="1:14" ht="18" customHeight="1" x14ac:dyDescent="0.25">
      <c r="A3261" s="59" t="s">
        <v>12090</v>
      </c>
      <c r="B3261" s="60" t="s">
        <v>12091</v>
      </c>
      <c r="C3261" s="60" t="s">
        <v>12091</v>
      </c>
      <c r="D3261" s="60" t="s">
        <v>3337</v>
      </c>
      <c r="E3261" s="61" t="s">
        <v>2603</v>
      </c>
      <c r="F3261" s="60" t="s">
        <v>2604</v>
      </c>
      <c r="G3261" s="62" t="s">
        <v>3074</v>
      </c>
      <c r="H3261" s="63" t="s">
        <v>2763</v>
      </c>
      <c r="I3261" s="64" t="s">
        <v>2764</v>
      </c>
      <c r="J3261" s="63" t="s">
        <v>2765</v>
      </c>
      <c r="K3261" s="65" t="s">
        <v>324</v>
      </c>
      <c r="L3261" s="66">
        <v>3258</v>
      </c>
      <c r="M3261" s="32" t="s">
        <v>12092</v>
      </c>
      <c r="N3261" s="32" t="s">
        <v>2612</v>
      </c>
    </row>
    <row r="3262" spans="1:14" ht="18" customHeight="1" x14ac:dyDescent="0.25">
      <c r="A3262" s="53" t="s">
        <v>12093</v>
      </c>
      <c r="B3262" s="54" t="s">
        <v>12094</v>
      </c>
      <c r="C3262" s="54" t="s">
        <v>12094</v>
      </c>
      <c r="D3262" s="54" t="s">
        <v>3337</v>
      </c>
      <c r="E3262" s="55" t="s">
        <v>2603</v>
      </c>
      <c r="F3262" s="54" t="s">
        <v>2604</v>
      </c>
      <c r="G3262" s="67" t="s">
        <v>3074</v>
      </c>
      <c r="H3262" s="68" t="s">
        <v>2763</v>
      </c>
      <c r="I3262" s="69" t="s">
        <v>2764</v>
      </c>
      <c r="J3262" s="68" t="s">
        <v>2765</v>
      </c>
      <c r="K3262" s="57" t="s">
        <v>324</v>
      </c>
      <c r="L3262" s="58">
        <v>3259</v>
      </c>
      <c r="M3262" s="32" t="s">
        <v>12095</v>
      </c>
      <c r="N3262" s="32" t="s">
        <v>2612</v>
      </c>
    </row>
    <row r="3263" spans="1:14" ht="18" customHeight="1" x14ac:dyDescent="0.25">
      <c r="A3263" s="59" t="s">
        <v>12096</v>
      </c>
      <c r="B3263" s="60" t="s">
        <v>12097</v>
      </c>
      <c r="C3263" s="60" t="s">
        <v>12097</v>
      </c>
      <c r="D3263" s="60" t="s">
        <v>3337</v>
      </c>
      <c r="E3263" s="61" t="s">
        <v>2603</v>
      </c>
      <c r="F3263" s="60" t="s">
        <v>2604</v>
      </c>
      <c r="G3263" s="62" t="s">
        <v>3074</v>
      </c>
      <c r="H3263" s="63" t="s">
        <v>2763</v>
      </c>
      <c r="I3263" s="64" t="s">
        <v>2764</v>
      </c>
      <c r="J3263" s="63" t="s">
        <v>2765</v>
      </c>
      <c r="K3263" s="65" t="s">
        <v>324</v>
      </c>
      <c r="L3263" s="66">
        <v>3260</v>
      </c>
      <c r="M3263" s="32" t="s">
        <v>12098</v>
      </c>
      <c r="N3263" s="32" t="s">
        <v>2612</v>
      </c>
    </row>
    <row r="3264" spans="1:14" ht="18" customHeight="1" x14ac:dyDescent="0.25">
      <c r="A3264" s="53" t="s">
        <v>12099</v>
      </c>
      <c r="B3264" s="54" t="s">
        <v>12100</v>
      </c>
      <c r="C3264" s="54" t="s">
        <v>12100</v>
      </c>
      <c r="D3264" s="54" t="s">
        <v>3337</v>
      </c>
      <c r="E3264" s="55" t="s">
        <v>2603</v>
      </c>
      <c r="F3264" s="54" t="s">
        <v>2604</v>
      </c>
      <c r="G3264" s="67" t="s">
        <v>3074</v>
      </c>
      <c r="H3264" s="68" t="s">
        <v>2763</v>
      </c>
      <c r="I3264" s="69" t="s">
        <v>2764</v>
      </c>
      <c r="J3264" s="68" t="s">
        <v>2765</v>
      </c>
      <c r="K3264" s="57" t="s">
        <v>324</v>
      </c>
      <c r="L3264" s="58">
        <v>3261</v>
      </c>
      <c r="M3264" s="32" t="s">
        <v>12101</v>
      </c>
      <c r="N3264" s="32" t="s">
        <v>2612</v>
      </c>
    </row>
    <row r="3265" spans="1:14" ht="18" customHeight="1" x14ac:dyDescent="0.25">
      <c r="A3265" s="59" t="s">
        <v>12102</v>
      </c>
      <c r="B3265" s="60" t="s">
        <v>12103</v>
      </c>
      <c r="C3265" s="60" t="s">
        <v>12103</v>
      </c>
      <c r="D3265" s="60" t="s">
        <v>3337</v>
      </c>
      <c r="E3265" s="61" t="s">
        <v>2603</v>
      </c>
      <c r="F3265" s="60" t="s">
        <v>2604</v>
      </c>
      <c r="G3265" s="62" t="s">
        <v>3074</v>
      </c>
      <c r="H3265" s="63" t="s">
        <v>2763</v>
      </c>
      <c r="I3265" s="64" t="s">
        <v>2764</v>
      </c>
      <c r="J3265" s="63" t="s">
        <v>2765</v>
      </c>
      <c r="K3265" s="65" t="s">
        <v>324</v>
      </c>
      <c r="L3265" s="66">
        <v>3262</v>
      </c>
      <c r="M3265" s="32" t="s">
        <v>12104</v>
      </c>
      <c r="N3265" s="32" t="s">
        <v>2612</v>
      </c>
    </row>
    <row r="3266" spans="1:14" ht="18" customHeight="1" x14ac:dyDescent="0.25">
      <c r="A3266" s="53" t="s">
        <v>12105</v>
      </c>
      <c r="B3266" s="54" t="s">
        <v>12106</v>
      </c>
      <c r="C3266" s="54" t="s">
        <v>12106</v>
      </c>
      <c r="D3266" s="54" t="s">
        <v>3337</v>
      </c>
      <c r="E3266" s="55" t="s">
        <v>2603</v>
      </c>
      <c r="F3266" s="54" t="s">
        <v>2604</v>
      </c>
      <c r="G3266" s="67" t="s">
        <v>3074</v>
      </c>
      <c r="H3266" s="68" t="s">
        <v>2763</v>
      </c>
      <c r="I3266" s="69" t="s">
        <v>2764</v>
      </c>
      <c r="J3266" s="68" t="s">
        <v>2765</v>
      </c>
      <c r="K3266" s="57" t="s">
        <v>324</v>
      </c>
      <c r="L3266" s="58">
        <v>3263</v>
      </c>
      <c r="M3266" s="32" t="s">
        <v>12107</v>
      </c>
      <c r="N3266" s="32" t="s">
        <v>2612</v>
      </c>
    </row>
    <row r="3267" spans="1:14" ht="18" customHeight="1" x14ac:dyDescent="0.25">
      <c r="A3267" s="59" t="s">
        <v>12108</v>
      </c>
      <c r="B3267" s="60" t="s">
        <v>12109</v>
      </c>
      <c r="C3267" s="60" t="s">
        <v>12109</v>
      </c>
      <c r="D3267" s="60" t="s">
        <v>3337</v>
      </c>
      <c r="E3267" s="61" t="s">
        <v>2603</v>
      </c>
      <c r="F3267" s="60" t="s">
        <v>2604</v>
      </c>
      <c r="G3267" s="62" t="s">
        <v>3074</v>
      </c>
      <c r="H3267" s="63" t="s">
        <v>2763</v>
      </c>
      <c r="I3267" s="64" t="s">
        <v>2764</v>
      </c>
      <c r="J3267" s="63" t="s">
        <v>2765</v>
      </c>
      <c r="K3267" s="65" t="s">
        <v>324</v>
      </c>
      <c r="L3267" s="66">
        <v>3264</v>
      </c>
      <c r="M3267" s="32" t="s">
        <v>12110</v>
      </c>
      <c r="N3267" s="32" t="s">
        <v>2612</v>
      </c>
    </row>
    <row r="3268" spans="1:14" ht="18" customHeight="1" x14ac:dyDescent="0.25">
      <c r="A3268" s="53" t="s">
        <v>12111</v>
      </c>
      <c r="B3268" s="54" t="s">
        <v>12112</v>
      </c>
      <c r="C3268" s="54" t="s">
        <v>12112</v>
      </c>
      <c r="D3268" s="54" t="s">
        <v>3337</v>
      </c>
      <c r="E3268" s="55" t="s">
        <v>2603</v>
      </c>
      <c r="F3268" s="54" t="s">
        <v>2604</v>
      </c>
      <c r="G3268" s="67" t="s">
        <v>3074</v>
      </c>
      <c r="H3268" s="68" t="s">
        <v>2763</v>
      </c>
      <c r="I3268" s="69" t="s">
        <v>2764</v>
      </c>
      <c r="J3268" s="68" t="s">
        <v>2765</v>
      </c>
      <c r="K3268" s="57" t="s">
        <v>324</v>
      </c>
      <c r="L3268" s="58">
        <v>3265</v>
      </c>
      <c r="M3268" s="32" t="s">
        <v>12113</v>
      </c>
      <c r="N3268" s="32" t="s">
        <v>2612</v>
      </c>
    </row>
    <row r="3269" spans="1:14" ht="18" customHeight="1" x14ac:dyDescent="0.25">
      <c r="A3269" s="59" t="s">
        <v>12114</v>
      </c>
      <c r="B3269" s="60" t="s">
        <v>12115</v>
      </c>
      <c r="C3269" s="60" t="s">
        <v>12115</v>
      </c>
      <c r="D3269" s="60" t="s">
        <v>3337</v>
      </c>
      <c r="E3269" s="61" t="s">
        <v>2603</v>
      </c>
      <c r="F3269" s="60" t="s">
        <v>2604</v>
      </c>
      <c r="G3269" s="62" t="s">
        <v>3074</v>
      </c>
      <c r="H3269" s="63" t="s">
        <v>2763</v>
      </c>
      <c r="I3269" s="64" t="s">
        <v>2764</v>
      </c>
      <c r="J3269" s="63" t="s">
        <v>2765</v>
      </c>
      <c r="K3269" s="65" t="s">
        <v>324</v>
      </c>
      <c r="L3269" s="66">
        <v>3266</v>
      </c>
      <c r="M3269" s="32" t="s">
        <v>12116</v>
      </c>
      <c r="N3269" s="32" t="s">
        <v>2612</v>
      </c>
    </row>
    <row r="3270" spans="1:14" ht="18" customHeight="1" x14ac:dyDescent="0.25">
      <c r="A3270" s="53" t="s">
        <v>12117</v>
      </c>
      <c r="B3270" s="54" t="s">
        <v>12118</v>
      </c>
      <c r="C3270" s="54" t="s">
        <v>12118</v>
      </c>
      <c r="D3270" s="54" t="s">
        <v>12119</v>
      </c>
      <c r="E3270" s="55" t="s">
        <v>2603</v>
      </c>
      <c r="F3270" s="54" t="s">
        <v>2604</v>
      </c>
      <c r="G3270" s="67" t="s">
        <v>3074</v>
      </c>
      <c r="H3270" s="68" t="s">
        <v>2763</v>
      </c>
      <c r="I3270" s="69" t="s">
        <v>2764</v>
      </c>
      <c r="J3270" s="68" t="s">
        <v>2765</v>
      </c>
      <c r="K3270" s="57" t="s">
        <v>324</v>
      </c>
      <c r="L3270" s="58">
        <v>3267</v>
      </c>
      <c r="M3270" s="32" t="s">
        <v>12120</v>
      </c>
      <c r="N3270" s="32" t="s">
        <v>2612</v>
      </c>
    </row>
    <row r="3271" spans="1:14" ht="18" customHeight="1" x14ac:dyDescent="0.25">
      <c r="A3271" s="59" t="s">
        <v>12121</v>
      </c>
      <c r="B3271" s="60" t="s">
        <v>12122</v>
      </c>
      <c r="C3271" s="60" t="s">
        <v>12122</v>
      </c>
      <c r="D3271" s="60" t="s">
        <v>3337</v>
      </c>
      <c r="E3271" s="61" t="s">
        <v>2603</v>
      </c>
      <c r="F3271" s="60" t="s">
        <v>2604</v>
      </c>
      <c r="G3271" s="62" t="s">
        <v>3074</v>
      </c>
      <c r="H3271" s="63" t="s">
        <v>2763</v>
      </c>
      <c r="I3271" s="64" t="s">
        <v>2764</v>
      </c>
      <c r="J3271" s="63" t="s">
        <v>2765</v>
      </c>
      <c r="K3271" s="65" t="s">
        <v>324</v>
      </c>
      <c r="L3271" s="66">
        <v>3268</v>
      </c>
      <c r="M3271" s="32" t="s">
        <v>12123</v>
      </c>
      <c r="N3271" s="32" t="s">
        <v>2612</v>
      </c>
    </row>
    <row r="3272" spans="1:14" ht="18" customHeight="1" x14ac:dyDescent="0.25">
      <c r="A3272" s="72" t="s">
        <v>2603</v>
      </c>
      <c r="B3272" s="54" t="s">
        <v>2604</v>
      </c>
      <c r="C3272" s="55"/>
      <c r="D3272" s="55"/>
      <c r="E3272" s="55" t="s">
        <v>2603</v>
      </c>
      <c r="F3272" s="54" t="s">
        <v>2604</v>
      </c>
      <c r="G3272" s="67"/>
      <c r="H3272" s="68"/>
      <c r="I3272" s="69"/>
      <c r="J3272" s="68"/>
      <c r="K3272" s="57" t="s">
        <v>2740</v>
      </c>
      <c r="L3272" s="58">
        <v>3269</v>
      </c>
      <c r="M3272" s="32" t="s">
        <v>2612</v>
      </c>
      <c r="N3272" s="32" t="s">
        <v>2612</v>
      </c>
    </row>
    <row r="3273" spans="1:14" ht="18" customHeight="1" x14ac:dyDescent="0.25">
      <c r="A3273" s="59" t="s">
        <v>12124</v>
      </c>
      <c r="B3273" s="60" t="s">
        <v>12125</v>
      </c>
      <c r="C3273" s="60" t="s">
        <v>12125</v>
      </c>
      <c r="D3273" s="60" t="s">
        <v>3228</v>
      </c>
      <c r="E3273" s="61" t="s">
        <v>2608</v>
      </c>
      <c r="F3273" s="60" t="s">
        <v>2609</v>
      </c>
      <c r="G3273" s="62" t="s">
        <v>3760</v>
      </c>
      <c r="H3273" s="63" t="s">
        <v>2763</v>
      </c>
      <c r="I3273" s="64" t="s">
        <v>2764</v>
      </c>
      <c r="J3273" s="63" t="s">
        <v>2765</v>
      </c>
      <c r="K3273" s="65" t="s">
        <v>324</v>
      </c>
      <c r="L3273" s="66">
        <v>3270</v>
      </c>
      <c r="M3273" s="32" t="s">
        <v>12126</v>
      </c>
      <c r="N3273" s="32" t="s">
        <v>2616</v>
      </c>
    </row>
    <row r="3274" spans="1:14" ht="18" customHeight="1" x14ac:dyDescent="0.25">
      <c r="A3274" s="53" t="s">
        <v>12127</v>
      </c>
      <c r="B3274" s="54" t="s">
        <v>12128</v>
      </c>
      <c r="C3274" s="54" t="s">
        <v>12128</v>
      </c>
      <c r="D3274" s="54" t="s">
        <v>3228</v>
      </c>
      <c r="E3274" s="55" t="s">
        <v>2608</v>
      </c>
      <c r="F3274" s="54" t="s">
        <v>2609</v>
      </c>
      <c r="G3274" s="67" t="s">
        <v>3760</v>
      </c>
      <c r="H3274" s="68" t="s">
        <v>2763</v>
      </c>
      <c r="I3274" s="69" t="s">
        <v>2764</v>
      </c>
      <c r="J3274" s="68" t="s">
        <v>2765</v>
      </c>
      <c r="K3274" s="57" t="s">
        <v>324</v>
      </c>
      <c r="L3274" s="58">
        <v>3271</v>
      </c>
      <c r="M3274" s="32" t="s">
        <v>12129</v>
      </c>
      <c r="N3274" s="32" t="s">
        <v>2616</v>
      </c>
    </row>
    <row r="3275" spans="1:14" ht="18" customHeight="1" x14ac:dyDescent="0.25">
      <c r="A3275" s="59" t="s">
        <v>12130</v>
      </c>
      <c r="B3275" s="60" t="s">
        <v>12131</v>
      </c>
      <c r="C3275" s="60" t="s">
        <v>12131</v>
      </c>
      <c r="D3275" s="60" t="s">
        <v>3228</v>
      </c>
      <c r="E3275" s="61" t="s">
        <v>2608</v>
      </c>
      <c r="F3275" s="60" t="s">
        <v>2609</v>
      </c>
      <c r="G3275" s="62" t="s">
        <v>3760</v>
      </c>
      <c r="H3275" s="63" t="s">
        <v>2763</v>
      </c>
      <c r="I3275" s="64" t="s">
        <v>2764</v>
      </c>
      <c r="J3275" s="63" t="s">
        <v>2765</v>
      </c>
      <c r="K3275" s="65" t="s">
        <v>324</v>
      </c>
      <c r="L3275" s="66">
        <v>3272</v>
      </c>
      <c r="M3275" s="32" t="s">
        <v>12132</v>
      </c>
      <c r="N3275" s="32" t="s">
        <v>2616</v>
      </c>
    </row>
    <row r="3276" spans="1:14" ht="18" customHeight="1" x14ac:dyDescent="0.25">
      <c r="A3276" s="53" t="s">
        <v>12133</v>
      </c>
      <c r="B3276" s="54" t="s">
        <v>4836</v>
      </c>
      <c r="C3276" s="54" t="s">
        <v>4836</v>
      </c>
      <c r="D3276" s="54" t="s">
        <v>3228</v>
      </c>
      <c r="E3276" s="55" t="s">
        <v>2608</v>
      </c>
      <c r="F3276" s="54" t="s">
        <v>2609</v>
      </c>
      <c r="G3276" s="67" t="s">
        <v>3760</v>
      </c>
      <c r="H3276" s="68" t="s">
        <v>2763</v>
      </c>
      <c r="I3276" s="69" t="s">
        <v>2764</v>
      </c>
      <c r="J3276" s="68" t="s">
        <v>2765</v>
      </c>
      <c r="K3276" s="57" t="s">
        <v>324</v>
      </c>
      <c r="L3276" s="58">
        <v>3273</v>
      </c>
      <c r="M3276" s="32" t="s">
        <v>12134</v>
      </c>
      <c r="N3276" s="32" t="s">
        <v>2616</v>
      </c>
    </row>
    <row r="3277" spans="1:14" ht="18" customHeight="1" x14ac:dyDescent="0.25">
      <c r="A3277" s="59" t="s">
        <v>12135</v>
      </c>
      <c r="B3277" s="60" t="s">
        <v>4915</v>
      </c>
      <c r="C3277" s="60" t="s">
        <v>4915</v>
      </c>
      <c r="D3277" s="60" t="s">
        <v>3228</v>
      </c>
      <c r="E3277" s="61" t="s">
        <v>2608</v>
      </c>
      <c r="F3277" s="60" t="s">
        <v>2609</v>
      </c>
      <c r="G3277" s="62" t="s">
        <v>3760</v>
      </c>
      <c r="H3277" s="63" t="s">
        <v>2763</v>
      </c>
      <c r="I3277" s="64" t="s">
        <v>2764</v>
      </c>
      <c r="J3277" s="63" t="s">
        <v>2765</v>
      </c>
      <c r="K3277" s="65" t="s">
        <v>324</v>
      </c>
      <c r="L3277" s="66">
        <v>3274</v>
      </c>
      <c r="M3277" s="32" t="s">
        <v>12136</v>
      </c>
      <c r="N3277" s="32" t="s">
        <v>2616</v>
      </c>
    </row>
    <row r="3278" spans="1:14" ht="18" customHeight="1" x14ac:dyDescent="0.25">
      <c r="A3278" s="53" t="s">
        <v>12137</v>
      </c>
      <c r="B3278" s="54" t="s">
        <v>12138</v>
      </c>
      <c r="C3278" s="54" t="s">
        <v>12138</v>
      </c>
      <c r="D3278" s="54" t="s">
        <v>3656</v>
      </c>
      <c r="E3278" s="55" t="s">
        <v>2617</v>
      </c>
      <c r="F3278" s="54" t="s">
        <v>2618</v>
      </c>
      <c r="G3278" s="67" t="s">
        <v>2762</v>
      </c>
      <c r="H3278" s="68" t="s">
        <v>2763</v>
      </c>
      <c r="I3278" s="69" t="s">
        <v>2764</v>
      </c>
      <c r="J3278" s="68" t="s">
        <v>2765</v>
      </c>
      <c r="K3278" s="57" t="s">
        <v>324</v>
      </c>
      <c r="L3278" s="58">
        <v>3275</v>
      </c>
      <c r="M3278" s="32" t="s">
        <v>12139</v>
      </c>
      <c r="N3278" s="32" t="s">
        <v>2626</v>
      </c>
    </row>
    <row r="3279" spans="1:14" ht="18" customHeight="1" x14ac:dyDescent="0.25">
      <c r="A3279" s="59" t="s">
        <v>12140</v>
      </c>
      <c r="B3279" s="60" t="s">
        <v>12141</v>
      </c>
      <c r="C3279" s="60" t="s">
        <v>12141</v>
      </c>
      <c r="D3279" s="60" t="s">
        <v>3656</v>
      </c>
      <c r="E3279" s="61" t="s">
        <v>2617</v>
      </c>
      <c r="F3279" s="60" t="s">
        <v>2618</v>
      </c>
      <c r="G3279" s="62" t="s">
        <v>2762</v>
      </c>
      <c r="H3279" s="63" t="s">
        <v>2763</v>
      </c>
      <c r="I3279" s="64" t="s">
        <v>2764</v>
      </c>
      <c r="J3279" s="63" t="s">
        <v>2765</v>
      </c>
      <c r="K3279" s="65" t="s">
        <v>324</v>
      </c>
      <c r="L3279" s="66">
        <v>3276</v>
      </c>
      <c r="M3279" s="32" t="s">
        <v>12142</v>
      </c>
      <c r="N3279" s="32" t="s">
        <v>2626</v>
      </c>
    </row>
    <row r="3280" spans="1:14" ht="18" customHeight="1" x14ac:dyDescent="0.25">
      <c r="A3280" s="53" t="s">
        <v>12143</v>
      </c>
      <c r="B3280" s="54" t="s">
        <v>12144</v>
      </c>
      <c r="C3280" s="54" t="s">
        <v>12144</v>
      </c>
      <c r="D3280" s="54" t="s">
        <v>3656</v>
      </c>
      <c r="E3280" s="55" t="s">
        <v>2617</v>
      </c>
      <c r="F3280" s="54" t="s">
        <v>2618</v>
      </c>
      <c r="G3280" s="67" t="s">
        <v>2762</v>
      </c>
      <c r="H3280" s="68" t="s">
        <v>2763</v>
      </c>
      <c r="I3280" s="69" t="s">
        <v>2764</v>
      </c>
      <c r="J3280" s="68" t="s">
        <v>2765</v>
      </c>
      <c r="K3280" s="57" t="s">
        <v>324</v>
      </c>
      <c r="L3280" s="58">
        <v>3277</v>
      </c>
      <c r="M3280" s="32" t="s">
        <v>12145</v>
      </c>
      <c r="N3280" s="32" t="s">
        <v>2626</v>
      </c>
    </row>
    <row r="3281" spans="1:14" ht="18" customHeight="1" x14ac:dyDescent="0.25">
      <c r="A3281" s="59" t="s">
        <v>12146</v>
      </c>
      <c r="B3281" s="60" t="s">
        <v>12147</v>
      </c>
      <c r="C3281" s="60" t="s">
        <v>12147</v>
      </c>
      <c r="D3281" s="60" t="s">
        <v>3656</v>
      </c>
      <c r="E3281" s="61" t="s">
        <v>2617</v>
      </c>
      <c r="F3281" s="60" t="s">
        <v>2618</v>
      </c>
      <c r="G3281" s="62" t="s">
        <v>2762</v>
      </c>
      <c r="H3281" s="63" t="s">
        <v>2763</v>
      </c>
      <c r="I3281" s="64" t="s">
        <v>2764</v>
      </c>
      <c r="J3281" s="63" t="s">
        <v>2765</v>
      </c>
      <c r="K3281" s="65" t="s">
        <v>324</v>
      </c>
      <c r="L3281" s="66">
        <v>3278</v>
      </c>
      <c r="M3281" s="32" t="s">
        <v>12148</v>
      </c>
      <c r="N3281" s="32" t="s">
        <v>2626</v>
      </c>
    </row>
    <row r="3282" spans="1:14" ht="18" customHeight="1" x14ac:dyDescent="0.25">
      <c r="A3282" s="53" t="s">
        <v>12149</v>
      </c>
      <c r="B3282" s="54" t="s">
        <v>12150</v>
      </c>
      <c r="C3282" s="54" t="s">
        <v>12150</v>
      </c>
      <c r="D3282" s="54" t="s">
        <v>3656</v>
      </c>
      <c r="E3282" s="55" t="s">
        <v>2617</v>
      </c>
      <c r="F3282" s="54" t="s">
        <v>2618</v>
      </c>
      <c r="G3282" s="67" t="s">
        <v>2762</v>
      </c>
      <c r="H3282" s="68" t="s">
        <v>2763</v>
      </c>
      <c r="I3282" s="69" t="s">
        <v>2764</v>
      </c>
      <c r="J3282" s="68" t="s">
        <v>2765</v>
      </c>
      <c r="K3282" s="57" t="s">
        <v>324</v>
      </c>
      <c r="L3282" s="58">
        <v>3279</v>
      </c>
      <c r="M3282" s="32" t="s">
        <v>12151</v>
      </c>
      <c r="N3282" s="32" t="s">
        <v>2626</v>
      </c>
    </row>
    <row r="3283" spans="1:14" ht="18" customHeight="1" x14ac:dyDescent="0.25">
      <c r="A3283" s="73" t="s">
        <v>2617</v>
      </c>
      <c r="B3283" s="60" t="s">
        <v>2618</v>
      </c>
      <c r="C3283" s="61"/>
      <c r="D3283" s="61"/>
      <c r="E3283" s="61" t="s">
        <v>2617</v>
      </c>
      <c r="F3283" s="60" t="s">
        <v>2618</v>
      </c>
      <c r="G3283" s="62"/>
      <c r="H3283" s="63"/>
      <c r="I3283" s="64"/>
      <c r="J3283" s="63"/>
      <c r="K3283" s="65" t="s">
        <v>2740</v>
      </c>
      <c r="L3283" s="66">
        <v>3280</v>
      </c>
      <c r="M3283" s="32" t="s">
        <v>2626</v>
      </c>
      <c r="N3283" s="32" t="s">
        <v>2626</v>
      </c>
    </row>
    <row r="3284" spans="1:14" ht="18" customHeight="1" x14ac:dyDescent="0.25">
      <c r="A3284" s="53" t="s">
        <v>12152</v>
      </c>
      <c r="B3284" s="54" t="s">
        <v>12153</v>
      </c>
      <c r="C3284" s="54" t="s">
        <v>12153</v>
      </c>
      <c r="D3284" s="54" t="s">
        <v>12154</v>
      </c>
      <c r="E3284" s="55" t="s">
        <v>2622</v>
      </c>
      <c r="F3284" s="54" t="s">
        <v>2623</v>
      </c>
      <c r="G3284" s="67" t="s">
        <v>2762</v>
      </c>
      <c r="H3284" s="68" t="s">
        <v>2763</v>
      </c>
      <c r="I3284" s="69" t="s">
        <v>2764</v>
      </c>
      <c r="J3284" s="68" t="s">
        <v>2765</v>
      </c>
      <c r="K3284" s="57" t="s">
        <v>324</v>
      </c>
      <c r="L3284" s="58">
        <v>3281</v>
      </c>
      <c r="M3284" s="32" t="s">
        <v>12155</v>
      </c>
      <c r="N3284" s="32" t="s">
        <v>2631</v>
      </c>
    </row>
    <row r="3285" spans="1:14" ht="18" customHeight="1" x14ac:dyDescent="0.25">
      <c r="A3285" s="59" t="s">
        <v>12156</v>
      </c>
      <c r="B3285" s="60" t="s">
        <v>12157</v>
      </c>
      <c r="C3285" s="60" t="s">
        <v>12157</v>
      </c>
      <c r="D3285" s="60" t="s">
        <v>12154</v>
      </c>
      <c r="E3285" s="61" t="s">
        <v>2622</v>
      </c>
      <c r="F3285" s="60" t="s">
        <v>2623</v>
      </c>
      <c r="G3285" s="62" t="s">
        <v>2762</v>
      </c>
      <c r="H3285" s="63" t="s">
        <v>2763</v>
      </c>
      <c r="I3285" s="64" t="s">
        <v>2764</v>
      </c>
      <c r="J3285" s="63" t="s">
        <v>2765</v>
      </c>
      <c r="K3285" s="65" t="s">
        <v>324</v>
      </c>
      <c r="L3285" s="66">
        <v>3282</v>
      </c>
      <c r="M3285" s="32" t="s">
        <v>12158</v>
      </c>
      <c r="N3285" s="32" t="s">
        <v>2631</v>
      </c>
    </row>
    <row r="3286" spans="1:14" ht="18" customHeight="1" x14ac:dyDescent="0.25">
      <c r="A3286" s="53" t="s">
        <v>12159</v>
      </c>
      <c r="B3286" s="54" t="s">
        <v>12160</v>
      </c>
      <c r="C3286" s="54" t="s">
        <v>12160</v>
      </c>
      <c r="D3286" s="54" t="s">
        <v>3228</v>
      </c>
      <c r="E3286" s="55" t="s">
        <v>2622</v>
      </c>
      <c r="F3286" s="54" t="s">
        <v>2623</v>
      </c>
      <c r="G3286" s="67" t="s">
        <v>2762</v>
      </c>
      <c r="H3286" s="68" t="s">
        <v>2763</v>
      </c>
      <c r="I3286" s="69" t="s">
        <v>2764</v>
      </c>
      <c r="J3286" s="68" t="s">
        <v>2765</v>
      </c>
      <c r="K3286" s="57" t="s">
        <v>324</v>
      </c>
      <c r="L3286" s="58">
        <v>3283</v>
      </c>
      <c r="M3286" s="32" t="s">
        <v>12161</v>
      </c>
      <c r="N3286" s="32" t="s">
        <v>2631</v>
      </c>
    </row>
    <row r="3287" spans="1:14" ht="18" customHeight="1" x14ac:dyDescent="0.25">
      <c r="A3287" s="59" t="s">
        <v>12162</v>
      </c>
      <c r="B3287" s="60" t="s">
        <v>12163</v>
      </c>
      <c r="C3287" s="60" t="s">
        <v>12163</v>
      </c>
      <c r="D3287" s="60" t="s">
        <v>3228</v>
      </c>
      <c r="E3287" s="61" t="s">
        <v>2622</v>
      </c>
      <c r="F3287" s="60" t="s">
        <v>2623</v>
      </c>
      <c r="G3287" s="62" t="s">
        <v>2762</v>
      </c>
      <c r="H3287" s="63" t="s">
        <v>2763</v>
      </c>
      <c r="I3287" s="64" t="s">
        <v>2764</v>
      </c>
      <c r="J3287" s="63" t="s">
        <v>2765</v>
      </c>
      <c r="K3287" s="65" t="s">
        <v>324</v>
      </c>
      <c r="L3287" s="66">
        <v>3284</v>
      </c>
      <c r="M3287" s="32" t="s">
        <v>12164</v>
      </c>
      <c r="N3287" s="32" t="s">
        <v>2631</v>
      </c>
    </row>
    <row r="3288" spans="1:14" ht="18" customHeight="1" x14ac:dyDescent="0.25">
      <c r="A3288" s="53" t="s">
        <v>12165</v>
      </c>
      <c r="B3288" s="54" t="s">
        <v>12166</v>
      </c>
      <c r="C3288" s="54" t="s">
        <v>12166</v>
      </c>
      <c r="D3288" s="54" t="s">
        <v>3228</v>
      </c>
      <c r="E3288" s="55" t="s">
        <v>2622</v>
      </c>
      <c r="F3288" s="54" t="s">
        <v>2623</v>
      </c>
      <c r="G3288" s="67" t="s">
        <v>2762</v>
      </c>
      <c r="H3288" s="68" t="s">
        <v>2763</v>
      </c>
      <c r="I3288" s="69" t="s">
        <v>2764</v>
      </c>
      <c r="J3288" s="68" t="s">
        <v>2765</v>
      </c>
      <c r="K3288" s="57" t="s">
        <v>324</v>
      </c>
      <c r="L3288" s="58">
        <v>3285</v>
      </c>
      <c r="M3288" s="32" t="s">
        <v>12167</v>
      </c>
      <c r="N3288" s="32" t="s">
        <v>2631</v>
      </c>
    </row>
    <row r="3289" spans="1:14" ht="18" customHeight="1" x14ac:dyDescent="0.25">
      <c r="A3289" s="59" t="s">
        <v>12168</v>
      </c>
      <c r="B3289" s="60" t="s">
        <v>12169</v>
      </c>
      <c r="C3289" s="60" t="s">
        <v>12169</v>
      </c>
      <c r="D3289" s="60" t="s">
        <v>3228</v>
      </c>
      <c r="E3289" s="61" t="s">
        <v>2622</v>
      </c>
      <c r="F3289" s="60" t="s">
        <v>2623</v>
      </c>
      <c r="G3289" s="62" t="s">
        <v>2762</v>
      </c>
      <c r="H3289" s="63" t="s">
        <v>2763</v>
      </c>
      <c r="I3289" s="64" t="s">
        <v>2764</v>
      </c>
      <c r="J3289" s="63" t="s">
        <v>2765</v>
      </c>
      <c r="K3289" s="65" t="s">
        <v>324</v>
      </c>
      <c r="L3289" s="66">
        <v>3286</v>
      </c>
      <c r="M3289" s="32" t="s">
        <v>12170</v>
      </c>
      <c r="N3289" s="32" t="s">
        <v>2631</v>
      </c>
    </row>
    <row r="3290" spans="1:14" ht="18" customHeight="1" x14ac:dyDescent="0.25">
      <c r="A3290" s="53" t="s">
        <v>12171</v>
      </c>
      <c r="B3290" s="54" t="s">
        <v>12172</v>
      </c>
      <c r="C3290" s="54" t="s">
        <v>12172</v>
      </c>
      <c r="D3290" s="54" t="s">
        <v>3161</v>
      </c>
      <c r="E3290" s="55" t="s">
        <v>2622</v>
      </c>
      <c r="F3290" s="54" t="s">
        <v>2623</v>
      </c>
      <c r="G3290" s="67" t="s">
        <v>2762</v>
      </c>
      <c r="H3290" s="68" t="s">
        <v>2763</v>
      </c>
      <c r="I3290" s="69" t="s">
        <v>2764</v>
      </c>
      <c r="J3290" s="68" t="s">
        <v>2765</v>
      </c>
      <c r="K3290" s="57" t="s">
        <v>324</v>
      </c>
      <c r="L3290" s="58">
        <v>3287</v>
      </c>
      <c r="M3290" s="32" t="s">
        <v>12173</v>
      </c>
      <c r="N3290" s="32" t="s">
        <v>2631</v>
      </c>
    </row>
    <row r="3291" spans="1:14" ht="18" customHeight="1" x14ac:dyDescent="0.25">
      <c r="A3291" s="59" t="s">
        <v>12174</v>
      </c>
      <c r="B3291" s="60" t="s">
        <v>12175</v>
      </c>
      <c r="C3291" s="60" t="s">
        <v>12175</v>
      </c>
      <c r="D3291" s="60" t="s">
        <v>3228</v>
      </c>
      <c r="E3291" s="61" t="s">
        <v>2622</v>
      </c>
      <c r="F3291" s="60" t="s">
        <v>2623</v>
      </c>
      <c r="G3291" s="62" t="s">
        <v>2762</v>
      </c>
      <c r="H3291" s="63" t="s">
        <v>2763</v>
      </c>
      <c r="I3291" s="64" t="s">
        <v>2764</v>
      </c>
      <c r="J3291" s="63" t="s">
        <v>2765</v>
      </c>
      <c r="K3291" s="65" t="s">
        <v>324</v>
      </c>
      <c r="L3291" s="66">
        <v>3288</v>
      </c>
      <c r="M3291" s="32" t="s">
        <v>12176</v>
      </c>
      <c r="N3291" s="32" t="s">
        <v>2631</v>
      </c>
    </row>
    <row r="3292" spans="1:14" ht="18" customHeight="1" x14ac:dyDescent="0.25">
      <c r="A3292" s="53" t="s">
        <v>12177</v>
      </c>
      <c r="B3292" s="54" t="s">
        <v>12178</v>
      </c>
      <c r="C3292" s="54" t="s">
        <v>12178</v>
      </c>
      <c r="D3292" s="54" t="s">
        <v>12154</v>
      </c>
      <c r="E3292" s="55" t="s">
        <v>2622</v>
      </c>
      <c r="F3292" s="54" t="s">
        <v>2623</v>
      </c>
      <c r="G3292" s="67" t="s">
        <v>2762</v>
      </c>
      <c r="H3292" s="68" t="s">
        <v>2763</v>
      </c>
      <c r="I3292" s="69" t="s">
        <v>2764</v>
      </c>
      <c r="J3292" s="68" t="s">
        <v>2765</v>
      </c>
      <c r="K3292" s="57" t="s">
        <v>324</v>
      </c>
      <c r="L3292" s="58">
        <v>3289</v>
      </c>
      <c r="M3292" s="32" t="s">
        <v>12179</v>
      </c>
      <c r="N3292" s="32" t="s">
        <v>2631</v>
      </c>
    </row>
    <row r="3293" spans="1:14" ht="18" customHeight="1" x14ac:dyDescent="0.25">
      <c r="A3293" s="59" t="s">
        <v>12180</v>
      </c>
      <c r="B3293" s="60" t="s">
        <v>12181</v>
      </c>
      <c r="C3293" s="60" t="s">
        <v>12181</v>
      </c>
      <c r="D3293" s="60" t="s">
        <v>3161</v>
      </c>
      <c r="E3293" s="61" t="s">
        <v>2622</v>
      </c>
      <c r="F3293" s="60" t="s">
        <v>2623</v>
      </c>
      <c r="G3293" s="62" t="s">
        <v>2762</v>
      </c>
      <c r="H3293" s="63" t="s">
        <v>2763</v>
      </c>
      <c r="I3293" s="64" t="s">
        <v>2764</v>
      </c>
      <c r="J3293" s="63" t="s">
        <v>2765</v>
      </c>
      <c r="K3293" s="65" t="s">
        <v>324</v>
      </c>
      <c r="L3293" s="66">
        <v>3290</v>
      </c>
      <c r="M3293" s="32" t="s">
        <v>12182</v>
      </c>
      <c r="N3293" s="32" t="s">
        <v>2631</v>
      </c>
    </row>
    <row r="3294" spans="1:14" ht="18" customHeight="1" x14ac:dyDescent="0.25">
      <c r="A3294" s="53" t="s">
        <v>12183</v>
      </c>
      <c r="B3294" s="54" t="s">
        <v>12184</v>
      </c>
      <c r="C3294" s="54" t="s">
        <v>12184</v>
      </c>
      <c r="D3294" s="54" t="s">
        <v>3228</v>
      </c>
      <c r="E3294" s="55" t="s">
        <v>2622</v>
      </c>
      <c r="F3294" s="54" t="s">
        <v>2623</v>
      </c>
      <c r="G3294" s="67" t="s">
        <v>2762</v>
      </c>
      <c r="H3294" s="68" t="s">
        <v>2763</v>
      </c>
      <c r="I3294" s="69" t="s">
        <v>2764</v>
      </c>
      <c r="J3294" s="68" t="s">
        <v>2765</v>
      </c>
      <c r="K3294" s="57" t="s">
        <v>324</v>
      </c>
      <c r="L3294" s="58">
        <v>3291</v>
      </c>
      <c r="M3294" s="32" t="s">
        <v>12185</v>
      </c>
      <c r="N3294" s="32" t="s">
        <v>2631</v>
      </c>
    </row>
    <row r="3295" spans="1:14" ht="18" customHeight="1" x14ac:dyDescent="0.25">
      <c r="A3295" s="59" t="s">
        <v>12186</v>
      </c>
      <c r="B3295" s="60" t="s">
        <v>12187</v>
      </c>
      <c r="C3295" s="60" t="s">
        <v>12187</v>
      </c>
      <c r="D3295" s="60" t="s">
        <v>3228</v>
      </c>
      <c r="E3295" s="61" t="s">
        <v>2622</v>
      </c>
      <c r="F3295" s="60" t="s">
        <v>2623</v>
      </c>
      <c r="G3295" s="62" t="s">
        <v>2762</v>
      </c>
      <c r="H3295" s="63" t="s">
        <v>2763</v>
      </c>
      <c r="I3295" s="64" t="s">
        <v>2764</v>
      </c>
      <c r="J3295" s="63" t="s">
        <v>2765</v>
      </c>
      <c r="K3295" s="65" t="s">
        <v>324</v>
      </c>
      <c r="L3295" s="66">
        <v>3292</v>
      </c>
      <c r="M3295" s="32" t="s">
        <v>12188</v>
      </c>
      <c r="N3295" s="32" t="s">
        <v>2631</v>
      </c>
    </row>
    <row r="3296" spans="1:14" ht="18" customHeight="1" x14ac:dyDescent="0.25">
      <c r="A3296" s="53" t="s">
        <v>12189</v>
      </c>
      <c r="B3296" s="54" t="s">
        <v>12190</v>
      </c>
      <c r="C3296" s="54" t="s">
        <v>12190</v>
      </c>
      <c r="D3296" s="54" t="s">
        <v>3228</v>
      </c>
      <c r="E3296" s="55" t="s">
        <v>2622</v>
      </c>
      <c r="F3296" s="54" t="s">
        <v>2623</v>
      </c>
      <c r="G3296" s="67" t="s">
        <v>2762</v>
      </c>
      <c r="H3296" s="68" t="s">
        <v>2763</v>
      </c>
      <c r="I3296" s="69" t="s">
        <v>2764</v>
      </c>
      <c r="J3296" s="68" t="s">
        <v>2765</v>
      </c>
      <c r="K3296" s="57" t="s">
        <v>324</v>
      </c>
      <c r="L3296" s="58">
        <v>3293</v>
      </c>
      <c r="M3296" s="32" t="s">
        <v>12191</v>
      </c>
      <c r="N3296" s="32" t="s">
        <v>2631</v>
      </c>
    </row>
    <row r="3297" spans="1:14" ht="18" customHeight="1" x14ac:dyDescent="0.25">
      <c r="A3297" s="59" t="s">
        <v>12192</v>
      </c>
      <c r="B3297" s="60" t="s">
        <v>12193</v>
      </c>
      <c r="C3297" s="60" t="s">
        <v>12193</v>
      </c>
      <c r="D3297" s="60" t="s">
        <v>12194</v>
      </c>
      <c r="E3297" s="61" t="s">
        <v>2622</v>
      </c>
      <c r="F3297" s="60" t="s">
        <v>2623</v>
      </c>
      <c r="G3297" s="62" t="s">
        <v>2762</v>
      </c>
      <c r="H3297" s="63" t="s">
        <v>2763</v>
      </c>
      <c r="I3297" s="64" t="s">
        <v>2764</v>
      </c>
      <c r="J3297" s="63" t="s">
        <v>2765</v>
      </c>
      <c r="K3297" s="65" t="s">
        <v>324</v>
      </c>
      <c r="L3297" s="66">
        <v>3294</v>
      </c>
      <c r="M3297" s="32" t="s">
        <v>12195</v>
      </c>
      <c r="N3297" s="32" t="s">
        <v>2631</v>
      </c>
    </row>
    <row r="3298" spans="1:14" ht="18" customHeight="1" x14ac:dyDescent="0.25">
      <c r="A3298" s="53" t="s">
        <v>12196</v>
      </c>
      <c r="B3298" s="54" t="s">
        <v>12197</v>
      </c>
      <c r="C3298" s="54" t="s">
        <v>12197</v>
      </c>
      <c r="D3298" s="54" t="s">
        <v>3228</v>
      </c>
      <c r="E3298" s="55" t="s">
        <v>2622</v>
      </c>
      <c r="F3298" s="54" t="s">
        <v>2623</v>
      </c>
      <c r="G3298" s="67" t="s">
        <v>2762</v>
      </c>
      <c r="H3298" s="68" t="s">
        <v>2763</v>
      </c>
      <c r="I3298" s="69" t="s">
        <v>2764</v>
      </c>
      <c r="J3298" s="68" t="s">
        <v>2765</v>
      </c>
      <c r="K3298" s="57" t="s">
        <v>324</v>
      </c>
      <c r="L3298" s="58">
        <v>3295</v>
      </c>
      <c r="M3298" s="32" t="s">
        <v>12198</v>
      </c>
      <c r="N3298" s="32" t="s">
        <v>2631</v>
      </c>
    </row>
    <row r="3299" spans="1:14" ht="18" customHeight="1" x14ac:dyDescent="0.25">
      <c r="A3299" s="73" t="s">
        <v>2622</v>
      </c>
      <c r="B3299" s="60" t="s">
        <v>2623</v>
      </c>
      <c r="C3299" s="61"/>
      <c r="D3299" s="61"/>
      <c r="E3299" s="61" t="s">
        <v>2622</v>
      </c>
      <c r="F3299" s="60" t="s">
        <v>2623</v>
      </c>
      <c r="G3299" s="62"/>
      <c r="H3299" s="63"/>
      <c r="I3299" s="64"/>
      <c r="J3299" s="63"/>
      <c r="K3299" s="65" t="s">
        <v>2740</v>
      </c>
      <c r="L3299" s="66">
        <v>3296</v>
      </c>
      <c r="M3299" s="32" t="s">
        <v>2631</v>
      </c>
      <c r="N3299" s="32" t="s">
        <v>2631</v>
      </c>
    </row>
    <row r="3300" spans="1:14" ht="18" customHeight="1" x14ac:dyDescent="0.25">
      <c r="A3300" s="53" t="s">
        <v>12199</v>
      </c>
      <c r="B3300" s="54" t="s">
        <v>12200</v>
      </c>
      <c r="C3300" s="54" t="s">
        <v>12200</v>
      </c>
      <c r="D3300" s="54" t="s">
        <v>3643</v>
      </c>
      <c r="E3300" s="55" t="s">
        <v>2627</v>
      </c>
      <c r="F3300" s="54" t="s">
        <v>2628</v>
      </c>
      <c r="G3300" s="67" t="s">
        <v>2906</v>
      </c>
      <c r="H3300" s="68" t="s">
        <v>2763</v>
      </c>
      <c r="I3300" s="69" t="s">
        <v>2764</v>
      </c>
      <c r="J3300" s="68" t="s">
        <v>2765</v>
      </c>
      <c r="K3300" s="57" t="s">
        <v>324</v>
      </c>
      <c r="L3300" s="58">
        <v>3297</v>
      </c>
      <c r="M3300" s="32" t="s">
        <v>12201</v>
      </c>
      <c r="N3300" s="32" t="s">
        <v>2636</v>
      </c>
    </row>
    <row r="3301" spans="1:14" ht="18" customHeight="1" x14ac:dyDescent="0.25">
      <c r="A3301" s="59" t="s">
        <v>12202</v>
      </c>
      <c r="B3301" s="60" t="s">
        <v>12203</v>
      </c>
      <c r="C3301" s="60" t="s">
        <v>12203</v>
      </c>
      <c r="D3301" s="60" t="s">
        <v>3643</v>
      </c>
      <c r="E3301" s="61" t="s">
        <v>2627</v>
      </c>
      <c r="F3301" s="60" t="s">
        <v>2628</v>
      </c>
      <c r="G3301" s="62" t="s">
        <v>2906</v>
      </c>
      <c r="H3301" s="63" t="s">
        <v>2763</v>
      </c>
      <c r="I3301" s="64" t="s">
        <v>2764</v>
      </c>
      <c r="J3301" s="63" t="s">
        <v>2765</v>
      </c>
      <c r="K3301" s="65" t="s">
        <v>324</v>
      </c>
      <c r="L3301" s="66">
        <v>3298</v>
      </c>
      <c r="M3301" s="32" t="s">
        <v>12204</v>
      </c>
      <c r="N3301" s="32" t="s">
        <v>2636</v>
      </c>
    </row>
    <row r="3302" spans="1:14" ht="18" customHeight="1" x14ac:dyDescent="0.25">
      <c r="A3302" s="53" t="s">
        <v>12205</v>
      </c>
      <c r="B3302" s="54" t="s">
        <v>12206</v>
      </c>
      <c r="C3302" s="54" t="s">
        <v>12206</v>
      </c>
      <c r="D3302" s="54" t="s">
        <v>3643</v>
      </c>
      <c r="E3302" s="55" t="s">
        <v>2627</v>
      </c>
      <c r="F3302" s="54" t="s">
        <v>2628</v>
      </c>
      <c r="G3302" s="67" t="s">
        <v>2906</v>
      </c>
      <c r="H3302" s="68" t="s">
        <v>2763</v>
      </c>
      <c r="I3302" s="69" t="s">
        <v>2764</v>
      </c>
      <c r="J3302" s="68" t="s">
        <v>2765</v>
      </c>
      <c r="K3302" s="57" t="s">
        <v>324</v>
      </c>
      <c r="L3302" s="58">
        <v>3299</v>
      </c>
      <c r="M3302" s="32" t="s">
        <v>12207</v>
      </c>
      <c r="N3302" s="32" t="s">
        <v>2636</v>
      </c>
    </row>
    <row r="3303" spans="1:14" ht="18" customHeight="1" x14ac:dyDescent="0.25">
      <c r="A3303" s="59" t="s">
        <v>12208</v>
      </c>
      <c r="B3303" s="60" t="s">
        <v>12209</v>
      </c>
      <c r="C3303" s="60" t="s">
        <v>12209</v>
      </c>
      <c r="D3303" s="60" t="s">
        <v>3643</v>
      </c>
      <c r="E3303" s="61" t="s">
        <v>2627</v>
      </c>
      <c r="F3303" s="60" t="s">
        <v>2628</v>
      </c>
      <c r="G3303" s="62" t="s">
        <v>2906</v>
      </c>
      <c r="H3303" s="63" t="s">
        <v>2763</v>
      </c>
      <c r="I3303" s="64" t="s">
        <v>2764</v>
      </c>
      <c r="J3303" s="63" t="s">
        <v>2765</v>
      </c>
      <c r="K3303" s="65" t="s">
        <v>324</v>
      </c>
      <c r="L3303" s="66">
        <v>3300</v>
      </c>
      <c r="M3303" s="32" t="s">
        <v>12210</v>
      </c>
      <c r="N3303" s="32" t="s">
        <v>2636</v>
      </c>
    </row>
    <row r="3304" spans="1:14" ht="18" customHeight="1" x14ac:dyDescent="0.25">
      <c r="A3304" s="53" t="s">
        <v>12211</v>
      </c>
      <c r="B3304" s="54" t="s">
        <v>12212</v>
      </c>
      <c r="C3304" s="54" t="s">
        <v>12212</v>
      </c>
      <c r="D3304" s="54" t="s">
        <v>3643</v>
      </c>
      <c r="E3304" s="55" t="s">
        <v>2627</v>
      </c>
      <c r="F3304" s="54" t="s">
        <v>2628</v>
      </c>
      <c r="G3304" s="67" t="s">
        <v>2906</v>
      </c>
      <c r="H3304" s="68" t="s">
        <v>2763</v>
      </c>
      <c r="I3304" s="69" t="s">
        <v>2764</v>
      </c>
      <c r="J3304" s="68" t="s">
        <v>2765</v>
      </c>
      <c r="K3304" s="57" t="s">
        <v>324</v>
      </c>
      <c r="L3304" s="58">
        <v>3301</v>
      </c>
      <c r="M3304" s="32" t="s">
        <v>12213</v>
      </c>
      <c r="N3304" s="32" t="s">
        <v>2636</v>
      </c>
    </row>
    <row r="3305" spans="1:14" ht="18" customHeight="1" x14ac:dyDescent="0.25">
      <c r="A3305" s="59" t="s">
        <v>12214</v>
      </c>
      <c r="B3305" s="60" t="s">
        <v>12215</v>
      </c>
      <c r="C3305" s="60" t="s">
        <v>12215</v>
      </c>
      <c r="D3305" s="60" t="s">
        <v>3643</v>
      </c>
      <c r="E3305" s="61" t="s">
        <v>2627</v>
      </c>
      <c r="F3305" s="60" t="s">
        <v>2628</v>
      </c>
      <c r="G3305" s="62" t="s">
        <v>2906</v>
      </c>
      <c r="H3305" s="63" t="s">
        <v>2763</v>
      </c>
      <c r="I3305" s="64" t="s">
        <v>2764</v>
      </c>
      <c r="J3305" s="63" t="s">
        <v>2765</v>
      </c>
      <c r="K3305" s="65" t="s">
        <v>324</v>
      </c>
      <c r="L3305" s="66">
        <v>3302</v>
      </c>
      <c r="M3305" s="32" t="s">
        <v>12216</v>
      </c>
      <c r="N3305" s="32" t="s">
        <v>2636</v>
      </c>
    </row>
    <row r="3306" spans="1:14" ht="18" customHeight="1" x14ac:dyDescent="0.25">
      <c r="A3306" s="53" t="s">
        <v>12217</v>
      </c>
      <c r="B3306" s="54" t="s">
        <v>12218</v>
      </c>
      <c r="C3306" s="54" t="s">
        <v>12218</v>
      </c>
      <c r="D3306" s="54" t="s">
        <v>3643</v>
      </c>
      <c r="E3306" s="55" t="s">
        <v>2627</v>
      </c>
      <c r="F3306" s="54" t="s">
        <v>2628</v>
      </c>
      <c r="G3306" s="67" t="s">
        <v>2906</v>
      </c>
      <c r="H3306" s="68" t="s">
        <v>2763</v>
      </c>
      <c r="I3306" s="69" t="s">
        <v>2764</v>
      </c>
      <c r="J3306" s="68" t="s">
        <v>2765</v>
      </c>
      <c r="K3306" s="57" t="s">
        <v>324</v>
      </c>
      <c r="L3306" s="58">
        <v>3303</v>
      </c>
      <c r="M3306" s="32" t="s">
        <v>12219</v>
      </c>
      <c r="N3306" s="32" t="s">
        <v>2636</v>
      </c>
    </row>
    <row r="3307" spans="1:14" ht="18" customHeight="1" x14ac:dyDescent="0.25">
      <c r="A3307" s="59" t="s">
        <v>12220</v>
      </c>
      <c r="B3307" s="60" t="s">
        <v>12221</v>
      </c>
      <c r="C3307" s="60" t="s">
        <v>12221</v>
      </c>
      <c r="D3307" s="60" t="s">
        <v>3643</v>
      </c>
      <c r="E3307" s="61" t="s">
        <v>2627</v>
      </c>
      <c r="F3307" s="60" t="s">
        <v>2628</v>
      </c>
      <c r="G3307" s="62" t="s">
        <v>2906</v>
      </c>
      <c r="H3307" s="63" t="s">
        <v>2763</v>
      </c>
      <c r="I3307" s="64" t="s">
        <v>2764</v>
      </c>
      <c r="J3307" s="63" t="s">
        <v>2765</v>
      </c>
      <c r="K3307" s="65" t="s">
        <v>324</v>
      </c>
      <c r="L3307" s="66">
        <v>3304</v>
      </c>
      <c r="M3307" s="32" t="s">
        <v>12222</v>
      </c>
      <c r="N3307" s="32" t="s">
        <v>2636</v>
      </c>
    </row>
    <row r="3308" spans="1:14" ht="18" customHeight="1" x14ac:dyDescent="0.25">
      <c r="A3308" s="53" t="s">
        <v>12223</v>
      </c>
      <c r="B3308" s="54" t="s">
        <v>12224</v>
      </c>
      <c r="C3308" s="54" t="s">
        <v>12224</v>
      </c>
      <c r="D3308" s="54" t="s">
        <v>3643</v>
      </c>
      <c r="E3308" s="55" t="s">
        <v>2627</v>
      </c>
      <c r="F3308" s="54" t="s">
        <v>2628</v>
      </c>
      <c r="G3308" s="67" t="s">
        <v>2906</v>
      </c>
      <c r="H3308" s="68" t="s">
        <v>2763</v>
      </c>
      <c r="I3308" s="69" t="s">
        <v>2764</v>
      </c>
      <c r="J3308" s="68" t="s">
        <v>2765</v>
      </c>
      <c r="K3308" s="57" t="s">
        <v>324</v>
      </c>
      <c r="L3308" s="58">
        <v>3305</v>
      </c>
      <c r="M3308" s="32" t="s">
        <v>12225</v>
      </c>
      <c r="N3308" s="32" t="s">
        <v>2636</v>
      </c>
    </row>
    <row r="3309" spans="1:14" ht="18" customHeight="1" x14ac:dyDescent="0.25">
      <c r="A3309" s="59" t="s">
        <v>12226</v>
      </c>
      <c r="B3309" s="60" t="s">
        <v>12227</v>
      </c>
      <c r="C3309" s="60" t="s">
        <v>12227</v>
      </c>
      <c r="D3309" s="60" t="s">
        <v>3643</v>
      </c>
      <c r="E3309" s="61" t="s">
        <v>2627</v>
      </c>
      <c r="F3309" s="60" t="s">
        <v>2628</v>
      </c>
      <c r="G3309" s="62" t="s">
        <v>2906</v>
      </c>
      <c r="H3309" s="63" t="s">
        <v>2763</v>
      </c>
      <c r="I3309" s="64" t="s">
        <v>2764</v>
      </c>
      <c r="J3309" s="63" t="s">
        <v>2765</v>
      </c>
      <c r="K3309" s="65" t="s">
        <v>324</v>
      </c>
      <c r="L3309" s="66">
        <v>3306</v>
      </c>
      <c r="M3309" s="32" t="s">
        <v>12228</v>
      </c>
      <c r="N3309" s="32" t="s">
        <v>2636</v>
      </c>
    </row>
    <row r="3310" spans="1:14" ht="18" customHeight="1" x14ac:dyDescent="0.25">
      <c r="A3310" s="53" t="s">
        <v>12229</v>
      </c>
      <c r="B3310" s="54" t="s">
        <v>12230</v>
      </c>
      <c r="C3310" s="54" t="s">
        <v>12230</v>
      </c>
      <c r="D3310" s="54" t="s">
        <v>3643</v>
      </c>
      <c r="E3310" s="55" t="s">
        <v>2627</v>
      </c>
      <c r="F3310" s="54" t="s">
        <v>2628</v>
      </c>
      <c r="G3310" s="67" t="s">
        <v>2906</v>
      </c>
      <c r="H3310" s="68" t="s">
        <v>2763</v>
      </c>
      <c r="I3310" s="69" t="s">
        <v>2764</v>
      </c>
      <c r="J3310" s="68" t="s">
        <v>2765</v>
      </c>
      <c r="K3310" s="57" t="s">
        <v>324</v>
      </c>
      <c r="L3310" s="58">
        <v>3307</v>
      </c>
      <c r="M3310" s="32" t="s">
        <v>12231</v>
      </c>
      <c r="N3310" s="32" t="s">
        <v>2636</v>
      </c>
    </row>
    <row r="3311" spans="1:14" ht="18" customHeight="1" x14ac:dyDescent="0.25">
      <c r="A3311" s="59" t="s">
        <v>12232</v>
      </c>
      <c r="B3311" s="60" t="s">
        <v>12233</v>
      </c>
      <c r="C3311" s="60" t="s">
        <v>12233</v>
      </c>
      <c r="D3311" s="60" t="s">
        <v>3643</v>
      </c>
      <c r="E3311" s="61" t="s">
        <v>2627</v>
      </c>
      <c r="F3311" s="60" t="s">
        <v>2628</v>
      </c>
      <c r="G3311" s="62" t="s">
        <v>2906</v>
      </c>
      <c r="H3311" s="63" t="s">
        <v>2763</v>
      </c>
      <c r="I3311" s="64" t="s">
        <v>2764</v>
      </c>
      <c r="J3311" s="63" t="s">
        <v>2765</v>
      </c>
      <c r="K3311" s="65" t="s">
        <v>324</v>
      </c>
      <c r="L3311" s="66">
        <v>3308</v>
      </c>
      <c r="M3311" s="32" t="s">
        <v>12234</v>
      </c>
      <c r="N3311" s="32" t="s">
        <v>2636</v>
      </c>
    </row>
    <row r="3312" spans="1:14" ht="18" customHeight="1" x14ac:dyDescent="0.25">
      <c r="A3312" s="53" t="s">
        <v>12235</v>
      </c>
      <c r="B3312" s="54" t="s">
        <v>12236</v>
      </c>
      <c r="C3312" s="54" t="s">
        <v>12236</v>
      </c>
      <c r="D3312" s="54" t="s">
        <v>3643</v>
      </c>
      <c r="E3312" s="55" t="s">
        <v>2627</v>
      </c>
      <c r="F3312" s="54" t="s">
        <v>2628</v>
      </c>
      <c r="G3312" s="67" t="s">
        <v>2906</v>
      </c>
      <c r="H3312" s="68" t="s">
        <v>2763</v>
      </c>
      <c r="I3312" s="69" t="s">
        <v>2764</v>
      </c>
      <c r="J3312" s="68" t="s">
        <v>2765</v>
      </c>
      <c r="K3312" s="57" t="s">
        <v>324</v>
      </c>
      <c r="L3312" s="58">
        <v>3309</v>
      </c>
      <c r="M3312" s="32" t="s">
        <v>12237</v>
      </c>
      <c r="N3312" s="32" t="s">
        <v>2636</v>
      </c>
    </row>
    <row r="3313" spans="1:14" ht="18" customHeight="1" x14ac:dyDescent="0.25">
      <c r="A3313" s="59" t="s">
        <v>12238</v>
      </c>
      <c r="B3313" s="60" t="s">
        <v>12239</v>
      </c>
      <c r="C3313" s="60" t="s">
        <v>12239</v>
      </c>
      <c r="D3313" s="60" t="s">
        <v>3643</v>
      </c>
      <c r="E3313" s="61" t="s">
        <v>2627</v>
      </c>
      <c r="F3313" s="60" t="s">
        <v>2628</v>
      </c>
      <c r="G3313" s="62" t="s">
        <v>2906</v>
      </c>
      <c r="H3313" s="63" t="s">
        <v>2763</v>
      </c>
      <c r="I3313" s="64" t="s">
        <v>2764</v>
      </c>
      <c r="J3313" s="63" t="s">
        <v>2765</v>
      </c>
      <c r="K3313" s="65" t="s">
        <v>324</v>
      </c>
      <c r="L3313" s="66">
        <v>3310</v>
      </c>
      <c r="M3313" s="32" t="s">
        <v>12240</v>
      </c>
      <c r="N3313" s="32" t="s">
        <v>2636</v>
      </c>
    </row>
    <row r="3314" spans="1:14" ht="18" customHeight="1" x14ac:dyDescent="0.25">
      <c r="A3314" s="53" t="s">
        <v>12241</v>
      </c>
      <c r="B3314" s="54" t="s">
        <v>12242</v>
      </c>
      <c r="C3314" s="54" t="s">
        <v>12242</v>
      </c>
      <c r="D3314" s="54" t="s">
        <v>3643</v>
      </c>
      <c r="E3314" s="55" t="s">
        <v>2627</v>
      </c>
      <c r="F3314" s="54" t="s">
        <v>2628</v>
      </c>
      <c r="G3314" s="67" t="s">
        <v>2906</v>
      </c>
      <c r="H3314" s="68" t="s">
        <v>2763</v>
      </c>
      <c r="I3314" s="69" t="s">
        <v>2764</v>
      </c>
      <c r="J3314" s="68" t="s">
        <v>2765</v>
      </c>
      <c r="K3314" s="57" t="s">
        <v>324</v>
      </c>
      <c r="L3314" s="58">
        <v>3311</v>
      </c>
      <c r="M3314" s="32" t="s">
        <v>12243</v>
      </c>
      <c r="N3314" s="32" t="s">
        <v>2636</v>
      </c>
    </row>
    <row r="3315" spans="1:14" ht="18" customHeight="1" x14ac:dyDescent="0.25">
      <c r="A3315" s="59" t="s">
        <v>12244</v>
      </c>
      <c r="B3315" s="60" t="s">
        <v>12245</v>
      </c>
      <c r="C3315" s="60" t="s">
        <v>12245</v>
      </c>
      <c r="D3315" s="60" t="s">
        <v>3643</v>
      </c>
      <c r="E3315" s="61" t="s">
        <v>2627</v>
      </c>
      <c r="F3315" s="60" t="s">
        <v>2628</v>
      </c>
      <c r="G3315" s="62" t="s">
        <v>2906</v>
      </c>
      <c r="H3315" s="63" t="s">
        <v>2763</v>
      </c>
      <c r="I3315" s="64" t="s">
        <v>2764</v>
      </c>
      <c r="J3315" s="63" t="s">
        <v>2765</v>
      </c>
      <c r="K3315" s="65" t="s">
        <v>324</v>
      </c>
      <c r="L3315" s="66">
        <v>3312</v>
      </c>
      <c r="M3315" s="32" t="s">
        <v>12246</v>
      </c>
      <c r="N3315" s="32" t="s">
        <v>2636</v>
      </c>
    </row>
    <row r="3316" spans="1:14" ht="18" customHeight="1" x14ac:dyDescent="0.25">
      <c r="A3316" s="53" t="s">
        <v>12247</v>
      </c>
      <c r="B3316" s="54" t="s">
        <v>12248</v>
      </c>
      <c r="C3316" s="54" t="s">
        <v>12248</v>
      </c>
      <c r="D3316" s="54" t="s">
        <v>3643</v>
      </c>
      <c r="E3316" s="55" t="s">
        <v>2627</v>
      </c>
      <c r="F3316" s="54" t="s">
        <v>2628</v>
      </c>
      <c r="G3316" s="67" t="s">
        <v>2906</v>
      </c>
      <c r="H3316" s="68" t="s">
        <v>2763</v>
      </c>
      <c r="I3316" s="69" t="s">
        <v>2764</v>
      </c>
      <c r="J3316" s="68" t="s">
        <v>2765</v>
      </c>
      <c r="K3316" s="57" t="s">
        <v>324</v>
      </c>
      <c r="L3316" s="58">
        <v>3313</v>
      </c>
      <c r="M3316" s="32" t="s">
        <v>12249</v>
      </c>
      <c r="N3316" s="32" t="s">
        <v>2636</v>
      </c>
    </row>
    <row r="3317" spans="1:14" ht="18" customHeight="1" x14ac:dyDescent="0.25">
      <c r="A3317" s="59" t="s">
        <v>12250</v>
      </c>
      <c r="B3317" s="60" t="s">
        <v>12251</v>
      </c>
      <c r="C3317" s="60" t="s">
        <v>12251</v>
      </c>
      <c r="D3317" s="60" t="s">
        <v>3643</v>
      </c>
      <c r="E3317" s="61" t="s">
        <v>2627</v>
      </c>
      <c r="F3317" s="60" t="s">
        <v>2628</v>
      </c>
      <c r="G3317" s="62" t="s">
        <v>2906</v>
      </c>
      <c r="H3317" s="63" t="s">
        <v>2763</v>
      </c>
      <c r="I3317" s="64" t="s">
        <v>2764</v>
      </c>
      <c r="J3317" s="63" t="s">
        <v>2765</v>
      </c>
      <c r="K3317" s="65" t="s">
        <v>324</v>
      </c>
      <c r="L3317" s="66">
        <v>3314</v>
      </c>
      <c r="M3317" s="32" t="s">
        <v>12252</v>
      </c>
      <c r="N3317" s="32" t="s">
        <v>2636</v>
      </c>
    </row>
    <row r="3318" spans="1:14" ht="18" customHeight="1" x14ac:dyDescent="0.25">
      <c r="A3318" s="53" t="s">
        <v>12253</v>
      </c>
      <c r="B3318" s="54" t="s">
        <v>12254</v>
      </c>
      <c r="C3318" s="54" t="s">
        <v>12254</v>
      </c>
      <c r="D3318" s="54" t="s">
        <v>3643</v>
      </c>
      <c r="E3318" s="55" t="s">
        <v>2627</v>
      </c>
      <c r="F3318" s="54" t="s">
        <v>2628</v>
      </c>
      <c r="G3318" s="67" t="s">
        <v>2906</v>
      </c>
      <c r="H3318" s="68" t="s">
        <v>2763</v>
      </c>
      <c r="I3318" s="69" t="s">
        <v>2764</v>
      </c>
      <c r="J3318" s="68" t="s">
        <v>2765</v>
      </c>
      <c r="K3318" s="57" t="s">
        <v>324</v>
      </c>
      <c r="L3318" s="58">
        <v>3315</v>
      </c>
      <c r="M3318" s="32" t="s">
        <v>12255</v>
      </c>
      <c r="N3318" s="32" t="s">
        <v>2636</v>
      </c>
    </row>
    <row r="3319" spans="1:14" ht="18" customHeight="1" x14ac:dyDescent="0.25">
      <c r="A3319" s="59" t="s">
        <v>12256</v>
      </c>
      <c r="B3319" s="60" t="s">
        <v>12257</v>
      </c>
      <c r="C3319" s="60" t="s">
        <v>12257</v>
      </c>
      <c r="D3319" s="60" t="s">
        <v>3643</v>
      </c>
      <c r="E3319" s="61" t="s">
        <v>2627</v>
      </c>
      <c r="F3319" s="60" t="s">
        <v>2628</v>
      </c>
      <c r="G3319" s="62" t="s">
        <v>2906</v>
      </c>
      <c r="H3319" s="63" t="s">
        <v>2763</v>
      </c>
      <c r="I3319" s="64" t="s">
        <v>2764</v>
      </c>
      <c r="J3319" s="63" t="s">
        <v>2765</v>
      </c>
      <c r="K3319" s="65" t="s">
        <v>324</v>
      </c>
      <c r="L3319" s="66">
        <v>3316</v>
      </c>
      <c r="M3319" s="32" t="s">
        <v>12258</v>
      </c>
      <c r="N3319" s="32" t="s">
        <v>2636</v>
      </c>
    </row>
    <row r="3320" spans="1:14" ht="18" customHeight="1" x14ac:dyDescent="0.25">
      <c r="A3320" s="53" t="s">
        <v>12259</v>
      </c>
      <c r="B3320" s="54" t="s">
        <v>12260</v>
      </c>
      <c r="C3320" s="54" t="s">
        <v>12260</v>
      </c>
      <c r="D3320" s="54" t="s">
        <v>3643</v>
      </c>
      <c r="E3320" s="55" t="s">
        <v>2627</v>
      </c>
      <c r="F3320" s="54" t="s">
        <v>2628</v>
      </c>
      <c r="G3320" s="67" t="s">
        <v>2906</v>
      </c>
      <c r="H3320" s="68" t="s">
        <v>2763</v>
      </c>
      <c r="I3320" s="69" t="s">
        <v>2764</v>
      </c>
      <c r="J3320" s="68" t="s">
        <v>2765</v>
      </c>
      <c r="K3320" s="57" t="s">
        <v>324</v>
      </c>
      <c r="L3320" s="58">
        <v>3317</v>
      </c>
      <c r="M3320" s="32" t="s">
        <v>12261</v>
      </c>
      <c r="N3320" s="32" t="s">
        <v>2636</v>
      </c>
    </row>
    <row r="3321" spans="1:14" ht="18" customHeight="1" x14ac:dyDescent="0.25">
      <c r="A3321" s="59" t="s">
        <v>12262</v>
      </c>
      <c r="B3321" s="60" t="s">
        <v>12263</v>
      </c>
      <c r="C3321" s="60" t="s">
        <v>12263</v>
      </c>
      <c r="D3321" s="60" t="s">
        <v>3643</v>
      </c>
      <c r="E3321" s="61" t="s">
        <v>2627</v>
      </c>
      <c r="F3321" s="60" t="s">
        <v>2628</v>
      </c>
      <c r="G3321" s="62" t="s">
        <v>2906</v>
      </c>
      <c r="H3321" s="63" t="s">
        <v>2763</v>
      </c>
      <c r="I3321" s="64" t="s">
        <v>2764</v>
      </c>
      <c r="J3321" s="63" t="s">
        <v>2765</v>
      </c>
      <c r="K3321" s="65" t="s">
        <v>324</v>
      </c>
      <c r="L3321" s="66">
        <v>3318</v>
      </c>
      <c r="M3321" s="32" t="s">
        <v>12264</v>
      </c>
      <c r="N3321" s="32" t="s">
        <v>2636</v>
      </c>
    </row>
    <row r="3322" spans="1:14" ht="18" customHeight="1" x14ac:dyDescent="0.25">
      <c r="A3322" s="53" t="s">
        <v>12265</v>
      </c>
      <c r="B3322" s="54" t="s">
        <v>12266</v>
      </c>
      <c r="C3322" s="54" t="s">
        <v>12266</v>
      </c>
      <c r="D3322" s="54" t="s">
        <v>3643</v>
      </c>
      <c r="E3322" s="55" t="s">
        <v>2627</v>
      </c>
      <c r="F3322" s="54" t="s">
        <v>2628</v>
      </c>
      <c r="G3322" s="67" t="s">
        <v>2906</v>
      </c>
      <c r="H3322" s="68" t="s">
        <v>2763</v>
      </c>
      <c r="I3322" s="69" t="s">
        <v>2764</v>
      </c>
      <c r="J3322" s="68" t="s">
        <v>2765</v>
      </c>
      <c r="K3322" s="57" t="s">
        <v>324</v>
      </c>
      <c r="L3322" s="58">
        <v>3319</v>
      </c>
      <c r="M3322" s="32" t="s">
        <v>12267</v>
      </c>
      <c r="N3322" s="32" t="s">
        <v>2636</v>
      </c>
    </row>
    <row r="3323" spans="1:14" ht="18" customHeight="1" x14ac:dyDescent="0.25">
      <c r="A3323" s="59" t="s">
        <v>12268</v>
      </c>
      <c r="B3323" s="60" t="s">
        <v>12269</v>
      </c>
      <c r="C3323" s="60" t="s">
        <v>12269</v>
      </c>
      <c r="D3323" s="60" t="s">
        <v>3643</v>
      </c>
      <c r="E3323" s="61" t="s">
        <v>2627</v>
      </c>
      <c r="F3323" s="60" t="s">
        <v>2628</v>
      </c>
      <c r="G3323" s="62" t="s">
        <v>2906</v>
      </c>
      <c r="H3323" s="63" t="s">
        <v>2763</v>
      </c>
      <c r="I3323" s="64" t="s">
        <v>2764</v>
      </c>
      <c r="J3323" s="63" t="s">
        <v>2765</v>
      </c>
      <c r="K3323" s="65" t="s">
        <v>324</v>
      </c>
      <c r="L3323" s="66">
        <v>3320</v>
      </c>
      <c r="M3323" s="32" t="s">
        <v>12270</v>
      </c>
      <c r="N3323" s="32" t="s">
        <v>2636</v>
      </c>
    </row>
    <row r="3324" spans="1:14" ht="18" customHeight="1" x14ac:dyDescent="0.25">
      <c r="A3324" s="72" t="s">
        <v>2627</v>
      </c>
      <c r="B3324" s="54" t="s">
        <v>2628</v>
      </c>
      <c r="C3324" s="55"/>
      <c r="D3324" s="55"/>
      <c r="E3324" s="55" t="s">
        <v>2627</v>
      </c>
      <c r="F3324" s="54" t="s">
        <v>2628</v>
      </c>
      <c r="G3324" s="67"/>
      <c r="H3324" s="68"/>
      <c r="I3324" s="69"/>
      <c r="J3324" s="68"/>
      <c r="K3324" s="57" t="s">
        <v>2740</v>
      </c>
      <c r="L3324" s="58">
        <v>3321</v>
      </c>
      <c r="M3324" s="32" t="s">
        <v>2636</v>
      </c>
      <c r="N3324" s="32" t="s">
        <v>2636</v>
      </c>
    </row>
    <row r="3325" spans="1:14" ht="18" customHeight="1" x14ac:dyDescent="0.25">
      <c r="A3325" s="59" t="s">
        <v>12271</v>
      </c>
      <c r="B3325" s="60" t="s">
        <v>12272</v>
      </c>
      <c r="C3325" s="60" t="s">
        <v>12272</v>
      </c>
      <c r="D3325" s="60" t="s">
        <v>2761</v>
      </c>
      <c r="E3325" s="61" t="s">
        <v>2632</v>
      </c>
      <c r="F3325" s="60" t="s">
        <v>2633</v>
      </c>
      <c r="G3325" s="62" t="s">
        <v>12273</v>
      </c>
      <c r="H3325" s="63" t="s">
        <v>2763</v>
      </c>
      <c r="I3325" s="64" t="s">
        <v>2764</v>
      </c>
      <c r="J3325" s="63" t="s">
        <v>2765</v>
      </c>
      <c r="K3325" s="65" t="s">
        <v>324</v>
      </c>
      <c r="L3325" s="66">
        <v>3322</v>
      </c>
      <c r="M3325" s="32" t="s">
        <v>12274</v>
      </c>
      <c r="N3325" s="32" t="s">
        <v>2640</v>
      </c>
    </row>
    <row r="3326" spans="1:14" ht="18" customHeight="1" x14ac:dyDescent="0.25">
      <c r="A3326" s="53" t="s">
        <v>12275</v>
      </c>
      <c r="B3326" s="54" t="s">
        <v>12276</v>
      </c>
      <c r="C3326" s="54" t="s">
        <v>12276</v>
      </c>
      <c r="D3326" s="54" t="s">
        <v>2761</v>
      </c>
      <c r="E3326" s="55" t="s">
        <v>2632</v>
      </c>
      <c r="F3326" s="54" t="s">
        <v>2633</v>
      </c>
      <c r="G3326" s="67" t="s">
        <v>12273</v>
      </c>
      <c r="H3326" s="68" t="s">
        <v>2763</v>
      </c>
      <c r="I3326" s="69" t="s">
        <v>2764</v>
      </c>
      <c r="J3326" s="68" t="s">
        <v>2765</v>
      </c>
      <c r="K3326" s="57" t="s">
        <v>324</v>
      </c>
      <c r="L3326" s="58">
        <v>3323</v>
      </c>
      <c r="M3326" s="32" t="s">
        <v>12277</v>
      </c>
      <c r="N3326" s="32" t="s">
        <v>2640</v>
      </c>
    </row>
    <row r="3327" spans="1:14" ht="18" customHeight="1" x14ac:dyDescent="0.25">
      <c r="A3327" s="59" t="s">
        <v>12278</v>
      </c>
      <c r="B3327" s="60" t="s">
        <v>12279</v>
      </c>
      <c r="C3327" s="60" t="s">
        <v>12279</v>
      </c>
      <c r="D3327" s="60" t="s">
        <v>2761</v>
      </c>
      <c r="E3327" s="61" t="s">
        <v>2632</v>
      </c>
      <c r="F3327" s="60" t="s">
        <v>2633</v>
      </c>
      <c r="G3327" s="62" t="s">
        <v>12273</v>
      </c>
      <c r="H3327" s="63" t="s">
        <v>2763</v>
      </c>
      <c r="I3327" s="64" t="s">
        <v>2764</v>
      </c>
      <c r="J3327" s="63" t="s">
        <v>2765</v>
      </c>
      <c r="K3327" s="65" t="s">
        <v>324</v>
      </c>
      <c r="L3327" s="66">
        <v>3324</v>
      </c>
      <c r="M3327" s="32" t="s">
        <v>12280</v>
      </c>
      <c r="N3327" s="32" t="s">
        <v>2640</v>
      </c>
    </row>
    <row r="3328" spans="1:14" ht="18" customHeight="1" x14ac:dyDescent="0.25">
      <c r="A3328" s="53" t="s">
        <v>12281</v>
      </c>
      <c r="B3328" s="54" t="s">
        <v>12282</v>
      </c>
      <c r="C3328" s="54" t="s">
        <v>12282</v>
      </c>
      <c r="D3328" s="54" t="s">
        <v>2761</v>
      </c>
      <c r="E3328" s="55" t="s">
        <v>2632</v>
      </c>
      <c r="F3328" s="54" t="s">
        <v>2633</v>
      </c>
      <c r="G3328" s="67" t="s">
        <v>12273</v>
      </c>
      <c r="H3328" s="68" t="s">
        <v>2763</v>
      </c>
      <c r="I3328" s="69" t="s">
        <v>2764</v>
      </c>
      <c r="J3328" s="68" t="s">
        <v>2765</v>
      </c>
      <c r="K3328" s="57" t="s">
        <v>324</v>
      </c>
      <c r="L3328" s="58">
        <v>3325</v>
      </c>
      <c r="M3328" s="32" t="s">
        <v>12283</v>
      </c>
      <c r="N3328" s="32" t="s">
        <v>2640</v>
      </c>
    </row>
    <row r="3329" spans="1:14" ht="18" customHeight="1" x14ac:dyDescent="0.25">
      <c r="A3329" s="59" t="s">
        <v>12284</v>
      </c>
      <c r="B3329" s="60" t="s">
        <v>12285</v>
      </c>
      <c r="C3329" s="60" t="s">
        <v>12285</v>
      </c>
      <c r="D3329" s="60" t="s">
        <v>2761</v>
      </c>
      <c r="E3329" s="61" t="s">
        <v>2632</v>
      </c>
      <c r="F3329" s="60" t="s">
        <v>2633</v>
      </c>
      <c r="G3329" s="62" t="s">
        <v>12273</v>
      </c>
      <c r="H3329" s="63" t="s">
        <v>2763</v>
      </c>
      <c r="I3329" s="64" t="s">
        <v>2764</v>
      </c>
      <c r="J3329" s="63" t="s">
        <v>2765</v>
      </c>
      <c r="K3329" s="65" t="s">
        <v>324</v>
      </c>
      <c r="L3329" s="66">
        <v>3326</v>
      </c>
      <c r="M3329" s="32" t="s">
        <v>12286</v>
      </c>
      <c r="N3329" s="32" t="s">
        <v>2640</v>
      </c>
    </row>
    <row r="3330" spans="1:14" ht="18" customHeight="1" x14ac:dyDescent="0.25">
      <c r="A3330" s="53" t="s">
        <v>12287</v>
      </c>
      <c r="B3330" s="54" t="s">
        <v>12288</v>
      </c>
      <c r="C3330" s="54" t="s">
        <v>12288</v>
      </c>
      <c r="D3330" s="54" t="s">
        <v>2761</v>
      </c>
      <c r="E3330" s="55" t="s">
        <v>2632</v>
      </c>
      <c r="F3330" s="54" t="s">
        <v>2633</v>
      </c>
      <c r="G3330" s="67" t="s">
        <v>12273</v>
      </c>
      <c r="H3330" s="68" t="s">
        <v>2763</v>
      </c>
      <c r="I3330" s="69" t="s">
        <v>2764</v>
      </c>
      <c r="J3330" s="68" t="s">
        <v>2765</v>
      </c>
      <c r="K3330" s="57" t="s">
        <v>324</v>
      </c>
      <c r="L3330" s="58">
        <v>3327</v>
      </c>
      <c r="M3330" s="32" t="s">
        <v>12289</v>
      </c>
      <c r="N3330" s="32" t="s">
        <v>2640</v>
      </c>
    </row>
    <row r="3331" spans="1:14" ht="18" customHeight="1" x14ac:dyDescent="0.25">
      <c r="A3331" s="59" t="s">
        <v>12290</v>
      </c>
      <c r="B3331" s="60" t="s">
        <v>12291</v>
      </c>
      <c r="C3331" s="60" t="s">
        <v>12291</v>
      </c>
      <c r="D3331" s="60" t="s">
        <v>2761</v>
      </c>
      <c r="E3331" s="61" t="s">
        <v>2632</v>
      </c>
      <c r="F3331" s="60" t="s">
        <v>2633</v>
      </c>
      <c r="G3331" s="62" t="s">
        <v>12273</v>
      </c>
      <c r="H3331" s="63" t="s">
        <v>2763</v>
      </c>
      <c r="I3331" s="64" t="s">
        <v>2764</v>
      </c>
      <c r="J3331" s="63" t="s">
        <v>2765</v>
      </c>
      <c r="K3331" s="65" t="s">
        <v>324</v>
      </c>
      <c r="L3331" s="66">
        <v>3328</v>
      </c>
      <c r="M3331" s="32" t="s">
        <v>12292</v>
      </c>
      <c r="N3331" s="32" t="s">
        <v>2640</v>
      </c>
    </row>
    <row r="3332" spans="1:14" ht="18" customHeight="1" x14ac:dyDescent="0.25">
      <c r="A3332" s="53" t="s">
        <v>12293</v>
      </c>
      <c r="B3332" s="54" t="s">
        <v>12294</v>
      </c>
      <c r="C3332" s="54" t="s">
        <v>12294</v>
      </c>
      <c r="D3332" s="54" t="s">
        <v>2761</v>
      </c>
      <c r="E3332" s="55" t="s">
        <v>2632</v>
      </c>
      <c r="F3332" s="54" t="s">
        <v>2633</v>
      </c>
      <c r="G3332" s="67" t="s">
        <v>12273</v>
      </c>
      <c r="H3332" s="68" t="s">
        <v>2763</v>
      </c>
      <c r="I3332" s="69" t="s">
        <v>2764</v>
      </c>
      <c r="J3332" s="68" t="s">
        <v>2765</v>
      </c>
      <c r="K3332" s="57" t="s">
        <v>324</v>
      </c>
      <c r="L3332" s="58">
        <v>3329</v>
      </c>
      <c r="M3332" s="32" t="s">
        <v>12295</v>
      </c>
      <c r="N3332" s="32" t="s">
        <v>2640</v>
      </c>
    </row>
    <row r="3333" spans="1:14" ht="18" customHeight="1" x14ac:dyDescent="0.25">
      <c r="A3333" s="59" t="s">
        <v>12296</v>
      </c>
      <c r="B3333" s="60" t="s">
        <v>12297</v>
      </c>
      <c r="C3333" s="60" t="s">
        <v>12297</v>
      </c>
      <c r="D3333" s="60" t="s">
        <v>2761</v>
      </c>
      <c r="E3333" s="61" t="s">
        <v>2632</v>
      </c>
      <c r="F3333" s="60" t="s">
        <v>2633</v>
      </c>
      <c r="G3333" s="62" t="s">
        <v>12273</v>
      </c>
      <c r="H3333" s="63" t="s">
        <v>2763</v>
      </c>
      <c r="I3333" s="64" t="s">
        <v>2764</v>
      </c>
      <c r="J3333" s="63" t="s">
        <v>2765</v>
      </c>
      <c r="K3333" s="65" t="s">
        <v>324</v>
      </c>
      <c r="L3333" s="66">
        <v>3330</v>
      </c>
      <c r="M3333" s="32" t="s">
        <v>12298</v>
      </c>
      <c r="N3333" s="32" t="s">
        <v>2640</v>
      </c>
    </row>
    <row r="3334" spans="1:14" ht="18" customHeight="1" x14ac:dyDescent="0.25">
      <c r="A3334" s="53" t="s">
        <v>12299</v>
      </c>
      <c r="B3334" s="54" t="s">
        <v>12300</v>
      </c>
      <c r="C3334" s="54" t="s">
        <v>12300</v>
      </c>
      <c r="D3334" s="54" t="s">
        <v>2761</v>
      </c>
      <c r="E3334" s="55" t="s">
        <v>2632</v>
      </c>
      <c r="F3334" s="54" t="s">
        <v>2633</v>
      </c>
      <c r="G3334" s="67" t="s">
        <v>12273</v>
      </c>
      <c r="H3334" s="68" t="s">
        <v>2763</v>
      </c>
      <c r="I3334" s="69" t="s">
        <v>2764</v>
      </c>
      <c r="J3334" s="68" t="s">
        <v>2765</v>
      </c>
      <c r="K3334" s="57" t="s">
        <v>324</v>
      </c>
      <c r="L3334" s="58">
        <v>3331</v>
      </c>
      <c r="M3334" s="32" t="s">
        <v>12301</v>
      </c>
      <c r="N3334" s="32" t="s">
        <v>2640</v>
      </c>
    </row>
    <row r="3335" spans="1:14" ht="18" customHeight="1" x14ac:dyDescent="0.25">
      <c r="A3335" s="59" t="s">
        <v>12302</v>
      </c>
      <c r="B3335" s="60" t="s">
        <v>12303</v>
      </c>
      <c r="C3335" s="60" t="s">
        <v>12303</v>
      </c>
      <c r="D3335" s="60" t="s">
        <v>2761</v>
      </c>
      <c r="E3335" s="61" t="s">
        <v>2632</v>
      </c>
      <c r="F3335" s="60" t="s">
        <v>2633</v>
      </c>
      <c r="G3335" s="62" t="s">
        <v>12273</v>
      </c>
      <c r="H3335" s="63" t="s">
        <v>2763</v>
      </c>
      <c r="I3335" s="64" t="s">
        <v>2764</v>
      </c>
      <c r="J3335" s="63" t="s">
        <v>2765</v>
      </c>
      <c r="K3335" s="65" t="s">
        <v>324</v>
      </c>
      <c r="L3335" s="66">
        <v>3332</v>
      </c>
      <c r="M3335" s="32" t="s">
        <v>12304</v>
      </c>
      <c r="N3335" s="32" t="s">
        <v>2640</v>
      </c>
    </row>
    <row r="3336" spans="1:14" ht="18" customHeight="1" x14ac:dyDescent="0.25">
      <c r="A3336" s="53" t="s">
        <v>12305</v>
      </c>
      <c r="B3336" s="54" t="s">
        <v>12306</v>
      </c>
      <c r="C3336" s="54" t="s">
        <v>12306</v>
      </c>
      <c r="D3336" s="54" t="s">
        <v>2761</v>
      </c>
      <c r="E3336" s="55" t="s">
        <v>2632</v>
      </c>
      <c r="F3336" s="54" t="s">
        <v>2633</v>
      </c>
      <c r="G3336" s="67" t="s">
        <v>12273</v>
      </c>
      <c r="H3336" s="68" t="s">
        <v>2763</v>
      </c>
      <c r="I3336" s="69" t="s">
        <v>2764</v>
      </c>
      <c r="J3336" s="68" t="s">
        <v>2765</v>
      </c>
      <c r="K3336" s="57" t="s">
        <v>324</v>
      </c>
      <c r="L3336" s="58">
        <v>3333</v>
      </c>
      <c r="M3336" s="32" t="s">
        <v>12307</v>
      </c>
      <c r="N3336" s="32" t="s">
        <v>2640</v>
      </c>
    </row>
    <row r="3337" spans="1:14" ht="18" customHeight="1" x14ac:dyDescent="0.25">
      <c r="A3337" s="59" t="s">
        <v>12308</v>
      </c>
      <c r="B3337" s="60" t="s">
        <v>12309</v>
      </c>
      <c r="C3337" s="60" t="s">
        <v>12309</v>
      </c>
      <c r="D3337" s="60" t="s">
        <v>2761</v>
      </c>
      <c r="E3337" s="61" t="s">
        <v>2632</v>
      </c>
      <c r="F3337" s="60" t="s">
        <v>2633</v>
      </c>
      <c r="G3337" s="62" t="s">
        <v>12273</v>
      </c>
      <c r="H3337" s="63" t="s">
        <v>2763</v>
      </c>
      <c r="I3337" s="64" t="s">
        <v>2764</v>
      </c>
      <c r="J3337" s="63" t="s">
        <v>2765</v>
      </c>
      <c r="K3337" s="65" t="s">
        <v>324</v>
      </c>
      <c r="L3337" s="66">
        <v>3334</v>
      </c>
      <c r="M3337" s="32" t="s">
        <v>12310</v>
      </c>
      <c r="N3337" s="32" t="s">
        <v>2640</v>
      </c>
    </row>
    <row r="3338" spans="1:14" ht="18" customHeight="1" x14ac:dyDescent="0.25">
      <c r="A3338" s="53" t="s">
        <v>12311</v>
      </c>
      <c r="B3338" s="54" t="s">
        <v>12312</v>
      </c>
      <c r="C3338" s="54" t="s">
        <v>12312</v>
      </c>
      <c r="D3338" s="54" t="s">
        <v>2761</v>
      </c>
      <c r="E3338" s="55" t="s">
        <v>2632</v>
      </c>
      <c r="F3338" s="54" t="s">
        <v>2633</v>
      </c>
      <c r="G3338" s="67" t="s">
        <v>12273</v>
      </c>
      <c r="H3338" s="68" t="s">
        <v>2763</v>
      </c>
      <c r="I3338" s="69" t="s">
        <v>2764</v>
      </c>
      <c r="J3338" s="68" t="s">
        <v>2765</v>
      </c>
      <c r="K3338" s="57" t="s">
        <v>324</v>
      </c>
      <c r="L3338" s="58">
        <v>3335</v>
      </c>
      <c r="M3338" s="32" t="s">
        <v>12313</v>
      </c>
      <c r="N3338" s="32" t="s">
        <v>2640</v>
      </c>
    </row>
    <row r="3339" spans="1:14" ht="18" customHeight="1" x14ac:dyDescent="0.25">
      <c r="A3339" s="59" t="s">
        <v>12314</v>
      </c>
      <c r="B3339" s="60" t="s">
        <v>12315</v>
      </c>
      <c r="C3339" s="60" t="s">
        <v>12315</v>
      </c>
      <c r="D3339" s="60" t="s">
        <v>2761</v>
      </c>
      <c r="E3339" s="61" t="s">
        <v>2632</v>
      </c>
      <c r="F3339" s="60" t="s">
        <v>2633</v>
      </c>
      <c r="G3339" s="62" t="s">
        <v>12273</v>
      </c>
      <c r="H3339" s="63" t="s">
        <v>2763</v>
      </c>
      <c r="I3339" s="64" t="s">
        <v>2764</v>
      </c>
      <c r="J3339" s="63" t="s">
        <v>2765</v>
      </c>
      <c r="K3339" s="65" t="s">
        <v>324</v>
      </c>
      <c r="L3339" s="66">
        <v>3336</v>
      </c>
      <c r="M3339" s="32" t="s">
        <v>12316</v>
      </c>
      <c r="N3339" s="32" t="s">
        <v>2640</v>
      </c>
    </row>
    <row r="3340" spans="1:14" ht="18" customHeight="1" x14ac:dyDescent="0.25">
      <c r="A3340" s="53" t="s">
        <v>12317</v>
      </c>
      <c r="B3340" s="54" t="s">
        <v>12318</v>
      </c>
      <c r="C3340" s="54" t="s">
        <v>12318</v>
      </c>
      <c r="D3340" s="54" t="s">
        <v>2761</v>
      </c>
      <c r="E3340" s="55" t="s">
        <v>2632</v>
      </c>
      <c r="F3340" s="54" t="s">
        <v>2633</v>
      </c>
      <c r="G3340" s="67" t="s">
        <v>12273</v>
      </c>
      <c r="H3340" s="68" t="s">
        <v>2763</v>
      </c>
      <c r="I3340" s="69" t="s">
        <v>2764</v>
      </c>
      <c r="J3340" s="68" t="s">
        <v>2765</v>
      </c>
      <c r="K3340" s="57" t="s">
        <v>324</v>
      </c>
      <c r="L3340" s="58">
        <v>3337</v>
      </c>
      <c r="M3340" s="32" t="s">
        <v>12319</v>
      </c>
      <c r="N3340" s="32" t="s">
        <v>2640</v>
      </c>
    </row>
    <row r="3341" spans="1:14" ht="18" customHeight="1" x14ac:dyDescent="0.25">
      <c r="A3341" s="59" t="s">
        <v>12320</v>
      </c>
      <c r="B3341" s="60" t="s">
        <v>12321</v>
      </c>
      <c r="C3341" s="60" t="s">
        <v>12321</v>
      </c>
      <c r="D3341" s="60" t="s">
        <v>2761</v>
      </c>
      <c r="E3341" s="61" t="s">
        <v>2632</v>
      </c>
      <c r="F3341" s="60" t="s">
        <v>2633</v>
      </c>
      <c r="G3341" s="62" t="s">
        <v>12273</v>
      </c>
      <c r="H3341" s="63" t="s">
        <v>2763</v>
      </c>
      <c r="I3341" s="64" t="s">
        <v>2764</v>
      </c>
      <c r="J3341" s="63" t="s">
        <v>2765</v>
      </c>
      <c r="K3341" s="65" t="s">
        <v>324</v>
      </c>
      <c r="L3341" s="66">
        <v>3338</v>
      </c>
      <c r="M3341" s="32" t="s">
        <v>12322</v>
      </c>
      <c r="N3341" s="32" t="s">
        <v>2640</v>
      </c>
    </row>
    <row r="3342" spans="1:14" ht="18" customHeight="1" x14ac:dyDescent="0.25">
      <c r="A3342" s="53" t="s">
        <v>12323</v>
      </c>
      <c r="B3342" s="54" t="s">
        <v>12324</v>
      </c>
      <c r="C3342" s="54" t="s">
        <v>12324</v>
      </c>
      <c r="D3342" s="54" t="s">
        <v>2761</v>
      </c>
      <c r="E3342" s="55" t="s">
        <v>2632</v>
      </c>
      <c r="F3342" s="54" t="s">
        <v>2633</v>
      </c>
      <c r="G3342" s="67" t="s">
        <v>12273</v>
      </c>
      <c r="H3342" s="68" t="s">
        <v>2763</v>
      </c>
      <c r="I3342" s="69" t="s">
        <v>2764</v>
      </c>
      <c r="J3342" s="68" t="s">
        <v>2765</v>
      </c>
      <c r="K3342" s="57" t="s">
        <v>324</v>
      </c>
      <c r="L3342" s="58">
        <v>3339</v>
      </c>
      <c r="M3342" s="32" t="s">
        <v>12325</v>
      </c>
      <c r="N3342" s="32" t="s">
        <v>2640</v>
      </c>
    </row>
    <row r="3343" spans="1:14" ht="18" customHeight="1" x14ac:dyDescent="0.25">
      <c r="A3343" s="59" t="s">
        <v>12326</v>
      </c>
      <c r="B3343" s="60" t="s">
        <v>12327</v>
      </c>
      <c r="C3343" s="60" t="s">
        <v>12327</v>
      </c>
      <c r="D3343" s="60" t="s">
        <v>2761</v>
      </c>
      <c r="E3343" s="61" t="s">
        <v>2632</v>
      </c>
      <c r="F3343" s="60" t="s">
        <v>2633</v>
      </c>
      <c r="G3343" s="62" t="s">
        <v>12273</v>
      </c>
      <c r="H3343" s="63" t="s">
        <v>2763</v>
      </c>
      <c r="I3343" s="64" t="s">
        <v>2764</v>
      </c>
      <c r="J3343" s="63" t="s">
        <v>2765</v>
      </c>
      <c r="K3343" s="65" t="s">
        <v>324</v>
      </c>
      <c r="L3343" s="66">
        <v>3340</v>
      </c>
      <c r="M3343" s="32" t="s">
        <v>12328</v>
      </c>
      <c r="N3343" s="32" t="s">
        <v>2640</v>
      </c>
    </row>
    <row r="3344" spans="1:14" ht="18" customHeight="1" x14ac:dyDescent="0.25">
      <c r="A3344" s="53" t="s">
        <v>12329</v>
      </c>
      <c r="B3344" s="54" t="s">
        <v>12330</v>
      </c>
      <c r="C3344" s="54" t="s">
        <v>12330</v>
      </c>
      <c r="D3344" s="54" t="s">
        <v>2761</v>
      </c>
      <c r="E3344" s="55" t="s">
        <v>2632</v>
      </c>
      <c r="F3344" s="54" t="s">
        <v>2633</v>
      </c>
      <c r="G3344" s="67" t="s">
        <v>12273</v>
      </c>
      <c r="H3344" s="68" t="s">
        <v>2763</v>
      </c>
      <c r="I3344" s="69" t="s">
        <v>2764</v>
      </c>
      <c r="J3344" s="68" t="s">
        <v>2765</v>
      </c>
      <c r="K3344" s="57" t="s">
        <v>324</v>
      </c>
      <c r="L3344" s="58">
        <v>3341</v>
      </c>
      <c r="M3344" s="32" t="s">
        <v>12331</v>
      </c>
      <c r="N3344" s="32" t="s">
        <v>2640</v>
      </c>
    </row>
    <row r="3345" spans="1:14" ht="18" customHeight="1" x14ac:dyDescent="0.25">
      <c r="A3345" s="59" t="s">
        <v>12332</v>
      </c>
      <c r="B3345" s="60" t="s">
        <v>12333</v>
      </c>
      <c r="C3345" s="60" t="s">
        <v>12333</v>
      </c>
      <c r="D3345" s="60" t="s">
        <v>2761</v>
      </c>
      <c r="E3345" s="61" t="s">
        <v>2632</v>
      </c>
      <c r="F3345" s="60" t="s">
        <v>2633</v>
      </c>
      <c r="G3345" s="62" t="s">
        <v>12273</v>
      </c>
      <c r="H3345" s="63" t="s">
        <v>2763</v>
      </c>
      <c r="I3345" s="64" t="s">
        <v>2764</v>
      </c>
      <c r="J3345" s="63" t="s">
        <v>2765</v>
      </c>
      <c r="K3345" s="65" t="s">
        <v>324</v>
      </c>
      <c r="L3345" s="66">
        <v>3342</v>
      </c>
      <c r="M3345" s="32" t="s">
        <v>12334</v>
      </c>
      <c r="N3345" s="32" t="s">
        <v>2640</v>
      </c>
    </row>
    <row r="3346" spans="1:14" ht="18" customHeight="1" x14ac:dyDescent="0.25">
      <c r="A3346" s="53" t="s">
        <v>12335</v>
      </c>
      <c r="B3346" s="54" t="s">
        <v>12336</v>
      </c>
      <c r="C3346" s="54" t="s">
        <v>12336</v>
      </c>
      <c r="D3346" s="54" t="s">
        <v>2761</v>
      </c>
      <c r="E3346" s="55" t="s">
        <v>2632</v>
      </c>
      <c r="F3346" s="54" t="s">
        <v>2633</v>
      </c>
      <c r="G3346" s="67" t="s">
        <v>12273</v>
      </c>
      <c r="H3346" s="68" t="s">
        <v>2763</v>
      </c>
      <c r="I3346" s="69" t="s">
        <v>2764</v>
      </c>
      <c r="J3346" s="68" t="s">
        <v>2765</v>
      </c>
      <c r="K3346" s="57" t="s">
        <v>324</v>
      </c>
      <c r="L3346" s="58">
        <v>3343</v>
      </c>
      <c r="M3346" s="32" t="s">
        <v>12337</v>
      </c>
      <c r="N3346" s="32" t="s">
        <v>2640</v>
      </c>
    </row>
    <row r="3347" spans="1:14" ht="18" customHeight="1" x14ac:dyDescent="0.25">
      <c r="A3347" s="59" t="s">
        <v>12338</v>
      </c>
      <c r="B3347" s="60" t="s">
        <v>12339</v>
      </c>
      <c r="C3347" s="60" t="s">
        <v>12339</v>
      </c>
      <c r="D3347" s="60" t="s">
        <v>2761</v>
      </c>
      <c r="E3347" s="61" t="s">
        <v>2632</v>
      </c>
      <c r="F3347" s="60" t="s">
        <v>2633</v>
      </c>
      <c r="G3347" s="62" t="s">
        <v>12273</v>
      </c>
      <c r="H3347" s="63" t="s">
        <v>2763</v>
      </c>
      <c r="I3347" s="64" t="s">
        <v>2764</v>
      </c>
      <c r="J3347" s="63" t="s">
        <v>2765</v>
      </c>
      <c r="K3347" s="65" t="s">
        <v>324</v>
      </c>
      <c r="L3347" s="66">
        <v>3344</v>
      </c>
      <c r="M3347" s="32" t="s">
        <v>12340</v>
      </c>
      <c r="N3347" s="32" t="s">
        <v>2640</v>
      </c>
    </row>
    <row r="3348" spans="1:14" ht="18" customHeight="1" x14ac:dyDescent="0.25">
      <c r="A3348" s="53" t="s">
        <v>12341</v>
      </c>
      <c r="B3348" s="54" t="s">
        <v>12342</v>
      </c>
      <c r="C3348" s="54" t="s">
        <v>12342</v>
      </c>
      <c r="D3348" s="54" t="s">
        <v>2761</v>
      </c>
      <c r="E3348" s="55" t="s">
        <v>2632</v>
      </c>
      <c r="F3348" s="54" t="s">
        <v>2633</v>
      </c>
      <c r="G3348" s="67" t="s">
        <v>12273</v>
      </c>
      <c r="H3348" s="68" t="s">
        <v>2763</v>
      </c>
      <c r="I3348" s="69" t="s">
        <v>2764</v>
      </c>
      <c r="J3348" s="68" t="s">
        <v>2765</v>
      </c>
      <c r="K3348" s="57" t="s">
        <v>324</v>
      </c>
      <c r="L3348" s="58">
        <v>3345</v>
      </c>
      <c r="M3348" s="32" t="s">
        <v>12343</v>
      </c>
      <c r="N3348" s="32" t="s">
        <v>2640</v>
      </c>
    </row>
    <row r="3349" spans="1:14" ht="18" customHeight="1" x14ac:dyDescent="0.25">
      <c r="A3349" s="59" t="s">
        <v>12344</v>
      </c>
      <c r="B3349" s="60" t="s">
        <v>12345</v>
      </c>
      <c r="C3349" s="60" t="s">
        <v>12345</v>
      </c>
      <c r="D3349" s="60" t="s">
        <v>2761</v>
      </c>
      <c r="E3349" s="61" t="s">
        <v>2632</v>
      </c>
      <c r="F3349" s="60" t="s">
        <v>2633</v>
      </c>
      <c r="G3349" s="62" t="s">
        <v>12273</v>
      </c>
      <c r="H3349" s="63" t="s">
        <v>2763</v>
      </c>
      <c r="I3349" s="64" t="s">
        <v>2764</v>
      </c>
      <c r="J3349" s="63" t="s">
        <v>2765</v>
      </c>
      <c r="K3349" s="65" t="s">
        <v>324</v>
      </c>
      <c r="L3349" s="66">
        <v>3346</v>
      </c>
      <c r="M3349" s="32" t="s">
        <v>12346</v>
      </c>
      <c r="N3349" s="32" t="s">
        <v>2640</v>
      </c>
    </row>
    <row r="3350" spans="1:14" ht="18" customHeight="1" x14ac:dyDescent="0.25">
      <c r="A3350" s="53" t="s">
        <v>12347</v>
      </c>
      <c r="B3350" s="54" t="s">
        <v>12348</v>
      </c>
      <c r="C3350" s="54" t="s">
        <v>12348</v>
      </c>
      <c r="D3350" s="54" t="s">
        <v>2761</v>
      </c>
      <c r="E3350" s="55" t="s">
        <v>2632</v>
      </c>
      <c r="F3350" s="54" t="s">
        <v>2633</v>
      </c>
      <c r="G3350" s="67" t="s">
        <v>12273</v>
      </c>
      <c r="H3350" s="68" t="s">
        <v>2763</v>
      </c>
      <c r="I3350" s="69" t="s">
        <v>2764</v>
      </c>
      <c r="J3350" s="68" t="s">
        <v>2765</v>
      </c>
      <c r="K3350" s="57" t="s">
        <v>324</v>
      </c>
      <c r="L3350" s="58">
        <v>3347</v>
      </c>
      <c r="M3350" s="32" t="s">
        <v>12349</v>
      </c>
      <c r="N3350" s="32" t="s">
        <v>2640</v>
      </c>
    </row>
    <row r="3351" spans="1:14" ht="18" customHeight="1" x14ac:dyDescent="0.25">
      <c r="A3351" s="59" t="s">
        <v>12350</v>
      </c>
      <c r="B3351" s="60" t="s">
        <v>12351</v>
      </c>
      <c r="C3351" s="60" t="s">
        <v>12351</v>
      </c>
      <c r="D3351" s="60" t="s">
        <v>2761</v>
      </c>
      <c r="E3351" s="61" t="s">
        <v>2632</v>
      </c>
      <c r="F3351" s="60" t="s">
        <v>2633</v>
      </c>
      <c r="G3351" s="62" t="s">
        <v>12273</v>
      </c>
      <c r="H3351" s="63" t="s">
        <v>2763</v>
      </c>
      <c r="I3351" s="64" t="s">
        <v>2764</v>
      </c>
      <c r="J3351" s="63" t="s">
        <v>2765</v>
      </c>
      <c r="K3351" s="65" t="s">
        <v>324</v>
      </c>
      <c r="L3351" s="66">
        <v>3348</v>
      </c>
      <c r="M3351" s="32" t="s">
        <v>12352</v>
      </c>
      <c r="N3351" s="32" t="s">
        <v>2640</v>
      </c>
    </row>
    <row r="3352" spans="1:14" ht="18" customHeight="1" x14ac:dyDescent="0.25">
      <c r="A3352" s="53" t="s">
        <v>12353</v>
      </c>
      <c r="B3352" s="54" t="s">
        <v>12354</v>
      </c>
      <c r="C3352" s="54" t="s">
        <v>12354</v>
      </c>
      <c r="D3352" s="54" t="s">
        <v>2761</v>
      </c>
      <c r="E3352" s="55" t="s">
        <v>2632</v>
      </c>
      <c r="F3352" s="54" t="s">
        <v>2633</v>
      </c>
      <c r="G3352" s="67" t="s">
        <v>12273</v>
      </c>
      <c r="H3352" s="68" t="s">
        <v>2763</v>
      </c>
      <c r="I3352" s="69" t="s">
        <v>2764</v>
      </c>
      <c r="J3352" s="68" t="s">
        <v>2765</v>
      </c>
      <c r="K3352" s="57" t="s">
        <v>324</v>
      </c>
      <c r="L3352" s="58">
        <v>3349</v>
      </c>
      <c r="M3352" s="32" t="s">
        <v>12355</v>
      </c>
      <c r="N3352" s="32" t="s">
        <v>2640</v>
      </c>
    </row>
    <row r="3353" spans="1:14" ht="18" customHeight="1" x14ac:dyDescent="0.25">
      <c r="A3353" s="59" t="s">
        <v>12356</v>
      </c>
      <c r="B3353" s="60" t="s">
        <v>12357</v>
      </c>
      <c r="C3353" s="60" t="s">
        <v>12357</v>
      </c>
      <c r="D3353" s="60" t="s">
        <v>2761</v>
      </c>
      <c r="E3353" s="61" t="s">
        <v>2632</v>
      </c>
      <c r="F3353" s="60" t="s">
        <v>2633</v>
      </c>
      <c r="G3353" s="62" t="s">
        <v>12273</v>
      </c>
      <c r="H3353" s="63" t="s">
        <v>2763</v>
      </c>
      <c r="I3353" s="64" t="s">
        <v>2764</v>
      </c>
      <c r="J3353" s="63" t="s">
        <v>2765</v>
      </c>
      <c r="K3353" s="65" t="s">
        <v>324</v>
      </c>
      <c r="L3353" s="66">
        <v>3350</v>
      </c>
      <c r="M3353" s="32" t="s">
        <v>12358</v>
      </c>
      <c r="N3353" s="32" t="s">
        <v>2640</v>
      </c>
    </row>
    <row r="3354" spans="1:14" ht="18" customHeight="1" x14ac:dyDescent="0.25">
      <c r="A3354" s="53" t="s">
        <v>12359</v>
      </c>
      <c r="B3354" s="54" t="s">
        <v>12360</v>
      </c>
      <c r="C3354" s="54" t="s">
        <v>12360</v>
      </c>
      <c r="D3354" s="54" t="s">
        <v>2761</v>
      </c>
      <c r="E3354" s="55" t="s">
        <v>2632</v>
      </c>
      <c r="F3354" s="54" t="s">
        <v>2633</v>
      </c>
      <c r="G3354" s="67" t="s">
        <v>12273</v>
      </c>
      <c r="H3354" s="68" t="s">
        <v>2763</v>
      </c>
      <c r="I3354" s="69" t="s">
        <v>2764</v>
      </c>
      <c r="J3354" s="68" t="s">
        <v>2765</v>
      </c>
      <c r="K3354" s="57" t="s">
        <v>324</v>
      </c>
      <c r="L3354" s="58">
        <v>3351</v>
      </c>
      <c r="M3354" s="32" t="s">
        <v>12361</v>
      </c>
      <c r="N3354" s="32" t="s">
        <v>2640</v>
      </c>
    </row>
    <row r="3355" spans="1:14" ht="18" customHeight="1" x14ac:dyDescent="0.25">
      <c r="A3355" s="59" t="s">
        <v>12362</v>
      </c>
      <c r="B3355" s="60" t="s">
        <v>12363</v>
      </c>
      <c r="C3355" s="60" t="s">
        <v>12363</v>
      </c>
      <c r="D3355" s="60" t="s">
        <v>2761</v>
      </c>
      <c r="E3355" s="61" t="s">
        <v>2632</v>
      </c>
      <c r="F3355" s="60" t="s">
        <v>2633</v>
      </c>
      <c r="G3355" s="62" t="s">
        <v>12273</v>
      </c>
      <c r="H3355" s="63" t="s">
        <v>2763</v>
      </c>
      <c r="I3355" s="64" t="s">
        <v>2764</v>
      </c>
      <c r="J3355" s="63" t="s">
        <v>2765</v>
      </c>
      <c r="K3355" s="65" t="s">
        <v>324</v>
      </c>
      <c r="L3355" s="66">
        <v>3352</v>
      </c>
      <c r="M3355" s="32" t="s">
        <v>12364</v>
      </c>
      <c r="N3355" s="32" t="s">
        <v>2640</v>
      </c>
    </row>
    <row r="3356" spans="1:14" ht="18" customHeight="1" x14ac:dyDescent="0.25">
      <c r="A3356" s="53" t="s">
        <v>12365</v>
      </c>
      <c r="B3356" s="54" t="s">
        <v>12366</v>
      </c>
      <c r="C3356" s="54" t="s">
        <v>12366</v>
      </c>
      <c r="D3356" s="54" t="s">
        <v>2761</v>
      </c>
      <c r="E3356" s="55" t="s">
        <v>2632</v>
      </c>
      <c r="F3356" s="54" t="s">
        <v>2633</v>
      </c>
      <c r="G3356" s="67" t="s">
        <v>12273</v>
      </c>
      <c r="H3356" s="68" t="s">
        <v>2763</v>
      </c>
      <c r="I3356" s="69" t="s">
        <v>2764</v>
      </c>
      <c r="J3356" s="68" t="s">
        <v>2765</v>
      </c>
      <c r="K3356" s="57" t="s">
        <v>324</v>
      </c>
      <c r="L3356" s="58">
        <v>3353</v>
      </c>
      <c r="M3356" s="32" t="s">
        <v>12367</v>
      </c>
      <c r="N3356" s="32" t="s">
        <v>2640</v>
      </c>
    </row>
    <row r="3357" spans="1:14" ht="18" customHeight="1" x14ac:dyDescent="0.25">
      <c r="A3357" s="59" t="s">
        <v>12368</v>
      </c>
      <c r="B3357" s="60" t="s">
        <v>12369</v>
      </c>
      <c r="C3357" s="60" t="s">
        <v>12369</v>
      </c>
      <c r="D3357" s="60" t="s">
        <v>2761</v>
      </c>
      <c r="E3357" s="61" t="s">
        <v>2632</v>
      </c>
      <c r="F3357" s="60" t="s">
        <v>2633</v>
      </c>
      <c r="G3357" s="62" t="s">
        <v>12273</v>
      </c>
      <c r="H3357" s="63" t="s">
        <v>2763</v>
      </c>
      <c r="I3357" s="64" t="s">
        <v>2764</v>
      </c>
      <c r="J3357" s="63" t="s">
        <v>2765</v>
      </c>
      <c r="K3357" s="65" t="s">
        <v>324</v>
      </c>
      <c r="L3357" s="66">
        <v>3354</v>
      </c>
      <c r="M3357" s="32" t="s">
        <v>12370</v>
      </c>
      <c r="N3357" s="32" t="s">
        <v>2640</v>
      </c>
    </row>
    <row r="3358" spans="1:14" ht="18" customHeight="1" x14ac:dyDescent="0.25">
      <c r="A3358" s="53" t="s">
        <v>12371</v>
      </c>
      <c r="B3358" s="54" t="s">
        <v>12372</v>
      </c>
      <c r="C3358" s="54" t="s">
        <v>12372</v>
      </c>
      <c r="D3358" s="54" t="s">
        <v>2761</v>
      </c>
      <c r="E3358" s="55" t="s">
        <v>2632</v>
      </c>
      <c r="F3358" s="54" t="s">
        <v>2633</v>
      </c>
      <c r="G3358" s="67" t="s">
        <v>12273</v>
      </c>
      <c r="H3358" s="68" t="s">
        <v>2763</v>
      </c>
      <c r="I3358" s="69" t="s">
        <v>2764</v>
      </c>
      <c r="J3358" s="68" t="s">
        <v>2765</v>
      </c>
      <c r="K3358" s="57" t="s">
        <v>324</v>
      </c>
      <c r="L3358" s="58">
        <v>3355</v>
      </c>
      <c r="M3358" s="32" t="s">
        <v>12373</v>
      </c>
      <c r="N3358" s="32" t="s">
        <v>2640</v>
      </c>
    </row>
    <row r="3359" spans="1:14" ht="18" customHeight="1" x14ac:dyDescent="0.25">
      <c r="A3359" s="59" t="s">
        <v>12374</v>
      </c>
      <c r="B3359" s="60" t="s">
        <v>12375</v>
      </c>
      <c r="C3359" s="60" t="s">
        <v>12375</v>
      </c>
      <c r="D3359" s="60" t="s">
        <v>2761</v>
      </c>
      <c r="E3359" s="61" t="s">
        <v>2632</v>
      </c>
      <c r="F3359" s="60" t="s">
        <v>2633</v>
      </c>
      <c r="G3359" s="62" t="s">
        <v>12273</v>
      </c>
      <c r="H3359" s="63" t="s">
        <v>2763</v>
      </c>
      <c r="I3359" s="64" t="s">
        <v>2764</v>
      </c>
      <c r="J3359" s="63" t="s">
        <v>2765</v>
      </c>
      <c r="K3359" s="65" t="s">
        <v>324</v>
      </c>
      <c r="L3359" s="66">
        <v>3356</v>
      </c>
      <c r="M3359" s="32" t="s">
        <v>12376</v>
      </c>
      <c r="N3359" s="32" t="s">
        <v>2640</v>
      </c>
    </row>
    <row r="3360" spans="1:14" ht="18" customHeight="1" x14ac:dyDescent="0.25">
      <c r="A3360" s="53" t="s">
        <v>12377</v>
      </c>
      <c r="B3360" s="54" t="s">
        <v>12378</v>
      </c>
      <c r="C3360" s="54" t="s">
        <v>12378</v>
      </c>
      <c r="D3360" s="54" t="s">
        <v>2761</v>
      </c>
      <c r="E3360" s="55" t="s">
        <v>2632</v>
      </c>
      <c r="F3360" s="54" t="s">
        <v>2633</v>
      </c>
      <c r="G3360" s="67" t="s">
        <v>12273</v>
      </c>
      <c r="H3360" s="68" t="s">
        <v>2763</v>
      </c>
      <c r="I3360" s="69" t="s">
        <v>2764</v>
      </c>
      <c r="J3360" s="68" t="s">
        <v>2765</v>
      </c>
      <c r="K3360" s="57" t="s">
        <v>324</v>
      </c>
      <c r="L3360" s="58">
        <v>3357</v>
      </c>
      <c r="M3360" s="32" t="s">
        <v>12379</v>
      </c>
      <c r="N3360" s="32" t="s">
        <v>2640</v>
      </c>
    </row>
    <row r="3361" spans="1:14" ht="18" customHeight="1" x14ac:dyDescent="0.25">
      <c r="A3361" s="59" t="s">
        <v>12380</v>
      </c>
      <c r="B3361" s="60" t="s">
        <v>12381</v>
      </c>
      <c r="C3361" s="60" t="s">
        <v>12381</v>
      </c>
      <c r="D3361" s="60" t="s">
        <v>2761</v>
      </c>
      <c r="E3361" s="61" t="s">
        <v>2632</v>
      </c>
      <c r="F3361" s="60" t="s">
        <v>2633</v>
      </c>
      <c r="G3361" s="62" t="s">
        <v>12273</v>
      </c>
      <c r="H3361" s="63" t="s">
        <v>2763</v>
      </c>
      <c r="I3361" s="64" t="s">
        <v>2764</v>
      </c>
      <c r="J3361" s="63" t="s">
        <v>2765</v>
      </c>
      <c r="K3361" s="65" t="s">
        <v>324</v>
      </c>
      <c r="L3361" s="66">
        <v>3358</v>
      </c>
      <c r="M3361" s="32" t="s">
        <v>12382</v>
      </c>
      <c r="N3361" s="32" t="s">
        <v>2640</v>
      </c>
    </row>
    <row r="3362" spans="1:14" ht="18" customHeight="1" x14ac:dyDescent="0.25">
      <c r="A3362" s="53" t="s">
        <v>12383</v>
      </c>
      <c r="B3362" s="54" t="s">
        <v>12384</v>
      </c>
      <c r="C3362" s="54" t="s">
        <v>12384</v>
      </c>
      <c r="D3362" s="54" t="s">
        <v>2761</v>
      </c>
      <c r="E3362" s="55" t="s">
        <v>2632</v>
      </c>
      <c r="F3362" s="54" t="s">
        <v>2633</v>
      </c>
      <c r="G3362" s="67" t="s">
        <v>12273</v>
      </c>
      <c r="H3362" s="68" t="s">
        <v>2763</v>
      </c>
      <c r="I3362" s="69" t="s">
        <v>2764</v>
      </c>
      <c r="J3362" s="68" t="s">
        <v>2765</v>
      </c>
      <c r="K3362" s="57" t="s">
        <v>324</v>
      </c>
      <c r="L3362" s="58">
        <v>3359</v>
      </c>
      <c r="M3362" s="32" t="s">
        <v>12385</v>
      </c>
      <c r="N3362" s="32" t="s">
        <v>2640</v>
      </c>
    </row>
    <row r="3363" spans="1:14" ht="18" customHeight="1" x14ac:dyDescent="0.25">
      <c r="A3363" s="59" t="s">
        <v>12386</v>
      </c>
      <c r="B3363" s="60" t="s">
        <v>12387</v>
      </c>
      <c r="C3363" s="60" t="s">
        <v>12387</v>
      </c>
      <c r="D3363" s="60" t="s">
        <v>2761</v>
      </c>
      <c r="E3363" s="61" t="s">
        <v>2632</v>
      </c>
      <c r="F3363" s="60" t="s">
        <v>2633</v>
      </c>
      <c r="G3363" s="62" t="s">
        <v>12273</v>
      </c>
      <c r="H3363" s="63" t="s">
        <v>2763</v>
      </c>
      <c r="I3363" s="64" t="s">
        <v>2764</v>
      </c>
      <c r="J3363" s="63" t="s">
        <v>2765</v>
      </c>
      <c r="K3363" s="65" t="s">
        <v>324</v>
      </c>
      <c r="L3363" s="66">
        <v>3360</v>
      </c>
      <c r="M3363" s="32" t="s">
        <v>12388</v>
      </c>
      <c r="N3363" s="32" t="s">
        <v>2640</v>
      </c>
    </row>
    <row r="3364" spans="1:14" ht="18" customHeight="1" x14ac:dyDescent="0.25">
      <c r="A3364" s="53" t="s">
        <v>12389</v>
      </c>
      <c r="B3364" s="54" t="s">
        <v>12390</v>
      </c>
      <c r="C3364" s="54" t="s">
        <v>12390</v>
      </c>
      <c r="D3364" s="54" t="s">
        <v>2761</v>
      </c>
      <c r="E3364" s="55" t="s">
        <v>2632</v>
      </c>
      <c r="F3364" s="54" t="s">
        <v>2633</v>
      </c>
      <c r="G3364" s="67" t="s">
        <v>12273</v>
      </c>
      <c r="H3364" s="68" t="s">
        <v>2763</v>
      </c>
      <c r="I3364" s="69" t="s">
        <v>2764</v>
      </c>
      <c r="J3364" s="68" t="s">
        <v>2765</v>
      </c>
      <c r="K3364" s="57" t="s">
        <v>324</v>
      </c>
      <c r="L3364" s="58">
        <v>3361</v>
      </c>
      <c r="M3364" s="32" t="s">
        <v>12391</v>
      </c>
      <c r="N3364" s="32" t="s">
        <v>2640</v>
      </c>
    </row>
    <row r="3365" spans="1:14" ht="18" customHeight="1" x14ac:dyDescent="0.25">
      <c r="A3365" s="59" t="s">
        <v>12392</v>
      </c>
      <c r="B3365" s="60" t="s">
        <v>12393</v>
      </c>
      <c r="C3365" s="60" t="s">
        <v>12393</v>
      </c>
      <c r="D3365" s="60" t="s">
        <v>2761</v>
      </c>
      <c r="E3365" s="61" t="s">
        <v>2632</v>
      </c>
      <c r="F3365" s="60" t="s">
        <v>2633</v>
      </c>
      <c r="G3365" s="62" t="s">
        <v>12273</v>
      </c>
      <c r="H3365" s="63" t="s">
        <v>2763</v>
      </c>
      <c r="I3365" s="64" t="s">
        <v>2764</v>
      </c>
      <c r="J3365" s="63" t="s">
        <v>2765</v>
      </c>
      <c r="K3365" s="65" t="s">
        <v>324</v>
      </c>
      <c r="L3365" s="66">
        <v>3362</v>
      </c>
      <c r="M3365" s="32" t="s">
        <v>12394</v>
      </c>
      <c r="N3365" s="32" t="s">
        <v>2640</v>
      </c>
    </row>
    <row r="3366" spans="1:14" ht="18" customHeight="1" x14ac:dyDescent="0.25">
      <c r="A3366" s="53" t="s">
        <v>12395</v>
      </c>
      <c r="B3366" s="54" t="s">
        <v>12396</v>
      </c>
      <c r="C3366" s="54" t="s">
        <v>12396</v>
      </c>
      <c r="D3366" s="54" t="s">
        <v>2761</v>
      </c>
      <c r="E3366" s="55" t="s">
        <v>2632</v>
      </c>
      <c r="F3366" s="54" t="s">
        <v>2633</v>
      </c>
      <c r="G3366" s="67" t="s">
        <v>12273</v>
      </c>
      <c r="H3366" s="68" t="s">
        <v>2763</v>
      </c>
      <c r="I3366" s="69" t="s">
        <v>2764</v>
      </c>
      <c r="J3366" s="68" t="s">
        <v>2765</v>
      </c>
      <c r="K3366" s="57" t="s">
        <v>324</v>
      </c>
      <c r="L3366" s="58">
        <v>3363</v>
      </c>
      <c r="M3366" s="32" t="s">
        <v>12397</v>
      </c>
      <c r="N3366" s="32" t="s">
        <v>2640</v>
      </c>
    </row>
    <row r="3367" spans="1:14" ht="18" customHeight="1" x14ac:dyDescent="0.25">
      <c r="A3367" s="59" t="s">
        <v>12398</v>
      </c>
      <c r="B3367" s="60" t="s">
        <v>12399</v>
      </c>
      <c r="C3367" s="60" t="s">
        <v>12399</v>
      </c>
      <c r="D3367" s="60" t="s">
        <v>2761</v>
      </c>
      <c r="E3367" s="61" t="s">
        <v>2632</v>
      </c>
      <c r="F3367" s="60" t="s">
        <v>2633</v>
      </c>
      <c r="G3367" s="62" t="s">
        <v>12273</v>
      </c>
      <c r="H3367" s="63" t="s">
        <v>2763</v>
      </c>
      <c r="I3367" s="64" t="s">
        <v>2764</v>
      </c>
      <c r="J3367" s="63" t="s">
        <v>2765</v>
      </c>
      <c r="K3367" s="65" t="s">
        <v>324</v>
      </c>
      <c r="L3367" s="66">
        <v>3364</v>
      </c>
      <c r="M3367" s="32" t="s">
        <v>12400</v>
      </c>
      <c r="N3367" s="32" t="s">
        <v>2640</v>
      </c>
    </row>
    <row r="3368" spans="1:14" ht="18" customHeight="1" x14ac:dyDescent="0.25">
      <c r="A3368" s="53" t="s">
        <v>12401</v>
      </c>
      <c r="B3368" s="54" t="s">
        <v>12402</v>
      </c>
      <c r="C3368" s="54" t="s">
        <v>12402</v>
      </c>
      <c r="D3368" s="54" t="s">
        <v>2761</v>
      </c>
      <c r="E3368" s="55" t="s">
        <v>2632</v>
      </c>
      <c r="F3368" s="54" t="s">
        <v>2633</v>
      </c>
      <c r="G3368" s="67" t="s">
        <v>12273</v>
      </c>
      <c r="H3368" s="68" t="s">
        <v>2763</v>
      </c>
      <c r="I3368" s="69" t="s">
        <v>2764</v>
      </c>
      <c r="J3368" s="68" t="s">
        <v>2765</v>
      </c>
      <c r="K3368" s="57" t="s">
        <v>324</v>
      </c>
      <c r="L3368" s="58">
        <v>3365</v>
      </c>
      <c r="M3368" s="32" t="s">
        <v>12403</v>
      </c>
      <c r="N3368" s="32" t="s">
        <v>2640</v>
      </c>
    </row>
    <row r="3369" spans="1:14" ht="18" customHeight="1" x14ac:dyDescent="0.25">
      <c r="A3369" s="59" t="s">
        <v>12404</v>
      </c>
      <c r="B3369" s="60" t="s">
        <v>12405</v>
      </c>
      <c r="C3369" s="60" t="s">
        <v>12405</v>
      </c>
      <c r="D3369" s="60" t="s">
        <v>2761</v>
      </c>
      <c r="E3369" s="61" t="s">
        <v>2632</v>
      </c>
      <c r="F3369" s="60" t="s">
        <v>2633</v>
      </c>
      <c r="G3369" s="62" t="s">
        <v>12273</v>
      </c>
      <c r="H3369" s="63" t="s">
        <v>2763</v>
      </c>
      <c r="I3369" s="64" t="s">
        <v>2764</v>
      </c>
      <c r="J3369" s="63" t="s">
        <v>2765</v>
      </c>
      <c r="K3369" s="65" t="s">
        <v>324</v>
      </c>
      <c r="L3369" s="66">
        <v>3366</v>
      </c>
      <c r="M3369" s="32" t="s">
        <v>12406</v>
      </c>
      <c r="N3369" s="32" t="s">
        <v>2640</v>
      </c>
    </row>
    <row r="3370" spans="1:14" ht="18" customHeight="1" x14ac:dyDescent="0.25">
      <c r="A3370" s="53" t="s">
        <v>12407</v>
      </c>
      <c r="B3370" s="54" t="s">
        <v>12408</v>
      </c>
      <c r="C3370" s="54" t="s">
        <v>12408</v>
      </c>
      <c r="D3370" s="54" t="s">
        <v>2761</v>
      </c>
      <c r="E3370" s="55" t="s">
        <v>2632</v>
      </c>
      <c r="F3370" s="54" t="s">
        <v>2633</v>
      </c>
      <c r="G3370" s="67" t="s">
        <v>12273</v>
      </c>
      <c r="H3370" s="68" t="s">
        <v>2763</v>
      </c>
      <c r="I3370" s="69" t="s">
        <v>2764</v>
      </c>
      <c r="J3370" s="68" t="s">
        <v>2765</v>
      </c>
      <c r="K3370" s="57" t="s">
        <v>324</v>
      </c>
      <c r="L3370" s="58">
        <v>3367</v>
      </c>
      <c r="M3370" s="32" t="s">
        <v>12409</v>
      </c>
      <c r="N3370" s="32" t="s">
        <v>2640</v>
      </c>
    </row>
    <row r="3371" spans="1:14" ht="18" customHeight="1" x14ac:dyDescent="0.25">
      <c r="A3371" s="59" t="s">
        <v>12410</v>
      </c>
      <c r="B3371" s="60" t="s">
        <v>12411</v>
      </c>
      <c r="C3371" s="60" t="s">
        <v>12411</v>
      </c>
      <c r="D3371" s="60" t="s">
        <v>2761</v>
      </c>
      <c r="E3371" s="61" t="s">
        <v>2632</v>
      </c>
      <c r="F3371" s="60" t="s">
        <v>2633</v>
      </c>
      <c r="G3371" s="62" t="s">
        <v>12273</v>
      </c>
      <c r="H3371" s="63" t="s">
        <v>2763</v>
      </c>
      <c r="I3371" s="64" t="s">
        <v>2764</v>
      </c>
      <c r="J3371" s="63" t="s">
        <v>2765</v>
      </c>
      <c r="K3371" s="65" t="s">
        <v>324</v>
      </c>
      <c r="L3371" s="66">
        <v>3368</v>
      </c>
      <c r="M3371" s="32" t="s">
        <v>12412</v>
      </c>
      <c r="N3371" s="32" t="s">
        <v>2640</v>
      </c>
    </row>
    <row r="3372" spans="1:14" ht="18" customHeight="1" x14ac:dyDescent="0.25">
      <c r="A3372" s="53" t="s">
        <v>12413</v>
      </c>
      <c r="B3372" s="54" t="s">
        <v>12414</v>
      </c>
      <c r="C3372" s="54" t="s">
        <v>12414</v>
      </c>
      <c r="D3372" s="54" t="s">
        <v>2761</v>
      </c>
      <c r="E3372" s="55" t="s">
        <v>2632</v>
      </c>
      <c r="F3372" s="54" t="s">
        <v>2633</v>
      </c>
      <c r="G3372" s="67" t="s">
        <v>12273</v>
      </c>
      <c r="H3372" s="68" t="s">
        <v>2763</v>
      </c>
      <c r="I3372" s="69" t="s">
        <v>2764</v>
      </c>
      <c r="J3372" s="68" t="s">
        <v>2765</v>
      </c>
      <c r="K3372" s="57" t="s">
        <v>324</v>
      </c>
      <c r="L3372" s="58">
        <v>3369</v>
      </c>
      <c r="M3372" s="32" t="s">
        <v>12415</v>
      </c>
      <c r="N3372" s="32" t="s">
        <v>2640</v>
      </c>
    </row>
    <row r="3373" spans="1:14" ht="18" customHeight="1" x14ac:dyDescent="0.25">
      <c r="A3373" s="59" t="s">
        <v>12416</v>
      </c>
      <c r="B3373" s="60" t="s">
        <v>12417</v>
      </c>
      <c r="C3373" s="60" t="s">
        <v>12417</v>
      </c>
      <c r="D3373" s="60" t="s">
        <v>2761</v>
      </c>
      <c r="E3373" s="61" t="s">
        <v>2632</v>
      </c>
      <c r="F3373" s="60" t="s">
        <v>2633</v>
      </c>
      <c r="G3373" s="62" t="s">
        <v>12273</v>
      </c>
      <c r="H3373" s="63" t="s">
        <v>2763</v>
      </c>
      <c r="I3373" s="64" t="s">
        <v>2764</v>
      </c>
      <c r="J3373" s="63" t="s">
        <v>2765</v>
      </c>
      <c r="K3373" s="65" t="s">
        <v>324</v>
      </c>
      <c r="L3373" s="66">
        <v>3370</v>
      </c>
      <c r="M3373" s="32" t="s">
        <v>12418</v>
      </c>
      <c r="N3373" s="32" t="s">
        <v>2640</v>
      </c>
    </row>
    <row r="3374" spans="1:14" ht="18" customHeight="1" x14ac:dyDescent="0.25">
      <c r="A3374" s="53" t="s">
        <v>12419</v>
      </c>
      <c r="B3374" s="54" t="s">
        <v>12420</v>
      </c>
      <c r="C3374" s="54" t="s">
        <v>12420</v>
      </c>
      <c r="D3374" s="54" t="s">
        <v>2761</v>
      </c>
      <c r="E3374" s="55" t="s">
        <v>2632</v>
      </c>
      <c r="F3374" s="54" t="s">
        <v>2633</v>
      </c>
      <c r="G3374" s="67" t="s">
        <v>12273</v>
      </c>
      <c r="H3374" s="68" t="s">
        <v>2763</v>
      </c>
      <c r="I3374" s="69" t="s">
        <v>2764</v>
      </c>
      <c r="J3374" s="68" t="s">
        <v>2765</v>
      </c>
      <c r="K3374" s="57" t="s">
        <v>324</v>
      </c>
      <c r="L3374" s="58">
        <v>3371</v>
      </c>
      <c r="M3374" s="32" t="s">
        <v>12421</v>
      </c>
      <c r="N3374" s="32" t="s">
        <v>2640</v>
      </c>
    </row>
    <row r="3375" spans="1:14" ht="18" customHeight="1" x14ac:dyDescent="0.25">
      <c r="A3375" s="59" t="s">
        <v>12422</v>
      </c>
      <c r="B3375" s="60" t="s">
        <v>12423</v>
      </c>
      <c r="C3375" s="60" t="s">
        <v>12423</v>
      </c>
      <c r="D3375" s="60" t="s">
        <v>2761</v>
      </c>
      <c r="E3375" s="61" t="s">
        <v>2632</v>
      </c>
      <c r="F3375" s="60" t="s">
        <v>2633</v>
      </c>
      <c r="G3375" s="62" t="s">
        <v>12273</v>
      </c>
      <c r="H3375" s="63" t="s">
        <v>2763</v>
      </c>
      <c r="I3375" s="64" t="s">
        <v>2764</v>
      </c>
      <c r="J3375" s="63" t="s">
        <v>2765</v>
      </c>
      <c r="K3375" s="65" t="s">
        <v>324</v>
      </c>
      <c r="L3375" s="66">
        <v>3372</v>
      </c>
      <c r="M3375" s="32" t="s">
        <v>12424</v>
      </c>
      <c r="N3375" s="32" t="s">
        <v>2640</v>
      </c>
    </row>
    <row r="3376" spans="1:14" ht="18" customHeight="1" x14ac:dyDescent="0.25">
      <c r="A3376" s="53" t="s">
        <v>12425</v>
      </c>
      <c r="B3376" s="54" t="s">
        <v>12426</v>
      </c>
      <c r="C3376" s="54" t="s">
        <v>12426</v>
      </c>
      <c r="D3376" s="54" t="s">
        <v>2761</v>
      </c>
      <c r="E3376" s="55" t="s">
        <v>2632</v>
      </c>
      <c r="F3376" s="54" t="s">
        <v>2633</v>
      </c>
      <c r="G3376" s="67" t="s">
        <v>12273</v>
      </c>
      <c r="H3376" s="68" t="s">
        <v>2763</v>
      </c>
      <c r="I3376" s="69" t="s">
        <v>2764</v>
      </c>
      <c r="J3376" s="68" t="s">
        <v>2765</v>
      </c>
      <c r="K3376" s="57" t="s">
        <v>324</v>
      </c>
      <c r="L3376" s="58">
        <v>3373</v>
      </c>
      <c r="M3376" s="32" t="s">
        <v>12427</v>
      </c>
      <c r="N3376" s="32" t="s">
        <v>2640</v>
      </c>
    </row>
    <row r="3377" spans="1:14" ht="18" customHeight="1" x14ac:dyDescent="0.25">
      <c r="A3377" s="59" t="s">
        <v>12428</v>
      </c>
      <c r="B3377" s="60" t="s">
        <v>12429</v>
      </c>
      <c r="C3377" s="60" t="s">
        <v>12429</v>
      </c>
      <c r="D3377" s="60" t="s">
        <v>2761</v>
      </c>
      <c r="E3377" s="61" t="s">
        <v>2632</v>
      </c>
      <c r="F3377" s="60" t="s">
        <v>2633</v>
      </c>
      <c r="G3377" s="62" t="s">
        <v>12273</v>
      </c>
      <c r="H3377" s="63" t="s">
        <v>2763</v>
      </c>
      <c r="I3377" s="64" t="s">
        <v>2764</v>
      </c>
      <c r="J3377" s="63" t="s">
        <v>2765</v>
      </c>
      <c r="K3377" s="65" t="s">
        <v>324</v>
      </c>
      <c r="L3377" s="66">
        <v>3374</v>
      </c>
      <c r="M3377" s="32" t="s">
        <v>12430</v>
      </c>
      <c r="N3377" s="32" t="s">
        <v>2640</v>
      </c>
    </row>
    <row r="3378" spans="1:14" ht="18" customHeight="1" x14ac:dyDescent="0.25">
      <c r="A3378" s="53" t="s">
        <v>12431</v>
      </c>
      <c r="B3378" s="54" t="s">
        <v>12432</v>
      </c>
      <c r="C3378" s="54" t="s">
        <v>12432</v>
      </c>
      <c r="D3378" s="54" t="s">
        <v>2761</v>
      </c>
      <c r="E3378" s="55" t="s">
        <v>2632</v>
      </c>
      <c r="F3378" s="54" t="s">
        <v>2633</v>
      </c>
      <c r="G3378" s="67" t="s">
        <v>12273</v>
      </c>
      <c r="H3378" s="68" t="s">
        <v>2763</v>
      </c>
      <c r="I3378" s="69" t="s">
        <v>2764</v>
      </c>
      <c r="J3378" s="68" t="s">
        <v>2765</v>
      </c>
      <c r="K3378" s="57" t="s">
        <v>324</v>
      </c>
      <c r="L3378" s="58">
        <v>3375</v>
      </c>
      <c r="M3378" s="32" t="s">
        <v>12433</v>
      </c>
      <c r="N3378" s="32" t="s">
        <v>2640</v>
      </c>
    </row>
    <row r="3379" spans="1:14" ht="18" customHeight="1" x14ac:dyDescent="0.25">
      <c r="A3379" s="59" t="s">
        <v>12434</v>
      </c>
      <c r="B3379" s="60" t="s">
        <v>12435</v>
      </c>
      <c r="C3379" s="60" t="s">
        <v>12435</v>
      </c>
      <c r="D3379" s="60" t="s">
        <v>2761</v>
      </c>
      <c r="E3379" s="61" t="s">
        <v>2632</v>
      </c>
      <c r="F3379" s="60" t="s">
        <v>2633</v>
      </c>
      <c r="G3379" s="62" t="s">
        <v>12273</v>
      </c>
      <c r="H3379" s="63" t="s">
        <v>2763</v>
      </c>
      <c r="I3379" s="64" t="s">
        <v>2764</v>
      </c>
      <c r="J3379" s="63" t="s">
        <v>2765</v>
      </c>
      <c r="K3379" s="65" t="s">
        <v>324</v>
      </c>
      <c r="L3379" s="66">
        <v>3376</v>
      </c>
      <c r="M3379" s="32" t="s">
        <v>12436</v>
      </c>
      <c r="N3379" s="32" t="s">
        <v>2640</v>
      </c>
    </row>
    <row r="3380" spans="1:14" ht="18" customHeight="1" x14ac:dyDescent="0.25">
      <c r="A3380" s="53" t="s">
        <v>12437</v>
      </c>
      <c r="B3380" s="54" t="s">
        <v>12438</v>
      </c>
      <c r="C3380" s="54" t="s">
        <v>12438</v>
      </c>
      <c r="D3380" s="54" t="s">
        <v>2761</v>
      </c>
      <c r="E3380" s="55" t="s">
        <v>2632</v>
      </c>
      <c r="F3380" s="54" t="s">
        <v>2633</v>
      </c>
      <c r="G3380" s="67" t="s">
        <v>12273</v>
      </c>
      <c r="H3380" s="68" t="s">
        <v>2763</v>
      </c>
      <c r="I3380" s="69" t="s">
        <v>2764</v>
      </c>
      <c r="J3380" s="68" t="s">
        <v>2765</v>
      </c>
      <c r="K3380" s="57" t="s">
        <v>324</v>
      </c>
      <c r="L3380" s="58">
        <v>3377</v>
      </c>
      <c r="M3380" s="32" t="s">
        <v>12439</v>
      </c>
      <c r="N3380" s="32" t="s">
        <v>2640</v>
      </c>
    </row>
    <row r="3381" spans="1:14" ht="18" customHeight="1" x14ac:dyDescent="0.25">
      <c r="A3381" s="59" t="s">
        <v>12440</v>
      </c>
      <c r="B3381" s="60" t="s">
        <v>12441</v>
      </c>
      <c r="C3381" s="60" t="s">
        <v>12441</v>
      </c>
      <c r="D3381" s="60" t="s">
        <v>2761</v>
      </c>
      <c r="E3381" s="61" t="s">
        <v>2632</v>
      </c>
      <c r="F3381" s="60" t="s">
        <v>2633</v>
      </c>
      <c r="G3381" s="62" t="s">
        <v>12273</v>
      </c>
      <c r="H3381" s="63" t="s">
        <v>2763</v>
      </c>
      <c r="I3381" s="64" t="s">
        <v>2764</v>
      </c>
      <c r="J3381" s="63" t="s">
        <v>2765</v>
      </c>
      <c r="K3381" s="65" t="s">
        <v>324</v>
      </c>
      <c r="L3381" s="66">
        <v>3378</v>
      </c>
      <c r="M3381" s="32" t="s">
        <v>12442</v>
      </c>
      <c r="N3381" s="32" t="s">
        <v>2640</v>
      </c>
    </row>
    <row r="3382" spans="1:14" ht="18" customHeight="1" x14ac:dyDescent="0.25">
      <c r="A3382" s="53" t="s">
        <v>12443</v>
      </c>
      <c r="B3382" s="54" t="s">
        <v>12444</v>
      </c>
      <c r="C3382" s="54" t="s">
        <v>12444</v>
      </c>
      <c r="D3382" s="54" t="s">
        <v>2761</v>
      </c>
      <c r="E3382" s="55" t="s">
        <v>2632</v>
      </c>
      <c r="F3382" s="54" t="s">
        <v>2633</v>
      </c>
      <c r="G3382" s="67" t="s">
        <v>12273</v>
      </c>
      <c r="H3382" s="68" t="s">
        <v>2763</v>
      </c>
      <c r="I3382" s="69" t="s">
        <v>2764</v>
      </c>
      <c r="J3382" s="68" t="s">
        <v>2765</v>
      </c>
      <c r="K3382" s="57" t="s">
        <v>324</v>
      </c>
      <c r="L3382" s="58">
        <v>3379</v>
      </c>
      <c r="M3382" s="32" t="s">
        <v>12445</v>
      </c>
      <c r="N3382" s="32" t="s">
        <v>2640</v>
      </c>
    </row>
    <row r="3383" spans="1:14" ht="18" customHeight="1" x14ac:dyDescent="0.25">
      <c r="A3383" s="59" t="s">
        <v>12446</v>
      </c>
      <c r="B3383" s="60" t="s">
        <v>12447</v>
      </c>
      <c r="C3383" s="60" t="s">
        <v>12447</v>
      </c>
      <c r="D3383" s="60" t="s">
        <v>2761</v>
      </c>
      <c r="E3383" s="61" t="s">
        <v>2632</v>
      </c>
      <c r="F3383" s="60" t="s">
        <v>2633</v>
      </c>
      <c r="G3383" s="62" t="s">
        <v>12273</v>
      </c>
      <c r="H3383" s="63" t="s">
        <v>2763</v>
      </c>
      <c r="I3383" s="64" t="s">
        <v>2764</v>
      </c>
      <c r="J3383" s="63" t="s">
        <v>2765</v>
      </c>
      <c r="K3383" s="65" t="s">
        <v>324</v>
      </c>
      <c r="L3383" s="66">
        <v>3380</v>
      </c>
      <c r="M3383" s="32" t="s">
        <v>12448</v>
      </c>
      <c r="N3383" s="32" t="s">
        <v>2640</v>
      </c>
    </row>
    <row r="3384" spans="1:14" ht="18" customHeight="1" x14ac:dyDescent="0.25">
      <c r="A3384" s="53" t="s">
        <v>12449</v>
      </c>
      <c r="B3384" s="54" t="s">
        <v>12450</v>
      </c>
      <c r="C3384" s="54" t="s">
        <v>12450</v>
      </c>
      <c r="D3384" s="54" t="s">
        <v>2761</v>
      </c>
      <c r="E3384" s="55" t="s">
        <v>2632</v>
      </c>
      <c r="F3384" s="54" t="s">
        <v>2633</v>
      </c>
      <c r="G3384" s="67" t="s">
        <v>12273</v>
      </c>
      <c r="H3384" s="68" t="s">
        <v>2763</v>
      </c>
      <c r="I3384" s="69" t="s">
        <v>2764</v>
      </c>
      <c r="J3384" s="68" t="s">
        <v>2765</v>
      </c>
      <c r="K3384" s="57" t="s">
        <v>324</v>
      </c>
      <c r="L3384" s="58">
        <v>3381</v>
      </c>
      <c r="M3384" s="32" t="s">
        <v>12451</v>
      </c>
      <c r="N3384" s="32" t="s">
        <v>2640</v>
      </c>
    </row>
    <row r="3385" spans="1:14" ht="18" customHeight="1" x14ac:dyDescent="0.25">
      <c r="A3385" s="59" t="s">
        <v>12452</v>
      </c>
      <c r="B3385" s="60" t="s">
        <v>12453</v>
      </c>
      <c r="C3385" s="60" t="s">
        <v>12453</v>
      </c>
      <c r="D3385" s="60" t="s">
        <v>2761</v>
      </c>
      <c r="E3385" s="61" t="s">
        <v>2632</v>
      </c>
      <c r="F3385" s="60" t="s">
        <v>2633</v>
      </c>
      <c r="G3385" s="62" t="s">
        <v>12273</v>
      </c>
      <c r="H3385" s="63" t="s">
        <v>2763</v>
      </c>
      <c r="I3385" s="64" t="s">
        <v>2764</v>
      </c>
      <c r="J3385" s="63" t="s">
        <v>2765</v>
      </c>
      <c r="K3385" s="65" t="s">
        <v>324</v>
      </c>
      <c r="L3385" s="66">
        <v>3382</v>
      </c>
      <c r="M3385" s="32" t="s">
        <v>12454</v>
      </c>
      <c r="N3385" s="32" t="s">
        <v>2640</v>
      </c>
    </row>
    <row r="3386" spans="1:14" ht="18" customHeight="1" x14ac:dyDescent="0.25">
      <c r="A3386" s="53" t="s">
        <v>12455</v>
      </c>
      <c r="B3386" s="54" t="s">
        <v>12456</v>
      </c>
      <c r="C3386" s="54" t="s">
        <v>12456</v>
      </c>
      <c r="D3386" s="54" t="s">
        <v>2761</v>
      </c>
      <c r="E3386" s="55" t="s">
        <v>2632</v>
      </c>
      <c r="F3386" s="54" t="s">
        <v>2633</v>
      </c>
      <c r="G3386" s="67" t="s">
        <v>12273</v>
      </c>
      <c r="H3386" s="68" t="s">
        <v>2763</v>
      </c>
      <c r="I3386" s="69" t="s">
        <v>2764</v>
      </c>
      <c r="J3386" s="68" t="s">
        <v>2765</v>
      </c>
      <c r="K3386" s="57" t="s">
        <v>324</v>
      </c>
      <c r="L3386" s="58">
        <v>3383</v>
      </c>
      <c r="M3386" s="32" t="s">
        <v>12457</v>
      </c>
      <c r="N3386" s="32" t="s">
        <v>2640</v>
      </c>
    </row>
    <row r="3387" spans="1:14" ht="18" customHeight="1" x14ac:dyDescent="0.25">
      <c r="A3387" s="59" t="s">
        <v>12458</v>
      </c>
      <c r="B3387" s="60" t="s">
        <v>12459</v>
      </c>
      <c r="C3387" s="60" t="s">
        <v>12459</v>
      </c>
      <c r="D3387" s="60" t="s">
        <v>2761</v>
      </c>
      <c r="E3387" s="61" t="s">
        <v>2632</v>
      </c>
      <c r="F3387" s="60" t="s">
        <v>2633</v>
      </c>
      <c r="G3387" s="62" t="s">
        <v>12273</v>
      </c>
      <c r="H3387" s="63" t="s">
        <v>2763</v>
      </c>
      <c r="I3387" s="64" t="s">
        <v>2764</v>
      </c>
      <c r="J3387" s="63" t="s">
        <v>2765</v>
      </c>
      <c r="K3387" s="65" t="s">
        <v>324</v>
      </c>
      <c r="L3387" s="66">
        <v>3384</v>
      </c>
      <c r="M3387" s="32" t="s">
        <v>12460</v>
      </c>
      <c r="N3387" s="32" t="s">
        <v>2640</v>
      </c>
    </row>
    <row r="3388" spans="1:14" ht="18" customHeight="1" x14ac:dyDescent="0.25">
      <c r="A3388" s="53" t="s">
        <v>12461</v>
      </c>
      <c r="B3388" s="54" t="s">
        <v>12462</v>
      </c>
      <c r="C3388" s="54" t="s">
        <v>12462</v>
      </c>
      <c r="D3388" s="54" t="s">
        <v>2761</v>
      </c>
      <c r="E3388" s="55" t="s">
        <v>2632</v>
      </c>
      <c r="F3388" s="54" t="s">
        <v>2633</v>
      </c>
      <c r="G3388" s="67" t="s">
        <v>12273</v>
      </c>
      <c r="H3388" s="68" t="s">
        <v>2763</v>
      </c>
      <c r="I3388" s="69" t="s">
        <v>2764</v>
      </c>
      <c r="J3388" s="68" t="s">
        <v>2765</v>
      </c>
      <c r="K3388" s="57" t="s">
        <v>324</v>
      </c>
      <c r="L3388" s="58">
        <v>3385</v>
      </c>
      <c r="M3388" s="32" t="s">
        <v>12463</v>
      </c>
      <c r="N3388" s="32" t="s">
        <v>2640</v>
      </c>
    </row>
    <row r="3389" spans="1:14" ht="18" customHeight="1" x14ac:dyDescent="0.25">
      <c r="A3389" s="59" t="s">
        <v>12464</v>
      </c>
      <c r="B3389" s="60" t="s">
        <v>12465</v>
      </c>
      <c r="C3389" s="60" t="s">
        <v>12465</v>
      </c>
      <c r="D3389" s="60" t="s">
        <v>2761</v>
      </c>
      <c r="E3389" s="61" t="s">
        <v>2632</v>
      </c>
      <c r="F3389" s="60" t="s">
        <v>2633</v>
      </c>
      <c r="G3389" s="62" t="s">
        <v>12273</v>
      </c>
      <c r="H3389" s="63" t="s">
        <v>2763</v>
      </c>
      <c r="I3389" s="64" t="s">
        <v>2764</v>
      </c>
      <c r="J3389" s="63" t="s">
        <v>2765</v>
      </c>
      <c r="K3389" s="65" t="s">
        <v>324</v>
      </c>
      <c r="L3389" s="66">
        <v>3386</v>
      </c>
      <c r="M3389" s="32" t="s">
        <v>12466</v>
      </c>
      <c r="N3389" s="32" t="s">
        <v>2640</v>
      </c>
    </row>
    <row r="3390" spans="1:14" ht="18" customHeight="1" x14ac:dyDescent="0.25">
      <c r="A3390" s="53" t="s">
        <v>12467</v>
      </c>
      <c r="B3390" s="54" t="s">
        <v>12468</v>
      </c>
      <c r="C3390" s="54" t="s">
        <v>12468</v>
      </c>
      <c r="D3390" s="54" t="s">
        <v>2761</v>
      </c>
      <c r="E3390" s="55" t="s">
        <v>2632</v>
      </c>
      <c r="F3390" s="54" t="s">
        <v>2633</v>
      </c>
      <c r="G3390" s="67" t="s">
        <v>12273</v>
      </c>
      <c r="H3390" s="68" t="s">
        <v>2763</v>
      </c>
      <c r="I3390" s="69" t="s">
        <v>2764</v>
      </c>
      <c r="J3390" s="68" t="s">
        <v>2765</v>
      </c>
      <c r="K3390" s="57" t="s">
        <v>324</v>
      </c>
      <c r="L3390" s="58">
        <v>3387</v>
      </c>
      <c r="M3390" s="32" t="s">
        <v>12469</v>
      </c>
      <c r="N3390" s="32" t="s">
        <v>2640</v>
      </c>
    </row>
    <row r="3391" spans="1:14" ht="18" customHeight="1" x14ac:dyDescent="0.25">
      <c r="A3391" s="59" t="s">
        <v>12470</v>
      </c>
      <c r="B3391" s="60" t="s">
        <v>12471</v>
      </c>
      <c r="C3391" s="60" t="s">
        <v>12471</v>
      </c>
      <c r="D3391" s="60" t="s">
        <v>2761</v>
      </c>
      <c r="E3391" s="61" t="s">
        <v>2632</v>
      </c>
      <c r="F3391" s="60" t="s">
        <v>2633</v>
      </c>
      <c r="G3391" s="62" t="s">
        <v>12273</v>
      </c>
      <c r="H3391" s="63" t="s">
        <v>2763</v>
      </c>
      <c r="I3391" s="64" t="s">
        <v>2764</v>
      </c>
      <c r="J3391" s="63" t="s">
        <v>2765</v>
      </c>
      <c r="K3391" s="65" t="s">
        <v>324</v>
      </c>
      <c r="L3391" s="66">
        <v>3388</v>
      </c>
      <c r="M3391" s="32" t="s">
        <v>12472</v>
      </c>
      <c r="N3391" s="32" t="s">
        <v>2640</v>
      </c>
    </row>
    <row r="3392" spans="1:14" ht="18" customHeight="1" x14ac:dyDescent="0.25">
      <c r="A3392" s="53" t="s">
        <v>12473</v>
      </c>
      <c r="B3392" s="54" t="s">
        <v>12474</v>
      </c>
      <c r="C3392" s="54" t="s">
        <v>12474</v>
      </c>
      <c r="D3392" s="54" t="s">
        <v>2761</v>
      </c>
      <c r="E3392" s="55" t="s">
        <v>2632</v>
      </c>
      <c r="F3392" s="54" t="s">
        <v>2633</v>
      </c>
      <c r="G3392" s="67" t="s">
        <v>12273</v>
      </c>
      <c r="H3392" s="68" t="s">
        <v>2763</v>
      </c>
      <c r="I3392" s="69" t="s">
        <v>2764</v>
      </c>
      <c r="J3392" s="68" t="s">
        <v>2765</v>
      </c>
      <c r="K3392" s="57" t="s">
        <v>324</v>
      </c>
      <c r="L3392" s="58">
        <v>3389</v>
      </c>
      <c r="M3392" s="32" t="s">
        <v>12475</v>
      </c>
      <c r="N3392" s="32" t="s">
        <v>2640</v>
      </c>
    </row>
    <row r="3393" spans="1:14" ht="18" customHeight="1" x14ac:dyDescent="0.25">
      <c r="A3393" s="59" t="s">
        <v>12476</v>
      </c>
      <c r="B3393" s="60" t="s">
        <v>12477</v>
      </c>
      <c r="C3393" s="60" t="s">
        <v>12477</v>
      </c>
      <c r="D3393" s="60" t="s">
        <v>2761</v>
      </c>
      <c r="E3393" s="61" t="s">
        <v>2632</v>
      </c>
      <c r="F3393" s="60" t="s">
        <v>2633</v>
      </c>
      <c r="G3393" s="62" t="s">
        <v>12273</v>
      </c>
      <c r="H3393" s="63" t="s">
        <v>2763</v>
      </c>
      <c r="I3393" s="64" t="s">
        <v>2764</v>
      </c>
      <c r="J3393" s="63" t="s">
        <v>2765</v>
      </c>
      <c r="K3393" s="65" t="s">
        <v>324</v>
      </c>
      <c r="L3393" s="66">
        <v>3390</v>
      </c>
      <c r="M3393" s="32" t="s">
        <v>12478</v>
      </c>
      <c r="N3393" s="32" t="s">
        <v>2640</v>
      </c>
    </row>
    <row r="3394" spans="1:14" ht="18" customHeight="1" x14ac:dyDescent="0.25">
      <c r="A3394" s="53" t="s">
        <v>12479</v>
      </c>
      <c r="B3394" s="54" t="s">
        <v>12480</v>
      </c>
      <c r="C3394" s="54" t="s">
        <v>12480</v>
      </c>
      <c r="D3394" s="54" t="s">
        <v>2761</v>
      </c>
      <c r="E3394" s="55" t="s">
        <v>2632</v>
      </c>
      <c r="F3394" s="54" t="s">
        <v>2633</v>
      </c>
      <c r="G3394" s="67" t="s">
        <v>12273</v>
      </c>
      <c r="H3394" s="68" t="s">
        <v>2763</v>
      </c>
      <c r="I3394" s="69" t="s">
        <v>2764</v>
      </c>
      <c r="J3394" s="68" t="s">
        <v>2765</v>
      </c>
      <c r="K3394" s="57" t="s">
        <v>324</v>
      </c>
      <c r="L3394" s="58">
        <v>3391</v>
      </c>
      <c r="M3394" s="32" t="s">
        <v>12481</v>
      </c>
      <c r="N3394" s="32" t="s">
        <v>2640</v>
      </c>
    </row>
    <row r="3395" spans="1:14" ht="18" customHeight="1" x14ac:dyDescent="0.25">
      <c r="A3395" s="59" t="s">
        <v>12482</v>
      </c>
      <c r="B3395" s="60" t="s">
        <v>12483</v>
      </c>
      <c r="C3395" s="60" t="s">
        <v>12483</v>
      </c>
      <c r="D3395" s="60" t="s">
        <v>2761</v>
      </c>
      <c r="E3395" s="61" t="s">
        <v>2632</v>
      </c>
      <c r="F3395" s="60" t="s">
        <v>2633</v>
      </c>
      <c r="G3395" s="62" t="s">
        <v>12273</v>
      </c>
      <c r="H3395" s="63" t="s">
        <v>2763</v>
      </c>
      <c r="I3395" s="64" t="s">
        <v>2764</v>
      </c>
      <c r="J3395" s="63" t="s">
        <v>2765</v>
      </c>
      <c r="K3395" s="65" t="s">
        <v>324</v>
      </c>
      <c r="L3395" s="66">
        <v>3392</v>
      </c>
      <c r="M3395" s="32" t="s">
        <v>12484</v>
      </c>
      <c r="N3395" s="32" t="s">
        <v>2640</v>
      </c>
    </row>
    <row r="3396" spans="1:14" ht="18" customHeight="1" x14ac:dyDescent="0.25">
      <c r="A3396" s="53" t="s">
        <v>12485</v>
      </c>
      <c r="B3396" s="54" t="s">
        <v>12486</v>
      </c>
      <c r="C3396" s="54" t="s">
        <v>12486</v>
      </c>
      <c r="D3396" s="54" t="s">
        <v>2761</v>
      </c>
      <c r="E3396" s="55" t="s">
        <v>2632</v>
      </c>
      <c r="F3396" s="54" t="s">
        <v>2633</v>
      </c>
      <c r="G3396" s="67" t="s">
        <v>12273</v>
      </c>
      <c r="H3396" s="68" t="s">
        <v>2763</v>
      </c>
      <c r="I3396" s="69" t="s">
        <v>2764</v>
      </c>
      <c r="J3396" s="68" t="s">
        <v>2765</v>
      </c>
      <c r="K3396" s="57" t="s">
        <v>324</v>
      </c>
      <c r="L3396" s="58">
        <v>3393</v>
      </c>
      <c r="M3396" s="32" t="s">
        <v>12487</v>
      </c>
      <c r="N3396" s="32" t="s">
        <v>2640</v>
      </c>
    </row>
    <row r="3397" spans="1:14" ht="18" customHeight="1" x14ac:dyDescent="0.25">
      <c r="A3397" s="59" t="s">
        <v>12488</v>
      </c>
      <c r="B3397" s="60" t="s">
        <v>12489</v>
      </c>
      <c r="C3397" s="60" t="s">
        <v>12489</v>
      </c>
      <c r="D3397" s="60" t="s">
        <v>2761</v>
      </c>
      <c r="E3397" s="61" t="s">
        <v>2632</v>
      </c>
      <c r="F3397" s="60" t="s">
        <v>2633</v>
      </c>
      <c r="G3397" s="62" t="s">
        <v>12273</v>
      </c>
      <c r="H3397" s="63" t="s">
        <v>2763</v>
      </c>
      <c r="I3397" s="64" t="s">
        <v>2764</v>
      </c>
      <c r="J3397" s="63" t="s">
        <v>2765</v>
      </c>
      <c r="K3397" s="65" t="s">
        <v>324</v>
      </c>
      <c r="L3397" s="66">
        <v>3394</v>
      </c>
      <c r="M3397" s="32" t="s">
        <v>12490</v>
      </c>
      <c r="N3397" s="32" t="s">
        <v>2640</v>
      </c>
    </row>
    <row r="3398" spans="1:14" ht="18" customHeight="1" x14ac:dyDescent="0.25">
      <c r="A3398" s="53" t="s">
        <v>12491</v>
      </c>
      <c r="B3398" s="54" t="s">
        <v>12492</v>
      </c>
      <c r="C3398" s="54" t="s">
        <v>12492</v>
      </c>
      <c r="D3398" s="54" t="s">
        <v>2761</v>
      </c>
      <c r="E3398" s="55" t="s">
        <v>2632</v>
      </c>
      <c r="F3398" s="54" t="s">
        <v>2633</v>
      </c>
      <c r="G3398" s="67" t="s">
        <v>12273</v>
      </c>
      <c r="H3398" s="68" t="s">
        <v>2763</v>
      </c>
      <c r="I3398" s="69" t="s">
        <v>2764</v>
      </c>
      <c r="J3398" s="68" t="s">
        <v>2765</v>
      </c>
      <c r="K3398" s="57" t="s">
        <v>324</v>
      </c>
      <c r="L3398" s="58">
        <v>3395</v>
      </c>
      <c r="M3398" s="32" t="s">
        <v>12493</v>
      </c>
      <c r="N3398" s="32" t="s">
        <v>2640</v>
      </c>
    </row>
    <row r="3399" spans="1:14" ht="18" customHeight="1" x14ac:dyDescent="0.25">
      <c r="A3399" s="59" t="s">
        <v>12494</v>
      </c>
      <c r="B3399" s="60" t="s">
        <v>12495</v>
      </c>
      <c r="C3399" s="60" t="s">
        <v>12495</v>
      </c>
      <c r="D3399" s="60" t="s">
        <v>2761</v>
      </c>
      <c r="E3399" s="61" t="s">
        <v>2632</v>
      </c>
      <c r="F3399" s="60" t="s">
        <v>2633</v>
      </c>
      <c r="G3399" s="62" t="s">
        <v>12273</v>
      </c>
      <c r="H3399" s="63" t="s">
        <v>2763</v>
      </c>
      <c r="I3399" s="64" t="s">
        <v>2764</v>
      </c>
      <c r="J3399" s="63" t="s">
        <v>2765</v>
      </c>
      <c r="K3399" s="65" t="s">
        <v>324</v>
      </c>
      <c r="L3399" s="66">
        <v>3396</v>
      </c>
      <c r="M3399" s="32" t="s">
        <v>12496</v>
      </c>
      <c r="N3399" s="32" t="s">
        <v>2640</v>
      </c>
    </row>
    <row r="3400" spans="1:14" ht="18" customHeight="1" x14ac:dyDescent="0.25">
      <c r="A3400" s="53" t="s">
        <v>12497</v>
      </c>
      <c r="B3400" s="54" t="s">
        <v>12498</v>
      </c>
      <c r="C3400" s="54" t="s">
        <v>12498</v>
      </c>
      <c r="D3400" s="54" t="s">
        <v>2761</v>
      </c>
      <c r="E3400" s="55" t="s">
        <v>2632</v>
      </c>
      <c r="F3400" s="54" t="s">
        <v>2633</v>
      </c>
      <c r="G3400" s="67" t="s">
        <v>12273</v>
      </c>
      <c r="H3400" s="68" t="s">
        <v>2763</v>
      </c>
      <c r="I3400" s="69" t="s">
        <v>2764</v>
      </c>
      <c r="J3400" s="68" t="s">
        <v>2765</v>
      </c>
      <c r="K3400" s="57" t="s">
        <v>324</v>
      </c>
      <c r="L3400" s="58">
        <v>3397</v>
      </c>
      <c r="M3400" s="32" t="s">
        <v>12499</v>
      </c>
      <c r="N3400" s="32" t="s">
        <v>2640</v>
      </c>
    </row>
    <row r="3401" spans="1:14" ht="18" customHeight="1" x14ac:dyDescent="0.25">
      <c r="A3401" s="59" t="s">
        <v>12500</v>
      </c>
      <c r="B3401" s="60" t="s">
        <v>12501</v>
      </c>
      <c r="C3401" s="60" t="s">
        <v>12501</v>
      </c>
      <c r="D3401" s="60" t="s">
        <v>2761</v>
      </c>
      <c r="E3401" s="61" t="s">
        <v>2632</v>
      </c>
      <c r="F3401" s="60" t="s">
        <v>2633</v>
      </c>
      <c r="G3401" s="62" t="s">
        <v>12273</v>
      </c>
      <c r="H3401" s="63" t="s">
        <v>2763</v>
      </c>
      <c r="I3401" s="64" t="s">
        <v>2764</v>
      </c>
      <c r="J3401" s="63" t="s">
        <v>2765</v>
      </c>
      <c r="K3401" s="65" t="s">
        <v>324</v>
      </c>
      <c r="L3401" s="66">
        <v>3398</v>
      </c>
      <c r="M3401" s="32" t="s">
        <v>12502</v>
      </c>
      <c r="N3401" s="32" t="s">
        <v>2640</v>
      </c>
    </row>
    <row r="3402" spans="1:14" ht="18" customHeight="1" x14ac:dyDescent="0.25">
      <c r="A3402" s="53" t="s">
        <v>12503</v>
      </c>
      <c r="B3402" s="54" t="s">
        <v>12504</v>
      </c>
      <c r="C3402" s="54" t="s">
        <v>12504</v>
      </c>
      <c r="D3402" s="54" t="s">
        <v>2761</v>
      </c>
      <c r="E3402" s="55" t="s">
        <v>2632</v>
      </c>
      <c r="F3402" s="54" t="s">
        <v>2633</v>
      </c>
      <c r="G3402" s="67" t="s">
        <v>12273</v>
      </c>
      <c r="H3402" s="68" t="s">
        <v>2763</v>
      </c>
      <c r="I3402" s="69" t="s">
        <v>2764</v>
      </c>
      <c r="J3402" s="68" t="s">
        <v>2765</v>
      </c>
      <c r="K3402" s="57" t="s">
        <v>324</v>
      </c>
      <c r="L3402" s="58">
        <v>3399</v>
      </c>
      <c r="M3402" s="32" t="s">
        <v>12505</v>
      </c>
      <c r="N3402" s="32" t="s">
        <v>2640</v>
      </c>
    </row>
    <row r="3403" spans="1:14" ht="18" customHeight="1" x14ac:dyDescent="0.25">
      <c r="A3403" s="59" t="s">
        <v>12506</v>
      </c>
      <c r="B3403" s="60" t="s">
        <v>12507</v>
      </c>
      <c r="C3403" s="60" t="s">
        <v>12507</v>
      </c>
      <c r="D3403" s="60" t="s">
        <v>2761</v>
      </c>
      <c r="E3403" s="61" t="s">
        <v>2632</v>
      </c>
      <c r="F3403" s="60" t="s">
        <v>2633</v>
      </c>
      <c r="G3403" s="62" t="s">
        <v>12273</v>
      </c>
      <c r="H3403" s="63" t="s">
        <v>2763</v>
      </c>
      <c r="I3403" s="64" t="s">
        <v>2764</v>
      </c>
      <c r="J3403" s="63" t="s">
        <v>2765</v>
      </c>
      <c r="K3403" s="65" t="s">
        <v>324</v>
      </c>
      <c r="L3403" s="66">
        <v>3400</v>
      </c>
      <c r="M3403" s="32" t="s">
        <v>12508</v>
      </c>
      <c r="N3403" s="32" t="s">
        <v>2640</v>
      </c>
    </row>
    <row r="3404" spans="1:14" ht="18" customHeight="1" x14ac:dyDescent="0.25">
      <c r="A3404" s="53" t="s">
        <v>12509</v>
      </c>
      <c r="B3404" s="54" t="s">
        <v>12510</v>
      </c>
      <c r="C3404" s="54" t="s">
        <v>12510</v>
      </c>
      <c r="D3404" s="54" t="s">
        <v>2761</v>
      </c>
      <c r="E3404" s="55" t="s">
        <v>2632</v>
      </c>
      <c r="F3404" s="54" t="s">
        <v>2633</v>
      </c>
      <c r="G3404" s="67" t="s">
        <v>12273</v>
      </c>
      <c r="H3404" s="68" t="s">
        <v>2763</v>
      </c>
      <c r="I3404" s="69" t="s">
        <v>2764</v>
      </c>
      <c r="J3404" s="68" t="s">
        <v>2765</v>
      </c>
      <c r="K3404" s="57" t="s">
        <v>324</v>
      </c>
      <c r="L3404" s="58">
        <v>3401</v>
      </c>
      <c r="M3404" s="32" t="s">
        <v>12511</v>
      </c>
      <c r="N3404" s="32" t="s">
        <v>2640</v>
      </c>
    </row>
    <row r="3405" spans="1:14" ht="18" customHeight="1" x14ac:dyDescent="0.25">
      <c r="A3405" s="59" t="s">
        <v>12512</v>
      </c>
      <c r="B3405" s="60" t="s">
        <v>12513</v>
      </c>
      <c r="C3405" s="60" t="s">
        <v>12513</v>
      </c>
      <c r="D3405" s="60" t="s">
        <v>2761</v>
      </c>
      <c r="E3405" s="61" t="s">
        <v>2632</v>
      </c>
      <c r="F3405" s="60" t="s">
        <v>2633</v>
      </c>
      <c r="G3405" s="62" t="s">
        <v>12273</v>
      </c>
      <c r="H3405" s="63" t="s">
        <v>2763</v>
      </c>
      <c r="I3405" s="64" t="s">
        <v>2764</v>
      </c>
      <c r="J3405" s="63" t="s">
        <v>2765</v>
      </c>
      <c r="K3405" s="65" t="s">
        <v>324</v>
      </c>
      <c r="L3405" s="66">
        <v>3402</v>
      </c>
      <c r="M3405" s="32" t="s">
        <v>12514</v>
      </c>
      <c r="N3405" s="32" t="s">
        <v>2640</v>
      </c>
    </row>
    <row r="3406" spans="1:14" ht="18" customHeight="1" x14ac:dyDescent="0.25">
      <c r="A3406" s="53" t="s">
        <v>12515</v>
      </c>
      <c r="B3406" s="54" t="s">
        <v>12516</v>
      </c>
      <c r="C3406" s="54" t="s">
        <v>12516</v>
      </c>
      <c r="D3406" s="54" t="s">
        <v>3228</v>
      </c>
      <c r="E3406" s="55" t="s">
        <v>2637</v>
      </c>
      <c r="F3406" s="54" t="s">
        <v>2638</v>
      </c>
      <c r="G3406" s="67" t="s">
        <v>12517</v>
      </c>
      <c r="H3406" s="68" t="s">
        <v>2763</v>
      </c>
      <c r="I3406" s="69" t="s">
        <v>2764</v>
      </c>
      <c r="J3406" s="68" t="s">
        <v>2765</v>
      </c>
      <c r="K3406" s="57" t="s">
        <v>324</v>
      </c>
      <c r="L3406" s="58">
        <v>3403</v>
      </c>
      <c r="M3406" s="32" t="s">
        <v>12518</v>
      </c>
      <c r="N3406" s="32" t="s">
        <v>2645</v>
      </c>
    </row>
    <row r="3407" spans="1:14" ht="18" customHeight="1" x14ac:dyDescent="0.25">
      <c r="A3407" s="59" t="s">
        <v>12519</v>
      </c>
      <c r="B3407" s="60" t="s">
        <v>12520</v>
      </c>
      <c r="C3407" s="60" t="s">
        <v>12520</v>
      </c>
      <c r="D3407" s="60" t="s">
        <v>3228</v>
      </c>
      <c r="E3407" s="61" t="s">
        <v>2637</v>
      </c>
      <c r="F3407" s="60" t="s">
        <v>2638</v>
      </c>
      <c r="G3407" s="62" t="s">
        <v>12517</v>
      </c>
      <c r="H3407" s="63" t="s">
        <v>2763</v>
      </c>
      <c r="I3407" s="64" t="s">
        <v>2764</v>
      </c>
      <c r="J3407" s="63" t="s">
        <v>2765</v>
      </c>
      <c r="K3407" s="65" t="s">
        <v>324</v>
      </c>
      <c r="L3407" s="66">
        <v>3404</v>
      </c>
      <c r="M3407" s="32" t="s">
        <v>12521</v>
      </c>
      <c r="N3407" s="32" t="s">
        <v>2645</v>
      </c>
    </row>
    <row r="3408" spans="1:14" ht="18" customHeight="1" x14ac:dyDescent="0.25">
      <c r="A3408" s="53" t="s">
        <v>12522</v>
      </c>
      <c r="B3408" s="54" t="s">
        <v>12523</v>
      </c>
      <c r="C3408" s="54" t="s">
        <v>12523</v>
      </c>
      <c r="D3408" s="54" t="s">
        <v>3228</v>
      </c>
      <c r="E3408" s="55" t="s">
        <v>2637</v>
      </c>
      <c r="F3408" s="54" t="s">
        <v>2638</v>
      </c>
      <c r="G3408" s="67" t="s">
        <v>12517</v>
      </c>
      <c r="H3408" s="68" t="s">
        <v>2763</v>
      </c>
      <c r="I3408" s="69" t="s">
        <v>2764</v>
      </c>
      <c r="J3408" s="68" t="s">
        <v>2765</v>
      </c>
      <c r="K3408" s="57" t="s">
        <v>324</v>
      </c>
      <c r="L3408" s="58">
        <v>3405</v>
      </c>
      <c r="M3408" s="32" t="s">
        <v>12524</v>
      </c>
      <c r="N3408" s="32" t="s">
        <v>2645</v>
      </c>
    </row>
    <row r="3409" spans="1:14" ht="18" customHeight="1" x14ac:dyDescent="0.25">
      <c r="A3409" s="59" t="s">
        <v>12525</v>
      </c>
      <c r="B3409" s="60" t="s">
        <v>12526</v>
      </c>
      <c r="C3409" s="60" t="s">
        <v>12526</v>
      </c>
      <c r="D3409" s="60" t="s">
        <v>3228</v>
      </c>
      <c r="E3409" s="61" t="s">
        <v>2637</v>
      </c>
      <c r="F3409" s="60" t="s">
        <v>2638</v>
      </c>
      <c r="G3409" s="62" t="s">
        <v>12517</v>
      </c>
      <c r="H3409" s="63" t="s">
        <v>2763</v>
      </c>
      <c r="I3409" s="64" t="s">
        <v>2764</v>
      </c>
      <c r="J3409" s="63" t="s">
        <v>2765</v>
      </c>
      <c r="K3409" s="65" t="s">
        <v>324</v>
      </c>
      <c r="L3409" s="66">
        <v>3406</v>
      </c>
      <c r="M3409" s="32" t="s">
        <v>12527</v>
      </c>
      <c r="N3409" s="32" t="s">
        <v>2645</v>
      </c>
    </row>
    <row r="3410" spans="1:14" ht="18" customHeight="1" x14ac:dyDescent="0.25">
      <c r="A3410" s="53" t="s">
        <v>12528</v>
      </c>
      <c r="B3410" s="54" t="s">
        <v>12529</v>
      </c>
      <c r="C3410" s="54" t="s">
        <v>12529</v>
      </c>
      <c r="D3410" s="54" t="s">
        <v>3228</v>
      </c>
      <c r="E3410" s="55" t="s">
        <v>2637</v>
      </c>
      <c r="F3410" s="54" t="s">
        <v>2638</v>
      </c>
      <c r="G3410" s="67" t="s">
        <v>12517</v>
      </c>
      <c r="H3410" s="68" t="s">
        <v>2763</v>
      </c>
      <c r="I3410" s="69" t="s">
        <v>2764</v>
      </c>
      <c r="J3410" s="68" t="s">
        <v>2765</v>
      </c>
      <c r="K3410" s="57" t="s">
        <v>324</v>
      </c>
      <c r="L3410" s="58">
        <v>3407</v>
      </c>
      <c r="M3410" s="32" t="s">
        <v>12530</v>
      </c>
      <c r="N3410" s="32" t="s">
        <v>2645</v>
      </c>
    </row>
    <row r="3411" spans="1:14" ht="18" customHeight="1" x14ac:dyDescent="0.25">
      <c r="A3411" s="59" t="s">
        <v>12531</v>
      </c>
      <c r="B3411" s="60" t="s">
        <v>12532</v>
      </c>
      <c r="C3411" s="60" t="s">
        <v>12532</v>
      </c>
      <c r="D3411" s="60" t="s">
        <v>3161</v>
      </c>
      <c r="E3411" s="61" t="s">
        <v>2637</v>
      </c>
      <c r="F3411" s="60" t="s">
        <v>2638</v>
      </c>
      <c r="G3411" s="62" t="s">
        <v>12517</v>
      </c>
      <c r="H3411" s="63" t="s">
        <v>2763</v>
      </c>
      <c r="I3411" s="64" t="s">
        <v>2764</v>
      </c>
      <c r="J3411" s="63" t="s">
        <v>2765</v>
      </c>
      <c r="K3411" s="65" t="s">
        <v>324</v>
      </c>
      <c r="L3411" s="66">
        <v>3408</v>
      </c>
      <c r="M3411" s="32" t="s">
        <v>12533</v>
      </c>
      <c r="N3411" s="32" t="s">
        <v>2645</v>
      </c>
    </row>
    <row r="3412" spans="1:14" ht="18" customHeight="1" x14ac:dyDescent="0.25">
      <c r="A3412" s="53" t="s">
        <v>12534</v>
      </c>
      <c r="B3412" s="54" t="s">
        <v>12535</v>
      </c>
      <c r="C3412" s="54" t="s">
        <v>12535</v>
      </c>
      <c r="D3412" s="54" t="s">
        <v>12536</v>
      </c>
      <c r="E3412" s="55" t="s">
        <v>2646</v>
      </c>
      <c r="F3412" s="54" t="s">
        <v>2647</v>
      </c>
      <c r="G3412" s="67" t="s">
        <v>2762</v>
      </c>
      <c r="H3412" s="68" t="s">
        <v>2763</v>
      </c>
      <c r="I3412" s="69" t="s">
        <v>2764</v>
      </c>
      <c r="J3412" s="68" t="s">
        <v>2765</v>
      </c>
      <c r="K3412" s="57" t="s">
        <v>324</v>
      </c>
      <c r="L3412" s="58">
        <v>3409</v>
      </c>
      <c r="M3412" s="32" t="s">
        <v>12537</v>
      </c>
      <c r="N3412" s="32" t="s">
        <v>2654</v>
      </c>
    </row>
    <row r="3413" spans="1:14" ht="18" customHeight="1" x14ac:dyDescent="0.25">
      <c r="A3413" s="59" t="s">
        <v>12538</v>
      </c>
      <c r="B3413" s="60" t="s">
        <v>12539</v>
      </c>
      <c r="C3413" s="60" t="s">
        <v>12539</v>
      </c>
      <c r="D3413" s="60" t="s">
        <v>12540</v>
      </c>
      <c r="E3413" s="61" t="s">
        <v>2646</v>
      </c>
      <c r="F3413" s="60" t="s">
        <v>2647</v>
      </c>
      <c r="G3413" s="62" t="s">
        <v>2762</v>
      </c>
      <c r="H3413" s="63" t="s">
        <v>2763</v>
      </c>
      <c r="I3413" s="64" t="s">
        <v>2764</v>
      </c>
      <c r="J3413" s="63" t="s">
        <v>2765</v>
      </c>
      <c r="K3413" s="65" t="s">
        <v>324</v>
      </c>
      <c r="L3413" s="66">
        <v>3410</v>
      </c>
      <c r="M3413" s="32" t="s">
        <v>12541</v>
      </c>
      <c r="N3413" s="32" t="s">
        <v>2654</v>
      </c>
    </row>
    <row r="3414" spans="1:14" ht="18" customHeight="1" x14ac:dyDescent="0.25">
      <c r="A3414" s="53" t="s">
        <v>12542</v>
      </c>
      <c r="B3414" s="54" t="s">
        <v>12543</v>
      </c>
      <c r="C3414" s="54" t="s">
        <v>12543</v>
      </c>
      <c r="D3414" s="54" t="s">
        <v>12540</v>
      </c>
      <c r="E3414" s="55" t="s">
        <v>2646</v>
      </c>
      <c r="F3414" s="54" t="s">
        <v>2647</v>
      </c>
      <c r="G3414" s="67" t="s">
        <v>2762</v>
      </c>
      <c r="H3414" s="68" t="s">
        <v>2763</v>
      </c>
      <c r="I3414" s="69" t="s">
        <v>2764</v>
      </c>
      <c r="J3414" s="68" t="s">
        <v>2765</v>
      </c>
      <c r="K3414" s="57" t="s">
        <v>324</v>
      </c>
      <c r="L3414" s="58">
        <v>3411</v>
      </c>
      <c r="M3414" s="32" t="s">
        <v>12544</v>
      </c>
      <c r="N3414" s="32" t="s">
        <v>2654</v>
      </c>
    </row>
    <row r="3415" spans="1:14" ht="18" customHeight="1" x14ac:dyDescent="0.25">
      <c r="A3415" s="59" t="s">
        <v>12545</v>
      </c>
      <c r="B3415" s="60" t="s">
        <v>12546</v>
      </c>
      <c r="C3415" s="60" t="s">
        <v>12546</v>
      </c>
      <c r="D3415" s="60" t="s">
        <v>12540</v>
      </c>
      <c r="E3415" s="61" t="s">
        <v>2646</v>
      </c>
      <c r="F3415" s="60" t="s">
        <v>2647</v>
      </c>
      <c r="G3415" s="62" t="s">
        <v>2762</v>
      </c>
      <c r="H3415" s="63" t="s">
        <v>2763</v>
      </c>
      <c r="I3415" s="64" t="s">
        <v>2764</v>
      </c>
      <c r="J3415" s="63" t="s">
        <v>2765</v>
      </c>
      <c r="K3415" s="65" t="s">
        <v>324</v>
      </c>
      <c r="L3415" s="66">
        <v>3412</v>
      </c>
      <c r="M3415" s="32" t="s">
        <v>12547</v>
      </c>
      <c r="N3415" s="32" t="s">
        <v>2654</v>
      </c>
    </row>
    <row r="3416" spans="1:14" ht="18" customHeight="1" x14ac:dyDescent="0.25">
      <c r="A3416" s="53" t="s">
        <v>12548</v>
      </c>
      <c r="B3416" s="54" t="s">
        <v>12549</v>
      </c>
      <c r="C3416" s="54" t="s">
        <v>12549</v>
      </c>
      <c r="D3416" s="54" t="s">
        <v>12540</v>
      </c>
      <c r="E3416" s="55" t="s">
        <v>2646</v>
      </c>
      <c r="F3416" s="54" t="s">
        <v>2647</v>
      </c>
      <c r="G3416" s="67" t="s">
        <v>2762</v>
      </c>
      <c r="H3416" s="68" t="s">
        <v>2763</v>
      </c>
      <c r="I3416" s="69" t="s">
        <v>2764</v>
      </c>
      <c r="J3416" s="68" t="s">
        <v>2765</v>
      </c>
      <c r="K3416" s="57" t="s">
        <v>324</v>
      </c>
      <c r="L3416" s="58">
        <v>3413</v>
      </c>
      <c r="M3416" s="32" t="s">
        <v>12550</v>
      </c>
      <c r="N3416" s="32" t="s">
        <v>2654</v>
      </c>
    </row>
    <row r="3417" spans="1:14" ht="18" customHeight="1" x14ac:dyDescent="0.25">
      <c r="A3417" s="59" t="s">
        <v>12551</v>
      </c>
      <c r="B3417" s="60" t="s">
        <v>12552</v>
      </c>
      <c r="C3417" s="60" t="s">
        <v>12552</v>
      </c>
      <c r="D3417" s="60" t="s">
        <v>12540</v>
      </c>
      <c r="E3417" s="61" t="s">
        <v>2646</v>
      </c>
      <c r="F3417" s="60" t="s">
        <v>2647</v>
      </c>
      <c r="G3417" s="62" t="s">
        <v>2762</v>
      </c>
      <c r="H3417" s="63" t="s">
        <v>2763</v>
      </c>
      <c r="I3417" s="64" t="s">
        <v>2764</v>
      </c>
      <c r="J3417" s="63" t="s">
        <v>2765</v>
      </c>
      <c r="K3417" s="65" t="s">
        <v>324</v>
      </c>
      <c r="L3417" s="66">
        <v>3414</v>
      </c>
      <c r="M3417" s="32" t="s">
        <v>12553</v>
      </c>
      <c r="N3417" s="32" t="s">
        <v>2654</v>
      </c>
    </row>
    <row r="3418" spans="1:14" ht="18" customHeight="1" x14ac:dyDescent="0.25">
      <c r="A3418" s="53" t="s">
        <v>12554</v>
      </c>
      <c r="B3418" s="54" t="s">
        <v>12555</v>
      </c>
      <c r="C3418" s="54" t="s">
        <v>12555</v>
      </c>
      <c r="D3418" s="54" t="s">
        <v>12540</v>
      </c>
      <c r="E3418" s="55" t="s">
        <v>2646</v>
      </c>
      <c r="F3418" s="54" t="s">
        <v>2647</v>
      </c>
      <c r="G3418" s="67" t="s">
        <v>2762</v>
      </c>
      <c r="H3418" s="68" t="s">
        <v>2763</v>
      </c>
      <c r="I3418" s="69" t="s">
        <v>2764</v>
      </c>
      <c r="J3418" s="68" t="s">
        <v>2765</v>
      </c>
      <c r="K3418" s="57" t="s">
        <v>324</v>
      </c>
      <c r="L3418" s="58">
        <v>3415</v>
      </c>
      <c r="M3418" s="32" t="s">
        <v>12556</v>
      </c>
      <c r="N3418" s="32" t="s">
        <v>2654</v>
      </c>
    </row>
    <row r="3419" spans="1:14" ht="18" customHeight="1" x14ac:dyDescent="0.25">
      <c r="A3419" s="59" t="s">
        <v>12557</v>
      </c>
      <c r="B3419" s="60" t="s">
        <v>12558</v>
      </c>
      <c r="C3419" s="60" t="s">
        <v>12558</v>
      </c>
      <c r="D3419" s="60" t="s">
        <v>12540</v>
      </c>
      <c r="E3419" s="61" t="s">
        <v>2646</v>
      </c>
      <c r="F3419" s="60" t="s">
        <v>2647</v>
      </c>
      <c r="G3419" s="62" t="s">
        <v>2762</v>
      </c>
      <c r="H3419" s="63" t="s">
        <v>2763</v>
      </c>
      <c r="I3419" s="64" t="s">
        <v>2764</v>
      </c>
      <c r="J3419" s="63" t="s">
        <v>2765</v>
      </c>
      <c r="K3419" s="65" t="s">
        <v>324</v>
      </c>
      <c r="L3419" s="66">
        <v>3416</v>
      </c>
      <c r="M3419" s="32" t="s">
        <v>12559</v>
      </c>
      <c r="N3419" s="32" t="s">
        <v>2654</v>
      </c>
    </row>
    <row r="3420" spans="1:14" ht="18" customHeight="1" x14ac:dyDescent="0.25">
      <c r="A3420" s="72" t="s">
        <v>2646</v>
      </c>
      <c r="B3420" s="54" t="s">
        <v>2647</v>
      </c>
      <c r="C3420" s="55"/>
      <c r="D3420" s="55"/>
      <c r="E3420" s="55" t="s">
        <v>2646</v>
      </c>
      <c r="F3420" s="54" t="s">
        <v>2647</v>
      </c>
      <c r="G3420" s="67"/>
      <c r="H3420" s="68"/>
      <c r="I3420" s="69"/>
      <c r="J3420" s="68"/>
      <c r="K3420" s="57" t="s">
        <v>2740</v>
      </c>
      <c r="L3420" s="58">
        <v>3417</v>
      </c>
      <c r="M3420" s="32" t="s">
        <v>2654</v>
      </c>
      <c r="N3420" s="32" t="s">
        <v>2654</v>
      </c>
    </row>
    <row r="3421" spans="1:14" ht="18" customHeight="1" x14ac:dyDescent="0.25">
      <c r="A3421" s="59" t="s">
        <v>12560</v>
      </c>
      <c r="B3421" s="60" t="s">
        <v>3904</v>
      </c>
      <c r="C3421" s="60" t="s">
        <v>3904</v>
      </c>
      <c r="D3421" s="60" t="s">
        <v>4226</v>
      </c>
      <c r="E3421" s="61" t="s">
        <v>2650</v>
      </c>
      <c r="F3421" s="60" t="s">
        <v>2651</v>
      </c>
      <c r="G3421" s="62" t="s">
        <v>2762</v>
      </c>
      <c r="H3421" s="63" t="s">
        <v>2763</v>
      </c>
      <c r="I3421" s="64" t="s">
        <v>2764</v>
      </c>
      <c r="J3421" s="63" t="s">
        <v>2765</v>
      </c>
      <c r="K3421" s="65" t="s">
        <v>324</v>
      </c>
      <c r="L3421" s="66">
        <v>3418</v>
      </c>
      <c r="M3421" s="32" t="s">
        <v>12561</v>
      </c>
      <c r="N3421" s="32" t="s">
        <v>2658</v>
      </c>
    </row>
    <row r="3422" spans="1:14" ht="18" customHeight="1" x14ac:dyDescent="0.25">
      <c r="A3422" s="53" t="s">
        <v>12562</v>
      </c>
      <c r="B3422" s="54" t="s">
        <v>5498</v>
      </c>
      <c r="C3422" s="54" t="s">
        <v>5498</v>
      </c>
      <c r="D3422" s="54" t="s">
        <v>4226</v>
      </c>
      <c r="E3422" s="55" t="s">
        <v>2650</v>
      </c>
      <c r="F3422" s="54" t="s">
        <v>2651</v>
      </c>
      <c r="G3422" s="67" t="s">
        <v>2762</v>
      </c>
      <c r="H3422" s="68" t="s">
        <v>2763</v>
      </c>
      <c r="I3422" s="69" t="s">
        <v>2764</v>
      </c>
      <c r="J3422" s="68" t="s">
        <v>2765</v>
      </c>
      <c r="K3422" s="57" t="s">
        <v>324</v>
      </c>
      <c r="L3422" s="58">
        <v>3419</v>
      </c>
      <c r="M3422" s="32" t="s">
        <v>12563</v>
      </c>
      <c r="N3422" s="32" t="s">
        <v>2658</v>
      </c>
    </row>
    <row r="3423" spans="1:14" ht="18" customHeight="1" x14ac:dyDescent="0.25">
      <c r="A3423" s="59" t="s">
        <v>12564</v>
      </c>
      <c r="B3423" s="60" t="s">
        <v>5501</v>
      </c>
      <c r="C3423" s="60" t="s">
        <v>5501</v>
      </c>
      <c r="D3423" s="60" t="s">
        <v>4226</v>
      </c>
      <c r="E3423" s="61" t="s">
        <v>2650</v>
      </c>
      <c r="F3423" s="60" t="s">
        <v>2651</v>
      </c>
      <c r="G3423" s="62" t="s">
        <v>2762</v>
      </c>
      <c r="H3423" s="63" t="s">
        <v>2763</v>
      </c>
      <c r="I3423" s="64" t="s">
        <v>2764</v>
      </c>
      <c r="J3423" s="63" t="s">
        <v>2765</v>
      </c>
      <c r="K3423" s="65" t="s">
        <v>324</v>
      </c>
      <c r="L3423" s="66">
        <v>3420</v>
      </c>
      <c r="M3423" s="32" t="s">
        <v>12565</v>
      </c>
      <c r="N3423" s="32" t="s">
        <v>2658</v>
      </c>
    </row>
    <row r="3424" spans="1:14" ht="18" customHeight="1" x14ac:dyDescent="0.25">
      <c r="A3424" s="53" t="s">
        <v>12566</v>
      </c>
      <c r="B3424" s="54" t="s">
        <v>5504</v>
      </c>
      <c r="C3424" s="54" t="s">
        <v>5504</v>
      </c>
      <c r="D3424" s="54" t="s">
        <v>4226</v>
      </c>
      <c r="E3424" s="55" t="s">
        <v>2650</v>
      </c>
      <c r="F3424" s="54" t="s">
        <v>2651</v>
      </c>
      <c r="G3424" s="67" t="s">
        <v>2762</v>
      </c>
      <c r="H3424" s="68" t="s">
        <v>2763</v>
      </c>
      <c r="I3424" s="69" t="s">
        <v>2764</v>
      </c>
      <c r="J3424" s="68" t="s">
        <v>2765</v>
      </c>
      <c r="K3424" s="57" t="s">
        <v>324</v>
      </c>
      <c r="L3424" s="58">
        <v>3421</v>
      </c>
      <c r="M3424" s="32" t="s">
        <v>12567</v>
      </c>
      <c r="N3424" s="32" t="s">
        <v>2658</v>
      </c>
    </row>
    <row r="3425" spans="1:14" ht="18" customHeight="1" x14ac:dyDescent="0.25">
      <c r="A3425" s="73" t="s">
        <v>2650</v>
      </c>
      <c r="B3425" s="60" t="s">
        <v>2651</v>
      </c>
      <c r="C3425" s="61"/>
      <c r="D3425" s="61"/>
      <c r="E3425" s="61" t="s">
        <v>2650</v>
      </c>
      <c r="F3425" s="60" t="s">
        <v>2651</v>
      </c>
      <c r="G3425" s="62"/>
      <c r="H3425" s="63"/>
      <c r="I3425" s="64"/>
      <c r="J3425" s="63"/>
      <c r="K3425" s="65" t="s">
        <v>2740</v>
      </c>
      <c r="L3425" s="66">
        <v>3422</v>
      </c>
      <c r="M3425" s="32" t="s">
        <v>2658</v>
      </c>
      <c r="N3425" s="32" t="s">
        <v>2658</v>
      </c>
    </row>
    <row r="3426" spans="1:14" ht="18" customHeight="1" x14ac:dyDescent="0.25">
      <c r="A3426" s="53" t="s">
        <v>12568</v>
      </c>
      <c r="B3426" s="54" t="s">
        <v>12569</v>
      </c>
      <c r="C3426" s="54" t="s">
        <v>12569</v>
      </c>
      <c r="D3426" s="54" t="s">
        <v>9838</v>
      </c>
      <c r="E3426" s="55" t="s">
        <v>2655</v>
      </c>
      <c r="F3426" s="54" t="s">
        <v>2656</v>
      </c>
      <c r="G3426" s="67" t="s">
        <v>12570</v>
      </c>
      <c r="H3426" s="68" t="s">
        <v>2763</v>
      </c>
      <c r="I3426" s="69" t="s">
        <v>2764</v>
      </c>
      <c r="J3426" s="68" t="s">
        <v>2765</v>
      </c>
      <c r="K3426" s="57" t="s">
        <v>324</v>
      </c>
      <c r="L3426" s="58">
        <v>3423</v>
      </c>
      <c r="M3426" s="32" t="s">
        <v>12571</v>
      </c>
      <c r="N3426" s="32" t="s">
        <v>2663</v>
      </c>
    </row>
    <row r="3427" spans="1:14" ht="18" customHeight="1" x14ac:dyDescent="0.25">
      <c r="A3427" s="59" t="s">
        <v>12572</v>
      </c>
      <c r="B3427" s="60" t="s">
        <v>12573</v>
      </c>
      <c r="C3427" s="60" t="s">
        <v>12573</v>
      </c>
      <c r="D3427" s="60" t="s">
        <v>3228</v>
      </c>
      <c r="E3427" s="61" t="s">
        <v>2655</v>
      </c>
      <c r="F3427" s="60" t="s">
        <v>2656</v>
      </c>
      <c r="G3427" s="62" t="s">
        <v>12570</v>
      </c>
      <c r="H3427" s="63" t="s">
        <v>2763</v>
      </c>
      <c r="I3427" s="64" t="s">
        <v>2764</v>
      </c>
      <c r="J3427" s="63" t="s">
        <v>2765</v>
      </c>
      <c r="K3427" s="65" t="s">
        <v>324</v>
      </c>
      <c r="L3427" s="66">
        <v>3424</v>
      </c>
      <c r="M3427" s="32" t="s">
        <v>12574</v>
      </c>
      <c r="N3427" s="32" t="s">
        <v>2663</v>
      </c>
    </row>
    <row r="3428" spans="1:14" ht="18" customHeight="1" x14ac:dyDescent="0.25">
      <c r="A3428" s="53" t="s">
        <v>12575</v>
      </c>
      <c r="B3428" s="54" t="s">
        <v>12576</v>
      </c>
      <c r="C3428" s="54" t="s">
        <v>12576</v>
      </c>
      <c r="D3428" s="54" t="s">
        <v>3228</v>
      </c>
      <c r="E3428" s="55" t="s">
        <v>2655</v>
      </c>
      <c r="F3428" s="54" t="s">
        <v>2656</v>
      </c>
      <c r="G3428" s="67" t="s">
        <v>12570</v>
      </c>
      <c r="H3428" s="68" t="s">
        <v>2763</v>
      </c>
      <c r="I3428" s="69" t="s">
        <v>2764</v>
      </c>
      <c r="J3428" s="68" t="s">
        <v>2765</v>
      </c>
      <c r="K3428" s="57" t="s">
        <v>324</v>
      </c>
      <c r="L3428" s="58">
        <v>3425</v>
      </c>
      <c r="M3428" s="32" t="s">
        <v>12577</v>
      </c>
      <c r="N3428" s="32" t="s">
        <v>2663</v>
      </c>
    </row>
    <row r="3429" spans="1:14" ht="18" customHeight="1" x14ac:dyDescent="0.25">
      <c r="A3429" s="59" t="s">
        <v>12578</v>
      </c>
      <c r="B3429" s="60" t="s">
        <v>12579</v>
      </c>
      <c r="C3429" s="60" t="s">
        <v>12579</v>
      </c>
      <c r="D3429" s="60" t="s">
        <v>3228</v>
      </c>
      <c r="E3429" s="61" t="s">
        <v>2655</v>
      </c>
      <c r="F3429" s="60" t="s">
        <v>2656</v>
      </c>
      <c r="G3429" s="62" t="s">
        <v>12570</v>
      </c>
      <c r="H3429" s="63" t="s">
        <v>2763</v>
      </c>
      <c r="I3429" s="64" t="s">
        <v>2764</v>
      </c>
      <c r="J3429" s="63" t="s">
        <v>2765</v>
      </c>
      <c r="K3429" s="65" t="s">
        <v>324</v>
      </c>
      <c r="L3429" s="66">
        <v>3426</v>
      </c>
      <c r="M3429" s="32" t="s">
        <v>12580</v>
      </c>
      <c r="N3429" s="32" t="s">
        <v>2663</v>
      </c>
    </row>
    <row r="3430" spans="1:14" ht="18" customHeight="1" x14ac:dyDescent="0.25">
      <c r="A3430" s="53" t="s">
        <v>12581</v>
      </c>
      <c r="B3430" s="54" t="s">
        <v>12582</v>
      </c>
      <c r="C3430" s="54" t="s">
        <v>12582</v>
      </c>
      <c r="D3430" s="54" t="s">
        <v>3228</v>
      </c>
      <c r="E3430" s="55" t="s">
        <v>2655</v>
      </c>
      <c r="F3430" s="54" t="s">
        <v>2656</v>
      </c>
      <c r="G3430" s="67" t="s">
        <v>12570</v>
      </c>
      <c r="H3430" s="68" t="s">
        <v>2763</v>
      </c>
      <c r="I3430" s="69" t="s">
        <v>2764</v>
      </c>
      <c r="J3430" s="68" t="s">
        <v>2765</v>
      </c>
      <c r="K3430" s="57" t="s">
        <v>324</v>
      </c>
      <c r="L3430" s="58">
        <v>3427</v>
      </c>
      <c r="M3430" s="32" t="s">
        <v>12583</v>
      </c>
      <c r="N3430" s="32" t="s">
        <v>2663</v>
      </c>
    </row>
    <row r="3431" spans="1:14" ht="18" customHeight="1" x14ac:dyDescent="0.25">
      <c r="A3431" s="59" t="s">
        <v>12584</v>
      </c>
      <c r="B3431" s="60" t="s">
        <v>12585</v>
      </c>
      <c r="C3431" s="60" t="s">
        <v>12585</v>
      </c>
      <c r="D3431" s="60" t="s">
        <v>3228</v>
      </c>
      <c r="E3431" s="61" t="s">
        <v>2655</v>
      </c>
      <c r="F3431" s="60" t="s">
        <v>2656</v>
      </c>
      <c r="G3431" s="62" t="s">
        <v>12570</v>
      </c>
      <c r="H3431" s="63" t="s">
        <v>2763</v>
      </c>
      <c r="I3431" s="64" t="s">
        <v>2764</v>
      </c>
      <c r="J3431" s="63" t="s">
        <v>2765</v>
      </c>
      <c r="K3431" s="65" t="s">
        <v>324</v>
      </c>
      <c r="L3431" s="66">
        <v>3428</v>
      </c>
      <c r="M3431" s="32" t="s">
        <v>12586</v>
      </c>
      <c r="N3431" s="32" t="s">
        <v>2663</v>
      </c>
    </row>
    <row r="3432" spans="1:14" ht="18" customHeight="1" x14ac:dyDescent="0.25">
      <c r="A3432" s="53" t="s">
        <v>12587</v>
      </c>
      <c r="B3432" s="54" t="s">
        <v>12588</v>
      </c>
      <c r="C3432" s="54" t="s">
        <v>12588</v>
      </c>
      <c r="D3432" s="54" t="s">
        <v>3228</v>
      </c>
      <c r="E3432" s="55" t="s">
        <v>2655</v>
      </c>
      <c r="F3432" s="54" t="s">
        <v>2656</v>
      </c>
      <c r="G3432" s="67" t="s">
        <v>12570</v>
      </c>
      <c r="H3432" s="68" t="s">
        <v>2763</v>
      </c>
      <c r="I3432" s="69" t="s">
        <v>2764</v>
      </c>
      <c r="J3432" s="68" t="s">
        <v>2765</v>
      </c>
      <c r="K3432" s="57" t="s">
        <v>324</v>
      </c>
      <c r="L3432" s="58">
        <v>3429</v>
      </c>
      <c r="M3432" s="32" t="s">
        <v>12589</v>
      </c>
      <c r="N3432" s="32" t="s">
        <v>2663</v>
      </c>
    </row>
    <row r="3433" spans="1:14" ht="18" customHeight="1" x14ac:dyDescent="0.25">
      <c r="A3433" s="59" t="s">
        <v>12590</v>
      </c>
      <c r="B3433" s="60" t="s">
        <v>12591</v>
      </c>
      <c r="C3433" s="60" t="s">
        <v>12591</v>
      </c>
      <c r="D3433" s="60" t="s">
        <v>3228</v>
      </c>
      <c r="E3433" s="61" t="s">
        <v>2655</v>
      </c>
      <c r="F3433" s="60" t="s">
        <v>2656</v>
      </c>
      <c r="G3433" s="62" t="s">
        <v>12570</v>
      </c>
      <c r="H3433" s="63" t="s">
        <v>2763</v>
      </c>
      <c r="I3433" s="64" t="s">
        <v>2764</v>
      </c>
      <c r="J3433" s="63" t="s">
        <v>2765</v>
      </c>
      <c r="K3433" s="65" t="s">
        <v>324</v>
      </c>
      <c r="L3433" s="66">
        <v>3430</v>
      </c>
      <c r="M3433" s="32" t="s">
        <v>12592</v>
      </c>
      <c r="N3433" s="32" t="s">
        <v>2663</v>
      </c>
    </row>
    <row r="3434" spans="1:14" ht="18" customHeight="1" x14ac:dyDescent="0.25">
      <c r="A3434" s="53" t="s">
        <v>12593</v>
      </c>
      <c r="B3434" s="54" t="s">
        <v>12594</v>
      </c>
      <c r="C3434" s="54" t="s">
        <v>12594</v>
      </c>
      <c r="D3434" s="54" t="s">
        <v>3228</v>
      </c>
      <c r="E3434" s="55" t="s">
        <v>2655</v>
      </c>
      <c r="F3434" s="54" t="s">
        <v>2656</v>
      </c>
      <c r="G3434" s="67" t="s">
        <v>12570</v>
      </c>
      <c r="H3434" s="68" t="s">
        <v>2763</v>
      </c>
      <c r="I3434" s="69" t="s">
        <v>2764</v>
      </c>
      <c r="J3434" s="68" t="s">
        <v>2765</v>
      </c>
      <c r="K3434" s="57" t="s">
        <v>324</v>
      </c>
      <c r="L3434" s="58">
        <v>3431</v>
      </c>
      <c r="M3434" s="32" t="s">
        <v>12595</v>
      </c>
      <c r="N3434" s="32" t="s">
        <v>2663</v>
      </c>
    </row>
    <row r="3435" spans="1:14" ht="18" customHeight="1" x14ac:dyDescent="0.25">
      <c r="A3435" s="59" t="s">
        <v>12596</v>
      </c>
      <c r="B3435" s="60" t="s">
        <v>12597</v>
      </c>
      <c r="C3435" s="60" t="s">
        <v>12597</v>
      </c>
      <c r="D3435" s="60" t="s">
        <v>3228</v>
      </c>
      <c r="E3435" s="61" t="s">
        <v>2655</v>
      </c>
      <c r="F3435" s="60" t="s">
        <v>2656</v>
      </c>
      <c r="G3435" s="62" t="s">
        <v>12570</v>
      </c>
      <c r="H3435" s="63" t="s">
        <v>2763</v>
      </c>
      <c r="I3435" s="64" t="s">
        <v>2764</v>
      </c>
      <c r="J3435" s="63" t="s">
        <v>2765</v>
      </c>
      <c r="K3435" s="65" t="s">
        <v>324</v>
      </c>
      <c r="L3435" s="66">
        <v>3432</v>
      </c>
      <c r="M3435" s="32" t="s">
        <v>12598</v>
      </c>
      <c r="N3435" s="32" t="s">
        <v>2663</v>
      </c>
    </row>
    <row r="3436" spans="1:14" ht="18" customHeight="1" x14ac:dyDescent="0.25">
      <c r="A3436" s="53" t="s">
        <v>12599</v>
      </c>
      <c r="B3436" s="54" t="s">
        <v>12600</v>
      </c>
      <c r="C3436" s="54" t="s">
        <v>12600</v>
      </c>
      <c r="D3436" s="54" t="s">
        <v>3228</v>
      </c>
      <c r="E3436" s="55" t="s">
        <v>2655</v>
      </c>
      <c r="F3436" s="54" t="s">
        <v>2656</v>
      </c>
      <c r="G3436" s="67" t="s">
        <v>12570</v>
      </c>
      <c r="H3436" s="68" t="s">
        <v>2763</v>
      </c>
      <c r="I3436" s="69" t="s">
        <v>2764</v>
      </c>
      <c r="J3436" s="68" t="s">
        <v>2765</v>
      </c>
      <c r="K3436" s="57" t="s">
        <v>324</v>
      </c>
      <c r="L3436" s="58">
        <v>3433</v>
      </c>
      <c r="M3436" s="32" t="s">
        <v>12601</v>
      </c>
      <c r="N3436" s="32" t="s">
        <v>2663</v>
      </c>
    </row>
    <row r="3437" spans="1:14" ht="18" customHeight="1" x14ac:dyDescent="0.25">
      <c r="A3437" s="59" t="s">
        <v>12602</v>
      </c>
      <c r="B3437" s="60" t="s">
        <v>12603</v>
      </c>
      <c r="C3437" s="60" t="s">
        <v>12603</v>
      </c>
      <c r="D3437" s="60" t="s">
        <v>3228</v>
      </c>
      <c r="E3437" s="61" t="s">
        <v>2655</v>
      </c>
      <c r="F3437" s="60" t="s">
        <v>2656</v>
      </c>
      <c r="G3437" s="62" t="s">
        <v>12570</v>
      </c>
      <c r="H3437" s="63" t="s">
        <v>2763</v>
      </c>
      <c r="I3437" s="64" t="s">
        <v>2764</v>
      </c>
      <c r="J3437" s="63" t="s">
        <v>2765</v>
      </c>
      <c r="K3437" s="65" t="s">
        <v>324</v>
      </c>
      <c r="L3437" s="66">
        <v>3434</v>
      </c>
      <c r="M3437" s="32" t="s">
        <v>12604</v>
      </c>
      <c r="N3437" s="32" t="s">
        <v>2663</v>
      </c>
    </row>
    <row r="3438" spans="1:14" ht="18" customHeight="1" x14ac:dyDescent="0.25">
      <c r="A3438" s="53" t="s">
        <v>12605</v>
      </c>
      <c r="B3438" s="54" t="s">
        <v>12606</v>
      </c>
      <c r="C3438" s="54" t="s">
        <v>12606</v>
      </c>
      <c r="D3438" s="54" t="s">
        <v>3228</v>
      </c>
      <c r="E3438" s="55" t="s">
        <v>2655</v>
      </c>
      <c r="F3438" s="54" t="s">
        <v>2656</v>
      </c>
      <c r="G3438" s="67" t="s">
        <v>12570</v>
      </c>
      <c r="H3438" s="68" t="s">
        <v>2763</v>
      </c>
      <c r="I3438" s="69" t="s">
        <v>2764</v>
      </c>
      <c r="J3438" s="68" t="s">
        <v>2765</v>
      </c>
      <c r="K3438" s="57" t="s">
        <v>324</v>
      </c>
      <c r="L3438" s="58">
        <v>3435</v>
      </c>
      <c r="M3438" s="32" t="s">
        <v>12607</v>
      </c>
      <c r="N3438" s="32" t="s">
        <v>2663</v>
      </c>
    </row>
    <row r="3439" spans="1:14" ht="18" customHeight="1" x14ac:dyDescent="0.25">
      <c r="A3439" s="59" t="s">
        <v>12608</v>
      </c>
      <c r="B3439" s="60" t="s">
        <v>12609</v>
      </c>
      <c r="C3439" s="60" t="s">
        <v>12609</v>
      </c>
      <c r="D3439" s="60" t="s">
        <v>3228</v>
      </c>
      <c r="E3439" s="61" t="s">
        <v>2655</v>
      </c>
      <c r="F3439" s="60" t="s">
        <v>2656</v>
      </c>
      <c r="G3439" s="62" t="s">
        <v>12570</v>
      </c>
      <c r="H3439" s="63" t="s">
        <v>2763</v>
      </c>
      <c r="I3439" s="64" t="s">
        <v>2764</v>
      </c>
      <c r="J3439" s="63" t="s">
        <v>2765</v>
      </c>
      <c r="K3439" s="65" t="s">
        <v>324</v>
      </c>
      <c r="L3439" s="66">
        <v>3436</v>
      </c>
      <c r="M3439" s="32" t="s">
        <v>12610</v>
      </c>
      <c r="N3439" s="32" t="s">
        <v>2663</v>
      </c>
    </row>
    <row r="3440" spans="1:14" ht="18" customHeight="1" x14ac:dyDescent="0.25">
      <c r="A3440" s="53" t="s">
        <v>12611</v>
      </c>
      <c r="B3440" s="54" t="s">
        <v>12612</v>
      </c>
      <c r="C3440" s="54" t="s">
        <v>12612</v>
      </c>
      <c r="D3440" s="54" t="s">
        <v>3228</v>
      </c>
      <c r="E3440" s="55" t="s">
        <v>2655</v>
      </c>
      <c r="F3440" s="54" t="s">
        <v>2656</v>
      </c>
      <c r="G3440" s="67" t="s">
        <v>12570</v>
      </c>
      <c r="H3440" s="68" t="s">
        <v>2763</v>
      </c>
      <c r="I3440" s="69" t="s">
        <v>2764</v>
      </c>
      <c r="J3440" s="68" t="s">
        <v>2765</v>
      </c>
      <c r="K3440" s="57" t="s">
        <v>324</v>
      </c>
      <c r="L3440" s="58">
        <v>3437</v>
      </c>
      <c r="M3440" s="32" t="s">
        <v>12613</v>
      </c>
      <c r="N3440" s="32" t="s">
        <v>2663</v>
      </c>
    </row>
    <row r="3441" spans="1:14" ht="18" customHeight="1" x14ac:dyDescent="0.25">
      <c r="A3441" s="59" t="s">
        <v>12614</v>
      </c>
      <c r="B3441" s="60" t="s">
        <v>12615</v>
      </c>
      <c r="C3441" s="60" t="s">
        <v>12615</v>
      </c>
      <c r="D3441" s="60" t="s">
        <v>3228</v>
      </c>
      <c r="E3441" s="61" t="s">
        <v>2655</v>
      </c>
      <c r="F3441" s="60" t="s">
        <v>2656</v>
      </c>
      <c r="G3441" s="62" t="s">
        <v>12570</v>
      </c>
      <c r="H3441" s="63" t="s">
        <v>2763</v>
      </c>
      <c r="I3441" s="64" t="s">
        <v>2764</v>
      </c>
      <c r="J3441" s="63" t="s">
        <v>2765</v>
      </c>
      <c r="K3441" s="65" t="s">
        <v>324</v>
      </c>
      <c r="L3441" s="66">
        <v>3438</v>
      </c>
      <c r="M3441" s="32" t="s">
        <v>12616</v>
      </c>
      <c r="N3441" s="32" t="s">
        <v>2663</v>
      </c>
    </row>
    <row r="3442" spans="1:14" ht="18" customHeight="1" x14ac:dyDescent="0.25">
      <c r="A3442" s="53" t="s">
        <v>12617</v>
      </c>
      <c r="B3442" s="54" t="s">
        <v>12618</v>
      </c>
      <c r="C3442" s="54" t="s">
        <v>12618</v>
      </c>
      <c r="D3442" s="54" t="s">
        <v>3228</v>
      </c>
      <c r="E3442" s="55" t="s">
        <v>2655</v>
      </c>
      <c r="F3442" s="54" t="s">
        <v>2656</v>
      </c>
      <c r="G3442" s="67" t="s">
        <v>12570</v>
      </c>
      <c r="H3442" s="68" t="s">
        <v>2763</v>
      </c>
      <c r="I3442" s="69" t="s">
        <v>2764</v>
      </c>
      <c r="J3442" s="68" t="s">
        <v>2765</v>
      </c>
      <c r="K3442" s="57" t="s">
        <v>324</v>
      </c>
      <c r="L3442" s="58">
        <v>3439</v>
      </c>
      <c r="M3442" s="32" t="s">
        <v>12619</v>
      </c>
      <c r="N3442" s="32" t="s">
        <v>2663</v>
      </c>
    </row>
    <row r="3443" spans="1:14" ht="18" customHeight="1" x14ac:dyDescent="0.25">
      <c r="A3443" s="59" t="s">
        <v>12620</v>
      </c>
      <c r="B3443" s="60" t="s">
        <v>12621</v>
      </c>
      <c r="C3443" s="60" t="s">
        <v>12621</v>
      </c>
      <c r="D3443" s="60" t="s">
        <v>3228</v>
      </c>
      <c r="E3443" s="61" t="s">
        <v>2655</v>
      </c>
      <c r="F3443" s="60" t="s">
        <v>2656</v>
      </c>
      <c r="G3443" s="62" t="s">
        <v>12570</v>
      </c>
      <c r="H3443" s="63" t="s">
        <v>2763</v>
      </c>
      <c r="I3443" s="64" t="s">
        <v>2764</v>
      </c>
      <c r="J3443" s="63" t="s">
        <v>2765</v>
      </c>
      <c r="K3443" s="65" t="s">
        <v>324</v>
      </c>
      <c r="L3443" s="66">
        <v>3440</v>
      </c>
      <c r="M3443" s="32" t="s">
        <v>12622</v>
      </c>
      <c r="N3443" s="32" t="s">
        <v>2663</v>
      </c>
    </row>
    <row r="3444" spans="1:14" ht="18" customHeight="1" x14ac:dyDescent="0.25">
      <c r="A3444" s="53" t="s">
        <v>12623</v>
      </c>
      <c r="B3444" s="54" t="s">
        <v>12624</v>
      </c>
      <c r="C3444" s="54" t="s">
        <v>12624</v>
      </c>
      <c r="D3444" s="54" t="s">
        <v>3228</v>
      </c>
      <c r="E3444" s="55" t="s">
        <v>2655</v>
      </c>
      <c r="F3444" s="54" t="s">
        <v>2656</v>
      </c>
      <c r="G3444" s="67" t="s">
        <v>12570</v>
      </c>
      <c r="H3444" s="68" t="s">
        <v>2763</v>
      </c>
      <c r="I3444" s="69" t="s">
        <v>2764</v>
      </c>
      <c r="J3444" s="68" t="s">
        <v>2765</v>
      </c>
      <c r="K3444" s="57" t="s">
        <v>324</v>
      </c>
      <c r="L3444" s="58">
        <v>3441</v>
      </c>
      <c r="M3444" s="32" t="s">
        <v>12625</v>
      </c>
      <c r="N3444" s="32" t="s">
        <v>2663</v>
      </c>
    </row>
    <row r="3445" spans="1:14" ht="18" customHeight="1" x14ac:dyDescent="0.25">
      <c r="A3445" s="59" t="s">
        <v>12626</v>
      </c>
      <c r="B3445" s="60" t="s">
        <v>12627</v>
      </c>
      <c r="C3445" s="60" t="s">
        <v>12627</v>
      </c>
      <c r="D3445" s="60" t="s">
        <v>3228</v>
      </c>
      <c r="E3445" s="61" t="s">
        <v>2655</v>
      </c>
      <c r="F3445" s="60" t="s">
        <v>2656</v>
      </c>
      <c r="G3445" s="62" t="s">
        <v>12570</v>
      </c>
      <c r="H3445" s="63" t="s">
        <v>2763</v>
      </c>
      <c r="I3445" s="64" t="s">
        <v>2764</v>
      </c>
      <c r="J3445" s="63" t="s">
        <v>2765</v>
      </c>
      <c r="K3445" s="65" t="s">
        <v>324</v>
      </c>
      <c r="L3445" s="66">
        <v>3442</v>
      </c>
      <c r="M3445" s="32" t="s">
        <v>12628</v>
      </c>
      <c r="N3445" s="32" t="s">
        <v>2663</v>
      </c>
    </row>
    <row r="3446" spans="1:14" ht="18" customHeight="1" x14ac:dyDescent="0.25">
      <c r="A3446" s="53" t="s">
        <v>12629</v>
      </c>
      <c r="B3446" s="54" t="s">
        <v>12630</v>
      </c>
      <c r="C3446" s="54" t="s">
        <v>12630</v>
      </c>
      <c r="D3446" s="54" t="s">
        <v>3228</v>
      </c>
      <c r="E3446" s="55" t="s">
        <v>2655</v>
      </c>
      <c r="F3446" s="54" t="s">
        <v>2656</v>
      </c>
      <c r="G3446" s="67" t="s">
        <v>12570</v>
      </c>
      <c r="H3446" s="68" t="s">
        <v>2763</v>
      </c>
      <c r="I3446" s="69" t="s">
        <v>2764</v>
      </c>
      <c r="J3446" s="68" t="s">
        <v>2765</v>
      </c>
      <c r="K3446" s="57" t="s">
        <v>324</v>
      </c>
      <c r="L3446" s="58">
        <v>3443</v>
      </c>
      <c r="M3446" s="32" t="s">
        <v>12631</v>
      </c>
      <c r="N3446" s="32" t="s">
        <v>2663</v>
      </c>
    </row>
    <row r="3447" spans="1:14" ht="18" customHeight="1" x14ac:dyDescent="0.25">
      <c r="A3447" s="59" t="s">
        <v>12632</v>
      </c>
      <c r="B3447" s="60" t="s">
        <v>12633</v>
      </c>
      <c r="C3447" s="60" t="s">
        <v>12633</v>
      </c>
      <c r="D3447" s="60" t="s">
        <v>3228</v>
      </c>
      <c r="E3447" s="61" t="s">
        <v>2655</v>
      </c>
      <c r="F3447" s="60" t="s">
        <v>2656</v>
      </c>
      <c r="G3447" s="62" t="s">
        <v>12570</v>
      </c>
      <c r="H3447" s="63" t="s">
        <v>2763</v>
      </c>
      <c r="I3447" s="64" t="s">
        <v>2764</v>
      </c>
      <c r="J3447" s="63" t="s">
        <v>2765</v>
      </c>
      <c r="K3447" s="65" t="s">
        <v>324</v>
      </c>
      <c r="L3447" s="66">
        <v>3444</v>
      </c>
      <c r="M3447" s="32" t="s">
        <v>12634</v>
      </c>
      <c r="N3447" s="32" t="s">
        <v>2663</v>
      </c>
    </row>
    <row r="3448" spans="1:14" ht="18" customHeight="1" x14ac:dyDescent="0.25">
      <c r="A3448" s="53" t="s">
        <v>12635</v>
      </c>
      <c r="B3448" s="54" t="s">
        <v>12636</v>
      </c>
      <c r="C3448" s="54" t="s">
        <v>12636</v>
      </c>
      <c r="D3448" s="54" t="s">
        <v>3228</v>
      </c>
      <c r="E3448" s="55" t="s">
        <v>2655</v>
      </c>
      <c r="F3448" s="54" t="s">
        <v>2656</v>
      </c>
      <c r="G3448" s="67" t="s">
        <v>12570</v>
      </c>
      <c r="H3448" s="68" t="s">
        <v>2763</v>
      </c>
      <c r="I3448" s="69" t="s">
        <v>2764</v>
      </c>
      <c r="J3448" s="68" t="s">
        <v>2765</v>
      </c>
      <c r="K3448" s="57" t="s">
        <v>324</v>
      </c>
      <c r="L3448" s="58">
        <v>3445</v>
      </c>
      <c r="M3448" s="32" t="s">
        <v>12637</v>
      </c>
      <c r="N3448" s="32" t="s">
        <v>2663</v>
      </c>
    </row>
    <row r="3449" spans="1:14" ht="18" customHeight="1" x14ac:dyDescent="0.25">
      <c r="A3449" s="59" t="s">
        <v>12638</v>
      </c>
      <c r="B3449" s="60" t="s">
        <v>12639</v>
      </c>
      <c r="C3449" s="60" t="s">
        <v>12639</v>
      </c>
      <c r="D3449" s="60" t="s">
        <v>3228</v>
      </c>
      <c r="E3449" s="61" t="s">
        <v>2655</v>
      </c>
      <c r="F3449" s="60" t="s">
        <v>2656</v>
      </c>
      <c r="G3449" s="62" t="s">
        <v>12570</v>
      </c>
      <c r="H3449" s="63" t="s">
        <v>2763</v>
      </c>
      <c r="I3449" s="64" t="s">
        <v>2764</v>
      </c>
      <c r="J3449" s="63" t="s">
        <v>2765</v>
      </c>
      <c r="K3449" s="65" t="s">
        <v>324</v>
      </c>
      <c r="L3449" s="66">
        <v>3446</v>
      </c>
      <c r="M3449" s="32" t="s">
        <v>12640</v>
      </c>
      <c r="N3449" s="32" t="s">
        <v>2663</v>
      </c>
    </row>
    <row r="3450" spans="1:14" ht="18" customHeight="1" x14ac:dyDescent="0.25">
      <c r="A3450" s="53" t="s">
        <v>12641</v>
      </c>
      <c r="B3450" s="54" t="s">
        <v>12642</v>
      </c>
      <c r="C3450" s="54" t="s">
        <v>12642</v>
      </c>
      <c r="D3450" s="54" t="s">
        <v>3228</v>
      </c>
      <c r="E3450" s="55" t="s">
        <v>2655</v>
      </c>
      <c r="F3450" s="54" t="s">
        <v>2656</v>
      </c>
      <c r="G3450" s="67" t="s">
        <v>12570</v>
      </c>
      <c r="H3450" s="68" t="s">
        <v>2763</v>
      </c>
      <c r="I3450" s="69" t="s">
        <v>2764</v>
      </c>
      <c r="J3450" s="68" t="s">
        <v>2765</v>
      </c>
      <c r="K3450" s="57" t="s">
        <v>324</v>
      </c>
      <c r="L3450" s="58">
        <v>3447</v>
      </c>
      <c r="M3450" s="32" t="s">
        <v>12643</v>
      </c>
      <c r="N3450" s="32" t="s">
        <v>2663</v>
      </c>
    </row>
    <row r="3451" spans="1:14" ht="18" customHeight="1" x14ac:dyDescent="0.25">
      <c r="A3451" s="59" t="s">
        <v>12644</v>
      </c>
      <c r="B3451" s="60" t="s">
        <v>12645</v>
      </c>
      <c r="C3451" s="60" t="s">
        <v>12645</v>
      </c>
      <c r="D3451" s="60" t="s">
        <v>3161</v>
      </c>
      <c r="E3451" s="61" t="s">
        <v>2655</v>
      </c>
      <c r="F3451" s="60" t="s">
        <v>2656</v>
      </c>
      <c r="G3451" s="62" t="s">
        <v>12570</v>
      </c>
      <c r="H3451" s="63" t="s">
        <v>2763</v>
      </c>
      <c r="I3451" s="64" t="s">
        <v>2764</v>
      </c>
      <c r="J3451" s="63" t="s">
        <v>2765</v>
      </c>
      <c r="K3451" s="65" t="s">
        <v>324</v>
      </c>
      <c r="L3451" s="66">
        <v>3448</v>
      </c>
      <c r="M3451" s="32" t="s">
        <v>12646</v>
      </c>
      <c r="N3451" s="32" t="s">
        <v>2663</v>
      </c>
    </row>
    <row r="3452" spans="1:14" ht="18" customHeight="1" x14ac:dyDescent="0.25">
      <c r="A3452" s="53" t="s">
        <v>12647</v>
      </c>
      <c r="B3452" s="54" t="s">
        <v>12648</v>
      </c>
      <c r="C3452" s="54" t="s">
        <v>12648</v>
      </c>
      <c r="D3452" s="54" t="s">
        <v>3161</v>
      </c>
      <c r="E3452" s="55" t="s">
        <v>2655</v>
      </c>
      <c r="F3452" s="54" t="s">
        <v>2656</v>
      </c>
      <c r="G3452" s="67" t="s">
        <v>12570</v>
      </c>
      <c r="H3452" s="68" t="s">
        <v>2763</v>
      </c>
      <c r="I3452" s="69" t="s">
        <v>2764</v>
      </c>
      <c r="J3452" s="68" t="s">
        <v>2765</v>
      </c>
      <c r="K3452" s="57" t="s">
        <v>324</v>
      </c>
      <c r="L3452" s="58">
        <v>3449</v>
      </c>
      <c r="M3452" s="32" t="s">
        <v>12649</v>
      </c>
      <c r="N3452" s="32" t="s">
        <v>2663</v>
      </c>
    </row>
    <row r="3453" spans="1:14" ht="18" customHeight="1" x14ac:dyDescent="0.25">
      <c r="A3453" s="73" t="s">
        <v>2655</v>
      </c>
      <c r="B3453" s="60" t="s">
        <v>2656</v>
      </c>
      <c r="C3453" s="61"/>
      <c r="D3453" s="61"/>
      <c r="E3453" s="61" t="s">
        <v>2655</v>
      </c>
      <c r="F3453" s="60" t="s">
        <v>2656</v>
      </c>
      <c r="G3453" s="62"/>
      <c r="H3453" s="63"/>
      <c r="I3453" s="64"/>
      <c r="J3453" s="63"/>
      <c r="K3453" s="65" t="s">
        <v>2740</v>
      </c>
      <c r="L3453" s="66">
        <v>3450</v>
      </c>
      <c r="M3453" s="32" t="s">
        <v>2663</v>
      </c>
      <c r="N3453" s="32" t="s">
        <v>2663</v>
      </c>
    </row>
    <row r="3454" spans="1:14" ht="18" customHeight="1" x14ac:dyDescent="0.25">
      <c r="A3454" s="53" t="s">
        <v>12650</v>
      </c>
      <c r="B3454" s="54" t="s">
        <v>12651</v>
      </c>
      <c r="C3454" s="54" t="s">
        <v>12651</v>
      </c>
      <c r="D3454" s="54" t="s">
        <v>12652</v>
      </c>
      <c r="E3454" s="55" t="s">
        <v>2659</v>
      </c>
      <c r="F3454" s="54" t="s">
        <v>2660</v>
      </c>
      <c r="G3454" s="67" t="s">
        <v>2906</v>
      </c>
      <c r="H3454" s="68" t="s">
        <v>2763</v>
      </c>
      <c r="I3454" s="69" t="s">
        <v>2764</v>
      </c>
      <c r="J3454" s="68" t="s">
        <v>2765</v>
      </c>
      <c r="K3454" s="57" t="s">
        <v>324</v>
      </c>
      <c r="L3454" s="58">
        <v>3451</v>
      </c>
      <c r="M3454" s="32" t="s">
        <v>12653</v>
      </c>
      <c r="N3454" s="32" t="s">
        <v>2667</v>
      </c>
    </row>
    <row r="3455" spans="1:14" ht="18" customHeight="1" x14ac:dyDescent="0.25">
      <c r="A3455" s="59" t="s">
        <v>12654</v>
      </c>
      <c r="B3455" s="60" t="s">
        <v>12655</v>
      </c>
      <c r="C3455" s="60" t="s">
        <v>12656</v>
      </c>
      <c r="D3455" s="60" t="s">
        <v>12652</v>
      </c>
      <c r="E3455" s="61" t="s">
        <v>2659</v>
      </c>
      <c r="F3455" s="60" t="s">
        <v>2660</v>
      </c>
      <c r="G3455" s="62" t="s">
        <v>2906</v>
      </c>
      <c r="H3455" s="63" t="s">
        <v>2763</v>
      </c>
      <c r="I3455" s="64" t="s">
        <v>2764</v>
      </c>
      <c r="J3455" s="63" t="s">
        <v>2765</v>
      </c>
      <c r="K3455" s="65" t="s">
        <v>324</v>
      </c>
      <c r="L3455" s="66">
        <v>3452</v>
      </c>
      <c r="M3455" s="32" t="s">
        <v>12657</v>
      </c>
      <c r="N3455" s="32" t="s">
        <v>2667</v>
      </c>
    </row>
    <row r="3456" spans="1:14" ht="18" customHeight="1" x14ac:dyDescent="0.25">
      <c r="A3456" s="53" t="s">
        <v>12658</v>
      </c>
      <c r="B3456" s="54" t="s">
        <v>12659</v>
      </c>
      <c r="C3456" s="54" t="s">
        <v>12660</v>
      </c>
      <c r="D3456" s="54" t="s">
        <v>12652</v>
      </c>
      <c r="E3456" s="55" t="s">
        <v>2659</v>
      </c>
      <c r="F3456" s="54" t="s">
        <v>2660</v>
      </c>
      <c r="G3456" s="67" t="s">
        <v>2906</v>
      </c>
      <c r="H3456" s="68" t="s">
        <v>2763</v>
      </c>
      <c r="I3456" s="69" t="s">
        <v>2764</v>
      </c>
      <c r="J3456" s="68" t="s">
        <v>2765</v>
      </c>
      <c r="K3456" s="57" t="s">
        <v>324</v>
      </c>
      <c r="L3456" s="58">
        <v>3453</v>
      </c>
      <c r="M3456" s="32" t="s">
        <v>12661</v>
      </c>
      <c r="N3456" s="32" t="s">
        <v>2667</v>
      </c>
    </row>
    <row r="3457" spans="1:14" ht="18" customHeight="1" x14ac:dyDescent="0.25">
      <c r="A3457" s="59" t="s">
        <v>12662</v>
      </c>
      <c r="B3457" s="60" t="s">
        <v>12663</v>
      </c>
      <c r="C3457" s="60" t="s">
        <v>12664</v>
      </c>
      <c r="D3457" s="60" t="s">
        <v>12652</v>
      </c>
      <c r="E3457" s="61" t="s">
        <v>2659</v>
      </c>
      <c r="F3457" s="60" t="s">
        <v>2660</v>
      </c>
      <c r="G3457" s="62" t="s">
        <v>2906</v>
      </c>
      <c r="H3457" s="63" t="s">
        <v>2763</v>
      </c>
      <c r="I3457" s="64" t="s">
        <v>2764</v>
      </c>
      <c r="J3457" s="63" t="s">
        <v>2765</v>
      </c>
      <c r="K3457" s="65" t="s">
        <v>324</v>
      </c>
      <c r="L3457" s="66">
        <v>3454</v>
      </c>
      <c r="M3457" s="32" t="s">
        <v>12665</v>
      </c>
      <c r="N3457" s="32" t="s">
        <v>2667</v>
      </c>
    </row>
    <row r="3458" spans="1:14" ht="18" customHeight="1" x14ac:dyDescent="0.25">
      <c r="A3458" s="53" t="s">
        <v>12666</v>
      </c>
      <c r="B3458" s="54" t="s">
        <v>12667</v>
      </c>
      <c r="C3458" s="54" t="s">
        <v>12668</v>
      </c>
      <c r="D3458" s="54" t="s">
        <v>12652</v>
      </c>
      <c r="E3458" s="55" t="s">
        <v>2659</v>
      </c>
      <c r="F3458" s="54" t="s">
        <v>2660</v>
      </c>
      <c r="G3458" s="67" t="s">
        <v>2906</v>
      </c>
      <c r="H3458" s="68" t="s">
        <v>2763</v>
      </c>
      <c r="I3458" s="69" t="s">
        <v>2764</v>
      </c>
      <c r="J3458" s="68" t="s">
        <v>2765</v>
      </c>
      <c r="K3458" s="57" t="s">
        <v>324</v>
      </c>
      <c r="L3458" s="58">
        <v>3455</v>
      </c>
      <c r="M3458" s="32" t="s">
        <v>12669</v>
      </c>
      <c r="N3458" s="32" t="s">
        <v>2667</v>
      </c>
    </row>
    <row r="3459" spans="1:14" ht="18" customHeight="1" x14ac:dyDescent="0.25">
      <c r="A3459" s="59" t="s">
        <v>12670</v>
      </c>
      <c r="B3459" s="60" t="s">
        <v>12671</v>
      </c>
      <c r="C3459" s="60" t="s">
        <v>12672</v>
      </c>
      <c r="D3459" s="60" t="s">
        <v>12652</v>
      </c>
      <c r="E3459" s="61" t="s">
        <v>2659</v>
      </c>
      <c r="F3459" s="60" t="s">
        <v>2660</v>
      </c>
      <c r="G3459" s="62" t="s">
        <v>2906</v>
      </c>
      <c r="H3459" s="63" t="s">
        <v>2763</v>
      </c>
      <c r="I3459" s="64" t="s">
        <v>2764</v>
      </c>
      <c r="J3459" s="63" t="s">
        <v>2765</v>
      </c>
      <c r="K3459" s="65" t="s">
        <v>324</v>
      </c>
      <c r="L3459" s="66">
        <v>3456</v>
      </c>
      <c r="M3459" s="32" t="s">
        <v>12673</v>
      </c>
      <c r="N3459" s="32" t="s">
        <v>2667</v>
      </c>
    </row>
    <row r="3460" spans="1:14" ht="18" customHeight="1" x14ac:dyDescent="0.25">
      <c r="A3460" s="72" t="s">
        <v>2659</v>
      </c>
      <c r="B3460" s="54" t="s">
        <v>2660</v>
      </c>
      <c r="C3460" s="55"/>
      <c r="D3460" s="60" t="s">
        <v>12652</v>
      </c>
      <c r="E3460" s="55" t="s">
        <v>2659</v>
      </c>
      <c r="F3460" s="54" t="s">
        <v>2660</v>
      </c>
      <c r="G3460" s="62" t="s">
        <v>2906</v>
      </c>
      <c r="H3460" s="63" t="s">
        <v>2763</v>
      </c>
      <c r="I3460" s="64" t="s">
        <v>2764</v>
      </c>
      <c r="J3460" s="63" t="s">
        <v>2765</v>
      </c>
      <c r="K3460" s="57" t="s">
        <v>2740</v>
      </c>
      <c r="L3460" s="58">
        <v>3457</v>
      </c>
      <c r="M3460" s="32" t="s">
        <v>2667</v>
      </c>
      <c r="N3460" s="32" t="s">
        <v>2667</v>
      </c>
    </row>
    <row r="3461" spans="1:14" ht="18" customHeight="1" x14ac:dyDescent="0.25">
      <c r="A3461" s="59" t="s">
        <v>12674</v>
      </c>
      <c r="B3461" s="60" t="s">
        <v>12675</v>
      </c>
      <c r="C3461" s="60" t="s">
        <v>12675</v>
      </c>
      <c r="D3461" s="60" t="s">
        <v>12676</v>
      </c>
      <c r="E3461" s="61" t="s">
        <v>2664</v>
      </c>
      <c r="F3461" s="60" t="s">
        <v>1572</v>
      </c>
      <c r="G3461" s="62" t="s">
        <v>2762</v>
      </c>
      <c r="H3461" s="63" t="s">
        <v>2763</v>
      </c>
      <c r="I3461" s="64" t="s">
        <v>2764</v>
      </c>
      <c r="J3461" s="63" t="s">
        <v>2765</v>
      </c>
      <c r="K3461" s="65" t="s">
        <v>324</v>
      </c>
      <c r="L3461" s="66">
        <v>3458</v>
      </c>
      <c r="M3461" s="32" t="s">
        <v>12677</v>
      </c>
      <c r="N3461" s="32" t="s">
        <v>2672</v>
      </c>
    </row>
    <row r="3462" spans="1:14" ht="18" customHeight="1" x14ac:dyDescent="0.25">
      <c r="A3462" s="53" t="s">
        <v>12678</v>
      </c>
      <c r="B3462" s="54" t="s">
        <v>12679</v>
      </c>
      <c r="C3462" s="54" t="s">
        <v>12679</v>
      </c>
      <c r="D3462" s="54" t="s">
        <v>2761</v>
      </c>
      <c r="E3462" s="55" t="s">
        <v>2664</v>
      </c>
      <c r="F3462" s="54" t="s">
        <v>1572</v>
      </c>
      <c r="G3462" s="67" t="s">
        <v>2762</v>
      </c>
      <c r="H3462" s="68" t="s">
        <v>2763</v>
      </c>
      <c r="I3462" s="69" t="s">
        <v>2764</v>
      </c>
      <c r="J3462" s="68" t="s">
        <v>2765</v>
      </c>
      <c r="K3462" s="57" t="s">
        <v>324</v>
      </c>
      <c r="L3462" s="58">
        <v>3459</v>
      </c>
      <c r="M3462" s="32" t="s">
        <v>12680</v>
      </c>
      <c r="N3462" s="32" t="s">
        <v>2672</v>
      </c>
    </row>
    <row r="3463" spans="1:14" ht="18" customHeight="1" x14ac:dyDescent="0.25">
      <c r="A3463" s="59" t="s">
        <v>12681</v>
      </c>
      <c r="B3463" s="60" t="s">
        <v>12682</v>
      </c>
      <c r="C3463" s="60" t="s">
        <v>12682</v>
      </c>
      <c r="D3463" s="60" t="s">
        <v>12676</v>
      </c>
      <c r="E3463" s="61" t="s">
        <v>2664</v>
      </c>
      <c r="F3463" s="60" t="s">
        <v>1572</v>
      </c>
      <c r="G3463" s="62" t="s">
        <v>2762</v>
      </c>
      <c r="H3463" s="63" t="s">
        <v>2763</v>
      </c>
      <c r="I3463" s="64" t="s">
        <v>2764</v>
      </c>
      <c r="J3463" s="63" t="s">
        <v>2765</v>
      </c>
      <c r="K3463" s="65" t="s">
        <v>324</v>
      </c>
      <c r="L3463" s="66">
        <v>3460</v>
      </c>
      <c r="M3463" s="32" t="s">
        <v>12683</v>
      </c>
      <c r="N3463" s="32" t="s">
        <v>2672</v>
      </c>
    </row>
    <row r="3464" spans="1:14" ht="18" customHeight="1" x14ac:dyDescent="0.25">
      <c r="A3464" s="53" t="s">
        <v>12684</v>
      </c>
      <c r="B3464" s="54" t="s">
        <v>12685</v>
      </c>
      <c r="C3464" s="54" t="s">
        <v>12685</v>
      </c>
      <c r="D3464" s="54" t="s">
        <v>12676</v>
      </c>
      <c r="E3464" s="55" t="s">
        <v>2664</v>
      </c>
      <c r="F3464" s="54" t="s">
        <v>1572</v>
      </c>
      <c r="G3464" s="67" t="s">
        <v>2762</v>
      </c>
      <c r="H3464" s="68" t="s">
        <v>2763</v>
      </c>
      <c r="I3464" s="69" t="s">
        <v>2764</v>
      </c>
      <c r="J3464" s="68" t="s">
        <v>2765</v>
      </c>
      <c r="K3464" s="57" t="s">
        <v>324</v>
      </c>
      <c r="L3464" s="58">
        <v>3461</v>
      </c>
      <c r="M3464" s="32" t="s">
        <v>12686</v>
      </c>
      <c r="N3464" s="32" t="s">
        <v>2672</v>
      </c>
    </row>
    <row r="3465" spans="1:14" ht="18" customHeight="1" x14ac:dyDescent="0.25">
      <c r="A3465" s="73" t="s">
        <v>2664</v>
      </c>
      <c r="B3465" s="60" t="s">
        <v>1572</v>
      </c>
      <c r="C3465" s="61"/>
      <c r="D3465" s="61"/>
      <c r="E3465" s="61" t="s">
        <v>2664</v>
      </c>
      <c r="F3465" s="60" t="s">
        <v>1572</v>
      </c>
      <c r="G3465" s="62"/>
      <c r="H3465" s="63"/>
      <c r="I3465" s="64"/>
      <c r="J3465" s="63"/>
      <c r="K3465" s="65" t="s">
        <v>2740</v>
      </c>
      <c r="L3465" s="66">
        <v>3462</v>
      </c>
      <c r="M3465" s="32" t="s">
        <v>2672</v>
      </c>
      <c r="N3465" s="32" t="s">
        <v>2672</v>
      </c>
    </row>
    <row r="3466" spans="1:14" ht="18" customHeight="1" x14ac:dyDescent="0.25">
      <c r="A3466" s="53" t="s">
        <v>12687</v>
      </c>
      <c r="B3466" s="54" t="s">
        <v>12688</v>
      </c>
      <c r="C3466" s="54" t="s">
        <v>12688</v>
      </c>
      <c r="D3466" s="54" t="s">
        <v>12689</v>
      </c>
      <c r="E3466" s="55" t="s">
        <v>2668</v>
      </c>
      <c r="F3466" s="54" t="s">
        <v>2669</v>
      </c>
      <c r="G3466" s="67" t="s">
        <v>2762</v>
      </c>
      <c r="H3466" s="68" t="s">
        <v>2763</v>
      </c>
      <c r="I3466" s="69" t="s">
        <v>2764</v>
      </c>
      <c r="J3466" s="68" t="s">
        <v>2765</v>
      </c>
      <c r="K3466" s="57" t="s">
        <v>324</v>
      </c>
      <c r="L3466" s="58">
        <v>3463</v>
      </c>
      <c r="M3466" s="32" t="s">
        <v>12690</v>
      </c>
      <c r="N3466" s="32" t="s">
        <v>2681</v>
      </c>
    </row>
    <row r="3467" spans="1:14" ht="18" customHeight="1" x14ac:dyDescent="0.25">
      <c r="A3467" s="59" t="s">
        <v>12691</v>
      </c>
      <c r="B3467" s="60" t="s">
        <v>12692</v>
      </c>
      <c r="C3467" s="60" t="s">
        <v>12692</v>
      </c>
      <c r="D3467" s="60" t="s">
        <v>12689</v>
      </c>
      <c r="E3467" s="61" t="s">
        <v>2668</v>
      </c>
      <c r="F3467" s="60" t="s">
        <v>2669</v>
      </c>
      <c r="G3467" s="62" t="s">
        <v>2762</v>
      </c>
      <c r="H3467" s="63" t="s">
        <v>2763</v>
      </c>
      <c r="I3467" s="64" t="s">
        <v>2764</v>
      </c>
      <c r="J3467" s="63" t="s">
        <v>2765</v>
      </c>
      <c r="K3467" s="65" t="s">
        <v>324</v>
      </c>
      <c r="L3467" s="66">
        <v>3464</v>
      </c>
      <c r="M3467" s="32" t="s">
        <v>12693</v>
      </c>
      <c r="N3467" s="32" t="s">
        <v>2681</v>
      </c>
    </row>
    <row r="3468" spans="1:14" ht="18" customHeight="1" x14ac:dyDescent="0.25">
      <c r="A3468" s="53" t="s">
        <v>12694</v>
      </c>
      <c r="B3468" s="54" t="s">
        <v>12695</v>
      </c>
      <c r="C3468" s="54" t="s">
        <v>12695</v>
      </c>
      <c r="D3468" s="54" t="s">
        <v>12689</v>
      </c>
      <c r="E3468" s="55" t="s">
        <v>2668</v>
      </c>
      <c r="F3468" s="54" t="s">
        <v>2669</v>
      </c>
      <c r="G3468" s="67" t="s">
        <v>2762</v>
      </c>
      <c r="H3468" s="68" t="s">
        <v>2763</v>
      </c>
      <c r="I3468" s="69" t="s">
        <v>2764</v>
      </c>
      <c r="J3468" s="68" t="s">
        <v>2765</v>
      </c>
      <c r="K3468" s="57" t="s">
        <v>324</v>
      </c>
      <c r="L3468" s="58">
        <v>3465</v>
      </c>
      <c r="M3468" s="32" t="s">
        <v>12696</v>
      </c>
      <c r="N3468" s="32" t="s">
        <v>2681</v>
      </c>
    </row>
    <row r="3469" spans="1:14" ht="18" customHeight="1" x14ac:dyDescent="0.25">
      <c r="A3469" s="59" t="s">
        <v>12697</v>
      </c>
      <c r="B3469" s="60" t="s">
        <v>12698</v>
      </c>
      <c r="C3469" s="60" t="s">
        <v>12698</v>
      </c>
      <c r="D3469" s="60" t="s">
        <v>12689</v>
      </c>
      <c r="E3469" s="61" t="s">
        <v>2668</v>
      </c>
      <c r="F3469" s="60" t="s">
        <v>2669</v>
      </c>
      <c r="G3469" s="62" t="s">
        <v>2762</v>
      </c>
      <c r="H3469" s="63" t="s">
        <v>2763</v>
      </c>
      <c r="I3469" s="64" t="s">
        <v>2764</v>
      </c>
      <c r="J3469" s="63" t="s">
        <v>2765</v>
      </c>
      <c r="K3469" s="65" t="s">
        <v>324</v>
      </c>
      <c r="L3469" s="66">
        <v>3466</v>
      </c>
      <c r="M3469" s="32" t="s">
        <v>12699</v>
      </c>
      <c r="N3469" s="32" t="s">
        <v>2681</v>
      </c>
    </row>
    <row r="3470" spans="1:14" ht="18" customHeight="1" x14ac:dyDescent="0.25">
      <c r="A3470" s="53" t="s">
        <v>12700</v>
      </c>
      <c r="B3470" s="54" t="s">
        <v>12701</v>
      </c>
      <c r="C3470" s="54" t="s">
        <v>12701</v>
      </c>
      <c r="D3470" s="54" t="s">
        <v>12689</v>
      </c>
      <c r="E3470" s="55" t="s">
        <v>2668</v>
      </c>
      <c r="F3470" s="54" t="s">
        <v>2669</v>
      </c>
      <c r="G3470" s="67" t="s">
        <v>2762</v>
      </c>
      <c r="H3470" s="68" t="s">
        <v>2763</v>
      </c>
      <c r="I3470" s="69" t="s">
        <v>2764</v>
      </c>
      <c r="J3470" s="68" t="s">
        <v>2765</v>
      </c>
      <c r="K3470" s="57" t="s">
        <v>324</v>
      </c>
      <c r="L3470" s="58">
        <v>3467</v>
      </c>
      <c r="M3470" s="32" t="s">
        <v>12702</v>
      </c>
      <c r="N3470" s="32" t="s">
        <v>2681</v>
      </c>
    </row>
    <row r="3471" spans="1:14" ht="18" customHeight="1" x14ac:dyDescent="0.25">
      <c r="A3471" s="59" t="s">
        <v>12703</v>
      </c>
      <c r="B3471" s="60" t="s">
        <v>12704</v>
      </c>
      <c r="C3471" s="60" t="s">
        <v>12704</v>
      </c>
      <c r="D3471" s="60" t="s">
        <v>12689</v>
      </c>
      <c r="E3471" s="61" t="s">
        <v>2668</v>
      </c>
      <c r="F3471" s="60" t="s">
        <v>2669</v>
      </c>
      <c r="G3471" s="62" t="s">
        <v>2762</v>
      </c>
      <c r="H3471" s="63" t="s">
        <v>2763</v>
      </c>
      <c r="I3471" s="64" t="s">
        <v>2764</v>
      </c>
      <c r="J3471" s="63" t="s">
        <v>2765</v>
      </c>
      <c r="K3471" s="65" t="s">
        <v>324</v>
      </c>
      <c r="L3471" s="66">
        <v>3468</v>
      </c>
      <c r="M3471" s="32" t="s">
        <v>12705</v>
      </c>
      <c r="N3471" s="32" t="s">
        <v>2681</v>
      </c>
    </row>
    <row r="3472" spans="1:14" ht="18" customHeight="1" x14ac:dyDescent="0.25">
      <c r="A3472" s="53" t="s">
        <v>12706</v>
      </c>
      <c r="B3472" s="54" t="s">
        <v>12707</v>
      </c>
      <c r="C3472" s="54" t="s">
        <v>12707</v>
      </c>
      <c r="D3472" s="54" t="s">
        <v>12689</v>
      </c>
      <c r="E3472" s="55" t="s">
        <v>2668</v>
      </c>
      <c r="F3472" s="54" t="s">
        <v>2669</v>
      </c>
      <c r="G3472" s="67" t="s">
        <v>2762</v>
      </c>
      <c r="H3472" s="68" t="s">
        <v>2763</v>
      </c>
      <c r="I3472" s="69" t="s">
        <v>2764</v>
      </c>
      <c r="J3472" s="68" t="s">
        <v>2765</v>
      </c>
      <c r="K3472" s="57" t="s">
        <v>324</v>
      </c>
      <c r="L3472" s="58">
        <v>3469</v>
      </c>
      <c r="M3472" s="32" t="s">
        <v>12708</v>
      </c>
      <c r="N3472" s="32" t="s">
        <v>2681</v>
      </c>
    </row>
    <row r="3473" spans="1:14" ht="18" customHeight="1" x14ac:dyDescent="0.25">
      <c r="A3473" s="59" t="s">
        <v>12709</v>
      </c>
      <c r="B3473" s="60" t="s">
        <v>12710</v>
      </c>
      <c r="C3473" s="60" t="s">
        <v>12710</v>
      </c>
      <c r="D3473" s="60" t="s">
        <v>12689</v>
      </c>
      <c r="E3473" s="61" t="s">
        <v>2668</v>
      </c>
      <c r="F3473" s="60" t="s">
        <v>2669</v>
      </c>
      <c r="G3473" s="62" t="s">
        <v>2762</v>
      </c>
      <c r="H3473" s="63" t="s">
        <v>2763</v>
      </c>
      <c r="I3473" s="64" t="s">
        <v>2764</v>
      </c>
      <c r="J3473" s="63" t="s">
        <v>2765</v>
      </c>
      <c r="K3473" s="65" t="s">
        <v>324</v>
      </c>
      <c r="L3473" s="66">
        <v>3470</v>
      </c>
      <c r="M3473" s="32" t="s">
        <v>12711</v>
      </c>
      <c r="N3473" s="32" t="s">
        <v>2681</v>
      </c>
    </row>
    <row r="3474" spans="1:14" ht="18" customHeight="1" x14ac:dyDescent="0.25">
      <c r="A3474" s="53" t="s">
        <v>12712</v>
      </c>
      <c r="B3474" s="54" t="s">
        <v>12713</v>
      </c>
      <c r="C3474" s="54" t="s">
        <v>12713</v>
      </c>
      <c r="D3474" s="54" t="s">
        <v>12689</v>
      </c>
      <c r="E3474" s="55" t="s">
        <v>2668</v>
      </c>
      <c r="F3474" s="54" t="s">
        <v>2669</v>
      </c>
      <c r="G3474" s="67" t="s">
        <v>2762</v>
      </c>
      <c r="H3474" s="68" t="s">
        <v>2763</v>
      </c>
      <c r="I3474" s="69" t="s">
        <v>2764</v>
      </c>
      <c r="J3474" s="68" t="s">
        <v>2765</v>
      </c>
      <c r="K3474" s="57" t="s">
        <v>324</v>
      </c>
      <c r="L3474" s="58">
        <v>3471</v>
      </c>
      <c r="M3474" s="32" t="s">
        <v>12714</v>
      </c>
      <c r="N3474" s="32" t="s">
        <v>2681</v>
      </c>
    </row>
    <row r="3475" spans="1:14" ht="18" customHeight="1" x14ac:dyDescent="0.25">
      <c r="A3475" s="73" t="s">
        <v>2668</v>
      </c>
      <c r="B3475" s="60" t="s">
        <v>2669</v>
      </c>
      <c r="C3475" s="61"/>
      <c r="D3475" s="61"/>
      <c r="E3475" s="61" t="s">
        <v>2668</v>
      </c>
      <c r="F3475" s="60" t="s">
        <v>2669</v>
      </c>
      <c r="G3475" s="62"/>
      <c r="H3475" s="63"/>
      <c r="I3475" s="64"/>
      <c r="J3475" s="63"/>
      <c r="K3475" s="65" t="s">
        <v>2740</v>
      </c>
      <c r="L3475" s="66">
        <v>3472</v>
      </c>
      <c r="M3475" s="32" t="s">
        <v>2681</v>
      </c>
      <c r="N3475" s="32" t="s">
        <v>2681</v>
      </c>
    </row>
    <row r="3476" spans="1:14" ht="18" customHeight="1" x14ac:dyDescent="0.25">
      <c r="A3476" s="53" t="s">
        <v>12715</v>
      </c>
      <c r="B3476" s="54" t="s">
        <v>12716</v>
      </c>
      <c r="C3476" s="54" t="s">
        <v>12716</v>
      </c>
      <c r="D3476" s="54" t="s">
        <v>3266</v>
      </c>
      <c r="E3476" s="55" t="s">
        <v>2673</v>
      </c>
      <c r="F3476" s="54" t="s">
        <v>1557</v>
      </c>
      <c r="G3476" s="67" t="s">
        <v>2762</v>
      </c>
      <c r="H3476" s="68" t="s">
        <v>2763</v>
      </c>
      <c r="I3476" s="69" t="s">
        <v>2764</v>
      </c>
      <c r="J3476" s="68" t="s">
        <v>2765</v>
      </c>
      <c r="K3476" s="57" t="s">
        <v>324</v>
      </c>
      <c r="L3476" s="58">
        <v>3473</v>
      </c>
      <c r="M3476" s="32" t="s">
        <v>12717</v>
      </c>
      <c r="N3476" s="32" t="s">
        <v>2676</v>
      </c>
    </row>
    <row r="3477" spans="1:14" ht="18" customHeight="1" x14ac:dyDescent="0.25">
      <c r="A3477" s="59" t="s">
        <v>12718</v>
      </c>
      <c r="B3477" s="60" t="s">
        <v>12719</v>
      </c>
      <c r="C3477" s="60" t="s">
        <v>12719</v>
      </c>
      <c r="D3477" s="60" t="s">
        <v>3266</v>
      </c>
      <c r="E3477" s="61" t="s">
        <v>2673</v>
      </c>
      <c r="F3477" s="60" t="s">
        <v>1557</v>
      </c>
      <c r="G3477" s="62" t="s">
        <v>2762</v>
      </c>
      <c r="H3477" s="63" t="s">
        <v>2763</v>
      </c>
      <c r="I3477" s="64" t="s">
        <v>2764</v>
      </c>
      <c r="J3477" s="63" t="s">
        <v>2765</v>
      </c>
      <c r="K3477" s="65" t="s">
        <v>324</v>
      </c>
      <c r="L3477" s="66">
        <v>3474</v>
      </c>
      <c r="M3477" s="32" t="s">
        <v>12720</v>
      </c>
      <c r="N3477" s="32" t="s">
        <v>2676</v>
      </c>
    </row>
    <row r="3478" spans="1:14" ht="18" customHeight="1" x14ac:dyDescent="0.25">
      <c r="A3478" s="53" t="s">
        <v>12721</v>
      </c>
      <c r="B3478" s="54" t="s">
        <v>12722</v>
      </c>
      <c r="C3478" s="54" t="s">
        <v>12722</v>
      </c>
      <c r="D3478" s="54" t="s">
        <v>3266</v>
      </c>
      <c r="E3478" s="55" t="s">
        <v>2673</v>
      </c>
      <c r="F3478" s="54" t="s">
        <v>1557</v>
      </c>
      <c r="G3478" s="67" t="s">
        <v>2762</v>
      </c>
      <c r="H3478" s="68" t="s">
        <v>2763</v>
      </c>
      <c r="I3478" s="69" t="s">
        <v>2764</v>
      </c>
      <c r="J3478" s="68" t="s">
        <v>2765</v>
      </c>
      <c r="K3478" s="57" t="s">
        <v>324</v>
      </c>
      <c r="L3478" s="58">
        <v>3475</v>
      </c>
      <c r="M3478" s="32" t="s">
        <v>12723</v>
      </c>
      <c r="N3478" s="32" t="s">
        <v>2676</v>
      </c>
    </row>
    <row r="3479" spans="1:14" ht="18" customHeight="1" x14ac:dyDescent="0.25">
      <c r="A3479" s="59" t="s">
        <v>12724</v>
      </c>
      <c r="B3479" s="60" t="s">
        <v>12725</v>
      </c>
      <c r="C3479" s="60" t="s">
        <v>12725</v>
      </c>
      <c r="D3479" s="60" t="s">
        <v>3266</v>
      </c>
      <c r="E3479" s="61" t="s">
        <v>2673</v>
      </c>
      <c r="F3479" s="60" t="s">
        <v>1557</v>
      </c>
      <c r="G3479" s="62" t="s">
        <v>2762</v>
      </c>
      <c r="H3479" s="63" t="s">
        <v>2763</v>
      </c>
      <c r="I3479" s="64" t="s">
        <v>2764</v>
      </c>
      <c r="J3479" s="63" t="s">
        <v>2765</v>
      </c>
      <c r="K3479" s="65" t="s">
        <v>324</v>
      </c>
      <c r="L3479" s="66">
        <v>3476</v>
      </c>
      <c r="M3479" s="32" t="s">
        <v>12726</v>
      </c>
      <c r="N3479" s="32" t="s">
        <v>2676</v>
      </c>
    </row>
    <row r="3480" spans="1:14" ht="18" customHeight="1" x14ac:dyDescent="0.25">
      <c r="A3480" s="53" t="s">
        <v>12727</v>
      </c>
      <c r="B3480" s="54" t="s">
        <v>12728</v>
      </c>
      <c r="C3480" s="54" t="s">
        <v>12728</v>
      </c>
      <c r="D3480" s="54" t="s">
        <v>3266</v>
      </c>
      <c r="E3480" s="55" t="s">
        <v>2673</v>
      </c>
      <c r="F3480" s="54" t="s">
        <v>1557</v>
      </c>
      <c r="G3480" s="67" t="s">
        <v>2762</v>
      </c>
      <c r="H3480" s="68" t="s">
        <v>2763</v>
      </c>
      <c r="I3480" s="69" t="s">
        <v>2764</v>
      </c>
      <c r="J3480" s="68" t="s">
        <v>2765</v>
      </c>
      <c r="K3480" s="57" t="s">
        <v>324</v>
      </c>
      <c r="L3480" s="58">
        <v>3477</v>
      </c>
      <c r="M3480" s="32" t="s">
        <v>12729</v>
      </c>
      <c r="N3480" s="32" t="s">
        <v>2676</v>
      </c>
    </row>
    <row r="3481" spans="1:14" ht="18" customHeight="1" x14ac:dyDescent="0.25">
      <c r="A3481" s="59" t="s">
        <v>12730</v>
      </c>
      <c r="B3481" s="60" t="s">
        <v>12731</v>
      </c>
      <c r="C3481" s="60" t="s">
        <v>12731</v>
      </c>
      <c r="D3481" s="60" t="s">
        <v>3266</v>
      </c>
      <c r="E3481" s="61" t="s">
        <v>2673</v>
      </c>
      <c r="F3481" s="60" t="s">
        <v>1557</v>
      </c>
      <c r="G3481" s="62" t="s">
        <v>2762</v>
      </c>
      <c r="H3481" s="63" t="s">
        <v>2763</v>
      </c>
      <c r="I3481" s="64" t="s">
        <v>2764</v>
      </c>
      <c r="J3481" s="63" t="s">
        <v>2765</v>
      </c>
      <c r="K3481" s="65" t="s">
        <v>324</v>
      </c>
      <c r="L3481" s="66">
        <v>3478</v>
      </c>
      <c r="M3481" s="32" t="s">
        <v>12732</v>
      </c>
      <c r="N3481" s="32" t="s">
        <v>2676</v>
      </c>
    </row>
    <row r="3482" spans="1:14" ht="18" customHeight="1" x14ac:dyDescent="0.25">
      <c r="A3482" s="53" t="s">
        <v>12733</v>
      </c>
      <c r="B3482" s="54" t="s">
        <v>12734</v>
      </c>
      <c r="C3482" s="54" t="s">
        <v>12734</v>
      </c>
      <c r="D3482" s="54" t="s">
        <v>3266</v>
      </c>
      <c r="E3482" s="55" t="s">
        <v>2673</v>
      </c>
      <c r="F3482" s="54" t="s">
        <v>1557</v>
      </c>
      <c r="G3482" s="67" t="s">
        <v>2762</v>
      </c>
      <c r="H3482" s="68" t="s">
        <v>2763</v>
      </c>
      <c r="I3482" s="69" t="s">
        <v>2764</v>
      </c>
      <c r="J3482" s="68" t="s">
        <v>2765</v>
      </c>
      <c r="K3482" s="57" t="s">
        <v>324</v>
      </c>
      <c r="L3482" s="58">
        <v>3479</v>
      </c>
      <c r="M3482" s="32" t="s">
        <v>12735</v>
      </c>
      <c r="N3482" s="32" t="s">
        <v>2676</v>
      </c>
    </row>
    <row r="3483" spans="1:14" ht="18" customHeight="1" x14ac:dyDescent="0.25">
      <c r="A3483" s="59" t="s">
        <v>12736</v>
      </c>
      <c r="B3483" s="60" t="s">
        <v>12737</v>
      </c>
      <c r="C3483" s="60" t="s">
        <v>12737</v>
      </c>
      <c r="D3483" s="60" t="s">
        <v>3266</v>
      </c>
      <c r="E3483" s="61" t="s">
        <v>2673</v>
      </c>
      <c r="F3483" s="60" t="s">
        <v>1557</v>
      </c>
      <c r="G3483" s="62" t="s">
        <v>2762</v>
      </c>
      <c r="H3483" s="63" t="s">
        <v>2763</v>
      </c>
      <c r="I3483" s="64" t="s">
        <v>2764</v>
      </c>
      <c r="J3483" s="63" t="s">
        <v>2765</v>
      </c>
      <c r="K3483" s="65" t="s">
        <v>324</v>
      </c>
      <c r="L3483" s="66">
        <v>3480</v>
      </c>
      <c r="M3483" s="32" t="s">
        <v>12738</v>
      </c>
      <c r="N3483" s="32" t="s">
        <v>2676</v>
      </c>
    </row>
    <row r="3484" spans="1:14" ht="18" customHeight="1" x14ac:dyDescent="0.25">
      <c r="A3484" s="53" t="s">
        <v>12739</v>
      </c>
      <c r="B3484" s="54" t="s">
        <v>12740</v>
      </c>
      <c r="C3484" s="54" t="s">
        <v>12740</v>
      </c>
      <c r="D3484" s="54" t="s">
        <v>3266</v>
      </c>
      <c r="E3484" s="55" t="s">
        <v>2673</v>
      </c>
      <c r="F3484" s="54" t="s">
        <v>1557</v>
      </c>
      <c r="G3484" s="67" t="s">
        <v>2762</v>
      </c>
      <c r="H3484" s="68" t="s">
        <v>2763</v>
      </c>
      <c r="I3484" s="69" t="s">
        <v>2764</v>
      </c>
      <c r="J3484" s="68" t="s">
        <v>2765</v>
      </c>
      <c r="K3484" s="57" t="s">
        <v>324</v>
      </c>
      <c r="L3484" s="58">
        <v>3481</v>
      </c>
      <c r="M3484" s="32" t="s">
        <v>12741</v>
      </c>
      <c r="N3484" s="32" t="s">
        <v>2676</v>
      </c>
    </row>
    <row r="3485" spans="1:14" ht="18" customHeight="1" x14ac:dyDescent="0.25">
      <c r="A3485" s="59" t="s">
        <v>12742</v>
      </c>
      <c r="B3485" s="60" t="s">
        <v>1940</v>
      </c>
      <c r="C3485" s="60" t="s">
        <v>1940</v>
      </c>
      <c r="D3485" s="60" t="s">
        <v>3266</v>
      </c>
      <c r="E3485" s="61" t="s">
        <v>2673</v>
      </c>
      <c r="F3485" s="60" t="s">
        <v>1557</v>
      </c>
      <c r="G3485" s="62" t="s">
        <v>2762</v>
      </c>
      <c r="H3485" s="63" t="s">
        <v>2763</v>
      </c>
      <c r="I3485" s="64" t="s">
        <v>2764</v>
      </c>
      <c r="J3485" s="63" t="s">
        <v>2765</v>
      </c>
      <c r="K3485" s="65" t="s">
        <v>324</v>
      </c>
      <c r="L3485" s="66">
        <v>3482</v>
      </c>
      <c r="M3485" s="32" t="s">
        <v>12743</v>
      </c>
      <c r="N3485" s="32" t="s">
        <v>2676</v>
      </c>
    </row>
    <row r="3486" spans="1:14" ht="18" customHeight="1" x14ac:dyDescent="0.25">
      <c r="A3486" s="53" t="s">
        <v>12744</v>
      </c>
      <c r="B3486" s="54" t="s">
        <v>12745</v>
      </c>
      <c r="C3486" s="54" t="s">
        <v>12745</v>
      </c>
      <c r="D3486" s="54" t="s">
        <v>3266</v>
      </c>
      <c r="E3486" s="55" t="s">
        <v>2673</v>
      </c>
      <c r="F3486" s="54" t="s">
        <v>1557</v>
      </c>
      <c r="G3486" s="67" t="s">
        <v>2762</v>
      </c>
      <c r="H3486" s="68" t="s">
        <v>2763</v>
      </c>
      <c r="I3486" s="69" t="s">
        <v>2764</v>
      </c>
      <c r="J3486" s="68" t="s">
        <v>2765</v>
      </c>
      <c r="K3486" s="57" t="s">
        <v>324</v>
      </c>
      <c r="L3486" s="58">
        <v>3483</v>
      </c>
      <c r="M3486" s="32" t="s">
        <v>12746</v>
      </c>
      <c r="N3486" s="32" t="s">
        <v>2676</v>
      </c>
    </row>
    <row r="3487" spans="1:14" ht="18" customHeight="1" x14ac:dyDescent="0.25">
      <c r="A3487" s="59" t="s">
        <v>12747</v>
      </c>
      <c r="B3487" s="60" t="s">
        <v>12748</v>
      </c>
      <c r="C3487" s="60" t="s">
        <v>12748</v>
      </c>
      <c r="D3487" s="60" t="s">
        <v>3266</v>
      </c>
      <c r="E3487" s="61" t="s">
        <v>2673</v>
      </c>
      <c r="F3487" s="60" t="s">
        <v>1557</v>
      </c>
      <c r="G3487" s="62" t="s">
        <v>2762</v>
      </c>
      <c r="H3487" s="63" t="s">
        <v>2763</v>
      </c>
      <c r="I3487" s="64" t="s">
        <v>2764</v>
      </c>
      <c r="J3487" s="63" t="s">
        <v>2765</v>
      </c>
      <c r="K3487" s="65" t="s">
        <v>324</v>
      </c>
      <c r="L3487" s="66">
        <v>3484</v>
      </c>
      <c r="M3487" s="32" t="s">
        <v>12749</v>
      </c>
      <c r="N3487" s="32" t="s">
        <v>2676</v>
      </c>
    </row>
    <row r="3488" spans="1:14" ht="18" customHeight="1" x14ac:dyDescent="0.25">
      <c r="A3488" s="53" t="s">
        <v>12750</v>
      </c>
      <c r="B3488" s="54" t="s">
        <v>12751</v>
      </c>
      <c r="C3488" s="54" t="s">
        <v>12751</v>
      </c>
      <c r="D3488" s="54" t="s">
        <v>3266</v>
      </c>
      <c r="E3488" s="55" t="s">
        <v>2673</v>
      </c>
      <c r="F3488" s="54" t="s">
        <v>1557</v>
      </c>
      <c r="G3488" s="67" t="s">
        <v>2762</v>
      </c>
      <c r="H3488" s="68" t="s">
        <v>2763</v>
      </c>
      <c r="I3488" s="69" t="s">
        <v>2764</v>
      </c>
      <c r="J3488" s="68" t="s">
        <v>2765</v>
      </c>
      <c r="K3488" s="57" t="s">
        <v>324</v>
      </c>
      <c r="L3488" s="58">
        <v>3485</v>
      </c>
      <c r="M3488" s="32" t="s">
        <v>12752</v>
      </c>
      <c r="N3488" s="32" t="s">
        <v>2676</v>
      </c>
    </row>
    <row r="3489" spans="1:14" ht="18" customHeight="1" x14ac:dyDescent="0.25">
      <c r="A3489" s="59" t="s">
        <v>12753</v>
      </c>
      <c r="B3489" s="60" t="s">
        <v>12754</v>
      </c>
      <c r="C3489" s="60" t="s">
        <v>12754</v>
      </c>
      <c r="D3489" s="60" t="s">
        <v>3266</v>
      </c>
      <c r="E3489" s="61" t="s">
        <v>2673</v>
      </c>
      <c r="F3489" s="60" t="s">
        <v>1557</v>
      </c>
      <c r="G3489" s="62" t="s">
        <v>2762</v>
      </c>
      <c r="H3489" s="63" t="s">
        <v>2763</v>
      </c>
      <c r="I3489" s="64" t="s">
        <v>2764</v>
      </c>
      <c r="J3489" s="63" t="s">
        <v>2765</v>
      </c>
      <c r="K3489" s="65" t="s">
        <v>324</v>
      </c>
      <c r="L3489" s="66">
        <v>3486</v>
      </c>
      <c r="M3489" s="32" t="s">
        <v>12755</v>
      </c>
      <c r="N3489" s="32" t="s">
        <v>2676</v>
      </c>
    </row>
    <row r="3490" spans="1:14" ht="18" customHeight="1" x14ac:dyDescent="0.25">
      <c r="A3490" s="53" t="s">
        <v>12756</v>
      </c>
      <c r="B3490" s="54" t="s">
        <v>12757</v>
      </c>
      <c r="C3490" s="54" t="s">
        <v>12757</v>
      </c>
      <c r="D3490" s="54" t="s">
        <v>3266</v>
      </c>
      <c r="E3490" s="55" t="s">
        <v>2673</v>
      </c>
      <c r="F3490" s="54" t="s">
        <v>1557</v>
      </c>
      <c r="G3490" s="67" t="s">
        <v>2762</v>
      </c>
      <c r="H3490" s="68" t="s">
        <v>2763</v>
      </c>
      <c r="I3490" s="69" t="s">
        <v>2764</v>
      </c>
      <c r="J3490" s="68" t="s">
        <v>2765</v>
      </c>
      <c r="K3490" s="57" t="s">
        <v>324</v>
      </c>
      <c r="L3490" s="58">
        <v>3487</v>
      </c>
      <c r="M3490" s="32" t="s">
        <v>12758</v>
      </c>
      <c r="N3490" s="32" t="s">
        <v>2676</v>
      </c>
    </row>
    <row r="3491" spans="1:14" ht="18" customHeight="1" x14ac:dyDescent="0.25">
      <c r="A3491" s="59" t="s">
        <v>12759</v>
      </c>
      <c r="B3491" s="60" t="s">
        <v>12760</v>
      </c>
      <c r="C3491" s="60" t="s">
        <v>12760</v>
      </c>
      <c r="D3491" s="60" t="s">
        <v>3266</v>
      </c>
      <c r="E3491" s="61" t="s">
        <v>2673</v>
      </c>
      <c r="F3491" s="60" t="s">
        <v>1557</v>
      </c>
      <c r="G3491" s="62" t="s">
        <v>2762</v>
      </c>
      <c r="H3491" s="63" t="s">
        <v>2763</v>
      </c>
      <c r="I3491" s="64" t="s">
        <v>2764</v>
      </c>
      <c r="J3491" s="63" t="s">
        <v>2765</v>
      </c>
      <c r="K3491" s="65" t="s">
        <v>324</v>
      </c>
      <c r="L3491" s="66">
        <v>3488</v>
      </c>
      <c r="M3491" s="32" t="s">
        <v>12761</v>
      </c>
      <c r="N3491" s="32" t="s">
        <v>2676</v>
      </c>
    </row>
    <row r="3492" spans="1:14" ht="18" customHeight="1" x14ac:dyDescent="0.25">
      <c r="A3492" s="53" t="s">
        <v>12762</v>
      </c>
      <c r="B3492" s="54" t="s">
        <v>12763</v>
      </c>
      <c r="C3492" s="54" t="s">
        <v>12763</v>
      </c>
      <c r="D3492" s="54" t="s">
        <v>3266</v>
      </c>
      <c r="E3492" s="55" t="s">
        <v>2673</v>
      </c>
      <c r="F3492" s="54" t="s">
        <v>1557</v>
      </c>
      <c r="G3492" s="67" t="s">
        <v>2762</v>
      </c>
      <c r="H3492" s="68" t="s">
        <v>2763</v>
      </c>
      <c r="I3492" s="69" t="s">
        <v>2764</v>
      </c>
      <c r="J3492" s="68" t="s">
        <v>2765</v>
      </c>
      <c r="K3492" s="57" t="s">
        <v>324</v>
      </c>
      <c r="L3492" s="58">
        <v>3489</v>
      </c>
      <c r="M3492" s="32" t="s">
        <v>12764</v>
      </c>
      <c r="N3492" s="32" t="s">
        <v>2676</v>
      </c>
    </row>
    <row r="3493" spans="1:14" ht="18" customHeight="1" x14ac:dyDescent="0.25">
      <c r="A3493" s="59" t="s">
        <v>12765</v>
      </c>
      <c r="B3493" s="60" t="s">
        <v>12766</v>
      </c>
      <c r="C3493" s="60" t="s">
        <v>12766</v>
      </c>
      <c r="D3493" s="60" t="s">
        <v>3266</v>
      </c>
      <c r="E3493" s="61" t="s">
        <v>2673</v>
      </c>
      <c r="F3493" s="60" t="s">
        <v>1557</v>
      </c>
      <c r="G3493" s="62" t="s">
        <v>2762</v>
      </c>
      <c r="H3493" s="63" t="s">
        <v>2763</v>
      </c>
      <c r="I3493" s="64" t="s">
        <v>2764</v>
      </c>
      <c r="J3493" s="63" t="s">
        <v>2765</v>
      </c>
      <c r="K3493" s="65" t="s">
        <v>324</v>
      </c>
      <c r="L3493" s="66">
        <v>3490</v>
      </c>
      <c r="M3493" s="32" t="s">
        <v>12767</v>
      </c>
      <c r="N3493" s="32" t="s">
        <v>2676</v>
      </c>
    </row>
    <row r="3494" spans="1:14" ht="18" customHeight="1" x14ac:dyDescent="0.25">
      <c r="A3494" s="53" t="s">
        <v>12768</v>
      </c>
      <c r="B3494" s="54" t="s">
        <v>12769</v>
      </c>
      <c r="C3494" s="54" t="s">
        <v>12769</v>
      </c>
      <c r="D3494" s="54" t="s">
        <v>3266</v>
      </c>
      <c r="E3494" s="55" t="s">
        <v>2673</v>
      </c>
      <c r="F3494" s="54" t="s">
        <v>1557</v>
      </c>
      <c r="G3494" s="67" t="s">
        <v>2762</v>
      </c>
      <c r="H3494" s="68" t="s">
        <v>2763</v>
      </c>
      <c r="I3494" s="69" t="s">
        <v>2764</v>
      </c>
      <c r="J3494" s="68" t="s">
        <v>2765</v>
      </c>
      <c r="K3494" s="57" t="s">
        <v>324</v>
      </c>
      <c r="L3494" s="58">
        <v>3491</v>
      </c>
      <c r="M3494" s="32" t="s">
        <v>12770</v>
      </c>
      <c r="N3494" s="32" t="s">
        <v>2676</v>
      </c>
    </row>
    <row r="3495" spans="1:14" ht="18" customHeight="1" x14ac:dyDescent="0.25">
      <c r="A3495" s="59" t="s">
        <v>12771</v>
      </c>
      <c r="B3495" s="60" t="s">
        <v>7320</v>
      </c>
      <c r="C3495" s="60" t="s">
        <v>7320</v>
      </c>
      <c r="D3495" s="60" t="s">
        <v>3266</v>
      </c>
      <c r="E3495" s="61" t="s">
        <v>2673</v>
      </c>
      <c r="F3495" s="60" t="s">
        <v>1557</v>
      </c>
      <c r="G3495" s="62" t="s">
        <v>2762</v>
      </c>
      <c r="H3495" s="63" t="s">
        <v>2763</v>
      </c>
      <c r="I3495" s="64" t="s">
        <v>2764</v>
      </c>
      <c r="J3495" s="63" t="s">
        <v>2765</v>
      </c>
      <c r="K3495" s="65" t="s">
        <v>324</v>
      </c>
      <c r="L3495" s="66">
        <v>3492</v>
      </c>
      <c r="M3495" s="32" t="s">
        <v>12772</v>
      </c>
      <c r="N3495" s="32" t="s">
        <v>2676</v>
      </c>
    </row>
    <row r="3496" spans="1:14" ht="18" customHeight="1" x14ac:dyDescent="0.25">
      <c r="A3496" s="53" t="s">
        <v>12773</v>
      </c>
      <c r="B3496" s="54" t="s">
        <v>12774</v>
      </c>
      <c r="C3496" s="54" t="s">
        <v>12774</v>
      </c>
      <c r="D3496" s="54" t="s">
        <v>3266</v>
      </c>
      <c r="E3496" s="55" t="s">
        <v>2673</v>
      </c>
      <c r="F3496" s="54" t="s">
        <v>1557</v>
      </c>
      <c r="G3496" s="67" t="s">
        <v>2762</v>
      </c>
      <c r="H3496" s="68" t="s">
        <v>2763</v>
      </c>
      <c r="I3496" s="69" t="s">
        <v>2764</v>
      </c>
      <c r="J3496" s="68" t="s">
        <v>2765</v>
      </c>
      <c r="K3496" s="57" t="s">
        <v>324</v>
      </c>
      <c r="L3496" s="58">
        <v>3493</v>
      </c>
      <c r="M3496" s="32" t="s">
        <v>12775</v>
      </c>
      <c r="N3496" s="32" t="s">
        <v>2676</v>
      </c>
    </row>
    <row r="3497" spans="1:14" ht="18" customHeight="1" x14ac:dyDescent="0.25">
      <c r="A3497" s="59" t="s">
        <v>12776</v>
      </c>
      <c r="B3497" s="60" t="s">
        <v>12777</v>
      </c>
      <c r="C3497" s="60" t="s">
        <v>12777</v>
      </c>
      <c r="D3497" s="60" t="s">
        <v>3266</v>
      </c>
      <c r="E3497" s="61" t="s">
        <v>2673</v>
      </c>
      <c r="F3497" s="60" t="s">
        <v>1557</v>
      </c>
      <c r="G3497" s="62" t="s">
        <v>2762</v>
      </c>
      <c r="H3497" s="63" t="s">
        <v>2763</v>
      </c>
      <c r="I3497" s="64" t="s">
        <v>2764</v>
      </c>
      <c r="J3497" s="63" t="s">
        <v>2765</v>
      </c>
      <c r="K3497" s="65" t="s">
        <v>324</v>
      </c>
      <c r="L3497" s="66">
        <v>3494</v>
      </c>
      <c r="M3497" s="32" t="s">
        <v>12778</v>
      </c>
      <c r="N3497" s="32" t="s">
        <v>2676</v>
      </c>
    </row>
    <row r="3498" spans="1:14" ht="18" customHeight="1" x14ac:dyDescent="0.25">
      <c r="A3498" s="53" t="s">
        <v>12779</v>
      </c>
      <c r="B3498" s="54" t="s">
        <v>12780</v>
      </c>
      <c r="C3498" s="54" t="s">
        <v>12780</v>
      </c>
      <c r="D3498" s="54" t="s">
        <v>3266</v>
      </c>
      <c r="E3498" s="55" t="s">
        <v>2673</v>
      </c>
      <c r="F3498" s="54" t="s">
        <v>1557</v>
      </c>
      <c r="G3498" s="67" t="s">
        <v>2762</v>
      </c>
      <c r="H3498" s="68" t="s">
        <v>2763</v>
      </c>
      <c r="I3498" s="69" t="s">
        <v>2764</v>
      </c>
      <c r="J3498" s="68" t="s">
        <v>2765</v>
      </c>
      <c r="K3498" s="57" t="s">
        <v>324</v>
      </c>
      <c r="L3498" s="58">
        <v>3495</v>
      </c>
      <c r="M3498" s="32" t="s">
        <v>12781</v>
      </c>
      <c r="N3498" s="32" t="s">
        <v>2676</v>
      </c>
    </row>
    <row r="3499" spans="1:14" ht="18" customHeight="1" x14ac:dyDescent="0.25">
      <c r="A3499" s="59" t="s">
        <v>12782</v>
      </c>
      <c r="B3499" s="60" t="s">
        <v>12783</v>
      </c>
      <c r="C3499" s="60" t="s">
        <v>12783</v>
      </c>
      <c r="D3499" s="60" t="s">
        <v>3266</v>
      </c>
      <c r="E3499" s="61" t="s">
        <v>2673</v>
      </c>
      <c r="F3499" s="60" t="s">
        <v>1557</v>
      </c>
      <c r="G3499" s="62" t="s">
        <v>2762</v>
      </c>
      <c r="H3499" s="63" t="s">
        <v>2763</v>
      </c>
      <c r="I3499" s="64" t="s">
        <v>2764</v>
      </c>
      <c r="J3499" s="63" t="s">
        <v>2765</v>
      </c>
      <c r="K3499" s="65" t="s">
        <v>324</v>
      </c>
      <c r="L3499" s="66">
        <v>3496</v>
      </c>
      <c r="M3499" s="32" t="s">
        <v>12784</v>
      </c>
      <c r="N3499" s="32" t="s">
        <v>2676</v>
      </c>
    </row>
    <row r="3500" spans="1:14" ht="18" customHeight="1" x14ac:dyDescent="0.25">
      <c r="A3500" s="53" t="s">
        <v>12785</v>
      </c>
      <c r="B3500" s="54" t="s">
        <v>12786</v>
      </c>
      <c r="C3500" s="54" t="s">
        <v>12786</v>
      </c>
      <c r="D3500" s="54" t="s">
        <v>3266</v>
      </c>
      <c r="E3500" s="55" t="s">
        <v>2673</v>
      </c>
      <c r="F3500" s="54" t="s">
        <v>1557</v>
      </c>
      <c r="G3500" s="67" t="s">
        <v>2762</v>
      </c>
      <c r="H3500" s="68" t="s">
        <v>2763</v>
      </c>
      <c r="I3500" s="69" t="s">
        <v>2764</v>
      </c>
      <c r="J3500" s="68" t="s">
        <v>2765</v>
      </c>
      <c r="K3500" s="57" t="s">
        <v>324</v>
      </c>
      <c r="L3500" s="58">
        <v>3497</v>
      </c>
      <c r="M3500" s="32" t="s">
        <v>12787</v>
      </c>
      <c r="N3500" s="32" t="s">
        <v>2676</v>
      </c>
    </row>
    <row r="3501" spans="1:14" ht="18" customHeight="1" x14ac:dyDescent="0.25">
      <c r="A3501" s="59" t="s">
        <v>12788</v>
      </c>
      <c r="B3501" s="60" t="s">
        <v>4080</v>
      </c>
      <c r="C3501" s="60" t="s">
        <v>4080</v>
      </c>
      <c r="D3501" s="60" t="s">
        <v>3266</v>
      </c>
      <c r="E3501" s="61" t="s">
        <v>2673</v>
      </c>
      <c r="F3501" s="60" t="s">
        <v>1557</v>
      </c>
      <c r="G3501" s="62" t="s">
        <v>2762</v>
      </c>
      <c r="H3501" s="63" t="s">
        <v>2763</v>
      </c>
      <c r="I3501" s="64" t="s">
        <v>2764</v>
      </c>
      <c r="J3501" s="63" t="s">
        <v>2765</v>
      </c>
      <c r="K3501" s="65" t="s">
        <v>324</v>
      </c>
      <c r="L3501" s="66">
        <v>3498</v>
      </c>
      <c r="M3501" s="32" t="s">
        <v>12789</v>
      </c>
      <c r="N3501" s="32" t="s">
        <v>2676</v>
      </c>
    </row>
    <row r="3502" spans="1:14" ht="18" customHeight="1" x14ac:dyDescent="0.25">
      <c r="A3502" s="53" t="s">
        <v>12790</v>
      </c>
      <c r="B3502" s="54" t="s">
        <v>12791</v>
      </c>
      <c r="C3502" s="54" t="s">
        <v>12791</v>
      </c>
      <c r="D3502" s="54" t="s">
        <v>3266</v>
      </c>
      <c r="E3502" s="55" t="s">
        <v>2673</v>
      </c>
      <c r="F3502" s="54" t="s">
        <v>1557</v>
      </c>
      <c r="G3502" s="67" t="s">
        <v>2762</v>
      </c>
      <c r="H3502" s="68" t="s">
        <v>2763</v>
      </c>
      <c r="I3502" s="69" t="s">
        <v>2764</v>
      </c>
      <c r="J3502" s="68" t="s">
        <v>2765</v>
      </c>
      <c r="K3502" s="57" t="s">
        <v>324</v>
      </c>
      <c r="L3502" s="58">
        <v>3499</v>
      </c>
      <c r="M3502" s="32" t="s">
        <v>12792</v>
      </c>
      <c r="N3502" s="32" t="s">
        <v>2676</v>
      </c>
    </row>
    <row r="3503" spans="1:14" ht="18" customHeight="1" x14ac:dyDescent="0.25">
      <c r="A3503" s="59" t="s">
        <v>12793</v>
      </c>
      <c r="B3503" s="60" t="s">
        <v>12794</v>
      </c>
      <c r="C3503" s="60" t="s">
        <v>12794</v>
      </c>
      <c r="D3503" s="60" t="s">
        <v>3266</v>
      </c>
      <c r="E3503" s="61" t="s">
        <v>2673</v>
      </c>
      <c r="F3503" s="60" t="s">
        <v>1557</v>
      </c>
      <c r="G3503" s="62" t="s">
        <v>2762</v>
      </c>
      <c r="H3503" s="63" t="s">
        <v>2763</v>
      </c>
      <c r="I3503" s="64" t="s">
        <v>2764</v>
      </c>
      <c r="J3503" s="63" t="s">
        <v>2765</v>
      </c>
      <c r="K3503" s="65" t="s">
        <v>324</v>
      </c>
      <c r="L3503" s="66">
        <v>3500</v>
      </c>
      <c r="M3503" s="32" t="s">
        <v>12795</v>
      </c>
      <c r="N3503" s="32" t="s">
        <v>2676</v>
      </c>
    </row>
    <row r="3504" spans="1:14" ht="18" customHeight="1" x14ac:dyDescent="0.25">
      <c r="A3504" s="53" t="s">
        <v>12796</v>
      </c>
      <c r="B3504" s="54" t="s">
        <v>12797</v>
      </c>
      <c r="C3504" s="54" t="s">
        <v>12797</v>
      </c>
      <c r="D3504" s="54" t="s">
        <v>3266</v>
      </c>
      <c r="E3504" s="55" t="s">
        <v>2673</v>
      </c>
      <c r="F3504" s="54" t="s">
        <v>1557</v>
      </c>
      <c r="G3504" s="67" t="s">
        <v>2762</v>
      </c>
      <c r="H3504" s="68" t="s">
        <v>2763</v>
      </c>
      <c r="I3504" s="69" t="s">
        <v>2764</v>
      </c>
      <c r="J3504" s="68" t="s">
        <v>2765</v>
      </c>
      <c r="K3504" s="57" t="s">
        <v>324</v>
      </c>
      <c r="L3504" s="58">
        <v>3501</v>
      </c>
      <c r="M3504" s="32" t="s">
        <v>12798</v>
      </c>
      <c r="N3504" s="32" t="s">
        <v>2676</v>
      </c>
    </row>
    <row r="3505" spans="1:14" ht="18" customHeight="1" x14ac:dyDescent="0.25">
      <c r="A3505" s="59" t="s">
        <v>12799</v>
      </c>
      <c r="B3505" s="60" t="s">
        <v>12800</v>
      </c>
      <c r="C3505" s="60" t="s">
        <v>12800</v>
      </c>
      <c r="D3505" s="60" t="s">
        <v>3266</v>
      </c>
      <c r="E3505" s="61" t="s">
        <v>2673</v>
      </c>
      <c r="F3505" s="60" t="s">
        <v>1557</v>
      </c>
      <c r="G3505" s="62" t="s">
        <v>2762</v>
      </c>
      <c r="H3505" s="63" t="s">
        <v>2763</v>
      </c>
      <c r="I3505" s="64" t="s">
        <v>2764</v>
      </c>
      <c r="J3505" s="63" t="s">
        <v>2765</v>
      </c>
      <c r="K3505" s="65" t="s">
        <v>324</v>
      </c>
      <c r="L3505" s="66">
        <v>3502</v>
      </c>
      <c r="M3505" s="32" t="s">
        <v>12801</v>
      </c>
      <c r="N3505" s="32" t="s">
        <v>2676</v>
      </c>
    </row>
    <row r="3506" spans="1:14" ht="18" customHeight="1" x14ac:dyDescent="0.25">
      <c r="A3506" s="53" t="s">
        <v>12802</v>
      </c>
      <c r="B3506" s="54" t="s">
        <v>12803</v>
      </c>
      <c r="C3506" s="54" t="s">
        <v>12803</v>
      </c>
      <c r="D3506" s="54" t="s">
        <v>3266</v>
      </c>
      <c r="E3506" s="55" t="s">
        <v>2673</v>
      </c>
      <c r="F3506" s="54" t="s">
        <v>1557</v>
      </c>
      <c r="G3506" s="67" t="s">
        <v>2762</v>
      </c>
      <c r="H3506" s="68" t="s">
        <v>2763</v>
      </c>
      <c r="I3506" s="69" t="s">
        <v>2764</v>
      </c>
      <c r="J3506" s="68" t="s">
        <v>2765</v>
      </c>
      <c r="K3506" s="57" t="s">
        <v>324</v>
      </c>
      <c r="L3506" s="58">
        <v>3503</v>
      </c>
      <c r="M3506" s="32" t="s">
        <v>12804</v>
      </c>
      <c r="N3506" s="32" t="s">
        <v>2676</v>
      </c>
    </row>
    <row r="3507" spans="1:14" ht="18" customHeight="1" x14ac:dyDescent="0.25">
      <c r="A3507" s="59" t="s">
        <v>12805</v>
      </c>
      <c r="B3507" s="60" t="s">
        <v>12806</v>
      </c>
      <c r="C3507" s="60" t="s">
        <v>12806</v>
      </c>
      <c r="D3507" s="60" t="s">
        <v>3266</v>
      </c>
      <c r="E3507" s="61" t="s">
        <v>2673</v>
      </c>
      <c r="F3507" s="60" t="s">
        <v>1557</v>
      </c>
      <c r="G3507" s="62" t="s">
        <v>2762</v>
      </c>
      <c r="H3507" s="63" t="s">
        <v>2763</v>
      </c>
      <c r="I3507" s="64" t="s">
        <v>2764</v>
      </c>
      <c r="J3507" s="63" t="s">
        <v>2765</v>
      </c>
      <c r="K3507" s="65" t="s">
        <v>324</v>
      </c>
      <c r="L3507" s="66">
        <v>3504</v>
      </c>
      <c r="M3507" s="32" t="s">
        <v>12807</v>
      </c>
      <c r="N3507" s="32" t="s">
        <v>2676</v>
      </c>
    </row>
    <row r="3508" spans="1:14" ht="18" customHeight="1" x14ac:dyDescent="0.25">
      <c r="A3508" s="53" t="s">
        <v>12808</v>
      </c>
      <c r="B3508" s="54" t="s">
        <v>12809</v>
      </c>
      <c r="C3508" s="54" t="s">
        <v>12809</v>
      </c>
      <c r="D3508" s="54" t="s">
        <v>3266</v>
      </c>
      <c r="E3508" s="55" t="s">
        <v>2673</v>
      </c>
      <c r="F3508" s="54" t="s">
        <v>1557</v>
      </c>
      <c r="G3508" s="67" t="s">
        <v>2762</v>
      </c>
      <c r="H3508" s="68" t="s">
        <v>2763</v>
      </c>
      <c r="I3508" s="69" t="s">
        <v>2764</v>
      </c>
      <c r="J3508" s="68" t="s">
        <v>2765</v>
      </c>
      <c r="K3508" s="57" t="s">
        <v>324</v>
      </c>
      <c r="L3508" s="58">
        <v>3505</v>
      </c>
      <c r="M3508" s="32" t="s">
        <v>12810</v>
      </c>
      <c r="N3508" s="32" t="s">
        <v>2676</v>
      </c>
    </row>
    <row r="3509" spans="1:14" ht="18" customHeight="1" x14ac:dyDescent="0.25">
      <c r="A3509" s="59" t="s">
        <v>12811</v>
      </c>
      <c r="B3509" s="60" t="s">
        <v>12812</v>
      </c>
      <c r="C3509" s="60" t="s">
        <v>12812</v>
      </c>
      <c r="D3509" s="60" t="s">
        <v>3266</v>
      </c>
      <c r="E3509" s="61" t="s">
        <v>2673</v>
      </c>
      <c r="F3509" s="60" t="s">
        <v>1557</v>
      </c>
      <c r="G3509" s="62" t="s">
        <v>2762</v>
      </c>
      <c r="H3509" s="63" t="s">
        <v>2763</v>
      </c>
      <c r="I3509" s="64" t="s">
        <v>2764</v>
      </c>
      <c r="J3509" s="63" t="s">
        <v>2765</v>
      </c>
      <c r="K3509" s="65" t="s">
        <v>324</v>
      </c>
      <c r="L3509" s="66">
        <v>3506</v>
      </c>
      <c r="M3509" s="32" t="s">
        <v>12813</v>
      </c>
      <c r="N3509" s="32" t="s">
        <v>2676</v>
      </c>
    </row>
    <row r="3510" spans="1:14" ht="18" customHeight="1" x14ac:dyDescent="0.25">
      <c r="A3510" s="53" t="s">
        <v>12814</v>
      </c>
      <c r="B3510" s="54" t="s">
        <v>12815</v>
      </c>
      <c r="C3510" s="54" t="s">
        <v>12815</v>
      </c>
      <c r="D3510" s="54" t="s">
        <v>3266</v>
      </c>
      <c r="E3510" s="55" t="s">
        <v>2673</v>
      </c>
      <c r="F3510" s="54" t="s">
        <v>1557</v>
      </c>
      <c r="G3510" s="67" t="s">
        <v>2762</v>
      </c>
      <c r="H3510" s="68" t="s">
        <v>2763</v>
      </c>
      <c r="I3510" s="69" t="s">
        <v>2764</v>
      </c>
      <c r="J3510" s="68" t="s">
        <v>2765</v>
      </c>
      <c r="K3510" s="57" t="s">
        <v>324</v>
      </c>
      <c r="L3510" s="58">
        <v>3507</v>
      </c>
      <c r="M3510" s="32" t="s">
        <v>12816</v>
      </c>
      <c r="N3510" s="32" t="s">
        <v>2676</v>
      </c>
    </row>
    <row r="3511" spans="1:14" ht="18" customHeight="1" x14ac:dyDescent="0.25">
      <c r="A3511" s="59" t="s">
        <v>12817</v>
      </c>
      <c r="B3511" s="60" t="s">
        <v>12818</v>
      </c>
      <c r="C3511" s="60" t="s">
        <v>12818</v>
      </c>
      <c r="D3511" s="60" t="s">
        <v>3266</v>
      </c>
      <c r="E3511" s="61" t="s">
        <v>2673</v>
      </c>
      <c r="F3511" s="60" t="s">
        <v>1557</v>
      </c>
      <c r="G3511" s="62" t="s">
        <v>2762</v>
      </c>
      <c r="H3511" s="63" t="s">
        <v>2763</v>
      </c>
      <c r="I3511" s="64" t="s">
        <v>2764</v>
      </c>
      <c r="J3511" s="63" t="s">
        <v>2765</v>
      </c>
      <c r="K3511" s="65" t="s">
        <v>324</v>
      </c>
      <c r="L3511" s="66">
        <v>3508</v>
      </c>
      <c r="M3511" s="32" t="s">
        <v>12819</v>
      </c>
      <c r="N3511" s="32" t="s">
        <v>2676</v>
      </c>
    </row>
    <row r="3512" spans="1:14" ht="18" customHeight="1" x14ac:dyDescent="0.25">
      <c r="A3512" s="53" t="s">
        <v>12820</v>
      </c>
      <c r="B3512" s="54" t="s">
        <v>12821</v>
      </c>
      <c r="C3512" s="54" t="s">
        <v>12821</v>
      </c>
      <c r="D3512" s="54" t="s">
        <v>3266</v>
      </c>
      <c r="E3512" s="55" t="s">
        <v>2673</v>
      </c>
      <c r="F3512" s="54" t="s">
        <v>1557</v>
      </c>
      <c r="G3512" s="67" t="s">
        <v>2762</v>
      </c>
      <c r="H3512" s="68" t="s">
        <v>2763</v>
      </c>
      <c r="I3512" s="69" t="s">
        <v>2764</v>
      </c>
      <c r="J3512" s="68" t="s">
        <v>2765</v>
      </c>
      <c r="K3512" s="57" t="s">
        <v>324</v>
      </c>
      <c r="L3512" s="58">
        <v>3509</v>
      </c>
      <c r="M3512" s="32" t="s">
        <v>12822</v>
      </c>
      <c r="N3512" s="32" t="s">
        <v>2676</v>
      </c>
    </row>
    <row r="3513" spans="1:14" ht="18" customHeight="1" x14ac:dyDescent="0.25">
      <c r="A3513" s="59" t="s">
        <v>12823</v>
      </c>
      <c r="B3513" s="60" t="s">
        <v>12824</v>
      </c>
      <c r="C3513" s="60" t="s">
        <v>12824</v>
      </c>
      <c r="D3513" s="60" t="s">
        <v>3266</v>
      </c>
      <c r="E3513" s="61" t="s">
        <v>2673</v>
      </c>
      <c r="F3513" s="60" t="s">
        <v>1557</v>
      </c>
      <c r="G3513" s="62" t="s">
        <v>2762</v>
      </c>
      <c r="H3513" s="63" t="s">
        <v>2763</v>
      </c>
      <c r="I3513" s="64" t="s">
        <v>2764</v>
      </c>
      <c r="J3513" s="63" t="s">
        <v>2765</v>
      </c>
      <c r="K3513" s="65" t="s">
        <v>324</v>
      </c>
      <c r="L3513" s="66">
        <v>3510</v>
      </c>
      <c r="M3513" s="32" t="s">
        <v>12825</v>
      </c>
      <c r="N3513" s="32" t="s">
        <v>2676</v>
      </c>
    </row>
    <row r="3514" spans="1:14" ht="18" customHeight="1" x14ac:dyDescent="0.25">
      <c r="A3514" s="53" t="s">
        <v>12826</v>
      </c>
      <c r="B3514" s="54" t="s">
        <v>12827</v>
      </c>
      <c r="C3514" s="54" t="s">
        <v>12827</v>
      </c>
      <c r="D3514" s="54" t="s">
        <v>3266</v>
      </c>
      <c r="E3514" s="55" t="s">
        <v>2673</v>
      </c>
      <c r="F3514" s="54" t="s">
        <v>1557</v>
      </c>
      <c r="G3514" s="67" t="s">
        <v>2762</v>
      </c>
      <c r="H3514" s="68" t="s">
        <v>2763</v>
      </c>
      <c r="I3514" s="69" t="s">
        <v>2764</v>
      </c>
      <c r="J3514" s="68" t="s">
        <v>2765</v>
      </c>
      <c r="K3514" s="57" t="s">
        <v>324</v>
      </c>
      <c r="L3514" s="58">
        <v>3511</v>
      </c>
      <c r="M3514" s="32" t="s">
        <v>12828</v>
      </c>
      <c r="N3514" s="32" t="s">
        <v>2676</v>
      </c>
    </row>
    <row r="3515" spans="1:14" ht="18" customHeight="1" x14ac:dyDescent="0.25">
      <c r="A3515" s="59" t="s">
        <v>12829</v>
      </c>
      <c r="B3515" s="60" t="s">
        <v>12830</v>
      </c>
      <c r="C3515" s="60" t="s">
        <v>12830</v>
      </c>
      <c r="D3515" s="60" t="s">
        <v>3266</v>
      </c>
      <c r="E3515" s="61" t="s">
        <v>2673</v>
      </c>
      <c r="F3515" s="60" t="s">
        <v>1557</v>
      </c>
      <c r="G3515" s="62" t="s">
        <v>2762</v>
      </c>
      <c r="H3515" s="63" t="s">
        <v>2763</v>
      </c>
      <c r="I3515" s="64" t="s">
        <v>2764</v>
      </c>
      <c r="J3515" s="63" t="s">
        <v>2765</v>
      </c>
      <c r="K3515" s="65" t="s">
        <v>324</v>
      </c>
      <c r="L3515" s="66">
        <v>3512</v>
      </c>
      <c r="M3515" s="32" t="s">
        <v>12831</v>
      </c>
      <c r="N3515" s="32" t="s">
        <v>2676</v>
      </c>
    </row>
    <row r="3516" spans="1:14" ht="18" customHeight="1" x14ac:dyDescent="0.25">
      <c r="A3516" s="53" t="s">
        <v>12832</v>
      </c>
      <c r="B3516" s="54" t="s">
        <v>12833</v>
      </c>
      <c r="C3516" s="54" t="s">
        <v>12833</v>
      </c>
      <c r="D3516" s="54" t="s">
        <v>3266</v>
      </c>
      <c r="E3516" s="55" t="s">
        <v>2673</v>
      </c>
      <c r="F3516" s="54" t="s">
        <v>1557</v>
      </c>
      <c r="G3516" s="67" t="s">
        <v>2762</v>
      </c>
      <c r="H3516" s="68" t="s">
        <v>2763</v>
      </c>
      <c r="I3516" s="69" t="s">
        <v>2764</v>
      </c>
      <c r="J3516" s="68" t="s">
        <v>2765</v>
      </c>
      <c r="K3516" s="57" t="s">
        <v>324</v>
      </c>
      <c r="L3516" s="58">
        <v>3513</v>
      </c>
      <c r="M3516" s="32" t="s">
        <v>12834</v>
      </c>
      <c r="N3516" s="32" t="s">
        <v>2676</v>
      </c>
    </row>
    <row r="3517" spans="1:14" ht="18" customHeight="1" x14ac:dyDescent="0.25">
      <c r="A3517" s="59" t="s">
        <v>12835</v>
      </c>
      <c r="B3517" s="60" t="s">
        <v>12836</v>
      </c>
      <c r="C3517" s="60" t="s">
        <v>12836</v>
      </c>
      <c r="D3517" s="60" t="s">
        <v>3266</v>
      </c>
      <c r="E3517" s="61" t="s">
        <v>2673</v>
      </c>
      <c r="F3517" s="60" t="s">
        <v>1557</v>
      </c>
      <c r="G3517" s="62" t="s">
        <v>2762</v>
      </c>
      <c r="H3517" s="63" t="s">
        <v>2763</v>
      </c>
      <c r="I3517" s="64" t="s">
        <v>2764</v>
      </c>
      <c r="J3517" s="63" t="s">
        <v>2765</v>
      </c>
      <c r="K3517" s="65" t="s">
        <v>324</v>
      </c>
      <c r="L3517" s="66">
        <v>3514</v>
      </c>
      <c r="M3517" s="32" t="s">
        <v>12837</v>
      </c>
      <c r="N3517" s="32" t="s">
        <v>2676</v>
      </c>
    </row>
    <row r="3518" spans="1:14" ht="18" customHeight="1" x14ac:dyDescent="0.25">
      <c r="A3518" s="53" t="s">
        <v>12838</v>
      </c>
      <c r="B3518" s="54" t="s">
        <v>12839</v>
      </c>
      <c r="C3518" s="54" t="s">
        <v>12839</v>
      </c>
      <c r="D3518" s="54" t="s">
        <v>3266</v>
      </c>
      <c r="E3518" s="55" t="s">
        <v>2673</v>
      </c>
      <c r="F3518" s="54" t="s">
        <v>1557</v>
      </c>
      <c r="G3518" s="67" t="s">
        <v>2762</v>
      </c>
      <c r="H3518" s="68" t="s">
        <v>2763</v>
      </c>
      <c r="I3518" s="69" t="s">
        <v>2764</v>
      </c>
      <c r="J3518" s="68" t="s">
        <v>2765</v>
      </c>
      <c r="K3518" s="57" t="s">
        <v>324</v>
      </c>
      <c r="L3518" s="58">
        <v>3515</v>
      </c>
      <c r="M3518" s="32" t="s">
        <v>12840</v>
      </c>
      <c r="N3518" s="32" t="s">
        <v>2676</v>
      </c>
    </row>
    <row r="3519" spans="1:14" ht="18" customHeight="1" x14ac:dyDescent="0.25">
      <c r="A3519" s="59" t="s">
        <v>12841</v>
      </c>
      <c r="B3519" s="60" t="s">
        <v>12842</v>
      </c>
      <c r="C3519" s="60" t="s">
        <v>12842</v>
      </c>
      <c r="D3519" s="60" t="s">
        <v>3266</v>
      </c>
      <c r="E3519" s="61" t="s">
        <v>2673</v>
      </c>
      <c r="F3519" s="60" t="s">
        <v>1557</v>
      </c>
      <c r="G3519" s="62" t="s">
        <v>2762</v>
      </c>
      <c r="H3519" s="63" t="s">
        <v>2763</v>
      </c>
      <c r="I3519" s="64" t="s">
        <v>2764</v>
      </c>
      <c r="J3519" s="63" t="s">
        <v>2765</v>
      </c>
      <c r="K3519" s="65" t="s">
        <v>324</v>
      </c>
      <c r="L3519" s="66">
        <v>3516</v>
      </c>
      <c r="M3519" s="32" t="s">
        <v>12843</v>
      </c>
      <c r="N3519" s="32" t="s">
        <v>2676</v>
      </c>
    </row>
    <row r="3520" spans="1:14" ht="18" customHeight="1" x14ac:dyDescent="0.25">
      <c r="A3520" s="53" t="s">
        <v>12844</v>
      </c>
      <c r="B3520" s="54" t="s">
        <v>12845</v>
      </c>
      <c r="C3520" s="54" t="s">
        <v>12845</v>
      </c>
      <c r="D3520" s="54" t="s">
        <v>3266</v>
      </c>
      <c r="E3520" s="55" t="s">
        <v>2673</v>
      </c>
      <c r="F3520" s="54" t="s">
        <v>1557</v>
      </c>
      <c r="G3520" s="67" t="s">
        <v>2762</v>
      </c>
      <c r="H3520" s="68" t="s">
        <v>2763</v>
      </c>
      <c r="I3520" s="69" t="s">
        <v>2764</v>
      </c>
      <c r="J3520" s="68" t="s">
        <v>2765</v>
      </c>
      <c r="K3520" s="57" t="s">
        <v>324</v>
      </c>
      <c r="L3520" s="58">
        <v>3517</v>
      </c>
      <c r="M3520" s="32" t="s">
        <v>12846</v>
      </c>
      <c r="N3520" s="32" t="s">
        <v>2676</v>
      </c>
    </row>
    <row r="3521" spans="1:14" ht="18" customHeight="1" x14ac:dyDescent="0.25">
      <c r="A3521" s="59" t="s">
        <v>12847</v>
      </c>
      <c r="B3521" s="60" t="s">
        <v>12848</v>
      </c>
      <c r="C3521" s="60" t="s">
        <v>12848</v>
      </c>
      <c r="D3521" s="60" t="s">
        <v>3266</v>
      </c>
      <c r="E3521" s="61" t="s">
        <v>2673</v>
      </c>
      <c r="F3521" s="60" t="s">
        <v>1557</v>
      </c>
      <c r="G3521" s="62" t="s">
        <v>2762</v>
      </c>
      <c r="H3521" s="63" t="s">
        <v>2763</v>
      </c>
      <c r="I3521" s="64" t="s">
        <v>2764</v>
      </c>
      <c r="J3521" s="63" t="s">
        <v>2765</v>
      </c>
      <c r="K3521" s="65" t="s">
        <v>324</v>
      </c>
      <c r="L3521" s="66">
        <v>3518</v>
      </c>
      <c r="M3521" s="32" t="s">
        <v>12849</v>
      </c>
      <c r="N3521" s="32" t="s">
        <v>2676</v>
      </c>
    </row>
    <row r="3522" spans="1:14" ht="18" customHeight="1" x14ac:dyDescent="0.25">
      <c r="A3522" s="53" t="s">
        <v>12850</v>
      </c>
      <c r="B3522" s="54" t="s">
        <v>12851</v>
      </c>
      <c r="C3522" s="54" t="s">
        <v>12851</v>
      </c>
      <c r="D3522" s="54" t="s">
        <v>3266</v>
      </c>
      <c r="E3522" s="55" t="s">
        <v>2673</v>
      </c>
      <c r="F3522" s="54" t="s">
        <v>1557</v>
      </c>
      <c r="G3522" s="67" t="s">
        <v>2762</v>
      </c>
      <c r="H3522" s="68" t="s">
        <v>2763</v>
      </c>
      <c r="I3522" s="69" t="s">
        <v>2764</v>
      </c>
      <c r="J3522" s="68" t="s">
        <v>2765</v>
      </c>
      <c r="K3522" s="57" t="s">
        <v>324</v>
      </c>
      <c r="L3522" s="58">
        <v>3519</v>
      </c>
      <c r="M3522" s="32" t="s">
        <v>12852</v>
      </c>
      <c r="N3522" s="32" t="s">
        <v>2676</v>
      </c>
    </row>
    <row r="3523" spans="1:14" ht="18" customHeight="1" x14ac:dyDescent="0.25">
      <c r="A3523" s="59" t="s">
        <v>12853</v>
      </c>
      <c r="B3523" s="60" t="s">
        <v>12854</v>
      </c>
      <c r="C3523" s="60" t="s">
        <v>12854</v>
      </c>
      <c r="D3523" s="60" t="s">
        <v>3266</v>
      </c>
      <c r="E3523" s="61" t="s">
        <v>2673</v>
      </c>
      <c r="F3523" s="60" t="s">
        <v>1557</v>
      </c>
      <c r="G3523" s="62" t="s">
        <v>2762</v>
      </c>
      <c r="H3523" s="63" t="s">
        <v>2763</v>
      </c>
      <c r="I3523" s="64" t="s">
        <v>2764</v>
      </c>
      <c r="J3523" s="63" t="s">
        <v>2765</v>
      </c>
      <c r="K3523" s="65" t="s">
        <v>324</v>
      </c>
      <c r="L3523" s="66">
        <v>3520</v>
      </c>
      <c r="M3523" s="32" t="s">
        <v>12855</v>
      </c>
      <c r="N3523" s="32" t="s">
        <v>2676</v>
      </c>
    </row>
    <row r="3524" spans="1:14" ht="18" customHeight="1" x14ac:dyDescent="0.25">
      <c r="A3524" s="53" t="s">
        <v>12856</v>
      </c>
      <c r="B3524" s="54" t="s">
        <v>12857</v>
      </c>
      <c r="C3524" s="54" t="s">
        <v>12857</v>
      </c>
      <c r="D3524" s="54" t="s">
        <v>3266</v>
      </c>
      <c r="E3524" s="55" t="s">
        <v>2673</v>
      </c>
      <c r="F3524" s="54" t="s">
        <v>1557</v>
      </c>
      <c r="G3524" s="67" t="s">
        <v>2762</v>
      </c>
      <c r="H3524" s="68" t="s">
        <v>2763</v>
      </c>
      <c r="I3524" s="69" t="s">
        <v>2764</v>
      </c>
      <c r="J3524" s="68" t="s">
        <v>2765</v>
      </c>
      <c r="K3524" s="57" t="s">
        <v>324</v>
      </c>
      <c r="L3524" s="58">
        <v>3521</v>
      </c>
      <c r="M3524" s="32" t="s">
        <v>12858</v>
      </c>
      <c r="N3524" s="32" t="s">
        <v>2676</v>
      </c>
    </row>
    <row r="3525" spans="1:14" ht="18" customHeight="1" x14ac:dyDescent="0.25">
      <c r="A3525" s="59" t="s">
        <v>12859</v>
      </c>
      <c r="B3525" s="60" t="s">
        <v>12860</v>
      </c>
      <c r="C3525" s="60" t="s">
        <v>12860</v>
      </c>
      <c r="D3525" s="60" t="s">
        <v>3266</v>
      </c>
      <c r="E3525" s="61" t="s">
        <v>2673</v>
      </c>
      <c r="F3525" s="60" t="s">
        <v>1557</v>
      </c>
      <c r="G3525" s="62" t="s">
        <v>2762</v>
      </c>
      <c r="H3525" s="63" t="s">
        <v>2763</v>
      </c>
      <c r="I3525" s="64" t="s">
        <v>2764</v>
      </c>
      <c r="J3525" s="63" t="s">
        <v>2765</v>
      </c>
      <c r="K3525" s="65" t="s">
        <v>324</v>
      </c>
      <c r="L3525" s="66">
        <v>3522</v>
      </c>
      <c r="M3525" s="32" t="s">
        <v>12861</v>
      </c>
      <c r="N3525" s="32" t="s">
        <v>2676</v>
      </c>
    </row>
    <row r="3526" spans="1:14" ht="18" customHeight="1" x14ac:dyDescent="0.25">
      <c r="A3526" s="53" t="s">
        <v>12862</v>
      </c>
      <c r="B3526" s="54" t="s">
        <v>12863</v>
      </c>
      <c r="C3526" s="54" t="s">
        <v>12863</v>
      </c>
      <c r="D3526" s="54" t="s">
        <v>3545</v>
      </c>
      <c r="E3526" s="55" t="s">
        <v>2673</v>
      </c>
      <c r="F3526" s="54" t="s">
        <v>1557</v>
      </c>
      <c r="G3526" s="67" t="s">
        <v>2762</v>
      </c>
      <c r="H3526" s="68" t="s">
        <v>2763</v>
      </c>
      <c r="I3526" s="69" t="s">
        <v>2764</v>
      </c>
      <c r="J3526" s="68" t="s">
        <v>2765</v>
      </c>
      <c r="K3526" s="57" t="s">
        <v>324</v>
      </c>
      <c r="L3526" s="58">
        <v>3523</v>
      </c>
      <c r="M3526" s="32" t="s">
        <v>12864</v>
      </c>
      <c r="N3526" s="32" t="s">
        <v>2676</v>
      </c>
    </row>
    <row r="3527" spans="1:14" ht="18" customHeight="1" x14ac:dyDescent="0.25">
      <c r="A3527" s="59" t="s">
        <v>12865</v>
      </c>
      <c r="B3527" s="60" t="s">
        <v>12866</v>
      </c>
      <c r="C3527" s="60" t="s">
        <v>12866</v>
      </c>
      <c r="D3527" s="60" t="s">
        <v>3759</v>
      </c>
      <c r="E3527" s="61" t="s">
        <v>2677</v>
      </c>
      <c r="F3527" s="60" t="s">
        <v>2678</v>
      </c>
      <c r="G3527" s="62" t="s">
        <v>3154</v>
      </c>
      <c r="H3527" s="63" t="s">
        <v>2763</v>
      </c>
      <c r="I3527" s="64" t="s">
        <v>2764</v>
      </c>
      <c r="J3527" s="63" t="s">
        <v>2765</v>
      </c>
      <c r="K3527" s="65" t="s">
        <v>324</v>
      </c>
      <c r="L3527" s="66">
        <v>3524</v>
      </c>
      <c r="M3527" s="32" t="s">
        <v>12867</v>
      </c>
      <c r="N3527" s="32" t="s">
        <v>2686</v>
      </c>
    </row>
    <row r="3528" spans="1:14" ht="18" customHeight="1" x14ac:dyDescent="0.25">
      <c r="A3528" s="53" t="s">
        <v>12868</v>
      </c>
      <c r="B3528" s="54" t="s">
        <v>12869</v>
      </c>
      <c r="C3528" s="54" t="s">
        <v>12869</v>
      </c>
      <c r="D3528" s="54" t="s">
        <v>3759</v>
      </c>
      <c r="E3528" s="55" t="s">
        <v>2677</v>
      </c>
      <c r="F3528" s="54" t="s">
        <v>2678</v>
      </c>
      <c r="G3528" s="67" t="s">
        <v>3154</v>
      </c>
      <c r="H3528" s="68" t="s">
        <v>2763</v>
      </c>
      <c r="I3528" s="69" t="s">
        <v>2764</v>
      </c>
      <c r="J3528" s="68" t="s">
        <v>2765</v>
      </c>
      <c r="K3528" s="57" t="s">
        <v>324</v>
      </c>
      <c r="L3528" s="58">
        <v>3525</v>
      </c>
      <c r="M3528" s="32" t="s">
        <v>12870</v>
      </c>
      <c r="N3528" s="32" t="s">
        <v>2686</v>
      </c>
    </row>
    <row r="3529" spans="1:14" ht="18" customHeight="1" x14ac:dyDescent="0.25">
      <c r="A3529" s="59" t="s">
        <v>12871</v>
      </c>
      <c r="B3529" s="60" t="s">
        <v>12872</v>
      </c>
      <c r="C3529" s="60" t="s">
        <v>12872</v>
      </c>
      <c r="D3529" s="60" t="s">
        <v>3759</v>
      </c>
      <c r="E3529" s="61" t="s">
        <v>2677</v>
      </c>
      <c r="F3529" s="60" t="s">
        <v>2678</v>
      </c>
      <c r="G3529" s="62" t="s">
        <v>3154</v>
      </c>
      <c r="H3529" s="63" t="s">
        <v>2763</v>
      </c>
      <c r="I3529" s="64" t="s">
        <v>2764</v>
      </c>
      <c r="J3529" s="63" t="s">
        <v>2765</v>
      </c>
      <c r="K3529" s="65" t="s">
        <v>324</v>
      </c>
      <c r="L3529" s="66">
        <v>3526</v>
      </c>
      <c r="M3529" s="32" t="s">
        <v>12873</v>
      </c>
      <c r="N3529" s="32" t="s">
        <v>2686</v>
      </c>
    </row>
    <row r="3530" spans="1:14" ht="18" customHeight="1" x14ac:dyDescent="0.25">
      <c r="A3530" s="53" t="s">
        <v>12874</v>
      </c>
      <c r="B3530" s="54" t="s">
        <v>12875</v>
      </c>
      <c r="C3530" s="54" t="s">
        <v>12875</v>
      </c>
      <c r="D3530" s="54" t="s">
        <v>3759</v>
      </c>
      <c r="E3530" s="55" t="s">
        <v>2677</v>
      </c>
      <c r="F3530" s="54" t="s">
        <v>2678</v>
      </c>
      <c r="G3530" s="67" t="s">
        <v>3154</v>
      </c>
      <c r="H3530" s="68" t="s">
        <v>2763</v>
      </c>
      <c r="I3530" s="69" t="s">
        <v>2764</v>
      </c>
      <c r="J3530" s="68" t="s">
        <v>2765</v>
      </c>
      <c r="K3530" s="57" t="s">
        <v>324</v>
      </c>
      <c r="L3530" s="58">
        <v>3527</v>
      </c>
      <c r="M3530" s="32" t="s">
        <v>12876</v>
      </c>
      <c r="N3530" s="32" t="s">
        <v>2686</v>
      </c>
    </row>
    <row r="3531" spans="1:14" ht="18" customHeight="1" x14ac:dyDescent="0.25">
      <c r="A3531" s="59" t="s">
        <v>12877</v>
      </c>
      <c r="B3531" s="60" t="s">
        <v>12878</v>
      </c>
      <c r="C3531" s="60" t="s">
        <v>12878</v>
      </c>
      <c r="D3531" s="60" t="s">
        <v>3759</v>
      </c>
      <c r="E3531" s="61" t="s">
        <v>2677</v>
      </c>
      <c r="F3531" s="60" t="s">
        <v>2678</v>
      </c>
      <c r="G3531" s="62" t="s">
        <v>3154</v>
      </c>
      <c r="H3531" s="63" t="s">
        <v>2763</v>
      </c>
      <c r="I3531" s="64" t="s">
        <v>2764</v>
      </c>
      <c r="J3531" s="63" t="s">
        <v>2765</v>
      </c>
      <c r="K3531" s="65" t="s">
        <v>324</v>
      </c>
      <c r="L3531" s="66">
        <v>3528</v>
      </c>
      <c r="M3531" s="32" t="s">
        <v>12879</v>
      </c>
      <c r="N3531" s="32" t="s">
        <v>2686</v>
      </c>
    </row>
    <row r="3532" spans="1:14" ht="18" customHeight="1" x14ac:dyDescent="0.25">
      <c r="A3532" s="53" t="s">
        <v>12880</v>
      </c>
      <c r="B3532" s="54" t="s">
        <v>12740</v>
      </c>
      <c r="C3532" s="54" t="s">
        <v>12740</v>
      </c>
      <c r="D3532" s="54" t="s">
        <v>3759</v>
      </c>
      <c r="E3532" s="55" t="s">
        <v>2677</v>
      </c>
      <c r="F3532" s="54" t="s">
        <v>2678</v>
      </c>
      <c r="G3532" s="67" t="s">
        <v>3154</v>
      </c>
      <c r="H3532" s="68" t="s">
        <v>2763</v>
      </c>
      <c r="I3532" s="69" t="s">
        <v>2764</v>
      </c>
      <c r="J3532" s="68" t="s">
        <v>2765</v>
      </c>
      <c r="K3532" s="57" t="s">
        <v>324</v>
      </c>
      <c r="L3532" s="58">
        <v>3529</v>
      </c>
      <c r="M3532" s="32" t="s">
        <v>12881</v>
      </c>
      <c r="N3532" s="32" t="s">
        <v>2686</v>
      </c>
    </row>
    <row r="3533" spans="1:14" ht="18" customHeight="1" x14ac:dyDescent="0.25">
      <c r="A3533" s="59" t="s">
        <v>12882</v>
      </c>
      <c r="B3533" s="60" t="s">
        <v>12883</v>
      </c>
      <c r="C3533" s="60" t="s">
        <v>12883</v>
      </c>
      <c r="D3533" s="60" t="s">
        <v>3759</v>
      </c>
      <c r="E3533" s="61" t="s">
        <v>2677</v>
      </c>
      <c r="F3533" s="60" t="s">
        <v>2678</v>
      </c>
      <c r="G3533" s="62" t="s">
        <v>3154</v>
      </c>
      <c r="H3533" s="63" t="s">
        <v>2763</v>
      </c>
      <c r="I3533" s="64" t="s">
        <v>2764</v>
      </c>
      <c r="J3533" s="63" t="s">
        <v>2765</v>
      </c>
      <c r="K3533" s="65" t="s">
        <v>324</v>
      </c>
      <c r="L3533" s="66">
        <v>3530</v>
      </c>
      <c r="M3533" s="32" t="s">
        <v>12884</v>
      </c>
      <c r="N3533" s="32" t="s">
        <v>2686</v>
      </c>
    </row>
    <row r="3534" spans="1:14" ht="18" customHeight="1" x14ac:dyDescent="0.25">
      <c r="A3534" s="53" t="s">
        <v>12885</v>
      </c>
      <c r="B3534" s="54" t="s">
        <v>12886</v>
      </c>
      <c r="C3534" s="54" t="s">
        <v>12886</v>
      </c>
      <c r="D3534" s="54" t="s">
        <v>3759</v>
      </c>
      <c r="E3534" s="55" t="s">
        <v>2677</v>
      </c>
      <c r="F3534" s="54" t="s">
        <v>2678</v>
      </c>
      <c r="G3534" s="67" t="s">
        <v>3154</v>
      </c>
      <c r="H3534" s="68" t="s">
        <v>2763</v>
      </c>
      <c r="I3534" s="69" t="s">
        <v>2764</v>
      </c>
      <c r="J3534" s="68" t="s">
        <v>2765</v>
      </c>
      <c r="K3534" s="57" t="s">
        <v>324</v>
      </c>
      <c r="L3534" s="58">
        <v>3531</v>
      </c>
      <c r="M3534" s="32" t="s">
        <v>12887</v>
      </c>
      <c r="N3534" s="32" t="s">
        <v>2686</v>
      </c>
    </row>
    <row r="3535" spans="1:14" ht="18" customHeight="1" x14ac:dyDescent="0.25">
      <c r="A3535" s="59" t="s">
        <v>12888</v>
      </c>
      <c r="B3535" s="60" t="s">
        <v>12889</v>
      </c>
      <c r="C3535" s="60" t="s">
        <v>12889</v>
      </c>
      <c r="D3535" s="60" t="s">
        <v>3759</v>
      </c>
      <c r="E3535" s="61" t="s">
        <v>2677</v>
      </c>
      <c r="F3535" s="60" t="s">
        <v>2678</v>
      </c>
      <c r="G3535" s="62" t="s">
        <v>3154</v>
      </c>
      <c r="H3535" s="63" t="s">
        <v>2763</v>
      </c>
      <c r="I3535" s="64" t="s">
        <v>2764</v>
      </c>
      <c r="J3535" s="63" t="s">
        <v>2765</v>
      </c>
      <c r="K3535" s="65" t="s">
        <v>324</v>
      </c>
      <c r="L3535" s="66">
        <v>3532</v>
      </c>
      <c r="M3535" s="32" t="s">
        <v>12890</v>
      </c>
      <c r="N3535" s="32" t="s">
        <v>2686</v>
      </c>
    </row>
    <row r="3536" spans="1:14" ht="18" customHeight="1" x14ac:dyDescent="0.25">
      <c r="A3536" s="53" t="s">
        <v>12891</v>
      </c>
      <c r="B3536" s="54" t="s">
        <v>12892</v>
      </c>
      <c r="C3536" s="54" t="s">
        <v>12892</v>
      </c>
      <c r="D3536" s="54" t="s">
        <v>3759</v>
      </c>
      <c r="E3536" s="55" t="s">
        <v>2677</v>
      </c>
      <c r="F3536" s="54" t="s">
        <v>2678</v>
      </c>
      <c r="G3536" s="67" t="s">
        <v>3154</v>
      </c>
      <c r="H3536" s="68" t="s">
        <v>2763</v>
      </c>
      <c r="I3536" s="69" t="s">
        <v>2764</v>
      </c>
      <c r="J3536" s="68" t="s">
        <v>2765</v>
      </c>
      <c r="K3536" s="57" t="s">
        <v>324</v>
      </c>
      <c r="L3536" s="58">
        <v>3533</v>
      </c>
      <c r="M3536" s="32" t="s">
        <v>12893</v>
      </c>
      <c r="N3536" s="32" t="s">
        <v>2686</v>
      </c>
    </row>
    <row r="3537" spans="1:14" ht="18" customHeight="1" x14ac:dyDescent="0.25">
      <c r="A3537" s="59" t="s">
        <v>12894</v>
      </c>
      <c r="B3537" s="60" t="s">
        <v>12895</v>
      </c>
      <c r="C3537" s="60" t="s">
        <v>12895</v>
      </c>
      <c r="D3537" s="60" t="s">
        <v>3759</v>
      </c>
      <c r="E3537" s="61" t="s">
        <v>2677</v>
      </c>
      <c r="F3537" s="60" t="s">
        <v>2678</v>
      </c>
      <c r="G3537" s="62" t="s">
        <v>3154</v>
      </c>
      <c r="H3537" s="63" t="s">
        <v>2763</v>
      </c>
      <c r="I3537" s="64" t="s">
        <v>2764</v>
      </c>
      <c r="J3537" s="63" t="s">
        <v>2765</v>
      </c>
      <c r="K3537" s="65" t="s">
        <v>324</v>
      </c>
      <c r="L3537" s="66">
        <v>3534</v>
      </c>
      <c r="M3537" s="32" t="s">
        <v>12896</v>
      </c>
      <c r="N3537" s="32" t="s">
        <v>2686</v>
      </c>
    </row>
    <row r="3538" spans="1:14" ht="18" customHeight="1" x14ac:dyDescent="0.25">
      <c r="A3538" s="53" t="s">
        <v>12897</v>
      </c>
      <c r="B3538" s="54" t="s">
        <v>3200</v>
      </c>
      <c r="C3538" s="54" t="s">
        <v>3200</v>
      </c>
      <c r="D3538" s="54" t="s">
        <v>3759</v>
      </c>
      <c r="E3538" s="55" t="s">
        <v>2677</v>
      </c>
      <c r="F3538" s="54" t="s">
        <v>2678</v>
      </c>
      <c r="G3538" s="67" t="s">
        <v>3154</v>
      </c>
      <c r="H3538" s="68" t="s">
        <v>2763</v>
      </c>
      <c r="I3538" s="69" t="s">
        <v>2764</v>
      </c>
      <c r="J3538" s="68" t="s">
        <v>2765</v>
      </c>
      <c r="K3538" s="57" t="s">
        <v>324</v>
      </c>
      <c r="L3538" s="58">
        <v>3535</v>
      </c>
      <c r="M3538" s="32" t="s">
        <v>12898</v>
      </c>
      <c r="N3538" s="32" t="s">
        <v>2686</v>
      </c>
    </row>
    <row r="3539" spans="1:14" ht="18" customHeight="1" x14ac:dyDescent="0.25">
      <c r="A3539" s="59" t="s">
        <v>12899</v>
      </c>
      <c r="B3539" s="60" t="s">
        <v>12900</v>
      </c>
      <c r="C3539" s="60" t="s">
        <v>12900</v>
      </c>
      <c r="D3539" s="60" t="s">
        <v>3759</v>
      </c>
      <c r="E3539" s="61" t="s">
        <v>2677</v>
      </c>
      <c r="F3539" s="60" t="s">
        <v>2678</v>
      </c>
      <c r="G3539" s="62" t="s">
        <v>3154</v>
      </c>
      <c r="H3539" s="63" t="s">
        <v>2763</v>
      </c>
      <c r="I3539" s="64" t="s">
        <v>2764</v>
      </c>
      <c r="J3539" s="63" t="s">
        <v>2765</v>
      </c>
      <c r="K3539" s="65" t="s">
        <v>324</v>
      </c>
      <c r="L3539" s="66">
        <v>3536</v>
      </c>
      <c r="M3539" s="32" t="s">
        <v>12901</v>
      </c>
      <c r="N3539" s="32" t="s">
        <v>2686</v>
      </c>
    </row>
    <row r="3540" spans="1:14" ht="18" customHeight="1" x14ac:dyDescent="0.25">
      <c r="A3540" s="53" t="s">
        <v>12902</v>
      </c>
      <c r="B3540" s="54" t="s">
        <v>12903</v>
      </c>
      <c r="C3540" s="54" t="s">
        <v>12903</v>
      </c>
      <c r="D3540" s="54" t="s">
        <v>3759</v>
      </c>
      <c r="E3540" s="55" t="s">
        <v>2677</v>
      </c>
      <c r="F3540" s="54" t="s">
        <v>2678</v>
      </c>
      <c r="G3540" s="67" t="s">
        <v>3154</v>
      </c>
      <c r="H3540" s="68" t="s">
        <v>2763</v>
      </c>
      <c r="I3540" s="69" t="s">
        <v>2764</v>
      </c>
      <c r="J3540" s="68" t="s">
        <v>2765</v>
      </c>
      <c r="K3540" s="57" t="s">
        <v>324</v>
      </c>
      <c r="L3540" s="58">
        <v>3537</v>
      </c>
      <c r="M3540" s="32" t="s">
        <v>12904</v>
      </c>
      <c r="N3540" s="32" t="s">
        <v>2686</v>
      </c>
    </row>
    <row r="3541" spans="1:14" ht="18" customHeight="1" x14ac:dyDescent="0.25">
      <c r="A3541" s="59" t="s">
        <v>12905</v>
      </c>
      <c r="B3541" s="60" t="s">
        <v>12906</v>
      </c>
      <c r="C3541" s="60" t="s">
        <v>12906</v>
      </c>
      <c r="D3541" s="60" t="s">
        <v>3759</v>
      </c>
      <c r="E3541" s="61" t="s">
        <v>2677</v>
      </c>
      <c r="F3541" s="60" t="s">
        <v>2678</v>
      </c>
      <c r="G3541" s="62" t="s">
        <v>3154</v>
      </c>
      <c r="H3541" s="63" t="s">
        <v>2763</v>
      </c>
      <c r="I3541" s="64" t="s">
        <v>2764</v>
      </c>
      <c r="J3541" s="63" t="s">
        <v>2765</v>
      </c>
      <c r="K3541" s="65" t="s">
        <v>324</v>
      </c>
      <c r="L3541" s="66">
        <v>3538</v>
      </c>
      <c r="M3541" s="32" t="s">
        <v>12907</v>
      </c>
      <c r="N3541" s="32" t="s">
        <v>2686</v>
      </c>
    </row>
    <row r="3542" spans="1:14" ht="18" customHeight="1" x14ac:dyDescent="0.25">
      <c r="A3542" s="53" t="s">
        <v>12908</v>
      </c>
      <c r="B3542" s="54" t="s">
        <v>4881</v>
      </c>
      <c r="C3542" s="54" t="s">
        <v>4881</v>
      </c>
      <c r="D3542" s="54" t="s">
        <v>3759</v>
      </c>
      <c r="E3542" s="55" t="s">
        <v>2677</v>
      </c>
      <c r="F3542" s="54" t="s">
        <v>2678</v>
      </c>
      <c r="G3542" s="67" t="s">
        <v>3154</v>
      </c>
      <c r="H3542" s="68" t="s">
        <v>2763</v>
      </c>
      <c r="I3542" s="69" t="s">
        <v>2764</v>
      </c>
      <c r="J3542" s="68" t="s">
        <v>2765</v>
      </c>
      <c r="K3542" s="57" t="s">
        <v>324</v>
      </c>
      <c r="L3542" s="58">
        <v>3539</v>
      </c>
      <c r="M3542" s="32" t="s">
        <v>12909</v>
      </c>
      <c r="N3542" s="32" t="s">
        <v>2686</v>
      </c>
    </row>
    <row r="3543" spans="1:14" ht="18" customHeight="1" x14ac:dyDescent="0.25">
      <c r="A3543" s="59" t="s">
        <v>12910</v>
      </c>
      <c r="B3543" s="60" t="s">
        <v>12911</v>
      </c>
      <c r="C3543" s="60" t="s">
        <v>12911</v>
      </c>
      <c r="D3543" s="60" t="s">
        <v>3759</v>
      </c>
      <c r="E3543" s="61" t="s">
        <v>2677</v>
      </c>
      <c r="F3543" s="60" t="s">
        <v>2678</v>
      </c>
      <c r="G3543" s="62" t="s">
        <v>3154</v>
      </c>
      <c r="H3543" s="63" t="s">
        <v>2763</v>
      </c>
      <c r="I3543" s="64" t="s">
        <v>2764</v>
      </c>
      <c r="J3543" s="63" t="s">
        <v>2765</v>
      </c>
      <c r="K3543" s="65" t="s">
        <v>324</v>
      </c>
      <c r="L3543" s="66">
        <v>3540</v>
      </c>
      <c r="M3543" s="32" t="s">
        <v>12912</v>
      </c>
      <c r="N3543" s="32" t="s">
        <v>2686</v>
      </c>
    </row>
    <row r="3544" spans="1:14" ht="18" customHeight="1" x14ac:dyDescent="0.25">
      <c r="A3544" s="53" t="s">
        <v>12913</v>
      </c>
      <c r="B3544" s="54" t="s">
        <v>12914</v>
      </c>
      <c r="C3544" s="54" t="s">
        <v>12914</v>
      </c>
      <c r="D3544" s="54" t="s">
        <v>3759</v>
      </c>
      <c r="E3544" s="55" t="s">
        <v>2677</v>
      </c>
      <c r="F3544" s="54" t="s">
        <v>2678</v>
      </c>
      <c r="G3544" s="67" t="s">
        <v>3154</v>
      </c>
      <c r="H3544" s="68" t="s">
        <v>2763</v>
      </c>
      <c r="I3544" s="69" t="s">
        <v>2764</v>
      </c>
      <c r="J3544" s="68" t="s">
        <v>2765</v>
      </c>
      <c r="K3544" s="57" t="s">
        <v>324</v>
      </c>
      <c r="L3544" s="58">
        <v>3541</v>
      </c>
      <c r="M3544" s="32" t="s">
        <v>12915</v>
      </c>
      <c r="N3544" s="32" t="s">
        <v>2686</v>
      </c>
    </row>
    <row r="3545" spans="1:14" ht="18" customHeight="1" x14ac:dyDescent="0.25">
      <c r="A3545" s="59" t="s">
        <v>12916</v>
      </c>
      <c r="B3545" s="60" t="s">
        <v>12917</v>
      </c>
      <c r="C3545" s="60" t="s">
        <v>12917</v>
      </c>
      <c r="D3545" s="60" t="s">
        <v>3759</v>
      </c>
      <c r="E3545" s="61" t="s">
        <v>2677</v>
      </c>
      <c r="F3545" s="60" t="s">
        <v>2678</v>
      </c>
      <c r="G3545" s="62" t="s">
        <v>3154</v>
      </c>
      <c r="H3545" s="63" t="s">
        <v>2763</v>
      </c>
      <c r="I3545" s="64" t="s">
        <v>2764</v>
      </c>
      <c r="J3545" s="63" t="s">
        <v>2765</v>
      </c>
      <c r="K3545" s="65" t="s">
        <v>324</v>
      </c>
      <c r="L3545" s="66">
        <v>3542</v>
      </c>
      <c r="M3545" s="32" t="s">
        <v>12918</v>
      </c>
      <c r="N3545" s="32" t="s">
        <v>2686</v>
      </c>
    </row>
    <row r="3546" spans="1:14" ht="18" customHeight="1" x14ac:dyDescent="0.25">
      <c r="A3546" s="72" t="s">
        <v>2677</v>
      </c>
      <c r="B3546" s="54" t="s">
        <v>2678</v>
      </c>
      <c r="C3546" s="55"/>
      <c r="D3546" s="55"/>
      <c r="E3546" s="55" t="s">
        <v>2677</v>
      </c>
      <c r="F3546" s="54" t="s">
        <v>2678</v>
      </c>
      <c r="G3546" s="67"/>
      <c r="H3546" s="68"/>
      <c r="I3546" s="69"/>
      <c r="J3546" s="68"/>
      <c r="K3546" s="57" t="s">
        <v>2740</v>
      </c>
      <c r="L3546" s="58">
        <v>3543</v>
      </c>
      <c r="M3546" s="32" t="s">
        <v>2686</v>
      </c>
      <c r="N3546" s="32" t="s">
        <v>2686</v>
      </c>
    </row>
    <row r="3547" spans="1:14" ht="18" customHeight="1" x14ac:dyDescent="0.25">
      <c r="A3547" s="59" t="s">
        <v>12919</v>
      </c>
      <c r="B3547" s="60" t="s">
        <v>12920</v>
      </c>
      <c r="C3547" s="60" t="s">
        <v>12920</v>
      </c>
      <c r="D3547" s="60" t="s">
        <v>3228</v>
      </c>
      <c r="E3547" s="61" t="s">
        <v>2682</v>
      </c>
      <c r="F3547" s="60" t="s">
        <v>2683</v>
      </c>
      <c r="G3547" s="62" t="s">
        <v>12921</v>
      </c>
      <c r="H3547" s="63" t="s">
        <v>2763</v>
      </c>
      <c r="I3547" s="64" t="s">
        <v>2764</v>
      </c>
      <c r="J3547" s="63" t="s">
        <v>2765</v>
      </c>
      <c r="K3547" s="65" t="s">
        <v>324</v>
      </c>
      <c r="L3547" s="66">
        <v>3544</v>
      </c>
      <c r="M3547" s="32" t="s">
        <v>12922</v>
      </c>
      <c r="N3547" s="32" t="s">
        <v>2691</v>
      </c>
    </row>
    <row r="3548" spans="1:14" ht="18" customHeight="1" x14ac:dyDescent="0.25">
      <c r="A3548" s="53" t="s">
        <v>12923</v>
      </c>
      <c r="B3548" s="54" t="s">
        <v>12924</v>
      </c>
      <c r="C3548" s="54" t="s">
        <v>12924</v>
      </c>
      <c r="D3548" s="54" t="s">
        <v>3228</v>
      </c>
      <c r="E3548" s="55" t="s">
        <v>2682</v>
      </c>
      <c r="F3548" s="54" t="s">
        <v>2683</v>
      </c>
      <c r="G3548" s="67" t="s">
        <v>12921</v>
      </c>
      <c r="H3548" s="68" t="s">
        <v>2763</v>
      </c>
      <c r="I3548" s="69" t="s">
        <v>2764</v>
      </c>
      <c r="J3548" s="68" t="s">
        <v>2765</v>
      </c>
      <c r="K3548" s="57" t="s">
        <v>324</v>
      </c>
      <c r="L3548" s="58">
        <v>3545</v>
      </c>
      <c r="M3548" s="32" t="s">
        <v>12925</v>
      </c>
      <c r="N3548" s="32" t="s">
        <v>2691</v>
      </c>
    </row>
    <row r="3549" spans="1:14" ht="18" customHeight="1" x14ac:dyDescent="0.25">
      <c r="A3549" s="59" t="s">
        <v>12926</v>
      </c>
      <c r="B3549" s="60" t="s">
        <v>12927</v>
      </c>
      <c r="C3549" s="60" t="s">
        <v>12927</v>
      </c>
      <c r="D3549" s="60" t="s">
        <v>3228</v>
      </c>
      <c r="E3549" s="61" t="s">
        <v>2682</v>
      </c>
      <c r="F3549" s="60" t="s">
        <v>2683</v>
      </c>
      <c r="G3549" s="62" t="s">
        <v>12921</v>
      </c>
      <c r="H3549" s="63" t="s">
        <v>2763</v>
      </c>
      <c r="I3549" s="64" t="s">
        <v>2764</v>
      </c>
      <c r="J3549" s="63" t="s">
        <v>2765</v>
      </c>
      <c r="K3549" s="65" t="s">
        <v>324</v>
      </c>
      <c r="L3549" s="66">
        <v>3546</v>
      </c>
      <c r="M3549" s="32" t="s">
        <v>12928</v>
      </c>
      <c r="N3549" s="32" t="s">
        <v>2691</v>
      </c>
    </row>
    <row r="3550" spans="1:14" ht="18" customHeight="1" x14ac:dyDescent="0.25">
      <c r="A3550" s="53" t="s">
        <v>12929</v>
      </c>
      <c r="B3550" s="54" t="s">
        <v>12930</v>
      </c>
      <c r="C3550" s="54" t="s">
        <v>12930</v>
      </c>
      <c r="D3550" s="54" t="s">
        <v>3228</v>
      </c>
      <c r="E3550" s="55" t="s">
        <v>2682</v>
      </c>
      <c r="F3550" s="54" t="s">
        <v>2683</v>
      </c>
      <c r="G3550" s="67" t="s">
        <v>12921</v>
      </c>
      <c r="H3550" s="68" t="s">
        <v>2763</v>
      </c>
      <c r="I3550" s="69" t="s">
        <v>2764</v>
      </c>
      <c r="J3550" s="68" t="s">
        <v>2765</v>
      </c>
      <c r="K3550" s="57" t="s">
        <v>324</v>
      </c>
      <c r="L3550" s="58">
        <v>3547</v>
      </c>
      <c r="M3550" s="32" t="s">
        <v>12931</v>
      </c>
      <c r="N3550" s="32" t="s">
        <v>2691</v>
      </c>
    </row>
    <row r="3551" spans="1:14" ht="18" customHeight="1" x14ac:dyDescent="0.25">
      <c r="A3551" s="59" t="s">
        <v>12932</v>
      </c>
      <c r="B3551" s="60" t="s">
        <v>12933</v>
      </c>
      <c r="C3551" s="60" t="s">
        <v>12933</v>
      </c>
      <c r="D3551" s="60" t="s">
        <v>3228</v>
      </c>
      <c r="E3551" s="61" t="s">
        <v>2682</v>
      </c>
      <c r="F3551" s="60" t="s">
        <v>2683</v>
      </c>
      <c r="G3551" s="62" t="s">
        <v>12921</v>
      </c>
      <c r="H3551" s="63" t="s">
        <v>2763</v>
      </c>
      <c r="I3551" s="64" t="s">
        <v>2764</v>
      </c>
      <c r="J3551" s="63" t="s">
        <v>2765</v>
      </c>
      <c r="K3551" s="65" t="s">
        <v>324</v>
      </c>
      <c r="L3551" s="66">
        <v>3548</v>
      </c>
      <c r="M3551" s="32" t="s">
        <v>12934</v>
      </c>
      <c r="N3551" s="32" t="s">
        <v>2691</v>
      </c>
    </row>
    <row r="3552" spans="1:14" ht="18" customHeight="1" x14ac:dyDescent="0.25">
      <c r="A3552" s="53" t="s">
        <v>12935</v>
      </c>
      <c r="B3552" s="54" t="s">
        <v>12936</v>
      </c>
      <c r="C3552" s="54" t="s">
        <v>12936</v>
      </c>
      <c r="D3552" s="54" t="s">
        <v>3228</v>
      </c>
      <c r="E3552" s="55" t="s">
        <v>2682</v>
      </c>
      <c r="F3552" s="54" t="s">
        <v>2683</v>
      </c>
      <c r="G3552" s="67" t="s">
        <v>12921</v>
      </c>
      <c r="H3552" s="68" t="s">
        <v>2763</v>
      </c>
      <c r="I3552" s="69" t="s">
        <v>2764</v>
      </c>
      <c r="J3552" s="68" t="s">
        <v>2765</v>
      </c>
      <c r="K3552" s="57" t="s">
        <v>324</v>
      </c>
      <c r="L3552" s="58">
        <v>3549</v>
      </c>
      <c r="M3552" s="32" t="s">
        <v>12937</v>
      </c>
      <c r="N3552" s="32" t="s">
        <v>2691</v>
      </c>
    </row>
    <row r="3553" spans="1:14" ht="18" customHeight="1" x14ac:dyDescent="0.25">
      <c r="A3553" s="59" t="s">
        <v>12938</v>
      </c>
      <c r="B3553" s="60" t="s">
        <v>12939</v>
      </c>
      <c r="C3553" s="60" t="s">
        <v>12939</v>
      </c>
      <c r="D3553" s="60" t="s">
        <v>3228</v>
      </c>
      <c r="E3553" s="61" t="s">
        <v>2682</v>
      </c>
      <c r="F3553" s="60" t="s">
        <v>2683</v>
      </c>
      <c r="G3553" s="62" t="s">
        <v>12921</v>
      </c>
      <c r="H3553" s="63" t="s">
        <v>2763</v>
      </c>
      <c r="I3553" s="64" t="s">
        <v>2764</v>
      </c>
      <c r="J3553" s="63" t="s">
        <v>2765</v>
      </c>
      <c r="K3553" s="65" t="s">
        <v>324</v>
      </c>
      <c r="L3553" s="66">
        <v>3550</v>
      </c>
      <c r="M3553" s="32" t="s">
        <v>12940</v>
      </c>
      <c r="N3553" s="32" t="s">
        <v>2691</v>
      </c>
    </row>
    <row r="3554" spans="1:14" ht="18" customHeight="1" x14ac:dyDescent="0.25">
      <c r="A3554" s="53" t="s">
        <v>12941</v>
      </c>
      <c r="B3554" s="54" t="s">
        <v>12942</v>
      </c>
      <c r="C3554" s="54" t="s">
        <v>12942</v>
      </c>
      <c r="D3554" s="54" t="s">
        <v>9838</v>
      </c>
      <c r="E3554" s="55" t="s">
        <v>2682</v>
      </c>
      <c r="F3554" s="54" t="s">
        <v>2683</v>
      </c>
      <c r="G3554" s="67" t="s">
        <v>12921</v>
      </c>
      <c r="H3554" s="68" t="s">
        <v>2763</v>
      </c>
      <c r="I3554" s="69" t="s">
        <v>2764</v>
      </c>
      <c r="J3554" s="68" t="s">
        <v>2765</v>
      </c>
      <c r="K3554" s="57" t="s">
        <v>324</v>
      </c>
      <c r="L3554" s="58">
        <v>3551</v>
      </c>
      <c r="M3554" s="32" t="s">
        <v>12943</v>
      </c>
      <c r="N3554" s="32" t="s">
        <v>2691</v>
      </c>
    </row>
    <row r="3555" spans="1:14" ht="18" customHeight="1" x14ac:dyDescent="0.25">
      <c r="A3555" s="59" t="s">
        <v>12944</v>
      </c>
      <c r="B3555" s="60" t="s">
        <v>12945</v>
      </c>
      <c r="C3555" s="60" t="s">
        <v>12945</v>
      </c>
      <c r="D3555" s="60" t="s">
        <v>3228</v>
      </c>
      <c r="E3555" s="61" t="s">
        <v>2682</v>
      </c>
      <c r="F3555" s="60" t="s">
        <v>2683</v>
      </c>
      <c r="G3555" s="62" t="s">
        <v>12921</v>
      </c>
      <c r="H3555" s="63" t="s">
        <v>2763</v>
      </c>
      <c r="I3555" s="64" t="s">
        <v>2764</v>
      </c>
      <c r="J3555" s="63" t="s">
        <v>2765</v>
      </c>
      <c r="K3555" s="65" t="s">
        <v>324</v>
      </c>
      <c r="L3555" s="66">
        <v>3552</v>
      </c>
      <c r="M3555" s="32" t="s">
        <v>12946</v>
      </c>
      <c r="N3555" s="32" t="s">
        <v>2691</v>
      </c>
    </row>
    <row r="3556" spans="1:14" ht="18" customHeight="1" x14ac:dyDescent="0.25">
      <c r="A3556" s="53" t="s">
        <v>12947</v>
      </c>
      <c r="B3556" s="54" t="s">
        <v>12948</v>
      </c>
      <c r="C3556" s="54" t="s">
        <v>12948</v>
      </c>
      <c r="D3556" s="54" t="s">
        <v>3228</v>
      </c>
      <c r="E3556" s="55" t="s">
        <v>2682</v>
      </c>
      <c r="F3556" s="54" t="s">
        <v>2683</v>
      </c>
      <c r="G3556" s="67" t="s">
        <v>12921</v>
      </c>
      <c r="H3556" s="68" t="s">
        <v>2763</v>
      </c>
      <c r="I3556" s="69" t="s">
        <v>2764</v>
      </c>
      <c r="J3556" s="68" t="s">
        <v>2765</v>
      </c>
      <c r="K3556" s="57" t="s">
        <v>324</v>
      </c>
      <c r="L3556" s="58">
        <v>3553</v>
      </c>
      <c r="M3556" s="32" t="s">
        <v>12949</v>
      </c>
      <c r="N3556" s="32" t="s">
        <v>2691</v>
      </c>
    </row>
    <row r="3557" spans="1:14" ht="18" customHeight="1" x14ac:dyDescent="0.25">
      <c r="A3557" s="59" t="s">
        <v>12950</v>
      </c>
      <c r="B3557" s="60" t="s">
        <v>12951</v>
      </c>
      <c r="C3557" s="60" t="s">
        <v>12951</v>
      </c>
      <c r="D3557" s="60" t="s">
        <v>3228</v>
      </c>
      <c r="E3557" s="61" t="s">
        <v>2682</v>
      </c>
      <c r="F3557" s="60" t="s">
        <v>2683</v>
      </c>
      <c r="G3557" s="62" t="s">
        <v>12921</v>
      </c>
      <c r="H3557" s="63" t="s">
        <v>2763</v>
      </c>
      <c r="I3557" s="64" t="s">
        <v>2764</v>
      </c>
      <c r="J3557" s="63" t="s">
        <v>2765</v>
      </c>
      <c r="K3557" s="65" t="s">
        <v>324</v>
      </c>
      <c r="L3557" s="66">
        <v>3554</v>
      </c>
      <c r="M3557" s="32" t="s">
        <v>12952</v>
      </c>
      <c r="N3557" s="32" t="s">
        <v>2691</v>
      </c>
    </row>
    <row r="3558" spans="1:14" ht="18" customHeight="1" x14ac:dyDescent="0.25">
      <c r="A3558" s="53" t="s">
        <v>12953</v>
      </c>
      <c r="B3558" s="54" t="s">
        <v>12954</v>
      </c>
      <c r="C3558" s="54" t="s">
        <v>12954</v>
      </c>
      <c r="D3558" s="54" t="s">
        <v>3161</v>
      </c>
      <c r="E3558" s="55" t="s">
        <v>2682</v>
      </c>
      <c r="F3558" s="54" t="s">
        <v>2683</v>
      </c>
      <c r="G3558" s="67" t="s">
        <v>12921</v>
      </c>
      <c r="H3558" s="68" t="s">
        <v>2763</v>
      </c>
      <c r="I3558" s="69" t="s">
        <v>2764</v>
      </c>
      <c r="J3558" s="68" t="s">
        <v>2765</v>
      </c>
      <c r="K3558" s="57" t="s">
        <v>324</v>
      </c>
      <c r="L3558" s="58">
        <v>3555</v>
      </c>
      <c r="M3558" s="32" t="s">
        <v>12955</v>
      </c>
      <c r="N3558" s="32" t="s">
        <v>2691</v>
      </c>
    </row>
    <row r="3559" spans="1:14" ht="18" customHeight="1" x14ac:dyDescent="0.25">
      <c r="A3559" s="59" t="s">
        <v>12956</v>
      </c>
      <c r="B3559" s="60" t="s">
        <v>12954</v>
      </c>
      <c r="C3559" s="60" t="s">
        <v>12954</v>
      </c>
      <c r="D3559" s="60" t="s">
        <v>3228</v>
      </c>
      <c r="E3559" s="61" t="s">
        <v>2682</v>
      </c>
      <c r="F3559" s="60" t="s">
        <v>2683</v>
      </c>
      <c r="G3559" s="62" t="s">
        <v>12921</v>
      </c>
      <c r="H3559" s="63" t="s">
        <v>2763</v>
      </c>
      <c r="I3559" s="64" t="s">
        <v>2764</v>
      </c>
      <c r="J3559" s="63" t="s">
        <v>2765</v>
      </c>
      <c r="K3559" s="65" t="s">
        <v>324</v>
      </c>
      <c r="L3559" s="66">
        <v>3556</v>
      </c>
      <c r="M3559" s="32" t="s">
        <v>12957</v>
      </c>
      <c r="N3559" s="32" t="s">
        <v>2691</v>
      </c>
    </row>
    <row r="3560" spans="1:14" ht="18" customHeight="1" x14ac:dyDescent="0.25">
      <c r="A3560" s="53" t="s">
        <v>12958</v>
      </c>
      <c r="B3560" s="54" t="s">
        <v>12959</v>
      </c>
      <c r="C3560" s="54" t="s">
        <v>12959</v>
      </c>
      <c r="D3560" s="54" t="s">
        <v>3228</v>
      </c>
      <c r="E3560" s="55" t="s">
        <v>2682</v>
      </c>
      <c r="F3560" s="54" t="s">
        <v>2683</v>
      </c>
      <c r="G3560" s="67" t="s">
        <v>12921</v>
      </c>
      <c r="H3560" s="68" t="s">
        <v>2763</v>
      </c>
      <c r="I3560" s="69" t="s">
        <v>2764</v>
      </c>
      <c r="J3560" s="68" t="s">
        <v>2765</v>
      </c>
      <c r="K3560" s="57" t="s">
        <v>324</v>
      </c>
      <c r="L3560" s="58">
        <v>3557</v>
      </c>
      <c r="M3560" s="32" t="s">
        <v>12960</v>
      </c>
      <c r="N3560" s="32" t="s">
        <v>2691</v>
      </c>
    </row>
    <row r="3561" spans="1:14" ht="18" customHeight="1" x14ac:dyDescent="0.25">
      <c r="A3561" s="59" t="s">
        <v>12961</v>
      </c>
      <c r="B3561" s="60" t="s">
        <v>12962</v>
      </c>
      <c r="C3561" s="60" t="s">
        <v>12962</v>
      </c>
      <c r="D3561" s="60" t="s">
        <v>2761</v>
      </c>
      <c r="E3561" s="61" t="s">
        <v>2687</v>
      </c>
      <c r="F3561" s="60" t="s">
        <v>2688</v>
      </c>
      <c r="G3561" s="62" t="s">
        <v>2762</v>
      </c>
      <c r="H3561" s="63" t="s">
        <v>2763</v>
      </c>
      <c r="I3561" s="64" t="s">
        <v>2764</v>
      </c>
      <c r="J3561" s="63" t="s">
        <v>2765</v>
      </c>
      <c r="K3561" s="65" t="s">
        <v>324</v>
      </c>
      <c r="L3561" s="66">
        <v>3558</v>
      </c>
      <c r="M3561" s="32" t="s">
        <v>12963</v>
      </c>
      <c r="N3561" s="32" t="s">
        <v>2696</v>
      </c>
    </row>
    <row r="3562" spans="1:14" ht="18" customHeight="1" x14ac:dyDescent="0.25">
      <c r="A3562" s="53" t="s">
        <v>12964</v>
      </c>
      <c r="B3562" s="54" t="s">
        <v>12965</v>
      </c>
      <c r="C3562" s="54" t="s">
        <v>12965</v>
      </c>
      <c r="D3562" s="54" t="s">
        <v>2761</v>
      </c>
      <c r="E3562" s="55" t="s">
        <v>2687</v>
      </c>
      <c r="F3562" s="54" t="s">
        <v>2688</v>
      </c>
      <c r="G3562" s="67" t="s">
        <v>2762</v>
      </c>
      <c r="H3562" s="68" t="s">
        <v>2763</v>
      </c>
      <c r="I3562" s="69" t="s">
        <v>2764</v>
      </c>
      <c r="J3562" s="68" t="s">
        <v>2765</v>
      </c>
      <c r="K3562" s="57" t="s">
        <v>324</v>
      </c>
      <c r="L3562" s="58">
        <v>3559</v>
      </c>
      <c r="M3562" s="32" t="s">
        <v>12966</v>
      </c>
      <c r="N3562" s="32" t="s">
        <v>2696</v>
      </c>
    </row>
    <row r="3563" spans="1:14" ht="18" customHeight="1" x14ac:dyDescent="0.25">
      <c r="A3563" s="59" t="s">
        <v>12967</v>
      </c>
      <c r="B3563" s="60" t="s">
        <v>12968</v>
      </c>
      <c r="C3563" s="60" t="s">
        <v>12968</v>
      </c>
      <c r="D3563" s="60" t="s">
        <v>2761</v>
      </c>
      <c r="E3563" s="61" t="s">
        <v>2687</v>
      </c>
      <c r="F3563" s="60" t="s">
        <v>2688</v>
      </c>
      <c r="G3563" s="62" t="s">
        <v>2762</v>
      </c>
      <c r="H3563" s="63" t="s">
        <v>2763</v>
      </c>
      <c r="I3563" s="64" t="s">
        <v>2764</v>
      </c>
      <c r="J3563" s="63" t="s">
        <v>2765</v>
      </c>
      <c r="K3563" s="65" t="s">
        <v>324</v>
      </c>
      <c r="L3563" s="66">
        <v>3560</v>
      </c>
      <c r="M3563" s="32" t="s">
        <v>12969</v>
      </c>
      <c r="N3563" s="32" t="s">
        <v>2696</v>
      </c>
    </row>
    <row r="3564" spans="1:14" ht="18" customHeight="1" x14ac:dyDescent="0.25">
      <c r="A3564" s="53" t="s">
        <v>12970</v>
      </c>
      <c r="B3564" s="54" t="s">
        <v>12971</v>
      </c>
      <c r="C3564" s="54" t="s">
        <v>12971</v>
      </c>
      <c r="D3564" s="54" t="s">
        <v>2761</v>
      </c>
      <c r="E3564" s="55" t="s">
        <v>2687</v>
      </c>
      <c r="F3564" s="54" t="s">
        <v>2688</v>
      </c>
      <c r="G3564" s="67" t="s">
        <v>2762</v>
      </c>
      <c r="H3564" s="68" t="s">
        <v>2763</v>
      </c>
      <c r="I3564" s="69" t="s">
        <v>2764</v>
      </c>
      <c r="J3564" s="68" t="s">
        <v>2765</v>
      </c>
      <c r="K3564" s="57" t="s">
        <v>324</v>
      </c>
      <c r="L3564" s="58">
        <v>3561</v>
      </c>
      <c r="M3564" s="32" t="s">
        <v>12972</v>
      </c>
      <c r="N3564" s="32" t="s">
        <v>2696</v>
      </c>
    </row>
    <row r="3565" spans="1:14" ht="18" customHeight="1" x14ac:dyDescent="0.25">
      <c r="A3565" s="59" t="s">
        <v>12973</v>
      </c>
      <c r="B3565" s="60" t="s">
        <v>12974</v>
      </c>
      <c r="C3565" s="60" t="s">
        <v>12974</v>
      </c>
      <c r="D3565" s="60" t="s">
        <v>2761</v>
      </c>
      <c r="E3565" s="61" t="s">
        <v>2687</v>
      </c>
      <c r="F3565" s="60" t="s">
        <v>2688</v>
      </c>
      <c r="G3565" s="62" t="s">
        <v>2762</v>
      </c>
      <c r="H3565" s="63" t="s">
        <v>2763</v>
      </c>
      <c r="I3565" s="64" t="s">
        <v>2764</v>
      </c>
      <c r="J3565" s="63" t="s">
        <v>2765</v>
      </c>
      <c r="K3565" s="65" t="s">
        <v>324</v>
      </c>
      <c r="L3565" s="66">
        <v>3562</v>
      </c>
      <c r="M3565" s="32" t="s">
        <v>12975</v>
      </c>
      <c r="N3565" s="32" t="s">
        <v>2696</v>
      </c>
    </row>
    <row r="3566" spans="1:14" ht="18" customHeight="1" x14ac:dyDescent="0.25">
      <c r="A3566" s="53" t="s">
        <v>12976</v>
      </c>
      <c r="B3566" s="54" t="s">
        <v>12977</v>
      </c>
      <c r="C3566" s="54" t="s">
        <v>12977</v>
      </c>
      <c r="D3566" s="54" t="s">
        <v>2761</v>
      </c>
      <c r="E3566" s="55" t="s">
        <v>2687</v>
      </c>
      <c r="F3566" s="54" t="s">
        <v>2688</v>
      </c>
      <c r="G3566" s="67" t="s">
        <v>2762</v>
      </c>
      <c r="H3566" s="68" t="s">
        <v>2763</v>
      </c>
      <c r="I3566" s="69" t="s">
        <v>2764</v>
      </c>
      <c r="J3566" s="68" t="s">
        <v>2765</v>
      </c>
      <c r="K3566" s="57" t="s">
        <v>324</v>
      </c>
      <c r="L3566" s="58">
        <v>3563</v>
      </c>
      <c r="M3566" s="32" t="s">
        <v>12978</v>
      </c>
      <c r="N3566" s="32" t="s">
        <v>2696</v>
      </c>
    </row>
    <row r="3567" spans="1:14" ht="18" customHeight="1" x14ac:dyDescent="0.25">
      <c r="A3567" s="73" t="s">
        <v>2687</v>
      </c>
      <c r="B3567" s="60" t="s">
        <v>2688</v>
      </c>
      <c r="C3567" s="61"/>
      <c r="D3567" s="61"/>
      <c r="E3567" s="61" t="s">
        <v>2687</v>
      </c>
      <c r="F3567" s="60" t="s">
        <v>2688</v>
      </c>
      <c r="G3567" s="62"/>
      <c r="H3567" s="63"/>
      <c r="I3567" s="64"/>
      <c r="J3567" s="63"/>
      <c r="K3567" s="65" t="s">
        <v>2740</v>
      </c>
      <c r="L3567" s="66">
        <v>3564</v>
      </c>
      <c r="M3567" s="32" t="s">
        <v>2696</v>
      </c>
      <c r="N3567" s="32" t="s">
        <v>2696</v>
      </c>
    </row>
    <row r="3568" spans="1:14" ht="18" customHeight="1" x14ac:dyDescent="0.25">
      <c r="A3568" s="53" t="s">
        <v>12979</v>
      </c>
      <c r="B3568" s="54" t="s">
        <v>12980</v>
      </c>
      <c r="C3568" s="54" t="s">
        <v>12980</v>
      </c>
      <c r="D3568" s="54" t="s">
        <v>4644</v>
      </c>
      <c r="E3568" s="55" t="s">
        <v>2692</v>
      </c>
      <c r="F3568" s="54" t="s">
        <v>2693</v>
      </c>
      <c r="G3568" s="67" t="s">
        <v>3154</v>
      </c>
      <c r="H3568" s="68" t="s">
        <v>2763</v>
      </c>
      <c r="I3568" s="69" t="s">
        <v>2764</v>
      </c>
      <c r="J3568" s="68" t="s">
        <v>2765</v>
      </c>
      <c r="K3568" s="57" t="s">
        <v>324</v>
      </c>
      <c r="L3568" s="58">
        <v>3565</v>
      </c>
      <c r="M3568" s="32" t="s">
        <v>12981</v>
      </c>
      <c r="N3568" s="32" t="s">
        <v>2701</v>
      </c>
    </row>
    <row r="3569" spans="1:14" ht="18" customHeight="1" x14ac:dyDescent="0.25">
      <c r="A3569" s="59" t="s">
        <v>12982</v>
      </c>
      <c r="B3569" s="60" t="s">
        <v>12983</v>
      </c>
      <c r="C3569" s="60" t="s">
        <v>12983</v>
      </c>
      <c r="D3569" s="60" t="s">
        <v>3266</v>
      </c>
      <c r="E3569" s="61" t="s">
        <v>2692</v>
      </c>
      <c r="F3569" s="60" t="s">
        <v>2693</v>
      </c>
      <c r="G3569" s="62" t="s">
        <v>3154</v>
      </c>
      <c r="H3569" s="63" t="s">
        <v>2763</v>
      </c>
      <c r="I3569" s="64" t="s">
        <v>2764</v>
      </c>
      <c r="J3569" s="63" t="s">
        <v>2765</v>
      </c>
      <c r="K3569" s="65" t="s">
        <v>324</v>
      </c>
      <c r="L3569" s="66">
        <v>3566</v>
      </c>
      <c r="M3569" s="32" t="s">
        <v>12984</v>
      </c>
      <c r="N3569" s="32" t="s">
        <v>2701</v>
      </c>
    </row>
    <row r="3570" spans="1:14" ht="18" customHeight="1" x14ac:dyDescent="0.25">
      <c r="A3570" s="53" t="s">
        <v>12985</v>
      </c>
      <c r="B3570" s="54" t="s">
        <v>12986</v>
      </c>
      <c r="C3570" s="54" t="s">
        <v>12986</v>
      </c>
      <c r="D3570" s="54" t="s">
        <v>3266</v>
      </c>
      <c r="E3570" s="55" t="s">
        <v>2692</v>
      </c>
      <c r="F3570" s="54" t="s">
        <v>2693</v>
      </c>
      <c r="G3570" s="67" t="s">
        <v>3154</v>
      </c>
      <c r="H3570" s="68" t="s">
        <v>2763</v>
      </c>
      <c r="I3570" s="69" t="s">
        <v>2764</v>
      </c>
      <c r="J3570" s="68" t="s">
        <v>2765</v>
      </c>
      <c r="K3570" s="57" t="s">
        <v>324</v>
      </c>
      <c r="L3570" s="58">
        <v>3567</v>
      </c>
      <c r="M3570" s="32" t="s">
        <v>12987</v>
      </c>
      <c r="N3570" s="32" t="s">
        <v>2701</v>
      </c>
    </row>
    <row r="3571" spans="1:14" ht="18" customHeight="1" x14ac:dyDescent="0.25">
      <c r="A3571" s="59" t="s">
        <v>12988</v>
      </c>
      <c r="B3571" s="60" t="s">
        <v>12989</v>
      </c>
      <c r="C3571" s="60" t="s">
        <v>12989</v>
      </c>
      <c r="D3571" s="60" t="s">
        <v>3266</v>
      </c>
      <c r="E3571" s="61" t="s">
        <v>2692</v>
      </c>
      <c r="F3571" s="60" t="s">
        <v>2693</v>
      </c>
      <c r="G3571" s="62" t="s">
        <v>3154</v>
      </c>
      <c r="H3571" s="63" t="s">
        <v>2763</v>
      </c>
      <c r="I3571" s="64" t="s">
        <v>2764</v>
      </c>
      <c r="J3571" s="63" t="s">
        <v>2765</v>
      </c>
      <c r="K3571" s="65" t="s">
        <v>324</v>
      </c>
      <c r="L3571" s="66">
        <v>3568</v>
      </c>
      <c r="M3571" s="32" t="s">
        <v>12990</v>
      </c>
      <c r="N3571" s="32" t="s">
        <v>2701</v>
      </c>
    </row>
    <row r="3572" spans="1:14" ht="18" customHeight="1" x14ac:dyDescent="0.25">
      <c r="A3572" s="53" t="s">
        <v>12991</v>
      </c>
      <c r="B3572" s="54" t="s">
        <v>12992</v>
      </c>
      <c r="C3572" s="54" t="s">
        <v>12992</v>
      </c>
      <c r="D3572" s="54" t="s">
        <v>3266</v>
      </c>
      <c r="E3572" s="55" t="s">
        <v>2692</v>
      </c>
      <c r="F3572" s="54" t="s">
        <v>2693</v>
      </c>
      <c r="G3572" s="67" t="s">
        <v>3154</v>
      </c>
      <c r="H3572" s="68" t="s">
        <v>2763</v>
      </c>
      <c r="I3572" s="69" t="s">
        <v>2764</v>
      </c>
      <c r="J3572" s="68" t="s">
        <v>2765</v>
      </c>
      <c r="K3572" s="57" t="s">
        <v>324</v>
      </c>
      <c r="L3572" s="58">
        <v>3569</v>
      </c>
      <c r="M3572" s="32" t="s">
        <v>12993</v>
      </c>
      <c r="N3572" s="32" t="s">
        <v>2701</v>
      </c>
    </row>
    <row r="3573" spans="1:14" ht="18" customHeight="1" x14ac:dyDescent="0.25">
      <c r="A3573" s="59" t="s">
        <v>12994</v>
      </c>
      <c r="B3573" s="60" t="s">
        <v>4658</v>
      </c>
      <c r="C3573" s="60" t="s">
        <v>4658</v>
      </c>
      <c r="D3573" s="60" t="s">
        <v>3266</v>
      </c>
      <c r="E3573" s="61" t="s">
        <v>2692</v>
      </c>
      <c r="F3573" s="60" t="s">
        <v>2693</v>
      </c>
      <c r="G3573" s="62" t="s">
        <v>3154</v>
      </c>
      <c r="H3573" s="63" t="s">
        <v>2763</v>
      </c>
      <c r="I3573" s="64" t="s">
        <v>2764</v>
      </c>
      <c r="J3573" s="63" t="s">
        <v>2765</v>
      </c>
      <c r="K3573" s="65" t="s">
        <v>324</v>
      </c>
      <c r="L3573" s="66">
        <v>3570</v>
      </c>
      <c r="M3573" s="32" t="s">
        <v>12995</v>
      </c>
      <c r="N3573" s="32" t="s">
        <v>2701</v>
      </c>
    </row>
    <row r="3574" spans="1:14" ht="18" customHeight="1" x14ac:dyDescent="0.25">
      <c r="A3574" s="53" t="s">
        <v>12996</v>
      </c>
      <c r="B3574" s="54" t="s">
        <v>12997</v>
      </c>
      <c r="C3574" s="54" t="s">
        <v>12997</v>
      </c>
      <c r="D3574" s="54" t="s">
        <v>3266</v>
      </c>
      <c r="E3574" s="55" t="s">
        <v>2692</v>
      </c>
      <c r="F3574" s="54" t="s">
        <v>2693</v>
      </c>
      <c r="G3574" s="67" t="s">
        <v>3154</v>
      </c>
      <c r="H3574" s="68" t="s">
        <v>2763</v>
      </c>
      <c r="I3574" s="69" t="s">
        <v>2764</v>
      </c>
      <c r="J3574" s="68" t="s">
        <v>2765</v>
      </c>
      <c r="K3574" s="57" t="s">
        <v>324</v>
      </c>
      <c r="L3574" s="58">
        <v>3571</v>
      </c>
      <c r="M3574" s="32" t="s">
        <v>12998</v>
      </c>
      <c r="N3574" s="32" t="s">
        <v>2701</v>
      </c>
    </row>
    <row r="3575" spans="1:14" ht="18" customHeight="1" x14ac:dyDescent="0.25">
      <c r="A3575" s="59" t="s">
        <v>12999</v>
      </c>
      <c r="B3575" s="60" t="s">
        <v>13000</v>
      </c>
      <c r="C3575" s="60" t="s">
        <v>13000</v>
      </c>
      <c r="D3575" s="60" t="s">
        <v>3266</v>
      </c>
      <c r="E3575" s="61" t="s">
        <v>2692</v>
      </c>
      <c r="F3575" s="60" t="s">
        <v>2693</v>
      </c>
      <c r="G3575" s="62" t="s">
        <v>3154</v>
      </c>
      <c r="H3575" s="63" t="s">
        <v>2763</v>
      </c>
      <c r="I3575" s="64" t="s">
        <v>2764</v>
      </c>
      <c r="J3575" s="63" t="s">
        <v>2765</v>
      </c>
      <c r="K3575" s="65" t="s">
        <v>324</v>
      </c>
      <c r="L3575" s="66">
        <v>3572</v>
      </c>
      <c r="M3575" s="32" t="s">
        <v>13001</v>
      </c>
      <c r="N3575" s="32" t="s">
        <v>2701</v>
      </c>
    </row>
    <row r="3576" spans="1:14" ht="18" customHeight="1" x14ac:dyDescent="0.25">
      <c r="A3576" s="53" t="s">
        <v>13002</v>
      </c>
      <c r="B3576" s="54" t="s">
        <v>13003</v>
      </c>
      <c r="C3576" s="54" t="s">
        <v>13003</v>
      </c>
      <c r="D3576" s="54" t="s">
        <v>3266</v>
      </c>
      <c r="E3576" s="55" t="s">
        <v>2692</v>
      </c>
      <c r="F3576" s="54" t="s">
        <v>2693</v>
      </c>
      <c r="G3576" s="67" t="s">
        <v>3154</v>
      </c>
      <c r="H3576" s="68" t="s">
        <v>2763</v>
      </c>
      <c r="I3576" s="69" t="s">
        <v>2764</v>
      </c>
      <c r="J3576" s="68" t="s">
        <v>2765</v>
      </c>
      <c r="K3576" s="57" t="s">
        <v>324</v>
      </c>
      <c r="L3576" s="58">
        <v>3573</v>
      </c>
      <c r="M3576" s="32" t="s">
        <v>13004</v>
      </c>
      <c r="N3576" s="32" t="s">
        <v>2701</v>
      </c>
    </row>
    <row r="3577" spans="1:14" ht="18" customHeight="1" x14ac:dyDescent="0.25">
      <c r="A3577" s="59" t="s">
        <v>13005</v>
      </c>
      <c r="B3577" s="60" t="s">
        <v>13006</v>
      </c>
      <c r="C3577" s="60" t="s">
        <v>13006</v>
      </c>
      <c r="D3577" s="60" t="s">
        <v>3266</v>
      </c>
      <c r="E3577" s="61" t="s">
        <v>2692</v>
      </c>
      <c r="F3577" s="60" t="s">
        <v>2693</v>
      </c>
      <c r="G3577" s="62" t="s">
        <v>3154</v>
      </c>
      <c r="H3577" s="63" t="s">
        <v>2763</v>
      </c>
      <c r="I3577" s="64" t="s">
        <v>2764</v>
      </c>
      <c r="J3577" s="63" t="s">
        <v>2765</v>
      </c>
      <c r="K3577" s="65" t="s">
        <v>324</v>
      </c>
      <c r="L3577" s="66">
        <v>3574</v>
      </c>
      <c r="M3577" s="32" t="s">
        <v>13007</v>
      </c>
      <c r="N3577" s="32" t="s">
        <v>2701</v>
      </c>
    </row>
    <row r="3578" spans="1:14" ht="18" customHeight="1" x14ac:dyDescent="0.25">
      <c r="A3578" s="53" t="s">
        <v>13008</v>
      </c>
      <c r="B3578" s="54" t="s">
        <v>13009</v>
      </c>
      <c r="C3578" s="54" t="s">
        <v>13009</v>
      </c>
      <c r="D3578" s="54" t="s">
        <v>3266</v>
      </c>
      <c r="E3578" s="55" t="s">
        <v>2692</v>
      </c>
      <c r="F3578" s="54" t="s">
        <v>2693</v>
      </c>
      <c r="G3578" s="67" t="s">
        <v>3154</v>
      </c>
      <c r="H3578" s="68" t="s">
        <v>2763</v>
      </c>
      <c r="I3578" s="69" t="s">
        <v>2764</v>
      </c>
      <c r="J3578" s="68" t="s">
        <v>2765</v>
      </c>
      <c r="K3578" s="57" t="s">
        <v>324</v>
      </c>
      <c r="L3578" s="58">
        <v>3575</v>
      </c>
      <c r="M3578" s="32" t="s">
        <v>13010</v>
      </c>
      <c r="N3578" s="32" t="s">
        <v>2701</v>
      </c>
    </row>
    <row r="3579" spans="1:14" ht="18" customHeight="1" x14ac:dyDescent="0.25">
      <c r="A3579" s="59" t="s">
        <v>13011</v>
      </c>
      <c r="B3579" s="60" t="s">
        <v>13012</v>
      </c>
      <c r="C3579" s="60" t="s">
        <v>13012</v>
      </c>
      <c r="D3579" s="60" t="s">
        <v>3266</v>
      </c>
      <c r="E3579" s="61" t="s">
        <v>2692</v>
      </c>
      <c r="F3579" s="60" t="s">
        <v>2693</v>
      </c>
      <c r="G3579" s="62" t="s">
        <v>3154</v>
      </c>
      <c r="H3579" s="63" t="s">
        <v>2763</v>
      </c>
      <c r="I3579" s="64" t="s">
        <v>2764</v>
      </c>
      <c r="J3579" s="63" t="s">
        <v>2765</v>
      </c>
      <c r="K3579" s="65" t="s">
        <v>324</v>
      </c>
      <c r="L3579" s="66">
        <v>3576</v>
      </c>
      <c r="M3579" s="32" t="s">
        <v>13013</v>
      </c>
      <c r="N3579" s="32" t="s">
        <v>2701</v>
      </c>
    </row>
    <row r="3580" spans="1:14" ht="18" customHeight="1" x14ac:dyDescent="0.25">
      <c r="A3580" s="53" t="s">
        <v>13014</v>
      </c>
      <c r="B3580" s="54" t="s">
        <v>13015</v>
      </c>
      <c r="C3580" s="54" t="s">
        <v>13015</v>
      </c>
      <c r="D3580" s="54" t="s">
        <v>3266</v>
      </c>
      <c r="E3580" s="55" t="s">
        <v>2692</v>
      </c>
      <c r="F3580" s="54" t="s">
        <v>2693</v>
      </c>
      <c r="G3580" s="67" t="s">
        <v>3154</v>
      </c>
      <c r="H3580" s="68" t="s">
        <v>2763</v>
      </c>
      <c r="I3580" s="69" t="s">
        <v>2764</v>
      </c>
      <c r="J3580" s="68" t="s">
        <v>2765</v>
      </c>
      <c r="K3580" s="57" t="s">
        <v>324</v>
      </c>
      <c r="L3580" s="58">
        <v>3577</v>
      </c>
      <c r="M3580" s="32" t="s">
        <v>13016</v>
      </c>
      <c r="N3580" s="32" t="s">
        <v>2701</v>
      </c>
    </row>
    <row r="3581" spans="1:14" ht="18" customHeight="1" x14ac:dyDescent="0.25">
      <c r="A3581" s="59" t="s">
        <v>13017</v>
      </c>
      <c r="B3581" s="60" t="s">
        <v>13018</v>
      </c>
      <c r="C3581" s="60" t="s">
        <v>13018</v>
      </c>
      <c r="D3581" s="60" t="s">
        <v>3266</v>
      </c>
      <c r="E3581" s="61" t="s">
        <v>2692</v>
      </c>
      <c r="F3581" s="60" t="s">
        <v>2693</v>
      </c>
      <c r="G3581" s="62" t="s">
        <v>3154</v>
      </c>
      <c r="H3581" s="63" t="s">
        <v>2763</v>
      </c>
      <c r="I3581" s="64" t="s">
        <v>2764</v>
      </c>
      <c r="J3581" s="63" t="s">
        <v>2765</v>
      </c>
      <c r="K3581" s="65" t="s">
        <v>324</v>
      </c>
      <c r="L3581" s="66">
        <v>3578</v>
      </c>
      <c r="M3581" s="32" t="s">
        <v>13019</v>
      </c>
      <c r="N3581" s="32" t="s">
        <v>2701</v>
      </c>
    </row>
    <row r="3582" spans="1:14" ht="18" customHeight="1" x14ac:dyDescent="0.25">
      <c r="A3582" s="53" t="s">
        <v>13020</v>
      </c>
      <c r="B3582" s="54" t="s">
        <v>13021</v>
      </c>
      <c r="C3582" s="54" t="s">
        <v>13021</v>
      </c>
      <c r="D3582" s="54" t="s">
        <v>3266</v>
      </c>
      <c r="E3582" s="55" t="s">
        <v>2692</v>
      </c>
      <c r="F3582" s="54" t="s">
        <v>2693</v>
      </c>
      <c r="G3582" s="67" t="s">
        <v>3154</v>
      </c>
      <c r="H3582" s="68" t="s">
        <v>2763</v>
      </c>
      <c r="I3582" s="69" t="s">
        <v>2764</v>
      </c>
      <c r="J3582" s="68" t="s">
        <v>2765</v>
      </c>
      <c r="K3582" s="57" t="s">
        <v>324</v>
      </c>
      <c r="L3582" s="58">
        <v>3579</v>
      </c>
      <c r="M3582" s="32" t="s">
        <v>13022</v>
      </c>
      <c r="N3582" s="32" t="s">
        <v>2701</v>
      </c>
    </row>
    <row r="3583" spans="1:14" ht="18" customHeight="1" x14ac:dyDescent="0.25">
      <c r="A3583" s="59" t="s">
        <v>13023</v>
      </c>
      <c r="B3583" s="60" t="s">
        <v>13024</v>
      </c>
      <c r="C3583" s="60" t="s">
        <v>13024</v>
      </c>
      <c r="D3583" s="60" t="s">
        <v>3266</v>
      </c>
      <c r="E3583" s="61" t="s">
        <v>2692</v>
      </c>
      <c r="F3583" s="60" t="s">
        <v>2693</v>
      </c>
      <c r="G3583" s="62" t="s">
        <v>3154</v>
      </c>
      <c r="H3583" s="63" t="s">
        <v>2763</v>
      </c>
      <c r="I3583" s="64" t="s">
        <v>2764</v>
      </c>
      <c r="J3583" s="63" t="s">
        <v>2765</v>
      </c>
      <c r="K3583" s="65" t="s">
        <v>324</v>
      </c>
      <c r="L3583" s="66">
        <v>3580</v>
      </c>
      <c r="M3583" s="32" t="s">
        <v>13025</v>
      </c>
      <c r="N3583" s="32" t="s">
        <v>2701</v>
      </c>
    </row>
    <row r="3584" spans="1:14" ht="18" customHeight="1" x14ac:dyDescent="0.25">
      <c r="A3584" s="53" t="s">
        <v>13026</v>
      </c>
      <c r="B3584" s="54" t="s">
        <v>4726</v>
      </c>
      <c r="C3584" s="54" t="s">
        <v>4726</v>
      </c>
      <c r="D3584" s="54" t="s">
        <v>3266</v>
      </c>
      <c r="E3584" s="55" t="s">
        <v>2692</v>
      </c>
      <c r="F3584" s="54" t="s">
        <v>2693</v>
      </c>
      <c r="G3584" s="67" t="s">
        <v>3154</v>
      </c>
      <c r="H3584" s="68" t="s">
        <v>2763</v>
      </c>
      <c r="I3584" s="69" t="s">
        <v>2764</v>
      </c>
      <c r="J3584" s="68" t="s">
        <v>2765</v>
      </c>
      <c r="K3584" s="57" t="s">
        <v>324</v>
      </c>
      <c r="L3584" s="58">
        <v>3581</v>
      </c>
      <c r="M3584" s="32" t="s">
        <v>13027</v>
      </c>
      <c r="N3584" s="32" t="s">
        <v>2701</v>
      </c>
    </row>
    <row r="3585" spans="1:14" ht="18" customHeight="1" x14ac:dyDescent="0.25">
      <c r="A3585" s="59" t="s">
        <v>13028</v>
      </c>
      <c r="B3585" s="60" t="s">
        <v>13029</v>
      </c>
      <c r="C3585" s="60" t="s">
        <v>13029</v>
      </c>
      <c r="D3585" s="60" t="s">
        <v>3266</v>
      </c>
      <c r="E3585" s="61" t="s">
        <v>2692</v>
      </c>
      <c r="F3585" s="60" t="s">
        <v>2693</v>
      </c>
      <c r="G3585" s="62" t="s">
        <v>3154</v>
      </c>
      <c r="H3585" s="63" t="s">
        <v>2763</v>
      </c>
      <c r="I3585" s="64" t="s">
        <v>2764</v>
      </c>
      <c r="J3585" s="63" t="s">
        <v>2765</v>
      </c>
      <c r="K3585" s="65" t="s">
        <v>324</v>
      </c>
      <c r="L3585" s="66">
        <v>3582</v>
      </c>
      <c r="M3585" s="32" t="s">
        <v>13030</v>
      </c>
      <c r="N3585" s="32" t="s">
        <v>2701</v>
      </c>
    </row>
    <row r="3586" spans="1:14" ht="18" customHeight="1" x14ac:dyDescent="0.25">
      <c r="A3586" s="53" t="s">
        <v>13031</v>
      </c>
      <c r="B3586" s="54" t="s">
        <v>13032</v>
      </c>
      <c r="C3586" s="54" t="s">
        <v>13032</v>
      </c>
      <c r="D3586" s="54" t="s">
        <v>3266</v>
      </c>
      <c r="E3586" s="55" t="s">
        <v>2692</v>
      </c>
      <c r="F3586" s="54" t="s">
        <v>2693</v>
      </c>
      <c r="G3586" s="67" t="s">
        <v>3154</v>
      </c>
      <c r="H3586" s="68" t="s">
        <v>2763</v>
      </c>
      <c r="I3586" s="69" t="s">
        <v>2764</v>
      </c>
      <c r="J3586" s="68" t="s">
        <v>2765</v>
      </c>
      <c r="K3586" s="57" t="s">
        <v>324</v>
      </c>
      <c r="L3586" s="58">
        <v>3583</v>
      </c>
      <c r="M3586" s="32" t="s">
        <v>13033</v>
      </c>
      <c r="N3586" s="32" t="s">
        <v>2701</v>
      </c>
    </row>
    <row r="3587" spans="1:14" ht="18" customHeight="1" x14ac:dyDescent="0.25">
      <c r="A3587" s="59" t="s">
        <v>13034</v>
      </c>
      <c r="B3587" s="60" t="s">
        <v>13035</v>
      </c>
      <c r="C3587" s="60" t="s">
        <v>13035</v>
      </c>
      <c r="D3587" s="60" t="s">
        <v>3266</v>
      </c>
      <c r="E3587" s="61" t="s">
        <v>2692</v>
      </c>
      <c r="F3587" s="60" t="s">
        <v>2693</v>
      </c>
      <c r="G3587" s="62" t="s">
        <v>3154</v>
      </c>
      <c r="H3587" s="63" t="s">
        <v>2763</v>
      </c>
      <c r="I3587" s="64" t="s">
        <v>2764</v>
      </c>
      <c r="J3587" s="63" t="s">
        <v>2765</v>
      </c>
      <c r="K3587" s="65" t="s">
        <v>324</v>
      </c>
      <c r="L3587" s="66">
        <v>3584</v>
      </c>
      <c r="M3587" s="32" t="s">
        <v>13036</v>
      </c>
      <c r="N3587" s="32" t="s">
        <v>2701</v>
      </c>
    </row>
    <row r="3588" spans="1:14" ht="18" customHeight="1" x14ac:dyDescent="0.25">
      <c r="A3588" s="53" t="s">
        <v>13037</v>
      </c>
      <c r="B3588" s="54" t="s">
        <v>13038</v>
      </c>
      <c r="C3588" s="54" t="s">
        <v>13038</v>
      </c>
      <c r="D3588" s="54" t="s">
        <v>3266</v>
      </c>
      <c r="E3588" s="55" t="s">
        <v>2692</v>
      </c>
      <c r="F3588" s="54" t="s">
        <v>2693</v>
      </c>
      <c r="G3588" s="67" t="s">
        <v>3154</v>
      </c>
      <c r="H3588" s="68" t="s">
        <v>2763</v>
      </c>
      <c r="I3588" s="69" t="s">
        <v>2764</v>
      </c>
      <c r="J3588" s="68" t="s">
        <v>2765</v>
      </c>
      <c r="K3588" s="57" t="s">
        <v>324</v>
      </c>
      <c r="L3588" s="58">
        <v>3585</v>
      </c>
      <c r="M3588" s="32" t="s">
        <v>13039</v>
      </c>
      <c r="N3588" s="32" t="s">
        <v>2701</v>
      </c>
    </row>
    <row r="3589" spans="1:14" ht="18" customHeight="1" x14ac:dyDescent="0.25">
      <c r="A3589" s="59" t="s">
        <v>13040</v>
      </c>
      <c r="B3589" s="60" t="s">
        <v>13041</v>
      </c>
      <c r="C3589" s="60" t="s">
        <v>13041</v>
      </c>
      <c r="D3589" s="60" t="s">
        <v>13042</v>
      </c>
      <c r="E3589" s="61" t="s">
        <v>2692</v>
      </c>
      <c r="F3589" s="60" t="s">
        <v>2693</v>
      </c>
      <c r="G3589" s="62" t="s">
        <v>3154</v>
      </c>
      <c r="H3589" s="63" t="s">
        <v>2763</v>
      </c>
      <c r="I3589" s="64" t="s">
        <v>2764</v>
      </c>
      <c r="J3589" s="63" t="s">
        <v>2765</v>
      </c>
      <c r="K3589" s="65" t="s">
        <v>324</v>
      </c>
      <c r="L3589" s="66">
        <v>3586</v>
      </c>
      <c r="M3589" s="32" t="s">
        <v>13043</v>
      </c>
      <c r="N3589" s="32" t="s">
        <v>2701</v>
      </c>
    </row>
    <row r="3590" spans="1:14" ht="18" customHeight="1" x14ac:dyDescent="0.25">
      <c r="A3590" s="53" t="s">
        <v>13044</v>
      </c>
      <c r="B3590" s="54" t="s">
        <v>13045</v>
      </c>
      <c r="C3590" s="54" t="s">
        <v>13045</v>
      </c>
      <c r="D3590" s="54" t="s">
        <v>3266</v>
      </c>
      <c r="E3590" s="55" t="s">
        <v>2692</v>
      </c>
      <c r="F3590" s="54" t="s">
        <v>2693</v>
      </c>
      <c r="G3590" s="67" t="s">
        <v>3154</v>
      </c>
      <c r="H3590" s="68" t="s">
        <v>2763</v>
      </c>
      <c r="I3590" s="69" t="s">
        <v>2764</v>
      </c>
      <c r="J3590" s="68" t="s">
        <v>2765</v>
      </c>
      <c r="K3590" s="57" t="s">
        <v>324</v>
      </c>
      <c r="L3590" s="58">
        <v>3587</v>
      </c>
      <c r="M3590" s="32" t="s">
        <v>13046</v>
      </c>
      <c r="N3590" s="32" t="s">
        <v>2701</v>
      </c>
    </row>
    <row r="3591" spans="1:14" ht="18" customHeight="1" x14ac:dyDescent="0.25">
      <c r="A3591" s="59" t="s">
        <v>13047</v>
      </c>
      <c r="B3591" s="60" t="s">
        <v>13048</v>
      </c>
      <c r="C3591" s="60" t="s">
        <v>13048</v>
      </c>
      <c r="D3591" s="60" t="s">
        <v>3266</v>
      </c>
      <c r="E3591" s="61" t="s">
        <v>2692</v>
      </c>
      <c r="F3591" s="60" t="s">
        <v>2693</v>
      </c>
      <c r="G3591" s="62" t="s">
        <v>3154</v>
      </c>
      <c r="H3591" s="63" t="s">
        <v>2763</v>
      </c>
      <c r="I3591" s="64" t="s">
        <v>2764</v>
      </c>
      <c r="J3591" s="63" t="s">
        <v>2765</v>
      </c>
      <c r="K3591" s="65" t="s">
        <v>324</v>
      </c>
      <c r="L3591" s="66">
        <v>3588</v>
      </c>
      <c r="M3591" s="32" t="s">
        <v>13049</v>
      </c>
      <c r="N3591" s="32" t="s">
        <v>2701</v>
      </c>
    </row>
    <row r="3592" spans="1:14" ht="18" customHeight="1" x14ac:dyDescent="0.25">
      <c r="A3592" s="53" t="s">
        <v>13050</v>
      </c>
      <c r="B3592" s="54" t="s">
        <v>3958</v>
      </c>
      <c r="C3592" s="54" t="s">
        <v>3958</v>
      </c>
      <c r="D3592" s="54" t="s">
        <v>3266</v>
      </c>
      <c r="E3592" s="55" t="s">
        <v>2692</v>
      </c>
      <c r="F3592" s="54" t="s">
        <v>2693</v>
      </c>
      <c r="G3592" s="67" t="s">
        <v>3154</v>
      </c>
      <c r="H3592" s="68" t="s">
        <v>2763</v>
      </c>
      <c r="I3592" s="69" t="s">
        <v>2764</v>
      </c>
      <c r="J3592" s="68" t="s">
        <v>2765</v>
      </c>
      <c r="K3592" s="57" t="s">
        <v>324</v>
      </c>
      <c r="L3592" s="58">
        <v>3589</v>
      </c>
      <c r="M3592" s="32" t="s">
        <v>13051</v>
      </c>
      <c r="N3592" s="32" t="s">
        <v>2701</v>
      </c>
    </row>
    <row r="3593" spans="1:14" ht="18" customHeight="1" x14ac:dyDescent="0.25">
      <c r="A3593" s="73" t="s">
        <v>2692</v>
      </c>
      <c r="B3593" s="60" t="s">
        <v>2693</v>
      </c>
      <c r="C3593" s="61"/>
      <c r="D3593" s="61"/>
      <c r="E3593" s="61" t="s">
        <v>2692</v>
      </c>
      <c r="F3593" s="60" t="s">
        <v>2693</v>
      </c>
      <c r="G3593" s="62"/>
      <c r="H3593" s="63"/>
      <c r="I3593" s="64"/>
      <c r="J3593" s="63"/>
      <c r="K3593" s="65" t="s">
        <v>2740</v>
      </c>
      <c r="L3593" s="66">
        <v>3590</v>
      </c>
      <c r="M3593" s="32" t="s">
        <v>2701</v>
      </c>
      <c r="N3593" s="32" t="s">
        <v>2701</v>
      </c>
    </row>
    <row r="3594" spans="1:14" ht="18" customHeight="1" x14ac:dyDescent="0.25">
      <c r="A3594" s="53" t="s">
        <v>13052</v>
      </c>
      <c r="B3594" s="54" t="s">
        <v>13053</v>
      </c>
      <c r="C3594" s="54" t="s">
        <v>13053</v>
      </c>
      <c r="D3594" s="54" t="s">
        <v>2761</v>
      </c>
      <c r="E3594" s="55" t="s">
        <v>2697</v>
      </c>
      <c r="F3594" s="54" t="s">
        <v>2698</v>
      </c>
      <c r="G3594" s="67" t="s">
        <v>13054</v>
      </c>
      <c r="H3594" s="68" t="s">
        <v>2763</v>
      </c>
      <c r="I3594" s="69" t="s">
        <v>2764</v>
      </c>
      <c r="J3594" s="68" t="s">
        <v>2765</v>
      </c>
      <c r="K3594" s="57" t="s">
        <v>324</v>
      </c>
      <c r="L3594" s="58">
        <v>3591</v>
      </c>
      <c r="M3594" s="32" t="s">
        <v>13055</v>
      </c>
      <c r="N3594" s="32" t="s">
        <v>2707</v>
      </c>
    </row>
    <row r="3595" spans="1:14" ht="18" customHeight="1" x14ac:dyDescent="0.25">
      <c r="A3595" s="59" t="s">
        <v>13056</v>
      </c>
      <c r="B3595" s="60" t="s">
        <v>13057</v>
      </c>
      <c r="C3595" s="60" t="s">
        <v>13057</v>
      </c>
      <c r="D3595" s="60" t="s">
        <v>2761</v>
      </c>
      <c r="E3595" s="61" t="s">
        <v>2697</v>
      </c>
      <c r="F3595" s="60" t="s">
        <v>2698</v>
      </c>
      <c r="G3595" s="62" t="s">
        <v>13054</v>
      </c>
      <c r="H3595" s="63" t="s">
        <v>2763</v>
      </c>
      <c r="I3595" s="64" t="s">
        <v>2764</v>
      </c>
      <c r="J3595" s="63" t="s">
        <v>2765</v>
      </c>
      <c r="K3595" s="65" t="s">
        <v>324</v>
      </c>
      <c r="L3595" s="66">
        <v>3592</v>
      </c>
      <c r="M3595" s="32" t="s">
        <v>13058</v>
      </c>
      <c r="N3595" s="32" t="s">
        <v>2707</v>
      </c>
    </row>
    <row r="3596" spans="1:14" ht="18" customHeight="1" x14ac:dyDescent="0.25">
      <c r="A3596" s="53" t="s">
        <v>13059</v>
      </c>
      <c r="B3596" s="54" t="s">
        <v>13060</v>
      </c>
      <c r="C3596" s="54" t="s">
        <v>13060</v>
      </c>
      <c r="D3596" s="54" t="s">
        <v>2761</v>
      </c>
      <c r="E3596" s="55" t="s">
        <v>2697</v>
      </c>
      <c r="F3596" s="54" t="s">
        <v>2698</v>
      </c>
      <c r="G3596" s="67" t="s">
        <v>13054</v>
      </c>
      <c r="H3596" s="68" t="s">
        <v>2763</v>
      </c>
      <c r="I3596" s="69" t="s">
        <v>2764</v>
      </c>
      <c r="J3596" s="68" t="s">
        <v>2765</v>
      </c>
      <c r="K3596" s="57" t="s">
        <v>324</v>
      </c>
      <c r="L3596" s="58">
        <v>3593</v>
      </c>
      <c r="M3596" s="32" t="s">
        <v>13061</v>
      </c>
      <c r="N3596" s="32" t="s">
        <v>2707</v>
      </c>
    </row>
    <row r="3597" spans="1:14" ht="18" customHeight="1" x14ac:dyDescent="0.25">
      <c r="A3597" s="59" t="s">
        <v>13062</v>
      </c>
      <c r="B3597" s="60" t="s">
        <v>13063</v>
      </c>
      <c r="C3597" s="60" t="s">
        <v>13063</v>
      </c>
      <c r="D3597" s="60" t="s">
        <v>2761</v>
      </c>
      <c r="E3597" s="61" t="s">
        <v>2697</v>
      </c>
      <c r="F3597" s="60" t="s">
        <v>2698</v>
      </c>
      <c r="G3597" s="62" t="s">
        <v>13054</v>
      </c>
      <c r="H3597" s="63" t="s">
        <v>2763</v>
      </c>
      <c r="I3597" s="64" t="s">
        <v>2764</v>
      </c>
      <c r="J3597" s="63" t="s">
        <v>2765</v>
      </c>
      <c r="K3597" s="65" t="s">
        <v>324</v>
      </c>
      <c r="L3597" s="66">
        <v>3594</v>
      </c>
      <c r="M3597" s="32" t="s">
        <v>13064</v>
      </c>
      <c r="N3597" s="32" t="s">
        <v>2707</v>
      </c>
    </row>
    <row r="3598" spans="1:14" ht="18" customHeight="1" x14ac:dyDescent="0.25">
      <c r="A3598" s="53" t="s">
        <v>13065</v>
      </c>
      <c r="B3598" s="54" t="s">
        <v>13066</v>
      </c>
      <c r="C3598" s="54" t="s">
        <v>13066</v>
      </c>
      <c r="D3598" s="54" t="s">
        <v>2761</v>
      </c>
      <c r="E3598" s="55" t="s">
        <v>2697</v>
      </c>
      <c r="F3598" s="54" t="s">
        <v>2698</v>
      </c>
      <c r="G3598" s="67" t="s">
        <v>13054</v>
      </c>
      <c r="H3598" s="68" t="s">
        <v>2763</v>
      </c>
      <c r="I3598" s="69" t="s">
        <v>2764</v>
      </c>
      <c r="J3598" s="68" t="s">
        <v>2765</v>
      </c>
      <c r="K3598" s="57" t="s">
        <v>324</v>
      </c>
      <c r="L3598" s="58">
        <v>3595</v>
      </c>
      <c r="M3598" s="32" t="s">
        <v>13067</v>
      </c>
      <c r="N3598" s="32" t="s">
        <v>2707</v>
      </c>
    </row>
    <row r="3599" spans="1:14" ht="18" customHeight="1" x14ac:dyDescent="0.25">
      <c r="A3599" s="59" t="s">
        <v>13068</v>
      </c>
      <c r="B3599" s="60" t="s">
        <v>13069</v>
      </c>
      <c r="C3599" s="60" t="s">
        <v>13069</v>
      </c>
      <c r="D3599" s="60" t="s">
        <v>2761</v>
      </c>
      <c r="E3599" s="61" t="s">
        <v>2697</v>
      </c>
      <c r="F3599" s="60" t="s">
        <v>2698</v>
      </c>
      <c r="G3599" s="62" t="s">
        <v>13054</v>
      </c>
      <c r="H3599" s="63" t="s">
        <v>2763</v>
      </c>
      <c r="I3599" s="64" t="s">
        <v>2764</v>
      </c>
      <c r="J3599" s="63" t="s">
        <v>2765</v>
      </c>
      <c r="K3599" s="65" t="s">
        <v>324</v>
      </c>
      <c r="L3599" s="66">
        <v>3596</v>
      </c>
      <c r="M3599" s="32" t="s">
        <v>13070</v>
      </c>
      <c r="N3599" s="32" t="s">
        <v>2707</v>
      </c>
    </row>
    <row r="3600" spans="1:14" ht="18" customHeight="1" x14ac:dyDescent="0.25">
      <c r="A3600" s="53" t="s">
        <v>13071</v>
      </c>
      <c r="B3600" s="54" t="s">
        <v>13072</v>
      </c>
      <c r="C3600" s="54" t="s">
        <v>13072</v>
      </c>
      <c r="D3600" s="54" t="s">
        <v>2761</v>
      </c>
      <c r="E3600" s="55" t="s">
        <v>2697</v>
      </c>
      <c r="F3600" s="54" t="s">
        <v>2698</v>
      </c>
      <c r="G3600" s="67" t="s">
        <v>13054</v>
      </c>
      <c r="H3600" s="68" t="s">
        <v>2763</v>
      </c>
      <c r="I3600" s="69" t="s">
        <v>2764</v>
      </c>
      <c r="J3600" s="68" t="s">
        <v>2765</v>
      </c>
      <c r="K3600" s="57" t="s">
        <v>324</v>
      </c>
      <c r="L3600" s="58">
        <v>3597</v>
      </c>
      <c r="M3600" s="32" t="s">
        <v>13073</v>
      </c>
      <c r="N3600" s="32" t="s">
        <v>2707</v>
      </c>
    </row>
    <row r="3601" spans="1:14" ht="18" customHeight="1" x14ac:dyDescent="0.25">
      <c r="A3601" s="59" t="s">
        <v>13074</v>
      </c>
      <c r="B3601" s="60" t="s">
        <v>13075</v>
      </c>
      <c r="C3601" s="60" t="s">
        <v>13075</v>
      </c>
      <c r="D3601" s="60" t="s">
        <v>2761</v>
      </c>
      <c r="E3601" s="61" t="s">
        <v>2697</v>
      </c>
      <c r="F3601" s="60" t="s">
        <v>2698</v>
      </c>
      <c r="G3601" s="62" t="s">
        <v>13054</v>
      </c>
      <c r="H3601" s="63" t="s">
        <v>2763</v>
      </c>
      <c r="I3601" s="64" t="s">
        <v>2764</v>
      </c>
      <c r="J3601" s="63" t="s">
        <v>2765</v>
      </c>
      <c r="K3601" s="65" t="s">
        <v>324</v>
      </c>
      <c r="L3601" s="66">
        <v>3598</v>
      </c>
      <c r="M3601" s="32" t="s">
        <v>13076</v>
      </c>
      <c r="N3601" s="32" t="s">
        <v>2707</v>
      </c>
    </row>
    <row r="3602" spans="1:14" ht="18" customHeight="1" x14ac:dyDescent="0.25">
      <c r="A3602" s="53" t="s">
        <v>13077</v>
      </c>
      <c r="B3602" s="54" t="s">
        <v>13078</v>
      </c>
      <c r="C3602" s="54" t="s">
        <v>13078</v>
      </c>
      <c r="D3602" s="54" t="s">
        <v>2761</v>
      </c>
      <c r="E3602" s="55" t="s">
        <v>2697</v>
      </c>
      <c r="F3602" s="54" t="s">
        <v>2698</v>
      </c>
      <c r="G3602" s="67" t="s">
        <v>13054</v>
      </c>
      <c r="H3602" s="68" t="s">
        <v>2763</v>
      </c>
      <c r="I3602" s="69" t="s">
        <v>2764</v>
      </c>
      <c r="J3602" s="68" t="s">
        <v>2765</v>
      </c>
      <c r="K3602" s="57" t="s">
        <v>324</v>
      </c>
      <c r="L3602" s="58">
        <v>3599</v>
      </c>
      <c r="M3602" s="32" t="s">
        <v>13079</v>
      </c>
      <c r="N3602" s="32" t="s">
        <v>2707</v>
      </c>
    </row>
    <row r="3603" spans="1:14" ht="18" customHeight="1" x14ac:dyDescent="0.25">
      <c r="A3603" s="59" t="s">
        <v>13080</v>
      </c>
      <c r="B3603" s="60" t="s">
        <v>13081</v>
      </c>
      <c r="C3603" s="60" t="s">
        <v>13081</v>
      </c>
      <c r="D3603" s="60" t="s">
        <v>2761</v>
      </c>
      <c r="E3603" s="61" t="s">
        <v>2697</v>
      </c>
      <c r="F3603" s="60" t="s">
        <v>2698</v>
      </c>
      <c r="G3603" s="62" t="s">
        <v>13054</v>
      </c>
      <c r="H3603" s="63" t="s">
        <v>2763</v>
      </c>
      <c r="I3603" s="64" t="s">
        <v>2764</v>
      </c>
      <c r="J3603" s="63" t="s">
        <v>2765</v>
      </c>
      <c r="K3603" s="65" t="s">
        <v>324</v>
      </c>
      <c r="L3603" s="66">
        <v>3600</v>
      </c>
      <c r="M3603" s="32" t="s">
        <v>13082</v>
      </c>
      <c r="N3603" s="32" t="s">
        <v>2707</v>
      </c>
    </row>
    <row r="3604" spans="1:14" ht="18" customHeight="1" x14ac:dyDescent="0.25">
      <c r="A3604" s="53" t="s">
        <v>13083</v>
      </c>
      <c r="B3604" s="54" t="s">
        <v>13084</v>
      </c>
      <c r="C3604" s="54" t="s">
        <v>13084</v>
      </c>
      <c r="D3604" s="54" t="s">
        <v>2761</v>
      </c>
      <c r="E3604" s="55" t="s">
        <v>2697</v>
      </c>
      <c r="F3604" s="54" t="s">
        <v>2698</v>
      </c>
      <c r="G3604" s="67" t="s">
        <v>13054</v>
      </c>
      <c r="H3604" s="68" t="s">
        <v>2763</v>
      </c>
      <c r="I3604" s="69" t="s">
        <v>2764</v>
      </c>
      <c r="J3604" s="68" t="s">
        <v>2765</v>
      </c>
      <c r="K3604" s="57" t="s">
        <v>324</v>
      </c>
      <c r="L3604" s="58">
        <v>3601</v>
      </c>
      <c r="M3604" s="32" t="s">
        <v>13085</v>
      </c>
      <c r="N3604" s="32" t="s">
        <v>2707</v>
      </c>
    </row>
    <row r="3605" spans="1:14" ht="18" customHeight="1" x14ac:dyDescent="0.25">
      <c r="A3605" s="59" t="s">
        <v>13086</v>
      </c>
      <c r="B3605" s="60" t="s">
        <v>13087</v>
      </c>
      <c r="C3605" s="60" t="s">
        <v>13087</v>
      </c>
      <c r="D3605" s="60" t="s">
        <v>2761</v>
      </c>
      <c r="E3605" s="61" t="s">
        <v>2697</v>
      </c>
      <c r="F3605" s="60" t="s">
        <v>2698</v>
      </c>
      <c r="G3605" s="62" t="s">
        <v>13054</v>
      </c>
      <c r="H3605" s="63" t="s">
        <v>2763</v>
      </c>
      <c r="I3605" s="64" t="s">
        <v>2764</v>
      </c>
      <c r="J3605" s="63" t="s">
        <v>2765</v>
      </c>
      <c r="K3605" s="65" t="s">
        <v>324</v>
      </c>
      <c r="L3605" s="66">
        <v>3602</v>
      </c>
      <c r="M3605" s="32" t="s">
        <v>13088</v>
      </c>
      <c r="N3605" s="32" t="s">
        <v>2707</v>
      </c>
    </row>
    <row r="3606" spans="1:14" ht="18" customHeight="1" x14ac:dyDescent="0.25">
      <c r="A3606" s="53" t="s">
        <v>13089</v>
      </c>
      <c r="B3606" s="54" t="s">
        <v>13090</v>
      </c>
      <c r="C3606" s="54" t="s">
        <v>13090</v>
      </c>
      <c r="D3606" s="54" t="s">
        <v>2761</v>
      </c>
      <c r="E3606" s="55" t="s">
        <v>2697</v>
      </c>
      <c r="F3606" s="54" t="s">
        <v>2698</v>
      </c>
      <c r="G3606" s="67" t="s">
        <v>13054</v>
      </c>
      <c r="H3606" s="68" t="s">
        <v>2763</v>
      </c>
      <c r="I3606" s="69" t="s">
        <v>2764</v>
      </c>
      <c r="J3606" s="68" t="s">
        <v>2765</v>
      </c>
      <c r="K3606" s="57" t="s">
        <v>324</v>
      </c>
      <c r="L3606" s="58">
        <v>3603</v>
      </c>
      <c r="M3606" s="32" t="s">
        <v>13091</v>
      </c>
      <c r="N3606" s="32" t="s">
        <v>2707</v>
      </c>
    </row>
    <row r="3607" spans="1:14" ht="18" customHeight="1" x14ac:dyDescent="0.25">
      <c r="A3607" s="59" t="s">
        <v>13092</v>
      </c>
      <c r="B3607" s="60" t="s">
        <v>13093</v>
      </c>
      <c r="C3607" s="60" t="s">
        <v>13093</v>
      </c>
      <c r="D3607" s="60" t="s">
        <v>2761</v>
      </c>
      <c r="E3607" s="61" t="s">
        <v>2697</v>
      </c>
      <c r="F3607" s="60" t="s">
        <v>2698</v>
      </c>
      <c r="G3607" s="62" t="s">
        <v>13054</v>
      </c>
      <c r="H3607" s="63" t="s">
        <v>2763</v>
      </c>
      <c r="I3607" s="64" t="s">
        <v>2764</v>
      </c>
      <c r="J3607" s="63" t="s">
        <v>2765</v>
      </c>
      <c r="K3607" s="65" t="s">
        <v>324</v>
      </c>
      <c r="L3607" s="66">
        <v>3604</v>
      </c>
      <c r="M3607" s="32" t="s">
        <v>13094</v>
      </c>
      <c r="N3607" s="32" t="s">
        <v>2707</v>
      </c>
    </row>
    <row r="3608" spans="1:14" ht="18" customHeight="1" x14ac:dyDescent="0.25">
      <c r="A3608" s="53" t="s">
        <v>13095</v>
      </c>
      <c r="B3608" s="54" t="s">
        <v>13096</v>
      </c>
      <c r="C3608" s="54" t="s">
        <v>13096</v>
      </c>
      <c r="D3608" s="54" t="s">
        <v>2761</v>
      </c>
      <c r="E3608" s="55" t="s">
        <v>2697</v>
      </c>
      <c r="F3608" s="54" t="s">
        <v>2698</v>
      </c>
      <c r="G3608" s="67" t="s">
        <v>13054</v>
      </c>
      <c r="H3608" s="68" t="s">
        <v>2763</v>
      </c>
      <c r="I3608" s="69" t="s">
        <v>2764</v>
      </c>
      <c r="J3608" s="68" t="s">
        <v>2765</v>
      </c>
      <c r="K3608" s="57" t="s">
        <v>324</v>
      </c>
      <c r="L3608" s="58">
        <v>3605</v>
      </c>
      <c r="M3608" s="32" t="s">
        <v>13097</v>
      </c>
      <c r="N3608" s="32" t="s">
        <v>2707</v>
      </c>
    </row>
    <row r="3609" spans="1:14" ht="18" customHeight="1" x14ac:dyDescent="0.25">
      <c r="A3609" s="59" t="s">
        <v>13098</v>
      </c>
      <c r="B3609" s="60" t="s">
        <v>13099</v>
      </c>
      <c r="C3609" s="60" t="s">
        <v>13099</v>
      </c>
      <c r="D3609" s="60" t="s">
        <v>2761</v>
      </c>
      <c r="E3609" s="61" t="s">
        <v>2697</v>
      </c>
      <c r="F3609" s="60" t="s">
        <v>2698</v>
      </c>
      <c r="G3609" s="62" t="s">
        <v>13054</v>
      </c>
      <c r="H3609" s="63" t="s">
        <v>2763</v>
      </c>
      <c r="I3609" s="64" t="s">
        <v>2764</v>
      </c>
      <c r="J3609" s="63" t="s">
        <v>2765</v>
      </c>
      <c r="K3609" s="65" t="s">
        <v>324</v>
      </c>
      <c r="L3609" s="66">
        <v>3606</v>
      </c>
      <c r="M3609" s="32" t="s">
        <v>13100</v>
      </c>
      <c r="N3609" s="32" t="s">
        <v>2707</v>
      </c>
    </row>
    <row r="3610" spans="1:14" ht="18" customHeight="1" x14ac:dyDescent="0.25">
      <c r="A3610" s="53" t="s">
        <v>13101</v>
      </c>
      <c r="B3610" s="54" t="s">
        <v>13102</v>
      </c>
      <c r="C3610" s="54" t="s">
        <v>13102</v>
      </c>
      <c r="D3610" s="54" t="s">
        <v>2761</v>
      </c>
      <c r="E3610" s="55" t="s">
        <v>2697</v>
      </c>
      <c r="F3610" s="54" t="s">
        <v>2698</v>
      </c>
      <c r="G3610" s="67" t="s">
        <v>13054</v>
      </c>
      <c r="H3610" s="68" t="s">
        <v>2763</v>
      </c>
      <c r="I3610" s="69" t="s">
        <v>2764</v>
      </c>
      <c r="J3610" s="68" t="s">
        <v>2765</v>
      </c>
      <c r="K3610" s="57" t="s">
        <v>324</v>
      </c>
      <c r="L3610" s="58">
        <v>3607</v>
      </c>
      <c r="M3610" s="32" t="s">
        <v>13103</v>
      </c>
      <c r="N3610" s="32" t="s">
        <v>2707</v>
      </c>
    </row>
    <row r="3611" spans="1:14" ht="18" customHeight="1" x14ac:dyDescent="0.25">
      <c r="A3611" s="59" t="s">
        <v>13104</v>
      </c>
      <c r="B3611" s="60" t="s">
        <v>13105</v>
      </c>
      <c r="C3611" s="60" t="s">
        <v>13105</v>
      </c>
      <c r="D3611" s="60" t="s">
        <v>2761</v>
      </c>
      <c r="E3611" s="61" t="s">
        <v>2697</v>
      </c>
      <c r="F3611" s="60" t="s">
        <v>2698</v>
      </c>
      <c r="G3611" s="62" t="s">
        <v>13054</v>
      </c>
      <c r="H3611" s="63" t="s">
        <v>2763</v>
      </c>
      <c r="I3611" s="64" t="s">
        <v>2764</v>
      </c>
      <c r="J3611" s="63" t="s">
        <v>2765</v>
      </c>
      <c r="K3611" s="65" t="s">
        <v>324</v>
      </c>
      <c r="L3611" s="66">
        <v>3608</v>
      </c>
      <c r="M3611" s="32" t="s">
        <v>13106</v>
      </c>
      <c r="N3611" s="32" t="s">
        <v>2707</v>
      </c>
    </row>
    <row r="3612" spans="1:14" ht="18" customHeight="1" x14ac:dyDescent="0.25">
      <c r="A3612" s="53" t="s">
        <v>13107</v>
      </c>
      <c r="B3612" s="54" t="s">
        <v>13108</v>
      </c>
      <c r="C3612" s="54" t="s">
        <v>13108</v>
      </c>
      <c r="D3612" s="54" t="s">
        <v>2761</v>
      </c>
      <c r="E3612" s="55" t="s">
        <v>2697</v>
      </c>
      <c r="F3612" s="54" t="s">
        <v>2698</v>
      </c>
      <c r="G3612" s="67" t="s">
        <v>13054</v>
      </c>
      <c r="H3612" s="68" t="s">
        <v>2763</v>
      </c>
      <c r="I3612" s="69" t="s">
        <v>2764</v>
      </c>
      <c r="J3612" s="68" t="s">
        <v>2765</v>
      </c>
      <c r="K3612" s="57" t="s">
        <v>324</v>
      </c>
      <c r="L3612" s="58">
        <v>3609</v>
      </c>
      <c r="M3612" s="32" t="s">
        <v>13109</v>
      </c>
      <c r="N3612" s="32" t="s">
        <v>2707</v>
      </c>
    </row>
    <row r="3613" spans="1:14" ht="18" customHeight="1" x14ac:dyDescent="0.25">
      <c r="A3613" s="59" t="s">
        <v>13110</v>
      </c>
      <c r="B3613" s="60" t="s">
        <v>13111</v>
      </c>
      <c r="C3613" s="60" t="s">
        <v>13111</v>
      </c>
      <c r="D3613" s="60" t="s">
        <v>2761</v>
      </c>
      <c r="E3613" s="61" t="s">
        <v>2697</v>
      </c>
      <c r="F3613" s="60" t="s">
        <v>2698</v>
      </c>
      <c r="G3613" s="62" t="s">
        <v>13054</v>
      </c>
      <c r="H3613" s="63" t="s">
        <v>2763</v>
      </c>
      <c r="I3613" s="64" t="s">
        <v>2764</v>
      </c>
      <c r="J3613" s="63" t="s">
        <v>2765</v>
      </c>
      <c r="K3613" s="65" t="s">
        <v>324</v>
      </c>
      <c r="L3613" s="66">
        <v>3610</v>
      </c>
      <c r="M3613" s="32" t="s">
        <v>13112</v>
      </c>
      <c r="N3613" s="32" t="s">
        <v>2707</v>
      </c>
    </row>
    <row r="3614" spans="1:14" ht="18" customHeight="1" x14ac:dyDescent="0.25">
      <c r="A3614" s="53" t="s">
        <v>13113</v>
      </c>
      <c r="B3614" s="54" t="s">
        <v>13114</v>
      </c>
      <c r="C3614" s="54" t="s">
        <v>13114</v>
      </c>
      <c r="D3614" s="54" t="s">
        <v>2761</v>
      </c>
      <c r="E3614" s="55" t="s">
        <v>2697</v>
      </c>
      <c r="F3614" s="54" t="s">
        <v>2698</v>
      </c>
      <c r="G3614" s="67" t="s">
        <v>13054</v>
      </c>
      <c r="H3614" s="68" t="s">
        <v>2763</v>
      </c>
      <c r="I3614" s="69" t="s">
        <v>2764</v>
      </c>
      <c r="J3614" s="68" t="s">
        <v>2765</v>
      </c>
      <c r="K3614" s="57" t="s">
        <v>324</v>
      </c>
      <c r="L3614" s="58">
        <v>3611</v>
      </c>
      <c r="M3614" s="32" t="s">
        <v>13115</v>
      </c>
      <c r="N3614" s="32" t="s">
        <v>2707</v>
      </c>
    </row>
    <row r="3615" spans="1:14" ht="18" customHeight="1" x14ac:dyDescent="0.25">
      <c r="A3615" s="59" t="s">
        <v>13116</v>
      </c>
      <c r="B3615" s="60" t="s">
        <v>13117</v>
      </c>
      <c r="C3615" s="60" t="s">
        <v>13117</v>
      </c>
      <c r="D3615" s="60" t="s">
        <v>2761</v>
      </c>
      <c r="E3615" s="61" t="s">
        <v>2697</v>
      </c>
      <c r="F3615" s="60" t="s">
        <v>2698</v>
      </c>
      <c r="G3615" s="62" t="s">
        <v>13054</v>
      </c>
      <c r="H3615" s="63" t="s">
        <v>2763</v>
      </c>
      <c r="I3615" s="64" t="s">
        <v>2764</v>
      </c>
      <c r="J3615" s="63" t="s">
        <v>2765</v>
      </c>
      <c r="K3615" s="65" t="s">
        <v>324</v>
      </c>
      <c r="L3615" s="66">
        <v>3612</v>
      </c>
      <c r="M3615" s="32" t="s">
        <v>13118</v>
      </c>
      <c r="N3615" s="32" t="s">
        <v>2707</v>
      </c>
    </row>
    <row r="3616" spans="1:14" ht="18" customHeight="1" x14ac:dyDescent="0.25">
      <c r="A3616" s="53" t="s">
        <v>13119</v>
      </c>
      <c r="B3616" s="54" t="s">
        <v>13120</v>
      </c>
      <c r="C3616" s="54" t="s">
        <v>13120</v>
      </c>
      <c r="D3616" s="54" t="s">
        <v>2761</v>
      </c>
      <c r="E3616" s="55" t="s">
        <v>2697</v>
      </c>
      <c r="F3616" s="54" t="s">
        <v>2698</v>
      </c>
      <c r="G3616" s="67" t="s">
        <v>13054</v>
      </c>
      <c r="H3616" s="68" t="s">
        <v>2763</v>
      </c>
      <c r="I3616" s="69" t="s">
        <v>2764</v>
      </c>
      <c r="J3616" s="68" t="s">
        <v>2765</v>
      </c>
      <c r="K3616" s="57" t="s">
        <v>324</v>
      </c>
      <c r="L3616" s="58">
        <v>3613</v>
      </c>
      <c r="M3616" s="32" t="s">
        <v>13121</v>
      </c>
      <c r="N3616" s="32" t="s">
        <v>2707</v>
      </c>
    </row>
    <row r="3617" spans="1:14" ht="18" customHeight="1" x14ac:dyDescent="0.25">
      <c r="A3617" s="59" t="s">
        <v>13122</v>
      </c>
      <c r="B3617" s="60" t="s">
        <v>13123</v>
      </c>
      <c r="C3617" s="60" t="s">
        <v>13123</v>
      </c>
      <c r="D3617" s="60" t="s">
        <v>2761</v>
      </c>
      <c r="E3617" s="61" t="s">
        <v>2697</v>
      </c>
      <c r="F3617" s="60" t="s">
        <v>2698</v>
      </c>
      <c r="G3617" s="62" t="s">
        <v>13054</v>
      </c>
      <c r="H3617" s="63" t="s">
        <v>2763</v>
      </c>
      <c r="I3617" s="64" t="s">
        <v>2764</v>
      </c>
      <c r="J3617" s="63" t="s">
        <v>2765</v>
      </c>
      <c r="K3617" s="65" t="s">
        <v>324</v>
      </c>
      <c r="L3617" s="66">
        <v>3614</v>
      </c>
      <c r="M3617" s="32" t="s">
        <v>13124</v>
      </c>
      <c r="N3617" s="32" t="s">
        <v>2707</v>
      </c>
    </row>
    <row r="3618" spans="1:14" ht="18" customHeight="1" x14ac:dyDescent="0.25">
      <c r="A3618" s="53" t="s">
        <v>13125</v>
      </c>
      <c r="B3618" s="54" t="s">
        <v>13126</v>
      </c>
      <c r="C3618" s="54" t="s">
        <v>13126</v>
      </c>
      <c r="D3618" s="54" t="s">
        <v>2761</v>
      </c>
      <c r="E3618" s="55" t="s">
        <v>2697</v>
      </c>
      <c r="F3618" s="54" t="s">
        <v>2698</v>
      </c>
      <c r="G3618" s="67" t="s">
        <v>13054</v>
      </c>
      <c r="H3618" s="68" t="s">
        <v>2763</v>
      </c>
      <c r="I3618" s="69" t="s">
        <v>2764</v>
      </c>
      <c r="J3618" s="68" t="s">
        <v>2765</v>
      </c>
      <c r="K3618" s="57" t="s">
        <v>324</v>
      </c>
      <c r="L3618" s="58">
        <v>3615</v>
      </c>
      <c r="M3618" s="32" t="s">
        <v>13127</v>
      </c>
      <c r="N3618" s="32" t="s">
        <v>2707</v>
      </c>
    </row>
    <row r="3619" spans="1:14" ht="18" customHeight="1" x14ac:dyDescent="0.25">
      <c r="A3619" s="59" t="s">
        <v>13128</v>
      </c>
      <c r="B3619" s="60" t="s">
        <v>13129</v>
      </c>
      <c r="C3619" s="60" t="s">
        <v>13129</v>
      </c>
      <c r="D3619" s="60" t="s">
        <v>2761</v>
      </c>
      <c r="E3619" s="61" t="s">
        <v>2697</v>
      </c>
      <c r="F3619" s="60" t="s">
        <v>2698</v>
      </c>
      <c r="G3619" s="62" t="s">
        <v>13054</v>
      </c>
      <c r="H3619" s="63" t="s">
        <v>2763</v>
      </c>
      <c r="I3619" s="64" t="s">
        <v>2764</v>
      </c>
      <c r="J3619" s="63" t="s">
        <v>2765</v>
      </c>
      <c r="K3619" s="65" t="s">
        <v>324</v>
      </c>
      <c r="L3619" s="66">
        <v>3616</v>
      </c>
      <c r="M3619" s="32" t="s">
        <v>13130</v>
      </c>
      <c r="N3619" s="32" t="s">
        <v>2707</v>
      </c>
    </row>
    <row r="3620" spans="1:14" ht="18" customHeight="1" x14ac:dyDescent="0.25">
      <c r="A3620" s="53" t="s">
        <v>13131</v>
      </c>
      <c r="B3620" s="54" t="s">
        <v>13132</v>
      </c>
      <c r="C3620" s="54" t="s">
        <v>13132</v>
      </c>
      <c r="D3620" s="54" t="s">
        <v>2761</v>
      </c>
      <c r="E3620" s="55" t="s">
        <v>2697</v>
      </c>
      <c r="F3620" s="54" t="s">
        <v>2698</v>
      </c>
      <c r="G3620" s="67" t="s">
        <v>13054</v>
      </c>
      <c r="H3620" s="68" t="s">
        <v>2763</v>
      </c>
      <c r="I3620" s="69" t="s">
        <v>2764</v>
      </c>
      <c r="J3620" s="68" t="s">
        <v>2765</v>
      </c>
      <c r="K3620" s="57" t="s">
        <v>324</v>
      </c>
      <c r="L3620" s="58">
        <v>3617</v>
      </c>
      <c r="M3620" s="32" t="s">
        <v>13133</v>
      </c>
      <c r="N3620" s="32" t="s">
        <v>2707</v>
      </c>
    </row>
    <row r="3621" spans="1:14" ht="18" customHeight="1" x14ac:dyDescent="0.25">
      <c r="A3621" s="59" t="s">
        <v>13134</v>
      </c>
      <c r="B3621" s="60" t="s">
        <v>13135</v>
      </c>
      <c r="C3621" s="60" t="s">
        <v>13135</v>
      </c>
      <c r="D3621" s="60" t="s">
        <v>2761</v>
      </c>
      <c r="E3621" s="61" t="s">
        <v>2697</v>
      </c>
      <c r="F3621" s="60" t="s">
        <v>2698</v>
      </c>
      <c r="G3621" s="62" t="s">
        <v>13054</v>
      </c>
      <c r="H3621" s="63" t="s">
        <v>2763</v>
      </c>
      <c r="I3621" s="64" t="s">
        <v>2764</v>
      </c>
      <c r="J3621" s="63" t="s">
        <v>2765</v>
      </c>
      <c r="K3621" s="65" t="s">
        <v>324</v>
      </c>
      <c r="L3621" s="66">
        <v>3618</v>
      </c>
      <c r="M3621" s="32" t="s">
        <v>13136</v>
      </c>
      <c r="N3621" s="32" t="s">
        <v>2707</v>
      </c>
    </row>
    <row r="3622" spans="1:14" ht="18" customHeight="1" x14ac:dyDescent="0.25">
      <c r="A3622" s="53" t="s">
        <v>13137</v>
      </c>
      <c r="B3622" s="54" t="s">
        <v>13138</v>
      </c>
      <c r="C3622" s="54" t="s">
        <v>13138</v>
      </c>
      <c r="D3622" s="54" t="s">
        <v>2761</v>
      </c>
      <c r="E3622" s="55" t="s">
        <v>2697</v>
      </c>
      <c r="F3622" s="54" t="s">
        <v>2698</v>
      </c>
      <c r="G3622" s="67" t="s">
        <v>13054</v>
      </c>
      <c r="H3622" s="68" t="s">
        <v>2763</v>
      </c>
      <c r="I3622" s="69" t="s">
        <v>2764</v>
      </c>
      <c r="J3622" s="68" t="s">
        <v>2765</v>
      </c>
      <c r="K3622" s="57" t="s">
        <v>324</v>
      </c>
      <c r="L3622" s="58">
        <v>3619</v>
      </c>
      <c r="M3622" s="32" t="s">
        <v>13139</v>
      </c>
      <c r="N3622" s="32" t="s">
        <v>2707</v>
      </c>
    </row>
    <row r="3623" spans="1:14" ht="18" customHeight="1" x14ac:dyDescent="0.25">
      <c r="A3623" s="59" t="s">
        <v>13140</v>
      </c>
      <c r="B3623" s="60" t="s">
        <v>13141</v>
      </c>
      <c r="C3623" s="60" t="s">
        <v>13141</v>
      </c>
      <c r="D3623" s="60" t="s">
        <v>2761</v>
      </c>
      <c r="E3623" s="61" t="s">
        <v>2697</v>
      </c>
      <c r="F3623" s="60" t="s">
        <v>2698</v>
      </c>
      <c r="G3623" s="62" t="s">
        <v>13054</v>
      </c>
      <c r="H3623" s="63" t="s">
        <v>2763</v>
      </c>
      <c r="I3623" s="64" t="s">
        <v>2764</v>
      </c>
      <c r="J3623" s="63" t="s">
        <v>2765</v>
      </c>
      <c r="K3623" s="65" t="s">
        <v>324</v>
      </c>
      <c r="L3623" s="66">
        <v>3620</v>
      </c>
      <c r="M3623" s="32" t="s">
        <v>13142</v>
      </c>
      <c r="N3623" s="32" t="s">
        <v>2707</v>
      </c>
    </row>
    <row r="3624" spans="1:14" ht="18" customHeight="1" x14ac:dyDescent="0.25">
      <c r="A3624" s="53" t="s">
        <v>13143</v>
      </c>
      <c r="B3624" s="54" t="s">
        <v>13144</v>
      </c>
      <c r="C3624" s="54" t="s">
        <v>13144</v>
      </c>
      <c r="D3624" s="54" t="s">
        <v>2761</v>
      </c>
      <c r="E3624" s="55" t="s">
        <v>2697</v>
      </c>
      <c r="F3624" s="54" t="s">
        <v>2698</v>
      </c>
      <c r="G3624" s="67" t="s">
        <v>13054</v>
      </c>
      <c r="H3624" s="68" t="s">
        <v>2763</v>
      </c>
      <c r="I3624" s="69" t="s">
        <v>2764</v>
      </c>
      <c r="J3624" s="68" t="s">
        <v>2765</v>
      </c>
      <c r="K3624" s="57" t="s">
        <v>324</v>
      </c>
      <c r="L3624" s="58">
        <v>3621</v>
      </c>
      <c r="M3624" s="32" t="s">
        <v>13145</v>
      </c>
      <c r="N3624" s="32" t="s">
        <v>2707</v>
      </c>
    </row>
    <row r="3625" spans="1:14" ht="18" customHeight="1" x14ac:dyDescent="0.25">
      <c r="A3625" s="59" t="s">
        <v>13146</v>
      </c>
      <c r="B3625" s="60" t="s">
        <v>13147</v>
      </c>
      <c r="C3625" s="60" t="s">
        <v>13147</v>
      </c>
      <c r="D3625" s="60" t="s">
        <v>2761</v>
      </c>
      <c r="E3625" s="61" t="s">
        <v>2697</v>
      </c>
      <c r="F3625" s="60" t="s">
        <v>2698</v>
      </c>
      <c r="G3625" s="62" t="s">
        <v>13054</v>
      </c>
      <c r="H3625" s="63" t="s">
        <v>2763</v>
      </c>
      <c r="I3625" s="64" t="s">
        <v>2764</v>
      </c>
      <c r="J3625" s="63" t="s">
        <v>2765</v>
      </c>
      <c r="K3625" s="65" t="s">
        <v>324</v>
      </c>
      <c r="L3625" s="66">
        <v>3622</v>
      </c>
      <c r="M3625" s="32" t="s">
        <v>13148</v>
      </c>
      <c r="N3625" s="32" t="s">
        <v>2707</v>
      </c>
    </row>
    <row r="3626" spans="1:14" ht="18" customHeight="1" x14ac:dyDescent="0.25">
      <c r="A3626" s="53" t="s">
        <v>13149</v>
      </c>
      <c r="B3626" s="54" t="s">
        <v>13150</v>
      </c>
      <c r="C3626" s="54" t="s">
        <v>13150</v>
      </c>
      <c r="D3626" s="54" t="s">
        <v>2761</v>
      </c>
      <c r="E3626" s="55" t="s">
        <v>2697</v>
      </c>
      <c r="F3626" s="54" t="s">
        <v>2698</v>
      </c>
      <c r="G3626" s="67" t="s">
        <v>13054</v>
      </c>
      <c r="H3626" s="68" t="s">
        <v>2763</v>
      </c>
      <c r="I3626" s="69" t="s">
        <v>2764</v>
      </c>
      <c r="J3626" s="68" t="s">
        <v>2765</v>
      </c>
      <c r="K3626" s="57" t="s">
        <v>324</v>
      </c>
      <c r="L3626" s="58">
        <v>3623</v>
      </c>
      <c r="M3626" s="32" t="s">
        <v>13151</v>
      </c>
      <c r="N3626" s="32" t="s">
        <v>2707</v>
      </c>
    </row>
    <row r="3627" spans="1:14" ht="18" customHeight="1" x14ac:dyDescent="0.25">
      <c r="A3627" s="59" t="s">
        <v>13152</v>
      </c>
      <c r="B3627" s="60" t="s">
        <v>13153</v>
      </c>
      <c r="C3627" s="60" t="s">
        <v>13153</v>
      </c>
      <c r="D3627" s="60" t="s">
        <v>2761</v>
      </c>
      <c r="E3627" s="61" t="s">
        <v>2697</v>
      </c>
      <c r="F3627" s="60" t="s">
        <v>2698</v>
      </c>
      <c r="G3627" s="62" t="s">
        <v>13054</v>
      </c>
      <c r="H3627" s="63" t="s">
        <v>2763</v>
      </c>
      <c r="I3627" s="64" t="s">
        <v>2764</v>
      </c>
      <c r="J3627" s="63" t="s">
        <v>2765</v>
      </c>
      <c r="K3627" s="65" t="s">
        <v>324</v>
      </c>
      <c r="L3627" s="66">
        <v>3624</v>
      </c>
      <c r="M3627" s="32" t="s">
        <v>13154</v>
      </c>
      <c r="N3627" s="32" t="s">
        <v>2707</v>
      </c>
    </row>
    <row r="3628" spans="1:14" ht="18" customHeight="1" x14ac:dyDescent="0.25">
      <c r="A3628" s="53" t="s">
        <v>13155</v>
      </c>
      <c r="B3628" s="54" t="s">
        <v>13156</v>
      </c>
      <c r="C3628" s="54" t="s">
        <v>13156</v>
      </c>
      <c r="D3628" s="54" t="s">
        <v>2761</v>
      </c>
      <c r="E3628" s="55" t="s">
        <v>2697</v>
      </c>
      <c r="F3628" s="54" t="s">
        <v>2698</v>
      </c>
      <c r="G3628" s="67" t="s">
        <v>13054</v>
      </c>
      <c r="H3628" s="68" t="s">
        <v>2763</v>
      </c>
      <c r="I3628" s="69" t="s">
        <v>2764</v>
      </c>
      <c r="J3628" s="68" t="s">
        <v>2765</v>
      </c>
      <c r="K3628" s="57" t="s">
        <v>324</v>
      </c>
      <c r="L3628" s="58">
        <v>3625</v>
      </c>
      <c r="M3628" s="32" t="s">
        <v>13157</v>
      </c>
      <c r="N3628" s="32" t="s">
        <v>2707</v>
      </c>
    </row>
    <row r="3629" spans="1:14" ht="18" customHeight="1" x14ac:dyDescent="0.25">
      <c r="A3629" s="59" t="s">
        <v>13158</v>
      </c>
      <c r="B3629" s="60" t="s">
        <v>13159</v>
      </c>
      <c r="C3629" s="60" t="s">
        <v>13159</v>
      </c>
      <c r="D3629" s="60" t="s">
        <v>2761</v>
      </c>
      <c r="E3629" s="61" t="s">
        <v>2697</v>
      </c>
      <c r="F3629" s="60" t="s">
        <v>2698</v>
      </c>
      <c r="G3629" s="62" t="s">
        <v>13054</v>
      </c>
      <c r="H3629" s="63" t="s">
        <v>2763</v>
      </c>
      <c r="I3629" s="64" t="s">
        <v>2764</v>
      </c>
      <c r="J3629" s="63" t="s">
        <v>2765</v>
      </c>
      <c r="K3629" s="65" t="s">
        <v>324</v>
      </c>
      <c r="L3629" s="66">
        <v>3626</v>
      </c>
      <c r="M3629" s="32" t="s">
        <v>13160</v>
      </c>
      <c r="N3629" s="32" t="s">
        <v>2707</v>
      </c>
    </row>
    <row r="3630" spans="1:14" ht="18" customHeight="1" x14ac:dyDescent="0.25">
      <c r="A3630" s="53" t="s">
        <v>13161</v>
      </c>
      <c r="B3630" s="54" t="s">
        <v>13162</v>
      </c>
      <c r="C3630" s="54" t="s">
        <v>13162</v>
      </c>
      <c r="D3630" s="54" t="s">
        <v>2761</v>
      </c>
      <c r="E3630" s="55" t="s">
        <v>2697</v>
      </c>
      <c r="F3630" s="54" t="s">
        <v>2698</v>
      </c>
      <c r="G3630" s="67" t="s">
        <v>13054</v>
      </c>
      <c r="H3630" s="68" t="s">
        <v>2763</v>
      </c>
      <c r="I3630" s="69" t="s">
        <v>2764</v>
      </c>
      <c r="J3630" s="68" t="s">
        <v>2765</v>
      </c>
      <c r="K3630" s="57" t="s">
        <v>324</v>
      </c>
      <c r="L3630" s="58">
        <v>3627</v>
      </c>
      <c r="M3630" s="32" t="s">
        <v>13163</v>
      </c>
      <c r="N3630" s="32" t="s">
        <v>2707</v>
      </c>
    </row>
    <row r="3631" spans="1:14" ht="18" customHeight="1" x14ac:dyDescent="0.25">
      <c r="A3631" s="59" t="s">
        <v>13164</v>
      </c>
      <c r="B3631" s="60" t="s">
        <v>13165</v>
      </c>
      <c r="C3631" s="60" t="s">
        <v>13165</v>
      </c>
      <c r="D3631" s="60" t="s">
        <v>2761</v>
      </c>
      <c r="E3631" s="61" t="s">
        <v>2697</v>
      </c>
      <c r="F3631" s="60" t="s">
        <v>2698</v>
      </c>
      <c r="G3631" s="62" t="s">
        <v>13054</v>
      </c>
      <c r="H3631" s="63" t="s">
        <v>2763</v>
      </c>
      <c r="I3631" s="64" t="s">
        <v>2764</v>
      </c>
      <c r="J3631" s="63" t="s">
        <v>2765</v>
      </c>
      <c r="K3631" s="65" t="s">
        <v>324</v>
      </c>
      <c r="L3631" s="66">
        <v>3628</v>
      </c>
      <c r="M3631" s="32" t="s">
        <v>13166</v>
      </c>
      <c r="N3631" s="32" t="s">
        <v>2707</v>
      </c>
    </row>
    <row r="3632" spans="1:14" ht="18" customHeight="1" x14ac:dyDescent="0.25">
      <c r="A3632" s="53" t="s">
        <v>13167</v>
      </c>
      <c r="B3632" s="54" t="s">
        <v>13168</v>
      </c>
      <c r="C3632" s="54" t="s">
        <v>13168</v>
      </c>
      <c r="D3632" s="54" t="s">
        <v>2761</v>
      </c>
      <c r="E3632" s="55" t="s">
        <v>2697</v>
      </c>
      <c r="F3632" s="54" t="s">
        <v>2698</v>
      </c>
      <c r="G3632" s="67" t="s">
        <v>13054</v>
      </c>
      <c r="H3632" s="68" t="s">
        <v>2763</v>
      </c>
      <c r="I3632" s="69" t="s">
        <v>2764</v>
      </c>
      <c r="J3632" s="68" t="s">
        <v>2765</v>
      </c>
      <c r="K3632" s="57" t="s">
        <v>324</v>
      </c>
      <c r="L3632" s="58">
        <v>3629</v>
      </c>
      <c r="M3632" s="32" t="s">
        <v>13169</v>
      </c>
      <c r="N3632" s="32" t="s">
        <v>2707</v>
      </c>
    </row>
    <row r="3633" spans="1:14" ht="18" customHeight="1" x14ac:dyDescent="0.25">
      <c r="A3633" s="59" t="s">
        <v>13170</v>
      </c>
      <c r="B3633" s="60" t="s">
        <v>13171</v>
      </c>
      <c r="C3633" s="60" t="s">
        <v>13171</v>
      </c>
      <c r="D3633" s="60" t="s">
        <v>2761</v>
      </c>
      <c r="E3633" s="61" t="s">
        <v>2697</v>
      </c>
      <c r="F3633" s="60" t="s">
        <v>2698</v>
      </c>
      <c r="G3633" s="62" t="s">
        <v>13054</v>
      </c>
      <c r="H3633" s="63" t="s">
        <v>2763</v>
      </c>
      <c r="I3633" s="64" t="s">
        <v>2764</v>
      </c>
      <c r="J3633" s="63" t="s">
        <v>2765</v>
      </c>
      <c r="K3633" s="65" t="s">
        <v>324</v>
      </c>
      <c r="L3633" s="66">
        <v>3630</v>
      </c>
      <c r="M3633" s="32" t="s">
        <v>13172</v>
      </c>
      <c r="N3633" s="32" t="s">
        <v>2707</v>
      </c>
    </row>
    <row r="3634" spans="1:14" ht="18" customHeight="1" x14ac:dyDescent="0.25">
      <c r="A3634" s="53" t="s">
        <v>13173</v>
      </c>
      <c r="B3634" s="54" t="s">
        <v>13174</v>
      </c>
      <c r="C3634" s="54" t="s">
        <v>13174</v>
      </c>
      <c r="D3634" s="54" t="s">
        <v>2761</v>
      </c>
      <c r="E3634" s="55" t="s">
        <v>2697</v>
      </c>
      <c r="F3634" s="54" t="s">
        <v>2698</v>
      </c>
      <c r="G3634" s="67" t="s">
        <v>13054</v>
      </c>
      <c r="H3634" s="68" t="s">
        <v>2763</v>
      </c>
      <c r="I3634" s="69" t="s">
        <v>2764</v>
      </c>
      <c r="J3634" s="68" t="s">
        <v>2765</v>
      </c>
      <c r="K3634" s="57" t="s">
        <v>324</v>
      </c>
      <c r="L3634" s="58">
        <v>3631</v>
      </c>
      <c r="M3634" s="32" t="s">
        <v>13175</v>
      </c>
      <c r="N3634" s="32" t="s">
        <v>2707</v>
      </c>
    </row>
    <row r="3635" spans="1:14" ht="18" customHeight="1" x14ac:dyDescent="0.25">
      <c r="A3635" s="59" t="s">
        <v>13176</v>
      </c>
      <c r="B3635" s="60" t="s">
        <v>13177</v>
      </c>
      <c r="C3635" s="60" t="s">
        <v>13177</v>
      </c>
      <c r="D3635" s="60" t="s">
        <v>2761</v>
      </c>
      <c r="E3635" s="61" t="s">
        <v>2697</v>
      </c>
      <c r="F3635" s="60" t="s">
        <v>2698</v>
      </c>
      <c r="G3635" s="62" t="s">
        <v>13054</v>
      </c>
      <c r="H3635" s="63" t="s">
        <v>2763</v>
      </c>
      <c r="I3635" s="64" t="s">
        <v>2764</v>
      </c>
      <c r="J3635" s="63" t="s">
        <v>2765</v>
      </c>
      <c r="K3635" s="65" t="s">
        <v>324</v>
      </c>
      <c r="L3635" s="66">
        <v>3632</v>
      </c>
      <c r="M3635" s="32" t="s">
        <v>13178</v>
      </c>
      <c r="N3635" s="32" t="s">
        <v>2707</v>
      </c>
    </row>
    <row r="3636" spans="1:14" ht="18" customHeight="1" x14ac:dyDescent="0.25">
      <c r="A3636" s="53" t="s">
        <v>13179</v>
      </c>
      <c r="B3636" s="54" t="s">
        <v>13180</v>
      </c>
      <c r="C3636" s="54" t="s">
        <v>13180</v>
      </c>
      <c r="D3636" s="54" t="s">
        <v>2761</v>
      </c>
      <c r="E3636" s="55" t="s">
        <v>2697</v>
      </c>
      <c r="F3636" s="54" t="s">
        <v>2698</v>
      </c>
      <c r="G3636" s="67" t="s">
        <v>13054</v>
      </c>
      <c r="H3636" s="68" t="s">
        <v>2763</v>
      </c>
      <c r="I3636" s="69" t="s">
        <v>2764</v>
      </c>
      <c r="J3636" s="68" t="s">
        <v>2765</v>
      </c>
      <c r="K3636" s="57" t="s">
        <v>324</v>
      </c>
      <c r="L3636" s="58">
        <v>3633</v>
      </c>
      <c r="M3636" s="32" t="s">
        <v>13181</v>
      </c>
      <c r="N3636" s="32" t="s">
        <v>2707</v>
      </c>
    </row>
    <row r="3637" spans="1:14" ht="18" customHeight="1" x14ac:dyDescent="0.25">
      <c r="A3637" s="59" t="s">
        <v>13182</v>
      </c>
      <c r="B3637" s="60" t="s">
        <v>13183</v>
      </c>
      <c r="C3637" s="60" t="s">
        <v>13183</v>
      </c>
      <c r="D3637" s="60" t="s">
        <v>2761</v>
      </c>
      <c r="E3637" s="61" t="s">
        <v>2697</v>
      </c>
      <c r="F3637" s="60" t="s">
        <v>2698</v>
      </c>
      <c r="G3637" s="62" t="s">
        <v>13054</v>
      </c>
      <c r="H3637" s="63" t="s">
        <v>2763</v>
      </c>
      <c r="I3637" s="64" t="s">
        <v>2764</v>
      </c>
      <c r="J3637" s="63" t="s">
        <v>2765</v>
      </c>
      <c r="K3637" s="65" t="s">
        <v>324</v>
      </c>
      <c r="L3637" s="66">
        <v>3634</v>
      </c>
      <c r="M3637" s="32" t="s">
        <v>13184</v>
      </c>
      <c r="N3637" s="32" t="s">
        <v>2707</v>
      </c>
    </row>
    <row r="3638" spans="1:14" ht="18" customHeight="1" x14ac:dyDescent="0.25">
      <c r="A3638" s="53" t="s">
        <v>13185</v>
      </c>
      <c r="B3638" s="54" t="s">
        <v>13186</v>
      </c>
      <c r="C3638" s="54" t="s">
        <v>13186</v>
      </c>
      <c r="D3638" s="54" t="s">
        <v>2761</v>
      </c>
      <c r="E3638" s="55" t="s">
        <v>2697</v>
      </c>
      <c r="F3638" s="54" t="s">
        <v>2698</v>
      </c>
      <c r="G3638" s="67" t="s">
        <v>13054</v>
      </c>
      <c r="H3638" s="68" t="s">
        <v>2763</v>
      </c>
      <c r="I3638" s="69" t="s">
        <v>2764</v>
      </c>
      <c r="J3638" s="68" t="s">
        <v>2765</v>
      </c>
      <c r="K3638" s="57" t="s">
        <v>324</v>
      </c>
      <c r="L3638" s="58">
        <v>3635</v>
      </c>
      <c r="M3638" s="32" t="s">
        <v>13187</v>
      </c>
      <c r="N3638" s="32" t="s">
        <v>2707</v>
      </c>
    </row>
    <row r="3639" spans="1:14" ht="18" customHeight="1" x14ac:dyDescent="0.25">
      <c r="A3639" s="59" t="s">
        <v>13188</v>
      </c>
      <c r="B3639" s="60" t="s">
        <v>13189</v>
      </c>
      <c r="C3639" s="60" t="s">
        <v>13189</v>
      </c>
      <c r="D3639" s="60" t="s">
        <v>2761</v>
      </c>
      <c r="E3639" s="61" t="s">
        <v>2697</v>
      </c>
      <c r="F3639" s="60" t="s">
        <v>2698</v>
      </c>
      <c r="G3639" s="62" t="s">
        <v>13054</v>
      </c>
      <c r="H3639" s="63" t="s">
        <v>2763</v>
      </c>
      <c r="I3639" s="64" t="s">
        <v>2764</v>
      </c>
      <c r="J3639" s="63" t="s">
        <v>2765</v>
      </c>
      <c r="K3639" s="65" t="s">
        <v>324</v>
      </c>
      <c r="L3639" s="66">
        <v>3636</v>
      </c>
      <c r="M3639" s="32" t="s">
        <v>13190</v>
      </c>
      <c r="N3639" s="32" t="s">
        <v>2707</v>
      </c>
    </row>
    <row r="3640" spans="1:14" ht="18" customHeight="1" x14ac:dyDescent="0.25">
      <c r="A3640" s="53" t="s">
        <v>13191</v>
      </c>
      <c r="B3640" s="54" t="s">
        <v>13192</v>
      </c>
      <c r="C3640" s="54" t="s">
        <v>13192</v>
      </c>
      <c r="D3640" s="54" t="s">
        <v>2761</v>
      </c>
      <c r="E3640" s="55" t="s">
        <v>2697</v>
      </c>
      <c r="F3640" s="54" t="s">
        <v>2698</v>
      </c>
      <c r="G3640" s="67" t="s">
        <v>13054</v>
      </c>
      <c r="H3640" s="68" t="s">
        <v>2763</v>
      </c>
      <c r="I3640" s="69" t="s">
        <v>2764</v>
      </c>
      <c r="J3640" s="68" t="s">
        <v>2765</v>
      </c>
      <c r="K3640" s="57" t="s">
        <v>324</v>
      </c>
      <c r="L3640" s="58">
        <v>3637</v>
      </c>
      <c r="M3640" s="32" t="s">
        <v>13193</v>
      </c>
      <c r="N3640" s="32" t="s">
        <v>2707</v>
      </c>
    </row>
    <row r="3641" spans="1:14" ht="18" customHeight="1" x14ac:dyDescent="0.25">
      <c r="A3641" s="59" t="s">
        <v>13194</v>
      </c>
      <c r="B3641" s="60" t="s">
        <v>13195</v>
      </c>
      <c r="C3641" s="60" t="s">
        <v>13195</v>
      </c>
      <c r="D3641" s="60" t="s">
        <v>2761</v>
      </c>
      <c r="E3641" s="61" t="s">
        <v>2697</v>
      </c>
      <c r="F3641" s="60" t="s">
        <v>2698</v>
      </c>
      <c r="G3641" s="62" t="s">
        <v>13054</v>
      </c>
      <c r="H3641" s="63" t="s">
        <v>2763</v>
      </c>
      <c r="I3641" s="64" t="s">
        <v>2764</v>
      </c>
      <c r="J3641" s="63" t="s">
        <v>2765</v>
      </c>
      <c r="K3641" s="65" t="s">
        <v>324</v>
      </c>
      <c r="L3641" s="66">
        <v>3638</v>
      </c>
      <c r="M3641" s="32" t="s">
        <v>13196</v>
      </c>
      <c r="N3641" s="32" t="s">
        <v>2707</v>
      </c>
    </row>
    <row r="3642" spans="1:14" ht="18" customHeight="1" x14ac:dyDescent="0.25">
      <c r="A3642" s="53" t="s">
        <v>13197</v>
      </c>
      <c r="B3642" s="54" t="s">
        <v>13198</v>
      </c>
      <c r="C3642" s="54" t="s">
        <v>13198</v>
      </c>
      <c r="D3642" s="54" t="s">
        <v>2761</v>
      </c>
      <c r="E3642" s="55" t="s">
        <v>2697</v>
      </c>
      <c r="F3642" s="54" t="s">
        <v>2698</v>
      </c>
      <c r="G3642" s="67" t="s">
        <v>13054</v>
      </c>
      <c r="H3642" s="68" t="s">
        <v>2763</v>
      </c>
      <c r="I3642" s="69" t="s">
        <v>2764</v>
      </c>
      <c r="J3642" s="68" t="s">
        <v>2765</v>
      </c>
      <c r="K3642" s="57" t="s">
        <v>324</v>
      </c>
      <c r="L3642" s="58">
        <v>3639</v>
      </c>
      <c r="M3642" s="32" t="s">
        <v>13199</v>
      </c>
      <c r="N3642" s="32" t="s">
        <v>2707</v>
      </c>
    </row>
    <row r="3643" spans="1:14" ht="18" customHeight="1" x14ac:dyDescent="0.25">
      <c r="A3643" s="59" t="s">
        <v>13200</v>
      </c>
      <c r="B3643" s="60" t="s">
        <v>13201</v>
      </c>
      <c r="C3643" s="60" t="s">
        <v>13201</v>
      </c>
      <c r="D3643" s="60" t="s">
        <v>2761</v>
      </c>
      <c r="E3643" s="61" t="s">
        <v>2697</v>
      </c>
      <c r="F3643" s="60" t="s">
        <v>2698</v>
      </c>
      <c r="G3643" s="62" t="s">
        <v>13054</v>
      </c>
      <c r="H3643" s="63" t="s">
        <v>2763</v>
      </c>
      <c r="I3643" s="64" t="s">
        <v>2764</v>
      </c>
      <c r="J3643" s="63" t="s">
        <v>2765</v>
      </c>
      <c r="K3643" s="65" t="s">
        <v>324</v>
      </c>
      <c r="L3643" s="66">
        <v>3640</v>
      </c>
      <c r="M3643" s="32" t="s">
        <v>13202</v>
      </c>
      <c r="N3643" s="32" t="s">
        <v>2707</v>
      </c>
    </row>
    <row r="3644" spans="1:14" ht="18" customHeight="1" x14ac:dyDescent="0.25">
      <c r="A3644" s="53" t="s">
        <v>13203</v>
      </c>
      <c r="B3644" s="54" t="s">
        <v>13204</v>
      </c>
      <c r="C3644" s="54" t="s">
        <v>13204</v>
      </c>
      <c r="D3644" s="54" t="s">
        <v>2761</v>
      </c>
      <c r="E3644" s="55" t="s">
        <v>2697</v>
      </c>
      <c r="F3644" s="54" t="s">
        <v>2698</v>
      </c>
      <c r="G3644" s="67" t="s">
        <v>13054</v>
      </c>
      <c r="H3644" s="68" t="s">
        <v>2763</v>
      </c>
      <c r="I3644" s="69" t="s">
        <v>2764</v>
      </c>
      <c r="J3644" s="68" t="s">
        <v>2765</v>
      </c>
      <c r="K3644" s="57" t="s">
        <v>324</v>
      </c>
      <c r="L3644" s="58">
        <v>3641</v>
      </c>
      <c r="M3644" s="32" t="s">
        <v>13205</v>
      </c>
      <c r="N3644" s="32" t="s">
        <v>2707</v>
      </c>
    </row>
    <row r="3645" spans="1:14" ht="18" customHeight="1" x14ac:dyDescent="0.25">
      <c r="A3645" s="59" t="s">
        <v>13206</v>
      </c>
      <c r="B3645" s="60" t="s">
        <v>13207</v>
      </c>
      <c r="C3645" s="60" t="s">
        <v>13207</v>
      </c>
      <c r="D3645" s="60" t="s">
        <v>2761</v>
      </c>
      <c r="E3645" s="61" t="s">
        <v>2697</v>
      </c>
      <c r="F3645" s="60" t="s">
        <v>2698</v>
      </c>
      <c r="G3645" s="62" t="s">
        <v>13054</v>
      </c>
      <c r="H3645" s="63" t="s">
        <v>2763</v>
      </c>
      <c r="I3645" s="64" t="s">
        <v>2764</v>
      </c>
      <c r="J3645" s="63" t="s">
        <v>2765</v>
      </c>
      <c r="K3645" s="65" t="s">
        <v>324</v>
      </c>
      <c r="L3645" s="66">
        <v>3642</v>
      </c>
      <c r="M3645" s="32" t="s">
        <v>13208</v>
      </c>
      <c r="N3645" s="32" t="s">
        <v>2707</v>
      </c>
    </row>
    <row r="3646" spans="1:14" ht="18" customHeight="1" x14ac:dyDescent="0.25">
      <c r="A3646" s="53" t="s">
        <v>13209</v>
      </c>
      <c r="B3646" s="54" t="s">
        <v>13210</v>
      </c>
      <c r="C3646" s="54" t="s">
        <v>13210</v>
      </c>
      <c r="D3646" s="54" t="s">
        <v>2761</v>
      </c>
      <c r="E3646" s="55" t="s">
        <v>2697</v>
      </c>
      <c r="F3646" s="54" t="s">
        <v>2698</v>
      </c>
      <c r="G3646" s="67" t="s">
        <v>13054</v>
      </c>
      <c r="H3646" s="68" t="s">
        <v>2763</v>
      </c>
      <c r="I3646" s="69" t="s">
        <v>2764</v>
      </c>
      <c r="J3646" s="68" t="s">
        <v>2765</v>
      </c>
      <c r="K3646" s="57" t="s">
        <v>324</v>
      </c>
      <c r="L3646" s="58">
        <v>3643</v>
      </c>
      <c r="M3646" s="32" t="s">
        <v>13211</v>
      </c>
      <c r="N3646" s="32" t="s">
        <v>2707</v>
      </c>
    </row>
    <row r="3647" spans="1:14" ht="18" customHeight="1" x14ac:dyDescent="0.25">
      <c r="A3647" s="59" t="s">
        <v>13212</v>
      </c>
      <c r="B3647" s="60" t="s">
        <v>13213</v>
      </c>
      <c r="C3647" s="60" t="s">
        <v>13213</v>
      </c>
      <c r="D3647" s="60" t="s">
        <v>2761</v>
      </c>
      <c r="E3647" s="61" t="s">
        <v>2697</v>
      </c>
      <c r="F3647" s="60" t="s">
        <v>2698</v>
      </c>
      <c r="G3647" s="62" t="s">
        <v>13054</v>
      </c>
      <c r="H3647" s="63" t="s">
        <v>2763</v>
      </c>
      <c r="I3647" s="64" t="s">
        <v>2764</v>
      </c>
      <c r="J3647" s="63" t="s">
        <v>2765</v>
      </c>
      <c r="K3647" s="65" t="s">
        <v>324</v>
      </c>
      <c r="L3647" s="66">
        <v>3644</v>
      </c>
      <c r="M3647" s="32" t="s">
        <v>13214</v>
      </c>
      <c r="N3647" s="32" t="s">
        <v>2707</v>
      </c>
    </row>
    <row r="3648" spans="1:14" ht="18" customHeight="1" x14ac:dyDescent="0.25">
      <c r="A3648" s="53" t="s">
        <v>13215</v>
      </c>
      <c r="B3648" s="54" t="s">
        <v>13216</v>
      </c>
      <c r="C3648" s="54" t="s">
        <v>13216</v>
      </c>
      <c r="D3648" s="54" t="s">
        <v>2761</v>
      </c>
      <c r="E3648" s="55" t="s">
        <v>2697</v>
      </c>
      <c r="F3648" s="54" t="s">
        <v>2698</v>
      </c>
      <c r="G3648" s="67" t="s">
        <v>13054</v>
      </c>
      <c r="H3648" s="68" t="s">
        <v>2763</v>
      </c>
      <c r="I3648" s="69" t="s">
        <v>2764</v>
      </c>
      <c r="J3648" s="68" t="s">
        <v>2765</v>
      </c>
      <c r="K3648" s="57" t="s">
        <v>324</v>
      </c>
      <c r="L3648" s="58">
        <v>3645</v>
      </c>
      <c r="M3648" s="32" t="s">
        <v>13217</v>
      </c>
      <c r="N3648" s="32" t="s">
        <v>2707</v>
      </c>
    </row>
    <row r="3649" spans="1:14" ht="18" customHeight="1" x14ac:dyDescent="0.25">
      <c r="A3649" s="59" t="s">
        <v>13218</v>
      </c>
      <c r="B3649" s="60" t="s">
        <v>13219</v>
      </c>
      <c r="C3649" s="60" t="s">
        <v>13219</v>
      </c>
      <c r="D3649" s="60" t="s">
        <v>2761</v>
      </c>
      <c r="E3649" s="61" t="s">
        <v>2697</v>
      </c>
      <c r="F3649" s="60" t="s">
        <v>2698</v>
      </c>
      <c r="G3649" s="62" t="s">
        <v>13054</v>
      </c>
      <c r="H3649" s="63" t="s">
        <v>2763</v>
      </c>
      <c r="I3649" s="64" t="s">
        <v>2764</v>
      </c>
      <c r="J3649" s="63" t="s">
        <v>2765</v>
      </c>
      <c r="K3649" s="65" t="s">
        <v>324</v>
      </c>
      <c r="L3649" s="66">
        <v>3646</v>
      </c>
      <c r="M3649" s="32" t="s">
        <v>13220</v>
      </c>
      <c r="N3649" s="32" t="s">
        <v>2707</v>
      </c>
    </row>
    <row r="3650" spans="1:14" ht="18" customHeight="1" x14ac:dyDescent="0.25">
      <c r="A3650" s="53" t="s">
        <v>13221</v>
      </c>
      <c r="B3650" s="54" t="s">
        <v>13222</v>
      </c>
      <c r="C3650" s="54" t="s">
        <v>13222</v>
      </c>
      <c r="D3650" s="54" t="s">
        <v>2761</v>
      </c>
      <c r="E3650" s="55" t="s">
        <v>2697</v>
      </c>
      <c r="F3650" s="54" t="s">
        <v>2698</v>
      </c>
      <c r="G3650" s="67" t="s">
        <v>13054</v>
      </c>
      <c r="H3650" s="68" t="s">
        <v>2763</v>
      </c>
      <c r="I3650" s="69" t="s">
        <v>2764</v>
      </c>
      <c r="J3650" s="68" t="s">
        <v>2765</v>
      </c>
      <c r="K3650" s="57" t="s">
        <v>324</v>
      </c>
      <c r="L3650" s="58">
        <v>3647</v>
      </c>
      <c r="M3650" s="32" t="s">
        <v>13223</v>
      </c>
      <c r="N3650" s="32" t="s">
        <v>2707</v>
      </c>
    </row>
    <row r="3651" spans="1:14" ht="18" customHeight="1" x14ac:dyDescent="0.25">
      <c r="A3651" s="59" t="s">
        <v>13224</v>
      </c>
      <c r="B3651" s="60" t="s">
        <v>13225</v>
      </c>
      <c r="C3651" s="60" t="s">
        <v>13225</v>
      </c>
      <c r="D3651" s="60" t="s">
        <v>2761</v>
      </c>
      <c r="E3651" s="61" t="s">
        <v>2697</v>
      </c>
      <c r="F3651" s="60" t="s">
        <v>2698</v>
      </c>
      <c r="G3651" s="62" t="s">
        <v>13054</v>
      </c>
      <c r="H3651" s="63" t="s">
        <v>2763</v>
      </c>
      <c r="I3651" s="64" t="s">
        <v>2764</v>
      </c>
      <c r="J3651" s="63" t="s">
        <v>2765</v>
      </c>
      <c r="K3651" s="65" t="s">
        <v>324</v>
      </c>
      <c r="L3651" s="66">
        <v>3648</v>
      </c>
      <c r="M3651" s="32" t="s">
        <v>13226</v>
      </c>
      <c r="N3651" s="32" t="s">
        <v>2707</v>
      </c>
    </row>
    <row r="3652" spans="1:14" ht="18" customHeight="1" x14ac:dyDescent="0.25">
      <c r="A3652" s="53" t="s">
        <v>13227</v>
      </c>
      <c r="B3652" s="54" t="s">
        <v>13228</v>
      </c>
      <c r="C3652" s="54" t="s">
        <v>13228</v>
      </c>
      <c r="D3652" s="54" t="s">
        <v>3337</v>
      </c>
      <c r="E3652" s="55" t="s">
        <v>2697</v>
      </c>
      <c r="F3652" s="54" t="s">
        <v>2698</v>
      </c>
      <c r="G3652" s="67" t="s">
        <v>13054</v>
      </c>
      <c r="H3652" s="68" t="s">
        <v>2763</v>
      </c>
      <c r="I3652" s="69" t="s">
        <v>2764</v>
      </c>
      <c r="J3652" s="68" t="s">
        <v>2765</v>
      </c>
      <c r="K3652" s="57" t="s">
        <v>324</v>
      </c>
      <c r="L3652" s="58">
        <v>3649</v>
      </c>
      <c r="M3652" s="32" t="s">
        <v>13229</v>
      </c>
      <c r="N3652" s="32" t="s">
        <v>2707</v>
      </c>
    </row>
    <row r="3653" spans="1:14" ht="18" customHeight="1" x14ac:dyDescent="0.25">
      <c r="A3653" s="59" t="s">
        <v>13230</v>
      </c>
      <c r="B3653" s="60" t="s">
        <v>13231</v>
      </c>
      <c r="C3653" s="60" t="s">
        <v>13231</v>
      </c>
      <c r="D3653" s="60" t="s">
        <v>3337</v>
      </c>
      <c r="E3653" s="61" t="s">
        <v>2697</v>
      </c>
      <c r="F3653" s="60" t="s">
        <v>2698</v>
      </c>
      <c r="G3653" s="62" t="s">
        <v>13054</v>
      </c>
      <c r="H3653" s="63" t="s">
        <v>2763</v>
      </c>
      <c r="I3653" s="64" t="s">
        <v>2764</v>
      </c>
      <c r="J3653" s="63" t="s">
        <v>2765</v>
      </c>
      <c r="K3653" s="65" t="s">
        <v>324</v>
      </c>
      <c r="L3653" s="66">
        <v>3650</v>
      </c>
      <c r="M3653" s="32" t="s">
        <v>13232</v>
      </c>
      <c r="N3653" s="32" t="s">
        <v>2707</v>
      </c>
    </row>
    <row r="3654" spans="1:14" ht="18" customHeight="1" x14ac:dyDescent="0.25">
      <c r="A3654" s="53" t="s">
        <v>13233</v>
      </c>
      <c r="B3654" s="54" t="s">
        <v>13234</v>
      </c>
      <c r="C3654" s="54" t="s">
        <v>13234</v>
      </c>
      <c r="D3654" s="54" t="s">
        <v>3337</v>
      </c>
      <c r="E3654" s="55" t="s">
        <v>2697</v>
      </c>
      <c r="F3654" s="54" t="s">
        <v>2698</v>
      </c>
      <c r="G3654" s="67" t="s">
        <v>13054</v>
      </c>
      <c r="H3654" s="68" t="s">
        <v>2763</v>
      </c>
      <c r="I3654" s="69" t="s">
        <v>2764</v>
      </c>
      <c r="J3654" s="68" t="s">
        <v>2765</v>
      </c>
      <c r="K3654" s="57" t="s">
        <v>324</v>
      </c>
      <c r="L3654" s="58">
        <v>3651</v>
      </c>
      <c r="M3654" s="32" t="s">
        <v>13235</v>
      </c>
      <c r="N3654" s="32" t="s">
        <v>2707</v>
      </c>
    </row>
    <row r="3655" spans="1:14" ht="18" customHeight="1" x14ac:dyDescent="0.25">
      <c r="A3655" s="59" t="s">
        <v>13236</v>
      </c>
      <c r="B3655" s="60" t="s">
        <v>13237</v>
      </c>
      <c r="C3655" s="60" t="s">
        <v>13237</v>
      </c>
      <c r="D3655" s="60" t="s">
        <v>3337</v>
      </c>
      <c r="E3655" s="61" t="s">
        <v>2697</v>
      </c>
      <c r="F3655" s="60" t="s">
        <v>2698</v>
      </c>
      <c r="G3655" s="62" t="s">
        <v>13054</v>
      </c>
      <c r="H3655" s="63" t="s">
        <v>2763</v>
      </c>
      <c r="I3655" s="64" t="s">
        <v>2764</v>
      </c>
      <c r="J3655" s="63" t="s">
        <v>2765</v>
      </c>
      <c r="K3655" s="65" t="s">
        <v>324</v>
      </c>
      <c r="L3655" s="66">
        <v>3652</v>
      </c>
      <c r="M3655" s="32" t="s">
        <v>13238</v>
      </c>
      <c r="N3655" s="32" t="s">
        <v>2707</v>
      </c>
    </row>
    <row r="3656" spans="1:14" ht="18" customHeight="1" x14ac:dyDescent="0.25">
      <c r="A3656" s="53" t="s">
        <v>13239</v>
      </c>
      <c r="B3656" s="54" t="s">
        <v>13240</v>
      </c>
      <c r="C3656" s="54" t="s">
        <v>13240</v>
      </c>
      <c r="D3656" s="54" t="s">
        <v>3337</v>
      </c>
      <c r="E3656" s="55" t="s">
        <v>2697</v>
      </c>
      <c r="F3656" s="54" t="s">
        <v>2698</v>
      </c>
      <c r="G3656" s="67" t="s">
        <v>13054</v>
      </c>
      <c r="H3656" s="68" t="s">
        <v>2763</v>
      </c>
      <c r="I3656" s="69" t="s">
        <v>2764</v>
      </c>
      <c r="J3656" s="68" t="s">
        <v>2765</v>
      </c>
      <c r="K3656" s="57" t="s">
        <v>324</v>
      </c>
      <c r="L3656" s="58">
        <v>3653</v>
      </c>
      <c r="M3656" s="32" t="s">
        <v>13241</v>
      </c>
      <c r="N3656" s="32" t="s">
        <v>2707</v>
      </c>
    </row>
    <row r="3657" spans="1:14" ht="18" customHeight="1" x14ac:dyDescent="0.25">
      <c r="A3657" s="73" t="s">
        <v>2697</v>
      </c>
      <c r="B3657" s="60" t="s">
        <v>2698</v>
      </c>
      <c r="C3657" s="61"/>
      <c r="D3657" s="61"/>
      <c r="E3657" s="61" t="s">
        <v>2697</v>
      </c>
      <c r="F3657" s="60" t="s">
        <v>2698</v>
      </c>
      <c r="G3657" s="62"/>
      <c r="H3657" s="63"/>
      <c r="I3657" s="64"/>
      <c r="J3657" s="63"/>
      <c r="K3657" s="65" t="s">
        <v>2740</v>
      </c>
      <c r="L3657" s="66">
        <v>3654</v>
      </c>
      <c r="M3657" s="32" t="s">
        <v>2707</v>
      </c>
      <c r="N3657" s="32" t="s">
        <v>2707</v>
      </c>
    </row>
    <row r="3658" spans="1:14" ht="18" customHeight="1" x14ac:dyDescent="0.25">
      <c r="A3658" s="53" t="s">
        <v>13242</v>
      </c>
      <c r="B3658" s="54" t="s">
        <v>13243</v>
      </c>
      <c r="C3658" s="54" t="s">
        <v>13243</v>
      </c>
      <c r="D3658" s="54" t="s">
        <v>13244</v>
      </c>
      <c r="E3658" s="55" t="s">
        <v>2713</v>
      </c>
      <c r="F3658" s="54" t="s">
        <v>2714</v>
      </c>
      <c r="G3658" s="67" t="s">
        <v>3760</v>
      </c>
      <c r="H3658" s="68" t="s">
        <v>2763</v>
      </c>
      <c r="I3658" s="69" t="s">
        <v>2764</v>
      </c>
      <c r="J3658" s="68" t="s">
        <v>2765</v>
      </c>
      <c r="K3658" s="57" t="s">
        <v>324</v>
      </c>
      <c r="L3658" s="58">
        <v>3655</v>
      </c>
      <c r="M3658" s="32" t="s">
        <v>13245</v>
      </c>
      <c r="N3658" s="32" t="s">
        <v>2723</v>
      </c>
    </row>
    <row r="3659" spans="1:14" ht="18" customHeight="1" x14ac:dyDescent="0.25">
      <c r="A3659" s="59" t="s">
        <v>13246</v>
      </c>
      <c r="B3659" s="60" t="s">
        <v>13247</v>
      </c>
      <c r="C3659" s="60" t="s">
        <v>13247</v>
      </c>
      <c r="D3659" s="60" t="s">
        <v>13244</v>
      </c>
      <c r="E3659" s="61" t="s">
        <v>2713</v>
      </c>
      <c r="F3659" s="60" t="s">
        <v>2714</v>
      </c>
      <c r="G3659" s="62" t="s">
        <v>3760</v>
      </c>
      <c r="H3659" s="63" t="s">
        <v>2763</v>
      </c>
      <c r="I3659" s="64" t="s">
        <v>2764</v>
      </c>
      <c r="J3659" s="63" t="s">
        <v>2765</v>
      </c>
      <c r="K3659" s="65" t="s">
        <v>324</v>
      </c>
      <c r="L3659" s="66">
        <v>3656</v>
      </c>
      <c r="M3659" s="32" t="s">
        <v>13248</v>
      </c>
      <c r="N3659" s="32" t="s">
        <v>2723</v>
      </c>
    </row>
    <row r="3660" spans="1:14" ht="18" customHeight="1" x14ac:dyDescent="0.25">
      <c r="A3660" s="53" t="s">
        <v>13249</v>
      </c>
      <c r="B3660" s="54" t="s">
        <v>13250</v>
      </c>
      <c r="C3660" s="54" t="s">
        <v>13250</v>
      </c>
      <c r="D3660" s="54" t="s">
        <v>13244</v>
      </c>
      <c r="E3660" s="55" t="s">
        <v>2713</v>
      </c>
      <c r="F3660" s="54" t="s">
        <v>2714</v>
      </c>
      <c r="G3660" s="67" t="s">
        <v>3760</v>
      </c>
      <c r="H3660" s="68" t="s">
        <v>2763</v>
      </c>
      <c r="I3660" s="69" t="s">
        <v>2764</v>
      </c>
      <c r="J3660" s="68" t="s">
        <v>2765</v>
      </c>
      <c r="K3660" s="57" t="s">
        <v>324</v>
      </c>
      <c r="L3660" s="58">
        <v>3657</v>
      </c>
      <c r="M3660" s="32" t="s">
        <v>13251</v>
      </c>
      <c r="N3660" s="32" t="s">
        <v>2723</v>
      </c>
    </row>
    <row r="3661" spans="1:14" ht="18" customHeight="1" x14ac:dyDescent="0.25">
      <c r="A3661" s="73" t="s">
        <v>2713</v>
      </c>
      <c r="B3661" s="60" t="s">
        <v>2714</v>
      </c>
      <c r="C3661" s="61"/>
      <c r="D3661" s="61"/>
      <c r="E3661" s="61" t="s">
        <v>2713</v>
      </c>
      <c r="F3661" s="60" t="s">
        <v>2714</v>
      </c>
      <c r="G3661" s="62"/>
      <c r="H3661" s="63"/>
      <c r="I3661" s="64"/>
      <c r="J3661" s="63"/>
      <c r="K3661" s="65" t="s">
        <v>2740</v>
      </c>
      <c r="L3661" s="66">
        <v>3658</v>
      </c>
      <c r="M3661" s="32" t="s">
        <v>2723</v>
      </c>
      <c r="N3661" s="32" t="s">
        <v>2723</v>
      </c>
    </row>
    <row r="3662" spans="1:14" ht="18" customHeight="1" x14ac:dyDescent="0.25">
      <c r="A3662" s="53" t="s">
        <v>13252</v>
      </c>
      <c r="B3662" s="54" t="s">
        <v>13253</v>
      </c>
      <c r="C3662" s="54" t="s">
        <v>13253</v>
      </c>
      <c r="D3662" s="54" t="s">
        <v>3643</v>
      </c>
      <c r="E3662" s="55" t="s">
        <v>2724</v>
      </c>
      <c r="F3662" s="54" t="s">
        <v>2725</v>
      </c>
      <c r="G3662" s="67" t="s">
        <v>2906</v>
      </c>
      <c r="H3662" s="68" t="s">
        <v>2763</v>
      </c>
      <c r="I3662" s="69" t="s">
        <v>2764</v>
      </c>
      <c r="J3662" s="68" t="s">
        <v>2765</v>
      </c>
      <c r="K3662" s="57" t="s">
        <v>324</v>
      </c>
      <c r="L3662" s="58">
        <v>3659</v>
      </c>
      <c r="M3662" s="32" t="s">
        <v>13254</v>
      </c>
      <c r="N3662" s="32" t="s">
        <v>2733</v>
      </c>
    </row>
    <row r="3663" spans="1:14" ht="18" customHeight="1" x14ac:dyDescent="0.25">
      <c r="A3663" s="59" t="s">
        <v>13255</v>
      </c>
      <c r="B3663" s="60" t="s">
        <v>13256</v>
      </c>
      <c r="C3663" s="60" t="s">
        <v>13256</v>
      </c>
      <c r="D3663" s="60" t="s">
        <v>3643</v>
      </c>
      <c r="E3663" s="61" t="s">
        <v>2724</v>
      </c>
      <c r="F3663" s="60" t="s">
        <v>2725</v>
      </c>
      <c r="G3663" s="62" t="s">
        <v>2906</v>
      </c>
      <c r="H3663" s="63" t="s">
        <v>2763</v>
      </c>
      <c r="I3663" s="64" t="s">
        <v>2764</v>
      </c>
      <c r="J3663" s="63" t="s">
        <v>2765</v>
      </c>
      <c r="K3663" s="65" t="s">
        <v>324</v>
      </c>
      <c r="L3663" s="66">
        <v>3660</v>
      </c>
      <c r="M3663" s="32" t="s">
        <v>13257</v>
      </c>
      <c r="N3663" s="32" t="s">
        <v>2733</v>
      </c>
    </row>
    <row r="3664" spans="1:14" ht="18" customHeight="1" x14ac:dyDescent="0.25">
      <c r="A3664" s="53" t="s">
        <v>13258</v>
      </c>
      <c r="B3664" s="54" t="s">
        <v>13259</v>
      </c>
      <c r="C3664" s="54" t="s">
        <v>13259</v>
      </c>
      <c r="D3664" s="54" t="s">
        <v>3643</v>
      </c>
      <c r="E3664" s="55" t="s">
        <v>2724</v>
      </c>
      <c r="F3664" s="54" t="s">
        <v>2725</v>
      </c>
      <c r="G3664" s="67" t="s">
        <v>2906</v>
      </c>
      <c r="H3664" s="68" t="s">
        <v>2763</v>
      </c>
      <c r="I3664" s="69" t="s">
        <v>2764</v>
      </c>
      <c r="J3664" s="68" t="s">
        <v>2765</v>
      </c>
      <c r="K3664" s="57" t="s">
        <v>324</v>
      </c>
      <c r="L3664" s="58">
        <v>3661</v>
      </c>
      <c r="M3664" s="32" t="s">
        <v>13260</v>
      </c>
      <c r="N3664" s="32" t="s">
        <v>2733</v>
      </c>
    </row>
    <row r="3665" spans="1:14" ht="18" customHeight="1" x14ac:dyDescent="0.25">
      <c r="A3665" s="59" t="s">
        <v>13261</v>
      </c>
      <c r="B3665" s="60" t="s">
        <v>13262</v>
      </c>
      <c r="C3665" s="60" t="s">
        <v>13262</v>
      </c>
      <c r="D3665" s="60" t="s">
        <v>3643</v>
      </c>
      <c r="E3665" s="61" t="s">
        <v>2724</v>
      </c>
      <c r="F3665" s="60" t="s">
        <v>2725</v>
      </c>
      <c r="G3665" s="62" t="s">
        <v>2906</v>
      </c>
      <c r="H3665" s="63" t="s">
        <v>2763</v>
      </c>
      <c r="I3665" s="64" t="s">
        <v>2764</v>
      </c>
      <c r="J3665" s="63" t="s">
        <v>2765</v>
      </c>
      <c r="K3665" s="65" t="s">
        <v>324</v>
      </c>
      <c r="L3665" s="66">
        <v>3662</v>
      </c>
      <c r="M3665" s="32" t="s">
        <v>13263</v>
      </c>
      <c r="N3665" s="32" t="s">
        <v>2733</v>
      </c>
    </row>
    <row r="3666" spans="1:14" ht="18" customHeight="1" x14ac:dyDescent="0.25">
      <c r="A3666" s="53" t="s">
        <v>13264</v>
      </c>
      <c r="B3666" s="54" t="s">
        <v>13265</v>
      </c>
      <c r="C3666" s="54" t="s">
        <v>13265</v>
      </c>
      <c r="D3666" s="54" t="s">
        <v>3643</v>
      </c>
      <c r="E3666" s="55" t="s">
        <v>2724</v>
      </c>
      <c r="F3666" s="54" t="s">
        <v>2725</v>
      </c>
      <c r="G3666" s="67" t="s">
        <v>2906</v>
      </c>
      <c r="H3666" s="68" t="s">
        <v>2763</v>
      </c>
      <c r="I3666" s="69" t="s">
        <v>2764</v>
      </c>
      <c r="J3666" s="68" t="s">
        <v>2765</v>
      </c>
      <c r="K3666" s="57" t="s">
        <v>324</v>
      </c>
      <c r="L3666" s="58">
        <v>3663</v>
      </c>
      <c r="M3666" s="32" t="s">
        <v>13266</v>
      </c>
      <c r="N3666" s="32" t="s">
        <v>2733</v>
      </c>
    </row>
    <row r="3667" spans="1:14" ht="18" customHeight="1" x14ac:dyDescent="0.25">
      <c r="A3667" s="59" t="s">
        <v>13267</v>
      </c>
      <c r="B3667" s="60" t="s">
        <v>13268</v>
      </c>
      <c r="C3667" s="60" t="s">
        <v>13268</v>
      </c>
      <c r="D3667" s="60" t="s">
        <v>3643</v>
      </c>
      <c r="E3667" s="61" t="s">
        <v>2724</v>
      </c>
      <c r="F3667" s="60" t="s">
        <v>2725</v>
      </c>
      <c r="G3667" s="62" t="s">
        <v>2906</v>
      </c>
      <c r="H3667" s="63" t="s">
        <v>2763</v>
      </c>
      <c r="I3667" s="64" t="s">
        <v>2764</v>
      </c>
      <c r="J3667" s="63" t="s">
        <v>2765</v>
      </c>
      <c r="K3667" s="65" t="s">
        <v>324</v>
      </c>
      <c r="L3667" s="66">
        <v>3664</v>
      </c>
      <c r="M3667" s="32" t="s">
        <v>13269</v>
      </c>
      <c r="N3667" s="32" t="s">
        <v>2733</v>
      </c>
    </row>
    <row r="3668" spans="1:14" ht="18" customHeight="1" x14ac:dyDescent="0.25">
      <c r="A3668" s="53" t="s">
        <v>13270</v>
      </c>
      <c r="B3668" s="54" t="s">
        <v>13271</v>
      </c>
      <c r="C3668" s="54" t="s">
        <v>13271</v>
      </c>
      <c r="D3668" s="54" t="s">
        <v>3643</v>
      </c>
      <c r="E3668" s="55" t="s">
        <v>2724</v>
      </c>
      <c r="F3668" s="54" t="s">
        <v>2725</v>
      </c>
      <c r="G3668" s="67" t="s">
        <v>2906</v>
      </c>
      <c r="H3668" s="68" t="s">
        <v>2763</v>
      </c>
      <c r="I3668" s="69" t="s">
        <v>2764</v>
      </c>
      <c r="J3668" s="68" t="s">
        <v>2765</v>
      </c>
      <c r="K3668" s="57" t="s">
        <v>324</v>
      </c>
      <c r="L3668" s="58">
        <v>3665</v>
      </c>
      <c r="M3668" s="32" t="s">
        <v>13272</v>
      </c>
      <c r="N3668" s="32" t="s">
        <v>2733</v>
      </c>
    </row>
    <row r="3669" spans="1:14" ht="18" customHeight="1" x14ac:dyDescent="0.25">
      <c r="A3669" s="59" t="s">
        <v>13273</v>
      </c>
      <c r="B3669" s="60" t="s">
        <v>13274</v>
      </c>
      <c r="C3669" s="60" t="s">
        <v>13274</v>
      </c>
      <c r="D3669" s="60" t="s">
        <v>3643</v>
      </c>
      <c r="E3669" s="61" t="s">
        <v>2724</v>
      </c>
      <c r="F3669" s="60" t="s">
        <v>2725</v>
      </c>
      <c r="G3669" s="62" t="s">
        <v>2906</v>
      </c>
      <c r="H3669" s="63" t="s">
        <v>2763</v>
      </c>
      <c r="I3669" s="64" t="s">
        <v>2764</v>
      </c>
      <c r="J3669" s="63" t="s">
        <v>2765</v>
      </c>
      <c r="K3669" s="65" t="s">
        <v>324</v>
      </c>
      <c r="L3669" s="66">
        <v>3666</v>
      </c>
      <c r="M3669" s="32" t="s">
        <v>13275</v>
      </c>
      <c r="N3669" s="32" t="s">
        <v>2733</v>
      </c>
    </row>
    <row r="3670" spans="1:14" ht="18" customHeight="1" x14ac:dyDescent="0.25">
      <c r="A3670" s="53" t="s">
        <v>13276</v>
      </c>
      <c r="B3670" s="54" t="s">
        <v>13277</v>
      </c>
      <c r="C3670" s="54" t="s">
        <v>13277</v>
      </c>
      <c r="D3670" s="54" t="s">
        <v>3643</v>
      </c>
      <c r="E3670" s="55" t="s">
        <v>2724</v>
      </c>
      <c r="F3670" s="54" t="s">
        <v>2725</v>
      </c>
      <c r="G3670" s="67" t="s">
        <v>2906</v>
      </c>
      <c r="H3670" s="68" t="s">
        <v>2763</v>
      </c>
      <c r="I3670" s="69" t="s">
        <v>2764</v>
      </c>
      <c r="J3670" s="68" t="s">
        <v>2765</v>
      </c>
      <c r="K3670" s="57" t="s">
        <v>324</v>
      </c>
      <c r="L3670" s="58">
        <v>3667</v>
      </c>
      <c r="M3670" s="32" t="s">
        <v>13278</v>
      </c>
      <c r="N3670" s="32" t="s">
        <v>2733</v>
      </c>
    </row>
    <row r="3671" spans="1:14" ht="18" customHeight="1" x14ac:dyDescent="0.25">
      <c r="A3671" s="59" t="s">
        <v>13279</v>
      </c>
      <c r="B3671" s="60" t="s">
        <v>13280</v>
      </c>
      <c r="C3671" s="60" t="s">
        <v>13280</v>
      </c>
      <c r="D3671" s="60" t="s">
        <v>3643</v>
      </c>
      <c r="E3671" s="61" t="s">
        <v>2724</v>
      </c>
      <c r="F3671" s="60" t="s">
        <v>2725</v>
      </c>
      <c r="G3671" s="62" t="s">
        <v>2906</v>
      </c>
      <c r="H3671" s="63" t="s">
        <v>2763</v>
      </c>
      <c r="I3671" s="64" t="s">
        <v>2764</v>
      </c>
      <c r="J3671" s="63" t="s">
        <v>2765</v>
      </c>
      <c r="K3671" s="65" t="s">
        <v>324</v>
      </c>
      <c r="L3671" s="66">
        <v>3668</v>
      </c>
      <c r="M3671" s="32" t="s">
        <v>13281</v>
      </c>
      <c r="N3671" s="32" t="s">
        <v>2733</v>
      </c>
    </row>
    <row r="3672" spans="1:14" ht="18" customHeight="1" x14ac:dyDescent="0.25">
      <c r="A3672" s="53" t="s">
        <v>13282</v>
      </c>
      <c r="B3672" s="54" t="s">
        <v>10276</v>
      </c>
      <c r="C3672" s="54" t="s">
        <v>10276</v>
      </c>
      <c r="D3672" s="54" t="s">
        <v>3643</v>
      </c>
      <c r="E3672" s="55" t="s">
        <v>2724</v>
      </c>
      <c r="F3672" s="54" t="s">
        <v>2725</v>
      </c>
      <c r="G3672" s="67" t="s">
        <v>2906</v>
      </c>
      <c r="H3672" s="68" t="s">
        <v>2763</v>
      </c>
      <c r="I3672" s="69" t="s">
        <v>2764</v>
      </c>
      <c r="J3672" s="68" t="s">
        <v>2765</v>
      </c>
      <c r="K3672" s="57" t="s">
        <v>324</v>
      </c>
      <c r="L3672" s="58">
        <v>3669</v>
      </c>
      <c r="M3672" s="32" t="s">
        <v>13283</v>
      </c>
      <c r="N3672" s="32" t="s">
        <v>2733</v>
      </c>
    </row>
    <row r="3673" spans="1:14" ht="18" customHeight="1" x14ac:dyDescent="0.25">
      <c r="A3673" s="59" t="s">
        <v>13284</v>
      </c>
      <c r="B3673" s="60" t="s">
        <v>13285</v>
      </c>
      <c r="C3673" s="60" t="s">
        <v>13285</v>
      </c>
      <c r="D3673" s="60" t="s">
        <v>3643</v>
      </c>
      <c r="E3673" s="61" t="s">
        <v>2724</v>
      </c>
      <c r="F3673" s="60" t="s">
        <v>2725</v>
      </c>
      <c r="G3673" s="62" t="s">
        <v>2906</v>
      </c>
      <c r="H3673" s="63" t="s">
        <v>2763</v>
      </c>
      <c r="I3673" s="64" t="s">
        <v>2764</v>
      </c>
      <c r="J3673" s="63" t="s">
        <v>2765</v>
      </c>
      <c r="K3673" s="65" t="s">
        <v>324</v>
      </c>
      <c r="L3673" s="66">
        <v>3670</v>
      </c>
      <c r="M3673" s="32" t="s">
        <v>13286</v>
      </c>
      <c r="N3673" s="32" t="s">
        <v>2733</v>
      </c>
    </row>
    <row r="3674" spans="1:14" ht="18" customHeight="1" x14ac:dyDescent="0.25">
      <c r="A3674" s="53" t="s">
        <v>13287</v>
      </c>
      <c r="B3674" s="54" t="s">
        <v>13288</v>
      </c>
      <c r="C3674" s="54" t="s">
        <v>13288</v>
      </c>
      <c r="D3674" s="54" t="s">
        <v>3643</v>
      </c>
      <c r="E3674" s="55" t="s">
        <v>2724</v>
      </c>
      <c r="F3674" s="54" t="s">
        <v>2725</v>
      </c>
      <c r="G3674" s="67" t="s">
        <v>2906</v>
      </c>
      <c r="H3674" s="68" t="s">
        <v>2763</v>
      </c>
      <c r="I3674" s="69" t="s">
        <v>2764</v>
      </c>
      <c r="J3674" s="68" t="s">
        <v>2765</v>
      </c>
      <c r="K3674" s="57" t="s">
        <v>324</v>
      </c>
      <c r="L3674" s="58">
        <v>3671</v>
      </c>
      <c r="M3674" s="32" t="s">
        <v>13289</v>
      </c>
      <c r="N3674" s="32" t="s">
        <v>2733</v>
      </c>
    </row>
    <row r="3675" spans="1:14" ht="18" customHeight="1" x14ac:dyDescent="0.25">
      <c r="A3675" s="59" t="s">
        <v>13290</v>
      </c>
      <c r="B3675" s="60" t="s">
        <v>13291</v>
      </c>
      <c r="C3675" s="60" t="s">
        <v>13291</v>
      </c>
      <c r="D3675" s="60" t="s">
        <v>3643</v>
      </c>
      <c r="E3675" s="61" t="s">
        <v>2724</v>
      </c>
      <c r="F3675" s="60" t="s">
        <v>2725</v>
      </c>
      <c r="G3675" s="62" t="s">
        <v>2906</v>
      </c>
      <c r="H3675" s="63" t="s">
        <v>2763</v>
      </c>
      <c r="I3675" s="64" t="s">
        <v>2764</v>
      </c>
      <c r="J3675" s="63" t="s">
        <v>2765</v>
      </c>
      <c r="K3675" s="65" t="s">
        <v>324</v>
      </c>
      <c r="L3675" s="66">
        <v>3672</v>
      </c>
      <c r="M3675" s="32" t="s">
        <v>13292</v>
      </c>
      <c r="N3675" s="32" t="s">
        <v>2733</v>
      </c>
    </row>
    <row r="3676" spans="1:14" ht="18" customHeight="1" x14ac:dyDescent="0.25">
      <c r="A3676" s="53" t="s">
        <v>13293</v>
      </c>
      <c r="B3676" s="54" t="s">
        <v>13294</v>
      </c>
      <c r="C3676" s="54" t="s">
        <v>13294</v>
      </c>
      <c r="D3676" s="54" t="s">
        <v>3643</v>
      </c>
      <c r="E3676" s="55" t="s">
        <v>2724</v>
      </c>
      <c r="F3676" s="54" t="s">
        <v>2725</v>
      </c>
      <c r="G3676" s="67" t="s">
        <v>2906</v>
      </c>
      <c r="H3676" s="68" t="s">
        <v>2763</v>
      </c>
      <c r="I3676" s="69" t="s">
        <v>2764</v>
      </c>
      <c r="J3676" s="68" t="s">
        <v>2765</v>
      </c>
      <c r="K3676" s="57" t="s">
        <v>324</v>
      </c>
      <c r="L3676" s="58">
        <v>3673</v>
      </c>
      <c r="M3676" s="32" t="s">
        <v>13295</v>
      </c>
      <c r="N3676" s="32" t="s">
        <v>2733</v>
      </c>
    </row>
    <row r="3677" spans="1:14" ht="18" customHeight="1" x14ac:dyDescent="0.25">
      <c r="A3677" s="59" t="s">
        <v>13296</v>
      </c>
      <c r="B3677" s="60" t="s">
        <v>13297</v>
      </c>
      <c r="C3677" s="60" t="s">
        <v>13297</v>
      </c>
      <c r="D3677" s="60" t="s">
        <v>3643</v>
      </c>
      <c r="E3677" s="61" t="s">
        <v>2724</v>
      </c>
      <c r="F3677" s="60" t="s">
        <v>2725</v>
      </c>
      <c r="G3677" s="62" t="s">
        <v>2906</v>
      </c>
      <c r="H3677" s="63" t="s">
        <v>2763</v>
      </c>
      <c r="I3677" s="64" t="s">
        <v>2764</v>
      </c>
      <c r="J3677" s="63" t="s">
        <v>2765</v>
      </c>
      <c r="K3677" s="65" t="s">
        <v>324</v>
      </c>
      <c r="L3677" s="66">
        <v>3674</v>
      </c>
      <c r="M3677" s="32" t="s">
        <v>13298</v>
      </c>
      <c r="N3677" s="32" t="s">
        <v>2733</v>
      </c>
    </row>
    <row r="3678" spans="1:14" ht="18" customHeight="1" x14ac:dyDescent="0.25">
      <c r="A3678" s="53" t="s">
        <v>13299</v>
      </c>
      <c r="B3678" s="54" t="s">
        <v>13300</v>
      </c>
      <c r="C3678" s="54" t="s">
        <v>13300</v>
      </c>
      <c r="D3678" s="54" t="s">
        <v>3337</v>
      </c>
      <c r="E3678" s="55" t="s">
        <v>2724</v>
      </c>
      <c r="F3678" s="54" t="s">
        <v>2725</v>
      </c>
      <c r="G3678" s="67" t="s">
        <v>2906</v>
      </c>
      <c r="H3678" s="68" t="s">
        <v>2763</v>
      </c>
      <c r="I3678" s="69" t="s">
        <v>2764</v>
      </c>
      <c r="J3678" s="68" t="s">
        <v>2765</v>
      </c>
      <c r="K3678" s="57" t="s">
        <v>324</v>
      </c>
      <c r="L3678" s="58">
        <v>3675</v>
      </c>
      <c r="M3678" s="32" t="s">
        <v>13301</v>
      </c>
      <c r="N3678" s="32" t="s">
        <v>2733</v>
      </c>
    </row>
    <row r="3679" spans="1:14" ht="18" customHeight="1" x14ac:dyDescent="0.25">
      <c r="A3679" s="59" t="s">
        <v>13302</v>
      </c>
      <c r="B3679" s="60" t="s">
        <v>13303</v>
      </c>
      <c r="C3679" s="60" t="s">
        <v>13303</v>
      </c>
      <c r="D3679" s="60" t="s">
        <v>3643</v>
      </c>
      <c r="E3679" s="61" t="s">
        <v>2724</v>
      </c>
      <c r="F3679" s="60" t="s">
        <v>2725</v>
      </c>
      <c r="G3679" s="62" t="s">
        <v>2906</v>
      </c>
      <c r="H3679" s="63" t="s">
        <v>2763</v>
      </c>
      <c r="I3679" s="64" t="s">
        <v>2764</v>
      </c>
      <c r="J3679" s="63" t="s">
        <v>2765</v>
      </c>
      <c r="K3679" s="65" t="s">
        <v>324</v>
      </c>
      <c r="L3679" s="66">
        <v>3676</v>
      </c>
      <c r="M3679" s="32" t="s">
        <v>13304</v>
      </c>
      <c r="N3679" s="32" t="s">
        <v>2733</v>
      </c>
    </row>
    <row r="3680" spans="1:14" ht="18" customHeight="1" x14ac:dyDescent="0.25">
      <c r="A3680" s="53" t="s">
        <v>13305</v>
      </c>
      <c r="B3680" s="54" t="s">
        <v>13306</v>
      </c>
      <c r="C3680" s="54" t="s">
        <v>13306</v>
      </c>
      <c r="D3680" s="54" t="s">
        <v>3643</v>
      </c>
      <c r="E3680" s="55" t="s">
        <v>2724</v>
      </c>
      <c r="F3680" s="54" t="s">
        <v>2725</v>
      </c>
      <c r="G3680" s="67" t="s">
        <v>2906</v>
      </c>
      <c r="H3680" s="68" t="s">
        <v>2763</v>
      </c>
      <c r="I3680" s="69" t="s">
        <v>2764</v>
      </c>
      <c r="J3680" s="68" t="s">
        <v>2765</v>
      </c>
      <c r="K3680" s="57" t="s">
        <v>324</v>
      </c>
      <c r="L3680" s="58">
        <v>3677</v>
      </c>
      <c r="M3680" s="32" t="s">
        <v>13307</v>
      </c>
      <c r="N3680" s="32" t="s">
        <v>2733</v>
      </c>
    </row>
    <row r="3681" spans="1:14" ht="18" customHeight="1" x14ac:dyDescent="0.25">
      <c r="A3681" s="59" t="s">
        <v>13308</v>
      </c>
      <c r="B3681" s="60" t="s">
        <v>13309</v>
      </c>
      <c r="C3681" s="60" t="s">
        <v>13309</v>
      </c>
      <c r="D3681" s="60" t="s">
        <v>3643</v>
      </c>
      <c r="E3681" s="61" t="s">
        <v>2724</v>
      </c>
      <c r="F3681" s="60" t="s">
        <v>2725</v>
      </c>
      <c r="G3681" s="62" t="s">
        <v>2906</v>
      </c>
      <c r="H3681" s="63" t="s">
        <v>2763</v>
      </c>
      <c r="I3681" s="64" t="s">
        <v>2764</v>
      </c>
      <c r="J3681" s="63" t="s">
        <v>2765</v>
      </c>
      <c r="K3681" s="65" t="s">
        <v>324</v>
      </c>
      <c r="L3681" s="66">
        <v>3678</v>
      </c>
      <c r="M3681" s="32" t="s">
        <v>13310</v>
      </c>
      <c r="N3681" s="32" t="s">
        <v>2733</v>
      </c>
    </row>
    <row r="3682" spans="1:14" ht="18" customHeight="1" x14ac:dyDescent="0.25">
      <c r="A3682" s="53" t="s">
        <v>13311</v>
      </c>
      <c r="B3682" s="54" t="s">
        <v>13312</v>
      </c>
      <c r="C3682" s="54" t="s">
        <v>13312</v>
      </c>
      <c r="D3682" s="54" t="s">
        <v>3643</v>
      </c>
      <c r="E3682" s="55" t="s">
        <v>2724</v>
      </c>
      <c r="F3682" s="54" t="s">
        <v>2725</v>
      </c>
      <c r="G3682" s="67" t="s">
        <v>2906</v>
      </c>
      <c r="H3682" s="68" t="s">
        <v>2763</v>
      </c>
      <c r="I3682" s="69" t="s">
        <v>2764</v>
      </c>
      <c r="J3682" s="68" t="s">
        <v>2765</v>
      </c>
      <c r="K3682" s="57" t="s">
        <v>324</v>
      </c>
      <c r="L3682" s="58">
        <v>3679</v>
      </c>
      <c r="M3682" s="32" t="s">
        <v>13313</v>
      </c>
      <c r="N3682" s="32" t="s">
        <v>2733</v>
      </c>
    </row>
    <row r="3683" spans="1:14" ht="18" customHeight="1" x14ac:dyDescent="0.25">
      <c r="A3683" s="59" t="s">
        <v>13314</v>
      </c>
      <c r="B3683" s="60" t="s">
        <v>13315</v>
      </c>
      <c r="C3683" s="60" t="s">
        <v>13315</v>
      </c>
      <c r="D3683" s="60" t="s">
        <v>3643</v>
      </c>
      <c r="E3683" s="61" t="s">
        <v>2724</v>
      </c>
      <c r="F3683" s="60" t="s">
        <v>2725</v>
      </c>
      <c r="G3683" s="62" t="s">
        <v>2906</v>
      </c>
      <c r="H3683" s="63" t="s">
        <v>2763</v>
      </c>
      <c r="I3683" s="64" t="s">
        <v>2764</v>
      </c>
      <c r="J3683" s="63" t="s">
        <v>2765</v>
      </c>
      <c r="K3683" s="65" t="s">
        <v>324</v>
      </c>
      <c r="L3683" s="66">
        <v>3680</v>
      </c>
      <c r="M3683" s="32" t="s">
        <v>13316</v>
      </c>
      <c r="N3683" s="32" t="s">
        <v>2733</v>
      </c>
    </row>
    <row r="3684" spans="1:14" ht="18" customHeight="1" x14ac:dyDescent="0.25">
      <c r="A3684" s="72" t="s">
        <v>2724</v>
      </c>
      <c r="B3684" s="54" t="s">
        <v>2725</v>
      </c>
      <c r="C3684" s="55"/>
      <c r="D3684" s="55"/>
      <c r="E3684" s="55" t="s">
        <v>2724</v>
      </c>
      <c r="F3684" s="54" t="s">
        <v>2725</v>
      </c>
      <c r="G3684" s="67"/>
      <c r="H3684" s="68"/>
      <c r="I3684" s="69"/>
      <c r="J3684" s="68"/>
      <c r="K3684" s="57" t="s">
        <v>2740</v>
      </c>
      <c r="L3684" s="58">
        <v>3681</v>
      </c>
      <c r="M3684" s="32" t="s">
        <v>2733</v>
      </c>
      <c r="N3684" s="32" t="s">
        <v>2733</v>
      </c>
    </row>
    <row r="3685" spans="1:14" ht="18" customHeight="1" x14ac:dyDescent="0.25">
      <c r="A3685" s="59" t="s">
        <v>13317</v>
      </c>
      <c r="B3685" s="60" t="s">
        <v>5504</v>
      </c>
      <c r="C3685" s="60" t="s">
        <v>5504</v>
      </c>
      <c r="D3685" s="60" t="s">
        <v>2761</v>
      </c>
      <c r="E3685" s="61" t="s">
        <v>2729</v>
      </c>
      <c r="F3685" s="60" t="s">
        <v>2730</v>
      </c>
      <c r="G3685" s="62" t="s">
        <v>2762</v>
      </c>
      <c r="H3685" s="63" t="s">
        <v>2763</v>
      </c>
      <c r="I3685" s="64" t="s">
        <v>2764</v>
      </c>
      <c r="J3685" s="63" t="s">
        <v>2765</v>
      </c>
      <c r="K3685" s="65" t="s">
        <v>324</v>
      </c>
      <c r="L3685" s="66">
        <v>3682</v>
      </c>
      <c r="M3685" s="32" t="s">
        <v>13318</v>
      </c>
      <c r="N3685" s="32" t="s">
        <v>2738</v>
      </c>
    </row>
    <row r="3686" spans="1:14" ht="18" customHeight="1" x14ac:dyDescent="0.25">
      <c r="A3686" s="53" t="s">
        <v>13319</v>
      </c>
      <c r="B3686" s="54" t="s">
        <v>3904</v>
      </c>
      <c r="C3686" s="54" t="s">
        <v>3904</v>
      </c>
      <c r="D3686" s="54" t="s">
        <v>2761</v>
      </c>
      <c r="E3686" s="55" t="s">
        <v>2729</v>
      </c>
      <c r="F3686" s="54" t="s">
        <v>2730</v>
      </c>
      <c r="G3686" s="67" t="s">
        <v>2762</v>
      </c>
      <c r="H3686" s="68" t="s">
        <v>2763</v>
      </c>
      <c r="I3686" s="69" t="s">
        <v>2764</v>
      </c>
      <c r="J3686" s="68" t="s">
        <v>2765</v>
      </c>
      <c r="K3686" s="57" t="s">
        <v>324</v>
      </c>
      <c r="L3686" s="58">
        <v>3683</v>
      </c>
      <c r="M3686" s="32" t="s">
        <v>13320</v>
      </c>
      <c r="N3686" s="32" t="s">
        <v>2738</v>
      </c>
    </row>
    <row r="3687" spans="1:14" ht="18" customHeight="1" x14ac:dyDescent="0.25">
      <c r="A3687" s="59" t="s">
        <v>13321</v>
      </c>
      <c r="B3687" s="60" t="s">
        <v>5498</v>
      </c>
      <c r="C3687" s="60" t="s">
        <v>5498</v>
      </c>
      <c r="D3687" s="60" t="s">
        <v>2761</v>
      </c>
      <c r="E3687" s="61" t="s">
        <v>2729</v>
      </c>
      <c r="F3687" s="60" t="s">
        <v>2730</v>
      </c>
      <c r="G3687" s="62" t="s">
        <v>2762</v>
      </c>
      <c r="H3687" s="63" t="s">
        <v>2763</v>
      </c>
      <c r="I3687" s="64" t="s">
        <v>2764</v>
      </c>
      <c r="J3687" s="63" t="s">
        <v>2765</v>
      </c>
      <c r="K3687" s="65" t="s">
        <v>324</v>
      </c>
      <c r="L3687" s="66">
        <v>3684</v>
      </c>
      <c r="M3687" s="32" t="s">
        <v>13322</v>
      </c>
      <c r="N3687" s="32" t="s">
        <v>2738</v>
      </c>
    </row>
    <row r="3688" spans="1:14" ht="18" customHeight="1" x14ac:dyDescent="0.25">
      <c r="A3688" s="53" t="s">
        <v>13323</v>
      </c>
      <c r="B3688" s="54" t="s">
        <v>13324</v>
      </c>
      <c r="C3688" s="54" t="s">
        <v>13324</v>
      </c>
      <c r="D3688" s="54" t="s">
        <v>2761</v>
      </c>
      <c r="E3688" s="55" t="s">
        <v>2729</v>
      </c>
      <c r="F3688" s="54" t="s">
        <v>2730</v>
      </c>
      <c r="G3688" s="67" t="s">
        <v>2762</v>
      </c>
      <c r="H3688" s="68" t="s">
        <v>2763</v>
      </c>
      <c r="I3688" s="69" t="s">
        <v>2764</v>
      </c>
      <c r="J3688" s="68" t="s">
        <v>2765</v>
      </c>
      <c r="K3688" s="57" t="s">
        <v>324</v>
      </c>
      <c r="L3688" s="58">
        <v>3685</v>
      </c>
      <c r="M3688" s="32" t="s">
        <v>13325</v>
      </c>
      <c r="N3688" s="32" t="s">
        <v>2738</v>
      </c>
    </row>
    <row r="3689" spans="1:14" ht="18" customHeight="1" x14ac:dyDescent="0.25">
      <c r="A3689" s="59" t="s">
        <v>13326</v>
      </c>
      <c r="B3689" s="60" t="s">
        <v>5501</v>
      </c>
      <c r="C3689" s="60" t="s">
        <v>5501</v>
      </c>
      <c r="D3689" s="60" t="s">
        <v>2761</v>
      </c>
      <c r="E3689" s="61" t="s">
        <v>2729</v>
      </c>
      <c r="F3689" s="60" t="s">
        <v>2730</v>
      </c>
      <c r="G3689" s="62" t="s">
        <v>2762</v>
      </c>
      <c r="H3689" s="63" t="s">
        <v>2763</v>
      </c>
      <c r="I3689" s="64" t="s">
        <v>2764</v>
      </c>
      <c r="J3689" s="63" t="s">
        <v>2765</v>
      </c>
      <c r="K3689" s="65" t="s">
        <v>324</v>
      </c>
      <c r="L3689" s="66">
        <v>3686</v>
      </c>
      <c r="M3689" s="32" t="s">
        <v>13327</v>
      </c>
      <c r="N3689" s="32" t="s">
        <v>2738</v>
      </c>
    </row>
    <row r="3690" spans="1:14" ht="18" customHeight="1" x14ac:dyDescent="0.25">
      <c r="A3690" s="53" t="s">
        <v>13328</v>
      </c>
      <c r="B3690" s="54" t="s">
        <v>13329</v>
      </c>
      <c r="C3690" s="54" t="s">
        <v>13329</v>
      </c>
      <c r="D3690" s="54" t="s">
        <v>2761</v>
      </c>
      <c r="E3690" s="55" t="s">
        <v>2729</v>
      </c>
      <c r="F3690" s="54" t="s">
        <v>2730</v>
      </c>
      <c r="G3690" s="67" t="s">
        <v>2762</v>
      </c>
      <c r="H3690" s="68" t="s">
        <v>2763</v>
      </c>
      <c r="I3690" s="69" t="s">
        <v>2764</v>
      </c>
      <c r="J3690" s="68" t="s">
        <v>2765</v>
      </c>
      <c r="K3690" s="57" t="s">
        <v>324</v>
      </c>
      <c r="L3690" s="58">
        <v>3687</v>
      </c>
      <c r="M3690" s="32" t="s">
        <v>13330</v>
      </c>
      <c r="N3690" s="32" t="s">
        <v>2738</v>
      </c>
    </row>
    <row r="3691" spans="1:14" ht="18" customHeight="1" x14ac:dyDescent="0.25">
      <c r="A3691" s="59" t="s">
        <v>13331</v>
      </c>
      <c r="B3691" s="60" t="s">
        <v>3943</v>
      </c>
      <c r="C3691" s="60" t="s">
        <v>3943</v>
      </c>
      <c r="D3691" s="60" t="s">
        <v>2761</v>
      </c>
      <c r="E3691" s="61" t="s">
        <v>2729</v>
      </c>
      <c r="F3691" s="60" t="s">
        <v>2730</v>
      </c>
      <c r="G3691" s="62" t="s">
        <v>2762</v>
      </c>
      <c r="H3691" s="63" t="s">
        <v>2763</v>
      </c>
      <c r="I3691" s="64" t="s">
        <v>2764</v>
      </c>
      <c r="J3691" s="63" t="s">
        <v>2765</v>
      </c>
      <c r="K3691" s="65" t="s">
        <v>324</v>
      </c>
      <c r="L3691" s="66">
        <v>3688</v>
      </c>
      <c r="M3691" s="32" t="s">
        <v>13332</v>
      </c>
      <c r="N3691" s="32" t="s">
        <v>2738</v>
      </c>
    </row>
    <row r="3692" spans="1:14" ht="18" customHeight="1" x14ac:dyDescent="0.25">
      <c r="A3692" s="53" t="s">
        <v>13333</v>
      </c>
      <c r="B3692" s="54" t="s">
        <v>13334</v>
      </c>
      <c r="C3692" s="54" t="s">
        <v>13334</v>
      </c>
      <c r="D3692" s="54" t="s">
        <v>2761</v>
      </c>
      <c r="E3692" s="55" t="s">
        <v>2729</v>
      </c>
      <c r="F3692" s="54" t="s">
        <v>2730</v>
      </c>
      <c r="G3692" s="67" t="s">
        <v>2762</v>
      </c>
      <c r="H3692" s="68" t="s">
        <v>2763</v>
      </c>
      <c r="I3692" s="69" t="s">
        <v>2764</v>
      </c>
      <c r="J3692" s="68" t="s">
        <v>2765</v>
      </c>
      <c r="K3692" s="57" t="s">
        <v>324</v>
      </c>
      <c r="L3692" s="58">
        <v>3689</v>
      </c>
      <c r="M3692" s="32" t="s">
        <v>13335</v>
      </c>
      <c r="N3692" s="32" t="s">
        <v>2738</v>
      </c>
    </row>
    <row r="3693" spans="1:14" ht="18" customHeight="1" x14ac:dyDescent="0.25">
      <c r="A3693" s="59" t="s">
        <v>13336</v>
      </c>
      <c r="B3693" s="60" t="s">
        <v>13337</v>
      </c>
      <c r="C3693" s="60" t="s">
        <v>13337</v>
      </c>
      <c r="D3693" s="60" t="s">
        <v>2761</v>
      </c>
      <c r="E3693" s="61" t="s">
        <v>2729</v>
      </c>
      <c r="F3693" s="60" t="s">
        <v>2730</v>
      </c>
      <c r="G3693" s="62" t="s">
        <v>2762</v>
      </c>
      <c r="H3693" s="63" t="s">
        <v>2763</v>
      </c>
      <c r="I3693" s="64" t="s">
        <v>2764</v>
      </c>
      <c r="J3693" s="63" t="s">
        <v>2765</v>
      </c>
      <c r="K3693" s="65" t="s">
        <v>324</v>
      </c>
      <c r="L3693" s="66">
        <v>3690</v>
      </c>
      <c r="M3693" s="32" t="s">
        <v>13338</v>
      </c>
      <c r="N3693" s="32" t="s">
        <v>2738</v>
      </c>
    </row>
    <row r="3694" spans="1:14" ht="18" customHeight="1" x14ac:dyDescent="0.25">
      <c r="A3694" s="53" t="s">
        <v>13339</v>
      </c>
      <c r="B3694" s="54" t="s">
        <v>13340</v>
      </c>
      <c r="C3694" s="54" t="s">
        <v>13340</v>
      </c>
      <c r="D3694" s="54" t="s">
        <v>2761</v>
      </c>
      <c r="E3694" s="55" t="s">
        <v>2729</v>
      </c>
      <c r="F3694" s="54" t="s">
        <v>2730</v>
      </c>
      <c r="G3694" s="67" t="s">
        <v>2762</v>
      </c>
      <c r="H3694" s="68" t="s">
        <v>2763</v>
      </c>
      <c r="I3694" s="69" t="s">
        <v>2764</v>
      </c>
      <c r="J3694" s="68" t="s">
        <v>2765</v>
      </c>
      <c r="K3694" s="57" t="s">
        <v>324</v>
      </c>
      <c r="L3694" s="58">
        <v>3691</v>
      </c>
      <c r="M3694" s="32" t="s">
        <v>13341</v>
      </c>
      <c r="N3694" s="32" t="s">
        <v>2738</v>
      </c>
    </row>
    <row r="3695" spans="1:14" ht="18" customHeight="1" x14ac:dyDescent="0.25">
      <c r="A3695" s="73" t="s">
        <v>2729</v>
      </c>
      <c r="B3695" s="60" t="s">
        <v>2730</v>
      </c>
      <c r="C3695" s="61"/>
      <c r="D3695" s="61"/>
      <c r="E3695" s="61" t="s">
        <v>2729</v>
      </c>
      <c r="F3695" s="60" t="s">
        <v>2730</v>
      </c>
      <c r="G3695" s="62"/>
      <c r="H3695" s="63"/>
      <c r="I3695" s="64"/>
      <c r="J3695" s="63"/>
      <c r="K3695" s="65" t="s">
        <v>2740</v>
      </c>
      <c r="L3695" s="66">
        <v>3692</v>
      </c>
      <c r="M3695" s="32" t="s">
        <v>2738</v>
      </c>
      <c r="N3695" s="32" t="s">
        <v>2738</v>
      </c>
    </row>
    <row r="3696" spans="1:14" ht="18" customHeight="1" x14ac:dyDescent="0.25">
      <c r="A3696" s="53" t="s">
        <v>13342</v>
      </c>
      <c r="B3696" s="54" t="s">
        <v>13343</v>
      </c>
      <c r="C3696" s="54" t="s">
        <v>13343</v>
      </c>
      <c r="D3696" s="54" t="s">
        <v>2761</v>
      </c>
      <c r="E3696" s="55" t="s">
        <v>2734</v>
      </c>
      <c r="F3696" s="54" t="s">
        <v>2735</v>
      </c>
      <c r="G3696" s="67" t="s">
        <v>2762</v>
      </c>
      <c r="H3696" s="68" t="s">
        <v>2763</v>
      </c>
      <c r="I3696" s="69" t="s">
        <v>2764</v>
      </c>
      <c r="J3696" s="68" t="s">
        <v>2765</v>
      </c>
      <c r="K3696" s="57" t="s">
        <v>324</v>
      </c>
      <c r="L3696" s="58">
        <v>3693</v>
      </c>
      <c r="M3696" s="32" t="s">
        <v>13344</v>
      </c>
      <c r="N3696" s="32" t="s">
        <v>2741</v>
      </c>
    </row>
    <row r="3697" spans="1:14" ht="18" customHeight="1" x14ac:dyDescent="0.25">
      <c r="A3697" s="59" t="s">
        <v>13345</v>
      </c>
      <c r="B3697" s="60" t="s">
        <v>13346</v>
      </c>
      <c r="C3697" s="60" t="s">
        <v>13346</v>
      </c>
      <c r="D3697" s="60" t="s">
        <v>2761</v>
      </c>
      <c r="E3697" s="61" t="s">
        <v>2734</v>
      </c>
      <c r="F3697" s="60" t="s">
        <v>2735</v>
      </c>
      <c r="G3697" s="62" t="s">
        <v>2762</v>
      </c>
      <c r="H3697" s="63" t="s">
        <v>2763</v>
      </c>
      <c r="I3697" s="64" t="s">
        <v>2764</v>
      </c>
      <c r="J3697" s="63" t="s">
        <v>2765</v>
      </c>
      <c r="K3697" s="65" t="s">
        <v>324</v>
      </c>
      <c r="L3697" s="66">
        <v>3694</v>
      </c>
      <c r="M3697" s="32" t="s">
        <v>13347</v>
      </c>
      <c r="N3697" s="32" t="s">
        <v>2741</v>
      </c>
    </row>
    <row r="3698" spans="1:14" ht="18" customHeight="1" x14ac:dyDescent="0.25">
      <c r="A3698" s="53" t="s">
        <v>13348</v>
      </c>
      <c r="B3698" s="54" t="s">
        <v>13349</v>
      </c>
      <c r="C3698" s="54" t="s">
        <v>13349</v>
      </c>
      <c r="D3698" s="54" t="s">
        <v>2761</v>
      </c>
      <c r="E3698" s="55" t="s">
        <v>2734</v>
      </c>
      <c r="F3698" s="54" t="s">
        <v>2735</v>
      </c>
      <c r="G3698" s="67" t="s">
        <v>2762</v>
      </c>
      <c r="H3698" s="68" t="s">
        <v>2763</v>
      </c>
      <c r="I3698" s="69" t="s">
        <v>2764</v>
      </c>
      <c r="J3698" s="68" t="s">
        <v>2765</v>
      </c>
      <c r="K3698" s="57" t="s">
        <v>324</v>
      </c>
      <c r="L3698" s="58">
        <v>3695</v>
      </c>
      <c r="M3698" s="32" t="s">
        <v>13350</v>
      </c>
      <c r="N3698" s="32" t="s">
        <v>2741</v>
      </c>
    </row>
    <row r="3699" spans="1:14" ht="18" customHeight="1" x14ac:dyDescent="0.25">
      <c r="A3699" s="59" t="s">
        <v>13351</v>
      </c>
      <c r="B3699" s="60" t="s">
        <v>13352</v>
      </c>
      <c r="C3699" s="60" t="s">
        <v>13352</v>
      </c>
      <c r="D3699" s="60" t="s">
        <v>2761</v>
      </c>
      <c r="E3699" s="61" t="s">
        <v>2734</v>
      </c>
      <c r="F3699" s="60" t="s">
        <v>2735</v>
      </c>
      <c r="G3699" s="62" t="s">
        <v>2762</v>
      </c>
      <c r="H3699" s="63" t="s">
        <v>2763</v>
      </c>
      <c r="I3699" s="64" t="s">
        <v>2764</v>
      </c>
      <c r="J3699" s="63" t="s">
        <v>2765</v>
      </c>
      <c r="K3699" s="65" t="s">
        <v>324</v>
      </c>
      <c r="L3699" s="66">
        <v>3696</v>
      </c>
      <c r="M3699" s="32" t="s">
        <v>13353</v>
      </c>
      <c r="N3699" s="32" t="s">
        <v>2741</v>
      </c>
    </row>
    <row r="3700" spans="1:14" ht="18" customHeight="1" x14ac:dyDescent="0.25">
      <c r="A3700" s="53" t="s">
        <v>13354</v>
      </c>
      <c r="B3700" s="54" t="s">
        <v>13355</v>
      </c>
      <c r="C3700" s="54" t="s">
        <v>13355</v>
      </c>
      <c r="D3700" s="54" t="s">
        <v>2761</v>
      </c>
      <c r="E3700" s="55" t="s">
        <v>2734</v>
      </c>
      <c r="F3700" s="54" t="s">
        <v>2735</v>
      </c>
      <c r="G3700" s="67" t="s">
        <v>2762</v>
      </c>
      <c r="H3700" s="68" t="s">
        <v>2763</v>
      </c>
      <c r="I3700" s="69" t="s">
        <v>2764</v>
      </c>
      <c r="J3700" s="68" t="s">
        <v>2765</v>
      </c>
      <c r="K3700" s="57" t="s">
        <v>324</v>
      </c>
      <c r="L3700" s="58">
        <v>3697</v>
      </c>
      <c r="M3700" s="32" t="s">
        <v>13356</v>
      </c>
      <c r="N3700" s="32" t="s">
        <v>2741</v>
      </c>
    </row>
    <row r="3701" spans="1:14" ht="18" customHeight="1" x14ac:dyDescent="0.25">
      <c r="A3701" s="59" t="s">
        <v>13357</v>
      </c>
      <c r="B3701" s="60" t="s">
        <v>13358</v>
      </c>
      <c r="C3701" s="60" t="s">
        <v>13358</v>
      </c>
      <c r="D3701" s="60" t="s">
        <v>2761</v>
      </c>
      <c r="E3701" s="61" t="s">
        <v>2734</v>
      </c>
      <c r="F3701" s="60" t="s">
        <v>2735</v>
      </c>
      <c r="G3701" s="62" t="s">
        <v>2762</v>
      </c>
      <c r="H3701" s="63" t="s">
        <v>2763</v>
      </c>
      <c r="I3701" s="64" t="s">
        <v>2764</v>
      </c>
      <c r="J3701" s="63" t="s">
        <v>2765</v>
      </c>
      <c r="K3701" s="65" t="s">
        <v>324</v>
      </c>
      <c r="L3701" s="66">
        <v>3698</v>
      </c>
      <c r="M3701" s="32" t="s">
        <v>13359</v>
      </c>
      <c r="N3701" s="32" t="s">
        <v>2741</v>
      </c>
    </row>
    <row r="3702" spans="1:14" ht="18" customHeight="1" x14ac:dyDescent="0.25">
      <c r="A3702" s="53" t="s">
        <v>13360</v>
      </c>
      <c r="B3702" s="54" t="s">
        <v>13361</v>
      </c>
      <c r="C3702" s="54" t="s">
        <v>13361</v>
      </c>
      <c r="D3702" s="54" t="s">
        <v>2761</v>
      </c>
      <c r="E3702" s="55" t="s">
        <v>2734</v>
      </c>
      <c r="F3702" s="54" t="s">
        <v>2735</v>
      </c>
      <c r="G3702" s="67" t="s">
        <v>2762</v>
      </c>
      <c r="H3702" s="68" t="s">
        <v>2763</v>
      </c>
      <c r="I3702" s="69" t="s">
        <v>2764</v>
      </c>
      <c r="J3702" s="68" t="s">
        <v>2765</v>
      </c>
      <c r="K3702" s="57" t="s">
        <v>324</v>
      </c>
      <c r="L3702" s="58">
        <v>3699</v>
      </c>
      <c r="M3702" s="32" t="s">
        <v>13362</v>
      </c>
      <c r="N3702" s="32" t="s">
        <v>2741</v>
      </c>
    </row>
    <row r="3703" spans="1:14" ht="18" customHeight="1" x14ac:dyDescent="0.25">
      <c r="A3703" s="59" t="s">
        <v>13363</v>
      </c>
      <c r="B3703" s="60" t="s">
        <v>13364</v>
      </c>
      <c r="C3703" s="60" t="s">
        <v>13364</v>
      </c>
      <c r="D3703" s="60" t="s">
        <v>2761</v>
      </c>
      <c r="E3703" s="61" t="s">
        <v>2734</v>
      </c>
      <c r="F3703" s="60" t="s">
        <v>2735</v>
      </c>
      <c r="G3703" s="62" t="s">
        <v>2762</v>
      </c>
      <c r="H3703" s="63" t="s">
        <v>2763</v>
      </c>
      <c r="I3703" s="64" t="s">
        <v>2764</v>
      </c>
      <c r="J3703" s="63" t="s">
        <v>2765</v>
      </c>
      <c r="K3703" s="65" t="s">
        <v>324</v>
      </c>
      <c r="L3703" s="66">
        <v>3700</v>
      </c>
      <c r="M3703" s="32" t="s">
        <v>13365</v>
      </c>
      <c r="N3703" s="32" t="s">
        <v>2741</v>
      </c>
    </row>
    <row r="3704" spans="1:14" ht="18" customHeight="1" x14ac:dyDescent="0.25">
      <c r="A3704" s="53" t="s">
        <v>13366</v>
      </c>
      <c r="B3704" s="54" t="s">
        <v>13367</v>
      </c>
      <c r="C3704" s="54" t="s">
        <v>13367</v>
      </c>
      <c r="D3704" s="54" t="s">
        <v>2761</v>
      </c>
      <c r="E3704" s="55" t="s">
        <v>2734</v>
      </c>
      <c r="F3704" s="54" t="s">
        <v>2735</v>
      </c>
      <c r="G3704" s="67" t="s">
        <v>2762</v>
      </c>
      <c r="H3704" s="68" t="s">
        <v>2763</v>
      </c>
      <c r="I3704" s="69" t="s">
        <v>2764</v>
      </c>
      <c r="J3704" s="68" t="s">
        <v>2765</v>
      </c>
      <c r="K3704" s="57" t="s">
        <v>324</v>
      </c>
      <c r="L3704" s="58">
        <v>3701</v>
      </c>
      <c r="M3704" s="32" t="s">
        <v>13368</v>
      </c>
      <c r="N3704" s="32" t="s">
        <v>2741</v>
      </c>
    </row>
    <row r="3705" spans="1:14" ht="18" customHeight="1" x14ac:dyDescent="0.25">
      <c r="A3705" s="59" t="s">
        <v>13369</v>
      </c>
      <c r="B3705" s="60" t="s">
        <v>13370</v>
      </c>
      <c r="C3705" s="60" t="s">
        <v>13370</v>
      </c>
      <c r="D3705" s="60" t="s">
        <v>2761</v>
      </c>
      <c r="E3705" s="61" t="s">
        <v>2734</v>
      </c>
      <c r="F3705" s="60" t="s">
        <v>2735</v>
      </c>
      <c r="G3705" s="62" t="s">
        <v>2762</v>
      </c>
      <c r="H3705" s="63" t="s">
        <v>2763</v>
      </c>
      <c r="I3705" s="64" t="s">
        <v>2764</v>
      </c>
      <c r="J3705" s="63" t="s">
        <v>2765</v>
      </c>
      <c r="K3705" s="65" t="s">
        <v>324</v>
      </c>
      <c r="L3705" s="66">
        <v>3702</v>
      </c>
      <c r="M3705" s="32" t="s">
        <v>13371</v>
      </c>
      <c r="N3705" s="32" t="s">
        <v>2741</v>
      </c>
    </row>
    <row r="3706" spans="1:14" ht="18" customHeight="1" x14ac:dyDescent="0.25">
      <c r="A3706" s="72" t="s">
        <v>2734</v>
      </c>
      <c r="B3706" s="54" t="s">
        <v>2735</v>
      </c>
      <c r="C3706" s="55"/>
      <c r="D3706" s="55"/>
      <c r="E3706" s="55" t="s">
        <v>2734</v>
      </c>
      <c r="F3706" s="54" t="s">
        <v>2735</v>
      </c>
      <c r="G3706" s="67"/>
      <c r="H3706" s="68"/>
      <c r="I3706" s="69"/>
      <c r="J3706" s="68"/>
      <c r="K3706" s="57" t="s">
        <v>2740</v>
      </c>
      <c r="L3706" s="58">
        <v>3703</v>
      </c>
      <c r="M3706" s="32" t="s">
        <v>2741</v>
      </c>
      <c r="N3706" s="32" t="s">
        <v>2741</v>
      </c>
    </row>
    <row r="3707" spans="1:14" ht="18" customHeight="1" x14ac:dyDescent="0.25">
      <c r="A3707" s="74" t="s">
        <v>1537</v>
      </c>
      <c r="B3707" s="75" t="s">
        <v>1538</v>
      </c>
      <c r="C3707" s="75" t="s">
        <v>1538</v>
      </c>
      <c r="D3707" s="65" t="s">
        <v>2765</v>
      </c>
      <c r="E3707" s="75" t="s">
        <v>1537</v>
      </c>
      <c r="F3707" s="75" t="s">
        <v>1538</v>
      </c>
      <c r="G3707" s="62"/>
      <c r="H3707" s="63"/>
      <c r="I3707" s="63"/>
      <c r="J3707" s="63" t="s">
        <v>2765</v>
      </c>
      <c r="K3707" s="65" t="s">
        <v>2740</v>
      </c>
      <c r="L3707" s="66">
        <v>3704</v>
      </c>
      <c r="M3707" s="32" t="s">
        <v>1543</v>
      </c>
      <c r="N3707" s="32" t="s">
        <v>1543</v>
      </c>
    </row>
    <row r="3708" spans="1:14" ht="18" customHeight="1" x14ac:dyDescent="0.25">
      <c r="A3708" s="76" t="s">
        <v>1554</v>
      </c>
      <c r="B3708" s="77" t="s">
        <v>1555</v>
      </c>
      <c r="C3708" s="77" t="s">
        <v>1555</v>
      </c>
      <c r="D3708" s="57" t="s">
        <v>2765</v>
      </c>
      <c r="E3708" s="77" t="s">
        <v>1554</v>
      </c>
      <c r="F3708" s="77" t="s">
        <v>1555</v>
      </c>
      <c r="G3708" s="67"/>
      <c r="H3708" s="68"/>
      <c r="I3708" s="68"/>
      <c r="J3708" s="68" t="s">
        <v>2765</v>
      </c>
      <c r="K3708" s="57" t="s">
        <v>2740</v>
      </c>
      <c r="L3708" s="58">
        <v>3705</v>
      </c>
      <c r="M3708" s="32" t="s">
        <v>1559</v>
      </c>
      <c r="N3708" s="32" t="s">
        <v>1559</v>
      </c>
    </row>
    <row r="3709" spans="1:14" ht="18" customHeight="1" x14ac:dyDescent="0.25">
      <c r="A3709" s="74" t="s">
        <v>1570</v>
      </c>
      <c r="B3709" s="75" t="s">
        <v>1571</v>
      </c>
      <c r="C3709" s="75" t="s">
        <v>1571</v>
      </c>
      <c r="D3709" s="65" t="s">
        <v>2765</v>
      </c>
      <c r="E3709" s="75" t="s">
        <v>1570</v>
      </c>
      <c r="F3709" s="75" t="s">
        <v>1571</v>
      </c>
      <c r="G3709" s="62"/>
      <c r="H3709" s="63"/>
      <c r="I3709" s="63"/>
      <c r="J3709" s="63" t="s">
        <v>2765</v>
      </c>
      <c r="K3709" s="65" t="s">
        <v>2740</v>
      </c>
      <c r="L3709" s="66">
        <v>3706</v>
      </c>
      <c r="M3709" s="32" t="s">
        <v>1574</v>
      </c>
      <c r="N3709" s="32" t="s">
        <v>1574</v>
      </c>
    </row>
    <row r="3710" spans="1:14" ht="18" customHeight="1" x14ac:dyDescent="0.25">
      <c r="A3710" s="76" t="s">
        <v>1575</v>
      </c>
      <c r="B3710" s="77" t="s">
        <v>1576</v>
      </c>
      <c r="C3710" s="77" t="s">
        <v>1576</v>
      </c>
      <c r="D3710" s="57" t="s">
        <v>2765</v>
      </c>
      <c r="E3710" s="77" t="s">
        <v>1575</v>
      </c>
      <c r="F3710" s="77" t="s">
        <v>1576</v>
      </c>
      <c r="G3710" s="67"/>
      <c r="H3710" s="68"/>
      <c r="I3710" s="68"/>
      <c r="J3710" s="68" t="s">
        <v>2765</v>
      </c>
      <c r="K3710" s="57" t="s">
        <v>2740</v>
      </c>
      <c r="L3710" s="58">
        <v>3707</v>
      </c>
      <c r="M3710" s="32" t="s">
        <v>1580</v>
      </c>
      <c r="N3710" s="32" t="s">
        <v>1580</v>
      </c>
    </row>
    <row r="3711" spans="1:14" ht="18" customHeight="1" x14ac:dyDescent="0.25">
      <c r="A3711" s="74" t="s">
        <v>1595</v>
      </c>
      <c r="B3711" s="75" t="s">
        <v>1596</v>
      </c>
      <c r="C3711" s="75" t="s">
        <v>1596</v>
      </c>
      <c r="D3711" s="65" t="s">
        <v>2765</v>
      </c>
      <c r="E3711" s="75" t="s">
        <v>1595</v>
      </c>
      <c r="F3711" s="75" t="s">
        <v>1596</v>
      </c>
      <c r="G3711" s="62"/>
      <c r="H3711" s="63"/>
      <c r="I3711" s="63"/>
      <c r="J3711" s="63" t="s">
        <v>2765</v>
      </c>
      <c r="K3711" s="65" t="s">
        <v>2740</v>
      </c>
      <c r="L3711" s="66">
        <v>3708</v>
      </c>
      <c r="M3711" s="32" t="s">
        <v>1599</v>
      </c>
      <c r="N3711" s="32" t="s">
        <v>1599</v>
      </c>
    </row>
    <row r="3712" spans="1:14" ht="18" customHeight="1" x14ac:dyDescent="0.25">
      <c r="A3712" s="76" t="s">
        <v>1653</v>
      </c>
      <c r="B3712" s="77" t="s">
        <v>1654</v>
      </c>
      <c r="C3712" s="77" t="s">
        <v>1654</v>
      </c>
      <c r="D3712" s="57" t="s">
        <v>2765</v>
      </c>
      <c r="E3712" s="77" t="s">
        <v>1653</v>
      </c>
      <c r="F3712" s="77" t="s">
        <v>1654</v>
      </c>
      <c r="G3712" s="67"/>
      <c r="H3712" s="68"/>
      <c r="I3712" s="68"/>
      <c r="J3712" s="68" t="s">
        <v>2765</v>
      </c>
      <c r="K3712" s="57" t="s">
        <v>2740</v>
      </c>
      <c r="L3712" s="58">
        <v>3709</v>
      </c>
      <c r="M3712" s="32" t="s">
        <v>1656</v>
      </c>
      <c r="N3712" s="32" t="s">
        <v>1656</v>
      </c>
    </row>
    <row r="3713" spans="1:14" ht="18" customHeight="1" x14ac:dyDescent="0.25">
      <c r="A3713" s="74" t="s">
        <v>1680</v>
      </c>
      <c r="B3713" s="75" t="s">
        <v>1681</v>
      </c>
      <c r="C3713" s="75" t="s">
        <v>1681</v>
      </c>
      <c r="D3713" s="65" t="s">
        <v>2765</v>
      </c>
      <c r="E3713" s="75" t="s">
        <v>1680</v>
      </c>
      <c r="F3713" s="75" t="s">
        <v>1681</v>
      </c>
      <c r="G3713" s="62"/>
      <c r="H3713" s="63"/>
      <c r="I3713" s="63"/>
      <c r="J3713" s="63" t="s">
        <v>2765</v>
      </c>
      <c r="K3713" s="65" t="s">
        <v>2740</v>
      </c>
      <c r="L3713" s="66">
        <v>3710</v>
      </c>
      <c r="M3713" s="32" t="s">
        <v>1684</v>
      </c>
      <c r="N3713" s="32" t="s">
        <v>1684</v>
      </c>
    </row>
    <row r="3714" spans="1:14" ht="18" customHeight="1" x14ac:dyDescent="0.25">
      <c r="A3714" s="76" t="s">
        <v>1690</v>
      </c>
      <c r="B3714" s="77" t="s">
        <v>1691</v>
      </c>
      <c r="C3714" s="77" t="s">
        <v>1691</v>
      </c>
      <c r="D3714" s="57" t="s">
        <v>2765</v>
      </c>
      <c r="E3714" s="77" t="s">
        <v>1690</v>
      </c>
      <c r="F3714" s="77" t="s">
        <v>1691</v>
      </c>
      <c r="G3714" s="67"/>
      <c r="H3714" s="68"/>
      <c r="I3714" s="68"/>
      <c r="J3714" s="68" t="s">
        <v>2765</v>
      </c>
      <c r="K3714" s="57" t="s">
        <v>2740</v>
      </c>
      <c r="L3714" s="58">
        <v>3711</v>
      </c>
      <c r="M3714" s="32" t="s">
        <v>1694</v>
      </c>
      <c r="N3714" s="32" t="s">
        <v>1694</v>
      </c>
    </row>
    <row r="3715" spans="1:14" ht="18" customHeight="1" x14ac:dyDescent="0.25">
      <c r="A3715" s="74" t="s">
        <v>1733</v>
      </c>
      <c r="B3715" s="75" t="s">
        <v>1734</v>
      </c>
      <c r="C3715" s="75" t="s">
        <v>1734</v>
      </c>
      <c r="D3715" s="65" t="s">
        <v>2765</v>
      </c>
      <c r="E3715" s="75" t="s">
        <v>1733</v>
      </c>
      <c r="F3715" s="75" t="s">
        <v>1734</v>
      </c>
      <c r="G3715" s="62"/>
      <c r="H3715" s="63"/>
      <c r="I3715" s="63"/>
      <c r="J3715" s="63" t="s">
        <v>2765</v>
      </c>
      <c r="K3715" s="65" t="s">
        <v>2740</v>
      </c>
      <c r="L3715" s="66">
        <v>3712</v>
      </c>
      <c r="M3715" s="32" t="s">
        <v>1737</v>
      </c>
      <c r="N3715" s="32" t="s">
        <v>1737</v>
      </c>
    </row>
    <row r="3716" spans="1:14" ht="18" customHeight="1" x14ac:dyDescent="0.25">
      <c r="A3716" s="76" t="s">
        <v>1758</v>
      </c>
      <c r="B3716" s="77" t="s">
        <v>1759</v>
      </c>
      <c r="C3716" s="77" t="s">
        <v>1759</v>
      </c>
      <c r="D3716" s="57" t="s">
        <v>2765</v>
      </c>
      <c r="E3716" s="77" t="s">
        <v>1758</v>
      </c>
      <c r="F3716" s="77" t="s">
        <v>1759</v>
      </c>
      <c r="G3716" s="67"/>
      <c r="H3716" s="68"/>
      <c r="I3716" s="68"/>
      <c r="J3716" s="68" t="s">
        <v>2765</v>
      </c>
      <c r="K3716" s="57" t="s">
        <v>2740</v>
      </c>
      <c r="L3716" s="58">
        <v>3713</v>
      </c>
      <c r="M3716" s="32" t="s">
        <v>1762</v>
      </c>
      <c r="N3716" s="32" t="s">
        <v>1762</v>
      </c>
    </row>
    <row r="3717" spans="1:14" ht="18" customHeight="1" x14ac:dyDescent="0.25">
      <c r="A3717" s="74" t="s">
        <v>1763</v>
      </c>
      <c r="B3717" s="75" t="s">
        <v>1764</v>
      </c>
      <c r="C3717" s="75" t="s">
        <v>1764</v>
      </c>
      <c r="D3717" s="65" t="s">
        <v>2765</v>
      </c>
      <c r="E3717" s="75" t="s">
        <v>1763</v>
      </c>
      <c r="F3717" s="75" t="s">
        <v>1764</v>
      </c>
      <c r="G3717" s="62"/>
      <c r="H3717" s="63"/>
      <c r="I3717" s="63"/>
      <c r="J3717" s="63" t="s">
        <v>2765</v>
      </c>
      <c r="K3717" s="65" t="s">
        <v>2740</v>
      </c>
      <c r="L3717" s="66">
        <v>3714</v>
      </c>
      <c r="M3717" s="32" t="s">
        <v>1767</v>
      </c>
      <c r="N3717" s="32" t="s">
        <v>1767</v>
      </c>
    </row>
    <row r="3718" spans="1:14" ht="18" customHeight="1" x14ac:dyDescent="0.25">
      <c r="A3718" s="76" t="s">
        <v>1788</v>
      </c>
      <c r="B3718" s="77" t="s">
        <v>1789</v>
      </c>
      <c r="C3718" s="77" t="s">
        <v>1789</v>
      </c>
      <c r="D3718" s="57" t="s">
        <v>2765</v>
      </c>
      <c r="E3718" s="77" t="s">
        <v>1788</v>
      </c>
      <c r="F3718" s="77" t="s">
        <v>1789</v>
      </c>
      <c r="G3718" s="67"/>
      <c r="H3718" s="68"/>
      <c r="I3718" s="68"/>
      <c r="J3718" s="68" t="s">
        <v>2765</v>
      </c>
      <c r="K3718" s="57" t="s">
        <v>2740</v>
      </c>
      <c r="L3718" s="58">
        <v>3715</v>
      </c>
      <c r="M3718" s="32" t="s">
        <v>1793</v>
      </c>
      <c r="N3718" s="32" t="s">
        <v>1793</v>
      </c>
    </row>
    <row r="3719" spans="1:14" ht="18" customHeight="1" x14ac:dyDescent="0.25">
      <c r="A3719" s="74" t="s">
        <v>1815</v>
      </c>
      <c r="B3719" s="75" t="s">
        <v>1816</v>
      </c>
      <c r="C3719" s="75" t="s">
        <v>1816</v>
      </c>
      <c r="D3719" s="65" t="s">
        <v>2765</v>
      </c>
      <c r="E3719" s="75" t="s">
        <v>1815</v>
      </c>
      <c r="F3719" s="75" t="s">
        <v>1816</v>
      </c>
      <c r="G3719" s="62"/>
      <c r="H3719" s="63"/>
      <c r="I3719" s="63"/>
      <c r="J3719" s="63" t="s">
        <v>2765</v>
      </c>
      <c r="K3719" s="65" t="s">
        <v>2740</v>
      </c>
      <c r="L3719" s="66">
        <v>3716</v>
      </c>
      <c r="M3719" s="32" t="s">
        <v>1819</v>
      </c>
      <c r="N3719" s="32" t="s">
        <v>1819</v>
      </c>
    </row>
    <row r="3720" spans="1:14" ht="18" customHeight="1" x14ac:dyDescent="0.25">
      <c r="A3720" s="76" t="s">
        <v>1890</v>
      </c>
      <c r="B3720" s="77" t="s">
        <v>1891</v>
      </c>
      <c r="C3720" s="77" t="s">
        <v>1891</v>
      </c>
      <c r="D3720" s="57" t="s">
        <v>2765</v>
      </c>
      <c r="E3720" s="77" t="s">
        <v>1890</v>
      </c>
      <c r="F3720" s="77" t="s">
        <v>1891</v>
      </c>
      <c r="G3720" s="67"/>
      <c r="H3720" s="68"/>
      <c r="I3720" s="68"/>
      <c r="J3720" s="68" t="s">
        <v>2765</v>
      </c>
      <c r="K3720" s="57" t="s">
        <v>2740</v>
      </c>
      <c r="L3720" s="58">
        <v>3717</v>
      </c>
      <c r="M3720" s="32" t="s">
        <v>1894</v>
      </c>
      <c r="N3720" s="32" t="s">
        <v>1894</v>
      </c>
    </row>
    <row r="3721" spans="1:14" ht="18" customHeight="1" x14ac:dyDescent="0.25">
      <c r="A3721" s="74" t="s">
        <v>1895</v>
      </c>
      <c r="B3721" s="75" t="s">
        <v>1896</v>
      </c>
      <c r="C3721" s="75" t="s">
        <v>1896</v>
      </c>
      <c r="D3721" s="65" t="s">
        <v>2765</v>
      </c>
      <c r="E3721" s="75" t="s">
        <v>1895</v>
      </c>
      <c r="F3721" s="75" t="s">
        <v>1896</v>
      </c>
      <c r="G3721" s="62"/>
      <c r="H3721" s="63"/>
      <c r="I3721" s="63"/>
      <c r="J3721" s="63" t="s">
        <v>2765</v>
      </c>
      <c r="K3721" s="65" t="s">
        <v>2740</v>
      </c>
      <c r="L3721" s="66">
        <v>3718</v>
      </c>
      <c r="M3721" s="32" t="s">
        <v>1899</v>
      </c>
      <c r="N3721" s="32" t="s">
        <v>1899</v>
      </c>
    </row>
    <row r="3722" spans="1:14" ht="18" customHeight="1" x14ac:dyDescent="0.25">
      <c r="A3722" s="76" t="s">
        <v>1914</v>
      </c>
      <c r="B3722" s="77" t="s">
        <v>1915</v>
      </c>
      <c r="C3722" s="77" t="s">
        <v>1915</v>
      </c>
      <c r="D3722" s="57" t="s">
        <v>2765</v>
      </c>
      <c r="E3722" s="77" t="s">
        <v>1914</v>
      </c>
      <c r="F3722" s="77" t="s">
        <v>1915</v>
      </c>
      <c r="G3722" s="67"/>
      <c r="H3722" s="68"/>
      <c r="I3722" s="68"/>
      <c r="J3722" s="68" t="s">
        <v>2765</v>
      </c>
      <c r="K3722" s="57" t="s">
        <v>2740</v>
      </c>
      <c r="L3722" s="58">
        <v>3719</v>
      </c>
      <c r="M3722" s="32" t="s">
        <v>1918</v>
      </c>
      <c r="N3722" s="32" t="s">
        <v>1918</v>
      </c>
    </row>
    <row r="3723" spans="1:14" ht="18" customHeight="1" x14ac:dyDescent="0.25">
      <c r="A3723" s="74" t="s">
        <v>1919</v>
      </c>
      <c r="B3723" s="75" t="s">
        <v>1920</v>
      </c>
      <c r="C3723" s="75" t="s">
        <v>1920</v>
      </c>
      <c r="D3723" s="65" t="s">
        <v>2765</v>
      </c>
      <c r="E3723" s="75" t="s">
        <v>1919</v>
      </c>
      <c r="F3723" s="75" t="s">
        <v>1920</v>
      </c>
      <c r="G3723" s="62"/>
      <c r="H3723" s="63"/>
      <c r="I3723" s="63"/>
      <c r="J3723" s="63" t="s">
        <v>2765</v>
      </c>
      <c r="K3723" s="65" t="s">
        <v>2740</v>
      </c>
      <c r="L3723" s="66">
        <v>3720</v>
      </c>
      <c r="M3723" s="32" t="s">
        <v>1922</v>
      </c>
      <c r="N3723" s="32" t="s">
        <v>1922</v>
      </c>
    </row>
    <row r="3724" spans="1:14" ht="18" customHeight="1" x14ac:dyDescent="0.25">
      <c r="A3724" s="76" t="s">
        <v>1923</v>
      </c>
      <c r="B3724" s="77" t="s">
        <v>1924</v>
      </c>
      <c r="C3724" s="77" t="s">
        <v>1924</v>
      </c>
      <c r="D3724" s="57" t="s">
        <v>2765</v>
      </c>
      <c r="E3724" s="77" t="s">
        <v>1923</v>
      </c>
      <c r="F3724" s="77" t="s">
        <v>1924</v>
      </c>
      <c r="G3724" s="67"/>
      <c r="H3724" s="68"/>
      <c r="I3724" s="68"/>
      <c r="J3724" s="68" t="s">
        <v>2765</v>
      </c>
      <c r="K3724" s="57" t="s">
        <v>2740</v>
      </c>
      <c r="L3724" s="58">
        <v>3721</v>
      </c>
      <c r="M3724" s="32" t="s">
        <v>1927</v>
      </c>
      <c r="N3724" s="32" t="s">
        <v>1927</v>
      </c>
    </row>
    <row r="3725" spans="1:14" ht="18" customHeight="1" x14ac:dyDescent="0.25">
      <c r="A3725" s="74" t="s">
        <v>1953</v>
      </c>
      <c r="B3725" s="75" t="s">
        <v>1954</v>
      </c>
      <c r="C3725" s="75" t="s">
        <v>1954</v>
      </c>
      <c r="D3725" s="65" t="s">
        <v>2765</v>
      </c>
      <c r="E3725" s="75" t="s">
        <v>1953</v>
      </c>
      <c r="F3725" s="75" t="s">
        <v>1954</v>
      </c>
      <c r="G3725" s="62"/>
      <c r="H3725" s="63"/>
      <c r="I3725" s="63"/>
      <c r="J3725" s="63" t="s">
        <v>2765</v>
      </c>
      <c r="K3725" s="65" t="s">
        <v>2740</v>
      </c>
      <c r="L3725" s="66">
        <v>3722</v>
      </c>
      <c r="M3725" s="32" t="s">
        <v>1956</v>
      </c>
      <c r="N3725" s="32" t="s">
        <v>1956</v>
      </c>
    </row>
    <row r="3726" spans="1:14" ht="18" customHeight="1" x14ac:dyDescent="0.25">
      <c r="A3726" s="76" t="s">
        <v>1970</v>
      </c>
      <c r="B3726" s="77" t="s">
        <v>1971</v>
      </c>
      <c r="C3726" s="77" t="s">
        <v>1971</v>
      </c>
      <c r="D3726" s="57" t="s">
        <v>2765</v>
      </c>
      <c r="E3726" s="77" t="s">
        <v>1970</v>
      </c>
      <c r="F3726" s="77" t="s">
        <v>1971</v>
      </c>
      <c r="G3726" s="67"/>
      <c r="H3726" s="68"/>
      <c r="I3726" s="68"/>
      <c r="J3726" s="68" t="s">
        <v>2765</v>
      </c>
      <c r="K3726" s="57" t="s">
        <v>2740</v>
      </c>
      <c r="L3726" s="58">
        <v>3723</v>
      </c>
      <c r="M3726" s="32" t="s">
        <v>1973</v>
      </c>
      <c r="N3726" s="32" t="s">
        <v>1973</v>
      </c>
    </row>
    <row r="3727" spans="1:14" ht="18" customHeight="1" x14ac:dyDescent="0.25">
      <c r="A3727" s="74" t="s">
        <v>1974</v>
      </c>
      <c r="B3727" s="75" t="s">
        <v>1975</v>
      </c>
      <c r="C3727" s="75" t="s">
        <v>1975</v>
      </c>
      <c r="D3727" s="65" t="s">
        <v>2765</v>
      </c>
      <c r="E3727" s="75" t="s">
        <v>1974</v>
      </c>
      <c r="F3727" s="75" t="s">
        <v>1975</v>
      </c>
      <c r="G3727" s="62"/>
      <c r="H3727" s="63"/>
      <c r="I3727" s="63"/>
      <c r="J3727" s="63" t="s">
        <v>2765</v>
      </c>
      <c r="K3727" s="65" t="s">
        <v>2740</v>
      </c>
      <c r="L3727" s="66">
        <v>3724</v>
      </c>
      <c r="M3727" s="32" t="s">
        <v>1978</v>
      </c>
      <c r="N3727" s="32" t="s">
        <v>1978</v>
      </c>
    </row>
    <row r="3728" spans="1:14" ht="18" customHeight="1" x14ac:dyDescent="0.25">
      <c r="A3728" s="76" t="s">
        <v>1984</v>
      </c>
      <c r="B3728" s="77" t="s">
        <v>1985</v>
      </c>
      <c r="C3728" s="77" t="s">
        <v>1985</v>
      </c>
      <c r="D3728" s="57" t="s">
        <v>2765</v>
      </c>
      <c r="E3728" s="77" t="s">
        <v>1984</v>
      </c>
      <c r="F3728" s="77" t="s">
        <v>1985</v>
      </c>
      <c r="G3728" s="67"/>
      <c r="H3728" s="68"/>
      <c r="I3728" s="68"/>
      <c r="J3728" s="68" t="s">
        <v>2765</v>
      </c>
      <c r="K3728" s="57" t="s">
        <v>2740</v>
      </c>
      <c r="L3728" s="58">
        <v>3725</v>
      </c>
      <c r="M3728" s="32" t="s">
        <v>1989</v>
      </c>
      <c r="N3728" s="32" t="s">
        <v>1989</v>
      </c>
    </row>
    <row r="3729" spans="1:14" ht="18" customHeight="1" x14ac:dyDescent="0.25">
      <c r="A3729" s="74" t="s">
        <v>2009</v>
      </c>
      <c r="B3729" s="75" t="s">
        <v>2010</v>
      </c>
      <c r="C3729" s="75" t="s">
        <v>2010</v>
      </c>
      <c r="D3729" s="65" t="s">
        <v>2765</v>
      </c>
      <c r="E3729" s="75" t="s">
        <v>2009</v>
      </c>
      <c r="F3729" s="75" t="s">
        <v>2010</v>
      </c>
      <c r="G3729" s="62"/>
      <c r="H3729" s="63"/>
      <c r="I3729" s="63"/>
      <c r="J3729" s="63" t="s">
        <v>2765</v>
      </c>
      <c r="K3729" s="65" t="s">
        <v>2740</v>
      </c>
      <c r="L3729" s="66">
        <v>3726</v>
      </c>
      <c r="M3729" s="32" t="s">
        <v>2013</v>
      </c>
      <c r="N3729" s="32" t="s">
        <v>2013</v>
      </c>
    </row>
    <row r="3730" spans="1:14" ht="18" customHeight="1" x14ac:dyDescent="0.25">
      <c r="A3730" s="76" t="s">
        <v>2014</v>
      </c>
      <c r="B3730" s="77" t="s">
        <v>2015</v>
      </c>
      <c r="C3730" s="77" t="s">
        <v>2015</v>
      </c>
      <c r="D3730" s="57" t="s">
        <v>2765</v>
      </c>
      <c r="E3730" s="77" t="s">
        <v>2014</v>
      </c>
      <c r="F3730" s="77" t="s">
        <v>2015</v>
      </c>
      <c r="G3730" s="67"/>
      <c r="H3730" s="68"/>
      <c r="I3730" s="68"/>
      <c r="J3730" s="68" t="s">
        <v>2765</v>
      </c>
      <c r="K3730" s="57" t="s">
        <v>2740</v>
      </c>
      <c r="L3730" s="58">
        <v>3727</v>
      </c>
      <c r="M3730" s="32" t="s">
        <v>2019</v>
      </c>
      <c r="N3730" s="32" t="s">
        <v>2019</v>
      </c>
    </row>
    <row r="3731" spans="1:14" ht="18" customHeight="1" x14ac:dyDescent="0.25">
      <c r="A3731" s="74" t="s">
        <v>2025</v>
      </c>
      <c r="B3731" s="75" t="s">
        <v>2026</v>
      </c>
      <c r="C3731" s="75" t="s">
        <v>2026</v>
      </c>
      <c r="D3731" s="65" t="s">
        <v>2765</v>
      </c>
      <c r="E3731" s="75" t="s">
        <v>2025</v>
      </c>
      <c r="F3731" s="75" t="s">
        <v>2026</v>
      </c>
      <c r="G3731" s="62"/>
      <c r="H3731" s="63"/>
      <c r="I3731" s="63"/>
      <c r="J3731" s="63" t="s">
        <v>2765</v>
      </c>
      <c r="K3731" s="65" t="s">
        <v>2740</v>
      </c>
      <c r="L3731" s="66">
        <v>3728</v>
      </c>
      <c r="M3731" s="32" t="s">
        <v>2029</v>
      </c>
      <c r="N3731" s="32" t="s">
        <v>2029</v>
      </c>
    </row>
    <row r="3732" spans="1:14" ht="18" customHeight="1" x14ac:dyDescent="0.25">
      <c r="A3732" s="76" t="s">
        <v>2062</v>
      </c>
      <c r="B3732" s="77" t="s">
        <v>2063</v>
      </c>
      <c r="C3732" s="77" t="s">
        <v>2063</v>
      </c>
      <c r="D3732" s="57" t="s">
        <v>2765</v>
      </c>
      <c r="E3732" s="77" t="s">
        <v>2062</v>
      </c>
      <c r="F3732" s="77" t="s">
        <v>2063</v>
      </c>
      <c r="G3732" s="67"/>
      <c r="H3732" s="68"/>
      <c r="I3732" s="68"/>
      <c r="J3732" s="68" t="s">
        <v>2765</v>
      </c>
      <c r="K3732" s="57" t="s">
        <v>2740</v>
      </c>
      <c r="L3732" s="58">
        <v>3729</v>
      </c>
      <c r="M3732" s="32" t="s">
        <v>2066</v>
      </c>
      <c r="N3732" s="32" t="s">
        <v>2066</v>
      </c>
    </row>
    <row r="3733" spans="1:14" ht="18" customHeight="1" x14ac:dyDescent="0.25">
      <c r="A3733" s="74" t="s">
        <v>2085</v>
      </c>
      <c r="B3733" s="75" t="s">
        <v>2086</v>
      </c>
      <c r="C3733" s="75" t="s">
        <v>2086</v>
      </c>
      <c r="D3733" s="65" t="s">
        <v>2765</v>
      </c>
      <c r="E3733" s="75" t="s">
        <v>2085</v>
      </c>
      <c r="F3733" s="75" t="s">
        <v>2086</v>
      </c>
      <c r="G3733" s="62"/>
      <c r="H3733" s="63"/>
      <c r="I3733" s="63"/>
      <c r="J3733" s="63" t="s">
        <v>2765</v>
      </c>
      <c r="K3733" s="65" t="s">
        <v>2740</v>
      </c>
      <c r="L3733" s="66">
        <v>3730</v>
      </c>
      <c r="M3733" s="32" t="s">
        <v>2089</v>
      </c>
      <c r="N3733" s="32" t="s">
        <v>2089</v>
      </c>
    </row>
    <row r="3734" spans="1:14" ht="18" customHeight="1" x14ac:dyDescent="0.25">
      <c r="A3734" s="76" t="s">
        <v>2177</v>
      </c>
      <c r="B3734" s="77" t="s">
        <v>2178</v>
      </c>
      <c r="C3734" s="77" t="s">
        <v>2178</v>
      </c>
      <c r="D3734" s="57" t="s">
        <v>2765</v>
      </c>
      <c r="E3734" s="77" t="s">
        <v>2177</v>
      </c>
      <c r="F3734" s="77" t="s">
        <v>2178</v>
      </c>
      <c r="G3734" s="67"/>
      <c r="H3734" s="68"/>
      <c r="I3734" s="68"/>
      <c r="J3734" s="68" t="s">
        <v>2765</v>
      </c>
      <c r="K3734" s="57" t="s">
        <v>2740</v>
      </c>
      <c r="L3734" s="58">
        <v>3731</v>
      </c>
      <c r="M3734" s="32" t="s">
        <v>2181</v>
      </c>
      <c r="N3734" s="32" t="s">
        <v>2181</v>
      </c>
    </row>
    <row r="3735" spans="1:14" ht="18" customHeight="1" x14ac:dyDescent="0.25">
      <c r="A3735" s="74" t="s">
        <v>2221</v>
      </c>
      <c r="B3735" s="75" t="s">
        <v>2222</v>
      </c>
      <c r="C3735" s="75" t="s">
        <v>2222</v>
      </c>
      <c r="D3735" s="65" t="s">
        <v>2765</v>
      </c>
      <c r="E3735" s="75" t="s">
        <v>2221</v>
      </c>
      <c r="F3735" s="75" t="s">
        <v>2222</v>
      </c>
      <c r="G3735" s="62"/>
      <c r="H3735" s="63"/>
      <c r="I3735" s="63"/>
      <c r="J3735" s="63" t="s">
        <v>2765</v>
      </c>
      <c r="K3735" s="65" t="s">
        <v>2740</v>
      </c>
      <c r="L3735" s="66">
        <v>3732</v>
      </c>
      <c r="M3735" s="32" t="s">
        <v>2220</v>
      </c>
      <c r="N3735" s="32" t="s">
        <v>2220</v>
      </c>
    </row>
    <row r="3736" spans="1:14" ht="18" customHeight="1" x14ac:dyDescent="0.25">
      <c r="A3736" s="76" t="s">
        <v>2235</v>
      </c>
      <c r="B3736" s="77" t="s">
        <v>2236</v>
      </c>
      <c r="C3736" s="77" t="s">
        <v>2236</v>
      </c>
      <c r="D3736" s="57" t="s">
        <v>2765</v>
      </c>
      <c r="E3736" s="77" t="s">
        <v>2235</v>
      </c>
      <c r="F3736" s="77" t="s">
        <v>2236</v>
      </c>
      <c r="G3736" s="67"/>
      <c r="H3736" s="68"/>
      <c r="I3736" s="68"/>
      <c r="J3736" s="68" t="s">
        <v>2765</v>
      </c>
      <c r="K3736" s="57" t="s">
        <v>2740</v>
      </c>
      <c r="L3736" s="58">
        <v>3733</v>
      </c>
      <c r="M3736" s="32" t="s">
        <v>2234</v>
      </c>
      <c r="N3736" s="32" t="s">
        <v>2234</v>
      </c>
    </row>
    <row r="3737" spans="1:14" ht="18" customHeight="1" x14ac:dyDescent="0.25">
      <c r="A3737" s="74" t="s">
        <v>2269</v>
      </c>
      <c r="B3737" s="75" t="s">
        <v>2270</v>
      </c>
      <c r="C3737" s="75" t="s">
        <v>2270</v>
      </c>
      <c r="D3737" s="65" t="s">
        <v>2765</v>
      </c>
      <c r="E3737" s="75" t="s">
        <v>2269</v>
      </c>
      <c r="F3737" s="75" t="s">
        <v>2270</v>
      </c>
      <c r="G3737" s="62"/>
      <c r="H3737" s="63"/>
      <c r="I3737" s="63"/>
      <c r="J3737" s="63" t="s">
        <v>2765</v>
      </c>
      <c r="K3737" s="65" t="s">
        <v>2740</v>
      </c>
      <c r="L3737" s="66">
        <v>3734</v>
      </c>
      <c r="M3737" s="32" t="s">
        <v>2268</v>
      </c>
      <c r="N3737" s="32" t="s">
        <v>2268</v>
      </c>
    </row>
    <row r="3738" spans="1:14" ht="18" customHeight="1" x14ac:dyDescent="0.25">
      <c r="A3738" s="76" t="s">
        <v>2307</v>
      </c>
      <c r="B3738" s="77" t="s">
        <v>2308</v>
      </c>
      <c r="C3738" s="77" t="s">
        <v>2308</v>
      </c>
      <c r="D3738" s="57" t="s">
        <v>2765</v>
      </c>
      <c r="E3738" s="77" t="s">
        <v>2307</v>
      </c>
      <c r="F3738" s="77" t="s">
        <v>2308</v>
      </c>
      <c r="G3738" s="67"/>
      <c r="H3738" s="68"/>
      <c r="I3738" s="68"/>
      <c r="J3738" s="68" t="s">
        <v>2765</v>
      </c>
      <c r="K3738" s="57" t="s">
        <v>2740</v>
      </c>
      <c r="L3738" s="58">
        <v>3735</v>
      </c>
      <c r="M3738" s="32" t="s">
        <v>2306</v>
      </c>
      <c r="N3738" s="32" t="s">
        <v>2306</v>
      </c>
    </row>
    <row r="3739" spans="1:14" ht="18" customHeight="1" x14ac:dyDescent="0.25">
      <c r="A3739" s="74" t="s">
        <v>2329</v>
      </c>
      <c r="B3739" s="75" t="s">
        <v>2330</v>
      </c>
      <c r="C3739" s="75" t="s">
        <v>2330</v>
      </c>
      <c r="D3739" s="65" t="s">
        <v>2765</v>
      </c>
      <c r="E3739" s="75" t="s">
        <v>2329</v>
      </c>
      <c r="F3739" s="75" t="s">
        <v>2330</v>
      </c>
      <c r="G3739" s="62"/>
      <c r="H3739" s="63"/>
      <c r="I3739" s="63"/>
      <c r="J3739" s="63" t="s">
        <v>2765</v>
      </c>
      <c r="K3739" s="65" t="s">
        <v>2740</v>
      </c>
      <c r="L3739" s="66">
        <v>3736</v>
      </c>
      <c r="M3739" s="32" t="s">
        <v>2328</v>
      </c>
      <c r="N3739" s="32" t="s">
        <v>2328</v>
      </c>
    </row>
    <row r="3740" spans="1:14" ht="18" customHeight="1" x14ac:dyDescent="0.25">
      <c r="A3740" s="76" t="s">
        <v>2333</v>
      </c>
      <c r="B3740" s="77" t="s">
        <v>2334</v>
      </c>
      <c r="C3740" s="77" t="s">
        <v>2334</v>
      </c>
      <c r="D3740" s="57" t="s">
        <v>2765</v>
      </c>
      <c r="E3740" s="77" t="s">
        <v>2333</v>
      </c>
      <c r="F3740" s="77" t="s">
        <v>2334</v>
      </c>
      <c r="G3740" s="67"/>
      <c r="H3740" s="68"/>
      <c r="I3740" s="68"/>
      <c r="J3740" s="68" t="s">
        <v>2765</v>
      </c>
      <c r="K3740" s="57" t="s">
        <v>2740</v>
      </c>
      <c r="L3740" s="58">
        <v>3737</v>
      </c>
      <c r="M3740" s="32" t="s">
        <v>2332</v>
      </c>
      <c r="N3740" s="32" t="s">
        <v>2332</v>
      </c>
    </row>
    <row r="3741" spans="1:14" ht="18" customHeight="1" x14ac:dyDescent="0.25">
      <c r="A3741" s="74" t="s">
        <v>2742</v>
      </c>
      <c r="B3741" s="75" t="s">
        <v>13372</v>
      </c>
      <c r="C3741" s="75" t="s">
        <v>13372</v>
      </c>
      <c r="D3741" s="65" t="s">
        <v>2765</v>
      </c>
      <c r="E3741" s="75" t="s">
        <v>2742</v>
      </c>
      <c r="F3741" s="75" t="s">
        <v>13372</v>
      </c>
      <c r="G3741" s="62"/>
      <c r="H3741" s="63"/>
      <c r="I3741" s="63"/>
      <c r="J3741" s="63" t="s">
        <v>2765</v>
      </c>
      <c r="K3741" s="65" t="s">
        <v>2740</v>
      </c>
      <c r="L3741" s="66">
        <v>3738</v>
      </c>
      <c r="M3741" s="32" t="s">
        <v>13373</v>
      </c>
      <c r="N3741" s="32" t="s">
        <v>13373</v>
      </c>
    </row>
    <row r="3742" spans="1:14" ht="18" customHeight="1" x14ac:dyDescent="0.25">
      <c r="A3742" s="76" t="s">
        <v>2386</v>
      </c>
      <c r="B3742" s="77" t="s">
        <v>2387</v>
      </c>
      <c r="C3742" s="77" t="s">
        <v>2387</v>
      </c>
      <c r="D3742" s="57" t="s">
        <v>2765</v>
      </c>
      <c r="E3742" s="77" t="s">
        <v>2386</v>
      </c>
      <c r="F3742" s="77" t="s">
        <v>2387</v>
      </c>
      <c r="G3742" s="67"/>
      <c r="H3742" s="68"/>
      <c r="I3742" s="68"/>
      <c r="J3742" s="68" t="s">
        <v>2765</v>
      </c>
      <c r="K3742" s="57" t="s">
        <v>2740</v>
      </c>
      <c r="L3742" s="58">
        <v>3739</v>
      </c>
      <c r="M3742" s="32" t="s">
        <v>2395</v>
      </c>
      <c r="N3742" s="32" t="s">
        <v>2395</v>
      </c>
    </row>
    <row r="3743" spans="1:14" ht="18" customHeight="1" x14ac:dyDescent="0.25">
      <c r="A3743" s="74" t="s">
        <v>287</v>
      </c>
      <c r="B3743" s="75" t="s">
        <v>2401</v>
      </c>
      <c r="C3743" s="75" t="s">
        <v>2401</v>
      </c>
      <c r="D3743" s="65" t="s">
        <v>2765</v>
      </c>
      <c r="E3743" s="75" t="s">
        <v>287</v>
      </c>
      <c r="F3743" s="75" t="s">
        <v>2401</v>
      </c>
      <c r="G3743" s="62"/>
      <c r="H3743" s="63"/>
      <c r="I3743" s="63"/>
      <c r="J3743" s="63" t="s">
        <v>2765</v>
      </c>
      <c r="K3743" s="65" t="s">
        <v>2740</v>
      </c>
      <c r="L3743" s="66">
        <v>3740</v>
      </c>
      <c r="M3743" s="32" t="s">
        <v>2409</v>
      </c>
      <c r="N3743" s="32" t="s">
        <v>2409</v>
      </c>
    </row>
    <row r="3744" spans="1:14" ht="18" customHeight="1" x14ac:dyDescent="0.25">
      <c r="A3744" s="76" t="s">
        <v>2410</v>
      </c>
      <c r="B3744" s="77" t="s">
        <v>2411</v>
      </c>
      <c r="C3744" s="77" t="s">
        <v>2411</v>
      </c>
      <c r="D3744" s="57" t="s">
        <v>2765</v>
      </c>
      <c r="E3744" s="77" t="s">
        <v>2410</v>
      </c>
      <c r="F3744" s="77" t="s">
        <v>2411</v>
      </c>
      <c r="G3744" s="67"/>
      <c r="H3744" s="68"/>
      <c r="I3744" s="68"/>
      <c r="J3744" s="68" t="s">
        <v>2765</v>
      </c>
      <c r="K3744" s="57" t="s">
        <v>2740</v>
      </c>
      <c r="L3744" s="58">
        <v>3741</v>
      </c>
      <c r="M3744" s="32" t="s">
        <v>2418</v>
      </c>
      <c r="N3744" s="32" t="s">
        <v>2418</v>
      </c>
    </row>
    <row r="3745" spans="1:14" ht="18" customHeight="1" x14ac:dyDescent="0.25">
      <c r="A3745" s="74" t="s">
        <v>242</v>
      </c>
      <c r="B3745" s="75" t="s">
        <v>2429</v>
      </c>
      <c r="C3745" s="75" t="s">
        <v>2429</v>
      </c>
      <c r="D3745" s="65" t="s">
        <v>2765</v>
      </c>
      <c r="E3745" s="75" t="s">
        <v>242</v>
      </c>
      <c r="F3745" s="75" t="s">
        <v>2429</v>
      </c>
      <c r="G3745" s="62"/>
      <c r="H3745" s="63"/>
      <c r="I3745" s="63"/>
      <c r="J3745" s="63" t="s">
        <v>2765</v>
      </c>
      <c r="K3745" s="65" t="s">
        <v>2740</v>
      </c>
      <c r="L3745" s="66">
        <v>3742</v>
      </c>
      <c r="M3745" s="32" t="s">
        <v>2436</v>
      </c>
      <c r="N3745" s="32" t="s">
        <v>2436</v>
      </c>
    </row>
    <row r="3746" spans="1:14" ht="18" customHeight="1" x14ac:dyDescent="0.25">
      <c r="A3746" s="76" t="s">
        <v>2445</v>
      </c>
      <c r="B3746" s="77" t="s">
        <v>2446</v>
      </c>
      <c r="C3746" s="77" t="s">
        <v>2446</v>
      </c>
      <c r="D3746" s="57" t="s">
        <v>2765</v>
      </c>
      <c r="E3746" s="77" t="s">
        <v>2445</v>
      </c>
      <c r="F3746" s="77" t="s">
        <v>2446</v>
      </c>
      <c r="G3746" s="67"/>
      <c r="H3746" s="68"/>
      <c r="I3746" s="68"/>
      <c r="J3746" s="68" t="s">
        <v>2765</v>
      </c>
      <c r="K3746" s="57" t="s">
        <v>2740</v>
      </c>
      <c r="L3746" s="58">
        <v>3743</v>
      </c>
      <c r="M3746" s="32" t="s">
        <v>2454</v>
      </c>
      <c r="N3746" s="32" t="s">
        <v>2454</v>
      </c>
    </row>
    <row r="3747" spans="1:14" ht="18" customHeight="1" x14ac:dyDescent="0.25">
      <c r="A3747" s="74" t="s">
        <v>2450</v>
      </c>
      <c r="B3747" s="75" t="s">
        <v>2451</v>
      </c>
      <c r="C3747" s="75" t="s">
        <v>2451</v>
      </c>
      <c r="D3747" s="65" t="s">
        <v>2765</v>
      </c>
      <c r="E3747" s="75" t="s">
        <v>2450</v>
      </c>
      <c r="F3747" s="75" t="s">
        <v>2451</v>
      </c>
      <c r="G3747" s="62"/>
      <c r="H3747" s="63"/>
      <c r="I3747" s="63"/>
      <c r="J3747" s="63" t="s">
        <v>2765</v>
      </c>
      <c r="K3747" s="65" t="s">
        <v>2740</v>
      </c>
      <c r="L3747" s="66">
        <v>3744</v>
      </c>
      <c r="M3747" s="32" t="s">
        <v>2458</v>
      </c>
      <c r="N3747" s="32" t="s">
        <v>2458</v>
      </c>
    </row>
    <row r="3748" spans="1:14" ht="18" customHeight="1" x14ac:dyDescent="0.25">
      <c r="A3748" s="76" t="s">
        <v>2504</v>
      </c>
      <c r="B3748" s="77" t="s">
        <v>2505</v>
      </c>
      <c r="C3748" s="77" t="s">
        <v>2505</v>
      </c>
      <c r="D3748" s="57" t="s">
        <v>2765</v>
      </c>
      <c r="E3748" s="77" t="s">
        <v>2504</v>
      </c>
      <c r="F3748" s="77" t="s">
        <v>2505</v>
      </c>
      <c r="G3748" s="67"/>
      <c r="H3748" s="68"/>
      <c r="I3748" s="68"/>
      <c r="J3748" s="68" t="s">
        <v>2765</v>
      </c>
      <c r="K3748" s="57" t="s">
        <v>2740</v>
      </c>
      <c r="L3748" s="58">
        <v>3745</v>
      </c>
      <c r="M3748" s="32" t="s">
        <v>2513</v>
      </c>
      <c r="N3748" s="32" t="s">
        <v>2513</v>
      </c>
    </row>
    <row r="3749" spans="1:14" ht="18" customHeight="1" x14ac:dyDescent="0.25">
      <c r="A3749" s="74" t="s">
        <v>2534</v>
      </c>
      <c r="B3749" s="75" t="s">
        <v>2535</v>
      </c>
      <c r="C3749" s="75" t="s">
        <v>2535</v>
      </c>
      <c r="D3749" s="65" t="s">
        <v>2765</v>
      </c>
      <c r="E3749" s="75" t="s">
        <v>2534</v>
      </c>
      <c r="F3749" s="75" t="s">
        <v>2535</v>
      </c>
      <c r="G3749" s="62"/>
      <c r="H3749" s="63"/>
      <c r="I3749" s="63"/>
      <c r="J3749" s="63" t="s">
        <v>2765</v>
      </c>
      <c r="K3749" s="65" t="s">
        <v>2740</v>
      </c>
      <c r="L3749" s="66">
        <v>3746</v>
      </c>
      <c r="M3749" s="32" t="s">
        <v>2542</v>
      </c>
      <c r="N3749" s="32" t="s">
        <v>2542</v>
      </c>
    </row>
    <row r="3750" spans="1:14" ht="18" customHeight="1" x14ac:dyDescent="0.25">
      <c r="A3750" s="76" t="s">
        <v>2563</v>
      </c>
      <c r="B3750" s="77" t="s">
        <v>2564</v>
      </c>
      <c r="C3750" s="77" t="s">
        <v>2564</v>
      </c>
      <c r="D3750" s="57" t="s">
        <v>2765</v>
      </c>
      <c r="E3750" s="77" t="s">
        <v>2563</v>
      </c>
      <c r="F3750" s="77" t="s">
        <v>2564</v>
      </c>
      <c r="G3750" s="67"/>
      <c r="H3750" s="68"/>
      <c r="I3750" s="68"/>
      <c r="J3750" s="68" t="s">
        <v>2765</v>
      </c>
      <c r="K3750" s="57" t="s">
        <v>2740</v>
      </c>
      <c r="L3750" s="58">
        <v>3747</v>
      </c>
      <c r="M3750" s="32" t="s">
        <v>2571</v>
      </c>
      <c r="N3750" s="32" t="s">
        <v>2571</v>
      </c>
    </row>
    <row r="3751" spans="1:14" ht="18" customHeight="1" x14ac:dyDescent="0.25">
      <c r="A3751" s="74" t="s">
        <v>2613</v>
      </c>
      <c r="B3751" s="75" t="s">
        <v>2614</v>
      </c>
      <c r="C3751" s="75" t="s">
        <v>2614</v>
      </c>
      <c r="D3751" s="65" t="s">
        <v>2765</v>
      </c>
      <c r="E3751" s="75" t="s">
        <v>2613</v>
      </c>
      <c r="F3751" s="75" t="s">
        <v>2614</v>
      </c>
      <c r="G3751" s="62"/>
      <c r="H3751" s="63"/>
      <c r="I3751" s="63"/>
      <c r="J3751" s="63" t="s">
        <v>2765</v>
      </c>
      <c r="K3751" s="65" t="s">
        <v>2740</v>
      </c>
      <c r="L3751" s="66">
        <v>3748</v>
      </c>
      <c r="M3751" s="32" t="s">
        <v>2621</v>
      </c>
      <c r="N3751" s="32" t="s">
        <v>2621</v>
      </c>
    </row>
    <row r="3752" spans="1:14" ht="18" customHeight="1" x14ac:dyDescent="0.25">
      <c r="A3752" s="76" t="s">
        <v>2641</v>
      </c>
      <c r="B3752" s="77" t="s">
        <v>2642</v>
      </c>
      <c r="C3752" s="77" t="s">
        <v>2642</v>
      </c>
      <c r="D3752" s="57" t="s">
        <v>2765</v>
      </c>
      <c r="E3752" s="77" t="s">
        <v>2641</v>
      </c>
      <c r="F3752" s="77" t="s">
        <v>2642</v>
      </c>
      <c r="G3752" s="67"/>
      <c r="H3752" s="68"/>
      <c r="I3752" s="68"/>
      <c r="J3752" s="68" t="s">
        <v>2765</v>
      </c>
      <c r="K3752" s="57" t="s">
        <v>2740</v>
      </c>
      <c r="L3752" s="58">
        <v>3749</v>
      </c>
      <c r="M3752" s="32" t="s">
        <v>2649</v>
      </c>
      <c r="N3752" s="32" t="s">
        <v>2649</v>
      </c>
    </row>
    <row r="3753" spans="1:14" ht="18" customHeight="1" x14ac:dyDescent="0.25">
      <c r="A3753" s="74" t="s">
        <v>2702</v>
      </c>
      <c r="B3753" s="75" t="s">
        <v>2703</v>
      </c>
      <c r="C3753" s="75" t="s">
        <v>2703</v>
      </c>
      <c r="D3753" s="65" t="s">
        <v>2765</v>
      </c>
      <c r="E3753" s="75" t="s">
        <v>2702</v>
      </c>
      <c r="F3753" s="75" t="s">
        <v>2703</v>
      </c>
      <c r="G3753" s="62"/>
      <c r="H3753" s="63"/>
      <c r="I3753" s="63"/>
      <c r="J3753" s="63" t="s">
        <v>2765</v>
      </c>
      <c r="K3753" s="65" t="s">
        <v>2740</v>
      </c>
      <c r="L3753" s="66">
        <v>3750</v>
      </c>
      <c r="M3753" s="32" t="s">
        <v>2712</v>
      </c>
      <c r="N3753" s="32" t="s">
        <v>2712</v>
      </c>
    </row>
    <row r="3754" spans="1:14" ht="18" customHeight="1" x14ac:dyDescent="0.25">
      <c r="A3754" s="76" t="s">
        <v>2708</v>
      </c>
      <c r="B3754" s="77" t="s">
        <v>2709</v>
      </c>
      <c r="C3754" s="77" t="s">
        <v>2709</v>
      </c>
      <c r="D3754" s="57" t="s">
        <v>2765</v>
      </c>
      <c r="E3754" s="77" t="s">
        <v>2708</v>
      </c>
      <c r="F3754" s="77" t="s">
        <v>2709</v>
      </c>
      <c r="G3754" s="67"/>
      <c r="H3754" s="68"/>
      <c r="I3754" s="68"/>
      <c r="J3754" s="68" t="s">
        <v>2765</v>
      </c>
      <c r="K3754" s="57" t="s">
        <v>2740</v>
      </c>
      <c r="L3754" s="58">
        <v>3751</v>
      </c>
      <c r="M3754" s="32" t="s">
        <v>2717</v>
      </c>
      <c r="N3754" s="32" t="s">
        <v>2717</v>
      </c>
    </row>
    <row r="3755" spans="1:14" ht="18" customHeight="1" x14ac:dyDescent="0.25">
      <c r="A3755" s="74" t="s">
        <v>2718</v>
      </c>
      <c r="B3755" s="75" t="s">
        <v>2719</v>
      </c>
      <c r="C3755" s="75" t="s">
        <v>2719</v>
      </c>
      <c r="D3755" s="65" t="s">
        <v>2765</v>
      </c>
      <c r="E3755" s="75" t="s">
        <v>2718</v>
      </c>
      <c r="F3755" s="75" t="s">
        <v>2719</v>
      </c>
      <c r="G3755" s="62"/>
      <c r="H3755" s="63"/>
      <c r="I3755" s="63"/>
      <c r="J3755" s="63" t="s">
        <v>2765</v>
      </c>
      <c r="K3755" s="65" t="s">
        <v>2740</v>
      </c>
      <c r="L3755" s="66">
        <v>3752</v>
      </c>
      <c r="M3755" s="32" t="s">
        <v>2728</v>
      </c>
      <c r="N3755" s="32" t="s">
        <v>2728</v>
      </c>
    </row>
    <row r="3756" spans="1:14" ht="18" customHeight="1" x14ac:dyDescent="0.25">
      <c r="A3756" s="76" t="s">
        <v>13374</v>
      </c>
      <c r="B3756" s="77" t="s">
        <v>13375</v>
      </c>
      <c r="C3756" s="77" t="s">
        <v>2719</v>
      </c>
      <c r="D3756" s="57" t="s">
        <v>2765</v>
      </c>
      <c r="E3756" s="77" t="s">
        <v>13376</v>
      </c>
      <c r="F3756" s="77" t="s">
        <v>13376</v>
      </c>
      <c r="G3756" s="77" t="s">
        <v>2719</v>
      </c>
      <c r="H3756" s="77" t="s">
        <v>2719</v>
      </c>
      <c r="I3756" s="77" t="s">
        <v>2719</v>
      </c>
      <c r="J3756" s="77" t="s">
        <v>2719</v>
      </c>
      <c r="K3756" s="57" t="s">
        <v>2740</v>
      </c>
      <c r="L3756" s="58">
        <v>3753</v>
      </c>
      <c r="M3756" s="32" t="s">
        <v>13377</v>
      </c>
      <c r="N3756" s="32" t="s">
        <v>13378</v>
      </c>
    </row>
    <row r="3757" spans="1:14" ht="18" customHeight="1" x14ac:dyDescent="0.25">
      <c r="A3757" s="74" t="s">
        <v>2739</v>
      </c>
      <c r="B3757" s="75" t="s">
        <v>1508</v>
      </c>
      <c r="C3757" s="75" t="s">
        <v>2719</v>
      </c>
      <c r="D3757" s="75" t="s">
        <v>2765</v>
      </c>
      <c r="E3757" s="75" t="s">
        <v>2739</v>
      </c>
      <c r="F3757" s="75" t="s">
        <v>1508</v>
      </c>
      <c r="G3757" s="75" t="s">
        <v>2719</v>
      </c>
      <c r="H3757" s="78" t="s">
        <v>2719</v>
      </c>
      <c r="I3757" s="74" t="s">
        <v>2719</v>
      </c>
      <c r="J3757" s="78" t="s">
        <v>2719</v>
      </c>
      <c r="K3757" s="65" t="s">
        <v>2740</v>
      </c>
      <c r="L3757" s="66">
        <v>3754</v>
      </c>
      <c r="M3757" s="32" t="s">
        <v>2744</v>
      </c>
      <c r="N3757" s="32" t="s">
        <v>2744</v>
      </c>
    </row>
    <row r="3758" spans="1:14" ht="18" customHeight="1" x14ac:dyDescent="0.25">
      <c r="A3758" s="79" t="s">
        <v>13379</v>
      </c>
      <c r="B3758" s="29" t="s">
        <v>5860</v>
      </c>
      <c r="C3758" s="32"/>
      <c r="D3758" s="32"/>
      <c r="E3758" s="29" t="s">
        <v>1979</v>
      </c>
      <c r="F3758" s="29" t="s">
        <v>1980</v>
      </c>
      <c r="G3758" s="32"/>
      <c r="H3758" s="32"/>
      <c r="I3758" s="29"/>
      <c r="J3758" s="29"/>
      <c r="K3758" s="65" t="s">
        <v>13380</v>
      </c>
      <c r="L3758" s="31">
        <v>3755</v>
      </c>
      <c r="M3758" s="32" t="s">
        <v>13381</v>
      </c>
      <c r="N3758" s="32" t="s">
        <v>1983</v>
      </c>
    </row>
    <row r="3759" spans="1:14" ht="18" customHeight="1" x14ac:dyDescent="0.25">
      <c r="A3759" s="79" t="s">
        <v>13382</v>
      </c>
      <c r="B3759" s="29" t="s">
        <v>5863</v>
      </c>
      <c r="C3759" s="32"/>
      <c r="D3759" s="32"/>
      <c r="E3759" s="29" t="s">
        <v>1979</v>
      </c>
      <c r="F3759" s="29" t="s">
        <v>1980</v>
      </c>
      <c r="G3759" s="32"/>
      <c r="H3759" s="32"/>
      <c r="I3759" s="29"/>
      <c r="J3759" s="29"/>
      <c r="K3759" s="65" t="s">
        <v>13380</v>
      </c>
      <c r="L3759" s="31">
        <v>3756</v>
      </c>
      <c r="M3759" s="32" t="s">
        <v>13383</v>
      </c>
      <c r="N3759" s="32" t="s">
        <v>1983</v>
      </c>
    </row>
    <row r="3760" spans="1:14" ht="18" customHeight="1" x14ac:dyDescent="0.25">
      <c r="A3760" s="79" t="s">
        <v>13384</v>
      </c>
      <c r="B3760" s="29" t="s">
        <v>5866</v>
      </c>
      <c r="C3760" s="32"/>
      <c r="D3760" s="32"/>
      <c r="E3760" s="29" t="s">
        <v>1979</v>
      </c>
      <c r="F3760" s="29" t="s">
        <v>1980</v>
      </c>
      <c r="G3760" s="32"/>
      <c r="H3760" s="32"/>
      <c r="I3760" s="29"/>
      <c r="J3760" s="29"/>
      <c r="K3760" s="65" t="s">
        <v>13380</v>
      </c>
      <c r="L3760" s="31">
        <v>3757</v>
      </c>
      <c r="M3760" s="32" t="s">
        <v>13385</v>
      </c>
      <c r="N3760" s="32" t="s">
        <v>1983</v>
      </c>
    </row>
    <row r="3761" spans="1:14" s="80" customFormat="1" ht="18" customHeight="1" x14ac:dyDescent="0.25">
      <c r="A3761" s="79" t="s">
        <v>13386</v>
      </c>
      <c r="B3761" s="29" t="s">
        <v>5869</v>
      </c>
      <c r="C3761" s="32"/>
      <c r="D3761" s="32"/>
      <c r="E3761" s="29" t="s">
        <v>1979</v>
      </c>
      <c r="F3761" s="29" t="s">
        <v>1980</v>
      </c>
      <c r="G3761" s="32"/>
      <c r="H3761" s="32"/>
      <c r="I3761" s="29"/>
      <c r="J3761" s="29"/>
      <c r="K3761" s="65" t="s">
        <v>13380</v>
      </c>
      <c r="L3761" s="31">
        <v>3758</v>
      </c>
      <c r="M3761" s="32" t="s">
        <v>13387</v>
      </c>
      <c r="N3761" s="32" t="s">
        <v>1983</v>
      </c>
    </row>
    <row r="3762" spans="1:14" s="80" customFormat="1" ht="18" customHeight="1" x14ac:dyDescent="0.25">
      <c r="A3762" s="79" t="s">
        <v>13388</v>
      </c>
      <c r="B3762" s="29" t="s">
        <v>5872</v>
      </c>
      <c r="C3762" s="32"/>
      <c r="D3762" s="32"/>
      <c r="E3762" s="29" t="s">
        <v>1979</v>
      </c>
      <c r="F3762" s="29" t="s">
        <v>1980</v>
      </c>
      <c r="G3762" s="32"/>
      <c r="H3762" s="32"/>
      <c r="I3762" s="29"/>
      <c r="J3762" s="29"/>
      <c r="K3762" s="65" t="s">
        <v>13380</v>
      </c>
      <c r="L3762" s="31">
        <v>3759</v>
      </c>
      <c r="M3762" s="32" t="s">
        <v>13389</v>
      </c>
      <c r="N3762" s="32" t="s">
        <v>1983</v>
      </c>
    </row>
    <row r="3763" spans="1:14" s="80" customFormat="1" ht="18" customHeight="1" x14ac:dyDescent="0.25">
      <c r="A3763" s="79" t="s">
        <v>13390</v>
      </c>
      <c r="B3763" s="29" t="s">
        <v>1980</v>
      </c>
      <c r="C3763" s="32"/>
      <c r="D3763" s="32"/>
      <c r="E3763" s="29" t="s">
        <v>1979</v>
      </c>
      <c r="F3763" s="29" t="s">
        <v>1980</v>
      </c>
      <c r="G3763" s="32"/>
      <c r="H3763" s="32"/>
      <c r="I3763" s="29"/>
      <c r="J3763" s="29"/>
      <c r="K3763" s="65" t="s">
        <v>13380</v>
      </c>
      <c r="L3763" s="31">
        <v>3760</v>
      </c>
      <c r="M3763" s="32" t="s">
        <v>13391</v>
      </c>
      <c r="N3763" s="32" t="s">
        <v>1983</v>
      </c>
    </row>
    <row r="3764" spans="1:14" s="80" customFormat="1" ht="18" customHeight="1" x14ac:dyDescent="0.25">
      <c r="A3764" s="79" t="s">
        <v>13392</v>
      </c>
      <c r="B3764" s="29" t="s">
        <v>5877</v>
      </c>
      <c r="C3764" s="32"/>
      <c r="D3764" s="32"/>
      <c r="E3764" s="29" t="s">
        <v>1979</v>
      </c>
      <c r="F3764" s="29" t="s">
        <v>1980</v>
      </c>
      <c r="G3764" s="32"/>
      <c r="H3764" s="32"/>
      <c r="I3764" s="29"/>
      <c r="J3764" s="29"/>
      <c r="K3764" s="65" t="s">
        <v>13380</v>
      </c>
      <c r="L3764" s="31">
        <v>3761</v>
      </c>
      <c r="M3764" s="32" t="s">
        <v>13393</v>
      </c>
      <c r="N3764" s="32" t="s">
        <v>1983</v>
      </c>
    </row>
    <row r="3765" spans="1:14" s="80" customFormat="1" ht="18" customHeight="1" x14ac:dyDescent="0.25">
      <c r="A3765" s="79" t="s">
        <v>13394</v>
      </c>
      <c r="B3765" s="29" t="s">
        <v>5880</v>
      </c>
      <c r="C3765" s="32"/>
      <c r="D3765" s="32"/>
      <c r="E3765" s="29" t="s">
        <v>1979</v>
      </c>
      <c r="F3765" s="29" t="s">
        <v>1980</v>
      </c>
      <c r="G3765" s="32"/>
      <c r="H3765" s="32"/>
      <c r="I3765" s="29"/>
      <c r="J3765" s="29"/>
      <c r="K3765" s="65" t="s">
        <v>13380</v>
      </c>
      <c r="L3765" s="31">
        <v>3762</v>
      </c>
      <c r="M3765" s="32" t="s">
        <v>13395</v>
      </c>
      <c r="N3765" s="32" t="s">
        <v>1983</v>
      </c>
    </row>
    <row r="3766" spans="1:14" s="80" customFormat="1" ht="18" customHeight="1" x14ac:dyDescent="0.25">
      <c r="A3766" s="79" t="s">
        <v>13396</v>
      </c>
      <c r="B3766" s="29" t="s">
        <v>5883</v>
      </c>
      <c r="C3766" s="32"/>
      <c r="D3766" s="32"/>
      <c r="E3766" s="29" t="s">
        <v>1979</v>
      </c>
      <c r="F3766" s="29" t="s">
        <v>1980</v>
      </c>
      <c r="G3766" s="32"/>
      <c r="H3766" s="32"/>
      <c r="I3766" s="29"/>
      <c r="J3766" s="29"/>
      <c r="K3766" s="65" t="s">
        <v>13380</v>
      </c>
      <c r="L3766" s="31">
        <v>3763</v>
      </c>
      <c r="M3766" s="32" t="s">
        <v>13397</v>
      </c>
      <c r="N3766" s="32" t="s">
        <v>1983</v>
      </c>
    </row>
    <row r="3767" spans="1:14" s="80" customFormat="1" ht="18" customHeight="1" x14ac:dyDescent="0.25">
      <c r="A3767" s="79" t="s">
        <v>13398</v>
      </c>
      <c r="B3767" s="29" t="s">
        <v>5886</v>
      </c>
      <c r="C3767" s="32"/>
      <c r="D3767" s="32"/>
      <c r="E3767" s="29" t="s">
        <v>1979</v>
      </c>
      <c r="F3767" s="29" t="s">
        <v>1980</v>
      </c>
      <c r="G3767" s="32"/>
      <c r="H3767" s="32"/>
      <c r="I3767" s="29"/>
      <c r="J3767" s="29"/>
      <c r="K3767" s="65" t="s">
        <v>13380</v>
      </c>
      <c r="L3767" s="31">
        <v>3764</v>
      </c>
      <c r="M3767" s="32" t="s">
        <v>13399</v>
      </c>
      <c r="N3767" s="32" t="s">
        <v>1983</v>
      </c>
    </row>
    <row r="3768" spans="1:14" s="80" customFormat="1" ht="18" customHeight="1" x14ac:dyDescent="0.25">
      <c r="A3768" s="79" t="s">
        <v>13400</v>
      </c>
      <c r="B3768" s="29" t="s">
        <v>5889</v>
      </c>
      <c r="C3768" s="32"/>
      <c r="D3768" s="32"/>
      <c r="E3768" s="29" t="s">
        <v>1979</v>
      </c>
      <c r="F3768" s="29" t="s">
        <v>1980</v>
      </c>
      <c r="G3768" s="32"/>
      <c r="H3768" s="32"/>
      <c r="I3768" s="29"/>
      <c r="J3768" s="29"/>
      <c r="K3768" s="65" t="s">
        <v>13380</v>
      </c>
      <c r="L3768" s="31">
        <v>3765</v>
      </c>
      <c r="M3768" s="32" t="s">
        <v>13401</v>
      </c>
      <c r="N3768" s="32" t="s">
        <v>1983</v>
      </c>
    </row>
    <row r="3769" spans="1:14" s="80" customFormat="1" ht="18" customHeight="1" x14ac:dyDescent="0.25">
      <c r="A3769" s="79" t="s">
        <v>13402</v>
      </c>
      <c r="B3769" s="29" t="s">
        <v>5892</v>
      </c>
      <c r="C3769" s="32"/>
      <c r="D3769" s="32"/>
      <c r="E3769" s="29" t="s">
        <v>1979</v>
      </c>
      <c r="F3769" s="29" t="s">
        <v>1980</v>
      </c>
      <c r="G3769" s="32"/>
      <c r="H3769" s="32"/>
      <c r="I3769" s="29"/>
      <c r="J3769" s="29"/>
      <c r="K3769" s="65" t="s">
        <v>13380</v>
      </c>
      <c r="L3769" s="31">
        <v>3766</v>
      </c>
      <c r="M3769" s="32" t="s">
        <v>13403</v>
      </c>
      <c r="N3769" s="32" t="s">
        <v>1983</v>
      </c>
    </row>
    <row r="3770" spans="1:14" s="80" customFormat="1" ht="18" customHeight="1" x14ac:dyDescent="0.25">
      <c r="A3770" s="79" t="s">
        <v>13404</v>
      </c>
      <c r="B3770" s="29" t="s">
        <v>5895</v>
      </c>
      <c r="C3770" s="32"/>
      <c r="D3770" s="32"/>
      <c r="E3770" s="29" t="s">
        <v>1979</v>
      </c>
      <c r="F3770" s="29" t="s">
        <v>1980</v>
      </c>
      <c r="G3770" s="32"/>
      <c r="H3770" s="32"/>
      <c r="I3770" s="29"/>
      <c r="J3770" s="29"/>
      <c r="K3770" s="65" t="s">
        <v>13380</v>
      </c>
      <c r="L3770" s="31">
        <v>3767</v>
      </c>
      <c r="M3770" s="32" t="s">
        <v>13405</v>
      </c>
      <c r="N3770" s="32" t="s">
        <v>1983</v>
      </c>
    </row>
    <row r="3771" spans="1:14" s="80" customFormat="1" ht="18" customHeight="1" x14ac:dyDescent="0.25">
      <c r="A3771" s="79" t="s">
        <v>13406</v>
      </c>
      <c r="B3771" s="29" t="s">
        <v>5898</v>
      </c>
      <c r="C3771" s="32"/>
      <c r="D3771" s="32"/>
      <c r="E3771" s="29" t="s">
        <v>1979</v>
      </c>
      <c r="F3771" s="29" t="s">
        <v>1980</v>
      </c>
      <c r="G3771" s="32"/>
      <c r="H3771" s="32"/>
      <c r="I3771" s="29"/>
      <c r="J3771" s="29"/>
      <c r="K3771" s="65" t="s">
        <v>13380</v>
      </c>
      <c r="L3771" s="31">
        <v>3768</v>
      </c>
      <c r="M3771" s="32" t="s">
        <v>13407</v>
      </c>
      <c r="N3771" s="32" t="s">
        <v>1983</v>
      </c>
    </row>
    <row r="3772" spans="1:14" s="80" customFormat="1" ht="18" customHeight="1" x14ac:dyDescent="0.25">
      <c r="A3772" s="79" t="s">
        <v>13408</v>
      </c>
      <c r="B3772" s="29" t="s">
        <v>5901</v>
      </c>
      <c r="C3772" s="32"/>
      <c r="D3772" s="32"/>
      <c r="E3772" s="29" t="s">
        <v>1979</v>
      </c>
      <c r="F3772" s="29" t="s">
        <v>1980</v>
      </c>
      <c r="G3772" s="32"/>
      <c r="H3772" s="32"/>
      <c r="I3772" s="29"/>
      <c r="J3772" s="29"/>
      <c r="K3772" s="65" t="s">
        <v>13380</v>
      </c>
      <c r="L3772" s="31">
        <v>3769</v>
      </c>
      <c r="M3772" s="32" t="s">
        <v>13409</v>
      </c>
      <c r="N3772" s="32" t="s">
        <v>1983</v>
      </c>
    </row>
    <row r="3773" spans="1:14" s="80" customFormat="1" ht="18" customHeight="1" x14ac:dyDescent="0.25">
      <c r="A3773" s="79" t="s">
        <v>13410</v>
      </c>
      <c r="B3773" s="29" t="s">
        <v>5904</v>
      </c>
      <c r="C3773" s="32"/>
      <c r="D3773" s="32"/>
      <c r="E3773" s="29" t="s">
        <v>1979</v>
      </c>
      <c r="F3773" s="29" t="s">
        <v>1980</v>
      </c>
      <c r="G3773" s="32"/>
      <c r="H3773" s="32"/>
      <c r="I3773" s="29"/>
      <c r="J3773" s="29"/>
      <c r="K3773" s="65" t="s">
        <v>13380</v>
      </c>
      <c r="L3773" s="31">
        <v>3770</v>
      </c>
      <c r="M3773" s="32" t="s">
        <v>13411</v>
      </c>
      <c r="N3773" s="32" t="s">
        <v>1983</v>
      </c>
    </row>
    <row r="3774" spans="1:14" s="80" customFormat="1" ht="18" customHeight="1" x14ac:dyDescent="0.25">
      <c r="A3774" s="79" t="s">
        <v>13412</v>
      </c>
      <c r="B3774" s="29" t="s">
        <v>5907</v>
      </c>
      <c r="C3774" s="32"/>
      <c r="D3774" s="32"/>
      <c r="E3774" s="29" t="s">
        <v>1979</v>
      </c>
      <c r="F3774" s="29" t="s">
        <v>1980</v>
      </c>
      <c r="G3774" s="32"/>
      <c r="H3774" s="32"/>
      <c r="I3774" s="29"/>
      <c r="J3774" s="29"/>
      <c r="K3774" s="65" t="s">
        <v>13380</v>
      </c>
      <c r="L3774" s="31">
        <v>3771</v>
      </c>
      <c r="M3774" s="32" t="s">
        <v>13413</v>
      </c>
      <c r="N3774" s="32" t="s">
        <v>1983</v>
      </c>
    </row>
    <row r="3775" spans="1:14" s="80" customFormat="1" ht="18" customHeight="1" x14ac:dyDescent="0.25">
      <c r="A3775" s="79" t="s">
        <v>13414</v>
      </c>
      <c r="B3775" s="29" t="s">
        <v>5910</v>
      </c>
      <c r="C3775" s="32"/>
      <c r="D3775" s="32"/>
      <c r="E3775" s="29" t="s">
        <v>1979</v>
      </c>
      <c r="F3775" s="29" t="s">
        <v>1980</v>
      </c>
      <c r="G3775" s="32"/>
      <c r="H3775" s="32"/>
      <c r="I3775" s="29"/>
      <c r="J3775" s="29"/>
      <c r="K3775" s="65" t="s">
        <v>13380</v>
      </c>
      <c r="L3775" s="31">
        <v>3772</v>
      </c>
      <c r="M3775" s="32" t="s">
        <v>13415</v>
      </c>
      <c r="N3775" s="32" t="s">
        <v>1983</v>
      </c>
    </row>
    <row r="3776" spans="1:14" s="80" customFormat="1" ht="18" customHeight="1" x14ac:dyDescent="0.25">
      <c r="A3776" s="79" t="s">
        <v>13416</v>
      </c>
      <c r="B3776" s="29" t="s">
        <v>5913</v>
      </c>
      <c r="C3776" s="32"/>
      <c r="D3776" s="32"/>
      <c r="E3776" s="29" t="s">
        <v>1979</v>
      </c>
      <c r="F3776" s="29" t="s">
        <v>1980</v>
      </c>
      <c r="G3776" s="32"/>
      <c r="H3776" s="32"/>
      <c r="I3776" s="29"/>
      <c r="J3776" s="29"/>
      <c r="K3776" s="65" t="s">
        <v>13380</v>
      </c>
      <c r="L3776" s="31">
        <v>3773</v>
      </c>
      <c r="M3776" s="32" t="s">
        <v>13417</v>
      </c>
      <c r="N3776" s="32" t="s">
        <v>1983</v>
      </c>
    </row>
    <row r="3777" spans="1:14" s="80" customFormat="1" ht="18" customHeight="1" x14ac:dyDescent="0.25">
      <c r="A3777" s="79" t="s">
        <v>13418</v>
      </c>
      <c r="B3777" s="29" t="s">
        <v>5916</v>
      </c>
      <c r="C3777" s="32"/>
      <c r="D3777" s="32"/>
      <c r="E3777" s="29" t="s">
        <v>1979</v>
      </c>
      <c r="F3777" s="29" t="s">
        <v>1980</v>
      </c>
      <c r="G3777" s="32"/>
      <c r="H3777" s="32"/>
      <c r="I3777" s="29"/>
      <c r="J3777" s="29"/>
      <c r="K3777" s="65" t="s">
        <v>13380</v>
      </c>
      <c r="L3777" s="31">
        <v>3774</v>
      </c>
      <c r="M3777" s="32" t="s">
        <v>13419</v>
      </c>
      <c r="N3777" s="32" t="s">
        <v>1983</v>
      </c>
    </row>
    <row r="3778" spans="1:14" s="80" customFormat="1" ht="18" customHeight="1" x14ac:dyDescent="0.25">
      <c r="A3778" s="79" t="s">
        <v>13420</v>
      </c>
      <c r="B3778" s="29" t="s">
        <v>5919</v>
      </c>
      <c r="C3778" s="32"/>
      <c r="D3778" s="32"/>
      <c r="E3778" s="29" t="s">
        <v>1979</v>
      </c>
      <c r="F3778" s="29" t="s">
        <v>1980</v>
      </c>
      <c r="G3778" s="32"/>
      <c r="H3778" s="32"/>
      <c r="I3778" s="29"/>
      <c r="J3778" s="29"/>
      <c r="K3778" s="65" t="s">
        <v>13380</v>
      </c>
      <c r="L3778" s="31">
        <v>3775</v>
      </c>
      <c r="M3778" s="32" t="s">
        <v>13421</v>
      </c>
      <c r="N3778" s="32" t="s">
        <v>1983</v>
      </c>
    </row>
    <row r="3779" spans="1:14" s="80" customFormat="1" ht="18" customHeight="1" x14ac:dyDescent="0.25">
      <c r="A3779" s="79" t="s">
        <v>13422</v>
      </c>
      <c r="B3779" s="29" t="s">
        <v>5922</v>
      </c>
      <c r="C3779" s="32"/>
      <c r="D3779" s="32"/>
      <c r="E3779" s="29" t="s">
        <v>1979</v>
      </c>
      <c r="F3779" s="29" t="s">
        <v>1980</v>
      </c>
      <c r="G3779" s="32"/>
      <c r="H3779" s="32"/>
      <c r="I3779" s="29"/>
      <c r="J3779" s="29"/>
      <c r="K3779" s="65" t="s">
        <v>13380</v>
      </c>
      <c r="L3779" s="31">
        <v>3776</v>
      </c>
      <c r="M3779" s="32" t="s">
        <v>13423</v>
      </c>
      <c r="N3779" s="32" t="s">
        <v>1983</v>
      </c>
    </row>
    <row r="3780" spans="1:14" s="80" customFormat="1" ht="18" customHeight="1" x14ac:dyDescent="0.25">
      <c r="A3780" s="79" t="s">
        <v>13424</v>
      </c>
      <c r="B3780" s="29" t="s">
        <v>6237</v>
      </c>
      <c r="C3780" s="32"/>
      <c r="D3780" s="32"/>
      <c r="E3780" s="29" t="s">
        <v>2038</v>
      </c>
      <c r="F3780" s="29" t="s">
        <v>2039</v>
      </c>
      <c r="G3780" s="32"/>
      <c r="H3780" s="32"/>
      <c r="I3780" s="29"/>
      <c r="J3780" s="29"/>
      <c r="K3780" s="65" t="s">
        <v>13380</v>
      </c>
      <c r="L3780" s="31">
        <v>3777</v>
      </c>
      <c r="M3780" s="32" t="s">
        <v>13425</v>
      </c>
      <c r="N3780" s="32" t="s">
        <v>2042</v>
      </c>
    </row>
    <row r="3781" spans="1:14" s="80" customFormat="1" ht="18" customHeight="1" x14ac:dyDescent="0.25">
      <c r="A3781" s="79" t="s">
        <v>13426</v>
      </c>
      <c r="B3781" s="29" t="s">
        <v>6279</v>
      </c>
      <c r="C3781" s="32"/>
      <c r="D3781" s="32"/>
      <c r="E3781" s="29" t="s">
        <v>2038</v>
      </c>
      <c r="F3781" s="29" t="s">
        <v>2039</v>
      </c>
      <c r="G3781" s="32"/>
      <c r="H3781" s="32"/>
      <c r="I3781" s="29"/>
      <c r="J3781" s="29"/>
      <c r="K3781" s="65" t="s">
        <v>13380</v>
      </c>
      <c r="L3781" s="31">
        <v>3778</v>
      </c>
      <c r="M3781" s="32" t="s">
        <v>13427</v>
      </c>
      <c r="N3781" s="32" t="s">
        <v>2042</v>
      </c>
    </row>
    <row r="3782" spans="1:14" s="80" customFormat="1" ht="18" customHeight="1" x14ac:dyDescent="0.25">
      <c r="A3782" s="79" t="s">
        <v>13428</v>
      </c>
      <c r="B3782" s="29" t="s">
        <v>6291</v>
      </c>
      <c r="C3782" s="32"/>
      <c r="D3782" s="32"/>
      <c r="E3782" s="29" t="s">
        <v>2038</v>
      </c>
      <c r="F3782" s="29" t="s">
        <v>2039</v>
      </c>
      <c r="G3782" s="32"/>
      <c r="H3782" s="32"/>
      <c r="I3782" s="29"/>
      <c r="J3782" s="29"/>
      <c r="K3782" s="65" t="s">
        <v>13380</v>
      </c>
      <c r="L3782" s="31">
        <v>3779</v>
      </c>
      <c r="M3782" s="32" t="s">
        <v>13429</v>
      </c>
      <c r="N3782" s="32" t="s">
        <v>2042</v>
      </c>
    </row>
    <row r="3783" spans="1:14" s="80" customFormat="1" ht="18" customHeight="1" x14ac:dyDescent="0.25">
      <c r="A3783" s="79" t="s">
        <v>13430</v>
      </c>
      <c r="B3783" s="29" t="s">
        <v>6303</v>
      </c>
      <c r="C3783" s="32"/>
      <c r="D3783" s="32"/>
      <c r="E3783" s="29" t="s">
        <v>2038</v>
      </c>
      <c r="F3783" s="29" t="s">
        <v>2039</v>
      </c>
      <c r="G3783" s="32"/>
      <c r="H3783" s="32"/>
      <c r="I3783" s="29"/>
      <c r="J3783" s="29"/>
      <c r="K3783" s="65" t="s">
        <v>13380</v>
      </c>
      <c r="L3783" s="31">
        <v>3780</v>
      </c>
      <c r="M3783" s="32" t="s">
        <v>13431</v>
      </c>
      <c r="N3783" s="32" t="s">
        <v>2042</v>
      </c>
    </row>
    <row r="3784" spans="1:14" s="80" customFormat="1" ht="18" customHeight="1" x14ac:dyDescent="0.25">
      <c r="A3784" s="79" t="s">
        <v>13432</v>
      </c>
      <c r="B3784" s="29" t="s">
        <v>6812</v>
      </c>
      <c r="C3784" s="32"/>
      <c r="D3784" s="32"/>
      <c r="E3784" s="29" t="s">
        <v>2095</v>
      </c>
      <c r="F3784" s="29" t="s">
        <v>2096</v>
      </c>
      <c r="G3784" s="32"/>
      <c r="H3784" s="32"/>
      <c r="I3784" s="29"/>
      <c r="J3784" s="29"/>
      <c r="K3784" s="65" t="s">
        <v>13380</v>
      </c>
      <c r="L3784" s="31">
        <v>3781</v>
      </c>
      <c r="M3784" s="32" t="s">
        <v>13433</v>
      </c>
      <c r="N3784" s="32" t="s">
        <v>2099</v>
      </c>
    </row>
    <row r="3785" spans="1:14" s="80" customFormat="1" ht="18" customHeight="1" x14ac:dyDescent="0.25">
      <c r="A3785" s="79" t="s">
        <v>13434</v>
      </c>
      <c r="B3785" s="29" t="s">
        <v>6816</v>
      </c>
      <c r="C3785" s="32"/>
      <c r="D3785" s="32"/>
      <c r="E3785" s="29" t="s">
        <v>2095</v>
      </c>
      <c r="F3785" s="29" t="s">
        <v>2096</v>
      </c>
      <c r="G3785" s="32"/>
      <c r="H3785" s="32"/>
      <c r="I3785" s="29"/>
      <c r="J3785" s="29"/>
      <c r="K3785" s="65" t="s">
        <v>13380</v>
      </c>
      <c r="L3785" s="31">
        <v>3782</v>
      </c>
      <c r="M3785" s="32" t="s">
        <v>13435</v>
      </c>
      <c r="N3785" s="32" t="s">
        <v>2099</v>
      </c>
    </row>
    <row r="3786" spans="1:14" s="80" customFormat="1" ht="18" customHeight="1" x14ac:dyDescent="0.25">
      <c r="A3786" s="79" t="s">
        <v>13436</v>
      </c>
      <c r="B3786" s="29" t="s">
        <v>6819</v>
      </c>
      <c r="C3786" s="32"/>
      <c r="D3786" s="32"/>
      <c r="E3786" s="29" t="s">
        <v>2095</v>
      </c>
      <c r="F3786" s="29" t="s">
        <v>2096</v>
      </c>
      <c r="G3786" s="32"/>
      <c r="H3786" s="32"/>
      <c r="I3786" s="29"/>
      <c r="J3786" s="29"/>
      <c r="K3786" s="65" t="s">
        <v>13380</v>
      </c>
      <c r="L3786" s="31">
        <v>3783</v>
      </c>
      <c r="M3786" s="32" t="s">
        <v>13437</v>
      </c>
      <c r="N3786" s="32" t="s">
        <v>2099</v>
      </c>
    </row>
    <row r="3787" spans="1:14" s="80" customFormat="1" ht="18" customHeight="1" x14ac:dyDescent="0.25">
      <c r="A3787" s="79" t="s">
        <v>13438</v>
      </c>
      <c r="B3787" s="29" t="s">
        <v>6822</v>
      </c>
      <c r="C3787" s="32"/>
      <c r="D3787" s="32"/>
      <c r="E3787" s="29" t="s">
        <v>2095</v>
      </c>
      <c r="F3787" s="29" t="s">
        <v>2096</v>
      </c>
      <c r="G3787" s="32"/>
      <c r="H3787" s="32"/>
      <c r="I3787" s="29"/>
      <c r="J3787" s="29"/>
      <c r="K3787" s="65" t="s">
        <v>13380</v>
      </c>
      <c r="L3787" s="31">
        <v>3784</v>
      </c>
      <c r="M3787" s="32" t="s">
        <v>13439</v>
      </c>
      <c r="N3787" s="32" t="s">
        <v>2099</v>
      </c>
    </row>
    <row r="3788" spans="1:14" s="80" customFormat="1" ht="18" customHeight="1" x14ac:dyDescent="0.25">
      <c r="A3788" s="79" t="s">
        <v>13440</v>
      </c>
      <c r="B3788" s="29" t="s">
        <v>13441</v>
      </c>
      <c r="C3788" s="32"/>
      <c r="D3788" s="32"/>
      <c r="E3788" s="29" t="s">
        <v>2095</v>
      </c>
      <c r="F3788" s="29" t="s">
        <v>2096</v>
      </c>
      <c r="G3788" s="32"/>
      <c r="H3788" s="32"/>
      <c r="I3788" s="29"/>
      <c r="J3788" s="29"/>
      <c r="K3788" s="65" t="s">
        <v>13380</v>
      </c>
      <c r="L3788" s="31">
        <v>3785</v>
      </c>
      <c r="M3788" s="32" t="s">
        <v>13442</v>
      </c>
      <c r="N3788" s="32" t="s">
        <v>2099</v>
      </c>
    </row>
    <row r="3789" spans="1:14" s="80" customFormat="1" ht="18" customHeight="1" x14ac:dyDescent="0.25">
      <c r="A3789" s="79" t="s">
        <v>13443</v>
      </c>
      <c r="B3789" s="29" t="s">
        <v>6828</v>
      </c>
      <c r="C3789" s="32"/>
      <c r="D3789" s="32"/>
      <c r="E3789" s="29" t="s">
        <v>2095</v>
      </c>
      <c r="F3789" s="29" t="s">
        <v>2096</v>
      </c>
      <c r="G3789" s="32"/>
      <c r="H3789" s="32"/>
      <c r="I3789" s="29"/>
      <c r="J3789" s="29"/>
      <c r="K3789" s="65" t="s">
        <v>13380</v>
      </c>
      <c r="L3789" s="31">
        <v>3786</v>
      </c>
      <c r="M3789" s="32" t="s">
        <v>13444</v>
      </c>
      <c r="N3789" s="32" t="s">
        <v>2099</v>
      </c>
    </row>
    <row r="3790" spans="1:14" s="80" customFormat="1" ht="18" customHeight="1" x14ac:dyDescent="0.25">
      <c r="A3790" s="79" t="s">
        <v>13445</v>
      </c>
      <c r="B3790" s="29" t="s">
        <v>6831</v>
      </c>
      <c r="C3790" s="32"/>
      <c r="D3790" s="32"/>
      <c r="E3790" s="29" t="s">
        <v>2095</v>
      </c>
      <c r="F3790" s="29" t="s">
        <v>2096</v>
      </c>
      <c r="G3790" s="32"/>
      <c r="H3790" s="32"/>
      <c r="I3790" s="29"/>
      <c r="J3790" s="29"/>
      <c r="K3790" s="65" t="s">
        <v>13380</v>
      </c>
      <c r="L3790" s="31">
        <v>3787</v>
      </c>
      <c r="M3790" s="32" t="s">
        <v>13446</v>
      </c>
      <c r="N3790" s="32" t="s">
        <v>2099</v>
      </c>
    </row>
    <row r="3791" spans="1:14" s="80" customFormat="1" ht="18" customHeight="1" x14ac:dyDescent="0.25">
      <c r="A3791" s="79" t="s">
        <v>13447</v>
      </c>
      <c r="B3791" s="29" t="s">
        <v>6834</v>
      </c>
      <c r="C3791" s="32"/>
      <c r="D3791" s="32"/>
      <c r="E3791" s="29" t="s">
        <v>2095</v>
      </c>
      <c r="F3791" s="29" t="s">
        <v>2096</v>
      </c>
      <c r="G3791" s="32"/>
      <c r="H3791" s="32"/>
      <c r="I3791" s="29"/>
      <c r="J3791" s="29"/>
      <c r="K3791" s="65" t="s">
        <v>13380</v>
      </c>
      <c r="L3791" s="31">
        <v>3788</v>
      </c>
      <c r="M3791" s="32" t="s">
        <v>13448</v>
      </c>
      <c r="N3791" s="32" t="s">
        <v>2099</v>
      </c>
    </row>
    <row r="3792" spans="1:14" s="80" customFormat="1" ht="18" customHeight="1" x14ac:dyDescent="0.25">
      <c r="A3792" s="79" t="s">
        <v>13449</v>
      </c>
      <c r="B3792" s="29" t="s">
        <v>6837</v>
      </c>
      <c r="C3792" s="32"/>
      <c r="D3792" s="32"/>
      <c r="E3792" s="29" t="s">
        <v>2095</v>
      </c>
      <c r="F3792" s="29" t="s">
        <v>2096</v>
      </c>
      <c r="G3792" s="32"/>
      <c r="H3792" s="32"/>
      <c r="I3792" s="29"/>
      <c r="J3792" s="29"/>
      <c r="K3792" s="65" t="s">
        <v>13380</v>
      </c>
      <c r="L3792" s="31">
        <v>3789</v>
      </c>
      <c r="M3792" s="32" t="s">
        <v>13450</v>
      </c>
      <c r="N3792" s="32" t="s">
        <v>2099</v>
      </c>
    </row>
    <row r="3793" spans="1:14" s="80" customFormat="1" ht="18" customHeight="1" x14ac:dyDescent="0.25">
      <c r="A3793" s="79" t="s">
        <v>13451</v>
      </c>
      <c r="B3793" s="29" t="s">
        <v>6840</v>
      </c>
      <c r="C3793" s="32"/>
      <c r="D3793" s="32"/>
      <c r="E3793" s="29" t="s">
        <v>2095</v>
      </c>
      <c r="F3793" s="29" t="s">
        <v>2096</v>
      </c>
      <c r="G3793" s="32"/>
      <c r="H3793" s="32"/>
      <c r="I3793" s="29"/>
      <c r="J3793" s="29"/>
      <c r="K3793" s="65" t="s">
        <v>13380</v>
      </c>
      <c r="L3793" s="31">
        <v>3790</v>
      </c>
      <c r="M3793" s="32" t="s">
        <v>13452</v>
      </c>
      <c r="N3793" s="32" t="s">
        <v>2099</v>
      </c>
    </row>
    <row r="3794" spans="1:14" s="80" customFormat="1" ht="18" customHeight="1" x14ac:dyDescent="0.25">
      <c r="A3794" s="79" t="s">
        <v>13453</v>
      </c>
      <c r="B3794" s="29" t="s">
        <v>6843</v>
      </c>
      <c r="C3794" s="32"/>
      <c r="D3794" s="32"/>
      <c r="E3794" s="29" t="s">
        <v>2095</v>
      </c>
      <c r="F3794" s="29" t="s">
        <v>2096</v>
      </c>
      <c r="G3794" s="32"/>
      <c r="H3794" s="32"/>
      <c r="I3794" s="29"/>
      <c r="J3794" s="29"/>
      <c r="K3794" s="65" t="s">
        <v>13380</v>
      </c>
      <c r="L3794" s="31">
        <v>3791</v>
      </c>
      <c r="M3794" s="32" t="s">
        <v>13454</v>
      </c>
      <c r="N3794" s="32" t="s">
        <v>2099</v>
      </c>
    </row>
    <row r="3795" spans="1:14" s="80" customFormat="1" ht="18" customHeight="1" x14ac:dyDescent="0.25">
      <c r="A3795" s="79" t="s">
        <v>13455</v>
      </c>
      <c r="B3795" s="29" t="s">
        <v>6846</v>
      </c>
      <c r="C3795" s="32"/>
      <c r="D3795" s="32"/>
      <c r="E3795" s="29" t="s">
        <v>2095</v>
      </c>
      <c r="F3795" s="29" t="s">
        <v>2096</v>
      </c>
      <c r="G3795" s="32"/>
      <c r="H3795" s="32"/>
      <c r="I3795" s="29"/>
      <c r="J3795" s="29"/>
      <c r="K3795" s="65" t="s">
        <v>13380</v>
      </c>
      <c r="L3795" s="31">
        <v>3792</v>
      </c>
      <c r="M3795" s="32" t="s">
        <v>13456</v>
      </c>
      <c r="N3795" s="32" t="s">
        <v>2099</v>
      </c>
    </row>
    <row r="3796" spans="1:14" s="80" customFormat="1" ht="18" customHeight="1" x14ac:dyDescent="0.25">
      <c r="A3796" s="79" t="s">
        <v>13457</v>
      </c>
      <c r="B3796" s="29" t="s">
        <v>6849</v>
      </c>
      <c r="C3796" s="32"/>
      <c r="D3796" s="32"/>
      <c r="E3796" s="29" t="s">
        <v>2095</v>
      </c>
      <c r="F3796" s="29" t="s">
        <v>2096</v>
      </c>
      <c r="G3796" s="32"/>
      <c r="H3796" s="32"/>
      <c r="I3796" s="29"/>
      <c r="J3796" s="29"/>
      <c r="K3796" s="65" t="s">
        <v>13380</v>
      </c>
      <c r="L3796" s="31">
        <v>3793</v>
      </c>
      <c r="M3796" s="32" t="s">
        <v>13458</v>
      </c>
      <c r="N3796" s="32" t="s">
        <v>2099</v>
      </c>
    </row>
    <row r="3797" spans="1:14" s="80" customFormat="1" ht="18" customHeight="1" x14ac:dyDescent="0.25">
      <c r="A3797" s="79" t="s">
        <v>13459</v>
      </c>
      <c r="B3797" s="29" t="s">
        <v>6852</v>
      </c>
      <c r="C3797" s="32"/>
      <c r="D3797" s="32"/>
      <c r="E3797" s="29" t="s">
        <v>2095</v>
      </c>
      <c r="F3797" s="29" t="s">
        <v>2096</v>
      </c>
      <c r="G3797" s="32"/>
      <c r="H3797" s="32"/>
      <c r="I3797" s="29"/>
      <c r="J3797" s="29"/>
      <c r="K3797" s="65" t="s">
        <v>13380</v>
      </c>
      <c r="L3797" s="31">
        <v>3794</v>
      </c>
      <c r="M3797" s="32" t="s">
        <v>13460</v>
      </c>
      <c r="N3797" s="32" t="s">
        <v>2099</v>
      </c>
    </row>
    <row r="3798" spans="1:14" s="80" customFormat="1" ht="18" customHeight="1" x14ac:dyDescent="0.25">
      <c r="A3798" s="79" t="s">
        <v>13461</v>
      </c>
      <c r="B3798" s="29" t="s">
        <v>6855</v>
      </c>
      <c r="C3798" s="32"/>
      <c r="D3798" s="32"/>
      <c r="E3798" s="29" t="s">
        <v>2095</v>
      </c>
      <c r="F3798" s="29" t="s">
        <v>2096</v>
      </c>
      <c r="G3798" s="32"/>
      <c r="H3798" s="32"/>
      <c r="I3798" s="29"/>
      <c r="J3798" s="29"/>
      <c r="K3798" s="65" t="s">
        <v>13380</v>
      </c>
      <c r="L3798" s="31">
        <v>3795</v>
      </c>
      <c r="M3798" s="32" t="s">
        <v>13462</v>
      </c>
      <c r="N3798" s="32" t="s">
        <v>2099</v>
      </c>
    </row>
    <row r="3799" spans="1:14" s="80" customFormat="1" ht="18" customHeight="1" x14ac:dyDescent="0.25">
      <c r="A3799" s="79" t="s">
        <v>13463</v>
      </c>
      <c r="B3799" s="29" t="s">
        <v>6858</v>
      </c>
      <c r="C3799" s="32"/>
      <c r="D3799" s="32"/>
      <c r="E3799" s="29" t="s">
        <v>2095</v>
      </c>
      <c r="F3799" s="29" t="s">
        <v>2096</v>
      </c>
      <c r="G3799" s="32"/>
      <c r="H3799" s="32"/>
      <c r="I3799" s="29"/>
      <c r="J3799" s="29"/>
      <c r="K3799" s="65" t="s">
        <v>13380</v>
      </c>
      <c r="L3799" s="31">
        <v>3796</v>
      </c>
      <c r="M3799" s="32" t="s">
        <v>13464</v>
      </c>
      <c r="N3799" s="32" t="s">
        <v>2099</v>
      </c>
    </row>
    <row r="3800" spans="1:14" s="80" customFormat="1" ht="18" customHeight="1" x14ac:dyDescent="0.25">
      <c r="A3800" s="79" t="s">
        <v>13465</v>
      </c>
      <c r="B3800" s="29" t="s">
        <v>6861</v>
      </c>
      <c r="C3800" s="32"/>
      <c r="D3800" s="32"/>
      <c r="E3800" s="29" t="s">
        <v>2095</v>
      </c>
      <c r="F3800" s="29" t="s">
        <v>2096</v>
      </c>
      <c r="G3800" s="32"/>
      <c r="H3800" s="32"/>
      <c r="I3800" s="29"/>
      <c r="J3800" s="29"/>
      <c r="K3800" s="65" t="s">
        <v>13380</v>
      </c>
      <c r="L3800" s="31">
        <v>3797</v>
      </c>
      <c r="M3800" s="32" t="s">
        <v>13466</v>
      </c>
      <c r="N3800" s="32" t="s">
        <v>2099</v>
      </c>
    </row>
    <row r="3801" spans="1:14" s="80" customFormat="1" ht="18" customHeight="1" x14ac:dyDescent="0.25">
      <c r="A3801" s="79" t="s">
        <v>13467</v>
      </c>
      <c r="B3801" s="29" t="s">
        <v>13468</v>
      </c>
      <c r="C3801" s="32"/>
      <c r="D3801" s="32"/>
      <c r="E3801" s="29" t="s">
        <v>1549</v>
      </c>
      <c r="F3801" s="29" t="s">
        <v>1550</v>
      </c>
      <c r="G3801" s="32"/>
      <c r="H3801" s="32"/>
      <c r="I3801" s="29"/>
      <c r="J3801" s="29"/>
      <c r="K3801" s="65" t="s">
        <v>13380</v>
      </c>
      <c r="L3801" s="31">
        <v>3798</v>
      </c>
      <c r="M3801" s="32" t="s">
        <v>13469</v>
      </c>
      <c r="N3801" s="32" t="s">
        <v>1553</v>
      </c>
    </row>
    <row r="3802" spans="1:14" s="80" customFormat="1" ht="18" customHeight="1" x14ac:dyDescent="0.25">
      <c r="A3802" s="79" t="s">
        <v>13470</v>
      </c>
      <c r="B3802" s="29" t="s">
        <v>13471</v>
      </c>
      <c r="C3802" s="32"/>
      <c r="D3802" s="32"/>
      <c r="E3802" s="29" t="s">
        <v>1549</v>
      </c>
      <c r="F3802" s="29" t="s">
        <v>1550</v>
      </c>
      <c r="G3802" s="32"/>
      <c r="H3802" s="32"/>
      <c r="I3802" s="29"/>
      <c r="J3802" s="29"/>
      <c r="K3802" s="65" t="s">
        <v>13380</v>
      </c>
      <c r="L3802" s="31">
        <v>3799</v>
      </c>
      <c r="M3802" s="32" t="s">
        <v>13472</v>
      </c>
      <c r="N3802" s="32" t="s">
        <v>1553</v>
      </c>
    </row>
    <row r="3803" spans="1:14" s="80" customFormat="1" ht="18" customHeight="1" x14ac:dyDescent="0.25">
      <c r="A3803" s="79" t="s">
        <v>13473</v>
      </c>
      <c r="B3803" s="29" t="s">
        <v>13474</v>
      </c>
      <c r="C3803" s="32"/>
      <c r="D3803" s="32"/>
      <c r="E3803" s="29" t="s">
        <v>1549</v>
      </c>
      <c r="F3803" s="29" t="s">
        <v>1550</v>
      </c>
      <c r="G3803" s="32"/>
      <c r="H3803" s="32"/>
      <c r="I3803" s="29"/>
      <c r="J3803" s="29"/>
      <c r="K3803" s="65" t="s">
        <v>13380</v>
      </c>
      <c r="L3803" s="31">
        <v>3800</v>
      </c>
      <c r="M3803" s="32" t="s">
        <v>13475</v>
      </c>
      <c r="N3803" s="32" t="s">
        <v>1553</v>
      </c>
    </row>
    <row r="3804" spans="1:14" s="80" customFormat="1" ht="18" customHeight="1" x14ac:dyDescent="0.25">
      <c r="A3804" s="79" t="s">
        <v>13476</v>
      </c>
      <c r="B3804" s="29" t="s">
        <v>13477</v>
      </c>
      <c r="C3804" s="32"/>
      <c r="D3804" s="32"/>
      <c r="E3804" s="29" t="s">
        <v>1549</v>
      </c>
      <c r="F3804" s="29" t="s">
        <v>1550</v>
      </c>
      <c r="G3804" s="32"/>
      <c r="H3804" s="32"/>
      <c r="I3804" s="29"/>
      <c r="J3804" s="29"/>
      <c r="K3804" s="65" t="s">
        <v>13380</v>
      </c>
      <c r="L3804" s="31">
        <v>3801</v>
      </c>
      <c r="M3804" s="32" t="s">
        <v>13478</v>
      </c>
      <c r="N3804" s="32" t="s">
        <v>1553</v>
      </c>
    </row>
    <row r="3805" spans="1:14" s="80" customFormat="1" ht="18" customHeight="1" x14ac:dyDescent="0.25">
      <c r="A3805" s="79" t="s">
        <v>13479</v>
      </c>
      <c r="B3805" s="29" t="s">
        <v>13480</v>
      </c>
      <c r="C3805" s="32"/>
      <c r="D3805" s="32"/>
      <c r="E3805" s="29" t="s">
        <v>1549</v>
      </c>
      <c r="F3805" s="29" t="s">
        <v>1550</v>
      </c>
      <c r="G3805" s="32"/>
      <c r="H3805" s="32"/>
      <c r="I3805" s="29"/>
      <c r="J3805" s="29"/>
      <c r="K3805" s="65" t="s">
        <v>13380</v>
      </c>
      <c r="L3805" s="31">
        <v>3802</v>
      </c>
      <c r="M3805" s="32" t="s">
        <v>13481</v>
      </c>
      <c r="N3805" s="32" t="s">
        <v>1553</v>
      </c>
    </row>
    <row r="3806" spans="1:14" s="80" customFormat="1" ht="18" customHeight="1" x14ac:dyDescent="0.25">
      <c r="A3806" s="79" t="s">
        <v>13482</v>
      </c>
      <c r="B3806" s="29" t="s">
        <v>13483</v>
      </c>
      <c r="C3806" s="32"/>
      <c r="D3806" s="32"/>
      <c r="E3806" s="29" t="s">
        <v>1549</v>
      </c>
      <c r="F3806" s="29" t="s">
        <v>1550</v>
      </c>
      <c r="G3806" s="32"/>
      <c r="H3806" s="32"/>
      <c r="I3806" s="29"/>
      <c r="J3806" s="29"/>
      <c r="K3806" s="65" t="s">
        <v>13380</v>
      </c>
      <c r="L3806" s="31">
        <v>3803</v>
      </c>
      <c r="M3806" s="32" t="s">
        <v>13484</v>
      </c>
      <c r="N3806" s="32" t="s">
        <v>1553</v>
      </c>
    </row>
    <row r="3807" spans="1:14" s="80" customFormat="1" ht="18" customHeight="1" x14ac:dyDescent="0.25">
      <c r="A3807" s="79" t="s">
        <v>13485</v>
      </c>
      <c r="B3807" s="29" t="s">
        <v>13486</v>
      </c>
      <c r="C3807" s="32"/>
      <c r="D3807" s="32"/>
      <c r="E3807" s="29" t="s">
        <v>1549</v>
      </c>
      <c r="F3807" s="29" t="s">
        <v>1550</v>
      </c>
      <c r="G3807" s="32"/>
      <c r="H3807" s="32"/>
      <c r="I3807" s="29"/>
      <c r="J3807" s="29"/>
      <c r="K3807" s="65" t="s">
        <v>13380</v>
      </c>
      <c r="L3807" s="31">
        <v>3804</v>
      </c>
      <c r="M3807" s="32" t="s">
        <v>13487</v>
      </c>
      <c r="N3807" s="32" t="s">
        <v>1553</v>
      </c>
    </row>
    <row r="3808" spans="1:14" s="80" customFormat="1" ht="18" customHeight="1" x14ac:dyDescent="0.25">
      <c r="A3808" s="79" t="s">
        <v>13488</v>
      </c>
      <c r="B3808" s="29" t="s">
        <v>13489</v>
      </c>
      <c r="C3808" s="32"/>
      <c r="D3808" s="32"/>
      <c r="E3808" s="29" t="s">
        <v>1549</v>
      </c>
      <c r="F3808" s="29" t="s">
        <v>1550</v>
      </c>
      <c r="G3808" s="32"/>
      <c r="H3808" s="32"/>
      <c r="I3808" s="29"/>
      <c r="J3808" s="29"/>
      <c r="K3808" s="65" t="s">
        <v>13380</v>
      </c>
      <c r="L3808" s="31">
        <v>3805</v>
      </c>
      <c r="M3808" s="32" t="s">
        <v>13490</v>
      </c>
      <c r="N3808" s="32" t="s">
        <v>1553</v>
      </c>
    </row>
    <row r="3809" spans="1:14" s="80" customFormat="1" ht="18" customHeight="1" x14ac:dyDescent="0.25">
      <c r="A3809" s="79" t="s">
        <v>13491</v>
      </c>
      <c r="B3809" s="29" t="s">
        <v>13492</v>
      </c>
      <c r="C3809" s="32"/>
      <c r="D3809" s="32"/>
      <c r="E3809" s="29" t="s">
        <v>1549</v>
      </c>
      <c r="F3809" s="29" t="s">
        <v>1550</v>
      </c>
      <c r="G3809" s="32"/>
      <c r="H3809" s="32"/>
      <c r="I3809" s="29"/>
      <c r="J3809" s="29"/>
      <c r="K3809" s="65" t="s">
        <v>13380</v>
      </c>
      <c r="L3809" s="31">
        <v>3806</v>
      </c>
      <c r="M3809" s="32" t="s">
        <v>13493</v>
      </c>
      <c r="N3809" s="32" t="s">
        <v>1553</v>
      </c>
    </row>
    <row r="3810" spans="1:14" s="80" customFormat="1" ht="18" customHeight="1" x14ac:dyDescent="0.25">
      <c r="A3810" s="79" t="s">
        <v>13494</v>
      </c>
      <c r="B3810" s="29" t="s">
        <v>13495</v>
      </c>
      <c r="C3810" s="32"/>
      <c r="D3810" s="32"/>
      <c r="E3810" s="29" t="s">
        <v>1549</v>
      </c>
      <c r="F3810" s="29" t="s">
        <v>1550</v>
      </c>
      <c r="G3810" s="32"/>
      <c r="H3810" s="32"/>
      <c r="I3810" s="29"/>
      <c r="J3810" s="29"/>
      <c r="K3810" s="65" t="s">
        <v>13380</v>
      </c>
      <c r="L3810" s="31">
        <v>3807</v>
      </c>
      <c r="M3810" s="32" t="s">
        <v>13496</v>
      </c>
      <c r="N3810" s="32" t="s">
        <v>1553</v>
      </c>
    </row>
    <row r="3811" spans="1:14" s="80" customFormat="1" ht="18" customHeight="1" x14ac:dyDescent="0.25">
      <c r="A3811" s="79" t="s">
        <v>13497</v>
      </c>
      <c r="B3811" s="29" t="s">
        <v>13498</v>
      </c>
      <c r="C3811" s="32"/>
      <c r="D3811" s="32"/>
      <c r="E3811" s="29" t="s">
        <v>1885</v>
      </c>
      <c r="F3811" s="29" t="s">
        <v>1886</v>
      </c>
      <c r="G3811" s="32"/>
      <c r="H3811" s="32"/>
      <c r="I3811" s="29"/>
      <c r="J3811" s="29"/>
      <c r="K3811" s="65" t="s">
        <v>13380</v>
      </c>
      <c r="L3811" s="31">
        <v>3808</v>
      </c>
      <c r="M3811" s="32" t="s">
        <v>13499</v>
      </c>
      <c r="N3811" s="32" t="s">
        <v>1889</v>
      </c>
    </row>
    <row r="3812" spans="1:14" s="80" customFormat="1" ht="18" customHeight="1" x14ac:dyDescent="0.25">
      <c r="A3812" s="79" t="s">
        <v>13500</v>
      </c>
      <c r="B3812" s="29" t="s">
        <v>13501</v>
      </c>
      <c r="C3812" s="32"/>
      <c r="D3812" s="32"/>
      <c r="E3812" s="29" t="s">
        <v>1885</v>
      </c>
      <c r="F3812" s="29" t="s">
        <v>1886</v>
      </c>
      <c r="G3812" s="32"/>
      <c r="H3812" s="32"/>
      <c r="I3812" s="29"/>
      <c r="J3812" s="29"/>
      <c r="K3812" s="65" t="s">
        <v>13380</v>
      </c>
      <c r="L3812" s="31">
        <v>3809</v>
      </c>
      <c r="M3812" s="32" t="s">
        <v>13502</v>
      </c>
      <c r="N3812" s="32" t="s">
        <v>1889</v>
      </c>
    </row>
    <row r="3813" spans="1:14" s="80" customFormat="1" ht="18" customHeight="1" x14ac:dyDescent="0.25">
      <c r="A3813" s="79" t="s">
        <v>13503</v>
      </c>
      <c r="B3813" s="29" t="s">
        <v>13504</v>
      </c>
      <c r="C3813" s="32"/>
      <c r="D3813" s="32"/>
      <c r="E3813" s="29" t="s">
        <v>2053</v>
      </c>
      <c r="F3813" s="29" t="s">
        <v>2054</v>
      </c>
      <c r="G3813" s="32"/>
      <c r="H3813" s="32"/>
      <c r="I3813" s="29"/>
      <c r="J3813" s="29"/>
      <c r="K3813" s="65" t="s">
        <v>13380</v>
      </c>
      <c r="L3813" s="31">
        <v>3810</v>
      </c>
      <c r="M3813" s="32" t="s">
        <v>13505</v>
      </c>
      <c r="N3813" s="32" t="s">
        <v>2057</v>
      </c>
    </row>
    <row r="3814" spans="1:14" s="80" customFormat="1" ht="18" customHeight="1" x14ac:dyDescent="0.25">
      <c r="A3814" s="79" t="s">
        <v>13506</v>
      </c>
      <c r="B3814" s="29" t="s">
        <v>13507</v>
      </c>
      <c r="C3814" s="32"/>
      <c r="D3814" s="32"/>
      <c r="E3814" s="29" t="s">
        <v>2095</v>
      </c>
      <c r="F3814" s="29" t="s">
        <v>2096</v>
      </c>
      <c r="G3814" s="32"/>
      <c r="H3814" s="32"/>
      <c r="I3814" s="29"/>
      <c r="J3814" s="29"/>
      <c r="K3814" s="65" t="s">
        <v>13380</v>
      </c>
      <c r="L3814" s="31">
        <v>3811</v>
      </c>
      <c r="M3814" s="32" t="s">
        <v>13508</v>
      </c>
      <c r="N3814" s="32" t="s">
        <v>2099</v>
      </c>
    </row>
    <row r="3815" spans="1:14" s="80" customFormat="1" ht="18" customHeight="1" x14ac:dyDescent="0.25">
      <c r="A3815" s="79" t="s">
        <v>13509</v>
      </c>
      <c r="B3815" s="29" t="s">
        <v>13510</v>
      </c>
      <c r="C3815" s="32"/>
      <c r="D3815" s="32"/>
      <c r="E3815" s="29" t="s">
        <v>2095</v>
      </c>
      <c r="F3815" s="29" t="s">
        <v>2096</v>
      </c>
      <c r="G3815" s="32"/>
      <c r="H3815" s="32"/>
      <c r="I3815" s="29"/>
      <c r="J3815" s="29"/>
      <c r="K3815" s="65" t="s">
        <v>13380</v>
      </c>
      <c r="L3815" s="31">
        <v>3812</v>
      </c>
      <c r="M3815" s="32" t="s">
        <v>13511</v>
      </c>
      <c r="N3815" s="32" t="s">
        <v>2099</v>
      </c>
    </row>
    <row r="3816" spans="1:14" s="80" customFormat="1" ht="18" customHeight="1" x14ac:dyDescent="0.25">
      <c r="A3816" s="79" t="s">
        <v>13512</v>
      </c>
      <c r="B3816" s="29" t="s">
        <v>13513</v>
      </c>
      <c r="C3816" s="32"/>
      <c r="D3816" s="32"/>
      <c r="E3816" s="29" t="s">
        <v>2095</v>
      </c>
      <c r="F3816" s="29" t="s">
        <v>2096</v>
      </c>
      <c r="G3816" s="32"/>
      <c r="H3816" s="32"/>
      <c r="I3816" s="29"/>
      <c r="J3816" s="29"/>
      <c r="K3816" s="65" t="s">
        <v>13380</v>
      </c>
      <c r="L3816" s="31">
        <v>3813</v>
      </c>
      <c r="M3816" s="32" t="s">
        <v>13514</v>
      </c>
      <c r="N3816" s="32" t="s">
        <v>2099</v>
      </c>
    </row>
    <row r="3817" spans="1:14" s="80" customFormat="1" ht="18" customHeight="1" x14ac:dyDescent="0.25">
      <c r="A3817" s="79" t="s">
        <v>13515</v>
      </c>
      <c r="B3817" s="29" t="s">
        <v>13516</v>
      </c>
      <c r="C3817" s="32"/>
      <c r="D3817" s="32"/>
      <c r="E3817" s="29" t="s">
        <v>2110</v>
      </c>
      <c r="F3817" s="17" t="s">
        <v>2111</v>
      </c>
      <c r="G3817" s="32"/>
      <c r="H3817" s="32"/>
      <c r="I3817" s="29"/>
      <c r="J3817" s="29"/>
      <c r="K3817" s="65" t="s">
        <v>13380</v>
      </c>
      <c r="L3817" s="31">
        <v>3814</v>
      </c>
      <c r="M3817" s="32" t="s">
        <v>13517</v>
      </c>
      <c r="N3817" s="32" t="s">
        <v>2115</v>
      </c>
    </row>
    <row r="3818" spans="1:14" s="80" customFormat="1" ht="18" customHeight="1" x14ac:dyDescent="0.25">
      <c r="A3818" s="79" t="s">
        <v>13518</v>
      </c>
      <c r="B3818" s="29" t="s">
        <v>13519</v>
      </c>
      <c r="C3818" s="32"/>
      <c r="D3818" s="32"/>
      <c r="E3818" s="29" t="s">
        <v>2137</v>
      </c>
      <c r="F3818" s="29" t="s">
        <v>2138</v>
      </c>
      <c r="G3818" s="32"/>
      <c r="H3818" s="32"/>
      <c r="I3818" s="29"/>
      <c r="J3818" s="29"/>
      <c r="K3818" s="65" t="s">
        <v>13380</v>
      </c>
      <c r="L3818" s="31">
        <v>3815</v>
      </c>
      <c r="M3818" s="32" t="s">
        <v>13520</v>
      </c>
      <c r="N3818" s="32" t="s">
        <v>2141</v>
      </c>
    </row>
    <row r="3819" spans="1:14" s="80" customFormat="1" ht="18" customHeight="1" x14ac:dyDescent="0.25">
      <c r="A3819" s="79" t="s">
        <v>13521</v>
      </c>
      <c r="B3819" s="29" t="s">
        <v>13522</v>
      </c>
      <c r="C3819" s="32"/>
      <c r="D3819" s="32"/>
      <c r="E3819" s="29" t="s">
        <v>2137</v>
      </c>
      <c r="F3819" s="29" t="s">
        <v>2138</v>
      </c>
      <c r="G3819" s="32"/>
      <c r="H3819" s="32"/>
      <c r="I3819" s="29"/>
      <c r="J3819" s="29"/>
      <c r="K3819" s="65" t="s">
        <v>13380</v>
      </c>
      <c r="L3819" s="31">
        <v>3816</v>
      </c>
      <c r="M3819" s="32" t="s">
        <v>13523</v>
      </c>
      <c r="N3819" s="32" t="s">
        <v>2141</v>
      </c>
    </row>
    <row r="3820" spans="1:14" s="80" customFormat="1" ht="18" customHeight="1" x14ac:dyDescent="0.25">
      <c r="A3820" s="79" t="s">
        <v>13524</v>
      </c>
      <c r="B3820" s="29" t="s">
        <v>13525</v>
      </c>
      <c r="C3820" s="32"/>
      <c r="D3820" s="32"/>
      <c r="E3820" s="29" t="s">
        <v>2137</v>
      </c>
      <c r="F3820" s="29" t="s">
        <v>2138</v>
      </c>
      <c r="G3820" s="32"/>
      <c r="H3820" s="32"/>
      <c r="I3820" s="29"/>
      <c r="J3820" s="29"/>
      <c r="K3820" s="65" t="s">
        <v>13380</v>
      </c>
      <c r="L3820" s="31">
        <v>3817</v>
      </c>
      <c r="M3820" s="32" t="s">
        <v>13526</v>
      </c>
      <c r="N3820" s="32" t="s">
        <v>2141</v>
      </c>
    </row>
    <row r="3821" spans="1:14" s="80" customFormat="1" ht="18" customHeight="1" x14ac:dyDescent="0.25">
      <c r="A3821" s="79" t="s">
        <v>13527</v>
      </c>
      <c r="B3821" s="29" t="s">
        <v>13528</v>
      </c>
      <c r="C3821" s="32"/>
      <c r="D3821" s="32"/>
      <c r="E3821" s="29" t="s">
        <v>2265</v>
      </c>
      <c r="F3821" s="29" t="s">
        <v>2266</v>
      </c>
      <c r="G3821" s="32"/>
      <c r="H3821" s="32"/>
      <c r="I3821" s="29"/>
      <c r="J3821" s="29"/>
      <c r="K3821" s="65" t="s">
        <v>13380</v>
      </c>
      <c r="L3821" s="31">
        <v>3818</v>
      </c>
      <c r="M3821" s="32" t="s">
        <v>13529</v>
      </c>
      <c r="N3821" s="32" t="s">
        <v>2264</v>
      </c>
    </row>
    <row r="3822" spans="1:14" s="80" customFormat="1" ht="18" customHeight="1" x14ac:dyDescent="0.25">
      <c r="A3822" s="79" t="s">
        <v>13530</v>
      </c>
      <c r="B3822" s="29" t="s">
        <v>13531</v>
      </c>
      <c r="C3822" s="32"/>
      <c r="D3822" s="32"/>
      <c r="E3822" s="29" t="s">
        <v>2361</v>
      </c>
      <c r="F3822" s="29" t="s">
        <v>2362</v>
      </c>
      <c r="G3822" s="32"/>
      <c r="H3822" s="32"/>
      <c r="I3822" s="29"/>
      <c r="J3822" s="29"/>
      <c r="K3822" s="13" t="s">
        <v>13380</v>
      </c>
      <c r="L3822" s="31">
        <v>3819</v>
      </c>
      <c r="M3822" s="32" t="s">
        <v>13532</v>
      </c>
      <c r="N3822" s="32" t="s">
        <v>2370</v>
      </c>
    </row>
    <row r="3823" spans="1:14" s="80" customFormat="1" ht="18" customHeight="1" x14ac:dyDescent="0.25">
      <c r="A3823" s="79" t="s">
        <v>13533</v>
      </c>
      <c r="B3823" s="29" t="s">
        <v>13534</v>
      </c>
      <c r="C3823" s="79" t="s">
        <v>13534</v>
      </c>
      <c r="D3823" s="79" t="s">
        <v>12652</v>
      </c>
      <c r="E3823" s="29" t="s">
        <v>2659</v>
      </c>
      <c r="F3823" s="29" t="s">
        <v>2660</v>
      </c>
      <c r="G3823" s="29" t="s">
        <v>2906</v>
      </c>
      <c r="H3823" s="33" t="s">
        <v>2763</v>
      </c>
      <c r="I3823" s="29" t="s">
        <v>2764</v>
      </c>
      <c r="J3823" s="33" t="s">
        <v>2765</v>
      </c>
      <c r="K3823" s="13" t="s">
        <v>367</v>
      </c>
      <c r="L3823" s="31">
        <v>3820</v>
      </c>
      <c r="M3823" s="32" t="s">
        <v>13535</v>
      </c>
      <c r="N3823" s="32" t="s">
        <v>2667</v>
      </c>
    </row>
    <row r="3824" spans="1:14" s="80" customFormat="1" ht="18" customHeight="1" x14ac:dyDescent="0.25">
      <c r="A3824" s="79" t="s">
        <v>13536</v>
      </c>
      <c r="B3824" s="79" t="s">
        <v>13537</v>
      </c>
      <c r="C3824" s="79" t="s">
        <v>2761</v>
      </c>
      <c r="D3824" s="79"/>
      <c r="E3824" s="79" t="s">
        <v>2298</v>
      </c>
      <c r="F3824" s="79" t="s">
        <v>2299</v>
      </c>
      <c r="G3824" s="79"/>
      <c r="H3824" s="79"/>
      <c r="I3824" s="79"/>
      <c r="J3824" s="79"/>
      <c r="K3824" s="79" t="s">
        <v>367</v>
      </c>
      <c r="L3824" s="31">
        <v>3821</v>
      </c>
      <c r="M3824" s="32" t="s">
        <v>13538</v>
      </c>
      <c r="N3824" s="32" t="s">
        <v>2297</v>
      </c>
    </row>
    <row r="3825" spans="1:14" s="81" customFormat="1" ht="18" customHeight="1" x14ac:dyDescent="0.25">
      <c r="A3825" s="79" t="s">
        <v>13539</v>
      </c>
      <c r="B3825" s="79" t="s">
        <v>13540</v>
      </c>
      <c r="C3825" s="79" t="s">
        <v>2761</v>
      </c>
      <c r="D3825" s="79"/>
      <c r="E3825" s="79" t="s">
        <v>2298</v>
      </c>
      <c r="F3825" s="79" t="s">
        <v>2299</v>
      </c>
      <c r="G3825" s="79"/>
      <c r="H3825" s="79"/>
      <c r="I3825" s="79"/>
      <c r="J3825" s="79"/>
      <c r="K3825" s="79" t="s">
        <v>367</v>
      </c>
      <c r="L3825" s="31">
        <v>3822</v>
      </c>
      <c r="M3825" s="32" t="s">
        <v>13541</v>
      </c>
      <c r="N3825" s="32" t="s">
        <v>2297</v>
      </c>
    </row>
    <row r="3826" spans="1:14" s="81" customFormat="1" ht="18" customHeight="1" x14ac:dyDescent="0.25">
      <c r="A3826" s="79" t="s">
        <v>13542</v>
      </c>
      <c r="B3826" s="79" t="s">
        <v>13543</v>
      </c>
      <c r="C3826" s="79" t="s">
        <v>2761</v>
      </c>
      <c r="D3826" s="79"/>
      <c r="E3826" s="79" t="s">
        <v>2298</v>
      </c>
      <c r="F3826" s="79" t="s">
        <v>2299</v>
      </c>
      <c r="G3826" s="79"/>
      <c r="H3826" s="79"/>
      <c r="I3826" s="79"/>
      <c r="J3826" s="79"/>
      <c r="K3826" s="79" t="s">
        <v>367</v>
      </c>
      <c r="L3826" s="31">
        <v>3823</v>
      </c>
      <c r="M3826" s="32" t="s">
        <v>13544</v>
      </c>
      <c r="N3826" s="32" t="s">
        <v>2297</v>
      </c>
    </row>
    <row r="3827" spans="1:14" s="81" customFormat="1" ht="18" customHeight="1" x14ac:dyDescent="0.25">
      <c r="A3827" s="79" t="s">
        <v>13545</v>
      </c>
      <c r="B3827" s="79" t="s">
        <v>13546</v>
      </c>
      <c r="C3827" s="79" t="s">
        <v>2761</v>
      </c>
      <c r="D3827" s="79"/>
      <c r="E3827" s="79" t="s">
        <v>2298</v>
      </c>
      <c r="F3827" s="79" t="s">
        <v>2299</v>
      </c>
      <c r="G3827" s="79"/>
      <c r="H3827" s="79"/>
      <c r="I3827" s="79"/>
      <c r="J3827" s="79"/>
      <c r="K3827" s="79" t="s">
        <v>367</v>
      </c>
      <c r="L3827" s="31">
        <v>3824</v>
      </c>
      <c r="M3827" s="32" t="s">
        <v>13547</v>
      </c>
      <c r="N3827" s="32" t="s">
        <v>2297</v>
      </c>
    </row>
    <row r="3828" spans="1:14" s="81" customFormat="1" ht="18" customHeight="1" x14ac:dyDescent="0.25">
      <c r="A3828" s="79" t="s">
        <v>13548</v>
      </c>
      <c r="B3828" s="79" t="s">
        <v>13549</v>
      </c>
      <c r="C3828" s="79" t="s">
        <v>2761</v>
      </c>
      <c r="D3828" s="79"/>
      <c r="E3828" s="79" t="s">
        <v>2298</v>
      </c>
      <c r="F3828" s="79" t="s">
        <v>2299</v>
      </c>
      <c r="G3828" s="79"/>
      <c r="H3828" s="79"/>
      <c r="I3828" s="79"/>
      <c r="J3828" s="79"/>
      <c r="K3828" s="79" t="s">
        <v>367</v>
      </c>
      <c r="L3828" s="31">
        <v>3825</v>
      </c>
      <c r="M3828" s="32" t="s">
        <v>13550</v>
      </c>
      <c r="N3828" s="32" t="s">
        <v>2297</v>
      </c>
    </row>
    <row r="3829" spans="1:14" s="81" customFormat="1" ht="18" customHeight="1" x14ac:dyDescent="0.25">
      <c r="A3829" s="79" t="s">
        <v>13551</v>
      </c>
      <c r="B3829" s="79" t="s">
        <v>13552</v>
      </c>
      <c r="C3829" s="79" t="s">
        <v>2761</v>
      </c>
      <c r="D3829" s="79"/>
      <c r="E3829" s="79" t="s">
        <v>2298</v>
      </c>
      <c r="F3829" s="79" t="s">
        <v>2299</v>
      </c>
      <c r="G3829" s="79"/>
      <c r="H3829" s="79"/>
      <c r="I3829" s="79"/>
      <c r="J3829" s="79"/>
      <c r="K3829" s="79" t="s">
        <v>367</v>
      </c>
      <c r="L3829" s="31">
        <v>3826</v>
      </c>
      <c r="M3829" s="32" t="s">
        <v>13553</v>
      </c>
      <c r="N3829" s="32" t="s">
        <v>2297</v>
      </c>
    </row>
    <row r="3830" spans="1:14" s="81" customFormat="1" ht="18" customHeight="1" x14ac:dyDescent="0.25">
      <c r="A3830" s="79" t="s">
        <v>13554</v>
      </c>
      <c r="B3830" s="79" t="s">
        <v>13555</v>
      </c>
      <c r="C3830" s="79" t="s">
        <v>2761</v>
      </c>
      <c r="D3830" s="79"/>
      <c r="E3830" s="79" t="s">
        <v>2298</v>
      </c>
      <c r="F3830" s="79" t="s">
        <v>2299</v>
      </c>
      <c r="G3830" s="79"/>
      <c r="H3830" s="79"/>
      <c r="I3830" s="79"/>
      <c r="J3830" s="79"/>
      <c r="K3830" s="79" t="s">
        <v>367</v>
      </c>
      <c r="L3830" s="31">
        <v>3827</v>
      </c>
      <c r="M3830" s="32" t="s">
        <v>13556</v>
      </c>
      <c r="N3830" s="32" t="s">
        <v>2297</v>
      </c>
    </row>
    <row r="3831" spans="1:14" s="81" customFormat="1" ht="18" customHeight="1" x14ac:dyDescent="0.25">
      <c r="A3831" s="79" t="s">
        <v>13557</v>
      </c>
      <c r="B3831" s="79" t="s">
        <v>13558</v>
      </c>
      <c r="C3831" s="79" t="s">
        <v>13559</v>
      </c>
      <c r="D3831" s="79"/>
      <c r="E3831" s="79" t="s">
        <v>2484</v>
      </c>
      <c r="F3831" s="79" t="s">
        <v>2485</v>
      </c>
      <c r="G3831" s="79"/>
      <c r="H3831" s="79"/>
      <c r="I3831" s="79"/>
      <c r="J3831" s="79"/>
      <c r="K3831" s="79" t="s">
        <v>367</v>
      </c>
      <c r="L3831" s="31">
        <v>3828</v>
      </c>
      <c r="M3831" s="32" t="s">
        <v>13560</v>
      </c>
      <c r="N3831" s="32" t="s">
        <v>2493</v>
      </c>
    </row>
    <row r="3832" spans="1:14" s="81" customFormat="1" ht="18" customHeight="1" x14ac:dyDescent="0.25">
      <c r="A3832" s="79" t="s">
        <v>13561</v>
      </c>
      <c r="B3832" s="79" t="s">
        <v>13562</v>
      </c>
      <c r="C3832" s="79" t="s">
        <v>13559</v>
      </c>
      <c r="D3832" s="79"/>
      <c r="E3832" s="79" t="s">
        <v>2484</v>
      </c>
      <c r="F3832" s="79" t="s">
        <v>2485</v>
      </c>
      <c r="G3832" s="79"/>
      <c r="H3832" s="79"/>
      <c r="I3832" s="79"/>
      <c r="J3832" s="79"/>
      <c r="K3832" s="79" t="s">
        <v>367</v>
      </c>
      <c r="L3832" s="31">
        <v>3829</v>
      </c>
      <c r="M3832" s="32" t="s">
        <v>13563</v>
      </c>
      <c r="N3832" s="32" t="s">
        <v>2493</v>
      </c>
    </row>
    <row r="3833" spans="1:14" s="81" customFormat="1" ht="18" customHeight="1" x14ac:dyDescent="0.25">
      <c r="A3833" s="79" t="s">
        <v>2742</v>
      </c>
      <c r="B3833" s="79" t="s">
        <v>2743</v>
      </c>
      <c r="C3833" s="79"/>
      <c r="D3833" s="79"/>
      <c r="E3833" s="79" t="s">
        <v>2742</v>
      </c>
      <c r="F3833" s="79" t="s">
        <v>2743</v>
      </c>
      <c r="G3833" s="79"/>
      <c r="H3833" s="79"/>
      <c r="I3833" s="79"/>
      <c r="J3833" s="79"/>
      <c r="K3833" s="79" t="s">
        <v>367</v>
      </c>
      <c r="L3833" s="82">
        <v>3830</v>
      </c>
      <c r="M3833" s="32" t="s">
        <v>2341</v>
      </c>
      <c r="N3833" s="32" t="s">
        <v>2341</v>
      </c>
    </row>
  </sheetData>
  <sheetProtection formatCells="0" formatColumns="0" formatRows="0" insertColumns="0" insertRows="0" insertHyperlinks="0" deleteColumns="0" deleteRows="0" sort="0" autoFilter="0" pivotTables="0"/>
  <autoFilter ref="A3:M3833" xr:uid="{2AE8A487-E036-1043-9CD1-F7F6F9F7034D}"/>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855A8-926E-4392-A54E-6AD9136633B6}">
  <sheetPr codeName="Sheet1"/>
  <dimension ref="A1:IR216"/>
  <sheetViews>
    <sheetView topLeftCell="A4" workbookViewId="0">
      <selection activeCell="R15" sqref="B15:R18"/>
    </sheetView>
  </sheetViews>
  <sheetFormatPr defaultColWidth="8.8984375" defaultRowHeight="13.8" x14ac:dyDescent="0.25"/>
  <cols>
    <col min="1" max="1" width="15.59765625" customWidth="1"/>
    <col min="22" max="22" width="28.59765625" customWidth="1"/>
    <col min="66" max="66" width="15.8984375" customWidth="1"/>
    <col min="259" max="259" width="15.3984375" customWidth="1"/>
  </cols>
  <sheetData>
    <row r="1" spans="1:252" x14ac:dyDescent="0.25">
      <c r="A1" t="s">
        <v>1536</v>
      </c>
      <c r="B1" t="s">
        <v>1548</v>
      </c>
      <c r="C1" t="s">
        <v>1553</v>
      </c>
      <c r="D1" t="s">
        <v>1564</v>
      </c>
      <c r="E1" t="s">
        <v>1569</v>
      </c>
      <c r="F1" t="s">
        <v>1584</v>
      </c>
      <c r="G1" t="s">
        <v>1589</v>
      </c>
      <c r="H1" t="s">
        <v>1594</v>
      </c>
      <c r="I1" t="s">
        <v>1604</v>
      </c>
      <c r="J1" t="s">
        <v>1609</v>
      </c>
      <c r="K1" t="s">
        <v>1614</v>
      </c>
      <c r="L1" t="s">
        <v>1619</v>
      </c>
      <c r="M1" t="s">
        <v>1624</v>
      </c>
      <c r="N1" t="s">
        <v>1629</v>
      </c>
      <c r="O1" t="s">
        <v>1633</v>
      </c>
      <c r="P1" t="s">
        <v>1638</v>
      </c>
      <c r="Q1" t="s">
        <v>1643</v>
      </c>
      <c r="R1" t="s">
        <v>1647</v>
      </c>
      <c r="S1" t="s">
        <v>1652</v>
      </c>
      <c r="T1" t="s">
        <v>1661</v>
      </c>
      <c r="U1" t="s">
        <v>1666</v>
      </c>
      <c r="V1" t="s">
        <v>1670</v>
      </c>
      <c r="W1" t="s">
        <v>1674</v>
      </c>
      <c r="X1" t="s">
        <v>1679</v>
      </c>
      <c r="Y1" t="s">
        <v>1689</v>
      </c>
      <c r="Z1" t="s">
        <v>1698</v>
      </c>
      <c r="AA1" t="s">
        <v>1703</v>
      </c>
      <c r="AB1" t="s">
        <v>1707</v>
      </c>
      <c r="AC1" t="s">
        <v>1712</v>
      </c>
      <c r="AD1" t="s">
        <v>1718</v>
      </c>
      <c r="AE1" t="s">
        <v>1723</v>
      </c>
      <c r="AF1" t="s">
        <v>1728</v>
      </c>
      <c r="AG1" t="s">
        <v>1732</v>
      </c>
      <c r="AH1" t="s">
        <v>1742</v>
      </c>
      <c r="AI1" t="s">
        <v>1747</v>
      </c>
      <c r="AJ1" t="s">
        <v>1752</v>
      </c>
      <c r="AK1" t="s">
        <v>1757</v>
      </c>
      <c r="AL1" t="s">
        <v>1772</v>
      </c>
      <c r="AM1" t="s">
        <v>1777</v>
      </c>
      <c r="AN1" t="s">
        <v>1787</v>
      </c>
      <c r="AO1" t="s">
        <v>1782</v>
      </c>
      <c r="AP1" t="s">
        <v>1798</v>
      </c>
      <c r="AQ1" t="s">
        <v>1804</v>
      </c>
      <c r="AR1" t="s">
        <v>1809</v>
      </c>
      <c r="AS1" t="s">
        <v>1814</v>
      </c>
      <c r="AT1" t="s">
        <v>1824</v>
      </c>
      <c r="AU1" t="s">
        <v>1829</v>
      </c>
      <c r="AV1" t="s">
        <v>1834</v>
      </c>
      <c r="AW1" t="s">
        <v>1839</v>
      </c>
      <c r="AX1" t="s">
        <v>1844</v>
      </c>
      <c r="AY1" t="s">
        <v>1849</v>
      </c>
      <c r="AZ1" t="s">
        <v>1854</v>
      </c>
      <c r="BA1" t="s">
        <v>1859</v>
      </c>
      <c r="BB1" t="s">
        <v>1864</v>
      </c>
      <c r="BC1" t="s">
        <v>1869</v>
      </c>
      <c r="BD1" t="s">
        <v>1874</v>
      </c>
      <c r="BE1" t="s">
        <v>1879</v>
      </c>
      <c r="BF1" t="s">
        <v>1884</v>
      </c>
      <c r="BG1" t="s">
        <v>1889</v>
      </c>
      <c r="BH1" t="s">
        <v>1904</v>
      </c>
      <c r="BI1" t="s">
        <v>1908</v>
      </c>
      <c r="BJ1" t="s">
        <v>1913</v>
      </c>
      <c r="BK1" t="s">
        <v>1932</v>
      </c>
      <c r="BL1" t="s">
        <v>1938</v>
      </c>
      <c r="BM1" t="s">
        <v>1942</v>
      </c>
      <c r="BN1" t="s">
        <v>1947</v>
      </c>
      <c r="BO1" t="s">
        <v>1952</v>
      </c>
      <c r="BP1" t="s">
        <v>1960</v>
      </c>
      <c r="BQ1" t="s">
        <v>1965</v>
      </c>
      <c r="BR1" t="s">
        <v>1969</v>
      </c>
      <c r="BS1" t="s">
        <v>1983</v>
      </c>
      <c r="BT1" t="s">
        <v>1994</v>
      </c>
      <c r="BU1" t="s">
        <v>1999</v>
      </c>
      <c r="BV1" t="s">
        <v>2003</v>
      </c>
      <c r="BW1" t="s">
        <v>2008</v>
      </c>
      <c r="BX1" t="s">
        <v>2024</v>
      </c>
      <c r="BY1" t="s">
        <v>2033</v>
      </c>
      <c r="BZ1" t="s">
        <v>2037</v>
      </c>
      <c r="CA1" t="s">
        <v>2042</v>
      </c>
      <c r="CB1" t="s">
        <v>2047</v>
      </c>
      <c r="CC1" t="s">
        <v>2052</v>
      </c>
      <c r="CD1" t="s">
        <v>2057</v>
      </c>
      <c r="CE1" t="s">
        <v>2061</v>
      </c>
      <c r="CF1" t="s">
        <v>2071</v>
      </c>
      <c r="CG1" t="s">
        <v>2076</v>
      </c>
      <c r="CH1" t="s">
        <v>2080</v>
      </c>
      <c r="CI1" t="s">
        <v>2084</v>
      </c>
      <c r="CJ1" t="s">
        <v>2094</v>
      </c>
      <c r="CK1" t="s">
        <v>2099</v>
      </c>
      <c r="CL1" t="s">
        <v>2104</v>
      </c>
      <c r="CM1" t="s">
        <v>2109</v>
      </c>
      <c r="CN1" t="s">
        <v>2115</v>
      </c>
      <c r="CO1" t="s">
        <v>2121</v>
      </c>
      <c r="CP1" t="s">
        <v>2126</v>
      </c>
      <c r="CQ1" t="s">
        <v>2131</v>
      </c>
      <c r="CR1" t="s">
        <v>2136</v>
      </c>
      <c r="CS1" t="s">
        <v>2141</v>
      </c>
      <c r="CT1" t="s">
        <v>2146</v>
      </c>
      <c r="CU1" t="s">
        <v>2151</v>
      </c>
      <c r="CV1" t="s">
        <v>2156</v>
      </c>
      <c r="CW1" t="s">
        <v>2161</v>
      </c>
      <c r="CX1" t="s">
        <v>2166</v>
      </c>
      <c r="CY1" t="s">
        <v>2171</v>
      </c>
      <c r="CZ1" t="s">
        <v>2176</v>
      </c>
      <c r="DA1" t="s">
        <v>2186</v>
      </c>
      <c r="DB1" t="s">
        <v>2191</v>
      </c>
      <c r="DC1" t="s">
        <v>2196</v>
      </c>
      <c r="DD1" t="s">
        <v>2200</v>
      </c>
      <c r="DE1" t="s">
        <v>2205</v>
      </c>
      <c r="DF1" t="s">
        <v>2210</v>
      </c>
      <c r="DG1" t="s">
        <v>2215</v>
      </c>
      <c r="DH1" t="s">
        <v>2224</v>
      </c>
      <c r="DI1" t="s">
        <v>2229</v>
      </c>
      <c r="DJ1" t="s">
        <v>2239</v>
      </c>
      <c r="DK1" t="s">
        <v>2244</v>
      </c>
      <c r="DL1" t="s">
        <v>2249</v>
      </c>
      <c r="DM1" t="s">
        <v>2255</v>
      </c>
      <c r="DN1" t="s">
        <v>2259</v>
      </c>
      <c r="DO1" t="s">
        <v>2264</v>
      </c>
      <c r="DP1" t="s">
        <v>2272</v>
      </c>
      <c r="DQ1" t="s">
        <v>2277</v>
      </c>
      <c r="DR1" t="s">
        <v>2282</v>
      </c>
      <c r="DS1" t="s">
        <v>2287</v>
      </c>
      <c r="DT1" t="s">
        <v>2292</v>
      </c>
      <c r="DU1" t="s">
        <v>2297</v>
      </c>
      <c r="DV1" t="s">
        <v>2302</v>
      </c>
      <c r="DW1" t="s">
        <v>2310</v>
      </c>
      <c r="DX1" t="s">
        <v>2313</v>
      </c>
      <c r="DY1" t="s">
        <v>2318</v>
      </c>
      <c r="DZ1" t="s">
        <v>2323</v>
      </c>
      <c r="EA1" t="s">
        <v>2337</v>
      </c>
      <c r="EB1" t="s">
        <v>2346</v>
      </c>
      <c r="EC1" t="s">
        <v>2350</v>
      </c>
      <c r="ED1" t="s">
        <v>2355</v>
      </c>
      <c r="EE1" t="s">
        <v>2360</v>
      </c>
      <c r="EF1" t="s">
        <v>2365</v>
      </c>
      <c r="EG1" t="s">
        <v>2370</v>
      </c>
      <c r="EH1" t="s">
        <v>2375</v>
      </c>
      <c r="EI1" t="s">
        <v>2380</v>
      </c>
      <c r="EJ1" t="s">
        <v>2385</v>
      </c>
      <c r="EK1" t="s">
        <v>2390</v>
      </c>
      <c r="EL1" t="s">
        <v>2400</v>
      </c>
      <c r="EM1" t="s">
        <v>2404</v>
      </c>
      <c r="EN1" t="s">
        <v>2414</v>
      </c>
      <c r="EO1" t="s">
        <v>2423</v>
      </c>
      <c r="EP1" t="s">
        <v>2428</v>
      </c>
      <c r="EQ1" t="s">
        <v>2432</v>
      </c>
      <c r="ER1" t="s">
        <v>2440</v>
      </c>
      <c r="ES1" t="s">
        <v>2444</v>
      </c>
      <c r="ET1" t="s">
        <v>2449</v>
      </c>
      <c r="EU1" t="s">
        <v>2463</v>
      </c>
      <c r="EV1" t="s">
        <v>2468</v>
      </c>
      <c r="EW1" t="s">
        <v>2473</v>
      </c>
      <c r="EX1" t="s">
        <v>2478</v>
      </c>
      <c r="EY1" t="s">
        <v>2483</v>
      </c>
      <c r="EZ1" t="s">
        <v>2488</v>
      </c>
      <c r="FA1" t="s">
        <v>2493</v>
      </c>
      <c r="FB1" t="s">
        <v>2498</v>
      </c>
      <c r="FC1" t="s">
        <v>2503</v>
      </c>
      <c r="FD1" t="s">
        <v>2508</v>
      </c>
      <c r="FE1" t="s">
        <v>2518</v>
      </c>
      <c r="FF1" t="s">
        <v>2523</v>
      </c>
      <c r="FG1" t="s">
        <v>2528</v>
      </c>
      <c r="FH1" t="s">
        <v>2533</v>
      </c>
      <c r="FI1" t="s">
        <v>2537</v>
      </c>
      <c r="FJ1" t="s">
        <v>2547</v>
      </c>
      <c r="FK1" t="s">
        <v>2552</v>
      </c>
      <c r="FL1" t="s">
        <v>2557</v>
      </c>
      <c r="FM1" t="s">
        <v>2562</v>
      </c>
      <c r="FN1" t="s">
        <v>2566</v>
      </c>
      <c r="FO1" t="s">
        <v>2576</v>
      </c>
      <c r="FP1" t="s">
        <v>2581</v>
      </c>
      <c r="FQ1" t="s">
        <v>2587</v>
      </c>
      <c r="FR1" t="s">
        <v>2592</v>
      </c>
      <c r="FS1" t="s">
        <v>2597</v>
      </c>
      <c r="FT1" t="s">
        <v>2602</v>
      </c>
      <c r="FU1" t="s">
        <v>2607</v>
      </c>
      <c r="FV1" t="s">
        <v>2612</v>
      </c>
      <c r="FW1" t="s">
        <v>2616</v>
      </c>
      <c r="FX1" t="s">
        <v>2626</v>
      </c>
      <c r="FY1" t="s">
        <v>2631</v>
      </c>
      <c r="FZ1" t="s">
        <v>2636</v>
      </c>
      <c r="GA1" t="s">
        <v>2640</v>
      </c>
      <c r="GB1" t="s">
        <v>2645</v>
      </c>
      <c r="GC1" t="s">
        <v>2654</v>
      </c>
      <c r="GD1" t="s">
        <v>2658</v>
      </c>
      <c r="GE1" t="s">
        <v>2663</v>
      </c>
      <c r="GF1" t="s">
        <v>2667</v>
      </c>
      <c r="GG1" t="s">
        <v>2672</v>
      </c>
      <c r="GH1" t="s">
        <v>2681</v>
      </c>
      <c r="GI1" t="s">
        <v>2676</v>
      </c>
      <c r="GJ1" t="s">
        <v>2686</v>
      </c>
      <c r="GK1" t="s">
        <v>2691</v>
      </c>
      <c r="GL1" t="s">
        <v>2696</v>
      </c>
      <c r="GM1" t="s">
        <v>2701</v>
      </c>
      <c r="GN1" t="s">
        <v>2707</v>
      </c>
      <c r="GO1" t="s">
        <v>2723</v>
      </c>
      <c r="GP1" t="s">
        <v>2733</v>
      </c>
      <c r="GQ1" t="s">
        <v>2738</v>
      </c>
      <c r="GR1" t="s">
        <v>2741</v>
      </c>
      <c r="GS1" t="s">
        <v>1543</v>
      </c>
      <c r="GT1" t="s">
        <v>1559</v>
      </c>
      <c r="GU1" t="s">
        <v>1574</v>
      </c>
      <c r="GV1" t="s">
        <v>1580</v>
      </c>
      <c r="GW1" t="s">
        <v>1599</v>
      </c>
      <c r="GX1" t="s">
        <v>1656</v>
      </c>
      <c r="GY1" t="s">
        <v>1684</v>
      </c>
      <c r="GZ1" t="s">
        <v>1694</v>
      </c>
      <c r="HA1" t="s">
        <v>1737</v>
      </c>
      <c r="HB1" t="s">
        <v>1762</v>
      </c>
      <c r="HC1" t="s">
        <v>1767</v>
      </c>
      <c r="HD1" t="s">
        <v>1793</v>
      </c>
      <c r="HE1" t="s">
        <v>1819</v>
      </c>
      <c r="HF1" t="s">
        <v>1894</v>
      </c>
      <c r="HG1" t="s">
        <v>1899</v>
      </c>
      <c r="HH1" t="s">
        <v>1918</v>
      </c>
      <c r="HI1" t="s">
        <v>1922</v>
      </c>
      <c r="HJ1" t="s">
        <v>1927</v>
      </c>
      <c r="HK1" t="s">
        <v>1956</v>
      </c>
      <c r="HL1" t="s">
        <v>1973</v>
      </c>
      <c r="HM1" t="s">
        <v>1978</v>
      </c>
      <c r="HN1" t="s">
        <v>1989</v>
      </c>
      <c r="HO1" t="s">
        <v>2013</v>
      </c>
      <c r="HP1" t="s">
        <v>2019</v>
      </c>
      <c r="HQ1" t="s">
        <v>2029</v>
      </c>
      <c r="HR1" t="s">
        <v>2066</v>
      </c>
      <c r="HS1" t="s">
        <v>2089</v>
      </c>
      <c r="HT1" t="s">
        <v>2181</v>
      </c>
      <c r="HU1" t="s">
        <v>2220</v>
      </c>
      <c r="HV1" t="s">
        <v>2234</v>
      </c>
      <c r="HW1" t="s">
        <v>2268</v>
      </c>
      <c r="HX1" t="s">
        <v>2306</v>
      </c>
      <c r="HY1" t="s">
        <v>2328</v>
      </c>
      <c r="HZ1" t="s">
        <v>2332</v>
      </c>
      <c r="IA1" t="s">
        <v>13373</v>
      </c>
      <c r="IB1" t="s">
        <v>2395</v>
      </c>
      <c r="IC1" t="s">
        <v>2409</v>
      </c>
      <c r="ID1" t="s">
        <v>2418</v>
      </c>
      <c r="IE1" t="s">
        <v>2436</v>
      </c>
      <c r="IF1" t="s">
        <v>2454</v>
      </c>
      <c r="IG1" t="s">
        <v>2458</v>
      </c>
      <c r="IH1" t="s">
        <v>2513</v>
      </c>
      <c r="II1" t="s">
        <v>2542</v>
      </c>
      <c r="IJ1" t="s">
        <v>2571</v>
      </c>
      <c r="IK1" t="s">
        <v>2621</v>
      </c>
      <c r="IL1" t="s">
        <v>2649</v>
      </c>
      <c r="IM1" t="s">
        <v>2712</v>
      </c>
      <c r="IN1" t="s">
        <v>2717</v>
      </c>
      <c r="IO1" t="s">
        <v>2728</v>
      </c>
      <c r="IP1" t="s">
        <v>13378</v>
      </c>
      <c r="IQ1" t="s">
        <v>2744</v>
      </c>
      <c r="IR1" t="s">
        <v>2341</v>
      </c>
    </row>
    <row r="2" spans="1:252" x14ac:dyDescent="0.25">
      <c r="A2">
        <f>COUNTA(A4:A1048576)</f>
        <v>35</v>
      </c>
      <c r="B2">
        <f t="shared" ref="B2:BM2" si="0">COUNTA(B4:B1048576)</f>
        <v>13</v>
      </c>
      <c r="C2">
        <f t="shared" si="0"/>
        <v>59</v>
      </c>
      <c r="D2">
        <f t="shared" si="0"/>
        <v>8</v>
      </c>
      <c r="E2">
        <f t="shared" si="0"/>
        <v>19</v>
      </c>
      <c r="F2">
        <f t="shared" si="0"/>
        <v>9</v>
      </c>
      <c r="G2">
        <f t="shared" si="0"/>
        <v>24</v>
      </c>
      <c r="H2">
        <f t="shared" si="0"/>
        <v>12</v>
      </c>
      <c r="I2">
        <f t="shared" si="0"/>
        <v>8</v>
      </c>
      <c r="J2">
        <f t="shared" si="0"/>
        <v>10</v>
      </c>
      <c r="K2">
        <f t="shared" si="0"/>
        <v>78</v>
      </c>
      <c r="L2">
        <f t="shared" si="0"/>
        <v>33</v>
      </c>
      <c r="M2">
        <f t="shared" si="0"/>
        <v>5</v>
      </c>
      <c r="N2">
        <f t="shared" si="0"/>
        <v>8</v>
      </c>
      <c r="O2">
        <f t="shared" si="0"/>
        <v>12</v>
      </c>
      <c r="P2">
        <f t="shared" si="0"/>
        <v>8</v>
      </c>
      <c r="Q2">
        <f t="shared" si="0"/>
        <v>4</v>
      </c>
      <c r="R2">
        <f t="shared" si="0"/>
        <v>7</v>
      </c>
      <c r="S2">
        <f t="shared" si="0"/>
        <v>13</v>
      </c>
      <c r="T2">
        <f t="shared" si="0"/>
        <v>21</v>
      </c>
      <c r="U2">
        <f t="shared" si="0"/>
        <v>10</v>
      </c>
      <c r="V2">
        <f t="shared" si="0"/>
        <v>3</v>
      </c>
      <c r="W2">
        <f t="shared" si="0"/>
        <v>4</v>
      </c>
      <c r="X2">
        <f t="shared" si="0"/>
        <v>17</v>
      </c>
      <c r="Y2">
        <f t="shared" si="0"/>
        <v>27</v>
      </c>
      <c r="Z2">
        <f t="shared" si="0"/>
        <v>5</v>
      </c>
      <c r="AA2">
        <f t="shared" si="0"/>
        <v>29</v>
      </c>
      <c r="AB2">
        <f t="shared" si="0"/>
        <v>14</v>
      </c>
      <c r="AC2">
        <f t="shared" si="0"/>
        <v>19</v>
      </c>
      <c r="AD2">
        <f t="shared" si="0"/>
        <v>3</v>
      </c>
      <c r="AE2">
        <f t="shared" si="0"/>
        <v>26</v>
      </c>
      <c r="AF2">
        <f t="shared" si="0"/>
        <v>11</v>
      </c>
      <c r="AG2">
        <f t="shared" si="0"/>
        <v>13</v>
      </c>
      <c r="AH2">
        <f t="shared" si="0"/>
        <v>18</v>
      </c>
      <c r="AI2">
        <f t="shared" si="0"/>
        <v>24</v>
      </c>
      <c r="AJ2">
        <f t="shared" si="0"/>
        <v>17</v>
      </c>
      <c r="AK2">
        <f t="shared" si="0"/>
        <v>31</v>
      </c>
      <c r="AL2">
        <f t="shared" si="0"/>
        <v>34</v>
      </c>
      <c r="AM2">
        <f t="shared" si="0"/>
        <v>4</v>
      </c>
      <c r="AN2">
        <f t="shared" si="0"/>
        <v>27</v>
      </c>
      <c r="AO2">
        <f t="shared" si="0"/>
        <v>13</v>
      </c>
      <c r="AP2">
        <f t="shared" si="0"/>
        <v>8</v>
      </c>
      <c r="AQ2">
        <f t="shared" si="0"/>
        <v>15</v>
      </c>
      <c r="AR2">
        <f t="shared" si="0"/>
        <v>22</v>
      </c>
      <c r="AS2">
        <f t="shared" si="0"/>
        <v>17</v>
      </c>
      <c r="AT2">
        <f t="shared" si="0"/>
        <v>7</v>
      </c>
      <c r="AU2">
        <f t="shared" si="0"/>
        <v>15</v>
      </c>
      <c r="AV2">
        <f t="shared" si="0"/>
        <v>6</v>
      </c>
      <c r="AW2">
        <f t="shared" si="0"/>
        <v>7</v>
      </c>
      <c r="AX2">
        <f t="shared" si="0"/>
        <v>11</v>
      </c>
      <c r="AY2">
        <f t="shared" si="0"/>
        <v>11</v>
      </c>
      <c r="AZ2">
        <f t="shared" si="0"/>
        <v>25</v>
      </c>
      <c r="BA2">
        <f t="shared" si="0"/>
        <v>27</v>
      </c>
      <c r="BB2">
        <f t="shared" si="0"/>
        <v>15</v>
      </c>
      <c r="BC2">
        <f t="shared" si="0"/>
        <v>3</v>
      </c>
      <c r="BD2">
        <f t="shared" si="0"/>
        <v>7</v>
      </c>
      <c r="BE2">
        <f t="shared" si="0"/>
        <v>16</v>
      </c>
      <c r="BF2">
        <f t="shared" si="0"/>
        <v>5</v>
      </c>
      <c r="BG2">
        <f t="shared" si="0"/>
        <v>14</v>
      </c>
      <c r="BH2">
        <f t="shared" si="0"/>
        <v>6</v>
      </c>
      <c r="BI2">
        <f t="shared" si="0"/>
        <v>20</v>
      </c>
      <c r="BJ2">
        <f t="shared" si="0"/>
        <v>15</v>
      </c>
      <c r="BK2">
        <f t="shared" si="0"/>
        <v>10</v>
      </c>
      <c r="BL2">
        <f t="shared" si="0"/>
        <v>7</v>
      </c>
      <c r="BM2">
        <f t="shared" si="0"/>
        <v>13</v>
      </c>
      <c r="BN2">
        <f t="shared" ref="BN2:DY2" si="1">COUNTA(BN4:BN1048576)</f>
        <v>17</v>
      </c>
      <c r="BO2">
        <f t="shared" si="1"/>
        <v>17</v>
      </c>
      <c r="BP2">
        <f t="shared" si="1"/>
        <v>15</v>
      </c>
      <c r="BQ2">
        <f t="shared" si="1"/>
        <v>6</v>
      </c>
      <c r="BR2">
        <f t="shared" si="1"/>
        <v>8</v>
      </c>
      <c r="BS2">
        <f t="shared" si="1"/>
        <v>45</v>
      </c>
      <c r="BT2">
        <f t="shared" si="1"/>
        <v>9</v>
      </c>
      <c r="BU2">
        <f t="shared" si="1"/>
        <v>4</v>
      </c>
      <c r="BV2">
        <f t="shared" si="1"/>
        <v>11</v>
      </c>
      <c r="BW2">
        <f t="shared" si="1"/>
        <v>11</v>
      </c>
      <c r="BX2">
        <f t="shared" si="1"/>
        <v>19</v>
      </c>
      <c r="BY2">
        <f t="shared" si="1"/>
        <v>44</v>
      </c>
      <c r="BZ2">
        <f t="shared" si="1"/>
        <v>9</v>
      </c>
      <c r="CA2">
        <f t="shared" si="1"/>
        <v>40</v>
      </c>
      <c r="CB2">
        <f t="shared" si="1"/>
        <v>8</v>
      </c>
      <c r="CC2">
        <f t="shared" si="1"/>
        <v>32</v>
      </c>
      <c r="CD2">
        <f t="shared" si="1"/>
        <v>20</v>
      </c>
      <c r="CE2">
        <f t="shared" si="1"/>
        <v>5</v>
      </c>
      <c r="CF2">
        <f t="shared" si="1"/>
        <v>6</v>
      </c>
      <c r="CG2">
        <f t="shared" si="1"/>
        <v>21</v>
      </c>
      <c r="CH2">
        <f t="shared" si="1"/>
        <v>15</v>
      </c>
      <c r="CI2">
        <f t="shared" si="1"/>
        <v>48</v>
      </c>
      <c r="CJ2">
        <f t="shared" si="1"/>
        <v>13</v>
      </c>
      <c r="CK2">
        <f t="shared" si="1"/>
        <v>37</v>
      </c>
      <c r="CL2">
        <f t="shared" si="1"/>
        <v>48</v>
      </c>
      <c r="CM2">
        <f t="shared" si="1"/>
        <v>4</v>
      </c>
      <c r="CN2">
        <f t="shared" si="1"/>
        <v>14</v>
      </c>
      <c r="CO2">
        <f t="shared" si="1"/>
        <v>18</v>
      </c>
      <c r="CP2">
        <f t="shared" si="1"/>
        <v>7</v>
      </c>
      <c r="CQ2">
        <f t="shared" si="1"/>
        <v>9</v>
      </c>
      <c r="CR2">
        <f t="shared" si="1"/>
        <v>19</v>
      </c>
      <c r="CS2">
        <f t="shared" si="1"/>
        <v>13</v>
      </c>
      <c r="CT2">
        <f t="shared" si="1"/>
        <v>9</v>
      </c>
      <c r="CU2">
        <f t="shared" si="1"/>
        <v>11</v>
      </c>
      <c r="CV2">
        <f t="shared" si="1"/>
        <v>16</v>
      </c>
      <c r="CW2">
        <f t="shared" si="1"/>
        <v>23</v>
      </c>
      <c r="CX2">
        <f t="shared" si="1"/>
        <v>12</v>
      </c>
      <c r="CY2">
        <f t="shared" si="1"/>
        <v>11</v>
      </c>
      <c r="CZ2">
        <f t="shared" si="1"/>
        <v>13</v>
      </c>
      <c r="DA2">
        <f t="shared" si="1"/>
        <v>7</v>
      </c>
      <c r="DB2">
        <f t="shared" si="1"/>
        <v>4</v>
      </c>
      <c r="DC2">
        <f t="shared" si="1"/>
        <v>17</v>
      </c>
      <c r="DD2">
        <f t="shared" si="1"/>
        <v>22</v>
      </c>
      <c r="DE2">
        <f t="shared" si="1"/>
        <v>12</v>
      </c>
      <c r="DF2">
        <f t="shared" si="1"/>
        <v>69</v>
      </c>
      <c r="DG2">
        <f t="shared" si="1"/>
        <v>3</v>
      </c>
      <c r="DH2">
        <f t="shared" si="1"/>
        <v>16</v>
      </c>
      <c r="DI2">
        <f t="shared" si="1"/>
        <v>13</v>
      </c>
      <c r="DJ2">
        <f t="shared" si="1"/>
        <v>33</v>
      </c>
      <c r="DK2">
        <f t="shared" si="1"/>
        <v>5</v>
      </c>
      <c r="DL2">
        <f t="shared" si="1"/>
        <v>38</v>
      </c>
      <c r="DM2">
        <f t="shared" si="1"/>
        <v>18</v>
      </c>
      <c r="DN2">
        <f t="shared" si="1"/>
        <v>23</v>
      </c>
      <c r="DO2">
        <f t="shared" si="1"/>
        <v>26</v>
      </c>
      <c r="DP2">
        <f t="shared" si="1"/>
        <v>13</v>
      </c>
      <c r="DQ2">
        <f t="shared" si="1"/>
        <v>12</v>
      </c>
      <c r="DR2">
        <f t="shared" si="1"/>
        <v>16</v>
      </c>
      <c r="DS2">
        <f t="shared" si="1"/>
        <v>15</v>
      </c>
      <c r="DT2">
        <f t="shared" si="1"/>
        <v>15</v>
      </c>
      <c r="DU2">
        <f t="shared" si="1"/>
        <v>13</v>
      </c>
      <c r="DV2">
        <f t="shared" si="1"/>
        <v>13</v>
      </c>
      <c r="DW2">
        <f t="shared" si="1"/>
        <v>18</v>
      </c>
      <c r="DX2">
        <f t="shared" si="1"/>
        <v>18</v>
      </c>
      <c r="DY2">
        <f t="shared" si="1"/>
        <v>9</v>
      </c>
      <c r="DZ2">
        <f t="shared" ref="DZ2:GK2" si="2">COUNTA(DZ4:DZ1048576)</f>
        <v>38</v>
      </c>
      <c r="EA2">
        <f t="shared" si="2"/>
        <v>81</v>
      </c>
      <c r="EB2">
        <f t="shared" si="2"/>
        <v>12</v>
      </c>
      <c r="EC2">
        <f t="shared" si="2"/>
        <v>12</v>
      </c>
      <c r="ED2">
        <f t="shared" si="2"/>
        <v>7</v>
      </c>
      <c r="EE2">
        <f t="shared" si="2"/>
        <v>17</v>
      </c>
      <c r="EF2">
        <f t="shared" si="2"/>
        <v>17</v>
      </c>
      <c r="EG2">
        <f t="shared" si="2"/>
        <v>15</v>
      </c>
      <c r="EH2">
        <f t="shared" si="2"/>
        <v>23</v>
      </c>
      <c r="EI2">
        <f t="shared" si="2"/>
        <v>19</v>
      </c>
      <c r="EJ2">
        <f t="shared" si="2"/>
        <v>26</v>
      </c>
      <c r="EK2">
        <f t="shared" si="2"/>
        <v>18</v>
      </c>
      <c r="EL2">
        <f t="shared" si="2"/>
        <v>17</v>
      </c>
      <c r="EM2">
        <f t="shared" si="2"/>
        <v>21</v>
      </c>
      <c r="EN2">
        <f t="shared" si="2"/>
        <v>9</v>
      </c>
      <c r="EO2">
        <f t="shared" si="2"/>
        <v>43</v>
      </c>
      <c r="EP2">
        <f t="shared" si="2"/>
        <v>84</v>
      </c>
      <c r="EQ2">
        <f t="shared" si="2"/>
        <v>6</v>
      </c>
      <c r="ER2">
        <f t="shared" si="2"/>
        <v>4</v>
      </c>
      <c r="ES2">
        <f t="shared" si="2"/>
        <v>3</v>
      </c>
      <c r="ET2">
        <f t="shared" si="2"/>
        <v>11</v>
      </c>
      <c r="EU2">
        <f t="shared" si="2"/>
        <v>7</v>
      </c>
      <c r="EV2">
        <f t="shared" si="2"/>
        <v>12</v>
      </c>
      <c r="EW2">
        <f t="shared" si="2"/>
        <v>10</v>
      </c>
      <c r="EX2">
        <f t="shared" si="2"/>
        <v>8</v>
      </c>
      <c r="EY2">
        <f t="shared" si="2"/>
        <v>14</v>
      </c>
      <c r="EZ2">
        <f t="shared" si="2"/>
        <v>15</v>
      </c>
      <c r="FA2">
        <f t="shared" si="2"/>
        <v>33</v>
      </c>
      <c r="FB2">
        <f t="shared" si="2"/>
        <v>28</v>
      </c>
      <c r="FC2">
        <f t="shared" si="2"/>
        <v>6</v>
      </c>
      <c r="FD2">
        <f t="shared" si="2"/>
        <v>6</v>
      </c>
      <c r="FE2">
        <f t="shared" si="2"/>
        <v>9</v>
      </c>
      <c r="FF2">
        <f t="shared" si="2"/>
        <v>213</v>
      </c>
      <c r="FG2">
        <f t="shared" si="2"/>
        <v>11</v>
      </c>
      <c r="FH2">
        <f t="shared" si="2"/>
        <v>19</v>
      </c>
      <c r="FI2">
        <f t="shared" si="2"/>
        <v>9</v>
      </c>
      <c r="FJ2">
        <f t="shared" si="2"/>
        <v>11</v>
      </c>
      <c r="FK2">
        <f t="shared" si="2"/>
        <v>20</v>
      </c>
      <c r="FL2">
        <f t="shared" si="2"/>
        <v>10</v>
      </c>
      <c r="FM2">
        <f t="shared" si="2"/>
        <v>19</v>
      </c>
      <c r="FN2">
        <f t="shared" si="2"/>
        <v>11</v>
      </c>
      <c r="FO2">
        <f t="shared" si="2"/>
        <v>22</v>
      </c>
      <c r="FP2">
        <f t="shared" si="2"/>
        <v>27</v>
      </c>
      <c r="FQ2">
        <f t="shared" si="2"/>
        <v>15</v>
      </c>
      <c r="FR2">
        <f t="shared" si="2"/>
        <v>23</v>
      </c>
      <c r="FS2">
        <f t="shared" si="2"/>
        <v>5</v>
      </c>
      <c r="FT2">
        <f t="shared" si="2"/>
        <v>32</v>
      </c>
      <c r="FU2">
        <f t="shared" si="2"/>
        <v>79</v>
      </c>
      <c r="FV2">
        <f t="shared" si="2"/>
        <v>14</v>
      </c>
      <c r="FW2">
        <f t="shared" si="2"/>
        <v>5</v>
      </c>
      <c r="FX2">
        <f t="shared" si="2"/>
        <v>6</v>
      </c>
      <c r="FY2">
        <f t="shared" si="2"/>
        <v>16</v>
      </c>
      <c r="FZ2">
        <f t="shared" si="2"/>
        <v>25</v>
      </c>
      <c r="GA2">
        <f t="shared" si="2"/>
        <v>81</v>
      </c>
      <c r="GB2">
        <f t="shared" si="2"/>
        <v>6</v>
      </c>
      <c r="GC2">
        <f t="shared" si="2"/>
        <v>9</v>
      </c>
      <c r="GD2">
        <f t="shared" si="2"/>
        <v>5</v>
      </c>
      <c r="GE2">
        <f t="shared" si="2"/>
        <v>28</v>
      </c>
      <c r="GF2">
        <f t="shared" si="2"/>
        <v>8</v>
      </c>
      <c r="GG2">
        <f t="shared" si="2"/>
        <v>5</v>
      </c>
      <c r="GH2">
        <f t="shared" si="2"/>
        <v>10</v>
      </c>
      <c r="GI2">
        <f t="shared" si="2"/>
        <v>51</v>
      </c>
      <c r="GJ2">
        <f t="shared" si="2"/>
        <v>20</v>
      </c>
      <c r="GK2">
        <f t="shared" si="2"/>
        <v>14</v>
      </c>
      <c r="GL2">
        <f t="shared" ref="GL2:IR2" si="3">COUNTA(GL4:GL1048576)</f>
        <v>7</v>
      </c>
      <c r="GM2">
        <f t="shared" si="3"/>
        <v>26</v>
      </c>
      <c r="GN2">
        <f t="shared" si="3"/>
        <v>64</v>
      </c>
      <c r="GO2">
        <f t="shared" si="3"/>
        <v>4</v>
      </c>
      <c r="GP2">
        <f t="shared" si="3"/>
        <v>23</v>
      </c>
      <c r="GQ2">
        <f t="shared" si="3"/>
        <v>11</v>
      </c>
      <c r="GR2">
        <f t="shared" si="3"/>
        <v>11</v>
      </c>
      <c r="GS2">
        <f t="shared" si="3"/>
        <v>1</v>
      </c>
      <c r="GT2">
        <f t="shared" si="3"/>
        <v>1</v>
      </c>
      <c r="GU2">
        <f t="shared" si="3"/>
        <v>1</v>
      </c>
      <c r="GV2">
        <f t="shared" si="3"/>
        <v>1</v>
      </c>
      <c r="GW2">
        <f t="shared" si="3"/>
        <v>1</v>
      </c>
      <c r="GX2">
        <f t="shared" si="3"/>
        <v>1</v>
      </c>
      <c r="GY2">
        <f t="shared" si="3"/>
        <v>1</v>
      </c>
      <c r="GZ2">
        <f t="shared" si="3"/>
        <v>1</v>
      </c>
      <c r="HA2">
        <f t="shared" si="3"/>
        <v>1</v>
      </c>
      <c r="HB2">
        <f t="shared" si="3"/>
        <v>1</v>
      </c>
      <c r="HC2">
        <f t="shared" si="3"/>
        <v>1</v>
      </c>
      <c r="HD2">
        <f t="shared" si="3"/>
        <v>1</v>
      </c>
      <c r="HE2">
        <f t="shared" si="3"/>
        <v>1</v>
      </c>
      <c r="HF2">
        <f t="shared" si="3"/>
        <v>1</v>
      </c>
      <c r="HG2">
        <f t="shared" si="3"/>
        <v>1</v>
      </c>
      <c r="HH2">
        <f t="shared" si="3"/>
        <v>1</v>
      </c>
      <c r="HI2">
        <f t="shared" si="3"/>
        <v>1</v>
      </c>
      <c r="HJ2">
        <f t="shared" si="3"/>
        <v>1</v>
      </c>
      <c r="HK2">
        <f t="shared" si="3"/>
        <v>1</v>
      </c>
      <c r="HL2">
        <f t="shared" si="3"/>
        <v>1</v>
      </c>
      <c r="HM2">
        <f t="shared" si="3"/>
        <v>1</v>
      </c>
      <c r="HN2">
        <f t="shared" si="3"/>
        <v>1</v>
      </c>
      <c r="HO2">
        <f t="shared" si="3"/>
        <v>1</v>
      </c>
      <c r="HP2">
        <f t="shared" si="3"/>
        <v>1</v>
      </c>
      <c r="HQ2">
        <f t="shared" si="3"/>
        <v>1</v>
      </c>
      <c r="HR2">
        <f t="shared" si="3"/>
        <v>1</v>
      </c>
      <c r="HS2">
        <f t="shared" si="3"/>
        <v>1</v>
      </c>
      <c r="HT2">
        <f t="shared" si="3"/>
        <v>1</v>
      </c>
      <c r="HU2">
        <f t="shared" si="3"/>
        <v>1</v>
      </c>
      <c r="HV2">
        <f t="shared" si="3"/>
        <v>1</v>
      </c>
      <c r="HW2">
        <f t="shared" si="3"/>
        <v>1</v>
      </c>
      <c r="HX2">
        <f t="shared" si="3"/>
        <v>1</v>
      </c>
      <c r="HY2">
        <f t="shared" si="3"/>
        <v>1</v>
      </c>
      <c r="HZ2">
        <f t="shared" si="3"/>
        <v>1</v>
      </c>
      <c r="IA2">
        <f t="shared" si="3"/>
        <v>1</v>
      </c>
      <c r="IB2">
        <f t="shared" si="3"/>
        <v>1</v>
      </c>
      <c r="IC2">
        <f t="shared" si="3"/>
        <v>1</v>
      </c>
      <c r="ID2">
        <f t="shared" si="3"/>
        <v>1</v>
      </c>
      <c r="IE2">
        <f t="shared" si="3"/>
        <v>1</v>
      </c>
      <c r="IF2">
        <f t="shared" si="3"/>
        <v>1</v>
      </c>
      <c r="IG2">
        <f t="shared" si="3"/>
        <v>1</v>
      </c>
      <c r="IH2">
        <f t="shared" si="3"/>
        <v>1</v>
      </c>
      <c r="II2">
        <f t="shared" si="3"/>
        <v>1</v>
      </c>
      <c r="IJ2">
        <f t="shared" si="3"/>
        <v>1</v>
      </c>
      <c r="IK2">
        <f t="shared" si="3"/>
        <v>1</v>
      </c>
      <c r="IL2">
        <f t="shared" si="3"/>
        <v>1</v>
      </c>
      <c r="IM2">
        <f t="shared" si="3"/>
        <v>1</v>
      </c>
      <c r="IN2">
        <f t="shared" si="3"/>
        <v>1</v>
      </c>
      <c r="IO2">
        <f t="shared" si="3"/>
        <v>1</v>
      </c>
      <c r="IP2">
        <f t="shared" si="3"/>
        <v>1</v>
      </c>
      <c r="IQ2">
        <f t="shared" si="3"/>
        <v>1</v>
      </c>
      <c r="IR2">
        <f t="shared" si="3"/>
        <v>1</v>
      </c>
    </row>
    <row r="3" spans="1:252" s="84" customFormat="1" ht="66" customHeight="1" x14ac:dyDescent="0.25">
      <c r="A3" s="84" t="s">
        <v>13564</v>
      </c>
      <c r="B3" s="84" t="s">
        <v>13565</v>
      </c>
      <c r="C3" s="84" t="s">
        <v>13566</v>
      </c>
      <c r="D3" s="84" t="s">
        <v>13567</v>
      </c>
      <c r="E3" s="84" t="s">
        <v>13568</v>
      </c>
      <c r="F3" s="84" t="s">
        <v>13569</v>
      </c>
      <c r="G3" s="84" t="s">
        <v>13570</v>
      </c>
      <c r="H3" s="84" t="s">
        <v>13571</v>
      </c>
      <c r="I3" s="84" t="s">
        <v>13572</v>
      </c>
      <c r="J3" s="84" t="s">
        <v>13573</v>
      </c>
      <c r="K3" s="84" t="s">
        <v>13574</v>
      </c>
      <c r="L3" s="84" t="s">
        <v>13575</v>
      </c>
      <c r="M3" s="84" t="s">
        <v>13576</v>
      </c>
      <c r="N3" s="84" t="s">
        <v>13577</v>
      </c>
      <c r="O3" s="84" t="s">
        <v>13578</v>
      </c>
      <c r="P3" s="84" t="s">
        <v>13579</v>
      </c>
      <c r="Q3" s="84" t="s">
        <v>13580</v>
      </c>
      <c r="R3" s="84" t="s">
        <v>13581</v>
      </c>
      <c r="S3" s="84" t="s">
        <v>13582</v>
      </c>
      <c r="T3" s="84" t="s">
        <v>13583</v>
      </c>
      <c r="U3" s="84" t="s">
        <v>13584</v>
      </c>
      <c r="V3" s="84" t="s">
        <v>13585</v>
      </c>
      <c r="W3" s="84" t="s">
        <v>13586</v>
      </c>
      <c r="X3" s="84" t="s">
        <v>13587</v>
      </c>
      <c r="Y3" s="84" t="s">
        <v>13588</v>
      </c>
      <c r="Z3" s="84" t="s">
        <v>13589</v>
      </c>
      <c r="AA3" s="84" t="s">
        <v>13590</v>
      </c>
      <c r="AB3" s="84" t="s">
        <v>13591</v>
      </c>
      <c r="AC3" s="84" t="s">
        <v>13592</v>
      </c>
      <c r="AD3" s="84" t="s">
        <v>13593</v>
      </c>
      <c r="AE3" s="84" t="s">
        <v>13594</v>
      </c>
      <c r="AF3" s="84" t="s">
        <v>13595</v>
      </c>
      <c r="AG3" s="84" t="s">
        <v>13596</v>
      </c>
      <c r="AH3" s="84" t="s">
        <v>13597</v>
      </c>
      <c r="AI3" s="84" t="s">
        <v>13598</v>
      </c>
      <c r="AJ3" s="84" t="s">
        <v>13599</v>
      </c>
      <c r="AK3" s="84" t="s">
        <v>13600</v>
      </c>
      <c r="AL3" s="84" t="s">
        <v>13601</v>
      </c>
      <c r="AM3" s="84" t="s">
        <v>13602</v>
      </c>
      <c r="AN3" s="84" t="s">
        <v>13603</v>
      </c>
      <c r="AO3" s="84" t="s">
        <v>13604</v>
      </c>
      <c r="AP3" s="84" t="s">
        <v>13605</v>
      </c>
      <c r="AQ3" s="84" t="s">
        <v>13606</v>
      </c>
      <c r="AR3" s="84" t="s">
        <v>13607</v>
      </c>
      <c r="AS3" s="84" t="s">
        <v>13608</v>
      </c>
      <c r="AT3" s="84" t="s">
        <v>13609</v>
      </c>
      <c r="AU3" s="84" t="s">
        <v>13610</v>
      </c>
      <c r="AV3" s="84" t="s">
        <v>13611</v>
      </c>
      <c r="AW3" s="84" t="s">
        <v>13612</v>
      </c>
      <c r="AX3" s="84" t="s">
        <v>13613</v>
      </c>
      <c r="AY3" s="84" t="s">
        <v>13614</v>
      </c>
      <c r="AZ3" s="84" t="s">
        <v>13615</v>
      </c>
      <c r="BA3" s="84" t="s">
        <v>13616</v>
      </c>
      <c r="BB3" s="84" t="s">
        <v>13617</v>
      </c>
      <c r="BC3" s="84" t="s">
        <v>13618</v>
      </c>
      <c r="BD3" s="84" t="s">
        <v>13619</v>
      </c>
      <c r="BE3" s="84" t="s">
        <v>13620</v>
      </c>
      <c r="BF3" s="84" t="s">
        <v>13621</v>
      </c>
      <c r="BG3" s="84" t="s">
        <v>13622</v>
      </c>
      <c r="BH3" s="84" t="s">
        <v>13623</v>
      </c>
      <c r="BI3" s="84" t="s">
        <v>13624</v>
      </c>
      <c r="BJ3" s="84" t="s">
        <v>13625</v>
      </c>
      <c r="BK3" s="84" t="s">
        <v>13626</v>
      </c>
      <c r="BL3" s="84" t="s">
        <v>13627</v>
      </c>
      <c r="BM3" s="84" t="s">
        <v>13628</v>
      </c>
      <c r="BN3" s="84" t="s">
        <v>13629</v>
      </c>
      <c r="BO3" s="84" t="s">
        <v>13630</v>
      </c>
      <c r="BP3" s="84" t="s">
        <v>13631</v>
      </c>
      <c r="BQ3" s="84" t="s">
        <v>13632</v>
      </c>
      <c r="BR3" s="84" t="s">
        <v>13633</v>
      </c>
      <c r="BS3" s="84" t="s">
        <v>13634</v>
      </c>
      <c r="BT3" s="84" t="s">
        <v>13635</v>
      </c>
      <c r="BU3" s="84" t="s">
        <v>13636</v>
      </c>
      <c r="BV3" s="84" t="s">
        <v>13637</v>
      </c>
      <c r="BW3" s="84" t="s">
        <v>13638</v>
      </c>
      <c r="BX3" s="84" t="s">
        <v>13639</v>
      </c>
      <c r="BY3" s="84" t="s">
        <v>13640</v>
      </c>
      <c r="BZ3" s="84" t="s">
        <v>13641</v>
      </c>
      <c r="CA3" s="84" t="s">
        <v>13642</v>
      </c>
      <c r="CB3" s="84" t="s">
        <v>13643</v>
      </c>
      <c r="CC3" s="84" t="s">
        <v>13644</v>
      </c>
      <c r="CD3" s="84" t="s">
        <v>13645</v>
      </c>
      <c r="CE3" s="84" t="s">
        <v>13646</v>
      </c>
      <c r="CF3" s="84" t="s">
        <v>13647</v>
      </c>
      <c r="CG3" s="84" t="s">
        <v>13648</v>
      </c>
      <c r="CH3" s="84" t="s">
        <v>13649</v>
      </c>
      <c r="CI3" s="84" t="s">
        <v>13650</v>
      </c>
      <c r="CJ3" s="84" t="s">
        <v>13651</v>
      </c>
      <c r="CK3" s="84" t="s">
        <v>13652</v>
      </c>
      <c r="CL3" s="84" t="s">
        <v>13653</v>
      </c>
      <c r="CM3" s="84" t="s">
        <v>13654</v>
      </c>
      <c r="CN3" s="84" t="s">
        <v>13655</v>
      </c>
      <c r="CO3" s="84" t="s">
        <v>13656</v>
      </c>
      <c r="CP3" s="84" t="s">
        <v>13657</v>
      </c>
      <c r="CQ3" s="84" t="s">
        <v>13658</v>
      </c>
      <c r="CR3" s="84" t="s">
        <v>13659</v>
      </c>
      <c r="CS3" s="84" t="s">
        <v>13660</v>
      </c>
      <c r="CT3" s="84" t="s">
        <v>13661</v>
      </c>
      <c r="CU3" s="84" t="s">
        <v>13662</v>
      </c>
      <c r="CV3" s="84" t="s">
        <v>13663</v>
      </c>
      <c r="CW3" s="84" t="s">
        <v>13664</v>
      </c>
      <c r="CX3" s="84" t="s">
        <v>13665</v>
      </c>
      <c r="CY3" s="84" t="s">
        <v>13666</v>
      </c>
      <c r="CZ3" s="84" t="s">
        <v>13667</v>
      </c>
      <c r="DA3" s="84" t="s">
        <v>13668</v>
      </c>
      <c r="DB3" s="84" t="s">
        <v>13669</v>
      </c>
      <c r="DC3" s="84" t="s">
        <v>13670</v>
      </c>
      <c r="DD3" s="84" t="s">
        <v>13671</v>
      </c>
      <c r="DE3" s="84" t="s">
        <v>13672</v>
      </c>
      <c r="DF3" s="84" t="s">
        <v>13673</v>
      </c>
      <c r="DG3" s="84" t="s">
        <v>13674</v>
      </c>
      <c r="DH3" s="84" t="s">
        <v>13675</v>
      </c>
      <c r="DI3" s="84" t="s">
        <v>13676</v>
      </c>
      <c r="DJ3" s="84" t="s">
        <v>13677</v>
      </c>
      <c r="DK3" s="84" t="s">
        <v>13678</v>
      </c>
      <c r="DL3" s="84" t="s">
        <v>13679</v>
      </c>
      <c r="DM3" s="84" t="s">
        <v>13680</v>
      </c>
      <c r="DN3" s="84" t="s">
        <v>13681</v>
      </c>
      <c r="DO3" s="84" t="s">
        <v>13682</v>
      </c>
      <c r="DP3" s="84" t="s">
        <v>13683</v>
      </c>
      <c r="DQ3" s="84" t="s">
        <v>13684</v>
      </c>
      <c r="DR3" s="84" t="s">
        <v>13685</v>
      </c>
      <c r="DS3" s="84" t="s">
        <v>13686</v>
      </c>
      <c r="DT3" s="84" t="s">
        <v>13687</v>
      </c>
      <c r="DU3" s="84" t="s">
        <v>13688</v>
      </c>
      <c r="DV3" s="84" t="s">
        <v>13689</v>
      </c>
      <c r="DW3" s="84" t="s">
        <v>13690</v>
      </c>
      <c r="DX3" s="84" t="s">
        <v>13691</v>
      </c>
      <c r="DY3" s="84" t="s">
        <v>13692</v>
      </c>
      <c r="DZ3" s="84" t="s">
        <v>13693</v>
      </c>
      <c r="EA3" s="84" t="s">
        <v>13694</v>
      </c>
      <c r="EB3" s="84" t="s">
        <v>13695</v>
      </c>
      <c r="EC3" s="84" t="s">
        <v>13696</v>
      </c>
      <c r="ED3" s="84" t="s">
        <v>13697</v>
      </c>
      <c r="EE3" s="84" t="s">
        <v>13698</v>
      </c>
      <c r="EF3" s="84" t="s">
        <v>13699</v>
      </c>
      <c r="EG3" s="84" t="s">
        <v>13700</v>
      </c>
      <c r="EH3" s="84" t="s">
        <v>13701</v>
      </c>
      <c r="EI3" s="84" t="s">
        <v>13702</v>
      </c>
      <c r="EJ3" s="84" t="s">
        <v>13703</v>
      </c>
      <c r="EK3" s="84" t="s">
        <v>13704</v>
      </c>
      <c r="EL3" s="84" t="s">
        <v>13705</v>
      </c>
      <c r="EM3" s="84" t="s">
        <v>13706</v>
      </c>
      <c r="EN3" s="84" t="s">
        <v>13707</v>
      </c>
      <c r="EO3" s="84" t="s">
        <v>13708</v>
      </c>
      <c r="EP3" s="84" t="s">
        <v>13709</v>
      </c>
      <c r="EQ3" s="84" t="s">
        <v>13710</v>
      </c>
      <c r="ER3" s="84" t="s">
        <v>13711</v>
      </c>
      <c r="ES3" s="84" t="s">
        <v>13712</v>
      </c>
      <c r="ET3" s="84" t="s">
        <v>13713</v>
      </c>
      <c r="EU3" s="84" t="s">
        <v>13714</v>
      </c>
      <c r="EV3" s="84" t="s">
        <v>13715</v>
      </c>
      <c r="EW3" s="84" t="s">
        <v>13716</v>
      </c>
      <c r="EX3" s="84" t="s">
        <v>13717</v>
      </c>
      <c r="EY3" s="84" t="s">
        <v>13718</v>
      </c>
      <c r="EZ3" s="84" t="s">
        <v>13719</v>
      </c>
      <c r="FA3" s="84" t="s">
        <v>13720</v>
      </c>
      <c r="FB3" s="84" t="s">
        <v>13721</v>
      </c>
      <c r="FC3" s="84" t="s">
        <v>13722</v>
      </c>
      <c r="FD3" s="84" t="s">
        <v>13723</v>
      </c>
      <c r="FE3" s="84" t="s">
        <v>13724</v>
      </c>
      <c r="FF3" s="84" t="s">
        <v>13725</v>
      </c>
      <c r="FG3" s="84" t="s">
        <v>13726</v>
      </c>
      <c r="FH3" s="84" t="s">
        <v>13727</v>
      </c>
      <c r="FI3" s="84" t="s">
        <v>13728</v>
      </c>
      <c r="FJ3" s="84" t="s">
        <v>13729</v>
      </c>
      <c r="FK3" s="84" t="s">
        <v>13730</v>
      </c>
      <c r="FL3" s="84" t="s">
        <v>13731</v>
      </c>
      <c r="FM3" s="84" t="s">
        <v>13732</v>
      </c>
      <c r="FN3" s="84" t="s">
        <v>13733</v>
      </c>
      <c r="FO3" s="84" t="s">
        <v>13734</v>
      </c>
      <c r="FP3" s="84" t="s">
        <v>13735</v>
      </c>
      <c r="FQ3" s="84" t="s">
        <v>13736</v>
      </c>
      <c r="FR3" s="84" t="s">
        <v>13737</v>
      </c>
      <c r="FS3" s="84" t="s">
        <v>13738</v>
      </c>
      <c r="FT3" s="84" t="s">
        <v>13739</v>
      </c>
      <c r="FU3" s="84" t="s">
        <v>13740</v>
      </c>
      <c r="FV3" s="84" t="s">
        <v>13741</v>
      </c>
      <c r="FW3" s="84" t="s">
        <v>13742</v>
      </c>
      <c r="FX3" s="84" t="s">
        <v>13743</v>
      </c>
      <c r="FY3" s="84" t="s">
        <v>13744</v>
      </c>
      <c r="FZ3" s="84" t="s">
        <v>13745</v>
      </c>
      <c r="GA3" s="84" t="s">
        <v>13746</v>
      </c>
      <c r="GB3" s="84" t="s">
        <v>13747</v>
      </c>
      <c r="GC3" s="84" t="s">
        <v>13748</v>
      </c>
      <c r="GD3" s="84" t="s">
        <v>13749</v>
      </c>
      <c r="GE3" s="84" t="s">
        <v>13750</v>
      </c>
      <c r="GF3" s="84" t="s">
        <v>13751</v>
      </c>
      <c r="GG3" s="84" t="s">
        <v>13752</v>
      </c>
      <c r="GH3" s="84" t="s">
        <v>13753</v>
      </c>
      <c r="GI3" s="84" t="s">
        <v>13754</v>
      </c>
      <c r="GJ3" s="84" t="s">
        <v>13755</v>
      </c>
      <c r="GK3" s="84" t="s">
        <v>13756</v>
      </c>
      <c r="GL3" s="84" t="s">
        <v>13757</v>
      </c>
      <c r="GM3" s="84" t="s">
        <v>13758</v>
      </c>
      <c r="GN3" s="84" t="s">
        <v>13759</v>
      </c>
      <c r="GO3" s="84" t="s">
        <v>13760</v>
      </c>
      <c r="GP3" s="84" t="s">
        <v>13761</v>
      </c>
      <c r="GQ3" s="84" t="s">
        <v>13762</v>
      </c>
      <c r="GR3" s="84" t="s">
        <v>13763</v>
      </c>
      <c r="GS3" s="84" t="s">
        <v>13764</v>
      </c>
      <c r="GT3" s="84" t="s">
        <v>13765</v>
      </c>
      <c r="GU3" s="84" t="s">
        <v>13766</v>
      </c>
      <c r="GV3" s="84" t="s">
        <v>13767</v>
      </c>
      <c r="GW3" s="84" t="s">
        <v>13768</v>
      </c>
      <c r="GX3" s="84" t="s">
        <v>13769</v>
      </c>
      <c r="GY3" s="84" t="s">
        <v>13770</v>
      </c>
      <c r="GZ3" s="84" t="s">
        <v>13771</v>
      </c>
      <c r="HA3" s="84" t="s">
        <v>13772</v>
      </c>
      <c r="HB3" s="84" t="s">
        <v>13773</v>
      </c>
      <c r="HC3" s="84" t="s">
        <v>13774</v>
      </c>
      <c r="HD3" s="84" t="s">
        <v>13775</v>
      </c>
      <c r="HE3" s="84" t="s">
        <v>13776</v>
      </c>
      <c r="HF3" s="84" t="s">
        <v>13777</v>
      </c>
      <c r="HG3" s="84" t="s">
        <v>13778</v>
      </c>
      <c r="HH3" s="84" t="s">
        <v>13779</v>
      </c>
      <c r="HI3" s="84" t="s">
        <v>13780</v>
      </c>
      <c r="HJ3" s="84" t="s">
        <v>13781</v>
      </c>
      <c r="HK3" s="84" t="s">
        <v>13782</v>
      </c>
      <c r="HL3" s="84" t="s">
        <v>13783</v>
      </c>
      <c r="HM3" s="84" t="s">
        <v>13784</v>
      </c>
      <c r="HN3" s="84" t="s">
        <v>13785</v>
      </c>
      <c r="HO3" s="84" t="s">
        <v>13786</v>
      </c>
      <c r="HP3" s="84" t="s">
        <v>13787</v>
      </c>
      <c r="HQ3" s="84" t="s">
        <v>13788</v>
      </c>
      <c r="HR3" s="84" t="s">
        <v>13789</v>
      </c>
      <c r="HS3" s="84" t="s">
        <v>13790</v>
      </c>
      <c r="HT3" s="84" t="s">
        <v>13791</v>
      </c>
      <c r="HU3" s="84" t="s">
        <v>13792</v>
      </c>
      <c r="HV3" s="84" t="s">
        <v>13793</v>
      </c>
      <c r="HW3" s="84" t="s">
        <v>13794</v>
      </c>
      <c r="HX3" s="84" t="s">
        <v>13795</v>
      </c>
      <c r="HY3" s="84" t="s">
        <v>13796</v>
      </c>
      <c r="HZ3" s="84" t="s">
        <v>13797</v>
      </c>
      <c r="IA3" s="84" t="s">
        <v>13798</v>
      </c>
      <c r="IB3" s="84" t="s">
        <v>13799</v>
      </c>
      <c r="IC3" s="84" t="s">
        <v>13800</v>
      </c>
      <c r="ID3" s="84" t="s">
        <v>13801</v>
      </c>
      <c r="IE3" s="84" t="s">
        <v>13802</v>
      </c>
      <c r="IF3" s="84" t="s">
        <v>13803</v>
      </c>
      <c r="IG3" s="84" t="s">
        <v>13804</v>
      </c>
      <c r="IH3" s="84" t="s">
        <v>13805</v>
      </c>
      <c r="II3" s="84" t="s">
        <v>13806</v>
      </c>
      <c r="IJ3" s="84" t="s">
        <v>13807</v>
      </c>
      <c r="IK3" s="84" t="s">
        <v>13808</v>
      </c>
      <c r="IL3" s="84" t="s">
        <v>13809</v>
      </c>
      <c r="IM3" s="84" t="s">
        <v>13810</v>
      </c>
      <c r="IN3" s="84" t="s">
        <v>13811</v>
      </c>
      <c r="IO3" s="84" t="s">
        <v>13812</v>
      </c>
      <c r="IP3" s="84" t="s">
        <v>13813</v>
      </c>
      <c r="IQ3" s="84" t="s">
        <v>13814</v>
      </c>
      <c r="IR3" s="84" t="s">
        <v>13815</v>
      </c>
    </row>
    <row r="4" spans="1:252" x14ac:dyDescent="0.25">
      <c r="A4" t="s">
        <v>2766</v>
      </c>
      <c r="B4" t="s">
        <v>2870</v>
      </c>
      <c r="C4" t="s">
        <v>2907</v>
      </c>
      <c r="D4" t="s">
        <v>3053</v>
      </c>
      <c r="E4" t="s">
        <v>3075</v>
      </c>
      <c r="F4" t="s">
        <v>3129</v>
      </c>
      <c r="G4" t="s">
        <v>3155</v>
      </c>
      <c r="H4" t="s">
        <v>3229</v>
      </c>
      <c r="I4" t="s">
        <v>3263</v>
      </c>
      <c r="J4" t="s">
        <v>3288</v>
      </c>
      <c r="K4" t="s">
        <v>3316</v>
      </c>
      <c r="L4" t="s">
        <v>3546</v>
      </c>
      <c r="M4" t="s">
        <v>3644</v>
      </c>
      <c r="N4" t="s">
        <v>3658</v>
      </c>
      <c r="O4" t="s">
        <v>3682</v>
      </c>
      <c r="P4" t="s">
        <v>3712</v>
      </c>
      <c r="Q4" t="s">
        <v>3733</v>
      </c>
      <c r="R4" t="s">
        <v>3741</v>
      </c>
      <c r="S4" t="s">
        <v>3761</v>
      </c>
      <c r="T4" t="s">
        <v>3798</v>
      </c>
      <c r="U4" t="s">
        <v>3858</v>
      </c>
      <c r="V4" t="s">
        <v>3885</v>
      </c>
      <c r="W4" t="s">
        <v>3895</v>
      </c>
      <c r="X4" t="s">
        <v>3905</v>
      </c>
      <c r="Y4" t="s">
        <v>3953</v>
      </c>
      <c r="Z4" t="s">
        <v>4035</v>
      </c>
      <c r="AA4" t="s">
        <v>4048</v>
      </c>
      <c r="AB4" t="s">
        <v>4132</v>
      </c>
      <c r="AC4" t="s">
        <v>4172</v>
      </c>
      <c r="AD4" t="s">
        <v>4227</v>
      </c>
      <c r="AE4" t="s">
        <v>4235</v>
      </c>
      <c r="AF4" t="s">
        <v>4310</v>
      </c>
      <c r="AG4" t="s">
        <v>4339</v>
      </c>
      <c r="AH4" t="s">
        <v>4379</v>
      </c>
      <c r="AI4" t="s">
        <v>4432</v>
      </c>
      <c r="AJ4" t="s">
        <v>4501</v>
      </c>
      <c r="AK4" t="s">
        <v>4550</v>
      </c>
      <c r="AL4" t="s">
        <v>4645</v>
      </c>
      <c r="AM4" t="s">
        <v>4742</v>
      </c>
      <c r="AN4" t="s">
        <v>4751</v>
      </c>
      <c r="AO4" t="s">
        <v>4829</v>
      </c>
      <c r="AP4" t="s">
        <v>4864</v>
      </c>
      <c r="AQ4" t="s">
        <v>4886</v>
      </c>
      <c r="AR4" t="s">
        <v>4928</v>
      </c>
      <c r="AS4" t="s">
        <v>4991</v>
      </c>
      <c r="AT4" t="s">
        <v>5039</v>
      </c>
      <c r="AU4" t="s">
        <v>5058</v>
      </c>
      <c r="AV4" t="s">
        <v>5100</v>
      </c>
      <c r="AW4" t="s">
        <v>5114</v>
      </c>
      <c r="AX4" t="s">
        <v>5131</v>
      </c>
      <c r="AY4" t="s">
        <v>5156</v>
      </c>
      <c r="AZ4" t="s">
        <v>5186</v>
      </c>
      <c r="BA4" t="s">
        <v>5256</v>
      </c>
      <c r="BB4" t="s">
        <v>5337</v>
      </c>
      <c r="BC4" t="s">
        <v>5377</v>
      </c>
      <c r="BD4" t="s">
        <v>5383</v>
      </c>
      <c r="BE4" t="s">
        <v>5402</v>
      </c>
      <c r="BF4" t="s">
        <v>5447</v>
      </c>
      <c r="BG4" t="s">
        <v>5460</v>
      </c>
      <c r="BH4" t="s">
        <v>5494</v>
      </c>
      <c r="BI4" t="s">
        <v>5509</v>
      </c>
      <c r="BJ4" t="s">
        <v>5567</v>
      </c>
      <c r="BK4" t="s">
        <v>5610</v>
      </c>
      <c r="BL4" t="s">
        <v>5637</v>
      </c>
      <c r="BM4" t="s">
        <v>5657</v>
      </c>
      <c r="BN4" t="s">
        <v>5694</v>
      </c>
      <c r="BO4" t="s">
        <v>5742</v>
      </c>
      <c r="BP4" t="s">
        <v>5787</v>
      </c>
      <c r="BQ4" t="s">
        <v>5831</v>
      </c>
      <c r="BR4" t="s">
        <v>5845</v>
      </c>
      <c r="BS4" t="s">
        <v>5861</v>
      </c>
      <c r="BT4" t="s">
        <v>5926</v>
      </c>
      <c r="BU4" t="s">
        <v>5950</v>
      </c>
      <c r="BV4" t="s">
        <v>5961</v>
      </c>
      <c r="BW4" t="s">
        <v>5991</v>
      </c>
      <c r="BX4" t="s">
        <v>6019</v>
      </c>
      <c r="BY4" t="s">
        <v>6072</v>
      </c>
      <c r="BZ4" t="s">
        <v>6202</v>
      </c>
      <c r="CA4" t="s">
        <v>6226</v>
      </c>
      <c r="CB4" t="s">
        <v>6337</v>
      </c>
      <c r="CC4" t="s">
        <v>6359</v>
      </c>
      <c r="CD4" t="s">
        <v>6452</v>
      </c>
      <c r="CE4" t="s">
        <v>6506</v>
      </c>
      <c r="CF4" t="s">
        <v>6518</v>
      </c>
      <c r="CG4" t="s">
        <v>6537</v>
      </c>
      <c r="CH4" t="s">
        <v>6597</v>
      </c>
      <c r="CI4" t="s">
        <v>6635</v>
      </c>
      <c r="CJ4" t="s">
        <v>6777</v>
      </c>
      <c r="CK4" t="s">
        <v>6814</v>
      </c>
      <c r="CL4" t="s">
        <v>6865</v>
      </c>
      <c r="CM4" t="s">
        <v>7007</v>
      </c>
      <c r="CN4" t="s">
        <v>7016</v>
      </c>
      <c r="CO4" t="s">
        <v>7054</v>
      </c>
      <c r="CP4" t="s">
        <v>7108</v>
      </c>
      <c r="CQ4" t="s">
        <v>7127</v>
      </c>
      <c r="CR4" t="s">
        <v>7155</v>
      </c>
      <c r="CS4" t="s">
        <v>7210</v>
      </c>
      <c r="CT4" t="s">
        <v>7237</v>
      </c>
      <c r="CU4" t="s">
        <v>7261</v>
      </c>
      <c r="CV4" t="s">
        <v>7291</v>
      </c>
      <c r="CW4" t="s">
        <v>7337</v>
      </c>
      <c r="CX4" t="s">
        <v>7404</v>
      </c>
      <c r="CY4" t="s">
        <v>7438</v>
      </c>
      <c r="CZ4" t="s">
        <v>7469</v>
      </c>
      <c r="DA4" t="s">
        <v>7505</v>
      </c>
      <c r="DB4" t="s">
        <v>7523</v>
      </c>
      <c r="DC4" t="s">
        <v>7533</v>
      </c>
      <c r="DD4" t="s">
        <v>7583</v>
      </c>
      <c r="DE4" t="s">
        <v>7646</v>
      </c>
      <c r="DF4" t="s">
        <v>7680</v>
      </c>
      <c r="DG4" t="s">
        <v>7884</v>
      </c>
      <c r="DH4" t="s">
        <v>7890</v>
      </c>
      <c r="DI4" t="s">
        <v>7934</v>
      </c>
      <c r="DJ4" t="s">
        <v>7970</v>
      </c>
      <c r="DK4" t="s">
        <v>8066</v>
      </c>
      <c r="DL4" t="s">
        <v>8080</v>
      </c>
      <c r="DM4" t="s">
        <v>8193</v>
      </c>
      <c r="DN4" t="s">
        <v>8245</v>
      </c>
      <c r="DO4" t="s">
        <v>8313</v>
      </c>
      <c r="DP4" t="s">
        <v>8385</v>
      </c>
      <c r="DQ4" t="s">
        <v>8421</v>
      </c>
      <c r="DR4" t="s">
        <v>8455</v>
      </c>
      <c r="DS4" t="s">
        <v>8501</v>
      </c>
      <c r="DT4" t="s">
        <v>8543</v>
      </c>
      <c r="DU4" t="s">
        <v>8585</v>
      </c>
      <c r="DV4" t="s">
        <v>8598</v>
      </c>
      <c r="DW4" t="s">
        <v>8634</v>
      </c>
      <c r="DX4" t="s">
        <v>8687</v>
      </c>
      <c r="DY4" t="s">
        <v>8738</v>
      </c>
      <c r="DZ4" t="s">
        <v>8764</v>
      </c>
      <c r="EA4" t="s">
        <v>8874</v>
      </c>
      <c r="EB4" t="s">
        <v>9115</v>
      </c>
      <c r="EC4" t="s">
        <v>9148</v>
      </c>
      <c r="ED4" t="s">
        <v>9182</v>
      </c>
      <c r="EE4" t="s">
        <v>9203</v>
      </c>
      <c r="EF4" t="s">
        <v>9251</v>
      </c>
      <c r="EG4" t="s">
        <v>9298</v>
      </c>
      <c r="EH4" t="s">
        <v>9337</v>
      </c>
      <c r="EI4" t="s">
        <v>9400</v>
      </c>
      <c r="EJ4" t="s">
        <v>9452</v>
      </c>
      <c r="EK4" t="s">
        <v>9529</v>
      </c>
      <c r="EL4" t="s">
        <v>9581</v>
      </c>
      <c r="EM4" t="s">
        <v>9629</v>
      </c>
      <c r="EN4" t="s">
        <v>9689</v>
      </c>
      <c r="EO4" t="s">
        <v>9713</v>
      </c>
      <c r="EP4" t="s">
        <v>9840</v>
      </c>
      <c r="EQ4" t="s">
        <v>10091</v>
      </c>
      <c r="ER4" t="s">
        <v>10103</v>
      </c>
      <c r="ES4" t="s">
        <v>10113</v>
      </c>
      <c r="ET4" t="s">
        <v>10119</v>
      </c>
      <c r="EU4" t="s">
        <v>10149</v>
      </c>
      <c r="EV4" t="s">
        <v>10163</v>
      </c>
      <c r="EW4" t="s">
        <v>10196</v>
      </c>
      <c r="EX4" t="s">
        <v>10223</v>
      </c>
      <c r="EY4" t="s">
        <v>10244</v>
      </c>
      <c r="EZ4" t="s">
        <v>10283</v>
      </c>
      <c r="FA4" t="s">
        <v>10326</v>
      </c>
      <c r="FB4" t="s">
        <v>10416</v>
      </c>
      <c r="FC4" t="s">
        <v>10496</v>
      </c>
      <c r="FD4" t="s">
        <v>10510</v>
      </c>
      <c r="FE4" t="s">
        <v>10524</v>
      </c>
      <c r="FF4" t="s">
        <v>10549</v>
      </c>
      <c r="FG4" t="s">
        <v>11184</v>
      </c>
      <c r="FH4" t="s">
        <v>11213</v>
      </c>
      <c r="FI4" t="s">
        <v>11267</v>
      </c>
      <c r="FJ4" t="s">
        <v>11293</v>
      </c>
      <c r="FK4" t="s">
        <v>11324</v>
      </c>
      <c r="FL4" t="s">
        <v>11381</v>
      </c>
      <c r="FM4" t="s">
        <v>11408</v>
      </c>
      <c r="FN4" t="s">
        <v>11461</v>
      </c>
      <c r="FO4" t="s">
        <v>11491</v>
      </c>
      <c r="FP4" t="s">
        <v>11554</v>
      </c>
      <c r="FQ4" t="s">
        <v>11632</v>
      </c>
      <c r="FR4" t="s">
        <v>11674</v>
      </c>
      <c r="FS4" t="s">
        <v>11739</v>
      </c>
      <c r="FT4" t="s">
        <v>11756</v>
      </c>
      <c r="FU4" t="s">
        <v>11851</v>
      </c>
      <c r="FV4" t="s">
        <v>12086</v>
      </c>
      <c r="FW4" t="s">
        <v>12126</v>
      </c>
      <c r="FX4" t="s">
        <v>12139</v>
      </c>
      <c r="FY4" t="s">
        <v>12155</v>
      </c>
      <c r="FZ4" t="s">
        <v>12201</v>
      </c>
      <c r="GA4" t="s">
        <v>12274</v>
      </c>
      <c r="GB4" t="s">
        <v>12518</v>
      </c>
      <c r="GC4" t="s">
        <v>12537</v>
      </c>
      <c r="GD4" t="s">
        <v>12561</v>
      </c>
      <c r="GE4" t="s">
        <v>12571</v>
      </c>
      <c r="GF4" t="s">
        <v>12653</v>
      </c>
      <c r="GG4" t="s">
        <v>12677</v>
      </c>
      <c r="GH4" t="s">
        <v>12690</v>
      </c>
      <c r="GI4" t="s">
        <v>12717</v>
      </c>
      <c r="GJ4" t="s">
        <v>12867</v>
      </c>
      <c r="GK4" t="s">
        <v>12922</v>
      </c>
      <c r="GL4" t="s">
        <v>12963</v>
      </c>
      <c r="GM4" t="s">
        <v>12981</v>
      </c>
      <c r="GN4" t="s">
        <v>13055</v>
      </c>
      <c r="GO4" t="s">
        <v>13245</v>
      </c>
      <c r="GP4" t="s">
        <v>13254</v>
      </c>
      <c r="GQ4" t="s">
        <v>13318</v>
      </c>
      <c r="GR4" t="s">
        <v>13344</v>
      </c>
      <c r="GS4" t="s">
        <v>1543</v>
      </c>
      <c r="GT4" t="s">
        <v>1559</v>
      </c>
      <c r="GU4" t="s">
        <v>1574</v>
      </c>
      <c r="GV4" t="s">
        <v>1580</v>
      </c>
      <c r="GW4" t="s">
        <v>1599</v>
      </c>
      <c r="GX4" t="s">
        <v>1656</v>
      </c>
      <c r="GY4" t="s">
        <v>1684</v>
      </c>
      <c r="GZ4" t="s">
        <v>1694</v>
      </c>
      <c r="HA4" t="s">
        <v>1737</v>
      </c>
      <c r="HB4" t="s">
        <v>1762</v>
      </c>
      <c r="HC4" t="s">
        <v>1767</v>
      </c>
      <c r="HD4" t="s">
        <v>1793</v>
      </c>
      <c r="HE4" t="s">
        <v>1819</v>
      </c>
      <c r="HF4" t="s">
        <v>1894</v>
      </c>
      <c r="HG4" t="s">
        <v>1899</v>
      </c>
      <c r="HH4" t="s">
        <v>1918</v>
      </c>
      <c r="HI4" t="s">
        <v>1922</v>
      </c>
      <c r="HJ4" t="s">
        <v>1927</v>
      </c>
      <c r="HK4" t="s">
        <v>1956</v>
      </c>
      <c r="HL4" t="s">
        <v>1973</v>
      </c>
      <c r="HM4" t="s">
        <v>1978</v>
      </c>
      <c r="HN4" t="s">
        <v>1989</v>
      </c>
      <c r="HO4" t="s">
        <v>2013</v>
      </c>
      <c r="HP4" t="s">
        <v>2019</v>
      </c>
      <c r="HQ4" t="s">
        <v>2029</v>
      </c>
      <c r="HR4" t="s">
        <v>2066</v>
      </c>
      <c r="HS4" t="s">
        <v>2089</v>
      </c>
      <c r="HT4" t="s">
        <v>2181</v>
      </c>
      <c r="HU4" t="s">
        <v>2220</v>
      </c>
      <c r="HV4" t="s">
        <v>2234</v>
      </c>
      <c r="HW4" t="s">
        <v>2268</v>
      </c>
      <c r="HX4" t="s">
        <v>2306</v>
      </c>
      <c r="HY4" t="s">
        <v>2328</v>
      </c>
      <c r="HZ4" t="s">
        <v>2332</v>
      </c>
      <c r="IA4" t="s">
        <v>13373</v>
      </c>
      <c r="IB4" t="s">
        <v>2395</v>
      </c>
      <c r="IC4" t="s">
        <v>2409</v>
      </c>
      <c r="ID4" t="s">
        <v>2418</v>
      </c>
      <c r="IE4" t="s">
        <v>2436</v>
      </c>
      <c r="IF4" t="s">
        <v>2454</v>
      </c>
      <c r="IG4" t="s">
        <v>2458</v>
      </c>
      <c r="IH4" t="s">
        <v>2513</v>
      </c>
      <c r="II4" t="s">
        <v>2542</v>
      </c>
      <c r="IJ4" t="s">
        <v>2571</v>
      </c>
      <c r="IK4" t="s">
        <v>2621</v>
      </c>
      <c r="IL4" t="s">
        <v>2649</v>
      </c>
      <c r="IM4" t="s">
        <v>2712</v>
      </c>
      <c r="IN4" t="s">
        <v>2717</v>
      </c>
      <c r="IO4" t="s">
        <v>2728</v>
      </c>
      <c r="IP4" t="s">
        <v>13377</v>
      </c>
      <c r="IQ4" t="s">
        <v>2744</v>
      </c>
      <c r="IR4" t="s">
        <v>2341</v>
      </c>
    </row>
    <row r="5" spans="1:252" x14ac:dyDescent="0.25">
      <c r="A5" t="s">
        <v>2769</v>
      </c>
      <c r="B5" t="s">
        <v>2873</v>
      </c>
      <c r="C5" t="s">
        <v>2910</v>
      </c>
      <c r="D5" t="s">
        <v>3056</v>
      </c>
      <c r="E5" t="s">
        <v>3078</v>
      </c>
      <c r="F5" t="s">
        <v>3132</v>
      </c>
      <c r="G5" t="s">
        <v>3158</v>
      </c>
      <c r="H5" t="s">
        <v>3232</v>
      </c>
      <c r="I5" t="s">
        <v>3267</v>
      </c>
      <c r="J5" t="s">
        <v>3291</v>
      </c>
      <c r="K5" t="s">
        <v>3319</v>
      </c>
      <c r="L5" t="s">
        <v>3549</v>
      </c>
      <c r="M5" t="s">
        <v>3647</v>
      </c>
      <c r="N5" t="s">
        <v>3661</v>
      </c>
      <c r="O5" t="s">
        <v>3685</v>
      </c>
      <c r="P5" t="s">
        <v>3715</v>
      </c>
      <c r="Q5" t="s">
        <v>3736</v>
      </c>
      <c r="R5" t="s">
        <v>3744</v>
      </c>
      <c r="S5" t="s">
        <v>3764</v>
      </c>
      <c r="T5" t="s">
        <v>3801</v>
      </c>
      <c r="U5" t="s">
        <v>3861</v>
      </c>
      <c r="V5" t="s">
        <v>3888</v>
      </c>
      <c r="W5" t="s">
        <v>3899</v>
      </c>
      <c r="X5" t="s">
        <v>3908</v>
      </c>
      <c r="Y5" t="s">
        <v>3956</v>
      </c>
      <c r="Z5" t="s">
        <v>4038</v>
      </c>
      <c r="AA5" t="s">
        <v>4051</v>
      </c>
      <c r="AB5" t="s">
        <v>4135</v>
      </c>
      <c r="AC5" t="s">
        <v>4175</v>
      </c>
      <c r="AD5" t="s">
        <v>4230</v>
      </c>
      <c r="AE5" t="s">
        <v>4238</v>
      </c>
      <c r="AF5" t="s">
        <v>4312</v>
      </c>
      <c r="AG5" t="s">
        <v>4342</v>
      </c>
      <c r="AH5" t="s">
        <v>4383</v>
      </c>
      <c r="AI5" t="s">
        <v>4435</v>
      </c>
      <c r="AJ5" t="s">
        <v>4504</v>
      </c>
      <c r="AK5" t="s">
        <v>4553</v>
      </c>
      <c r="AL5" t="s">
        <v>4647</v>
      </c>
      <c r="AM5" t="s">
        <v>4745</v>
      </c>
      <c r="AN5" t="s">
        <v>4754</v>
      </c>
      <c r="AO5" t="s">
        <v>4832</v>
      </c>
      <c r="AP5" t="s">
        <v>4867</v>
      </c>
      <c r="AQ5" t="s">
        <v>4889</v>
      </c>
      <c r="AR5" t="s">
        <v>4931</v>
      </c>
      <c r="AS5" t="s">
        <v>4994</v>
      </c>
      <c r="AT5" t="s">
        <v>5042</v>
      </c>
      <c r="AU5" t="s">
        <v>5061</v>
      </c>
      <c r="AV5" t="s">
        <v>5103</v>
      </c>
      <c r="AW5" t="s">
        <v>5117</v>
      </c>
      <c r="AX5" t="s">
        <v>5134</v>
      </c>
      <c r="AY5" t="s">
        <v>5159</v>
      </c>
      <c r="AZ5" t="s">
        <v>5188</v>
      </c>
      <c r="BA5" t="s">
        <v>5259</v>
      </c>
      <c r="BB5" t="s">
        <v>5340</v>
      </c>
      <c r="BC5" t="s">
        <v>5380</v>
      </c>
      <c r="BD5" t="s">
        <v>5386</v>
      </c>
      <c r="BE5" t="s">
        <v>5405</v>
      </c>
      <c r="BF5" t="s">
        <v>5450</v>
      </c>
      <c r="BG5" t="s">
        <v>5463</v>
      </c>
      <c r="BH5" t="s">
        <v>5496</v>
      </c>
      <c r="BI5" t="s">
        <v>5512</v>
      </c>
      <c r="BJ5" t="s">
        <v>5571</v>
      </c>
      <c r="BK5" t="s">
        <v>5613</v>
      </c>
      <c r="BL5" t="s">
        <v>5640</v>
      </c>
      <c r="BM5" t="s">
        <v>5660</v>
      </c>
      <c r="BN5" t="s">
        <v>5697</v>
      </c>
      <c r="BO5" t="s">
        <v>5745</v>
      </c>
      <c r="BP5" t="s">
        <v>5791</v>
      </c>
      <c r="BQ5" t="s">
        <v>5834</v>
      </c>
      <c r="BR5" t="s">
        <v>5847</v>
      </c>
      <c r="BS5" t="s">
        <v>5864</v>
      </c>
      <c r="BT5" t="s">
        <v>5929</v>
      </c>
      <c r="BU5" t="s">
        <v>5953</v>
      </c>
      <c r="BV5" t="s">
        <v>5964</v>
      </c>
      <c r="BW5" t="s">
        <v>5993</v>
      </c>
      <c r="BX5" t="s">
        <v>6022</v>
      </c>
      <c r="BY5" t="s">
        <v>6076</v>
      </c>
      <c r="BZ5" t="s">
        <v>6205</v>
      </c>
      <c r="CA5" t="s">
        <v>6229</v>
      </c>
      <c r="CB5" t="s">
        <v>6340</v>
      </c>
      <c r="CC5" t="s">
        <v>6362</v>
      </c>
      <c r="CD5" t="s">
        <v>6455</v>
      </c>
      <c r="CE5" t="s">
        <v>6509</v>
      </c>
      <c r="CF5" t="s">
        <v>6521</v>
      </c>
      <c r="CG5" t="s">
        <v>6540</v>
      </c>
      <c r="CH5" t="s">
        <v>6599</v>
      </c>
      <c r="CI5" t="s">
        <v>6639</v>
      </c>
      <c r="CJ5" t="s">
        <v>6780</v>
      </c>
      <c r="CK5" t="s">
        <v>6817</v>
      </c>
      <c r="CL5" t="s">
        <v>6868</v>
      </c>
      <c r="CM5" t="s">
        <v>7010</v>
      </c>
      <c r="CN5" t="s">
        <v>7019</v>
      </c>
      <c r="CO5" t="s">
        <v>7057</v>
      </c>
      <c r="CP5" t="s">
        <v>7111</v>
      </c>
      <c r="CQ5" t="s">
        <v>7130</v>
      </c>
      <c r="CR5" t="s">
        <v>7158</v>
      </c>
      <c r="CS5" t="s">
        <v>7213</v>
      </c>
      <c r="CT5" t="s">
        <v>7240</v>
      </c>
      <c r="CU5" t="s">
        <v>7264</v>
      </c>
      <c r="CV5" t="s">
        <v>7294</v>
      </c>
      <c r="CW5" t="s">
        <v>7340</v>
      </c>
      <c r="CX5" t="s">
        <v>7407</v>
      </c>
      <c r="CY5" t="s">
        <v>7441</v>
      </c>
      <c r="CZ5" t="s">
        <v>7472</v>
      </c>
      <c r="DA5" t="s">
        <v>7508</v>
      </c>
      <c r="DB5" t="s">
        <v>7526</v>
      </c>
      <c r="DC5" t="s">
        <v>7536</v>
      </c>
      <c r="DD5" t="s">
        <v>7586</v>
      </c>
      <c r="DE5" t="s">
        <v>7649</v>
      </c>
      <c r="DF5" t="s">
        <v>7683</v>
      </c>
      <c r="DG5" t="s">
        <v>7887</v>
      </c>
      <c r="DH5" t="s">
        <v>7893</v>
      </c>
      <c r="DI5" t="s">
        <v>7937</v>
      </c>
      <c r="DJ5" t="s">
        <v>7973</v>
      </c>
      <c r="DK5" t="s">
        <v>8069</v>
      </c>
      <c r="DL5" t="s">
        <v>8083</v>
      </c>
      <c r="DM5" t="s">
        <v>8196</v>
      </c>
      <c r="DN5" t="s">
        <v>8248</v>
      </c>
      <c r="DO5" t="s">
        <v>8316</v>
      </c>
      <c r="DP5" t="s">
        <v>8388</v>
      </c>
      <c r="DQ5" t="s">
        <v>8424</v>
      </c>
      <c r="DR5" t="s">
        <v>8458</v>
      </c>
      <c r="DS5" t="s">
        <v>8504</v>
      </c>
      <c r="DT5" t="s">
        <v>8546</v>
      </c>
      <c r="DU5" t="s">
        <v>8588</v>
      </c>
      <c r="DV5" t="s">
        <v>8601</v>
      </c>
      <c r="DW5" t="s">
        <v>8637</v>
      </c>
      <c r="DX5" t="s">
        <v>8690</v>
      </c>
      <c r="DY5" t="s">
        <v>8741</v>
      </c>
      <c r="DZ5" t="s">
        <v>8767</v>
      </c>
      <c r="EA5" t="s">
        <v>8877</v>
      </c>
      <c r="EB5" t="s">
        <v>9118</v>
      </c>
      <c r="EC5" t="s">
        <v>9151</v>
      </c>
      <c r="ED5" t="s">
        <v>9186</v>
      </c>
      <c r="EE5" t="s">
        <v>9206</v>
      </c>
      <c r="EF5" t="s">
        <v>9254</v>
      </c>
      <c r="EG5" t="s">
        <v>9301</v>
      </c>
      <c r="EH5" t="s">
        <v>9340</v>
      </c>
      <c r="EI5" t="s">
        <v>9403</v>
      </c>
      <c r="EJ5" t="s">
        <v>9455</v>
      </c>
      <c r="EK5" t="s">
        <v>9532</v>
      </c>
      <c r="EL5" t="s">
        <v>9584</v>
      </c>
      <c r="EM5" t="s">
        <v>9632</v>
      </c>
      <c r="EN5" t="s">
        <v>9692</v>
      </c>
      <c r="EO5" t="s">
        <v>9716</v>
      </c>
      <c r="EP5" t="s">
        <v>9843</v>
      </c>
      <c r="EQ5" t="s">
        <v>10093</v>
      </c>
      <c r="ER5" t="s">
        <v>10107</v>
      </c>
      <c r="ES5" t="s">
        <v>10116</v>
      </c>
      <c r="ET5" t="s">
        <v>10122</v>
      </c>
      <c r="EU5" t="s">
        <v>10151</v>
      </c>
      <c r="EV5" t="s">
        <v>10166</v>
      </c>
      <c r="EW5" t="s">
        <v>10199</v>
      </c>
      <c r="EX5" t="s">
        <v>10226</v>
      </c>
      <c r="EY5" t="s">
        <v>10247</v>
      </c>
      <c r="EZ5" t="s">
        <v>10286</v>
      </c>
      <c r="FA5" t="s">
        <v>10329</v>
      </c>
      <c r="FB5" t="s">
        <v>10419</v>
      </c>
      <c r="FC5" t="s">
        <v>10498</v>
      </c>
      <c r="FD5" t="s">
        <v>10512</v>
      </c>
      <c r="FE5" t="s">
        <v>10527</v>
      </c>
      <c r="FF5" t="s">
        <v>10552</v>
      </c>
      <c r="FG5" t="s">
        <v>11186</v>
      </c>
      <c r="FH5" t="s">
        <v>11216</v>
      </c>
      <c r="FI5" t="s">
        <v>11270</v>
      </c>
      <c r="FJ5" t="s">
        <v>11296</v>
      </c>
      <c r="FK5" t="s">
        <v>11327</v>
      </c>
      <c r="FL5" t="s">
        <v>11384</v>
      </c>
      <c r="FM5" t="s">
        <v>11411</v>
      </c>
      <c r="FN5" t="s">
        <v>11464</v>
      </c>
      <c r="FO5" t="s">
        <v>11494</v>
      </c>
      <c r="FP5" t="s">
        <v>11557</v>
      </c>
      <c r="FQ5" t="s">
        <v>11635</v>
      </c>
      <c r="FR5" t="s">
        <v>11677</v>
      </c>
      <c r="FS5" t="s">
        <v>11742</v>
      </c>
      <c r="FT5" t="s">
        <v>11759</v>
      </c>
      <c r="FU5" t="s">
        <v>11854</v>
      </c>
      <c r="FV5" t="s">
        <v>12089</v>
      </c>
      <c r="FW5" t="s">
        <v>12129</v>
      </c>
      <c r="FX5" t="s">
        <v>12142</v>
      </c>
      <c r="FY5" t="s">
        <v>12158</v>
      </c>
      <c r="FZ5" t="s">
        <v>12204</v>
      </c>
      <c r="GA5" t="s">
        <v>12277</v>
      </c>
      <c r="GB5" t="s">
        <v>12521</v>
      </c>
      <c r="GC5" t="s">
        <v>12541</v>
      </c>
      <c r="GD5" t="s">
        <v>12563</v>
      </c>
      <c r="GE5" t="s">
        <v>12574</v>
      </c>
      <c r="GF5" t="s">
        <v>12657</v>
      </c>
      <c r="GG5" t="s">
        <v>12680</v>
      </c>
      <c r="GH5" t="s">
        <v>12693</v>
      </c>
      <c r="GI5" t="s">
        <v>12720</v>
      </c>
      <c r="GJ5" t="s">
        <v>12870</v>
      </c>
      <c r="GK5" t="s">
        <v>12925</v>
      </c>
      <c r="GL5" t="s">
        <v>12966</v>
      </c>
      <c r="GM5" t="s">
        <v>12984</v>
      </c>
      <c r="GN5" t="s">
        <v>13058</v>
      </c>
      <c r="GO5" t="s">
        <v>13248</v>
      </c>
      <c r="GP5" t="s">
        <v>13257</v>
      </c>
      <c r="GQ5" t="s">
        <v>13320</v>
      </c>
      <c r="GR5" t="s">
        <v>13347</v>
      </c>
    </row>
    <row r="6" spans="1:252" x14ac:dyDescent="0.25">
      <c r="A6" t="s">
        <v>2772</v>
      </c>
      <c r="B6" t="s">
        <v>2876</v>
      </c>
      <c r="C6" t="s">
        <v>2913</v>
      </c>
      <c r="D6" t="s">
        <v>3059</v>
      </c>
      <c r="E6" t="s">
        <v>3081</v>
      </c>
      <c r="F6" t="s">
        <v>3135</v>
      </c>
      <c r="G6" t="s">
        <v>3162</v>
      </c>
      <c r="H6" t="s">
        <v>3235</v>
      </c>
      <c r="I6" t="s">
        <v>3270</v>
      </c>
      <c r="J6" t="s">
        <v>3294</v>
      </c>
      <c r="K6" t="s">
        <v>3322</v>
      </c>
      <c r="L6" t="s">
        <v>3552</v>
      </c>
      <c r="M6" t="s">
        <v>3650</v>
      </c>
      <c r="N6" t="s">
        <v>3664</v>
      </c>
      <c r="O6" t="s">
        <v>3687</v>
      </c>
      <c r="P6" t="s">
        <v>3718</v>
      </c>
      <c r="Q6" t="s">
        <v>3739</v>
      </c>
      <c r="R6" t="s">
        <v>3747</v>
      </c>
      <c r="S6" t="s">
        <v>3767</v>
      </c>
      <c r="T6" t="s">
        <v>3804</v>
      </c>
      <c r="U6" t="s">
        <v>3864</v>
      </c>
      <c r="V6" t="s">
        <v>3891</v>
      </c>
      <c r="W6" t="s">
        <v>3902</v>
      </c>
      <c r="X6" t="s">
        <v>3911</v>
      </c>
      <c r="Y6" t="s">
        <v>3959</v>
      </c>
      <c r="Z6" t="s">
        <v>4041</v>
      </c>
      <c r="AA6" t="s">
        <v>4054</v>
      </c>
      <c r="AB6" t="s">
        <v>4138</v>
      </c>
      <c r="AC6" t="s">
        <v>4178</v>
      </c>
      <c r="AD6" t="s">
        <v>1718</v>
      </c>
      <c r="AE6" t="s">
        <v>4241</v>
      </c>
      <c r="AF6" t="s">
        <v>4315</v>
      </c>
      <c r="AG6" t="s">
        <v>4345</v>
      </c>
      <c r="AH6" t="s">
        <v>4386</v>
      </c>
      <c r="AI6" t="s">
        <v>4438</v>
      </c>
      <c r="AJ6" t="s">
        <v>4507</v>
      </c>
      <c r="AK6" t="s">
        <v>4556</v>
      </c>
      <c r="AL6" t="s">
        <v>4650</v>
      </c>
      <c r="AM6" t="s">
        <v>4748</v>
      </c>
      <c r="AN6" t="s">
        <v>4757</v>
      </c>
      <c r="AO6" t="s">
        <v>4834</v>
      </c>
      <c r="AP6" t="s">
        <v>4870</v>
      </c>
      <c r="AQ6" t="s">
        <v>4892</v>
      </c>
      <c r="AR6" t="s">
        <v>4934</v>
      </c>
      <c r="AS6" t="s">
        <v>4997</v>
      </c>
      <c r="AT6" t="s">
        <v>5045</v>
      </c>
      <c r="AU6" t="s">
        <v>5064</v>
      </c>
      <c r="AV6" t="s">
        <v>5106</v>
      </c>
      <c r="AW6" t="s">
        <v>5120</v>
      </c>
      <c r="AX6" t="s">
        <v>5136</v>
      </c>
      <c r="AY6" t="s">
        <v>5162</v>
      </c>
      <c r="AZ6" t="s">
        <v>5191</v>
      </c>
      <c r="BA6" t="s">
        <v>5262</v>
      </c>
      <c r="BB6" t="s">
        <v>5343</v>
      </c>
      <c r="BC6" t="s">
        <v>1869</v>
      </c>
      <c r="BD6" t="s">
        <v>5389</v>
      </c>
      <c r="BE6" t="s">
        <v>5408</v>
      </c>
      <c r="BF6" t="s">
        <v>5453</v>
      </c>
      <c r="BG6" t="s">
        <v>5467</v>
      </c>
      <c r="BH6" t="s">
        <v>5499</v>
      </c>
      <c r="BI6" t="s">
        <v>5515</v>
      </c>
      <c r="BJ6" t="s">
        <v>5574</v>
      </c>
      <c r="BK6" t="s">
        <v>5616</v>
      </c>
      <c r="BL6" t="s">
        <v>5643</v>
      </c>
      <c r="BM6" t="s">
        <v>5663</v>
      </c>
      <c r="BN6" t="s">
        <v>5700</v>
      </c>
      <c r="BO6" t="s">
        <v>5748</v>
      </c>
      <c r="BP6" t="s">
        <v>5794</v>
      </c>
      <c r="BQ6" t="s">
        <v>5837</v>
      </c>
      <c r="BR6" t="s">
        <v>5849</v>
      </c>
      <c r="BS6" t="s">
        <v>5867</v>
      </c>
      <c r="BT6" t="s">
        <v>5932</v>
      </c>
      <c r="BU6" t="s">
        <v>5956</v>
      </c>
      <c r="BV6" t="s">
        <v>5967</v>
      </c>
      <c r="BW6" t="s">
        <v>5996</v>
      </c>
      <c r="BX6" t="s">
        <v>6025</v>
      </c>
      <c r="BY6" t="s">
        <v>6079</v>
      </c>
      <c r="BZ6" t="s">
        <v>6208</v>
      </c>
      <c r="CA6" t="s">
        <v>6232</v>
      </c>
      <c r="CB6" t="s">
        <v>6343</v>
      </c>
      <c r="CC6" t="s">
        <v>6365</v>
      </c>
      <c r="CD6" t="s">
        <v>6458</v>
      </c>
      <c r="CE6" t="s">
        <v>6512</v>
      </c>
      <c r="CF6" t="s">
        <v>6524</v>
      </c>
      <c r="CG6" t="s">
        <v>6543</v>
      </c>
      <c r="CH6" t="s">
        <v>6601</v>
      </c>
      <c r="CI6" t="s">
        <v>6642</v>
      </c>
      <c r="CJ6" t="s">
        <v>6783</v>
      </c>
      <c r="CK6" t="s">
        <v>6820</v>
      </c>
      <c r="CL6" t="s">
        <v>6871</v>
      </c>
      <c r="CM6" t="s">
        <v>7013</v>
      </c>
      <c r="CN6" t="s">
        <v>7022</v>
      </c>
      <c r="CO6" t="s">
        <v>7060</v>
      </c>
      <c r="CP6" t="s">
        <v>7114</v>
      </c>
      <c r="CQ6" t="s">
        <v>7133</v>
      </c>
      <c r="CR6" t="s">
        <v>7161</v>
      </c>
      <c r="CS6" t="s">
        <v>7216</v>
      </c>
      <c r="CT6" t="s">
        <v>7243</v>
      </c>
      <c r="CU6" t="s">
        <v>7267</v>
      </c>
      <c r="CV6" t="s">
        <v>7297</v>
      </c>
      <c r="CW6" t="s">
        <v>7343</v>
      </c>
      <c r="CX6" t="s">
        <v>7410</v>
      </c>
      <c r="CY6" t="s">
        <v>7444</v>
      </c>
      <c r="CZ6" t="s">
        <v>7475</v>
      </c>
      <c r="DA6" t="s">
        <v>7511</v>
      </c>
      <c r="DB6" t="s">
        <v>7529</v>
      </c>
      <c r="DC6" t="s">
        <v>7539</v>
      </c>
      <c r="DD6" t="s">
        <v>7589</v>
      </c>
      <c r="DE6" t="s">
        <v>7652</v>
      </c>
      <c r="DF6" t="s">
        <v>7686</v>
      </c>
      <c r="DG6" t="s">
        <v>2215</v>
      </c>
      <c r="DH6" t="s">
        <v>7896</v>
      </c>
      <c r="DI6" t="s">
        <v>7940</v>
      </c>
      <c r="DJ6" t="s">
        <v>7976</v>
      </c>
      <c r="DK6" t="s">
        <v>8072</v>
      </c>
      <c r="DL6" t="s">
        <v>8086</v>
      </c>
      <c r="DM6" t="s">
        <v>8199</v>
      </c>
      <c r="DN6" t="s">
        <v>8251</v>
      </c>
      <c r="DO6" t="s">
        <v>8319</v>
      </c>
      <c r="DP6" t="s">
        <v>8391</v>
      </c>
      <c r="DQ6" t="s">
        <v>8427</v>
      </c>
      <c r="DR6" t="s">
        <v>8461</v>
      </c>
      <c r="DS6" t="s">
        <v>8507</v>
      </c>
      <c r="DT6" t="s">
        <v>8549</v>
      </c>
      <c r="DU6" t="s">
        <v>8590</v>
      </c>
      <c r="DV6" t="s">
        <v>8604</v>
      </c>
      <c r="DW6" t="s">
        <v>8640</v>
      </c>
      <c r="DX6" t="s">
        <v>8693</v>
      </c>
      <c r="DY6" t="s">
        <v>8744</v>
      </c>
      <c r="DZ6" t="s">
        <v>8770</v>
      </c>
      <c r="EA6" t="s">
        <v>8880</v>
      </c>
      <c r="EB6" t="s">
        <v>9121</v>
      </c>
      <c r="EC6" t="s">
        <v>9154</v>
      </c>
      <c r="ED6" t="s">
        <v>9189</v>
      </c>
      <c r="EE6" t="s">
        <v>9209</v>
      </c>
      <c r="EF6" t="s">
        <v>9256</v>
      </c>
      <c r="EG6" t="s">
        <v>9304</v>
      </c>
      <c r="EH6" t="s">
        <v>9342</v>
      </c>
      <c r="EI6" t="s">
        <v>9405</v>
      </c>
      <c r="EJ6" t="s">
        <v>9458</v>
      </c>
      <c r="EK6" t="s">
        <v>9535</v>
      </c>
      <c r="EL6" t="s">
        <v>9587</v>
      </c>
      <c r="EM6" t="s">
        <v>9635</v>
      </c>
      <c r="EN6" t="s">
        <v>9695</v>
      </c>
      <c r="EO6" t="s">
        <v>9719</v>
      </c>
      <c r="EP6" t="s">
        <v>9846</v>
      </c>
      <c r="EQ6" t="s">
        <v>10095</v>
      </c>
      <c r="ER6" t="s">
        <v>10110</v>
      </c>
      <c r="ES6" t="s">
        <v>2444</v>
      </c>
      <c r="ET6" t="s">
        <v>10125</v>
      </c>
      <c r="EU6" t="s">
        <v>10153</v>
      </c>
      <c r="EV6" t="s">
        <v>10169</v>
      </c>
      <c r="EW6" t="s">
        <v>10202</v>
      </c>
      <c r="EX6" t="s">
        <v>10229</v>
      </c>
      <c r="EY6" t="s">
        <v>10250</v>
      </c>
      <c r="EZ6" t="s">
        <v>10289</v>
      </c>
      <c r="FA6" t="s">
        <v>10332</v>
      </c>
      <c r="FB6" t="s">
        <v>10422</v>
      </c>
      <c r="FC6" t="s">
        <v>10501</v>
      </c>
      <c r="FD6" t="s">
        <v>10515</v>
      </c>
      <c r="FE6" t="s">
        <v>10530</v>
      </c>
      <c r="FF6" t="s">
        <v>10555</v>
      </c>
      <c r="FG6" t="s">
        <v>11189</v>
      </c>
      <c r="FH6" t="s">
        <v>11219</v>
      </c>
      <c r="FI6" t="s">
        <v>11273</v>
      </c>
      <c r="FJ6" t="s">
        <v>11299</v>
      </c>
      <c r="FK6" t="s">
        <v>11330</v>
      </c>
      <c r="FL6" t="s">
        <v>11387</v>
      </c>
      <c r="FM6" t="s">
        <v>11414</v>
      </c>
      <c r="FN6" t="s">
        <v>11467</v>
      </c>
      <c r="FO6" t="s">
        <v>11497</v>
      </c>
      <c r="FP6" t="s">
        <v>11560</v>
      </c>
      <c r="FQ6" t="s">
        <v>11638</v>
      </c>
      <c r="FR6" t="s">
        <v>11680</v>
      </c>
      <c r="FS6" t="s">
        <v>11745</v>
      </c>
      <c r="FT6" t="s">
        <v>11762</v>
      </c>
      <c r="FU6" t="s">
        <v>11857</v>
      </c>
      <c r="FV6" t="s">
        <v>12092</v>
      </c>
      <c r="FW6" t="s">
        <v>12132</v>
      </c>
      <c r="FX6" t="s">
        <v>12145</v>
      </c>
      <c r="FY6" t="s">
        <v>12161</v>
      </c>
      <c r="FZ6" t="s">
        <v>12207</v>
      </c>
      <c r="GA6" t="s">
        <v>12280</v>
      </c>
      <c r="GB6" t="s">
        <v>12524</v>
      </c>
      <c r="GC6" t="s">
        <v>12544</v>
      </c>
      <c r="GD6" t="s">
        <v>12565</v>
      </c>
      <c r="GE6" t="s">
        <v>12577</v>
      </c>
      <c r="GF6" t="s">
        <v>12661</v>
      </c>
      <c r="GG6" t="s">
        <v>12683</v>
      </c>
      <c r="GH6" t="s">
        <v>12696</v>
      </c>
      <c r="GI6" t="s">
        <v>12723</v>
      </c>
      <c r="GJ6" t="s">
        <v>12873</v>
      </c>
      <c r="GK6" t="s">
        <v>12928</v>
      </c>
      <c r="GL6" t="s">
        <v>12969</v>
      </c>
      <c r="GM6" t="s">
        <v>12987</v>
      </c>
      <c r="GN6" t="s">
        <v>13061</v>
      </c>
      <c r="GO6" t="s">
        <v>13251</v>
      </c>
      <c r="GP6" t="s">
        <v>13260</v>
      </c>
      <c r="GQ6" t="s">
        <v>13322</v>
      </c>
      <c r="GR6" t="s">
        <v>13350</v>
      </c>
    </row>
    <row r="7" spans="1:252" x14ac:dyDescent="0.25">
      <c r="A7" t="s">
        <v>2775</v>
      </c>
      <c r="B7" t="s">
        <v>2879</v>
      </c>
      <c r="C7" t="s">
        <v>2916</v>
      </c>
      <c r="D7" t="s">
        <v>3062</v>
      </c>
      <c r="E7" t="s">
        <v>3084</v>
      </c>
      <c r="F7" t="s">
        <v>3138</v>
      </c>
      <c r="G7" t="s">
        <v>3165</v>
      </c>
      <c r="H7" t="s">
        <v>3238</v>
      </c>
      <c r="I7" t="s">
        <v>3273</v>
      </c>
      <c r="J7" t="s">
        <v>3297</v>
      </c>
      <c r="K7" t="s">
        <v>3325</v>
      </c>
      <c r="L7" t="s">
        <v>3555</v>
      </c>
      <c r="M7" t="s">
        <v>3653</v>
      </c>
      <c r="N7" t="s">
        <v>3667</v>
      </c>
      <c r="O7" t="s">
        <v>3690</v>
      </c>
      <c r="P7" t="s">
        <v>3721</v>
      </c>
      <c r="Q7" t="s">
        <v>1643</v>
      </c>
      <c r="R7" t="s">
        <v>3750</v>
      </c>
      <c r="S7" t="s">
        <v>3770</v>
      </c>
      <c r="T7" t="s">
        <v>3807</v>
      </c>
      <c r="U7" t="s">
        <v>3867</v>
      </c>
      <c r="W7" t="s">
        <v>1674</v>
      </c>
      <c r="X7" t="s">
        <v>3914</v>
      </c>
      <c r="Y7" t="s">
        <v>3962</v>
      </c>
      <c r="Z7" t="s">
        <v>4044</v>
      </c>
      <c r="AA7" t="s">
        <v>4057</v>
      </c>
      <c r="AB7" t="s">
        <v>4141</v>
      </c>
      <c r="AC7" t="s">
        <v>4181</v>
      </c>
      <c r="AE7" t="s">
        <v>4244</v>
      </c>
      <c r="AF7" t="s">
        <v>4318</v>
      </c>
      <c r="AG7" t="s">
        <v>4348</v>
      </c>
      <c r="AH7" t="s">
        <v>4390</v>
      </c>
      <c r="AI7" t="s">
        <v>4441</v>
      </c>
      <c r="AJ7" t="s">
        <v>4510</v>
      </c>
      <c r="AK7" t="s">
        <v>4559</v>
      </c>
      <c r="AL7" t="s">
        <v>4653</v>
      </c>
      <c r="AM7" t="s">
        <v>1777</v>
      </c>
      <c r="AN7" t="s">
        <v>4760</v>
      </c>
      <c r="AO7" t="s">
        <v>4837</v>
      </c>
      <c r="AP7" t="s">
        <v>4873</v>
      </c>
      <c r="AQ7" t="s">
        <v>4895</v>
      </c>
      <c r="AR7" t="s">
        <v>4937</v>
      </c>
      <c r="AS7" t="s">
        <v>5000</v>
      </c>
      <c r="AT7" t="s">
        <v>5048</v>
      </c>
      <c r="AU7" t="s">
        <v>5067</v>
      </c>
      <c r="AV7" t="s">
        <v>5109</v>
      </c>
      <c r="AW7" t="s">
        <v>5123</v>
      </c>
      <c r="AX7" t="s">
        <v>5138</v>
      </c>
      <c r="AY7" t="s">
        <v>5165</v>
      </c>
      <c r="AZ7" t="s">
        <v>5194</v>
      </c>
      <c r="BA7" t="s">
        <v>5265</v>
      </c>
      <c r="BB7" t="s">
        <v>5346</v>
      </c>
      <c r="BD7" t="s">
        <v>5392</v>
      </c>
      <c r="BE7" t="s">
        <v>5411</v>
      </c>
      <c r="BF7" t="s">
        <v>5456</v>
      </c>
      <c r="BG7" t="s">
        <v>5470</v>
      </c>
      <c r="BH7" t="s">
        <v>5502</v>
      </c>
      <c r="BI7" t="s">
        <v>5518</v>
      </c>
      <c r="BJ7" t="s">
        <v>5577</v>
      </c>
      <c r="BK7" t="s">
        <v>5619</v>
      </c>
      <c r="BL7" t="s">
        <v>5646</v>
      </c>
      <c r="BM7" t="s">
        <v>5666</v>
      </c>
      <c r="BN7" t="s">
        <v>5703</v>
      </c>
      <c r="BO7" t="s">
        <v>5751</v>
      </c>
      <c r="BP7" t="s">
        <v>5797</v>
      </c>
      <c r="BQ7" t="s">
        <v>5840</v>
      </c>
      <c r="BR7" t="s">
        <v>5851</v>
      </c>
      <c r="BS7" t="s">
        <v>5870</v>
      </c>
      <c r="BT7" t="s">
        <v>5935</v>
      </c>
      <c r="BU7" t="s">
        <v>5958</v>
      </c>
      <c r="BV7" t="s">
        <v>5970</v>
      </c>
      <c r="BW7" t="s">
        <v>5998</v>
      </c>
      <c r="BX7" t="s">
        <v>6028</v>
      </c>
      <c r="BY7" t="s">
        <v>6082</v>
      </c>
      <c r="BZ7" t="s">
        <v>6211</v>
      </c>
      <c r="CA7" t="s">
        <v>6235</v>
      </c>
      <c r="CB7" t="s">
        <v>6346</v>
      </c>
      <c r="CC7" t="s">
        <v>6368</v>
      </c>
      <c r="CD7" t="s">
        <v>6461</v>
      </c>
      <c r="CE7" t="s">
        <v>6515</v>
      </c>
      <c r="CF7" t="s">
        <v>6527</v>
      </c>
      <c r="CG7" t="s">
        <v>6546</v>
      </c>
      <c r="CH7" t="s">
        <v>6604</v>
      </c>
      <c r="CI7" t="s">
        <v>6645</v>
      </c>
      <c r="CJ7" t="s">
        <v>6786</v>
      </c>
      <c r="CK7" t="s">
        <v>6823</v>
      </c>
      <c r="CL7" t="s">
        <v>6874</v>
      </c>
      <c r="CM7" t="s">
        <v>2109</v>
      </c>
      <c r="CN7" t="s">
        <v>7025</v>
      </c>
      <c r="CO7" t="s">
        <v>7063</v>
      </c>
      <c r="CP7" t="s">
        <v>7117</v>
      </c>
      <c r="CQ7" t="s">
        <v>7136</v>
      </c>
      <c r="CR7" t="s">
        <v>7164</v>
      </c>
      <c r="CS7" t="s">
        <v>7219</v>
      </c>
      <c r="CT7" t="s">
        <v>7246</v>
      </c>
      <c r="CU7" t="s">
        <v>7270</v>
      </c>
      <c r="CV7" t="s">
        <v>7300</v>
      </c>
      <c r="CW7" t="s">
        <v>7346</v>
      </c>
      <c r="CX7" t="s">
        <v>7413</v>
      </c>
      <c r="CY7" t="s">
        <v>7447</v>
      </c>
      <c r="CZ7" t="s">
        <v>7478</v>
      </c>
      <c r="DA7" t="s">
        <v>7514</v>
      </c>
      <c r="DB7" t="s">
        <v>2191</v>
      </c>
      <c r="DC7" t="s">
        <v>7542</v>
      </c>
      <c r="DD7" t="s">
        <v>7592</v>
      </c>
      <c r="DE7" t="s">
        <v>7655</v>
      </c>
      <c r="DF7" t="s">
        <v>7689</v>
      </c>
      <c r="DH7" t="s">
        <v>7899</v>
      </c>
      <c r="DI7" t="s">
        <v>7943</v>
      </c>
      <c r="DJ7" t="s">
        <v>7979</v>
      </c>
      <c r="DK7" t="s">
        <v>8075</v>
      </c>
      <c r="DL7" t="s">
        <v>8089</v>
      </c>
      <c r="DM7" t="s">
        <v>8202</v>
      </c>
      <c r="DN7" t="s">
        <v>8254</v>
      </c>
      <c r="DO7" t="s">
        <v>8322</v>
      </c>
      <c r="DP7" t="s">
        <v>8394</v>
      </c>
      <c r="DQ7" t="s">
        <v>8430</v>
      </c>
      <c r="DR7" t="s">
        <v>8464</v>
      </c>
      <c r="DS7" t="s">
        <v>8510</v>
      </c>
      <c r="DT7" t="s">
        <v>8552</v>
      </c>
      <c r="DU7" t="s">
        <v>8592</v>
      </c>
      <c r="DV7" t="s">
        <v>8607</v>
      </c>
      <c r="DW7" t="s">
        <v>8643</v>
      </c>
      <c r="DX7" t="s">
        <v>8696</v>
      </c>
      <c r="DY7" t="s">
        <v>8747</v>
      </c>
      <c r="DZ7" t="s">
        <v>8773</v>
      </c>
      <c r="EA7" t="s">
        <v>8883</v>
      </c>
      <c r="EB7" t="s">
        <v>9124</v>
      </c>
      <c r="EC7" t="s">
        <v>9157</v>
      </c>
      <c r="ED7" t="s">
        <v>9192</v>
      </c>
      <c r="EE7" t="s">
        <v>9212</v>
      </c>
      <c r="EF7" t="s">
        <v>9259</v>
      </c>
      <c r="EG7" t="s">
        <v>9306</v>
      </c>
      <c r="EH7" t="s">
        <v>9345</v>
      </c>
      <c r="EI7" t="s">
        <v>9408</v>
      </c>
      <c r="EJ7" t="s">
        <v>9461</v>
      </c>
      <c r="EK7" t="s">
        <v>9538</v>
      </c>
      <c r="EL7" t="s">
        <v>9590</v>
      </c>
      <c r="EM7" t="s">
        <v>9638</v>
      </c>
      <c r="EN7" t="s">
        <v>9698</v>
      </c>
      <c r="EO7" t="s">
        <v>9722</v>
      </c>
      <c r="EP7" t="s">
        <v>9849</v>
      </c>
      <c r="EQ7" t="s">
        <v>10097</v>
      </c>
      <c r="ER7" t="s">
        <v>2440</v>
      </c>
      <c r="ET7" t="s">
        <v>10128</v>
      </c>
      <c r="EU7" t="s">
        <v>10155</v>
      </c>
      <c r="EV7" t="s">
        <v>10172</v>
      </c>
      <c r="EW7" t="s">
        <v>10205</v>
      </c>
      <c r="EX7" t="s">
        <v>10232</v>
      </c>
      <c r="EY7" t="s">
        <v>10253</v>
      </c>
      <c r="EZ7" t="s">
        <v>10292</v>
      </c>
      <c r="FA7" t="s">
        <v>10335</v>
      </c>
      <c r="FB7" t="s">
        <v>10425</v>
      </c>
      <c r="FC7" t="s">
        <v>10503</v>
      </c>
      <c r="FD7" t="s">
        <v>10517</v>
      </c>
      <c r="FE7" t="s">
        <v>10533</v>
      </c>
      <c r="FF7" t="s">
        <v>10558</v>
      </c>
      <c r="FG7" t="s">
        <v>11192</v>
      </c>
      <c r="FH7" t="s">
        <v>11222</v>
      </c>
      <c r="FI7" t="s">
        <v>11276</v>
      </c>
      <c r="FJ7" t="s">
        <v>11302</v>
      </c>
      <c r="FK7" t="s">
        <v>11333</v>
      </c>
      <c r="FL7" t="s">
        <v>11390</v>
      </c>
      <c r="FM7" t="s">
        <v>11417</v>
      </c>
      <c r="FN7" t="s">
        <v>11470</v>
      </c>
      <c r="FO7" t="s">
        <v>11500</v>
      </c>
      <c r="FP7" t="s">
        <v>11563</v>
      </c>
      <c r="FQ7" t="s">
        <v>11641</v>
      </c>
      <c r="FR7" t="s">
        <v>11683</v>
      </c>
      <c r="FS7" t="s">
        <v>11749</v>
      </c>
      <c r="FT7" t="s">
        <v>11765</v>
      </c>
      <c r="FU7" t="s">
        <v>11860</v>
      </c>
      <c r="FV7" t="s">
        <v>12095</v>
      </c>
      <c r="FW7" t="s">
        <v>12134</v>
      </c>
      <c r="FX7" t="s">
        <v>12148</v>
      </c>
      <c r="FY7" t="s">
        <v>12164</v>
      </c>
      <c r="FZ7" t="s">
        <v>12210</v>
      </c>
      <c r="GA7" t="s">
        <v>12283</v>
      </c>
      <c r="GB7" t="s">
        <v>12527</v>
      </c>
      <c r="GC7" t="s">
        <v>12547</v>
      </c>
      <c r="GD7" t="s">
        <v>12567</v>
      </c>
      <c r="GE7" t="s">
        <v>12580</v>
      </c>
      <c r="GF7" t="s">
        <v>12665</v>
      </c>
      <c r="GG7" t="s">
        <v>12686</v>
      </c>
      <c r="GH7" t="s">
        <v>12699</v>
      </c>
      <c r="GI7" t="s">
        <v>12726</v>
      </c>
      <c r="GJ7" t="s">
        <v>12876</v>
      </c>
      <c r="GK7" t="s">
        <v>12931</v>
      </c>
      <c r="GL7" t="s">
        <v>12972</v>
      </c>
      <c r="GM7" t="s">
        <v>12990</v>
      </c>
      <c r="GN7" t="s">
        <v>13064</v>
      </c>
      <c r="GO7" t="s">
        <v>2723</v>
      </c>
      <c r="GP7" t="s">
        <v>13263</v>
      </c>
      <c r="GQ7" t="s">
        <v>13325</v>
      </c>
      <c r="GR7" t="s">
        <v>13353</v>
      </c>
    </row>
    <row r="8" spans="1:252" x14ac:dyDescent="0.25">
      <c r="A8" t="s">
        <v>2778</v>
      </c>
      <c r="B8" t="s">
        <v>2882</v>
      </c>
      <c r="C8" t="s">
        <v>2919</v>
      </c>
      <c r="D8" t="s">
        <v>3065</v>
      </c>
      <c r="E8" t="s">
        <v>3087</v>
      </c>
      <c r="F8" t="s">
        <v>3141</v>
      </c>
      <c r="G8" t="s">
        <v>3168</v>
      </c>
      <c r="H8" t="s">
        <v>3241</v>
      </c>
      <c r="I8" t="s">
        <v>3276</v>
      </c>
      <c r="J8" t="s">
        <v>3300</v>
      </c>
      <c r="K8" t="s">
        <v>3328</v>
      </c>
      <c r="L8" t="s">
        <v>3558</v>
      </c>
      <c r="M8" t="s">
        <v>1624</v>
      </c>
      <c r="N8" t="s">
        <v>3670</v>
      </c>
      <c r="O8" t="s">
        <v>3692</v>
      </c>
      <c r="P8" t="s">
        <v>3724</v>
      </c>
      <c r="R8" t="s">
        <v>3753</v>
      </c>
      <c r="S8" t="s">
        <v>3773</v>
      </c>
      <c r="T8" t="s">
        <v>3810</v>
      </c>
      <c r="U8" t="s">
        <v>3870</v>
      </c>
      <c r="X8" t="s">
        <v>3917</v>
      </c>
      <c r="Y8" t="s">
        <v>3965</v>
      </c>
      <c r="Z8" t="s">
        <v>1698</v>
      </c>
      <c r="AA8" t="s">
        <v>4060</v>
      </c>
      <c r="AB8" t="s">
        <v>4144</v>
      </c>
      <c r="AC8" t="s">
        <v>4184</v>
      </c>
      <c r="AE8" t="s">
        <v>4247</v>
      </c>
      <c r="AF8" t="s">
        <v>4321</v>
      </c>
      <c r="AG8" t="s">
        <v>4351</v>
      </c>
      <c r="AH8" t="s">
        <v>4393</v>
      </c>
      <c r="AI8" t="s">
        <v>4444</v>
      </c>
      <c r="AJ8" t="s">
        <v>4513</v>
      </c>
      <c r="AK8" t="s">
        <v>4562</v>
      </c>
      <c r="AL8" t="s">
        <v>4656</v>
      </c>
      <c r="AN8" t="s">
        <v>4763</v>
      </c>
      <c r="AO8" t="s">
        <v>4840</v>
      </c>
      <c r="AP8" t="s">
        <v>4876</v>
      </c>
      <c r="AQ8" t="s">
        <v>4898</v>
      </c>
      <c r="AR8" t="s">
        <v>4940</v>
      </c>
      <c r="AS8" t="s">
        <v>5003</v>
      </c>
      <c r="AT8" t="s">
        <v>5051</v>
      </c>
      <c r="AU8" t="s">
        <v>5070</v>
      </c>
      <c r="AV8" t="s">
        <v>5112</v>
      </c>
      <c r="AW8" t="s">
        <v>5126</v>
      </c>
      <c r="AX8" t="s">
        <v>5140</v>
      </c>
      <c r="AY8" t="s">
        <v>5168</v>
      </c>
      <c r="AZ8" t="s">
        <v>5197</v>
      </c>
      <c r="BA8" t="s">
        <v>5268</v>
      </c>
      <c r="BB8" t="s">
        <v>5349</v>
      </c>
      <c r="BD8" t="s">
        <v>5395</v>
      </c>
      <c r="BE8" t="s">
        <v>5414</v>
      </c>
      <c r="BF8" t="s">
        <v>1884</v>
      </c>
      <c r="BG8" t="s">
        <v>5473</v>
      </c>
      <c r="BH8" t="s">
        <v>5505</v>
      </c>
      <c r="BI8" t="s">
        <v>5521</v>
      </c>
      <c r="BJ8" t="s">
        <v>5580</v>
      </c>
      <c r="BK8" t="s">
        <v>5622</v>
      </c>
      <c r="BL8" t="s">
        <v>5649</v>
      </c>
      <c r="BM8" t="s">
        <v>5669</v>
      </c>
      <c r="BN8" t="s">
        <v>5706</v>
      </c>
      <c r="BO8" t="s">
        <v>5754</v>
      </c>
      <c r="BP8" t="s">
        <v>5800</v>
      </c>
      <c r="BQ8" t="s">
        <v>5843</v>
      </c>
      <c r="BR8" t="s">
        <v>5853</v>
      </c>
      <c r="BS8" t="s">
        <v>5873</v>
      </c>
      <c r="BT8" t="s">
        <v>5938</v>
      </c>
      <c r="BV8" t="s">
        <v>5973</v>
      </c>
      <c r="BW8" t="s">
        <v>6001</v>
      </c>
      <c r="BX8" t="s">
        <v>6031</v>
      </c>
      <c r="BY8" t="s">
        <v>6085</v>
      </c>
      <c r="BZ8" t="s">
        <v>6214</v>
      </c>
      <c r="CA8" t="s">
        <v>6238</v>
      </c>
      <c r="CB8" t="s">
        <v>6349</v>
      </c>
      <c r="CC8" t="s">
        <v>6371</v>
      </c>
      <c r="CD8" t="s">
        <v>6464</v>
      </c>
      <c r="CE8" t="s">
        <v>2061</v>
      </c>
      <c r="CF8" t="s">
        <v>6530</v>
      </c>
      <c r="CG8" t="s">
        <v>6549</v>
      </c>
      <c r="CH8" t="s">
        <v>6606</v>
      </c>
      <c r="CI8" t="s">
        <v>6648</v>
      </c>
      <c r="CJ8" t="s">
        <v>6789</v>
      </c>
      <c r="CK8" t="s">
        <v>6826</v>
      </c>
      <c r="CL8" t="s">
        <v>6877</v>
      </c>
      <c r="CN8" t="s">
        <v>7028</v>
      </c>
      <c r="CO8" t="s">
        <v>7066</v>
      </c>
      <c r="CP8" t="s">
        <v>7120</v>
      </c>
      <c r="CQ8" t="s">
        <v>7139</v>
      </c>
      <c r="CR8" t="s">
        <v>7167</v>
      </c>
      <c r="CS8" t="s">
        <v>7222</v>
      </c>
      <c r="CT8" t="s">
        <v>7249</v>
      </c>
      <c r="CU8" t="s">
        <v>7273</v>
      </c>
      <c r="CV8" t="s">
        <v>7303</v>
      </c>
      <c r="CW8" t="s">
        <v>7349</v>
      </c>
      <c r="CX8" t="s">
        <v>7416</v>
      </c>
      <c r="CY8" t="s">
        <v>7450</v>
      </c>
      <c r="CZ8" t="s">
        <v>7481</v>
      </c>
      <c r="DA8" t="s">
        <v>7517</v>
      </c>
      <c r="DC8" t="s">
        <v>7545</v>
      </c>
      <c r="DD8" t="s">
        <v>7595</v>
      </c>
      <c r="DE8" t="s">
        <v>7658</v>
      </c>
      <c r="DF8" t="s">
        <v>7692</v>
      </c>
      <c r="DH8" t="s">
        <v>7902</v>
      </c>
      <c r="DI8" t="s">
        <v>7946</v>
      </c>
      <c r="DJ8" t="s">
        <v>7982</v>
      </c>
      <c r="DK8" t="s">
        <v>2244</v>
      </c>
      <c r="DL8" t="s">
        <v>8092</v>
      </c>
      <c r="DM8" t="s">
        <v>8205</v>
      </c>
      <c r="DN8" t="s">
        <v>8257</v>
      </c>
      <c r="DO8" t="s">
        <v>8325</v>
      </c>
      <c r="DP8" t="s">
        <v>8397</v>
      </c>
      <c r="DQ8" t="s">
        <v>8433</v>
      </c>
      <c r="DR8" t="s">
        <v>8467</v>
      </c>
      <c r="DS8" t="s">
        <v>8513</v>
      </c>
      <c r="DT8" t="s">
        <v>8555</v>
      </c>
      <c r="DU8" t="s">
        <v>8595</v>
      </c>
      <c r="DV8" t="s">
        <v>8610</v>
      </c>
      <c r="DW8" t="s">
        <v>8646</v>
      </c>
      <c r="DX8" t="s">
        <v>8699</v>
      </c>
      <c r="DY8" t="s">
        <v>8750</v>
      </c>
      <c r="DZ8" t="s">
        <v>8776</v>
      </c>
      <c r="EA8" t="s">
        <v>8886</v>
      </c>
      <c r="EB8" t="s">
        <v>9127</v>
      </c>
      <c r="EC8" t="s">
        <v>9160</v>
      </c>
      <c r="ED8" t="s">
        <v>9195</v>
      </c>
      <c r="EE8" t="s">
        <v>9215</v>
      </c>
      <c r="EF8" t="s">
        <v>9262</v>
      </c>
      <c r="EG8" t="s">
        <v>9309</v>
      </c>
      <c r="EH8" t="s">
        <v>9348</v>
      </c>
      <c r="EI8" t="s">
        <v>9411</v>
      </c>
      <c r="EJ8" t="s">
        <v>9464</v>
      </c>
      <c r="EK8" t="s">
        <v>9541</v>
      </c>
      <c r="EL8" t="s">
        <v>9593</v>
      </c>
      <c r="EM8" t="s">
        <v>9641</v>
      </c>
      <c r="EN8" t="s">
        <v>9701</v>
      </c>
      <c r="EO8" t="s">
        <v>9725</v>
      </c>
      <c r="EP8" t="s">
        <v>9852</v>
      </c>
      <c r="EQ8" t="s">
        <v>10099</v>
      </c>
      <c r="ET8" t="s">
        <v>10131</v>
      </c>
      <c r="EU8" t="s">
        <v>10157</v>
      </c>
      <c r="EV8" t="s">
        <v>10175</v>
      </c>
      <c r="EW8" t="s">
        <v>10208</v>
      </c>
      <c r="EX8" t="s">
        <v>10235</v>
      </c>
      <c r="EY8" t="s">
        <v>10256</v>
      </c>
      <c r="EZ8" t="s">
        <v>10295</v>
      </c>
      <c r="FA8" t="s">
        <v>10338</v>
      </c>
      <c r="FB8" t="s">
        <v>10428</v>
      </c>
      <c r="FC8" t="s">
        <v>10507</v>
      </c>
      <c r="FD8" t="s">
        <v>10520</v>
      </c>
      <c r="FE8" t="s">
        <v>10536</v>
      </c>
      <c r="FF8" t="s">
        <v>10561</v>
      </c>
      <c r="FG8" t="s">
        <v>11195</v>
      </c>
      <c r="FH8" t="s">
        <v>11225</v>
      </c>
      <c r="FI8" t="s">
        <v>11279</v>
      </c>
      <c r="FJ8" t="s">
        <v>11305</v>
      </c>
      <c r="FK8" t="s">
        <v>11337</v>
      </c>
      <c r="FL8" t="s">
        <v>11393</v>
      </c>
      <c r="FM8" t="s">
        <v>11420</v>
      </c>
      <c r="FN8" t="s">
        <v>11473</v>
      </c>
      <c r="FO8" t="s">
        <v>11503</v>
      </c>
      <c r="FP8" t="s">
        <v>11566</v>
      </c>
      <c r="FQ8" t="s">
        <v>11644</v>
      </c>
      <c r="FR8" t="s">
        <v>11685</v>
      </c>
      <c r="FS8" t="s">
        <v>11752</v>
      </c>
      <c r="FT8" t="s">
        <v>11768</v>
      </c>
      <c r="FU8" t="s">
        <v>11863</v>
      </c>
      <c r="FV8" t="s">
        <v>12098</v>
      </c>
      <c r="FW8" t="s">
        <v>12136</v>
      </c>
      <c r="FX8" t="s">
        <v>12151</v>
      </c>
      <c r="FY8" t="s">
        <v>12167</v>
      </c>
      <c r="FZ8" t="s">
        <v>12213</v>
      </c>
      <c r="GA8" t="s">
        <v>12286</v>
      </c>
      <c r="GB8" t="s">
        <v>12530</v>
      </c>
      <c r="GC8" t="s">
        <v>12550</v>
      </c>
      <c r="GD8" t="s">
        <v>2658</v>
      </c>
      <c r="GE8" t="s">
        <v>12583</v>
      </c>
      <c r="GF8" t="s">
        <v>12669</v>
      </c>
      <c r="GG8" t="s">
        <v>2672</v>
      </c>
      <c r="GH8" t="s">
        <v>12702</v>
      </c>
      <c r="GI8" t="s">
        <v>12729</v>
      </c>
      <c r="GJ8" t="s">
        <v>12879</v>
      </c>
      <c r="GK8" t="s">
        <v>12934</v>
      </c>
      <c r="GL8" t="s">
        <v>12975</v>
      </c>
      <c r="GM8" t="s">
        <v>12993</v>
      </c>
      <c r="GN8" t="s">
        <v>13067</v>
      </c>
      <c r="GP8" t="s">
        <v>13266</v>
      </c>
      <c r="GQ8" t="s">
        <v>13327</v>
      </c>
      <c r="GR8" t="s">
        <v>13356</v>
      </c>
    </row>
    <row r="9" spans="1:252" x14ac:dyDescent="0.25">
      <c r="A9" t="s">
        <v>2781</v>
      </c>
      <c r="B9" t="s">
        <v>2885</v>
      </c>
      <c r="C9" t="s">
        <v>2922</v>
      </c>
      <c r="D9" t="s">
        <v>3068</v>
      </c>
      <c r="E9" t="s">
        <v>3090</v>
      </c>
      <c r="F9" t="s">
        <v>3144</v>
      </c>
      <c r="G9" t="s">
        <v>3171</v>
      </c>
      <c r="H9" t="s">
        <v>3244</v>
      </c>
      <c r="I9" t="s">
        <v>3279</v>
      </c>
      <c r="J9" t="s">
        <v>3303</v>
      </c>
      <c r="K9" t="s">
        <v>3331</v>
      </c>
      <c r="L9" t="s">
        <v>3561</v>
      </c>
      <c r="N9" t="s">
        <v>3673</v>
      </c>
      <c r="O9" t="s">
        <v>3695</v>
      </c>
      <c r="P9" t="s">
        <v>3727</v>
      </c>
      <c r="R9" t="s">
        <v>3756</v>
      </c>
      <c r="S9" t="s">
        <v>3776</v>
      </c>
      <c r="T9" t="s">
        <v>3813</v>
      </c>
      <c r="U9" t="s">
        <v>3873</v>
      </c>
      <c r="X9" t="s">
        <v>3921</v>
      </c>
      <c r="Y9" t="s">
        <v>3968</v>
      </c>
      <c r="AA9" t="s">
        <v>4063</v>
      </c>
      <c r="AB9" t="s">
        <v>4147</v>
      </c>
      <c r="AC9" t="s">
        <v>4187</v>
      </c>
      <c r="AE9" t="s">
        <v>4250</v>
      </c>
      <c r="AF9" t="s">
        <v>4324</v>
      </c>
      <c r="AG9" t="s">
        <v>4354</v>
      </c>
      <c r="AH9" t="s">
        <v>4396</v>
      </c>
      <c r="AI9" t="s">
        <v>4447</v>
      </c>
      <c r="AJ9" t="s">
        <v>4516</v>
      </c>
      <c r="AK9" t="s">
        <v>4565</v>
      </c>
      <c r="AL9" t="s">
        <v>4659</v>
      </c>
      <c r="AN9" t="s">
        <v>4766</v>
      </c>
      <c r="AO9" t="s">
        <v>4843</v>
      </c>
      <c r="AP9" t="s">
        <v>4879</v>
      </c>
      <c r="AQ9" t="s">
        <v>4901</v>
      </c>
      <c r="AR9" t="s">
        <v>4943</v>
      </c>
      <c r="AS9" t="s">
        <v>5006</v>
      </c>
      <c r="AT9" t="s">
        <v>5054</v>
      </c>
      <c r="AU9" t="s">
        <v>5073</v>
      </c>
      <c r="AV9" t="s">
        <v>1834</v>
      </c>
      <c r="AW9" t="s">
        <v>5129</v>
      </c>
      <c r="AX9" t="s">
        <v>5143</v>
      </c>
      <c r="AY9" t="s">
        <v>5171</v>
      </c>
      <c r="AZ9" t="s">
        <v>5200</v>
      </c>
      <c r="BA9" t="s">
        <v>5271</v>
      </c>
      <c r="BB9" t="s">
        <v>5352</v>
      </c>
      <c r="BD9" t="s">
        <v>5398</v>
      </c>
      <c r="BE9" t="s">
        <v>5417</v>
      </c>
      <c r="BG9" t="s">
        <v>5476</v>
      </c>
      <c r="BH9" t="s">
        <v>1904</v>
      </c>
      <c r="BI9" t="s">
        <v>5524</v>
      </c>
      <c r="BJ9" t="s">
        <v>5583</v>
      </c>
      <c r="BK9" t="s">
        <v>5625</v>
      </c>
      <c r="BL9" t="s">
        <v>5651</v>
      </c>
      <c r="BM9" t="s">
        <v>5672</v>
      </c>
      <c r="BN9" t="s">
        <v>5709</v>
      </c>
      <c r="BO9" t="s">
        <v>5756</v>
      </c>
      <c r="BP9" t="s">
        <v>5803</v>
      </c>
      <c r="BQ9" t="s">
        <v>1965</v>
      </c>
      <c r="BR9" t="s">
        <v>5855</v>
      </c>
      <c r="BS9" t="s">
        <v>5875</v>
      </c>
      <c r="BT9" t="s">
        <v>5941</v>
      </c>
      <c r="BV9" t="s">
        <v>5976</v>
      </c>
      <c r="BW9" t="s">
        <v>6004</v>
      </c>
      <c r="BX9" t="s">
        <v>6034</v>
      </c>
      <c r="BY9" t="s">
        <v>6088</v>
      </c>
      <c r="BZ9" t="s">
        <v>6217</v>
      </c>
      <c r="CA9" t="s">
        <v>6241</v>
      </c>
      <c r="CB9" t="s">
        <v>6352</v>
      </c>
      <c r="CC9" t="s">
        <v>6374</v>
      </c>
      <c r="CD9" t="s">
        <v>6467</v>
      </c>
      <c r="CF9" t="s">
        <v>6533</v>
      </c>
      <c r="CG9" t="s">
        <v>6552</v>
      </c>
      <c r="CH9" t="s">
        <v>6609</v>
      </c>
      <c r="CI9" t="s">
        <v>6651</v>
      </c>
      <c r="CJ9" t="s">
        <v>6792</v>
      </c>
      <c r="CK9" t="s">
        <v>6829</v>
      </c>
      <c r="CL9" t="s">
        <v>6880</v>
      </c>
      <c r="CN9" t="s">
        <v>7031</v>
      </c>
      <c r="CO9" t="s">
        <v>7069</v>
      </c>
      <c r="CP9" t="s">
        <v>7123</v>
      </c>
      <c r="CQ9" t="s">
        <v>7142</v>
      </c>
      <c r="CR9" t="s">
        <v>7170</v>
      </c>
      <c r="CS9" t="s">
        <v>7225</v>
      </c>
      <c r="CT9" t="s">
        <v>7252</v>
      </c>
      <c r="CU9" t="s">
        <v>7276</v>
      </c>
      <c r="CV9" t="s">
        <v>7306</v>
      </c>
      <c r="CW9" t="s">
        <v>7352</v>
      </c>
      <c r="CX9" t="s">
        <v>7419</v>
      </c>
      <c r="CY9" t="s">
        <v>7453</v>
      </c>
      <c r="CZ9" t="s">
        <v>7484</v>
      </c>
      <c r="DA9" t="s">
        <v>7520</v>
      </c>
      <c r="DC9" t="s">
        <v>7548</v>
      </c>
      <c r="DD9" t="s">
        <v>7598</v>
      </c>
      <c r="DE9" t="s">
        <v>7661</v>
      </c>
      <c r="DF9" t="s">
        <v>7695</v>
      </c>
      <c r="DH9" t="s">
        <v>7905</v>
      </c>
      <c r="DI9" t="s">
        <v>7949</v>
      </c>
      <c r="DJ9" t="s">
        <v>7985</v>
      </c>
      <c r="DL9" t="s">
        <v>8095</v>
      </c>
      <c r="DM9" t="s">
        <v>8208</v>
      </c>
      <c r="DN9" t="s">
        <v>8260</v>
      </c>
      <c r="DO9" t="s">
        <v>8328</v>
      </c>
      <c r="DP9" t="s">
        <v>8400</v>
      </c>
      <c r="DQ9" t="s">
        <v>8436</v>
      </c>
      <c r="DR9" t="s">
        <v>8470</v>
      </c>
      <c r="DS9" t="s">
        <v>8516</v>
      </c>
      <c r="DT9" t="s">
        <v>8558</v>
      </c>
      <c r="DU9" t="s">
        <v>2297</v>
      </c>
      <c r="DV9" t="s">
        <v>8613</v>
      </c>
      <c r="DW9" t="s">
        <v>8649</v>
      </c>
      <c r="DX9" t="s">
        <v>8702</v>
      </c>
      <c r="DY9" t="s">
        <v>8753</v>
      </c>
      <c r="DZ9" t="s">
        <v>8779</v>
      </c>
      <c r="EA9" t="s">
        <v>8889</v>
      </c>
      <c r="EB9" t="s">
        <v>9130</v>
      </c>
      <c r="EC9" t="s">
        <v>9163</v>
      </c>
      <c r="ED9" t="s">
        <v>9197</v>
      </c>
      <c r="EE9" t="s">
        <v>9218</v>
      </c>
      <c r="EF9" t="s">
        <v>9265</v>
      </c>
      <c r="EG9" t="s">
        <v>9312</v>
      </c>
      <c r="EH9" t="s">
        <v>9351</v>
      </c>
      <c r="EI9" t="s">
        <v>9414</v>
      </c>
      <c r="EJ9" t="s">
        <v>9467</v>
      </c>
      <c r="EK9" t="s">
        <v>9544</v>
      </c>
      <c r="EL9" t="s">
        <v>9596</v>
      </c>
      <c r="EM9" t="s">
        <v>9644</v>
      </c>
      <c r="EN9" t="s">
        <v>9704</v>
      </c>
      <c r="EO9" t="s">
        <v>9728</v>
      </c>
      <c r="EP9" t="s">
        <v>9855</v>
      </c>
      <c r="EQ9" t="s">
        <v>2432</v>
      </c>
      <c r="ET9" t="s">
        <v>10134</v>
      </c>
      <c r="EU9" t="s">
        <v>10160</v>
      </c>
      <c r="EV9" t="s">
        <v>10178</v>
      </c>
      <c r="EW9" t="s">
        <v>10211</v>
      </c>
      <c r="EX9" t="s">
        <v>10238</v>
      </c>
      <c r="EY9" t="s">
        <v>10259</v>
      </c>
      <c r="EZ9" t="s">
        <v>10298</v>
      </c>
      <c r="FA9" t="s">
        <v>10341</v>
      </c>
      <c r="FB9" t="s">
        <v>10431</v>
      </c>
      <c r="FC9" t="s">
        <v>2503</v>
      </c>
      <c r="FD9" t="s">
        <v>2508</v>
      </c>
      <c r="FE9" t="s">
        <v>10539</v>
      </c>
      <c r="FF9" t="s">
        <v>10564</v>
      </c>
      <c r="FG9" t="s">
        <v>11198</v>
      </c>
      <c r="FH9" t="s">
        <v>11228</v>
      </c>
      <c r="FI9" t="s">
        <v>11282</v>
      </c>
      <c r="FJ9" t="s">
        <v>11308</v>
      </c>
      <c r="FK9" t="s">
        <v>11340</v>
      </c>
      <c r="FL9" t="s">
        <v>11396</v>
      </c>
      <c r="FM9" t="s">
        <v>11423</v>
      </c>
      <c r="FN9" t="s">
        <v>11476</v>
      </c>
      <c r="FO9" t="s">
        <v>11506</v>
      </c>
      <c r="FP9" t="s">
        <v>11569</v>
      </c>
      <c r="FQ9" t="s">
        <v>11647</v>
      </c>
      <c r="FR9" t="s">
        <v>11687</v>
      </c>
      <c r="FT9" t="s">
        <v>11771</v>
      </c>
      <c r="FU9" t="s">
        <v>11866</v>
      </c>
      <c r="FV9" t="s">
        <v>12101</v>
      </c>
      <c r="FX9" t="s">
        <v>2626</v>
      </c>
      <c r="FY9" t="s">
        <v>12170</v>
      </c>
      <c r="FZ9" t="s">
        <v>12216</v>
      </c>
      <c r="GA9" t="s">
        <v>12289</v>
      </c>
      <c r="GB9" t="s">
        <v>12533</v>
      </c>
      <c r="GC9" t="s">
        <v>12553</v>
      </c>
      <c r="GE9" t="s">
        <v>12586</v>
      </c>
      <c r="GF9" t="s">
        <v>12673</v>
      </c>
      <c r="GH9" t="s">
        <v>12705</v>
      </c>
      <c r="GI9" t="s">
        <v>12732</v>
      </c>
      <c r="GJ9" t="s">
        <v>12881</v>
      </c>
      <c r="GK9" t="s">
        <v>12937</v>
      </c>
      <c r="GL9" t="s">
        <v>12978</v>
      </c>
      <c r="GM9" t="s">
        <v>12995</v>
      </c>
      <c r="GN9" t="s">
        <v>13070</v>
      </c>
      <c r="GP9" t="s">
        <v>13269</v>
      </c>
      <c r="GQ9" t="s">
        <v>13330</v>
      </c>
      <c r="GR9" t="s">
        <v>13359</v>
      </c>
    </row>
    <row r="10" spans="1:252" x14ac:dyDescent="0.25">
      <c r="A10" t="s">
        <v>2784</v>
      </c>
      <c r="B10" t="s">
        <v>2888</v>
      </c>
      <c r="C10" t="s">
        <v>2925</v>
      </c>
      <c r="D10" t="s">
        <v>3071</v>
      </c>
      <c r="E10" t="s">
        <v>3093</v>
      </c>
      <c r="F10" t="s">
        <v>3148</v>
      </c>
      <c r="G10" t="s">
        <v>3174</v>
      </c>
      <c r="H10" t="s">
        <v>3247</v>
      </c>
      <c r="I10" t="s">
        <v>3282</v>
      </c>
      <c r="J10" t="s">
        <v>3306</v>
      </c>
      <c r="K10" t="s">
        <v>3334</v>
      </c>
      <c r="L10" t="s">
        <v>3564</v>
      </c>
      <c r="N10" t="s">
        <v>3676</v>
      </c>
      <c r="O10" t="s">
        <v>3698</v>
      </c>
      <c r="P10" t="s">
        <v>3730</v>
      </c>
      <c r="R10" t="s">
        <v>1647</v>
      </c>
      <c r="S10" t="s">
        <v>3779</v>
      </c>
      <c r="T10" t="s">
        <v>3816</v>
      </c>
      <c r="U10" t="s">
        <v>3876</v>
      </c>
      <c r="X10" t="s">
        <v>3924</v>
      </c>
      <c r="Y10" t="s">
        <v>3972</v>
      </c>
      <c r="AA10" t="s">
        <v>4066</v>
      </c>
      <c r="AB10" t="s">
        <v>4150</v>
      </c>
      <c r="AC10" t="s">
        <v>4190</v>
      </c>
      <c r="AE10" t="s">
        <v>4253</v>
      </c>
      <c r="AF10" t="s">
        <v>4327</v>
      </c>
      <c r="AG10" t="s">
        <v>4357</v>
      </c>
      <c r="AH10" t="s">
        <v>4399</v>
      </c>
      <c r="AI10" t="s">
        <v>4450</v>
      </c>
      <c r="AJ10" t="s">
        <v>4519</v>
      </c>
      <c r="AK10" t="s">
        <v>4568</v>
      </c>
      <c r="AL10" t="s">
        <v>4662</v>
      </c>
      <c r="AN10" t="s">
        <v>4769</v>
      </c>
      <c r="AO10" t="s">
        <v>4846</v>
      </c>
      <c r="AP10" t="s">
        <v>4882</v>
      </c>
      <c r="AQ10" t="s">
        <v>4904</v>
      </c>
      <c r="AR10" t="s">
        <v>4946</v>
      </c>
      <c r="AS10" t="s">
        <v>5009</v>
      </c>
      <c r="AT10" t="s">
        <v>1824</v>
      </c>
      <c r="AU10" t="s">
        <v>5076</v>
      </c>
      <c r="AW10" t="s">
        <v>1839</v>
      </c>
      <c r="AX10" t="s">
        <v>5146</v>
      </c>
      <c r="AY10" t="s">
        <v>5174</v>
      </c>
      <c r="AZ10" t="s">
        <v>5203</v>
      </c>
      <c r="BA10" t="s">
        <v>5274</v>
      </c>
      <c r="BB10" t="s">
        <v>5354</v>
      </c>
      <c r="BD10" t="s">
        <v>1874</v>
      </c>
      <c r="BE10" t="s">
        <v>5420</v>
      </c>
      <c r="BG10" t="s">
        <v>5479</v>
      </c>
      <c r="BI10" t="s">
        <v>5527</v>
      </c>
      <c r="BJ10" t="s">
        <v>5586</v>
      </c>
      <c r="BK10" t="s">
        <v>5628</v>
      </c>
      <c r="BL10" t="s">
        <v>5652</v>
      </c>
      <c r="BM10" t="s">
        <v>5675</v>
      </c>
      <c r="BN10" t="s">
        <v>5712</v>
      </c>
      <c r="BO10" t="s">
        <v>5758</v>
      </c>
      <c r="BP10" t="s">
        <v>5806</v>
      </c>
      <c r="BR10" t="s">
        <v>5858</v>
      </c>
      <c r="BS10" t="s">
        <v>5878</v>
      </c>
      <c r="BT10" t="s">
        <v>5944</v>
      </c>
      <c r="BV10" t="s">
        <v>5979</v>
      </c>
      <c r="BW10" t="s">
        <v>6007</v>
      </c>
      <c r="BX10" t="s">
        <v>6037</v>
      </c>
      <c r="BY10" t="s">
        <v>6091</v>
      </c>
      <c r="BZ10" t="s">
        <v>6220</v>
      </c>
      <c r="CA10" t="s">
        <v>6244</v>
      </c>
      <c r="CB10" t="s">
        <v>6355</v>
      </c>
      <c r="CC10" t="s">
        <v>6377</v>
      </c>
      <c r="CD10" t="s">
        <v>6470</v>
      </c>
      <c r="CG10" t="s">
        <v>6555</v>
      </c>
      <c r="CH10" t="s">
        <v>6612</v>
      </c>
      <c r="CI10" t="s">
        <v>6654</v>
      </c>
      <c r="CJ10" t="s">
        <v>6795</v>
      </c>
      <c r="CK10" t="s">
        <v>6832</v>
      </c>
      <c r="CL10" t="s">
        <v>6883</v>
      </c>
      <c r="CN10" t="s">
        <v>7034</v>
      </c>
      <c r="CO10" t="s">
        <v>7072</v>
      </c>
      <c r="CP10" t="s">
        <v>2126</v>
      </c>
      <c r="CQ10" t="s">
        <v>7145</v>
      </c>
      <c r="CR10" t="s">
        <v>7173</v>
      </c>
      <c r="CS10" t="s">
        <v>7228</v>
      </c>
      <c r="CT10" t="s">
        <v>7255</v>
      </c>
      <c r="CU10" t="s">
        <v>7279</v>
      </c>
      <c r="CV10" t="s">
        <v>7309</v>
      </c>
      <c r="CW10" t="s">
        <v>7355</v>
      </c>
      <c r="CX10" t="s">
        <v>7422</v>
      </c>
      <c r="CY10" t="s">
        <v>7456</v>
      </c>
      <c r="CZ10" t="s">
        <v>7486</v>
      </c>
      <c r="DA10" t="s">
        <v>2186</v>
      </c>
      <c r="DC10" t="s">
        <v>7551</v>
      </c>
      <c r="DD10" t="s">
        <v>7601</v>
      </c>
      <c r="DE10" t="s">
        <v>7664</v>
      </c>
      <c r="DF10" t="s">
        <v>7698</v>
      </c>
      <c r="DH10" t="s">
        <v>7907</v>
      </c>
      <c r="DI10" t="s">
        <v>7952</v>
      </c>
      <c r="DJ10" t="s">
        <v>7988</v>
      </c>
      <c r="DL10" t="s">
        <v>8098</v>
      </c>
      <c r="DM10" t="s">
        <v>8211</v>
      </c>
      <c r="DN10" t="s">
        <v>8263</v>
      </c>
      <c r="DO10" t="s">
        <v>8331</v>
      </c>
      <c r="DP10" t="s">
        <v>8403</v>
      </c>
      <c r="DQ10" t="s">
        <v>8440</v>
      </c>
      <c r="DR10" t="s">
        <v>8473</v>
      </c>
      <c r="DS10" t="s">
        <v>8519</v>
      </c>
      <c r="DT10" t="s">
        <v>8561</v>
      </c>
      <c r="DU10" t="s">
        <v>13538</v>
      </c>
      <c r="DV10" t="s">
        <v>8616</v>
      </c>
      <c r="DW10" t="s">
        <v>8652</v>
      </c>
      <c r="DX10" t="s">
        <v>8705</v>
      </c>
      <c r="DY10" t="s">
        <v>8756</v>
      </c>
      <c r="DZ10" t="s">
        <v>8782</v>
      </c>
      <c r="EA10" t="s">
        <v>8892</v>
      </c>
      <c r="EB10" t="s">
        <v>9133</v>
      </c>
      <c r="EC10" t="s">
        <v>9166</v>
      </c>
      <c r="ED10" t="s">
        <v>9200</v>
      </c>
      <c r="EE10" t="s">
        <v>9221</v>
      </c>
      <c r="EF10" t="s">
        <v>9268</v>
      </c>
      <c r="EG10" t="s">
        <v>9315</v>
      </c>
      <c r="EH10" t="s">
        <v>9354</v>
      </c>
      <c r="EI10" t="s">
        <v>9417</v>
      </c>
      <c r="EJ10" t="s">
        <v>9470</v>
      </c>
      <c r="EK10" t="s">
        <v>9547</v>
      </c>
      <c r="EL10" t="s">
        <v>9599</v>
      </c>
      <c r="EM10" t="s">
        <v>9647</v>
      </c>
      <c r="EN10" t="s">
        <v>9707</v>
      </c>
      <c r="EO10" t="s">
        <v>9731</v>
      </c>
      <c r="EP10" t="s">
        <v>9858</v>
      </c>
      <c r="ET10" t="s">
        <v>10137</v>
      </c>
      <c r="EU10" t="s">
        <v>2463</v>
      </c>
      <c r="EV10" t="s">
        <v>10181</v>
      </c>
      <c r="EW10" t="s">
        <v>10214</v>
      </c>
      <c r="EX10" t="s">
        <v>10241</v>
      </c>
      <c r="EY10" t="s">
        <v>10262</v>
      </c>
      <c r="EZ10" t="s">
        <v>10301</v>
      </c>
      <c r="FA10" t="s">
        <v>10344</v>
      </c>
      <c r="FB10" t="s">
        <v>10434</v>
      </c>
      <c r="FE10" t="s">
        <v>10542</v>
      </c>
      <c r="FF10" t="s">
        <v>10567</v>
      </c>
      <c r="FG10" t="s">
        <v>11201</v>
      </c>
      <c r="FH10" t="s">
        <v>11231</v>
      </c>
      <c r="FI10" t="s">
        <v>11285</v>
      </c>
      <c r="FJ10" t="s">
        <v>11311</v>
      </c>
      <c r="FK10" t="s">
        <v>11343</v>
      </c>
      <c r="FL10" t="s">
        <v>11399</v>
      </c>
      <c r="FM10" t="s">
        <v>11426</v>
      </c>
      <c r="FN10" t="s">
        <v>11478</v>
      </c>
      <c r="FO10" t="s">
        <v>11509</v>
      </c>
      <c r="FP10" t="s">
        <v>11572</v>
      </c>
      <c r="FQ10" t="s">
        <v>11650</v>
      </c>
      <c r="FR10" t="s">
        <v>11690</v>
      </c>
      <c r="FT10" t="s">
        <v>11774</v>
      </c>
      <c r="FU10" t="s">
        <v>11869</v>
      </c>
      <c r="FV10" t="s">
        <v>12104</v>
      </c>
      <c r="FY10" t="s">
        <v>12173</v>
      </c>
      <c r="FZ10" t="s">
        <v>12219</v>
      </c>
      <c r="GA10" t="s">
        <v>12292</v>
      </c>
      <c r="GC10" t="s">
        <v>12556</v>
      </c>
      <c r="GE10" t="s">
        <v>12589</v>
      </c>
      <c r="GF10" t="s">
        <v>2667</v>
      </c>
      <c r="GH10" t="s">
        <v>12708</v>
      </c>
      <c r="GI10" t="s">
        <v>12735</v>
      </c>
      <c r="GJ10" t="s">
        <v>12884</v>
      </c>
      <c r="GK10" t="s">
        <v>12940</v>
      </c>
      <c r="GL10" t="s">
        <v>2696</v>
      </c>
      <c r="GM10" t="s">
        <v>12998</v>
      </c>
      <c r="GN10" t="s">
        <v>13073</v>
      </c>
      <c r="GP10" t="s">
        <v>13272</v>
      </c>
      <c r="GQ10" t="s">
        <v>13332</v>
      </c>
      <c r="GR10" t="s">
        <v>13362</v>
      </c>
    </row>
    <row r="11" spans="1:252" x14ac:dyDescent="0.25">
      <c r="A11" t="s">
        <v>2787</v>
      </c>
      <c r="B11" t="s">
        <v>2891</v>
      </c>
      <c r="C11" t="s">
        <v>2928</v>
      </c>
      <c r="D11" t="s">
        <v>1564</v>
      </c>
      <c r="E11" t="s">
        <v>3096</v>
      </c>
      <c r="F11" t="s">
        <v>3151</v>
      </c>
      <c r="G11" t="s">
        <v>3177</v>
      </c>
      <c r="H11" t="s">
        <v>3250</v>
      </c>
      <c r="I11" t="s">
        <v>3285</v>
      </c>
      <c r="J11" t="s">
        <v>3309</v>
      </c>
      <c r="K11" t="s">
        <v>3338</v>
      </c>
      <c r="L11" t="s">
        <v>3567</v>
      </c>
      <c r="N11" t="s">
        <v>3679</v>
      </c>
      <c r="O11" t="s">
        <v>3701</v>
      </c>
      <c r="P11" t="s">
        <v>1638</v>
      </c>
      <c r="S11" t="s">
        <v>3782</v>
      </c>
      <c r="T11" t="s">
        <v>3819</v>
      </c>
      <c r="U11" t="s">
        <v>3878</v>
      </c>
      <c r="X11" t="s">
        <v>3927</v>
      </c>
      <c r="Y11" t="s">
        <v>3975</v>
      </c>
      <c r="AA11" t="s">
        <v>4069</v>
      </c>
      <c r="AB11" t="s">
        <v>4153</v>
      </c>
      <c r="AC11" t="s">
        <v>4193</v>
      </c>
      <c r="AE11" t="s">
        <v>4256</v>
      </c>
      <c r="AF11" t="s">
        <v>4330</v>
      </c>
      <c r="AG11" t="s">
        <v>4360</v>
      </c>
      <c r="AH11" t="s">
        <v>4402</v>
      </c>
      <c r="AI11" t="s">
        <v>4453</v>
      </c>
      <c r="AJ11" t="s">
        <v>4522</v>
      </c>
      <c r="AK11" t="s">
        <v>4571</v>
      </c>
      <c r="AL11" t="s">
        <v>4665</v>
      </c>
      <c r="AN11" t="s">
        <v>4772</v>
      </c>
      <c r="AO11" t="s">
        <v>4849</v>
      </c>
      <c r="AP11" t="s">
        <v>1798</v>
      </c>
      <c r="AQ11" t="s">
        <v>4907</v>
      </c>
      <c r="AR11" t="s">
        <v>4949</v>
      </c>
      <c r="AS11" t="s">
        <v>5012</v>
      </c>
      <c r="AU11" t="s">
        <v>5079</v>
      </c>
      <c r="AX11" t="s">
        <v>5149</v>
      </c>
      <c r="AY11" t="s">
        <v>5177</v>
      </c>
      <c r="AZ11" t="s">
        <v>5206</v>
      </c>
      <c r="BA11" t="s">
        <v>5277</v>
      </c>
      <c r="BB11" t="s">
        <v>5357</v>
      </c>
      <c r="BE11" t="s">
        <v>5423</v>
      </c>
      <c r="BG11" t="s">
        <v>5482</v>
      </c>
      <c r="BI11" t="s">
        <v>5530</v>
      </c>
      <c r="BJ11" t="s">
        <v>5589</v>
      </c>
      <c r="BK11" t="s">
        <v>5631</v>
      </c>
      <c r="BM11" t="s">
        <v>5678</v>
      </c>
      <c r="BN11" t="s">
        <v>5715</v>
      </c>
      <c r="BO11" t="s">
        <v>5760</v>
      </c>
      <c r="BP11" t="s">
        <v>5809</v>
      </c>
      <c r="BR11" t="s">
        <v>1969</v>
      </c>
      <c r="BS11" t="s">
        <v>5881</v>
      </c>
      <c r="BT11" t="s">
        <v>5947</v>
      </c>
      <c r="BV11" t="s">
        <v>5982</v>
      </c>
      <c r="BW11" t="s">
        <v>6010</v>
      </c>
      <c r="BX11" t="s">
        <v>6040</v>
      </c>
      <c r="BY11" t="s">
        <v>6094</v>
      </c>
      <c r="BZ11" t="s">
        <v>6223</v>
      </c>
      <c r="CA11" t="s">
        <v>6247</v>
      </c>
      <c r="CB11" t="s">
        <v>2047</v>
      </c>
      <c r="CC11" t="s">
        <v>6380</v>
      </c>
      <c r="CD11" t="s">
        <v>6473</v>
      </c>
      <c r="CG11" t="s">
        <v>6558</v>
      </c>
      <c r="CH11" t="s">
        <v>6614</v>
      </c>
      <c r="CI11" t="s">
        <v>6657</v>
      </c>
      <c r="CJ11" t="s">
        <v>6798</v>
      </c>
      <c r="CK11" t="s">
        <v>6835</v>
      </c>
      <c r="CL11" t="s">
        <v>6886</v>
      </c>
      <c r="CN11" t="s">
        <v>7037</v>
      </c>
      <c r="CO11" t="s">
        <v>7075</v>
      </c>
      <c r="CQ11" t="s">
        <v>7148</v>
      </c>
      <c r="CR11" t="s">
        <v>7176</v>
      </c>
      <c r="CS11" t="s">
        <v>7231</v>
      </c>
      <c r="CT11" t="s">
        <v>7258</v>
      </c>
      <c r="CU11" t="s">
        <v>7282</v>
      </c>
      <c r="CV11" t="s">
        <v>7312</v>
      </c>
      <c r="CW11" t="s">
        <v>7358</v>
      </c>
      <c r="CX11" t="s">
        <v>7425</v>
      </c>
      <c r="CY11" t="s">
        <v>7459</v>
      </c>
      <c r="CZ11" t="s">
        <v>7489</v>
      </c>
      <c r="DC11" t="s">
        <v>7554</v>
      </c>
      <c r="DD11" t="s">
        <v>7604</v>
      </c>
      <c r="DE11" t="s">
        <v>7667</v>
      </c>
      <c r="DF11" t="s">
        <v>7701</v>
      </c>
      <c r="DH11" t="s">
        <v>7910</v>
      </c>
      <c r="DI11" t="s">
        <v>7955</v>
      </c>
      <c r="DJ11" t="s">
        <v>7991</v>
      </c>
      <c r="DL11" t="s">
        <v>8101</v>
      </c>
      <c r="DM11" t="s">
        <v>8214</v>
      </c>
      <c r="DN11" t="s">
        <v>8266</v>
      </c>
      <c r="DO11" t="s">
        <v>8334</v>
      </c>
      <c r="DP11" t="s">
        <v>8406</v>
      </c>
      <c r="DQ11" t="s">
        <v>8443</v>
      </c>
      <c r="DR11" t="s">
        <v>8476</v>
      </c>
      <c r="DS11" t="s">
        <v>8522</v>
      </c>
      <c r="DT11" t="s">
        <v>8564</v>
      </c>
      <c r="DU11" t="s">
        <v>13541</v>
      </c>
      <c r="DV11" t="s">
        <v>8619</v>
      </c>
      <c r="DW11" t="s">
        <v>8655</v>
      </c>
      <c r="DX11" t="s">
        <v>8708</v>
      </c>
      <c r="DY11" t="s">
        <v>8760</v>
      </c>
      <c r="DZ11" t="s">
        <v>8785</v>
      </c>
      <c r="EA11" t="s">
        <v>8895</v>
      </c>
      <c r="EB11" t="s">
        <v>9136</v>
      </c>
      <c r="EC11" t="s">
        <v>9169</v>
      </c>
      <c r="EE11" t="s">
        <v>9224</v>
      </c>
      <c r="EF11" t="s">
        <v>9271</v>
      </c>
      <c r="EG11" t="s">
        <v>9318</v>
      </c>
      <c r="EH11" t="s">
        <v>9357</v>
      </c>
      <c r="EI11" t="s">
        <v>9420</v>
      </c>
      <c r="EJ11" t="s">
        <v>9473</v>
      </c>
      <c r="EK11" t="s">
        <v>9550</v>
      </c>
      <c r="EL11" t="s">
        <v>9602</v>
      </c>
      <c r="EM11" t="s">
        <v>9650</v>
      </c>
      <c r="EN11" t="s">
        <v>9710</v>
      </c>
      <c r="EO11" t="s">
        <v>9734</v>
      </c>
      <c r="EP11" t="s">
        <v>9861</v>
      </c>
      <c r="ET11" t="s">
        <v>10140</v>
      </c>
      <c r="EV11" t="s">
        <v>10184</v>
      </c>
      <c r="EW11" t="s">
        <v>10217</v>
      </c>
      <c r="EX11" t="s">
        <v>2478</v>
      </c>
      <c r="EY11" t="s">
        <v>10265</v>
      </c>
      <c r="EZ11" t="s">
        <v>10304</v>
      </c>
      <c r="FA11" t="s">
        <v>10347</v>
      </c>
      <c r="FB11" t="s">
        <v>10437</v>
      </c>
      <c r="FE11" t="s">
        <v>10545</v>
      </c>
      <c r="FF11" t="s">
        <v>10570</v>
      </c>
      <c r="FG11" t="s">
        <v>11204</v>
      </c>
      <c r="FH11" t="s">
        <v>11234</v>
      </c>
      <c r="FI11" t="s">
        <v>11287</v>
      </c>
      <c r="FJ11" t="s">
        <v>11314</v>
      </c>
      <c r="FK11" t="s">
        <v>11346</v>
      </c>
      <c r="FL11" t="s">
        <v>11402</v>
      </c>
      <c r="FM11" t="s">
        <v>11429</v>
      </c>
      <c r="FN11" t="s">
        <v>11481</v>
      </c>
      <c r="FO11" t="s">
        <v>11512</v>
      </c>
      <c r="FP11" t="s">
        <v>11575</v>
      </c>
      <c r="FQ11" t="s">
        <v>11653</v>
      </c>
      <c r="FR11" t="s">
        <v>11693</v>
      </c>
      <c r="FT11" t="s">
        <v>11777</v>
      </c>
      <c r="FU11" t="s">
        <v>11872</v>
      </c>
      <c r="FV11" t="s">
        <v>12107</v>
      </c>
      <c r="FY11" t="s">
        <v>12176</v>
      </c>
      <c r="FZ11" t="s">
        <v>12222</v>
      </c>
      <c r="GA11" t="s">
        <v>12295</v>
      </c>
      <c r="GC11" t="s">
        <v>12559</v>
      </c>
      <c r="GE11" t="s">
        <v>12592</v>
      </c>
      <c r="GF11" t="s">
        <v>13535</v>
      </c>
      <c r="GH11" t="s">
        <v>12711</v>
      </c>
      <c r="GI11" t="s">
        <v>12738</v>
      </c>
      <c r="GJ11" t="s">
        <v>12887</v>
      </c>
      <c r="GK11" t="s">
        <v>12943</v>
      </c>
      <c r="GM11" t="s">
        <v>13001</v>
      </c>
      <c r="GN11" t="s">
        <v>13076</v>
      </c>
      <c r="GP11" t="s">
        <v>13275</v>
      </c>
      <c r="GQ11" t="s">
        <v>13335</v>
      </c>
      <c r="GR11" t="s">
        <v>13365</v>
      </c>
    </row>
    <row r="12" spans="1:252" x14ac:dyDescent="0.25">
      <c r="A12" t="s">
        <v>2790</v>
      </c>
      <c r="B12" t="s">
        <v>2894</v>
      </c>
      <c r="C12" t="s">
        <v>2931</v>
      </c>
      <c r="E12" t="s">
        <v>3099</v>
      </c>
      <c r="F12" t="s">
        <v>1584</v>
      </c>
      <c r="G12" t="s">
        <v>3180</v>
      </c>
      <c r="H12" t="s">
        <v>3253</v>
      </c>
      <c r="J12" t="s">
        <v>3312</v>
      </c>
      <c r="K12" t="s">
        <v>3341</v>
      </c>
      <c r="L12" t="s">
        <v>3570</v>
      </c>
      <c r="O12" t="s">
        <v>3703</v>
      </c>
      <c r="S12" t="s">
        <v>3785</v>
      </c>
      <c r="T12" t="s">
        <v>3822</v>
      </c>
      <c r="U12" t="s">
        <v>3881</v>
      </c>
      <c r="X12" t="s">
        <v>3930</v>
      </c>
      <c r="Y12" t="s">
        <v>3978</v>
      </c>
      <c r="AA12" t="s">
        <v>4072</v>
      </c>
      <c r="AB12" t="s">
        <v>4156</v>
      </c>
      <c r="AC12" t="s">
        <v>4196</v>
      </c>
      <c r="AE12" t="s">
        <v>4259</v>
      </c>
      <c r="AF12" t="s">
        <v>4333</v>
      </c>
      <c r="AG12" t="s">
        <v>4363</v>
      </c>
      <c r="AH12" t="s">
        <v>4405</v>
      </c>
      <c r="AI12" t="s">
        <v>4456</v>
      </c>
      <c r="AJ12" t="s">
        <v>4525</v>
      </c>
      <c r="AK12" t="s">
        <v>4574</v>
      </c>
      <c r="AL12" t="s">
        <v>4668</v>
      </c>
      <c r="AN12" t="s">
        <v>4775</v>
      </c>
      <c r="AO12" t="s">
        <v>4852</v>
      </c>
      <c r="AQ12" t="s">
        <v>4910</v>
      </c>
      <c r="AR12" t="s">
        <v>4952</v>
      </c>
      <c r="AS12" t="s">
        <v>5015</v>
      </c>
      <c r="AU12" t="s">
        <v>5082</v>
      </c>
      <c r="AX12" t="s">
        <v>5151</v>
      </c>
      <c r="AY12" t="s">
        <v>5180</v>
      </c>
      <c r="AZ12" t="s">
        <v>5209</v>
      </c>
      <c r="BA12" t="s">
        <v>5280</v>
      </c>
      <c r="BB12" t="s">
        <v>5360</v>
      </c>
      <c r="BE12" t="s">
        <v>5426</v>
      </c>
      <c r="BG12" t="s">
        <v>5485</v>
      </c>
      <c r="BI12" t="s">
        <v>5533</v>
      </c>
      <c r="BJ12" t="s">
        <v>5592</v>
      </c>
      <c r="BK12" t="s">
        <v>5634</v>
      </c>
      <c r="BM12" t="s">
        <v>5681</v>
      </c>
      <c r="BN12" t="s">
        <v>5718</v>
      </c>
      <c r="BO12" t="s">
        <v>5762</v>
      </c>
      <c r="BP12" t="s">
        <v>5812</v>
      </c>
      <c r="BS12" t="s">
        <v>5884</v>
      </c>
      <c r="BT12" t="s">
        <v>1994</v>
      </c>
      <c r="BV12" t="s">
        <v>5985</v>
      </c>
      <c r="BW12" t="s">
        <v>6013</v>
      </c>
      <c r="BX12" t="s">
        <v>6043</v>
      </c>
      <c r="BY12" t="s">
        <v>6097</v>
      </c>
      <c r="BZ12" t="s">
        <v>2037</v>
      </c>
      <c r="CA12" t="s">
        <v>6250</v>
      </c>
      <c r="CC12" t="s">
        <v>6383</v>
      </c>
      <c r="CD12" t="s">
        <v>6476</v>
      </c>
      <c r="CG12" t="s">
        <v>6561</v>
      </c>
      <c r="CH12" t="s">
        <v>6617</v>
      </c>
      <c r="CI12" t="s">
        <v>6660</v>
      </c>
      <c r="CJ12" t="s">
        <v>6801</v>
      </c>
      <c r="CK12" t="s">
        <v>6838</v>
      </c>
      <c r="CL12" t="s">
        <v>6889</v>
      </c>
      <c r="CN12" t="s">
        <v>7040</v>
      </c>
      <c r="CO12" t="s">
        <v>7078</v>
      </c>
      <c r="CQ12" t="s">
        <v>7151</v>
      </c>
      <c r="CR12" t="s">
        <v>7179</v>
      </c>
      <c r="CS12" t="s">
        <v>7234</v>
      </c>
      <c r="CT12" t="s">
        <v>2146</v>
      </c>
      <c r="CU12" t="s">
        <v>7285</v>
      </c>
      <c r="CV12" t="s">
        <v>7315</v>
      </c>
      <c r="CW12" t="s">
        <v>7361</v>
      </c>
      <c r="CX12" t="s">
        <v>7428</v>
      </c>
      <c r="CY12" t="s">
        <v>7462</v>
      </c>
      <c r="CZ12" t="s">
        <v>7492</v>
      </c>
      <c r="DC12" t="s">
        <v>7557</v>
      </c>
      <c r="DD12" t="s">
        <v>7607</v>
      </c>
      <c r="DE12" t="s">
        <v>7670</v>
      </c>
      <c r="DF12" t="s">
        <v>7704</v>
      </c>
      <c r="DH12" t="s">
        <v>7913</v>
      </c>
      <c r="DI12" t="s">
        <v>7958</v>
      </c>
      <c r="DJ12" t="s">
        <v>7994</v>
      </c>
      <c r="DL12" t="s">
        <v>8104</v>
      </c>
      <c r="DM12" t="s">
        <v>8217</v>
      </c>
      <c r="DN12" t="s">
        <v>8269</v>
      </c>
      <c r="DO12" t="s">
        <v>8337</v>
      </c>
      <c r="DP12" t="s">
        <v>8409</v>
      </c>
      <c r="DQ12" t="s">
        <v>8446</v>
      </c>
      <c r="DR12" t="s">
        <v>8479</v>
      </c>
      <c r="DS12" t="s">
        <v>8525</v>
      </c>
      <c r="DT12" t="s">
        <v>8567</v>
      </c>
      <c r="DU12" t="s">
        <v>13544</v>
      </c>
      <c r="DV12" t="s">
        <v>8622</v>
      </c>
      <c r="DW12" t="s">
        <v>8658</v>
      </c>
      <c r="DX12" t="s">
        <v>8711</v>
      </c>
      <c r="DY12" t="s">
        <v>2318</v>
      </c>
      <c r="DZ12" t="s">
        <v>8788</v>
      </c>
      <c r="EA12" t="s">
        <v>8898</v>
      </c>
      <c r="EB12" t="s">
        <v>9139</v>
      </c>
      <c r="EC12" t="s">
        <v>9172</v>
      </c>
      <c r="EE12" t="s">
        <v>9227</v>
      </c>
      <c r="EF12" t="s">
        <v>9274</v>
      </c>
      <c r="EG12" t="s">
        <v>9321</v>
      </c>
      <c r="EH12" t="s">
        <v>9360</v>
      </c>
      <c r="EI12" t="s">
        <v>9423</v>
      </c>
      <c r="EJ12" t="s">
        <v>9476</v>
      </c>
      <c r="EK12" t="s">
        <v>9553</v>
      </c>
      <c r="EL12" t="s">
        <v>9605</v>
      </c>
      <c r="EM12" t="s">
        <v>9653</v>
      </c>
      <c r="EN12" t="s">
        <v>2414</v>
      </c>
      <c r="EO12" t="s">
        <v>9737</v>
      </c>
      <c r="EP12" t="s">
        <v>9864</v>
      </c>
      <c r="ET12" t="s">
        <v>10143</v>
      </c>
      <c r="EV12" t="s">
        <v>10187</v>
      </c>
      <c r="EW12" t="s">
        <v>10220</v>
      </c>
      <c r="EY12" t="s">
        <v>10268</v>
      </c>
      <c r="EZ12" t="s">
        <v>10307</v>
      </c>
      <c r="FA12" t="s">
        <v>10350</v>
      </c>
      <c r="FB12" t="s">
        <v>10440</v>
      </c>
      <c r="FE12" t="s">
        <v>2518</v>
      </c>
      <c r="FF12" t="s">
        <v>10573</v>
      </c>
      <c r="FG12" t="s">
        <v>11207</v>
      </c>
      <c r="FH12" t="s">
        <v>11237</v>
      </c>
      <c r="FI12" t="s">
        <v>11290</v>
      </c>
      <c r="FJ12" t="s">
        <v>11317</v>
      </c>
      <c r="FK12" t="s">
        <v>11349</v>
      </c>
      <c r="FL12" t="s">
        <v>11405</v>
      </c>
      <c r="FM12" t="s">
        <v>11432</v>
      </c>
      <c r="FN12" t="s">
        <v>11484</v>
      </c>
      <c r="FO12" t="s">
        <v>11515</v>
      </c>
      <c r="FP12" t="s">
        <v>11578</v>
      </c>
      <c r="FQ12" t="s">
        <v>11656</v>
      </c>
      <c r="FR12" t="s">
        <v>11696</v>
      </c>
      <c r="FT12" t="s">
        <v>11780</v>
      </c>
      <c r="FU12" t="s">
        <v>11875</v>
      </c>
      <c r="FV12" t="s">
        <v>12110</v>
      </c>
      <c r="FY12" t="s">
        <v>12179</v>
      </c>
      <c r="FZ12" t="s">
        <v>12225</v>
      </c>
      <c r="GA12" t="s">
        <v>12298</v>
      </c>
      <c r="GC12" t="s">
        <v>2654</v>
      </c>
      <c r="GE12" t="s">
        <v>12595</v>
      </c>
      <c r="GH12" t="s">
        <v>12714</v>
      </c>
      <c r="GI12" t="s">
        <v>12741</v>
      </c>
      <c r="GJ12" t="s">
        <v>12890</v>
      </c>
      <c r="GK12" t="s">
        <v>12946</v>
      </c>
      <c r="GM12" t="s">
        <v>13004</v>
      </c>
      <c r="GN12" t="s">
        <v>13079</v>
      </c>
      <c r="GP12" t="s">
        <v>13278</v>
      </c>
      <c r="GQ12" t="s">
        <v>13338</v>
      </c>
      <c r="GR12" t="s">
        <v>13368</v>
      </c>
    </row>
    <row r="13" spans="1:252" x14ac:dyDescent="0.25">
      <c r="A13" t="s">
        <v>2793</v>
      </c>
      <c r="B13" t="s">
        <v>2897</v>
      </c>
      <c r="C13" t="s">
        <v>2934</v>
      </c>
      <c r="E13" t="s">
        <v>3102</v>
      </c>
      <c r="G13" t="s">
        <v>3183</v>
      </c>
      <c r="H13" t="s">
        <v>3256</v>
      </c>
      <c r="J13" t="s">
        <v>1609</v>
      </c>
      <c r="K13" t="s">
        <v>3344</v>
      </c>
      <c r="L13" t="s">
        <v>3573</v>
      </c>
      <c r="O13" t="s">
        <v>3705</v>
      </c>
      <c r="S13" t="s">
        <v>3788</v>
      </c>
      <c r="T13" t="s">
        <v>3825</v>
      </c>
      <c r="U13" t="s">
        <v>1666</v>
      </c>
      <c r="X13" t="s">
        <v>3933</v>
      </c>
      <c r="Y13" t="s">
        <v>3981</v>
      </c>
      <c r="AA13" t="s">
        <v>4075</v>
      </c>
      <c r="AB13" t="s">
        <v>4159</v>
      </c>
      <c r="AC13" t="s">
        <v>4199</v>
      </c>
      <c r="AE13" t="s">
        <v>4262</v>
      </c>
      <c r="AF13" t="s">
        <v>4336</v>
      </c>
      <c r="AG13" t="s">
        <v>4366</v>
      </c>
      <c r="AH13" t="s">
        <v>4408</v>
      </c>
      <c r="AI13" t="s">
        <v>4459</v>
      </c>
      <c r="AJ13" t="s">
        <v>4528</v>
      </c>
      <c r="AK13" t="s">
        <v>4577</v>
      </c>
      <c r="AL13" t="s">
        <v>4671</v>
      </c>
      <c r="AN13" t="s">
        <v>4778</v>
      </c>
      <c r="AO13" t="s">
        <v>4855</v>
      </c>
      <c r="AQ13" t="s">
        <v>4913</v>
      </c>
      <c r="AR13" t="s">
        <v>4955</v>
      </c>
      <c r="AS13" t="s">
        <v>5018</v>
      </c>
      <c r="AU13" t="s">
        <v>5085</v>
      </c>
      <c r="AX13" t="s">
        <v>5153</v>
      </c>
      <c r="AY13" t="s">
        <v>5183</v>
      </c>
      <c r="AZ13" t="s">
        <v>5212</v>
      </c>
      <c r="BA13" t="s">
        <v>5283</v>
      </c>
      <c r="BB13" t="s">
        <v>5363</v>
      </c>
      <c r="BE13" t="s">
        <v>5429</v>
      </c>
      <c r="BG13" t="s">
        <v>5488</v>
      </c>
      <c r="BI13" t="s">
        <v>5536</v>
      </c>
      <c r="BJ13" t="s">
        <v>5595</v>
      </c>
      <c r="BK13" t="s">
        <v>1932</v>
      </c>
      <c r="BM13" t="s">
        <v>5684</v>
      </c>
      <c r="BN13" t="s">
        <v>5721</v>
      </c>
      <c r="BO13" t="s">
        <v>5765</v>
      </c>
      <c r="BP13" t="s">
        <v>5815</v>
      </c>
      <c r="BS13" t="s">
        <v>5887</v>
      </c>
      <c r="BV13" t="s">
        <v>5988</v>
      </c>
      <c r="BW13" t="s">
        <v>6016</v>
      </c>
      <c r="BX13" t="s">
        <v>6046</v>
      </c>
      <c r="BY13" t="s">
        <v>6100</v>
      </c>
      <c r="CA13" t="s">
        <v>6253</v>
      </c>
      <c r="CC13" t="s">
        <v>6386</v>
      </c>
      <c r="CD13" t="s">
        <v>6479</v>
      </c>
      <c r="CG13" t="s">
        <v>6564</v>
      </c>
      <c r="CH13" t="s">
        <v>6620</v>
      </c>
      <c r="CI13" t="s">
        <v>6663</v>
      </c>
      <c r="CJ13" t="s">
        <v>6804</v>
      </c>
      <c r="CK13" t="s">
        <v>6841</v>
      </c>
      <c r="CL13" t="s">
        <v>6892</v>
      </c>
      <c r="CN13" t="s">
        <v>7043</v>
      </c>
      <c r="CO13" t="s">
        <v>7081</v>
      </c>
      <c r="CR13" t="s">
        <v>7182</v>
      </c>
      <c r="CS13" t="s">
        <v>2141</v>
      </c>
      <c r="CU13" t="s">
        <v>7288</v>
      </c>
      <c r="CV13" t="s">
        <v>7318</v>
      </c>
      <c r="CW13" t="s">
        <v>7364</v>
      </c>
      <c r="CX13" t="s">
        <v>7431</v>
      </c>
      <c r="CY13" t="s">
        <v>7465</v>
      </c>
      <c r="CZ13" t="s">
        <v>7495</v>
      </c>
      <c r="DC13" t="s">
        <v>7560</v>
      </c>
      <c r="DD13" t="s">
        <v>7610</v>
      </c>
      <c r="DE13" t="s">
        <v>7673</v>
      </c>
      <c r="DF13" t="s">
        <v>7707</v>
      </c>
      <c r="DH13" t="s">
        <v>7916</v>
      </c>
      <c r="DI13" t="s">
        <v>7961</v>
      </c>
      <c r="DJ13" t="s">
        <v>7997</v>
      </c>
      <c r="DL13" t="s">
        <v>8107</v>
      </c>
      <c r="DM13" t="s">
        <v>8220</v>
      </c>
      <c r="DN13" t="s">
        <v>8272</v>
      </c>
      <c r="DO13" t="s">
        <v>8340</v>
      </c>
      <c r="DP13" t="s">
        <v>8412</v>
      </c>
      <c r="DQ13" t="s">
        <v>8449</v>
      </c>
      <c r="DR13" t="s">
        <v>8482</v>
      </c>
      <c r="DS13" t="s">
        <v>8528</v>
      </c>
      <c r="DT13" t="s">
        <v>8570</v>
      </c>
      <c r="DU13" t="s">
        <v>13547</v>
      </c>
      <c r="DV13" t="s">
        <v>8625</v>
      </c>
      <c r="DW13" t="s">
        <v>8661</v>
      </c>
      <c r="DX13" t="s">
        <v>8714</v>
      </c>
      <c r="DZ13" t="s">
        <v>8791</v>
      </c>
      <c r="EA13" t="s">
        <v>8901</v>
      </c>
      <c r="EB13" t="s">
        <v>9142</v>
      </c>
      <c r="EC13" t="s">
        <v>9175</v>
      </c>
      <c r="EE13" t="s">
        <v>9230</v>
      </c>
      <c r="EF13" t="s">
        <v>9277</v>
      </c>
      <c r="EG13" t="s">
        <v>9324</v>
      </c>
      <c r="EH13" t="s">
        <v>9363</v>
      </c>
      <c r="EI13" t="s">
        <v>9426</v>
      </c>
      <c r="EJ13" t="s">
        <v>9479</v>
      </c>
      <c r="EK13" t="s">
        <v>9556</v>
      </c>
      <c r="EL13" t="s">
        <v>9608</v>
      </c>
      <c r="EM13" t="s">
        <v>9656</v>
      </c>
      <c r="EO13" t="s">
        <v>9740</v>
      </c>
      <c r="EP13" t="s">
        <v>9867</v>
      </c>
      <c r="ET13" t="s">
        <v>10146</v>
      </c>
      <c r="EV13" t="s">
        <v>10190</v>
      </c>
      <c r="EW13" t="s">
        <v>2473</v>
      </c>
      <c r="EY13" t="s">
        <v>10271</v>
      </c>
      <c r="EZ13" t="s">
        <v>10310</v>
      </c>
      <c r="FA13" t="s">
        <v>10353</v>
      </c>
      <c r="FB13" t="s">
        <v>10443</v>
      </c>
      <c r="FF13" t="s">
        <v>10576</v>
      </c>
      <c r="FG13" t="s">
        <v>11209</v>
      </c>
      <c r="FH13" t="s">
        <v>11240</v>
      </c>
      <c r="FJ13" t="s">
        <v>11320</v>
      </c>
      <c r="FK13" t="s">
        <v>11352</v>
      </c>
      <c r="FL13" t="s">
        <v>2557</v>
      </c>
      <c r="FM13" t="s">
        <v>11435</v>
      </c>
      <c r="FN13" t="s">
        <v>11487</v>
      </c>
      <c r="FO13" t="s">
        <v>11518</v>
      </c>
      <c r="FP13" t="s">
        <v>11581</v>
      </c>
      <c r="FQ13" t="s">
        <v>11659</v>
      </c>
      <c r="FR13" t="s">
        <v>11699</v>
      </c>
      <c r="FT13" t="s">
        <v>11783</v>
      </c>
      <c r="FU13" t="s">
        <v>11878</v>
      </c>
      <c r="FV13" t="s">
        <v>12113</v>
      </c>
      <c r="FY13" t="s">
        <v>12182</v>
      </c>
      <c r="FZ13" t="s">
        <v>12228</v>
      </c>
      <c r="GA13" t="s">
        <v>12301</v>
      </c>
      <c r="GE13" t="s">
        <v>12598</v>
      </c>
      <c r="GH13" t="s">
        <v>2681</v>
      </c>
      <c r="GI13" t="s">
        <v>12743</v>
      </c>
      <c r="GJ13" t="s">
        <v>12893</v>
      </c>
      <c r="GK13" t="s">
        <v>12949</v>
      </c>
      <c r="GM13" t="s">
        <v>13007</v>
      </c>
      <c r="GN13" t="s">
        <v>13082</v>
      </c>
      <c r="GP13" t="s">
        <v>13281</v>
      </c>
      <c r="GQ13" t="s">
        <v>13341</v>
      </c>
      <c r="GR13" t="s">
        <v>13371</v>
      </c>
    </row>
    <row r="14" spans="1:252" x14ac:dyDescent="0.25">
      <c r="A14" t="s">
        <v>2796</v>
      </c>
      <c r="B14" t="s">
        <v>2900</v>
      </c>
      <c r="C14" t="s">
        <v>2937</v>
      </c>
      <c r="E14" t="s">
        <v>3105</v>
      </c>
      <c r="G14" t="s">
        <v>3186</v>
      </c>
      <c r="H14" t="s">
        <v>3259</v>
      </c>
      <c r="K14" t="s">
        <v>3347</v>
      </c>
      <c r="L14" t="s">
        <v>3576</v>
      </c>
      <c r="O14" t="s">
        <v>3708</v>
      </c>
      <c r="S14" t="s">
        <v>3791</v>
      </c>
      <c r="T14" t="s">
        <v>3828</v>
      </c>
      <c r="X14" t="s">
        <v>3936</v>
      </c>
      <c r="Y14" t="s">
        <v>3984</v>
      </c>
      <c r="AA14" t="s">
        <v>4078</v>
      </c>
      <c r="AB14" t="s">
        <v>4162</v>
      </c>
      <c r="AC14" t="s">
        <v>4202</v>
      </c>
      <c r="AE14" t="s">
        <v>4265</v>
      </c>
      <c r="AF14" t="s">
        <v>1728</v>
      </c>
      <c r="AG14" t="s">
        <v>4369</v>
      </c>
      <c r="AH14" t="s">
        <v>4411</v>
      </c>
      <c r="AI14" t="s">
        <v>4462</v>
      </c>
      <c r="AJ14" t="s">
        <v>4531</v>
      </c>
      <c r="AK14" t="s">
        <v>4580</v>
      </c>
      <c r="AL14" t="s">
        <v>4674</v>
      </c>
      <c r="AN14" t="s">
        <v>4781</v>
      </c>
      <c r="AO14" t="s">
        <v>4858</v>
      </c>
      <c r="AQ14" t="s">
        <v>4916</v>
      </c>
      <c r="AR14" t="s">
        <v>4958</v>
      </c>
      <c r="AS14" t="s">
        <v>5021</v>
      </c>
      <c r="AU14" t="s">
        <v>5088</v>
      </c>
      <c r="AX14" t="s">
        <v>1844</v>
      </c>
      <c r="AY14" t="s">
        <v>1849</v>
      </c>
      <c r="AZ14" t="s">
        <v>5215</v>
      </c>
      <c r="BA14" t="s">
        <v>5286</v>
      </c>
      <c r="BB14" t="s">
        <v>5365</v>
      </c>
      <c r="BE14" t="s">
        <v>5432</v>
      </c>
      <c r="BG14" t="s">
        <v>5491</v>
      </c>
      <c r="BI14" t="s">
        <v>5539</v>
      </c>
      <c r="BJ14" t="s">
        <v>5598</v>
      </c>
      <c r="BM14" t="s">
        <v>5687</v>
      </c>
      <c r="BN14" t="s">
        <v>5724</v>
      </c>
      <c r="BO14" t="s">
        <v>5768</v>
      </c>
      <c r="BP14" t="s">
        <v>5818</v>
      </c>
      <c r="BS14" t="s">
        <v>5890</v>
      </c>
      <c r="BV14" t="s">
        <v>2003</v>
      </c>
      <c r="BW14" t="s">
        <v>2008</v>
      </c>
      <c r="BX14" t="s">
        <v>6049</v>
      </c>
      <c r="BY14" t="s">
        <v>6103</v>
      </c>
      <c r="CA14" t="s">
        <v>6256</v>
      </c>
      <c r="CC14" t="s">
        <v>6389</v>
      </c>
      <c r="CD14" t="s">
        <v>6482</v>
      </c>
      <c r="CG14" t="s">
        <v>6567</v>
      </c>
      <c r="CH14" t="s">
        <v>6623</v>
      </c>
      <c r="CI14" t="s">
        <v>6666</v>
      </c>
      <c r="CJ14" t="s">
        <v>6807</v>
      </c>
      <c r="CK14" t="s">
        <v>6844</v>
      </c>
      <c r="CL14" t="s">
        <v>6895</v>
      </c>
      <c r="CN14" t="s">
        <v>7047</v>
      </c>
      <c r="CO14" t="s">
        <v>7084</v>
      </c>
      <c r="CR14" t="s">
        <v>7185</v>
      </c>
      <c r="CS14" t="s">
        <v>13520</v>
      </c>
      <c r="CU14" t="s">
        <v>2151</v>
      </c>
      <c r="CV14" t="s">
        <v>7321</v>
      </c>
      <c r="CW14" t="s">
        <v>7367</v>
      </c>
      <c r="CX14" t="s">
        <v>7434</v>
      </c>
      <c r="CY14" t="s">
        <v>2171</v>
      </c>
      <c r="CZ14" t="s">
        <v>7498</v>
      </c>
      <c r="DC14" t="s">
        <v>7563</v>
      </c>
      <c r="DD14" t="s">
        <v>7613</v>
      </c>
      <c r="DE14" t="s">
        <v>7676</v>
      </c>
      <c r="DF14" t="s">
        <v>7710</v>
      </c>
      <c r="DH14" t="s">
        <v>7919</v>
      </c>
      <c r="DI14" t="s">
        <v>7964</v>
      </c>
      <c r="DJ14" t="s">
        <v>8000</v>
      </c>
      <c r="DL14" t="s">
        <v>8110</v>
      </c>
      <c r="DM14" t="s">
        <v>8223</v>
      </c>
      <c r="DN14" t="s">
        <v>8275</v>
      </c>
      <c r="DO14" t="s">
        <v>8343</v>
      </c>
      <c r="DP14" t="s">
        <v>8415</v>
      </c>
      <c r="DQ14" t="s">
        <v>8451</v>
      </c>
      <c r="DR14" t="s">
        <v>8485</v>
      </c>
      <c r="DS14" t="s">
        <v>8531</v>
      </c>
      <c r="DT14" t="s">
        <v>8573</v>
      </c>
      <c r="DU14" t="s">
        <v>13550</v>
      </c>
      <c r="DV14" t="s">
        <v>8628</v>
      </c>
      <c r="DW14" t="s">
        <v>8664</v>
      </c>
      <c r="DX14" t="s">
        <v>8717</v>
      </c>
      <c r="DZ14" t="s">
        <v>8794</v>
      </c>
      <c r="EA14" t="s">
        <v>8904</v>
      </c>
      <c r="EB14" t="s">
        <v>9145</v>
      </c>
      <c r="EC14" t="s">
        <v>9178</v>
      </c>
      <c r="EE14" t="s">
        <v>9233</v>
      </c>
      <c r="EF14" t="s">
        <v>9280</v>
      </c>
      <c r="EG14" t="s">
        <v>9328</v>
      </c>
      <c r="EH14" t="s">
        <v>9366</v>
      </c>
      <c r="EI14" t="s">
        <v>9429</v>
      </c>
      <c r="EJ14" t="s">
        <v>9482</v>
      </c>
      <c r="EK14" t="s">
        <v>9559</v>
      </c>
      <c r="EL14" t="s">
        <v>9611</v>
      </c>
      <c r="EM14" t="s">
        <v>9659</v>
      </c>
      <c r="EO14" t="s">
        <v>9743</v>
      </c>
      <c r="EP14" t="s">
        <v>9870</v>
      </c>
      <c r="ET14" t="s">
        <v>2449</v>
      </c>
      <c r="EV14" t="s">
        <v>10193</v>
      </c>
      <c r="EY14" t="s">
        <v>10274</v>
      </c>
      <c r="EZ14" t="s">
        <v>10313</v>
      </c>
      <c r="FA14" t="s">
        <v>10356</v>
      </c>
      <c r="FB14" t="s">
        <v>10446</v>
      </c>
      <c r="FF14" t="s">
        <v>10579</v>
      </c>
      <c r="FG14" t="s">
        <v>2528</v>
      </c>
      <c r="FH14" t="s">
        <v>11243</v>
      </c>
      <c r="FJ14" t="s">
        <v>2547</v>
      </c>
      <c r="FK14" t="s">
        <v>11355</v>
      </c>
      <c r="FM14" t="s">
        <v>11438</v>
      </c>
      <c r="FN14" t="s">
        <v>2566</v>
      </c>
      <c r="FO14" t="s">
        <v>11521</v>
      </c>
      <c r="FP14" t="s">
        <v>11584</v>
      </c>
      <c r="FQ14" t="s">
        <v>11662</v>
      </c>
      <c r="FR14" t="s">
        <v>11702</v>
      </c>
      <c r="FT14" t="s">
        <v>11786</v>
      </c>
      <c r="FU14" t="s">
        <v>11881</v>
      </c>
      <c r="FV14" t="s">
        <v>12116</v>
      </c>
      <c r="FY14" t="s">
        <v>12185</v>
      </c>
      <c r="FZ14" t="s">
        <v>12231</v>
      </c>
      <c r="GA14" t="s">
        <v>12304</v>
      </c>
      <c r="GE14" t="s">
        <v>12601</v>
      </c>
      <c r="GI14" t="s">
        <v>12746</v>
      </c>
      <c r="GJ14" t="s">
        <v>12896</v>
      </c>
      <c r="GK14" t="s">
        <v>12952</v>
      </c>
      <c r="GM14" t="s">
        <v>13010</v>
      </c>
      <c r="GN14" t="s">
        <v>13085</v>
      </c>
      <c r="GP14" t="s">
        <v>13283</v>
      </c>
      <c r="GQ14" t="s">
        <v>2738</v>
      </c>
      <c r="GR14" t="s">
        <v>2741</v>
      </c>
    </row>
    <row r="15" spans="1:252" x14ac:dyDescent="0.25">
      <c r="A15" t="s">
        <v>2799</v>
      </c>
      <c r="B15" t="s">
        <v>2903</v>
      </c>
      <c r="C15" t="s">
        <v>2940</v>
      </c>
      <c r="E15" t="s">
        <v>3108</v>
      </c>
      <c r="G15" t="s">
        <v>3189</v>
      </c>
      <c r="H15" t="s">
        <v>1594</v>
      </c>
      <c r="K15" t="s">
        <v>3350</v>
      </c>
      <c r="L15" t="s">
        <v>3579</v>
      </c>
      <c r="O15" t="s">
        <v>1633</v>
      </c>
      <c r="S15" t="s">
        <v>3794</v>
      </c>
      <c r="T15" t="s">
        <v>3831</v>
      </c>
      <c r="X15" t="s">
        <v>3938</v>
      </c>
      <c r="Y15" t="s">
        <v>3987</v>
      </c>
      <c r="AA15" t="s">
        <v>4081</v>
      </c>
      <c r="AB15" t="s">
        <v>4165</v>
      </c>
      <c r="AC15" t="s">
        <v>4205</v>
      </c>
      <c r="AE15" t="s">
        <v>4268</v>
      </c>
      <c r="AG15" t="s">
        <v>4372</v>
      </c>
      <c r="AH15" t="s">
        <v>4414</v>
      </c>
      <c r="AI15" t="s">
        <v>4465</v>
      </c>
      <c r="AJ15" t="s">
        <v>4534</v>
      </c>
      <c r="AK15" t="s">
        <v>4583</v>
      </c>
      <c r="AL15" t="s">
        <v>4677</v>
      </c>
      <c r="AN15" t="s">
        <v>4784</v>
      </c>
      <c r="AO15" t="s">
        <v>4861</v>
      </c>
      <c r="AQ15" t="s">
        <v>4919</v>
      </c>
      <c r="AR15" t="s">
        <v>4961</v>
      </c>
      <c r="AS15" t="s">
        <v>5024</v>
      </c>
      <c r="AU15" t="s">
        <v>5091</v>
      </c>
      <c r="AZ15" t="s">
        <v>5218</v>
      </c>
      <c r="BA15" t="s">
        <v>5289</v>
      </c>
      <c r="BB15" t="s">
        <v>5368</v>
      </c>
      <c r="BE15" t="s">
        <v>5435</v>
      </c>
      <c r="BG15" t="s">
        <v>1889</v>
      </c>
      <c r="BI15" t="s">
        <v>5542</v>
      </c>
      <c r="BJ15" t="s">
        <v>5601</v>
      </c>
      <c r="BM15" t="s">
        <v>5690</v>
      </c>
      <c r="BN15" t="s">
        <v>5727</v>
      </c>
      <c r="BO15" t="s">
        <v>5771</v>
      </c>
      <c r="BP15" t="s">
        <v>5821</v>
      </c>
      <c r="BS15" t="s">
        <v>5893</v>
      </c>
      <c r="BX15" t="s">
        <v>6052</v>
      </c>
      <c r="BY15" t="s">
        <v>6106</v>
      </c>
      <c r="CA15" t="s">
        <v>6259</v>
      </c>
      <c r="CC15" t="s">
        <v>6392</v>
      </c>
      <c r="CD15" t="s">
        <v>6485</v>
      </c>
      <c r="CG15" t="s">
        <v>6570</v>
      </c>
      <c r="CH15" t="s">
        <v>6626</v>
      </c>
      <c r="CI15" t="s">
        <v>6669</v>
      </c>
      <c r="CJ15" t="s">
        <v>6810</v>
      </c>
      <c r="CK15" t="s">
        <v>6847</v>
      </c>
      <c r="CL15" t="s">
        <v>6898</v>
      </c>
      <c r="CN15" t="s">
        <v>7051</v>
      </c>
      <c r="CO15" t="s">
        <v>7087</v>
      </c>
      <c r="CR15" t="s">
        <v>7188</v>
      </c>
      <c r="CS15" t="s">
        <v>13523</v>
      </c>
      <c r="CV15" t="s">
        <v>7324</v>
      </c>
      <c r="CW15" t="s">
        <v>7370</v>
      </c>
      <c r="CX15" t="s">
        <v>2166</v>
      </c>
      <c r="CZ15" t="s">
        <v>7501</v>
      </c>
      <c r="DC15" t="s">
        <v>7566</v>
      </c>
      <c r="DD15" t="s">
        <v>7616</v>
      </c>
      <c r="DE15" t="s">
        <v>2205</v>
      </c>
      <c r="DF15" t="s">
        <v>7713</v>
      </c>
      <c r="DH15" t="s">
        <v>7922</v>
      </c>
      <c r="DI15" t="s">
        <v>7967</v>
      </c>
      <c r="DJ15" t="s">
        <v>8003</v>
      </c>
      <c r="DL15" t="s">
        <v>8113</v>
      </c>
      <c r="DM15" t="s">
        <v>8226</v>
      </c>
      <c r="DN15" t="s">
        <v>8278</v>
      </c>
      <c r="DO15" t="s">
        <v>8346</v>
      </c>
      <c r="DP15" t="s">
        <v>8418</v>
      </c>
      <c r="DQ15" t="s">
        <v>2277</v>
      </c>
      <c r="DR15" t="s">
        <v>8488</v>
      </c>
      <c r="DS15" t="s">
        <v>8534</v>
      </c>
      <c r="DT15" t="s">
        <v>8576</v>
      </c>
      <c r="DU15" t="s">
        <v>13553</v>
      </c>
      <c r="DV15" t="s">
        <v>8631</v>
      </c>
      <c r="DW15" t="s">
        <v>8667</v>
      </c>
      <c r="DX15" t="s">
        <v>8720</v>
      </c>
      <c r="DZ15" t="s">
        <v>8797</v>
      </c>
      <c r="EA15" t="s">
        <v>8907</v>
      </c>
      <c r="EB15" t="s">
        <v>2346</v>
      </c>
      <c r="EC15" t="s">
        <v>2350</v>
      </c>
      <c r="EE15" t="s">
        <v>9236</v>
      </c>
      <c r="EF15" t="s">
        <v>9283</v>
      </c>
      <c r="EG15" t="s">
        <v>9331</v>
      </c>
      <c r="EH15" t="s">
        <v>9369</v>
      </c>
      <c r="EI15" t="s">
        <v>9432</v>
      </c>
      <c r="EJ15" t="s">
        <v>9485</v>
      </c>
      <c r="EK15" t="s">
        <v>9562</v>
      </c>
      <c r="EL15" t="s">
        <v>9614</v>
      </c>
      <c r="EM15" t="s">
        <v>9662</v>
      </c>
      <c r="EO15" t="s">
        <v>9746</v>
      </c>
      <c r="EP15" t="s">
        <v>9873</v>
      </c>
      <c r="EV15" t="s">
        <v>2468</v>
      </c>
      <c r="EY15" t="s">
        <v>10277</v>
      </c>
      <c r="EZ15" t="s">
        <v>10316</v>
      </c>
      <c r="FA15" t="s">
        <v>10359</v>
      </c>
      <c r="FB15" t="s">
        <v>10449</v>
      </c>
      <c r="FF15" t="s">
        <v>10582</v>
      </c>
      <c r="FH15" t="s">
        <v>11246</v>
      </c>
      <c r="FK15" t="s">
        <v>11358</v>
      </c>
      <c r="FM15" t="s">
        <v>11441</v>
      </c>
      <c r="FO15" t="s">
        <v>11524</v>
      </c>
      <c r="FP15" t="s">
        <v>11587</v>
      </c>
      <c r="FQ15" t="s">
        <v>11665</v>
      </c>
      <c r="FR15" t="s">
        <v>11705</v>
      </c>
      <c r="FT15" t="s">
        <v>11789</v>
      </c>
      <c r="FU15" t="s">
        <v>11884</v>
      </c>
      <c r="FV15" t="s">
        <v>12120</v>
      </c>
      <c r="FY15" t="s">
        <v>12188</v>
      </c>
      <c r="FZ15" t="s">
        <v>12234</v>
      </c>
      <c r="GA15" t="s">
        <v>12307</v>
      </c>
      <c r="GE15" t="s">
        <v>12604</v>
      </c>
      <c r="GI15" t="s">
        <v>12749</v>
      </c>
      <c r="GJ15" t="s">
        <v>12898</v>
      </c>
      <c r="GK15" t="s">
        <v>12955</v>
      </c>
      <c r="GM15" t="s">
        <v>13013</v>
      </c>
      <c r="GN15" t="s">
        <v>13088</v>
      </c>
      <c r="GP15" t="s">
        <v>13286</v>
      </c>
    </row>
    <row r="16" spans="1:252" x14ac:dyDescent="0.25">
      <c r="A16" t="s">
        <v>2802</v>
      </c>
      <c r="B16" t="s">
        <v>1548</v>
      </c>
      <c r="C16" t="s">
        <v>2943</v>
      </c>
      <c r="E16" t="s">
        <v>3111</v>
      </c>
      <c r="G16" t="s">
        <v>3192</v>
      </c>
      <c r="K16" t="s">
        <v>3353</v>
      </c>
      <c r="L16" t="s">
        <v>3582</v>
      </c>
      <c r="S16" t="s">
        <v>1652</v>
      </c>
      <c r="T16" t="s">
        <v>3834</v>
      </c>
      <c r="X16" t="s">
        <v>3941</v>
      </c>
      <c r="Y16" t="s">
        <v>3990</v>
      </c>
      <c r="AA16" t="s">
        <v>4084</v>
      </c>
      <c r="AB16" t="s">
        <v>4168</v>
      </c>
      <c r="AC16" t="s">
        <v>4208</v>
      </c>
      <c r="AE16" t="s">
        <v>4271</v>
      </c>
      <c r="AG16" t="s">
        <v>4375</v>
      </c>
      <c r="AH16" t="s">
        <v>4417</v>
      </c>
      <c r="AI16" t="s">
        <v>4468</v>
      </c>
      <c r="AJ16" t="s">
        <v>4537</v>
      </c>
      <c r="AK16" t="s">
        <v>4586</v>
      </c>
      <c r="AL16" t="s">
        <v>4680</v>
      </c>
      <c r="AN16" t="s">
        <v>4787</v>
      </c>
      <c r="AO16" t="s">
        <v>1782</v>
      </c>
      <c r="AQ16" t="s">
        <v>4922</v>
      </c>
      <c r="AR16" t="s">
        <v>4964</v>
      </c>
      <c r="AS16" t="s">
        <v>5027</v>
      </c>
      <c r="AU16" t="s">
        <v>5094</v>
      </c>
      <c r="AZ16" t="s">
        <v>5221</v>
      </c>
      <c r="BA16" t="s">
        <v>5292</v>
      </c>
      <c r="BB16" t="s">
        <v>5371</v>
      </c>
      <c r="BE16" t="s">
        <v>5438</v>
      </c>
      <c r="BG16" t="s">
        <v>13499</v>
      </c>
      <c r="BI16" t="s">
        <v>5545</v>
      </c>
      <c r="BJ16" t="s">
        <v>5604</v>
      </c>
      <c r="BM16" t="s">
        <v>1942</v>
      </c>
      <c r="BN16" t="s">
        <v>5730</v>
      </c>
      <c r="BO16" t="s">
        <v>5774</v>
      </c>
      <c r="BP16" t="s">
        <v>5824</v>
      </c>
      <c r="BS16" t="s">
        <v>5896</v>
      </c>
      <c r="BX16" t="s">
        <v>6054</v>
      </c>
      <c r="BY16" t="s">
        <v>6109</v>
      </c>
      <c r="CA16" t="s">
        <v>6262</v>
      </c>
      <c r="CC16" t="s">
        <v>6395</v>
      </c>
      <c r="CD16" t="s">
        <v>6488</v>
      </c>
      <c r="CG16" t="s">
        <v>6573</v>
      </c>
      <c r="CH16" t="s">
        <v>6629</v>
      </c>
      <c r="CI16" t="s">
        <v>6672</v>
      </c>
      <c r="CJ16" t="s">
        <v>2094</v>
      </c>
      <c r="CK16" t="s">
        <v>6850</v>
      </c>
      <c r="CL16" t="s">
        <v>6901</v>
      </c>
      <c r="CN16" t="s">
        <v>2115</v>
      </c>
      <c r="CO16" t="s">
        <v>7091</v>
      </c>
      <c r="CR16" t="s">
        <v>7191</v>
      </c>
      <c r="CS16" t="s">
        <v>13526</v>
      </c>
      <c r="CV16" t="s">
        <v>7327</v>
      </c>
      <c r="CW16" t="s">
        <v>7373</v>
      </c>
      <c r="CZ16" t="s">
        <v>2176</v>
      </c>
      <c r="DC16" t="s">
        <v>7569</v>
      </c>
      <c r="DD16" t="s">
        <v>7619</v>
      </c>
      <c r="DF16" t="s">
        <v>7716</v>
      </c>
      <c r="DH16" t="s">
        <v>7925</v>
      </c>
      <c r="DI16" t="s">
        <v>2229</v>
      </c>
      <c r="DJ16" t="s">
        <v>8006</v>
      </c>
      <c r="DL16" t="s">
        <v>8116</v>
      </c>
      <c r="DM16" t="s">
        <v>8229</v>
      </c>
      <c r="DN16" t="s">
        <v>8281</v>
      </c>
      <c r="DO16" t="s">
        <v>8349</v>
      </c>
      <c r="DP16" t="s">
        <v>2272</v>
      </c>
      <c r="DR16" t="s">
        <v>8491</v>
      </c>
      <c r="DS16" t="s">
        <v>8537</v>
      </c>
      <c r="DT16" t="s">
        <v>8579</v>
      </c>
      <c r="DU16" t="s">
        <v>13556</v>
      </c>
      <c r="DV16" t="s">
        <v>2302</v>
      </c>
      <c r="DW16" t="s">
        <v>8670</v>
      </c>
      <c r="DX16" t="s">
        <v>8723</v>
      </c>
      <c r="DZ16" t="s">
        <v>8800</v>
      </c>
      <c r="EA16" t="s">
        <v>8910</v>
      </c>
      <c r="EE16" t="s">
        <v>9239</v>
      </c>
      <c r="EF16" t="s">
        <v>9286</v>
      </c>
      <c r="EG16" t="s">
        <v>9334</v>
      </c>
      <c r="EH16" t="s">
        <v>9372</v>
      </c>
      <c r="EI16" t="s">
        <v>9435</v>
      </c>
      <c r="EJ16" t="s">
        <v>9487</v>
      </c>
      <c r="EK16" t="s">
        <v>9565</v>
      </c>
      <c r="EL16" t="s">
        <v>9617</v>
      </c>
      <c r="EM16" t="s">
        <v>9665</v>
      </c>
      <c r="EO16" t="s">
        <v>9748</v>
      </c>
      <c r="EP16" t="s">
        <v>9876</v>
      </c>
      <c r="EY16" t="s">
        <v>10280</v>
      </c>
      <c r="EZ16" t="s">
        <v>10319</v>
      </c>
      <c r="FA16" t="s">
        <v>10362</v>
      </c>
      <c r="FB16" t="s">
        <v>10452</v>
      </c>
      <c r="FF16" t="s">
        <v>10585</v>
      </c>
      <c r="FH16" t="s">
        <v>11249</v>
      </c>
      <c r="FK16" t="s">
        <v>11361</v>
      </c>
      <c r="FM16" t="s">
        <v>11444</v>
      </c>
      <c r="FO16" t="s">
        <v>11527</v>
      </c>
      <c r="FP16" t="s">
        <v>11590</v>
      </c>
      <c r="FQ16" t="s">
        <v>11668</v>
      </c>
      <c r="FR16" t="s">
        <v>11708</v>
      </c>
      <c r="FT16" t="s">
        <v>11792</v>
      </c>
      <c r="FU16" t="s">
        <v>11887</v>
      </c>
      <c r="FV16" t="s">
        <v>12123</v>
      </c>
      <c r="FY16" t="s">
        <v>12191</v>
      </c>
      <c r="FZ16" t="s">
        <v>12237</v>
      </c>
      <c r="GA16" t="s">
        <v>12310</v>
      </c>
      <c r="GE16" t="s">
        <v>12607</v>
      </c>
      <c r="GI16" t="s">
        <v>12752</v>
      </c>
      <c r="GJ16" t="s">
        <v>12901</v>
      </c>
      <c r="GK16" t="s">
        <v>12957</v>
      </c>
      <c r="GM16" t="s">
        <v>13016</v>
      </c>
      <c r="GN16" t="s">
        <v>13091</v>
      </c>
      <c r="GP16" t="s">
        <v>13289</v>
      </c>
    </row>
    <row r="17" spans="1:198" x14ac:dyDescent="0.25">
      <c r="A17" t="s">
        <v>2805</v>
      </c>
      <c r="C17" t="s">
        <v>2946</v>
      </c>
      <c r="E17" t="s">
        <v>3114</v>
      </c>
      <c r="G17" t="s">
        <v>3195</v>
      </c>
      <c r="K17" t="s">
        <v>3356</v>
      </c>
      <c r="L17" t="s">
        <v>3585</v>
      </c>
      <c r="T17" t="s">
        <v>3837</v>
      </c>
      <c r="X17" t="s">
        <v>3944</v>
      </c>
      <c r="Y17" t="s">
        <v>3993</v>
      </c>
      <c r="AA17" t="s">
        <v>4087</v>
      </c>
      <c r="AB17" t="s">
        <v>1707</v>
      </c>
      <c r="AC17" t="s">
        <v>4211</v>
      </c>
      <c r="AE17" t="s">
        <v>4274</v>
      </c>
      <c r="AH17" t="s">
        <v>4420</v>
      </c>
      <c r="AI17" t="s">
        <v>4471</v>
      </c>
      <c r="AJ17" t="s">
        <v>4540</v>
      </c>
      <c r="AK17" t="s">
        <v>4589</v>
      </c>
      <c r="AL17" t="s">
        <v>4682</v>
      </c>
      <c r="AN17" t="s">
        <v>4790</v>
      </c>
      <c r="AQ17" t="s">
        <v>4925</v>
      </c>
      <c r="AR17" t="s">
        <v>4967</v>
      </c>
      <c r="AS17" t="s">
        <v>5030</v>
      </c>
      <c r="AU17" t="s">
        <v>5097</v>
      </c>
      <c r="AZ17" t="s">
        <v>5224</v>
      </c>
      <c r="BA17" t="s">
        <v>5295</v>
      </c>
      <c r="BB17" t="s">
        <v>5374</v>
      </c>
      <c r="BE17" t="s">
        <v>5441</v>
      </c>
      <c r="BG17" t="s">
        <v>13502</v>
      </c>
      <c r="BI17" t="s">
        <v>5548</v>
      </c>
      <c r="BJ17" t="s">
        <v>5607</v>
      </c>
      <c r="BN17" t="s">
        <v>5733</v>
      </c>
      <c r="BO17" t="s">
        <v>5777</v>
      </c>
      <c r="BP17" t="s">
        <v>5827</v>
      </c>
      <c r="BS17" t="s">
        <v>5899</v>
      </c>
      <c r="BX17" t="s">
        <v>6057</v>
      </c>
      <c r="BY17" t="s">
        <v>6112</v>
      </c>
      <c r="CA17" t="s">
        <v>6265</v>
      </c>
      <c r="CC17" t="s">
        <v>6398</v>
      </c>
      <c r="CD17" t="s">
        <v>6491</v>
      </c>
      <c r="CG17" t="s">
        <v>6576</v>
      </c>
      <c r="CH17" t="s">
        <v>6632</v>
      </c>
      <c r="CI17" t="s">
        <v>6675</v>
      </c>
      <c r="CK17" t="s">
        <v>6853</v>
      </c>
      <c r="CL17" t="s">
        <v>6904</v>
      </c>
      <c r="CN17" t="s">
        <v>13517</v>
      </c>
      <c r="CO17" t="s">
        <v>7094</v>
      </c>
      <c r="CR17" t="s">
        <v>7193</v>
      </c>
      <c r="CV17" t="s">
        <v>7330</v>
      </c>
      <c r="CW17" t="s">
        <v>7376</v>
      </c>
      <c r="DC17" t="s">
        <v>7573</v>
      </c>
      <c r="DD17" t="s">
        <v>7622</v>
      </c>
      <c r="DF17" t="s">
        <v>7719</v>
      </c>
      <c r="DH17" t="s">
        <v>7928</v>
      </c>
      <c r="DJ17" t="s">
        <v>8009</v>
      </c>
      <c r="DL17" t="s">
        <v>8119</v>
      </c>
      <c r="DM17" t="s">
        <v>8232</v>
      </c>
      <c r="DN17" t="s">
        <v>8284</v>
      </c>
      <c r="DO17" t="s">
        <v>8352</v>
      </c>
      <c r="DR17" t="s">
        <v>8494</v>
      </c>
      <c r="DS17" t="s">
        <v>8540</v>
      </c>
      <c r="DT17" t="s">
        <v>8582</v>
      </c>
      <c r="DW17" t="s">
        <v>8673</v>
      </c>
      <c r="DX17" t="s">
        <v>8726</v>
      </c>
      <c r="DZ17" t="s">
        <v>8803</v>
      </c>
      <c r="EA17" t="s">
        <v>8913</v>
      </c>
      <c r="EE17" t="s">
        <v>9242</v>
      </c>
      <c r="EF17" t="s">
        <v>9289</v>
      </c>
      <c r="EG17" t="s">
        <v>2370</v>
      </c>
      <c r="EH17" t="s">
        <v>9375</v>
      </c>
      <c r="EI17" t="s">
        <v>9438</v>
      </c>
      <c r="EJ17" t="s">
        <v>9490</v>
      </c>
      <c r="EK17" t="s">
        <v>9568</v>
      </c>
      <c r="EL17" t="s">
        <v>9620</v>
      </c>
      <c r="EM17" t="s">
        <v>9668</v>
      </c>
      <c r="EO17" t="s">
        <v>9751</v>
      </c>
      <c r="EP17" t="s">
        <v>9879</v>
      </c>
      <c r="EY17" t="s">
        <v>2483</v>
      </c>
      <c r="EZ17" t="s">
        <v>10322</v>
      </c>
      <c r="FA17" t="s">
        <v>10365</v>
      </c>
      <c r="FB17" t="s">
        <v>10455</v>
      </c>
      <c r="FF17" t="s">
        <v>10588</v>
      </c>
      <c r="FH17" t="s">
        <v>11252</v>
      </c>
      <c r="FK17" t="s">
        <v>11364</v>
      </c>
      <c r="FM17" t="s">
        <v>11446</v>
      </c>
      <c r="FO17" t="s">
        <v>11530</v>
      </c>
      <c r="FP17" t="s">
        <v>11593</v>
      </c>
      <c r="FQ17" t="s">
        <v>11671</v>
      </c>
      <c r="FR17" t="s">
        <v>11711</v>
      </c>
      <c r="FT17" t="s">
        <v>11795</v>
      </c>
      <c r="FU17" t="s">
        <v>11890</v>
      </c>
      <c r="FV17" t="s">
        <v>2612</v>
      </c>
      <c r="FY17" t="s">
        <v>12195</v>
      </c>
      <c r="FZ17" t="s">
        <v>12240</v>
      </c>
      <c r="GA17" t="s">
        <v>12313</v>
      </c>
      <c r="GE17" t="s">
        <v>12610</v>
      </c>
      <c r="GI17" t="s">
        <v>12755</v>
      </c>
      <c r="GJ17" t="s">
        <v>12904</v>
      </c>
      <c r="GK17" t="s">
        <v>12960</v>
      </c>
      <c r="GM17" t="s">
        <v>13019</v>
      </c>
      <c r="GN17" t="s">
        <v>13094</v>
      </c>
      <c r="GP17" t="s">
        <v>13292</v>
      </c>
    </row>
    <row r="18" spans="1:198" x14ac:dyDescent="0.25">
      <c r="A18" t="s">
        <v>2808</v>
      </c>
      <c r="C18" t="s">
        <v>2949</v>
      </c>
      <c r="E18" t="s">
        <v>3117</v>
      </c>
      <c r="G18" t="s">
        <v>3198</v>
      </c>
      <c r="K18" t="s">
        <v>3359</v>
      </c>
      <c r="L18" t="s">
        <v>3588</v>
      </c>
      <c r="T18" t="s">
        <v>3840</v>
      </c>
      <c r="X18" t="s">
        <v>3947</v>
      </c>
      <c r="Y18" t="s">
        <v>3996</v>
      </c>
      <c r="AA18" t="s">
        <v>4090</v>
      </c>
      <c r="AC18" t="s">
        <v>4214</v>
      </c>
      <c r="AE18" t="s">
        <v>4277</v>
      </c>
      <c r="AH18" t="s">
        <v>4423</v>
      </c>
      <c r="AI18" t="s">
        <v>4474</v>
      </c>
      <c r="AJ18" t="s">
        <v>4543</v>
      </c>
      <c r="AK18" t="s">
        <v>4592</v>
      </c>
      <c r="AL18" t="s">
        <v>4685</v>
      </c>
      <c r="AN18" t="s">
        <v>4793</v>
      </c>
      <c r="AQ18" t="s">
        <v>1804</v>
      </c>
      <c r="AR18" t="s">
        <v>4970</v>
      </c>
      <c r="AS18" t="s">
        <v>5033</v>
      </c>
      <c r="AU18" t="s">
        <v>1829</v>
      </c>
      <c r="AZ18" t="s">
        <v>5226</v>
      </c>
      <c r="BA18" t="s">
        <v>5298</v>
      </c>
      <c r="BB18" t="s">
        <v>1864</v>
      </c>
      <c r="BE18" t="s">
        <v>5444</v>
      </c>
      <c r="BI18" t="s">
        <v>5551</v>
      </c>
      <c r="BJ18" t="s">
        <v>1913</v>
      </c>
      <c r="BN18" t="s">
        <v>5736</v>
      </c>
      <c r="BO18" t="s">
        <v>5780</v>
      </c>
      <c r="BP18" t="s">
        <v>1960</v>
      </c>
      <c r="BS18" t="s">
        <v>5902</v>
      </c>
      <c r="BX18" t="s">
        <v>6060</v>
      </c>
      <c r="BY18" t="s">
        <v>6115</v>
      </c>
      <c r="CA18" t="s">
        <v>6268</v>
      </c>
      <c r="CC18" t="s">
        <v>6401</v>
      </c>
      <c r="CD18" t="s">
        <v>6494</v>
      </c>
      <c r="CG18" t="s">
        <v>6579</v>
      </c>
      <c r="CH18" t="s">
        <v>2080</v>
      </c>
      <c r="CI18" t="s">
        <v>6678</v>
      </c>
      <c r="CK18" t="s">
        <v>6856</v>
      </c>
      <c r="CL18" t="s">
        <v>6907</v>
      </c>
      <c r="CO18" t="s">
        <v>7097</v>
      </c>
      <c r="CR18" t="s">
        <v>7196</v>
      </c>
      <c r="CV18" t="s">
        <v>7333</v>
      </c>
      <c r="CW18" t="s">
        <v>7379</v>
      </c>
      <c r="DC18" t="s">
        <v>7576</v>
      </c>
      <c r="DD18" t="s">
        <v>7625</v>
      </c>
      <c r="DF18" t="s">
        <v>7722</v>
      </c>
      <c r="DH18" t="s">
        <v>7931</v>
      </c>
      <c r="DJ18" t="s">
        <v>8012</v>
      </c>
      <c r="DL18" t="s">
        <v>8122</v>
      </c>
      <c r="DM18" t="s">
        <v>8235</v>
      </c>
      <c r="DN18" t="s">
        <v>8287</v>
      </c>
      <c r="DO18" t="s">
        <v>8355</v>
      </c>
      <c r="DR18" t="s">
        <v>8498</v>
      </c>
      <c r="DS18" t="s">
        <v>2287</v>
      </c>
      <c r="DT18" t="s">
        <v>2292</v>
      </c>
      <c r="DW18" t="s">
        <v>8677</v>
      </c>
      <c r="DX18" t="s">
        <v>8729</v>
      </c>
      <c r="DZ18" t="s">
        <v>8806</v>
      </c>
      <c r="EA18" t="s">
        <v>8916</v>
      </c>
      <c r="EE18" t="s">
        <v>9245</v>
      </c>
      <c r="EF18" t="s">
        <v>9292</v>
      </c>
      <c r="EG18" t="s">
        <v>13532</v>
      </c>
      <c r="EH18" t="s">
        <v>9378</v>
      </c>
      <c r="EI18" t="s">
        <v>9441</v>
      </c>
      <c r="EJ18" t="s">
        <v>9493</v>
      </c>
      <c r="EK18" t="s">
        <v>9571</v>
      </c>
      <c r="EL18" t="s">
        <v>9623</v>
      </c>
      <c r="EM18" t="s">
        <v>9671</v>
      </c>
      <c r="EO18" t="s">
        <v>9754</v>
      </c>
      <c r="EP18" t="s">
        <v>9882</v>
      </c>
      <c r="EZ18" t="s">
        <v>2488</v>
      </c>
      <c r="FA18" t="s">
        <v>10368</v>
      </c>
      <c r="FB18" t="s">
        <v>10458</v>
      </c>
      <c r="FF18" t="s">
        <v>10591</v>
      </c>
      <c r="FH18" t="s">
        <v>11255</v>
      </c>
      <c r="FK18" t="s">
        <v>11367</v>
      </c>
      <c r="FM18" t="s">
        <v>11449</v>
      </c>
      <c r="FO18" t="s">
        <v>11533</v>
      </c>
      <c r="FP18" t="s">
        <v>11596</v>
      </c>
      <c r="FQ18" t="s">
        <v>2587</v>
      </c>
      <c r="FR18" t="s">
        <v>11714</v>
      </c>
      <c r="FT18" t="s">
        <v>11798</v>
      </c>
      <c r="FU18" t="s">
        <v>11893</v>
      </c>
      <c r="FY18" t="s">
        <v>12198</v>
      </c>
      <c r="FZ18" t="s">
        <v>12243</v>
      </c>
      <c r="GA18" t="s">
        <v>12316</v>
      </c>
      <c r="GE18" t="s">
        <v>12613</v>
      </c>
      <c r="GI18" t="s">
        <v>12758</v>
      </c>
      <c r="GJ18" t="s">
        <v>12907</v>
      </c>
      <c r="GM18" t="s">
        <v>13022</v>
      </c>
      <c r="GN18" t="s">
        <v>13097</v>
      </c>
      <c r="GP18" t="s">
        <v>13295</v>
      </c>
    </row>
    <row r="19" spans="1:198" x14ac:dyDescent="0.25">
      <c r="A19" t="s">
        <v>2811</v>
      </c>
      <c r="C19" t="s">
        <v>2952</v>
      </c>
      <c r="E19" t="s">
        <v>3120</v>
      </c>
      <c r="G19" t="s">
        <v>3201</v>
      </c>
      <c r="K19" t="s">
        <v>3362</v>
      </c>
      <c r="L19" t="s">
        <v>3591</v>
      </c>
      <c r="T19" t="s">
        <v>3843</v>
      </c>
      <c r="X19" t="s">
        <v>3950</v>
      </c>
      <c r="Y19" t="s">
        <v>3999</v>
      </c>
      <c r="AA19" t="s">
        <v>4093</v>
      </c>
      <c r="AC19" t="s">
        <v>4217</v>
      </c>
      <c r="AE19" t="s">
        <v>4280</v>
      </c>
      <c r="AH19" t="s">
        <v>4426</v>
      </c>
      <c r="AI19" t="s">
        <v>4477</v>
      </c>
      <c r="AJ19" t="s">
        <v>4546</v>
      </c>
      <c r="AK19" t="s">
        <v>4595</v>
      </c>
      <c r="AL19" t="s">
        <v>4688</v>
      </c>
      <c r="AN19" t="s">
        <v>4796</v>
      </c>
      <c r="AR19" t="s">
        <v>4973</v>
      </c>
      <c r="AS19" t="s">
        <v>5036</v>
      </c>
      <c r="AZ19" t="s">
        <v>5229</v>
      </c>
      <c r="BA19" t="s">
        <v>5301</v>
      </c>
      <c r="BE19" t="s">
        <v>1879</v>
      </c>
      <c r="BI19" t="s">
        <v>5554</v>
      </c>
      <c r="BN19" t="s">
        <v>5739</v>
      </c>
      <c r="BO19" t="s">
        <v>5782</v>
      </c>
      <c r="BS19" t="s">
        <v>5905</v>
      </c>
      <c r="BX19" t="s">
        <v>6063</v>
      </c>
      <c r="BY19" t="s">
        <v>6118</v>
      </c>
      <c r="CA19" t="s">
        <v>6271</v>
      </c>
      <c r="CC19" t="s">
        <v>6404</v>
      </c>
      <c r="CD19" t="s">
        <v>6497</v>
      </c>
      <c r="CG19" t="s">
        <v>6582</v>
      </c>
      <c r="CI19" t="s">
        <v>6681</v>
      </c>
      <c r="CK19" t="s">
        <v>6859</v>
      </c>
      <c r="CL19" t="s">
        <v>6910</v>
      </c>
      <c r="CO19" t="s">
        <v>7101</v>
      </c>
      <c r="CR19" t="s">
        <v>7199</v>
      </c>
      <c r="CV19" t="s">
        <v>2156</v>
      </c>
      <c r="CW19" t="s">
        <v>7382</v>
      </c>
      <c r="DC19" t="s">
        <v>7579</v>
      </c>
      <c r="DD19" t="s">
        <v>7628</v>
      </c>
      <c r="DF19" t="s">
        <v>7725</v>
      </c>
      <c r="DH19" t="s">
        <v>2224</v>
      </c>
      <c r="DJ19" t="s">
        <v>8015</v>
      </c>
      <c r="DL19" t="s">
        <v>8125</v>
      </c>
      <c r="DM19" t="s">
        <v>8238</v>
      </c>
      <c r="DN19" t="s">
        <v>8290</v>
      </c>
      <c r="DO19" t="s">
        <v>8358</v>
      </c>
      <c r="DR19" t="s">
        <v>2282</v>
      </c>
      <c r="DW19" t="s">
        <v>8680</v>
      </c>
      <c r="DX19" t="s">
        <v>8732</v>
      </c>
      <c r="DZ19" t="s">
        <v>8809</v>
      </c>
      <c r="EA19" t="s">
        <v>8919</v>
      </c>
      <c r="EE19" t="s">
        <v>9248</v>
      </c>
      <c r="EF19" t="s">
        <v>9295</v>
      </c>
      <c r="EH19" t="s">
        <v>9380</v>
      </c>
      <c r="EI19" t="s">
        <v>9443</v>
      </c>
      <c r="EJ19" t="s">
        <v>9496</v>
      </c>
      <c r="EK19" t="s">
        <v>9574</v>
      </c>
      <c r="EL19" t="s">
        <v>9626</v>
      </c>
      <c r="EM19" t="s">
        <v>9674</v>
      </c>
      <c r="EO19" t="s">
        <v>9757</v>
      </c>
      <c r="EP19" t="s">
        <v>9885</v>
      </c>
      <c r="FA19" t="s">
        <v>10371</v>
      </c>
      <c r="FB19" t="s">
        <v>10461</v>
      </c>
      <c r="FF19" t="s">
        <v>10594</v>
      </c>
      <c r="FH19" t="s">
        <v>11258</v>
      </c>
      <c r="FK19" t="s">
        <v>11370</v>
      </c>
      <c r="FM19" t="s">
        <v>11452</v>
      </c>
      <c r="FO19" t="s">
        <v>11536</v>
      </c>
      <c r="FP19" t="s">
        <v>11599</v>
      </c>
      <c r="FR19" t="s">
        <v>11717</v>
      </c>
      <c r="FT19" t="s">
        <v>11801</v>
      </c>
      <c r="FU19" t="s">
        <v>11896</v>
      </c>
      <c r="FY19" t="s">
        <v>2631</v>
      </c>
      <c r="FZ19" t="s">
        <v>12246</v>
      </c>
      <c r="GA19" t="s">
        <v>12319</v>
      </c>
      <c r="GE19" t="s">
        <v>12616</v>
      </c>
      <c r="GI19" t="s">
        <v>12761</v>
      </c>
      <c r="GJ19" t="s">
        <v>12909</v>
      </c>
      <c r="GM19" t="s">
        <v>13025</v>
      </c>
      <c r="GN19" t="s">
        <v>13100</v>
      </c>
      <c r="GP19" t="s">
        <v>13298</v>
      </c>
    </row>
    <row r="20" spans="1:198" x14ac:dyDescent="0.25">
      <c r="A20" t="s">
        <v>2814</v>
      </c>
      <c r="C20" t="s">
        <v>2955</v>
      </c>
      <c r="E20" t="s">
        <v>3123</v>
      </c>
      <c r="G20" t="s">
        <v>3204</v>
      </c>
      <c r="K20" t="s">
        <v>3365</v>
      </c>
      <c r="L20" t="s">
        <v>3594</v>
      </c>
      <c r="T20" t="s">
        <v>3846</v>
      </c>
      <c r="X20" t="s">
        <v>1679</v>
      </c>
      <c r="Y20" t="s">
        <v>4002</v>
      </c>
      <c r="AA20" t="s">
        <v>4096</v>
      </c>
      <c r="AC20" t="s">
        <v>4220</v>
      </c>
      <c r="AE20" t="s">
        <v>4283</v>
      </c>
      <c r="AH20" t="s">
        <v>4429</v>
      </c>
      <c r="AI20" t="s">
        <v>4480</v>
      </c>
      <c r="AJ20" t="s">
        <v>1752</v>
      </c>
      <c r="AK20" t="s">
        <v>4598</v>
      </c>
      <c r="AL20" t="s">
        <v>4691</v>
      </c>
      <c r="AN20" t="s">
        <v>4799</v>
      </c>
      <c r="AR20" t="s">
        <v>4976</v>
      </c>
      <c r="AS20" t="s">
        <v>1814</v>
      </c>
      <c r="AZ20" t="s">
        <v>5232</v>
      </c>
      <c r="BA20" t="s">
        <v>5304</v>
      </c>
      <c r="BI20" t="s">
        <v>5557</v>
      </c>
      <c r="BN20" t="s">
        <v>1947</v>
      </c>
      <c r="BO20" t="s">
        <v>1952</v>
      </c>
      <c r="BS20" t="s">
        <v>5908</v>
      </c>
      <c r="BX20" t="s">
        <v>6065</v>
      </c>
      <c r="BY20" t="s">
        <v>6121</v>
      </c>
      <c r="CA20" t="s">
        <v>6274</v>
      </c>
      <c r="CC20" t="s">
        <v>6407</v>
      </c>
      <c r="CD20" t="s">
        <v>6500</v>
      </c>
      <c r="CG20" t="s">
        <v>6585</v>
      </c>
      <c r="CI20" t="s">
        <v>6684</v>
      </c>
      <c r="CK20" t="s">
        <v>6862</v>
      </c>
      <c r="CL20" t="s">
        <v>6913</v>
      </c>
      <c r="CO20" t="s">
        <v>7105</v>
      </c>
      <c r="CR20" t="s">
        <v>7202</v>
      </c>
      <c r="CW20" t="s">
        <v>7385</v>
      </c>
      <c r="DC20" t="s">
        <v>2196</v>
      </c>
      <c r="DD20" t="s">
        <v>7631</v>
      </c>
      <c r="DF20" t="s">
        <v>7728</v>
      </c>
      <c r="DJ20" t="s">
        <v>8018</v>
      </c>
      <c r="DL20" t="s">
        <v>8128</v>
      </c>
      <c r="DM20" t="s">
        <v>8241</v>
      </c>
      <c r="DN20" t="s">
        <v>8293</v>
      </c>
      <c r="DO20" t="s">
        <v>8361</v>
      </c>
      <c r="DW20" t="s">
        <v>8684</v>
      </c>
      <c r="DX20" t="s">
        <v>8735</v>
      </c>
      <c r="DZ20" t="s">
        <v>8812</v>
      </c>
      <c r="EA20" t="s">
        <v>8922</v>
      </c>
      <c r="EE20" t="s">
        <v>2360</v>
      </c>
      <c r="EF20" t="s">
        <v>2365</v>
      </c>
      <c r="EH20" t="s">
        <v>9383</v>
      </c>
      <c r="EI20" t="s">
        <v>9446</v>
      </c>
      <c r="EJ20" t="s">
        <v>9499</v>
      </c>
      <c r="EK20" t="s">
        <v>9577</v>
      </c>
      <c r="EL20" t="s">
        <v>2400</v>
      </c>
      <c r="EM20" t="s">
        <v>9677</v>
      </c>
      <c r="EO20" t="s">
        <v>9760</v>
      </c>
      <c r="EP20" t="s">
        <v>9888</v>
      </c>
      <c r="FA20" t="s">
        <v>10374</v>
      </c>
      <c r="FB20" t="s">
        <v>10464</v>
      </c>
      <c r="FF20" t="s">
        <v>10597</v>
      </c>
      <c r="FH20" t="s">
        <v>11261</v>
      </c>
      <c r="FK20" t="s">
        <v>11373</v>
      </c>
      <c r="FM20" t="s">
        <v>11454</v>
      </c>
      <c r="FO20" t="s">
        <v>11539</v>
      </c>
      <c r="FP20" t="s">
        <v>11602</v>
      </c>
      <c r="FR20" t="s">
        <v>11720</v>
      </c>
      <c r="FT20" t="s">
        <v>11804</v>
      </c>
      <c r="FU20" t="s">
        <v>11899</v>
      </c>
      <c r="FZ20" t="s">
        <v>12249</v>
      </c>
      <c r="GA20" t="s">
        <v>12322</v>
      </c>
      <c r="GE20" t="s">
        <v>12619</v>
      </c>
      <c r="GI20" t="s">
        <v>12764</v>
      </c>
      <c r="GJ20" t="s">
        <v>12912</v>
      </c>
      <c r="GM20" t="s">
        <v>13027</v>
      </c>
      <c r="GN20" t="s">
        <v>13103</v>
      </c>
      <c r="GP20" t="s">
        <v>13301</v>
      </c>
    </row>
    <row r="21" spans="1:198" x14ac:dyDescent="0.25">
      <c r="A21" t="s">
        <v>2817</v>
      </c>
      <c r="C21" t="s">
        <v>2958</v>
      </c>
      <c r="E21" t="s">
        <v>3126</v>
      </c>
      <c r="G21" t="s">
        <v>3207</v>
      </c>
      <c r="K21" t="s">
        <v>3368</v>
      </c>
      <c r="L21" t="s">
        <v>3597</v>
      </c>
      <c r="T21" t="s">
        <v>3849</v>
      </c>
      <c r="Y21" t="s">
        <v>4005</v>
      </c>
      <c r="AA21" t="s">
        <v>4099</v>
      </c>
      <c r="AC21" t="s">
        <v>4223</v>
      </c>
      <c r="AE21" t="s">
        <v>4286</v>
      </c>
      <c r="AH21" t="s">
        <v>1742</v>
      </c>
      <c r="AI21" t="s">
        <v>4483</v>
      </c>
      <c r="AK21" t="s">
        <v>4601</v>
      </c>
      <c r="AL21" t="s">
        <v>4694</v>
      </c>
      <c r="AN21" t="s">
        <v>4802</v>
      </c>
      <c r="AR21" t="s">
        <v>4979</v>
      </c>
      <c r="AZ21" t="s">
        <v>5235</v>
      </c>
      <c r="BA21" t="s">
        <v>5307</v>
      </c>
      <c r="BI21" t="s">
        <v>5560</v>
      </c>
      <c r="BS21" t="s">
        <v>5911</v>
      </c>
      <c r="BX21" t="s">
        <v>6068</v>
      </c>
      <c r="BY21" t="s">
        <v>6124</v>
      </c>
      <c r="CA21" t="s">
        <v>6277</v>
      </c>
      <c r="CC21" t="s">
        <v>6410</v>
      </c>
      <c r="CD21" t="s">
        <v>6503</v>
      </c>
      <c r="CG21" t="s">
        <v>6588</v>
      </c>
      <c r="CI21" t="s">
        <v>6687</v>
      </c>
      <c r="CK21" t="s">
        <v>13433</v>
      </c>
      <c r="CL21" t="s">
        <v>6916</v>
      </c>
      <c r="CO21" t="s">
        <v>2121</v>
      </c>
      <c r="CR21" t="s">
        <v>7205</v>
      </c>
      <c r="CW21" t="s">
        <v>7388</v>
      </c>
      <c r="DD21" t="s">
        <v>7634</v>
      </c>
      <c r="DF21" t="s">
        <v>7731</v>
      </c>
      <c r="DJ21" t="s">
        <v>8021</v>
      </c>
      <c r="DL21" t="s">
        <v>8131</v>
      </c>
      <c r="DM21" t="s">
        <v>2255</v>
      </c>
      <c r="DN21" t="s">
        <v>8296</v>
      </c>
      <c r="DO21" t="s">
        <v>8364</v>
      </c>
      <c r="DW21" t="s">
        <v>2310</v>
      </c>
      <c r="DX21" t="s">
        <v>2313</v>
      </c>
      <c r="DZ21" t="s">
        <v>8815</v>
      </c>
      <c r="EA21" t="s">
        <v>8925</v>
      </c>
      <c r="EH21" t="s">
        <v>9386</v>
      </c>
      <c r="EI21" t="s">
        <v>9450</v>
      </c>
      <c r="EJ21" t="s">
        <v>9502</v>
      </c>
      <c r="EK21" t="s">
        <v>2390</v>
      </c>
      <c r="EM21" t="s">
        <v>9680</v>
      </c>
      <c r="EO21" t="s">
        <v>9763</v>
      </c>
      <c r="EP21" t="s">
        <v>9891</v>
      </c>
      <c r="FA21" t="s">
        <v>10377</v>
      </c>
      <c r="FB21" t="s">
        <v>10467</v>
      </c>
      <c r="FF21" t="s">
        <v>10600</v>
      </c>
      <c r="FH21" t="s">
        <v>11264</v>
      </c>
      <c r="FK21" t="s">
        <v>11375</v>
      </c>
      <c r="FM21" t="s">
        <v>11457</v>
      </c>
      <c r="FO21" t="s">
        <v>11542</v>
      </c>
      <c r="FP21" t="s">
        <v>11605</v>
      </c>
      <c r="FR21" t="s">
        <v>11723</v>
      </c>
      <c r="FT21" t="s">
        <v>11807</v>
      </c>
      <c r="FU21" t="s">
        <v>11902</v>
      </c>
      <c r="FZ21" t="s">
        <v>12252</v>
      </c>
      <c r="GA21" t="s">
        <v>12325</v>
      </c>
      <c r="GE21" t="s">
        <v>12622</v>
      </c>
      <c r="GI21" t="s">
        <v>12767</v>
      </c>
      <c r="GJ21" t="s">
        <v>12915</v>
      </c>
      <c r="GM21" t="s">
        <v>13030</v>
      </c>
      <c r="GN21" t="s">
        <v>13106</v>
      </c>
      <c r="GP21" t="s">
        <v>13304</v>
      </c>
    </row>
    <row r="22" spans="1:198" x14ac:dyDescent="0.25">
      <c r="A22" t="s">
        <v>2820</v>
      </c>
      <c r="C22" t="s">
        <v>2961</v>
      </c>
      <c r="E22" t="s">
        <v>1569</v>
      </c>
      <c r="G22" t="s">
        <v>3210</v>
      </c>
      <c r="K22" t="s">
        <v>3371</v>
      </c>
      <c r="L22" t="s">
        <v>3600</v>
      </c>
      <c r="T22" t="s">
        <v>3852</v>
      </c>
      <c r="Y22" t="s">
        <v>4008</v>
      </c>
      <c r="AA22" t="s">
        <v>4102</v>
      </c>
      <c r="AC22" t="s">
        <v>1712</v>
      </c>
      <c r="AE22" t="s">
        <v>4289</v>
      </c>
      <c r="AI22" t="s">
        <v>4486</v>
      </c>
      <c r="AK22" t="s">
        <v>4604</v>
      </c>
      <c r="AL22" t="s">
        <v>4697</v>
      </c>
      <c r="AN22" t="s">
        <v>4805</v>
      </c>
      <c r="AR22" t="s">
        <v>4982</v>
      </c>
      <c r="AZ22" t="s">
        <v>5238</v>
      </c>
      <c r="BA22" t="s">
        <v>5310</v>
      </c>
      <c r="BI22" t="s">
        <v>5563</v>
      </c>
      <c r="BS22" t="s">
        <v>5914</v>
      </c>
      <c r="BX22" t="s">
        <v>2024</v>
      </c>
      <c r="BY22" t="s">
        <v>6127</v>
      </c>
      <c r="CA22" t="s">
        <v>6280</v>
      </c>
      <c r="CC22" t="s">
        <v>6413</v>
      </c>
      <c r="CD22" t="s">
        <v>2057</v>
      </c>
      <c r="CG22" t="s">
        <v>6591</v>
      </c>
      <c r="CI22" t="s">
        <v>6690</v>
      </c>
      <c r="CK22" t="s">
        <v>13435</v>
      </c>
      <c r="CL22" t="s">
        <v>6919</v>
      </c>
      <c r="CR22" t="s">
        <v>2136</v>
      </c>
      <c r="CW22" t="s">
        <v>7391</v>
      </c>
      <c r="DD22" t="s">
        <v>7637</v>
      </c>
      <c r="DF22" t="s">
        <v>7734</v>
      </c>
      <c r="DJ22" t="s">
        <v>8024</v>
      </c>
      <c r="DL22" t="s">
        <v>8134</v>
      </c>
      <c r="DN22" t="s">
        <v>8299</v>
      </c>
      <c r="DO22" t="s">
        <v>8367</v>
      </c>
      <c r="DZ22" t="s">
        <v>8818</v>
      </c>
      <c r="EA22" t="s">
        <v>8928</v>
      </c>
      <c r="EH22" t="s">
        <v>9389</v>
      </c>
      <c r="EI22" t="s">
        <v>2380</v>
      </c>
      <c r="EJ22" t="s">
        <v>9505</v>
      </c>
      <c r="EM22" t="s">
        <v>9683</v>
      </c>
      <c r="EO22" t="s">
        <v>9766</v>
      </c>
      <c r="EP22" t="s">
        <v>9894</v>
      </c>
      <c r="FA22" t="s">
        <v>10380</v>
      </c>
      <c r="FB22" t="s">
        <v>10470</v>
      </c>
      <c r="FF22" t="s">
        <v>10603</v>
      </c>
      <c r="FH22" t="s">
        <v>2533</v>
      </c>
      <c r="FK22" t="s">
        <v>11378</v>
      </c>
      <c r="FM22" t="s">
        <v>2562</v>
      </c>
      <c r="FO22" t="s">
        <v>11545</v>
      </c>
      <c r="FP22" t="s">
        <v>11608</v>
      </c>
      <c r="FR22" t="s">
        <v>11726</v>
      </c>
      <c r="FT22" t="s">
        <v>11810</v>
      </c>
      <c r="FU22" t="s">
        <v>11905</v>
      </c>
      <c r="FZ22" t="s">
        <v>12255</v>
      </c>
      <c r="GA22" t="s">
        <v>12328</v>
      </c>
      <c r="GE22" t="s">
        <v>12625</v>
      </c>
      <c r="GI22" t="s">
        <v>12770</v>
      </c>
      <c r="GJ22" t="s">
        <v>12918</v>
      </c>
      <c r="GM22" t="s">
        <v>13033</v>
      </c>
      <c r="GN22" t="s">
        <v>13109</v>
      </c>
      <c r="GP22" t="s">
        <v>13307</v>
      </c>
    </row>
    <row r="23" spans="1:198" x14ac:dyDescent="0.25">
      <c r="A23" t="s">
        <v>2823</v>
      </c>
      <c r="C23" t="s">
        <v>2964</v>
      </c>
      <c r="G23" t="s">
        <v>3213</v>
      </c>
      <c r="K23" t="s">
        <v>3374</v>
      </c>
      <c r="L23" t="s">
        <v>3603</v>
      </c>
      <c r="T23" t="s">
        <v>3855</v>
      </c>
      <c r="Y23" t="s">
        <v>4011</v>
      </c>
      <c r="AA23" t="s">
        <v>4105</v>
      </c>
      <c r="AE23" t="s">
        <v>4292</v>
      </c>
      <c r="AI23" t="s">
        <v>4489</v>
      </c>
      <c r="AK23" t="s">
        <v>4607</v>
      </c>
      <c r="AL23" t="s">
        <v>4700</v>
      </c>
      <c r="AN23" t="s">
        <v>4808</v>
      </c>
      <c r="AR23" t="s">
        <v>4985</v>
      </c>
      <c r="AZ23" t="s">
        <v>5241</v>
      </c>
      <c r="BA23" t="s">
        <v>5313</v>
      </c>
      <c r="BI23" t="s">
        <v>1908</v>
      </c>
      <c r="BS23" t="s">
        <v>5917</v>
      </c>
      <c r="BY23" t="s">
        <v>6130</v>
      </c>
      <c r="CA23" t="s">
        <v>6283</v>
      </c>
      <c r="CC23" t="s">
        <v>6416</v>
      </c>
      <c r="CD23" t="s">
        <v>13505</v>
      </c>
      <c r="CG23" t="s">
        <v>6594</v>
      </c>
      <c r="CI23" t="s">
        <v>6693</v>
      </c>
      <c r="CK23" t="s">
        <v>13437</v>
      </c>
      <c r="CL23" t="s">
        <v>6922</v>
      </c>
      <c r="CW23" t="s">
        <v>7394</v>
      </c>
      <c r="DD23" t="s">
        <v>7640</v>
      </c>
      <c r="DF23" t="s">
        <v>7737</v>
      </c>
      <c r="DJ23" t="s">
        <v>8027</v>
      </c>
      <c r="DL23" t="s">
        <v>8137</v>
      </c>
      <c r="DN23" t="s">
        <v>8302</v>
      </c>
      <c r="DO23" t="s">
        <v>8370</v>
      </c>
      <c r="DZ23" t="s">
        <v>8821</v>
      </c>
      <c r="EA23" t="s">
        <v>8931</v>
      </c>
      <c r="EH23" t="s">
        <v>9392</v>
      </c>
      <c r="EJ23" t="s">
        <v>9508</v>
      </c>
      <c r="EM23" t="s">
        <v>9686</v>
      </c>
      <c r="EO23" t="s">
        <v>9769</v>
      </c>
      <c r="EP23" t="s">
        <v>9897</v>
      </c>
      <c r="FA23" t="s">
        <v>10383</v>
      </c>
      <c r="FB23" t="s">
        <v>10473</v>
      </c>
      <c r="FF23" t="s">
        <v>10606</v>
      </c>
      <c r="FK23" t="s">
        <v>2552</v>
      </c>
      <c r="FO23" t="s">
        <v>11548</v>
      </c>
      <c r="FP23" t="s">
        <v>11611</v>
      </c>
      <c r="FR23" t="s">
        <v>11729</v>
      </c>
      <c r="FT23" t="s">
        <v>11813</v>
      </c>
      <c r="FU23" t="s">
        <v>11908</v>
      </c>
      <c r="FZ23" t="s">
        <v>12258</v>
      </c>
      <c r="GA23" t="s">
        <v>12331</v>
      </c>
      <c r="GE23" t="s">
        <v>12628</v>
      </c>
      <c r="GI23" t="s">
        <v>12772</v>
      </c>
      <c r="GJ23" t="s">
        <v>2686</v>
      </c>
      <c r="GM23" t="s">
        <v>13036</v>
      </c>
      <c r="GN23" t="s">
        <v>13112</v>
      </c>
      <c r="GP23" t="s">
        <v>13310</v>
      </c>
    </row>
    <row r="24" spans="1:198" x14ac:dyDescent="0.25">
      <c r="A24" t="s">
        <v>2826</v>
      </c>
      <c r="C24" t="s">
        <v>2967</v>
      </c>
      <c r="G24" t="s">
        <v>3216</v>
      </c>
      <c r="K24" t="s">
        <v>3377</v>
      </c>
      <c r="L24" t="s">
        <v>3606</v>
      </c>
      <c r="T24" t="s">
        <v>1661</v>
      </c>
      <c r="Y24" t="s">
        <v>4014</v>
      </c>
      <c r="AA24" t="s">
        <v>4108</v>
      </c>
      <c r="AE24" t="s">
        <v>4295</v>
      </c>
      <c r="AI24" t="s">
        <v>4492</v>
      </c>
      <c r="AK24" t="s">
        <v>4610</v>
      </c>
      <c r="AL24" t="s">
        <v>4703</v>
      </c>
      <c r="AN24" t="s">
        <v>4811</v>
      </c>
      <c r="AR24" t="s">
        <v>4988</v>
      </c>
      <c r="AZ24" t="s">
        <v>5244</v>
      </c>
      <c r="BA24" t="s">
        <v>5316</v>
      </c>
      <c r="BS24" t="s">
        <v>5920</v>
      </c>
      <c r="BY24" t="s">
        <v>6133</v>
      </c>
      <c r="CA24" t="s">
        <v>6286</v>
      </c>
      <c r="CC24" t="s">
        <v>6419</v>
      </c>
      <c r="CG24" t="s">
        <v>2076</v>
      </c>
      <c r="CI24" t="s">
        <v>6696</v>
      </c>
      <c r="CK24" t="s">
        <v>13439</v>
      </c>
      <c r="CL24" t="s">
        <v>6925</v>
      </c>
      <c r="CW24" t="s">
        <v>7397</v>
      </c>
      <c r="DD24" t="s">
        <v>7643</v>
      </c>
      <c r="DF24" t="s">
        <v>7740</v>
      </c>
      <c r="DJ24" t="s">
        <v>8030</v>
      </c>
      <c r="DL24" t="s">
        <v>8140</v>
      </c>
      <c r="DN24" t="s">
        <v>8305</v>
      </c>
      <c r="DO24" t="s">
        <v>8373</v>
      </c>
      <c r="DZ24" t="s">
        <v>8824</v>
      </c>
      <c r="EA24" t="s">
        <v>8934</v>
      </c>
      <c r="EH24" t="s">
        <v>9394</v>
      </c>
      <c r="EJ24" t="s">
        <v>9511</v>
      </c>
      <c r="EM24" t="s">
        <v>2404</v>
      </c>
      <c r="EO24" t="s">
        <v>9772</v>
      </c>
      <c r="EP24" t="s">
        <v>9900</v>
      </c>
      <c r="FA24" t="s">
        <v>10386</v>
      </c>
      <c r="FB24" t="s">
        <v>10476</v>
      </c>
      <c r="FF24" t="s">
        <v>10609</v>
      </c>
      <c r="FO24" t="s">
        <v>11551</v>
      </c>
      <c r="FP24" t="s">
        <v>11614</v>
      </c>
      <c r="FR24" t="s">
        <v>11732</v>
      </c>
      <c r="FT24" t="s">
        <v>11816</v>
      </c>
      <c r="FU24" t="s">
        <v>11911</v>
      </c>
      <c r="FZ24" t="s">
        <v>12261</v>
      </c>
      <c r="GA24" t="s">
        <v>12334</v>
      </c>
      <c r="GE24" t="s">
        <v>12631</v>
      </c>
      <c r="GI24" t="s">
        <v>12775</v>
      </c>
      <c r="GM24" t="s">
        <v>13039</v>
      </c>
      <c r="GN24" t="s">
        <v>13115</v>
      </c>
      <c r="GP24" t="s">
        <v>13313</v>
      </c>
    </row>
    <row r="25" spans="1:198" x14ac:dyDescent="0.25">
      <c r="A25" t="s">
        <v>2829</v>
      </c>
      <c r="C25" t="s">
        <v>2970</v>
      </c>
      <c r="G25" t="s">
        <v>3219</v>
      </c>
      <c r="K25" t="s">
        <v>3380</v>
      </c>
      <c r="L25" t="s">
        <v>3609</v>
      </c>
      <c r="Y25" t="s">
        <v>4017</v>
      </c>
      <c r="AA25" t="s">
        <v>4111</v>
      </c>
      <c r="AE25" t="s">
        <v>4298</v>
      </c>
      <c r="AI25" t="s">
        <v>4495</v>
      </c>
      <c r="AK25" t="s">
        <v>4613</v>
      </c>
      <c r="AL25" t="s">
        <v>4706</v>
      </c>
      <c r="AN25" t="s">
        <v>4814</v>
      </c>
      <c r="AR25" t="s">
        <v>1809</v>
      </c>
      <c r="AZ25" t="s">
        <v>5247</v>
      </c>
      <c r="BA25" t="s">
        <v>5319</v>
      </c>
      <c r="BS25" t="s">
        <v>5923</v>
      </c>
      <c r="BY25" t="s">
        <v>6136</v>
      </c>
      <c r="CA25" t="s">
        <v>6289</v>
      </c>
      <c r="CC25" t="s">
        <v>6422</v>
      </c>
      <c r="CI25" t="s">
        <v>6699</v>
      </c>
      <c r="CK25" t="s">
        <v>13442</v>
      </c>
      <c r="CL25" t="s">
        <v>6928</v>
      </c>
      <c r="CW25" t="s">
        <v>7400</v>
      </c>
      <c r="DD25" t="s">
        <v>2200</v>
      </c>
      <c r="DF25" t="s">
        <v>7743</v>
      </c>
      <c r="DJ25" t="s">
        <v>8033</v>
      </c>
      <c r="DL25" t="s">
        <v>8143</v>
      </c>
      <c r="DN25" t="s">
        <v>8308</v>
      </c>
      <c r="DO25" t="s">
        <v>8376</v>
      </c>
      <c r="DZ25" t="s">
        <v>8827</v>
      </c>
      <c r="EA25" t="s">
        <v>8937</v>
      </c>
      <c r="EH25" t="s">
        <v>9397</v>
      </c>
      <c r="EJ25" t="s">
        <v>9514</v>
      </c>
      <c r="EO25" t="s">
        <v>9775</v>
      </c>
      <c r="EP25" t="s">
        <v>9904</v>
      </c>
      <c r="FA25" t="s">
        <v>10389</v>
      </c>
      <c r="FB25" t="s">
        <v>10479</v>
      </c>
      <c r="FF25" t="s">
        <v>10612</v>
      </c>
      <c r="FO25" t="s">
        <v>2576</v>
      </c>
      <c r="FP25" t="s">
        <v>11617</v>
      </c>
      <c r="FR25" t="s">
        <v>11735</v>
      </c>
      <c r="FT25" t="s">
        <v>11819</v>
      </c>
      <c r="FU25" t="s">
        <v>11914</v>
      </c>
      <c r="FZ25" t="s">
        <v>12264</v>
      </c>
      <c r="GA25" t="s">
        <v>12337</v>
      </c>
      <c r="GE25" t="s">
        <v>12634</v>
      </c>
      <c r="GI25" t="s">
        <v>12778</v>
      </c>
      <c r="GM25" t="s">
        <v>13043</v>
      </c>
      <c r="GN25" t="s">
        <v>13118</v>
      </c>
      <c r="GP25" t="s">
        <v>13316</v>
      </c>
    </row>
    <row r="26" spans="1:198" x14ac:dyDescent="0.25">
      <c r="A26" t="s">
        <v>2832</v>
      </c>
      <c r="C26" t="s">
        <v>2973</v>
      </c>
      <c r="G26" t="s">
        <v>3222</v>
      </c>
      <c r="K26" t="s">
        <v>3383</v>
      </c>
      <c r="L26" t="s">
        <v>3613</v>
      </c>
      <c r="Y26" t="s">
        <v>4020</v>
      </c>
      <c r="AA26" t="s">
        <v>4114</v>
      </c>
      <c r="AE26" t="s">
        <v>4301</v>
      </c>
      <c r="AI26" t="s">
        <v>4498</v>
      </c>
      <c r="AK26" t="s">
        <v>4616</v>
      </c>
      <c r="AL26" t="s">
        <v>4709</v>
      </c>
      <c r="AN26" t="s">
        <v>4817</v>
      </c>
      <c r="AZ26" t="s">
        <v>5250</v>
      </c>
      <c r="BA26" t="s">
        <v>5322</v>
      </c>
      <c r="BS26" t="s">
        <v>1983</v>
      </c>
      <c r="BY26" t="s">
        <v>6139</v>
      </c>
      <c r="CA26" t="s">
        <v>6292</v>
      </c>
      <c r="CC26" t="s">
        <v>6425</v>
      </c>
      <c r="CI26" t="s">
        <v>6702</v>
      </c>
      <c r="CK26" t="s">
        <v>13444</v>
      </c>
      <c r="CL26" t="s">
        <v>6931</v>
      </c>
      <c r="CW26" t="s">
        <v>2161</v>
      </c>
      <c r="DF26" t="s">
        <v>7746</v>
      </c>
      <c r="DJ26" t="s">
        <v>8036</v>
      </c>
      <c r="DL26" t="s">
        <v>8146</v>
      </c>
      <c r="DN26" t="s">
        <v>2259</v>
      </c>
      <c r="DO26" t="s">
        <v>8379</v>
      </c>
      <c r="DZ26" t="s">
        <v>8830</v>
      </c>
      <c r="EA26" t="s">
        <v>8940</v>
      </c>
      <c r="EH26" t="s">
        <v>2375</v>
      </c>
      <c r="EJ26" t="s">
        <v>9517</v>
      </c>
      <c r="EO26" t="s">
        <v>9778</v>
      </c>
      <c r="EP26" t="s">
        <v>9907</v>
      </c>
      <c r="FA26" t="s">
        <v>10392</v>
      </c>
      <c r="FB26" t="s">
        <v>10482</v>
      </c>
      <c r="FF26" t="s">
        <v>10615</v>
      </c>
      <c r="FP26" t="s">
        <v>11620</v>
      </c>
      <c r="FR26" t="s">
        <v>2592</v>
      </c>
      <c r="FT26" t="s">
        <v>11822</v>
      </c>
      <c r="FU26" t="s">
        <v>11917</v>
      </c>
      <c r="FZ26" t="s">
        <v>12267</v>
      </c>
      <c r="GA26" t="s">
        <v>12340</v>
      </c>
      <c r="GE26" t="s">
        <v>12637</v>
      </c>
      <c r="GI26" t="s">
        <v>12781</v>
      </c>
      <c r="GM26" t="s">
        <v>13046</v>
      </c>
      <c r="GN26" t="s">
        <v>13121</v>
      </c>
      <c r="GP26" t="s">
        <v>2733</v>
      </c>
    </row>
    <row r="27" spans="1:198" x14ac:dyDescent="0.25">
      <c r="A27" t="s">
        <v>2835</v>
      </c>
      <c r="C27" t="s">
        <v>2976</v>
      </c>
      <c r="G27" t="s">
        <v>3225</v>
      </c>
      <c r="K27" t="s">
        <v>3386</v>
      </c>
      <c r="L27" t="s">
        <v>3616</v>
      </c>
      <c r="Y27" t="s">
        <v>4023</v>
      </c>
      <c r="AA27" t="s">
        <v>4117</v>
      </c>
      <c r="AE27" t="s">
        <v>4304</v>
      </c>
      <c r="AI27" t="s">
        <v>1747</v>
      </c>
      <c r="AK27" t="s">
        <v>4619</v>
      </c>
      <c r="AL27" t="s">
        <v>4712</v>
      </c>
      <c r="AN27" t="s">
        <v>4820</v>
      </c>
      <c r="AZ27" t="s">
        <v>5253</v>
      </c>
      <c r="BA27" t="s">
        <v>5325</v>
      </c>
      <c r="BS27" t="s">
        <v>13381</v>
      </c>
      <c r="BY27" t="s">
        <v>6142</v>
      </c>
      <c r="CA27" t="s">
        <v>6295</v>
      </c>
      <c r="CC27" t="s">
        <v>6428</v>
      </c>
      <c r="CI27" t="s">
        <v>6705</v>
      </c>
      <c r="CK27" t="s">
        <v>13446</v>
      </c>
      <c r="CL27" t="s">
        <v>6934</v>
      </c>
      <c r="DF27" t="s">
        <v>7749</v>
      </c>
      <c r="DJ27" t="s">
        <v>8039</v>
      </c>
      <c r="DL27" t="s">
        <v>8149</v>
      </c>
      <c r="DO27" t="s">
        <v>8382</v>
      </c>
      <c r="DZ27" t="s">
        <v>8833</v>
      </c>
      <c r="EA27" t="s">
        <v>8943</v>
      </c>
      <c r="EJ27" t="s">
        <v>9520</v>
      </c>
      <c r="EO27" t="s">
        <v>9781</v>
      </c>
      <c r="EP27" t="s">
        <v>9910</v>
      </c>
      <c r="FA27" t="s">
        <v>10395</v>
      </c>
      <c r="FB27" t="s">
        <v>10485</v>
      </c>
      <c r="FF27" t="s">
        <v>10618</v>
      </c>
      <c r="FP27" t="s">
        <v>11623</v>
      </c>
      <c r="FT27" t="s">
        <v>11825</v>
      </c>
      <c r="FU27" t="s">
        <v>11920</v>
      </c>
      <c r="FZ27" t="s">
        <v>12270</v>
      </c>
      <c r="GA27" t="s">
        <v>12343</v>
      </c>
      <c r="GE27" t="s">
        <v>12640</v>
      </c>
      <c r="GI27" t="s">
        <v>12784</v>
      </c>
      <c r="GM27" t="s">
        <v>13049</v>
      </c>
      <c r="GN27" t="s">
        <v>13124</v>
      </c>
    </row>
    <row r="28" spans="1:198" x14ac:dyDescent="0.25">
      <c r="A28" t="s">
        <v>2838</v>
      </c>
      <c r="C28" t="s">
        <v>2979</v>
      </c>
      <c r="K28" t="s">
        <v>3389</v>
      </c>
      <c r="L28" t="s">
        <v>3619</v>
      </c>
      <c r="Y28" t="s">
        <v>4026</v>
      </c>
      <c r="AA28" t="s">
        <v>4120</v>
      </c>
      <c r="AE28" t="s">
        <v>4307</v>
      </c>
      <c r="AK28" t="s">
        <v>4622</v>
      </c>
      <c r="AL28" t="s">
        <v>4715</v>
      </c>
      <c r="AN28" t="s">
        <v>4823</v>
      </c>
      <c r="AZ28" t="s">
        <v>1854</v>
      </c>
      <c r="BA28" t="s">
        <v>5328</v>
      </c>
      <c r="BS28" t="s">
        <v>13383</v>
      </c>
      <c r="BY28" t="s">
        <v>6145</v>
      </c>
      <c r="CA28" t="s">
        <v>6298</v>
      </c>
      <c r="CC28" t="s">
        <v>6431</v>
      </c>
      <c r="CI28" t="s">
        <v>6708</v>
      </c>
      <c r="CK28" t="s">
        <v>13448</v>
      </c>
      <c r="CL28" t="s">
        <v>6937</v>
      </c>
      <c r="DF28" t="s">
        <v>7752</v>
      </c>
      <c r="DJ28" t="s">
        <v>8042</v>
      </c>
      <c r="DL28" t="s">
        <v>8152</v>
      </c>
      <c r="DO28" t="s">
        <v>2264</v>
      </c>
      <c r="DZ28" t="s">
        <v>8836</v>
      </c>
      <c r="EA28" t="s">
        <v>8946</v>
      </c>
      <c r="EJ28" t="s">
        <v>9523</v>
      </c>
      <c r="EO28" t="s">
        <v>9784</v>
      </c>
      <c r="EP28" t="s">
        <v>9913</v>
      </c>
      <c r="FA28" t="s">
        <v>10398</v>
      </c>
      <c r="FB28" t="s">
        <v>10488</v>
      </c>
      <c r="FF28" t="s">
        <v>10621</v>
      </c>
      <c r="FP28" t="s">
        <v>11626</v>
      </c>
      <c r="FT28" t="s">
        <v>11828</v>
      </c>
      <c r="FU28" t="s">
        <v>11923</v>
      </c>
      <c r="FZ28" t="s">
        <v>2636</v>
      </c>
      <c r="GA28" t="s">
        <v>12346</v>
      </c>
      <c r="GE28" t="s">
        <v>12643</v>
      </c>
      <c r="GI28" t="s">
        <v>12787</v>
      </c>
      <c r="GM28" t="s">
        <v>13051</v>
      </c>
      <c r="GN28" t="s">
        <v>13127</v>
      </c>
    </row>
    <row r="29" spans="1:198" x14ac:dyDescent="0.25">
      <c r="A29" t="s">
        <v>2841</v>
      </c>
      <c r="C29" t="s">
        <v>2982</v>
      </c>
      <c r="K29" t="s">
        <v>3392</v>
      </c>
      <c r="L29" t="s">
        <v>3622</v>
      </c>
      <c r="Y29" t="s">
        <v>4029</v>
      </c>
      <c r="AA29" t="s">
        <v>4123</v>
      </c>
      <c r="AE29" t="s">
        <v>1723</v>
      </c>
      <c r="AK29" t="s">
        <v>4625</v>
      </c>
      <c r="AL29" t="s">
        <v>4718</v>
      </c>
      <c r="AN29" t="s">
        <v>4826</v>
      </c>
      <c r="BA29" t="s">
        <v>5331</v>
      </c>
      <c r="BS29" t="s">
        <v>13385</v>
      </c>
      <c r="BY29" t="s">
        <v>6148</v>
      </c>
      <c r="CA29" t="s">
        <v>6301</v>
      </c>
      <c r="CC29" t="s">
        <v>6434</v>
      </c>
      <c r="CI29" t="s">
        <v>6711</v>
      </c>
      <c r="CK29" t="s">
        <v>13450</v>
      </c>
      <c r="CL29" t="s">
        <v>6940</v>
      </c>
      <c r="DF29" t="s">
        <v>7755</v>
      </c>
      <c r="DJ29" t="s">
        <v>8045</v>
      </c>
      <c r="DL29" t="s">
        <v>8155</v>
      </c>
      <c r="DO29" t="s">
        <v>13529</v>
      </c>
      <c r="DZ29" t="s">
        <v>8839</v>
      </c>
      <c r="EA29" t="s">
        <v>8949</v>
      </c>
      <c r="EJ29" t="s">
        <v>9526</v>
      </c>
      <c r="EO29" t="s">
        <v>9787</v>
      </c>
      <c r="EP29" t="s">
        <v>9916</v>
      </c>
      <c r="FA29" t="s">
        <v>10401</v>
      </c>
      <c r="FB29" t="s">
        <v>10491</v>
      </c>
      <c r="FF29" t="s">
        <v>10624</v>
      </c>
      <c r="FP29" t="s">
        <v>11629</v>
      </c>
      <c r="FT29" t="s">
        <v>11831</v>
      </c>
      <c r="FU29" t="s">
        <v>11926</v>
      </c>
      <c r="GA29" t="s">
        <v>12349</v>
      </c>
      <c r="GE29" t="s">
        <v>12646</v>
      </c>
      <c r="GI29" t="s">
        <v>12789</v>
      </c>
      <c r="GM29" t="s">
        <v>2701</v>
      </c>
      <c r="GN29" t="s">
        <v>13130</v>
      </c>
    </row>
    <row r="30" spans="1:198" x14ac:dyDescent="0.25">
      <c r="A30" t="s">
        <v>2844</v>
      </c>
      <c r="C30" t="s">
        <v>2985</v>
      </c>
      <c r="K30" t="s">
        <v>3395</v>
      </c>
      <c r="L30" t="s">
        <v>3625</v>
      </c>
      <c r="Y30" t="s">
        <v>4032</v>
      </c>
      <c r="AA30" t="s">
        <v>4126</v>
      </c>
      <c r="AK30" t="s">
        <v>4629</v>
      </c>
      <c r="AL30" t="s">
        <v>4721</v>
      </c>
      <c r="AN30" t="s">
        <v>1787</v>
      </c>
      <c r="BA30" t="s">
        <v>5334</v>
      </c>
      <c r="BS30" t="s">
        <v>13387</v>
      </c>
      <c r="BY30" t="s">
        <v>6151</v>
      </c>
      <c r="CA30" t="s">
        <v>6304</v>
      </c>
      <c r="CC30" t="s">
        <v>6437</v>
      </c>
      <c r="CI30" t="s">
        <v>6714</v>
      </c>
      <c r="CK30" t="s">
        <v>13452</v>
      </c>
      <c r="CL30" t="s">
        <v>6943</v>
      </c>
      <c r="DF30" t="s">
        <v>7758</v>
      </c>
      <c r="DJ30" t="s">
        <v>8048</v>
      </c>
      <c r="DL30" t="s">
        <v>8158</v>
      </c>
      <c r="DZ30" t="s">
        <v>8841</v>
      </c>
      <c r="EA30" t="s">
        <v>8952</v>
      </c>
      <c r="EO30" t="s">
        <v>9790</v>
      </c>
      <c r="EP30" t="s">
        <v>9919</v>
      </c>
      <c r="FA30" t="s">
        <v>10404</v>
      </c>
      <c r="FB30" t="s">
        <v>10494</v>
      </c>
      <c r="FF30" t="s">
        <v>10627</v>
      </c>
      <c r="FP30" t="s">
        <v>2581</v>
      </c>
      <c r="FT30" t="s">
        <v>11834</v>
      </c>
      <c r="FU30" t="s">
        <v>11929</v>
      </c>
      <c r="GA30" t="s">
        <v>12352</v>
      </c>
      <c r="GE30" t="s">
        <v>12649</v>
      </c>
      <c r="GI30" t="s">
        <v>12792</v>
      </c>
      <c r="GN30" t="s">
        <v>13133</v>
      </c>
    </row>
    <row r="31" spans="1:198" x14ac:dyDescent="0.25">
      <c r="A31" t="s">
        <v>2847</v>
      </c>
      <c r="C31" t="s">
        <v>2988</v>
      </c>
      <c r="K31" t="s">
        <v>3398</v>
      </c>
      <c r="L31" t="s">
        <v>3628</v>
      </c>
      <c r="AA31" t="s">
        <v>4129</v>
      </c>
      <c r="AK31" t="s">
        <v>4632</v>
      </c>
      <c r="AL31" t="s">
        <v>4724</v>
      </c>
      <c r="BS31" t="s">
        <v>13389</v>
      </c>
      <c r="BY31" t="s">
        <v>6154</v>
      </c>
      <c r="CA31" t="s">
        <v>6307</v>
      </c>
      <c r="CC31" t="s">
        <v>6440</v>
      </c>
      <c r="CI31" t="s">
        <v>6717</v>
      </c>
      <c r="CK31" t="s">
        <v>13454</v>
      </c>
      <c r="CL31" t="s">
        <v>6946</v>
      </c>
      <c r="DF31" t="s">
        <v>7761</v>
      </c>
      <c r="DJ31" t="s">
        <v>8051</v>
      </c>
      <c r="DL31" t="s">
        <v>8161</v>
      </c>
      <c r="DZ31" t="s">
        <v>8844</v>
      </c>
      <c r="EA31" t="s">
        <v>8955</v>
      </c>
      <c r="EO31" t="s">
        <v>9793</v>
      </c>
      <c r="EP31" t="s">
        <v>9922</v>
      </c>
      <c r="FA31" t="s">
        <v>10407</v>
      </c>
      <c r="FB31" t="s">
        <v>2498</v>
      </c>
      <c r="FF31" t="s">
        <v>10630</v>
      </c>
      <c r="FT31" t="s">
        <v>11837</v>
      </c>
      <c r="FU31" t="s">
        <v>11932</v>
      </c>
      <c r="GA31" t="s">
        <v>12355</v>
      </c>
      <c r="GE31" t="s">
        <v>2663</v>
      </c>
      <c r="GI31" t="s">
        <v>12795</v>
      </c>
      <c r="GN31" t="s">
        <v>13136</v>
      </c>
    </row>
    <row r="32" spans="1:198" x14ac:dyDescent="0.25">
      <c r="A32" t="s">
        <v>2850</v>
      </c>
      <c r="C32" t="s">
        <v>2991</v>
      </c>
      <c r="K32" t="s">
        <v>3401</v>
      </c>
      <c r="L32" t="s">
        <v>3631</v>
      </c>
      <c r="AA32" t="s">
        <v>1703</v>
      </c>
      <c r="AK32" t="s">
        <v>4635</v>
      </c>
      <c r="AL32" t="s">
        <v>4727</v>
      </c>
      <c r="BS32" t="s">
        <v>13391</v>
      </c>
      <c r="BY32" t="s">
        <v>6157</v>
      </c>
      <c r="CA32" t="s">
        <v>6311</v>
      </c>
      <c r="CC32" t="s">
        <v>6443</v>
      </c>
      <c r="CI32" t="s">
        <v>6720</v>
      </c>
      <c r="CK32" t="s">
        <v>13456</v>
      </c>
      <c r="CL32" t="s">
        <v>6949</v>
      </c>
      <c r="DF32" t="s">
        <v>7764</v>
      </c>
      <c r="DJ32" t="s">
        <v>8054</v>
      </c>
      <c r="DL32" t="s">
        <v>8164</v>
      </c>
      <c r="DZ32" t="s">
        <v>8847</v>
      </c>
      <c r="EA32" t="s">
        <v>8958</v>
      </c>
      <c r="EO32" t="s">
        <v>9796</v>
      </c>
      <c r="EP32" t="s">
        <v>9925</v>
      </c>
      <c r="FA32" t="s">
        <v>10410</v>
      </c>
      <c r="FF32" t="s">
        <v>10633</v>
      </c>
      <c r="FT32" t="s">
        <v>11840</v>
      </c>
      <c r="FU32" t="s">
        <v>11935</v>
      </c>
      <c r="GA32" t="s">
        <v>12358</v>
      </c>
      <c r="GI32" t="s">
        <v>12798</v>
      </c>
      <c r="GN32" t="s">
        <v>13139</v>
      </c>
    </row>
    <row r="33" spans="1:196" x14ac:dyDescent="0.25">
      <c r="A33" t="s">
        <v>2853</v>
      </c>
      <c r="C33" t="s">
        <v>2994</v>
      </c>
      <c r="K33" t="s">
        <v>3404</v>
      </c>
      <c r="L33" t="s">
        <v>3634</v>
      </c>
      <c r="AK33" t="s">
        <v>4638</v>
      </c>
      <c r="AL33" t="s">
        <v>4730</v>
      </c>
      <c r="BS33" t="s">
        <v>13393</v>
      </c>
      <c r="BY33" t="s">
        <v>6160</v>
      </c>
      <c r="CA33" t="s">
        <v>6314</v>
      </c>
      <c r="CC33" t="s">
        <v>6446</v>
      </c>
      <c r="CI33" t="s">
        <v>6723</v>
      </c>
      <c r="CK33" t="s">
        <v>13458</v>
      </c>
      <c r="CL33" t="s">
        <v>6952</v>
      </c>
      <c r="DF33" t="s">
        <v>7767</v>
      </c>
      <c r="DJ33" t="s">
        <v>8057</v>
      </c>
      <c r="DL33" t="s">
        <v>8167</v>
      </c>
      <c r="DZ33" t="s">
        <v>8850</v>
      </c>
      <c r="EA33" t="s">
        <v>8961</v>
      </c>
      <c r="EO33" t="s">
        <v>9799</v>
      </c>
      <c r="EP33" t="s">
        <v>9928</v>
      </c>
      <c r="FA33" t="s">
        <v>10413</v>
      </c>
      <c r="FF33" t="s">
        <v>10636</v>
      </c>
      <c r="FT33" t="s">
        <v>11843</v>
      </c>
      <c r="FU33" t="s">
        <v>11938</v>
      </c>
      <c r="GA33" t="s">
        <v>12361</v>
      </c>
      <c r="GI33" t="s">
        <v>12801</v>
      </c>
      <c r="GN33" t="s">
        <v>13142</v>
      </c>
    </row>
    <row r="34" spans="1:196" x14ac:dyDescent="0.25">
      <c r="A34" t="s">
        <v>2856</v>
      </c>
      <c r="C34" t="s">
        <v>2997</v>
      </c>
      <c r="K34" t="s">
        <v>3407</v>
      </c>
      <c r="L34" t="s">
        <v>3637</v>
      </c>
      <c r="AK34" t="s">
        <v>4641</v>
      </c>
      <c r="AL34" t="s">
        <v>4733</v>
      </c>
      <c r="BS34" t="s">
        <v>13395</v>
      </c>
      <c r="BY34" t="s">
        <v>6163</v>
      </c>
      <c r="CA34" t="s">
        <v>6317</v>
      </c>
      <c r="CC34" t="s">
        <v>6449</v>
      </c>
      <c r="CI34" t="s">
        <v>6726</v>
      </c>
      <c r="CK34" t="s">
        <v>13460</v>
      </c>
      <c r="CL34" t="s">
        <v>6955</v>
      </c>
      <c r="DF34" t="s">
        <v>7770</v>
      </c>
      <c r="DJ34" t="s">
        <v>8060</v>
      </c>
      <c r="DL34" t="s">
        <v>8170</v>
      </c>
      <c r="DZ34" t="s">
        <v>8853</v>
      </c>
      <c r="EA34" t="s">
        <v>8964</v>
      </c>
      <c r="EO34" t="s">
        <v>9802</v>
      </c>
      <c r="EP34" t="s">
        <v>9931</v>
      </c>
      <c r="FA34" t="s">
        <v>2493</v>
      </c>
      <c r="FF34" t="s">
        <v>10639</v>
      </c>
      <c r="FT34" t="s">
        <v>11846</v>
      </c>
      <c r="FU34" t="s">
        <v>11941</v>
      </c>
      <c r="GA34" t="s">
        <v>12364</v>
      </c>
      <c r="GI34" t="s">
        <v>12804</v>
      </c>
      <c r="GN34" t="s">
        <v>13145</v>
      </c>
    </row>
    <row r="35" spans="1:196" x14ac:dyDescent="0.25">
      <c r="A35" t="s">
        <v>2859</v>
      </c>
      <c r="C35" t="s">
        <v>3000</v>
      </c>
      <c r="K35" t="s">
        <v>3410</v>
      </c>
      <c r="L35" t="s">
        <v>3640</v>
      </c>
      <c r="AL35" t="s">
        <v>4736</v>
      </c>
      <c r="BS35" t="s">
        <v>13397</v>
      </c>
      <c r="BY35" t="s">
        <v>6166</v>
      </c>
      <c r="CA35" t="s">
        <v>6320</v>
      </c>
      <c r="CC35" t="s">
        <v>2052</v>
      </c>
      <c r="CI35" t="s">
        <v>6729</v>
      </c>
      <c r="CK35" t="s">
        <v>13462</v>
      </c>
      <c r="CL35" t="s">
        <v>6958</v>
      </c>
      <c r="DF35" t="s">
        <v>7773</v>
      </c>
      <c r="DJ35" t="s">
        <v>8063</v>
      </c>
      <c r="DL35" t="s">
        <v>8173</v>
      </c>
      <c r="DZ35" t="s">
        <v>8855</v>
      </c>
      <c r="EA35" t="s">
        <v>8967</v>
      </c>
      <c r="EO35" t="s">
        <v>9805</v>
      </c>
      <c r="EP35" t="s">
        <v>9934</v>
      </c>
      <c r="FA35" t="s">
        <v>13560</v>
      </c>
      <c r="FF35" t="s">
        <v>10642</v>
      </c>
      <c r="FT35" t="s">
        <v>2602</v>
      </c>
      <c r="FU35" t="s">
        <v>11944</v>
      </c>
      <c r="GA35" t="s">
        <v>12367</v>
      </c>
      <c r="GI35" t="s">
        <v>12807</v>
      </c>
      <c r="GN35" t="s">
        <v>13148</v>
      </c>
    </row>
    <row r="36" spans="1:196" x14ac:dyDescent="0.25">
      <c r="A36" t="s">
        <v>2862</v>
      </c>
      <c r="C36" t="s">
        <v>3003</v>
      </c>
      <c r="K36" t="s">
        <v>3413</v>
      </c>
      <c r="L36" t="s">
        <v>1619</v>
      </c>
      <c r="AL36" t="s">
        <v>4739</v>
      </c>
      <c r="BS36" t="s">
        <v>13399</v>
      </c>
      <c r="BY36" t="s">
        <v>6169</v>
      </c>
      <c r="CA36" t="s">
        <v>6323</v>
      </c>
      <c r="CI36" t="s">
        <v>6732</v>
      </c>
      <c r="CK36" t="s">
        <v>13464</v>
      </c>
      <c r="CL36" t="s">
        <v>6961</v>
      </c>
      <c r="DF36" t="s">
        <v>7776</v>
      </c>
      <c r="DJ36" t="s">
        <v>2239</v>
      </c>
      <c r="DL36" t="s">
        <v>8176</v>
      </c>
      <c r="DZ36" t="s">
        <v>8858</v>
      </c>
      <c r="EA36" t="s">
        <v>8970</v>
      </c>
      <c r="EO36" t="s">
        <v>9808</v>
      </c>
      <c r="EP36" t="s">
        <v>9937</v>
      </c>
      <c r="FA36" t="s">
        <v>13563</v>
      </c>
      <c r="FF36" t="s">
        <v>10645</v>
      </c>
      <c r="FU36" t="s">
        <v>11947</v>
      </c>
      <c r="GA36" t="s">
        <v>12370</v>
      </c>
      <c r="GI36" t="s">
        <v>12810</v>
      </c>
      <c r="GN36" t="s">
        <v>13151</v>
      </c>
    </row>
    <row r="37" spans="1:196" x14ac:dyDescent="0.25">
      <c r="A37" t="s">
        <v>2865</v>
      </c>
      <c r="C37" t="s">
        <v>3006</v>
      </c>
      <c r="K37" t="s">
        <v>3416</v>
      </c>
      <c r="AL37" t="s">
        <v>1772</v>
      </c>
      <c r="BS37" t="s">
        <v>13401</v>
      </c>
      <c r="BY37" t="s">
        <v>6172</v>
      </c>
      <c r="CA37" t="s">
        <v>6326</v>
      </c>
      <c r="CI37" t="s">
        <v>6735</v>
      </c>
      <c r="CK37" t="s">
        <v>13466</v>
      </c>
      <c r="CL37" t="s">
        <v>6964</v>
      </c>
      <c r="DF37" t="s">
        <v>7779</v>
      </c>
      <c r="DL37" t="s">
        <v>8179</v>
      </c>
      <c r="DZ37" t="s">
        <v>8861</v>
      </c>
      <c r="EA37" t="s">
        <v>8973</v>
      </c>
      <c r="EO37" t="s">
        <v>9811</v>
      </c>
      <c r="EP37" t="s">
        <v>9940</v>
      </c>
      <c r="FF37" t="s">
        <v>10648</v>
      </c>
      <c r="FU37" t="s">
        <v>11950</v>
      </c>
      <c r="GA37" t="s">
        <v>12373</v>
      </c>
      <c r="GI37" t="s">
        <v>12813</v>
      </c>
      <c r="GN37" t="s">
        <v>13154</v>
      </c>
    </row>
    <row r="38" spans="1:196" x14ac:dyDescent="0.25">
      <c r="A38" t="s">
        <v>1536</v>
      </c>
      <c r="C38" t="s">
        <v>3009</v>
      </c>
      <c r="K38" t="s">
        <v>3419</v>
      </c>
      <c r="BS38" t="s">
        <v>13403</v>
      </c>
      <c r="BY38" t="s">
        <v>6175</v>
      </c>
      <c r="CA38" t="s">
        <v>6329</v>
      </c>
      <c r="CI38" t="s">
        <v>6738</v>
      </c>
      <c r="CK38" t="s">
        <v>13508</v>
      </c>
      <c r="CL38" t="s">
        <v>6967</v>
      </c>
      <c r="DF38" t="s">
        <v>7782</v>
      </c>
      <c r="DL38" t="s">
        <v>8182</v>
      </c>
      <c r="DZ38" t="s">
        <v>8864</v>
      </c>
      <c r="EA38" t="s">
        <v>8976</v>
      </c>
      <c r="EO38" t="s">
        <v>9814</v>
      </c>
      <c r="EP38" t="s">
        <v>9943</v>
      </c>
      <c r="FF38" t="s">
        <v>10651</v>
      </c>
      <c r="FU38" t="s">
        <v>11953</v>
      </c>
      <c r="GA38" t="s">
        <v>12376</v>
      </c>
      <c r="GI38" t="s">
        <v>12816</v>
      </c>
      <c r="GN38" t="s">
        <v>13157</v>
      </c>
    </row>
    <row r="39" spans="1:196" x14ac:dyDescent="0.25">
      <c r="C39" t="s">
        <v>3012</v>
      </c>
      <c r="K39" t="s">
        <v>3422</v>
      </c>
      <c r="BS39" t="s">
        <v>13405</v>
      </c>
      <c r="BY39" t="s">
        <v>6178</v>
      </c>
      <c r="CA39" t="s">
        <v>6332</v>
      </c>
      <c r="CI39" t="s">
        <v>6741</v>
      </c>
      <c r="CK39" t="s">
        <v>13511</v>
      </c>
      <c r="CL39" t="s">
        <v>6970</v>
      </c>
      <c r="DF39" t="s">
        <v>7785</v>
      </c>
      <c r="DL39" t="s">
        <v>8185</v>
      </c>
      <c r="DZ39" t="s">
        <v>8867</v>
      </c>
      <c r="EA39" t="s">
        <v>8979</v>
      </c>
      <c r="EO39" t="s">
        <v>9817</v>
      </c>
      <c r="EP39" t="s">
        <v>9946</v>
      </c>
      <c r="FF39" t="s">
        <v>10654</v>
      </c>
      <c r="FU39" t="s">
        <v>11956</v>
      </c>
      <c r="GA39" t="s">
        <v>12379</v>
      </c>
      <c r="GI39" t="s">
        <v>12819</v>
      </c>
      <c r="GN39" t="s">
        <v>13160</v>
      </c>
    </row>
    <row r="40" spans="1:196" x14ac:dyDescent="0.25">
      <c r="C40" t="s">
        <v>3015</v>
      </c>
      <c r="K40" t="s">
        <v>3424</v>
      </c>
      <c r="BS40" t="s">
        <v>13407</v>
      </c>
      <c r="BY40" t="s">
        <v>6181</v>
      </c>
      <c r="CA40" t="s">
        <v>13425</v>
      </c>
      <c r="CI40" t="s">
        <v>6744</v>
      </c>
      <c r="CK40" t="s">
        <v>13514</v>
      </c>
      <c r="CL40" t="s">
        <v>6973</v>
      </c>
      <c r="DF40" t="s">
        <v>7788</v>
      </c>
      <c r="DL40" t="s">
        <v>8189</v>
      </c>
      <c r="DZ40" t="s">
        <v>8870</v>
      </c>
      <c r="EA40" t="s">
        <v>8982</v>
      </c>
      <c r="EO40" t="s">
        <v>9820</v>
      </c>
      <c r="EP40" t="s">
        <v>9949</v>
      </c>
      <c r="FF40" t="s">
        <v>10657</v>
      </c>
      <c r="FU40" t="s">
        <v>11959</v>
      </c>
      <c r="GA40" t="s">
        <v>12382</v>
      </c>
      <c r="GI40" t="s">
        <v>12822</v>
      </c>
      <c r="GN40" t="s">
        <v>13163</v>
      </c>
    </row>
    <row r="41" spans="1:196" x14ac:dyDescent="0.25">
      <c r="C41" t="s">
        <v>3018</v>
      </c>
      <c r="K41" t="s">
        <v>3427</v>
      </c>
      <c r="BS41" t="s">
        <v>13409</v>
      </c>
      <c r="BY41" t="s">
        <v>6184</v>
      </c>
      <c r="CA41" t="s">
        <v>13427</v>
      </c>
      <c r="CI41" t="s">
        <v>6747</v>
      </c>
      <c r="CL41" t="s">
        <v>6976</v>
      </c>
      <c r="DF41" t="s">
        <v>7791</v>
      </c>
      <c r="DL41" t="s">
        <v>2249</v>
      </c>
      <c r="DZ41" t="s">
        <v>2323</v>
      </c>
      <c r="EA41" t="s">
        <v>8985</v>
      </c>
      <c r="EO41" t="s">
        <v>9823</v>
      </c>
      <c r="EP41" t="s">
        <v>9952</v>
      </c>
      <c r="FF41" t="s">
        <v>10660</v>
      </c>
      <c r="FU41" t="s">
        <v>11962</v>
      </c>
      <c r="GA41" t="s">
        <v>12385</v>
      </c>
      <c r="GI41" t="s">
        <v>12825</v>
      </c>
      <c r="GN41" t="s">
        <v>13166</v>
      </c>
    </row>
    <row r="42" spans="1:196" x14ac:dyDescent="0.25">
      <c r="C42" t="s">
        <v>3021</v>
      </c>
      <c r="K42" t="s">
        <v>3430</v>
      </c>
      <c r="BS42" t="s">
        <v>13411</v>
      </c>
      <c r="BY42" t="s">
        <v>6187</v>
      </c>
      <c r="CA42" t="s">
        <v>13429</v>
      </c>
      <c r="CI42" t="s">
        <v>6750</v>
      </c>
      <c r="CL42" t="s">
        <v>6979</v>
      </c>
      <c r="DF42" t="s">
        <v>7794</v>
      </c>
      <c r="EA42" t="s">
        <v>8988</v>
      </c>
      <c r="EO42" t="s">
        <v>9826</v>
      </c>
      <c r="EP42" t="s">
        <v>9955</v>
      </c>
      <c r="FF42" t="s">
        <v>10663</v>
      </c>
      <c r="FU42" t="s">
        <v>11965</v>
      </c>
      <c r="GA42" t="s">
        <v>12388</v>
      </c>
      <c r="GI42" t="s">
        <v>12828</v>
      </c>
      <c r="GN42" t="s">
        <v>13169</v>
      </c>
    </row>
    <row r="43" spans="1:196" x14ac:dyDescent="0.25">
      <c r="C43" t="s">
        <v>3024</v>
      </c>
      <c r="K43" t="s">
        <v>3433</v>
      </c>
      <c r="BS43" t="s">
        <v>13413</v>
      </c>
      <c r="BY43" t="s">
        <v>6190</v>
      </c>
      <c r="CA43" t="s">
        <v>13431</v>
      </c>
      <c r="CI43" t="s">
        <v>6753</v>
      </c>
      <c r="CL43" t="s">
        <v>6982</v>
      </c>
      <c r="DF43" t="s">
        <v>7797</v>
      </c>
      <c r="EA43" t="s">
        <v>8991</v>
      </c>
      <c r="EO43" t="s">
        <v>9829</v>
      </c>
      <c r="EP43" t="s">
        <v>9958</v>
      </c>
      <c r="FF43" t="s">
        <v>10666</v>
      </c>
      <c r="FU43" t="s">
        <v>11968</v>
      </c>
      <c r="GA43" t="s">
        <v>12391</v>
      </c>
      <c r="GI43" t="s">
        <v>12831</v>
      </c>
      <c r="GN43" t="s">
        <v>13172</v>
      </c>
    </row>
    <row r="44" spans="1:196" x14ac:dyDescent="0.25">
      <c r="C44" t="s">
        <v>3027</v>
      </c>
      <c r="K44" t="s">
        <v>3436</v>
      </c>
      <c r="BS44" t="s">
        <v>13415</v>
      </c>
      <c r="BY44" t="s">
        <v>6193</v>
      </c>
      <c r="CI44" t="s">
        <v>6756</v>
      </c>
      <c r="CL44" t="s">
        <v>6985</v>
      </c>
      <c r="DF44" t="s">
        <v>7800</v>
      </c>
      <c r="EA44" t="s">
        <v>8994</v>
      </c>
      <c r="EO44" t="s">
        <v>9832</v>
      </c>
      <c r="EP44" t="s">
        <v>9961</v>
      </c>
      <c r="FF44" t="s">
        <v>10669</v>
      </c>
      <c r="FU44" t="s">
        <v>11971</v>
      </c>
      <c r="GA44" t="s">
        <v>12394</v>
      </c>
      <c r="GI44" t="s">
        <v>12834</v>
      </c>
      <c r="GN44" t="s">
        <v>13175</v>
      </c>
    </row>
    <row r="45" spans="1:196" x14ac:dyDescent="0.25">
      <c r="C45" t="s">
        <v>3030</v>
      </c>
      <c r="K45" t="s">
        <v>3439</v>
      </c>
      <c r="BS45" t="s">
        <v>13417</v>
      </c>
      <c r="BY45" t="s">
        <v>6195</v>
      </c>
      <c r="CI45" t="s">
        <v>6759</v>
      </c>
      <c r="CL45" t="s">
        <v>6988</v>
      </c>
      <c r="DF45" t="s">
        <v>7803</v>
      </c>
      <c r="EA45" t="s">
        <v>8997</v>
      </c>
      <c r="EO45" t="s">
        <v>9835</v>
      </c>
      <c r="EP45" t="s">
        <v>9964</v>
      </c>
      <c r="FF45" t="s">
        <v>10672</v>
      </c>
      <c r="FU45" t="s">
        <v>11974</v>
      </c>
      <c r="GA45" t="s">
        <v>12397</v>
      </c>
      <c r="GI45" t="s">
        <v>12837</v>
      </c>
      <c r="GN45" t="s">
        <v>13178</v>
      </c>
    </row>
    <row r="46" spans="1:196" x14ac:dyDescent="0.25">
      <c r="C46" t="s">
        <v>3033</v>
      </c>
      <c r="K46" t="s">
        <v>3442</v>
      </c>
      <c r="BS46" t="s">
        <v>13419</v>
      </c>
      <c r="BY46" t="s">
        <v>6198</v>
      </c>
      <c r="CI46" t="s">
        <v>6762</v>
      </c>
      <c r="CL46" t="s">
        <v>6991</v>
      </c>
      <c r="DF46" t="s">
        <v>7806</v>
      </c>
      <c r="EA46" t="s">
        <v>9000</v>
      </c>
      <c r="EO46" t="s">
        <v>2423</v>
      </c>
      <c r="EP46" t="s">
        <v>9967</v>
      </c>
      <c r="FF46" t="s">
        <v>10675</v>
      </c>
      <c r="FU46" t="s">
        <v>11977</v>
      </c>
      <c r="GA46" t="s">
        <v>12400</v>
      </c>
      <c r="GI46" t="s">
        <v>12840</v>
      </c>
      <c r="GN46" t="s">
        <v>13181</v>
      </c>
    </row>
    <row r="47" spans="1:196" x14ac:dyDescent="0.25">
      <c r="C47" t="s">
        <v>3036</v>
      </c>
      <c r="K47" t="s">
        <v>3445</v>
      </c>
      <c r="BS47" t="s">
        <v>13421</v>
      </c>
      <c r="BY47" t="s">
        <v>2033</v>
      </c>
      <c r="CI47" t="s">
        <v>6765</v>
      </c>
      <c r="CL47" t="s">
        <v>6994</v>
      </c>
      <c r="DF47" t="s">
        <v>7809</v>
      </c>
      <c r="EA47" t="s">
        <v>9003</v>
      </c>
      <c r="EP47" t="s">
        <v>9970</v>
      </c>
      <c r="FF47" t="s">
        <v>10678</v>
      </c>
      <c r="FU47" t="s">
        <v>11980</v>
      </c>
      <c r="GA47" t="s">
        <v>12403</v>
      </c>
      <c r="GI47" t="s">
        <v>12843</v>
      </c>
      <c r="GN47" t="s">
        <v>13184</v>
      </c>
    </row>
    <row r="48" spans="1:196" x14ac:dyDescent="0.25">
      <c r="C48" t="s">
        <v>3039</v>
      </c>
      <c r="K48" t="s">
        <v>3448</v>
      </c>
      <c r="BS48" t="s">
        <v>13423</v>
      </c>
      <c r="CI48" t="s">
        <v>6768</v>
      </c>
      <c r="CL48" t="s">
        <v>6997</v>
      </c>
      <c r="DF48" t="s">
        <v>7812</v>
      </c>
      <c r="EA48" t="s">
        <v>9006</v>
      </c>
      <c r="EP48" t="s">
        <v>9973</v>
      </c>
      <c r="FF48" t="s">
        <v>10681</v>
      </c>
      <c r="FU48" t="s">
        <v>11983</v>
      </c>
      <c r="GA48" t="s">
        <v>12406</v>
      </c>
      <c r="GI48" t="s">
        <v>12846</v>
      </c>
      <c r="GN48" t="s">
        <v>13187</v>
      </c>
    </row>
    <row r="49" spans="3:196" x14ac:dyDescent="0.25">
      <c r="C49" t="s">
        <v>3042</v>
      </c>
      <c r="K49" t="s">
        <v>3451</v>
      </c>
      <c r="CI49" t="s">
        <v>6771</v>
      </c>
      <c r="CL49" t="s">
        <v>7000</v>
      </c>
      <c r="DF49" t="s">
        <v>7815</v>
      </c>
      <c r="EA49" t="s">
        <v>9009</v>
      </c>
      <c r="EP49" t="s">
        <v>9976</v>
      </c>
      <c r="FF49" t="s">
        <v>10684</v>
      </c>
      <c r="FU49" t="s">
        <v>11986</v>
      </c>
      <c r="GA49" t="s">
        <v>12409</v>
      </c>
      <c r="GI49" t="s">
        <v>12849</v>
      </c>
      <c r="GN49" t="s">
        <v>13190</v>
      </c>
    </row>
    <row r="50" spans="3:196" x14ac:dyDescent="0.25">
      <c r="C50" t="s">
        <v>3045</v>
      </c>
      <c r="K50" t="s">
        <v>3454</v>
      </c>
      <c r="CI50" t="s">
        <v>6774</v>
      </c>
      <c r="CL50" t="s">
        <v>7003</v>
      </c>
      <c r="DF50" t="s">
        <v>7818</v>
      </c>
      <c r="EA50" t="s">
        <v>9012</v>
      </c>
      <c r="EP50" t="s">
        <v>9979</v>
      </c>
      <c r="FF50" t="s">
        <v>10687</v>
      </c>
      <c r="FU50" t="s">
        <v>11989</v>
      </c>
      <c r="GA50" t="s">
        <v>12412</v>
      </c>
      <c r="GI50" t="s">
        <v>12852</v>
      </c>
      <c r="GN50" t="s">
        <v>13193</v>
      </c>
    </row>
    <row r="51" spans="3:196" x14ac:dyDescent="0.25">
      <c r="C51" t="s">
        <v>3048</v>
      </c>
      <c r="K51" t="s">
        <v>3457</v>
      </c>
      <c r="CI51" t="s">
        <v>2084</v>
      </c>
      <c r="CL51" t="s">
        <v>2104</v>
      </c>
      <c r="DF51" t="s">
        <v>7821</v>
      </c>
      <c r="EA51" t="s">
        <v>9015</v>
      </c>
      <c r="EP51" t="s">
        <v>9982</v>
      </c>
      <c r="FF51" t="s">
        <v>10690</v>
      </c>
      <c r="FU51" t="s">
        <v>11992</v>
      </c>
      <c r="GA51" t="s">
        <v>12415</v>
      </c>
      <c r="GI51" t="s">
        <v>12855</v>
      </c>
      <c r="GN51" t="s">
        <v>13196</v>
      </c>
    </row>
    <row r="52" spans="3:196" x14ac:dyDescent="0.25">
      <c r="C52" t="s">
        <v>1553</v>
      </c>
      <c r="K52" t="s">
        <v>3460</v>
      </c>
      <c r="DF52" t="s">
        <v>7823</v>
      </c>
      <c r="EA52" t="s">
        <v>9018</v>
      </c>
      <c r="EP52" t="s">
        <v>9985</v>
      </c>
      <c r="FF52" t="s">
        <v>10693</v>
      </c>
      <c r="FU52" t="s">
        <v>11995</v>
      </c>
      <c r="GA52" t="s">
        <v>12418</v>
      </c>
      <c r="GI52" t="s">
        <v>12858</v>
      </c>
      <c r="GN52" t="s">
        <v>13199</v>
      </c>
    </row>
    <row r="53" spans="3:196" x14ac:dyDescent="0.25">
      <c r="C53" t="s">
        <v>13469</v>
      </c>
      <c r="K53" t="s">
        <v>3463</v>
      </c>
      <c r="DF53" t="s">
        <v>7826</v>
      </c>
      <c r="EA53" t="s">
        <v>9021</v>
      </c>
      <c r="EP53" t="s">
        <v>9988</v>
      </c>
      <c r="FF53" t="s">
        <v>10696</v>
      </c>
      <c r="FU53" t="s">
        <v>11998</v>
      </c>
      <c r="GA53" t="s">
        <v>12421</v>
      </c>
      <c r="GI53" t="s">
        <v>12861</v>
      </c>
      <c r="GN53" t="s">
        <v>13202</v>
      </c>
    </row>
    <row r="54" spans="3:196" x14ac:dyDescent="0.25">
      <c r="C54" t="s">
        <v>13472</v>
      </c>
      <c r="K54" t="s">
        <v>3466</v>
      </c>
      <c r="DF54" t="s">
        <v>7829</v>
      </c>
      <c r="EA54" t="s">
        <v>9024</v>
      </c>
      <c r="EP54" t="s">
        <v>9991</v>
      </c>
      <c r="FF54" t="s">
        <v>10699</v>
      </c>
      <c r="FU54" t="s">
        <v>12001</v>
      </c>
      <c r="GA54" t="s">
        <v>12424</v>
      </c>
      <c r="GI54" t="s">
        <v>12864</v>
      </c>
      <c r="GN54" t="s">
        <v>13205</v>
      </c>
    </row>
    <row r="55" spans="3:196" x14ac:dyDescent="0.25">
      <c r="C55" t="s">
        <v>13475</v>
      </c>
      <c r="K55" t="s">
        <v>3469</v>
      </c>
      <c r="DF55" t="s">
        <v>7832</v>
      </c>
      <c r="EA55" t="s">
        <v>9027</v>
      </c>
      <c r="EP55" t="s">
        <v>9994</v>
      </c>
      <c r="FF55" t="s">
        <v>10702</v>
      </c>
      <c r="FU55" t="s">
        <v>12004</v>
      </c>
      <c r="GA55" t="s">
        <v>12427</v>
      </c>
      <c r="GN55" t="s">
        <v>13208</v>
      </c>
    </row>
    <row r="56" spans="3:196" x14ac:dyDescent="0.25">
      <c r="C56" t="s">
        <v>13478</v>
      </c>
      <c r="K56" t="s">
        <v>3472</v>
      </c>
      <c r="DF56" t="s">
        <v>7835</v>
      </c>
      <c r="EA56" t="s">
        <v>9030</v>
      </c>
      <c r="EP56" t="s">
        <v>9997</v>
      </c>
      <c r="FF56" t="s">
        <v>10705</v>
      </c>
      <c r="FU56" t="s">
        <v>12007</v>
      </c>
      <c r="GA56" t="s">
        <v>12430</v>
      </c>
      <c r="GN56" t="s">
        <v>13211</v>
      </c>
    </row>
    <row r="57" spans="3:196" x14ac:dyDescent="0.25">
      <c r="C57" t="s">
        <v>13481</v>
      </c>
      <c r="K57" t="s">
        <v>3475</v>
      </c>
      <c r="DF57" t="s">
        <v>7838</v>
      </c>
      <c r="EA57" t="s">
        <v>9033</v>
      </c>
      <c r="EP57" t="s">
        <v>10000</v>
      </c>
      <c r="FF57" t="s">
        <v>10708</v>
      </c>
      <c r="FU57" t="s">
        <v>12010</v>
      </c>
      <c r="GA57" t="s">
        <v>12433</v>
      </c>
      <c r="GN57" t="s">
        <v>13214</v>
      </c>
    </row>
    <row r="58" spans="3:196" x14ac:dyDescent="0.25">
      <c r="C58" t="s">
        <v>13484</v>
      </c>
      <c r="K58" t="s">
        <v>3478</v>
      </c>
      <c r="DF58" t="s">
        <v>7841</v>
      </c>
      <c r="EA58" t="s">
        <v>9036</v>
      </c>
      <c r="EP58" t="s">
        <v>10003</v>
      </c>
      <c r="FF58" t="s">
        <v>10711</v>
      </c>
      <c r="FU58" t="s">
        <v>12013</v>
      </c>
      <c r="GA58" t="s">
        <v>12436</v>
      </c>
      <c r="GN58" t="s">
        <v>13217</v>
      </c>
    </row>
    <row r="59" spans="3:196" x14ac:dyDescent="0.25">
      <c r="C59" t="s">
        <v>13487</v>
      </c>
      <c r="K59" t="s">
        <v>3481</v>
      </c>
      <c r="DF59" t="s">
        <v>7844</v>
      </c>
      <c r="EA59" t="s">
        <v>9039</v>
      </c>
      <c r="EP59" t="s">
        <v>10006</v>
      </c>
      <c r="FF59" t="s">
        <v>10714</v>
      </c>
      <c r="FU59" t="s">
        <v>12016</v>
      </c>
      <c r="GA59" t="s">
        <v>12439</v>
      </c>
      <c r="GN59" t="s">
        <v>13220</v>
      </c>
    </row>
    <row r="60" spans="3:196" x14ac:dyDescent="0.25">
      <c r="C60" t="s">
        <v>13490</v>
      </c>
      <c r="K60" t="s">
        <v>3484</v>
      </c>
      <c r="DF60" t="s">
        <v>7847</v>
      </c>
      <c r="EA60" t="s">
        <v>9042</v>
      </c>
      <c r="EP60" t="s">
        <v>10009</v>
      </c>
      <c r="FF60" t="s">
        <v>10717</v>
      </c>
      <c r="FU60" t="s">
        <v>12019</v>
      </c>
      <c r="GA60" t="s">
        <v>12442</v>
      </c>
      <c r="GN60" t="s">
        <v>13223</v>
      </c>
    </row>
    <row r="61" spans="3:196" x14ac:dyDescent="0.25">
      <c r="C61" t="s">
        <v>13493</v>
      </c>
      <c r="K61" t="s">
        <v>3487</v>
      </c>
      <c r="DF61" t="s">
        <v>7850</v>
      </c>
      <c r="EA61" t="s">
        <v>9045</v>
      </c>
      <c r="EP61" t="s">
        <v>10012</v>
      </c>
      <c r="FF61" t="s">
        <v>10720</v>
      </c>
      <c r="FU61" t="s">
        <v>12022</v>
      </c>
      <c r="GA61" t="s">
        <v>12445</v>
      </c>
      <c r="GN61" t="s">
        <v>13226</v>
      </c>
    </row>
    <row r="62" spans="3:196" x14ac:dyDescent="0.25">
      <c r="C62" t="s">
        <v>13496</v>
      </c>
      <c r="K62" t="s">
        <v>3490</v>
      </c>
      <c r="DF62" t="s">
        <v>7853</v>
      </c>
      <c r="EA62" t="s">
        <v>9048</v>
      </c>
      <c r="EP62" t="s">
        <v>10015</v>
      </c>
      <c r="FF62" t="s">
        <v>10723</v>
      </c>
      <c r="FU62" t="s">
        <v>12025</v>
      </c>
      <c r="GA62" t="s">
        <v>12448</v>
      </c>
      <c r="GN62" t="s">
        <v>13229</v>
      </c>
    </row>
    <row r="63" spans="3:196" x14ac:dyDescent="0.25">
      <c r="K63" t="s">
        <v>3492</v>
      </c>
      <c r="DF63" t="s">
        <v>7856</v>
      </c>
      <c r="EA63" t="s">
        <v>9051</v>
      </c>
      <c r="EP63" t="s">
        <v>10018</v>
      </c>
      <c r="FF63" t="s">
        <v>10726</v>
      </c>
      <c r="FU63" t="s">
        <v>12028</v>
      </c>
      <c r="GA63" t="s">
        <v>12451</v>
      </c>
      <c r="GN63" t="s">
        <v>13232</v>
      </c>
    </row>
    <row r="64" spans="3:196" x14ac:dyDescent="0.25">
      <c r="K64" t="s">
        <v>3495</v>
      </c>
      <c r="DF64" t="s">
        <v>7859</v>
      </c>
      <c r="EA64" t="s">
        <v>9054</v>
      </c>
      <c r="EP64" t="s">
        <v>10021</v>
      </c>
      <c r="FF64" t="s">
        <v>10729</v>
      </c>
      <c r="FU64" t="s">
        <v>12031</v>
      </c>
      <c r="GA64" t="s">
        <v>12454</v>
      </c>
      <c r="GN64" t="s">
        <v>13235</v>
      </c>
    </row>
    <row r="65" spans="11:196" x14ac:dyDescent="0.25">
      <c r="K65" t="s">
        <v>3498</v>
      </c>
      <c r="DF65" t="s">
        <v>7862</v>
      </c>
      <c r="EA65" t="s">
        <v>9057</v>
      </c>
      <c r="EP65" t="s">
        <v>10024</v>
      </c>
      <c r="FF65" t="s">
        <v>10732</v>
      </c>
      <c r="FU65" t="s">
        <v>12034</v>
      </c>
      <c r="GA65" t="s">
        <v>12457</v>
      </c>
      <c r="GN65" t="s">
        <v>13238</v>
      </c>
    </row>
    <row r="66" spans="11:196" x14ac:dyDescent="0.25">
      <c r="K66" t="s">
        <v>3501</v>
      </c>
      <c r="DF66" t="s">
        <v>7865</v>
      </c>
      <c r="EA66" t="s">
        <v>9060</v>
      </c>
      <c r="EP66" t="s">
        <v>10027</v>
      </c>
      <c r="FF66" t="s">
        <v>10735</v>
      </c>
      <c r="FU66" t="s">
        <v>12037</v>
      </c>
      <c r="GA66" t="s">
        <v>12460</v>
      </c>
      <c r="GN66" t="s">
        <v>13241</v>
      </c>
    </row>
    <row r="67" spans="11:196" x14ac:dyDescent="0.25">
      <c r="K67" t="s">
        <v>3504</v>
      </c>
      <c r="DF67" t="s">
        <v>7868</v>
      </c>
      <c r="EA67" t="s">
        <v>9063</v>
      </c>
      <c r="EP67" t="s">
        <v>10030</v>
      </c>
      <c r="FF67" t="s">
        <v>10738</v>
      </c>
      <c r="FU67" t="s">
        <v>12040</v>
      </c>
      <c r="GA67" t="s">
        <v>12463</v>
      </c>
      <c r="GN67" t="s">
        <v>2707</v>
      </c>
    </row>
    <row r="68" spans="11:196" x14ac:dyDescent="0.25">
      <c r="K68" t="s">
        <v>3507</v>
      </c>
      <c r="DF68" t="s">
        <v>7871</v>
      </c>
      <c r="EA68" t="s">
        <v>9066</v>
      </c>
      <c r="EP68" t="s">
        <v>10033</v>
      </c>
      <c r="FF68" t="s">
        <v>10741</v>
      </c>
      <c r="FU68" t="s">
        <v>12043</v>
      </c>
      <c r="GA68" t="s">
        <v>12466</v>
      </c>
    </row>
    <row r="69" spans="11:196" x14ac:dyDescent="0.25">
      <c r="K69" t="s">
        <v>3510</v>
      </c>
      <c r="DF69" t="s">
        <v>7874</v>
      </c>
      <c r="EA69" t="s">
        <v>9069</v>
      </c>
      <c r="EP69" t="s">
        <v>10036</v>
      </c>
      <c r="FF69" t="s">
        <v>10744</v>
      </c>
      <c r="FU69" t="s">
        <v>12046</v>
      </c>
      <c r="GA69" t="s">
        <v>12469</v>
      </c>
    </row>
    <row r="70" spans="11:196" x14ac:dyDescent="0.25">
      <c r="K70" t="s">
        <v>3513</v>
      </c>
      <c r="DF70" t="s">
        <v>7877</v>
      </c>
      <c r="EA70" t="s">
        <v>9072</v>
      </c>
      <c r="EP70" t="s">
        <v>10039</v>
      </c>
      <c r="FF70" t="s">
        <v>10747</v>
      </c>
      <c r="FU70" t="s">
        <v>12049</v>
      </c>
      <c r="GA70" t="s">
        <v>12472</v>
      </c>
    </row>
    <row r="71" spans="11:196" x14ac:dyDescent="0.25">
      <c r="K71" t="s">
        <v>3516</v>
      </c>
      <c r="DF71" t="s">
        <v>7880</v>
      </c>
      <c r="EA71" t="s">
        <v>9075</v>
      </c>
      <c r="EP71" t="s">
        <v>10042</v>
      </c>
      <c r="FF71" t="s">
        <v>10750</v>
      </c>
      <c r="FU71" t="s">
        <v>12052</v>
      </c>
      <c r="GA71" t="s">
        <v>12475</v>
      </c>
    </row>
    <row r="72" spans="11:196" x14ac:dyDescent="0.25">
      <c r="K72" t="s">
        <v>3519</v>
      </c>
      <c r="DF72" t="s">
        <v>2210</v>
      </c>
      <c r="EA72" t="s">
        <v>9078</v>
      </c>
      <c r="EP72" t="s">
        <v>10045</v>
      </c>
      <c r="FF72" t="s">
        <v>10753</v>
      </c>
      <c r="FU72" t="s">
        <v>12055</v>
      </c>
      <c r="GA72" t="s">
        <v>12478</v>
      </c>
    </row>
    <row r="73" spans="11:196" x14ac:dyDescent="0.25">
      <c r="K73" t="s">
        <v>3522</v>
      </c>
      <c r="EA73" t="s">
        <v>9081</v>
      </c>
      <c r="EP73" t="s">
        <v>10048</v>
      </c>
      <c r="FF73" t="s">
        <v>10756</v>
      </c>
      <c r="FU73" t="s">
        <v>12058</v>
      </c>
      <c r="GA73" t="s">
        <v>12481</v>
      </c>
    </row>
    <row r="74" spans="11:196" x14ac:dyDescent="0.25">
      <c r="K74" t="s">
        <v>3525</v>
      </c>
      <c r="EA74" t="s">
        <v>9084</v>
      </c>
      <c r="EP74" t="s">
        <v>10051</v>
      </c>
      <c r="FF74" t="s">
        <v>10759</v>
      </c>
      <c r="FU74" t="s">
        <v>12061</v>
      </c>
      <c r="GA74" t="s">
        <v>12484</v>
      </c>
    </row>
    <row r="75" spans="11:196" x14ac:dyDescent="0.25">
      <c r="K75" t="s">
        <v>3528</v>
      </c>
      <c r="EA75" t="s">
        <v>9087</v>
      </c>
      <c r="EP75" t="s">
        <v>10054</v>
      </c>
      <c r="FF75" t="s">
        <v>10762</v>
      </c>
      <c r="FU75" t="s">
        <v>12064</v>
      </c>
      <c r="GA75" t="s">
        <v>12487</v>
      </c>
    </row>
    <row r="76" spans="11:196" x14ac:dyDescent="0.25">
      <c r="K76" t="s">
        <v>3531</v>
      </c>
      <c r="EA76" t="s">
        <v>9090</v>
      </c>
      <c r="EP76" t="s">
        <v>10057</v>
      </c>
      <c r="FF76" t="s">
        <v>10765</v>
      </c>
      <c r="FU76" t="s">
        <v>12067</v>
      </c>
      <c r="GA76" t="s">
        <v>12490</v>
      </c>
    </row>
    <row r="77" spans="11:196" x14ac:dyDescent="0.25">
      <c r="K77" t="s">
        <v>3533</v>
      </c>
      <c r="EA77" t="s">
        <v>9093</v>
      </c>
      <c r="EP77" t="s">
        <v>10060</v>
      </c>
      <c r="FF77" t="s">
        <v>10768</v>
      </c>
      <c r="FU77" t="s">
        <v>12070</v>
      </c>
      <c r="GA77" t="s">
        <v>12493</v>
      </c>
    </row>
    <row r="78" spans="11:196" x14ac:dyDescent="0.25">
      <c r="K78" t="s">
        <v>3536</v>
      </c>
      <c r="EA78" t="s">
        <v>9096</v>
      </c>
      <c r="EP78" t="s">
        <v>10063</v>
      </c>
      <c r="FF78" t="s">
        <v>10771</v>
      </c>
      <c r="FU78" t="s">
        <v>12073</v>
      </c>
      <c r="GA78" t="s">
        <v>12496</v>
      </c>
    </row>
    <row r="79" spans="11:196" x14ac:dyDescent="0.25">
      <c r="K79" t="s">
        <v>3539</v>
      </c>
      <c r="EA79" t="s">
        <v>9099</v>
      </c>
      <c r="EP79" t="s">
        <v>10066</v>
      </c>
      <c r="FF79" t="s">
        <v>10774</v>
      </c>
      <c r="FU79" t="s">
        <v>12076</v>
      </c>
      <c r="GA79" t="s">
        <v>12499</v>
      </c>
    </row>
    <row r="80" spans="11:196" x14ac:dyDescent="0.25">
      <c r="K80" t="s">
        <v>3542</v>
      </c>
      <c r="EA80" t="s">
        <v>9102</v>
      </c>
      <c r="EP80" t="s">
        <v>10070</v>
      </c>
      <c r="FF80" t="s">
        <v>10777</v>
      </c>
      <c r="FU80" t="s">
        <v>12079</v>
      </c>
      <c r="GA80" t="s">
        <v>12502</v>
      </c>
    </row>
    <row r="81" spans="11:183" x14ac:dyDescent="0.25">
      <c r="K81" t="s">
        <v>1614</v>
      </c>
      <c r="EA81" t="s">
        <v>9105</v>
      </c>
      <c r="EP81" t="s">
        <v>10073</v>
      </c>
      <c r="FF81" t="s">
        <v>10780</v>
      </c>
      <c r="FU81" t="s">
        <v>12083</v>
      </c>
      <c r="GA81" t="s">
        <v>12505</v>
      </c>
    </row>
    <row r="82" spans="11:183" x14ac:dyDescent="0.25">
      <c r="EA82" t="s">
        <v>9108</v>
      </c>
      <c r="EP82" t="s">
        <v>10076</v>
      </c>
      <c r="FF82" t="s">
        <v>10783</v>
      </c>
      <c r="FU82" t="s">
        <v>2607</v>
      </c>
      <c r="GA82" t="s">
        <v>12508</v>
      </c>
    </row>
    <row r="83" spans="11:183" x14ac:dyDescent="0.25">
      <c r="EA83" t="s">
        <v>9111</v>
      </c>
      <c r="EP83" t="s">
        <v>10079</v>
      </c>
      <c r="FF83" t="s">
        <v>10786</v>
      </c>
      <c r="GA83" t="s">
        <v>12511</v>
      </c>
    </row>
    <row r="84" spans="11:183" x14ac:dyDescent="0.25">
      <c r="EA84" t="s">
        <v>2337</v>
      </c>
      <c r="EP84" t="s">
        <v>10082</v>
      </c>
      <c r="FF84" t="s">
        <v>10789</v>
      </c>
      <c r="GA84" t="s">
        <v>12514</v>
      </c>
    </row>
    <row r="85" spans="11:183" x14ac:dyDescent="0.25">
      <c r="EP85" t="s">
        <v>10085</v>
      </c>
      <c r="FF85" t="s">
        <v>10792</v>
      </c>
    </row>
    <row r="86" spans="11:183" x14ac:dyDescent="0.25">
      <c r="EP86" t="s">
        <v>10088</v>
      </c>
      <c r="FF86" t="s">
        <v>10795</v>
      </c>
    </row>
    <row r="87" spans="11:183" x14ac:dyDescent="0.25">
      <c r="EP87" t="s">
        <v>2428</v>
      </c>
      <c r="FF87" t="s">
        <v>10798</v>
      </c>
    </row>
    <row r="88" spans="11:183" x14ac:dyDescent="0.25">
      <c r="FF88" t="s">
        <v>10801</v>
      </c>
    </row>
    <row r="89" spans="11:183" x14ac:dyDescent="0.25">
      <c r="FF89" t="s">
        <v>10804</v>
      </c>
    </row>
    <row r="90" spans="11:183" x14ac:dyDescent="0.25">
      <c r="FF90" t="s">
        <v>10807</v>
      </c>
    </row>
    <row r="91" spans="11:183" x14ac:dyDescent="0.25">
      <c r="FF91" t="s">
        <v>10810</v>
      </c>
    </row>
    <row r="92" spans="11:183" x14ac:dyDescent="0.25">
      <c r="FF92" t="s">
        <v>10813</v>
      </c>
    </row>
    <row r="93" spans="11:183" x14ac:dyDescent="0.25">
      <c r="FF93" t="s">
        <v>10816</v>
      </c>
    </row>
    <row r="94" spans="11:183" x14ac:dyDescent="0.25">
      <c r="FF94" t="s">
        <v>10819</v>
      </c>
    </row>
    <row r="95" spans="11:183" x14ac:dyDescent="0.25">
      <c r="FF95" t="s">
        <v>10822</v>
      </c>
    </row>
    <row r="96" spans="11:183" x14ac:dyDescent="0.25">
      <c r="FF96" t="s">
        <v>10825</v>
      </c>
    </row>
    <row r="97" spans="162:162" x14ac:dyDescent="0.25">
      <c r="FF97" t="s">
        <v>10828</v>
      </c>
    </row>
    <row r="98" spans="162:162" x14ac:dyDescent="0.25">
      <c r="FF98" t="s">
        <v>10831</v>
      </c>
    </row>
    <row r="99" spans="162:162" x14ac:dyDescent="0.25">
      <c r="FF99" t="s">
        <v>10834</v>
      </c>
    </row>
    <row r="100" spans="162:162" x14ac:dyDescent="0.25">
      <c r="FF100" t="s">
        <v>10837</v>
      </c>
    </row>
    <row r="101" spans="162:162" x14ac:dyDescent="0.25">
      <c r="FF101" t="s">
        <v>10840</v>
      </c>
    </row>
    <row r="102" spans="162:162" x14ac:dyDescent="0.25">
      <c r="FF102" t="s">
        <v>10843</v>
      </c>
    </row>
    <row r="103" spans="162:162" x14ac:dyDescent="0.25">
      <c r="FF103" t="s">
        <v>10846</v>
      </c>
    </row>
    <row r="104" spans="162:162" x14ac:dyDescent="0.25">
      <c r="FF104" t="s">
        <v>10849</v>
      </c>
    </row>
    <row r="105" spans="162:162" x14ac:dyDescent="0.25">
      <c r="FF105" t="s">
        <v>10852</v>
      </c>
    </row>
    <row r="106" spans="162:162" x14ac:dyDescent="0.25">
      <c r="FF106" t="s">
        <v>10855</v>
      </c>
    </row>
    <row r="107" spans="162:162" x14ac:dyDescent="0.25">
      <c r="FF107" t="s">
        <v>10858</v>
      </c>
    </row>
    <row r="108" spans="162:162" x14ac:dyDescent="0.25">
      <c r="FF108" t="s">
        <v>10861</v>
      </c>
    </row>
    <row r="109" spans="162:162" x14ac:dyDescent="0.25">
      <c r="FF109" t="s">
        <v>10864</v>
      </c>
    </row>
    <row r="110" spans="162:162" x14ac:dyDescent="0.25">
      <c r="FF110" t="s">
        <v>10867</v>
      </c>
    </row>
    <row r="111" spans="162:162" x14ac:dyDescent="0.25">
      <c r="FF111" t="s">
        <v>10870</v>
      </c>
    </row>
    <row r="112" spans="162:162" x14ac:dyDescent="0.25">
      <c r="FF112" t="s">
        <v>10873</v>
      </c>
    </row>
    <row r="113" spans="162:162" x14ac:dyDescent="0.25">
      <c r="FF113" t="s">
        <v>10876</v>
      </c>
    </row>
    <row r="114" spans="162:162" x14ac:dyDescent="0.25">
      <c r="FF114" t="s">
        <v>10879</v>
      </c>
    </row>
    <row r="115" spans="162:162" x14ac:dyDescent="0.25">
      <c r="FF115" t="s">
        <v>10882</v>
      </c>
    </row>
    <row r="116" spans="162:162" x14ac:dyDescent="0.25">
      <c r="FF116" t="s">
        <v>10885</v>
      </c>
    </row>
    <row r="117" spans="162:162" x14ac:dyDescent="0.25">
      <c r="FF117" t="s">
        <v>10888</v>
      </c>
    </row>
    <row r="118" spans="162:162" x14ac:dyDescent="0.25">
      <c r="FF118" t="s">
        <v>10891</v>
      </c>
    </row>
    <row r="119" spans="162:162" x14ac:dyDescent="0.25">
      <c r="FF119" t="s">
        <v>10894</v>
      </c>
    </row>
    <row r="120" spans="162:162" x14ac:dyDescent="0.25">
      <c r="FF120" t="s">
        <v>10897</v>
      </c>
    </row>
    <row r="121" spans="162:162" x14ac:dyDescent="0.25">
      <c r="FF121" t="s">
        <v>10900</v>
      </c>
    </row>
    <row r="122" spans="162:162" x14ac:dyDescent="0.25">
      <c r="FF122" t="s">
        <v>10903</v>
      </c>
    </row>
    <row r="123" spans="162:162" x14ac:dyDescent="0.25">
      <c r="FF123" t="s">
        <v>10906</v>
      </c>
    </row>
    <row r="124" spans="162:162" x14ac:dyDescent="0.25">
      <c r="FF124" t="s">
        <v>10909</v>
      </c>
    </row>
    <row r="125" spans="162:162" x14ac:dyDescent="0.25">
      <c r="FF125" t="s">
        <v>10912</v>
      </c>
    </row>
    <row r="126" spans="162:162" x14ac:dyDescent="0.25">
      <c r="FF126" t="s">
        <v>10915</v>
      </c>
    </row>
    <row r="127" spans="162:162" x14ac:dyDescent="0.25">
      <c r="FF127" t="s">
        <v>10918</v>
      </c>
    </row>
    <row r="128" spans="162:162" x14ac:dyDescent="0.25">
      <c r="FF128" t="s">
        <v>10921</v>
      </c>
    </row>
    <row r="129" spans="162:162" x14ac:dyDescent="0.25">
      <c r="FF129" t="s">
        <v>10924</v>
      </c>
    </row>
    <row r="130" spans="162:162" x14ac:dyDescent="0.25">
      <c r="FF130" t="s">
        <v>10927</v>
      </c>
    </row>
    <row r="131" spans="162:162" x14ac:dyDescent="0.25">
      <c r="FF131" t="s">
        <v>10930</v>
      </c>
    </row>
    <row r="132" spans="162:162" x14ac:dyDescent="0.25">
      <c r="FF132" t="s">
        <v>10933</v>
      </c>
    </row>
    <row r="133" spans="162:162" x14ac:dyDescent="0.25">
      <c r="FF133" t="s">
        <v>10936</v>
      </c>
    </row>
    <row r="134" spans="162:162" x14ac:dyDescent="0.25">
      <c r="FF134" t="s">
        <v>10939</v>
      </c>
    </row>
    <row r="135" spans="162:162" x14ac:dyDescent="0.25">
      <c r="FF135" t="s">
        <v>10942</v>
      </c>
    </row>
    <row r="136" spans="162:162" x14ac:dyDescent="0.25">
      <c r="FF136" t="s">
        <v>10945</v>
      </c>
    </row>
    <row r="137" spans="162:162" x14ac:dyDescent="0.25">
      <c r="FF137" t="s">
        <v>10948</v>
      </c>
    </row>
    <row r="138" spans="162:162" x14ac:dyDescent="0.25">
      <c r="FF138" t="s">
        <v>10951</v>
      </c>
    </row>
    <row r="139" spans="162:162" x14ac:dyDescent="0.25">
      <c r="FF139" t="s">
        <v>10954</v>
      </c>
    </row>
    <row r="140" spans="162:162" x14ac:dyDescent="0.25">
      <c r="FF140" t="s">
        <v>10957</v>
      </c>
    </row>
    <row r="141" spans="162:162" x14ac:dyDescent="0.25">
      <c r="FF141" t="s">
        <v>10960</v>
      </c>
    </row>
    <row r="142" spans="162:162" x14ac:dyDescent="0.25">
      <c r="FF142" t="s">
        <v>10963</v>
      </c>
    </row>
    <row r="143" spans="162:162" x14ac:dyDescent="0.25">
      <c r="FF143" t="s">
        <v>10966</v>
      </c>
    </row>
    <row r="144" spans="162:162" x14ac:dyDescent="0.25">
      <c r="FF144" t="s">
        <v>10969</v>
      </c>
    </row>
    <row r="145" spans="162:162" x14ac:dyDescent="0.25">
      <c r="FF145" t="s">
        <v>10972</v>
      </c>
    </row>
    <row r="146" spans="162:162" x14ac:dyDescent="0.25">
      <c r="FF146" t="s">
        <v>10975</v>
      </c>
    </row>
    <row r="147" spans="162:162" x14ac:dyDescent="0.25">
      <c r="FF147" t="s">
        <v>10978</v>
      </c>
    </row>
    <row r="148" spans="162:162" x14ac:dyDescent="0.25">
      <c r="FF148" t="s">
        <v>10981</v>
      </c>
    </row>
    <row r="149" spans="162:162" x14ac:dyDescent="0.25">
      <c r="FF149" t="s">
        <v>10984</v>
      </c>
    </row>
    <row r="150" spans="162:162" x14ac:dyDescent="0.25">
      <c r="FF150" t="s">
        <v>10987</v>
      </c>
    </row>
    <row r="151" spans="162:162" x14ac:dyDescent="0.25">
      <c r="FF151" t="s">
        <v>10990</v>
      </c>
    </row>
    <row r="152" spans="162:162" x14ac:dyDescent="0.25">
      <c r="FF152" t="s">
        <v>10993</v>
      </c>
    </row>
    <row r="153" spans="162:162" x14ac:dyDescent="0.25">
      <c r="FF153" t="s">
        <v>10996</v>
      </c>
    </row>
    <row r="154" spans="162:162" x14ac:dyDescent="0.25">
      <c r="FF154" t="s">
        <v>10999</v>
      </c>
    </row>
    <row r="155" spans="162:162" x14ac:dyDescent="0.25">
      <c r="FF155" t="s">
        <v>11002</v>
      </c>
    </row>
    <row r="156" spans="162:162" x14ac:dyDescent="0.25">
      <c r="FF156" t="s">
        <v>11005</v>
      </c>
    </row>
    <row r="157" spans="162:162" x14ac:dyDescent="0.25">
      <c r="FF157" t="s">
        <v>11008</v>
      </c>
    </row>
    <row r="158" spans="162:162" x14ac:dyDescent="0.25">
      <c r="FF158" t="s">
        <v>11011</v>
      </c>
    </row>
    <row r="159" spans="162:162" x14ac:dyDescent="0.25">
      <c r="FF159" t="s">
        <v>11014</v>
      </c>
    </row>
    <row r="160" spans="162:162" x14ac:dyDescent="0.25">
      <c r="FF160" t="s">
        <v>11017</v>
      </c>
    </row>
    <row r="161" spans="162:162" x14ac:dyDescent="0.25">
      <c r="FF161" t="s">
        <v>11020</v>
      </c>
    </row>
    <row r="162" spans="162:162" x14ac:dyDescent="0.25">
      <c r="FF162" t="s">
        <v>11023</v>
      </c>
    </row>
    <row r="163" spans="162:162" x14ac:dyDescent="0.25">
      <c r="FF163" t="s">
        <v>11026</v>
      </c>
    </row>
    <row r="164" spans="162:162" x14ac:dyDescent="0.25">
      <c r="FF164" t="s">
        <v>11029</v>
      </c>
    </row>
    <row r="165" spans="162:162" x14ac:dyDescent="0.25">
      <c r="FF165" t="s">
        <v>11032</v>
      </c>
    </row>
    <row r="166" spans="162:162" x14ac:dyDescent="0.25">
      <c r="FF166" t="s">
        <v>11035</v>
      </c>
    </row>
    <row r="167" spans="162:162" x14ac:dyDescent="0.25">
      <c r="FF167" t="s">
        <v>11038</v>
      </c>
    </row>
    <row r="168" spans="162:162" x14ac:dyDescent="0.25">
      <c r="FF168" t="s">
        <v>11041</v>
      </c>
    </row>
    <row r="169" spans="162:162" x14ac:dyDescent="0.25">
      <c r="FF169" t="s">
        <v>11044</v>
      </c>
    </row>
    <row r="170" spans="162:162" x14ac:dyDescent="0.25">
      <c r="FF170" t="s">
        <v>11047</v>
      </c>
    </row>
    <row r="171" spans="162:162" x14ac:dyDescent="0.25">
      <c r="FF171" t="s">
        <v>11050</v>
      </c>
    </row>
    <row r="172" spans="162:162" x14ac:dyDescent="0.25">
      <c r="FF172" t="s">
        <v>11053</v>
      </c>
    </row>
    <row r="173" spans="162:162" x14ac:dyDescent="0.25">
      <c r="FF173" t="s">
        <v>11056</v>
      </c>
    </row>
    <row r="174" spans="162:162" x14ac:dyDescent="0.25">
      <c r="FF174" t="s">
        <v>11059</v>
      </c>
    </row>
    <row r="175" spans="162:162" x14ac:dyDescent="0.25">
      <c r="FF175" t="s">
        <v>11062</v>
      </c>
    </row>
    <row r="176" spans="162:162" x14ac:dyDescent="0.25">
      <c r="FF176" t="s">
        <v>11065</v>
      </c>
    </row>
    <row r="177" spans="162:162" x14ac:dyDescent="0.25">
      <c r="FF177" t="s">
        <v>11068</v>
      </c>
    </row>
    <row r="178" spans="162:162" x14ac:dyDescent="0.25">
      <c r="FF178" t="s">
        <v>11071</v>
      </c>
    </row>
    <row r="179" spans="162:162" x14ac:dyDescent="0.25">
      <c r="FF179" t="s">
        <v>11074</v>
      </c>
    </row>
    <row r="180" spans="162:162" x14ac:dyDescent="0.25">
      <c r="FF180" t="s">
        <v>11077</v>
      </c>
    </row>
    <row r="181" spans="162:162" x14ac:dyDescent="0.25">
      <c r="FF181" t="s">
        <v>11080</v>
      </c>
    </row>
    <row r="182" spans="162:162" x14ac:dyDescent="0.25">
      <c r="FF182" t="s">
        <v>11083</v>
      </c>
    </row>
    <row r="183" spans="162:162" x14ac:dyDescent="0.25">
      <c r="FF183" t="s">
        <v>11086</v>
      </c>
    </row>
    <row r="184" spans="162:162" x14ac:dyDescent="0.25">
      <c r="FF184" t="s">
        <v>11089</v>
      </c>
    </row>
    <row r="185" spans="162:162" x14ac:dyDescent="0.25">
      <c r="FF185" t="s">
        <v>11092</v>
      </c>
    </row>
    <row r="186" spans="162:162" x14ac:dyDescent="0.25">
      <c r="FF186" t="s">
        <v>11095</v>
      </c>
    </row>
    <row r="187" spans="162:162" x14ac:dyDescent="0.25">
      <c r="FF187" t="s">
        <v>11098</v>
      </c>
    </row>
    <row r="188" spans="162:162" x14ac:dyDescent="0.25">
      <c r="FF188" t="s">
        <v>11101</v>
      </c>
    </row>
    <row r="189" spans="162:162" x14ac:dyDescent="0.25">
      <c r="FF189" t="s">
        <v>11104</v>
      </c>
    </row>
    <row r="190" spans="162:162" x14ac:dyDescent="0.25">
      <c r="FF190" t="s">
        <v>11107</v>
      </c>
    </row>
    <row r="191" spans="162:162" x14ac:dyDescent="0.25">
      <c r="FF191" t="s">
        <v>11110</v>
      </c>
    </row>
    <row r="192" spans="162:162" x14ac:dyDescent="0.25">
      <c r="FF192" t="s">
        <v>11113</v>
      </c>
    </row>
    <row r="193" spans="162:162" x14ac:dyDescent="0.25">
      <c r="FF193" t="s">
        <v>11116</v>
      </c>
    </row>
    <row r="194" spans="162:162" x14ac:dyDescent="0.25">
      <c r="FF194" t="s">
        <v>11119</v>
      </c>
    </row>
    <row r="195" spans="162:162" x14ac:dyDescent="0.25">
      <c r="FF195" t="s">
        <v>11122</v>
      </c>
    </row>
    <row r="196" spans="162:162" x14ac:dyDescent="0.25">
      <c r="FF196" t="s">
        <v>11125</v>
      </c>
    </row>
    <row r="197" spans="162:162" x14ac:dyDescent="0.25">
      <c r="FF197" t="s">
        <v>11128</v>
      </c>
    </row>
    <row r="198" spans="162:162" x14ac:dyDescent="0.25">
      <c r="FF198" t="s">
        <v>11131</v>
      </c>
    </row>
    <row r="199" spans="162:162" x14ac:dyDescent="0.25">
      <c r="FF199" t="s">
        <v>11134</v>
      </c>
    </row>
    <row r="200" spans="162:162" x14ac:dyDescent="0.25">
      <c r="FF200" t="s">
        <v>11137</v>
      </c>
    </row>
    <row r="201" spans="162:162" x14ac:dyDescent="0.25">
      <c r="FF201" t="s">
        <v>11140</v>
      </c>
    </row>
    <row r="202" spans="162:162" x14ac:dyDescent="0.25">
      <c r="FF202" t="s">
        <v>11143</v>
      </c>
    </row>
    <row r="203" spans="162:162" x14ac:dyDescent="0.25">
      <c r="FF203" t="s">
        <v>11146</v>
      </c>
    </row>
    <row r="204" spans="162:162" x14ac:dyDescent="0.25">
      <c r="FF204" t="s">
        <v>11149</v>
      </c>
    </row>
    <row r="205" spans="162:162" x14ac:dyDescent="0.25">
      <c r="FF205" t="s">
        <v>11152</v>
      </c>
    </row>
    <row r="206" spans="162:162" x14ac:dyDescent="0.25">
      <c r="FF206" t="s">
        <v>11155</v>
      </c>
    </row>
    <row r="207" spans="162:162" x14ac:dyDescent="0.25">
      <c r="FF207" t="s">
        <v>11158</v>
      </c>
    </row>
    <row r="208" spans="162:162" x14ac:dyDescent="0.25">
      <c r="FF208" t="s">
        <v>11161</v>
      </c>
    </row>
    <row r="209" spans="162:162" x14ac:dyDescent="0.25">
      <c r="FF209" t="s">
        <v>11164</v>
      </c>
    </row>
    <row r="210" spans="162:162" x14ac:dyDescent="0.25">
      <c r="FF210" t="s">
        <v>11167</v>
      </c>
    </row>
    <row r="211" spans="162:162" x14ac:dyDescent="0.25">
      <c r="FF211" t="s">
        <v>11170</v>
      </c>
    </row>
    <row r="212" spans="162:162" x14ac:dyDescent="0.25">
      <c r="FF212" t="s">
        <v>11173</v>
      </c>
    </row>
    <row r="213" spans="162:162" x14ac:dyDescent="0.25">
      <c r="FF213" t="s">
        <v>11176</v>
      </c>
    </row>
    <row r="214" spans="162:162" x14ac:dyDescent="0.25">
      <c r="FF214" t="s">
        <v>11179</v>
      </c>
    </row>
    <row r="215" spans="162:162" x14ac:dyDescent="0.25">
      <c r="FF215" t="s">
        <v>11182</v>
      </c>
    </row>
    <row r="216" spans="162:162" x14ac:dyDescent="0.25">
      <c r="FF216" t="s">
        <v>2523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E57C3-F5A5-4692-85DB-3282AE5061D0}">
  <sheetPr>
    <tabColor theme="2" tint="-9.9978637043366805E-2"/>
  </sheetPr>
  <dimension ref="A1:L157"/>
  <sheetViews>
    <sheetView showGridLines="0" zoomScaleNormal="100" workbookViewId="0">
      <selection activeCell="I1" sqref="I1"/>
    </sheetView>
  </sheetViews>
  <sheetFormatPr defaultColWidth="8.59765625" defaultRowHeight="13.8" x14ac:dyDescent="0.25"/>
  <cols>
    <col min="1" max="1" width="6.59765625" style="147" customWidth="1"/>
    <col min="2" max="2" width="9.59765625" style="147" customWidth="1"/>
    <col min="3" max="6" width="16.59765625" style="147" customWidth="1"/>
    <col min="7" max="7" width="9.59765625" style="147" customWidth="1"/>
    <col min="8" max="8" width="6.59765625" style="147" customWidth="1"/>
    <col min="9" max="16384" width="8.59765625" style="147"/>
  </cols>
  <sheetData>
    <row r="1" spans="1:10" ht="44.1" customHeight="1" x14ac:dyDescent="0.25">
      <c r="A1" s="377"/>
      <c r="B1" s="378"/>
      <c r="C1" s="379" t="s">
        <v>13884</v>
      </c>
      <c r="D1" s="380"/>
      <c r="E1" s="380"/>
      <c r="F1" s="380"/>
      <c r="G1" s="380"/>
      <c r="H1" s="156"/>
    </row>
    <row r="2" spans="1:10" ht="30" customHeight="1" x14ac:dyDescent="0.25">
      <c r="A2" s="386"/>
      <c r="B2" s="386"/>
      <c r="C2" s="386"/>
      <c r="D2" s="386"/>
      <c r="E2" s="386"/>
      <c r="F2" s="386"/>
      <c r="G2" s="386"/>
      <c r="H2" s="383"/>
    </row>
    <row r="3" spans="1:10" s="146" customFormat="1" ht="21.6" customHeight="1" x14ac:dyDescent="0.25">
      <c r="A3" s="384"/>
      <c r="B3" s="167" t="s">
        <v>12</v>
      </c>
      <c r="C3" s="152"/>
      <c r="D3" s="166"/>
      <c r="E3" s="153"/>
      <c r="F3" s="166"/>
      <c r="G3" s="147"/>
      <c r="H3" s="388"/>
      <c r="I3" s="153"/>
    </row>
    <row r="4" spans="1:10" s="146" customFormat="1" ht="6" customHeight="1" x14ac:dyDescent="0.25">
      <c r="A4" s="384"/>
      <c r="B4" s="162"/>
      <c r="C4" s="162"/>
      <c r="D4" s="166"/>
      <c r="E4" s="166"/>
      <c r="F4" s="166"/>
      <c r="G4" s="147"/>
      <c r="H4" s="388"/>
    </row>
    <row r="5" spans="1:10" s="146" customFormat="1" ht="120" customHeight="1" x14ac:dyDescent="0.25">
      <c r="A5" s="384"/>
      <c r="B5" s="390" t="s">
        <v>13862</v>
      </c>
      <c r="C5" s="390"/>
      <c r="D5" s="390"/>
      <c r="E5" s="390"/>
      <c r="F5" s="390"/>
      <c r="G5" s="390"/>
      <c r="H5" s="388"/>
    </row>
    <row r="6" spans="1:10" s="146" customFormat="1" ht="20.100000000000001" customHeight="1" x14ac:dyDescent="0.25">
      <c r="A6" s="384"/>
      <c r="B6" s="147"/>
      <c r="C6" s="147"/>
      <c r="D6" s="147"/>
      <c r="E6" s="147"/>
      <c r="F6" s="147"/>
      <c r="G6" s="147"/>
      <c r="H6" s="388"/>
    </row>
    <row r="7" spans="1:10" s="146" customFormat="1" ht="19.350000000000001" customHeight="1" x14ac:dyDescent="0.25">
      <c r="A7" s="384"/>
      <c r="B7" s="409" t="s">
        <v>13</v>
      </c>
      <c r="C7" s="410"/>
      <c r="D7" s="390"/>
      <c r="E7" s="390"/>
      <c r="F7" s="390"/>
      <c r="G7" s="390"/>
      <c r="H7" s="388"/>
    </row>
    <row r="8" spans="1:10" s="146" customFormat="1" ht="12" customHeight="1" x14ac:dyDescent="0.25">
      <c r="A8" s="384"/>
      <c r="B8" s="394"/>
      <c r="C8" s="394"/>
      <c r="D8" s="390"/>
      <c r="E8" s="390"/>
      <c r="F8" s="390"/>
      <c r="G8" s="390"/>
      <c r="H8" s="388"/>
    </row>
    <row r="9" spans="1:10" s="146" customFormat="1" ht="39.9" customHeight="1" x14ac:dyDescent="0.25">
      <c r="A9" s="384"/>
      <c r="B9" s="163" t="s">
        <v>14</v>
      </c>
      <c r="C9" s="401" t="s">
        <v>13863</v>
      </c>
      <c r="D9" s="401"/>
      <c r="E9" s="401"/>
      <c r="F9" s="401"/>
      <c r="G9" s="401"/>
      <c r="H9" s="388"/>
    </row>
    <row r="10" spans="1:10" s="146" customFormat="1" ht="39.9" customHeight="1" x14ac:dyDescent="0.25">
      <c r="A10" s="384"/>
      <c r="B10" s="163" t="s">
        <v>15</v>
      </c>
      <c r="C10" s="401" t="s">
        <v>13883</v>
      </c>
      <c r="D10" s="401"/>
      <c r="E10" s="401"/>
      <c r="F10" s="401"/>
      <c r="G10" s="401"/>
      <c r="H10" s="388"/>
    </row>
    <row r="11" spans="1:10" s="146" customFormat="1" ht="20.100000000000001" customHeight="1" x14ac:dyDescent="0.25">
      <c r="A11" s="384"/>
      <c r="B11" s="147"/>
      <c r="C11" s="147"/>
      <c r="D11" s="147"/>
      <c r="E11" s="147"/>
      <c r="F11" s="147"/>
      <c r="G11" s="147"/>
      <c r="H11" s="388"/>
    </row>
    <row r="12" spans="1:10" s="146" customFormat="1" ht="18.600000000000001" customHeight="1" x14ac:dyDescent="0.25">
      <c r="A12" s="384"/>
      <c r="B12" s="165" t="s">
        <v>16</v>
      </c>
      <c r="C12" s="158"/>
      <c r="D12" s="153"/>
      <c r="E12" s="153"/>
      <c r="F12" s="147"/>
      <c r="G12" s="147"/>
      <c r="H12" s="388"/>
      <c r="I12" s="153"/>
      <c r="J12" s="153"/>
    </row>
    <row r="13" spans="1:10" s="146" customFormat="1" ht="6" customHeight="1" x14ac:dyDescent="0.25">
      <c r="A13" s="384"/>
      <c r="B13" s="147"/>
      <c r="C13" s="147"/>
      <c r="D13" s="147"/>
      <c r="E13" s="147"/>
      <c r="F13" s="147"/>
      <c r="G13" s="147"/>
      <c r="H13" s="388"/>
    </row>
    <row r="14" spans="1:10" s="146" customFormat="1" ht="73.8" customHeight="1" x14ac:dyDescent="0.25">
      <c r="A14" s="384"/>
      <c r="B14" s="390" t="s">
        <v>13878</v>
      </c>
      <c r="C14" s="390"/>
      <c r="D14" s="390"/>
      <c r="E14" s="390"/>
      <c r="F14" s="390"/>
      <c r="G14" s="390"/>
      <c r="H14" s="388"/>
    </row>
    <row r="15" spans="1:10" s="371" customFormat="1" ht="38.4" customHeight="1" x14ac:dyDescent="0.25">
      <c r="A15" s="384"/>
      <c r="B15" s="406" t="s">
        <v>13879</v>
      </c>
      <c r="C15" s="406"/>
      <c r="D15" s="406"/>
      <c r="E15" s="406"/>
      <c r="F15" s="406"/>
      <c r="G15" s="406"/>
      <c r="H15" s="388"/>
    </row>
    <row r="16" spans="1:10" s="146" customFormat="1" ht="39.9" customHeight="1" x14ac:dyDescent="0.25">
      <c r="A16" s="384"/>
      <c r="B16" s="163" t="s">
        <v>17</v>
      </c>
      <c r="C16" s="407" t="s">
        <v>18</v>
      </c>
      <c r="D16" s="407"/>
      <c r="E16" s="407"/>
      <c r="F16" s="407"/>
      <c r="G16" s="407"/>
      <c r="H16" s="388"/>
    </row>
    <row r="17" spans="1:12" s="146" customFormat="1" ht="39.9" customHeight="1" x14ac:dyDescent="0.25">
      <c r="A17" s="384"/>
      <c r="B17" s="163" t="s">
        <v>19</v>
      </c>
      <c r="C17" s="407" t="s">
        <v>20</v>
      </c>
      <c r="D17" s="407"/>
      <c r="E17" s="407"/>
      <c r="F17" s="407"/>
      <c r="G17" s="407"/>
      <c r="H17" s="388"/>
    </row>
    <row r="18" spans="1:12" s="146" customFormat="1" ht="39.9" customHeight="1" x14ac:dyDescent="0.25">
      <c r="A18" s="384"/>
      <c r="B18" s="163" t="s">
        <v>21</v>
      </c>
      <c r="C18" s="408" t="s">
        <v>22</v>
      </c>
      <c r="D18" s="408"/>
      <c r="E18" s="408"/>
      <c r="F18" s="408"/>
      <c r="G18" s="408"/>
      <c r="H18" s="388"/>
    </row>
    <row r="19" spans="1:12" s="146" customFormat="1" ht="20.100000000000001" customHeight="1" x14ac:dyDescent="0.25">
      <c r="A19" s="384"/>
      <c r="B19" s="396"/>
      <c r="C19" s="396"/>
      <c r="D19" s="390"/>
      <c r="E19" s="390"/>
      <c r="F19" s="390"/>
      <c r="G19" s="390"/>
      <c r="H19" s="388"/>
    </row>
    <row r="20" spans="1:12" s="146" customFormat="1" ht="21.6" customHeight="1" x14ac:dyDescent="0.25">
      <c r="A20" s="384"/>
      <c r="B20" s="411" t="s">
        <v>23</v>
      </c>
      <c r="C20" s="411"/>
      <c r="D20" s="411"/>
      <c r="E20" s="153"/>
      <c r="F20" s="153"/>
      <c r="G20" s="153"/>
      <c r="H20" s="388"/>
      <c r="I20" s="153"/>
      <c r="J20" s="164"/>
      <c r="K20" s="164"/>
      <c r="L20" s="164"/>
    </row>
    <row r="21" spans="1:12" s="146" customFormat="1" ht="6" customHeight="1" x14ac:dyDescent="0.25">
      <c r="A21" s="384"/>
      <c r="B21" s="396"/>
      <c r="C21" s="396"/>
      <c r="D21" s="390"/>
      <c r="E21" s="390"/>
      <c r="F21" s="390"/>
      <c r="G21" s="390"/>
      <c r="H21" s="388"/>
      <c r="I21" s="153"/>
    </row>
    <row r="22" spans="1:12" s="146" customFormat="1" ht="19.95" customHeight="1" x14ac:dyDescent="0.25">
      <c r="A22" s="384"/>
      <c r="B22" s="396" t="s">
        <v>13868</v>
      </c>
      <c r="C22" s="396"/>
      <c r="D22" s="396"/>
      <c r="E22" s="396"/>
      <c r="F22" s="396"/>
      <c r="G22" s="396"/>
      <c r="H22" s="388"/>
    </row>
    <row r="23" spans="1:12" s="146" customFormat="1" ht="75" customHeight="1" x14ac:dyDescent="0.25">
      <c r="A23" s="384"/>
      <c r="B23" s="396" t="s">
        <v>13880</v>
      </c>
      <c r="C23" s="396"/>
      <c r="D23" s="396"/>
      <c r="E23" s="396"/>
      <c r="F23" s="396"/>
      <c r="G23" s="396"/>
      <c r="H23" s="388"/>
    </row>
    <row r="24" spans="1:12" s="146" customFormat="1" ht="20.100000000000001" customHeight="1" x14ac:dyDescent="0.25">
      <c r="A24" s="384"/>
      <c r="B24" s="412" t="s">
        <v>24</v>
      </c>
      <c r="C24" s="412"/>
      <c r="D24" s="412"/>
      <c r="E24" s="157"/>
      <c r="F24" s="157"/>
      <c r="G24" s="157"/>
      <c r="H24" s="388"/>
    </row>
    <row r="25" spans="1:12" s="146" customFormat="1" ht="20.100000000000001" customHeight="1" x14ac:dyDescent="0.25">
      <c r="A25" s="384"/>
      <c r="B25" s="412" t="s">
        <v>25</v>
      </c>
      <c r="C25" s="412"/>
      <c r="D25" s="412"/>
      <c r="E25" s="412"/>
      <c r="F25" s="412"/>
      <c r="G25" s="412"/>
      <c r="H25" s="388"/>
    </row>
    <row r="26" spans="1:12" s="146" customFormat="1" ht="20.100000000000001" customHeight="1" x14ac:dyDescent="0.25">
      <c r="A26" s="384"/>
      <c r="B26" s="396"/>
      <c r="C26" s="396"/>
      <c r="D26" s="390"/>
      <c r="E26" s="390"/>
      <c r="F26" s="390"/>
      <c r="G26" s="390"/>
      <c r="H26" s="388"/>
    </row>
    <row r="27" spans="1:12" ht="20.399999999999999" x14ac:dyDescent="0.25">
      <c r="A27" s="384"/>
      <c r="B27" s="382" t="s">
        <v>13877</v>
      </c>
      <c r="C27" s="382"/>
      <c r="D27" s="382"/>
      <c r="E27" s="382"/>
      <c r="F27" s="382"/>
      <c r="G27" s="382"/>
      <c r="H27" s="388"/>
    </row>
    <row r="28" spans="1:12" ht="6" customHeight="1" x14ac:dyDescent="0.25">
      <c r="A28" s="384"/>
      <c r="H28" s="388"/>
    </row>
    <row r="29" spans="1:12" ht="55.05" customHeight="1" x14ac:dyDescent="0.25">
      <c r="A29" s="384"/>
      <c r="B29" s="390" t="s">
        <v>13881</v>
      </c>
      <c r="C29" s="390"/>
      <c r="D29" s="390"/>
      <c r="E29" s="390"/>
      <c r="F29" s="390"/>
      <c r="G29" s="390"/>
      <c r="H29" s="388"/>
    </row>
    <row r="30" spans="1:12" ht="55.05" customHeight="1" x14ac:dyDescent="0.25">
      <c r="A30" s="384"/>
      <c r="B30" s="390" t="s">
        <v>13882</v>
      </c>
      <c r="C30" s="390"/>
      <c r="D30" s="390"/>
      <c r="E30" s="390"/>
      <c r="F30" s="390"/>
      <c r="G30" s="390"/>
      <c r="H30" s="388"/>
    </row>
    <row r="31" spans="1:12" ht="20.100000000000001" customHeight="1" x14ac:dyDescent="0.25">
      <c r="A31" s="384"/>
      <c r="B31" s="412" t="s">
        <v>8</v>
      </c>
      <c r="C31" s="412"/>
      <c r="D31" s="412"/>
      <c r="E31" s="412"/>
      <c r="F31" s="412"/>
      <c r="G31" s="149"/>
      <c r="H31" s="388"/>
    </row>
    <row r="32" spans="1:12" ht="9.9" customHeight="1" x14ac:dyDescent="0.25">
      <c r="A32" s="384"/>
      <c r="H32" s="388"/>
    </row>
    <row r="33" spans="1:8" s="146" customFormat="1" ht="24.9" customHeight="1" x14ac:dyDescent="0.25">
      <c r="A33" s="384"/>
      <c r="B33" s="147"/>
      <c r="C33" s="147"/>
      <c r="D33" s="147"/>
      <c r="E33" s="147"/>
      <c r="F33" s="149"/>
      <c r="G33" s="149"/>
      <c r="H33" s="388"/>
    </row>
    <row r="34" spans="1:8" s="146" customFormat="1" ht="23.85" customHeight="1" x14ac:dyDescent="0.25">
      <c r="A34" s="384"/>
      <c r="B34" s="161" t="s">
        <v>13823</v>
      </c>
      <c r="C34" s="147"/>
      <c r="D34" s="147"/>
      <c r="E34" s="147"/>
      <c r="F34" s="149"/>
      <c r="G34" s="149"/>
      <c r="H34" s="388"/>
    </row>
    <row r="35" spans="1:8" s="146" customFormat="1" ht="6" customHeight="1" x14ac:dyDescent="0.25">
      <c r="A35" s="384"/>
      <c r="B35" s="162"/>
      <c r="C35" s="162"/>
      <c r="D35" s="166"/>
      <c r="E35" s="166"/>
      <c r="F35" s="166"/>
      <c r="G35" s="147"/>
      <c r="H35" s="388"/>
    </row>
    <row r="36" spans="1:8" s="146" customFormat="1" ht="6" customHeight="1" x14ac:dyDescent="0.25">
      <c r="A36" s="384"/>
      <c r="B36" s="159"/>
      <c r="C36" s="159"/>
      <c r="D36" s="158"/>
      <c r="E36" s="158"/>
      <c r="F36" s="152"/>
      <c r="G36" s="152"/>
      <c r="H36" s="388"/>
    </row>
    <row r="37" spans="1:8" s="146" customFormat="1" ht="20.100000000000001" customHeight="1" x14ac:dyDescent="0.25">
      <c r="A37" s="384"/>
      <c r="B37" s="160" t="s">
        <v>26</v>
      </c>
      <c r="C37" s="159"/>
      <c r="D37" s="158"/>
      <c r="E37" s="158"/>
      <c r="F37" s="152"/>
      <c r="G37" s="152"/>
      <c r="H37" s="388"/>
    </row>
    <row r="38" spans="1:8" s="146" customFormat="1" ht="12" customHeight="1" x14ac:dyDescent="0.25">
      <c r="A38" s="384"/>
      <c r="B38" s="159"/>
      <c r="C38" s="159"/>
      <c r="D38" s="158"/>
      <c r="E38" s="158"/>
      <c r="F38" s="152"/>
      <c r="G38" s="152"/>
      <c r="H38" s="388"/>
    </row>
    <row r="39" spans="1:8" s="146" customFormat="1" ht="83.25" customHeight="1" x14ac:dyDescent="0.25">
      <c r="A39" s="384"/>
      <c r="B39" s="170" t="s">
        <v>27</v>
      </c>
      <c r="C39" s="398" t="s">
        <v>28</v>
      </c>
      <c r="D39" s="398"/>
      <c r="E39" s="398"/>
      <c r="F39" s="398"/>
      <c r="G39" s="398"/>
      <c r="H39" s="388"/>
    </row>
    <row r="40" spans="1:8" s="146" customFormat="1" ht="20.100000000000001" customHeight="1" x14ac:dyDescent="0.25">
      <c r="A40" s="384"/>
      <c r="B40" s="171"/>
      <c r="C40" s="402" t="s">
        <v>29</v>
      </c>
      <c r="D40" s="402"/>
      <c r="E40" s="402"/>
      <c r="F40" s="402"/>
      <c r="G40" s="402"/>
      <c r="H40" s="388"/>
    </row>
    <row r="41" spans="1:8" s="146" customFormat="1" ht="30" customHeight="1" x14ac:dyDescent="0.25">
      <c r="A41" s="384"/>
      <c r="B41" s="171"/>
      <c r="C41" s="395" t="s">
        <v>30</v>
      </c>
      <c r="D41" s="395"/>
      <c r="E41" s="395"/>
      <c r="F41" s="395"/>
      <c r="G41" s="395"/>
      <c r="H41" s="388"/>
    </row>
    <row r="42" spans="1:8" s="146" customFormat="1" ht="39.9" customHeight="1" x14ac:dyDescent="0.25">
      <c r="A42" s="384"/>
      <c r="B42" s="163" t="s">
        <v>31</v>
      </c>
      <c r="C42" s="401" t="s">
        <v>32</v>
      </c>
      <c r="D42" s="401"/>
      <c r="E42" s="401"/>
      <c r="F42" s="401"/>
      <c r="G42" s="401"/>
      <c r="H42" s="388"/>
    </row>
    <row r="43" spans="1:8" s="146" customFormat="1" ht="54.9" customHeight="1" x14ac:dyDescent="0.25">
      <c r="A43" s="384"/>
      <c r="B43" s="163" t="s">
        <v>33</v>
      </c>
      <c r="C43" s="401" t="s">
        <v>34</v>
      </c>
      <c r="D43" s="401"/>
      <c r="E43" s="401"/>
      <c r="F43" s="401"/>
      <c r="G43" s="401"/>
      <c r="H43" s="388"/>
    </row>
    <row r="44" spans="1:8" s="146" customFormat="1" ht="30" customHeight="1" x14ac:dyDescent="0.25">
      <c r="A44" s="384"/>
      <c r="B44" s="163" t="s">
        <v>35</v>
      </c>
      <c r="C44" s="401" t="s">
        <v>36</v>
      </c>
      <c r="D44" s="401"/>
      <c r="E44" s="401"/>
      <c r="F44" s="401"/>
      <c r="G44" s="401"/>
      <c r="H44" s="388"/>
    </row>
    <row r="45" spans="1:8" s="146" customFormat="1" ht="71.25" customHeight="1" x14ac:dyDescent="0.25">
      <c r="A45" s="384"/>
      <c r="B45" s="170" t="s">
        <v>37</v>
      </c>
      <c r="C45" s="398" t="s">
        <v>38</v>
      </c>
      <c r="D45" s="398"/>
      <c r="E45" s="398"/>
      <c r="F45" s="398"/>
      <c r="G45" s="398"/>
      <c r="H45" s="388"/>
    </row>
    <row r="46" spans="1:8" s="146" customFormat="1" ht="20.100000000000001" customHeight="1" x14ac:dyDescent="0.25">
      <c r="A46" s="384"/>
      <c r="B46" s="171"/>
      <c r="C46" s="402" t="s">
        <v>39</v>
      </c>
      <c r="D46" s="402"/>
      <c r="E46" s="402"/>
      <c r="F46" s="402"/>
      <c r="G46" s="402"/>
      <c r="H46" s="388"/>
    </row>
    <row r="47" spans="1:8" s="146" customFormat="1" ht="20.100000000000001" customHeight="1" x14ac:dyDescent="0.25">
      <c r="A47" s="384"/>
      <c r="B47" s="171"/>
      <c r="C47" s="395" t="s">
        <v>40</v>
      </c>
      <c r="D47" s="395"/>
      <c r="E47" s="395"/>
      <c r="F47" s="395"/>
      <c r="G47" s="395"/>
      <c r="H47" s="388"/>
    </row>
    <row r="48" spans="1:8" s="146" customFormat="1" ht="39.9" customHeight="1" x14ac:dyDescent="0.25">
      <c r="A48" s="384"/>
      <c r="B48" s="171"/>
      <c r="C48" s="395" t="s">
        <v>13867</v>
      </c>
      <c r="D48" s="395"/>
      <c r="E48" s="395"/>
      <c r="F48" s="395"/>
      <c r="G48" s="395"/>
      <c r="H48" s="388"/>
    </row>
    <row r="49" spans="1:8" s="146" customFormat="1" ht="39.9" customHeight="1" x14ac:dyDescent="0.25">
      <c r="A49" s="384"/>
      <c r="B49" s="163" t="s">
        <v>41</v>
      </c>
      <c r="C49" s="401" t="s">
        <v>42</v>
      </c>
      <c r="D49" s="401"/>
      <c r="E49" s="401"/>
      <c r="F49" s="401"/>
      <c r="G49" s="401"/>
      <c r="H49" s="388"/>
    </row>
    <row r="50" spans="1:8" s="146" customFormat="1" ht="20.100000000000001" customHeight="1" x14ac:dyDescent="0.25">
      <c r="A50" s="384"/>
      <c r="B50" s="396"/>
      <c r="C50" s="396"/>
      <c r="D50" s="390"/>
      <c r="E50" s="390"/>
      <c r="F50" s="390"/>
      <c r="G50" s="390"/>
      <c r="H50" s="388"/>
    </row>
    <row r="51" spans="1:8" s="146" customFormat="1" ht="20.100000000000001" customHeight="1" x14ac:dyDescent="0.25">
      <c r="A51" s="384"/>
      <c r="B51" s="160" t="s">
        <v>43</v>
      </c>
      <c r="C51" s="159"/>
      <c r="D51" s="158"/>
      <c r="E51" s="158"/>
      <c r="F51" s="152"/>
      <c r="G51" s="152"/>
      <c r="H51" s="388"/>
    </row>
    <row r="52" spans="1:8" s="146" customFormat="1" ht="6" customHeight="1" x14ac:dyDescent="0.25">
      <c r="A52" s="384"/>
      <c r="B52" s="159"/>
      <c r="C52" s="159"/>
      <c r="D52" s="158"/>
      <c r="E52" s="158"/>
      <c r="F52" s="152"/>
      <c r="G52" s="152"/>
      <c r="H52" s="388"/>
    </row>
    <row r="53" spans="1:8" s="146" customFormat="1" ht="54.9" customHeight="1" x14ac:dyDescent="0.25">
      <c r="A53" s="384"/>
      <c r="B53" s="390" t="s">
        <v>44</v>
      </c>
      <c r="C53" s="390"/>
      <c r="D53" s="390"/>
      <c r="E53" s="390"/>
      <c r="F53" s="390"/>
      <c r="G53" s="390"/>
      <c r="H53" s="388"/>
    </row>
    <row r="54" spans="1:8" s="146" customFormat="1" ht="30" customHeight="1" x14ac:dyDescent="0.25">
      <c r="A54" s="384"/>
      <c r="B54" s="169" t="s">
        <v>45</v>
      </c>
      <c r="C54" s="157"/>
      <c r="D54" s="157"/>
      <c r="E54" s="157"/>
      <c r="F54" s="157"/>
      <c r="G54" s="157"/>
      <c r="H54" s="388"/>
    </row>
    <row r="55" spans="1:8" s="146" customFormat="1" ht="6" customHeight="1" x14ac:dyDescent="0.25">
      <c r="A55" s="384"/>
      <c r="B55" s="159"/>
      <c r="C55" s="159"/>
      <c r="D55" s="158"/>
      <c r="E55" s="158"/>
      <c r="F55" s="152"/>
      <c r="G55" s="152"/>
      <c r="H55" s="388"/>
    </row>
    <row r="56" spans="1:8" s="146" customFormat="1" ht="54.9" customHeight="1" x14ac:dyDescent="0.25">
      <c r="A56" s="384"/>
      <c r="B56" s="163" t="s">
        <v>46</v>
      </c>
      <c r="C56" s="401" t="s">
        <v>47</v>
      </c>
      <c r="D56" s="401"/>
      <c r="E56" s="401"/>
      <c r="F56" s="401"/>
      <c r="G56" s="401"/>
      <c r="H56" s="388"/>
    </row>
    <row r="57" spans="1:8" s="146" customFormat="1" ht="39.9" customHeight="1" x14ac:dyDescent="0.25">
      <c r="A57" s="384"/>
      <c r="B57" s="163" t="s">
        <v>48</v>
      </c>
      <c r="C57" s="401" t="s">
        <v>49</v>
      </c>
      <c r="D57" s="401"/>
      <c r="E57" s="401"/>
      <c r="F57" s="401"/>
      <c r="G57" s="401"/>
      <c r="H57" s="388"/>
    </row>
    <row r="58" spans="1:8" s="146" customFormat="1" ht="54.9" customHeight="1" x14ac:dyDescent="0.25">
      <c r="A58" s="384"/>
      <c r="B58" s="163" t="s">
        <v>50</v>
      </c>
      <c r="C58" s="401" t="s">
        <v>51</v>
      </c>
      <c r="D58" s="401"/>
      <c r="E58" s="401"/>
      <c r="F58" s="401"/>
      <c r="G58" s="401"/>
      <c r="H58" s="388"/>
    </row>
    <row r="59" spans="1:8" s="146" customFormat="1" ht="12" customHeight="1" x14ac:dyDescent="0.25">
      <c r="A59" s="384"/>
      <c r="B59" s="159"/>
      <c r="C59" s="159"/>
      <c r="D59" s="158"/>
      <c r="E59" s="158"/>
      <c r="F59" s="152"/>
      <c r="G59" s="152"/>
      <c r="H59" s="388"/>
    </row>
    <row r="60" spans="1:8" s="146" customFormat="1" ht="30" customHeight="1" x14ac:dyDescent="0.25">
      <c r="A60" s="384"/>
      <c r="B60" s="169" t="s">
        <v>52</v>
      </c>
      <c r="C60" s="157"/>
      <c r="D60" s="157"/>
      <c r="E60" s="157"/>
      <c r="F60" s="157"/>
      <c r="G60" s="157"/>
      <c r="H60" s="388"/>
    </row>
    <row r="61" spans="1:8" s="146" customFormat="1" ht="6" customHeight="1" x14ac:dyDescent="0.25">
      <c r="A61" s="384"/>
      <c r="B61" s="159"/>
      <c r="C61" s="159"/>
      <c r="D61" s="158"/>
      <c r="E61" s="158"/>
      <c r="F61" s="152"/>
      <c r="G61" s="152"/>
      <c r="H61" s="388"/>
    </row>
    <row r="62" spans="1:8" s="146" customFormat="1" ht="84.75" customHeight="1" x14ac:dyDescent="0.25">
      <c r="A62" s="384"/>
      <c r="B62" s="170" t="s">
        <v>53</v>
      </c>
      <c r="C62" s="398" t="s">
        <v>54</v>
      </c>
      <c r="D62" s="398"/>
      <c r="E62" s="398"/>
      <c r="F62" s="398"/>
      <c r="G62" s="398"/>
      <c r="H62" s="388"/>
    </row>
    <row r="63" spans="1:8" s="146" customFormat="1" ht="20.100000000000001" customHeight="1" x14ac:dyDescent="0.25">
      <c r="A63" s="384"/>
      <c r="B63" s="171"/>
      <c r="C63" s="402" t="s">
        <v>55</v>
      </c>
      <c r="D63" s="402"/>
      <c r="E63" s="402"/>
      <c r="F63" s="402"/>
      <c r="G63" s="402"/>
      <c r="H63" s="388"/>
    </row>
    <row r="64" spans="1:8" s="146" customFormat="1" ht="39.9" customHeight="1" x14ac:dyDescent="0.25">
      <c r="A64" s="384"/>
      <c r="B64" s="171"/>
      <c r="C64" s="395" t="s">
        <v>56</v>
      </c>
      <c r="D64" s="395"/>
      <c r="E64" s="395"/>
      <c r="F64" s="395"/>
      <c r="G64" s="395"/>
      <c r="H64" s="388"/>
    </row>
    <row r="65" spans="1:8" s="146" customFormat="1" ht="39.9" customHeight="1" x14ac:dyDescent="0.25">
      <c r="A65" s="384"/>
      <c r="B65" s="163" t="s">
        <v>57</v>
      </c>
      <c r="C65" s="401" t="s">
        <v>58</v>
      </c>
      <c r="D65" s="401"/>
      <c r="E65" s="401"/>
      <c r="F65" s="401"/>
      <c r="G65" s="401"/>
      <c r="H65" s="388"/>
    </row>
    <row r="66" spans="1:8" s="146" customFormat="1" ht="39.9" customHeight="1" x14ac:dyDescent="0.25">
      <c r="A66" s="384"/>
      <c r="B66" s="163" t="s">
        <v>59</v>
      </c>
      <c r="C66" s="401" t="s">
        <v>60</v>
      </c>
      <c r="D66" s="401"/>
      <c r="E66" s="401"/>
      <c r="F66" s="401"/>
      <c r="G66" s="401"/>
      <c r="H66" s="388"/>
    </row>
    <row r="67" spans="1:8" s="146" customFormat="1" ht="54.9" customHeight="1" x14ac:dyDescent="0.25">
      <c r="A67" s="384"/>
      <c r="B67" s="163" t="s">
        <v>61</v>
      </c>
      <c r="C67" s="401" t="s">
        <v>62</v>
      </c>
      <c r="D67" s="401"/>
      <c r="E67" s="401"/>
      <c r="F67" s="401"/>
      <c r="G67" s="401"/>
      <c r="H67" s="388"/>
    </row>
    <row r="68" spans="1:8" s="146" customFormat="1" ht="39.9" customHeight="1" x14ac:dyDescent="0.25">
      <c r="A68" s="384"/>
      <c r="B68" s="163" t="s">
        <v>63</v>
      </c>
      <c r="C68" s="401" t="s">
        <v>64</v>
      </c>
      <c r="D68" s="401"/>
      <c r="E68" s="401"/>
      <c r="F68" s="401"/>
      <c r="G68" s="401"/>
      <c r="H68" s="388"/>
    </row>
    <row r="69" spans="1:8" s="146" customFormat="1" ht="39.9" customHeight="1" x14ac:dyDescent="0.25">
      <c r="A69" s="384"/>
      <c r="B69" s="168" t="s">
        <v>65</v>
      </c>
      <c r="C69" s="398" t="s">
        <v>66</v>
      </c>
      <c r="D69" s="398"/>
      <c r="E69" s="398"/>
      <c r="F69" s="398"/>
      <c r="G69" s="398"/>
      <c r="H69" s="388"/>
    </row>
    <row r="70" spans="1:8" s="146" customFormat="1" ht="30" customHeight="1" x14ac:dyDescent="0.25">
      <c r="A70" s="384"/>
      <c r="B70" s="171"/>
      <c r="C70" s="400" t="s">
        <v>67</v>
      </c>
      <c r="D70" s="400"/>
      <c r="E70" s="400"/>
      <c r="F70" s="400"/>
      <c r="G70" s="400"/>
      <c r="H70" s="388"/>
    </row>
    <row r="71" spans="1:8" s="146" customFormat="1" ht="39.9" customHeight="1" x14ac:dyDescent="0.25">
      <c r="A71" s="384"/>
      <c r="B71" s="172"/>
      <c r="C71" s="413" t="s">
        <v>68</v>
      </c>
      <c r="D71" s="413"/>
      <c r="E71" s="413"/>
      <c r="F71" s="413"/>
      <c r="G71" s="413"/>
      <c r="H71" s="388"/>
    </row>
    <row r="72" spans="1:8" s="146" customFormat="1" ht="54.9" customHeight="1" x14ac:dyDescent="0.25">
      <c r="A72" s="384"/>
      <c r="B72" s="163" t="s">
        <v>69</v>
      </c>
      <c r="C72" s="401" t="s">
        <v>70</v>
      </c>
      <c r="D72" s="401"/>
      <c r="E72" s="401"/>
      <c r="F72" s="401"/>
      <c r="G72" s="401"/>
      <c r="H72" s="388"/>
    </row>
    <row r="73" spans="1:8" s="146" customFormat="1" ht="12" customHeight="1" x14ac:dyDescent="0.25">
      <c r="A73" s="384"/>
      <c r="B73" s="159"/>
      <c r="C73" s="159"/>
      <c r="D73" s="158"/>
      <c r="E73" s="158"/>
      <c r="F73" s="152"/>
      <c r="G73" s="152"/>
      <c r="H73" s="388"/>
    </row>
    <row r="74" spans="1:8" s="146" customFormat="1" ht="30" customHeight="1" x14ac:dyDescent="0.25">
      <c r="A74" s="384"/>
      <c r="B74" s="169" t="s">
        <v>71</v>
      </c>
      <c r="C74" s="157"/>
      <c r="D74" s="157"/>
      <c r="E74" s="157"/>
      <c r="F74" s="157"/>
      <c r="G74" s="157"/>
      <c r="H74" s="388"/>
    </row>
    <row r="75" spans="1:8" s="146" customFormat="1" ht="6" customHeight="1" x14ac:dyDescent="0.25">
      <c r="A75" s="384"/>
      <c r="B75" s="159"/>
      <c r="C75" s="159"/>
      <c r="D75" s="158"/>
      <c r="E75" s="158"/>
      <c r="F75" s="152"/>
      <c r="G75" s="152"/>
      <c r="H75" s="388"/>
    </row>
    <row r="76" spans="1:8" s="146" customFormat="1" ht="39.9" customHeight="1" x14ac:dyDescent="0.25">
      <c r="A76" s="384"/>
      <c r="B76" s="163" t="s">
        <v>72</v>
      </c>
      <c r="C76" s="401" t="s">
        <v>73</v>
      </c>
      <c r="D76" s="401"/>
      <c r="E76" s="401"/>
      <c r="F76" s="401"/>
      <c r="G76" s="401"/>
      <c r="H76" s="388"/>
    </row>
    <row r="77" spans="1:8" s="146" customFormat="1" ht="39.9" customHeight="1" x14ac:dyDescent="0.25">
      <c r="A77" s="384"/>
      <c r="B77" s="163" t="s">
        <v>74</v>
      </c>
      <c r="C77" s="401" t="s">
        <v>75</v>
      </c>
      <c r="D77" s="401"/>
      <c r="E77" s="401"/>
      <c r="F77" s="401"/>
      <c r="G77" s="401"/>
      <c r="H77" s="388"/>
    </row>
    <row r="78" spans="1:8" s="146" customFormat="1" ht="39.9" customHeight="1" x14ac:dyDescent="0.25">
      <c r="A78" s="384"/>
      <c r="B78" s="163" t="s">
        <v>76</v>
      </c>
      <c r="C78" s="401" t="s">
        <v>77</v>
      </c>
      <c r="D78" s="401"/>
      <c r="E78" s="401"/>
      <c r="F78" s="401"/>
      <c r="G78" s="401"/>
      <c r="H78" s="388"/>
    </row>
    <row r="79" spans="1:8" s="146" customFormat="1" ht="39.9" customHeight="1" x14ac:dyDescent="0.25">
      <c r="A79" s="384"/>
      <c r="B79" s="163" t="s">
        <v>78</v>
      </c>
      <c r="C79" s="401" t="s">
        <v>79</v>
      </c>
      <c r="D79" s="401"/>
      <c r="E79" s="401"/>
      <c r="F79" s="401"/>
      <c r="G79" s="401"/>
      <c r="H79" s="388"/>
    </row>
    <row r="80" spans="1:8" s="146" customFormat="1" ht="12" customHeight="1" x14ac:dyDescent="0.25">
      <c r="A80" s="384"/>
      <c r="B80" s="159"/>
      <c r="C80" s="159"/>
      <c r="D80" s="158"/>
      <c r="E80" s="158"/>
      <c r="F80" s="152"/>
      <c r="G80" s="152"/>
      <c r="H80" s="388"/>
    </row>
    <row r="81" spans="1:8" s="146" customFormat="1" ht="30" customHeight="1" x14ac:dyDescent="0.25">
      <c r="A81" s="384"/>
      <c r="B81" s="169" t="s">
        <v>80</v>
      </c>
      <c r="C81" s="157"/>
      <c r="D81" s="157"/>
      <c r="E81" s="157"/>
      <c r="F81" s="157"/>
      <c r="G81" s="157"/>
      <c r="H81" s="388"/>
    </row>
    <row r="82" spans="1:8" s="146" customFormat="1" ht="6" customHeight="1" x14ac:dyDescent="0.25">
      <c r="A82" s="384"/>
      <c r="B82" s="159"/>
      <c r="C82" s="159"/>
      <c r="D82" s="158"/>
      <c r="E82" s="158"/>
      <c r="F82" s="152"/>
      <c r="G82" s="152"/>
      <c r="H82" s="388"/>
    </row>
    <row r="83" spans="1:8" s="146" customFormat="1" ht="30" customHeight="1" x14ac:dyDescent="0.25">
      <c r="A83" s="384"/>
      <c r="B83" s="168" t="s">
        <v>81</v>
      </c>
      <c r="C83" s="397" t="s">
        <v>82</v>
      </c>
      <c r="D83" s="398"/>
      <c r="E83" s="398"/>
      <c r="F83" s="398"/>
      <c r="G83" s="398"/>
      <c r="H83" s="388"/>
    </row>
    <row r="84" spans="1:8" s="146" customFormat="1" ht="30" customHeight="1" x14ac:dyDescent="0.25">
      <c r="A84" s="384"/>
      <c r="B84" s="171"/>
      <c r="C84" s="400" t="s">
        <v>83</v>
      </c>
      <c r="D84" s="400"/>
      <c r="E84" s="400"/>
      <c r="F84" s="400"/>
      <c r="G84" s="400"/>
      <c r="H84" s="388"/>
    </row>
    <row r="85" spans="1:8" s="146" customFormat="1" ht="54.9" customHeight="1" x14ac:dyDescent="0.25">
      <c r="A85" s="384"/>
      <c r="B85" s="171"/>
      <c r="C85" s="400" t="s">
        <v>84</v>
      </c>
      <c r="D85" s="400"/>
      <c r="E85" s="400"/>
      <c r="F85" s="400"/>
      <c r="G85" s="400"/>
      <c r="H85" s="388"/>
    </row>
    <row r="86" spans="1:8" s="146" customFormat="1" ht="39.9" customHeight="1" x14ac:dyDescent="0.25">
      <c r="A86" s="384"/>
      <c r="B86" s="171"/>
      <c r="C86" s="400" t="s">
        <v>85</v>
      </c>
      <c r="D86" s="400"/>
      <c r="E86" s="400"/>
      <c r="F86" s="400"/>
      <c r="G86" s="400"/>
      <c r="H86" s="388"/>
    </row>
    <row r="87" spans="1:8" s="146" customFormat="1" ht="54.9" customHeight="1" x14ac:dyDescent="0.25">
      <c r="A87" s="384"/>
      <c r="B87" s="171"/>
      <c r="C87" s="400" t="s">
        <v>86</v>
      </c>
      <c r="D87" s="400"/>
      <c r="E87" s="400"/>
      <c r="F87" s="400"/>
      <c r="G87" s="400"/>
      <c r="H87" s="388"/>
    </row>
    <row r="88" spans="1:8" s="146" customFormat="1" ht="39.9" customHeight="1" x14ac:dyDescent="0.25">
      <c r="A88" s="384"/>
      <c r="B88" s="171"/>
      <c r="C88" s="400" t="s">
        <v>87</v>
      </c>
      <c r="D88" s="400"/>
      <c r="E88" s="400"/>
      <c r="F88" s="400"/>
      <c r="G88" s="400"/>
      <c r="H88" s="388"/>
    </row>
    <row r="89" spans="1:8" s="146" customFormat="1" ht="20.100000000000001" customHeight="1" x14ac:dyDescent="0.25">
      <c r="A89" s="384"/>
      <c r="B89" s="171"/>
      <c r="C89" s="402" t="s">
        <v>29</v>
      </c>
      <c r="D89" s="402"/>
      <c r="E89" s="402"/>
      <c r="F89" s="402"/>
      <c r="G89" s="402"/>
      <c r="H89" s="388"/>
    </row>
    <row r="90" spans="1:8" s="146" customFormat="1" ht="40.200000000000003" customHeight="1" x14ac:dyDescent="0.25">
      <c r="A90" s="384"/>
      <c r="B90" s="172"/>
      <c r="C90" s="403" t="s">
        <v>13845</v>
      </c>
      <c r="D90" s="403"/>
      <c r="E90" s="403"/>
      <c r="F90" s="403"/>
      <c r="G90" s="403"/>
      <c r="H90" s="388"/>
    </row>
    <row r="91" spans="1:8" s="146" customFormat="1" ht="30" customHeight="1" x14ac:dyDescent="0.25">
      <c r="A91" s="384"/>
      <c r="B91" s="168" t="s">
        <v>88</v>
      </c>
      <c r="C91" s="397" t="s">
        <v>89</v>
      </c>
      <c r="D91" s="398"/>
      <c r="E91" s="398"/>
      <c r="F91" s="398"/>
      <c r="G91" s="398"/>
      <c r="H91" s="388"/>
    </row>
    <row r="92" spans="1:8" s="146" customFormat="1" ht="30" customHeight="1" x14ac:dyDescent="0.25">
      <c r="A92" s="384"/>
      <c r="B92" s="171"/>
      <c r="C92" s="400" t="s">
        <v>90</v>
      </c>
      <c r="D92" s="400"/>
      <c r="E92" s="400"/>
      <c r="F92" s="400"/>
      <c r="G92" s="400"/>
      <c r="H92" s="388"/>
    </row>
    <row r="93" spans="1:8" s="146" customFormat="1" ht="30" customHeight="1" x14ac:dyDescent="0.25">
      <c r="A93" s="384"/>
      <c r="B93" s="171"/>
      <c r="C93" s="400" t="s">
        <v>91</v>
      </c>
      <c r="D93" s="400"/>
      <c r="E93" s="400"/>
      <c r="F93" s="400"/>
      <c r="G93" s="400"/>
      <c r="H93" s="388"/>
    </row>
    <row r="94" spans="1:8" s="146" customFormat="1" ht="19.5" customHeight="1" x14ac:dyDescent="0.25">
      <c r="A94" s="384"/>
      <c r="B94" s="171"/>
      <c r="C94" s="404" t="s">
        <v>106</v>
      </c>
      <c r="D94" s="404"/>
      <c r="E94" s="404"/>
      <c r="F94" s="404"/>
      <c r="G94" s="404"/>
      <c r="H94" s="388"/>
    </row>
    <row r="95" spans="1:8" s="146" customFormat="1" ht="20.100000000000001" customHeight="1" x14ac:dyDescent="0.25">
      <c r="A95" s="384"/>
      <c r="B95" s="171"/>
      <c r="C95" s="402" t="s">
        <v>29</v>
      </c>
      <c r="D95" s="402"/>
      <c r="E95" s="402"/>
      <c r="F95" s="402"/>
      <c r="G95" s="402"/>
      <c r="H95" s="388"/>
    </row>
    <row r="96" spans="1:8" s="146" customFormat="1" ht="40.200000000000003" customHeight="1" x14ac:dyDescent="0.25">
      <c r="A96" s="384"/>
      <c r="B96" s="172"/>
      <c r="C96" s="395" t="s">
        <v>13829</v>
      </c>
      <c r="D96" s="395"/>
      <c r="E96" s="395"/>
      <c r="F96" s="395"/>
      <c r="G96" s="395"/>
      <c r="H96" s="388"/>
    </row>
    <row r="97" spans="1:8" s="146" customFormat="1" ht="30" customHeight="1" x14ac:dyDescent="0.25">
      <c r="A97" s="384"/>
      <c r="B97" s="326" t="s">
        <v>92</v>
      </c>
      <c r="C97" s="397" t="s">
        <v>93</v>
      </c>
      <c r="D97" s="397"/>
      <c r="E97" s="397"/>
      <c r="F97" s="397"/>
      <c r="G97" s="397"/>
      <c r="H97" s="388"/>
    </row>
    <row r="98" spans="1:8" s="146" customFormat="1" ht="30" customHeight="1" x14ac:dyDescent="0.25">
      <c r="A98" s="384"/>
      <c r="B98" s="171"/>
      <c r="C98" s="413" t="s">
        <v>94</v>
      </c>
      <c r="D98" s="413"/>
      <c r="E98" s="413"/>
      <c r="F98" s="413"/>
      <c r="G98" s="413"/>
      <c r="H98" s="388"/>
    </row>
    <row r="99" spans="1:8" s="146" customFormat="1" ht="30" customHeight="1" x14ac:dyDescent="0.25">
      <c r="A99" s="384"/>
      <c r="B99" s="168" t="s">
        <v>95</v>
      </c>
      <c r="C99" s="397" t="s">
        <v>96</v>
      </c>
      <c r="D99" s="397"/>
      <c r="E99" s="397"/>
      <c r="F99" s="397"/>
      <c r="G99" s="397"/>
      <c r="H99" s="388"/>
    </row>
    <row r="100" spans="1:8" s="146" customFormat="1" ht="54.9" customHeight="1" x14ac:dyDescent="0.25">
      <c r="A100" s="384"/>
      <c r="B100" s="171"/>
      <c r="C100" s="400" t="s">
        <v>97</v>
      </c>
      <c r="D100" s="400"/>
      <c r="E100" s="400"/>
      <c r="F100" s="400"/>
      <c r="G100" s="400"/>
      <c r="H100" s="388"/>
    </row>
    <row r="101" spans="1:8" s="146" customFormat="1" ht="30" customHeight="1" x14ac:dyDescent="0.25">
      <c r="A101" s="384"/>
      <c r="B101" s="171"/>
      <c r="C101" s="400" t="s">
        <v>98</v>
      </c>
      <c r="D101" s="400"/>
      <c r="E101" s="400"/>
      <c r="F101" s="400"/>
      <c r="G101" s="400"/>
      <c r="H101" s="388"/>
    </row>
    <row r="102" spans="1:8" s="146" customFormat="1" ht="67.8" customHeight="1" x14ac:dyDescent="0.25">
      <c r="A102" s="384"/>
      <c r="B102" s="171"/>
      <c r="C102" s="416" t="s">
        <v>13865</v>
      </c>
      <c r="D102" s="416"/>
      <c r="E102" s="416"/>
      <c r="F102" s="416"/>
      <c r="G102" s="416"/>
      <c r="H102" s="388"/>
    </row>
    <row r="103" spans="1:8" s="146" customFormat="1" ht="33" customHeight="1" x14ac:dyDescent="0.25">
      <c r="A103" s="384"/>
      <c r="B103" s="171"/>
      <c r="C103" s="418" t="s">
        <v>13866</v>
      </c>
      <c r="D103" s="418"/>
      <c r="E103" s="418" t="s">
        <v>13853</v>
      </c>
      <c r="F103" s="418"/>
      <c r="G103" s="418"/>
      <c r="H103" s="388"/>
    </row>
    <row r="104" spans="1:8" s="146" customFormat="1" ht="63" customHeight="1" x14ac:dyDescent="0.25">
      <c r="A104" s="384"/>
      <c r="B104" s="171"/>
      <c r="C104" s="419" t="s">
        <v>13847</v>
      </c>
      <c r="D104" s="419"/>
      <c r="E104" s="419" t="s">
        <v>13855</v>
      </c>
      <c r="F104" s="419"/>
      <c r="G104" s="419"/>
      <c r="H104" s="388"/>
    </row>
    <row r="105" spans="1:8" s="146" customFormat="1" ht="81.75" customHeight="1" x14ac:dyDescent="0.25">
      <c r="A105" s="384"/>
      <c r="B105" s="171"/>
      <c r="C105" s="420" t="s">
        <v>13858</v>
      </c>
      <c r="D105" s="420"/>
      <c r="E105" s="420" t="s">
        <v>13856</v>
      </c>
      <c r="F105" s="420"/>
      <c r="G105" s="420"/>
      <c r="H105" s="388"/>
    </row>
    <row r="106" spans="1:8" s="146" customFormat="1" ht="84.75" customHeight="1" x14ac:dyDescent="0.25">
      <c r="A106" s="384"/>
      <c r="B106" s="171"/>
      <c r="C106" s="419" t="s">
        <v>13857</v>
      </c>
      <c r="D106" s="419"/>
      <c r="E106" s="419" t="s">
        <v>13854</v>
      </c>
      <c r="F106" s="419"/>
      <c r="G106" s="419"/>
      <c r="H106" s="388"/>
    </row>
    <row r="107" spans="1:8" s="146" customFormat="1" ht="86.4" customHeight="1" x14ac:dyDescent="0.25">
      <c r="A107" s="384"/>
      <c r="B107" s="171"/>
      <c r="C107" s="400" t="s">
        <v>99</v>
      </c>
      <c r="D107" s="400"/>
      <c r="E107" s="400"/>
      <c r="F107" s="400"/>
      <c r="G107" s="400"/>
      <c r="H107" s="388"/>
    </row>
    <row r="108" spans="1:8" s="146" customFormat="1" ht="39.9" customHeight="1" x14ac:dyDescent="0.25">
      <c r="A108" s="384"/>
      <c r="B108" s="171"/>
      <c r="C108" s="415" t="s">
        <v>100</v>
      </c>
      <c r="D108" s="415"/>
      <c r="E108" s="415"/>
      <c r="F108" s="415"/>
      <c r="G108" s="415"/>
      <c r="H108" s="388"/>
    </row>
    <row r="109" spans="1:8" s="146" customFormat="1" ht="30" customHeight="1" x14ac:dyDescent="0.25">
      <c r="A109" s="384"/>
      <c r="B109" s="171"/>
      <c r="C109" s="415" t="s">
        <v>101</v>
      </c>
      <c r="D109" s="415"/>
      <c r="E109" s="415"/>
      <c r="F109" s="415"/>
      <c r="G109" s="415"/>
      <c r="H109" s="388"/>
    </row>
    <row r="110" spans="1:8" s="146" customFormat="1" ht="30" customHeight="1" x14ac:dyDescent="0.25">
      <c r="A110" s="384"/>
      <c r="B110" s="171"/>
      <c r="C110" s="415" t="s">
        <v>102</v>
      </c>
      <c r="D110" s="415"/>
      <c r="E110" s="415"/>
      <c r="F110" s="415"/>
      <c r="G110" s="415"/>
      <c r="H110" s="388"/>
    </row>
    <row r="111" spans="1:8" s="146" customFormat="1" ht="30" customHeight="1" x14ac:dyDescent="0.25">
      <c r="A111" s="384"/>
      <c r="B111" s="171"/>
      <c r="C111" s="417" t="s">
        <v>13864</v>
      </c>
      <c r="D111" s="417"/>
      <c r="E111" s="417"/>
      <c r="F111" s="417"/>
      <c r="G111" s="417"/>
      <c r="H111" s="388"/>
    </row>
    <row r="112" spans="1:8" s="146" customFormat="1" ht="39.9" customHeight="1" x14ac:dyDescent="0.25">
      <c r="A112" s="384"/>
      <c r="B112" s="171"/>
      <c r="C112" s="415" t="s">
        <v>103</v>
      </c>
      <c r="D112" s="415"/>
      <c r="E112" s="415"/>
      <c r="F112" s="415"/>
      <c r="G112" s="415"/>
      <c r="H112" s="388"/>
    </row>
    <row r="113" spans="1:8" s="146" customFormat="1" ht="54.9" customHeight="1" x14ac:dyDescent="0.25">
      <c r="A113" s="384"/>
      <c r="B113" s="171"/>
      <c r="C113" s="400" t="s">
        <v>104</v>
      </c>
      <c r="D113" s="400"/>
      <c r="E113" s="400"/>
      <c r="F113" s="400"/>
      <c r="G113" s="400"/>
      <c r="H113" s="388"/>
    </row>
    <row r="114" spans="1:8" s="146" customFormat="1" ht="80.099999999999994" customHeight="1" x14ac:dyDescent="0.25">
      <c r="A114" s="384"/>
      <c r="B114" s="171"/>
      <c r="C114" s="400" t="s">
        <v>105</v>
      </c>
      <c r="D114" s="400"/>
      <c r="E114" s="400"/>
      <c r="F114" s="400"/>
      <c r="G114" s="400"/>
      <c r="H114" s="388"/>
    </row>
    <row r="115" spans="1:8" s="146" customFormat="1" ht="19.5" customHeight="1" x14ac:dyDescent="0.25">
      <c r="A115" s="384"/>
      <c r="B115" s="171"/>
      <c r="C115" s="404" t="s">
        <v>106</v>
      </c>
      <c r="D115" s="404"/>
      <c r="E115" s="404"/>
      <c r="F115" s="404"/>
      <c r="G115" s="404"/>
      <c r="H115" s="388"/>
    </row>
    <row r="116" spans="1:8" s="146" customFormat="1" ht="20.100000000000001" customHeight="1" x14ac:dyDescent="0.25">
      <c r="A116" s="384"/>
      <c r="B116" s="171"/>
      <c r="C116" s="402" t="s">
        <v>55</v>
      </c>
      <c r="D116" s="402"/>
      <c r="E116" s="402"/>
      <c r="F116" s="402"/>
      <c r="G116" s="402"/>
      <c r="H116" s="388"/>
    </row>
    <row r="117" spans="1:8" s="146" customFormat="1" ht="20.100000000000001" customHeight="1" x14ac:dyDescent="0.25">
      <c r="A117" s="384"/>
      <c r="B117" s="171"/>
      <c r="C117" s="395" t="s">
        <v>107</v>
      </c>
      <c r="D117" s="395"/>
      <c r="E117" s="395"/>
      <c r="F117" s="395"/>
      <c r="G117" s="395"/>
      <c r="H117" s="388"/>
    </row>
    <row r="118" spans="1:8" s="146" customFormat="1" ht="20.100000000000001" customHeight="1" x14ac:dyDescent="0.25">
      <c r="A118" s="384"/>
      <c r="B118" s="171"/>
      <c r="C118" s="399" t="s">
        <v>108</v>
      </c>
      <c r="D118" s="399"/>
      <c r="E118" s="399"/>
      <c r="F118" s="399"/>
      <c r="G118" s="399"/>
      <c r="H118" s="388"/>
    </row>
    <row r="119" spans="1:8" s="146" customFormat="1" ht="20.100000000000001" customHeight="1" x14ac:dyDescent="0.25">
      <c r="A119" s="384"/>
      <c r="B119" s="171"/>
      <c r="C119" s="399" t="s">
        <v>109</v>
      </c>
      <c r="D119" s="399"/>
      <c r="E119" s="399"/>
      <c r="F119" s="399"/>
      <c r="G119" s="399"/>
      <c r="H119" s="388"/>
    </row>
    <row r="120" spans="1:8" s="146" customFormat="1" ht="20.100000000000001" customHeight="1" x14ac:dyDescent="0.25">
      <c r="A120" s="384"/>
      <c r="B120" s="171"/>
      <c r="C120" s="395" t="s">
        <v>110</v>
      </c>
      <c r="D120" s="395"/>
      <c r="E120" s="395"/>
      <c r="F120" s="395"/>
      <c r="G120" s="395"/>
      <c r="H120" s="388"/>
    </row>
    <row r="121" spans="1:8" s="146" customFormat="1" ht="20.100000000000001" customHeight="1" x14ac:dyDescent="0.25">
      <c r="A121" s="384"/>
      <c r="B121" s="171"/>
      <c r="C121" s="399" t="s">
        <v>111</v>
      </c>
      <c r="D121" s="399"/>
      <c r="E121" s="399"/>
      <c r="F121" s="399"/>
      <c r="G121" s="399"/>
      <c r="H121" s="388"/>
    </row>
    <row r="122" spans="1:8" s="146" customFormat="1" ht="20.100000000000001" customHeight="1" x14ac:dyDescent="0.25">
      <c r="A122" s="384"/>
      <c r="B122" s="171"/>
      <c r="C122" s="399" t="s">
        <v>112</v>
      </c>
      <c r="D122" s="399"/>
      <c r="E122" s="399"/>
      <c r="F122" s="399"/>
      <c r="G122" s="399"/>
      <c r="H122" s="388"/>
    </row>
    <row r="123" spans="1:8" s="146" customFormat="1" ht="20.100000000000001" customHeight="1" x14ac:dyDescent="0.25">
      <c r="A123" s="384"/>
      <c r="B123" s="171"/>
      <c r="C123" s="399" t="s">
        <v>113</v>
      </c>
      <c r="D123" s="399"/>
      <c r="E123" s="399"/>
      <c r="F123" s="399"/>
      <c r="G123" s="399"/>
      <c r="H123" s="388"/>
    </row>
    <row r="124" spans="1:8" s="146" customFormat="1" ht="20.100000000000001" customHeight="1" x14ac:dyDescent="0.25">
      <c r="A124" s="384"/>
      <c r="B124" s="171"/>
      <c r="C124" s="399" t="s">
        <v>114</v>
      </c>
      <c r="D124" s="399"/>
      <c r="E124" s="399"/>
      <c r="F124" s="399"/>
      <c r="G124" s="399"/>
      <c r="H124" s="388"/>
    </row>
    <row r="125" spans="1:8" s="146" customFormat="1" ht="20.100000000000001" customHeight="1" x14ac:dyDescent="0.25">
      <c r="A125" s="384"/>
      <c r="B125" s="171"/>
      <c r="C125" s="399" t="s">
        <v>115</v>
      </c>
      <c r="D125" s="399"/>
      <c r="E125" s="399"/>
      <c r="F125" s="399"/>
      <c r="G125" s="399"/>
      <c r="H125" s="388"/>
    </row>
    <row r="126" spans="1:8" s="146" customFormat="1" ht="20.100000000000001" customHeight="1" x14ac:dyDescent="0.25">
      <c r="A126" s="384"/>
      <c r="B126" s="171"/>
      <c r="C126" s="399" t="s">
        <v>116</v>
      </c>
      <c r="D126" s="399"/>
      <c r="E126" s="399"/>
      <c r="F126" s="399"/>
      <c r="G126" s="399"/>
      <c r="H126" s="388"/>
    </row>
    <row r="127" spans="1:8" s="146" customFormat="1" ht="6" customHeight="1" x14ac:dyDescent="0.25">
      <c r="A127" s="384"/>
      <c r="B127" s="171"/>
      <c r="C127" s="173"/>
      <c r="D127" s="173"/>
      <c r="E127" s="173"/>
      <c r="F127" s="173"/>
      <c r="G127" s="173"/>
      <c r="H127" s="388"/>
    </row>
    <row r="128" spans="1:8" s="146" customFormat="1" ht="20.100000000000001" customHeight="1" x14ac:dyDescent="0.25">
      <c r="A128" s="384"/>
      <c r="B128" s="171"/>
      <c r="C128" s="402" t="s">
        <v>117</v>
      </c>
      <c r="D128" s="402"/>
      <c r="E128" s="402"/>
      <c r="F128" s="402"/>
      <c r="G128" s="402"/>
      <c r="H128" s="388"/>
    </row>
    <row r="129" spans="1:8" s="146" customFormat="1" ht="60" customHeight="1" x14ac:dyDescent="0.25">
      <c r="A129" s="384"/>
      <c r="B129" s="171"/>
      <c r="C129" s="395" t="s">
        <v>118</v>
      </c>
      <c r="D129" s="395"/>
      <c r="E129" s="395"/>
      <c r="F129" s="395"/>
      <c r="G129" s="395"/>
      <c r="H129" s="388"/>
    </row>
    <row r="130" spans="1:8" s="146" customFormat="1" ht="20.100000000000001" customHeight="1" x14ac:dyDescent="0.25">
      <c r="A130" s="384"/>
      <c r="B130" s="171"/>
      <c r="C130" s="399" t="s">
        <v>119</v>
      </c>
      <c r="D130" s="399"/>
      <c r="E130" s="399"/>
      <c r="F130" s="399"/>
      <c r="G130" s="399"/>
      <c r="H130" s="388"/>
    </row>
    <row r="131" spans="1:8" s="146" customFormat="1" ht="60" customHeight="1" x14ac:dyDescent="0.25">
      <c r="A131" s="384"/>
      <c r="B131" s="171"/>
      <c r="C131" s="399" t="s">
        <v>120</v>
      </c>
      <c r="D131" s="399"/>
      <c r="E131" s="399"/>
      <c r="F131" s="399"/>
      <c r="G131" s="399"/>
      <c r="H131" s="388"/>
    </row>
    <row r="132" spans="1:8" s="146" customFormat="1" ht="20.100000000000001" customHeight="1" x14ac:dyDescent="0.25">
      <c r="A132" s="384"/>
      <c r="B132" s="171"/>
      <c r="C132" s="174" t="s">
        <v>121</v>
      </c>
      <c r="D132" s="173"/>
      <c r="E132" s="173"/>
      <c r="F132" s="173"/>
      <c r="G132" s="173"/>
      <c r="H132" s="388"/>
    </row>
    <row r="133" spans="1:8" s="146" customFormat="1" ht="30" customHeight="1" x14ac:dyDescent="0.25">
      <c r="A133" s="384"/>
      <c r="B133" s="171"/>
      <c r="C133" s="399" t="s">
        <v>122</v>
      </c>
      <c r="D133" s="399"/>
      <c r="E133" s="399"/>
      <c r="F133" s="399"/>
      <c r="G133" s="399"/>
      <c r="H133" s="388"/>
    </row>
    <row r="134" spans="1:8" s="146" customFormat="1" ht="30" customHeight="1" x14ac:dyDescent="0.25">
      <c r="A134" s="384"/>
      <c r="B134" s="171"/>
      <c r="C134" s="399" t="s">
        <v>123</v>
      </c>
      <c r="D134" s="399"/>
      <c r="E134" s="399"/>
      <c r="F134" s="399"/>
      <c r="G134" s="399"/>
      <c r="H134" s="388"/>
    </row>
    <row r="135" spans="1:8" s="146" customFormat="1" ht="30" customHeight="1" x14ac:dyDescent="0.25">
      <c r="A135" s="384"/>
      <c r="B135" s="171"/>
      <c r="C135" s="399" t="s">
        <v>124</v>
      </c>
      <c r="D135" s="399"/>
      <c r="E135" s="399"/>
      <c r="F135" s="399"/>
      <c r="G135" s="399"/>
      <c r="H135" s="388"/>
    </row>
    <row r="136" spans="1:8" s="146" customFormat="1" ht="30" customHeight="1" x14ac:dyDescent="0.25">
      <c r="A136" s="384"/>
      <c r="B136" s="171"/>
      <c r="C136" s="399" t="s">
        <v>125</v>
      </c>
      <c r="D136" s="399"/>
      <c r="E136" s="399"/>
      <c r="F136" s="399"/>
      <c r="G136" s="399"/>
      <c r="H136" s="388"/>
    </row>
    <row r="137" spans="1:8" s="146" customFormat="1" ht="50.1" customHeight="1" x14ac:dyDescent="0.25">
      <c r="A137" s="384"/>
      <c r="B137" s="171"/>
      <c r="C137" s="395" t="s">
        <v>126</v>
      </c>
      <c r="D137" s="395"/>
      <c r="E137" s="395"/>
      <c r="F137" s="395"/>
      <c r="G137" s="395"/>
      <c r="H137" s="388"/>
    </row>
    <row r="138" spans="1:8" s="146" customFormat="1" ht="50.1" customHeight="1" x14ac:dyDescent="0.25">
      <c r="A138" s="384"/>
      <c r="B138" s="171"/>
      <c r="C138" s="399" t="s">
        <v>127</v>
      </c>
      <c r="D138" s="399"/>
      <c r="E138" s="399"/>
      <c r="F138" s="399"/>
      <c r="G138" s="399"/>
      <c r="H138" s="388"/>
    </row>
    <row r="139" spans="1:8" s="146" customFormat="1" ht="30" customHeight="1" x14ac:dyDescent="0.25">
      <c r="A139" s="384"/>
      <c r="B139" s="172"/>
      <c r="C139" s="414" t="s">
        <v>128</v>
      </c>
      <c r="D139" s="414"/>
      <c r="E139" s="414"/>
      <c r="F139" s="414"/>
      <c r="G139" s="414"/>
      <c r="H139" s="388"/>
    </row>
    <row r="140" spans="1:8" s="146" customFormat="1" ht="30" customHeight="1" x14ac:dyDescent="0.25">
      <c r="A140" s="384"/>
      <c r="B140" s="168" t="s">
        <v>129</v>
      </c>
      <c r="C140" s="397" t="s">
        <v>130</v>
      </c>
      <c r="D140" s="397"/>
      <c r="E140" s="397"/>
      <c r="F140" s="397"/>
      <c r="G140" s="397"/>
      <c r="H140" s="388"/>
    </row>
    <row r="141" spans="1:8" s="146" customFormat="1" ht="54.9" customHeight="1" x14ac:dyDescent="0.25">
      <c r="A141" s="384"/>
      <c r="B141" s="171"/>
      <c r="C141" s="400" t="s">
        <v>131</v>
      </c>
      <c r="D141" s="400"/>
      <c r="E141" s="400"/>
      <c r="F141" s="400"/>
      <c r="G141" s="400"/>
      <c r="H141" s="388"/>
    </row>
    <row r="142" spans="1:8" s="146" customFormat="1" ht="30" customHeight="1" x14ac:dyDescent="0.25">
      <c r="A142" s="384"/>
      <c r="B142" s="171"/>
      <c r="C142" s="400" t="s">
        <v>132</v>
      </c>
      <c r="D142" s="400"/>
      <c r="E142" s="400"/>
      <c r="F142" s="400"/>
      <c r="G142" s="400"/>
      <c r="H142" s="388"/>
    </row>
    <row r="143" spans="1:8" s="146" customFormat="1" ht="39.9" customHeight="1" x14ac:dyDescent="0.25">
      <c r="A143" s="384"/>
      <c r="B143" s="171"/>
      <c r="C143" s="415" t="s">
        <v>133</v>
      </c>
      <c r="D143" s="415"/>
      <c r="E143" s="415"/>
      <c r="F143" s="415"/>
      <c r="G143" s="415"/>
      <c r="H143" s="388"/>
    </row>
    <row r="144" spans="1:8" s="146" customFormat="1" ht="39.9" customHeight="1" x14ac:dyDescent="0.25">
      <c r="A144" s="384"/>
      <c r="B144" s="171"/>
      <c r="C144" s="415" t="s">
        <v>134</v>
      </c>
      <c r="D144" s="415"/>
      <c r="E144" s="415"/>
      <c r="F144" s="415"/>
      <c r="G144" s="415"/>
      <c r="H144" s="388"/>
    </row>
    <row r="145" spans="1:8" s="146" customFormat="1" ht="129.9" customHeight="1" x14ac:dyDescent="0.25">
      <c r="A145" s="384"/>
      <c r="B145" s="171"/>
      <c r="C145" s="400" t="s">
        <v>135</v>
      </c>
      <c r="D145" s="400"/>
      <c r="E145" s="400"/>
      <c r="F145" s="400"/>
      <c r="G145" s="400"/>
      <c r="H145" s="388"/>
    </row>
    <row r="146" spans="1:8" s="146" customFormat="1" ht="69.900000000000006" customHeight="1" x14ac:dyDescent="0.25">
      <c r="A146" s="384"/>
      <c r="B146" s="171"/>
      <c r="C146" s="400" t="s">
        <v>136</v>
      </c>
      <c r="D146" s="400"/>
      <c r="E146" s="400"/>
      <c r="F146" s="400"/>
      <c r="G146" s="400"/>
      <c r="H146" s="388"/>
    </row>
    <row r="147" spans="1:8" s="146" customFormat="1" ht="69.900000000000006" customHeight="1" x14ac:dyDescent="0.25">
      <c r="A147" s="384"/>
      <c r="B147" s="171"/>
      <c r="C147" s="400" t="s">
        <v>137</v>
      </c>
      <c r="D147" s="400"/>
      <c r="E147" s="400"/>
      <c r="F147" s="400"/>
      <c r="G147" s="400"/>
      <c r="H147" s="388"/>
    </row>
    <row r="148" spans="1:8" s="146" customFormat="1" ht="39.9" customHeight="1" x14ac:dyDescent="0.25">
      <c r="A148" s="384"/>
      <c r="B148" s="171"/>
      <c r="C148" s="415" t="s">
        <v>138</v>
      </c>
      <c r="D148" s="415"/>
      <c r="E148" s="415"/>
      <c r="F148" s="415"/>
      <c r="G148" s="415"/>
      <c r="H148" s="388"/>
    </row>
    <row r="149" spans="1:8" s="146" customFormat="1" ht="54.9" customHeight="1" x14ac:dyDescent="0.25">
      <c r="A149" s="384"/>
      <c r="B149" s="171"/>
      <c r="C149" s="415" t="s">
        <v>139</v>
      </c>
      <c r="D149" s="415"/>
      <c r="E149" s="415"/>
      <c r="F149" s="415"/>
      <c r="G149" s="415"/>
      <c r="H149" s="388"/>
    </row>
    <row r="150" spans="1:8" s="146" customFormat="1" ht="80.099999999999994" customHeight="1" x14ac:dyDescent="0.25">
      <c r="A150" s="384"/>
      <c r="B150" s="171"/>
      <c r="C150" s="415" t="s">
        <v>140</v>
      </c>
      <c r="D150" s="415"/>
      <c r="E150" s="415"/>
      <c r="F150" s="415"/>
      <c r="G150" s="415"/>
      <c r="H150" s="388"/>
    </row>
    <row r="151" spans="1:8" s="146" customFormat="1" ht="39.9" customHeight="1" x14ac:dyDescent="0.25">
      <c r="A151" s="384"/>
      <c r="B151" s="171"/>
      <c r="C151" s="415" t="s">
        <v>141</v>
      </c>
      <c r="D151" s="415"/>
      <c r="E151" s="415"/>
      <c r="F151" s="415"/>
      <c r="G151" s="415"/>
      <c r="H151" s="388"/>
    </row>
    <row r="152" spans="1:8" s="146" customFormat="1" ht="19.5" customHeight="1" x14ac:dyDescent="0.25">
      <c r="A152" s="384"/>
      <c r="B152" s="171"/>
      <c r="C152" s="404" t="s">
        <v>106</v>
      </c>
      <c r="D152" s="404"/>
      <c r="E152" s="404"/>
      <c r="F152" s="404"/>
      <c r="G152" s="404"/>
      <c r="H152" s="388"/>
    </row>
    <row r="153" spans="1:8" s="146" customFormat="1" ht="6" customHeight="1" x14ac:dyDescent="0.25">
      <c r="A153" s="384"/>
      <c r="B153" s="171"/>
      <c r="C153" s="173"/>
      <c r="D153" s="173"/>
      <c r="E153" s="173"/>
      <c r="F153" s="173"/>
      <c r="G153" s="173"/>
      <c r="H153" s="388"/>
    </row>
    <row r="154" spans="1:8" s="146" customFormat="1" ht="15" customHeight="1" x14ac:dyDescent="0.25">
      <c r="A154" s="384"/>
      <c r="B154" s="171"/>
      <c r="C154" s="402" t="s">
        <v>142</v>
      </c>
      <c r="D154" s="402"/>
      <c r="E154" s="402"/>
      <c r="F154" s="402"/>
      <c r="G154" s="402"/>
      <c r="H154" s="388"/>
    </row>
    <row r="155" spans="1:8" s="146" customFormat="1" ht="50.1" customHeight="1" x14ac:dyDescent="0.25">
      <c r="A155" s="384"/>
      <c r="B155" s="172"/>
      <c r="C155" s="421" t="s">
        <v>143</v>
      </c>
      <c r="D155" s="421"/>
      <c r="E155" s="421"/>
      <c r="F155" s="421"/>
      <c r="G155" s="421"/>
      <c r="H155" s="388"/>
    </row>
    <row r="156" spans="1:8" ht="30" customHeight="1" x14ac:dyDescent="0.25">
      <c r="A156" s="387"/>
      <c r="B156" s="386"/>
      <c r="C156" s="386"/>
      <c r="D156" s="386"/>
      <c r="E156" s="386"/>
      <c r="F156" s="386"/>
      <c r="G156" s="386"/>
      <c r="H156" s="385"/>
    </row>
    <row r="157" spans="1:8" ht="44.1" customHeight="1" x14ac:dyDescent="0.25">
      <c r="A157" s="148"/>
      <c r="B157" s="373" t="s">
        <v>13822</v>
      </c>
      <c r="C157" s="373"/>
      <c r="D157" s="373"/>
      <c r="E157" s="373"/>
      <c r="F157" s="374"/>
      <c r="G157" s="405" t="s">
        <v>13821</v>
      </c>
      <c r="H157" s="376"/>
    </row>
  </sheetData>
  <sheetProtection algorithmName="SHA-512" hashValue="lc+h5HWyv48sc5rAhoDFnlax1L/bWx0mnerYUyzqGhrQFxmwAw9NQ5rrwFKvDh0Y3MZc2OkjghFc8z46hGcwWA==" saltValue="szzVKQx4IEwsLoUcTN9RKQ==" spinCount="100000" sheet="1" selectLockedCells="1" selectUnlockedCells="1"/>
  <mergeCells count="141">
    <mergeCell ref="B14:G14"/>
    <mergeCell ref="B30:G30"/>
    <mergeCell ref="C17:G17"/>
    <mergeCell ref="C83:G83"/>
    <mergeCell ref="C84:G84"/>
    <mergeCell ref="C88:G88"/>
    <mergeCell ref="C85:G85"/>
    <mergeCell ref="C86:G86"/>
    <mergeCell ref="C87:G87"/>
    <mergeCell ref="C76:G76"/>
    <mergeCell ref="C77:G77"/>
    <mergeCell ref="C78:G78"/>
    <mergeCell ref="C79:G79"/>
    <mergeCell ref="C62:G62"/>
    <mergeCell ref="C65:G65"/>
    <mergeCell ref="C72:G72"/>
    <mergeCell ref="C68:G68"/>
    <mergeCell ref="C69:G69"/>
    <mergeCell ref="B27:G27"/>
    <mergeCell ref="B29:G29"/>
    <mergeCell ref="B31:F31"/>
    <mergeCell ref="B26:C26"/>
    <mergeCell ref="D26:G26"/>
    <mergeCell ref="B25:G25"/>
    <mergeCell ref="C152:G152"/>
    <mergeCell ref="C142:G142"/>
    <mergeCell ref="C143:G143"/>
    <mergeCell ref="C144:G144"/>
    <mergeCell ref="C146:G146"/>
    <mergeCell ref="C154:G154"/>
    <mergeCell ref="C155:G155"/>
    <mergeCell ref="C151:G151"/>
    <mergeCell ref="C145:G145"/>
    <mergeCell ref="C147:G147"/>
    <mergeCell ref="C148:G148"/>
    <mergeCell ref="C149:G149"/>
    <mergeCell ref="C150:G150"/>
    <mergeCell ref="C113:G113"/>
    <mergeCell ref="C99:G99"/>
    <mergeCell ref="C114:G114"/>
    <mergeCell ref="C97:G97"/>
    <mergeCell ref="C98:G98"/>
    <mergeCell ref="C111:G111"/>
    <mergeCell ref="C112:G112"/>
    <mergeCell ref="C128:G128"/>
    <mergeCell ref="C116:G116"/>
    <mergeCell ref="C101:G101"/>
    <mergeCell ref="C103:D103"/>
    <mergeCell ref="C104:D104"/>
    <mergeCell ref="C105:D105"/>
    <mergeCell ref="C106:D106"/>
    <mergeCell ref="E103:G103"/>
    <mergeCell ref="E104:G104"/>
    <mergeCell ref="E105:G105"/>
    <mergeCell ref="E106:G106"/>
    <mergeCell ref="C140:G140"/>
    <mergeCell ref="C100:G100"/>
    <mergeCell ref="C107:G107"/>
    <mergeCell ref="C115:G115"/>
    <mergeCell ref="C117:G117"/>
    <mergeCell ref="C119:G119"/>
    <mergeCell ref="C129:G129"/>
    <mergeCell ref="C137:G137"/>
    <mergeCell ref="C92:G92"/>
    <mergeCell ref="C93:G93"/>
    <mergeCell ref="C118:G118"/>
    <mergeCell ref="C136:G136"/>
    <mergeCell ref="C130:G130"/>
    <mergeCell ref="C135:G135"/>
    <mergeCell ref="C133:G133"/>
    <mergeCell ref="C134:G134"/>
    <mergeCell ref="C131:G131"/>
    <mergeCell ref="C139:G139"/>
    <mergeCell ref="C138:G138"/>
    <mergeCell ref="C120:G120"/>
    <mergeCell ref="C108:G108"/>
    <mergeCell ref="C109:G109"/>
    <mergeCell ref="C110:G110"/>
    <mergeCell ref="C102:G102"/>
    <mergeCell ref="C39:G39"/>
    <mergeCell ref="C66:G66"/>
    <mergeCell ref="C67:G67"/>
    <mergeCell ref="C70:G70"/>
    <mergeCell ref="C71:G71"/>
    <mergeCell ref="C63:G63"/>
    <mergeCell ref="C64:G64"/>
    <mergeCell ref="C58:G58"/>
    <mergeCell ref="C46:G46"/>
    <mergeCell ref="C48:G48"/>
    <mergeCell ref="C47:G47"/>
    <mergeCell ref="B50:C50"/>
    <mergeCell ref="D50:G50"/>
    <mergeCell ref="C49:G49"/>
    <mergeCell ref="B157:F157"/>
    <mergeCell ref="G157:H157"/>
    <mergeCell ref="C45:G45"/>
    <mergeCell ref="C44:G44"/>
    <mergeCell ref="A1:B1"/>
    <mergeCell ref="C1:G1"/>
    <mergeCell ref="A2:A156"/>
    <mergeCell ref="H2:H156"/>
    <mergeCell ref="C9:G9"/>
    <mergeCell ref="B2:G2"/>
    <mergeCell ref="B53:G53"/>
    <mergeCell ref="C10:G10"/>
    <mergeCell ref="B15:G15"/>
    <mergeCell ref="C16:G16"/>
    <mergeCell ref="C18:G18"/>
    <mergeCell ref="B19:C19"/>
    <mergeCell ref="D19:G19"/>
    <mergeCell ref="B22:G22"/>
    <mergeCell ref="B5:G5"/>
    <mergeCell ref="B7:C7"/>
    <mergeCell ref="D7:G7"/>
    <mergeCell ref="B20:D20"/>
    <mergeCell ref="B23:G23"/>
    <mergeCell ref="B24:D24"/>
    <mergeCell ref="B8:C8"/>
    <mergeCell ref="D8:G8"/>
    <mergeCell ref="C41:G41"/>
    <mergeCell ref="B156:G156"/>
    <mergeCell ref="B21:C21"/>
    <mergeCell ref="D21:G21"/>
    <mergeCell ref="C91:G91"/>
    <mergeCell ref="C121:G121"/>
    <mergeCell ref="C126:G126"/>
    <mergeCell ref="C122:G122"/>
    <mergeCell ref="C125:G125"/>
    <mergeCell ref="C124:G124"/>
    <mergeCell ref="C123:G123"/>
    <mergeCell ref="C141:G141"/>
    <mergeCell ref="C43:G43"/>
    <mergeCell ref="C56:G56"/>
    <mergeCell ref="C57:G57"/>
    <mergeCell ref="C42:G42"/>
    <mergeCell ref="C40:G40"/>
    <mergeCell ref="C89:G89"/>
    <mergeCell ref="C90:G90"/>
    <mergeCell ref="C94:G94"/>
    <mergeCell ref="C95:G95"/>
    <mergeCell ref="C96:G96"/>
  </mergeCells>
  <hyperlinks>
    <hyperlink ref="B24:D24" r:id="rId1" display="Textile Exchange Glossary Link" xr:uid="{95B8B30E-D410-4CC2-89B8-5CFE82C4EA6E}"/>
    <hyperlink ref="B25:G25" r:id="rId2" display="TE-101 Terms and Definitions for Textile Exchange Standards and Related Documents Link" xr:uid="{4CCAE2E1-88C1-4D6F-9D22-CFFEF91C6B5E}"/>
    <hyperlink ref="C18:G18" r:id="rId3" display="GRS-202-V2.0 Textile-Exchange Guide to Recycled Materials" xr:uid="{EF6C359C-76A0-41C5-A1B4-A1098760AABB}"/>
    <hyperlink ref="C16:G16" r:id="rId4" display="GRS-101-V4.0 Global Recycled Standard (GRS)" xr:uid="{B87ED2F1-3C01-4A6C-A55C-9E0D27B90EEF}"/>
    <hyperlink ref="C17:G17" r:id="rId5" display="RCS-101-V2.0 Recycled Claim Standard (RCS)" xr:uid="{DD521D65-4A7D-43FF-91F2-1BAE580660E8}"/>
    <hyperlink ref="B31:F31" r:id="rId6" display="Textile Exchange Feedback Form Link" xr:uid="{8136B653-C5B4-4CD3-87A8-A485D509B3E7}"/>
  </hyperlinks>
  <pageMargins left="0.7" right="0.7" top="0.75" bottom="0.75" header="0.3" footer="0.3"/>
  <pageSetup orientation="portrait"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5AD7E-71BE-DF43-8B11-A2FF6CF2CCD6}">
  <sheetPr codeName="Sheet4">
    <tabColor theme="2"/>
  </sheetPr>
  <dimension ref="A1:J37"/>
  <sheetViews>
    <sheetView topLeftCell="A27" workbookViewId="0">
      <selection activeCell="D41" sqref="D41"/>
    </sheetView>
  </sheetViews>
  <sheetFormatPr defaultColWidth="10.8984375" defaultRowHeight="18" customHeight="1" x14ac:dyDescent="0.25"/>
  <cols>
    <col min="1" max="1" width="16" style="5" customWidth="1"/>
    <col min="2" max="2" width="30.8984375" style="5" bestFit="1" customWidth="1"/>
    <col min="3" max="3" width="44.5" style="5" customWidth="1"/>
    <col min="4" max="4" width="37.09765625" style="5" bestFit="1" customWidth="1"/>
    <col min="5" max="5" width="37.59765625" style="114" bestFit="1" customWidth="1"/>
    <col min="6" max="6" width="22.59765625" style="114" customWidth="1"/>
    <col min="7" max="7" width="18.09765625" style="114" customWidth="1"/>
    <col min="8" max="8" width="11.09765625" style="114" customWidth="1"/>
    <col min="9" max="9" width="30" style="5" bestFit="1" customWidth="1"/>
    <col min="10" max="16384" width="10.8984375" style="5"/>
  </cols>
  <sheetData>
    <row r="1" spans="1:10" ht="18" customHeight="1" x14ac:dyDescent="0.25">
      <c r="A1" s="4" t="s">
        <v>310</v>
      </c>
      <c r="B1" s="4"/>
      <c r="C1" s="4"/>
      <c r="E1" s="85"/>
      <c r="F1" s="85"/>
      <c r="G1" s="85"/>
      <c r="H1" s="85"/>
    </row>
    <row r="2" spans="1:10" ht="18" customHeight="1" x14ac:dyDescent="0.25">
      <c r="A2" s="6" t="s">
        <v>311</v>
      </c>
      <c r="B2" s="7"/>
      <c r="C2" s="8"/>
      <c r="E2" s="86" t="s">
        <v>312</v>
      </c>
      <c r="F2" s="116"/>
      <c r="G2" s="116"/>
      <c r="H2" s="116"/>
      <c r="I2" s="116"/>
      <c r="J2" s="117"/>
    </row>
    <row r="3" spans="1:10" ht="27.6" x14ac:dyDescent="0.25">
      <c r="A3" s="9" t="s">
        <v>313</v>
      </c>
      <c r="B3" s="9" t="s">
        <v>314</v>
      </c>
      <c r="C3" s="10" t="s">
        <v>224</v>
      </c>
      <c r="E3" s="89" t="s">
        <v>313</v>
      </c>
      <c r="F3" s="89" t="s">
        <v>315</v>
      </c>
      <c r="G3" s="90" t="s">
        <v>316</v>
      </c>
      <c r="H3" s="90" t="s">
        <v>317</v>
      </c>
      <c r="I3" s="90" t="s">
        <v>318</v>
      </c>
      <c r="J3" s="90" t="s">
        <v>319</v>
      </c>
    </row>
    <row r="4" spans="1:10" ht="18" customHeight="1" x14ac:dyDescent="0.25">
      <c r="A4" s="11" t="s">
        <v>320</v>
      </c>
      <c r="B4" s="11" t="s">
        <v>321</v>
      </c>
      <c r="C4" s="14" t="str">
        <f>B4&amp;" ("&amp;A4&amp;")"</f>
        <v>Reclaimed post-consumer materials (PC0037)</v>
      </c>
      <c r="E4" s="94" t="s">
        <v>13841</v>
      </c>
      <c r="F4" s="94" t="s">
        <v>13842</v>
      </c>
      <c r="G4" s="119" t="s">
        <v>324</v>
      </c>
      <c r="H4" s="120">
        <v>1</v>
      </c>
      <c r="I4" s="120" t="str">
        <f t="shared" ref="I4:I5" si="0">F4&amp;" ("&amp;E4&amp;")"</f>
        <v>Flakes (PD0086)</v>
      </c>
      <c r="J4" s="120">
        <v>1</v>
      </c>
    </row>
    <row r="5" spans="1:10" ht="18" customHeight="1" x14ac:dyDescent="0.25">
      <c r="A5" s="11" t="s">
        <v>325</v>
      </c>
      <c r="B5" s="11" t="s">
        <v>326</v>
      </c>
      <c r="C5" s="14" t="str">
        <f t="shared" ref="C5:C9" si="1">B5&amp;" ("&amp;A5&amp;")"</f>
        <v>Reclaimed pre-consumer materials  (PC0040)</v>
      </c>
      <c r="E5" s="94" t="s">
        <v>13843</v>
      </c>
      <c r="F5" s="94" t="s">
        <v>13844</v>
      </c>
      <c r="G5" s="119" t="s">
        <v>324</v>
      </c>
      <c r="H5" s="120">
        <f>H4+1</f>
        <v>2</v>
      </c>
      <c r="I5" s="120" t="str">
        <f t="shared" si="0"/>
        <v>Popcorns (PD0087)</v>
      </c>
      <c r="J5" s="120">
        <v>1</v>
      </c>
    </row>
    <row r="6" spans="1:10" ht="18" customHeight="1" x14ac:dyDescent="0.25">
      <c r="A6" s="11" t="s">
        <v>13833</v>
      </c>
      <c r="B6" s="11" t="s">
        <v>13839</v>
      </c>
      <c r="C6" s="14" t="str">
        <f t="shared" si="1"/>
        <v>Processed post-consumer materials (PC0035)</v>
      </c>
      <c r="E6" s="94" t="s">
        <v>322</v>
      </c>
      <c r="F6" s="94" t="s">
        <v>323</v>
      </c>
      <c r="G6" s="119" t="s">
        <v>324</v>
      </c>
      <c r="H6" s="120">
        <f t="shared" ref="H6:H12" si="2">H5+1</f>
        <v>3</v>
      </c>
      <c r="I6" s="120" t="str">
        <f t="shared" ref="I6:I11" si="3">F6&amp;" ("&amp;E6&amp;")"</f>
        <v>Reclaimed bottles (PD0094)</v>
      </c>
      <c r="J6" s="120">
        <v>1</v>
      </c>
    </row>
    <row r="7" spans="1:10" ht="18" customHeight="1" x14ac:dyDescent="0.25">
      <c r="A7" s="11" t="s">
        <v>13835</v>
      </c>
      <c r="B7" s="11" t="s">
        <v>13836</v>
      </c>
      <c r="C7" s="14" t="str">
        <f t="shared" si="1"/>
        <v>Processed pre- consumer materials  (PC0041)</v>
      </c>
      <c r="E7" s="94" t="s">
        <v>327</v>
      </c>
      <c r="F7" s="94" t="s">
        <v>328</v>
      </c>
      <c r="G7" s="119" t="s">
        <v>324</v>
      </c>
      <c r="H7" s="120">
        <f t="shared" si="2"/>
        <v>4</v>
      </c>
      <c r="I7" s="120" t="str">
        <f t="shared" si="3"/>
        <v>Reclaimed fishing nets (PD0095)</v>
      </c>
      <c r="J7" s="120">
        <v>1</v>
      </c>
    </row>
    <row r="8" spans="1:10" ht="18" customHeight="1" x14ac:dyDescent="0.25">
      <c r="A8" s="11" t="s">
        <v>13834</v>
      </c>
      <c r="B8" s="11" t="s">
        <v>13840</v>
      </c>
      <c r="C8" s="14" t="str">
        <f t="shared" si="1"/>
        <v>Unprocessed post-consumer fibers/materials (PC0036)</v>
      </c>
      <c r="E8" s="94" t="s">
        <v>329</v>
      </c>
      <c r="F8" s="94" t="s">
        <v>330</v>
      </c>
      <c r="G8" s="119" t="s">
        <v>324</v>
      </c>
      <c r="H8" s="120">
        <f t="shared" si="2"/>
        <v>5</v>
      </c>
      <c r="I8" s="120" t="str">
        <f t="shared" si="3"/>
        <v>Reclaimed textiles (PD0096)</v>
      </c>
      <c r="J8" s="120"/>
    </row>
    <row r="9" spans="1:10" ht="18" customHeight="1" x14ac:dyDescent="0.25">
      <c r="A9" s="11" t="s">
        <v>13837</v>
      </c>
      <c r="B9" s="11" t="s">
        <v>13838</v>
      </c>
      <c r="C9" s="14" t="str">
        <f t="shared" si="1"/>
        <v>Unprocessed pre-consumer fibers/materials  (PC0042)</v>
      </c>
      <c r="E9" s="94" t="s">
        <v>331</v>
      </c>
      <c r="F9" s="94" t="s">
        <v>332</v>
      </c>
      <c r="G9" s="119" t="s">
        <v>324</v>
      </c>
      <c r="H9" s="120">
        <f t="shared" si="2"/>
        <v>6</v>
      </c>
      <c r="I9" s="120" t="str">
        <f t="shared" si="3"/>
        <v>Reclaimed ocean wastes (PD0097)</v>
      </c>
      <c r="J9" s="120">
        <v>1</v>
      </c>
    </row>
    <row r="10" spans="1:10" ht="20.100000000000001" customHeight="1" x14ac:dyDescent="0.25">
      <c r="E10" s="94" t="s">
        <v>333</v>
      </c>
      <c r="F10" s="94" t="s">
        <v>334</v>
      </c>
      <c r="G10" s="119" t="s">
        <v>324</v>
      </c>
      <c r="H10" s="120">
        <f t="shared" si="2"/>
        <v>7</v>
      </c>
      <c r="I10" s="120" t="str">
        <f t="shared" si="3"/>
        <v>Reclaimed process wastes (PD0098)</v>
      </c>
      <c r="J10" s="120"/>
    </row>
    <row r="11" spans="1:10" ht="20.100000000000001" customHeight="1" x14ac:dyDescent="0.25">
      <c r="E11" s="94" t="s">
        <v>335</v>
      </c>
      <c r="F11" s="94" t="s">
        <v>336</v>
      </c>
      <c r="G11" s="119" t="s">
        <v>324</v>
      </c>
      <c r="H11" s="120">
        <f t="shared" si="2"/>
        <v>8</v>
      </c>
      <c r="I11" s="120" t="str">
        <f t="shared" si="3"/>
        <v>Reclaimed down, feathers (PD0099)</v>
      </c>
      <c r="J11" s="120">
        <v>1</v>
      </c>
    </row>
    <row r="12" spans="1:10" ht="20.100000000000001" customHeight="1" x14ac:dyDescent="0.25">
      <c r="E12" s="94" t="s">
        <v>337</v>
      </c>
      <c r="F12" s="94" t="s">
        <v>338</v>
      </c>
      <c r="G12" s="119" t="s">
        <v>324</v>
      </c>
      <c r="H12" s="120">
        <f t="shared" si="2"/>
        <v>9</v>
      </c>
      <c r="I12" s="120" t="str">
        <f t="shared" ref="I12" si="4">F12&amp;" ("&amp;E12&amp;")"</f>
        <v>Other (PD0100)</v>
      </c>
      <c r="J12" s="120">
        <v>1</v>
      </c>
    </row>
    <row r="13" spans="1:10" ht="20.100000000000001" customHeight="1" x14ac:dyDescent="0.25"/>
    <row r="14" spans="1:10" ht="20.100000000000001" customHeight="1" thickBot="1" x14ac:dyDescent="0.3"/>
    <row r="15" spans="1:10" ht="20.100000000000001" customHeight="1" x14ac:dyDescent="0.25">
      <c r="C15" s="424" t="s">
        <v>177</v>
      </c>
      <c r="D15" s="426" t="s">
        <v>178</v>
      </c>
      <c r="E15" s="427"/>
      <c r="F15" s="426" t="s">
        <v>13846</v>
      </c>
      <c r="G15" s="430"/>
    </row>
    <row r="16" spans="1:10" ht="18" customHeight="1" thickBot="1" x14ac:dyDescent="0.3">
      <c r="C16" s="425"/>
      <c r="D16" s="428"/>
      <c r="E16" s="429"/>
      <c r="F16" s="428"/>
      <c r="G16" s="431"/>
    </row>
    <row r="17" spans="2:8" ht="49.5" customHeight="1" x14ac:dyDescent="0.25">
      <c r="C17" s="335" t="str">
        <f>C4</f>
        <v>Reclaimed post-consumer materials (PC0037)</v>
      </c>
      <c r="D17" s="432" t="str">
        <f>CONCATENATE(I6,", ",I7,", ",I8,", ",I9,", ",I11)</f>
        <v>Reclaimed bottles (PD0094), Reclaimed fishing nets (PD0095), Reclaimed textiles (PD0096), Reclaimed ocean wastes (PD0097), Reclaimed down, feathers (PD0099)</v>
      </c>
      <c r="E17" s="432"/>
      <c r="F17" s="336" t="str">
        <f>RawMaterialCode!M75</f>
        <v>Reclaimed post-consumer mixed fibers (RM0579)</v>
      </c>
      <c r="G17" s="337"/>
    </row>
    <row r="18" spans="2:8" ht="36.75" customHeight="1" x14ac:dyDescent="0.25">
      <c r="C18" s="338" t="str">
        <f>C5</f>
        <v>Reclaimed pre-consumer materials  (PC0040)</v>
      </c>
      <c r="D18" s="433" t="str">
        <f>CONCATENATE(I8,", ",I10,", ",I11)</f>
        <v>Reclaimed textiles (PD0096), Reclaimed process wastes (PD0098), Reclaimed down, feathers (PD0099)</v>
      </c>
      <c r="E18" s="433"/>
      <c r="F18" s="339" t="str">
        <f>RawMaterialCode!L75</f>
        <v>Reclaimed pre-consumer mixed fibers (RM0578)</v>
      </c>
      <c r="G18" s="340"/>
    </row>
    <row r="19" spans="2:8" ht="18" customHeight="1" x14ac:dyDescent="0.25">
      <c r="C19" s="338" t="str">
        <f>C17</f>
        <v>Reclaimed post-consumer materials (PC0037)</v>
      </c>
      <c r="D19" s="341" t="str">
        <f>I12</f>
        <v>Other (PD0100)</v>
      </c>
      <c r="E19" s="342"/>
      <c r="F19" s="343" t="str">
        <f>RawMaterialCode!M76</f>
        <v>Other reclaimed post-consumer (RM0581)</v>
      </c>
      <c r="G19" s="344"/>
    </row>
    <row r="20" spans="2:8" ht="18" customHeight="1" thickBot="1" x14ac:dyDescent="0.3">
      <c r="C20" s="345" t="str">
        <f>C18</f>
        <v>Reclaimed pre-consumer materials  (PC0040)</v>
      </c>
      <c r="D20" s="346" t="str">
        <f>D19</f>
        <v>Other (PD0100)</v>
      </c>
      <c r="E20" s="347"/>
      <c r="F20" s="348" t="str">
        <f>RawMaterialCode!L76</f>
        <v>Other reclaimed pre-consumer (RM0580)</v>
      </c>
      <c r="G20" s="349"/>
    </row>
    <row r="21" spans="2:8" ht="18" customHeight="1" x14ac:dyDescent="0.25">
      <c r="C21" s="350" t="str">
        <f>C6</f>
        <v>Processed post-consumer materials (PC0035)</v>
      </c>
      <c r="D21" s="351" t="str">
        <f>CONCATENATE(I4,", ",I5,)</f>
        <v>Flakes (PD0086), Popcorns (PD0087)</v>
      </c>
      <c r="E21" s="352"/>
      <c r="F21" s="353" t="str">
        <f>F17</f>
        <v>Reclaimed post-consumer mixed fibers (RM0579)</v>
      </c>
      <c r="G21" s="354"/>
    </row>
    <row r="22" spans="2:8" ht="33" customHeight="1" x14ac:dyDescent="0.25">
      <c r="C22" s="355" t="str">
        <f>C7</f>
        <v>Processed pre- consumer materials  (PC0041)</v>
      </c>
      <c r="D22" s="433" t="str">
        <f t="shared" ref="D22:F24" si="5">D18</f>
        <v>Reclaimed textiles (PD0096), Reclaimed process wastes (PD0098), Reclaimed down, feathers (PD0099)</v>
      </c>
      <c r="E22" s="433"/>
      <c r="F22" s="343" t="str">
        <f t="shared" si="5"/>
        <v>Reclaimed pre-consumer mixed fibers (RM0578)</v>
      </c>
      <c r="G22" s="356"/>
    </row>
    <row r="23" spans="2:8" ht="18" customHeight="1" x14ac:dyDescent="0.25">
      <c r="C23" s="355" t="str">
        <f>C21</f>
        <v>Processed post-consumer materials (PC0035)</v>
      </c>
      <c r="D23" s="341" t="str">
        <f t="shared" si="5"/>
        <v>Other (PD0100)</v>
      </c>
      <c r="E23" s="357"/>
      <c r="F23" s="343" t="str">
        <f t="shared" si="5"/>
        <v>Other reclaimed post-consumer (RM0581)</v>
      </c>
      <c r="G23" s="356"/>
    </row>
    <row r="24" spans="2:8" ht="18" customHeight="1" thickBot="1" x14ac:dyDescent="0.3">
      <c r="C24" s="358" t="str">
        <f>C22</f>
        <v>Processed pre- consumer materials  (PC0041)</v>
      </c>
      <c r="D24" s="346" t="str">
        <f t="shared" si="5"/>
        <v>Other (PD0100)</v>
      </c>
      <c r="E24" s="359"/>
      <c r="F24" s="348" t="str">
        <f t="shared" si="5"/>
        <v>Other reclaimed pre-consumer (RM0580)</v>
      </c>
      <c r="G24" s="360"/>
    </row>
    <row r="25" spans="2:8" ht="18" customHeight="1" x14ac:dyDescent="0.25">
      <c r="C25" s="350" t="str">
        <f>C8</f>
        <v>Unprocessed post-consumer fibers/materials (PC0036)</v>
      </c>
      <c r="D25" s="351" t="str">
        <f>D21</f>
        <v>Flakes (PD0086), Popcorns (PD0087)</v>
      </c>
      <c r="E25" s="352"/>
      <c r="F25" s="353" t="str">
        <f>F21</f>
        <v>Reclaimed post-consumer mixed fibers (RM0579)</v>
      </c>
      <c r="G25" s="354"/>
    </row>
    <row r="26" spans="2:8" ht="29.25" customHeight="1" x14ac:dyDescent="0.25">
      <c r="C26" s="355" t="str">
        <f>C9</f>
        <v>Unprocessed pre-consumer fibers/materials  (PC0042)</v>
      </c>
      <c r="D26" s="422" t="str">
        <f t="shared" ref="D26:D28" si="6">D22</f>
        <v>Reclaimed textiles (PD0096), Reclaimed process wastes (PD0098), Reclaimed down, feathers (PD0099)</v>
      </c>
      <c r="E26" s="423"/>
      <c r="F26" s="343" t="str">
        <f t="shared" ref="F26:F28" si="7">F22</f>
        <v>Reclaimed pre-consumer mixed fibers (RM0578)</v>
      </c>
      <c r="G26" s="356"/>
    </row>
    <row r="27" spans="2:8" ht="18" customHeight="1" x14ac:dyDescent="0.25">
      <c r="C27" s="355" t="str">
        <f>C25</f>
        <v>Unprocessed post-consumer fibers/materials (PC0036)</v>
      </c>
      <c r="D27" s="341" t="str">
        <f t="shared" si="6"/>
        <v>Other (PD0100)</v>
      </c>
      <c r="E27" s="357"/>
      <c r="F27" s="343" t="str">
        <f t="shared" si="7"/>
        <v>Other reclaimed post-consumer (RM0581)</v>
      </c>
      <c r="G27" s="356"/>
    </row>
    <row r="28" spans="2:8" ht="18" customHeight="1" thickBot="1" x14ac:dyDescent="0.3">
      <c r="C28" s="358" t="str">
        <f>C26</f>
        <v>Unprocessed pre-consumer fibers/materials  (PC0042)</v>
      </c>
      <c r="D28" s="346" t="str">
        <f t="shared" si="6"/>
        <v>Other (PD0100)</v>
      </c>
      <c r="E28" s="359"/>
      <c r="F28" s="348" t="str">
        <f t="shared" si="7"/>
        <v>Other reclaimed pre-consumer (RM0580)</v>
      </c>
      <c r="G28" s="360"/>
    </row>
    <row r="30" spans="2:8" s="361" customFormat="1" ht="36" customHeight="1" x14ac:dyDescent="0.25">
      <c r="B30" s="362" t="s">
        <v>13847</v>
      </c>
      <c r="C30" s="362" t="s">
        <v>13848</v>
      </c>
      <c r="D30" s="362" t="s">
        <v>13849</v>
      </c>
      <c r="E30" s="362" t="s">
        <v>13850</v>
      </c>
      <c r="F30" s="362" t="s">
        <v>13851</v>
      </c>
      <c r="G30" s="362" t="s">
        <v>13852</v>
      </c>
    </row>
    <row r="31" spans="2:8" ht="18" customHeight="1" x14ac:dyDescent="0.25">
      <c r="B31" s="5" t="str">
        <f>I6</f>
        <v>Reclaimed bottles (PD0094)</v>
      </c>
      <c r="C31" s="5" t="str">
        <f>I8</f>
        <v>Reclaimed textiles (PD0096)</v>
      </c>
      <c r="D31" s="5" t="str">
        <f>I4</f>
        <v>Flakes (PD0086)</v>
      </c>
      <c r="E31" s="5" t="str">
        <f>I8</f>
        <v>Reclaimed textiles (PD0096)</v>
      </c>
      <c r="F31" s="5" t="str">
        <f>D31</f>
        <v>Flakes (PD0086)</v>
      </c>
      <c r="G31" s="5" t="str">
        <f>E31</f>
        <v>Reclaimed textiles (PD0096)</v>
      </c>
      <c r="H31" s="5"/>
    </row>
    <row r="32" spans="2:8" ht="18" customHeight="1" x14ac:dyDescent="0.25">
      <c r="B32" s="5" t="str">
        <f>I7</f>
        <v>Reclaimed fishing nets (PD0095)</v>
      </c>
      <c r="C32" s="5" t="str">
        <f>I10</f>
        <v>Reclaimed process wastes (PD0098)</v>
      </c>
      <c r="D32" s="5" t="str">
        <f>I5</f>
        <v>Popcorns (PD0087)</v>
      </c>
      <c r="E32" s="5" t="str">
        <f>I10</f>
        <v>Reclaimed process wastes (PD0098)</v>
      </c>
      <c r="F32" s="5" t="str">
        <f t="shared" ref="F32:F33" si="8">D32</f>
        <v>Popcorns (PD0087)</v>
      </c>
      <c r="G32" s="5" t="str">
        <f t="shared" ref="G32:G34" si="9">E32</f>
        <v>Reclaimed process wastes (PD0098)</v>
      </c>
      <c r="H32" s="5"/>
    </row>
    <row r="33" spans="2:8" ht="18" customHeight="1" x14ac:dyDescent="0.25">
      <c r="B33" s="5" t="str">
        <f>I8</f>
        <v>Reclaimed textiles (PD0096)</v>
      </c>
      <c r="C33" s="5" t="str">
        <f>I11</f>
        <v>Reclaimed down, feathers (PD0099)</v>
      </c>
      <c r="D33" s="5" t="str">
        <f>I12</f>
        <v>Other (PD0100)</v>
      </c>
      <c r="E33" s="5" t="str">
        <f>I11</f>
        <v>Reclaimed down, feathers (PD0099)</v>
      </c>
      <c r="F33" s="5" t="str">
        <f t="shared" si="8"/>
        <v>Other (PD0100)</v>
      </c>
      <c r="G33" s="5" t="str">
        <f t="shared" si="9"/>
        <v>Reclaimed down, feathers (PD0099)</v>
      </c>
      <c r="H33" s="5"/>
    </row>
    <row r="34" spans="2:8" ht="18" customHeight="1" x14ac:dyDescent="0.25">
      <c r="B34" s="5" t="str">
        <f>I9</f>
        <v>Reclaimed ocean wastes (PD0097)</v>
      </c>
      <c r="C34" s="5" t="str">
        <f>I12</f>
        <v>Other (PD0100)</v>
      </c>
      <c r="D34" s="114"/>
      <c r="E34" s="5" t="str">
        <f>I12</f>
        <v>Other (PD0100)</v>
      </c>
      <c r="F34" s="5"/>
      <c r="G34" s="5" t="str">
        <f t="shared" si="9"/>
        <v>Other (PD0100)</v>
      </c>
      <c r="H34" s="5"/>
    </row>
    <row r="35" spans="2:8" ht="18" customHeight="1" x14ac:dyDescent="0.25">
      <c r="B35" s="5" t="str">
        <f>I11</f>
        <v>Reclaimed down, feathers (PD0099)</v>
      </c>
      <c r="D35" s="114"/>
      <c r="H35" s="5"/>
    </row>
    <row r="36" spans="2:8" ht="18" customHeight="1" x14ac:dyDescent="0.25">
      <c r="B36" s="5" t="str">
        <f>I12</f>
        <v>Other (PD0100)</v>
      </c>
      <c r="D36" s="114"/>
      <c r="H36" s="5"/>
    </row>
    <row r="37" spans="2:8" ht="18" customHeight="1" x14ac:dyDescent="0.25">
      <c r="D37" s="114"/>
      <c r="H37" s="5"/>
    </row>
  </sheetData>
  <sheetProtection formatCells="0" formatColumns="0" formatRows="0" insertColumns="0" insertRows="0" insertHyperlinks="0" deleteColumns="0" deleteRows="0" sort="0" autoFilter="0" pivotTables="0"/>
  <mergeCells count="7">
    <mergeCell ref="D26:E26"/>
    <mergeCell ref="C15:C16"/>
    <mergeCell ref="D15:E16"/>
    <mergeCell ref="F15:G16"/>
    <mergeCell ref="D17:E17"/>
    <mergeCell ref="D18:E18"/>
    <mergeCell ref="D22:E22"/>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19CCD-B03A-4CD1-A7B6-2614D3D2D834}">
  <sheetPr>
    <tabColor theme="2" tint="-0.89999084444715716"/>
  </sheetPr>
  <dimension ref="A1:FC1035"/>
  <sheetViews>
    <sheetView showGridLines="0" zoomScaleNormal="100" workbookViewId="0">
      <selection activeCell="G1" sqref="G1"/>
    </sheetView>
  </sheetViews>
  <sheetFormatPr defaultColWidth="10.8984375" defaultRowHeight="15" customHeight="1" x14ac:dyDescent="0.25"/>
  <cols>
    <col min="1" max="1" width="6.59765625" style="217" customWidth="1"/>
    <col min="2" max="2" width="12.59765625" style="207" customWidth="1"/>
    <col min="3" max="3" width="25.8984375" style="207" customWidth="1"/>
    <col min="4" max="4" width="12.8984375" style="207" customWidth="1"/>
    <col min="5" max="5" width="25.8984375" style="207" customWidth="1"/>
    <col min="6" max="6" width="12.8984375" style="207" customWidth="1"/>
    <col min="7" max="7" width="19.8984375" style="207" customWidth="1"/>
    <col min="8" max="8" width="20.8984375" style="207" customWidth="1"/>
    <col min="9" max="11" width="25.8984375" style="207" customWidth="1"/>
    <col min="12" max="12" width="14.09765625" style="207" customWidth="1"/>
    <col min="13" max="13" width="30.8984375" style="207" customWidth="1"/>
    <col min="14" max="14" width="13.59765625" style="207" customWidth="1"/>
    <col min="15" max="15" width="25.8984375" style="207" customWidth="1"/>
    <col min="16" max="16" width="12.8984375" style="207" customWidth="1"/>
    <col min="17" max="17" width="13.8984375" style="207" customWidth="1"/>
    <col min="18" max="18" width="12.8984375" style="207" customWidth="1"/>
    <col min="19" max="19" width="14.09765625" style="207" customWidth="1"/>
    <col min="20" max="21" width="20.8984375" style="207" customWidth="1"/>
    <col min="22" max="22" width="12.8984375" style="207" customWidth="1"/>
    <col min="23" max="25" width="20.8984375" style="207" customWidth="1"/>
    <col min="26" max="26" width="14.8984375" style="207" customWidth="1"/>
    <col min="27" max="28" width="20.8984375" style="207" customWidth="1"/>
    <col min="29" max="29" width="12.8984375" style="207" customWidth="1"/>
    <col min="30" max="32" width="20.8984375" style="207" customWidth="1"/>
    <col min="33" max="33" width="12.8984375" style="207" customWidth="1"/>
    <col min="34" max="35" width="20.8984375" style="207" customWidth="1"/>
    <col min="36" max="36" width="12.8984375" style="207" customWidth="1"/>
    <col min="37" max="39" width="20.8984375" style="207" customWidth="1"/>
    <col min="40" max="40" width="12.8984375" style="207" customWidth="1"/>
    <col min="41" max="42" width="20.8984375" style="207" customWidth="1"/>
    <col min="43" max="43" width="12.8984375" style="207" customWidth="1"/>
    <col min="44" max="46" width="20.8984375" style="207" customWidth="1"/>
    <col min="47" max="47" width="12.8984375" style="207" customWidth="1"/>
    <col min="48" max="49" width="20.8984375" style="207" customWidth="1"/>
    <col min="50" max="50" width="12.8984375" style="207" customWidth="1"/>
    <col min="51" max="53" width="20.8984375" style="207" customWidth="1"/>
    <col min="54" max="54" width="12.8984375" style="207" customWidth="1"/>
    <col min="55" max="56" width="20.8984375" style="207" customWidth="1"/>
    <col min="57" max="57" width="12.8984375" style="207" customWidth="1"/>
    <col min="58" max="60" width="20.8984375" style="207" customWidth="1"/>
    <col min="61" max="61" width="12.8984375" style="207" customWidth="1"/>
    <col min="62" max="63" width="20.8984375" style="207" customWidth="1"/>
    <col min="64" max="64" width="12.8984375" style="207" customWidth="1"/>
    <col min="65" max="67" width="20.8984375" style="207" customWidth="1"/>
    <col min="68" max="68" width="12.8984375" style="207" customWidth="1"/>
    <col min="69" max="70" width="20.8984375" style="207" customWidth="1"/>
    <col min="71" max="71" width="12.8984375" style="207" customWidth="1"/>
    <col min="72" max="74" width="20.8984375" style="207" customWidth="1"/>
    <col min="75" max="75" width="12.8984375" style="207" customWidth="1"/>
    <col min="76" max="77" width="20.8984375" style="207" customWidth="1"/>
    <col min="78" max="78" width="12.8984375" style="207" customWidth="1"/>
    <col min="79" max="81" width="20.8984375" style="207" customWidth="1"/>
    <col min="82" max="82" width="12.8984375" style="207" customWidth="1"/>
    <col min="83" max="84" width="20.8984375" style="207" customWidth="1"/>
    <col min="85" max="85" width="12.8984375" style="207" customWidth="1"/>
    <col min="86" max="88" width="20.8984375" style="207" customWidth="1"/>
    <col min="89" max="89" width="12.8984375" style="207" customWidth="1"/>
    <col min="90" max="91" width="20.8984375" style="207" customWidth="1"/>
    <col min="92" max="92" width="12.8984375" style="207" customWidth="1"/>
    <col min="93" max="95" width="20.8984375" style="207" customWidth="1"/>
    <col min="96" max="96" width="12.8984375" style="207" customWidth="1"/>
    <col min="97" max="98" width="20.8984375" style="207" customWidth="1"/>
    <col min="99" max="99" width="12.8984375" style="207" customWidth="1"/>
    <col min="100" max="102" width="20.8984375" style="207" customWidth="1"/>
    <col min="103" max="103" width="12.8984375" style="207" customWidth="1"/>
    <col min="104" max="105" width="20.8984375" style="207" customWidth="1"/>
    <col min="106" max="106" width="12.8984375" style="207" customWidth="1"/>
    <col min="107" max="109" width="20.8984375" style="207" customWidth="1"/>
    <col min="110" max="110" width="12.8984375" style="207" customWidth="1"/>
    <col min="111" max="112" width="20.8984375" style="207" customWidth="1"/>
    <col min="113" max="113" width="12.8984375" style="207" customWidth="1"/>
    <col min="114" max="116" width="20.8984375" style="207" customWidth="1"/>
    <col min="117" max="117" width="12.8984375" style="207" customWidth="1"/>
    <col min="118" max="119" width="20.8984375" style="207" customWidth="1"/>
    <col min="120" max="120" width="12.8984375" style="207" customWidth="1"/>
    <col min="121" max="123" width="20.8984375" style="207" customWidth="1"/>
    <col min="124" max="124" width="12.8984375" style="207" customWidth="1"/>
    <col min="125" max="126" width="20.8984375" style="207" customWidth="1"/>
    <col min="127" max="127" width="12.8984375" style="207" customWidth="1"/>
    <col min="128" max="130" width="20.8984375" style="207" customWidth="1"/>
    <col min="131" max="131" width="12.8984375" style="207" customWidth="1"/>
    <col min="132" max="133" width="20.8984375" style="207" customWidth="1"/>
    <col min="134" max="134" width="12.8984375" style="207" customWidth="1"/>
    <col min="135" max="137" width="20.8984375" style="207" customWidth="1"/>
    <col min="138" max="138" width="12.8984375" style="207" customWidth="1"/>
    <col min="139" max="140" width="20.8984375" style="207" customWidth="1"/>
    <col min="141" max="141" width="12.8984375" style="207" customWidth="1"/>
    <col min="142" max="144" width="20.8984375" style="207" customWidth="1"/>
    <col min="145" max="145" width="12.8984375" style="207" customWidth="1"/>
    <col min="146" max="147" width="20.8984375" style="207" customWidth="1"/>
    <col min="148" max="148" width="12.8984375" style="207" customWidth="1"/>
    <col min="149" max="151" width="20.8984375" style="207" customWidth="1"/>
    <col min="152" max="152" width="12.8984375" style="207" customWidth="1"/>
    <col min="153" max="154" width="20.8984375" style="207" customWidth="1"/>
    <col min="155" max="155" width="12.8984375" style="207" customWidth="1"/>
    <col min="156" max="158" width="20.8984375" style="207" customWidth="1"/>
    <col min="159" max="159" width="12.8984375" style="207" customWidth="1"/>
    <col min="160" max="16384" width="10.8984375" style="207"/>
  </cols>
  <sheetData>
    <row r="1" spans="1:13" s="147" customFormat="1" ht="44.1" customHeight="1" x14ac:dyDescent="0.25">
      <c r="A1" s="377"/>
      <c r="B1" s="378"/>
      <c r="C1" s="379" t="s">
        <v>13884</v>
      </c>
      <c r="D1" s="470"/>
      <c r="E1" s="470"/>
      <c r="F1" s="470"/>
      <c r="G1" s="219"/>
      <c r="H1" s="220"/>
    </row>
    <row r="2" spans="1:13" s="179" customFormat="1" ht="21.9" customHeight="1" x14ac:dyDescent="0.25">
      <c r="C2" s="181"/>
    </row>
    <row r="3" spans="1:13" s="177" customFormat="1" ht="21" customHeight="1" x14ac:dyDescent="0.25">
      <c r="B3" s="473" t="s">
        <v>144</v>
      </c>
      <c r="C3" s="473"/>
      <c r="D3" s="473"/>
      <c r="E3" s="473"/>
    </row>
    <row r="4" spans="1:13" s="177" customFormat="1" ht="54.9" customHeight="1" x14ac:dyDescent="0.25">
      <c r="B4" s="471" t="s">
        <v>145</v>
      </c>
      <c r="C4" s="472"/>
      <c r="D4" s="472"/>
      <c r="E4" s="472"/>
      <c r="F4" s="472"/>
    </row>
    <row r="5" spans="1:13" s="177" customFormat="1" ht="20.100000000000001" customHeight="1" x14ac:dyDescent="0.25">
      <c r="B5" s="182"/>
    </row>
    <row r="6" spans="1:13" s="177" customFormat="1" ht="21.9" customHeight="1" x14ac:dyDescent="0.25">
      <c r="B6" s="253" t="s">
        <v>146</v>
      </c>
      <c r="J6" s="179"/>
    </row>
    <row r="7" spans="1:13" s="177" customFormat="1" ht="54.9" customHeight="1" x14ac:dyDescent="0.3">
      <c r="B7" s="462" t="s">
        <v>147</v>
      </c>
      <c r="C7" s="463"/>
      <c r="D7" s="464"/>
      <c r="E7" s="474" t="str">
        <f>IF(OR(E26="",E8="",E14=""),"",CONCATENATE("RMDF-",RIGHT(E26,8),"-",TEXT(YEAR(E8),"0000"),TEXT(MONTH(E8),"00"),TEXT(DAY(E8),"00"),"-",TEXT(E14,"000000")))</f>
        <v/>
      </c>
      <c r="F7" s="475"/>
      <c r="G7" s="180"/>
      <c r="H7" s="183"/>
      <c r="J7" s="179"/>
      <c r="K7" s="179"/>
    </row>
    <row r="8" spans="1:13" s="177" customFormat="1" ht="30" customHeight="1" x14ac:dyDescent="0.3">
      <c r="B8" s="254" t="s">
        <v>148</v>
      </c>
      <c r="C8" s="218"/>
      <c r="D8" s="218"/>
      <c r="E8" s="476"/>
      <c r="F8" s="477"/>
      <c r="G8" s="180"/>
      <c r="I8" s="183"/>
    </row>
    <row r="9" spans="1:13" s="177" customFormat="1" ht="39.9" customHeight="1" x14ac:dyDescent="0.3">
      <c r="B9" s="465" t="s">
        <v>149</v>
      </c>
      <c r="C9" s="466"/>
      <c r="D9" s="467"/>
      <c r="E9" s="478" t="str">
        <f>IF(B35="","",VLOOKUP(MONTH(B35),ReclaimMaterial!$K$3:$L$14,2,FALSE))</f>
        <v/>
      </c>
      <c r="F9" s="479"/>
      <c r="G9" s="180"/>
      <c r="I9" s="183"/>
      <c r="J9" s="184"/>
    </row>
    <row r="10" spans="1:13" s="177" customFormat="1" ht="39.9" customHeight="1" x14ac:dyDescent="0.3">
      <c r="B10" s="462" t="s">
        <v>150</v>
      </c>
      <c r="C10" s="468"/>
      <c r="D10" s="469"/>
      <c r="E10" s="480" t="str">
        <f>IF(B35="","",YEAR(B35))</f>
        <v/>
      </c>
      <c r="F10" s="481"/>
      <c r="G10" s="180"/>
      <c r="H10" s="183"/>
    </row>
    <row r="11" spans="1:13" s="177" customFormat="1" ht="20.100000000000001" customHeight="1" x14ac:dyDescent="0.25">
      <c r="B11" s="178"/>
      <c r="C11" s="178"/>
      <c r="D11" s="178"/>
      <c r="E11" s="205"/>
      <c r="F11" s="205"/>
    </row>
    <row r="12" spans="1:13" s="179" customFormat="1" ht="21.9" customHeight="1" x14ac:dyDescent="0.25">
      <c r="B12" s="253" t="s">
        <v>151</v>
      </c>
      <c r="E12" s="205"/>
      <c r="F12" s="205"/>
      <c r="G12" s="177"/>
      <c r="H12" s="177"/>
      <c r="I12" s="177"/>
      <c r="J12" s="177"/>
      <c r="K12" s="177"/>
      <c r="L12" s="177"/>
      <c r="M12" s="177"/>
    </row>
    <row r="13" spans="1:13" s="177" customFormat="1" ht="30" customHeight="1" x14ac:dyDescent="0.25">
      <c r="B13" s="254" t="s">
        <v>152</v>
      </c>
      <c r="C13" s="255"/>
      <c r="D13" s="255"/>
      <c r="E13" s="458"/>
      <c r="F13" s="459"/>
      <c r="G13" s="180"/>
    </row>
    <row r="14" spans="1:13" s="177" customFormat="1" ht="54.9" customHeight="1" x14ac:dyDescent="0.3">
      <c r="A14" s="185"/>
      <c r="B14" s="465" t="s">
        <v>153</v>
      </c>
      <c r="C14" s="466"/>
      <c r="D14" s="467"/>
      <c r="E14" s="460"/>
      <c r="F14" s="461"/>
      <c r="G14" s="180"/>
      <c r="H14" s="183"/>
      <c r="K14" s="180"/>
    </row>
    <row r="15" spans="1:13" s="177" customFormat="1" ht="30" customHeight="1" x14ac:dyDescent="0.3">
      <c r="B15" s="256" t="s">
        <v>154</v>
      </c>
      <c r="C15" s="255"/>
      <c r="D15" s="255"/>
      <c r="E15" s="458"/>
      <c r="F15" s="459"/>
      <c r="G15" s="180"/>
      <c r="H15" s="183"/>
    </row>
    <row r="16" spans="1:13" s="177" customFormat="1" ht="30" customHeight="1" x14ac:dyDescent="0.3">
      <c r="B16" s="257" t="s">
        <v>155</v>
      </c>
      <c r="C16" s="258"/>
      <c r="D16" s="258"/>
      <c r="E16" s="458"/>
      <c r="F16" s="459"/>
      <c r="G16" s="180"/>
      <c r="H16" s="183"/>
    </row>
    <row r="17" spans="1:159" s="177" customFormat="1" ht="30" customHeight="1" x14ac:dyDescent="0.3">
      <c r="B17" s="259" t="s">
        <v>156</v>
      </c>
      <c r="C17" s="255"/>
      <c r="D17" s="255"/>
      <c r="E17" s="458"/>
      <c r="F17" s="459"/>
      <c r="G17" s="180"/>
      <c r="H17" s="183"/>
    </row>
    <row r="18" spans="1:159" s="177" customFormat="1" ht="30" customHeight="1" x14ac:dyDescent="0.3">
      <c r="B18" s="259" t="s">
        <v>157</v>
      </c>
      <c r="C18" s="260"/>
      <c r="D18" s="258"/>
      <c r="E18" s="458"/>
      <c r="F18" s="459"/>
      <c r="G18" s="180"/>
      <c r="H18" s="183"/>
      <c r="K18" s="180"/>
    </row>
    <row r="19" spans="1:159" s="177" customFormat="1" ht="39.9" customHeight="1" x14ac:dyDescent="0.3">
      <c r="B19" s="465" t="s">
        <v>158</v>
      </c>
      <c r="C19" s="466"/>
      <c r="D19" s="467"/>
      <c r="E19" s="458"/>
      <c r="F19" s="459"/>
      <c r="G19" s="324" t="str">
        <f ca="1">IF(Validation!G19="Invalid","The selected Seller Country and State are inconsistent. Please reselect the correct state from the dropdown list.","")</f>
        <v/>
      </c>
      <c r="H19" s="183"/>
      <c r="K19" s="186"/>
    </row>
    <row r="20" spans="1:159" s="177" customFormat="1" ht="39.9" customHeight="1" x14ac:dyDescent="0.25">
      <c r="B20" s="465" t="s">
        <v>159</v>
      </c>
      <c r="C20" s="488"/>
      <c r="D20" s="489"/>
      <c r="E20" s="458"/>
      <c r="F20" s="459"/>
      <c r="G20" s="180"/>
      <c r="H20" s="187"/>
      <c r="K20" s="186"/>
    </row>
    <row r="21" spans="1:159" s="177" customFormat="1" ht="30" customHeight="1" x14ac:dyDescent="0.25">
      <c r="B21" s="259" t="s">
        <v>160</v>
      </c>
      <c r="C21" s="255"/>
      <c r="D21" s="255"/>
      <c r="E21" s="458"/>
      <c r="F21" s="459"/>
      <c r="G21" s="180"/>
      <c r="H21" s="187"/>
      <c r="K21" s="186"/>
    </row>
    <row r="22" spans="1:159" s="177" customFormat="1" ht="39.9" customHeight="1" x14ac:dyDescent="0.25">
      <c r="B22" s="465" t="s">
        <v>161</v>
      </c>
      <c r="C22" s="466"/>
      <c r="D22" s="467"/>
      <c r="E22" s="458"/>
      <c r="F22" s="459"/>
      <c r="G22" s="180"/>
    </row>
    <row r="23" spans="1:159" s="177" customFormat="1" ht="20.100000000000001" customHeight="1" x14ac:dyDescent="0.25">
      <c r="E23" s="205"/>
      <c r="F23" s="205"/>
    </row>
    <row r="24" spans="1:159" s="177" customFormat="1" ht="21.9" customHeight="1" x14ac:dyDescent="0.25">
      <c r="B24" s="253" t="s">
        <v>162</v>
      </c>
      <c r="C24" s="179"/>
      <c r="D24" s="179"/>
      <c r="E24" s="205"/>
      <c r="F24" s="205"/>
    </row>
    <row r="25" spans="1:159" s="177" customFormat="1" ht="30" customHeight="1" x14ac:dyDescent="0.25">
      <c r="B25" s="257" t="s">
        <v>163</v>
      </c>
      <c r="C25" s="218"/>
      <c r="D25" s="218"/>
      <c r="E25" s="490"/>
      <c r="F25" s="491"/>
      <c r="G25" s="180"/>
      <c r="H25" s="188"/>
    </row>
    <row r="26" spans="1:159" s="177" customFormat="1" ht="39.9" customHeight="1" x14ac:dyDescent="0.25">
      <c r="B26" s="485" t="s">
        <v>164</v>
      </c>
      <c r="C26" s="486"/>
      <c r="D26" s="487"/>
      <c r="E26" s="490"/>
      <c r="F26" s="491"/>
      <c r="G26" s="180"/>
      <c r="H26" s="252"/>
      <c r="N26" s="189"/>
    </row>
    <row r="27" spans="1:159" s="177" customFormat="1" ht="20.100000000000001" customHeight="1" x14ac:dyDescent="0.25">
      <c r="B27" s="186"/>
      <c r="M27" s="189"/>
      <c r="N27" s="189"/>
      <c r="O27" s="189"/>
      <c r="P27" s="189"/>
      <c r="Q27" s="189"/>
    </row>
    <row r="28" spans="1:159" s="189" customFormat="1" ht="30" customHeight="1" thickBot="1" x14ac:dyDescent="0.3">
      <c r="B28" s="261" t="s">
        <v>165</v>
      </c>
      <c r="O28" s="321"/>
      <c r="S28" s="177"/>
      <c r="T28" s="177"/>
      <c r="U28" s="177"/>
      <c r="W28" s="177"/>
      <c r="X28" s="325" t="str">
        <f ca="1">IF(COUNTIF(Validation!Z$35:Z$1034,"Invalid")&gt;0,"One or more Origin Facility Country and State combinations are inconsistent. Please reselect the state(s) highlighted in red from the dropdown list.","")</f>
        <v/>
      </c>
      <c r="Y28" s="190"/>
      <c r="AE28" s="325" t="str">
        <f ca="1">IF(COUNTIF(Validation!AG$35:AG$1034,"Invalid")&gt;0,"One or more Origin Facility Country and State combinations are inconsistent. Please reselect the state(s) highlighted in red from the dropdown list.","")</f>
        <v/>
      </c>
      <c r="AL28" s="325" t="str">
        <f ca="1">IF(COUNTIF(Validation!AN$35:AN$1034,"Invalid")&gt;0,"One or more Origin Facility Country and State combinations are inconsistent. Please reselect the state(s) highlighted in red from the dropdown list.","")</f>
        <v/>
      </c>
      <c r="AO28" s="177"/>
      <c r="AS28" s="325" t="str">
        <f ca="1">IF(COUNTIF(Validation!AU$35:AU$1034,"Invalid")&gt;0,"One or more Origin Facility Country and State combinations are inconsistent. Please reselect the state(s) highlighted in red from the dropdown list.","")</f>
        <v/>
      </c>
      <c r="AZ28" s="325" t="str">
        <f ca="1">IF(COUNTIF(Validation!BB$35:BB$1034,"Invalid")&gt;0,"One or more Origin Facility Country and State combinations are inconsistent. Please reselect the state(s) highlighted in red from the dropdown list.","")</f>
        <v/>
      </c>
      <c r="BG28" s="325" t="str">
        <f ca="1">IF(COUNTIF(Validation!BI$35:BI$1034,"Invalid")&gt;0,"One or more Origin Facility Country and State combinations are inconsistent. Please reselect the state(s) highlighted in red from the dropdown list.","")</f>
        <v/>
      </c>
      <c r="BN28" s="325" t="str">
        <f ca="1">IF(COUNTIF(Validation!BP$35:BP$1034,"Invalid")&gt;0,"One or more Origin Facility Country and State combinations are inconsistent. Please reselect the state(s) highlighted in red from the dropdown list.","")</f>
        <v/>
      </c>
      <c r="BU28" s="325" t="str">
        <f ca="1">IF(COUNTIF(Validation!BW$35:BW$1034,"Invalid")&gt;0,"One or more Origin Facility Country and State combinations are inconsistent. Please reselect the state(s) highlighted in red from the dropdown list.","")</f>
        <v/>
      </c>
      <c r="CB28" s="325" t="str">
        <f ca="1">IF(COUNTIF(Validation!CD$35:CD$1034,"Invalid")&gt;0,"One or more Origin Facility Country and State combinations are inconsistent. Please reselect the state(s) highlighted in red from the dropdown list.","")</f>
        <v/>
      </c>
      <c r="CI28" s="325" t="str">
        <f ca="1">IF(COUNTIF(Validation!CK$35:CK$1034,"Invalid")&gt;0,"One or more Origin Facility Country and State combinations are inconsistent. Please reselect the state(s) highlighted in red from the dropdown list.","")</f>
        <v/>
      </c>
      <c r="CP28" s="325" t="str">
        <f ca="1">IF(COUNTIF(Validation!CR$35:CR$1034,"Invalid")&gt;0,"One or more Origin Facility Country and State combinations are inconsistent. Please reselect the state(s) highlighted in red from the dropdown list.","")</f>
        <v/>
      </c>
      <c r="CW28" s="325" t="str">
        <f ca="1">IF(COUNTIF(Validation!CY$35:CY$1034,"Invalid")&gt;0,"One or more Origin Facility Country and State combinations are inconsistent. Please reselect the state(s) highlighted in red from the dropdown list.","")</f>
        <v/>
      </c>
      <c r="DD28" s="325" t="str">
        <f ca="1">IF(COUNTIF(Validation!DF$35:DF$1034,"Invalid")&gt;0,"One or more Origin Facility Country and State combinations are inconsistent. Please reselect the state(s) highlighted in red from the dropdown list.","")</f>
        <v/>
      </c>
      <c r="DK28" s="325" t="str">
        <f ca="1">IF(COUNTIF(Validation!DM$35:DM$1034,"Invalid")&gt;0,"One or more Origin Facility Country and State combinations are inconsistent. Please reselect the state(s) highlighted in red from the dropdown list.","")</f>
        <v/>
      </c>
      <c r="DR28" s="325" t="str">
        <f ca="1">IF(COUNTIF(Validation!DT$35:DT$1034,"Invalid")&gt;0,"One or more Origin Facility Country and State combinations are inconsistent. Please reselect the state(s) highlighted in red from the dropdown list.","")</f>
        <v/>
      </c>
      <c r="DY28" s="325" t="str">
        <f ca="1">IF(COUNTIF(Validation!EA$35:EA$1034,"Invalid")&gt;0,"One or more Origin Facility Country and State combinations are inconsistent. Please reselect the state(s) highlighted in red from the dropdown list.","")</f>
        <v/>
      </c>
      <c r="EF28" s="325" t="str">
        <f ca="1">IF(COUNTIF(Validation!EH$35:EH$1034,"Invalid")&gt;0,"One or more Origin Facility Country and State combinations are inconsistent. Please reselect the state(s) highlighted in red from the dropdown list.","")</f>
        <v/>
      </c>
      <c r="EM28" s="325" t="str">
        <f ca="1">IF(COUNTIF(Validation!EO$35:EO$1034,"Invalid")&gt;0,"One or more Origin Facility Country and State combinations are inconsistent. Please reselect the state(s) highlighted in red from the dropdown list.","")</f>
        <v/>
      </c>
      <c r="ET28" s="325" t="str">
        <f ca="1">IF(COUNTIF(Validation!EV$35:EV$1034,"Invalid")&gt;0,"One or more Origin Facility Country and State combinations are inconsistent. Please reselect the state(s) highlighted in red from the dropdown list.","")</f>
        <v/>
      </c>
      <c r="FA28" s="325" t="str">
        <f ca="1">IF(COUNTIF(Validation!FC$35:FC$1034,"Invalid")&gt;0,"One or more Origin Facility Country and State combinations are inconsistent. Please reselect the state(s) highlighted in red from the dropdown list.","")</f>
        <v/>
      </c>
    </row>
    <row r="29" spans="1:159" s="178" customFormat="1" ht="20.100000000000001" customHeight="1" thickTop="1" x14ac:dyDescent="0.25">
      <c r="A29" s="191"/>
      <c r="B29" s="436" t="s">
        <v>82</v>
      </c>
      <c r="C29" s="492"/>
      <c r="D29" s="493"/>
      <c r="E29" s="496" t="s">
        <v>166</v>
      </c>
      <c r="F29" s="493"/>
      <c r="G29" s="498" t="s">
        <v>93</v>
      </c>
      <c r="H29" s="436" t="s">
        <v>167</v>
      </c>
      <c r="I29" s="223"/>
      <c r="J29" s="223"/>
      <c r="K29" s="223"/>
      <c r="L29" s="223"/>
      <c r="M29" s="223"/>
      <c r="N29" s="223"/>
      <c r="O29" s="223"/>
      <c r="P29" s="223"/>
      <c r="Q29" s="223"/>
      <c r="R29" s="224"/>
      <c r="S29" s="225" t="s">
        <v>168</v>
      </c>
      <c r="T29" s="223"/>
      <c r="U29" s="223"/>
      <c r="V29" s="223"/>
      <c r="W29" s="223"/>
      <c r="X29" s="223"/>
      <c r="Y29" s="223"/>
      <c r="Z29" s="482"/>
      <c r="AA29" s="269"/>
      <c r="AB29" s="270"/>
      <c r="AC29" s="270"/>
      <c r="AD29" s="270"/>
      <c r="AE29" s="270"/>
      <c r="AF29" s="270"/>
      <c r="AG29" s="270"/>
      <c r="AH29" s="270"/>
      <c r="AI29" s="270"/>
      <c r="AJ29" s="270"/>
      <c r="AK29" s="270"/>
      <c r="AL29" s="270"/>
      <c r="AM29" s="270"/>
      <c r="AN29" s="270"/>
      <c r="AO29" s="270"/>
      <c r="AP29" s="270"/>
      <c r="AQ29" s="270"/>
      <c r="AR29" s="270"/>
      <c r="AS29" s="270"/>
      <c r="AT29" s="270"/>
      <c r="AU29" s="270"/>
      <c r="AV29" s="270"/>
      <c r="AW29" s="270"/>
      <c r="AX29" s="270"/>
      <c r="AY29" s="270"/>
      <c r="AZ29" s="270"/>
      <c r="BA29" s="270"/>
      <c r="BB29" s="270"/>
      <c r="BC29" s="270"/>
      <c r="BD29" s="270"/>
      <c r="BE29" s="270"/>
      <c r="BF29" s="270"/>
      <c r="BG29" s="270"/>
      <c r="BH29" s="270"/>
      <c r="BI29" s="270"/>
      <c r="BJ29" s="270"/>
      <c r="BK29" s="270"/>
      <c r="BL29" s="270"/>
      <c r="BM29" s="270"/>
      <c r="BN29" s="270"/>
      <c r="BO29" s="270"/>
      <c r="BP29" s="270"/>
      <c r="BQ29" s="270"/>
      <c r="BR29" s="270"/>
      <c r="BS29" s="270"/>
      <c r="BT29" s="270"/>
      <c r="BU29" s="270"/>
      <c r="BV29" s="270"/>
      <c r="BW29" s="270"/>
      <c r="BX29" s="270"/>
      <c r="BY29" s="270"/>
      <c r="BZ29" s="270"/>
      <c r="CA29" s="270"/>
      <c r="CB29" s="270"/>
      <c r="CC29" s="270"/>
      <c r="CD29" s="270"/>
      <c r="CE29" s="270"/>
      <c r="CF29" s="270"/>
      <c r="CG29" s="270"/>
      <c r="CH29" s="270"/>
      <c r="CI29" s="270"/>
      <c r="CJ29" s="270"/>
      <c r="CK29" s="270"/>
      <c r="CL29" s="270"/>
      <c r="CM29" s="270"/>
      <c r="CN29" s="270"/>
      <c r="CO29" s="270"/>
      <c r="CP29" s="270"/>
      <c r="CQ29" s="270"/>
      <c r="CR29" s="270"/>
      <c r="CS29" s="270"/>
      <c r="CT29" s="270"/>
      <c r="CU29" s="270"/>
      <c r="CV29" s="270"/>
      <c r="CW29" s="270"/>
      <c r="CX29" s="270"/>
      <c r="CY29" s="270"/>
      <c r="CZ29" s="270"/>
      <c r="DA29" s="270"/>
      <c r="DB29" s="270"/>
      <c r="DC29" s="270"/>
      <c r="DD29" s="270"/>
      <c r="DE29" s="270"/>
      <c r="DF29" s="270"/>
      <c r="DG29" s="270"/>
      <c r="DH29" s="270"/>
      <c r="DI29" s="270"/>
      <c r="DJ29" s="270"/>
      <c r="DK29" s="270"/>
      <c r="DL29" s="270"/>
      <c r="DM29" s="270"/>
      <c r="DN29" s="270"/>
      <c r="DO29" s="270"/>
      <c r="DP29" s="270"/>
      <c r="DQ29" s="270"/>
      <c r="DR29" s="270"/>
      <c r="DS29" s="270"/>
      <c r="DT29" s="270"/>
      <c r="DU29" s="270"/>
      <c r="DV29" s="270"/>
      <c r="DW29" s="270"/>
      <c r="DX29" s="270"/>
      <c r="DY29" s="270"/>
      <c r="DZ29" s="270"/>
      <c r="EA29" s="270"/>
      <c r="EB29" s="270"/>
      <c r="EC29" s="270"/>
      <c r="ED29" s="270"/>
      <c r="EE29" s="270"/>
      <c r="EF29" s="270"/>
      <c r="EG29" s="270"/>
      <c r="EH29" s="270"/>
      <c r="EI29" s="270"/>
      <c r="EJ29" s="270"/>
      <c r="EK29" s="270"/>
      <c r="EL29" s="270"/>
      <c r="EM29" s="270"/>
      <c r="EN29" s="270"/>
      <c r="EO29" s="270"/>
      <c r="EP29" s="270"/>
      <c r="EQ29" s="270"/>
      <c r="ER29" s="270"/>
      <c r="ES29" s="270"/>
      <c r="ET29" s="270"/>
      <c r="EU29" s="270"/>
      <c r="EV29" s="270"/>
      <c r="EW29" s="270"/>
      <c r="EX29" s="270"/>
      <c r="EY29" s="270"/>
      <c r="EZ29" s="270"/>
      <c r="FA29" s="270"/>
      <c r="FB29" s="270"/>
      <c r="FC29" s="271"/>
    </row>
    <row r="30" spans="1:159" s="178" customFormat="1" ht="20.100000000000001" customHeight="1" x14ac:dyDescent="0.25">
      <c r="A30" s="191"/>
      <c r="B30" s="437"/>
      <c r="C30" s="494"/>
      <c r="D30" s="495"/>
      <c r="E30" s="497"/>
      <c r="F30" s="495"/>
      <c r="G30" s="499"/>
      <c r="H30" s="437"/>
      <c r="I30" s="226"/>
      <c r="J30" s="226"/>
      <c r="K30" s="226"/>
      <c r="L30" s="226"/>
      <c r="M30" s="226"/>
      <c r="N30" s="226"/>
      <c r="O30" s="226"/>
      <c r="P30" s="226"/>
      <c r="Q30" s="226"/>
      <c r="R30" s="227"/>
      <c r="S30" s="228" t="s">
        <v>169</v>
      </c>
      <c r="T30" s="229"/>
      <c r="U30" s="229"/>
      <c r="V30" s="230"/>
      <c r="W30" s="262">
        <v>1</v>
      </c>
      <c r="X30" s="231"/>
      <c r="Y30" s="229"/>
      <c r="Z30" s="483"/>
      <c r="AA30" s="272"/>
      <c r="AB30" s="273"/>
      <c r="AC30" s="273"/>
      <c r="AD30" s="273"/>
      <c r="AE30" s="273"/>
      <c r="AF30" s="273"/>
      <c r="AG30" s="273"/>
      <c r="AH30" s="273"/>
      <c r="AI30" s="273"/>
      <c r="AJ30" s="273"/>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3"/>
      <c r="BY30" s="273"/>
      <c r="BZ30" s="273"/>
      <c r="CA30" s="273"/>
      <c r="CB30" s="273"/>
      <c r="CC30" s="273"/>
      <c r="CD30" s="273"/>
      <c r="CE30" s="273"/>
      <c r="CF30" s="273"/>
      <c r="CG30" s="273"/>
      <c r="CH30" s="273"/>
      <c r="CI30" s="273"/>
      <c r="CJ30" s="273"/>
      <c r="CK30" s="273"/>
      <c r="CL30" s="273"/>
      <c r="CM30" s="273"/>
      <c r="CN30" s="273"/>
      <c r="CO30" s="273"/>
      <c r="CP30" s="273"/>
      <c r="CQ30" s="273"/>
      <c r="CR30" s="273"/>
      <c r="CS30" s="273"/>
      <c r="CT30" s="273"/>
      <c r="CU30" s="273"/>
      <c r="CV30" s="273"/>
      <c r="CW30" s="273"/>
      <c r="CX30" s="273"/>
      <c r="CY30" s="273"/>
      <c r="CZ30" s="273"/>
      <c r="DA30" s="273"/>
      <c r="DB30" s="273"/>
      <c r="DC30" s="273"/>
      <c r="DD30" s="273"/>
      <c r="DE30" s="273"/>
      <c r="DF30" s="273"/>
      <c r="DG30" s="273"/>
      <c r="DH30" s="273"/>
      <c r="DI30" s="273"/>
      <c r="DJ30" s="273"/>
      <c r="DK30" s="273"/>
      <c r="DL30" s="273"/>
      <c r="DM30" s="273"/>
      <c r="DN30" s="273"/>
      <c r="DO30" s="273"/>
      <c r="DP30" s="273"/>
      <c r="DQ30" s="273"/>
      <c r="DR30" s="273"/>
      <c r="DS30" s="273"/>
      <c r="DT30" s="273"/>
      <c r="DU30" s="273"/>
      <c r="DV30" s="273"/>
      <c r="DW30" s="273"/>
      <c r="DX30" s="273"/>
      <c r="DY30" s="273"/>
      <c r="DZ30" s="273"/>
      <c r="EA30" s="273"/>
      <c r="EB30" s="273"/>
      <c r="EC30" s="273"/>
      <c r="ED30" s="273"/>
      <c r="EE30" s="273"/>
      <c r="EF30" s="273"/>
      <c r="EG30" s="273"/>
      <c r="EH30" s="273"/>
      <c r="EI30" s="273"/>
      <c r="EJ30" s="273"/>
      <c r="EK30" s="273"/>
      <c r="EL30" s="273"/>
      <c r="EM30" s="273"/>
      <c r="EN30" s="273"/>
      <c r="EO30" s="273"/>
      <c r="EP30" s="273"/>
      <c r="EQ30" s="273"/>
      <c r="ER30" s="273"/>
      <c r="ES30" s="273"/>
      <c r="ET30" s="273"/>
      <c r="EU30" s="273"/>
      <c r="EV30" s="273"/>
      <c r="EW30" s="274"/>
      <c r="EX30" s="274"/>
      <c r="EY30" s="274"/>
      <c r="EZ30" s="274"/>
      <c r="FA30" s="274"/>
      <c r="FB30" s="274"/>
      <c r="FC30" s="275"/>
    </row>
    <row r="31" spans="1:159" s="178" customFormat="1" ht="8.1" customHeight="1" thickBot="1" x14ac:dyDescent="0.3">
      <c r="A31" s="191"/>
      <c r="B31" s="232"/>
      <c r="C31" s="233"/>
      <c r="D31" s="233"/>
      <c r="E31" s="234"/>
      <c r="F31" s="235"/>
      <c r="G31" s="236"/>
      <c r="H31" s="221"/>
      <c r="I31" s="221"/>
      <c r="J31" s="221"/>
      <c r="K31" s="221"/>
      <c r="L31" s="221"/>
      <c r="M31" s="221"/>
      <c r="N31" s="221"/>
      <c r="O31" s="221"/>
      <c r="P31" s="221"/>
      <c r="Q31" s="221"/>
      <c r="R31" s="222"/>
      <c r="S31" s="221"/>
      <c r="T31" s="221"/>
      <c r="U31" s="221"/>
      <c r="V31" s="237"/>
      <c r="W31" s="237"/>
      <c r="X31" s="221"/>
      <c r="Y31" s="238"/>
      <c r="Z31" s="484"/>
      <c r="AA31" s="276"/>
      <c r="AB31" s="274"/>
      <c r="AC31" s="274"/>
      <c r="AD31" s="274"/>
      <c r="AE31" s="274"/>
      <c r="AF31" s="274"/>
      <c r="AG31" s="274"/>
      <c r="AH31" s="274"/>
      <c r="AI31" s="274"/>
      <c r="AJ31" s="274"/>
      <c r="AK31" s="274"/>
      <c r="AL31" s="274"/>
      <c r="AM31" s="274"/>
      <c r="AN31" s="274"/>
      <c r="AO31" s="274"/>
      <c r="AP31" s="274"/>
      <c r="AQ31" s="274"/>
      <c r="AR31" s="274"/>
      <c r="AS31" s="274"/>
      <c r="AT31" s="274"/>
      <c r="AU31" s="274"/>
      <c r="AV31" s="274"/>
      <c r="AW31" s="274"/>
      <c r="AX31" s="274"/>
      <c r="AY31" s="274"/>
      <c r="AZ31" s="274"/>
      <c r="BA31" s="274"/>
      <c r="BB31" s="274"/>
      <c r="BC31" s="274"/>
      <c r="BD31" s="274"/>
      <c r="BE31" s="274"/>
      <c r="BF31" s="274"/>
      <c r="BG31" s="274"/>
      <c r="BH31" s="274"/>
      <c r="BI31" s="274"/>
      <c r="BJ31" s="274"/>
      <c r="BK31" s="274"/>
      <c r="BL31" s="274"/>
      <c r="BM31" s="274"/>
      <c r="BN31" s="274"/>
      <c r="BO31" s="274"/>
      <c r="BP31" s="274"/>
      <c r="BQ31" s="274"/>
      <c r="BR31" s="274"/>
      <c r="BS31" s="274"/>
      <c r="BT31" s="274"/>
      <c r="BU31" s="274"/>
      <c r="BV31" s="274"/>
      <c r="BW31" s="274"/>
      <c r="BX31" s="274"/>
      <c r="BY31" s="274"/>
      <c r="BZ31" s="274"/>
      <c r="CA31" s="274"/>
      <c r="CB31" s="274"/>
      <c r="CC31" s="274"/>
      <c r="CD31" s="274"/>
      <c r="CE31" s="274"/>
      <c r="CF31" s="274"/>
      <c r="CG31" s="274"/>
      <c r="CH31" s="274"/>
      <c r="CI31" s="274"/>
      <c r="CJ31" s="274"/>
      <c r="CK31" s="274"/>
      <c r="CL31" s="274"/>
      <c r="CM31" s="274"/>
      <c r="CN31" s="274"/>
      <c r="CO31" s="274"/>
      <c r="CP31" s="274"/>
      <c r="CQ31" s="274"/>
      <c r="CR31" s="274"/>
      <c r="CS31" s="274"/>
      <c r="CT31" s="274"/>
      <c r="CU31" s="274"/>
      <c r="CV31" s="274"/>
      <c r="CW31" s="274"/>
      <c r="CX31" s="274"/>
      <c r="CY31" s="274"/>
      <c r="CZ31" s="274"/>
      <c r="DA31" s="274"/>
      <c r="DB31" s="274"/>
      <c r="DC31" s="274"/>
      <c r="DD31" s="274"/>
      <c r="DE31" s="274"/>
      <c r="DF31" s="274"/>
      <c r="DG31" s="274"/>
      <c r="DH31" s="274"/>
      <c r="DI31" s="274"/>
      <c r="DJ31" s="274"/>
      <c r="DK31" s="274"/>
      <c r="DL31" s="274"/>
      <c r="DM31" s="274"/>
      <c r="DN31" s="274"/>
      <c r="DO31" s="274"/>
      <c r="DP31" s="274"/>
      <c r="DQ31" s="274"/>
      <c r="DR31" s="274"/>
      <c r="DS31" s="274"/>
      <c r="DT31" s="274"/>
      <c r="DU31" s="274"/>
      <c r="DV31" s="274"/>
      <c r="DW31" s="274"/>
      <c r="DX31" s="274"/>
      <c r="DY31" s="274"/>
      <c r="DZ31" s="274"/>
      <c r="EA31" s="274"/>
      <c r="EB31" s="274"/>
      <c r="EC31" s="274"/>
      <c r="ED31" s="274"/>
      <c r="EE31" s="274"/>
      <c r="EF31" s="274"/>
      <c r="EG31" s="274"/>
      <c r="EH31" s="274"/>
      <c r="EI31" s="274"/>
      <c r="EJ31" s="274"/>
      <c r="EK31" s="274"/>
      <c r="EL31" s="274"/>
      <c r="EM31" s="274"/>
      <c r="EN31" s="274"/>
      <c r="EO31" s="274"/>
      <c r="EP31" s="274"/>
      <c r="EQ31" s="274"/>
      <c r="ER31" s="274"/>
      <c r="ES31" s="274"/>
      <c r="ET31" s="274"/>
      <c r="EU31" s="274"/>
      <c r="EV31" s="274"/>
      <c r="EW31" s="274"/>
      <c r="EX31" s="274"/>
      <c r="EY31" s="274"/>
      <c r="EZ31" s="274"/>
      <c r="FA31" s="274"/>
      <c r="FB31" s="274"/>
      <c r="FC31" s="275"/>
    </row>
    <row r="32" spans="1:159" s="178" customFormat="1" ht="20.100000000000001" customHeight="1" x14ac:dyDescent="0.25">
      <c r="A32" s="191"/>
      <c r="B32" s="438" t="s">
        <v>170</v>
      </c>
      <c r="C32" s="440" t="s">
        <v>171</v>
      </c>
      <c r="D32" s="442" t="s">
        <v>172</v>
      </c>
      <c r="E32" s="440" t="s">
        <v>173</v>
      </c>
      <c r="F32" s="444" t="s">
        <v>174</v>
      </c>
      <c r="G32" s="434" t="s">
        <v>175</v>
      </c>
      <c r="H32" s="449" t="s">
        <v>176</v>
      </c>
      <c r="I32" s="450" t="s">
        <v>177</v>
      </c>
      <c r="J32" s="452" t="s">
        <v>178</v>
      </c>
      <c r="K32" s="449" t="s">
        <v>179</v>
      </c>
      <c r="L32" s="452" t="s">
        <v>180</v>
      </c>
      <c r="M32" s="449" t="s">
        <v>181</v>
      </c>
      <c r="N32" s="452" t="s">
        <v>182</v>
      </c>
      <c r="O32" s="449" t="s">
        <v>183</v>
      </c>
      <c r="P32" s="452" t="s">
        <v>184</v>
      </c>
      <c r="Q32" s="444" t="s">
        <v>185</v>
      </c>
      <c r="R32" s="454" t="s">
        <v>186</v>
      </c>
      <c r="S32" s="444" t="s">
        <v>187</v>
      </c>
      <c r="T32" s="457" t="s">
        <v>188</v>
      </c>
      <c r="U32" s="447"/>
      <c r="V32" s="447"/>
      <c r="W32" s="447"/>
      <c r="X32" s="447"/>
      <c r="Y32" s="447"/>
      <c r="Z32" s="448"/>
      <c r="AA32" s="446" t="s">
        <v>189</v>
      </c>
      <c r="AB32" s="447"/>
      <c r="AC32" s="447"/>
      <c r="AD32" s="447"/>
      <c r="AE32" s="447"/>
      <c r="AF32" s="447"/>
      <c r="AG32" s="448"/>
      <c r="AH32" s="446" t="s">
        <v>190</v>
      </c>
      <c r="AI32" s="447"/>
      <c r="AJ32" s="447"/>
      <c r="AK32" s="447"/>
      <c r="AL32" s="447"/>
      <c r="AM32" s="447"/>
      <c r="AN32" s="448"/>
      <c r="AO32" s="446" t="s">
        <v>191</v>
      </c>
      <c r="AP32" s="447"/>
      <c r="AQ32" s="447"/>
      <c r="AR32" s="447"/>
      <c r="AS32" s="447"/>
      <c r="AT32" s="447"/>
      <c r="AU32" s="448"/>
      <c r="AV32" s="446" t="s">
        <v>192</v>
      </c>
      <c r="AW32" s="447"/>
      <c r="AX32" s="447"/>
      <c r="AY32" s="447"/>
      <c r="AZ32" s="447"/>
      <c r="BA32" s="447"/>
      <c r="BB32" s="448"/>
      <c r="BC32" s="446" t="s">
        <v>193</v>
      </c>
      <c r="BD32" s="447"/>
      <c r="BE32" s="447"/>
      <c r="BF32" s="447"/>
      <c r="BG32" s="447"/>
      <c r="BH32" s="447"/>
      <c r="BI32" s="448"/>
      <c r="BJ32" s="446" t="s">
        <v>194</v>
      </c>
      <c r="BK32" s="447"/>
      <c r="BL32" s="447"/>
      <c r="BM32" s="447"/>
      <c r="BN32" s="447"/>
      <c r="BO32" s="447"/>
      <c r="BP32" s="448"/>
      <c r="BQ32" s="446" t="s">
        <v>195</v>
      </c>
      <c r="BR32" s="447"/>
      <c r="BS32" s="447"/>
      <c r="BT32" s="447"/>
      <c r="BU32" s="447"/>
      <c r="BV32" s="447"/>
      <c r="BW32" s="448"/>
      <c r="BX32" s="446" t="s">
        <v>196</v>
      </c>
      <c r="BY32" s="447"/>
      <c r="BZ32" s="447"/>
      <c r="CA32" s="447"/>
      <c r="CB32" s="447"/>
      <c r="CC32" s="447"/>
      <c r="CD32" s="448"/>
      <c r="CE32" s="446" t="s">
        <v>197</v>
      </c>
      <c r="CF32" s="447"/>
      <c r="CG32" s="447"/>
      <c r="CH32" s="447"/>
      <c r="CI32" s="447"/>
      <c r="CJ32" s="447"/>
      <c r="CK32" s="448"/>
      <c r="CL32" s="446" t="s">
        <v>198</v>
      </c>
      <c r="CM32" s="447"/>
      <c r="CN32" s="447"/>
      <c r="CO32" s="447"/>
      <c r="CP32" s="447"/>
      <c r="CQ32" s="447"/>
      <c r="CR32" s="448"/>
      <c r="CS32" s="446" t="s">
        <v>199</v>
      </c>
      <c r="CT32" s="447"/>
      <c r="CU32" s="447"/>
      <c r="CV32" s="447"/>
      <c r="CW32" s="447"/>
      <c r="CX32" s="447"/>
      <c r="CY32" s="448"/>
      <c r="CZ32" s="446" t="s">
        <v>200</v>
      </c>
      <c r="DA32" s="447"/>
      <c r="DB32" s="447"/>
      <c r="DC32" s="447"/>
      <c r="DD32" s="447"/>
      <c r="DE32" s="447"/>
      <c r="DF32" s="448"/>
      <c r="DG32" s="446" t="s">
        <v>201</v>
      </c>
      <c r="DH32" s="447"/>
      <c r="DI32" s="447"/>
      <c r="DJ32" s="447"/>
      <c r="DK32" s="447"/>
      <c r="DL32" s="447"/>
      <c r="DM32" s="448"/>
      <c r="DN32" s="446" t="s">
        <v>202</v>
      </c>
      <c r="DO32" s="447"/>
      <c r="DP32" s="447"/>
      <c r="DQ32" s="447"/>
      <c r="DR32" s="447"/>
      <c r="DS32" s="447"/>
      <c r="DT32" s="448"/>
      <c r="DU32" s="446" t="s">
        <v>203</v>
      </c>
      <c r="DV32" s="447"/>
      <c r="DW32" s="447"/>
      <c r="DX32" s="447"/>
      <c r="DY32" s="447"/>
      <c r="DZ32" s="447"/>
      <c r="EA32" s="448"/>
      <c r="EB32" s="446" t="s">
        <v>204</v>
      </c>
      <c r="EC32" s="447"/>
      <c r="ED32" s="447"/>
      <c r="EE32" s="447"/>
      <c r="EF32" s="447"/>
      <c r="EG32" s="447"/>
      <c r="EH32" s="448"/>
      <c r="EI32" s="446" t="s">
        <v>205</v>
      </c>
      <c r="EJ32" s="447"/>
      <c r="EK32" s="447"/>
      <c r="EL32" s="447"/>
      <c r="EM32" s="447"/>
      <c r="EN32" s="447"/>
      <c r="EO32" s="448"/>
      <c r="EP32" s="446" t="s">
        <v>206</v>
      </c>
      <c r="EQ32" s="447"/>
      <c r="ER32" s="447"/>
      <c r="ES32" s="447"/>
      <c r="ET32" s="447"/>
      <c r="EU32" s="447"/>
      <c r="EV32" s="448"/>
      <c r="EW32" s="446" t="s">
        <v>207</v>
      </c>
      <c r="EX32" s="447"/>
      <c r="EY32" s="447"/>
      <c r="EZ32" s="447"/>
      <c r="FA32" s="447"/>
      <c r="FB32" s="447"/>
      <c r="FC32" s="453"/>
    </row>
    <row r="33" spans="1:159" s="192" customFormat="1" ht="53.1" customHeight="1" x14ac:dyDescent="0.25">
      <c r="A33" s="191" t="s">
        <v>208</v>
      </c>
      <c r="B33" s="439"/>
      <c r="C33" s="441"/>
      <c r="D33" s="443"/>
      <c r="E33" s="441"/>
      <c r="F33" s="445"/>
      <c r="G33" s="435"/>
      <c r="H33" s="443"/>
      <c r="I33" s="451"/>
      <c r="J33" s="441"/>
      <c r="K33" s="443"/>
      <c r="L33" s="441"/>
      <c r="M33" s="443"/>
      <c r="N33" s="441"/>
      <c r="O33" s="443"/>
      <c r="P33" s="441"/>
      <c r="Q33" s="445"/>
      <c r="R33" s="455"/>
      <c r="S33" s="456"/>
      <c r="T33" s="239" t="s">
        <v>209</v>
      </c>
      <c r="U33" s="240" t="s">
        <v>210</v>
      </c>
      <c r="V33" s="240" t="s">
        <v>211</v>
      </c>
      <c r="W33" s="240" t="s">
        <v>212</v>
      </c>
      <c r="X33" s="240" t="s">
        <v>213</v>
      </c>
      <c r="Y33" s="240" t="s">
        <v>214</v>
      </c>
      <c r="Z33" s="241" t="s">
        <v>215</v>
      </c>
      <c r="AA33" s="263" t="str">
        <f t="shared" ref="AA33:BF34" si="0">T33</f>
        <v>Reclaimed Material Source*</v>
      </c>
      <c r="AB33" s="264" t="str">
        <f t="shared" si="0"/>
        <v>Origin Facility Name</v>
      </c>
      <c r="AC33" s="264" t="str">
        <f t="shared" si="0"/>
        <v>Origin Facility
TE-ID</v>
      </c>
      <c r="AD33" s="264" t="str">
        <f t="shared" si="0"/>
        <v>Origin Facility Address</v>
      </c>
      <c r="AE33" s="264" t="str">
        <f t="shared" si="0"/>
        <v>Origin Facility Country/Area*</v>
      </c>
      <c r="AF33" s="264" t="str">
        <f t="shared" si="0"/>
        <v>Origin Facility  State/Province*</v>
      </c>
      <c r="AG33" s="265" t="str">
        <f t="shared" si="0"/>
        <v>Proportion of Reclaimed Weight (%)*</v>
      </c>
      <c r="AH33" s="263" t="str">
        <f t="shared" si="0"/>
        <v>Reclaimed Material Source*</v>
      </c>
      <c r="AI33" s="264" t="str">
        <f t="shared" si="0"/>
        <v>Origin Facility Name</v>
      </c>
      <c r="AJ33" s="264" t="str">
        <f t="shared" si="0"/>
        <v>Origin Facility
TE-ID</v>
      </c>
      <c r="AK33" s="264" t="str">
        <f t="shared" si="0"/>
        <v>Origin Facility Address</v>
      </c>
      <c r="AL33" s="264" t="str">
        <f t="shared" si="0"/>
        <v>Origin Facility Country/Area*</v>
      </c>
      <c r="AM33" s="264" t="str">
        <f t="shared" si="0"/>
        <v>Origin Facility  State/Province*</v>
      </c>
      <c r="AN33" s="265" t="str">
        <f t="shared" si="0"/>
        <v>Proportion of Reclaimed Weight (%)*</v>
      </c>
      <c r="AO33" s="263" t="str">
        <f t="shared" si="0"/>
        <v>Reclaimed Material Source*</v>
      </c>
      <c r="AP33" s="264" t="str">
        <f t="shared" si="0"/>
        <v>Origin Facility Name</v>
      </c>
      <c r="AQ33" s="264" t="str">
        <f t="shared" si="0"/>
        <v>Origin Facility
TE-ID</v>
      </c>
      <c r="AR33" s="264" t="str">
        <f t="shared" si="0"/>
        <v>Origin Facility Address</v>
      </c>
      <c r="AS33" s="264" t="str">
        <f t="shared" si="0"/>
        <v>Origin Facility Country/Area*</v>
      </c>
      <c r="AT33" s="264" t="str">
        <f t="shared" si="0"/>
        <v>Origin Facility  State/Province*</v>
      </c>
      <c r="AU33" s="265" t="str">
        <f t="shared" si="0"/>
        <v>Proportion of Reclaimed Weight (%)*</v>
      </c>
      <c r="AV33" s="263" t="str">
        <f t="shared" si="0"/>
        <v>Reclaimed Material Source*</v>
      </c>
      <c r="AW33" s="264" t="str">
        <f t="shared" si="0"/>
        <v>Origin Facility Name</v>
      </c>
      <c r="AX33" s="264" t="str">
        <f t="shared" si="0"/>
        <v>Origin Facility
TE-ID</v>
      </c>
      <c r="AY33" s="264" t="str">
        <f t="shared" si="0"/>
        <v>Origin Facility Address</v>
      </c>
      <c r="AZ33" s="264" t="str">
        <f t="shared" si="0"/>
        <v>Origin Facility Country/Area*</v>
      </c>
      <c r="BA33" s="264" t="str">
        <f t="shared" si="0"/>
        <v>Origin Facility  State/Province*</v>
      </c>
      <c r="BB33" s="265" t="str">
        <f t="shared" si="0"/>
        <v>Proportion of Reclaimed Weight (%)*</v>
      </c>
      <c r="BC33" s="263" t="str">
        <f t="shared" si="0"/>
        <v>Reclaimed Material Source*</v>
      </c>
      <c r="BD33" s="264" t="str">
        <f t="shared" si="0"/>
        <v>Origin Facility Name</v>
      </c>
      <c r="BE33" s="264" t="str">
        <f t="shared" si="0"/>
        <v>Origin Facility
TE-ID</v>
      </c>
      <c r="BF33" s="264" t="str">
        <f t="shared" si="0"/>
        <v>Origin Facility Address</v>
      </c>
      <c r="BG33" s="264" t="str">
        <f t="shared" ref="BG33:CL34" si="1">AZ33</f>
        <v>Origin Facility Country/Area*</v>
      </c>
      <c r="BH33" s="264" t="str">
        <f t="shared" si="1"/>
        <v>Origin Facility  State/Province*</v>
      </c>
      <c r="BI33" s="265" t="str">
        <f t="shared" si="1"/>
        <v>Proportion of Reclaimed Weight (%)*</v>
      </c>
      <c r="BJ33" s="263" t="str">
        <f t="shared" si="1"/>
        <v>Reclaimed Material Source*</v>
      </c>
      <c r="BK33" s="264" t="str">
        <f t="shared" si="1"/>
        <v>Origin Facility Name</v>
      </c>
      <c r="BL33" s="264" t="str">
        <f t="shared" si="1"/>
        <v>Origin Facility
TE-ID</v>
      </c>
      <c r="BM33" s="264" t="str">
        <f t="shared" si="1"/>
        <v>Origin Facility Address</v>
      </c>
      <c r="BN33" s="264" t="str">
        <f t="shared" si="1"/>
        <v>Origin Facility Country/Area*</v>
      </c>
      <c r="BO33" s="264" t="str">
        <f t="shared" si="1"/>
        <v>Origin Facility  State/Province*</v>
      </c>
      <c r="BP33" s="265" t="str">
        <f t="shared" si="1"/>
        <v>Proportion of Reclaimed Weight (%)*</v>
      </c>
      <c r="BQ33" s="263" t="str">
        <f t="shared" si="1"/>
        <v>Reclaimed Material Source*</v>
      </c>
      <c r="BR33" s="264" t="str">
        <f t="shared" si="1"/>
        <v>Origin Facility Name</v>
      </c>
      <c r="BS33" s="264" t="str">
        <f t="shared" si="1"/>
        <v>Origin Facility
TE-ID</v>
      </c>
      <c r="BT33" s="264" t="str">
        <f t="shared" si="1"/>
        <v>Origin Facility Address</v>
      </c>
      <c r="BU33" s="264" t="str">
        <f t="shared" si="1"/>
        <v>Origin Facility Country/Area*</v>
      </c>
      <c r="BV33" s="264" t="str">
        <f t="shared" si="1"/>
        <v>Origin Facility  State/Province*</v>
      </c>
      <c r="BW33" s="265" t="str">
        <f t="shared" si="1"/>
        <v>Proportion of Reclaimed Weight (%)*</v>
      </c>
      <c r="BX33" s="263" t="str">
        <f t="shared" si="1"/>
        <v>Reclaimed Material Source*</v>
      </c>
      <c r="BY33" s="264" t="str">
        <f t="shared" si="1"/>
        <v>Origin Facility Name</v>
      </c>
      <c r="BZ33" s="264" t="str">
        <f t="shared" si="1"/>
        <v>Origin Facility
TE-ID</v>
      </c>
      <c r="CA33" s="264" t="str">
        <f t="shared" si="1"/>
        <v>Origin Facility Address</v>
      </c>
      <c r="CB33" s="264" t="str">
        <f t="shared" si="1"/>
        <v>Origin Facility Country/Area*</v>
      </c>
      <c r="CC33" s="264" t="str">
        <f t="shared" si="1"/>
        <v>Origin Facility  State/Province*</v>
      </c>
      <c r="CD33" s="265" t="str">
        <f t="shared" si="1"/>
        <v>Proportion of Reclaimed Weight (%)*</v>
      </c>
      <c r="CE33" s="263" t="str">
        <f t="shared" si="1"/>
        <v>Reclaimed Material Source*</v>
      </c>
      <c r="CF33" s="264" t="str">
        <f t="shared" si="1"/>
        <v>Origin Facility Name</v>
      </c>
      <c r="CG33" s="264" t="str">
        <f t="shared" si="1"/>
        <v>Origin Facility
TE-ID</v>
      </c>
      <c r="CH33" s="264" t="str">
        <f t="shared" si="1"/>
        <v>Origin Facility Address</v>
      </c>
      <c r="CI33" s="264" t="str">
        <f t="shared" si="1"/>
        <v>Origin Facility Country/Area*</v>
      </c>
      <c r="CJ33" s="264" t="str">
        <f t="shared" si="1"/>
        <v>Origin Facility  State/Province*</v>
      </c>
      <c r="CK33" s="265" t="str">
        <f t="shared" si="1"/>
        <v>Proportion of Reclaimed Weight (%)*</v>
      </c>
      <c r="CL33" s="263" t="str">
        <f t="shared" si="1"/>
        <v>Reclaimed Material Source*</v>
      </c>
      <c r="CM33" s="264" t="str">
        <f t="shared" ref="CM33:DR34" si="2">CF33</f>
        <v>Origin Facility Name</v>
      </c>
      <c r="CN33" s="264" t="str">
        <f t="shared" si="2"/>
        <v>Origin Facility
TE-ID</v>
      </c>
      <c r="CO33" s="264" t="str">
        <f t="shared" si="2"/>
        <v>Origin Facility Address</v>
      </c>
      <c r="CP33" s="264" t="str">
        <f t="shared" si="2"/>
        <v>Origin Facility Country/Area*</v>
      </c>
      <c r="CQ33" s="264" t="str">
        <f t="shared" si="2"/>
        <v>Origin Facility  State/Province*</v>
      </c>
      <c r="CR33" s="265" t="str">
        <f t="shared" si="2"/>
        <v>Proportion of Reclaimed Weight (%)*</v>
      </c>
      <c r="CS33" s="263" t="str">
        <f t="shared" si="2"/>
        <v>Reclaimed Material Source*</v>
      </c>
      <c r="CT33" s="264" t="str">
        <f t="shared" si="2"/>
        <v>Origin Facility Name</v>
      </c>
      <c r="CU33" s="264" t="str">
        <f t="shared" si="2"/>
        <v>Origin Facility
TE-ID</v>
      </c>
      <c r="CV33" s="264" t="str">
        <f t="shared" si="2"/>
        <v>Origin Facility Address</v>
      </c>
      <c r="CW33" s="264" t="str">
        <f t="shared" si="2"/>
        <v>Origin Facility Country/Area*</v>
      </c>
      <c r="CX33" s="264" t="str">
        <f t="shared" si="2"/>
        <v>Origin Facility  State/Province*</v>
      </c>
      <c r="CY33" s="265" t="str">
        <f t="shared" si="2"/>
        <v>Proportion of Reclaimed Weight (%)*</v>
      </c>
      <c r="CZ33" s="263" t="str">
        <f t="shared" si="2"/>
        <v>Reclaimed Material Source*</v>
      </c>
      <c r="DA33" s="264" t="str">
        <f t="shared" si="2"/>
        <v>Origin Facility Name</v>
      </c>
      <c r="DB33" s="264" t="str">
        <f t="shared" si="2"/>
        <v>Origin Facility
TE-ID</v>
      </c>
      <c r="DC33" s="264" t="str">
        <f t="shared" si="2"/>
        <v>Origin Facility Address</v>
      </c>
      <c r="DD33" s="264" t="str">
        <f t="shared" si="2"/>
        <v>Origin Facility Country/Area*</v>
      </c>
      <c r="DE33" s="264" t="str">
        <f t="shared" si="2"/>
        <v>Origin Facility  State/Province*</v>
      </c>
      <c r="DF33" s="265" t="str">
        <f t="shared" si="2"/>
        <v>Proportion of Reclaimed Weight (%)*</v>
      </c>
      <c r="DG33" s="263" t="str">
        <f t="shared" si="2"/>
        <v>Reclaimed Material Source*</v>
      </c>
      <c r="DH33" s="264" t="str">
        <f t="shared" si="2"/>
        <v>Origin Facility Name</v>
      </c>
      <c r="DI33" s="264" t="str">
        <f t="shared" si="2"/>
        <v>Origin Facility
TE-ID</v>
      </c>
      <c r="DJ33" s="264" t="str">
        <f t="shared" si="2"/>
        <v>Origin Facility Address</v>
      </c>
      <c r="DK33" s="264" t="str">
        <f t="shared" si="2"/>
        <v>Origin Facility Country/Area*</v>
      </c>
      <c r="DL33" s="264" t="str">
        <f t="shared" si="2"/>
        <v>Origin Facility  State/Province*</v>
      </c>
      <c r="DM33" s="265" t="str">
        <f t="shared" si="2"/>
        <v>Proportion of Reclaimed Weight (%)*</v>
      </c>
      <c r="DN33" s="263" t="str">
        <f t="shared" si="2"/>
        <v>Reclaimed Material Source*</v>
      </c>
      <c r="DO33" s="264" t="str">
        <f t="shared" si="2"/>
        <v>Origin Facility Name</v>
      </c>
      <c r="DP33" s="264" t="str">
        <f t="shared" si="2"/>
        <v>Origin Facility
TE-ID</v>
      </c>
      <c r="DQ33" s="264" t="str">
        <f t="shared" si="2"/>
        <v>Origin Facility Address</v>
      </c>
      <c r="DR33" s="264" t="str">
        <f t="shared" si="2"/>
        <v>Origin Facility Country/Area*</v>
      </c>
      <c r="DS33" s="264" t="str">
        <f t="shared" ref="DS33:EX34" si="3">DL33</f>
        <v>Origin Facility  State/Province*</v>
      </c>
      <c r="DT33" s="265" t="str">
        <f t="shared" si="3"/>
        <v>Proportion of Reclaimed Weight (%)*</v>
      </c>
      <c r="DU33" s="263" t="str">
        <f t="shared" si="3"/>
        <v>Reclaimed Material Source*</v>
      </c>
      <c r="DV33" s="264" t="str">
        <f t="shared" si="3"/>
        <v>Origin Facility Name</v>
      </c>
      <c r="DW33" s="264" t="str">
        <f t="shared" si="3"/>
        <v>Origin Facility
TE-ID</v>
      </c>
      <c r="DX33" s="264" t="str">
        <f t="shared" si="3"/>
        <v>Origin Facility Address</v>
      </c>
      <c r="DY33" s="264" t="str">
        <f t="shared" si="3"/>
        <v>Origin Facility Country/Area*</v>
      </c>
      <c r="DZ33" s="264" t="str">
        <f t="shared" si="3"/>
        <v>Origin Facility  State/Province*</v>
      </c>
      <c r="EA33" s="265" t="str">
        <f t="shared" si="3"/>
        <v>Proportion of Reclaimed Weight (%)*</v>
      </c>
      <c r="EB33" s="263" t="str">
        <f t="shared" si="3"/>
        <v>Reclaimed Material Source*</v>
      </c>
      <c r="EC33" s="264" t="str">
        <f t="shared" si="3"/>
        <v>Origin Facility Name</v>
      </c>
      <c r="ED33" s="264" t="str">
        <f t="shared" si="3"/>
        <v>Origin Facility
TE-ID</v>
      </c>
      <c r="EE33" s="264" t="str">
        <f t="shared" si="3"/>
        <v>Origin Facility Address</v>
      </c>
      <c r="EF33" s="264" t="str">
        <f t="shared" si="3"/>
        <v>Origin Facility Country/Area*</v>
      </c>
      <c r="EG33" s="264" t="str">
        <f t="shared" si="3"/>
        <v>Origin Facility  State/Province*</v>
      </c>
      <c r="EH33" s="265" t="str">
        <f t="shared" si="3"/>
        <v>Proportion of Reclaimed Weight (%)*</v>
      </c>
      <c r="EI33" s="263" t="str">
        <f t="shared" si="3"/>
        <v>Reclaimed Material Source*</v>
      </c>
      <c r="EJ33" s="264" t="str">
        <f t="shared" si="3"/>
        <v>Origin Facility Name</v>
      </c>
      <c r="EK33" s="264" t="str">
        <f t="shared" si="3"/>
        <v>Origin Facility
TE-ID</v>
      </c>
      <c r="EL33" s="264" t="str">
        <f t="shared" si="3"/>
        <v>Origin Facility Address</v>
      </c>
      <c r="EM33" s="264" t="str">
        <f t="shared" si="3"/>
        <v>Origin Facility Country/Area*</v>
      </c>
      <c r="EN33" s="264" t="str">
        <f t="shared" si="3"/>
        <v>Origin Facility  State/Province*</v>
      </c>
      <c r="EO33" s="265" t="str">
        <f t="shared" si="3"/>
        <v>Proportion of Reclaimed Weight (%)*</v>
      </c>
      <c r="EP33" s="263" t="str">
        <f t="shared" si="3"/>
        <v>Reclaimed Material Source*</v>
      </c>
      <c r="EQ33" s="264" t="str">
        <f t="shared" si="3"/>
        <v>Origin Facility Name</v>
      </c>
      <c r="ER33" s="264" t="str">
        <f t="shared" si="3"/>
        <v>Origin Facility
TE-ID</v>
      </c>
      <c r="ES33" s="264" t="str">
        <f t="shared" si="3"/>
        <v>Origin Facility Address</v>
      </c>
      <c r="ET33" s="264" t="str">
        <f t="shared" si="3"/>
        <v>Origin Facility Country/Area*</v>
      </c>
      <c r="EU33" s="264" t="str">
        <f t="shared" si="3"/>
        <v>Origin Facility  State/Province*</v>
      </c>
      <c r="EV33" s="265" t="str">
        <f t="shared" si="3"/>
        <v>Proportion of Reclaimed Weight (%)*</v>
      </c>
      <c r="EW33" s="263" t="str">
        <f t="shared" si="3"/>
        <v>Reclaimed Material Source*</v>
      </c>
      <c r="EX33" s="264" t="str">
        <f t="shared" si="3"/>
        <v>Origin Facility Name</v>
      </c>
      <c r="EY33" s="264" t="str">
        <f t="shared" ref="EY33:FB34" si="4">ER33</f>
        <v>Origin Facility
TE-ID</v>
      </c>
      <c r="EZ33" s="264" t="str">
        <f t="shared" si="4"/>
        <v>Origin Facility Address</v>
      </c>
      <c r="FA33" s="264" t="str">
        <f t="shared" si="4"/>
        <v>Origin Facility Country/Area*</v>
      </c>
      <c r="FB33" s="264" t="str">
        <f t="shared" si="4"/>
        <v>Origin Facility  State/Province*</v>
      </c>
      <c r="FC33" s="266" t="str">
        <f t="shared" ref="FC33:FC34" si="5">EV33</f>
        <v>Proportion of Reclaimed Weight (%)*</v>
      </c>
    </row>
    <row r="34" spans="1:159" s="194" customFormat="1" ht="29.25" customHeight="1" thickBot="1" x14ac:dyDescent="0.3">
      <c r="A34" s="193"/>
      <c r="B34" s="242" t="s">
        <v>216</v>
      </c>
      <c r="C34" s="243" t="s">
        <v>217</v>
      </c>
      <c r="D34" s="244" t="s">
        <v>216</v>
      </c>
      <c r="E34" s="244" t="s">
        <v>217</v>
      </c>
      <c r="F34" s="244" t="s">
        <v>216</v>
      </c>
      <c r="G34" s="245" t="s">
        <v>218</v>
      </c>
      <c r="H34" s="246" t="s">
        <v>219</v>
      </c>
      <c r="I34" s="243" t="s">
        <v>220</v>
      </c>
      <c r="J34" s="247" t="s">
        <v>221</v>
      </c>
      <c r="K34" s="247" t="s">
        <v>221</v>
      </c>
      <c r="L34" s="288" t="s">
        <v>222</v>
      </c>
      <c r="M34" s="247" t="s">
        <v>221</v>
      </c>
      <c r="N34" s="248" t="s">
        <v>222</v>
      </c>
      <c r="O34" s="248" t="s">
        <v>223</v>
      </c>
      <c r="P34" s="248" t="s">
        <v>223</v>
      </c>
      <c r="Q34" s="244" t="s">
        <v>224</v>
      </c>
      <c r="R34" s="249" t="s">
        <v>225</v>
      </c>
      <c r="S34" s="243" t="s">
        <v>223</v>
      </c>
      <c r="T34" s="250" t="s">
        <v>226</v>
      </c>
      <c r="U34" s="247" t="s">
        <v>217</v>
      </c>
      <c r="V34" s="244" t="s">
        <v>227</v>
      </c>
      <c r="W34" s="244" t="s">
        <v>217</v>
      </c>
      <c r="X34" s="244" t="s">
        <v>220</v>
      </c>
      <c r="Y34" s="247" t="s">
        <v>228</v>
      </c>
      <c r="Z34" s="251" t="s">
        <v>222</v>
      </c>
      <c r="AA34" s="250" t="str">
        <f>T34</f>
        <v>Picklist. Select Seller Organization Type first</v>
      </c>
      <c r="AB34" s="247" t="str">
        <f t="shared" si="0"/>
        <v>Text</v>
      </c>
      <c r="AC34" s="244" t="str">
        <f t="shared" si="0"/>
        <v>TE-00000000</v>
      </c>
      <c r="AD34" s="244" t="str">
        <f t="shared" si="0"/>
        <v>Text</v>
      </c>
      <c r="AE34" s="244" t="str">
        <f t="shared" si="0"/>
        <v xml:space="preserve">Picklist </v>
      </c>
      <c r="AF34" s="247" t="str">
        <f t="shared" si="0"/>
        <v xml:space="preserve">Picklist. Select country first. </v>
      </c>
      <c r="AG34" s="267" t="str">
        <f t="shared" si="0"/>
        <v>0.00%</v>
      </c>
      <c r="AH34" s="250" t="str">
        <f t="shared" si="0"/>
        <v>Picklist. Select Seller Organization Type first</v>
      </c>
      <c r="AI34" s="247" t="str">
        <f t="shared" si="0"/>
        <v>Text</v>
      </c>
      <c r="AJ34" s="244" t="str">
        <f t="shared" si="0"/>
        <v>TE-00000000</v>
      </c>
      <c r="AK34" s="244" t="str">
        <f t="shared" si="0"/>
        <v>Text</v>
      </c>
      <c r="AL34" s="244" t="str">
        <f t="shared" si="0"/>
        <v xml:space="preserve">Picklist </v>
      </c>
      <c r="AM34" s="247" t="str">
        <f t="shared" si="0"/>
        <v xml:space="preserve">Picklist. Select country first. </v>
      </c>
      <c r="AN34" s="267" t="str">
        <f t="shared" si="0"/>
        <v>0.00%</v>
      </c>
      <c r="AO34" s="250" t="str">
        <f t="shared" si="0"/>
        <v>Picklist. Select Seller Organization Type first</v>
      </c>
      <c r="AP34" s="247" t="str">
        <f t="shared" si="0"/>
        <v>Text</v>
      </c>
      <c r="AQ34" s="244" t="str">
        <f t="shared" si="0"/>
        <v>TE-00000000</v>
      </c>
      <c r="AR34" s="244" t="str">
        <f t="shared" si="0"/>
        <v>Text</v>
      </c>
      <c r="AS34" s="244" t="str">
        <f t="shared" si="0"/>
        <v xml:space="preserve">Picklist </v>
      </c>
      <c r="AT34" s="247" t="str">
        <f t="shared" si="0"/>
        <v xml:space="preserve">Picklist. Select country first. </v>
      </c>
      <c r="AU34" s="267" t="str">
        <f t="shared" si="0"/>
        <v>0.00%</v>
      </c>
      <c r="AV34" s="250" t="str">
        <f t="shared" si="0"/>
        <v>Picklist. Select Seller Organization Type first</v>
      </c>
      <c r="AW34" s="247" t="str">
        <f t="shared" si="0"/>
        <v>Text</v>
      </c>
      <c r="AX34" s="244" t="str">
        <f t="shared" si="0"/>
        <v>TE-00000000</v>
      </c>
      <c r="AY34" s="244" t="str">
        <f t="shared" si="0"/>
        <v>Text</v>
      </c>
      <c r="AZ34" s="244" t="str">
        <f t="shared" si="0"/>
        <v xml:space="preserve">Picklist </v>
      </c>
      <c r="BA34" s="247" t="str">
        <f t="shared" si="0"/>
        <v xml:space="preserve">Picklist. Select country first. </v>
      </c>
      <c r="BB34" s="267" t="str">
        <f t="shared" si="0"/>
        <v>0.00%</v>
      </c>
      <c r="BC34" s="250" t="str">
        <f t="shared" si="0"/>
        <v>Picklist. Select Seller Organization Type first</v>
      </c>
      <c r="BD34" s="247" t="str">
        <f t="shared" si="0"/>
        <v>Text</v>
      </c>
      <c r="BE34" s="244" t="str">
        <f t="shared" si="0"/>
        <v>TE-00000000</v>
      </c>
      <c r="BF34" s="244" t="str">
        <f t="shared" si="0"/>
        <v>Text</v>
      </c>
      <c r="BG34" s="244" t="str">
        <f t="shared" si="1"/>
        <v xml:space="preserve">Picklist </v>
      </c>
      <c r="BH34" s="247" t="str">
        <f t="shared" si="1"/>
        <v xml:space="preserve">Picklist. Select country first. </v>
      </c>
      <c r="BI34" s="267" t="str">
        <f t="shared" si="1"/>
        <v>0.00%</v>
      </c>
      <c r="BJ34" s="250" t="str">
        <f t="shared" si="1"/>
        <v>Picklist. Select Seller Organization Type first</v>
      </c>
      <c r="BK34" s="247" t="str">
        <f t="shared" si="1"/>
        <v>Text</v>
      </c>
      <c r="BL34" s="244" t="str">
        <f t="shared" si="1"/>
        <v>TE-00000000</v>
      </c>
      <c r="BM34" s="244" t="str">
        <f t="shared" si="1"/>
        <v>Text</v>
      </c>
      <c r="BN34" s="244" t="str">
        <f t="shared" si="1"/>
        <v xml:space="preserve">Picklist </v>
      </c>
      <c r="BO34" s="247" t="str">
        <f t="shared" si="1"/>
        <v xml:space="preserve">Picklist. Select country first. </v>
      </c>
      <c r="BP34" s="267" t="str">
        <f t="shared" si="1"/>
        <v>0.00%</v>
      </c>
      <c r="BQ34" s="250" t="str">
        <f t="shared" si="1"/>
        <v>Picklist. Select Seller Organization Type first</v>
      </c>
      <c r="BR34" s="247" t="str">
        <f t="shared" si="1"/>
        <v>Text</v>
      </c>
      <c r="BS34" s="244" t="str">
        <f t="shared" si="1"/>
        <v>TE-00000000</v>
      </c>
      <c r="BT34" s="244" t="str">
        <f t="shared" si="1"/>
        <v>Text</v>
      </c>
      <c r="BU34" s="244" t="str">
        <f t="shared" si="1"/>
        <v xml:space="preserve">Picklist </v>
      </c>
      <c r="BV34" s="247" t="str">
        <f t="shared" si="1"/>
        <v xml:space="preserve">Picklist. Select country first. </v>
      </c>
      <c r="BW34" s="267" t="str">
        <f t="shared" si="1"/>
        <v>0.00%</v>
      </c>
      <c r="BX34" s="250" t="str">
        <f t="shared" si="1"/>
        <v>Picklist. Select Seller Organization Type first</v>
      </c>
      <c r="BY34" s="247" t="str">
        <f t="shared" si="1"/>
        <v>Text</v>
      </c>
      <c r="BZ34" s="244" t="str">
        <f t="shared" si="1"/>
        <v>TE-00000000</v>
      </c>
      <c r="CA34" s="244" t="str">
        <f t="shared" si="1"/>
        <v>Text</v>
      </c>
      <c r="CB34" s="244" t="str">
        <f t="shared" si="1"/>
        <v xml:space="preserve">Picklist </v>
      </c>
      <c r="CC34" s="247" t="str">
        <f t="shared" si="1"/>
        <v xml:space="preserve">Picklist. Select country first. </v>
      </c>
      <c r="CD34" s="267" t="str">
        <f t="shared" si="1"/>
        <v>0.00%</v>
      </c>
      <c r="CE34" s="250" t="str">
        <f t="shared" si="1"/>
        <v>Picklist. Select Seller Organization Type first</v>
      </c>
      <c r="CF34" s="247" t="str">
        <f t="shared" si="1"/>
        <v>Text</v>
      </c>
      <c r="CG34" s="244" t="str">
        <f t="shared" si="1"/>
        <v>TE-00000000</v>
      </c>
      <c r="CH34" s="244" t="str">
        <f t="shared" si="1"/>
        <v>Text</v>
      </c>
      <c r="CI34" s="244" t="str">
        <f t="shared" si="1"/>
        <v xml:space="preserve">Picklist </v>
      </c>
      <c r="CJ34" s="247" t="str">
        <f t="shared" si="1"/>
        <v xml:space="preserve">Picklist. Select country first. </v>
      </c>
      <c r="CK34" s="267" t="str">
        <f t="shared" si="1"/>
        <v>0.00%</v>
      </c>
      <c r="CL34" s="250" t="str">
        <f t="shared" si="1"/>
        <v>Picklist. Select Seller Organization Type first</v>
      </c>
      <c r="CM34" s="247" t="str">
        <f t="shared" si="2"/>
        <v>Text</v>
      </c>
      <c r="CN34" s="244" t="str">
        <f t="shared" si="2"/>
        <v>TE-00000000</v>
      </c>
      <c r="CO34" s="244" t="str">
        <f t="shared" si="2"/>
        <v>Text</v>
      </c>
      <c r="CP34" s="244" t="str">
        <f t="shared" si="2"/>
        <v xml:space="preserve">Picklist </v>
      </c>
      <c r="CQ34" s="247" t="str">
        <f t="shared" si="2"/>
        <v xml:space="preserve">Picklist. Select country first. </v>
      </c>
      <c r="CR34" s="267" t="str">
        <f t="shared" si="2"/>
        <v>0.00%</v>
      </c>
      <c r="CS34" s="250" t="str">
        <f t="shared" si="2"/>
        <v>Picklist. Select Seller Organization Type first</v>
      </c>
      <c r="CT34" s="247" t="str">
        <f t="shared" si="2"/>
        <v>Text</v>
      </c>
      <c r="CU34" s="244" t="str">
        <f t="shared" si="2"/>
        <v>TE-00000000</v>
      </c>
      <c r="CV34" s="244" t="str">
        <f t="shared" si="2"/>
        <v>Text</v>
      </c>
      <c r="CW34" s="244" t="str">
        <f t="shared" si="2"/>
        <v xml:space="preserve">Picklist </v>
      </c>
      <c r="CX34" s="247" t="str">
        <f t="shared" si="2"/>
        <v xml:space="preserve">Picklist. Select country first. </v>
      </c>
      <c r="CY34" s="267" t="str">
        <f t="shared" si="2"/>
        <v>0.00%</v>
      </c>
      <c r="CZ34" s="250" t="str">
        <f t="shared" si="2"/>
        <v>Picklist. Select Seller Organization Type first</v>
      </c>
      <c r="DA34" s="247" t="str">
        <f t="shared" si="2"/>
        <v>Text</v>
      </c>
      <c r="DB34" s="244" t="str">
        <f t="shared" si="2"/>
        <v>TE-00000000</v>
      </c>
      <c r="DC34" s="244" t="str">
        <f t="shared" si="2"/>
        <v>Text</v>
      </c>
      <c r="DD34" s="244" t="str">
        <f t="shared" si="2"/>
        <v xml:space="preserve">Picklist </v>
      </c>
      <c r="DE34" s="247" t="str">
        <f t="shared" si="2"/>
        <v xml:space="preserve">Picklist. Select country first. </v>
      </c>
      <c r="DF34" s="267" t="str">
        <f t="shared" si="2"/>
        <v>0.00%</v>
      </c>
      <c r="DG34" s="250" t="str">
        <f t="shared" si="2"/>
        <v>Picklist. Select Seller Organization Type first</v>
      </c>
      <c r="DH34" s="247" t="str">
        <f t="shared" si="2"/>
        <v>Text</v>
      </c>
      <c r="DI34" s="244" t="str">
        <f t="shared" si="2"/>
        <v>TE-00000000</v>
      </c>
      <c r="DJ34" s="244" t="str">
        <f t="shared" si="2"/>
        <v>Text</v>
      </c>
      <c r="DK34" s="244" t="str">
        <f t="shared" si="2"/>
        <v xml:space="preserve">Picklist </v>
      </c>
      <c r="DL34" s="247" t="str">
        <f t="shared" si="2"/>
        <v xml:space="preserve">Picklist. Select country first. </v>
      </c>
      <c r="DM34" s="267" t="str">
        <f t="shared" si="2"/>
        <v>0.00%</v>
      </c>
      <c r="DN34" s="250" t="str">
        <f t="shared" si="2"/>
        <v>Picklist. Select Seller Organization Type first</v>
      </c>
      <c r="DO34" s="247" t="str">
        <f t="shared" si="2"/>
        <v>Text</v>
      </c>
      <c r="DP34" s="244" t="str">
        <f t="shared" si="2"/>
        <v>TE-00000000</v>
      </c>
      <c r="DQ34" s="244" t="str">
        <f t="shared" si="2"/>
        <v>Text</v>
      </c>
      <c r="DR34" s="244" t="str">
        <f t="shared" si="2"/>
        <v xml:space="preserve">Picklist </v>
      </c>
      <c r="DS34" s="247" t="str">
        <f t="shared" si="3"/>
        <v xml:space="preserve">Picklist. Select country first. </v>
      </c>
      <c r="DT34" s="267" t="str">
        <f t="shared" si="3"/>
        <v>0.00%</v>
      </c>
      <c r="DU34" s="250" t="str">
        <f t="shared" si="3"/>
        <v>Picklist. Select Seller Organization Type first</v>
      </c>
      <c r="DV34" s="247" t="str">
        <f t="shared" si="3"/>
        <v>Text</v>
      </c>
      <c r="DW34" s="244" t="str">
        <f t="shared" si="3"/>
        <v>TE-00000000</v>
      </c>
      <c r="DX34" s="244" t="str">
        <f t="shared" si="3"/>
        <v>Text</v>
      </c>
      <c r="DY34" s="244" t="str">
        <f t="shared" si="3"/>
        <v xml:space="preserve">Picklist </v>
      </c>
      <c r="DZ34" s="247" t="str">
        <f t="shared" si="3"/>
        <v xml:space="preserve">Picklist. Select country first. </v>
      </c>
      <c r="EA34" s="267" t="str">
        <f t="shared" si="3"/>
        <v>0.00%</v>
      </c>
      <c r="EB34" s="250" t="str">
        <f t="shared" si="3"/>
        <v>Picklist. Select Seller Organization Type first</v>
      </c>
      <c r="EC34" s="247" t="str">
        <f t="shared" si="3"/>
        <v>Text</v>
      </c>
      <c r="ED34" s="244" t="str">
        <f t="shared" si="3"/>
        <v>TE-00000000</v>
      </c>
      <c r="EE34" s="244" t="str">
        <f t="shared" si="3"/>
        <v>Text</v>
      </c>
      <c r="EF34" s="244" t="str">
        <f t="shared" si="3"/>
        <v xml:space="preserve">Picklist </v>
      </c>
      <c r="EG34" s="247" t="str">
        <f t="shared" si="3"/>
        <v xml:space="preserve">Picklist. Select country first. </v>
      </c>
      <c r="EH34" s="267" t="str">
        <f t="shared" si="3"/>
        <v>0.00%</v>
      </c>
      <c r="EI34" s="250" t="str">
        <f t="shared" si="3"/>
        <v>Picklist. Select Seller Organization Type first</v>
      </c>
      <c r="EJ34" s="247" t="str">
        <f t="shared" si="3"/>
        <v>Text</v>
      </c>
      <c r="EK34" s="244" t="str">
        <f t="shared" si="3"/>
        <v>TE-00000000</v>
      </c>
      <c r="EL34" s="244" t="str">
        <f t="shared" si="3"/>
        <v>Text</v>
      </c>
      <c r="EM34" s="244" t="str">
        <f t="shared" si="3"/>
        <v xml:space="preserve">Picklist </v>
      </c>
      <c r="EN34" s="247" t="str">
        <f t="shared" si="3"/>
        <v xml:space="preserve">Picklist. Select country first. </v>
      </c>
      <c r="EO34" s="267" t="str">
        <f t="shared" si="3"/>
        <v>0.00%</v>
      </c>
      <c r="EP34" s="250" t="str">
        <f t="shared" si="3"/>
        <v>Picklist. Select Seller Organization Type first</v>
      </c>
      <c r="EQ34" s="247" t="str">
        <f t="shared" si="3"/>
        <v>Text</v>
      </c>
      <c r="ER34" s="244" t="str">
        <f t="shared" si="3"/>
        <v>TE-00000000</v>
      </c>
      <c r="ES34" s="244" t="str">
        <f t="shared" si="3"/>
        <v>Text</v>
      </c>
      <c r="ET34" s="244" t="str">
        <f t="shared" si="3"/>
        <v xml:space="preserve">Picklist </v>
      </c>
      <c r="EU34" s="247" t="str">
        <f t="shared" si="3"/>
        <v xml:space="preserve">Picklist. Select country first. </v>
      </c>
      <c r="EV34" s="267" t="str">
        <f t="shared" si="3"/>
        <v>0.00%</v>
      </c>
      <c r="EW34" s="250" t="str">
        <f t="shared" si="3"/>
        <v>Picklist. Select Seller Organization Type first</v>
      </c>
      <c r="EX34" s="247" t="str">
        <f t="shared" si="3"/>
        <v>Text</v>
      </c>
      <c r="EY34" s="244" t="str">
        <f t="shared" si="4"/>
        <v>TE-00000000</v>
      </c>
      <c r="EZ34" s="244" t="str">
        <f t="shared" si="4"/>
        <v>Text</v>
      </c>
      <c r="FA34" s="244" t="str">
        <f t="shared" si="4"/>
        <v xml:space="preserve">Picklist </v>
      </c>
      <c r="FB34" s="247" t="str">
        <f t="shared" si="4"/>
        <v xml:space="preserve">Picklist. Select country first. </v>
      </c>
      <c r="FC34" s="268" t="str">
        <f t="shared" si="5"/>
        <v>0.00%</v>
      </c>
    </row>
    <row r="35" spans="1:159" s="205" customFormat="1" ht="39.9" customHeight="1" x14ac:dyDescent="0.25">
      <c r="A35" s="195"/>
      <c r="B35" s="196"/>
      <c r="C35" s="292"/>
      <c r="D35" s="198"/>
      <c r="E35" s="299"/>
      <c r="F35" s="200"/>
      <c r="G35" s="301"/>
      <c r="H35" s="303"/>
      <c r="I35" s="299"/>
      <c r="J35" s="299"/>
      <c r="K35" s="299"/>
      <c r="L35" s="289"/>
      <c r="M35" s="299"/>
      <c r="N35" s="289"/>
      <c r="O35" s="363" t="str">
        <f>IF(P35="","",IF(OR(I35="",J35=""),"",IF(AND(ISNUMBER(FIND("post-", I35)),J35=ProductCode!$I$12),ProductCode!$F$19,IF(AND(ISNUMBER(FIND("pre-", I35)),J35=ProductCode!$I$12),ProductCode!$F$20,IF(ISNUMBER(FIND("post-", I35)),ProductCode!$F$17,ProductCode!$F$18)))))</f>
        <v/>
      </c>
      <c r="P35" s="295" t="str">
        <f>IF(OR(I35="",1-ROUND(L35,4)-ROUND(N35,4)=0),"",ROUND(1-ROUND(L35,4)-ROUND(N35,4),4))</f>
        <v/>
      </c>
      <c r="Q35" s="306"/>
      <c r="R35" s="203"/>
      <c r="S35" s="308" t="str">
        <f>IF(I35="","",IF($E$21="Yes",100%,IF(R35&lt;&gt;0,ROUND(SUMIF($Z$33:$FC$33,$Z$33,Z35:FC35),4),"")))</f>
        <v/>
      </c>
      <c r="T35" s="310"/>
      <c r="U35" s="311"/>
      <c r="V35" s="311"/>
      <c r="W35" s="311"/>
      <c r="X35" s="312"/>
      <c r="Y35" s="311"/>
      <c r="Z35" s="297"/>
      <c r="AA35" s="310"/>
      <c r="AB35" s="311"/>
      <c r="AC35" s="311"/>
      <c r="AD35" s="311"/>
      <c r="AE35" s="312"/>
      <c r="AF35" s="311"/>
      <c r="AG35" s="322"/>
      <c r="AH35" s="310"/>
      <c r="AI35" s="311"/>
      <c r="AJ35" s="311"/>
      <c r="AK35" s="311"/>
      <c r="AL35" s="312"/>
      <c r="AM35" s="311"/>
      <c r="AN35" s="322"/>
      <c r="AO35" s="310"/>
      <c r="AP35" s="311"/>
      <c r="AQ35" s="311"/>
      <c r="AR35" s="311"/>
      <c r="AS35" s="312"/>
      <c r="AT35" s="311"/>
      <c r="AU35" s="322"/>
      <c r="AV35" s="310"/>
      <c r="AW35" s="311"/>
      <c r="AX35" s="311"/>
      <c r="AY35" s="311"/>
      <c r="AZ35" s="312"/>
      <c r="BA35" s="311"/>
      <c r="BB35" s="322"/>
      <c r="BC35" s="310"/>
      <c r="BD35" s="311"/>
      <c r="BE35" s="311"/>
      <c r="BF35" s="311"/>
      <c r="BG35" s="312"/>
      <c r="BH35" s="311"/>
      <c r="BI35" s="322"/>
      <c r="BJ35" s="310"/>
      <c r="BK35" s="311"/>
      <c r="BL35" s="311"/>
      <c r="BM35" s="311"/>
      <c r="BN35" s="312"/>
      <c r="BO35" s="311"/>
      <c r="BP35" s="322"/>
      <c r="BQ35" s="310"/>
      <c r="BR35" s="311"/>
      <c r="BS35" s="311"/>
      <c r="BT35" s="311"/>
      <c r="BU35" s="312"/>
      <c r="BV35" s="311"/>
      <c r="BW35" s="322"/>
      <c r="BX35" s="310"/>
      <c r="BY35" s="311"/>
      <c r="BZ35" s="311"/>
      <c r="CA35" s="311"/>
      <c r="CB35" s="312"/>
      <c r="CC35" s="311"/>
      <c r="CD35" s="322"/>
      <c r="CE35" s="310"/>
      <c r="CF35" s="311"/>
      <c r="CG35" s="311"/>
      <c r="CH35" s="311"/>
      <c r="CI35" s="312"/>
      <c r="CJ35" s="311"/>
      <c r="CK35" s="322"/>
      <c r="CL35" s="310"/>
      <c r="CM35" s="311"/>
      <c r="CN35" s="311"/>
      <c r="CO35" s="311"/>
      <c r="CP35" s="312"/>
      <c r="CQ35" s="311"/>
      <c r="CR35" s="322"/>
      <c r="CS35" s="310"/>
      <c r="CT35" s="311"/>
      <c r="CU35" s="311"/>
      <c r="CV35" s="311"/>
      <c r="CW35" s="312"/>
      <c r="CX35" s="311"/>
      <c r="CY35" s="322"/>
      <c r="CZ35" s="310"/>
      <c r="DA35" s="311"/>
      <c r="DB35" s="311"/>
      <c r="DC35" s="311"/>
      <c r="DD35" s="312"/>
      <c r="DE35" s="311"/>
      <c r="DF35" s="322"/>
      <c r="DG35" s="310"/>
      <c r="DH35" s="311"/>
      <c r="DI35" s="311"/>
      <c r="DJ35" s="311"/>
      <c r="DK35" s="312"/>
      <c r="DL35" s="311"/>
      <c r="DM35" s="322"/>
      <c r="DN35" s="310"/>
      <c r="DO35" s="311"/>
      <c r="DP35" s="311"/>
      <c r="DQ35" s="311"/>
      <c r="DR35" s="312"/>
      <c r="DS35" s="311"/>
      <c r="DT35" s="322"/>
      <c r="DU35" s="310"/>
      <c r="DV35" s="311"/>
      <c r="DW35" s="311"/>
      <c r="DX35" s="311"/>
      <c r="DY35" s="312"/>
      <c r="DZ35" s="311"/>
      <c r="EA35" s="322"/>
      <c r="EB35" s="310"/>
      <c r="EC35" s="311"/>
      <c r="ED35" s="311"/>
      <c r="EE35" s="311"/>
      <c r="EF35" s="312"/>
      <c r="EG35" s="311"/>
      <c r="EH35" s="322"/>
      <c r="EI35" s="310"/>
      <c r="EJ35" s="311"/>
      <c r="EK35" s="311"/>
      <c r="EL35" s="311"/>
      <c r="EM35" s="312"/>
      <c r="EN35" s="311"/>
      <c r="EO35" s="322"/>
      <c r="EP35" s="310"/>
      <c r="EQ35" s="311"/>
      <c r="ER35" s="311"/>
      <c r="ES35" s="311"/>
      <c r="ET35" s="312"/>
      <c r="EU35" s="311"/>
      <c r="EV35" s="322"/>
      <c r="EW35" s="310"/>
      <c r="EX35" s="311"/>
      <c r="EY35" s="311"/>
      <c r="EZ35" s="311"/>
      <c r="FA35" s="312"/>
      <c r="FB35" s="311"/>
      <c r="FC35" s="323"/>
    </row>
    <row r="36" spans="1:159" s="205" customFormat="1" ht="39.9" customHeight="1" x14ac:dyDescent="0.25">
      <c r="A36" s="206"/>
      <c r="B36" s="196"/>
      <c r="C36" s="292"/>
      <c r="D36" s="198"/>
      <c r="E36" s="299"/>
      <c r="F36" s="200"/>
      <c r="G36" s="301"/>
      <c r="H36" s="303"/>
      <c r="I36" s="299"/>
      <c r="J36" s="299"/>
      <c r="K36" s="299"/>
      <c r="L36" s="289"/>
      <c r="M36" s="299"/>
      <c r="N36" s="289"/>
      <c r="O36" s="363" t="str">
        <f>IF(P36="","",IF(OR(I36="",J36=""),"",IF(AND(ISNUMBER(FIND("post-", I36)),J36=ProductCode!$I$12),ProductCode!$F$19,IF(AND(ISNUMBER(FIND("pre-", I36)),J36=ProductCode!$I$12),ProductCode!$F$20,IF(ISNUMBER(FIND("post-", I36)),ProductCode!$F$17,ProductCode!$F$18)))))</f>
        <v/>
      </c>
      <c r="P36" s="295" t="str">
        <f>IF(OR(I36="",1-ROUND(L36,4)-ROUND(N36,4)=0),"",ROUND(1-ROUND(L36,4)-ROUND(N36,4),4))</f>
        <v/>
      </c>
      <c r="Q36" s="306"/>
      <c r="R36" s="203"/>
      <c r="S36" s="308" t="str">
        <f>IF(I36="","",IF($E$21="Yes",100%,IF(R36&lt;&gt;0,ROUND(SUMIF($Z$33:$FC$33,$Z$33,Z36:FC36),4),"")))</f>
        <v/>
      </c>
      <c r="T36" s="311"/>
      <c r="U36" s="311"/>
      <c r="V36" s="311"/>
      <c r="W36" s="311"/>
      <c r="X36" s="312"/>
      <c r="Y36" s="311"/>
      <c r="Z36" s="297"/>
      <c r="AA36" s="311"/>
      <c r="AB36" s="311"/>
      <c r="AC36" s="311"/>
      <c r="AD36" s="311"/>
      <c r="AE36" s="312"/>
      <c r="AF36" s="311"/>
      <c r="AG36" s="297"/>
      <c r="AH36" s="311"/>
      <c r="AI36" s="311"/>
      <c r="AJ36" s="311"/>
      <c r="AK36" s="311"/>
      <c r="AL36" s="312"/>
      <c r="AM36" s="311"/>
      <c r="AN36" s="297"/>
      <c r="AO36" s="311"/>
      <c r="AP36" s="311"/>
      <c r="AQ36" s="311"/>
      <c r="AR36" s="311"/>
      <c r="AS36" s="312"/>
      <c r="AT36" s="311"/>
      <c r="AU36" s="297"/>
      <c r="AV36" s="311"/>
      <c r="AW36" s="311"/>
      <c r="AX36" s="311"/>
      <c r="AY36" s="311"/>
      <c r="AZ36" s="312"/>
      <c r="BA36" s="311"/>
      <c r="BB36" s="297"/>
      <c r="BC36" s="311"/>
      <c r="BD36" s="311"/>
      <c r="BE36" s="311"/>
      <c r="BF36" s="311"/>
      <c r="BG36" s="312"/>
      <c r="BH36" s="311"/>
      <c r="BI36" s="297"/>
      <c r="BJ36" s="311"/>
      <c r="BK36" s="311"/>
      <c r="BL36" s="311"/>
      <c r="BM36" s="311"/>
      <c r="BN36" s="312"/>
      <c r="BO36" s="311"/>
      <c r="BP36" s="297"/>
      <c r="BQ36" s="311"/>
      <c r="BR36" s="311"/>
      <c r="BS36" s="311"/>
      <c r="BT36" s="311"/>
      <c r="BU36" s="312"/>
      <c r="BV36" s="311"/>
      <c r="BW36" s="297"/>
      <c r="BX36" s="311"/>
      <c r="BY36" s="311"/>
      <c r="BZ36" s="311"/>
      <c r="CA36" s="311"/>
      <c r="CB36" s="312"/>
      <c r="CC36" s="311"/>
      <c r="CD36" s="297"/>
      <c r="CE36" s="311"/>
      <c r="CF36" s="311"/>
      <c r="CG36" s="311"/>
      <c r="CH36" s="311"/>
      <c r="CI36" s="312"/>
      <c r="CJ36" s="311"/>
      <c r="CK36" s="297"/>
      <c r="CL36" s="311"/>
      <c r="CM36" s="311"/>
      <c r="CN36" s="311"/>
      <c r="CO36" s="311"/>
      <c r="CP36" s="312"/>
      <c r="CQ36" s="311"/>
      <c r="CR36" s="297"/>
      <c r="CS36" s="311"/>
      <c r="CT36" s="311"/>
      <c r="CU36" s="311"/>
      <c r="CV36" s="311"/>
      <c r="CW36" s="312"/>
      <c r="CX36" s="311"/>
      <c r="CY36" s="297"/>
      <c r="CZ36" s="311"/>
      <c r="DA36" s="311"/>
      <c r="DB36" s="311"/>
      <c r="DC36" s="311"/>
      <c r="DD36" s="312"/>
      <c r="DE36" s="311"/>
      <c r="DF36" s="297"/>
      <c r="DG36" s="311"/>
      <c r="DH36" s="311"/>
      <c r="DI36" s="311"/>
      <c r="DJ36" s="311"/>
      <c r="DK36" s="312"/>
      <c r="DL36" s="311"/>
      <c r="DM36" s="297"/>
      <c r="DN36" s="311"/>
      <c r="DO36" s="311"/>
      <c r="DP36" s="311"/>
      <c r="DQ36" s="311"/>
      <c r="DR36" s="312"/>
      <c r="DS36" s="311"/>
      <c r="DT36" s="297"/>
      <c r="DU36" s="311"/>
      <c r="DV36" s="311"/>
      <c r="DW36" s="311"/>
      <c r="DX36" s="311"/>
      <c r="DY36" s="312"/>
      <c r="DZ36" s="311"/>
      <c r="EA36" s="297"/>
      <c r="EB36" s="311"/>
      <c r="EC36" s="311"/>
      <c r="ED36" s="311"/>
      <c r="EE36" s="311"/>
      <c r="EF36" s="312"/>
      <c r="EG36" s="311"/>
      <c r="EH36" s="297"/>
      <c r="EI36" s="311"/>
      <c r="EJ36" s="311"/>
      <c r="EK36" s="311"/>
      <c r="EL36" s="311"/>
      <c r="EM36" s="312"/>
      <c r="EN36" s="311"/>
      <c r="EO36" s="297"/>
      <c r="EP36" s="311"/>
      <c r="EQ36" s="311"/>
      <c r="ER36" s="311"/>
      <c r="ES36" s="311"/>
      <c r="ET36" s="312"/>
      <c r="EU36" s="311"/>
      <c r="EV36" s="297"/>
      <c r="EW36" s="311"/>
      <c r="EX36" s="311"/>
      <c r="EY36" s="311"/>
      <c r="EZ36" s="311"/>
      <c r="FA36" s="312"/>
      <c r="FB36" s="311"/>
      <c r="FC36" s="298"/>
    </row>
    <row r="37" spans="1:159" s="205" customFormat="1" ht="39.9" customHeight="1" x14ac:dyDescent="0.25">
      <c r="A37" s="206"/>
      <c r="B37" s="196"/>
      <c r="C37" s="292"/>
      <c r="D37" s="198"/>
      <c r="E37" s="299"/>
      <c r="F37" s="200"/>
      <c r="G37" s="301"/>
      <c r="H37" s="303"/>
      <c r="I37" s="299"/>
      <c r="J37" s="299"/>
      <c r="K37" s="299"/>
      <c r="L37" s="289"/>
      <c r="M37" s="299"/>
      <c r="N37" s="289"/>
      <c r="O37" s="363" t="str">
        <f>IF(P37="","",IF(OR(I37="",J37=""),"",IF(AND(ISNUMBER(FIND("post-", I37)),J37=ProductCode!$I$12),ProductCode!$F$19,IF(AND(ISNUMBER(FIND("pre-", I37)),J37=ProductCode!$I$12),ProductCode!$F$20,IF(ISNUMBER(FIND("post-", I37)),ProductCode!$F$17,ProductCode!$F$18)))))</f>
        <v/>
      </c>
      <c r="P37" s="295" t="str">
        <f>IF(OR(I37="",1-ROUND(L37,4)-ROUND(N37,4)=0),"",ROUND(1-ROUND(L37,4)-ROUND(N37,4),4))</f>
        <v/>
      </c>
      <c r="Q37" s="306"/>
      <c r="R37" s="203"/>
      <c r="S37" s="308" t="str">
        <f>IF(I37="","",IF($E$21="Yes",100%,IF(R37&lt;&gt;0,ROUND(SUMIF($Z$33:$FC$33,$Z$33,Z37:FC37),4),"")))</f>
        <v/>
      </c>
      <c r="T37" s="311"/>
      <c r="U37" s="311"/>
      <c r="V37" s="311"/>
      <c r="W37" s="311"/>
      <c r="X37" s="312"/>
      <c r="Y37" s="311"/>
      <c r="Z37" s="297"/>
      <c r="AA37" s="311"/>
      <c r="AB37" s="311"/>
      <c r="AC37" s="311"/>
      <c r="AD37" s="311"/>
      <c r="AE37" s="312"/>
      <c r="AF37" s="311"/>
      <c r="AG37" s="297"/>
      <c r="AH37" s="311"/>
      <c r="AI37" s="311"/>
      <c r="AJ37" s="311"/>
      <c r="AK37" s="311"/>
      <c r="AL37" s="312"/>
      <c r="AM37" s="311"/>
      <c r="AN37" s="297"/>
      <c r="AO37" s="311"/>
      <c r="AP37" s="311"/>
      <c r="AQ37" s="311"/>
      <c r="AR37" s="311"/>
      <c r="AS37" s="312"/>
      <c r="AT37" s="311"/>
      <c r="AU37" s="297"/>
      <c r="AV37" s="311"/>
      <c r="AW37" s="311"/>
      <c r="AX37" s="311"/>
      <c r="AY37" s="311"/>
      <c r="AZ37" s="312"/>
      <c r="BA37" s="311"/>
      <c r="BB37" s="297"/>
      <c r="BC37" s="311"/>
      <c r="BD37" s="311"/>
      <c r="BE37" s="311"/>
      <c r="BF37" s="311"/>
      <c r="BG37" s="312"/>
      <c r="BH37" s="311"/>
      <c r="BI37" s="297"/>
      <c r="BJ37" s="311"/>
      <c r="BK37" s="311"/>
      <c r="BL37" s="311"/>
      <c r="BM37" s="311"/>
      <c r="BN37" s="312"/>
      <c r="BO37" s="311"/>
      <c r="BP37" s="297"/>
      <c r="BQ37" s="311"/>
      <c r="BR37" s="311"/>
      <c r="BS37" s="311"/>
      <c r="BT37" s="311"/>
      <c r="BU37" s="312"/>
      <c r="BV37" s="311"/>
      <c r="BW37" s="297"/>
      <c r="BX37" s="311"/>
      <c r="BY37" s="311"/>
      <c r="BZ37" s="311"/>
      <c r="CA37" s="311"/>
      <c r="CB37" s="312"/>
      <c r="CC37" s="311"/>
      <c r="CD37" s="297"/>
      <c r="CE37" s="311"/>
      <c r="CF37" s="311"/>
      <c r="CG37" s="311"/>
      <c r="CH37" s="311"/>
      <c r="CI37" s="312"/>
      <c r="CJ37" s="311"/>
      <c r="CK37" s="297"/>
      <c r="CL37" s="311"/>
      <c r="CM37" s="311"/>
      <c r="CN37" s="311"/>
      <c r="CO37" s="311"/>
      <c r="CP37" s="312"/>
      <c r="CQ37" s="311"/>
      <c r="CR37" s="297"/>
      <c r="CS37" s="311"/>
      <c r="CT37" s="311"/>
      <c r="CU37" s="311"/>
      <c r="CV37" s="311"/>
      <c r="CW37" s="312"/>
      <c r="CX37" s="311"/>
      <c r="CY37" s="297"/>
      <c r="CZ37" s="311"/>
      <c r="DA37" s="311"/>
      <c r="DB37" s="311"/>
      <c r="DC37" s="311"/>
      <c r="DD37" s="312"/>
      <c r="DE37" s="311"/>
      <c r="DF37" s="297"/>
      <c r="DG37" s="311"/>
      <c r="DH37" s="311"/>
      <c r="DI37" s="311"/>
      <c r="DJ37" s="311"/>
      <c r="DK37" s="312"/>
      <c r="DL37" s="311"/>
      <c r="DM37" s="297"/>
      <c r="DN37" s="311"/>
      <c r="DO37" s="311"/>
      <c r="DP37" s="311"/>
      <c r="DQ37" s="311"/>
      <c r="DR37" s="312"/>
      <c r="DS37" s="311"/>
      <c r="DT37" s="297"/>
      <c r="DU37" s="311"/>
      <c r="DV37" s="311"/>
      <c r="DW37" s="311"/>
      <c r="DX37" s="311"/>
      <c r="DY37" s="312"/>
      <c r="DZ37" s="311"/>
      <c r="EA37" s="297"/>
      <c r="EB37" s="311"/>
      <c r="EC37" s="311"/>
      <c r="ED37" s="311"/>
      <c r="EE37" s="311"/>
      <c r="EF37" s="312"/>
      <c r="EG37" s="311"/>
      <c r="EH37" s="297"/>
      <c r="EI37" s="311"/>
      <c r="EJ37" s="311"/>
      <c r="EK37" s="311"/>
      <c r="EL37" s="311"/>
      <c r="EM37" s="312"/>
      <c r="EN37" s="311"/>
      <c r="EO37" s="297"/>
      <c r="EP37" s="311"/>
      <c r="EQ37" s="311"/>
      <c r="ER37" s="311"/>
      <c r="ES37" s="311"/>
      <c r="ET37" s="312"/>
      <c r="EU37" s="311"/>
      <c r="EV37" s="297"/>
      <c r="EW37" s="311"/>
      <c r="EX37" s="311"/>
      <c r="EY37" s="311"/>
      <c r="EZ37" s="311"/>
      <c r="FA37" s="312"/>
      <c r="FB37" s="311"/>
      <c r="FC37" s="298"/>
    </row>
    <row r="38" spans="1:159" s="205" customFormat="1" ht="39.9" customHeight="1" x14ac:dyDescent="0.25">
      <c r="A38" s="206"/>
      <c r="B38" s="196"/>
      <c r="C38" s="292"/>
      <c r="D38" s="198"/>
      <c r="E38" s="299"/>
      <c r="F38" s="200"/>
      <c r="G38" s="301"/>
      <c r="H38" s="303"/>
      <c r="I38" s="299"/>
      <c r="J38" s="299"/>
      <c r="K38" s="299"/>
      <c r="L38" s="289"/>
      <c r="M38" s="299"/>
      <c r="N38" s="289"/>
      <c r="O38" s="363" t="str">
        <f>IF(P38="","",IF(OR(I38="",J38=""),"",IF(AND(ISNUMBER(FIND("post-", I38)),J38=ProductCode!$I$12),ProductCode!$F$19,IF(AND(ISNUMBER(FIND("pre-", I38)),J38=ProductCode!$I$12),ProductCode!$F$20,IF(ISNUMBER(FIND("post-", I38)),ProductCode!$F$17,ProductCode!$F$18)))))</f>
        <v/>
      </c>
      <c r="P38" s="295" t="str">
        <f t="shared" ref="P38:P99" si="6">IF(OR(I38="",1-ROUND(L38,4)-ROUND(N38,4)=0),"",ROUND(1-ROUND(L38,4)-ROUND(N38,4),4))</f>
        <v/>
      </c>
      <c r="Q38" s="306"/>
      <c r="R38" s="203"/>
      <c r="S38" s="308" t="str">
        <f t="shared" ref="S38:S99" si="7">IF(I38="","",IF($E$21="Yes",100%,IF(R38&lt;&gt;0,ROUND(SUMIF($Z$33:$FC$33,$Z$33,Z38:FC38),4),"")))</f>
        <v/>
      </c>
      <c r="T38" s="311"/>
      <c r="U38" s="311"/>
      <c r="V38" s="311"/>
      <c r="W38" s="311"/>
      <c r="X38" s="312"/>
      <c r="Y38" s="311"/>
      <c r="Z38" s="297"/>
      <c r="AA38" s="311"/>
      <c r="AB38" s="311"/>
      <c r="AC38" s="311"/>
      <c r="AD38" s="311"/>
      <c r="AE38" s="312"/>
      <c r="AF38" s="311"/>
      <c r="AG38" s="297"/>
      <c r="AH38" s="311"/>
      <c r="AI38" s="311"/>
      <c r="AJ38" s="311"/>
      <c r="AK38" s="311"/>
      <c r="AL38" s="312"/>
      <c r="AM38" s="311"/>
      <c r="AN38" s="297"/>
      <c r="AO38" s="311"/>
      <c r="AP38" s="311"/>
      <c r="AQ38" s="311"/>
      <c r="AR38" s="311"/>
      <c r="AS38" s="312"/>
      <c r="AT38" s="311"/>
      <c r="AU38" s="297"/>
      <c r="AV38" s="311"/>
      <c r="AW38" s="311"/>
      <c r="AX38" s="311"/>
      <c r="AY38" s="311"/>
      <c r="AZ38" s="312"/>
      <c r="BA38" s="311"/>
      <c r="BB38" s="297"/>
      <c r="BC38" s="311"/>
      <c r="BD38" s="311"/>
      <c r="BE38" s="311"/>
      <c r="BF38" s="311"/>
      <c r="BG38" s="312"/>
      <c r="BH38" s="311"/>
      <c r="BI38" s="297"/>
      <c r="BJ38" s="311"/>
      <c r="BK38" s="311"/>
      <c r="BL38" s="311"/>
      <c r="BM38" s="311"/>
      <c r="BN38" s="312"/>
      <c r="BO38" s="311"/>
      <c r="BP38" s="297"/>
      <c r="BQ38" s="311"/>
      <c r="BR38" s="311"/>
      <c r="BS38" s="311"/>
      <c r="BT38" s="311"/>
      <c r="BU38" s="312"/>
      <c r="BV38" s="311"/>
      <c r="BW38" s="297"/>
      <c r="BX38" s="311"/>
      <c r="BY38" s="311"/>
      <c r="BZ38" s="311"/>
      <c r="CA38" s="311"/>
      <c r="CB38" s="312"/>
      <c r="CC38" s="311"/>
      <c r="CD38" s="297"/>
      <c r="CE38" s="311"/>
      <c r="CF38" s="311"/>
      <c r="CG38" s="311"/>
      <c r="CH38" s="311"/>
      <c r="CI38" s="312"/>
      <c r="CJ38" s="311"/>
      <c r="CK38" s="297"/>
      <c r="CL38" s="311"/>
      <c r="CM38" s="311"/>
      <c r="CN38" s="311"/>
      <c r="CO38" s="311"/>
      <c r="CP38" s="312"/>
      <c r="CQ38" s="311"/>
      <c r="CR38" s="297"/>
      <c r="CS38" s="311"/>
      <c r="CT38" s="311"/>
      <c r="CU38" s="311"/>
      <c r="CV38" s="311"/>
      <c r="CW38" s="312"/>
      <c r="CX38" s="311"/>
      <c r="CY38" s="297"/>
      <c r="CZ38" s="311"/>
      <c r="DA38" s="311"/>
      <c r="DB38" s="311"/>
      <c r="DC38" s="311"/>
      <c r="DD38" s="312"/>
      <c r="DE38" s="311"/>
      <c r="DF38" s="297"/>
      <c r="DG38" s="311"/>
      <c r="DH38" s="311"/>
      <c r="DI38" s="311"/>
      <c r="DJ38" s="311"/>
      <c r="DK38" s="312"/>
      <c r="DL38" s="311"/>
      <c r="DM38" s="297"/>
      <c r="DN38" s="311"/>
      <c r="DO38" s="311"/>
      <c r="DP38" s="311"/>
      <c r="DQ38" s="311"/>
      <c r="DR38" s="312"/>
      <c r="DS38" s="311"/>
      <c r="DT38" s="297"/>
      <c r="DU38" s="311"/>
      <c r="DV38" s="311"/>
      <c r="DW38" s="311"/>
      <c r="DX38" s="311"/>
      <c r="DY38" s="312"/>
      <c r="DZ38" s="311"/>
      <c r="EA38" s="297"/>
      <c r="EB38" s="311"/>
      <c r="EC38" s="311"/>
      <c r="ED38" s="311"/>
      <c r="EE38" s="311"/>
      <c r="EF38" s="312"/>
      <c r="EG38" s="311"/>
      <c r="EH38" s="297"/>
      <c r="EI38" s="311"/>
      <c r="EJ38" s="311"/>
      <c r="EK38" s="311"/>
      <c r="EL38" s="311"/>
      <c r="EM38" s="312"/>
      <c r="EN38" s="311"/>
      <c r="EO38" s="297"/>
      <c r="EP38" s="311"/>
      <c r="EQ38" s="311"/>
      <c r="ER38" s="311"/>
      <c r="ES38" s="311"/>
      <c r="ET38" s="312"/>
      <c r="EU38" s="311"/>
      <c r="EV38" s="297"/>
      <c r="EW38" s="311"/>
      <c r="EX38" s="311"/>
      <c r="EY38" s="311"/>
      <c r="EZ38" s="311"/>
      <c r="FA38" s="312"/>
      <c r="FB38" s="311"/>
      <c r="FC38" s="298"/>
    </row>
    <row r="39" spans="1:159" s="205" customFormat="1" ht="39.9" customHeight="1" x14ac:dyDescent="0.25">
      <c r="A39" s="206"/>
      <c r="B39" s="196"/>
      <c r="C39" s="292"/>
      <c r="D39" s="198"/>
      <c r="E39" s="299"/>
      <c r="F39" s="200"/>
      <c r="G39" s="301"/>
      <c r="H39" s="303"/>
      <c r="I39" s="299"/>
      <c r="J39" s="299"/>
      <c r="K39" s="299"/>
      <c r="L39" s="289"/>
      <c r="M39" s="299"/>
      <c r="N39" s="289"/>
      <c r="O39" s="363" t="str">
        <f>IF(P39="","",IF(OR(I39="",J39=""),"",IF(AND(ISNUMBER(FIND("post-", I39)),J39=ProductCode!$I$12),ProductCode!$F$19,IF(AND(ISNUMBER(FIND("pre-", I39)),J39=ProductCode!$I$12),ProductCode!$F$20,IF(ISNUMBER(FIND("post-", I39)),ProductCode!$F$17,ProductCode!$F$18)))))</f>
        <v/>
      </c>
      <c r="P39" s="295" t="str">
        <f t="shared" si="6"/>
        <v/>
      </c>
      <c r="Q39" s="306"/>
      <c r="R39" s="203"/>
      <c r="S39" s="308" t="str">
        <f t="shared" si="7"/>
        <v/>
      </c>
      <c r="T39" s="311"/>
      <c r="U39" s="311"/>
      <c r="V39" s="311"/>
      <c r="W39" s="311"/>
      <c r="X39" s="312"/>
      <c r="Y39" s="311"/>
      <c r="Z39" s="297"/>
      <c r="AA39" s="311"/>
      <c r="AB39" s="311"/>
      <c r="AC39" s="311"/>
      <c r="AD39" s="311"/>
      <c r="AE39" s="312"/>
      <c r="AF39" s="311"/>
      <c r="AG39" s="297"/>
      <c r="AH39" s="311"/>
      <c r="AI39" s="311"/>
      <c r="AJ39" s="311"/>
      <c r="AK39" s="311"/>
      <c r="AL39" s="312"/>
      <c r="AM39" s="311"/>
      <c r="AN39" s="297"/>
      <c r="AO39" s="311"/>
      <c r="AP39" s="311"/>
      <c r="AQ39" s="311"/>
      <c r="AR39" s="311"/>
      <c r="AS39" s="312"/>
      <c r="AT39" s="311"/>
      <c r="AU39" s="297"/>
      <c r="AV39" s="311"/>
      <c r="AW39" s="311"/>
      <c r="AX39" s="311"/>
      <c r="AY39" s="311"/>
      <c r="AZ39" s="312"/>
      <c r="BA39" s="311"/>
      <c r="BB39" s="297"/>
      <c r="BC39" s="311"/>
      <c r="BD39" s="311"/>
      <c r="BE39" s="311"/>
      <c r="BF39" s="311"/>
      <c r="BG39" s="312"/>
      <c r="BH39" s="311"/>
      <c r="BI39" s="297"/>
      <c r="BJ39" s="311"/>
      <c r="BK39" s="311"/>
      <c r="BL39" s="311"/>
      <c r="BM39" s="311"/>
      <c r="BN39" s="312"/>
      <c r="BO39" s="311"/>
      <c r="BP39" s="297"/>
      <c r="BQ39" s="311"/>
      <c r="BR39" s="311"/>
      <c r="BS39" s="311"/>
      <c r="BT39" s="311"/>
      <c r="BU39" s="312"/>
      <c r="BV39" s="311"/>
      <c r="BW39" s="297"/>
      <c r="BX39" s="311"/>
      <c r="BY39" s="311"/>
      <c r="BZ39" s="311"/>
      <c r="CA39" s="311"/>
      <c r="CB39" s="312"/>
      <c r="CC39" s="311"/>
      <c r="CD39" s="297"/>
      <c r="CE39" s="311"/>
      <c r="CF39" s="311"/>
      <c r="CG39" s="311"/>
      <c r="CH39" s="311"/>
      <c r="CI39" s="312"/>
      <c r="CJ39" s="311"/>
      <c r="CK39" s="297"/>
      <c r="CL39" s="311"/>
      <c r="CM39" s="311"/>
      <c r="CN39" s="311"/>
      <c r="CO39" s="311"/>
      <c r="CP39" s="312"/>
      <c r="CQ39" s="311"/>
      <c r="CR39" s="297"/>
      <c r="CS39" s="311"/>
      <c r="CT39" s="311"/>
      <c r="CU39" s="311"/>
      <c r="CV39" s="311"/>
      <c r="CW39" s="312"/>
      <c r="CX39" s="311"/>
      <c r="CY39" s="297"/>
      <c r="CZ39" s="311"/>
      <c r="DA39" s="311"/>
      <c r="DB39" s="311"/>
      <c r="DC39" s="311"/>
      <c r="DD39" s="312"/>
      <c r="DE39" s="311"/>
      <c r="DF39" s="297"/>
      <c r="DG39" s="311"/>
      <c r="DH39" s="311"/>
      <c r="DI39" s="311"/>
      <c r="DJ39" s="311"/>
      <c r="DK39" s="312"/>
      <c r="DL39" s="311"/>
      <c r="DM39" s="297"/>
      <c r="DN39" s="311"/>
      <c r="DO39" s="311"/>
      <c r="DP39" s="311"/>
      <c r="DQ39" s="311"/>
      <c r="DR39" s="312"/>
      <c r="DS39" s="311"/>
      <c r="DT39" s="297"/>
      <c r="DU39" s="311"/>
      <c r="DV39" s="311"/>
      <c r="DW39" s="311"/>
      <c r="DX39" s="311"/>
      <c r="DY39" s="312"/>
      <c r="DZ39" s="311"/>
      <c r="EA39" s="297"/>
      <c r="EB39" s="311"/>
      <c r="EC39" s="311"/>
      <c r="ED39" s="311"/>
      <c r="EE39" s="311"/>
      <c r="EF39" s="312"/>
      <c r="EG39" s="311"/>
      <c r="EH39" s="297"/>
      <c r="EI39" s="311"/>
      <c r="EJ39" s="311"/>
      <c r="EK39" s="311"/>
      <c r="EL39" s="311"/>
      <c r="EM39" s="312"/>
      <c r="EN39" s="311"/>
      <c r="EO39" s="297"/>
      <c r="EP39" s="311"/>
      <c r="EQ39" s="311"/>
      <c r="ER39" s="311"/>
      <c r="ES39" s="311"/>
      <c r="ET39" s="312"/>
      <c r="EU39" s="311"/>
      <c r="EV39" s="297"/>
      <c r="EW39" s="311"/>
      <c r="EX39" s="311"/>
      <c r="EY39" s="311"/>
      <c r="EZ39" s="311"/>
      <c r="FA39" s="312"/>
      <c r="FB39" s="311"/>
      <c r="FC39" s="298"/>
    </row>
    <row r="40" spans="1:159" s="205" customFormat="1" ht="39.9" customHeight="1" x14ac:dyDescent="0.25">
      <c r="A40" s="206"/>
      <c r="B40" s="196"/>
      <c r="C40" s="292"/>
      <c r="D40" s="198"/>
      <c r="E40" s="299"/>
      <c r="F40" s="200"/>
      <c r="G40" s="301"/>
      <c r="H40" s="303"/>
      <c r="I40" s="299"/>
      <c r="J40" s="299"/>
      <c r="K40" s="299"/>
      <c r="L40" s="289"/>
      <c r="M40" s="299"/>
      <c r="N40" s="289"/>
      <c r="O40" s="363" t="str">
        <f>IF(P40="","",IF(OR(I40="",J40=""),"",IF(AND(ISNUMBER(FIND("post-", I40)),J40=ProductCode!$I$12),ProductCode!$F$19,IF(AND(ISNUMBER(FIND("pre-", I40)),J40=ProductCode!$I$12),ProductCode!$F$20,IF(ISNUMBER(FIND("post-", I40)),ProductCode!$F$17,ProductCode!$F$18)))))</f>
        <v/>
      </c>
      <c r="P40" s="295" t="str">
        <f t="shared" si="6"/>
        <v/>
      </c>
      <c r="Q40" s="306"/>
      <c r="R40" s="203"/>
      <c r="S40" s="308" t="str">
        <f t="shared" si="7"/>
        <v/>
      </c>
      <c r="T40" s="311"/>
      <c r="U40" s="311"/>
      <c r="V40" s="311"/>
      <c r="W40" s="311"/>
      <c r="X40" s="312"/>
      <c r="Y40" s="311"/>
      <c r="Z40" s="297"/>
      <c r="AA40" s="311"/>
      <c r="AB40" s="311"/>
      <c r="AC40" s="311"/>
      <c r="AD40" s="311"/>
      <c r="AE40" s="312"/>
      <c r="AF40" s="311"/>
      <c r="AG40" s="297"/>
      <c r="AH40" s="311"/>
      <c r="AI40" s="311"/>
      <c r="AJ40" s="311"/>
      <c r="AK40" s="311"/>
      <c r="AL40" s="312"/>
      <c r="AM40" s="311"/>
      <c r="AN40" s="297"/>
      <c r="AO40" s="311"/>
      <c r="AP40" s="311"/>
      <c r="AQ40" s="311"/>
      <c r="AR40" s="311"/>
      <c r="AS40" s="312"/>
      <c r="AT40" s="311"/>
      <c r="AU40" s="297"/>
      <c r="AV40" s="311"/>
      <c r="AW40" s="311"/>
      <c r="AX40" s="311"/>
      <c r="AY40" s="311"/>
      <c r="AZ40" s="312"/>
      <c r="BA40" s="311"/>
      <c r="BB40" s="297"/>
      <c r="BC40" s="311"/>
      <c r="BD40" s="311"/>
      <c r="BE40" s="311"/>
      <c r="BF40" s="311"/>
      <c r="BG40" s="312"/>
      <c r="BH40" s="311"/>
      <c r="BI40" s="297"/>
      <c r="BJ40" s="311"/>
      <c r="BK40" s="311"/>
      <c r="BL40" s="311"/>
      <c r="BM40" s="311"/>
      <c r="BN40" s="312"/>
      <c r="BO40" s="311"/>
      <c r="BP40" s="297"/>
      <c r="BQ40" s="311"/>
      <c r="BR40" s="311"/>
      <c r="BS40" s="311"/>
      <c r="BT40" s="311"/>
      <c r="BU40" s="312"/>
      <c r="BV40" s="311"/>
      <c r="BW40" s="297"/>
      <c r="BX40" s="311"/>
      <c r="BY40" s="311"/>
      <c r="BZ40" s="311"/>
      <c r="CA40" s="311"/>
      <c r="CB40" s="312"/>
      <c r="CC40" s="311"/>
      <c r="CD40" s="297"/>
      <c r="CE40" s="311"/>
      <c r="CF40" s="311"/>
      <c r="CG40" s="311"/>
      <c r="CH40" s="311"/>
      <c r="CI40" s="312"/>
      <c r="CJ40" s="311"/>
      <c r="CK40" s="297"/>
      <c r="CL40" s="311"/>
      <c r="CM40" s="311"/>
      <c r="CN40" s="311"/>
      <c r="CO40" s="311"/>
      <c r="CP40" s="312"/>
      <c r="CQ40" s="311"/>
      <c r="CR40" s="297"/>
      <c r="CS40" s="311"/>
      <c r="CT40" s="311"/>
      <c r="CU40" s="311"/>
      <c r="CV40" s="311"/>
      <c r="CW40" s="312"/>
      <c r="CX40" s="311"/>
      <c r="CY40" s="297"/>
      <c r="CZ40" s="311"/>
      <c r="DA40" s="311"/>
      <c r="DB40" s="311"/>
      <c r="DC40" s="311"/>
      <c r="DD40" s="312"/>
      <c r="DE40" s="311"/>
      <c r="DF40" s="297"/>
      <c r="DG40" s="311"/>
      <c r="DH40" s="311"/>
      <c r="DI40" s="311"/>
      <c r="DJ40" s="311"/>
      <c r="DK40" s="312"/>
      <c r="DL40" s="311"/>
      <c r="DM40" s="297"/>
      <c r="DN40" s="311"/>
      <c r="DO40" s="311"/>
      <c r="DP40" s="311"/>
      <c r="DQ40" s="311"/>
      <c r="DR40" s="312"/>
      <c r="DS40" s="311"/>
      <c r="DT40" s="297"/>
      <c r="DU40" s="311"/>
      <c r="DV40" s="311"/>
      <c r="DW40" s="311"/>
      <c r="DX40" s="311"/>
      <c r="DY40" s="312"/>
      <c r="DZ40" s="311"/>
      <c r="EA40" s="297"/>
      <c r="EB40" s="311"/>
      <c r="EC40" s="311"/>
      <c r="ED40" s="311"/>
      <c r="EE40" s="311"/>
      <c r="EF40" s="312"/>
      <c r="EG40" s="311"/>
      <c r="EH40" s="297"/>
      <c r="EI40" s="311"/>
      <c r="EJ40" s="311"/>
      <c r="EK40" s="311"/>
      <c r="EL40" s="311"/>
      <c r="EM40" s="312"/>
      <c r="EN40" s="311"/>
      <c r="EO40" s="297"/>
      <c r="EP40" s="311"/>
      <c r="EQ40" s="311"/>
      <c r="ER40" s="311"/>
      <c r="ES40" s="311"/>
      <c r="ET40" s="312"/>
      <c r="EU40" s="311"/>
      <c r="EV40" s="297"/>
      <c r="EW40" s="311"/>
      <c r="EX40" s="311"/>
      <c r="EY40" s="311"/>
      <c r="EZ40" s="311"/>
      <c r="FA40" s="312"/>
      <c r="FB40" s="311"/>
      <c r="FC40" s="298"/>
    </row>
    <row r="41" spans="1:159" s="205" customFormat="1" ht="39.9" customHeight="1" x14ac:dyDescent="0.25">
      <c r="A41" s="206"/>
      <c r="B41" s="196"/>
      <c r="C41" s="292"/>
      <c r="D41" s="198"/>
      <c r="E41" s="299"/>
      <c r="F41" s="200"/>
      <c r="G41" s="301"/>
      <c r="H41" s="303"/>
      <c r="I41" s="299"/>
      <c r="J41" s="299"/>
      <c r="K41" s="299"/>
      <c r="L41" s="289"/>
      <c r="M41" s="299"/>
      <c r="N41" s="289"/>
      <c r="O41" s="363" t="str">
        <f>IF(P41="","",IF(OR(I41="",J41=""),"",IF(AND(ISNUMBER(FIND("post-", I41)),J41=ProductCode!$I$12),ProductCode!$F$19,IF(AND(ISNUMBER(FIND("pre-", I41)),J41=ProductCode!$I$12),ProductCode!$F$20,IF(ISNUMBER(FIND("post-", I41)),ProductCode!$F$17,ProductCode!$F$18)))))</f>
        <v/>
      </c>
      <c r="P41" s="295" t="str">
        <f t="shared" si="6"/>
        <v/>
      </c>
      <c r="Q41" s="306"/>
      <c r="R41" s="203"/>
      <c r="S41" s="308" t="str">
        <f t="shared" si="7"/>
        <v/>
      </c>
      <c r="T41" s="311"/>
      <c r="U41" s="311"/>
      <c r="V41" s="311"/>
      <c r="W41" s="311"/>
      <c r="X41" s="312"/>
      <c r="Y41" s="311"/>
      <c r="Z41" s="297"/>
      <c r="AA41" s="311"/>
      <c r="AB41" s="311"/>
      <c r="AC41" s="311"/>
      <c r="AD41" s="311"/>
      <c r="AE41" s="312"/>
      <c r="AF41" s="311"/>
      <c r="AG41" s="297"/>
      <c r="AH41" s="311"/>
      <c r="AI41" s="311"/>
      <c r="AJ41" s="311"/>
      <c r="AK41" s="311"/>
      <c r="AL41" s="312"/>
      <c r="AM41" s="311"/>
      <c r="AN41" s="297"/>
      <c r="AO41" s="311"/>
      <c r="AP41" s="311"/>
      <c r="AQ41" s="311"/>
      <c r="AR41" s="311"/>
      <c r="AS41" s="312"/>
      <c r="AT41" s="311"/>
      <c r="AU41" s="297"/>
      <c r="AV41" s="311"/>
      <c r="AW41" s="311"/>
      <c r="AX41" s="311"/>
      <c r="AY41" s="311"/>
      <c r="AZ41" s="312"/>
      <c r="BA41" s="311"/>
      <c r="BB41" s="297"/>
      <c r="BC41" s="311"/>
      <c r="BD41" s="311"/>
      <c r="BE41" s="311"/>
      <c r="BF41" s="311"/>
      <c r="BG41" s="312"/>
      <c r="BH41" s="311"/>
      <c r="BI41" s="297"/>
      <c r="BJ41" s="311"/>
      <c r="BK41" s="311"/>
      <c r="BL41" s="311"/>
      <c r="BM41" s="311"/>
      <c r="BN41" s="312"/>
      <c r="BO41" s="311"/>
      <c r="BP41" s="297"/>
      <c r="BQ41" s="311"/>
      <c r="BR41" s="311"/>
      <c r="BS41" s="311"/>
      <c r="BT41" s="311"/>
      <c r="BU41" s="312"/>
      <c r="BV41" s="311"/>
      <c r="BW41" s="297"/>
      <c r="BX41" s="311"/>
      <c r="BY41" s="311"/>
      <c r="BZ41" s="311"/>
      <c r="CA41" s="311"/>
      <c r="CB41" s="312"/>
      <c r="CC41" s="311"/>
      <c r="CD41" s="297"/>
      <c r="CE41" s="311"/>
      <c r="CF41" s="311"/>
      <c r="CG41" s="311"/>
      <c r="CH41" s="311"/>
      <c r="CI41" s="312"/>
      <c r="CJ41" s="311"/>
      <c r="CK41" s="297"/>
      <c r="CL41" s="311"/>
      <c r="CM41" s="311"/>
      <c r="CN41" s="311"/>
      <c r="CO41" s="311"/>
      <c r="CP41" s="312"/>
      <c r="CQ41" s="311"/>
      <c r="CR41" s="297"/>
      <c r="CS41" s="311"/>
      <c r="CT41" s="311"/>
      <c r="CU41" s="311"/>
      <c r="CV41" s="311"/>
      <c r="CW41" s="312"/>
      <c r="CX41" s="311"/>
      <c r="CY41" s="297"/>
      <c r="CZ41" s="311"/>
      <c r="DA41" s="311"/>
      <c r="DB41" s="311"/>
      <c r="DC41" s="311"/>
      <c r="DD41" s="312"/>
      <c r="DE41" s="311"/>
      <c r="DF41" s="297"/>
      <c r="DG41" s="311"/>
      <c r="DH41" s="311"/>
      <c r="DI41" s="311"/>
      <c r="DJ41" s="311"/>
      <c r="DK41" s="312"/>
      <c r="DL41" s="311"/>
      <c r="DM41" s="297"/>
      <c r="DN41" s="311"/>
      <c r="DO41" s="311"/>
      <c r="DP41" s="311"/>
      <c r="DQ41" s="311"/>
      <c r="DR41" s="312"/>
      <c r="DS41" s="311"/>
      <c r="DT41" s="297"/>
      <c r="DU41" s="311"/>
      <c r="DV41" s="311"/>
      <c r="DW41" s="311"/>
      <c r="DX41" s="311"/>
      <c r="DY41" s="312"/>
      <c r="DZ41" s="311"/>
      <c r="EA41" s="297"/>
      <c r="EB41" s="311"/>
      <c r="EC41" s="311"/>
      <c r="ED41" s="311"/>
      <c r="EE41" s="311"/>
      <c r="EF41" s="312"/>
      <c r="EG41" s="311"/>
      <c r="EH41" s="297"/>
      <c r="EI41" s="311"/>
      <c r="EJ41" s="311"/>
      <c r="EK41" s="311"/>
      <c r="EL41" s="311"/>
      <c r="EM41" s="312"/>
      <c r="EN41" s="311"/>
      <c r="EO41" s="297"/>
      <c r="EP41" s="311"/>
      <c r="EQ41" s="311"/>
      <c r="ER41" s="311"/>
      <c r="ES41" s="311"/>
      <c r="ET41" s="312"/>
      <c r="EU41" s="311"/>
      <c r="EV41" s="297"/>
      <c r="EW41" s="311"/>
      <c r="EX41" s="311"/>
      <c r="EY41" s="311"/>
      <c r="EZ41" s="311"/>
      <c r="FA41" s="312"/>
      <c r="FB41" s="311"/>
      <c r="FC41" s="298"/>
    </row>
    <row r="42" spans="1:159" s="205" customFormat="1" ht="39.9" customHeight="1" x14ac:dyDescent="0.25">
      <c r="A42" s="206"/>
      <c r="B42" s="196"/>
      <c r="C42" s="292"/>
      <c r="D42" s="198"/>
      <c r="E42" s="299"/>
      <c r="F42" s="200"/>
      <c r="G42" s="301"/>
      <c r="H42" s="303"/>
      <c r="I42" s="299"/>
      <c r="J42" s="299"/>
      <c r="K42" s="299"/>
      <c r="L42" s="289"/>
      <c r="M42" s="299"/>
      <c r="N42" s="289"/>
      <c r="O42" s="363" t="str">
        <f>IF(P42="","",IF(OR(I42="",J42=""),"",IF(AND(ISNUMBER(FIND("post-", I42)),J42=ProductCode!$I$12),ProductCode!$F$19,IF(AND(ISNUMBER(FIND("pre-", I42)),J42=ProductCode!$I$12),ProductCode!$F$20,IF(ISNUMBER(FIND("post-", I42)),ProductCode!$F$17,ProductCode!$F$18)))))</f>
        <v/>
      </c>
      <c r="P42" s="295" t="str">
        <f t="shared" si="6"/>
        <v/>
      </c>
      <c r="Q42" s="306"/>
      <c r="R42" s="203"/>
      <c r="S42" s="308" t="str">
        <f t="shared" si="7"/>
        <v/>
      </c>
      <c r="T42" s="311"/>
      <c r="U42" s="311"/>
      <c r="V42" s="311"/>
      <c r="W42" s="311"/>
      <c r="X42" s="312"/>
      <c r="Y42" s="311"/>
      <c r="Z42" s="297"/>
      <c r="AA42" s="311"/>
      <c r="AB42" s="311"/>
      <c r="AC42" s="311"/>
      <c r="AD42" s="311"/>
      <c r="AE42" s="312"/>
      <c r="AF42" s="311"/>
      <c r="AG42" s="297"/>
      <c r="AH42" s="311"/>
      <c r="AI42" s="311"/>
      <c r="AJ42" s="311"/>
      <c r="AK42" s="311"/>
      <c r="AL42" s="312"/>
      <c r="AM42" s="311"/>
      <c r="AN42" s="297"/>
      <c r="AO42" s="311"/>
      <c r="AP42" s="311"/>
      <c r="AQ42" s="311"/>
      <c r="AR42" s="311"/>
      <c r="AS42" s="312"/>
      <c r="AT42" s="311"/>
      <c r="AU42" s="297"/>
      <c r="AV42" s="311"/>
      <c r="AW42" s="311"/>
      <c r="AX42" s="311"/>
      <c r="AY42" s="311"/>
      <c r="AZ42" s="312"/>
      <c r="BA42" s="311"/>
      <c r="BB42" s="297"/>
      <c r="BC42" s="311"/>
      <c r="BD42" s="311"/>
      <c r="BE42" s="311"/>
      <c r="BF42" s="311"/>
      <c r="BG42" s="312"/>
      <c r="BH42" s="311"/>
      <c r="BI42" s="297"/>
      <c r="BJ42" s="311"/>
      <c r="BK42" s="311"/>
      <c r="BL42" s="311"/>
      <c r="BM42" s="311"/>
      <c r="BN42" s="312"/>
      <c r="BO42" s="311"/>
      <c r="BP42" s="297"/>
      <c r="BQ42" s="311"/>
      <c r="BR42" s="311"/>
      <c r="BS42" s="311"/>
      <c r="BT42" s="311"/>
      <c r="BU42" s="312"/>
      <c r="BV42" s="311"/>
      <c r="BW42" s="297"/>
      <c r="BX42" s="311"/>
      <c r="BY42" s="311"/>
      <c r="BZ42" s="311"/>
      <c r="CA42" s="311"/>
      <c r="CB42" s="312"/>
      <c r="CC42" s="311"/>
      <c r="CD42" s="297"/>
      <c r="CE42" s="311"/>
      <c r="CF42" s="311"/>
      <c r="CG42" s="311"/>
      <c r="CH42" s="311"/>
      <c r="CI42" s="312"/>
      <c r="CJ42" s="311"/>
      <c r="CK42" s="297"/>
      <c r="CL42" s="311"/>
      <c r="CM42" s="311"/>
      <c r="CN42" s="311"/>
      <c r="CO42" s="311"/>
      <c r="CP42" s="312"/>
      <c r="CQ42" s="311"/>
      <c r="CR42" s="297"/>
      <c r="CS42" s="311"/>
      <c r="CT42" s="311"/>
      <c r="CU42" s="311"/>
      <c r="CV42" s="311"/>
      <c r="CW42" s="312"/>
      <c r="CX42" s="311"/>
      <c r="CY42" s="297"/>
      <c r="CZ42" s="311"/>
      <c r="DA42" s="311"/>
      <c r="DB42" s="311"/>
      <c r="DC42" s="311"/>
      <c r="DD42" s="312"/>
      <c r="DE42" s="311"/>
      <c r="DF42" s="297"/>
      <c r="DG42" s="311"/>
      <c r="DH42" s="311"/>
      <c r="DI42" s="311"/>
      <c r="DJ42" s="311"/>
      <c r="DK42" s="312"/>
      <c r="DL42" s="311"/>
      <c r="DM42" s="297"/>
      <c r="DN42" s="311"/>
      <c r="DO42" s="311"/>
      <c r="DP42" s="311"/>
      <c r="DQ42" s="311"/>
      <c r="DR42" s="312"/>
      <c r="DS42" s="311"/>
      <c r="DT42" s="297"/>
      <c r="DU42" s="311"/>
      <c r="DV42" s="311"/>
      <c r="DW42" s="311"/>
      <c r="DX42" s="311"/>
      <c r="DY42" s="312"/>
      <c r="DZ42" s="311"/>
      <c r="EA42" s="297"/>
      <c r="EB42" s="311"/>
      <c r="EC42" s="311"/>
      <c r="ED42" s="311"/>
      <c r="EE42" s="311"/>
      <c r="EF42" s="312"/>
      <c r="EG42" s="311"/>
      <c r="EH42" s="297"/>
      <c r="EI42" s="311"/>
      <c r="EJ42" s="311"/>
      <c r="EK42" s="311"/>
      <c r="EL42" s="311"/>
      <c r="EM42" s="312"/>
      <c r="EN42" s="311"/>
      <c r="EO42" s="297"/>
      <c r="EP42" s="311"/>
      <c r="EQ42" s="311"/>
      <c r="ER42" s="311"/>
      <c r="ES42" s="311"/>
      <c r="ET42" s="312"/>
      <c r="EU42" s="311"/>
      <c r="EV42" s="297"/>
      <c r="EW42" s="311"/>
      <c r="EX42" s="311"/>
      <c r="EY42" s="311"/>
      <c r="EZ42" s="311"/>
      <c r="FA42" s="312"/>
      <c r="FB42" s="311"/>
      <c r="FC42" s="298"/>
    </row>
    <row r="43" spans="1:159" s="205" customFormat="1" ht="39.9" customHeight="1" x14ac:dyDescent="0.25">
      <c r="A43" s="206"/>
      <c r="B43" s="196"/>
      <c r="C43" s="292"/>
      <c r="D43" s="198"/>
      <c r="E43" s="299"/>
      <c r="F43" s="200"/>
      <c r="G43" s="301"/>
      <c r="H43" s="303"/>
      <c r="I43" s="299"/>
      <c r="J43" s="299"/>
      <c r="K43" s="299"/>
      <c r="L43" s="289"/>
      <c r="M43" s="299"/>
      <c r="N43" s="289"/>
      <c r="O43" s="363" t="str">
        <f>IF(P43="","",IF(OR(I43="",J43=""),"",IF(AND(ISNUMBER(FIND("post-", I43)),J43=ProductCode!$I$12),ProductCode!$F$19,IF(AND(ISNUMBER(FIND("pre-", I43)),J43=ProductCode!$I$12),ProductCode!$F$20,IF(ISNUMBER(FIND("post-", I43)),ProductCode!$F$17,ProductCode!$F$18)))))</f>
        <v/>
      </c>
      <c r="P43" s="295" t="str">
        <f t="shared" si="6"/>
        <v/>
      </c>
      <c r="Q43" s="306"/>
      <c r="R43" s="203"/>
      <c r="S43" s="308" t="str">
        <f t="shared" si="7"/>
        <v/>
      </c>
      <c r="T43" s="311"/>
      <c r="U43" s="311"/>
      <c r="V43" s="311"/>
      <c r="W43" s="311"/>
      <c r="X43" s="312"/>
      <c r="Y43" s="311"/>
      <c r="Z43" s="297"/>
      <c r="AA43" s="311"/>
      <c r="AB43" s="311"/>
      <c r="AC43" s="311"/>
      <c r="AD43" s="311"/>
      <c r="AE43" s="312"/>
      <c r="AF43" s="311"/>
      <c r="AG43" s="297"/>
      <c r="AH43" s="311"/>
      <c r="AI43" s="311"/>
      <c r="AJ43" s="311"/>
      <c r="AK43" s="311"/>
      <c r="AL43" s="312"/>
      <c r="AM43" s="311"/>
      <c r="AN43" s="297"/>
      <c r="AO43" s="311"/>
      <c r="AP43" s="311"/>
      <c r="AQ43" s="311"/>
      <c r="AR43" s="311"/>
      <c r="AS43" s="312"/>
      <c r="AT43" s="311"/>
      <c r="AU43" s="297"/>
      <c r="AV43" s="311"/>
      <c r="AW43" s="311"/>
      <c r="AX43" s="311"/>
      <c r="AY43" s="311"/>
      <c r="AZ43" s="312"/>
      <c r="BA43" s="311"/>
      <c r="BB43" s="297"/>
      <c r="BC43" s="311"/>
      <c r="BD43" s="311"/>
      <c r="BE43" s="311"/>
      <c r="BF43" s="311"/>
      <c r="BG43" s="312"/>
      <c r="BH43" s="311"/>
      <c r="BI43" s="297"/>
      <c r="BJ43" s="311"/>
      <c r="BK43" s="311"/>
      <c r="BL43" s="311"/>
      <c r="BM43" s="311"/>
      <c r="BN43" s="312"/>
      <c r="BO43" s="311"/>
      <c r="BP43" s="297"/>
      <c r="BQ43" s="311"/>
      <c r="BR43" s="311"/>
      <c r="BS43" s="311"/>
      <c r="BT43" s="311"/>
      <c r="BU43" s="312"/>
      <c r="BV43" s="311"/>
      <c r="BW43" s="297"/>
      <c r="BX43" s="311"/>
      <c r="BY43" s="311"/>
      <c r="BZ43" s="311"/>
      <c r="CA43" s="311"/>
      <c r="CB43" s="312"/>
      <c r="CC43" s="311"/>
      <c r="CD43" s="297"/>
      <c r="CE43" s="311"/>
      <c r="CF43" s="311"/>
      <c r="CG43" s="311"/>
      <c r="CH43" s="311"/>
      <c r="CI43" s="312"/>
      <c r="CJ43" s="311"/>
      <c r="CK43" s="297"/>
      <c r="CL43" s="311"/>
      <c r="CM43" s="311"/>
      <c r="CN43" s="311"/>
      <c r="CO43" s="311"/>
      <c r="CP43" s="312"/>
      <c r="CQ43" s="311"/>
      <c r="CR43" s="297"/>
      <c r="CS43" s="311"/>
      <c r="CT43" s="311"/>
      <c r="CU43" s="311"/>
      <c r="CV43" s="311"/>
      <c r="CW43" s="312"/>
      <c r="CX43" s="311"/>
      <c r="CY43" s="297"/>
      <c r="CZ43" s="311"/>
      <c r="DA43" s="311"/>
      <c r="DB43" s="311"/>
      <c r="DC43" s="311"/>
      <c r="DD43" s="312"/>
      <c r="DE43" s="311"/>
      <c r="DF43" s="297"/>
      <c r="DG43" s="311"/>
      <c r="DH43" s="311"/>
      <c r="DI43" s="311"/>
      <c r="DJ43" s="311"/>
      <c r="DK43" s="312"/>
      <c r="DL43" s="311"/>
      <c r="DM43" s="297"/>
      <c r="DN43" s="311"/>
      <c r="DO43" s="311"/>
      <c r="DP43" s="311"/>
      <c r="DQ43" s="311"/>
      <c r="DR43" s="312"/>
      <c r="DS43" s="311"/>
      <c r="DT43" s="297"/>
      <c r="DU43" s="311"/>
      <c r="DV43" s="311"/>
      <c r="DW43" s="311"/>
      <c r="DX43" s="311"/>
      <c r="DY43" s="312"/>
      <c r="DZ43" s="311"/>
      <c r="EA43" s="297"/>
      <c r="EB43" s="311"/>
      <c r="EC43" s="311"/>
      <c r="ED43" s="311"/>
      <c r="EE43" s="311"/>
      <c r="EF43" s="312"/>
      <c r="EG43" s="311"/>
      <c r="EH43" s="297"/>
      <c r="EI43" s="311"/>
      <c r="EJ43" s="311"/>
      <c r="EK43" s="311"/>
      <c r="EL43" s="311"/>
      <c r="EM43" s="312"/>
      <c r="EN43" s="311"/>
      <c r="EO43" s="297"/>
      <c r="EP43" s="311"/>
      <c r="EQ43" s="311"/>
      <c r="ER43" s="311"/>
      <c r="ES43" s="311"/>
      <c r="ET43" s="312"/>
      <c r="EU43" s="311"/>
      <c r="EV43" s="297"/>
      <c r="EW43" s="311"/>
      <c r="EX43" s="311"/>
      <c r="EY43" s="311"/>
      <c r="EZ43" s="311"/>
      <c r="FA43" s="312"/>
      <c r="FB43" s="311"/>
      <c r="FC43" s="298"/>
    </row>
    <row r="44" spans="1:159" s="205" customFormat="1" ht="39.9" customHeight="1" x14ac:dyDescent="0.25">
      <c r="A44" s="206"/>
      <c r="B44" s="196"/>
      <c r="C44" s="292"/>
      <c r="D44" s="198"/>
      <c r="E44" s="299"/>
      <c r="F44" s="200"/>
      <c r="G44" s="301"/>
      <c r="H44" s="303"/>
      <c r="I44" s="299"/>
      <c r="J44" s="299"/>
      <c r="K44" s="299"/>
      <c r="L44" s="289"/>
      <c r="M44" s="299"/>
      <c r="N44" s="289"/>
      <c r="O44" s="363" t="str">
        <f>IF(P44="","",IF(OR(I44="",J44=""),"",IF(AND(ISNUMBER(FIND("post-", I44)),J44=ProductCode!$I$12),ProductCode!$F$19,IF(AND(ISNUMBER(FIND("pre-", I44)),J44=ProductCode!$I$12),ProductCode!$F$20,IF(ISNUMBER(FIND("post-", I44)),ProductCode!$F$17,ProductCode!$F$18)))))</f>
        <v/>
      </c>
      <c r="P44" s="295" t="str">
        <f t="shared" si="6"/>
        <v/>
      </c>
      <c r="Q44" s="306"/>
      <c r="R44" s="203"/>
      <c r="S44" s="308" t="str">
        <f t="shared" si="7"/>
        <v/>
      </c>
      <c r="T44" s="311"/>
      <c r="U44" s="311"/>
      <c r="V44" s="311"/>
      <c r="W44" s="311"/>
      <c r="X44" s="312"/>
      <c r="Y44" s="311"/>
      <c r="Z44" s="297"/>
      <c r="AA44" s="311"/>
      <c r="AB44" s="311"/>
      <c r="AC44" s="311"/>
      <c r="AD44" s="311"/>
      <c r="AE44" s="312"/>
      <c r="AF44" s="311"/>
      <c r="AG44" s="297"/>
      <c r="AH44" s="311"/>
      <c r="AI44" s="311"/>
      <c r="AJ44" s="311"/>
      <c r="AK44" s="311"/>
      <c r="AL44" s="312"/>
      <c r="AM44" s="311"/>
      <c r="AN44" s="297"/>
      <c r="AO44" s="311"/>
      <c r="AP44" s="311"/>
      <c r="AQ44" s="311"/>
      <c r="AR44" s="311"/>
      <c r="AS44" s="312"/>
      <c r="AT44" s="311"/>
      <c r="AU44" s="297"/>
      <c r="AV44" s="311"/>
      <c r="AW44" s="311"/>
      <c r="AX44" s="311"/>
      <c r="AY44" s="311"/>
      <c r="AZ44" s="312"/>
      <c r="BA44" s="311"/>
      <c r="BB44" s="297"/>
      <c r="BC44" s="311"/>
      <c r="BD44" s="311"/>
      <c r="BE44" s="311"/>
      <c r="BF44" s="311"/>
      <c r="BG44" s="312"/>
      <c r="BH44" s="311"/>
      <c r="BI44" s="297"/>
      <c r="BJ44" s="311"/>
      <c r="BK44" s="311"/>
      <c r="BL44" s="311"/>
      <c r="BM44" s="311"/>
      <c r="BN44" s="312"/>
      <c r="BO44" s="311"/>
      <c r="BP44" s="297"/>
      <c r="BQ44" s="311"/>
      <c r="BR44" s="311"/>
      <c r="BS44" s="311"/>
      <c r="BT44" s="311"/>
      <c r="BU44" s="312"/>
      <c r="BV44" s="311"/>
      <c r="BW44" s="297"/>
      <c r="BX44" s="311"/>
      <c r="BY44" s="311"/>
      <c r="BZ44" s="311"/>
      <c r="CA44" s="311"/>
      <c r="CB44" s="312"/>
      <c r="CC44" s="311"/>
      <c r="CD44" s="297"/>
      <c r="CE44" s="311"/>
      <c r="CF44" s="311"/>
      <c r="CG44" s="311"/>
      <c r="CH44" s="311"/>
      <c r="CI44" s="312"/>
      <c r="CJ44" s="311"/>
      <c r="CK44" s="297"/>
      <c r="CL44" s="311"/>
      <c r="CM44" s="311"/>
      <c r="CN44" s="311"/>
      <c r="CO44" s="311"/>
      <c r="CP44" s="312"/>
      <c r="CQ44" s="311"/>
      <c r="CR44" s="297"/>
      <c r="CS44" s="311"/>
      <c r="CT44" s="311"/>
      <c r="CU44" s="311"/>
      <c r="CV44" s="311"/>
      <c r="CW44" s="312"/>
      <c r="CX44" s="311"/>
      <c r="CY44" s="297"/>
      <c r="CZ44" s="311"/>
      <c r="DA44" s="311"/>
      <c r="DB44" s="311"/>
      <c r="DC44" s="311"/>
      <c r="DD44" s="312"/>
      <c r="DE44" s="311"/>
      <c r="DF44" s="297"/>
      <c r="DG44" s="311"/>
      <c r="DH44" s="311"/>
      <c r="DI44" s="311"/>
      <c r="DJ44" s="311"/>
      <c r="DK44" s="312"/>
      <c r="DL44" s="311"/>
      <c r="DM44" s="297"/>
      <c r="DN44" s="311"/>
      <c r="DO44" s="311"/>
      <c r="DP44" s="311"/>
      <c r="DQ44" s="311"/>
      <c r="DR44" s="312"/>
      <c r="DS44" s="311"/>
      <c r="DT44" s="297"/>
      <c r="DU44" s="311"/>
      <c r="DV44" s="311"/>
      <c r="DW44" s="311"/>
      <c r="DX44" s="311"/>
      <c r="DY44" s="312"/>
      <c r="DZ44" s="311"/>
      <c r="EA44" s="297"/>
      <c r="EB44" s="311"/>
      <c r="EC44" s="311"/>
      <c r="ED44" s="311"/>
      <c r="EE44" s="311"/>
      <c r="EF44" s="312"/>
      <c r="EG44" s="311"/>
      <c r="EH44" s="297"/>
      <c r="EI44" s="311"/>
      <c r="EJ44" s="311"/>
      <c r="EK44" s="311"/>
      <c r="EL44" s="311"/>
      <c r="EM44" s="312"/>
      <c r="EN44" s="311"/>
      <c r="EO44" s="297"/>
      <c r="EP44" s="311"/>
      <c r="EQ44" s="311"/>
      <c r="ER44" s="311"/>
      <c r="ES44" s="311"/>
      <c r="ET44" s="312"/>
      <c r="EU44" s="311"/>
      <c r="EV44" s="297"/>
      <c r="EW44" s="311"/>
      <c r="EX44" s="311"/>
      <c r="EY44" s="311"/>
      <c r="EZ44" s="311"/>
      <c r="FA44" s="312"/>
      <c r="FB44" s="311"/>
      <c r="FC44" s="298"/>
    </row>
    <row r="45" spans="1:159" s="205" customFormat="1" ht="39.9" customHeight="1" x14ac:dyDescent="0.25">
      <c r="A45" s="206"/>
      <c r="B45" s="196"/>
      <c r="C45" s="292"/>
      <c r="D45" s="198"/>
      <c r="E45" s="299"/>
      <c r="F45" s="200"/>
      <c r="G45" s="301"/>
      <c r="H45" s="303"/>
      <c r="I45" s="299"/>
      <c r="J45" s="299"/>
      <c r="K45" s="299"/>
      <c r="L45" s="289"/>
      <c r="M45" s="299"/>
      <c r="N45" s="289"/>
      <c r="O45" s="363" t="str">
        <f>IF(P45="","",IF(OR(I45="",J45=""),"",IF(AND(ISNUMBER(FIND("post-", I45)),J45=ProductCode!$I$12),ProductCode!$F$19,IF(AND(ISNUMBER(FIND("pre-", I45)),J45=ProductCode!$I$12),ProductCode!$F$20,IF(ISNUMBER(FIND("post-", I45)),ProductCode!$F$17,ProductCode!$F$18)))))</f>
        <v/>
      </c>
      <c r="P45" s="295" t="str">
        <f t="shared" si="6"/>
        <v/>
      </c>
      <c r="Q45" s="306"/>
      <c r="R45" s="203"/>
      <c r="S45" s="308" t="str">
        <f t="shared" si="7"/>
        <v/>
      </c>
      <c r="T45" s="311"/>
      <c r="U45" s="311"/>
      <c r="V45" s="311"/>
      <c r="W45" s="311"/>
      <c r="X45" s="312"/>
      <c r="Y45" s="311"/>
      <c r="Z45" s="297"/>
      <c r="AA45" s="311"/>
      <c r="AB45" s="311"/>
      <c r="AC45" s="311"/>
      <c r="AD45" s="311"/>
      <c r="AE45" s="312"/>
      <c r="AF45" s="311"/>
      <c r="AG45" s="297"/>
      <c r="AH45" s="311"/>
      <c r="AI45" s="311"/>
      <c r="AJ45" s="311"/>
      <c r="AK45" s="311"/>
      <c r="AL45" s="312"/>
      <c r="AM45" s="311"/>
      <c r="AN45" s="297"/>
      <c r="AO45" s="311"/>
      <c r="AP45" s="311"/>
      <c r="AQ45" s="311"/>
      <c r="AR45" s="311"/>
      <c r="AS45" s="312"/>
      <c r="AT45" s="311"/>
      <c r="AU45" s="297"/>
      <c r="AV45" s="311"/>
      <c r="AW45" s="311"/>
      <c r="AX45" s="311"/>
      <c r="AY45" s="311"/>
      <c r="AZ45" s="312"/>
      <c r="BA45" s="311"/>
      <c r="BB45" s="297"/>
      <c r="BC45" s="311"/>
      <c r="BD45" s="311"/>
      <c r="BE45" s="311"/>
      <c r="BF45" s="311"/>
      <c r="BG45" s="312"/>
      <c r="BH45" s="311"/>
      <c r="BI45" s="297"/>
      <c r="BJ45" s="311"/>
      <c r="BK45" s="311"/>
      <c r="BL45" s="311"/>
      <c r="BM45" s="311"/>
      <c r="BN45" s="312"/>
      <c r="BO45" s="311"/>
      <c r="BP45" s="297"/>
      <c r="BQ45" s="311"/>
      <c r="BR45" s="311"/>
      <c r="BS45" s="311"/>
      <c r="BT45" s="311"/>
      <c r="BU45" s="312"/>
      <c r="BV45" s="311"/>
      <c r="BW45" s="297"/>
      <c r="BX45" s="311"/>
      <c r="BY45" s="311"/>
      <c r="BZ45" s="311"/>
      <c r="CA45" s="311"/>
      <c r="CB45" s="312"/>
      <c r="CC45" s="311"/>
      <c r="CD45" s="297"/>
      <c r="CE45" s="311"/>
      <c r="CF45" s="311"/>
      <c r="CG45" s="311"/>
      <c r="CH45" s="311"/>
      <c r="CI45" s="312"/>
      <c r="CJ45" s="311"/>
      <c r="CK45" s="297"/>
      <c r="CL45" s="311"/>
      <c r="CM45" s="311"/>
      <c r="CN45" s="311"/>
      <c r="CO45" s="311"/>
      <c r="CP45" s="312"/>
      <c r="CQ45" s="311"/>
      <c r="CR45" s="297"/>
      <c r="CS45" s="311"/>
      <c r="CT45" s="311"/>
      <c r="CU45" s="311"/>
      <c r="CV45" s="311"/>
      <c r="CW45" s="312"/>
      <c r="CX45" s="311"/>
      <c r="CY45" s="297"/>
      <c r="CZ45" s="311"/>
      <c r="DA45" s="311"/>
      <c r="DB45" s="311"/>
      <c r="DC45" s="311"/>
      <c r="DD45" s="312"/>
      <c r="DE45" s="311"/>
      <c r="DF45" s="297"/>
      <c r="DG45" s="311"/>
      <c r="DH45" s="311"/>
      <c r="DI45" s="311"/>
      <c r="DJ45" s="311"/>
      <c r="DK45" s="312"/>
      <c r="DL45" s="311"/>
      <c r="DM45" s="297"/>
      <c r="DN45" s="311"/>
      <c r="DO45" s="311"/>
      <c r="DP45" s="311"/>
      <c r="DQ45" s="311"/>
      <c r="DR45" s="312"/>
      <c r="DS45" s="311"/>
      <c r="DT45" s="297"/>
      <c r="DU45" s="311"/>
      <c r="DV45" s="311"/>
      <c r="DW45" s="311"/>
      <c r="DX45" s="311"/>
      <c r="DY45" s="312"/>
      <c r="DZ45" s="311"/>
      <c r="EA45" s="297"/>
      <c r="EB45" s="311"/>
      <c r="EC45" s="311"/>
      <c r="ED45" s="311"/>
      <c r="EE45" s="311"/>
      <c r="EF45" s="312"/>
      <c r="EG45" s="311"/>
      <c r="EH45" s="297"/>
      <c r="EI45" s="311"/>
      <c r="EJ45" s="311"/>
      <c r="EK45" s="311"/>
      <c r="EL45" s="311"/>
      <c r="EM45" s="312"/>
      <c r="EN45" s="311"/>
      <c r="EO45" s="297"/>
      <c r="EP45" s="311"/>
      <c r="EQ45" s="311"/>
      <c r="ER45" s="311"/>
      <c r="ES45" s="311"/>
      <c r="ET45" s="312"/>
      <c r="EU45" s="311"/>
      <c r="EV45" s="297"/>
      <c r="EW45" s="311"/>
      <c r="EX45" s="311"/>
      <c r="EY45" s="311"/>
      <c r="EZ45" s="311"/>
      <c r="FA45" s="312"/>
      <c r="FB45" s="311"/>
      <c r="FC45" s="298"/>
    </row>
    <row r="46" spans="1:159" s="205" customFormat="1" ht="39.9" customHeight="1" x14ac:dyDescent="0.25">
      <c r="A46" s="206"/>
      <c r="B46" s="196"/>
      <c r="C46" s="292"/>
      <c r="D46" s="198"/>
      <c r="E46" s="299"/>
      <c r="F46" s="200"/>
      <c r="G46" s="301"/>
      <c r="H46" s="303"/>
      <c r="I46" s="299"/>
      <c r="J46" s="299"/>
      <c r="K46" s="299"/>
      <c r="L46" s="289"/>
      <c r="M46" s="299"/>
      <c r="N46" s="289"/>
      <c r="O46" s="363" t="str">
        <f>IF(P46="","",IF(OR(I46="",J46=""),"",IF(AND(ISNUMBER(FIND("post-", I46)),J46=ProductCode!$I$12),ProductCode!$F$19,IF(AND(ISNUMBER(FIND("pre-", I46)),J46=ProductCode!$I$12),ProductCode!$F$20,IF(ISNUMBER(FIND("post-", I46)),ProductCode!$F$17,ProductCode!$F$18)))))</f>
        <v/>
      </c>
      <c r="P46" s="295" t="str">
        <f t="shared" si="6"/>
        <v/>
      </c>
      <c r="Q46" s="306"/>
      <c r="R46" s="203"/>
      <c r="S46" s="308" t="str">
        <f t="shared" si="7"/>
        <v/>
      </c>
      <c r="T46" s="311"/>
      <c r="U46" s="311"/>
      <c r="V46" s="311"/>
      <c r="W46" s="311"/>
      <c r="X46" s="312"/>
      <c r="Y46" s="311"/>
      <c r="Z46" s="297"/>
      <c r="AA46" s="311"/>
      <c r="AB46" s="311"/>
      <c r="AC46" s="311"/>
      <c r="AD46" s="311"/>
      <c r="AE46" s="312"/>
      <c r="AF46" s="311"/>
      <c r="AG46" s="297"/>
      <c r="AH46" s="311"/>
      <c r="AI46" s="311"/>
      <c r="AJ46" s="311"/>
      <c r="AK46" s="311"/>
      <c r="AL46" s="312"/>
      <c r="AM46" s="311"/>
      <c r="AN46" s="297"/>
      <c r="AO46" s="311"/>
      <c r="AP46" s="311"/>
      <c r="AQ46" s="311"/>
      <c r="AR46" s="311"/>
      <c r="AS46" s="312"/>
      <c r="AT46" s="311"/>
      <c r="AU46" s="297"/>
      <c r="AV46" s="311"/>
      <c r="AW46" s="311"/>
      <c r="AX46" s="311"/>
      <c r="AY46" s="311"/>
      <c r="AZ46" s="312"/>
      <c r="BA46" s="311"/>
      <c r="BB46" s="297"/>
      <c r="BC46" s="311"/>
      <c r="BD46" s="311"/>
      <c r="BE46" s="311"/>
      <c r="BF46" s="311"/>
      <c r="BG46" s="312"/>
      <c r="BH46" s="311"/>
      <c r="BI46" s="297"/>
      <c r="BJ46" s="311"/>
      <c r="BK46" s="311"/>
      <c r="BL46" s="311"/>
      <c r="BM46" s="311"/>
      <c r="BN46" s="312"/>
      <c r="BO46" s="311"/>
      <c r="BP46" s="297"/>
      <c r="BQ46" s="311"/>
      <c r="BR46" s="311"/>
      <c r="BS46" s="311"/>
      <c r="BT46" s="311"/>
      <c r="BU46" s="312"/>
      <c r="BV46" s="311"/>
      <c r="BW46" s="297"/>
      <c r="BX46" s="311"/>
      <c r="BY46" s="311"/>
      <c r="BZ46" s="311"/>
      <c r="CA46" s="311"/>
      <c r="CB46" s="312"/>
      <c r="CC46" s="311"/>
      <c r="CD46" s="297"/>
      <c r="CE46" s="311"/>
      <c r="CF46" s="311"/>
      <c r="CG46" s="311"/>
      <c r="CH46" s="311"/>
      <c r="CI46" s="312"/>
      <c r="CJ46" s="311"/>
      <c r="CK46" s="297"/>
      <c r="CL46" s="311"/>
      <c r="CM46" s="311"/>
      <c r="CN46" s="311"/>
      <c r="CO46" s="311"/>
      <c r="CP46" s="312"/>
      <c r="CQ46" s="311"/>
      <c r="CR46" s="297"/>
      <c r="CS46" s="311"/>
      <c r="CT46" s="311"/>
      <c r="CU46" s="311"/>
      <c r="CV46" s="311"/>
      <c r="CW46" s="312"/>
      <c r="CX46" s="311"/>
      <c r="CY46" s="297"/>
      <c r="CZ46" s="311"/>
      <c r="DA46" s="311"/>
      <c r="DB46" s="311"/>
      <c r="DC46" s="311"/>
      <c r="DD46" s="312"/>
      <c r="DE46" s="311"/>
      <c r="DF46" s="297"/>
      <c r="DG46" s="311"/>
      <c r="DH46" s="311"/>
      <c r="DI46" s="311"/>
      <c r="DJ46" s="311"/>
      <c r="DK46" s="312"/>
      <c r="DL46" s="311"/>
      <c r="DM46" s="297"/>
      <c r="DN46" s="311"/>
      <c r="DO46" s="311"/>
      <c r="DP46" s="311"/>
      <c r="DQ46" s="311"/>
      <c r="DR46" s="312"/>
      <c r="DS46" s="311"/>
      <c r="DT46" s="297"/>
      <c r="DU46" s="311"/>
      <c r="DV46" s="311"/>
      <c r="DW46" s="311"/>
      <c r="DX46" s="311"/>
      <c r="DY46" s="312"/>
      <c r="DZ46" s="311"/>
      <c r="EA46" s="297"/>
      <c r="EB46" s="311"/>
      <c r="EC46" s="311"/>
      <c r="ED46" s="311"/>
      <c r="EE46" s="311"/>
      <c r="EF46" s="312"/>
      <c r="EG46" s="311"/>
      <c r="EH46" s="297"/>
      <c r="EI46" s="311"/>
      <c r="EJ46" s="311"/>
      <c r="EK46" s="311"/>
      <c r="EL46" s="311"/>
      <c r="EM46" s="312"/>
      <c r="EN46" s="311"/>
      <c r="EO46" s="297"/>
      <c r="EP46" s="311"/>
      <c r="EQ46" s="311"/>
      <c r="ER46" s="311"/>
      <c r="ES46" s="311"/>
      <c r="ET46" s="312"/>
      <c r="EU46" s="311"/>
      <c r="EV46" s="297"/>
      <c r="EW46" s="311"/>
      <c r="EX46" s="311"/>
      <c r="EY46" s="311"/>
      <c r="EZ46" s="311"/>
      <c r="FA46" s="312"/>
      <c r="FB46" s="311"/>
      <c r="FC46" s="298"/>
    </row>
    <row r="47" spans="1:159" s="205" customFormat="1" ht="39.9" customHeight="1" x14ac:dyDescent="0.25">
      <c r="A47" s="206"/>
      <c r="B47" s="196"/>
      <c r="C47" s="292"/>
      <c r="D47" s="198"/>
      <c r="E47" s="299"/>
      <c r="F47" s="200"/>
      <c r="G47" s="301"/>
      <c r="H47" s="303"/>
      <c r="I47" s="299"/>
      <c r="J47" s="299"/>
      <c r="K47" s="299"/>
      <c r="L47" s="289"/>
      <c r="M47" s="299"/>
      <c r="N47" s="289"/>
      <c r="O47" s="363" t="str">
        <f>IF(P47="","",IF(OR(I47="",J47=""),"",IF(AND(ISNUMBER(FIND("post-", I47)),J47=ProductCode!$I$12),ProductCode!$F$19,IF(AND(ISNUMBER(FIND("pre-", I47)),J47=ProductCode!$I$12),ProductCode!$F$20,IF(ISNUMBER(FIND("post-", I47)),ProductCode!$F$17,ProductCode!$F$18)))))</f>
        <v/>
      </c>
      <c r="P47" s="295" t="str">
        <f t="shared" si="6"/>
        <v/>
      </c>
      <c r="Q47" s="306"/>
      <c r="R47" s="203"/>
      <c r="S47" s="308" t="str">
        <f t="shared" si="7"/>
        <v/>
      </c>
      <c r="T47" s="311"/>
      <c r="U47" s="311"/>
      <c r="V47" s="311"/>
      <c r="W47" s="311"/>
      <c r="X47" s="312"/>
      <c r="Y47" s="311"/>
      <c r="Z47" s="297"/>
      <c r="AA47" s="311"/>
      <c r="AB47" s="311"/>
      <c r="AC47" s="311"/>
      <c r="AD47" s="311"/>
      <c r="AE47" s="312"/>
      <c r="AF47" s="311"/>
      <c r="AG47" s="297"/>
      <c r="AH47" s="311"/>
      <c r="AI47" s="311"/>
      <c r="AJ47" s="311"/>
      <c r="AK47" s="311"/>
      <c r="AL47" s="312"/>
      <c r="AM47" s="311"/>
      <c r="AN47" s="297"/>
      <c r="AO47" s="311"/>
      <c r="AP47" s="311"/>
      <c r="AQ47" s="311"/>
      <c r="AR47" s="311"/>
      <c r="AS47" s="312"/>
      <c r="AT47" s="311"/>
      <c r="AU47" s="297"/>
      <c r="AV47" s="311"/>
      <c r="AW47" s="311"/>
      <c r="AX47" s="311"/>
      <c r="AY47" s="311"/>
      <c r="AZ47" s="312"/>
      <c r="BA47" s="311"/>
      <c r="BB47" s="297"/>
      <c r="BC47" s="311"/>
      <c r="BD47" s="311"/>
      <c r="BE47" s="311"/>
      <c r="BF47" s="311"/>
      <c r="BG47" s="312"/>
      <c r="BH47" s="311"/>
      <c r="BI47" s="297"/>
      <c r="BJ47" s="311"/>
      <c r="BK47" s="311"/>
      <c r="BL47" s="311"/>
      <c r="BM47" s="311"/>
      <c r="BN47" s="312"/>
      <c r="BO47" s="311"/>
      <c r="BP47" s="297"/>
      <c r="BQ47" s="311"/>
      <c r="BR47" s="311"/>
      <c r="BS47" s="311"/>
      <c r="BT47" s="311"/>
      <c r="BU47" s="312"/>
      <c r="BV47" s="311"/>
      <c r="BW47" s="297"/>
      <c r="BX47" s="311"/>
      <c r="BY47" s="311"/>
      <c r="BZ47" s="311"/>
      <c r="CA47" s="311"/>
      <c r="CB47" s="312"/>
      <c r="CC47" s="311"/>
      <c r="CD47" s="297"/>
      <c r="CE47" s="311"/>
      <c r="CF47" s="311"/>
      <c r="CG47" s="311"/>
      <c r="CH47" s="311"/>
      <c r="CI47" s="312"/>
      <c r="CJ47" s="311"/>
      <c r="CK47" s="297"/>
      <c r="CL47" s="311"/>
      <c r="CM47" s="311"/>
      <c r="CN47" s="311"/>
      <c r="CO47" s="311"/>
      <c r="CP47" s="312"/>
      <c r="CQ47" s="311"/>
      <c r="CR47" s="297"/>
      <c r="CS47" s="311"/>
      <c r="CT47" s="311"/>
      <c r="CU47" s="311"/>
      <c r="CV47" s="311"/>
      <c r="CW47" s="312"/>
      <c r="CX47" s="311"/>
      <c r="CY47" s="297"/>
      <c r="CZ47" s="311"/>
      <c r="DA47" s="311"/>
      <c r="DB47" s="311"/>
      <c r="DC47" s="311"/>
      <c r="DD47" s="312"/>
      <c r="DE47" s="311"/>
      <c r="DF47" s="297"/>
      <c r="DG47" s="311"/>
      <c r="DH47" s="311"/>
      <c r="DI47" s="311"/>
      <c r="DJ47" s="311"/>
      <c r="DK47" s="312"/>
      <c r="DL47" s="311"/>
      <c r="DM47" s="297"/>
      <c r="DN47" s="311"/>
      <c r="DO47" s="311"/>
      <c r="DP47" s="311"/>
      <c r="DQ47" s="311"/>
      <c r="DR47" s="312"/>
      <c r="DS47" s="311"/>
      <c r="DT47" s="297"/>
      <c r="DU47" s="311"/>
      <c r="DV47" s="311"/>
      <c r="DW47" s="311"/>
      <c r="DX47" s="311"/>
      <c r="DY47" s="312"/>
      <c r="DZ47" s="311"/>
      <c r="EA47" s="297"/>
      <c r="EB47" s="311"/>
      <c r="EC47" s="311"/>
      <c r="ED47" s="311"/>
      <c r="EE47" s="311"/>
      <c r="EF47" s="312"/>
      <c r="EG47" s="311"/>
      <c r="EH47" s="297"/>
      <c r="EI47" s="311"/>
      <c r="EJ47" s="311"/>
      <c r="EK47" s="311"/>
      <c r="EL47" s="311"/>
      <c r="EM47" s="312"/>
      <c r="EN47" s="311"/>
      <c r="EO47" s="297"/>
      <c r="EP47" s="311"/>
      <c r="EQ47" s="311"/>
      <c r="ER47" s="311"/>
      <c r="ES47" s="311"/>
      <c r="ET47" s="312"/>
      <c r="EU47" s="311"/>
      <c r="EV47" s="297"/>
      <c r="EW47" s="311"/>
      <c r="EX47" s="311"/>
      <c r="EY47" s="311"/>
      <c r="EZ47" s="311"/>
      <c r="FA47" s="312"/>
      <c r="FB47" s="311"/>
      <c r="FC47" s="298"/>
    </row>
    <row r="48" spans="1:159" s="205" customFormat="1" ht="39.9" customHeight="1" x14ac:dyDescent="0.25">
      <c r="A48" s="206"/>
      <c r="B48" s="196"/>
      <c r="C48" s="292"/>
      <c r="D48" s="198"/>
      <c r="E48" s="299"/>
      <c r="F48" s="200"/>
      <c r="G48" s="301"/>
      <c r="H48" s="303"/>
      <c r="I48" s="299"/>
      <c r="J48" s="299"/>
      <c r="K48" s="299"/>
      <c r="L48" s="289"/>
      <c r="M48" s="299"/>
      <c r="N48" s="289"/>
      <c r="O48" s="363" t="str">
        <f>IF(P48="","",IF(OR(I48="",J48=""),"",IF(AND(ISNUMBER(FIND("post-", I48)),J48=ProductCode!$I$12),ProductCode!$F$19,IF(AND(ISNUMBER(FIND("pre-", I48)),J48=ProductCode!$I$12),ProductCode!$F$20,IF(ISNUMBER(FIND("post-", I48)),ProductCode!$F$17,ProductCode!$F$18)))))</f>
        <v/>
      </c>
      <c r="P48" s="295" t="str">
        <f t="shared" si="6"/>
        <v/>
      </c>
      <c r="Q48" s="306"/>
      <c r="R48" s="203"/>
      <c r="S48" s="308" t="str">
        <f t="shared" si="7"/>
        <v/>
      </c>
      <c r="T48" s="311"/>
      <c r="U48" s="311"/>
      <c r="V48" s="311"/>
      <c r="W48" s="311"/>
      <c r="X48" s="312"/>
      <c r="Y48" s="311"/>
      <c r="Z48" s="297"/>
      <c r="AA48" s="311"/>
      <c r="AB48" s="311"/>
      <c r="AC48" s="311"/>
      <c r="AD48" s="311"/>
      <c r="AE48" s="312"/>
      <c r="AF48" s="311"/>
      <c r="AG48" s="297"/>
      <c r="AH48" s="311"/>
      <c r="AI48" s="311"/>
      <c r="AJ48" s="311"/>
      <c r="AK48" s="311"/>
      <c r="AL48" s="312"/>
      <c r="AM48" s="311"/>
      <c r="AN48" s="297"/>
      <c r="AO48" s="311"/>
      <c r="AP48" s="311"/>
      <c r="AQ48" s="311"/>
      <c r="AR48" s="311"/>
      <c r="AS48" s="312"/>
      <c r="AT48" s="311"/>
      <c r="AU48" s="297"/>
      <c r="AV48" s="311"/>
      <c r="AW48" s="311"/>
      <c r="AX48" s="311"/>
      <c r="AY48" s="311"/>
      <c r="AZ48" s="312"/>
      <c r="BA48" s="311"/>
      <c r="BB48" s="297"/>
      <c r="BC48" s="311"/>
      <c r="BD48" s="311"/>
      <c r="BE48" s="311"/>
      <c r="BF48" s="311"/>
      <c r="BG48" s="312"/>
      <c r="BH48" s="311"/>
      <c r="BI48" s="297"/>
      <c r="BJ48" s="311"/>
      <c r="BK48" s="311"/>
      <c r="BL48" s="311"/>
      <c r="BM48" s="311"/>
      <c r="BN48" s="312"/>
      <c r="BO48" s="311"/>
      <c r="BP48" s="297"/>
      <c r="BQ48" s="311"/>
      <c r="BR48" s="311"/>
      <c r="BS48" s="311"/>
      <c r="BT48" s="311"/>
      <c r="BU48" s="312"/>
      <c r="BV48" s="311"/>
      <c r="BW48" s="297"/>
      <c r="BX48" s="311"/>
      <c r="BY48" s="311"/>
      <c r="BZ48" s="311"/>
      <c r="CA48" s="311"/>
      <c r="CB48" s="312"/>
      <c r="CC48" s="311"/>
      <c r="CD48" s="297"/>
      <c r="CE48" s="311"/>
      <c r="CF48" s="311"/>
      <c r="CG48" s="311"/>
      <c r="CH48" s="311"/>
      <c r="CI48" s="312"/>
      <c r="CJ48" s="311"/>
      <c r="CK48" s="297"/>
      <c r="CL48" s="311"/>
      <c r="CM48" s="311"/>
      <c r="CN48" s="311"/>
      <c r="CO48" s="311"/>
      <c r="CP48" s="312"/>
      <c r="CQ48" s="311"/>
      <c r="CR48" s="297"/>
      <c r="CS48" s="311"/>
      <c r="CT48" s="311"/>
      <c r="CU48" s="311"/>
      <c r="CV48" s="311"/>
      <c r="CW48" s="312"/>
      <c r="CX48" s="311"/>
      <c r="CY48" s="297"/>
      <c r="CZ48" s="311"/>
      <c r="DA48" s="311"/>
      <c r="DB48" s="311"/>
      <c r="DC48" s="311"/>
      <c r="DD48" s="312"/>
      <c r="DE48" s="311"/>
      <c r="DF48" s="297"/>
      <c r="DG48" s="311"/>
      <c r="DH48" s="311"/>
      <c r="DI48" s="311"/>
      <c r="DJ48" s="311"/>
      <c r="DK48" s="312"/>
      <c r="DL48" s="311"/>
      <c r="DM48" s="297"/>
      <c r="DN48" s="311"/>
      <c r="DO48" s="311"/>
      <c r="DP48" s="311"/>
      <c r="DQ48" s="311"/>
      <c r="DR48" s="312"/>
      <c r="DS48" s="311"/>
      <c r="DT48" s="297"/>
      <c r="DU48" s="311"/>
      <c r="DV48" s="311"/>
      <c r="DW48" s="311"/>
      <c r="DX48" s="311"/>
      <c r="DY48" s="312"/>
      <c r="DZ48" s="311"/>
      <c r="EA48" s="297"/>
      <c r="EB48" s="311"/>
      <c r="EC48" s="311"/>
      <c r="ED48" s="311"/>
      <c r="EE48" s="311"/>
      <c r="EF48" s="312"/>
      <c r="EG48" s="311"/>
      <c r="EH48" s="297"/>
      <c r="EI48" s="311"/>
      <c r="EJ48" s="311"/>
      <c r="EK48" s="311"/>
      <c r="EL48" s="311"/>
      <c r="EM48" s="312"/>
      <c r="EN48" s="311"/>
      <c r="EO48" s="297"/>
      <c r="EP48" s="311"/>
      <c r="EQ48" s="311"/>
      <c r="ER48" s="311"/>
      <c r="ES48" s="311"/>
      <c r="ET48" s="312"/>
      <c r="EU48" s="311"/>
      <c r="EV48" s="297"/>
      <c r="EW48" s="311"/>
      <c r="EX48" s="311"/>
      <c r="EY48" s="311"/>
      <c r="EZ48" s="311"/>
      <c r="FA48" s="312"/>
      <c r="FB48" s="311"/>
      <c r="FC48" s="298"/>
    </row>
    <row r="49" spans="1:159" s="205" customFormat="1" ht="39.9" customHeight="1" x14ac:dyDescent="0.25">
      <c r="A49" s="206"/>
      <c r="B49" s="196"/>
      <c r="C49" s="292"/>
      <c r="D49" s="198"/>
      <c r="E49" s="299"/>
      <c r="F49" s="200"/>
      <c r="G49" s="301"/>
      <c r="H49" s="303"/>
      <c r="I49" s="299"/>
      <c r="J49" s="299"/>
      <c r="K49" s="299"/>
      <c r="L49" s="289"/>
      <c r="M49" s="299"/>
      <c r="N49" s="289"/>
      <c r="O49" s="363" t="str">
        <f>IF(P49="","",IF(OR(I49="",J49=""),"",IF(AND(ISNUMBER(FIND("post-", I49)),J49=ProductCode!$I$12),ProductCode!$F$19,IF(AND(ISNUMBER(FIND("pre-", I49)),J49=ProductCode!$I$12),ProductCode!$F$20,IF(ISNUMBER(FIND("post-", I49)),ProductCode!$F$17,ProductCode!$F$18)))))</f>
        <v/>
      </c>
      <c r="P49" s="295" t="str">
        <f t="shared" si="6"/>
        <v/>
      </c>
      <c r="Q49" s="306"/>
      <c r="R49" s="203"/>
      <c r="S49" s="308" t="str">
        <f t="shared" si="7"/>
        <v/>
      </c>
      <c r="T49" s="311"/>
      <c r="U49" s="311"/>
      <c r="V49" s="311"/>
      <c r="W49" s="311"/>
      <c r="X49" s="312"/>
      <c r="Y49" s="311"/>
      <c r="Z49" s="297"/>
      <c r="AA49" s="311"/>
      <c r="AB49" s="311"/>
      <c r="AC49" s="311"/>
      <c r="AD49" s="311"/>
      <c r="AE49" s="312"/>
      <c r="AF49" s="311"/>
      <c r="AG49" s="297"/>
      <c r="AH49" s="311"/>
      <c r="AI49" s="311"/>
      <c r="AJ49" s="311"/>
      <c r="AK49" s="311"/>
      <c r="AL49" s="312"/>
      <c r="AM49" s="311"/>
      <c r="AN49" s="297"/>
      <c r="AO49" s="311"/>
      <c r="AP49" s="311"/>
      <c r="AQ49" s="311"/>
      <c r="AR49" s="311"/>
      <c r="AS49" s="312"/>
      <c r="AT49" s="311"/>
      <c r="AU49" s="297"/>
      <c r="AV49" s="311"/>
      <c r="AW49" s="311"/>
      <c r="AX49" s="311"/>
      <c r="AY49" s="311"/>
      <c r="AZ49" s="312"/>
      <c r="BA49" s="311"/>
      <c r="BB49" s="297"/>
      <c r="BC49" s="311"/>
      <c r="BD49" s="311"/>
      <c r="BE49" s="311"/>
      <c r="BF49" s="311"/>
      <c r="BG49" s="312"/>
      <c r="BH49" s="311"/>
      <c r="BI49" s="297"/>
      <c r="BJ49" s="311"/>
      <c r="BK49" s="311"/>
      <c r="BL49" s="311"/>
      <c r="BM49" s="311"/>
      <c r="BN49" s="312"/>
      <c r="BO49" s="311"/>
      <c r="BP49" s="297"/>
      <c r="BQ49" s="311"/>
      <c r="BR49" s="311"/>
      <c r="BS49" s="311"/>
      <c r="BT49" s="311"/>
      <c r="BU49" s="312"/>
      <c r="BV49" s="311"/>
      <c r="BW49" s="297"/>
      <c r="BX49" s="311"/>
      <c r="BY49" s="311"/>
      <c r="BZ49" s="311"/>
      <c r="CA49" s="311"/>
      <c r="CB49" s="312"/>
      <c r="CC49" s="311"/>
      <c r="CD49" s="297"/>
      <c r="CE49" s="311"/>
      <c r="CF49" s="311"/>
      <c r="CG49" s="311"/>
      <c r="CH49" s="311"/>
      <c r="CI49" s="312"/>
      <c r="CJ49" s="311"/>
      <c r="CK49" s="297"/>
      <c r="CL49" s="311"/>
      <c r="CM49" s="311"/>
      <c r="CN49" s="311"/>
      <c r="CO49" s="311"/>
      <c r="CP49" s="312"/>
      <c r="CQ49" s="311"/>
      <c r="CR49" s="297"/>
      <c r="CS49" s="311"/>
      <c r="CT49" s="311"/>
      <c r="CU49" s="311"/>
      <c r="CV49" s="311"/>
      <c r="CW49" s="312"/>
      <c r="CX49" s="311"/>
      <c r="CY49" s="297"/>
      <c r="CZ49" s="311"/>
      <c r="DA49" s="311"/>
      <c r="DB49" s="311"/>
      <c r="DC49" s="311"/>
      <c r="DD49" s="312"/>
      <c r="DE49" s="311"/>
      <c r="DF49" s="297"/>
      <c r="DG49" s="311"/>
      <c r="DH49" s="311"/>
      <c r="DI49" s="311"/>
      <c r="DJ49" s="311"/>
      <c r="DK49" s="312"/>
      <c r="DL49" s="311"/>
      <c r="DM49" s="297"/>
      <c r="DN49" s="311"/>
      <c r="DO49" s="311"/>
      <c r="DP49" s="311"/>
      <c r="DQ49" s="311"/>
      <c r="DR49" s="312"/>
      <c r="DS49" s="311"/>
      <c r="DT49" s="297"/>
      <c r="DU49" s="311"/>
      <c r="DV49" s="311"/>
      <c r="DW49" s="311"/>
      <c r="DX49" s="311"/>
      <c r="DY49" s="312"/>
      <c r="DZ49" s="311"/>
      <c r="EA49" s="297"/>
      <c r="EB49" s="311"/>
      <c r="EC49" s="311"/>
      <c r="ED49" s="311"/>
      <c r="EE49" s="311"/>
      <c r="EF49" s="312"/>
      <c r="EG49" s="311"/>
      <c r="EH49" s="297"/>
      <c r="EI49" s="311"/>
      <c r="EJ49" s="311"/>
      <c r="EK49" s="311"/>
      <c r="EL49" s="311"/>
      <c r="EM49" s="312"/>
      <c r="EN49" s="311"/>
      <c r="EO49" s="297"/>
      <c r="EP49" s="311"/>
      <c r="EQ49" s="311"/>
      <c r="ER49" s="311"/>
      <c r="ES49" s="311"/>
      <c r="ET49" s="312"/>
      <c r="EU49" s="311"/>
      <c r="EV49" s="297"/>
      <c r="EW49" s="311"/>
      <c r="EX49" s="311"/>
      <c r="EY49" s="311"/>
      <c r="EZ49" s="311"/>
      <c r="FA49" s="312"/>
      <c r="FB49" s="311"/>
      <c r="FC49" s="298"/>
    </row>
    <row r="50" spans="1:159" s="205" customFormat="1" ht="39.9" customHeight="1" x14ac:dyDescent="0.25">
      <c r="A50" s="206"/>
      <c r="B50" s="196"/>
      <c r="C50" s="292"/>
      <c r="D50" s="198"/>
      <c r="E50" s="299"/>
      <c r="F50" s="200"/>
      <c r="G50" s="301"/>
      <c r="H50" s="303"/>
      <c r="I50" s="299"/>
      <c r="J50" s="299"/>
      <c r="K50" s="299"/>
      <c r="L50" s="289"/>
      <c r="M50" s="299"/>
      <c r="N50" s="289"/>
      <c r="O50" s="363" t="str">
        <f>IF(P50="","",IF(OR(I50="",J50=""),"",IF(AND(ISNUMBER(FIND("post-", I50)),J50=ProductCode!$I$12),ProductCode!$F$19,IF(AND(ISNUMBER(FIND("pre-", I50)),J50=ProductCode!$I$12),ProductCode!$F$20,IF(ISNUMBER(FIND("post-", I50)),ProductCode!$F$17,ProductCode!$F$18)))))</f>
        <v/>
      </c>
      <c r="P50" s="295" t="str">
        <f t="shared" si="6"/>
        <v/>
      </c>
      <c r="Q50" s="306"/>
      <c r="R50" s="203"/>
      <c r="S50" s="308" t="str">
        <f t="shared" si="7"/>
        <v/>
      </c>
      <c r="T50" s="311"/>
      <c r="U50" s="311"/>
      <c r="V50" s="311"/>
      <c r="W50" s="311"/>
      <c r="X50" s="312"/>
      <c r="Y50" s="311"/>
      <c r="Z50" s="297"/>
      <c r="AA50" s="311"/>
      <c r="AB50" s="311"/>
      <c r="AC50" s="311"/>
      <c r="AD50" s="311"/>
      <c r="AE50" s="312"/>
      <c r="AF50" s="311"/>
      <c r="AG50" s="297"/>
      <c r="AH50" s="311"/>
      <c r="AI50" s="311"/>
      <c r="AJ50" s="311"/>
      <c r="AK50" s="311"/>
      <c r="AL50" s="312"/>
      <c r="AM50" s="311"/>
      <c r="AN50" s="297"/>
      <c r="AO50" s="311"/>
      <c r="AP50" s="311"/>
      <c r="AQ50" s="311"/>
      <c r="AR50" s="311"/>
      <c r="AS50" s="312"/>
      <c r="AT50" s="311"/>
      <c r="AU50" s="297"/>
      <c r="AV50" s="311"/>
      <c r="AW50" s="311"/>
      <c r="AX50" s="311"/>
      <c r="AY50" s="311"/>
      <c r="AZ50" s="312"/>
      <c r="BA50" s="311"/>
      <c r="BB50" s="297"/>
      <c r="BC50" s="311"/>
      <c r="BD50" s="311"/>
      <c r="BE50" s="311"/>
      <c r="BF50" s="311"/>
      <c r="BG50" s="312"/>
      <c r="BH50" s="311"/>
      <c r="BI50" s="297"/>
      <c r="BJ50" s="311"/>
      <c r="BK50" s="311"/>
      <c r="BL50" s="311"/>
      <c r="BM50" s="311"/>
      <c r="BN50" s="312"/>
      <c r="BO50" s="311"/>
      <c r="BP50" s="297"/>
      <c r="BQ50" s="311"/>
      <c r="BR50" s="311"/>
      <c r="BS50" s="311"/>
      <c r="BT50" s="311"/>
      <c r="BU50" s="312"/>
      <c r="BV50" s="311"/>
      <c r="BW50" s="297"/>
      <c r="BX50" s="311"/>
      <c r="BY50" s="311"/>
      <c r="BZ50" s="311"/>
      <c r="CA50" s="311"/>
      <c r="CB50" s="312"/>
      <c r="CC50" s="311"/>
      <c r="CD50" s="297"/>
      <c r="CE50" s="311"/>
      <c r="CF50" s="311"/>
      <c r="CG50" s="311"/>
      <c r="CH50" s="311"/>
      <c r="CI50" s="312"/>
      <c r="CJ50" s="311"/>
      <c r="CK50" s="297"/>
      <c r="CL50" s="311"/>
      <c r="CM50" s="311"/>
      <c r="CN50" s="311"/>
      <c r="CO50" s="311"/>
      <c r="CP50" s="312"/>
      <c r="CQ50" s="311"/>
      <c r="CR50" s="297"/>
      <c r="CS50" s="311"/>
      <c r="CT50" s="311"/>
      <c r="CU50" s="311"/>
      <c r="CV50" s="311"/>
      <c r="CW50" s="312"/>
      <c r="CX50" s="311"/>
      <c r="CY50" s="297"/>
      <c r="CZ50" s="311"/>
      <c r="DA50" s="311"/>
      <c r="DB50" s="311"/>
      <c r="DC50" s="311"/>
      <c r="DD50" s="312"/>
      <c r="DE50" s="311"/>
      <c r="DF50" s="297"/>
      <c r="DG50" s="311"/>
      <c r="DH50" s="311"/>
      <c r="DI50" s="311"/>
      <c r="DJ50" s="311"/>
      <c r="DK50" s="312"/>
      <c r="DL50" s="311"/>
      <c r="DM50" s="297"/>
      <c r="DN50" s="311"/>
      <c r="DO50" s="311"/>
      <c r="DP50" s="311"/>
      <c r="DQ50" s="311"/>
      <c r="DR50" s="312"/>
      <c r="DS50" s="311"/>
      <c r="DT50" s="297"/>
      <c r="DU50" s="311"/>
      <c r="DV50" s="311"/>
      <c r="DW50" s="311"/>
      <c r="DX50" s="311"/>
      <c r="DY50" s="312"/>
      <c r="DZ50" s="311"/>
      <c r="EA50" s="297"/>
      <c r="EB50" s="311"/>
      <c r="EC50" s="311"/>
      <c r="ED50" s="311"/>
      <c r="EE50" s="311"/>
      <c r="EF50" s="312"/>
      <c r="EG50" s="311"/>
      <c r="EH50" s="297"/>
      <c r="EI50" s="311"/>
      <c r="EJ50" s="311"/>
      <c r="EK50" s="311"/>
      <c r="EL50" s="311"/>
      <c r="EM50" s="312"/>
      <c r="EN50" s="311"/>
      <c r="EO50" s="297"/>
      <c r="EP50" s="311"/>
      <c r="EQ50" s="311"/>
      <c r="ER50" s="311"/>
      <c r="ES50" s="311"/>
      <c r="ET50" s="312"/>
      <c r="EU50" s="311"/>
      <c r="EV50" s="297"/>
      <c r="EW50" s="311"/>
      <c r="EX50" s="311"/>
      <c r="EY50" s="311"/>
      <c r="EZ50" s="311"/>
      <c r="FA50" s="312"/>
      <c r="FB50" s="311"/>
      <c r="FC50" s="298"/>
    </row>
    <row r="51" spans="1:159" s="205" customFormat="1" ht="39.9" customHeight="1" x14ac:dyDescent="0.25">
      <c r="A51" s="206"/>
      <c r="B51" s="196"/>
      <c r="C51" s="292"/>
      <c r="D51" s="198"/>
      <c r="E51" s="299"/>
      <c r="F51" s="200"/>
      <c r="G51" s="301"/>
      <c r="H51" s="303"/>
      <c r="I51" s="299"/>
      <c r="J51" s="299"/>
      <c r="K51" s="299"/>
      <c r="L51" s="289"/>
      <c r="M51" s="299"/>
      <c r="N51" s="289"/>
      <c r="O51" s="363" t="str">
        <f>IF(P51="","",IF(OR(I51="",J51=""),"",IF(AND(ISNUMBER(FIND("post-", I51)),J51=ProductCode!$I$12),ProductCode!$F$19,IF(AND(ISNUMBER(FIND("pre-", I51)),J51=ProductCode!$I$12),ProductCode!$F$20,IF(ISNUMBER(FIND("post-", I51)),ProductCode!$F$17,ProductCode!$F$18)))))</f>
        <v/>
      </c>
      <c r="P51" s="295" t="str">
        <f t="shared" si="6"/>
        <v/>
      </c>
      <c r="Q51" s="306"/>
      <c r="R51" s="203"/>
      <c r="S51" s="308" t="str">
        <f t="shared" si="7"/>
        <v/>
      </c>
      <c r="T51" s="311"/>
      <c r="U51" s="311"/>
      <c r="V51" s="311"/>
      <c r="W51" s="311"/>
      <c r="X51" s="312"/>
      <c r="Y51" s="311"/>
      <c r="Z51" s="297"/>
      <c r="AA51" s="311"/>
      <c r="AB51" s="311"/>
      <c r="AC51" s="311"/>
      <c r="AD51" s="311"/>
      <c r="AE51" s="312"/>
      <c r="AF51" s="311"/>
      <c r="AG51" s="297"/>
      <c r="AH51" s="311"/>
      <c r="AI51" s="311"/>
      <c r="AJ51" s="311"/>
      <c r="AK51" s="311"/>
      <c r="AL51" s="312"/>
      <c r="AM51" s="311"/>
      <c r="AN51" s="297"/>
      <c r="AO51" s="311"/>
      <c r="AP51" s="311"/>
      <c r="AQ51" s="311"/>
      <c r="AR51" s="311"/>
      <c r="AS51" s="312"/>
      <c r="AT51" s="311"/>
      <c r="AU51" s="297"/>
      <c r="AV51" s="311"/>
      <c r="AW51" s="311"/>
      <c r="AX51" s="311"/>
      <c r="AY51" s="311"/>
      <c r="AZ51" s="312"/>
      <c r="BA51" s="311"/>
      <c r="BB51" s="297"/>
      <c r="BC51" s="311"/>
      <c r="BD51" s="311"/>
      <c r="BE51" s="311"/>
      <c r="BF51" s="311"/>
      <c r="BG51" s="312"/>
      <c r="BH51" s="311"/>
      <c r="BI51" s="297"/>
      <c r="BJ51" s="311"/>
      <c r="BK51" s="311"/>
      <c r="BL51" s="311"/>
      <c r="BM51" s="311"/>
      <c r="BN51" s="312"/>
      <c r="BO51" s="311"/>
      <c r="BP51" s="297"/>
      <c r="BQ51" s="311"/>
      <c r="BR51" s="311"/>
      <c r="BS51" s="311"/>
      <c r="BT51" s="311"/>
      <c r="BU51" s="312"/>
      <c r="BV51" s="311"/>
      <c r="BW51" s="297"/>
      <c r="BX51" s="311"/>
      <c r="BY51" s="311"/>
      <c r="BZ51" s="311"/>
      <c r="CA51" s="311"/>
      <c r="CB51" s="312"/>
      <c r="CC51" s="311"/>
      <c r="CD51" s="297"/>
      <c r="CE51" s="311"/>
      <c r="CF51" s="311"/>
      <c r="CG51" s="311"/>
      <c r="CH51" s="311"/>
      <c r="CI51" s="312"/>
      <c r="CJ51" s="311"/>
      <c r="CK51" s="297"/>
      <c r="CL51" s="311"/>
      <c r="CM51" s="311"/>
      <c r="CN51" s="311"/>
      <c r="CO51" s="311"/>
      <c r="CP51" s="312"/>
      <c r="CQ51" s="311"/>
      <c r="CR51" s="297"/>
      <c r="CS51" s="311"/>
      <c r="CT51" s="311"/>
      <c r="CU51" s="311"/>
      <c r="CV51" s="311"/>
      <c r="CW51" s="312"/>
      <c r="CX51" s="311"/>
      <c r="CY51" s="297"/>
      <c r="CZ51" s="311"/>
      <c r="DA51" s="311"/>
      <c r="DB51" s="311"/>
      <c r="DC51" s="311"/>
      <c r="DD51" s="312"/>
      <c r="DE51" s="311"/>
      <c r="DF51" s="297"/>
      <c r="DG51" s="311"/>
      <c r="DH51" s="311"/>
      <c r="DI51" s="311"/>
      <c r="DJ51" s="311"/>
      <c r="DK51" s="312"/>
      <c r="DL51" s="311"/>
      <c r="DM51" s="297"/>
      <c r="DN51" s="311"/>
      <c r="DO51" s="311"/>
      <c r="DP51" s="311"/>
      <c r="DQ51" s="311"/>
      <c r="DR51" s="312"/>
      <c r="DS51" s="311"/>
      <c r="DT51" s="297"/>
      <c r="DU51" s="311"/>
      <c r="DV51" s="311"/>
      <c r="DW51" s="311"/>
      <c r="DX51" s="311"/>
      <c r="DY51" s="312"/>
      <c r="DZ51" s="311"/>
      <c r="EA51" s="297"/>
      <c r="EB51" s="311"/>
      <c r="EC51" s="311"/>
      <c r="ED51" s="311"/>
      <c r="EE51" s="311"/>
      <c r="EF51" s="312"/>
      <c r="EG51" s="311"/>
      <c r="EH51" s="297"/>
      <c r="EI51" s="311"/>
      <c r="EJ51" s="311"/>
      <c r="EK51" s="311"/>
      <c r="EL51" s="311"/>
      <c r="EM51" s="312"/>
      <c r="EN51" s="311"/>
      <c r="EO51" s="297"/>
      <c r="EP51" s="311"/>
      <c r="EQ51" s="311"/>
      <c r="ER51" s="311"/>
      <c r="ES51" s="311"/>
      <c r="ET51" s="312"/>
      <c r="EU51" s="311"/>
      <c r="EV51" s="297"/>
      <c r="EW51" s="311"/>
      <c r="EX51" s="311"/>
      <c r="EY51" s="311"/>
      <c r="EZ51" s="311"/>
      <c r="FA51" s="312"/>
      <c r="FB51" s="311"/>
      <c r="FC51" s="298"/>
    </row>
    <row r="52" spans="1:159" s="205" customFormat="1" ht="39.9" customHeight="1" x14ac:dyDescent="0.25">
      <c r="A52" s="206"/>
      <c r="B52" s="196"/>
      <c r="C52" s="292"/>
      <c r="D52" s="198"/>
      <c r="E52" s="299"/>
      <c r="F52" s="200"/>
      <c r="G52" s="301"/>
      <c r="H52" s="303"/>
      <c r="I52" s="299"/>
      <c r="J52" s="299"/>
      <c r="K52" s="299"/>
      <c r="L52" s="289"/>
      <c r="M52" s="299"/>
      <c r="N52" s="289"/>
      <c r="O52" s="363" t="str">
        <f>IF(P52="","",IF(OR(I52="",J52=""),"",IF(AND(ISNUMBER(FIND("post-", I52)),J52=ProductCode!$I$12),ProductCode!$F$19,IF(AND(ISNUMBER(FIND("pre-", I52)),J52=ProductCode!$I$12),ProductCode!$F$20,IF(ISNUMBER(FIND("post-", I52)),ProductCode!$F$17,ProductCode!$F$18)))))</f>
        <v/>
      </c>
      <c r="P52" s="295" t="str">
        <f t="shared" si="6"/>
        <v/>
      </c>
      <c r="Q52" s="306"/>
      <c r="R52" s="203"/>
      <c r="S52" s="308" t="str">
        <f t="shared" si="7"/>
        <v/>
      </c>
      <c r="T52" s="311"/>
      <c r="U52" s="311"/>
      <c r="V52" s="311"/>
      <c r="W52" s="311"/>
      <c r="X52" s="312"/>
      <c r="Y52" s="311"/>
      <c r="Z52" s="297"/>
      <c r="AA52" s="311"/>
      <c r="AB52" s="311"/>
      <c r="AC52" s="311"/>
      <c r="AD52" s="311"/>
      <c r="AE52" s="312"/>
      <c r="AF52" s="311"/>
      <c r="AG52" s="297"/>
      <c r="AH52" s="311"/>
      <c r="AI52" s="311"/>
      <c r="AJ52" s="311"/>
      <c r="AK52" s="311"/>
      <c r="AL52" s="312"/>
      <c r="AM52" s="311"/>
      <c r="AN52" s="297"/>
      <c r="AO52" s="311"/>
      <c r="AP52" s="311"/>
      <c r="AQ52" s="311"/>
      <c r="AR52" s="311"/>
      <c r="AS52" s="312"/>
      <c r="AT52" s="311"/>
      <c r="AU52" s="297"/>
      <c r="AV52" s="311"/>
      <c r="AW52" s="311"/>
      <c r="AX52" s="311"/>
      <c r="AY52" s="311"/>
      <c r="AZ52" s="312"/>
      <c r="BA52" s="311"/>
      <c r="BB52" s="297"/>
      <c r="BC52" s="311"/>
      <c r="BD52" s="311"/>
      <c r="BE52" s="311"/>
      <c r="BF52" s="311"/>
      <c r="BG52" s="312"/>
      <c r="BH52" s="311"/>
      <c r="BI52" s="297"/>
      <c r="BJ52" s="311"/>
      <c r="BK52" s="311"/>
      <c r="BL52" s="311"/>
      <c r="BM52" s="311"/>
      <c r="BN52" s="312"/>
      <c r="BO52" s="311"/>
      <c r="BP52" s="297"/>
      <c r="BQ52" s="311"/>
      <c r="BR52" s="311"/>
      <c r="BS52" s="311"/>
      <c r="BT52" s="311"/>
      <c r="BU52" s="312"/>
      <c r="BV52" s="311"/>
      <c r="BW52" s="297"/>
      <c r="BX52" s="311"/>
      <c r="BY52" s="311"/>
      <c r="BZ52" s="311"/>
      <c r="CA52" s="311"/>
      <c r="CB52" s="312"/>
      <c r="CC52" s="311"/>
      <c r="CD52" s="297"/>
      <c r="CE52" s="311"/>
      <c r="CF52" s="311"/>
      <c r="CG52" s="311"/>
      <c r="CH52" s="311"/>
      <c r="CI52" s="312"/>
      <c r="CJ52" s="311"/>
      <c r="CK52" s="297"/>
      <c r="CL52" s="311"/>
      <c r="CM52" s="311"/>
      <c r="CN52" s="311"/>
      <c r="CO52" s="311"/>
      <c r="CP52" s="312"/>
      <c r="CQ52" s="311"/>
      <c r="CR52" s="297"/>
      <c r="CS52" s="311"/>
      <c r="CT52" s="311"/>
      <c r="CU52" s="311"/>
      <c r="CV52" s="311"/>
      <c r="CW52" s="312"/>
      <c r="CX52" s="311"/>
      <c r="CY52" s="297"/>
      <c r="CZ52" s="311"/>
      <c r="DA52" s="311"/>
      <c r="DB52" s="311"/>
      <c r="DC52" s="311"/>
      <c r="DD52" s="312"/>
      <c r="DE52" s="311"/>
      <c r="DF52" s="297"/>
      <c r="DG52" s="311"/>
      <c r="DH52" s="311"/>
      <c r="DI52" s="311"/>
      <c r="DJ52" s="311"/>
      <c r="DK52" s="312"/>
      <c r="DL52" s="311"/>
      <c r="DM52" s="297"/>
      <c r="DN52" s="311"/>
      <c r="DO52" s="311"/>
      <c r="DP52" s="311"/>
      <c r="DQ52" s="311"/>
      <c r="DR52" s="312"/>
      <c r="DS52" s="311"/>
      <c r="DT52" s="297"/>
      <c r="DU52" s="311"/>
      <c r="DV52" s="311"/>
      <c r="DW52" s="311"/>
      <c r="DX52" s="311"/>
      <c r="DY52" s="312"/>
      <c r="DZ52" s="311"/>
      <c r="EA52" s="297"/>
      <c r="EB52" s="311"/>
      <c r="EC52" s="311"/>
      <c r="ED52" s="311"/>
      <c r="EE52" s="311"/>
      <c r="EF52" s="312"/>
      <c r="EG52" s="311"/>
      <c r="EH52" s="297"/>
      <c r="EI52" s="311"/>
      <c r="EJ52" s="311"/>
      <c r="EK52" s="311"/>
      <c r="EL52" s="311"/>
      <c r="EM52" s="312"/>
      <c r="EN52" s="311"/>
      <c r="EO52" s="297"/>
      <c r="EP52" s="311"/>
      <c r="EQ52" s="311"/>
      <c r="ER52" s="311"/>
      <c r="ES52" s="311"/>
      <c r="ET52" s="312"/>
      <c r="EU52" s="311"/>
      <c r="EV52" s="297"/>
      <c r="EW52" s="311"/>
      <c r="EX52" s="311"/>
      <c r="EY52" s="311"/>
      <c r="EZ52" s="311"/>
      <c r="FA52" s="312"/>
      <c r="FB52" s="311"/>
      <c r="FC52" s="298"/>
    </row>
    <row r="53" spans="1:159" s="205" customFormat="1" ht="39.9" customHeight="1" x14ac:dyDescent="0.25">
      <c r="A53" s="206"/>
      <c r="B53" s="196"/>
      <c r="C53" s="292"/>
      <c r="D53" s="198"/>
      <c r="E53" s="299"/>
      <c r="F53" s="200"/>
      <c r="G53" s="301"/>
      <c r="H53" s="303"/>
      <c r="I53" s="299"/>
      <c r="J53" s="299"/>
      <c r="K53" s="299"/>
      <c r="L53" s="289"/>
      <c r="M53" s="299"/>
      <c r="N53" s="289"/>
      <c r="O53" s="363" t="str">
        <f>IF(P53="","",IF(OR(I53="",J53=""),"",IF(AND(ISNUMBER(FIND("post-", I53)),J53=ProductCode!$I$12),ProductCode!$F$19,IF(AND(ISNUMBER(FIND("pre-", I53)),J53=ProductCode!$I$12),ProductCode!$F$20,IF(ISNUMBER(FIND("post-", I53)),ProductCode!$F$17,ProductCode!$F$18)))))</f>
        <v/>
      </c>
      <c r="P53" s="295" t="str">
        <f t="shared" si="6"/>
        <v/>
      </c>
      <c r="Q53" s="306"/>
      <c r="R53" s="203"/>
      <c r="S53" s="308" t="str">
        <f t="shared" si="7"/>
        <v/>
      </c>
      <c r="T53" s="311"/>
      <c r="U53" s="311"/>
      <c r="V53" s="311"/>
      <c r="W53" s="311"/>
      <c r="X53" s="312"/>
      <c r="Y53" s="311"/>
      <c r="Z53" s="297"/>
      <c r="AA53" s="311"/>
      <c r="AB53" s="311"/>
      <c r="AC53" s="311"/>
      <c r="AD53" s="311"/>
      <c r="AE53" s="312"/>
      <c r="AF53" s="311"/>
      <c r="AG53" s="297"/>
      <c r="AH53" s="311"/>
      <c r="AI53" s="311"/>
      <c r="AJ53" s="311"/>
      <c r="AK53" s="311"/>
      <c r="AL53" s="312"/>
      <c r="AM53" s="311"/>
      <c r="AN53" s="297"/>
      <c r="AO53" s="311"/>
      <c r="AP53" s="311"/>
      <c r="AQ53" s="311"/>
      <c r="AR53" s="311"/>
      <c r="AS53" s="312"/>
      <c r="AT53" s="311"/>
      <c r="AU53" s="297"/>
      <c r="AV53" s="311"/>
      <c r="AW53" s="311"/>
      <c r="AX53" s="311"/>
      <c r="AY53" s="311"/>
      <c r="AZ53" s="312"/>
      <c r="BA53" s="311"/>
      <c r="BB53" s="297"/>
      <c r="BC53" s="311"/>
      <c r="BD53" s="311"/>
      <c r="BE53" s="311"/>
      <c r="BF53" s="311"/>
      <c r="BG53" s="312"/>
      <c r="BH53" s="311"/>
      <c r="BI53" s="297"/>
      <c r="BJ53" s="311"/>
      <c r="BK53" s="311"/>
      <c r="BL53" s="311"/>
      <c r="BM53" s="311"/>
      <c r="BN53" s="312"/>
      <c r="BO53" s="311"/>
      <c r="BP53" s="297"/>
      <c r="BQ53" s="311"/>
      <c r="BR53" s="311"/>
      <c r="BS53" s="311"/>
      <c r="BT53" s="311"/>
      <c r="BU53" s="312"/>
      <c r="BV53" s="311"/>
      <c r="BW53" s="297"/>
      <c r="BX53" s="311"/>
      <c r="BY53" s="311"/>
      <c r="BZ53" s="311"/>
      <c r="CA53" s="311"/>
      <c r="CB53" s="312"/>
      <c r="CC53" s="311"/>
      <c r="CD53" s="297"/>
      <c r="CE53" s="311"/>
      <c r="CF53" s="311"/>
      <c r="CG53" s="311"/>
      <c r="CH53" s="311"/>
      <c r="CI53" s="312"/>
      <c r="CJ53" s="311"/>
      <c r="CK53" s="297"/>
      <c r="CL53" s="311"/>
      <c r="CM53" s="311"/>
      <c r="CN53" s="311"/>
      <c r="CO53" s="311"/>
      <c r="CP53" s="312"/>
      <c r="CQ53" s="311"/>
      <c r="CR53" s="297"/>
      <c r="CS53" s="311"/>
      <c r="CT53" s="311"/>
      <c r="CU53" s="311"/>
      <c r="CV53" s="311"/>
      <c r="CW53" s="312"/>
      <c r="CX53" s="311"/>
      <c r="CY53" s="297"/>
      <c r="CZ53" s="311"/>
      <c r="DA53" s="311"/>
      <c r="DB53" s="311"/>
      <c r="DC53" s="311"/>
      <c r="DD53" s="312"/>
      <c r="DE53" s="311"/>
      <c r="DF53" s="297"/>
      <c r="DG53" s="311"/>
      <c r="DH53" s="311"/>
      <c r="DI53" s="311"/>
      <c r="DJ53" s="311"/>
      <c r="DK53" s="312"/>
      <c r="DL53" s="311"/>
      <c r="DM53" s="297"/>
      <c r="DN53" s="311"/>
      <c r="DO53" s="311"/>
      <c r="DP53" s="311"/>
      <c r="DQ53" s="311"/>
      <c r="DR53" s="312"/>
      <c r="DS53" s="311"/>
      <c r="DT53" s="297"/>
      <c r="DU53" s="311"/>
      <c r="DV53" s="311"/>
      <c r="DW53" s="311"/>
      <c r="DX53" s="311"/>
      <c r="DY53" s="312"/>
      <c r="DZ53" s="311"/>
      <c r="EA53" s="297"/>
      <c r="EB53" s="311"/>
      <c r="EC53" s="311"/>
      <c r="ED53" s="311"/>
      <c r="EE53" s="311"/>
      <c r="EF53" s="312"/>
      <c r="EG53" s="311"/>
      <c r="EH53" s="297"/>
      <c r="EI53" s="311"/>
      <c r="EJ53" s="311"/>
      <c r="EK53" s="311"/>
      <c r="EL53" s="311"/>
      <c r="EM53" s="312"/>
      <c r="EN53" s="311"/>
      <c r="EO53" s="297"/>
      <c r="EP53" s="311"/>
      <c r="EQ53" s="311"/>
      <c r="ER53" s="311"/>
      <c r="ES53" s="311"/>
      <c r="ET53" s="312"/>
      <c r="EU53" s="311"/>
      <c r="EV53" s="297"/>
      <c r="EW53" s="311"/>
      <c r="EX53" s="311"/>
      <c r="EY53" s="311"/>
      <c r="EZ53" s="311"/>
      <c r="FA53" s="312"/>
      <c r="FB53" s="311"/>
      <c r="FC53" s="298"/>
    </row>
    <row r="54" spans="1:159" s="205" customFormat="1" ht="39.9" customHeight="1" x14ac:dyDescent="0.25">
      <c r="A54" s="206"/>
      <c r="B54" s="196"/>
      <c r="C54" s="292"/>
      <c r="D54" s="198"/>
      <c r="E54" s="299"/>
      <c r="F54" s="200"/>
      <c r="G54" s="301"/>
      <c r="H54" s="303"/>
      <c r="I54" s="299"/>
      <c r="J54" s="299"/>
      <c r="K54" s="299"/>
      <c r="L54" s="289"/>
      <c r="M54" s="299"/>
      <c r="N54" s="289"/>
      <c r="O54" s="363" t="str">
        <f>IF(P54="","",IF(OR(I54="",J54=""),"",IF(AND(ISNUMBER(FIND("post-", I54)),J54=ProductCode!$I$12),ProductCode!$F$19,IF(AND(ISNUMBER(FIND("pre-", I54)),J54=ProductCode!$I$12),ProductCode!$F$20,IF(ISNUMBER(FIND("post-", I54)),ProductCode!$F$17,ProductCode!$F$18)))))</f>
        <v/>
      </c>
      <c r="P54" s="295" t="str">
        <f t="shared" si="6"/>
        <v/>
      </c>
      <c r="Q54" s="306"/>
      <c r="R54" s="203"/>
      <c r="S54" s="308" t="str">
        <f t="shared" si="7"/>
        <v/>
      </c>
      <c r="T54" s="311"/>
      <c r="U54" s="311"/>
      <c r="V54" s="311"/>
      <c r="W54" s="311"/>
      <c r="X54" s="312"/>
      <c r="Y54" s="311"/>
      <c r="Z54" s="297"/>
      <c r="AA54" s="311"/>
      <c r="AB54" s="311"/>
      <c r="AC54" s="311"/>
      <c r="AD54" s="311"/>
      <c r="AE54" s="312"/>
      <c r="AF54" s="311"/>
      <c r="AG54" s="297"/>
      <c r="AH54" s="311"/>
      <c r="AI54" s="311"/>
      <c r="AJ54" s="311"/>
      <c r="AK54" s="311"/>
      <c r="AL54" s="312"/>
      <c r="AM54" s="311"/>
      <c r="AN54" s="297"/>
      <c r="AO54" s="311"/>
      <c r="AP54" s="311"/>
      <c r="AQ54" s="311"/>
      <c r="AR54" s="311"/>
      <c r="AS54" s="312"/>
      <c r="AT54" s="311"/>
      <c r="AU54" s="297"/>
      <c r="AV54" s="311"/>
      <c r="AW54" s="311"/>
      <c r="AX54" s="311"/>
      <c r="AY54" s="311"/>
      <c r="AZ54" s="312"/>
      <c r="BA54" s="311"/>
      <c r="BB54" s="297"/>
      <c r="BC54" s="311"/>
      <c r="BD54" s="311"/>
      <c r="BE54" s="311"/>
      <c r="BF54" s="311"/>
      <c r="BG54" s="312"/>
      <c r="BH54" s="311"/>
      <c r="BI54" s="297"/>
      <c r="BJ54" s="311"/>
      <c r="BK54" s="311"/>
      <c r="BL54" s="311"/>
      <c r="BM54" s="311"/>
      <c r="BN54" s="312"/>
      <c r="BO54" s="311"/>
      <c r="BP54" s="297"/>
      <c r="BQ54" s="311"/>
      <c r="BR54" s="311"/>
      <c r="BS54" s="311"/>
      <c r="BT54" s="311"/>
      <c r="BU54" s="312"/>
      <c r="BV54" s="311"/>
      <c r="BW54" s="297"/>
      <c r="BX54" s="311"/>
      <c r="BY54" s="311"/>
      <c r="BZ54" s="311"/>
      <c r="CA54" s="311"/>
      <c r="CB54" s="312"/>
      <c r="CC54" s="311"/>
      <c r="CD54" s="297"/>
      <c r="CE54" s="311"/>
      <c r="CF54" s="311"/>
      <c r="CG54" s="311"/>
      <c r="CH54" s="311"/>
      <c r="CI54" s="312"/>
      <c r="CJ54" s="311"/>
      <c r="CK54" s="297"/>
      <c r="CL54" s="311"/>
      <c r="CM54" s="311"/>
      <c r="CN54" s="311"/>
      <c r="CO54" s="311"/>
      <c r="CP54" s="312"/>
      <c r="CQ54" s="311"/>
      <c r="CR54" s="297"/>
      <c r="CS54" s="311"/>
      <c r="CT54" s="311"/>
      <c r="CU54" s="311"/>
      <c r="CV54" s="311"/>
      <c r="CW54" s="312"/>
      <c r="CX54" s="311"/>
      <c r="CY54" s="297"/>
      <c r="CZ54" s="311"/>
      <c r="DA54" s="311"/>
      <c r="DB54" s="311"/>
      <c r="DC54" s="311"/>
      <c r="DD54" s="312"/>
      <c r="DE54" s="311"/>
      <c r="DF54" s="297"/>
      <c r="DG54" s="311"/>
      <c r="DH54" s="311"/>
      <c r="DI54" s="311"/>
      <c r="DJ54" s="311"/>
      <c r="DK54" s="312"/>
      <c r="DL54" s="311"/>
      <c r="DM54" s="297"/>
      <c r="DN54" s="311"/>
      <c r="DO54" s="311"/>
      <c r="DP54" s="311"/>
      <c r="DQ54" s="311"/>
      <c r="DR54" s="312"/>
      <c r="DS54" s="311"/>
      <c r="DT54" s="297"/>
      <c r="DU54" s="311"/>
      <c r="DV54" s="311"/>
      <c r="DW54" s="311"/>
      <c r="DX54" s="311"/>
      <c r="DY54" s="312"/>
      <c r="DZ54" s="311"/>
      <c r="EA54" s="297"/>
      <c r="EB54" s="311"/>
      <c r="EC54" s="311"/>
      <c r="ED54" s="311"/>
      <c r="EE54" s="311"/>
      <c r="EF54" s="312"/>
      <c r="EG54" s="311"/>
      <c r="EH54" s="297"/>
      <c r="EI54" s="311"/>
      <c r="EJ54" s="311"/>
      <c r="EK54" s="311"/>
      <c r="EL54" s="311"/>
      <c r="EM54" s="312"/>
      <c r="EN54" s="311"/>
      <c r="EO54" s="297"/>
      <c r="EP54" s="311"/>
      <c r="EQ54" s="311"/>
      <c r="ER54" s="311"/>
      <c r="ES54" s="311"/>
      <c r="ET54" s="312"/>
      <c r="EU54" s="311"/>
      <c r="EV54" s="297"/>
      <c r="EW54" s="311"/>
      <c r="EX54" s="311"/>
      <c r="EY54" s="311"/>
      <c r="EZ54" s="311"/>
      <c r="FA54" s="312"/>
      <c r="FB54" s="311"/>
      <c r="FC54" s="298"/>
    </row>
    <row r="55" spans="1:159" s="205" customFormat="1" ht="39.9" customHeight="1" x14ac:dyDescent="0.25">
      <c r="A55" s="206"/>
      <c r="B55" s="196"/>
      <c r="C55" s="292"/>
      <c r="D55" s="198"/>
      <c r="E55" s="299"/>
      <c r="F55" s="200"/>
      <c r="G55" s="301"/>
      <c r="H55" s="303"/>
      <c r="I55" s="299"/>
      <c r="J55" s="299"/>
      <c r="K55" s="299"/>
      <c r="L55" s="289"/>
      <c r="M55" s="299"/>
      <c r="N55" s="289"/>
      <c r="O55" s="363" t="str">
        <f>IF(P55="","",IF(OR(I55="",J55=""),"",IF(AND(ISNUMBER(FIND("post-", I55)),J55=ProductCode!$I$12),ProductCode!$F$19,IF(AND(ISNUMBER(FIND("pre-", I55)),J55=ProductCode!$I$12),ProductCode!$F$20,IF(ISNUMBER(FIND("post-", I55)),ProductCode!$F$17,ProductCode!$F$18)))))</f>
        <v/>
      </c>
      <c r="P55" s="295" t="str">
        <f t="shared" si="6"/>
        <v/>
      </c>
      <c r="Q55" s="306"/>
      <c r="R55" s="203"/>
      <c r="S55" s="308" t="str">
        <f t="shared" si="7"/>
        <v/>
      </c>
      <c r="T55" s="311"/>
      <c r="U55" s="311"/>
      <c r="V55" s="311"/>
      <c r="W55" s="311"/>
      <c r="X55" s="312"/>
      <c r="Y55" s="311"/>
      <c r="Z55" s="297"/>
      <c r="AA55" s="311"/>
      <c r="AB55" s="311"/>
      <c r="AC55" s="311"/>
      <c r="AD55" s="311"/>
      <c r="AE55" s="312"/>
      <c r="AF55" s="311"/>
      <c r="AG55" s="297"/>
      <c r="AH55" s="311"/>
      <c r="AI55" s="311"/>
      <c r="AJ55" s="311"/>
      <c r="AK55" s="311"/>
      <c r="AL55" s="312"/>
      <c r="AM55" s="311"/>
      <c r="AN55" s="297"/>
      <c r="AO55" s="311"/>
      <c r="AP55" s="311"/>
      <c r="AQ55" s="311"/>
      <c r="AR55" s="311"/>
      <c r="AS55" s="312"/>
      <c r="AT55" s="311"/>
      <c r="AU55" s="297"/>
      <c r="AV55" s="311"/>
      <c r="AW55" s="311"/>
      <c r="AX55" s="311"/>
      <c r="AY55" s="311"/>
      <c r="AZ55" s="312"/>
      <c r="BA55" s="311"/>
      <c r="BB55" s="297"/>
      <c r="BC55" s="311"/>
      <c r="BD55" s="311"/>
      <c r="BE55" s="311"/>
      <c r="BF55" s="311"/>
      <c r="BG55" s="312"/>
      <c r="BH55" s="311"/>
      <c r="BI55" s="297"/>
      <c r="BJ55" s="311"/>
      <c r="BK55" s="311"/>
      <c r="BL55" s="311"/>
      <c r="BM55" s="311"/>
      <c r="BN55" s="312"/>
      <c r="BO55" s="311"/>
      <c r="BP55" s="297"/>
      <c r="BQ55" s="311"/>
      <c r="BR55" s="311"/>
      <c r="BS55" s="311"/>
      <c r="BT55" s="311"/>
      <c r="BU55" s="312"/>
      <c r="BV55" s="311"/>
      <c r="BW55" s="297"/>
      <c r="BX55" s="311"/>
      <c r="BY55" s="311"/>
      <c r="BZ55" s="311"/>
      <c r="CA55" s="311"/>
      <c r="CB55" s="312"/>
      <c r="CC55" s="311"/>
      <c r="CD55" s="297"/>
      <c r="CE55" s="311"/>
      <c r="CF55" s="311"/>
      <c r="CG55" s="311"/>
      <c r="CH55" s="311"/>
      <c r="CI55" s="312"/>
      <c r="CJ55" s="311"/>
      <c r="CK55" s="297"/>
      <c r="CL55" s="311"/>
      <c r="CM55" s="311"/>
      <c r="CN55" s="311"/>
      <c r="CO55" s="311"/>
      <c r="CP55" s="312"/>
      <c r="CQ55" s="311"/>
      <c r="CR55" s="297"/>
      <c r="CS55" s="311"/>
      <c r="CT55" s="311"/>
      <c r="CU55" s="311"/>
      <c r="CV55" s="311"/>
      <c r="CW55" s="312"/>
      <c r="CX55" s="311"/>
      <c r="CY55" s="297"/>
      <c r="CZ55" s="311"/>
      <c r="DA55" s="311"/>
      <c r="DB55" s="311"/>
      <c r="DC55" s="311"/>
      <c r="DD55" s="312"/>
      <c r="DE55" s="311"/>
      <c r="DF55" s="297"/>
      <c r="DG55" s="311"/>
      <c r="DH55" s="311"/>
      <c r="DI55" s="311"/>
      <c r="DJ55" s="311"/>
      <c r="DK55" s="312"/>
      <c r="DL55" s="311"/>
      <c r="DM55" s="297"/>
      <c r="DN55" s="311"/>
      <c r="DO55" s="311"/>
      <c r="DP55" s="311"/>
      <c r="DQ55" s="311"/>
      <c r="DR55" s="312"/>
      <c r="DS55" s="311"/>
      <c r="DT55" s="297"/>
      <c r="DU55" s="311"/>
      <c r="DV55" s="311"/>
      <c r="DW55" s="311"/>
      <c r="DX55" s="311"/>
      <c r="DY55" s="312"/>
      <c r="DZ55" s="311"/>
      <c r="EA55" s="297"/>
      <c r="EB55" s="311"/>
      <c r="EC55" s="311"/>
      <c r="ED55" s="311"/>
      <c r="EE55" s="311"/>
      <c r="EF55" s="312"/>
      <c r="EG55" s="311"/>
      <c r="EH55" s="297"/>
      <c r="EI55" s="311"/>
      <c r="EJ55" s="311"/>
      <c r="EK55" s="311"/>
      <c r="EL55" s="311"/>
      <c r="EM55" s="312"/>
      <c r="EN55" s="311"/>
      <c r="EO55" s="297"/>
      <c r="EP55" s="311"/>
      <c r="EQ55" s="311"/>
      <c r="ER55" s="311"/>
      <c r="ES55" s="311"/>
      <c r="ET55" s="312"/>
      <c r="EU55" s="311"/>
      <c r="EV55" s="297"/>
      <c r="EW55" s="311"/>
      <c r="EX55" s="311"/>
      <c r="EY55" s="311"/>
      <c r="EZ55" s="311"/>
      <c r="FA55" s="312"/>
      <c r="FB55" s="311"/>
      <c r="FC55" s="298"/>
    </row>
    <row r="56" spans="1:159" s="205" customFormat="1" ht="39.9" customHeight="1" x14ac:dyDescent="0.25">
      <c r="A56" s="206"/>
      <c r="B56" s="196"/>
      <c r="C56" s="292"/>
      <c r="D56" s="198"/>
      <c r="E56" s="299"/>
      <c r="F56" s="200"/>
      <c r="G56" s="301"/>
      <c r="H56" s="303"/>
      <c r="I56" s="299"/>
      <c r="J56" s="299"/>
      <c r="K56" s="299"/>
      <c r="L56" s="289"/>
      <c r="M56" s="299"/>
      <c r="N56" s="289"/>
      <c r="O56" s="363" t="str">
        <f>IF(P56="","",IF(OR(I56="",J56=""),"",IF(AND(ISNUMBER(FIND("post-", I56)),J56=ProductCode!$I$12),ProductCode!$F$19,IF(AND(ISNUMBER(FIND("pre-", I56)),J56=ProductCode!$I$12),ProductCode!$F$20,IF(ISNUMBER(FIND("post-", I56)),ProductCode!$F$17,ProductCode!$F$18)))))</f>
        <v/>
      </c>
      <c r="P56" s="295" t="str">
        <f t="shared" si="6"/>
        <v/>
      </c>
      <c r="Q56" s="306"/>
      <c r="R56" s="203"/>
      <c r="S56" s="308" t="str">
        <f t="shared" si="7"/>
        <v/>
      </c>
      <c r="T56" s="311"/>
      <c r="U56" s="311"/>
      <c r="V56" s="311"/>
      <c r="W56" s="311"/>
      <c r="X56" s="312"/>
      <c r="Y56" s="311"/>
      <c r="Z56" s="297"/>
      <c r="AA56" s="311"/>
      <c r="AB56" s="311"/>
      <c r="AC56" s="311"/>
      <c r="AD56" s="311"/>
      <c r="AE56" s="312"/>
      <c r="AF56" s="311"/>
      <c r="AG56" s="297"/>
      <c r="AH56" s="311"/>
      <c r="AI56" s="311"/>
      <c r="AJ56" s="311"/>
      <c r="AK56" s="311"/>
      <c r="AL56" s="312"/>
      <c r="AM56" s="311"/>
      <c r="AN56" s="297"/>
      <c r="AO56" s="311"/>
      <c r="AP56" s="311"/>
      <c r="AQ56" s="311"/>
      <c r="AR56" s="311"/>
      <c r="AS56" s="312"/>
      <c r="AT56" s="311"/>
      <c r="AU56" s="297"/>
      <c r="AV56" s="311"/>
      <c r="AW56" s="311"/>
      <c r="AX56" s="311"/>
      <c r="AY56" s="311"/>
      <c r="AZ56" s="312"/>
      <c r="BA56" s="311"/>
      <c r="BB56" s="297"/>
      <c r="BC56" s="311"/>
      <c r="BD56" s="311"/>
      <c r="BE56" s="311"/>
      <c r="BF56" s="311"/>
      <c r="BG56" s="312"/>
      <c r="BH56" s="311"/>
      <c r="BI56" s="297"/>
      <c r="BJ56" s="311"/>
      <c r="BK56" s="311"/>
      <c r="BL56" s="311"/>
      <c r="BM56" s="311"/>
      <c r="BN56" s="312"/>
      <c r="BO56" s="311"/>
      <c r="BP56" s="297"/>
      <c r="BQ56" s="311"/>
      <c r="BR56" s="311"/>
      <c r="BS56" s="311"/>
      <c r="BT56" s="311"/>
      <c r="BU56" s="312"/>
      <c r="BV56" s="311"/>
      <c r="BW56" s="297"/>
      <c r="BX56" s="311"/>
      <c r="BY56" s="311"/>
      <c r="BZ56" s="311"/>
      <c r="CA56" s="311"/>
      <c r="CB56" s="312"/>
      <c r="CC56" s="311"/>
      <c r="CD56" s="297"/>
      <c r="CE56" s="311"/>
      <c r="CF56" s="311"/>
      <c r="CG56" s="311"/>
      <c r="CH56" s="311"/>
      <c r="CI56" s="312"/>
      <c r="CJ56" s="311"/>
      <c r="CK56" s="297"/>
      <c r="CL56" s="311"/>
      <c r="CM56" s="311"/>
      <c r="CN56" s="311"/>
      <c r="CO56" s="311"/>
      <c r="CP56" s="312"/>
      <c r="CQ56" s="311"/>
      <c r="CR56" s="297"/>
      <c r="CS56" s="311"/>
      <c r="CT56" s="311"/>
      <c r="CU56" s="311"/>
      <c r="CV56" s="311"/>
      <c r="CW56" s="312"/>
      <c r="CX56" s="311"/>
      <c r="CY56" s="297"/>
      <c r="CZ56" s="311"/>
      <c r="DA56" s="311"/>
      <c r="DB56" s="311"/>
      <c r="DC56" s="311"/>
      <c r="DD56" s="312"/>
      <c r="DE56" s="311"/>
      <c r="DF56" s="297"/>
      <c r="DG56" s="311"/>
      <c r="DH56" s="311"/>
      <c r="DI56" s="311"/>
      <c r="DJ56" s="311"/>
      <c r="DK56" s="312"/>
      <c r="DL56" s="311"/>
      <c r="DM56" s="297"/>
      <c r="DN56" s="311"/>
      <c r="DO56" s="311"/>
      <c r="DP56" s="311"/>
      <c r="DQ56" s="311"/>
      <c r="DR56" s="312"/>
      <c r="DS56" s="311"/>
      <c r="DT56" s="297"/>
      <c r="DU56" s="311"/>
      <c r="DV56" s="311"/>
      <c r="DW56" s="311"/>
      <c r="DX56" s="311"/>
      <c r="DY56" s="312"/>
      <c r="DZ56" s="311"/>
      <c r="EA56" s="297"/>
      <c r="EB56" s="311"/>
      <c r="EC56" s="311"/>
      <c r="ED56" s="311"/>
      <c r="EE56" s="311"/>
      <c r="EF56" s="312"/>
      <c r="EG56" s="311"/>
      <c r="EH56" s="297"/>
      <c r="EI56" s="311"/>
      <c r="EJ56" s="311"/>
      <c r="EK56" s="311"/>
      <c r="EL56" s="311"/>
      <c r="EM56" s="312"/>
      <c r="EN56" s="311"/>
      <c r="EO56" s="297"/>
      <c r="EP56" s="311"/>
      <c r="EQ56" s="311"/>
      <c r="ER56" s="311"/>
      <c r="ES56" s="311"/>
      <c r="ET56" s="312"/>
      <c r="EU56" s="311"/>
      <c r="EV56" s="297"/>
      <c r="EW56" s="311"/>
      <c r="EX56" s="311"/>
      <c r="EY56" s="311"/>
      <c r="EZ56" s="311"/>
      <c r="FA56" s="312"/>
      <c r="FB56" s="311"/>
      <c r="FC56" s="298"/>
    </row>
    <row r="57" spans="1:159" s="205" customFormat="1" ht="39.9" customHeight="1" x14ac:dyDescent="0.25">
      <c r="A57" s="206"/>
      <c r="B57" s="196"/>
      <c r="C57" s="292"/>
      <c r="D57" s="198"/>
      <c r="E57" s="299"/>
      <c r="F57" s="200"/>
      <c r="G57" s="301"/>
      <c r="H57" s="303"/>
      <c r="I57" s="299"/>
      <c r="J57" s="299"/>
      <c r="K57" s="299"/>
      <c r="L57" s="289"/>
      <c r="M57" s="299"/>
      <c r="N57" s="289"/>
      <c r="O57" s="363" t="str">
        <f>IF(P57="","",IF(OR(I57="",J57=""),"",IF(AND(ISNUMBER(FIND("post-", I57)),J57=ProductCode!$I$12),ProductCode!$F$19,IF(AND(ISNUMBER(FIND("pre-", I57)),J57=ProductCode!$I$12),ProductCode!$F$20,IF(ISNUMBER(FIND("post-", I57)),ProductCode!$F$17,ProductCode!$F$18)))))</f>
        <v/>
      </c>
      <c r="P57" s="295" t="str">
        <f t="shared" si="6"/>
        <v/>
      </c>
      <c r="Q57" s="306"/>
      <c r="R57" s="203"/>
      <c r="S57" s="308" t="str">
        <f t="shared" si="7"/>
        <v/>
      </c>
      <c r="T57" s="311"/>
      <c r="U57" s="311"/>
      <c r="V57" s="311"/>
      <c r="W57" s="311"/>
      <c r="X57" s="312"/>
      <c r="Y57" s="311"/>
      <c r="Z57" s="297"/>
      <c r="AA57" s="311"/>
      <c r="AB57" s="311"/>
      <c r="AC57" s="311"/>
      <c r="AD57" s="311"/>
      <c r="AE57" s="312"/>
      <c r="AF57" s="311"/>
      <c r="AG57" s="297"/>
      <c r="AH57" s="311"/>
      <c r="AI57" s="311"/>
      <c r="AJ57" s="311"/>
      <c r="AK57" s="311"/>
      <c r="AL57" s="312"/>
      <c r="AM57" s="311"/>
      <c r="AN57" s="297"/>
      <c r="AO57" s="311"/>
      <c r="AP57" s="311"/>
      <c r="AQ57" s="311"/>
      <c r="AR57" s="311"/>
      <c r="AS57" s="312"/>
      <c r="AT57" s="311"/>
      <c r="AU57" s="297"/>
      <c r="AV57" s="311"/>
      <c r="AW57" s="311"/>
      <c r="AX57" s="311"/>
      <c r="AY57" s="311"/>
      <c r="AZ57" s="312"/>
      <c r="BA57" s="311"/>
      <c r="BB57" s="297"/>
      <c r="BC57" s="311"/>
      <c r="BD57" s="311"/>
      <c r="BE57" s="311"/>
      <c r="BF57" s="311"/>
      <c r="BG57" s="312"/>
      <c r="BH57" s="311"/>
      <c r="BI57" s="297"/>
      <c r="BJ57" s="311"/>
      <c r="BK57" s="311"/>
      <c r="BL57" s="311"/>
      <c r="BM57" s="311"/>
      <c r="BN57" s="312"/>
      <c r="BO57" s="311"/>
      <c r="BP57" s="297"/>
      <c r="BQ57" s="311"/>
      <c r="BR57" s="311"/>
      <c r="BS57" s="311"/>
      <c r="BT57" s="311"/>
      <c r="BU57" s="312"/>
      <c r="BV57" s="311"/>
      <c r="BW57" s="297"/>
      <c r="BX57" s="311"/>
      <c r="BY57" s="311"/>
      <c r="BZ57" s="311"/>
      <c r="CA57" s="311"/>
      <c r="CB57" s="312"/>
      <c r="CC57" s="311"/>
      <c r="CD57" s="297"/>
      <c r="CE57" s="311"/>
      <c r="CF57" s="311"/>
      <c r="CG57" s="311"/>
      <c r="CH57" s="311"/>
      <c r="CI57" s="312"/>
      <c r="CJ57" s="311"/>
      <c r="CK57" s="297"/>
      <c r="CL57" s="311"/>
      <c r="CM57" s="311"/>
      <c r="CN57" s="311"/>
      <c r="CO57" s="311"/>
      <c r="CP57" s="312"/>
      <c r="CQ57" s="311"/>
      <c r="CR57" s="297"/>
      <c r="CS57" s="311"/>
      <c r="CT57" s="311"/>
      <c r="CU57" s="311"/>
      <c r="CV57" s="311"/>
      <c r="CW57" s="312"/>
      <c r="CX57" s="311"/>
      <c r="CY57" s="297"/>
      <c r="CZ57" s="311"/>
      <c r="DA57" s="311"/>
      <c r="DB57" s="311"/>
      <c r="DC57" s="311"/>
      <c r="DD57" s="312"/>
      <c r="DE57" s="311"/>
      <c r="DF57" s="297"/>
      <c r="DG57" s="311"/>
      <c r="DH57" s="311"/>
      <c r="DI57" s="311"/>
      <c r="DJ57" s="311"/>
      <c r="DK57" s="312"/>
      <c r="DL57" s="311"/>
      <c r="DM57" s="297"/>
      <c r="DN57" s="311"/>
      <c r="DO57" s="311"/>
      <c r="DP57" s="311"/>
      <c r="DQ57" s="311"/>
      <c r="DR57" s="312"/>
      <c r="DS57" s="311"/>
      <c r="DT57" s="297"/>
      <c r="DU57" s="311"/>
      <c r="DV57" s="311"/>
      <c r="DW57" s="311"/>
      <c r="DX57" s="311"/>
      <c r="DY57" s="312"/>
      <c r="DZ57" s="311"/>
      <c r="EA57" s="297"/>
      <c r="EB57" s="311"/>
      <c r="EC57" s="311"/>
      <c r="ED57" s="311"/>
      <c r="EE57" s="311"/>
      <c r="EF57" s="312"/>
      <c r="EG57" s="311"/>
      <c r="EH57" s="297"/>
      <c r="EI57" s="311"/>
      <c r="EJ57" s="311"/>
      <c r="EK57" s="311"/>
      <c r="EL57" s="311"/>
      <c r="EM57" s="312"/>
      <c r="EN57" s="311"/>
      <c r="EO57" s="297"/>
      <c r="EP57" s="311"/>
      <c r="EQ57" s="311"/>
      <c r="ER57" s="311"/>
      <c r="ES57" s="311"/>
      <c r="ET57" s="312"/>
      <c r="EU57" s="311"/>
      <c r="EV57" s="297"/>
      <c r="EW57" s="311"/>
      <c r="EX57" s="311"/>
      <c r="EY57" s="311"/>
      <c r="EZ57" s="311"/>
      <c r="FA57" s="312"/>
      <c r="FB57" s="311"/>
      <c r="FC57" s="298"/>
    </row>
    <row r="58" spans="1:159" s="205" customFormat="1" ht="39.9" customHeight="1" x14ac:dyDescent="0.25">
      <c r="A58" s="206"/>
      <c r="B58" s="196"/>
      <c r="C58" s="292"/>
      <c r="D58" s="198"/>
      <c r="E58" s="299"/>
      <c r="F58" s="200"/>
      <c r="G58" s="301"/>
      <c r="H58" s="303"/>
      <c r="I58" s="299"/>
      <c r="J58" s="299"/>
      <c r="K58" s="299"/>
      <c r="L58" s="289"/>
      <c r="M58" s="299"/>
      <c r="N58" s="289"/>
      <c r="O58" s="363" t="str">
        <f>IF(P58="","",IF(OR(I58="",J58=""),"",IF(AND(ISNUMBER(FIND("post-", I58)),J58=ProductCode!$I$12),ProductCode!$F$19,IF(AND(ISNUMBER(FIND("pre-", I58)),J58=ProductCode!$I$12),ProductCode!$F$20,IF(ISNUMBER(FIND("post-", I58)),ProductCode!$F$17,ProductCode!$F$18)))))</f>
        <v/>
      </c>
      <c r="P58" s="295" t="str">
        <f t="shared" si="6"/>
        <v/>
      </c>
      <c r="Q58" s="306"/>
      <c r="R58" s="203"/>
      <c r="S58" s="308" t="str">
        <f t="shared" si="7"/>
        <v/>
      </c>
      <c r="T58" s="311"/>
      <c r="U58" s="311"/>
      <c r="V58" s="311"/>
      <c r="W58" s="311"/>
      <c r="X58" s="312"/>
      <c r="Y58" s="311"/>
      <c r="Z58" s="297"/>
      <c r="AA58" s="311"/>
      <c r="AB58" s="311"/>
      <c r="AC58" s="311"/>
      <c r="AD58" s="311"/>
      <c r="AE58" s="312"/>
      <c r="AF58" s="311"/>
      <c r="AG58" s="297"/>
      <c r="AH58" s="311"/>
      <c r="AI58" s="311"/>
      <c r="AJ58" s="311"/>
      <c r="AK58" s="311"/>
      <c r="AL58" s="312"/>
      <c r="AM58" s="311"/>
      <c r="AN58" s="297"/>
      <c r="AO58" s="311"/>
      <c r="AP58" s="311"/>
      <c r="AQ58" s="311"/>
      <c r="AR58" s="311"/>
      <c r="AS58" s="312"/>
      <c r="AT58" s="311"/>
      <c r="AU58" s="297"/>
      <c r="AV58" s="311"/>
      <c r="AW58" s="311"/>
      <c r="AX58" s="311"/>
      <c r="AY58" s="311"/>
      <c r="AZ58" s="312"/>
      <c r="BA58" s="311"/>
      <c r="BB58" s="297"/>
      <c r="BC58" s="311"/>
      <c r="BD58" s="311"/>
      <c r="BE58" s="311"/>
      <c r="BF58" s="311"/>
      <c r="BG58" s="312"/>
      <c r="BH58" s="311"/>
      <c r="BI58" s="297"/>
      <c r="BJ58" s="311"/>
      <c r="BK58" s="311"/>
      <c r="BL58" s="311"/>
      <c r="BM58" s="311"/>
      <c r="BN58" s="312"/>
      <c r="BO58" s="311"/>
      <c r="BP58" s="297"/>
      <c r="BQ58" s="311"/>
      <c r="BR58" s="311"/>
      <c r="BS58" s="311"/>
      <c r="BT58" s="311"/>
      <c r="BU58" s="312"/>
      <c r="BV58" s="311"/>
      <c r="BW58" s="297"/>
      <c r="BX58" s="311"/>
      <c r="BY58" s="311"/>
      <c r="BZ58" s="311"/>
      <c r="CA58" s="311"/>
      <c r="CB58" s="312"/>
      <c r="CC58" s="311"/>
      <c r="CD58" s="297"/>
      <c r="CE58" s="311"/>
      <c r="CF58" s="311"/>
      <c r="CG58" s="311"/>
      <c r="CH58" s="311"/>
      <c r="CI58" s="312"/>
      <c r="CJ58" s="311"/>
      <c r="CK58" s="297"/>
      <c r="CL58" s="311"/>
      <c r="CM58" s="311"/>
      <c r="CN58" s="311"/>
      <c r="CO58" s="311"/>
      <c r="CP58" s="312"/>
      <c r="CQ58" s="311"/>
      <c r="CR58" s="297"/>
      <c r="CS58" s="311"/>
      <c r="CT58" s="311"/>
      <c r="CU58" s="311"/>
      <c r="CV58" s="311"/>
      <c r="CW58" s="312"/>
      <c r="CX58" s="311"/>
      <c r="CY58" s="297"/>
      <c r="CZ58" s="311"/>
      <c r="DA58" s="311"/>
      <c r="DB58" s="311"/>
      <c r="DC58" s="311"/>
      <c r="DD58" s="312"/>
      <c r="DE58" s="311"/>
      <c r="DF58" s="297"/>
      <c r="DG58" s="311"/>
      <c r="DH58" s="311"/>
      <c r="DI58" s="311"/>
      <c r="DJ58" s="311"/>
      <c r="DK58" s="312"/>
      <c r="DL58" s="311"/>
      <c r="DM58" s="297"/>
      <c r="DN58" s="311"/>
      <c r="DO58" s="311"/>
      <c r="DP58" s="311"/>
      <c r="DQ58" s="311"/>
      <c r="DR58" s="312"/>
      <c r="DS58" s="311"/>
      <c r="DT58" s="297"/>
      <c r="DU58" s="311"/>
      <c r="DV58" s="311"/>
      <c r="DW58" s="311"/>
      <c r="DX58" s="311"/>
      <c r="DY58" s="312"/>
      <c r="DZ58" s="311"/>
      <c r="EA58" s="297"/>
      <c r="EB58" s="311"/>
      <c r="EC58" s="311"/>
      <c r="ED58" s="311"/>
      <c r="EE58" s="311"/>
      <c r="EF58" s="312"/>
      <c r="EG58" s="311"/>
      <c r="EH58" s="297"/>
      <c r="EI58" s="311"/>
      <c r="EJ58" s="311"/>
      <c r="EK58" s="311"/>
      <c r="EL58" s="311"/>
      <c r="EM58" s="312"/>
      <c r="EN58" s="311"/>
      <c r="EO58" s="297"/>
      <c r="EP58" s="311"/>
      <c r="EQ58" s="311"/>
      <c r="ER58" s="311"/>
      <c r="ES58" s="311"/>
      <c r="ET58" s="312"/>
      <c r="EU58" s="311"/>
      <c r="EV58" s="297"/>
      <c r="EW58" s="311"/>
      <c r="EX58" s="311"/>
      <c r="EY58" s="311"/>
      <c r="EZ58" s="311"/>
      <c r="FA58" s="312"/>
      <c r="FB58" s="311"/>
      <c r="FC58" s="298"/>
    </row>
    <row r="59" spans="1:159" s="205" customFormat="1" ht="39.9" customHeight="1" x14ac:dyDescent="0.25">
      <c r="A59" s="206"/>
      <c r="B59" s="196"/>
      <c r="C59" s="292"/>
      <c r="D59" s="198"/>
      <c r="E59" s="299"/>
      <c r="F59" s="200"/>
      <c r="G59" s="301"/>
      <c r="H59" s="303"/>
      <c r="I59" s="299"/>
      <c r="J59" s="299"/>
      <c r="K59" s="299"/>
      <c r="L59" s="289"/>
      <c r="M59" s="299"/>
      <c r="N59" s="289"/>
      <c r="O59" s="363" t="str">
        <f>IF(P59="","",IF(OR(I59="",J59=""),"",IF(AND(ISNUMBER(FIND("post-", I59)),J59=ProductCode!$I$12),ProductCode!$F$19,IF(AND(ISNUMBER(FIND("pre-", I59)),J59=ProductCode!$I$12),ProductCode!$F$20,IF(ISNUMBER(FIND("post-", I59)),ProductCode!$F$17,ProductCode!$F$18)))))</f>
        <v/>
      </c>
      <c r="P59" s="295" t="str">
        <f t="shared" si="6"/>
        <v/>
      </c>
      <c r="Q59" s="306"/>
      <c r="R59" s="203"/>
      <c r="S59" s="308" t="str">
        <f t="shared" si="7"/>
        <v/>
      </c>
      <c r="T59" s="311"/>
      <c r="U59" s="311"/>
      <c r="V59" s="311"/>
      <c r="W59" s="311"/>
      <c r="X59" s="312"/>
      <c r="Y59" s="311"/>
      <c r="Z59" s="297"/>
      <c r="AA59" s="311"/>
      <c r="AB59" s="311"/>
      <c r="AC59" s="311"/>
      <c r="AD59" s="311"/>
      <c r="AE59" s="312"/>
      <c r="AF59" s="311"/>
      <c r="AG59" s="297"/>
      <c r="AH59" s="311"/>
      <c r="AI59" s="311"/>
      <c r="AJ59" s="311"/>
      <c r="AK59" s="311"/>
      <c r="AL59" s="312"/>
      <c r="AM59" s="311"/>
      <c r="AN59" s="297"/>
      <c r="AO59" s="311"/>
      <c r="AP59" s="311"/>
      <c r="AQ59" s="311"/>
      <c r="AR59" s="311"/>
      <c r="AS59" s="312"/>
      <c r="AT59" s="311"/>
      <c r="AU59" s="297"/>
      <c r="AV59" s="311"/>
      <c r="AW59" s="311"/>
      <c r="AX59" s="311"/>
      <c r="AY59" s="311"/>
      <c r="AZ59" s="312"/>
      <c r="BA59" s="311"/>
      <c r="BB59" s="297"/>
      <c r="BC59" s="311"/>
      <c r="BD59" s="311"/>
      <c r="BE59" s="311"/>
      <c r="BF59" s="311"/>
      <c r="BG59" s="312"/>
      <c r="BH59" s="311"/>
      <c r="BI59" s="297"/>
      <c r="BJ59" s="311"/>
      <c r="BK59" s="311"/>
      <c r="BL59" s="311"/>
      <c r="BM59" s="311"/>
      <c r="BN59" s="312"/>
      <c r="BO59" s="311"/>
      <c r="BP59" s="297"/>
      <c r="BQ59" s="311"/>
      <c r="BR59" s="311"/>
      <c r="BS59" s="311"/>
      <c r="BT59" s="311"/>
      <c r="BU59" s="312"/>
      <c r="BV59" s="311"/>
      <c r="BW59" s="297"/>
      <c r="BX59" s="311"/>
      <c r="BY59" s="311"/>
      <c r="BZ59" s="311"/>
      <c r="CA59" s="311"/>
      <c r="CB59" s="312"/>
      <c r="CC59" s="311"/>
      <c r="CD59" s="297"/>
      <c r="CE59" s="311"/>
      <c r="CF59" s="311"/>
      <c r="CG59" s="311"/>
      <c r="CH59" s="311"/>
      <c r="CI59" s="312"/>
      <c r="CJ59" s="311"/>
      <c r="CK59" s="297"/>
      <c r="CL59" s="311"/>
      <c r="CM59" s="311"/>
      <c r="CN59" s="311"/>
      <c r="CO59" s="311"/>
      <c r="CP59" s="312"/>
      <c r="CQ59" s="311"/>
      <c r="CR59" s="297"/>
      <c r="CS59" s="311"/>
      <c r="CT59" s="311"/>
      <c r="CU59" s="311"/>
      <c r="CV59" s="311"/>
      <c r="CW59" s="312"/>
      <c r="CX59" s="311"/>
      <c r="CY59" s="297"/>
      <c r="CZ59" s="311"/>
      <c r="DA59" s="311"/>
      <c r="DB59" s="311"/>
      <c r="DC59" s="311"/>
      <c r="DD59" s="312"/>
      <c r="DE59" s="311"/>
      <c r="DF59" s="297"/>
      <c r="DG59" s="311"/>
      <c r="DH59" s="311"/>
      <c r="DI59" s="311"/>
      <c r="DJ59" s="311"/>
      <c r="DK59" s="312"/>
      <c r="DL59" s="311"/>
      <c r="DM59" s="297"/>
      <c r="DN59" s="311"/>
      <c r="DO59" s="311"/>
      <c r="DP59" s="311"/>
      <c r="DQ59" s="311"/>
      <c r="DR59" s="312"/>
      <c r="DS59" s="311"/>
      <c r="DT59" s="297"/>
      <c r="DU59" s="311"/>
      <c r="DV59" s="311"/>
      <c r="DW59" s="311"/>
      <c r="DX59" s="311"/>
      <c r="DY59" s="312"/>
      <c r="DZ59" s="311"/>
      <c r="EA59" s="297"/>
      <c r="EB59" s="311"/>
      <c r="EC59" s="311"/>
      <c r="ED59" s="311"/>
      <c r="EE59" s="311"/>
      <c r="EF59" s="312"/>
      <c r="EG59" s="311"/>
      <c r="EH59" s="297"/>
      <c r="EI59" s="311"/>
      <c r="EJ59" s="311"/>
      <c r="EK59" s="311"/>
      <c r="EL59" s="311"/>
      <c r="EM59" s="312"/>
      <c r="EN59" s="311"/>
      <c r="EO59" s="297"/>
      <c r="EP59" s="311"/>
      <c r="EQ59" s="311"/>
      <c r="ER59" s="311"/>
      <c r="ES59" s="311"/>
      <c r="ET59" s="312"/>
      <c r="EU59" s="311"/>
      <c r="EV59" s="297"/>
      <c r="EW59" s="311"/>
      <c r="EX59" s="311"/>
      <c r="EY59" s="311"/>
      <c r="EZ59" s="311"/>
      <c r="FA59" s="312"/>
      <c r="FB59" s="311"/>
      <c r="FC59" s="298"/>
    </row>
    <row r="60" spans="1:159" s="205" customFormat="1" ht="39.9" customHeight="1" x14ac:dyDescent="0.25">
      <c r="A60" s="206"/>
      <c r="B60" s="196"/>
      <c r="C60" s="292"/>
      <c r="D60" s="198"/>
      <c r="E60" s="299"/>
      <c r="F60" s="200"/>
      <c r="G60" s="301"/>
      <c r="H60" s="303"/>
      <c r="I60" s="299"/>
      <c r="J60" s="299"/>
      <c r="K60" s="299"/>
      <c r="L60" s="289"/>
      <c r="M60" s="299"/>
      <c r="N60" s="289"/>
      <c r="O60" s="363" t="str">
        <f>IF(P60="","",IF(OR(I60="",J60=""),"",IF(AND(ISNUMBER(FIND("post-", I60)),J60=ProductCode!$I$12),ProductCode!$F$19,IF(AND(ISNUMBER(FIND("pre-", I60)),J60=ProductCode!$I$12),ProductCode!$F$20,IF(ISNUMBER(FIND("post-", I60)),ProductCode!$F$17,ProductCode!$F$18)))))</f>
        <v/>
      </c>
      <c r="P60" s="295" t="str">
        <f t="shared" si="6"/>
        <v/>
      </c>
      <c r="Q60" s="306"/>
      <c r="R60" s="203"/>
      <c r="S60" s="308" t="str">
        <f t="shared" si="7"/>
        <v/>
      </c>
      <c r="T60" s="311"/>
      <c r="U60" s="311"/>
      <c r="V60" s="311"/>
      <c r="W60" s="311"/>
      <c r="X60" s="312"/>
      <c r="Y60" s="311"/>
      <c r="Z60" s="297"/>
      <c r="AA60" s="311"/>
      <c r="AB60" s="311"/>
      <c r="AC60" s="311"/>
      <c r="AD60" s="311"/>
      <c r="AE60" s="312"/>
      <c r="AF60" s="311"/>
      <c r="AG60" s="297"/>
      <c r="AH60" s="311"/>
      <c r="AI60" s="311"/>
      <c r="AJ60" s="311"/>
      <c r="AK60" s="311"/>
      <c r="AL60" s="312"/>
      <c r="AM60" s="311"/>
      <c r="AN60" s="297"/>
      <c r="AO60" s="311"/>
      <c r="AP60" s="311"/>
      <c r="AQ60" s="311"/>
      <c r="AR60" s="311"/>
      <c r="AS60" s="312"/>
      <c r="AT60" s="311"/>
      <c r="AU60" s="297"/>
      <c r="AV60" s="311"/>
      <c r="AW60" s="311"/>
      <c r="AX60" s="311"/>
      <c r="AY60" s="311"/>
      <c r="AZ60" s="312"/>
      <c r="BA60" s="311"/>
      <c r="BB60" s="297"/>
      <c r="BC60" s="311"/>
      <c r="BD60" s="311"/>
      <c r="BE60" s="311"/>
      <c r="BF60" s="311"/>
      <c r="BG60" s="312"/>
      <c r="BH60" s="311"/>
      <c r="BI60" s="297"/>
      <c r="BJ60" s="311"/>
      <c r="BK60" s="311"/>
      <c r="BL60" s="311"/>
      <c r="BM60" s="311"/>
      <c r="BN60" s="312"/>
      <c r="BO60" s="311"/>
      <c r="BP60" s="297"/>
      <c r="BQ60" s="311"/>
      <c r="BR60" s="311"/>
      <c r="BS60" s="311"/>
      <c r="BT60" s="311"/>
      <c r="BU60" s="312"/>
      <c r="BV60" s="311"/>
      <c r="BW60" s="297"/>
      <c r="BX60" s="311"/>
      <c r="BY60" s="311"/>
      <c r="BZ60" s="311"/>
      <c r="CA60" s="311"/>
      <c r="CB60" s="312"/>
      <c r="CC60" s="311"/>
      <c r="CD60" s="297"/>
      <c r="CE60" s="311"/>
      <c r="CF60" s="311"/>
      <c r="CG60" s="311"/>
      <c r="CH60" s="311"/>
      <c r="CI60" s="312"/>
      <c r="CJ60" s="311"/>
      <c r="CK60" s="297"/>
      <c r="CL60" s="311"/>
      <c r="CM60" s="311"/>
      <c r="CN60" s="311"/>
      <c r="CO60" s="311"/>
      <c r="CP60" s="312"/>
      <c r="CQ60" s="311"/>
      <c r="CR60" s="297"/>
      <c r="CS60" s="311"/>
      <c r="CT60" s="311"/>
      <c r="CU60" s="311"/>
      <c r="CV60" s="311"/>
      <c r="CW60" s="312"/>
      <c r="CX60" s="311"/>
      <c r="CY60" s="297"/>
      <c r="CZ60" s="311"/>
      <c r="DA60" s="311"/>
      <c r="DB60" s="311"/>
      <c r="DC60" s="311"/>
      <c r="DD60" s="312"/>
      <c r="DE60" s="311"/>
      <c r="DF60" s="297"/>
      <c r="DG60" s="311"/>
      <c r="DH60" s="311"/>
      <c r="DI60" s="311"/>
      <c r="DJ60" s="311"/>
      <c r="DK60" s="312"/>
      <c r="DL60" s="311"/>
      <c r="DM60" s="297"/>
      <c r="DN60" s="311"/>
      <c r="DO60" s="311"/>
      <c r="DP60" s="311"/>
      <c r="DQ60" s="311"/>
      <c r="DR60" s="312"/>
      <c r="DS60" s="311"/>
      <c r="DT60" s="297"/>
      <c r="DU60" s="311"/>
      <c r="DV60" s="311"/>
      <c r="DW60" s="311"/>
      <c r="DX60" s="311"/>
      <c r="DY60" s="312"/>
      <c r="DZ60" s="311"/>
      <c r="EA60" s="297"/>
      <c r="EB60" s="311"/>
      <c r="EC60" s="311"/>
      <c r="ED60" s="311"/>
      <c r="EE60" s="311"/>
      <c r="EF60" s="312"/>
      <c r="EG60" s="311"/>
      <c r="EH60" s="297"/>
      <c r="EI60" s="311"/>
      <c r="EJ60" s="311"/>
      <c r="EK60" s="311"/>
      <c r="EL60" s="311"/>
      <c r="EM60" s="312"/>
      <c r="EN60" s="311"/>
      <c r="EO60" s="297"/>
      <c r="EP60" s="311"/>
      <c r="EQ60" s="311"/>
      <c r="ER60" s="311"/>
      <c r="ES60" s="311"/>
      <c r="ET60" s="312"/>
      <c r="EU60" s="311"/>
      <c r="EV60" s="297"/>
      <c r="EW60" s="311"/>
      <c r="EX60" s="311"/>
      <c r="EY60" s="311"/>
      <c r="EZ60" s="311"/>
      <c r="FA60" s="312"/>
      <c r="FB60" s="311"/>
      <c r="FC60" s="298"/>
    </row>
    <row r="61" spans="1:159" s="205" customFormat="1" ht="39.9" customHeight="1" x14ac:dyDescent="0.25">
      <c r="A61" s="206"/>
      <c r="B61" s="196"/>
      <c r="C61" s="292"/>
      <c r="D61" s="198"/>
      <c r="E61" s="299"/>
      <c r="F61" s="200"/>
      <c r="G61" s="301"/>
      <c r="H61" s="303"/>
      <c r="I61" s="299"/>
      <c r="J61" s="299"/>
      <c r="K61" s="299"/>
      <c r="L61" s="289"/>
      <c r="M61" s="299"/>
      <c r="N61" s="289"/>
      <c r="O61" s="363" t="str">
        <f>IF(P61="","",IF(OR(I61="",J61=""),"",IF(AND(ISNUMBER(FIND("post-", I61)),J61=ProductCode!$I$12),ProductCode!$F$19,IF(AND(ISNUMBER(FIND("pre-", I61)),J61=ProductCode!$I$12),ProductCode!$F$20,IF(ISNUMBER(FIND("post-", I61)),ProductCode!$F$17,ProductCode!$F$18)))))</f>
        <v/>
      </c>
      <c r="P61" s="295" t="str">
        <f t="shared" si="6"/>
        <v/>
      </c>
      <c r="Q61" s="306"/>
      <c r="R61" s="203"/>
      <c r="S61" s="308" t="str">
        <f t="shared" si="7"/>
        <v/>
      </c>
      <c r="T61" s="311"/>
      <c r="U61" s="311"/>
      <c r="V61" s="311"/>
      <c r="W61" s="311"/>
      <c r="X61" s="312"/>
      <c r="Y61" s="311"/>
      <c r="Z61" s="297"/>
      <c r="AA61" s="311"/>
      <c r="AB61" s="311"/>
      <c r="AC61" s="311"/>
      <c r="AD61" s="311"/>
      <c r="AE61" s="312"/>
      <c r="AF61" s="311"/>
      <c r="AG61" s="297"/>
      <c r="AH61" s="311"/>
      <c r="AI61" s="311"/>
      <c r="AJ61" s="311"/>
      <c r="AK61" s="311"/>
      <c r="AL61" s="312"/>
      <c r="AM61" s="311"/>
      <c r="AN61" s="297"/>
      <c r="AO61" s="311"/>
      <c r="AP61" s="311"/>
      <c r="AQ61" s="311"/>
      <c r="AR61" s="311"/>
      <c r="AS61" s="312"/>
      <c r="AT61" s="311"/>
      <c r="AU61" s="297"/>
      <c r="AV61" s="311"/>
      <c r="AW61" s="311"/>
      <c r="AX61" s="311"/>
      <c r="AY61" s="311"/>
      <c r="AZ61" s="312"/>
      <c r="BA61" s="311"/>
      <c r="BB61" s="297"/>
      <c r="BC61" s="311"/>
      <c r="BD61" s="311"/>
      <c r="BE61" s="311"/>
      <c r="BF61" s="311"/>
      <c r="BG61" s="312"/>
      <c r="BH61" s="311"/>
      <c r="BI61" s="297"/>
      <c r="BJ61" s="311"/>
      <c r="BK61" s="311"/>
      <c r="BL61" s="311"/>
      <c r="BM61" s="311"/>
      <c r="BN61" s="312"/>
      <c r="BO61" s="311"/>
      <c r="BP61" s="297"/>
      <c r="BQ61" s="311"/>
      <c r="BR61" s="311"/>
      <c r="BS61" s="311"/>
      <c r="BT61" s="311"/>
      <c r="BU61" s="312"/>
      <c r="BV61" s="311"/>
      <c r="BW61" s="297"/>
      <c r="BX61" s="311"/>
      <c r="BY61" s="311"/>
      <c r="BZ61" s="311"/>
      <c r="CA61" s="311"/>
      <c r="CB61" s="312"/>
      <c r="CC61" s="311"/>
      <c r="CD61" s="297"/>
      <c r="CE61" s="311"/>
      <c r="CF61" s="311"/>
      <c r="CG61" s="311"/>
      <c r="CH61" s="311"/>
      <c r="CI61" s="312"/>
      <c r="CJ61" s="311"/>
      <c r="CK61" s="297"/>
      <c r="CL61" s="311"/>
      <c r="CM61" s="311"/>
      <c r="CN61" s="311"/>
      <c r="CO61" s="311"/>
      <c r="CP61" s="312"/>
      <c r="CQ61" s="311"/>
      <c r="CR61" s="297"/>
      <c r="CS61" s="311"/>
      <c r="CT61" s="311"/>
      <c r="CU61" s="311"/>
      <c r="CV61" s="311"/>
      <c r="CW61" s="312"/>
      <c r="CX61" s="311"/>
      <c r="CY61" s="297"/>
      <c r="CZ61" s="311"/>
      <c r="DA61" s="311"/>
      <c r="DB61" s="311"/>
      <c r="DC61" s="311"/>
      <c r="DD61" s="312"/>
      <c r="DE61" s="311"/>
      <c r="DF61" s="297"/>
      <c r="DG61" s="311"/>
      <c r="DH61" s="311"/>
      <c r="DI61" s="311"/>
      <c r="DJ61" s="311"/>
      <c r="DK61" s="312"/>
      <c r="DL61" s="311"/>
      <c r="DM61" s="297"/>
      <c r="DN61" s="311"/>
      <c r="DO61" s="311"/>
      <c r="DP61" s="311"/>
      <c r="DQ61" s="311"/>
      <c r="DR61" s="312"/>
      <c r="DS61" s="311"/>
      <c r="DT61" s="297"/>
      <c r="DU61" s="311"/>
      <c r="DV61" s="311"/>
      <c r="DW61" s="311"/>
      <c r="DX61" s="311"/>
      <c r="DY61" s="312"/>
      <c r="DZ61" s="311"/>
      <c r="EA61" s="297"/>
      <c r="EB61" s="311"/>
      <c r="EC61" s="311"/>
      <c r="ED61" s="311"/>
      <c r="EE61" s="311"/>
      <c r="EF61" s="312"/>
      <c r="EG61" s="311"/>
      <c r="EH61" s="297"/>
      <c r="EI61" s="311"/>
      <c r="EJ61" s="311"/>
      <c r="EK61" s="311"/>
      <c r="EL61" s="311"/>
      <c r="EM61" s="312"/>
      <c r="EN61" s="311"/>
      <c r="EO61" s="297"/>
      <c r="EP61" s="311"/>
      <c r="EQ61" s="311"/>
      <c r="ER61" s="311"/>
      <c r="ES61" s="311"/>
      <c r="ET61" s="312"/>
      <c r="EU61" s="311"/>
      <c r="EV61" s="297"/>
      <c r="EW61" s="311"/>
      <c r="EX61" s="311"/>
      <c r="EY61" s="311"/>
      <c r="EZ61" s="311"/>
      <c r="FA61" s="312"/>
      <c r="FB61" s="311"/>
      <c r="FC61" s="298"/>
    </row>
    <row r="62" spans="1:159" s="205" customFormat="1" ht="39.9" customHeight="1" x14ac:dyDescent="0.25">
      <c r="A62" s="206"/>
      <c r="B62" s="196"/>
      <c r="C62" s="292"/>
      <c r="D62" s="198"/>
      <c r="E62" s="299"/>
      <c r="F62" s="200"/>
      <c r="G62" s="301"/>
      <c r="H62" s="303"/>
      <c r="I62" s="299"/>
      <c r="J62" s="299"/>
      <c r="K62" s="299"/>
      <c r="L62" s="289"/>
      <c r="M62" s="299"/>
      <c r="N62" s="289"/>
      <c r="O62" s="363" t="str">
        <f>IF(P62="","",IF(OR(I62="",J62=""),"",IF(AND(ISNUMBER(FIND("post-", I62)),J62=ProductCode!$I$12),ProductCode!$F$19,IF(AND(ISNUMBER(FIND("pre-", I62)),J62=ProductCode!$I$12),ProductCode!$F$20,IF(ISNUMBER(FIND("post-", I62)),ProductCode!$F$17,ProductCode!$F$18)))))</f>
        <v/>
      </c>
      <c r="P62" s="295" t="str">
        <f t="shared" si="6"/>
        <v/>
      </c>
      <c r="Q62" s="306"/>
      <c r="R62" s="203"/>
      <c r="S62" s="308" t="str">
        <f t="shared" si="7"/>
        <v/>
      </c>
      <c r="T62" s="311"/>
      <c r="U62" s="311"/>
      <c r="V62" s="311"/>
      <c r="W62" s="311"/>
      <c r="X62" s="312"/>
      <c r="Y62" s="311"/>
      <c r="Z62" s="297"/>
      <c r="AA62" s="311"/>
      <c r="AB62" s="311"/>
      <c r="AC62" s="311"/>
      <c r="AD62" s="311"/>
      <c r="AE62" s="312"/>
      <c r="AF62" s="311"/>
      <c r="AG62" s="297"/>
      <c r="AH62" s="311"/>
      <c r="AI62" s="311"/>
      <c r="AJ62" s="311"/>
      <c r="AK62" s="311"/>
      <c r="AL62" s="312"/>
      <c r="AM62" s="311"/>
      <c r="AN62" s="297"/>
      <c r="AO62" s="311"/>
      <c r="AP62" s="311"/>
      <c r="AQ62" s="311"/>
      <c r="AR62" s="311"/>
      <c r="AS62" s="312"/>
      <c r="AT62" s="311"/>
      <c r="AU62" s="297"/>
      <c r="AV62" s="311"/>
      <c r="AW62" s="311"/>
      <c r="AX62" s="311"/>
      <c r="AY62" s="311"/>
      <c r="AZ62" s="312"/>
      <c r="BA62" s="311"/>
      <c r="BB62" s="297"/>
      <c r="BC62" s="311"/>
      <c r="BD62" s="311"/>
      <c r="BE62" s="311"/>
      <c r="BF62" s="311"/>
      <c r="BG62" s="312"/>
      <c r="BH62" s="311"/>
      <c r="BI62" s="297"/>
      <c r="BJ62" s="311"/>
      <c r="BK62" s="311"/>
      <c r="BL62" s="311"/>
      <c r="BM62" s="311"/>
      <c r="BN62" s="312"/>
      <c r="BO62" s="311"/>
      <c r="BP62" s="297"/>
      <c r="BQ62" s="311"/>
      <c r="BR62" s="311"/>
      <c r="BS62" s="311"/>
      <c r="BT62" s="311"/>
      <c r="BU62" s="312"/>
      <c r="BV62" s="311"/>
      <c r="BW62" s="297"/>
      <c r="BX62" s="311"/>
      <c r="BY62" s="311"/>
      <c r="BZ62" s="311"/>
      <c r="CA62" s="311"/>
      <c r="CB62" s="312"/>
      <c r="CC62" s="311"/>
      <c r="CD62" s="297"/>
      <c r="CE62" s="311"/>
      <c r="CF62" s="311"/>
      <c r="CG62" s="311"/>
      <c r="CH62" s="311"/>
      <c r="CI62" s="312"/>
      <c r="CJ62" s="311"/>
      <c r="CK62" s="297"/>
      <c r="CL62" s="311"/>
      <c r="CM62" s="311"/>
      <c r="CN62" s="311"/>
      <c r="CO62" s="311"/>
      <c r="CP62" s="312"/>
      <c r="CQ62" s="311"/>
      <c r="CR62" s="297"/>
      <c r="CS62" s="311"/>
      <c r="CT62" s="311"/>
      <c r="CU62" s="311"/>
      <c r="CV62" s="311"/>
      <c r="CW62" s="312"/>
      <c r="CX62" s="311"/>
      <c r="CY62" s="297"/>
      <c r="CZ62" s="311"/>
      <c r="DA62" s="311"/>
      <c r="DB62" s="311"/>
      <c r="DC62" s="311"/>
      <c r="DD62" s="312"/>
      <c r="DE62" s="311"/>
      <c r="DF62" s="297"/>
      <c r="DG62" s="311"/>
      <c r="DH62" s="311"/>
      <c r="DI62" s="311"/>
      <c r="DJ62" s="311"/>
      <c r="DK62" s="312"/>
      <c r="DL62" s="311"/>
      <c r="DM62" s="297"/>
      <c r="DN62" s="311"/>
      <c r="DO62" s="311"/>
      <c r="DP62" s="311"/>
      <c r="DQ62" s="311"/>
      <c r="DR62" s="312"/>
      <c r="DS62" s="311"/>
      <c r="DT62" s="297"/>
      <c r="DU62" s="311"/>
      <c r="DV62" s="311"/>
      <c r="DW62" s="311"/>
      <c r="DX62" s="311"/>
      <c r="DY62" s="312"/>
      <c r="DZ62" s="311"/>
      <c r="EA62" s="297"/>
      <c r="EB62" s="311"/>
      <c r="EC62" s="311"/>
      <c r="ED62" s="311"/>
      <c r="EE62" s="311"/>
      <c r="EF62" s="312"/>
      <c r="EG62" s="311"/>
      <c r="EH62" s="297"/>
      <c r="EI62" s="311"/>
      <c r="EJ62" s="311"/>
      <c r="EK62" s="311"/>
      <c r="EL62" s="311"/>
      <c r="EM62" s="312"/>
      <c r="EN62" s="311"/>
      <c r="EO62" s="297"/>
      <c r="EP62" s="311"/>
      <c r="EQ62" s="311"/>
      <c r="ER62" s="311"/>
      <c r="ES62" s="311"/>
      <c r="ET62" s="312"/>
      <c r="EU62" s="311"/>
      <c r="EV62" s="297"/>
      <c r="EW62" s="311"/>
      <c r="EX62" s="311"/>
      <c r="EY62" s="311"/>
      <c r="EZ62" s="311"/>
      <c r="FA62" s="312"/>
      <c r="FB62" s="311"/>
      <c r="FC62" s="298"/>
    </row>
    <row r="63" spans="1:159" s="205" customFormat="1" ht="39.9" customHeight="1" x14ac:dyDescent="0.25">
      <c r="A63" s="206"/>
      <c r="B63" s="196"/>
      <c r="C63" s="292"/>
      <c r="D63" s="198"/>
      <c r="E63" s="299"/>
      <c r="F63" s="200"/>
      <c r="G63" s="301"/>
      <c r="H63" s="303"/>
      <c r="I63" s="299"/>
      <c r="J63" s="299"/>
      <c r="K63" s="299"/>
      <c r="L63" s="289"/>
      <c r="M63" s="299"/>
      <c r="N63" s="289"/>
      <c r="O63" s="363" t="str">
        <f>IF(P63="","",IF(OR(I63="",J63=""),"",IF(AND(ISNUMBER(FIND("post-", I63)),J63=ProductCode!$I$12),ProductCode!$F$19,IF(AND(ISNUMBER(FIND("pre-", I63)),J63=ProductCode!$I$12),ProductCode!$F$20,IF(ISNUMBER(FIND("post-", I63)),ProductCode!$F$17,ProductCode!$F$18)))))</f>
        <v/>
      </c>
      <c r="P63" s="295" t="str">
        <f t="shared" si="6"/>
        <v/>
      </c>
      <c r="Q63" s="306"/>
      <c r="R63" s="203"/>
      <c r="S63" s="308" t="str">
        <f t="shared" si="7"/>
        <v/>
      </c>
      <c r="T63" s="311"/>
      <c r="U63" s="311"/>
      <c r="V63" s="311"/>
      <c r="W63" s="311"/>
      <c r="X63" s="312"/>
      <c r="Y63" s="311"/>
      <c r="Z63" s="297"/>
      <c r="AA63" s="311"/>
      <c r="AB63" s="311"/>
      <c r="AC63" s="311"/>
      <c r="AD63" s="311"/>
      <c r="AE63" s="312"/>
      <c r="AF63" s="311"/>
      <c r="AG63" s="297"/>
      <c r="AH63" s="311"/>
      <c r="AI63" s="311"/>
      <c r="AJ63" s="311"/>
      <c r="AK63" s="311"/>
      <c r="AL63" s="312"/>
      <c r="AM63" s="311"/>
      <c r="AN63" s="297"/>
      <c r="AO63" s="311"/>
      <c r="AP63" s="311"/>
      <c r="AQ63" s="311"/>
      <c r="AR63" s="311"/>
      <c r="AS63" s="312"/>
      <c r="AT63" s="311"/>
      <c r="AU63" s="297"/>
      <c r="AV63" s="311"/>
      <c r="AW63" s="311"/>
      <c r="AX63" s="311"/>
      <c r="AY63" s="311"/>
      <c r="AZ63" s="312"/>
      <c r="BA63" s="311"/>
      <c r="BB63" s="297"/>
      <c r="BC63" s="311"/>
      <c r="BD63" s="311"/>
      <c r="BE63" s="311"/>
      <c r="BF63" s="311"/>
      <c r="BG63" s="312"/>
      <c r="BH63" s="311"/>
      <c r="BI63" s="297"/>
      <c r="BJ63" s="311"/>
      <c r="BK63" s="311"/>
      <c r="BL63" s="311"/>
      <c r="BM63" s="311"/>
      <c r="BN63" s="312"/>
      <c r="BO63" s="311"/>
      <c r="BP63" s="297"/>
      <c r="BQ63" s="311"/>
      <c r="BR63" s="311"/>
      <c r="BS63" s="311"/>
      <c r="BT63" s="311"/>
      <c r="BU63" s="312"/>
      <c r="BV63" s="311"/>
      <c r="BW63" s="297"/>
      <c r="BX63" s="311"/>
      <c r="BY63" s="311"/>
      <c r="BZ63" s="311"/>
      <c r="CA63" s="311"/>
      <c r="CB63" s="312"/>
      <c r="CC63" s="311"/>
      <c r="CD63" s="297"/>
      <c r="CE63" s="311"/>
      <c r="CF63" s="311"/>
      <c r="CG63" s="311"/>
      <c r="CH63" s="311"/>
      <c r="CI63" s="312"/>
      <c r="CJ63" s="311"/>
      <c r="CK63" s="297"/>
      <c r="CL63" s="311"/>
      <c r="CM63" s="311"/>
      <c r="CN63" s="311"/>
      <c r="CO63" s="311"/>
      <c r="CP63" s="312"/>
      <c r="CQ63" s="311"/>
      <c r="CR63" s="297"/>
      <c r="CS63" s="311"/>
      <c r="CT63" s="311"/>
      <c r="CU63" s="311"/>
      <c r="CV63" s="311"/>
      <c r="CW63" s="312"/>
      <c r="CX63" s="311"/>
      <c r="CY63" s="297"/>
      <c r="CZ63" s="311"/>
      <c r="DA63" s="311"/>
      <c r="DB63" s="311"/>
      <c r="DC63" s="311"/>
      <c r="DD63" s="312"/>
      <c r="DE63" s="311"/>
      <c r="DF63" s="297"/>
      <c r="DG63" s="311"/>
      <c r="DH63" s="311"/>
      <c r="DI63" s="311"/>
      <c r="DJ63" s="311"/>
      <c r="DK63" s="312"/>
      <c r="DL63" s="311"/>
      <c r="DM63" s="297"/>
      <c r="DN63" s="311"/>
      <c r="DO63" s="311"/>
      <c r="DP63" s="311"/>
      <c r="DQ63" s="311"/>
      <c r="DR63" s="312"/>
      <c r="DS63" s="311"/>
      <c r="DT63" s="297"/>
      <c r="DU63" s="311"/>
      <c r="DV63" s="311"/>
      <c r="DW63" s="311"/>
      <c r="DX63" s="311"/>
      <c r="DY63" s="312"/>
      <c r="DZ63" s="311"/>
      <c r="EA63" s="297"/>
      <c r="EB63" s="311"/>
      <c r="EC63" s="311"/>
      <c r="ED63" s="311"/>
      <c r="EE63" s="311"/>
      <c r="EF63" s="312"/>
      <c r="EG63" s="311"/>
      <c r="EH63" s="297"/>
      <c r="EI63" s="311"/>
      <c r="EJ63" s="311"/>
      <c r="EK63" s="311"/>
      <c r="EL63" s="311"/>
      <c r="EM63" s="312"/>
      <c r="EN63" s="311"/>
      <c r="EO63" s="297"/>
      <c r="EP63" s="311"/>
      <c r="EQ63" s="311"/>
      <c r="ER63" s="311"/>
      <c r="ES63" s="311"/>
      <c r="ET63" s="312"/>
      <c r="EU63" s="311"/>
      <c r="EV63" s="297"/>
      <c r="EW63" s="311"/>
      <c r="EX63" s="311"/>
      <c r="EY63" s="311"/>
      <c r="EZ63" s="311"/>
      <c r="FA63" s="312"/>
      <c r="FB63" s="311"/>
      <c r="FC63" s="298"/>
    </row>
    <row r="64" spans="1:159" s="205" customFormat="1" ht="39.9" customHeight="1" x14ac:dyDescent="0.25">
      <c r="A64" s="206"/>
      <c r="B64" s="196"/>
      <c r="C64" s="292"/>
      <c r="D64" s="198"/>
      <c r="E64" s="299"/>
      <c r="F64" s="200"/>
      <c r="G64" s="301"/>
      <c r="H64" s="303"/>
      <c r="I64" s="299"/>
      <c r="J64" s="299"/>
      <c r="K64" s="299"/>
      <c r="L64" s="289"/>
      <c r="M64" s="299"/>
      <c r="N64" s="289"/>
      <c r="O64" s="363" t="str">
        <f>IF(P64="","",IF(OR(I64="",J64=""),"",IF(AND(ISNUMBER(FIND("post-", I64)),J64=ProductCode!$I$12),ProductCode!$F$19,IF(AND(ISNUMBER(FIND("pre-", I64)),J64=ProductCode!$I$12),ProductCode!$F$20,IF(ISNUMBER(FIND("post-", I64)),ProductCode!$F$17,ProductCode!$F$18)))))</f>
        <v/>
      </c>
      <c r="P64" s="295" t="str">
        <f t="shared" si="6"/>
        <v/>
      </c>
      <c r="Q64" s="306"/>
      <c r="R64" s="203"/>
      <c r="S64" s="308" t="str">
        <f t="shared" si="7"/>
        <v/>
      </c>
      <c r="T64" s="311"/>
      <c r="U64" s="311"/>
      <c r="V64" s="311"/>
      <c r="W64" s="311"/>
      <c r="X64" s="312"/>
      <c r="Y64" s="311"/>
      <c r="Z64" s="297"/>
      <c r="AA64" s="311"/>
      <c r="AB64" s="311"/>
      <c r="AC64" s="311"/>
      <c r="AD64" s="311"/>
      <c r="AE64" s="312"/>
      <c r="AF64" s="311"/>
      <c r="AG64" s="297"/>
      <c r="AH64" s="311"/>
      <c r="AI64" s="311"/>
      <c r="AJ64" s="311"/>
      <c r="AK64" s="311"/>
      <c r="AL64" s="312"/>
      <c r="AM64" s="311"/>
      <c r="AN64" s="297"/>
      <c r="AO64" s="311"/>
      <c r="AP64" s="311"/>
      <c r="AQ64" s="311"/>
      <c r="AR64" s="311"/>
      <c r="AS64" s="312"/>
      <c r="AT64" s="311"/>
      <c r="AU64" s="297"/>
      <c r="AV64" s="311"/>
      <c r="AW64" s="311"/>
      <c r="AX64" s="311"/>
      <c r="AY64" s="311"/>
      <c r="AZ64" s="312"/>
      <c r="BA64" s="311"/>
      <c r="BB64" s="297"/>
      <c r="BC64" s="311"/>
      <c r="BD64" s="311"/>
      <c r="BE64" s="311"/>
      <c r="BF64" s="311"/>
      <c r="BG64" s="312"/>
      <c r="BH64" s="311"/>
      <c r="BI64" s="297"/>
      <c r="BJ64" s="311"/>
      <c r="BK64" s="311"/>
      <c r="BL64" s="311"/>
      <c r="BM64" s="311"/>
      <c r="BN64" s="312"/>
      <c r="BO64" s="311"/>
      <c r="BP64" s="297"/>
      <c r="BQ64" s="311"/>
      <c r="BR64" s="311"/>
      <c r="BS64" s="311"/>
      <c r="BT64" s="311"/>
      <c r="BU64" s="312"/>
      <c r="BV64" s="311"/>
      <c r="BW64" s="297"/>
      <c r="BX64" s="311"/>
      <c r="BY64" s="311"/>
      <c r="BZ64" s="311"/>
      <c r="CA64" s="311"/>
      <c r="CB64" s="312"/>
      <c r="CC64" s="311"/>
      <c r="CD64" s="297"/>
      <c r="CE64" s="311"/>
      <c r="CF64" s="311"/>
      <c r="CG64" s="311"/>
      <c r="CH64" s="311"/>
      <c r="CI64" s="312"/>
      <c r="CJ64" s="311"/>
      <c r="CK64" s="297"/>
      <c r="CL64" s="311"/>
      <c r="CM64" s="311"/>
      <c r="CN64" s="311"/>
      <c r="CO64" s="311"/>
      <c r="CP64" s="312"/>
      <c r="CQ64" s="311"/>
      <c r="CR64" s="297"/>
      <c r="CS64" s="311"/>
      <c r="CT64" s="311"/>
      <c r="CU64" s="311"/>
      <c r="CV64" s="311"/>
      <c r="CW64" s="312"/>
      <c r="CX64" s="311"/>
      <c r="CY64" s="297"/>
      <c r="CZ64" s="311"/>
      <c r="DA64" s="311"/>
      <c r="DB64" s="311"/>
      <c r="DC64" s="311"/>
      <c r="DD64" s="312"/>
      <c r="DE64" s="311"/>
      <c r="DF64" s="297"/>
      <c r="DG64" s="311"/>
      <c r="DH64" s="311"/>
      <c r="DI64" s="311"/>
      <c r="DJ64" s="311"/>
      <c r="DK64" s="312"/>
      <c r="DL64" s="311"/>
      <c r="DM64" s="297"/>
      <c r="DN64" s="311"/>
      <c r="DO64" s="311"/>
      <c r="DP64" s="311"/>
      <c r="DQ64" s="311"/>
      <c r="DR64" s="312"/>
      <c r="DS64" s="311"/>
      <c r="DT64" s="297"/>
      <c r="DU64" s="311"/>
      <c r="DV64" s="311"/>
      <c r="DW64" s="311"/>
      <c r="DX64" s="311"/>
      <c r="DY64" s="312"/>
      <c r="DZ64" s="311"/>
      <c r="EA64" s="297"/>
      <c r="EB64" s="311"/>
      <c r="EC64" s="311"/>
      <c r="ED64" s="311"/>
      <c r="EE64" s="311"/>
      <c r="EF64" s="312"/>
      <c r="EG64" s="311"/>
      <c r="EH64" s="297"/>
      <c r="EI64" s="311"/>
      <c r="EJ64" s="311"/>
      <c r="EK64" s="311"/>
      <c r="EL64" s="311"/>
      <c r="EM64" s="312"/>
      <c r="EN64" s="311"/>
      <c r="EO64" s="297"/>
      <c r="EP64" s="311"/>
      <c r="EQ64" s="311"/>
      <c r="ER64" s="311"/>
      <c r="ES64" s="311"/>
      <c r="ET64" s="312"/>
      <c r="EU64" s="311"/>
      <c r="EV64" s="297"/>
      <c r="EW64" s="311"/>
      <c r="EX64" s="311"/>
      <c r="EY64" s="311"/>
      <c r="EZ64" s="311"/>
      <c r="FA64" s="312"/>
      <c r="FB64" s="311"/>
      <c r="FC64" s="298"/>
    </row>
    <row r="65" spans="1:159" s="205" customFormat="1" ht="39.9" customHeight="1" x14ac:dyDescent="0.25">
      <c r="A65" s="206"/>
      <c r="B65" s="196"/>
      <c r="C65" s="292"/>
      <c r="D65" s="198"/>
      <c r="E65" s="299"/>
      <c r="F65" s="200"/>
      <c r="G65" s="301"/>
      <c r="H65" s="303"/>
      <c r="I65" s="299"/>
      <c r="J65" s="299"/>
      <c r="K65" s="299"/>
      <c r="L65" s="289"/>
      <c r="M65" s="299"/>
      <c r="N65" s="289"/>
      <c r="O65" s="363" t="str">
        <f>IF(P65="","",IF(OR(I65="",J65=""),"",IF(AND(ISNUMBER(FIND("post-", I65)),J65=ProductCode!$I$12),ProductCode!$F$19,IF(AND(ISNUMBER(FIND("pre-", I65)),J65=ProductCode!$I$12),ProductCode!$F$20,IF(ISNUMBER(FIND("post-", I65)),ProductCode!$F$17,ProductCode!$F$18)))))</f>
        <v/>
      </c>
      <c r="P65" s="295" t="str">
        <f t="shared" si="6"/>
        <v/>
      </c>
      <c r="Q65" s="306"/>
      <c r="R65" s="203"/>
      <c r="S65" s="308" t="str">
        <f t="shared" si="7"/>
        <v/>
      </c>
      <c r="T65" s="311"/>
      <c r="U65" s="311"/>
      <c r="V65" s="311"/>
      <c r="W65" s="311"/>
      <c r="X65" s="312"/>
      <c r="Y65" s="311"/>
      <c r="Z65" s="297"/>
      <c r="AA65" s="311"/>
      <c r="AB65" s="311"/>
      <c r="AC65" s="311"/>
      <c r="AD65" s="311"/>
      <c r="AE65" s="312"/>
      <c r="AF65" s="311"/>
      <c r="AG65" s="297"/>
      <c r="AH65" s="311"/>
      <c r="AI65" s="311"/>
      <c r="AJ65" s="311"/>
      <c r="AK65" s="311"/>
      <c r="AL65" s="312"/>
      <c r="AM65" s="311"/>
      <c r="AN65" s="297"/>
      <c r="AO65" s="311"/>
      <c r="AP65" s="311"/>
      <c r="AQ65" s="311"/>
      <c r="AR65" s="311"/>
      <c r="AS65" s="312"/>
      <c r="AT65" s="311"/>
      <c r="AU65" s="297"/>
      <c r="AV65" s="311"/>
      <c r="AW65" s="311"/>
      <c r="AX65" s="311"/>
      <c r="AY65" s="311"/>
      <c r="AZ65" s="312"/>
      <c r="BA65" s="311"/>
      <c r="BB65" s="297"/>
      <c r="BC65" s="311"/>
      <c r="BD65" s="311"/>
      <c r="BE65" s="311"/>
      <c r="BF65" s="311"/>
      <c r="BG65" s="312"/>
      <c r="BH65" s="311"/>
      <c r="BI65" s="297"/>
      <c r="BJ65" s="311"/>
      <c r="BK65" s="311"/>
      <c r="BL65" s="311"/>
      <c r="BM65" s="311"/>
      <c r="BN65" s="312"/>
      <c r="BO65" s="311"/>
      <c r="BP65" s="297"/>
      <c r="BQ65" s="311"/>
      <c r="BR65" s="311"/>
      <c r="BS65" s="311"/>
      <c r="BT65" s="311"/>
      <c r="BU65" s="312"/>
      <c r="BV65" s="311"/>
      <c r="BW65" s="297"/>
      <c r="BX65" s="311"/>
      <c r="BY65" s="311"/>
      <c r="BZ65" s="311"/>
      <c r="CA65" s="311"/>
      <c r="CB65" s="312"/>
      <c r="CC65" s="311"/>
      <c r="CD65" s="297"/>
      <c r="CE65" s="311"/>
      <c r="CF65" s="311"/>
      <c r="CG65" s="311"/>
      <c r="CH65" s="311"/>
      <c r="CI65" s="312"/>
      <c r="CJ65" s="311"/>
      <c r="CK65" s="297"/>
      <c r="CL65" s="311"/>
      <c r="CM65" s="311"/>
      <c r="CN65" s="311"/>
      <c r="CO65" s="311"/>
      <c r="CP65" s="312"/>
      <c r="CQ65" s="311"/>
      <c r="CR65" s="297"/>
      <c r="CS65" s="311"/>
      <c r="CT65" s="311"/>
      <c r="CU65" s="311"/>
      <c r="CV65" s="311"/>
      <c r="CW65" s="312"/>
      <c r="CX65" s="311"/>
      <c r="CY65" s="297"/>
      <c r="CZ65" s="311"/>
      <c r="DA65" s="311"/>
      <c r="DB65" s="311"/>
      <c r="DC65" s="311"/>
      <c r="DD65" s="312"/>
      <c r="DE65" s="311"/>
      <c r="DF65" s="297"/>
      <c r="DG65" s="311"/>
      <c r="DH65" s="311"/>
      <c r="DI65" s="311"/>
      <c r="DJ65" s="311"/>
      <c r="DK65" s="312"/>
      <c r="DL65" s="311"/>
      <c r="DM65" s="297"/>
      <c r="DN65" s="311"/>
      <c r="DO65" s="311"/>
      <c r="DP65" s="311"/>
      <c r="DQ65" s="311"/>
      <c r="DR65" s="312"/>
      <c r="DS65" s="311"/>
      <c r="DT65" s="297"/>
      <c r="DU65" s="311"/>
      <c r="DV65" s="311"/>
      <c r="DW65" s="311"/>
      <c r="DX65" s="311"/>
      <c r="DY65" s="312"/>
      <c r="DZ65" s="311"/>
      <c r="EA65" s="297"/>
      <c r="EB65" s="311"/>
      <c r="EC65" s="311"/>
      <c r="ED65" s="311"/>
      <c r="EE65" s="311"/>
      <c r="EF65" s="312"/>
      <c r="EG65" s="311"/>
      <c r="EH65" s="297"/>
      <c r="EI65" s="311"/>
      <c r="EJ65" s="311"/>
      <c r="EK65" s="311"/>
      <c r="EL65" s="311"/>
      <c r="EM65" s="312"/>
      <c r="EN65" s="311"/>
      <c r="EO65" s="297"/>
      <c r="EP65" s="311"/>
      <c r="EQ65" s="311"/>
      <c r="ER65" s="311"/>
      <c r="ES65" s="311"/>
      <c r="ET65" s="312"/>
      <c r="EU65" s="311"/>
      <c r="EV65" s="297"/>
      <c r="EW65" s="311"/>
      <c r="EX65" s="311"/>
      <c r="EY65" s="311"/>
      <c r="EZ65" s="311"/>
      <c r="FA65" s="312"/>
      <c r="FB65" s="311"/>
      <c r="FC65" s="298"/>
    </row>
    <row r="66" spans="1:159" s="205" customFormat="1" ht="39.9" customHeight="1" x14ac:dyDescent="0.25">
      <c r="A66" s="206"/>
      <c r="B66" s="196"/>
      <c r="C66" s="292"/>
      <c r="D66" s="198"/>
      <c r="E66" s="299"/>
      <c r="F66" s="200"/>
      <c r="G66" s="301"/>
      <c r="H66" s="303"/>
      <c r="I66" s="299"/>
      <c r="J66" s="299"/>
      <c r="K66" s="299"/>
      <c r="L66" s="289"/>
      <c r="M66" s="299"/>
      <c r="N66" s="289"/>
      <c r="O66" s="363" t="str">
        <f>IF(P66="","",IF(OR(I66="",J66=""),"",IF(AND(ISNUMBER(FIND("post-", I66)),J66=ProductCode!$I$12),ProductCode!$F$19,IF(AND(ISNUMBER(FIND("pre-", I66)),J66=ProductCode!$I$12),ProductCode!$F$20,IF(ISNUMBER(FIND("post-", I66)),ProductCode!$F$17,ProductCode!$F$18)))))</f>
        <v/>
      </c>
      <c r="P66" s="295" t="str">
        <f t="shared" si="6"/>
        <v/>
      </c>
      <c r="Q66" s="306"/>
      <c r="R66" s="203"/>
      <c r="S66" s="308" t="str">
        <f t="shared" si="7"/>
        <v/>
      </c>
      <c r="T66" s="311"/>
      <c r="U66" s="311"/>
      <c r="V66" s="311"/>
      <c r="W66" s="311"/>
      <c r="X66" s="312"/>
      <c r="Y66" s="311"/>
      <c r="Z66" s="297"/>
      <c r="AA66" s="311"/>
      <c r="AB66" s="311"/>
      <c r="AC66" s="311"/>
      <c r="AD66" s="311"/>
      <c r="AE66" s="312"/>
      <c r="AF66" s="311"/>
      <c r="AG66" s="297"/>
      <c r="AH66" s="311"/>
      <c r="AI66" s="311"/>
      <c r="AJ66" s="311"/>
      <c r="AK66" s="311"/>
      <c r="AL66" s="312"/>
      <c r="AM66" s="311"/>
      <c r="AN66" s="297"/>
      <c r="AO66" s="311"/>
      <c r="AP66" s="311"/>
      <c r="AQ66" s="311"/>
      <c r="AR66" s="311"/>
      <c r="AS66" s="312"/>
      <c r="AT66" s="311"/>
      <c r="AU66" s="297"/>
      <c r="AV66" s="311"/>
      <c r="AW66" s="311"/>
      <c r="AX66" s="311"/>
      <c r="AY66" s="311"/>
      <c r="AZ66" s="312"/>
      <c r="BA66" s="311"/>
      <c r="BB66" s="297"/>
      <c r="BC66" s="311"/>
      <c r="BD66" s="311"/>
      <c r="BE66" s="311"/>
      <c r="BF66" s="311"/>
      <c r="BG66" s="312"/>
      <c r="BH66" s="311"/>
      <c r="BI66" s="297"/>
      <c r="BJ66" s="311"/>
      <c r="BK66" s="311"/>
      <c r="BL66" s="311"/>
      <c r="BM66" s="311"/>
      <c r="BN66" s="312"/>
      <c r="BO66" s="311"/>
      <c r="BP66" s="297"/>
      <c r="BQ66" s="311"/>
      <c r="BR66" s="311"/>
      <c r="BS66" s="311"/>
      <c r="BT66" s="311"/>
      <c r="BU66" s="312"/>
      <c r="BV66" s="311"/>
      <c r="BW66" s="297"/>
      <c r="BX66" s="311"/>
      <c r="BY66" s="311"/>
      <c r="BZ66" s="311"/>
      <c r="CA66" s="311"/>
      <c r="CB66" s="312"/>
      <c r="CC66" s="311"/>
      <c r="CD66" s="297"/>
      <c r="CE66" s="311"/>
      <c r="CF66" s="311"/>
      <c r="CG66" s="311"/>
      <c r="CH66" s="311"/>
      <c r="CI66" s="312"/>
      <c r="CJ66" s="311"/>
      <c r="CK66" s="297"/>
      <c r="CL66" s="311"/>
      <c r="CM66" s="311"/>
      <c r="CN66" s="311"/>
      <c r="CO66" s="311"/>
      <c r="CP66" s="312"/>
      <c r="CQ66" s="311"/>
      <c r="CR66" s="297"/>
      <c r="CS66" s="311"/>
      <c r="CT66" s="311"/>
      <c r="CU66" s="311"/>
      <c r="CV66" s="311"/>
      <c r="CW66" s="312"/>
      <c r="CX66" s="311"/>
      <c r="CY66" s="297"/>
      <c r="CZ66" s="311"/>
      <c r="DA66" s="311"/>
      <c r="DB66" s="311"/>
      <c r="DC66" s="311"/>
      <c r="DD66" s="312"/>
      <c r="DE66" s="311"/>
      <c r="DF66" s="297"/>
      <c r="DG66" s="311"/>
      <c r="DH66" s="311"/>
      <c r="DI66" s="311"/>
      <c r="DJ66" s="311"/>
      <c r="DK66" s="312"/>
      <c r="DL66" s="311"/>
      <c r="DM66" s="297"/>
      <c r="DN66" s="311"/>
      <c r="DO66" s="311"/>
      <c r="DP66" s="311"/>
      <c r="DQ66" s="311"/>
      <c r="DR66" s="312"/>
      <c r="DS66" s="311"/>
      <c r="DT66" s="297"/>
      <c r="DU66" s="311"/>
      <c r="DV66" s="311"/>
      <c r="DW66" s="311"/>
      <c r="DX66" s="311"/>
      <c r="DY66" s="312"/>
      <c r="DZ66" s="311"/>
      <c r="EA66" s="297"/>
      <c r="EB66" s="311"/>
      <c r="EC66" s="311"/>
      <c r="ED66" s="311"/>
      <c r="EE66" s="311"/>
      <c r="EF66" s="312"/>
      <c r="EG66" s="311"/>
      <c r="EH66" s="297"/>
      <c r="EI66" s="311"/>
      <c r="EJ66" s="311"/>
      <c r="EK66" s="311"/>
      <c r="EL66" s="311"/>
      <c r="EM66" s="312"/>
      <c r="EN66" s="311"/>
      <c r="EO66" s="297"/>
      <c r="EP66" s="311"/>
      <c r="EQ66" s="311"/>
      <c r="ER66" s="311"/>
      <c r="ES66" s="311"/>
      <c r="ET66" s="312"/>
      <c r="EU66" s="311"/>
      <c r="EV66" s="297"/>
      <c r="EW66" s="311"/>
      <c r="EX66" s="311"/>
      <c r="EY66" s="311"/>
      <c r="EZ66" s="311"/>
      <c r="FA66" s="312"/>
      <c r="FB66" s="311"/>
      <c r="FC66" s="298"/>
    </row>
    <row r="67" spans="1:159" s="205" customFormat="1" ht="39.9" customHeight="1" x14ac:dyDescent="0.25">
      <c r="A67" s="206"/>
      <c r="B67" s="196"/>
      <c r="C67" s="292"/>
      <c r="D67" s="198"/>
      <c r="E67" s="299"/>
      <c r="F67" s="200"/>
      <c r="G67" s="301"/>
      <c r="H67" s="303"/>
      <c r="I67" s="299"/>
      <c r="J67" s="299"/>
      <c r="K67" s="299"/>
      <c r="L67" s="289"/>
      <c r="M67" s="299"/>
      <c r="N67" s="289"/>
      <c r="O67" s="363" t="str">
        <f>IF(P67="","",IF(OR(I67="",J67=""),"",IF(AND(ISNUMBER(FIND("post-", I67)),J67=ProductCode!$I$12),ProductCode!$F$19,IF(AND(ISNUMBER(FIND("pre-", I67)),J67=ProductCode!$I$12),ProductCode!$F$20,IF(ISNUMBER(FIND("post-", I67)),ProductCode!$F$17,ProductCode!$F$18)))))</f>
        <v/>
      </c>
      <c r="P67" s="295" t="str">
        <f t="shared" si="6"/>
        <v/>
      </c>
      <c r="Q67" s="306"/>
      <c r="R67" s="203"/>
      <c r="S67" s="308" t="str">
        <f t="shared" si="7"/>
        <v/>
      </c>
      <c r="T67" s="311"/>
      <c r="U67" s="311"/>
      <c r="V67" s="311"/>
      <c r="W67" s="311"/>
      <c r="X67" s="312"/>
      <c r="Y67" s="311"/>
      <c r="Z67" s="297"/>
      <c r="AA67" s="311"/>
      <c r="AB67" s="311"/>
      <c r="AC67" s="311"/>
      <c r="AD67" s="311"/>
      <c r="AE67" s="312"/>
      <c r="AF67" s="311"/>
      <c r="AG67" s="297"/>
      <c r="AH67" s="311"/>
      <c r="AI67" s="311"/>
      <c r="AJ67" s="311"/>
      <c r="AK67" s="311"/>
      <c r="AL67" s="312"/>
      <c r="AM67" s="311"/>
      <c r="AN67" s="297"/>
      <c r="AO67" s="311"/>
      <c r="AP67" s="311"/>
      <c r="AQ67" s="311"/>
      <c r="AR67" s="311"/>
      <c r="AS67" s="312"/>
      <c r="AT67" s="311"/>
      <c r="AU67" s="297"/>
      <c r="AV67" s="311"/>
      <c r="AW67" s="311"/>
      <c r="AX67" s="311"/>
      <c r="AY67" s="311"/>
      <c r="AZ67" s="312"/>
      <c r="BA67" s="311"/>
      <c r="BB67" s="297"/>
      <c r="BC67" s="311"/>
      <c r="BD67" s="311"/>
      <c r="BE67" s="311"/>
      <c r="BF67" s="311"/>
      <c r="BG67" s="312"/>
      <c r="BH67" s="311"/>
      <c r="BI67" s="297"/>
      <c r="BJ67" s="311"/>
      <c r="BK67" s="311"/>
      <c r="BL67" s="311"/>
      <c r="BM67" s="311"/>
      <c r="BN67" s="312"/>
      <c r="BO67" s="311"/>
      <c r="BP67" s="297"/>
      <c r="BQ67" s="311"/>
      <c r="BR67" s="311"/>
      <c r="BS67" s="311"/>
      <c r="BT67" s="311"/>
      <c r="BU67" s="312"/>
      <c r="BV67" s="311"/>
      <c r="BW67" s="297"/>
      <c r="BX67" s="311"/>
      <c r="BY67" s="311"/>
      <c r="BZ67" s="311"/>
      <c r="CA67" s="311"/>
      <c r="CB67" s="312"/>
      <c r="CC67" s="311"/>
      <c r="CD67" s="297"/>
      <c r="CE67" s="311"/>
      <c r="CF67" s="311"/>
      <c r="CG67" s="311"/>
      <c r="CH67" s="311"/>
      <c r="CI67" s="312"/>
      <c r="CJ67" s="311"/>
      <c r="CK67" s="297"/>
      <c r="CL67" s="311"/>
      <c r="CM67" s="311"/>
      <c r="CN67" s="311"/>
      <c r="CO67" s="311"/>
      <c r="CP67" s="312"/>
      <c r="CQ67" s="311"/>
      <c r="CR67" s="297"/>
      <c r="CS67" s="311"/>
      <c r="CT67" s="311"/>
      <c r="CU67" s="311"/>
      <c r="CV67" s="311"/>
      <c r="CW67" s="312"/>
      <c r="CX67" s="311"/>
      <c r="CY67" s="297"/>
      <c r="CZ67" s="311"/>
      <c r="DA67" s="311"/>
      <c r="DB67" s="311"/>
      <c r="DC67" s="311"/>
      <c r="DD67" s="312"/>
      <c r="DE67" s="311"/>
      <c r="DF67" s="297"/>
      <c r="DG67" s="311"/>
      <c r="DH67" s="311"/>
      <c r="DI67" s="311"/>
      <c r="DJ67" s="311"/>
      <c r="DK67" s="312"/>
      <c r="DL67" s="311"/>
      <c r="DM67" s="297"/>
      <c r="DN67" s="311"/>
      <c r="DO67" s="311"/>
      <c r="DP67" s="311"/>
      <c r="DQ67" s="311"/>
      <c r="DR67" s="312"/>
      <c r="DS67" s="311"/>
      <c r="DT67" s="297"/>
      <c r="DU67" s="311"/>
      <c r="DV67" s="311"/>
      <c r="DW67" s="311"/>
      <c r="DX67" s="311"/>
      <c r="DY67" s="312"/>
      <c r="DZ67" s="311"/>
      <c r="EA67" s="297"/>
      <c r="EB67" s="311"/>
      <c r="EC67" s="311"/>
      <c r="ED67" s="311"/>
      <c r="EE67" s="311"/>
      <c r="EF67" s="312"/>
      <c r="EG67" s="311"/>
      <c r="EH67" s="297"/>
      <c r="EI67" s="311"/>
      <c r="EJ67" s="311"/>
      <c r="EK67" s="311"/>
      <c r="EL67" s="311"/>
      <c r="EM67" s="312"/>
      <c r="EN67" s="311"/>
      <c r="EO67" s="297"/>
      <c r="EP67" s="311"/>
      <c r="EQ67" s="311"/>
      <c r="ER67" s="311"/>
      <c r="ES67" s="311"/>
      <c r="ET67" s="312"/>
      <c r="EU67" s="311"/>
      <c r="EV67" s="297"/>
      <c r="EW67" s="311"/>
      <c r="EX67" s="311"/>
      <c r="EY67" s="311"/>
      <c r="EZ67" s="311"/>
      <c r="FA67" s="312"/>
      <c r="FB67" s="311"/>
      <c r="FC67" s="298"/>
    </row>
    <row r="68" spans="1:159" s="205" customFormat="1" ht="39.9" customHeight="1" x14ac:dyDescent="0.25">
      <c r="A68" s="206"/>
      <c r="B68" s="196"/>
      <c r="C68" s="292"/>
      <c r="D68" s="198"/>
      <c r="E68" s="299"/>
      <c r="F68" s="200"/>
      <c r="G68" s="301"/>
      <c r="H68" s="303"/>
      <c r="I68" s="299"/>
      <c r="J68" s="299"/>
      <c r="K68" s="299"/>
      <c r="L68" s="289"/>
      <c r="M68" s="299"/>
      <c r="N68" s="289"/>
      <c r="O68" s="363" t="str">
        <f>IF(P68="","",IF(OR(I68="",J68=""),"",IF(AND(ISNUMBER(FIND("post-", I68)),J68=ProductCode!$I$12),ProductCode!$F$19,IF(AND(ISNUMBER(FIND("pre-", I68)),J68=ProductCode!$I$12),ProductCode!$F$20,IF(ISNUMBER(FIND("post-", I68)),ProductCode!$F$17,ProductCode!$F$18)))))</f>
        <v/>
      </c>
      <c r="P68" s="295" t="str">
        <f t="shared" si="6"/>
        <v/>
      </c>
      <c r="Q68" s="306"/>
      <c r="R68" s="203"/>
      <c r="S68" s="308" t="str">
        <f t="shared" si="7"/>
        <v/>
      </c>
      <c r="T68" s="311"/>
      <c r="U68" s="311"/>
      <c r="V68" s="311"/>
      <c r="W68" s="311"/>
      <c r="X68" s="312"/>
      <c r="Y68" s="311"/>
      <c r="Z68" s="297"/>
      <c r="AA68" s="311"/>
      <c r="AB68" s="311"/>
      <c r="AC68" s="311"/>
      <c r="AD68" s="311"/>
      <c r="AE68" s="312"/>
      <c r="AF68" s="311"/>
      <c r="AG68" s="297"/>
      <c r="AH68" s="311"/>
      <c r="AI68" s="311"/>
      <c r="AJ68" s="311"/>
      <c r="AK68" s="311"/>
      <c r="AL68" s="312"/>
      <c r="AM68" s="311"/>
      <c r="AN68" s="297"/>
      <c r="AO68" s="311"/>
      <c r="AP68" s="311"/>
      <c r="AQ68" s="311"/>
      <c r="AR68" s="311"/>
      <c r="AS68" s="312"/>
      <c r="AT68" s="311"/>
      <c r="AU68" s="297"/>
      <c r="AV68" s="311"/>
      <c r="AW68" s="311"/>
      <c r="AX68" s="311"/>
      <c r="AY68" s="311"/>
      <c r="AZ68" s="312"/>
      <c r="BA68" s="311"/>
      <c r="BB68" s="297"/>
      <c r="BC68" s="311"/>
      <c r="BD68" s="311"/>
      <c r="BE68" s="311"/>
      <c r="BF68" s="311"/>
      <c r="BG68" s="312"/>
      <c r="BH68" s="311"/>
      <c r="BI68" s="297"/>
      <c r="BJ68" s="311"/>
      <c r="BK68" s="311"/>
      <c r="BL68" s="311"/>
      <c r="BM68" s="311"/>
      <c r="BN68" s="312"/>
      <c r="BO68" s="311"/>
      <c r="BP68" s="297"/>
      <c r="BQ68" s="311"/>
      <c r="BR68" s="311"/>
      <c r="BS68" s="311"/>
      <c r="BT68" s="311"/>
      <c r="BU68" s="312"/>
      <c r="BV68" s="311"/>
      <c r="BW68" s="297"/>
      <c r="BX68" s="311"/>
      <c r="BY68" s="311"/>
      <c r="BZ68" s="311"/>
      <c r="CA68" s="311"/>
      <c r="CB68" s="312"/>
      <c r="CC68" s="311"/>
      <c r="CD68" s="297"/>
      <c r="CE68" s="311"/>
      <c r="CF68" s="311"/>
      <c r="CG68" s="311"/>
      <c r="CH68" s="311"/>
      <c r="CI68" s="312"/>
      <c r="CJ68" s="311"/>
      <c r="CK68" s="297"/>
      <c r="CL68" s="311"/>
      <c r="CM68" s="311"/>
      <c r="CN68" s="311"/>
      <c r="CO68" s="311"/>
      <c r="CP68" s="312"/>
      <c r="CQ68" s="311"/>
      <c r="CR68" s="297"/>
      <c r="CS68" s="311"/>
      <c r="CT68" s="311"/>
      <c r="CU68" s="311"/>
      <c r="CV68" s="311"/>
      <c r="CW68" s="312"/>
      <c r="CX68" s="311"/>
      <c r="CY68" s="297"/>
      <c r="CZ68" s="311"/>
      <c r="DA68" s="311"/>
      <c r="DB68" s="311"/>
      <c r="DC68" s="311"/>
      <c r="DD68" s="312"/>
      <c r="DE68" s="311"/>
      <c r="DF68" s="297"/>
      <c r="DG68" s="311"/>
      <c r="DH68" s="311"/>
      <c r="DI68" s="311"/>
      <c r="DJ68" s="311"/>
      <c r="DK68" s="312"/>
      <c r="DL68" s="311"/>
      <c r="DM68" s="297"/>
      <c r="DN68" s="311"/>
      <c r="DO68" s="311"/>
      <c r="DP68" s="311"/>
      <c r="DQ68" s="311"/>
      <c r="DR68" s="312"/>
      <c r="DS68" s="311"/>
      <c r="DT68" s="297"/>
      <c r="DU68" s="311"/>
      <c r="DV68" s="311"/>
      <c r="DW68" s="311"/>
      <c r="DX68" s="311"/>
      <c r="DY68" s="312"/>
      <c r="DZ68" s="311"/>
      <c r="EA68" s="297"/>
      <c r="EB68" s="311"/>
      <c r="EC68" s="311"/>
      <c r="ED68" s="311"/>
      <c r="EE68" s="311"/>
      <c r="EF68" s="312"/>
      <c r="EG68" s="311"/>
      <c r="EH68" s="297"/>
      <c r="EI68" s="311"/>
      <c r="EJ68" s="311"/>
      <c r="EK68" s="311"/>
      <c r="EL68" s="311"/>
      <c r="EM68" s="312"/>
      <c r="EN68" s="311"/>
      <c r="EO68" s="297"/>
      <c r="EP68" s="311"/>
      <c r="EQ68" s="311"/>
      <c r="ER68" s="311"/>
      <c r="ES68" s="311"/>
      <c r="ET68" s="312"/>
      <c r="EU68" s="311"/>
      <c r="EV68" s="297"/>
      <c r="EW68" s="311"/>
      <c r="EX68" s="311"/>
      <c r="EY68" s="311"/>
      <c r="EZ68" s="311"/>
      <c r="FA68" s="312"/>
      <c r="FB68" s="311"/>
      <c r="FC68" s="298"/>
    </row>
    <row r="69" spans="1:159" s="205" customFormat="1" ht="39.9" customHeight="1" x14ac:dyDescent="0.25">
      <c r="A69" s="206"/>
      <c r="B69" s="196"/>
      <c r="C69" s="292"/>
      <c r="D69" s="198"/>
      <c r="E69" s="299"/>
      <c r="F69" s="200"/>
      <c r="G69" s="301"/>
      <c r="H69" s="303"/>
      <c r="I69" s="299"/>
      <c r="J69" s="299"/>
      <c r="K69" s="299"/>
      <c r="L69" s="289"/>
      <c r="M69" s="299"/>
      <c r="N69" s="289"/>
      <c r="O69" s="363" t="str">
        <f>IF(P69="","",IF(OR(I69="",J69=""),"",IF(AND(ISNUMBER(FIND("post-", I69)),J69=ProductCode!$I$12),ProductCode!$F$19,IF(AND(ISNUMBER(FIND("pre-", I69)),J69=ProductCode!$I$12),ProductCode!$F$20,IF(ISNUMBER(FIND("post-", I69)),ProductCode!$F$17,ProductCode!$F$18)))))</f>
        <v/>
      </c>
      <c r="P69" s="295" t="str">
        <f t="shared" si="6"/>
        <v/>
      </c>
      <c r="Q69" s="306"/>
      <c r="R69" s="203"/>
      <c r="S69" s="308" t="str">
        <f t="shared" si="7"/>
        <v/>
      </c>
      <c r="T69" s="311"/>
      <c r="U69" s="311"/>
      <c r="V69" s="311"/>
      <c r="W69" s="311"/>
      <c r="X69" s="312"/>
      <c r="Y69" s="311"/>
      <c r="Z69" s="297"/>
      <c r="AA69" s="311"/>
      <c r="AB69" s="311"/>
      <c r="AC69" s="311"/>
      <c r="AD69" s="311"/>
      <c r="AE69" s="312"/>
      <c r="AF69" s="311"/>
      <c r="AG69" s="297"/>
      <c r="AH69" s="311"/>
      <c r="AI69" s="311"/>
      <c r="AJ69" s="311"/>
      <c r="AK69" s="311"/>
      <c r="AL69" s="312"/>
      <c r="AM69" s="311"/>
      <c r="AN69" s="297"/>
      <c r="AO69" s="311"/>
      <c r="AP69" s="311"/>
      <c r="AQ69" s="311"/>
      <c r="AR69" s="311"/>
      <c r="AS69" s="312"/>
      <c r="AT69" s="311"/>
      <c r="AU69" s="297"/>
      <c r="AV69" s="311"/>
      <c r="AW69" s="311"/>
      <c r="AX69" s="311"/>
      <c r="AY69" s="311"/>
      <c r="AZ69" s="312"/>
      <c r="BA69" s="311"/>
      <c r="BB69" s="297"/>
      <c r="BC69" s="311"/>
      <c r="BD69" s="311"/>
      <c r="BE69" s="311"/>
      <c r="BF69" s="311"/>
      <c r="BG69" s="312"/>
      <c r="BH69" s="311"/>
      <c r="BI69" s="297"/>
      <c r="BJ69" s="311"/>
      <c r="BK69" s="311"/>
      <c r="BL69" s="311"/>
      <c r="BM69" s="311"/>
      <c r="BN69" s="312"/>
      <c r="BO69" s="311"/>
      <c r="BP69" s="297"/>
      <c r="BQ69" s="311"/>
      <c r="BR69" s="311"/>
      <c r="BS69" s="311"/>
      <c r="BT69" s="311"/>
      <c r="BU69" s="312"/>
      <c r="BV69" s="311"/>
      <c r="BW69" s="297"/>
      <c r="BX69" s="311"/>
      <c r="BY69" s="311"/>
      <c r="BZ69" s="311"/>
      <c r="CA69" s="311"/>
      <c r="CB69" s="312"/>
      <c r="CC69" s="311"/>
      <c r="CD69" s="297"/>
      <c r="CE69" s="311"/>
      <c r="CF69" s="311"/>
      <c r="CG69" s="311"/>
      <c r="CH69" s="311"/>
      <c r="CI69" s="312"/>
      <c r="CJ69" s="311"/>
      <c r="CK69" s="297"/>
      <c r="CL69" s="311"/>
      <c r="CM69" s="311"/>
      <c r="CN69" s="311"/>
      <c r="CO69" s="311"/>
      <c r="CP69" s="312"/>
      <c r="CQ69" s="311"/>
      <c r="CR69" s="297"/>
      <c r="CS69" s="311"/>
      <c r="CT69" s="311"/>
      <c r="CU69" s="311"/>
      <c r="CV69" s="311"/>
      <c r="CW69" s="312"/>
      <c r="CX69" s="311"/>
      <c r="CY69" s="297"/>
      <c r="CZ69" s="311"/>
      <c r="DA69" s="311"/>
      <c r="DB69" s="311"/>
      <c r="DC69" s="311"/>
      <c r="DD69" s="312"/>
      <c r="DE69" s="311"/>
      <c r="DF69" s="297"/>
      <c r="DG69" s="311"/>
      <c r="DH69" s="311"/>
      <c r="DI69" s="311"/>
      <c r="DJ69" s="311"/>
      <c r="DK69" s="312"/>
      <c r="DL69" s="311"/>
      <c r="DM69" s="297"/>
      <c r="DN69" s="311"/>
      <c r="DO69" s="311"/>
      <c r="DP69" s="311"/>
      <c r="DQ69" s="311"/>
      <c r="DR69" s="312"/>
      <c r="DS69" s="311"/>
      <c r="DT69" s="297"/>
      <c r="DU69" s="311"/>
      <c r="DV69" s="311"/>
      <c r="DW69" s="311"/>
      <c r="DX69" s="311"/>
      <c r="DY69" s="312"/>
      <c r="DZ69" s="311"/>
      <c r="EA69" s="297"/>
      <c r="EB69" s="311"/>
      <c r="EC69" s="311"/>
      <c r="ED69" s="311"/>
      <c r="EE69" s="311"/>
      <c r="EF69" s="312"/>
      <c r="EG69" s="311"/>
      <c r="EH69" s="297"/>
      <c r="EI69" s="311"/>
      <c r="EJ69" s="311"/>
      <c r="EK69" s="311"/>
      <c r="EL69" s="311"/>
      <c r="EM69" s="312"/>
      <c r="EN69" s="311"/>
      <c r="EO69" s="297"/>
      <c r="EP69" s="311"/>
      <c r="EQ69" s="311"/>
      <c r="ER69" s="311"/>
      <c r="ES69" s="311"/>
      <c r="ET69" s="312"/>
      <c r="EU69" s="311"/>
      <c r="EV69" s="297"/>
      <c r="EW69" s="311"/>
      <c r="EX69" s="311"/>
      <c r="EY69" s="311"/>
      <c r="EZ69" s="311"/>
      <c r="FA69" s="312"/>
      <c r="FB69" s="311"/>
      <c r="FC69" s="298"/>
    </row>
    <row r="70" spans="1:159" s="205" customFormat="1" ht="39.9" customHeight="1" x14ac:dyDescent="0.25">
      <c r="A70" s="206"/>
      <c r="B70" s="196"/>
      <c r="C70" s="292"/>
      <c r="D70" s="198"/>
      <c r="E70" s="299"/>
      <c r="F70" s="200"/>
      <c r="G70" s="301"/>
      <c r="H70" s="303"/>
      <c r="I70" s="299"/>
      <c r="J70" s="299"/>
      <c r="K70" s="299"/>
      <c r="L70" s="289"/>
      <c r="M70" s="299"/>
      <c r="N70" s="289"/>
      <c r="O70" s="363" t="str">
        <f>IF(P70="","",IF(OR(I70="",J70=""),"",IF(AND(ISNUMBER(FIND("post-", I70)),J70=ProductCode!$I$12),ProductCode!$F$19,IF(AND(ISNUMBER(FIND("pre-", I70)),J70=ProductCode!$I$12),ProductCode!$F$20,IF(ISNUMBER(FIND("post-", I70)),ProductCode!$F$17,ProductCode!$F$18)))))</f>
        <v/>
      </c>
      <c r="P70" s="295" t="str">
        <f t="shared" si="6"/>
        <v/>
      </c>
      <c r="Q70" s="306"/>
      <c r="R70" s="203"/>
      <c r="S70" s="308" t="str">
        <f t="shared" si="7"/>
        <v/>
      </c>
      <c r="T70" s="311"/>
      <c r="U70" s="311"/>
      <c r="V70" s="311"/>
      <c r="W70" s="311"/>
      <c r="X70" s="312"/>
      <c r="Y70" s="311"/>
      <c r="Z70" s="297"/>
      <c r="AA70" s="311"/>
      <c r="AB70" s="311"/>
      <c r="AC70" s="311"/>
      <c r="AD70" s="311"/>
      <c r="AE70" s="312"/>
      <c r="AF70" s="311"/>
      <c r="AG70" s="297"/>
      <c r="AH70" s="311"/>
      <c r="AI70" s="311"/>
      <c r="AJ70" s="311"/>
      <c r="AK70" s="311"/>
      <c r="AL70" s="312"/>
      <c r="AM70" s="311"/>
      <c r="AN70" s="297"/>
      <c r="AO70" s="311"/>
      <c r="AP70" s="311"/>
      <c r="AQ70" s="311"/>
      <c r="AR70" s="311"/>
      <c r="AS70" s="312"/>
      <c r="AT70" s="311"/>
      <c r="AU70" s="297"/>
      <c r="AV70" s="311"/>
      <c r="AW70" s="311"/>
      <c r="AX70" s="311"/>
      <c r="AY70" s="311"/>
      <c r="AZ70" s="312"/>
      <c r="BA70" s="311"/>
      <c r="BB70" s="297"/>
      <c r="BC70" s="311"/>
      <c r="BD70" s="311"/>
      <c r="BE70" s="311"/>
      <c r="BF70" s="311"/>
      <c r="BG70" s="312"/>
      <c r="BH70" s="311"/>
      <c r="BI70" s="297"/>
      <c r="BJ70" s="311"/>
      <c r="BK70" s="311"/>
      <c r="BL70" s="311"/>
      <c r="BM70" s="311"/>
      <c r="BN70" s="312"/>
      <c r="BO70" s="311"/>
      <c r="BP70" s="297"/>
      <c r="BQ70" s="311"/>
      <c r="BR70" s="311"/>
      <c r="BS70" s="311"/>
      <c r="BT70" s="311"/>
      <c r="BU70" s="312"/>
      <c r="BV70" s="311"/>
      <c r="BW70" s="297"/>
      <c r="BX70" s="311"/>
      <c r="BY70" s="311"/>
      <c r="BZ70" s="311"/>
      <c r="CA70" s="311"/>
      <c r="CB70" s="312"/>
      <c r="CC70" s="311"/>
      <c r="CD70" s="297"/>
      <c r="CE70" s="311"/>
      <c r="CF70" s="311"/>
      <c r="CG70" s="311"/>
      <c r="CH70" s="311"/>
      <c r="CI70" s="312"/>
      <c r="CJ70" s="311"/>
      <c r="CK70" s="297"/>
      <c r="CL70" s="311"/>
      <c r="CM70" s="311"/>
      <c r="CN70" s="311"/>
      <c r="CO70" s="311"/>
      <c r="CP70" s="312"/>
      <c r="CQ70" s="311"/>
      <c r="CR70" s="297"/>
      <c r="CS70" s="311"/>
      <c r="CT70" s="311"/>
      <c r="CU70" s="311"/>
      <c r="CV70" s="311"/>
      <c r="CW70" s="312"/>
      <c r="CX70" s="311"/>
      <c r="CY70" s="297"/>
      <c r="CZ70" s="311"/>
      <c r="DA70" s="311"/>
      <c r="DB70" s="311"/>
      <c r="DC70" s="311"/>
      <c r="DD70" s="312"/>
      <c r="DE70" s="311"/>
      <c r="DF70" s="297"/>
      <c r="DG70" s="311"/>
      <c r="DH70" s="311"/>
      <c r="DI70" s="311"/>
      <c r="DJ70" s="311"/>
      <c r="DK70" s="312"/>
      <c r="DL70" s="311"/>
      <c r="DM70" s="297"/>
      <c r="DN70" s="311"/>
      <c r="DO70" s="311"/>
      <c r="DP70" s="311"/>
      <c r="DQ70" s="311"/>
      <c r="DR70" s="312"/>
      <c r="DS70" s="311"/>
      <c r="DT70" s="297"/>
      <c r="DU70" s="311"/>
      <c r="DV70" s="311"/>
      <c r="DW70" s="311"/>
      <c r="DX70" s="311"/>
      <c r="DY70" s="312"/>
      <c r="DZ70" s="311"/>
      <c r="EA70" s="297"/>
      <c r="EB70" s="311"/>
      <c r="EC70" s="311"/>
      <c r="ED70" s="311"/>
      <c r="EE70" s="311"/>
      <c r="EF70" s="312"/>
      <c r="EG70" s="311"/>
      <c r="EH70" s="297"/>
      <c r="EI70" s="311"/>
      <c r="EJ70" s="311"/>
      <c r="EK70" s="311"/>
      <c r="EL70" s="311"/>
      <c r="EM70" s="312"/>
      <c r="EN70" s="311"/>
      <c r="EO70" s="297"/>
      <c r="EP70" s="311"/>
      <c r="EQ70" s="311"/>
      <c r="ER70" s="311"/>
      <c r="ES70" s="311"/>
      <c r="ET70" s="312"/>
      <c r="EU70" s="311"/>
      <c r="EV70" s="297"/>
      <c r="EW70" s="311"/>
      <c r="EX70" s="311"/>
      <c r="EY70" s="311"/>
      <c r="EZ70" s="311"/>
      <c r="FA70" s="312"/>
      <c r="FB70" s="311"/>
      <c r="FC70" s="298"/>
    </row>
    <row r="71" spans="1:159" s="205" customFormat="1" ht="39.9" customHeight="1" x14ac:dyDescent="0.25">
      <c r="A71" s="206"/>
      <c r="B71" s="196"/>
      <c r="C71" s="292"/>
      <c r="D71" s="198"/>
      <c r="E71" s="299"/>
      <c r="F71" s="200"/>
      <c r="G71" s="301"/>
      <c r="H71" s="303"/>
      <c r="I71" s="299"/>
      <c r="J71" s="299"/>
      <c r="K71" s="299"/>
      <c r="L71" s="289"/>
      <c r="M71" s="299"/>
      <c r="N71" s="289"/>
      <c r="O71" s="363" t="str">
        <f>IF(P71="","",IF(OR(I71="",J71=""),"",IF(AND(ISNUMBER(FIND("post-", I71)),J71=ProductCode!$I$12),ProductCode!$F$19,IF(AND(ISNUMBER(FIND("pre-", I71)),J71=ProductCode!$I$12),ProductCode!$F$20,IF(ISNUMBER(FIND("post-", I71)),ProductCode!$F$17,ProductCode!$F$18)))))</f>
        <v/>
      </c>
      <c r="P71" s="295" t="str">
        <f t="shared" si="6"/>
        <v/>
      </c>
      <c r="Q71" s="306"/>
      <c r="R71" s="203"/>
      <c r="S71" s="308" t="str">
        <f t="shared" si="7"/>
        <v/>
      </c>
      <c r="T71" s="311"/>
      <c r="U71" s="311"/>
      <c r="V71" s="311"/>
      <c r="W71" s="311"/>
      <c r="X71" s="312"/>
      <c r="Y71" s="311"/>
      <c r="Z71" s="297"/>
      <c r="AA71" s="311"/>
      <c r="AB71" s="311"/>
      <c r="AC71" s="311"/>
      <c r="AD71" s="311"/>
      <c r="AE71" s="312"/>
      <c r="AF71" s="311"/>
      <c r="AG71" s="297"/>
      <c r="AH71" s="311"/>
      <c r="AI71" s="311"/>
      <c r="AJ71" s="311"/>
      <c r="AK71" s="311"/>
      <c r="AL71" s="312"/>
      <c r="AM71" s="311"/>
      <c r="AN71" s="297"/>
      <c r="AO71" s="311"/>
      <c r="AP71" s="311"/>
      <c r="AQ71" s="311"/>
      <c r="AR71" s="311"/>
      <c r="AS71" s="312"/>
      <c r="AT71" s="311"/>
      <c r="AU71" s="297"/>
      <c r="AV71" s="311"/>
      <c r="AW71" s="311"/>
      <c r="AX71" s="311"/>
      <c r="AY71" s="311"/>
      <c r="AZ71" s="312"/>
      <c r="BA71" s="311"/>
      <c r="BB71" s="297"/>
      <c r="BC71" s="311"/>
      <c r="BD71" s="311"/>
      <c r="BE71" s="311"/>
      <c r="BF71" s="311"/>
      <c r="BG71" s="312"/>
      <c r="BH71" s="311"/>
      <c r="BI71" s="297"/>
      <c r="BJ71" s="311"/>
      <c r="BK71" s="311"/>
      <c r="BL71" s="311"/>
      <c r="BM71" s="311"/>
      <c r="BN71" s="312"/>
      <c r="BO71" s="311"/>
      <c r="BP71" s="297"/>
      <c r="BQ71" s="311"/>
      <c r="BR71" s="311"/>
      <c r="BS71" s="311"/>
      <c r="BT71" s="311"/>
      <c r="BU71" s="312"/>
      <c r="BV71" s="311"/>
      <c r="BW71" s="297"/>
      <c r="BX71" s="311"/>
      <c r="BY71" s="311"/>
      <c r="BZ71" s="311"/>
      <c r="CA71" s="311"/>
      <c r="CB71" s="312"/>
      <c r="CC71" s="311"/>
      <c r="CD71" s="297"/>
      <c r="CE71" s="311"/>
      <c r="CF71" s="311"/>
      <c r="CG71" s="311"/>
      <c r="CH71" s="311"/>
      <c r="CI71" s="312"/>
      <c r="CJ71" s="311"/>
      <c r="CK71" s="297"/>
      <c r="CL71" s="311"/>
      <c r="CM71" s="311"/>
      <c r="CN71" s="311"/>
      <c r="CO71" s="311"/>
      <c r="CP71" s="312"/>
      <c r="CQ71" s="311"/>
      <c r="CR71" s="297"/>
      <c r="CS71" s="311"/>
      <c r="CT71" s="311"/>
      <c r="CU71" s="311"/>
      <c r="CV71" s="311"/>
      <c r="CW71" s="312"/>
      <c r="CX71" s="311"/>
      <c r="CY71" s="297"/>
      <c r="CZ71" s="311"/>
      <c r="DA71" s="311"/>
      <c r="DB71" s="311"/>
      <c r="DC71" s="311"/>
      <c r="DD71" s="312"/>
      <c r="DE71" s="311"/>
      <c r="DF71" s="297"/>
      <c r="DG71" s="311"/>
      <c r="DH71" s="311"/>
      <c r="DI71" s="311"/>
      <c r="DJ71" s="311"/>
      <c r="DK71" s="312"/>
      <c r="DL71" s="311"/>
      <c r="DM71" s="297"/>
      <c r="DN71" s="311"/>
      <c r="DO71" s="311"/>
      <c r="DP71" s="311"/>
      <c r="DQ71" s="311"/>
      <c r="DR71" s="312"/>
      <c r="DS71" s="311"/>
      <c r="DT71" s="297"/>
      <c r="DU71" s="311"/>
      <c r="DV71" s="311"/>
      <c r="DW71" s="311"/>
      <c r="DX71" s="311"/>
      <c r="DY71" s="312"/>
      <c r="DZ71" s="311"/>
      <c r="EA71" s="297"/>
      <c r="EB71" s="311"/>
      <c r="EC71" s="311"/>
      <c r="ED71" s="311"/>
      <c r="EE71" s="311"/>
      <c r="EF71" s="312"/>
      <c r="EG71" s="311"/>
      <c r="EH71" s="297"/>
      <c r="EI71" s="311"/>
      <c r="EJ71" s="311"/>
      <c r="EK71" s="311"/>
      <c r="EL71" s="311"/>
      <c r="EM71" s="312"/>
      <c r="EN71" s="311"/>
      <c r="EO71" s="297"/>
      <c r="EP71" s="311"/>
      <c r="EQ71" s="311"/>
      <c r="ER71" s="311"/>
      <c r="ES71" s="311"/>
      <c r="ET71" s="312"/>
      <c r="EU71" s="311"/>
      <c r="EV71" s="297"/>
      <c r="EW71" s="311"/>
      <c r="EX71" s="311"/>
      <c r="EY71" s="311"/>
      <c r="EZ71" s="311"/>
      <c r="FA71" s="312"/>
      <c r="FB71" s="311"/>
      <c r="FC71" s="298"/>
    </row>
    <row r="72" spans="1:159" s="205" customFormat="1" ht="39.9" customHeight="1" x14ac:dyDescent="0.25">
      <c r="A72" s="206"/>
      <c r="B72" s="196"/>
      <c r="C72" s="292"/>
      <c r="D72" s="198"/>
      <c r="E72" s="299"/>
      <c r="F72" s="200"/>
      <c r="G72" s="301"/>
      <c r="H72" s="303"/>
      <c r="I72" s="299"/>
      <c r="J72" s="299"/>
      <c r="K72" s="299"/>
      <c r="L72" s="289"/>
      <c r="M72" s="299"/>
      <c r="N72" s="289"/>
      <c r="O72" s="363" t="str">
        <f>IF(P72="","",IF(OR(I72="",J72=""),"",IF(AND(ISNUMBER(FIND("post-", I72)),J72=ProductCode!$I$12),ProductCode!$F$19,IF(AND(ISNUMBER(FIND("pre-", I72)),J72=ProductCode!$I$12),ProductCode!$F$20,IF(ISNUMBER(FIND("post-", I72)),ProductCode!$F$17,ProductCode!$F$18)))))</f>
        <v/>
      </c>
      <c r="P72" s="295" t="str">
        <f t="shared" si="6"/>
        <v/>
      </c>
      <c r="Q72" s="306"/>
      <c r="R72" s="203"/>
      <c r="S72" s="308" t="str">
        <f t="shared" si="7"/>
        <v/>
      </c>
      <c r="T72" s="311"/>
      <c r="U72" s="311"/>
      <c r="V72" s="311"/>
      <c r="W72" s="311"/>
      <c r="X72" s="312"/>
      <c r="Y72" s="311"/>
      <c r="Z72" s="297"/>
      <c r="AA72" s="311"/>
      <c r="AB72" s="311"/>
      <c r="AC72" s="311"/>
      <c r="AD72" s="311"/>
      <c r="AE72" s="312"/>
      <c r="AF72" s="311"/>
      <c r="AG72" s="297"/>
      <c r="AH72" s="311"/>
      <c r="AI72" s="311"/>
      <c r="AJ72" s="311"/>
      <c r="AK72" s="311"/>
      <c r="AL72" s="312"/>
      <c r="AM72" s="311"/>
      <c r="AN72" s="297"/>
      <c r="AO72" s="311"/>
      <c r="AP72" s="311"/>
      <c r="AQ72" s="311"/>
      <c r="AR72" s="311"/>
      <c r="AS72" s="312"/>
      <c r="AT72" s="311"/>
      <c r="AU72" s="297"/>
      <c r="AV72" s="311"/>
      <c r="AW72" s="311"/>
      <c r="AX72" s="311"/>
      <c r="AY72" s="311"/>
      <c r="AZ72" s="312"/>
      <c r="BA72" s="311"/>
      <c r="BB72" s="297"/>
      <c r="BC72" s="311"/>
      <c r="BD72" s="311"/>
      <c r="BE72" s="311"/>
      <c r="BF72" s="311"/>
      <c r="BG72" s="312"/>
      <c r="BH72" s="311"/>
      <c r="BI72" s="297"/>
      <c r="BJ72" s="311"/>
      <c r="BK72" s="311"/>
      <c r="BL72" s="311"/>
      <c r="BM72" s="311"/>
      <c r="BN72" s="312"/>
      <c r="BO72" s="311"/>
      <c r="BP72" s="297"/>
      <c r="BQ72" s="311"/>
      <c r="BR72" s="311"/>
      <c r="BS72" s="311"/>
      <c r="BT72" s="311"/>
      <c r="BU72" s="312"/>
      <c r="BV72" s="311"/>
      <c r="BW72" s="297"/>
      <c r="BX72" s="311"/>
      <c r="BY72" s="311"/>
      <c r="BZ72" s="311"/>
      <c r="CA72" s="311"/>
      <c r="CB72" s="312"/>
      <c r="CC72" s="311"/>
      <c r="CD72" s="297"/>
      <c r="CE72" s="311"/>
      <c r="CF72" s="311"/>
      <c r="CG72" s="311"/>
      <c r="CH72" s="311"/>
      <c r="CI72" s="312"/>
      <c r="CJ72" s="311"/>
      <c r="CK72" s="297"/>
      <c r="CL72" s="311"/>
      <c r="CM72" s="311"/>
      <c r="CN72" s="311"/>
      <c r="CO72" s="311"/>
      <c r="CP72" s="312"/>
      <c r="CQ72" s="311"/>
      <c r="CR72" s="297"/>
      <c r="CS72" s="311"/>
      <c r="CT72" s="311"/>
      <c r="CU72" s="311"/>
      <c r="CV72" s="311"/>
      <c r="CW72" s="312"/>
      <c r="CX72" s="311"/>
      <c r="CY72" s="297"/>
      <c r="CZ72" s="311"/>
      <c r="DA72" s="311"/>
      <c r="DB72" s="311"/>
      <c r="DC72" s="311"/>
      <c r="DD72" s="312"/>
      <c r="DE72" s="311"/>
      <c r="DF72" s="297"/>
      <c r="DG72" s="311"/>
      <c r="DH72" s="311"/>
      <c r="DI72" s="311"/>
      <c r="DJ72" s="311"/>
      <c r="DK72" s="312"/>
      <c r="DL72" s="311"/>
      <c r="DM72" s="297"/>
      <c r="DN72" s="311"/>
      <c r="DO72" s="311"/>
      <c r="DP72" s="311"/>
      <c r="DQ72" s="311"/>
      <c r="DR72" s="312"/>
      <c r="DS72" s="311"/>
      <c r="DT72" s="297"/>
      <c r="DU72" s="311"/>
      <c r="DV72" s="311"/>
      <c r="DW72" s="311"/>
      <c r="DX72" s="311"/>
      <c r="DY72" s="312"/>
      <c r="DZ72" s="311"/>
      <c r="EA72" s="297"/>
      <c r="EB72" s="311"/>
      <c r="EC72" s="311"/>
      <c r="ED72" s="311"/>
      <c r="EE72" s="311"/>
      <c r="EF72" s="312"/>
      <c r="EG72" s="311"/>
      <c r="EH72" s="297"/>
      <c r="EI72" s="311"/>
      <c r="EJ72" s="311"/>
      <c r="EK72" s="311"/>
      <c r="EL72" s="311"/>
      <c r="EM72" s="312"/>
      <c r="EN72" s="311"/>
      <c r="EO72" s="297"/>
      <c r="EP72" s="311"/>
      <c r="EQ72" s="311"/>
      <c r="ER72" s="311"/>
      <c r="ES72" s="311"/>
      <c r="ET72" s="312"/>
      <c r="EU72" s="311"/>
      <c r="EV72" s="297"/>
      <c r="EW72" s="311"/>
      <c r="EX72" s="311"/>
      <c r="EY72" s="311"/>
      <c r="EZ72" s="311"/>
      <c r="FA72" s="312"/>
      <c r="FB72" s="311"/>
      <c r="FC72" s="298"/>
    </row>
    <row r="73" spans="1:159" s="205" customFormat="1" ht="39.9" customHeight="1" x14ac:dyDescent="0.25">
      <c r="A73" s="206"/>
      <c r="B73" s="196"/>
      <c r="C73" s="292"/>
      <c r="D73" s="198"/>
      <c r="E73" s="299"/>
      <c r="F73" s="200"/>
      <c r="G73" s="301"/>
      <c r="H73" s="303"/>
      <c r="I73" s="299"/>
      <c r="J73" s="299"/>
      <c r="K73" s="299"/>
      <c r="L73" s="289"/>
      <c r="M73" s="299"/>
      <c r="N73" s="289"/>
      <c r="O73" s="363" t="str">
        <f>IF(P73="","",IF(OR(I73="",J73=""),"",IF(AND(ISNUMBER(FIND("post-", I73)),J73=ProductCode!$I$12),ProductCode!$F$19,IF(AND(ISNUMBER(FIND("pre-", I73)),J73=ProductCode!$I$12),ProductCode!$F$20,IF(ISNUMBER(FIND("post-", I73)),ProductCode!$F$17,ProductCode!$F$18)))))</f>
        <v/>
      </c>
      <c r="P73" s="295" t="str">
        <f t="shared" si="6"/>
        <v/>
      </c>
      <c r="Q73" s="306"/>
      <c r="R73" s="203"/>
      <c r="S73" s="308" t="str">
        <f t="shared" si="7"/>
        <v/>
      </c>
      <c r="T73" s="311"/>
      <c r="U73" s="311"/>
      <c r="V73" s="311"/>
      <c r="W73" s="311"/>
      <c r="X73" s="312"/>
      <c r="Y73" s="311"/>
      <c r="Z73" s="297"/>
      <c r="AA73" s="311"/>
      <c r="AB73" s="311"/>
      <c r="AC73" s="311"/>
      <c r="AD73" s="311"/>
      <c r="AE73" s="312"/>
      <c r="AF73" s="311"/>
      <c r="AG73" s="297"/>
      <c r="AH73" s="311"/>
      <c r="AI73" s="311"/>
      <c r="AJ73" s="311"/>
      <c r="AK73" s="311"/>
      <c r="AL73" s="312"/>
      <c r="AM73" s="311"/>
      <c r="AN73" s="297"/>
      <c r="AO73" s="311"/>
      <c r="AP73" s="311"/>
      <c r="AQ73" s="311"/>
      <c r="AR73" s="311"/>
      <c r="AS73" s="312"/>
      <c r="AT73" s="311"/>
      <c r="AU73" s="297"/>
      <c r="AV73" s="311"/>
      <c r="AW73" s="311"/>
      <c r="AX73" s="311"/>
      <c r="AY73" s="311"/>
      <c r="AZ73" s="312"/>
      <c r="BA73" s="311"/>
      <c r="BB73" s="297"/>
      <c r="BC73" s="311"/>
      <c r="BD73" s="311"/>
      <c r="BE73" s="311"/>
      <c r="BF73" s="311"/>
      <c r="BG73" s="312"/>
      <c r="BH73" s="311"/>
      <c r="BI73" s="297"/>
      <c r="BJ73" s="311"/>
      <c r="BK73" s="311"/>
      <c r="BL73" s="311"/>
      <c r="BM73" s="311"/>
      <c r="BN73" s="312"/>
      <c r="BO73" s="311"/>
      <c r="BP73" s="297"/>
      <c r="BQ73" s="311"/>
      <c r="BR73" s="311"/>
      <c r="BS73" s="311"/>
      <c r="BT73" s="311"/>
      <c r="BU73" s="312"/>
      <c r="BV73" s="311"/>
      <c r="BW73" s="297"/>
      <c r="BX73" s="311"/>
      <c r="BY73" s="311"/>
      <c r="BZ73" s="311"/>
      <c r="CA73" s="311"/>
      <c r="CB73" s="312"/>
      <c r="CC73" s="311"/>
      <c r="CD73" s="297"/>
      <c r="CE73" s="311"/>
      <c r="CF73" s="311"/>
      <c r="CG73" s="311"/>
      <c r="CH73" s="311"/>
      <c r="CI73" s="312"/>
      <c r="CJ73" s="311"/>
      <c r="CK73" s="297"/>
      <c r="CL73" s="311"/>
      <c r="CM73" s="311"/>
      <c r="CN73" s="311"/>
      <c r="CO73" s="311"/>
      <c r="CP73" s="312"/>
      <c r="CQ73" s="311"/>
      <c r="CR73" s="297"/>
      <c r="CS73" s="311"/>
      <c r="CT73" s="311"/>
      <c r="CU73" s="311"/>
      <c r="CV73" s="311"/>
      <c r="CW73" s="312"/>
      <c r="CX73" s="311"/>
      <c r="CY73" s="297"/>
      <c r="CZ73" s="311"/>
      <c r="DA73" s="311"/>
      <c r="DB73" s="311"/>
      <c r="DC73" s="311"/>
      <c r="DD73" s="312"/>
      <c r="DE73" s="311"/>
      <c r="DF73" s="297"/>
      <c r="DG73" s="311"/>
      <c r="DH73" s="311"/>
      <c r="DI73" s="311"/>
      <c r="DJ73" s="311"/>
      <c r="DK73" s="312"/>
      <c r="DL73" s="311"/>
      <c r="DM73" s="297"/>
      <c r="DN73" s="311"/>
      <c r="DO73" s="311"/>
      <c r="DP73" s="311"/>
      <c r="DQ73" s="311"/>
      <c r="DR73" s="312"/>
      <c r="DS73" s="311"/>
      <c r="DT73" s="297"/>
      <c r="DU73" s="311"/>
      <c r="DV73" s="311"/>
      <c r="DW73" s="311"/>
      <c r="DX73" s="311"/>
      <c r="DY73" s="312"/>
      <c r="DZ73" s="311"/>
      <c r="EA73" s="297"/>
      <c r="EB73" s="311"/>
      <c r="EC73" s="311"/>
      <c r="ED73" s="311"/>
      <c r="EE73" s="311"/>
      <c r="EF73" s="312"/>
      <c r="EG73" s="311"/>
      <c r="EH73" s="297"/>
      <c r="EI73" s="311"/>
      <c r="EJ73" s="311"/>
      <c r="EK73" s="311"/>
      <c r="EL73" s="311"/>
      <c r="EM73" s="312"/>
      <c r="EN73" s="311"/>
      <c r="EO73" s="297"/>
      <c r="EP73" s="311"/>
      <c r="EQ73" s="311"/>
      <c r="ER73" s="311"/>
      <c r="ES73" s="311"/>
      <c r="ET73" s="312"/>
      <c r="EU73" s="311"/>
      <c r="EV73" s="297"/>
      <c r="EW73" s="311"/>
      <c r="EX73" s="311"/>
      <c r="EY73" s="311"/>
      <c r="EZ73" s="311"/>
      <c r="FA73" s="312"/>
      <c r="FB73" s="311"/>
      <c r="FC73" s="298"/>
    </row>
    <row r="74" spans="1:159" s="205" customFormat="1" ht="39.9" customHeight="1" x14ac:dyDescent="0.25">
      <c r="A74" s="206"/>
      <c r="B74" s="196"/>
      <c r="C74" s="292"/>
      <c r="D74" s="198"/>
      <c r="E74" s="299"/>
      <c r="F74" s="200"/>
      <c r="G74" s="301"/>
      <c r="H74" s="303"/>
      <c r="I74" s="299"/>
      <c r="J74" s="299"/>
      <c r="K74" s="299"/>
      <c r="L74" s="289"/>
      <c r="M74" s="299"/>
      <c r="N74" s="289"/>
      <c r="O74" s="363" t="str">
        <f>IF(P74="","",IF(OR(I74="",J74=""),"",IF(AND(ISNUMBER(FIND("post-", I74)),J74=ProductCode!$I$12),ProductCode!$F$19,IF(AND(ISNUMBER(FIND("pre-", I74)),J74=ProductCode!$I$12),ProductCode!$F$20,IF(ISNUMBER(FIND("post-", I74)),ProductCode!$F$17,ProductCode!$F$18)))))</f>
        <v/>
      </c>
      <c r="P74" s="295" t="str">
        <f t="shared" si="6"/>
        <v/>
      </c>
      <c r="Q74" s="306"/>
      <c r="R74" s="203"/>
      <c r="S74" s="308" t="str">
        <f t="shared" si="7"/>
        <v/>
      </c>
      <c r="T74" s="311"/>
      <c r="U74" s="311"/>
      <c r="V74" s="311"/>
      <c r="W74" s="311"/>
      <c r="X74" s="312"/>
      <c r="Y74" s="311"/>
      <c r="Z74" s="297"/>
      <c r="AA74" s="311"/>
      <c r="AB74" s="311"/>
      <c r="AC74" s="311"/>
      <c r="AD74" s="311"/>
      <c r="AE74" s="312"/>
      <c r="AF74" s="311"/>
      <c r="AG74" s="297"/>
      <c r="AH74" s="311"/>
      <c r="AI74" s="311"/>
      <c r="AJ74" s="311"/>
      <c r="AK74" s="311"/>
      <c r="AL74" s="312"/>
      <c r="AM74" s="311"/>
      <c r="AN74" s="297"/>
      <c r="AO74" s="311"/>
      <c r="AP74" s="311"/>
      <c r="AQ74" s="311"/>
      <c r="AR74" s="311"/>
      <c r="AS74" s="312"/>
      <c r="AT74" s="311"/>
      <c r="AU74" s="297"/>
      <c r="AV74" s="311"/>
      <c r="AW74" s="311"/>
      <c r="AX74" s="311"/>
      <c r="AY74" s="311"/>
      <c r="AZ74" s="312"/>
      <c r="BA74" s="311"/>
      <c r="BB74" s="297"/>
      <c r="BC74" s="311"/>
      <c r="BD74" s="311"/>
      <c r="BE74" s="311"/>
      <c r="BF74" s="311"/>
      <c r="BG74" s="312"/>
      <c r="BH74" s="311"/>
      <c r="BI74" s="297"/>
      <c r="BJ74" s="311"/>
      <c r="BK74" s="311"/>
      <c r="BL74" s="311"/>
      <c r="BM74" s="311"/>
      <c r="BN74" s="312"/>
      <c r="BO74" s="311"/>
      <c r="BP74" s="297"/>
      <c r="BQ74" s="311"/>
      <c r="BR74" s="311"/>
      <c r="BS74" s="311"/>
      <c r="BT74" s="311"/>
      <c r="BU74" s="312"/>
      <c r="BV74" s="311"/>
      <c r="BW74" s="297"/>
      <c r="BX74" s="311"/>
      <c r="BY74" s="311"/>
      <c r="BZ74" s="311"/>
      <c r="CA74" s="311"/>
      <c r="CB74" s="312"/>
      <c r="CC74" s="311"/>
      <c r="CD74" s="297"/>
      <c r="CE74" s="311"/>
      <c r="CF74" s="311"/>
      <c r="CG74" s="311"/>
      <c r="CH74" s="311"/>
      <c r="CI74" s="312"/>
      <c r="CJ74" s="311"/>
      <c r="CK74" s="297"/>
      <c r="CL74" s="311"/>
      <c r="CM74" s="311"/>
      <c r="CN74" s="311"/>
      <c r="CO74" s="311"/>
      <c r="CP74" s="312"/>
      <c r="CQ74" s="311"/>
      <c r="CR74" s="297"/>
      <c r="CS74" s="311"/>
      <c r="CT74" s="311"/>
      <c r="CU74" s="311"/>
      <c r="CV74" s="311"/>
      <c r="CW74" s="312"/>
      <c r="CX74" s="311"/>
      <c r="CY74" s="297"/>
      <c r="CZ74" s="311"/>
      <c r="DA74" s="311"/>
      <c r="DB74" s="311"/>
      <c r="DC74" s="311"/>
      <c r="DD74" s="312"/>
      <c r="DE74" s="311"/>
      <c r="DF74" s="297"/>
      <c r="DG74" s="311"/>
      <c r="DH74" s="311"/>
      <c r="DI74" s="311"/>
      <c r="DJ74" s="311"/>
      <c r="DK74" s="312"/>
      <c r="DL74" s="311"/>
      <c r="DM74" s="297"/>
      <c r="DN74" s="311"/>
      <c r="DO74" s="311"/>
      <c r="DP74" s="311"/>
      <c r="DQ74" s="311"/>
      <c r="DR74" s="312"/>
      <c r="DS74" s="311"/>
      <c r="DT74" s="297"/>
      <c r="DU74" s="311"/>
      <c r="DV74" s="311"/>
      <c r="DW74" s="311"/>
      <c r="DX74" s="311"/>
      <c r="DY74" s="312"/>
      <c r="DZ74" s="311"/>
      <c r="EA74" s="297"/>
      <c r="EB74" s="311"/>
      <c r="EC74" s="311"/>
      <c r="ED74" s="311"/>
      <c r="EE74" s="311"/>
      <c r="EF74" s="312"/>
      <c r="EG74" s="311"/>
      <c r="EH74" s="297"/>
      <c r="EI74" s="311"/>
      <c r="EJ74" s="311"/>
      <c r="EK74" s="311"/>
      <c r="EL74" s="311"/>
      <c r="EM74" s="312"/>
      <c r="EN74" s="311"/>
      <c r="EO74" s="297"/>
      <c r="EP74" s="311"/>
      <c r="EQ74" s="311"/>
      <c r="ER74" s="311"/>
      <c r="ES74" s="311"/>
      <c r="ET74" s="312"/>
      <c r="EU74" s="311"/>
      <c r="EV74" s="297"/>
      <c r="EW74" s="311"/>
      <c r="EX74" s="311"/>
      <c r="EY74" s="311"/>
      <c r="EZ74" s="311"/>
      <c r="FA74" s="312"/>
      <c r="FB74" s="311"/>
      <c r="FC74" s="298"/>
    </row>
    <row r="75" spans="1:159" s="205" customFormat="1" ht="39.9" customHeight="1" x14ac:dyDescent="0.25">
      <c r="A75" s="206"/>
      <c r="B75" s="196"/>
      <c r="C75" s="292"/>
      <c r="D75" s="198"/>
      <c r="E75" s="299"/>
      <c r="F75" s="200"/>
      <c r="G75" s="301"/>
      <c r="H75" s="303"/>
      <c r="I75" s="299"/>
      <c r="J75" s="299"/>
      <c r="K75" s="299"/>
      <c r="L75" s="289"/>
      <c r="M75" s="299"/>
      <c r="N75" s="289"/>
      <c r="O75" s="363" t="str">
        <f>IF(P75="","",IF(OR(I75="",J75=""),"",IF(AND(ISNUMBER(FIND("post-", I75)),J75=ProductCode!$I$12),ProductCode!$F$19,IF(AND(ISNUMBER(FIND("pre-", I75)),J75=ProductCode!$I$12),ProductCode!$F$20,IF(ISNUMBER(FIND("post-", I75)),ProductCode!$F$17,ProductCode!$F$18)))))</f>
        <v/>
      </c>
      <c r="P75" s="295" t="str">
        <f t="shared" si="6"/>
        <v/>
      </c>
      <c r="Q75" s="306"/>
      <c r="R75" s="203"/>
      <c r="S75" s="308" t="str">
        <f t="shared" si="7"/>
        <v/>
      </c>
      <c r="T75" s="311"/>
      <c r="U75" s="311"/>
      <c r="V75" s="311"/>
      <c r="W75" s="311"/>
      <c r="X75" s="312"/>
      <c r="Y75" s="311"/>
      <c r="Z75" s="297"/>
      <c r="AA75" s="311"/>
      <c r="AB75" s="311"/>
      <c r="AC75" s="311"/>
      <c r="AD75" s="311"/>
      <c r="AE75" s="312"/>
      <c r="AF75" s="311"/>
      <c r="AG75" s="297"/>
      <c r="AH75" s="311"/>
      <c r="AI75" s="311"/>
      <c r="AJ75" s="311"/>
      <c r="AK75" s="311"/>
      <c r="AL75" s="312"/>
      <c r="AM75" s="311"/>
      <c r="AN75" s="297"/>
      <c r="AO75" s="311"/>
      <c r="AP75" s="311"/>
      <c r="AQ75" s="311"/>
      <c r="AR75" s="311"/>
      <c r="AS75" s="312"/>
      <c r="AT75" s="311"/>
      <c r="AU75" s="297"/>
      <c r="AV75" s="311"/>
      <c r="AW75" s="311"/>
      <c r="AX75" s="311"/>
      <c r="AY75" s="311"/>
      <c r="AZ75" s="312"/>
      <c r="BA75" s="311"/>
      <c r="BB75" s="297"/>
      <c r="BC75" s="311"/>
      <c r="BD75" s="311"/>
      <c r="BE75" s="311"/>
      <c r="BF75" s="311"/>
      <c r="BG75" s="312"/>
      <c r="BH75" s="311"/>
      <c r="BI75" s="297"/>
      <c r="BJ75" s="311"/>
      <c r="BK75" s="311"/>
      <c r="BL75" s="311"/>
      <c r="BM75" s="311"/>
      <c r="BN75" s="312"/>
      <c r="BO75" s="311"/>
      <c r="BP75" s="297"/>
      <c r="BQ75" s="311"/>
      <c r="BR75" s="311"/>
      <c r="BS75" s="311"/>
      <c r="BT75" s="311"/>
      <c r="BU75" s="312"/>
      <c r="BV75" s="311"/>
      <c r="BW75" s="297"/>
      <c r="BX75" s="311"/>
      <c r="BY75" s="311"/>
      <c r="BZ75" s="311"/>
      <c r="CA75" s="311"/>
      <c r="CB75" s="312"/>
      <c r="CC75" s="311"/>
      <c r="CD75" s="297"/>
      <c r="CE75" s="311"/>
      <c r="CF75" s="311"/>
      <c r="CG75" s="311"/>
      <c r="CH75" s="311"/>
      <c r="CI75" s="312"/>
      <c r="CJ75" s="311"/>
      <c r="CK75" s="297"/>
      <c r="CL75" s="311"/>
      <c r="CM75" s="311"/>
      <c r="CN75" s="311"/>
      <c r="CO75" s="311"/>
      <c r="CP75" s="312"/>
      <c r="CQ75" s="311"/>
      <c r="CR75" s="297"/>
      <c r="CS75" s="311"/>
      <c r="CT75" s="311"/>
      <c r="CU75" s="311"/>
      <c r="CV75" s="311"/>
      <c r="CW75" s="312"/>
      <c r="CX75" s="311"/>
      <c r="CY75" s="297"/>
      <c r="CZ75" s="311"/>
      <c r="DA75" s="311"/>
      <c r="DB75" s="311"/>
      <c r="DC75" s="311"/>
      <c r="DD75" s="312"/>
      <c r="DE75" s="311"/>
      <c r="DF75" s="297"/>
      <c r="DG75" s="311"/>
      <c r="DH75" s="311"/>
      <c r="DI75" s="311"/>
      <c r="DJ75" s="311"/>
      <c r="DK75" s="312"/>
      <c r="DL75" s="311"/>
      <c r="DM75" s="297"/>
      <c r="DN75" s="311"/>
      <c r="DO75" s="311"/>
      <c r="DP75" s="311"/>
      <c r="DQ75" s="311"/>
      <c r="DR75" s="312"/>
      <c r="DS75" s="311"/>
      <c r="DT75" s="297"/>
      <c r="DU75" s="311"/>
      <c r="DV75" s="311"/>
      <c r="DW75" s="311"/>
      <c r="DX75" s="311"/>
      <c r="DY75" s="312"/>
      <c r="DZ75" s="311"/>
      <c r="EA75" s="297"/>
      <c r="EB75" s="311"/>
      <c r="EC75" s="311"/>
      <c r="ED75" s="311"/>
      <c r="EE75" s="311"/>
      <c r="EF75" s="312"/>
      <c r="EG75" s="311"/>
      <c r="EH75" s="297"/>
      <c r="EI75" s="311"/>
      <c r="EJ75" s="311"/>
      <c r="EK75" s="311"/>
      <c r="EL75" s="311"/>
      <c r="EM75" s="312"/>
      <c r="EN75" s="311"/>
      <c r="EO75" s="297"/>
      <c r="EP75" s="311"/>
      <c r="EQ75" s="311"/>
      <c r="ER75" s="311"/>
      <c r="ES75" s="311"/>
      <c r="ET75" s="312"/>
      <c r="EU75" s="311"/>
      <c r="EV75" s="297"/>
      <c r="EW75" s="311"/>
      <c r="EX75" s="311"/>
      <c r="EY75" s="311"/>
      <c r="EZ75" s="311"/>
      <c r="FA75" s="312"/>
      <c r="FB75" s="311"/>
      <c r="FC75" s="298"/>
    </row>
    <row r="76" spans="1:159" s="205" customFormat="1" ht="39.9" customHeight="1" x14ac:dyDescent="0.25">
      <c r="A76" s="206"/>
      <c r="B76" s="196"/>
      <c r="C76" s="292"/>
      <c r="D76" s="198"/>
      <c r="E76" s="299"/>
      <c r="F76" s="200"/>
      <c r="G76" s="301"/>
      <c r="H76" s="303"/>
      <c r="I76" s="299"/>
      <c r="J76" s="299"/>
      <c r="K76" s="299"/>
      <c r="L76" s="289"/>
      <c r="M76" s="299"/>
      <c r="N76" s="289"/>
      <c r="O76" s="363" t="str">
        <f>IF(P76="","",IF(OR(I76="",J76=""),"",IF(AND(ISNUMBER(FIND("post-", I76)),J76=ProductCode!$I$12),ProductCode!$F$19,IF(AND(ISNUMBER(FIND("pre-", I76)),J76=ProductCode!$I$12),ProductCode!$F$20,IF(ISNUMBER(FIND("post-", I76)),ProductCode!$F$17,ProductCode!$F$18)))))</f>
        <v/>
      </c>
      <c r="P76" s="295" t="str">
        <f t="shared" si="6"/>
        <v/>
      </c>
      <c r="Q76" s="306"/>
      <c r="R76" s="203"/>
      <c r="S76" s="308" t="str">
        <f t="shared" si="7"/>
        <v/>
      </c>
      <c r="T76" s="311"/>
      <c r="U76" s="311"/>
      <c r="V76" s="311"/>
      <c r="W76" s="311"/>
      <c r="X76" s="312"/>
      <c r="Y76" s="311"/>
      <c r="Z76" s="297"/>
      <c r="AA76" s="311"/>
      <c r="AB76" s="311"/>
      <c r="AC76" s="311"/>
      <c r="AD76" s="311"/>
      <c r="AE76" s="312"/>
      <c r="AF76" s="311"/>
      <c r="AG76" s="297"/>
      <c r="AH76" s="311"/>
      <c r="AI76" s="311"/>
      <c r="AJ76" s="311"/>
      <c r="AK76" s="311"/>
      <c r="AL76" s="312"/>
      <c r="AM76" s="311"/>
      <c r="AN76" s="297"/>
      <c r="AO76" s="311"/>
      <c r="AP76" s="311"/>
      <c r="AQ76" s="311"/>
      <c r="AR76" s="311"/>
      <c r="AS76" s="312"/>
      <c r="AT76" s="311"/>
      <c r="AU76" s="297"/>
      <c r="AV76" s="311"/>
      <c r="AW76" s="311"/>
      <c r="AX76" s="311"/>
      <c r="AY76" s="311"/>
      <c r="AZ76" s="312"/>
      <c r="BA76" s="311"/>
      <c r="BB76" s="297"/>
      <c r="BC76" s="311"/>
      <c r="BD76" s="311"/>
      <c r="BE76" s="311"/>
      <c r="BF76" s="311"/>
      <c r="BG76" s="312"/>
      <c r="BH76" s="311"/>
      <c r="BI76" s="297"/>
      <c r="BJ76" s="311"/>
      <c r="BK76" s="311"/>
      <c r="BL76" s="311"/>
      <c r="BM76" s="311"/>
      <c r="BN76" s="312"/>
      <c r="BO76" s="311"/>
      <c r="BP76" s="297"/>
      <c r="BQ76" s="311"/>
      <c r="BR76" s="311"/>
      <c r="BS76" s="311"/>
      <c r="BT76" s="311"/>
      <c r="BU76" s="312"/>
      <c r="BV76" s="311"/>
      <c r="BW76" s="297"/>
      <c r="BX76" s="311"/>
      <c r="BY76" s="311"/>
      <c r="BZ76" s="311"/>
      <c r="CA76" s="311"/>
      <c r="CB76" s="312"/>
      <c r="CC76" s="311"/>
      <c r="CD76" s="297"/>
      <c r="CE76" s="311"/>
      <c r="CF76" s="311"/>
      <c r="CG76" s="311"/>
      <c r="CH76" s="311"/>
      <c r="CI76" s="312"/>
      <c r="CJ76" s="311"/>
      <c r="CK76" s="297"/>
      <c r="CL76" s="311"/>
      <c r="CM76" s="311"/>
      <c r="CN76" s="311"/>
      <c r="CO76" s="311"/>
      <c r="CP76" s="312"/>
      <c r="CQ76" s="311"/>
      <c r="CR76" s="297"/>
      <c r="CS76" s="311"/>
      <c r="CT76" s="311"/>
      <c r="CU76" s="311"/>
      <c r="CV76" s="311"/>
      <c r="CW76" s="312"/>
      <c r="CX76" s="311"/>
      <c r="CY76" s="297"/>
      <c r="CZ76" s="311"/>
      <c r="DA76" s="311"/>
      <c r="DB76" s="311"/>
      <c r="DC76" s="311"/>
      <c r="DD76" s="312"/>
      <c r="DE76" s="311"/>
      <c r="DF76" s="297"/>
      <c r="DG76" s="311"/>
      <c r="DH76" s="311"/>
      <c r="DI76" s="311"/>
      <c r="DJ76" s="311"/>
      <c r="DK76" s="312"/>
      <c r="DL76" s="311"/>
      <c r="DM76" s="297"/>
      <c r="DN76" s="311"/>
      <c r="DO76" s="311"/>
      <c r="DP76" s="311"/>
      <c r="DQ76" s="311"/>
      <c r="DR76" s="312"/>
      <c r="DS76" s="311"/>
      <c r="DT76" s="297"/>
      <c r="DU76" s="311"/>
      <c r="DV76" s="311"/>
      <c r="DW76" s="311"/>
      <c r="DX76" s="311"/>
      <c r="DY76" s="312"/>
      <c r="DZ76" s="311"/>
      <c r="EA76" s="297"/>
      <c r="EB76" s="311"/>
      <c r="EC76" s="311"/>
      <c r="ED76" s="311"/>
      <c r="EE76" s="311"/>
      <c r="EF76" s="312"/>
      <c r="EG76" s="311"/>
      <c r="EH76" s="297"/>
      <c r="EI76" s="311"/>
      <c r="EJ76" s="311"/>
      <c r="EK76" s="311"/>
      <c r="EL76" s="311"/>
      <c r="EM76" s="312"/>
      <c r="EN76" s="311"/>
      <c r="EO76" s="297"/>
      <c r="EP76" s="311"/>
      <c r="EQ76" s="311"/>
      <c r="ER76" s="311"/>
      <c r="ES76" s="311"/>
      <c r="ET76" s="312"/>
      <c r="EU76" s="311"/>
      <c r="EV76" s="297"/>
      <c r="EW76" s="311"/>
      <c r="EX76" s="311"/>
      <c r="EY76" s="311"/>
      <c r="EZ76" s="311"/>
      <c r="FA76" s="312"/>
      <c r="FB76" s="311"/>
      <c r="FC76" s="298"/>
    </row>
    <row r="77" spans="1:159" s="205" customFormat="1" ht="39.9" customHeight="1" x14ac:dyDescent="0.25">
      <c r="A77" s="206"/>
      <c r="B77" s="196"/>
      <c r="C77" s="292"/>
      <c r="D77" s="198"/>
      <c r="E77" s="299"/>
      <c r="F77" s="200"/>
      <c r="G77" s="301"/>
      <c r="H77" s="303"/>
      <c r="I77" s="299"/>
      <c r="J77" s="299"/>
      <c r="K77" s="299"/>
      <c r="L77" s="289"/>
      <c r="M77" s="299"/>
      <c r="N77" s="289"/>
      <c r="O77" s="363" t="str">
        <f>IF(P77="","",IF(OR(I77="",J77=""),"",IF(AND(ISNUMBER(FIND("post-", I77)),J77=ProductCode!$I$12),ProductCode!$F$19,IF(AND(ISNUMBER(FIND("pre-", I77)),J77=ProductCode!$I$12),ProductCode!$F$20,IF(ISNUMBER(FIND("post-", I77)),ProductCode!$F$17,ProductCode!$F$18)))))</f>
        <v/>
      </c>
      <c r="P77" s="295" t="str">
        <f t="shared" si="6"/>
        <v/>
      </c>
      <c r="Q77" s="306"/>
      <c r="R77" s="203"/>
      <c r="S77" s="308" t="str">
        <f t="shared" si="7"/>
        <v/>
      </c>
      <c r="T77" s="311"/>
      <c r="U77" s="311"/>
      <c r="V77" s="311"/>
      <c r="W77" s="311"/>
      <c r="X77" s="312"/>
      <c r="Y77" s="311"/>
      <c r="Z77" s="297"/>
      <c r="AA77" s="311"/>
      <c r="AB77" s="311"/>
      <c r="AC77" s="311"/>
      <c r="AD77" s="311"/>
      <c r="AE77" s="312"/>
      <c r="AF77" s="311"/>
      <c r="AG77" s="297"/>
      <c r="AH77" s="311"/>
      <c r="AI77" s="311"/>
      <c r="AJ77" s="311"/>
      <c r="AK77" s="311"/>
      <c r="AL77" s="312"/>
      <c r="AM77" s="311"/>
      <c r="AN77" s="297"/>
      <c r="AO77" s="311"/>
      <c r="AP77" s="311"/>
      <c r="AQ77" s="311"/>
      <c r="AR77" s="311"/>
      <c r="AS77" s="312"/>
      <c r="AT77" s="311"/>
      <c r="AU77" s="297"/>
      <c r="AV77" s="311"/>
      <c r="AW77" s="311"/>
      <c r="AX77" s="311"/>
      <c r="AY77" s="311"/>
      <c r="AZ77" s="312"/>
      <c r="BA77" s="311"/>
      <c r="BB77" s="297"/>
      <c r="BC77" s="311"/>
      <c r="BD77" s="311"/>
      <c r="BE77" s="311"/>
      <c r="BF77" s="311"/>
      <c r="BG77" s="312"/>
      <c r="BH77" s="311"/>
      <c r="BI77" s="297"/>
      <c r="BJ77" s="311"/>
      <c r="BK77" s="311"/>
      <c r="BL77" s="311"/>
      <c r="BM77" s="311"/>
      <c r="BN77" s="312"/>
      <c r="BO77" s="311"/>
      <c r="BP77" s="297"/>
      <c r="BQ77" s="311"/>
      <c r="BR77" s="311"/>
      <c r="BS77" s="311"/>
      <c r="BT77" s="311"/>
      <c r="BU77" s="312"/>
      <c r="BV77" s="311"/>
      <c r="BW77" s="297"/>
      <c r="BX77" s="311"/>
      <c r="BY77" s="311"/>
      <c r="BZ77" s="311"/>
      <c r="CA77" s="311"/>
      <c r="CB77" s="312"/>
      <c r="CC77" s="311"/>
      <c r="CD77" s="297"/>
      <c r="CE77" s="311"/>
      <c r="CF77" s="311"/>
      <c r="CG77" s="311"/>
      <c r="CH77" s="311"/>
      <c r="CI77" s="312"/>
      <c r="CJ77" s="311"/>
      <c r="CK77" s="297"/>
      <c r="CL77" s="311"/>
      <c r="CM77" s="311"/>
      <c r="CN77" s="311"/>
      <c r="CO77" s="311"/>
      <c r="CP77" s="312"/>
      <c r="CQ77" s="311"/>
      <c r="CR77" s="297"/>
      <c r="CS77" s="311"/>
      <c r="CT77" s="311"/>
      <c r="CU77" s="311"/>
      <c r="CV77" s="311"/>
      <c r="CW77" s="312"/>
      <c r="CX77" s="311"/>
      <c r="CY77" s="297"/>
      <c r="CZ77" s="311"/>
      <c r="DA77" s="311"/>
      <c r="DB77" s="311"/>
      <c r="DC77" s="311"/>
      <c r="DD77" s="312"/>
      <c r="DE77" s="311"/>
      <c r="DF77" s="297"/>
      <c r="DG77" s="311"/>
      <c r="DH77" s="311"/>
      <c r="DI77" s="311"/>
      <c r="DJ77" s="311"/>
      <c r="DK77" s="312"/>
      <c r="DL77" s="311"/>
      <c r="DM77" s="297"/>
      <c r="DN77" s="311"/>
      <c r="DO77" s="311"/>
      <c r="DP77" s="311"/>
      <c r="DQ77" s="311"/>
      <c r="DR77" s="312"/>
      <c r="DS77" s="311"/>
      <c r="DT77" s="297"/>
      <c r="DU77" s="311"/>
      <c r="DV77" s="311"/>
      <c r="DW77" s="311"/>
      <c r="DX77" s="311"/>
      <c r="DY77" s="312"/>
      <c r="DZ77" s="311"/>
      <c r="EA77" s="297"/>
      <c r="EB77" s="311"/>
      <c r="EC77" s="311"/>
      <c r="ED77" s="311"/>
      <c r="EE77" s="311"/>
      <c r="EF77" s="312"/>
      <c r="EG77" s="311"/>
      <c r="EH77" s="297"/>
      <c r="EI77" s="311"/>
      <c r="EJ77" s="311"/>
      <c r="EK77" s="311"/>
      <c r="EL77" s="311"/>
      <c r="EM77" s="312"/>
      <c r="EN77" s="311"/>
      <c r="EO77" s="297"/>
      <c r="EP77" s="311"/>
      <c r="EQ77" s="311"/>
      <c r="ER77" s="311"/>
      <c r="ES77" s="311"/>
      <c r="ET77" s="312"/>
      <c r="EU77" s="311"/>
      <c r="EV77" s="297"/>
      <c r="EW77" s="311"/>
      <c r="EX77" s="311"/>
      <c r="EY77" s="311"/>
      <c r="EZ77" s="311"/>
      <c r="FA77" s="312"/>
      <c r="FB77" s="311"/>
      <c r="FC77" s="298"/>
    </row>
    <row r="78" spans="1:159" s="205" customFormat="1" ht="39.9" customHeight="1" x14ac:dyDescent="0.25">
      <c r="A78" s="206"/>
      <c r="B78" s="196"/>
      <c r="C78" s="292"/>
      <c r="D78" s="198"/>
      <c r="E78" s="299"/>
      <c r="F78" s="200"/>
      <c r="G78" s="301"/>
      <c r="H78" s="303"/>
      <c r="I78" s="299"/>
      <c r="J78" s="299"/>
      <c r="K78" s="299"/>
      <c r="L78" s="289"/>
      <c r="M78" s="299"/>
      <c r="N78" s="289"/>
      <c r="O78" s="363" t="str">
        <f>IF(P78="","",IF(OR(I78="",J78=""),"",IF(AND(ISNUMBER(FIND("post-", I78)),J78=ProductCode!$I$12),ProductCode!$F$19,IF(AND(ISNUMBER(FIND("pre-", I78)),J78=ProductCode!$I$12),ProductCode!$F$20,IF(ISNUMBER(FIND("post-", I78)),ProductCode!$F$17,ProductCode!$F$18)))))</f>
        <v/>
      </c>
      <c r="P78" s="295" t="str">
        <f t="shared" si="6"/>
        <v/>
      </c>
      <c r="Q78" s="306"/>
      <c r="R78" s="203"/>
      <c r="S78" s="308" t="str">
        <f t="shared" si="7"/>
        <v/>
      </c>
      <c r="T78" s="311"/>
      <c r="U78" s="311"/>
      <c r="V78" s="311"/>
      <c r="W78" s="311"/>
      <c r="X78" s="312"/>
      <c r="Y78" s="311"/>
      <c r="Z78" s="297"/>
      <c r="AA78" s="311"/>
      <c r="AB78" s="311"/>
      <c r="AC78" s="311"/>
      <c r="AD78" s="311"/>
      <c r="AE78" s="312"/>
      <c r="AF78" s="311"/>
      <c r="AG78" s="297"/>
      <c r="AH78" s="311"/>
      <c r="AI78" s="311"/>
      <c r="AJ78" s="311"/>
      <c r="AK78" s="311"/>
      <c r="AL78" s="312"/>
      <c r="AM78" s="311"/>
      <c r="AN78" s="297"/>
      <c r="AO78" s="311"/>
      <c r="AP78" s="311"/>
      <c r="AQ78" s="311"/>
      <c r="AR78" s="311"/>
      <c r="AS78" s="312"/>
      <c r="AT78" s="311"/>
      <c r="AU78" s="297"/>
      <c r="AV78" s="311"/>
      <c r="AW78" s="311"/>
      <c r="AX78" s="311"/>
      <c r="AY78" s="311"/>
      <c r="AZ78" s="312"/>
      <c r="BA78" s="311"/>
      <c r="BB78" s="297"/>
      <c r="BC78" s="311"/>
      <c r="BD78" s="311"/>
      <c r="BE78" s="311"/>
      <c r="BF78" s="311"/>
      <c r="BG78" s="312"/>
      <c r="BH78" s="311"/>
      <c r="BI78" s="297"/>
      <c r="BJ78" s="311"/>
      <c r="BK78" s="311"/>
      <c r="BL78" s="311"/>
      <c r="BM78" s="311"/>
      <c r="BN78" s="312"/>
      <c r="BO78" s="311"/>
      <c r="BP78" s="297"/>
      <c r="BQ78" s="311"/>
      <c r="BR78" s="311"/>
      <c r="BS78" s="311"/>
      <c r="BT78" s="311"/>
      <c r="BU78" s="312"/>
      <c r="BV78" s="311"/>
      <c r="BW78" s="297"/>
      <c r="BX78" s="311"/>
      <c r="BY78" s="311"/>
      <c r="BZ78" s="311"/>
      <c r="CA78" s="311"/>
      <c r="CB78" s="312"/>
      <c r="CC78" s="311"/>
      <c r="CD78" s="297"/>
      <c r="CE78" s="311"/>
      <c r="CF78" s="311"/>
      <c r="CG78" s="311"/>
      <c r="CH78" s="311"/>
      <c r="CI78" s="312"/>
      <c r="CJ78" s="311"/>
      <c r="CK78" s="297"/>
      <c r="CL78" s="311"/>
      <c r="CM78" s="311"/>
      <c r="CN78" s="311"/>
      <c r="CO78" s="311"/>
      <c r="CP78" s="312"/>
      <c r="CQ78" s="311"/>
      <c r="CR78" s="297"/>
      <c r="CS78" s="311"/>
      <c r="CT78" s="311"/>
      <c r="CU78" s="311"/>
      <c r="CV78" s="311"/>
      <c r="CW78" s="312"/>
      <c r="CX78" s="311"/>
      <c r="CY78" s="297"/>
      <c r="CZ78" s="311"/>
      <c r="DA78" s="311"/>
      <c r="DB78" s="311"/>
      <c r="DC78" s="311"/>
      <c r="DD78" s="312"/>
      <c r="DE78" s="311"/>
      <c r="DF78" s="297"/>
      <c r="DG78" s="311"/>
      <c r="DH78" s="311"/>
      <c r="DI78" s="311"/>
      <c r="DJ78" s="311"/>
      <c r="DK78" s="312"/>
      <c r="DL78" s="311"/>
      <c r="DM78" s="297"/>
      <c r="DN78" s="311"/>
      <c r="DO78" s="311"/>
      <c r="DP78" s="311"/>
      <c r="DQ78" s="311"/>
      <c r="DR78" s="312"/>
      <c r="DS78" s="311"/>
      <c r="DT78" s="297"/>
      <c r="DU78" s="311"/>
      <c r="DV78" s="311"/>
      <c r="DW78" s="311"/>
      <c r="DX78" s="311"/>
      <c r="DY78" s="312"/>
      <c r="DZ78" s="311"/>
      <c r="EA78" s="297"/>
      <c r="EB78" s="311"/>
      <c r="EC78" s="311"/>
      <c r="ED78" s="311"/>
      <c r="EE78" s="311"/>
      <c r="EF78" s="312"/>
      <c r="EG78" s="311"/>
      <c r="EH78" s="297"/>
      <c r="EI78" s="311"/>
      <c r="EJ78" s="311"/>
      <c r="EK78" s="311"/>
      <c r="EL78" s="311"/>
      <c r="EM78" s="312"/>
      <c r="EN78" s="311"/>
      <c r="EO78" s="297"/>
      <c r="EP78" s="311"/>
      <c r="EQ78" s="311"/>
      <c r="ER78" s="311"/>
      <c r="ES78" s="311"/>
      <c r="ET78" s="312"/>
      <c r="EU78" s="311"/>
      <c r="EV78" s="297"/>
      <c r="EW78" s="311"/>
      <c r="EX78" s="311"/>
      <c r="EY78" s="311"/>
      <c r="EZ78" s="311"/>
      <c r="FA78" s="312"/>
      <c r="FB78" s="311"/>
      <c r="FC78" s="298"/>
    </row>
    <row r="79" spans="1:159" s="205" customFormat="1" ht="39.9" customHeight="1" x14ac:dyDescent="0.25">
      <c r="A79" s="206"/>
      <c r="B79" s="196"/>
      <c r="C79" s="292"/>
      <c r="D79" s="198"/>
      <c r="E79" s="299"/>
      <c r="F79" s="200"/>
      <c r="G79" s="301"/>
      <c r="H79" s="303"/>
      <c r="I79" s="299"/>
      <c r="J79" s="299"/>
      <c r="K79" s="299"/>
      <c r="L79" s="289"/>
      <c r="M79" s="299"/>
      <c r="N79" s="289"/>
      <c r="O79" s="363" t="str">
        <f>IF(P79="","",IF(OR(I79="",J79=""),"",IF(AND(ISNUMBER(FIND("post-", I79)),J79=ProductCode!$I$12),ProductCode!$F$19,IF(AND(ISNUMBER(FIND("pre-", I79)),J79=ProductCode!$I$12),ProductCode!$F$20,IF(ISNUMBER(FIND("post-", I79)),ProductCode!$F$17,ProductCode!$F$18)))))</f>
        <v/>
      </c>
      <c r="P79" s="295" t="str">
        <f t="shared" si="6"/>
        <v/>
      </c>
      <c r="Q79" s="306"/>
      <c r="R79" s="203"/>
      <c r="S79" s="308" t="str">
        <f t="shared" si="7"/>
        <v/>
      </c>
      <c r="T79" s="311"/>
      <c r="U79" s="311"/>
      <c r="V79" s="311"/>
      <c r="W79" s="311"/>
      <c r="X79" s="312"/>
      <c r="Y79" s="311"/>
      <c r="Z79" s="297"/>
      <c r="AA79" s="311"/>
      <c r="AB79" s="311"/>
      <c r="AC79" s="311"/>
      <c r="AD79" s="311"/>
      <c r="AE79" s="312"/>
      <c r="AF79" s="311"/>
      <c r="AG79" s="297"/>
      <c r="AH79" s="311"/>
      <c r="AI79" s="311"/>
      <c r="AJ79" s="311"/>
      <c r="AK79" s="311"/>
      <c r="AL79" s="312"/>
      <c r="AM79" s="311"/>
      <c r="AN79" s="297"/>
      <c r="AO79" s="311"/>
      <c r="AP79" s="311"/>
      <c r="AQ79" s="311"/>
      <c r="AR79" s="311"/>
      <c r="AS79" s="312"/>
      <c r="AT79" s="311"/>
      <c r="AU79" s="297"/>
      <c r="AV79" s="311"/>
      <c r="AW79" s="311"/>
      <c r="AX79" s="311"/>
      <c r="AY79" s="311"/>
      <c r="AZ79" s="312"/>
      <c r="BA79" s="311"/>
      <c r="BB79" s="297"/>
      <c r="BC79" s="311"/>
      <c r="BD79" s="311"/>
      <c r="BE79" s="311"/>
      <c r="BF79" s="311"/>
      <c r="BG79" s="312"/>
      <c r="BH79" s="311"/>
      <c r="BI79" s="297"/>
      <c r="BJ79" s="311"/>
      <c r="BK79" s="311"/>
      <c r="BL79" s="311"/>
      <c r="BM79" s="311"/>
      <c r="BN79" s="312"/>
      <c r="BO79" s="311"/>
      <c r="BP79" s="297"/>
      <c r="BQ79" s="311"/>
      <c r="BR79" s="311"/>
      <c r="BS79" s="311"/>
      <c r="BT79" s="311"/>
      <c r="BU79" s="312"/>
      <c r="BV79" s="311"/>
      <c r="BW79" s="297"/>
      <c r="BX79" s="311"/>
      <c r="BY79" s="311"/>
      <c r="BZ79" s="311"/>
      <c r="CA79" s="311"/>
      <c r="CB79" s="312"/>
      <c r="CC79" s="311"/>
      <c r="CD79" s="297"/>
      <c r="CE79" s="311"/>
      <c r="CF79" s="311"/>
      <c r="CG79" s="311"/>
      <c r="CH79" s="311"/>
      <c r="CI79" s="312"/>
      <c r="CJ79" s="311"/>
      <c r="CK79" s="297"/>
      <c r="CL79" s="311"/>
      <c r="CM79" s="311"/>
      <c r="CN79" s="311"/>
      <c r="CO79" s="311"/>
      <c r="CP79" s="312"/>
      <c r="CQ79" s="311"/>
      <c r="CR79" s="297"/>
      <c r="CS79" s="311"/>
      <c r="CT79" s="311"/>
      <c r="CU79" s="311"/>
      <c r="CV79" s="311"/>
      <c r="CW79" s="312"/>
      <c r="CX79" s="311"/>
      <c r="CY79" s="297"/>
      <c r="CZ79" s="311"/>
      <c r="DA79" s="311"/>
      <c r="DB79" s="311"/>
      <c r="DC79" s="311"/>
      <c r="DD79" s="312"/>
      <c r="DE79" s="311"/>
      <c r="DF79" s="297"/>
      <c r="DG79" s="311"/>
      <c r="DH79" s="311"/>
      <c r="DI79" s="311"/>
      <c r="DJ79" s="311"/>
      <c r="DK79" s="312"/>
      <c r="DL79" s="311"/>
      <c r="DM79" s="297"/>
      <c r="DN79" s="311"/>
      <c r="DO79" s="311"/>
      <c r="DP79" s="311"/>
      <c r="DQ79" s="311"/>
      <c r="DR79" s="312"/>
      <c r="DS79" s="311"/>
      <c r="DT79" s="297"/>
      <c r="DU79" s="311"/>
      <c r="DV79" s="311"/>
      <c r="DW79" s="311"/>
      <c r="DX79" s="311"/>
      <c r="DY79" s="312"/>
      <c r="DZ79" s="311"/>
      <c r="EA79" s="297"/>
      <c r="EB79" s="311"/>
      <c r="EC79" s="311"/>
      <c r="ED79" s="311"/>
      <c r="EE79" s="311"/>
      <c r="EF79" s="312"/>
      <c r="EG79" s="311"/>
      <c r="EH79" s="297"/>
      <c r="EI79" s="311"/>
      <c r="EJ79" s="311"/>
      <c r="EK79" s="311"/>
      <c r="EL79" s="311"/>
      <c r="EM79" s="312"/>
      <c r="EN79" s="311"/>
      <c r="EO79" s="297"/>
      <c r="EP79" s="311"/>
      <c r="EQ79" s="311"/>
      <c r="ER79" s="311"/>
      <c r="ES79" s="311"/>
      <c r="ET79" s="312"/>
      <c r="EU79" s="311"/>
      <c r="EV79" s="297"/>
      <c r="EW79" s="311"/>
      <c r="EX79" s="311"/>
      <c r="EY79" s="311"/>
      <c r="EZ79" s="311"/>
      <c r="FA79" s="312"/>
      <c r="FB79" s="311"/>
      <c r="FC79" s="298"/>
    </row>
    <row r="80" spans="1:159" s="205" customFormat="1" ht="39.9" customHeight="1" x14ac:dyDescent="0.25">
      <c r="A80" s="206"/>
      <c r="B80" s="196"/>
      <c r="C80" s="292"/>
      <c r="D80" s="198"/>
      <c r="E80" s="299"/>
      <c r="F80" s="200"/>
      <c r="G80" s="301"/>
      <c r="H80" s="303"/>
      <c r="I80" s="299"/>
      <c r="J80" s="299"/>
      <c r="K80" s="299"/>
      <c r="L80" s="289"/>
      <c r="M80" s="299"/>
      <c r="N80" s="289"/>
      <c r="O80" s="363" t="str">
        <f>IF(P80="","",IF(OR(I80="",J80=""),"",IF(AND(ISNUMBER(FIND("post-", I80)),J80=ProductCode!$I$12),ProductCode!$F$19,IF(AND(ISNUMBER(FIND("pre-", I80)),J80=ProductCode!$I$12),ProductCode!$F$20,IF(ISNUMBER(FIND("post-", I80)),ProductCode!$F$17,ProductCode!$F$18)))))</f>
        <v/>
      </c>
      <c r="P80" s="295" t="str">
        <f t="shared" si="6"/>
        <v/>
      </c>
      <c r="Q80" s="306"/>
      <c r="R80" s="203"/>
      <c r="S80" s="308" t="str">
        <f t="shared" si="7"/>
        <v/>
      </c>
      <c r="T80" s="311"/>
      <c r="U80" s="311"/>
      <c r="V80" s="311"/>
      <c r="W80" s="311"/>
      <c r="X80" s="312"/>
      <c r="Y80" s="311"/>
      <c r="Z80" s="297"/>
      <c r="AA80" s="311"/>
      <c r="AB80" s="311"/>
      <c r="AC80" s="311"/>
      <c r="AD80" s="311"/>
      <c r="AE80" s="312"/>
      <c r="AF80" s="311"/>
      <c r="AG80" s="297"/>
      <c r="AH80" s="311"/>
      <c r="AI80" s="311"/>
      <c r="AJ80" s="311"/>
      <c r="AK80" s="311"/>
      <c r="AL80" s="312"/>
      <c r="AM80" s="311"/>
      <c r="AN80" s="297"/>
      <c r="AO80" s="311"/>
      <c r="AP80" s="311"/>
      <c r="AQ80" s="311"/>
      <c r="AR80" s="311"/>
      <c r="AS80" s="312"/>
      <c r="AT80" s="311"/>
      <c r="AU80" s="297"/>
      <c r="AV80" s="311"/>
      <c r="AW80" s="311"/>
      <c r="AX80" s="311"/>
      <c r="AY80" s="311"/>
      <c r="AZ80" s="312"/>
      <c r="BA80" s="311"/>
      <c r="BB80" s="297"/>
      <c r="BC80" s="311"/>
      <c r="BD80" s="311"/>
      <c r="BE80" s="311"/>
      <c r="BF80" s="311"/>
      <c r="BG80" s="312"/>
      <c r="BH80" s="311"/>
      <c r="BI80" s="297"/>
      <c r="BJ80" s="311"/>
      <c r="BK80" s="311"/>
      <c r="BL80" s="311"/>
      <c r="BM80" s="311"/>
      <c r="BN80" s="312"/>
      <c r="BO80" s="311"/>
      <c r="BP80" s="297"/>
      <c r="BQ80" s="311"/>
      <c r="BR80" s="311"/>
      <c r="BS80" s="311"/>
      <c r="BT80" s="311"/>
      <c r="BU80" s="312"/>
      <c r="BV80" s="311"/>
      <c r="BW80" s="297"/>
      <c r="BX80" s="311"/>
      <c r="BY80" s="311"/>
      <c r="BZ80" s="311"/>
      <c r="CA80" s="311"/>
      <c r="CB80" s="312"/>
      <c r="CC80" s="311"/>
      <c r="CD80" s="297"/>
      <c r="CE80" s="311"/>
      <c r="CF80" s="311"/>
      <c r="CG80" s="311"/>
      <c r="CH80" s="311"/>
      <c r="CI80" s="312"/>
      <c r="CJ80" s="311"/>
      <c r="CK80" s="297"/>
      <c r="CL80" s="311"/>
      <c r="CM80" s="311"/>
      <c r="CN80" s="311"/>
      <c r="CO80" s="311"/>
      <c r="CP80" s="312"/>
      <c r="CQ80" s="311"/>
      <c r="CR80" s="297"/>
      <c r="CS80" s="311"/>
      <c r="CT80" s="311"/>
      <c r="CU80" s="311"/>
      <c r="CV80" s="311"/>
      <c r="CW80" s="312"/>
      <c r="CX80" s="311"/>
      <c r="CY80" s="297"/>
      <c r="CZ80" s="311"/>
      <c r="DA80" s="311"/>
      <c r="DB80" s="311"/>
      <c r="DC80" s="311"/>
      <c r="DD80" s="312"/>
      <c r="DE80" s="311"/>
      <c r="DF80" s="297"/>
      <c r="DG80" s="311"/>
      <c r="DH80" s="311"/>
      <c r="DI80" s="311"/>
      <c r="DJ80" s="311"/>
      <c r="DK80" s="312"/>
      <c r="DL80" s="311"/>
      <c r="DM80" s="297"/>
      <c r="DN80" s="311"/>
      <c r="DO80" s="311"/>
      <c r="DP80" s="311"/>
      <c r="DQ80" s="311"/>
      <c r="DR80" s="312"/>
      <c r="DS80" s="311"/>
      <c r="DT80" s="297"/>
      <c r="DU80" s="311"/>
      <c r="DV80" s="311"/>
      <c r="DW80" s="311"/>
      <c r="DX80" s="311"/>
      <c r="DY80" s="312"/>
      <c r="DZ80" s="311"/>
      <c r="EA80" s="297"/>
      <c r="EB80" s="311"/>
      <c r="EC80" s="311"/>
      <c r="ED80" s="311"/>
      <c r="EE80" s="311"/>
      <c r="EF80" s="312"/>
      <c r="EG80" s="311"/>
      <c r="EH80" s="297"/>
      <c r="EI80" s="311"/>
      <c r="EJ80" s="311"/>
      <c r="EK80" s="311"/>
      <c r="EL80" s="311"/>
      <c r="EM80" s="312"/>
      <c r="EN80" s="311"/>
      <c r="EO80" s="297"/>
      <c r="EP80" s="311"/>
      <c r="EQ80" s="311"/>
      <c r="ER80" s="311"/>
      <c r="ES80" s="311"/>
      <c r="ET80" s="312"/>
      <c r="EU80" s="311"/>
      <c r="EV80" s="297"/>
      <c r="EW80" s="311"/>
      <c r="EX80" s="311"/>
      <c r="EY80" s="311"/>
      <c r="EZ80" s="311"/>
      <c r="FA80" s="312"/>
      <c r="FB80" s="311"/>
      <c r="FC80" s="298"/>
    </row>
    <row r="81" spans="1:159" s="205" customFormat="1" ht="39.9" customHeight="1" x14ac:dyDescent="0.25">
      <c r="A81" s="206"/>
      <c r="B81" s="196"/>
      <c r="C81" s="292"/>
      <c r="D81" s="198"/>
      <c r="E81" s="299"/>
      <c r="F81" s="200"/>
      <c r="G81" s="301"/>
      <c r="H81" s="303"/>
      <c r="I81" s="299"/>
      <c r="J81" s="299"/>
      <c r="K81" s="299"/>
      <c r="L81" s="289"/>
      <c r="M81" s="299"/>
      <c r="N81" s="289"/>
      <c r="O81" s="363" t="str">
        <f>IF(P81="","",IF(OR(I81="",J81=""),"",IF(AND(ISNUMBER(FIND("post-", I81)),J81=ProductCode!$I$12),ProductCode!$F$19,IF(AND(ISNUMBER(FIND("pre-", I81)),J81=ProductCode!$I$12),ProductCode!$F$20,IF(ISNUMBER(FIND("post-", I81)),ProductCode!$F$17,ProductCode!$F$18)))))</f>
        <v/>
      </c>
      <c r="P81" s="295" t="str">
        <f t="shared" si="6"/>
        <v/>
      </c>
      <c r="Q81" s="306"/>
      <c r="R81" s="203"/>
      <c r="S81" s="308" t="str">
        <f t="shared" si="7"/>
        <v/>
      </c>
      <c r="T81" s="311"/>
      <c r="U81" s="311"/>
      <c r="V81" s="311"/>
      <c r="W81" s="311"/>
      <c r="X81" s="312"/>
      <c r="Y81" s="311"/>
      <c r="Z81" s="297"/>
      <c r="AA81" s="311"/>
      <c r="AB81" s="311"/>
      <c r="AC81" s="311"/>
      <c r="AD81" s="311"/>
      <c r="AE81" s="312"/>
      <c r="AF81" s="311"/>
      <c r="AG81" s="297"/>
      <c r="AH81" s="311"/>
      <c r="AI81" s="311"/>
      <c r="AJ81" s="311"/>
      <c r="AK81" s="311"/>
      <c r="AL81" s="312"/>
      <c r="AM81" s="311"/>
      <c r="AN81" s="297"/>
      <c r="AO81" s="311"/>
      <c r="AP81" s="311"/>
      <c r="AQ81" s="311"/>
      <c r="AR81" s="311"/>
      <c r="AS81" s="312"/>
      <c r="AT81" s="311"/>
      <c r="AU81" s="297"/>
      <c r="AV81" s="311"/>
      <c r="AW81" s="311"/>
      <c r="AX81" s="311"/>
      <c r="AY81" s="311"/>
      <c r="AZ81" s="312"/>
      <c r="BA81" s="311"/>
      <c r="BB81" s="297"/>
      <c r="BC81" s="311"/>
      <c r="BD81" s="311"/>
      <c r="BE81" s="311"/>
      <c r="BF81" s="311"/>
      <c r="BG81" s="312"/>
      <c r="BH81" s="311"/>
      <c r="BI81" s="297"/>
      <c r="BJ81" s="311"/>
      <c r="BK81" s="311"/>
      <c r="BL81" s="311"/>
      <c r="BM81" s="311"/>
      <c r="BN81" s="312"/>
      <c r="BO81" s="311"/>
      <c r="BP81" s="297"/>
      <c r="BQ81" s="311"/>
      <c r="BR81" s="311"/>
      <c r="BS81" s="311"/>
      <c r="BT81" s="311"/>
      <c r="BU81" s="312"/>
      <c r="BV81" s="311"/>
      <c r="BW81" s="297"/>
      <c r="BX81" s="311"/>
      <c r="BY81" s="311"/>
      <c r="BZ81" s="311"/>
      <c r="CA81" s="311"/>
      <c r="CB81" s="312"/>
      <c r="CC81" s="311"/>
      <c r="CD81" s="297"/>
      <c r="CE81" s="311"/>
      <c r="CF81" s="311"/>
      <c r="CG81" s="311"/>
      <c r="CH81" s="311"/>
      <c r="CI81" s="312"/>
      <c r="CJ81" s="311"/>
      <c r="CK81" s="297"/>
      <c r="CL81" s="311"/>
      <c r="CM81" s="311"/>
      <c r="CN81" s="311"/>
      <c r="CO81" s="311"/>
      <c r="CP81" s="312"/>
      <c r="CQ81" s="311"/>
      <c r="CR81" s="297"/>
      <c r="CS81" s="311"/>
      <c r="CT81" s="311"/>
      <c r="CU81" s="311"/>
      <c r="CV81" s="311"/>
      <c r="CW81" s="312"/>
      <c r="CX81" s="311"/>
      <c r="CY81" s="297"/>
      <c r="CZ81" s="311"/>
      <c r="DA81" s="311"/>
      <c r="DB81" s="311"/>
      <c r="DC81" s="311"/>
      <c r="DD81" s="312"/>
      <c r="DE81" s="311"/>
      <c r="DF81" s="297"/>
      <c r="DG81" s="311"/>
      <c r="DH81" s="311"/>
      <c r="DI81" s="311"/>
      <c r="DJ81" s="311"/>
      <c r="DK81" s="312"/>
      <c r="DL81" s="311"/>
      <c r="DM81" s="297"/>
      <c r="DN81" s="311"/>
      <c r="DO81" s="311"/>
      <c r="DP81" s="311"/>
      <c r="DQ81" s="311"/>
      <c r="DR81" s="312"/>
      <c r="DS81" s="311"/>
      <c r="DT81" s="297"/>
      <c r="DU81" s="311"/>
      <c r="DV81" s="311"/>
      <c r="DW81" s="311"/>
      <c r="DX81" s="311"/>
      <c r="DY81" s="312"/>
      <c r="DZ81" s="311"/>
      <c r="EA81" s="297"/>
      <c r="EB81" s="311"/>
      <c r="EC81" s="311"/>
      <c r="ED81" s="311"/>
      <c r="EE81" s="311"/>
      <c r="EF81" s="312"/>
      <c r="EG81" s="311"/>
      <c r="EH81" s="297"/>
      <c r="EI81" s="311"/>
      <c r="EJ81" s="311"/>
      <c r="EK81" s="311"/>
      <c r="EL81" s="311"/>
      <c r="EM81" s="312"/>
      <c r="EN81" s="311"/>
      <c r="EO81" s="297"/>
      <c r="EP81" s="311"/>
      <c r="EQ81" s="311"/>
      <c r="ER81" s="311"/>
      <c r="ES81" s="311"/>
      <c r="ET81" s="312"/>
      <c r="EU81" s="311"/>
      <c r="EV81" s="297"/>
      <c r="EW81" s="311"/>
      <c r="EX81" s="311"/>
      <c r="EY81" s="311"/>
      <c r="EZ81" s="311"/>
      <c r="FA81" s="312"/>
      <c r="FB81" s="311"/>
      <c r="FC81" s="298"/>
    </row>
    <row r="82" spans="1:159" s="205" customFormat="1" ht="39.9" customHeight="1" x14ac:dyDescent="0.25">
      <c r="A82" s="206"/>
      <c r="B82" s="196"/>
      <c r="C82" s="292"/>
      <c r="D82" s="198"/>
      <c r="E82" s="299"/>
      <c r="F82" s="200"/>
      <c r="G82" s="301"/>
      <c r="H82" s="303"/>
      <c r="I82" s="299"/>
      <c r="J82" s="299"/>
      <c r="K82" s="299"/>
      <c r="L82" s="289"/>
      <c r="M82" s="299"/>
      <c r="N82" s="289"/>
      <c r="O82" s="363" t="str">
        <f>IF(P82="","",IF(OR(I82="",J82=""),"",IF(AND(ISNUMBER(FIND("post-", I82)),J82=ProductCode!$I$12),ProductCode!$F$19,IF(AND(ISNUMBER(FIND("pre-", I82)),J82=ProductCode!$I$12),ProductCode!$F$20,IF(ISNUMBER(FIND("post-", I82)),ProductCode!$F$17,ProductCode!$F$18)))))</f>
        <v/>
      </c>
      <c r="P82" s="295" t="str">
        <f t="shared" si="6"/>
        <v/>
      </c>
      <c r="Q82" s="306"/>
      <c r="R82" s="203"/>
      <c r="S82" s="308" t="str">
        <f t="shared" si="7"/>
        <v/>
      </c>
      <c r="T82" s="311"/>
      <c r="U82" s="311"/>
      <c r="V82" s="311"/>
      <c r="W82" s="311"/>
      <c r="X82" s="312"/>
      <c r="Y82" s="311"/>
      <c r="Z82" s="297"/>
      <c r="AA82" s="311"/>
      <c r="AB82" s="311"/>
      <c r="AC82" s="311"/>
      <c r="AD82" s="311"/>
      <c r="AE82" s="312"/>
      <c r="AF82" s="311"/>
      <c r="AG82" s="297"/>
      <c r="AH82" s="311"/>
      <c r="AI82" s="311"/>
      <c r="AJ82" s="311"/>
      <c r="AK82" s="311"/>
      <c r="AL82" s="312"/>
      <c r="AM82" s="311"/>
      <c r="AN82" s="297"/>
      <c r="AO82" s="311"/>
      <c r="AP82" s="311"/>
      <c r="AQ82" s="311"/>
      <c r="AR82" s="311"/>
      <c r="AS82" s="312"/>
      <c r="AT82" s="311"/>
      <c r="AU82" s="297"/>
      <c r="AV82" s="311"/>
      <c r="AW82" s="311"/>
      <c r="AX82" s="311"/>
      <c r="AY82" s="311"/>
      <c r="AZ82" s="312"/>
      <c r="BA82" s="311"/>
      <c r="BB82" s="297"/>
      <c r="BC82" s="311"/>
      <c r="BD82" s="311"/>
      <c r="BE82" s="311"/>
      <c r="BF82" s="311"/>
      <c r="BG82" s="312"/>
      <c r="BH82" s="311"/>
      <c r="BI82" s="297"/>
      <c r="BJ82" s="311"/>
      <c r="BK82" s="311"/>
      <c r="BL82" s="311"/>
      <c r="BM82" s="311"/>
      <c r="BN82" s="312"/>
      <c r="BO82" s="311"/>
      <c r="BP82" s="297"/>
      <c r="BQ82" s="311"/>
      <c r="BR82" s="311"/>
      <c r="BS82" s="311"/>
      <c r="BT82" s="311"/>
      <c r="BU82" s="312"/>
      <c r="BV82" s="311"/>
      <c r="BW82" s="297"/>
      <c r="BX82" s="311"/>
      <c r="BY82" s="311"/>
      <c r="BZ82" s="311"/>
      <c r="CA82" s="311"/>
      <c r="CB82" s="312"/>
      <c r="CC82" s="311"/>
      <c r="CD82" s="297"/>
      <c r="CE82" s="311"/>
      <c r="CF82" s="311"/>
      <c r="CG82" s="311"/>
      <c r="CH82" s="311"/>
      <c r="CI82" s="312"/>
      <c r="CJ82" s="311"/>
      <c r="CK82" s="297"/>
      <c r="CL82" s="311"/>
      <c r="CM82" s="311"/>
      <c r="CN82" s="311"/>
      <c r="CO82" s="311"/>
      <c r="CP82" s="312"/>
      <c r="CQ82" s="311"/>
      <c r="CR82" s="297"/>
      <c r="CS82" s="311"/>
      <c r="CT82" s="311"/>
      <c r="CU82" s="311"/>
      <c r="CV82" s="311"/>
      <c r="CW82" s="312"/>
      <c r="CX82" s="311"/>
      <c r="CY82" s="297"/>
      <c r="CZ82" s="311"/>
      <c r="DA82" s="311"/>
      <c r="DB82" s="311"/>
      <c r="DC82" s="311"/>
      <c r="DD82" s="312"/>
      <c r="DE82" s="311"/>
      <c r="DF82" s="297"/>
      <c r="DG82" s="311"/>
      <c r="DH82" s="311"/>
      <c r="DI82" s="311"/>
      <c r="DJ82" s="311"/>
      <c r="DK82" s="312"/>
      <c r="DL82" s="311"/>
      <c r="DM82" s="297"/>
      <c r="DN82" s="311"/>
      <c r="DO82" s="311"/>
      <c r="DP82" s="311"/>
      <c r="DQ82" s="311"/>
      <c r="DR82" s="312"/>
      <c r="DS82" s="311"/>
      <c r="DT82" s="297"/>
      <c r="DU82" s="311"/>
      <c r="DV82" s="311"/>
      <c r="DW82" s="311"/>
      <c r="DX82" s="311"/>
      <c r="DY82" s="312"/>
      <c r="DZ82" s="311"/>
      <c r="EA82" s="297"/>
      <c r="EB82" s="311"/>
      <c r="EC82" s="311"/>
      <c r="ED82" s="311"/>
      <c r="EE82" s="311"/>
      <c r="EF82" s="312"/>
      <c r="EG82" s="311"/>
      <c r="EH82" s="297"/>
      <c r="EI82" s="311"/>
      <c r="EJ82" s="311"/>
      <c r="EK82" s="311"/>
      <c r="EL82" s="311"/>
      <c r="EM82" s="312"/>
      <c r="EN82" s="311"/>
      <c r="EO82" s="297"/>
      <c r="EP82" s="311"/>
      <c r="EQ82" s="311"/>
      <c r="ER82" s="311"/>
      <c r="ES82" s="311"/>
      <c r="ET82" s="312"/>
      <c r="EU82" s="311"/>
      <c r="EV82" s="297"/>
      <c r="EW82" s="311"/>
      <c r="EX82" s="311"/>
      <c r="EY82" s="311"/>
      <c r="EZ82" s="311"/>
      <c r="FA82" s="312"/>
      <c r="FB82" s="311"/>
      <c r="FC82" s="298"/>
    </row>
    <row r="83" spans="1:159" s="205" customFormat="1" ht="39.9" customHeight="1" x14ac:dyDescent="0.25">
      <c r="A83" s="206"/>
      <c r="B83" s="196"/>
      <c r="C83" s="292"/>
      <c r="D83" s="198"/>
      <c r="E83" s="299"/>
      <c r="F83" s="200"/>
      <c r="G83" s="301"/>
      <c r="H83" s="303"/>
      <c r="I83" s="299"/>
      <c r="J83" s="299"/>
      <c r="K83" s="299"/>
      <c r="L83" s="289"/>
      <c r="M83" s="299"/>
      <c r="N83" s="289"/>
      <c r="O83" s="363" t="str">
        <f>IF(P83="","",IF(OR(I83="",J83=""),"",IF(AND(ISNUMBER(FIND("post-", I83)),J83=ProductCode!$I$12),ProductCode!$F$19,IF(AND(ISNUMBER(FIND("pre-", I83)),J83=ProductCode!$I$12),ProductCode!$F$20,IF(ISNUMBER(FIND("post-", I83)),ProductCode!$F$17,ProductCode!$F$18)))))</f>
        <v/>
      </c>
      <c r="P83" s="295" t="str">
        <f t="shared" si="6"/>
        <v/>
      </c>
      <c r="Q83" s="306"/>
      <c r="R83" s="203"/>
      <c r="S83" s="308" t="str">
        <f t="shared" si="7"/>
        <v/>
      </c>
      <c r="T83" s="311"/>
      <c r="U83" s="311"/>
      <c r="V83" s="311"/>
      <c r="W83" s="311"/>
      <c r="X83" s="312"/>
      <c r="Y83" s="311"/>
      <c r="Z83" s="297"/>
      <c r="AA83" s="311"/>
      <c r="AB83" s="311"/>
      <c r="AC83" s="311"/>
      <c r="AD83" s="311"/>
      <c r="AE83" s="312"/>
      <c r="AF83" s="311"/>
      <c r="AG83" s="297"/>
      <c r="AH83" s="311"/>
      <c r="AI83" s="311"/>
      <c r="AJ83" s="311"/>
      <c r="AK83" s="311"/>
      <c r="AL83" s="312"/>
      <c r="AM83" s="311"/>
      <c r="AN83" s="297"/>
      <c r="AO83" s="311"/>
      <c r="AP83" s="311"/>
      <c r="AQ83" s="311"/>
      <c r="AR83" s="311"/>
      <c r="AS83" s="312"/>
      <c r="AT83" s="311"/>
      <c r="AU83" s="297"/>
      <c r="AV83" s="311"/>
      <c r="AW83" s="311"/>
      <c r="AX83" s="311"/>
      <c r="AY83" s="311"/>
      <c r="AZ83" s="312"/>
      <c r="BA83" s="311"/>
      <c r="BB83" s="297"/>
      <c r="BC83" s="311"/>
      <c r="BD83" s="311"/>
      <c r="BE83" s="311"/>
      <c r="BF83" s="311"/>
      <c r="BG83" s="312"/>
      <c r="BH83" s="311"/>
      <c r="BI83" s="297"/>
      <c r="BJ83" s="311"/>
      <c r="BK83" s="311"/>
      <c r="BL83" s="311"/>
      <c r="BM83" s="311"/>
      <c r="BN83" s="312"/>
      <c r="BO83" s="311"/>
      <c r="BP83" s="297"/>
      <c r="BQ83" s="311"/>
      <c r="BR83" s="311"/>
      <c r="BS83" s="311"/>
      <c r="BT83" s="311"/>
      <c r="BU83" s="312"/>
      <c r="BV83" s="311"/>
      <c r="BW83" s="297"/>
      <c r="BX83" s="311"/>
      <c r="BY83" s="311"/>
      <c r="BZ83" s="311"/>
      <c r="CA83" s="311"/>
      <c r="CB83" s="312"/>
      <c r="CC83" s="311"/>
      <c r="CD83" s="297"/>
      <c r="CE83" s="311"/>
      <c r="CF83" s="311"/>
      <c r="CG83" s="311"/>
      <c r="CH83" s="311"/>
      <c r="CI83" s="312"/>
      <c r="CJ83" s="311"/>
      <c r="CK83" s="297"/>
      <c r="CL83" s="311"/>
      <c r="CM83" s="311"/>
      <c r="CN83" s="311"/>
      <c r="CO83" s="311"/>
      <c r="CP83" s="312"/>
      <c r="CQ83" s="311"/>
      <c r="CR83" s="297"/>
      <c r="CS83" s="311"/>
      <c r="CT83" s="311"/>
      <c r="CU83" s="311"/>
      <c r="CV83" s="311"/>
      <c r="CW83" s="312"/>
      <c r="CX83" s="311"/>
      <c r="CY83" s="297"/>
      <c r="CZ83" s="311"/>
      <c r="DA83" s="311"/>
      <c r="DB83" s="311"/>
      <c r="DC83" s="311"/>
      <c r="DD83" s="312"/>
      <c r="DE83" s="311"/>
      <c r="DF83" s="297"/>
      <c r="DG83" s="311"/>
      <c r="DH83" s="311"/>
      <c r="DI83" s="311"/>
      <c r="DJ83" s="311"/>
      <c r="DK83" s="312"/>
      <c r="DL83" s="311"/>
      <c r="DM83" s="297"/>
      <c r="DN83" s="311"/>
      <c r="DO83" s="311"/>
      <c r="DP83" s="311"/>
      <c r="DQ83" s="311"/>
      <c r="DR83" s="312"/>
      <c r="DS83" s="311"/>
      <c r="DT83" s="297"/>
      <c r="DU83" s="311"/>
      <c r="DV83" s="311"/>
      <c r="DW83" s="311"/>
      <c r="DX83" s="311"/>
      <c r="DY83" s="312"/>
      <c r="DZ83" s="311"/>
      <c r="EA83" s="297"/>
      <c r="EB83" s="311"/>
      <c r="EC83" s="311"/>
      <c r="ED83" s="311"/>
      <c r="EE83" s="311"/>
      <c r="EF83" s="312"/>
      <c r="EG83" s="311"/>
      <c r="EH83" s="297"/>
      <c r="EI83" s="311"/>
      <c r="EJ83" s="311"/>
      <c r="EK83" s="311"/>
      <c r="EL83" s="311"/>
      <c r="EM83" s="312"/>
      <c r="EN83" s="311"/>
      <c r="EO83" s="297"/>
      <c r="EP83" s="311"/>
      <c r="EQ83" s="311"/>
      <c r="ER83" s="311"/>
      <c r="ES83" s="311"/>
      <c r="ET83" s="312"/>
      <c r="EU83" s="311"/>
      <c r="EV83" s="297"/>
      <c r="EW83" s="311"/>
      <c r="EX83" s="311"/>
      <c r="EY83" s="311"/>
      <c r="EZ83" s="311"/>
      <c r="FA83" s="312"/>
      <c r="FB83" s="311"/>
      <c r="FC83" s="298"/>
    </row>
    <row r="84" spans="1:159" s="205" customFormat="1" ht="39.9" customHeight="1" x14ac:dyDescent="0.25">
      <c r="A84" s="206"/>
      <c r="B84" s="196"/>
      <c r="C84" s="292"/>
      <c r="D84" s="198"/>
      <c r="E84" s="299"/>
      <c r="F84" s="200"/>
      <c r="G84" s="301"/>
      <c r="H84" s="303"/>
      <c r="I84" s="299"/>
      <c r="J84" s="299"/>
      <c r="K84" s="299"/>
      <c r="L84" s="289"/>
      <c r="M84" s="299"/>
      <c r="N84" s="289"/>
      <c r="O84" s="363" t="str">
        <f>IF(P84="","",IF(OR(I84="",J84=""),"",IF(AND(ISNUMBER(FIND("post-", I84)),J84=ProductCode!$I$12),ProductCode!$F$19,IF(AND(ISNUMBER(FIND("pre-", I84)),J84=ProductCode!$I$12),ProductCode!$F$20,IF(ISNUMBER(FIND("post-", I84)),ProductCode!$F$17,ProductCode!$F$18)))))</f>
        <v/>
      </c>
      <c r="P84" s="295" t="str">
        <f t="shared" si="6"/>
        <v/>
      </c>
      <c r="Q84" s="306"/>
      <c r="R84" s="203"/>
      <c r="S84" s="308" t="str">
        <f t="shared" si="7"/>
        <v/>
      </c>
      <c r="T84" s="311"/>
      <c r="U84" s="311"/>
      <c r="V84" s="311"/>
      <c r="W84" s="311"/>
      <c r="X84" s="312"/>
      <c r="Y84" s="311"/>
      <c r="Z84" s="297"/>
      <c r="AA84" s="311"/>
      <c r="AB84" s="311"/>
      <c r="AC84" s="311"/>
      <c r="AD84" s="311"/>
      <c r="AE84" s="312"/>
      <c r="AF84" s="311"/>
      <c r="AG84" s="297"/>
      <c r="AH84" s="311"/>
      <c r="AI84" s="311"/>
      <c r="AJ84" s="311"/>
      <c r="AK84" s="311"/>
      <c r="AL84" s="312"/>
      <c r="AM84" s="311"/>
      <c r="AN84" s="297"/>
      <c r="AO84" s="311"/>
      <c r="AP84" s="311"/>
      <c r="AQ84" s="311"/>
      <c r="AR84" s="311"/>
      <c r="AS84" s="312"/>
      <c r="AT84" s="311"/>
      <c r="AU84" s="297"/>
      <c r="AV84" s="311"/>
      <c r="AW84" s="311"/>
      <c r="AX84" s="311"/>
      <c r="AY84" s="311"/>
      <c r="AZ84" s="312"/>
      <c r="BA84" s="311"/>
      <c r="BB84" s="297"/>
      <c r="BC84" s="311"/>
      <c r="BD84" s="311"/>
      <c r="BE84" s="311"/>
      <c r="BF84" s="311"/>
      <c r="BG84" s="312"/>
      <c r="BH84" s="311"/>
      <c r="BI84" s="297"/>
      <c r="BJ84" s="311"/>
      <c r="BK84" s="311"/>
      <c r="BL84" s="311"/>
      <c r="BM84" s="311"/>
      <c r="BN84" s="312"/>
      <c r="BO84" s="311"/>
      <c r="BP84" s="297"/>
      <c r="BQ84" s="311"/>
      <c r="BR84" s="311"/>
      <c r="BS84" s="311"/>
      <c r="BT84" s="311"/>
      <c r="BU84" s="312"/>
      <c r="BV84" s="311"/>
      <c r="BW84" s="297"/>
      <c r="BX84" s="311"/>
      <c r="BY84" s="311"/>
      <c r="BZ84" s="311"/>
      <c r="CA84" s="311"/>
      <c r="CB84" s="312"/>
      <c r="CC84" s="311"/>
      <c r="CD84" s="297"/>
      <c r="CE84" s="311"/>
      <c r="CF84" s="311"/>
      <c r="CG84" s="311"/>
      <c r="CH84" s="311"/>
      <c r="CI84" s="312"/>
      <c r="CJ84" s="311"/>
      <c r="CK84" s="297"/>
      <c r="CL84" s="311"/>
      <c r="CM84" s="311"/>
      <c r="CN84" s="311"/>
      <c r="CO84" s="311"/>
      <c r="CP84" s="312"/>
      <c r="CQ84" s="311"/>
      <c r="CR84" s="297"/>
      <c r="CS84" s="311"/>
      <c r="CT84" s="311"/>
      <c r="CU84" s="311"/>
      <c r="CV84" s="311"/>
      <c r="CW84" s="312"/>
      <c r="CX84" s="311"/>
      <c r="CY84" s="297"/>
      <c r="CZ84" s="311"/>
      <c r="DA84" s="311"/>
      <c r="DB84" s="311"/>
      <c r="DC84" s="311"/>
      <c r="DD84" s="312"/>
      <c r="DE84" s="311"/>
      <c r="DF84" s="297"/>
      <c r="DG84" s="311"/>
      <c r="DH84" s="311"/>
      <c r="DI84" s="311"/>
      <c r="DJ84" s="311"/>
      <c r="DK84" s="312"/>
      <c r="DL84" s="311"/>
      <c r="DM84" s="297"/>
      <c r="DN84" s="311"/>
      <c r="DO84" s="311"/>
      <c r="DP84" s="311"/>
      <c r="DQ84" s="311"/>
      <c r="DR84" s="312"/>
      <c r="DS84" s="311"/>
      <c r="DT84" s="297"/>
      <c r="DU84" s="311"/>
      <c r="DV84" s="311"/>
      <c r="DW84" s="311"/>
      <c r="DX84" s="311"/>
      <c r="DY84" s="312"/>
      <c r="DZ84" s="311"/>
      <c r="EA84" s="297"/>
      <c r="EB84" s="311"/>
      <c r="EC84" s="311"/>
      <c r="ED84" s="311"/>
      <c r="EE84" s="311"/>
      <c r="EF84" s="312"/>
      <c r="EG84" s="311"/>
      <c r="EH84" s="297"/>
      <c r="EI84" s="311"/>
      <c r="EJ84" s="311"/>
      <c r="EK84" s="311"/>
      <c r="EL84" s="311"/>
      <c r="EM84" s="312"/>
      <c r="EN84" s="311"/>
      <c r="EO84" s="297"/>
      <c r="EP84" s="311"/>
      <c r="EQ84" s="311"/>
      <c r="ER84" s="311"/>
      <c r="ES84" s="311"/>
      <c r="ET84" s="312"/>
      <c r="EU84" s="311"/>
      <c r="EV84" s="297"/>
      <c r="EW84" s="311"/>
      <c r="EX84" s="311"/>
      <c r="EY84" s="311"/>
      <c r="EZ84" s="311"/>
      <c r="FA84" s="312"/>
      <c r="FB84" s="311"/>
      <c r="FC84" s="298"/>
    </row>
    <row r="85" spans="1:159" s="205" customFormat="1" ht="39.9" customHeight="1" x14ac:dyDescent="0.25">
      <c r="A85" s="206"/>
      <c r="B85" s="196"/>
      <c r="C85" s="292"/>
      <c r="D85" s="198"/>
      <c r="E85" s="299"/>
      <c r="F85" s="200"/>
      <c r="G85" s="301"/>
      <c r="H85" s="303"/>
      <c r="I85" s="299"/>
      <c r="J85" s="299"/>
      <c r="K85" s="299"/>
      <c r="L85" s="289"/>
      <c r="M85" s="299"/>
      <c r="N85" s="289"/>
      <c r="O85" s="363" t="str">
        <f>IF(P85="","",IF(OR(I85="",J85=""),"",IF(AND(ISNUMBER(FIND("post-", I85)),J85=ProductCode!$I$12),ProductCode!$F$19,IF(AND(ISNUMBER(FIND("pre-", I85)),J85=ProductCode!$I$12),ProductCode!$F$20,IF(ISNUMBER(FIND("post-", I85)),ProductCode!$F$17,ProductCode!$F$18)))))</f>
        <v/>
      </c>
      <c r="P85" s="295" t="str">
        <f t="shared" si="6"/>
        <v/>
      </c>
      <c r="Q85" s="306"/>
      <c r="R85" s="203"/>
      <c r="S85" s="308" t="str">
        <f t="shared" si="7"/>
        <v/>
      </c>
      <c r="T85" s="311"/>
      <c r="U85" s="311"/>
      <c r="V85" s="311"/>
      <c r="W85" s="311"/>
      <c r="X85" s="312"/>
      <c r="Y85" s="311"/>
      <c r="Z85" s="297"/>
      <c r="AA85" s="311"/>
      <c r="AB85" s="311"/>
      <c r="AC85" s="311"/>
      <c r="AD85" s="311"/>
      <c r="AE85" s="312"/>
      <c r="AF85" s="311"/>
      <c r="AG85" s="297"/>
      <c r="AH85" s="311"/>
      <c r="AI85" s="311"/>
      <c r="AJ85" s="311"/>
      <c r="AK85" s="311"/>
      <c r="AL85" s="312"/>
      <c r="AM85" s="311"/>
      <c r="AN85" s="297"/>
      <c r="AO85" s="311"/>
      <c r="AP85" s="311"/>
      <c r="AQ85" s="311"/>
      <c r="AR85" s="311"/>
      <c r="AS85" s="312"/>
      <c r="AT85" s="311"/>
      <c r="AU85" s="297"/>
      <c r="AV85" s="311"/>
      <c r="AW85" s="311"/>
      <c r="AX85" s="311"/>
      <c r="AY85" s="311"/>
      <c r="AZ85" s="312"/>
      <c r="BA85" s="311"/>
      <c r="BB85" s="297"/>
      <c r="BC85" s="311"/>
      <c r="BD85" s="311"/>
      <c r="BE85" s="311"/>
      <c r="BF85" s="311"/>
      <c r="BG85" s="312"/>
      <c r="BH85" s="311"/>
      <c r="BI85" s="297"/>
      <c r="BJ85" s="311"/>
      <c r="BK85" s="311"/>
      <c r="BL85" s="311"/>
      <c r="BM85" s="311"/>
      <c r="BN85" s="312"/>
      <c r="BO85" s="311"/>
      <c r="BP85" s="297"/>
      <c r="BQ85" s="311"/>
      <c r="BR85" s="311"/>
      <c r="BS85" s="311"/>
      <c r="BT85" s="311"/>
      <c r="BU85" s="312"/>
      <c r="BV85" s="311"/>
      <c r="BW85" s="297"/>
      <c r="BX85" s="311"/>
      <c r="BY85" s="311"/>
      <c r="BZ85" s="311"/>
      <c r="CA85" s="311"/>
      <c r="CB85" s="312"/>
      <c r="CC85" s="311"/>
      <c r="CD85" s="297"/>
      <c r="CE85" s="311"/>
      <c r="CF85" s="311"/>
      <c r="CG85" s="311"/>
      <c r="CH85" s="311"/>
      <c r="CI85" s="312"/>
      <c r="CJ85" s="311"/>
      <c r="CK85" s="297"/>
      <c r="CL85" s="311"/>
      <c r="CM85" s="311"/>
      <c r="CN85" s="311"/>
      <c r="CO85" s="311"/>
      <c r="CP85" s="312"/>
      <c r="CQ85" s="311"/>
      <c r="CR85" s="297"/>
      <c r="CS85" s="311"/>
      <c r="CT85" s="311"/>
      <c r="CU85" s="311"/>
      <c r="CV85" s="311"/>
      <c r="CW85" s="312"/>
      <c r="CX85" s="311"/>
      <c r="CY85" s="297"/>
      <c r="CZ85" s="311"/>
      <c r="DA85" s="311"/>
      <c r="DB85" s="311"/>
      <c r="DC85" s="311"/>
      <c r="DD85" s="312"/>
      <c r="DE85" s="311"/>
      <c r="DF85" s="297"/>
      <c r="DG85" s="311"/>
      <c r="DH85" s="311"/>
      <c r="DI85" s="311"/>
      <c r="DJ85" s="311"/>
      <c r="DK85" s="312"/>
      <c r="DL85" s="311"/>
      <c r="DM85" s="297"/>
      <c r="DN85" s="311"/>
      <c r="DO85" s="311"/>
      <c r="DP85" s="311"/>
      <c r="DQ85" s="311"/>
      <c r="DR85" s="312"/>
      <c r="DS85" s="311"/>
      <c r="DT85" s="297"/>
      <c r="DU85" s="311"/>
      <c r="DV85" s="311"/>
      <c r="DW85" s="311"/>
      <c r="DX85" s="311"/>
      <c r="DY85" s="312"/>
      <c r="DZ85" s="311"/>
      <c r="EA85" s="297"/>
      <c r="EB85" s="311"/>
      <c r="EC85" s="311"/>
      <c r="ED85" s="311"/>
      <c r="EE85" s="311"/>
      <c r="EF85" s="312"/>
      <c r="EG85" s="311"/>
      <c r="EH85" s="297"/>
      <c r="EI85" s="311"/>
      <c r="EJ85" s="311"/>
      <c r="EK85" s="311"/>
      <c r="EL85" s="311"/>
      <c r="EM85" s="312"/>
      <c r="EN85" s="311"/>
      <c r="EO85" s="297"/>
      <c r="EP85" s="311"/>
      <c r="EQ85" s="311"/>
      <c r="ER85" s="311"/>
      <c r="ES85" s="311"/>
      <c r="ET85" s="312"/>
      <c r="EU85" s="311"/>
      <c r="EV85" s="297"/>
      <c r="EW85" s="311"/>
      <c r="EX85" s="311"/>
      <c r="EY85" s="311"/>
      <c r="EZ85" s="311"/>
      <c r="FA85" s="312"/>
      <c r="FB85" s="311"/>
      <c r="FC85" s="298"/>
    </row>
    <row r="86" spans="1:159" s="205" customFormat="1" ht="39.9" customHeight="1" x14ac:dyDescent="0.25">
      <c r="A86" s="206"/>
      <c r="B86" s="196"/>
      <c r="C86" s="292"/>
      <c r="D86" s="198"/>
      <c r="E86" s="299"/>
      <c r="F86" s="200"/>
      <c r="G86" s="301"/>
      <c r="H86" s="303"/>
      <c r="I86" s="299"/>
      <c r="J86" s="299"/>
      <c r="K86" s="299"/>
      <c r="L86" s="289"/>
      <c r="M86" s="299"/>
      <c r="N86" s="289"/>
      <c r="O86" s="363" t="str">
        <f>IF(P86="","",IF(OR(I86="",J86=""),"",IF(AND(ISNUMBER(FIND("post-", I86)),J86=ProductCode!$I$12),ProductCode!$F$19,IF(AND(ISNUMBER(FIND("pre-", I86)),J86=ProductCode!$I$12),ProductCode!$F$20,IF(ISNUMBER(FIND("post-", I86)),ProductCode!$F$17,ProductCode!$F$18)))))</f>
        <v/>
      </c>
      <c r="P86" s="295" t="str">
        <f t="shared" si="6"/>
        <v/>
      </c>
      <c r="Q86" s="306"/>
      <c r="R86" s="203"/>
      <c r="S86" s="308" t="str">
        <f t="shared" si="7"/>
        <v/>
      </c>
      <c r="T86" s="311"/>
      <c r="U86" s="311"/>
      <c r="V86" s="311"/>
      <c r="W86" s="311"/>
      <c r="X86" s="312"/>
      <c r="Y86" s="311"/>
      <c r="Z86" s="297"/>
      <c r="AA86" s="311"/>
      <c r="AB86" s="311"/>
      <c r="AC86" s="311"/>
      <c r="AD86" s="311"/>
      <c r="AE86" s="312"/>
      <c r="AF86" s="311"/>
      <c r="AG86" s="297"/>
      <c r="AH86" s="311"/>
      <c r="AI86" s="311"/>
      <c r="AJ86" s="311"/>
      <c r="AK86" s="311"/>
      <c r="AL86" s="312"/>
      <c r="AM86" s="311"/>
      <c r="AN86" s="297"/>
      <c r="AO86" s="311"/>
      <c r="AP86" s="311"/>
      <c r="AQ86" s="311"/>
      <c r="AR86" s="311"/>
      <c r="AS86" s="312"/>
      <c r="AT86" s="311"/>
      <c r="AU86" s="297"/>
      <c r="AV86" s="311"/>
      <c r="AW86" s="311"/>
      <c r="AX86" s="311"/>
      <c r="AY86" s="311"/>
      <c r="AZ86" s="312"/>
      <c r="BA86" s="311"/>
      <c r="BB86" s="297"/>
      <c r="BC86" s="311"/>
      <c r="BD86" s="311"/>
      <c r="BE86" s="311"/>
      <c r="BF86" s="311"/>
      <c r="BG86" s="312"/>
      <c r="BH86" s="311"/>
      <c r="BI86" s="297"/>
      <c r="BJ86" s="311"/>
      <c r="BK86" s="311"/>
      <c r="BL86" s="311"/>
      <c r="BM86" s="311"/>
      <c r="BN86" s="312"/>
      <c r="BO86" s="311"/>
      <c r="BP86" s="297"/>
      <c r="BQ86" s="311"/>
      <c r="BR86" s="311"/>
      <c r="BS86" s="311"/>
      <c r="BT86" s="311"/>
      <c r="BU86" s="312"/>
      <c r="BV86" s="311"/>
      <c r="BW86" s="297"/>
      <c r="BX86" s="311"/>
      <c r="BY86" s="311"/>
      <c r="BZ86" s="311"/>
      <c r="CA86" s="311"/>
      <c r="CB86" s="312"/>
      <c r="CC86" s="311"/>
      <c r="CD86" s="297"/>
      <c r="CE86" s="311"/>
      <c r="CF86" s="311"/>
      <c r="CG86" s="311"/>
      <c r="CH86" s="311"/>
      <c r="CI86" s="312"/>
      <c r="CJ86" s="311"/>
      <c r="CK86" s="297"/>
      <c r="CL86" s="311"/>
      <c r="CM86" s="311"/>
      <c r="CN86" s="311"/>
      <c r="CO86" s="311"/>
      <c r="CP86" s="312"/>
      <c r="CQ86" s="311"/>
      <c r="CR86" s="297"/>
      <c r="CS86" s="311"/>
      <c r="CT86" s="311"/>
      <c r="CU86" s="311"/>
      <c r="CV86" s="311"/>
      <c r="CW86" s="312"/>
      <c r="CX86" s="311"/>
      <c r="CY86" s="297"/>
      <c r="CZ86" s="311"/>
      <c r="DA86" s="311"/>
      <c r="DB86" s="311"/>
      <c r="DC86" s="311"/>
      <c r="DD86" s="312"/>
      <c r="DE86" s="311"/>
      <c r="DF86" s="297"/>
      <c r="DG86" s="311"/>
      <c r="DH86" s="311"/>
      <c r="DI86" s="311"/>
      <c r="DJ86" s="311"/>
      <c r="DK86" s="312"/>
      <c r="DL86" s="311"/>
      <c r="DM86" s="297"/>
      <c r="DN86" s="311"/>
      <c r="DO86" s="311"/>
      <c r="DP86" s="311"/>
      <c r="DQ86" s="311"/>
      <c r="DR86" s="312"/>
      <c r="DS86" s="311"/>
      <c r="DT86" s="297"/>
      <c r="DU86" s="311"/>
      <c r="DV86" s="311"/>
      <c r="DW86" s="311"/>
      <c r="DX86" s="311"/>
      <c r="DY86" s="312"/>
      <c r="DZ86" s="311"/>
      <c r="EA86" s="297"/>
      <c r="EB86" s="311"/>
      <c r="EC86" s="311"/>
      <c r="ED86" s="311"/>
      <c r="EE86" s="311"/>
      <c r="EF86" s="312"/>
      <c r="EG86" s="311"/>
      <c r="EH86" s="297"/>
      <c r="EI86" s="311"/>
      <c r="EJ86" s="311"/>
      <c r="EK86" s="311"/>
      <c r="EL86" s="311"/>
      <c r="EM86" s="312"/>
      <c r="EN86" s="311"/>
      <c r="EO86" s="297"/>
      <c r="EP86" s="311"/>
      <c r="EQ86" s="311"/>
      <c r="ER86" s="311"/>
      <c r="ES86" s="311"/>
      <c r="ET86" s="312"/>
      <c r="EU86" s="311"/>
      <c r="EV86" s="297"/>
      <c r="EW86" s="311"/>
      <c r="EX86" s="311"/>
      <c r="EY86" s="311"/>
      <c r="EZ86" s="311"/>
      <c r="FA86" s="312"/>
      <c r="FB86" s="311"/>
      <c r="FC86" s="298"/>
    </row>
    <row r="87" spans="1:159" s="205" customFormat="1" ht="39.9" customHeight="1" x14ac:dyDescent="0.25">
      <c r="A87" s="206"/>
      <c r="B87" s="196"/>
      <c r="C87" s="292"/>
      <c r="D87" s="198"/>
      <c r="E87" s="299"/>
      <c r="F87" s="200"/>
      <c r="G87" s="301"/>
      <c r="H87" s="303"/>
      <c r="I87" s="299"/>
      <c r="J87" s="299"/>
      <c r="K87" s="299"/>
      <c r="L87" s="289"/>
      <c r="M87" s="299"/>
      <c r="N87" s="289"/>
      <c r="O87" s="363" t="str">
        <f>IF(P87="","",IF(OR(I87="",J87=""),"",IF(AND(ISNUMBER(FIND("post-", I87)),J87=ProductCode!$I$12),ProductCode!$F$19,IF(AND(ISNUMBER(FIND("pre-", I87)),J87=ProductCode!$I$12),ProductCode!$F$20,IF(ISNUMBER(FIND("post-", I87)),ProductCode!$F$17,ProductCode!$F$18)))))</f>
        <v/>
      </c>
      <c r="P87" s="295" t="str">
        <f t="shared" si="6"/>
        <v/>
      </c>
      <c r="Q87" s="306"/>
      <c r="R87" s="203"/>
      <c r="S87" s="308" t="str">
        <f t="shared" si="7"/>
        <v/>
      </c>
      <c r="T87" s="311"/>
      <c r="U87" s="311"/>
      <c r="V87" s="311"/>
      <c r="W87" s="311"/>
      <c r="X87" s="312"/>
      <c r="Y87" s="311"/>
      <c r="Z87" s="297"/>
      <c r="AA87" s="311"/>
      <c r="AB87" s="311"/>
      <c r="AC87" s="311"/>
      <c r="AD87" s="311"/>
      <c r="AE87" s="312"/>
      <c r="AF87" s="311"/>
      <c r="AG87" s="297"/>
      <c r="AH87" s="311"/>
      <c r="AI87" s="311"/>
      <c r="AJ87" s="311"/>
      <c r="AK87" s="311"/>
      <c r="AL87" s="312"/>
      <c r="AM87" s="311"/>
      <c r="AN87" s="297"/>
      <c r="AO87" s="311"/>
      <c r="AP87" s="311"/>
      <c r="AQ87" s="311"/>
      <c r="AR87" s="311"/>
      <c r="AS87" s="312"/>
      <c r="AT87" s="311"/>
      <c r="AU87" s="297"/>
      <c r="AV87" s="311"/>
      <c r="AW87" s="311"/>
      <c r="AX87" s="311"/>
      <c r="AY87" s="311"/>
      <c r="AZ87" s="312"/>
      <c r="BA87" s="311"/>
      <c r="BB87" s="297"/>
      <c r="BC87" s="311"/>
      <c r="BD87" s="311"/>
      <c r="BE87" s="311"/>
      <c r="BF87" s="311"/>
      <c r="BG87" s="312"/>
      <c r="BH87" s="311"/>
      <c r="BI87" s="297"/>
      <c r="BJ87" s="311"/>
      <c r="BK87" s="311"/>
      <c r="BL87" s="311"/>
      <c r="BM87" s="311"/>
      <c r="BN87" s="312"/>
      <c r="BO87" s="311"/>
      <c r="BP87" s="297"/>
      <c r="BQ87" s="311"/>
      <c r="BR87" s="311"/>
      <c r="BS87" s="311"/>
      <c r="BT87" s="311"/>
      <c r="BU87" s="312"/>
      <c r="BV87" s="311"/>
      <c r="BW87" s="297"/>
      <c r="BX87" s="311"/>
      <c r="BY87" s="311"/>
      <c r="BZ87" s="311"/>
      <c r="CA87" s="311"/>
      <c r="CB87" s="312"/>
      <c r="CC87" s="311"/>
      <c r="CD87" s="297"/>
      <c r="CE87" s="311"/>
      <c r="CF87" s="311"/>
      <c r="CG87" s="311"/>
      <c r="CH87" s="311"/>
      <c r="CI87" s="312"/>
      <c r="CJ87" s="311"/>
      <c r="CK87" s="297"/>
      <c r="CL87" s="311"/>
      <c r="CM87" s="311"/>
      <c r="CN87" s="311"/>
      <c r="CO87" s="311"/>
      <c r="CP87" s="312"/>
      <c r="CQ87" s="311"/>
      <c r="CR87" s="297"/>
      <c r="CS87" s="311"/>
      <c r="CT87" s="311"/>
      <c r="CU87" s="311"/>
      <c r="CV87" s="311"/>
      <c r="CW87" s="312"/>
      <c r="CX87" s="311"/>
      <c r="CY87" s="297"/>
      <c r="CZ87" s="311"/>
      <c r="DA87" s="311"/>
      <c r="DB87" s="311"/>
      <c r="DC87" s="311"/>
      <c r="DD87" s="312"/>
      <c r="DE87" s="311"/>
      <c r="DF87" s="297"/>
      <c r="DG87" s="311"/>
      <c r="DH87" s="311"/>
      <c r="DI87" s="311"/>
      <c r="DJ87" s="311"/>
      <c r="DK87" s="312"/>
      <c r="DL87" s="311"/>
      <c r="DM87" s="297"/>
      <c r="DN87" s="311"/>
      <c r="DO87" s="311"/>
      <c r="DP87" s="311"/>
      <c r="DQ87" s="311"/>
      <c r="DR87" s="312"/>
      <c r="DS87" s="311"/>
      <c r="DT87" s="297"/>
      <c r="DU87" s="311"/>
      <c r="DV87" s="311"/>
      <c r="DW87" s="311"/>
      <c r="DX87" s="311"/>
      <c r="DY87" s="312"/>
      <c r="DZ87" s="311"/>
      <c r="EA87" s="297"/>
      <c r="EB87" s="311"/>
      <c r="EC87" s="311"/>
      <c r="ED87" s="311"/>
      <c r="EE87" s="311"/>
      <c r="EF87" s="312"/>
      <c r="EG87" s="311"/>
      <c r="EH87" s="297"/>
      <c r="EI87" s="311"/>
      <c r="EJ87" s="311"/>
      <c r="EK87" s="311"/>
      <c r="EL87" s="311"/>
      <c r="EM87" s="312"/>
      <c r="EN87" s="311"/>
      <c r="EO87" s="297"/>
      <c r="EP87" s="311"/>
      <c r="EQ87" s="311"/>
      <c r="ER87" s="311"/>
      <c r="ES87" s="311"/>
      <c r="ET87" s="312"/>
      <c r="EU87" s="311"/>
      <c r="EV87" s="297"/>
      <c r="EW87" s="311"/>
      <c r="EX87" s="311"/>
      <c r="EY87" s="311"/>
      <c r="EZ87" s="311"/>
      <c r="FA87" s="312"/>
      <c r="FB87" s="311"/>
      <c r="FC87" s="298"/>
    </row>
    <row r="88" spans="1:159" s="205" customFormat="1" ht="39.9" customHeight="1" x14ac:dyDescent="0.25">
      <c r="A88" s="206"/>
      <c r="B88" s="196"/>
      <c r="C88" s="292"/>
      <c r="D88" s="198"/>
      <c r="E88" s="299"/>
      <c r="F88" s="200"/>
      <c r="G88" s="301"/>
      <c r="H88" s="303"/>
      <c r="I88" s="299"/>
      <c r="J88" s="299"/>
      <c r="K88" s="299"/>
      <c r="L88" s="289"/>
      <c r="M88" s="299"/>
      <c r="N88" s="289"/>
      <c r="O88" s="363" t="str">
        <f>IF(P88="","",IF(OR(I88="",J88=""),"",IF(AND(ISNUMBER(FIND("post-", I88)),J88=ProductCode!$I$12),ProductCode!$F$19,IF(AND(ISNUMBER(FIND("pre-", I88)),J88=ProductCode!$I$12),ProductCode!$F$20,IF(ISNUMBER(FIND("post-", I88)),ProductCode!$F$17,ProductCode!$F$18)))))</f>
        <v/>
      </c>
      <c r="P88" s="295" t="str">
        <f t="shared" si="6"/>
        <v/>
      </c>
      <c r="Q88" s="306"/>
      <c r="R88" s="203"/>
      <c r="S88" s="308" t="str">
        <f t="shared" si="7"/>
        <v/>
      </c>
      <c r="T88" s="311"/>
      <c r="U88" s="311"/>
      <c r="V88" s="311"/>
      <c r="W88" s="311"/>
      <c r="X88" s="312"/>
      <c r="Y88" s="311"/>
      <c r="Z88" s="297"/>
      <c r="AA88" s="311"/>
      <c r="AB88" s="311"/>
      <c r="AC88" s="311"/>
      <c r="AD88" s="311"/>
      <c r="AE88" s="312"/>
      <c r="AF88" s="311"/>
      <c r="AG88" s="297"/>
      <c r="AH88" s="311"/>
      <c r="AI88" s="311"/>
      <c r="AJ88" s="311"/>
      <c r="AK88" s="311"/>
      <c r="AL88" s="312"/>
      <c r="AM88" s="311"/>
      <c r="AN88" s="297"/>
      <c r="AO88" s="311"/>
      <c r="AP88" s="311"/>
      <c r="AQ88" s="311"/>
      <c r="AR88" s="311"/>
      <c r="AS88" s="312"/>
      <c r="AT88" s="311"/>
      <c r="AU88" s="297"/>
      <c r="AV88" s="311"/>
      <c r="AW88" s="311"/>
      <c r="AX88" s="311"/>
      <c r="AY88" s="311"/>
      <c r="AZ88" s="312"/>
      <c r="BA88" s="311"/>
      <c r="BB88" s="297"/>
      <c r="BC88" s="311"/>
      <c r="BD88" s="311"/>
      <c r="BE88" s="311"/>
      <c r="BF88" s="311"/>
      <c r="BG88" s="312"/>
      <c r="BH88" s="311"/>
      <c r="BI88" s="297"/>
      <c r="BJ88" s="311"/>
      <c r="BK88" s="311"/>
      <c r="BL88" s="311"/>
      <c r="BM88" s="311"/>
      <c r="BN88" s="312"/>
      <c r="BO88" s="311"/>
      <c r="BP88" s="297"/>
      <c r="BQ88" s="311"/>
      <c r="BR88" s="311"/>
      <c r="BS88" s="311"/>
      <c r="BT88" s="311"/>
      <c r="BU88" s="312"/>
      <c r="BV88" s="311"/>
      <c r="BW88" s="297"/>
      <c r="BX88" s="311"/>
      <c r="BY88" s="311"/>
      <c r="BZ88" s="311"/>
      <c r="CA88" s="311"/>
      <c r="CB88" s="312"/>
      <c r="CC88" s="311"/>
      <c r="CD88" s="297"/>
      <c r="CE88" s="311"/>
      <c r="CF88" s="311"/>
      <c r="CG88" s="311"/>
      <c r="CH88" s="311"/>
      <c r="CI88" s="312"/>
      <c r="CJ88" s="311"/>
      <c r="CK88" s="297"/>
      <c r="CL88" s="311"/>
      <c r="CM88" s="311"/>
      <c r="CN88" s="311"/>
      <c r="CO88" s="311"/>
      <c r="CP88" s="312"/>
      <c r="CQ88" s="311"/>
      <c r="CR88" s="297"/>
      <c r="CS88" s="311"/>
      <c r="CT88" s="311"/>
      <c r="CU88" s="311"/>
      <c r="CV88" s="311"/>
      <c r="CW88" s="312"/>
      <c r="CX88" s="311"/>
      <c r="CY88" s="297"/>
      <c r="CZ88" s="311"/>
      <c r="DA88" s="311"/>
      <c r="DB88" s="311"/>
      <c r="DC88" s="311"/>
      <c r="DD88" s="312"/>
      <c r="DE88" s="311"/>
      <c r="DF88" s="297"/>
      <c r="DG88" s="311"/>
      <c r="DH88" s="311"/>
      <c r="DI88" s="311"/>
      <c r="DJ88" s="311"/>
      <c r="DK88" s="312"/>
      <c r="DL88" s="311"/>
      <c r="DM88" s="297"/>
      <c r="DN88" s="311"/>
      <c r="DO88" s="311"/>
      <c r="DP88" s="311"/>
      <c r="DQ88" s="311"/>
      <c r="DR88" s="312"/>
      <c r="DS88" s="311"/>
      <c r="DT88" s="297"/>
      <c r="DU88" s="311"/>
      <c r="DV88" s="311"/>
      <c r="DW88" s="311"/>
      <c r="DX88" s="311"/>
      <c r="DY88" s="312"/>
      <c r="DZ88" s="311"/>
      <c r="EA88" s="297"/>
      <c r="EB88" s="311"/>
      <c r="EC88" s="311"/>
      <c r="ED88" s="311"/>
      <c r="EE88" s="311"/>
      <c r="EF88" s="312"/>
      <c r="EG88" s="311"/>
      <c r="EH88" s="297"/>
      <c r="EI88" s="311"/>
      <c r="EJ88" s="311"/>
      <c r="EK88" s="311"/>
      <c r="EL88" s="311"/>
      <c r="EM88" s="312"/>
      <c r="EN88" s="311"/>
      <c r="EO88" s="297"/>
      <c r="EP88" s="311"/>
      <c r="EQ88" s="311"/>
      <c r="ER88" s="311"/>
      <c r="ES88" s="311"/>
      <c r="ET88" s="312"/>
      <c r="EU88" s="311"/>
      <c r="EV88" s="297"/>
      <c r="EW88" s="311"/>
      <c r="EX88" s="311"/>
      <c r="EY88" s="311"/>
      <c r="EZ88" s="311"/>
      <c r="FA88" s="312"/>
      <c r="FB88" s="311"/>
      <c r="FC88" s="298"/>
    </row>
    <row r="89" spans="1:159" s="205" customFormat="1" ht="39.9" customHeight="1" x14ac:dyDescent="0.25">
      <c r="A89" s="206"/>
      <c r="B89" s="196"/>
      <c r="C89" s="292"/>
      <c r="D89" s="198"/>
      <c r="E89" s="299"/>
      <c r="F89" s="200"/>
      <c r="G89" s="301"/>
      <c r="H89" s="303"/>
      <c r="I89" s="299"/>
      <c r="J89" s="299"/>
      <c r="K89" s="299"/>
      <c r="L89" s="289"/>
      <c r="M89" s="299"/>
      <c r="N89" s="289"/>
      <c r="O89" s="363" t="str">
        <f>IF(P89="","",IF(OR(I89="",J89=""),"",IF(AND(ISNUMBER(FIND("post-", I89)),J89=ProductCode!$I$12),ProductCode!$F$19,IF(AND(ISNUMBER(FIND("pre-", I89)),J89=ProductCode!$I$12),ProductCode!$F$20,IF(ISNUMBER(FIND("post-", I89)),ProductCode!$F$17,ProductCode!$F$18)))))</f>
        <v/>
      </c>
      <c r="P89" s="295" t="str">
        <f t="shared" si="6"/>
        <v/>
      </c>
      <c r="Q89" s="306"/>
      <c r="R89" s="203"/>
      <c r="S89" s="308" t="str">
        <f t="shared" si="7"/>
        <v/>
      </c>
      <c r="T89" s="311"/>
      <c r="U89" s="311"/>
      <c r="V89" s="311"/>
      <c r="W89" s="311"/>
      <c r="X89" s="312"/>
      <c r="Y89" s="311"/>
      <c r="Z89" s="297"/>
      <c r="AA89" s="311"/>
      <c r="AB89" s="311"/>
      <c r="AC89" s="311"/>
      <c r="AD89" s="311"/>
      <c r="AE89" s="312"/>
      <c r="AF89" s="311"/>
      <c r="AG89" s="297"/>
      <c r="AH89" s="311"/>
      <c r="AI89" s="311"/>
      <c r="AJ89" s="311"/>
      <c r="AK89" s="311"/>
      <c r="AL89" s="312"/>
      <c r="AM89" s="311"/>
      <c r="AN89" s="297"/>
      <c r="AO89" s="311"/>
      <c r="AP89" s="311"/>
      <c r="AQ89" s="311"/>
      <c r="AR89" s="311"/>
      <c r="AS89" s="312"/>
      <c r="AT89" s="311"/>
      <c r="AU89" s="297"/>
      <c r="AV89" s="311"/>
      <c r="AW89" s="311"/>
      <c r="AX89" s="311"/>
      <c r="AY89" s="311"/>
      <c r="AZ89" s="312"/>
      <c r="BA89" s="311"/>
      <c r="BB89" s="297"/>
      <c r="BC89" s="311"/>
      <c r="BD89" s="311"/>
      <c r="BE89" s="311"/>
      <c r="BF89" s="311"/>
      <c r="BG89" s="312"/>
      <c r="BH89" s="311"/>
      <c r="BI89" s="297"/>
      <c r="BJ89" s="311"/>
      <c r="BK89" s="311"/>
      <c r="BL89" s="311"/>
      <c r="BM89" s="311"/>
      <c r="BN89" s="312"/>
      <c r="BO89" s="311"/>
      <c r="BP89" s="297"/>
      <c r="BQ89" s="311"/>
      <c r="BR89" s="311"/>
      <c r="BS89" s="311"/>
      <c r="BT89" s="311"/>
      <c r="BU89" s="312"/>
      <c r="BV89" s="311"/>
      <c r="BW89" s="297"/>
      <c r="BX89" s="311"/>
      <c r="BY89" s="311"/>
      <c r="BZ89" s="311"/>
      <c r="CA89" s="311"/>
      <c r="CB89" s="312"/>
      <c r="CC89" s="311"/>
      <c r="CD89" s="297"/>
      <c r="CE89" s="311"/>
      <c r="CF89" s="311"/>
      <c r="CG89" s="311"/>
      <c r="CH89" s="311"/>
      <c r="CI89" s="312"/>
      <c r="CJ89" s="311"/>
      <c r="CK89" s="297"/>
      <c r="CL89" s="311"/>
      <c r="CM89" s="311"/>
      <c r="CN89" s="311"/>
      <c r="CO89" s="311"/>
      <c r="CP89" s="312"/>
      <c r="CQ89" s="311"/>
      <c r="CR89" s="297"/>
      <c r="CS89" s="311"/>
      <c r="CT89" s="311"/>
      <c r="CU89" s="311"/>
      <c r="CV89" s="311"/>
      <c r="CW89" s="312"/>
      <c r="CX89" s="311"/>
      <c r="CY89" s="297"/>
      <c r="CZ89" s="311"/>
      <c r="DA89" s="311"/>
      <c r="DB89" s="311"/>
      <c r="DC89" s="311"/>
      <c r="DD89" s="312"/>
      <c r="DE89" s="311"/>
      <c r="DF89" s="297"/>
      <c r="DG89" s="311"/>
      <c r="DH89" s="311"/>
      <c r="DI89" s="311"/>
      <c r="DJ89" s="311"/>
      <c r="DK89" s="312"/>
      <c r="DL89" s="311"/>
      <c r="DM89" s="297"/>
      <c r="DN89" s="311"/>
      <c r="DO89" s="311"/>
      <c r="DP89" s="311"/>
      <c r="DQ89" s="311"/>
      <c r="DR89" s="312"/>
      <c r="DS89" s="311"/>
      <c r="DT89" s="297"/>
      <c r="DU89" s="311"/>
      <c r="DV89" s="311"/>
      <c r="DW89" s="311"/>
      <c r="DX89" s="311"/>
      <c r="DY89" s="312"/>
      <c r="DZ89" s="311"/>
      <c r="EA89" s="297"/>
      <c r="EB89" s="311"/>
      <c r="EC89" s="311"/>
      <c r="ED89" s="311"/>
      <c r="EE89" s="311"/>
      <c r="EF89" s="312"/>
      <c r="EG89" s="311"/>
      <c r="EH89" s="297"/>
      <c r="EI89" s="311"/>
      <c r="EJ89" s="311"/>
      <c r="EK89" s="311"/>
      <c r="EL89" s="311"/>
      <c r="EM89" s="312"/>
      <c r="EN89" s="311"/>
      <c r="EO89" s="297"/>
      <c r="EP89" s="311"/>
      <c r="EQ89" s="311"/>
      <c r="ER89" s="311"/>
      <c r="ES89" s="311"/>
      <c r="ET89" s="312"/>
      <c r="EU89" s="311"/>
      <c r="EV89" s="297"/>
      <c r="EW89" s="311"/>
      <c r="EX89" s="311"/>
      <c r="EY89" s="311"/>
      <c r="EZ89" s="311"/>
      <c r="FA89" s="312"/>
      <c r="FB89" s="311"/>
      <c r="FC89" s="298"/>
    </row>
    <row r="90" spans="1:159" s="205" customFormat="1" ht="39.9" customHeight="1" x14ac:dyDescent="0.25">
      <c r="A90" s="206"/>
      <c r="B90" s="196"/>
      <c r="C90" s="292"/>
      <c r="D90" s="198"/>
      <c r="E90" s="299"/>
      <c r="F90" s="200"/>
      <c r="G90" s="301"/>
      <c r="H90" s="303"/>
      <c r="I90" s="299"/>
      <c r="J90" s="299"/>
      <c r="K90" s="299"/>
      <c r="L90" s="289"/>
      <c r="M90" s="299"/>
      <c r="N90" s="289"/>
      <c r="O90" s="363" t="str">
        <f>IF(P90="","",IF(OR(I90="",J90=""),"",IF(AND(ISNUMBER(FIND("post-", I90)),J90=ProductCode!$I$12),ProductCode!$F$19,IF(AND(ISNUMBER(FIND("pre-", I90)),J90=ProductCode!$I$12),ProductCode!$F$20,IF(ISNUMBER(FIND("post-", I90)),ProductCode!$F$17,ProductCode!$F$18)))))</f>
        <v/>
      </c>
      <c r="P90" s="295" t="str">
        <f t="shared" si="6"/>
        <v/>
      </c>
      <c r="Q90" s="306"/>
      <c r="R90" s="203"/>
      <c r="S90" s="308" t="str">
        <f t="shared" si="7"/>
        <v/>
      </c>
      <c r="T90" s="311"/>
      <c r="U90" s="311"/>
      <c r="V90" s="311"/>
      <c r="W90" s="311"/>
      <c r="X90" s="312"/>
      <c r="Y90" s="311"/>
      <c r="Z90" s="297"/>
      <c r="AA90" s="311"/>
      <c r="AB90" s="311"/>
      <c r="AC90" s="311"/>
      <c r="AD90" s="311"/>
      <c r="AE90" s="312"/>
      <c r="AF90" s="311"/>
      <c r="AG90" s="297"/>
      <c r="AH90" s="311"/>
      <c r="AI90" s="311"/>
      <c r="AJ90" s="311"/>
      <c r="AK90" s="311"/>
      <c r="AL90" s="312"/>
      <c r="AM90" s="311"/>
      <c r="AN90" s="297"/>
      <c r="AO90" s="311"/>
      <c r="AP90" s="311"/>
      <c r="AQ90" s="311"/>
      <c r="AR90" s="311"/>
      <c r="AS90" s="312"/>
      <c r="AT90" s="311"/>
      <c r="AU90" s="297"/>
      <c r="AV90" s="311"/>
      <c r="AW90" s="311"/>
      <c r="AX90" s="311"/>
      <c r="AY90" s="311"/>
      <c r="AZ90" s="312"/>
      <c r="BA90" s="311"/>
      <c r="BB90" s="297"/>
      <c r="BC90" s="311"/>
      <c r="BD90" s="311"/>
      <c r="BE90" s="311"/>
      <c r="BF90" s="311"/>
      <c r="BG90" s="312"/>
      <c r="BH90" s="311"/>
      <c r="BI90" s="297"/>
      <c r="BJ90" s="311"/>
      <c r="BK90" s="311"/>
      <c r="BL90" s="311"/>
      <c r="BM90" s="311"/>
      <c r="BN90" s="312"/>
      <c r="BO90" s="311"/>
      <c r="BP90" s="297"/>
      <c r="BQ90" s="311"/>
      <c r="BR90" s="311"/>
      <c r="BS90" s="311"/>
      <c r="BT90" s="311"/>
      <c r="BU90" s="312"/>
      <c r="BV90" s="311"/>
      <c r="BW90" s="297"/>
      <c r="BX90" s="311"/>
      <c r="BY90" s="311"/>
      <c r="BZ90" s="311"/>
      <c r="CA90" s="311"/>
      <c r="CB90" s="312"/>
      <c r="CC90" s="311"/>
      <c r="CD90" s="297"/>
      <c r="CE90" s="311"/>
      <c r="CF90" s="311"/>
      <c r="CG90" s="311"/>
      <c r="CH90" s="311"/>
      <c r="CI90" s="312"/>
      <c r="CJ90" s="311"/>
      <c r="CK90" s="297"/>
      <c r="CL90" s="311"/>
      <c r="CM90" s="311"/>
      <c r="CN90" s="311"/>
      <c r="CO90" s="311"/>
      <c r="CP90" s="312"/>
      <c r="CQ90" s="311"/>
      <c r="CR90" s="297"/>
      <c r="CS90" s="311"/>
      <c r="CT90" s="311"/>
      <c r="CU90" s="311"/>
      <c r="CV90" s="311"/>
      <c r="CW90" s="312"/>
      <c r="CX90" s="311"/>
      <c r="CY90" s="297"/>
      <c r="CZ90" s="311"/>
      <c r="DA90" s="311"/>
      <c r="DB90" s="311"/>
      <c r="DC90" s="311"/>
      <c r="DD90" s="312"/>
      <c r="DE90" s="311"/>
      <c r="DF90" s="297"/>
      <c r="DG90" s="311"/>
      <c r="DH90" s="311"/>
      <c r="DI90" s="311"/>
      <c r="DJ90" s="311"/>
      <c r="DK90" s="312"/>
      <c r="DL90" s="311"/>
      <c r="DM90" s="297"/>
      <c r="DN90" s="311"/>
      <c r="DO90" s="311"/>
      <c r="DP90" s="311"/>
      <c r="DQ90" s="311"/>
      <c r="DR90" s="312"/>
      <c r="DS90" s="311"/>
      <c r="DT90" s="297"/>
      <c r="DU90" s="311"/>
      <c r="DV90" s="311"/>
      <c r="DW90" s="311"/>
      <c r="DX90" s="311"/>
      <c r="DY90" s="312"/>
      <c r="DZ90" s="311"/>
      <c r="EA90" s="297"/>
      <c r="EB90" s="311"/>
      <c r="EC90" s="311"/>
      <c r="ED90" s="311"/>
      <c r="EE90" s="311"/>
      <c r="EF90" s="312"/>
      <c r="EG90" s="311"/>
      <c r="EH90" s="297"/>
      <c r="EI90" s="311"/>
      <c r="EJ90" s="311"/>
      <c r="EK90" s="311"/>
      <c r="EL90" s="311"/>
      <c r="EM90" s="312"/>
      <c r="EN90" s="311"/>
      <c r="EO90" s="297"/>
      <c r="EP90" s="311"/>
      <c r="EQ90" s="311"/>
      <c r="ER90" s="311"/>
      <c r="ES90" s="311"/>
      <c r="ET90" s="312"/>
      <c r="EU90" s="311"/>
      <c r="EV90" s="297"/>
      <c r="EW90" s="311"/>
      <c r="EX90" s="311"/>
      <c r="EY90" s="311"/>
      <c r="EZ90" s="311"/>
      <c r="FA90" s="312"/>
      <c r="FB90" s="311"/>
      <c r="FC90" s="298"/>
    </row>
    <row r="91" spans="1:159" s="205" customFormat="1" ht="39.9" customHeight="1" x14ac:dyDescent="0.25">
      <c r="A91" s="206"/>
      <c r="B91" s="196"/>
      <c r="C91" s="292"/>
      <c r="D91" s="198"/>
      <c r="E91" s="299"/>
      <c r="F91" s="200"/>
      <c r="G91" s="301"/>
      <c r="H91" s="303"/>
      <c r="I91" s="299"/>
      <c r="J91" s="299"/>
      <c r="K91" s="299"/>
      <c r="L91" s="289"/>
      <c r="M91" s="299"/>
      <c r="N91" s="289"/>
      <c r="O91" s="363" t="str">
        <f>IF(P91="","",IF(OR(I91="",J91=""),"",IF(AND(ISNUMBER(FIND("post-", I91)),J91=ProductCode!$I$12),ProductCode!$F$19,IF(AND(ISNUMBER(FIND("pre-", I91)),J91=ProductCode!$I$12),ProductCode!$F$20,IF(ISNUMBER(FIND("post-", I91)),ProductCode!$F$17,ProductCode!$F$18)))))</f>
        <v/>
      </c>
      <c r="P91" s="295" t="str">
        <f t="shared" si="6"/>
        <v/>
      </c>
      <c r="Q91" s="306"/>
      <c r="R91" s="203"/>
      <c r="S91" s="308" t="str">
        <f t="shared" si="7"/>
        <v/>
      </c>
      <c r="T91" s="311"/>
      <c r="U91" s="311"/>
      <c r="V91" s="311"/>
      <c r="W91" s="311"/>
      <c r="X91" s="312"/>
      <c r="Y91" s="311"/>
      <c r="Z91" s="297"/>
      <c r="AA91" s="311"/>
      <c r="AB91" s="311"/>
      <c r="AC91" s="311"/>
      <c r="AD91" s="311"/>
      <c r="AE91" s="312"/>
      <c r="AF91" s="311"/>
      <c r="AG91" s="297"/>
      <c r="AH91" s="311"/>
      <c r="AI91" s="311"/>
      <c r="AJ91" s="311"/>
      <c r="AK91" s="311"/>
      <c r="AL91" s="312"/>
      <c r="AM91" s="311"/>
      <c r="AN91" s="297"/>
      <c r="AO91" s="311"/>
      <c r="AP91" s="311"/>
      <c r="AQ91" s="311"/>
      <c r="AR91" s="311"/>
      <c r="AS91" s="312"/>
      <c r="AT91" s="311"/>
      <c r="AU91" s="297"/>
      <c r="AV91" s="311"/>
      <c r="AW91" s="311"/>
      <c r="AX91" s="311"/>
      <c r="AY91" s="311"/>
      <c r="AZ91" s="312"/>
      <c r="BA91" s="311"/>
      <c r="BB91" s="297"/>
      <c r="BC91" s="311"/>
      <c r="BD91" s="311"/>
      <c r="BE91" s="311"/>
      <c r="BF91" s="311"/>
      <c r="BG91" s="312"/>
      <c r="BH91" s="311"/>
      <c r="BI91" s="297"/>
      <c r="BJ91" s="311"/>
      <c r="BK91" s="311"/>
      <c r="BL91" s="311"/>
      <c r="BM91" s="311"/>
      <c r="BN91" s="312"/>
      <c r="BO91" s="311"/>
      <c r="BP91" s="297"/>
      <c r="BQ91" s="311"/>
      <c r="BR91" s="311"/>
      <c r="BS91" s="311"/>
      <c r="BT91" s="311"/>
      <c r="BU91" s="312"/>
      <c r="BV91" s="311"/>
      <c r="BW91" s="297"/>
      <c r="BX91" s="311"/>
      <c r="BY91" s="311"/>
      <c r="BZ91" s="311"/>
      <c r="CA91" s="311"/>
      <c r="CB91" s="312"/>
      <c r="CC91" s="311"/>
      <c r="CD91" s="297"/>
      <c r="CE91" s="311"/>
      <c r="CF91" s="311"/>
      <c r="CG91" s="311"/>
      <c r="CH91" s="311"/>
      <c r="CI91" s="312"/>
      <c r="CJ91" s="311"/>
      <c r="CK91" s="297"/>
      <c r="CL91" s="311"/>
      <c r="CM91" s="311"/>
      <c r="CN91" s="311"/>
      <c r="CO91" s="311"/>
      <c r="CP91" s="312"/>
      <c r="CQ91" s="311"/>
      <c r="CR91" s="297"/>
      <c r="CS91" s="311"/>
      <c r="CT91" s="311"/>
      <c r="CU91" s="311"/>
      <c r="CV91" s="311"/>
      <c r="CW91" s="312"/>
      <c r="CX91" s="311"/>
      <c r="CY91" s="297"/>
      <c r="CZ91" s="311"/>
      <c r="DA91" s="311"/>
      <c r="DB91" s="311"/>
      <c r="DC91" s="311"/>
      <c r="DD91" s="312"/>
      <c r="DE91" s="311"/>
      <c r="DF91" s="297"/>
      <c r="DG91" s="311"/>
      <c r="DH91" s="311"/>
      <c r="DI91" s="311"/>
      <c r="DJ91" s="311"/>
      <c r="DK91" s="312"/>
      <c r="DL91" s="311"/>
      <c r="DM91" s="297"/>
      <c r="DN91" s="311"/>
      <c r="DO91" s="311"/>
      <c r="DP91" s="311"/>
      <c r="DQ91" s="311"/>
      <c r="DR91" s="312"/>
      <c r="DS91" s="311"/>
      <c r="DT91" s="297"/>
      <c r="DU91" s="311"/>
      <c r="DV91" s="311"/>
      <c r="DW91" s="311"/>
      <c r="DX91" s="311"/>
      <c r="DY91" s="312"/>
      <c r="DZ91" s="311"/>
      <c r="EA91" s="297"/>
      <c r="EB91" s="311"/>
      <c r="EC91" s="311"/>
      <c r="ED91" s="311"/>
      <c r="EE91" s="311"/>
      <c r="EF91" s="312"/>
      <c r="EG91" s="311"/>
      <c r="EH91" s="297"/>
      <c r="EI91" s="311"/>
      <c r="EJ91" s="311"/>
      <c r="EK91" s="311"/>
      <c r="EL91" s="311"/>
      <c r="EM91" s="312"/>
      <c r="EN91" s="311"/>
      <c r="EO91" s="297"/>
      <c r="EP91" s="311"/>
      <c r="EQ91" s="311"/>
      <c r="ER91" s="311"/>
      <c r="ES91" s="311"/>
      <c r="ET91" s="312"/>
      <c r="EU91" s="311"/>
      <c r="EV91" s="297"/>
      <c r="EW91" s="311"/>
      <c r="EX91" s="311"/>
      <c r="EY91" s="311"/>
      <c r="EZ91" s="311"/>
      <c r="FA91" s="312"/>
      <c r="FB91" s="311"/>
      <c r="FC91" s="298"/>
    </row>
    <row r="92" spans="1:159" s="205" customFormat="1" ht="39.9" customHeight="1" x14ac:dyDescent="0.25">
      <c r="A92" s="206"/>
      <c r="B92" s="196"/>
      <c r="C92" s="292"/>
      <c r="D92" s="198"/>
      <c r="E92" s="299"/>
      <c r="F92" s="200"/>
      <c r="G92" s="301"/>
      <c r="H92" s="303"/>
      <c r="I92" s="299"/>
      <c r="J92" s="299"/>
      <c r="K92" s="299"/>
      <c r="L92" s="289"/>
      <c r="M92" s="299"/>
      <c r="N92" s="289"/>
      <c r="O92" s="363" t="str">
        <f>IF(P92="","",IF(OR(I92="",J92=""),"",IF(AND(ISNUMBER(FIND("post-", I92)),J92=ProductCode!$I$12),ProductCode!$F$19,IF(AND(ISNUMBER(FIND("pre-", I92)),J92=ProductCode!$I$12),ProductCode!$F$20,IF(ISNUMBER(FIND("post-", I92)),ProductCode!$F$17,ProductCode!$F$18)))))</f>
        <v/>
      </c>
      <c r="P92" s="295" t="str">
        <f t="shared" si="6"/>
        <v/>
      </c>
      <c r="Q92" s="306"/>
      <c r="R92" s="203"/>
      <c r="S92" s="308" t="str">
        <f t="shared" si="7"/>
        <v/>
      </c>
      <c r="T92" s="311"/>
      <c r="U92" s="311"/>
      <c r="V92" s="311"/>
      <c r="W92" s="311"/>
      <c r="X92" s="312"/>
      <c r="Y92" s="311"/>
      <c r="Z92" s="297"/>
      <c r="AA92" s="311"/>
      <c r="AB92" s="311"/>
      <c r="AC92" s="311"/>
      <c r="AD92" s="311"/>
      <c r="AE92" s="312"/>
      <c r="AF92" s="311"/>
      <c r="AG92" s="297"/>
      <c r="AH92" s="311"/>
      <c r="AI92" s="311"/>
      <c r="AJ92" s="311"/>
      <c r="AK92" s="311"/>
      <c r="AL92" s="312"/>
      <c r="AM92" s="311"/>
      <c r="AN92" s="297"/>
      <c r="AO92" s="311"/>
      <c r="AP92" s="311"/>
      <c r="AQ92" s="311"/>
      <c r="AR92" s="311"/>
      <c r="AS92" s="312"/>
      <c r="AT92" s="311"/>
      <c r="AU92" s="297"/>
      <c r="AV92" s="311"/>
      <c r="AW92" s="311"/>
      <c r="AX92" s="311"/>
      <c r="AY92" s="311"/>
      <c r="AZ92" s="312"/>
      <c r="BA92" s="311"/>
      <c r="BB92" s="297"/>
      <c r="BC92" s="311"/>
      <c r="BD92" s="311"/>
      <c r="BE92" s="311"/>
      <c r="BF92" s="311"/>
      <c r="BG92" s="312"/>
      <c r="BH92" s="311"/>
      <c r="BI92" s="297"/>
      <c r="BJ92" s="311"/>
      <c r="BK92" s="311"/>
      <c r="BL92" s="311"/>
      <c r="BM92" s="311"/>
      <c r="BN92" s="312"/>
      <c r="BO92" s="311"/>
      <c r="BP92" s="297"/>
      <c r="BQ92" s="311"/>
      <c r="BR92" s="311"/>
      <c r="BS92" s="311"/>
      <c r="BT92" s="311"/>
      <c r="BU92" s="312"/>
      <c r="BV92" s="311"/>
      <c r="BW92" s="297"/>
      <c r="BX92" s="311"/>
      <c r="BY92" s="311"/>
      <c r="BZ92" s="311"/>
      <c r="CA92" s="311"/>
      <c r="CB92" s="312"/>
      <c r="CC92" s="311"/>
      <c r="CD92" s="297"/>
      <c r="CE92" s="311"/>
      <c r="CF92" s="311"/>
      <c r="CG92" s="311"/>
      <c r="CH92" s="311"/>
      <c r="CI92" s="312"/>
      <c r="CJ92" s="311"/>
      <c r="CK92" s="297"/>
      <c r="CL92" s="311"/>
      <c r="CM92" s="311"/>
      <c r="CN92" s="311"/>
      <c r="CO92" s="311"/>
      <c r="CP92" s="312"/>
      <c r="CQ92" s="311"/>
      <c r="CR92" s="297"/>
      <c r="CS92" s="311"/>
      <c r="CT92" s="311"/>
      <c r="CU92" s="311"/>
      <c r="CV92" s="311"/>
      <c r="CW92" s="312"/>
      <c r="CX92" s="311"/>
      <c r="CY92" s="297"/>
      <c r="CZ92" s="311"/>
      <c r="DA92" s="311"/>
      <c r="DB92" s="311"/>
      <c r="DC92" s="311"/>
      <c r="DD92" s="312"/>
      <c r="DE92" s="311"/>
      <c r="DF92" s="297"/>
      <c r="DG92" s="311"/>
      <c r="DH92" s="311"/>
      <c r="DI92" s="311"/>
      <c r="DJ92" s="311"/>
      <c r="DK92" s="312"/>
      <c r="DL92" s="311"/>
      <c r="DM92" s="297"/>
      <c r="DN92" s="311"/>
      <c r="DO92" s="311"/>
      <c r="DP92" s="311"/>
      <c r="DQ92" s="311"/>
      <c r="DR92" s="312"/>
      <c r="DS92" s="311"/>
      <c r="DT92" s="297"/>
      <c r="DU92" s="311"/>
      <c r="DV92" s="311"/>
      <c r="DW92" s="311"/>
      <c r="DX92" s="311"/>
      <c r="DY92" s="312"/>
      <c r="DZ92" s="311"/>
      <c r="EA92" s="297"/>
      <c r="EB92" s="311"/>
      <c r="EC92" s="311"/>
      <c r="ED92" s="311"/>
      <c r="EE92" s="311"/>
      <c r="EF92" s="312"/>
      <c r="EG92" s="311"/>
      <c r="EH92" s="297"/>
      <c r="EI92" s="311"/>
      <c r="EJ92" s="311"/>
      <c r="EK92" s="311"/>
      <c r="EL92" s="311"/>
      <c r="EM92" s="312"/>
      <c r="EN92" s="311"/>
      <c r="EO92" s="297"/>
      <c r="EP92" s="311"/>
      <c r="EQ92" s="311"/>
      <c r="ER92" s="311"/>
      <c r="ES92" s="311"/>
      <c r="ET92" s="312"/>
      <c r="EU92" s="311"/>
      <c r="EV92" s="297"/>
      <c r="EW92" s="311"/>
      <c r="EX92" s="311"/>
      <c r="EY92" s="311"/>
      <c r="EZ92" s="311"/>
      <c r="FA92" s="312"/>
      <c r="FB92" s="311"/>
      <c r="FC92" s="298"/>
    </row>
    <row r="93" spans="1:159" s="205" customFormat="1" ht="39.9" customHeight="1" x14ac:dyDescent="0.25">
      <c r="A93" s="206"/>
      <c r="B93" s="196"/>
      <c r="C93" s="292"/>
      <c r="D93" s="198"/>
      <c r="E93" s="299"/>
      <c r="F93" s="200"/>
      <c r="G93" s="301"/>
      <c r="H93" s="303"/>
      <c r="I93" s="299"/>
      <c r="J93" s="299"/>
      <c r="K93" s="299"/>
      <c r="L93" s="289"/>
      <c r="M93" s="299"/>
      <c r="N93" s="289"/>
      <c r="O93" s="363" t="str">
        <f>IF(P93="","",IF(OR(I93="",J93=""),"",IF(AND(ISNUMBER(FIND("post-", I93)),J93=ProductCode!$I$12),ProductCode!$F$19,IF(AND(ISNUMBER(FIND("pre-", I93)),J93=ProductCode!$I$12),ProductCode!$F$20,IF(ISNUMBER(FIND("post-", I93)),ProductCode!$F$17,ProductCode!$F$18)))))</f>
        <v/>
      </c>
      <c r="P93" s="295" t="str">
        <f t="shared" si="6"/>
        <v/>
      </c>
      <c r="Q93" s="306"/>
      <c r="R93" s="203"/>
      <c r="S93" s="308" t="str">
        <f t="shared" si="7"/>
        <v/>
      </c>
      <c r="T93" s="311"/>
      <c r="U93" s="311"/>
      <c r="V93" s="311"/>
      <c r="W93" s="311"/>
      <c r="X93" s="312"/>
      <c r="Y93" s="311"/>
      <c r="Z93" s="297"/>
      <c r="AA93" s="311"/>
      <c r="AB93" s="311"/>
      <c r="AC93" s="311"/>
      <c r="AD93" s="311"/>
      <c r="AE93" s="312"/>
      <c r="AF93" s="311"/>
      <c r="AG93" s="297"/>
      <c r="AH93" s="311"/>
      <c r="AI93" s="311"/>
      <c r="AJ93" s="311"/>
      <c r="AK93" s="311"/>
      <c r="AL93" s="312"/>
      <c r="AM93" s="311"/>
      <c r="AN93" s="297"/>
      <c r="AO93" s="311"/>
      <c r="AP93" s="311"/>
      <c r="AQ93" s="311"/>
      <c r="AR93" s="311"/>
      <c r="AS93" s="312"/>
      <c r="AT93" s="311"/>
      <c r="AU93" s="297"/>
      <c r="AV93" s="311"/>
      <c r="AW93" s="311"/>
      <c r="AX93" s="311"/>
      <c r="AY93" s="311"/>
      <c r="AZ93" s="312"/>
      <c r="BA93" s="311"/>
      <c r="BB93" s="297"/>
      <c r="BC93" s="311"/>
      <c r="BD93" s="311"/>
      <c r="BE93" s="311"/>
      <c r="BF93" s="311"/>
      <c r="BG93" s="312"/>
      <c r="BH93" s="311"/>
      <c r="BI93" s="297"/>
      <c r="BJ93" s="311"/>
      <c r="BK93" s="311"/>
      <c r="BL93" s="311"/>
      <c r="BM93" s="311"/>
      <c r="BN93" s="312"/>
      <c r="BO93" s="311"/>
      <c r="BP93" s="297"/>
      <c r="BQ93" s="311"/>
      <c r="BR93" s="311"/>
      <c r="BS93" s="311"/>
      <c r="BT93" s="311"/>
      <c r="BU93" s="312"/>
      <c r="BV93" s="311"/>
      <c r="BW93" s="297"/>
      <c r="BX93" s="311"/>
      <c r="BY93" s="311"/>
      <c r="BZ93" s="311"/>
      <c r="CA93" s="311"/>
      <c r="CB93" s="312"/>
      <c r="CC93" s="311"/>
      <c r="CD93" s="297"/>
      <c r="CE93" s="311"/>
      <c r="CF93" s="311"/>
      <c r="CG93" s="311"/>
      <c r="CH93" s="311"/>
      <c r="CI93" s="312"/>
      <c r="CJ93" s="311"/>
      <c r="CK93" s="297"/>
      <c r="CL93" s="311"/>
      <c r="CM93" s="311"/>
      <c r="CN93" s="311"/>
      <c r="CO93" s="311"/>
      <c r="CP93" s="312"/>
      <c r="CQ93" s="311"/>
      <c r="CR93" s="297"/>
      <c r="CS93" s="311"/>
      <c r="CT93" s="311"/>
      <c r="CU93" s="311"/>
      <c r="CV93" s="311"/>
      <c r="CW93" s="312"/>
      <c r="CX93" s="311"/>
      <c r="CY93" s="297"/>
      <c r="CZ93" s="311"/>
      <c r="DA93" s="311"/>
      <c r="DB93" s="311"/>
      <c r="DC93" s="311"/>
      <c r="DD93" s="312"/>
      <c r="DE93" s="311"/>
      <c r="DF93" s="297"/>
      <c r="DG93" s="311"/>
      <c r="DH93" s="311"/>
      <c r="DI93" s="311"/>
      <c r="DJ93" s="311"/>
      <c r="DK93" s="312"/>
      <c r="DL93" s="311"/>
      <c r="DM93" s="297"/>
      <c r="DN93" s="311"/>
      <c r="DO93" s="311"/>
      <c r="DP93" s="311"/>
      <c r="DQ93" s="311"/>
      <c r="DR93" s="312"/>
      <c r="DS93" s="311"/>
      <c r="DT93" s="297"/>
      <c r="DU93" s="311"/>
      <c r="DV93" s="311"/>
      <c r="DW93" s="311"/>
      <c r="DX93" s="311"/>
      <c r="DY93" s="312"/>
      <c r="DZ93" s="311"/>
      <c r="EA93" s="297"/>
      <c r="EB93" s="311"/>
      <c r="EC93" s="311"/>
      <c r="ED93" s="311"/>
      <c r="EE93" s="311"/>
      <c r="EF93" s="312"/>
      <c r="EG93" s="311"/>
      <c r="EH93" s="297"/>
      <c r="EI93" s="311"/>
      <c r="EJ93" s="311"/>
      <c r="EK93" s="311"/>
      <c r="EL93" s="311"/>
      <c r="EM93" s="312"/>
      <c r="EN93" s="311"/>
      <c r="EO93" s="297"/>
      <c r="EP93" s="311"/>
      <c r="EQ93" s="311"/>
      <c r="ER93" s="311"/>
      <c r="ES93" s="311"/>
      <c r="ET93" s="312"/>
      <c r="EU93" s="311"/>
      <c r="EV93" s="297"/>
      <c r="EW93" s="311"/>
      <c r="EX93" s="311"/>
      <c r="EY93" s="311"/>
      <c r="EZ93" s="311"/>
      <c r="FA93" s="312"/>
      <c r="FB93" s="311"/>
      <c r="FC93" s="298"/>
    </row>
    <row r="94" spans="1:159" s="205" customFormat="1" ht="39.9" customHeight="1" x14ac:dyDescent="0.25">
      <c r="A94" s="206"/>
      <c r="B94" s="196"/>
      <c r="C94" s="292"/>
      <c r="D94" s="198"/>
      <c r="E94" s="299"/>
      <c r="F94" s="200"/>
      <c r="G94" s="301"/>
      <c r="H94" s="303"/>
      <c r="I94" s="299"/>
      <c r="J94" s="299"/>
      <c r="K94" s="299"/>
      <c r="L94" s="289"/>
      <c r="M94" s="299"/>
      <c r="N94" s="289"/>
      <c r="O94" s="363" t="str">
        <f>IF(P94="","",IF(OR(I94="",J94=""),"",IF(AND(ISNUMBER(FIND("post-", I94)),J94=ProductCode!$I$12),ProductCode!$F$19,IF(AND(ISNUMBER(FIND("pre-", I94)),J94=ProductCode!$I$12),ProductCode!$F$20,IF(ISNUMBER(FIND("post-", I94)),ProductCode!$F$17,ProductCode!$F$18)))))</f>
        <v/>
      </c>
      <c r="P94" s="295" t="str">
        <f t="shared" si="6"/>
        <v/>
      </c>
      <c r="Q94" s="306"/>
      <c r="R94" s="203"/>
      <c r="S94" s="308" t="str">
        <f t="shared" si="7"/>
        <v/>
      </c>
      <c r="T94" s="311"/>
      <c r="U94" s="311"/>
      <c r="V94" s="311"/>
      <c r="W94" s="311"/>
      <c r="X94" s="312"/>
      <c r="Y94" s="311"/>
      <c r="Z94" s="297"/>
      <c r="AA94" s="311"/>
      <c r="AB94" s="311"/>
      <c r="AC94" s="311"/>
      <c r="AD94" s="311"/>
      <c r="AE94" s="312"/>
      <c r="AF94" s="311"/>
      <c r="AG94" s="297"/>
      <c r="AH94" s="311"/>
      <c r="AI94" s="311"/>
      <c r="AJ94" s="311"/>
      <c r="AK94" s="311"/>
      <c r="AL94" s="312"/>
      <c r="AM94" s="311"/>
      <c r="AN94" s="297"/>
      <c r="AO94" s="311"/>
      <c r="AP94" s="311"/>
      <c r="AQ94" s="311"/>
      <c r="AR94" s="311"/>
      <c r="AS94" s="312"/>
      <c r="AT94" s="311"/>
      <c r="AU94" s="297"/>
      <c r="AV94" s="311"/>
      <c r="AW94" s="311"/>
      <c r="AX94" s="311"/>
      <c r="AY94" s="311"/>
      <c r="AZ94" s="312"/>
      <c r="BA94" s="311"/>
      <c r="BB94" s="297"/>
      <c r="BC94" s="311"/>
      <c r="BD94" s="311"/>
      <c r="BE94" s="311"/>
      <c r="BF94" s="311"/>
      <c r="BG94" s="312"/>
      <c r="BH94" s="311"/>
      <c r="BI94" s="297"/>
      <c r="BJ94" s="311"/>
      <c r="BK94" s="311"/>
      <c r="BL94" s="311"/>
      <c r="BM94" s="311"/>
      <c r="BN94" s="312"/>
      <c r="BO94" s="311"/>
      <c r="BP94" s="297"/>
      <c r="BQ94" s="311"/>
      <c r="BR94" s="311"/>
      <c r="BS94" s="311"/>
      <c r="BT94" s="311"/>
      <c r="BU94" s="312"/>
      <c r="BV94" s="311"/>
      <c r="BW94" s="297"/>
      <c r="BX94" s="311"/>
      <c r="BY94" s="311"/>
      <c r="BZ94" s="311"/>
      <c r="CA94" s="311"/>
      <c r="CB94" s="312"/>
      <c r="CC94" s="311"/>
      <c r="CD94" s="297"/>
      <c r="CE94" s="311"/>
      <c r="CF94" s="311"/>
      <c r="CG94" s="311"/>
      <c r="CH94" s="311"/>
      <c r="CI94" s="312"/>
      <c r="CJ94" s="311"/>
      <c r="CK94" s="297"/>
      <c r="CL94" s="311"/>
      <c r="CM94" s="311"/>
      <c r="CN94" s="311"/>
      <c r="CO94" s="311"/>
      <c r="CP94" s="312"/>
      <c r="CQ94" s="311"/>
      <c r="CR94" s="297"/>
      <c r="CS94" s="311"/>
      <c r="CT94" s="311"/>
      <c r="CU94" s="311"/>
      <c r="CV94" s="311"/>
      <c r="CW94" s="312"/>
      <c r="CX94" s="311"/>
      <c r="CY94" s="297"/>
      <c r="CZ94" s="311"/>
      <c r="DA94" s="311"/>
      <c r="DB94" s="311"/>
      <c r="DC94" s="311"/>
      <c r="DD94" s="312"/>
      <c r="DE94" s="311"/>
      <c r="DF94" s="297"/>
      <c r="DG94" s="311"/>
      <c r="DH94" s="311"/>
      <c r="DI94" s="311"/>
      <c r="DJ94" s="311"/>
      <c r="DK94" s="312"/>
      <c r="DL94" s="311"/>
      <c r="DM94" s="297"/>
      <c r="DN94" s="311"/>
      <c r="DO94" s="311"/>
      <c r="DP94" s="311"/>
      <c r="DQ94" s="311"/>
      <c r="DR94" s="312"/>
      <c r="DS94" s="311"/>
      <c r="DT94" s="297"/>
      <c r="DU94" s="311"/>
      <c r="DV94" s="311"/>
      <c r="DW94" s="311"/>
      <c r="DX94" s="311"/>
      <c r="DY94" s="312"/>
      <c r="DZ94" s="311"/>
      <c r="EA94" s="297"/>
      <c r="EB94" s="311"/>
      <c r="EC94" s="311"/>
      <c r="ED94" s="311"/>
      <c r="EE94" s="311"/>
      <c r="EF94" s="312"/>
      <c r="EG94" s="311"/>
      <c r="EH94" s="297"/>
      <c r="EI94" s="311"/>
      <c r="EJ94" s="311"/>
      <c r="EK94" s="311"/>
      <c r="EL94" s="311"/>
      <c r="EM94" s="312"/>
      <c r="EN94" s="311"/>
      <c r="EO94" s="297"/>
      <c r="EP94" s="311"/>
      <c r="EQ94" s="311"/>
      <c r="ER94" s="311"/>
      <c r="ES94" s="311"/>
      <c r="ET94" s="312"/>
      <c r="EU94" s="311"/>
      <c r="EV94" s="297"/>
      <c r="EW94" s="311"/>
      <c r="EX94" s="311"/>
      <c r="EY94" s="311"/>
      <c r="EZ94" s="311"/>
      <c r="FA94" s="312"/>
      <c r="FB94" s="311"/>
      <c r="FC94" s="298"/>
    </row>
    <row r="95" spans="1:159" s="205" customFormat="1" ht="39.9" customHeight="1" x14ac:dyDescent="0.25">
      <c r="A95" s="206"/>
      <c r="B95" s="196"/>
      <c r="C95" s="292"/>
      <c r="D95" s="198"/>
      <c r="E95" s="299"/>
      <c r="F95" s="200"/>
      <c r="G95" s="301"/>
      <c r="H95" s="303"/>
      <c r="I95" s="299"/>
      <c r="J95" s="299"/>
      <c r="K95" s="299"/>
      <c r="L95" s="289"/>
      <c r="M95" s="299"/>
      <c r="N95" s="289"/>
      <c r="O95" s="363" t="str">
        <f>IF(P95="","",IF(OR(I95="",J95=""),"",IF(AND(ISNUMBER(FIND("post-", I95)),J95=ProductCode!$I$12),ProductCode!$F$19,IF(AND(ISNUMBER(FIND("pre-", I95)),J95=ProductCode!$I$12),ProductCode!$F$20,IF(ISNUMBER(FIND("post-", I95)),ProductCode!$F$17,ProductCode!$F$18)))))</f>
        <v/>
      </c>
      <c r="P95" s="295" t="str">
        <f t="shared" si="6"/>
        <v/>
      </c>
      <c r="Q95" s="306"/>
      <c r="R95" s="203"/>
      <c r="S95" s="308" t="str">
        <f t="shared" si="7"/>
        <v/>
      </c>
      <c r="T95" s="311"/>
      <c r="U95" s="311"/>
      <c r="V95" s="311"/>
      <c r="W95" s="311"/>
      <c r="X95" s="312"/>
      <c r="Y95" s="311"/>
      <c r="Z95" s="297"/>
      <c r="AA95" s="311"/>
      <c r="AB95" s="311"/>
      <c r="AC95" s="311"/>
      <c r="AD95" s="311"/>
      <c r="AE95" s="312"/>
      <c r="AF95" s="311"/>
      <c r="AG95" s="297"/>
      <c r="AH95" s="311"/>
      <c r="AI95" s="311"/>
      <c r="AJ95" s="311"/>
      <c r="AK95" s="311"/>
      <c r="AL95" s="312"/>
      <c r="AM95" s="311"/>
      <c r="AN95" s="297"/>
      <c r="AO95" s="311"/>
      <c r="AP95" s="311"/>
      <c r="AQ95" s="311"/>
      <c r="AR95" s="311"/>
      <c r="AS95" s="312"/>
      <c r="AT95" s="311"/>
      <c r="AU95" s="297"/>
      <c r="AV95" s="311"/>
      <c r="AW95" s="311"/>
      <c r="AX95" s="311"/>
      <c r="AY95" s="311"/>
      <c r="AZ95" s="312"/>
      <c r="BA95" s="311"/>
      <c r="BB95" s="297"/>
      <c r="BC95" s="311"/>
      <c r="BD95" s="311"/>
      <c r="BE95" s="311"/>
      <c r="BF95" s="311"/>
      <c r="BG95" s="312"/>
      <c r="BH95" s="311"/>
      <c r="BI95" s="297"/>
      <c r="BJ95" s="311"/>
      <c r="BK95" s="311"/>
      <c r="BL95" s="311"/>
      <c r="BM95" s="311"/>
      <c r="BN95" s="312"/>
      <c r="BO95" s="311"/>
      <c r="BP95" s="297"/>
      <c r="BQ95" s="311"/>
      <c r="BR95" s="311"/>
      <c r="BS95" s="311"/>
      <c r="BT95" s="311"/>
      <c r="BU95" s="312"/>
      <c r="BV95" s="311"/>
      <c r="BW95" s="297"/>
      <c r="BX95" s="311"/>
      <c r="BY95" s="311"/>
      <c r="BZ95" s="311"/>
      <c r="CA95" s="311"/>
      <c r="CB95" s="312"/>
      <c r="CC95" s="311"/>
      <c r="CD95" s="297"/>
      <c r="CE95" s="311"/>
      <c r="CF95" s="311"/>
      <c r="CG95" s="311"/>
      <c r="CH95" s="311"/>
      <c r="CI95" s="312"/>
      <c r="CJ95" s="311"/>
      <c r="CK95" s="297"/>
      <c r="CL95" s="311"/>
      <c r="CM95" s="311"/>
      <c r="CN95" s="311"/>
      <c r="CO95" s="311"/>
      <c r="CP95" s="312"/>
      <c r="CQ95" s="311"/>
      <c r="CR95" s="297"/>
      <c r="CS95" s="311"/>
      <c r="CT95" s="311"/>
      <c r="CU95" s="311"/>
      <c r="CV95" s="311"/>
      <c r="CW95" s="312"/>
      <c r="CX95" s="311"/>
      <c r="CY95" s="297"/>
      <c r="CZ95" s="311"/>
      <c r="DA95" s="311"/>
      <c r="DB95" s="311"/>
      <c r="DC95" s="311"/>
      <c r="DD95" s="312"/>
      <c r="DE95" s="311"/>
      <c r="DF95" s="297"/>
      <c r="DG95" s="311"/>
      <c r="DH95" s="311"/>
      <c r="DI95" s="311"/>
      <c r="DJ95" s="311"/>
      <c r="DK95" s="312"/>
      <c r="DL95" s="311"/>
      <c r="DM95" s="297"/>
      <c r="DN95" s="311"/>
      <c r="DO95" s="311"/>
      <c r="DP95" s="311"/>
      <c r="DQ95" s="311"/>
      <c r="DR95" s="312"/>
      <c r="DS95" s="311"/>
      <c r="DT95" s="297"/>
      <c r="DU95" s="311"/>
      <c r="DV95" s="311"/>
      <c r="DW95" s="311"/>
      <c r="DX95" s="311"/>
      <c r="DY95" s="312"/>
      <c r="DZ95" s="311"/>
      <c r="EA95" s="297"/>
      <c r="EB95" s="311"/>
      <c r="EC95" s="311"/>
      <c r="ED95" s="311"/>
      <c r="EE95" s="311"/>
      <c r="EF95" s="312"/>
      <c r="EG95" s="311"/>
      <c r="EH95" s="297"/>
      <c r="EI95" s="311"/>
      <c r="EJ95" s="311"/>
      <c r="EK95" s="311"/>
      <c r="EL95" s="311"/>
      <c r="EM95" s="312"/>
      <c r="EN95" s="311"/>
      <c r="EO95" s="297"/>
      <c r="EP95" s="311"/>
      <c r="EQ95" s="311"/>
      <c r="ER95" s="311"/>
      <c r="ES95" s="311"/>
      <c r="ET95" s="312"/>
      <c r="EU95" s="311"/>
      <c r="EV95" s="297"/>
      <c r="EW95" s="311"/>
      <c r="EX95" s="311"/>
      <c r="EY95" s="311"/>
      <c r="EZ95" s="311"/>
      <c r="FA95" s="312"/>
      <c r="FB95" s="311"/>
      <c r="FC95" s="298"/>
    </row>
    <row r="96" spans="1:159" s="205" customFormat="1" ht="39.9" customHeight="1" x14ac:dyDescent="0.25">
      <c r="A96" s="206"/>
      <c r="B96" s="196"/>
      <c r="C96" s="292"/>
      <c r="D96" s="198"/>
      <c r="E96" s="299"/>
      <c r="F96" s="200"/>
      <c r="G96" s="301"/>
      <c r="H96" s="303"/>
      <c r="I96" s="299"/>
      <c r="J96" s="299"/>
      <c r="K96" s="299"/>
      <c r="L96" s="289"/>
      <c r="M96" s="299"/>
      <c r="N96" s="289"/>
      <c r="O96" s="363" t="str">
        <f>IF(P96="","",IF(OR(I96="",J96=""),"",IF(AND(ISNUMBER(FIND("post-", I96)),J96=ProductCode!$I$12),ProductCode!$F$19,IF(AND(ISNUMBER(FIND("pre-", I96)),J96=ProductCode!$I$12),ProductCode!$F$20,IF(ISNUMBER(FIND("post-", I96)),ProductCode!$F$17,ProductCode!$F$18)))))</f>
        <v/>
      </c>
      <c r="P96" s="295" t="str">
        <f t="shared" si="6"/>
        <v/>
      </c>
      <c r="Q96" s="306"/>
      <c r="R96" s="203"/>
      <c r="S96" s="308" t="str">
        <f t="shared" si="7"/>
        <v/>
      </c>
      <c r="T96" s="311"/>
      <c r="U96" s="311"/>
      <c r="V96" s="311"/>
      <c r="W96" s="311"/>
      <c r="X96" s="312"/>
      <c r="Y96" s="311"/>
      <c r="Z96" s="297"/>
      <c r="AA96" s="311"/>
      <c r="AB96" s="311"/>
      <c r="AC96" s="311"/>
      <c r="AD96" s="311"/>
      <c r="AE96" s="312"/>
      <c r="AF96" s="311"/>
      <c r="AG96" s="297"/>
      <c r="AH96" s="311"/>
      <c r="AI96" s="311"/>
      <c r="AJ96" s="311"/>
      <c r="AK96" s="311"/>
      <c r="AL96" s="312"/>
      <c r="AM96" s="311"/>
      <c r="AN96" s="297"/>
      <c r="AO96" s="311"/>
      <c r="AP96" s="311"/>
      <c r="AQ96" s="311"/>
      <c r="AR96" s="311"/>
      <c r="AS96" s="312"/>
      <c r="AT96" s="311"/>
      <c r="AU96" s="297"/>
      <c r="AV96" s="311"/>
      <c r="AW96" s="311"/>
      <c r="AX96" s="311"/>
      <c r="AY96" s="311"/>
      <c r="AZ96" s="312"/>
      <c r="BA96" s="311"/>
      <c r="BB96" s="297"/>
      <c r="BC96" s="311"/>
      <c r="BD96" s="311"/>
      <c r="BE96" s="311"/>
      <c r="BF96" s="311"/>
      <c r="BG96" s="312"/>
      <c r="BH96" s="311"/>
      <c r="BI96" s="297"/>
      <c r="BJ96" s="311"/>
      <c r="BK96" s="311"/>
      <c r="BL96" s="311"/>
      <c r="BM96" s="311"/>
      <c r="BN96" s="312"/>
      <c r="BO96" s="311"/>
      <c r="BP96" s="297"/>
      <c r="BQ96" s="311"/>
      <c r="BR96" s="311"/>
      <c r="BS96" s="311"/>
      <c r="BT96" s="311"/>
      <c r="BU96" s="312"/>
      <c r="BV96" s="311"/>
      <c r="BW96" s="297"/>
      <c r="BX96" s="311"/>
      <c r="BY96" s="311"/>
      <c r="BZ96" s="311"/>
      <c r="CA96" s="311"/>
      <c r="CB96" s="312"/>
      <c r="CC96" s="311"/>
      <c r="CD96" s="297"/>
      <c r="CE96" s="311"/>
      <c r="CF96" s="311"/>
      <c r="CG96" s="311"/>
      <c r="CH96" s="311"/>
      <c r="CI96" s="312"/>
      <c r="CJ96" s="311"/>
      <c r="CK96" s="297"/>
      <c r="CL96" s="311"/>
      <c r="CM96" s="311"/>
      <c r="CN96" s="311"/>
      <c r="CO96" s="311"/>
      <c r="CP96" s="312"/>
      <c r="CQ96" s="311"/>
      <c r="CR96" s="297"/>
      <c r="CS96" s="311"/>
      <c r="CT96" s="311"/>
      <c r="CU96" s="311"/>
      <c r="CV96" s="311"/>
      <c r="CW96" s="312"/>
      <c r="CX96" s="311"/>
      <c r="CY96" s="297"/>
      <c r="CZ96" s="311"/>
      <c r="DA96" s="311"/>
      <c r="DB96" s="311"/>
      <c r="DC96" s="311"/>
      <c r="DD96" s="312"/>
      <c r="DE96" s="311"/>
      <c r="DF96" s="297"/>
      <c r="DG96" s="311"/>
      <c r="DH96" s="311"/>
      <c r="DI96" s="311"/>
      <c r="DJ96" s="311"/>
      <c r="DK96" s="312"/>
      <c r="DL96" s="311"/>
      <c r="DM96" s="297"/>
      <c r="DN96" s="311"/>
      <c r="DO96" s="311"/>
      <c r="DP96" s="311"/>
      <c r="DQ96" s="311"/>
      <c r="DR96" s="312"/>
      <c r="DS96" s="311"/>
      <c r="DT96" s="297"/>
      <c r="DU96" s="311"/>
      <c r="DV96" s="311"/>
      <c r="DW96" s="311"/>
      <c r="DX96" s="311"/>
      <c r="DY96" s="312"/>
      <c r="DZ96" s="311"/>
      <c r="EA96" s="297"/>
      <c r="EB96" s="311"/>
      <c r="EC96" s="311"/>
      <c r="ED96" s="311"/>
      <c r="EE96" s="311"/>
      <c r="EF96" s="312"/>
      <c r="EG96" s="311"/>
      <c r="EH96" s="297"/>
      <c r="EI96" s="311"/>
      <c r="EJ96" s="311"/>
      <c r="EK96" s="311"/>
      <c r="EL96" s="311"/>
      <c r="EM96" s="312"/>
      <c r="EN96" s="311"/>
      <c r="EO96" s="297"/>
      <c r="EP96" s="311"/>
      <c r="EQ96" s="311"/>
      <c r="ER96" s="311"/>
      <c r="ES96" s="311"/>
      <c r="ET96" s="312"/>
      <c r="EU96" s="311"/>
      <c r="EV96" s="297"/>
      <c r="EW96" s="311"/>
      <c r="EX96" s="311"/>
      <c r="EY96" s="311"/>
      <c r="EZ96" s="311"/>
      <c r="FA96" s="312"/>
      <c r="FB96" s="311"/>
      <c r="FC96" s="298"/>
    </row>
    <row r="97" spans="1:159" s="205" customFormat="1" ht="39.9" customHeight="1" x14ac:dyDescent="0.25">
      <c r="A97" s="206"/>
      <c r="B97" s="196"/>
      <c r="C97" s="292"/>
      <c r="D97" s="198"/>
      <c r="E97" s="299"/>
      <c r="F97" s="200"/>
      <c r="G97" s="301"/>
      <c r="H97" s="303"/>
      <c r="I97" s="299"/>
      <c r="J97" s="299"/>
      <c r="K97" s="299"/>
      <c r="L97" s="289"/>
      <c r="M97" s="299"/>
      <c r="N97" s="289"/>
      <c r="O97" s="363" t="str">
        <f>IF(P97="","",IF(OR(I97="",J97=""),"",IF(AND(ISNUMBER(FIND("post-", I97)),J97=ProductCode!$I$12),ProductCode!$F$19,IF(AND(ISNUMBER(FIND("pre-", I97)),J97=ProductCode!$I$12),ProductCode!$F$20,IF(ISNUMBER(FIND("post-", I97)),ProductCode!$F$17,ProductCode!$F$18)))))</f>
        <v/>
      </c>
      <c r="P97" s="295" t="str">
        <f t="shared" si="6"/>
        <v/>
      </c>
      <c r="Q97" s="306"/>
      <c r="R97" s="203"/>
      <c r="S97" s="308" t="str">
        <f t="shared" si="7"/>
        <v/>
      </c>
      <c r="T97" s="311"/>
      <c r="U97" s="311"/>
      <c r="V97" s="311"/>
      <c r="W97" s="311"/>
      <c r="X97" s="312"/>
      <c r="Y97" s="311"/>
      <c r="Z97" s="297"/>
      <c r="AA97" s="311"/>
      <c r="AB97" s="311"/>
      <c r="AC97" s="311"/>
      <c r="AD97" s="311"/>
      <c r="AE97" s="312"/>
      <c r="AF97" s="311"/>
      <c r="AG97" s="297"/>
      <c r="AH97" s="311"/>
      <c r="AI97" s="311"/>
      <c r="AJ97" s="311"/>
      <c r="AK97" s="311"/>
      <c r="AL97" s="312"/>
      <c r="AM97" s="311"/>
      <c r="AN97" s="297"/>
      <c r="AO97" s="311"/>
      <c r="AP97" s="311"/>
      <c r="AQ97" s="311"/>
      <c r="AR97" s="311"/>
      <c r="AS97" s="312"/>
      <c r="AT97" s="311"/>
      <c r="AU97" s="297"/>
      <c r="AV97" s="311"/>
      <c r="AW97" s="311"/>
      <c r="AX97" s="311"/>
      <c r="AY97" s="311"/>
      <c r="AZ97" s="312"/>
      <c r="BA97" s="311"/>
      <c r="BB97" s="297"/>
      <c r="BC97" s="311"/>
      <c r="BD97" s="311"/>
      <c r="BE97" s="311"/>
      <c r="BF97" s="311"/>
      <c r="BG97" s="312"/>
      <c r="BH97" s="311"/>
      <c r="BI97" s="297"/>
      <c r="BJ97" s="311"/>
      <c r="BK97" s="311"/>
      <c r="BL97" s="311"/>
      <c r="BM97" s="311"/>
      <c r="BN97" s="312"/>
      <c r="BO97" s="311"/>
      <c r="BP97" s="297"/>
      <c r="BQ97" s="311"/>
      <c r="BR97" s="311"/>
      <c r="BS97" s="311"/>
      <c r="BT97" s="311"/>
      <c r="BU97" s="312"/>
      <c r="BV97" s="311"/>
      <c r="BW97" s="297"/>
      <c r="BX97" s="311"/>
      <c r="BY97" s="311"/>
      <c r="BZ97" s="311"/>
      <c r="CA97" s="311"/>
      <c r="CB97" s="312"/>
      <c r="CC97" s="311"/>
      <c r="CD97" s="297"/>
      <c r="CE97" s="311"/>
      <c r="CF97" s="311"/>
      <c r="CG97" s="311"/>
      <c r="CH97" s="311"/>
      <c r="CI97" s="312"/>
      <c r="CJ97" s="311"/>
      <c r="CK97" s="297"/>
      <c r="CL97" s="311"/>
      <c r="CM97" s="311"/>
      <c r="CN97" s="311"/>
      <c r="CO97" s="311"/>
      <c r="CP97" s="312"/>
      <c r="CQ97" s="311"/>
      <c r="CR97" s="297"/>
      <c r="CS97" s="311"/>
      <c r="CT97" s="311"/>
      <c r="CU97" s="311"/>
      <c r="CV97" s="311"/>
      <c r="CW97" s="312"/>
      <c r="CX97" s="311"/>
      <c r="CY97" s="297"/>
      <c r="CZ97" s="311"/>
      <c r="DA97" s="311"/>
      <c r="DB97" s="311"/>
      <c r="DC97" s="311"/>
      <c r="DD97" s="312"/>
      <c r="DE97" s="311"/>
      <c r="DF97" s="297"/>
      <c r="DG97" s="311"/>
      <c r="DH97" s="311"/>
      <c r="DI97" s="311"/>
      <c r="DJ97" s="311"/>
      <c r="DK97" s="312"/>
      <c r="DL97" s="311"/>
      <c r="DM97" s="297"/>
      <c r="DN97" s="311"/>
      <c r="DO97" s="311"/>
      <c r="DP97" s="311"/>
      <c r="DQ97" s="311"/>
      <c r="DR97" s="312"/>
      <c r="DS97" s="311"/>
      <c r="DT97" s="297"/>
      <c r="DU97" s="311"/>
      <c r="DV97" s="311"/>
      <c r="DW97" s="311"/>
      <c r="DX97" s="311"/>
      <c r="DY97" s="312"/>
      <c r="DZ97" s="311"/>
      <c r="EA97" s="297"/>
      <c r="EB97" s="311"/>
      <c r="EC97" s="311"/>
      <c r="ED97" s="311"/>
      <c r="EE97" s="311"/>
      <c r="EF97" s="312"/>
      <c r="EG97" s="311"/>
      <c r="EH97" s="297"/>
      <c r="EI97" s="311"/>
      <c r="EJ97" s="311"/>
      <c r="EK97" s="311"/>
      <c r="EL97" s="311"/>
      <c r="EM97" s="312"/>
      <c r="EN97" s="311"/>
      <c r="EO97" s="297"/>
      <c r="EP97" s="311"/>
      <c r="EQ97" s="311"/>
      <c r="ER97" s="311"/>
      <c r="ES97" s="311"/>
      <c r="ET97" s="312"/>
      <c r="EU97" s="311"/>
      <c r="EV97" s="297"/>
      <c r="EW97" s="311"/>
      <c r="EX97" s="311"/>
      <c r="EY97" s="311"/>
      <c r="EZ97" s="311"/>
      <c r="FA97" s="312"/>
      <c r="FB97" s="311"/>
      <c r="FC97" s="298"/>
    </row>
    <row r="98" spans="1:159" s="205" customFormat="1" ht="39.9" customHeight="1" x14ac:dyDescent="0.25">
      <c r="A98" s="206"/>
      <c r="B98" s="196"/>
      <c r="C98" s="292"/>
      <c r="D98" s="198"/>
      <c r="E98" s="299"/>
      <c r="F98" s="200"/>
      <c r="G98" s="301"/>
      <c r="H98" s="303"/>
      <c r="I98" s="299"/>
      <c r="J98" s="299"/>
      <c r="K98" s="299"/>
      <c r="L98" s="289"/>
      <c r="M98" s="299"/>
      <c r="N98" s="289"/>
      <c r="O98" s="363" t="str">
        <f>IF(P98="","",IF(OR(I98="",J98=""),"",IF(AND(ISNUMBER(FIND("post-", I98)),J98=ProductCode!$I$12),ProductCode!$F$19,IF(AND(ISNUMBER(FIND("pre-", I98)),J98=ProductCode!$I$12),ProductCode!$F$20,IF(ISNUMBER(FIND("post-", I98)),ProductCode!$F$17,ProductCode!$F$18)))))</f>
        <v/>
      </c>
      <c r="P98" s="295" t="str">
        <f t="shared" si="6"/>
        <v/>
      </c>
      <c r="Q98" s="306"/>
      <c r="R98" s="203"/>
      <c r="S98" s="308" t="str">
        <f t="shared" si="7"/>
        <v/>
      </c>
      <c r="T98" s="311"/>
      <c r="U98" s="311"/>
      <c r="V98" s="311"/>
      <c r="W98" s="311"/>
      <c r="X98" s="312"/>
      <c r="Y98" s="311"/>
      <c r="Z98" s="297"/>
      <c r="AA98" s="311"/>
      <c r="AB98" s="311"/>
      <c r="AC98" s="311"/>
      <c r="AD98" s="311"/>
      <c r="AE98" s="312"/>
      <c r="AF98" s="311"/>
      <c r="AG98" s="297"/>
      <c r="AH98" s="311"/>
      <c r="AI98" s="311"/>
      <c r="AJ98" s="311"/>
      <c r="AK98" s="311"/>
      <c r="AL98" s="312"/>
      <c r="AM98" s="311"/>
      <c r="AN98" s="297"/>
      <c r="AO98" s="311"/>
      <c r="AP98" s="311"/>
      <c r="AQ98" s="311"/>
      <c r="AR98" s="311"/>
      <c r="AS98" s="312"/>
      <c r="AT98" s="311"/>
      <c r="AU98" s="297"/>
      <c r="AV98" s="311"/>
      <c r="AW98" s="311"/>
      <c r="AX98" s="311"/>
      <c r="AY98" s="311"/>
      <c r="AZ98" s="312"/>
      <c r="BA98" s="311"/>
      <c r="BB98" s="297"/>
      <c r="BC98" s="311"/>
      <c r="BD98" s="311"/>
      <c r="BE98" s="311"/>
      <c r="BF98" s="311"/>
      <c r="BG98" s="312"/>
      <c r="BH98" s="311"/>
      <c r="BI98" s="297"/>
      <c r="BJ98" s="311"/>
      <c r="BK98" s="311"/>
      <c r="BL98" s="311"/>
      <c r="BM98" s="311"/>
      <c r="BN98" s="312"/>
      <c r="BO98" s="311"/>
      <c r="BP98" s="297"/>
      <c r="BQ98" s="311"/>
      <c r="BR98" s="311"/>
      <c r="BS98" s="311"/>
      <c r="BT98" s="311"/>
      <c r="BU98" s="312"/>
      <c r="BV98" s="311"/>
      <c r="BW98" s="297"/>
      <c r="BX98" s="311"/>
      <c r="BY98" s="311"/>
      <c r="BZ98" s="311"/>
      <c r="CA98" s="311"/>
      <c r="CB98" s="312"/>
      <c r="CC98" s="311"/>
      <c r="CD98" s="297"/>
      <c r="CE98" s="311"/>
      <c r="CF98" s="311"/>
      <c r="CG98" s="311"/>
      <c r="CH98" s="311"/>
      <c r="CI98" s="312"/>
      <c r="CJ98" s="311"/>
      <c r="CK98" s="297"/>
      <c r="CL98" s="311"/>
      <c r="CM98" s="311"/>
      <c r="CN98" s="311"/>
      <c r="CO98" s="311"/>
      <c r="CP98" s="312"/>
      <c r="CQ98" s="311"/>
      <c r="CR98" s="297"/>
      <c r="CS98" s="311"/>
      <c r="CT98" s="311"/>
      <c r="CU98" s="311"/>
      <c r="CV98" s="311"/>
      <c r="CW98" s="312"/>
      <c r="CX98" s="311"/>
      <c r="CY98" s="297"/>
      <c r="CZ98" s="311"/>
      <c r="DA98" s="311"/>
      <c r="DB98" s="311"/>
      <c r="DC98" s="311"/>
      <c r="DD98" s="312"/>
      <c r="DE98" s="311"/>
      <c r="DF98" s="297"/>
      <c r="DG98" s="311"/>
      <c r="DH98" s="311"/>
      <c r="DI98" s="311"/>
      <c r="DJ98" s="311"/>
      <c r="DK98" s="312"/>
      <c r="DL98" s="311"/>
      <c r="DM98" s="297"/>
      <c r="DN98" s="311"/>
      <c r="DO98" s="311"/>
      <c r="DP98" s="311"/>
      <c r="DQ98" s="311"/>
      <c r="DR98" s="312"/>
      <c r="DS98" s="311"/>
      <c r="DT98" s="297"/>
      <c r="DU98" s="311"/>
      <c r="DV98" s="311"/>
      <c r="DW98" s="311"/>
      <c r="DX98" s="311"/>
      <c r="DY98" s="312"/>
      <c r="DZ98" s="311"/>
      <c r="EA98" s="297"/>
      <c r="EB98" s="311"/>
      <c r="EC98" s="311"/>
      <c r="ED98" s="311"/>
      <c r="EE98" s="311"/>
      <c r="EF98" s="312"/>
      <c r="EG98" s="311"/>
      <c r="EH98" s="297"/>
      <c r="EI98" s="311"/>
      <c r="EJ98" s="311"/>
      <c r="EK98" s="311"/>
      <c r="EL98" s="311"/>
      <c r="EM98" s="312"/>
      <c r="EN98" s="311"/>
      <c r="EO98" s="297"/>
      <c r="EP98" s="311"/>
      <c r="EQ98" s="311"/>
      <c r="ER98" s="311"/>
      <c r="ES98" s="311"/>
      <c r="ET98" s="312"/>
      <c r="EU98" s="311"/>
      <c r="EV98" s="297"/>
      <c r="EW98" s="311"/>
      <c r="EX98" s="311"/>
      <c r="EY98" s="311"/>
      <c r="EZ98" s="311"/>
      <c r="FA98" s="312"/>
      <c r="FB98" s="311"/>
      <c r="FC98" s="298"/>
    </row>
    <row r="99" spans="1:159" s="205" customFormat="1" ht="39.9" customHeight="1" x14ac:dyDescent="0.25">
      <c r="A99" s="206"/>
      <c r="B99" s="196"/>
      <c r="C99" s="292"/>
      <c r="D99" s="198"/>
      <c r="E99" s="299"/>
      <c r="F99" s="200"/>
      <c r="G99" s="301"/>
      <c r="H99" s="303"/>
      <c r="I99" s="299"/>
      <c r="J99" s="299"/>
      <c r="K99" s="299"/>
      <c r="L99" s="289"/>
      <c r="M99" s="299"/>
      <c r="N99" s="289"/>
      <c r="O99" s="363" t="str">
        <f>IF(P99="","",IF(OR(I99="",J99=""),"",IF(AND(ISNUMBER(FIND("post-", I99)),J99=ProductCode!$I$12),ProductCode!$F$19,IF(AND(ISNUMBER(FIND("pre-", I99)),J99=ProductCode!$I$12),ProductCode!$F$20,IF(ISNUMBER(FIND("post-", I99)),ProductCode!$F$17,ProductCode!$F$18)))))</f>
        <v/>
      </c>
      <c r="P99" s="295" t="str">
        <f t="shared" si="6"/>
        <v/>
      </c>
      <c r="Q99" s="306"/>
      <c r="R99" s="203"/>
      <c r="S99" s="308" t="str">
        <f t="shared" si="7"/>
        <v/>
      </c>
      <c r="T99" s="311"/>
      <c r="U99" s="311"/>
      <c r="V99" s="311"/>
      <c r="W99" s="311"/>
      <c r="X99" s="312"/>
      <c r="Y99" s="311"/>
      <c r="Z99" s="297"/>
      <c r="AA99" s="311"/>
      <c r="AB99" s="311"/>
      <c r="AC99" s="311"/>
      <c r="AD99" s="311"/>
      <c r="AE99" s="312"/>
      <c r="AF99" s="311"/>
      <c r="AG99" s="297"/>
      <c r="AH99" s="311"/>
      <c r="AI99" s="311"/>
      <c r="AJ99" s="311"/>
      <c r="AK99" s="311"/>
      <c r="AL99" s="312"/>
      <c r="AM99" s="311"/>
      <c r="AN99" s="297"/>
      <c r="AO99" s="311"/>
      <c r="AP99" s="311"/>
      <c r="AQ99" s="311"/>
      <c r="AR99" s="311"/>
      <c r="AS99" s="312"/>
      <c r="AT99" s="311"/>
      <c r="AU99" s="297"/>
      <c r="AV99" s="311"/>
      <c r="AW99" s="311"/>
      <c r="AX99" s="311"/>
      <c r="AY99" s="311"/>
      <c r="AZ99" s="312"/>
      <c r="BA99" s="311"/>
      <c r="BB99" s="297"/>
      <c r="BC99" s="311"/>
      <c r="BD99" s="311"/>
      <c r="BE99" s="311"/>
      <c r="BF99" s="311"/>
      <c r="BG99" s="312"/>
      <c r="BH99" s="311"/>
      <c r="BI99" s="297"/>
      <c r="BJ99" s="311"/>
      <c r="BK99" s="311"/>
      <c r="BL99" s="311"/>
      <c r="BM99" s="311"/>
      <c r="BN99" s="312"/>
      <c r="BO99" s="311"/>
      <c r="BP99" s="297"/>
      <c r="BQ99" s="311"/>
      <c r="BR99" s="311"/>
      <c r="BS99" s="311"/>
      <c r="BT99" s="311"/>
      <c r="BU99" s="312"/>
      <c r="BV99" s="311"/>
      <c r="BW99" s="297"/>
      <c r="BX99" s="311"/>
      <c r="BY99" s="311"/>
      <c r="BZ99" s="311"/>
      <c r="CA99" s="311"/>
      <c r="CB99" s="312"/>
      <c r="CC99" s="311"/>
      <c r="CD99" s="297"/>
      <c r="CE99" s="311"/>
      <c r="CF99" s="311"/>
      <c r="CG99" s="311"/>
      <c r="CH99" s="311"/>
      <c r="CI99" s="312"/>
      <c r="CJ99" s="311"/>
      <c r="CK99" s="297"/>
      <c r="CL99" s="311"/>
      <c r="CM99" s="311"/>
      <c r="CN99" s="311"/>
      <c r="CO99" s="311"/>
      <c r="CP99" s="312"/>
      <c r="CQ99" s="311"/>
      <c r="CR99" s="297"/>
      <c r="CS99" s="311"/>
      <c r="CT99" s="311"/>
      <c r="CU99" s="311"/>
      <c r="CV99" s="311"/>
      <c r="CW99" s="312"/>
      <c r="CX99" s="311"/>
      <c r="CY99" s="297"/>
      <c r="CZ99" s="311"/>
      <c r="DA99" s="311"/>
      <c r="DB99" s="311"/>
      <c r="DC99" s="311"/>
      <c r="DD99" s="312"/>
      <c r="DE99" s="311"/>
      <c r="DF99" s="297"/>
      <c r="DG99" s="311"/>
      <c r="DH99" s="311"/>
      <c r="DI99" s="311"/>
      <c r="DJ99" s="311"/>
      <c r="DK99" s="312"/>
      <c r="DL99" s="311"/>
      <c r="DM99" s="297"/>
      <c r="DN99" s="311"/>
      <c r="DO99" s="311"/>
      <c r="DP99" s="311"/>
      <c r="DQ99" s="311"/>
      <c r="DR99" s="312"/>
      <c r="DS99" s="311"/>
      <c r="DT99" s="297"/>
      <c r="DU99" s="311"/>
      <c r="DV99" s="311"/>
      <c r="DW99" s="311"/>
      <c r="DX99" s="311"/>
      <c r="DY99" s="312"/>
      <c r="DZ99" s="311"/>
      <c r="EA99" s="297"/>
      <c r="EB99" s="311"/>
      <c r="EC99" s="311"/>
      <c r="ED99" s="311"/>
      <c r="EE99" s="311"/>
      <c r="EF99" s="312"/>
      <c r="EG99" s="311"/>
      <c r="EH99" s="297"/>
      <c r="EI99" s="311"/>
      <c r="EJ99" s="311"/>
      <c r="EK99" s="311"/>
      <c r="EL99" s="311"/>
      <c r="EM99" s="312"/>
      <c r="EN99" s="311"/>
      <c r="EO99" s="297"/>
      <c r="EP99" s="311"/>
      <c r="EQ99" s="311"/>
      <c r="ER99" s="311"/>
      <c r="ES99" s="311"/>
      <c r="ET99" s="312"/>
      <c r="EU99" s="311"/>
      <c r="EV99" s="297"/>
      <c r="EW99" s="311"/>
      <c r="EX99" s="311"/>
      <c r="EY99" s="311"/>
      <c r="EZ99" s="311"/>
      <c r="FA99" s="312"/>
      <c r="FB99" s="311"/>
      <c r="FC99" s="298"/>
    </row>
    <row r="100" spans="1:159" s="205" customFormat="1" ht="39.9" customHeight="1" x14ac:dyDescent="0.25">
      <c r="A100" s="206"/>
      <c r="B100" s="196"/>
      <c r="C100" s="292"/>
      <c r="D100" s="198"/>
      <c r="E100" s="299"/>
      <c r="F100" s="200"/>
      <c r="G100" s="301"/>
      <c r="H100" s="303"/>
      <c r="I100" s="299"/>
      <c r="J100" s="299"/>
      <c r="K100" s="299"/>
      <c r="L100" s="289"/>
      <c r="M100" s="299"/>
      <c r="N100" s="289"/>
      <c r="O100" s="363" t="str">
        <f>IF(P100="","",IF(OR(I100="",J100=""),"",IF(AND(ISNUMBER(FIND("post-", I100)),J100=ProductCode!$I$12),ProductCode!$F$19,IF(AND(ISNUMBER(FIND("pre-", I100)),J100=ProductCode!$I$12),ProductCode!$F$20,IF(ISNUMBER(FIND("post-", I100)),ProductCode!$F$17,ProductCode!$F$18)))))</f>
        <v/>
      </c>
      <c r="P100" s="295" t="str">
        <f t="shared" ref="P100:P163" si="8">IF(OR(I100="",1-ROUND(L100,4)-ROUND(N100,4)=0),"",ROUND(1-ROUND(L100,4)-ROUND(N100,4),4))</f>
        <v/>
      </c>
      <c r="Q100" s="306"/>
      <c r="R100" s="203"/>
      <c r="S100" s="308" t="str">
        <f t="shared" ref="S100:S163" si="9">IF(I100="","",IF($E$21="Yes",100%,IF(R100&lt;&gt;0,ROUND(SUMIF($Z$33:$FC$33,$Z$33,Z100:FC100),4),"")))</f>
        <v/>
      </c>
      <c r="T100" s="311"/>
      <c r="U100" s="311"/>
      <c r="V100" s="311"/>
      <c r="W100" s="311"/>
      <c r="X100" s="312"/>
      <c r="Y100" s="311"/>
      <c r="Z100" s="297"/>
      <c r="AA100" s="311"/>
      <c r="AB100" s="311"/>
      <c r="AC100" s="311"/>
      <c r="AD100" s="311"/>
      <c r="AE100" s="312"/>
      <c r="AF100" s="311"/>
      <c r="AG100" s="297"/>
      <c r="AH100" s="311"/>
      <c r="AI100" s="311"/>
      <c r="AJ100" s="311"/>
      <c r="AK100" s="311"/>
      <c r="AL100" s="312"/>
      <c r="AM100" s="311"/>
      <c r="AN100" s="297"/>
      <c r="AO100" s="311"/>
      <c r="AP100" s="311"/>
      <c r="AQ100" s="311"/>
      <c r="AR100" s="311"/>
      <c r="AS100" s="312"/>
      <c r="AT100" s="311"/>
      <c r="AU100" s="297"/>
      <c r="AV100" s="311"/>
      <c r="AW100" s="311"/>
      <c r="AX100" s="311"/>
      <c r="AY100" s="311"/>
      <c r="AZ100" s="312"/>
      <c r="BA100" s="311"/>
      <c r="BB100" s="297"/>
      <c r="BC100" s="311"/>
      <c r="BD100" s="311"/>
      <c r="BE100" s="311"/>
      <c r="BF100" s="311"/>
      <c r="BG100" s="312"/>
      <c r="BH100" s="311"/>
      <c r="BI100" s="297"/>
      <c r="BJ100" s="311"/>
      <c r="BK100" s="311"/>
      <c r="BL100" s="311"/>
      <c r="BM100" s="311"/>
      <c r="BN100" s="312"/>
      <c r="BO100" s="311"/>
      <c r="BP100" s="297"/>
      <c r="BQ100" s="311"/>
      <c r="BR100" s="311"/>
      <c r="BS100" s="311"/>
      <c r="BT100" s="311"/>
      <c r="BU100" s="312"/>
      <c r="BV100" s="311"/>
      <c r="BW100" s="297"/>
      <c r="BX100" s="311"/>
      <c r="BY100" s="311"/>
      <c r="BZ100" s="311"/>
      <c r="CA100" s="311"/>
      <c r="CB100" s="312"/>
      <c r="CC100" s="311"/>
      <c r="CD100" s="297"/>
      <c r="CE100" s="311"/>
      <c r="CF100" s="311"/>
      <c r="CG100" s="311"/>
      <c r="CH100" s="311"/>
      <c r="CI100" s="312"/>
      <c r="CJ100" s="311"/>
      <c r="CK100" s="297"/>
      <c r="CL100" s="311"/>
      <c r="CM100" s="311"/>
      <c r="CN100" s="311"/>
      <c r="CO100" s="311"/>
      <c r="CP100" s="312"/>
      <c r="CQ100" s="311"/>
      <c r="CR100" s="297"/>
      <c r="CS100" s="311"/>
      <c r="CT100" s="311"/>
      <c r="CU100" s="311"/>
      <c r="CV100" s="311"/>
      <c r="CW100" s="312"/>
      <c r="CX100" s="311"/>
      <c r="CY100" s="297"/>
      <c r="CZ100" s="311"/>
      <c r="DA100" s="311"/>
      <c r="DB100" s="311"/>
      <c r="DC100" s="311"/>
      <c r="DD100" s="312"/>
      <c r="DE100" s="311"/>
      <c r="DF100" s="297"/>
      <c r="DG100" s="311"/>
      <c r="DH100" s="311"/>
      <c r="DI100" s="311"/>
      <c r="DJ100" s="311"/>
      <c r="DK100" s="312"/>
      <c r="DL100" s="311"/>
      <c r="DM100" s="297"/>
      <c r="DN100" s="311"/>
      <c r="DO100" s="311"/>
      <c r="DP100" s="311"/>
      <c r="DQ100" s="311"/>
      <c r="DR100" s="312"/>
      <c r="DS100" s="311"/>
      <c r="DT100" s="297"/>
      <c r="DU100" s="311"/>
      <c r="DV100" s="311"/>
      <c r="DW100" s="311"/>
      <c r="DX100" s="311"/>
      <c r="DY100" s="312"/>
      <c r="DZ100" s="311"/>
      <c r="EA100" s="297"/>
      <c r="EB100" s="311"/>
      <c r="EC100" s="311"/>
      <c r="ED100" s="311"/>
      <c r="EE100" s="311"/>
      <c r="EF100" s="312"/>
      <c r="EG100" s="311"/>
      <c r="EH100" s="297"/>
      <c r="EI100" s="311"/>
      <c r="EJ100" s="311"/>
      <c r="EK100" s="311"/>
      <c r="EL100" s="311"/>
      <c r="EM100" s="312"/>
      <c r="EN100" s="311"/>
      <c r="EO100" s="297"/>
      <c r="EP100" s="311"/>
      <c r="EQ100" s="311"/>
      <c r="ER100" s="311"/>
      <c r="ES100" s="311"/>
      <c r="ET100" s="312"/>
      <c r="EU100" s="311"/>
      <c r="EV100" s="297"/>
      <c r="EW100" s="311"/>
      <c r="EX100" s="311"/>
      <c r="EY100" s="311"/>
      <c r="EZ100" s="311"/>
      <c r="FA100" s="312"/>
      <c r="FB100" s="311"/>
      <c r="FC100" s="298"/>
    </row>
    <row r="101" spans="1:159" s="205" customFormat="1" ht="39.9" customHeight="1" x14ac:dyDescent="0.25">
      <c r="A101" s="206"/>
      <c r="B101" s="196"/>
      <c r="C101" s="292"/>
      <c r="D101" s="198"/>
      <c r="E101" s="299"/>
      <c r="F101" s="200"/>
      <c r="G101" s="301"/>
      <c r="H101" s="303"/>
      <c r="I101" s="299"/>
      <c r="J101" s="299"/>
      <c r="K101" s="299"/>
      <c r="L101" s="289"/>
      <c r="M101" s="299"/>
      <c r="N101" s="289"/>
      <c r="O101" s="363" t="str">
        <f>IF(P101="","",IF(OR(I101="",J101=""),"",IF(AND(ISNUMBER(FIND("post-", I101)),J101=ProductCode!$I$12),ProductCode!$F$19,IF(AND(ISNUMBER(FIND("pre-", I101)),J101=ProductCode!$I$12),ProductCode!$F$20,IF(ISNUMBER(FIND("post-", I101)),ProductCode!$F$17,ProductCode!$F$18)))))</f>
        <v/>
      </c>
      <c r="P101" s="295" t="str">
        <f t="shared" si="8"/>
        <v/>
      </c>
      <c r="Q101" s="306"/>
      <c r="R101" s="203"/>
      <c r="S101" s="308" t="str">
        <f t="shared" si="9"/>
        <v/>
      </c>
      <c r="T101" s="311"/>
      <c r="U101" s="311"/>
      <c r="V101" s="311"/>
      <c r="W101" s="311"/>
      <c r="X101" s="312"/>
      <c r="Y101" s="311"/>
      <c r="Z101" s="297"/>
      <c r="AA101" s="311"/>
      <c r="AB101" s="311"/>
      <c r="AC101" s="311"/>
      <c r="AD101" s="311"/>
      <c r="AE101" s="312"/>
      <c r="AF101" s="311"/>
      <c r="AG101" s="297"/>
      <c r="AH101" s="311"/>
      <c r="AI101" s="311"/>
      <c r="AJ101" s="311"/>
      <c r="AK101" s="311"/>
      <c r="AL101" s="312"/>
      <c r="AM101" s="311"/>
      <c r="AN101" s="297"/>
      <c r="AO101" s="311"/>
      <c r="AP101" s="311"/>
      <c r="AQ101" s="311"/>
      <c r="AR101" s="311"/>
      <c r="AS101" s="312"/>
      <c r="AT101" s="311"/>
      <c r="AU101" s="297"/>
      <c r="AV101" s="311"/>
      <c r="AW101" s="311"/>
      <c r="AX101" s="311"/>
      <c r="AY101" s="311"/>
      <c r="AZ101" s="312"/>
      <c r="BA101" s="311"/>
      <c r="BB101" s="297"/>
      <c r="BC101" s="311"/>
      <c r="BD101" s="311"/>
      <c r="BE101" s="311"/>
      <c r="BF101" s="311"/>
      <c r="BG101" s="312"/>
      <c r="BH101" s="311"/>
      <c r="BI101" s="297"/>
      <c r="BJ101" s="311"/>
      <c r="BK101" s="311"/>
      <c r="BL101" s="311"/>
      <c r="BM101" s="311"/>
      <c r="BN101" s="312"/>
      <c r="BO101" s="311"/>
      <c r="BP101" s="297"/>
      <c r="BQ101" s="311"/>
      <c r="BR101" s="311"/>
      <c r="BS101" s="311"/>
      <c r="BT101" s="311"/>
      <c r="BU101" s="312"/>
      <c r="BV101" s="311"/>
      <c r="BW101" s="297"/>
      <c r="BX101" s="311"/>
      <c r="BY101" s="311"/>
      <c r="BZ101" s="311"/>
      <c r="CA101" s="311"/>
      <c r="CB101" s="312"/>
      <c r="CC101" s="311"/>
      <c r="CD101" s="297"/>
      <c r="CE101" s="311"/>
      <c r="CF101" s="311"/>
      <c r="CG101" s="311"/>
      <c r="CH101" s="311"/>
      <c r="CI101" s="312"/>
      <c r="CJ101" s="311"/>
      <c r="CK101" s="297"/>
      <c r="CL101" s="311"/>
      <c r="CM101" s="311"/>
      <c r="CN101" s="311"/>
      <c r="CO101" s="311"/>
      <c r="CP101" s="312"/>
      <c r="CQ101" s="311"/>
      <c r="CR101" s="297"/>
      <c r="CS101" s="311"/>
      <c r="CT101" s="311"/>
      <c r="CU101" s="311"/>
      <c r="CV101" s="311"/>
      <c r="CW101" s="312"/>
      <c r="CX101" s="311"/>
      <c r="CY101" s="297"/>
      <c r="CZ101" s="311"/>
      <c r="DA101" s="311"/>
      <c r="DB101" s="311"/>
      <c r="DC101" s="311"/>
      <c r="DD101" s="312"/>
      <c r="DE101" s="311"/>
      <c r="DF101" s="297"/>
      <c r="DG101" s="311"/>
      <c r="DH101" s="311"/>
      <c r="DI101" s="311"/>
      <c r="DJ101" s="311"/>
      <c r="DK101" s="312"/>
      <c r="DL101" s="311"/>
      <c r="DM101" s="297"/>
      <c r="DN101" s="311"/>
      <c r="DO101" s="311"/>
      <c r="DP101" s="311"/>
      <c r="DQ101" s="311"/>
      <c r="DR101" s="312"/>
      <c r="DS101" s="311"/>
      <c r="DT101" s="297"/>
      <c r="DU101" s="311"/>
      <c r="DV101" s="311"/>
      <c r="DW101" s="311"/>
      <c r="DX101" s="311"/>
      <c r="DY101" s="312"/>
      <c r="DZ101" s="311"/>
      <c r="EA101" s="297"/>
      <c r="EB101" s="311"/>
      <c r="EC101" s="311"/>
      <c r="ED101" s="311"/>
      <c r="EE101" s="311"/>
      <c r="EF101" s="312"/>
      <c r="EG101" s="311"/>
      <c r="EH101" s="297"/>
      <c r="EI101" s="311"/>
      <c r="EJ101" s="311"/>
      <c r="EK101" s="311"/>
      <c r="EL101" s="311"/>
      <c r="EM101" s="312"/>
      <c r="EN101" s="311"/>
      <c r="EO101" s="297"/>
      <c r="EP101" s="311"/>
      <c r="EQ101" s="311"/>
      <c r="ER101" s="311"/>
      <c r="ES101" s="311"/>
      <c r="ET101" s="312"/>
      <c r="EU101" s="311"/>
      <c r="EV101" s="297"/>
      <c r="EW101" s="311"/>
      <c r="EX101" s="311"/>
      <c r="EY101" s="311"/>
      <c r="EZ101" s="311"/>
      <c r="FA101" s="312"/>
      <c r="FB101" s="311"/>
      <c r="FC101" s="298"/>
    </row>
    <row r="102" spans="1:159" s="205" customFormat="1" ht="39.9" customHeight="1" x14ac:dyDescent="0.25">
      <c r="A102" s="206"/>
      <c r="B102" s="196"/>
      <c r="C102" s="292"/>
      <c r="D102" s="198"/>
      <c r="E102" s="299"/>
      <c r="F102" s="200"/>
      <c r="G102" s="301"/>
      <c r="H102" s="303"/>
      <c r="I102" s="299"/>
      <c r="J102" s="299"/>
      <c r="K102" s="299"/>
      <c r="L102" s="289"/>
      <c r="M102" s="299"/>
      <c r="N102" s="289"/>
      <c r="O102" s="363" t="str">
        <f>IF(P102="","",IF(OR(I102="",J102=""),"",IF(AND(ISNUMBER(FIND("post-", I102)),J102=ProductCode!$I$12),ProductCode!$F$19,IF(AND(ISNUMBER(FIND("pre-", I102)),J102=ProductCode!$I$12),ProductCode!$F$20,IF(ISNUMBER(FIND("post-", I102)),ProductCode!$F$17,ProductCode!$F$18)))))</f>
        <v/>
      </c>
      <c r="P102" s="295" t="str">
        <f t="shared" si="8"/>
        <v/>
      </c>
      <c r="Q102" s="306"/>
      <c r="R102" s="203"/>
      <c r="S102" s="308" t="str">
        <f t="shared" si="9"/>
        <v/>
      </c>
      <c r="T102" s="311"/>
      <c r="U102" s="311"/>
      <c r="V102" s="311"/>
      <c r="W102" s="311"/>
      <c r="X102" s="312"/>
      <c r="Y102" s="311"/>
      <c r="Z102" s="297"/>
      <c r="AA102" s="311"/>
      <c r="AB102" s="311"/>
      <c r="AC102" s="311"/>
      <c r="AD102" s="311"/>
      <c r="AE102" s="312"/>
      <c r="AF102" s="311"/>
      <c r="AG102" s="297"/>
      <c r="AH102" s="311"/>
      <c r="AI102" s="311"/>
      <c r="AJ102" s="311"/>
      <c r="AK102" s="311"/>
      <c r="AL102" s="312"/>
      <c r="AM102" s="311"/>
      <c r="AN102" s="297"/>
      <c r="AO102" s="311"/>
      <c r="AP102" s="311"/>
      <c r="AQ102" s="311"/>
      <c r="AR102" s="311"/>
      <c r="AS102" s="312"/>
      <c r="AT102" s="311"/>
      <c r="AU102" s="297"/>
      <c r="AV102" s="311"/>
      <c r="AW102" s="311"/>
      <c r="AX102" s="311"/>
      <c r="AY102" s="311"/>
      <c r="AZ102" s="312"/>
      <c r="BA102" s="311"/>
      <c r="BB102" s="297"/>
      <c r="BC102" s="311"/>
      <c r="BD102" s="311"/>
      <c r="BE102" s="311"/>
      <c r="BF102" s="311"/>
      <c r="BG102" s="312"/>
      <c r="BH102" s="311"/>
      <c r="BI102" s="297"/>
      <c r="BJ102" s="311"/>
      <c r="BK102" s="311"/>
      <c r="BL102" s="311"/>
      <c r="BM102" s="311"/>
      <c r="BN102" s="312"/>
      <c r="BO102" s="311"/>
      <c r="BP102" s="297"/>
      <c r="BQ102" s="311"/>
      <c r="BR102" s="311"/>
      <c r="BS102" s="311"/>
      <c r="BT102" s="311"/>
      <c r="BU102" s="312"/>
      <c r="BV102" s="311"/>
      <c r="BW102" s="297"/>
      <c r="BX102" s="311"/>
      <c r="BY102" s="311"/>
      <c r="BZ102" s="311"/>
      <c r="CA102" s="311"/>
      <c r="CB102" s="312"/>
      <c r="CC102" s="311"/>
      <c r="CD102" s="297"/>
      <c r="CE102" s="311"/>
      <c r="CF102" s="311"/>
      <c r="CG102" s="311"/>
      <c r="CH102" s="311"/>
      <c r="CI102" s="312"/>
      <c r="CJ102" s="311"/>
      <c r="CK102" s="297"/>
      <c r="CL102" s="311"/>
      <c r="CM102" s="311"/>
      <c r="CN102" s="311"/>
      <c r="CO102" s="311"/>
      <c r="CP102" s="312"/>
      <c r="CQ102" s="311"/>
      <c r="CR102" s="297"/>
      <c r="CS102" s="311"/>
      <c r="CT102" s="311"/>
      <c r="CU102" s="311"/>
      <c r="CV102" s="311"/>
      <c r="CW102" s="312"/>
      <c r="CX102" s="311"/>
      <c r="CY102" s="297"/>
      <c r="CZ102" s="311"/>
      <c r="DA102" s="311"/>
      <c r="DB102" s="311"/>
      <c r="DC102" s="311"/>
      <c r="DD102" s="312"/>
      <c r="DE102" s="311"/>
      <c r="DF102" s="297"/>
      <c r="DG102" s="311"/>
      <c r="DH102" s="311"/>
      <c r="DI102" s="311"/>
      <c r="DJ102" s="311"/>
      <c r="DK102" s="312"/>
      <c r="DL102" s="311"/>
      <c r="DM102" s="297"/>
      <c r="DN102" s="311"/>
      <c r="DO102" s="311"/>
      <c r="DP102" s="311"/>
      <c r="DQ102" s="311"/>
      <c r="DR102" s="312"/>
      <c r="DS102" s="311"/>
      <c r="DT102" s="297"/>
      <c r="DU102" s="311"/>
      <c r="DV102" s="311"/>
      <c r="DW102" s="311"/>
      <c r="DX102" s="311"/>
      <c r="DY102" s="312"/>
      <c r="DZ102" s="311"/>
      <c r="EA102" s="297"/>
      <c r="EB102" s="311"/>
      <c r="EC102" s="311"/>
      <c r="ED102" s="311"/>
      <c r="EE102" s="311"/>
      <c r="EF102" s="312"/>
      <c r="EG102" s="311"/>
      <c r="EH102" s="297"/>
      <c r="EI102" s="311"/>
      <c r="EJ102" s="311"/>
      <c r="EK102" s="311"/>
      <c r="EL102" s="311"/>
      <c r="EM102" s="312"/>
      <c r="EN102" s="311"/>
      <c r="EO102" s="297"/>
      <c r="EP102" s="311"/>
      <c r="EQ102" s="311"/>
      <c r="ER102" s="311"/>
      <c r="ES102" s="311"/>
      <c r="ET102" s="312"/>
      <c r="EU102" s="311"/>
      <c r="EV102" s="297"/>
      <c r="EW102" s="311"/>
      <c r="EX102" s="311"/>
      <c r="EY102" s="311"/>
      <c r="EZ102" s="311"/>
      <c r="FA102" s="312"/>
      <c r="FB102" s="311"/>
      <c r="FC102" s="298"/>
    </row>
    <row r="103" spans="1:159" s="205" customFormat="1" ht="39.9" customHeight="1" x14ac:dyDescent="0.25">
      <c r="A103" s="206"/>
      <c r="B103" s="196"/>
      <c r="C103" s="292"/>
      <c r="D103" s="198"/>
      <c r="E103" s="299"/>
      <c r="F103" s="200"/>
      <c r="G103" s="301"/>
      <c r="H103" s="303"/>
      <c r="I103" s="299"/>
      <c r="J103" s="299"/>
      <c r="K103" s="299"/>
      <c r="L103" s="289"/>
      <c r="M103" s="299"/>
      <c r="N103" s="289"/>
      <c r="O103" s="363" t="str">
        <f>IF(P103="","",IF(OR(I103="",J103=""),"",IF(AND(ISNUMBER(FIND("post-", I103)),J103=ProductCode!$I$12),ProductCode!$F$19,IF(AND(ISNUMBER(FIND("pre-", I103)),J103=ProductCode!$I$12),ProductCode!$F$20,IF(ISNUMBER(FIND("post-", I103)),ProductCode!$F$17,ProductCode!$F$18)))))</f>
        <v/>
      </c>
      <c r="P103" s="295" t="str">
        <f t="shared" si="8"/>
        <v/>
      </c>
      <c r="Q103" s="306"/>
      <c r="R103" s="203"/>
      <c r="S103" s="308" t="str">
        <f t="shared" si="9"/>
        <v/>
      </c>
      <c r="T103" s="311"/>
      <c r="U103" s="311"/>
      <c r="V103" s="311"/>
      <c r="W103" s="311"/>
      <c r="X103" s="312"/>
      <c r="Y103" s="311"/>
      <c r="Z103" s="297"/>
      <c r="AA103" s="311"/>
      <c r="AB103" s="311"/>
      <c r="AC103" s="311"/>
      <c r="AD103" s="311"/>
      <c r="AE103" s="312"/>
      <c r="AF103" s="311"/>
      <c r="AG103" s="297"/>
      <c r="AH103" s="311"/>
      <c r="AI103" s="311"/>
      <c r="AJ103" s="311"/>
      <c r="AK103" s="311"/>
      <c r="AL103" s="312"/>
      <c r="AM103" s="311"/>
      <c r="AN103" s="297"/>
      <c r="AO103" s="311"/>
      <c r="AP103" s="311"/>
      <c r="AQ103" s="311"/>
      <c r="AR103" s="311"/>
      <c r="AS103" s="312"/>
      <c r="AT103" s="311"/>
      <c r="AU103" s="297"/>
      <c r="AV103" s="311"/>
      <c r="AW103" s="311"/>
      <c r="AX103" s="311"/>
      <c r="AY103" s="311"/>
      <c r="AZ103" s="312"/>
      <c r="BA103" s="311"/>
      <c r="BB103" s="297"/>
      <c r="BC103" s="311"/>
      <c r="BD103" s="311"/>
      <c r="BE103" s="311"/>
      <c r="BF103" s="311"/>
      <c r="BG103" s="312"/>
      <c r="BH103" s="311"/>
      <c r="BI103" s="297"/>
      <c r="BJ103" s="311"/>
      <c r="BK103" s="311"/>
      <c r="BL103" s="311"/>
      <c r="BM103" s="311"/>
      <c r="BN103" s="312"/>
      <c r="BO103" s="311"/>
      <c r="BP103" s="297"/>
      <c r="BQ103" s="311"/>
      <c r="BR103" s="311"/>
      <c r="BS103" s="311"/>
      <c r="BT103" s="311"/>
      <c r="BU103" s="312"/>
      <c r="BV103" s="311"/>
      <c r="BW103" s="297"/>
      <c r="BX103" s="311"/>
      <c r="BY103" s="311"/>
      <c r="BZ103" s="311"/>
      <c r="CA103" s="311"/>
      <c r="CB103" s="312"/>
      <c r="CC103" s="311"/>
      <c r="CD103" s="297"/>
      <c r="CE103" s="311"/>
      <c r="CF103" s="311"/>
      <c r="CG103" s="311"/>
      <c r="CH103" s="311"/>
      <c r="CI103" s="312"/>
      <c r="CJ103" s="311"/>
      <c r="CK103" s="297"/>
      <c r="CL103" s="311"/>
      <c r="CM103" s="311"/>
      <c r="CN103" s="311"/>
      <c r="CO103" s="311"/>
      <c r="CP103" s="312"/>
      <c r="CQ103" s="311"/>
      <c r="CR103" s="297"/>
      <c r="CS103" s="311"/>
      <c r="CT103" s="311"/>
      <c r="CU103" s="311"/>
      <c r="CV103" s="311"/>
      <c r="CW103" s="312"/>
      <c r="CX103" s="311"/>
      <c r="CY103" s="297"/>
      <c r="CZ103" s="311"/>
      <c r="DA103" s="311"/>
      <c r="DB103" s="311"/>
      <c r="DC103" s="311"/>
      <c r="DD103" s="312"/>
      <c r="DE103" s="311"/>
      <c r="DF103" s="297"/>
      <c r="DG103" s="311"/>
      <c r="DH103" s="311"/>
      <c r="DI103" s="311"/>
      <c r="DJ103" s="311"/>
      <c r="DK103" s="312"/>
      <c r="DL103" s="311"/>
      <c r="DM103" s="297"/>
      <c r="DN103" s="311"/>
      <c r="DO103" s="311"/>
      <c r="DP103" s="311"/>
      <c r="DQ103" s="311"/>
      <c r="DR103" s="312"/>
      <c r="DS103" s="311"/>
      <c r="DT103" s="297"/>
      <c r="DU103" s="311"/>
      <c r="DV103" s="311"/>
      <c r="DW103" s="311"/>
      <c r="DX103" s="311"/>
      <c r="DY103" s="312"/>
      <c r="DZ103" s="311"/>
      <c r="EA103" s="297"/>
      <c r="EB103" s="311"/>
      <c r="EC103" s="311"/>
      <c r="ED103" s="311"/>
      <c r="EE103" s="311"/>
      <c r="EF103" s="312"/>
      <c r="EG103" s="311"/>
      <c r="EH103" s="297"/>
      <c r="EI103" s="311"/>
      <c r="EJ103" s="311"/>
      <c r="EK103" s="311"/>
      <c r="EL103" s="311"/>
      <c r="EM103" s="312"/>
      <c r="EN103" s="311"/>
      <c r="EO103" s="297"/>
      <c r="EP103" s="311"/>
      <c r="EQ103" s="311"/>
      <c r="ER103" s="311"/>
      <c r="ES103" s="311"/>
      <c r="ET103" s="312"/>
      <c r="EU103" s="311"/>
      <c r="EV103" s="297"/>
      <c r="EW103" s="311"/>
      <c r="EX103" s="311"/>
      <c r="EY103" s="311"/>
      <c r="EZ103" s="311"/>
      <c r="FA103" s="312"/>
      <c r="FB103" s="311"/>
      <c r="FC103" s="298"/>
    </row>
    <row r="104" spans="1:159" s="205" customFormat="1" ht="39.9" customHeight="1" x14ac:dyDescent="0.25">
      <c r="A104" s="206"/>
      <c r="B104" s="196"/>
      <c r="C104" s="292"/>
      <c r="D104" s="198"/>
      <c r="E104" s="299"/>
      <c r="F104" s="200"/>
      <c r="G104" s="301"/>
      <c r="H104" s="303"/>
      <c r="I104" s="299"/>
      <c r="J104" s="299"/>
      <c r="K104" s="299"/>
      <c r="L104" s="289"/>
      <c r="M104" s="299"/>
      <c r="N104" s="289"/>
      <c r="O104" s="363" t="str">
        <f>IF(P104="","",IF(OR(I104="",J104=""),"",IF(AND(ISNUMBER(FIND("post-", I104)),J104=ProductCode!$I$12),ProductCode!$F$19,IF(AND(ISNUMBER(FIND("pre-", I104)),J104=ProductCode!$I$12),ProductCode!$F$20,IF(ISNUMBER(FIND("post-", I104)),ProductCode!$F$17,ProductCode!$F$18)))))</f>
        <v/>
      </c>
      <c r="P104" s="295" t="str">
        <f t="shared" si="8"/>
        <v/>
      </c>
      <c r="Q104" s="306"/>
      <c r="R104" s="203"/>
      <c r="S104" s="308" t="str">
        <f t="shared" si="9"/>
        <v/>
      </c>
      <c r="T104" s="311"/>
      <c r="U104" s="311"/>
      <c r="V104" s="311"/>
      <c r="W104" s="311"/>
      <c r="X104" s="312"/>
      <c r="Y104" s="311"/>
      <c r="Z104" s="297"/>
      <c r="AA104" s="311"/>
      <c r="AB104" s="311"/>
      <c r="AC104" s="311"/>
      <c r="AD104" s="311"/>
      <c r="AE104" s="312"/>
      <c r="AF104" s="311"/>
      <c r="AG104" s="297"/>
      <c r="AH104" s="311"/>
      <c r="AI104" s="311"/>
      <c r="AJ104" s="311"/>
      <c r="AK104" s="311"/>
      <c r="AL104" s="312"/>
      <c r="AM104" s="311"/>
      <c r="AN104" s="297"/>
      <c r="AO104" s="311"/>
      <c r="AP104" s="311"/>
      <c r="AQ104" s="311"/>
      <c r="AR104" s="311"/>
      <c r="AS104" s="312"/>
      <c r="AT104" s="311"/>
      <c r="AU104" s="297"/>
      <c r="AV104" s="311"/>
      <c r="AW104" s="311"/>
      <c r="AX104" s="311"/>
      <c r="AY104" s="311"/>
      <c r="AZ104" s="312"/>
      <c r="BA104" s="311"/>
      <c r="BB104" s="297"/>
      <c r="BC104" s="311"/>
      <c r="BD104" s="311"/>
      <c r="BE104" s="311"/>
      <c r="BF104" s="311"/>
      <c r="BG104" s="312"/>
      <c r="BH104" s="311"/>
      <c r="BI104" s="297"/>
      <c r="BJ104" s="311"/>
      <c r="BK104" s="311"/>
      <c r="BL104" s="311"/>
      <c r="BM104" s="311"/>
      <c r="BN104" s="312"/>
      <c r="BO104" s="311"/>
      <c r="BP104" s="297"/>
      <c r="BQ104" s="311"/>
      <c r="BR104" s="311"/>
      <c r="BS104" s="311"/>
      <c r="BT104" s="311"/>
      <c r="BU104" s="312"/>
      <c r="BV104" s="311"/>
      <c r="BW104" s="297"/>
      <c r="BX104" s="311"/>
      <c r="BY104" s="311"/>
      <c r="BZ104" s="311"/>
      <c r="CA104" s="311"/>
      <c r="CB104" s="312"/>
      <c r="CC104" s="311"/>
      <c r="CD104" s="297"/>
      <c r="CE104" s="311"/>
      <c r="CF104" s="311"/>
      <c r="CG104" s="311"/>
      <c r="CH104" s="311"/>
      <c r="CI104" s="312"/>
      <c r="CJ104" s="311"/>
      <c r="CK104" s="297"/>
      <c r="CL104" s="311"/>
      <c r="CM104" s="311"/>
      <c r="CN104" s="311"/>
      <c r="CO104" s="311"/>
      <c r="CP104" s="312"/>
      <c r="CQ104" s="311"/>
      <c r="CR104" s="297"/>
      <c r="CS104" s="311"/>
      <c r="CT104" s="311"/>
      <c r="CU104" s="311"/>
      <c r="CV104" s="311"/>
      <c r="CW104" s="312"/>
      <c r="CX104" s="311"/>
      <c r="CY104" s="297"/>
      <c r="CZ104" s="311"/>
      <c r="DA104" s="311"/>
      <c r="DB104" s="311"/>
      <c r="DC104" s="311"/>
      <c r="DD104" s="312"/>
      <c r="DE104" s="311"/>
      <c r="DF104" s="297"/>
      <c r="DG104" s="311"/>
      <c r="DH104" s="311"/>
      <c r="DI104" s="311"/>
      <c r="DJ104" s="311"/>
      <c r="DK104" s="312"/>
      <c r="DL104" s="311"/>
      <c r="DM104" s="297"/>
      <c r="DN104" s="311"/>
      <c r="DO104" s="311"/>
      <c r="DP104" s="311"/>
      <c r="DQ104" s="311"/>
      <c r="DR104" s="312"/>
      <c r="DS104" s="311"/>
      <c r="DT104" s="297"/>
      <c r="DU104" s="311"/>
      <c r="DV104" s="311"/>
      <c r="DW104" s="311"/>
      <c r="DX104" s="311"/>
      <c r="DY104" s="312"/>
      <c r="DZ104" s="311"/>
      <c r="EA104" s="297"/>
      <c r="EB104" s="311"/>
      <c r="EC104" s="311"/>
      <c r="ED104" s="311"/>
      <c r="EE104" s="311"/>
      <c r="EF104" s="312"/>
      <c r="EG104" s="311"/>
      <c r="EH104" s="297"/>
      <c r="EI104" s="311"/>
      <c r="EJ104" s="311"/>
      <c r="EK104" s="311"/>
      <c r="EL104" s="311"/>
      <c r="EM104" s="312"/>
      <c r="EN104" s="311"/>
      <c r="EO104" s="297"/>
      <c r="EP104" s="311"/>
      <c r="EQ104" s="311"/>
      <c r="ER104" s="311"/>
      <c r="ES104" s="311"/>
      <c r="ET104" s="312"/>
      <c r="EU104" s="311"/>
      <c r="EV104" s="297"/>
      <c r="EW104" s="311"/>
      <c r="EX104" s="311"/>
      <c r="EY104" s="311"/>
      <c r="EZ104" s="311"/>
      <c r="FA104" s="312"/>
      <c r="FB104" s="311"/>
      <c r="FC104" s="298"/>
    </row>
    <row r="105" spans="1:159" s="205" customFormat="1" ht="39.9" customHeight="1" x14ac:dyDescent="0.25">
      <c r="A105" s="206"/>
      <c r="B105" s="196"/>
      <c r="C105" s="292"/>
      <c r="D105" s="198"/>
      <c r="E105" s="299"/>
      <c r="F105" s="200"/>
      <c r="G105" s="301"/>
      <c r="H105" s="303"/>
      <c r="I105" s="299"/>
      <c r="J105" s="299"/>
      <c r="K105" s="299"/>
      <c r="L105" s="289"/>
      <c r="M105" s="299"/>
      <c r="N105" s="289"/>
      <c r="O105" s="363" t="str">
        <f>IF(P105="","",IF(OR(I105="",J105=""),"",IF(AND(ISNUMBER(FIND("post-", I105)),J105=ProductCode!$I$12),ProductCode!$F$19,IF(AND(ISNUMBER(FIND("pre-", I105)),J105=ProductCode!$I$12),ProductCode!$F$20,IF(ISNUMBER(FIND("post-", I105)),ProductCode!$F$17,ProductCode!$F$18)))))</f>
        <v/>
      </c>
      <c r="P105" s="295" t="str">
        <f t="shared" si="8"/>
        <v/>
      </c>
      <c r="Q105" s="306"/>
      <c r="R105" s="203"/>
      <c r="S105" s="308" t="str">
        <f t="shared" si="9"/>
        <v/>
      </c>
      <c r="T105" s="311"/>
      <c r="U105" s="311"/>
      <c r="V105" s="311"/>
      <c r="W105" s="311"/>
      <c r="X105" s="312"/>
      <c r="Y105" s="311"/>
      <c r="Z105" s="297"/>
      <c r="AA105" s="311"/>
      <c r="AB105" s="311"/>
      <c r="AC105" s="311"/>
      <c r="AD105" s="311"/>
      <c r="AE105" s="312"/>
      <c r="AF105" s="311"/>
      <c r="AG105" s="297"/>
      <c r="AH105" s="311"/>
      <c r="AI105" s="311"/>
      <c r="AJ105" s="311"/>
      <c r="AK105" s="311"/>
      <c r="AL105" s="312"/>
      <c r="AM105" s="311"/>
      <c r="AN105" s="297"/>
      <c r="AO105" s="311"/>
      <c r="AP105" s="311"/>
      <c r="AQ105" s="311"/>
      <c r="AR105" s="311"/>
      <c r="AS105" s="312"/>
      <c r="AT105" s="311"/>
      <c r="AU105" s="297"/>
      <c r="AV105" s="311"/>
      <c r="AW105" s="311"/>
      <c r="AX105" s="311"/>
      <c r="AY105" s="311"/>
      <c r="AZ105" s="312"/>
      <c r="BA105" s="311"/>
      <c r="BB105" s="297"/>
      <c r="BC105" s="311"/>
      <c r="BD105" s="311"/>
      <c r="BE105" s="311"/>
      <c r="BF105" s="311"/>
      <c r="BG105" s="312"/>
      <c r="BH105" s="311"/>
      <c r="BI105" s="297"/>
      <c r="BJ105" s="311"/>
      <c r="BK105" s="311"/>
      <c r="BL105" s="311"/>
      <c r="BM105" s="311"/>
      <c r="BN105" s="312"/>
      <c r="BO105" s="311"/>
      <c r="BP105" s="297"/>
      <c r="BQ105" s="311"/>
      <c r="BR105" s="311"/>
      <c r="BS105" s="311"/>
      <c r="BT105" s="311"/>
      <c r="BU105" s="312"/>
      <c r="BV105" s="311"/>
      <c r="BW105" s="297"/>
      <c r="BX105" s="311"/>
      <c r="BY105" s="311"/>
      <c r="BZ105" s="311"/>
      <c r="CA105" s="311"/>
      <c r="CB105" s="312"/>
      <c r="CC105" s="311"/>
      <c r="CD105" s="297"/>
      <c r="CE105" s="311"/>
      <c r="CF105" s="311"/>
      <c r="CG105" s="311"/>
      <c r="CH105" s="311"/>
      <c r="CI105" s="312"/>
      <c r="CJ105" s="311"/>
      <c r="CK105" s="297"/>
      <c r="CL105" s="311"/>
      <c r="CM105" s="311"/>
      <c r="CN105" s="311"/>
      <c r="CO105" s="311"/>
      <c r="CP105" s="312"/>
      <c r="CQ105" s="311"/>
      <c r="CR105" s="297"/>
      <c r="CS105" s="311"/>
      <c r="CT105" s="311"/>
      <c r="CU105" s="311"/>
      <c r="CV105" s="311"/>
      <c r="CW105" s="312"/>
      <c r="CX105" s="311"/>
      <c r="CY105" s="297"/>
      <c r="CZ105" s="311"/>
      <c r="DA105" s="311"/>
      <c r="DB105" s="311"/>
      <c r="DC105" s="311"/>
      <c r="DD105" s="312"/>
      <c r="DE105" s="311"/>
      <c r="DF105" s="297"/>
      <c r="DG105" s="311"/>
      <c r="DH105" s="311"/>
      <c r="DI105" s="311"/>
      <c r="DJ105" s="311"/>
      <c r="DK105" s="312"/>
      <c r="DL105" s="311"/>
      <c r="DM105" s="297"/>
      <c r="DN105" s="311"/>
      <c r="DO105" s="311"/>
      <c r="DP105" s="311"/>
      <c r="DQ105" s="311"/>
      <c r="DR105" s="312"/>
      <c r="DS105" s="311"/>
      <c r="DT105" s="297"/>
      <c r="DU105" s="311"/>
      <c r="DV105" s="311"/>
      <c r="DW105" s="311"/>
      <c r="DX105" s="311"/>
      <c r="DY105" s="312"/>
      <c r="DZ105" s="311"/>
      <c r="EA105" s="297"/>
      <c r="EB105" s="311"/>
      <c r="EC105" s="311"/>
      <c r="ED105" s="311"/>
      <c r="EE105" s="311"/>
      <c r="EF105" s="312"/>
      <c r="EG105" s="311"/>
      <c r="EH105" s="297"/>
      <c r="EI105" s="311"/>
      <c r="EJ105" s="311"/>
      <c r="EK105" s="311"/>
      <c r="EL105" s="311"/>
      <c r="EM105" s="312"/>
      <c r="EN105" s="311"/>
      <c r="EO105" s="297"/>
      <c r="EP105" s="311"/>
      <c r="EQ105" s="311"/>
      <c r="ER105" s="311"/>
      <c r="ES105" s="311"/>
      <c r="ET105" s="312"/>
      <c r="EU105" s="311"/>
      <c r="EV105" s="297"/>
      <c r="EW105" s="311"/>
      <c r="EX105" s="311"/>
      <c r="EY105" s="311"/>
      <c r="EZ105" s="311"/>
      <c r="FA105" s="312"/>
      <c r="FB105" s="311"/>
      <c r="FC105" s="298"/>
    </row>
    <row r="106" spans="1:159" s="205" customFormat="1" ht="39.9" customHeight="1" x14ac:dyDescent="0.25">
      <c r="A106" s="206"/>
      <c r="B106" s="196"/>
      <c r="C106" s="292"/>
      <c r="D106" s="198"/>
      <c r="E106" s="299"/>
      <c r="F106" s="200"/>
      <c r="G106" s="301"/>
      <c r="H106" s="303"/>
      <c r="I106" s="299"/>
      <c r="J106" s="299"/>
      <c r="K106" s="299"/>
      <c r="L106" s="289"/>
      <c r="M106" s="299"/>
      <c r="N106" s="289"/>
      <c r="O106" s="363" t="str">
        <f>IF(P106="","",IF(OR(I106="",J106=""),"",IF(AND(ISNUMBER(FIND("post-", I106)),J106=ProductCode!$I$12),ProductCode!$F$19,IF(AND(ISNUMBER(FIND("pre-", I106)),J106=ProductCode!$I$12),ProductCode!$F$20,IF(ISNUMBER(FIND("post-", I106)),ProductCode!$F$17,ProductCode!$F$18)))))</f>
        <v/>
      </c>
      <c r="P106" s="295" t="str">
        <f t="shared" si="8"/>
        <v/>
      </c>
      <c r="Q106" s="306"/>
      <c r="R106" s="203"/>
      <c r="S106" s="308" t="str">
        <f t="shared" si="9"/>
        <v/>
      </c>
      <c r="T106" s="311"/>
      <c r="U106" s="311"/>
      <c r="V106" s="311"/>
      <c r="W106" s="311"/>
      <c r="X106" s="312"/>
      <c r="Y106" s="311"/>
      <c r="Z106" s="297"/>
      <c r="AA106" s="311"/>
      <c r="AB106" s="311"/>
      <c r="AC106" s="311"/>
      <c r="AD106" s="311"/>
      <c r="AE106" s="312"/>
      <c r="AF106" s="311"/>
      <c r="AG106" s="297"/>
      <c r="AH106" s="311"/>
      <c r="AI106" s="311"/>
      <c r="AJ106" s="311"/>
      <c r="AK106" s="311"/>
      <c r="AL106" s="312"/>
      <c r="AM106" s="311"/>
      <c r="AN106" s="297"/>
      <c r="AO106" s="311"/>
      <c r="AP106" s="311"/>
      <c r="AQ106" s="311"/>
      <c r="AR106" s="311"/>
      <c r="AS106" s="312"/>
      <c r="AT106" s="311"/>
      <c r="AU106" s="297"/>
      <c r="AV106" s="311"/>
      <c r="AW106" s="311"/>
      <c r="AX106" s="311"/>
      <c r="AY106" s="311"/>
      <c r="AZ106" s="312"/>
      <c r="BA106" s="311"/>
      <c r="BB106" s="297"/>
      <c r="BC106" s="311"/>
      <c r="BD106" s="311"/>
      <c r="BE106" s="311"/>
      <c r="BF106" s="311"/>
      <c r="BG106" s="312"/>
      <c r="BH106" s="311"/>
      <c r="BI106" s="297"/>
      <c r="BJ106" s="311"/>
      <c r="BK106" s="311"/>
      <c r="BL106" s="311"/>
      <c r="BM106" s="311"/>
      <c r="BN106" s="312"/>
      <c r="BO106" s="311"/>
      <c r="BP106" s="297"/>
      <c r="BQ106" s="311"/>
      <c r="BR106" s="311"/>
      <c r="BS106" s="311"/>
      <c r="BT106" s="311"/>
      <c r="BU106" s="312"/>
      <c r="BV106" s="311"/>
      <c r="BW106" s="297"/>
      <c r="BX106" s="311"/>
      <c r="BY106" s="311"/>
      <c r="BZ106" s="311"/>
      <c r="CA106" s="311"/>
      <c r="CB106" s="312"/>
      <c r="CC106" s="311"/>
      <c r="CD106" s="297"/>
      <c r="CE106" s="311"/>
      <c r="CF106" s="311"/>
      <c r="CG106" s="311"/>
      <c r="CH106" s="311"/>
      <c r="CI106" s="312"/>
      <c r="CJ106" s="311"/>
      <c r="CK106" s="297"/>
      <c r="CL106" s="311"/>
      <c r="CM106" s="311"/>
      <c r="CN106" s="311"/>
      <c r="CO106" s="311"/>
      <c r="CP106" s="312"/>
      <c r="CQ106" s="311"/>
      <c r="CR106" s="297"/>
      <c r="CS106" s="311"/>
      <c r="CT106" s="311"/>
      <c r="CU106" s="311"/>
      <c r="CV106" s="311"/>
      <c r="CW106" s="312"/>
      <c r="CX106" s="311"/>
      <c r="CY106" s="297"/>
      <c r="CZ106" s="311"/>
      <c r="DA106" s="311"/>
      <c r="DB106" s="311"/>
      <c r="DC106" s="311"/>
      <c r="DD106" s="312"/>
      <c r="DE106" s="311"/>
      <c r="DF106" s="297"/>
      <c r="DG106" s="311"/>
      <c r="DH106" s="311"/>
      <c r="DI106" s="311"/>
      <c r="DJ106" s="311"/>
      <c r="DK106" s="312"/>
      <c r="DL106" s="311"/>
      <c r="DM106" s="297"/>
      <c r="DN106" s="311"/>
      <c r="DO106" s="311"/>
      <c r="DP106" s="311"/>
      <c r="DQ106" s="311"/>
      <c r="DR106" s="312"/>
      <c r="DS106" s="311"/>
      <c r="DT106" s="297"/>
      <c r="DU106" s="311"/>
      <c r="DV106" s="311"/>
      <c r="DW106" s="311"/>
      <c r="DX106" s="311"/>
      <c r="DY106" s="312"/>
      <c r="DZ106" s="311"/>
      <c r="EA106" s="297"/>
      <c r="EB106" s="311"/>
      <c r="EC106" s="311"/>
      <c r="ED106" s="311"/>
      <c r="EE106" s="311"/>
      <c r="EF106" s="312"/>
      <c r="EG106" s="311"/>
      <c r="EH106" s="297"/>
      <c r="EI106" s="311"/>
      <c r="EJ106" s="311"/>
      <c r="EK106" s="311"/>
      <c r="EL106" s="311"/>
      <c r="EM106" s="312"/>
      <c r="EN106" s="311"/>
      <c r="EO106" s="297"/>
      <c r="EP106" s="311"/>
      <c r="EQ106" s="311"/>
      <c r="ER106" s="311"/>
      <c r="ES106" s="311"/>
      <c r="ET106" s="312"/>
      <c r="EU106" s="311"/>
      <c r="EV106" s="297"/>
      <c r="EW106" s="311"/>
      <c r="EX106" s="311"/>
      <c r="EY106" s="311"/>
      <c r="EZ106" s="311"/>
      <c r="FA106" s="312"/>
      <c r="FB106" s="311"/>
      <c r="FC106" s="298"/>
    </row>
    <row r="107" spans="1:159" s="205" customFormat="1" ht="39.9" customHeight="1" x14ac:dyDescent="0.25">
      <c r="A107" s="206"/>
      <c r="B107" s="196"/>
      <c r="C107" s="292"/>
      <c r="D107" s="198"/>
      <c r="E107" s="299"/>
      <c r="F107" s="200"/>
      <c r="G107" s="301"/>
      <c r="H107" s="303"/>
      <c r="I107" s="299"/>
      <c r="J107" s="299"/>
      <c r="K107" s="299"/>
      <c r="L107" s="289"/>
      <c r="M107" s="299"/>
      <c r="N107" s="289"/>
      <c r="O107" s="363" t="str">
        <f>IF(P107="","",IF(OR(I107="",J107=""),"",IF(AND(ISNUMBER(FIND("post-", I107)),J107=ProductCode!$I$12),ProductCode!$F$19,IF(AND(ISNUMBER(FIND("pre-", I107)),J107=ProductCode!$I$12),ProductCode!$F$20,IF(ISNUMBER(FIND("post-", I107)),ProductCode!$F$17,ProductCode!$F$18)))))</f>
        <v/>
      </c>
      <c r="P107" s="295" t="str">
        <f t="shared" si="8"/>
        <v/>
      </c>
      <c r="Q107" s="306"/>
      <c r="R107" s="203"/>
      <c r="S107" s="308" t="str">
        <f t="shared" si="9"/>
        <v/>
      </c>
      <c r="T107" s="311"/>
      <c r="U107" s="311"/>
      <c r="V107" s="311"/>
      <c r="W107" s="311"/>
      <c r="X107" s="312"/>
      <c r="Y107" s="311"/>
      <c r="Z107" s="297"/>
      <c r="AA107" s="311"/>
      <c r="AB107" s="311"/>
      <c r="AC107" s="311"/>
      <c r="AD107" s="311"/>
      <c r="AE107" s="312"/>
      <c r="AF107" s="311"/>
      <c r="AG107" s="297"/>
      <c r="AH107" s="311"/>
      <c r="AI107" s="311"/>
      <c r="AJ107" s="311"/>
      <c r="AK107" s="311"/>
      <c r="AL107" s="312"/>
      <c r="AM107" s="311"/>
      <c r="AN107" s="297"/>
      <c r="AO107" s="311"/>
      <c r="AP107" s="311"/>
      <c r="AQ107" s="311"/>
      <c r="AR107" s="311"/>
      <c r="AS107" s="312"/>
      <c r="AT107" s="311"/>
      <c r="AU107" s="297"/>
      <c r="AV107" s="311"/>
      <c r="AW107" s="311"/>
      <c r="AX107" s="311"/>
      <c r="AY107" s="311"/>
      <c r="AZ107" s="312"/>
      <c r="BA107" s="311"/>
      <c r="BB107" s="297"/>
      <c r="BC107" s="311"/>
      <c r="BD107" s="311"/>
      <c r="BE107" s="311"/>
      <c r="BF107" s="311"/>
      <c r="BG107" s="312"/>
      <c r="BH107" s="311"/>
      <c r="BI107" s="297"/>
      <c r="BJ107" s="311"/>
      <c r="BK107" s="311"/>
      <c r="BL107" s="311"/>
      <c r="BM107" s="311"/>
      <c r="BN107" s="312"/>
      <c r="BO107" s="311"/>
      <c r="BP107" s="297"/>
      <c r="BQ107" s="311"/>
      <c r="BR107" s="311"/>
      <c r="BS107" s="311"/>
      <c r="BT107" s="311"/>
      <c r="BU107" s="312"/>
      <c r="BV107" s="311"/>
      <c r="BW107" s="297"/>
      <c r="BX107" s="311"/>
      <c r="BY107" s="311"/>
      <c r="BZ107" s="311"/>
      <c r="CA107" s="311"/>
      <c r="CB107" s="312"/>
      <c r="CC107" s="311"/>
      <c r="CD107" s="297"/>
      <c r="CE107" s="311"/>
      <c r="CF107" s="311"/>
      <c r="CG107" s="311"/>
      <c r="CH107" s="311"/>
      <c r="CI107" s="312"/>
      <c r="CJ107" s="311"/>
      <c r="CK107" s="297"/>
      <c r="CL107" s="311"/>
      <c r="CM107" s="311"/>
      <c r="CN107" s="311"/>
      <c r="CO107" s="311"/>
      <c r="CP107" s="312"/>
      <c r="CQ107" s="311"/>
      <c r="CR107" s="297"/>
      <c r="CS107" s="311"/>
      <c r="CT107" s="311"/>
      <c r="CU107" s="311"/>
      <c r="CV107" s="311"/>
      <c r="CW107" s="312"/>
      <c r="CX107" s="311"/>
      <c r="CY107" s="297"/>
      <c r="CZ107" s="311"/>
      <c r="DA107" s="311"/>
      <c r="DB107" s="311"/>
      <c r="DC107" s="311"/>
      <c r="DD107" s="312"/>
      <c r="DE107" s="311"/>
      <c r="DF107" s="297"/>
      <c r="DG107" s="311"/>
      <c r="DH107" s="311"/>
      <c r="DI107" s="311"/>
      <c r="DJ107" s="311"/>
      <c r="DK107" s="312"/>
      <c r="DL107" s="311"/>
      <c r="DM107" s="297"/>
      <c r="DN107" s="311"/>
      <c r="DO107" s="311"/>
      <c r="DP107" s="311"/>
      <c r="DQ107" s="311"/>
      <c r="DR107" s="312"/>
      <c r="DS107" s="311"/>
      <c r="DT107" s="297"/>
      <c r="DU107" s="311"/>
      <c r="DV107" s="311"/>
      <c r="DW107" s="311"/>
      <c r="DX107" s="311"/>
      <c r="DY107" s="312"/>
      <c r="DZ107" s="311"/>
      <c r="EA107" s="297"/>
      <c r="EB107" s="311"/>
      <c r="EC107" s="311"/>
      <c r="ED107" s="311"/>
      <c r="EE107" s="311"/>
      <c r="EF107" s="312"/>
      <c r="EG107" s="311"/>
      <c r="EH107" s="297"/>
      <c r="EI107" s="311"/>
      <c r="EJ107" s="311"/>
      <c r="EK107" s="311"/>
      <c r="EL107" s="311"/>
      <c r="EM107" s="312"/>
      <c r="EN107" s="311"/>
      <c r="EO107" s="297"/>
      <c r="EP107" s="311"/>
      <c r="EQ107" s="311"/>
      <c r="ER107" s="311"/>
      <c r="ES107" s="311"/>
      <c r="ET107" s="312"/>
      <c r="EU107" s="311"/>
      <c r="EV107" s="297"/>
      <c r="EW107" s="311"/>
      <c r="EX107" s="311"/>
      <c r="EY107" s="311"/>
      <c r="EZ107" s="311"/>
      <c r="FA107" s="312"/>
      <c r="FB107" s="311"/>
      <c r="FC107" s="298"/>
    </row>
    <row r="108" spans="1:159" s="205" customFormat="1" ht="39.9" customHeight="1" x14ac:dyDescent="0.25">
      <c r="A108" s="206"/>
      <c r="B108" s="196"/>
      <c r="C108" s="292"/>
      <c r="D108" s="198"/>
      <c r="E108" s="299"/>
      <c r="F108" s="200"/>
      <c r="G108" s="301"/>
      <c r="H108" s="303"/>
      <c r="I108" s="299"/>
      <c r="J108" s="299"/>
      <c r="K108" s="299"/>
      <c r="L108" s="289"/>
      <c r="M108" s="299"/>
      <c r="N108" s="289"/>
      <c r="O108" s="363" t="str">
        <f>IF(P108="","",IF(OR(I108="",J108=""),"",IF(AND(ISNUMBER(FIND("post-", I108)),J108=ProductCode!$I$12),ProductCode!$F$19,IF(AND(ISNUMBER(FIND("pre-", I108)),J108=ProductCode!$I$12),ProductCode!$F$20,IF(ISNUMBER(FIND("post-", I108)),ProductCode!$F$17,ProductCode!$F$18)))))</f>
        <v/>
      </c>
      <c r="P108" s="295" t="str">
        <f t="shared" si="8"/>
        <v/>
      </c>
      <c r="Q108" s="306"/>
      <c r="R108" s="203"/>
      <c r="S108" s="308" t="str">
        <f t="shared" si="9"/>
        <v/>
      </c>
      <c r="T108" s="311"/>
      <c r="U108" s="311"/>
      <c r="V108" s="311"/>
      <c r="W108" s="311"/>
      <c r="X108" s="312"/>
      <c r="Y108" s="311"/>
      <c r="Z108" s="297"/>
      <c r="AA108" s="311"/>
      <c r="AB108" s="311"/>
      <c r="AC108" s="311"/>
      <c r="AD108" s="311"/>
      <c r="AE108" s="312"/>
      <c r="AF108" s="311"/>
      <c r="AG108" s="297"/>
      <c r="AH108" s="311"/>
      <c r="AI108" s="311"/>
      <c r="AJ108" s="311"/>
      <c r="AK108" s="311"/>
      <c r="AL108" s="312"/>
      <c r="AM108" s="311"/>
      <c r="AN108" s="297"/>
      <c r="AO108" s="311"/>
      <c r="AP108" s="311"/>
      <c r="AQ108" s="311"/>
      <c r="AR108" s="311"/>
      <c r="AS108" s="312"/>
      <c r="AT108" s="311"/>
      <c r="AU108" s="297"/>
      <c r="AV108" s="311"/>
      <c r="AW108" s="311"/>
      <c r="AX108" s="311"/>
      <c r="AY108" s="311"/>
      <c r="AZ108" s="312"/>
      <c r="BA108" s="311"/>
      <c r="BB108" s="297"/>
      <c r="BC108" s="311"/>
      <c r="BD108" s="311"/>
      <c r="BE108" s="311"/>
      <c r="BF108" s="311"/>
      <c r="BG108" s="312"/>
      <c r="BH108" s="311"/>
      <c r="BI108" s="297"/>
      <c r="BJ108" s="311"/>
      <c r="BK108" s="311"/>
      <c r="BL108" s="311"/>
      <c r="BM108" s="311"/>
      <c r="BN108" s="312"/>
      <c r="BO108" s="311"/>
      <c r="BP108" s="297"/>
      <c r="BQ108" s="311"/>
      <c r="BR108" s="311"/>
      <c r="BS108" s="311"/>
      <c r="BT108" s="311"/>
      <c r="BU108" s="312"/>
      <c r="BV108" s="311"/>
      <c r="BW108" s="297"/>
      <c r="BX108" s="311"/>
      <c r="BY108" s="311"/>
      <c r="BZ108" s="311"/>
      <c r="CA108" s="311"/>
      <c r="CB108" s="312"/>
      <c r="CC108" s="311"/>
      <c r="CD108" s="297"/>
      <c r="CE108" s="311"/>
      <c r="CF108" s="311"/>
      <c r="CG108" s="311"/>
      <c r="CH108" s="311"/>
      <c r="CI108" s="312"/>
      <c r="CJ108" s="311"/>
      <c r="CK108" s="297"/>
      <c r="CL108" s="311"/>
      <c r="CM108" s="311"/>
      <c r="CN108" s="311"/>
      <c r="CO108" s="311"/>
      <c r="CP108" s="312"/>
      <c r="CQ108" s="311"/>
      <c r="CR108" s="297"/>
      <c r="CS108" s="311"/>
      <c r="CT108" s="311"/>
      <c r="CU108" s="311"/>
      <c r="CV108" s="311"/>
      <c r="CW108" s="312"/>
      <c r="CX108" s="311"/>
      <c r="CY108" s="297"/>
      <c r="CZ108" s="311"/>
      <c r="DA108" s="311"/>
      <c r="DB108" s="311"/>
      <c r="DC108" s="311"/>
      <c r="DD108" s="312"/>
      <c r="DE108" s="311"/>
      <c r="DF108" s="297"/>
      <c r="DG108" s="311"/>
      <c r="DH108" s="311"/>
      <c r="DI108" s="311"/>
      <c r="DJ108" s="311"/>
      <c r="DK108" s="312"/>
      <c r="DL108" s="311"/>
      <c r="DM108" s="297"/>
      <c r="DN108" s="311"/>
      <c r="DO108" s="311"/>
      <c r="DP108" s="311"/>
      <c r="DQ108" s="311"/>
      <c r="DR108" s="312"/>
      <c r="DS108" s="311"/>
      <c r="DT108" s="297"/>
      <c r="DU108" s="311"/>
      <c r="DV108" s="311"/>
      <c r="DW108" s="311"/>
      <c r="DX108" s="311"/>
      <c r="DY108" s="312"/>
      <c r="DZ108" s="311"/>
      <c r="EA108" s="297"/>
      <c r="EB108" s="311"/>
      <c r="EC108" s="311"/>
      <c r="ED108" s="311"/>
      <c r="EE108" s="311"/>
      <c r="EF108" s="312"/>
      <c r="EG108" s="311"/>
      <c r="EH108" s="297"/>
      <c r="EI108" s="311"/>
      <c r="EJ108" s="311"/>
      <c r="EK108" s="311"/>
      <c r="EL108" s="311"/>
      <c r="EM108" s="312"/>
      <c r="EN108" s="311"/>
      <c r="EO108" s="297"/>
      <c r="EP108" s="311"/>
      <c r="EQ108" s="311"/>
      <c r="ER108" s="311"/>
      <c r="ES108" s="311"/>
      <c r="ET108" s="312"/>
      <c r="EU108" s="311"/>
      <c r="EV108" s="297"/>
      <c r="EW108" s="311"/>
      <c r="EX108" s="311"/>
      <c r="EY108" s="311"/>
      <c r="EZ108" s="311"/>
      <c r="FA108" s="312"/>
      <c r="FB108" s="311"/>
      <c r="FC108" s="298"/>
    </row>
    <row r="109" spans="1:159" s="205" customFormat="1" ht="39.9" customHeight="1" x14ac:dyDescent="0.25">
      <c r="A109" s="206"/>
      <c r="B109" s="196"/>
      <c r="C109" s="292"/>
      <c r="D109" s="198"/>
      <c r="E109" s="299"/>
      <c r="F109" s="200"/>
      <c r="G109" s="301"/>
      <c r="H109" s="303"/>
      <c r="I109" s="299"/>
      <c r="J109" s="299"/>
      <c r="K109" s="299"/>
      <c r="L109" s="289"/>
      <c r="M109" s="299"/>
      <c r="N109" s="289"/>
      <c r="O109" s="363" t="str">
        <f>IF(P109="","",IF(OR(I109="",J109=""),"",IF(AND(ISNUMBER(FIND("post-", I109)),J109=ProductCode!$I$12),ProductCode!$F$19,IF(AND(ISNUMBER(FIND("pre-", I109)),J109=ProductCode!$I$12),ProductCode!$F$20,IF(ISNUMBER(FIND("post-", I109)),ProductCode!$F$17,ProductCode!$F$18)))))</f>
        <v/>
      </c>
      <c r="P109" s="295" t="str">
        <f t="shared" si="8"/>
        <v/>
      </c>
      <c r="Q109" s="306"/>
      <c r="R109" s="203"/>
      <c r="S109" s="308" t="str">
        <f t="shared" si="9"/>
        <v/>
      </c>
      <c r="T109" s="311"/>
      <c r="U109" s="311"/>
      <c r="V109" s="311"/>
      <c r="W109" s="311"/>
      <c r="X109" s="312"/>
      <c r="Y109" s="311"/>
      <c r="Z109" s="297"/>
      <c r="AA109" s="311"/>
      <c r="AB109" s="311"/>
      <c r="AC109" s="311"/>
      <c r="AD109" s="311"/>
      <c r="AE109" s="312"/>
      <c r="AF109" s="311"/>
      <c r="AG109" s="297"/>
      <c r="AH109" s="311"/>
      <c r="AI109" s="311"/>
      <c r="AJ109" s="311"/>
      <c r="AK109" s="311"/>
      <c r="AL109" s="312"/>
      <c r="AM109" s="311"/>
      <c r="AN109" s="297"/>
      <c r="AO109" s="311"/>
      <c r="AP109" s="311"/>
      <c r="AQ109" s="311"/>
      <c r="AR109" s="311"/>
      <c r="AS109" s="312"/>
      <c r="AT109" s="311"/>
      <c r="AU109" s="297"/>
      <c r="AV109" s="311"/>
      <c r="AW109" s="311"/>
      <c r="AX109" s="311"/>
      <c r="AY109" s="311"/>
      <c r="AZ109" s="312"/>
      <c r="BA109" s="311"/>
      <c r="BB109" s="297"/>
      <c r="BC109" s="311"/>
      <c r="BD109" s="311"/>
      <c r="BE109" s="311"/>
      <c r="BF109" s="311"/>
      <c r="BG109" s="312"/>
      <c r="BH109" s="311"/>
      <c r="BI109" s="297"/>
      <c r="BJ109" s="311"/>
      <c r="BK109" s="311"/>
      <c r="BL109" s="311"/>
      <c r="BM109" s="311"/>
      <c r="BN109" s="312"/>
      <c r="BO109" s="311"/>
      <c r="BP109" s="297"/>
      <c r="BQ109" s="311"/>
      <c r="BR109" s="311"/>
      <c r="BS109" s="311"/>
      <c r="BT109" s="311"/>
      <c r="BU109" s="312"/>
      <c r="BV109" s="311"/>
      <c r="BW109" s="297"/>
      <c r="BX109" s="311"/>
      <c r="BY109" s="311"/>
      <c r="BZ109" s="311"/>
      <c r="CA109" s="311"/>
      <c r="CB109" s="312"/>
      <c r="CC109" s="311"/>
      <c r="CD109" s="297"/>
      <c r="CE109" s="311"/>
      <c r="CF109" s="311"/>
      <c r="CG109" s="311"/>
      <c r="CH109" s="311"/>
      <c r="CI109" s="312"/>
      <c r="CJ109" s="311"/>
      <c r="CK109" s="297"/>
      <c r="CL109" s="311"/>
      <c r="CM109" s="311"/>
      <c r="CN109" s="311"/>
      <c r="CO109" s="311"/>
      <c r="CP109" s="312"/>
      <c r="CQ109" s="311"/>
      <c r="CR109" s="297"/>
      <c r="CS109" s="311"/>
      <c r="CT109" s="311"/>
      <c r="CU109" s="311"/>
      <c r="CV109" s="311"/>
      <c r="CW109" s="312"/>
      <c r="CX109" s="311"/>
      <c r="CY109" s="297"/>
      <c r="CZ109" s="311"/>
      <c r="DA109" s="311"/>
      <c r="DB109" s="311"/>
      <c r="DC109" s="311"/>
      <c r="DD109" s="312"/>
      <c r="DE109" s="311"/>
      <c r="DF109" s="297"/>
      <c r="DG109" s="311"/>
      <c r="DH109" s="311"/>
      <c r="DI109" s="311"/>
      <c r="DJ109" s="311"/>
      <c r="DK109" s="312"/>
      <c r="DL109" s="311"/>
      <c r="DM109" s="297"/>
      <c r="DN109" s="311"/>
      <c r="DO109" s="311"/>
      <c r="DP109" s="311"/>
      <c r="DQ109" s="311"/>
      <c r="DR109" s="312"/>
      <c r="DS109" s="311"/>
      <c r="DT109" s="297"/>
      <c r="DU109" s="311"/>
      <c r="DV109" s="311"/>
      <c r="DW109" s="311"/>
      <c r="DX109" s="311"/>
      <c r="DY109" s="312"/>
      <c r="DZ109" s="311"/>
      <c r="EA109" s="297"/>
      <c r="EB109" s="311"/>
      <c r="EC109" s="311"/>
      <c r="ED109" s="311"/>
      <c r="EE109" s="311"/>
      <c r="EF109" s="312"/>
      <c r="EG109" s="311"/>
      <c r="EH109" s="297"/>
      <c r="EI109" s="311"/>
      <c r="EJ109" s="311"/>
      <c r="EK109" s="311"/>
      <c r="EL109" s="311"/>
      <c r="EM109" s="312"/>
      <c r="EN109" s="311"/>
      <c r="EO109" s="297"/>
      <c r="EP109" s="311"/>
      <c r="EQ109" s="311"/>
      <c r="ER109" s="311"/>
      <c r="ES109" s="311"/>
      <c r="ET109" s="312"/>
      <c r="EU109" s="311"/>
      <c r="EV109" s="297"/>
      <c r="EW109" s="311"/>
      <c r="EX109" s="311"/>
      <c r="EY109" s="311"/>
      <c r="EZ109" s="311"/>
      <c r="FA109" s="312"/>
      <c r="FB109" s="311"/>
      <c r="FC109" s="298"/>
    </row>
    <row r="110" spans="1:159" s="205" customFormat="1" ht="39.9" customHeight="1" x14ac:dyDescent="0.25">
      <c r="A110" s="206"/>
      <c r="B110" s="196"/>
      <c r="C110" s="292"/>
      <c r="D110" s="198"/>
      <c r="E110" s="299"/>
      <c r="F110" s="200"/>
      <c r="G110" s="301"/>
      <c r="H110" s="303"/>
      <c r="I110" s="299"/>
      <c r="J110" s="299"/>
      <c r="K110" s="299"/>
      <c r="L110" s="289"/>
      <c r="M110" s="299"/>
      <c r="N110" s="289"/>
      <c r="O110" s="363" t="str">
        <f>IF(P110="","",IF(OR(I110="",J110=""),"",IF(AND(ISNUMBER(FIND("post-", I110)),J110=ProductCode!$I$12),ProductCode!$F$19,IF(AND(ISNUMBER(FIND("pre-", I110)),J110=ProductCode!$I$12),ProductCode!$F$20,IF(ISNUMBER(FIND("post-", I110)),ProductCode!$F$17,ProductCode!$F$18)))))</f>
        <v/>
      </c>
      <c r="P110" s="295" t="str">
        <f t="shared" si="8"/>
        <v/>
      </c>
      <c r="Q110" s="306"/>
      <c r="R110" s="203"/>
      <c r="S110" s="308" t="str">
        <f t="shared" si="9"/>
        <v/>
      </c>
      <c r="T110" s="311"/>
      <c r="U110" s="311"/>
      <c r="V110" s="311"/>
      <c r="W110" s="311"/>
      <c r="X110" s="312"/>
      <c r="Y110" s="311"/>
      <c r="Z110" s="297"/>
      <c r="AA110" s="311"/>
      <c r="AB110" s="311"/>
      <c r="AC110" s="311"/>
      <c r="AD110" s="311"/>
      <c r="AE110" s="312"/>
      <c r="AF110" s="311"/>
      <c r="AG110" s="297"/>
      <c r="AH110" s="311"/>
      <c r="AI110" s="311"/>
      <c r="AJ110" s="311"/>
      <c r="AK110" s="311"/>
      <c r="AL110" s="312"/>
      <c r="AM110" s="311"/>
      <c r="AN110" s="297"/>
      <c r="AO110" s="311"/>
      <c r="AP110" s="311"/>
      <c r="AQ110" s="311"/>
      <c r="AR110" s="311"/>
      <c r="AS110" s="312"/>
      <c r="AT110" s="311"/>
      <c r="AU110" s="297"/>
      <c r="AV110" s="311"/>
      <c r="AW110" s="311"/>
      <c r="AX110" s="311"/>
      <c r="AY110" s="311"/>
      <c r="AZ110" s="312"/>
      <c r="BA110" s="311"/>
      <c r="BB110" s="297"/>
      <c r="BC110" s="311"/>
      <c r="BD110" s="311"/>
      <c r="BE110" s="311"/>
      <c r="BF110" s="311"/>
      <c r="BG110" s="312"/>
      <c r="BH110" s="311"/>
      <c r="BI110" s="297"/>
      <c r="BJ110" s="311"/>
      <c r="BK110" s="311"/>
      <c r="BL110" s="311"/>
      <c r="BM110" s="311"/>
      <c r="BN110" s="312"/>
      <c r="BO110" s="311"/>
      <c r="BP110" s="297"/>
      <c r="BQ110" s="311"/>
      <c r="BR110" s="311"/>
      <c r="BS110" s="311"/>
      <c r="BT110" s="311"/>
      <c r="BU110" s="312"/>
      <c r="BV110" s="311"/>
      <c r="BW110" s="297"/>
      <c r="BX110" s="311"/>
      <c r="BY110" s="311"/>
      <c r="BZ110" s="311"/>
      <c r="CA110" s="311"/>
      <c r="CB110" s="312"/>
      <c r="CC110" s="311"/>
      <c r="CD110" s="297"/>
      <c r="CE110" s="311"/>
      <c r="CF110" s="311"/>
      <c r="CG110" s="311"/>
      <c r="CH110" s="311"/>
      <c r="CI110" s="312"/>
      <c r="CJ110" s="311"/>
      <c r="CK110" s="297"/>
      <c r="CL110" s="311"/>
      <c r="CM110" s="311"/>
      <c r="CN110" s="311"/>
      <c r="CO110" s="311"/>
      <c r="CP110" s="312"/>
      <c r="CQ110" s="311"/>
      <c r="CR110" s="297"/>
      <c r="CS110" s="311"/>
      <c r="CT110" s="311"/>
      <c r="CU110" s="311"/>
      <c r="CV110" s="311"/>
      <c r="CW110" s="312"/>
      <c r="CX110" s="311"/>
      <c r="CY110" s="297"/>
      <c r="CZ110" s="311"/>
      <c r="DA110" s="311"/>
      <c r="DB110" s="311"/>
      <c r="DC110" s="311"/>
      <c r="DD110" s="312"/>
      <c r="DE110" s="311"/>
      <c r="DF110" s="297"/>
      <c r="DG110" s="311"/>
      <c r="DH110" s="311"/>
      <c r="DI110" s="311"/>
      <c r="DJ110" s="311"/>
      <c r="DK110" s="312"/>
      <c r="DL110" s="311"/>
      <c r="DM110" s="297"/>
      <c r="DN110" s="311"/>
      <c r="DO110" s="311"/>
      <c r="DP110" s="311"/>
      <c r="DQ110" s="311"/>
      <c r="DR110" s="312"/>
      <c r="DS110" s="311"/>
      <c r="DT110" s="297"/>
      <c r="DU110" s="311"/>
      <c r="DV110" s="311"/>
      <c r="DW110" s="311"/>
      <c r="DX110" s="311"/>
      <c r="DY110" s="312"/>
      <c r="DZ110" s="311"/>
      <c r="EA110" s="297"/>
      <c r="EB110" s="311"/>
      <c r="EC110" s="311"/>
      <c r="ED110" s="311"/>
      <c r="EE110" s="311"/>
      <c r="EF110" s="312"/>
      <c r="EG110" s="311"/>
      <c r="EH110" s="297"/>
      <c r="EI110" s="311"/>
      <c r="EJ110" s="311"/>
      <c r="EK110" s="311"/>
      <c r="EL110" s="311"/>
      <c r="EM110" s="312"/>
      <c r="EN110" s="311"/>
      <c r="EO110" s="297"/>
      <c r="EP110" s="311"/>
      <c r="EQ110" s="311"/>
      <c r="ER110" s="311"/>
      <c r="ES110" s="311"/>
      <c r="ET110" s="312"/>
      <c r="EU110" s="311"/>
      <c r="EV110" s="297"/>
      <c r="EW110" s="311"/>
      <c r="EX110" s="311"/>
      <c r="EY110" s="311"/>
      <c r="EZ110" s="311"/>
      <c r="FA110" s="312"/>
      <c r="FB110" s="311"/>
      <c r="FC110" s="298"/>
    </row>
    <row r="111" spans="1:159" s="205" customFormat="1" ht="39.9" customHeight="1" x14ac:dyDescent="0.25">
      <c r="A111" s="206"/>
      <c r="B111" s="196"/>
      <c r="C111" s="292"/>
      <c r="D111" s="198"/>
      <c r="E111" s="299"/>
      <c r="F111" s="200"/>
      <c r="G111" s="301"/>
      <c r="H111" s="303"/>
      <c r="I111" s="299"/>
      <c r="J111" s="299"/>
      <c r="K111" s="299"/>
      <c r="L111" s="289"/>
      <c r="M111" s="299"/>
      <c r="N111" s="289"/>
      <c r="O111" s="363" t="str">
        <f>IF(P111="","",IF(OR(I111="",J111=""),"",IF(AND(ISNUMBER(FIND("post-", I111)),J111=ProductCode!$I$12),ProductCode!$F$19,IF(AND(ISNUMBER(FIND("pre-", I111)),J111=ProductCode!$I$12),ProductCode!$F$20,IF(ISNUMBER(FIND("post-", I111)),ProductCode!$F$17,ProductCode!$F$18)))))</f>
        <v/>
      </c>
      <c r="P111" s="295" t="str">
        <f t="shared" si="8"/>
        <v/>
      </c>
      <c r="Q111" s="306"/>
      <c r="R111" s="203"/>
      <c r="S111" s="308" t="str">
        <f t="shared" si="9"/>
        <v/>
      </c>
      <c r="T111" s="311"/>
      <c r="U111" s="311"/>
      <c r="V111" s="311"/>
      <c r="W111" s="311"/>
      <c r="X111" s="312"/>
      <c r="Y111" s="311"/>
      <c r="Z111" s="297"/>
      <c r="AA111" s="311"/>
      <c r="AB111" s="311"/>
      <c r="AC111" s="311"/>
      <c r="AD111" s="311"/>
      <c r="AE111" s="312"/>
      <c r="AF111" s="311"/>
      <c r="AG111" s="297"/>
      <c r="AH111" s="311"/>
      <c r="AI111" s="311"/>
      <c r="AJ111" s="311"/>
      <c r="AK111" s="311"/>
      <c r="AL111" s="312"/>
      <c r="AM111" s="311"/>
      <c r="AN111" s="297"/>
      <c r="AO111" s="311"/>
      <c r="AP111" s="311"/>
      <c r="AQ111" s="311"/>
      <c r="AR111" s="311"/>
      <c r="AS111" s="312"/>
      <c r="AT111" s="311"/>
      <c r="AU111" s="297"/>
      <c r="AV111" s="311"/>
      <c r="AW111" s="311"/>
      <c r="AX111" s="311"/>
      <c r="AY111" s="311"/>
      <c r="AZ111" s="312"/>
      <c r="BA111" s="311"/>
      <c r="BB111" s="297"/>
      <c r="BC111" s="311"/>
      <c r="BD111" s="311"/>
      <c r="BE111" s="311"/>
      <c r="BF111" s="311"/>
      <c r="BG111" s="312"/>
      <c r="BH111" s="311"/>
      <c r="BI111" s="297"/>
      <c r="BJ111" s="311"/>
      <c r="BK111" s="311"/>
      <c r="BL111" s="311"/>
      <c r="BM111" s="311"/>
      <c r="BN111" s="312"/>
      <c r="BO111" s="311"/>
      <c r="BP111" s="297"/>
      <c r="BQ111" s="311"/>
      <c r="BR111" s="311"/>
      <c r="BS111" s="311"/>
      <c r="BT111" s="311"/>
      <c r="BU111" s="312"/>
      <c r="BV111" s="311"/>
      <c r="BW111" s="297"/>
      <c r="BX111" s="311"/>
      <c r="BY111" s="311"/>
      <c r="BZ111" s="311"/>
      <c r="CA111" s="311"/>
      <c r="CB111" s="312"/>
      <c r="CC111" s="311"/>
      <c r="CD111" s="297"/>
      <c r="CE111" s="311"/>
      <c r="CF111" s="311"/>
      <c r="CG111" s="311"/>
      <c r="CH111" s="311"/>
      <c r="CI111" s="312"/>
      <c r="CJ111" s="311"/>
      <c r="CK111" s="297"/>
      <c r="CL111" s="311"/>
      <c r="CM111" s="311"/>
      <c r="CN111" s="311"/>
      <c r="CO111" s="311"/>
      <c r="CP111" s="312"/>
      <c r="CQ111" s="311"/>
      <c r="CR111" s="297"/>
      <c r="CS111" s="311"/>
      <c r="CT111" s="311"/>
      <c r="CU111" s="311"/>
      <c r="CV111" s="311"/>
      <c r="CW111" s="312"/>
      <c r="CX111" s="311"/>
      <c r="CY111" s="297"/>
      <c r="CZ111" s="311"/>
      <c r="DA111" s="311"/>
      <c r="DB111" s="311"/>
      <c r="DC111" s="311"/>
      <c r="DD111" s="312"/>
      <c r="DE111" s="311"/>
      <c r="DF111" s="297"/>
      <c r="DG111" s="311"/>
      <c r="DH111" s="311"/>
      <c r="DI111" s="311"/>
      <c r="DJ111" s="311"/>
      <c r="DK111" s="312"/>
      <c r="DL111" s="311"/>
      <c r="DM111" s="297"/>
      <c r="DN111" s="311"/>
      <c r="DO111" s="311"/>
      <c r="DP111" s="311"/>
      <c r="DQ111" s="311"/>
      <c r="DR111" s="312"/>
      <c r="DS111" s="311"/>
      <c r="DT111" s="297"/>
      <c r="DU111" s="311"/>
      <c r="DV111" s="311"/>
      <c r="DW111" s="311"/>
      <c r="DX111" s="311"/>
      <c r="DY111" s="312"/>
      <c r="DZ111" s="311"/>
      <c r="EA111" s="297"/>
      <c r="EB111" s="311"/>
      <c r="EC111" s="311"/>
      <c r="ED111" s="311"/>
      <c r="EE111" s="311"/>
      <c r="EF111" s="312"/>
      <c r="EG111" s="311"/>
      <c r="EH111" s="297"/>
      <c r="EI111" s="311"/>
      <c r="EJ111" s="311"/>
      <c r="EK111" s="311"/>
      <c r="EL111" s="311"/>
      <c r="EM111" s="312"/>
      <c r="EN111" s="311"/>
      <c r="EO111" s="297"/>
      <c r="EP111" s="311"/>
      <c r="EQ111" s="311"/>
      <c r="ER111" s="311"/>
      <c r="ES111" s="311"/>
      <c r="ET111" s="312"/>
      <c r="EU111" s="311"/>
      <c r="EV111" s="297"/>
      <c r="EW111" s="311"/>
      <c r="EX111" s="311"/>
      <c r="EY111" s="311"/>
      <c r="EZ111" s="311"/>
      <c r="FA111" s="312"/>
      <c r="FB111" s="311"/>
      <c r="FC111" s="298"/>
    </row>
    <row r="112" spans="1:159" s="205" customFormat="1" ht="39.9" customHeight="1" x14ac:dyDescent="0.25">
      <c r="A112" s="206"/>
      <c r="B112" s="196"/>
      <c r="C112" s="292"/>
      <c r="D112" s="198"/>
      <c r="E112" s="299"/>
      <c r="F112" s="200"/>
      <c r="G112" s="301"/>
      <c r="H112" s="303"/>
      <c r="I112" s="299"/>
      <c r="J112" s="299"/>
      <c r="K112" s="299"/>
      <c r="L112" s="289"/>
      <c r="M112" s="299"/>
      <c r="N112" s="289"/>
      <c r="O112" s="363" t="str">
        <f>IF(P112="","",IF(OR(I112="",J112=""),"",IF(AND(ISNUMBER(FIND("post-", I112)),J112=ProductCode!$I$12),ProductCode!$F$19,IF(AND(ISNUMBER(FIND("pre-", I112)),J112=ProductCode!$I$12),ProductCode!$F$20,IF(ISNUMBER(FIND("post-", I112)),ProductCode!$F$17,ProductCode!$F$18)))))</f>
        <v/>
      </c>
      <c r="P112" s="295" t="str">
        <f t="shared" si="8"/>
        <v/>
      </c>
      <c r="Q112" s="306"/>
      <c r="R112" s="203"/>
      <c r="S112" s="308" t="str">
        <f t="shared" si="9"/>
        <v/>
      </c>
      <c r="T112" s="311"/>
      <c r="U112" s="311"/>
      <c r="V112" s="311"/>
      <c r="W112" s="311"/>
      <c r="X112" s="312"/>
      <c r="Y112" s="311"/>
      <c r="Z112" s="297"/>
      <c r="AA112" s="311"/>
      <c r="AB112" s="311"/>
      <c r="AC112" s="311"/>
      <c r="AD112" s="311"/>
      <c r="AE112" s="312"/>
      <c r="AF112" s="311"/>
      <c r="AG112" s="297"/>
      <c r="AH112" s="311"/>
      <c r="AI112" s="311"/>
      <c r="AJ112" s="311"/>
      <c r="AK112" s="311"/>
      <c r="AL112" s="312"/>
      <c r="AM112" s="311"/>
      <c r="AN112" s="297"/>
      <c r="AO112" s="311"/>
      <c r="AP112" s="311"/>
      <c r="AQ112" s="311"/>
      <c r="AR112" s="311"/>
      <c r="AS112" s="312"/>
      <c r="AT112" s="311"/>
      <c r="AU112" s="297"/>
      <c r="AV112" s="311"/>
      <c r="AW112" s="311"/>
      <c r="AX112" s="311"/>
      <c r="AY112" s="311"/>
      <c r="AZ112" s="312"/>
      <c r="BA112" s="311"/>
      <c r="BB112" s="297"/>
      <c r="BC112" s="311"/>
      <c r="BD112" s="311"/>
      <c r="BE112" s="311"/>
      <c r="BF112" s="311"/>
      <c r="BG112" s="312"/>
      <c r="BH112" s="311"/>
      <c r="BI112" s="297"/>
      <c r="BJ112" s="311"/>
      <c r="BK112" s="311"/>
      <c r="BL112" s="311"/>
      <c r="BM112" s="311"/>
      <c r="BN112" s="312"/>
      <c r="BO112" s="311"/>
      <c r="BP112" s="297"/>
      <c r="BQ112" s="311"/>
      <c r="BR112" s="311"/>
      <c r="BS112" s="311"/>
      <c r="BT112" s="311"/>
      <c r="BU112" s="312"/>
      <c r="BV112" s="311"/>
      <c r="BW112" s="297"/>
      <c r="BX112" s="311"/>
      <c r="BY112" s="311"/>
      <c r="BZ112" s="311"/>
      <c r="CA112" s="311"/>
      <c r="CB112" s="312"/>
      <c r="CC112" s="311"/>
      <c r="CD112" s="297"/>
      <c r="CE112" s="311"/>
      <c r="CF112" s="311"/>
      <c r="CG112" s="311"/>
      <c r="CH112" s="311"/>
      <c r="CI112" s="312"/>
      <c r="CJ112" s="311"/>
      <c r="CK112" s="297"/>
      <c r="CL112" s="311"/>
      <c r="CM112" s="311"/>
      <c r="CN112" s="311"/>
      <c r="CO112" s="311"/>
      <c r="CP112" s="312"/>
      <c r="CQ112" s="311"/>
      <c r="CR112" s="297"/>
      <c r="CS112" s="311"/>
      <c r="CT112" s="311"/>
      <c r="CU112" s="311"/>
      <c r="CV112" s="311"/>
      <c r="CW112" s="312"/>
      <c r="CX112" s="311"/>
      <c r="CY112" s="297"/>
      <c r="CZ112" s="311"/>
      <c r="DA112" s="311"/>
      <c r="DB112" s="311"/>
      <c r="DC112" s="311"/>
      <c r="DD112" s="312"/>
      <c r="DE112" s="311"/>
      <c r="DF112" s="297"/>
      <c r="DG112" s="311"/>
      <c r="DH112" s="311"/>
      <c r="DI112" s="311"/>
      <c r="DJ112" s="311"/>
      <c r="DK112" s="312"/>
      <c r="DL112" s="311"/>
      <c r="DM112" s="297"/>
      <c r="DN112" s="311"/>
      <c r="DO112" s="311"/>
      <c r="DP112" s="311"/>
      <c r="DQ112" s="311"/>
      <c r="DR112" s="312"/>
      <c r="DS112" s="311"/>
      <c r="DT112" s="297"/>
      <c r="DU112" s="311"/>
      <c r="DV112" s="311"/>
      <c r="DW112" s="311"/>
      <c r="DX112" s="311"/>
      <c r="DY112" s="312"/>
      <c r="DZ112" s="311"/>
      <c r="EA112" s="297"/>
      <c r="EB112" s="311"/>
      <c r="EC112" s="311"/>
      <c r="ED112" s="311"/>
      <c r="EE112" s="311"/>
      <c r="EF112" s="312"/>
      <c r="EG112" s="311"/>
      <c r="EH112" s="297"/>
      <c r="EI112" s="311"/>
      <c r="EJ112" s="311"/>
      <c r="EK112" s="311"/>
      <c r="EL112" s="311"/>
      <c r="EM112" s="312"/>
      <c r="EN112" s="311"/>
      <c r="EO112" s="297"/>
      <c r="EP112" s="311"/>
      <c r="EQ112" s="311"/>
      <c r="ER112" s="311"/>
      <c r="ES112" s="311"/>
      <c r="ET112" s="312"/>
      <c r="EU112" s="311"/>
      <c r="EV112" s="297"/>
      <c r="EW112" s="311"/>
      <c r="EX112" s="311"/>
      <c r="EY112" s="311"/>
      <c r="EZ112" s="311"/>
      <c r="FA112" s="312"/>
      <c r="FB112" s="311"/>
      <c r="FC112" s="298"/>
    </row>
    <row r="113" spans="1:159" s="205" customFormat="1" ht="39.9" customHeight="1" x14ac:dyDescent="0.25">
      <c r="A113" s="206"/>
      <c r="B113" s="196"/>
      <c r="C113" s="292"/>
      <c r="D113" s="198"/>
      <c r="E113" s="299"/>
      <c r="F113" s="200"/>
      <c r="G113" s="301"/>
      <c r="H113" s="303"/>
      <c r="I113" s="299"/>
      <c r="J113" s="299"/>
      <c r="K113" s="299"/>
      <c r="L113" s="289"/>
      <c r="M113" s="299"/>
      <c r="N113" s="289"/>
      <c r="O113" s="363" t="str">
        <f>IF(P113="","",IF(OR(I113="",J113=""),"",IF(AND(ISNUMBER(FIND("post-", I113)),J113=ProductCode!$I$12),ProductCode!$F$19,IF(AND(ISNUMBER(FIND("pre-", I113)),J113=ProductCode!$I$12),ProductCode!$F$20,IF(ISNUMBER(FIND("post-", I113)),ProductCode!$F$17,ProductCode!$F$18)))))</f>
        <v/>
      </c>
      <c r="P113" s="295" t="str">
        <f t="shared" si="8"/>
        <v/>
      </c>
      <c r="Q113" s="306"/>
      <c r="R113" s="203"/>
      <c r="S113" s="308" t="str">
        <f t="shared" si="9"/>
        <v/>
      </c>
      <c r="T113" s="311"/>
      <c r="U113" s="311"/>
      <c r="V113" s="311"/>
      <c r="W113" s="311"/>
      <c r="X113" s="312"/>
      <c r="Y113" s="311"/>
      <c r="Z113" s="297"/>
      <c r="AA113" s="311"/>
      <c r="AB113" s="311"/>
      <c r="AC113" s="311"/>
      <c r="AD113" s="311"/>
      <c r="AE113" s="312"/>
      <c r="AF113" s="311"/>
      <c r="AG113" s="297"/>
      <c r="AH113" s="311"/>
      <c r="AI113" s="311"/>
      <c r="AJ113" s="311"/>
      <c r="AK113" s="311"/>
      <c r="AL113" s="312"/>
      <c r="AM113" s="311"/>
      <c r="AN113" s="297"/>
      <c r="AO113" s="311"/>
      <c r="AP113" s="311"/>
      <c r="AQ113" s="311"/>
      <c r="AR113" s="311"/>
      <c r="AS113" s="312"/>
      <c r="AT113" s="311"/>
      <c r="AU113" s="297"/>
      <c r="AV113" s="311"/>
      <c r="AW113" s="311"/>
      <c r="AX113" s="311"/>
      <c r="AY113" s="311"/>
      <c r="AZ113" s="312"/>
      <c r="BA113" s="311"/>
      <c r="BB113" s="297"/>
      <c r="BC113" s="311"/>
      <c r="BD113" s="311"/>
      <c r="BE113" s="311"/>
      <c r="BF113" s="311"/>
      <c r="BG113" s="312"/>
      <c r="BH113" s="311"/>
      <c r="BI113" s="297"/>
      <c r="BJ113" s="311"/>
      <c r="BK113" s="311"/>
      <c r="BL113" s="311"/>
      <c r="BM113" s="311"/>
      <c r="BN113" s="312"/>
      <c r="BO113" s="311"/>
      <c r="BP113" s="297"/>
      <c r="BQ113" s="311"/>
      <c r="BR113" s="311"/>
      <c r="BS113" s="311"/>
      <c r="BT113" s="311"/>
      <c r="BU113" s="312"/>
      <c r="BV113" s="311"/>
      <c r="BW113" s="297"/>
      <c r="BX113" s="311"/>
      <c r="BY113" s="311"/>
      <c r="BZ113" s="311"/>
      <c r="CA113" s="311"/>
      <c r="CB113" s="312"/>
      <c r="CC113" s="311"/>
      <c r="CD113" s="297"/>
      <c r="CE113" s="311"/>
      <c r="CF113" s="311"/>
      <c r="CG113" s="311"/>
      <c r="CH113" s="311"/>
      <c r="CI113" s="312"/>
      <c r="CJ113" s="311"/>
      <c r="CK113" s="297"/>
      <c r="CL113" s="311"/>
      <c r="CM113" s="311"/>
      <c r="CN113" s="311"/>
      <c r="CO113" s="311"/>
      <c r="CP113" s="312"/>
      <c r="CQ113" s="311"/>
      <c r="CR113" s="297"/>
      <c r="CS113" s="311"/>
      <c r="CT113" s="311"/>
      <c r="CU113" s="311"/>
      <c r="CV113" s="311"/>
      <c r="CW113" s="312"/>
      <c r="CX113" s="311"/>
      <c r="CY113" s="297"/>
      <c r="CZ113" s="311"/>
      <c r="DA113" s="311"/>
      <c r="DB113" s="311"/>
      <c r="DC113" s="311"/>
      <c r="DD113" s="312"/>
      <c r="DE113" s="311"/>
      <c r="DF113" s="297"/>
      <c r="DG113" s="311"/>
      <c r="DH113" s="311"/>
      <c r="DI113" s="311"/>
      <c r="DJ113" s="311"/>
      <c r="DK113" s="312"/>
      <c r="DL113" s="311"/>
      <c r="DM113" s="297"/>
      <c r="DN113" s="311"/>
      <c r="DO113" s="311"/>
      <c r="DP113" s="311"/>
      <c r="DQ113" s="311"/>
      <c r="DR113" s="312"/>
      <c r="DS113" s="311"/>
      <c r="DT113" s="297"/>
      <c r="DU113" s="311"/>
      <c r="DV113" s="311"/>
      <c r="DW113" s="311"/>
      <c r="DX113" s="311"/>
      <c r="DY113" s="312"/>
      <c r="DZ113" s="311"/>
      <c r="EA113" s="297"/>
      <c r="EB113" s="311"/>
      <c r="EC113" s="311"/>
      <c r="ED113" s="311"/>
      <c r="EE113" s="311"/>
      <c r="EF113" s="312"/>
      <c r="EG113" s="311"/>
      <c r="EH113" s="297"/>
      <c r="EI113" s="311"/>
      <c r="EJ113" s="311"/>
      <c r="EK113" s="311"/>
      <c r="EL113" s="311"/>
      <c r="EM113" s="312"/>
      <c r="EN113" s="311"/>
      <c r="EO113" s="297"/>
      <c r="EP113" s="311"/>
      <c r="EQ113" s="311"/>
      <c r="ER113" s="311"/>
      <c r="ES113" s="311"/>
      <c r="ET113" s="312"/>
      <c r="EU113" s="311"/>
      <c r="EV113" s="297"/>
      <c r="EW113" s="311"/>
      <c r="EX113" s="311"/>
      <c r="EY113" s="311"/>
      <c r="EZ113" s="311"/>
      <c r="FA113" s="312"/>
      <c r="FB113" s="311"/>
      <c r="FC113" s="298"/>
    </row>
    <row r="114" spans="1:159" s="205" customFormat="1" ht="39.9" customHeight="1" x14ac:dyDescent="0.25">
      <c r="A114" s="206"/>
      <c r="B114" s="196"/>
      <c r="C114" s="292"/>
      <c r="D114" s="198"/>
      <c r="E114" s="299"/>
      <c r="F114" s="200"/>
      <c r="G114" s="301"/>
      <c r="H114" s="303"/>
      <c r="I114" s="299"/>
      <c r="J114" s="299"/>
      <c r="K114" s="299"/>
      <c r="L114" s="289"/>
      <c r="M114" s="299"/>
      <c r="N114" s="289"/>
      <c r="O114" s="363" t="str">
        <f>IF(P114="","",IF(OR(I114="",J114=""),"",IF(AND(ISNUMBER(FIND("post-", I114)),J114=ProductCode!$I$12),ProductCode!$F$19,IF(AND(ISNUMBER(FIND("pre-", I114)),J114=ProductCode!$I$12),ProductCode!$F$20,IF(ISNUMBER(FIND("post-", I114)),ProductCode!$F$17,ProductCode!$F$18)))))</f>
        <v/>
      </c>
      <c r="P114" s="295" t="str">
        <f t="shared" si="8"/>
        <v/>
      </c>
      <c r="Q114" s="306"/>
      <c r="R114" s="203"/>
      <c r="S114" s="308" t="str">
        <f t="shared" si="9"/>
        <v/>
      </c>
      <c r="T114" s="311"/>
      <c r="U114" s="311"/>
      <c r="V114" s="311"/>
      <c r="W114" s="311"/>
      <c r="X114" s="312"/>
      <c r="Y114" s="311"/>
      <c r="Z114" s="297"/>
      <c r="AA114" s="311"/>
      <c r="AB114" s="311"/>
      <c r="AC114" s="311"/>
      <c r="AD114" s="311"/>
      <c r="AE114" s="312"/>
      <c r="AF114" s="311"/>
      <c r="AG114" s="297"/>
      <c r="AH114" s="311"/>
      <c r="AI114" s="311"/>
      <c r="AJ114" s="311"/>
      <c r="AK114" s="311"/>
      <c r="AL114" s="312"/>
      <c r="AM114" s="311"/>
      <c r="AN114" s="297"/>
      <c r="AO114" s="311"/>
      <c r="AP114" s="311"/>
      <c r="AQ114" s="311"/>
      <c r="AR114" s="311"/>
      <c r="AS114" s="312"/>
      <c r="AT114" s="311"/>
      <c r="AU114" s="297"/>
      <c r="AV114" s="311"/>
      <c r="AW114" s="311"/>
      <c r="AX114" s="311"/>
      <c r="AY114" s="311"/>
      <c r="AZ114" s="312"/>
      <c r="BA114" s="311"/>
      <c r="BB114" s="297"/>
      <c r="BC114" s="311"/>
      <c r="BD114" s="311"/>
      <c r="BE114" s="311"/>
      <c r="BF114" s="311"/>
      <c r="BG114" s="312"/>
      <c r="BH114" s="311"/>
      <c r="BI114" s="297"/>
      <c r="BJ114" s="311"/>
      <c r="BK114" s="311"/>
      <c r="BL114" s="311"/>
      <c r="BM114" s="311"/>
      <c r="BN114" s="312"/>
      <c r="BO114" s="311"/>
      <c r="BP114" s="297"/>
      <c r="BQ114" s="311"/>
      <c r="BR114" s="311"/>
      <c r="BS114" s="311"/>
      <c r="BT114" s="311"/>
      <c r="BU114" s="312"/>
      <c r="BV114" s="311"/>
      <c r="BW114" s="297"/>
      <c r="BX114" s="311"/>
      <c r="BY114" s="311"/>
      <c r="BZ114" s="311"/>
      <c r="CA114" s="311"/>
      <c r="CB114" s="312"/>
      <c r="CC114" s="311"/>
      <c r="CD114" s="297"/>
      <c r="CE114" s="311"/>
      <c r="CF114" s="311"/>
      <c r="CG114" s="311"/>
      <c r="CH114" s="311"/>
      <c r="CI114" s="312"/>
      <c r="CJ114" s="311"/>
      <c r="CK114" s="297"/>
      <c r="CL114" s="311"/>
      <c r="CM114" s="311"/>
      <c r="CN114" s="311"/>
      <c r="CO114" s="311"/>
      <c r="CP114" s="312"/>
      <c r="CQ114" s="311"/>
      <c r="CR114" s="297"/>
      <c r="CS114" s="311"/>
      <c r="CT114" s="311"/>
      <c r="CU114" s="311"/>
      <c r="CV114" s="311"/>
      <c r="CW114" s="312"/>
      <c r="CX114" s="311"/>
      <c r="CY114" s="297"/>
      <c r="CZ114" s="311"/>
      <c r="DA114" s="311"/>
      <c r="DB114" s="311"/>
      <c r="DC114" s="311"/>
      <c r="DD114" s="312"/>
      <c r="DE114" s="311"/>
      <c r="DF114" s="297"/>
      <c r="DG114" s="311"/>
      <c r="DH114" s="311"/>
      <c r="DI114" s="311"/>
      <c r="DJ114" s="311"/>
      <c r="DK114" s="312"/>
      <c r="DL114" s="311"/>
      <c r="DM114" s="297"/>
      <c r="DN114" s="311"/>
      <c r="DO114" s="311"/>
      <c r="DP114" s="311"/>
      <c r="DQ114" s="311"/>
      <c r="DR114" s="312"/>
      <c r="DS114" s="311"/>
      <c r="DT114" s="297"/>
      <c r="DU114" s="311"/>
      <c r="DV114" s="311"/>
      <c r="DW114" s="311"/>
      <c r="DX114" s="311"/>
      <c r="DY114" s="312"/>
      <c r="DZ114" s="311"/>
      <c r="EA114" s="297"/>
      <c r="EB114" s="311"/>
      <c r="EC114" s="311"/>
      <c r="ED114" s="311"/>
      <c r="EE114" s="311"/>
      <c r="EF114" s="312"/>
      <c r="EG114" s="311"/>
      <c r="EH114" s="297"/>
      <c r="EI114" s="311"/>
      <c r="EJ114" s="311"/>
      <c r="EK114" s="311"/>
      <c r="EL114" s="311"/>
      <c r="EM114" s="312"/>
      <c r="EN114" s="311"/>
      <c r="EO114" s="297"/>
      <c r="EP114" s="311"/>
      <c r="EQ114" s="311"/>
      <c r="ER114" s="311"/>
      <c r="ES114" s="311"/>
      <c r="ET114" s="312"/>
      <c r="EU114" s="311"/>
      <c r="EV114" s="297"/>
      <c r="EW114" s="311"/>
      <c r="EX114" s="311"/>
      <c r="EY114" s="311"/>
      <c r="EZ114" s="311"/>
      <c r="FA114" s="312"/>
      <c r="FB114" s="311"/>
      <c r="FC114" s="298"/>
    </row>
    <row r="115" spans="1:159" s="205" customFormat="1" ht="39.9" customHeight="1" x14ac:dyDescent="0.25">
      <c r="A115" s="206"/>
      <c r="B115" s="196"/>
      <c r="C115" s="292"/>
      <c r="D115" s="198"/>
      <c r="E115" s="299"/>
      <c r="F115" s="200"/>
      <c r="G115" s="301"/>
      <c r="H115" s="303"/>
      <c r="I115" s="299"/>
      <c r="J115" s="299"/>
      <c r="K115" s="299"/>
      <c r="L115" s="289"/>
      <c r="M115" s="299"/>
      <c r="N115" s="289"/>
      <c r="O115" s="363" t="str">
        <f>IF(P115="","",IF(OR(I115="",J115=""),"",IF(AND(ISNUMBER(FIND("post-", I115)),J115=ProductCode!$I$12),ProductCode!$F$19,IF(AND(ISNUMBER(FIND("pre-", I115)),J115=ProductCode!$I$12),ProductCode!$F$20,IF(ISNUMBER(FIND("post-", I115)),ProductCode!$F$17,ProductCode!$F$18)))))</f>
        <v/>
      </c>
      <c r="P115" s="295" t="str">
        <f t="shared" si="8"/>
        <v/>
      </c>
      <c r="Q115" s="306"/>
      <c r="R115" s="203"/>
      <c r="S115" s="308" t="str">
        <f t="shared" si="9"/>
        <v/>
      </c>
      <c r="T115" s="311"/>
      <c r="U115" s="311"/>
      <c r="V115" s="311"/>
      <c r="W115" s="311"/>
      <c r="X115" s="312"/>
      <c r="Y115" s="311"/>
      <c r="Z115" s="297"/>
      <c r="AA115" s="311"/>
      <c r="AB115" s="311"/>
      <c r="AC115" s="311"/>
      <c r="AD115" s="311"/>
      <c r="AE115" s="312"/>
      <c r="AF115" s="311"/>
      <c r="AG115" s="297"/>
      <c r="AH115" s="311"/>
      <c r="AI115" s="311"/>
      <c r="AJ115" s="311"/>
      <c r="AK115" s="311"/>
      <c r="AL115" s="312"/>
      <c r="AM115" s="311"/>
      <c r="AN115" s="297"/>
      <c r="AO115" s="311"/>
      <c r="AP115" s="311"/>
      <c r="AQ115" s="311"/>
      <c r="AR115" s="311"/>
      <c r="AS115" s="312"/>
      <c r="AT115" s="311"/>
      <c r="AU115" s="297"/>
      <c r="AV115" s="311"/>
      <c r="AW115" s="311"/>
      <c r="AX115" s="311"/>
      <c r="AY115" s="311"/>
      <c r="AZ115" s="312"/>
      <c r="BA115" s="311"/>
      <c r="BB115" s="297"/>
      <c r="BC115" s="311"/>
      <c r="BD115" s="311"/>
      <c r="BE115" s="311"/>
      <c r="BF115" s="311"/>
      <c r="BG115" s="312"/>
      <c r="BH115" s="311"/>
      <c r="BI115" s="297"/>
      <c r="BJ115" s="311"/>
      <c r="BK115" s="311"/>
      <c r="BL115" s="311"/>
      <c r="BM115" s="311"/>
      <c r="BN115" s="312"/>
      <c r="BO115" s="311"/>
      <c r="BP115" s="297"/>
      <c r="BQ115" s="311"/>
      <c r="BR115" s="311"/>
      <c r="BS115" s="311"/>
      <c r="BT115" s="311"/>
      <c r="BU115" s="312"/>
      <c r="BV115" s="311"/>
      <c r="BW115" s="297"/>
      <c r="BX115" s="311"/>
      <c r="BY115" s="311"/>
      <c r="BZ115" s="311"/>
      <c r="CA115" s="311"/>
      <c r="CB115" s="312"/>
      <c r="CC115" s="311"/>
      <c r="CD115" s="297"/>
      <c r="CE115" s="311"/>
      <c r="CF115" s="311"/>
      <c r="CG115" s="311"/>
      <c r="CH115" s="311"/>
      <c r="CI115" s="312"/>
      <c r="CJ115" s="311"/>
      <c r="CK115" s="297"/>
      <c r="CL115" s="311"/>
      <c r="CM115" s="311"/>
      <c r="CN115" s="311"/>
      <c r="CO115" s="311"/>
      <c r="CP115" s="312"/>
      <c r="CQ115" s="311"/>
      <c r="CR115" s="297"/>
      <c r="CS115" s="311"/>
      <c r="CT115" s="311"/>
      <c r="CU115" s="311"/>
      <c r="CV115" s="311"/>
      <c r="CW115" s="312"/>
      <c r="CX115" s="311"/>
      <c r="CY115" s="297"/>
      <c r="CZ115" s="311"/>
      <c r="DA115" s="311"/>
      <c r="DB115" s="311"/>
      <c r="DC115" s="311"/>
      <c r="DD115" s="312"/>
      <c r="DE115" s="311"/>
      <c r="DF115" s="297"/>
      <c r="DG115" s="311"/>
      <c r="DH115" s="311"/>
      <c r="DI115" s="311"/>
      <c r="DJ115" s="311"/>
      <c r="DK115" s="312"/>
      <c r="DL115" s="311"/>
      <c r="DM115" s="297"/>
      <c r="DN115" s="311"/>
      <c r="DO115" s="311"/>
      <c r="DP115" s="311"/>
      <c r="DQ115" s="311"/>
      <c r="DR115" s="312"/>
      <c r="DS115" s="311"/>
      <c r="DT115" s="297"/>
      <c r="DU115" s="311"/>
      <c r="DV115" s="311"/>
      <c r="DW115" s="311"/>
      <c r="DX115" s="311"/>
      <c r="DY115" s="312"/>
      <c r="DZ115" s="311"/>
      <c r="EA115" s="297"/>
      <c r="EB115" s="311"/>
      <c r="EC115" s="311"/>
      <c r="ED115" s="311"/>
      <c r="EE115" s="311"/>
      <c r="EF115" s="312"/>
      <c r="EG115" s="311"/>
      <c r="EH115" s="297"/>
      <c r="EI115" s="311"/>
      <c r="EJ115" s="311"/>
      <c r="EK115" s="311"/>
      <c r="EL115" s="311"/>
      <c r="EM115" s="312"/>
      <c r="EN115" s="311"/>
      <c r="EO115" s="297"/>
      <c r="EP115" s="311"/>
      <c r="EQ115" s="311"/>
      <c r="ER115" s="311"/>
      <c r="ES115" s="311"/>
      <c r="ET115" s="312"/>
      <c r="EU115" s="311"/>
      <c r="EV115" s="297"/>
      <c r="EW115" s="311"/>
      <c r="EX115" s="311"/>
      <c r="EY115" s="311"/>
      <c r="EZ115" s="311"/>
      <c r="FA115" s="312"/>
      <c r="FB115" s="311"/>
      <c r="FC115" s="298"/>
    </row>
    <row r="116" spans="1:159" s="205" customFormat="1" ht="39.9" customHeight="1" x14ac:dyDescent="0.25">
      <c r="A116" s="206"/>
      <c r="B116" s="196"/>
      <c r="C116" s="292"/>
      <c r="D116" s="198"/>
      <c r="E116" s="299"/>
      <c r="F116" s="200"/>
      <c r="G116" s="301"/>
      <c r="H116" s="303"/>
      <c r="I116" s="299"/>
      <c r="J116" s="299"/>
      <c r="K116" s="299"/>
      <c r="L116" s="289"/>
      <c r="M116" s="299"/>
      <c r="N116" s="289"/>
      <c r="O116" s="363" t="str">
        <f>IF(P116="","",IF(OR(I116="",J116=""),"",IF(AND(ISNUMBER(FIND("post-", I116)),J116=ProductCode!$I$12),ProductCode!$F$19,IF(AND(ISNUMBER(FIND("pre-", I116)),J116=ProductCode!$I$12),ProductCode!$F$20,IF(ISNUMBER(FIND("post-", I116)),ProductCode!$F$17,ProductCode!$F$18)))))</f>
        <v/>
      </c>
      <c r="P116" s="295" t="str">
        <f t="shared" si="8"/>
        <v/>
      </c>
      <c r="Q116" s="306"/>
      <c r="R116" s="203"/>
      <c r="S116" s="308" t="str">
        <f t="shared" si="9"/>
        <v/>
      </c>
      <c r="T116" s="311"/>
      <c r="U116" s="311"/>
      <c r="V116" s="311"/>
      <c r="W116" s="311"/>
      <c r="X116" s="312"/>
      <c r="Y116" s="311"/>
      <c r="Z116" s="297"/>
      <c r="AA116" s="311"/>
      <c r="AB116" s="311"/>
      <c r="AC116" s="311"/>
      <c r="AD116" s="311"/>
      <c r="AE116" s="312"/>
      <c r="AF116" s="311"/>
      <c r="AG116" s="297"/>
      <c r="AH116" s="311"/>
      <c r="AI116" s="311"/>
      <c r="AJ116" s="311"/>
      <c r="AK116" s="311"/>
      <c r="AL116" s="312"/>
      <c r="AM116" s="311"/>
      <c r="AN116" s="297"/>
      <c r="AO116" s="311"/>
      <c r="AP116" s="311"/>
      <c r="AQ116" s="311"/>
      <c r="AR116" s="311"/>
      <c r="AS116" s="312"/>
      <c r="AT116" s="311"/>
      <c r="AU116" s="297"/>
      <c r="AV116" s="311"/>
      <c r="AW116" s="311"/>
      <c r="AX116" s="311"/>
      <c r="AY116" s="311"/>
      <c r="AZ116" s="312"/>
      <c r="BA116" s="311"/>
      <c r="BB116" s="297"/>
      <c r="BC116" s="311"/>
      <c r="BD116" s="311"/>
      <c r="BE116" s="311"/>
      <c r="BF116" s="311"/>
      <c r="BG116" s="312"/>
      <c r="BH116" s="311"/>
      <c r="BI116" s="297"/>
      <c r="BJ116" s="311"/>
      <c r="BK116" s="311"/>
      <c r="BL116" s="311"/>
      <c r="BM116" s="311"/>
      <c r="BN116" s="312"/>
      <c r="BO116" s="311"/>
      <c r="BP116" s="297"/>
      <c r="BQ116" s="311"/>
      <c r="BR116" s="311"/>
      <c r="BS116" s="311"/>
      <c r="BT116" s="311"/>
      <c r="BU116" s="312"/>
      <c r="BV116" s="311"/>
      <c r="BW116" s="297"/>
      <c r="BX116" s="311"/>
      <c r="BY116" s="311"/>
      <c r="BZ116" s="311"/>
      <c r="CA116" s="311"/>
      <c r="CB116" s="312"/>
      <c r="CC116" s="311"/>
      <c r="CD116" s="297"/>
      <c r="CE116" s="311"/>
      <c r="CF116" s="311"/>
      <c r="CG116" s="311"/>
      <c r="CH116" s="311"/>
      <c r="CI116" s="312"/>
      <c r="CJ116" s="311"/>
      <c r="CK116" s="297"/>
      <c r="CL116" s="311"/>
      <c r="CM116" s="311"/>
      <c r="CN116" s="311"/>
      <c r="CO116" s="311"/>
      <c r="CP116" s="312"/>
      <c r="CQ116" s="311"/>
      <c r="CR116" s="297"/>
      <c r="CS116" s="311"/>
      <c r="CT116" s="311"/>
      <c r="CU116" s="311"/>
      <c r="CV116" s="311"/>
      <c r="CW116" s="312"/>
      <c r="CX116" s="311"/>
      <c r="CY116" s="297"/>
      <c r="CZ116" s="311"/>
      <c r="DA116" s="311"/>
      <c r="DB116" s="311"/>
      <c r="DC116" s="311"/>
      <c r="DD116" s="312"/>
      <c r="DE116" s="311"/>
      <c r="DF116" s="297"/>
      <c r="DG116" s="311"/>
      <c r="DH116" s="311"/>
      <c r="DI116" s="311"/>
      <c r="DJ116" s="311"/>
      <c r="DK116" s="312"/>
      <c r="DL116" s="311"/>
      <c r="DM116" s="297"/>
      <c r="DN116" s="311"/>
      <c r="DO116" s="311"/>
      <c r="DP116" s="311"/>
      <c r="DQ116" s="311"/>
      <c r="DR116" s="312"/>
      <c r="DS116" s="311"/>
      <c r="DT116" s="297"/>
      <c r="DU116" s="311"/>
      <c r="DV116" s="311"/>
      <c r="DW116" s="311"/>
      <c r="DX116" s="311"/>
      <c r="DY116" s="312"/>
      <c r="DZ116" s="311"/>
      <c r="EA116" s="297"/>
      <c r="EB116" s="311"/>
      <c r="EC116" s="311"/>
      <c r="ED116" s="311"/>
      <c r="EE116" s="311"/>
      <c r="EF116" s="312"/>
      <c r="EG116" s="311"/>
      <c r="EH116" s="297"/>
      <c r="EI116" s="311"/>
      <c r="EJ116" s="311"/>
      <c r="EK116" s="311"/>
      <c r="EL116" s="311"/>
      <c r="EM116" s="312"/>
      <c r="EN116" s="311"/>
      <c r="EO116" s="297"/>
      <c r="EP116" s="311"/>
      <c r="EQ116" s="311"/>
      <c r="ER116" s="311"/>
      <c r="ES116" s="311"/>
      <c r="ET116" s="312"/>
      <c r="EU116" s="311"/>
      <c r="EV116" s="297"/>
      <c r="EW116" s="311"/>
      <c r="EX116" s="311"/>
      <c r="EY116" s="311"/>
      <c r="EZ116" s="311"/>
      <c r="FA116" s="312"/>
      <c r="FB116" s="311"/>
      <c r="FC116" s="298"/>
    </row>
    <row r="117" spans="1:159" s="205" customFormat="1" ht="39.9" customHeight="1" x14ac:dyDescent="0.25">
      <c r="A117" s="206"/>
      <c r="B117" s="196"/>
      <c r="C117" s="292"/>
      <c r="D117" s="198"/>
      <c r="E117" s="299"/>
      <c r="F117" s="200"/>
      <c r="G117" s="301"/>
      <c r="H117" s="303"/>
      <c r="I117" s="299"/>
      <c r="J117" s="299"/>
      <c r="K117" s="299"/>
      <c r="L117" s="289"/>
      <c r="M117" s="299"/>
      <c r="N117" s="289"/>
      <c r="O117" s="363" t="str">
        <f>IF(P117="","",IF(OR(I117="",J117=""),"",IF(AND(ISNUMBER(FIND("post-", I117)),J117=ProductCode!$I$12),ProductCode!$F$19,IF(AND(ISNUMBER(FIND("pre-", I117)),J117=ProductCode!$I$12),ProductCode!$F$20,IF(ISNUMBER(FIND("post-", I117)),ProductCode!$F$17,ProductCode!$F$18)))))</f>
        <v/>
      </c>
      <c r="P117" s="295" t="str">
        <f t="shared" si="8"/>
        <v/>
      </c>
      <c r="Q117" s="306"/>
      <c r="R117" s="203"/>
      <c r="S117" s="308" t="str">
        <f t="shared" si="9"/>
        <v/>
      </c>
      <c r="T117" s="311"/>
      <c r="U117" s="311"/>
      <c r="V117" s="311"/>
      <c r="W117" s="311"/>
      <c r="X117" s="312"/>
      <c r="Y117" s="311"/>
      <c r="Z117" s="297"/>
      <c r="AA117" s="311"/>
      <c r="AB117" s="311"/>
      <c r="AC117" s="311"/>
      <c r="AD117" s="311"/>
      <c r="AE117" s="312"/>
      <c r="AF117" s="311"/>
      <c r="AG117" s="297"/>
      <c r="AH117" s="311"/>
      <c r="AI117" s="311"/>
      <c r="AJ117" s="311"/>
      <c r="AK117" s="311"/>
      <c r="AL117" s="312"/>
      <c r="AM117" s="311"/>
      <c r="AN117" s="297"/>
      <c r="AO117" s="311"/>
      <c r="AP117" s="311"/>
      <c r="AQ117" s="311"/>
      <c r="AR117" s="311"/>
      <c r="AS117" s="312"/>
      <c r="AT117" s="311"/>
      <c r="AU117" s="297"/>
      <c r="AV117" s="311"/>
      <c r="AW117" s="311"/>
      <c r="AX117" s="311"/>
      <c r="AY117" s="311"/>
      <c r="AZ117" s="312"/>
      <c r="BA117" s="311"/>
      <c r="BB117" s="297"/>
      <c r="BC117" s="311"/>
      <c r="BD117" s="311"/>
      <c r="BE117" s="311"/>
      <c r="BF117" s="311"/>
      <c r="BG117" s="312"/>
      <c r="BH117" s="311"/>
      <c r="BI117" s="297"/>
      <c r="BJ117" s="311"/>
      <c r="BK117" s="311"/>
      <c r="BL117" s="311"/>
      <c r="BM117" s="311"/>
      <c r="BN117" s="312"/>
      <c r="BO117" s="311"/>
      <c r="BP117" s="297"/>
      <c r="BQ117" s="311"/>
      <c r="BR117" s="311"/>
      <c r="BS117" s="311"/>
      <c r="BT117" s="311"/>
      <c r="BU117" s="312"/>
      <c r="BV117" s="311"/>
      <c r="BW117" s="297"/>
      <c r="BX117" s="311"/>
      <c r="BY117" s="311"/>
      <c r="BZ117" s="311"/>
      <c r="CA117" s="311"/>
      <c r="CB117" s="312"/>
      <c r="CC117" s="311"/>
      <c r="CD117" s="297"/>
      <c r="CE117" s="311"/>
      <c r="CF117" s="311"/>
      <c r="CG117" s="311"/>
      <c r="CH117" s="311"/>
      <c r="CI117" s="312"/>
      <c r="CJ117" s="311"/>
      <c r="CK117" s="297"/>
      <c r="CL117" s="311"/>
      <c r="CM117" s="311"/>
      <c r="CN117" s="311"/>
      <c r="CO117" s="311"/>
      <c r="CP117" s="312"/>
      <c r="CQ117" s="311"/>
      <c r="CR117" s="297"/>
      <c r="CS117" s="311"/>
      <c r="CT117" s="311"/>
      <c r="CU117" s="311"/>
      <c r="CV117" s="311"/>
      <c r="CW117" s="312"/>
      <c r="CX117" s="311"/>
      <c r="CY117" s="297"/>
      <c r="CZ117" s="311"/>
      <c r="DA117" s="311"/>
      <c r="DB117" s="311"/>
      <c r="DC117" s="311"/>
      <c r="DD117" s="312"/>
      <c r="DE117" s="311"/>
      <c r="DF117" s="297"/>
      <c r="DG117" s="311"/>
      <c r="DH117" s="311"/>
      <c r="DI117" s="311"/>
      <c r="DJ117" s="311"/>
      <c r="DK117" s="312"/>
      <c r="DL117" s="311"/>
      <c r="DM117" s="297"/>
      <c r="DN117" s="311"/>
      <c r="DO117" s="311"/>
      <c r="DP117" s="311"/>
      <c r="DQ117" s="311"/>
      <c r="DR117" s="312"/>
      <c r="DS117" s="311"/>
      <c r="DT117" s="297"/>
      <c r="DU117" s="311"/>
      <c r="DV117" s="311"/>
      <c r="DW117" s="311"/>
      <c r="DX117" s="311"/>
      <c r="DY117" s="312"/>
      <c r="DZ117" s="311"/>
      <c r="EA117" s="297"/>
      <c r="EB117" s="311"/>
      <c r="EC117" s="311"/>
      <c r="ED117" s="311"/>
      <c r="EE117" s="311"/>
      <c r="EF117" s="312"/>
      <c r="EG117" s="311"/>
      <c r="EH117" s="297"/>
      <c r="EI117" s="311"/>
      <c r="EJ117" s="311"/>
      <c r="EK117" s="311"/>
      <c r="EL117" s="311"/>
      <c r="EM117" s="312"/>
      <c r="EN117" s="311"/>
      <c r="EO117" s="297"/>
      <c r="EP117" s="311"/>
      <c r="EQ117" s="311"/>
      <c r="ER117" s="311"/>
      <c r="ES117" s="311"/>
      <c r="ET117" s="312"/>
      <c r="EU117" s="311"/>
      <c r="EV117" s="297"/>
      <c r="EW117" s="311"/>
      <c r="EX117" s="311"/>
      <c r="EY117" s="311"/>
      <c r="EZ117" s="311"/>
      <c r="FA117" s="312"/>
      <c r="FB117" s="311"/>
      <c r="FC117" s="298"/>
    </row>
    <row r="118" spans="1:159" s="205" customFormat="1" ht="39.9" customHeight="1" x14ac:dyDescent="0.25">
      <c r="A118" s="206"/>
      <c r="B118" s="196"/>
      <c r="C118" s="292"/>
      <c r="D118" s="198"/>
      <c r="E118" s="299"/>
      <c r="F118" s="200"/>
      <c r="G118" s="301"/>
      <c r="H118" s="303"/>
      <c r="I118" s="299"/>
      <c r="J118" s="299"/>
      <c r="K118" s="299"/>
      <c r="L118" s="289"/>
      <c r="M118" s="299"/>
      <c r="N118" s="289"/>
      <c r="O118" s="363" t="str">
        <f>IF(P118="","",IF(OR(I118="",J118=""),"",IF(AND(ISNUMBER(FIND("post-", I118)),J118=ProductCode!$I$12),ProductCode!$F$19,IF(AND(ISNUMBER(FIND("pre-", I118)),J118=ProductCode!$I$12),ProductCode!$F$20,IF(ISNUMBER(FIND("post-", I118)),ProductCode!$F$17,ProductCode!$F$18)))))</f>
        <v/>
      </c>
      <c r="P118" s="295" t="str">
        <f t="shared" si="8"/>
        <v/>
      </c>
      <c r="Q118" s="306"/>
      <c r="R118" s="203"/>
      <c r="S118" s="308" t="str">
        <f t="shared" si="9"/>
        <v/>
      </c>
      <c r="T118" s="311"/>
      <c r="U118" s="311"/>
      <c r="V118" s="311"/>
      <c r="W118" s="311"/>
      <c r="X118" s="312"/>
      <c r="Y118" s="311"/>
      <c r="Z118" s="297"/>
      <c r="AA118" s="311"/>
      <c r="AB118" s="311"/>
      <c r="AC118" s="311"/>
      <c r="AD118" s="311"/>
      <c r="AE118" s="312"/>
      <c r="AF118" s="311"/>
      <c r="AG118" s="297"/>
      <c r="AH118" s="311"/>
      <c r="AI118" s="311"/>
      <c r="AJ118" s="311"/>
      <c r="AK118" s="311"/>
      <c r="AL118" s="312"/>
      <c r="AM118" s="311"/>
      <c r="AN118" s="297"/>
      <c r="AO118" s="311"/>
      <c r="AP118" s="311"/>
      <c r="AQ118" s="311"/>
      <c r="AR118" s="311"/>
      <c r="AS118" s="312"/>
      <c r="AT118" s="311"/>
      <c r="AU118" s="297"/>
      <c r="AV118" s="311"/>
      <c r="AW118" s="311"/>
      <c r="AX118" s="311"/>
      <c r="AY118" s="311"/>
      <c r="AZ118" s="312"/>
      <c r="BA118" s="311"/>
      <c r="BB118" s="297"/>
      <c r="BC118" s="311"/>
      <c r="BD118" s="311"/>
      <c r="BE118" s="311"/>
      <c r="BF118" s="311"/>
      <c r="BG118" s="312"/>
      <c r="BH118" s="311"/>
      <c r="BI118" s="297"/>
      <c r="BJ118" s="311"/>
      <c r="BK118" s="311"/>
      <c r="BL118" s="311"/>
      <c r="BM118" s="311"/>
      <c r="BN118" s="312"/>
      <c r="BO118" s="311"/>
      <c r="BP118" s="297"/>
      <c r="BQ118" s="311"/>
      <c r="BR118" s="311"/>
      <c r="BS118" s="311"/>
      <c r="BT118" s="311"/>
      <c r="BU118" s="312"/>
      <c r="BV118" s="311"/>
      <c r="BW118" s="297"/>
      <c r="BX118" s="311"/>
      <c r="BY118" s="311"/>
      <c r="BZ118" s="311"/>
      <c r="CA118" s="311"/>
      <c r="CB118" s="312"/>
      <c r="CC118" s="311"/>
      <c r="CD118" s="297"/>
      <c r="CE118" s="311"/>
      <c r="CF118" s="311"/>
      <c r="CG118" s="311"/>
      <c r="CH118" s="311"/>
      <c r="CI118" s="312"/>
      <c r="CJ118" s="311"/>
      <c r="CK118" s="297"/>
      <c r="CL118" s="311"/>
      <c r="CM118" s="311"/>
      <c r="CN118" s="311"/>
      <c r="CO118" s="311"/>
      <c r="CP118" s="312"/>
      <c r="CQ118" s="311"/>
      <c r="CR118" s="297"/>
      <c r="CS118" s="311"/>
      <c r="CT118" s="311"/>
      <c r="CU118" s="311"/>
      <c r="CV118" s="311"/>
      <c r="CW118" s="312"/>
      <c r="CX118" s="311"/>
      <c r="CY118" s="297"/>
      <c r="CZ118" s="311"/>
      <c r="DA118" s="311"/>
      <c r="DB118" s="311"/>
      <c r="DC118" s="311"/>
      <c r="DD118" s="312"/>
      <c r="DE118" s="311"/>
      <c r="DF118" s="297"/>
      <c r="DG118" s="311"/>
      <c r="DH118" s="311"/>
      <c r="DI118" s="311"/>
      <c r="DJ118" s="311"/>
      <c r="DK118" s="312"/>
      <c r="DL118" s="311"/>
      <c r="DM118" s="297"/>
      <c r="DN118" s="311"/>
      <c r="DO118" s="311"/>
      <c r="DP118" s="311"/>
      <c r="DQ118" s="311"/>
      <c r="DR118" s="312"/>
      <c r="DS118" s="311"/>
      <c r="DT118" s="297"/>
      <c r="DU118" s="311"/>
      <c r="DV118" s="311"/>
      <c r="DW118" s="311"/>
      <c r="DX118" s="311"/>
      <c r="DY118" s="312"/>
      <c r="DZ118" s="311"/>
      <c r="EA118" s="297"/>
      <c r="EB118" s="311"/>
      <c r="EC118" s="311"/>
      <c r="ED118" s="311"/>
      <c r="EE118" s="311"/>
      <c r="EF118" s="312"/>
      <c r="EG118" s="311"/>
      <c r="EH118" s="297"/>
      <c r="EI118" s="311"/>
      <c r="EJ118" s="311"/>
      <c r="EK118" s="311"/>
      <c r="EL118" s="311"/>
      <c r="EM118" s="312"/>
      <c r="EN118" s="311"/>
      <c r="EO118" s="297"/>
      <c r="EP118" s="311"/>
      <c r="EQ118" s="311"/>
      <c r="ER118" s="311"/>
      <c r="ES118" s="311"/>
      <c r="ET118" s="312"/>
      <c r="EU118" s="311"/>
      <c r="EV118" s="297"/>
      <c r="EW118" s="311"/>
      <c r="EX118" s="311"/>
      <c r="EY118" s="311"/>
      <c r="EZ118" s="311"/>
      <c r="FA118" s="312"/>
      <c r="FB118" s="311"/>
      <c r="FC118" s="298"/>
    </row>
    <row r="119" spans="1:159" s="205" customFormat="1" ht="39.9" customHeight="1" x14ac:dyDescent="0.25">
      <c r="A119" s="206"/>
      <c r="B119" s="196"/>
      <c r="C119" s="292"/>
      <c r="D119" s="198"/>
      <c r="E119" s="299"/>
      <c r="F119" s="200"/>
      <c r="G119" s="301"/>
      <c r="H119" s="303"/>
      <c r="I119" s="299"/>
      <c r="J119" s="299"/>
      <c r="K119" s="299"/>
      <c r="L119" s="289"/>
      <c r="M119" s="299"/>
      <c r="N119" s="289"/>
      <c r="O119" s="363" t="str">
        <f>IF(P119="","",IF(OR(I119="",J119=""),"",IF(AND(ISNUMBER(FIND("post-", I119)),J119=ProductCode!$I$12),ProductCode!$F$19,IF(AND(ISNUMBER(FIND("pre-", I119)),J119=ProductCode!$I$12),ProductCode!$F$20,IF(ISNUMBER(FIND("post-", I119)),ProductCode!$F$17,ProductCode!$F$18)))))</f>
        <v/>
      </c>
      <c r="P119" s="295" t="str">
        <f t="shared" si="8"/>
        <v/>
      </c>
      <c r="Q119" s="306"/>
      <c r="R119" s="203"/>
      <c r="S119" s="308" t="str">
        <f t="shared" si="9"/>
        <v/>
      </c>
      <c r="T119" s="311"/>
      <c r="U119" s="311"/>
      <c r="V119" s="311"/>
      <c r="W119" s="311"/>
      <c r="X119" s="312"/>
      <c r="Y119" s="311"/>
      <c r="Z119" s="297"/>
      <c r="AA119" s="311"/>
      <c r="AB119" s="311"/>
      <c r="AC119" s="311"/>
      <c r="AD119" s="311"/>
      <c r="AE119" s="312"/>
      <c r="AF119" s="311"/>
      <c r="AG119" s="297"/>
      <c r="AH119" s="311"/>
      <c r="AI119" s="311"/>
      <c r="AJ119" s="311"/>
      <c r="AK119" s="311"/>
      <c r="AL119" s="312"/>
      <c r="AM119" s="311"/>
      <c r="AN119" s="297"/>
      <c r="AO119" s="311"/>
      <c r="AP119" s="311"/>
      <c r="AQ119" s="311"/>
      <c r="AR119" s="311"/>
      <c r="AS119" s="312"/>
      <c r="AT119" s="311"/>
      <c r="AU119" s="297"/>
      <c r="AV119" s="311"/>
      <c r="AW119" s="311"/>
      <c r="AX119" s="311"/>
      <c r="AY119" s="311"/>
      <c r="AZ119" s="312"/>
      <c r="BA119" s="311"/>
      <c r="BB119" s="297"/>
      <c r="BC119" s="311"/>
      <c r="BD119" s="311"/>
      <c r="BE119" s="311"/>
      <c r="BF119" s="311"/>
      <c r="BG119" s="312"/>
      <c r="BH119" s="311"/>
      <c r="BI119" s="297"/>
      <c r="BJ119" s="311"/>
      <c r="BK119" s="311"/>
      <c r="BL119" s="311"/>
      <c r="BM119" s="311"/>
      <c r="BN119" s="312"/>
      <c r="BO119" s="311"/>
      <c r="BP119" s="297"/>
      <c r="BQ119" s="311"/>
      <c r="BR119" s="311"/>
      <c r="BS119" s="311"/>
      <c r="BT119" s="311"/>
      <c r="BU119" s="312"/>
      <c r="BV119" s="311"/>
      <c r="BW119" s="297"/>
      <c r="BX119" s="311"/>
      <c r="BY119" s="311"/>
      <c r="BZ119" s="311"/>
      <c r="CA119" s="311"/>
      <c r="CB119" s="312"/>
      <c r="CC119" s="311"/>
      <c r="CD119" s="297"/>
      <c r="CE119" s="311"/>
      <c r="CF119" s="311"/>
      <c r="CG119" s="311"/>
      <c r="CH119" s="311"/>
      <c r="CI119" s="312"/>
      <c r="CJ119" s="311"/>
      <c r="CK119" s="297"/>
      <c r="CL119" s="311"/>
      <c r="CM119" s="311"/>
      <c r="CN119" s="311"/>
      <c r="CO119" s="311"/>
      <c r="CP119" s="312"/>
      <c r="CQ119" s="311"/>
      <c r="CR119" s="297"/>
      <c r="CS119" s="311"/>
      <c r="CT119" s="311"/>
      <c r="CU119" s="311"/>
      <c r="CV119" s="311"/>
      <c r="CW119" s="312"/>
      <c r="CX119" s="311"/>
      <c r="CY119" s="297"/>
      <c r="CZ119" s="311"/>
      <c r="DA119" s="311"/>
      <c r="DB119" s="311"/>
      <c r="DC119" s="311"/>
      <c r="DD119" s="312"/>
      <c r="DE119" s="311"/>
      <c r="DF119" s="297"/>
      <c r="DG119" s="311"/>
      <c r="DH119" s="311"/>
      <c r="DI119" s="311"/>
      <c r="DJ119" s="311"/>
      <c r="DK119" s="312"/>
      <c r="DL119" s="311"/>
      <c r="DM119" s="297"/>
      <c r="DN119" s="311"/>
      <c r="DO119" s="311"/>
      <c r="DP119" s="311"/>
      <c r="DQ119" s="311"/>
      <c r="DR119" s="312"/>
      <c r="DS119" s="311"/>
      <c r="DT119" s="297"/>
      <c r="DU119" s="311"/>
      <c r="DV119" s="311"/>
      <c r="DW119" s="311"/>
      <c r="DX119" s="311"/>
      <c r="DY119" s="312"/>
      <c r="DZ119" s="311"/>
      <c r="EA119" s="297"/>
      <c r="EB119" s="311"/>
      <c r="EC119" s="311"/>
      <c r="ED119" s="311"/>
      <c r="EE119" s="311"/>
      <c r="EF119" s="312"/>
      <c r="EG119" s="311"/>
      <c r="EH119" s="297"/>
      <c r="EI119" s="311"/>
      <c r="EJ119" s="311"/>
      <c r="EK119" s="311"/>
      <c r="EL119" s="311"/>
      <c r="EM119" s="312"/>
      <c r="EN119" s="311"/>
      <c r="EO119" s="297"/>
      <c r="EP119" s="311"/>
      <c r="EQ119" s="311"/>
      <c r="ER119" s="311"/>
      <c r="ES119" s="311"/>
      <c r="ET119" s="312"/>
      <c r="EU119" s="311"/>
      <c r="EV119" s="297"/>
      <c r="EW119" s="311"/>
      <c r="EX119" s="311"/>
      <c r="EY119" s="311"/>
      <c r="EZ119" s="311"/>
      <c r="FA119" s="312"/>
      <c r="FB119" s="311"/>
      <c r="FC119" s="298"/>
    </row>
    <row r="120" spans="1:159" s="205" customFormat="1" ht="39.9" customHeight="1" x14ac:dyDescent="0.25">
      <c r="A120" s="206"/>
      <c r="B120" s="196"/>
      <c r="C120" s="292"/>
      <c r="D120" s="198"/>
      <c r="E120" s="299"/>
      <c r="F120" s="200"/>
      <c r="G120" s="301"/>
      <c r="H120" s="303"/>
      <c r="I120" s="299"/>
      <c r="J120" s="299"/>
      <c r="K120" s="299"/>
      <c r="L120" s="289"/>
      <c r="M120" s="299"/>
      <c r="N120" s="289"/>
      <c r="O120" s="363" t="str">
        <f>IF(P120="","",IF(OR(I120="",J120=""),"",IF(AND(ISNUMBER(FIND("post-", I120)),J120=ProductCode!$I$12),ProductCode!$F$19,IF(AND(ISNUMBER(FIND("pre-", I120)),J120=ProductCode!$I$12),ProductCode!$F$20,IF(ISNUMBER(FIND("post-", I120)),ProductCode!$F$17,ProductCode!$F$18)))))</f>
        <v/>
      </c>
      <c r="P120" s="295" t="str">
        <f t="shared" si="8"/>
        <v/>
      </c>
      <c r="Q120" s="306"/>
      <c r="R120" s="203"/>
      <c r="S120" s="308" t="str">
        <f t="shared" si="9"/>
        <v/>
      </c>
      <c r="T120" s="311"/>
      <c r="U120" s="311"/>
      <c r="V120" s="311"/>
      <c r="W120" s="311"/>
      <c r="X120" s="312"/>
      <c r="Y120" s="311"/>
      <c r="Z120" s="297"/>
      <c r="AA120" s="311"/>
      <c r="AB120" s="311"/>
      <c r="AC120" s="311"/>
      <c r="AD120" s="311"/>
      <c r="AE120" s="312"/>
      <c r="AF120" s="311"/>
      <c r="AG120" s="297"/>
      <c r="AH120" s="311"/>
      <c r="AI120" s="311"/>
      <c r="AJ120" s="311"/>
      <c r="AK120" s="311"/>
      <c r="AL120" s="312"/>
      <c r="AM120" s="311"/>
      <c r="AN120" s="297"/>
      <c r="AO120" s="311"/>
      <c r="AP120" s="311"/>
      <c r="AQ120" s="311"/>
      <c r="AR120" s="311"/>
      <c r="AS120" s="312"/>
      <c r="AT120" s="311"/>
      <c r="AU120" s="297"/>
      <c r="AV120" s="311"/>
      <c r="AW120" s="311"/>
      <c r="AX120" s="311"/>
      <c r="AY120" s="311"/>
      <c r="AZ120" s="312"/>
      <c r="BA120" s="311"/>
      <c r="BB120" s="297"/>
      <c r="BC120" s="311"/>
      <c r="BD120" s="311"/>
      <c r="BE120" s="311"/>
      <c r="BF120" s="311"/>
      <c r="BG120" s="312"/>
      <c r="BH120" s="311"/>
      <c r="BI120" s="297"/>
      <c r="BJ120" s="311"/>
      <c r="BK120" s="311"/>
      <c r="BL120" s="311"/>
      <c r="BM120" s="311"/>
      <c r="BN120" s="312"/>
      <c r="BO120" s="311"/>
      <c r="BP120" s="297"/>
      <c r="BQ120" s="311"/>
      <c r="BR120" s="311"/>
      <c r="BS120" s="311"/>
      <c r="BT120" s="311"/>
      <c r="BU120" s="312"/>
      <c r="BV120" s="311"/>
      <c r="BW120" s="297"/>
      <c r="BX120" s="311"/>
      <c r="BY120" s="311"/>
      <c r="BZ120" s="311"/>
      <c r="CA120" s="311"/>
      <c r="CB120" s="312"/>
      <c r="CC120" s="311"/>
      <c r="CD120" s="297"/>
      <c r="CE120" s="311"/>
      <c r="CF120" s="311"/>
      <c r="CG120" s="311"/>
      <c r="CH120" s="311"/>
      <c r="CI120" s="312"/>
      <c r="CJ120" s="311"/>
      <c r="CK120" s="297"/>
      <c r="CL120" s="311"/>
      <c r="CM120" s="311"/>
      <c r="CN120" s="311"/>
      <c r="CO120" s="311"/>
      <c r="CP120" s="312"/>
      <c r="CQ120" s="311"/>
      <c r="CR120" s="297"/>
      <c r="CS120" s="311"/>
      <c r="CT120" s="311"/>
      <c r="CU120" s="311"/>
      <c r="CV120" s="311"/>
      <c r="CW120" s="312"/>
      <c r="CX120" s="311"/>
      <c r="CY120" s="297"/>
      <c r="CZ120" s="311"/>
      <c r="DA120" s="311"/>
      <c r="DB120" s="311"/>
      <c r="DC120" s="311"/>
      <c r="DD120" s="312"/>
      <c r="DE120" s="311"/>
      <c r="DF120" s="297"/>
      <c r="DG120" s="311"/>
      <c r="DH120" s="311"/>
      <c r="DI120" s="311"/>
      <c r="DJ120" s="311"/>
      <c r="DK120" s="312"/>
      <c r="DL120" s="311"/>
      <c r="DM120" s="297"/>
      <c r="DN120" s="311"/>
      <c r="DO120" s="311"/>
      <c r="DP120" s="311"/>
      <c r="DQ120" s="311"/>
      <c r="DR120" s="312"/>
      <c r="DS120" s="311"/>
      <c r="DT120" s="297"/>
      <c r="DU120" s="311"/>
      <c r="DV120" s="311"/>
      <c r="DW120" s="311"/>
      <c r="DX120" s="311"/>
      <c r="DY120" s="312"/>
      <c r="DZ120" s="311"/>
      <c r="EA120" s="297"/>
      <c r="EB120" s="311"/>
      <c r="EC120" s="311"/>
      <c r="ED120" s="311"/>
      <c r="EE120" s="311"/>
      <c r="EF120" s="312"/>
      <c r="EG120" s="311"/>
      <c r="EH120" s="297"/>
      <c r="EI120" s="311"/>
      <c r="EJ120" s="311"/>
      <c r="EK120" s="311"/>
      <c r="EL120" s="311"/>
      <c r="EM120" s="312"/>
      <c r="EN120" s="311"/>
      <c r="EO120" s="297"/>
      <c r="EP120" s="311"/>
      <c r="EQ120" s="311"/>
      <c r="ER120" s="311"/>
      <c r="ES120" s="311"/>
      <c r="ET120" s="312"/>
      <c r="EU120" s="311"/>
      <c r="EV120" s="297"/>
      <c r="EW120" s="311"/>
      <c r="EX120" s="311"/>
      <c r="EY120" s="311"/>
      <c r="EZ120" s="311"/>
      <c r="FA120" s="312"/>
      <c r="FB120" s="311"/>
      <c r="FC120" s="298"/>
    </row>
    <row r="121" spans="1:159" s="205" customFormat="1" ht="39.9" customHeight="1" x14ac:dyDescent="0.25">
      <c r="A121" s="206"/>
      <c r="B121" s="196"/>
      <c r="C121" s="292"/>
      <c r="D121" s="198"/>
      <c r="E121" s="299"/>
      <c r="F121" s="200"/>
      <c r="G121" s="301"/>
      <c r="H121" s="303"/>
      <c r="I121" s="299"/>
      <c r="J121" s="299"/>
      <c r="K121" s="299"/>
      <c r="L121" s="289"/>
      <c r="M121" s="299"/>
      <c r="N121" s="289"/>
      <c r="O121" s="363" t="str">
        <f>IF(P121="","",IF(OR(I121="",J121=""),"",IF(AND(ISNUMBER(FIND("post-", I121)),J121=ProductCode!$I$12),ProductCode!$F$19,IF(AND(ISNUMBER(FIND("pre-", I121)),J121=ProductCode!$I$12),ProductCode!$F$20,IF(ISNUMBER(FIND("post-", I121)),ProductCode!$F$17,ProductCode!$F$18)))))</f>
        <v/>
      </c>
      <c r="P121" s="295" t="str">
        <f t="shared" si="8"/>
        <v/>
      </c>
      <c r="Q121" s="306"/>
      <c r="R121" s="203"/>
      <c r="S121" s="308" t="str">
        <f t="shared" si="9"/>
        <v/>
      </c>
      <c r="T121" s="311"/>
      <c r="U121" s="311"/>
      <c r="V121" s="311"/>
      <c r="W121" s="311"/>
      <c r="X121" s="312"/>
      <c r="Y121" s="311"/>
      <c r="Z121" s="297"/>
      <c r="AA121" s="311"/>
      <c r="AB121" s="311"/>
      <c r="AC121" s="311"/>
      <c r="AD121" s="311"/>
      <c r="AE121" s="312"/>
      <c r="AF121" s="311"/>
      <c r="AG121" s="297"/>
      <c r="AH121" s="311"/>
      <c r="AI121" s="311"/>
      <c r="AJ121" s="311"/>
      <c r="AK121" s="311"/>
      <c r="AL121" s="312"/>
      <c r="AM121" s="311"/>
      <c r="AN121" s="297"/>
      <c r="AO121" s="311"/>
      <c r="AP121" s="311"/>
      <c r="AQ121" s="311"/>
      <c r="AR121" s="311"/>
      <c r="AS121" s="312"/>
      <c r="AT121" s="311"/>
      <c r="AU121" s="297"/>
      <c r="AV121" s="311"/>
      <c r="AW121" s="311"/>
      <c r="AX121" s="311"/>
      <c r="AY121" s="311"/>
      <c r="AZ121" s="312"/>
      <c r="BA121" s="311"/>
      <c r="BB121" s="297"/>
      <c r="BC121" s="311"/>
      <c r="BD121" s="311"/>
      <c r="BE121" s="311"/>
      <c r="BF121" s="311"/>
      <c r="BG121" s="312"/>
      <c r="BH121" s="311"/>
      <c r="BI121" s="297"/>
      <c r="BJ121" s="311"/>
      <c r="BK121" s="311"/>
      <c r="BL121" s="311"/>
      <c r="BM121" s="311"/>
      <c r="BN121" s="312"/>
      <c r="BO121" s="311"/>
      <c r="BP121" s="297"/>
      <c r="BQ121" s="311"/>
      <c r="BR121" s="311"/>
      <c r="BS121" s="311"/>
      <c r="BT121" s="311"/>
      <c r="BU121" s="312"/>
      <c r="BV121" s="311"/>
      <c r="BW121" s="297"/>
      <c r="BX121" s="311"/>
      <c r="BY121" s="311"/>
      <c r="BZ121" s="311"/>
      <c r="CA121" s="311"/>
      <c r="CB121" s="312"/>
      <c r="CC121" s="311"/>
      <c r="CD121" s="297"/>
      <c r="CE121" s="311"/>
      <c r="CF121" s="311"/>
      <c r="CG121" s="311"/>
      <c r="CH121" s="311"/>
      <c r="CI121" s="312"/>
      <c r="CJ121" s="311"/>
      <c r="CK121" s="297"/>
      <c r="CL121" s="311"/>
      <c r="CM121" s="311"/>
      <c r="CN121" s="311"/>
      <c r="CO121" s="311"/>
      <c r="CP121" s="312"/>
      <c r="CQ121" s="311"/>
      <c r="CR121" s="297"/>
      <c r="CS121" s="311"/>
      <c r="CT121" s="311"/>
      <c r="CU121" s="311"/>
      <c r="CV121" s="311"/>
      <c r="CW121" s="312"/>
      <c r="CX121" s="311"/>
      <c r="CY121" s="297"/>
      <c r="CZ121" s="311"/>
      <c r="DA121" s="311"/>
      <c r="DB121" s="311"/>
      <c r="DC121" s="311"/>
      <c r="DD121" s="312"/>
      <c r="DE121" s="311"/>
      <c r="DF121" s="297"/>
      <c r="DG121" s="311"/>
      <c r="DH121" s="311"/>
      <c r="DI121" s="311"/>
      <c r="DJ121" s="311"/>
      <c r="DK121" s="312"/>
      <c r="DL121" s="311"/>
      <c r="DM121" s="297"/>
      <c r="DN121" s="311"/>
      <c r="DO121" s="311"/>
      <c r="DP121" s="311"/>
      <c r="DQ121" s="311"/>
      <c r="DR121" s="312"/>
      <c r="DS121" s="311"/>
      <c r="DT121" s="297"/>
      <c r="DU121" s="311"/>
      <c r="DV121" s="311"/>
      <c r="DW121" s="311"/>
      <c r="DX121" s="311"/>
      <c r="DY121" s="312"/>
      <c r="DZ121" s="311"/>
      <c r="EA121" s="297"/>
      <c r="EB121" s="311"/>
      <c r="EC121" s="311"/>
      <c r="ED121" s="311"/>
      <c r="EE121" s="311"/>
      <c r="EF121" s="312"/>
      <c r="EG121" s="311"/>
      <c r="EH121" s="297"/>
      <c r="EI121" s="311"/>
      <c r="EJ121" s="311"/>
      <c r="EK121" s="311"/>
      <c r="EL121" s="311"/>
      <c r="EM121" s="312"/>
      <c r="EN121" s="311"/>
      <c r="EO121" s="297"/>
      <c r="EP121" s="311"/>
      <c r="EQ121" s="311"/>
      <c r="ER121" s="311"/>
      <c r="ES121" s="311"/>
      <c r="ET121" s="312"/>
      <c r="EU121" s="311"/>
      <c r="EV121" s="297"/>
      <c r="EW121" s="311"/>
      <c r="EX121" s="311"/>
      <c r="EY121" s="311"/>
      <c r="EZ121" s="311"/>
      <c r="FA121" s="312"/>
      <c r="FB121" s="311"/>
      <c r="FC121" s="298"/>
    </row>
    <row r="122" spans="1:159" s="205" customFormat="1" ht="39.9" customHeight="1" x14ac:dyDescent="0.25">
      <c r="A122" s="206"/>
      <c r="B122" s="196"/>
      <c r="C122" s="292"/>
      <c r="D122" s="198"/>
      <c r="E122" s="299"/>
      <c r="F122" s="200"/>
      <c r="G122" s="301"/>
      <c r="H122" s="303"/>
      <c r="I122" s="299"/>
      <c r="J122" s="299"/>
      <c r="K122" s="299"/>
      <c r="L122" s="289"/>
      <c r="M122" s="299"/>
      <c r="N122" s="289"/>
      <c r="O122" s="363" t="str">
        <f>IF(P122="","",IF(OR(I122="",J122=""),"",IF(AND(ISNUMBER(FIND("post-", I122)),J122=ProductCode!$I$12),ProductCode!$F$19,IF(AND(ISNUMBER(FIND("pre-", I122)),J122=ProductCode!$I$12),ProductCode!$F$20,IF(ISNUMBER(FIND("post-", I122)),ProductCode!$F$17,ProductCode!$F$18)))))</f>
        <v/>
      </c>
      <c r="P122" s="295" t="str">
        <f t="shared" si="8"/>
        <v/>
      </c>
      <c r="Q122" s="306"/>
      <c r="R122" s="203"/>
      <c r="S122" s="308" t="str">
        <f t="shared" si="9"/>
        <v/>
      </c>
      <c r="T122" s="311"/>
      <c r="U122" s="311"/>
      <c r="V122" s="311"/>
      <c r="W122" s="311"/>
      <c r="X122" s="312"/>
      <c r="Y122" s="311"/>
      <c r="Z122" s="297"/>
      <c r="AA122" s="311"/>
      <c r="AB122" s="311"/>
      <c r="AC122" s="311"/>
      <c r="AD122" s="311"/>
      <c r="AE122" s="312"/>
      <c r="AF122" s="311"/>
      <c r="AG122" s="297"/>
      <c r="AH122" s="311"/>
      <c r="AI122" s="311"/>
      <c r="AJ122" s="311"/>
      <c r="AK122" s="311"/>
      <c r="AL122" s="312"/>
      <c r="AM122" s="311"/>
      <c r="AN122" s="297"/>
      <c r="AO122" s="311"/>
      <c r="AP122" s="311"/>
      <c r="AQ122" s="311"/>
      <c r="AR122" s="311"/>
      <c r="AS122" s="312"/>
      <c r="AT122" s="311"/>
      <c r="AU122" s="297"/>
      <c r="AV122" s="311"/>
      <c r="AW122" s="311"/>
      <c r="AX122" s="311"/>
      <c r="AY122" s="311"/>
      <c r="AZ122" s="312"/>
      <c r="BA122" s="311"/>
      <c r="BB122" s="297"/>
      <c r="BC122" s="311"/>
      <c r="BD122" s="311"/>
      <c r="BE122" s="311"/>
      <c r="BF122" s="311"/>
      <c r="BG122" s="312"/>
      <c r="BH122" s="311"/>
      <c r="BI122" s="297"/>
      <c r="BJ122" s="311"/>
      <c r="BK122" s="311"/>
      <c r="BL122" s="311"/>
      <c r="BM122" s="311"/>
      <c r="BN122" s="312"/>
      <c r="BO122" s="311"/>
      <c r="BP122" s="297"/>
      <c r="BQ122" s="311"/>
      <c r="BR122" s="311"/>
      <c r="BS122" s="311"/>
      <c r="BT122" s="311"/>
      <c r="BU122" s="312"/>
      <c r="BV122" s="311"/>
      <c r="BW122" s="297"/>
      <c r="BX122" s="311"/>
      <c r="BY122" s="311"/>
      <c r="BZ122" s="311"/>
      <c r="CA122" s="311"/>
      <c r="CB122" s="312"/>
      <c r="CC122" s="311"/>
      <c r="CD122" s="297"/>
      <c r="CE122" s="311"/>
      <c r="CF122" s="311"/>
      <c r="CG122" s="311"/>
      <c r="CH122" s="311"/>
      <c r="CI122" s="312"/>
      <c r="CJ122" s="311"/>
      <c r="CK122" s="297"/>
      <c r="CL122" s="311"/>
      <c r="CM122" s="311"/>
      <c r="CN122" s="311"/>
      <c r="CO122" s="311"/>
      <c r="CP122" s="312"/>
      <c r="CQ122" s="311"/>
      <c r="CR122" s="297"/>
      <c r="CS122" s="311"/>
      <c r="CT122" s="311"/>
      <c r="CU122" s="311"/>
      <c r="CV122" s="311"/>
      <c r="CW122" s="312"/>
      <c r="CX122" s="311"/>
      <c r="CY122" s="297"/>
      <c r="CZ122" s="311"/>
      <c r="DA122" s="311"/>
      <c r="DB122" s="311"/>
      <c r="DC122" s="311"/>
      <c r="DD122" s="312"/>
      <c r="DE122" s="311"/>
      <c r="DF122" s="297"/>
      <c r="DG122" s="311"/>
      <c r="DH122" s="311"/>
      <c r="DI122" s="311"/>
      <c r="DJ122" s="311"/>
      <c r="DK122" s="312"/>
      <c r="DL122" s="311"/>
      <c r="DM122" s="297"/>
      <c r="DN122" s="311"/>
      <c r="DO122" s="311"/>
      <c r="DP122" s="311"/>
      <c r="DQ122" s="311"/>
      <c r="DR122" s="312"/>
      <c r="DS122" s="311"/>
      <c r="DT122" s="297"/>
      <c r="DU122" s="311"/>
      <c r="DV122" s="311"/>
      <c r="DW122" s="311"/>
      <c r="DX122" s="311"/>
      <c r="DY122" s="312"/>
      <c r="DZ122" s="311"/>
      <c r="EA122" s="297"/>
      <c r="EB122" s="311"/>
      <c r="EC122" s="311"/>
      <c r="ED122" s="311"/>
      <c r="EE122" s="311"/>
      <c r="EF122" s="312"/>
      <c r="EG122" s="311"/>
      <c r="EH122" s="297"/>
      <c r="EI122" s="311"/>
      <c r="EJ122" s="311"/>
      <c r="EK122" s="311"/>
      <c r="EL122" s="311"/>
      <c r="EM122" s="312"/>
      <c r="EN122" s="311"/>
      <c r="EO122" s="297"/>
      <c r="EP122" s="311"/>
      <c r="EQ122" s="311"/>
      <c r="ER122" s="311"/>
      <c r="ES122" s="311"/>
      <c r="ET122" s="312"/>
      <c r="EU122" s="311"/>
      <c r="EV122" s="297"/>
      <c r="EW122" s="311"/>
      <c r="EX122" s="311"/>
      <c r="EY122" s="311"/>
      <c r="EZ122" s="311"/>
      <c r="FA122" s="312"/>
      <c r="FB122" s="311"/>
      <c r="FC122" s="298"/>
    </row>
    <row r="123" spans="1:159" s="205" customFormat="1" ht="39.9" customHeight="1" x14ac:dyDescent="0.25">
      <c r="A123" s="206"/>
      <c r="B123" s="196"/>
      <c r="C123" s="292"/>
      <c r="D123" s="198"/>
      <c r="E123" s="299"/>
      <c r="F123" s="200"/>
      <c r="G123" s="301"/>
      <c r="H123" s="303"/>
      <c r="I123" s="299"/>
      <c r="J123" s="299"/>
      <c r="K123" s="299"/>
      <c r="L123" s="289"/>
      <c r="M123" s="299"/>
      <c r="N123" s="289"/>
      <c r="O123" s="363" t="str">
        <f>IF(P123="","",IF(OR(I123="",J123=""),"",IF(AND(ISNUMBER(FIND("post-", I123)),J123=ProductCode!$I$12),ProductCode!$F$19,IF(AND(ISNUMBER(FIND("pre-", I123)),J123=ProductCode!$I$12),ProductCode!$F$20,IF(ISNUMBER(FIND("post-", I123)),ProductCode!$F$17,ProductCode!$F$18)))))</f>
        <v/>
      </c>
      <c r="P123" s="295" t="str">
        <f t="shared" si="8"/>
        <v/>
      </c>
      <c r="Q123" s="306"/>
      <c r="R123" s="203"/>
      <c r="S123" s="308" t="str">
        <f t="shared" si="9"/>
        <v/>
      </c>
      <c r="T123" s="311"/>
      <c r="U123" s="311"/>
      <c r="V123" s="311"/>
      <c r="W123" s="311"/>
      <c r="X123" s="312"/>
      <c r="Y123" s="311"/>
      <c r="Z123" s="297"/>
      <c r="AA123" s="311"/>
      <c r="AB123" s="311"/>
      <c r="AC123" s="311"/>
      <c r="AD123" s="311"/>
      <c r="AE123" s="312"/>
      <c r="AF123" s="311"/>
      <c r="AG123" s="297"/>
      <c r="AH123" s="311"/>
      <c r="AI123" s="311"/>
      <c r="AJ123" s="311"/>
      <c r="AK123" s="311"/>
      <c r="AL123" s="312"/>
      <c r="AM123" s="311"/>
      <c r="AN123" s="297"/>
      <c r="AO123" s="311"/>
      <c r="AP123" s="311"/>
      <c r="AQ123" s="311"/>
      <c r="AR123" s="311"/>
      <c r="AS123" s="312"/>
      <c r="AT123" s="311"/>
      <c r="AU123" s="297"/>
      <c r="AV123" s="311"/>
      <c r="AW123" s="311"/>
      <c r="AX123" s="311"/>
      <c r="AY123" s="311"/>
      <c r="AZ123" s="312"/>
      <c r="BA123" s="311"/>
      <c r="BB123" s="297"/>
      <c r="BC123" s="311"/>
      <c r="BD123" s="311"/>
      <c r="BE123" s="311"/>
      <c r="BF123" s="311"/>
      <c r="BG123" s="312"/>
      <c r="BH123" s="311"/>
      <c r="BI123" s="297"/>
      <c r="BJ123" s="311"/>
      <c r="BK123" s="311"/>
      <c r="BL123" s="311"/>
      <c r="BM123" s="311"/>
      <c r="BN123" s="312"/>
      <c r="BO123" s="311"/>
      <c r="BP123" s="297"/>
      <c r="BQ123" s="311"/>
      <c r="BR123" s="311"/>
      <c r="BS123" s="311"/>
      <c r="BT123" s="311"/>
      <c r="BU123" s="312"/>
      <c r="BV123" s="311"/>
      <c r="BW123" s="297"/>
      <c r="BX123" s="311"/>
      <c r="BY123" s="311"/>
      <c r="BZ123" s="311"/>
      <c r="CA123" s="311"/>
      <c r="CB123" s="312"/>
      <c r="CC123" s="311"/>
      <c r="CD123" s="297"/>
      <c r="CE123" s="311"/>
      <c r="CF123" s="311"/>
      <c r="CG123" s="311"/>
      <c r="CH123" s="311"/>
      <c r="CI123" s="312"/>
      <c r="CJ123" s="311"/>
      <c r="CK123" s="297"/>
      <c r="CL123" s="311"/>
      <c r="CM123" s="311"/>
      <c r="CN123" s="311"/>
      <c r="CO123" s="311"/>
      <c r="CP123" s="312"/>
      <c r="CQ123" s="311"/>
      <c r="CR123" s="297"/>
      <c r="CS123" s="311"/>
      <c r="CT123" s="311"/>
      <c r="CU123" s="311"/>
      <c r="CV123" s="311"/>
      <c r="CW123" s="312"/>
      <c r="CX123" s="311"/>
      <c r="CY123" s="297"/>
      <c r="CZ123" s="311"/>
      <c r="DA123" s="311"/>
      <c r="DB123" s="311"/>
      <c r="DC123" s="311"/>
      <c r="DD123" s="312"/>
      <c r="DE123" s="311"/>
      <c r="DF123" s="297"/>
      <c r="DG123" s="311"/>
      <c r="DH123" s="311"/>
      <c r="DI123" s="311"/>
      <c r="DJ123" s="311"/>
      <c r="DK123" s="312"/>
      <c r="DL123" s="311"/>
      <c r="DM123" s="297"/>
      <c r="DN123" s="311"/>
      <c r="DO123" s="311"/>
      <c r="DP123" s="311"/>
      <c r="DQ123" s="311"/>
      <c r="DR123" s="312"/>
      <c r="DS123" s="311"/>
      <c r="DT123" s="297"/>
      <c r="DU123" s="311"/>
      <c r="DV123" s="311"/>
      <c r="DW123" s="311"/>
      <c r="DX123" s="311"/>
      <c r="DY123" s="312"/>
      <c r="DZ123" s="311"/>
      <c r="EA123" s="297"/>
      <c r="EB123" s="311"/>
      <c r="EC123" s="311"/>
      <c r="ED123" s="311"/>
      <c r="EE123" s="311"/>
      <c r="EF123" s="312"/>
      <c r="EG123" s="311"/>
      <c r="EH123" s="297"/>
      <c r="EI123" s="311"/>
      <c r="EJ123" s="311"/>
      <c r="EK123" s="311"/>
      <c r="EL123" s="311"/>
      <c r="EM123" s="312"/>
      <c r="EN123" s="311"/>
      <c r="EO123" s="297"/>
      <c r="EP123" s="311"/>
      <c r="EQ123" s="311"/>
      <c r="ER123" s="311"/>
      <c r="ES123" s="311"/>
      <c r="ET123" s="312"/>
      <c r="EU123" s="311"/>
      <c r="EV123" s="297"/>
      <c r="EW123" s="311"/>
      <c r="EX123" s="311"/>
      <c r="EY123" s="311"/>
      <c r="EZ123" s="311"/>
      <c r="FA123" s="312"/>
      <c r="FB123" s="311"/>
      <c r="FC123" s="298"/>
    </row>
    <row r="124" spans="1:159" s="205" customFormat="1" ht="39.9" customHeight="1" x14ac:dyDescent="0.25">
      <c r="A124" s="206"/>
      <c r="B124" s="196"/>
      <c r="C124" s="292"/>
      <c r="D124" s="198"/>
      <c r="E124" s="299"/>
      <c r="F124" s="200"/>
      <c r="G124" s="301"/>
      <c r="H124" s="303"/>
      <c r="I124" s="299"/>
      <c r="J124" s="299"/>
      <c r="K124" s="299"/>
      <c r="L124" s="289"/>
      <c r="M124" s="299"/>
      <c r="N124" s="289"/>
      <c r="O124" s="363" t="str">
        <f>IF(P124="","",IF(OR(I124="",J124=""),"",IF(AND(ISNUMBER(FIND("post-", I124)),J124=ProductCode!$I$12),ProductCode!$F$19,IF(AND(ISNUMBER(FIND("pre-", I124)),J124=ProductCode!$I$12),ProductCode!$F$20,IF(ISNUMBER(FIND("post-", I124)),ProductCode!$F$17,ProductCode!$F$18)))))</f>
        <v/>
      </c>
      <c r="P124" s="295" t="str">
        <f t="shared" si="8"/>
        <v/>
      </c>
      <c r="Q124" s="306"/>
      <c r="R124" s="203"/>
      <c r="S124" s="308" t="str">
        <f t="shared" si="9"/>
        <v/>
      </c>
      <c r="T124" s="311"/>
      <c r="U124" s="311"/>
      <c r="V124" s="311"/>
      <c r="W124" s="311"/>
      <c r="X124" s="312"/>
      <c r="Y124" s="311"/>
      <c r="Z124" s="297"/>
      <c r="AA124" s="311"/>
      <c r="AB124" s="311"/>
      <c r="AC124" s="311"/>
      <c r="AD124" s="311"/>
      <c r="AE124" s="312"/>
      <c r="AF124" s="311"/>
      <c r="AG124" s="297"/>
      <c r="AH124" s="311"/>
      <c r="AI124" s="311"/>
      <c r="AJ124" s="311"/>
      <c r="AK124" s="311"/>
      <c r="AL124" s="312"/>
      <c r="AM124" s="311"/>
      <c r="AN124" s="297"/>
      <c r="AO124" s="311"/>
      <c r="AP124" s="311"/>
      <c r="AQ124" s="311"/>
      <c r="AR124" s="311"/>
      <c r="AS124" s="312"/>
      <c r="AT124" s="311"/>
      <c r="AU124" s="297"/>
      <c r="AV124" s="311"/>
      <c r="AW124" s="311"/>
      <c r="AX124" s="311"/>
      <c r="AY124" s="311"/>
      <c r="AZ124" s="312"/>
      <c r="BA124" s="311"/>
      <c r="BB124" s="297"/>
      <c r="BC124" s="311"/>
      <c r="BD124" s="311"/>
      <c r="BE124" s="311"/>
      <c r="BF124" s="311"/>
      <c r="BG124" s="312"/>
      <c r="BH124" s="311"/>
      <c r="BI124" s="297"/>
      <c r="BJ124" s="311"/>
      <c r="BK124" s="311"/>
      <c r="BL124" s="311"/>
      <c r="BM124" s="311"/>
      <c r="BN124" s="312"/>
      <c r="BO124" s="311"/>
      <c r="BP124" s="297"/>
      <c r="BQ124" s="311"/>
      <c r="BR124" s="311"/>
      <c r="BS124" s="311"/>
      <c r="BT124" s="311"/>
      <c r="BU124" s="312"/>
      <c r="BV124" s="311"/>
      <c r="BW124" s="297"/>
      <c r="BX124" s="311"/>
      <c r="BY124" s="311"/>
      <c r="BZ124" s="311"/>
      <c r="CA124" s="311"/>
      <c r="CB124" s="312"/>
      <c r="CC124" s="311"/>
      <c r="CD124" s="297"/>
      <c r="CE124" s="311"/>
      <c r="CF124" s="311"/>
      <c r="CG124" s="311"/>
      <c r="CH124" s="311"/>
      <c r="CI124" s="312"/>
      <c r="CJ124" s="311"/>
      <c r="CK124" s="297"/>
      <c r="CL124" s="311"/>
      <c r="CM124" s="311"/>
      <c r="CN124" s="311"/>
      <c r="CO124" s="311"/>
      <c r="CP124" s="312"/>
      <c r="CQ124" s="311"/>
      <c r="CR124" s="297"/>
      <c r="CS124" s="311"/>
      <c r="CT124" s="311"/>
      <c r="CU124" s="311"/>
      <c r="CV124" s="311"/>
      <c r="CW124" s="312"/>
      <c r="CX124" s="311"/>
      <c r="CY124" s="297"/>
      <c r="CZ124" s="311"/>
      <c r="DA124" s="311"/>
      <c r="DB124" s="311"/>
      <c r="DC124" s="311"/>
      <c r="DD124" s="312"/>
      <c r="DE124" s="311"/>
      <c r="DF124" s="297"/>
      <c r="DG124" s="311"/>
      <c r="DH124" s="311"/>
      <c r="DI124" s="311"/>
      <c r="DJ124" s="311"/>
      <c r="DK124" s="312"/>
      <c r="DL124" s="311"/>
      <c r="DM124" s="297"/>
      <c r="DN124" s="311"/>
      <c r="DO124" s="311"/>
      <c r="DP124" s="311"/>
      <c r="DQ124" s="311"/>
      <c r="DR124" s="312"/>
      <c r="DS124" s="311"/>
      <c r="DT124" s="297"/>
      <c r="DU124" s="311"/>
      <c r="DV124" s="311"/>
      <c r="DW124" s="311"/>
      <c r="DX124" s="311"/>
      <c r="DY124" s="312"/>
      <c r="DZ124" s="311"/>
      <c r="EA124" s="297"/>
      <c r="EB124" s="311"/>
      <c r="EC124" s="311"/>
      <c r="ED124" s="311"/>
      <c r="EE124" s="311"/>
      <c r="EF124" s="312"/>
      <c r="EG124" s="311"/>
      <c r="EH124" s="297"/>
      <c r="EI124" s="311"/>
      <c r="EJ124" s="311"/>
      <c r="EK124" s="311"/>
      <c r="EL124" s="311"/>
      <c r="EM124" s="312"/>
      <c r="EN124" s="311"/>
      <c r="EO124" s="297"/>
      <c r="EP124" s="311"/>
      <c r="EQ124" s="311"/>
      <c r="ER124" s="311"/>
      <c r="ES124" s="311"/>
      <c r="ET124" s="312"/>
      <c r="EU124" s="311"/>
      <c r="EV124" s="297"/>
      <c r="EW124" s="311"/>
      <c r="EX124" s="311"/>
      <c r="EY124" s="311"/>
      <c r="EZ124" s="311"/>
      <c r="FA124" s="312"/>
      <c r="FB124" s="311"/>
      <c r="FC124" s="298"/>
    </row>
    <row r="125" spans="1:159" s="205" customFormat="1" ht="39.9" customHeight="1" x14ac:dyDescent="0.25">
      <c r="A125" s="206"/>
      <c r="B125" s="196"/>
      <c r="C125" s="292"/>
      <c r="D125" s="198"/>
      <c r="E125" s="299"/>
      <c r="F125" s="200"/>
      <c r="G125" s="301"/>
      <c r="H125" s="303"/>
      <c r="I125" s="299"/>
      <c r="J125" s="299"/>
      <c r="K125" s="299"/>
      <c r="L125" s="289"/>
      <c r="M125" s="299"/>
      <c r="N125" s="289"/>
      <c r="O125" s="363" t="str">
        <f>IF(P125="","",IF(OR(I125="",J125=""),"",IF(AND(ISNUMBER(FIND("post-", I125)),J125=ProductCode!$I$12),ProductCode!$F$19,IF(AND(ISNUMBER(FIND("pre-", I125)),J125=ProductCode!$I$12),ProductCode!$F$20,IF(ISNUMBER(FIND("post-", I125)),ProductCode!$F$17,ProductCode!$F$18)))))</f>
        <v/>
      </c>
      <c r="P125" s="295" t="str">
        <f t="shared" si="8"/>
        <v/>
      </c>
      <c r="Q125" s="306"/>
      <c r="R125" s="203"/>
      <c r="S125" s="308" t="str">
        <f t="shared" si="9"/>
        <v/>
      </c>
      <c r="T125" s="311"/>
      <c r="U125" s="311"/>
      <c r="V125" s="311"/>
      <c r="W125" s="311"/>
      <c r="X125" s="312"/>
      <c r="Y125" s="311"/>
      <c r="Z125" s="297"/>
      <c r="AA125" s="311"/>
      <c r="AB125" s="311"/>
      <c r="AC125" s="311"/>
      <c r="AD125" s="311"/>
      <c r="AE125" s="312"/>
      <c r="AF125" s="311"/>
      <c r="AG125" s="297"/>
      <c r="AH125" s="311"/>
      <c r="AI125" s="311"/>
      <c r="AJ125" s="311"/>
      <c r="AK125" s="311"/>
      <c r="AL125" s="312"/>
      <c r="AM125" s="311"/>
      <c r="AN125" s="297"/>
      <c r="AO125" s="311"/>
      <c r="AP125" s="311"/>
      <c r="AQ125" s="311"/>
      <c r="AR125" s="311"/>
      <c r="AS125" s="312"/>
      <c r="AT125" s="311"/>
      <c r="AU125" s="297"/>
      <c r="AV125" s="311"/>
      <c r="AW125" s="311"/>
      <c r="AX125" s="311"/>
      <c r="AY125" s="311"/>
      <c r="AZ125" s="312"/>
      <c r="BA125" s="311"/>
      <c r="BB125" s="297"/>
      <c r="BC125" s="311"/>
      <c r="BD125" s="311"/>
      <c r="BE125" s="311"/>
      <c r="BF125" s="311"/>
      <c r="BG125" s="312"/>
      <c r="BH125" s="311"/>
      <c r="BI125" s="297"/>
      <c r="BJ125" s="311"/>
      <c r="BK125" s="311"/>
      <c r="BL125" s="311"/>
      <c r="BM125" s="311"/>
      <c r="BN125" s="312"/>
      <c r="BO125" s="311"/>
      <c r="BP125" s="297"/>
      <c r="BQ125" s="311"/>
      <c r="BR125" s="311"/>
      <c r="BS125" s="311"/>
      <c r="BT125" s="311"/>
      <c r="BU125" s="312"/>
      <c r="BV125" s="311"/>
      <c r="BW125" s="297"/>
      <c r="BX125" s="311"/>
      <c r="BY125" s="311"/>
      <c r="BZ125" s="311"/>
      <c r="CA125" s="311"/>
      <c r="CB125" s="312"/>
      <c r="CC125" s="311"/>
      <c r="CD125" s="297"/>
      <c r="CE125" s="311"/>
      <c r="CF125" s="311"/>
      <c r="CG125" s="311"/>
      <c r="CH125" s="311"/>
      <c r="CI125" s="312"/>
      <c r="CJ125" s="311"/>
      <c r="CK125" s="297"/>
      <c r="CL125" s="311"/>
      <c r="CM125" s="311"/>
      <c r="CN125" s="311"/>
      <c r="CO125" s="311"/>
      <c r="CP125" s="312"/>
      <c r="CQ125" s="311"/>
      <c r="CR125" s="297"/>
      <c r="CS125" s="311"/>
      <c r="CT125" s="311"/>
      <c r="CU125" s="311"/>
      <c r="CV125" s="311"/>
      <c r="CW125" s="312"/>
      <c r="CX125" s="311"/>
      <c r="CY125" s="297"/>
      <c r="CZ125" s="311"/>
      <c r="DA125" s="311"/>
      <c r="DB125" s="311"/>
      <c r="DC125" s="311"/>
      <c r="DD125" s="312"/>
      <c r="DE125" s="311"/>
      <c r="DF125" s="297"/>
      <c r="DG125" s="311"/>
      <c r="DH125" s="311"/>
      <c r="DI125" s="311"/>
      <c r="DJ125" s="311"/>
      <c r="DK125" s="312"/>
      <c r="DL125" s="311"/>
      <c r="DM125" s="297"/>
      <c r="DN125" s="311"/>
      <c r="DO125" s="311"/>
      <c r="DP125" s="311"/>
      <c r="DQ125" s="311"/>
      <c r="DR125" s="312"/>
      <c r="DS125" s="311"/>
      <c r="DT125" s="297"/>
      <c r="DU125" s="311"/>
      <c r="DV125" s="311"/>
      <c r="DW125" s="311"/>
      <c r="DX125" s="311"/>
      <c r="DY125" s="312"/>
      <c r="DZ125" s="311"/>
      <c r="EA125" s="297"/>
      <c r="EB125" s="311"/>
      <c r="EC125" s="311"/>
      <c r="ED125" s="311"/>
      <c r="EE125" s="311"/>
      <c r="EF125" s="312"/>
      <c r="EG125" s="311"/>
      <c r="EH125" s="297"/>
      <c r="EI125" s="311"/>
      <c r="EJ125" s="311"/>
      <c r="EK125" s="311"/>
      <c r="EL125" s="311"/>
      <c r="EM125" s="312"/>
      <c r="EN125" s="311"/>
      <c r="EO125" s="297"/>
      <c r="EP125" s="311"/>
      <c r="EQ125" s="311"/>
      <c r="ER125" s="311"/>
      <c r="ES125" s="311"/>
      <c r="ET125" s="312"/>
      <c r="EU125" s="311"/>
      <c r="EV125" s="297"/>
      <c r="EW125" s="311"/>
      <c r="EX125" s="311"/>
      <c r="EY125" s="311"/>
      <c r="EZ125" s="311"/>
      <c r="FA125" s="312"/>
      <c r="FB125" s="311"/>
      <c r="FC125" s="298"/>
    </row>
    <row r="126" spans="1:159" s="205" customFormat="1" ht="39.9" customHeight="1" x14ac:dyDescent="0.25">
      <c r="A126" s="206"/>
      <c r="B126" s="196"/>
      <c r="C126" s="292"/>
      <c r="D126" s="198"/>
      <c r="E126" s="299"/>
      <c r="F126" s="200"/>
      <c r="G126" s="301"/>
      <c r="H126" s="303"/>
      <c r="I126" s="299"/>
      <c r="J126" s="299"/>
      <c r="K126" s="299"/>
      <c r="L126" s="289"/>
      <c r="M126" s="299"/>
      <c r="N126" s="289"/>
      <c r="O126" s="363" t="str">
        <f>IF(P126="","",IF(OR(I126="",J126=""),"",IF(AND(ISNUMBER(FIND("post-", I126)),J126=ProductCode!$I$12),ProductCode!$F$19,IF(AND(ISNUMBER(FIND("pre-", I126)),J126=ProductCode!$I$12),ProductCode!$F$20,IF(ISNUMBER(FIND("post-", I126)),ProductCode!$F$17,ProductCode!$F$18)))))</f>
        <v/>
      </c>
      <c r="P126" s="295" t="str">
        <f t="shared" si="8"/>
        <v/>
      </c>
      <c r="Q126" s="306"/>
      <c r="R126" s="203"/>
      <c r="S126" s="308" t="str">
        <f t="shared" si="9"/>
        <v/>
      </c>
      <c r="T126" s="311"/>
      <c r="U126" s="311"/>
      <c r="V126" s="311"/>
      <c r="W126" s="311"/>
      <c r="X126" s="312"/>
      <c r="Y126" s="311"/>
      <c r="Z126" s="297"/>
      <c r="AA126" s="311"/>
      <c r="AB126" s="311"/>
      <c r="AC126" s="311"/>
      <c r="AD126" s="311"/>
      <c r="AE126" s="312"/>
      <c r="AF126" s="311"/>
      <c r="AG126" s="297"/>
      <c r="AH126" s="311"/>
      <c r="AI126" s="311"/>
      <c r="AJ126" s="311"/>
      <c r="AK126" s="311"/>
      <c r="AL126" s="312"/>
      <c r="AM126" s="311"/>
      <c r="AN126" s="297"/>
      <c r="AO126" s="311"/>
      <c r="AP126" s="311"/>
      <c r="AQ126" s="311"/>
      <c r="AR126" s="311"/>
      <c r="AS126" s="312"/>
      <c r="AT126" s="311"/>
      <c r="AU126" s="297"/>
      <c r="AV126" s="311"/>
      <c r="AW126" s="311"/>
      <c r="AX126" s="311"/>
      <c r="AY126" s="311"/>
      <c r="AZ126" s="312"/>
      <c r="BA126" s="311"/>
      <c r="BB126" s="297"/>
      <c r="BC126" s="311"/>
      <c r="BD126" s="311"/>
      <c r="BE126" s="311"/>
      <c r="BF126" s="311"/>
      <c r="BG126" s="312"/>
      <c r="BH126" s="311"/>
      <c r="BI126" s="297"/>
      <c r="BJ126" s="311"/>
      <c r="BK126" s="311"/>
      <c r="BL126" s="311"/>
      <c r="BM126" s="311"/>
      <c r="BN126" s="312"/>
      <c r="BO126" s="311"/>
      <c r="BP126" s="297"/>
      <c r="BQ126" s="311"/>
      <c r="BR126" s="311"/>
      <c r="BS126" s="311"/>
      <c r="BT126" s="311"/>
      <c r="BU126" s="312"/>
      <c r="BV126" s="311"/>
      <c r="BW126" s="297"/>
      <c r="BX126" s="311"/>
      <c r="BY126" s="311"/>
      <c r="BZ126" s="311"/>
      <c r="CA126" s="311"/>
      <c r="CB126" s="312"/>
      <c r="CC126" s="311"/>
      <c r="CD126" s="297"/>
      <c r="CE126" s="311"/>
      <c r="CF126" s="311"/>
      <c r="CG126" s="311"/>
      <c r="CH126" s="311"/>
      <c r="CI126" s="312"/>
      <c r="CJ126" s="311"/>
      <c r="CK126" s="297"/>
      <c r="CL126" s="311"/>
      <c r="CM126" s="311"/>
      <c r="CN126" s="311"/>
      <c r="CO126" s="311"/>
      <c r="CP126" s="312"/>
      <c r="CQ126" s="311"/>
      <c r="CR126" s="297"/>
      <c r="CS126" s="311"/>
      <c r="CT126" s="311"/>
      <c r="CU126" s="311"/>
      <c r="CV126" s="311"/>
      <c r="CW126" s="312"/>
      <c r="CX126" s="311"/>
      <c r="CY126" s="297"/>
      <c r="CZ126" s="311"/>
      <c r="DA126" s="311"/>
      <c r="DB126" s="311"/>
      <c r="DC126" s="311"/>
      <c r="DD126" s="312"/>
      <c r="DE126" s="311"/>
      <c r="DF126" s="297"/>
      <c r="DG126" s="311"/>
      <c r="DH126" s="311"/>
      <c r="DI126" s="311"/>
      <c r="DJ126" s="311"/>
      <c r="DK126" s="312"/>
      <c r="DL126" s="311"/>
      <c r="DM126" s="297"/>
      <c r="DN126" s="311"/>
      <c r="DO126" s="311"/>
      <c r="DP126" s="311"/>
      <c r="DQ126" s="311"/>
      <c r="DR126" s="312"/>
      <c r="DS126" s="311"/>
      <c r="DT126" s="297"/>
      <c r="DU126" s="311"/>
      <c r="DV126" s="311"/>
      <c r="DW126" s="311"/>
      <c r="DX126" s="311"/>
      <c r="DY126" s="312"/>
      <c r="DZ126" s="311"/>
      <c r="EA126" s="297"/>
      <c r="EB126" s="311"/>
      <c r="EC126" s="311"/>
      <c r="ED126" s="311"/>
      <c r="EE126" s="311"/>
      <c r="EF126" s="312"/>
      <c r="EG126" s="311"/>
      <c r="EH126" s="297"/>
      <c r="EI126" s="311"/>
      <c r="EJ126" s="311"/>
      <c r="EK126" s="311"/>
      <c r="EL126" s="311"/>
      <c r="EM126" s="312"/>
      <c r="EN126" s="311"/>
      <c r="EO126" s="297"/>
      <c r="EP126" s="311"/>
      <c r="EQ126" s="311"/>
      <c r="ER126" s="311"/>
      <c r="ES126" s="311"/>
      <c r="ET126" s="312"/>
      <c r="EU126" s="311"/>
      <c r="EV126" s="297"/>
      <c r="EW126" s="311"/>
      <c r="EX126" s="311"/>
      <c r="EY126" s="311"/>
      <c r="EZ126" s="311"/>
      <c r="FA126" s="312"/>
      <c r="FB126" s="311"/>
      <c r="FC126" s="298"/>
    </row>
    <row r="127" spans="1:159" s="205" customFormat="1" ht="39.9" customHeight="1" x14ac:dyDescent="0.25">
      <c r="A127" s="206"/>
      <c r="B127" s="196"/>
      <c r="C127" s="292"/>
      <c r="D127" s="198"/>
      <c r="E127" s="299"/>
      <c r="F127" s="200"/>
      <c r="G127" s="301"/>
      <c r="H127" s="303"/>
      <c r="I127" s="299"/>
      <c r="J127" s="299"/>
      <c r="K127" s="299"/>
      <c r="L127" s="289"/>
      <c r="M127" s="299"/>
      <c r="N127" s="289"/>
      <c r="O127" s="363" t="str">
        <f>IF(P127="","",IF(OR(I127="",J127=""),"",IF(AND(ISNUMBER(FIND("post-", I127)),J127=ProductCode!$I$12),ProductCode!$F$19,IF(AND(ISNUMBER(FIND("pre-", I127)),J127=ProductCode!$I$12),ProductCode!$F$20,IF(ISNUMBER(FIND("post-", I127)),ProductCode!$F$17,ProductCode!$F$18)))))</f>
        <v/>
      </c>
      <c r="P127" s="295" t="str">
        <f t="shared" si="8"/>
        <v/>
      </c>
      <c r="Q127" s="306"/>
      <c r="R127" s="203"/>
      <c r="S127" s="308" t="str">
        <f t="shared" si="9"/>
        <v/>
      </c>
      <c r="T127" s="311"/>
      <c r="U127" s="311"/>
      <c r="V127" s="311"/>
      <c r="W127" s="311"/>
      <c r="X127" s="312"/>
      <c r="Y127" s="311"/>
      <c r="Z127" s="297"/>
      <c r="AA127" s="311"/>
      <c r="AB127" s="311"/>
      <c r="AC127" s="311"/>
      <c r="AD127" s="311"/>
      <c r="AE127" s="312"/>
      <c r="AF127" s="311"/>
      <c r="AG127" s="297"/>
      <c r="AH127" s="311"/>
      <c r="AI127" s="311"/>
      <c r="AJ127" s="311"/>
      <c r="AK127" s="311"/>
      <c r="AL127" s="312"/>
      <c r="AM127" s="311"/>
      <c r="AN127" s="297"/>
      <c r="AO127" s="311"/>
      <c r="AP127" s="311"/>
      <c r="AQ127" s="311"/>
      <c r="AR127" s="311"/>
      <c r="AS127" s="312"/>
      <c r="AT127" s="311"/>
      <c r="AU127" s="297"/>
      <c r="AV127" s="311"/>
      <c r="AW127" s="311"/>
      <c r="AX127" s="311"/>
      <c r="AY127" s="311"/>
      <c r="AZ127" s="312"/>
      <c r="BA127" s="311"/>
      <c r="BB127" s="297"/>
      <c r="BC127" s="311"/>
      <c r="BD127" s="311"/>
      <c r="BE127" s="311"/>
      <c r="BF127" s="311"/>
      <c r="BG127" s="312"/>
      <c r="BH127" s="311"/>
      <c r="BI127" s="297"/>
      <c r="BJ127" s="311"/>
      <c r="BK127" s="311"/>
      <c r="BL127" s="311"/>
      <c r="BM127" s="311"/>
      <c r="BN127" s="312"/>
      <c r="BO127" s="311"/>
      <c r="BP127" s="297"/>
      <c r="BQ127" s="311"/>
      <c r="BR127" s="311"/>
      <c r="BS127" s="311"/>
      <c r="BT127" s="311"/>
      <c r="BU127" s="312"/>
      <c r="BV127" s="311"/>
      <c r="BW127" s="297"/>
      <c r="BX127" s="311"/>
      <c r="BY127" s="311"/>
      <c r="BZ127" s="311"/>
      <c r="CA127" s="311"/>
      <c r="CB127" s="312"/>
      <c r="CC127" s="311"/>
      <c r="CD127" s="297"/>
      <c r="CE127" s="311"/>
      <c r="CF127" s="311"/>
      <c r="CG127" s="311"/>
      <c r="CH127" s="311"/>
      <c r="CI127" s="312"/>
      <c r="CJ127" s="311"/>
      <c r="CK127" s="297"/>
      <c r="CL127" s="311"/>
      <c r="CM127" s="311"/>
      <c r="CN127" s="311"/>
      <c r="CO127" s="311"/>
      <c r="CP127" s="312"/>
      <c r="CQ127" s="311"/>
      <c r="CR127" s="297"/>
      <c r="CS127" s="311"/>
      <c r="CT127" s="311"/>
      <c r="CU127" s="311"/>
      <c r="CV127" s="311"/>
      <c r="CW127" s="312"/>
      <c r="CX127" s="311"/>
      <c r="CY127" s="297"/>
      <c r="CZ127" s="311"/>
      <c r="DA127" s="311"/>
      <c r="DB127" s="311"/>
      <c r="DC127" s="311"/>
      <c r="DD127" s="312"/>
      <c r="DE127" s="311"/>
      <c r="DF127" s="297"/>
      <c r="DG127" s="311"/>
      <c r="DH127" s="311"/>
      <c r="DI127" s="311"/>
      <c r="DJ127" s="311"/>
      <c r="DK127" s="312"/>
      <c r="DL127" s="311"/>
      <c r="DM127" s="297"/>
      <c r="DN127" s="311"/>
      <c r="DO127" s="311"/>
      <c r="DP127" s="311"/>
      <c r="DQ127" s="311"/>
      <c r="DR127" s="312"/>
      <c r="DS127" s="311"/>
      <c r="DT127" s="297"/>
      <c r="DU127" s="311"/>
      <c r="DV127" s="311"/>
      <c r="DW127" s="311"/>
      <c r="DX127" s="311"/>
      <c r="DY127" s="312"/>
      <c r="DZ127" s="311"/>
      <c r="EA127" s="297"/>
      <c r="EB127" s="311"/>
      <c r="EC127" s="311"/>
      <c r="ED127" s="311"/>
      <c r="EE127" s="311"/>
      <c r="EF127" s="312"/>
      <c r="EG127" s="311"/>
      <c r="EH127" s="297"/>
      <c r="EI127" s="311"/>
      <c r="EJ127" s="311"/>
      <c r="EK127" s="311"/>
      <c r="EL127" s="311"/>
      <c r="EM127" s="312"/>
      <c r="EN127" s="311"/>
      <c r="EO127" s="297"/>
      <c r="EP127" s="311"/>
      <c r="EQ127" s="311"/>
      <c r="ER127" s="311"/>
      <c r="ES127" s="311"/>
      <c r="ET127" s="312"/>
      <c r="EU127" s="311"/>
      <c r="EV127" s="297"/>
      <c r="EW127" s="311"/>
      <c r="EX127" s="311"/>
      <c r="EY127" s="311"/>
      <c r="EZ127" s="311"/>
      <c r="FA127" s="312"/>
      <c r="FB127" s="311"/>
      <c r="FC127" s="298"/>
    </row>
    <row r="128" spans="1:159" s="205" customFormat="1" ht="39.9" customHeight="1" x14ac:dyDescent="0.25">
      <c r="A128" s="206"/>
      <c r="B128" s="196"/>
      <c r="C128" s="292"/>
      <c r="D128" s="198"/>
      <c r="E128" s="299"/>
      <c r="F128" s="200"/>
      <c r="G128" s="301"/>
      <c r="H128" s="303"/>
      <c r="I128" s="299"/>
      <c r="J128" s="299"/>
      <c r="K128" s="299"/>
      <c r="L128" s="289"/>
      <c r="M128" s="299"/>
      <c r="N128" s="289"/>
      <c r="O128" s="363" t="str">
        <f>IF(P128="","",IF(OR(I128="",J128=""),"",IF(AND(ISNUMBER(FIND("post-", I128)),J128=ProductCode!$I$12),ProductCode!$F$19,IF(AND(ISNUMBER(FIND("pre-", I128)),J128=ProductCode!$I$12),ProductCode!$F$20,IF(ISNUMBER(FIND("post-", I128)),ProductCode!$F$17,ProductCode!$F$18)))))</f>
        <v/>
      </c>
      <c r="P128" s="295" t="str">
        <f t="shared" si="8"/>
        <v/>
      </c>
      <c r="Q128" s="306"/>
      <c r="R128" s="203"/>
      <c r="S128" s="308" t="str">
        <f t="shared" si="9"/>
        <v/>
      </c>
      <c r="T128" s="311"/>
      <c r="U128" s="311"/>
      <c r="V128" s="311"/>
      <c r="W128" s="311"/>
      <c r="X128" s="312"/>
      <c r="Y128" s="311"/>
      <c r="Z128" s="297"/>
      <c r="AA128" s="311"/>
      <c r="AB128" s="311"/>
      <c r="AC128" s="311"/>
      <c r="AD128" s="311"/>
      <c r="AE128" s="312"/>
      <c r="AF128" s="311"/>
      <c r="AG128" s="297"/>
      <c r="AH128" s="311"/>
      <c r="AI128" s="311"/>
      <c r="AJ128" s="311"/>
      <c r="AK128" s="311"/>
      <c r="AL128" s="312"/>
      <c r="AM128" s="311"/>
      <c r="AN128" s="297"/>
      <c r="AO128" s="311"/>
      <c r="AP128" s="311"/>
      <c r="AQ128" s="311"/>
      <c r="AR128" s="311"/>
      <c r="AS128" s="312"/>
      <c r="AT128" s="311"/>
      <c r="AU128" s="297"/>
      <c r="AV128" s="311"/>
      <c r="AW128" s="311"/>
      <c r="AX128" s="311"/>
      <c r="AY128" s="311"/>
      <c r="AZ128" s="312"/>
      <c r="BA128" s="311"/>
      <c r="BB128" s="297"/>
      <c r="BC128" s="311"/>
      <c r="BD128" s="311"/>
      <c r="BE128" s="311"/>
      <c r="BF128" s="311"/>
      <c r="BG128" s="312"/>
      <c r="BH128" s="311"/>
      <c r="BI128" s="297"/>
      <c r="BJ128" s="311"/>
      <c r="BK128" s="311"/>
      <c r="BL128" s="311"/>
      <c r="BM128" s="311"/>
      <c r="BN128" s="312"/>
      <c r="BO128" s="311"/>
      <c r="BP128" s="297"/>
      <c r="BQ128" s="311"/>
      <c r="BR128" s="311"/>
      <c r="BS128" s="311"/>
      <c r="BT128" s="311"/>
      <c r="BU128" s="312"/>
      <c r="BV128" s="311"/>
      <c r="BW128" s="297"/>
      <c r="BX128" s="311"/>
      <c r="BY128" s="311"/>
      <c r="BZ128" s="311"/>
      <c r="CA128" s="311"/>
      <c r="CB128" s="312"/>
      <c r="CC128" s="311"/>
      <c r="CD128" s="297"/>
      <c r="CE128" s="311"/>
      <c r="CF128" s="311"/>
      <c r="CG128" s="311"/>
      <c r="CH128" s="311"/>
      <c r="CI128" s="312"/>
      <c r="CJ128" s="311"/>
      <c r="CK128" s="297"/>
      <c r="CL128" s="311"/>
      <c r="CM128" s="311"/>
      <c r="CN128" s="311"/>
      <c r="CO128" s="311"/>
      <c r="CP128" s="312"/>
      <c r="CQ128" s="311"/>
      <c r="CR128" s="297"/>
      <c r="CS128" s="311"/>
      <c r="CT128" s="311"/>
      <c r="CU128" s="311"/>
      <c r="CV128" s="311"/>
      <c r="CW128" s="312"/>
      <c r="CX128" s="311"/>
      <c r="CY128" s="297"/>
      <c r="CZ128" s="311"/>
      <c r="DA128" s="311"/>
      <c r="DB128" s="311"/>
      <c r="DC128" s="311"/>
      <c r="DD128" s="312"/>
      <c r="DE128" s="311"/>
      <c r="DF128" s="297"/>
      <c r="DG128" s="311"/>
      <c r="DH128" s="311"/>
      <c r="DI128" s="311"/>
      <c r="DJ128" s="311"/>
      <c r="DK128" s="312"/>
      <c r="DL128" s="311"/>
      <c r="DM128" s="297"/>
      <c r="DN128" s="311"/>
      <c r="DO128" s="311"/>
      <c r="DP128" s="311"/>
      <c r="DQ128" s="311"/>
      <c r="DR128" s="312"/>
      <c r="DS128" s="311"/>
      <c r="DT128" s="297"/>
      <c r="DU128" s="311"/>
      <c r="DV128" s="311"/>
      <c r="DW128" s="311"/>
      <c r="DX128" s="311"/>
      <c r="DY128" s="312"/>
      <c r="DZ128" s="311"/>
      <c r="EA128" s="297"/>
      <c r="EB128" s="311"/>
      <c r="EC128" s="311"/>
      <c r="ED128" s="311"/>
      <c r="EE128" s="311"/>
      <c r="EF128" s="312"/>
      <c r="EG128" s="311"/>
      <c r="EH128" s="297"/>
      <c r="EI128" s="311"/>
      <c r="EJ128" s="311"/>
      <c r="EK128" s="311"/>
      <c r="EL128" s="311"/>
      <c r="EM128" s="312"/>
      <c r="EN128" s="311"/>
      <c r="EO128" s="297"/>
      <c r="EP128" s="311"/>
      <c r="EQ128" s="311"/>
      <c r="ER128" s="311"/>
      <c r="ES128" s="311"/>
      <c r="ET128" s="312"/>
      <c r="EU128" s="311"/>
      <c r="EV128" s="297"/>
      <c r="EW128" s="311"/>
      <c r="EX128" s="311"/>
      <c r="EY128" s="311"/>
      <c r="EZ128" s="311"/>
      <c r="FA128" s="312"/>
      <c r="FB128" s="311"/>
      <c r="FC128" s="298"/>
    </row>
    <row r="129" spans="1:159" s="205" customFormat="1" ht="39.9" customHeight="1" x14ac:dyDescent="0.25">
      <c r="A129" s="206"/>
      <c r="B129" s="196"/>
      <c r="C129" s="292"/>
      <c r="D129" s="198"/>
      <c r="E129" s="299"/>
      <c r="F129" s="200"/>
      <c r="G129" s="301"/>
      <c r="H129" s="303"/>
      <c r="I129" s="299"/>
      <c r="J129" s="299"/>
      <c r="K129" s="299"/>
      <c r="L129" s="289"/>
      <c r="M129" s="299"/>
      <c r="N129" s="289"/>
      <c r="O129" s="363" t="str">
        <f>IF(P129="","",IF(OR(I129="",J129=""),"",IF(AND(ISNUMBER(FIND("post-", I129)),J129=ProductCode!$I$12),ProductCode!$F$19,IF(AND(ISNUMBER(FIND("pre-", I129)),J129=ProductCode!$I$12),ProductCode!$F$20,IF(ISNUMBER(FIND("post-", I129)),ProductCode!$F$17,ProductCode!$F$18)))))</f>
        <v/>
      </c>
      <c r="P129" s="295" t="str">
        <f t="shared" si="8"/>
        <v/>
      </c>
      <c r="Q129" s="306"/>
      <c r="R129" s="203"/>
      <c r="S129" s="308" t="str">
        <f t="shared" si="9"/>
        <v/>
      </c>
      <c r="T129" s="311"/>
      <c r="U129" s="311"/>
      <c r="V129" s="311"/>
      <c r="W129" s="311"/>
      <c r="X129" s="312"/>
      <c r="Y129" s="311"/>
      <c r="Z129" s="297"/>
      <c r="AA129" s="311"/>
      <c r="AB129" s="311"/>
      <c r="AC129" s="311"/>
      <c r="AD129" s="311"/>
      <c r="AE129" s="312"/>
      <c r="AF129" s="311"/>
      <c r="AG129" s="297"/>
      <c r="AH129" s="311"/>
      <c r="AI129" s="311"/>
      <c r="AJ129" s="311"/>
      <c r="AK129" s="311"/>
      <c r="AL129" s="312"/>
      <c r="AM129" s="311"/>
      <c r="AN129" s="297"/>
      <c r="AO129" s="311"/>
      <c r="AP129" s="311"/>
      <c r="AQ129" s="311"/>
      <c r="AR129" s="311"/>
      <c r="AS129" s="312"/>
      <c r="AT129" s="311"/>
      <c r="AU129" s="297"/>
      <c r="AV129" s="311"/>
      <c r="AW129" s="311"/>
      <c r="AX129" s="311"/>
      <c r="AY129" s="311"/>
      <c r="AZ129" s="312"/>
      <c r="BA129" s="311"/>
      <c r="BB129" s="297"/>
      <c r="BC129" s="311"/>
      <c r="BD129" s="311"/>
      <c r="BE129" s="311"/>
      <c r="BF129" s="311"/>
      <c r="BG129" s="312"/>
      <c r="BH129" s="311"/>
      <c r="BI129" s="297"/>
      <c r="BJ129" s="311"/>
      <c r="BK129" s="311"/>
      <c r="BL129" s="311"/>
      <c r="BM129" s="311"/>
      <c r="BN129" s="312"/>
      <c r="BO129" s="311"/>
      <c r="BP129" s="297"/>
      <c r="BQ129" s="311"/>
      <c r="BR129" s="311"/>
      <c r="BS129" s="311"/>
      <c r="BT129" s="311"/>
      <c r="BU129" s="312"/>
      <c r="BV129" s="311"/>
      <c r="BW129" s="297"/>
      <c r="BX129" s="311"/>
      <c r="BY129" s="311"/>
      <c r="BZ129" s="311"/>
      <c r="CA129" s="311"/>
      <c r="CB129" s="312"/>
      <c r="CC129" s="311"/>
      <c r="CD129" s="297"/>
      <c r="CE129" s="311"/>
      <c r="CF129" s="311"/>
      <c r="CG129" s="311"/>
      <c r="CH129" s="311"/>
      <c r="CI129" s="312"/>
      <c r="CJ129" s="311"/>
      <c r="CK129" s="297"/>
      <c r="CL129" s="311"/>
      <c r="CM129" s="311"/>
      <c r="CN129" s="311"/>
      <c r="CO129" s="311"/>
      <c r="CP129" s="312"/>
      <c r="CQ129" s="311"/>
      <c r="CR129" s="297"/>
      <c r="CS129" s="311"/>
      <c r="CT129" s="311"/>
      <c r="CU129" s="311"/>
      <c r="CV129" s="311"/>
      <c r="CW129" s="312"/>
      <c r="CX129" s="311"/>
      <c r="CY129" s="297"/>
      <c r="CZ129" s="311"/>
      <c r="DA129" s="311"/>
      <c r="DB129" s="311"/>
      <c r="DC129" s="311"/>
      <c r="DD129" s="312"/>
      <c r="DE129" s="311"/>
      <c r="DF129" s="297"/>
      <c r="DG129" s="311"/>
      <c r="DH129" s="311"/>
      <c r="DI129" s="311"/>
      <c r="DJ129" s="311"/>
      <c r="DK129" s="312"/>
      <c r="DL129" s="311"/>
      <c r="DM129" s="297"/>
      <c r="DN129" s="311"/>
      <c r="DO129" s="311"/>
      <c r="DP129" s="311"/>
      <c r="DQ129" s="311"/>
      <c r="DR129" s="312"/>
      <c r="DS129" s="311"/>
      <c r="DT129" s="297"/>
      <c r="DU129" s="311"/>
      <c r="DV129" s="311"/>
      <c r="DW129" s="311"/>
      <c r="DX129" s="311"/>
      <c r="DY129" s="312"/>
      <c r="DZ129" s="311"/>
      <c r="EA129" s="297"/>
      <c r="EB129" s="311"/>
      <c r="EC129" s="311"/>
      <c r="ED129" s="311"/>
      <c r="EE129" s="311"/>
      <c r="EF129" s="312"/>
      <c r="EG129" s="311"/>
      <c r="EH129" s="297"/>
      <c r="EI129" s="311"/>
      <c r="EJ129" s="311"/>
      <c r="EK129" s="311"/>
      <c r="EL129" s="311"/>
      <c r="EM129" s="312"/>
      <c r="EN129" s="311"/>
      <c r="EO129" s="297"/>
      <c r="EP129" s="311"/>
      <c r="EQ129" s="311"/>
      <c r="ER129" s="311"/>
      <c r="ES129" s="311"/>
      <c r="ET129" s="312"/>
      <c r="EU129" s="311"/>
      <c r="EV129" s="297"/>
      <c r="EW129" s="311"/>
      <c r="EX129" s="311"/>
      <c r="EY129" s="311"/>
      <c r="EZ129" s="311"/>
      <c r="FA129" s="312"/>
      <c r="FB129" s="311"/>
      <c r="FC129" s="298"/>
    </row>
    <row r="130" spans="1:159" s="205" customFormat="1" ht="39.9" customHeight="1" x14ac:dyDescent="0.25">
      <c r="A130" s="206"/>
      <c r="B130" s="196"/>
      <c r="C130" s="292"/>
      <c r="D130" s="198"/>
      <c r="E130" s="299"/>
      <c r="F130" s="200"/>
      <c r="G130" s="301"/>
      <c r="H130" s="303"/>
      <c r="I130" s="299"/>
      <c r="J130" s="299"/>
      <c r="K130" s="299"/>
      <c r="L130" s="289"/>
      <c r="M130" s="299"/>
      <c r="N130" s="289"/>
      <c r="O130" s="363" t="str">
        <f>IF(P130="","",IF(OR(I130="",J130=""),"",IF(AND(ISNUMBER(FIND("post-", I130)),J130=ProductCode!$I$12),ProductCode!$F$19,IF(AND(ISNUMBER(FIND("pre-", I130)),J130=ProductCode!$I$12),ProductCode!$F$20,IF(ISNUMBER(FIND("post-", I130)),ProductCode!$F$17,ProductCode!$F$18)))))</f>
        <v/>
      </c>
      <c r="P130" s="295" t="str">
        <f t="shared" si="8"/>
        <v/>
      </c>
      <c r="Q130" s="306"/>
      <c r="R130" s="203"/>
      <c r="S130" s="308" t="str">
        <f t="shared" si="9"/>
        <v/>
      </c>
      <c r="T130" s="311"/>
      <c r="U130" s="311"/>
      <c r="V130" s="311"/>
      <c r="W130" s="311"/>
      <c r="X130" s="312"/>
      <c r="Y130" s="311"/>
      <c r="Z130" s="297"/>
      <c r="AA130" s="311"/>
      <c r="AB130" s="311"/>
      <c r="AC130" s="311"/>
      <c r="AD130" s="311"/>
      <c r="AE130" s="312"/>
      <c r="AF130" s="311"/>
      <c r="AG130" s="297"/>
      <c r="AH130" s="311"/>
      <c r="AI130" s="311"/>
      <c r="AJ130" s="311"/>
      <c r="AK130" s="311"/>
      <c r="AL130" s="312"/>
      <c r="AM130" s="311"/>
      <c r="AN130" s="297"/>
      <c r="AO130" s="311"/>
      <c r="AP130" s="311"/>
      <c r="AQ130" s="311"/>
      <c r="AR130" s="311"/>
      <c r="AS130" s="312"/>
      <c r="AT130" s="311"/>
      <c r="AU130" s="297"/>
      <c r="AV130" s="311"/>
      <c r="AW130" s="311"/>
      <c r="AX130" s="311"/>
      <c r="AY130" s="311"/>
      <c r="AZ130" s="312"/>
      <c r="BA130" s="311"/>
      <c r="BB130" s="297"/>
      <c r="BC130" s="311"/>
      <c r="BD130" s="311"/>
      <c r="BE130" s="311"/>
      <c r="BF130" s="311"/>
      <c r="BG130" s="312"/>
      <c r="BH130" s="311"/>
      <c r="BI130" s="297"/>
      <c r="BJ130" s="311"/>
      <c r="BK130" s="311"/>
      <c r="BL130" s="311"/>
      <c r="BM130" s="311"/>
      <c r="BN130" s="312"/>
      <c r="BO130" s="311"/>
      <c r="BP130" s="297"/>
      <c r="BQ130" s="311"/>
      <c r="BR130" s="311"/>
      <c r="BS130" s="311"/>
      <c r="BT130" s="311"/>
      <c r="BU130" s="312"/>
      <c r="BV130" s="311"/>
      <c r="BW130" s="297"/>
      <c r="BX130" s="311"/>
      <c r="BY130" s="311"/>
      <c r="BZ130" s="311"/>
      <c r="CA130" s="311"/>
      <c r="CB130" s="312"/>
      <c r="CC130" s="311"/>
      <c r="CD130" s="297"/>
      <c r="CE130" s="311"/>
      <c r="CF130" s="311"/>
      <c r="CG130" s="311"/>
      <c r="CH130" s="311"/>
      <c r="CI130" s="312"/>
      <c r="CJ130" s="311"/>
      <c r="CK130" s="297"/>
      <c r="CL130" s="311"/>
      <c r="CM130" s="311"/>
      <c r="CN130" s="311"/>
      <c r="CO130" s="311"/>
      <c r="CP130" s="312"/>
      <c r="CQ130" s="311"/>
      <c r="CR130" s="297"/>
      <c r="CS130" s="311"/>
      <c r="CT130" s="311"/>
      <c r="CU130" s="311"/>
      <c r="CV130" s="311"/>
      <c r="CW130" s="312"/>
      <c r="CX130" s="311"/>
      <c r="CY130" s="297"/>
      <c r="CZ130" s="311"/>
      <c r="DA130" s="311"/>
      <c r="DB130" s="311"/>
      <c r="DC130" s="311"/>
      <c r="DD130" s="312"/>
      <c r="DE130" s="311"/>
      <c r="DF130" s="297"/>
      <c r="DG130" s="311"/>
      <c r="DH130" s="311"/>
      <c r="DI130" s="311"/>
      <c r="DJ130" s="311"/>
      <c r="DK130" s="312"/>
      <c r="DL130" s="311"/>
      <c r="DM130" s="297"/>
      <c r="DN130" s="311"/>
      <c r="DO130" s="311"/>
      <c r="DP130" s="311"/>
      <c r="DQ130" s="311"/>
      <c r="DR130" s="312"/>
      <c r="DS130" s="311"/>
      <c r="DT130" s="297"/>
      <c r="DU130" s="311"/>
      <c r="DV130" s="311"/>
      <c r="DW130" s="311"/>
      <c r="DX130" s="311"/>
      <c r="DY130" s="312"/>
      <c r="DZ130" s="311"/>
      <c r="EA130" s="297"/>
      <c r="EB130" s="311"/>
      <c r="EC130" s="311"/>
      <c r="ED130" s="311"/>
      <c r="EE130" s="311"/>
      <c r="EF130" s="312"/>
      <c r="EG130" s="311"/>
      <c r="EH130" s="297"/>
      <c r="EI130" s="311"/>
      <c r="EJ130" s="311"/>
      <c r="EK130" s="311"/>
      <c r="EL130" s="311"/>
      <c r="EM130" s="312"/>
      <c r="EN130" s="311"/>
      <c r="EO130" s="297"/>
      <c r="EP130" s="311"/>
      <c r="EQ130" s="311"/>
      <c r="ER130" s="311"/>
      <c r="ES130" s="311"/>
      <c r="ET130" s="312"/>
      <c r="EU130" s="311"/>
      <c r="EV130" s="297"/>
      <c r="EW130" s="311"/>
      <c r="EX130" s="311"/>
      <c r="EY130" s="311"/>
      <c r="EZ130" s="311"/>
      <c r="FA130" s="312"/>
      <c r="FB130" s="311"/>
      <c r="FC130" s="298"/>
    </row>
    <row r="131" spans="1:159" s="205" customFormat="1" ht="39.9" customHeight="1" x14ac:dyDescent="0.25">
      <c r="A131" s="206"/>
      <c r="B131" s="196"/>
      <c r="C131" s="292"/>
      <c r="D131" s="198"/>
      <c r="E131" s="299"/>
      <c r="F131" s="200"/>
      <c r="G131" s="301"/>
      <c r="H131" s="303"/>
      <c r="I131" s="299"/>
      <c r="J131" s="299"/>
      <c r="K131" s="299"/>
      <c r="L131" s="289"/>
      <c r="M131" s="299"/>
      <c r="N131" s="289"/>
      <c r="O131" s="363" t="str">
        <f>IF(P131="","",IF(OR(I131="",J131=""),"",IF(AND(ISNUMBER(FIND("post-", I131)),J131=ProductCode!$I$12),ProductCode!$F$19,IF(AND(ISNUMBER(FIND("pre-", I131)),J131=ProductCode!$I$12),ProductCode!$F$20,IF(ISNUMBER(FIND("post-", I131)),ProductCode!$F$17,ProductCode!$F$18)))))</f>
        <v/>
      </c>
      <c r="P131" s="295" t="str">
        <f t="shared" si="8"/>
        <v/>
      </c>
      <c r="Q131" s="306"/>
      <c r="R131" s="203"/>
      <c r="S131" s="308" t="str">
        <f t="shared" si="9"/>
        <v/>
      </c>
      <c r="T131" s="311"/>
      <c r="U131" s="311"/>
      <c r="V131" s="311"/>
      <c r="W131" s="311"/>
      <c r="X131" s="312"/>
      <c r="Y131" s="311"/>
      <c r="Z131" s="297"/>
      <c r="AA131" s="311"/>
      <c r="AB131" s="311"/>
      <c r="AC131" s="311"/>
      <c r="AD131" s="311"/>
      <c r="AE131" s="312"/>
      <c r="AF131" s="311"/>
      <c r="AG131" s="297"/>
      <c r="AH131" s="311"/>
      <c r="AI131" s="311"/>
      <c r="AJ131" s="311"/>
      <c r="AK131" s="311"/>
      <c r="AL131" s="312"/>
      <c r="AM131" s="311"/>
      <c r="AN131" s="297"/>
      <c r="AO131" s="311"/>
      <c r="AP131" s="311"/>
      <c r="AQ131" s="311"/>
      <c r="AR131" s="311"/>
      <c r="AS131" s="312"/>
      <c r="AT131" s="311"/>
      <c r="AU131" s="297"/>
      <c r="AV131" s="311"/>
      <c r="AW131" s="311"/>
      <c r="AX131" s="311"/>
      <c r="AY131" s="311"/>
      <c r="AZ131" s="312"/>
      <c r="BA131" s="311"/>
      <c r="BB131" s="297"/>
      <c r="BC131" s="311"/>
      <c r="BD131" s="311"/>
      <c r="BE131" s="311"/>
      <c r="BF131" s="311"/>
      <c r="BG131" s="312"/>
      <c r="BH131" s="311"/>
      <c r="BI131" s="297"/>
      <c r="BJ131" s="311"/>
      <c r="BK131" s="311"/>
      <c r="BL131" s="311"/>
      <c r="BM131" s="311"/>
      <c r="BN131" s="312"/>
      <c r="BO131" s="311"/>
      <c r="BP131" s="297"/>
      <c r="BQ131" s="311"/>
      <c r="BR131" s="311"/>
      <c r="BS131" s="311"/>
      <c r="BT131" s="311"/>
      <c r="BU131" s="312"/>
      <c r="BV131" s="311"/>
      <c r="BW131" s="297"/>
      <c r="BX131" s="311"/>
      <c r="BY131" s="311"/>
      <c r="BZ131" s="311"/>
      <c r="CA131" s="311"/>
      <c r="CB131" s="312"/>
      <c r="CC131" s="311"/>
      <c r="CD131" s="297"/>
      <c r="CE131" s="311"/>
      <c r="CF131" s="311"/>
      <c r="CG131" s="311"/>
      <c r="CH131" s="311"/>
      <c r="CI131" s="312"/>
      <c r="CJ131" s="311"/>
      <c r="CK131" s="297"/>
      <c r="CL131" s="311"/>
      <c r="CM131" s="311"/>
      <c r="CN131" s="311"/>
      <c r="CO131" s="311"/>
      <c r="CP131" s="312"/>
      <c r="CQ131" s="311"/>
      <c r="CR131" s="297"/>
      <c r="CS131" s="311"/>
      <c r="CT131" s="311"/>
      <c r="CU131" s="311"/>
      <c r="CV131" s="311"/>
      <c r="CW131" s="312"/>
      <c r="CX131" s="311"/>
      <c r="CY131" s="297"/>
      <c r="CZ131" s="311"/>
      <c r="DA131" s="311"/>
      <c r="DB131" s="311"/>
      <c r="DC131" s="311"/>
      <c r="DD131" s="312"/>
      <c r="DE131" s="311"/>
      <c r="DF131" s="297"/>
      <c r="DG131" s="311"/>
      <c r="DH131" s="311"/>
      <c r="DI131" s="311"/>
      <c r="DJ131" s="311"/>
      <c r="DK131" s="312"/>
      <c r="DL131" s="311"/>
      <c r="DM131" s="297"/>
      <c r="DN131" s="311"/>
      <c r="DO131" s="311"/>
      <c r="DP131" s="311"/>
      <c r="DQ131" s="311"/>
      <c r="DR131" s="312"/>
      <c r="DS131" s="311"/>
      <c r="DT131" s="297"/>
      <c r="DU131" s="311"/>
      <c r="DV131" s="311"/>
      <c r="DW131" s="311"/>
      <c r="DX131" s="311"/>
      <c r="DY131" s="312"/>
      <c r="DZ131" s="311"/>
      <c r="EA131" s="297"/>
      <c r="EB131" s="311"/>
      <c r="EC131" s="311"/>
      <c r="ED131" s="311"/>
      <c r="EE131" s="311"/>
      <c r="EF131" s="312"/>
      <c r="EG131" s="311"/>
      <c r="EH131" s="297"/>
      <c r="EI131" s="311"/>
      <c r="EJ131" s="311"/>
      <c r="EK131" s="311"/>
      <c r="EL131" s="311"/>
      <c r="EM131" s="312"/>
      <c r="EN131" s="311"/>
      <c r="EO131" s="297"/>
      <c r="EP131" s="311"/>
      <c r="EQ131" s="311"/>
      <c r="ER131" s="311"/>
      <c r="ES131" s="311"/>
      <c r="ET131" s="312"/>
      <c r="EU131" s="311"/>
      <c r="EV131" s="297"/>
      <c r="EW131" s="311"/>
      <c r="EX131" s="311"/>
      <c r="EY131" s="311"/>
      <c r="EZ131" s="311"/>
      <c r="FA131" s="312"/>
      <c r="FB131" s="311"/>
      <c r="FC131" s="298"/>
    </row>
    <row r="132" spans="1:159" s="205" customFormat="1" ht="39.9" customHeight="1" x14ac:dyDescent="0.25">
      <c r="A132" s="206"/>
      <c r="B132" s="196"/>
      <c r="C132" s="292"/>
      <c r="D132" s="198"/>
      <c r="E132" s="299"/>
      <c r="F132" s="200"/>
      <c r="G132" s="301"/>
      <c r="H132" s="303"/>
      <c r="I132" s="299"/>
      <c r="J132" s="299"/>
      <c r="K132" s="299"/>
      <c r="L132" s="289"/>
      <c r="M132" s="299"/>
      <c r="N132" s="289"/>
      <c r="O132" s="363" t="str">
        <f>IF(P132="","",IF(OR(I132="",J132=""),"",IF(AND(ISNUMBER(FIND("post-", I132)),J132=ProductCode!$I$12),ProductCode!$F$19,IF(AND(ISNUMBER(FIND("pre-", I132)),J132=ProductCode!$I$12),ProductCode!$F$20,IF(ISNUMBER(FIND("post-", I132)),ProductCode!$F$17,ProductCode!$F$18)))))</f>
        <v/>
      </c>
      <c r="P132" s="295" t="str">
        <f t="shared" si="8"/>
        <v/>
      </c>
      <c r="Q132" s="306"/>
      <c r="R132" s="203"/>
      <c r="S132" s="308" t="str">
        <f t="shared" si="9"/>
        <v/>
      </c>
      <c r="T132" s="311"/>
      <c r="U132" s="311"/>
      <c r="V132" s="311"/>
      <c r="W132" s="311"/>
      <c r="X132" s="312"/>
      <c r="Y132" s="311"/>
      <c r="Z132" s="297"/>
      <c r="AA132" s="311"/>
      <c r="AB132" s="311"/>
      <c r="AC132" s="311"/>
      <c r="AD132" s="311"/>
      <c r="AE132" s="312"/>
      <c r="AF132" s="311"/>
      <c r="AG132" s="297"/>
      <c r="AH132" s="311"/>
      <c r="AI132" s="311"/>
      <c r="AJ132" s="311"/>
      <c r="AK132" s="311"/>
      <c r="AL132" s="312"/>
      <c r="AM132" s="311"/>
      <c r="AN132" s="297"/>
      <c r="AO132" s="311"/>
      <c r="AP132" s="311"/>
      <c r="AQ132" s="311"/>
      <c r="AR132" s="311"/>
      <c r="AS132" s="312"/>
      <c r="AT132" s="311"/>
      <c r="AU132" s="297"/>
      <c r="AV132" s="311"/>
      <c r="AW132" s="311"/>
      <c r="AX132" s="311"/>
      <c r="AY132" s="311"/>
      <c r="AZ132" s="312"/>
      <c r="BA132" s="311"/>
      <c r="BB132" s="297"/>
      <c r="BC132" s="311"/>
      <c r="BD132" s="311"/>
      <c r="BE132" s="311"/>
      <c r="BF132" s="311"/>
      <c r="BG132" s="312"/>
      <c r="BH132" s="311"/>
      <c r="BI132" s="297"/>
      <c r="BJ132" s="311"/>
      <c r="BK132" s="311"/>
      <c r="BL132" s="311"/>
      <c r="BM132" s="311"/>
      <c r="BN132" s="312"/>
      <c r="BO132" s="311"/>
      <c r="BP132" s="297"/>
      <c r="BQ132" s="311"/>
      <c r="BR132" s="311"/>
      <c r="BS132" s="311"/>
      <c r="BT132" s="311"/>
      <c r="BU132" s="312"/>
      <c r="BV132" s="311"/>
      <c r="BW132" s="297"/>
      <c r="BX132" s="311"/>
      <c r="BY132" s="311"/>
      <c r="BZ132" s="311"/>
      <c r="CA132" s="311"/>
      <c r="CB132" s="312"/>
      <c r="CC132" s="311"/>
      <c r="CD132" s="297"/>
      <c r="CE132" s="311"/>
      <c r="CF132" s="311"/>
      <c r="CG132" s="311"/>
      <c r="CH132" s="311"/>
      <c r="CI132" s="312"/>
      <c r="CJ132" s="311"/>
      <c r="CK132" s="297"/>
      <c r="CL132" s="311"/>
      <c r="CM132" s="311"/>
      <c r="CN132" s="311"/>
      <c r="CO132" s="311"/>
      <c r="CP132" s="312"/>
      <c r="CQ132" s="311"/>
      <c r="CR132" s="297"/>
      <c r="CS132" s="311"/>
      <c r="CT132" s="311"/>
      <c r="CU132" s="311"/>
      <c r="CV132" s="311"/>
      <c r="CW132" s="312"/>
      <c r="CX132" s="311"/>
      <c r="CY132" s="297"/>
      <c r="CZ132" s="311"/>
      <c r="DA132" s="311"/>
      <c r="DB132" s="311"/>
      <c r="DC132" s="311"/>
      <c r="DD132" s="312"/>
      <c r="DE132" s="311"/>
      <c r="DF132" s="297"/>
      <c r="DG132" s="311"/>
      <c r="DH132" s="311"/>
      <c r="DI132" s="311"/>
      <c r="DJ132" s="311"/>
      <c r="DK132" s="312"/>
      <c r="DL132" s="311"/>
      <c r="DM132" s="297"/>
      <c r="DN132" s="311"/>
      <c r="DO132" s="311"/>
      <c r="DP132" s="311"/>
      <c r="DQ132" s="311"/>
      <c r="DR132" s="312"/>
      <c r="DS132" s="311"/>
      <c r="DT132" s="297"/>
      <c r="DU132" s="311"/>
      <c r="DV132" s="311"/>
      <c r="DW132" s="311"/>
      <c r="DX132" s="311"/>
      <c r="DY132" s="312"/>
      <c r="DZ132" s="311"/>
      <c r="EA132" s="297"/>
      <c r="EB132" s="311"/>
      <c r="EC132" s="311"/>
      <c r="ED132" s="311"/>
      <c r="EE132" s="311"/>
      <c r="EF132" s="312"/>
      <c r="EG132" s="311"/>
      <c r="EH132" s="297"/>
      <c r="EI132" s="311"/>
      <c r="EJ132" s="311"/>
      <c r="EK132" s="311"/>
      <c r="EL132" s="311"/>
      <c r="EM132" s="312"/>
      <c r="EN132" s="311"/>
      <c r="EO132" s="297"/>
      <c r="EP132" s="311"/>
      <c r="EQ132" s="311"/>
      <c r="ER132" s="311"/>
      <c r="ES132" s="311"/>
      <c r="ET132" s="312"/>
      <c r="EU132" s="311"/>
      <c r="EV132" s="297"/>
      <c r="EW132" s="311"/>
      <c r="EX132" s="311"/>
      <c r="EY132" s="311"/>
      <c r="EZ132" s="311"/>
      <c r="FA132" s="312"/>
      <c r="FB132" s="311"/>
      <c r="FC132" s="298"/>
    </row>
    <row r="133" spans="1:159" s="205" customFormat="1" ht="39.9" customHeight="1" x14ac:dyDescent="0.25">
      <c r="A133" s="206"/>
      <c r="B133" s="196"/>
      <c r="C133" s="292"/>
      <c r="D133" s="198"/>
      <c r="E133" s="299"/>
      <c r="F133" s="200"/>
      <c r="G133" s="301"/>
      <c r="H133" s="303"/>
      <c r="I133" s="299"/>
      <c r="J133" s="299"/>
      <c r="K133" s="299"/>
      <c r="L133" s="289"/>
      <c r="M133" s="299"/>
      <c r="N133" s="289"/>
      <c r="O133" s="363" t="str">
        <f>IF(P133="","",IF(OR(I133="",J133=""),"",IF(AND(ISNUMBER(FIND("post-", I133)),J133=ProductCode!$I$12),ProductCode!$F$19,IF(AND(ISNUMBER(FIND("pre-", I133)),J133=ProductCode!$I$12),ProductCode!$F$20,IF(ISNUMBER(FIND("post-", I133)),ProductCode!$F$17,ProductCode!$F$18)))))</f>
        <v/>
      </c>
      <c r="P133" s="295" t="str">
        <f t="shared" si="8"/>
        <v/>
      </c>
      <c r="Q133" s="306"/>
      <c r="R133" s="203"/>
      <c r="S133" s="308" t="str">
        <f t="shared" si="9"/>
        <v/>
      </c>
      <c r="T133" s="311"/>
      <c r="U133" s="311"/>
      <c r="V133" s="311"/>
      <c r="W133" s="311"/>
      <c r="X133" s="312"/>
      <c r="Y133" s="311"/>
      <c r="Z133" s="297"/>
      <c r="AA133" s="311"/>
      <c r="AB133" s="311"/>
      <c r="AC133" s="311"/>
      <c r="AD133" s="311"/>
      <c r="AE133" s="312"/>
      <c r="AF133" s="311"/>
      <c r="AG133" s="297"/>
      <c r="AH133" s="311"/>
      <c r="AI133" s="311"/>
      <c r="AJ133" s="311"/>
      <c r="AK133" s="311"/>
      <c r="AL133" s="312"/>
      <c r="AM133" s="311"/>
      <c r="AN133" s="297"/>
      <c r="AO133" s="311"/>
      <c r="AP133" s="311"/>
      <c r="AQ133" s="311"/>
      <c r="AR133" s="311"/>
      <c r="AS133" s="312"/>
      <c r="AT133" s="311"/>
      <c r="AU133" s="297"/>
      <c r="AV133" s="311"/>
      <c r="AW133" s="311"/>
      <c r="AX133" s="311"/>
      <c r="AY133" s="311"/>
      <c r="AZ133" s="312"/>
      <c r="BA133" s="311"/>
      <c r="BB133" s="297"/>
      <c r="BC133" s="311"/>
      <c r="BD133" s="311"/>
      <c r="BE133" s="311"/>
      <c r="BF133" s="311"/>
      <c r="BG133" s="312"/>
      <c r="BH133" s="311"/>
      <c r="BI133" s="297"/>
      <c r="BJ133" s="311"/>
      <c r="BK133" s="311"/>
      <c r="BL133" s="311"/>
      <c r="BM133" s="311"/>
      <c r="BN133" s="312"/>
      <c r="BO133" s="311"/>
      <c r="BP133" s="297"/>
      <c r="BQ133" s="311"/>
      <c r="BR133" s="311"/>
      <c r="BS133" s="311"/>
      <c r="BT133" s="311"/>
      <c r="BU133" s="312"/>
      <c r="BV133" s="311"/>
      <c r="BW133" s="297"/>
      <c r="BX133" s="311"/>
      <c r="BY133" s="311"/>
      <c r="BZ133" s="311"/>
      <c r="CA133" s="311"/>
      <c r="CB133" s="312"/>
      <c r="CC133" s="311"/>
      <c r="CD133" s="297"/>
      <c r="CE133" s="311"/>
      <c r="CF133" s="311"/>
      <c r="CG133" s="311"/>
      <c r="CH133" s="311"/>
      <c r="CI133" s="312"/>
      <c r="CJ133" s="311"/>
      <c r="CK133" s="297"/>
      <c r="CL133" s="311"/>
      <c r="CM133" s="311"/>
      <c r="CN133" s="311"/>
      <c r="CO133" s="311"/>
      <c r="CP133" s="312"/>
      <c r="CQ133" s="311"/>
      <c r="CR133" s="297"/>
      <c r="CS133" s="311"/>
      <c r="CT133" s="311"/>
      <c r="CU133" s="311"/>
      <c r="CV133" s="311"/>
      <c r="CW133" s="312"/>
      <c r="CX133" s="311"/>
      <c r="CY133" s="297"/>
      <c r="CZ133" s="311"/>
      <c r="DA133" s="311"/>
      <c r="DB133" s="311"/>
      <c r="DC133" s="311"/>
      <c r="DD133" s="312"/>
      <c r="DE133" s="311"/>
      <c r="DF133" s="297"/>
      <c r="DG133" s="311"/>
      <c r="DH133" s="311"/>
      <c r="DI133" s="311"/>
      <c r="DJ133" s="311"/>
      <c r="DK133" s="312"/>
      <c r="DL133" s="311"/>
      <c r="DM133" s="297"/>
      <c r="DN133" s="311"/>
      <c r="DO133" s="311"/>
      <c r="DP133" s="311"/>
      <c r="DQ133" s="311"/>
      <c r="DR133" s="312"/>
      <c r="DS133" s="311"/>
      <c r="DT133" s="297"/>
      <c r="DU133" s="311"/>
      <c r="DV133" s="311"/>
      <c r="DW133" s="311"/>
      <c r="DX133" s="311"/>
      <c r="DY133" s="312"/>
      <c r="DZ133" s="311"/>
      <c r="EA133" s="297"/>
      <c r="EB133" s="311"/>
      <c r="EC133" s="311"/>
      <c r="ED133" s="311"/>
      <c r="EE133" s="311"/>
      <c r="EF133" s="312"/>
      <c r="EG133" s="311"/>
      <c r="EH133" s="297"/>
      <c r="EI133" s="311"/>
      <c r="EJ133" s="311"/>
      <c r="EK133" s="311"/>
      <c r="EL133" s="311"/>
      <c r="EM133" s="312"/>
      <c r="EN133" s="311"/>
      <c r="EO133" s="297"/>
      <c r="EP133" s="311"/>
      <c r="EQ133" s="311"/>
      <c r="ER133" s="311"/>
      <c r="ES133" s="311"/>
      <c r="ET133" s="312"/>
      <c r="EU133" s="311"/>
      <c r="EV133" s="297"/>
      <c r="EW133" s="311"/>
      <c r="EX133" s="311"/>
      <c r="EY133" s="311"/>
      <c r="EZ133" s="311"/>
      <c r="FA133" s="312"/>
      <c r="FB133" s="311"/>
      <c r="FC133" s="298"/>
    </row>
    <row r="134" spans="1:159" s="205" customFormat="1" ht="39.9" customHeight="1" x14ac:dyDescent="0.25">
      <c r="A134" s="206"/>
      <c r="B134" s="196"/>
      <c r="C134" s="292"/>
      <c r="D134" s="198"/>
      <c r="E134" s="299"/>
      <c r="F134" s="200"/>
      <c r="G134" s="301"/>
      <c r="H134" s="303"/>
      <c r="I134" s="299"/>
      <c r="J134" s="299"/>
      <c r="K134" s="299"/>
      <c r="L134" s="289"/>
      <c r="M134" s="299"/>
      <c r="N134" s="289"/>
      <c r="O134" s="363" t="str">
        <f>IF(P134="","",IF(OR(I134="",J134=""),"",IF(AND(ISNUMBER(FIND("post-", I134)),J134=ProductCode!$I$12),ProductCode!$F$19,IF(AND(ISNUMBER(FIND("pre-", I134)),J134=ProductCode!$I$12),ProductCode!$F$20,IF(ISNUMBER(FIND("post-", I134)),ProductCode!$F$17,ProductCode!$F$18)))))</f>
        <v/>
      </c>
      <c r="P134" s="295" t="str">
        <f t="shared" si="8"/>
        <v/>
      </c>
      <c r="Q134" s="306"/>
      <c r="R134" s="203"/>
      <c r="S134" s="308" t="str">
        <f t="shared" si="9"/>
        <v/>
      </c>
      <c r="T134" s="311"/>
      <c r="U134" s="311"/>
      <c r="V134" s="311"/>
      <c r="W134" s="311"/>
      <c r="X134" s="312"/>
      <c r="Y134" s="311"/>
      <c r="Z134" s="297"/>
      <c r="AA134" s="311"/>
      <c r="AB134" s="311"/>
      <c r="AC134" s="311"/>
      <c r="AD134" s="311"/>
      <c r="AE134" s="312"/>
      <c r="AF134" s="311"/>
      <c r="AG134" s="297"/>
      <c r="AH134" s="311"/>
      <c r="AI134" s="311"/>
      <c r="AJ134" s="311"/>
      <c r="AK134" s="311"/>
      <c r="AL134" s="312"/>
      <c r="AM134" s="311"/>
      <c r="AN134" s="297"/>
      <c r="AO134" s="311"/>
      <c r="AP134" s="311"/>
      <c r="AQ134" s="311"/>
      <c r="AR134" s="311"/>
      <c r="AS134" s="312"/>
      <c r="AT134" s="311"/>
      <c r="AU134" s="297"/>
      <c r="AV134" s="311"/>
      <c r="AW134" s="311"/>
      <c r="AX134" s="311"/>
      <c r="AY134" s="311"/>
      <c r="AZ134" s="312"/>
      <c r="BA134" s="311"/>
      <c r="BB134" s="297"/>
      <c r="BC134" s="311"/>
      <c r="BD134" s="311"/>
      <c r="BE134" s="311"/>
      <c r="BF134" s="311"/>
      <c r="BG134" s="312"/>
      <c r="BH134" s="311"/>
      <c r="BI134" s="297"/>
      <c r="BJ134" s="311"/>
      <c r="BK134" s="311"/>
      <c r="BL134" s="311"/>
      <c r="BM134" s="311"/>
      <c r="BN134" s="312"/>
      <c r="BO134" s="311"/>
      <c r="BP134" s="297"/>
      <c r="BQ134" s="311"/>
      <c r="BR134" s="311"/>
      <c r="BS134" s="311"/>
      <c r="BT134" s="311"/>
      <c r="BU134" s="312"/>
      <c r="BV134" s="311"/>
      <c r="BW134" s="297"/>
      <c r="BX134" s="311"/>
      <c r="BY134" s="311"/>
      <c r="BZ134" s="311"/>
      <c r="CA134" s="311"/>
      <c r="CB134" s="312"/>
      <c r="CC134" s="311"/>
      <c r="CD134" s="297"/>
      <c r="CE134" s="311"/>
      <c r="CF134" s="311"/>
      <c r="CG134" s="311"/>
      <c r="CH134" s="311"/>
      <c r="CI134" s="312"/>
      <c r="CJ134" s="311"/>
      <c r="CK134" s="297"/>
      <c r="CL134" s="311"/>
      <c r="CM134" s="311"/>
      <c r="CN134" s="311"/>
      <c r="CO134" s="311"/>
      <c r="CP134" s="312"/>
      <c r="CQ134" s="311"/>
      <c r="CR134" s="297"/>
      <c r="CS134" s="311"/>
      <c r="CT134" s="311"/>
      <c r="CU134" s="311"/>
      <c r="CV134" s="311"/>
      <c r="CW134" s="312"/>
      <c r="CX134" s="311"/>
      <c r="CY134" s="297"/>
      <c r="CZ134" s="311"/>
      <c r="DA134" s="311"/>
      <c r="DB134" s="311"/>
      <c r="DC134" s="311"/>
      <c r="DD134" s="312"/>
      <c r="DE134" s="311"/>
      <c r="DF134" s="297"/>
      <c r="DG134" s="311"/>
      <c r="DH134" s="311"/>
      <c r="DI134" s="311"/>
      <c r="DJ134" s="311"/>
      <c r="DK134" s="312"/>
      <c r="DL134" s="311"/>
      <c r="DM134" s="297"/>
      <c r="DN134" s="311"/>
      <c r="DO134" s="311"/>
      <c r="DP134" s="311"/>
      <c r="DQ134" s="311"/>
      <c r="DR134" s="312"/>
      <c r="DS134" s="311"/>
      <c r="DT134" s="297"/>
      <c r="DU134" s="311"/>
      <c r="DV134" s="311"/>
      <c r="DW134" s="311"/>
      <c r="DX134" s="311"/>
      <c r="DY134" s="312"/>
      <c r="DZ134" s="311"/>
      <c r="EA134" s="297"/>
      <c r="EB134" s="311"/>
      <c r="EC134" s="311"/>
      <c r="ED134" s="311"/>
      <c r="EE134" s="311"/>
      <c r="EF134" s="312"/>
      <c r="EG134" s="311"/>
      <c r="EH134" s="297"/>
      <c r="EI134" s="311"/>
      <c r="EJ134" s="311"/>
      <c r="EK134" s="311"/>
      <c r="EL134" s="311"/>
      <c r="EM134" s="312"/>
      <c r="EN134" s="311"/>
      <c r="EO134" s="297"/>
      <c r="EP134" s="311"/>
      <c r="EQ134" s="311"/>
      <c r="ER134" s="311"/>
      <c r="ES134" s="311"/>
      <c r="ET134" s="312"/>
      <c r="EU134" s="311"/>
      <c r="EV134" s="297"/>
      <c r="EW134" s="311"/>
      <c r="EX134" s="311"/>
      <c r="EY134" s="311"/>
      <c r="EZ134" s="311"/>
      <c r="FA134" s="312"/>
      <c r="FB134" s="311"/>
      <c r="FC134" s="298"/>
    </row>
    <row r="135" spans="1:159" s="205" customFormat="1" ht="39.9" customHeight="1" x14ac:dyDescent="0.25">
      <c r="A135" s="206"/>
      <c r="B135" s="196"/>
      <c r="C135" s="292"/>
      <c r="D135" s="198"/>
      <c r="E135" s="299"/>
      <c r="F135" s="200"/>
      <c r="G135" s="301"/>
      <c r="H135" s="303"/>
      <c r="I135" s="299"/>
      <c r="J135" s="299"/>
      <c r="K135" s="299"/>
      <c r="L135" s="289"/>
      <c r="M135" s="299"/>
      <c r="N135" s="289"/>
      <c r="O135" s="363" t="str">
        <f>IF(P135="","",IF(OR(I135="",J135=""),"",IF(AND(ISNUMBER(FIND("post-", I135)),J135=ProductCode!$I$12),ProductCode!$F$19,IF(AND(ISNUMBER(FIND("pre-", I135)),J135=ProductCode!$I$12),ProductCode!$F$20,IF(ISNUMBER(FIND("post-", I135)),ProductCode!$F$17,ProductCode!$F$18)))))</f>
        <v/>
      </c>
      <c r="P135" s="295" t="str">
        <f t="shared" si="8"/>
        <v/>
      </c>
      <c r="Q135" s="306"/>
      <c r="R135" s="203"/>
      <c r="S135" s="308" t="str">
        <f t="shared" si="9"/>
        <v/>
      </c>
      <c r="T135" s="311"/>
      <c r="U135" s="311"/>
      <c r="V135" s="311"/>
      <c r="W135" s="311"/>
      <c r="X135" s="312"/>
      <c r="Y135" s="311"/>
      <c r="Z135" s="297"/>
      <c r="AA135" s="311"/>
      <c r="AB135" s="311"/>
      <c r="AC135" s="311"/>
      <c r="AD135" s="311"/>
      <c r="AE135" s="312"/>
      <c r="AF135" s="311"/>
      <c r="AG135" s="297"/>
      <c r="AH135" s="311"/>
      <c r="AI135" s="311"/>
      <c r="AJ135" s="311"/>
      <c r="AK135" s="311"/>
      <c r="AL135" s="312"/>
      <c r="AM135" s="311"/>
      <c r="AN135" s="297"/>
      <c r="AO135" s="311"/>
      <c r="AP135" s="311"/>
      <c r="AQ135" s="311"/>
      <c r="AR135" s="311"/>
      <c r="AS135" s="312"/>
      <c r="AT135" s="311"/>
      <c r="AU135" s="297"/>
      <c r="AV135" s="311"/>
      <c r="AW135" s="311"/>
      <c r="AX135" s="311"/>
      <c r="AY135" s="311"/>
      <c r="AZ135" s="312"/>
      <c r="BA135" s="311"/>
      <c r="BB135" s="297"/>
      <c r="BC135" s="311"/>
      <c r="BD135" s="311"/>
      <c r="BE135" s="311"/>
      <c r="BF135" s="311"/>
      <c r="BG135" s="312"/>
      <c r="BH135" s="311"/>
      <c r="BI135" s="297"/>
      <c r="BJ135" s="311"/>
      <c r="BK135" s="311"/>
      <c r="BL135" s="311"/>
      <c r="BM135" s="311"/>
      <c r="BN135" s="312"/>
      <c r="BO135" s="311"/>
      <c r="BP135" s="297"/>
      <c r="BQ135" s="311"/>
      <c r="BR135" s="311"/>
      <c r="BS135" s="311"/>
      <c r="BT135" s="311"/>
      <c r="BU135" s="312"/>
      <c r="BV135" s="311"/>
      <c r="BW135" s="297"/>
      <c r="BX135" s="311"/>
      <c r="BY135" s="311"/>
      <c r="BZ135" s="311"/>
      <c r="CA135" s="311"/>
      <c r="CB135" s="312"/>
      <c r="CC135" s="311"/>
      <c r="CD135" s="297"/>
      <c r="CE135" s="311"/>
      <c r="CF135" s="311"/>
      <c r="CG135" s="311"/>
      <c r="CH135" s="311"/>
      <c r="CI135" s="312"/>
      <c r="CJ135" s="311"/>
      <c r="CK135" s="297"/>
      <c r="CL135" s="311"/>
      <c r="CM135" s="311"/>
      <c r="CN135" s="311"/>
      <c r="CO135" s="311"/>
      <c r="CP135" s="312"/>
      <c r="CQ135" s="311"/>
      <c r="CR135" s="297"/>
      <c r="CS135" s="311"/>
      <c r="CT135" s="311"/>
      <c r="CU135" s="311"/>
      <c r="CV135" s="311"/>
      <c r="CW135" s="312"/>
      <c r="CX135" s="311"/>
      <c r="CY135" s="297"/>
      <c r="CZ135" s="311"/>
      <c r="DA135" s="311"/>
      <c r="DB135" s="311"/>
      <c r="DC135" s="311"/>
      <c r="DD135" s="312"/>
      <c r="DE135" s="311"/>
      <c r="DF135" s="297"/>
      <c r="DG135" s="311"/>
      <c r="DH135" s="311"/>
      <c r="DI135" s="311"/>
      <c r="DJ135" s="311"/>
      <c r="DK135" s="312"/>
      <c r="DL135" s="311"/>
      <c r="DM135" s="297"/>
      <c r="DN135" s="311"/>
      <c r="DO135" s="311"/>
      <c r="DP135" s="311"/>
      <c r="DQ135" s="311"/>
      <c r="DR135" s="312"/>
      <c r="DS135" s="311"/>
      <c r="DT135" s="297"/>
      <c r="DU135" s="311"/>
      <c r="DV135" s="311"/>
      <c r="DW135" s="311"/>
      <c r="DX135" s="311"/>
      <c r="DY135" s="312"/>
      <c r="DZ135" s="311"/>
      <c r="EA135" s="297"/>
      <c r="EB135" s="311"/>
      <c r="EC135" s="311"/>
      <c r="ED135" s="311"/>
      <c r="EE135" s="311"/>
      <c r="EF135" s="312"/>
      <c r="EG135" s="311"/>
      <c r="EH135" s="297"/>
      <c r="EI135" s="311"/>
      <c r="EJ135" s="311"/>
      <c r="EK135" s="311"/>
      <c r="EL135" s="311"/>
      <c r="EM135" s="312"/>
      <c r="EN135" s="311"/>
      <c r="EO135" s="297"/>
      <c r="EP135" s="311"/>
      <c r="EQ135" s="311"/>
      <c r="ER135" s="311"/>
      <c r="ES135" s="311"/>
      <c r="ET135" s="312"/>
      <c r="EU135" s="311"/>
      <c r="EV135" s="297"/>
      <c r="EW135" s="311"/>
      <c r="EX135" s="311"/>
      <c r="EY135" s="311"/>
      <c r="EZ135" s="311"/>
      <c r="FA135" s="312"/>
      <c r="FB135" s="311"/>
      <c r="FC135" s="298"/>
    </row>
    <row r="136" spans="1:159" s="205" customFormat="1" ht="39.9" customHeight="1" x14ac:dyDescent="0.25">
      <c r="A136" s="206"/>
      <c r="B136" s="196"/>
      <c r="C136" s="292"/>
      <c r="D136" s="198"/>
      <c r="E136" s="299"/>
      <c r="F136" s="200"/>
      <c r="G136" s="301"/>
      <c r="H136" s="303"/>
      <c r="I136" s="299"/>
      <c r="J136" s="299"/>
      <c r="K136" s="299"/>
      <c r="L136" s="289"/>
      <c r="M136" s="299"/>
      <c r="N136" s="289"/>
      <c r="O136" s="363" t="str">
        <f>IF(P136="","",IF(OR(I136="",J136=""),"",IF(AND(ISNUMBER(FIND("post-", I136)),J136=ProductCode!$I$12),ProductCode!$F$19,IF(AND(ISNUMBER(FIND("pre-", I136)),J136=ProductCode!$I$12),ProductCode!$F$20,IF(ISNUMBER(FIND("post-", I136)),ProductCode!$F$17,ProductCode!$F$18)))))</f>
        <v/>
      </c>
      <c r="P136" s="295" t="str">
        <f t="shared" si="8"/>
        <v/>
      </c>
      <c r="Q136" s="306"/>
      <c r="R136" s="203"/>
      <c r="S136" s="308" t="str">
        <f t="shared" si="9"/>
        <v/>
      </c>
      <c r="T136" s="311"/>
      <c r="U136" s="311"/>
      <c r="V136" s="311"/>
      <c r="W136" s="311"/>
      <c r="X136" s="312"/>
      <c r="Y136" s="311"/>
      <c r="Z136" s="297"/>
      <c r="AA136" s="311"/>
      <c r="AB136" s="311"/>
      <c r="AC136" s="311"/>
      <c r="AD136" s="311"/>
      <c r="AE136" s="312"/>
      <c r="AF136" s="311"/>
      <c r="AG136" s="297"/>
      <c r="AH136" s="311"/>
      <c r="AI136" s="311"/>
      <c r="AJ136" s="311"/>
      <c r="AK136" s="311"/>
      <c r="AL136" s="312"/>
      <c r="AM136" s="311"/>
      <c r="AN136" s="297"/>
      <c r="AO136" s="311"/>
      <c r="AP136" s="311"/>
      <c r="AQ136" s="311"/>
      <c r="AR136" s="311"/>
      <c r="AS136" s="312"/>
      <c r="AT136" s="311"/>
      <c r="AU136" s="297"/>
      <c r="AV136" s="311"/>
      <c r="AW136" s="311"/>
      <c r="AX136" s="311"/>
      <c r="AY136" s="311"/>
      <c r="AZ136" s="312"/>
      <c r="BA136" s="311"/>
      <c r="BB136" s="297"/>
      <c r="BC136" s="311"/>
      <c r="BD136" s="311"/>
      <c r="BE136" s="311"/>
      <c r="BF136" s="311"/>
      <c r="BG136" s="312"/>
      <c r="BH136" s="311"/>
      <c r="BI136" s="297"/>
      <c r="BJ136" s="311"/>
      <c r="BK136" s="311"/>
      <c r="BL136" s="311"/>
      <c r="BM136" s="311"/>
      <c r="BN136" s="312"/>
      <c r="BO136" s="311"/>
      <c r="BP136" s="297"/>
      <c r="BQ136" s="311"/>
      <c r="BR136" s="311"/>
      <c r="BS136" s="311"/>
      <c r="BT136" s="311"/>
      <c r="BU136" s="312"/>
      <c r="BV136" s="311"/>
      <c r="BW136" s="297"/>
      <c r="BX136" s="311"/>
      <c r="BY136" s="311"/>
      <c r="BZ136" s="311"/>
      <c r="CA136" s="311"/>
      <c r="CB136" s="312"/>
      <c r="CC136" s="311"/>
      <c r="CD136" s="297"/>
      <c r="CE136" s="311"/>
      <c r="CF136" s="311"/>
      <c r="CG136" s="311"/>
      <c r="CH136" s="311"/>
      <c r="CI136" s="312"/>
      <c r="CJ136" s="311"/>
      <c r="CK136" s="297"/>
      <c r="CL136" s="311"/>
      <c r="CM136" s="311"/>
      <c r="CN136" s="311"/>
      <c r="CO136" s="311"/>
      <c r="CP136" s="312"/>
      <c r="CQ136" s="311"/>
      <c r="CR136" s="297"/>
      <c r="CS136" s="311"/>
      <c r="CT136" s="311"/>
      <c r="CU136" s="311"/>
      <c r="CV136" s="311"/>
      <c r="CW136" s="312"/>
      <c r="CX136" s="311"/>
      <c r="CY136" s="297"/>
      <c r="CZ136" s="311"/>
      <c r="DA136" s="311"/>
      <c r="DB136" s="311"/>
      <c r="DC136" s="311"/>
      <c r="DD136" s="312"/>
      <c r="DE136" s="311"/>
      <c r="DF136" s="297"/>
      <c r="DG136" s="311"/>
      <c r="DH136" s="311"/>
      <c r="DI136" s="311"/>
      <c r="DJ136" s="311"/>
      <c r="DK136" s="312"/>
      <c r="DL136" s="311"/>
      <c r="DM136" s="297"/>
      <c r="DN136" s="311"/>
      <c r="DO136" s="311"/>
      <c r="DP136" s="311"/>
      <c r="DQ136" s="311"/>
      <c r="DR136" s="312"/>
      <c r="DS136" s="311"/>
      <c r="DT136" s="297"/>
      <c r="DU136" s="311"/>
      <c r="DV136" s="311"/>
      <c r="DW136" s="311"/>
      <c r="DX136" s="311"/>
      <c r="DY136" s="312"/>
      <c r="DZ136" s="311"/>
      <c r="EA136" s="297"/>
      <c r="EB136" s="311"/>
      <c r="EC136" s="311"/>
      <c r="ED136" s="311"/>
      <c r="EE136" s="311"/>
      <c r="EF136" s="312"/>
      <c r="EG136" s="311"/>
      <c r="EH136" s="297"/>
      <c r="EI136" s="311"/>
      <c r="EJ136" s="311"/>
      <c r="EK136" s="311"/>
      <c r="EL136" s="311"/>
      <c r="EM136" s="312"/>
      <c r="EN136" s="311"/>
      <c r="EO136" s="297"/>
      <c r="EP136" s="311"/>
      <c r="EQ136" s="311"/>
      <c r="ER136" s="311"/>
      <c r="ES136" s="311"/>
      <c r="ET136" s="312"/>
      <c r="EU136" s="311"/>
      <c r="EV136" s="297"/>
      <c r="EW136" s="311"/>
      <c r="EX136" s="311"/>
      <c r="EY136" s="311"/>
      <c r="EZ136" s="311"/>
      <c r="FA136" s="312"/>
      <c r="FB136" s="311"/>
      <c r="FC136" s="298"/>
    </row>
    <row r="137" spans="1:159" s="205" customFormat="1" ht="39.9" customHeight="1" x14ac:dyDescent="0.25">
      <c r="A137" s="206"/>
      <c r="B137" s="196"/>
      <c r="C137" s="292"/>
      <c r="D137" s="198"/>
      <c r="E137" s="299"/>
      <c r="F137" s="200"/>
      <c r="G137" s="301"/>
      <c r="H137" s="303"/>
      <c r="I137" s="299"/>
      <c r="J137" s="299"/>
      <c r="K137" s="299"/>
      <c r="L137" s="289"/>
      <c r="M137" s="299"/>
      <c r="N137" s="289"/>
      <c r="O137" s="363" t="str">
        <f>IF(P137="","",IF(OR(I137="",J137=""),"",IF(AND(ISNUMBER(FIND("post-", I137)),J137=ProductCode!$I$12),ProductCode!$F$19,IF(AND(ISNUMBER(FIND("pre-", I137)),J137=ProductCode!$I$12),ProductCode!$F$20,IF(ISNUMBER(FIND("post-", I137)),ProductCode!$F$17,ProductCode!$F$18)))))</f>
        <v/>
      </c>
      <c r="P137" s="295" t="str">
        <f t="shared" si="8"/>
        <v/>
      </c>
      <c r="Q137" s="306"/>
      <c r="R137" s="203"/>
      <c r="S137" s="308" t="str">
        <f t="shared" si="9"/>
        <v/>
      </c>
      <c r="T137" s="311"/>
      <c r="U137" s="311"/>
      <c r="V137" s="311"/>
      <c r="W137" s="311"/>
      <c r="X137" s="312"/>
      <c r="Y137" s="311"/>
      <c r="Z137" s="297"/>
      <c r="AA137" s="311"/>
      <c r="AB137" s="311"/>
      <c r="AC137" s="311"/>
      <c r="AD137" s="311"/>
      <c r="AE137" s="312"/>
      <c r="AF137" s="311"/>
      <c r="AG137" s="297"/>
      <c r="AH137" s="311"/>
      <c r="AI137" s="311"/>
      <c r="AJ137" s="311"/>
      <c r="AK137" s="311"/>
      <c r="AL137" s="312"/>
      <c r="AM137" s="311"/>
      <c r="AN137" s="297"/>
      <c r="AO137" s="311"/>
      <c r="AP137" s="311"/>
      <c r="AQ137" s="311"/>
      <c r="AR137" s="311"/>
      <c r="AS137" s="312"/>
      <c r="AT137" s="311"/>
      <c r="AU137" s="297"/>
      <c r="AV137" s="311"/>
      <c r="AW137" s="311"/>
      <c r="AX137" s="311"/>
      <c r="AY137" s="311"/>
      <c r="AZ137" s="312"/>
      <c r="BA137" s="311"/>
      <c r="BB137" s="297"/>
      <c r="BC137" s="311"/>
      <c r="BD137" s="311"/>
      <c r="BE137" s="311"/>
      <c r="BF137" s="311"/>
      <c r="BG137" s="312"/>
      <c r="BH137" s="311"/>
      <c r="BI137" s="297"/>
      <c r="BJ137" s="311"/>
      <c r="BK137" s="311"/>
      <c r="BL137" s="311"/>
      <c r="BM137" s="311"/>
      <c r="BN137" s="312"/>
      <c r="BO137" s="311"/>
      <c r="BP137" s="297"/>
      <c r="BQ137" s="311"/>
      <c r="BR137" s="311"/>
      <c r="BS137" s="311"/>
      <c r="BT137" s="311"/>
      <c r="BU137" s="312"/>
      <c r="BV137" s="311"/>
      <c r="BW137" s="297"/>
      <c r="BX137" s="311"/>
      <c r="BY137" s="311"/>
      <c r="BZ137" s="311"/>
      <c r="CA137" s="311"/>
      <c r="CB137" s="312"/>
      <c r="CC137" s="311"/>
      <c r="CD137" s="297"/>
      <c r="CE137" s="311"/>
      <c r="CF137" s="311"/>
      <c r="CG137" s="311"/>
      <c r="CH137" s="311"/>
      <c r="CI137" s="312"/>
      <c r="CJ137" s="311"/>
      <c r="CK137" s="297"/>
      <c r="CL137" s="311"/>
      <c r="CM137" s="311"/>
      <c r="CN137" s="311"/>
      <c r="CO137" s="311"/>
      <c r="CP137" s="312"/>
      <c r="CQ137" s="311"/>
      <c r="CR137" s="297"/>
      <c r="CS137" s="311"/>
      <c r="CT137" s="311"/>
      <c r="CU137" s="311"/>
      <c r="CV137" s="311"/>
      <c r="CW137" s="312"/>
      <c r="CX137" s="311"/>
      <c r="CY137" s="297"/>
      <c r="CZ137" s="311"/>
      <c r="DA137" s="311"/>
      <c r="DB137" s="311"/>
      <c r="DC137" s="311"/>
      <c r="DD137" s="312"/>
      <c r="DE137" s="311"/>
      <c r="DF137" s="297"/>
      <c r="DG137" s="311"/>
      <c r="DH137" s="311"/>
      <c r="DI137" s="311"/>
      <c r="DJ137" s="311"/>
      <c r="DK137" s="312"/>
      <c r="DL137" s="311"/>
      <c r="DM137" s="297"/>
      <c r="DN137" s="311"/>
      <c r="DO137" s="311"/>
      <c r="DP137" s="311"/>
      <c r="DQ137" s="311"/>
      <c r="DR137" s="312"/>
      <c r="DS137" s="311"/>
      <c r="DT137" s="297"/>
      <c r="DU137" s="311"/>
      <c r="DV137" s="311"/>
      <c r="DW137" s="311"/>
      <c r="DX137" s="311"/>
      <c r="DY137" s="312"/>
      <c r="DZ137" s="311"/>
      <c r="EA137" s="297"/>
      <c r="EB137" s="311"/>
      <c r="EC137" s="311"/>
      <c r="ED137" s="311"/>
      <c r="EE137" s="311"/>
      <c r="EF137" s="312"/>
      <c r="EG137" s="311"/>
      <c r="EH137" s="297"/>
      <c r="EI137" s="311"/>
      <c r="EJ137" s="311"/>
      <c r="EK137" s="311"/>
      <c r="EL137" s="311"/>
      <c r="EM137" s="312"/>
      <c r="EN137" s="311"/>
      <c r="EO137" s="297"/>
      <c r="EP137" s="311"/>
      <c r="EQ137" s="311"/>
      <c r="ER137" s="311"/>
      <c r="ES137" s="311"/>
      <c r="ET137" s="312"/>
      <c r="EU137" s="311"/>
      <c r="EV137" s="297"/>
      <c r="EW137" s="311"/>
      <c r="EX137" s="311"/>
      <c r="EY137" s="311"/>
      <c r="EZ137" s="311"/>
      <c r="FA137" s="312"/>
      <c r="FB137" s="311"/>
      <c r="FC137" s="298"/>
    </row>
    <row r="138" spans="1:159" s="205" customFormat="1" ht="39.9" customHeight="1" x14ac:dyDescent="0.25">
      <c r="A138" s="206"/>
      <c r="B138" s="196"/>
      <c r="C138" s="292"/>
      <c r="D138" s="198"/>
      <c r="E138" s="299"/>
      <c r="F138" s="200"/>
      <c r="G138" s="301"/>
      <c r="H138" s="303"/>
      <c r="I138" s="299"/>
      <c r="J138" s="299"/>
      <c r="K138" s="299"/>
      <c r="L138" s="289"/>
      <c r="M138" s="299"/>
      <c r="N138" s="289"/>
      <c r="O138" s="363" t="str">
        <f>IF(P138="","",IF(OR(I138="",J138=""),"",IF(AND(ISNUMBER(FIND("post-", I138)),J138=ProductCode!$I$12),ProductCode!$F$19,IF(AND(ISNUMBER(FIND("pre-", I138)),J138=ProductCode!$I$12),ProductCode!$F$20,IF(ISNUMBER(FIND("post-", I138)),ProductCode!$F$17,ProductCode!$F$18)))))</f>
        <v/>
      </c>
      <c r="P138" s="295" t="str">
        <f t="shared" si="8"/>
        <v/>
      </c>
      <c r="Q138" s="306"/>
      <c r="R138" s="203"/>
      <c r="S138" s="308" t="str">
        <f t="shared" si="9"/>
        <v/>
      </c>
      <c r="T138" s="311"/>
      <c r="U138" s="311"/>
      <c r="V138" s="311"/>
      <c r="W138" s="311"/>
      <c r="X138" s="312"/>
      <c r="Y138" s="311"/>
      <c r="Z138" s="297"/>
      <c r="AA138" s="311"/>
      <c r="AB138" s="311"/>
      <c r="AC138" s="311"/>
      <c r="AD138" s="311"/>
      <c r="AE138" s="312"/>
      <c r="AF138" s="311"/>
      <c r="AG138" s="297"/>
      <c r="AH138" s="311"/>
      <c r="AI138" s="311"/>
      <c r="AJ138" s="311"/>
      <c r="AK138" s="311"/>
      <c r="AL138" s="312"/>
      <c r="AM138" s="311"/>
      <c r="AN138" s="297"/>
      <c r="AO138" s="311"/>
      <c r="AP138" s="311"/>
      <c r="AQ138" s="311"/>
      <c r="AR138" s="311"/>
      <c r="AS138" s="312"/>
      <c r="AT138" s="311"/>
      <c r="AU138" s="297"/>
      <c r="AV138" s="311"/>
      <c r="AW138" s="311"/>
      <c r="AX138" s="311"/>
      <c r="AY138" s="311"/>
      <c r="AZ138" s="312"/>
      <c r="BA138" s="311"/>
      <c r="BB138" s="297"/>
      <c r="BC138" s="311"/>
      <c r="BD138" s="311"/>
      <c r="BE138" s="311"/>
      <c r="BF138" s="311"/>
      <c r="BG138" s="312"/>
      <c r="BH138" s="311"/>
      <c r="BI138" s="297"/>
      <c r="BJ138" s="311"/>
      <c r="BK138" s="311"/>
      <c r="BL138" s="311"/>
      <c r="BM138" s="311"/>
      <c r="BN138" s="312"/>
      <c r="BO138" s="311"/>
      <c r="BP138" s="297"/>
      <c r="BQ138" s="311"/>
      <c r="BR138" s="311"/>
      <c r="BS138" s="311"/>
      <c r="BT138" s="311"/>
      <c r="BU138" s="312"/>
      <c r="BV138" s="311"/>
      <c r="BW138" s="297"/>
      <c r="BX138" s="311"/>
      <c r="BY138" s="311"/>
      <c r="BZ138" s="311"/>
      <c r="CA138" s="311"/>
      <c r="CB138" s="312"/>
      <c r="CC138" s="311"/>
      <c r="CD138" s="297"/>
      <c r="CE138" s="311"/>
      <c r="CF138" s="311"/>
      <c r="CG138" s="311"/>
      <c r="CH138" s="311"/>
      <c r="CI138" s="312"/>
      <c r="CJ138" s="311"/>
      <c r="CK138" s="297"/>
      <c r="CL138" s="311"/>
      <c r="CM138" s="311"/>
      <c r="CN138" s="311"/>
      <c r="CO138" s="311"/>
      <c r="CP138" s="312"/>
      <c r="CQ138" s="311"/>
      <c r="CR138" s="297"/>
      <c r="CS138" s="311"/>
      <c r="CT138" s="311"/>
      <c r="CU138" s="311"/>
      <c r="CV138" s="311"/>
      <c r="CW138" s="312"/>
      <c r="CX138" s="311"/>
      <c r="CY138" s="297"/>
      <c r="CZ138" s="311"/>
      <c r="DA138" s="311"/>
      <c r="DB138" s="311"/>
      <c r="DC138" s="311"/>
      <c r="DD138" s="312"/>
      <c r="DE138" s="311"/>
      <c r="DF138" s="297"/>
      <c r="DG138" s="311"/>
      <c r="DH138" s="311"/>
      <c r="DI138" s="311"/>
      <c r="DJ138" s="311"/>
      <c r="DK138" s="312"/>
      <c r="DL138" s="311"/>
      <c r="DM138" s="297"/>
      <c r="DN138" s="311"/>
      <c r="DO138" s="311"/>
      <c r="DP138" s="311"/>
      <c r="DQ138" s="311"/>
      <c r="DR138" s="312"/>
      <c r="DS138" s="311"/>
      <c r="DT138" s="297"/>
      <c r="DU138" s="311"/>
      <c r="DV138" s="311"/>
      <c r="DW138" s="311"/>
      <c r="DX138" s="311"/>
      <c r="DY138" s="312"/>
      <c r="DZ138" s="311"/>
      <c r="EA138" s="297"/>
      <c r="EB138" s="311"/>
      <c r="EC138" s="311"/>
      <c r="ED138" s="311"/>
      <c r="EE138" s="311"/>
      <c r="EF138" s="312"/>
      <c r="EG138" s="311"/>
      <c r="EH138" s="297"/>
      <c r="EI138" s="311"/>
      <c r="EJ138" s="311"/>
      <c r="EK138" s="311"/>
      <c r="EL138" s="311"/>
      <c r="EM138" s="312"/>
      <c r="EN138" s="311"/>
      <c r="EO138" s="297"/>
      <c r="EP138" s="311"/>
      <c r="EQ138" s="311"/>
      <c r="ER138" s="311"/>
      <c r="ES138" s="311"/>
      <c r="ET138" s="312"/>
      <c r="EU138" s="311"/>
      <c r="EV138" s="297"/>
      <c r="EW138" s="311"/>
      <c r="EX138" s="311"/>
      <c r="EY138" s="311"/>
      <c r="EZ138" s="311"/>
      <c r="FA138" s="312"/>
      <c r="FB138" s="311"/>
      <c r="FC138" s="298"/>
    </row>
    <row r="139" spans="1:159" s="205" customFormat="1" ht="39.9" customHeight="1" x14ac:dyDescent="0.25">
      <c r="A139" s="206"/>
      <c r="B139" s="196"/>
      <c r="C139" s="292"/>
      <c r="D139" s="198"/>
      <c r="E139" s="299"/>
      <c r="F139" s="200"/>
      <c r="G139" s="301"/>
      <c r="H139" s="303"/>
      <c r="I139" s="299"/>
      <c r="J139" s="299"/>
      <c r="K139" s="299"/>
      <c r="L139" s="289"/>
      <c r="M139" s="299"/>
      <c r="N139" s="289"/>
      <c r="O139" s="363" t="str">
        <f>IF(P139="","",IF(OR(I139="",J139=""),"",IF(AND(ISNUMBER(FIND("post-", I139)),J139=ProductCode!$I$12),ProductCode!$F$19,IF(AND(ISNUMBER(FIND("pre-", I139)),J139=ProductCode!$I$12),ProductCode!$F$20,IF(ISNUMBER(FIND("post-", I139)),ProductCode!$F$17,ProductCode!$F$18)))))</f>
        <v/>
      </c>
      <c r="P139" s="295" t="str">
        <f t="shared" si="8"/>
        <v/>
      </c>
      <c r="Q139" s="306"/>
      <c r="R139" s="203"/>
      <c r="S139" s="308" t="str">
        <f t="shared" si="9"/>
        <v/>
      </c>
      <c r="T139" s="311"/>
      <c r="U139" s="311"/>
      <c r="V139" s="311"/>
      <c r="W139" s="311"/>
      <c r="X139" s="312"/>
      <c r="Y139" s="311"/>
      <c r="Z139" s="297"/>
      <c r="AA139" s="311"/>
      <c r="AB139" s="311"/>
      <c r="AC139" s="311"/>
      <c r="AD139" s="311"/>
      <c r="AE139" s="312"/>
      <c r="AF139" s="311"/>
      <c r="AG139" s="297"/>
      <c r="AH139" s="311"/>
      <c r="AI139" s="311"/>
      <c r="AJ139" s="311"/>
      <c r="AK139" s="311"/>
      <c r="AL139" s="312"/>
      <c r="AM139" s="311"/>
      <c r="AN139" s="297"/>
      <c r="AO139" s="311"/>
      <c r="AP139" s="311"/>
      <c r="AQ139" s="311"/>
      <c r="AR139" s="311"/>
      <c r="AS139" s="312"/>
      <c r="AT139" s="311"/>
      <c r="AU139" s="297"/>
      <c r="AV139" s="311"/>
      <c r="AW139" s="311"/>
      <c r="AX139" s="311"/>
      <c r="AY139" s="311"/>
      <c r="AZ139" s="312"/>
      <c r="BA139" s="311"/>
      <c r="BB139" s="297"/>
      <c r="BC139" s="311"/>
      <c r="BD139" s="311"/>
      <c r="BE139" s="311"/>
      <c r="BF139" s="311"/>
      <c r="BG139" s="312"/>
      <c r="BH139" s="311"/>
      <c r="BI139" s="297"/>
      <c r="BJ139" s="311"/>
      <c r="BK139" s="311"/>
      <c r="BL139" s="311"/>
      <c r="BM139" s="311"/>
      <c r="BN139" s="312"/>
      <c r="BO139" s="311"/>
      <c r="BP139" s="297"/>
      <c r="BQ139" s="311"/>
      <c r="BR139" s="311"/>
      <c r="BS139" s="311"/>
      <c r="BT139" s="311"/>
      <c r="BU139" s="312"/>
      <c r="BV139" s="311"/>
      <c r="BW139" s="297"/>
      <c r="BX139" s="311"/>
      <c r="BY139" s="311"/>
      <c r="BZ139" s="311"/>
      <c r="CA139" s="311"/>
      <c r="CB139" s="312"/>
      <c r="CC139" s="311"/>
      <c r="CD139" s="297"/>
      <c r="CE139" s="311"/>
      <c r="CF139" s="311"/>
      <c r="CG139" s="311"/>
      <c r="CH139" s="311"/>
      <c r="CI139" s="312"/>
      <c r="CJ139" s="311"/>
      <c r="CK139" s="297"/>
      <c r="CL139" s="311"/>
      <c r="CM139" s="311"/>
      <c r="CN139" s="311"/>
      <c r="CO139" s="311"/>
      <c r="CP139" s="312"/>
      <c r="CQ139" s="311"/>
      <c r="CR139" s="297"/>
      <c r="CS139" s="311"/>
      <c r="CT139" s="311"/>
      <c r="CU139" s="311"/>
      <c r="CV139" s="311"/>
      <c r="CW139" s="312"/>
      <c r="CX139" s="311"/>
      <c r="CY139" s="297"/>
      <c r="CZ139" s="311"/>
      <c r="DA139" s="311"/>
      <c r="DB139" s="311"/>
      <c r="DC139" s="311"/>
      <c r="DD139" s="312"/>
      <c r="DE139" s="311"/>
      <c r="DF139" s="297"/>
      <c r="DG139" s="311"/>
      <c r="DH139" s="311"/>
      <c r="DI139" s="311"/>
      <c r="DJ139" s="311"/>
      <c r="DK139" s="312"/>
      <c r="DL139" s="311"/>
      <c r="DM139" s="297"/>
      <c r="DN139" s="311"/>
      <c r="DO139" s="311"/>
      <c r="DP139" s="311"/>
      <c r="DQ139" s="311"/>
      <c r="DR139" s="312"/>
      <c r="DS139" s="311"/>
      <c r="DT139" s="297"/>
      <c r="DU139" s="311"/>
      <c r="DV139" s="311"/>
      <c r="DW139" s="311"/>
      <c r="DX139" s="311"/>
      <c r="DY139" s="312"/>
      <c r="DZ139" s="311"/>
      <c r="EA139" s="297"/>
      <c r="EB139" s="311"/>
      <c r="EC139" s="311"/>
      <c r="ED139" s="311"/>
      <c r="EE139" s="311"/>
      <c r="EF139" s="312"/>
      <c r="EG139" s="311"/>
      <c r="EH139" s="297"/>
      <c r="EI139" s="311"/>
      <c r="EJ139" s="311"/>
      <c r="EK139" s="311"/>
      <c r="EL139" s="311"/>
      <c r="EM139" s="312"/>
      <c r="EN139" s="311"/>
      <c r="EO139" s="297"/>
      <c r="EP139" s="311"/>
      <c r="EQ139" s="311"/>
      <c r="ER139" s="311"/>
      <c r="ES139" s="311"/>
      <c r="ET139" s="312"/>
      <c r="EU139" s="311"/>
      <c r="EV139" s="297"/>
      <c r="EW139" s="311"/>
      <c r="EX139" s="311"/>
      <c r="EY139" s="311"/>
      <c r="EZ139" s="311"/>
      <c r="FA139" s="312"/>
      <c r="FB139" s="311"/>
      <c r="FC139" s="298"/>
    </row>
    <row r="140" spans="1:159" s="205" customFormat="1" ht="39.9" customHeight="1" x14ac:dyDescent="0.25">
      <c r="A140" s="206"/>
      <c r="B140" s="196"/>
      <c r="C140" s="292"/>
      <c r="D140" s="198"/>
      <c r="E140" s="299"/>
      <c r="F140" s="200"/>
      <c r="G140" s="301"/>
      <c r="H140" s="303"/>
      <c r="I140" s="299"/>
      <c r="J140" s="299"/>
      <c r="K140" s="299"/>
      <c r="L140" s="289"/>
      <c r="M140" s="299"/>
      <c r="N140" s="289"/>
      <c r="O140" s="363" t="str">
        <f>IF(P140="","",IF(OR(I140="",J140=""),"",IF(AND(ISNUMBER(FIND("post-", I140)),J140=ProductCode!$I$12),ProductCode!$F$19,IF(AND(ISNUMBER(FIND("pre-", I140)),J140=ProductCode!$I$12),ProductCode!$F$20,IF(ISNUMBER(FIND("post-", I140)),ProductCode!$F$17,ProductCode!$F$18)))))</f>
        <v/>
      </c>
      <c r="P140" s="295" t="str">
        <f t="shared" si="8"/>
        <v/>
      </c>
      <c r="Q140" s="306"/>
      <c r="R140" s="203"/>
      <c r="S140" s="308" t="str">
        <f t="shared" si="9"/>
        <v/>
      </c>
      <c r="T140" s="311"/>
      <c r="U140" s="311"/>
      <c r="V140" s="311"/>
      <c r="W140" s="311"/>
      <c r="X140" s="312"/>
      <c r="Y140" s="311"/>
      <c r="Z140" s="297"/>
      <c r="AA140" s="311"/>
      <c r="AB140" s="311"/>
      <c r="AC140" s="311"/>
      <c r="AD140" s="311"/>
      <c r="AE140" s="312"/>
      <c r="AF140" s="311"/>
      <c r="AG140" s="297"/>
      <c r="AH140" s="311"/>
      <c r="AI140" s="311"/>
      <c r="AJ140" s="311"/>
      <c r="AK140" s="311"/>
      <c r="AL140" s="312"/>
      <c r="AM140" s="311"/>
      <c r="AN140" s="297"/>
      <c r="AO140" s="311"/>
      <c r="AP140" s="311"/>
      <c r="AQ140" s="311"/>
      <c r="AR140" s="311"/>
      <c r="AS140" s="312"/>
      <c r="AT140" s="311"/>
      <c r="AU140" s="297"/>
      <c r="AV140" s="311"/>
      <c r="AW140" s="311"/>
      <c r="AX140" s="311"/>
      <c r="AY140" s="311"/>
      <c r="AZ140" s="312"/>
      <c r="BA140" s="311"/>
      <c r="BB140" s="297"/>
      <c r="BC140" s="311"/>
      <c r="BD140" s="311"/>
      <c r="BE140" s="311"/>
      <c r="BF140" s="311"/>
      <c r="BG140" s="312"/>
      <c r="BH140" s="311"/>
      <c r="BI140" s="297"/>
      <c r="BJ140" s="311"/>
      <c r="BK140" s="311"/>
      <c r="BL140" s="311"/>
      <c r="BM140" s="311"/>
      <c r="BN140" s="312"/>
      <c r="BO140" s="311"/>
      <c r="BP140" s="297"/>
      <c r="BQ140" s="311"/>
      <c r="BR140" s="311"/>
      <c r="BS140" s="311"/>
      <c r="BT140" s="311"/>
      <c r="BU140" s="312"/>
      <c r="BV140" s="311"/>
      <c r="BW140" s="297"/>
      <c r="BX140" s="311"/>
      <c r="BY140" s="311"/>
      <c r="BZ140" s="311"/>
      <c r="CA140" s="311"/>
      <c r="CB140" s="312"/>
      <c r="CC140" s="311"/>
      <c r="CD140" s="297"/>
      <c r="CE140" s="311"/>
      <c r="CF140" s="311"/>
      <c r="CG140" s="311"/>
      <c r="CH140" s="311"/>
      <c r="CI140" s="312"/>
      <c r="CJ140" s="311"/>
      <c r="CK140" s="297"/>
      <c r="CL140" s="311"/>
      <c r="CM140" s="311"/>
      <c r="CN140" s="311"/>
      <c r="CO140" s="311"/>
      <c r="CP140" s="312"/>
      <c r="CQ140" s="311"/>
      <c r="CR140" s="297"/>
      <c r="CS140" s="311"/>
      <c r="CT140" s="311"/>
      <c r="CU140" s="311"/>
      <c r="CV140" s="311"/>
      <c r="CW140" s="312"/>
      <c r="CX140" s="311"/>
      <c r="CY140" s="297"/>
      <c r="CZ140" s="311"/>
      <c r="DA140" s="311"/>
      <c r="DB140" s="311"/>
      <c r="DC140" s="311"/>
      <c r="DD140" s="312"/>
      <c r="DE140" s="311"/>
      <c r="DF140" s="297"/>
      <c r="DG140" s="311"/>
      <c r="DH140" s="311"/>
      <c r="DI140" s="311"/>
      <c r="DJ140" s="311"/>
      <c r="DK140" s="312"/>
      <c r="DL140" s="311"/>
      <c r="DM140" s="297"/>
      <c r="DN140" s="311"/>
      <c r="DO140" s="311"/>
      <c r="DP140" s="311"/>
      <c r="DQ140" s="311"/>
      <c r="DR140" s="312"/>
      <c r="DS140" s="311"/>
      <c r="DT140" s="297"/>
      <c r="DU140" s="311"/>
      <c r="DV140" s="311"/>
      <c r="DW140" s="311"/>
      <c r="DX140" s="311"/>
      <c r="DY140" s="312"/>
      <c r="DZ140" s="311"/>
      <c r="EA140" s="297"/>
      <c r="EB140" s="311"/>
      <c r="EC140" s="311"/>
      <c r="ED140" s="311"/>
      <c r="EE140" s="311"/>
      <c r="EF140" s="312"/>
      <c r="EG140" s="311"/>
      <c r="EH140" s="297"/>
      <c r="EI140" s="311"/>
      <c r="EJ140" s="311"/>
      <c r="EK140" s="311"/>
      <c r="EL140" s="311"/>
      <c r="EM140" s="312"/>
      <c r="EN140" s="311"/>
      <c r="EO140" s="297"/>
      <c r="EP140" s="311"/>
      <c r="EQ140" s="311"/>
      <c r="ER140" s="311"/>
      <c r="ES140" s="311"/>
      <c r="ET140" s="312"/>
      <c r="EU140" s="311"/>
      <c r="EV140" s="297"/>
      <c r="EW140" s="311"/>
      <c r="EX140" s="311"/>
      <c r="EY140" s="311"/>
      <c r="EZ140" s="311"/>
      <c r="FA140" s="312"/>
      <c r="FB140" s="311"/>
      <c r="FC140" s="298"/>
    </row>
    <row r="141" spans="1:159" s="205" customFormat="1" ht="39.9" customHeight="1" x14ac:dyDescent="0.25">
      <c r="A141" s="206"/>
      <c r="B141" s="196"/>
      <c r="C141" s="292"/>
      <c r="D141" s="198"/>
      <c r="E141" s="299"/>
      <c r="F141" s="200"/>
      <c r="G141" s="301"/>
      <c r="H141" s="303"/>
      <c r="I141" s="299"/>
      <c r="J141" s="299"/>
      <c r="K141" s="299"/>
      <c r="L141" s="289"/>
      <c r="M141" s="299"/>
      <c r="N141" s="289"/>
      <c r="O141" s="363" t="str">
        <f>IF(P141="","",IF(OR(I141="",J141=""),"",IF(AND(ISNUMBER(FIND("post-", I141)),J141=ProductCode!$I$12),ProductCode!$F$19,IF(AND(ISNUMBER(FIND("pre-", I141)),J141=ProductCode!$I$12),ProductCode!$F$20,IF(ISNUMBER(FIND("post-", I141)),ProductCode!$F$17,ProductCode!$F$18)))))</f>
        <v/>
      </c>
      <c r="P141" s="295" t="str">
        <f t="shared" si="8"/>
        <v/>
      </c>
      <c r="Q141" s="306"/>
      <c r="R141" s="203"/>
      <c r="S141" s="308" t="str">
        <f t="shared" si="9"/>
        <v/>
      </c>
      <c r="T141" s="311"/>
      <c r="U141" s="311"/>
      <c r="V141" s="311"/>
      <c r="W141" s="311"/>
      <c r="X141" s="312"/>
      <c r="Y141" s="311"/>
      <c r="Z141" s="297"/>
      <c r="AA141" s="311"/>
      <c r="AB141" s="311"/>
      <c r="AC141" s="311"/>
      <c r="AD141" s="311"/>
      <c r="AE141" s="312"/>
      <c r="AF141" s="311"/>
      <c r="AG141" s="297"/>
      <c r="AH141" s="311"/>
      <c r="AI141" s="311"/>
      <c r="AJ141" s="311"/>
      <c r="AK141" s="311"/>
      <c r="AL141" s="312"/>
      <c r="AM141" s="311"/>
      <c r="AN141" s="297"/>
      <c r="AO141" s="311"/>
      <c r="AP141" s="311"/>
      <c r="AQ141" s="311"/>
      <c r="AR141" s="311"/>
      <c r="AS141" s="312"/>
      <c r="AT141" s="311"/>
      <c r="AU141" s="297"/>
      <c r="AV141" s="311"/>
      <c r="AW141" s="311"/>
      <c r="AX141" s="311"/>
      <c r="AY141" s="311"/>
      <c r="AZ141" s="312"/>
      <c r="BA141" s="311"/>
      <c r="BB141" s="297"/>
      <c r="BC141" s="311"/>
      <c r="BD141" s="311"/>
      <c r="BE141" s="311"/>
      <c r="BF141" s="311"/>
      <c r="BG141" s="312"/>
      <c r="BH141" s="311"/>
      <c r="BI141" s="297"/>
      <c r="BJ141" s="311"/>
      <c r="BK141" s="311"/>
      <c r="BL141" s="311"/>
      <c r="BM141" s="311"/>
      <c r="BN141" s="312"/>
      <c r="BO141" s="311"/>
      <c r="BP141" s="297"/>
      <c r="BQ141" s="311"/>
      <c r="BR141" s="311"/>
      <c r="BS141" s="311"/>
      <c r="BT141" s="311"/>
      <c r="BU141" s="312"/>
      <c r="BV141" s="311"/>
      <c r="BW141" s="297"/>
      <c r="BX141" s="311"/>
      <c r="BY141" s="311"/>
      <c r="BZ141" s="311"/>
      <c r="CA141" s="311"/>
      <c r="CB141" s="312"/>
      <c r="CC141" s="311"/>
      <c r="CD141" s="297"/>
      <c r="CE141" s="311"/>
      <c r="CF141" s="311"/>
      <c r="CG141" s="311"/>
      <c r="CH141" s="311"/>
      <c r="CI141" s="312"/>
      <c r="CJ141" s="311"/>
      <c r="CK141" s="297"/>
      <c r="CL141" s="311"/>
      <c r="CM141" s="311"/>
      <c r="CN141" s="311"/>
      <c r="CO141" s="311"/>
      <c r="CP141" s="312"/>
      <c r="CQ141" s="311"/>
      <c r="CR141" s="297"/>
      <c r="CS141" s="311"/>
      <c r="CT141" s="311"/>
      <c r="CU141" s="311"/>
      <c r="CV141" s="311"/>
      <c r="CW141" s="312"/>
      <c r="CX141" s="311"/>
      <c r="CY141" s="297"/>
      <c r="CZ141" s="311"/>
      <c r="DA141" s="311"/>
      <c r="DB141" s="311"/>
      <c r="DC141" s="311"/>
      <c r="DD141" s="312"/>
      <c r="DE141" s="311"/>
      <c r="DF141" s="297"/>
      <c r="DG141" s="311"/>
      <c r="DH141" s="311"/>
      <c r="DI141" s="311"/>
      <c r="DJ141" s="311"/>
      <c r="DK141" s="312"/>
      <c r="DL141" s="311"/>
      <c r="DM141" s="297"/>
      <c r="DN141" s="311"/>
      <c r="DO141" s="311"/>
      <c r="DP141" s="311"/>
      <c r="DQ141" s="311"/>
      <c r="DR141" s="312"/>
      <c r="DS141" s="311"/>
      <c r="DT141" s="297"/>
      <c r="DU141" s="311"/>
      <c r="DV141" s="311"/>
      <c r="DW141" s="311"/>
      <c r="DX141" s="311"/>
      <c r="DY141" s="312"/>
      <c r="DZ141" s="311"/>
      <c r="EA141" s="297"/>
      <c r="EB141" s="311"/>
      <c r="EC141" s="311"/>
      <c r="ED141" s="311"/>
      <c r="EE141" s="311"/>
      <c r="EF141" s="312"/>
      <c r="EG141" s="311"/>
      <c r="EH141" s="297"/>
      <c r="EI141" s="311"/>
      <c r="EJ141" s="311"/>
      <c r="EK141" s="311"/>
      <c r="EL141" s="311"/>
      <c r="EM141" s="312"/>
      <c r="EN141" s="311"/>
      <c r="EO141" s="297"/>
      <c r="EP141" s="311"/>
      <c r="EQ141" s="311"/>
      <c r="ER141" s="311"/>
      <c r="ES141" s="311"/>
      <c r="ET141" s="312"/>
      <c r="EU141" s="311"/>
      <c r="EV141" s="297"/>
      <c r="EW141" s="311"/>
      <c r="EX141" s="311"/>
      <c r="EY141" s="311"/>
      <c r="EZ141" s="311"/>
      <c r="FA141" s="312"/>
      <c r="FB141" s="311"/>
      <c r="FC141" s="298"/>
    </row>
    <row r="142" spans="1:159" s="205" customFormat="1" ht="39.9" customHeight="1" x14ac:dyDescent="0.25">
      <c r="A142" s="206"/>
      <c r="B142" s="196"/>
      <c r="C142" s="292"/>
      <c r="D142" s="198"/>
      <c r="E142" s="299"/>
      <c r="F142" s="200"/>
      <c r="G142" s="301"/>
      <c r="H142" s="303"/>
      <c r="I142" s="299"/>
      <c r="J142" s="299"/>
      <c r="K142" s="299"/>
      <c r="L142" s="289"/>
      <c r="M142" s="299"/>
      <c r="N142" s="289"/>
      <c r="O142" s="363" t="str">
        <f>IF(P142="","",IF(OR(I142="",J142=""),"",IF(AND(ISNUMBER(FIND("post-", I142)),J142=ProductCode!$I$12),ProductCode!$F$19,IF(AND(ISNUMBER(FIND("pre-", I142)),J142=ProductCode!$I$12),ProductCode!$F$20,IF(ISNUMBER(FIND("post-", I142)),ProductCode!$F$17,ProductCode!$F$18)))))</f>
        <v/>
      </c>
      <c r="P142" s="295" t="str">
        <f t="shared" si="8"/>
        <v/>
      </c>
      <c r="Q142" s="306"/>
      <c r="R142" s="203"/>
      <c r="S142" s="308" t="str">
        <f t="shared" si="9"/>
        <v/>
      </c>
      <c r="T142" s="311"/>
      <c r="U142" s="311"/>
      <c r="V142" s="311"/>
      <c r="W142" s="311"/>
      <c r="X142" s="312"/>
      <c r="Y142" s="311"/>
      <c r="Z142" s="297"/>
      <c r="AA142" s="311"/>
      <c r="AB142" s="311"/>
      <c r="AC142" s="311"/>
      <c r="AD142" s="311"/>
      <c r="AE142" s="312"/>
      <c r="AF142" s="311"/>
      <c r="AG142" s="297"/>
      <c r="AH142" s="311"/>
      <c r="AI142" s="311"/>
      <c r="AJ142" s="311"/>
      <c r="AK142" s="311"/>
      <c r="AL142" s="312"/>
      <c r="AM142" s="311"/>
      <c r="AN142" s="297"/>
      <c r="AO142" s="311"/>
      <c r="AP142" s="311"/>
      <c r="AQ142" s="311"/>
      <c r="AR142" s="311"/>
      <c r="AS142" s="312"/>
      <c r="AT142" s="311"/>
      <c r="AU142" s="297"/>
      <c r="AV142" s="311"/>
      <c r="AW142" s="311"/>
      <c r="AX142" s="311"/>
      <c r="AY142" s="311"/>
      <c r="AZ142" s="312"/>
      <c r="BA142" s="311"/>
      <c r="BB142" s="297"/>
      <c r="BC142" s="311"/>
      <c r="BD142" s="311"/>
      <c r="BE142" s="311"/>
      <c r="BF142" s="311"/>
      <c r="BG142" s="312"/>
      <c r="BH142" s="311"/>
      <c r="BI142" s="297"/>
      <c r="BJ142" s="311"/>
      <c r="BK142" s="311"/>
      <c r="BL142" s="311"/>
      <c r="BM142" s="311"/>
      <c r="BN142" s="312"/>
      <c r="BO142" s="311"/>
      <c r="BP142" s="297"/>
      <c r="BQ142" s="311"/>
      <c r="BR142" s="311"/>
      <c r="BS142" s="311"/>
      <c r="BT142" s="311"/>
      <c r="BU142" s="312"/>
      <c r="BV142" s="311"/>
      <c r="BW142" s="297"/>
      <c r="BX142" s="311"/>
      <c r="BY142" s="311"/>
      <c r="BZ142" s="311"/>
      <c r="CA142" s="311"/>
      <c r="CB142" s="312"/>
      <c r="CC142" s="311"/>
      <c r="CD142" s="297"/>
      <c r="CE142" s="311"/>
      <c r="CF142" s="311"/>
      <c r="CG142" s="311"/>
      <c r="CH142" s="311"/>
      <c r="CI142" s="312"/>
      <c r="CJ142" s="311"/>
      <c r="CK142" s="297"/>
      <c r="CL142" s="311"/>
      <c r="CM142" s="311"/>
      <c r="CN142" s="311"/>
      <c r="CO142" s="311"/>
      <c r="CP142" s="312"/>
      <c r="CQ142" s="311"/>
      <c r="CR142" s="297"/>
      <c r="CS142" s="311"/>
      <c r="CT142" s="311"/>
      <c r="CU142" s="311"/>
      <c r="CV142" s="311"/>
      <c r="CW142" s="312"/>
      <c r="CX142" s="311"/>
      <c r="CY142" s="297"/>
      <c r="CZ142" s="311"/>
      <c r="DA142" s="311"/>
      <c r="DB142" s="311"/>
      <c r="DC142" s="311"/>
      <c r="DD142" s="312"/>
      <c r="DE142" s="311"/>
      <c r="DF142" s="297"/>
      <c r="DG142" s="311"/>
      <c r="DH142" s="311"/>
      <c r="DI142" s="311"/>
      <c r="DJ142" s="311"/>
      <c r="DK142" s="312"/>
      <c r="DL142" s="311"/>
      <c r="DM142" s="297"/>
      <c r="DN142" s="311"/>
      <c r="DO142" s="311"/>
      <c r="DP142" s="311"/>
      <c r="DQ142" s="311"/>
      <c r="DR142" s="312"/>
      <c r="DS142" s="311"/>
      <c r="DT142" s="297"/>
      <c r="DU142" s="311"/>
      <c r="DV142" s="311"/>
      <c r="DW142" s="311"/>
      <c r="DX142" s="311"/>
      <c r="DY142" s="312"/>
      <c r="DZ142" s="311"/>
      <c r="EA142" s="297"/>
      <c r="EB142" s="311"/>
      <c r="EC142" s="311"/>
      <c r="ED142" s="311"/>
      <c r="EE142" s="311"/>
      <c r="EF142" s="312"/>
      <c r="EG142" s="311"/>
      <c r="EH142" s="297"/>
      <c r="EI142" s="311"/>
      <c r="EJ142" s="311"/>
      <c r="EK142" s="311"/>
      <c r="EL142" s="311"/>
      <c r="EM142" s="312"/>
      <c r="EN142" s="311"/>
      <c r="EO142" s="297"/>
      <c r="EP142" s="311"/>
      <c r="EQ142" s="311"/>
      <c r="ER142" s="311"/>
      <c r="ES142" s="311"/>
      <c r="ET142" s="312"/>
      <c r="EU142" s="311"/>
      <c r="EV142" s="297"/>
      <c r="EW142" s="311"/>
      <c r="EX142" s="311"/>
      <c r="EY142" s="311"/>
      <c r="EZ142" s="311"/>
      <c r="FA142" s="312"/>
      <c r="FB142" s="311"/>
      <c r="FC142" s="298"/>
    </row>
    <row r="143" spans="1:159" s="205" customFormat="1" ht="39.9" customHeight="1" x14ac:dyDescent="0.25">
      <c r="A143" s="206"/>
      <c r="B143" s="196"/>
      <c r="C143" s="292"/>
      <c r="D143" s="198"/>
      <c r="E143" s="299"/>
      <c r="F143" s="200"/>
      <c r="G143" s="301"/>
      <c r="H143" s="303"/>
      <c r="I143" s="299"/>
      <c r="J143" s="299"/>
      <c r="K143" s="299"/>
      <c r="L143" s="289"/>
      <c r="M143" s="299"/>
      <c r="N143" s="289"/>
      <c r="O143" s="363" t="str">
        <f>IF(P143="","",IF(OR(I143="",J143=""),"",IF(AND(ISNUMBER(FIND("post-", I143)),J143=ProductCode!$I$12),ProductCode!$F$19,IF(AND(ISNUMBER(FIND("pre-", I143)),J143=ProductCode!$I$12),ProductCode!$F$20,IF(ISNUMBER(FIND("post-", I143)),ProductCode!$F$17,ProductCode!$F$18)))))</f>
        <v/>
      </c>
      <c r="P143" s="295" t="str">
        <f t="shared" si="8"/>
        <v/>
      </c>
      <c r="Q143" s="306"/>
      <c r="R143" s="203"/>
      <c r="S143" s="308" t="str">
        <f t="shared" si="9"/>
        <v/>
      </c>
      <c r="T143" s="311"/>
      <c r="U143" s="311"/>
      <c r="V143" s="311"/>
      <c r="W143" s="311"/>
      <c r="X143" s="312"/>
      <c r="Y143" s="311"/>
      <c r="Z143" s="297"/>
      <c r="AA143" s="311"/>
      <c r="AB143" s="311"/>
      <c r="AC143" s="311"/>
      <c r="AD143" s="311"/>
      <c r="AE143" s="312"/>
      <c r="AF143" s="311"/>
      <c r="AG143" s="297"/>
      <c r="AH143" s="311"/>
      <c r="AI143" s="311"/>
      <c r="AJ143" s="311"/>
      <c r="AK143" s="311"/>
      <c r="AL143" s="312"/>
      <c r="AM143" s="311"/>
      <c r="AN143" s="297"/>
      <c r="AO143" s="311"/>
      <c r="AP143" s="311"/>
      <c r="AQ143" s="311"/>
      <c r="AR143" s="311"/>
      <c r="AS143" s="312"/>
      <c r="AT143" s="311"/>
      <c r="AU143" s="297"/>
      <c r="AV143" s="311"/>
      <c r="AW143" s="311"/>
      <c r="AX143" s="311"/>
      <c r="AY143" s="311"/>
      <c r="AZ143" s="312"/>
      <c r="BA143" s="311"/>
      <c r="BB143" s="297"/>
      <c r="BC143" s="311"/>
      <c r="BD143" s="311"/>
      <c r="BE143" s="311"/>
      <c r="BF143" s="311"/>
      <c r="BG143" s="312"/>
      <c r="BH143" s="311"/>
      <c r="BI143" s="297"/>
      <c r="BJ143" s="311"/>
      <c r="BK143" s="311"/>
      <c r="BL143" s="311"/>
      <c r="BM143" s="311"/>
      <c r="BN143" s="312"/>
      <c r="BO143" s="311"/>
      <c r="BP143" s="297"/>
      <c r="BQ143" s="311"/>
      <c r="BR143" s="311"/>
      <c r="BS143" s="311"/>
      <c r="BT143" s="311"/>
      <c r="BU143" s="312"/>
      <c r="BV143" s="311"/>
      <c r="BW143" s="297"/>
      <c r="BX143" s="311"/>
      <c r="BY143" s="311"/>
      <c r="BZ143" s="311"/>
      <c r="CA143" s="311"/>
      <c r="CB143" s="312"/>
      <c r="CC143" s="311"/>
      <c r="CD143" s="297"/>
      <c r="CE143" s="311"/>
      <c r="CF143" s="311"/>
      <c r="CG143" s="311"/>
      <c r="CH143" s="311"/>
      <c r="CI143" s="312"/>
      <c r="CJ143" s="311"/>
      <c r="CK143" s="297"/>
      <c r="CL143" s="311"/>
      <c r="CM143" s="311"/>
      <c r="CN143" s="311"/>
      <c r="CO143" s="311"/>
      <c r="CP143" s="312"/>
      <c r="CQ143" s="311"/>
      <c r="CR143" s="297"/>
      <c r="CS143" s="311"/>
      <c r="CT143" s="311"/>
      <c r="CU143" s="311"/>
      <c r="CV143" s="311"/>
      <c r="CW143" s="312"/>
      <c r="CX143" s="311"/>
      <c r="CY143" s="297"/>
      <c r="CZ143" s="311"/>
      <c r="DA143" s="311"/>
      <c r="DB143" s="311"/>
      <c r="DC143" s="311"/>
      <c r="DD143" s="312"/>
      <c r="DE143" s="311"/>
      <c r="DF143" s="297"/>
      <c r="DG143" s="311"/>
      <c r="DH143" s="311"/>
      <c r="DI143" s="311"/>
      <c r="DJ143" s="311"/>
      <c r="DK143" s="312"/>
      <c r="DL143" s="311"/>
      <c r="DM143" s="297"/>
      <c r="DN143" s="311"/>
      <c r="DO143" s="311"/>
      <c r="DP143" s="311"/>
      <c r="DQ143" s="311"/>
      <c r="DR143" s="312"/>
      <c r="DS143" s="311"/>
      <c r="DT143" s="297"/>
      <c r="DU143" s="311"/>
      <c r="DV143" s="311"/>
      <c r="DW143" s="311"/>
      <c r="DX143" s="311"/>
      <c r="DY143" s="312"/>
      <c r="DZ143" s="311"/>
      <c r="EA143" s="297"/>
      <c r="EB143" s="311"/>
      <c r="EC143" s="311"/>
      <c r="ED143" s="311"/>
      <c r="EE143" s="311"/>
      <c r="EF143" s="312"/>
      <c r="EG143" s="311"/>
      <c r="EH143" s="297"/>
      <c r="EI143" s="311"/>
      <c r="EJ143" s="311"/>
      <c r="EK143" s="311"/>
      <c r="EL143" s="311"/>
      <c r="EM143" s="312"/>
      <c r="EN143" s="311"/>
      <c r="EO143" s="297"/>
      <c r="EP143" s="311"/>
      <c r="EQ143" s="311"/>
      <c r="ER143" s="311"/>
      <c r="ES143" s="311"/>
      <c r="ET143" s="312"/>
      <c r="EU143" s="311"/>
      <c r="EV143" s="297"/>
      <c r="EW143" s="311"/>
      <c r="EX143" s="311"/>
      <c r="EY143" s="311"/>
      <c r="EZ143" s="311"/>
      <c r="FA143" s="312"/>
      <c r="FB143" s="311"/>
      <c r="FC143" s="298"/>
    </row>
    <row r="144" spans="1:159" s="205" customFormat="1" ht="39.9" customHeight="1" x14ac:dyDescent="0.25">
      <c r="A144" s="206"/>
      <c r="B144" s="196"/>
      <c r="C144" s="292"/>
      <c r="D144" s="198"/>
      <c r="E144" s="299"/>
      <c r="F144" s="200"/>
      <c r="G144" s="301"/>
      <c r="H144" s="303"/>
      <c r="I144" s="299"/>
      <c r="J144" s="299"/>
      <c r="K144" s="299"/>
      <c r="L144" s="289"/>
      <c r="M144" s="299"/>
      <c r="N144" s="289"/>
      <c r="O144" s="363" t="str">
        <f>IF(P144="","",IF(OR(I144="",J144=""),"",IF(AND(ISNUMBER(FIND("post-", I144)),J144=ProductCode!$I$12),ProductCode!$F$19,IF(AND(ISNUMBER(FIND("pre-", I144)),J144=ProductCode!$I$12),ProductCode!$F$20,IF(ISNUMBER(FIND("post-", I144)),ProductCode!$F$17,ProductCode!$F$18)))))</f>
        <v/>
      </c>
      <c r="P144" s="295" t="str">
        <f t="shared" si="8"/>
        <v/>
      </c>
      <c r="Q144" s="306"/>
      <c r="R144" s="203"/>
      <c r="S144" s="308" t="str">
        <f t="shared" si="9"/>
        <v/>
      </c>
      <c r="T144" s="311"/>
      <c r="U144" s="311"/>
      <c r="V144" s="311"/>
      <c r="W144" s="311"/>
      <c r="X144" s="312"/>
      <c r="Y144" s="311"/>
      <c r="Z144" s="297"/>
      <c r="AA144" s="311"/>
      <c r="AB144" s="311"/>
      <c r="AC144" s="311"/>
      <c r="AD144" s="311"/>
      <c r="AE144" s="312"/>
      <c r="AF144" s="311"/>
      <c r="AG144" s="297"/>
      <c r="AH144" s="311"/>
      <c r="AI144" s="311"/>
      <c r="AJ144" s="311"/>
      <c r="AK144" s="311"/>
      <c r="AL144" s="312"/>
      <c r="AM144" s="311"/>
      <c r="AN144" s="297"/>
      <c r="AO144" s="311"/>
      <c r="AP144" s="311"/>
      <c r="AQ144" s="311"/>
      <c r="AR144" s="311"/>
      <c r="AS144" s="312"/>
      <c r="AT144" s="311"/>
      <c r="AU144" s="297"/>
      <c r="AV144" s="311"/>
      <c r="AW144" s="311"/>
      <c r="AX144" s="311"/>
      <c r="AY144" s="311"/>
      <c r="AZ144" s="312"/>
      <c r="BA144" s="311"/>
      <c r="BB144" s="297"/>
      <c r="BC144" s="311"/>
      <c r="BD144" s="311"/>
      <c r="BE144" s="311"/>
      <c r="BF144" s="311"/>
      <c r="BG144" s="312"/>
      <c r="BH144" s="311"/>
      <c r="BI144" s="297"/>
      <c r="BJ144" s="311"/>
      <c r="BK144" s="311"/>
      <c r="BL144" s="311"/>
      <c r="BM144" s="311"/>
      <c r="BN144" s="312"/>
      <c r="BO144" s="311"/>
      <c r="BP144" s="297"/>
      <c r="BQ144" s="311"/>
      <c r="BR144" s="311"/>
      <c r="BS144" s="311"/>
      <c r="BT144" s="311"/>
      <c r="BU144" s="312"/>
      <c r="BV144" s="311"/>
      <c r="BW144" s="297"/>
      <c r="BX144" s="311"/>
      <c r="BY144" s="311"/>
      <c r="BZ144" s="311"/>
      <c r="CA144" s="311"/>
      <c r="CB144" s="312"/>
      <c r="CC144" s="311"/>
      <c r="CD144" s="297"/>
      <c r="CE144" s="311"/>
      <c r="CF144" s="311"/>
      <c r="CG144" s="311"/>
      <c r="CH144" s="311"/>
      <c r="CI144" s="312"/>
      <c r="CJ144" s="311"/>
      <c r="CK144" s="297"/>
      <c r="CL144" s="311"/>
      <c r="CM144" s="311"/>
      <c r="CN144" s="311"/>
      <c r="CO144" s="311"/>
      <c r="CP144" s="312"/>
      <c r="CQ144" s="311"/>
      <c r="CR144" s="297"/>
      <c r="CS144" s="311"/>
      <c r="CT144" s="311"/>
      <c r="CU144" s="311"/>
      <c r="CV144" s="311"/>
      <c r="CW144" s="312"/>
      <c r="CX144" s="311"/>
      <c r="CY144" s="297"/>
      <c r="CZ144" s="311"/>
      <c r="DA144" s="311"/>
      <c r="DB144" s="311"/>
      <c r="DC144" s="311"/>
      <c r="DD144" s="312"/>
      <c r="DE144" s="311"/>
      <c r="DF144" s="297"/>
      <c r="DG144" s="311"/>
      <c r="DH144" s="311"/>
      <c r="DI144" s="311"/>
      <c r="DJ144" s="311"/>
      <c r="DK144" s="312"/>
      <c r="DL144" s="311"/>
      <c r="DM144" s="297"/>
      <c r="DN144" s="311"/>
      <c r="DO144" s="311"/>
      <c r="DP144" s="311"/>
      <c r="DQ144" s="311"/>
      <c r="DR144" s="312"/>
      <c r="DS144" s="311"/>
      <c r="DT144" s="297"/>
      <c r="DU144" s="311"/>
      <c r="DV144" s="311"/>
      <c r="DW144" s="311"/>
      <c r="DX144" s="311"/>
      <c r="DY144" s="312"/>
      <c r="DZ144" s="311"/>
      <c r="EA144" s="297"/>
      <c r="EB144" s="311"/>
      <c r="EC144" s="311"/>
      <c r="ED144" s="311"/>
      <c r="EE144" s="311"/>
      <c r="EF144" s="312"/>
      <c r="EG144" s="311"/>
      <c r="EH144" s="297"/>
      <c r="EI144" s="311"/>
      <c r="EJ144" s="311"/>
      <c r="EK144" s="311"/>
      <c r="EL144" s="311"/>
      <c r="EM144" s="312"/>
      <c r="EN144" s="311"/>
      <c r="EO144" s="297"/>
      <c r="EP144" s="311"/>
      <c r="EQ144" s="311"/>
      <c r="ER144" s="311"/>
      <c r="ES144" s="311"/>
      <c r="ET144" s="312"/>
      <c r="EU144" s="311"/>
      <c r="EV144" s="297"/>
      <c r="EW144" s="311"/>
      <c r="EX144" s="311"/>
      <c r="EY144" s="311"/>
      <c r="EZ144" s="311"/>
      <c r="FA144" s="312"/>
      <c r="FB144" s="311"/>
      <c r="FC144" s="298"/>
    </row>
    <row r="145" spans="1:159" s="205" customFormat="1" ht="39.9" customHeight="1" x14ac:dyDescent="0.25">
      <c r="A145" s="206"/>
      <c r="B145" s="196"/>
      <c r="C145" s="292"/>
      <c r="D145" s="198"/>
      <c r="E145" s="299"/>
      <c r="F145" s="200"/>
      <c r="G145" s="301"/>
      <c r="H145" s="303"/>
      <c r="I145" s="299"/>
      <c r="J145" s="299"/>
      <c r="K145" s="299"/>
      <c r="L145" s="289"/>
      <c r="M145" s="299"/>
      <c r="N145" s="289"/>
      <c r="O145" s="363" t="str">
        <f>IF(P145="","",IF(OR(I145="",J145=""),"",IF(AND(ISNUMBER(FIND("post-", I145)),J145=ProductCode!$I$12),ProductCode!$F$19,IF(AND(ISNUMBER(FIND("pre-", I145)),J145=ProductCode!$I$12),ProductCode!$F$20,IF(ISNUMBER(FIND("post-", I145)),ProductCode!$F$17,ProductCode!$F$18)))))</f>
        <v/>
      </c>
      <c r="P145" s="295" t="str">
        <f t="shared" si="8"/>
        <v/>
      </c>
      <c r="Q145" s="306"/>
      <c r="R145" s="203"/>
      <c r="S145" s="308" t="str">
        <f t="shared" si="9"/>
        <v/>
      </c>
      <c r="T145" s="311"/>
      <c r="U145" s="311"/>
      <c r="V145" s="311"/>
      <c r="W145" s="311"/>
      <c r="X145" s="312"/>
      <c r="Y145" s="311"/>
      <c r="Z145" s="297"/>
      <c r="AA145" s="311"/>
      <c r="AB145" s="311"/>
      <c r="AC145" s="311"/>
      <c r="AD145" s="311"/>
      <c r="AE145" s="312"/>
      <c r="AF145" s="311"/>
      <c r="AG145" s="297"/>
      <c r="AH145" s="311"/>
      <c r="AI145" s="311"/>
      <c r="AJ145" s="311"/>
      <c r="AK145" s="311"/>
      <c r="AL145" s="312"/>
      <c r="AM145" s="311"/>
      <c r="AN145" s="297"/>
      <c r="AO145" s="311"/>
      <c r="AP145" s="311"/>
      <c r="AQ145" s="311"/>
      <c r="AR145" s="311"/>
      <c r="AS145" s="312"/>
      <c r="AT145" s="311"/>
      <c r="AU145" s="297"/>
      <c r="AV145" s="311"/>
      <c r="AW145" s="311"/>
      <c r="AX145" s="311"/>
      <c r="AY145" s="311"/>
      <c r="AZ145" s="312"/>
      <c r="BA145" s="311"/>
      <c r="BB145" s="297"/>
      <c r="BC145" s="311"/>
      <c r="BD145" s="311"/>
      <c r="BE145" s="311"/>
      <c r="BF145" s="311"/>
      <c r="BG145" s="312"/>
      <c r="BH145" s="311"/>
      <c r="BI145" s="297"/>
      <c r="BJ145" s="311"/>
      <c r="BK145" s="311"/>
      <c r="BL145" s="311"/>
      <c r="BM145" s="311"/>
      <c r="BN145" s="312"/>
      <c r="BO145" s="311"/>
      <c r="BP145" s="297"/>
      <c r="BQ145" s="311"/>
      <c r="BR145" s="311"/>
      <c r="BS145" s="311"/>
      <c r="BT145" s="311"/>
      <c r="BU145" s="312"/>
      <c r="BV145" s="311"/>
      <c r="BW145" s="297"/>
      <c r="BX145" s="311"/>
      <c r="BY145" s="311"/>
      <c r="BZ145" s="311"/>
      <c r="CA145" s="311"/>
      <c r="CB145" s="312"/>
      <c r="CC145" s="311"/>
      <c r="CD145" s="297"/>
      <c r="CE145" s="311"/>
      <c r="CF145" s="311"/>
      <c r="CG145" s="311"/>
      <c r="CH145" s="311"/>
      <c r="CI145" s="312"/>
      <c r="CJ145" s="311"/>
      <c r="CK145" s="297"/>
      <c r="CL145" s="311"/>
      <c r="CM145" s="311"/>
      <c r="CN145" s="311"/>
      <c r="CO145" s="311"/>
      <c r="CP145" s="312"/>
      <c r="CQ145" s="311"/>
      <c r="CR145" s="297"/>
      <c r="CS145" s="311"/>
      <c r="CT145" s="311"/>
      <c r="CU145" s="311"/>
      <c r="CV145" s="311"/>
      <c r="CW145" s="312"/>
      <c r="CX145" s="311"/>
      <c r="CY145" s="297"/>
      <c r="CZ145" s="311"/>
      <c r="DA145" s="311"/>
      <c r="DB145" s="311"/>
      <c r="DC145" s="311"/>
      <c r="DD145" s="312"/>
      <c r="DE145" s="311"/>
      <c r="DF145" s="297"/>
      <c r="DG145" s="311"/>
      <c r="DH145" s="311"/>
      <c r="DI145" s="311"/>
      <c r="DJ145" s="311"/>
      <c r="DK145" s="312"/>
      <c r="DL145" s="311"/>
      <c r="DM145" s="297"/>
      <c r="DN145" s="311"/>
      <c r="DO145" s="311"/>
      <c r="DP145" s="311"/>
      <c r="DQ145" s="311"/>
      <c r="DR145" s="312"/>
      <c r="DS145" s="311"/>
      <c r="DT145" s="297"/>
      <c r="DU145" s="311"/>
      <c r="DV145" s="311"/>
      <c r="DW145" s="311"/>
      <c r="DX145" s="311"/>
      <c r="DY145" s="312"/>
      <c r="DZ145" s="311"/>
      <c r="EA145" s="297"/>
      <c r="EB145" s="311"/>
      <c r="EC145" s="311"/>
      <c r="ED145" s="311"/>
      <c r="EE145" s="311"/>
      <c r="EF145" s="312"/>
      <c r="EG145" s="311"/>
      <c r="EH145" s="297"/>
      <c r="EI145" s="311"/>
      <c r="EJ145" s="311"/>
      <c r="EK145" s="311"/>
      <c r="EL145" s="311"/>
      <c r="EM145" s="312"/>
      <c r="EN145" s="311"/>
      <c r="EO145" s="297"/>
      <c r="EP145" s="311"/>
      <c r="EQ145" s="311"/>
      <c r="ER145" s="311"/>
      <c r="ES145" s="311"/>
      <c r="ET145" s="312"/>
      <c r="EU145" s="311"/>
      <c r="EV145" s="297"/>
      <c r="EW145" s="311"/>
      <c r="EX145" s="311"/>
      <c r="EY145" s="311"/>
      <c r="EZ145" s="311"/>
      <c r="FA145" s="312"/>
      <c r="FB145" s="311"/>
      <c r="FC145" s="298"/>
    </row>
    <row r="146" spans="1:159" s="205" customFormat="1" ht="39.9" customHeight="1" x14ac:dyDescent="0.25">
      <c r="A146" s="206"/>
      <c r="B146" s="196"/>
      <c r="C146" s="292"/>
      <c r="D146" s="198"/>
      <c r="E146" s="299"/>
      <c r="F146" s="200"/>
      <c r="G146" s="301"/>
      <c r="H146" s="303"/>
      <c r="I146" s="299"/>
      <c r="J146" s="299"/>
      <c r="K146" s="299"/>
      <c r="L146" s="289"/>
      <c r="M146" s="299"/>
      <c r="N146" s="289"/>
      <c r="O146" s="363" t="str">
        <f>IF(P146="","",IF(OR(I146="",J146=""),"",IF(AND(ISNUMBER(FIND("post-", I146)),J146=ProductCode!$I$12),ProductCode!$F$19,IF(AND(ISNUMBER(FIND("pre-", I146)),J146=ProductCode!$I$12),ProductCode!$F$20,IF(ISNUMBER(FIND("post-", I146)),ProductCode!$F$17,ProductCode!$F$18)))))</f>
        <v/>
      </c>
      <c r="P146" s="295" t="str">
        <f t="shared" si="8"/>
        <v/>
      </c>
      <c r="Q146" s="306"/>
      <c r="R146" s="203"/>
      <c r="S146" s="308" t="str">
        <f t="shared" si="9"/>
        <v/>
      </c>
      <c r="T146" s="311"/>
      <c r="U146" s="311"/>
      <c r="V146" s="311"/>
      <c r="W146" s="311"/>
      <c r="X146" s="312"/>
      <c r="Y146" s="311"/>
      <c r="Z146" s="297"/>
      <c r="AA146" s="311"/>
      <c r="AB146" s="311"/>
      <c r="AC146" s="311"/>
      <c r="AD146" s="311"/>
      <c r="AE146" s="312"/>
      <c r="AF146" s="311"/>
      <c r="AG146" s="297"/>
      <c r="AH146" s="311"/>
      <c r="AI146" s="311"/>
      <c r="AJ146" s="311"/>
      <c r="AK146" s="311"/>
      <c r="AL146" s="312"/>
      <c r="AM146" s="311"/>
      <c r="AN146" s="297"/>
      <c r="AO146" s="311"/>
      <c r="AP146" s="311"/>
      <c r="AQ146" s="311"/>
      <c r="AR146" s="311"/>
      <c r="AS146" s="312"/>
      <c r="AT146" s="311"/>
      <c r="AU146" s="297"/>
      <c r="AV146" s="311"/>
      <c r="AW146" s="311"/>
      <c r="AX146" s="311"/>
      <c r="AY146" s="311"/>
      <c r="AZ146" s="312"/>
      <c r="BA146" s="311"/>
      <c r="BB146" s="297"/>
      <c r="BC146" s="311"/>
      <c r="BD146" s="311"/>
      <c r="BE146" s="311"/>
      <c r="BF146" s="311"/>
      <c r="BG146" s="312"/>
      <c r="BH146" s="311"/>
      <c r="BI146" s="297"/>
      <c r="BJ146" s="311"/>
      <c r="BK146" s="311"/>
      <c r="BL146" s="311"/>
      <c r="BM146" s="311"/>
      <c r="BN146" s="312"/>
      <c r="BO146" s="311"/>
      <c r="BP146" s="297"/>
      <c r="BQ146" s="311"/>
      <c r="BR146" s="311"/>
      <c r="BS146" s="311"/>
      <c r="BT146" s="311"/>
      <c r="BU146" s="312"/>
      <c r="BV146" s="311"/>
      <c r="BW146" s="297"/>
      <c r="BX146" s="311"/>
      <c r="BY146" s="311"/>
      <c r="BZ146" s="311"/>
      <c r="CA146" s="311"/>
      <c r="CB146" s="312"/>
      <c r="CC146" s="311"/>
      <c r="CD146" s="297"/>
      <c r="CE146" s="311"/>
      <c r="CF146" s="311"/>
      <c r="CG146" s="311"/>
      <c r="CH146" s="311"/>
      <c r="CI146" s="312"/>
      <c r="CJ146" s="311"/>
      <c r="CK146" s="297"/>
      <c r="CL146" s="311"/>
      <c r="CM146" s="311"/>
      <c r="CN146" s="311"/>
      <c r="CO146" s="311"/>
      <c r="CP146" s="312"/>
      <c r="CQ146" s="311"/>
      <c r="CR146" s="297"/>
      <c r="CS146" s="311"/>
      <c r="CT146" s="311"/>
      <c r="CU146" s="311"/>
      <c r="CV146" s="311"/>
      <c r="CW146" s="312"/>
      <c r="CX146" s="311"/>
      <c r="CY146" s="297"/>
      <c r="CZ146" s="311"/>
      <c r="DA146" s="311"/>
      <c r="DB146" s="311"/>
      <c r="DC146" s="311"/>
      <c r="DD146" s="312"/>
      <c r="DE146" s="311"/>
      <c r="DF146" s="297"/>
      <c r="DG146" s="311"/>
      <c r="DH146" s="311"/>
      <c r="DI146" s="311"/>
      <c r="DJ146" s="311"/>
      <c r="DK146" s="312"/>
      <c r="DL146" s="311"/>
      <c r="DM146" s="297"/>
      <c r="DN146" s="311"/>
      <c r="DO146" s="311"/>
      <c r="DP146" s="311"/>
      <c r="DQ146" s="311"/>
      <c r="DR146" s="312"/>
      <c r="DS146" s="311"/>
      <c r="DT146" s="297"/>
      <c r="DU146" s="311"/>
      <c r="DV146" s="311"/>
      <c r="DW146" s="311"/>
      <c r="DX146" s="311"/>
      <c r="DY146" s="312"/>
      <c r="DZ146" s="311"/>
      <c r="EA146" s="297"/>
      <c r="EB146" s="311"/>
      <c r="EC146" s="311"/>
      <c r="ED146" s="311"/>
      <c r="EE146" s="311"/>
      <c r="EF146" s="312"/>
      <c r="EG146" s="311"/>
      <c r="EH146" s="297"/>
      <c r="EI146" s="311"/>
      <c r="EJ146" s="311"/>
      <c r="EK146" s="311"/>
      <c r="EL146" s="311"/>
      <c r="EM146" s="312"/>
      <c r="EN146" s="311"/>
      <c r="EO146" s="297"/>
      <c r="EP146" s="311"/>
      <c r="EQ146" s="311"/>
      <c r="ER146" s="311"/>
      <c r="ES146" s="311"/>
      <c r="ET146" s="312"/>
      <c r="EU146" s="311"/>
      <c r="EV146" s="297"/>
      <c r="EW146" s="311"/>
      <c r="EX146" s="311"/>
      <c r="EY146" s="311"/>
      <c r="EZ146" s="311"/>
      <c r="FA146" s="312"/>
      <c r="FB146" s="311"/>
      <c r="FC146" s="298"/>
    </row>
    <row r="147" spans="1:159" s="205" customFormat="1" ht="39.9" customHeight="1" x14ac:dyDescent="0.25">
      <c r="A147" s="206"/>
      <c r="B147" s="196"/>
      <c r="C147" s="292"/>
      <c r="D147" s="198"/>
      <c r="E147" s="299"/>
      <c r="F147" s="200"/>
      <c r="G147" s="301"/>
      <c r="H147" s="303"/>
      <c r="I147" s="299"/>
      <c r="J147" s="299"/>
      <c r="K147" s="299"/>
      <c r="L147" s="289"/>
      <c r="M147" s="299"/>
      <c r="N147" s="289"/>
      <c r="O147" s="363" t="str">
        <f>IF(P147="","",IF(OR(I147="",J147=""),"",IF(AND(ISNUMBER(FIND("post-", I147)),J147=ProductCode!$I$12),ProductCode!$F$19,IF(AND(ISNUMBER(FIND("pre-", I147)),J147=ProductCode!$I$12),ProductCode!$F$20,IF(ISNUMBER(FIND("post-", I147)),ProductCode!$F$17,ProductCode!$F$18)))))</f>
        <v/>
      </c>
      <c r="P147" s="295" t="str">
        <f t="shared" si="8"/>
        <v/>
      </c>
      <c r="Q147" s="306"/>
      <c r="R147" s="203"/>
      <c r="S147" s="308" t="str">
        <f t="shared" si="9"/>
        <v/>
      </c>
      <c r="T147" s="311"/>
      <c r="U147" s="311"/>
      <c r="V147" s="311"/>
      <c r="W147" s="311"/>
      <c r="X147" s="312"/>
      <c r="Y147" s="311"/>
      <c r="Z147" s="297"/>
      <c r="AA147" s="311"/>
      <c r="AB147" s="311"/>
      <c r="AC147" s="311"/>
      <c r="AD147" s="311"/>
      <c r="AE147" s="312"/>
      <c r="AF147" s="311"/>
      <c r="AG147" s="297"/>
      <c r="AH147" s="311"/>
      <c r="AI147" s="311"/>
      <c r="AJ147" s="311"/>
      <c r="AK147" s="311"/>
      <c r="AL147" s="312"/>
      <c r="AM147" s="311"/>
      <c r="AN147" s="297"/>
      <c r="AO147" s="311"/>
      <c r="AP147" s="311"/>
      <c r="AQ147" s="311"/>
      <c r="AR147" s="311"/>
      <c r="AS147" s="312"/>
      <c r="AT147" s="311"/>
      <c r="AU147" s="297"/>
      <c r="AV147" s="311"/>
      <c r="AW147" s="311"/>
      <c r="AX147" s="311"/>
      <c r="AY147" s="311"/>
      <c r="AZ147" s="312"/>
      <c r="BA147" s="311"/>
      <c r="BB147" s="297"/>
      <c r="BC147" s="311"/>
      <c r="BD147" s="311"/>
      <c r="BE147" s="311"/>
      <c r="BF147" s="311"/>
      <c r="BG147" s="312"/>
      <c r="BH147" s="311"/>
      <c r="BI147" s="297"/>
      <c r="BJ147" s="311"/>
      <c r="BK147" s="311"/>
      <c r="BL147" s="311"/>
      <c r="BM147" s="311"/>
      <c r="BN147" s="312"/>
      <c r="BO147" s="311"/>
      <c r="BP147" s="297"/>
      <c r="BQ147" s="311"/>
      <c r="BR147" s="311"/>
      <c r="BS147" s="311"/>
      <c r="BT147" s="311"/>
      <c r="BU147" s="312"/>
      <c r="BV147" s="311"/>
      <c r="BW147" s="297"/>
      <c r="BX147" s="311"/>
      <c r="BY147" s="311"/>
      <c r="BZ147" s="311"/>
      <c r="CA147" s="311"/>
      <c r="CB147" s="312"/>
      <c r="CC147" s="311"/>
      <c r="CD147" s="297"/>
      <c r="CE147" s="311"/>
      <c r="CF147" s="311"/>
      <c r="CG147" s="311"/>
      <c r="CH147" s="311"/>
      <c r="CI147" s="312"/>
      <c r="CJ147" s="311"/>
      <c r="CK147" s="297"/>
      <c r="CL147" s="311"/>
      <c r="CM147" s="311"/>
      <c r="CN147" s="311"/>
      <c r="CO147" s="311"/>
      <c r="CP147" s="312"/>
      <c r="CQ147" s="311"/>
      <c r="CR147" s="297"/>
      <c r="CS147" s="311"/>
      <c r="CT147" s="311"/>
      <c r="CU147" s="311"/>
      <c r="CV147" s="311"/>
      <c r="CW147" s="312"/>
      <c r="CX147" s="311"/>
      <c r="CY147" s="297"/>
      <c r="CZ147" s="311"/>
      <c r="DA147" s="311"/>
      <c r="DB147" s="311"/>
      <c r="DC147" s="311"/>
      <c r="DD147" s="312"/>
      <c r="DE147" s="311"/>
      <c r="DF147" s="297"/>
      <c r="DG147" s="311"/>
      <c r="DH147" s="311"/>
      <c r="DI147" s="311"/>
      <c r="DJ147" s="311"/>
      <c r="DK147" s="312"/>
      <c r="DL147" s="311"/>
      <c r="DM147" s="297"/>
      <c r="DN147" s="311"/>
      <c r="DO147" s="311"/>
      <c r="DP147" s="311"/>
      <c r="DQ147" s="311"/>
      <c r="DR147" s="312"/>
      <c r="DS147" s="311"/>
      <c r="DT147" s="297"/>
      <c r="DU147" s="311"/>
      <c r="DV147" s="311"/>
      <c r="DW147" s="311"/>
      <c r="DX147" s="311"/>
      <c r="DY147" s="312"/>
      <c r="DZ147" s="311"/>
      <c r="EA147" s="297"/>
      <c r="EB147" s="311"/>
      <c r="EC147" s="311"/>
      <c r="ED147" s="311"/>
      <c r="EE147" s="311"/>
      <c r="EF147" s="312"/>
      <c r="EG147" s="311"/>
      <c r="EH147" s="297"/>
      <c r="EI147" s="311"/>
      <c r="EJ147" s="311"/>
      <c r="EK147" s="311"/>
      <c r="EL147" s="311"/>
      <c r="EM147" s="312"/>
      <c r="EN147" s="311"/>
      <c r="EO147" s="297"/>
      <c r="EP147" s="311"/>
      <c r="EQ147" s="311"/>
      <c r="ER147" s="311"/>
      <c r="ES147" s="311"/>
      <c r="ET147" s="312"/>
      <c r="EU147" s="311"/>
      <c r="EV147" s="297"/>
      <c r="EW147" s="311"/>
      <c r="EX147" s="311"/>
      <c r="EY147" s="311"/>
      <c r="EZ147" s="311"/>
      <c r="FA147" s="312"/>
      <c r="FB147" s="311"/>
      <c r="FC147" s="298"/>
    </row>
    <row r="148" spans="1:159" s="205" customFormat="1" ht="39.9" customHeight="1" x14ac:dyDescent="0.25">
      <c r="A148" s="206"/>
      <c r="B148" s="196"/>
      <c r="C148" s="292"/>
      <c r="D148" s="198"/>
      <c r="E148" s="299"/>
      <c r="F148" s="200"/>
      <c r="G148" s="301"/>
      <c r="H148" s="303"/>
      <c r="I148" s="299"/>
      <c r="J148" s="299"/>
      <c r="K148" s="299"/>
      <c r="L148" s="289"/>
      <c r="M148" s="299"/>
      <c r="N148" s="289"/>
      <c r="O148" s="363" t="str">
        <f>IF(P148="","",IF(OR(I148="",J148=""),"",IF(AND(ISNUMBER(FIND("post-", I148)),J148=ProductCode!$I$12),ProductCode!$F$19,IF(AND(ISNUMBER(FIND("pre-", I148)),J148=ProductCode!$I$12),ProductCode!$F$20,IF(ISNUMBER(FIND("post-", I148)),ProductCode!$F$17,ProductCode!$F$18)))))</f>
        <v/>
      </c>
      <c r="P148" s="295" t="str">
        <f t="shared" si="8"/>
        <v/>
      </c>
      <c r="Q148" s="306"/>
      <c r="R148" s="203"/>
      <c r="S148" s="308" t="str">
        <f t="shared" si="9"/>
        <v/>
      </c>
      <c r="T148" s="311"/>
      <c r="U148" s="311"/>
      <c r="V148" s="311"/>
      <c r="W148" s="311"/>
      <c r="X148" s="312"/>
      <c r="Y148" s="311"/>
      <c r="Z148" s="297"/>
      <c r="AA148" s="311"/>
      <c r="AB148" s="311"/>
      <c r="AC148" s="311"/>
      <c r="AD148" s="311"/>
      <c r="AE148" s="312"/>
      <c r="AF148" s="311"/>
      <c r="AG148" s="297"/>
      <c r="AH148" s="311"/>
      <c r="AI148" s="311"/>
      <c r="AJ148" s="311"/>
      <c r="AK148" s="311"/>
      <c r="AL148" s="312"/>
      <c r="AM148" s="311"/>
      <c r="AN148" s="297"/>
      <c r="AO148" s="311"/>
      <c r="AP148" s="311"/>
      <c r="AQ148" s="311"/>
      <c r="AR148" s="311"/>
      <c r="AS148" s="312"/>
      <c r="AT148" s="311"/>
      <c r="AU148" s="297"/>
      <c r="AV148" s="311"/>
      <c r="AW148" s="311"/>
      <c r="AX148" s="311"/>
      <c r="AY148" s="311"/>
      <c r="AZ148" s="312"/>
      <c r="BA148" s="311"/>
      <c r="BB148" s="297"/>
      <c r="BC148" s="311"/>
      <c r="BD148" s="311"/>
      <c r="BE148" s="311"/>
      <c r="BF148" s="311"/>
      <c r="BG148" s="312"/>
      <c r="BH148" s="311"/>
      <c r="BI148" s="297"/>
      <c r="BJ148" s="311"/>
      <c r="BK148" s="311"/>
      <c r="BL148" s="311"/>
      <c r="BM148" s="311"/>
      <c r="BN148" s="312"/>
      <c r="BO148" s="311"/>
      <c r="BP148" s="297"/>
      <c r="BQ148" s="311"/>
      <c r="BR148" s="311"/>
      <c r="BS148" s="311"/>
      <c r="BT148" s="311"/>
      <c r="BU148" s="312"/>
      <c r="BV148" s="311"/>
      <c r="BW148" s="297"/>
      <c r="BX148" s="311"/>
      <c r="BY148" s="311"/>
      <c r="BZ148" s="311"/>
      <c r="CA148" s="311"/>
      <c r="CB148" s="312"/>
      <c r="CC148" s="311"/>
      <c r="CD148" s="297"/>
      <c r="CE148" s="311"/>
      <c r="CF148" s="311"/>
      <c r="CG148" s="311"/>
      <c r="CH148" s="311"/>
      <c r="CI148" s="312"/>
      <c r="CJ148" s="311"/>
      <c r="CK148" s="297"/>
      <c r="CL148" s="311"/>
      <c r="CM148" s="311"/>
      <c r="CN148" s="311"/>
      <c r="CO148" s="311"/>
      <c r="CP148" s="312"/>
      <c r="CQ148" s="311"/>
      <c r="CR148" s="297"/>
      <c r="CS148" s="311"/>
      <c r="CT148" s="311"/>
      <c r="CU148" s="311"/>
      <c r="CV148" s="311"/>
      <c r="CW148" s="312"/>
      <c r="CX148" s="311"/>
      <c r="CY148" s="297"/>
      <c r="CZ148" s="311"/>
      <c r="DA148" s="311"/>
      <c r="DB148" s="311"/>
      <c r="DC148" s="311"/>
      <c r="DD148" s="312"/>
      <c r="DE148" s="311"/>
      <c r="DF148" s="297"/>
      <c r="DG148" s="311"/>
      <c r="DH148" s="311"/>
      <c r="DI148" s="311"/>
      <c r="DJ148" s="311"/>
      <c r="DK148" s="312"/>
      <c r="DL148" s="311"/>
      <c r="DM148" s="297"/>
      <c r="DN148" s="311"/>
      <c r="DO148" s="311"/>
      <c r="DP148" s="311"/>
      <c r="DQ148" s="311"/>
      <c r="DR148" s="312"/>
      <c r="DS148" s="311"/>
      <c r="DT148" s="297"/>
      <c r="DU148" s="311"/>
      <c r="DV148" s="311"/>
      <c r="DW148" s="311"/>
      <c r="DX148" s="311"/>
      <c r="DY148" s="312"/>
      <c r="DZ148" s="311"/>
      <c r="EA148" s="297"/>
      <c r="EB148" s="311"/>
      <c r="EC148" s="311"/>
      <c r="ED148" s="311"/>
      <c r="EE148" s="311"/>
      <c r="EF148" s="312"/>
      <c r="EG148" s="311"/>
      <c r="EH148" s="297"/>
      <c r="EI148" s="311"/>
      <c r="EJ148" s="311"/>
      <c r="EK148" s="311"/>
      <c r="EL148" s="311"/>
      <c r="EM148" s="312"/>
      <c r="EN148" s="311"/>
      <c r="EO148" s="297"/>
      <c r="EP148" s="311"/>
      <c r="EQ148" s="311"/>
      <c r="ER148" s="311"/>
      <c r="ES148" s="311"/>
      <c r="ET148" s="312"/>
      <c r="EU148" s="311"/>
      <c r="EV148" s="297"/>
      <c r="EW148" s="311"/>
      <c r="EX148" s="311"/>
      <c r="EY148" s="311"/>
      <c r="EZ148" s="311"/>
      <c r="FA148" s="312"/>
      <c r="FB148" s="311"/>
      <c r="FC148" s="298"/>
    </row>
    <row r="149" spans="1:159" s="205" customFormat="1" ht="39.9" customHeight="1" x14ac:dyDescent="0.25">
      <c r="A149" s="206"/>
      <c r="B149" s="196"/>
      <c r="C149" s="292"/>
      <c r="D149" s="198"/>
      <c r="E149" s="299"/>
      <c r="F149" s="200"/>
      <c r="G149" s="301"/>
      <c r="H149" s="303"/>
      <c r="I149" s="299"/>
      <c r="J149" s="299"/>
      <c r="K149" s="299"/>
      <c r="L149" s="289"/>
      <c r="M149" s="299"/>
      <c r="N149" s="289"/>
      <c r="O149" s="363" t="str">
        <f>IF(P149="","",IF(OR(I149="",J149=""),"",IF(AND(ISNUMBER(FIND("post-", I149)),J149=ProductCode!$I$12),ProductCode!$F$19,IF(AND(ISNUMBER(FIND("pre-", I149)),J149=ProductCode!$I$12),ProductCode!$F$20,IF(ISNUMBER(FIND("post-", I149)),ProductCode!$F$17,ProductCode!$F$18)))))</f>
        <v/>
      </c>
      <c r="P149" s="295" t="str">
        <f t="shared" si="8"/>
        <v/>
      </c>
      <c r="Q149" s="306"/>
      <c r="R149" s="203"/>
      <c r="S149" s="308" t="str">
        <f t="shared" si="9"/>
        <v/>
      </c>
      <c r="T149" s="311"/>
      <c r="U149" s="311"/>
      <c r="V149" s="311"/>
      <c r="W149" s="311"/>
      <c r="X149" s="312"/>
      <c r="Y149" s="311"/>
      <c r="Z149" s="297"/>
      <c r="AA149" s="311"/>
      <c r="AB149" s="311"/>
      <c r="AC149" s="311"/>
      <c r="AD149" s="311"/>
      <c r="AE149" s="312"/>
      <c r="AF149" s="311"/>
      <c r="AG149" s="297"/>
      <c r="AH149" s="311"/>
      <c r="AI149" s="311"/>
      <c r="AJ149" s="311"/>
      <c r="AK149" s="311"/>
      <c r="AL149" s="312"/>
      <c r="AM149" s="311"/>
      <c r="AN149" s="297"/>
      <c r="AO149" s="311"/>
      <c r="AP149" s="311"/>
      <c r="AQ149" s="311"/>
      <c r="AR149" s="311"/>
      <c r="AS149" s="312"/>
      <c r="AT149" s="311"/>
      <c r="AU149" s="297"/>
      <c r="AV149" s="311"/>
      <c r="AW149" s="311"/>
      <c r="AX149" s="311"/>
      <c r="AY149" s="311"/>
      <c r="AZ149" s="312"/>
      <c r="BA149" s="311"/>
      <c r="BB149" s="297"/>
      <c r="BC149" s="311"/>
      <c r="BD149" s="311"/>
      <c r="BE149" s="311"/>
      <c r="BF149" s="311"/>
      <c r="BG149" s="312"/>
      <c r="BH149" s="311"/>
      <c r="BI149" s="297"/>
      <c r="BJ149" s="311"/>
      <c r="BK149" s="311"/>
      <c r="BL149" s="311"/>
      <c r="BM149" s="311"/>
      <c r="BN149" s="312"/>
      <c r="BO149" s="311"/>
      <c r="BP149" s="297"/>
      <c r="BQ149" s="311"/>
      <c r="BR149" s="311"/>
      <c r="BS149" s="311"/>
      <c r="BT149" s="311"/>
      <c r="BU149" s="312"/>
      <c r="BV149" s="311"/>
      <c r="BW149" s="297"/>
      <c r="BX149" s="311"/>
      <c r="BY149" s="311"/>
      <c r="BZ149" s="311"/>
      <c r="CA149" s="311"/>
      <c r="CB149" s="312"/>
      <c r="CC149" s="311"/>
      <c r="CD149" s="297"/>
      <c r="CE149" s="311"/>
      <c r="CF149" s="311"/>
      <c r="CG149" s="311"/>
      <c r="CH149" s="311"/>
      <c r="CI149" s="312"/>
      <c r="CJ149" s="311"/>
      <c r="CK149" s="297"/>
      <c r="CL149" s="311"/>
      <c r="CM149" s="311"/>
      <c r="CN149" s="311"/>
      <c r="CO149" s="311"/>
      <c r="CP149" s="312"/>
      <c r="CQ149" s="311"/>
      <c r="CR149" s="297"/>
      <c r="CS149" s="311"/>
      <c r="CT149" s="311"/>
      <c r="CU149" s="311"/>
      <c r="CV149" s="311"/>
      <c r="CW149" s="312"/>
      <c r="CX149" s="311"/>
      <c r="CY149" s="297"/>
      <c r="CZ149" s="311"/>
      <c r="DA149" s="311"/>
      <c r="DB149" s="311"/>
      <c r="DC149" s="311"/>
      <c r="DD149" s="312"/>
      <c r="DE149" s="311"/>
      <c r="DF149" s="297"/>
      <c r="DG149" s="311"/>
      <c r="DH149" s="311"/>
      <c r="DI149" s="311"/>
      <c r="DJ149" s="311"/>
      <c r="DK149" s="312"/>
      <c r="DL149" s="311"/>
      <c r="DM149" s="297"/>
      <c r="DN149" s="311"/>
      <c r="DO149" s="311"/>
      <c r="DP149" s="311"/>
      <c r="DQ149" s="311"/>
      <c r="DR149" s="312"/>
      <c r="DS149" s="311"/>
      <c r="DT149" s="297"/>
      <c r="DU149" s="311"/>
      <c r="DV149" s="311"/>
      <c r="DW149" s="311"/>
      <c r="DX149" s="311"/>
      <c r="DY149" s="312"/>
      <c r="DZ149" s="311"/>
      <c r="EA149" s="297"/>
      <c r="EB149" s="311"/>
      <c r="EC149" s="311"/>
      <c r="ED149" s="311"/>
      <c r="EE149" s="311"/>
      <c r="EF149" s="312"/>
      <c r="EG149" s="311"/>
      <c r="EH149" s="297"/>
      <c r="EI149" s="311"/>
      <c r="EJ149" s="311"/>
      <c r="EK149" s="311"/>
      <c r="EL149" s="311"/>
      <c r="EM149" s="312"/>
      <c r="EN149" s="311"/>
      <c r="EO149" s="297"/>
      <c r="EP149" s="311"/>
      <c r="EQ149" s="311"/>
      <c r="ER149" s="311"/>
      <c r="ES149" s="311"/>
      <c r="ET149" s="312"/>
      <c r="EU149" s="311"/>
      <c r="EV149" s="297"/>
      <c r="EW149" s="311"/>
      <c r="EX149" s="311"/>
      <c r="EY149" s="311"/>
      <c r="EZ149" s="311"/>
      <c r="FA149" s="312"/>
      <c r="FB149" s="311"/>
      <c r="FC149" s="298"/>
    </row>
    <row r="150" spans="1:159" s="205" customFormat="1" ht="39.9" customHeight="1" x14ac:dyDescent="0.25">
      <c r="A150" s="206"/>
      <c r="B150" s="196"/>
      <c r="C150" s="292"/>
      <c r="D150" s="198"/>
      <c r="E150" s="299"/>
      <c r="F150" s="200"/>
      <c r="G150" s="301"/>
      <c r="H150" s="303"/>
      <c r="I150" s="299"/>
      <c r="J150" s="299"/>
      <c r="K150" s="299"/>
      <c r="L150" s="289"/>
      <c r="M150" s="299"/>
      <c r="N150" s="289"/>
      <c r="O150" s="363" t="str">
        <f>IF(P150="","",IF(OR(I150="",J150=""),"",IF(AND(ISNUMBER(FIND("post-", I150)),J150=ProductCode!$I$12),ProductCode!$F$19,IF(AND(ISNUMBER(FIND("pre-", I150)),J150=ProductCode!$I$12),ProductCode!$F$20,IF(ISNUMBER(FIND("post-", I150)),ProductCode!$F$17,ProductCode!$F$18)))))</f>
        <v/>
      </c>
      <c r="P150" s="295" t="str">
        <f t="shared" si="8"/>
        <v/>
      </c>
      <c r="Q150" s="306"/>
      <c r="R150" s="203"/>
      <c r="S150" s="308" t="str">
        <f t="shared" si="9"/>
        <v/>
      </c>
      <c r="T150" s="311"/>
      <c r="U150" s="311"/>
      <c r="V150" s="311"/>
      <c r="W150" s="311"/>
      <c r="X150" s="312"/>
      <c r="Y150" s="311"/>
      <c r="Z150" s="297"/>
      <c r="AA150" s="311"/>
      <c r="AB150" s="311"/>
      <c r="AC150" s="311"/>
      <c r="AD150" s="311"/>
      <c r="AE150" s="312"/>
      <c r="AF150" s="311"/>
      <c r="AG150" s="297"/>
      <c r="AH150" s="311"/>
      <c r="AI150" s="311"/>
      <c r="AJ150" s="311"/>
      <c r="AK150" s="311"/>
      <c r="AL150" s="312"/>
      <c r="AM150" s="311"/>
      <c r="AN150" s="297"/>
      <c r="AO150" s="311"/>
      <c r="AP150" s="311"/>
      <c r="AQ150" s="311"/>
      <c r="AR150" s="311"/>
      <c r="AS150" s="312"/>
      <c r="AT150" s="311"/>
      <c r="AU150" s="297"/>
      <c r="AV150" s="311"/>
      <c r="AW150" s="311"/>
      <c r="AX150" s="311"/>
      <c r="AY150" s="311"/>
      <c r="AZ150" s="312"/>
      <c r="BA150" s="311"/>
      <c r="BB150" s="297"/>
      <c r="BC150" s="311"/>
      <c r="BD150" s="311"/>
      <c r="BE150" s="311"/>
      <c r="BF150" s="311"/>
      <c r="BG150" s="312"/>
      <c r="BH150" s="311"/>
      <c r="BI150" s="297"/>
      <c r="BJ150" s="311"/>
      <c r="BK150" s="311"/>
      <c r="BL150" s="311"/>
      <c r="BM150" s="311"/>
      <c r="BN150" s="312"/>
      <c r="BO150" s="311"/>
      <c r="BP150" s="297"/>
      <c r="BQ150" s="311"/>
      <c r="BR150" s="311"/>
      <c r="BS150" s="311"/>
      <c r="BT150" s="311"/>
      <c r="BU150" s="312"/>
      <c r="BV150" s="311"/>
      <c r="BW150" s="297"/>
      <c r="BX150" s="311"/>
      <c r="BY150" s="311"/>
      <c r="BZ150" s="311"/>
      <c r="CA150" s="311"/>
      <c r="CB150" s="312"/>
      <c r="CC150" s="311"/>
      <c r="CD150" s="297"/>
      <c r="CE150" s="311"/>
      <c r="CF150" s="311"/>
      <c r="CG150" s="311"/>
      <c r="CH150" s="311"/>
      <c r="CI150" s="312"/>
      <c r="CJ150" s="311"/>
      <c r="CK150" s="297"/>
      <c r="CL150" s="311"/>
      <c r="CM150" s="311"/>
      <c r="CN150" s="311"/>
      <c r="CO150" s="311"/>
      <c r="CP150" s="312"/>
      <c r="CQ150" s="311"/>
      <c r="CR150" s="297"/>
      <c r="CS150" s="311"/>
      <c r="CT150" s="311"/>
      <c r="CU150" s="311"/>
      <c r="CV150" s="311"/>
      <c r="CW150" s="312"/>
      <c r="CX150" s="311"/>
      <c r="CY150" s="297"/>
      <c r="CZ150" s="311"/>
      <c r="DA150" s="311"/>
      <c r="DB150" s="311"/>
      <c r="DC150" s="311"/>
      <c r="DD150" s="312"/>
      <c r="DE150" s="311"/>
      <c r="DF150" s="297"/>
      <c r="DG150" s="311"/>
      <c r="DH150" s="311"/>
      <c r="DI150" s="311"/>
      <c r="DJ150" s="311"/>
      <c r="DK150" s="312"/>
      <c r="DL150" s="311"/>
      <c r="DM150" s="297"/>
      <c r="DN150" s="311"/>
      <c r="DO150" s="311"/>
      <c r="DP150" s="311"/>
      <c r="DQ150" s="311"/>
      <c r="DR150" s="312"/>
      <c r="DS150" s="311"/>
      <c r="DT150" s="297"/>
      <c r="DU150" s="311"/>
      <c r="DV150" s="311"/>
      <c r="DW150" s="311"/>
      <c r="DX150" s="311"/>
      <c r="DY150" s="312"/>
      <c r="DZ150" s="311"/>
      <c r="EA150" s="297"/>
      <c r="EB150" s="311"/>
      <c r="EC150" s="311"/>
      <c r="ED150" s="311"/>
      <c r="EE150" s="311"/>
      <c r="EF150" s="312"/>
      <c r="EG150" s="311"/>
      <c r="EH150" s="297"/>
      <c r="EI150" s="311"/>
      <c r="EJ150" s="311"/>
      <c r="EK150" s="311"/>
      <c r="EL150" s="311"/>
      <c r="EM150" s="312"/>
      <c r="EN150" s="311"/>
      <c r="EO150" s="297"/>
      <c r="EP150" s="311"/>
      <c r="EQ150" s="311"/>
      <c r="ER150" s="311"/>
      <c r="ES150" s="311"/>
      <c r="ET150" s="312"/>
      <c r="EU150" s="311"/>
      <c r="EV150" s="297"/>
      <c r="EW150" s="311"/>
      <c r="EX150" s="311"/>
      <c r="EY150" s="311"/>
      <c r="EZ150" s="311"/>
      <c r="FA150" s="312"/>
      <c r="FB150" s="311"/>
      <c r="FC150" s="298"/>
    </row>
    <row r="151" spans="1:159" s="205" customFormat="1" ht="39.9" customHeight="1" x14ac:dyDescent="0.25">
      <c r="A151" s="206"/>
      <c r="B151" s="196"/>
      <c r="C151" s="292"/>
      <c r="D151" s="198"/>
      <c r="E151" s="299"/>
      <c r="F151" s="200"/>
      <c r="G151" s="301"/>
      <c r="H151" s="303"/>
      <c r="I151" s="299"/>
      <c r="J151" s="299"/>
      <c r="K151" s="299"/>
      <c r="L151" s="289"/>
      <c r="M151" s="299"/>
      <c r="N151" s="289"/>
      <c r="O151" s="363" t="str">
        <f>IF(P151="","",IF(OR(I151="",J151=""),"",IF(AND(ISNUMBER(FIND("post-", I151)),J151=ProductCode!$I$12),ProductCode!$F$19,IF(AND(ISNUMBER(FIND("pre-", I151)),J151=ProductCode!$I$12),ProductCode!$F$20,IF(ISNUMBER(FIND("post-", I151)),ProductCode!$F$17,ProductCode!$F$18)))))</f>
        <v/>
      </c>
      <c r="P151" s="295" t="str">
        <f t="shared" si="8"/>
        <v/>
      </c>
      <c r="Q151" s="306"/>
      <c r="R151" s="203"/>
      <c r="S151" s="308" t="str">
        <f t="shared" si="9"/>
        <v/>
      </c>
      <c r="T151" s="311"/>
      <c r="U151" s="311"/>
      <c r="V151" s="311"/>
      <c r="W151" s="311"/>
      <c r="X151" s="312"/>
      <c r="Y151" s="311"/>
      <c r="Z151" s="297"/>
      <c r="AA151" s="311"/>
      <c r="AB151" s="311"/>
      <c r="AC151" s="311"/>
      <c r="AD151" s="311"/>
      <c r="AE151" s="312"/>
      <c r="AF151" s="311"/>
      <c r="AG151" s="297"/>
      <c r="AH151" s="311"/>
      <c r="AI151" s="311"/>
      <c r="AJ151" s="311"/>
      <c r="AK151" s="311"/>
      <c r="AL151" s="312"/>
      <c r="AM151" s="311"/>
      <c r="AN151" s="297"/>
      <c r="AO151" s="311"/>
      <c r="AP151" s="311"/>
      <c r="AQ151" s="311"/>
      <c r="AR151" s="311"/>
      <c r="AS151" s="312"/>
      <c r="AT151" s="311"/>
      <c r="AU151" s="297"/>
      <c r="AV151" s="311"/>
      <c r="AW151" s="311"/>
      <c r="AX151" s="311"/>
      <c r="AY151" s="311"/>
      <c r="AZ151" s="312"/>
      <c r="BA151" s="311"/>
      <c r="BB151" s="297"/>
      <c r="BC151" s="311"/>
      <c r="BD151" s="311"/>
      <c r="BE151" s="311"/>
      <c r="BF151" s="311"/>
      <c r="BG151" s="312"/>
      <c r="BH151" s="311"/>
      <c r="BI151" s="297"/>
      <c r="BJ151" s="311"/>
      <c r="BK151" s="311"/>
      <c r="BL151" s="311"/>
      <c r="BM151" s="311"/>
      <c r="BN151" s="312"/>
      <c r="BO151" s="311"/>
      <c r="BP151" s="297"/>
      <c r="BQ151" s="311"/>
      <c r="BR151" s="311"/>
      <c r="BS151" s="311"/>
      <c r="BT151" s="311"/>
      <c r="BU151" s="312"/>
      <c r="BV151" s="311"/>
      <c r="BW151" s="297"/>
      <c r="BX151" s="311"/>
      <c r="BY151" s="311"/>
      <c r="BZ151" s="311"/>
      <c r="CA151" s="311"/>
      <c r="CB151" s="312"/>
      <c r="CC151" s="311"/>
      <c r="CD151" s="297"/>
      <c r="CE151" s="311"/>
      <c r="CF151" s="311"/>
      <c r="CG151" s="311"/>
      <c r="CH151" s="311"/>
      <c r="CI151" s="312"/>
      <c r="CJ151" s="311"/>
      <c r="CK151" s="297"/>
      <c r="CL151" s="311"/>
      <c r="CM151" s="311"/>
      <c r="CN151" s="311"/>
      <c r="CO151" s="311"/>
      <c r="CP151" s="312"/>
      <c r="CQ151" s="311"/>
      <c r="CR151" s="297"/>
      <c r="CS151" s="311"/>
      <c r="CT151" s="311"/>
      <c r="CU151" s="311"/>
      <c r="CV151" s="311"/>
      <c r="CW151" s="312"/>
      <c r="CX151" s="311"/>
      <c r="CY151" s="297"/>
      <c r="CZ151" s="311"/>
      <c r="DA151" s="311"/>
      <c r="DB151" s="311"/>
      <c r="DC151" s="311"/>
      <c r="DD151" s="312"/>
      <c r="DE151" s="311"/>
      <c r="DF151" s="297"/>
      <c r="DG151" s="311"/>
      <c r="DH151" s="311"/>
      <c r="DI151" s="311"/>
      <c r="DJ151" s="311"/>
      <c r="DK151" s="312"/>
      <c r="DL151" s="311"/>
      <c r="DM151" s="297"/>
      <c r="DN151" s="311"/>
      <c r="DO151" s="311"/>
      <c r="DP151" s="311"/>
      <c r="DQ151" s="311"/>
      <c r="DR151" s="312"/>
      <c r="DS151" s="311"/>
      <c r="DT151" s="297"/>
      <c r="DU151" s="311"/>
      <c r="DV151" s="311"/>
      <c r="DW151" s="311"/>
      <c r="DX151" s="311"/>
      <c r="DY151" s="312"/>
      <c r="DZ151" s="311"/>
      <c r="EA151" s="297"/>
      <c r="EB151" s="311"/>
      <c r="EC151" s="311"/>
      <c r="ED151" s="311"/>
      <c r="EE151" s="311"/>
      <c r="EF151" s="312"/>
      <c r="EG151" s="311"/>
      <c r="EH151" s="297"/>
      <c r="EI151" s="311"/>
      <c r="EJ151" s="311"/>
      <c r="EK151" s="311"/>
      <c r="EL151" s="311"/>
      <c r="EM151" s="312"/>
      <c r="EN151" s="311"/>
      <c r="EO151" s="297"/>
      <c r="EP151" s="311"/>
      <c r="EQ151" s="311"/>
      <c r="ER151" s="311"/>
      <c r="ES151" s="311"/>
      <c r="ET151" s="312"/>
      <c r="EU151" s="311"/>
      <c r="EV151" s="297"/>
      <c r="EW151" s="311"/>
      <c r="EX151" s="311"/>
      <c r="EY151" s="311"/>
      <c r="EZ151" s="311"/>
      <c r="FA151" s="312"/>
      <c r="FB151" s="311"/>
      <c r="FC151" s="298"/>
    </row>
    <row r="152" spans="1:159" s="205" customFormat="1" ht="39.9" customHeight="1" x14ac:dyDescent="0.25">
      <c r="A152" s="206"/>
      <c r="B152" s="196"/>
      <c r="C152" s="292"/>
      <c r="D152" s="198"/>
      <c r="E152" s="299"/>
      <c r="F152" s="200"/>
      <c r="G152" s="301"/>
      <c r="H152" s="303"/>
      <c r="I152" s="299"/>
      <c r="J152" s="299"/>
      <c r="K152" s="299"/>
      <c r="L152" s="289"/>
      <c r="M152" s="299"/>
      <c r="N152" s="289"/>
      <c r="O152" s="363" t="str">
        <f>IF(P152="","",IF(OR(I152="",J152=""),"",IF(AND(ISNUMBER(FIND("post-", I152)),J152=ProductCode!$I$12),ProductCode!$F$19,IF(AND(ISNUMBER(FIND("pre-", I152)),J152=ProductCode!$I$12),ProductCode!$F$20,IF(ISNUMBER(FIND("post-", I152)),ProductCode!$F$17,ProductCode!$F$18)))))</f>
        <v/>
      </c>
      <c r="P152" s="295" t="str">
        <f t="shared" si="8"/>
        <v/>
      </c>
      <c r="Q152" s="306"/>
      <c r="R152" s="203"/>
      <c r="S152" s="308" t="str">
        <f t="shared" si="9"/>
        <v/>
      </c>
      <c r="T152" s="311"/>
      <c r="U152" s="311"/>
      <c r="V152" s="311"/>
      <c r="W152" s="311"/>
      <c r="X152" s="312"/>
      <c r="Y152" s="311"/>
      <c r="Z152" s="297"/>
      <c r="AA152" s="311"/>
      <c r="AB152" s="311"/>
      <c r="AC152" s="311"/>
      <c r="AD152" s="311"/>
      <c r="AE152" s="312"/>
      <c r="AF152" s="311"/>
      <c r="AG152" s="297"/>
      <c r="AH152" s="311"/>
      <c r="AI152" s="311"/>
      <c r="AJ152" s="311"/>
      <c r="AK152" s="311"/>
      <c r="AL152" s="312"/>
      <c r="AM152" s="311"/>
      <c r="AN152" s="297"/>
      <c r="AO152" s="311"/>
      <c r="AP152" s="311"/>
      <c r="AQ152" s="311"/>
      <c r="AR152" s="311"/>
      <c r="AS152" s="312"/>
      <c r="AT152" s="311"/>
      <c r="AU152" s="297"/>
      <c r="AV152" s="311"/>
      <c r="AW152" s="311"/>
      <c r="AX152" s="311"/>
      <c r="AY152" s="311"/>
      <c r="AZ152" s="312"/>
      <c r="BA152" s="311"/>
      <c r="BB152" s="297"/>
      <c r="BC152" s="311"/>
      <c r="BD152" s="311"/>
      <c r="BE152" s="311"/>
      <c r="BF152" s="311"/>
      <c r="BG152" s="312"/>
      <c r="BH152" s="311"/>
      <c r="BI152" s="297"/>
      <c r="BJ152" s="311"/>
      <c r="BK152" s="311"/>
      <c r="BL152" s="311"/>
      <c r="BM152" s="311"/>
      <c r="BN152" s="312"/>
      <c r="BO152" s="311"/>
      <c r="BP152" s="297"/>
      <c r="BQ152" s="311"/>
      <c r="BR152" s="311"/>
      <c r="BS152" s="311"/>
      <c r="BT152" s="311"/>
      <c r="BU152" s="312"/>
      <c r="BV152" s="311"/>
      <c r="BW152" s="297"/>
      <c r="BX152" s="311"/>
      <c r="BY152" s="311"/>
      <c r="BZ152" s="311"/>
      <c r="CA152" s="311"/>
      <c r="CB152" s="312"/>
      <c r="CC152" s="311"/>
      <c r="CD152" s="297"/>
      <c r="CE152" s="311"/>
      <c r="CF152" s="311"/>
      <c r="CG152" s="311"/>
      <c r="CH152" s="311"/>
      <c r="CI152" s="312"/>
      <c r="CJ152" s="311"/>
      <c r="CK152" s="297"/>
      <c r="CL152" s="311"/>
      <c r="CM152" s="311"/>
      <c r="CN152" s="311"/>
      <c r="CO152" s="311"/>
      <c r="CP152" s="312"/>
      <c r="CQ152" s="311"/>
      <c r="CR152" s="297"/>
      <c r="CS152" s="311"/>
      <c r="CT152" s="311"/>
      <c r="CU152" s="311"/>
      <c r="CV152" s="311"/>
      <c r="CW152" s="312"/>
      <c r="CX152" s="311"/>
      <c r="CY152" s="297"/>
      <c r="CZ152" s="311"/>
      <c r="DA152" s="311"/>
      <c r="DB152" s="311"/>
      <c r="DC152" s="311"/>
      <c r="DD152" s="312"/>
      <c r="DE152" s="311"/>
      <c r="DF152" s="297"/>
      <c r="DG152" s="311"/>
      <c r="DH152" s="311"/>
      <c r="DI152" s="311"/>
      <c r="DJ152" s="311"/>
      <c r="DK152" s="312"/>
      <c r="DL152" s="311"/>
      <c r="DM152" s="297"/>
      <c r="DN152" s="311"/>
      <c r="DO152" s="311"/>
      <c r="DP152" s="311"/>
      <c r="DQ152" s="311"/>
      <c r="DR152" s="312"/>
      <c r="DS152" s="311"/>
      <c r="DT152" s="297"/>
      <c r="DU152" s="311"/>
      <c r="DV152" s="311"/>
      <c r="DW152" s="311"/>
      <c r="DX152" s="311"/>
      <c r="DY152" s="312"/>
      <c r="DZ152" s="311"/>
      <c r="EA152" s="297"/>
      <c r="EB152" s="311"/>
      <c r="EC152" s="311"/>
      <c r="ED152" s="311"/>
      <c r="EE152" s="311"/>
      <c r="EF152" s="312"/>
      <c r="EG152" s="311"/>
      <c r="EH152" s="297"/>
      <c r="EI152" s="311"/>
      <c r="EJ152" s="311"/>
      <c r="EK152" s="311"/>
      <c r="EL152" s="311"/>
      <c r="EM152" s="312"/>
      <c r="EN152" s="311"/>
      <c r="EO152" s="297"/>
      <c r="EP152" s="311"/>
      <c r="EQ152" s="311"/>
      <c r="ER152" s="311"/>
      <c r="ES152" s="311"/>
      <c r="ET152" s="312"/>
      <c r="EU152" s="311"/>
      <c r="EV152" s="297"/>
      <c r="EW152" s="311"/>
      <c r="EX152" s="311"/>
      <c r="EY152" s="311"/>
      <c r="EZ152" s="311"/>
      <c r="FA152" s="312"/>
      <c r="FB152" s="311"/>
      <c r="FC152" s="298"/>
    </row>
    <row r="153" spans="1:159" s="205" customFormat="1" ht="39.9" customHeight="1" x14ac:dyDescent="0.25">
      <c r="A153" s="206"/>
      <c r="B153" s="196"/>
      <c r="C153" s="292"/>
      <c r="D153" s="198"/>
      <c r="E153" s="299"/>
      <c r="F153" s="200"/>
      <c r="G153" s="301"/>
      <c r="H153" s="303"/>
      <c r="I153" s="299"/>
      <c r="J153" s="299"/>
      <c r="K153" s="299"/>
      <c r="L153" s="289"/>
      <c r="M153" s="299"/>
      <c r="N153" s="289"/>
      <c r="O153" s="363" t="str">
        <f>IF(P153="","",IF(OR(I153="",J153=""),"",IF(AND(ISNUMBER(FIND("post-", I153)),J153=ProductCode!$I$12),ProductCode!$F$19,IF(AND(ISNUMBER(FIND("pre-", I153)),J153=ProductCode!$I$12),ProductCode!$F$20,IF(ISNUMBER(FIND("post-", I153)),ProductCode!$F$17,ProductCode!$F$18)))))</f>
        <v/>
      </c>
      <c r="P153" s="295" t="str">
        <f t="shared" si="8"/>
        <v/>
      </c>
      <c r="Q153" s="306"/>
      <c r="R153" s="203"/>
      <c r="S153" s="308" t="str">
        <f t="shared" si="9"/>
        <v/>
      </c>
      <c r="T153" s="311"/>
      <c r="U153" s="311"/>
      <c r="V153" s="311"/>
      <c r="W153" s="311"/>
      <c r="X153" s="312"/>
      <c r="Y153" s="311"/>
      <c r="Z153" s="297"/>
      <c r="AA153" s="311"/>
      <c r="AB153" s="311"/>
      <c r="AC153" s="311"/>
      <c r="AD153" s="311"/>
      <c r="AE153" s="312"/>
      <c r="AF153" s="311"/>
      <c r="AG153" s="297"/>
      <c r="AH153" s="311"/>
      <c r="AI153" s="311"/>
      <c r="AJ153" s="311"/>
      <c r="AK153" s="311"/>
      <c r="AL153" s="312"/>
      <c r="AM153" s="311"/>
      <c r="AN153" s="297"/>
      <c r="AO153" s="311"/>
      <c r="AP153" s="311"/>
      <c r="AQ153" s="311"/>
      <c r="AR153" s="311"/>
      <c r="AS153" s="312"/>
      <c r="AT153" s="311"/>
      <c r="AU153" s="297"/>
      <c r="AV153" s="311"/>
      <c r="AW153" s="311"/>
      <c r="AX153" s="311"/>
      <c r="AY153" s="311"/>
      <c r="AZ153" s="312"/>
      <c r="BA153" s="311"/>
      <c r="BB153" s="297"/>
      <c r="BC153" s="311"/>
      <c r="BD153" s="311"/>
      <c r="BE153" s="311"/>
      <c r="BF153" s="311"/>
      <c r="BG153" s="312"/>
      <c r="BH153" s="311"/>
      <c r="BI153" s="297"/>
      <c r="BJ153" s="311"/>
      <c r="BK153" s="311"/>
      <c r="BL153" s="311"/>
      <c r="BM153" s="311"/>
      <c r="BN153" s="312"/>
      <c r="BO153" s="311"/>
      <c r="BP153" s="297"/>
      <c r="BQ153" s="311"/>
      <c r="BR153" s="311"/>
      <c r="BS153" s="311"/>
      <c r="BT153" s="311"/>
      <c r="BU153" s="312"/>
      <c r="BV153" s="311"/>
      <c r="BW153" s="297"/>
      <c r="BX153" s="311"/>
      <c r="BY153" s="311"/>
      <c r="BZ153" s="311"/>
      <c r="CA153" s="311"/>
      <c r="CB153" s="312"/>
      <c r="CC153" s="311"/>
      <c r="CD153" s="297"/>
      <c r="CE153" s="311"/>
      <c r="CF153" s="311"/>
      <c r="CG153" s="311"/>
      <c r="CH153" s="311"/>
      <c r="CI153" s="312"/>
      <c r="CJ153" s="311"/>
      <c r="CK153" s="297"/>
      <c r="CL153" s="311"/>
      <c r="CM153" s="311"/>
      <c r="CN153" s="311"/>
      <c r="CO153" s="311"/>
      <c r="CP153" s="312"/>
      <c r="CQ153" s="311"/>
      <c r="CR153" s="297"/>
      <c r="CS153" s="311"/>
      <c r="CT153" s="311"/>
      <c r="CU153" s="311"/>
      <c r="CV153" s="311"/>
      <c r="CW153" s="312"/>
      <c r="CX153" s="311"/>
      <c r="CY153" s="297"/>
      <c r="CZ153" s="311"/>
      <c r="DA153" s="311"/>
      <c r="DB153" s="311"/>
      <c r="DC153" s="311"/>
      <c r="DD153" s="312"/>
      <c r="DE153" s="311"/>
      <c r="DF153" s="297"/>
      <c r="DG153" s="311"/>
      <c r="DH153" s="311"/>
      <c r="DI153" s="311"/>
      <c r="DJ153" s="311"/>
      <c r="DK153" s="312"/>
      <c r="DL153" s="311"/>
      <c r="DM153" s="297"/>
      <c r="DN153" s="311"/>
      <c r="DO153" s="311"/>
      <c r="DP153" s="311"/>
      <c r="DQ153" s="311"/>
      <c r="DR153" s="312"/>
      <c r="DS153" s="311"/>
      <c r="DT153" s="297"/>
      <c r="DU153" s="311"/>
      <c r="DV153" s="311"/>
      <c r="DW153" s="311"/>
      <c r="DX153" s="311"/>
      <c r="DY153" s="312"/>
      <c r="DZ153" s="311"/>
      <c r="EA153" s="297"/>
      <c r="EB153" s="311"/>
      <c r="EC153" s="311"/>
      <c r="ED153" s="311"/>
      <c r="EE153" s="311"/>
      <c r="EF153" s="312"/>
      <c r="EG153" s="311"/>
      <c r="EH153" s="297"/>
      <c r="EI153" s="311"/>
      <c r="EJ153" s="311"/>
      <c r="EK153" s="311"/>
      <c r="EL153" s="311"/>
      <c r="EM153" s="312"/>
      <c r="EN153" s="311"/>
      <c r="EO153" s="297"/>
      <c r="EP153" s="311"/>
      <c r="EQ153" s="311"/>
      <c r="ER153" s="311"/>
      <c r="ES153" s="311"/>
      <c r="ET153" s="312"/>
      <c r="EU153" s="311"/>
      <c r="EV153" s="297"/>
      <c r="EW153" s="311"/>
      <c r="EX153" s="311"/>
      <c r="EY153" s="311"/>
      <c r="EZ153" s="311"/>
      <c r="FA153" s="312"/>
      <c r="FB153" s="311"/>
      <c r="FC153" s="298"/>
    </row>
    <row r="154" spans="1:159" s="205" customFormat="1" ht="39.9" customHeight="1" x14ac:dyDescent="0.25">
      <c r="A154" s="206"/>
      <c r="B154" s="196"/>
      <c r="C154" s="292"/>
      <c r="D154" s="198"/>
      <c r="E154" s="299"/>
      <c r="F154" s="200"/>
      <c r="G154" s="301"/>
      <c r="H154" s="303"/>
      <c r="I154" s="299"/>
      <c r="J154" s="299"/>
      <c r="K154" s="299"/>
      <c r="L154" s="289"/>
      <c r="M154" s="299"/>
      <c r="N154" s="289"/>
      <c r="O154" s="363" t="str">
        <f>IF(P154="","",IF(OR(I154="",J154=""),"",IF(AND(ISNUMBER(FIND("post-", I154)),J154=ProductCode!$I$12),ProductCode!$F$19,IF(AND(ISNUMBER(FIND("pre-", I154)),J154=ProductCode!$I$12),ProductCode!$F$20,IF(ISNUMBER(FIND("post-", I154)),ProductCode!$F$17,ProductCode!$F$18)))))</f>
        <v/>
      </c>
      <c r="P154" s="295" t="str">
        <f t="shared" si="8"/>
        <v/>
      </c>
      <c r="Q154" s="306"/>
      <c r="R154" s="203"/>
      <c r="S154" s="308" t="str">
        <f t="shared" si="9"/>
        <v/>
      </c>
      <c r="T154" s="311"/>
      <c r="U154" s="311"/>
      <c r="V154" s="311"/>
      <c r="W154" s="311"/>
      <c r="X154" s="312"/>
      <c r="Y154" s="311"/>
      <c r="Z154" s="297"/>
      <c r="AA154" s="311"/>
      <c r="AB154" s="311"/>
      <c r="AC154" s="311"/>
      <c r="AD154" s="311"/>
      <c r="AE154" s="312"/>
      <c r="AF154" s="311"/>
      <c r="AG154" s="297"/>
      <c r="AH154" s="311"/>
      <c r="AI154" s="311"/>
      <c r="AJ154" s="311"/>
      <c r="AK154" s="311"/>
      <c r="AL154" s="312"/>
      <c r="AM154" s="311"/>
      <c r="AN154" s="297"/>
      <c r="AO154" s="311"/>
      <c r="AP154" s="311"/>
      <c r="AQ154" s="311"/>
      <c r="AR154" s="311"/>
      <c r="AS154" s="312"/>
      <c r="AT154" s="311"/>
      <c r="AU154" s="297"/>
      <c r="AV154" s="311"/>
      <c r="AW154" s="311"/>
      <c r="AX154" s="311"/>
      <c r="AY154" s="311"/>
      <c r="AZ154" s="312"/>
      <c r="BA154" s="311"/>
      <c r="BB154" s="297"/>
      <c r="BC154" s="311"/>
      <c r="BD154" s="311"/>
      <c r="BE154" s="311"/>
      <c r="BF154" s="311"/>
      <c r="BG154" s="312"/>
      <c r="BH154" s="311"/>
      <c r="BI154" s="297"/>
      <c r="BJ154" s="311"/>
      <c r="BK154" s="311"/>
      <c r="BL154" s="311"/>
      <c r="BM154" s="311"/>
      <c r="BN154" s="312"/>
      <c r="BO154" s="311"/>
      <c r="BP154" s="297"/>
      <c r="BQ154" s="311"/>
      <c r="BR154" s="311"/>
      <c r="BS154" s="311"/>
      <c r="BT154" s="311"/>
      <c r="BU154" s="312"/>
      <c r="BV154" s="311"/>
      <c r="BW154" s="297"/>
      <c r="BX154" s="311"/>
      <c r="BY154" s="311"/>
      <c r="BZ154" s="311"/>
      <c r="CA154" s="311"/>
      <c r="CB154" s="312"/>
      <c r="CC154" s="311"/>
      <c r="CD154" s="297"/>
      <c r="CE154" s="311"/>
      <c r="CF154" s="311"/>
      <c r="CG154" s="311"/>
      <c r="CH154" s="311"/>
      <c r="CI154" s="312"/>
      <c r="CJ154" s="311"/>
      <c r="CK154" s="297"/>
      <c r="CL154" s="311"/>
      <c r="CM154" s="311"/>
      <c r="CN154" s="311"/>
      <c r="CO154" s="311"/>
      <c r="CP154" s="312"/>
      <c r="CQ154" s="311"/>
      <c r="CR154" s="297"/>
      <c r="CS154" s="311"/>
      <c r="CT154" s="311"/>
      <c r="CU154" s="311"/>
      <c r="CV154" s="311"/>
      <c r="CW154" s="312"/>
      <c r="CX154" s="311"/>
      <c r="CY154" s="297"/>
      <c r="CZ154" s="311"/>
      <c r="DA154" s="311"/>
      <c r="DB154" s="311"/>
      <c r="DC154" s="311"/>
      <c r="DD154" s="312"/>
      <c r="DE154" s="311"/>
      <c r="DF154" s="297"/>
      <c r="DG154" s="311"/>
      <c r="DH154" s="311"/>
      <c r="DI154" s="311"/>
      <c r="DJ154" s="311"/>
      <c r="DK154" s="312"/>
      <c r="DL154" s="311"/>
      <c r="DM154" s="297"/>
      <c r="DN154" s="311"/>
      <c r="DO154" s="311"/>
      <c r="DP154" s="311"/>
      <c r="DQ154" s="311"/>
      <c r="DR154" s="312"/>
      <c r="DS154" s="311"/>
      <c r="DT154" s="297"/>
      <c r="DU154" s="311"/>
      <c r="DV154" s="311"/>
      <c r="DW154" s="311"/>
      <c r="DX154" s="311"/>
      <c r="DY154" s="312"/>
      <c r="DZ154" s="311"/>
      <c r="EA154" s="297"/>
      <c r="EB154" s="311"/>
      <c r="EC154" s="311"/>
      <c r="ED154" s="311"/>
      <c r="EE154" s="311"/>
      <c r="EF154" s="312"/>
      <c r="EG154" s="311"/>
      <c r="EH154" s="297"/>
      <c r="EI154" s="311"/>
      <c r="EJ154" s="311"/>
      <c r="EK154" s="311"/>
      <c r="EL154" s="311"/>
      <c r="EM154" s="312"/>
      <c r="EN154" s="311"/>
      <c r="EO154" s="297"/>
      <c r="EP154" s="311"/>
      <c r="EQ154" s="311"/>
      <c r="ER154" s="311"/>
      <c r="ES154" s="311"/>
      <c r="ET154" s="312"/>
      <c r="EU154" s="311"/>
      <c r="EV154" s="297"/>
      <c r="EW154" s="311"/>
      <c r="EX154" s="311"/>
      <c r="EY154" s="311"/>
      <c r="EZ154" s="311"/>
      <c r="FA154" s="312"/>
      <c r="FB154" s="311"/>
      <c r="FC154" s="298"/>
    </row>
    <row r="155" spans="1:159" s="205" customFormat="1" ht="39.9" customHeight="1" x14ac:dyDescent="0.25">
      <c r="A155" s="206"/>
      <c r="B155" s="196"/>
      <c r="C155" s="292"/>
      <c r="D155" s="198"/>
      <c r="E155" s="299"/>
      <c r="F155" s="200"/>
      <c r="G155" s="301"/>
      <c r="H155" s="303"/>
      <c r="I155" s="299"/>
      <c r="J155" s="299"/>
      <c r="K155" s="299"/>
      <c r="L155" s="289"/>
      <c r="M155" s="299"/>
      <c r="N155" s="289"/>
      <c r="O155" s="363" t="str">
        <f>IF(P155="","",IF(OR(I155="",J155=""),"",IF(AND(ISNUMBER(FIND("post-", I155)),J155=ProductCode!$I$12),ProductCode!$F$19,IF(AND(ISNUMBER(FIND("pre-", I155)),J155=ProductCode!$I$12),ProductCode!$F$20,IF(ISNUMBER(FIND("post-", I155)),ProductCode!$F$17,ProductCode!$F$18)))))</f>
        <v/>
      </c>
      <c r="P155" s="295" t="str">
        <f t="shared" si="8"/>
        <v/>
      </c>
      <c r="Q155" s="306"/>
      <c r="R155" s="203"/>
      <c r="S155" s="308" t="str">
        <f t="shared" si="9"/>
        <v/>
      </c>
      <c r="T155" s="311"/>
      <c r="U155" s="311"/>
      <c r="V155" s="311"/>
      <c r="W155" s="311"/>
      <c r="X155" s="312"/>
      <c r="Y155" s="311"/>
      <c r="Z155" s="297"/>
      <c r="AA155" s="311"/>
      <c r="AB155" s="311"/>
      <c r="AC155" s="311"/>
      <c r="AD155" s="311"/>
      <c r="AE155" s="312"/>
      <c r="AF155" s="311"/>
      <c r="AG155" s="297"/>
      <c r="AH155" s="311"/>
      <c r="AI155" s="311"/>
      <c r="AJ155" s="311"/>
      <c r="AK155" s="311"/>
      <c r="AL155" s="312"/>
      <c r="AM155" s="311"/>
      <c r="AN155" s="297"/>
      <c r="AO155" s="311"/>
      <c r="AP155" s="311"/>
      <c r="AQ155" s="311"/>
      <c r="AR155" s="311"/>
      <c r="AS155" s="312"/>
      <c r="AT155" s="311"/>
      <c r="AU155" s="297"/>
      <c r="AV155" s="311"/>
      <c r="AW155" s="311"/>
      <c r="AX155" s="311"/>
      <c r="AY155" s="311"/>
      <c r="AZ155" s="312"/>
      <c r="BA155" s="311"/>
      <c r="BB155" s="297"/>
      <c r="BC155" s="311"/>
      <c r="BD155" s="311"/>
      <c r="BE155" s="311"/>
      <c r="BF155" s="311"/>
      <c r="BG155" s="312"/>
      <c r="BH155" s="311"/>
      <c r="BI155" s="297"/>
      <c r="BJ155" s="311"/>
      <c r="BK155" s="311"/>
      <c r="BL155" s="311"/>
      <c r="BM155" s="311"/>
      <c r="BN155" s="312"/>
      <c r="BO155" s="311"/>
      <c r="BP155" s="297"/>
      <c r="BQ155" s="311"/>
      <c r="BR155" s="311"/>
      <c r="BS155" s="311"/>
      <c r="BT155" s="311"/>
      <c r="BU155" s="312"/>
      <c r="BV155" s="311"/>
      <c r="BW155" s="297"/>
      <c r="BX155" s="311"/>
      <c r="BY155" s="311"/>
      <c r="BZ155" s="311"/>
      <c r="CA155" s="311"/>
      <c r="CB155" s="312"/>
      <c r="CC155" s="311"/>
      <c r="CD155" s="297"/>
      <c r="CE155" s="311"/>
      <c r="CF155" s="311"/>
      <c r="CG155" s="311"/>
      <c r="CH155" s="311"/>
      <c r="CI155" s="312"/>
      <c r="CJ155" s="311"/>
      <c r="CK155" s="297"/>
      <c r="CL155" s="311"/>
      <c r="CM155" s="311"/>
      <c r="CN155" s="311"/>
      <c r="CO155" s="311"/>
      <c r="CP155" s="312"/>
      <c r="CQ155" s="311"/>
      <c r="CR155" s="297"/>
      <c r="CS155" s="311"/>
      <c r="CT155" s="311"/>
      <c r="CU155" s="311"/>
      <c r="CV155" s="311"/>
      <c r="CW155" s="312"/>
      <c r="CX155" s="311"/>
      <c r="CY155" s="297"/>
      <c r="CZ155" s="311"/>
      <c r="DA155" s="311"/>
      <c r="DB155" s="311"/>
      <c r="DC155" s="311"/>
      <c r="DD155" s="312"/>
      <c r="DE155" s="311"/>
      <c r="DF155" s="297"/>
      <c r="DG155" s="311"/>
      <c r="DH155" s="311"/>
      <c r="DI155" s="311"/>
      <c r="DJ155" s="311"/>
      <c r="DK155" s="312"/>
      <c r="DL155" s="311"/>
      <c r="DM155" s="297"/>
      <c r="DN155" s="311"/>
      <c r="DO155" s="311"/>
      <c r="DP155" s="311"/>
      <c r="DQ155" s="311"/>
      <c r="DR155" s="312"/>
      <c r="DS155" s="311"/>
      <c r="DT155" s="297"/>
      <c r="DU155" s="311"/>
      <c r="DV155" s="311"/>
      <c r="DW155" s="311"/>
      <c r="DX155" s="311"/>
      <c r="DY155" s="312"/>
      <c r="DZ155" s="311"/>
      <c r="EA155" s="297"/>
      <c r="EB155" s="311"/>
      <c r="EC155" s="311"/>
      <c r="ED155" s="311"/>
      <c r="EE155" s="311"/>
      <c r="EF155" s="312"/>
      <c r="EG155" s="311"/>
      <c r="EH155" s="297"/>
      <c r="EI155" s="311"/>
      <c r="EJ155" s="311"/>
      <c r="EK155" s="311"/>
      <c r="EL155" s="311"/>
      <c r="EM155" s="312"/>
      <c r="EN155" s="311"/>
      <c r="EO155" s="297"/>
      <c r="EP155" s="311"/>
      <c r="EQ155" s="311"/>
      <c r="ER155" s="311"/>
      <c r="ES155" s="311"/>
      <c r="ET155" s="312"/>
      <c r="EU155" s="311"/>
      <c r="EV155" s="297"/>
      <c r="EW155" s="311"/>
      <c r="EX155" s="311"/>
      <c r="EY155" s="311"/>
      <c r="EZ155" s="311"/>
      <c r="FA155" s="312"/>
      <c r="FB155" s="311"/>
      <c r="FC155" s="298"/>
    </row>
    <row r="156" spans="1:159" s="205" customFormat="1" ht="39.9" customHeight="1" x14ac:dyDescent="0.25">
      <c r="A156" s="206"/>
      <c r="B156" s="196"/>
      <c r="C156" s="292"/>
      <c r="D156" s="198"/>
      <c r="E156" s="299"/>
      <c r="F156" s="200"/>
      <c r="G156" s="301"/>
      <c r="H156" s="303"/>
      <c r="I156" s="299"/>
      <c r="J156" s="299"/>
      <c r="K156" s="299"/>
      <c r="L156" s="289"/>
      <c r="M156" s="299"/>
      <c r="N156" s="289"/>
      <c r="O156" s="363" t="str">
        <f>IF(P156="","",IF(OR(I156="",J156=""),"",IF(AND(ISNUMBER(FIND("post-", I156)),J156=ProductCode!$I$12),ProductCode!$F$19,IF(AND(ISNUMBER(FIND("pre-", I156)),J156=ProductCode!$I$12),ProductCode!$F$20,IF(ISNUMBER(FIND("post-", I156)),ProductCode!$F$17,ProductCode!$F$18)))))</f>
        <v/>
      </c>
      <c r="P156" s="295" t="str">
        <f t="shared" si="8"/>
        <v/>
      </c>
      <c r="Q156" s="306"/>
      <c r="R156" s="203"/>
      <c r="S156" s="308" t="str">
        <f t="shared" si="9"/>
        <v/>
      </c>
      <c r="T156" s="311"/>
      <c r="U156" s="311"/>
      <c r="V156" s="311"/>
      <c r="W156" s="311"/>
      <c r="X156" s="312"/>
      <c r="Y156" s="311"/>
      <c r="Z156" s="297"/>
      <c r="AA156" s="311"/>
      <c r="AB156" s="311"/>
      <c r="AC156" s="311"/>
      <c r="AD156" s="311"/>
      <c r="AE156" s="312"/>
      <c r="AF156" s="311"/>
      <c r="AG156" s="297"/>
      <c r="AH156" s="311"/>
      <c r="AI156" s="311"/>
      <c r="AJ156" s="311"/>
      <c r="AK156" s="311"/>
      <c r="AL156" s="312"/>
      <c r="AM156" s="311"/>
      <c r="AN156" s="297"/>
      <c r="AO156" s="311"/>
      <c r="AP156" s="311"/>
      <c r="AQ156" s="311"/>
      <c r="AR156" s="311"/>
      <c r="AS156" s="312"/>
      <c r="AT156" s="311"/>
      <c r="AU156" s="297"/>
      <c r="AV156" s="311"/>
      <c r="AW156" s="311"/>
      <c r="AX156" s="311"/>
      <c r="AY156" s="311"/>
      <c r="AZ156" s="312"/>
      <c r="BA156" s="311"/>
      <c r="BB156" s="297"/>
      <c r="BC156" s="311"/>
      <c r="BD156" s="311"/>
      <c r="BE156" s="311"/>
      <c r="BF156" s="311"/>
      <c r="BG156" s="312"/>
      <c r="BH156" s="311"/>
      <c r="BI156" s="297"/>
      <c r="BJ156" s="311"/>
      <c r="BK156" s="311"/>
      <c r="BL156" s="311"/>
      <c r="BM156" s="311"/>
      <c r="BN156" s="312"/>
      <c r="BO156" s="311"/>
      <c r="BP156" s="297"/>
      <c r="BQ156" s="311"/>
      <c r="BR156" s="311"/>
      <c r="BS156" s="311"/>
      <c r="BT156" s="311"/>
      <c r="BU156" s="312"/>
      <c r="BV156" s="311"/>
      <c r="BW156" s="297"/>
      <c r="BX156" s="311"/>
      <c r="BY156" s="311"/>
      <c r="BZ156" s="311"/>
      <c r="CA156" s="311"/>
      <c r="CB156" s="312"/>
      <c r="CC156" s="311"/>
      <c r="CD156" s="297"/>
      <c r="CE156" s="311"/>
      <c r="CF156" s="311"/>
      <c r="CG156" s="311"/>
      <c r="CH156" s="311"/>
      <c r="CI156" s="312"/>
      <c r="CJ156" s="311"/>
      <c r="CK156" s="297"/>
      <c r="CL156" s="311"/>
      <c r="CM156" s="311"/>
      <c r="CN156" s="311"/>
      <c r="CO156" s="311"/>
      <c r="CP156" s="312"/>
      <c r="CQ156" s="311"/>
      <c r="CR156" s="297"/>
      <c r="CS156" s="311"/>
      <c r="CT156" s="311"/>
      <c r="CU156" s="311"/>
      <c r="CV156" s="311"/>
      <c r="CW156" s="312"/>
      <c r="CX156" s="311"/>
      <c r="CY156" s="297"/>
      <c r="CZ156" s="311"/>
      <c r="DA156" s="311"/>
      <c r="DB156" s="311"/>
      <c r="DC156" s="311"/>
      <c r="DD156" s="312"/>
      <c r="DE156" s="311"/>
      <c r="DF156" s="297"/>
      <c r="DG156" s="311"/>
      <c r="DH156" s="311"/>
      <c r="DI156" s="311"/>
      <c r="DJ156" s="311"/>
      <c r="DK156" s="312"/>
      <c r="DL156" s="311"/>
      <c r="DM156" s="297"/>
      <c r="DN156" s="311"/>
      <c r="DO156" s="311"/>
      <c r="DP156" s="311"/>
      <c r="DQ156" s="311"/>
      <c r="DR156" s="312"/>
      <c r="DS156" s="311"/>
      <c r="DT156" s="297"/>
      <c r="DU156" s="311"/>
      <c r="DV156" s="311"/>
      <c r="DW156" s="311"/>
      <c r="DX156" s="311"/>
      <c r="DY156" s="312"/>
      <c r="DZ156" s="311"/>
      <c r="EA156" s="297"/>
      <c r="EB156" s="311"/>
      <c r="EC156" s="311"/>
      <c r="ED156" s="311"/>
      <c r="EE156" s="311"/>
      <c r="EF156" s="312"/>
      <c r="EG156" s="311"/>
      <c r="EH156" s="297"/>
      <c r="EI156" s="311"/>
      <c r="EJ156" s="311"/>
      <c r="EK156" s="311"/>
      <c r="EL156" s="311"/>
      <c r="EM156" s="312"/>
      <c r="EN156" s="311"/>
      <c r="EO156" s="297"/>
      <c r="EP156" s="311"/>
      <c r="EQ156" s="311"/>
      <c r="ER156" s="311"/>
      <c r="ES156" s="311"/>
      <c r="ET156" s="312"/>
      <c r="EU156" s="311"/>
      <c r="EV156" s="297"/>
      <c r="EW156" s="311"/>
      <c r="EX156" s="311"/>
      <c r="EY156" s="311"/>
      <c r="EZ156" s="311"/>
      <c r="FA156" s="312"/>
      <c r="FB156" s="311"/>
      <c r="FC156" s="298"/>
    </row>
    <row r="157" spans="1:159" s="205" customFormat="1" ht="39.9" customHeight="1" x14ac:dyDescent="0.25">
      <c r="A157" s="206"/>
      <c r="B157" s="196"/>
      <c r="C157" s="292"/>
      <c r="D157" s="198"/>
      <c r="E157" s="299"/>
      <c r="F157" s="200"/>
      <c r="G157" s="301"/>
      <c r="H157" s="303"/>
      <c r="I157" s="299"/>
      <c r="J157" s="299"/>
      <c r="K157" s="299"/>
      <c r="L157" s="289"/>
      <c r="M157" s="299"/>
      <c r="N157" s="289"/>
      <c r="O157" s="363" t="str">
        <f>IF(P157="","",IF(OR(I157="",J157=""),"",IF(AND(ISNUMBER(FIND("post-", I157)),J157=ProductCode!$I$12),ProductCode!$F$19,IF(AND(ISNUMBER(FIND("pre-", I157)),J157=ProductCode!$I$12),ProductCode!$F$20,IF(ISNUMBER(FIND("post-", I157)),ProductCode!$F$17,ProductCode!$F$18)))))</f>
        <v/>
      </c>
      <c r="P157" s="295" t="str">
        <f t="shared" si="8"/>
        <v/>
      </c>
      <c r="Q157" s="306"/>
      <c r="R157" s="203"/>
      <c r="S157" s="308" t="str">
        <f t="shared" si="9"/>
        <v/>
      </c>
      <c r="T157" s="311"/>
      <c r="U157" s="311"/>
      <c r="V157" s="311"/>
      <c r="W157" s="311"/>
      <c r="X157" s="312"/>
      <c r="Y157" s="311"/>
      <c r="Z157" s="297"/>
      <c r="AA157" s="311"/>
      <c r="AB157" s="311"/>
      <c r="AC157" s="311"/>
      <c r="AD157" s="311"/>
      <c r="AE157" s="312"/>
      <c r="AF157" s="311"/>
      <c r="AG157" s="297"/>
      <c r="AH157" s="311"/>
      <c r="AI157" s="311"/>
      <c r="AJ157" s="311"/>
      <c r="AK157" s="311"/>
      <c r="AL157" s="312"/>
      <c r="AM157" s="311"/>
      <c r="AN157" s="297"/>
      <c r="AO157" s="311"/>
      <c r="AP157" s="311"/>
      <c r="AQ157" s="311"/>
      <c r="AR157" s="311"/>
      <c r="AS157" s="312"/>
      <c r="AT157" s="311"/>
      <c r="AU157" s="297"/>
      <c r="AV157" s="311"/>
      <c r="AW157" s="311"/>
      <c r="AX157" s="311"/>
      <c r="AY157" s="311"/>
      <c r="AZ157" s="312"/>
      <c r="BA157" s="311"/>
      <c r="BB157" s="297"/>
      <c r="BC157" s="311"/>
      <c r="BD157" s="311"/>
      <c r="BE157" s="311"/>
      <c r="BF157" s="311"/>
      <c r="BG157" s="312"/>
      <c r="BH157" s="311"/>
      <c r="BI157" s="297"/>
      <c r="BJ157" s="311"/>
      <c r="BK157" s="311"/>
      <c r="BL157" s="311"/>
      <c r="BM157" s="311"/>
      <c r="BN157" s="312"/>
      <c r="BO157" s="311"/>
      <c r="BP157" s="297"/>
      <c r="BQ157" s="311"/>
      <c r="BR157" s="311"/>
      <c r="BS157" s="311"/>
      <c r="BT157" s="311"/>
      <c r="BU157" s="312"/>
      <c r="BV157" s="311"/>
      <c r="BW157" s="297"/>
      <c r="BX157" s="311"/>
      <c r="BY157" s="311"/>
      <c r="BZ157" s="311"/>
      <c r="CA157" s="311"/>
      <c r="CB157" s="312"/>
      <c r="CC157" s="311"/>
      <c r="CD157" s="297"/>
      <c r="CE157" s="311"/>
      <c r="CF157" s="311"/>
      <c r="CG157" s="311"/>
      <c r="CH157" s="311"/>
      <c r="CI157" s="312"/>
      <c r="CJ157" s="311"/>
      <c r="CK157" s="297"/>
      <c r="CL157" s="311"/>
      <c r="CM157" s="311"/>
      <c r="CN157" s="311"/>
      <c r="CO157" s="311"/>
      <c r="CP157" s="312"/>
      <c r="CQ157" s="311"/>
      <c r="CR157" s="297"/>
      <c r="CS157" s="311"/>
      <c r="CT157" s="311"/>
      <c r="CU157" s="311"/>
      <c r="CV157" s="311"/>
      <c r="CW157" s="312"/>
      <c r="CX157" s="311"/>
      <c r="CY157" s="297"/>
      <c r="CZ157" s="311"/>
      <c r="DA157" s="311"/>
      <c r="DB157" s="311"/>
      <c r="DC157" s="311"/>
      <c r="DD157" s="312"/>
      <c r="DE157" s="311"/>
      <c r="DF157" s="297"/>
      <c r="DG157" s="311"/>
      <c r="DH157" s="311"/>
      <c r="DI157" s="311"/>
      <c r="DJ157" s="311"/>
      <c r="DK157" s="312"/>
      <c r="DL157" s="311"/>
      <c r="DM157" s="297"/>
      <c r="DN157" s="311"/>
      <c r="DO157" s="311"/>
      <c r="DP157" s="311"/>
      <c r="DQ157" s="311"/>
      <c r="DR157" s="312"/>
      <c r="DS157" s="311"/>
      <c r="DT157" s="297"/>
      <c r="DU157" s="311"/>
      <c r="DV157" s="311"/>
      <c r="DW157" s="311"/>
      <c r="DX157" s="311"/>
      <c r="DY157" s="312"/>
      <c r="DZ157" s="311"/>
      <c r="EA157" s="297"/>
      <c r="EB157" s="311"/>
      <c r="EC157" s="311"/>
      <c r="ED157" s="311"/>
      <c r="EE157" s="311"/>
      <c r="EF157" s="312"/>
      <c r="EG157" s="311"/>
      <c r="EH157" s="297"/>
      <c r="EI157" s="311"/>
      <c r="EJ157" s="311"/>
      <c r="EK157" s="311"/>
      <c r="EL157" s="311"/>
      <c r="EM157" s="312"/>
      <c r="EN157" s="311"/>
      <c r="EO157" s="297"/>
      <c r="EP157" s="311"/>
      <c r="EQ157" s="311"/>
      <c r="ER157" s="311"/>
      <c r="ES157" s="311"/>
      <c r="ET157" s="312"/>
      <c r="EU157" s="311"/>
      <c r="EV157" s="297"/>
      <c r="EW157" s="311"/>
      <c r="EX157" s="311"/>
      <c r="EY157" s="311"/>
      <c r="EZ157" s="311"/>
      <c r="FA157" s="312"/>
      <c r="FB157" s="311"/>
      <c r="FC157" s="298"/>
    </row>
    <row r="158" spans="1:159" s="205" customFormat="1" ht="39.9" customHeight="1" x14ac:dyDescent="0.25">
      <c r="A158" s="206"/>
      <c r="B158" s="196"/>
      <c r="C158" s="292"/>
      <c r="D158" s="198"/>
      <c r="E158" s="299"/>
      <c r="F158" s="200"/>
      <c r="G158" s="301"/>
      <c r="H158" s="303"/>
      <c r="I158" s="299"/>
      <c r="J158" s="299"/>
      <c r="K158" s="299"/>
      <c r="L158" s="289"/>
      <c r="M158" s="299"/>
      <c r="N158" s="289"/>
      <c r="O158" s="363" t="str">
        <f>IF(P158="","",IF(OR(I158="",J158=""),"",IF(AND(ISNUMBER(FIND("post-", I158)),J158=ProductCode!$I$12),ProductCode!$F$19,IF(AND(ISNUMBER(FIND("pre-", I158)),J158=ProductCode!$I$12),ProductCode!$F$20,IF(ISNUMBER(FIND("post-", I158)),ProductCode!$F$17,ProductCode!$F$18)))))</f>
        <v/>
      </c>
      <c r="P158" s="295" t="str">
        <f t="shared" si="8"/>
        <v/>
      </c>
      <c r="Q158" s="306"/>
      <c r="R158" s="203"/>
      <c r="S158" s="308" t="str">
        <f t="shared" si="9"/>
        <v/>
      </c>
      <c r="T158" s="311"/>
      <c r="U158" s="311"/>
      <c r="V158" s="311"/>
      <c r="W158" s="311"/>
      <c r="X158" s="312"/>
      <c r="Y158" s="311"/>
      <c r="Z158" s="297"/>
      <c r="AA158" s="311"/>
      <c r="AB158" s="311"/>
      <c r="AC158" s="311"/>
      <c r="AD158" s="311"/>
      <c r="AE158" s="312"/>
      <c r="AF158" s="311"/>
      <c r="AG158" s="297"/>
      <c r="AH158" s="311"/>
      <c r="AI158" s="311"/>
      <c r="AJ158" s="311"/>
      <c r="AK158" s="311"/>
      <c r="AL158" s="312"/>
      <c r="AM158" s="311"/>
      <c r="AN158" s="297"/>
      <c r="AO158" s="311"/>
      <c r="AP158" s="311"/>
      <c r="AQ158" s="311"/>
      <c r="AR158" s="311"/>
      <c r="AS158" s="312"/>
      <c r="AT158" s="311"/>
      <c r="AU158" s="297"/>
      <c r="AV158" s="311"/>
      <c r="AW158" s="311"/>
      <c r="AX158" s="311"/>
      <c r="AY158" s="311"/>
      <c r="AZ158" s="312"/>
      <c r="BA158" s="311"/>
      <c r="BB158" s="297"/>
      <c r="BC158" s="311"/>
      <c r="BD158" s="311"/>
      <c r="BE158" s="311"/>
      <c r="BF158" s="311"/>
      <c r="BG158" s="312"/>
      <c r="BH158" s="311"/>
      <c r="BI158" s="297"/>
      <c r="BJ158" s="311"/>
      <c r="BK158" s="311"/>
      <c r="BL158" s="311"/>
      <c r="BM158" s="311"/>
      <c r="BN158" s="312"/>
      <c r="BO158" s="311"/>
      <c r="BP158" s="297"/>
      <c r="BQ158" s="311"/>
      <c r="BR158" s="311"/>
      <c r="BS158" s="311"/>
      <c r="BT158" s="311"/>
      <c r="BU158" s="312"/>
      <c r="BV158" s="311"/>
      <c r="BW158" s="297"/>
      <c r="BX158" s="311"/>
      <c r="BY158" s="311"/>
      <c r="BZ158" s="311"/>
      <c r="CA158" s="311"/>
      <c r="CB158" s="312"/>
      <c r="CC158" s="311"/>
      <c r="CD158" s="297"/>
      <c r="CE158" s="311"/>
      <c r="CF158" s="311"/>
      <c r="CG158" s="311"/>
      <c r="CH158" s="311"/>
      <c r="CI158" s="312"/>
      <c r="CJ158" s="311"/>
      <c r="CK158" s="297"/>
      <c r="CL158" s="311"/>
      <c r="CM158" s="311"/>
      <c r="CN158" s="311"/>
      <c r="CO158" s="311"/>
      <c r="CP158" s="312"/>
      <c r="CQ158" s="311"/>
      <c r="CR158" s="297"/>
      <c r="CS158" s="311"/>
      <c r="CT158" s="311"/>
      <c r="CU158" s="311"/>
      <c r="CV158" s="311"/>
      <c r="CW158" s="312"/>
      <c r="CX158" s="311"/>
      <c r="CY158" s="297"/>
      <c r="CZ158" s="311"/>
      <c r="DA158" s="311"/>
      <c r="DB158" s="311"/>
      <c r="DC158" s="311"/>
      <c r="DD158" s="312"/>
      <c r="DE158" s="311"/>
      <c r="DF158" s="297"/>
      <c r="DG158" s="311"/>
      <c r="DH158" s="311"/>
      <c r="DI158" s="311"/>
      <c r="DJ158" s="311"/>
      <c r="DK158" s="312"/>
      <c r="DL158" s="311"/>
      <c r="DM158" s="297"/>
      <c r="DN158" s="311"/>
      <c r="DO158" s="311"/>
      <c r="DP158" s="311"/>
      <c r="DQ158" s="311"/>
      <c r="DR158" s="312"/>
      <c r="DS158" s="311"/>
      <c r="DT158" s="297"/>
      <c r="DU158" s="311"/>
      <c r="DV158" s="311"/>
      <c r="DW158" s="311"/>
      <c r="DX158" s="311"/>
      <c r="DY158" s="312"/>
      <c r="DZ158" s="311"/>
      <c r="EA158" s="297"/>
      <c r="EB158" s="311"/>
      <c r="EC158" s="311"/>
      <c r="ED158" s="311"/>
      <c r="EE158" s="311"/>
      <c r="EF158" s="312"/>
      <c r="EG158" s="311"/>
      <c r="EH158" s="297"/>
      <c r="EI158" s="311"/>
      <c r="EJ158" s="311"/>
      <c r="EK158" s="311"/>
      <c r="EL158" s="311"/>
      <c r="EM158" s="312"/>
      <c r="EN158" s="311"/>
      <c r="EO158" s="297"/>
      <c r="EP158" s="311"/>
      <c r="EQ158" s="311"/>
      <c r="ER158" s="311"/>
      <c r="ES158" s="311"/>
      <c r="ET158" s="312"/>
      <c r="EU158" s="311"/>
      <c r="EV158" s="297"/>
      <c r="EW158" s="311"/>
      <c r="EX158" s="311"/>
      <c r="EY158" s="311"/>
      <c r="EZ158" s="311"/>
      <c r="FA158" s="312"/>
      <c r="FB158" s="311"/>
      <c r="FC158" s="298"/>
    </row>
    <row r="159" spans="1:159" s="205" customFormat="1" ht="39.9" customHeight="1" x14ac:dyDescent="0.25">
      <c r="A159" s="206"/>
      <c r="B159" s="196"/>
      <c r="C159" s="292"/>
      <c r="D159" s="198"/>
      <c r="E159" s="299"/>
      <c r="F159" s="200"/>
      <c r="G159" s="301"/>
      <c r="H159" s="303"/>
      <c r="I159" s="299"/>
      <c r="J159" s="299"/>
      <c r="K159" s="299"/>
      <c r="L159" s="289"/>
      <c r="M159" s="299"/>
      <c r="N159" s="289"/>
      <c r="O159" s="363" t="str">
        <f>IF(P159="","",IF(OR(I159="",J159=""),"",IF(AND(ISNUMBER(FIND("post-", I159)),J159=ProductCode!$I$12),ProductCode!$F$19,IF(AND(ISNUMBER(FIND("pre-", I159)),J159=ProductCode!$I$12),ProductCode!$F$20,IF(ISNUMBER(FIND("post-", I159)),ProductCode!$F$17,ProductCode!$F$18)))))</f>
        <v/>
      </c>
      <c r="P159" s="295" t="str">
        <f t="shared" si="8"/>
        <v/>
      </c>
      <c r="Q159" s="306"/>
      <c r="R159" s="203"/>
      <c r="S159" s="308" t="str">
        <f t="shared" si="9"/>
        <v/>
      </c>
      <c r="T159" s="311"/>
      <c r="U159" s="311"/>
      <c r="V159" s="311"/>
      <c r="W159" s="311"/>
      <c r="X159" s="312"/>
      <c r="Y159" s="311"/>
      <c r="Z159" s="297"/>
      <c r="AA159" s="311"/>
      <c r="AB159" s="311"/>
      <c r="AC159" s="311"/>
      <c r="AD159" s="311"/>
      <c r="AE159" s="312"/>
      <c r="AF159" s="311"/>
      <c r="AG159" s="297"/>
      <c r="AH159" s="311"/>
      <c r="AI159" s="311"/>
      <c r="AJ159" s="311"/>
      <c r="AK159" s="311"/>
      <c r="AL159" s="312"/>
      <c r="AM159" s="311"/>
      <c r="AN159" s="297"/>
      <c r="AO159" s="311"/>
      <c r="AP159" s="311"/>
      <c r="AQ159" s="311"/>
      <c r="AR159" s="311"/>
      <c r="AS159" s="312"/>
      <c r="AT159" s="311"/>
      <c r="AU159" s="297"/>
      <c r="AV159" s="311"/>
      <c r="AW159" s="311"/>
      <c r="AX159" s="311"/>
      <c r="AY159" s="311"/>
      <c r="AZ159" s="312"/>
      <c r="BA159" s="311"/>
      <c r="BB159" s="297"/>
      <c r="BC159" s="311"/>
      <c r="BD159" s="311"/>
      <c r="BE159" s="311"/>
      <c r="BF159" s="311"/>
      <c r="BG159" s="312"/>
      <c r="BH159" s="311"/>
      <c r="BI159" s="297"/>
      <c r="BJ159" s="311"/>
      <c r="BK159" s="311"/>
      <c r="BL159" s="311"/>
      <c r="BM159" s="311"/>
      <c r="BN159" s="312"/>
      <c r="BO159" s="311"/>
      <c r="BP159" s="297"/>
      <c r="BQ159" s="311"/>
      <c r="BR159" s="311"/>
      <c r="BS159" s="311"/>
      <c r="BT159" s="311"/>
      <c r="BU159" s="312"/>
      <c r="BV159" s="311"/>
      <c r="BW159" s="297"/>
      <c r="BX159" s="311"/>
      <c r="BY159" s="311"/>
      <c r="BZ159" s="311"/>
      <c r="CA159" s="311"/>
      <c r="CB159" s="312"/>
      <c r="CC159" s="311"/>
      <c r="CD159" s="297"/>
      <c r="CE159" s="311"/>
      <c r="CF159" s="311"/>
      <c r="CG159" s="311"/>
      <c r="CH159" s="311"/>
      <c r="CI159" s="312"/>
      <c r="CJ159" s="311"/>
      <c r="CK159" s="297"/>
      <c r="CL159" s="311"/>
      <c r="CM159" s="311"/>
      <c r="CN159" s="311"/>
      <c r="CO159" s="311"/>
      <c r="CP159" s="312"/>
      <c r="CQ159" s="311"/>
      <c r="CR159" s="297"/>
      <c r="CS159" s="311"/>
      <c r="CT159" s="311"/>
      <c r="CU159" s="311"/>
      <c r="CV159" s="311"/>
      <c r="CW159" s="312"/>
      <c r="CX159" s="311"/>
      <c r="CY159" s="297"/>
      <c r="CZ159" s="311"/>
      <c r="DA159" s="311"/>
      <c r="DB159" s="311"/>
      <c r="DC159" s="311"/>
      <c r="DD159" s="312"/>
      <c r="DE159" s="311"/>
      <c r="DF159" s="297"/>
      <c r="DG159" s="311"/>
      <c r="DH159" s="311"/>
      <c r="DI159" s="311"/>
      <c r="DJ159" s="311"/>
      <c r="DK159" s="312"/>
      <c r="DL159" s="311"/>
      <c r="DM159" s="297"/>
      <c r="DN159" s="311"/>
      <c r="DO159" s="311"/>
      <c r="DP159" s="311"/>
      <c r="DQ159" s="311"/>
      <c r="DR159" s="312"/>
      <c r="DS159" s="311"/>
      <c r="DT159" s="297"/>
      <c r="DU159" s="311"/>
      <c r="DV159" s="311"/>
      <c r="DW159" s="311"/>
      <c r="DX159" s="311"/>
      <c r="DY159" s="312"/>
      <c r="DZ159" s="311"/>
      <c r="EA159" s="297"/>
      <c r="EB159" s="311"/>
      <c r="EC159" s="311"/>
      <c r="ED159" s="311"/>
      <c r="EE159" s="311"/>
      <c r="EF159" s="312"/>
      <c r="EG159" s="311"/>
      <c r="EH159" s="297"/>
      <c r="EI159" s="311"/>
      <c r="EJ159" s="311"/>
      <c r="EK159" s="311"/>
      <c r="EL159" s="311"/>
      <c r="EM159" s="312"/>
      <c r="EN159" s="311"/>
      <c r="EO159" s="297"/>
      <c r="EP159" s="311"/>
      <c r="EQ159" s="311"/>
      <c r="ER159" s="311"/>
      <c r="ES159" s="311"/>
      <c r="ET159" s="312"/>
      <c r="EU159" s="311"/>
      <c r="EV159" s="297"/>
      <c r="EW159" s="311"/>
      <c r="EX159" s="311"/>
      <c r="EY159" s="311"/>
      <c r="EZ159" s="311"/>
      <c r="FA159" s="312"/>
      <c r="FB159" s="311"/>
      <c r="FC159" s="298"/>
    </row>
    <row r="160" spans="1:159" s="205" customFormat="1" ht="39.9" customHeight="1" x14ac:dyDescent="0.25">
      <c r="A160" s="206"/>
      <c r="B160" s="196"/>
      <c r="C160" s="292"/>
      <c r="D160" s="198"/>
      <c r="E160" s="299"/>
      <c r="F160" s="200"/>
      <c r="G160" s="301"/>
      <c r="H160" s="303"/>
      <c r="I160" s="299"/>
      <c r="J160" s="299"/>
      <c r="K160" s="299"/>
      <c r="L160" s="289"/>
      <c r="M160" s="299"/>
      <c r="N160" s="289"/>
      <c r="O160" s="363" t="str">
        <f>IF(P160="","",IF(OR(I160="",J160=""),"",IF(AND(ISNUMBER(FIND("post-", I160)),J160=ProductCode!$I$12),ProductCode!$F$19,IF(AND(ISNUMBER(FIND("pre-", I160)),J160=ProductCode!$I$12),ProductCode!$F$20,IF(ISNUMBER(FIND("post-", I160)),ProductCode!$F$17,ProductCode!$F$18)))))</f>
        <v/>
      </c>
      <c r="P160" s="295" t="str">
        <f t="shared" si="8"/>
        <v/>
      </c>
      <c r="Q160" s="306"/>
      <c r="R160" s="203"/>
      <c r="S160" s="308" t="str">
        <f t="shared" si="9"/>
        <v/>
      </c>
      <c r="T160" s="311"/>
      <c r="U160" s="311"/>
      <c r="V160" s="311"/>
      <c r="W160" s="311"/>
      <c r="X160" s="312"/>
      <c r="Y160" s="311"/>
      <c r="Z160" s="297"/>
      <c r="AA160" s="311"/>
      <c r="AB160" s="311"/>
      <c r="AC160" s="311"/>
      <c r="AD160" s="311"/>
      <c r="AE160" s="312"/>
      <c r="AF160" s="311"/>
      <c r="AG160" s="297"/>
      <c r="AH160" s="311"/>
      <c r="AI160" s="311"/>
      <c r="AJ160" s="311"/>
      <c r="AK160" s="311"/>
      <c r="AL160" s="312"/>
      <c r="AM160" s="311"/>
      <c r="AN160" s="297"/>
      <c r="AO160" s="311"/>
      <c r="AP160" s="311"/>
      <c r="AQ160" s="311"/>
      <c r="AR160" s="311"/>
      <c r="AS160" s="312"/>
      <c r="AT160" s="311"/>
      <c r="AU160" s="297"/>
      <c r="AV160" s="311"/>
      <c r="AW160" s="311"/>
      <c r="AX160" s="311"/>
      <c r="AY160" s="311"/>
      <c r="AZ160" s="312"/>
      <c r="BA160" s="311"/>
      <c r="BB160" s="297"/>
      <c r="BC160" s="311"/>
      <c r="BD160" s="311"/>
      <c r="BE160" s="311"/>
      <c r="BF160" s="311"/>
      <c r="BG160" s="312"/>
      <c r="BH160" s="311"/>
      <c r="BI160" s="297"/>
      <c r="BJ160" s="311"/>
      <c r="BK160" s="311"/>
      <c r="BL160" s="311"/>
      <c r="BM160" s="311"/>
      <c r="BN160" s="312"/>
      <c r="BO160" s="311"/>
      <c r="BP160" s="297"/>
      <c r="BQ160" s="311"/>
      <c r="BR160" s="311"/>
      <c r="BS160" s="311"/>
      <c r="BT160" s="311"/>
      <c r="BU160" s="312"/>
      <c r="BV160" s="311"/>
      <c r="BW160" s="297"/>
      <c r="BX160" s="311"/>
      <c r="BY160" s="311"/>
      <c r="BZ160" s="311"/>
      <c r="CA160" s="311"/>
      <c r="CB160" s="312"/>
      <c r="CC160" s="311"/>
      <c r="CD160" s="297"/>
      <c r="CE160" s="311"/>
      <c r="CF160" s="311"/>
      <c r="CG160" s="311"/>
      <c r="CH160" s="311"/>
      <c r="CI160" s="312"/>
      <c r="CJ160" s="311"/>
      <c r="CK160" s="297"/>
      <c r="CL160" s="311"/>
      <c r="CM160" s="311"/>
      <c r="CN160" s="311"/>
      <c r="CO160" s="311"/>
      <c r="CP160" s="312"/>
      <c r="CQ160" s="311"/>
      <c r="CR160" s="297"/>
      <c r="CS160" s="311"/>
      <c r="CT160" s="311"/>
      <c r="CU160" s="311"/>
      <c r="CV160" s="311"/>
      <c r="CW160" s="312"/>
      <c r="CX160" s="311"/>
      <c r="CY160" s="297"/>
      <c r="CZ160" s="311"/>
      <c r="DA160" s="311"/>
      <c r="DB160" s="311"/>
      <c r="DC160" s="311"/>
      <c r="DD160" s="312"/>
      <c r="DE160" s="311"/>
      <c r="DF160" s="297"/>
      <c r="DG160" s="311"/>
      <c r="DH160" s="311"/>
      <c r="DI160" s="311"/>
      <c r="DJ160" s="311"/>
      <c r="DK160" s="312"/>
      <c r="DL160" s="311"/>
      <c r="DM160" s="297"/>
      <c r="DN160" s="311"/>
      <c r="DO160" s="311"/>
      <c r="DP160" s="311"/>
      <c r="DQ160" s="311"/>
      <c r="DR160" s="312"/>
      <c r="DS160" s="311"/>
      <c r="DT160" s="297"/>
      <c r="DU160" s="311"/>
      <c r="DV160" s="311"/>
      <c r="DW160" s="311"/>
      <c r="DX160" s="311"/>
      <c r="DY160" s="312"/>
      <c r="DZ160" s="311"/>
      <c r="EA160" s="297"/>
      <c r="EB160" s="311"/>
      <c r="EC160" s="311"/>
      <c r="ED160" s="311"/>
      <c r="EE160" s="311"/>
      <c r="EF160" s="312"/>
      <c r="EG160" s="311"/>
      <c r="EH160" s="297"/>
      <c r="EI160" s="311"/>
      <c r="EJ160" s="311"/>
      <c r="EK160" s="311"/>
      <c r="EL160" s="311"/>
      <c r="EM160" s="312"/>
      <c r="EN160" s="311"/>
      <c r="EO160" s="297"/>
      <c r="EP160" s="311"/>
      <c r="EQ160" s="311"/>
      <c r="ER160" s="311"/>
      <c r="ES160" s="311"/>
      <c r="ET160" s="312"/>
      <c r="EU160" s="311"/>
      <c r="EV160" s="297"/>
      <c r="EW160" s="311"/>
      <c r="EX160" s="311"/>
      <c r="EY160" s="311"/>
      <c r="EZ160" s="311"/>
      <c r="FA160" s="312"/>
      <c r="FB160" s="311"/>
      <c r="FC160" s="298"/>
    </row>
    <row r="161" spans="1:159" s="205" customFormat="1" ht="39.9" customHeight="1" x14ac:dyDescent="0.25">
      <c r="A161" s="206"/>
      <c r="B161" s="196"/>
      <c r="C161" s="292"/>
      <c r="D161" s="198"/>
      <c r="E161" s="299"/>
      <c r="F161" s="200"/>
      <c r="G161" s="301"/>
      <c r="H161" s="303"/>
      <c r="I161" s="299"/>
      <c r="J161" s="299"/>
      <c r="K161" s="299"/>
      <c r="L161" s="289"/>
      <c r="M161" s="299"/>
      <c r="N161" s="289"/>
      <c r="O161" s="363" t="str">
        <f>IF(P161="","",IF(OR(I161="",J161=""),"",IF(AND(ISNUMBER(FIND("post-", I161)),J161=ProductCode!$I$12),ProductCode!$F$19,IF(AND(ISNUMBER(FIND("pre-", I161)),J161=ProductCode!$I$12),ProductCode!$F$20,IF(ISNUMBER(FIND("post-", I161)),ProductCode!$F$17,ProductCode!$F$18)))))</f>
        <v/>
      </c>
      <c r="P161" s="295" t="str">
        <f t="shared" si="8"/>
        <v/>
      </c>
      <c r="Q161" s="306"/>
      <c r="R161" s="203"/>
      <c r="S161" s="308" t="str">
        <f t="shared" si="9"/>
        <v/>
      </c>
      <c r="T161" s="311"/>
      <c r="U161" s="311"/>
      <c r="V161" s="311"/>
      <c r="W161" s="311"/>
      <c r="X161" s="312"/>
      <c r="Y161" s="311"/>
      <c r="Z161" s="297"/>
      <c r="AA161" s="311"/>
      <c r="AB161" s="311"/>
      <c r="AC161" s="311"/>
      <c r="AD161" s="311"/>
      <c r="AE161" s="312"/>
      <c r="AF161" s="311"/>
      <c r="AG161" s="297"/>
      <c r="AH161" s="311"/>
      <c r="AI161" s="311"/>
      <c r="AJ161" s="311"/>
      <c r="AK161" s="311"/>
      <c r="AL161" s="312"/>
      <c r="AM161" s="311"/>
      <c r="AN161" s="297"/>
      <c r="AO161" s="311"/>
      <c r="AP161" s="311"/>
      <c r="AQ161" s="311"/>
      <c r="AR161" s="311"/>
      <c r="AS161" s="312"/>
      <c r="AT161" s="311"/>
      <c r="AU161" s="297"/>
      <c r="AV161" s="311"/>
      <c r="AW161" s="311"/>
      <c r="AX161" s="311"/>
      <c r="AY161" s="311"/>
      <c r="AZ161" s="312"/>
      <c r="BA161" s="311"/>
      <c r="BB161" s="297"/>
      <c r="BC161" s="311"/>
      <c r="BD161" s="311"/>
      <c r="BE161" s="311"/>
      <c r="BF161" s="311"/>
      <c r="BG161" s="312"/>
      <c r="BH161" s="311"/>
      <c r="BI161" s="297"/>
      <c r="BJ161" s="311"/>
      <c r="BK161" s="311"/>
      <c r="BL161" s="311"/>
      <c r="BM161" s="311"/>
      <c r="BN161" s="312"/>
      <c r="BO161" s="311"/>
      <c r="BP161" s="297"/>
      <c r="BQ161" s="311"/>
      <c r="BR161" s="311"/>
      <c r="BS161" s="311"/>
      <c r="BT161" s="311"/>
      <c r="BU161" s="312"/>
      <c r="BV161" s="311"/>
      <c r="BW161" s="297"/>
      <c r="BX161" s="311"/>
      <c r="BY161" s="311"/>
      <c r="BZ161" s="311"/>
      <c r="CA161" s="311"/>
      <c r="CB161" s="312"/>
      <c r="CC161" s="311"/>
      <c r="CD161" s="297"/>
      <c r="CE161" s="311"/>
      <c r="CF161" s="311"/>
      <c r="CG161" s="311"/>
      <c r="CH161" s="311"/>
      <c r="CI161" s="312"/>
      <c r="CJ161" s="311"/>
      <c r="CK161" s="297"/>
      <c r="CL161" s="311"/>
      <c r="CM161" s="311"/>
      <c r="CN161" s="311"/>
      <c r="CO161" s="311"/>
      <c r="CP161" s="312"/>
      <c r="CQ161" s="311"/>
      <c r="CR161" s="297"/>
      <c r="CS161" s="311"/>
      <c r="CT161" s="311"/>
      <c r="CU161" s="311"/>
      <c r="CV161" s="311"/>
      <c r="CW161" s="312"/>
      <c r="CX161" s="311"/>
      <c r="CY161" s="297"/>
      <c r="CZ161" s="311"/>
      <c r="DA161" s="311"/>
      <c r="DB161" s="311"/>
      <c r="DC161" s="311"/>
      <c r="DD161" s="312"/>
      <c r="DE161" s="311"/>
      <c r="DF161" s="297"/>
      <c r="DG161" s="311"/>
      <c r="DH161" s="311"/>
      <c r="DI161" s="311"/>
      <c r="DJ161" s="311"/>
      <c r="DK161" s="312"/>
      <c r="DL161" s="311"/>
      <c r="DM161" s="297"/>
      <c r="DN161" s="311"/>
      <c r="DO161" s="311"/>
      <c r="DP161" s="311"/>
      <c r="DQ161" s="311"/>
      <c r="DR161" s="312"/>
      <c r="DS161" s="311"/>
      <c r="DT161" s="297"/>
      <c r="DU161" s="311"/>
      <c r="DV161" s="311"/>
      <c r="DW161" s="311"/>
      <c r="DX161" s="311"/>
      <c r="DY161" s="312"/>
      <c r="DZ161" s="311"/>
      <c r="EA161" s="297"/>
      <c r="EB161" s="311"/>
      <c r="EC161" s="311"/>
      <c r="ED161" s="311"/>
      <c r="EE161" s="311"/>
      <c r="EF161" s="312"/>
      <c r="EG161" s="311"/>
      <c r="EH161" s="297"/>
      <c r="EI161" s="311"/>
      <c r="EJ161" s="311"/>
      <c r="EK161" s="311"/>
      <c r="EL161" s="311"/>
      <c r="EM161" s="312"/>
      <c r="EN161" s="311"/>
      <c r="EO161" s="297"/>
      <c r="EP161" s="311"/>
      <c r="EQ161" s="311"/>
      <c r="ER161" s="311"/>
      <c r="ES161" s="311"/>
      <c r="ET161" s="312"/>
      <c r="EU161" s="311"/>
      <c r="EV161" s="297"/>
      <c r="EW161" s="311"/>
      <c r="EX161" s="311"/>
      <c r="EY161" s="311"/>
      <c r="EZ161" s="311"/>
      <c r="FA161" s="312"/>
      <c r="FB161" s="311"/>
      <c r="FC161" s="298"/>
    </row>
    <row r="162" spans="1:159" s="205" customFormat="1" ht="39.9" customHeight="1" x14ac:dyDescent="0.25">
      <c r="A162" s="206"/>
      <c r="B162" s="196"/>
      <c r="C162" s="292"/>
      <c r="D162" s="198"/>
      <c r="E162" s="299"/>
      <c r="F162" s="200"/>
      <c r="G162" s="301"/>
      <c r="H162" s="303"/>
      <c r="I162" s="299"/>
      <c r="J162" s="299"/>
      <c r="K162" s="299"/>
      <c r="L162" s="289"/>
      <c r="M162" s="299"/>
      <c r="N162" s="289"/>
      <c r="O162" s="363" t="str">
        <f>IF(P162="","",IF(OR(I162="",J162=""),"",IF(AND(ISNUMBER(FIND("post-", I162)),J162=ProductCode!$I$12),ProductCode!$F$19,IF(AND(ISNUMBER(FIND("pre-", I162)),J162=ProductCode!$I$12),ProductCode!$F$20,IF(ISNUMBER(FIND("post-", I162)),ProductCode!$F$17,ProductCode!$F$18)))))</f>
        <v/>
      </c>
      <c r="P162" s="295" t="str">
        <f t="shared" si="8"/>
        <v/>
      </c>
      <c r="Q162" s="306"/>
      <c r="R162" s="203"/>
      <c r="S162" s="308" t="str">
        <f t="shared" si="9"/>
        <v/>
      </c>
      <c r="T162" s="311"/>
      <c r="U162" s="311"/>
      <c r="V162" s="311"/>
      <c r="W162" s="311"/>
      <c r="X162" s="312"/>
      <c r="Y162" s="311"/>
      <c r="Z162" s="297"/>
      <c r="AA162" s="311"/>
      <c r="AB162" s="311"/>
      <c r="AC162" s="311"/>
      <c r="AD162" s="311"/>
      <c r="AE162" s="312"/>
      <c r="AF162" s="311"/>
      <c r="AG162" s="297"/>
      <c r="AH162" s="311"/>
      <c r="AI162" s="311"/>
      <c r="AJ162" s="311"/>
      <c r="AK162" s="311"/>
      <c r="AL162" s="312"/>
      <c r="AM162" s="311"/>
      <c r="AN162" s="297"/>
      <c r="AO162" s="311"/>
      <c r="AP162" s="311"/>
      <c r="AQ162" s="311"/>
      <c r="AR162" s="311"/>
      <c r="AS162" s="312"/>
      <c r="AT162" s="311"/>
      <c r="AU162" s="297"/>
      <c r="AV162" s="311"/>
      <c r="AW162" s="311"/>
      <c r="AX162" s="311"/>
      <c r="AY162" s="311"/>
      <c r="AZ162" s="312"/>
      <c r="BA162" s="311"/>
      <c r="BB162" s="297"/>
      <c r="BC162" s="311"/>
      <c r="BD162" s="311"/>
      <c r="BE162" s="311"/>
      <c r="BF162" s="311"/>
      <c r="BG162" s="312"/>
      <c r="BH162" s="311"/>
      <c r="BI162" s="297"/>
      <c r="BJ162" s="311"/>
      <c r="BK162" s="311"/>
      <c r="BL162" s="311"/>
      <c r="BM162" s="311"/>
      <c r="BN162" s="312"/>
      <c r="BO162" s="311"/>
      <c r="BP162" s="297"/>
      <c r="BQ162" s="311"/>
      <c r="BR162" s="311"/>
      <c r="BS162" s="311"/>
      <c r="BT162" s="311"/>
      <c r="BU162" s="312"/>
      <c r="BV162" s="311"/>
      <c r="BW162" s="297"/>
      <c r="BX162" s="311"/>
      <c r="BY162" s="311"/>
      <c r="BZ162" s="311"/>
      <c r="CA162" s="311"/>
      <c r="CB162" s="312"/>
      <c r="CC162" s="311"/>
      <c r="CD162" s="297"/>
      <c r="CE162" s="311"/>
      <c r="CF162" s="311"/>
      <c r="CG162" s="311"/>
      <c r="CH162" s="311"/>
      <c r="CI162" s="312"/>
      <c r="CJ162" s="311"/>
      <c r="CK162" s="297"/>
      <c r="CL162" s="311"/>
      <c r="CM162" s="311"/>
      <c r="CN162" s="311"/>
      <c r="CO162" s="311"/>
      <c r="CP162" s="312"/>
      <c r="CQ162" s="311"/>
      <c r="CR162" s="297"/>
      <c r="CS162" s="311"/>
      <c r="CT162" s="311"/>
      <c r="CU162" s="311"/>
      <c r="CV162" s="311"/>
      <c r="CW162" s="312"/>
      <c r="CX162" s="311"/>
      <c r="CY162" s="297"/>
      <c r="CZ162" s="311"/>
      <c r="DA162" s="311"/>
      <c r="DB162" s="311"/>
      <c r="DC162" s="311"/>
      <c r="DD162" s="312"/>
      <c r="DE162" s="311"/>
      <c r="DF162" s="297"/>
      <c r="DG162" s="311"/>
      <c r="DH162" s="311"/>
      <c r="DI162" s="311"/>
      <c r="DJ162" s="311"/>
      <c r="DK162" s="312"/>
      <c r="DL162" s="311"/>
      <c r="DM162" s="297"/>
      <c r="DN162" s="311"/>
      <c r="DO162" s="311"/>
      <c r="DP162" s="311"/>
      <c r="DQ162" s="311"/>
      <c r="DR162" s="312"/>
      <c r="DS162" s="311"/>
      <c r="DT162" s="297"/>
      <c r="DU162" s="311"/>
      <c r="DV162" s="311"/>
      <c r="DW162" s="311"/>
      <c r="DX162" s="311"/>
      <c r="DY162" s="312"/>
      <c r="DZ162" s="311"/>
      <c r="EA162" s="297"/>
      <c r="EB162" s="311"/>
      <c r="EC162" s="311"/>
      <c r="ED162" s="311"/>
      <c r="EE162" s="311"/>
      <c r="EF162" s="312"/>
      <c r="EG162" s="311"/>
      <c r="EH162" s="297"/>
      <c r="EI162" s="311"/>
      <c r="EJ162" s="311"/>
      <c r="EK162" s="311"/>
      <c r="EL162" s="311"/>
      <c r="EM162" s="312"/>
      <c r="EN162" s="311"/>
      <c r="EO162" s="297"/>
      <c r="EP162" s="311"/>
      <c r="EQ162" s="311"/>
      <c r="ER162" s="311"/>
      <c r="ES162" s="311"/>
      <c r="ET162" s="312"/>
      <c r="EU162" s="311"/>
      <c r="EV162" s="297"/>
      <c r="EW162" s="311"/>
      <c r="EX162" s="311"/>
      <c r="EY162" s="311"/>
      <c r="EZ162" s="311"/>
      <c r="FA162" s="312"/>
      <c r="FB162" s="311"/>
      <c r="FC162" s="298"/>
    </row>
    <row r="163" spans="1:159" s="205" customFormat="1" ht="39.9" customHeight="1" x14ac:dyDescent="0.25">
      <c r="A163" s="206"/>
      <c r="B163" s="196"/>
      <c r="C163" s="292"/>
      <c r="D163" s="198"/>
      <c r="E163" s="299"/>
      <c r="F163" s="200"/>
      <c r="G163" s="301"/>
      <c r="H163" s="303"/>
      <c r="I163" s="299"/>
      <c r="J163" s="299"/>
      <c r="K163" s="299"/>
      <c r="L163" s="289"/>
      <c r="M163" s="299"/>
      <c r="N163" s="289"/>
      <c r="O163" s="363" t="str">
        <f>IF(P163="","",IF(OR(I163="",J163=""),"",IF(AND(ISNUMBER(FIND("post-", I163)),J163=ProductCode!$I$12),ProductCode!$F$19,IF(AND(ISNUMBER(FIND("pre-", I163)),J163=ProductCode!$I$12),ProductCode!$F$20,IF(ISNUMBER(FIND("post-", I163)),ProductCode!$F$17,ProductCode!$F$18)))))</f>
        <v/>
      </c>
      <c r="P163" s="295" t="str">
        <f t="shared" si="8"/>
        <v/>
      </c>
      <c r="Q163" s="306"/>
      <c r="R163" s="203"/>
      <c r="S163" s="308" t="str">
        <f t="shared" si="9"/>
        <v/>
      </c>
      <c r="T163" s="311"/>
      <c r="U163" s="311"/>
      <c r="V163" s="311"/>
      <c r="W163" s="311"/>
      <c r="X163" s="312"/>
      <c r="Y163" s="311"/>
      <c r="Z163" s="297"/>
      <c r="AA163" s="311"/>
      <c r="AB163" s="311"/>
      <c r="AC163" s="311"/>
      <c r="AD163" s="311"/>
      <c r="AE163" s="312"/>
      <c r="AF163" s="311"/>
      <c r="AG163" s="297"/>
      <c r="AH163" s="311"/>
      <c r="AI163" s="311"/>
      <c r="AJ163" s="311"/>
      <c r="AK163" s="311"/>
      <c r="AL163" s="312"/>
      <c r="AM163" s="311"/>
      <c r="AN163" s="297"/>
      <c r="AO163" s="311"/>
      <c r="AP163" s="311"/>
      <c r="AQ163" s="311"/>
      <c r="AR163" s="311"/>
      <c r="AS163" s="312"/>
      <c r="AT163" s="311"/>
      <c r="AU163" s="297"/>
      <c r="AV163" s="311"/>
      <c r="AW163" s="311"/>
      <c r="AX163" s="311"/>
      <c r="AY163" s="311"/>
      <c r="AZ163" s="312"/>
      <c r="BA163" s="311"/>
      <c r="BB163" s="297"/>
      <c r="BC163" s="311"/>
      <c r="BD163" s="311"/>
      <c r="BE163" s="311"/>
      <c r="BF163" s="311"/>
      <c r="BG163" s="312"/>
      <c r="BH163" s="311"/>
      <c r="BI163" s="297"/>
      <c r="BJ163" s="311"/>
      <c r="BK163" s="311"/>
      <c r="BL163" s="311"/>
      <c r="BM163" s="311"/>
      <c r="BN163" s="312"/>
      <c r="BO163" s="311"/>
      <c r="BP163" s="297"/>
      <c r="BQ163" s="311"/>
      <c r="BR163" s="311"/>
      <c r="BS163" s="311"/>
      <c r="BT163" s="311"/>
      <c r="BU163" s="312"/>
      <c r="BV163" s="311"/>
      <c r="BW163" s="297"/>
      <c r="BX163" s="311"/>
      <c r="BY163" s="311"/>
      <c r="BZ163" s="311"/>
      <c r="CA163" s="311"/>
      <c r="CB163" s="312"/>
      <c r="CC163" s="311"/>
      <c r="CD163" s="297"/>
      <c r="CE163" s="311"/>
      <c r="CF163" s="311"/>
      <c r="CG163" s="311"/>
      <c r="CH163" s="311"/>
      <c r="CI163" s="312"/>
      <c r="CJ163" s="311"/>
      <c r="CK163" s="297"/>
      <c r="CL163" s="311"/>
      <c r="CM163" s="311"/>
      <c r="CN163" s="311"/>
      <c r="CO163" s="311"/>
      <c r="CP163" s="312"/>
      <c r="CQ163" s="311"/>
      <c r="CR163" s="297"/>
      <c r="CS163" s="311"/>
      <c r="CT163" s="311"/>
      <c r="CU163" s="311"/>
      <c r="CV163" s="311"/>
      <c r="CW163" s="312"/>
      <c r="CX163" s="311"/>
      <c r="CY163" s="297"/>
      <c r="CZ163" s="311"/>
      <c r="DA163" s="311"/>
      <c r="DB163" s="311"/>
      <c r="DC163" s="311"/>
      <c r="DD163" s="312"/>
      <c r="DE163" s="311"/>
      <c r="DF163" s="297"/>
      <c r="DG163" s="311"/>
      <c r="DH163" s="311"/>
      <c r="DI163" s="311"/>
      <c r="DJ163" s="311"/>
      <c r="DK163" s="312"/>
      <c r="DL163" s="311"/>
      <c r="DM163" s="297"/>
      <c r="DN163" s="311"/>
      <c r="DO163" s="311"/>
      <c r="DP163" s="311"/>
      <c r="DQ163" s="311"/>
      <c r="DR163" s="312"/>
      <c r="DS163" s="311"/>
      <c r="DT163" s="297"/>
      <c r="DU163" s="311"/>
      <c r="DV163" s="311"/>
      <c r="DW163" s="311"/>
      <c r="DX163" s="311"/>
      <c r="DY163" s="312"/>
      <c r="DZ163" s="311"/>
      <c r="EA163" s="297"/>
      <c r="EB163" s="311"/>
      <c r="EC163" s="311"/>
      <c r="ED163" s="311"/>
      <c r="EE163" s="311"/>
      <c r="EF163" s="312"/>
      <c r="EG163" s="311"/>
      <c r="EH163" s="297"/>
      <c r="EI163" s="311"/>
      <c r="EJ163" s="311"/>
      <c r="EK163" s="311"/>
      <c r="EL163" s="311"/>
      <c r="EM163" s="312"/>
      <c r="EN163" s="311"/>
      <c r="EO163" s="297"/>
      <c r="EP163" s="311"/>
      <c r="EQ163" s="311"/>
      <c r="ER163" s="311"/>
      <c r="ES163" s="311"/>
      <c r="ET163" s="312"/>
      <c r="EU163" s="311"/>
      <c r="EV163" s="297"/>
      <c r="EW163" s="311"/>
      <c r="EX163" s="311"/>
      <c r="EY163" s="311"/>
      <c r="EZ163" s="311"/>
      <c r="FA163" s="312"/>
      <c r="FB163" s="311"/>
      <c r="FC163" s="298"/>
    </row>
    <row r="164" spans="1:159" s="205" customFormat="1" ht="39.9" customHeight="1" x14ac:dyDescent="0.25">
      <c r="A164" s="206"/>
      <c r="B164" s="196"/>
      <c r="C164" s="292"/>
      <c r="D164" s="198"/>
      <c r="E164" s="299"/>
      <c r="F164" s="200"/>
      <c r="G164" s="301"/>
      <c r="H164" s="303"/>
      <c r="I164" s="299"/>
      <c r="J164" s="299"/>
      <c r="K164" s="299"/>
      <c r="L164" s="289"/>
      <c r="M164" s="299"/>
      <c r="N164" s="289"/>
      <c r="O164" s="363" t="str">
        <f>IF(P164="","",IF(OR(I164="",J164=""),"",IF(AND(ISNUMBER(FIND("post-", I164)),J164=ProductCode!$I$12),ProductCode!$F$19,IF(AND(ISNUMBER(FIND("pre-", I164)),J164=ProductCode!$I$12),ProductCode!$F$20,IF(ISNUMBER(FIND("post-", I164)),ProductCode!$F$17,ProductCode!$F$18)))))</f>
        <v/>
      </c>
      <c r="P164" s="295" t="str">
        <f t="shared" ref="P164:P227" si="10">IF(OR(I164="",1-ROUND(L164,4)-ROUND(N164,4)=0),"",ROUND(1-ROUND(L164,4)-ROUND(N164,4),4))</f>
        <v/>
      </c>
      <c r="Q164" s="306"/>
      <c r="R164" s="203"/>
      <c r="S164" s="308" t="str">
        <f t="shared" ref="S164:S227" si="11">IF(I164="","",IF($E$21="Yes",100%,IF(R164&lt;&gt;0,ROUND(SUMIF($Z$33:$FC$33,$Z$33,Z164:FC164),4),"")))</f>
        <v/>
      </c>
      <c r="T164" s="311"/>
      <c r="U164" s="311"/>
      <c r="V164" s="311"/>
      <c r="W164" s="311"/>
      <c r="X164" s="312"/>
      <c r="Y164" s="311"/>
      <c r="Z164" s="297"/>
      <c r="AA164" s="311"/>
      <c r="AB164" s="311"/>
      <c r="AC164" s="311"/>
      <c r="AD164" s="311"/>
      <c r="AE164" s="312"/>
      <c r="AF164" s="311"/>
      <c r="AG164" s="297"/>
      <c r="AH164" s="311"/>
      <c r="AI164" s="311"/>
      <c r="AJ164" s="311"/>
      <c r="AK164" s="311"/>
      <c r="AL164" s="312"/>
      <c r="AM164" s="311"/>
      <c r="AN164" s="297"/>
      <c r="AO164" s="311"/>
      <c r="AP164" s="311"/>
      <c r="AQ164" s="311"/>
      <c r="AR164" s="311"/>
      <c r="AS164" s="312"/>
      <c r="AT164" s="311"/>
      <c r="AU164" s="297"/>
      <c r="AV164" s="311"/>
      <c r="AW164" s="311"/>
      <c r="AX164" s="311"/>
      <c r="AY164" s="311"/>
      <c r="AZ164" s="312"/>
      <c r="BA164" s="311"/>
      <c r="BB164" s="297"/>
      <c r="BC164" s="311"/>
      <c r="BD164" s="311"/>
      <c r="BE164" s="311"/>
      <c r="BF164" s="311"/>
      <c r="BG164" s="312"/>
      <c r="BH164" s="311"/>
      <c r="BI164" s="297"/>
      <c r="BJ164" s="311"/>
      <c r="BK164" s="311"/>
      <c r="BL164" s="311"/>
      <c r="BM164" s="311"/>
      <c r="BN164" s="312"/>
      <c r="BO164" s="311"/>
      <c r="BP164" s="297"/>
      <c r="BQ164" s="311"/>
      <c r="BR164" s="311"/>
      <c r="BS164" s="311"/>
      <c r="BT164" s="311"/>
      <c r="BU164" s="312"/>
      <c r="BV164" s="311"/>
      <c r="BW164" s="297"/>
      <c r="BX164" s="311"/>
      <c r="BY164" s="311"/>
      <c r="BZ164" s="311"/>
      <c r="CA164" s="311"/>
      <c r="CB164" s="312"/>
      <c r="CC164" s="311"/>
      <c r="CD164" s="297"/>
      <c r="CE164" s="311"/>
      <c r="CF164" s="311"/>
      <c r="CG164" s="311"/>
      <c r="CH164" s="311"/>
      <c r="CI164" s="312"/>
      <c r="CJ164" s="311"/>
      <c r="CK164" s="297"/>
      <c r="CL164" s="311"/>
      <c r="CM164" s="311"/>
      <c r="CN164" s="311"/>
      <c r="CO164" s="311"/>
      <c r="CP164" s="312"/>
      <c r="CQ164" s="311"/>
      <c r="CR164" s="297"/>
      <c r="CS164" s="311"/>
      <c r="CT164" s="311"/>
      <c r="CU164" s="311"/>
      <c r="CV164" s="311"/>
      <c r="CW164" s="312"/>
      <c r="CX164" s="311"/>
      <c r="CY164" s="297"/>
      <c r="CZ164" s="311"/>
      <c r="DA164" s="311"/>
      <c r="DB164" s="311"/>
      <c r="DC164" s="311"/>
      <c r="DD164" s="312"/>
      <c r="DE164" s="311"/>
      <c r="DF164" s="297"/>
      <c r="DG164" s="311"/>
      <c r="DH164" s="311"/>
      <c r="DI164" s="311"/>
      <c r="DJ164" s="311"/>
      <c r="DK164" s="312"/>
      <c r="DL164" s="311"/>
      <c r="DM164" s="297"/>
      <c r="DN164" s="311"/>
      <c r="DO164" s="311"/>
      <c r="DP164" s="311"/>
      <c r="DQ164" s="311"/>
      <c r="DR164" s="312"/>
      <c r="DS164" s="311"/>
      <c r="DT164" s="297"/>
      <c r="DU164" s="311"/>
      <c r="DV164" s="311"/>
      <c r="DW164" s="311"/>
      <c r="DX164" s="311"/>
      <c r="DY164" s="312"/>
      <c r="DZ164" s="311"/>
      <c r="EA164" s="297"/>
      <c r="EB164" s="311"/>
      <c r="EC164" s="311"/>
      <c r="ED164" s="311"/>
      <c r="EE164" s="311"/>
      <c r="EF164" s="312"/>
      <c r="EG164" s="311"/>
      <c r="EH164" s="297"/>
      <c r="EI164" s="311"/>
      <c r="EJ164" s="311"/>
      <c r="EK164" s="311"/>
      <c r="EL164" s="311"/>
      <c r="EM164" s="312"/>
      <c r="EN164" s="311"/>
      <c r="EO164" s="297"/>
      <c r="EP164" s="311"/>
      <c r="EQ164" s="311"/>
      <c r="ER164" s="311"/>
      <c r="ES164" s="311"/>
      <c r="ET164" s="312"/>
      <c r="EU164" s="311"/>
      <c r="EV164" s="297"/>
      <c r="EW164" s="311"/>
      <c r="EX164" s="311"/>
      <c r="EY164" s="311"/>
      <c r="EZ164" s="311"/>
      <c r="FA164" s="312"/>
      <c r="FB164" s="311"/>
      <c r="FC164" s="298"/>
    </row>
    <row r="165" spans="1:159" s="205" customFormat="1" ht="39.9" customHeight="1" x14ac:dyDescent="0.25">
      <c r="A165" s="206"/>
      <c r="B165" s="196"/>
      <c r="C165" s="292"/>
      <c r="D165" s="198"/>
      <c r="E165" s="299"/>
      <c r="F165" s="200"/>
      <c r="G165" s="301"/>
      <c r="H165" s="303"/>
      <c r="I165" s="299"/>
      <c r="J165" s="299"/>
      <c r="K165" s="299"/>
      <c r="L165" s="289"/>
      <c r="M165" s="299"/>
      <c r="N165" s="289"/>
      <c r="O165" s="363" t="str">
        <f>IF(P165="","",IF(OR(I165="",J165=""),"",IF(AND(ISNUMBER(FIND("post-", I165)),J165=ProductCode!$I$12),ProductCode!$F$19,IF(AND(ISNUMBER(FIND("pre-", I165)),J165=ProductCode!$I$12),ProductCode!$F$20,IF(ISNUMBER(FIND("post-", I165)),ProductCode!$F$17,ProductCode!$F$18)))))</f>
        <v/>
      </c>
      <c r="P165" s="295" t="str">
        <f t="shared" si="10"/>
        <v/>
      </c>
      <c r="Q165" s="306"/>
      <c r="R165" s="203"/>
      <c r="S165" s="308" t="str">
        <f t="shared" si="11"/>
        <v/>
      </c>
      <c r="T165" s="311"/>
      <c r="U165" s="311"/>
      <c r="V165" s="311"/>
      <c r="W165" s="311"/>
      <c r="X165" s="312"/>
      <c r="Y165" s="311"/>
      <c r="Z165" s="297"/>
      <c r="AA165" s="311"/>
      <c r="AB165" s="311"/>
      <c r="AC165" s="311"/>
      <c r="AD165" s="311"/>
      <c r="AE165" s="312"/>
      <c r="AF165" s="311"/>
      <c r="AG165" s="297"/>
      <c r="AH165" s="311"/>
      <c r="AI165" s="311"/>
      <c r="AJ165" s="311"/>
      <c r="AK165" s="311"/>
      <c r="AL165" s="312"/>
      <c r="AM165" s="311"/>
      <c r="AN165" s="297"/>
      <c r="AO165" s="311"/>
      <c r="AP165" s="311"/>
      <c r="AQ165" s="311"/>
      <c r="AR165" s="311"/>
      <c r="AS165" s="312"/>
      <c r="AT165" s="311"/>
      <c r="AU165" s="297"/>
      <c r="AV165" s="311"/>
      <c r="AW165" s="311"/>
      <c r="AX165" s="311"/>
      <c r="AY165" s="311"/>
      <c r="AZ165" s="312"/>
      <c r="BA165" s="311"/>
      <c r="BB165" s="297"/>
      <c r="BC165" s="311"/>
      <c r="BD165" s="311"/>
      <c r="BE165" s="311"/>
      <c r="BF165" s="311"/>
      <c r="BG165" s="312"/>
      <c r="BH165" s="311"/>
      <c r="BI165" s="297"/>
      <c r="BJ165" s="311"/>
      <c r="BK165" s="311"/>
      <c r="BL165" s="311"/>
      <c r="BM165" s="311"/>
      <c r="BN165" s="312"/>
      <c r="BO165" s="311"/>
      <c r="BP165" s="297"/>
      <c r="BQ165" s="311"/>
      <c r="BR165" s="311"/>
      <c r="BS165" s="311"/>
      <c r="BT165" s="311"/>
      <c r="BU165" s="312"/>
      <c r="BV165" s="311"/>
      <c r="BW165" s="297"/>
      <c r="BX165" s="311"/>
      <c r="BY165" s="311"/>
      <c r="BZ165" s="311"/>
      <c r="CA165" s="311"/>
      <c r="CB165" s="312"/>
      <c r="CC165" s="311"/>
      <c r="CD165" s="297"/>
      <c r="CE165" s="311"/>
      <c r="CF165" s="311"/>
      <c r="CG165" s="311"/>
      <c r="CH165" s="311"/>
      <c r="CI165" s="312"/>
      <c r="CJ165" s="311"/>
      <c r="CK165" s="297"/>
      <c r="CL165" s="311"/>
      <c r="CM165" s="311"/>
      <c r="CN165" s="311"/>
      <c r="CO165" s="311"/>
      <c r="CP165" s="312"/>
      <c r="CQ165" s="311"/>
      <c r="CR165" s="297"/>
      <c r="CS165" s="311"/>
      <c r="CT165" s="311"/>
      <c r="CU165" s="311"/>
      <c r="CV165" s="311"/>
      <c r="CW165" s="312"/>
      <c r="CX165" s="311"/>
      <c r="CY165" s="297"/>
      <c r="CZ165" s="311"/>
      <c r="DA165" s="311"/>
      <c r="DB165" s="311"/>
      <c r="DC165" s="311"/>
      <c r="DD165" s="312"/>
      <c r="DE165" s="311"/>
      <c r="DF165" s="297"/>
      <c r="DG165" s="311"/>
      <c r="DH165" s="311"/>
      <c r="DI165" s="311"/>
      <c r="DJ165" s="311"/>
      <c r="DK165" s="312"/>
      <c r="DL165" s="311"/>
      <c r="DM165" s="297"/>
      <c r="DN165" s="311"/>
      <c r="DO165" s="311"/>
      <c r="DP165" s="311"/>
      <c r="DQ165" s="311"/>
      <c r="DR165" s="312"/>
      <c r="DS165" s="311"/>
      <c r="DT165" s="297"/>
      <c r="DU165" s="311"/>
      <c r="DV165" s="311"/>
      <c r="DW165" s="311"/>
      <c r="DX165" s="311"/>
      <c r="DY165" s="312"/>
      <c r="DZ165" s="311"/>
      <c r="EA165" s="297"/>
      <c r="EB165" s="311"/>
      <c r="EC165" s="311"/>
      <c r="ED165" s="311"/>
      <c r="EE165" s="311"/>
      <c r="EF165" s="312"/>
      <c r="EG165" s="311"/>
      <c r="EH165" s="297"/>
      <c r="EI165" s="311"/>
      <c r="EJ165" s="311"/>
      <c r="EK165" s="311"/>
      <c r="EL165" s="311"/>
      <c r="EM165" s="312"/>
      <c r="EN165" s="311"/>
      <c r="EO165" s="297"/>
      <c r="EP165" s="311"/>
      <c r="EQ165" s="311"/>
      <c r="ER165" s="311"/>
      <c r="ES165" s="311"/>
      <c r="ET165" s="312"/>
      <c r="EU165" s="311"/>
      <c r="EV165" s="297"/>
      <c r="EW165" s="311"/>
      <c r="EX165" s="311"/>
      <c r="EY165" s="311"/>
      <c r="EZ165" s="311"/>
      <c r="FA165" s="312"/>
      <c r="FB165" s="311"/>
      <c r="FC165" s="298"/>
    </row>
    <row r="166" spans="1:159" s="205" customFormat="1" ht="39.9" customHeight="1" x14ac:dyDescent="0.25">
      <c r="A166" s="206"/>
      <c r="B166" s="196"/>
      <c r="C166" s="292"/>
      <c r="D166" s="198"/>
      <c r="E166" s="299"/>
      <c r="F166" s="200"/>
      <c r="G166" s="301"/>
      <c r="H166" s="303"/>
      <c r="I166" s="299"/>
      <c r="J166" s="299"/>
      <c r="K166" s="299"/>
      <c r="L166" s="289"/>
      <c r="M166" s="299"/>
      <c r="N166" s="289"/>
      <c r="O166" s="363" t="str">
        <f>IF(P166="","",IF(OR(I166="",J166=""),"",IF(AND(ISNUMBER(FIND("post-", I166)),J166=ProductCode!$I$12),ProductCode!$F$19,IF(AND(ISNUMBER(FIND("pre-", I166)),J166=ProductCode!$I$12),ProductCode!$F$20,IF(ISNUMBER(FIND("post-", I166)),ProductCode!$F$17,ProductCode!$F$18)))))</f>
        <v/>
      </c>
      <c r="P166" s="295" t="str">
        <f t="shared" si="10"/>
        <v/>
      </c>
      <c r="Q166" s="306"/>
      <c r="R166" s="203"/>
      <c r="S166" s="308" t="str">
        <f t="shared" si="11"/>
        <v/>
      </c>
      <c r="T166" s="311"/>
      <c r="U166" s="311"/>
      <c r="V166" s="311"/>
      <c r="W166" s="311"/>
      <c r="X166" s="312"/>
      <c r="Y166" s="311"/>
      <c r="Z166" s="297"/>
      <c r="AA166" s="311"/>
      <c r="AB166" s="311"/>
      <c r="AC166" s="311"/>
      <c r="AD166" s="311"/>
      <c r="AE166" s="312"/>
      <c r="AF166" s="311"/>
      <c r="AG166" s="297"/>
      <c r="AH166" s="311"/>
      <c r="AI166" s="311"/>
      <c r="AJ166" s="311"/>
      <c r="AK166" s="311"/>
      <c r="AL166" s="312"/>
      <c r="AM166" s="311"/>
      <c r="AN166" s="297"/>
      <c r="AO166" s="311"/>
      <c r="AP166" s="311"/>
      <c r="AQ166" s="311"/>
      <c r="AR166" s="311"/>
      <c r="AS166" s="312"/>
      <c r="AT166" s="311"/>
      <c r="AU166" s="297"/>
      <c r="AV166" s="311"/>
      <c r="AW166" s="311"/>
      <c r="AX166" s="311"/>
      <c r="AY166" s="311"/>
      <c r="AZ166" s="312"/>
      <c r="BA166" s="311"/>
      <c r="BB166" s="297"/>
      <c r="BC166" s="311"/>
      <c r="BD166" s="311"/>
      <c r="BE166" s="311"/>
      <c r="BF166" s="311"/>
      <c r="BG166" s="312"/>
      <c r="BH166" s="311"/>
      <c r="BI166" s="297"/>
      <c r="BJ166" s="311"/>
      <c r="BK166" s="311"/>
      <c r="BL166" s="311"/>
      <c r="BM166" s="311"/>
      <c r="BN166" s="312"/>
      <c r="BO166" s="311"/>
      <c r="BP166" s="297"/>
      <c r="BQ166" s="311"/>
      <c r="BR166" s="311"/>
      <c r="BS166" s="311"/>
      <c r="BT166" s="311"/>
      <c r="BU166" s="312"/>
      <c r="BV166" s="311"/>
      <c r="BW166" s="297"/>
      <c r="BX166" s="311"/>
      <c r="BY166" s="311"/>
      <c r="BZ166" s="311"/>
      <c r="CA166" s="311"/>
      <c r="CB166" s="312"/>
      <c r="CC166" s="311"/>
      <c r="CD166" s="297"/>
      <c r="CE166" s="311"/>
      <c r="CF166" s="311"/>
      <c r="CG166" s="311"/>
      <c r="CH166" s="311"/>
      <c r="CI166" s="312"/>
      <c r="CJ166" s="311"/>
      <c r="CK166" s="297"/>
      <c r="CL166" s="311"/>
      <c r="CM166" s="311"/>
      <c r="CN166" s="311"/>
      <c r="CO166" s="311"/>
      <c r="CP166" s="312"/>
      <c r="CQ166" s="311"/>
      <c r="CR166" s="297"/>
      <c r="CS166" s="311"/>
      <c r="CT166" s="311"/>
      <c r="CU166" s="311"/>
      <c r="CV166" s="311"/>
      <c r="CW166" s="312"/>
      <c r="CX166" s="311"/>
      <c r="CY166" s="297"/>
      <c r="CZ166" s="311"/>
      <c r="DA166" s="311"/>
      <c r="DB166" s="311"/>
      <c r="DC166" s="311"/>
      <c r="DD166" s="312"/>
      <c r="DE166" s="311"/>
      <c r="DF166" s="297"/>
      <c r="DG166" s="311"/>
      <c r="DH166" s="311"/>
      <c r="DI166" s="311"/>
      <c r="DJ166" s="311"/>
      <c r="DK166" s="312"/>
      <c r="DL166" s="311"/>
      <c r="DM166" s="297"/>
      <c r="DN166" s="311"/>
      <c r="DO166" s="311"/>
      <c r="DP166" s="311"/>
      <c r="DQ166" s="311"/>
      <c r="DR166" s="312"/>
      <c r="DS166" s="311"/>
      <c r="DT166" s="297"/>
      <c r="DU166" s="311"/>
      <c r="DV166" s="311"/>
      <c r="DW166" s="311"/>
      <c r="DX166" s="311"/>
      <c r="DY166" s="312"/>
      <c r="DZ166" s="311"/>
      <c r="EA166" s="297"/>
      <c r="EB166" s="311"/>
      <c r="EC166" s="311"/>
      <c r="ED166" s="311"/>
      <c r="EE166" s="311"/>
      <c r="EF166" s="312"/>
      <c r="EG166" s="311"/>
      <c r="EH166" s="297"/>
      <c r="EI166" s="311"/>
      <c r="EJ166" s="311"/>
      <c r="EK166" s="311"/>
      <c r="EL166" s="311"/>
      <c r="EM166" s="312"/>
      <c r="EN166" s="311"/>
      <c r="EO166" s="297"/>
      <c r="EP166" s="311"/>
      <c r="EQ166" s="311"/>
      <c r="ER166" s="311"/>
      <c r="ES166" s="311"/>
      <c r="ET166" s="312"/>
      <c r="EU166" s="311"/>
      <c r="EV166" s="297"/>
      <c r="EW166" s="311"/>
      <c r="EX166" s="311"/>
      <c r="EY166" s="311"/>
      <c r="EZ166" s="311"/>
      <c r="FA166" s="312"/>
      <c r="FB166" s="311"/>
      <c r="FC166" s="298"/>
    </row>
    <row r="167" spans="1:159" s="205" customFormat="1" ht="39.9" customHeight="1" x14ac:dyDescent="0.25">
      <c r="A167" s="206"/>
      <c r="B167" s="196"/>
      <c r="C167" s="292"/>
      <c r="D167" s="198"/>
      <c r="E167" s="299"/>
      <c r="F167" s="200"/>
      <c r="G167" s="301"/>
      <c r="H167" s="303"/>
      <c r="I167" s="299"/>
      <c r="J167" s="299"/>
      <c r="K167" s="299"/>
      <c r="L167" s="289"/>
      <c r="M167" s="299"/>
      <c r="N167" s="289"/>
      <c r="O167" s="363" t="str">
        <f>IF(P167="","",IF(OR(I167="",J167=""),"",IF(AND(ISNUMBER(FIND("post-", I167)),J167=ProductCode!$I$12),ProductCode!$F$19,IF(AND(ISNUMBER(FIND("pre-", I167)),J167=ProductCode!$I$12),ProductCode!$F$20,IF(ISNUMBER(FIND("post-", I167)),ProductCode!$F$17,ProductCode!$F$18)))))</f>
        <v/>
      </c>
      <c r="P167" s="295" t="str">
        <f t="shared" si="10"/>
        <v/>
      </c>
      <c r="Q167" s="306"/>
      <c r="R167" s="203"/>
      <c r="S167" s="308" t="str">
        <f t="shared" si="11"/>
        <v/>
      </c>
      <c r="T167" s="311"/>
      <c r="U167" s="311"/>
      <c r="V167" s="311"/>
      <c r="W167" s="311"/>
      <c r="X167" s="312"/>
      <c r="Y167" s="311"/>
      <c r="Z167" s="297"/>
      <c r="AA167" s="311"/>
      <c r="AB167" s="311"/>
      <c r="AC167" s="311"/>
      <c r="AD167" s="311"/>
      <c r="AE167" s="312"/>
      <c r="AF167" s="311"/>
      <c r="AG167" s="297"/>
      <c r="AH167" s="311"/>
      <c r="AI167" s="311"/>
      <c r="AJ167" s="311"/>
      <c r="AK167" s="311"/>
      <c r="AL167" s="312"/>
      <c r="AM167" s="311"/>
      <c r="AN167" s="297"/>
      <c r="AO167" s="311"/>
      <c r="AP167" s="311"/>
      <c r="AQ167" s="311"/>
      <c r="AR167" s="311"/>
      <c r="AS167" s="312"/>
      <c r="AT167" s="311"/>
      <c r="AU167" s="297"/>
      <c r="AV167" s="311"/>
      <c r="AW167" s="311"/>
      <c r="AX167" s="311"/>
      <c r="AY167" s="311"/>
      <c r="AZ167" s="312"/>
      <c r="BA167" s="311"/>
      <c r="BB167" s="297"/>
      <c r="BC167" s="311"/>
      <c r="BD167" s="311"/>
      <c r="BE167" s="311"/>
      <c r="BF167" s="311"/>
      <c r="BG167" s="312"/>
      <c r="BH167" s="311"/>
      <c r="BI167" s="297"/>
      <c r="BJ167" s="311"/>
      <c r="BK167" s="311"/>
      <c r="BL167" s="311"/>
      <c r="BM167" s="311"/>
      <c r="BN167" s="312"/>
      <c r="BO167" s="311"/>
      <c r="BP167" s="297"/>
      <c r="BQ167" s="311"/>
      <c r="BR167" s="311"/>
      <c r="BS167" s="311"/>
      <c r="BT167" s="311"/>
      <c r="BU167" s="312"/>
      <c r="BV167" s="311"/>
      <c r="BW167" s="297"/>
      <c r="BX167" s="311"/>
      <c r="BY167" s="311"/>
      <c r="BZ167" s="311"/>
      <c r="CA167" s="311"/>
      <c r="CB167" s="312"/>
      <c r="CC167" s="311"/>
      <c r="CD167" s="297"/>
      <c r="CE167" s="311"/>
      <c r="CF167" s="311"/>
      <c r="CG167" s="311"/>
      <c r="CH167" s="311"/>
      <c r="CI167" s="312"/>
      <c r="CJ167" s="311"/>
      <c r="CK167" s="297"/>
      <c r="CL167" s="311"/>
      <c r="CM167" s="311"/>
      <c r="CN167" s="311"/>
      <c r="CO167" s="311"/>
      <c r="CP167" s="312"/>
      <c r="CQ167" s="311"/>
      <c r="CR167" s="297"/>
      <c r="CS167" s="311"/>
      <c r="CT167" s="311"/>
      <c r="CU167" s="311"/>
      <c r="CV167" s="311"/>
      <c r="CW167" s="312"/>
      <c r="CX167" s="311"/>
      <c r="CY167" s="297"/>
      <c r="CZ167" s="311"/>
      <c r="DA167" s="311"/>
      <c r="DB167" s="311"/>
      <c r="DC167" s="311"/>
      <c r="DD167" s="312"/>
      <c r="DE167" s="311"/>
      <c r="DF167" s="297"/>
      <c r="DG167" s="311"/>
      <c r="DH167" s="311"/>
      <c r="DI167" s="311"/>
      <c r="DJ167" s="311"/>
      <c r="DK167" s="312"/>
      <c r="DL167" s="311"/>
      <c r="DM167" s="297"/>
      <c r="DN167" s="311"/>
      <c r="DO167" s="311"/>
      <c r="DP167" s="311"/>
      <c r="DQ167" s="311"/>
      <c r="DR167" s="312"/>
      <c r="DS167" s="311"/>
      <c r="DT167" s="297"/>
      <c r="DU167" s="311"/>
      <c r="DV167" s="311"/>
      <c r="DW167" s="311"/>
      <c r="DX167" s="311"/>
      <c r="DY167" s="312"/>
      <c r="DZ167" s="311"/>
      <c r="EA167" s="297"/>
      <c r="EB167" s="311"/>
      <c r="EC167" s="311"/>
      <c r="ED167" s="311"/>
      <c r="EE167" s="311"/>
      <c r="EF167" s="312"/>
      <c r="EG167" s="311"/>
      <c r="EH167" s="297"/>
      <c r="EI167" s="311"/>
      <c r="EJ167" s="311"/>
      <c r="EK167" s="311"/>
      <c r="EL167" s="311"/>
      <c r="EM167" s="312"/>
      <c r="EN167" s="311"/>
      <c r="EO167" s="297"/>
      <c r="EP167" s="311"/>
      <c r="EQ167" s="311"/>
      <c r="ER167" s="311"/>
      <c r="ES167" s="311"/>
      <c r="ET167" s="312"/>
      <c r="EU167" s="311"/>
      <c r="EV167" s="297"/>
      <c r="EW167" s="311"/>
      <c r="EX167" s="311"/>
      <c r="EY167" s="311"/>
      <c r="EZ167" s="311"/>
      <c r="FA167" s="312"/>
      <c r="FB167" s="311"/>
      <c r="FC167" s="298"/>
    </row>
    <row r="168" spans="1:159" s="205" customFormat="1" ht="39.9" customHeight="1" x14ac:dyDescent="0.25">
      <c r="A168" s="206"/>
      <c r="B168" s="196"/>
      <c r="C168" s="292"/>
      <c r="D168" s="198"/>
      <c r="E168" s="299"/>
      <c r="F168" s="200"/>
      <c r="G168" s="301"/>
      <c r="H168" s="303"/>
      <c r="I168" s="299"/>
      <c r="J168" s="299"/>
      <c r="K168" s="299"/>
      <c r="L168" s="289"/>
      <c r="M168" s="299"/>
      <c r="N168" s="289"/>
      <c r="O168" s="363" t="str">
        <f>IF(P168="","",IF(OR(I168="",J168=""),"",IF(AND(ISNUMBER(FIND("post-", I168)),J168=ProductCode!$I$12),ProductCode!$F$19,IF(AND(ISNUMBER(FIND("pre-", I168)),J168=ProductCode!$I$12),ProductCode!$F$20,IF(ISNUMBER(FIND("post-", I168)),ProductCode!$F$17,ProductCode!$F$18)))))</f>
        <v/>
      </c>
      <c r="P168" s="295" t="str">
        <f t="shared" si="10"/>
        <v/>
      </c>
      <c r="Q168" s="306"/>
      <c r="R168" s="203"/>
      <c r="S168" s="308" t="str">
        <f t="shared" si="11"/>
        <v/>
      </c>
      <c r="T168" s="311"/>
      <c r="U168" s="311"/>
      <c r="V168" s="311"/>
      <c r="W168" s="311"/>
      <c r="X168" s="312"/>
      <c r="Y168" s="311"/>
      <c r="Z168" s="297"/>
      <c r="AA168" s="311"/>
      <c r="AB168" s="311"/>
      <c r="AC168" s="311"/>
      <c r="AD168" s="311"/>
      <c r="AE168" s="312"/>
      <c r="AF168" s="311"/>
      <c r="AG168" s="297"/>
      <c r="AH168" s="311"/>
      <c r="AI168" s="311"/>
      <c r="AJ168" s="311"/>
      <c r="AK168" s="311"/>
      <c r="AL168" s="312"/>
      <c r="AM168" s="311"/>
      <c r="AN168" s="297"/>
      <c r="AO168" s="311"/>
      <c r="AP168" s="311"/>
      <c r="AQ168" s="311"/>
      <c r="AR168" s="311"/>
      <c r="AS168" s="312"/>
      <c r="AT168" s="311"/>
      <c r="AU168" s="297"/>
      <c r="AV168" s="311"/>
      <c r="AW168" s="311"/>
      <c r="AX168" s="311"/>
      <c r="AY168" s="311"/>
      <c r="AZ168" s="312"/>
      <c r="BA168" s="311"/>
      <c r="BB168" s="297"/>
      <c r="BC168" s="311"/>
      <c r="BD168" s="311"/>
      <c r="BE168" s="311"/>
      <c r="BF168" s="311"/>
      <c r="BG168" s="312"/>
      <c r="BH168" s="311"/>
      <c r="BI168" s="297"/>
      <c r="BJ168" s="311"/>
      <c r="BK168" s="311"/>
      <c r="BL168" s="311"/>
      <c r="BM168" s="311"/>
      <c r="BN168" s="312"/>
      <c r="BO168" s="311"/>
      <c r="BP168" s="297"/>
      <c r="BQ168" s="311"/>
      <c r="BR168" s="311"/>
      <c r="BS168" s="311"/>
      <c r="BT168" s="311"/>
      <c r="BU168" s="312"/>
      <c r="BV168" s="311"/>
      <c r="BW168" s="297"/>
      <c r="BX168" s="311"/>
      <c r="BY168" s="311"/>
      <c r="BZ168" s="311"/>
      <c r="CA168" s="311"/>
      <c r="CB168" s="312"/>
      <c r="CC168" s="311"/>
      <c r="CD168" s="297"/>
      <c r="CE168" s="311"/>
      <c r="CF168" s="311"/>
      <c r="CG168" s="311"/>
      <c r="CH168" s="311"/>
      <c r="CI168" s="312"/>
      <c r="CJ168" s="311"/>
      <c r="CK168" s="297"/>
      <c r="CL168" s="311"/>
      <c r="CM168" s="311"/>
      <c r="CN168" s="311"/>
      <c r="CO168" s="311"/>
      <c r="CP168" s="312"/>
      <c r="CQ168" s="311"/>
      <c r="CR168" s="297"/>
      <c r="CS168" s="311"/>
      <c r="CT168" s="311"/>
      <c r="CU168" s="311"/>
      <c r="CV168" s="311"/>
      <c r="CW168" s="312"/>
      <c r="CX168" s="311"/>
      <c r="CY168" s="297"/>
      <c r="CZ168" s="311"/>
      <c r="DA168" s="311"/>
      <c r="DB168" s="311"/>
      <c r="DC168" s="311"/>
      <c r="DD168" s="312"/>
      <c r="DE168" s="311"/>
      <c r="DF168" s="297"/>
      <c r="DG168" s="311"/>
      <c r="DH168" s="311"/>
      <c r="DI168" s="311"/>
      <c r="DJ168" s="311"/>
      <c r="DK168" s="312"/>
      <c r="DL168" s="311"/>
      <c r="DM168" s="297"/>
      <c r="DN168" s="311"/>
      <c r="DO168" s="311"/>
      <c r="DP168" s="311"/>
      <c r="DQ168" s="311"/>
      <c r="DR168" s="312"/>
      <c r="DS168" s="311"/>
      <c r="DT168" s="297"/>
      <c r="DU168" s="311"/>
      <c r="DV168" s="311"/>
      <c r="DW168" s="311"/>
      <c r="DX168" s="311"/>
      <c r="DY168" s="312"/>
      <c r="DZ168" s="311"/>
      <c r="EA168" s="297"/>
      <c r="EB168" s="311"/>
      <c r="EC168" s="311"/>
      <c r="ED168" s="311"/>
      <c r="EE168" s="311"/>
      <c r="EF168" s="312"/>
      <c r="EG168" s="311"/>
      <c r="EH168" s="297"/>
      <c r="EI168" s="311"/>
      <c r="EJ168" s="311"/>
      <c r="EK168" s="311"/>
      <c r="EL168" s="311"/>
      <c r="EM168" s="312"/>
      <c r="EN168" s="311"/>
      <c r="EO168" s="297"/>
      <c r="EP168" s="311"/>
      <c r="EQ168" s="311"/>
      <c r="ER168" s="311"/>
      <c r="ES168" s="311"/>
      <c r="ET168" s="312"/>
      <c r="EU168" s="311"/>
      <c r="EV168" s="297"/>
      <c r="EW168" s="311"/>
      <c r="EX168" s="311"/>
      <c r="EY168" s="311"/>
      <c r="EZ168" s="311"/>
      <c r="FA168" s="312"/>
      <c r="FB168" s="311"/>
      <c r="FC168" s="298"/>
    </row>
    <row r="169" spans="1:159" s="205" customFormat="1" ht="39.9" customHeight="1" x14ac:dyDescent="0.25">
      <c r="A169" s="206"/>
      <c r="B169" s="196"/>
      <c r="C169" s="292"/>
      <c r="D169" s="198"/>
      <c r="E169" s="299"/>
      <c r="F169" s="200"/>
      <c r="G169" s="301"/>
      <c r="H169" s="303"/>
      <c r="I169" s="299"/>
      <c r="J169" s="299"/>
      <c r="K169" s="299"/>
      <c r="L169" s="289"/>
      <c r="M169" s="299"/>
      <c r="N169" s="289"/>
      <c r="O169" s="363" t="str">
        <f>IF(P169="","",IF(OR(I169="",J169=""),"",IF(AND(ISNUMBER(FIND("post-", I169)),J169=ProductCode!$I$12),ProductCode!$F$19,IF(AND(ISNUMBER(FIND("pre-", I169)),J169=ProductCode!$I$12),ProductCode!$F$20,IF(ISNUMBER(FIND("post-", I169)),ProductCode!$F$17,ProductCode!$F$18)))))</f>
        <v/>
      </c>
      <c r="P169" s="295" t="str">
        <f t="shared" si="10"/>
        <v/>
      </c>
      <c r="Q169" s="306"/>
      <c r="R169" s="203"/>
      <c r="S169" s="308" t="str">
        <f t="shared" si="11"/>
        <v/>
      </c>
      <c r="T169" s="311"/>
      <c r="U169" s="311"/>
      <c r="V169" s="311"/>
      <c r="W169" s="311"/>
      <c r="X169" s="312"/>
      <c r="Y169" s="311"/>
      <c r="Z169" s="297"/>
      <c r="AA169" s="311"/>
      <c r="AB169" s="311"/>
      <c r="AC169" s="311"/>
      <c r="AD169" s="311"/>
      <c r="AE169" s="312"/>
      <c r="AF169" s="311"/>
      <c r="AG169" s="297"/>
      <c r="AH169" s="311"/>
      <c r="AI169" s="311"/>
      <c r="AJ169" s="311"/>
      <c r="AK169" s="311"/>
      <c r="AL169" s="312"/>
      <c r="AM169" s="311"/>
      <c r="AN169" s="297"/>
      <c r="AO169" s="311"/>
      <c r="AP169" s="311"/>
      <c r="AQ169" s="311"/>
      <c r="AR169" s="311"/>
      <c r="AS169" s="312"/>
      <c r="AT169" s="311"/>
      <c r="AU169" s="297"/>
      <c r="AV169" s="311"/>
      <c r="AW169" s="311"/>
      <c r="AX169" s="311"/>
      <c r="AY169" s="311"/>
      <c r="AZ169" s="312"/>
      <c r="BA169" s="311"/>
      <c r="BB169" s="297"/>
      <c r="BC169" s="311"/>
      <c r="BD169" s="311"/>
      <c r="BE169" s="311"/>
      <c r="BF169" s="311"/>
      <c r="BG169" s="312"/>
      <c r="BH169" s="311"/>
      <c r="BI169" s="297"/>
      <c r="BJ169" s="311"/>
      <c r="BK169" s="311"/>
      <c r="BL169" s="311"/>
      <c r="BM169" s="311"/>
      <c r="BN169" s="312"/>
      <c r="BO169" s="311"/>
      <c r="BP169" s="297"/>
      <c r="BQ169" s="311"/>
      <c r="BR169" s="311"/>
      <c r="BS169" s="311"/>
      <c r="BT169" s="311"/>
      <c r="BU169" s="312"/>
      <c r="BV169" s="311"/>
      <c r="BW169" s="297"/>
      <c r="BX169" s="311"/>
      <c r="BY169" s="311"/>
      <c r="BZ169" s="311"/>
      <c r="CA169" s="311"/>
      <c r="CB169" s="312"/>
      <c r="CC169" s="311"/>
      <c r="CD169" s="297"/>
      <c r="CE169" s="311"/>
      <c r="CF169" s="311"/>
      <c r="CG169" s="311"/>
      <c r="CH169" s="311"/>
      <c r="CI169" s="312"/>
      <c r="CJ169" s="311"/>
      <c r="CK169" s="297"/>
      <c r="CL169" s="311"/>
      <c r="CM169" s="311"/>
      <c r="CN169" s="311"/>
      <c r="CO169" s="311"/>
      <c r="CP169" s="312"/>
      <c r="CQ169" s="311"/>
      <c r="CR169" s="297"/>
      <c r="CS169" s="311"/>
      <c r="CT169" s="311"/>
      <c r="CU169" s="311"/>
      <c r="CV169" s="311"/>
      <c r="CW169" s="312"/>
      <c r="CX169" s="311"/>
      <c r="CY169" s="297"/>
      <c r="CZ169" s="311"/>
      <c r="DA169" s="311"/>
      <c r="DB169" s="311"/>
      <c r="DC169" s="311"/>
      <c r="DD169" s="312"/>
      <c r="DE169" s="311"/>
      <c r="DF169" s="297"/>
      <c r="DG169" s="311"/>
      <c r="DH169" s="311"/>
      <c r="DI169" s="311"/>
      <c r="DJ169" s="311"/>
      <c r="DK169" s="312"/>
      <c r="DL169" s="311"/>
      <c r="DM169" s="297"/>
      <c r="DN169" s="311"/>
      <c r="DO169" s="311"/>
      <c r="DP169" s="311"/>
      <c r="DQ169" s="311"/>
      <c r="DR169" s="312"/>
      <c r="DS169" s="311"/>
      <c r="DT169" s="297"/>
      <c r="DU169" s="311"/>
      <c r="DV169" s="311"/>
      <c r="DW169" s="311"/>
      <c r="DX169" s="311"/>
      <c r="DY169" s="312"/>
      <c r="DZ169" s="311"/>
      <c r="EA169" s="297"/>
      <c r="EB169" s="311"/>
      <c r="EC169" s="311"/>
      <c r="ED169" s="311"/>
      <c r="EE169" s="311"/>
      <c r="EF169" s="312"/>
      <c r="EG169" s="311"/>
      <c r="EH169" s="297"/>
      <c r="EI169" s="311"/>
      <c r="EJ169" s="311"/>
      <c r="EK169" s="311"/>
      <c r="EL169" s="311"/>
      <c r="EM169" s="312"/>
      <c r="EN169" s="311"/>
      <c r="EO169" s="297"/>
      <c r="EP169" s="311"/>
      <c r="EQ169" s="311"/>
      <c r="ER169" s="311"/>
      <c r="ES169" s="311"/>
      <c r="ET169" s="312"/>
      <c r="EU169" s="311"/>
      <c r="EV169" s="297"/>
      <c r="EW169" s="311"/>
      <c r="EX169" s="311"/>
      <c r="EY169" s="311"/>
      <c r="EZ169" s="311"/>
      <c r="FA169" s="312"/>
      <c r="FB169" s="311"/>
      <c r="FC169" s="298"/>
    </row>
    <row r="170" spans="1:159" s="205" customFormat="1" ht="39.9" customHeight="1" x14ac:dyDescent="0.25">
      <c r="A170" s="206"/>
      <c r="B170" s="196"/>
      <c r="C170" s="292"/>
      <c r="D170" s="198"/>
      <c r="E170" s="299"/>
      <c r="F170" s="200"/>
      <c r="G170" s="301"/>
      <c r="H170" s="303"/>
      <c r="I170" s="299"/>
      <c r="J170" s="299"/>
      <c r="K170" s="299"/>
      <c r="L170" s="289"/>
      <c r="M170" s="299"/>
      <c r="N170" s="289"/>
      <c r="O170" s="363" t="str">
        <f>IF(P170="","",IF(OR(I170="",J170=""),"",IF(AND(ISNUMBER(FIND("post-", I170)),J170=ProductCode!$I$12),ProductCode!$F$19,IF(AND(ISNUMBER(FIND("pre-", I170)),J170=ProductCode!$I$12),ProductCode!$F$20,IF(ISNUMBER(FIND("post-", I170)),ProductCode!$F$17,ProductCode!$F$18)))))</f>
        <v/>
      </c>
      <c r="P170" s="295" t="str">
        <f t="shared" si="10"/>
        <v/>
      </c>
      <c r="Q170" s="306"/>
      <c r="R170" s="203"/>
      <c r="S170" s="308" t="str">
        <f t="shared" si="11"/>
        <v/>
      </c>
      <c r="T170" s="311"/>
      <c r="U170" s="311"/>
      <c r="V170" s="311"/>
      <c r="W170" s="311"/>
      <c r="X170" s="312"/>
      <c r="Y170" s="311"/>
      <c r="Z170" s="297"/>
      <c r="AA170" s="311"/>
      <c r="AB170" s="311"/>
      <c r="AC170" s="311"/>
      <c r="AD170" s="311"/>
      <c r="AE170" s="312"/>
      <c r="AF170" s="311"/>
      <c r="AG170" s="297"/>
      <c r="AH170" s="311"/>
      <c r="AI170" s="311"/>
      <c r="AJ170" s="311"/>
      <c r="AK170" s="311"/>
      <c r="AL170" s="312"/>
      <c r="AM170" s="311"/>
      <c r="AN170" s="297"/>
      <c r="AO170" s="311"/>
      <c r="AP170" s="311"/>
      <c r="AQ170" s="311"/>
      <c r="AR170" s="311"/>
      <c r="AS170" s="312"/>
      <c r="AT170" s="311"/>
      <c r="AU170" s="297"/>
      <c r="AV170" s="311"/>
      <c r="AW170" s="311"/>
      <c r="AX170" s="311"/>
      <c r="AY170" s="311"/>
      <c r="AZ170" s="312"/>
      <c r="BA170" s="311"/>
      <c r="BB170" s="297"/>
      <c r="BC170" s="311"/>
      <c r="BD170" s="311"/>
      <c r="BE170" s="311"/>
      <c r="BF170" s="311"/>
      <c r="BG170" s="312"/>
      <c r="BH170" s="311"/>
      <c r="BI170" s="297"/>
      <c r="BJ170" s="311"/>
      <c r="BK170" s="311"/>
      <c r="BL170" s="311"/>
      <c r="BM170" s="311"/>
      <c r="BN170" s="312"/>
      <c r="BO170" s="311"/>
      <c r="BP170" s="297"/>
      <c r="BQ170" s="311"/>
      <c r="BR170" s="311"/>
      <c r="BS170" s="311"/>
      <c r="BT170" s="311"/>
      <c r="BU170" s="312"/>
      <c r="BV170" s="311"/>
      <c r="BW170" s="297"/>
      <c r="BX170" s="311"/>
      <c r="BY170" s="311"/>
      <c r="BZ170" s="311"/>
      <c r="CA170" s="311"/>
      <c r="CB170" s="312"/>
      <c r="CC170" s="311"/>
      <c r="CD170" s="297"/>
      <c r="CE170" s="311"/>
      <c r="CF170" s="311"/>
      <c r="CG170" s="311"/>
      <c r="CH170" s="311"/>
      <c r="CI170" s="312"/>
      <c r="CJ170" s="311"/>
      <c r="CK170" s="297"/>
      <c r="CL170" s="311"/>
      <c r="CM170" s="311"/>
      <c r="CN170" s="311"/>
      <c r="CO170" s="311"/>
      <c r="CP170" s="312"/>
      <c r="CQ170" s="311"/>
      <c r="CR170" s="297"/>
      <c r="CS170" s="311"/>
      <c r="CT170" s="311"/>
      <c r="CU170" s="311"/>
      <c r="CV170" s="311"/>
      <c r="CW170" s="312"/>
      <c r="CX170" s="311"/>
      <c r="CY170" s="297"/>
      <c r="CZ170" s="311"/>
      <c r="DA170" s="311"/>
      <c r="DB170" s="311"/>
      <c r="DC170" s="311"/>
      <c r="DD170" s="312"/>
      <c r="DE170" s="311"/>
      <c r="DF170" s="297"/>
      <c r="DG170" s="311"/>
      <c r="DH170" s="311"/>
      <c r="DI170" s="311"/>
      <c r="DJ170" s="311"/>
      <c r="DK170" s="312"/>
      <c r="DL170" s="311"/>
      <c r="DM170" s="297"/>
      <c r="DN170" s="311"/>
      <c r="DO170" s="311"/>
      <c r="DP170" s="311"/>
      <c r="DQ170" s="311"/>
      <c r="DR170" s="312"/>
      <c r="DS170" s="311"/>
      <c r="DT170" s="297"/>
      <c r="DU170" s="311"/>
      <c r="DV170" s="311"/>
      <c r="DW170" s="311"/>
      <c r="DX170" s="311"/>
      <c r="DY170" s="312"/>
      <c r="DZ170" s="311"/>
      <c r="EA170" s="297"/>
      <c r="EB170" s="311"/>
      <c r="EC170" s="311"/>
      <c r="ED170" s="311"/>
      <c r="EE170" s="311"/>
      <c r="EF170" s="312"/>
      <c r="EG170" s="311"/>
      <c r="EH170" s="297"/>
      <c r="EI170" s="311"/>
      <c r="EJ170" s="311"/>
      <c r="EK170" s="311"/>
      <c r="EL170" s="311"/>
      <c r="EM170" s="312"/>
      <c r="EN170" s="311"/>
      <c r="EO170" s="297"/>
      <c r="EP170" s="311"/>
      <c r="EQ170" s="311"/>
      <c r="ER170" s="311"/>
      <c r="ES170" s="311"/>
      <c r="ET170" s="312"/>
      <c r="EU170" s="311"/>
      <c r="EV170" s="297"/>
      <c r="EW170" s="311"/>
      <c r="EX170" s="311"/>
      <c r="EY170" s="311"/>
      <c r="EZ170" s="311"/>
      <c r="FA170" s="312"/>
      <c r="FB170" s="311"/>
      <c r="FC170" s="298"/>
    </row>
    <row r="171" spans="1:159" s="205" customFormat="1" ht="39.9" customHeight="1" x14ac:dyDescent="0.25">
      <c r="A171" s="206"/>
      <c r="B171" s="196"/>
      <c r="C171" s="292"/>
      <c r="D171" s="198"/>
      <c r="E171" s="299"/>
      <c r="F171" s="200"/>
      <c r="G171" s="301"/>
      <c r="H171" s="303"/>
      <c r="I171" s="299"/>
      <c r="J171" s="299"/>
      <c r="K171" s="299"/>
      <c r="L171" s="289"/>
      <c r="M171" s="299"/>
      <c r="N171" s="289"/>
      <c r="O171" s="363" t="str">
        <f>IF(P171="","",IF(OR(I171="",J171=""),"",IF(AND(ISNUMBER(FIND("post-", I171)),J171=ProductCode!$I$12),ProductCode!$F$19,IF(AND(ISNUMBER(FIND("pre-", I171)),J171=ProductCode!$I$12),ProductCode!$F$20,IF(ISNUMBER(FIND("post-", I171)),ProductCode!$F$17,ProductCode!$F$18)))))</f>
        <v/>
      </c>
      <c r="P171" s="295" t="str">
        <f t="shared" si="10"/>
        <v/>
      </c>
      <c r="Q171" s="306"/>
      <c r="R171" s="203"/>
      <c r="S171" s="308" t="str">
        <f t="shared" si="11"/>
        <v/>
      </c>
      <c r="T171" s="311"/>
      <c r="U171" s="311"/>
      <c r="V171" s="311"/>
      <c r="W171" s="311"/>
      <c r="X171" s="312"/>
      <c r="Y171" s="311"/>
      <c r="Z171" s="297"/>
      <c r="AA171" s="311"/>
      <c r="AB171" s="311"/>
      <c r="AC171" s="311"/>
      <c r="AD171" s="311"/>
      <c r="AE171" s="312"/>
      <c r="AF171" s="311"/>
      <c r="AG171" s="297"/>
      <c r="AH171" s="311"/>
      <c r="AI171" s="311"/>
      <c r="AJ171" s="311"/>
      <c r="AK171" s="311"/>
      <c r="AL171" s="312"/>
      <c r="AM171" s="311"/>
      <c r="AN171" s="297"/>
      <c r="AO171" s="311"/>
      <c r="AP171" s="311"/>
      <c r="AQ171" s="311"/>
      <c r="AR171" s="311"/>
      <c r="AS171" s="312"/>
      <c r="AT171" s="311"/>
      <c r="AU171" s="297"/>
      <c r="AV171" s="311"/>
      <c r="AW171" s="311"/>
      <c r="AX171" s="311"/>
      <c r="AY171" s="311"/>
      <c r="AZ171" s="312"/>
      <c r="BA171" s="311"/>
      <c r="BB171" s="297"/>
      <c r="BC171" s="311"/>
      <c r="BD171" s="311"/>
      <c r="BE171" s="311"/>
      <c r="BF171" s="311"/>
      <c r="BG171" s="312"/>
      <c r="BH171" s="311"/>
      <c r="BI171" s="297"/>
      <c r="BJ171" s="311"/>
      <c r="BK171" s="311"/>
      <c r="BL171" s="311"/>
      <c r="BM171" s="311"/>
      <c r="BN171" s="312"/>
      <c r="BO171" s="311"/>
      <c r="BP171" s="297"/>
      <c r="BQ171" s="311"/>
      <c r="BR171" s="311"/>
      <c r="BS171" s="311"/>
      <c r="BT171" s="311"/>
      <c r="BU171" s="312"/>
      <c r="BV171" s="311"/>
      <c r="BW171" s="297"/>
      <c r="BX171" s="311"/>
      <c r="BY171" s="311"/>
      <c r="BZ171" s="311"/>
      <c r="CA171" s="311"/>
      <c r="CB171" s="312"/>
      <c r="CC171" s="311"/>
      <c r="CD171" s="297"/>
      <c r="CE171" s="311"/>
      <c r="CF171" s="311"/>
      <c r="CG171" s="311"/>
      <c r="CH171" s="311"/>
      <c r="CI171" s="312"/>
      <c r="CJ171" s="311"/>
      <c r="CK171" s="297"/>
      <c r="CL171" s="311"/>
      <c r="CM171" s="311"/>
      <c r="CN171" s="311"/>
      <c r="CO171" s="311"/>
      <c r="CP171" s="312"/>
      <c r="CQ171" s="311"/>
      <c r="CR171" s="297"/>
      <c r="CS171" s="311"/>
      <c r="CT171" s="311"/>
      <c r="CU171" s="311"/>
      <c r="CV171" s="311"/>
      <c r="CW171" s="312"/>
      <c r="CX171" s="311"/>
      <c r="CY171" s="297"/>
      <c r="CZ171" s="311"/>
      <c r="DA171" s="311"/>
      <c r="DB171" s="311"/>
      <c r="DC171" s="311"/>
      <c r="DD171" s="312"/>
      <c r="DE171" s="311"/>
      <c r="DF171" s="297"/>
      <c r="DG171" s="311"/>
      <c r="DH171" s="311"/>
      <c r="DI171" s="311"/>
      <c r="DJ171" s="311"/>
      <c r="DK171" s="312"/>
      <c r="DL171" s="311"/>
      <c r="DM171" s="297"/>
      <c r="DN171" s="311"/>
      <c r="DO171" s="311"/>
      <c r="DP171" s="311"/>
      <c r="DQ171" s="311"/>
      <c r="DR171" s="312"/>
      <c r="DS171" s="311"/>
      <c r="DT171" s="297"/>
      <c r="DU171" s="311"/>
      <c r="DV171" s="311"/>
      <c r="DW171" s="311"/>
      <c r="DX171" s="311"/>
      <c r="DY171" s="312"/>
      <c r="DZ171" s="311"/>
      <c r="EA171" s="297"/>
      <c r="EB171" s="311"/>
      <c r="EC171" s="311"/>
      <c r="ED171" s="311"/>
      <c r="EE171" s="311"/>
      <c r="EF171" s="312"/>
      <c r="EG171" s="311"/>
      <c r="EH171" s="297"/>
      <c r="EI171" s="311"/>
      <c r="EJ171" s="311"/>
      <c r="EK171" s="311"/>
      <c r="EL171" s="311"/>
      <c r="EM171" s="312"/>
      <c r="EN171" s="311"/>
      <c r="EO171" s="297"/>
      <c r="EP171" s="311"/>
      <c r="EQ171" s="311"/>
      <c r="ER171" s="311"/>
      <c r="ES171" s="311"/>
      <c r="ET171" s="312"/>
      <c r="EU171" s="311"/>
      <c r="EV171" s="297"/>
      <c r="EW171" s="311"/>
      <c r="EX171" s="311"/>
      <c r="EY171" s="311"/>
      <c r="EZ171" s="311"/>
      <c r="FA171" s="312"/>
      <c r="FB171" s="311"/>
      <c r="FC171" s="298"/>
    </row>
    <row r="172" spans="1:159" s="205" customFormat="1" ht="39.9" customHeight="1" x14ac:dyDescent="0.25">
      <c r="A172" s="206"/>
      <c r="B172" s="196"/>
      <c r="C172" s="292"/>
      <c r="D172" s="198"/>
      <c r="E172" s="299"/>
      <c r="F172" s="200"/>
      <c r="G172" s="301"/>
      <c r="H172" s="303"/>
      <c r="I172" s="299"/>
      <c r="J172" s="299"/>
      <c r="K172" s="299"/>
      <c r="L172" s="289"/>
      <c r="M172" s="299"/>
      <c r="N172" s="289"/>
      <c r="O172" s="363" t="str">
        <f>IF(P172="","",IF(OR(I172="",J172=""),"",IF(AND(ISNUMBER(FIND("post-", I172)),J172=ProductCode!$I$12),ProductCode!$F$19,IF(AND(ISNUMBER(FIND("pre-", I172)),J172=ProductCode!$I$12),ProductCode!$F$20,IF(ISNUMBER(FIND("post-", I172)),ProductCode!$F$17,ProductCode!$F$18)))))</f>
        <v/>
      </c>
      <c r="P172" s="295" t="str">
        <f t="shared" si="10"/>
        <v/>
      </c>
      <c r="Q172" s="306"/>
      <c r="R172" s="203"/>
      <c r="S172" s="308" t="str">
        <f t="shared" si="11"/>
        <v/>
      </c>
      <c r="T172" s="311"/>
      <c r="U172" s="311"/>
      <c r="V172" s="311"/>
      <c r="W172" s="311"/>
      <c r="X172" s="312"/>
      <c r="Y172" s="311"/>
      <c r="Z172" s="297"/>
      <c r="AA172" s="311"/>
      <c r="AB172" s="311"/>
      <c r="AC172" s="311"/>
      <c r="AD172" s="311"/>
      <c r="AE172" s="312"/>
      <c r="AF172" s="311"/>
      <c r="AG172" s="297"/>
      <c r="AH172" s="311"/>
      <c r="AI172" s="311"/>
      <c r="AJ172" s="311"/>
      <c r="AK172" s="311"/>
      <c r="AL172" s="312"/>
      <c r="AM172" s="311"/>
      <c r="AN172" s="297"/>
      <c r="AO172" s="311"/>
      <c r="AP172" s="311"/>
      <c r="AQ172" s="311"/>
      <c r="AR172" s="311"/>
      <c r="AS172" s="312"/>
      <c r="AT172" s="311"/>
      <c r="AU172" s="297"/>
      <c r="AV172" s="311"/>
      <c r="AW172" s="311"/>
      <c r="AX172" s="311"/>
      <c r="AY172" s="311"/>
      <c r="AZ172" s="312"/>
      <c r="BA172" s="311"/>
      <c r="BB172" s="297"/>
      <c r="BC172" s="311"/>
      <c r="BD172" s="311"/>
      <c r="BE172" s="311"/>
      <c r="BF172" s="311"/>
      <c r="BG172" s="312"/>
      <c r="BH172" s="311"/>
      <c r="BI172" s="297"/>
      <c r="BJ172" s="311"/>
      <c r="BK172" s="311"/>
      <c r="BL172" s="311"/>
      <c r="BM172" s="311"/>
      <c r="BN172" s="312"/>
      <c r="BO172" s="311"/>
      <c r="BP172" s="297"/>
      <c r="BQ172" s="311"/>
      <c r="BR172" s="311"/>
      <c r="BS172" s="311"/>
      <c r="BT172" s="311"/>
      <c r="BU172" s="312"/>
      <c r="BV172" s="311"/>
      <c r="BW172" s="297"/>
      <c r="BX172" s="311"/>
      <c r="BY172" s="311"/>
      <c r="BZ172" s="311"/>
      <c r="CA172" s="311"/>
      <c r="CB172" s="312"/>
      <c r="CC172" s="311"/>
      <c r="CD172" s="297"/>
      <c r="CE172" s="311"/>
      <c r="CF172" s="311"/>
      <c r="CG172" s="311"/>
      <c r="CH172" s="311"/>
      <c r="CI172" s="312"/>
      <c r="CJ172" s="311"/>
      <c r="CK172" s="297"/>
      <c r="CL172" s="311"/>
      <c r="CM172" s="311"/>
      <c r="CN172" s="311"/>
      <c r="CO172" s="311"/>
      <c r="CP172" s="312"/>
      <c r="CQ172" s="311"/>
      <c r="CR172" s="297"/>
      <c r="CS172" s="311"/>
      <c r="CT172" s="311"/>
      <c r="CU172" s="311"/>
      <c r="CV172" s="311"/>
      <c r="CW172" s="312"/>
      <c r="CX172" s="311"/>
      <c r="CY172" s="297"/>
      <c r="CZ172" s="311"/>
      <c r="DA172" s="311"/>
      <c r="DB172" s="311"/>
      <c r="DC172" s="311"/>
      <c r="DD172" s="312"/>
      <c r="DE172" s="311"/>
      <c r="DF172" s="297"/>
      <c r="DG172" s="311"/>
      <c r="DH172" s="311"/>
      <c r="DI172" s="311"/>
      <c r="DJ172" s="311"/>
      <c r="DK172" s="312"/>
      <c r="DL172" s="311"/>
      <c r="DM172" s="297"/>
      <c r="DN172" s="311"/>
      <c r="DO172" s="311"/>
      <c r="DP172" s="311"/>
      <c r="DQ172" s="311"/>
      <c r="DR172" s="312"/>
      <c r="DS172" s="311"/>
      <c r="DT172" s="297"/>
      <c r="DU172" s="311"/>
      <c r="DV172" s="311"/>
      <c r="DW172" s="311"/>
      <c r="DX172" s="311"/>
      <c r="DY172" s="312"/>
      <c r="DZ172" s="311"/>
      <c r="EA172" s="297"/>
      <c r="EB172" s="311"/>
      <c r="EC172" s="311"/>
      <c r="ED172" s="311"/>
      <c r="EE172" s="311"/>
      <c r="EF172" s="312"/>
      <c r="EG172" s="311"/>
      <c r="EH172" s="297"/>
      <c r="EI172" s="311"/>
      <c r="EJ172" s="311"/>
      <c r="EK172" s="311"/>
      <c r="EL172" s="311"/>
      <c r="EM172" s="312"/>
      <c r="EN172" s="311"/>
      <c r="EO172" s="297"/>
      <c r="EP172" s="311"/>
      <c r="EQ172" s="311"/>
      <c r="ER172" s="311"/>
      <c r="ES172" s="311"/>
      <c r="ET172" s="312"/>
      <c r="EU172" s="311"/>
      <c r="EV172" s="297"/>
      <c r="EW172" s="311"/>
      <c r="EX172" s="311"/>
      <c r="EY172" s="311"/>
      <c r="EZ172" s="311"/>
      <c r="FA172" s="312"/>
      <c r="FB172" s="311"/>
      <c r="FC172" s="298"/>
    </row>
    <row r="173" spans="1:159" s="205" customFormat="1" ht="39.9" customHeight="1" x14ac:dyDescent="0.25">
      <c r="A173" s="206"/>
      <c r="B173" s="196"/>
      <c r="C173" s="292"/>
      <c r="D173" s="198"/>
      <c r="E173" s="299"/>
      <c r="F173" s="200"/>
      <c r="G173" s="301"/>
      <c r="H173" s="303"/>
      <c r="I173" s="299"/>
      <c r="J173" s="299"/>
      <c r="K173" s="299"/>
      <c r="L173" s="289"/>
      <c r="M173" s="299"/>
      <c r="N173" s="289"/>
      <c r="O173" s="363" t="str">
        <f>IF(P173="","",IF(OR(I173="",J173=""),"",IF(AND(ISNUMBER(FIND("post-", I173)),J173=ProductCode!$I$12),ProductCode!$F$19,IF(AND(ISNUMBER(FIND("pre-", I173)),J173=ProductCode!$I$12),ProductCode!$F$20,IF(ISNUMBER(FIND("post-", I173)),ProductCode!$F$17,ProductCode!$F$18)))))</f>
        <v/>
      </c>
      <c r="P173" s="295" t="str">
        <f t="shared" si="10"/>
        <v/>
      </c>
      <c r="Q173" s="306"/>
      <c r="R173" s="203"/>
      <c r="S173" s="308" t="str">
        <f t="shared" si="11"/>
        <v/>
      </c>
      <c r="T173" s="311"/>
      <c r="U173" s="311"/>
      <c r="V173" s="311"/>
      <c r="W173" s="311"/>
      <c r="X173" s="312"/>
      <c r="Y173" s="311"/>
      <c r="Z173" s="297"/>
      <c r="AA173" s="311"/>
      <c r="AB173" s="311"/>
      <c r="AC173" s="311"/>
      <c r="AD173" s="311"/>
      <c r="AE173" s="312"/>
      <c r="AF173" s="311"/>
      <c r="AG173" s="297"/>
      <c r="AH173" s="311"/>
      <c r="AI173" s="311"/>
      <c r="AJ173" s="311"/>
      <c r="AK173" s="311"/>
      <c r="AL173" s="312"/>
      <c r="AM173" s="311"/>
      <c r="AN173" s="297"/>
      <c r="AO173" s="311"/>
      <c r="AP173" s="311"/>
      <c r="AQ173" s="311"/>
      <c r="AR173" s="311"/>
      <c r="AS173" s="312"/>
      <c r="AT173" s="311"/>
      <c r="AU173" s="297"/>
      <c r="AV173" s="311"/>
      <c r="AW173" s="311"/>
      <c r="AX173" s="311"/>
      <c r="AY173" s="311"/>
      <c r="AZ173" s="312"/>
      <c r="BA173" s="311"/>
      <c r="BB173" s="297"/>
      <c r="BC173" s="311"/>
      <c r="BD173" s="311"/>
      <c r="BE173" s="311"/>
      <c r="BF173" s="311"/>
      <c r="BG173" s="312"/>
      <c r="BH173" s="311"/>
      <c r="BI173" s="297"/>
      <c r="BJ173" s="311"/>
      <c r="BK173" s="311"/>
      <c r="BL173" s="311"/>
      <c r="BM173" s="311"/>
      <c r="BN173" s="312"/>
      <c r="BO173" s="311"/>
      <c r="BP173" s="297"/>
      <c r="BQ173" s="311"/>
      <c r="BR173" s="311"/>
      <c r="BS173" s="311"/>
      <c r="BT173" s="311"/>
      <c r="BU173" s="312"/>
      <c r="BV173" s="311"/>
      <c r="BW173" s="297"/>
      <c r="BX173" s="311"/>
      <c r="BY173" s="311"/>
      <c r="BZ173" s="311"/>
      <c r="CA173" s="311"/>
      <c r="CB173" s="312"/>
      <c r="CC173" s="311"/>
      <c r="CD173" s="297"/>
      <c r="CE173" s="311"/>
      <c r="CF173" s="311"/>
      <c r="CG173" s="311"/>
      <c r="CH173" s="311"/>
      <c r="CI173" s="312"/>
      <c r="CJ173" s="311"/>
      <c r="CK173" s="297"/>
      <c r="CL173" s="311"/>
      <c r="CM173" s="311"/>
      <c r="CN173" s="311"/>
      <c r="CO173" s="311"/>
      <c r="CP173" s="312"/>
      <c r="CQ173" s="311"/>
      <c r="CR173" s="297"/>
      <c r="CS173" s="311"/>
      <c r="CT173" s="311"/>
      <c r="CU173" s="311"/>
      <c r="CV173" s="311"/>
      <c r="CW173" s="312"/>
      <c r="CX173" s="311"/>
      <c r="CY173" s="297"/>
      <c r="CZ173" s="311"/>
      <c r="DA173" s="311"/>
      <c r="DB173" s="311"/>
      <c r="DC173" s="311"/>
      <c r="DD173" s="312"/>
      <c r="DE173" s="311"/>
      <c r="DF173" s="297"/>
      <c r="DG173" s="311"/>
      <c r="DH173" s="311"/>
      <c r="DI173" s="311"/>
      <c r="DJ173" s="311"/>
      <c r="DK173" s="312"/>
      <c r="DL173" s="311"/>
      <c r="DM173" s="297"/>
      <c r="DN173" s="311"/>
      <c r="DO173" s="311"/>
      <c r="DP173" s="311"/>
      <c r="DQ173" s="311"/>
      <c r="DR173" s="312"/>
      <c r="DS173" s="311"/>
      <c r="DT173" s="297"/>
      <c r="DU173" s="311"/>
      <c r="DV173" s="311"/>
      <c r="DW173" s="311"/>
      <c r="DX173" s="311"/>
      <c r="DY173" s="312"/>
      <c r="DZ173" s="311"/>
      <c r="EA173" s="297"/>
      <c r="EB173" s="311"/>
      <c r="EC173" s="311"/>
      <c r="ED173" s="311"/>
      <c r="EE173" s="311"/>
      <c r="EF173" s="312"/>
      <c r="EG173" s="311"/>
      <c r="EH173" s="297"/>
      <c r="EI173" s="311"/>
      <c r="EJ173" s="311"/>
      <c r="EK173" s="311"/>
      <c r="EL173" s="311"/>
      <c r="EM173" s="312"/>
      <c r="EN173" s="311"/>
      <c r="EO173" s="297"/>
      <c r="EP173" s="311"/>
      <c r="EQ173" s="311"/>
      <c r="ER173" s="311"/>
      <c r="ES173" s="311"/>
      <c r="ET173" s="312"/>
      <c r="EU173" s="311"/>
      <c r="EV173" s="297"/>
      <c r="EW173" s="311"/>
      <c r="EX173" s="311"/>
      <c r="EY173" s="311"/>
      <c r="EZ173" s="311"/>
      <c r="FA173" s="312"/>
      <c r="FB173" s="311"/>
      <c r="FC173" s="298"/>
    </row>
    <row r="174" spans="1:159" s="205" customFormat="1" ht="39.9" customHeight="1" x14ac:dyDescent="0.25">
      <c r="A174" s="206"/>
      <c r="B174" s="196"/>
      <c r="C174" s="292"/>
      <c r="D174" s="198"/>
      <c r="E174" s="299"/>
      <c r="F174" s="200"/>
      <c r="G174" s="301"/>
      <c r="H174" s="303"/>
      <c r="I174" s="299"/>
      <c r="J174" s="299"/>
      <c r="K174" s="299"/>
      <c r="L174" s="289"/>
      <c r="M174" s="299"/>
      <c r="N174" s="289"/>
      <c r="O174" s="363" t="str">
        <f>IF(P174="","",IF(OR(I174="",J174=""),"",IF(AND(ISNUMBER(FIND("post-", I174)),J174=ProductCode!$I$12),ProductCode!$F$19,IF(AND(ISNUMBER(FIND("pre-", I174)),J174=ProductCode!$I$12),ProductCode!$F$20,IF(ISNUMBER(FIND("post-", I174)),ProductCode!$F$17,ProductCode!$F$18)))))</f>
        <v/>
      </c>
      <c r="P174" s="295" t="str">
        <f t="shared" si="10"/>
        <v/>
      </c>
      <c r="Q174" s="306"/>
      <c r="R174" s="203"/>
      <c r="S174" s="308" t="str">
        <f t="shared" si="11"/>
        <v/>
      </c>
      <c r="T174" s="311"/>
      <c r="U174" s="311"/>
      <c r="V174" s="311"/>
      <c r="W174" s="311"/>
      <c r="X174" s="312"/>
      <c r="Y174" s="311"/>
      <c r="Z174" s="297"/>
      <c r="AA174" s="311"/>
      <c r="AB174" s="311"/>
      <c r="AC174" s="311"/>
      <c r="AD174" s="311"/>
      <c r="AE174" s="312"/>
      <c r="AF174" s="311"/>
      <c r="AG174" s="297"/>
      <c r="AH174" s="311"/>
      <c r="AI174" s="311"/>
      <c r="AJ174" s="311"/>
      <c r="AK174" s="311"/>
      <c r="AL174" s="312"/>
      <c r="AM174" s="311"/>
      <c r="AN174" s="297"/>
      <c r="AO174" s="311"/>
      <c r="AP174" s="311"/>
      <c r="AQ174" s="311"/>
      <c r="AR174" s="311"/>
      <c r="AS174" s="312"/>
      <c r="AT174" s="311"/>
      <c r="AU174" s="297"/>
      <c r="AV174" s="311"/>
      <c r="AW174" s="311"/>
      <c r="AX174" s="311"/>
      <c r="AY174" s="311"/>
      <c r="AZ174" s="312"/>
      <c r="BA174" s="311"/>
      <c r="BB174" s="297"/>
      <c r="BC174" s="311"/>
      <c r="BD174" s="311"/>
      <c r="BE174" s="311"/>
      <c r="BF174" s="311"/>
      <c r="BG174" s="312"/>
      <c r="BH174" s="311"/>
      <c r="BI174" s="297"/>
      <c r="BJ174" s="311"/>
      <c r="BK174" s="311"/>
      <c r="BL174" s="311"/>
      <c r="BM174" s="311"/>
      <c r="BN174" s="312"/>
      <c r="BO174" s="311"/>
      <c r="BP174" s="297"/>
      <c r="BQ174" s="311"/>
      <c r="BR174" s="311"/>
      <c r="BS174" s="311"/>
      <c r="BT174" s="311"/>
      <c r="BU174" s="312"/>
      <c r="BV174" s="311"/>
      <c r="BW174" s="297"/>
      <c r="BX174" s="311"/>
      <c r="BY174" s="311"/>
      <c r="BZ174" s="311"/>
      <c r="CA174" s="311"/>
      <c r="CB174" s="312"/>
      <c r="CC174" s="311"/>
      <c r="CD174" s="297"/>
      <c r="CE174" s="311"/>
      <c r="CF174" s="311"/>
      <c r="CG174" s="311"/>
      <c r="CH174" s="311"/>
      <c r="CI174" s="312"/>
      <c r="CJ174" s="311"/>
      <c r="CK174" s="297"/>
      <c r="CL174" s="311"/>
      <c r="CM174" s="311"/>
      <c r="CN174" s="311"/>
      <c r="CO174" s="311"/>
      <c r="CP174" s="312"/>
      <c r="CQ174" s="311"/>
      <c r="CR174" s="297"/>
      <c r="CS174" s="311"/>
      <c r="CT174" s="311"/>
      <c r="CU174" s="311"/>
      <c r="CV174" s="311"/>
      <c r="CW174" s="312"/>
      <c r="CX174" s="311"/>
      <c r="CY174" s="297"/>
      <c r="CZ174" s="311"/>
      <c r="DA174" s="311"/>
      <c r="DB174" s="311"/>
      <c r="DC174" s="311"/>
      <c r="DD174" s="312"/>
      <c r="DE174" s="311"/>
      <c r="DF174" s="297"/>
      <c r="DG174" s="311"/>
      <c r="DH174" s="311"/>
      <c r="DI174" s="311"/>
      <c r="DJ174" s="311"/>
      <c r="DK174" s="312"/>
      <c r="DL174" s="311"/>
      <c r="DM174" s="297"/>
      <c r="DN174" s="311"/>
      <c r="DO174" s="311"/>
      <c r="DP174" s="311"/>
      <c r="DQ174" s="311"/>
      <c r="DR174" s="312"/>
      <c r="DS174" s="311"/>
      <c r="DT174" s="297"/>
      <c r="DU174" s="311"/>
      <c r="DV174" s="311"/>
      <c r="DW174" s="311"/>
      <c r="DX174" s="311"/>
      <c r="DY174" s="312"/>
      <c r="DZ174" s="311"/>
      <c r="EA174" s="297"/>
      <c r="EB174" s="311"/>
      <c r="EC174" s="311"/>
      <c r="ED174" s="311"/>
      <c r="EE174" s="311"/>
      <c r="EF174" s="312"/>
      <c r="EG174" s="311"/>
      <c r="EH174" s="297"/>
      <c r="EI174" s="311"/>
      <c r="EJ174" s="311"/>
      <c r="EK174" s="311"/>
      <c r="EL174" s="311"/>
      <c r="EM174" s="312"/>
      <c r="EN174" s="311"/>
      <c r="EO174" s="297"/>
      <c r="EP174" s="311"/>
      <c r="EQ174" s="311"/>
      <c r="ER174" s="311"/>
      <c r="ES174" s="311"/>
      <c r="ET174" s="312"/>
      <c r="EU174" s="311"/>
      <c r="EV174" s="297"/>
      <c r="EW174" s="311"/>
      <c r="EX174" s="311"/>
      <c r="EY174" s="311"/>
      <c r="EZ174" s="311"/>
      <c r="FA174" s="312"/>
      <c r="FB174" s="311"/>
      <c r="FC174" s="298"/>
    </row>
    <row r="175" spans="1:159" s="205" customFormat="1" ht="39.9" customHeight="1" x14ac:dyDescent="0.25">
      <c r="A175" s="206"/>
      <c r="B175" s="196"/>
      <c r="C175" s="292"/>
      <c r="D175" s="198"/>
      <c r="E175" s="299"/>
      <c r="F175" s="200"/>
      <c r="G175" s="301"/>
      <c r="H175" s="303"/>
      <c r="I175" s="299"/>
      <c r="J175" s="299"/>
      <c r="K175" s="299"/>
      <c r="L175" s="289"/>
      <c r="M175" s="299"/>
      <c r="N175" s="289"/>
      <c r="O175" s="363" t="str">
        <f>IF(P175="","",IF(OR(I175="",J175=""),"",IF(AND(ISNUMBER(FIND("post-", I175)),J175=ProductCode!$I$12),ProductCode!$F$19,IF(AND(ISNUMBER(FIND("pre-", I175)),J175=ProductCode!$I$12),ProductCode!$F$20,IF(ISNUMBER(FIND("post-", I175)),ProductCode!$F$17,ProductCode!$F$18)))))</f>
        <v/>
      </c>
      <c r="P175" s="295" t="str">
        <f t="shared" si="10"/>
        <v/>
      </c>
      <c r="Q175" s="306"/>
      <c r="R175" s="203"/>
      <c r="S175" s="308" t="str">
        <f t="shared" si="11"/>
        <v/>
      </c>
      <c r="T175" s="311"/>
      <c r="U175" s="311"/>
      <c r="V175" s="311"/>
      <c r="W175" s="311"/>
      <c r="X175" s="312"/>
      <c r="Y175" s="311"/>
      <c r="Z175" s="297"/>
      <c r="AA175" s="311"/>
      <c r="AB175" s="311"/>
      <c r="AC175" s="311"/>
      <c r="AD175" s="311"/>
      <c r="AE175" s="312"/>
      <c r="AF175" s="311"/>
      <c r="AG175" s="297"/>
      <c r="AH175" s="311"/>
      <c r="AI175" s="311"/>
      <c r="AJ175" s="311"/>
      <c r="AK175" s="311"/>
      <c r="AL175" s="312"/>
      <c r="AM175" s="311"/>
      <c r="AN175" s="297"/>
      <c r="AO175" s="311"/>
      <c r="AP175" s="311"/>
      <c r="AQ175" s="311"/>
      <c r="AR175" s="311"/>
      <c r="AS175" s="312"/>
      <c r="AT175" s="311"/>
      <c r="AU175" s="297"/>
      <c r="AV175" s="311"/>
      <c r="AW175" s="311"/>
      <c r="AX175" s="311"/>
      <c r="AY175" s="311"/>
      <c r="AZ175" s="312"/>
      <c r="BA175" s="311"/>
      <c r="BB175" s="297"/>
      <c r="BC175" s="311"/>
      <c r="BD175" s="311"/>
      <c r="BE175" s="311"/>
      <c r="BF175" s="311"/>
      <c r="BG175" s="312"/>
      <c r="BH175" s="311"/>
      <c r="BI175" s="297"/>
      <c r="BJ175" s="311"/>
      <c r="BK175" s="311"/>
      <c r="BL175" s="311"/>
      <c r="BM175" s="311"/>
      <c r="BN175" s="312"/>
      <c r="BO175" s="311"/>
      <c r="BP175" s="297"/>
      <c r="BQ175" s="311"/>
      <c r="BR175" s="311"/>
      <c r="BS175" s="311"/>
      <c r="BT175" s="311"/>
      <c r="BU175" s="312"/>
      <c r="BV175" s="311"/>
      <c r="BW175" s="297"/>
      <c r="BX175" s="311"/>
      <c r="BY175" s="311"/>
      <c r="BZ175" s="311"/>
      <c r="CA175" s="311"/>
      <c r="CB175" s="312"/>
      <c r="CC175" s="311"/>
      <c r="CD175" s="297"/>
      <c r="CE175" s="311"/>
      <c r="CF175" s="311"/>
      <c r="CG175" s="311"/>
      <c r="CH175" s="311"/>
      <c r="CI175" s="312"/>
      <c r="CJ175" s="311"/>
      <c r="CK175" s="297"/>
      <c r="CL175" s="311"/>
      <c r="CM175" s="311"/>
      <c r="CN175" s="311"/>
      <c r="CO175" s="311"/>
      <c r="CP175" s="312"/>
      <c r="CQ175" s="311"/>
      <c r="CR175" s="297"/>
      <c r="CS175" s="311"/>
      <c r="CT175" s="311"/>
      <c r="CU175" s="311"/>
      <c r="CV175" s="311"/>
      <c r="CW175" s="312"/>
      <c r="CX175" s="311"/>
      <c r="CY175" s="297"/>
      <c r="CZ175" s="311"/>
      <c r="DA175" s="311"/>
      <c r="DB175" s="311"/>
      <c r="DC175" s="311"/>
      <c r="DD175" s="312"/>
      <c r="DE175" s="311"/>
      <c r="DF175" s="297"/>
      <c r="DG175" s="311"/>
      <c r="DH175" s="311"/>
      <c r="DI175" s="311"/>
      <c r="DJ175" s="311"/>
      <c r="DK175" s="312"/>
      <c r="DL175" s="311"/>
      <c r="DM175" s="297"/>
      <c r="DN175" s="311"/>
      <c r="DO175" s="311"/>
      <c r="DP175" s="311"/>
      <c r="DQ175" s="311"/>
      <c r="DR175" s="312"/>
      <c r="DS175" s="311"/>
      <c r="DT175" s="297"/>
      <c r="DU175" s="311"/>
      <c r="DV175" s="311"/>
      <c r="DW175" s="311"/>
      <c r="DX175" s="311"/>
      <c r="DY175" s="312"/>
      <c r="DZ175" s="311"/>
      <c r="EA175" s="297"/>
      <c r="EB175" s="311"/>
      <c r="EC175" s="311"/>
      <c r="ED175" s="311"/>
      <c r="EE175" s="311"/>
      <c r="EF175" s="312"/>
      <c r="EG175" s="311"/>
      <c r="EH175" s="297"/>
      <c r="EI175" s="311"/>
      <c r="EJ175" s="311"/>
      <c r="EK175" s="311"/>
      <c r="EL175" s="311"/>
      <c r="EM175" s="312"/>
      <c r="EN175" s="311"/>
      <c r="EO175" s="297"/>
      <c r="EP175" s="311"/>
      <c r="EQ175" s="311"/>
      <c r="ER175" s="311"/>
      <c r="ES175" s="311"/>
      <c r="ET175" s="312"/>
      <c r="EU175" s="311"/>
      <c r="EV175" s="297"/>
      <c r="EW175" s="311"/>
      <c r="EX175" s="311"/>
      <c r="EY175" s="311"/>
      <c r="EZ175" s="311"/>
      <c r="FA175" s="312"/>
      <c r="FB175" s="311"/>
      <c r="FC175" s="298"/>
    </row>
    <row r="176" spans="1:159" s="205" customFormat="1" ht="39.9" customHeight="1" x14ac:dyDescent="0.25">
      <c r="A176" s="206"/>
      <c r="B176" s="196"/>
      <c r="C176" s="292"/>
      <c r="D176" s="198"/>
      <c r="E176" s="299"/>
      <c r="F176" s="200"/>
      <c r="G176" s="301"/>
      <c r="H176" s="303"/>
      <c r="I176" s="299"/>
      <c r="J176" s="299"/>
      <c r="K176" s="299"/>
      <c r="L176" s="289"/>
      <c r="M176" s="299"/>
      <c r="N176" s="289"/>
      <c r="O176" s="363" t="str">
        <f>IF(P176="","",IF(OR(I176="",J176=""),"",IF(AND(ISNUMBER(FIND("post-", I176)),J176=ProductCode!$I$12),ProductCode!$F$19,IF(AND(ISNUMBER(FIND("pre-", I176)),J176=ProductCode!$I$12),ProductCode!$F$20,IF(ISNUMBER(FIND("post-", I176)),ProductCode!$F$17,ProductCode!$F$18)))))</f>
        <v/>
      </c>
      <c r="P176" s="295" t="str">
        <f t="shared" si="10"/>
        <v/>
      </c>
      <c r="Q176" s="306"/>
      <c r="R176" s="203"/>
      <c r="S176" s="308" t="str">
        <f t="shared" si="11"/>
        <v/>
      </c>
      <c r="T176" s="311"/>
      <c r="U176" s="311"/>
      <c r="V176" s="311"/>
      <c r="W176" s="311"/>
      <c r="X176" s="312"/>
      <c r="Y176" s="311"/>
      <c r="Z176" s="297"/>
      <c r="AA176" s="311"/>
      <c r="AB176" s="311"/>
      <c r="AC176" s="311"/>
      <c r="AD176" s="311"/>
      <c r="AE176" s="312"/>
      <c r="AF176" s="311"/>
      <c r="AG176" s="297"/>
      <c r="AH176" s="311"/>
      <c r="AI176" s="311"/>
      <c r="AJ176" s="311"/>
      <c r="AK176" s="311"/>
      <c r="AL176" s="312"/>
      <c r="AM176" s="311"/>
      <c r="AN176" s="297"/>
      <c r="AO176" s="311"/>
      <c r="AP176" s="311"/>
      <c r="AQ176" s="311"/>
      <c r="AR176" s="311"/>
      <c r="AS176" s="312"/>
      <c r="AT176" s="311"/>
      <c r="AU176" s="297"/>
      <c r="AV176" s="311"/>
      <c r="AW176" s="311"/>
      <c r="AX176" s="311"/>
      <c r="AY176" s="311"/>
      <c r="AZ176" s="312"/>
      <c r="BA176" s="311"/>
      <c r="BB176" s="297"/>
      <c r="BC176" s="311"/>
      <c r="BD176" s="311"/>
      <c r="BE176" s="311"/>
      <c r="BF176" s="311"/>
      <c r="BG176" s="312"/>
      <c r="BH176" s="311"/>
      <c r="BI176" s="297"/>
      <c r="BJ176" s="311"/>
      <c r="BK176" s="311"/>
      <c r="BL176" s="311"/>
      <c r="BM176" s="311"/>
      <c r="BN176" s="312"/>
      <c r="BO176" s="311"/>
      <c r="BP176" s="297"/>
      <c r="BQ176" s="311"/>
      <c r="BR176" s="311"/>
      <c r="BS176" s="311"/>
      <c r="BT176" s="311"/>
      <c r="BU176" s="312"/>
      <c r="BV176" s="311"/>
      <c r="BW176" s="297"/>
      <c r="BX176" s="311"/>
      <c r="BY176" s="311"/>
      <c r="BZ176" s="311"/>
      <c r="CA176" s="311"/>
      <c r="CB176" s="312"/>
      <c r="CC176" s="311"/>
      <c r="CD176" s="297"/>
      <c r="CE176" s="311"/>
      <c r="CF176" s="311"/>
      <c r="CG176" s="311"/>
      <c r="CH176" s="311"/>
      <c r="CI176" s="312"/>
      <c r="CJ176" s="311"/>
      <c r="CK176" s="297"/>
      <c r="CL176" s="311"/>
      <c r="CM176" s="311"/>
      <c r="CN176" s="311"/>
      <c r="CO176" s="311"/>
      <c r="CP176" s="312"/>
      <c r="CQ176" s="311"/>
      <c r="CR176" s="297"/>
      <c r="CS176" s="311"/>
      <c r="CT176" s="311"/>
      <c r="CU176" s="311"/>
      <c r="CV176" s="311"/>
      <c r="CW176" s="312"/>
      <c r="CX176" s="311"/>
      <c r="CY176" s="297"/>
      <c r="CZ176" s="311"/>
      <c r="DA176" s="311"/>
      <c r="DB176" s="311"/>
      <c r="DC176" s="311"/>
      <c r="DD176" s="312"/>
      <c r="DE176" s="311"/>
      <c r="DF176" s="297"/>
      <c r="DG176" s="311"/>
      <c r="DH176" s="311"/>
      <c r="DI176" s="311"/>
      <c r="DJ176" s="311"/>
      <c r="DK176" s="312"/>
      <c r="DL176" s="311"/>
      <c r="DM176" s="297"/>
      <c r="DN176" s="311"/>
      <c r="DO176" s="311"/>
      <c r="DP176" s="311"/>
      <c r="DQ176" s="311"/>
      <c r="DR176" s="312"/>
      <c r="DS176" s="311"/>
      <c r="DT176" s="297"/>
      <c r="DU176" s="311"/>
      <c r="DV176" s="311"/>
      <c r="DW176" s="311"/>
      <c r="DX176" s="311"/>
      <c r="DY176" s="312"/>
      <c r="DZ176" s="311"/>
      <c r="EA176" s="297"/>
      <c r="EB176" s="311"/>
      <c r="EC176" s="311"/>
      <c r="ED176" s="311"/>
      <c r="EE176" s="311"/>
      <c r="EF176" s="312"/>
      <c r="EG176" s="311"/>
      <c r="EH176" s="297"/>
      <c r="EI176" s="311"/>
      <c r="EJ176" s="311"/>
      <c r="EK176" s="311"/>
      <c r="EL176" s="311"/>
      <c r="EM176" s="312"/>
      <c r="EN176" s="311"/>
      <c r="EO176" s="297"/>
      <c r="EP176" s="311"/>
      <c r="EQ176" s="311"/>
      <c r="ER176" s="311"/>
      <c r="ES176" s="311"/>
      <c r="ET176" s="312"/>
      <c r="EU176" s="311"/>
      <c r="EV176" s="297"/>
      <c r="EW176" s="311"/>
      <c r="EX176" s="311"/>
      <c r="EY176" s="311"/>
      <c r="EZ176" s="311"/>
      <c r="FA176" s="312"/>
      <c r="FB176" s="311"/>
      <c r="FC176" s="298"/>
    </row>
    <row r="177" spans="1:159" s="205" customFormat="1" ht="39.9" customHeight="1" x14ac:dyDescent="0.25">
      <c r="A177" s="206"/>
      <c r="B177" s="196"/>
      <c r="C177" s="292"/>
      <c r="D177" s="198"/>
      <c r="E177" s="299"/>
      <c r="F177" s="200"/>
      <c r="G177" s="301"/>
      <c r="H177" s="303"/>
      <c r="I177" s="299"/>
      <c r="J177" s="299"/>
      <c r="K177" s="299"/>
      <c r="L177" s="289"/>
      <c r="M177" s="299"/>
      <c r="N177" s="289"/>
      <c r="O177" s="363" t="str">
        <f>IF(P177="","",IF(OR(I177="",J177=""),"",IF(AND(ISNUMBER(FIND("post-", I177)),J177=ProductCode!$I$12),ProductCode!$F$19,IF(AND(ISNUMBER(FIND("pre-", I177)),J177=ProductCode!$I$12),ProductCode!$F$20,IF(ISNUMBER(FIND("post-", I177)),ProductCode!$F$17,ProductCode!$F$18)))))</f>
        <v/>
      </c>
      <c r="P177" s="295" t="str">
        <f t="shared" si="10"/>
        <v/>
      </c>
      <c r="Q177" s="306"/>
      <c r="R177" s="203"/>
      <c r="S177" s="308" t="str">
        <f t="shared" si="11"/>
        <v/>
      </c>
      <c r="T177" s="311"/>
      <c r="U177" s="311"/>
      <c r="V177" s="311"/>
      <c r="W177" s="311"/>
      <c r="X177" s="312"/>
      <c r="Y177" s="311"/>
      <c r="Z177" s="297"/>
      <c r="AA177" s="311"/>
      <c r="AB177" s="311"/>
      <c r="AC177" s="311"/>
      <c r="AD177" s="311"/>
      <c r="AE177" s="312"/>
      <c r="AF177" s="311"/>
      <c r="AG177" s="297"/>
      <c r="AH177" s="311"/>
      <c r="AI177" s="311"/>
      <c r="AJ177" s="311"/>
      <c r="AK177" s="311"/>
      <c r="AL177" s="312"/>
      <c r="AM177" s="311"/>
      <c r="AN177" s="297"/>
      <c r="AO177" s="311"/>
      <c r="AP177" s="311"/>
      <c r="AQ177" s="311"/>
      <c r="AR177" s="311"/>
      <c r="AS177" s="312"/>
      <c r="AT177" s="311"/>
      <c r="AU177" s="297"/>
      <c r="AV177" s="311"/>
      <c r="AW177" s="311"/>
      <c r="AX177" s="311"/>
      <c r="AY177" s="311"/>
      <c r="AZ177" s="312"/>
      <c r="BA177" s="311"/>
      <c r="BB177" s="297"/>
      <c r="BC177" s="311"/>
      <c r="BD177" s="311"/>
      <c r="BE177" s="311"/>
      <c r="BF177" s="311"/>
      <c r="BG177" s="312"/>
      <c r="BH177" s="311"/>
      <c r="BI177" s="297"/>
      <c r="BJ177" s="311"/>
      <c r="BK177" s="311"/>
      <c r="BL177" s="311"/>
      <c r="BM177" s="311"/>
      <c r="BN177" s="312"/>
      <c r="BO177" s="311"/>
      <c r="BP177" s="297"/>
      <c r="BQ177" s="311"/>
      <c r="BR177" s="311"/>
      <c r="BS177" s="311"/>
      <c r="BT177" s="311"/>
      <c r="BU177" s="312"/>
      <c r="BV177" s="311"/>
      <c r="BW177" s="297"/>
      <c r="BX177" s="311"/>
      <c r="BY177" s="311"/>
      <c r="BZ177" s="311"/>
      <c r="CA177" s="311"/>
      <c r="CB177" s="312"/>
      <c r="CC177" s="311"/>
      <c r="CD177" s="297"/>
      <c r="CE177" s="311"/>
      <c r="CF177" s="311"/>
      <c r="CG177" s="311"/>
      <c r="CH177" s="311"/>
      <c r="CI177" s="312"/>
      <c r="CJ177" s="311"/>
      <c r="CK177" s="297"/>
      <c r="CL177" s="311"/>
      <c r="CM177" s="311"/>
      <c r="CN177" s="311"/>
      <c r="CO177" s="311"/>
      <c r="CP177" s="312"/>
      <c r="CQ177" s="311"/>
      <c r="CR177" s="297"/>
      <c r="CS177" s="311"/>
      <c r="CT177" s="311"/>
      <c r="CU177" s="311"/>
      <c r="CV177" s="311"/>
      <c r="CW177" s="312"/>
      <c r="CX177" s="311"/>
      <c r="CY177" s="297"/>
      <c r="CZ177" s="311"/>
      <c r="DA177" s="311"/>
      <c r="DB177" s="311"/>
      <c r="DC177" s="311"/>
      <c r="DD177" s="312"/>
      <c r="DE177" s="311"/>
      <c r="DF177" s="297"/>
      <c r="DG177" s="311"/>
      <c r="DH177" s="311"/>
      <c r="DI177" s="311"/>
      <c r="DJ177" s="311"/>
      <c r="DK177" s="312"/>
      <c r="DL177" s="311"/>
      <c r="DM177" s="297"/>
      <c r="DN177" s="311"/>
      <c r="DO177" s="311"/>
      <c r="DP177" s="311"/>
      <c r="DQ177" s="311"/>
      <c r="DR177" s="312"/>
      <c r="DS177" s="311"/>
      <c r="DT177" s="297"/>
      <c r="DU177" s="311"/>
      <c r="DV177" s="311"/>
      <c r="DW177" s="311"/>
      <c r="DX177" s="311"/>
      <c r="DY177" s="312"/>
      <c r="DZ177" s="311"/>
      <c r="EA177" s="297"/>
      <c r="EB177" s="311"/>
      <c r="EC177" s="311"/>
      <c r="ED177" s="311"/>
      <c r="EE177" s="311"/>
      <c r="EF177" s="312"/>
      <c r="EG177" s="311"/>
      <c r="EH177" s="297"/>
      <c r="EI177" s="311"/>
      <c r="EJ177" s="311"/>
      <c r="EK177" s="311"/>
      <c r="EL177" s="311"/>
      <c r="EM177" s="312"/>
      <c r="EN177" s="311"/>
      <c r="EO177" s="297"/>
      <c r="EP177" s="311"/>
      <c r="EQ177" s="311"/>
      <c r="ER177" s="311"/>
      <c r="ES177" s="311"/>
      <c r="ET177" s="312"/>
      <c r="EU177" s="311"/>
      <c r="EV177" s="297"/>
      <c r="EW177" s="311"/>
      <c r="EX177" s="311"/>
      <c r="EY177" s="311"/>
      <c r="EZ177" s="311"/>
      <c r="FA177" s="312"/>
      <c r="FB177" s="311"/>
      <c r="FC177" s="298"/>
    </row>
    <row r="178" spans="1:159" s="205" customFormat="1" ht="39.9" customHeight="1" x14ac:dyDescent="0.25">
      <c r="A178" s="206"/>
      <c r="B178" s="196"/>
      <c r="C178" s="292"/>
      <c r="D178" s="198"/>
      <c r="E178" s="299"/>
      <c r="F178" s="200"/>
      <c r="G178" s="301"/>
      <c r="H178" s="303"/>
      <c r="I178" s="299"/>
      <c r="J178" s="299"/>
      <c r="K178" s="299"/>
      <c r="L178" s="289"/>
      <c r="M178" s="299"/>
      <c r="N178" s="289"/>
      <c r="O178" s="363" t="str">
        <f>IF(P178="","",IF(OR(I178="",J178=""),"",IF(AND(ISNUMBER(FIND("post-", I178)),J178=ProductCode!$I$12),ProductCode!$F$19,IF(AND(ISNUMBER(FIND("pre-", I178)),J178=ProductCode!$I$12),ProductCode!$F$20,IF(ISNUMBER(FIND("post-", I178)),ProductCode!$F$17,ProductCode!$F$18)))))</f>
        <v/>
      </c>
      <c r="P178" s="295" t="str">
        <f t="shared" si="10"/>
        <v/>
      </c>
      <c r="Q178" s="306"/>
      <c r="R178" s="203"/>
      <c r="S178" s="308" t="str">
        <f t="shared" si="11"/>
        <v/>
      </c>
      <c r="T178" s="311"/>
      <c r="U178" s="311"/>
      <c r="V178" s="311"/>
      <c r="W178" s="311"/>
      <c r="X178" s="312"/>
      <c r="Y178" s="311"/>
      <c r="Z178" s="297"/>
      <c r="AA178" s="311"/>
      <c r="AB178" s="311"/>
      <c r="AC178" s="311"/>
      <c r="AD178" s="311"/>
      <c r="AE178" s="312"/>
      <c r="AF178" s="311"/>
      <c r="AG178" s="297"/>
      <c r="AH178" s="311"/>
      <c r="AI178" s="311"/>
      <c r="AJ178" s="311"/>
      <c r="AK178" s="311"/>
      <c r="AL178" s="312"/>
      <c r="AM178" s="311"/>
      <c r="AN178" s="297"/>
      <c r="AO178" s="311"/>
      <c r="AP178" s="311"/>
      <c r="AQ178" s="311"/>
      <c r="AR178" s="311"/>
      <c r="AS178" s="312"/>
      <c r="AT178" s="311"/>
      <c r="AU178" s="297"/>
      <c r="AV178" s="311"/>
      <c r="AW178" s="311"/>
      <c r="AX178" s="311"/>
      <c r="AY178" s="311"/>
      <c r="AZ178" s="312"/>
      <c r="BA178" s="311"/>
      <c r="BB178" s="297"/>
      <c r="BC178" s="311"/>
      <c r="BD178" s="311"/>
      <c r="BE178" s="311"/>
      <c r="BF178" s="311"/>
      <c r="BG178" s="312"/>
      <c r="BH178" s="311"/>
      <c r="BI178" s="297"/>
      <c r="BJ178" s="311"/>
      <c r="BK178" s="311"/>
      <c r="BL178" s="311"/>
      <c r="BM178" s="311"/>
      <c r="BN178" s="312"/>
      <c r="BO178" s="311"/>
      <c r="BP178" s="297"/>
      <c r="BQ178" s="311"/>
      <c r="BR178" s="311"/>
      <c r="BS178" s="311"/>
      <c r="BT178" s="311"/>
      <c r="BU178" s="312"/>
      <c r="BV178" s="311"/>
      <c r="BW178" s="297"/>
      <c r="BX178" s="311"/>
      <c r="BY178" s="311"/>
      <c r="BZ178" s="311"/>
      <c r="CA178" s="311"/>
      <c r="CB178" s="312"/>
      <c r="CC178" s="311"/>
      <c r="CD178" s="297"/>
      <c r="CE178" s="311"/>
      <c r="CF178" s="311"/>
      <c r="CG178" s="311"/>
      <c r="CH178" s="311"/>
      <c r="CI178" s="312"/>
      <c r="CJ178" s="311"/>
      <c r="CK178" s="297"/>
      <c r="CL178" s="311"/>
      <c r="CM178" s="311"/>
      <c r="CN178" s="311"/>
      <c r="CO178" s="311"/>
      <c r="CP178" s="312"/>
      <c r="CQ178" s="311"/>
      <c r="CR178" s="297"/>
      <c r="CS178" s="311"/>
      <c r="CT178" s="311"/>
      <c r="CU178" s="311"/>
      <c r="CV178" s="311"/>
      <c r="CW178" s="312"/>
      <c r="CX178" s="311"/>
      <c r="CY178" s="297"/>
      <c r="CZ178" s="311"/>
      <c r="DA178" s="311"/>
      <c r="DB178" s="311"/>
      <c r="DC178" s="311"/>
      <c r="DD178" s="312"/>
      <c r="DE178" s="311"/>
      <c r="DF178" s="297"/>
      <c r="DG178" s="311"/>
      <c r="DH178" s="311"/>
      <c r="DI178" s="311"/>
      <c r="DJ178" s="311"/>
      <c r="DK178" s="312"/>
      <c r="DL178" s="311"/>
      <c r="DM178" s="297"/>
      <c r="DN178" s="311"/>
      <c r="DO178" s="311"/>
      <c r="DP178" s="311"/>
      <c r="DQ178" s="311"/>
      <c r="DR178" s="312"/>
      <c r="DS178" s="311"/>
      <c r="DT178" s="297"/>
      <c r="DU178" s="311"/>
      <c r="DV178" s="311"/>
      <c r="DW178" s="311"/>
      <c r="DX178" s="311"/>
      <c r="DY178" s="312"/>
      <c r="DZ178" s="311"/>
      <c r="EA178" s="297"/>
      <c r="EB178" s="311"/>
      <c r="EC178" s="311"/>
      <c r="ED178" s="311"/>
      <c r="EE178" s="311"/>
      <c r="EF178" s="312"/>
      <c r="EG178" s="311"/>
      <c r="EH178" s="297"/>
      <c r="EI178" s="311"/>
      <c r="EJ178" s="311"/>
      <c r="EK178" s="311"/>
      <c r="EL178" s="311"/>
      <c r="EM178" s="312"/>
      <c r="EN178" s="311"/>
      <c r="EO178" s="297"/>
      <c r="EP178" s="311"/>
      <c r="EQ178" s="311"/>
      <c r="ER178" s="311"/>
      <c r="ES178" s="311"/>
      <c r="ET178" s="312"/>
      <c r="EU178" s="311"/>
      <c r="EV178" s="297"/>
      <c r="EW178" s="311"/>
      <c r="EX178" s="311"/>
      <c r="EY178" s="311"/>
      <c r="EZ178" s="311"/>
      <c r="FA178" s="312"/>
      <c r="FB178" s="311"/>
      <c r="FC178" s="298"/>
    </row>
    <row r="179" spans="1:159" s="205" customFormat="1" ht="39.9" customHeight="1" x14ac:dyDescent="0.25">
      <c r="A179" s="206"/>
      <c r="B179" s="196"/>
      <c r="C179" s="292"/>
      <c r="D179" s="198"/>
      <c r="E179" s="299"/>
      <c r="F179" s="200"/>
      <c r="G179" s="301"/>
      <c r="H179" s="303"/>
      <c r="I179" s="299"/>
      <c r="J179" s="299"/>
      <c r="K179" s="299"/>
      <c r="L179" s="289"/>
      <c r="M179" s="299"/>
      <c r="N179" s="289"/>
      <c r="O179" s="363" t="str">
        <f>IF(P179="","",IF(OR(I179="",J179=""),"",IF(AND(ISNUMBER(FIND("post-", I179)),J179=ProductCode!$I$12),ProductCode!$F$19,IF(AND(ISNUMBER(FIND("pre-", I179)),J179=ProductCode!$I$12),ProductCode!$F$20,IF(ISNUMBER(FIND("post-", I179)),ProductCode!$F$17,ProductCode!$F$18)))))</f>
        <v/>
      </c>
      <c r="P179" s="295" t="str">
        <f t="shared" si="10"/>
        <v/>
      </c>
      <c r="Q179" s="306"/>
      <c r="R179" s="203"/>
      <c r="S179" s="308" t="str">
        <f t="shared" si="11"/>
        <v/>
      </c>
      <c r="T179" s="311"/>
      <c r="U179" s="311"/>
      <c r="V179" s="311"/>
      <c r="W179" s="311"/>
      <c r="X179" s="312"/>
      <c r="Y179" s="311"/>
      <c r="Z179" s="297"/>
      <c r="AA179" s="311"/>
      <c r="AB179" s="311"/>
      <c r="AC179" s="311"/>
      <c r="AD179" s="311"/>
      <c r="AE179" s="312"/>
      <c r="AF179" s="311"/>
      <c r="AG179" s="297"/>
      <c r="AH179" s="311"/>
      <c r="AI179" s="311"/>
      <c r="AJ179" s="311"/>
      <c r="AK179" s="311"/>
      <c r="AL179" s="312"/>
      <c r="AM179" s="311"/>
      <c r="AN179" s="297"/>
      <c r="AO179" s="311"/>
      <c r="AP179" s="311"/>
      <c r="AQ179" s="311"/>
      <c r="AR179" s="311"/>
      <c r="AS179" s="312"/>
      <c r="AT179" s="311"/>
      <c r="AU179" s="297"/>
      <c r="AV179" s="311"/>
      <c r="AW179" s="311"/>
      <c r="AX179" s="311"/>
      <c r="AY179" s="311"/>
      <c r="AZ179" s="312"/>
      <c r="BA179" s="311"/>
      <c r="BB179" s="297"/>
      <c r="BC179" s="311"/>
      <c r="BD179" s="311"/>
      <c r="BE179" s="311"/>
      <c r="BF179" s="311"/>
      <c r="BG179" s="312"/>
      <c r="BH179" s="311"/>
      <c r="BI179" s="297"/>
      <c r="BJ179" s="311"/>
      <c r="BK179" s="311"/>
      <c r="BL179" s="311"/>
      <c r="BM179" s="311"/>
      <c r="BN179" s="312"/>
      <c r="BO179" s="311"/>
      <c r="BP179" s="297"/>
      <c r="BQ179" s="311"/>
      <c r="BR179" s="311"/>
      <c r="BS179" s="311"/>
      <c r="BT179" s="311"/>
      <c r="BU179" s="312"/>
      <c r="BV179" s="311"/>
      <c r="BW179" s="297"/>
      <c r="BX179" s="311"/>
      <c r="BY179" s="311"/>
      <c r="BZ179" s="311"/>
      <c r="CA179" s="311"/>
      <c r="CB179" s="312"/>
      <c r="CC179" s="311"/>
      <c r="CD179" s="297"/>
      <c r="CE179" s="311"/>
      <c r="CF179" s="311"/>
      <c r="CG179" s="311"/>
      <c r="CH179" s="311"/>
      <c r="CI179" s="312"/>
      <c r="CJ179" s="311"/>
      <c r="CK179" s="297"/>
      <c r="CL179" s="311"/>
      <c r="CM179" s="311"/>
      <c r="CN179" s="311"/>
      <c r="CO179" s="311"/>
      <c r="CP179" s="312"/>
      <c r="CQ179" s="311"/>
      <c r="CR179" s="297"/>
      <c r="CS179" s="311"/>
      <c r="CT179" s="311"/>
      <c r="CU179" s="311"/>
      <c r="CV179" s="311"/>
      <c r="CW179" s="312"/>
      <c r="CX179" s="311"/>
      <c r="CY179" s="297"/>
      <c r="CZ179" s="311"/>
      <c r="DA179" s="311"/>
      <c r="DB179" s="311"/>
      <c r="DC179" s="311"/>
      <c r="DD179" s="312"/>
      <c r="DE179" s="311"/>
      <c r="DF179" s="297"/>
      <c r="DG179" s="311"/>
      <c r="DH179" s="311"/>
      <c r="DI179" s="311"/>
      <c r="DJ179" s="311"/>
      <c r="DK179" s="312"/>
      <c r="DL179" s="311"/>
      <c r="DM179" s="297"/>
      <c r="DN179" s="311"/>
      <c r="DO179" s="311"/>
      <c r="DP179" s="311"/>
      <c r="DQ179" s="311"/>
      <c r="DR179" s="312"/>
      <c r="DS179" s="311"/>
      <c r="DT179" s="297"/>
      <c r="DU179" s="311"/>
      <c r="DV179" s="311"/>
      <c r="DW179" s="311"/>
      <c r="DX179" s="311"/>
      <c r="DY179" s="312"/>
      <c r="DZ179" s="311"/>
      <c r="EA179" s="297"/>
      <c r="EB179" s="311"/>
      <c r="EC179" s="311"/>
      <c r="ED179" s="311"/>
      <c r="EE179" s="311"/>
      <c r="EF179" s="312"/>
      <c r="EG179" s="311"/>
      <c r="EH179" s="297"/>
      <c r="EI179" s="311"/>
      <c r="EJ179" s="311"/>
      <c r="EK179" s="311"/>
      <c r="EL179" s="311"/>
      <c r="EM179" s="312"/>
      <c r="EN179" s="311"/>
      <c r="EO179" s="297"/>
      <c r="EP179" s="311"/>
      <c r="EQ179" s="311"/>
      <c r="ER179" s="311"/>
      <c r="ES179" s="311"/>
      <c r="ET179" s="312"/>
      <c r="EU179" s="311"/>
      <c r="EV179" s="297"/>
      <c r="EW179" s="311"/>
      <c r="EX179" s="311"/>
      <c r="EY179" s="311"/>
      <c r="EZ179" s="311"/>
      <c r="FA179" s="312"/>
      <c r="FB179" s="311"/>
      <c r="FC179" s="298"/>
    </row>
    <row r="180" spans="1:159" s="205" customFormat="1" ht="39.9" customHeight="1" x14ac:dyDescent="0.25">
      <c r="A180" s="206"/>
      <c r="B180" s="196"/>
      <c r="C180" s="292"/>
      <c r="D180" s="198"/>
      <c r="E180" s="299"/>
      <c r="F180" s="200"/>
      <c r="G180" s="301"/>
      <c r="H180" s="303"/>
      <c r="I180" s="299"/>
      <c r="J180" s="299"/>
      <c r="K180" s="299"/>
      <c r="L180" s="289"/>
      <c r="M180" s="299"/>
      <c r="N180" s="289"/>
      <c r="O180" s="363" t="str">
        <f>IF(P180="","",IF(OR(I180="",J180=""),"",IF(AND(ISNUMBER(FIND("post-", I180)),J180=ProductCode!$I$12),ProductCode!$F$19,IF(AND(ISNUMBER(FIND("pre-", I180)),J180=ProductCode!$I$12),ProductCode!$F$20,IF(ISNUMBER(FIND("post-", I180)),ProductCode!$F$17,ProductCode!$F$18)))))</f>
        <v/>
      </c>
      <c r="P180" s="295" t="str">
        <f t="shared" si="10"/>
        <v/>
      </c>
      <c r="Q180" s="306"/>
      <c r="R180" s="203"/>
      <c r="S180" s="308" t="str">
        <f t="shared" si="11"/>
        <v/>
      </c>
      <c r="T180" s="311"/>
      <c r="U180" s="311"/>
      <c r="V180" s="311"/>
      <c r="W180" s="311"/>
      <c r="X180" s="312"/>
      <c r="Y180" s="311"/>
      <c r="Z180" s="297"/>
      <c r="AA180" s="311"/>
      <c r="AB180" s="311"/>
      <c r="AC180" s="311"/>
      <c r="AD180" s="311"/>
      <c r="AE180" s="312"/>
      <c r="AF180" s="311"/>
      <c r="AG180" s="297"/>
      <c r="AH180" s="311"/>
      <c r="AI180" s="311"/>
      <c r="AJ180" s="311"/>
      <c r="AK180" s="311"/>
      <c r="AL180" s="312"/>
      <c r="AM180" s="311"/>
      <c r="AN180" s="297"/>
      <c r="AO180" s="311"/>
      <c r="AP180" s="311"/>
      <c r="AQ180" s="311"/>
      <c r="AR180" s="311"/>
      <c r="AS180" s="312"/>
      <c r="AT180" s="311"/>
      <c r="AU180" s="297"/>
      <c r="AV180" s="311"/>
      <c r="AW180" s="311"/>
      <c r="AX180" s="311"/>
      <c r="AY180" s="311"/>
      <c r="AZ180" s="312"/>
      <c r="BA180" s="311"/>
      <c r="BB180" s="297"/>
      <c r="BC180" s="311"/>
      <c r="BD180" s="311"/>
      <c r="BE180" s="311"/>
      <c r="BF180" s="311"/>
      <c r="BG180" s="312"/>
      <c r="BH180" s="311"/>
      <c r="BI180" s="297"/>
      <c r="BJ180" s="311"/>
      <c r="BK180" s="311"/>
      <c r="BL180" s="311"/>
      <c r="BM180" s="311"/>
      <c r="BN180" s="312"/>
      <c r="BO180" s="311"/>
      <c r="BP180" s="297"/>
      <c r="BQ180" s="311"/>
      <c r="BR180" s="311"/>
      <c r="BS180" s="311"/>
      <c r="BT180" s="311"/>
      <c r="BU180" s="312"/>
      <c r="BV180" s="311"/>
      <c r="BW180" s="297"/>
      <c r="BX180" s="311"/>
      <c r="BY180" s="311"/>
      <c r="BZ180" s="311"/>
      <c r="CA180" s="311"/>
      <c r="CB180" s="312"/>
      <c r="CC180" s="311"/>
      <c r="CD180" s="297"/>
      <c r="CE180" s="311"/>
      <c r="CF180" s="311"/>
      <c r="CG180" s="311"/>
      <c r="CH180" s="311"/>
      <c r="CI180" s="312"/>
      <c r="CJ180" s="311"/>
      <c r="CK180" s="297"/>
      <c r="CL180" s="311"/>
      <c r="CM180" s="311"/>
      <c r="CN180" s="311"/>
      <c r="CO180" s="311"/>
      <c r="CP180" s="312"/>
      <c r="CQ180" s="311"/>
      <c r="CR180" s="297"/>
      <c r="CS180" s="311"/>
      <c r="CT180" s="311"/>
      <c r="CU180" s="311"/>
      <c r="CV180" s="311"/>
      <c r="CW180" s="312"/>
      <c r="CX180" s="311"/>
      <c r="CY180" s="297"/>
      <c r="CZ180" s="311"/>
      <c r="DA180" s="311"/>
      <c r="DB180" s="311"/>
      <c r="DC180" s="311"/>
      <c r="DD180" s="312"/>
      <c r="DE180" s="311"/>
      <c r="DF180" s="297"/>
      <c r="DG180" s="311"/>
      <c r="DH180" s="311"/>
      <c r="DI180" s="311"/>
      <c r="DJ180" s="311"/>
      <c r="DK180" s="312"/>
      <c r="DL180" s="311"/>
      <c r="DM180" s="297"/>
      <c r="DN180" s="311"/>
      <c r="DO180" s="311"/>
      <c r="DP180" s="311"/>
      <c r="DQ180" s="311"/>
      <c r="DR180" s="312"/>
      <c r="DS180" s="311"/>
      <c r="DT180" s="297"/>
      <c r="DU180" s="311"/>
      <c r="DV180" s="311"/>
      <c r="DW180" s="311"/>
      <c r="DX180" s="311"/>
      <c r="DY180" s="312"/>
      <c r="DZ180" s="311"/>
      <c r="EA180" s="297"/>
      <c r="EB180" s="311"/>
      <c r="EC180" s="311"/>
      <c r="ED180" s="311"/>
      <c r="EE180" s="311"/>
      <c r="EF180" s="312"/>
      <c r="EG180" s="311"/>
      <c r="EH180" s="297"/>
      <c r="EI180" s="311"/>
      <c r="EJ180" s="311"/>
      <c r="EK180" s="311"/>
      <c r="EL180" s="311"/>
      <c r="EM180" s="312"/>
      <c r="EN180" s="311"/>
      <c r="EO180" s="297"/>
      <c r="EP180" s="311"/>
      <c r="EQ180" s="311"/>
      <c r="ER180" s="311"/>
      <c r="ES180" s="311"/>
      <c r="ET180" s="312"/>
      <c r="EU180" s="311"/>
      <c r="EV180" s="297"/>
      <c r="EW180" s="311"/>
      <c r="EX180" s="311"/>
      <c r="EY180" s="311"/>
      <c r="EZ180" s="311"/>
      <c r="FA180" s="312"/>
      <c r="FB180" s="311"/>
      <c r="FC180" s="298"/>
    </row>
    <row r="181" spans="1:159" s="205" customFormat="1" ht="39.9" customHeight="1" x14ac:dyDescent="0.25">
      <c r="A181" s="206"/>
      <c r="B181" s="196"/>
      <c r="C181" s="292"/>
      <c r="D181" s="198"/>
      <c r="E181" s="299"/>
      <c r="F181" s="200"/>
      <c r="G181" s="301"/>
      <c r="H181" s="303"/>
      <c r="I181" s="299"/>
      <c r="J181" s="299"/>
      <c r="K181" s="299"/>
      <c r="L181" s="289"/>
      <c r="M181" s="299"/>
      <c r="N181" s="289"/>
      <c r="O181" s="363" t="str">
        <f>IF(P181="","",IF(OR(I181="",J181=""),"",IF(AND(ISNUMBER(FIND("post-", I181)),J181=ProductCode!$I$12),ProductCode!$F$19,IF(AND(ISNUMBER(FIND("pre-", I181)),J181=ProductCode!$I$12),ProductCode!$F$20,IF(ISNUMBER(FIND("post-", I181)),ProductCode!$F$17,ProductCode!$F$18)))))</f>
        <v/>
      </c>
      <c r="P181" s="295" t="str">
        <f t="shared" si="10"/>
        <v/>
      </c>
      <c r="Q181" s="306"/>
      <c r="R181" s="203"/>
      <c r="S181" s="308" t="str">
        <f t="shared" si="11"/>
        <v/>
      </c>
      <c r="T181" s="311"/>
      <c r="U181" s="311"/>
      <c r="V181" s="311"/>
      <c r="W181" s="311"/>
      <c r="X181" s="312"/>
      <c r="Y181" s="311"/>
      <c r="Z181" s="297"/>
      <c r="AA181" s="311"/>
      <c r="AB181" s="311"/>
      <c r="AC181" s="311"/>
      <c r="AD181" s="311"/>
      <c r="AE181" s="312"/>
      <c r="AF181" s="311"/>
      <c r="AG181" s="297"/>
      <c r="AH181" s="311"/>
      <c r="AI181" s="311"/>
      <c r="AJ181" s="311"/>
      <c r="AK181" s="311"/>
      <c r="AL181" s="312"/>
      <c r="AM181" s="311"/>
      <c r="AN181" s="297"/>
      <c r="AO181" s="311"/>
      <c r="AP181" s="311"/>
      <c r="AQ181" s="311"/>
      <c r="AR181" s="311"/>
      <c r="AS181" s="312"/>
      <c r="AT181" s="311"/>
      <c r="AU181" s="297"/>
      <c r="AV181" s="311"/>
      <c r="AW181" s="311"/>
      <c r="AX181" s="311"/>
      <c r="AY181" s="311"/>
      <c r="AZ181" s="312"/>
      <c r="BA181" s="311"/>
      <c r="BB181" s="297"/>
      <c r="BC181" s="311"/>
      <c r="BD181" s="311"/>
      <c r="BE181" s="311"/>
      <c r="BF181" s="311"/>
      <c r="BG181" s="312"/>
      <c r="BH181" s="311"/>
      <c r="BI181" s="297"/>
      <c r="BJ181" s="311"/>
      <c r="BK181" s="311"/>
      <c r="BL181" s="311"/>
      <c r="BM181" s="311"/>
      <c r="BN181" s="312"/>
      <c r="BO181" s="311"/>
      <c r="BP181" s="297"/>
      <c r="BQ181" s="311"/>
      <c r="BR181" s="311"/>
      <c r="BS181" s="311"/>
      <c r="BT181" s="311"/>
      <c r="BU181" s="312"/>
      <c r="BV181" s="311"/>
      <c r="BW181" s="297"/>
      <c r="BX181" s="311"/>
      <c r="BY181" s="311"/>
      <c r="BZ181" s="311"/>
      <c r="CA181" s="311"/>
      <c r="CB181" s="312"/>
      <c r="CC181" s="311"/>
      <c r="CD181" s="297"/>
      <c r="CE181" s="311"/>
      <c r="CF181" s="311"/>
      <c r="CG181" s="311"/>
      <c r="CH181" s="311"/>
      <c r="CI181" s="312"/>
      <c r="CJ181" s="311"/>
      <c r="CK181" s="297"/>
      <c r="CL181" s="311"/>
      <c r="CM181" s="311"/>
      <c r="CN181" s="311"/>
      <c r="CO181" s="311"/>
      <c r="CP181" s="312"/>
      <c r="CQ181" s="311"/>
      <c r="CR181" s="297"/>
      <c r="CS181" s="311"/>
      <c r="CT181" s="311"/>
      <c r="CU181" s="311"/>
      <c r="CV181" s="311"/>
      <c r="CW181" s="312"/>
      <c r="CX181" s="311"/>
      <c r="CY181" s="297"/>
      <c r="CZ181" s="311"/>
      <c r="DA181" s="311"/>
      <c r="DB181" s="311"/>
      <c r="DC181" s="311"/>
      <c r="DD181" s="312"/>
      <c r="DE181" s="311"/>
      <c r="DF181" s="297"/>
      <c r="DG181" s="311"/>
      <c r="DH181" s="311"/>
      <c r="DI181" s="311"/>
      <c r="DJ181" s="311"/>
      <c r="DK181" s="312"/>
      <c r="DL181" s="311"/>
      <c r="DM181" s="297"/>
      <c r="DN181" s="311"/>
      <c r="DO181" s="311"/>
      <c r="DP181" s="311"/>
      <c r="DQ181" s="311"/>
      <c r="DR181" s="312"/>
      <c r="DS181" s="311"/>
      <c r="DT181" s="297"/>
      <c r="DU181" s="311"/>
      <c r="DV181" s="311"/>
      <c r="DW181" s="311"/>
      <c r="DX181" s="311"/>
      <c r="DY181" s="312"/>
      <c r="DZ181" s="311"/>
      <c r="EA181" s="297"/>
      <c r="EB181" s="311"/>
      <c r="EC181" s="311"/>
      <c r="ED181" s="311"/>
      <c r="EE181" s="311"/>
      <c r="EF181" s="312"/>
      <c r="EG181" s="311"/>
      <c r="EH181" s="297"/>
      <c r="EI181" s="311"/>
      <c r="EJ181" s="311"/>
      <c r="EK181" s="311"/>
      <c r="EL181" s="311"/>
      <c r="EM181" s="312"/>
      <c r="EN181" s="311"/>
      <c r="EO181" s="297"/>
      <c r="EP181" s="311"/>
      <c r="EQ181" s="311"/>
      <c r="ER181" s="311"/>
      <c r="ES181" s="311"/>
      <c r="ET181" s="312"/>
      <c r="EU181" s="311"/>
      <c r="EV181" s="297"/>
      <c r="EW181" s="311"/>
      <c r="EX181" s="311"/>
      <c r="EY181" s="311"/>
      <c r="EZ181" s="311"/>
      <c r="FA181" s="312"/>
      <c r="FB181" s="311"/>
      <c r="FC181" s="298"/>
    </row>
    <row r="182" spans="1:159" s="205" customFormat="1" ht="39.9" customHeight="1" x14ac:dyDescent="0.25">
      <c r="A182" s="206"/>
      <c r="B182" s="196"/>
      <c r="C182" s="292"/>
      <c r="D182" s="198"/>
      <c r="E182" s="299"/>
      <c r="F182" s="200"/>
      <c r="G182" s="301"/>
      <c r="H182" s="303"/>
      <c r="I182" s="299"/>
      <c r="J182" s="299"/>
      <c r="K182" s="299"/>
      <c r="L182" s="289"/>
      <c r="M182" s="299"/>
      <c r="N182" s="289"/>
      <c r="O182" s="363" t="str">
        <f>IF(P182="","",IF(OR(I182="",J182=""),"",IF(AND(ISNUMBER(FIND("post-", I182)),J182=ProductCode!$I$12),ProductCode!$F$19,IF(AND(ISNUMBER(FIND("pre-", I182)),J182=ProductCode!$I$12),ProductCode!$F$20,IF(ISNUMBER(FIND("post-", I182)),ProductCode!$F$17,ProductCode!$F$18)))))</f>
        <v/>
      </c>
      <c r="P182" s="295" t="str">
        <f t="shared" si="10"/>
        <v/>
      </c>
      <c r="Q182" s="306"/>
      <c r="R182" s="203"/>
      <c r="S182" s="308" t="str">
        <f t="shared" si="11"/>
        <v/>
      </c>
      <c r="T182" s="311"/>
      <c r="U182" s="311"/>
      <c r="V182" s="311"/>
      <c r="W182" s="311"/>
      <c r="X182" s="312"/>
      <c r="Y182" s="311"/>
      <c r="Z182" s="297"/>
      <c r="AA182" s="311"/>
      <c r="AB182" s="311"/>
      <c r="AC182" s="311"/>
      <c r="AD182" s="311"/>
      <c r="AE182" s="312"/>
      <c r="AF182" s="311"/>
      <c r="AG182" s="297"/>
      <c r="AH182" s="311"/>
      <c r="AI182" s="311"/>
      <c r="AJ182" s="311"/>
      <c r="AK182" s="311"/>
      <c r="AL182" s="312"/>
      <c r="AM182" s="311"/>
      <c r="AN182" s="297"/>
      <c r="AO182" s="311"/>
      <c r="AP182" s="311"/>
      <c r="AQ182" s="311"/>
      <c r="AR182" s="311"/>
      <c r="AS182" s="312"/>
      <c r="AT182" s="311"/>
      <c r="AU182" s="297"/>
      <c r="AV182" s="311"/>
      <c r="AW182" s="311"/>
      <c r="AX182" s="311"/>
      <c r="AY182" s="311"/>
      <c r="AZ182" s="312"/>
      <c r="BA182" s="311"/>
      <c r="BB182" s="297"/>
      <c r="BC182" s="311"/>
      <c r="BD182" s="311"/>
      <c r="BE182" s="311"/>
      <c r="BF182" s="311"/>
      <c r="BG182" s="312"/>
      <c r="BH182" s="311"/>
      <c r="BI182" s="297"/>
      <c r="BJ182" s="311"/>
      <c r="BK182" s="311"/>
      <c r="BL182" s="311"/>
      <c r="BM182" s="311"/>
      <c r="BN182" s="312"/>
      <c r="BO182" s="311"/>
      <c r="BP182" s="297"/>
      <c r="BQ182" s="311"/>
      <c r="BR182" s="311"/>
      <c r="BS182" s="311"/>
      <c r="BT182" s="311"/>
      <c r="BU182" s="312"/>
      <c r="BV182" s="311"/>
      <c r="BW182" s="297"/>
      <c r="BX182" s="311"/>
      <c r="BY182" s="311"/>
      <c r="BZ182" s="311"/>
      <c r="CA182" s="311"/>
      <c r="CB182" s="312"/>
      <c r="CC182" s="311"/>
      <c r="CD182" s="297"/>
      <c r="CE182" s="311"/>
      <c r="CF182" s="311"/>
      <c r="CG182" s="311"/>
      <c r="CH182" s="311"/>
      <c r="CI182" s="312"/>
      <c r="CJ182" s="311"/>
      <c r="CK182" s="297"/>
      <c r="CL182" s="311"/>
      <c r="CM182" s="311"/>
      <c r="CN182" s="311"/>
      <c r="CO182" s="311"/>
      <c r="CP182" s="312"/>
      <c r="CQ182" s="311"/>
      <c r="CR182" s="297"/>
      <c r="CS182" s="311"/>
      <c r="CT182" s="311"/>
      <c r="CU182" s="311"/>
      <c r="CV182" s="311"/>
      <c r="CW182" s="312"/>
      <c r="CX182" s="311"/>
      <c r="CY182" s="297"/>
      <c r="CZ182" s="311"/>
      <c r="DA182" s="311"/>
      <c r="DB182" s="311"/>
      <c r="DC182" s="311"/>
      <c r="DD182" s="312"/>
      <c r="DE182" s="311"/>
      <c r="DF182" s="297"/>
      <c r="DG182" s="311"/>
      <c r="DH182" s="311"/>
      <c r="DI182" s="311"/>
      <c r="DJ182" s="311"/>
      <c r="DK182" s="312"/>
      <c r="DL182" s="311"/>
      <c r="DM182" s="297"/>
      <c r="DN182" s="311"/>
      <c r="DO182" s="311"/>
      <c r="DP182" s="311"/>
      <c r="DQ182" s="311"/>
      <c r="DR182" s="312"/>
      <c r="DS182" s="311"/>
      <c r="DT182" s="297"/>
      <c r="DU182" s="311"/>
      <c r="DV182" s="311"/>
      <c r="DW182" s="311"/>
      <c r="DX182" s="311"/>
      <c r="DY182" s="312"/>
      <c r="DZ182" s="311"/>
      <c r="EA182" s="297"/>
      <c r="EB182" s="311"/>
      <c r="EC182" s="311"/>
      <c r="ED182" s="311"/>
      <c r="EE182" s="311"/>
      <c r="EF182" s="312"/>
      <c r="EG182" s="311"/>
      <c r="EH182" s="297"/>
      <c r="EI182" s="311"/>
      <c r="EJ182" s="311"/>
      <c r="EK182" s="311"/>
      <c r="EL182" s="311"/>
      <c r="EM182" s="312"/>
      <c r="EN182" s="311"/>
      <c r="EO182" s="297"/>
      <c r="EP182" s="311"/>
      <c r="EQ182" s="311"/>
      <c r="ER182" s="311"/>
      <c r="ES182" s="311"/>
      <c r="ET182" s="312"/>
      <c r="EU182" s="311"/>
      <c r="EV182" s="297"/>
      <c r="EW182" s="311"/>
      <c r="EX182" s="311"/>
      <c r="EY182" s="311"/>
      <c r="EZ182" s="311"/>
      <c r="FA182" s="312"/>
      <c r="FB182" s="311"/>
      <c r="FC182" s="298"/>
    </row>
    <row r="183" spans="1:159" s="205" customFormat="1" ht="39.9" customHeight="1" x14ac:dyDescent="0.25">
      <c r="A183" s="206"/>
      <c r="B183" s="196"/>
      <c r="C183" s="292"/>
      <c r="D183" s="198"/>
      <c r="E183" s="299"/>
      <c r="F183" s="200"/>
      <c r="G183" s="301"/>
      <c r="H183" s="303"/>
      <c r="I183" s="299"/>
      <c r="J183" s="299"/>
      <c r="K183" s="299"/>
      <c r="L183" s="289"/>
      <c r="M183" s="299"/>
      <c r="N183" s="289"/>
      <c r="O183" s="363" t="str">
        <f>IF(P183="","",IF(OR(I183="",J183=""),"",IF(AND(ISNUMBER(FIND("post-", I183)),J183=ProductCode!$I$12),ProductCode!$F$19,IF(AND(ISNUMBER(FIND("pre-", I183)),J183=ProductCode!$I$12),ProductCode!$F$20,IF(ISNUMBER(FIND("post-", I183)),ProductCode!$F$17,ProductCode!$F$18)))))</f>
        <v/>
      </c>
      <c r="P183" s="295" t="str">
        <f t="shared" si="10"/>
        <v/>
      </c>
      <c r="Q183" s="306"/>
      <c r="R183" s="203"/>
      <c r="S183" s="308" t="str">
        <f t="shared" si="11"/>
        <v/>
      </c>
      <c r="T183" s="311"/>
      <c r="U183" s="311"/>
      <c r="V183" s="311"/>
      <c r="W183" s="311"/>
      <c r="X183" s="312"/>
      <c r="Y183" s="311"/>
      <c r="Z183" s="297"/>
      <c r="AA183" s="311"/>
      <c r="AB183" s="311"/>
      <c r="AC183" s="311"/>
      <c r="AD183" s="311"/>
      <c r="AE183" s="312"/>
      <c r="AF183" s="311"/>
      <c r="AG183" s="297"/>
      <c r="AH183" s="311"/>
      <c r="AI183" s="311"/>
      <c r="AJ183" s="311"/>
      <c r="AK183" s="311"/>
      <c r="AL183" s="312"/>
      <c r="AM183" s="311"/>
      <c r="AN183" s="297"/>
      <c r="AO183" s="311"/>
      <c r="AP183" s="311"/>
      <c r="AQ183" s="311"/>
      <c r="AR183" s="311"/>
      <c r="AS183" s="312"/>
      <c r="AT183" s="311"/>
      <c r="AU183" s="297"/>
      <c r="AV183" s="311"/>
      <c r="AW183" s="311"/>
      <c r="AX183" s="311"/>
      <c r="AY183" s="311"/>
      <c r="AZ183" s="312"/>
      <c r="BA183" s="311"/>
      <c r="BB183" s="297"/>
      <c r="BC183" s="311"/>
      <c r="BD183" s="311"/>
      <c r="BE183" s="311"/>
      <c r="BF183" s="311"/>
      <c r="BG183" s="312"/>
      <c r="BH183" s="311"/>
      <c r="BI183" s="297"/>
      <c r="BJ183" s="311"/>
      <c r="BK183" s="311"/>
      <c r="BL183" s="311"/>
      <c r="BM183" s="311"/>
      <c r="BN183" s="312"/>
      <c r="BO183" s="311"/>
      <c r="BP183" s="297"/>
      <c r="BQ183" s="311"/>
      <c r="BR183" s="311"/>
      <c r="BS183" s="311"/>
      <c r="BT183" s="311"/>
      <c r="BU183" s="312"/>
      <c r="BV183" s="311"/>
      <c r="BW183" s="297"/>
      <c r="BX183" s="311"/>
      <c r="BY183" s="311"/>
      <c r="BZ183" s="311"/>
      <c r="CA183" s="311"/>
      <c r="CB183" s="312"/>
      <c r="CC183" s="311"/>
      <c r="CD183" s="297"/>
      <c r="CE183" s="311"/>
      <c r="CF183" s="311"/>
      <c r="CG183" s="311"/>
      <c r="CH183" s="311"/>
      <c r="CI183" s="312"/>
      <c r="CJ183" s="311"/>
      <c r="CK183" s="297"/>
      <c r="CL183" s="311"/>
      <c r="CM183" s="311"/>
      <c r="CN183" s="311"/>
      <c r="CO183" s="311"/>
      <c r="CP183" s="312"/>
      <c r="CQ183" s="311"/>
      <c r="CR183" s="297"/>
      <c r="CS183" s="311"/>
      <c r="CT183" s="311"/>
      <c r="CU183" s="311"/>
      <c r="CV183" s="311"/>
      <c r="CW183" s="312"/>
      <c r="CX183" s="311"/>
      <c r="CY183" s="297"/>
      <c r="CZ183" s="311"/>
      <c r="DA183" s="311"/>
      <c r="DB183" s="311"/>
      <c r="DC183" s="311"/>
      <c r="DD183" s="312"/>
      <c r="DE183" s="311"/>
      <c r="DF183" s="297"/>
      <c r="DG183" s="311"/>
      <c r="DH183" s="311"/>
      <c r="DI183" s="311"/>
      <c r="DJ183" s="311"/>
      <c r="DK183" s="312"/>
      <c r="DL183" s="311"/>
      <c r="DM183" s="297"/>
      <c r="DN183" s="311"/>
      <c r="DO183" s="311"/>
      <c r="DP183" s="311"/>
      <c r="DQ183" s="311"/>
      <c r="DR183" s="312"/>
      <c r="DS183" s="311"/>
      <c r="DT183" s="297"/>
      <c r="DU183" s="311"/>
      <c r="DV183" s="311"/>
      <c r="DW183" s="311"/>
      <c r="DX183" s="311"/>
      <c r="DY183" s="312"/>
      <c r="DZ183" s="311"/>
      <c r="EA183" s="297"/>
      <c r="EB183" s="311"/>
      <c r="EC183" s="311"/>
      <c r="ED183" s="311"/>
      <c r="EE183" s="311"/>
      <c r="EF183" s="312"/>
      <c r="EG183" s="311"/>
      <c r="EH183" s="297"/>
      <c r="EI183" s="311"/>
      <c r="EJ183" s="311"/>
      <c r="EK183" s="311"/>
      <c r="EL183" s="311"/>
      <c r="EM183" s="312"/>
      <c r="EN183" s="311"/>
      <c r="EO183" s="297"/>
      <c r="EP183" s="311"/>
      <c r="EQ183" s="311"/>
      <c r="ER183" s="311"/>
      <c r="ES183" s="311"/>
      <c r="ET183" s="312"/>
      <c r="EU183" s="311"/>
      <c r="EV183" s="297"/>
      <c r="EW183" s="311"/>
      <c r="EX183" s="311"/>
      <c r="EY183" s="311"/>
      <c r="EZ183" s="311"/>
      <c r="FA183" s="312"/>
      <c r="FB183" s="311"/>
      <c r="FC183" s="298"/>
    </row>
    <row r="184" spans="1:159" s="205" customFormat="1" ht="39.9" customHeight="1" x14ac:dyDescent="0.25">
      <c r="A184" s="206"/>
      <c r="B184" s="196"/>
      <c r="C184" s="292"/>
      <c r="D184" s="198"/>
      <c r="E184" s="299"/>
      <c r="F184" s="200"/>
      <c r="G184" s="301"/>
      <c r="H184" s="303"/>
      <c r="I184" s="299"/>
      <c r="J184" s="299"/>
      <c r="K184" s="299"/>
      <c r="L184" s="289"/>
      <c r="M184" s="299"/>
      <c r="N184" s="289"/>
      <c r="O184" s="363" t="str">
        <f>IF(P184="","",IF(OR(I184="",J184=""),"",IF(AND(ISNUMBER(FIND("post-", I184)),J184=ProductCode!$I$12),ProductCode!$F$19,IF(AND(ISNUMBER(FIND("pre-", I184)),J184=ProductCode!$I$12),ProductCode!$F$20,IF(ISNUMBER(FIND("post-", I184)),ProductCode!$F$17,ProductCode!$F$18)))))</f>
        <v/>
      </c>
      <c r="P184" s="295" t="str">
        <f t="shared" si="10"/>
        <v/>
      </c>
      <c r="Q184" s="306"/>
      <c r="R184" s="203"/>
      <c r="S184" s="308" t="str">
        <f t="shared" si="11"/>
        <v/>
      </c>
      <c r="T184" s="311"/>
      <c r="U184" s="311"/>
      <c r="V184" s="311"/>
      <c r="W184" s="311"/>
      <c r="X184" s="312"/>
      <c r="Y184" s="311"/>
      <c r="Z184" s="297"/>
      <c r="AA184" s="311"/>
      <c r="AB184" s="311"/>
      <c r="AC184" s="311"/>
      <c r="AD184" s="311"/>
      <c r="AE184" s="312"/>
      <c r="AF184" s="311"/>
      <c r="AG184" s="297"/>
      <c r="AH184" s="311"/>
      <c r="AI184" s="311"/>
      <c r="AJ184" s="311"/>
      <c r="AK184" s="311"/>
      <c r="AL184" s="312"/>
      <c r="AM184" s="311"/>
      <c r="AN184" s="297"/>
      <c r="AO184" s="311"/>
      <c r="AP184" s="311"/>
      <c r="AQ184" s="311"/>
      <c r="AR184" s="311"/>
      <c r="AS184" s="312"/>
      <c r="AT184" s="311"/>
      <c r="AU184" s="297"/>
      <c r="AV184" s="311"/>
      <c r="AW184" s="311"/>
      <c r="AX184" s="311"/>
      <c r="AY184" s="311"/>
      <c r="AZ184" s="312"/>
      <c r="BA184" s="311"/>
      <c r="BB184" s="297"/>
      <c r="BC184" s="311"/>
      <c r="BD184" s="311"/>
      <c r="BE184" s="311"/>
      <c r="BF184" s="311"/>
      <c r="BG184" s="312"/>
      <c r="BH184" s="311"/>
      <c r="BI184" s="297"/>
      <c r="BJ184" s="311"/>
      <c r="BK184" s="311"/>
      <c r="BL184" s="311"/>
      <c r="BM184" s="311"/>
      <c r="BN184" s="312"/>
      <c r="BO184" s="311"/>
      <c r="BP184" s="297"/>
      <c r="BQ184" s="311"/>
      <c r="BR184" s="311"/>
      <c r="BS184" s="311"/>
      <c r="BT184" s="311"/>
      <c r="BU184" s="312"/>
      <c r="BV184" s="311"/>
      <c r="BW184" s="297"/>
      <c r="BX184" s="311"/>
      <c r="BY184" s="311"/>
      <c r="BZ184" s="311"/>
      <c r="CA184" s="311"/>
      <c r="CB184" s="312"/>
      <c r="CC184" s="311"/>
      <c r="CD184" s="297"/>
      <c r="CE184" s="311"/>
      <c r="CF184" s="311"/>
      <c r="CG184" s="311"/>
      <c r="CH184" s="311"/>
      <c r="CI184" s="312"/>
      <c r="CJ184" s="311"/>
      <c r="CK184" s="297"/>
      <c r="CL184" s="311"/>
      <c r="CM184" s="311"/>
      <c r="CN184" s="311"/>
      <c r="CO184" s="311"/>
      <c r="CP184" s="312"/>
      <c r="CQ184" s="311"/>
      <c r="CR184" s="297"/>
      <c r="CS184" s="311"/>
      <c r="CT184" s="311"/>
      <c r="CU184" s="311"/>
      <c r="CV184" s="311"/>
      <c r="CW184" s="312"/>
      <c r="CX184" s="311"/>
      <c r="CY184" s="297"/>
      <c r="CZ184" s="311"/>
      <c r="DA184" s="311"/>
      <c r="DB184" s="311"/>
      <c r="DC184" s="311"/>
      <c r="DD184" s="312"/>
      <c r="DE184" s="311"/>
      <c r="DF184" s="297"/>
      <c r="DG184" s="311"/>
      <c r="DH184" s="311"/>
      <c r="DI184" s="311"/>
      <c r="DJ184" s="311"/>
      <c r="DK184" s="312"/>
      <c r="DL184" s="311"/>
      <c r="DM184" s="297"/>
      <c r="DN184" s="311"/>
      <c r="DO184" s="311"/>
      <c r="DP184" s="311"/>
      <c r="DQ184" s="311"/>
      <c r="DR184" s="312"/>
      <c r="DS184" s="311"/>
      <c r="DT184" s="297"/>
      <c r="DU184" s="311"/>
      <c r="DV184" s="311"/>
      <c r="DW184" s="311"/>
      <c r="DX184" s="311"/>
      <c r="DY184" s="312"/>
      <c r="DZ184" s="311"/>
      <c r="EA184" s="297"/>
      <c r="EB184" s="311"/>
      <c r="EC184" s="311"/>
      <c r="ED184" s="311"/>
      <c r="EE184" s="311"/>
      <c r="EF184" s="312"/>
      <c r="EG184" s="311"/>
      <c r="EH184" s="297"/>
      <c r="EI184" s="311"/>
      <c r="EJ184" s="311"/>
      <c r="EK184" s="311"/>
      <c r="EL184" s="311"/>
      <c r="EM184" s="312"/>
      <c r="EN184" s="311"/>
      <c r="EO184" s="297"/>
      <c r="EP184" s="311"/>
      <c r="EQ184" s="311"/>
      <c r="ER184" s="311"/>
      <c r="ES184" s="311"/>
      <c r="ET184" s="312"/>
      <c r="EU184" s="311"/>
      <c r="EV184" s="297"/>
      <c r="EW184" s="311"/>
      <c r="EX184" s="311"/>
      <c r="EY184" s="311"/>
      <c r="EZ184" s="311"/>
      <c r="FA184" s="312"/>
      <c r="FB184" s="311"/>
      <c r="FC184" s="298"/>
    </row>
    <row r="185" spans="1:159" s="205" customFormat="1" ht="39.9" customHeight="1" x14ac:dyDescent="0.25">
      <c r="A185" s="206"/>
      <c r="B185" s="196"/>
      <c r="C185" s="292"/>
      <c r="D185" s="198"/>
      <c r="E185" s="299"/>
      <c r="F185" s="200"/>
      <c r="G185" s="301"/>
      <c r="H185" s="303"/>
      <c r="I185" s="299"/>
      <c r="J185" s="299"/>
      <c r="K185" s="299"/>
      <c r="L185" s="289"/>
      <c r="M185" s="299"/>
      <c r="N185" s="289"/>
      <c r="O185" s="363" t="str">
        <f>IF(P185="","",IF(OR(I185="",J185=""),"",IF(AND(ISNUMBER(FIND("post-", I185)),J185=ProductCode!$I$12),ProductCode!$F$19,IF(AND(ISNUMBER(FIND("pre-", I185)),J185=ProductCode!$I$12),ProductCode!$F$20,IF(ISNUMBER(FIND("post-", I185)),ProductCode!$F$17,ProductCode!$F$18)))))</f>
        <v/>
      </c>
      <c r="P185" s="295" t="str">
        <f t="shared" si="10"/>
        <v/>
      </c>
      <c r="Q185" s="306"/>
      <c r="R185" s="203"/>
      <c r="S185" s="308" t="str">
        <f t="shared" si="11"/>
        <v/>
      </c>
      <c r="T185" s="311"/>
      <c r="U185" s="311"/>
      <c r="V185" s="311"/>
      <c r="W185" s="311"/>
      <c r="X185" s="312"/>
      <c r="Y185" s="311"/>
      <c r="Z185" s="297"/>
      <c r="AA185" s="311"/>
      <c r="AB185" s="311"/>
      <c r="AC185" s="311"/>
      <c r="AD185" s="311"/>
      <c r="AE185" s="312"/>
      <c r="AF185" s="311"/>
      <c r="AG185" s="297"/>
      <c r="AH185" s="311"/>
      <c r="AI185" s="311"/>
      <c r="AJ185" s="311"/>
      <c r="AK185" s="311"/>
      <c r="AL185" s="312"/>
      <c r="AM185" s="311"/>
      <c r="AN185" s="297"/>
      <c r="AO185" s="311"/>
      <c r="AP185" s="311"/>
      <c r="AQ185" s="311"/>
      <c r="AR185" s="311"/>
      <c r="AS185" s="312"/>
      <c r="AT185" s="311"/>
      <c r="AU185" s="297"/>
      <c r="AV185" s="311"/>
      <c r="AW185" s="311"/>
      <c r="AX185" s="311"/>
      <c r="AY185" s="311"/>
      <c r="AZ185" s="312"/>
      <c r="BA185" s="311"/>
      <c r="BB185" s="297"/>
      <c r="BC185" s="311"/>
      <c r="BD185" s="311"/>
      <c r="BE185" s="311"/>
      <c r="BF185" s="311"/>
      <c r="BG185" s="312"/>
      <c r="BH185" s="311"/>
      <c r="BI185" s="297"/>
      <c r="BJ185" s="311"/>
      <c r="BK185" s="311"/>
      <c r="BL185" s="311"/>
      <c r="BM185" s="311"/>
      <c r="BN185" s="312"/>
      <c r="BO185" s="311"/>
      <c r="BP185" s="297"/>
      <c r="BQ185" s="311"/>
      <c r="BR185" s="311"/>
      <c r="BS185" s="311"/>
      <c r="BT185" s="311"/>
      <c r="BU185" s="312"/>
      <c r="BV185" s="311"/>
      <c r="BW185" s="297"/>
      <c r="BX185" s="311"/>
      <c r="BY185" s="311"/>
      <c r="BZ185" s="311"/>
      <c r="CA185" s="311"/>
      <c r="CB185" s="312"/>
      <c r="CC185" s="311"/>
      <c r="CD185" s="297"/>
      <c r="CE185" s="311"/>
      <c r="CF185" s="311"/>
      <c r="CG185" s="311"/>
      <c r="CH185" s="311"/>
      <c r="CI185" s="312"/>
      <c r="CJ185" s="311"/>
      <c r="CK185" s="297"/>
      <c r="CL185" s="311"/>
      <c r="CM185" s="311"/>
      <c r="CN185" s="311"/>
      <c r="CO185" s="311"/>
      <c r="CP185" s="312"/>
      <c r="CQ185" s="311"/>
      <c r="CR185" s="297"/>
      <c r="CS185" s="311"/>
      <c r="CT185" s="311"/>
      <c r="CU185" s="311"/>
      <c r="CV185" s="311"/>
      <c r="CW185" s="312"/>
      <c r="CX185" s="311"/>
      <c r="CY185" s="297"/>
      <c r="CZ185" s="311"/>
      <c r="DA185" s="311"/>
      <c r="DB185" s="311"/>
      <c r="DC185" s="311"/>
      <c r="DD185" s="312"/>
      <c r="DE185" s="311"/>
      <c r="DF185" s="297"/>
      <c r="DG185" s="311"/>
      <c r="DH185" s="311"/>
      <c r="DI185" s="311"/>
      <c r="DJ185" s="311"/>
      <c r="DK185" s="312"/>
      <c r="DL185" s="311"/>
      <c r="DM185" s="297"/>
      <c r="DN185" s="311"/>
      <c r="DO185" s="311"/>
      <c r="DP185" s="311"/>
      <c r="DQ185" s="311"/>
      <c r="DR185" s="312"/>
      <c r="DS185" s="311"/>
      <c r="DT185" s="297"/>
      <c r="DU185" s="311"/>
      <c r="DV185" s="311"/>
      <c r="DW185" s="311"/>
      <c r="DX185" s="311"/>
      <c r="DY185" s="312"/>
      <c r="DZ185" s="311"/>
      <c r="EA185" s="297"/>
      <c r="EB185" s="311"/>
      <c r="EC185" s="311"/>
      <c r="ED185" s="311"/>
      <c r="EE185" s="311"/>
      <c r="EF185" s="312"/>
      <c r="EG185" s="311"/>
      <c r="EH185" s="297"/>
      <c r="EI185" s="311"/>
      <c r="EJ185" s="311"/>
      <c r="EK185" s="311"/>
      <c r="EL185" s="311"/>
      <c r="EM185" s="312"/>
      <c r="EN185" s="311"/>
      <c r="EO185" s="297"/>
      <c r="EP185" s="311"/>
      <c r="EQ185" s="311"/>
      <c r="ER185" s="311"/>
      <c r="ES185" s="311"/>
      <c r="ET185" s="312"/>
      <c r="EU185" s="311"/>
      <c r="EV185" s="297"/>
      <c r="EW185" s="311"/>
      <c r="EX185" s="311"/>
      <c r="EY185" s="311"/>
      <c r="EZ185" s="311"/>
      <c r="FA185" s="312"/>
      <c r="FB185" s="311"/>
      <c r="FC185" s="298"/>
    </row>
    <row r="186" spans="1:159" s="205" customFormat="1" ht="39.9" customHeight="1" x14ac:dyDescent="0.25">
      <c r="A186" s="206"/>
      <c r="B186" s="196"/>
      <c r="C186" s="292"/>
      <c r="D186" s="198"/>
      <c r="E186" s="299"/>
      <c r="F186" s="200"/>
      <c r="G186" s="301"/>
      <c r="H186" s="303"/>
      <c r="I186" s="299"/>
      <c r="J186" s="299"/>
      <c r="K186" s="299"/>
      <c r="L186" s="289"/>
      <c r="M186" s="299"/>
      <c r="N186" s="289"/>
      <c r="O186" s="363" t="str">
        <f>IF(P186="","",IF(OR(I186="",J186=""),"",IF(AND(ISNUMBER(FIND("post-", I186)),J186=ProductCode!$I$12),ProductCode!$F$19,IF(AND(ISNUMBER(FIND("pre-", I186)),J186=ProductCode!$I$12),ProductCode!$F$20,IF(ISNUMBER(FIND("post-", I186)),ProductCode!$F$17,ProductCode!$F$18)))))</f>
        <v/>
      </c>
      <c r="P186" s="295" t="str">
        <f t="shared" si="10"/>
        <v/>
      </c>
      <c r="Q186" s="306"/>
      <c r="R186" s="203"/>
      <c r="S186" s="308" t="str">
        <f t="shared" si="11"/>
        <v/>
      </c>
      <c r="T186" s="311"/>
      <c r="U186" s="311"/>
      <c r="V186" s="311"/>
      <c r="W186" s="311"/>
      <c r="X186" s="312"/>
      <c r="Y186" s="311"/>
      <c r="Z186" s="297"/>
      <c r="AA186" s="311"/>
      <c r="AB186" s="311"/>
      <c r="AC186" s="311"/>
      <c r="AD186" s="311"/>
      <c r="AE186" s="312"/>
      <c r="AF186" s="311"/>
      <c r="AG186" s="297"/>
      <c r="AH186" s="311"/>
      <c r="AI186" s="311"/>
      <c r="AJ186" s="311"/>
      <c r="AK186" s="311"/>
      <c r="AL186" s="312"/>
      <c r="AM186" s="311"/>
      <c r="AN186" s="297"/>
      <c r="AO186" s="311"/>
      <c r="AP186" s="311"/>
      <c r="AQ186" s="311"/>
      <c r="AR186" s="311"/>
      <c r="AS186" s="312"/>
      <c r="AT186" s="311"/>
      <c r="AU186" s="297"/>
      <c r="AV186" s="311"/>
      <c r="AW186" s="311"/>
      <c r="AX186" s="311"/>
      <c r="AY186" s="311"/>
      <c r="AZ186" s="312"/>
      <c r="BA186" s="311"/>
      <c r="BB186" s="297"/>
      <c r="BC186" s="311"/>
      <c r="BD186" s="311"/>
      <c r="BE186" s="311"/>
      <c r="BF186" s="311"/>
      <c r="BG186" s="312"/>
      <c r="BH186" s="311"/>
      <c r="BI186" s="297"/>
      <c r="BJ186" s="311"/>
      <c r="BK186" s="311"/>
      <c r="BL186" s="311"/>
      <c r="BM186" s="311"/>
      <c r="BN186" s="312"/>
      <c r="BO186" s="311"/>
      <c r="BP186" s="297"/>
      <c r="BQ186" s="311"/>
      <c r="BR186" s="311"/>
      <c r="BS186" s="311"/>
      <c r="BT186" s="311"/>
      <c r="BU186" s="312"/>
      <c r="BV186" s="311"/>
      <c r="BW186" s="297"/>
      <c r="BX186" s="311"/>
      <c r="BY186" s="311"/>
      <c r="BZ186" s="311"/>
      <c r="CA186" s="311"/>
      <c r="CB186" s="312"/>
      <c r="CC186" s="311"/>
      <c r="CD186" s="297"/>
      <c r="CE186" s="311"/>
      <c r="CF186" s="311"/>
      <c r="CG186" s="311"/>
      <c r="CH186" s="311"/>
      <c r="CI186" s="312"/>
      <c r="CJ186" s="311"/>
      <c r="CK186" s="297"/>
      <c r="CL186" s="311"/>
      <c r="CM186" s="311"/>
      <c r="CN186" s="311"/>
      <c r="CO186" s="311"/>
      <c r="CP186" s="312"/>
      <c r="CQ186" s="311"/>
      <c r="CR186" s="297"/>
      <c r="CS186" s="311"/>
      <c r="CT186" s="311"/>
      <c r="CU186" s="311"/>
      <c r="CV186" s="311"/>
      <c r="CW186" s="312"/>
      <c r="CX186" s="311"/>
      <c r="CY186" s="297"/>
      <c r="CZ186" s="311"/>
      <c r="DA186" s="311"/>
      <c r="DB186" s="311"/>
      <c r="DC186" s="311"/>
      <c r="DD186" s="312"/>
      <c r="DE186" s="311"/>
      <c r="DF186" s="297"/>
      <c r="DG186" s="311"/>
      <c r="DH186" s="311"/>
      <c r="DI186" s="311"/>
      <c r="DJ186" s="311"/>
      <c r="DK186" s="312"/>
      <c r="DL186" s="311"/>
      <c r="DM186" s="297"/>
      <c r="DN186" s="311"/>
      <c r="DO186" s="311"/>
      <c r="DP186" s="311"/>
      <c r="DQ186" s="311"/>
      <c r="DR186" s="312"/>
      <c r="DS186" s="311"/>
      <c r="DT186" s="297"/>
      <c r="DU186" s="311"/>
      <c r="DV186" s="311"/>
      <c r="DW186" s="311"/>
      <c r="DX186" s="311"/>
      <c r="DY186" s="312"/>
      <c r="DZ186" s="311"/>
      <c r="EA186" s="297"/>
      <c r="EB186" s="311"/>
      <c r="EC186" s="311"/>
      <c r="ED186" s="311"/>
      <c r="EE186" s="311"/>
      <c r="EF186" s="312"/>
      <c r="EG186" s="311"/>
      <c r="EH186" s="297"/>
      <c r="EI186" s="311"/>
      <c r="EJ186" s="311"/>
      <c r="EK186" s="311"/>
      <c r="EL186" s="311"/>
      <c r="EM186" s="312"/>
      <c r="EN186" s="311"/>
      <c r="EO186" s="297"/>
      <c r="EP186" s="311"/>
      <c r="EQ186" s="311"/>
      <c r="ER186" s="311"/>
      <c r="ES186" s="311"/>
      <c r="ET186" s="312"/>
      <c r="EU186" s="311"/>
      <c r="EV186" s="297"/>
      <c r="EW186" s="311"/>
      <c r="EX186" s="311"/>
      <c r="EY186" s="311"/>
      <c r="EZ186" s="311"/>
      <c r="FA186" s="312"/>
      <c r="FB186" s="311"/>
      <c r="FC186" s="298"/>
    </row>
    <row r="187" spans="1:159" s="205" customFormat="1" ht="39.9" customHeight="1" x14ac:dyDescent="0.25">
      <c r="A187" s="206"/>
      <c r="B187" s="196"/>
      <c r="C187" s="292"/>
      <c r="D187" s="198"/>
      <c r="E187" s="299"/>
      <c r="F187" s="200"/>
      <c r="G187" s="301"/>
      <c r="H187" s="303"/>
      <c r="I187" s="299"/>
      <c r="J187" s="299"/>
      <c r="K187" s="299"/>
      <c r="L187" s="289"/>
      <c r="M187" s="299"/>
      <c r="N187" s="289"/>
      <c r="O187" s="363" t="str">
        <f>IF(P187="","",IF(OR(I187="",J187=""),"",IF(AND(ISNUMBER(FIND("post-", I187)),J187=ProductCode!$I$12),ProductCode!$F$19,IF(AND(ISNUMBER(FIND("pre-", I187)),J187=ProductCode!$I$12),ProductCode!$F$20,IF(ISNUMBER(FIND("post-", I187)),ProductCode!$F$17,ProductCode!$F$18)))))</f>
        <v/>
      </c>
      <c r="P187" s="295" t="str">
        <f t="shared" si="10"/>
        <v/>
      </c>
      <c r="Q187" s="306"/>
      <c r="R187" s="203"/>
      <c r="S187" s="308" t="str">
        <f t="shared" si="11"/>
        <v/>
      </c>
      <c r="T187" s="311"/>
      <c r="U187" s="311"/>
      <c r="V187" s="311"/>
      <c r="W187" s="311"/>
      <c r="X187" s="312"/>
      <c r="Y187" s="311"/>
      <c r="Z187" s="297"/>
      <c r="AA187" s="311"/>
      <c r="AB187" s="311"/>
      <c r="AC187" s="311"/>
      <c r="AD187" s="311"/>
      <c r="AE187" s="312"/>
      <c r="AF187" s="311"/>
      <c r="AG187" s="297"/>
      <c r="AH187" s="311"/>
      <c r="AI187" s="311"/>
      <c r="AJ187" s="311"/>
      <c r="AK187" s="311"/>
      <c r="AL187" s="312"/>
      <c r="AM187" s="311"/>
      <c r="AN187" s="297"/>
      <c r="AO187" s="311"/>
      <c r="AP187" s="311"/>
      <c r="AQ187" s="311"/>
      <c r="AR187" s="311"/>
      <c r="AS187" s="312"/>
      <c r="AT187" s="311"/>
      <c r="AU187" s="297"/>
      <c r="AV187" s="311"/>
      <c r="AW187" s="311"/>
      <c r="AX187" s="311"/>
      <c r="AY187" s="311"/>
      <c r="AZ187" s="312"/>
      <c r="BA187" s="311"/>
      <c r="BB187" s="297"/>
      <c r="BC187" s="311"/>
      <c r="BD187" s="311"/>
      <c r="BE187" s="311"/>
      <c r="BF187" s="311"/>
      <c r="BG187" s="312"/>
      <c r="BH187" s="311"/>
      <c r="BI187" s="297"/>
      <c r="BJ187" s="311"/>
      <c r="BK187" s="311"/>
      <c r="BL187" s="311"/>
      <c r="BM187" s="311"/>
      <c r="BN187" s="312"/>
      <c r="BO187" s="311"/>
      <c r="BP187" s="297"/>
      <c r="BQ187" s="311"/>
      <c r="BR187" s="311"/>
      <c r="BS187" s="311"/>
      <c r="BT187" s="311"/>
      <c r="BU187" s="312"/>
      <c r="BV187" s="311"/>
      <c r="BW187" s="297"/>
      <c r="BX187" s="311"/>
      <c r="BY187" s="311"/>
      <c r="BZ187" s="311"/>
      <c r="CA187" s="311"/>
      <c r="CB187" s="312"/>
      <c r="CC187" s="311"/>
      <c r="CD187" s="297"/>
      <c r="CE187" s="311"/>
      <c r="CF187" s="311"/>
      <c r="CG187" s="311"/>
      <c r="CH187" s="311"/>
      <c r="CI187" s="312"/>
      <c r="CJ187" s="311"/>
      <c r="CK187" s="297"/>
      <c r="CL187" s="311"/>
      <c r="CM187" s="311"/>
      <c r="CN187" s="311"/>
      <c r="CO187" s="311"/>
      <c r="CP187" s="312"/>
      <c r="CQ187" s="311"/>
      <c r="CR187" s="297"/>
      <c r="CS187" s="311"/>
      <c r="CT187" s="311"/>
      <c r="CU187" s="311"/>
      <c r="CV187" s="311"/>
      <c r="CW187" s="312"/>
      <c r="CX187" s="311"/>
      <c r="CY187" s="297"/>
      <c r="CZ187" s="311"/>
      <c r="DA187" s="311"/>
      <c r="DB187" s="311"/>
      <c r="DC187" s="311"/>
      <c r="DD187" s="312"/>
      <c r="DE187" s="311"/>
      <c r="DF187" s="297"/>
      <c r="DG187" s="311"/>
      <c r="DH187" s="311"/>
      <c r="DI187" s="311"/>
      <c r="DJ187" s="311"/>
      <c r="DK187" s="312"/>
      <c r="DL187" s="311"/>
      <c r="DM187" s="297"/>
      <c r="DN187" s="311"/>
      <c r="DO187" s="311"/>
      <c r="DP187" s="311"/>
      <c r="DQ187" s="311"/>
      <c r="DR187" s="312"/>
      <c r="DS187" s="311"/>
      <c r="DT187" s="297"/>
      <c r="DU187" s="311"/>
      <c r="DV187" s="311"/>
      <c r="DW187" s="311"/>
      <c r="DX187" s="311"/>
      <c r="DY187" s="312"/>
      <c r="DZ187" s="311"/>
      <c r="EA187" s="297"/>
      <c r="EB187" s="311"/>
      <c r="EC187" s="311"/>
      <c r="ED187" s="311"/>
      <c r="EE187" s="311"/>
      <c r="EF187" s="312"/>
      <c r="EG187" s="311"/>
      <c r="EH187" s="297"/>
      <c r="EI187" s="311"/>
      <c r="EJ187" s="311"/>
      <c r="EK187" s="311"/>
      <c r="EL187" s="311"/>
      <c r="EM187" s="312"/>
      <c r="EN187" s="311"/>
      <c r="EO187" s="297"/>
      <c r="EP187" s="311"/>
      <c r="EQ187" s="311"/>
      <c r="ER187" s="311"/>
      <c r="ES187" s="311"/>
      <c r="ET187" s="312"/>
      <c r="EU187" s="311"/>
      <c r="EV187" s="297"/>
      <c r="EW187" s="311"/>
      <c r="EX187" s="311"/>
      <c r="EY187" s="311"/>
      <c r="EZ187" s="311"/>
      <c r="FA187" s="312"/>
      <c r="FB187" s="311"/>
      <c r="FC187" s="298"/>
    </row>
    <row r="188" spans="1:159" s="205" customFormat="1" ht="39.9" customHeight="1" x14ac:dyDescent="0.25">
      <c r="A188" s="206"/>
      <c r="B188" s="196"/>
      <c r="C188" s="292"/>
      <c r="D188" s="198"/>
      <c r="E188" s="299"/>
      <c r="F188" s="200"/>
      <c r="G188" s="301"/>
      <c r="H188" s="303"/>
      <c r="I188" s="299"/>
      <c r="J188" s="299"/>
      <c r="K188" s="299"/>
      <c r="L188" s="289"/>
      <c r="M188" s="299"/>
      <c r="N188" s="289"/>
      <c r="O188" s="363" t="str">
        <f>IF(P188="","",IF(OR(I188="",J188=""),"",IF(AND(ISNUMBER(FIND("post-", I188)),J188=ProductCode!$I$12),ProductCode!$F$19,IF(AND(ISNUMBER(FIND("pre-", I188)),J188=ProductCode!$I$12),ProductCode!$F$20,IF(ISNUMBER(FIND("post-", I188)),ProductCode!$F$17,ProductCode!$F$18)))))</f>
        <v/>
      </c>
      <c r="P188" s="295" t="str">
        <f t="shared" si="10"/>
        <v/>
      </c>
      <c r="Q188" s="306"/>
      <c r="R188" s="203"/>
      <c r="S188" s="308" t="str">
        <f t="shared" si="11"/>
        <v/>
      </c>
      <c r="T188" s="311"/>
      <c r="U188" s="311"/>
      <c r="V188" s="311"/>
      <c r="W188" s="311"/>
      <c r="X188" s="312"/>
      <c r="Y188" s="311"/>
      <c r="Z188" s="297"/>
      <c r="AA188" s="311"/>
      <c r="AB188" s="311"/>
      <c r="AC188" s="311"/>
      <c r="AD188" s="311"/>
      <c r="AE188" s="312"/>
      <c r="AF188" s="311"/>
      <c r="AG188" s="297"/>
      <c r="AH188" s="311"/>
      <c r="AI188" s="311"/>
      <c r="AJ188" s="311"/>
      <c r="AK188" s="311"/>
      <c r="AL188" s="312"/>
      <c r="AM188" s="311"/>
      <c r="AN188" s="297"/>
      <c r="AO188" s="311"/>
      <c r="AP188" s="311"/>
      <c r="AQ188" s="311"/>
      <c r="AR188" s="311"/>
      <c r="AS188" s="312"/>
      <c r="AT188" s="311"/>
      <c r="AU188" s="297"/>
      <c r="AV188" s="311"/>
      <c r="AW188" s="311"/>
      <c r="AX188" s="311"/>
      <c r="AY188" s="311"/>
      <c r="AZ188" s="312"/>
      <c r="BA188" s="311"/>
      <c r="BB188" s="297"/>
      <c r="BC188" s="311"/>
      <c r="BD188" s="311"/>
      <c r="BE188" s="311"/>
      <c r="BF188" s="311"/>
      <c r="BG188" s="312"/>
      <c r="BH188" s="311"/>
      <c r="BI188" s="297"/>
      <c r="BJ188" s="311"/>
      <c r="BK188" s="311"/>
      <c r="BL188" s="311"/>
      <c r="BM188" s="311"/>
      <c r="BN188" s="312"/>
      <c r="BO188" s="311"/>
      <c r="BP188" s="297"/>
      <c r="BQ188" s="311"/>
      <c r="BR188" s="311"/>
      <c r="BS188" s="311"/>
      <c r="BT188" s="311"/>
      <c r="BU188" s="312"/>
      <c r="BV188" s="311"/>
      <c r="BW188" s="297"/>
      <c r="BX188" s="311"/>
      <c r="BY188" s="311"/>
      <c r="BZ188" s="311"/>
      <c r="CA188" s="311"/>
      <c r="CB188" s="312"/>
      <c r="CC188" s="311"/>
      <c r="CD188" s="297"/>
      <c r="CE188" s="311"/>
      <c r="CF188" s="311"/>
      <c r="CG188" s="311"/>
      <c r="CH188" s="311"/>
      <c r="CI188" s="312"/>
      <c r="CJ188" s="311"/>
      <c r="CK188" s="297"/>
      <c r="CL188" s="311"/>
      <c r="CM188" s="311"/>
      <c r="CN188" s="311"/>
      <c r="CO188" s="311"/>
      <c r="CP188" s="312"/>
      <c r="CQ188" s="311"/>
      <c r="CR188" s="297"/>
      <c r="CS188" s="311"/>
      <c r="CT188" s="311"/>
      <c r="CU188" s="311"/>
      <c r="CV188" s="311"/>
      <c r="CW188" s="312"/>
      <c r="CX188" s="311"/>
      <c r="CY188" s="297"/>
      <c r="CZ188" s="311"/>
      <c r="DA188" s="311"/>
      <c r="DB188" s="311"/>
      <c r="DC188" s="311"/>
      <c r="DD188" s="312"/>
      <c r="DE188" s="311"/>
      <c r="DF188" s="297"/>
      <c r="DG188" s="311"/>
      <c r="DH188" s="311"/>
      <c r="DI188" s="311"/>
      <c r="DJ188" s="311"/>
      <c r="DK188" s="312"/>
      <c r="DL188" s="311"/>
      <c r="DM188" s="297"/>
      <c r="DN188" s="311"/>
      <c r="DO188" s="311"/>
      <c r="DP188" s="311"/>
      <c r="DQ188" s="311"/>
      <c r="DR188" s="312"/>
      <c r="DS188" s="311"/>
      <c r="DT188" s="297"/>
      <c r="DU188" s="311"/>
      <c r="DV188" s="311"/>
      <c r="DW188" s="311"/>
      <c r="DX188" s="311"/>
      <c r="DY188" s="312"/>
      <c r="DZ188" s="311"/>
      <c r="EA188" s="297"/>
      <c r="EB188" s="311"/>
      <c r="EC188" s="311"/>
      <c r="ED188" s="311"/>
      <c r="EE188" s="311"/>
      <c r="EF188" s="312"/>
      <c r="EG188" s="311"/>
      <c r="EH188" s="297"/>
      <c r="EI188" s="311"/>
      <c r="EJ188" s="311"/>
      <c r="EK188" s="311"/>
      <c r="EL188" s="311"/>
      <c r="EM188" s="312"/>
      <c r="EN188" s="311"/>
      <c r="EO188" s="297"/>
      <c r="EP188" s="311"/>
      <c r="EQ188" s="311"/>
      <c r="ER188" s="311"/>
      <c r="ES188" s="311"/>
      <c r="ET188" s="312"/>
      <c r="EU188" s="311"/>
      <c r="EV188" s="297"/>
      <c r="EW188" s="311"/>
      <c r="EX188" s="311"/>
      <c r="EY188" s="311"/>
      <c r="EZ188" s="311"/>
      <c r="FA188" s="312"/>
      <c r="FB188" s="311"/>
      <c r="FC188" s="298"/>
    </row>
    <row r="189" spans="1:159" s="205" customFormat="1" ht="39.9" customHeight="1" x14ac:dyDescent="0.25">
      <c r="A189" s="206"/>
      <c r="B189" s="196"/>
      <c r="C189" s="292"/>
      <c r="D189" s="198"/>
      <c r="E189" s="299"/>
      <c r="F189" s="200"/>
      <c r="G189" s="301"/>
      <c r="H189" s="303"/>
      <c r="I189" s="299"/>
      <c r="J189" s="299"/>
      <c r="K189" s="299"/>
      <c r="L189" s="289"/>
      <c r="M189" s="299"/>
      <c r="N189" s="289"/>
      <c r="O189" s="363" t="str">
        <f>IF(P189="","",IF(OR(I189="",J189=""),"",IF(AND(ISNUMBER(FIND("post-", I189)),J189=ProductCode!$I$12),ProductCode!$F$19,IF(AND(ISNUMBER(FIND("pre-", I189)),J189=ProductCode!$I$12),ProductCode!$F$20,IF(ISNUMBER(FIND("post-", I189)),ProductCode!$F$17,ProductCode!$F$18)))))</f>
        <v/>
      </c>
      <c r="P189" s="295" t="str">
        <f t="shared" si="10"/>
        <v/>
      </c>
      <c r="Q189" s="306"/>
      <c r="R189" s="203"/>
      <c r="S189" s="308" t="str">
        <f t="shared" si="11"/>
        <v/>
      </c>
      <c r="T189" s="311"/>
      <c r="U189" s="311"/>
      <c r="V189" s="311"/>
      <c r="W189" s="311"/>
      <c r="X189" s="312"/>
      <c r="Y189" s="311"/>
      <c r="Z189" s="297"/>
      <c r="AA189" s="311"/>
      <c r="AB189" s="311"/>
      <c r="AC189" s="311"/>
      <c r="AD189" s="311"/>
      <c r="AE189" s="312"/>
      <c r="AF189" s="311"/>
      <c r="AG189" s="297"/>
      <c r="AH189" s="311"/>
      <c r="AI189" s="311"/>
      <c r="AJ189" s="311"/>
      <c r="AK189" s="311"/>
      <c r="AL189" s="312"/>
      <c r="AM189" s="311"/>
      <c r="AN189" s="297"/>
      <c r="AO189" s="311"/>
      <c r="AP189" s="311"/>
      <c r="AQ189" s="311"/>
      <c r="AR189" s="311"/>
      <c r="AS189" s="312"/>
      <c r="AT189" s="311"/>
      <c r="AU189" s="297"/>
      <c r="AV189" s="311"/>
      <c r="AW189" s="311"/>
      <c r="AX189" s="311"/>
      <c r="AY189" s="311"/>
      <c r="AZ189" s="312"/>
      <c r="BA189" s="311"/>
      <c r="BB189" s="297"/>
      <c r="BC189" s="311"/>
      <c r="BD189" s="311"/>
      <c r="BE189" s="311"/>
      <c r="BF189" s="311"/>
      <c r="BG189" s="312"/>
      <c r="BH189" s="311"/>
      <c r="BI189" s="297"/>
      <c r="BJ189" s="311"/>
      <c r="BK189" s="311"/>
      <c r="BL189" s="311"/>
      <c r="BM189" s="311"/>
      <c r="BN189" s="312"/>
      <c r="BO189" s="311"/>
      <c r="BP189" s="297"/>
      <c r="BQ189" s="311"/>
      <c r="BR189" s="311"/>
      <c r="BS189" s="311"/>
      <c r="BT189" s="311"/>
      <c r="BU189" s="312"/>
      <c r="BV189" s="311"/>
      <c r="BW189" s="297"/>
      <c r="BX189" s="311"/>
      <c r="BY189" s="311"/>
      <c r="BZ189" s="311"/>
      <c r="CA189" s="311"/>
      <c r="CB189" s="312"/>
      <c r="CC189" s="311"/>
      <c r="CD189" s="297"/>
      <c r="CE189" s="311"/>
      <c r="CF189" s="311"/>
      <c r="CG189" s="311"/>
      <c r="CH189" s="311"/>
      <c r="CI189" s="312"/>
      <c r="CJ189" s="311"/>
      <c r="CK189" s="297"/>
      <c r="CL189" s="311"/>
      <c r="CM189" s="311"/>
      <c r="CN189" s="311"/>
      <c r="CO189" s="311"/>
      <c r="CP189" s="312"/>
      <c r="CQ189" s="311"/>
      <c r="CR189" s="297"/>
      <c r="CS189" s="311"/>
      <c r="CT189" s="311"/>
      <c r="CU189" s="311"/>
      <c r="CV189" s="311"/>
      <c r="CW189" s="312"/>
      <c r="CX189" s="311"/>
      <c r="CY189" s="297"/>
      <c r="CZ189" s="311"/>
      <c r="DA189" s="311"/>
      <c r="DB189" s="311"/>
      <c r="DC189" s="311"/>
      <c r="DD189" s="312"/>
      <c r="DE189" s="311"/>
      <c r="DF189" s="297"/>
      <c r="DG189" s="311"/>
      <c r="DH189" s="311"/>
      <c r="DI189" s="311"/>
      <c r="DJ189" s="311"/>
      <c r="DK189" s="312"/>
      <c r="DL189" s="311"/>
      <c r="DM189" s="297"/>
      <c r="DN189" s="311"/>
      <c r="DO189" s="311"/>
      <c r="DP189" s="311"/>
      <c r="DQ189" s="311"/>
      <c r="DR189" s="312"/>
      <c r="DS189" s="311"/>
      <c r="DT189" s="297"/>
      <c r="DU189" s="311"/>
      <c r="DV189" s="311"/>
      <c r="DW189" s="311"/>
      <c r="DX189" s="311"/>
      <c r="DY189" s="312"/>
      <c r="DZ189" s="311"/>
      <c r="EA189" s="297"/>
      <c r="EB189" s="311"/>
      <c r="EC189" s="311"/>
      <c r="ED189" s="311"/>
      <c r="EE189" s="311"/>
      <c r="EF189" s="312"/>
      <c r="EG189" s="311"/>
      <c r="EH189" s="297"/>
      <c r="EI189" s="311"/>
      <c r="EJ189" s="311"/>
      <c r="EK189" s="311"/>
      <c r="EL189" s="311"/>
      <c r="EM189" s="312"/>
      <c r="EN189" s="311"/>
      <c r="EO189" s="297"/>
      <c r="EP189" s="311"/>
      <c r="EQ189" s="311"/>
      <c r="ER189" s="311"/>
      <c r="ES189" s="311"/>
      <c r="ET189" s="312"/>
      <c r="EU189" s="311"/>
      <c r="EV189" s="297"/>
      <c r="EW189" s="311"/>
      <c r="EX189" s="311"/>
      <c r="EY189" s="311"/>
      <c r="EZ189" s="311"/>
      <c r="FA189" s="312"/>
      <c r="FB189" s="311"/>
      <c r="FC189" s="298"/>
    </row>
    <row r="190" spans="1:159" s="205" customFormat="1" ht="39.9" customHeight="1" x14ac:dyDescent="0.25">
      <c r="A190" s="206"/>
      <c r="B190" s="196"/>
      <c r="C190" s="292"/>
      <c r="D190" s="198"/>
      <c r="E190" s="299"/>
      <c r="F190" s="200"/>
      <c r="G190" s="301"/>
      <c r="H190" s="303"/>
      <c r="I190" s="299"/>
      <c r="J190" s="299"/>
      <c r="K190" s="299"/>
      <c r="L190" s="289"/>
      <c r="M190" s="299"/>
      <c r="N190" s="289"/>
      <c r="O190" s="363" t="str">
        <f>IF(P190="","",IF(OR(I190="",J190=""),"",IF(AND(ISNUMBER(FIND("post-", I190)),J190=ProductCode!$I$12),ProductCode!$F$19,IF(AND(ISNUMBER(FIND("pre-", I190)),J190=ProductCode!$I$12),ProductCode!$F$20,IF(ISNUMBER(FIND("post-", I190)),ProductCode!$F$17,ProductCode!$F$18)))))</f>
        <v/>
      </c>
      <c r="P190" s="295" t="str">
        <f t="shared" si="10"/>
        <v/>
      </c>
      <c r="Q190" s="306"/>
      <c r="R190" s="203"/>
      <c r="S190" s="308" t="str">
        <f t="shared" si="11"/>
        <v/>
      </c>
      <c r="T190" s="311"/>
      <c r="U190" s="311"/>
      <c r="V190" s="311"/>
      <c r="W190" s="311"/>
      <c r="X190" s="312"/>
      <c r="Y190" s="311"/>
      <c r="Z190" s="297"/>
      <c r="AA190" s="311"/>
      <c r="AB190" s="311"/>
      <c r="AC190" s="311"/>
      <c r="AD190" s="311"/>
      <c r="AE190" s="312"/>
      <c r="AF190" s="311"/>
      <c r="AG190" s="297"/>
      <c r="AH190" s="311"/>
      <c r="AI190" s="311"/>
      <c r="AJ190" s="311"/>
      <c r="AK190" s="311"/>
      <c r="AL190" s="312"/>
      <c r="AM190" s="311"/>
      <c r="AN190" s="297"/>
      <c r="AO190" s="311"/>
      <c r="AP190" s="311"/>
      <c r="AQ190" s="311"/>
      <c r="AR190" s="311"/>
      <c r="AS190" s="312"/>
      <c r="AT190" s="311"/>
      <c r="AU190" s="297"/>
      <c r="AV190" s="311"/>
      <c r="AW190" s="311"/>
      <c r="AX190" s="311"/>
      <c r="AY190" s="311"/>
      <c r="AZ190" s="312"/>
      <c r="BA190" s="311"/>
      <c r="BB190" s="297"/>
      <c r="BC190" s="311"/>
      <c r="BD190" s="311"/>
      <c r="BE190" s="311"/>
      <c r="BF190" s="311"/>
      <c r="BG190" s="312"/>
      <c r="BH190" s="311"/>
      <c r="BI190" s="297"/>
      <c r="BJ190" s="311"/>
      <c r="BK190" s="311"/>
      <c r="BL190" s="311"/>
      <c r="BM190" s="311"/>
      <c r="BN190" s="312"/>
      <c r="BO190" s="311"/>
      <c r="BP190" s="297"/>
      <c r="BQ190" s="311"/>
      <c r="BR190" s="311"/>
      <c r="BS190" s="311"/>
      <c r="BT190" s="311"/>
      <c r="BU190" s="312"/>
      <c r="BV190" s="311"/>
      <c r="BW190" s="297"/>
      <c r="BX190" s="311"/>
      <c r="BY190" s="311"/>
      <c r="BZ190" s="311"/>
      <c r="CA190" s="311"/>
      <c r="CB190" s="312"/>
      <c r="CC190" s="311"/>
      <c r="CD190" s="297"/>
      <c r="CE190" s="311"/>
      <c r="CF190" s="311"/>
      <c r="CG190" s="311"/>
      <c r="CH190" s="311"/>
      <c r="CI190" s="312"/>
      <c r="CJ190" s="311"/>
      <c r="CK190" s="297"/>
      <c r="CL190" s="311"/>
      <c r="CM190" s="311"/>
      <c r="CN190" s="311"/>
      <c r="CO190" s="311"/>
      <c r="CP190" s="312"/>
      <c r="CQ190" s="311"/>
      <c r="CR190" s="297"/>
      <c r="CS190" s="311"/>
      <c r="CT190" s="311"/>
      <c r="CU190" s="311"/>
      <c r="CV190" s="311"/>
      <c r="CW190" s="312"/>
      <c r="CX190" s="311"/>
      <c r="CY190" s="297"/>
      <c r="CZ190" s="311"/>
      <c r="DA190" s="311"/>
      <c r="DB190" s="311"/>
      <c r="DC190" s="311"/>
      <c r="DD190" s="312"/>
      <c r="DE190" s="311"/>
      <c r="DF190" s="297"/>
      <c r="DG190" s="311"/>
      <c r="DH190" s="311"/>
      <c r="DI190" s="311"/>
      <c r="DJ190" s="311"/>
      <c r="DK190" s="312"/>
      <c r="DL190" s="311"/>
      <c r="DM190" s="297"/>
      <c r="DN190" s="311"/>
      <c r="DO190" s="311"/>
      <c r="DP190" s="311"/>
      <c r="DQ190" s="311"/>
      <c r="DR190" s="312"/>
      <c r="DS190" s="311"/>
      <c r="DT190" s="297"/>
      <c r="DU190" s="311"/>
      <c r="DV190" s="311"/>
      <c r="DW190" s="311"/>
      <c r="DX190" s="311"/>
      <c r="DY190" s="312"/>
      <c r="DZ190" s="311"/>
      <c r="EA190" s="297"/>
      <c r="EB190" s="311"/>
      <c r="EC190" s="311"/>
      <c r="ED190" s="311"/>
      <c r="EE190" s="311"/>
      <c r="EF190" s="312"/>
      <c r="EG190" s="311"/>
      <c r="EH190" s="297"/>
      <c r="EI190" s="311"/>
      <c r="EJ190" s="311"/>
      <c r="EK190" s="311"/>
      <c r="EL190" s="311"/>
      <c r="EM190" s="312"/>
      <c r="EN190" s="311"/>
      <c r="EO190" s="297"/>
      <c r="EP190" s="311"/>
      <c r="EQ190" s="311"/>
      <c r="ER190" s="311"/>
      <c r="ES190" s="311"/>
      <c r="ET190" s="312"/>
      <c r="EU190" s="311"/>
      <c r="EV190" s="297"/>
      <c r="EW190" s="311"/>
      <c r="EX190" s="311"/>
      <c r="EY190" s="311"/>
      <c r="EZ190" s="311"/>
      <c r="FA190" s="312"/>
      <c r="FB190" s="311"/>
      <c r="FC190" s="298"/>
    </row>
    <row r="191" spans="1:159" s="205" customFormat="1" ht="39.9" customHeight="1" x14ac:dyDescent="0.25">
      <c r="A191" s="206"/>
      <c r="B191" s="196"/>
      <c r="C191" s="292"/>
      <c r="D191" s="198"/>
      <c r="E191" s="299"/>
      <c r="F191" s="200"/>
      <c r="G191" s="301"/>
      <c r="H191" s="303"/>
      <c r="I191" s="299"/>
      <c r="J191" s="299"/>
      <c r="K191" s="299"/>
      <c r="L191" s="289"/>
      <c r="M191" s="299"/>
      <c r="N191" s="289"/>
      <c r="O191" s="363" t="str">
        <f>IF(P191="","",IF(OR(I191="",J191=""),"",IF(AND(ISNUMBER(FIND("post-", I191)),J191=ProductCode!$I$12),ProductCode!$F$19,IF(AND(ISNUMBER(FIND("pre-", I191)),J191=ProductCode!$I$12),ProductCode!$F$20,IF(ISNUMBER(FIND("post-", I191)),ProductCode!$F$17,ProductCode!$F$18)))))</f>
        <v/>
      </c>
      <c r="P191" s="295" t="str">
        <f t="shared" si="10"/>
        <v/>
      </c>
      <c r="Q191" s="306"/>
      <c r="R191" s="203"/>
      <c r="S191" s="308" t="str">
        <f t="shared" si="11"/>
        <v/>
      </c>
      <c r="T191" s="311"/>
      <c r="U191" s="311"/>
      <c r="V191" s="311"/>
      <c r="W191" s="311"/>
      <c r="X191" s="312"/>
      <c r="Y191" s="311"/>
      <c r="Z191" s="297"/>
      <c r="AA191" s="311"/>
      <c r="AB191" s="311"/>
      <c r="AC191" s="311"/>
      <c r="AD191" s="311"/>
      <c r="AE191" s="312"/>
      <c r="AF191" s="311"/>
      <c r="AG191" s="297"/>
      <c r="AH191" s="311"/>
      <c r="AI191" s="311"/>
      <c r="AJ191" s="311"/>
      <c r="AK191" s="311"/>
      <c r="AL191" s="312"/>
      <c r="AM191" s="311"/>
      <c r="AN191" s="297"/>
      <c r="AO191" s="311"/>
      <c r="AP191" s="311"/>
      <c r="AQ191" s="311"/>
      <c r="AR191" s="311"/>
      <c r="AS191" s="312"/>
      <c r="AT191" s="311"/>
      <c r="AU191" s="297"/>
      <c r="AV191" s="311"/>
      <c r="AW191" s="311"/>
      <c r="AX191" s="311"/>
      <c r="AY191" s="311"/>
      <c r="AZ191" s="312"/>
      <c r="BA191" s="311"/>
      <c r="BB191" s="297"/>
      <c r="BC191" s="311"/>
      <c r="BD191" s="311"/>
      <c r="BE191" s="311"/>
      <c r="BF191" s="311"/>
      <c r="BG191" s="312"/>
      <c r="BH191" s="311"/>
      <c r="BI191" s="297"/>
      <c r="BJ191" s="311"/>
      <c r="BK191" s="311"/>
      <c r="BL191" s="311"/>
      <c r="BM191" s="311"/>
      <c r="BN191" s="312"/>
      <c r="BO191" s="311"/>
      <c r="BP191" s="297"/>
      <c r="BQ191" s="311"/>
      <c r="BR191" s="311"/>
      <c r="BS191" s="311"/>
      <c r="BT191" s="311"/>
      <c r="BU191" s="312"/>
      <c r="BV191" s="311"/>
      <c r="BW191" s="297"/>
      <c r="BX191" s="311"/>
      <c r="BY191" s="311"/>
      <c r="BZ191" s="311"/>
      <c r="CA191" s="311"/>
      <c r="CB191" s="312"/>
      <c r="CC191" s="311"/>
      <c r="CD191" s="297"/>
      <c r="CE191" s="311"/>
      <c r="CF191" s="311"/>
      <c r="CG191" s="311"/>
      <c r="CH191" s="311"/>
      <c r="CI191" s="312"/>
      <c r="CJ191" s="311"/>
      <c r="CK191" s="297"/>
      <c r="CL191" s="311"/>
      <c r="CM191" s="311"/>
      <c r="CN191" s="311"/>
      <c r="CO191" s="311"/>
      <c r="CP191" s="312"/>
      <c r="CQ191" s="311"/>
      <c r="CR191" s="297"/>
      <c r="CS191" s="311"/>
      <c r="CT191" s="311"/>
      <c r="CU191" s="311"/>
      <c r="CV191" s="311"/>
      <c r="CW191" s="312"/>
      <c r="CX191" s="311"/>
      <c r="CY191" s="297"/>
      <c r="CZ191" s="311"/>
      <c r="DA191" s="311"/>
      <c r="DB191" s="311"/>
      <c r="DC191" s="311"/>
      <c r="DD191" s="312"/>
      <c r="DE191" s="311"/>
      <c r="DF191" s="297"/>
      <c r="DG191" s="311"/>
      <c r="DH191" s="311"/>
      <c r="DI191" s="311"/>
      <c r="DJ191" s="311"/>
      <c r="DK191" s="312"/>
      <c r="DL191" s="311"/>
      <c r="DM191" s="297"/>
      <c r="DN191" s="311"/>
      <c r="DO191" s="311"/>
      <c r="DP191" s="311"/>
      <c r="DQ191" s="311"/>
      <c r="DR191" s="312"/>
      <c r="DS191" s="311"/>
      <c r="DT191" s="297"/>
      <c r="DU191" s="311"/>
      <c r="DV191" s="311"/>
      <c r="DW191" s="311"/>
      <c r="DX191" s="311"/>
      <c r="DY191" s="312"/>
      <c r="DZ191" s="311"/>
      <c r="EA191" s="297"/>
      <c r="EB191" s="311"/>
      <c r="EC191" s="311"/>
      <c r="ED191" s="311"/>
      <c r="EE191" s="311"/>
      <c r="EF191" s="312"/>
      <c r="EG191" s="311"/>
      <c r="EH191" s="297"/>
      <c r="EI191" s="311"/>
      <c r="EJ191" s="311"/>
      <c r="EK191" s="311"/>
      <c r="EL191" s="311"/>
      <c r="EM191" s="312"/>
      <c r="EN191" s="311"/>
      <c r="EO191" s="297"/>
      <c r="EP191" s="311"/>
      <c r="EQ191" s="311"/>
      <c r="ER191" s="311"/>
      <c r="ES191" s="311"/>
      <c r="ET191" s="312"/>
      <c r="EU191" s="311"/>
      <c r="EV191" s="297"/>
      <c r="EW191" s="311"/>
      <c r="EX191" s="311"/>
      <c r="EY191" s="311"/>
      <c r="EZ191" s="311"/>
      <c r="FA191" s="312"/>
      <c r="FB191" s="311"/>
      <c r="FC191" s="298"/>
    </row>
    <row r="192" spans="1:159" s="205" customFormat="1" ht="39.9" customHeight="1" x14ac:dyDescent="0.25">
      <c r="A192" s="206"/>
      <c r="B192" s="196"/>
      <c r="C192" s="292"/>
      <c r="D192" s="198"/>
      <c r="E192" s="299"/>
      <c r="F192" s="200"/>
      <c r="G192" s="301"/>
      <c r="H192" s="303"/>
      <c r="I192" s="299"/>
      <c r="J192" s="299"/>
      <c r="K192" s="299"/>
      <c r="L192" s="289"/>
      <c r="M192" s="299"/>
      <c r="N192" s="289"/>
      <c r="O192" s="363" t="str">
        <f>IF(P192="","",IF(OR(I192="",J192=""),"",IF(AND(ISNUMBER(FIND("post-", I192)),J192=ProductCode!$I$12),ProductCode!$F$19,IF(AND(ISNUMBER(FIND("pre-", I192)),J192=ProductCode!$I$12),ProductCode!$F$20,IF(ISNUMBER(FIND("post-", I192)),ProductCode!$F$17,ProductCode!$F$18)))))</f>
        <v/>
      </c>
      <c r="P192" s="295" t="str">
        <f t="shared" si="10"/>
        <v/>
      </c>
      <c r="Q192" s="306"/>
      <c r="R192" s="203"/>
      <c r="S192" s="308" t="str">
        <f t="shared" si="11"/>
        <v/>
      </c>
      <c r="T192" s="311"/>
      <c r="U192" s="311"/>
      <c r="V192" s="311"/>
      <c r="W192" s="311"/>
      <c r="X192" s="312"/>
      <c r="Y192" s="311"/>
      <c r="Z192" s="297"/>
      <c r="AA192" s="311"/>
      <c r="AB192" s="311"/>
      <c r="AC192" s="311"/>
      <c r="AD192" s="311"/>
      <c r="AE192" s="312"/>
      <c r="AF192" s="311"/>
      <c r="AG192" s="297"/>
      <c r="AH192" s="311"/>
      <c r="AI192" s="311"/>
      <c r="AJ192" s="311"/>
      <c r="AK192" s="311"/>
      <c r="AL192" s="312"/>
      <c r="AM192" s="311"/>
      <c r="AN192" s="297"/>
      <c r="AO192" s="311"/>
      <c r="AP192" s="311"/>
      <c r="AQ192" s="311"/>
      <c r="AR192" s="311"/>
      <c r="AS192" s="312"/>
      <c r="AT192" s="311"/>
      <c r="AU192" s="297"/>
      <c r="AV192" s="311"/>
      <c r="AW192" s="311"/>
      <c r="AX192" s="311"/>
      <c r="AY192" s="311"/>
      <c r="AZ192" s="312"/>
      <c r="BA192" s="311"/>
      <c r="BB192" s="297"/>
      <c r="BC192" s="311"/>
      <c r="BD192" s="311"/>
      <c r="BE192" s="311"/>
      <c r="BF192" s="311"/>
      <c r="BG192" s="312"/>
      <c r="BH192" s="311"/>
      <c r="BI192" s="297"/>
      <c r="BJ192" s="311"/>
      <c r="BK192" s="311"/>
      <c r="BL192" s="311"/>
      <c r="BM192" s="311"/>
      <c r="BN192" s="312"/>
      <c r="BO192" s="311"/>
      <c r="BP192" s="297"/>
      <c r="BQ192" s="311"/>
      <c r="BR192" s="311"/>
      <c r="BS192" s="311"/>
      <c r="BT192" s="311"/>
      <c r="BU192" s="312"/>
      <c r="BV192" s="311"/>
      <c r="BW192" s="297"/>
      <c r="BX192" s="311"/>
      <c r="BY192" s="311"/>
      <c r="BZ192" s="311"/>
      <c r="CA192" s="311"/>
      <c r="CB192" s="312"/>
      <c r="CC192" s="311"/>
      <c r="CD192" s="297"/>
      <c r="CE192" s="311"/>
      <c r="CF192" s="311"/>
      <c r="CG192" s="311"/>
      <c r="CH192" s="311"/>
      <c r="CI192" s="312"/>
      <c r="CJ192" s="311"/>
      <c r="CK192" s="297"/>
      <c r="CL192" s="311"/>
      <c r="CM192" s="311"/>
      <c r="CN192" s="311"/>
      <c r="CO192" s="311"/>
      <c r="CP192" s="312"/>
      <c r="CQ192" s="311"/>
      <c r="CR192" s="297"/>
      <c r="CS192" s="311"/>
      <c r="CT192" s="311"/>
      <c r="CU192" s="311"/>
      <c r="CV192" s="311"/>
      <c r="CW192" s="312"/>
      <c r="CX192" s="311"/>
      <c r="CY192" s="297"/>
      <c r="CZ192" s="311"/>
      <c r="DA192" s="311"/>
      <c r="DB192" s="311"/>
      <c r="DC192" s="311"/>
      <c r="DD192" s="312"/>
      <c r="DE192" s="311"/>
      <c r="DF192" s="297"/>
      <c r="DG192" s="311"/>
      <c r="DH192" s="311"/>
      <c r="DI192" s="311"/>
      <c r="DJ192" s="311"/>
      <c r="DK192" s="312"/>
      <c r="DL192" s="311"/>
      <c r="DM192" s="297"/>
      <c r="DN192" s="311"/>
      <c r="DO192" s="311"/>
      <c r="DP192" s="311"/>
      <c r="DQ192" s="311"/>
      <c r="DR192" s="312"/>
      <c r="DS192" s="311"/>
      <c r="DT192" s="297"/>
      <c r="DU192" s="311"/>
      <c r="DV192" s="311"/>
      <c r="DW192" s="311"/>
      <c r="DX192" s="311"/>
      <c r="DY192" s="312"/>
      <c r="DZ192" s="311"/>
      <c r="EA192" s="297"/>
      <c r="EB192" s="311"/>
      <c r="EC192" s="311"/>
      <c r="ED192" s="311"/>
      <c r="EE192" s="311"/>
      <c r="EF192" s="312"/>
      <c r="EG192" s="311"/>
      <c r="EH192" s="297"/>
      <c r="EI192" s="311"/>
      <c r="EJ192" s="311"/>
      <c r="EK192" s="311"/>
      <c r="EL192" s="311"/>
      <c r="EM192" s="312"/>
      <c r="EN192" s="311"/>
      <c r="EO192" s="297"/>
      <c r="EP192" s="311"/>
      <c r="EQ192" s="311"/>
      <c r="ER192" s="311"/>
      <c r="ES192" s="311"/>
      <c r="ET192" s="312"/>
      <c r="EU192" s="311"/>
      <c r="EV192" s="297"/>
      <c r="EW192" s="311"/>
      <c r="EX192" s="311"/>
      <c r="EY192" s="311"/>
      <c r="EZ192" s="311"/>
      <c r="FA192" s="312"/>
      <c r="FB192" s="311"/>
      <c r="FC192" s="298"/>
    </row>
    <row r="193" spans="1:159" s="205" customFormat="1" ht="39.9" customHeight="1" x14ac:dyDescent="0.25">
      <c r="A193" s="206"/>
      <c r="B193" s="196"/>
      <c r="C193" s="292"/>
      <c r="D193" s="198"/>
      <c r="E193" s="299"/>
      <c r="F193" s="200"/>
      <c r="G193" s="301"/>
      <c r="H193" s="303"/>
      <c r="I193" s="299"/>
      <c r="J193" s="299"/>
      <c r="K193" s="299"/>
      <c r="L193" s="289"/>
      <c r="M193" s="299"/>
      <c r="N193" s="289"/>
      <c r="O193" s="363" t="str">
        <f>IF(P193="","",IF(OR(I193="",J193=""),"",IF(AND(ISNUMBER(FIND("post-", I193)),J193=ProductCode!$I$12),ProductCode!$F$19,IF(AND(ISNUMBER(FIND("pre-", I193)),J193=ProductCode!$I$12),ProductCode!$F$20,IF(ISNUMBER(FIND("post-", I193)),ProductCode!$F$17,ProductCode!$F$18)))))</f>
        <v/>
      </c>
      <c r="P193" s="295" t="str">
        <f t="shared" si="10"/>
        <v/>
      </c>
      <c r="Q193" s="306"/>
      <c r="R193" s="203"/>
      <c r="S193" s="308" t="str">
        <f t="shared" si="11"/>
        <v/>
      </c>
      <c r="T193" s="311"/>
      <c r="U193" s="311"/>
      <c r="V193" s="311"/>
      <c r="W193" s="311"/>
      <c r="X193" s="312"/>
      <c r="Y193" s="311"/>
      <c r="Z193" s="297"/>
      <c r="AA193" s="311"/>
      <c r="AB193" s="311"/>
      <c r="AC193" s="311"/>
      <c r="AD193" s="311"/>
      <c r="AE193" s="312"/>
      <c r="AF193" s="311"/>
      <c r="AG193" s="297"/>
      <c r="AH193" s="311"/>
      <c r="AI193" s="311"/>
      <c r="AJ193" s="311"/>
      <c r="AK193" s="311"/>
      <c r="AL193" s="312"/>
      <c r="AM193" s="311"/>
      <c r="AN193" s="297"/>
      <c r="AO193" s="311"/>
      <c r="AP193" s="311"/>
      <c r="AQ193" s="311"/>
      <c r="AR193" s="311"/>
      <c r="AS193" s="312"/>
      <c r="AT193" s="311"/>
      <c r="AU193" s="297"/>
      <c r="AV193" s="311"/>
      <c r="AW193" s="311"/>
      <c r="AX193" s="311"/>
      <c r="AY193" s="311"/>
      <c r="AZ193" s="312"/>
      <c r="BA193" s="311"/>
      <c r="BB193" s="297"/>
      <c r="BC193" s="311"/>
      <c r="BD193" s="311"/>
      <c r="BE193" s="311"/>
      <c r="BF193" s="311"/>
      <c r="BG193" s="312"/>
      <c r="BH193" s="311"/>
      <c r="BI193" s="297"/>
      <c r="BJ193" s="311"/>
      <c r="BK193" s="311"/>
      <c r="BL193" s="311"/>
      <c r="BM193" s="311"/>
      <c r="BN193" s="312"/>
      <c r="BO193" s="311"/>
      <c r="BP193" s="297"/>
      <c r="BQ193" s="311"/>
      <c r="BR193" s="311"/>
      <c r="BS193" s="311"/>
      <c r="BT193" s="311"/>
      <c r="BU193" s="312"/>
      <c r="BV193" s="311"/>
      <c r="BW193" s="297"/>
      <c r="BX193" s="311"/>
      <c r="BY193" s="311"/>
      <c r="BZ193" s="311"/>
      <c r="CA193" s="311"/>
      <c r="CB193" s="312"/>
      <c r="CC193" s="311"/>
      <c r="CD193" s="297"/>
      <c r="CE193" s="311"/>
      <c r="CF193" s="311"/>
      <c r="CG193" s="311"/>
      <c r="CH193" s="311"/>
      <c r="CI193" s="312"/>
      <c r="CJ193" s="311"/>
      <c r="CK193" s="297"/>
      <c r="CL193" s="311"/>
      <c r="CM193" s="311"/>
      <c r="CN193" s="311"/>
      <c r="CO193" s="311"/>
      <c r="CP193" s="312"/>
      <c r="CQ193" s="311"/>
      <c r="CR193" s="297"/>
      <c r="CS193" s="311"/>
      <c r="CT193" s="311"/>
      <c r="CU193" s="311"/>
      <c r="CV193" s="311"/>
      <c r="CW193" s="312"/>
      <c r="CX193" s="311"/>
      <c r="CY193" s="297"/>
      <c r="CZ193" s="311"/>
      <c r="DA193" s="311"/>
      <c r="DB193" s="311"/>
      <c r="DC193" s="311"/>
      <c r="DD193" s="312"/>
      <c r="DE193" s="311"/>
      <c r="DF193" s="297"/>
      <c r="DG193" s="311"/>
      <c r="DH193" s="311"/>
      <c r="DI193" s="311"/>
      <c r="DJ193" s="311"/>
      <c r="DK193" s="312"/>
      <c r="DL193" s="311"/>
      <c r="DM193" s="297"/>
      <c r="DN193" s="311"/>
      <c r="DO193" s="311"/>
      <c r="DP193" s="311"/>
      <c r="DQ193" s="311"/>
      <c r="DR193" s="312"/>
      <c r="DS193" s="311"/>
      <c r="DT193" s="297"/>
      <c r="DU193" s="311"/>
      <c r="DV193" s="311"/>
      <c r="DW193" s="311"/>
      <c r="DX193" s="311"/>
      <c r="DY193" s="312"/>
      <c r="DZ193" s="311"/>
      <c r="EA193" s="297"/>
      <c r="EB193" s="311"/>
      <c r="EC193" s="311"/>
      <c r="ED193" s="311"/>
      <c r="EE193" s="311"/>
      <c r="EF193" s="312"/>
      <c r="EG193" s="311"/>
      <c r="EH193" s="297"/>
      <c r="EI193" s="311"/>
      <c r="EJ193" s="311"/>
      <c r="EK193" s="311"/>
      <c r="EL193" s="311"/>
      <c r="EM193" s="312"/>
      <c r="EN193" s="311"/>
      <c r="EO193" s="297"/>
      <c r="EP193" s="311"/>
      <c r="EQ193" s="311"/>
      <c r="ER193" s="311"/>
      <c r="ES193" s="311"/>
      <c r="ET193" s="312"/>
      <c r="EU193" s="311"/>
      <c r="EV193" s="297"/>
      <c r="EW193" s="311"/>
      <c r="EX193" s="311"/>
      <c r="EY193" s="311"/>
      <c r="EZ193" s="311"/>
      <c r="FA193" s="312"/>
      <c r="FB193" s="311"/>
      <c r="FC193" s="298"/>
    </row>
    <row r="194" spans="1:159" s="205" customFormat="1" ht="39.9" customHeight="1" x14ac:dyDescent="0.25">
      <c r="A194" s="206"/>
      <c r="B194" s="196"/>
      <c r="C194" s="292"/>
      <c r="D194" s="198"/>
      <c r="E194" s="299"/>
      <c r="F194" s="200"/>
      <c r="G194" s="301"/>
      <c r="H194" s="303"/>
      <c r="I194" s="299"/>
      <c r="J194" s="299"/>
      <c r="K194" s="299"/>
      <c r="L194" s="289"/>
      <c r="M194" s="299"/>
      <c r="N194" s="289"/>
      <c r="O194" s="363" t="str">
        <f>IF(P194="","",IF(OR(I194="",J194=""),"",IF(AND(ISNUMBER(FIND("post-", I194)),J194=ProductCode!$I$12),ProductCode!$F$19,IF(AND(ISNUMBER(FIND("pre-", I194)),J194=ProductCode!$I$12),ProductCode!$F$20,IF(ISNUMBER(FIND("post-", I194)),ProductCode!$F$17,ProductCode!$F$18)))))</f>
        <v/>
      </c>
      <c r="P194" s="295" t="str">
        <f t="shared" si="10"/>
        <v/>
      </c>
      <c r="Q194" s="306"/>
      <c r="R194" s="203"/>
      <c r="S194" s="308" t="str">
        <f t="shared" si="11"/>
        <v/>
      </c>
      <c r="T194" s="311"/>
      <c r="U194" s="311"/>
      <c r="V194" s="311"/>
      <c r="W194" s="311"/>
      <c r="X194" s="312"/>
      <c r="Y194" s="311"/>
      <c r="Z194" s="297"/>
      <c r="AA194" s="311"/>
      <c r="AB194" s="311"/>
      <c r="AC194" s="311"/>
      <c r="AD194" s="311"/>
      <c r="AE194" s="312"/>
      <c r="AF194" s="311"/>
      <c r="AG194" s="297"/>
      <c r="AH194" s="311"/>
      <c r="AI194" s="311"/>
      <c r="AJ194" s="311"/>
      <c r="AK194" s="311"/>
      <c r="AL194" s="312"/>
      <c r="AM194" s="311"/>
      <c r="AN194" s="297"/>
      <c r="AO194" s="311"/>
      <c r="AP194" s="311"/>
      <c r="AQ194" s="311"/>
      <c r="AR194" s="311"/>
      <c r="AS194" s="312"/>
      <c r="AT194" s="311"/>
      <c r="AU194" s="297"/>
      <c r="AV194" s="311"/>
      <c r="AW194" s="311"/>
      <c r="AX194" s="311"/>
      <c r="AY194" s="311"/>
      <c r="AZ194" s="312"/>
      <c r="BA194" s="311"/>
      <c r="BB194" s="297"/>
      <c r="BC194" s="311"/>
      <c r="BD194" s="311"/>
      <c r="BE194" s="311"/>
      <c r="BF194" s="311"/>
      <c r="BG194" s="312"/>
      <c r="BH194" s="311"/>
      <c r="BI194" s="297"/>
      <c r="BJ194" s="311"/>
      <c r="BK194" s="311"/>
      <c r="BL194" s="311"/>
      <c r="BM194" s="311"/>
      <c r="BN194" s="312"/>
      <c r="BO194" s="311"/>
      <c r="BP194" s="297"/>
      <c r="BQ194" s="311"/>
      <c r="BR194" s="311"/>
      <c r="BS194" s="311"/>
      <c r="BT194" s="311"/>
      <c r="BU194" s="312"/>
      <c r="BV194" s="311"/>
      <c r="BW194" s="297"/>
      <c r="BX194" s="311"/>
      <c r="BY194" s="311"/>
      <c r="BZ194" s="311"/>
      <c r="CA194" s="311"/>
      <c r="CB194" s="312"/>
      <c r="CC194" s="311"/>
      <c r="CD194" s="297"/>
      <c r="CE194" s="311"/>
      <c r="CF194" s="311"/>
      <c r="CG194" s="311"/>
      <c r="CH194" s="311"/>
      <c r="CI194" s="312"/>
      <c r="CJ194" s="311"/>
      <c r="CK194" s="297"/>
      <c r="CL194" s="311"/>
      <c r="CM194" s="311"/>
      <c r="CN194" s="311"/>
      <c r="CO194" s="311"/>
      <c r="CP194" s="312"/>
      <c r="CQ194" s="311"/>
      <c r="CR194" s="297"/>
      <c r="CS194" s="311"/>
      <c r="CT194" s="311"/>
      <c r="CU194" s="311"/>
      <c r="CV194" s="311"/>
      <c r="CW194" s="312"/>
      <c r="CX194" s="311"/>
      <c r="CY194" s="297"/>
      <c r="CZ194" s="311"/>
      <c r="DA194" s="311"/>
      <c r="DB194" s="311"/>
      <c r="DC194" s="311"/>
      <c r="DD194" s="312"/>
      <c r="DE194" s="311"/>
      <c r="DF194" s="297"/>
      <c r="DG194" s="311"/>
      <c r="DH194" s="311"/>
      <c r="DI194" s="311"/>
      <c r="DJ194" s="311"/>
      <c r="DK194" s="312"/>
      <c r="DL194" s="311"/>
      <c r="DM194" s="297"/>
      <c r="DN194" s="311"/>
      <c r="DO194" s="311"/>
      <c r="DP194" s="311"/>
      <c r="DQ194" s="311"/>
      <c r="DR194" s="312"/>
      <c r="DS194" s="311"/>
      <c r="DT194" s="297"/>
      <c r="DU194" s="311"/>
      <c r="DV194" s="311"/>
      <c r="DW194" s="311"/>
      <c r="DX194" s="311"/>
      <c r="DY194" s="312"/>
      <c r="DZ194" s="311"/>
      <c r="EA194" s="297"/>
      <c r="EB194" s="311"/>
      <c r="EC194" s="311"/>
      <c r="ED194" s="311"/>
      <c r="EE194" s="311"/>
      <c r="EF194" s="312"/>
      <c r="EG194" s="311"/>
      <c r="EH194" s="297"/>
      <c r="EI194" s="311"/>
      <c r="EJ194" s="311"/>
      <c r="EK194" s="311"/>
      <c r="EL194" s="311"/>
      <c r="EM194" s="312"/>
      <c r="EN194" s="311"/>
      <c r="EO194" s="297"/>
      <c r="EP194" s="311"/>
      <c r="EQ194" s="311"/>
      <c r="ER194" s="311"/>
      <c r="ES194" s="311"/>
      <c r="ET194" s="312"/>
      <c r="EU194" s="311"/>
      <c r="EV194" s="297"/>
      <c r="EW194" s="311"/>
      <c r="EX194" s="311"/>
      <c r="EY194" s="311"/>
      <c r="EZ194" s="311"/>
      <c r="FA194" s="312"/>
      <c r="FB194" s="311"/>
      <c r="FC194" s="298"/>
    </row>
    <row r="195" spans="1:159" s="205" customFormat="1" ht="39.9" customHeight="1" x14ac:dyDescent="0.25">
      <c r="A195" s="206"/>
      <c r="B195" s="196"/>
      <c r="C195" s="292"/>
      <c r="D195" s="198"/>
      <c r="E195" s="299"/>
      <c r="F195" s="200"/>
      <c r="G195" s="301"/>
      <c r="H195" s="303"/>
      <c r="I195" s="299"/>
      <c r="J195" s="299"/>
      <c r="K195" s="299"/>
      <c r="L195" s="289"/>
      <c r="M195" s="299"/>
      <c r="N195" s="289"/>
      <c r="O195" s="363" t="str">
        <f>IF(P195="","",IF(OR(I195="",J195=""),"",IF(AND(ISNUMBER(FIND("post-", I195)),J195=ProductCode!$I$12),ProductCode!$F$19,IF(AND(ISNUMBER(FIND("pre-", I195)),J195=ProductCode!$I$12),ProductCode!$F$20,IF(ISNUMBER(FIND("post-", I195)),ProductCode!$F$17,ProductCode!$F$18)))))</f>
        <v/>
      </c>
      <c r="P195" s="295" t="str">
        <f t="shared" si="10"/>
        <v/>
      </c>
      <c r="Q195" s="306"/>
      <c r="R195" s="203"/>
      <c r="S195" s="308" t="str">
        <f t="shared" si="11"/>
        <v/>
      </c>
      <c r="T195" s="311"/>
      <c r="U195" s="311"/>
      <c r="V195" s="311"/>
      <c r="W195" s="311"/>
      <c r="X195" s="312"/>
      <c r="Y195" s="311"/>
      <c r="Z195" s="297"/>
      <c r="AA195" s="311"/>
      <c r="AB195" s="311"/>
      <c r="AC195" s="311"/>
      <c r="AD195" s="311"/>
      <c r="AE195" s="312"/>
      <c r="AF195" s="311"/>
      <c r="AG195" s="297"/>
      <c r="AH195" s="311"/>
      <c r="AI195" s="311"/>
      <c r="AJ195" s="311"/>
      <c r="AK195" s="311"/>
      <c r="AL195" s="312"/>
      <c r="AM195" s="311"/>
      <c r="AN195" s="297"/>
      <c r="AO195" s="311"/>
      <c r="AP195" s="311"/>
      <c r="AQ195" s="311"/>
      <c r="AR195" s="311"/>
      <c r="AS195" s="312"/>
      <c r="AT195" s="311"/>
      <c r="AU195" s="297"/>
      <c r="AV195" s="311"/>
      <c r="AW195" s="311"/>
      <c r="AX195" s="311"/>
      <c r="AY195" s="311"/>
      <c r="AZ195" s="312"/>
      <c r="BA195" s="311"/>
      <c r="BB195" s="297"/>
      <c r="BC195" s="311"/>
      <c r="BD195" s="311"/>
      <c r="BE195" s="311"/>
      <c r="BF195" s="311"/>
      <c r="BG195" s="312"/>
      <c r="BH195" s="311"/>
      <c r="BI195" s="297"/>
      <c r="BJ195" s="311"/>
      <c r="BK195" s="311"/>
      <c r="BL195" s="311"/>
      <c r="BM195" s="311"/>
      <c r="BN195" s="312"/>
      <c r="BO195" s="311"/>
      <c r="BP195" s="297"/>
      <c r="BQ195" s="311"/>
      <c r="BR195" s="311"/>
      <c r="BS195" s="311"/>
      <c r="BT195" s="311"/>
      <c r="BU195" s="312"/>
      <c r="BV195" s="311"/>
      <c r="BW195" s="297"/>
      <c r="BX195" s="311"/>
      <c r="BY195" s="311"/>
      <c r="BZ195" s="311"/>
      <c r="CA195" s="311"/>
      <c r="CB195" s="312"/>
      <c r="CC195" s="311"/>
      <c r="CD195" s="297"/>
      <c r="CE195" s="311"/>
      <c r="CF195" s="311"/>
      <c r="CG195" s="311"/>
      <c r="CH195" s="311"/>
      <c r="CI195" s="312"/>
      <c r="CJ195" s="311"/>
      <c r="CK195" s="297"/>
      <c r="CL195" s="311"/>
      <c r="CM195" s="311"/>
      <c r="CN195" s="311"/>
      <c r="CO195" s="311"/>
      <c r="CP195" s="312"/>
      <c r="CQ195" s="311"/>
      <c r="CR195" s="297"/>
      <c r="CS195" s="311"/>
      <c r="CT195" s="311"/>
      <c r="CU195" s="311"/>
      <c r="CV195" s="311"/>
      <c r="CW195" s="312"/>
      <c r="CX195" s="311"/>
      <c r="CY195" s="297"/>
      <c r="CZ195" s="311"/>
      <c r="DA195" s="311"/>
      <c r="DB195" s="311"/>
      <c r="DC195" s="311"/>
      <c r="DD195" s="312"/>
      <c r="DE195" s="311"/>
      <c r="DF195" s="297"/>
      <c r="DG195" s="311"/>
      <c r="DH195" s="311"/>
      <c r="DI195" s="311"/>
      <c r="DJ195" s="311"/>
      <c r="DK195" s="312"/>
      <c r="DL195" s="311"/>
      <c r="DM195" s="297"/>
      <c r="DN195" s="311"/>
      <c r="DO195" s="311"/>
      <c r="DP195" s="311"/>
      <c r="DQ195" s="311"/>
      <c r="DR195" s="312"/>
      <c r="DS195" s="311"/>
      <c r="DT195" s="297"/>
      <c r="DU195" s="311"/>
      <c r="DV195" s="311"/>
      <c r="DW195" s="311"/>
      <c r="DX195" s="311"/>
      <c r="DY195" s="312"/>
      <c r="DZ195" s="311"/>
      <c r="EA195" s="297"/>
      <c r="EB195" s="311"/>
      <c r="EC195" s="311"/>
      <c r="ED195" s="311"/>
      <c r="EE195" s="311"/>
      <c r="EF195" s="312"/>
      <c r="EG195" s="311"/>
      <c r="EH195" s="297"/>
      <c r="EI195" s="311"/>
      <c r="EJ195" s="311"/>
      <c r="EK195" s="311"/>
      <c r="EL195" s="311"/>
      <c r="EM195" s="312"/>
      <c r="EN195" s="311"/>
      <c r="EO195" s="297"/>
      <c r="EP195" s="311"/>
      <c r="EQ195" s="311"/>
      <c r="ER195" s="311"/>
      <c r="ES195" s="311"/>
      <c r="ET195" s="312"/>
      <c r="EU195" s="311"/>
      <c r="EV195" s="297"/>
      <c r="EW195" s="311"/>
      <c r="EX195" s="311"/>
      <c r="EY195" s="311"/>
      <c r="EZ195" s="311"/>
      <c r="FA195" s="312"/>
      <c r="FB195" s="311"/>
      <c r="FC195" s="298"/>
    </row>
    <row r="196" spans="1:159" s="205" customFormat="1" ht="39.9" customHeight="1" x14ac:dyDescent="0.25">
      <c r="A196" s="206"/>
      <c r="B196" s="196"/>
      <c r="C196" s="292"/>
      <c r="D196" s="198"/>
      <c r="E196" s="299"/>
      <c r="F196" s="200"/>
      <c r="G196" s="301"/>
      <c r="H196" s="303"/>
      <c r="I196" s="299"/>
      <c r="J196" s="299"/>
      <c r="K196" s="299"/>
      <c r="L196" s="289"/>
      <c r="M196" s="299"/>
      <c r="N196" s="289"/>
      <c r="O196" s="363" t="str">
        <f>IF(P196="","",IF(OR(I196="",J196=""),"",IF(AND(ISNUMBER(FIND("post-", I196)),J196=ProductCode!$I$12),ProductCode!$F$19,IF(AND(ISNUMBER(FIND("pre-", I196)),J196=ProductCode!$I$12),ProductCode!$F$20,IF(ISNUMBER(FIND("post-", I196)),ProductCode!$F$17,ProductCode!$F$18)))))</f>
        <v/>
      </c>
      <c r="P196" s="295" t="str">
        <f t="shared" si="10"/>
        <v/>
      </c>
      <c r="Q196" s="306"/>
      <c r="R196" s="203"/>
      <c r="S196" s="308" t="str">
        <f t="shared" si="11"/>
        <v/>
      </c>
      <c r="T196" s="311"/>
      <c r="U196" s="311"/>
      <c r="V196" s="311"/>
      <c r="W196" s="311"/>
      <c r="X196" s="312"/>
      <c r="Y196" s="311"/>
      <c r="Z196" s="297"/>
      <c r="AA196" s="311"/>
      <c r="AB196" s="311"/>
      <c r="AC196" s="311"/>
      <c r="AD196" s="311"/>
      <c r="AE196" s="312"/>
      <c r="AF196" s="311"/>
      <c r="AG196" s="297"/>
      <c r="AH196" s="311"/>
      <c r="AI196" s="311"/>
      <c r="AJ196" s="311"/>
      <c r="AK196" s="311"/>
      <c r="AL196" s="312"/>
      <c r="AM196" s="311"/>
      <c r="AN196" s="297"/>
      <c r="AO196" s="311"/>
      <c r="AP196" s="311"/>
      <c r="AQ196" s="311"/>
      <c r="AR196" s="311"/>
      <c r="AS196" s="312"/>
      <c r="AT196" s="311"/>
      <c r="AU196" s="297"/>
      <c r="AV196" s="311"/>
      <c r="AW196" s="311"/>
      <c r="AX196" s="311"/>
      <c r="AY196" s="311"/>
      <c r="AZ196" s="312"/>
      <c r="BA196" s="311"/>
      <c r="BB196" s="297"/>
      <c r="BC196" s="311"/>
      <c r="BD196" s="311"/>
      <c r="BE196" s="311"/>
      <c r="BF196" s="311"/>
      <c r="BG196" s="312"/>
      <c r="BH196" s="311"/>
      <c r="BI196" s="297"/>
      <c r="BJ196" s="311"/>
      <c r="BK196" s="311"/>
      <c r="BL196" s="311"/>
      <c r="BM196" s="311"/>
      <c r="BN196" s="312"/>
      <c r="BO196" s="311"/>
      <c r="BP196" s="297"/>
      <c r="BQ196" s="311"/>
      <c r="BR196" s="311"/>
      <c r="BS196" s="311"/>
      <c r="BT196" s="311"/>
      <c r="BU196" s="312"/>
      <c r="BV196" s="311"/>
      <c r="BW196" s="297"/>
      <c r="BX196" s="311"/>
      <c r="BY196" s="311"/>
      <c r="BZ196" s="311"/>
      <c r="CA196" s="311"/>
      <c r="CB196" s="312"/>
      <c r="CC196" s="311"/>
      <c r="CD196" s="297"/>
      <c r="CE196" s="311"/>
      <c r="CF196" s="311"/>
      <c r="CG196" s="311"/>
      <c r="CH196" s="311"/>
      <c r="CI196" s="312"/>
      <c r="CJ196" s="311"/>
      <c r="CK196" s="297"/>
      <c r="CL196" s="311"/>
      <c r="CM196" s="311"/>
      <c r="CN196" s="311"/>
      <c r="CO196" s="311"/>
      <c r="CP196" s="312"/>
      <c r="CQ196" s="311"/>
      <c r="CR196" s="297"/>
      <c r="CS196" s="311"/>
      <c r="CT196" s="311"/>
      <c r="CU196" s="311"/>
      <c r="CV196" s="311"/>
      <c r="CW196" s="312"/>
      <c r="CX196" s="311"/>
      <c r="CY196" s="297"/>
      <c r="CZ196" s="311"/>
      <c r="DA196" s="311"/>
      <c r="DB196" s="311"/>
      <c r="DC196" s="311"/>
      <c r="DD196" s="312"/>
      <c r="DE196" s="311"/>
      <c r="DF196" s="297"/>
      <c r="DG196" s="311"/>
      <c r="DH196" s="311"/>
      <c r="DI196" s="311"/>
      <c r="DJ196" s="311"/>
      <c r="DK196" s="312"/>
      <c r="DL196" s="311"/>
      <c r="DM196" s="297"/>
      <c r="DN196" s="311"/>
      <c r="DO196" s="311"/>
      <c r="DP196" s="311"/>
      <c r="DQ196" s="311"/>
      <c r="DR196" s="312"/>
      <c r="DS196" s="311"/>
      <c r="DT196" s="297"/>
      <c r="DU196" s="311"/>
      <c r="DV196" s="311"/>
      <c r="DW196" s="311"/>
      <c r="DX196" s="311"/>
      <c r="DY196" s="312"/>
      <c r="DZ196" s="311"/>
      <c r="EA196" s="297"/>
      <c r="EB196" s="311"/>
      <c r="EC196" s="311"/>
      <c r="ED196" s="311"/>
      <c r="EE196" s="311"/>
      <c r="EF196" s="312"/>
      <c r="EG196" s="311"/>
      <c r="EH196" s="297"/>
      <c r="EI196" s="311"/>
      <c r="EJ196" s="311"/>
      <c r="EK196" s="311"/>
      <c r="EL196" s="311"/>
      <c r="EM196" s="312"/>
      <c r="EN196" s="311"/>
      <c r="EO196" s="297"/>
      <c r="EP196" s="311"/>
      <c r="EQ196" s="311"/>
      <c r="ER196" s="311"/>
      <c r="ES196" s="311"/>
      <c r="ET196" s="312"/>
      <c r="EU196" s="311"/>
      <c r="EV196" s="297"/>
      <c r="EW196" s="311"/>
      <c r="EX196" s="311"/>
      <c r="EY196" s="311"/>
      <c r="EZ196" s="311"/>
      <c r="FA196" s="312"/>
      <c r="FB196" s="311"/>
      <c r="FC196" s="298"/>
    </row>
    <row r="197" spans="1:159" s="205" customFormat="1" ht="39.9" customHeight="1" x14ac:dyDescent="0.25">
      <c r="A197" s="206"/>
      <c r="B197" s="196"/>
      <c r="C197" s="292"/>
      <c r="D197" s="198"/>
      <c r="E197" s="299"/>
      <c r="F197" s="200"/>
      <c r="G197" s="301"/>
      <c r="H197" s="303"/>
      <c r="I197" s="299"/>
      <c r="J197" s="299"/>
      <c r="K197" s="299"/>
      <c r="L197" s="289"/>
      <c r="M197" s="299"/>
      <c r="N197" s="289"/>
      <c r="O197" s="363" t="str">
        <f>IF(P197="","",IF(OR(I197="",J197=""),"",IF(AND(ISNUMBER(FIND("post-", I197)),J197=ProductCode!$I$12),ProductCode!$F$19,IF(AND(ISNUMBER(FIND("pre-", I197)),J197=ProductCode!$I$12),ProductCode!$F$20,IF(ISNUMBER(FIND("post-", I197)),ProductCode!$F$17,ProductCode!$F$18)))))</f>
        <v/>
      </c>
      <c r="P197" s="295" t="str">
        <f t="shared" si="10"/>
        <v/>
      </c>
      <c r="Q197" s="306"/>
      <c r="R197" s="203"/>
      <c r="S197" s="308" t="str">
        <f t="shared" si="11"/>
        <v/>
      </c>
      <c r="T197" s="311"/>
      <c r="U197" s="311"/>
      <c r="V197" s="311"/>
      <c r="W197" s="311"/>
      <c r="X197" s="312"/>
      <c r="Y197" s="311"/>
      <c r="Z197" s="297"/>
      <c r="AA197" s="311"/>
      <c r="AB197" s="311"/>
      <c r="AC197" s="311"/>
      <c r="AD197" s="311"/>
      <c r="AE197" s="312"/>
      <c r="AF197" s="311"/>
      <c r="AG197" s="297"/>
      <c r="AH197" s="311"/>
      <c r="AI197" s="311"/>
      <c r="AJ197" s="311"/>
      <c r="AK197" s="311"/>
      <c r="AL197" s="312"/>
      <c r="AM197" s="311"/>
      <c r="AN197" s="297"/>
      <c r="AO197" s="311"/>
      <c r="AP197" s="311"/>
      <c r="AQ197" s="311"/>
      <c r="AR197" s="311"/>
      <c r="AS197" s="312"/>
      <c r="AT197" s="311"/>
      <c r="AU197" s="297"/>
      <c r="AV197" s="311"/>
      <c r="AW197" s="311"/>
      <c r="AX197" s="311"/>
      <c r="AY197" s="311"/>
      <c r="AZ197" s="312"/>
      <c r="BA197" s="311"/>
      <c r="BB197" s="297"/>
      <c r="BC197" s="311"/>
      <c r="BD197" s="311"/>
      <c r="BE197" s="311"/>
      <c r="BF197" s="311"/>
      <c r="BG197" s="312"/>
      <c r="BH197" s="311"/>
      <c r="BI197" s="297"/>
      <c r="BJ197" s="311"/>
      <c r="BK197" s="311"/>
      <c r="BL197" s="311"/>
      <c r="BM197" s="311"/>
      <c r="BN197" s="312"/>
      <c r="BO197" s="311"/>
      <c r="BP197" s="297"/>
      <c r="BQ197" s="311"/>
      <c r="BR197" s="311"/>
      <c r="BS197" s="311"/>
      <c r="BT197" s="311"/>
      <c r="BU197" s="312"/>
      <c r="BV197" s="311"/>
      <c r="BW197" s="297"/>
      <c r="BX197" s="311"/>
      <c r="BY197" s="311"/>
      <c r="BZ197" s="311"/>
      <c r="CA197" s="311"/>
      <c r="CB197" s="312"/>
      <c r="CC197" s="311"/>
      <c r="CD197" s="297"/>
      <c r="CE197" s="311"/>
      <c r="CF197" s="311"/>
      <c r="CG197" s="311"/>
      <c r="CH197" s="311"/>
      <c r="CI197" s="312"/>
      <c r="CJ197" s="311"/>
      <c r="CK197" s="297"/>
      <c r="CL197" s="311"/>
      <c r="CM197" s="311"/>
      <c r="CN197" s="311"/>
      <c r="CO197" s="311"/>
      <c r="CP197" s="312"/>
      <c r="CQ197" s="311"/>
      <c r="CR197" s="297"/>
      <c r="CS197" s="311"/>
      <c r="CT197" s="311"/>
      <c r="CU197" s="311"/>
      <c r="CV197" s="311"/>
      <c r="CW197" s="312"/>
      <c r="CX197" s="311"/>
      <c r="CY197" s="297"/>
      <c r="CZ197" s="311"/>
      <c r="DA197" s="311"/>
      <c r="DB197" s="311"/>
      <c r="DC197" s="311"/>
      <c r="DD197" s="312"/>
      <c r="DE197" s="311"/>
      <c r="DF197" s="297"/>
      <c r="DG197" s="311"/>
      <c r="DH197" s="311"/>
      <c r="DI197" s="311"/>
      <c r="DJ197" s="311"/>
      <c r="DK197" s="312"/>
      <c r="DL197" s="311"/>
      <c r="DM197" s="297"/>
      <c r="DN197" s="311"/>
      <c r="DO197" s="311"/>
      <c r="DP197" s="311"/>
      <c r="DQ197" s="311"/>
      <c r="DR197" s="312"/>
      <c r="DS197" s="311"/>
      <c r="DT197" s="297"/>
      <c r="DU197" s="311"/>
      <c r="DV197" s="311"/>
      <c r="DW197" s="311"/>
      <c r="DX197" s="311"/>
      <c r="DY197" s="312"/>
      <c r="DZ197" s="311"/>
      <c r="EA197" s="297"/>
      <c r="EB197" s="311"/>
      <c r="EC197" s="311"/>
      <c r="ED197" s="311"/>
      <c r="EE197" s="311"/>
      <c r="EF197" s="312"/>
      <c r="EG197" s="311"/>
      <c r="EH197" s="297"/>
      <c r="EI197" s="311"/>
      <c r="EJ197" s="311"/>
      <c r="EK197" s="311"/>
      <c r="EL197" s="311"/>
      <c r="EM197" s="312"/>
      <c r="EN197" s="311"/>
      <c r="EO197" s="297"/>
      <c r="EP197" s="311"/>
      <c r="EQ197" s="311"/>
      <c r="ER197" s="311"/>
      <c r="ES197" s="311"/>
      <c r="ET197" s="312"/>
      <c r="EU197" s="311"/>
      <c r="EV197" s="297"/>
      <c r="EW197" s="311"/>
      <c r="EX197" s="311"/>
      <c r="EY197" s="311"/>
      <c r="EZ197" s="311"/>
      <c r="FA197" s="312"/>
      <c r="FB197" s="311"/>
      <c r="FC197" s="298"/>
    </row>
    <row r="198" spans="1:159" s="205" customFormat="1" ht="39.9" customHeight="1" x14ac:dyDescent="0.25">
      <c r="A198" s="206"/>
      <c r="B198" s="196"/>
      <c r="C198" s="292"/>
      <c r="D198" s="198"/>
      <c r="E198" s="299"/>
      <c r="F198" s="200"/>
      <c r="G198" s="301"/>
      <c r="H198" s="303"/>
      <c r="I198" s="299"/>
      <c r="J198" s="299"/>
      <c r="K198" s="299"/>
      <c r="L198" s="289"/>
      <c r="M198" s="299"/>
      <c r="N198" s="289"/>
      <c r="O198" s="363" t="str">
        <f>IF(P198="","",IF(OR(I198="",J198=""),"",IF(AND(ISNUMBER(FIND("post-", I198)),J198=ProductCode!$I$12),ProductCode!$F$19,IF(AND(ISNUMBER(FIND("pre-", I198)),J198=ProductCode!$I$12),ProductCode!$F$20,IF(ISNUMBER(FIND("post-", I198)),ProductCode!$F$17,ProductCode!$F$18)))))</f>
        <v/>
      </c>
      <c r="P198" s="295" t="str">
        <f t="shared" si="10"/>
        <v/>
      </c>
      <c r="Q198" s="306"/>
      <c r="R198" s="203"/>
      <c r="S198" s="308" t="str">
        <f t="shared" si="11"/>
        <v/>
      </c>
      <c r="T198" s="311"/>
      <c r="U198" s="311"/>
      <c r="V198" s="311"/>
      <c r="W198" s="311"/>
      <c r="X198" s="312"/>
      <c r="Y198" s="311"/>
      <c r="Z198" s="297"/>
      <c r="AA198" s="311"/>
      <c r="AB198" s="311"/>
      <c r="AC198" s="311"/>
      <c r="AD198" s="311"/>
      <c r="AE198" s="312"/>
      <c r="AF198" s="311"/>
      <c r="AG198" s="297"/>
      <c r="AH198" s="311"/>
      <c r="AI198" s="311"/>
      <c r="AJ198" s="311"/>
      <c r="AK198" s="311"/>
      <c r="AL198" s="312"/>
      <c r="AM198" s="311"/>
      <c r="AN198" s="297"/>
      <c r="AO198" s="311"/>
      <c r="AP198" s="311"/>
      <c r="AQ198" s="311"/>
      <c r="AR198" s="311"/>
      <c r="AS198" s="312"/>
      <c r="AT198" s="311"/>
      <c r="AU198" s="297"/>
      <c r="AV198" s="311"/>
      <c r="AW198" s="311"/>
      <c r="AX198" s="311"/>
      <c r="AY198" s="311"/>
      <c r="AZ198" s="312"/>
      <c r="BA198" s="311"/>
      <c r="BB198" s="297"/>
      <c r="BC198" s="311"/>
      <c r="BD198" s="311"/>
      <c r="BE198" s="311"/>
      <c r="BF198" s="311"/>
      <c r="BG198" s="312"/>
      <c r="BH198" s="311"/>
      <c r="BI198" s="297"/>
      <c r="BJ198" s="311"/>
      <c r="BK198" s="311"/>
      <c r="BL198" s="311"/>
      <c r="BM198" s="311"/>
      <c r="BN198" s="312"/>
      <c r="BO198" s="311"/>
      <c r="BP198" s="297"/>
      <c r="BQ198" s="311"/>
      <c r="BR198" s="311"/>
      <c r="BS198" s="311"/>
      <c r="BT198" s="311"/>
      <c r="BU198" s="312"/>
      <c r="BV198" s="311"/>
      <c r="BW198" s="297"/>
      <c r="BX198" s="311"/>
      <c r="BY198" s="311"/>
      <c r="BZ198" s="311"/>
      <c r="CA198" s="311"/>
      <c r="CB198" s="312"/>
      <c r="CC198" s="311"/>
      <c r="CD198" s="297"/>
      <c r="CE198" s="311"/>
      <c r="CF198" s="311"/>
      <c r="CG198" s="311"/>
      <c r="CH198" s="311"/>
      <c r="CI198" s="312"/>
      <c r="CJ198" s="311"/>
      <c r="CK198" s="297"/>
      <c r="CL198" s="311"/>
      <c r="CM198" s="311"/>
      <c r="CN198" s="311"/>
      <c r="CO198" s="311"/>
      <c r="CP198" s="312"/>
      <c r="CQ198" s="311"/>
      <c r="CR198" s="297"/>
      <c r="CS198" s="311"/>
      <c r="CT198" s="311"/>
      <c r="CU198" s="311"/>
      <c r="CV198" s="311"/>
      <c r="CW198" s="312"/>
      <c r="CX198" s="311"/>
      <c r="CY198" s="297"/>
      <c r="CZ198" s="311"/>
      <c r="DA198" s="311"/>
      <c r="DB198" s="311"/>
      <c r="DC198" s="311"/>
      <c r="DD198" s="312"/>
      <c r="DE198" s="311"/>
      <c r="DF198" s="297"/>
      <c r="DG198" s="311"/>
      <c r="DH198" s="311"/>
      <c r="DI198" s="311"/>
      <c r="DJ198" s="311"/>
      <c r="DK198" s="312"/>
      <c r="DL198" s="311"/>
      <c r="DM198" s="297"/>
      <c r="DN198" s="311"/>
      <c r="DO198" s="311"/>
      <c r="DP198" s="311"/>
      <c r="DQ198" s="311"/>
      <c r="DR198" s="312"/>
      <c r="DS198" s="311"/>
      <c r="DT198" s="297"/>
      <c r="DU198" s="311"/>
      <c r="DV198" s="311"/>
      <c r="DW198" s="311"/>
      <c r="DX198" s="311"/>
      <c r="DY198" s="312"/>
      <c r="DZ198" s="311"/>
      <c r="EA198" s="297"/>
      <c r="EB198" s="311"/>
      <c r="EC198" s="311"/>
      <c r="ED198" s="311"/>
      <c r="EE198" s="311"/>
      <c r="EF198" s="312"/>
      <c r="EG198" s="311"/>
      <c r="EH198" s="297"/>
      <c r="EI198" s="311"/>
      <c r="EJ198" s="311"/>
      <c r="EK198" s="311"/>
      <c r="EL198" s="311"/>
      <c r="EM198" s="312"/>
      <c r="EN198" s="311"/>
      <c r="EO198" s="297"/>
      <c r="EP198" s="311"/>
      <c r="EQ198" s="311"/>
      <c r="ER198" s="311"/>
      <c r="ES198" s="311"/>
      <c r="ET198" s="312"/>
      <c r="EU198" s="311"/>
      <c r="EV198" s="297"/>
      <c r="EW198" s="311"/>
      <c r="EX198" s="311"/>
      <c r="EY198" s="311"/>
      <c r="EZ198" s="311"/>
      <c r="FA198" s="312"/>
      <c r="FB198" s="311"/>
      <c r="FC198" s="298"/>
    </row>
    <row r="199" spans="1:159" s="205" customFormat="1" ht="39.9" customHeight="1" x14ac:dyDescent="0.25">
      <c r="A199" s="206"/>
      <c r="B199" s="196"/>
      <c r="C199" s="292"/>
      <c r="D199" s="198"/>
      <c r="E199" s="299"/>
      <c r="F199" s="200"/>
      <c r="G199" s="301"/>
      <c r="H199" s="303"/>
      <c r="I199" s="299"/>
      <c r="J199" s="299"/>
      <c r="K199" s="299"/>
      <c r="L199" s="289"/>
      <c r="M199" s="299"/>
      <c r="N199" s="289"/>
      <c r="O199" s="363" t="str">
        <f>IF(P199="","",IF(OR(I199="",J199=""),"",IF(AND(ISNUMBER(FIND("post-", I199)),J199=ProductCode!$I$12),ProductCode!$F$19,IF(AND(ISNUMBER(FIND("pre-", I199)),J199=ProductCode!$I$12),ProductCode!$F$20,IF(ISNUMBER(FIND("post-", I199)),ProductCode!$F$17,ProductCode!$F$18)))))</f>
        <v/>
      </c>
      <c r="P199" s="295" t="str">
        <f t="shared" si="10"/>
        <v/>
      </c>
      <c r="Q199" s="306"/>
      <c r="R199" s="203"/>
      <c r="S199" s="308" t="str">
        <f t="shared" si="11"/>
        <v/>
      </c>
      <c r="T199" s="311"/>
      <c r="U199" s="311"/>
      <c r="V199" s="311"/>
      <c r="W199" s="311"/>
      <c r="X199" s="312"/>
      <c r="Y199" s="311"/>
      <c r="Z199" s="297"/>
      <c r="AA199" s="311"/>
      <c r="AB199" s="311"/>
      <c r="AC199" s="311"/>
      <c r="AD199" s="311"/>
      <c r="AE199" s="312"/>
      <c r="AF199" s="311"/>
      <c r="AG199" s="297"/>
      <c r="AH199" s="311"/>
      <c r="AI199" s="311"/>
      <c r="AJ199" s="311"/>
      <c r="AK199" s="311"/>
      <c r="AL199" s="312"/>
      <c r="AM199" s="311"/>
      <c r="AN199" s="297"/>
      <c r="AO199" s="311"/>
      <c r="AP199" s="311"/>
      <c r="AQ199" s="311"/>
      <c r="AR199" s="311"/>
      <c r="AS199" s="312"/>
      <c r="AT199" s="311"/>
      <c r="AU199" s="297"/>
      <c r="AV199" s="311"/>
      <c r="AW199" s="311"/>
      <c r="AX199" s="311"/>
      <c r="AY199" s="311"/>
      <c r="AZ199" s="312"/>
      <c r="BA199" s="311"/>
      <c r="BB199" s="297"/>
      <c r="BC199" s="311"/>
      <c r="BD199" s="311"/>
      <c r="BE199" s="311"/>
      <c r="BF199" s="311"/>
      <c r="BG199" s="312"/>
      <c r="BH199" s="311"/>
      <c r="BI199" s="297"/>
      <c r="BJ199" s="311"/>
      <c r="BK199" s="311"/>
      <c r="BL199" s="311"/>
      <c r="BM199" s="311"/>
      <c r="BN199" s="312"/>
      <c r="BO199" s="311"/>
      <c r="BP199" s="297"/>
      <c r="BQ199" s="311"/>
      <c r="BR199" s="311"/>
      <c r="BS199" s="311"/>
      <c r="BT199" s="311"/>
      <c r="BU199" s="312"/>
      <c r="BV199" s="311"/>
      <c r="BW199" s="297"/>
      <c r="BX199" s="311"/>
      <c r="BY199" s="311"/>
      <c r="BZ199" s="311"/>
      <c r="CA199" s="311"/>
      <c r="CB199" s="312"/>
      <c r="CC199" s="311"/>
      <c r="CD199" s="297"/>
      <c r="CE199" s="311"/>
      <c r="CF199" s="311"/>
      <c r="CG199" s="311"/>
      <c r="CH199" s="311"/>
      <c r="CI199" s="312"/>
      <c r="CJ199" s="311"/>
      <c r="CK199" s="297"/>
      <c r="CL199" s="311"/>
      <c r="CM199" s="311"/>
      <c r="CN199" s="311"/>
      <c r="CO199" s="311"/>
      <c r="CP199" s="312"/>
      <c r="CQ199" s="311"/>
      <c r="CR199" s="297"/>
      <c r="CS199" s="311"/>
      <c r="CT199" s="311"/>
      <c r="CU199" s="311"/>
      <c r="CV199" s="311"/>
      <c r="CW199" s="312"/>
      <c r="CX199" s="311"/>
      <c r="CY199" s="297"/>
      <c r="CZ199" s="311"/>
      <c r="DA199" s="311"/>
      <c r="DB199" s="311"/>
      <c r="DC199" s="311"/>
      <c r="DD199" s="312"/>
      <c r="DE199" s="311"/>
      <c r="DF199" s="297"/>
      <c r="DG199" s="311"/>
      <c r="DH199" s="311"/>
      <c r="DI199" s="311"/>
      <c r="DJ199" s="311"/>
      <c r="DK199" s="312"/>
      <c r="DL199" s="311"/>
      <c r="DM199" s="297"/>
      <c r="DN199" s="311"/>
      <c r="DO199" s="311"/>
      <c r="DP199" s="311"/>
      <c r="DQ199" s="311"/>
      <c r="DR199" s="312"/>
      <c r="DS199" s="311"/>
      <c r="DT199" s="297"/>
      <c r="DU199" s="311"/>
      <c r="DV199" s="311"/>
      <c r="DW199" s="311"/>
      <c r="DX199" s="311"/>
      <c r="DY199" s="312"/>
      <c r="DZ199" s="311"/>
      <c r="EA199" s="297"/>
      <c r="EB199" s="311"/>
      <c r="EC199" s="311"/>
      <c r="ED199" s="311"/>
      <c r="EE199" s="311"/>
      <c r="EF199" s="312"/>
      <c r="EG199" s="311"/>
      <c r="EH199" s="297"/>
      <c r="EI199" s="311"/>
      <c r="EJ199" s="311"/>
      <c r="EK199" s="311"/>
      <c r="EL199" s="311"/>
      <c r="EM199" s="312"/>
      <c r="EN199" s="311"/>
      <c r="EO199" s="297"/>
      <c r="EP199" s="311"/>
      <c r="EQ199" s="311"/>
      <c r="ER199" s="311"/>
      <c r="ES199" s="311"/>
      <c r="ET199" s="312"/>
      <c r="EU199" s="311"/>
      <c r="EV199" s="297"/>
      <c r="EW199" s="311"/>
      <c r="EX199" s="311"/>
      <c r="EY199" s="311"/>
      <c r="EZ199" s="311"/>
      <c r="FA199" s="312"/>
      <c r="FB199" s="311"/>
      <c r="FC199" s="298"/>
    </row>
    <row r="200" spans="1:159" s="205" customFormat="1" ht="39.9" customHeight="1" x14ac:dyDescent="0.25">
      <c r="A200" s="206"/>
      <c r="B200" s="196"/>
      <c r="C200" s="292"/>
      <c r="D200" s="198"/>
      <c r="E200" s="299"/>
      <c r="F200" s="200"/>
      <c r="G200" s="301"/>
      <c r="H200" s="303"/>
      <c r="I200" s="299"/>
      <c r="J200" s="299"/>
      <c r="K200" s="299"/>
      <c r="L200" s="289"/>
      <c r="M200" s="299"/>
      <c r="N200" s="289"/>
      <c r="O200" s="363" t="str">
        <f>IF(P200="","",IF(OR(I200="",J200=""),"",IF(AND(ISNUMBER(FIND("post-", I200)),J200=ProductCode!$I$12),ProductCode!$F$19,IF(AND(ISNUMBER(FIND("pre-", I200)),J200=ProductCode!$I$12),ProductCode!$F$20,IF(ISNUMBER(FIND("post-", I200)),ProductCode!$F$17,ProductCode!$F$18)))))</f>
        <v/>
      </c>
      <c r="P200" s="295" t="str">
        <f t="shared" si="10"/>
        <v/>
      </c>
      <c r="Q200" s="306"/>
      <c r="R200" s="203"/>
      <c r="S200" s="308" t="str">
        <f t="shared" si="11"/>
        <v/>
      </c>
      <c r="T200" s="311"/>
      <c r="U200" s="311"/>
      <c r="V200" s="311"/>
      <c r="W200" s="311"/>
      <c r="X200" s="312"/>
      <c r="Y200" s="311"/>
      <c r="Z200" s="297"/>
      <c r="AA200" s="311"/>
      <c r="AB200" s="311"/>
      <c r="AC200" s="311"/>
      <c r="AD200" s="311"/>
      <c r="AE200" s="312"/>
      <c r="AF200" s="311"/>
      <c r="AG200" s="297"/>
      <c r="AH200" s="311"/>
      <c r="AI200" s="311"/>
      <c r="AJ200" s="311"/>
      <c r="AK200" s="311"/>
      <c r="AL200" s="312"/>
      <c r="AM200" s="311"/>
      <c r="AN200" s="297"/>
      <c r="AO200" s="311"/>
      <c r="AP200" s="311"/>
      <c r="AQ200" s="311"/>
      <c r="AR200" s="311"/>
      <c r="AS200" s="312"/>
      <c r="AT200" s="311"/>
      <c r="AU200" s="297"/>
      <c r="AV200" s="311"/>
      <c r="AW200" s="311"/>
      <c r="AX200" s="311"/>
      <c r="AY200" s="311"/>
      <c r="AZ200" s="312"/>
      <c r="BA200" s="311"/>
      <c r="BB200" s="297"/>
      <c r="BC200" s="311"/>
      <c r="BD200" s="311"/>
      <c r="BE200" s="311"/>
      <c r="BF200" s="311"/>
      <c r="BG200" s="312"/>
      <c r="BH200" s="311"/>
      <c r="BI200" s="297"/>
      <c r="BJ200" s="311"/>
      <c r="BK200" s="311"/>
      <c r="BL200" s="311"/>
      <c r="BM200" s="311"/>
      <c r="BN200" s="312"/>
      <c r="BO200" s="311"/>
      <c r="BP200" s="297"/>
      <c r="BQ200" s="311"/>
      <c r="BR200" s="311"/>
      <c r="BS200" s="311"/>
      <c r="BT200" s="311"/>
      <c r="BU200" s="312"/>
      <c r="BV200" s="311"/>
      <c r="BW200" s="297"/>
      <c r="BX200" s="311"/>
      <c r="BY200" s="311"/>
      <c r="BZ200" s="311"/>
      <c r="CA200" s="311"/>
      <c r="CB200" s="312"/>
      <c r="CC200" s="311"/>
      <c r="CD200" s="297"/>
      <c r="CE200" s="311"/>
      <c r="CF200" s="311"/>
      <c r="CG200" s="311"/>
      <c r="CH200" s="311"/>
      <c r="CI200" s="312"/>
      <c r="CJ200" s="311"/>
      <c r="CK200" s="297"/>
      <c r="CL200" s="311"/>
      <c r="CM200" s="311"/>
      <c r="CN200" s="311"/>
      <c r="CO200" s="311"/>
      <c r="CP200" s="312"/>
      <c r="CQ200" s="311"/>
      <c r="CR200" s="297"/>
      <c r="CS200" s="311"/>
      <c r="CT200" s="311"/>
      <c r="CU200" s="311"/>
      <c r="CV200" s="311"/>
      <c r="CW200" s="312"/>
      <c r="CX200" s="311"/>
      <c r="CY200" s="297"/>
      <c r="CZ200" s="311"/>
      <c r="DA200" s="311"/>
      <c r="DB200" s="311"/>
      <c r="DC200" s="311"/>
      <c r="DD200" s="312"/>
      <c r="DE200" s="311"/>
      <c r="DF200" s="297"/>
      <c r="DG200" s="311"/>
      <c r="DH200" s="311"/>
      <c r="DI200" s="311"/>
      <c r="DJ200" s="311"/>
      <c r="DK200" s="312"/>
      <c r="DL200" s="311"/>
      <c r="DM200" s="297"/>
      <c r="DN200" s="311"/>
      <c r="DO200" s="311"/>
      <c r="DP200" s="311"/>
      <c r="DQ200" s="311"/>
      <c r="DR200" s="312"/>
      <c r="DS200" s="311"/>
      <c r="DT200" s="297"/>
      <c r="DU200" s="311"/>
      <c r="DV200" s="311"/>
      <c r="DW200" s="311"/>
      <c r="DX200" s="311"/>
      <c r="DY200" s="312"/>
      <c r="DZ200" s="311"/>
      <c r="EA200" s="297"/>
      <c r="EB200" s="311"/>
      <c r="EC200" s="311"/>
      <c r="ED200" s="311"/>
      <c r="EE200" s="311"/>
      <c r="EF200" s="312"/>
      <c r="EG200" s="311"/>
      <c r="EH200" s="297"/>
      <c r="EI200" s="311"/>
      <c r="EJ200" s="311"/>
      <c r="EK200" s="311"/>
      <c r="EL200" s="311"/>
      <c r="EM200" s="312"/>
      <c r="EN200" s="311"/>
      <c r="EO200" s="297"/>
      <c r="EP200" s="311"/>
      <c r="EQ200" s="311"/>
      <c r="ER200" s="311"/>
      <c r="ES200" s="311"/>
      <c r="ET200" s="312"/>
      <c r="EU200" s="311"/>
      <c r="EV200" s="297"/>
      <c r="EW200" s="311"/>
      <c r="EX200" s="311"/>
      <c r="EY200" s="311"/>
      <c r="EZ200" s="311"/>
      <c r="FA200" s="312"/>
      <c r="FB200" s="311"/>
      <c r="FC200" s="298"/>
    </row>
    <row r="201" spans="1:159" s="205" customFormat="1" ht="39.9" customHeight="1" x14ac:dyDescent="0.25">
      <c r="A201" s="206"/>
      <c r="B201" s="196"/>
      <c r="C201" s="292"/>
      <c r="D201" s="198"/>
      <c r="E201" s="299"/>
      <c r="F201" s="200"/>
      <c r="G201" s="301"/>
      <c r="H201" s="303"/>
      <c r="I201" s="299"/>
      <c r="J201" s="299"/>
      <c r="K201" s="299"/>
      <c r="L201" s="289"/>
      <c r="M201" s="299"/>
      <c r="N201" s="289"/>
      <c r="O201" s="363" t="str">
        <f>IF(P201="","",IF(OR(I201="",J201=""),"",IF(AND(ISNUMBER(FIND("post-", I201)),J201=ProductCode!$I$12),ProductCode!$F$19,IF(AND(ISNUMBER(FIND("pre-", I201)),J201=ProductCode!$I$12),ProductCode!$F$20,IF(ISNUMBER(FIND("post-", I201)),ProductCode!$F$17,ProductCode!$F$18)))))</f>
        <v/>
      </c>
      <c r="P201" s="295" t="str">
        <f t="shared" si="10"/>
        <v/>
      </c>
      <c r="Q201" s="306"/>
      <c r="R201" s="203"/>
      <c r="S201" s="308" t="str">
        <f t="shared" si="11"/>
        <v/>
      </c>
      <c r="T201" s="311"/>
      <c r="U201" s="311"/>
      <c r="V201" s="311"/>
      <c r="W201" s="311"/>
      <c r="X201" s="312"/>
      <c r="Y201" s="311"/>
      <c r="Z201" s="297"/>
      <c r="AA201" s="311"/>
      <c r="AB201" s="311"/>
      <c r="AC201" s="311"/>
      <c r="AD201" s="311"/>
      <c r="AE201" s="312"/>
      <c r="AF201" s="311"/>
      <c r="AG201" s="297"/>
      <c r="AH201" s="311"/>
      <c r="AI201" s="311"/>
      <c r="AJ201" s="311"/>
      <c r="AK201" s="311"/>
      <c r="AL201" s="312"/>
      <c r="AM201" s="311"/>
      <c r="AN201" s="297"/>
      <c r="AO201" s="311"/>
      <c r="AP201" s="311"/>
      <c r="AQ201" s="311"/>
      <c r="AR201" s="311"/>
      <c r="AS201" s="312"/>
      <c r="AT201" s="311"/>
      <c r="AU201" s="297"/>
      <c r="AV201" s="311"/>
      <c r="AW201" s="311"/>
      <c r="AX201" s="311"/>
      <c r="AY201" s="311"/>
      <c r="AZ201" s="312"/>
      <c r="BA201" s="311"/>
      <c r="BB201" s="297"/>
      <c r="BC201" s="311"/>
      <c r="BD201" s="311"/>
      <c r="BE201" s="311"/>
      <c r="BF201" s="311"/>
      <c r="BG201" s="312"/>
      <c r="BH201" s="311"/>
      <c r="BI201" s="297"/>
      <c r="BJ201" s="311"/>
      <c r="BK201" s="311"/>
      <c r="BL201" s="311"/>
      <c r="BM201" s="311"/>
      <c r="BN201" s="312"/>
      <c r="BO201" s="311"/>
      <c r="BP201" s="297"/>
      <c r="BQ201" s="311"/>
      <c r="BR201" s="311"/>
      <c r="BS201" s="311"/>
      <c r="BT201" s="311"/>
      <c r="BU201" s="312"/>
      <c r="BV201" s="311"/>
      <c r="BW201" s="297"/>
      <c r="BX201" s="311"/>
      <c r="BY201" s="311"/>
      <c r="BZ201" s="311"/>
      <c r="CA201" s="311"/>
      <c r="CB201" s="312"/>
      <c r="CC201" s="311"/>
      <c r="CD201" s="297"/>
      <c r="CE201" s="311"/>
      <c r="CF201" s="311"/>
      <c r="CG201" s="311"/>
      <c r="CH201" s="311"/>
      <c r="CI201" s="312"/>
      <c r="CJ201" s="311"/>
      <c r="CK201" s="297"/>
      <c r="CL201" s="311"/>
      <c r="CM201" s="311"/>
      <c r="CN201" s="311"/>
      <c r="CO201" s="311"/>
      <c r="CP201" s="312"/>
      <c r="CQ201" s="311"/>
      <c r="CR201" s="297"/>
      <c r="CS201" s="311"/>
      <c r="CT201" s="311"/>
      <c r="CU201" s="311"/>
      <c r="CV201" s="311"/>
      <c r="CW201" s="312"/>
      <c r="CX201" s="311"/>
      <c r="CY201" s="297"/>
      <c r="CZ201" s="311"/>
      <c r="DA201" s="311"/>
      <c r="DB201" s="311"/>
      <c r="DC201" s="311"/>
      <c r="DD201" s="312"/>
      <c r="DE201" s="311"/>
      <c r="DF201" s="297"/>
      <c r="DG201" s="311"/>
      <c r="DH201" s="311"/>
      <c r="DI201" s="311"/>
      <c r="DJ201" s="311"/>
      <c r="DK201" s="312"/>
      <c r="DL201" s="311"/>
      <c r="DM201" s="297"/>
      <c r="DN201" s="311"/>
      <c r="DO201" s="311"/>
      <c r="DP201" s="311"/>
      <c r="DQ201" s="311"/>
      <c r="DR201" s="312"/>
      <c r="DS201" s="311"/>
      <c r="DT201" s="297"/>
      <c r="DU201" s="311"/>
      <c r="DV201" s="311"/>
      <c r="DW201" s="311"/>
      <c r="DX201" s="311"/>
      <c r="DY201" s="312"/>
      <c r="DZ201" s="311"/>
      <c r="EA201" s="297"/>
      <c r="EB201" s="311"/>
      <c r="EC201" s="311"/>
      <c r="ED201" s="311"/>
      <c r="EE201" s="311"/>
      <c r="EF201" s="312"/>
      <c r="EG201" s="311"/>
      <c r="EH201" s="297"/>
      <c r="EI201" s="311"/>
      <c r="EJ201" s="311"/>
      <c r="EK201" s="311"/>
      <c r="EL201" s="311"/>
      <c r="EM201" s="312"/>
      <c r="EN201" s="311"/>
      <c r="EO201" s="297"/>
      <c r="EP201" s="311"/>
      <c r="EQ201" s="311"/>
      <c r="ER201" s="311"/>
      <c r="ES201" s="311"/>
      <c r="ET201" s="312"/>
      <c r="EU201" s="311"/>
      <c r="EV201" s="297"/>
      <c r="EW201" s="311"/>
      <c r="EX201" s="311"/>
      <c r="EY201" s="311"/>
      <c r="EZ201" s="311"/>
      <c r="FA201" s="312"/>
      <c r="FB201" s="311"/>
      <c r="FC201" s="298"/>
    </row>
    <row r="202" spans="1:159" s="205" customFormat="1" ht="39.9" customHeight="1" x14ac:dyDescent="0.25">
      <c r="A202" s="206"/>
      <c r="B202" s="196"/>
      <c r="C202" s="292"/>
      <c r="D202" s="198"/>
      <c r="E202" s="299"/>
      <c r="F202" s="200"/>
      <c r="G202" s="301"/>
      <c r="H202" s="303"/>
      <c r="I202" s="299"/>
      <c r="J202" s="299"/>
      <c r="K202" s="299"/>
      <c r="L202" s="289"/>
      <c r="M202" s="299"/>
      <c r="N202" s="289"/>
      <c r="O202" s="363" t="str">
        <f>IF(P202="","",IF(OR(I202="",J202=""),"",IF(AND(ISNUMBER(FIND("post-", I202)),J202=ProductCode!$I$12),ProductCode!$F$19,IF(AND(ISNUMBER(FIND("pre-", I202)),J202=ProductCode!$I$12),ProductCode!$F$20,IF(ISNUMBER(FIND("post-", I202)),ProductCode!$F$17,ProductCode!$F$18)))))</f>
        <v/>
      </c>
      <c r="P202" s="295" t="str">
        <f t="shared" si="10"/>
        <v/>
      </c>
      <c r="Q202" s="306"/>
      <c r="R202" s="203"/>
      <c r="S202" s="308" t="str">
        <f t="shared" si="11"/>
        <v/>
      </c>
      <c r="T202" s="311"/>
      <c r="U202" s="311"/>
      <c r="V202" s="311"/>
      <c r="W202" s="311"/>
      <c r="X202" s="312"/>
      <c r="Y202" s="311"/>
      <c r="Z202" s="297"/>
      <c r="AA202" s="311"/>
      <c r="AB202" s="311"/>
      <c r="AC202" s="311"/>
      <c r="AD202" s="311"/>
      <c r="AE202" s="312"/>
      <c r="AF202" s="311"/>
      <c r="AG202" s="297"/>
      <c r="AH202" s="311"/>
      <c r="AI202" s="311"/>
      <c r="AJ202" s="311"/>
      <c r="AK202" s="311"/>
      <c r="AL202" s="312"/>
      <c r="AM202" s="311"/>
      <c r="AN202" s="297"/>
      <c r="AO202" s="311"/>
      <c r="AP202" s="311"/>
      <c r="AQ202" s="311"/>
      <c r="AR202" s="311"/>
      <c r="AS202" s="312"/>
      <c r="AT202" s="311"/>
      <c r="AU202" s="297"/>
      <c r="AV202" s="311"/>
      <c r="AW202" s="311"/>
      <c r="AX202" s="311"/>
      <c r="AY202" s="311"/>
      <c r="AZ202" s="312"/>
      <c r="BA202" s="311"/>
      <c r="BB202" s="297"/>
      <c r="BC202" s="311"/>
      <c r="BD202" s="311"/>
      <c r="BE202" s="311"/>
      <c r="BF202" s="311"/>
      <c r="BG202" s="312"/>
      <c r="BH202" s="311"/>
      <c r="BI202" s="297"/>
      <c r="BJ202" s="311"/>
      <c r="BK202" s="311"/>
      <c r="BL202" s="311"/>
      <c r="BM202" s="311"/>
      <c r="BN202" s="312"/>
      <c r="BO202" s="311"/>
      <c r="BP202" s="297"/>
      <c r="BQ202" s="311"/>
      <c r="BR202" s="311"/>
      <c r="BS202" s="311"/>
      <c r="BT202" s="311"/>
      <c r="BU202" s="312"/>
      <c r="BV202" s="311"/>
      <c r="BW202" s="297"/>
      <c r="BX202" s="311"/>
      <c r="BY202" s="311"/>
      <c r="BZ202" s="311"/>
      <c r="CA202" s="311"/>
      <c r="CB202" s="312"/>
      <c r="CC202" s="311"/>
      <c r="CD202" s="297"/>
      <c r="CE202" s="311"/>
      <c r="CF202" s="311"/>
      <c r="CG202" s="311"/>
      <c r="CH202" s="311"/>
      <c r="CI202" s="312"/>
      <c r="CJ202" s="311"/>
      <c r="CK202" s="297"/>
      <c r="CL202" s="311"/>
      <c r="CM202" s="311"/>
      <c r="CN202" s="311"/>
      <c r="CO202" s="311"/>
      <c r="CP202" s="312"/>
      <c r="CQ202" s="311"/>
      <c r="CR202" s="297"/>
      <c r="CS202" s="311"/>
      <c r="CT202" s="311"/>
      <c r="CU202" s="311"/>
      <c r="CV202" s="311"/>
      <c r="CW202" s="312"/>
      <c r="CX202" s="311"/>
      <c r="CY202" s="297"/>
      <c r="CZ202" s="311"/>
      <c r="DA202" s="311"/>
      <c r="DB202" s="311"/>
      <c r="DC202" s="311"/>
      <c r="DD202" s="312"/>
      <c r="DE202" s="311"/>
      <c r="DF202" s="297"/>
      <c r="DG202" s="311"/>
      <c r="DH202" s="311"/>
      <c r="DI202" s="311"/>
      <c r="DJ202" s="311"/>
      <c r="DK202" s="312"/>
      <c r="DL202" s="311"/>
      <c r="DM202" s="297"/>
      <c r="DN202" s="311"/>
      <c r="DO202" s="311"/>
      <c r="DP202" s="311"/>
      <c r="DQ202" s="311"/>
      <c r="DR202" s="312"/>
      <c r="DS202" s="311"/>
      <c r="DT202" s="297"/>
      <c r="DU202" s="311"/>
      <c r="DV202" s="311"/>
      <c r="DW202" s="311"/>
      <c r="DX202" s="311"/>
      <c r="DY202" s="312"/>
      <c r="DZ202" s="311"/>
      <c r="EA202" s="297"/>
      <c r="EB202" s="311"/>
      <c r="EC202" s="311"/>
      <c r="ED202" s="311"/>
      <c r="EE202" s="311"/>
      <c r="EF202" s="312"/>
      <c r="EG202" s="311"/>
      <c r="EH202" s="297"/>
      <c r="EI202" s="311"/>
      <c r="EJ202" s="311"/>
      <c r="EK202" s="311"/>
      <c r="EL202" s="311"/>
      <c r="EM202" s="312"/>
      <c r="EN202" s="311"/>
      <c r="EO202" s="297"/>
      <c r="EP202" s="311"/>
      <c r="EQ202" s="311"/>
      <c r="ER202" s="311"/>
      <c r="ES202" s="311"/>
      <c r="ET202" s="312"/>
      <c r="EU202" s="311"/>
      <c r="EV202" s="297"/>
      <c r="EW202" s="311"/>
      <c r="EX202" s="311"/>
      <c r="EY202" s="311"/>
      <c r="EZ202" s="311"/>
      <c r="FA202" s="312"/>
      <c r="FB202" s="311"/>
      <c r="FC202" s="298"/>
    </row>
    <row r="203" spans="1:159" s="205" customFormat="1" ht="39.9" customHeight="1" x14ac:dyDescent="0.25">
      <c r="A203" s="206"/>
      <c r="B203" s="196"/>
      <c r="C203" s="292"/>
      <c r="D203" s="198"/>
      <c r="E203" s="299"/>
      <c r="F203" s="200"/>
      <c r="G203" s="301"/>
      <c r="H203" s="303"/>
      <c r="I203" s="299"/>
      <c r="J203" s="299"/>
      <c r="K203" s="299"/>
      <c r="L203" s="289"/>
      <c r="M203" s="299"/>
      <c r="N203" s="289"/>
      <c r="O203" s="363" t="str">
        <f>IF(P203="","",IF(OR(I203="",J203=""),"",IF(AND(ISNUMBER(FIND("post-", I203)),J203=ProductCode!$I$12),ProductCode!$F$19,IF(AND(ISNUMBER(FIND("pre-", I203)),J203=ProductCode!$I$12),ProductCode!$F$20,IF(ISNUMBER(FIND("post-", I203)),ProductCode!$F$17,ProductCode!$F$18)))))</f>
        <v/>
      </c>
      <c r="P203" s="295" t="str">
        <f t="shared" si="10"/>
        <v/>
      </c>
      <c r="Q203" s="306"/>
      <c r="R203" s="203"/>
      <c r="S203" s="308" t="str">
        <f t="shared" si="11"/>
        <v/>
      </c>
      <c r="T203" s="311"/>
      <c r="U203" s="311"/>
      <c r="V203" s="311"/>
      <c r="W203" s="311"/>
      <c r="X203" s="312"/>
      <c r="Y203" s="311"/>
      <c r="Z203" s="297"/>
      <c r="AA203" s="311"/>
      <c r="AB203" s="311"/>
      <c r="AC203" s="311"/>
      <c r="AD203" s="311"/>
      <c r="AE203" s="312"/>
      <c r="AF203" s="311"/>
      <c r="AG203" s="297"/>
      <c r="AH203" s="311"/>
      <c r="AI203" s="311"/>
      <c r="AJ203" s="311"/>
      <c r="AK203" s="311"/>
      <c r="AL203" s="312"/>
      <c r="AM203" s="311"/>
      <c r="AN203" s="297"/>
      <c r="AO203" s="311"/>
      <c r="AP203" s="311"/>
      <c r="AQ203" s="311"/>
      <c r="AR203" s="311"/>
      <c r="AS203" s="312"/>
      <c r="AT203" s="311"/>
      <c r="AU203" s="297"/>
      <c r="AV203" s="311"/>
      <c r="AW203" s="311"/>
      <c r="AX203" s="311"/>
      <c r="AY203" s="311"/>
      <c r="AZ203" s="312"/>
      <c r="BA203" s="311"/>
      <c r="BB203" s="297"/>
      <c r="BC203" s="311"/>
      <c r="BD203" s="311"/>
      <c r="BE203" s="311"/>
      <c r="BF203" s="311"/>
      <c r="BG203" s="312"/>
      <c r="BH203" s="311"/>
      <c r="BI203" s="297"/>
      <c r="BJ203" s="311"/>
      <c r="BK203" s="311"/>
      <c r="BL203" s="311"/>
      <c r="BM203" s="311"/>
      <c r="BN203" s="312"/>
      <c r="BO203" s="311"/>
      <c r="BP203" s="297"/>
      <c r="BQ203" s="311"/>
      <c r="BR203" s="311"/>
      <c r="BS203" s="311"/>
      <c r="BT203" s="311"/>
      <c r="BU203" s="312"/>
      <c r="BV203" s="311"/>
      <c r="BW203" s="297"/>
      <c r="BX203" s="311"/>
      <c r="BY203" s="311"/>
      <c r="BZ203" s="311"/>
      <c r="CA203" s="311"/>
      <c r="CB203" s="312"/>
      <c r="CC203" s="311"/>
      <c r="CD203" s="297"/>
      <c r="CE203" s="311"/>
      <c r="CF203" s="311"/>
      <c r="CG203" s="311"/>
      <c r="CH203" s="311"/>
      <c r="CI203" s="312"/>
      <c r="CJ203" s="311"/>
      <c r="CK203" s="297"/>
      <c r="CL203" s="311"/>
      <c r="CM203" s="311"/>
      <c r="CN203" s="311"/>
      <c r="CO203" s="311"/>
      <c r="CP203" s="312"/>
      <c r="CQ203" s="311"/>
      <c r="CR203" s="297"/>
      <c r="CS203" s="311"/>
      <c r="CT203" s="311"/>
      <c r="CU203" s="311"/>
      <c r="CV203" s="311"/>
      <c r="CW203" s="312"/>
      <c r="CX203" s="311"/>
      <c r="CY203" s="297"/>
      <c r="CZ203" s="311"/>
      <c r="DA203" s="311"/>
      <c r="DB203" s="311"/>
      <c r="DC203" s="311"/>
      <c r="DD203" s="312"/>
      <c r="DE203" s="311"/>
      <c r="DF203" s="297"/>
      <c r="DG203" s="311"/>
      <c r="DH203" s="311"/>
      <c r="DI203" s="311"/>
      <c r="DJ203" s="311"/>
      <c r="DK203" s="312"/>
      <c r="DL203" s="311"/>
      <c r="DM203" s="297"/>
      <c r="DN203" s="311"/>
      <c r="DO203" s="311"/>
      <c r="DP203" s="311"/>
      <c r="DQ203" s="311"/>
      <c r="DR203" s="312"/>
      <c r="DS203" s="311"/>
      <c r="DT203" s="297"/>
      <c r="DU203" s="311"/>
      <c r="DV203" s="311"/>
      <c r="DW203" s="311"/>
      <c r="DX203" s="311"/>
      <c r="DY203" s="312"/>
      <c r="DZ203" s="311"/>
      <c r="EA203" s="297"/>
      <c r="EB203" s="311"/>
      <c r="EC203" s="311"/>
      <c r="ED203" s="311"/>
      <c r="EE203" s="311"/>
      <c r="EF203" s="312"/>
      <c r="EG203" s="311"/>
      <c r="EH203" s="297"/>
      <c r="EI203" s="311"/>
      <c r="EJ203" s="311"/>
      <c r="EK203" s="311"/>
      <c r="EL203" s="311"/>
      <c r="EM203" s="312"/>
      <c r="EN203" s="311"/>
      <c r="EO203" s="297"/>
      <c r="EP203" s="311"/>
      <c r="EQ203" s="311"/>
      <c r="ER203" s="311"/>
      <c r="ES203" s="311"/>
      <c r="ET203" s="312"/>
      <c r="EU203" s="311"/>
      <c r="EV203" s="297"/>
      <c r="EW203" s="311"/>
      <c r="EX203" s="311"/>
      <c r="EY203" s="311"/>
      <c r="EZ203" s="311"/>
      <c r="FA203" s="312"/>
      <c r="FB203" s="311"/>
      <c r="FC203" s="298"/>
    </row>
    <row r="204" spans="1:159" s="205" customFormat="1" ht="39.9" customHeight="1" x14ac:dyDescent="0.25">
      <c r="A204" s="206"/>
      <c r="B204" s="196"/>
      <c r="C204" s="292"/>
      <c r="D204" s="198"/>
      <c r="E204" s="299"/>
      <c r="F204" s="200"/>
      <c r="G204" s="301"/>
      <c r="H204" s="303"/>
      <c r="I204" s="299"/>
      <c r="J204" s="299"/>
      <c r="K204" s="299"/>
      <c r="L204" s="289"/>
      <c r="M204" s="299"/>
      <c r="N204" s="289"/>
      <c r="O204" s="363" t="str">
        <f>IF(P204="","",IF(OR(I204="",J204=""),"",IF(AND(ISNUMBER(FIND("post-", I204)),J204=ProductCode!$I$12),ProductCode!$F$19,IF(AND(ISNUMBER(FIND("pre-", I204)),J204=ProductCode!$I$12),ProductCode!$F$20,IF(ISNUMBER(FIND("post-", I204)),ProductCode!$F$17,ProductCode!$F$18)))))</f>
        <v/>
      </c>
      <c r="P204" s="295" t="str">
        <f t="shared" si="10"/>
        <v/>
      </c>
      <c r="Q204" s="306"/>
      <c r="R204" s="203"/>
      <c r="S204" s="308" t="str">
        <f t="shared" si="11"/>
        <v/>
      </c>
      <c r="T204" s="311"/>
      <c r="U204" s="311"/>
      <c r="V204" s="311"/>
      <c r="W204" s="311"/>
      <c r="X204" s="312"/>
      <c r="Y204" s="311"/>
      <c r="Z204" s="297"/>
      <c r="AA204" s="311"/>
      <c r="AB204" s="311"/>
      <c r="AC204" s="311"/>
      <c r="AD204" s="311"/>
      <c r="AE204" s="312"/>
      <c r="AF204" s="311"/>
      <c r="AG204" s="297"/>
      <c r="AH204" s="311"/>
      <c r="AI204" s="311"/>
      <c r="AJ204" s="311"/>
      <c r="AK204" s="311"/>
      <c r="AL204" s="312"/>
      <c r="AM204" s="311"/>
      <c r="AN204" s="297"/>
      <c r="AO204" s="311"/>
      <c r="AP204" s="311"/>
      <c r="AQ204" s="311"/>
      <c r="AR204" s="311"/>
      <c r="AS204" s="312"/>
      <c r="AT204" s="311"/>
      <c r="AU204" s="297"/>
      <c r="AV204" s="311"/>
      <c r="AW204" s="311"/>
      <c r="AX204" s="311"/>
      <c r="AY204" s="311"/>
      <c r="AZ204" s="312"/>
      <c r="BA204" s="311"/>
      <c r="BB204" s="297"/>
      <c r="BC204" s="311"/>
      <c r="BD204" s="311"/>
      <c r="BE204" s="311"/>
      <c r="BF204" s="311"/>
      <c r="BG204" s="312"/>
      <c r="BH204" s="311"/>
      <c r="BI204" s="297"/>
      <c r="BJ204" s="311"/>
      <c r="BK204" s="311"/>
      <c r="BL204" s="311"/>
      <c r="BM204" s="311"/>
      <c r="BN204" s="312"/>
      <c r="BO204" s="311"/>
      <c r="BP204" s="297"/>
      <c r="BQ204" s="311"/>
      <c r="BR204" s="311"/>
      <c r="BS204" s="311"/>
      <c r="BT204" s="311"/>
      <c r="BU204" s="312"/>
      <c r="BV204" s="311"/>
      <c r="BW204" s="297"/>
      <c r="BX204" s="311"/>
      <c r="BY204" s="311"/>
      <c r="BZ204" s="311"/>
      <c r="CA204" s="311"/>
      <c r="CB204" s="312"/>
      <c r="CC204" s="311"/>
      <c r="CD204" s="297"/>
      <c r="CE204" s="311"/>
      <c r="CF204" s="311"/>
      <c r="CG204" s="311"/>
      <c r="CH204" s="311"/>
      <c r="CI204" s="312"/>
      <c r="CJ204" s="311"/>
      <c r="CK204" s="297"/>
      <c r="CL204" s="311"/>
      <c r="CM204" s="311"/>
      <c r="CN204" s="311"/>
      <c r="CO204" s="311"/>
      <c r="CP204" s="312"/>
      <c r="CQ204" s="311"/>
      <c r="CR204" s="297"/>
      <c r="CS204" s="311"/>
      <c r="CT204" s="311"/>
      <c r="CU204" s="311"/>
      <c r="CV204" s="311"/>
      <c r="CW204" s="312"/>
      <c r="CX204" s="311"/>
      <c r="CY204" s="297"/>
      <c r="CZ204" s="311"/>
      <c r="DA204" s="311"/>
      <c r="DB204" s="311"/>
      <c r="DC204" s="311"/>
      <c r="DD204" s="312"/>
      <c r="DE204" s="311"/>
      <c r="DF204" s="297"/>
      <c r="DG204" s="311"/>
      <c r="DH204" s="311"/>
      <c r="DI204" s="311"/>
      <c r="DJ204" s="311"/>
      <c r="DK204" s="312"/>
      <c r="DL204" s="311"/>
      <c r="DM204" s="297"/>
      <c r="DN204" s="311"/>
      <c r="DO204" s="311"/>
      <c r="DP204" s="311"/>
      <c r="DQ204" s="311"/>
      <c r="DR204" s="312"/>
      <c r="DS204" s="311"/>
      <c r="DT204" s="297"/>
      <c r="DU204" s="311"/>
      <c r="DV204" s="311"/>
      <c r="DW204" s="311"/>
      <c r="DX204" s="311"/>
      <c r="DY204" s="312"/>
      <c r="DZ204" s="311"/>
      <c r="EA204" s="297"/>
      <c r="EB204" s="311"/>
      <c r="EC204" s="311"/>
      <c r="ED204" s="311"/>
      <c r="EE204" s="311"/>
      <c r="EF204" s="312"/>
      <c r="EG204" s="311"/>
      <c r="EH204" s="297"/>
      <c r="EI204" s="311"/>
      <c r="EJ204" s="311"/>
      <c r="EK204" s="311"/>
      <c r="EL204" s="311"/>
      <c r="EM204" s="312"/>
      <c r="EN204" s="311"/>
      <c r="EO204" s="297"/>
      <c r="EP204" s="311"/>
      <c r="EQ204" s="311"/>
      <c r="ER204" s="311"/>
      <c r="ES204" s="311"/>
      <c r="ET204" s="312"/>
      <c r="EU204" s="311"/>
      <c r="EV204" s="297"/>
      <c r="EW204" s="311"/>
      <c r="EX204" s="311"/>
      <c r="EY204" s="311"/>
      <c r="EZ204" s="311"/>
      <c r="FA204" s="312"/>
      <c r="FB204" s="311"/>
      <c r="FC204" s="298"/>
    </row>
    <row r="205" spans="1:159" s="205" customFormat="1" ht="39.9" customHeight="1" x14ac:dyDescent="0.25">
      <c r="A205" s="206"/>
      <c r="B205" s="196"/>
      <c r="C205" s="292"/>
      <c r="D205" s="198"/>
      <c r="E205" s="299"/>
      <c r="F205" s="200"/>
      <c r="G205" s="301"/>
      <c r="H205" s="303"/>
      <c r="I205" s="299"/>
      <c r="J205" s="299"/>
      <c r="K205" s="299"/>
      <c r="L205" s="289"/>
      <c r="M205" s="299"/>
      <c r="N205" s="289"/>
      <c r="O205" s="363" t="str">
        <f>IF(P205="","",IF(OR(I205="",J205=""),"",IF(AND(ISNUMBER(FIND("post-", I205)),J205=ProductCode!$I$12),ProductCode!$F$19,IF(AND(ISNUMBER(FIND("pre-", I205)),J205=ProductCode!$I$12),ProductCode!$F$20,IF(ISNUMBER(FIND("post-", I205)),ProductCode!$F$17,ProductCode!$F$18)))))</f>
        <v/>
      </c>
      <c r="P205" s="295" t="str">
        <f t="shared" si="10"/>
        <v/>
      </c>
      <c r="Q205" s="306"/>
      <c r="R205" s="203"/>
      <c r="S205" s="308" t="str">
        <f t="shared" si="11"/>
        <v/>
      </c>
      <c r="T205" s="311"/>
      <c r="U205" s="311"/>
      <c r="V205" s="311"/>
      <c r="W205" s="311"/>
      <c r="X205" s="312"/>
      <c r="Y205" s="311"/>
      <c r="Z205" s="297"/>
      <c r="AA205" s="311"/>
      <c r="AB205" s="311"/>
      <c r="AC205" s="311"/>
      <c r="AD205" s="311"/>
      <c r="AE205" s="312"/>
      <c r="AF205" s="311"/>
      <c r="AG205" s="297"/>
      <c r="AH205" s="311"/>
      <c r="AI205" s="311"/>
      <c r="AJ205" s="311"/>
      <c r="AK205" s="311"/>
      <c r="AL205" s="312"/>
      <c r="AM205" s="311"/>
      <c r="AN205" s="297"/>
      <c r="AO205" s="311"/>
      <c r="AP205" s="311"/>
      <c r="AQ205" s="311"/>
      <c r="AR205" s="311"/>
      <c r="AS205" s="312"/>
      <c r="AT205" s="311"/>
      <c r="AU205" s="297"/>
      <c r="AV205" s="311"/>
      <c r="AW205" s="311"/>
      <c r="AX205" s="311"/>
      <c r="AY205" s="311"/>
      <c r="AZ205" s="312"/>
      <c r="BA205" s="311"/>
      <c r="BB205" s="297"/>
      <c r="BC205" s="311"/>
      <c r="BD205" s="311"/>
      <c r="BE205" s="311"/>
      <c r="BF205" s="311"/>
      <c r="BG205" s="312"/>
      <c r="BH205" s="311"/>
      <c r="BI205" s="297"/>
      <c r="BJ205" s="311"/>
      <c r="BK205" s="311"/>
      <c r="BL205" s="311"/>
      <c r="BM205" s="311"/>
      <c r="BN205" s="312"/>
      <c r="BO205" s="311"/>
      <c r="BP205" s="297"/>
      <c r="BQ205" s="311"/>
      <c r="BR205" s="311"/>
      <c r="BS205" s="311"/>
      <c r="BT205" s="311"/>
      <c r="BU205" s="312"/>
      <c r="BV205" s="311"/>
      <c r="BW205" s="297"/>
      <c r="BX205" s="311"/>
      <c r="BY205" s="311"/>
      <c r="BZ205" s="311"/>
      <c r="CA205" s="311"/>
      <c r="CB205" s="312"/>
      <c r="CC205" s="311"/>
      <c r="CD205" s="297"/>
      <c r="CE205" s="311"/>
      <c r="CF205" s="311"/>
      <c r="CG205" s="311"/>
      <c r="CH205" s="311"/>
      <c r="CI205" s="312"/>
      <c r="CJ205" s="311"/>
      <c r="CK205" s="297"/>
      <c r="CL205" s="311"/>
      <c r="CM205" s="311"/>
      <c r="CN205" s="311"/>
      <c r="CO205" s="311"/>
      <c r="CP205" s="312"/>
      <c r="CQ205" s="311"/>
      <c r="CR205" s="297"/>
      <c r="CS205" s="311"/>
      <c r="CT205" s="311"/>
      <c r="CU205" s="311"/>
      <c r="CV205" s="311"/>
      <c r="CW205" s="312"/>
      <c r="CX205" s="311"/>
      <c r="CY205" s="297"/>
      <c r="CZ205" s="311"/>
      <c r="DA205" s="311"/>
      <c r="DB205" s="311"/>
      <c r="DC205" s="311"/>
      <c r="DD205" s="312"/>
      <c r="DE205" s="311"/>
      <c r="DF205" s="297"/>
      <c r="DG205" s="311"/>
      <c r="DH205" s="311"/>
      <c r="DI205" s="311"/>
      <c r="DJ205" s="311"/>
      <c r="DK205" s="312"/>
      <c r="DL205" s="311"/>
      <c r="DM205" s="297"/>
      <c r="DN205" s="311"/>
      <c r="DO205" s="311"/>
      <c r="DP205" s="311"/>
      <c r="DQ205" s="311"/>
      <c r="DR205" s="312"/>
      <c r="DS205" s="311"/>
      <c r="DT205" s="297"/>
      <c r="DU205" s="311"/>
      <c r="DV205" s="311"/>
      <c r="DW205" s="311"/>
      <c r="DX205" s="311"/>
      <c r="DY205" s="312"/>
      <c r="DZ205" s="311"/>
      <c r="EA205" s="297"/>
      <c r="EB205" s="311"/>
      <c r="EC205" s="311"/>
      <c r="ED205" s="311"/>
      <c r="EE205" s="311"/>
      <c r="EF205" s="312"/>
      <c r="EG205" s="311"/>
      <c r="EH205" s="297"/>
      <c r="EI205" s="311"/>
      <c r="EJ205" s="311"/>
      <c r="EK205" s="311"/>
      <c r="EL205" s="311"/>
      <c r="EM205" s="312"/>
      <c r="EN205" s="311"/>
      <c r="EO205" s="297"/>
      <c r="EP205" s="311"/>
      <c r="EQ205" s="311"/>
      <c r="ER205" s="311"/>
      <c r="ES205" s="311"/>
      <c r="ET205" s="312"/>
      <c r="EU205" s="311"/>
      <c r="EV205" s="297"/>
      <c r="EW205" s="311"/>
      <c r="EX205" s="311"/>
      <c r="EY205" s="311"/>
      <c r="EZ205" s="311"/>
      <c r="FA205" s="312"/>
      <c r="FB205" s="311"/>
      <c r="FC205" s="298"/>
    </row>
    <row r="206" spans="1:159" s="205" customFormat="1" ht="39.9" customHeight="1" x14ac:dyDescent="0.25">
      <c r="A206" s="206"/>
      <c r="B206" s="196"/>
      <c r="C206" s="292"/>
      <c r="D206" s="198"/>
      <c r="E206" s="299"/>
      <c r="F206" s="200"/>
      <c r="G206" s="301"/>
      <c r="H206" s="303"/>
      <c r="I206" s="299"/>
      <c r="J206" s="299"/>
      <c r="K206" s="299"/>
      <c r="L206" s="289"/>
      <c r="M206" s="299"/>
      <c r="N206" s="289"/>
      <c r="O206" s="363" t="str">
        <f>IF(P206="","",IF(OR(I206="",J206=""),"",IF(AND(ISNUMBER(FIND("post-", I206)),J206=ProductCode!$I$12),ProductCode!$F$19,IF(AND(ISNUMBER(FIND("pre-", I206)),J206=ProductCode!$I$12),ProductCode!$F$20,IF(ISNUMBER(FIND("post-", I206)),ProductCode!$F$17,ProductCode!$F$18)))))</f>
        <v/>
      </c>
      <c r="P206" s="295" t="str">
        <f t="shared" si="10"/>
        <v/>
      </c>
      <c r="Q206" s="306"/>
      <c r="R206" s="203"/>
      <c r="S206" s="308" t="str">
        <f t="shared" si="11"/>
        <v/>
      </c>
      <c r="T206" s="311"/>
      <c r="U206" s="311"/>
      <c r="V206" s="311"/>
      <c r="W206" s="311"/>
      <c r="X206" s="312"/>
      <c r="Y206" s="311"/>
      <c r="Z206" s="297"/>
      <c r="AA206" s="311"/>
      <c r="AB206" s="311"/>
      <c r="AC206" s="311"/>
      <c r="AD206" s="311"/>
      <c r="AE206" s="312"/>
      <c r="AF206" s="311"/>
      <c r="AG206" s="297"/>
      <c r="AH206" s="311"/>
      <c r="AI206" s="311"/>
      <c r="AJ206" s="311"/>
      <c r="AK206" s="311"/>
      <c r="AL206" s="312"/>
      <c r="AM206" s="311"/>
      <c r="AN206" s="297"/>
      <c r="AO206" s="311"/>
      <c r="AP206" s="311"/>
      <c r="AQ206" s="311"/>
      <c r="AR206" s="311"/>
      <c r="AS206" s="312"/>
      <c r="AT206" s="311"/>
      <c r="AU206" s="297"/>
      <c r="AV206" s="311"/>
      <c r="AW206" s="311"/>
      <c r="AX206" s="311"/>
      <c r="AY206" s="311"/>
      <c r="AZ206" s="312"/>
      <c r="BA206" s="311"/>
      <c r="BB206" s="297"/>
      <c r="BC206" s="311"/>
      <c r="BD206" s="311"/>
      <c r="BE206" s="311"/>
      <c r="BF206" s="311"/>
      <c r="BG206" s="312"/>
      <c r="BH206" s="311"/>
      <c r="BI206" s="297"/>
      <c r="BJ206" s="311"/>
      <c r="BK206" s="311"/>
      <c r="BL206" s="311"/>
      <c r="BM206" s="311"/>
      <c r="BN206" s="312"/>
      <c r="BO206" s="311"/>
      <c r="BP206" s="297"/>
      <c r="BQ206" s="311"/>
      <c r="BR206" s="311"/>
      <c r="BS206" s="311"/>
      <c r="BT206" s="311"/>
      <c r="BU206" s="312"/>
      <c r="BV206" s="311"/>
      <c r="BW206" s="297"/>
      <c r="BX206" s="311"/>
      <c r="BY206" s="311"/>
      <c r="BZ206" s="311"/>
      <c r="CA206" s="311"/>
      <c r="CB206" s="312"/>
      <c r="CC206" s="311"/>
      <c r="CD206" s="297"/>
      <c r="CE206" s="311"/>
      <c r="CF206" s="311"/>
      <c r="CG206" s="311"/>
      <c r="CH206" s="311"/>
      <c r="CI206" s="312"/>
      <c r="CJ206" s="311"/>
      <c r="CK206" s="297"/>
      <c r="CL206" s="311"/>
      <c r="CM206" s="311"/>
      <c r="CN206" s="311"/>
      <c r="CO206" s="311"/>
      <c r="CP206" s="312"/>
      <c r="CQ206" s="311"/>
      <c r="CR206" s="297"/>
      <c r="CS206" s="311"/>
      <c r="CT206" s="311"/>
      <c r="CU206" s="311"/>
      <c r="CV206" s="311"/>
      <c r="CW206" s="312"/>
      <c r="CX206" s="311"/>
      <c r="CY206" s="297"/>
      <c r="CZ206" s="311"/>
      <c r="DA206" s="311"/>
      <c r="DB206" s="311"/>
      <c r="DC206" s="311"/>
      <c r="DD206" s="312"/>
      <c r="DE206" s="311"/>
      <c r="DF206" s="297"/>
      <c r="DG206" s="311"/>
      <c r="DH206" s="311"/>
      <c r="DI206" s="311"/>
      <c r="DJ206" s="311"/>
      <c r="DK206" s="312"/>
      <c r="DL206" s="311"/>
      <c r="DM206" s="297"/>
      <c r="DN206" s="311"/>
      <c r="DO206" s="311"/>
      <c r="DP206" s="311"/>
      <c r="DQ206" s="311"/>
      <c r="DR206" s="312"/>
      <c r="DS206" s="311"/>
      <c r="DT206" s="297"/>
      <c r="DU206" s="311"/>
      <c r="DV206" s="311"/>
      <c r="DW206" s="311"/>
      <c r="DX206" s="311"/>
      <c r="DY206" s="312"/>
      <c r="DZ206" s="311"/>
      <c r="EA206" s="297"/>
      <c r="EB206" s="311"/>
      <c r="EC206" s="311"/>
      <c r="ED206" s="311"/>
      <c r="EE206" s="311"/>
      <c r="EF206" s="312"/>
      <c r="EG206" s="311"/>
      <c r="EH206" s="297"/>
      <c r="EI206" s="311"/>
      <c r="EJ206" s="311"/>
      <c r="EK206" s="311"/>
      <c r="EL206" s="311"/>
      <c r="EM206" s="312"/>
      <c r="EN206" s="311"/>
      <c r="EO206" s="297"/>
      <c r="EP206" s="311"/>
      <c r="EQ206" s="311"/>
      <c r="ER206" s="311"/>
      <c r="ES206" s="311"/>
      <c r="ET206" s="312"/>
      <c r="EU206" s="311"/>
      <c r="EV206" s="297"/>
      <c r="EW206" s="311"/>
      <c r="EX206" s="311"/>
      <c r="EY206" s="311"/>
      <c r="EZ206" s="311"/>
      <c r="FA206" s="312"/>
      <c r="FB206" s="311"/>
      <c r="FC206" s="298"/>
    </row>
    <row r="207" spans="1:159" s="205" customFormat="1" ht="39.9" customHeight="1" x14ac:dyDescent="0.25">
      <c r="A207" s="206"/>
      <c r="B207" s="196"/>
      <c r="C207" s="292"/>
      <c r="D207" s="198"/>
      <c r="E207" s="299"/>
      <c r="F207" s="200"/>
      <c r="G207" s="301"/>
      <c r="H207" s="303"/>
      <c r="I207" s="299"/>
      <c r="J207" s="299"/>
      <c r="K207" s="299"/>
      <c r="L207" s="289"/>
      <c r="M207" s="299"/>
      <c r="N207" s="289"/>
      <c r="O207" s="363" t="str">
        <f>IF(P207="","",IF(OR(I207="",J207=""),"",IF(AND(ISNUMBER(FIND("post-", I207)),J207=ProductCode!$I$12),ProductCode!$F$19,IF(AND(ISNUMBER(FIND("pre-", I207)),J207=ProductCode!$I$12),ProductCode!$F$20,IF(ISNUMBER(FIND("post-", I207)),ProductCode!$F$17,ProductCode!$F$18)))))</f>
        <v/>
      </c>
      <c r="P207" s="295" t="str">
        <f t="shared" si="10"/>
        <v/>
      </c>
      <c r="Q207" s="306"/>
      <c r="R207" s="203"/>
      <c r="S207" s="308" t="str">
        <f t="shared" si="11"/>
        <v/>
      </c>
      <c r="T207" s="311"/>
      <c r="U207" s="311"/>
      <c r="V207" s="311"/>
      <c r="W207" s="311"/>
      <c r="X207" s="312"/>
      <c r="Y207" s="311"/>
      <c r="Z207" s="297"/>
      <c r="AA207" s="311"/>
      <c r="AB207" s="311"/>
      <c r="AC207" s="311"/>
      <c r="AD207" s="311"/>
      <c r="AE207" s="312"/>
      <c r="AF207" s="311"/>
      <c r="AG207" s="297"/>
      <c r="AH207" s="311"/>
      <c r="AI207" s="311"/>
      <c r="AJ207" s="311"/>
      <c r="AK207" s="311"/>
      <c r="AL207" s="312"/>
      <c r="AM207" s="311"/>
      <c r="AN207" s="297"/>
      <c r="AO207" s="311"/>
      <c r="AP207" s="311"/>
      <c r="AQ207" s="311"/>
      <c r="AR207" s="311"/>
      <c r="AS207" s="312"/>
      <c r="AT207" s="311"/>
      <c r="AU207" s="297"/>
      <c r="AV207" s="311"/>
      <c r="AW207" s="311"/>
      <c r="AX207" s="311"/>
      <c r="AY207" s="311"/>
      <c r="AZ207" s="312"/>
      <c r="BA207" s="311"/>
      <c r="BB207" s="297"/>
      <c r="BC207" s="311"/>
      <c r="BD207" s="311"/>
      <c r="BE207" s="311"/>
      <c r="BF207" s="311"/>
      <c r="BG207" s="312"/>
      <c r="BH207" s="311"/>
      <c r="BI207" s="297"/>
      <c r="BJ207" s="311"/>
      <c r="BK207" s="311"/>
      <c r="BL207" s="311"/>
      <c r="BM207" s="311"/>
      <c r="BN207" s="312"/>
      <c r="BO207" s="311"/>
      <c r="BP207" s="297"/>
      <c r="BQ207" s="311"/>
      <c r="BR207" s="311"/>
      <c r="BS207" s="311"/>
      <c r="BT207" s="311"/>
      <c r="BU207" s="312"/>
      <c r="BV207" s="311"/>
      <c r="BW207" s="297"/>
      <c r="BX207" s="311"/>
      <c r="BY207" s="311"/>
      <c r="BZ207" s="311"/>
      <c r="CA207" s="311"/>
      <c r="CB207" s="312"/>
      <c r="CC207" s="311"/>
      <c r="CD207" s="297"/>
      <c r="CE207" s="311"/>
      <c r="CF207" s="311"/>
      <c r="CG207" s="311"/>
      <c r="CH207" s="311"/>
      <c r="CI207" s="312"/>
      <c r="CJ207" s="311"/>
      <c r="CK207" s="297"/>
      <c r="CL207" s="311"/>
      <c r="CM207" s="311"/>
      <c r="CN207" s="311"/>
      <c r="CO207" s="311"/>
      <c r="CP207" s="312"/>
      <c r="CQ207" s="311"/>
      <c r="CR207" s="297"/>
      <c r="CS207" s="311"/>
      <c r="CT207" s="311"/>
      <c r="CU207" s="311"/>
      <c r="CV207" s="311"/>
      <c r="CW207" s="312"/>
      <c r="CX207" s="311"/>
      <c r="CY207" s="297"/>
      <c r="CZ207" s="311"/>
      <c r="DA207" s="311"/>
      <c r="DB207" s="311"/>
      <c r="DC207" s="311"/>
      <c r="DD207" s="312"/>
      <c r="DE207" s="311"/>
      <c r="DF207" s="297"/>
      <c r="DG207" s="311"/>
      <c r="DH207" s="311"/>
      <c r="DI207" s="311"/>
      <c r="DJ207" s="311"/>
      <c r="DK207" s="312"/>
      <c r="DL207" s="311"/>
      <c r="DM207" s="297"/>
      <c r="DN207" s="311"/>
      <c r="DO207" s="311"/>
      <c r="DP207" s="311"/>
      <c r="DQ207" s="311"/>
      <c r="DR207" s="312"/>
      <c r="DS207" s="311"/>
      <c r="DT207" s="297"/>
      <c r="DU207" s="311"/>
      <c r="DV207" s="311"/>
      <c r="DW207" s="311"/>
      <c r="DX207" s="311"/>
      <c r="DY207" s="312"/>
      <c r="DZ207" s="311"/>
      <c r="EA207" s="297"/>
      <c r="EB207" s="311"/>
      <c r="EC207" s="311"/>
      <c r="ED207" s="311"/>
      <c r="EE207" s="311"/>
      <c r="EF207" s="312"/>
      <c r="EG207" s="311"/>
      <c r="EH207" s="297"/>
      <c r="EI207" s="311"/>
      <c r="EJ207" s="311"/>
      <c r="EK207" s="311"/>
      <c r="EL207" s="311"/>
      <c r="EM207" s="312"/>
      <c r="EN207" s="311"/>
      <c r="EO207" s="297"/>
      <c r="EP207" s="311"/>
      <c r="EQ207" s="311"/>
      <c r="ER207" s="311"/>
      <c r="ES207" s="311"/>
      <c r="ET207" s="312"/>
      <c r="EU207" s="311"/>
      <c r="EV207" s="297"/>
      <c r="EW207" s="311"/>
      <c r="EX207" s="311"/>
      <c r="EY207" s="311"/>
      <c r="EZ207" s="311"/>
      <c r="FA207" s="312"/>
      <c r="FB207" s="311"/>
      <c r="FC207" s="298"/>
    </row>
    <row r="208" spans="1:159" s="205" customFormat="1" ht="39.9" customHeight="1" x14ac:dyDescent="0.25">
      <c r="A208" s="206"/>
      <c r="B208" s="196"/>
      <c r="C208" s="292"/>
      <c r="D208" s="198"/>
      <c r="E208" s="299"/>
      <c r="F208" s="200"/>
      <c r="G208" s="301"/>
      <c r="H208" s="303"/>
      <c r="I208" s="299"/>
      <c r="J208" s="299"/>
      <c r="K208" s="299"/>
      <c r="L208" s="289"/>
      <c r="M208" s="299"/>
      <c r="N208" s="289"/>
      <c r="O208" s="363" t="str">
        <f>IF(P208="","",IF(OR(I208="",J208=""),"",IF(AND(ISNUMBER(FIND("post-", I208)),J208=ProductCode!$I$12),ProductCode!$F$19,IF(AND(ISNUMBER(FIND("pre-", I208)),J208=ProductCode!$I$12),ProductCode!$F$20,IF(ISNUMBER(FIND("post-", I208)),ProductCode!$F$17,ProductCode!$F$18)))))</f>
        <v/>
      </c>
      <c r="P208" s="295" t="str">
        <f t="shared" si="10"/>
        <v/>
      </c>
      <c r="Q208" s="306"/>
      <c r="R208" s="203"/>
      <c r="S208" s="308" t="str">
        <f t="shared" si="11"/>
        <v/>
      </c>
      <c r="T208" s="311"/>
      <c r="U208" s="311"/>
      <c r="V208" s="311"/>
      <c r="W208" s="311"/>
      <c r="X208" s="312"/>
      <c r="Y208" s="311"/>
      <c r="Z208" s="297"/>
      <c r="AA208" s="311"/>
      <c r="AB208" s="311"/>
      <c r="AC208" s="311"/>
      <c r="AD208" s="311"/>
      <c r="AE208" s="312"/>
      <c r="AF208" s="311"/>
      <c r="AG208" s="297"/>
      <c r="AH208" s="311"/>
      <c r="AI208" s="311"/>
      <c r="AJ208" s="311"/>
      <c r="AK208" s="311"/>
      <c r="AL208" s="312"/>
      <c r="AM208" s="311"/>
      <c r="AN208" s="297"/>
      <c r="AO208" s="311"/>
      <c r="AP208" s="311"/>
      <c r="AQ208" s="311"/>
      <c r="AR208" s="311"/>
      <c r="AS208" s="312"/>
      <c r="AT208" s="311"/>
      <c r="AU208" s="297"/>
      <c r="AV208" s="311"/>
      <c r="AW208" s="311"/>
      <c r="AX208" s="311"/>
      <c r="AY208" s="311"/>
      <c r="AZ208" s="312"/>
      <c r="BA208" s="311"/>
      <c r="BB208" s="297"/>
      <c r="BC208" s="311"/>
      <c r="BD208" s="311"/>
      <c r="BE208" s="311"/>
      <c r="BF208" s="311"/>
      <c r="BG208" s="312"/>
      <c r="BH208" s="311"/>
      <c r="BI208" s="297"/>
      <c r="BJ208" s="311"/>
      <c r="BK208" s="311"/>
      <c r="BL208" s="311"/>
      <c r="BM208" s="311"/>
      <c r="BN208" s="312"/>
      <c r="BO208" s="311"/>
      <c r="BP208" s="297"/>
      <c r="BQ208" s="311"/>
      <c r="BR208" s="311"/>
      <c r="BS208" s="311"/>
      <c r="BT208" s="311"/>
      <c r="BU208" s="312"/>
      <c r="BV208" s="311"/>
      <c r="BW208" s="297"/>
      <c r="BX208" s="311"/>
      <c r="BY208" s="311"/>
      <c r="BZ208" s="311"/>
      <c r="CA208" s="311"/>
      <c r="CB208" s="312"/>
      <c r="CC208" s="311"/>
      <c r="CD208" s="297"/>
      <c r="CE208" s="311"/>
      <c r="CF208" s="311"/>
      <c r="CG208" s="311"/>
      <c r="CH208" s="311"/>
      <c r="CI208" s="312"/>
      <c r="CJ208" s="311"/>
      <c r="CK208" s="297"/>
      <c r="CL208" s="311"/>
      <c r="CM208" s="311"/>
      <c r="CN208" s="311"/>
      <c r="CO208" s="311"/>
      <c r="CP208" s="312"/>
      <c r="CQ208" s="311"/>
      <c r="CR208" s="297"/>
      <c r="CS208" s="311"/>
      <c r="CT208" s="311"/>
      <c r="CU208" s="311"/>
      <c r="CV208" s="311"/>
      <c r="CW208" s="312"/>
      <c r="CX208" s="311"/>
      <c r="CY208" s="297"/>
      <c r="CZ208" s="311"/>
      <c r="DA208" s="311"/>
      <c r="DB208" s="311"/>
      <c r="DC208" s="311"/>
      <c r="DD208" s="312"/>
      <c r="DE208" s="311"/>
      <c r="DF208" s="297"/>
      <c r="DG208" s="311"/>
      <c r="DH208" s="311"/>
      <c r="DI208" s="311"/>
      <c r="DJ208" s="311"/>
      <c r="DK208" s="312"/>
      <c r="DL208" s="311"/>
      <c r="DM208" s="297"/>
      <c r="DN208" s="311"/>
      <c r="DO208" s="311"/>
      <c r="DP208" s="311"/>
      <c r="DQ208" s="311"/>
      <c r="DR208" s="312"/>
      <c r="DS208" s="311"/>
      <c r="DT208" s="297"/>
      <c r="DU208" s="311"/>
      <c r="DV208" s="311"/>
      <c r="DW208" s="311"/>
      <c r="DX208" s="311"/>
      <c r="DY208" s="312"/>
      <c r="DZ208" s="311"/>
      <c r="EA208" s="297"/>
      <c r="EB208" s="311"/>
      <c r="EC208" s="311"/>
      <c r="ED208" s="311"/>
      <c r="EE208" s="311"/>
      <c r="EF208" s="312"/>
      <c r="EG208" s="311"/>
      <c r="EH208" s="297"/>
      <c r="EI208" s="311"/>
      <c r="EJ208" s="311"/>
      <c r="EK208" s="311"/>
      <c r="EL208" s="311"/>
      <c r="EM208" s="312"/>
      <c r="EN208" s="311"/>
      <c r="EO208" s="297"/>
      <c r="EP208" s="311"/>
      <c r="EQ208" s="311"/>
      <c r="ER208" s="311"/>
      <c r="ES208" s="311"/>
      <c r="ET208" s="312"/>
      <c r="EU208" s="311"/>
      <c r="EV208" s="297"/>
      <c r="EW208" s="311"/>
      <c r="EX208" s="311"/>
      <c r="EY208" s="311"/>
      <c r="EZ208" s="311"/>
      <c r="FA208" s="312"/>
      <c r="FB208" s="311"/>
      <c r="FC208" s="298"/>
    </row>
    <row r="209" spans="1:159" s="205" customFormat="1" ht="39.9" customHeight="1" x14ac:dyDescent="0.25">
      <c r="A209" s="206"/>
      <c r="B209" s="196"/>
      <c r="C209" s="292"/>
      <c r="D209" s="198"/>
      <c r="E209" s="299"/>
      <c r="F209" s="200"/>
      <c r="G209" s="301"/>
      <c r="H209" s="303"/>
      <c r="I209" s="299"/>
      <c r="J209" s="299"/>
      <c r="K209" s="299"/>
      <c r="L209" s="289"/>
      <c r="M209" s="299"/>
      <c r="N209" s="289"/>
      <c r="O209" s="363" t="str">
        <f>IF(P209="","",IF(OR(I209="",J209=""),"",IF(AND(ISNUMBER(FIND("post-", I209)),J209=ProductCode!$I$12),ProductCode!$F$19,IF(AND(ISNUMBER(FIND("pre-", I209)),J209=ProductCode!$I$12),ProductCode!$F$20,IF(ISNUMBER(FIND("post-", I209)),ProductCode!$F$17,ProductCode!$F$18)))))</f>
        <v/>
      </c>
      <c r="P209" s="295" t="str">
        <f t="shared" si="10"/>
        <v/>
      </c>
      <c r="Q209" s="306"/>
      <c r="R209" s="203"/>
      <c r="S209" s="308" t="str">
        <f t="shared" si="11"/>
        <v/>
      </c>
      <c r="T209" s="311"/>
      <c r="U209" s="311"/>
      <c r="V209" s="311"/>
      <c r="W209" s="311"/>
      <c r="X209" s="312"/>
      <c r="Y209" s="311"/>
      <c r="Z209" s="297"/>
      <c r="AA209" s="311"/>
      <c r="AB209" s="311"/>
      <c r="AC209" s="311"/>
      <c r="AD209" s="311"/>
      <c r="AE209" s="312"/>
      <c r="AF209" s="311"/>
      <c r="AG209" s="297"/>
      <c r="AH209" s="311"/>
      <c r="AI209" s="311"/>
      <c r="AJ209" s="311"/>
      <c r="AK209" s="311"/>
      <c r="AL209" s="312"/>
      <c r="AM209" s="311"/>
      <c r="AN209" s="297"/>
      <c r="AO209" s="311"/>
      <c r="AP209" s="311"/>
      <c r="AQ209" s="311"/>
      <c r="AR209" s="311"/>
      <c r="AS209" s="312"/>
      <c r="AT209" s="311"/>
      <c r="AU209" s="297"/>
      <c r="AV209" s="311"/>
      <c r="AW209" s="311"/>
      <c r="AX209" s="311"/>
      <c r="AY209" s="311"/>
      <c r="AZ209" s="312"/>
      <c r="BA209" s="311"/>
      <c r="BB209" s="297"/>
      <c r="BC209" s="311"/>
      <c r="BD209" s="311"/>
      <c r="BE209" s="311"/>
      <c r="BF209" s="311"/>
      <c r="BG209" s="312"/>
      <c r="BH209" s="311"/>
      <c r="BI209" s="297"/>
      <c r="BJ209" s="311"/>
      <c r="BK209" s="311"/>
      <c r="BL209" s="311"/>
      <c r="BM209" s="311"/>
      <c r="BN209" s="312"/>
      <c r="BO209" s="311"/>
      <c r="BP209" s="297"/>
      <c r="BQ209" s="311"/>
      <c r="BR209" s="311"/>
      <c r="BS209" s="311"/>
      <c r="BT209" s="311"/>
      <c r="BU209" s="312"/>
      <c r="BV209" s="311"/>
      <c r="BW209" s="297"/>
      <c r="BX209" s="311"/>
      <c r="BY209" s="311"/>
      <c r="BZ209" s="311"/>
      <c r="CA209" s="311"/>
      <c r="CB209" s="312"/>
      <c r="CC209" s="311"/>
      <c r="CD209" s="297"/>
      <c r="CE209" s="311"/>
      <c r="CF209" s="311"/>
      <c r="CG209" s="311"/>
      <c r="CH209" s="311"/>
      <c r="CI209" s="312"/>
      <c r="CJ209" s="311"/>
      <c r="CK209" s="297"/>
      <c r="CL209" s="311"/>
      <c r="CM209" s="311"/>
      <c r="CN209" s="311"/>
      <c r="CO209" s="311"/>
      <c r="CP209" s="312"/>
      <c r="CQ209" s="311"/>
      <c r="CR209" s="297"/>
      <c r="CS209" s="311"/>
      <c r="CT209" s="311"/>
      <c r="CU209" s="311"/>
      <c r="CV209" s="311"/>
      <c r="CW209" s="312"/>
      <c r="CX209" s="311"/>
      <c r="CY209" s="297"/>
      <c r="CZ209" s="311"/>
      <c r="DA209" s="311"/>
      <c r="DB209" s="311"/>
      <c r="DC209" s="311"/>
      <c r="DD209" s="312"/>
      <c r="DE209" s="311"/>
      <c r="DF209" s="297"/>
      <c r="DG209" s="311"/>
      <c r="DH209" s="311"/>
      <c r="DI209" s="311"/>
      <c r="DJ209" s="311"/>
      <c r="DK209" s="312"/>
      <c r="DL209" s="311"/>
      <c r="DM209" s="297"/>
      <c r="DN209" s="311"/>
      <c r="DO209" s="311"/>
      <c r="DP209" s="311"/>
      <c r="DQ209" s="311"/>
      <c r="DR209" s="312"/>
      <c r="DS209" s="311"/>
      <c r="DT209" s="297"/>
      <c r="DU209" s="311"/>
      <c r="DV209" s="311"/>
      <c r="DW209" s="311"/>
      <c r="DX209" s="311"/>
      <c r="DY209" s="312"/>
      <c r="DZ209" s="311"/>
      <c r="EA209" s="297"/>
      <c r="EB209" s="311"/>
      <c r="EC209" s="311"/>
      <c r="ED209" s="311"/>
      <c r="EE209" s="311"/>
      <c r="EF209" s="312"/>
      <c r="EG209" s="311"/>
      <c r="EH209" s="297"/>
      <c r="EI209" s="311"/>
      <c r="EJ209" s="311"/>
      <c r="EK209" s="311"/>
      <c r="EL209" s="311"/>
      <c r="EM209" s="312"/>
      <c r="EN209" s="311"/>
      <c r="EO209" s="297"/>
      <c r="EP209" s="311"/>
      <c r="EQ209" s="311"/>
      <c r="ER209" s="311"/>
      <c r="ES209" s="311"/>
      <c r="ET209" s="312"/>
      <c r="EU209" s="311"/>
      <c r="EV209" s="297"/>
      <c r="EW209" s="311"/>
      <c r="EX209" s="311"/>
      <c r="EY209" s="311"/>
      <c r="EZ209" s="311"/>
      <c r="FA209" s="312"/>
      <c r="FB209" s="311"/>
      <c r="FC209" s="298"/>
    </row>
    <row r="210" spans="1:159" s="205" customFormat="1" ht="39.9" customHeight="1" x14ac:dyDescent="0.25">
      <c r="A210" s="206"/>
      <c r="B210" s="196"/>
      <c r="C210" s="292"/>
      <c r="D210" s="198"/>
      <c r="E210" s="299"/>
      <c r="F210" s="200"/>
      <c r="G210" s="301"/>
      <c r="H210" s="303"/>
      <c r="I210" s="299"/>
      <c r="J210" s="299"/>
      <c r="K210" s="299"/>
      <c r="L210" s="289"/>
      <c r="M210" s="299"/>
      <c r="N210" s="289"/>
      <c r="O210" s="363" t="str">
        <f>IF(P210="","",IF(OR(I210="",J210=""),"",IF(AND(ISNUMBER(FIND("post-", I210)),J210=ProductCode!$I$12),ProductCode!$F$19,IF(AND(ISNUMBER(FIND("pre-", I210)),J210=ProductCode!$I$12),ProductCode!$F$20,IF(ISNUMBER(FIND("post-", I210)),ProductCode!$F$17,ProductCode!$F$18)))))</f>
        <v/>
      </c>
      <c r="P210" s="295" t="str">
        <f t="shared" si="10"/>
        <v/>
      </c>
      <c r="Q210" s="306"/>
      <c r="R210" s="203"/>
      <c r="S210" s="308" t="str">
        <f t="shared" si="11"/>
        <v/>
      </c>
      <c r="T210" s="311"/>
      <c r="U210" s="311"/>
      <c r="V210" s="311"/>
      <c r="W210" s="311"/>
      <c r="X210" s="312"/>
      <c r="Y210" s="311"/>
      <c r="Z210" s="297"/>
      <c r="AA210" s="311"/>
      <c r="AB210" s="311"/>
      <c r="AC210" s="311"/>
      <c r="AD210" s="311"/>
      <c r="AE210" s="312"/>
      <c r="AF210" s="311"/>
      <c r="AG210" s="297"/>
      <c r="AH210" s="311"/>
      <c r="AI210" s="311"/>
      <c r="AJ210" s="311"/>
      <c r="AK210" s="311"/>
      <c r="AL210" s="312"/>
      <c r="AM210" s="311"/>
      <c r="AN210" s="297"/>
      <c r="AO210" s="311"/>
      <c r="AP210" s="311"/>
      <c r="AQ210" s="311"/>
      <c r="AR210" s="311"/>
      <c r="AS210" s="312"/>
      <c r="AT210" s="311"/>
      <c r="AU210" s="297"/>
      <c r="AV210" s="311"/>
      <c r="AW210" s="311"/>
      <c r="AX210" s="311"/>
      <c r="AY210" s="311"/>
      <c r="AZ210" s="312"/>
      <c r="BA210" s="311"/>
      <c r="BB210" s="297"/>
      <c r="BC210" s="311"/>
      <c r="BD210" s="311"/>
      <c r="BE210" s="311"/>
      <c r="BF210" s="311"/>
      <c r="BG210" s="312"/>
      <c r="BH210" s="311"/>
      <c r="BI210" s="297"/>
      <c r="BJ210" s="311"/>
      <c r="BK210" s="311"/>
      <c r="BL210" s="311"/>
      <c r="BM210" s="311"/>
      <c r="BN210" s="312"/>
      <c r="BO210" s="311"/>
      <c r="BP210" s="297"/>
      <c r="BQ210" s="311"/>
      <c r="BR210" s="311"/>
      <c r="BS210" s="311"/>
      <c r="BT210" s="311"/>
      <c r="BU210" s="312"/>
      <c r="BV210" s="311"/>
      <c r="BW210" s="297"/>
      <c r="BX210" s="311"/>
      <c r="BY210" s="311"/>
      <c r="BZ210" s="311"/>
      <c r="CA210" s="311"/>
      <c r="CB210" s="312"/>
      <c r="CC210" s="311"/>
      <c r="CD210" s="297"/>
      <c r="CE210" s="311"/>
      <c r="CF210" s="311"/>
      <c r="CG210" s="311"/>
      <c r="CH210" s="311"/>
      <c r="CI210" s="312"/>
      <c r="CJ210" s="311"/>
      <c r="CK210" s="297"/>
      <c r="CL210" s="311"/>
      <c r="CM210" s="311"/>
      <c r="CN210" s="311"/>
      <c r="CO210" s="311"/>
      <c r="CP210" s="312"/>
      <c r="CQ210" s="311"/>
      <c r="CR210" s="297"/>
      <c r="CS210" s="311"/>
      <c r="CT210" s="311"/>
      <c r="CU210" s="311"/>
      <c r="CV210" s="311"/>
      <c r="CW210" s="312"/>
      <c r="CX210" s="311"/>
      <c r="CY210" s="297"/>
      <c r="CZ210" s="311"/>
      <c r="DA210" s="311"/>
      <c r="DB210" s="311"/>
      <c r="DC210" s="311"/>
      <c r="DD210" s="312"/>
      <c r="DE210" s="311"/>
      <c r="DF210" s="297"/>
      <c r="DG210" s="311"/>
      <c r="DH210" s="311"/>
      <c r="DI210" s="311"/>
      <c r="DJ210" s="311"/>
      <c r="DK210" s="312"/>
      <c r="DL210" s="311"/>
      <c r="DM210" s="297"/>
      <c r="DN210" s="311"/>
      <c r="DO210" s="311"/>
      <c r="DP210" s="311"/>
      <c r="DQ210" s="311"/>
      <c r="DR210" s="312"/>
      <c r="DS210" s="311"/>
      <c r="DT210" s="297"/>
      <c r="DU210" s="311"/>
      <c r="DV210" s="311"/>
      <c r="DW210" s="311"/>
      <c r="DX210" s="311"/>
      <c r="DY210" s="312"/>
      <c r="DZ210" s="311"/>
      <c r="EA210" s="297"/>
      <c r="EB210" s="311"/>
      <c r="EC210" s="311"/>
      <c r="ED210" s="311"/>
      <c r="EE210" s="311"/>
      <c r="EF210" s="312"/>
      <c r="EG210" s="311"/>
      <c r="EH210" s="297"/>
      <c r="EI210" s="311"/>
      <c r="EJ210" s="311"/>
      <c r="EK210" s="311"/>
      <c r="EL210" s="311"/>
      <c r="EM210" s="312"/>
      <c r="EN210" s="311"/>
      <c r="EO210" s="297"/>
      <c r="EP210" s="311"/>
      <c r="EQ210" s="311"/>
      <c r="ER210" s="311"/>
      <c r="ES210" s="311"/>
      <c r="ET210" s="312"/>
      <c r="EU210" s="311"/>
      <c r="EV210" s="297"/>
      <c r="EW210" s="311"/>
      <c r="EX210" s="311"/>
      <c r="EY210" s="311"/>
      <c r="EZ210" s="311"/>
      <c r="FA210" s="312"/>
      <c r="FB210" s="311"/>
      <c r="FC210" s="298"/>
    </row>
    <row r="211" spans="1:159" s="205" customFormat="1" ht="39.9" customHeight="1" x14ac:dyDescent="0.25">
      <c r="A211" s="206"/>
      <c r="B211" s="196"/>
      <c r="C211" s="292"/>
      <c r="D211" s="198"/>
      <c r="E211" s="299"/>
      <c r="F211" s="200"/>
      <c r="G211" s="301"/>
      <c r="H211" s="303"/>
      <c r="I211" s="299"/>
      <c r="J211" s="299"/>
      <c r="K211" s="299"/>
      <c r="L211" s="289"/>
      <c r="M211" s="299"/>
      <c r="N211" s="289"/>
      <c r="O211" s="363" t="str">
        <f>IF(P211="","",IF(OR(I211="",J211=""),"",IF(AND(ISNUMBER(FIND("post-", I211)),J211=ProductCode!$I$12),ProductCode!$F$19,IF(AND(ISNUMBER(FIND("pre-", I211)),J211=ProductCode!$I$12),ProductCode!$F$20,IF(ISNUMBER(FIND("post-", I211)),ProductCode!$F$17,ProductCode!$F$18)))))</f>
        <v/>
      </c>
      <c r="P211" s="295" t="str">
        <f t="shared" si="10"/>
        <v/>
      </c>
      <c r="Q211" s="306"/>
      <c r="R211" s="203"/>
      <c r="S211" s="308" t="str">
        <f t="shared" si="11"/>
        <v/>
      </c>
      <c r="T211" s="311"/>
      <c r="U211" s="311"/>
      <c r="V211" s="311"/>
      <c r="W211" s="311"/>
      <c r="X211" s="312"/>
      <c r="Y211" s="311"/>
      <c r="Z211" s="297"/>
      <c r="AA211" s="311"/>
      <c r="AB211" s="311"/>
      <c r="AC211" s="311"/>
      <c r="AD211" s="311"/>
      <c r="AE211" s="312"/>
      <c r="AF211" s="311"/>
      <c r="AG211" s="297"/>
      <c r="AH211" s="311"/>
      <c r="AI211" s="311"/>
      <c r="AJ211" s="311"/>
      <c r="AK211" s="311"/>
      <c r="AL211" s="312"/>
      <c r="AM211" s="311"/>
      <c r="AN211" s="297"/>
      <c r="AO211" s="311"/>
      <c r="AP211" s="311"/>
      <c r="AQ211" s="311"/>
      <c r="AR211" s="311"/>
      <c r="AS211" s="312"/>
      <c r="AT211" s="311"/>
      <c r="AU211" s="297"/>
      <c r="AV211" s="311"/>
      <c r="AW211" s="311"/>
      <c r="AX211" s="311"/>
      <c r="AY211" s="311"/>
      <c r="AZ211" s="312"/>
      <c r="BA211" s="311"/>
      <c r="BB211" s="297"/>
      <c r="BC211" s="311"/>
      <c r="BD211" s="311"/>
      <c r="BE211" s="311"/>
      <c r="BF211" s="311"/>
      <c r="BG211" s="312"/>
      <c r="BH211" s="311"/>
      <c r="BI211" s="297"/>
      <c r="BJ211" s="311"/>
      <c r="BK211" s="311"/>
      <c r="BL211" s="311"/>
      <c r="BM211" s="311"/>
      <c r="BN211" s="312"/>
      <c r="BO211" s="311"/>
      <c r="BP211" s="297"/>
      <c r="BQ211" s="311"/>
      <c r="BR211" s="311"/>
      <c r="BS211" s="311"/>
      <c r="BT211" s="311"/>
      <c r="BU211" s="312"/>
      <c r="BV211" s="311"/>
      <c r="BW211" s="297"/>
      <c r="BX211" s="311"/>
      <c r="BY211" s="311"/>
      <c r="BZ211" s="311"/>
      <c r="CA211" s="311"/>
      <c r="CB211" s="312"/>
      <c r="CC211" s="311"/>
      <c r="CD211" s="297"/>
      <c r="CE211" s="311"/>
      <c r="CF211" s="311"/>
      <c r="CG211" s="311"/>
      <c r="CH211" s="311"/>
      <c r="CI211" s="312"/>
      <c r="CJ211" s="311"/>
      <c r="CK211" s="297"/>
      <c r="CL211" s="311"/>
      <c r="CM211" s="311"/>
      <c r="CN211" s="311"/>
      <c r="CO211" s="311"/>
      <c r="CP211" s="312"/>
      <c r="CQ211" s="311"/>
      <c r="CR211" s="297"/>
      <c r="CS211" s="311"/>
      <c r="CT211" s="311"/>
      <c r="CU211" s="311"/>
      <c r="CV211" s="311"/>
      <c r="CW211" s="312"/>
      <c r="CX211" s="311"/>
      <c r="CY211" s="297"/>
      <c r="CZ211" s="311"/>
      <c r="DA211" s="311"/>
      <c r="DB211" s="311"/>
      <c r="DC211" s="311"/>
      <c r="DD211" s="312"/>
      <c r="DE211" s="311"/>
      <c r="DF211" s="297"/>
      <c r="DG211" s="311"/>
      <c r="DH211" s="311"/>
      <c r="DI211" s="311"/>
      <c r="DJ211" s="311"/>
      <c r="DK211" s="312"/>
      <c r="DL211" s="311"/>
      <c r="DM211" s="297"/>
      <c r="DN211" s="311"/>
      <c r="DO211" s="311"/>
      <c r="DP211" s="311"/>
      <c r="DQ211" s="311"/>
      <c r="DR211" s="312"/>
      <c r="DS211" s="311"/>
      <c r="DT211" s="297"/>
      <c r="DU211" s="311"/>
      <c r="DV211" s="311"/>
      <c r="DW211" s="311"/>
      <c r="DX211" s="311"/>
      <c r="DY211" s="312"/>
      <c r="DZ211" s="311"/>
      <c r="EA211" s="297"/>
      <c r="EB211" s="311"/>
      <c r="EC211" s="311"/>
      <c r="ED211" s="311"/>
      <c r="EE211" s="311"/>
      <c r="EF211" s="312"/>
      <c r="EG211" s="311"/>
      <c r="EH211" s="297"/>
      <c r="EI211" s="311"/>
      <c r="EJ211" s="311"/>
      <c r="EK211" s="311"/>
      <c r="EL211" s="311"/>
      <c r="EM211" s="312"/>
      <c r="EN211" s="311"/>
      <c r="EO211" s="297"/>
      <c r="EP211" s="311"/>
      <c r="EQ211" s="311"/>
      <c r="ER211" s="311"/>
      <c r="ES211" s="311"/>
      <c r="ET211" s="312"/>
      <c r="EU211" s="311"/>
      <c r="EV211" s="297"/>
      <c r="EW211" s="311"/>
      <c r="EX211" s="311"/>
      <c r="EY211" s="311"/>
      <c r="EZ211" s="311"/>
      <c r="FA211" s="312"/>
      <c r="FB211" s="311"/>
      <c r="FC211" s="298"/>
    </row>
    <row r="212" spans="1:159" s="205" customFormat="1" ht="39.9" customHeight="1" x14ac:dyDescent="0.25">
      <c r="A212" s="206"/>
      <c r="B212" s="196"/>
      <c r="C212" s="292"/>
      <c r="D212" s="198"/>
      <c r="E212" s="299"/>
      <c r="F212" s="200"/>
      <c r="G212" s="301"/>
      <c r="H212" s="303"/>
      <c r="I212" s="299"/>
      <c r="J212" s="299"/>
      <c r="K212" s="299"/>
      <c r="L212" s="289"/>
      <c r="M212" s="299"/>
      <c r="N212" s="289"/>
      <c r="O212" s="363" t="str">
        <f>IF(P212="","",IF(OR(I212="",J212=""),"",IF(AND(ISNUMBER(FIND("post-", I212)),J212=ProductCode!$I$12),ProductCode!$F$19,IF(AND(ISNUMBER(FIND("pre-", I212)),J212=ProductCode!$I$12),ProductCode!$F$20,IF(ISNUMBER(FIND("post-", I212)),ProductCode!$F$17,ProductCode!$F$18)))))</f>
        <v/>
      </c>
      <c r="P212" s="295" t="str">
        <f t="shared" si="10"/>
        <v/>
      </c>
      <c r="Q212" s="306"/>
      <c r="R212" s="203"/>
      <c r="S212" s="308" t="str">
        <f t="shared" si="11"/>
        <v/>
      </c>
      <c r="T212" s="311"/>
      <c r="U212" s="311"/>
      <c r="V212" s="311"/>
      <c r="W212" s="311"/>
      <c r="X212" s="312"/>
      <c r="Y212" s="311"/>
      <c r="Z212" s="297"/>
      <c r="AA212" s="311"/>
      <c r="AB212" s="311"/>
      <c r="AC212" s="311"/>
      <c r="AD212" s="311"/>
      <c r="AE212" s="312"/>
      <c r="AF212" s="311"/>
      <c r="AG212" s="297"/>
      <c r="AH212" s="311"/>
      <c r="AI212" s="311"/>
      <c r="AJ212" s="311"/>
      <c r="AK212" s="311"/>
      <c r="AL212" s="312"/>
      <c r="AM212" s="311"/>
      <c r="AN212" s="297"/>
      <c r="AO212" s="311"/>
      <c r="AP212" s="311"/>
      <c r="AQ212" s="311"/>
      <c r="AR212" s="311"/>
      <c r="AS212" s="312"/>
      <c r="AT212" s="311"/>
      <c r="AU212" s="297"/>
      <c r="AV212" s="311"/>
      <c r="AW212" s="311"/>
      <c r="AX212" s="311"/>
      <c r="AY212" s="311"/>
      <c r="AZ212" s="312"/>
      <c r="BA212" s="311"/>
      <c r="BB212" s="297"/>
      <c r="BC212" s="311"/>
      <c r="BD212" s="311"/>
      <c r="BE212" s="311"/>
      <c r="BF212" s="311"/>
      <c r="BG212" s="312"/>
      <c r="BH212" s="311"/>
      <c r="BI212" s="297"/>
      <c r="BJ212" s="311"/>
      <c r="BK212" s="311"/>
      <c r="BL212" s="311"/>
      <c r="BM212" s="311"/>
      <c r="BN212" s="312"/>
      <c r="BO212" s="311"/>
      <c r="BP212" s="297"/>
      <c r="BQ212" s="311"/>
      <c r="BR212" s="311"/>
      <c r="BS212" s="311"/>
      <c r="BT212" s="311"/>
      <c r="BU212" s="312"/>
      <c r="BV212" s="311"/>
      <c r="BW212" s="297"/>
      <c r="BX212" s="311"/>
      <c r="BY212" s="311"/>
      <c r="BZ212" s="311"/>
      <c r="CA212" s="311"/>
      <c r="CB212" s="312"/>
      <c r="CC212" s="311"/>
      <c r="CD212" s="297"/>
      <c r="CE212" s="311"/>
      <c r="CF212" s="311"/>
      <c r="CG212" s="311"/>
      <c r="CH212" s="311"/>
      <c r="CI212" s="312"/>
      <c r="CJ212" s="311"/>
      <c r="CK212" s="297"/>
      <c r="CL212" s="311"/>
      <c r="CM212" s="311"/>
      <c r="CN212" s="311"/>
      <c r="CO212" s="311"/>
      <c r="CP212" s="312"/>
      <c r="CQ212" s="311"/>
      <c r="CR212" s="297"/>
      <c r="CS212" s="311"/>
      <c r="CT212" s="311"/>
      <c r="CU212" s="311"/>
      <c r="CV212" s="311"/>
      <c r="CW212" s="312"/>
      <c r="CX212" s="311"/>
      <c r="CY212" s="297"/>
      <c r="CZ212" s="311"/>
      <c r="DA212" s="311"/>
      <c r="DB212" s="311"/>
      <c r="DC212" s="311"/>
      <c r="DD212" s="312"/>
      <c r="DE212" s="311"/>
      <c r="DF212" s="297"/>
      <c r="DG212" s="311"/>
      <c r="DH212" s="311"/>
      <c r="DI212" s="311"/>
      <c r="DJ212" s="311"/>
      <c r="DK212" s="312"/>
      <c r="DL212" s="311"/>
      <c r="DM212" s="297"/>
      <c r="DN212" s="311"/>
      <c r="DO212" s="311"/>
      <c r="DP212" s="311"/>
      <c r="DQ212" s="311"/>
      <c r="DR212" s="312"/>
      <c r="DS212" s="311"/>
      <c r="DT212" s="297"/>
      <c r="DU212" s="311"/>
      <c r="DV212" s="311"/>
      <c r="DW212" s="311"/>
      <c r="DX212" s="311"/>
      <c r="DY212" s="312"/>
      <c r="DZ212" s="311"/>
      <c r="EA212" s="297"/>
      <c r="EB212" s="311"/>
      <c r="EC212" s="311"/>
      <c r="ED212" s="311"/>
      <c r="EE212" s="311"/>
      <c r="EF212" s="312"/>
      <c r="EG212" s="311"/>
      <c r="EH212" s="297"/>
      <c r="EI212" s="311"/>
      <c r="EJ212" s="311"/>
      <c r="EK212" s="311"/>
      <c r="EL212" s="311"/>
      <c r="EM212" s="312"/>
      <c r="EN212" s="311"/>
      <c r="EO212" s="297"/>
      <c r="EP212" s="311"/>
      <c r="EQ212" s="311"/>
      <c r="ER212" s="311"/>
      <c r="ES212" s="311"/>
      <c r="ET212" s="312"/>
      <c r="EU212" s="311"/>
      <c r="EV212" s="297"/>
      <c r="EW212" s="311"/>
      <c r="EX212" s="311"/>
      <c r="EY212" s="311"/>
      <c r="EZ212" s="311"/>
      <c r="FA212" s="312"/>
      <c r="FB212" s="311"/>
      <c r="FC212" s="298"/>
    </row>
    <row r="213" spans="1:159" s="205" customFormat="1" ht="39.9" customHeight="1" x14ac:dyDescent="0.25">
      <c r="A213" s="206"/>
      <c r="B213" s="196"/>
      <c r="C213" s="292"/>
      <c r="D213" s="198"/>
      <c r="E213" s="299"/>
      <c r="F213" s="200"/>
      <c r="G213" s="301"/>
      <c r="H213" s="303"/>
      <c r="I213" s="299"/>
      <c r="J213" s="299"/>
      <c r="K213" s="299"/>
      <c r="L213" s="289"/>
      <c r="M213" s="299"/>
      <c r="N213" s="289"/>
      <c r="O213" s="363" t="str">
        <f>IF(P213="","",IF(OR(I213="",J213=""),"",IF(AND(ISNUMBER(FIND("post-", I213)),J213=ProductCode!$I$12),ProductCode!$F$19,IF(AND(ISNUMBER(FIND("pre-", I213)),J213=ProductCode!$I$12),ProductCode!$F$20,IF(ISNUMBER(FIND("post-", I213)),ProductCode!$F$17,ProductCode!$F$18)))))</f>
        <v/>
      </c>
      <c r="P213" s="295" t="str">
        <f t="shared" si="10"/>
        <v/>
      </c>
      <c r="Q213" s="306"/>
      <c r="R213" s="203"/>
      <c r="S213" s="308" t="str">
        <f t="shared" si="11"/>
        <v/>
      </c>
      <c r="T213" s="311"/>
      <c r="U213" s="311"/>
      <c r="V213" s="311"/>
      <c r="W213" s="311"/>
      <c r="X213" s="312"/>
      <c r="Y213" s="311"/>
      <c r="Z213" s="297"/>
      <c r="AA213" s="311"/>
      <c r="AB213" s="311"/>
      <c r="AC213" s="311"/>
      <c r="AD213" s="311"/>
      <c r="AE213" s="312"/>
      <c r="AF213" s="311"/>
      <c r="AG213" s="297"/>
      <c r="AH213" s="311"/>
      <c r="AI213" s="311"/>
      <c r="AJ213" s="311"/>
      <c r="AK213" s="311"/>
      <c r="AL213" s="312"/>
      <c r="AM213" s="311"/>
      <c r="AN213" s="297"/>
      <c r="AO213" s="311"/>
      <c r="AP213" s="311"/>
      <c r="AQ213" s="311"/>
      <c r="AR213" s="311"/>
      <c r="AS213" s="312"/>
      <c r="AT213" s="311"/>
      <c r="AU213" s="297"/>
      <c r="AV213" s="311"/>
      <c r="AW213" s="311"/>
      <c r="AX213" s="311"/>
      <c r="AY213" s="311"/>
      <c r="AZ213" s="312"/>
      <c r="BA213" s="311"/>
      <c r="BB213" s="297"/>
      <c r="BC213" s="311"/>
      <c r="BD213" s="311"/>
      <c r="BE213" s="311"/>
      <c r="BF213" s="311"/>
      <c r="BG213" s="312"/>
      <c r="BH213" s="311"/>
      <c r="BI213" s="297"/>
      <c r="BJ213" s="311"/>
      <c r="BK213" s="311"/>
      <c r="BL213" s="311"/>
      <c r="BM213" s="311"/>
      <c r="BN213" s="312"/>
      <c r="BO213" s="311"/>
      <c r="BP213" s="297"/>
      <c r="BQ213" s="311"/>
      <c r="BR213" s="311"/>
      <c r="BS213" s="311"/>
      <c r="BT213" s="311"/>
      <c r="BU213" s="312"/>
      <c r="BV213" s="311"/>
      <c r="BW213" s="297"/>
      <c r="BX213" s="311"/>
      <c r="BY213" s="311"/>
      <c r="BZ213" s="311"/>
      <c r="CA213" s="311"/>
      <c r="CB213" s="312"/>
      <c r="CC213" s="311"/>
      <c r="CD213" s="297"/>
      <c r="CE213" s="311"/>
      <c r="CF213" s="311"/>
      <c r="CG213" s="311"/>
      <c r="CH213" s="311"/>
      <c r="CI213" s="312"/>
      <c r="CJ213" s="311"/>
      <c r="CK213" s="297"/>
      <c r="CL213" s="311"/>
      <c r="CM213" s="311"/>
      <c r="CN213" s="311"/>
      <c r="CO213" s="311"/>
      <c r="CP213" s="312"/>
      <c r="CQ213" s="311"/>
      <c r="CR213" s="297"/>
      <c r="CS213" s="311"/>
      <c r="CT213" s="311"/>
      <c r="CU213" s="311"/>
      <c r="CV213" s="311"/>
      <c r="CW213" s="312"/>
      <c r="CX213" s="311"/>
      <c r="CY213" s="297"/>
      <c r="CZ213" s="311"/>
      <c r="DA213" s="311"/>
      <c r="DB213" s="311"/>
      <c r="DC213" s="311"/>
      <c r="DD213" s="312"/>
      <c r="DE213" s="311"/>
      <c r="DF213" s="297"/>
      <c r="DG213" s="311"/>
      <c r="DH213" s="311"/>
      <c r="DI213" s="311"/>
      <c r="DJ213" s="311"/>
      <c r="DK213" s="312"/>
      <c r="DL213" s="311"/>
      <c r="DM213" s="297"/>
      <c r="DN213" s="311"/>
      <c r="DO213" s="311"/>
      <c r="DP213" s="311"/>
      <c r="DQ213" s="311"/>
      <c r="DR213" s="312"/>
      <c r="DS213" s="311"/>
      <c r="DT213" s="297"/>
      <c r="DU213" s="311"/>
      <c r="DV213" s="311"/>
      <c r="DW213" s="311"/>
      <c r="DX213" s="311"/>
      <c r="DY213" s="312"/>
      <c r="DZ213" s="311"/>
      <c r="EA213" s="297"/>
      <c r="EB213" s="311"/>
      <c r="EC213" s="311"/>
      <c r="ED213" s="311"/>
      <c r="EE213" s="311"/>
      <c r="EF213" s="312"/>
      <c r="EG213" s="311"/>
      <c r="EH213" s="297"/>
      <c r="EI213" s="311"/>
      <c r="EJ213" s="311"/>
      <c r="EK213" s="311"/>
      <c r="EL213" s="311"/>
      <c r="EM213" s="312"/>
      <c r="EN213" s="311"/>
      <c r="EO213" s="297"/>
      <c r="EP213" s="311"/>
      <c r="EQ213" s="311"/>
      <c r="ER213" s="311"/>
      <c r="ES213" s="311"/>
      <c r="ET213" s="312"/>
      <c r="EU213" s="311"/>
      <c r="EV213" s="297"/>
      <c r="EW213" s="311"/>
      <c r="EX213" s="311"/>
      <c r="EY213" s="311"/>
      <c r="EZ213" s="311"/>
      <c r="FA213" s="312"/>
      <c r="FB213" s="311"/>
      <c r="FC213" s="298"/>
    </row>
    <row r="214" spans="1:159" s="205" customFormat="1" ht="39.9" customHeight="1" x14ac:dyDescent="0.25">
      <c r="A214" s="206"/>
      <c r="B214" s="196"/>
      <c r="C214" s="292"/>
      <c r="D214" s="198"/>
      <c r="E214" s="299"/>
      <c r="F214" s="200"/>
      <c r="G214" s="301"/>
      <c r="H214" s="303"/>
      <c r="I214" s="299"/>
      <c r="J214" s="299"/>
      <c r="K214" s="299"/>
      <c r="L214" s="289"/>
      <c r="M214" s="299"/>
      <c r="N214" s="289"/>
      <c r="O214" s="363" t="str">
        <f>IF(P214="","",IF(OR(I214="",J214=""),"",IF(AND(ISNUMBER(FIND("post-", I214)),J214=ProductCode!$I$12),ProductCode!$F$19,IF(AND(ISNUMBER(FIND("pre-", I214)),J214=ProductCode!$I$12),ProductCode!$F$20,IF(ISNUMBER(FIND("post-", I214)),ProductCode!$F$17,ProductCode!$F$18)))))</f>
        <v/>
      </c>
      <c r="P214" s="295" t="str">
        <f t="shared" si="10"/>
        <v/>
      </c>
      <c r="Q214" s="306"/>
      <c r="R214" s="203"/>
      <c r="S214" s="308" t="str">
        <f t="shared" si="11"/>
        <v/>
      </c>
      <c r="T214" s="311"/>
      <c r="U214" s="311"/>
      <c r="V214" s="311"/>
      <c r="W214" s="311"/>
      <c r="X214" s="312"/>
      <c r="Y214" s="311"/>
      <c r="Z214" s="297"/>
      <c r="AA214" s="311"/>
      <c r="AB214" s="311"/>
      <c r="AC214" s="311"/>
      <c r="AD214" s="311"/>
      <c r="AE214" s="312"/>
      <c r="AF214" s="311"/>
      <c r="AG214" s="297"/>
      <c r="AH214" s="311"/>
      <c r="AI214" s="311"/>
      <c r="AJ214" s="311"/>
      <c r="AK214" s="311"/>
      <c r="AL214" s="312"/>
      <c r="AM214" s="311"/>
      <c r="AN214" s="297"/>
      <c r="AO214" s="311"/>
      <c r="AP214" s="311"/>
      <c r="AQ214" s="311"/>
      <c r="AR214" s="311"/>
      <c r="AS214" s="312"/>
      <c r="AT214" s="311"/>
      <c r="AU214" s="297"/>
      <c r="AV214" s="311"/>
      <c r="AW214" s="311"/>
      <c r="AX214" s="311"/>
      <c r="AY214" s="311"/>
      <c r="AZ214" s="312"/>
      <c r="BA214" s="311"/>
      <c r="BB214" s="297"/>
      <c r="BC214" s="311"/>
      <c r="BD214" s="311"/>
      <c r="BE214" s="311"/>
      <c r="BF214" s="311"/>
      <c r="BG214" s="312"/>
      <c r="BH214" s="311"/>
      <c r="BI214" s="297"/>
      <c r="BJ214" s="311"/>
      <c r="BK214" s="311"/>
      <c r="BL214" s="311"/>
      <c r="BM214" s="311"/>
      <c r="BN214" s="312"/>
      <c r="BO214" s="311"/>
      <c r="BP214" s="297"/>
      <c r="BQ214" s="311"/>
      <c r="BR214" s="311"/>
      <c r="BS214" s="311"/>
      <c r="BT214" s="311"/>
      <c r="BU214" s="312"/>
      <c r="BV214" s="311"/>
      <c r="BW214" s="297"/>
      <c r="BX214" s="311"/>
      <c r="BY214" s="311"/>
      <c r="BZ214" s="311"/>
      <c r="CA214" s="311"/>
      <c r="CB214" s="312"/>
      <c r="CC214" s="311"/>
      <c r="CD214" s="297"/>
      <c r="CE214" s="311"/>
      <c r="CF214" s="311"/>
      <c r="CG214" s="311"/>
      <c r="CH214" s="311"/>
      <c r="CI214" s="312"/>
      <c r="CJ214" s="311"/>
      <c r="CK214" s="297"/>
      <c r="CL214" s="311"/>
      <c r="CM214" s="311"/>
      <c r="CN214" s="311"/>
      <c r="CO214" s="311"/>
      <c r="CP214" s="312"/>
      <c r="CQ214" s="311"/>
      <c r="CR214" s="297"/>
      <c r="CS214" s="311"/>
      <c r="CT214" s="311"/>
      <c r="CU214" s="311"/>
      <c r="CV214" s="311"/>
      <c r="CW214" s="312"/>
      <c r="CX214" s="311"/>
      <c r="CY214" s="297"/>
      <c r="CZ214" s="311"/>
      <c r="DA214" s="311"/>
      <c r="DB214" s="311"/>
      <c r="DC214" s="311"/>
      <c r="DD214" s="312"/>
      <c r="DE214" s="311"/>
      <c r="DF214" s="297"/>
      <c r="DG214" s="311"/>
      <c r="DH214" s="311"/>
      <c r="DI214" s="311"/>
      <c r="DJ214" s="311"/>
      <c r="DK214" s="312"/>
      <c r="DL214" s="311"/>
      <c r="DM214" s="297"/>
      <c r="DN214" s="311"/>
      <c r="DO214" s="311"/>
      <c r="DP214" s="311"/>
      <c r="DQ214" s="311"/>
      <c r="DR214" s="312"/>
      <c r="DS214" s="311"/>
      <c r="DT214" s="297"/>
      <c r="DU214" s="311"/>
      <c r="DV214" s="311"/>
      <c r="DW214" s="311"/>
      <c r="DX214" s="311"/>
      <c r="DY214" s="312"/>
      <c r="DZ214" s="311"/>
      <c r="EA214" s="297"/>
      <c r="EB214" s="311"/>
      <c r="EC214" s="311"/>
      <c r="ED214" s="311"/>
      <c r="EE214" s="311"/>
      <c r="EF214" s="312"/>
      <c r="EG214" s="311"/>
      <c r="EH214" s="297"/>
      <c r="EI214" s="311"/>
      <c r="EJ214" s="311"/>
      <c r="EK214" s="311"/>
      <c r="EL214" s="311"/>
      <c r="EM214" s="312"/>
      <c r="EN214" s="311"/>
      <c r="EO214" s="297"/>
      <c r="EP214" s="311"/>
      <c r="EQ214" s="311"/>
      <c r="ER214" s="311"/>
      <c r="ES214" s="311"/>
      <c r="ET214" s="312"/>
      <c r="EU214" s="311"/>
      <c r="EV214" s="297"/>
      <c r="EW214" s="311"/>
      <c r="EX214" s="311"/>
      <c r="EY214" s="311"/>
      <c r="EZ214" s="311"/>
      <c r="FA214" s="312"/>
      <c r="FB214" s="311"/>
      <c r="FC214" s="298"/>
    </row>
    <row r="215" spans="1:159" s="205" customFormat="1" ht="39.9" customHeight="1" x14ac:dyDescent="0.25">
      <c r="A215" s="206"/>
      <c r="B215" s="196"/>
      <c r="C215" s="292"/>
      <c r="D215" s="198"/>
      <c r="E215" s="299"/>
      <c r="F215" s="200"/>
      <c r="G215" s="301"/>
      <c r="H215" s="303"/>
      <c r="I215" s="299"/>
      <c r="J215" s="299"/>
      <c r="K215" s="299"/>
      <c r="L215" s="289"/>
      <c r="M215" s="299"/>
      <c r="N215" s="289"/>
      <c r="O215" s="363" t="str">
        <f>IF(P215="","",IF(OR(I215="",J215=""),"",IF(AND(ISNUMBER(FIND("post-", I215)),J215=ProductCode!$I$12),ProductCode!$F$19,IF(AND(ISNUMBER(FIND("pre-", I215)),J215=ProductCode!$I$12),ProductCode!$F$20,IF(ISNUMBER(FIND("post-", I215)),ProductCode!$F$17,ProductCode!$F$18)))))</f>
        <v/>
      </c>
      <c r="P215" s="295" t="str">
        <f t="shared" si="10"/>
        <v/>
      </c>
      <c r="Q215" s="306"/>
      <c r="R215" s="203"/>
      <c r="S215" s="308" t="str">
        <f t="shared" si="11"/>
        <v/>
      </c>
      <c r="T215" s="311"/>
      <c r="U215" s="311"/>
      <c r="V215" s="311"/>
      <c r="W215" s="311"/>
      <c r="X215" s="312"/>
      <c r="Y215" s="311"/>
      <c r="Z215" s="297"/>
      <c r="AA215" s="311"/>
      <c r="AB215" s="311"/>
      <c r="AC215" s="311"/>
      <c r="AD215" s="311"/>
      <c r="AE215" s="312"/>
      <c r="AF215" s="311"/>
      <c r="AG215" s="297"/>
      <c r="AH215" s="311"/>
      <c r="AI215" s="311"/>
      <c r="AJ215" s="311"/>
      <c r="AK215" s="311"/>
      <c r="AL215" s="312"/>
      <c r="AM215" s="311"/>
      <c r="AN215" s="297"/>
      <c r="AO215" s="311"/>
      <c r="AP215" s="311"/>
      <c r="AQ215" s="311"/>
      <c r="AR215" s="311"/>
      <c r="AS215" s="312"/>
      <c r="AT215" s="311"/>
      <c r="AU215" s="297"/>
      <c r="AV215" s="311"/>
      <c r="AW215" s="311"/>
      <c r="AX215" s="311"/>
      <c r="AY215" s="311"/>
      <c r="AZ215" s="312"/>
      <c r="BA215" s="311"/>
      <c r="BB215" s="297"/>
      <c r="BC215" s="311"/>
      <c r="BD215" s="311"/>
      <c r="BE215" s="311"/>
      <c r="BF215" s="311"/>
      <c r="BG215" s="312"/>
      <c r="BH215" s="311"/>
      <c r="BI215" s="297"/>
      <c r="BJ215" s="311"/>
      <c r="BK215" s="311"/>
      <c r="BL215" s="311"/>
      <c r="BM215" s="311"/>
      <c r="BN215" s="312"/>
      <c r="BO215" s="311"/>
      <c r="BP215" s="297"/>
      <c r="BQ215" s="311"/>
      <c r="BR215" s="311"/>
      <c r="BS215" s="311"/>
      <c r="BT215" s="311"/>
      <c r="BU215" s="312"/>
      <c r="BV215" s="311"/>
      <c r="BW215" s="297"/>
      <c r="BX215" s="311"/>
      <c r="BY215" s="311"/>
      <c r="BZ215" s="311"/>
      <c r="CA215" s="311"/>
      <c r="CB215" s="312"/>
      <c r="CC215" s="311"/>
      <c r="CD215" s="297"/>
      <c r="CE215" s="311"/>
      <c r="CF215" s="311"/>
      <c r="CG215" s="311"/>
      <c r="CH215" s="311"/>
      <c r="CI215" s="312"/>
      <c r="CJ215" s="311"/>
      <c r="CK215" s="297"/>
      <c r="CL215" s="311"/>
      <c r="CM215" s="311"/>
      <c r="CN215" s="311"/>
      <c r="CO215" s="311"/>
      <c r="CP215" s="312"/>
      <c r="CQ215" s="311"/>
      <c r="CR215" s="297"/>
      <c r="CS215" s="311"/>
      <c r="CT215" s="311"/>
      <c r="CU215" s="311"/>
      <c r="CV215" s="311"/>
      <c r="CW215" s="312"/>
      <c r="CX215" s="311"/>
      <c r="CY215" s="297"/>
      <c r="CZ215" s="311"/>
      <c r="DA215" s="311"/>
      <c r="DB215" s="311"/>
      <c r="DC215" s="311"/>
      <c r="DD215" s="312"/>
      <c r="DE215" s="311"/>
      <c r="DF215" s="297"/>
      <c r="DG215" s="311"/>
      <c r="DH215" s="311"/>
      <c r="DI215" s="311"/>
      <c r="DJ215" s="311"/>
      <c r="DK215" s="312"/>
      <c r="DL215" s="311"/>
      <c r="DM215" s="297"/>
      <c r="DN215" s="311"/>
      <c r="DO215" s="311"/>
      <c r="DP215" s="311"/>
      <c r="DQ215" s="311"/>
      <c r="DR215" s="312"/>
      <c r="DS215" s="311"/>
      <c r="DT215" s="297"/>
      <c r="DU215" s="311"/>
      <c r="DV215" s="311"/>
      <c r="DW215" s="311"/>
      <c r="DX215" s="311"/>
      <c r="DY215" s="312"/>
      <c r="DZ215" s="311"/>
      <c r="EA215" s="297"/>
      <c r="EB215" s="311"/>
      <c r="EC215" s="311"/>
      <c r="ED215" s="311"/>
      <c r="EE215" s="311"/>
      <c r="EF215" s="312"/>
      <c r="EG215" s="311"/>
      <c r="EH215" s="297"/>
      <c r="EI215" s="311"/>
      <c r="EJ215" s="311"/>
      <c r="EK215" s="311"/>
      <c r="EL215" s="311"/>
      <c r="EM215" s="312"/>
      <c r="EN215" s="311"/>
      <c r="EO215" s="297"/>
      <c r="EP215" s="311"/>
      <c r="EQ215" s="311"/>
      <c r="ER215" s="311"/>
      <c r="ES215" s="311"/>
      <c r="ET215" s="312"/>
      <c r="EU215" s="311"/>
      <c r="EV215" s="297"/>
      <c r="EW215" s="311"/>
      <c r="EX215" s="311"/>
      <c r="EY215" s="311"/>
      <c r="EZ215" s="311"/>
      <c r="FA215" s="312"/>
      <c r="FB215" s="311"/>
      <c r="FC215" s="298"/>
    </row>
    <row r="216" spans="1:159" s="205" customFormat="1" ht="39.9" customHeight="1" x14ac:dyDescent="0.25">
      <c r="A216" s="206"/>
      <c r="B216" s="196"/>
      <c r="C216" s="292"/>
      <c r="D216" s="198"/>
      <c r="E216" s="299"/>
      <c r="F216" s="200"/>
      <c r="G216" s="301"/>
      <c r="H216" s="303"/>
      <c r="I216" s="299"/>
      <c r="J216" s="299"/>
      <c r="K216" s="299"/>
      <c r="L216" s="289"/>
      <c r="M216" s="299"/>
      <c r="N216" s="289"/>
      <c r="O216" s="363" t="str">
        <f>IF(P216="","",IF(OR(I216="",J216=""),"",IF(AND(ISNUMBER(FIND("post-", I216)),J216=ProductCode!$I$12),ProductCode!$F$19,IF(AND(ISNUMBER(FIND("pre-", I216)),J216=ProductCode!$I$12),ProductCode!$F$20,IF(ISNUMBER(FIND("post-", I216)),ProductCode!$F$17,ProductCode!$F$18)))))</f>
        <v/>
      </c>
      <c r="P216" s="295" t="str">
        <f t="shared" si="10"/>
        <v/>
      </c>
      <c r="Q216" s="306"/>
      <c r="R216" s="203"/>
      <c r="S216" s="308" t="str">
        <f t="shared" si="11"/>
        <v/>
      </c>
      <c r="T216" s="311"/>
      <c r="U216" s="311"/>
      <c r="V216" s="311"/>
      <c r="W216" s="311"/>
      <c r="X216" s="312"/>
      <c r="Y216" s="311"/>
      <c r="Z216" s="297"/>
      <c r="AA216" s="311"/>
      <c r="AB216" s="311"/>
      <c r="AC216" s="311"/>
      <c r="AD216" s="311"/>
      <c r="AE216" s="312"/>
      <c r="AF216" s="311"/>
      <c r="AG216" s="297"/>
      <c r="AH216" s="311"/>
      <c r="AI216" s="311"/>
      <c r="AJ216" s="311"/>
      <c r="AK216" s="311"/>
      <c r="AL216" s="312"/>
      <c r="AM216" s="311"/>
      <c r="AN216" s="297"/>
      <c r="AO216" s="311"/>
      <c r="AP216" s="311"/>
      <c r="AQ216" s="311"/>
      <c r="AR216" s="311"/>
      <c r="AS216" s="312"/>
      <c r="AT216" s="311"/>
      <c r="AU216" s="297"/>
      <c r="AV216" s="311"/>
      <c r="AW216" s="311"/>
      <c r="AX216" s="311"/>
      <c r="AY216" s="311"/>
      <c r="AZ216" s="312"/>
      <c r="BA216" s="311"/>
      <c r="BB216" s="297"/>
      <c r="BC216" s="311"/>
      <c r="BD216" s="311"/>
      <c r="BE216" s="311"/>
      <c r="BF216" s="311"/>
      <c r="BG216" s="312"/>
      <c r="BH216" s="311"/>
      <c r="BI216" s="297"/>
      <c r="BJ216" s="311"/>
      <c r="BK216" s="311"/>
      <c r="BL216" s="311"/>
      <c r="BM216" s="311"/>
      <c r="BN216" s="312"/>
      <c r="BO216" s="311"/>
      <c r="BP216" s="297"/>
      <c r="BQ216" s="311"/>
      <c r="BR216" s="311"/>
      <c r="BS216" s="311"/>
      <c r="BT216" s="311"/>
      <c r="BU216" s="312"/>
      <c r="BV216" s="311"/>
      <c r="BW216" s="297"/>
      <c r="BX216" s="311"/>
      <c r="BY216" s="311"/>
      <c r="BZ216" s="311"/>
      <c r="CA216" s="311"/>
      <c r="CB216" s="312"/>
      <c r="CC216" s="311"/>
      <c r="CD216" s="297"/>
      <c r="CE216" s="311"/>
      <c r="CF216" s="311"/>
      <c r="CG216" s="311"/>
      <c r="CH216" s="311"/>
      <c r="CI216" s="312"/>
      <c r="CJ216" s="311"/>
      <c r="CK216" s="297"/>
      <c r="CL216" s="311"/>
      <c r="CM216" s="311"/>
      <c r="CN216" s="311"/>
      <c r="CO216" s="311"/>
      <c r="CP216" s="312"/>
      <c r="CQ216" s="311"/>
      <c r="CR216" s="297"/>
      <c r="CS216" s="311"/>
      <c r="CT216" s="311"/>
      <c r="CU216" s="311"/>
      <c r="CV216" s="311"/>
      <c r="CW216" s="312"/>
      <c r="CX216" s="311"/>
      <c r="CY216" s="297"/>
      <c r="CZ216" s="311"/>
      <c r="DA216" s="311"/>
      <c r="DB216" s="311"/>
      <c r="DC216" s="311"/>
      <c r="DD216" s="312"/>
      <c r="DE216" s="311"/>
      <c r="DF216" s="297"/>
      <c r="DG216" s="311"/>
      <c r="DH216" s="311"/>
      <c r="DI216" s="311"/>
      <c r="DJ216" s="311"/>
      <c r="DK216" s="312"/>
      <c r="DL216" s="311"/>
      <c r="DM216" s="297"/>
      <c r="DN216" s="311"/>
      <c r="DO216" s="311"/>
      <c r="DP216" s="311"/>
      <c r="DQ216" s="311"/>
      <c r="DR216" s="312"/>
      <c r="DS216" s="311"/>
      <c r="DT216" s="297"/>
      <c r="DU216" s="311"/>
      <c r="DV216" s="311"/>
      <c r="DW216" s="311"/>
      <c r="DX216" s="311"/>
      <c r="DY216" s="312"/>
      <c r="DZ216" s="311"/>
      <c r="EA216" s="297"/>
      <c r="EB216" s="311"/>
      <c r="EC216" s="311"/>
      <c r="ED216" s="311"/>
      <c r="EE216" s="311"/>
      <c r="EF216" s="312"/>
      <c r="EG216" s="311"/>
      <c r="EH216" s="297"/>
      <c r="EI216" s="311"/>
      <c r="EJ216" s="311"/>
      <c r="EK216" s="311"/>
      <c r="EL216" s="311"/>
      <c r="EM216" s="312"/>
      <c r="EN216" s="311"/>
      <c r="EO216" s="297"/>
      <c r="EP216" s="311"/>
      <c r="EQ216" s="311"/>
      <c r="ER216" s="311"/>
      <c r="ES216" s="311"/>
      <c r="ET216" s="312"/>
      <c r="EU216" s="311"/>
      <c r="EV216" s="297"/>
      <c r="EW216" s="311"/>
      <c r="EX216" s="311"/>
      <c r="EY216" s="311"/>
      <c r="EZ216" s="311"/>
      <c r="FA216" s="312"/>
      <c r="FB216" s="311"/>
      <c r="FC216" s="298"/>
    </row>
    <row r="217" spans="1:159" s="205" customFormat="1" ht="39.9" customHeight="1" x14ac:dyDescent="0.25">
      <c r="A217" s="206"/>
      <c r="B217" s="196"/>
      <c r="C217" s="292"/>
      <c r="D217" s="198"/>
      <c r="E217" s="299"/>
      <c r="F217" s="200"/>
      <c r="G217" s="301"/>
      <c r="H217" s="303"/>
      <c r="I217" s="299"/>
      <c r="J217" s="299"/>
      <c r="K217" s="299"/>
      <c r="L217" s="289"/>
      <c r="M217" s="299"/>
      <c r="N217" s="289"/>
      <c r="O217" s="363" t="str">
        <f>IF(P217="","",IF(OR(I217="",J217=""),"",IF(AND(ISNUMBER(FIND("post-", I217)),J217=ProductCode!$I$12),ProductCode!$F$19,IF(AND(ISNUMBER(FIND("pre-", I217)),J217=ProductCode!$I$12),ProductCode!$F$20,IF(ISNUMBER(FIND("post-", I217)),ProductCode!$F$17,ProductCode!$F$18)))))</f>
        <v/>
      </c>
      <c r="P217" s="295" t="str">
        <f t="shared" si="10"/>
        <v/>
      </c>
      <c r="Q217" s="306"/>
      <c r="R217" s="203"/>
      <c r="S217" s="308" t="str">
        <f t="shared" si="11"/>
        <v/>
      </c>
      <c r="T217" s="311"/>
      <c r="U217" s="311"/>
      <c r="V217" s="311"/>
      <c r="W217" s="311"/>
      <c r="X217" s="312"/>
      <c r="Y217" s="311"/>
      <c r="Z217" s="297"/>
      <c r="AA217" s="311"/>
      <c r="AB217" s="311"/>
      <c r="AC217" s="311"/>
      <c r="AD217" s="311"/>
      <c r="AE217" s="312"/>
      <c r="AF217" s="311"/>
      <c r="AG217" s="297"/>
      <c r="AH217" s="311"/>
      <c r="AI217" s="311"/>
      <c r="AJ217" s="311"/>
      <c r="AK217" s="311"/>
      <c r="AL217" s="312"/>
      <c r="AM217" s="311"/>
      <c r="AN217" s="297"/>
      <c r="AO217" s="311"/>
      <c r="AP217" s="311"/>
      <c r="AQ217" s="311"/>
      <c r="AR217" s="311"/>
      <c r="AS217" s="312"/>
      <c r="AT217" s="311"/>
      <c r="AU217" s="297"/>
      <c r="AV217" s="311"/>
      <c r="AW217" s="311"/>
      <c r="AX217" s="311"/>
      <c r="AY217" s="311"/>
      <c r="AZ217" s="312"/>
      <c r="BA217" s="311"/>
      <c r="BB217" s="297"/>
      <c r="BC217" s="311"/>
      <c r="BD217" s="311"/>
      <c r="BE217" s="311"/>
      <c r="BF217" s="311"/>
      <c r="BG217" s="312"/>
      <c r="BH217" s="311"/>
      <c r="BI217" s="297"/>
      <c r="BJ217" s="311"/>
      <c r="BK217" s="311"/>
      <c r="BL217" s="311"/>
      <c r="BM217" s="311"/>
      <c r="BN217" s="312"/>
      <c r="BO217" s="311"/>
      <c r="BP217" s="297"/>
      <c r="BQ217" s="311"/>
      <c r="BR217" s="311"/>
      <c r="BS217" s="311"/>
      <c r="BT217" s="311"/>
      <c r="BU217" s="312"/>
      <c r="BV217" s="311"/>
      <c r="BW217" s="297"/>
      <c r="BX217" s="311"/>
      <c r="BY217" s="311"/>
      <c r="BZ217" s="311"/>
      <c r="CA217" s="311"/>
      <c r="CB217" s="312"/>
      <c r="CC217" s="311"/>
      <c r="CD217" s="297"/>
      <c r="CE217" s="311"/>
      <c r="CF217" s="311"/>
      <c r="CG217" s="311"/>
      <c r="CH217" s="311"/>
      <c r="CI217" s="312"/>
      <c r="CJ217" s="311"/>
      <c r="CK217" s="297"/>
      <c r="CL217" s="311"/>
      <c r="CM217" s="311"/>
      <c r="CN217" s="311"/>
      <c r="CO217" s="311"/>
      <c r="CP217" s="312"/>
      <c r="CQ217" s="311"/>
      <c r="CR217" s="297"/>
      <c r="CS217" s="311"/>
      <c r="CT217" s="311"/>
      <c r="CU217" s="311"/>
      <c r="CV217" s="311"/>
      <c r="CW217" s="312"/>
      <c r="CX217" s="311"/>
      <c r="CY217" s="297"/>
      <c r="CZ217" s="311"/>
      <c r="DA217" s="311"/>
      <c r="DB217" s="311"/>
      <c r="DC217" s="311"/>
      <c r="DD217" s="312"/>
      <c r="DE217" s="311"/>
      <c r="DF217" s="297"/>
      <c r="DG217" s="311"/>
      <c r="DH217" s="311"/>
      <c r="DI217" s="311"/>
      <c r="DJ217" s="311"/>
      <c r="DK217" s="312"/>
      <c r="DL217" s="311"/>
      <c r="DM217" s="297"/>
      <c r="DN217" s="311"/>
      <c r="DO217" s="311"/>
      <c r="DP217" s="311"/>
      <c r="DQ217" s="311"/>
      <c r="DR217" s="312"/>
      <c r="DS217" s="311"/>
      <c r="DT217" s="297"/>
      <c r="DU217" s="311"/>
      <c r="DV217" s="311"/>
      <c r="DW217" s="311"/>
      <c r="DX217" s="311"/>
      <c r="DY217" s="312"/>
      <c r="DZ217" s="311"/>
      <c r="EA217" s="297"/>
      <c r="EB217" s="311"/>
      <c r="EC217" s="311"/>
      <c r="ED217" s="311"/>
      <c r="EE217" s="311"/>
      <c r="EF217" s="312"/>
      <c r="EG217" s="311"/>
      <c r="EH217" s="297"/>
      <c r="EI217" s="311"/>
      <c r="EJ217" s="311"/>
      <c r="EK217" s="311"/>
      <c r="EL217" s="311"/>
      <c r="EM217" s="312"/>
      <c r="EN217" s="311"/>
      <c r="EO217" s="297"/>
      <c r="EP217" s="311"/>
      <c r="EQ217" s="311"/>
      <c r="ER217" s="311"/>
      <c r="ES217" s="311"/>
      <c r="ET217" s="312"/>
      <c r="EU217" s="311"/>
      <c r="EV217" s="297"/>
      <c r="EW217" s="311"/>
      <c r="EX217" s="311"/>
      <c r="EY217" s="311"/>
      <c r="EZ217" s="311"/>
      <c r="FA217" s="312"/>
      <c r="FB217" s="311"/>
      <c r="FC217" s="298"/>
    </row>
    <row r="218" spans="1:159" s="205" customFormat="1" ht="39.9" customHeight="1" x14ac:dyDescent="0.25">
      <c r="A218" s="206"/>
      <c r="B218" s="196"/>
      <c r="C218" s="292"/>
      <c r="D218" s="198"/>
      <c r="E218" s="299"/>
      <c r="F218" s="200"/>
      <c r="G218" s="301"/>
      <c r="H218" s="303"/>
      <c r="I218" s="299"/>
      <c r="J218" s="299"/>
      <c r="K218" s="299"/>
      <c r="L218" s="289"/>
      <c r="M218" s="299"/>
      <c r="N218" s="289"/>
      <c r="O218" s="363" t="str">
        <f>IF(P218="","",IF(OR(I218="",J218=""),"",IF(AND(ISNUMBER(FIND("post-", I218)),J218=ProductCode!$I$12),ProductCode!$F$19,IF(AND(ISNUMBER(FIND("pre-", I218)),J218=ProductCode!$I$12),ProductCode!$F$20,IF(ISNUMBER(FIND("post-", I218)),ProductCode!$F$17,ProductCode!$F$18)))))</f>
        <v/>
      </c>
      <c r="P218" s="295" t="str">
        <f t="shared" si="10"/>
        <v/>
      </c>
      <c r="Q218" s="306"/>
      <c r="R218" s="203"/>
      <c r="S218" s="308" t="str">
        <f t="shared" si="11"/>
        <v/>
      </c>
      <c r="T218" s="311"/>
      <c r="U218" s="311"/>
      <c r="V218" s="311"/>
      <c r="W218" s="311"/>
      <c r="X218" s="312"/>
      <c r="Y218" s="311"/>
      <c r="Z218" s="297"/>
      <c r="AA218" s="311"/>
      <c r="AB218" s="311"/>
      <c r="AC218" s="311"/>
      <c r="AD218" s="311"/>
      <c r="AE218" s="312"/>
      <c r="AF218" s="311"/>
      <c r="AG218" s="297"/>
      <c r="AH218" s="311"/>
      <c r="AI218" s="311"/>
      <c r="AJ218" s="311"/>
      <c r="AK218" s="311"/>
      <c r="AL218" s="312"/>
      <c r="AM218" s="311"/>
      <c r="AN218" s="297"/>
      <c r="AO218" s="311"/>
      <c r="AP218" s="311"/>
      <c r="AQ218" s="311"/>
      <c r="AR218" s="311"/>
      <c r="AS218" s="312"/>
      <c r="AT218" s="311"/>
      <c r="AU218" s="297"/>
      <c r="AV218" s="311"/>
      <c r="AW218" s="311"/>
      <c r="AX218" s="311"/>
      <c r="AY218" s="311"/>
      <c r="AZ218" s="312"/>
      <c r="BA218" s="311"/>
      <c r="BB218" s="297"/>
      <c r="BC218" s="311"/>
      <c r="BD218" s="311"/>
      <c r="BE218" s="311"/>
      <c r="BF218" s="311"/>
      <c r="BG218" s="312"/>
      <c r="BH218" s="311"/>
      <c r="BI218" s="297"/>
      <c r="BJ218" s="311"/>
      <c r="BK218" s="311"/>
      <c r="BL218" s="311"/>
      <c r="BM218" s="311"/>
      <c r="BN218" s="312"/>
      <c r="BO218" s="311"/>
      <c r="BP218" s="297"/>
      <c r="BQ218" s="311"/>
      <c r="BR218" s="311"/>
      <c r="BS218" s="311"/>
      <c r="BT218" s="311"/>
      <c r="BU218" s="312"/>
      <c r="BV218" s="311"/>
      <c r="BW218" s="297"/>
      <c r="BX218" s="311"/>
      <c r="BY218" s="311"/>
      <c r="BZ218" s="311"/>
      <c r="CA218" s="311"/>
      <c r="CB218" s="312"/>
      <c r="CC218" s="311"/>
      <c r="CD218" s="297"/>
      <c r="CE218" s="311"/>
      <c r="CF218" s="311"/>
      <c r="CG218" s="311"/>
      <c r="CH218" s="311"/>
      <c r="CI218" s="312"/>
      <c r="CJ218" s="311"/>
      <c r="CK218" s="297"/>
      <c r="CL218" s="311"/>
      <c r="CM218" s="311"/>
      <c r="CN218" s="311"/>
      <c r="CO218" s="311"/>
      <c r="CP218" s="312"/>
      <c r="CQ218" s="311"/>
      <c r="CR218" s="297"/>
      <c r="CS218" s="311"/>
      <c r="CT218" s="311"/>
      <c r="CU218" s="311"/>
      <c r="CV218" s="311"/>
      <c r="CW218" s="312"/>
      <c r="CX218" s="311"/>
      <c r="CY218" s="297"/>
      <c r="CZ218" s="311"/>
      <c r="DA218" s="311"/>
      <c r="DB218" s="311"/>
      <c r="DC218" s="311"/>
      <c r="DD218" s="312"/>
      <c r="DE218" s="311"/>
      <c r="DF218" s="297"/>
      <c r="DG218" s="311"/>
      <c r="DH218" s="311"/>
      <c r="DI218" s="311"/>
      <c r="DJ218" s="311"/>
      <c r="DK218" s="312"/>
      <c r="DL218" s="311"/>
      <c r="DM218" s="297"/>
      <c r="DN218" s="311"/>
      <c r="DO218" s="311"/>
      <c r="DP218" s="311"/>
      <c r="DQ218" s="311"/>
      <c r="DR218" s="312"/>
      <c r="DS218" s="311"/>
      <c r="DT218" s="297"/>
      <c r="DU218" s="311"/>
      <c r="DV218" s="311"/>
      <c r="DW218" s="311"/>
      <c r="DX218" s="311"/>
      <c r="DY218" s="312"/>
      <c r="DZ218" s="311"/>
      <c r="EA218" s="297"/>
      <c r="EB218" s="311"/>
      <c r="EC218" s="311"/>
      <c r="ED218" s="311"/>
      <c r="EE218" s="311"/>
      <c r="EF218" s="312"/>
      <c r="EG218" s="311"/>
      <c r="EH218" s="297"/>
      <c r="EI218" s="311"/>
      <c r="EJ218" s="311"/>
      <c r="EK218" s="311"/>
      <c r="EL218" s="311"/>
      <c r="EM218" s="312"/>
      <c r="EN218" s="311"/>
      <c r="EO218" s="297"/>
      <c r="EP218" s="311"/>
      <c r="EQ218" s="311"/>
      <c r="ER218" s="311"/>
      <c r="ES218" s="311"/>
      <c r="ET218" s="312"/>
      <c r="EU218" s="311"/>
      <c r="EV218" s="297"/>
      <c r="EW218" s="311"/>
      <c r="EX218" s="311"/>
      <c r="EY218" s="311"/>
      <c r="EZ218" s="311"/>
      <c r="FA218" s="312"/>
      <c r="FB218" s="311"/>
      <c r="FC218" s="298"/>
    </row>
    <row r="219" spans="1:159" s="205" customFormat="1" ht="39.9" customHeight="1" x14ac:dyDescent="0.25">
      <c r="A219" s="206"/>
      <c r="B219" s="196"/>
      <c r="C219" s="292"/>
      <c r="D219" s="198"/>
      <c r="E219" s="299"/>
      <c r="F219" s="200"/>
      <c r="G219" s="301"/>
      <c r="H219" s="303"/>
      <c r="I219" s="299"/>
      <c r="J219" s="299"/>
      <c r="K219" s="299"/>
      <c r="L219" s="289"/>
      <c r="M219" s="299"/>
      <c r="N219" s="289"/>
      <c r="O219" s="363" t="str">
        <f>IF(P219="","",IF(OR(I219="",J219=""),"",IF(AND(ISNUMBER(FIND("post-", I219)),J219=ProductCode!$I$12),ProductCode!$F$19,IF(AND(ISNUMBER(FIND("pre-", I219)),J219=ProductCode!$I$12),ProductCode!$F$20,IF(ISNUMBER(FIND("post-", I219)),ProductCode!$F$17,ProductCode!$F$18)))))</f>
        <v/>
      </c>
      <c r="P219" s="295" t="str">
        <f t="shared" si="10"/>
        <v/>
      </c>
      <c r="Q219" s="306"/>
      <c r="R219" s="203"/>
      <c r="S219" s="308" t="str">
        <f t="shared" si="11"/>
        <v/>
      </c>
      <c r="T219" s="311"/>
      <c r="U219" s="311"/>
      <c r="V219" s="311"/>
      <c r="W219" s="311"/>
      <c r="X219" s="312"/>
      <c r="Y219" s="311"/>
      <c r="Z219" s="297"/>
      <c r="AA219" s="311"/>
      <c r="AB219" s="311"/>
      <c r="AC219" s="311"/>
      <c r="AD219" s="311"/>
      <c r="AE219" s="312"/>
      <c r="AF219" s="311"/>
      <c r="AG219" s="297"/>
      <c r="AH219" s="311"/>
      <c r="AI219" s="311"/>
      <c r="AJ219" s="311"/>
      <c r="AK219" s="311"/>
      <c r="AL219" s="312"/>
      <c r="AM219" s="311"/>
      <c r="AN219" s="297"/>
      <c r="AO219" s="311"/>
      <c r="AP219" s="311"/>
      <c r="AQ219" s="311"/>
      <c r="AR219" s="311"/>
      <c r="AS219" s="312"/>
      <c r="AT219" s="311"/>
      <c r="AU219" s="297"/>
      <c r="AV219" s="311"/>
      <c r="AW219" s="311"/>
      <c r="AX219" s="311"/>
      <c r="AY219" s="311"/>
      <c r="AZ219" s="312"/>
      <c r="BA219" s="311"/>
      <c r="BB219" s="297"/>
      <c r="BC219" s="311"/>
      <c r="BD219" s="311"/>
      <c r="BE219" s="311"/>
      <c r="BF219" s="311"/>
      <c r="BG219" s="312"/>
      <c r="BH219" s="311"/>
      <c r="BI219" s="297"/>
      <c r="BJ219" s="311"/>
      <c r="BK219" s="311"/>
      <c r="BL219" s="311"/>
      <c r="BM219" s="311"/>
      <c r="BN219" s="312"/>
      <c r="BO219" s="311"/>
      <c r="BP219" s="297"/>
      <c r="BQ219" s="311"/>
      <c r="BR219" s="311"/>
      <c r="BS219" s="311"/>
      <c r="BT219" s="311"/>
      <c r="BU219" s="312"/>
      <c r="BV219" s="311"/>
      <c r="BW219" s="297"/>
      <c r="BX219" s="311"/>
      <c r="BY219" s="311"/>
      <c r="BZ219" s="311"/>
      <c r="CA219" s="311"/>
      <c r="CB219" s="312"/>
      <c r="CC219" s="311"/>
      <c r="CD219" s="297"/>
      <c r="CE219" s="311"/>
      <c r="CF219" s="311"/>
      <c r="CG219" s="311"/>
      <c r="CH219" s="311"/>
      <c r="CI219" s="312"/>
      <c r="CJ219" s="311"/>
      <c r="CK219" s="297"/>
      <c r="CL219" s="311"/>
      <c r="CM219" s="311"/>
      <c r="CN219" s="311"/>
      <c r="CO219" s="311"/>
      <c r="CP219" s="312"/>
      <c r="CQ219" s="311"/>
      <c r="CR219" s="297"/>
      <c r="CS219" s="311"/>
      <c r="CT219" s="311"/>
      <c r="CU219" s="311"/>
      <c r="CV219" s="311"/>
      <c r="CW219" s="312"/>
      <c r="CX219" s="311"/>
      <c r="CY219" s="297"/>
      <c r="CZ219" s="311"/>
      <c r="DA219" s="311"/>
      <c r="DB219" s="311"/>
      <c r="DC219" s="311"/>
      <c r="DD219" s="312"/>
      <c r="DE219" s="311"/>
      <c r="DF219" s="297"/>
      <c r="DG219" s="311"/>
      <c r="DH219" s="311"/>
      <c r="DI219" s="311"/>
      <c r="DJ219" s="311"/>
      <c r="DK219" s="312"/>
      <c r="DL219" s="311"/>
      <c r="DM219" s="297"/>
      <c r="DN219" s="311"/>
      <c r="DO219" s="311"/>
      <c r="DP219" s="311"/>
      <c r="DQ219" s="311"/>
      <c r="DR219" s="312"/>
      <c r="DS219" s="311"/>
      <c r="DT219" s="297"/>
      <c r="DU219" s="311"/>
      <c r="DV219" s="311"/>
      <c r="DW219" s="311"/>
      <c r="DX219" s="311"/>
      <c r="DY219" s="312"/>
      <c r="DZ219" s="311"/>
      <c r="EA219" s="297"/>
      <c r="EB219" s="311"/>
      <c r="EC219" s="311"/>
      <c r="ED219" s="311"/>
      <c r="EE219" s="311"/>
      <c r="EF219" s="312"/>
      <c r="EG219" s="311"/>
      <c r="EH219" s="297"/>
      <c r="EI219" s="311"/>
      <c r="EJ219" s="311"/>
      <c r="EK219" s="311"/>
      <c r="EL219" s="311"/>
      <c r="EM219" s="312"/>
      <c r="EN219" s="311"/>
      <c r="EO219" s="297"/>
      <c r="EP219" s="311"/>
      <c r="EQ219" s="311"/>
      <c r="ER219" s="311"/>
      <c r="ES219" s="311"/>
      <c r="ET219" s="312"/>
      <c r="EU219" s="311"/>
      <c r="EV219" s="297"/>
      <c r="EW219" s="311"/>
      <c r="EX219" s="311"/>
      <c r="EY219" s="311"/>
      <c r="EZ219" s="311"/>
      <c r="FA219" s="312"/>
      <c r="FB219" s="311"/>
      <c r="FC219" s="298"/>
    </row>
    <row r="220" spans="1:159" s="205" customFormat="1" ht="39.9" customHeight="1" x14ac:dyDescent="0.25">
      <c r="A220" s="206"/>
      <c r="B220" s="196"/>
      <c r="C220" s="292"/>
      <c r="D220" s="198"/>
      <c r="E220" s="299"/>
      <c r="F220" s="200"/>
      <c r="G220" s="301"/>
      <c r="H220" s="303"/>
      <c r="I220" s="299"/>
      <c r="J220" s="299"/>
      <c r="K220" s="299"/>
      <c r="L220" s="289"/>
      <c r="M220" s="299"/>
      <c r="N220" s="289"/>
      <c r="O220" s="363" t="str">
        <f>IF(P220="","",IF(OR(I220="",J220=""),"",IF(AND(ISNUMBER(FIND("post-", I220)),J220=ProductCode!$I$12),ProductCode!$F$19,IF(AND(ISNUMBER(FIND("pre-", I220)),J220=ProductCode!$I$12),ProductCode!$F$20,IF(ISNUMBER(FIND("post-", I220)),ProductCode!$F$17,ProductCode!$F$18)))))</f>
        <v/>
      </c>
      <c r="P220" s="295" t="str">
        <f t="shared" si="10"/>
        <v/>
      </c>
      <c r="Q220" s="306"/>
      <c r="R220" s="203"/>
      <c r="S220" s="308" t="str">
        <f t="shared" si="11"/>
        <v/>
      </c>
      <c r="T220" s="311"/>
      <c r="U220" s="311"/>
      <c r="V220" s="311"/>
      <c r="W220" s="311"/>
      <c r="X220" s="312"/>
      <c r="Y220" s="311"/>
      <c r="Z220" s="297"/>
      <c r="AA220" s="311"/>
      <c r="AB220" s="311"/>
      <c r="AC220" s="311"/>
      <c r="AD220" s="311"/>
      <c r="AE220" s="312"/>
      <c r="AF220" s="311"/>
      <c r="AG220" s="297"/>
      <c r="AH220" s="311"/>
      <c r="AI220" s="311"/>
      <c r="AJ220" s="311"/>
      <c r="AK220" s="311"/>
      <c r="AL220" s="312"/>
      <c r="AM220" s="311"/>
      <c r="AN220" s="297"/>
      <c r="AO220" s="311"/>
      <c r="AP220" s="311"/>
      <c r="AQ220" s="311"/>
      <c r="AR220" s="311"/>
      <c r="AS220" s="312"/>
      <c r="AT220" s="311"/>
      <c r="AU220" s="297"/>
      <c r="AV220" s="311"/>
      <c r="AW220" s="311"/>
      <c r="AX220" s="311"/>
      <c r="AY220" s="311"/>
      <c r="AZ220" s="312"/>
      <c r="BA220" s="311"/>
      <c r="BB220" s="297"/>
      <c r="BC220" s="311"/>
      <c r="BD220" s="311"/>
      <c r="BE220" s="311"/>
      <c r="BF220" s="311"/>
      <c r="BG220" s="312"/>
      <c r="BH220" s="311"/>
      <c r="BI220" s="297"/>
      <c r="BJ220" s="311"/>
      <c r="BK220" s="311"/>
      <c r="BL220" s="311"/>
      <c r="BM220" s="311"/>
      <c r="BN220" s="312"/>
      <c r="BO220" s="311"/>
      <c r="BP220" s="297"/>
      <c r="BQ220" s="311"/>
      <c r="BR220" s="311"/>
      <c r="BS220" s="311"/>
      <c r="BT220" s="311"/>
      <c r="BU220" s="312"/>
      <c r="BV220" s="311"/>
      <c r="BW220" s="297"/>
      <c r="BX220" s="311"/>
      <c r="BY220" s="311"/>
      <c r="BZ220" s="311"/>
      <c r="CA220" s="311"/>
      <c r="CB220" s="312"/>
      <c r="CC220" s="311"/>
      <c r="CD220" s="297"/>
      <c r="CE220" s="311"/>
      <c r="CF220" s="311"/>
      <c r="CG220" s="311"/>
      <c r="CH220" s="311"/>
      <c r="CI220" s="312"/>
      <c r="CJ220" s="311"/>
      <c r="CK220" s="297"/>
      <c r="CL220" s="311"/>
      <c r="CM220" s="311"/>
      <c r="CN220" s="311"/>
      <c r="CO220" s="311"/>
      <c r="CP220" s="312"/>
      <c r="CQ220" s="311"/>
      <c r="CR220" s="297"/>
      <c r="CS220" s="311"/>
      <c r="CT220" s="311"/>
      <c r="CU220" s="311"/>
      <c r="CV220" s="311"/>
      <c r="CW220" s="312"/>
      <c r="CX220" s="311"/>
      <c r="CY220" s="297"/>
      <c r="CZ220" s="311"/>
      <c r="DA220" s="311"/>
      <c r="DB220" s="311"/>
      <c r="DC220" s="311"/>
      <c r="DD220" s="312"/>
      <c r="DE220" s="311"/>
      <c r="DF220" s="297"/>
      <c r="DG220" s="311"/>
      <c r="DH220" s="311"/>
      <c r="DI220" s="311"/>
      <c r="DJ220" s="311"/>
      <c r="DK220" s="312"/>
      <c r="DL220" s="311"/>
      <c r="DM220" s="297"/>
      <c r="DN220" s="311"/>
      <c r="DO220" s="311"/>
      <c r="DP220" s="311"/>
      <c r="DQ220" s="311"/>
      <c r="DR220" s="312"/>
      <c r="DS220" s="311"/>
      <c r="DT220" s="297"/>
      <c r="DU220" s="311"/>
      <c r="DV220" s="311"/>
      <c r="DW220" s="311"/>
      <c r="DX220" s="311"/>
      <c r="DY220" s="312"/>
      <c r="DZ220" s="311"/>
      <c r="EA220" s="297"/>
      <c r="EB220" s="311"/>
      <c r="EC220" s="311"/>
      <c r="ED220" s="311"/>
      <c r="EE220" s="311"/>
      <c r="EF220" s="312"/>
      <c r="EG220" s="311"/>
      <c r="EH220" s="297"/>
      <c r="EI220" s="311"/>
      <c r="EJ220" s="311"/>
      <c r="EK220" s="311"/>
      <c r="EL220" s="311"/>
      <c r="EM220" s="312"/>
      <c r="EN220" s="311"/>
      <c r="EO220" s="297"/>
      <c r="EP220" s="311"/>
      <c r="EQ220" s="311"/>
      <c r="ER220" s="311"/>
      <c r="ES220" s="311"/>
      <c r="ET220" s="312"/>
      <c r="EU220" s="311"/>
      <c r="EV220" s="297"/>
      <c r="EW220" s="311"/>
      <c r="EX220" s="311"/>
      <c r="EY220" s="311"/>
      <c r="EZ220" s="311"/>
      <c r="FA220" s="312"/>
      <c r="FB220" s="311"/>
      <c r="FC220" s="298"/>
    </row>
    <row r="221" spans="1:159" s="205" customFormat="1" ht="39.9" customHeight="1" x14ac:dyDescent="0.25">
      <c r="A221" s="206"/>
      <c r="B221" s="196"/>
      <c r="C221" s="292"/>
      <c r="D221" s="198"/>
      <c r="E221" s="299"/>
      <c r="F221" s="200"/>
      <c r="G221" s="301"/>
      <c r="H221" s="303"/>
      <c r="I221" s="299"/>
      <c r="J221" s="299"/>
      <c r="K221" s="299"/>
      <c r="L221" s="289"/>
      <c r="M221" s="299"/>
      <c r="N221" s="289"/>
      <c r="O221" s="363" t="str">
        <f>IF(P221="","",IF(OR(I221="",J221=""),"",IF(AND(ISNUMBER(FIND("post-", I221)),J221=ProductCode!$I$12),ProductCode!$F$19,IF(AND(ISNUMBER(FIND("pre-", I221)),J221=ProductCode!$I$12),ProductCode!$F$20,IF(ISNUMBER(FIND("post-", I221)),ProductCode!$F$17,ProductCode!$F$18)))))</f>
        <v/>
      </c>
      <c r="P221" s="295" t="str">
        <f t="shared" si="10"/>
        <v/>
      </c>
      <c r="Q221" s="306"/>
      <c r="R221" s="203"/>
      <c r="S221" s="308" t="str">
        <f t="shared" si="11"/>
        <v/>
      </c>
      <c r="T221" s="311"/>
      <c r="U221" s="311"/>
      <c r="V221" s="311"/>
      <c r="W221" s="311"/>
      <c r="X221" s="312"/>
      <c r="Y221" s="311"/>
      <c r="Z221" s="297"/>
      <c r="AA221" s="311"/>
      <c r="AB221" s="311"/>
      <c r="AC221" s="311"/>
      <c r="AD221" s="311"/>
      <c r="AE221" s="312"/>
      <c r="AF221" s="311"/>
      <c r="AG221" s="297"/>
      <c r="AH221" s="311"/>
      <c r="AI221" s="311"/>
      <c r="AJ221" s="311"/>
      <c r="AK221" s="311"/>
      <c r="AL221" s="312"/>
      <c r="AM221" s="311"/>
      <c r="AN221" s="297"/>
      <c r="AO221" s="311"/>
      <c r="AP221" s="311"/>
      <c r="AQ221" s="311"/>
      <c r="AR221" s="311"/>
      <c r="AS221" s="312"/>
      <c r="AT221" s="311"/>
      <c r="AU221" s="297"/>
      <c r="AV221" s="311"/>
      <c r="AW221" s="311"/>
      <c r="AX221" s="311"/>
      <c r="AY221" s="311"/>
      <c r="AZ221" s="312"/>
      <c r="BA221" s="311"/>
      <c r="BB221" s="297"/>
      <c r="BC221" s="311"/>
      <c r="BD221" s="311"/>
      <c r="BE221" s="311"/>
      <c r="BF221" s="311"/>
      <c r="BG221" s="312"/>
      <c r="BH221" s="311"/>
      <c r="BI221" s="297"/>
      <c r="BJ221" s="311"/>
      <c r="BK221" s="311"/>
      <c r="BL221" s="311"/>
      <c r="BM221" s="311"/>
      <c r="BN221" s="312"/>
      <c r="BO221" s="311"/>
      <c r="BP221" s="297"/>
      <c r="BQ221" s="311"/>
      <c r="BR221" s="311"/>
      <c r="BS221" s="311"/>
      <c r="BT221" s="311"/>
      <c r="BU221" s="312"/>
      <c r="BV221" s="311"/>
      <c r="BW221" s="297"/>
      <c r="BX221" s="311"/>
      <c r="BY221" s="311"/>
      <c r="BZ221" s="311"/>
      <c r="CA221" s="311"/>
      <c r="CB221" s="312"/>
      <c r="CC221" s="311"/>
      <c r="CD221" s="297"/>
      <c r="CE221" s="311"/>
      <c r="CF221" s="311"/>
      <c r="CG221" s="311"/>
      <c r="CH221" s="311"/>
      <c r="CI221" s="312"/>
      <c r="CJ221" s="311"/>
      <c r="CK221" s="297"/>
      <c r="CL221" s="311"/>
      <c r="CM221" s="311"/>
      <c r="CN221" s="311"/>
      <c r="CO221" s="311"/>
      <c r="CP221" s="312"/>
      <c r="CQ221" s="311"/>
      <c r="CR221" s="297"/>
      <c r="CS221" s="311"/>
      <c r="CT221" s="311"/>
      <c r="CU221" s="311"/>
      <c r="CV221" s="311"/>
      <c r="CW221" s="312"/>
      <c r="CX221" s="311"/>
      <c r="CY221" s="297"/>
      <c r="CZ221" s="311"/>
      <c r="DA221" s="311"/>
      <c r="DB221" s="311"/>
      <c r="DC221" s="311"/>
      <c r="DD221" s="312"/>
      <c r="DE221" s="311"/>
      <c r="DF221" s="297"/>
      <c r="DG221" s="311"/>
      <c r="DH221" s="311"/>
      <c r="DI221" s="311"/>
      <c r="DJ221" s="311"/>
      <c r="DK221" s="312"/>
      <c r="DL221" s="311"/>
      <c r="DM221" s="297"/>
      <c r="DN221" s="311"/>
      <c r="DO221" s="311"/>
      <c r="DP221" s="311"/>
      <c r="DQ221" s="311"/>
      <c r="DR221" s="312"/>
      <c r="DS221" s="311"/>
      <c r="DT221" s="297"/>
      <c r="DU221" s="311"/>
      <c r="DV221" s="311"/>
      <c r="DW221" s="311"/>
      <c r="DX221" s="311"/>
      <c r="DY221" s="312"/>
      <c r="DZ221" s="311"/>
      <c r="EA221" s="297"/>
      <c r="EB221" s="311"/>
      <c r="EC221" s="311"/>
      <c r="ED221" s="311"/>
      <c r="EE221" s="311"/>
      <c r="EF221" s="312"/>
      <c r="EG221" s="311"/>
      <c r="EH221" s="297"/>
      <c r="EI221" s="311"/>
      <c r="EJ221" s="311"/>
      <c r="EK221" s="311"/>
      <c r="EL221" s="311"/>
      <c r="EM221" s="312"/>
      <c r="EN221" s="311"/>
      <c r="EO221" s="297"/>
      <c r="EP221" s="311"/>
      <c r="EQ221" s="311"/>
      <c r="ER221" s="311"/>
      <c r="ES221" s="311"/>
      <c r="ET221" s="312"/>
      <c r="EU221" s="311"/>
      <c r="EV221" s="297"/>
      <c r="EW221" s="311"/>
      <c r="EX221" s="311"/>
      <c r="EY221" s="311"/>
      <c r="EZ221" s="311"/>
      <c r="FA221" s="312"/>
      <c r="FB221" s="311"/>
      <c r="FC221" s="298"/>
    </row>
    <row r="222" spans="1:159" s="205" customFormat="1" ht="39.9" customHeight="1" x14ac:dyDescent="0.25">
      <c r="A222" s="206"/>
      <c r="B222" s="196"/>
      <c r="C222" s="292"/>
      <c r="D222" s="198"/>
      <c r="E222" s="299"/>
      <c r="F222" s="200"/>
      <c r="G222" s="301"/>
      <c r="H222" s="303"/>
      <c r="I222" s="299"/>
      <c r="J222" s="299"/>
      <c r="K222" s="299"/>
      <c r="L222" s="289"/>
      <c r="M222" s="299"/>
      <c r="N222" s="289"/>
      <c r="O222" s="363" t="str">
        <f>IF(P222="","",IF(OR(I222="",J222=""),"",IF(AND(ISNUMBER(FIND("post-", I222)),J222=ProductCode!$I$12),ProductCode!$F$19,IF(AND(ISNUMBER(FIND("pre-", I222)),J222=ProductCode!$I$12),ProductCode!$F$20,IF(ISNUMBER(FIND("post-", I222)),ProductCode!$F$17,ProductCode!$F$18)))))</f>
        <v/>
      </c>
      <c r="P222" s="295" t="str">
        <f t="shared" si="10"/>
        <v/>
      </c>
      <c r="Q222" s="306"/>
      <c r="R222" s="203"/>
      <c r="S222" s="308" t="str">
        <f t="shared" si="11"/>
        <v/>
      </c>
      <c r="T222" s="311"/>
      <c r="U222" s="311"/>
      <c r="V222" s="311"/>
      <c r="W222" s="311"/>
      <c r="X222" s="312"/>
      <c r="Y222" s="311"/>
      <c r="Z222" s="297"/>
      <c r="AA222" s="311"/>
      <c r="AB222" s="311"/>
      <c r="AC222" s="311"/>
      <c r="AD222" s="311"/>
      <c r="AE222" s="312"/>
      <c r="AF222" s="311"/>
      <c r="AG222" s="297"/>
      <c r="AH222" s="311"/>
      <c r="AI222" s="311"/>
      <c r="AJ222" s="311"/>
      <c r="AK222" s="311"/>
      <c r="AL222" s="312"/>
      <c r="AM222" s="311"/>
      <c r="AN222" s="297"/>
      <c r="AO222" s="311"/>
      <c r="AP222" s="311"/>
      <c r="AQ222" s="311"/>
      <c r="AR222" s="311"/>
      <c r="AS222" s="312"/>
      <c r="AT222" s="311"/>
      <c r="AU222" s="297"/>
      <c r="AV222" s="311"/>
      <c r="AW222" s="311"/>
      <c r="AX222" s="311"/>
      <c r="AY222" s="311"/>
      <c r="AZ222" s="312"/>
      <c r="BA222" s="311"/>
      <c r="BB222" s="297"/>
      <c r="BC222" s="311"/>
      <c r="BD222" s="311"/>
      <c r="BE222" s="311"/>
      <c r="BF222" s="311"/>
      <c r="BG222" s="312"/>
      <c r="BH222" s="311"/>
      <c r="BI222" s="297"/>
      <c r="BJ222" s="311"/>
      <c r="BK222" s="311"/>
      <c r="BL222" s="311"/>
      <c r="BM222" s="311"/>
      <c r="BN222" s="312"/>
      <c r="BO222" s="311"/>
      <c r="BP222" s="297"/>
      <c r="BQ222" s="311"/>
      <c r="BR222" s="311"/>
      <c r="BS222" s="311"/>
      <c r="BT222" s="311"/>
      <c r="BU222" s="312"/>
      <c r="BV222" s="311"/>
      <c r="BW222" s="297"/>
      <c r="BX222" s="311"/>
      <c r="BY222" s="311"/>
      <c r="BZ222" s="311"/>
      <c r="CA222" s="311"/>
      <c r="CB222" s="312"/>
      <c r="CC222" s="311"/>
      <c r="CD222" s="297"/>
      <c r="CE222" s="311"/>
      <c r="CF222" s="311"/>
      <c r="CG222" s="311"/>
      <c r="CH222" s="311"/>
      <c r="CI222" s="312"/>
      <c r="CJ222" s="311"/>
      <c r="CK222" s="297"/>
      <c r="CL222" s="311"/>
      <c r="CM222" s="311"/>
      <c r="CN222" s="311"/>
      <c r="CO222" s="311"/>
      <c r="CP222" s="312"/>
      <c r="CQ222" s="311"/>
      <c r="CR222" s="297"/>
      <c r="CS222" s="311"/>
      <c r="CT222" s="311"/>
      <c r="CU222" s="311"/>
      <c r="CV222" s="311"/>
      <c r="CW222" s="312"/>
      <c r="CX222" s="311"/>
      <c r="CY222" s="297"/>
      <c r="CZ222" s="311"/>
      <c r="DA222" s="311"/>
      <c r="DB222" s="311"/>
      <c r="DC222" s="311"/>
      <c r="DD222" s="312"/>
      <c r="DE222" s="311"/>
      <c r="DF222" s="297"/>
      <c r="DG222" s="311"/>
      <c r="DH222" s="311"/>
      <c r="DI222" s="311"/>
      <c r="DJ222" s="311"/>
      <c r="DK222" s="312"/>
      <c r="DL222" s="311"/>
      <c r="DM222" s="297"/>
      <c r="DN222" s="311"/>
      <c r="DO222" s="311"/>
      <c r="DP222" s="311"/>
      <c r="DQ222" s="311"/>
      <c r="DR222" s="312"/>
      <c r="DS222" s="311"/>
      <c r="DT222" s="297"/>
      <c r="DU222" s="311"/>
      <c r="DV222" s="311"/>
      <c r="DW222" s="311"/>
      <c r="DX222" s="311"/>
      <c r="DY222" s="312"/>
      <c r="DZ222" s="311"/>
      <c r="EA222" s="297"/>
      <c r="EB222" s="311"/>
      <c r="EC222" s="311"/>
      <c r="ED222" s="311"/>
      <c r="EE222" s="311"/>
      <c r="EF222" s="312"/>
      <c r="EG222" s="311"/>
      <c r="EH222" s="297"/>
      <c r="EI222" s="311"/>
      <c r="EJ222" s="311"/>
      <c r="EK222" s="311"/>
      <c r="EL222" s="311"/>
      <c r="EM222" s="312"/>
      <c r="EN222" s="311"/>
      <c r="EO222" s="297"/>
      <c r="EP222" s="311"/>
      <c r="EQ222" s="311"/>
      <c r="ER222" s="311"/>
      <c r="ES222" s="311"/>
      <c r="ET222" s="312"/>
      <c r="EU222" s="311"/>
      <c r="EV222" s="297"/>
      <c r="EW222" s="311"/>
      <c r="EX222" s="311"/>
      <c r="EY222" s="311"/>
      <c r="EZ222" s="311"/>
      <c r="FA222" s="312"/>
      <c r="FB222" s="311"/>
      <c r="FC222" s="298"/>
    </row>
    <row r="223" spans="1:159" s="205" customFormat="1" ht="39.9" customHeight="1" x14ac:dyDescent="0.25">
      <c r="A223" s="206"/>
      <c r="B223" s="196"/>
      <c r="C223" s="292"/>
      <c r="D223" s="198"/>
      <c r="E223" s="299"/>
      <c r="F223" s="200"/>
      <c r="G223" s="301"/>
      <c r="H223" s="303"/>
      <c r="I223" s="299"/>
      <c r="J223" s="299"/>
      <c r="K223" s="299"/>
      <c r="L223" s="289"/>
      <c r="M223" s="299"/>
      <c r="N223" s="289"/>
      <c r="O223" s="363" t="str">
        <f>IF(P223="","",IF(OR(I223="",J223=""),"",IF(AND(ISNUMBER(FIND("post-", I223)),J223=ProductCode!$I$12),ProductCode!$F$19,IF(AND(ISNUMBER(FIND("pre-", I223)),J223=ProductCode!$I$12),ProductCode!$F$20,IF(ISNUMBER(FIND("post-", I223)),ProductCode!$F$17,ProductCode!$F$18)))))</f>
        <v/>
      </c>
      <c r="P223" s="295" t="str">
        <f t="shared" si="10"/>
        <v/>
      </c>
      <c r="Q223" s="306"/>
      <c r="R223" s="203"/>
      <c r="S223" s="308" t="str">
        <f t="shared" si="11"/>
        <v/>
      </c>
      <c r="T223" s="311"/>
      <c r="U223" s="311"/>
      <c r="V223" s="311"/>
      <c r="W223" s="311"/>
      <c r="X223" s="312"/>
      <c r="Y223" s="311"/>
      <c r="Z223" s="297"/>
      <c r="AA223" s="311"/>
      <c r="AB223" s="311"/>
      <c r="AC223" s="311"/>
      <c r="AD223" s="311"/>
      <c r="AE223" s="312"/>
      <c r="AF223" s="311"/>
      <c r="AG223" s="297"/>
      <c r="AH223" s="311"/>
      <c r="AI223" s="311"/>
      <c r="AJ223" s="311"/>
      <c r="AK223" s="311"/>
      <c r="AL223" s="312"/>
      <c r="AM223" s="311"/>
      <c r="AN223" s="297"/>
      <c r="AO223" s="311"/>
      <c r="AP223" s="311"/>
      <c r="AQ223" s="311"/>
      <c r="AR223" s="311"/>
      <c r="AS223" s="312"/>
      <c r="AT223" s="311"/>
      <c r="AU223" s="297"/>
      <c r="AV223" s="311"/>
      <c r="AW223" s="311"/>
      <c r="AX223" s="311"/>
      <c r="AY223" s="311"/>
      <c r="AZ223" s="312"/>
      <c r="BA223" s="311"/>
      <c r="BB223" s="297"/>
      <c r="BC223" s="311"/>
      <c r="BD223" s="311"/>
      <c r="BE223" s="311"/>
      <c r="BF223" s="311"/>
      <c r="BG223" s="312"/>
      <c r="BH223" s="311"/>
      <c r="BI223" s="297"/>
      <c r="BJ223" s="311"/>
      <c r="BK223" s="311"/>
      <c r="BL223" s="311"/>
      <c r="BM223" s="311"/>
      <c r="BN223" s="312"/>
      <c r="BO223" s="311"/>
      <c r="BP223" s="297"/>
      <c r="BQ223" s="311"/>
      <c r="BR223" s="311"/>
      <c r="BS223" s="311"/>
      <c r="BT223" s="311"/>
      <c r="BU223" s="312"/>
      <c r="BV223" s="311"/>
      <c r="BW223" s="297"/>
      <c r="BX223" s="311"/>
      <c r="BY223" s="311"/>
      <c r="BZ223" s="311"/>
      <c r="CA223" s="311"/>
      <c r="CB223" s="312"/>
      <c r="CC223" s="311"/>
      <c r="CD223" s="297"/>
      <c r="CE223" s="311"/>
      <c r="CF223" s="311"/>
      <c r="CG223" s="311"/>
      <c r="CH223" s="311"/>
      <c r="CI223" s="312"/>
      <c r="CJ223" s="311"/>
      <c r="CK223" s="297"/>
      <c r="CL223" s="311"/>
      <c r="CM223" s="311"/>
      <c r="CN223" s="311"/>
      <c r="CO223" s="311"/>
      <c r="CP223" s="312"/>
      <c r="CQ223" s="311"/>
      <c r="CR223" s="297"/>
      <c r="CS223" s="311"/>
      <c r="CT223" s="311"/>
      <c r="CU223" s="311"/>
      <c r="CV223" s="311"/>
      <c r="CW223" s="312"/>
      <c r="CX223" s="311"/>
      <c r="CY223" s="297"/>
      <c r="CZ223" s="311"/>
      <c r="DA223" s="311"/>
      <c r="DB223" s="311"/>
      <c r="DC223" s="311"/>
      <c r="DD223" s="312"/>
      <c r="DE223" s="311"/>
      <c r="DF223" s="297"/>
      <c r="DG223" s="311"/>
      <c r="DH223" s="311"/>
      <c r="DI223" s="311"/>
      <c r="DJ223" s="311"/>
      <c r="DK223" s="312"/>
      <c r="DL223" s="311"/>
      <c r="DM223" s="297"/>
      <c r="DN223" s="311"/>
      <c r="DO223" s="311"/>
      <c r="DP223" s="311"/>
      <c r="DQ223" s="311"/>
      <c r="DR223" s="312"/>
      <c r="DS223" s="311"/>
      <c r="DT223" s="297"/>
      <c r="DU223" s="311"/>
      <c r="DV223" s="311"/>
      <c r="DW223" s="311"/>
      <c r="DX223" s="311"/>
      <c r="DY223" s="312"/>
      <c r="DZ223" s="311"/>
      <c r="EA223" s="297"/>
      <c r="EB223" s="311"/>
      <c r="EC223" s="311"/>
      <c r="ED223" s="311"/>
      <c r="EE223" s="311"/>
      <c r="EF223" s="312"/>
      <c r="EG223" s="311"/>
      <c r="EH223" s="297"/>
      <c r="EI223" s="311"/>
      <c r="EJ223" s="311"/>
      <c r="EK223" s="311"/>
      <c r="EL223" s="311"/>
      <c r="EM223" s="312"/>
      <c r="EN223" s="311"/>
      <c r="EO223" s="297"/>
      <c r="EP223" s="311"/>
      <c r="EQ223" s="311"/>
      <c r="ER223" s="311"/>
      <c r="ES223" s="311"/>
      <c r="ET223" s="312"/>
      <c r="EU223" s="311"/>
      <c r="EV223" s="297"/>
      <c r="EW223" s="311"/>
      <c r="EX223" s="311"/>
      <c r="EY223" s="311"/>
      <c r="EZ223" s="311"/>
      <c r="FA223" s="312"/>
      <c r="FB223" s="311"/>
      <c r="FC223" s="298"/>
    </row>
    <row r="224" spans="1:159" s="205" customFormat="1" ht="39.9" customHeight="1" x14ac:dyDescent="0.25">
      <c r="A224" s="206"/>
      <c r="B224" s="196"/>
      <c r="C224" s="292"/>
      <c r="D224" s="198"/>
      <c r="E224" s="299"/>
      <c r="F224" s="200"/>
      <c r="G224" s="301"/>
      <c r="H224" s="303"/>
      <c r="I224" s="299"/>
      <c r="J224" s="299"/>
      <c r="K224" s="299"/>
      <c r="L224" s="289"/>
      <c r="M224" s="299"/>
      <c r="N224" s="289"/>
      <c r="O224" s="363" t="str">
        <f>IF(P224="","",IF(OR(I224="",J224=""),"",IF(AND(ISNUMBER(FIND("post-", I224)),J224=ProductCode!$I$12),ProductCode!$F$19,IF(AND(ISNUMBER(FIND("pre-", I224)),J224=ProductCode!$I$12),ProductCode!$F$20,IF(ISNUMBER(FIND("post-", I224)),ProductCode!$F$17,ProductCode!$F$18)))))</f>
        <v/>
      </c>
      <c r="P224" s="295" t="str">
        <f t="shared" si="10"/>
        <v/>
      </c>
      <c r="Q224" s="306"/>
      <c r="R224" s="203"/>
      <c r="S224" s="308" t="str">
        <f t="shared" si="11"/>
        <v/>
      </c>
      <c r="T224" s="311"/>
      <c r="U224" s="311"/>
      <c r="V224" s="311"/>
      <c r="W224" s="311"/>
      <c r="X224" s="312"/>
      <c r="Y224" s="311"/>
      <c r="Z224" s="297"/>
      <c r="AA224" s="311"/>
      <c r="AB224" s="311"/>
      <c r="AC224" s="311"/>
      <c r="AD224" s="311"/>
      <c r="AE224" s="312"/>
      <c r="AF224" s="311"/>
      <c r="AG224" s="297"/>
      <c r="AH224" s="311"/>
      <c r="AI224" s="311"/>
      <c r="AJ224" s="311"/>
      <c r="AK224" s="311"/>
      <c r="AL224" s="312"/>
      <c r="AM224" s="311"/>
      <c r="AN224" s="297"/>
      <c r="AO224" s="311"/>
      <c r="AP224" s="311"/>
      <c r="AQ224" s="311"/>
      <c r="AR224" s="311"/>
      <c r="AS224" s="312"/>
      <c r="AT224" s="311"/>
      <c r="AU224" s="297"/>
      <c r="AV224" s="311"/>
      <c r="AW224" s="311"/>
      <c r="AX224" s="311"/>
      <c r="AY224" s="311"/>
      <c r="AZ224" s="312"/>
      <c r="BA224" s="311"/>
      <c r="BB224" s="297"/>
      <c r="BC224" s="311"/>
      <c r="BD224" s="311"/>
      <c r="BE224" s="311"/>
      <c r="BF224" s="311"/>
      <c r="BG224" s="312"/>
      <c r="BH224" s="311"/>
      <c r="BI224" s="297"/>
      <c r="BJ224" s="311"/>
      <c r="BK224" s="311"/>
      <c r="BL224" s="311"/>
      <c r="BM224" s="311"/>
      <c r="BN224" s="312"/>
      <c r="BO224" s="311"/>
      <c r="BP224" s="297"/>
      <c r="BQ224" s="311"/>
      <c r="BR224" s="311"/>
      <c r="BS224" s="311"/>
      <c r="BT224" s="311"/>
      <c r="BU224" s="312"/>
      <c r="BV224" s="311"/>
      <c r="BW224" s="297"/>
      <c r="BX224" s="311"/>
      <c r="BY224" s="311"/>
      <c r="BZ224" s="311"/>
      <c r="CA224" s="311"/>
      <c r="CB224" s="312"/>
      <c r="CC224" s="311"/>
      <c r="CD224" s="297"/>
      <c r="CE224" s="311"/>
      <c r="CF224" s="311"/>
      <c r="CG224" s="311"/>
      <c r="CH224" s="311"/>
      <c r="CI224" s="312"/>
      <c r="CJ224" s="311"/>
      <c r="CK224" s="297"/>
      <c r="CL224" s="311"/>
      <c r="CM224" s="311"/>
      <c r="CN224" s="311"/>
      <c r="CO224" s="311"/>
      <c r="CP224" s="312"/>
      <c r="CQ224" s="311"/>
      <c r="CR224" s="297"/>
      <c r="CS224" s="311"/>
      <c r="CT224" s="311"/>
      <c r="CU224" s="311"/>
      <c r="CV224" s="311"/>
      <c r="CW224" s="312"/>
      <c r="CX224" s="311"/>
      <c r="CY224" s="297"/>
      <c r="CZ224" s="311"/>
      <c r="DA224" s="311"/>
      <c r="DB224" s="311"/>
      <c r="DC224" s="311"/>
      <c r="DD224" s="312"/>
      <c r="DE224" s="311"/>
      <c r="DF224" s="297"/>
      <c r="DG224" s="311"/>
      <c r="DH224" s="311"/>
      <c r="DI224" s="311"/>
      <c r="DJ224" s="311"/>
      <c r="DK224" s="312"/>
      <c r="DL224" s="311"/>
      <c r="DM224" s="297"/>
      <c r="DN224" s="311"/>
      <c r="DO224" s="311"/>
      <c r="DP224" s="311"/>
      <c r="DQ224" s="311"/>
      <c r="DR224" s="312"/>
      <c r="DS224" s="311"/>
      <c r="DT224" s="297"/>
      <c r="DU224" s="311"/>
      <c r="DV224" s="311"/>
      <c r="DW224" s="311"/>
      <c r="DX224" s="311"/>
      <c r="DY224" s="312"/>
      <c r="DZ224" s="311"/>
      <c r="EA224" s="297"/>
      <c r="EB224" s="311"/>
      <c r="EC224" s="311"/>
      <c r="ED224" s="311"/>
      <c r="EE224" s="311"/>
      <c r="EF224" s="312"/>
      <c r="EG224" s="311"/>
      <c r="EH224" s="297"/>
      <c r="EI224" s="311"/>
      <c r="EJ224" s="311"/>
      <c r="EK224" s="311"/>
      <c r="EL224" s="311"/>
      <c r="EM224" s="312"/>
      <c r="EN224" s="311"/>
      <c r="EO224" s="297"/>
      <c r="EP224" s="311"/>
      <c r="EQ224" s="311"/>
      <c r="ER224" s="311"/>
      <c r="ES224" s="311"/>
      <c r="ET224" s="312"/>
      <c r="EU224" s="311"/>
      <c r="EV224" s="297"/>
      <c r="EW224" s="311"/>
      <c r="EX224" s="311"/>
      <c r="EY224" s="311"/>
      <c r="EZ224" s="311"/>
      <c r="FA224" s="312"/>
      <c r="FB224" s="311"/>
      <c r="FC224" s="298"/>
    </row>
    <row r="225" spans="1:159" s="205" customFormat="1" ht="39.9" customHeight="1" x14ac:dyDescent="0.25">
      <c r="A225" s="206"/>
      <c r="B225" s="196"/>
      <c r="C225" s="292"/>
      <c r="D225" s="198"/>
      <c r="E225" s="299"/>
      <c r="F225" s="200"/>
      <c r="G225" s="301"/>
      <c r="H225" s="303"/>
      <c r="I225" s="299"/>
      <c r="J225" s="299"/>
      <c r="K225" s="299"/>
      <c r="L225" s="289"/>
      <c r="M225" s="299"/>
      <c r="N225" s="289"/>
      <c r="O225" s="363" t="str">
        <f>IF(P225="","",IF(OR(I225="",J225=""),"",IF(AND(ISNUMBER(FIND("post-", I225)),J225=ProductCode!$I$12),ProductCode!$F$19,IF(AND(ISNUMBER(FIND("pre-", I225)),J225=ProductCode!$I$12),ProductCode!$F$20,IF(ISNUMBER(FIND("post-", I225)),ProductCode!$F$17,ProductCode!$F$18)))))</f>
        <v/>
      </c>
      <c r="P225" s="295" t="str">
        <f t="shared" si="10"/>
        <v/>
      </c>
      <c r="Q225" s="306"/>
      <c r="R225" s="203"/>
      <c r="S225" s="308" t="str">
        <f t="shared" si="11"/>
        <v/>
      </c>
      <c r="T225" s="311"/>
      <c r="U225" s="311"/>
      <c r="V225" s="311"/>
      <c r="W225" s="311"/>
      <c r="X225" s="312"/>
      <c r="Y225" s="311"/>
      <c r="Z225" s="297"/>
      <c r="AA225" s="311"/>
      <c r="AB225" s="311"/>
      <c r="AC225" s="311"/>
      <c r="AD225" s="311"/>
      <c r="AE225" s="312"/>
      <c r="AF225" s="311"/>
      <c r="AG225" s="297"/>
      <c r="AH225" s="311"/>
      <c r="AI225" s="311"/>
      <c r="AJ225" s="311"/>
      <c r="AK225" s="311"/>
      <c r="AL225" s="312"/>
      <c r="AM225" s="311"/>
      <c r="AN225" s="297"/>
      <c r="AO225" s="311"/>
      <c r="AP225" s="311"/>
      <c r="AQ225" s="311"/>
      <c r="AR225" s="311"/>
      <c r="AS225" s="312"/>
      <c r="AT225" s="311"/>
      <c r="AU225" s="297"/>
      <c r="AV225" s="311"/>
      <c r="AW225" s="311"/>
      <c r="AX225" s="311"/>
      <c r="AY225" s="311"/>
      <c r="AZ225" s="312"/>
      <c r="BA225" s="311"/>
      <c r="BB225" s="297"/>
      <c r="BC225" s="311"/>
      <c r="BD225" s="311"/>
      <c r="BE225" s="311"/>
      <c r="BF225" s="311"/>
      <c r="BG225" s="312"/>
      <c r="BH225" s="311"/>
      <c r="BI225" s="297"/>
      <c r="BJ225" s="311"/>
      <c r="BK225" s="311"/>
      <c r="BL225" s="311"/>
      <c r="BM225" s="311"/>
      <c r="BN225" s="312"/>
      <c r="BO225" s="311"/>
      <c r="BP225" s="297"/>
      <c r="BQ225" s="311"/>
      <c r="BR225" s="311"/>
      <c r="BS225" s="311"/>
      <c r="BT225" s="311"/>
      <c r="BU225" s="312"/>
      <c r="BV225" s="311"/>
      <c r="BW225" s="297"/>
      <c r="BX225" s="311"/>
      <c r="BY225" s="311"/>
      <c r="BZ225" s="311"/>
      <c r="CA225" s="311"/>
      <c r="CB225" s="312"/>
      <c r="CC225" s="311"/>
      <c r="CD225" s="297"/>
      <c r="CE225" s="311"/>
      <c r="CF225" s="311"/>
      <c r="CG225" s="311"/>
      <c r="CH225" s="311"/>
      <c r="CI225" s="312"/>
      <c r="CJ225" s="311"/>
      <c r="CK225" s="297"/>
      <c r="CL225" s="311"/>
      <c r="CM225" s="311"/>
      <c r="CN225" s="311"/>
      <c r="CO225" s="311"/>
      <c r="CP225" s="312"/>
      <c r="CQ225" s="311"/>
      <c r="CR225" s="297"/>
      <c r="CS225" s="311"/>
      <c r="CT225" s="311"/>
      <c r="CU225" s="311"/>
      <c r="CV225" s="311"/>
      <c r="CW225" s="312"/>
      <c r="CX225" s="311"/>
      <c r="CY225" s="297"/>
      <c r="CZ225" s="311"/>
      <c r="DA225" s="311"/>
      <c r="DB225" s="311"/>
      <c r="DC225" s="311"/>
      <c r="DD225" s="312"/>
      <c r="DE225" s="311"/>
      <c r="DF225" s="297"/>
      <c r="DG225" s="311"/>
      <c r="DH225" s="311"/>
      <c r="DI225" s="311"/>
      <c r="DJ225" s="311"/>
      <c r="DK225" s="312"/>
      <c r="DL225" s="311"/>
      <c r="DM225" s="297"/>
      <c r="DN225" s="311"/>
      <c r="DO225" s="311"/>
      <c r="DP225" s="311"/>
      <c r="DQ225" s="311"/>
      <c r="DR225" s="312"/>
      <c r="DS225" s="311"/>
      <c r="DT225" s="297"/>
      <c r="DU225" s="311"/>
      <c r="DV225" s="311"/>
      <c r="DW225" s="311"/>
      <c r="DX225" s="311"/>
      <c r="DY225" s="312"/>
      <c r="DZ225" s="311"/>
      <c r="EA225" s="297"/>
      <c r="EB225" s="311"/>
      <c r="EC225" s="311"/>
      <c r="ED225" s="311"/>
      <c r="EE225" s="311"/>
      <c r="EF225" s="312"/>
      <c r="EG225" s="311"/>
      <c r="EH225" s="297"/>
      <c r="EI225" s="311"/>
      <c r="EJ225" s="311"/>
      <c r="EK225" s="311"/>
      <c r="EL225" s="311"/>
      <c r="EM225" s="312"/>
      <c r="EN225" s="311"/>
      <c r="EO225" s="297"/>
      <c r="EP225" s="311"/>
      <c r="EQ225" s="311"/>
      <c r="ER225" s="311"/>
      <c r="ES225" s="311"/>
      <c r="ET225" s="312"/>
      <c r="EU225" s="311"/>
      <c r="EV225" s="297"/>
      <c r="EW225" s="311"/>
      <c r="EX225" s="311"/>
      <c r="EY225" s="311"/>
      <c r="EZ225" s="311"/>
      <c r="FA225" s="312"/>
      <c r="FB225" s="311"/>
      <c r="FC225" s="298"/>
    </row>
    <row r="226" spans="1:159" s="205" customFormat="1" ht="39.9" customHeight="1" x14ac:dyDescent="0.25">
      <c r="A226" s="206"/>
      <c r="B226" s="196"/>
      <c r="C226" s="292"/>
      <c r="D226" s="198"/>
      <c r="E226" s="299"/>
      <c r="F226" s="200"/>
      <c r="G226" s="301"/>
      <c r="H226" s="303"/>
      <c r="I226" s="299"/>
      <c r="J226" s="299"/>
      <c r="K226" s="299"/>
      <c r="L226" s="289"/>
      <c r="M226" s="299"/>
      <c r="N226" s="289"/>
      <c r="O226" s="363" t="str">
        <f>IF(P226="","",IF(OR(I226="",J226=""),"",IF(AND(ISNUMBER(FIND("post-", I226)),J226=ProductCode!$I$12),ProductCode!$F$19,IF(AND(ISNUMBER(FIND("pre-", I226)),J226=ProductCode!$I$12),ProductCode!$F$20,IF(ISNUMBER(FIND("post-", I226)),ProductCode!$F$17,ProductCode!$F$18)))))</f>
        <v/>
      </c>
      <c r="P226" s="295" t="str">
        <f t="shared" si="10"/>
        <v/>
      </c>
      <c r="Q226" s="306"/>
      <c r="R226" s="203"/>
      <c r="S226" s="308" t="str">
        <f t="shared" si="11"/>
        <v/>
      </c>
      <c r="T226" s="311"/>
      <c r="U226" s="311"/>
      <c r="V226" s="311"/>
      <c r="W226" s="311"/>
      <c r="X226" s="312"/>
      <c r="Y226" s="311"/>
      <c r="Z226" s="297"/>
      <c r="AA226" s="311"/>
      <c r="AB226" s="311"/>
      <c r="AC226" s="311"/>
      <c r="AD226" s="311"/>
      <c r="AE226" s="312"/>
      <c r="AF226" s="311"/>
      <c r="AG226" s="297"/>
      <c r="AH226" s="311"/>
      <c r="AI226" s="311"/>
      <c r="AJ226" s="311"/>
      <c r="AK226" s="311"/>
      <c r="AL226" s="312"/>
      <c r="AM226" s="311"/>
      <c r="AN226" s="297"/>
      <c r="AO226" s="311"/>
      <c r="AP226" s="311"/>
      <c r="AQ226" s="311"/>
      <c r="AR226" s="311"/>
      <c r="AS226" s="312"/>
      <c r="AT226" s="311"/>
      <c r="AU226" s="297"/>
      <c r="AV226" s="311"/>
      <c r="AW226" s="311"/>
      <c r="AX226" s="311"/>
      <c r="AY226" s="311"/>
      <c r="AZ226" s="312"/>
      <c r="BA226" s="311"/>
      <c r="BB226" s="297"/>
      <c r="BC226" s="311"/>
      <c r="BD226" s="311"/>
      <c r="BE226" s="311"/>
      <c r="BF226" s="311"/>
      <c r="BG226" s="312"/>
      <c r="BH226" s="311"/>
      <c r="BI226" s="297"/>
      <c r="BJ226" s="311"/>
      <c r="BK226" s="311"/>
      <c r="BL226" s="311"/>
      <c r="BM226" s="311"/>
      <c r="BN226" s="312"/>
      <c r="BO226" s="311"/>
      <c r="BP226" s="297"/>
      <c r="BQ226" s="311"/>
      <c r="BR226" s="311"/>
      <c r="BS226" s="311"/>
      <c r="BT226" s="311"/>
      <c r="BU226" s="312"/>
      <c r="BV226" s="311"/>
      <c r="BW226" s="297"/>
      <c r="BX226" s="311"/>
      <c r="BY226" s="311"/>
      <c r="BZ226" s="311"/>
      <c r="CA226" s="311"/>
      <c r="CB226" s="312"/>
      <c r="CC226" s="311"/>
      <c r="CD226" s="297"/>
      <c r="CE226" s="311"/>
      <c r="CF226" s="311"/>
      <c r="CG226" s="311"/>
      <c r="CH226" s="311"/>
      <c r="CI226" s="312"/>
      <c r="CJ226" s="311"/>
      <c r="CK226" s="297"/>
      <c r="CL226" s="311"/>
      <c r="CM226" s="311"/>
      <c r="CN226" s="311"/>
      <c r="CO226" s="311"/>
      <c r="CP226" s="312"/>
      <c r="CQ226" s="311"/>
      <c r="CR226" s="297"/>
      <c r="CS226" s="311"/>
      <c r="CT226" s="311"/>
      <c r="CU226" s="311"/>
      <c r="CV226" s="311"/>
      <c r="CW226" s="312"/>
      <c r="CX226" s="311"/>
      <c r="CY226" s="297"/>
      <c r="CZ226" s="311"/>
      <c r="DA226" s="311"/>
      <c r="DB226" s="311"/>
      <c r="DC226" s="311"/>
      <c r="DD226" s="312"/>
      <c r="DE226" s="311"/>
      <c r="DF226" s="297"/>
      <c r="DG226" s="311"/>
      <c r="DH226" s="311"/>
      <c r="DI226" s="311"/>
      <c r="DJ226" s="311"/>
      <c r="DK226" s="312"/>
      <c r="DL226" s="311"/>
      <c r="DM226" s="297"/>
      <c r="DN226" s="311"/>
      <c r="DO226" s="311"/>
      <c r="DP226" s="311"/>
      <c r="DQ226" s="311"/>
      <c r="DR226" s="312"/>
      <c r="DS226" s="311"/>
      <c r="DT226" s="297"/>
      <c r="DU226" s="311"/>
      <c r="DV226" s="311"/>
      <c r="DW226" s="311"/>
      <c r="DX226" s="311"/>
      <c r="DY226" s="312"/>
      <c r="DZ226" s="311"/>
      <c r="EA226" s="297"/>
      <c r="EB226" s="311"/>
      <c r="EC226" s="311"/>
      <c r="ED226" s="311"/>
      <c r="EE226" s="311"/>
      <c r="EF226" s="312"/>
      <c r="EG226" s="311"/>
      <c r="EH226" s="297"/>
      <c r="EI226" s="311"/>
      <c r="EJ226" s="311"/>
      <c r="EK226" s="311"/>
      <c r="EL226" s="311"/>
      <c r="EM226" s="312"/>
      <c r="EN226" s="311"/>
      <c r="EO226" s="297"/>
      <c r="EP226" s="311"/>
      <c r="EQ226" s="311"/>
      <c r="ER226" s="311"/>
      <c r="ES226" s="311"/>
      <c r="ET226" s="312"/>
      <c r="EU226" s="311"/>
      <c r="EV226" s="297"/>
      <c r="EW226" s="311"/>
      <c r="EX226" s="311"/>
      <c r="EY226" s="311"/>
      <c r="EZ226" s="311"/>
      <c r="FA226" s="312"/>
      <c r="FB226" s="311"/>
      <c r="FC226" s="298"/>
    </row>
    <row r="227" spans="1:159" s="205" customFormat="1" ht="39.9" customHeight="1" x14ac:dyDescent="0.25">
      <c r="A227" s="206"/>
      <c r="B227" s="196"/>
      <c r="C227" s="292"/>
      <c r="D227" s="198"/>
      <c r="E227" s="299"/>
      <c r="F227" s="200"/>
      <c r="G227" s="301"/>
      <c r="H227" s="303"/>
      <c r="I227" s="299"/>
      <c r="J227" s="299"/>
      <c r="K227" s="299"/>
      <c r="L227" s="289"/>
      <c r="M227" s="299"/>
      <c r="N227" s="289"/>
      <c r="O227" s="363" t="str">
        <f>IF(P227="","",IF(OR(I227="",J227=""),"",IF(AND(ISNUMBER(FIND("post-", I227)),J227=ProductCode!$I$12),ProductCode!$F$19,IF(AND(ISNUMBER(FIND("pre-", I227)),J227=ProductCode!$I$12),ProductCode!$F$20,IF(ISNUMBER(FIND("post-", I227)),ProductCode!$F$17,ProductCode!$F$18)))))</f>
        <v/>
      </c>
      <c r="P227" s="295" t="str">
        <f t="shared" si="10"/>
        <v/>
      </c>
      <c r="Q227" s="306"/>
      <c r="R227" s="203"/>
      <c r="S227" s="308" t="str">
        <f t="shared" si="11"/>
        <v/>
      </c>
      <c r="T227" s="311"/>
      <c r="U227" s="311"/>
      <c r="V227" s="311"/>
      <c r="W227" s="311"/>
      <c r="X227" s="312"/>
      <c r="Y227" s="311"/>
      <c r="Z227" s="297"/>
      <c r="AA227" s="311"/>
      <c r="AB227" s="311"/>
      <c r="AC227" s="311"/>
      <c r="AD227" s="311"/>
      <c r="AE227" s="312"/>
      <c r="AF227" s="311"/>
      <c r="AG227" s="297"/>
      <c r="AH227" s="311"/>
      <c r="AI227" s="311"/>
      <c r="AJ227" s="311"/>
      <c r="AK227" s="311"/>
      <c r="AL227" s="312"/>
      <c r="AM227" s="311"/>
      <c r="AN227" s="297"/>
      <c r="AO227" s="311"/>
      <c r="AP227" s="311"/>
      <c r="AQ227" s="311"/>
      <c r="AR227" s="311"/>
      <c r="AS227" s="312"/>
      <c r="AT227" s="311"/>
      <c r="AU227" s="297"/>
      <c r="AV227" s="311"/>
      <c r="AW227" s="311"/>
      <c r="AX227" s="311"/>
      <c r="AY227" s="311"/>
      <c r="AZ227" s="312"/>
      <c r="BA227" s="311"/>
      <c r="BB227" s="297"/>
      <c r="BC227" s="311"/>
      <c r="BD227" s="311"/>
      <c r="BE227" s="311"/>
      <c r="BF227" s="311"/>
      <c r="BG227" s="312"/>
      <c r="BH227" s="311"/>
      <c r="BI227" s="297"/>
      <c r="BJ227" s="311"/>
      <c r="BK227" s="311"/>
      <c r="BL227" s="311"/>
      <c r="BM227" s="311"/>
      <c r="BN227" s="312"/>
      <c r="BO227" s="311"/>
      <c r="BP227" s="297"/>
      <c r="BQ227" s="311"/>
      <c r="BR227" s="311"/>
      <c r="BS227" s="311"/>
      <c r="BT227" s="311"/>
      <c r="BU227" s="312"/>
      <c r="BV227" s="311"/>
      <c r="BW227" s="297"/>
      <c r="BX227" s="311"/>
      <c r="BY227" s="311"/>
      <c r="BZ227" s="311"/>
      <c r="CA227" s="311"/>
      <c r="CB227" s="312"/>
      <c r="CC227" s="311"/>
      <c r="CD227" s="297"/>
      <c r="CE227" s="311"/>
      <c r="CF227" s="311"/>
      <c r="CG227" s="311"/>
      <c r="CH227" s="311"/>
      <c r="CI227" s="312"/>
      <c r="CJ227" s="311"/>
      <c r="CK227" s="297"/>
      <c r="CL227" s="311"/>
      <c r="CM227" s="311"/>
      <c r="CN227" s="311"/>
      <c r="CO227" s="311"/>
      <c r="CP227" s="312"/>
      <c r="CQ227" s="311"/>
      <c r="CR227" s="297"/>
      <c r="CS227" s="311"/>
      <c r="CT227" s="311"/>
      <c r="CU227" s="311"/>
      <c r="CV227" s="311"/>
      <c r="CW227" s="312"/>
      <c r="CX227" s="311"/>
      <c r="CY227" s="297"/>
      <c r="CZ227" s="311"/>
      <c r="DA227" s="311"/>
      <c r="DB227" s="311"/>
      <c r="DC227" s="311"/>
      <c r="DD227" s="312"/>
      <c r="DE227" s="311"/>
      <c r="DF227" s="297"/>
      <c r="DG227" s="311"/>
      <c r="DH227" s="311"/>
      <c r="DI227" s="311"/>
      <c r="DJ227" s="311"/>
      <c r="DK227" s="312"/>
      <c r="DL227" s="311"/>
      <c r="DM227" s="297"/>
      <c r="DN227" s="311"/>
      <c r="DO227" s="311"/>
      <c r="DP227" s="311"/>
      <c r="DQ227" s="311"/>
      <c r="DR227" s="312"/>
      <c r="DS227" s="311"/>
      <c r="DT227" s="297"/>
      <c r="DU227" s="311"/>
      <c r="DV227" s="311"/>
      <c r="DW227" s="311"/>
      <c r="DX227" s="311"/>
      <c r="DY227" s="312"/>
      <c r="DZ227" s="311"/>
      <c r="EA227" s="297"/>
      <c r="EB227" s="311"/>
      <c r="EC227" s="311"/>
      <c r="ED227" s="311"/>
      <c r="EE227" s="311"/>
      <c r="EF227" s="312"/>
      <c r="EG227" s="311"/>
      <c r="EH227" s="297"/>
      <c r="EI227" s="311"/>
      <c r="EJ227" s="311"/>
      <c r="EK227" s="311"/>
      <c r="EL227" s="311"/>
      <c r="EM227" s="312"/>
      <c r="EN227" s="311"/>
      <c r="EO227" s="297"/>
      <c r="EP227" s="311"/>
      <c r="EQ227" s="311"/>
      <c r="ER227" s="311"/>
      <c r="ES227" s="311"/>
      <c r="ET227" s="312"/>
      <c r="EU227" s="311"/>
      <c r="EV227" s="297"/>
      <c r="EW227" s="311"/>
      <c r="EX227" s="311"/>
      <c r="EY227" s="311"/>
      <c r="EZ227" s="311"/>
      <c r="FA227" s="312"/>
      <c r="FB227" s="311"/>
      <c r="FC227" s="298"/>
    </row>
    <row r="228" spans="1:159" s="205" customFormat="1" ht="39.9" customHeight="1" x14ac:dyDescent="0.25">
      <c r="A228" s="206"/>
      <c r="B228" s="196"/>
      <c r="C228" s="292"/>
      <c r="D228" s="198"/>
      <c r="E228" s="299"/>
      <c r="F228" s="200"/>
      <c r="G228" s="301"/>
      <c r="H228" s="303"/>
      <c r="I228" s="299"/>
      <c r="J228" s="299"/>
      <c r="K228" s="299"/>
      <c r="L228" s="289"/>
      <c r="M228" s="299"/>
      <c r="N228" s="289"/>
      <c r="O228" s="363" t="str">
        <f>IF(P228="","",IF(OR(I228="",J228=""),"",IF(AND(ISNUMBER(FIND("post-", I228)),J228=ProductCode!$I$12),ProductCode!$F$19,IF(AND(ISNUMBER(FIND("pre-", I228)),J228=ProductCode!$I$12),ProductCode!$F$20,IF(ISNUMBER(FIND("post-", I228)),ProductCode!$F$17,ProductCode!$F$18)))))</f>
        <v/>
      </c>
      <c r="P228" s="295" t="str">
        <f t="shared" ref="P228:P291" si="12">IF(OR(I228="",1-ROUND(L228,4)-ROUND(N228,4)=0),"",ROUND(1-ROUND(L228,4)-ROUND(N228,4),4))</f>
        <v/>
      </c>
      <c r="Q228" s="306"/>
      <c r="R228" s="203"/>
      <c r="S228" s="308" t="str">
        <f t="shared" ref="S228:S291" si="13">IF(I228="","",IF($E$21="Yes",100%,IF(R228&lt;&gt;0,ROUND(SUMIF($Z$33:$FC$33,$Z$33,Z228:FC228),4),"")))</f>
        <v/>
      </c>
      <c r="T228" s="311"/>
      <c r="U228" s="311"/>
      <c r="V228" s="311"/>
      <c r="W228" s="311"/>
      <c r="X228" s="312"/>
      <c r="Y228" s="311"/>
      <c r="Z228" s="297"/>
      <c r="AA228" s="311"/>
      <c r="AB228" s="311"/>
      <c r="AC228" s="311"/>
      <c r="AD228" s="311"/>
      <c r="AE228" s="312"/>
      <c r="AF228" s="311"/>
      <c r="AG228" s="297"/>
      <c r="AH228" s="311"/>
      <c r="AI228" s="311"/>
      <c r="AJ228" s="311"/>
      <c r="AK228" s="311"/>
      <c r="AL228" s="312"/>
      <c r="AM228" s="311"/>
      <c r="AN228" s="297"/>
      <c r="AO228" s="311"/>
      <c r="AP228" s="311"/>
      <c r="AQ228" s="311"/>
      <c r="AR228" s="311"/>
      <c r="AS228" s="312"/>
      <c r="AT228" s="311"/>
      <c r="AU228" s="297"/>
      <c r="AV228" s="311"/>
      <c r="AW228" s="311"/>
      <c r="AX228" s="311"/>
      <c r="AY228" s="311"/>
      <c r="AZ228" s="312"/>
      <c r="BA228" s="311"/>
      <c r="BB228" s="297"/>
      <c r="BC228" s="311"/>
      <c r="BD228" s="311"/>
      <c r="BE228" s="311"/>
      <c r="BF228" s="311"/>
      <c r="BG228" s="312"/>
      <c r="BH228" s="311"/>
      <c r="BI228" s="297"/>
      <c r="BJ228" s="311"/>
      <c r="BK228" s="311"/>
      <c r="BL228" s="311"/>
      <c r="BM228" s="311"/>
      <c r="BN228" s="312"/>
      <c r="BO228" s="311"/>
      <c r="BP228" s="297"/>
      <c r="BQ228" s="311"/>
      <c r="BR228" s="311"/>
      <c r="BS228" s="311"/>
      <c r="BT228" s="311"/>
      <c r="BU228" s="312"/>
      <c r="BV228" s="311"/>
      <c r="BW228" s="297"/>
      <c r="BX228" s="311"/>
      <c r="BY228" s="311"/>
      <c r="BZ228" s="311"/>
      <c r="CA228" s="311"/>
      <c r="CB228" s="312"/>
      <c r="CC228" s="311"/>
      <c r="CD228" s="297"/>
      <c r="CE228" s="311"/>
      <c r="CF228" s="311"/>
      <c r="CG228" s="311"/>
      <c r="CH228" s="311"/>
      <c r="CI228" s="312"/>
      <c r="CJ228" s="311"/>
      <c r="CK228" s="297"/>
      <c r="CL228" s="311"/>
      <c r="CM228" s="311"/>
      <c r="CN228" s="311"/>
      <c r="CO228" s="311"/>
      <c r="CP228" s="312"/>
      <c r="CQ228" s="311"/>
      <c r="CR228" s="297"/>
      <c r="CS228" s="311"/>
      <c r="CT228" s="311"/>
      <c r="CU228" s="311"/>
      <c r="CV228" s="311"/>
      <c r="CW228" s="312"/>
      <c r="CX228" s="311"/>
      <c r="CY228" s="297"/>
      <c r="CZ228" s="311"/>
      <c r="DA228" s="311"/>
      <c r="DB228" s="311"/>
      <c r="DC228" s="311"/>
      <c r="DD228" s="312"/>
      <c r="DE228" s="311"/>
      <c r="DF228" s="297"/>
      <c r="DG228" s="311"/>
      <c r="DH228" s="311"/>
      <c r="DI228" s="311"/>
      <c r="DJ228" s="311"/>
      <c r="DK228" s="312"/>
      <c r="DL228" s="311"/>
      <c r="DM228" s="297"/>
      <c r="DN228" s="311"/>
      <c r="DO228" s="311"/>
      <c r="DP228" s="311"/>
      <c r="DQ228" s="311"/>
      <c r="DR228" s="312"/>
      <c r="DS228" s="311"/>
      <c r="DT228" s="297"/>
      <c r="DU228" s="311"/>
      <c r="DV228" s="311"/>
      <c r="DW228" s="311"/>
      <c r="DX228" s="311"/>
      <c r="DY228" s="312"/>
      <c r="DZ228" s="311"/>
      <c r="EA228" s="297"/>
      <c r="EB228" s="311"/>
      <c r="EC228" s="311"/>
      <c r="ED228" s="311"/>
      <c r="EE228" s="311"/>
      <c r="EF228" s="312"/>
      <c r="EG228" s="311"/>
      <c r="EH228" s="297"/>
      <c r="EI228" s="311"/>
      <c r="EJ228" s="311"/>
      <c r="EK228" s="311"/>
      <c r="EL228" s="311"/>
      <c r="EM228" s="312"/>
      <c r="EN228" s="311"/>
      <c r="EO228" s="297"/>
      <c r="EP228" s="311"/>
      <c r="EQ228" s="311"/>
      <c r="ER228" s="311"/>
      <c r="ES228" s="311"/>
      <c r="ET228" s="312"/>
      <c r="EU228" s="311"/>
      <c r="EV228" s="297"/>
      <c r="EW228" s="311"/>
      <c r="EX228" s="311"/>
      <c r="EY228" s="311"/>
      <c r="EZ228" s="311"/>
      <c r="FA228" s="312"/>
      <c r="FB228" s="311"/>
      <c r="FC228" s="298"/>
    </row>
    <row r="229" spans="1:159" s="205" customFormat="1" ht="39.9" customHeight="1" x14ac:dyDescent="0.25">
      <c r="A229" s="206"/>
      <c r="B229" s="196"/>
      <c r="C229" s="292"/>
      <c r="D229" s="198"/>
      <c r="E229" s="299"/>
      <c r="F229" s="200"/>
      <c r="G229" s="301"/>
      <c r="H229" s="303"/>
      <c r="I229" s="299"/>
      <c r="J229" s="299"/>
      <c r="K229" s="299"/>
      <c r="L229" s="289"/>
      <c r="M229" s="299"/>
      <c r="N229" s="289"/>
      <c r="O229" s="363" t="str">
        <f>IF(P229="","",IF(OR(I229="",J229=""),"",IF(AND(ISNUMBER(FIND("post-", I229)),J229=ProductCode!$I$12),ProductCode!$F$19,IF(AND(ISNUMBER(FIND("pre-", I229)),J229=ProductCode!$I$12),ProductCode!$F$20,IF(ISNUMBER(FIND("post-", I229)),ProductCode!$F$17,ProductCode!$F$18)))))</f>
        <v/>
      </c>
      <c r="P229" s="295" t="str">
        <f t="shared" si="12"/>
        <v/>
      </c>
      <c r="Q229" s="306"/>
      <c r="R229" s="203"/>
      <c r="S229" s="308" t="str">
        <f t="shared" si="13"/>
        <v/>
      </c>
      <c r="T229" s="311"/>
      <c r="U229" s="311"/>
      <c r="V229" s="311"/>
      <c r="W229" s="311"/>
      <c r="X229" s="312"/>
      <c r="Y229" s="311"/>
      <c r="Z229" s="297"/>
      <c r="AA229" s="311"/>
      <c r="AB229" s="311"/>
      <c r="AC229" s="311"/>
      <c r="AD229" s="311"/>
      <c r="AE229" s="312"/>
      <c r="AF229" s="311"/>
      <c r="AG229" s="297"/>
      <c r="AH229" s="311"/>
      <c r="AI229" s="311"/>
      <c r="AJ229" s="311"/>
      <c r="AK229" s="311"/>
      <c r="AL229" s="312"/>
      <c r="AM229" s="311"/>
      <c r="AN229" s="297"/>
      <c r="AO229" s="311"/>
      <c r="AP229" s="311"/>
      <c r="AQ229" s="311"/>
      <c r="AR229" s="311"/>
      <c r="AS229" s="312"/>
      <c r="AT229" s="311"/>
      <c r="AU229" s="297"/>
      <c r="AV229" s="311"/>
      <c r="AW229" s="311"/>
      <c r="AX229" s="311"/>
      <c r="AY229" s="311"/>
      <c r="AZ229" s="312"/>
      <c r="BA229" s="311"/>
      <c r="BB229" s="297"/>
      <c r="BC229" s="311"/>
      <c r="BD229" s="311"/>
      <c r="BE229" s="311"/>
      <c r="BF229" s="311"/>
      <c r="BG229" s="312"/>
      <c r="BH229" s="311"/>
      <c r="BI229" s="297"/>
      <c r="BJ229" s="311"/>
      <c r="BK229" s="311"/>
      <c r="BL229" s="311"/>
      <c r="BM229" s="311"/>
      <c r="BN229" s="312"/>
      <c r="BO229" s="311"/>
      <c r="BP229" s="297"/>
      <c r="BQ229" s="311"/>
      <c r="BR229" s="311"/>
      <c r="BS229" s="311"/>
      <c r="BT229" s="311"/>
      <c r="BU229" s="312"/>
      <c r="BV229" s="311"/>
      <c r="BW229" s="297"/>
      <c r="BX229" s="311"/>
      <c r="BY229" s="311"/>
      <c r="BZ229" s="311"/>
      <c r="CA229" s="311"/>
      <c r="CB229" s="312"/>
      <c r="CC229" s="311"/>
      <c r="CD229" s="297"/>
      <c r="CE229" s="311"/>
      <c r="CF229" s="311"/>
      <c r="CG229" s="311"/>
      <c r="CH229" s="311"/>
      <c r="CI229" s="312"/>
      <c r="CJ229" s="311"/>
      <c r="CK229" s="297"/>
      <c r="CL229" s="311"/>
      <c r="CM229" s="311"/>
      <c r="CN229" s="311"/>
      <c r="CO229" s="311"/>
      <c r="CP229" s="312"/>
      <c r="CQ229" s="311"/>
      <c r="CR229" s="297"/>
      <c r="CS229" s="311"/>
      <c r="CT229" s="311"/>
      <c r="CU229" s="311"/>
      <c r="CV229" s="311"/>
      <c r="CW229" s="312"/>
      <c r="CX229" s="311"/>
      <c r="CY229" s="297"/>
      <c r="CZ229" s="311"/>
      <c r="DA229" s="311"/>
      <c r="DB229" s="311"/>
      <c r="DC229" s="311"/>
      <c r="DD229" s="312"/>
      <c r="DE229" s="311"/>
      <c r="DF229" s="297"/>
      <c r="DG229" s="311"/>
      <c r="DH229" s="311"/>
      <c r="DI229" s="311"/>
      <c r="DJ229" s="311"/>
      <c r="DK229" s="312"/>
      <c r="DL229" s="311"/>
      <c r="DM229" s="297"/>
      <c r="DN229" s="311"/>
      <c r="DO229" s="311"/>
      <c r="DP229" s="311"/>
      <c r="DQ229" s="311"/>
      <c r="DR229" s="312"/>
      <c r="DS229" s="311"/>
      <c r="DT229" s="297"/>
      <c r="DU229" s="311"/>
      <c r="DV229" s="311"/>
      <c r="DW229" s="311"/>
      <c r="DX229" s="311"/>
      <c r="DY229" s="312"/>
      <c r="DZ229" s="311"/>
      <c r="EA229" s="297"/>
      <c r="EB229" s="311"/>
      <c r="EC229" s="311"/>
      <c r="ED229" s="311"/>
      <c r="EE229" s="311"/>
      <c r="EF229" s="312"/>
      <c r="EG229" s="311"/>
      <c r="EH229" s="297"/>
      <c r="EI229" s="311"/>
      <c r="EJ229" s="311"/>
      <c r="EK229" s="311"/>
      <c r="EL229" s="311"/>
      <c r="EM229" s="312"/>
      <c r="EN229" s="311"/>
      <c r="EO229" s="297"/>
      <c r="EP229" s="311"/>
      <c r="EQ229" s="311"/>
      <c r="ER229" s="311"/>
      <c r="ES229" s="311"/>
      <c r="ET229" s="312"/>
      <c r="EU229" s="311"/>
      <c r="EV229" s="297"/>
      <c r="EW229" s="311"/>
      <c r="EX229" s="311"/>
      <c r="EY229" s="311"/>
      <c r="EZ229" s="311"/>
      <c r="FA229" s="312"/>
      <c r="FB229" s="311"/>
      <c r="FC229" s="298"/>
    </row>
    <row r="230" spans="1:159" s="205" customFormat="1" ht="39.9" customHeight="1" x14ac:dyDescent="0.25">
      <c r="A230" s="206"/>
      <c r="B230" s="196"/>
      <c r="C230" s="292"/>
      <c r="D230" s="198"/>
      <c r="E230" s="299"/>
      <c r="F230" s="200"/>
      <c r="G230" s="301"/>
      <c r="H230" s="303"/>
      <c r="I230" s="299"/>
      <c r="J230" s="299"/>
      <c r="K230" s="299"/>
      <c r="L230" s="289"/>
      <c r="M230" s="299"/>
      <c r="N230" s="289"/>
      <c r="O230" s="363" t="str">
        <f>IF(P230="","",IF(OR(I230="",J230=""),"",IF(AND(ISNUMBER(FIND("post-", I230)),J230=ProductCode!$I$12),ProductCode!$F$19,IF(AND(ISNUMBER(FIND("pre-", I230)),J230=ProductCode!$I$12),ProductCode!$F$20,IF(ISNUMBER(FIND("post-", I230)),ProductCode!$F$17,ProductCode!$F$18)))))</f>
        <v/>
      </c>
      <c r="P230" s="295" t="str">
        <f t="shared" si="12"/>
        <v/>
      </c>
      <c r="Q230" s="306"/>
      <c r="R230" s="203"/>
      <c r="S230" s="308" t="str">
        <f t="shared" si="13"/>
        <v/>
      </c>
      <c r="T230" s="311"/>
      <c r="U230" s="311"/>
      <c r="V230" s="311"/>
      <c r="W230" s="311"/>
      <c r="X230" s="312"/>
      <c r="Y230" s="311"/>
      <c r="Z230" s="297"/>
      <c r="AA230" s="311"/>
      <c r="AB230" s="311"/>
      <c r="AC230" s="311"/>
      <c r="AD230" s="311"/>
      <c r="AE230" s="312"/>
      <c r="AF230" s="311"/>
      <c r="AG230" s="297"/>
      <c r="AH230" s="311"/>
      <c r="AI230" s="311"/>
      <c r="AJ230" s="311"/>
      <c r="AK230" s="311"/>
      <c r="AL230" s="312"/>
      <c r="AM230" s="311"/>
      <c r="AN230" s="297"/>
      <c r="AO230" s="311"/>
      <c r="AP230" s="311"/>
      <c r="AQ230" s="311"/>
      <c r="AR230" s="311"/>
      <c r="AS230" s="312"/>
      <c r="AT230" s="311"/>
      <c r="AU230" s="297"/>
      <c r="AV230" s="311"/>
      <c r="AW230" s="311"/>
      <c r="AX230" s="311"/>
      <c r="AY230" s="311"/>
      <c r="AZ230" s="312"/>
      <c r="BA230" s="311"/>
      <c r="BB230" s="297"/>
      <c r="BC230" s="311"/>
      <c r="BD230" s="311"/>
      <c r="BE230" s="311"/>
      <c r="BF230" s="311"/>
      <c r="BG230" s="312"/>
      <c r="BH230" s="311"/>
      <c r="BI230" s="297"/>
      <c r="BJ230" s="311"/>
      <c r="BK230" s="311"/>
      <c r="BL230" s="311"/>
      <c r="BM230" s="311"/>
      <c r="BN230" s="312"/>
      <c r="BO230" s="311"/>
      <c r="BP230" s="297"/>
      <c r="BQ230" s="311"/>
      <c r="BR230" s="311"/>
      <c r="BS230" s="311"/>
      <c r="BT230" s="311"/>
      <c r="BU230" s="312"/>
      <c r="BV230" s="311"/>
      <c r="BW230" s="297"/>
      <c r="BX230" s="311"/>
      <c r="BY230" s="311"/>
      <c r="BZ230" s="311"/>
      <c r="CA230" s="311"/>
      <c r="CB230" s="312"/>
      <c r="CC230" s="311"/>
      <c r="CD230" s="297"/>
      <c r="CE230" s="311"/>
      <c r="CF230" s="311"/>
      <c r="CG230" s="311"/>
      <c r="CH230" s="311"/>
      <c r="CI230" s="312"/>
      <c r="CJ230" s="311"/>
      <c r="CK230" s="297"/>
      <c r="CL230" s="311"/>
      <c r="CM230" s="311"/>
      <c r="CN230" s="311"/>
      <c r="CO230" s="311"/>
      <c r="CP230" s="312"/>
      <c r="CQ230" s="311"/>
      <c r="CR230" s="297"/>
      <c r="CS230" s="311"/>
      <c r="CT230" s="311"/>
      <c r="CU230" s="311"/>
      <c r="CV230" s="311"/>
      <c r="CW230" s="312"/>
      <c r="CX230" s="311"/>
      <c r="CY230" s="297"/>
      <c r="CZ230" s="311"/>
      <c r="DA230" s="311"/>
      <c r="DB230" s="311"/>
      <c r="DC230" s="311"/>
      <c r="DD230" s="312"/>
      <c r="DE230" s="311"/>
      <c r="DF230" s="297"/>
      <c r="DG230" s="311"/>
      <c r="DH230" s="311"/>
      <c r="DI230" s="311"/>
      <c r="DJ230" s="311"/>
      <c r="DK230" s="312"/>
      <c r="DL230" s="311"/>
      <c r="DM230" s="297"/>
      <c r="DN230" s="311"/>
      <c r="DO230" s="311"/>
      <c r="DP230" s="311"/>
      <c r="DQ230" s="311"/>
      <c r="DR230" s="312"/>
      <c r="DS230" s="311"/>
      <c r="DT230" s="297"/>
      <c r="DU230" s="311"/>
      <c r="DV230" s="311"/>
      <c r="DW230" s="311"/>
      <c r="DX230" s="311"/>
      <c r="DY230" s="312"/>
      <c r="DZ230" s="311"/>
      <c r="EA230" s="297"/>
      <c r="EB230" s="311"/>
      <c r="EC230" s="311"/>
      <c r="ED230" s="311"/>
      <c r="EE230" s="311"/>
      <c r="EF230" s="312"/>
      <c r="EG230" s="311"/>
      <c r="EH230" s="297"/>
      <c r="EI230" s="311"/>
      <c r="EJ230" s="311"/>
      <c r="EK230" s="311"/>
      <c r="EL230" s="311"/>
      <c r="EM230" s="312"/>
      <c r="EN230" s="311"/>
      <c r="EO230" s="297"/>
      <c r="EP230" s="311"/>
      <c r="EQ230" s="311"/>
      <c r="ER230" s="311"/>
      <c r="ES230" s="311"/>
      <c r="ET230" s="312"/>
      <c r="EU230" s="311"/>
      <c r="EV230" s="297"/>
      <c r="EW230" s="311"/>
      <c r="EX230" s="311"/>
      <c r="EY230" s="311"/>
      <c r="EZ230" s="311"/>
      <c r="FA230" s="312"/>
      <c r="FB230" s="311"/>
      <c r="FC230" s="298"/>
    </row>
    <row r="231" spans="1:159" s="205" customFormat="1" ht="39.9" customHeight="1" x14ac:dyDescent="0.25">
      <c r="A231" s="206"/>
      <c r="B231" s="196"/>
      <c r="C231" s="292"/>
      <c r="D231" s="198"/>
      <c r="E231" s="299"/>
      <c r="F231" s="200"/>
      <c r="G231" s="301"/>
      <c r="H231" s="303"/>
      <c r="I231" s="299"/>
      <c r="J231" s="299"/>
      <c r="K231" s="299"/>
      <c r="L231" s="289"/>
      <c r="M231" s="299"/>
      <c r="N231" s="289"/>
      <c r="O231" s="363" t="str">
        <f>IF(P231="","",IF(OR(I231="",J231=""),"",IF(AND(ISNUMBER(FIND("post-", I231)),J231=ProductCode!$I$12),ProductCode!$F$19,IF(AND(ISNUMBER(FIND("pre-", I231)),J231=ProductCode!$I$12),ProductCode!$F$20,IF(ISNUMBER(FIND("post-", I231)),ProductCode!$F$17,ProductCode!$F$18)))))</f>
        <v/>
      </c>
      <c r="P231" s="295" t="str">
        <f t="shared" si="12"/>
        <v/>
      </c>
      <c r="Q231" s="306"/>
      <c r="R231" s="203"/>
      <c r="S231" s="308" t="str">
        <f t="shared" si="13"/>
        <v/>
      </c>
      <c r="T231" s="311"/>
      <c r="U231" s="311"/>
      <c r="V231" s="311"/>
      <c r="W231" s="311"/>
      <c r="X231" s="312"/>
      <c r="Y231" s="311"/>
      <c r="Z231" s="297"/>
      <c r="AA231" s="311"/>
      <c r="AB231" s="311"/>
      <c r="AC231" s="311"/>
      <c r="AD231" s="311"/>
      <c r="AE231" s="312"/>
      <c r="AF231" s="311"/>
      <c r="AG231" s="297"/>
      <c r="AH231" s="311"/>
      <c r="AI231" s="311"/>
      <c r="AJ231" s="311"/>
      <c r="AK231" s="311"/>
      <c r="AL231" s="312"/>
      <c r="AM231" s="311"/>
      <c r="AN231" s="297"/>
      <c r="AO231" s="311"/>
      <c r="AP231" s="311"/>
      <c r="AQ231" s="311"/>
      <c r="AR231" s="311"/>
      <c r="AS231" s="312"/>
      <c r="AT231" s="311"/>
      <c r="AU231" s="297"/>
      <c r="AV231" s="311"/>
      <c r="AW231" s="311"/>
      <c r="AX231" s="311"/>
      <c r="AY231" s="311"/>
      <c r="AZ231" s="312"/>
      <c r="BA231" s="311"/>
      <c r="BB231" s="297"/>
      <c r="BC231" s="311"/>
      <c r="BD231" s="311"/>
      <c r="BE231" s="311"/>
      <c r="BF231" s="311"/>
      <c r="BG231" s="312"/>
      <c r="BH231" s="311"/>
      <c r="BI231" s="297"/>
      <c r="BJ231" s="311"/>
      <c r="BK231" s="311"/>
      <c r="BL231" s="311"/>
      <c r="BM231" s="311"/>
      <c r="BN231" s="312"/>
      <c r="BO231" s="311"/>
      <c r="BP231" s="297"/>
      <c r="BQ231" s="311"/>
      <c r="BR231" s="311"/>
      <c r="BS231" s="311"/>
      <c r="BT231" s="311"/>
      <c r="BU231" s="312"/>
      <c r="BV231" s="311"/>
      <c r="BW231" s="297"/>
      <c r="BX231" s="311"/>
      <c r="BY231" s="311"/>
      <c r="BZ231" s="311"/>
      <c r="CA231" s="311"/>
      <c r="CB231" s="312"/>
      <c r="CC231" s="311"/>
      <c r="CD231" s="297"/>
      <c r="CE231" s="311"/>
      <c r="CF231" s="311"/>
      <c r="CG231" s="311"/>
      <c r="CH231" s="311"/>
      <c r="CI231" s="312"/>
      <c r="CJ231" s="311"/>
      <c r="CK231" s="297"/>
      <c r="CL231" s="311"/>
      <c r="CM231" s="311"/>
      <c r="CN231" s="311"/>
      <c r="CO231" s="311"/>
      <c r="CP231" s="312"/>
      <c r="CQ231" s="311"/>
      <c r="CR231" s="297"/>
      <c r="CS231" s="311"/>
      <c r="CT231" s="311"/>
      <c r="CU231" s="311"/>
      <c r="CV231" s="311"/>
      <c r="CW231" s="312"/>
      <c r="CX231" s="311"/>
      <c r="CY231" s="297"/>
      <c r="CZ231" s="311"/>
      <c r="DA231" s="311"/>
      <c r="DB231" s="311"/>
      <c r="DC231" s="311"/>
      <c r="DD231" s="312"/>
      <c r="DE231" s="311"/>
      <c r="DF231" s="297"/>
      <c r="DG231" s="311"/>
      <c r="DH231" s="311"/>
      <c r="DI231" s="311"/>
      <c r="DJ231" s="311"/>
      <c r="DK231" s="312"/>
      <c r="DL231" s="311"/>
      <c r="DM231" s="297"/>
      <c r="DN231" s="311"/>
      <c r="DO231" s="311"/>
      <c r="DP231" s="311"/>
      <c r="DQ231" s="311"/>
      <c r="DR231" s="312"/>
      <c r="DS231" s="311"/>
      <c r="DT231" s="297"/>
      <c r="DU231" s="311"/>
      <c r="DV231" s="311"/>
      <c r="DW231" s="311"/>
      <c r="DX231" s="311"/>
      <c r="DY231" s="312"/>
      <c r="DZ231" s="311"/>
      <c r="EA231" s="297"/>
      <c r="EB231" s="311"/>
      <c r="EC231" s="311"/>
      <c r="ED231" s="311"/>
      <c r="EE231" s="311"/>
      <c r="EF231" s="312"/>
      <c r="EG231" s="311"/>
      <c r="EH231" s="297"/>
      <c r="EI231" s="311"/>
      <c r="EJ231" s="311"/>
      <c r="EK231" s="311"/>
      <c r="EL231" s="311"/>
      <c r="EM231" s="312"/>
      <c r="EN231" s="311"/>
      <c r="EO231" s="297"/>
      <c r="EP231" s="311"/>
      <c r="EQ231" s="311"/>
      <c r="ER231" s="311"/>
      <c r="ES231" s="311"/>
      <c r="ET231" s="312"/>
      <c r="EU231" s="311"/>
      <c r="EV231" s="297"/>
      <c r="EW231" s="311"/>
      <c r="EX231" s="311"/>
      <c r="EY231" s="311"/>
      <c r="EZ231" s="311"/>
      <c r="FA231" s="312"/>
      <c r="FB231" s="311"/>
      <c r="FC231" s="298"/>
    </row>
    <row r="232" spans="1:159" s="205" customFormat="1" ht="39.9" customHeight="1" x14ac:dyDescent="0.25">
      <c r="A232" s="206"/>
      <c r="B232" s="196"/>
      <c r="C232" s="292"/>
      <c r="D232" s="198"/>
      <c r="E232" s="299"/>
      <c r="F232" s="200"/>
      <c r="G232" s="301"/>
      <c r="H232" s="303"/>
      <c r="I232" s="299"/>
      <c r="J232" s="299"/>
      <c r="K232" s="299"/>
      <c r="L232" s="289"/>
      <c r="M232" s="299"/>
      <c r="N232" s="289"/>
      <c r="O232" s="363" t="str">
        <f>IF(P232="","",IF(OR(I232="",J232=""),"",IF(AND(ISNUMBER(FIND("post-", I232)),J232=ProductCode!$I$12),ProductCode!$F$19,IF(AND(ISNUMBER(FIND("pre-", I232)),J232=ProductCode!$I$12),ProductCode!$F$20,IF(ISNUMBER(FIND("post-", I232)),ProductCode!$F$17,ProductCode!$F$18)))))</f>
        <v/>
      </c>
      <c r="P232" s="295" t="str">
        <f t="shared" si="12"/>
        <v/>
      </c>
      <c r="Q232" s="306"/>
      <c r="R232" s="203"/>
      <c r="S232" s="308" t="str">
        <f t="shared" si="13"/>
        <v/>
      </c>
      <c r="T232" s="311"/>
      <c r="U232" s="311"/>
      <c r="V232" s="311"/>
      <c r="W232" s="311"/>
      <c r="X232" s="312"/>
      <c r="Y232" s="311"/>
      <c r="Z232" s="297"/>
      <c r="AA232" s="311"/>
      <c r="AB232" s="311"/>
      <c r="AC232" s="311"/>
      <c r="AD232" s="311"/>
      <c r="AE232" s="312"/>
      <c r="AF232" s="311"/>
      <c r="AG232" s="297"/>
      <c r="AH232" s="311"/>
      <c r="AI232" s="311"/>
      <c r="AJ232" s="311"/>
      <c r="AK232" s="311"/>
      <c r="AL232" s="312"/>
      <c r="AM232" s="311"/>
      <c r="AN232" s="297"/>
      <c r="AO232" s="311"/>
      <c r="AP232" s="311"/>
      <c r="AQ232" s="311"/>
      <c r="AR232" s="311"/>
      <c r="AS232" s="312"/>
      <c r="AT232" s="311"/>
      <c r="AU232" s="297"/>
      <c r="AV232" s="311"/>
      <c r="AW232" s="311"/>
      <c r="AX232" s="311"/>
      <c r="AY232" s="311"/>
      <c r="AZ232" s="312"/>
      <c r="BA232" s="311"/>
      <c r="BB232" s="297"/>
      <c r="BC232" s="311"/>
      <c r="BD232" s="311"/>
      <c r="BE232" s="311"/>
      <c r="BF232" s="311"/>
      <c r="BG232" s="312"/>
      <c r="BH232" s="311"/>
      <c r="BI232" s="297"/>
      <c r="BJ232" s="311"/>
      <c r="BK232" s="311"/>
      <c r="BL232" s="311"/>
      <c r="BM232" s="311"/>
      <c r="BN232" s="312"/>
      <c r="BO232" s="311"/>
      <c r="BP232" s="297"/>
      <c r="BQ232" s="311"/>
      <c r="BR232" s="311"/>
      <c r="BS232" s="311"/>
      <c r="BT232" s="311"/>
      <c r="BU232" s="312"/>
      <c r="BV232" s="311"/>
      <c r="BW232" s="297"/>
      <c r="BX232" s="311"/>
      <c r="BY232" s="311"/>
      <c r="BZ232" s="311"/>
      <c r="CA232" s="311"/>
      <c r="CB232" s="312"/>
      <c r="CC232" s="311"/>
      <c r="CD232" s="297"/>
      <c r="CE232" s="311"/>
      <c r="CF232" s="311"/>
      <c r="CG232" s="311"/>
      <c r="CH232" s="311"/>
      <c r="CI232" s="312"/>
      <c r="CJ232" s="311"/>
      <c r="CK232" s="297"/>
      <c r="CL232" s="311"/>
      <c r="CM232" s="311"/>
      <c r="CN232" s="311"/>
      <c r="CO232" s="311"/>
      <c r="CP232" s="312"/>
      <c r="CQ232" s="311"/>
      <c r="CR232" s="297"/>
      <c r="CS232" s="311"/>
      <c r="CT232" s="311"/>
      <c r="CU232" s="311"/>
      <c r="CV232" s="311"/>
      <c r="CW232" s="312"/>
      <c r="CX232" s="311"/>
      <c r="CY232" s="297"/>
      <c r="CZ232" s="311"/>
      <c r="DA232" s="311"/>
      <c r="DB232" s="311"/>
      <c r="DC232" s="311"/>
      <c r="DD232" s="312"/>
      <c r="DE232" s="311"/>
      <c r="DF232" s="297"/>
      <c r="DG232" s="311"/>
      <c r="DH232" s="311"/>
      <c r="DI232" s="311"/>
      <c r="DJ232" s="311"/>
      <c r="DK232" s="312"/>
      <c r="DL232" s="311"/>
      <c r="DM232" s="297"/>
      <c r="DN232" s="311"/>
      <c r="DO232" s="311"/>
      <c r="DP232" s="311"/>
      <c r="DQ232" s="311"/>
      <c r="DR232" s="312"/>
      <c r="DS232" s="311"/>
      <c r="DT232" s="297"/>
      <c r="DU232" s="311"/>
      <c r="DV232" s="311"/>
      <c r="DW232" s="311"/>
      <c r="DX232" s="311"/>
      <c r="DY232" s="312"/>
      <c r="DZ232" s="311"/>
      <c r="EA232" s="297"/>
      <c r="EB232" s="311"/>
      <c r="EC232" s="311"/>
      <c r="ED232" s="311"/>
      <c r="EE232" s="311"/>
      <c r="EF232" s="312"/>
      <c r="EG232" s="311"/>
      <c r="EH232" s="297"/>
      <c r="EI232" s="311"/>
      <c r="EJ232" s="311"/>
      <c r="EK232" s="311"/>
      <c r="EL232" s="311"/>
      <c r="EM232" s="312"/>
      <c r="EN232" s="311"/>
      <c r="EO232" s="297"/>
      <c r="EP232" s="311"/>
      <c r="EQ232" s="311"/>
      <c r="ER232" s="311"/>
      <c r="ES232" s="311"/>
      <c r="ET232" s="312"/>
      <c r="EU232" s="311"/>
      <c r="EV232" s="297"/>
      <c r="EW232" s="311"/>
      <c r="EX232" s="311"/>
      <c r="EY232" s="311"/>
      <c r="EZ232" s="311"/>
      <c r="FA232" s="312"/>
      <c r="FB232" s="311"/>
      <c r="FC232" s="298"/>
    </row>
    <row r="233" spans="1:159" s="205" customFormat="1" ht="39.9" customHeight="1" x14ac:dyDescent="0.25">
      <c r="A233" s="206"/>
      <c r="B233" s="196"/>
      <c r="C233" s="292"/>
      <c r="D233" s="198"/>
      <c r="E233" s="299"/>
      <c r="F233" s="200"/>
      <c r="G233" s="301"/>
      <c r="H233" s="303"/>
      <c r="I233" s="299"/>
      <c r="J233" s="299"/>
      <c r="K233" s="299"/>
      <c r="L233" s="289"/>
      <c r="M233" s="299"/>
      <c r="N233" s="289"/>
      <c r="O233" s="363" t="str">
        <f>IF(P233="","",IF(OR(I233="",J233=""),"",IF(AND(ISNUMBER(FIND("post-", I233)),J233=ProductCode!$I$12),ProductCode!$F$19,IF(AND(ISNUMBER(FIND("pre-", I233)),J233=ProductCode!$I$12),ProductCode!$F$20,IF(ISNUMBER(FIND("post-", I233)),ProductCode!$F$17,ProductCode!$F$18)))))</f>
        <v/>
      </c>
      <c r="P233" s="295" t="str">
        <f t="shared" si="12"/>
        <v/>
      </c>
      <c r="Q233" s="306"/>
      <c r="R233" s="203"/>
      <c r="S233" s="308" t="str">
        <f t="shared" si="13"/>
        <v/>
      </c>
      <c r="T233" s="311"/>
      <c r="U233" s="311"/>
      <c r="V233" s="311"/>
      <c r="W233" s="311"/>
      <c r="X233" s="312"/>
      <c r="Y233" s="311"/>
      <c r="Z233" s="297"/>
      <c r="AA233" s="311"/>
      <c r="AB233" s="311"/>
      <c r="AC233" s="311"/>
      <c r="AD233" s="311"/>
      <c r="AE233" s="312"/>
      <c r="AF233" s="311"/>
      <c r="AG233" s="297"/>
      <c r="AH233" s="311"/>
      <c r="AI233" s="311"/>
      <c r="AJ233" s="311"/>
      <c r="AK233" s="311"/>
      <c r="AL233" s="312"/>
      <c r="AM233" s="311"/>
      <c r="AN233" s="297"/>
      <c r="AO233" s="311"/>
      <c r="AP233" s="311"/>
      <c r="AQ233" s="311"/>
      <c r="AR233" s="311"/>
      <c r="AS233" s="312"/>
      <c r="AT233" s="311"/>
      <c r="AU233" s="297"/>
      <c r="AV233" s="311"/>
      <c r="AW233" s="311"/>
      <c r="AX233" s="311"/>
      <c r="AY233" s="311"/>
      <c r="AZ233" s="312"/>
      <c r="BA233" s="311"/>
      <c r="BB233" s="297"/>
      <c r="BC233" s="311"/>
      <c r="BD233" s="311"/>
      <c r="BE233" s="311"/>
      <c r="BF233" s="311"/>
      <c r="BG233" s="312"/>
      <c r="BH233" s="311"/>
      <c r="BI233" s="297"/>
      <c r="BJ233" s="311"/>
      <c r="BK233" s="311"/>
      <c r="BL233" s="311"/>
      <c r="BM233" s="311"/>
      <c r="BN233" s="312"/>
      <c r="BO233" s="311"/>
      <c r="BP233" s="297"/>
      <c r="BQ233" s="311"/>
      <c r="BR233" s="311"/>
      <c r="BS233" s="311"/>
      <c r="BT233" s="311"/>
      <c r="BU233" s="312"/>
      <c r="BV233" s="311"/>
      <c r="BW233" s="297"/>
      <c r="BX233" s="311"/>
      <c r="BY233" s="311"/>
      <c r="BZ233" s="311"/>
      <c r="CA233" s="311"/>
      <c r="CB233" s="312"/>
      <c r="CC233" s="311"/>
      <c r="CD233" s="297"/>
      <c r="CE233" s="311"/>
      <c r="CF233" s="311"/>
      <c r="CG233" s="311"/>
      <c r="CH233" s="311"/>
      <c r="CI233" s="312"/>
      <c r="CJ233" s="311"/>
      <c r="CK233" s="297"/>
      <c r="CL233" s="311"/>
      <c r="CM233" s="311"/>
      <c r="CN233" s="311"/>
      <c r="CO233" s="311"/>
      <c r="CP233" s="312"/>
      <c r="CQ233" s="311"/>
      <c r="CR233" s="297"/>
      <c r="CS233" s="311"/>
      <c r="CT233" s="311"/>
      <c r="CU233" s="311"/>
      <c r="CV233" s="311"/>
      <c r="CW233" s="312"/>
      <c r="CX233" s="311"/>
      <c r="CY233" s="297"/>
      <c r="CZ233" s="311"/>
      <c r="DA233" s="311"/>
      <c r="DB233" s="311"/>
      <c r="DC233" s="311"/>
      <c r="DD233" s="312"/>
      <c r="DE233" s="311"/>
      <c r="DF233" s="297"/>
      <c r="DG233" s="311"/>
      <c r="DH233" s="311"/>
      <c r="DI233" s="311"/>
      <c r="DJ233" s="311"/>
      <c r="DK233" s="312"/>
      <c r="DL233" s="311"/>
      <c r="DM233" s="297"/>
      <c r="DN233" s="311"/>
      <c r="DO233" s="311"/>
      <c r="DP233" s="311"/>
      <c r="DQ233" s="311"/>
      <c r="DR233" s="312"/>
      <c r="DS233" s="311"/>
      <c r="DT233" s="297"/>
      <c r="DU233" s="311"/>
      <c r="DV233" s="311"/>
      <c r="DW233" s="311"/>
      <c r="DX233" s="311"/>
      <c r="DY233" s="312"/>
      <c r="DZ233" s="311"/>
      <c r="EA233" s="297"/>
      <c r="EB233" s="311"/>
      <c r="EC233" s="311"/>
      <c r="ED233" s="311"/>
      <c r="EE233" s="311"/>
      <c r="EF233" s="312"/>
      <c r="EG233" s="311"/>
      <c r="EH233" s="297"/>
      <c r="EI233" s="311"/>
      <c r="EJ233" s="311"/>
      <c r="EK233" s="311"/>
      <c r="EL233" s="311"/>
      <c r="EM233" s="312"/>
      <c r="EN233" s="311"/>
      <c r="EO233" s="297"/>
      <c r="EP233" s="311"/>
      <c r="EQ233" s="311"/>
      <c r="ER233" s="311"/>
      <c r="ES233" s="311"/>
      <c r="ET233" s="312"/>
      <c r="EU233" s="311"/>
      <c r="EV233" s="297"/>
      <c r="EW233" s="311"/>
      <c r="EX233" s="311"/>
      <c r="EY233" s="311"/>
      <c r="EZ233" s="311"/>
      <c r="FA233" s="312"/>
      <c r="FB233" s="311"/>
      <c r="FC233" s="298"/>
    </row>
    <row r="234" spans="1:159" s="205" customFormat="1" ht="39.9" customHeight="1" x14ac:dyDescent="0.25">
      <c r="A234" s="206"/>
      <c r="B234" s="196"/>
      <c r="C234" s="292"/>
      <c r="D234" s="198"/>
      <c r="E234" s="299"/>
      <c r="F234" s="200"/>
      <c r="G234" s="301"/>
      <c r="H234" s="303"/>
      <c r="I234" s="299"/>
      <c r="J234" s="299"/>
      <c r="K234" s="299"/>
      <c r="L234" s="289"/>
      <c r="M234" s="299"/>
      <c r="N234" s="289"/>
      <c r="O234" s="363" t="str">
        <f>IF(P234="","",IF(OR(I234="",J234=""),"",IF(AND(ISNUMBER(FIND("post-", I234)),J234=ProductCode!$I$12),ProductCode!$F$19,IF(AND(ISNUMBER(FIND("pre-", I234)),J234=ProductCode!$I$12),ProductCode!$F$20,IF(ISNUMBER(FIND("post-", I234)),ProductCode!$F$17,ProductCode!$F$18)))))</f>
        <v/>
      </c>
      <c r="P234" s="295" t="str">
        <f t="shared" si="12"/>
        <v/>
      </c>
      <c r="Q234" s="306"/>
      <c r="R234" s="203"/>
      <c r="S234" s="308" t="str">
        <f t="shared" si="13"/>
        <v/>
      </c>
      <c r="T234" s="311"/>
      <c r="U234" s="311"/>
      <c r="V234" s="311"/>
      <c r="W234" s="311"/>
      <c r="X234" s="312"/>
      <c r="Y234" s="311"/>
      <c r="Z234" s="297"/>
      <c r="AA234" s="311"/>
      <c r="AB234" s="311"/>
      <c r="AC234" s="311"/>
      <c r="AD234" s="311"/>
      <c r="AE234" s="312"/>
      <c r="AF234" s="311"/>
      <c r="AG234" s="297"/>
      <c r="AH234" s="311"/>
      <c r="AI234" s="311"/>
      <c r="AJ234" s="311"/>
      <c r="AK234" s="311"/>
      <c r="AL234" s="312"/>
      <c r="AM234" s="311"/>
      <c r="AN234" s="297"/>
      <c r="AO234" s="311"/>
      <c r="AP234" s="311"/>
      <c r="AQ234" s="311"/>
      <c r="AR234" s="311"/>
      <c r="AS234" s="312"/>
      <c r="AT234" s="311"/>
      <c r="AU234" s="297"/>
      <c r="AV234" s="311"/>
      <c r="AW234" s="311"/>
      <c r="AX234" s="311"/>
      <c r="AY234" s="311"/>
      <c r="AZ234" s="312"/>
      <c r="BA234" s="311"/>
      <c r="BB234" s="297"/>
      <c r="BC234" s="311"/>
      <c r="BD234" s="311"/>
      <c r="BE234" s="311"/>
      <c r="BF234" s="311"/>
      <c r="BG234" s="312"/>
      <c r="BH234" s="311"/>
      <c r="BI234" s="297"/>
      <c r="BJ234" s="311"/>
      <c r="BK234" s="311"/>
      <c r="BL234" s="311"/>
      <c r="BM234" s="311"/>
      <c r="BN234" s="312"/>
      <c r="BO234" s="311"/>
      <c r="BP234" s="297"/>
      <c r="BQ234" s="311"/>
      <c r="BR234" s="311"/>
      <c r="BS234" s="311"/>
      <c r="BT234" s="311"/>
      <c r="BU234" s="312"/>
      <c r="BV234" s="311"/>
      <c r="BW234" s="297"/>
      <c r="BX234" s="311"/>
      <c r="BY234" s="311"/>
      <c r="BZ234" s="311"/>
      <c r="CA234" s="311"/>
      <c r="CB234" s="312"/>
      <c r="CC234" s="311"/>
      <c r="CD234" s="297"/>
      <c r="CE234" s="311"/>
      <c r="CF234" s="311"/>
      <c r="CG234" s="311"/>
      <c r="CH234" s="311"/>
      <c r="CI234" s="312"/>
      <c r="CJ234" s="311"/>
      <c r="CK234" s="297"/>
      <c r="CL234" s="311"/>
      <c r="CM234" s="311"/>
      <c r="CN234" s="311"/>
      <c r="CO234" s="311"/>
      <c r="CP234" s="312"/>
      <c r="CQ234" s="311"/>
      <c r="CR234" s="297"/>
      <c r="CS234" s="311"/>
      <c r="CT234" s="311"/>
      <c r="CU234" s="311"/>
      <c r="CV234" s="311"/>
      <c r="CW234" s="312"/>
      <c r="CX234" s="311"/>
      <c r="CY234" s="297"/>
      <c r="CZ234" s="311"/>
      <c r="DA234" s="311"/>
      <c r="DB234" s="311"/>
      <c r="DC234" s="311"/>
      <c r="DD234" s="312"/>
      <c r="DE234" s="311"/>
      <c r="DF234" s="297"/>
      <c r="DG234" s="311"/>
      <c r="DH234" s="311"/>
      <c r="DI234" s="311"/>
      <c r="DJ234" s="311"/>
      <c r="DK234" s="312"/>
      <c r="DL234" s="311"/>
      <c r="DM234" s="297"/>
      <c r="DN234" s="311"/>
      <c r="DO234" s="311"/>
      <c r="DP234" s="311"/>
      <c r="DQ234" s="311"/>
      <c r="DR234" s="312"/>
      <c r="DS234" s="311"/>
      <c r="DT234" s="297"/>
      <c r="DU234" s="311"/>
      <c r="DV234" s="311"/>
      <c r="DW234" s="311"/>
      <c r="DX234" s="311"/>
      <c r="DY234" s="312"/>
      <c r="DZ234" s="311"/>
      <c r="EA234" s="297"/>
      <c r="EB234" s="311"/>
      <c r="EC234" s="311"/>
      <c r="ED234" s="311"/>
      <c r="EE234" s="311"/>
      <c r="EF234" s="312"/>
      <c r="EG234" s="311"/>
      <c r="EH234" s="297"/>
      <c r="EI234" s="311"/>
      <c r="EJ234" s="311"/>
      <c r="EK234" s="311"/>
      <c r="EL234" s="311"/>
      <c r="EM234" s="312"/>
      <c r="EN234" s="311"/>
      <c r="EO234" s="297"/>
      <c r="EP234" s="311"/>
      <c r="EQ234" s="311"/>
      <c r="ER234" s="311"/>
      <c r="ES234" s="311"/>
      <c r="ET234" s="312"/>
      <c r="EU234" s="311"/>
      <c r="EV234" s="297"/>
      <c r="EW234" s="311"/>
      <c r="EX234" s="311"/>
      <c r="EY234" s="311"/>
      <c r="EZ234" s="311"/>
      <c r="FA234" s="312"/>
      <c r="FB234" s="311"/>
      <c r="FC234" s="298"/>
    </row>
    <row r="235" spans="1:159" s="205" customFormat="1" ht="39.9" customHeight="1" x14ac:dyDescent="0.25">
      <c r="A235" s="206"/>
      <c r="B235" s="196"/>
      <c r="C235" s="292"/>
      <c r="D235" s="198"/>
      <c r="E235" s="299"/>
      <c r="F235" s="200"/>
      <c r="G235" s="301"/>
      <c r="H235" s="303"/>
      <c r="I235" s="299"/>
      <c r="J235" s="299"/>
      <c r="K235" s="299"/>
      <c r="L235" s="289"/>
      <c r="M235" s="299"/>
      <c r="N235" s="289"/>
      <c r="O235" s="363" t="str">
        <f>IF(P235="","",IF(OR(I235="",J235=""),"",IF(AND(ISNUMBER(FIND("post-", I235)),J235=ProductCode!$I$12),ProductCode!$F$19,IF(AND(ISNUMBER(FIND("pre-", I235)),J235=ProductCode!$I$12),ProductCode!$F$20,IF(ISNUMBER(FIND("post-", I235)),ProductCode!$F$17,ProductCode!$F$18)))))</f>
        <v/>
      </c>
      <c r="P235" s="295" t="str">
        <f t="shared" si="12"/>
        <v/>
      </c>
      <c r="Q235" s="306"/>
      <c r="R235" s="203"/>
      <c r="S235" s="308" t="str">
        <f t="shared" si="13"/>
        <v/>
      </c>
      <c r="T235" s="311"/>
      <c r="U235" s="311"/>
      <c r="V235" s="311"/>
      <c r="W235" s="311"/>
      <c r="X235" s="312"/>
      <c r="Y235" s="311"/>
      <c r="Z235" s="297"/>
      <c r="AA235" s="311"/>
      <c r="AB235" s="311"/>
      <c r="AC235" s="311"/>
      <c r="AD235" s="311"/>
      <c r="AE235" s="312"/>
      <c r="AF235" s="311"/>
      <c r="AG235" s="297"/>
      <c r="AH235" s="311"/>
      <c r="AI235" s="311"/>
      <c r="AJ235" s="311"/>
      <c r="AK235" s="311"/>
      <c r="AL235" s="312"/>
      <c r="AM235" s="311"/>
      <c r="AN235" s="297"/>
      <c r="AO235" s="311"/>
      <c r="AP235" s="311"/>
      <c r="AQ235" s="311"/>
      <c r="AR235" s="311"/>
      <c r="AS235" s="312"/>
      <c r="AT235" s="311"/>
      <c r="AU235" s="297"/>
      <c r="AV235" s="311"/>
      <c r="AW235" s="311"/>
      <c r="AX235" s="311"/>
      <c r="AY235" s="311"/>
      <c r="AZ235" s="312"/>
      <c r="BA235" s="311"/>
      <c r="BB235" s="297"/>
      <c r="BC235" s="311"/>
      <c r="BD235" s="311"/>
      <c r="BE235" s="311"/>
      <c r="BF235" s="311"/>
      <c r="BG235" s="312"/>
      <c r="BH235" s="311"/>
      <c r="BI235" s="297"/>
      <c r="BJ235" s="311"/>
      <c r="BK235" s="311"/>
      <c r="BL235" s="311"/>
      <c r="BM235" s="311"/>
      <c r="BN235" s="312"/>
      <c r="BO235" s="311"/>
      <c r="BP235" s="297"/>
      <c r="BQ235" s="311"/>
      <c r="BR235" s="311"/>
      <c r="BS235" s="311"/>
      <c r="BT235" s="311"/>
      <c r="BU235" s="312"/>
      <c r="BV235" s="311"/>
      <c r="BW235" s="297"/>
      <c r="BX235" s="311"/>
      <c r="BY235" s="311"/>
      <c r="BZ235" s="311"/>
      <c r="CA235" s="311"/>
      <c r="CB235" s="312"/>
      <c r="CC235" s="311"/>
      <c r="CD235" s="297"/>
      <c r="CE235" s="311"/>
      <c r="CF235" s="311"/>
      <c r="CG235" s="311"/>
      <c r="CH235" s="311"/>
      <c r="CI235" s="312"/>
      <c r="CJ235" s="311"/>
      <c r="CK235" s="297"/>
      <c r="CL235" s="311"/>
      <c r="CM235" s="311"/>
      <c r="CN235" s="311"/>
      <c r="CO235" s="311"/>
      <c r="CP235" s="312"/>
      <c r="CQ235" s="311"/>
      <c r="CR235" s="297"/>
      <c r="CS235" s="311"/>
      <c r="CT235" s="311"/>
      <c r="CU235" s="311"/>
      <c r="CV235" s="311"/>
      <c r="CW235" s="312"/>
      <c r="CX235" s="311"/>
      <c r="CY235" s="297"/>
      <c r="CZ235" s="311"/>
      <c r="DA235" s="311"/>
      <c r="DB235" s="311"/>
      <c r="DC235" s="311"/>
      <c r="DD235" s="312"/>
      <c r="DE235" s="311"/>
      <c r="DF235" s="297"/>
      <c r="DG235" s="311"/>
      <c r="DH235" s="311"/>
      <c r="DI235" s="311"/>
      <c r="DJ235" s="311"/>
      <c r="DK235" s="312"/>
      <c r="DL235" s="311"/>
      <c r="DM235" s="297"/>
      <c r="DN235" s="311"/>
      <c r="DO235" s="311"/>
      <c r="DP235" s="311"/>
      <c r="DQ235" s="311"/>
      <c r="DR235" s="312"/>
      <c r="DS235" s="311"/>
      <c r="DT235" s="297"/>
      <c r="DU235" s="311"/>
      <c r="DV235" s="311"/>
      <c r="DW235" s="311"/>
      <c r="DX235" s="311"/>
      <c r="DY235" s="312"/>
      <c r="DZ235" s="311"/>
      <c r="EA235" s="297"/>
      <c r="EB235" s="311"/>
      <c r="EC235" s="311"/>
      <c r="ED235" s="311"/>
      <c r="EE235" s="311"/>
      <c r="EF235" s="312"/>
      <c r="EG235" s="311"/>
      <c r="EH235" s="297"/>
      <c r="EI235" s="311"/>
      <c r="EJ235" s="311"/>
      <c r="EK235" s="311"/>
      <c r="EL235" s="311"/>
      <c r="EM235" s="312"/>
      <c r="EN235" s="311"/>
      <c r="EO235" s="297"/>
      <c r="EP235" s="311"/>
      <c r="EQ235" s="311"/>
      <c r="ER235" s="311"/>
      <c r="ES235" s="311"/>
      <c r="ET235" s="312"/>
      <c r="EU235" s="311"/>
      <c r="EV235" s="297"/>
      <c r="EW235" s="311"/>
      <c r="EX235" s="311"/>
      <c r="EY235" s="311"/>
      <c r="EZ235" s="311"/>
      <c r="FA235" s="312"/>
      <c r="FB235" s="311"/>
      <c r="FC235" s="298"/>
    </row>
    <row r="236" spans="1:159" s="205" customFormat="1" ht="39.9" customHeight="1" x14ac:dyDescent="0.25">
      <c r="A236" s="206"/>
      <c r="B236" s="196"/>
      <c r="C236" s="292"/>
      <c r="D236" s="198"/>
      <c r="E236" s="299"/>
      <c r="F236" s="200"/>
      <c r="G236" s="301"/>
      <c r="H236" s="303"/>
      <c r="I236" s="299"/>
      <c r="J236" s="299"/>
      <c r="K236" s="299"/>
      <c r="L236" s="289"/>
      <c r="M236" s="299"/>
      <c r="N236" s="289"/>
      <c r="O236" s="363" t="str">
        <f>IF(P236="","",IF(OR(I236="",J236=""),"",IF(AND(ISNUMBER(FIND("post-", I236)),J236=ProductCode!$I$12),ProductCode!$F$19,IF(AND(ISNUMBER(FIND("pre-", I236)),J236=ProductCode!$I$12),ProductCode!$F$20,IF(ISNUMBER(FIND("post-", I236)),ProductCode!$F$17,ProductCode!$F$18)))))</f>
        <v/>
      </c>
      <c r="P236" s="295" t="str">
        <f t="shared" si="12"/>
        <v/>
      </c>
      <c r="Q236" s="306"/>
      <c r="R236" s="203"/>
      <c r="S236" s="308" t="str">
        <f t="shared" si="13"/>
        <v/>
      </c>
      <c r="T236" s="311"/>
      <c r="U236" s="311"/>
      <c r="V236" s="311"/>
      <c r="W236" s="311"/>
      <c r="X236" s="312"/>
      <c r="Y236" s="311"/>
      <c r="Z236" s="297"/>
      <c r="AA236" s="311"/>
      <c r="AB236" s="311"/>
      <c r="AC236" s="311"/>
      <c r="AD236" s="311"/>
      <c r="AE236" s="312"/>
      <c r="AF236" s="311"/>
      <c r="AG236" s="297"/>
      <c r="AH236" s="311"/>
      <c r="AI236" s="311"/>
      <c r="AJ236" s="311"/>
      <c r="AK236" s="311"/>
      <c r="AL236" s="312"/>
      <c r="AM236" s="311"/>
      <c r="AN236" s="297"/>
      <c r="AO236" s="311"/>
      <c r="AP236" s="311"/>
      <c r="AQ236" s="311"/>
      <c r="AR236" s="311"/>
      <c r="AS236" s="312"/>
      <c r="AT236" s="311"/>
      <c r="AU236" s="297"/>
      <c r="AV236" s="311"/>
      <c r="AW236" s="311"/>
      <c r="AX236" s="311"/>
      <c r="AY236" s="311"/>
      <c r="AZ236" s="312"/>
      <c r="BA236" s="311"/>
      <c r="BB236" s="297"/>
      <c r="BC236" s="311"/>
      <c r="BD236" s="311"/>
      <c r="BE236" s="311"/>
      <c r="BF236" s="311"/>
      <c r="BG236" s="312"/>
      <c r="BH236" s="311"/>
      <c r="BI236" s="297"/>
      <c r="BJ236" s="311"/>
      <c r="BK236" s="311"/>
      <c r="BL236" s="311"/>
      <c r="BM236" s="311"/>
      <c r="BN236" s="312"/>
      <c r="BO236" s="311"/>
      <c r="BP236" s="297"/>
      <c r="BQ236" s="311"/>
      <c r="BR236" s="311"/>
      <c r="BS236" s="311"/>
      <c r="BT236" s="311"/>
      <c r="BU236" s="312"/>
      <c r="BV236" s="311"/>
      <c r="BW236" s="297"/>
      <c r="BX236" s="311"/>
      <c r="BY236" s="311"/>
      <c r="BZ236" s="311"/>
      <c r="CA236" s="311"/>
      <c r="CB236" s="312"/>
      <c r="CC236" s="311"/>
      <c r="CD236" s="297"/>
      <c r="CE236" s="311"/>
      <c r="CF236" s="311"/>
      <c r="CG236" s="311"/>
      <c r="CH236" s="311"/>
      <c r="CI236" s="312"/>
      <c r="CJ236" s="311"/>
      <c r="CK236" s="297"/>
      <c r="CL236" s="311"/>
      <c r="CM236" s="311"/>
      <c r="CN236" s="311"/>
      <c r="CO236" s="311"/>
      <c r="CP236" s="312"/>
      <c r="CQ236" s="311"/>
      <c r="CR236" s="297"/>
      <c r="CS236" s="311"/>
      <c r="CT236" s="311"/>
      <c r="CU236" s="311"/>
      <c r="CV236" s="311"/>
      <c r="CW236" s="312"/>
      <c r="CX236" s="311"/>
      <c r="CY236" s="297"/>
      <c r="CZ236" s="311"/>
      <c r="DA236" s="311"/>
      <c r="DB236" s="311"/>
      <c r="DC236" s="311"/>
      <c r="DD236" s="312"/>
      <c r="DE236" s="311"/>
      <c r="DF236" s="297"/>
      <c r="DG236" s="311"/>
      <c r="DH236" s="311"/>
      <c r="DI236" s="311"/>
      <c r="DJ236" s="311"/>
      <c r="DK236" s="312"/>
      <c r="DL236" s="311"/>
      <c r="DM236" s="297"/>
      <c r="DN236" s="311"/>
      <c r="DO236" s="311"/>
      <c r="DP236" s="311"/>
      <c r="DQ236" s="311"/>
      <c r="DR236" s="312"/>
      <c r="DS236" s="311"/>
      <c r="DT236" s="297"/>
      <c r="DU236" s="311"/>
      <c r="DV236" s="311"/>
      <c r="DW236" s="311"/>
      <c r="DX236" s="311"/>
      <c r="DY236" s="312"/>
      <c r="DZ236" s="311"/>
      <c r="EA236" s="297"/>
      <c r="EB236" s="311"/>
      <c r="EC236" s="311"/>
      <c r="ED236" s="311"/>
      <c r="EE236" s="311"/>
      <c r="EF236" s="312"/>
      <c r="EG236" s="311"/>
      <c r="EH236" s="297"/>
      <c r="EI236" s="311"/>
      <c r="EJ236" s="311"/>
      <c r="EK236" s="311"/>
      <c r="EL236" s="311"/>
      <c r="EM236" s="312"/>
      <c r="EN236" s="311"/>
      <c r="EO236" s="297"/>
      <c r="EP236" s="311"/>
      <c r="EQ236" s="311"/>
      <c r="ER236" s="311"/>
      <c r="ES236" s="311"/>
      <c r="ET236" s="312"/>
      <c r="EU236" s="311"/>
      <c r="EV236" s="297"/>
      <c r="EW236" s="311"/>
      <c r="EX236" s="311"/>
      <c r="EY236" s="311"/>
      <c r="EZ236" s="311"/>
      <c r="FA236" s="312"/>
      <c r="FB236" s="311"/>
      <c r="FC236" s="298"/>
    </row>
    <row r="237" spans="1:159" s="205" customFormat="1" ht="39.9" customHeight="1" x14ac:dyDescent="0.25">
      <c r="A237" s="206"/>
      <c r="B237" s="196"/>
      <c r="C237" s="292"/>
      <c r="D237" s="198"/>
      <c r="E237" s="299"/>
      <c r="F237" s="200"/>
      <c r="G237" s="301"/>
      <c r="H237" s="303"/>
      <c r="I237" s="299"/>
      <c r="J237" s="299"/>
      <c r="K237" s="299"/>
      <c r="L237" s="289"/>
      <c r="M237" s="299"/>
      <c r="N237" s="289"/>
      <c r="O237" s="363" t="str">
        <f>IF(P237="","",IF(OR(I237="",J237=""),"",IF(AND(ISNUMBER(FIND("post-", I237)),J237=ProductCode!$I$12),ProductCode!$F$19,IF(AND(ISNUMBER(FIND("pre-", I237)),J237=ProductCode!$I$12),ProductCode!$F$20,IF(ISNUMBER(FIND("post-", I237)),ProductCode!$F$17,ProductCode!$F$18)))))</f>
        <v/>
      </c>
      <c r="P237" s="295" t="str">
        <f t="shared" si="12"/>
        <v/>
      </c>
      <c r="Q237" s="306"/>
      <c r="R237" s="203"/>
      <c r="S237" s="308" t="str">
        <f t="shared" si="13"/>
        <v/>
      </c>
      <c r="T237" s="311"/>
      <c r="U237" s="311"/>
      <c r="V237" s="311"/>
      <c r="W237" s="311"/>
      <c r="X237" s="312"/>
      <c r="Y237" s="311"/>
      <c r="Z237" s="297"/>
      <c r="AA237" s="311"/>
      <c r="AB237" s="311"/>
      <c r="AC237" s="311"/>
      <c r="AD237" s="311"/>
      <c r="AE237" s="312"/>
      <c r="AF237" s="311"/>
      <c r="AG237" s="297"/>
      <c r="AH237" s="311"/>
      <c r="AI237" s="311"/>
      <c r="AJ237" s="311"/>
      <c r="AK237" s="311"/>
      <c r="AL237" s="312"/>
      <c r="AM237" s="311"/>
      <c r="AN237" s="297"/>
      <c r="AO237" s="311"/>
      <c r="AP237" s="311"/>
      <c r="AQ237" s="311"/>
      <c r="AR237" s="311"/>
      <c r="AS237" s="312"/>
      <c r="AT237" s="311"/>
      <c r="AU237" s="297"/>
      <c r="AV237" s="311"/>
      <c r="AW237" s="311"/>
      <c r="AX237" s="311"/>
      <c r="AY237" s="311"/>
      <c r="AZ237" s="312"/>
      <c r="BA237" s="311"/>
      <c r="BB237" s="297"/>
      <c r="BC237" s="311"/>
      <c r="BD237" s="311"/>
      <c r="BE237" s="311"/>
      <c r="BF237" s="311"/>
      <c r="BG237" s="312"/>
      <c r="BH237" s="311"/>
      <c r="BI237" s="297"/>
      <c r="BJ237" s="311"/>
      <c r="BK237" s="311"/>
      <c r="BL237" s="311"/>
      <c r="BM237" s="311"/>
      <c r="BN237" s="312"/>
      <c r="BO237" s="311"/>
      <c r="BP237" s="297"/>
      <c r="BQ237" s="311"/>
      <c r="BR237" s="311"/>
      <c r="BS237" s="311"/>
      <c r="BT237" s="311"/>
      <c r="BU237" s="312"/>
      <c r="BV237" s="311"/>
      <c r="BW237" s="297"/>
      <c r="BX237" s="311"/>
      <c r="BY237" s="311"/>
      <c r="BZ237" s="311"/>
      <c r="CA237" s="311"/>
      <c r="CB237" s="312"/>
      <c r="CC237" s="311"/>
      <c r="CD237" s="297"/>
      <c r="CE237" s="311"/>
      <c r="CF237" s="311"/>
      <c r="CG237" s="311"/>
      <c r="CH237" s="311"/>
      <c r="CI237" s="312"/>
      <c r="CJ237" s="311"/>
      <c r="CK237" s="297"/>
      <c r="CL237" s="311"/>
      <c r="CM237" s="311"/>
      <c r="CN237" s="311"/>
      <c r="CO237" s="311"/>
      <c r="CP237" s="312"/>
      <c r="CQ237" s="311"/>
      <c r="CR237" s="297"/>
      <c r="CS237" s="311"/>
      <c r="CT237" s="311"/>
      <c r="CU237" s="311"/>
      <c r="CV237" s="311"/>
      <c r="CW237" s="312"/>
      <c r="CX237" s="311"/>
      <c r="CY237" s="297"/>
      <c r="CZ237" s="311"/>
      <c r="DA237" s="311"/>
      <c r="DB237" s="311"/>
      <c r="DC237" s="311"/>
      <c r="DD237" s="312"/>
      <c r="DE237" s="311"/>
      <c r="DF237" s="297"/>
      <c r="DG237" s="311"/>
      <c r="DH237" s="311"/>
      <c r="DI237" s="311"/>
      <c r="DJ237" s="311"/>
      <c r="DK237" s="312"/>
      <c r="DL237" s="311"/>
      <c r="DM237" s="297"/>
      <c r="DN237" s="311"/>
      <c r="DO237" s="311"/>
      <c r="DP237" s="311"/>
      <c r="DQ237" s="311"/>
      <c r="DR237" s="312"/>
      <c r="DS237" s="311"/>
      <c r="DT237" s="297"/>
      <c r="DU237" s="311"/>
      <c r="DV237" s="311"/>
      <c r="DW237" s="311"/>
      <c r="DX237" s="311"/>
      <c r="DY237" s="312"/>
      <c r="DZ237" s="311"/>
      <c r="EA237" s="297"/>
      <c r="EB237" s="311"/>
      <c r="EC237" s="311"/>
      <c r="ED237" s="311"/>
      <c r="EE237" s="311"/>
      <c r="EF237" s="312"/>
      <c r="EG237" s="311"/>
      <c r="EH237" s="297"/>
      <c r="EI237" s="311"/>
      <c r="EJ237" s="311"/>
      <c r="EK237" s="311"/>
      <c r="EL237" s="311"/>
      <c r="EM237" s="312"/>
      <c r="EN237" s="311"/>
      <c r="EO237" s="297"/>
      <c r="EP237" s="311"/>
      <c r="EQ237" s="311"/>
      <c r="ER237" s="311"/>
      <c r="ES237" s="311"/>
      <c r="ET237" s="312"/>
      <c r="EU237" s="311"/>
      <c r="EV237" s="297"/>
      <c r="EW237" s="311"/>
      <c r="EX237" s="311"/>
      <c r="EY237" s="311"/>
      <c r="EZ237" s="311"/>
      <c r="FA237" s="312"/>
      <c r="FB237" s="311"/>
      <c r="FC237" s="298"/>
    </row>
    <row r="238" spans="1:159" s="205" customFormat="1" ht="39.9" customHeight="1" x14ac:dyDescent="0.25">
      <c r="A238" s="206"/>
      <c r="B238" s="196"/>
      <c r="C238" s="292"/>
      <c r="D238" s="198"/>
      <c r="E238" s="299"/>
      <c r="F238" s="200"/>
      <c r="G238" s="301"/>
      <c r="H238" s="303"/>
      <c r="I238" s="299"/>
      <c r="J238" s="299"/>
      <c r="K238" s="299"/>
      <c r="L238" s="289"/>
      <c r="M238" s="299"/>
      <c r="N238" s="289"/>
      <c r="O238" s="363" t="str">
        <f>IF(P238="","",IF(OR(I238="",J238=""),"",IF(AND(ISNUMBER(FIND("post-", I238)),J238=ProductCode!$I$12),ProductCode!$F$19,IF(AND(ISNUMBER(FIND("pre-", I238)),J238=ProductCode!$I$12),ProductCode!$F$20,IF(ISNUMBER(FIND("post-", I238)),ProductCode!$F$17,ProductCode!$F$18)))))</f>
        <v/>
      </c>
      <c r="P238" s="295" t="str">
        <f t="shared" si="12"/>
        <v/>
      </c>
      <c r="Q238" s="306"/>
      <c r="R238" s="203"/>
      <c r="S238" s="308" t="str">
        <f t="shared" si="13"/>
        <v/>
      </c>
      <c r="T238" s="311"/>
      <c r="U238" s="311"/>
      <c r="V238" s="311"/>
      <c r="W238" s="311"/>
      <c r="X238" s="312"/>
      <c r="Y238" s="311"/>
      <c r="Z238" s="297"/>
      <c r="AA238" s="311"/>
      <c r="AB238" s="311"/>
      <c r="AC238" s="311"/>
      <c r="AD238" s="311"/>
      <c r="AE238" s="312"/>
      <c r="AF238" s="311"/>
      <c r="AG238" s="297"/>
      <c r="AH238" s="311"/>
      <c r="AI238" s="311"/>
      <c r="AJ238" s="311"/>
      <c r="AK238" s="311"/>
      <c r="AL238" s="312"/>
      <c r="AM238" s="311"/>
      <c r="AN238" s="297"/>
      <c r="AO238" s="311"/>
      <c r="AP238" s="311"/>
      <c r="AQ238" s="311"/>
      <c r="AR238" s="311"/>
      <c r="AS238" s="312"/>
      <c r="AT238" s="311"/>
      <c r="AU238" s="297"/>
      <c r="AV238" s="311"/>
      <c r="AW238" s="311"/>
      <c r="AX238" s="311"/>
      <c r="AY238" s="311"/>
      <c r="AZ238" s="312"/>
      <c r="BA238" s="311"/>
      <c r="BB238" s="297"/>
      <c r="BC238" s="311"/>
      <c r="BD238" s="311"/>
      <c r="BE238" s="311"/>
      <c r="BF238" s="311"/>
      <c r="BG238" s="312"/>
      <c r="BH238" s="311"/>
      <c r="BI238" s="297"/>
      <c r="BJ238" s="311"/>
      <c r="BK238" s="311"/>
      <c r="BL238" s="311"/>
      <c r="BM238" s="311"/>
      <c r="BN238" s="312"/>
      <c r="BO238" s="311"/>
      <c r="BP238" s="297"/>
      <c r="BQ238" s="311"/>
      <c r="BR238" s="311"/>
      <c r="BS238" s="311"/>
      <c r="BT238" s="311"/>
      <c r="BU238" s="312"/>
      <c r="BV238" s="311"/>
      <c r="BW238" s="297"/>
      <c r="BX238" s="311"/>
      <c r="BY238" s="311"/>
      <c r="BZ238" s="311"/>
      <c r="CA238" s="311"/>
      <c r="CB238" s="312"/>
      <c r="CC238" s="311"/>
      <c r="CD238" s="297"/>
      <c r="CE238" s="311"/>
      <c r="CF238" s="311"/>
      <c r="CG238" s="311"/>
      <c r="CH238" s="311"/>
      <c r="CI238" s="312"/>
      <c r="CJ238" s="311"/>
      <c r="CK238" s="297"/>
      <c r="CL238" s="311"/>
      <c r="CM238" s="311"/>
      <c r="CN238" s="311"/>
      <c r="CO238" s="311"/>
      <c r="CP238" s="312"/>
      <c r="CQ238" s="311"/>
      <c r="CR238" s="297"/>
      <c r="CS238" s="311"/>
      <c r="CT238" s="311"/>
      <c r="CU238" s="311"/>
      <c r="CV238" s="311"/>
      <c r="CW238" s="312"/>
      <c r="CX238" s="311"/>
      <c r="CY238" s="297"/>
      <c r="CZ238" s="311"/>
      <c r="DA238" s="311"/>
      <c r="DB238" s="311"/>
      <c r="DC238" s="311"/>
      <c r="DD238" s="312"/>
      <c r="DE238" s="311"/>
      <c r="DF238" s="297"/>
      <c r="DG238" s="311"/>
      <c r="DH238" s="311"/>
      <c r="DI238" s="311"/>
      <c r="DJ238" s="311"/>
      <c r="DK238" s="312"/>
      <c r="DL238" s="311"/>
      <c r="DM238" s="297"/>
      <c r="DN238" s="311"/>
      <c r="DO238" s="311"/>
      <c r="DP238" s="311"/>
      <c r="DQ238" s="311"/>
      <c r="DR238" s="312"/>
      <c r="DS238" s="311"/>
      <c r="DT238" s="297"/>
      <c r="DU238" s="311"/>
      <c r="DV238" s="311"/>
      <c r="DW238" s="311"/>
      <c r="DX238" s="311"/>
      <c r="DY238" s="312"/>
      <c r="DZ238" s="311"/>
      <c r="EA238" s="297"/>
      <c r="EB238" s="311"/>
      <c r="EC238" s="311"/>
      <c r="ED238" s="311"/>
      <c r="EE238" s="311"/>
      <c r="EF238" s="312"/>
      <c r="EG238" s="311"/>
      <c r="EH238" s="297"/>
      <c r="EI238" s="311"/>
      <c r="EJ238" s="311"/>
      <c r="EK238" s="311"/>
      <c r="EL238" s="311"/>
      <c r="EM238" s="312"/>
      <c r="EN238" s="311"/>
      <c r="EO238" s="297"/>
      <c r="EP238" s="311"/>
      <c r="EQ238" s="311"/>
      <c r="ER238" s="311"/>
      <c r="ES238" s="311"/>
      <c r="ET238" s="312"/>
      <c r="EU238" s="311"/>
      <c r="EV238" s="297"/>
      <c r="EW238" s="311"/>
      <c r="EX238" s="311"/>
      <c r="EY238" s="311"/>
      <c r="EZ238" s="311"/>
      <c r="FA238" s="312"/>
      <c r="FB238" s="311"/>
      <c r="FC238" s="298"/>
    </row>
    <row r="239" spans="1:159" s="205" customFormat="1" ht="39.9" customHeight="1" x14ac:dyDescent="0.25">
      <c r="A239" s="206"/>
      <c r="B239" s="196"/>
      <c r="C239" s="292"/>
      <c r="D239" s="198"/>
      <c r="E239" s="299"/>
      <c r="F239" s="200"/>
      <c r="G239" s="301"/>
      <c r="H239" s="303"/>
      <c r="I239" s="299"/>
      <c r="J239" s="299"/>
      <c r="K239" s="299"/>
      <c r="L239" s="289"/>
      <c r="M239" s="299"/>
      <c r="N239" s="289"/>
      <c r="O239" s="363" t="str">
        <f>IF(P239="","",IF(OR(I239="",J239=""),"",IF(AND(ISNUMBER(FIND("post-", I239)),J239=ProductCode!$I$12),ProductCode!$F$19,IF(AND(ISNUMBER(FIND("pre-", I239)),J239=ProductCode!$I$12),ProductCode!$F$20,IF(ISNUMBER(FIND("post-", I239)),ProductCode!$F$17,ProductCode!$F$18)))))</f>
        <v/>
      </c>
      <c r="P239" s="295" t="str">
        <f t="shared" si="12"/>
        <v/>
      </c>
      <c r="Q239" s="306"/>
      <c r="R239" s="203"/>
      <c r="S239" s="308" t="str">
        <f t="shared" si="13"/>
        <v/>
      </c>
      <c r="T239" s="311"/>
      <c r="U239" s="311"/>
      <c r="V239" s="311"/>
      <c r="W239" s="311"/>
      <c r="X239" s="312"/>
      <c r="Y239" s="311"/>
      <c r="Z239" s="297"/>
      <c r="AA239" s="311"/>
      <c r="AB239" s="311"/>
      <c r="AC239" s="311"/>
      <c r="AD239" s="311"/>
      <c r="AE239" s="312"/>
      <c r="AF239" s="311"/>
      <c r="AG239" s="297"/>
      <c r="AH239" s="311"/>
      <c r="AI239" s="311"/>
      <c r="AJ239" s="311"/>
      <c r="AK239" s="311"/>
      <c r="AL239" s="312"/>
      <c r="AM239" s="311"/>
      <c r="AN239" s="297"/>
      <c r="AO239" s="311"/>
      <c r="AP239" s="311"/>
      <c r="AQ239" s="311"/>
      <c r="AR239" s="311"/>
      <c r="AS239" s="312"/>
      <c r="AT239" s="311"/>
      <c r="AU239" s="297"/>
      <c r="AV239" s="311"/>
      <c r="AW239" s="311"/>
      <c r="AX239" s="311"/>
      <c r="AY239" s="311"/>
      <c r="AZ239" s="312"/>
      <c r="BA239" s="311"/>
      <c r="BB239" s="297"/>
      <c r="BC239" s="311"/>
      <c r="BD239" s="311"/>
      <c r="BE239" s="311"/>
      <c r="BF239" s="311"/>
      <c r="BG239" s="312"/>
      <c r="BH239" s="311"/>
      <c r="BI239" s="297"/>
      <c r="BJ239" s="311"/>
      <c r="BK239" s="311"/>
      <c r="BL239" s="311"/>
      <c r="BM239" s="311"/>
      <c r="BN239" s="312"/>
      <c r="BO239" s="311"/>
      <c r="BP239" s="297"/>
      <c r="BQ239" s="311"/>
      <c r="BR239" s="311"/>
      <c r="BS239" s="311"/>
      <c r="BT239" s="311"/>
      <c r="BU239" s="312"/>
      <c r="BV239" s="311"/>
      <c r="BW239" s="297"/>
      <c r="BX239" s="311"/>
      <c r="BY239" s="311"/>
      <c r="BZ239" s="311"/>
      <c r="CA239" s="311"/>
      <c r="CB239" s="312"/>
      <c r="CC239" s="311"/>
      <c r="CD239" s="297"/>
      <c r="CE239" s="311"/>
      <c r="CF239" s="311"/>
      <c r="CG239" s="311"/>
      <c r="CH239" s="311"/>
      <c r="CI239" s="312"/>
      <c r="CJ239" s="311"/>
      <c r="CK239" s="297"/>
      <c r="CL239" s="311"/>
      <c r="CM239" s="311"/>
      <c r="CN239" s="311"/>
      <c r="CO239" s="311"/>
      <c r="CP239" s="312"/>
      <c r="CQ239" s="311"/>
      <c r="CR239" s="297"/>
      <c r="CS239" s="311"/>
      <c r="CT239" s="311"/>
      <c r="CU239" s="311"/>
      <c r="CV239" s="311"/>
      <c r="CW239" s="312"/>
      <c r="CX239" s="311"/>
      <c r="CY239" s="297"/>
      <c r="CZ239" s="311"/>
      <c r="DA239" s="311"/>
      <c r="DB239" s="311"/>
      <c r="DC239" s="311"/>
      <c r="DD239" s="312"/>
      <c r="DE239" s="311"/>
      <c r="DF239" s="297"/>
      <c r="DG239" s="311"/>
      <c r="DH239" s="311"/>
      <c r="DI239" s="311"/>
      <c r="DJ239" s="311"/>
      <c r="DK239" s="312"/>
      <c r="DL239" s="311"/>
      <c r="DM239" s="297"/>
      <c r="DN239" s="311"/>
      <c r="DO239" s="311"/>
      <c r="DP239" s="311"/>
      <c r="DQ239" s="311"/>
      <c r="DR239" s="312"/>
      <c r="DS239" s="311"/>
      <c r="DT239" s="297"/>
      <c r="DU239" s="311"/>
      <c r="DV239" s="311"/>
      <c r="DW239" s="311"/>
      <c r="DX239" s="311"/>
      <c r="DY239" s="312"/>
      <c r="DZ239" s="311"/>
      <c r="EA239" s="297"/>
      <c r="EB239" s="311"/>
      <c r="EC239" s="311"/>
      <c r="ED239" s="311"/>
      <c r="EE239" s="311"/>
      <c r="EF239" s="312"/>
      <c r="EG239" s="311"/>
      <c r="EH239" s="297"/>
      <c r="EI239" s="311"/>
      <c r="EJ239" s="311"/>
      <c r="EK239" s="311"/>
      <c r="EL239" s="311"/>
      <c r="EM239" s="312"/>
      <c r="EN239" s="311"/>
      <c r="EO239" s="297"/>
      <c r="EP239" s="311"/>
      <c r="EQ239" s="311"/>
      <c r="ER239" s="311"/>
      <c r="ES239" s="311"/>
      <c r="ET239" s="312"/>
      <c r="EU239" s="311"/>
      <c r="EV239" s="297"/>
      <c r="EW239" s="311"/>
      <c r="EX239" s="311"/>
      <c r="EY239" s="311"/>
      <c r="EZ239" s="311"/>
      <c r="FA239" s="312"/>
      <c r="FB239" s="311"/>
      <c r="FC239" s="298"/>
    </row>
    <row r="240" spans="1:159" s="205" customFormat="1" ht="39.9" customHeight="1" x14ac:dyDescent="0.25">
      <c r="A240" s="206"/>
      <c r="B240" s="196"/>
      <c r="C240" s="292"/>
      <c r="D240" s="198"/>
      <c r="E240" s="299"/>
      <c r="F240" s="200"/>
      <c r="G240" s="301"/>
      <c r="H240" s="303"/>
      <c r="I240" s="299"/>
      <c r="J240" s="299"/>
      <c r="K240" s="299"/>
      <c r="L240" s="289"/>
      <c r="M240" s="299"/>
      <c r="N240" s="289"/>
      <c r="O240" s="363" t="str">
        <f>IF(P240="","",IF(OR(I240="",J240=""),"",IF(AND(ISNUMBER(FIND("post-", I240)),J240=ProductCode!$I$12),ProductCode!$F$19,IF(AND(ISNUMBER(FIND("pre-", I240)),J240=ProductCode!$I$12),ProductCode!$F$20,IF(ISNUMBER(FIND("post-", I240)),ProductCode!$F$17,ProductCode!$F$18)))))</f>
        <v/>
      </c>
      <c r="P240" s="295" t="str">
        <f t="shared" si="12"/>
        <v/>
      </c>
      <c r="Q240" s="306"/>
      <c r="R240" s="203"/>
      <c r="S240" s="308" t="str">
        <f t="shared" si="13"/>
        <v/>
      </c>
      <c r="T240" s="311"/>
      <c r="U240" s="311"/>
      <c r="V240" s="311"/>
      <c r="W240" s="311"/>
      <c r="X240" s="312"/>
      <c r="Y240" s="311"/>
      <c r="Z240" s="297"/>
      <c r="AA240" s="311"/>
      <c r="AB240" s="311"/>
      <c r="AC240" s="311"/>
      <c r="AD240" s="311"/>
      <c r="AE240" s="312"/>
      <c r="AF240" s="311"/>
      <c r="AG240" s="297"/>
      <c r="AH240" s="311"/>
      <c r="AI240" s="311"/>
      <c r="AJ240" s="311"/>
      <c r="AK240" s="311"/>
      <c r="AL240" s="312"/>
      <c r="AM240" s="311"/>
      <c r="AN240" s="297"/>
      <c r="AO240" s="311"/>
      <c r="AP240" s="311"/>
      <c r="AQ240" s="311"/>
      <c r="AR240" s="311"/>
      <c r="AS240" s="312"/>
      <c r="AT240" s="311"/>
      <c r="AU240" s="297"/>
      <c r="AV240" s="311"/>
      <c r="AW240" s="311"/>
      <c r="AX240" s="311"/>
      <c r="AY240" s="311"/>
      <c r="AZ240" s="312"/>
      <c r="BA240" s="311"/>
      <c r="BB240" s="297"/>
      <c r="BC240" s="311"/>
      <c r="BD240" s="311"/>
      <c r="BE240" s="311"/>
      <c r="BF240" s="311"/>
      <c r="BG240" s="312"/>
      <c r="BH240" s="311"/>
      <c r="BI240" s="297"/>
      <c r="BJ240" s="311"/>
      <c r="BK240" s="311"/>
      <c r="BL240" s="311"/>
      <c r="BM240" s="311"/>
      <c r="BN240" s="312"/>
      <c r="BO240" s="311"/>
      <c r="BP240" s="297"/>
      <c r="BQ240" s="311"/>
      <c r="BR240" s="311"/>
      <c r="BS240" s="311"/>
      <c r="BT240" s="311"/>
      <c r="BU240" s="312"/>
      <c r="BV240" s="311"/>
      <c r="BW240" s="297"/>
      <c r="BX240" s="311"/>
      <c r="BY240" s="311"/>
      <c r="BZ240" s="311"/>
      <c r="CA240" s="311"/>
      <c r="CB240" s="312"/>
      <c r="CC240" s="311"/>
      <c r="CD240" s="297"/>
      <c r="CE240" s="311"/>
      <c r="CF240" s="311"/>
      <c r="CG240" s="311"/>
      <c r="CH240" s="311"/>
      <c r="CI240" s="312"/>
      <c r="CJ240" s="311"/>
      <c r="CK240" s="297"/>
      <c r="CL240" s="311"/>
      <c r="CM240" s="311"/>
      <c r="CN240" s="311"/>
      <c r="CO240" s="311"/>
      <c r="CP240" s="312"/>
      <c r="CQ240" s="311"/>
      <c r="CR240" s="297"/>
      <c r="CS240" s="311"/>
      <c r="CT240" s="311"/>
      <c r="CU240" s="311"/>
      <c r="CV240" s="311"/>
      <c r="CW240" s="312"/>
      <c r="CX240" s="311"/>
      <c r="CY240" s="297"/>
      <c r="CZ240" s="311"/>
      <c r="DA240" s="311"/>
      <c r="DB240" s="311"/>
      <c r="DC240" s="311"/>
      <c r="DD240" s="312"/>
      <c r="DE240" s="311"/>
      <c r="DF240" s="297"/>
      <c r="DG240" s="311"/>
      <c r="DH240" s="311"/>
      <c r="DI240" s="311"/>
      <c r="DJ240" s="311"/>
      <c r="DK240" s="312"/>
      <c r="DL240" s="311"/>
      <c r="DM240" s="297"/>
      <c r="DN240" s="311"/>
      <c r="DO240" s="311"/>
      <c r="DP240" s="311"/>
      <c r="DQ240" s="311"/>
      <c r="DR240" s="312"/>
      <c r="DS240" s="311"/>
      <c r="DT240" s="297"/>
      <c r="DU240" s="311"/>
      <c r="DV240" s="311"/>
      <c r="DW240" s="311"/>
      <c r="DX240" s="311"/>
      <c r="DY240" s="312"/>
      <c r="DZ240" s="311"/>
      <c r="EA240" s="297"/>
      <c r="EB240" s="311"/>
      <c r="EC240" s="311"/>
      <c r="ED240" s="311"/>
      <c r="EE240" s="311"/>
      <c r="EF240" s="312"/>
      <c r="EG240" s="311"/>
      <c r="EH240" s="297"/>
      <c r="EI240" s="311"/>
      <c r="EJ240" s="311"/>
      <c r="EK240" s="311"/>
      <c r="EL240" s="311"/>
      <c r="EM240" s="312"/>
      <c r="EN240" s="311"/>
      <c r="EO240" s="297"/>
      <c r="EP240" s="311"/>
      <c r="EQ240" s="311"/>
      <c r="ER240" s="311"/>
      <c r="ES240" s="311"/>
      <c r="ET240" s="312"/>
      <c r="EU240" s="311"/>
      <c r="EV240" s="297"/>
      <c r="EW240" s="311"/>
      <c r="EX240" s="311"/>
      <c r="EY240" s="311"/>
      <c r="EZ240" s="311"/>
      <c r="FA240" s="312"/>
      <c r="FB240" s="311"/>
      <c r="FC240" s="298"/>
    </row>
    <row r="241" spans="1:159" s="205" customFormat="1" ht="39.9" customHeight="1" x14ac:dyDescent="0.25">
      <c r="A241" s="206"/>
      <c r="B241" s="196"/>
      <c r="C241" s="292"/>
      <c r="D241" s="198"/>
      <c r="E241" s="299"/>
      <c r="F241" s="200"/>
      <c r="G241" s="301"/>
      <c r="H241" s="303"/>
      <c r="I241" s="299"/>
      <c r="J241" s="299"/>
      <c r="K241" s="299"/>
      <c r="L241" s="289"/>
      <c r="M241" s="299"/>
      <c r="N241" s="289"/>
      <c r="O241" s="363" t="str">
        <f>IF(P241="","",IF(OR(I241="",J241=""),"",IF(AND(ISNUMBER(FIND("post-", I241)),J241=ProductCode!$I$12),ProductCode!$F$19,IF(AND(ISNUMBER(FIND("pre-", I241)),J241=ProductCode!$I$12),ProductCode!$F$20,IF(ISNUMBER(FIND("post-", I241)),ProductCode!$F$17,ProductCode!$F$18)))))</f>
        <v/>
      </c>
      <c r="P241" s="295" t="str">
        <f t="shared" si="12"/>
        <v/>
      </c>
      <c r="Q241" s="306"/>
      <c r="R241" s="203"/>
      <c r="S241" s="308" t="str">
        <f t="shared" si="13"/>
        <v/>
      </c>
      <c r="T241" s="311"/>
      <c r="U241" s="311"/>
      <c r="V241" s="311"/>
      <c r="W241" s="311"/>
      <c r="X241" s="312"/>
      <c r="Y241" s="311"/>
      <c r="Z241" s="297"/>
      <c r="AA241" s="311"/>
      <c r="AB241" s="311"/>
      <c r="AC241" s="311"/>
      <c r="AD241" s="311"/>
      <c r="AE241" s="312"/>
      <c r="AF241" s="311"/>
      <c r="AG241" s="297"/>
      <c r="AH241" s="311"/>
      <c r="AI241" s="311"/>
      <c r="AJ241" s="311"/>
      <c r="AK241" s="311"/>
      <c r="AL241" s="312"/>
      <c r="AM241" s="311"/>
      <c r="AN241" s="297"/>
      <c r="AO241" s="311"/>
      <c r="AP241" s="311"/>
      <c r="AQ241" s="311"/>
      <c r="AR241" s="311"/>
      <c r="AS241" s="312"/>
      <c r="AT241" s="311"/>
      <c r="AU241" s="297"/>
      <c r="AV241" s="311"/>
      <c r="AW241" s="311"/>
      <c r="AX241" s="311"/>
      <c r="AY241" s="311"/>
      <c r="AZ241" s="312"/>
      <c r="BA241" s="311"/>
      <c r="BB241" s="297"/>
      <c r="BC241" s="311"/>
      <c r="BD241" s="311"/>
      <c r="BE241" s="311"/>
      <c r="BF241" s="311"/>
      <c r="BG241" s="312"/>
      <c r="BH241" s="311"/>
      <c r="BI241" s="297"/>
      <c r="BJ241" s="311"/>
      <c r="BK241" s="311"/>
      <c r="BL241" s="311"/>
      <c r="BM241" s="311"/>
      <c r="BN241" s="312"/>
      <c r="BO241" s="311"/>
      <c r="BP241" s="297"/>
      <c r="BQ241" s="311"/>
      <c r="BR241" s="311"/>
      <c r="BS241" s="311"/>
      <c r="BT241" s="311"/>
      <c r="BU241" s="312"/>
      <c r="BV241" s="311"/>
      <c r="BW241" s="297"/>
      <c r="BX241" s="311"/>
      <c r="BY241" s="311"/>
      <c r="BZ241" s="311"/>
      <c r="CA241" s="311"/>
      <c r="CB241" s="312"/>
      <c r="CC241" s="311"/>
      <c r="CD241" s="297"/>
      <c r="CE241" s="311"/>
      <c r="CF241" s="311"/>
      <c r="CG241" s="311"/>
      <c r="CH241" s="311"/>
      <c r="CI241" s="312"/>
      <c r="CJ241" s="311"/>
      <c r="CK241" s="297"/>
      <c r="CL241" s="311"/>
      <c r="CM241" s="311"/>
      <c r="CN241" s="311"/>
      <c r="CO241" s="311"/>
      <c r="CP241" s="312"/>
      <c r="CQ241" s="311"/>
      <c r="CR241" s="297"/>
      <c r="CS241" s="311"/>
      <c r="CT241" s="311"/>
      <c r="CU241" s="311"/>
      <c r="CV241" s="311"/>
      <c r="CW241" s="312"/>
      <c r="CX241" s="311"/>
      <c r="CY241" s="297"/>
      <c r="CZ241" s="311"/>
      <c r="DA241" s="311"/>
      <c r="DB241" s="311"/>
      <c r="DC241" s="311"/>
      <c r="DD241" s="312"/>
      <c r="DE241" s="311"/>
      <c r="DF241" s="297"/>
      <c r="DG241" s="311"/>
      <c r="DH241" s="311"/>
      <c r="DI241" s="311"/>
      <c r="DJ241" s="311"/>
      <c r="DK241" s="312"/>
      <c r="DL241" s="311"/>
      <c r="DM241" s="297"/>
      <c r="DN241" s="311"/>
      <c r="DO241" s="311"/>
      <c r="DP241" s="311"/>
      <c r="DQ241" s="311"/>
      <c r="DR241" s="312"/>
      <c r="DS241" s="311"/>
      <c r="DT241" s="297"/>
      <c r="DU241" s="311"/>
      <c r="DV241" s="311"/>
      <c r="DW241" s="311"/>
      <c r="DX241" s="311"/>
      <c r="DY241" s="312"/>
      <c r="DZ241" s="311"/>
      <c r="EA241" s="297"/>
      <c r="EB241" s="311"/>
      <c r="EC241" s="311"/>
      <c r="ED241" s="311"/>
      <c r="EE241" s="311"/>
      <c r="EF241" s="312"/>
      <c r="EG241" s="311"/>
      <c r="EH241" s="297"/>
      <c r="EI241" s="311"/>
      <c r="EJ241" s="311"/>
      <c r="EK241" s="311"/>
      <c r="EL241" s="311"/>
      <c r="EM241" s="312"/>
      <c r="EN241" s="311"/>
      <c r="EO241" s="297"/>
      <c r="EP241" s="311"/>
      <c r="EQ241" s="311"/>
      <c r="ER241" s="311"/>
      <c r="ES241" s="311"/>
      <c r="ET241" s="312"/>
      <c r="EU241" s="311"/>
      <c r="EV241" s="297"/>
      <c r="EW241" s="311"/>
      <c r="EX241" s="311"/>
      <c r="EY241" s="311"/>
      <c r="EZ241" s="311"/>
      <c r="FA241" s="312"/>
      <c r="FB241" s="311"/>
      <c r="FC241" s="298"/>
    </row>
    <row r="242" spans="1:159" s="205" customFormat="1" ht="39.9" customHeight="1" x14ac:dyDescent="0.25">
      <c r="A242" s="206"/>
      <c r="B242" s="196"/>
      <c r="C242" s="292"/>
      <c r="D242" s="198"/>
      <c r="E242" s="299"/>
      <c r="F242" s="200"/>
      <c r="G242" s="301"/>
      <c r="H242" s="303"/>
      <c r="I242" s="299"/>
      <c r="J242" s="299"/>
      <c r="K242" s="299"/>
      <c r="L242" s="289"/>
      <c r="M242" s="299"/>
      <c r="N242" s="289"/>
      <c r="O242" s="363" t="str">
        <f>IF(P242="","",IF(OR(I242="",J242=""),"",IF(AND(ISNUMBER(FIND("post-", I242)),J242=ProductCode!$I$12),ProductCode!$F$19,IF(AND(ISNUMBER(FIND("pre-", I242)),J242=ProductCode!$I$12),ProductCode!$F$20,IF(ISNUMBER(FIND("post-", I242)),ProductCode!$F$17,ProductCode!$F$18)))))</f>
        <v/>
      </c>
      <c r="P242" s="295" t="str">
        <f t="shared" si="12"/>
        <v/>
      </c>
      <c r="Q242" s="306"/>
      <c r="R242" s="203"/>
      <c r="S242" s="308" t="str">
        <f t="shared" si="13"/>
        <v/>
      </c>
      <c r="T242" s="311"/>
      <c r="U242" s="311"/>
      <c r="V242" s="311"/>
      <c r="W242" s="311"/>
      <c r="X242" s="312"/>
      <c r="Y242" s="311"/>
      <c r="Z242" s="297"/>
      <c r="AA242" s="311"/>
      <c r="AB242" s="311"/>
      <c r="AC242" s="311"/>
      <c r="AD242" s="311"/>
      <c r="AE242" s="312"/>
      <c r="AF242" s="311"/>
      <c r="AG242" s="297"/>
      <c r="AH242" s="311"/>
      <c r="AI242" s="311"/>
      <c r="AJ242" s="311"/>
      <c r="AK242" s="311"/>
      <c r="AL242" s="312"/>
      <c r="AM242" s="311"/>
      <c r="AN242" s="297"/>
      <c r="AO242" s="311"/>
      <c r="AP242" s="311"/>
      <c r="AQ242" s="311"/>
      <c r="AR242" s="311"/>
      <c r="AS242" s="312"/>
      <c r="AT242" s="311"/>
      <c r="AU242" s="297"/>
      <c r="AV242" s="311"/>
      <c r="AW242" s="311"/>
      <c r="AX242" s="311"/>
      <c r="AY242" s="311"/>
      <c r="AZ242" s="312"/>
      <c r="BA242" s="311"/>
      <c r="BB242" s="297"/>
      <c r="BC242" s="311"/>
      <c r="BD242" s="311"/>
      <c r="BE242" s="311"/>
      <c r="BF242" s="311"/>
      <c r="BG242" s="312"/>
      <c r="BH242" s="311"/>
      <c r="BI242" s="297"/>
      <c r="BJ242" s="311"/>
      <c r="BK242" s="311"/>
      <c r="BL242" s="311"/>
      <c r="BM242" s="311"/>
      <c r="BN242" s="312"/>
      <c r="BO242" s="311"/>
      <c r="BP242" s="297"/>
      <c r="BQ242" s="311"/>
      <c r="BR242" s="311"/>
      <c r="BS242" s="311"/>
      <c r="BT242" s="311"/>
      <c r="BU242" s="312"/>
      <c r="BV242" s="311"/>
      <c r="BW242" s="297"/>
      <c r="BX242" s="311"/>
      <c r="BY242" s="311"/>
      <c r="BZ242" s="311"/>
      <c r="CA242" s="311"/>
      <c r="CB242" s="312"/>
      <c r="CC242" s="311"/>
      <c r="CD242" s="297"/>
      <c r="CE242" s="311"/>
      <c r="CF242" s="311"/>
      <c r="CG242" s="311"/>
      <c r="CH242" s="311"/>
      <c r="CI242" s="312"/>
      <c r="CJ242" s="311"/>
      <c r="CK242" s="297"/>
      <c r="CL242" s="311"/>
      <c r="CM242" s="311"/>
      <c r="CN242" s="311"/>
      <c r="CO242" s="311"/>
      <c r="CP242" s="312"/>
      <c r="CQ242" s="311"/>
      <c r="CR242" s="297"/>
      <c r="CS242" s="311"/>
      <c r="CT242" s="311"/>
      <c r="CU242" s="311"/>
      <c r="CV242" s="311"/>
      <c r="CW242" s="312"/>
      <c r="CX242" s="311"/>
      <c r="CY242" s="297"/>
      <c r="CZ242" s="311"/>
      <c r="DA242" s="311"/>
      <c r="DB242" s="311"/>
      <c r="DC242" s="311"/>
      <c r="DD242" s="312"/>
      <c r="DE242" s="311"/>
      <c r="DF242" s="297"/>
      <c r="DG242" s="311"/>
      <c r="DH242" s="311"/>
      <c r="DI242" s="311"/>
      <c r="DJ242" s="311"/>
      <c r="DK242" s="312"/>
      <c r="DL242" s="311"/>
      <c r="DM242" s="297"/>
      <c r="DN242" s="311"/>
      <c r="DO242" s="311"/>
      <c r="DP242" s="311"/>
      <c r="DQ242" s="311"/>
      <c r="DR242" s="312"/>
      <c r="DS242" s="311"/>
      <c r="DT242" s="297"/>
      <c r="DU242" s="311"/>
      <c r="DV242" s="311"/>
      <c r="DW242" s="311"/>
      <c r="DX242" s="311"/>
      <c r="DY242" s="312"/>
      <c r="DZ242" s="311"/>
      <c r="EA242" s="297"/>
      <c r="EB242" s="311"/>
      <c r="EC242" s="311"/>
      <c r="ED242" s="311"/>
      <c r="EE242" s="311"/>
      <c r="EF242" s="312"/>
      <c r="EG242" s="311"/>
      <c r="EH242" s="297"/>
      <c r="EI242" s="311"/>
      <c r="EJ242" s="311"/>
      <c r="EK242" s="311"/>
      <c r="EL242" s="311"/>
      <c r="EM242" s="312"/>
      <c r="EN242" s="311"/>
      <c r="EO242" s="297"/>
      <c r="EP242" s="311"/>
      <c r="EQ242" s="311"/>
      <c r="ER242" s="311"/>
      <c r="ES242" s="311"/>
      <c r="ET242" s="312"/>
      <c r="EU242" s="311"/>
      <c r="EV242" s="297"/>
      <c r="EW242" s="311"/>
      <c r="EX242" s="311"/>
      <c r="EY242" s="311"/>
      <c r="EZ242" s="311"/>
      <c r="FA242" s="312"/>
      <c r="FB242" s="311"/>
      <c r="FC242" s="298"/>
    </row>
    <row r="243" spans="1:159" s="205" customFormat="1" ht="39.9" customHeight="1" x14ac:dyDescent="0.25">
      <c r="A243" s="206"/>
      <c r="B243" s="196"/>
      <c r="C243" s="292"/>
      <c r="D243" s="198"/>
      <c r="E243" s="299"/>
      <c r="F243" s="200"/>
      <c r="G243" s="301"/>
      <c r="H243" s="303"/>
      <c r="I243" s="299"/>
      <c r="J243" s="299"/>
      <c r="K243" s="299"/>
      <c r="L243" s="289"/>
      <c r="M243" s="299"/>
      <c r="N243" s="289"/>
      <c r="O243" s="363" t="str">
        <f>IF(P243="","",IF(OR(I243="",J243=""),"",IF(AND(ISNUMBER(FIND("post-", I243)),J243=ProductCode!$I$12),ProductCode!$F$19,IF(AND(ISNUMBER(FIND("pre-", I243)),J243=ProductCode!$I$12),ProductCode!$F$20,IF(ISNUMBER(FIND("post-", I243)),ProductCode!$F$17,ProductCode!$F$18)))))</f>
        <v/>
      </c>
      <c r="P243" s="295" t="str">
        <f t="shared" si="12"/>
        <v/>
      </c>
      <c r="Q243" s="306"/>
      <c r="R243" s="203"/>
      <c r="S243" s="308" t="str">
        <f t="shared" si="13"/>
        <v/>
      </c>
      <c r="T243" s="311"/>
      <c r="U243" s="311"/>
      <c r="V243" s="311"/>
      <c r="W243" s="311"/>
      <c r="X243" s="312"/>
      <c r="Y243" s="311"/>
      <c r="Z243" s="297"/>
      <c r="AA243" s="311"/>
      <c r="AB243" s="311"/>
      <c r="AC243" s="311"/>
      <c r="AD243" s="311"/>
      <c r="AE243" s="312"/>
      <c r="AF243" s="311"/>
      <c r="AG243" s="297"/>
      <c r="AH243" s="311"/>
      <c r="AI243" s="311"/>
      <c r="AJ243" s="311"/>
      <c r="AK243" s="311"/>
      <c r="AL243" s="312"/>
      <c r="AM243" s="311"/>
      <c r="AN243" s="297"/>
      <c r="AO243" s="311"/>
      <c r="AP243" s="311"/>
      <c r="AQ243" s="311"/>
      <c r="AR243" s="311"/>
      <c r="AS243" s="312"/>
      <c r="AT243" s="311"/>
      <c r="AU243" s="297"/>
      <c r="AV243" s="311"/>
      <c r="AW243" s="311"/>
      <c r="AX243" s="311"/>
      <c r="AY243" s="311"/>
      <c r="AZ243" s="312"/>
      <c r="BA243" s="311"/>
      <c r="BB243" s="297"/>
      <c r="BC243" s="311"/>
      <c r="BD243" s="311"/>
      <c r="BE243" s="311"/>
      <c r="BF243" s="311"/>
      <c r="BG243" s="312"/>
      <c r="BH243" s="311"/>
      <c r="BI243" s="297"/>
      <c r="BJ243" s="311"/>
      <c r="BK243" s="311"/>
      <c r="BL243" s="311"/>
      <c r="BM243" s="311"/>
      <c r="BN243" s="312"/>
      <c r="BO243" s="311"/>
      <c r="BP243" s="297"/>
      <c r="BQ243" s="311"/>
      <c r="BR243" s="311"/>
      <c r="BS243" s="311"/>
      <c r="BT243" s="311"/>
      <c r="BU243" s="312"/>
      <c r="BV243" s="311"/>
      <c r="BW243" s="297"/>
      <c r="BX243" s="311"/>
      <c r="BY243" s="311"/>
      <c r="BZ243" s="311"/>
      <c r="CA243" s="311"/>
      <c r="CB243" s="312"/>
      <c r="CC243" s="311"/>
      <c r="CD243" s="297"/>
      <c r="CE243" s="311"/>
      <c r="CF243" s="311"/>
      <c r="CG243" s="311"/>
      <c r="CH243" s="311"/>
      <c r="CI243" s="312"/>
      <c r="CJ243" s="311"/>
      <c r="CK243" s="297"/>
      <c r="CL243" s="311"/>
      <c r="CM243" s="311"/>
      <c r="CN243" s="311"/>
      <c r="CO243" s="311"/>
      <c r="CP243" s="312"/>
      <c r="CQ243" s="311"/>
      <c r="CR243" s="297"/>
      <c r="CS243" s="311"/>
      <c r="CT243" s="311"/>
      <c r="CU243" s="311"/>
      <c r="CV243" s="311"/>
      <c r="CW243" s="312"/>
      <c r="CX243" s="311"/>
      <c r="CY243" s="297"/>
      <c r="CZ243" s="311"/>
      <c r="DA243" s="311"/>
      <c r="DB243" s="311"/>
      <c r="DC243" s="311"/>
      <c r="DD243" s="312"/>
      <c r="DE243" s="311"/>
      <c r="DF243" s="297"/>
      <c r="DG243" s="311"/>
      <c r="DH243" s="311"/>
      <c r="DI243" s="311"/>
      <c r="DJ243" s="311"/>
      <c r="DK243" s="312"/>
      <c r="DL243" s="311"/>
      <c r="DM243" s="297"/>
      <c r="DN243" s="311"/>
      <c r="DO243" s="311"/>
      <c r="DP243" s="311"/>
      <c r="DQ243" s="311"/>
      <c r="DR243" s="312"/>
      <c r="DS243" s="311"/>
      <c r="DT243" s="297"/>
      <c r="DU243" s="311"/>
      <c r="DV243" s="311"/>
      <c r="DW243" s="311"/>
      <c r="DX243" s="311"/>
      <c r="DY243" s="312"/>
      <c r="DZ243" s="311"/>
      <c r="EA243" s="297"/>
      <c r="EB243" s="311"/>
      <c r="EC243" s="311"/>
      <c r="ED243" s="311"/>
      <c r="EE243" s="311"/>
      <c r="EF243" s="312"/>
      <c r="EG243" s="311"/>
      <c r="EH243" s="297"/>
      <c r="EI243" s="311"/>
      <c r="EJ243" s="311"/>
      <c r="EK243" s="311"/>
      <c r="EL243" s="311"/>
      <c r="EM243" s="312"/>
      <c r="EN243" s="311"/>
      <c r="EO243" s="297"/>
      <c r="EP243" s="311"/>
      <c r="EQ243" s="311"/>
      <c r="ER243" s="311"/>
      <c r="ES243" s="311"/>
      <c r="ET243" s="312"/>
      <c r="EU243" s="311"/>
      <c r="EV243" s="297"/>
      <c r="EW243" s="311"/>
      <c r="EX243" s="311"/>
      <c r="EY243" s="311"/>
      <c r="EZ243" s="311"/>
      <c r="FA243" s="312"/>
      <c r="FB243" s="311"/>
      <c r="FC243" s="298"/>
    </row>
    <row r="244" spans="1:159" s="205" customFormat="1" ht="39.9" customHeight="1" x14ac:dyDescent="0.25">
      <c r="A244" s="206"/>
      <c r="B244" s="196"/>
      <c r="C244" s="292"/>
      <c r="D244" s="198"/>
      <c r="E244" s="299"/>
      <c r="F244" s="200"/>
      <c r="G244" s="301"/>
      <c r="H244" s="303"/>
      <c r="I244" s="299"/>
      <c r="J244" s="299"/>
      <c r="K244" s="299"/>
      <c r="L244" s="289"/>
      <c r="M244" s="299"/>
      <c r="N244" s="289"/>
      <c r="O244" s="363" t="str">
        <f>IF(P244="","",IF(OR(I244="",J244=""),"",IF(AND(ISNUMBER(FIND("post-", I244)),J244=ProductCode!$I$12),ProductCode!$F$19,IF(AND(ISNUMBER(FIND("pre-", I244)),J244=ProductCode!$I$12),ProductCode!$F$20,IF(ISNUMBER(FIND("post-", I244)),ProductCode!$F$17,ProductCode!$F$18)))))</f>
        <v/>
      </c>
      <c r="P244" s="295" t="str">
        <f t="shared" si="12"/>
        <v/>
      </c>
      <c r="Q244" s="306"/>
      <c r="R244" s="203"/>
      <c r="S244" s="308" t="str">
        <f t="shared" si="13"/>
        <v/>
      </c>
      <c r="T244" s="311"/>
      <c r="U244" s="311"/>
      <c r="V244" s="311"/>
      <c r="W244" s="311"/>
      <c r="X244" s="312"/>
      <c r="Y244" s="311"/>
      <c r="Z244" s="297"/>
      <c r="AA244" s="311"/>
      <c r="AB244" s="311"/>
      <c r="AC244" s="311"/>
      <c r="AD244" s="311"/>
      <c r="AE244" s="312"/>
      <c r="AF244" s="311"/>
      <c r="AG244" s="297"/>
      <c r="AH244" s="311"/>
      <c r="AI244" s="311"/>
      <c r="AJ244" s="311"/>
      <c r="AK244" s="311"/>
      <c r="AL244" s="312"/>
      <c r="AM244" s="311"/>
      <c r="AN244" s="297"/>
      <c r="AO244" s="311"/>
      <c r="AP244" s="311"/>
      <c r="AQ244" s="311"/>
      <c r="AR244" s="311"/>
      <c r="AS244" s="312"/>
      <c r="AT244" s="311"/>
      <c r="AU244" s="297"/>
      <c r="AV244" s="311"/>
      <c r="AW244" s="311"/>
      <c r="AX244" s="311"/>
      <c r="AY244" s="311"/>
      <c r="AZ244" s="312"/>
      <c r="BA244" s="311"/>
      <c r="BB244" s="297"/>
      <c r="BC244" s="311"/>
      <c r="BD244" s="311"/>
      <c r="BE244" s="311"/>
      <c r="BF244" s="311"/>
      <c r="BG244" s="312"/>
      <c r="BH244" s="311"/>
      <c r="BI244" s="297"/>
      <c r="BJ244" s="311"/>
      <c r="BK244" s="311"/>
      <c r="BL244" s="311"/>
      <c r="BM244" s="311"/>
      <c r="BN244" s="312"/>
      <c r="BO244" s="311"/>
      <c r="BP244" s="297"/>
      <c r="BQ244" s="311"/>
      <c r="BR244" s="311"/>
      <c r="BS244" s="311"/>
      <c r="BT244" s="311"/>
      <c r="BU244" s="312"/>
      <c r="BV244" s="311"/>
      <c r="BW244" s="297"/>
      <c r="BX244" s="311"/>
      <c r="BY244" s="311"/>
      <c r="BZ244" s="311"/>
      <c r="CA244" s="311"/>
      <c r="CB244" s="312"/>
      <c r="CC244" s="311"/>
      <c r="CD244" s="297"/>
      <c r="CE244" s="311"/>
      <c r="CF244" s="311"/>
      <c r="CG244" s="311"/>
      <c r="CH244" s="311"/>
      <c r="CI244" s="312"/>
      <c r="CJ244" s="311"/>
      <c r="CK244" s="297"/>
      <c r="CL244" s="311"/>
      <c r="CM244" s="311"/>
      <c r="CN244" s="311"/>
      <c r="CO244" s="311"/>
      <c r="CP244" s="312"/>
      <c r="CQ244" s="311"/>
      <c r="CR244" s="297"/>
      <c r="CS244" s="311"/>
      <c r="CT244" s="311"/>
      <c r="CU244" s="311"/>
      <c r="CV244" s="311"/>
      <c r="CW244" s="312"/>
      <c r="CX244" s="311"/>
      <c r="CY244" s="297"/>
      <c r="CZ244" s="311"/>
      <c r="DA244" s="311"/>
      <c r="DB244" s="311"/>
      <c r="DC244" s="311"/>
      <c r="DD244" s="312"/>
      <c r="DE244" s="311"/>
      <c r="DF244" s="297"/>
      <c r="DG244" s="311"/>
      <c r="DH244" s="311"/>
      <c r="DI244" s="311"/>
      <c r="DJ244" s="311"/>
      <c r="DK244" s="312"/>
      <c r="DL244" s="311"/>
      <c r="DM244" s="297"/>
      <c r="DN244" s="311"/>
      <c r="DO244" s="311"/>
      <c r="DP244" s="311"/>
      <c r="DQ244" s="311"/>
      <c r="DR244" s="312"/>
      <c r="DS244" s="311"/>
      <c r="DT244" s="297"/>
      <c r="DU244" s="311"/>
      <c r="DV244" s="311"/>
      <c r="DW244" s="311"/>
      <c r="DX244" s="311"/>
      <c r="DY244" s="312"/>
      <c r="DZ244" s="311"/>
      <c r="EA244" s="297"/>
      <c r="EB244" s="311"/>
      <c r="EC244" s="311"/>
      <c r="ED244" s="311"/>
      <c r="EE244" s="311"/>
      <c r="EF244" s="312"/>
      <c r="EG244" s="311"/>
      <c r="EH244" s="297"/>
      <c r="EI244" s="311"/>
      <c r="EJ244" s="311"/>
      <c r="EK244" s="311"/>
      <c r="EL244" s="311"/>
      <c r="EM244" s="312"/>
      <c r="EN244" s="311"/>
      <c r="EO244" s="297"/>
      <c r="EP244" s="311"/>
      <c r="EQ244" s="311"/>
      <c r="ER244" s="311"/>
      <c r="ES244" s="311"/>
      <c r="ET244" s="312"/>
      <c r="EU244" s="311"/>
      <c r="EV244" s="297"/>
      <c r="EW244" s="311"/>
      <c r="EX244" s="311"/>
      <c r="EY244" s="311"/>
      <c r="EZ244" s="311"/>
      <c r="FA244" s="312"/>
      <c r="FB244" s="311"/>
      <c r="FC244" s="298"/>
    </row>
    <row r="245" spans="1:159" s="205" customFormat="1" ht="39.9" customHeight="1" x14ac:dyDescent="0.25">
      <c r="A245" s="206"/>
      <c r="B245" s="196"/>
      <c r="C245" s="292"/>
      <c r="D245" s="198"/>
      <c r="E245" s="299"/>
      <c r="F245" s="200"/>
      <c r="G245" s="301"/>
      <c r="H245" s="303"/>
      <c r="I245" s="299"/>
      <c r="J245" s="299"/>
      <c r="K245" s="299"/>
      <c r="L245" s="289"/>
      <c r="M245" s="299"/>
      <c r="N245" s="289"/>
      <c r="O245" s="363" t="str">
        <f>IF(P245="","",IF(OR(I245="",J245=""),"",IF(AND(ISNUMBER(FIND("post-", I245)),J245=ProductCode!$I$12),ProductCode!$F$19,IF(AND(ISNUMBER(FIND("pre-", I245)),J245=ProductCode!$I$12),ProductCode!$F$20,IF(ISNUMBER(FIND("post-", I245)),ProductCode!$F$17,ProductCode!$F$18)))))</f>
        <v/>
      </c>
      <c r="P245" s="295" t="str">
        <f t="shared" si="12"/>
        <v/>
      </c>
      <c r="Q245" s="306"/>
      <c r="R245" s="203"/>
      <c r="S245" s="308" t="str">
        <f t="shared" si="13"/>
        <v/>
      </c>
      <c r="T245" s="311"/>
      <c r="U245" s="311"/>
      <c r="V245" s="311"/>
      <c r="W245" s="311"/>
      <c r="X245" s="312"/>
      <c r="Y245" s="311"/>
      <c r="Z245" s="297"/>
      <c r="AA245" s="311"/>
      <c r="AB245" s="311"/>
      <c r="AC245" s="311"/>
      <c r="AD245" s="311"/>
      <c r="AE245" s="312"/>
      <c r="AF245" s="311"/>
      <c r="AG245" s="297"/>
      <c r="AH245" s="311"/>
      <c r="AI245" s="311"/>
      <c r="AJ245" s="311"/>
      <c r="AK245" s="311"/>
      <c r="AL245" s="312"/>
      <c r="AM245" s="311"/>
      <c r="AN245" s="297"/>
      <c r="AO245" s="311"/>
      <c r="AP245" s="311"/>
      <c r="AQ245" s="311"/>
      <c r="AR245" s="311"/>
      <c r="AS245" s="312"/>
      <c r="AT245" s="311"/>
      <c r="AU245" s="297"/>
      <c r="AV245" s="311"/>
      <c r="AW245" s="311"/>
      <c r="AX245" s="311"/>
      <c r="AY245" s="311"/>
      <c r="AZ245" s="312"/>
      <c r="BA245" s="311"/>
      <c r="BB245" s="297"/>
      <c r="BC245" s="311"/>
      <c r="BD245" s="311"/>
      <c r="BE245" s="311"/>
      <c r="BF245" s="311"/>
      <c r="BG245" s="312"/>
      <c r="BH245" s="311"/>
      <c r="BI245" s="297"/>
      <c r="BJ245" s="311"/>
      <c r="BK245" s="311"/>
      <c r="BL245" s="311"/>
      <c r="BM245" s="311"/>
      <c r="BN245" s="312"/>
      <c r="BO245" s="311"/>
      <c r="BP245" s="297"/>
      <c r="BQ245" s="311"/>
      <c r="BR245" s="311"/>
      <c r="BS245" s="311"/>
      <c r="BT245" s="311"/>
      <c r="BU245" s="312"/>
      <c r="BV245" s="311"/>
      <c r="BW245" s="297"/>
      <c r="BX245" s="311"/>
      <c r="BY245" s="311"/>
      <c r="BZ245" s="311"/>
      <c r="CA245" s="311"/>
      <c r="CB245" s="312"/>
      <c r="CC245" s="311"/>
      <c r="CD245" s="297"/>
      <c r="CE245" s="311"/>
      <c r="CF245" s="311"/>
      <c r="CG245" s="311"/>
      <c r="CH245" s="311"/>
      <c r="CI245" s="312"/>
      <c r="CJ245" s="311"/>
      <c r="CK245" s="297"/>
      <c r="CL245" s="311"/>
      <c r="CM245" s="311"/>
      <c r="CN245" s="311"/>
      <c r="CO245" s="311"/>
      <c r="CP245" s="312"/>
      <c r="CQ245" s="311"/>
      <c r="CR245" s="297"/>
      <c r="CS245" s="311"/>
      <c r="CT245" s="311"/>
      <c r="CU245" s="311"/>
      <c r="CV245" s="311"/>
      <c r="CW245" s="312"/>
      <c r="CX245" s="311"/>
      <c r="CY245" s="297"/>
      <c r="CZ245" s="311"/>
      <c r="DA245" s="311"/>
      <c r="DB245" s="311"/>
      <c r="DC245" s="311"/>
      <c r="DD245" s="312"/>
      <c r="DE245" s="311"/>
      <c r="DF245" s="297"/>
      <c r="DG245" s="311"/>
      <c r="DH245" s="311"/>
      <c r="DI245" s="311"/>
      <c r="DJ245" s="311"/>
      <c r="DK245" s="312"/>
      <c r="DL245" s="311"/>
      <c r="DM245" s="297"/>
      <c r="DN245" s="311"/>
      <c r="DO245" s="311"/>
      <c r="DP245" s="311"/>
      <c r="DQ245" s="311"/>
      <c r="DR245" s="312"/>
      <c r="DS245" s="311"/>
      <c r="DT245" s="297"/>
      <c r="DU245" s="311"/>
      <c r="DV245" s="311"/>
      <c r="DW245" s="311"/>
      <c r="DX245" s="311"/>
      <c r="DY245" s="312"/>
      <c r="DZ245" s="311"/>
      <c r="EA245" s="297"/>
      <c r="EB245" s="311"/>
      <c r="EC245" s="311"/>
      <c r="ED245" s="311"/>
      <c r="EE245" s="311"/>
      <c r="EF245" s="312"/>
      <c r="EG245" s="311"/>
      <c r="EH245" s="297"/>
      <c r="EI245" s="311"/>
      <c r="EJ245" s="311"/>
      <c r="EK245" s="311"/>
      <c r="EL245" s="311"/>
      <c r="EM245" s="312"/>
      <c r="EN245" s="311"/>
      <c r="EO245" s="297"/>
      <c r="EP245" s="311"/>
      <c r="EQ245" s="311"/>
      <c r="ER245" s="311"/>
      <c r="ES245" s="311"/>
      <c r="ET245" s="312"/>
      <c r="EU245" s="311"/>
      <c r="EV245" s="297"/>
      <c r="EW245" s="311"/>
      <c r="EX245" s="311"/>
      <c r="EY245" s="311"/>
      <c r="EZ245" s="311"/>
      <c r="FA245" s="312"/>
      <c r="FB245" s="311"/>
      <c r="FC245" s="298"/>
    </row>
    <row r="246" spans="1:159" s="205" customFormat="1" ht="39.9" customHeight="1" x14ac:dyDescent="0.25">
      <c r="A246" s="206"/>
      <c r="B246" s="196"/>
      <c r="C246" s="292"/>
      <c r="D246" s="198"/>
      <c r="E246" s="299"/>
      <c r="F246" s="200"/>
      <c r="G246" s="301"/>
      <c r="H246" s="303"/>
      <c r="I246" s="299"/>
      <c r="J246" s="299"/>
      <c r="K246" s="299"/>
      <c r="L246" s="289"/>
      <c r="M246" s="299"/>
      <c r="N246" s="289"/>
      <c r="O246" s="363" t="str">
        <f>IF(P246="","",IF(OR(I246="",J246=""),"",IF(AND(ISNUMBER(FIND("post-", I246)),J246=ProductCode!$I$12),ProductCode!$F$19,IF(AND(ISNUMBER(FIND("pre-", I246)),J246=ProductCode!$I$12),ProductCode!$F$20,IF(ISNUMBER(FIND("post-", I246)),ProductCode!$F$17,ProductCode!$F$18)))))</f>
        <v/>
      </c>
      <c r="P246" s="295" t="str">
        <f t="shared" si="12"/>
        <v/>
      </c>
      <c r="Q246" s="306"/>
      <c r="R246" s="203"/>
      <c r="S246" s="308" t="str">
        <f t="shared" si="13"/>
        <v/>
      </c>
      <c r="T246" s="311"/>
      <c r="U246" s="311"/>
      <c r="V246" s="311"/>
      <c r="W246" s="311"/>
      <c r="X246" s="312"/>
      <c r="Y246" s="311"/>
      <c r="Z246" s="297"/>
      <c r="AA246" s="311"/>
      <c r="AB246" s="311"/>
      <c r="AC246" s="311"/>
      <c r="AD246" s="311"/>
      <c r="AE246" s="312"/>
      <c r="AF246" s="311"/>
      <c r="AG246" s="297"/>
      <c r="AH246" s="311"/>
      <c r="AI246" s="311"/>
      <c r="AJ246" s="311"/>
      <c r="AK246" s="311"/>
      <c r="AL246" s="312"/>
      <c r="AM246" s="311"/>
      <c r="AN246" s="297"/>
      <c r="AO246" s="311"/>
      <c r="AP246" s="311"/>
      <c r="AQ246" s="311"/>
      <c r="AR246" s="311"/>
      <c r="AS246" s="312"/>
      <c r="AT246" s="311"/>
      <c r="AU246" s="297"/>
      <c r="AV246" s="311"/>
      <c r="AW246" s="311"/>
      <c r="AX246" s="311"/>
      <c r="AY246" s="311"/>
      <c r="AZ246" s="312"/>
      <c r="BA246" s="311"/>
      <c r="BB246" s="297"/>
      <c r="BC246" s="311"/>
      <c r="BD246" s="311"/>
      <c r="BE246" s="311"/>
      <c r="BF246" s="311"/>
      <c r="BG246" s="312"/>
      <c r="BH246" s="311"/>
      <c r="BI246" s="297"/>
      <c r="BJ246" s="311"/>
      <c r="BK246" s="311"/>
      <c r="BL246" s="311"/>
      <c r="BM246" s="311"/>
      <c r="BN246" s="312"/>
      <c r="BO246" s="311"/>
      <c r="BP246" s="297"/>
      <c r="BQ246" s="311"/>
      <c r="BR246" s="311"/>
      <c r="BS246" s="311"/>
      <c r="BT246" s="311"/>
      <c r="BU246" s="312"/>
      <c r="BV246" s="311"/>
      <c r="BW246" s="297"/>
      <c r="BX246" s="311"/>
      <c r="BY246" s="311"/>
      <c r="BZ246" s="311"/>
      <c r="CA246" s="311"/>
      <c r="CB246" s="312"/>
      <c r="CC246" s="311"/>
      <c r="CD246" s="297"/>
      <c r="CE246" s="311"/>
      <c r="CF246" s="311"/>
      <c r="CG246" s="311"/>
      <c r="CH246" s="311"/>
      <c r="CI246" s="312"/>
      <c r="CJ246" s="311"/>
      <c r="CK246" s="297"/>
      <c r="CL246" s="311"/>
      <c r="CM246" s="311"/>
      <c r="CN246" s="311"/>
      <c r="CO246" s="311"/>
      <c r="CP246" s="312"/>
      <c r="CQ246" s="311"/>
      <c r="CR246" s="297"/>
      <c r="CS246" s="311"/>
      <c r="CT246" s="311"/>
      <c r="CU246" s="311"/>
      <c r="CV246" s="311"/>
      <c r="CW246" s="312"/>
      <c r="CX246" s="311"/>
      <c r="CY246" s="297"/>
      <c r="CZ246" s="311"/>
      <c r="DA246" s="311"/>
      <c r="DB246" s="311"/>
      <c r="DC246" s="311"/>
      <c r="DD246" s="312"/>
      <c r="DE246" s="311"/>
      <c r="DF246" s="297"/>
      <c r="DG246" s="311"/>
      <c r="DH246" s="311"/>
      <c r="DI246" s="311"/>
      <c r="DJ246" s="311"/>
      <c r="DK246" s="312"/>
      <c r="DL246" s="311"/>
      <c r="DM246" s="297"/>
      <c r="DN246" s="311"/>
      <c r="DO246" s="311"/>
      <c r="DP246" s="311"/>
      <c r="DQ246" s="311"/>
      <c r="DR246" s="312"/>
      <c r="DS246" s="311"/>
      <c r="DT246" s="297"/>
      <c r="DU246" s="311"/>
      <c r="DV246" s="311"/>
      <c r="DW246" s="311"/>
      <c r="DX246" s="311"/>
      <c r="DY246" s="312"/>
      <c r="DZ246" s="311"/>
      <c r="EA246" s="297"/>
      <c r="EB246" s="311"/>
      <c r="EC246" s="311"/>
      <c r="ED246" s="311"/>
      <c r="EE246" s="311"/>
      <c r="EF246" s="312"/>
      <c r="EG246" s="311"/>
      <c r="EH246" s="297"/>
      <c r="EI246" s="311"/>
      <c r="EJ246" s="311"/>
      <c r="EK246" s="311"/>
      <c r="EL246" s="311"/>
      <c r="EM246" s="312"/>
      <c r="EN246" s="311"/>
      <c r="EO246" s="297"/>
      <c r="EP246" s="311"/>
      <c r="EQ246" s="311"/>
      <c r="ER246" s="311"/>
      <c r="ES246" s="311"/>
      <c r="ET246" s="312"/>
      <c r="EU246" s="311"/>
      <c r="EV246" s="297"/>
      <c r="EW246" s="311"/>
      <c r="EX246" s="311"/>
      <c r="EY246" s="311"/>
      <c r="EZ246" s="311"/>
      <c r="FA246" s="312"/>
      <c r="FB246" s="311"/>
      <c r="FC246" s="298"/>
    </row>
    <row r="247" spans="1:159" s="205" customFormat="1" ht="39.9" customHeight="1" x14ac:dyDescent="0.25">
      <c r="A247" s="206"/>
      <c r="B247" s="196"/>
      <c r="C247" s="292"/>
      <c r="D247" s="198"/>
      <c r="E247" s="299"/>
      <c r="F247" s="200"/>
      <c r="G247" s="301"/>
      <c r="H247" s="303"/>
      <c r="I247" s="299"/>
      <c r="J247" s="299"/>
      <c r="K247" s="299"/>
      <c r="L247" s="289"/>
      <c r="M247" s="299"/>
      <c r="N247" s="289"/>
      <c r="O247" s="363" t="str">
        <f>IF(P247="","",IF(OR(I247="",J247=""),"",IF(AND(ISNUMBER(FIND("post-", I247)),J247=ProductCode!$I$12),ProductCode!$F$19,IF(AND(ISNUMBER(FIND("pre-", I247)),J247=ProductCode!$I$12),ProductCode!$F$20,IF(ISNUMBER(FIND("post-", I247)),ProductCode!$F$17,ProductCode!$F$18)))))</f>
        <v/>
      </c>
      <c r="P247" s="295" t="str">
        <f t="shared" si="12"/>
        <v/>
      </c>
      <c r="Q247" s="306"/>
      <c r="R247" s="203"/>
      <c r="S247" s="308" t="str">
        <f t="shared" si="13"/>
        <v/>
      </c>
      <c r="T247" s="311"/>
      <c r="U247" s="311"/>
      <c r="V247" s="311"/>
      <c r="W247" s="311"/>
      <c r="X247" s="312"/>
      <c r="Y247" s="311"/>
      <c r="Z247" s="297"/>
      <c r="AA247" s="311"/>
      <c r="AB247" s="311"/>
      <c r="AC247" s="311"/>
      <c r="AD247" s="311"/>
      <c r="AE247" s="312"/>
      <c r="AF247" s="311"/>
      <c r="AG247" s="297"/>
      <c r="AH247" s="311"/>
      <c r="AI247" s="311"/>
      <c r="AJ247" s="311"/>
      <c r="AK247" s="311"/>
      <c r="AL247" s="312"/>
      <c r="AM247" s="311"/>
      <c r="AN247" s="297"/>
      <c r="AO247" s="311"/>
      <c r="AP247" s="311"/>
      <c r="AQ247" s="311"/>
      <c r="AR247" s="311"/>
      <c r="AS247" s="312"/>
      <c r="AT247" s="311"/>
      <c r="AU247" s="297"/>
      <c r="AV247" s="311"/>
      <c r="AW247" s="311"/>
      <c r="AX247" s="311"/>
      <c r="AY247" s="311"/>
      <c r="AZ247" s="312"/>
      <c r="BA247" s="311"/>
      <c r="BB247" s="297"/>
      <c r="BC247" s="311"/>
      <c r="BD247" s="311"/>
      <c r="BE247" s="311"/>
      <c r="BF247" s="311"/>
      <c r="BG247" s="312"/>
      <c r="BH247" s="311"/>
      <c r="BI247" s="297"/>
      <c r="BJ247" s="311"/>
      <c r="BK247" s="311"/>
      <c r="BL247" s="311"/>
      <c r="BM247" s="311"/>
      <c r="BN247" s="312"/>
      <c r="BO247" s="311"/>
      <c r="BP247" s="297"/>
      <c r="BQ247" s="311"/>
      <c r="BR247" s="311"/>
      <c r="BS247" s="311"/>
      <c r="BT247" s="311"/>
      <c r="BU247" s="312"/>
      <c r="BV247" s="311"/>
      <c r="BW247" s="297"/>
      <c r="BX247" s="311"/>
      <c r="BY247" s="311"/>
      <c r="BZ247" s="311"/>
      <c r="CA247" s="311"/>
      <c r="CB247" s="312"/>
      <c r="CC247" s="311"/>
      <c r="CD247" s="297"/>
      <c r="CE247" s="311"/>
      <c r="CF247" s="311"/>
      <c r="CG247" s="311"/>
      <c r="CH247" s="311"/>
      <c r="CI247" s="312"/>
      <c r="CJ247" s="311"/>
      <c r="CK247" s="297"/>
      <c r="CL247" s="311"/>
      <c r="CM247" s="311"/>
      <c r="CN247" s="311"/>
      <c r="CO247" s="311"/>
      <c r="CP247" s="312"/>
      <c r="CQ247" s="311"/>
      <c r="CR247" s="297"/>
      <c r="CS247" s="311"/>
      <c r="CT247" s="311"/>
      <c r="CU247" s="311"/>
      <c r="CV247" s="311"/>
      <c r="CW247" s="312"/>
      <c r="CX247" s="311"/>
      <c r="CY247" s="297"/>
      <c r="CZ247" s="311"/>
      <c r="DA247" s="311"/>
      <c r="DB247" s="311"/>
      <c r="DC247" s="311"/>
      <c r="DD247" s="312"/>
      <c r="DE247" s="311"/>
      <c r="DF247" s="297"/>
      <c r="DG247" s="311"/>
      <c r="DH247" s="311"/>
      <c r="DI247" s="311"/>
      <c r="DJ247" s="311"/>
      <c r="DK247" s="312"/>
      <c r="DL247" s="311"/>
      <c r="DM247" s="297"/>
      <c r="DN247" s="311"/>
      <c r="DO247" s="311"/>
      <c r="DP247" s="311"/>
      <c r="DQ247" s="311"/>
      <c r="DR247" s="312"/>
      <c r="DS247" s="311"/>
      <c r="DT247" s="297"/>
      <c r="DU247" s="311"/>
      <c r="DV247" s="311"/>
      <c r="DW247" s="311"/>
      <c r="DX247" s="311"/>
      <c r="DY247" s="312"/>
      <c r="DZ247" s="311"/>
      <c r="EA247" s="297"/>
      <c r="EB247" s="311"/>
      <c r="EC247" s="311"/>
      <c r="ED247" s="311"/>
      <c r="EE247" s="311"/>
      <c r="EF247" s="312"/>
      <c r="EG247" s="311"/>
      <c r="EH247" s="297"/>
      <c r="EI247" s="311"/>
      <c r="EJ247" s="311"/>
      <c r="EK247" s="311"/>
      <c r="EL247" s="311"/>
      <c r="EM247" s="312"/>
      <c r="EN247" s="311"/>
      <c r="EO247" s="297"/>
      <c r="EP247" s="311"/>
      <c r="EQ247" s="311"/>
      <c r="ER247" s="311"/>
      <c r="ES247" s="311"/>
      <c r="ET247" s="312"/>
      <c r="EU247" s="311"/>
      <c r="EV247" s="297"/>
      <c r="EW247" s="311"/>
      <c r="EX247" s="311"/>
      <c r="EY247" s="311"/>
      <c r="EZ247" s="311"/>
      <c r="FA247" s="312"/>
      <c r="FB247" s="311"/>
      <c r="FC247" s="298"/>
    </row>
    <row r="248" spans="1:159" s="205" customFormat="1" ht="39.9" customHeight="1" x14ac:dyDescent="0.25">
      <c r="A248" s="206"/>
      <c r="B248" s="196"/>
      <c r="C248" s="292"/>
      <c r="D248" s="198"/>
      <c r="E248" s="299"/>
      <c r="F248" s="200"/>
      <c r="G248" s="301"/>
      <c r="H248" s="303"/>
      <c r="I248" s="299"/>
      <c r="J248" s="299"/>
      <c r="K248" s="299"/>
      <c r="L248" s="289"/>
      <c r="M248" s="299"/>
      <c r="N248" s="289"/>
      <c r="O248" s="363" t="str">
        <f>IF(P248="","",IF(OR(I248="",J248=""),"",IF(AND(ISNUMBER(FIND("post-", I248)),J248=ProductCode!$I$12),ProductCode!$F$19,IF(AND(ISNUMBER(FIND("pre-", I248)),J248=ProductCode!$I$12),ProductCode!$F$20,IF(ISNUMBER(FIND("post-", I248)),ProductCode!$F$17,ProductCode!$F$18)))))</f>
        <v/>
      </c>
      <c r="P248" s="295" t="str">
        <f t="shared" si="12"/>
        <v/>
      </c>
      <c r="Q248" s="306"/>
      <c r="R248" s="203"/>
      <c r="S248" s="308" t="str">
        <f t="shared" si="13"/>
        <v/>
      </c>
      <c r="T248" s="311"/>
      <c r="U248" s="311"/>
      <c r="V248" s="311"/>
      <c r="W248" s="311"/>
      <c r="X248" s="312"/>
      <c r="Y248" s="311"/>
      <c r="Z248" s="297"/>
      <c r="AA248" s="311"/>
      <c r="AB248" s="311"/>
      <c r="AC248" s="311"/>
      <c r="AD248" s="311"/>
      <c r="AE248" s="312"/>
      <c r="AF248" s="311"/>
      <c r="AG248" s="297"/>
      <c r="AH248" s="311"/>
      <c r="AI248" s="311"/>
      <c r="AJ248" s="311"/>
      <c r="AK248" s="311"/>
      <c r="AL248" s="312"/>
      <c r="AM248" s="311"/>
      <c r="AN248" s="297"/>
      <c r="AO248" s="311"/>
      <c r="AP248" s="311"/>
      <c r="AQ248" s="311"/>
      <c r="AR248" s="311"/>
      <c r="AS248" s="312"/>
      <c r="AT248" s="311"/>
      <c r="AU248" s="297"/>
      <c r="AV248" s="311"/>
      <c r="AW248" s="311"/>
      <c r="AX248" s="311"/>
      <c r="AY248" s="311"/>
      <c r="AZ248" s="312"/>
      <c r="BA248" s="311"/>
      <c r="BB248" s="297"/>
      <c r="BC248" s="311"/>
      <c r="BD248" s="311"/>
      <c r="BE248" s="311"/>
      <c r="BF248" s="311"/>
      <c r="BG248" s="312"/>
      <c r="BH248" s="311"/>
      <c r="BI248" s="297"/>
      <c r="BJ248" s="311"/>
      <c r="BK248" s="311"/>
      <c r="BL248" s="311"/>
      <c r="BM248" s="311"/>
      <c r="BN248" s="312"/>
      <c r="BO248" s="311"/>
      <c r="BP248" s="297"/>
      <c r="BQ248" s="311"/>
      <c r="BR248" s="311"/>
      <c r="BS248" s="311"/>
      <c r="BT248" s="311"/>
      <c r="BU248" s="312"/>
      <c r="BV248" s="311"/>
      <c r="BW248" s="297"/>
      <c r="BX248" s="311"/>
      <c r="BY248" s="311"/>
      <c r="BZ248" s="311"/>
      <c r="CA248" s="311"/>
      <c r="CB248" s="312"/>
      <c r="CC248" s="311"/>
      <c r="CD248" s="297"/>
      <c r="CE248" s="311"/>
      <c r="CF248" s="311"/>
      <c r="CG248" s="311"/>
      <c r="CH248" s="311"/>
      <c r="CI248" s="312"/>
      <c r="CJ248" s="311"/>
      <c r="CK248" s="297"/>
      <c r="CL248" s="311"/>
      <c r="CM248" s="311"/>
      <c r="CN248" s="311"/>
      <c r="CO248" s="311"/>
      <c r="CP248" s="312"/>
      <c r="CQ248" s="311"/>
      <c r="CR248" s="297"/>
      <c r="CS248" s="311"/>
      <c r="CT248" s="311"/>
      <c r="CU248" s="311"/>
      <c r="CV248" s="311"/>
      <c r="CW248" s="312"/>
      <c r="CX248" s="311"/>
      <c r="CY248" s="297"/>
      <c r="CZ248" s="311"/>
      <c r="DA248" s="311"/>
      <c r="DB248" s="311"/>
      <c r="DC248" s="311"/>
      <c r="DD248" s="312"/>
      <c r="DE248" s="311"/>
      <c r="DF248" s="297"/>
      <c r="DG248" s="311"/>
      <c r="DH248" s="311"/>
      <c r="DI248" s="311"/>
      <c r="DJ248" s="311"/>
      <c r="DK248" s="312"/>
      <c r="DL248" s="311"/>
      <c r="DM248" s="297"/>
      <c r="DN248" s="311"/>
      <c r="DO248" s="311"/>
      <c r="DP248" s="311"/>
      <c r="DQ248" s="311"/>
      <c r="DR248" s="312"/>
      <c r="DS248" s="311"/>
      <c r="DT248" s="297"/>
      <c r="DU248" s="311"/>
      <c r="DV248" s="311"/>
      <c r="DW248" s="311"/>
      <c r="DX248" s="311"/>
      <c r="DY248" s="312"/>
      <c r="DZ248" s="311"/>
      <c r="EA248" s="297"/>
      <c r="EB248" s="311"/>
      <c r="EC248" s="311"/>
      <c r="ED248" s="311"/>
      <c r="EE248" s="311"/>
      <c r="EF248" s="312"/>
      <c r="EG248" s="311"/>
      <c r="EH248" s="297"/>
      <c r="EI248" s="311"/>
      <c r="EJ248" s="311"/>
      <c r="EK248" s="311"/>
      <c r="EL248" s="311"/>
      <c r="EM248" s="312"/>
      <c r="EN248" s="311"/>
      <c r="EO248" s="297"/>
      <c r="EP248" s="311"/>
      <c r="EQ248" s="311"/>
      <c r="ER248" s="311"/>
      <c r="ES248" s="311"/>
      <c r="ET248" s="312"/>
      <c r="EU248" s="311"/>
      <c r="EV248" s="297"/>
      <c r="EW248" s="311"/>
      <c r="EX248" s="311"/>
      <c r="EY248" s="311"/>
      <c r="EZ248" s="311"/>
      <c r="FA248" s="312"/>
      <c r="FB248" s="311"/>
      <c r="FC248" s="298"/>
    </row>
    <row r="249" spans="1:159" s="205" customFormat="1" ht="39.9" customHeight="1" x14ac:dyDescent="0.25">
      <c r="A249" s="206"/>
      <c r="B249" s="196"/>
      <c r="C249" s="292"/>
      <c r="D249" s="198"/>
      <c r="E249" s="299"/>
      <c r="F249" s="200"/>
      <c r="G249" s="301"/>
      <c r="H249" s="303"/>
      <c r="I249" s="299"/>
      <c r="J249" s="299"/>
      <c r="K249" s="299"/>
      <c r="L249" s="289"/>
      <c r="M249" s="299"/>
      <c r="N249" s="289"/>
      <c r="O249" s="363" t="str">
        <f>IF(P249="","",IF(OR(I249="",J249=""),"",IF(AND(ISNUMBER(FIND("post-", I249)),J249=ProductCode!$I$12),ProductCode!$F$19,IF(AND(ISNUMBER(FIND("pre-", I249)),J249=ProductCode!$I$12),ProductCode!$F$20,IF(ISNUMBER(FIND("post-", I249)),ProductCode!$F$17,ProductCode!$F$18)))))</f>
        <v/>
      </c>
      <c r="P249" s="295" t="str">
        <f t="shared" si="12"/>
        <v/>
      </c>
      <c r="Q249" s="306"/>
      <c r="R249" s="203"/>
      <c r="S249" s="308" t="str">
        <f t="shared" si="13"/>
        <v/>
      </c>
      <c r="T249" s="311"/>
      <c r="U249" s="311"/>
      <c r="V249" s="311"/>
      <c r="W249" s="311"/>
      <c r="X249" s="312"/>
      <c r="Y249" s="311"/>
      <c r="Z249" s="297"/>
      <c r="AA249" s="311"/>
      <c r="AB249" s="311"/>
      <c r="AC249" s="311"/>
      <c r="AD249" s="311"/>
      <c r="AE249" s="312"/>
      <c r="AF249" s="311"/>
      <c r="AG249" s="297"/>
      <c r="AH249" s="311"/>
      <c r="AI249" s="311"/>
      <c r="AJ249" s="311"/>
      <c r="AK249" s="311"/>
      <c r="AL249" s="312"/>
      <c r="AM249" s="311"/>
      <c r="AN249" s="297"/>
      <c r="AO249" s="311"/>
      <c r="AP249" s="311"/>
      <c r="AQ249" s="311"/>
      <c r="AR249" s="311"/>
      <c r="AS249" s="312"/>
      <c r="AT249" s="311"/>
      <c r="AU249" s="297"/>
      <c r="AV249" s="311"/>
      <c r="AW249" s="311"/>
      <c r="AX249" s="311"/>
      <c r="AY249" s="311"/>
      <c r="AZ249" s="312"/>
      <c r="BA249" s="311"/>
      <c r="BB249" s="297"/>
      <c r="BC249" s="311"/>
      <c r="BD249" s="311"/>
      <c r="BE249" s="311"/>
      <c r="BF249" s="311"/>
      <c r="BG249" s="312"/>
      <c r="BH249" s="311"/>
      <c r="BI249" s="297"/>
      <c r="BJ249" s="311"/>
      <c r="BK249" s="311"/>
      <c r="BL249" s="311"/>
      <c r="BM249" s="311"/>
      <c r="BN249" s="312"/>
      <c r="BO249" s="311"/>
      <c r="BP249" s="297"/>
      <c r="BQ249" s="311"/>
      <c r="BR249" s="311"/>
      <c r="BS249" s="311"/>
      <c r="BT249" s="311"/>
      <c r="BU249" s="312"/>
      <c r="BV249" s="311"/>
      <c r="BW249" s="297"/>
      <c r="BX249" s="311"/>
      <c r="BY249" s="311"/>
      <c r="BZ249" s="311"/>
      <c r="CA249" s="311"/>
      <c r="CB249" s="312"/>
      <c r="CC249" s="311"/>
      <c r="CD249" s="297"/>
      <c r="CE249" s="311"/>
      <c r="CF249" s="311"/>
      <c r="CG249" s="311"/>
      <c r="CH249" s="311"/>
      <c r="CI249" s="312"/>
      <c r="CJ249" s="311"/>
      <c r="CK249" s="297"/>
      <c r="CL249" s="311"/>
      <c r="CM249" s="311"/>
      <c r="CN249" s="311"/>
      <c r="CO249" s="311"/>
      <c r="CP249" s="312"/>
      <c r="CQ249" s="311"/>
      <c r="CR249" s="297"/>
      <c r="CS249" s="311"/>
      <c r="CT249" s="311"/>
      <c r="CU249" s="311"/>
      <c r="CV249" s="311"/>
      <c r="CW249" s="312"/>
      <c r="CX249" s="311"/>
      <c r="CY249" s="297"/>
      <c r="CZ249" s="311"/>
      <c r="DA249" s="311"/>
      <c r="DB249" s="311"/>
      <c r="DC249" s="311"/>
      <c r="DD249" s="312"/>
      <c r="DE249" s="311"/>
      <c r="DF249" s="297"/>
      <c r="DG249" s="311"/>
      <c r="DH249" s="311"/>
      <c r="DI249" s="311"/>
      <c r="DJ249" s="311"/>
      <c r="DK249" s="312"/>
      <c r="DL249" s="311"/>
      <c r="DM249" s="297"/>
      <c r="DN249" s="311"/>
      <c r="DO249" s="311"/>
      <c r="DP249" s="311"/>
      <c r="DQ249" s="311"/>
      <c r="DR249" s="312"/>
      <c r="DS249" s="311"/>
      <c r="DT249" s="297"/>
      <c r="DU249" s="311"/>
      <c r="DV249" s="311"/>
      <c r="DW249" s="311"/>
      <c r="DX249" s="311"/>
      <c r="DY249" s="312"/>
      <c r="DZ249" s="311"/>
      <c r="EA249" s="297"/>
      <c r="EB249" s="311"/>
      <c r="EC249" s="311"/>
      <c r="ED249" s="311"/>
      <c r="EE249" s="311"/>
      <c r="EF249" s="312"/>
      <c r="EG249" s="311"/>
      <c r="EH249" s="297"/>
      <c r="EI249" s="311"/>
      <c r="EJ249" s="311"/>
      <c r="EK249" s="311"/>
      <c r="EL249" s="311"/>
      <c r="EM249" s="312"/>
      <c r="EN249" s="311"/>
      <c r="EO249" s="297"/>
      <c r="EP249" s="311"/>
      <c r="EQ249" s="311"/>
      <c r="ER249" s="311"/>
      <c r="ES249" s="311"/>
      <c r="ET249" s="312"/>
      <c r="EU249" s="311"/>
      <c r="EV249" s="297"/>
      <c r="EW249" s="311"/>
      <c r="EX249" s="311"/>
      <c r="EY249" s="311"/>
      <c r="EZ249" s="311"/>
      <c r="FA249" s="312"/>
      <c r="FB249" s="311"/>
      <c r="FC249" s="298"/>
    </row>
    <row r="250" spans="1:159" s="205" customFormat="1" ht="39.9" customHeight="1" x14ac:dyDescent="0.25">
      <c r="A250" s="206"/>
      <c r="B250" s="196"/>
      <c r="C250" s="292"/>
      <c r="D250" s="198"/>
      <c r="E250" s="299"/>
      <c r="F250" s="200"/>
      <c r="G250" s="301"/>
      <c r="H250" s="303"/>
      <c r="I250" s="299"/>
      <c r="J250" s="299"/>
      <c r="K250" s="299"/>
      <c r="L250" s="289"/>
      <c r="M250" s="299"/>
      <c r="N250" s="289"/>
      <c r="O250" s="363" t="str">
        <f>IF(P250="","",IF(OR(I250="",J250=""),"",IF(AND(ISNUMBER(FIND("post-", I250)),J250=ProductCode!$I$12),ProductCode!$F$19,IF(AND(ISNUMBER(FIND("pre-", I250)),J250=ProductCode!$I$12),ProductCode!$F$20,IF(ISNUMBER(FIND("post-", I250)),ProductCode!$F$17,ProductCode!$F$18)))))</f>
        <v/>
      </c>
      <c r="P250" s="295" t="str">
        <f t="shared" si="12"/>
        <v/>
      </c>
      <c r="Q250" s="306"/>
      <c r="R250" s="203"/>
      <c r="S250" s="308" t="str">
        <f t="shared" si="13"/>
        <v/>
      </c>
      <c r="T250" s="311"/>
      <c r="U250" s="311"/>
      <c r="V250" s="311"/>
      <c r="W250" s="311"/>
      <c r="X250" s="312"/>
      <c r="Y250" s="311"/>
      <c r="Z250" s="297"/>
      <c r="AA250" s="311"/>
      <c r="AB250" s="311"/>
      <c r="AC250" s="311"/>
      <c r="AD250" s="311"/>
      <c r="AE250" s="312"/>
      <c r="AF250" s="311"/>
      <c r="AG250" s="297"/>
      <c r="AH250" s="311"/>
      <c r="AI250" s="311"/>
      <c r="AJ250" s="311"/>
      <c r="AK250" s="311"/>
      <c r="AL250" s="312"/>
      <c r="AM250" s="311"/>
      <c r="AN250" s="297"/>
      <c r="AO250" s="311"/>
      <c r="AP250" s="311"/>
      <c r="AQ250" s="311"/>
      <c r="AR250" s="311"/>
      <c r="AS250" s="312"/>
      <c r="AT250" s="311"/>
      <c r="AU250" s="297"/>
      <c r="AV250" s="311"/>
      <c r="AW250" s="311"/>
      <c r="AX250" s="311"/>
      <c r="AY250" s="311"/>
      <c r="AZ250" s="312"/>
      <c r="BA250" s="311"/>
      <c r="BB250" s="297"/>
      <c r="BC250" s="311"/>
      <c r="BD250" s="311"/>
      <c r="BE250" s="311"/>
      <c r="BF250" s="311"/>
      <c r="BG250" s="312"/>
      <c r="BH250" s="311"/>
      <c r="BI250" s="297"/>
      <c r="BJ250" s="311"/>
      <c r="BK250" s="311"/>
      <c r="BL250" s="311"/>
      <c r="BM250" s="311"/>
      <c r="BN250" s="312"/>
      <c r="BO250" s="311"/>
      <c r="BP250" s="297"/>
      <c r="BQ250" s="311"/>
      <c r="BR250" s="311"/>
      <c r="BS250" s="311"/>
      <c r="BT250" s="311"/>
      <c r="BU250" s="312"/>
      <c r="BV250" s="311"/>
      <c r="BW250" s="297"/>
      <c r="BX250" s="311"/>
      <c r="BY250" s="311"/>
      <c r="BZ250" s="311"/>
      <c r="CA250" s="311"/>
      <c r="CB250" s="312"/>
      <c r="CC250" s="311"/>
      <c r="CD250" s="297"/>
      <c r="CE250" s="311"/>
      <c r="CF250" s="311"/>
      <c r="CG250" s="311"/>
      <c r="CH250" s="311"/>
      <c r="CI250" s="312"/>
      <c r="CJ250" s="311"/>
      <c r="CK250" s="297"/>
      <c r="CL250" s="311"/>
      <c r="CM250" s="311"/>
      <c r="CN250" s="311"/>
      <c r="CO250" s="311"/>
      <c r="CP250" s="312"/>
      <c r="CQ250" s="311"/>
      <c r="CR250" s="297"/>
      <c r="CS250" s="311"/>
      <c r="CT250" s="311"/>
      <c r="CU250" s="311"/>
      <c r="CV250" s="311"/>
      <c r="CW250" s="312"/>
      <c r="CX250" s="311"/>
      <c r="CY250" s="297"/>
      <c r="CZ250" s="311"/>
      <c r="DA250" s="311"/>
      <c r="DB250" s="311"/>
      <c r="DC250" s="311"/>
      <c r="DD250" s="312"/>
      <c r="DE250" s="311"/>
      <c r="DF250" s="297"/>
      <c r="DG250" s="311"/>
      <c r="DH250" s="311"/>
      <c r="DI250" s="311"/>
      <c r="DJ250" s="311"/>
      <c r="DK250" s="312"/>
      <c r="DL250" s="311"/>
      <c r="DM250" s="297"/>
      <c r="DN250" s="311"/>
      <c r="DO250" s="311"/>
      <c r="DP250" s="311"/>
      <c r="DQ250" s="311"/>
      <c r="DR250" s="312"/>
      <c r="DS250" s="311"/>
      <c r="DT250" s="297"/>
      <c r="DU250" s="311"/>
      <c r="DV250" s="311"/>
      <c r="DW250" s="311"/>
      <c r="DX250" s="311"/>
      <c r="DY250" s="312"/>
      <c r="DZ250" s="311"/>
      <c r="EA250" s="297"/>
      <c r="EB250" s="311"/>
      <c r="EC250" s="311"/>
      <c r="ED250" s="311"/>
      <c r="EE250" s="311"/>
      <c r="EF250" s="312"/>
      <c r="EG250" s="311"/>
      <c r="EH250" s="297"/>
      <c r="EI250" s="311"/>
      <c r="EJ250" s="311"/>
      <c r="EK250" s="311"/>
      <c r="EL250" s="311"/>
      <c r="EM250" s="312"/>
      <c r="EN250" s="311"/>
      <c r="EO250" s="297"/>
      <c r="EP250" s="311"/>
      <c r="EQ250" s="311"/>
      <c r="ER250" s="311"/>
      <c r="ES250" s="311"/>
      <c r="ET250" s="312"/>
      <c r="EU250" s="311"/>
      <c r="EV250" s="297"/>
      <c r="EW250" s="311"/>
      <c r="EX250" s="311"/>
      <c r="EY250" s="311"/>
      <c r="EZ250" s="311"/>
      <c r="FA250" s="312"/>
      <c r="FB250" s="311"/>
      <c r="FC250" s="298"/>
    </row>
    <row r="251" spans="1:159" s="205" customFormat="1" ht="39.9" customHeight="1" x14ac:dyDescent="0.25">
      <c r="A251" s="206"/>
      <c r="B251" s="196"/>
      <c r="C251" s="292"/>
      <c r="D251" s="198"/>
      <c r="E251" s="299"/>
      <c r="F251" s="200"/>
      <c r="G251" s="301"/>
      <c r="H251" s="303"/>
      <c r="I251" s="299"/>
      <c r="J251" s="299"/>
      <c r="K251" s="299"/>
      <c r="L251" s="289"/>
      <c r="M251" s="299"/>
      <c r="N251" s="289"/>
      <c r="O251" s="363" t="str">
        <f>IF(P251="","",IF(OR(I251="",J251=""),"",IF(AND(ISNUMBER(FIND("post-", I251)),J251=ProductCode!$I$12),ProductCode!$F$19,IF(AND(ISNUMBER(FIND("pre-", I251)),J251=ProductCode!$I$12),ProductCode!$F$20,IF(ISNUMBER(FIND("post-", I251)),ProductCode!$F$17,ProductCode!$F$18)))))</f>
        <v/>
      </c>
      <c r="P251" s="295" t="str">
        <f t="shared" si="12"/>
        <v/>
      </c>
      <c r="Q251" s="306"/>
      <c r="R251" s="203"/>
      <c r="S251" s="308" t="str">
        <f t="shared" si="13"/>
        <v/>
      </c>
      <c r="T251" s="311"/>
      <c r="U251" s="311"/>
      <c r="V251" s="311"/>
      <c r="W251" s="311"/>
      <c r="X251" s="312"/>
      <c r="Y251" s="311"/>
      <c r="Z251" s="297"/>
      <c r="AA251" s="311"/>
      <c r="AB251" s="311"/>
      <c r="AC251" s="311"/>
      <c r="AD251" s="311"/>
      <c r="AE251" s="312"/>
      <c r="AF251" s="311"/>
      <c r="AG251" s="297"/>
      <c r="AH251" s="311"/>
      <c r="AI251" s="311"/>
      <c r="AJ251" s="311"/>
      <c r="AK251" s="311"/>
      <c r="AL251" s="312"/>
      <c r="AM251" s="311"/>
      <c r="AN251" s="297"/>
      <c r="AO251" s="311"/>
      <c r="AP251" s="311"/>
      <c r="AQ251" s="311"/>
      <c r="AR251" s="311"/>
      <c r="AS251" s="312"/>
      <c r="AT251" s="311"/>
      <c r="AU251" s="297"/>
      <c r="AV251" s="311"/>
      <c r="AW251" s="311"/>
      <c r="AX251" s="311"/>
      <c r="AY251" s="311"/>
      <c r="AZ251" s="312"/>
      <c r="BA251" s="311"/>
      <c r="BB251" s="297"/>
      <c r="BC251" s="311"/>
      <c r="BD251" s="311"/>
      <c r="BE251" s="311"/>
      <c r="BF251" s="311"/>
      <c r="BG251" s="312"/>
      <c r="BH251" s="311"/>
      <c r="BI251" s="297"/>
      <c r="BJ251" s="311"/>
      <c r="BK251" s="311"/>
      <c r="BL251" s="311"/>
      <c r="BM251" s="311"/>
      <c r="BN251" s="312"/>
      <c r="BO251" s="311"/>
      <c r="BP251" s="297"/>
      <c r="BQ251" s="311"/>
      <c r="BR251" s="311"/>
      <c r="BS251" s="311"/>
      <c r="BT251" s="311"/>
      <c r="BU251" s="312"/>
      <c r="BV251" s="311"/>
      <c r="BW251" s="297"/>
      <c r="BX251" s="311"/>
      <c r="BY251" s="311"/>
      <c r="BZ251" s="311"/>
      <c r="CA251" s="311"/>
      <c r="CB251" s="312"/>
      <c r="CC251" s="311"/>
      <c r="CD251" s="297"/>
      <c r="CE251" s="311"/>
      <c r="CF251" s="311"/>
      <c r="CG251" s="311"/>
      <c r="CH251" s="311"/>
      <c r="CI251" s="312"/>
      <c r="CJ251" s="311"/>
      <c r="CK251" s="297"/>
      <c r="CL251" s="311"/>
      <c r="CM251" s="311"/>
      <c r="CN251" s="311"/>
      <c r="CO251" s="311"/>
      <c r="CP251" s="312"/>
      <c r="CQ251" s="311"/>
      <c r="CR251" s="297"/>
      <c r="CS251" s="311"/>
      <c r="CT251" s="311"/>
      <c r="CU251" s="311"/>
      <c r="CV251" s="311"/>
      <c r="CW251" s="312"/>
      <c r="CX251" s="311"/>
      <c r="CY251" s="297"/>
      <c r="CZ251" s="311"/>
      <c r="DA251" s="311"/>
      <c r="DB251" s="311"/>
      <c r="DC251" s="311"/>
      <c r="DD251" s="312"/>
      <c r="DE251" s="311"/>
      <c r="DF251" s="297"/>
      <c r="DG251" s="311"/>
      <c r="DH251" s="311"/>
      <c r="DI251" s="311"/>
      <c r="DJ251" s="311"/>
      <c r="DK251" s="312"/>
      <c r="DL251" s="311"/>
      <c r="DM251" s="297"/>
      <c r="DN251" s="311"/>
      <c r="DO251" s="311"/>
      <c r="DP251" s="311"/>
      <c r="DQ251" s="311"/>
      <c r="DR251" s="312"/>
      <c r="DS251" s="311"/>
      <c r="DT251" s="297"/>
      <c r="DU251" s="311"/>
      <c r="DV251" s="311"/>
      <c r="DW251" s="311"/>
      <c r="DX251" s="311"/>
      <c r="DY251" s="312"/>
      <c r="DZ251" s="311"/>
      <c r="EA251" s="297"/>
      <c r="EB251" s="311"/>
      <c r="EC251" s="311"/>
      <c r="ED251" s="311"/>
      <c r="EE251" s="311"/>
      <c r="EF251" s="312"/>
      <c r="EG251" s="311"/>
      <c r="EH251" s="297"/>
      <c r="EI251" s="311"/>
      <c r="EJ251" s="311"/>
      <c r="EK251" s="311"/>
      <c r="EL251" s="311"/>
      <c r="EM251" s="312"/>
      <c r="EN251" s="311"/>
      <c r="EO251" s="297"/>
      <c r="EP251" s="311"/>
      <c r="EQ251" s="311"/>
      <c r="ER251" s="311"/>
      <c r="ES251" s="311"/>
      <c r="ET251" s="312"/>
      <c r="EU251" s="311"/>
      <c r="EV251" s="297"/>
      <c r="EW251" s="311"/>
      <c r="EX251" s="311"/>
      <c r="EY251" s="311"/>
      <c r="EZ251" s="311"/>
      <c r="FA251" s="312"/>
      <c r="FB251" s="311"/>
      <c r="FC251" s="298"/>
    </row>
    <row r="252" spans="1:159" s="205" customFormat="1" ht="39.9" customHeight="1" x14ac:dyDescent="0.25">
      <c r="A252" s="206"/>
      <c r="B252" s="196"/>
      <c r="C252" s="292"/>
      <c r="D252" s="198"/>
      <c r="E252" s="299"/>
      <c r="F252" s="200"/>
      <c r="G252" s="301"/>
      <c r="H252" s="303"/>
      <c r="I252" s="299"/>
      <c r="J252" s="299"/>
      <c r="K252" s="299"/>
      <c r="L252" s="289"/>
      <c r="M252" s="299"/>
      <c r="N252" s="289"/>
      <c r="O252" s="363" t="str">
        <f>IF(P252="","",IF(OR(I252="",J252=""),"",IF(AND(ISNUMBER(FIND("post-", I252)),J252=ProductCode!$I$12),ProductCode!$F$19,IF(AND(ISNUMBER(FIND("pre-", I252)),J252=ProductCode!$I$12),ProductCode!$F$20,IF(ISNUMBER(FIND("post-", I252)),ProductCode!$F$17,ProductCode!$F$18)))))</f>
        <v/>
      </c>
      <c r="P252" s="295" t="str">
        <f t="shared" si="12"/>
        <v/>
      </c>
      <c r="Q252" s="306"/>
      <c r="R252" s="203"/>
      <c r="S252" s="308" t="str">
        <f t="shared" si="13"/>
        <v/>
      </c>
      <c r="T252" s="311"/>
      <c r="U252" s="311"/>
      <c r="V252" s="311"/>
      <c r="W252" s="311"/>
      <c r="X252" s="312"/>
      <c r="Y252" s="311"/>
      <c r="Z252" s="297"/>
      <c r="AA252" s="311"/>
      <c r="AB252" s="311"/>
      <c r="AC252" s="311"/>
      <c r="AD252" s="311"/>
      <c r="AE252" s="312"/>
      <c r="AF252" s="311"/>
      <c r="AG252" s="297"/>
      <c r="AH252" s="311"/>
      <c r="AI252" s="311"/>
      <c r="AJ252" s="311"/>
      <c r="AK252" s="311"/>
      <c r="AL252" s="312"/>
      <c r="AM252" s="311"/>
      <c r="AN252" s="297"/>
      <c r="AO252" s="311"/>
      <c r="AP252" s="311"/>
      <c r="AQ252" s="311"/>
      <c r="AR252" s="311"/>
      <c r="AS252" s="312"/>
      <c r="AT252" s="311"/>
      <c r="AU252" s="297"/>
      <c r="AV252" s="311"/>
      <c r="AW252" s="311"/>
      <c r="AX252" s="311"/>
      <c r="AY252" s="311"/>
      <c r="AZ252" s="312"/>
      <c r="BA252" s="311"/>
      <c r="BB252" s="297"/>
      <c r="BC252" s="311"/>
      <c r="BD252" s="311"/>
      <c r="BE252" s="311"/>
      <c r="BF252" s="311"/>
      <c r="BG252" s="312"/>
      <c r="BH252" s="311"/>
      <c r="BI252" s="297"/>
      <c r="BJ252" s="311"/>
      <c r="BK252" s="311"/>
      <c r="BL252" s="311"/>
      <c r="BM252" s="311"/>
      <c r="BN252" s="312"/>
      <c r="BO252" s="311"/>
      <c r="BP252" s="297"/>
      <c r="BQ252" s="311"/>
      <c r="BR252" s="311"/>
      <c r="BS252" s="311"/>
      <c r="BT252" s="311"/>
      <c r="BU252" s="312"/>
      <c r="BV252" s="311"/>
      <c r="BW252" s="297"/>
      <c r="BX252" s="311"/>
      <c r="BY252" s="311"/>
      <c r="BZ252" s="311"/>
      <c r="CA252" s="311"/>
      <c r="CB252" s="312"/>
      <c r="CC252" s="311"/>
      <c r="CD252" s="297"/>
      <c r="CE252" s="311"/>
      <c r="CF252" s="311"/>
      <c r="CG252" s="311"/>
      <c r="CH252" s="311"/>
      <c r="CI252" s="312"/>
      <c r="CJ252" s="311"/>
      <c r="CK252" s="297"/>
      <c r="CL252" s="311"/>
      <c r="CM252" s="311"/>
      <c r="CN252" s="311"/>
      <c r="CO252" s="311"/>
      <c r="CP252" s="312"/>
      <c r="CQ252" s="311"/>
      <c r="CR252" s="297"/>
      <c r="CS252" s="311"/>
      <c r="CT252" s="311"/>
      <c r="CU252" s="311"/>
      <c r="CV252" s="311"/>
      <c r="CW252" s="312"/>
      <c r="CX252" s="311"/>
      <c r="CY252" s="297"/>
      <c r="CZ252" s="311"/>
      <c r="DA252" s="311"/>
      <c r="DB252" s="311"/>
      <c r="DC252" s="311"/>
      <c r="DD252" s="312"/>
      <c r="DE252" s="311"/>
      <c r="DF252" s="297"/>
      <c r="DG252" s="311"/>
      <c r="DH252" s="311"/>
      <c r="DI252" s="311"/>
      <c r="DJ252" s="311"/>
      <c r="DK252" s="312"/>
      <c r="DL252" s="311"/>
      <c r="DM252" s="297"/>
      <c r="DN252" s="311"/>
      <c r="DO252" s="311"/>
      <c r="DP252" s="311"/>
      <c r="DQ252" s="311"/>
      <c r="DR252" s="312"/>
      <c r="DS252" s="311"/>
      <c r="DT252" s="297"/>
      <c r="DU252" s="311"/>
      <c r="DV252" s="311"/>
      <c r="DW252" s="311"/>
      <c r="DX252" s="311"/>
      <c r="DY252" s="312"/>
      <c r="DZ252" s="311"/>
      <c r="EA252" s="297"/>
      <c r="EB252" s="311"/>
      <c r="EC252" s="311"/>
      <c r="ED252" s="311"/>
      <c r="EE252" s="311"/>
      <c r="EF252" s="312"/>
      <c r="EG252" s="311"/>
      <c r="EH252" s="297"/>
      <c r="EI252" s="311"/>
      <c r="EJ252" s="311"/>
      <c r="EK252" s="311"/>
      <c r="EL252" s="311"/>
      <c r="EM252" s="312"/>
      <c r="EN252" s="311"/>
      <c r="EO252" s="297"/>
      <c r="EP252" s="311"/>
      <c r="EQ252" s="311"/>
      <c r="ER252" s="311"/>
      <c r="ES252" s="311"/>
      <c r="ET252" s="312"/>
      <c r="EU252" s="311"/>
      <c r="EV252" s="297"/>
      <c r="EW252" s="311"/>
      <c r="EX252" s="311"/>
      <c r="EY252" s="311"/>
      <c r="EZ252" s="311"/>
      <c r="FA252" s="312"/>
      <c r="FB252" s="311"/>
      <c r="FC252" s="298"/>
    </row>
    <row r="253" spans="1:159" s="205" customFormat="1" ht="39.9" customHeight="1" x14ac:dyDescent="0.25">
      <c r="A253" s="206"/>
      <c r="B253" s="196"/>
      <c r="C253" s="292"/>
      <c r="D253" s="198"/>
      <c r="E253" s="299"/>
      <c r="F253" s="200"/>
      <c r="G253" s="301"/>
      <c r="H253" s="303"/>
      <c r="I253" s="299"/>
      <c r="J253" s="299"/>
      <c r="K253" s="299"/>
      <c r="L253" s="289"/>
      <c r="M253" s="299"/>
      <c r="N253" s="289"/>
      <c r="O253" s="363" t="str">
        <f>IF(P253="","",IF(OR(I253="",J253=""),"",IF(AND(ISNUMBER(FIND("post-", I253)),J253=ProductCode!$I$12),ProductCode!$F$19,IF(AND(ISNUMBER(FIND("pre-", I253)),J253=ProductCode!$I$12),ProductCode!$F$20,IF(ISNUMBER(FIND("post-", I253)),ProductCode!$F$17,ProductCode!$F$18)))))</f>
        <v/>
      </c>
      <c r="P253" s="295" t="str">
        <f t="shared" si="12"/>
        <v/>
      </c>
      <c r="Q253" s="306"/>
      <c r="R253" s="203"/>
      <c r="S253" s="308" t="str">
        <f t="shared" si="13"/>
        <v/>
      </c>
      <c r="T253" s="311"/>
      <c r="U253" s="311"/>
      <c r="V253" s="311"/>
      <c r="W253" s="311"/>
      <c r="X253" s="312"/>
      <c r="Y253" s="311"/>
      <c r="Z253" s="297"/>
      <c r="AA253" s="311"/>
      <c r="AB253" s="311"/>
      <c r="AC253" s="311"/>
      <c r="AD253" s="311"/>
      <c r="AE253" s="312"/>
      <c r="AF253" s="311"/>
      <c r="AG253" s="297"/>
      <c r="AH253" s="311"/>
      <c r="AI253" s="311"/>
      <c r="AJ253" s="311"/>
      <c r="AK253" s="311"/>
      <c r="AL253" s="312"/>
      <c r="AM253" s="311"/>
      <c r="AN253" s="297"/>
      <c r="AO253" s="311"/>
      <c r="AP253" s="311"/>
      <c r="AQ253" s="311"/>
      <c r="AR253" s="311"/>
      <c r="AS253" s="312"/>
      <c r="AT253" s="311"/>
      <c r="AU253" s="297"/>
      <c r="AV253" s="311"/>
      <c r="AW253" s="311"/>
      <c r="AX253" s="311"/>
      <c r="AY253" s="311"/>
      <c r="AZ253" s="312"/>
      <c r="BA253" s="311"/>
      <c r="BB253" s="297"/>
      <c r="BC253" s="311"/>
      <c r="BD253" s="311"/>
      <c r="BE253" s="311"/>
      <c r="BF253" s="311"/>
      <c r="BG253" s="312"/>
      <c r="BH253" s="311"/>
      <c r="BI253" s="297"/>
      <c r="BJ253" s="311"/>
      <c r="BK253" s="311"/>
      <c r="BL253" s="311"/>
      <c r="BM253" s="311"/>
      <c r="BN253" s="312"/>
      <c r="BO253" s="311"/>
      <c r="BP253" s="297"/>
      <c r="BQ253" s="311"/>
      <c r="BR253" s="311"/>
      <c r="BS253" s="311"/>
      <c r="BT253" s="311"/>
      <c r="BU253" s="312"/>
      <c r="BV253" s="311"/>
      <c r="BW253" s="297"/>
      <c r="BX253" s="311"/>
      <c r="BY253" s="311"/>
      <c r="BZ253" s="311"/>
      <c r="CA253" s="311"/>
      <c r="CB253" s="312"/>
      <c r="CC253" s="311"/>
      <c r="CD253" s="297"/>
      <c r="CE253" s="311"/>
      <c r="CF253" s="311"/>
      <c r="CG253" s="311"/>
      <c r="CH253" s="311"/>
      <c r="CI253" s="312"/>
      <c r="CJ253" s="311"/>
      <c r="CK253" s="297"/>
      <c r="CL253" s="311"/>
      <c r="CM253" s="311"/>
      <c r="CN253" s="311"/>
      <c r="CO253" s="311"/>
      <c r="CP253" s="312"/>
      <c r="CQ253" s="311"/>
      <c r="CR253" s="297"/>
      <c r="CS253" s="311"/>
      <c r="CT253" s="311"/>
      <c r="CU253" s="311"/>
      <c r="CV253" s="311"/>
      <c r="CW253" s="312"/>
      <c r="CX253" s="311"/>
      <c r="CY253" s="297"/>
      <c r="CZ253" s="311"/>
      <c r="DA253" s="311"/>
      <c r="DB253" s="311"/>
      <c r="DC253" s="311"/>
      <c r="DD253" s="312"/>
      <c r="DE253" s="311"/>
      <c r="DF253" s="297"/>
      <c r="DG253" s="311"/>
      <c r="DH253" s="311"/>
      <c r="DI253" s="311"/>
      <c r="DJ253" s="311"/>
      <c r="DK253" s="312"/>
      <c r="DL253" s="311"/>
      <c r="DM253" s="297"/>
      <c r="DN253" s="311"/>
      <c r="DO253" s="311"/>
      <c r="DP253" s="311"/>
      <c r="DQ253" s="311"/>
      <c r="DR253" s="312"/>
      <c r="DS253" s="311"/>
      <c r="DT253" s="297"/>
      <c r="DU253" s="311"/>
      <c r="DV253" s="311"/>
      <c r="DW253" s="311"/>
      <c r="DX253" s="311"/>
      <c r="DY253" s="312"/>
      <c r="DZ253" s="311"/>
      <c r="EA253" s="297"/>
      <c r="EB253" s="311"/>
      <c r="EC253" s="311"/>
      <c r="ED253" s="311"/>
      <c r="EE253" s="311"/>
      <c r="EF253" s="312"/>
      <c r="EG253" s="311"/>
      <c r="EH253" s="297"/>
      <c r="EI253" s="311"/>
      <c r="EJ253" s="311"/>
      <c r="EK253" s="311"/>
      <c r="EL253" s="311"/>
      <c r="EM253" s="312"/>
      <c r="EN253" s="311"/>
      <c r="EO253" s="297"/>
      <c r="EP253" s="311"/>
      <c r="EQ253" s="311"/>
      <c r="ER253" s="311"/>
      <c r="ES253" s="311"/>
      <c r="ET253" s="312"/>
      <c r="EU253" s="311"/>
      <c r="EV253" s="297"/>
      <c r="EW253" s="311"/>
      <c r="EX253" s="311"/>
      <c r="EY253" s="311"/>
      <c r="EZ253" s="311"/>
      <c r="FA253" s="312"/>
      <c r="FB253" s="311"/>
      <c r="FC253" s="298"/>
    </row>
    <row r="254" spans="1:159" s="205" customFormat="1" ht="39.9" customHeight="1" x14ac:dyDescent="0.25">
      <c r="A254" s="206"/>
      <c r="B254" s="196"/>
      <c r="C254" s="292"/>
      <c r="D254" s="198"/>
      <c r="E254" s="299"/>
      <c r="F254" s="200"/>
      <c r="G254" s="301"/>
      <c r="H254" s="303"/>
      <c r="I254" s="299"/>
      <c r="J254" s="299"/>
      <c r="K254" s="299"/>
      <c r="L254" s="289"/>
      <c r="M254" s="299"/>
      <c r="N254" s="289"/>
      <c r="O254" s="363" t="str">
        <f>IF(P254="","",IF(OR(I254="",J254=""),"",IF(AND(ISNUMBER(FIND("post-", I254)),J254=ProductCode!$I$12),ProductCode!$F$19,IF(AND(ISNUMBER(FIND("pre-", I254)),J254=ProductCode!$I$12),ProductCode!$F$20,IF(ISNUMBER(FIND("post-", I254)),ProductCode!$F$17,ProductCode!$F$18)))))</f>
        <v/>
      </c>
      <c r="P254" s="295" t="str">
        <f t="shared" si="12"/>
        <v/>
      </c>
      <c r="Q254" s="306"/>
      <c r="R254" s="203"/>
      <c r="S254" s="308" t="str">
        <f t="shared" si="13"/>
        <v/>
      </c>
      <c r="T254" s="311"/>
      <c r="U254" s="311"/>
      <c r="V254" s="311"/>
      <c r="W254" s="311"/>
      <c r="X254" s="312"/>
      <c r="Y254" s="311"/>
      <c r="Z254" s="297"/>
      <c r="AA254" s="311"/>
      <c r="AB254" s="311"/>
      <c r="AC254" s="311"/>
      <c r="AD254" s="311"/>
      <c r="AE254" s="312"/>
      <c r="AF254" s="311"/>
      <c r="AG254" s="297"/>
      <c r="AH254" s="311"/>
      <c r="AI254" s="311"/>
      <c r="AJ254" s="311"/>
      <c r="AK254" s="311"/>
      <c r="AL254" s="312"/>
      <c r="AM254" s="311"/>
      <c r="AN254" s="297"/>
      <c r="AO254" s="311"/>
      <c r="AP254" s="311"/>
      <c r="AQ254" s="311"/>
      <c r="AR254" s="311"/>
      <c r="AS254" s="312"/>
      <c r="AT254" s="311"/>
      <c r="AU254" s="297"/>
      <c r="AV254" s="311"/>
      <c r="AW254" s="311"/>
      <c r="AX254" s="311"/>
      <c r="AY254" s="311"/>
      <c r="AZ254" s="312"/>
      <c r="BA254" s="311"/>
      <c r="BB254" s="297"/>
      <c r="BC254" s="311"/>
      <c r="BD254" s="311"/>
      <c r="BE254" s="311"/>
      <c r="BF254" s="311"/>
      <c r="BG254" s="312"/>
      <c r="BH254" s="311"/>
      <c r="BI254" s="297"/>
      <c r="BJ254" s="311"/>
      <c r="BK254" s="311"/>
      <c r="BL254" s="311"/>
      <c r="BM254" s="311"/>
      <c r="BN254" s="312"/>
      <c r="BO254" s="311"/>
      <c r="BP254" s="297"/>
      <c r="BQ254" s="311"/>
      <c r="BR254" s="311"/>
      <c r="BS254" s="311"/>
      <c r="BT254" s="311"/>
      <c r="BU254" s="312"/>
      <c r="BV254" s="311"/>
      <c r="BW254" s="297"/>
      <c r="BX254" s="311"/>
      <c r="BY254" s="311"/>
      <c r="BZ254" s="311"/>
      <c r="CA254" s="311"/>
      <c r="CB254" s="312"/>
      <c r="CC254" s="311"/>
      <c r="CD254" s="297"/>
      <c r="CE254" s="311"/>
      <c r="CF254" s="311"/>
      <c r="CG254" s="311"/>
      <c r="CH254" s="311"/>
      <c r="CI254" s="312"/>
      <c r="CJ254" s="311"/>
      <c r="CK254" s="297"/>
      <c r="CL254" s="311"/>
      <c r="CM254" s="311"/>
      <c r="CN254" s="311"/>
      <c r="CO254" s="311"/>
      <c r="CP254" s="312"/>
      <c r="CQ254" s="311"/>
      <c r="CR254" s="297"/>
      <c r="CS254" s="311"/>
      <c r="CT254" s="311"/>
      <c r="CU254" s="311"/>
      <c r="CV254" s="311"/>
      <c r="CW254" s="312"/>
      <c r="CX254" s="311"/>
      <c r="CY254" s="297"/>
      <c r="CZ254" s="311"/>
      <c r="DA254" s="311"/>
      <c r="DB254" s="311"/>
      <c r="DC254" s="311"/>
      <c r="DD254" s="312"/>
      <c r="DE254" s="311"/>
      <c r="DF254" s="297"/>
      <c r="DG254" s="311"/>
      <c r="DH254" s="311"/>
      <c r="DI254" s="311"/>
      <c r="DJ254" s="311"/>
      <c r="DK254" s="312"/>
      <c r="DL254" s="311"/>
      <c r="DM254" s="297"/>
      <c r="DN254" s="311"/>
      <c r="DO254" s="311"/>
      <c r="DP254" s="311"/>
      <c r="DQ254" s="311"/>
      <c r="DR254" s="312"/>
      <c r="DS254" s="311"/>
      <c r="DT254" s="297"/>
      <c r="DU254" s="311"/>
      <c r="DV254" s="311"/>
      <c r="DW254" s="311"/>
      <c r="DX254" s="311"/>
      <c r="DY254" s="312"/>
      <c r="DZ254" s="311"/>
      <c r="EA254" s="297"/>
      <c r="EB254" s="311"/>
      <c r="EC254" s="311"/>
      <c r="ED254" s="311"/>
      <c r="EE254" s="311"/>
      <c r="EF254" s="312"/>
      <c r="EG254" s="311"/>
      <c r="EH254" s="297"/>
      <c r="EI254" s="311"/>
      <c r="EJ254" s="311"/>
      <c r="EK254" s="311"/>
      <c r="EL254" s="311"/>
      <c r="EM254" s="312"/>
      <c r="EN254" s="311"/>
      <c r="EO254" s="297"/>
      <c r="EP254" s="311"/>
      <c r="EQ254" s="311"/>
      <c r="ER254" s="311"/>
      <c r="ES254" s="311"/>
      <c r="ET254" s="312"/>
      <c r="EU254" s="311"/>
      <c r="EV254" s="297"/>
      <c r="EW254" s="311"/>
      <c r="EX254" s="311"/>
      <c r="EY254" s="311"/>
      <c r="EZ254" s="311"/>
      <c r="FA254" s="312"/>
      <c r="FB254" s="311"/>
      <c r="FC254" s="298"/>
    </row>
    <row r="255" spans="1:159" s="205" customFormat="1" ht="39.9" customHeight="1" x14ac:dyDescent="0.25">
      <c r="A255" s="206"/>
      <c r="B255" s="196"/>
      <c r="C255" s="292"/>
      <c r="D255" s="198"/>
      <c r="E255" s="299"/>
      <c r="F255" s="200"/>
      <c r="G255" s="301"/>
      <c r="H255" s="303"/>
      <c r="I255" s="299"/>
      <c r="J255" s="299"/>
      <c r="K255" s="299"/>
      <c r="L255" s="289"/>
      <c r="M255" s="299"/>
      <c r="N255" s="289"/>
      <c r="O255" s="363" t="str">
        <f>IF(P255="","",IF(OR(I255="",J255=""),"",IF(AND(ISNUMBER(FIND("post-", I255)),J255=ProductCode!$I$12),ProductCode!$F$19,IF(AND(ISNUMBER(FIND("pre-", I255)),J255=ProductCode!$I$12),ProductCode!$F$20,IF(ISNUMBER(FIND("post-", I255)),ProductCode!$F$17,ProductCode!$F$18)))))</f>
        <v/>
      </c>
      <c r="P255" s="295" t="str">
        <f t="shared" si="12"/>
        <v/>
      </c>
      <c r="Q255" s="306"/>
      <c r="R255" s="203"/>
      <c r="S255" s="308" t="str">
        <f t="shared" si="13"/>
        <v/>
      </c>
      <c r="T255" s="311"/>
      <c r="U255" s="311"/>
      <c r="V255" s="311"/>
      <c r="W255" s="311"/>
      <c r="X255" s="312"/>
      <c r="Y255" s="311"/>
      <c r="Z255" s="297"/>
      <c r="AA255" s="311"/>
      <c r="AB255" s="311"/>
      <c r="AC255" s="311"/>
      <c r="AD255" s="311"/>
      <c r="AE255" s="312"/>
      <c r="AF255" s="311"/>
      <c r="AG255" s="297"/>
      <c r="AH255" s="311"/>
      <c r="AI255" s="311"/>
      <c r="AJ255" s="311"/>
      <c r="AK255" s="311"/>
      <c r="AL255" s="312"/>
      <c r="AM255" s="311"/>
      <c r="AN255" s="297"/>
      <c r="AO255" s="311"/>
      <c r="AP255" s="311"/>
      <c r="AQ255" s="311"/>
      <c r="AR255" s="311"/>
      <c r="AS255" s="312"/>
      <c r="AT255" s="311"/>
      <c r="AU255" s="297"/>
      <c r="AV255" s="311"/>
      <c r="AW255" s="311"/>
      <c r="AX255" s="311"/>
      <c r="AY255" s="311"/>
      <c r="AZ255" s="312"/>
      <c r="BA255" s="311"/>
      <c r="BB255" s="297"/>
      <c r="BC255" s="311"/>
      <c r="BD255" s="311"/>
      <c r="BE255" s="311"/>
      <c r="BF255" s="311"/>
      <c r="BG255" s="312"/>
      <c r="BH255" s="311"/>
      <c r="BI255" s="297"/>
      <c r="BJ255" s="311"/>
      <c r="BK255" s="311"/>
      <c r="BL255" s="311"/>
      <c r="BM255" s="311"/>
      <c r="BN255" s="312"/>
      <c r="BO255" s="311"/>
      <c r="BP255" s="297"/>
      <c r="BQ255" s="311"/>
      <c r="BR255" s="311"/>
      <c r="BS255" s="311"/>
      <c r="BT255" s="311"/>
      <c r="BU255" s="312"/>
      <c r="BV255" s="311"/>
      <c r="BW255" s="297"/>
      <c r="BX255" s="311"/>
      <c r="BY255" s="311"/>
      <c r="BZ255" s="311"/>
      <c r="CA255" s="311"/>
      <c r="CB255" s="312"/>
      <c r="CC255" s="311"/>
      <c r="CD255" s="297"/>
      <c r="CE255" s="311"/>
      <c r="CF255" s="311"/>
      <c r="CG255" s="311"/>
      <c r="CH255" s="311"/>
      <c r="CI255" s="312"/>
      <c r="CJ255" s="311"/>
      <c r="CK255" s="297"/>
      <c r="CL255" s="311"/>
      <c r="CM255" s="311"/>
      <c r="CN255" s="311"/>
      <c r="CO255" s="311"/>
      <c r="CP255" s="312"/>
      <c r="CQ255" s="311"/>
      <c r="CR255" s="297"/>
      <c r="CS255" s="311"/>
      <c r="CT255" s="311"/>
      <c r="CU255" s="311"/>
      <c r="CV255" s="311"/>
      <c r="CW255" s="312"/>
      <c r="CX255" s="311"/>
      <c r="CY255" s="297"/>
      <c r="CZ255" s="311"/>
      <c r="DA255" s="311"/>
      <c r="DB255" s="311"/>
      <c r="DC255" s="311"/>
      <c r="DD255" s="312"/>
      <c r="DE255" s="311"/>
      <c r="DF255" s="297"/>
      <c r="DG255" s="311"/>
      <c r="DH255" s="311"/>
      <c r="DI255" s="311"/>
      <c r="DJ255" s="311"/>
      <c r="DK255" s="312"/>
      <c r="DL255" s="311"/>
      <c r="DM255" s="297"/>
      <c r="DN255" s="311"/>
      <c r="DO255" s="311"/>
      <c r="DP255" s="311"/>
      <c r="DQ255" s="311"/>
      <c r="DR255" s="312"/>
      <c r="DS255" s="311"/>
      <c r="DT255" s="297"/>
      <c r="DU255" s="311"/>
      <c r="DV255" s="311"/>
      <c r="DW255" s="311"/>
      <c r="DX255" s="311"/>
      <c r="DY255" s="312"/>
      <c r="DZ255" s="311"/>
      <c r="EA255" s="297"/>
      <c r="EB255" s="311"/>
      <c r="EC255" s="311"/>
      <c r="ED255" s="311"/>
      <c r="EE255" s="311"/>
      <c r="EF255" s="312"/>
      <c r="EG255" s="311"/>
      <c r="EH255" s="297"/>
      <c r="EI255" s="311"/>
      <c r="EJ255" s="311"/>
      <c r="EK255" s="311"/>
      <c r="EL255" s="311"/>
      <c r="EM255" s="312"/>
      <c r="EN255" s="311"/>
      <c r="EO255" s="297"/>
      <c r="EP255" s="311"/>
      <c r="EQ255" s="311"/>
      <c r="ER255" s="311"/>
      <c r="ES255" s="311"/>
      <c r="ET255" s="312"/>
      <c r="EU255" s="311"/>
      <c r="EV255" s="297"/>
      <c r="EW255" s="311"/>
      <c r="EX255" s="311"/>
      <c r="EY255" s="311"/>
      <c r="EZ255" s="311"/>
      <c r="FA255" s="312"/>
      <c r="FB255" s="311"/>
      <c r="FC255" s="298"/>
    </row>
    <row r="256" spans="1:159" s="205" customFormat="1" ht="39.9" customHeight="1" x14ac:dyDescent="0.25">
      <c r="A256" s="206"/>
      <c r="B256" s="196"/>
      <c r="C256" s="292"/>
      <c r="D256" s="198"/>
      <c r="E256" s="299"/>
      <c r="F256" s="200"/>
      <c r="G256" s="301"/>
      <c r="H256" s="303"/>
      <c r="I256" s="299"/>
      <c r="J256" s="299"/>
      <c r="K256" s="299"/>
      <c r="L256" s="289"/>
      <c r="M256" s="299"/>
      <c r="N256" s="289"/>
      <c r="O256" s="363" t="str">
        <f>IF(P256="","",IF(OR(I256="",J256=""),"",IF(AND(ISNUMBER(FIND("post-", I256)),J256=ProductCode!$I$12),ProductCode!$F$19,IF(AND(ISNUMBER(FIND("pre-", I256)),J256=ProductCode!$I$12),ProductCode!$F$20,IF(ISNUMBER(FIND("post-", I256)),ProductCode!$F$17,ProductCode!$F$18)))))</f>
        <v/>
      </c>
      <c r="P256" s="295" t="str">
        <f t="shared" si="12"/>
        <v/>
      </c>
      <c r="Q256" s="306"/>
      <c r="R256" s="203"/>
      <c r="S256" s="308" t="str">
        <f t="shared" si="13"/>
        <v/>
      </c>
      <c r="T256" s="311"/>
      <c r="U256" s="311"/>
      <c r="V256" s="311"/>
      <c r="W256" s="311"/>
      <c r="X256" s="312"/>
      <c r="Y256" s="311"/>
      <c r="Z256" s="297"/>
      <c r="AA256" s="311"/>
      <c r="AB256" s="311"/>
      <c r="AC256" s="311"/>
      <c r="AD256" s="311"/>
      <c r="AE256" s="312"/>
      <c r="AF256" s="311"/>
      <c r="AG256" s="297"/>
      <c r="AH256" s="311"/>
      <c r="AI256" s="311"/>
      <c r="AJ256" s="311"/>
      <c r="AK256" s="311"/>
      <c r="AL256" s="312"/>
      <c r="AM256" s="311"/>
      <c r="AN256" s="297"/>
      <c r="AO256" s="311"/>
      <c r="AP256" s="311"/>
      <c r="AQ256" s="311"/>
      <c r="AR256" s="311"/>
      <c r="AS256" s="312"/>
      <c r="AT256" s="311"/>
      <c r="AU256" s="297"/>
      <c r="AV256" s="311"/>
      <c r="AW256" s="311"/>
      <c r="AX256" s="311"/>
      <c r="AY256" s="311"/>
      <c r="AZ256" s="312"/>
      <c r="BA256" s="311"/>
      <c r="BB256" s="297"/>
      <c r="BC256" s="311"/>
      <c r="BD256" s="311"/>
      <c r="BE256" s="311"/>
      <c r="BF256" s="311"/>
      <c r="BG256" s="312"/>
      <c r="BH256" s="311"/>
      <c r="BI256" s="297"/>
      <c r="BJ256" s="311"/>
      <c r="BK256" s="311"/>
      <c r="BL256" s="311"/>
      <c r="BM256" s="311"/>
      <c r="BN256" s="312"/>
      <c r="BO256" s="311"/>
      <c r="BP256" s="297"/>
      <c r="BQ256" s="311"/>
      <c r="BR256" s="311"/>
      <c r="BS256" s="311"/>
      <c r="BT256" s="311"/>
      <c r="BU256" s="312"/>
      <c r="BV256" s="311"/>
      <c r="BW256" s="297"/>
      <c r="BX256" s="311"/>
      <c r="BY256" s="311"/>
      <c r="BZ256" s="311"/>
      <c r="CA256" s="311"/>
      <c r="CB256" s="312"/>
      <c r="CC256" s="311"/>
      <c r="CD256" s="297"/>
      <c r="CE256" s="311"/>
      <c r="CF256" s="311"/>
      <c r="CG256" s="311"/>
      <c r="CH256" s="311"/>
      <c r="CI256" s="312"/>
      <c r="CJ256" s="311"/>
      <c r="CK256" s="297"/>
      <c r="CL256" s="311"/>
      <c r="CM256" s="311"/>
      <c r="CN256" s="311"/>
      <c r="CO256" s="311"/>
      <c r="CP256" s="312"/>
      <c r="CQ256" s="311"/>
      <c r="CR256" s="297"/>
      <c r="CS256" s="311"/>
      <c r="CT256" s="311"/>
      <c r="CU256" s="311"/>
      <c r="CV256" s="311"/>
      <c r="CW256" s="312"/>
      <c r="CX256" s="311"/>
      <c r="CY256" s="297"/>
      <c r="CZ256" s="311"/>
      <c r="DA256" s="311"/>
      <c r="DB256" s="311"/>
      <c r="DC256" s="311"/>
      <c r="DD256" s="312"/>
      <c r="DE256" s="311"/>
      <c r="DF256" s="297"/>
      <c r="DG256" s="311"/>
      <c r="DH256" s="311"/>
      <c r="DI256" s="311"/>
      <c r="DJ256" s="311"/>
      <c r="DK256" s="312"/>
      <c r="DL256" s="311"/>
      <c r="DM256" s="297"/>
      <c r="DN256" s="311"/>
      <c r="DO256" s="311"/>
      <c r="DP256" s="311"/>
      <c r="DQ256" s="311"/>
      <c r="DR256" s="312"/>
      <c r="DS256" s="311"/>
      <c r="DT256" s="297"/>
      <c r="DU256" s="311"/>
      <c r="DV256" s="311"/>
      <c r="DW256" s="311"/>
      <c r="DX256" s="311"/>
      <c r="DY256" s="312"/>
      <c r="DZ256" s="311"/>
      <c r="EA256" s="297"/>
      <c r="EB256" s="311"/>
      <c r="EC256" s="311"/>
      <c r="ED256" s="311"/>
      <c r="EE256" s="311"/>
      <c r="EF256" s="312"/>
      <c r="EG256" s="311"/>
      <c r="EH256" s="297"/>
      <c r="EI256" s="311"/>
      <c r="EJ256" s="311"/>
      <c r="EK256" s="311"/>
      <c r="EL256" s="311"/>
      <c r="EM256" s="312"/>
      <c r="EN256" s="311"/>
      <c r="EO256" s="297"/>
      <c r="EP256" s="311"/>
      <c r="EQ256" s="311"/>
      <c r="ER256" s="311"/>
      <c r="ES256" s="311"/>
      <c r="ET256" s="312"/>
      <c r="EU256" s="311"/>
      <c r="EV256" s="297"/>
      <c r="EW256" s="311"/>
      <c r="EX256" s="311"/>
      <c r="EY256" s="311"/>
      <c r="EZ256" s="311"/>
      <c r="FA256" s="312"/>
      <c r="FB256" s="311"/>
      <c r="FC256" s="298"/>
    </row>
    <row r="257" spans="1:159" s="205" customFormat="1" ht="39.9" customHeight="1" x14ac:dyDescent="0.25">
      <c r="A257" s="206"/>
      <c r="B257" s="196"/>
      <c r="C257" s="292"/>
      <c r="D257" s="198"/>
      <c r="E257" s="299"/>
      <c r="F257" s="200"/>
      <c r="G257" s="301"/>
      <c r="H257" s="303"/>
      <c r="I257" s="299"/>
      <c r="J257" s="299"/>
      <c r="K257" s="299"/>
      <c r="L257" s="289"/>
      <c r="M257" s="299"/>
      <c r="N257" s="289"/>
      <c r="O257" s="363" t="str">
        <f>IF(P257="","",IF(OR(I257="",J257=""),"",IF(AND(ISNUMBER(FIND("post-", I257)),J257=ProductCode!$I$12),ProductCode!$F$19,IF(AND(ISNUMBER(FIND("pre-", I257)),J257=ProductCode!$I$12),ProductCode!$F$20,IF(ISNUMBER(FIND("post-", I257)),ProductCode!$F$17,ProductCode!$F$18)))))</f>
        <v/>
      </c>
      <c r="P257" s="295" t="str">
        <f t="shared" si="12"/>
        <v/>
      </c>
      <c r="Q257" s="306"/>
      <c r="R257" s="203"/>
      <c r="S257" s="308" t="str">
        <f t="shared" si="13"/>
        <v/>
      </c>
      <c r="T257" s="311"/>
      <c r="U257" s="311"/>
      <c r="V257" s="311"/>
      <c r="W257" s="311"/>
      <c r="X257" s="312"/>
      <c r="Y257" s="311"/>
      <c r="Z257" s="297"/>
      <c r="AA257" s="311"/>
      <c r="AB257" s="311"/>
      <c r="AC257" s="311"/>
      <c r="AD257" s="311"/>
      <c r="AE257" s="312"/>
      <c r="AF257" s="311"/>
      <c r="AG257" s="297"/>
      <c r="AH257" s="311"/>
      <c r="AI257" s="311"/>
      <c r="AJ257" s="311"/>
      <c r="AK257" s="311"/>
      <c r="AL257" s="312"/>
      <c r="AM257" s="311"/>
      <c r="AN257" s="297"/>
      <c r="AO257" s="311"/>
      <c r="AP257" s="311"/>
      <c r="AQ257" s="311"/>
      <c r="AR257" s="311"/>
      <c r="AS257" s="312"/>
      <c r="AT257" s="311"/>
      <c r="AU257" s="297"/>
      <c r="AV257" s="311"/>
      <c r="AW257" s="311"/>
      <c r="AX257" s="311"/>
      <c r="AY257" s="311"/>
      <c r="AZ257" s="312"/>
      <c r="BA257" s="311"/>
      <c r="BB257" s="297"/>
      <c r="BC257" s="311"/>
      <c r="BD257" s="311"/>
      <c r="BE257" s="311"/>
      <c r="BF257" s="311"/>
      <c r="BG257" s="312"/>
      <c r="BH257" s="311"/>
      <c r="BI257" s="297"/>
      <c r="BJ257" s="311"/>
      <c r="BK257" s="311"/>
      <c r="BL257" s="311"/>
      <c r="BM257" s="311"/>
      <c r="BN257" s="312"/>
      <c r="BO257" s="311"/>
      <c r="BP257" s="297"/>
      <c r="BQ257" s="311"/>
      <c r="BR257" s="311"/>
      <c r="BS257" s="311"/>
      <c r="BT257" s="311"/>
      <c r="BU257" s="312"/>
      <c r="BV257" s="311"/>
      <c r="BW257" s="297"/>
      <c r="BX257" s="311"/>
      <c r="BY257" s="311"/>
      <c r="BZ257" s="311"/>
      <c r="CA257" s="311"/>
      <c r="CB257" s="312"/>
      <c r="CC257" s="311"/>
      <c r="CD257" s="297"/>
      <c r="CE257" s="311"/>
      <c r="CF257" s="311"/>
      <c r="CG257" s="311"/>
      <c r="CH257" s="311"/>
      <c r="CI257" s="312"/>
      <c r="CJ257" s="311"/>
      <c r="CK257" s="297"/>
      <c r="CL257" s="311"/>
      <c r="CM257" s="311"/>
      <c r="CN257" s="311"/>
      <c r="CO257" s="311"/>
      <c r="CP257" s="312"/>
      <c r="CQ257" s="311"/>
      <c r="CR257" s="297"/>
      <c r="CS257" s="311"/>
      <c r="CT257" s="311"/>
      <c r="CU257" s="311"/>
      <c r="CV257" s="311"/>
      <c r="CW257" s="312"/>
      <c r="CX257" s="311"/>
      <c r="CY257" s="297"/>
      <c r="CZ257" s="311"/>
      <c r="DA257" s="311"/>
      <c r="DB257" s="311"/>
      <c r="DC257" s="311"/>
      <c r="DD257" s="312"/>
      <c r="DE257" s="311"/>
      <c r="DF257" s="297"/>
      <c r="DG257" s="311"/>
      <c r="DH257" s="311"/>
      <c r="DI257" s="311"/>
      <c r="DJ257" s="311"/>
      <c r="DK257" s="312"/>
      <c r="DL257" s="311"/>
      <c r="DM257" s="297"/>
      <c r="DN257" s="311"/>
      <c r="DO257" s="311"/>
      <c r="DP257" s="311"/>
      <c r="DQ257" s="311"/>
      <c r="DR257" s="312"/>
      <c r="DS257" s="311"/>
      <c r="DT257" s="297"/>
      <c r="DU257" s="311"/>
      <c r="DV257" s="311"/>
      <c r="DW257" s="311"/>
      <c r="DX257" s="311"/>
      <c r="DY257" s="312"/>
      <c r="DZ257" s="311"/>
      <c r="EA257" s="297"/>
      <c r="EB257" s="311"/>
      <c r="EC257" s="311"/>
      <c r="ED257" s="311"/>
      <c r="EE257" s="311"/>
      <c r="EF257" s="312"/>
      <c r="EG257" s="311"/>
      <c r="EH257" s="297"/>
      <c r="EI257" s="311"/>
      <c r="EJ257" s="311"/>
      <c r="EK257" s="311"/>
      <c r="EL257" s="311"/>
      <c r="EM257" s="312"/>
      <c r="EN257" s="311"/>
      <c r="EO257" s="297"/>
      <c r="EP257" s="311"/>
      <c r="EQ257" s="311"/>
      <c r="ER257" s="311"/>
      <c r="ES257" s="311"/>
      <c r="ET257" s="312"/>
      <c r="EU257" s="311"/>
      <c r="EV257" s="297"/>
      <c r="EW257" s="311"/>
      <c r="EX257" s="311"/>
      <c r="EY257" s="311"/>
      <c r="EZ257" s="311"/>
      <c r="FA257" s="312"/>
      <c r="FB257" s="311"/>
      <c r="FC257" s="298"/>
    </row>
    <row r="258" spans="1:159" s="205" customFormat="1" ht="39.9" customHeight="1" x14ac:dyDescent="0.25">
      <c r="A258" s="206"/>
      <c r="B258" s="196"/>
      <c r="C258" s="292"/>
      <c r="D258" s="198"/>
      <c r="E258" s="299"/>
      <c r="F258" s="200"/>
      <c r="G258" s="301"/>
      <c r="H258" s="303"/>
      <c r="I258" s="299"/>
      <c r="J258" s="299"/>
      <c r="K258" s="299"/>
      <c r="L258" s="289"/>
      <c r="M258" s="299"/>
      <c r="N258" s="289"/>
      <c r="O258" s="363" t="str">
        <f>IF(P258="","",IF(OR(I258="",J258=""),"",IF(AND(ISNUMBER(FIND("post-", I258)),J258=ProductCode!$I$12),ProductCode!$F$19,IF(AND(ISNUMBER(FIND("pre-", I258)),J258=ProductCode!$I$12),ProductCode!$F$20,IF(ISNUMBER(FIND("post-", I258)),ProductCode!$F$17,ProductCode!$F$18)))))</f>
        <v/>
      </c>
      <c r="P258" s="295" t="str">
        <f t="shared" si="12"/>
        <v/>
      </c>
      <c r="Q258" s="306"/>
      <c r="R258" s="203"/>
      <c r="S258" s="308" t="str">
        <f t="shared" si="13"/>
        <v/>
      </c>
      <c r="T258" s="311"/>
      <c r="U258" s="311"/>
      <c r="V258" s="311"/>
      <c r="W258" s="311"/>
      <c r="X258" s="312"/>
      <c r="Y258" s="311"/>
      <c r="Z258" s="297"/>
      <c r="AA258" s="311"/>
      <c r="AB258" s="311"/>
      <c r="AC258" s="311"/>
      <c r="AD258" s="311"/>
      <c r="AE258" s="312"/>
      <c r="AF258" s="311"/>
      <c r="AG258" s="297"/>
      <c r="AH258" s="311"/>
      <c r="AI258" s="311"/>
      <c r="AJ258" s="311"/>
      <c r="AK258" s="311"/>
      <c r="AL258" s="312"/>
      <c r="AM258" s="311"/>
      <c r="AN258" s="297"/>
      <c r="AO258" s="311"/>
      <c r="AP258" s="311"/>
      <c r="AQ258" s="311"/>
      <c r="AR258" s="311"/>
      <c r="AS258" s="312"/>
      <c r="AT258" s="311"/>
      <c r="AU258" s="297"/>
      <c r="AV258" s="311"/>
      <c r="AW258" s="311"/>
      <c r="AX258" s="311"/>
      <c r="AY258" s="311"/>
      <c r="AZ258" s="312"/>
      <c r="BA258" s="311"/>
      <c r="BB258" s="297"/>
      <c r="BC258" s="311"/>
      <c r="BD258" s="311"/>
      <c r="BE258" s="311"/>
      <c r="BF258" s="311"/>
      <c r="BG258" s="312"/>
      <c r="BH258" s="311"/>
      <c r="BI258" s="297"/>
      <c r="BJ258" s="311"/>
      <c r="BK258" s="311"/>
      <c r="BL258" s="311"/>
      <c r="BM258" s="311"/>
      <c r="BN258" s="312"/>
      <c r="BO258" s="311"/>
      <c r="BP258" s="297"/>
      <c r="BQ258" s="311"/>
      <c r="BR258" s="311"/>
      <c r="BS258" s="311"/>
      <c r="BT258" s="311"/>
      <c r="BU258" s="312"/>
      <c r="BV258" s="311"/>
      <c r="BW258" s="297"/>
      <c r="BX258" s="311"/>
      <c r="BY258" s="311"/>
      <c r="BZ258" s="311"/>
      <c r="CA258" s="311"/>
      <c r="CB258" s="312"/>
      <c r="CC258" s="311"/>
      <c r="CD258" s="297"/>
      <c r="CE258" s="311"/>
      <c r="CF258" s="311"/>
      <c r="CG258" s="311"/>
      <c r="CH258" s="311"/>
      <c r="CI258" s="312"/>
      <c r="CJ258" s="311"/>
      <c r="CK258" s="297"/>
      <c r="CL258" s="311"/>
      <c r="CM258" s="311"/>
      <c r="CN258" s="311"/>
      <c r="CO258" s="311"/>
      <c r="CP258" s="312"/>
      <c r="CQ258" s="311"/>
      <c r="CR258" s="297"/>
      <c r="CS258" s="311"/>
      <c r="CT258" s="311"/>
      <c r="CU258" s="311"/>
      <c r="CV258" s="311"/>
      <c r="CW258" s="312"/>
      <c r="CX258" s="311"/>
      <c r="CY258" s="297"/>
      <c r="CZ258" s="311"/>
      <c r="DA258" s="311"/>
      <c r="DB258" s="311"/>
      <c r="DC258" s="311"/>
      <c r="DD258" s="312"/>
      <c r="DE258" s="311"/>
      <c r="DF258" s="297"/>
      <c r="DG258" s="311"/>
      <c r="DH258" s="311"/>
      <c r="DI258" s="311"/>
      <c r="DJ258" s="311"/>
      <c r="DK258" s="312"/>
      <c r="DL258" s="311"/>
      <c r="DM258" s="297"/>
      <c r="DN258" s="311"/>
      <c r="DO258" s="311"/>
      <c r="DP258" s="311"/>
      <c r="DQ258" s="311"/>
      <c r="DR258" s="312"/>
      <c r="DS258" s="311"/>
      <c r="DT258" s="297"/>
      <c r="DU258" s="311"/>
      <c r="DV258" s="311"/>
      <c r="DW258" s="311"/>
      <c r="DX258" s="311"/>
      <c r="DY258" s="312"/>
      <c r="DZ258" s="311"/>
      <c r="EA258" s="297"/>
      <c r="EB258" s="311"/>
      <c r="EC258" s="311"/>
      <c r="ED258" s="311"/>
      <c r="EE258" s="311"/>
      <c r="EF258" s="312"/>
      <c r="EG258" s="311"/>
      <c r="EH258" s="297"/>
      <c r="EI258" s="311"/>
      <c r="EJ258" s="311"/>
      <c r="EK258" s="311"/>
      <c r="EL258" s="311"/>
      <c r="EM258" s="312"/>
      <c r="EN258" s="311"/>
      <c r="EO258" s="297"/>
      <c r="EP258" s="311"/>
      <c r="EQ258" s="311"/>
      <c r="ER258" s="311"/>
      <c r="ES258" s="311"/>
      <c r="ET258" s="312"/>
      <c r="EU258" s="311"/>
      <c r="EV258" s="297"/>
      <c r="EW258" s="311"/>
      <c r="EX258" s="311"/>
      <c r="EY258" s="311"/>
      <c r="EZ258" s="311"/>
      <c r="FA258" s="312"/>
      <c r="FB258" s="311"/>
      <c r="FC258" s="298"/>
    </row>
    <row r="259" spans="1:159" s="205" customFormat="1" ht="39.9" customHeight="1" x14ac:dyDescent="0.25">
      <c r="A259" s="206"/>
      <c r="B259" s="196"/>
      <c r="C259" s="292"/>
      <c r="D259" s="198"/>
      <c r="E259" s="299"/>
      <c r="F259" s="200"/>
      <c r="G259" s="301"/>
      <c r="H259" s="303"/>
      <c r="I259" s="299"/>
      <c r="J259" s="299"/>
      <c r="K259" s="299"/>
      <c r="L259" s="289"/>
      <c r="M259" s="299"/>
      <c r="N259" s="289"/>
      <c r="O259" s="363" t="str">
        <f>IF(P259="","",IF(OR(I259="",J259=""),"",IF(AND(ISNUMBER(FIND("post-", I259)),J259=ProductCode!$I$12),ProductCode!$F$19,IF(AND(ISNUMBER(FIND("pre-", I259)),J259=ProductCode!$I$12),ProductCode!$F$20,IF(ISNUMBER(FIND("post-", I259)),ProductCode!$F$17,ProductCode!$F$18)))))</f>
        <v/>
      </c>
      <c r="P259" s="295" t="str">
        <f t="shared" si="12"/>
        <v/>
      </c>
      <c r="Q259" s="306"/>
      <c r="R259" s="203"/>
      <c r="S259" s="308" t="str">
        <f t="shared" si="13"/>
        <v/>
      </c>
      <c r="T259" s="311"/>
      <c r="U259" s="311"/>
      <c r="V259" s="311"/>
      <c r="W259" s="311"/>
      <c r="X259" s="312"/>
      <c r="Y259" s="311"/>
      <c r="Z259" s="297"/>
      <c r="AA259" s="311"/>
      <c r="AB259" s="311"/>
      <c r="AC259" s="311"/>
      <c r="AD259" s="311"/>
      <c r="AE259" s="312"/>
      <c r="AF259" s="311"/>
      <c r="AG259" s="297"/>
      <c r="AH259" s="311"/>
      <c r="AI259" s="311"/>
      <c r="AJ259" s="311"/>
      <c r="AK259" s="311"/>
      <c r="AL259" s="312"/>
      <c r="AM259" s="311"/>
      <c r="AN259" s="297"/>
      <c r="AO259" s="311"/>
      <c r="AP259" s="311"/>
      <c r="AQ259" s="311"/>
      <c r="AR259" s="311"/>
      <c r="AS259" s="312"/>
      <c r="AT259" s="311"/>
      <c r="AU259" s="297"/>
      <c r="AV259" s="311"/>
      <c r="AW259" s="311"/>
      <c r="AX259" s="311"/>
      <c r="AY259" s="311"/>
      <c r="AZ259" s="312"/>
      <c r="BA259" s="311"/>
      <c r="BB259" s="297"/>
      <c r="BC259" s="311"/>
      <c r="BD259" s="311"/>
      <c r="BE259" s="311"/>
      <c r="BF259" s="311"/>
      <c r="BG259" s="312"/>
      <c r="BH259" s="311"/>
      <c r="BI259" s="297"/>
      <c r="BJ259" s="311"/>
      <c r="BK259" s="311"/>
      <c r="BL259" s="311"/>
      <c r="BM259" s="311"/>
      <c r="BN259" s="312"/>
      <c r="BO259" s="311"/>
      <c r="BP259" s="297"/>
      <c r="BQ259" s="311"/>
      <c r="BR259" s="311"/>
      <c r="BS259" s="311"/>
      <c r="BT259" s="311"/>
      <c r="BU259" s="312"/>
      <c r="BV259" s="311"/>
      <c r="BW259" s="297"/>
      <c r="BX259" s="311"/>
      <c r="BY259" s="311"/>
      <c r="BZ259" s="311"/>
      <c r="CA259" s="311"/>
      <c r="CB259" s="312"/>
      <c r="CC259" s="311"/>
      <c r="CD259" s="297"/>
      <c r="CE259" s="311"/>
      <c r="CF259" s="311"/>
      <c r="CG259" s="311"/>
      <c r="CH259" s="311"/>
      <c r="CI259" s="312"/>
      <c r="CJ259" s="311"/>
      <c r="CK259" s="297"/>
      <c r="CL259" s="311"/>
      <c r="CM259" s="311"/>
      <c r="CN259" s="311"/>
      <c r="CO259" s="311"/>
      <c r="CP259" s="312"/>
      <c r="CQ259" s="311"/>
      <c r="CR259" s="297"/>
      <c r="CS259" s="311"/>
      <c r="CT259" s="311"/>
      <c r="CU259" s="311"/>
      <c r="CV259" s="311"/>
      <c r="CW259" s="312"/>
      <c r="CX259" s="311"/>
      <c r="CY259" s="297"/>
      <c r="CZ259" s="311"/>
      <c r="DA259" s="311"/>
      <c r="DB259" s="311"/>
      <c r="DC259" s="311"/>
      <c r="DD259" s="312"/>
      <c r="DE259" s="311"/>
      <c r="DF259" s="297"/>
      <c r="DG259" s="311"/>
      <c r="DH259" s="311"/>
      <c r="DI259" s="311"/>
      <c r="DJ259" s="311"/>
      <c r="DK259" s="312"/>
      <c r="DL259" s="311"/>
      <c r="DM259" s="297"/>
      <c r="DN259" s="311"/>
      <c r="DO259" s="311"/>
      <c r="DP259" s="311"/>
      <c r="DQ259" s="311"/>
      <c r="DR259" s="312"/>
      <c r="DS259" s="311"/>
      <c r="DT259" s="297"/>
      <c r="DU259" s="311"/>
      <c r="DV259" s="311"/>
      <c r="DW259" s="311"/>
      <c r="DX259" s="311"/>
      <c r="DY259" s="312"/>
      <c r="DZ259" s="311"/>
      <c r="EA259" s="297"/>
      <c r="EB259" s="311"/>
      <c r="EC259" s="311"/>
      <c r="ED259" s="311"/>
      <c r="EE259" s="311"/>
      <c r="EF259" s="312"/>
      <c r="EG259" s="311"/>
      <c r="EH259" s="297"/>
      <c r="EI259" s="311"/>
      <c r="EJ259" s="311"/>
      <c r="EK259" s="311"/>
      <c r="EL259" s="311"/>
      <c r="EM259" s="312"/>
      <c r="EN259" s="311"/>
      <c r="EO259" s="297"/>
      <c r="EP259" s="311"/>
      <c r="EQ259" s="311"/>
      <c r="ER259" s="311"/>
      <c r="ES259" s="311"/>
      <c r="ET259" s="312"/>
      <c r="EU259" s="311"/>
      <c r="EV259" s="297"/>
      <c r="EW259" s="311"/>
      <c r="EX259" s="311"/>
      <c r="EY259" s="311"/>
      <c r="EZ259" s="311"/>
      <c r="FA259" s="312"/>
      <c r="FB259" s="311"/>
      <c r="FC259" s="298"/>
    </row>
    <row r="260" spans="1:159" s="205" customFormat="1" ht="39.9" customHeight="1" x14ac:dyDescent="0.25">
      <c r="A260" s="206"/>
      <c r="B260" s="196"/>
      <c r="C260" s="292"/>
      <c r="D260" s="198"/>
      <c r="E260" s="299"/>
      <c r="F260" s="200"/>
      <c r="G260" s="301"/>
      <c r="H260" s="303"/>
      <c r="I260" s="299"/>
      <c r="J260" s="299"/>
      <c r="K260" s="299"/>
      <c r="L260" s="289"/>
      <c r="M260" s="299"/>
      <c r="N260" s="289"/>
      <c r="O260" s="363" t="str">
        <f>IF(P260="","",IF(OR(I260="",J260=""),"",IF(AND(ISNUMBER(FIND("post-", I260)),J260=ProductCode!$I$12),ProductCode!$F$19,IF(AND(ISNUMBER(FIND("pre-", I260)),J260=ProductCode!$I$12),ProductCode!$F$20,IF(ISNUMBER(FIND("post-", I260)),ProductCode!$F$17,ProductCode!$F$18)))))</f>
        <v/>
      </c>
      <c r="P260" s="295" t="str">
        <f t="shared" si="12"/>
        <v/>
      </c>
      <c r="Q260" s="306"/>
      <c r="R260" s="203"/>
      <c r="S260" s="308" t="str">
        <f t="shared" si="13"/>
        <v/>
      </c>
      <c r="T260" s="311"/>
      <c r="U260" s="311"/>
      <c r="V260" s="311"/>
      <c r="W260" s="311"/>
      <c r="X260" s="312"/>
      <c r="Y260" s="311"/>
      <c r="Z260" s="297"/>
      <c r="AA260" s="311"/>
      <c r="AB260" s="311"/>
      <c r="AC260" s="311"/>
      <c r="AD260" s="311"/>
      <c r="AE260" s="312"/>
      <c r="AF260" s="311"/>
      <c r="AG260" s="297"/>
      <c r="AH260" s="311"/>
      <c r="AI260" s="311"/>
      <c r="AJ260" s="311"/>
      <c r="AK260" s="311"/>
      <c r="AL260" s="312"/>
      <c r="AM260" s="311"/>
      <c r="AN260" s="297"/>
      <c r="AO260" s="311"/>
      <c r="AP260" s="311"/>
      <c r="AQ260" s="311"/>
      <c r="AR260" s="311"/>
      <c r="AS260" s="312"/>
      <c r="AT260" s="311"/>
      <c r="AU260" s="297"/>
      <c r="AV260" s="311"/>
      <c r="AW260" s="311"/>
      <c r="AX260" s="311"/>
      <c r="AY260" s="311"/>
      <c r="AZ260" s="312"/>
      <c r="BA260" s="311"/>
      <c r="BB260" s="297"/>
      <c r="BC260" s="311"/>
      <c r="BD260" s="311"/>
      <c r="BE260" s="311"/>
      <c r="BF260" s="311"/>
      <c r="BG260" s="312"/>
      <c r="BH260" s="311"/>
      <c r="BI260" s="297"/>
      <c r="BJ260" s="311"/>
      <c r="BK260" s="311"/>
      <c r="BL260" s="311"/>
      <c r="BM260" s="311"/>
      <c r="BN260" s="312"/>
      <c r="BO260" s="311"/>
      <c r="BP260" s="297"/>
      <c r="BQ260" s="311"/>
      <c r="BR260" s="311"/>
      <c r="BS260" s="311"/>
      <c r="BT260" s="311"/>
      <c r="BU260" s="312"/>
      <c r="BV260" s="311"/>
      <c r="BW260" s="297"/>
      <c r="BX260" s="311"/>
      <c r="BY260" s="311"/>
      <c r="BZ260" s="311"/>
      <c r="CA260" s="311"/>
      <c r="CB260" s="312"/>
      <c r="CC260" s="311"/>
      <c r="CD260" s="297"/>
      <c r="CE260" s="311"/>
      <c r="CF260" s="311"/>
      <c r="CG260" s="311"/>
      <c r="CH260" s="311"/>
      <c r="CI260" s="312"/>
      <c r="CJ260" s="311"/>
      <c r="CK260" s="297"/>
      <c r="CL260" s="311"/>
      <c r="CM260" s="311"/>
      <c r="CN260" s="311"/>
      <c r="CO260" s="311"/>
      <c r="CP260" s="312"/>
      <c r="CQ260" s="311"/>
      <c r="CR260" s="297"/>
      <c r="CS260" s="311"/>
      <c r="CT260" s="311"/>
      <c r="CU260" s="311"/>
      <c r="CV260" s="311"/>
      <c r="CW260" s="312"/>
      <c r="CX260" s="311"/>
      <c r="CY260" s="297"/>
      <c r="CZ260" s="311"/>
      <c r="DA260" s="311"/>
      <c r="DB260" s="311"/>
      <c r="DC260" s="311"/>
      <c r="DD260" s="312"/>
      <c r="DE260" s="311"/>
      <c r="DF260" s="297"/>
      <c r="DG260" s="311"/>
      <c r="DH260" s="311"/>
      <c r="DI260" s="311"/>
      <c r="DJ260" s="311"/>
      <c r="DK260" s="312"/>
      <c r="DL260" s="311"/>
      <c r="DM260" s="297"/>
      <c r="DN260" s="311"/>
      <c r="DO260" s="311"/>
      <c r="DP260" s="311"/>
      <c r="DQ260" s="311"/>
      <c r="DR260" s="312"/>
      <c r="DS260" s="311"/>
      <c r="DT260" s="297"/>
      <c r="DU260" s="311"/>
      <c r="DV260" s="311"/>
      <c r="DW260" s="311"/>
      <c r="DX260" s="311"/>
      <c r="DY260" s="312"/>
      <c r="DZ260" s="311"/>
      <c r="EA260" s="297"/>
      <c r="EB260" s="311"/>
      <c r="EC260" s="311"/>
      <c r="ED260" s="311"/>
      <c r="EE260" s="311"/>
      <c r="EF260" s="312"/>
      <c r="EG260" s="311"/>
      <c r="EH260" s="297"/>
      <c r="EI260" s="311"/>
      <c r="EJ260" s="311"/>
      <c r="EK260" s="311"/>
      <c r="EL260" s="311"/>
      <c r="EM260" s="312"/>
      <c r="EN260" s="311"/>
      <c r="EO260" s="297"/>
      <c r="EP260" s="311"/>
      <c r="EQ260" s="311"/>
      <c r="ER260" s="311"/>
      <c r="ES260" s="311"/>
      <c r="ET260" s="312"/>
      <c r="EU260" s="311"/>
      <c r="EV260" s="297"/>
      <c r="EW260" s="311"/>
      <c r="EX260" s="311"/>
      <c r="EY260" s="311"/>
      <c r="EZ260" s="311"/>
      <c r="FA260" s="312"/>
      <c r="FB260" s="311"/>
      <c r="FC260" s="298"/>
    </row>
    <row r="261" spans="1:159" s="205" customFormat="1" ht="39.9" customHeight="1" x14ac:dyDescent="0.25">
      <c r="A261" s="206"/>
      <c r="B261" s="196"/>
      <c r="C261" s="292"/>
      <c r="D261" s="198"/>
      <c r="E261" s="299"/>
      <c r="F261" s="200"/>
      <c r="G261" s="301"/>
      <c r="H261" s="303"/>
      <c r="I261" s="299"/>
      <c r="J261" s="299"/>
      <c r="K261" s="299"/>
      <c r="L261" s="289"/>
      <c r="M261" s="299"/>
      <c r="N261" s="289"/>
      <c r="O261" s="363" t="str">
        <f>IF(P261="","",IF(OR(I261="",J261=""),"",IF(AND(ISNUMBER(FIND("post-", I261)),J261=ProductCode!$I$12),ProductCode!$F$19,IF(AND(ISNUMBER(FIND("pre-", I261)),J261=ProductCode!$I$12),ProductCode!$F$20,IF(ISNUMBER(FIND("post-", I261)),ProductCode!$F$17,ProductCode!$F$18)))))</f>
        <v/>
      </c>
      <c r="P261" s="295" t="str">
        <f t="shared" si="12"/>
        <v/>
      </c>
      <c r="Q261" s="306"/>
      <c r="R261" s="203"/>
      <c r="S261" s="308" t="str">
        <f t="shared" si="13"/>
        <v/>
      </c>
      <c r="T261" s="311"/>
      <c r="U261" s="311"/>
      <c r="V261" s="311"/>
      <c r="W261" s="311"/>
      <c r="X261" s="312"/>
      <c r="Y261" s="311"/>
      <c r="Z261" s="297"/>
      <c r="AA261" s="311"/>
      <c r="AB261" s="311"/>
      <c r="AC261" s="311"/>
      <c r="AD261" s="311"/>
      <c r="AE261" s="312"/>
      <c r="AF261" s="311"/>
      <c r="AG261" s="297"/>
      <c r="AH261" s="311"/>
      <c r="AI261" s="311"/>
      <c r="AJ261" s="311"/>
      <c r="AK261" s="311"/>
      <c r="AL261" s="312"/>
      <c r="AM261" s="311"/>
      <c r="AN261" s="297"/>
      <c r="AO261" s="311"/>
      <c r="AP261" s="311"/>
      <c r="AQ261" s="311"/>
      <c r="AR261" s="311"/>
      <c r="AS261" s="312"/>
      <c r="AT261" s="311"/>
      <c r="AU261" s="297"/>
      <c r="AV261" s="311"/>
      <c r="AW261" s="311"/>
      <c r="AX261" s="311"/>
      <c r="AY261" s="311"/>
      <c r="AZ261" s="312"/>
      <c r="BA261" s="311"/>
      <c r="BB261" s="297"/>
      <c r="BC261" s="311"/>
      <c r="BD261" s="311"/>
      <c r="BE261" s="311"/>
      <c r="BF261" s="311"/>
      <c r="BG261" s="312"/>
      <c r="BH261" s="311"/>
      <c r="BI261" s="297"/>
      <c r="BJ261" s="311"/>
      <c r="BK261" s="311"/>
      <c r="BL261" s="311"/>
      <c r="BM261" s="311"/>
      <c r="BN261" s="312"/>
      <c r="BO261" s="311"/>
      <c r="BP261" s="297"/>
      <c r="BQ261" s="311"/>
      <c r="BR261" s="311"/>
      <c r="BS261" s="311"/>
      <c r="BT261" s="311"/>
      <c r="BU261" s="312"/>
      <c r="BV261" s="311"/>
      <c r="BW261" s="297"/>
      <c r="BX261" s="311"/>
      <c r="BY261" s="311"/>
      <c r="BZ261" s="311"/>
      <c r="CA261" s="311"/>
      <c r="CB261" s="312"/>
      <c r="CC261" s="311"/>
      <c r="CD261" s="297"/>
      <c r="CE261" s="311"/>
      <c r="CF261" s="311"/>
      <c r="CG261" s="311"/>
      <c r="CH261" s="311"/>
      <c r="CI261" s="312"/>
      <c r="CJ261" s="311"/>
      <c r="CK261" s="297"/>
      <c r="CL261" s="311"/>
      <c r="CM261" s="311"/>
      <c r="CN261" s="311"/>
      <c r="CO261" s="311"/>
      <c r="CP261" s="312"/>
      <c r="CQ261" s="311"/>
      <c r="CR261" s="297"/>
      <c r="CS261" s="311"/>
      <c r="CT261" s="311"/>
      <c r="CU261" s="311"/>
      <c r="CV261" s="311"/>
      <c r="CW261" s="312"/>
      <c r="CX261" s="311"/>
      <c r="CY261" s="297"/>
      <c r="CZ261" s="311"/>
      <c r="DA261" s="311"/>
      <c r="DB261" s="311"/>
      <c r="DC261" s="311"/>
      <c r="DD261" s="312"/>
      <c r="DE261" s="311"/>
      <c r="DF261" s="297"/>
      <c r="DG261" s="311"/>
      <c r="DH261" s="311"/>
      <c r="DI261" s="311"/>
      <c r="DJ261" s="311"/>
      <c r="DK261" s="312"/>
      <c r="DL261" s="311"/>
      <c r="DM261" s="297"/>
      <c r="DN261" s="311"/>
      <c r="DO261" s="311"/>
      <c r="DP261" s="311"/>
      <c r="DQ261" s="311"/>
      <c r="DR261" s="312"/>
      <c r="DS261" s="311"/>
      <c r="DT261" s="297"/>
      <c r="DU261" s="311"/>
      <c r="DV261" s="311"/>
      <c r="DW261" s="311"/>
      <c r="DX261" s="311"/>
      <c r="DY261" s="312"/>
      <c r="DZ261" s="311"/>
      <c r="EA261" s="297"/>
      <c r="EB261" s="311"/>
      <c r="EC261" s="311"/>
      <c r="ED261" s="311"/>
      <c r="EE261" s="311"/>
      <c r="EF261" s="312"/>
      <c r="EG261" s="311"/>
      <c r="EH261" s="297"/>
      <c r="EI261" s="311"/>
      <c r="EJ261" s="311"/>
      <c r="EK261" s="311"/>
      <c r="EL261" s="311"/>
      <c r="EM261" s="312"/>
      <c r="EN261" s="311"/>
      <c r="EO261" s="297"/>
      <c r="EP261" s="311"/>
      <c r="EQ261" s="311"/>
      <c r="ER261" s="311"/>
      <c r="ES261" s="311"/>
      <c r="ET261" s="312"/>
      <c r="EU261" s="311"/>
      <c r="EV261" s="297"/>
      <c r="EW261" s="311"/>
      <c r="EX261" s="311"/>
      <c r="EY261" s="311"/>
      <c r="EZ261" s="311"/>
      <c r="FA261" s="312"/>
      <c r="FB261" s="311"/>
      <c r="FC261" s="298"/>
    </row>
    <row r="262" spans="1:159" s="205" customFormat="1" ht="39.9" customHeight="1" x14ac:dyDescent="0.25">
      <c r="A262" s="206"/>
      <c r="B262" s="196"/>
      <c r="C262" s="292"/>
      <c r="D262" s="198"/>
      <c r="E262" s="299"/>
      <c r="F262" s="200"/>
      <c r="G262" s="301"/>
      <c r="H262" s="303"/>
      <c r="I262" s="299"/>
      <c r="J262" s="299"/>
      <c r="K262" s="299"/>
      <c r="L262" s="289"/>
      <c r="M262" s="299"/>
      <c r="N262" s="289"/>
      <c r="O262" s="363" t="str">
        <f>IF(P262="","",IF(OR(I262="",J262=""),"",IF(AND(ISNUMBER(FIND("post-", I262)),J262=ProductCode!$I$12),ProductCode!$F$19,IF(AND(ISNUMBER(FIND("pre-", I262)),J262=ProductCode!$I$12),ProductCode!$F$20,IF(ISNUMBER(FIND("post-", I262)),ProductCode!$F$17,ProductCode!$F$18)))))</f>
        <v/>
      </c>
      <c r="P262" s="295" t="str">
        <f t="shared" si="12"/>
        <v/>
      </c>
      <c r="Q262" s="306"/>
      <c r="R262" s="203"/>
      <c r="S262" s="308" t="str">
        <f t="shared" si="13"/>
        <v/>
      </c>
      <c r="T262" s="311"/>
      <c r="U262" s="311"/>
      <c r="V262" s="311"/>
      <c r="W262" s="311"/>
      <c r="X262" s="312"/>
      <c r="Y262" s="311"/>
      <c r="Z262" s="297"/>
      <c r="AA262" s="311"/>
      <c r="AB262" s="311"/>
      <c r="AC262" s="311"/>
      <c r="AD262" s="311"/>
      <c r="AE262" s="312"/>
      <c r="AF262" s="311"/>
      <c r="AG262" s="297"/>
      <c r="AH262" s="311"/>
      <c r="AI262" s="311"/>
      <c r="AJ262" s="311"/>
      <c r="AK262" s="311"/>
      <c r="AL262" s="312"/>
      <c r="AM262" s="311"/>
      <c r="AN262" s="297"/>
      <c r="AO262" s="311"/>
      <c r="AP262" s="311"/>
      <c r="AQ262" s="311"/>
      <c r="AR262" s="311"/>
      <c r="AS262" s="312"/>
      <c r="AT262" s="311"/>
      <c r="AU262" s="297"/>
      <c r="AV262" s="311"/>
      <c r="AW262" s="311"/>
      <c r="AX262" s="311"/>
      <c r="AY262" s="311"/>
      <c r="AZ262" s="312"/>
      <c r="BA262" s="311"/>
      <c r="BB262" s="297"/>
      <c r="BC262" s="311"/>
      <c r="BD262" s="311"/>
      <c r="BE262" s="311"/>
      <c r="BF262" s="311"/>
      <c r="BG262" s="312"/>
      <c r="BH262" s="311"/>
      <c r="BI262" s="297"/>
      <c r="BJ262" s="311"/>
      <c r="BK262" s="311"/>
      <c r="BL262" s="311"/>
      <c r="BM262" s="311"/>
      <c r="BN262" s="312"/>
      <c r="BO262" s="311"/>
      <c r="BP262" s="297"/>
      <c r="BQ262" s="311"/>
      <c r="BR262" s="311"/>
      <c r="BS262" s="311"/>
      <c r="BT262" s="311"/>
      <c r="BU262" s="312"/>
      <c r="BV262" s="311"/>
      <c r="BW262" s="297"/>
      <c r="BX262" s="311"/>
      <c r="BY262" s="311"/>
      <c r="BZ262" s="311"/>
      <c r="CA262" s="311"/>
      <c r="CB262" s="312"/>
      <c r="CC262" s="311"/>
      <c r="CD262" s="297"/>
      <c r="CE262" s="311"/>
      <c r="CF262" s="311"/>
      <c r="CG262" s="311"/>
      <c r="CH262" s="311"/>
      <c r="CI262" s="312"/>
      <c r="CJ262" s="311"/>
      <c r="CK262" s="297"/>
      <c r="CL262" s="311"/>
      <c r="CM262" s="311"/>
      <c r="CN262" s="311"/>
      <c r="CO262" s="311"/>
      <c r="CP262" s="312"/>
      <c r="CQ262" s="311"/>
      <c r="CR262" s="297"/>
      <c r="CS262" s="311"/>
      <c r="CT262" s="311"/>
      <c r="CU262" s="311"/>
      <c r="CV262" s="311"/>
      <c r="CW262" s="312"/>
      <c r="CX262" s="311"/>
      <c r="CY262" s="297"/>
      <c r="CZ262" s="311"/>
      <c r="DA262" s="311"/>
      <c r="DB262" s="311"/>
      <c r="DC262" s="311"/>
      <c r="DD262" s="312"/>
      <c r="DE262" s="311"/>
      <c r="DF262" s="297"/>
      <c r="DG262" s="311"/>
      <c r="DH262" s="311"/>
      <c r="DI262" s="311"/>
      <c r="DJ262" s="311"/>
      <c r="DK262" s="312"/>
      <c r="DL262" s="311"/>
      <c r="DM262" s="297"/>
      <c r="DN262" s="311"/>
      <c r="DO262" s="311"/>
      <c r="DP262" s="311"/>
      <c r="DQ262" s="311"/>
      <c r="DR262" s="312"/>
      <c r="DS262" s="311"/>
      <c r="DT262" s="297"/>
      <c r="DU262" s="311"/>
      <c r="DV262" s="311"/>
      <c r="DW262" s="311"/>
      <c r="DX262" s="311"/>
      <c r="DY262" s="312"/>
      <c r="DZ262" s="311"/>
      <c r="EA262" s="297"/>
      <c r="EB262" s="311"/>
      <c r="EC262" s="311"/>
      <c r="ED262" s="311"/>
      <c r="EE262" s="311"/>
      <c r="EF262" s="312"/>
      <c r="EG262" s="311"/>
      <c r="EH262" s="297"/>
      <c r="EI262" s="311"/>
      <c r="EJ262" s="311"/>
      <c r="EK262" s="311"/>
      <c r="EL262" s="311"/>
      <c r="EM262" s="312"/>
      <c r="EN262" s="311"/>
      <c r="EO262" s="297"/>
      <c r="EP262" s="311"/>
      <c r="EQ262" s="311"/>
      <c r="ER262" s="311"/>
      <c r="ES262" s="311"/>
      <c r="ET262" s="312"/>
      <c r="EU262" s="311"/>
      <c r="EV262" s="297"/>
      <c r="EW262" s="311"/>
      <c r="EX262" s="311"/>
      <c r="EY262" s="311"/>
      <c r="EZ262" s="311"/>
      <c r="FA262" s="312"/>
      <c r="FB262" s="311"/>
      <c r="FC262" s="298"/>
    </row>
    <row r="263" spans="1:159" s="205" customFormat="1" ht="39.9" customHeight="1" x14ac:dyDescent="0.25">
      <c r="A263" s="206"/>
      <c r="B263" s="196"/>
      <c r="C263" s="292"/>
      <c r="D263" s="198"/>
      <c r="E263" s="299"/>
      <c r="F263" s="200"/>
      <c r="G263" s="301"/>
      <c r="H263" s="303"/>
      <c r="I263" s="299"/>
      <c r="J263" s="299"/>
      <c r="K263" s="299"/>
      <c r="L263" s="289"/>
      <c r="M263" s="299"/>
      <c r="N263" s="289"/>
      <c r="O263" s="363" t="str">
        <f>IF(P263="","",IF(OR(I263="",J263=""),"",IF(AND(ISNUMBER(FIND("post-", I263)),J263=ProductCode!$I$12),ProductCode!$F$19,IF(AND(ISNUMBER(FIND("pre-", I263)),J263=ProductCode!$I$12),ProductCode!$F$20,IF(ISNUMBER(FIND("post-", I263)),ProductCode!$F$17,ProductCode!$F$18)))))</f>
        <v/>
      </c>
      <c r="P263" s="295" t="str">
        <f t="shared" si="12"/>
        <v/>
      </c>
      <c r="Q263" s="306"/>
      <c r="R263" s="203"/>
      <c r="S263" s="308" t="str">
        <f t="shared" si="13"/>
        <v/>
      </c>
      <c r="T263" s="311"/>
      <c r="U263" s="311"/>
      <c r="V263" s="311"/>
      <c r="W263" s="311"/>
      <c r="X263" s="312"/>
      <c r="Y263" s="311"/>
      <c r="Z263" s="297"/>
      <c r="AA263" s="311"/>
      <c r="AB263" s="311"/>
      <c r="AC263" s="311"/>
      <c r="AD263" s="311"/>
      <c r="AE263" s="312"/>
      <c r="AF263" s="311"/>
      <c r="AG263" s="297"/>
      <c r="AH263" s="311"/>
      <c r="AI263" s="311"/>
      <c r="AJ263" s="311"/>
      <c r="AK263" s="311"/>
      <c r="AL263" s="312"/>
      <c r="AM263" s="311"/>
      <c r="AN263" s="297"/>
      <c r="AO263" s="311"/>
      <c r="AP263" s="311"/>
      <c r="AQ263" s="311"/>
      <c r="AR263" s="311"/>
      <c r="AS263" s="312"/>
      <c r="AT263" s="311"/>
      <c r="AU263" s="297"/>
      <c r="AV263" s="311"/>
      <c r="AW263" s="311"/>
      <c r="AX263" s="311"/>
      <c r="AY263" s="311"/>
      <c r="AZ263" s="312"/>
      <c r="BA263" s="311"/>
      <c r="BB263" s="297"/>
      <c r="BC263" s="311"/>
      <c r="BD263" s="311"/>
      <c r="BE263" s="311"/>
      <c r="BF263" s="311"/>
      <c r="BG263" s="312"/>
      <c r="BH263" s="311"/>
      <c r="BI263" s="297"/>
      <c r="BJ263" s="311"/>
      <c r="BK263" s="311"/>
      <c r="BL263" s="311"/>
      <c r="BM263" s="311"/>
      <c r="BN263" s="312"/>
      <c r="BO263" s="311"/>
      <c r="BP263" s="297"/>
      <c r="BQ263" s="311"/>
      <c r="BR263" s="311"/>
      <c r="BS263" s="311"/>
      <c r="BT263" s="311"/>
      <c r="BU263" s="312"/>
      <c r="BV263" s="311"/>
      <c r="BW263" s="297"/>
      <c r="BX263" s="311"/>
      <c r="BY263" s="311"/>
      <c r="BZ263" s="311"/>
      <c r="CA263" s="311"/>
      <c r="CB263" s="312"/>
      <c r="CC263" s="311"/>
      <c r="CD263" s="297"/>
      <c r="CE263" s="311"/>
      <c r="CF263" s="311"/>
      <c r="CG263" s="311"/>
      <c r="CH263" s="311"/>
      <c r="CI263" s="312"/>
      <c r="CJ263" s="311"/>
      <c r="CK263" s="297"/>
      <c r="CL263" s="311"/>
      <c r="CM263" s="311"/>
      <c r="CN263" s="311"/>
      <c r="CO263" s="311"/>
      <c r="CP263" s="312"/>
      <c r="CQ263" s="311"/>
      <c r="CR263" s="297"/>
      <c r="CS263" s="311"/>
      <c r="CT263" s="311"/>
      <c r="CU263" s="311"/>
      <c r="CV263" s="311"/>
      <c r="CW263" s="312"/>
      <c r="CX263" s="311"/>
      <c r="CY263" s="297"/>
      <c r="CZ263" s="311"/>
      <c r="DA263" s="311"/>
      <c r="DB263" s="311"/>
      <c r="DC263" s="311"/>
      <c r="DD263" s="312"/>
      <c r="DE263" s="311"/>
      <c r="DF263" s="297"/>
      <c r="DG263" s="311"/>
      <c r="DH263" s="311"/>
      <c r="DI263" s="311"/>
      <c r="DJ263" s="311"/>
      <c r="DK263" s="312"/>
      <c r="DL263" s="311"/>
      <c r="DM263" s="297"/>
      <c r="DN263" s="311"/>
      <c r="DO263" s="311"/>
      <c r="DP263" s="311"/>
      <c r="DQ263" s="311"/>
      <c r="DR263" s="312"/>
      <c r="DS263" s="311"/>
      <c r="DT263" s="297"/>
      <c r="DU263" s="311"/>
      <c r="DV263" s="311"/>
      <c r="DW263" s="311"/>
      <c r="DX263" s="311"/>
      <c r="DY263" s="312"/>
      <c r="DZ263" s="311"/>
      <c r="EA263" s="297"/>
      <c r="EB263" s="311"/>
      <c r="EC263" s="311"/>
      <c r="ED263" s="311"/>
      <c r="EE263" s="311"/>
      <c r="EF263" s="312"/>
      <c r="EG263" s="311"/>
      <c r="EH263" s="297"/>
      <c r="EI263" s="311"/>
      <c r="EJ263" s="311"/>
      <c r="EK263" s="311"/>
      <c r="EL263" s="311"/>
      <c r="EM263" s="312"/>
      <c r="EN263" s="311"/>
      <c r="EO263" s="297"/>
      <c r="EP263" s="311"/>
      <c r="EQ263" s="311"/>
      <c r="ER263" s="311"/>
      <c r="ES263" s="311"/>
      <c r="ET263" s="312"/>
      <c r="EU263" s="311"/>
      <c r="EV263" s="297"/>
      <c r="EW263" s="311"/>
      <c r="EX263" s="311"/>
      <c r="EY263" s="311"/>
      <c r="EZ263" s="311"/>
      <c r="FA263" s="312"/>
      <c r="FB263" s="311"/>
      <c r="FC263" s="298"/>
    </row>
    <row r="264" spans="1:159" s="205" customFormat="1" ht="39.9" customHeight="1" x14ac:dyDescent="0.25">
      <c r="A264" s="206"/>
      <c r="B264" s="196"/>
      <c r="C264" s="292"/>
      <c r="D264" s="198"/>
      <c r="E264" s="299"/>
      <c r="F264" s="200"/>
      <c r="G264" s="301"/>
      <c r="H264" s="303"/>
      <c r="I264" s="299"/>
      <c r="J264" s="299"/>
      <c r="K264" s="299"/>
      <c r="L264" s="289"/>
      <c r="M264" s="299"/>
      <c r="N264" s="289"/>
      <c r="O264" s="363" t="str">
        <f>IF(P264="","",IF(OR(I264="",J264=""),"",IF(AND(ISNUMBER(FIND("post-", I264)),J264=ProductCode!$I$12),ProductCode!$F$19,IF(AND(ISNUMBER(FIND("pre-", I264)),J264=ProductCode!$I$12),ProductCode!$F$20,IF(ISNUMBER(FIND("post-", I264)),ProductCode!$F$17,ProductCode!$F$18)))))</f>
        <v/>
      </c>
      <c r="P264" s="295" t="str">
        <f t="shared" si="12"/>
        <v/>
      </c>
      <c r="Q264" s="306"/>
      <c r="R264" s="203"/>
      <c r="S264" s="308" t="str">
        <f t="shared" si="13"/>
        <v/>
      </c>
      <c r="T264" s="311"/>
      <c r="U264" s="311"/>
      <c r="V264" s="311"/>
      <c r="W264" s="311"/>
      <c r="X264" s="312"/>
      <c r="Y264" s="311"/>
      <c r="Z264" s="297"/>
      <c r="AA264" s="311"/>
      <c r="AB264" s="311"/>
      <c r="AC264" s="311"/>
      <c r="AD264" s="311"/>
      <c r="AE264" s="312"/>
      <c r="AF264" s="311"/>
      <c r="AG264" s="297"/>
      <c r="AH264" s="311"/>
      <c r="AI264" s="311"/>
      <c r="AJ264" s="311"/>
      <c r="AK264" s="311"/>
      <c r="AL264" s="312"/>
      <c r="AM264" s="311"/>
      <c r="AN264" s="297"/>
      <c r="AO264" s="311"/>
      <c r="AP264" s="311"/>
      <c r="AQ264" s="311"/>
      <c r="AR264" s="311"/>
      <c r="AS264" s="312"/>
      <c r="AT264" s="311"/>
      <c r="AU264" s="297"/>
      <c r="AV264" s="311"/>
      <c r="AW264" s="311"/>
      <c r="AX264" s="311"/>
      <c r="AY264" s="311"/>
      <c r="AZ264" s="312"/>
      <c r="BA264" s="311"/>
      <c r="BB264" s="297"/>
      <c r="BC264" s="311"/>
      <c r="BD264" s="311"/>
      <c r="BE264" s="311"/>
      <c r="BF264" s="311"/>
      <c r="BG264" s="312"/>
      <c r="BH264" s="311"/>
      <c r="BI264" s="297"/>
      <c r="BJ264" s="311"/>
      <c r="BK264" s="311"/>
      <c r="BL264" s="311"/>
      <c r="BM264" s="311"/>
      <c r="BN264" s="312"/>
      <c r="BO264" s="311"/>
      <c r="BP264" s="297"/>
      <c r="BQ264" s="311"/>
      <c r="BR264" s="311"/>
      <c r="BS264" s="311"/>
      <c r="BT264" s="311"/>
      <c r="BU264" s="312"/>
      <c r="BV264" s="311"/>
      <c r="BW264" s="297"/>
      <c r="BX264" s="311"/>
      <c r="BY264" s="311"/>
      <c r="BZ264" s="311"/>
      <c r="CA264" s="311"/>
      <c r="CB264" s="312"/>
      <c r="CC264" s="311"/>
      <c r="CD264" s="297"/>
      <c r="CE264" s="311"/>
      <c r="CF264" s="311"/>
      <c r="CG264" s="311"/>
      <c r="CH264" s="311"/>
      <c r="CI264" s="312"/>
      <c r="CJ264" s="311"/>
      <c r="CK264" s="297"/>
      <c r="CL264" s="311"/>
      <c r="CM264" s="311"/>
      <c r="CN264" s="311"/>
      <c r="CO264" s="311"/>
      <c r="CP264" s="312"/>
      <c r="CQ264" s="311"/>
      <c r="CR264" s="297"/>
      <c r="CS264" s="311"/>
      <c r="CT264" s="311"/>
      <c r="CU264" s="311"/>
      <c r="CV264" s="311"/>
      <c r="CW264" s="312"/>
      <c r="CX264" s="311"/>
      <c r="CY264" s="297"/>
      <c r="CZ264" s="311"/>
      <c r="DA264" s="311"/>
      <c r="DB264" s="311"/>
      <c r="DC264" s="311"/>
      <c r="DD264" s="312"/>
      <c r="DE264" s="311"/>
      <c r="DF264" s="297"/>
      <c r="DG264" s="311"/>
      <c r="DH264" s="311"/>
      <c r="DI264" s="311"/>
      <c r="DJ264" s="311"/>
      <c r="DK264" s="312"/>
      <c r="DL264" s="311"/>
      <c r="DM264" s="297"/>
      <c r="DN264" s="311"/>
      <c r="DO264" s="311"/>
      <c r="DP264" s="311"/>
      <c r="DQ264" s="311"/>
      <c r="DR264" s="312"/>
      <c r="DS264" s="311"/>
      <c r="DT264" s="297"/>
      <c r="DU264" s="311"/>
      <c r="DV264" s="311"/>
      <c r="DW264" s="311"/>
      <c r="DX264" s="311"/>
      <c r="DY264" s="312"/>
      <c r="DZ264" s="311"/>
      <c r="EA264" s="297"/>
      <c r="EB264" s="311"/>
      <c r="EC264" s="311"/>
      <c r="ED264" s="311"/>
      <c r="EE264" s="311"/>
      <c r="EF264" s="312"/>
      <c r="EG264" s="311"/>
      <c r="EH264" s="297"/>
      <c r="EI264" s="311"/>
      <c r="EJ264" s="311"/>
      <c r="EK264" s="311"/>
      <c r="EL264" s="311"/>
      <c r="EM264" s="312"/>
      <c r="EN264" s="311"/>
      <c r="EO264" s="297"/>
      <c r="EP264" s="311"/>
      <c r="EQ264" s="311"/>
      <c r="ER264" s="311"/>
      <c r="ES264" s="311"/>
      <c r="ET264" s="312"/>
      <c r="EU264" s="311"/>
      <c r="EV264" s="297"/>
      <c r="EW264" s="311"/>
      <c r="EX264" s="311"/>
      <c r="EY264" s="311"/>
      <c r="EZ264" s="311"/>
      <c r="FA264" s="312"/>
      <c r="FB264" s="311"/>
      <c r="FC264" s="298"/>
    </row>
    <row r="265" spans="1:159" s="205" customFormat="1" ht="39.9" customHeight="1" x14ac:dyDescent="0.25">
      <c r="A265" s="206"/>
      <c r="B265" s="196"/>
      <c r="C265" s="292"/>
      <c r="D265" s="198"/>
      <c r="E265" s="299"/>
      <c r="F265" s="200"/>
      <c r="G265" s="301"/>
      <c r="H265" s="303"/>
      <c r="I265" s="299"/>
      <c r="J265" s="299"/>
      <c r="K265" s="299"/>
      <c r="L265" s="289"/>
      <c r="M265" s="299"/>
      <c r="N265" s="289"/>
      <c r="O265" s="363" t="str">
        <f>IF(P265="","",IF(OR(I265="",J265=""),"",IF(AND(ISNUMBER(FIND("post-", I265)),J265=ProductCode!$I$12),ProductCode!$F$19,IF(AND(ISNUMBER(FIND("pre-", I265)),J265=ProductCode!$I$12),ProductCode!$F$20,IF(ISNUMBER(FIND("post-", I265)),ProductCode!$F$17,ProductCode!$F$18)))))</f>
        <v/>
      </c>
      <c r="P265" s="295" t="str">
        <f t="shared" si="12"/>
        <v/>
      </c>
      <c r="Q265" s="306"/>
      <c r="R265" s="203"/>
      <c r="S265" s="308" t="str">
        <f t="shared" si="13"/>
        <v/>
      </c>
      <c r="T265" s="311"/>
      <c r="U265" s="311"/>
      <c r="V265" s="311"/>
      <c r="W265" s="311"/>
      <c r="X265" s="312"/>
      <c r="Y265" s="311"/>
      <c r="Z265" s="297"/>
      <c r="AA265" s="311"/>
      <c r="AB265" s="311"/>
      <c r="AC265" s="311"/>
      <c r="AD265" s="311"/>
      <c r="AE265" s="312"/>
      <c r="AF265" s="311"/>
      <c r="AG265" s="297"/>
      <c r="AH265" s="311"/>
      <c r="AI265" s="311"/>
      <c r="AJ265" s="311"/>
      <c r="AK265" s="311"/>
      <c r="AL265" s="312"/>
      <c r="AM265" s="311"/>
      <c r="AN265" s="297"/>
      <c r="AO265" s="311"/>
      <c r="AP265" s="311"/>
      <c r="AQ265" s="311"/>
      <c r="AR265" s="311"/>
      <c r="AS265" s="312"/>
      <c r="AT265" s="311"/>
      <c r="AU265" s="297"/>
      <c r="AV265" s="311"/>
      <c r="AW265" s="311"/>
      <c r="AX265" s="311"/>
      <c r="AY265" s="311"/>
      <c r="AZ265" s="312"/>
      <c r="BA265" s="311"/>
      <c r="BB265" s="297"/>
      <c r="BC265" s="311"/>
      <c r="BD265" s="311"/>
      <c r="BE265" s="311"/>
      <c r="BF265" s="311"/>
      <c r="BG265" s="312"/>
      <c r="BH265" s="311"/>
      <c r="BI265" s="297"/>
      <c r="BJ265" s="311"/>
      <c r="BK265" s="311"/>
      <c r="BL265" s="311"/>
      <c r="BM265" s="311"/>
      <c r="BN265" s="312"/>
      <c r="BO265" s="311"/>
      <c r="BP265" s="297"/>
      <c r="BQ265" s="311"/>
      <c r="BR265" s="311"/>
      <c r="BS265" s="311"/>
      <c r="BT265" s="311"/>
      <c r="BU265" s="312"/>
      <c r="BV265" s="311"/>
      <c r="BW265" s="297"/>
      <c r="BX265" s="311"/>
      <c r="BY265" s="311"/>
      <c r="BZ265" s="311"/>
      <c r="CA265" s="311"/>
      <c r="CB265" s="312"/>
      <c r="CC265" s="311"/>
      <c r="CD265" s="297"/>
      <c r="CE265" s="311"/>
      <c r="CF265" s="311"/>
      <c r="CG265" s="311"/>
      <c r="CH265" s="311"/>
      <c r="CI265" s="312"/>
      <c r="CJ265" s="311"/>
      <c r="CK265" s="297"/>
      <c r="CL265" s="311"/>
      <c r="CM265" s="311"/>
      <c r="CN265" s="311"/>
      <c r="CO265" s="311"/>
      <c r="CP265" s="312"/>
      <c r="CQ265" s="311"/>
      <c r="CR265" s="297"/>
      <c r="CS265" s="311"/>
      <c r="CT265" s="311"/>
      <c r="CU265" s="311"/>
      <c r="CV265" s="311"/>
      <c r="CW265" s="312"/>
      <c r="CX265" s="311"/>
      <c r="CY265" s="297"/>
      <c r="CZ265" s="311"/>
      <c r="DA265" s="311"/>
      <c r="DB265" s="311"/>
      <c r="DC265" s="311"/>
      <c r="DD265" s="312"/>
      <c r="DE265" s="311"/>
      <c r="DF265" s="297"/>
      <c r="DG265" s="311"/>
      <c r="DH265" s="311"/>
      <c r="DI265" s="311"/>
      <c r="DJ265" s="311"/>
      <c r="DK265" s="312"/>
      <c r="DL265" s="311"/>
      <c r="DM265" s="297"/>
      <c r="DN265" s="311"/>
      <c r="DO265" s="311"/>
      <c r="DP265" s="311"/>
      <c r="DQ265" s="311"/>
      <c r="DR265" s="312"/>
      <c r="DS265" s="311"/>
      <c r="DT265" s="297"/>
      <c r="DU265" s="311"/>
      <c r="DV265" s="311"/>
      <c r="DW265" s="311"/>
      <c r="DX265" s="311"/>
      <c r="DY265" s="312"/>
      <c r="DZ265" s="311"/>
      <c r="EA265" s="297"/>
      <c r="EB265" s="311"/>
      <c r="EC265" s="311"/>
      <c r="ED265" s="311"/>
      <c r="EE265" s="311"/>
      <c r="EF265" s="312"/>
      <c r="EG265" s="311"/>
      <c r="EH265" s="297"/>
      <c r="EI265" s="311"/>
      <c r="EJ265" s="311"/>
      <c r="EK265" s="311"/>
      <c r="EL265" s="311"/>
      <c r="EM265" s="312"/>
      <c r="EN265" s="311"/>
      <c r="EO265" s="297"/>
      <c r="EP265" s="311"/>
      <c r="EQ265" s="311"/>
      <c r="ER265" s="311"/>
      <c r="ES265" s="311"/>
      <c r="ET265" s="312"/>
      <c r="EU265" s="311"/>
      <c r="EV265" s="297"/>
      <c r="EW265" s="311"/>
      <c r="EX265" s="311"/>
      <c r="EY265" s="311"/>
      <c r="EZ265" s="311"/>
      <c r="FA265" s="312"/>
      <c r="FB265" s="311"/>
      <c r="FC265" s="298"/>
    </row>
    <row r="266" spans="1:159" s="205" customFormat="1" ht="39.9" customHeight="1" x14ac:dyDescent="0.25">
      <c r="A266" s="206"/>
      <c r="B266" s="196"/>
      <c r="C266" s="292"/>
      <c r="D266" s="198"/>
      <c r="E266" s="299"/>
      <c r="F266" s="200"/>
      <c r="G266" s="301"/>
      <c r="H266" s="303"/>
      <c r="I266" s="299"/>
      <c r="J266" s="299"/>
      <c r="K266" s="299"/>
      <c r="L266" s="289"/>
      <c r="M266" s="299"/>
      <c r="N266" s="289"/>
      <c r="O266" s="363" t="str">
        <f>IF(P266="","",IF(OR(I266="",J266=""),"",IF(AND(ISNUMBER(FIND("post-", I266)),J266=ProductCode!$I$12),ProductCode!$F$19,IF(AND(ISNUMBER(FIND("pre-", I266)),J266=ProductCode!$I$12),ProductCode!$F$20,IF(ISNUMBER(FIND("post-", I266)),ProductCode!$F$17,ProductCode!$F$18)))))</f>
        <v/>
      </c>
      <c r="P266" s="295" t="str">
        <f t="shared" si="12"/>
        <v/>
      </c>
      <c r="Q266" s="306"/>
      <c r="R266" s="203"/>
      <c r="S266" s="308" t="str">
        <f t="shared" si="13"/>
        <v/>
      </c>
      <c r="T266" s="311"/>
      <c r="U266" s="311"/>
      <c r="V266" s="311"/>
      <c r="W266" s="311"/>
      <c r="X266" s="312"/>
      <c r="Y266" s="311"/>
      <c r="Z266" s="297"/>
      <c r="AA266" s="311"/>
      <c r="AB266" s="311"/>
      <c r="AC266" s="311"/>
      <c r="AD266" s="311"/>
      <c r="AE266" s="312"/>
      <c r="AF266" s="311"/>
      <c r="AG266" s="297"/>
      <c r="AH266" s="311"/>
      <c r="AI266" s="311"/>
      <c r="AJ266" s="311"/>
      <c r="AK266" s="311"/>
      <c r="AL266" s="312"/>
      <c r="AM266" s="311"/>
      <c r="AN266" s="297"/>
      <c r="AO266" s="311"/>
      <c r="AP266" s="311"/>
      <c r="AQ266" s="311"/>
      <c r="AR266" s="311"/>
      <c r="AS266" s="312"/>
      <c r="AT266" s="311"/>
      <c r="AU266" s="297"/>
      <c r="AV266" s="311"/>
      <c r="AW266" s="311"/>
      <c r="AX266" s="311"/>
      <c r="AY266" s="311"/>
      <c r="AZ266" s="312"/>
      <c r="BA266" s="311"/>
      <c r="BB266" s="297"/>
      <c r="BC266" s="311"/>
      <c r="BD266" s="311"/>
      <c r="BE266" s="311"/>
      <c r="BF266" s="311"/>
      <c r="BG266" s="312"/>
      <c r="BH266" s="311"/>
      <c r="BI266" s="297"/>
      <c r="BJ266" s="311"/>
      <c r="BK266" s="311"/>
      <c r="BL266" s="311"/>
      <c r="BM266" s="311"/>
      <c r="BN266" s="312"/>
      <c r="BO266" s="311"/>
      <c r="BP266" s="297"/>
      <c r="BQ266" s="311"/>
      <c r="BR266" s="311"/>
      <c r="BS266" s="311"/>
      <c r="BT266" s="311"/>
      <c r="BU266" s="312"/>
      <c r="BV266" s="311"/>
      <c r="BW266" s="297"/>
      <c r="BX266" s="311"/>
      <c r="BY266" s="311"/>
      <c r="BZ266" s="311"/>
      <c r="CA266" s="311"/>
      <c r="CB266" s="312"/>
      <c r="CC266" s="311"/>
      <c r="CD266" s="297"/>
      <c r="CE266" s="311"/>
      <c r="CF266" s="311"/>
      <c r="CG266" s="311"/>
      <c r="CH266" s="311"/>
      <c r="CI266" s="312"/>
      <c r="CJ266" s="311"/>
      <c r="CK266" s="297"/>
      <c r="CL266" s="311"/>
      <c r="CM266" s="311"/>
      <c r="CN266" s="311"/>
      <c r="CO266" s="311"/>
      <c r="CP266" s="312"/>
      <c r="CQ266" s="311"/>
      <c r="CR266" s="297"/>
      <c r="CS266" s="311"/>
      <c r="CT266" s="311"/>
      <c r="CU266" s="311"/>
      <c r="CV266" s="311"/>
      <c r="CW266" s="312"/>
      <c r="CX266" s="311"/>
      <c r="CY266" s="297"/>
      <c r="CZ266" s="311"/>
      <c r="DA266" s="311"/>
      <c r="DB266" s="311"/>
      <c r="DC266" s="311"/>
      <c r="DD266" s="312"/>
      <c r="DE266" s="311"/>
      <c r="DF266" s="297"/>
      <c r="DG266" s="311"/>
      <c r="DH266" s="311"/>
      <c r="DI266" s="311"/>
      <c r="DJ266" s="311"/>
      <c r="DK266" s="312"/>
      <c r="DL266" s="311"/>
      <c r="DM266" s="297"/>
      <c r="DN266" s="311"/>
      <c r="DO266" s="311"/>
      <c r="DP266" s="311"/>
      <c r="DQ266" s="311"/>
      <c r="DR266" s="312"/>
      <c r="DS266" s="311"/>
      <c r="DT266" s="297"/>
      <c r="DU266" s="311"/>
      <c r="DV266" s="311"/>
      <c r="DW266" s="311"/>
      <c r="DX266" s="311"/>
      <c r="DY266" s="312"/>
      <c r="DZ266" s="311"/>
      <c r="EA266" s="297"/>
      <c r="EB266" s="311"/>
      <c r="EC266" s="311"/>
      <c r="ED266" s="311"/>
      <c r="EE266" s="311"/>
      <c r="EF266" s="312"/>
      <c r="EG266" s="311"/>
      <c r="EH266" s="297"/>
      <c r="EI266" s="311"/>
      <c r="EJ266" s="311"/>
      <c r="EK266" s="311"/>
      <c r="EL266" s="311"/>
      <c r="EM266" s="312"/>
      <c r="EN266" s="311"/>
      <c r="EO266" s="297"/>
      <c r="EP266" s="311"/>
      <c r="EQ266" s="311"/>
      <c r="ER266" s="311"/>
      <c r="ES266" s="311"/>
      <c r="ET266" s="312"/>
      <c r="EU266" s="311"/>
      <c r="EV266" s="297"/>
      <c r="EW266" s="311"/>
      <c r="EX266" s="311"/>
      <c r="EY266" s="311"/>
      <c r="EZ266" s="311"/>
      <c r="FA266" s="312"/>
      <c r="FB266" s="311"/>
      <c r="FC266" s="298"/>
    </row>
    <row r="267" spans="1:159" s="205" customFormat="1" ht="39.9" customHeight="1" x14ac:dyDescent="0.25">
      <c r="A267" s="206"/>
      <c r="B267" s="196"/>
      <c r="C267" s="292"/>
      <c r="D267" s="198"/>
      <c r="E267" s="299"/>
      <c r="F267" s="200"/>
      <c r="G267" s="301"/>
      <c r="H267" s="303"/>
      <c r="I267" s="299"/>
      <c r="J267" s="299"/>
      <c r="K267" s="299"/>
      <c r="L267" s="289"/>
      <c r="M267" s="299"/>
      <c r="N267" s="289"/>
      <c r="O267" s="363" t="str">
        <f>IF(P267="","",IF(OR(I267="",J267=""),"",IF(AND(ISNUMBER(FIND("post-", I267)),J267=ProductCode!$I$12),ProductCode!$F$19,IF(AND(ISNUMBER(FIND("pre-", I267)),J267=ProductCode!$I$12),ProductCode!$F$20,IF(ISNUMBER(FIND("post-", I267)),ProductCode!$F$17,ProductCode!$F$18)))))</f>
        <v/>
      </c>
      <c r="P267" s="295" t="str">
        <f t="shared" si="12"/>
        <v/>
      </c>
      <c r="Q267" s="306"/>
      <c r="R267" s="203"/>
      <c r="S267" s="308" t="str">
        <f t="shared" si="13"/>
        <v/>
      </c>
      <c r="T267" s="311"/>
      <c r="U267" s="311"/>
      <c r="V267" s="311"/>
      <c r="W267" s="311"/>
      <c r="X267" s="312"/>
      <c r="Y267" s="311"/>
      <c r="Z267" s="297"/>
      <c r="AA267" s="311"/>
      <c r="AB267" s="311"/>
      <c r="AC267" s="311"/>
      <c r="AD267" s="311"/>
      <c r="AE267" s="312"/>
      <c r="AF267" s="311"/>
      <c r="AG267" s="297"/>
      <c r="AH267" s="311"/>
      <c r="AI267" s="311"/>
      <c r="AJ267" s="311"/>
      <c r="AK267" s="311"/>
      <c r="AL267" s="312"/>
      <c r="AM267" s="311"/>
      <c r="AN267" s="297"/>
      <c r="AO267" s="311"/>
      <c r="AP267" s="311"/>
      <c r="AQ267" s="311"/>
      <c r="AR267" s="311"/>
      <c r="AS267" s="312"/>
      <c r="AT267" s="311"/>
      <c r="AU267" s="297"/>
      <c r="AV267" s="311"/>
      <c r="AW267" s="311"/>
      <c r="AX267" s="311"/>
      <c r="AY267" s="311"/>
      <c r="AZ267" s="312"/>
      <c r="BA267" s="311"/>
      <c r="BB267" s="297"/>
      <c r="BC267" s="311"/>
      <c r="BD267" s="311"/>
      <c r="BE267" s="311"/>
      <c r="BF267" s="311"/>
      <c r="BG267" s="312"/>
      <c r="BH267" s="311"/>
      <c r="BI267" s="297"/>
      <c r="BJ267" s="311"/>
      <c r="BK267" s="311"/>
      <c r="BL267" s="311"/>
      <c r="BM267" s="311"/>
      <c r="BN267" s="312"/>
      <c r="BO267" s="311"/>
      <c r="BP267" s="297"/>
      <c r="BQ267" s="311"/>
      <c r="BR267" s="311"/>
      <c r="BS267" s="311"/>
      <c r="BT267" s="311"/>
      <c r="BU267" s="312"/>
      <c r="BV267" s="311"/>
      <c r="BW267" s="297"/>
      <c r="BX267" s="311"/>
      <c r="BY267" s="311"/>
      <c r="BZ267" s="311"/>
      <c r="CA267" s="311"/>
      <c r="CB267" s="312"/>
      <c r="CC267" s="311"/>
      <c r="CD267" s="297"/>
      <c r="CE267" s="311"/>
      <c r="CF267" s="311"/>
      <c r="CG267" s="311"/>
      <c r="CH267" s="311"/>
      <c r="CI267" s="312"/>
      <c r="CJ267" s="311"/>
      <c r="CK267" s="297"/>
      <c r="CL267" s="311"/>
      <c r="CM267" s="311"/>
      <c r="CN267" s="311"/>
      <c r="CO267" s="311"/>
      <c r="CP267" s="312"/>
      <c r="CQ267" s="311"/>
      <c r="CR267" s="297"/>
      <c r="CS267" s="311"/>
      <c r="CT267" s="311"/>
      <c r="CU267" s="311"/>
      <c r="CV267" s="311"/>
      <c r="CW267" s="312"/>
      <c r="CX267" s="311"/>
      <c r="CY267" s="297"/>
      <c r="CZ267" s="311"/>
      <c r="DA267" s="311"/>
      <c r="DB267" s="311"/>
      <c r="DC267" s="311"/>
      <c r="DD267" s="312"/>
      <c r="DE267" s="311"/>
      <c r="DF267" s="297"/>
      <c r="DG267" s="311"/>
      <c r="DH267" s="311"/>
      <c r="DI267" s="311"/>
      <c r="DJ267" s="311"/>
      <c r="DK267" s="312"/>
      <c r="DL267" s="311"/>
      <c r="DM267" s="297"/>
      <c r="DN267" s="311"/>
      <c r="DO267" s="311"/>
      <c r="DP267" s="311"/>
      <c r="DQ267" s="311"/>
      <c r="DR267" s="312"/>
      <c r="DS267" s="311"/>
      <c r="DT267" s="297"/>
      <c r="DU267" s="311"/>
      <c r="DV267" s="311"/>
      <c r="DW267" s="311"/>
      <c r="DX267" s="311"/>
      <c r="DY267" s="312"/>
      <c r="DZ267" s="311"/>
      <c r="EA267" s="297"/>
      <c r="EB267" s="311"/>
      <c r="EC267" s="311"/>
      <c r="ED267" s="311"/>
      <c r="EE267" s="311"/>
      <c r="EF267" s="312"/>
      <c r="EG267" s="311"/>
      <c r="EH267" s="297"/>
      <c r="EI267" s="311"/>
      <c r="EJ267" s="311"/>
      <c r="EK267" s="311"/>
      <c r="EL267" s="311"/>
      <c r="EM267" s="312"/>
      <c r="EN267" s="311"/>
      <c r="EO267" s="297"/>
      <c r="EP267" s="311"/>
      <c r="EQ267" s="311"/>
      <c r="ER267" s="311"/>
      <c r="ES267" s="311"/>
      <c r="ET267" s="312"/>
      <c r="EU267" s="311"/>
      <c r="EV267" s="297"/>
      <c r="EW267" s="311"/>
      <c r="EX267" s="311"/>
      <c r="EY267" s="311"/>
      <c r="EZ267" s="311"/>
      <c r="FA267" s="312"/>
      <c r="FB267" s="311"/>
      <c r="FC267" s="298"/>
    </row>
    <row r="268" spans="1:159" s="205" customFormat="1" ht="39.9" customHeight="1" x14ac:dyDescent="0.25">
      <c r="A268" s="206"/>
      <c r="B268" s="196"/>
      <c r="C268" s="292"/>
      <c r="D268" s="198"/>
      <c r="E268" s="299"/>
      <c r="F268" s="200"/>
      <c r="G268" s="301"/>
      <c r="H268" s="303"/>
      <c r="I268" s="299"/>
      <c r="J268" s="299"/>
      <c r="K268" s="299"/>
      <c r="L268" s="289"/>
      <c r="M268" s="299"/>
      <c r="N268" s="289"/>
      <c r="O268" s="363" t="str">
        <f>IF(P268="","",IF(OR(I268="",J268=""),"",IF(AND(ISNUMBER(FIND("post-", I268)),J268=ProductCode!$I$12),ProductCode!$F$19,IF(AND(ISNUMBER(FIND("pre-", I268)),J268=ProductCode!$I$12),ProductCode!$F$20,IF(ISNUMBER(FIND("post-", I268)),ProductCode!$F$17,ProductCode!$F$18)))))</f>
        <v/>
      </c>
      <c r="P268" s="295" t="str">
        <f t="shared" si="12"/>
        <v/>
      </c>
      <c r="Q268" s="306"/>
      <c r="R268" s="203"/>
      <c r="S268" s="308" t="str">
        <f t="shared" si="13"/>
        <v/>
      </c>
      <c r="T268" s="311"/>
      <c r="U268" s="311"/>
      <c r="V268" s="311"/>
      <c r="W268" s="311"/>
      <c r="X268" s="312"/>
      <c r="Y268" s="311"/>
      <c r="Z268" s="297"/>
      <c r="AA268" s="311"/>
      <c r="AB268" s="311"/>
      <c r="AC268" s="311"/>
      <c r="AD268" s="311"/>
      <c r="AE268" s="312"/>
      <c r="AF268" s="311"/>
      <c r="AG268" s="297"/>
      <c r="AH268" s="311"/>
      <c r="AI268" s="311"/>
      <c r="AJ268" s="311"/>
      <c r="AK268" s="311"/>
      <c r="AL268" s="312"/>
      <c r="AM268" s="311"/>
      <c r="AN268" s="297"/>
      <c r="AO268" s="311"/>
      <c r="AP268" s="311"/>
      <c r="AQ268" s="311"/>
      <c r="AR268" s="311"/>
      <c r="AS268" s="312"/>
      <c r="AT268" s="311"/>
      <c r="AU268" s="297"/>
      <c r="AV268" s="311"/>
      <c r="AW268" s="311"/>
      <c r="AX268" s="311"/>
      <c r="AY268" s="311"/>
      <c r="AZ268" s="312"/>
      <c r="BA268" s="311"/>
      <c r="BB268" s="297"/>
      <c r="BC268" s="311"/>
      <c r="BD268" s="311"/>
      <c r="BE268" s="311"/>
      <c r="BF268" s="311"/>
      <c r="BG268" s="312"/>
      <c r="BH268" s="311"/>
      <c r="BI268" s="297"/>
      <c r="BJ268" s="311"/>
      <c r="BK268" s="311"/>
      <c r="BL268" s="311"/>
      <c r="BM268" s="311"/>
      <c r="BN268" s="312"/>
      <c r="BO268" s="311"/>
      <c r="BP268" s="297"/>
      <c r="BQ268" s="311"/>
      <c r="BR268" s="311"/>
      <c r="BS268" s="311"/>
      <c r="BT268" s="311"/>
      <c r="BU268" s="312"/>
      <c r="BV268" s="311"/>
      <c r="BW268" s="297"/>
      <c r="BX268" s="311"/>
      <c r="BY268" s="311"/>
      <c r="BZ268" s="311"/>
      <c r="CA268" s="311"/>
      <c r="CB268" s="312"/>
      <c r="CC268" s="311"/>
      <c r="CD268" s="297"/>
      <c r="CE268" s="311"/>
      <c r="CF268" s="311"/>
      <c r="CG268" s="311"/>
      <c r="CH268" s="311"/>
      <c r="CI268" s="312"/>
      <c r="CJ268" s="311"/>
      <c r="CK268" s="297"/>
      <c r="CL268" s="311"/>
      <c r="CM268" s="311"/>
      <c r="CN268" s="311"/>
      <c r="CO268" s="311"/>
      <c r="CP268" s="312"/>
      <c r="CQ268" s="311"/>
      <c r="CR268" s="297"/>
      <c r="CS268" s="311"/>
      <c r="CT268" s="311"/>
      <c r="CU268" s="311"/>
      <c r="CV268" s="311"/>
      <c r="CW268" s="312"/>
      <c r="CX268" s="311"/>
      <c r="CY268" s="297"/>
      <c r="CZ268" s="311"/>
      <c r="DA268" s="311"/>
      <c r="DB268" s="311"/>
      <c r="DC268" s="311"/>
      <c r="DD268" s="312"/>
      <c r="DE268" s="311"/>
      <c r="DF268" s="297"/>
      <c r="DG268" s="311"/>
      <c r="DH268" s="311"/>
      <c r="DI268" s="311"/>
      <c r="DJ268" s="311"/>
      <c r="DK268" s="312"/>
      <c r="DL268" s="311"/>
      <c r="DM268" s="297"/>
      <c r="DN268" s="311"/>
      <c r="DO268" s="311"/>
      <c r="DP268" s="311"/>
      <c r="DQ268" s="311"/>
      <c r="DR268" s="312"/>
      <c r="DS268" s="311"/>
      <c r="DT268" s="297"/>
      <c r="DU268" s="311"/>
      <c r="DV268" s="311"/>
      <c r="DW268" s="311"/>
      <c r="DX268" s="311"/>
      <c r="DY268" s="312"/>
      <c r="DZ268" s="311"/>
      <c r="EA268" s="297"/>
      <c r="EB268" s="311"/>
      <c r="EC268" s="311"/>
      <c r="ED268" s="311"/>
      <c r="EE268" s="311"/>
      <c r="EF268" s="312"/>
      <c r="EG268" s="311"/>
      <c r="EH268" s="297"/>
      <c r="EI268" s="311"/>
      <c r="EJ268" s="311"/>
      <c r="EK268" s="311"/>
      <c r="EL268" s="311"/>
      <c r="EM268" s="312"/>
      <c r="EN268" s="311"/>
      <c r="EO268" s="297"/>
      <c r="EP268" s="311"/>
      <c r="EQ268" s="311"/>
      <c r="ER268" s="311"/>
      <c r="ES268" s="311"/>
      <c r="ET268" s="312"/>
      <c r="EU268" s="311"/>
      <c r="EV268" s="297"/>
      <c r="EW268" s="311"/>
      <c r="EX268" s="311"/>
      <c r="EY268" s="311"/>
      <c r="EZ268" s="311"/>
      <c r="FA268" s="312"/>
      <c r="FB268" s="311"/>
      <c r="FC268" s="298"/>
    </row>
    <row r="269" spans="1:159" s="205" customFormat="1" ht="39.9" customHeight="1" x14ac:dyDescent="0.25">
      <c r="A269" s="206"/>
      <c r="B269" s="196"/>
      <c r="C269" s="292"/>
      <c r="D269" s="198"/>
      <c r="E269" s="299"/>
      <c r="F269" s="200"/>
      <c r="G269" s="301"/>
      <c r="H269" s="303"/>
      <c r="I269" s="299"/>
      <c r="J269" s="299"/>
      <c r="K269" s="299"/>
      <c r="L269" s="289"/>
      <c r="M269" s="299"/>
      <c r="N269" s="289"/>
      <c r="O269" s="363" t="str">
        <f>IF(P269="","",IF(OR(I269="",J269=""),"",IF(AND(ISNUMBER(FIND("post-", I269)),J269=ProductCode!$I$12),ProductCode!$F$19,IF(AND(ISNUMBER(FIND("pre-", I269)),J269=ProductCode!$I$12),ProductCode!$F$20,IF(ISNUMBER(FIND("post-", I269)),ProductCode!$F$17,ProductCode!$F$18)))))</f>
        <v/>
      </c>
      <c r="P269" s="295" t="str">
        <f t="shared" si="12"/>
        <v/>
      </c>
      <c r="Q269" s="306"/>
      <c r="R269" s="203"/>
      <c r="S269" s="308" t="str">
        <f t="shared" si="13"/>
        <v/>
      </c>
      <c r="T269" s="311"/>
      <c r="U269" s="311"/>
      <c r="V269" s="311"/>
      <c r="W269" s="311"/>
      <c r="X269" s="312"/>
      <c r="Y269" s="311"/>
      <c r="Z269" s="297"/>
      <c r="AA269" s="311"/>
      <c r="AB269" s="311"/>
      <c r="AC269" s="311"/>
      <c r="AD269" s="311"/>
      <c r="AE269" s="312"/>
      <c r="AF269" s="311"/>
      <c r="AG269" s="297"/>
      <c r="AH269" s="311"/>
      <c r="AI269" s="311"/>
      <c r="AJ269" s="311"/>
      <c r="AK269" s="311"/>
      <c r="AL269" s="312"/>
      <c r="AM269" s="311"/>
      <c r="AN269" s="297"/>
      <c r="AO269" s="311"/>
      <c r="AP269" s="311"/>
      <c r="AQ269" s="311"/>
      <c r="AR269" s="311"/>
      <c r="AS269" s="312"/>
      <c r="AT269" s="311"/>
      <c r="AU269" s="297"/>
      <c r="AV269" s="311"/>
      <c r="AW269" s="311"/>
      <c r="AX269" s="311"/>
      <c r="AY269" s="311"/>
      <c r="AZ269" s="312"/>
      <c r="BA269" s="311"/>
      <c r="BB269" s="297"/>
      <c r="BC269" s="311"/>
      <c r="BD269" s="311"/>
      <c r="BE269" s="311"/>
      <c r="BF269" s="311"/>
      <c r="BG269" s="312"/>
      <c r="BH269" s="311"/>
      <c r="BI269" s="297"/>
      <c r="BJ269" s="311"/>
      <c r="BK269" s="311"/>
      <c r="BL269" s="311"/>
      <c r="BM269" s="311"/>
      <c r="BN269" s="312"/>
      <c r="BO269" s="311"/>
      <c r="BP269" s="297"/>
      <c r="BQ269" s="311"/>
      <c r="BR269" s="311"/>
      <c r="BS269" s="311"/>
      <c r="BT269" s="311"/>
      <c r="BU269" s="312"/>
      <c r="BV269" s="311"/>
      <c r="BW269" s="297"/>
      <c r="BX269" s="311"/>
      <c r="BY269" s="311"/>
      <c r="BZ269" s="311"/>
      <c r="CA269" s="311"/>
      <c r="CB269" s="312"/>
      <c r="CC269" s="311"/>
      <c r="CD269" s="297"/>
      <c r="CE269" s="311"/>
      <c r="CF269" s="311"/>
      <c r="CG269" s="311"/>
      <c r="CH269" s="311"/>
      <c r="CI269" s="312"/>
      <c r="CJ269" s="311"/>
      <c r="CK269" s="297"/>
      <c r="CL269" s="311"/>
      <c r="CM269" s="311"/>
      <c r="CN269" s="311"/>
      <c r="CO269" s="311"/>
      <c r="CP269" s="312"/>
      <c r="CQ269" s="311"/>
      <c r="CR269" s="297"/>
      <c r="CS269" s="311"/>
      <c r="CT269" s="311"/>
      <c r="CU269" s="311"/>
      <c r="CV269" s="311"/>
      <c r="CW269" s="312"/>
      <c r="CX269" s="311"/>
      <c r="CY269" s="297"/>
      <c r="CZ269" s="311"/>
      <c r="DA269" s="311"/>
      <c r="DB269" s="311"/>
      <c r="DC269" s="311"/>
      <c r="DD269" s="312"/>
      <c r="DE269" s="311"/>
      <c r="DF269" s="297"/>
      <c r="DG269" s="311"/>
      <c r="DH269" s="311"/>
      <c r="DI269" s="311"/>
      <c r="DJ269" s="311"/>
      <c r="DK269" s="312"/>
      <c r="DL269" s="311"/>
      <c r="DM269" s="297"/>
      <c r="DN269" s="311"/>
      <c r="DO269" s="311"/>
      <c r="DP269" s="311"/>
      <c r="DQ269" s="311"/>
      <c r="DR269" s="312"/>
      <c r="DS269" s="311"/>
      <c r="DT269" s="297"/>
      <c r="DU269" s="311"/>
      <c r="DV269" s="311"/>
      <c r="DW269" s="311"/>
      <c r="DX269" s="311"/>
      <c r="DY269" s="312"/>
      <c r="DZ269" s="311"/>
      <c r="EA269" s="297"/>
      <c r="EB269" s="311"/>
      <c r="EC269" s="311"/>
      <c r="ED269" s="311"/>
      <c r="EE269" s="311"/>
      <c r="EF269" s="312"/>
      <c r="EG269" s="311"/>
      <c r="EH269" s="297"/>
      <c r="EI269" s="311"/>
      <c r="EJ269" s="311"/>
      <c r="EK269" s="311"/>
      <c r="EL269" s="311"/>
      <c r="EM269" s="312"/>
      <c r="EN269" s="311"/>
      <c r="EO269" s="297"/>
      <c r="EP269" s="311"/>
      <c r="EQ269" s="311"/>
      <c r="ER269" s="311"/>
      <c r="ES269" s="311"/>
      <c r="ET269" s="312"/>
      <c r="EU269" s="311"/>
      <c r="EV269" s="297"/>
      <c r="EW269" s="311"/>
      <c r="EX269" s="311"/>
      <c r="EY269" s="311"/>
      <c r="EZ269" s="311"/>
      <c r="FA269" s="312"/>
      <c r="FB269" s="311"/>
      <c r="FC269" s="298"/>
    </row>
    <row r="270" spans="1:159" s="205" customFormat="1" ht="39.9" customHeight="1" x14ac:dyDescent="0.25">
      <c r="A270" s="206"/>
      <c r="B270" s="196"/>
      <c r="C270" s="292"/>
      <c r="D270" s="198"/>
      <c r="E270" s="299"/>
      <c r="F270" s="200"/>
      <c r="G270" s="301"/>
      <c r="H270" s="303"/>
      <c r="I270" s="299"/>
      <c r="J270" s="299"/>
      <c r="K270" s="299"/>
      <c r="L270" s="289"/>
      <c r="M270" s="299"/>
      <c r="N270" s="289"/>
      <c r="O270" s="363" t="str">
        <f>IF(P270="","",IF(OR(I270="",J270=""),"",IF(AND(ISNUMBER(FIND("post-", I270)),J270=ProductCode!$I$12),ProductCode!$F$19,IF(AND(ISNUMBER(FIND("pre-", I270)),J270=ProductCode!$I$12),ProductCode!$F$20,IF(ISNUMBER(FIND("post-", I270)),ProductCode!$F$17,ProductCode!$F$18)))))</f>
        <v/>
      </c>
      <c r="P270" s="295" t="str">
        <f t="shared" si="12"/>
        <v/>
      </c>
      <c r="Q270" s="306"/>
      <c r="R270" s="203"/>
      <c r="S270" s="308" t="str">
        <f t="shared" si="13"/>
        <v/>
      </c>
      <c r="T270" s="311"/>
      <c r="U270" s="311"/>
      <c r="V270" s="311"/>
      <c r="W270" s="311"/>
      <c r="X270" s="312"/>
      <c r="Y270" s="311"/>
      <c r="Z270" s="297"/>
      <c r="AA270" s="311"/>
      <c r="AB270" s="311"/>
      <c r="AC270" s="311"/>
      <c r="AD270" s="311"/>
      <c r="AE270" s="312"/>
      <c r="AF270" s="311"/>
      <c r="AG270" s="297"/>
      <c r="AH270" s="311"/>
      <c r="AI270" s="311"/>
      <c r="AJ270" s="311"/>
      <c r="AK270" s="311"/>
      <c r="AL270" s="312"/>
      <c r="AM270" s="311"/>
      <c r="AN270" s="297"/>
      <c r="AO270" s="311"/>
      <c r="AP270" s="311"/>
      <c r="AQ270" s="311"/>
      <c r="AR270" s="311"/>
      <c r="AS270" s="312"/>
      <c r="AT270" s="311"/>
      <c r="AU270" s="297"/>
      <c r="AV270" s="311"/>
      <c r="AW270" s="311"/>
      <c r="AX270" s="311"/>
      <c r="AY270" s="311"/>
      <c r="AZ270" s="312"/>
      <c r="BA270" s="311"/>
      <c r="BB270" s="297"/>
      <c r="BC270" s="311"/>
      <c r="BD270" s="311"/>
      <c r="BE270" s="311"/>
      <c r="BF270" s="311"/>
      <c r="BG270" s="312"/>
      <c r="BH270" s="311"/>
      <c r="BI270" s="297"/>
      <c r="BJ270" s="311"/>
      <c r="BK270" s="311"/>
      <c r="BL270" s="311"/>
      <c r="BM270" s="311"/>
      <c r="BN270" s="312"/>
      <c r="BO270" s="311"/>
      <c r="BP270" s="297"/>
      <c r="BQ270" s="311"/>
      <c r="BR270" s="311"/>
      <c r="BS270" s="311"/>
      <c r="BT270" s="311"/>
      <c r="BU270" s="312"/>
      <c r="BV270" s="311"/>
      <c r="BW270" s="297"/>
      <c r="BX270" s="311"/>
      <c r="BY270" s="311"/>
      <c r="BZ270" s="311"/>
      <c r="CA270" s="311"/>
      <c r="CB270" s="312"/>
      <c r="CC270" s="311"/>
      <c r="CD270" s="297"/>
      <c r="CE270" s="311"/>
      <c r="CF270" s="311"/>
      <c r="CG270" s="311"/>
      <c r="CH270" s="311"/>
      <c r="CI270" s="312"/>
      <c r="CJ270" s="311"/>
      <c r="CK270" s="297"/>
      <c r="CL270" s="311"/>
      <c r="CM270" s="311"/>
      <c r="CN270" s="311"/>
      <c r="CO270" s="311"/>
      <c r="CP270" s="312"/>
      <c r="CQ270" s="311"/>
      <c r="CR270" s="297"/>
      <c r="CS270" s="311"/>
      <c r="CT270" s="311"/>
      <c r="CU270" s="311"/>
      <c r="CV270" s="311"/>
      <c r="CW270" s="312"/>
      <c r="CX270" s="311"/>
      <c r="CY270" s="297"/>
      <c r="CZ270" s="311"/>
      <c r="DA270" s="311"/>
      <c r="DB270" s="311"/>
      <c r="DC270" s="311"/>
      <c r="DD270" s="312"/>
      <c r="DE270" s="311"/>
      <c r="DF270" s="297"/>
      <c r="DG270" s="311"/>
      <c r="DH270" s="311"/>
      <c r="DI270" s="311"/>
      <c r="DJ270" s="311"/>
      <c r="DK270" s="312"/>
      <c r="DL270" s="311"/>
      <c r="DM270" s="297"/>
      <c r="DN270" s="311"/>
      <c r="DO270" s="311"/>
      <c r="DP270" s="311"/>
      <c r="DQ270" s="311"/>
      <c r="DR270" s="312"/>
      <c r="DS270" s="311"/>
      <c r="DT270" s="297"/>
      <c r="DU270" s="311"/>
      <c r="DV270" s="311"/>
      <c r="DW270" s="311"/>
      <c r="DX270" s="311"/>
      <c r="DY270" s="312"/>
      <c r="DZ270" s="311"/>
      <c r="EA270" s="297"/>
      <c r="EB270" s="311"/>
      <c r="EC270" s="311"/>
      <c r="ED270" s="311"/>
      <c r="EE270" s="311"/>
      <c r="EF270" s="312"/>
      <c r="EG270" s="311"/>
      <c r="EH270" s="297"/>
      <c r="EI270" s="311"/>
      <c r="EJ270" s="311"/>
      <c r="EK270" s="311"/>
      <c r="EL270" s="311"/>
      <c r="EM270" s="312"/>
      <c r="EN270" s="311"/>
      <c r="EO270" s="297"/>
      <c r="EP270" s="311"/>
      <c r="EQ270" s="311"/>
      <c r="ER270" s="311"/>
      <c r="ES270" s="311"/>
      <c r="ET270" s="312"/>
      <c r="EU270" s="311"/>
      <c r="EV270" s="297"/>
      <c r="EW270" s="311"/>
      <c r="EX270" s="311"/>
      <c r="EY270" s="311"/>
      <c r="EZ270" s="311"/>
      <c r="FA270" s="312"/>
      <c r="FB270" s="311"/>
      <c r="FC270" s="298"/>
    </row>
    <row r="271" spans="1:159" s="205" customFormat="1" ht="39.9" customHeight="1" x14ac:dyDescent="0.25">
      <c r="A271" s="206"/>
      <c r="B271" s="196"/>
      <c r="C271" s="292"/>
      <c r="D271" s="198"/>
      <c r="E271" s="299"/>
      <c r="F271" s="200"/>
      <c r="G271" s="301"/>
      <c r="H271" s="303"/>
      <c r="I271" s="299"/>
      <c r="J271" s="299"/>
      <c r="K271" s="299"/>
      <c r="L271" s="289"/>
      <c r="M271" s="299"/>
      <c r="N271" s="289"/>
      <c r="O271" s="363" t="str">
        <f>IF(P271="","",IF(OR(I271="",J271=""),"",IF(AND(ISNUMBER(FIND("post-", I271)),J271=ProductCode!$I$12),ProductCode!$F$19,IF(AND(ISNUMBER(FIND("pre-", I271)),J271=ProductCode!$I$12),ProductCode!$F$20,IF(ISNUMBER(FIND("post-", I271)),ProductCode!$F$17,ProductCode!$F$18)))))</f>
        <v/>
      </c>
      <c r="P271" s="295" t="str">
        <f t="shared" si="12"/>
        <v/>
      </c>
      <c r="Q271" s="306"/>
      <c r="R271" s="203"/>
      <c r="S271" s="308" t="str">
        <f t="shared" si="13"/>
        <v/>
      </c>
      <c r="T271" s="311"/>
      <c r="U271" s="311"/>
      <c r="V271" s="311"/>
      <c r="W271" s="311"/>
      <c r="X271" s="312"/>
      <c r="Y271" s="311"/>
      <c r="Z271" s="297"/>
      <c r="AA271" s="311"/>
      <c r="AB271" s="311"/>
      <c r="AC271" s="311"/>
      <c r="AD271" s="311"/>
      <c r="AE271" s="312"/>
      <c r="AF271" s="311"/>
      <c r="AG271" s="297"/>
      <c r="AH271" s="311"/>
      <c r="AI271" s="311"/>
      <c r="AJ271" s="311"/>
      <c r="AK271" s="311"/>
      <c r="AL271" s="312"/>
      <c r="AM271" s="311"/>
      <c r="AN271" s="297"/>
      <c r="AO271" s="311"/>
      <c r="AP271" s="311"/>
      <c r="AQ271" s="311"/>
      <c r="AR271" s="311"/>
      <c r="AS271" s="312"/>
      <c r="AT271" s="311"/>
      <c r="AU271" s="297"/>
      <c r="AV271" s="311"/>
      <c r="AW271" s="311"/>
      <c r="AX271" s="311"/>
      <c r="AY271" s="311"/>
      <c r="AZ271" s="312"/>
      <c r="BA271" s="311"/>
      <c r="BB271" s="297"/>
      <c r="BC271" s="311"/>
      <c r="BD271" s="311"/>
      <c r="BE271" s="311"/>
      <c r="BF271" s="311"/>
      <c r="BG271" s="312"/>
      <c r="BH271" s="311"/>
      <c r="BI271" s="297"/>
      <c r="BJ271" s="311"/>
      <c r="BK271" s="311"/>
      <c r="BL271" s="311"/>
      <c r="BM271" s="311"/>
      <c r="BN271" s="312"/>
      <c r="BO271" s="311"/>
      <c r="BP271" s="297"/>
      <c r="BQ271" s="311"/>
      <c r="BR271" s="311"/>
      <c r="BS271" s="311"/>
      <c r="BT271" s="311"/>
      <c r="BU271" s="312"/>
      <c r="BV271" s="311"/>
      <c r="BW271" s="297"/>
      <c r="BX271" s="311"/>
      <c r="BY271" s="311"/>
      <c r="BZ271" s="311"/>
      <c r="CA271" s="311"/>
      <c r="CB271" s="312"/>
      <c r="CC271" s="311"/>
      <c r="CD271" s="297"/>
      <c r="CE271" s="311"/>
      <c r="CF271" s="311"/>
      <c r="CG271" s="311"/>
      <c r="CH271" s="311"/>
      <c r="CI271" s="312"/>
      <c r="CJ271" s="311"/>
      <c r="CK271" s="297"/>
      <c r="CL271" s="311"/>
      <c r="CM271" s="311"/>
      <c r="CN271" s="311"/>
      <c r="CO271" s="311"/>
      <c r="CP271" s="312"/>
      <c r="CQ271" s="311"/>
      <c r="CR271" s="297"/>
      <c r="CS271" s="311"/>
      <c r="CT271" s="311"/>
      <c r="CU271" s="311"/>
      <c r="CV271" s="311"/>
      <c r="CW271" s="312"/>
      <c r="CX271" s="311"/>
      <c r="CY271" s="297"/>
      <c r="CZ271" s="311"/>
      <c r="DA271" s="311"/>
      <c r="DB271" s="311"/>
      <c r="DC271" s="311"/>
      <c r="DD271" s="312"/>
      <c r="DE271" s="311"/>
      <c r="DF271" s="297"/>
      <c r="DG271" s="311"/>
      <c r="DH271" s="311"/>
      <c r="DI271" s="311"/>
      <c r="DJ271" s="311"/>
      <c r="DK271" s="312"/>
      <c r="DL271" s="311"/>
      <c r="DM271" s="297"/>
      <c r="DN271" s="311"/>
      <c r="DO271" s="311"/>
      <c r="DP271" s="311"/>
      <c r="DQ271" s="311"/>
      <c r="DR271" s="312"/>
      <c r="DS271" s="311"/>
      <c r="DT271" s="297"/>
      <c r="DU271" s="311"/>
      <c r="DV271" s="311"/>
      <c r="DW271" s="311"/>
      <c r="DX271" s="311"/>
      <c r="DY271" s="312"/>
      <c r="DZ271" s="311"/>
      <c r="EA271" s="297"/>
      <c r="EB271" s="311"/>
      <c r="EC271" s="311"/>
      <c r="ED271" s="311"/>
      <c r="EE271" s="311"/>
      <c r="EF271" s="312"/>
      <c r="EG271" s="311"/>
      <c r="EH271" s="297"/>
      <c r="EI271" s="311"/>
      <c r="EJ271" s="311"/>
      <c r="EK271" s="311"/>
      <c r="EL271" s="311"/>
      <c r="EM271" s="312"/>
      <c r="EN271" s="311"/>
      <c r="EO271" s="297"/>
      <c r="EP271" s="311"/>
      <c r="EQ271" s="311"/>
      <c r="ER271" s="311"/>
      <c r="ES271" s="311"/>
      <c r="ET271" s="312"/>
      <c r="EU271" s="311"/>
      <c r="EV271" s="297"/>
      <c r="EW271" s="311"/>
      <c r="EX271" s="311"/>
      <c r="EY271" s="311"/>
      <c r="EZ271" s="311"/>
      <c r="FA271" s="312"/>
      <c r="FB271" s="311"/>
      <c r="FC271" s="298"/>
    </row>
    <row r="272" spans="1:159" s="205" customFormat="1" ht="39.9" customHeight="1" x14ac:dyDescent="0.25">
      <c r="A272" s="206"/>
      <c r="B272" s="196"/>
      <c r="C272" s="292"/>
      <c r="D272" s="198"/>
      <c r="E272" s="299"/>
      <c r="F272" s="200"/>
      <c r="G272" s="301"/>
      <c r="H272" s="303"/>
      <c r="I272" s="299"/>
      <c r="J272" s="299"/>
      <c r="K272" s="299"/>
      <c r="L272" s="289"/>
      <c r="M272" s="299"/>
      <c r="N272" s="289"/>
      <c r="O272" s="363" t="str">
        <f>IF(P272="","",IF(OR(I272="",J272=""),"",IF(AND(ISNUMBER(FIND("post-", I272)),J272=ProductCode!$I$12),ProductCode!$F$19,IF(AND(ISNUMBER(FIND("pre-", I272)),J272=ProductCode!$I$12),ProductCode!$F$20,IF(ISNUMBER(FIND("post-", I272)),ProductCode!$F$17,ProductCode!$F$18)))))</f>
        <v/>
      </c>
      <c r="P272" s="295" t="str">
        <f t="shared" si="12"/>
        <v/>
      </c>
      <c r="Q272" s="306"/>
      <c r="R272" s="203"/>
      <c r="S272" s="308" t="str">
        <f t="shared" si="13"/>
        <v/>
      </c>
      <c r="T272" s="311"/>
      <c r="U272" s="311"/>
      <c r="V272" s="311"/>
      <c r="W272" s="311"/>
      <c r="X272" s="312"/>
      <c r="Y272" s="311"/>
      <c r="Z272" s="297"/>
      <c r="AA272" s="311"/>
      <c r="AB272" s="311"/>
      <c r="AC272" s="311"/>
      <c r="AD272" s="311"/>
      <c r="AE272" s="312"/>
      <c r="AF272" s="311"/>
      <c r="AG272" s="297"/>
      <c r="AH272" s="311"/>
      <c r="AI272" s="311"/>
      <c r="AJ272" s="311"/>
      <c r="AK272" s="311"/>
      <c r="AL272" s="312"/>
      <c r="AM272" s="311"/>
      <c r="AN272" s="297"/>
      <c r="AO272" s="311"/>
      <c r="AP272" s="311"/>
      <c r="AQ272" s="311"/>
      <c r="AR272" s="311"/>
      <c r="AS272" s="312"/>
      <c r="AT272" s="311"/>
      <c r="AU272" s="297"/>
      <c r="AV272" s="311"/>
      <c r="AW272" s="311"/>
      <c r="AX272" s="311"/>
      <c r="AY272" s="311"/>
      <c r="AZ272" s="312"/>
      <c r="BA272" s="311"/>
      <c r="BB272" s="297"/>
      <c r="BC272" s="311"/>
      <c r="BD272" s="311"/>
      <c r="BE272" s="311"/>
      <c r="BF272" s="311"/>
      <c r="BG272" s="312"/>
      <c r="BH272" s="311"/>
      <c r="BI272" s="297"/>
      <c r="BJ272" s="311"/>
      <c r="BK272" s="311"/>
      <c r="BL272" s="311"/>
      <c r="BM272" s="311"/>
      <c r="BN272" s="312"/>
      <c r="BO272" s="311"/>
      <c r="BP272" s="297"/>
      <c r="BQ272" s="311"/>
      <c r="BR272" s="311"/>
      <c r="BS272" s="311"/>
      <c r="BT272" s="311"/>
      <c r="BU272" s="312"/>
      <c r="BV272" s="311"/>
      <c r="BW272" s="297"/>
      <c r="BX272" s="311"/>
      <c r="BY272" s="311"/>
      <c r="BZ272" s="311"/>
      <c r="CA272" s="311"/>
      <c r="CB272" s="312"/>
      <c r="CC272" s="311"/>
      <c r="CD272" s="297"/>
      <c r="CE272" s="311"/>
      <c r="CF272" s="311"/>
      <c r="CG272" s="311"/>
      <c r="CH272" s="311"/>
      <c r="CI272" s="312"/>
      <c r="CJ272" s="311"/>
      <c r="CK272" s="297"/>
      <c r="CL272" s="311"/>
      <c r="CM272" s="311"/>
      <c r="CN272" s="311"/>
      <c r="CO272" s="311"/>
      <c r="CP272" s="312"/>
      <c r="CQ272" s="311"/>
      <c r="CR272" s="297"/>
      <c r="CS272" s="311"/>
      <c r="CT272" s="311"/>
      <c r="CU272" s="311"/>
      <c r="CV272" s="311"/>
      <c r="CW272" s="312"/>
      <c r="CX272" s="311"/>
      <c r="CY272" s="297"/>
      <c r="CZ272" s="311"/>
      <c r="DA272" s="311"/>
      <c r="DB272" s="311"/>
      <c r="DC272" s="311"/>
      <c r="DD272" s="312"/>
      <c r="DE272" s="311"/>
      <c r="DF272" s="297"/>
      <c r="DG272" s="311"/>
      <c r="DH272" s="311"/>
      <c r="DI272" s="311"/>
      <c r="DJ272" s="311"/>
      <c r="DK272" s="312"/>
      <c r="DL272" s="311"/>
      <c r="DM272" s="297"/>
      <c r="DN272" s="311"/>
      <c r="DO272" s="311"/>
      <c r="DP272" s="311"/>
      <c r="DQ272" s="311"/>
      <c r="DR272" s="312"/>
      <c r="DS272" s="311"/>
      <c r="DT272" s="297"/>
      <c r="DU272" s="311"/>
      <c r="DV272" s="311"/>
      <c r="DW272" s="311"/>
      <c r="DX272" s="311"/>
      <c r="DY272" s="312"/>
      <c r="DZ272" s="311"/>
      <c r="EA272" s="297"/>
      <c r="EB272" s="311"/>
      <c r="EC272" s="311"/>
      <c r="ED272" s="311"/>
      <c r="EE272" s="311"/>
      <c r="EF272" s="312"/>
      <c r="EG272" s="311"/>
      <c r="EH272" s="297"/>
      <c r="EI272" s="311"/>
      <c r="EJ272" s="311"/>
      <c r="EK272" s="311"/>
      <c r="EL272" s="311"/>
      <c r="EM272" s="312"/>
      <c r="EN272" s="311"/>
      <c r="EO272" s="297"/>
      <c r="EP272" s="311"/>
      <c r="EQ272" s="311"/>
      <c r="ER272" s="311"/>
      <c r="ES272" s="311"/>
      <c r="ET272" s="312"/>
      <c r="EU272" s="311"/>
      <c r="EV272" s="297"/>
      <c r="EW272" s="311"/>
      <c r="EX272" s="311"/>
      <c r="EY272" s="311"/>
      <c r="EZ272" s="311"/>
      <c r="FA272" s="312"/>
      <c r="FB272" s="311"/>
      <c r="FC272" s="298"/>
    </row>
    <row r="273" spans="1:159" s="205" customFormat="1" ht="39.9" customHeight="1" x14ac:dyDescent="0.25">
      <c r="A273" s="206"/>
      <c r="B273" s="196"/>
      <c r="C273" s="292"/>
      <c r="D273" s="198"/>
      <c r="E273" s="299"/>
      <c r="F273" s="200"/>
      <c r="G273" s="301"/>
      <c r="H273" s="303"/>
      <c r="I273" s="299"/>
      <c r="J273" s="299"/>
      <c r="K273" s="299"/>
      <c r="L273" s="289"/>
      <c r="M273" s="299"/>
      <c r="N273" s="289"/>
      <c r="O273" s="363" t="str">
        <f>IF(P273="","",IF(OR(I273="",J273=""),"",IF(AND(ISNUMBER(FIND("post-", I273)),J273=ProductCode!$I$12),ProductCode!$F$19,IF(AND(ISNUMBER(FIND("pre-", I273)),J273=ProductCode!$I$12),ProductCode!$F$20,IF(ISNUMBER(FIND("post-", I273)),ProductCode!$F$17,ProductCode!$F$18)))))</f>
        <v/>
      </c>
      <c r="P273" s="295" t="str">
        <f t="shared" si="12"/>
        <v/>
      </c>
      <c r="Q273" s="306"/>
      <c r="R273" s="203"/>
      <c r="S273" s="308" t="str">
        <f t="shared" si="13"/>
        <v/>
      </c>
      <c r="T273" s="311"/>
      <c r="U273" s="311"/>
      <c r="V273" s="311"/>
      <c r="W273" s="311"/>
      <c r="X273" s="312"/>
      <c r="Y273" s="311"/>
      <c r="Z273" s="297"/>
      <c r="AA273" s="311"/>
      <c r="AB273" s="311"/>
      <c r="AC273" s="311"/>
      <c r="AD273" s="311"/>
      <c r="AE273" s="312"/>
      <c r="AF273" s="311"/>
      <c r="AG273" s="297"/>
      <c r="AH273" s="311"/>
      <c r="AI273" s="311"/>
      <c r="AJ273" s="311"/>
      <c r="AK273" s="311"/>
      <c r="AL273" s="312"/>
      <c r="AM273" s="311"/>
      <c r="AN273" s="297"/>
      <c r="AO273" s="311"/>
      <c r="AP273" s="311"/>
      <c r="AQ273" s="311"/>
      <c r="AR273" s="311"/>
      <c r="AS273" s="312"/>
      <c r="AT273" s="311"/>
      <c r="AU273" s="297"/>
      <c r="AV273" s="311"/>
      <c r="AW273" s="311"/>
      <c r="AX273" s="311"/>
      <c r="AY273" s="311"/>
      <c r="AZ273" s="312"/>
      <c r="BA273" s="311"/>
      <c r="BB273" s="297"/>
      <c r="BC273" s="311"/>
      <c r="BD273" s="311"/>
      <c r="BE273" s="311"/>
      <c r="BF273" s="311"/>
      <c r="BG273" s="312"/>
      <c r="BH273" s="311"/>
      <c r="BI273" s="297"/>
      <c r="BJ273" s="311"/>
      <c r="BK273" s="311"/>
      <c r="BL273" s="311"/>
      <c r="BM273" s="311"/>
      <c r="BN273" s="312"/>
      <c r="BO273" s="311"/>
      <c r="BP273" s="297"/>
      <c r="BQ273" s="311"/>
      <c r="BR273" s="311"/>
      <c r="BS273" s="311"/>
      <c r="BT273" s="311"/>
      <c r="BU273" s="312"/>
      <c r="BV273" s="311"/>
      <c r="BW273" s="297"/>
      <c r="BX273" s="311"/>
      <c r="BY273" s="311"/>
      <c r="BZ273" s="311"/>
      <c r="CA273" s="311"/>
      <c r="CB273" s="312"/>
      <c r="CC273" s="311"/>
      <c r="CD273" s="297"/>
      <c r="CE273" s="311"/>
      <c r="CF273" s="311"/>
      <c r="CG273" s="311"/>
      <c r="CH273" s="311"/>
      <c r="CI273" s="312"/>
      <c r="CJ273" s="311"/>
      <c r="CK273" s="297"/>
      <c r="CL273" s="311"/>
      <c r="CM273" s="311"/>
      <c r="CN273" s="311"/>
      <c r="CO273" s="311"/>
      <c r="CP273" s="312"/>
      <c r="CQ273" s="311"/>
      <c r="CR273" s="297"/>
      <c r="CS273" s="311"/>
      <c r="CT273" s="311"/>
      <c r="CU273" s="311"/>
      <c r="CV273" s="311"/>
      <c r="CW273" s="312"/>
      <c r="CX273" s="311"/>
      <c r="CY273" s="297"/>
      <c r="CZ273" s="311"/>
      <c r="DA273" s="311"/>
      <c r="DB273" s="311"/>
      <c r="DC273" s="311"/>
      <c r="DD273" s="312"/>
      <c r="DE273" s="311"/>
      <c r="DF273" s="297"/>
      <c r="DG273" s="311"/>
      <c r="DH273" s="311"/>
      <c r="DI273" s="311"/>
      <c r="DJ273" s="311"/>
      <c r="DK273" s="312"/>
      <c r="DL273" s="311"/>
      <c r="DM273" s="297"/>
      <c r="DN273" s="311"/>
      <c r="DO273" s="311"/>
      <c r="DP273" s="311"/>
      <c r="DQ273" s="311"/>
      <c r="DR273" s="312"/>
      <c r="DS273" s="311"/>
      <c r="DT273" s="297"/>
      <c r="DU273" s="311"/>
      <c r="DV273" s="311"/>
      <c r="DW273" s="311"/>
      <c r="DX273" s="311"/>
      <c r="DY273" s="312"/>
      <c r="DZ273" s="311"/>
      <c r="EA273" s="297"/>
      <c r="EB273" s="311"/>
      <c r="EC273" s="311"/>
      <c r="ED273" s="311"/>
      <c r="EE273" s="311"/>
      <c r="EF273" s="312"/>
      <c r="EG273" s="311"/>
      <c r="EH273" s="297"/>
      <c r="EI273" s="311"/>
      <c r="EJ273" s="311"/>
      <c r="EK273" s="311"/>
      <c r="EL273" s="311"/>
      <c r="EM273" s="312"/>
      <c r="EN273" s="311"/>
      <c r="EO273" s="297"/>
      <c r="EP273" s="311"/>
      <c r="EQ273" s="311"/>
      <c r="ER273" s="311"/>
      <c r="ES273" s="311"/>
      <c r="ET273" s="312"/>
      <c r="EU273" s="311"/>
      <c r="EV273" s="297"/>
      <c r="EW273" s="311"/>
      <c r="EX273" s="311"/>
      <c r="EY273" s="311"/>
      <c r="EZ273" s="311"/>
      <c r="FA273" s="312"/>
      <c r="FB273" s="311"/>
      <c r="FC273" s="298"/>
    </row>
    <row r="274" spans="1:159" s="205" customFormat="1" ht="39.9" customHeight="1" x14ac:dyDescent="0.25">
      <c r="A274" s="206"/>
      <c r="B274" s="196"/>
      <c r="C274" s="292"/>
      <c r="D274" s="198"/>
      <c r="E274" s="299"/>
      <c r="F274" s="200"/>
      <c r="G274" s="301"/>
      <c r="H274" s="303"/>
      <c r="I274" s="299"/>
      <c r="J274" s="299"/>
      <c r="K274" s="299"/>
      <c r="L274" s="289"/>
      <c r="M274" s="299"/>
      <c r="N274" s="289"/>
      <c r="O274" s="363" t="str">
        <f>IF(P274="","",IF(OR(I274="",J274=""),"",IF(AND(ISNUMBER(FIND("post-", I274)),J274=ProductCode!$I$12),ProductCode!$F$19,IF(AND(ISNUMBER(FIND("pre-", I274)),J274=ProductCode!$I$12),ProductCode!$F$20,IF(ISNUMBER(FIND("post-", I274)),ProductCode!$F$17,ProductCode!$F$18)))))</f>
        <v/>
      </c>
      <c r="P274" s="295" t="str">
        <f t="shared" si="12"/>
        <v/>
      </c>
      <c r="Q274" s="306"/>
      <c r="R274" s="203"/>
      <c r="S274" s="308" t="str">
        <f t="shared" si="13"/>
        <v/>
      </c>
      <c r="T274" s="311"/>
      <c r="U274" s="311"/>
      <c r="V274" s="311"/>
      <c r="W274" s="311"/>
      <c r="X274" s="312"/>
      <c r="Y274" s="311"/>
      <c r="Z274" s="297"/>
      <c r="AA274" s="311"/>
      <c r="AB274" s="311"/>
      <c r="AC274" s="311"/>
      <c r="AD274" s="311"/>
      <c r="AE274" s="312"/>
      <c r="AF274" s="311"/>
      <c r="AG274" s="297"/>
      <c r="AH274" s="311"/>
      <c r="AI274" s="311"/>
      <c r="AJ274" s="311"/>
      <c r="AK274" s="311"/>
      <c r="AL274" s="312"/>
      <c r="AM274" s="311"/>
      <c r="AN274" s="297"/>
      <c r="AO274" s="311"/>
      <c r="AP274" s="311"/>
      <c r="AQ274" s="311"/>
      <c r="AR274" s="311"/>
      <c r="AS274" s="312"/>
      <c r="AT274" s="311"/>
      <c r="AU274" s="297"/>
      <c r="AV274" s="311"/>
      <c r="AW274" s="311"/>
      <c r="AX274" s="311"/>
      <c r="AY274" s="311"/>
      <c r="AZ274" s="312"/>
      <c r="BA274" s="311"/>
      <c r="BB274" s="297"/>
      <c r="BC274" s="311"/>
      <c r="BD274" s="311"/>
      <c r="BE274" s="311"/>
      <c r="BF274" s="311"/>
      <c r="BG274" s="312"/>
      <c r="BH274" s="311"/>
      <c r="BI274" s="297"/>
      <c r="BJ274" s="311"/>
      <c r="BK274" s="311"/>
      <c r="BL274" s="311"/>
      <c r="BM274" s="311"/>
      <c r="BN274" s="312"/>
      <c r="BO274" s="311"/>
      <c r="BP274" s="297"/>
      <c r="BQ274" s="311"/>
      <c r="BR274" s="311"/>
      <c r="BS274" s="311"/>
      <c r="BT274" s="311"/>
      <c r="BU274" s="312"/>
      <c r="BV274" s="311"/>
      <c r="BW274" s="297"/>
      <c r="BX274" s="311"/>
      <c r="BY274" s="311"/>
      <c r="BZ274" s="311"/>
      <c r="CA274" s="311"/>
      <c r="CB274" s="312"/>
      <c r="CC274" s="311"/>
      <c r="CD274" s="297"/>
      <c r="CE274" s="311"/>
      <c r="CF274" s="311"/>
      <c r="CG274" s="311"/>
      <c r="CH274" s="311"/>
      <c r="CI274" s="312"/>
      <c r="CJ274" s="311"/>
      <c r="CK274" s="297"/>
      <c r="CL274" s="311"/>
      <c r="CM274" s="311"/>
      <c r="CN274" s="311"/>
      <c r="CO274" s="311"/>
      <c r="CP274" s="312"/>
      <c r="CQ274" s="311"/>
      <c r="CR274" s="297"/>
      <c r="CS274" s="311"/>
      <c r="CT274" s="311"/>
      <c r="CU274" s="311"/>
      <c r="CV274" s="311"/>
      <c r="CW274" s="312"/>
      <c r="CX274" s="311"/>
      <c r="CY274" s="297"/>
      <c r="CZ274" s="311"/>
      <c r="DA274" s="311"/>
      <c r="DB274" s="311"/>
      <c r="DC274" s="311"/>
      <c r="DD274" s="312"/>
      <c r="DE274" s="311"/>
      <c r="DF274" s="297"/>
      <c r="DG274" s="311"/>
      <c r="DH274" s="311"/>
      <c r="DI274" s="311"/>
      <c r="DJ274" s="311"/>
      <c r="DK274" s="312"/>
      <c r="DL274" s="311"/>
      <c r="DM274" s="297"/>
      <c r="DN274" s="311"/>
      <c r="DO274" s="311"/>
      <c r="DP274" s="311"/>
      <c r="DQ274" s="311"/>
      <c r="DR274" s="312"/>
      <c r="DS274" s="311"/>
      <c r="DT274" s="297"/>
      <c r="DU274" s="311"/>
      <c r="DV274" s="311"/>
      <c r="DW274" s="311"/>
      <c r="DX274" s="311"/>
      <c r="DY274" s="312"/>
      <c r="DZ274" s="311"/>
      <c r="EA274" s="297"/>
      <c r="EB274" s="311"/>
      <c r="EC274" s="311"/>
      <c r="ED274" s="311"/>
      <c r="EE274" s="311"/>
      <c r="EF274" s="312"/>
      <c r="EG274" s="311"/>
      <c r="EH274" s="297"/>
      <c r="EI274" s="311"/>
      <c r="EJ274" s="311"/>
      <c r="EK274" s="311"/>
      <c r="EL274" s="311"/>
      <c r="EM274" s="312"/>
      <c r="EN274" s="311"/>
      <c r="EO274" s="297"/>
      <c r="EP274" s="311"/>
      <c r="EQ274" s="311"/>
      <c r="ER274" s="311"/>
      <c r="ES274" s="311"/>
      <c r="ET274" s="312"/>
      <c r="EU274" s="311"/>
      <c r="EV274" s="297"/>
      <c r="EW274" s="311"/>
      <c r="EX274" s="311"/>
      <c r="EY274" s="311"/>
      <c r="EZ274" s="311"/>
      <c r="FA274" s="312"/>
      <c r="FB274" s="311"/>
      <c r="FC274" s="298"/>
    </row>
    <row r="275" spans="1:159" s="205" customFormat="1" ht="39.9" customHeight="1" x14ac:dyDescent="0.25">
      <c r="A275" s="206"/>
      <c r="B275" s="196"/>
      <c r="C275" s="292"/>
      <c r="D275" s="198"/>
      <c r="E275" s="299"/>
      <c r="F275" s="200"/>
      <c r="G275" s="301"/>
      <c r="H275" s="303"/>
      <c r="I275" s="299"/>
      <c r="J275" s="299"/>
      <c r="K275" s="299"/>
      <c r="L275" s="289"/>
      <c r="M275" s="299"/>
      <c r="N275" s="289"/>
      <c r="O275" s="363" t="str">
        <f>IF(P275="","",IF(OR(I275="",J275=""),"",IF(AND(ISNUMBER(FIND("post-", I275)),J275=ProductCode!$I$12),ProductCode!$F$19,IF(AND(ISNUMBER(FIND("pre-", I275)),J275=ProductCode!$I$12),ProductCode!$F$20,IF(ISNUMBER(FIND("post-", I275)),ProductCode!$F$17,ProductCode!$F$18)))))</f>
        <v/>
      </c>
      <c r="P275" s="295" t="str">
        <f t="shared" si="12"/>
        <v/>
      </c>
      <c r="Q275" s="306"/>
      <c r="R275" s="203"/>
      <c r="S275" s="308" t="str">
        <f t="shared" si="13"/>
        <v/>
      </c>
      <c r="T275" s="311"/>
      <c r="U275" s="311"/>
      <c r="V275" s="311"/>
      <c r="W275" s="311"/>
      <c r="X275" s="312"/>
      <c r="Y275" s="311"/>
      <c r="Z275" s="297"/>
      <c r="AA275" s="311"/>
      <c r="AB275" s="311"/>
      <c r="AC275" s="311"/>
      <c r="AD275" s="311"/>
      <c r="AE275" s="312"/>
      <c r="AF275" s="311"/>
      <c r="AG275" s="297"/>
      <c r="AH275" s="311"/>
      <c r="AI275" s="311"/>
      <c r="AJ275" s="311"/>
      <c r="AK275" s="311"/>
      <c r="AL275" s="312"/>
      <c r="AM275" s="311"/>
      <c r="AN275" s="297"/>
      <c r="AO275" s="311"/>
      <c r="AP275" s="311"/>
      <c r="AQ275" s="311"/>
      <c r="AR275" s="311"/>
      <c r="AS275" s="312"/>
      <c r="AT275" s="311"/>
      <c r="AU275" s="297"/>
      <c r="AV275" s="311"/>
      <c r="AW275" s="311"/>
      <c r="AX275" s="311"/>
      <c r="AY275" s="311"/>
      <c r="AZ275" s="312"/>
      <c r="BA275" s="311"/>
      <c r="BB275" s="297"/>
      <c r="BC275" s="311"/>
      <c r="BD275" s="311"/>
      <c r="BE275" s="311"/>
      <c r="BF275" s="311"/>
      <c r="BG275" s="312"/>
      <c r="BH275" s="311"/>
      <c r="BI275" s="297"/>
      <c r="BJ275" s="311"/>
      <c r="BK275" s="311"/>
      <c r="BL275" s="311"/>
      <c r="BM275" s="311"/>
      <c r="BN275" s="312"/>
      <c r="BO275" s="311"/>
      <c r="BP275" s="297"/>
      <c r="BQ275" s="311"/>
      <c r="BR275" s="311"/>
      <c r="BS275" s="311"/>
      <c r="BT275" s="311"/>
      <c r="BU275" s="312"/>
      <c r="BV275" s="311"/>
      <c r="BW275" s="297"/>
      <c r="BX275" s="311"/>
      <c r="BY275" s="311"/>
      <c r="BZ275" s="311"/>
      <c r="CA275" s="311"/>
      <c r="CB275" s="312"/>
      <c r="CC275" s="311"/>
      <c r="CD275" s="297"/>
      <c r="CE275" s="311"/>
      <c r="CF275" s="311"/>
      <c r="CG275" s="311"/>
      <c r="CH275" s="311"/>
      <c r="CI275" s="312"/>
      <c r="CJ275" s="311"/>
      <c r="CK275" s="297"/>
      <c r="CL275" s="311"/>
      <c r="CM275" s="311"/>
      <c r="CN275" s="311"/>
      <c r="CO275" s="311"/>
      <c r="CP275" s="312"/>
      <c r="CQ275" s="311"/>
      <c r="CR275" s="297"/>
      <c r="CS275" s="311"/>
      <c r="CT275" s="311"/>
      <c r="CU275" s="311"/>
      <c r="CV275" s="311"/>
      <c r="CW275" s="312"/>
      <c r="CX275" s="311"/>
      <c r="CY275" s="297"/>
      <c r="CZ275" s="311"/>
      <c r="DA275" s="311"/>
      <c r="DB275" s="311"/>
      <c r="DC275" s="311"/>
      <c r="DD275" s="312"/>
      <c r="DE275" s="311"/>
      <c r="DF275" s="297"/>
      <c r="DG275" s="311"/>
      <c r="DH275" s="311"/>
      <c r="DI275" s="311"/>
      <c r="DJ275" s="311"/>
      <c r="DK275" s="312"/>
      <c r="DL275" s="311"/>
      <c r="DM275" s="297"/>
      <c r="DN275" s="311"/>
      <c r="DO275" s="311"/>
      <c r="DP275" s="311"/>
      <c r="DQ275" s="311"/>
      <c r="DR275" s="312"/>
      <c r="DS275" s="311"/>
      <c r="DT275" s="297"/>
      <c r="DU275" s="311"/>
      <c r="DV275" s="311"/>
      <c r="DW275" s="311"/>
      <c r="DX275" s="311"/>
      <c r="DY275" s="312"/>
      <c r="DZ275" s="311"/>
      <c r="EA275" s="297"/>
      <c r="EB275" s="311"/>
      <c r="EC275" s="311"/>
      <c r="ED275" s="311"/>
      <c r="EE275" s="311"/>
      <c r="EF275" s="312"/>
      <c r="EG275" s="311"/>
      <c r="EH275" s="297"/>
      <c r="EI275" s="311"/>
      <c r="EJ275" s="311"/>
      <c r="EK275" s="311"/>
      <c r="EL275" s="311"/>
      <c r="EM275" s="312"/>
      <c r="EN275" s="311"/>
      <c r="EO275" s="297"/>
      <c r="EP275" s="311"/>
      <c r="EQ275" s="311"/>
      <c r="ER275" s="311"/>
      <c r="ES275" s="311"/>
      <c r="ET275" s="312"/>
      <c r="EU275" s="311"/>
      <c r="EV275" s="297"/>
      <c r="EW275" s="311"/>
      <c r="EX275" s="311"/>
      <c r="EY275" s="311"/>
      <c r="EZ275" s="311"/>
      <c r="FA275" s="312"/>
      <c r="FB275" s="311"/>
      <c r="FC275" s="298"/>
    </row>
    <row r="276" spans="1:159" s="205" customFormat="1" ht="39.9" customHeight="1" x14ac:dyDescent="0.25">
      <c r="A276" s="206"/>
      <c r="B276" s="196"/>
      <c r="C276" s="292"/>
      <c r="D276" s="198"/>
      <c r="E276" s="299"/>
      <c r="F276" s="200"/>
      <c r="G276" s="301"/>
      <c r="H276" s="303"/>
      <c r="I276" s="299"/>
      <c r="J276" s="299"/>
      <c r="K276" s="299"/>
      <c r="L276" s="289"/>
      <c r="M276" s="299"/>
      <c r="N276" s="289"/>
      <c r="O276" s="363" t="str">
        <f>IF(P276="","",IF(OR(I276="",J276=""),"",IF(AND(ISNUMBER(FIND("post-", I276)),J276=ProductCode!$I$12),ProductCode!$F$19,IF(AND(ISNUMBER(FIND("pre-", I276)),J276=ProductCode!$I$12),ProductCode!$F$20,IF(ISNUMBER(FIND("post-", I276)),ProductCode!$F$17,ProductCode!$F$18)))))</f>
        <v/>
      </c>
      <c r="P276" s="295" t="str">
        <f t="shared" si="12"/>
        <v/>
      </c>
      <c r="Q276" s="306"/>
      <c r="R276" s="203"/>
      <c r="S276" s="308" t="str">
        <f t="shared" si="13"/>
        <v/>
      </c>
      <c r="T276" s="311"/>
      <c r="U276" s="311"/>
      <c r="V276" s="311"/>
      <c r="W276" s="311"/>
      <c r="X276" s="312"/>
      <c r="Y276" s="311"/>
      <c r="Z276" s="297"/>
      <c r="AA276" s="311"/>
      <c r="AB276" s="311"/>
      <c r="AC276" s="311"/>
      <c r="AD276" s="311"/>
      <c r="AE276" s="312"/>
      <c r="AF276" s="311"/>
      <c r="AG276" s="297"/>
      <c r="AH276" s="311"/>
      <c r="AI276" s="311"/>
      <c r="AJ276" s="311"/>
      <c r="AK276" s="311"/>
      <c r="AL276" s="312"/>
      <c r="AM276" s="311"/>
      <c r="AN276" s="297"/>
      <c r="AO276" s="311"/>
      <c r="AP276" s="311"/>
      <c r="AQ276" s="311"/>
      <c r="AR276" s="311"/>
      <c r="AS276" s="312"/>
      <c r="AT276" s="311"/>
      <c r="AU276" s="297"/>
      <c r="AV276" s="311"/>
      <c r="AW276" s="311"/>
      <c r="AX276" s="311"/>
      <c r="AY276" s="311"/>
      <c r="AZ276" s="312"/>
      <c r="BA276" s="311"/>
      <c r="BB276" s="297"/>
      <c r="BC276" s="311"/>
      <c r="BD276" s="311"/>
      <c r="BE276" s="311"/>
      <c r="BF276" s="311"/>
      <c r="BG276" s="312"/>
      <c r="BH276" s="311"/>
      <c r="BI276" s="297"/>
      <c r="BJ276" s="311"/>
      <c r="BK276" s="311"/>
      <c r="BL276" s="311"/>
      <c r="BM276" s="311"/>
      <c r="BN276" s="312"/>
      <c r="BO276" s="311"/>
      <c r="BP276" s="297"/>
      <c r="BQ276" s="311"/>
      <c r="BR276" s="311"/>
      <c r="BS276" s="311"/>
      <c r="BT276" s="311"/>
      <c r="BU276" s="312"/>
      <c r="BV276" s="311"/>
      <c r="BW276" s="297"/>
      <c r="BX276" s="311"/>
      <c r="BY276" s="311"/>
      <c r="BZ276" s="311"/>
      <c r="CA276" s="311"/>
      <c r="CB276" s="312"/>
      <c r="CC276" s="311"/>
      <c r="CD276" s="297"/>
      <c r="CE276" s="311"/>
      <c r="CF276" s="311"/>
      <c r="CG276" s="311"/>
      <c r="CH276" s="311"/>
      <c r="CI276" s="312"/>
      <c r="CJ276" s="311"/>
      <c r="CK276" s="297"/>
      <c r="CL276" s="311"/>
      <c r="CM276" s="311"/>
      <c r="CN276" s="311"/>
      <c r="CO276" s="311"/>
      <c r="CP276" s="312"/>
      <c r="CQ276" s="311"/>
      <c r="CR276" s="297"/>
      <c r="CS276" s="311"/>
      <c r="CT276" s="311"/>
      <c r="CU276" s="311"/>
      <c r="CV276" s="311"/>
      <c r="CW276" s="312"/>
      <c r="CX276" s="311"/>
      <c r="CY276" s="297"/>
      <c r="CZ276" s="311"/>
      <c r="DA276" s="311"/>
      <c r="DB276" s="311"/>
      <c r="DC276" s="311"/>
      <c r="DD276" s="312"/>
      <c r="DE276" s="311"/>
      <c r="DF276" s="297"/>
      <c r="DG276" s="311"/>
      <c r="DH276" s="311"/>
      <c r="DI276" s="311"/>
      <c r="DJ276" s="311"/>
      <c r="DK276" s="312"/>
      <c r="DL276" s="311"/>
      <c r="DM276" s="297"/>
      <c r="DN276" s="311"/>
      <c r="DO276" s="311"/>
      <c r="DP276" s="311"/>
      <c r="DQ276" s="311"/>
      <c r="DR276" s="312"/>
      <c r="DS276" s="311"/>
      <c r="DT276" s="297"/>
      <c r="DU276" s="311"/>
      <c r="DV276" s="311"/>
      <c r="DW276" s="311"/>
      <c r="DX276" s="311"/>
      <c r="DY276" s="312"/>
      <c r="DZ276" s="311"/>
      <c r="EA276" s="297"/>
      <c r="EB276" s="311"/>
      <c r="EC276" s="311"/>
      <c r="ED276" s="311"/>
      <c r="EE276" s="311"/>
      <c r="EF276" s="312"/>
      <c r="EG276" s="311"/>
      <c r="EH276" s="297"/>
      <c r="EI276" s="311"/>
      <c r="EJ276" s="311"/>
      <c r="EK276" s="311"/>
      <c r="EL276" s="311"/>
      <c r="EM276" s="312"/>
      <c r="EN276" s="311"/>
      <c r="EO276" s="297"/>
      <c r="EP276" s="311"/>
      <c r="EQ276" s="311"/>
      <c r="ER276" s="311"/>
      <c r="ES276" s="311"/>
      <c r="ET276" s="312"/>
      <c r="EU276" s="311"/>
      <c r="EV276" s="297"/>
      <c r="EW276" s="311"/>
      <c r="EX276" s="311"/>
      <c r="EY276" s="311"/>
      <c r="EZ276" s="311"/>
      <c r="FA276" s="312"/>
      <c r="FB276" s="311"/>
      <c r="FC276" s="298"/>
    </row>
    <row r="277" spans="1:159" s="205" customFormat="1" ht="39.9" customHeight="1" x14ac:dyDescent="0.25">
      <c r="A277" s="206"/>
      <c r="B277" s="196"/>
      <c r="C277" s="292"/>
      <c r="D277" s="198"/>
      <c r="E277" s="299"/>
      <c r="F277" s="200"/>
      <c r="G277" s="301"/>
      <c r="H277" s="303"/>
      <c r="I277" s="299"/>
      <c r="J277" s="299"/>
      <c r="K277" s="299"/>
      <c r="L277" s="289"/>
      <c r="M277" s="299"/>
      <c r="N277" s="289"/>
      <c r="O277" s="363" t="str">
        <f>IF(P277="","",IF(OR(I277="",J277=""),"",IF(AND(ISNUMBER(FIND("post-", I277)),J277=ProductCode!$I$12),ProductCode!$F$19,IF(AND(ISNUMBER(FIND("pre-", I277)),J277=ProductCode!$I$12),ProductCode!$F$20,IF(ISNUMBER(FIND("post-", I277)),ProductCode!$F$17,ProductCode!$F$18)))))</f>
        <v/>
      </c>
      <c r="P277" s="295" t="str">
        <f t="shared" si="12"/>
        <v/>
      </c>
      <c r="Q277" s="306"/>
      <c r="R277" s="203"/>
      <c r="S277" s="308" t="str">
        <f t="shared" si="13"/>
        <v/>
      </c>
      <c r="T277" s="311"/>
      <c r="U277" s="311"/>
      <c r="V277" s="311"/>
      <c r="W277" s="311"/>
      <c r="X277" s="312"/>
      <c r="Y277" s="311"/>
      <c r="Z277" s="297"/>
      <c r="AA277" s="311"/>
      <c r="AB277" s="311"/>
      <c r="AC277" s="311"/>
      <c r="AD277" s="311"/>
      <c r="AE277" s="312"/>
      <c r="AF277" s="311"/>
      <c r="AG277" s="297"/>
      <c r="AH277" s="311"/>
      <c r="AI277" s="311"/>
      <c r="AJ277" s="311"/>
      <c r="AK277" s="311"/>
      <c r="AL277" s="312"/>
      <c r="AM277" s="311"/>
      <c r="AN277" s="297"/>
      <c r="AO277" s="311"/>
      <c r="AP277" s="311"/>
      <c r="AQ277" s="311"/>
      <c r="AR277" s="311"/>
      <c r="AS277" s="312"/>
      <c r="AT277" s="311"/>
      <c r="AU277" s="297"/>
      <c r="AV277" s="311"/>
      <c r="AW277" s="311"/>
      <c r="AX277" s="311"/>
      <c r="AY277" s="311"/>
      <c r="AZ277" s="312"/>
      <c r="BA277" s="311"/>
      <c r="BB277" s="297"/>
      <c r="BC277" s="311"/>
      <c r="BD277" s="311"/>
      <c r="BE277" s="311"/>
      <c r="BF277" s="311"/>
      <c r="BG277" s="312"/>
      <c r="BH277" s="311"/>
      <c r="BI277" s="297"/>
      <c r="BJ277" s="311"/>
      <c r="BK277" s="311"/>
      <c r="BL277" s="311"/>
      <c r="BM277" s="311"/>
      <c r="BN277" s="312"/>
      <c r="BO277" s="311"/>
      <c r="BP277" s="297"/>
      <c r="BQ277" s="311"/>
      <c r="BR277" s="311"/>
      <c r="BS277" s="311"/>
      <c r="BT277" s="311"/>
      <c r="BU277" s="312"/>
      <c r="BV277" s="311"/>
      <c r="BW277" s="297"/>
      <c r="BX277" s="311"/>
      <c r="BY277" s="311"/>
      <c r="BZ277" s="311"/>
      <c r="CA277" s="311"/>
      <c r="CB277" s="312"/>
      <c r="CC277" s="311"/>
      <c r="CD277" s="297"/>
      <c r="CE277" s="311"/>
      <c r="CF277" s="311"/>
      <c r="CG277" s="311"/>
      <c r="CH277" s="311"/>
      <c r="CI277" s="312"/>
      <c r="CJ277" s="311"/>
      <c r="CK277" s="297"/>
      <c r="CL277" s="311"/>
      <c r="CM277" s="311"/>
      <c r="CN277" s="311"/>
      <c r="CO277" s="311"/>
      <c r="CP277" s="312"/>
      <c r="CQ277" s="311"/>
      <c r="CR277" s="297"/>
      <c r="CS277" s="311"/>
      <c r="CT277" s="311"/>
      <c r="CU277" s="311"/>
      <c r="CV277" s="311"/>
      <c r="CW277" s="312"/>
      <c r="CX277" s="311"/>
      <c r="CY277" s="297"/>
      <c r="CZ277" s="311"/>
      <c r="DA277" s="311"/>
      <c r="DB277" s="311"/>
      <c r="DC277" s="311"/>
      <c r="DD277" s="312"/>
      <c r="DE277" s="311"/>
      <c r="DF277" s="297"/>
      <c r="DG277" s="311"/>
      <c r="DH277" s="311"/>
      <c r="DI277" s="311"/>
      <c r="DJ277" s="311"/>
      <c r="DK277" s="312"/>
      <c r="DL277" s="311"/>
      <c r="DM277" s="297"/>
      <c r="DN277" s="311"/>
      <c r="DO277" s="311"/>
      <c r="DP277" s="311"/>
      <c r="DQ277" s="311"/>
      <c r="DR277" s="312"/>
      <c r="DS277" s="311"/>
      <c r="DT277" s="297"/>
      <c r="DU277" s="311"/>
      <c r="DV277" s="311"/>
      <c r="DW277" s="311"/>
      <c r="DX277" s="311"/>
      <c r="DY277" s="312"/>
      <c r="DZ277" s="311"/>
      <c r="EA277" s="297"/>
      <c r="EB277" s="311"/>
      <c r="EC277" s="311"/>
      <c r="ED277" s="311"/>
      <c r="EE277" s="311"/>
      <c r="EF277" s="312"/>
      <c r="EG277" s="311"/>
      <c r="EH277" s="297"/>
      <c r="EI277" s="311"/>
      <c r="EJ277" s="311"/>
      <c r="EK277" s="311"/>
      <c r="EL277" s="311"/>
      <c r="EM277" s="312"/>
      <c r="EN277" s="311"/>
      <c r="EO277" s="297"/>
      <c r="EP277" s="311"/>
      <c r="EQ277" s="311"/>
      <c r="ER277" s="311"/>
      <c r="ES277" s="311"/>
      <c r="ET277" s="312"/>
      <c r="EU277" s="311"/>
      <c r="EV277" s="297"/>
      <c r="EW277" s="311"/>
      <c r="EX277" s="311"/>
      <c r="EY277" s="311"/>
      <c r="EZ277" s="311"/>
      <c r="FA277" s="312"/>
      <c r="FB277" s="311"/>
      <c r="FC277" s="298"/>
    </row>
    <row r="278" spans="1:159" s="205" customFormat="1" ht="39.9" customHeight="1" x14ac:dyDescent="0.25">
      <c r="A278" s="206"/>
      <c r="B278" s="196"/>
      <c r="C278" s="292"/>
      <c r="D278" s="198"/>
      <c r="E278" s="299"/>
      <c r="F278" s="200"/>
      <c r="G278" s="301"/>
      <c r="H278" s="303"/>
      <c r="I278" s="299"/>
      <c r="J278" s="299"/>
      <c r="K278" s="299"/>
      <c r="L278" s="289"/>
      <c r="M278" s="299"/>
      <c r="N278" s="289"/>
      <c r="O278" s="363" t="str">
        <f>IF(P278="","",IF(OR(I278="",J278=""),"",IF(AND(ISNUMBER(FIND("post-", I278)),J278=ProductCode!$I$12),ProductCode!$F$19,IF(AND(ISNUMBER(FIND("pre-", I278)),J278=ProductCode!$I$12),ProductCode!$F$20,IF(ISNUMBER(FIND("post-", I278)),ProductCode!$F$17,ProductCode!$F$18)))))</f>
        <v/>
      </c>
      <c r="P278" s="295" t="str">
        <f t="shared" si="12"/>
        <v/>
      </c>
      <c r="Q278" s="306"/>
      <c r="R278" s="203"/>
      <c r="S278" s="308" t="str">
        <f t="shared" si="13"/>
        <v/>
      </c>
      <c r="T278" s="311"/>
      <c r="U278" s="311"/>
      <c r="V278" s="311"/>
      <c r="W278" s="311"/>
      <c r="X278" s="312"/>
      <c r="Y278" s="311"/>
      <c r="Z278" s="297"/>
      <c r="AA278" s="311"/>
      <c r="AB278" s="311"/>
      <c r="AC278" s="311"/>
      <c r="AD278" s="311"/>
      <c r="AE278" s="312"/>
      <c r="AF278" s="311"/>
      <c r="AG278" s="297"/>
      <c r="AH278" s="311"/>
      <c r="AI278" s="311"/>
      <c r="AJ278" s="311"/>
      <c r="AK278" s="311"/>
      <c r="AL278" s="312"/>
      <c r="AM278" s="311"/>
      <c r="AN278" s="297"/>
      <c r="AO278" s="311"/>
      <c r="AP278" s="311"/>
      <c r="AQ278" s="311"/>
      <c r="AR278" s="311"/>
      <c r="AS278" s="312"/>
      <c r="AT278" s="311"/>
      <c r="AU278" s="297"/>
      <c r="AV278" s="311"/>
      <c r="AW278" s="311"/>
      <c r="AX278" s="311"/>
      <c r="AY278" s="311"/>
      <c r="AZ278" s="312"/>
      <c r="BA278" s="311"/>
      <c r="BB278" s="297"/>
      <c r="BC278" s="311"/>
      <c r="BD278" s="311"/>
      <c r="BE278" s="311"/>
      <c r="BF278" s="311"/>
      <c r="BG278" s="312"/>
      <c r="BH278" s="311"/>
      <c r="BI278" s="297"/>
      <c r="BJ278" s="311"/>
      <c r="BK278" s="311"/>
      <c r="BL278" s="311"/>
      <c r="BM278" s="311"/>
      <c r="BN278" s="312"/>
      <c r="BO278" s="311"/>
      <c r="BP278" s="297"/>
      <c r="BQ278" s="311"/>
      <c r="BR278" s="311"/>
      <c r="BS278" s="311"/>
      <c r="BT278" s="311"/>
      <c r="BU278" s="312"/>
      <c r="BV278" s="311"/>
      <c r="BW278" s="297"/>
      <c r="BX278" s="311"/>
      <c r="BY278" s="311"/>
      <c r="BZ278" s="311"/>
      <c r="CA278" s="311"/>
      <c r="CB278" s="312"/>
      <c r="CC278" s="311"/>
      <c r="CD278" s="297"/>
      <c r="CE278" s="311"/>
      <c r="CF278" s="311"/>
      <c r="CG278" s="311"/>
      <c r="CH278" s="311"/>
      <c r="CI278" s="312"/>
      <c r="CJ278" s="311"/>
      <c r="CK278" s="297"/>
      <c r="CL278" s="311"/>
      <c r="CM278" s="311"/>
      <c r="CN278" s="311"/>
      <c r="CO278" s="311"/>
      <c r="CP278" s="312"/>
      <c r="CQ278" s="311"/>
      <c r="CR278" s="297"/>
      <c r="CS278" s="311"/>
      <c r="CT278" s="311"/>
      <c r="CU278" s="311"/>
      <c r="CV278" s="311"/>
      <c r="CW278" s="312"/>
      <c r="CX278" s="311"/>
      <c r="CY278" s="297"/>
      <c r="CZ278" s="311"/>
      <c r="DA278" s="311"/>
      <c r="DB278" s="311"/>
      <c r="DC278" s="311"/>
      <c r="DD278" s="312"/>
      <c r="DE278" s="311"/>
      <c r="DF278" s="297"/>
      <c r="DG278" s="311"/>
      <c r="DH278" s="311"/>
      <c r="DI278" s="311"/>
      <c r="DJ278" s="311"/>
      <c r="DK278" s="312"/>
      <c r="DL278" s="311"/>
      <c r="DM278" s="297"/>
      <c r="DN278" s="311"/>
      <c r="DO278" s="311"/>
      <c r="DP278" s="311"/>
      <c r="DQ278" s="311"/>
      <c r="DR278" s="312"/>
      <c r="DS278" s="311"/>
      <c r="DT278" s="297"/>
      <c r="DU278" s="311"/>
      <c r="DV278" s="311"/>
      <c r="DW278" s="311"/>
      <c r="DX278" s="311"/>
      <c r="DY278" s="312"/>
      <c r="DZ278" s="311"/>
      <c r="EA278" s="297"/>
      <c r="EB278" s="311"/>
      <c r="EC278" s="311"/>
      <c r="ED278" s="311"/>
      <c r="EE278" s="311"/>
      <c r="EF278" s="312"/>
      <c r="EG278" s="311"/>
      <c r="EH278" s="297"/>
      <c r="EI278" s="311"/>
      <c r="EJ278" s="311"/>
      <c r="EK278" s="311"/>
      <c r="EL278" s="311"/>
      <c r="EM278" s="312"/>
      <c r="EN278" s="311"/>
      <c r="EO278" s="297"/>
      <c r="EP278" s="311"/>
      <c r="EQ278" s="311"/>
      <c r="ER278" s="311"/>
      <c r="ES278" s="311"/>
      <c r="ET278" s="312"/>
      <c r="EU278" s="311"/>
      <c r="EV278" s="297"/>
      <c r="EW278" s="311"/>
      <c r="EX278" s="311"/>
      <c r="EY278" s="311"/>
      <c r="EZ278" s="311"/>
      <c r="FA278" s="312"/>
      <c r="FB278" s="311"/>
      <c r="FC278" s="298"/>
    </row>
    <row r="279" spans="1:159" s="205" customFormat="1" ht="39.9" customHeight="1" x14ac:dyDescent="0.25">
      <c r="A279" s="206"/>
      <c r="B279" s="196"/>
      <c r="C279" s="292"/>
      <c r="D279" s="198"/>
      <c r="E279" s="299"/>
      <c r="F279" s="200"/>
      <c r="G279" s="301"/>
      <c r="H279" s="303"/>
      <c r="I279" s="299"/>
      <c r="J279" s="299"/>
      <c r="K279" s="299"/>
      <c r="L279" s="289"/>
      <c r="M279" s="299"/>
      <c r="N279" s="289"/>
      <c r="O279" s="363" t="str">
        <f>IF(P279="","",IF(OR(I279="",J279=""),"",IF(AND(ISNUMBER(FIND("post-", I279)),J279=ProductCode!$I$12),ProductCode!$F$19,IF(AND(ISNUMBER(FIND("pre-", I279)),J279=ProductCode!$I$12),ProductCode!$F$20,IF(ISNUMBER(FIND("post-", I279)),ProductCode!$F$17,ProductCode!$F$18)))))</f>
        <v/>
      </c>
      <c r="P279" s="295" t="str">
        <f t="shared" si="12"/>
        <v/>
      </c>
      <c r="Q279" s="306"/>
      <c r="R279" s="203"/>
      <c r="S279" s="308" t="str">
        <f t="shared" si="13"/>
        <v/>
      </c>
      <c r="T279" s="311"/>
      <c r="U279" s="311"/>
      <c r="V279" s="311"/>
      <c r="W279" s="311"/>
      <c r="X279" s="312"/>
      <c r="Y279" s="311"/>
      <c r="Z279" s="297"/>
      <c r="AA279" s="311"/>
      <c r="AB279" s="311"/>
      <c r="AC279" s="311"/>
      <c r="AD279" s="311"/>
      <c r="AE279" s="312"/>
      <c r="AF279" s="311"/>
      <c r="AG279" s="297"/>
      <c r="AH279" s="311"/>
      <c r="AI279" s="311"/>
      <c r="AJ279" s="311"/>
      <c r="AK279" s="311"/>
      <c r="AL279" s="312"/>
      <c r="AM279" s="311"/>
      <c r="AN279" s="297"/>
      <c r="AO279" s="311"/>
      <c r="AP279" s="311"/>
      <c r="AQ279" s="311"/>
      <c r="AR279" s="311"/>
      <c r="AS279" s="312"/>
      <c r="AT279" s="311"/>
      <c r="AU279" s="297"/>
      <c r="AV279" s="311"/>
      <c r="AW279" s="311"/>
      <c r="AX279" s="311"/>
      <c r="AY279" s="311"/>
      <c r="AZ279" s="312"/>
      <c r="BA279" s="311"/>
      <c r="BB279" s="297"/>
      <c r="BC279" s="311"/>
      <c r="BD279" s="311"/>
      <c r="BE279" s="311"/>
      <c r="BF279" s="311"/>
      <c r="BG279" s="312"/>
      <c r="BH279" s="311"/>
      <c r="BI279" s="297"/>
      <c r="BJ279" s="311"/>
      <c r="BK279" s="311"/>
      <c r="BL279" s="311"/>
      <c r="BM279" s="311"/>
      <c r="BN279" s="312"/>
      <c r="BO279" s="311"/>
      <c r="BP279" s="297"/>
      <c r="BQ279" s="311"/>
      <c r="BR279" s="311"/>
      <c r="BS279" s="311"/>
      <c r="BT279" s="311"/>
      <c r="BU279" s="312"/>
      <c r="BV279" s="311"/>
      <c r="BW279" s="297"/>
      <c r="BX279" s="311"/>
      <c r="BY279" s="311"/>
      <c r="BZ279" s="311"/>
      <c r="CA279" s="311"/>
      <c r="CB279" s="312"/>
      <c r="CC279" s="311"/>
      <c r="CD279" s="297"/>
      <c r="CE279" s="311"/>
      <c r="CF279" s="311"/>
      <c r="CG279" s="311"/>
      <c r="CH279" s="311"/>
      <c r="CI279" s="312"/>
      <c r="CJ279" s="311"/>
      <c r="CK279" s="297"/>
      <c r="CL279" s="311"/>
      <c r="CM279" s="311"/>
      <c r="CN279" s="311"/>
      <c r="CO279" s="311"/>
      <c r="CP279" s="312"/>
      <c r="CQ279" s="311"/>
      <c r="CR279" s="297"/>
      <c r="CS279" s="311"/>
      <c r="CT279" s="311"/>
      <c r="CU279" s="311"/>
      <c r="CV279" s="311"/>
      <c r="CW279" s="312"/>
      <c r="CX279" s="311"/>
      <c r="CY279" s="297"/>
      <c r="CZ279" s="311"/>
      <c r="DA279" s="311"/>
      <c r="DB279" s="311"/>
      <c r="DC279" s="311"/>
      <c r="DD279" s="312"/>
      <c r="DE279" s="311"/>
      <c r="DF279" s="297"/>
      <c r="DG279" s="311"/>
      <c r="DH279" s="311"/>
      <c r="DI279" s="311"/>
      <c r="DJ279" s="311"/>
      <c r="DK279" s="312"/>
      <c r="DL279" s="311"/>
      <c r="DM279" s="297"/>
      <c r="DN279" s="311"/>
      <c r="DO279" s="311"/>
      <c r="DP279" s="311"/>
      <c r="DQ279" s="311"/>
      <c r="DR279" s="312"/>
      <c r="DS279" s="311"/>
      <c r="DT279" s="297"/>
      <c r="DU279" s="311"/>
      <c r="DV279" s="311"/>
      <c r="DW279" s="311"/>
      <c r="DX279" s="311"/>
      <c r="DY279" s="312"/>
      <c r="DZ279" s="311"/>
      <c r="EA279" s="297"/>
      <c r="EB279" s="311"/>
      <c r="EC279" s="311"/>
      <c r="ED279" s="311"/>
      <c r="EE279" s="311"/>
      <c r="EF279" s="312"/>
      <c r="EG279" s="311"/>
      <c r="EH279" s="297"/>
      <c r="EI279" s="311"/>
      <c r="EJ279" s="311"/>
      <c r="EK279" s="311"/>
      <c r="EL279" s="311"/>
      <c r="EM279" s="312"/>
      <c r="EN279" s="311"/>
      <c r="EO279" s="297"/>
      <c r="EP279" s="311"/>
      <c r="EQ279" s="311"/>
      <c r="ER279" s="311"/>
      <c r="ES279" s="311"/>
      <c r="ET279" s="312"/>
      <c r="EU279" s="311"/>
      <c r="EV279" s="297"/>
      <c r="EW279" s="311"/>
      <c r="EX279" s="311"/>
      <c r="EY279" s="311"/>
      <c r="EZ279" s="311"/>
      <c r="FA279" s="312"/>
      <c r="FB279" s="311"/>
      <c r="FC279" s="298"/>
    </row>
    <row r="280" spans="1:159" s="205" customFormat="1" ht="39.9" customHeight="1" x14ac:dyDescent="0.25">
      <c r="A280" s="206"/>
      <c r="B280" s="196"/>
      <c r="C280" s="292"/>
      <c r="D280" s="198"/>
      <c r="E280" s="299"/>
      <c r="F280" s="200"/>
      <c r="G280" s="301"/>
      <c r="H280" s="303"/>
      <c r="I280" s="299"/>
      <c r="J280" s="299"/>
      <c r="K280" s="299"/>
      <c r="L280" s="289"/>
      <c r="M280" s="299"/>
      <c r="N280" s="289"/>
      <c r="O280" s="363" t="str">
        <f>IF(P280="","",IF(OR(I280="",J280=""),"",IF(AND(ISNUMBER(FIND("post-", I280)),J280=ProductCode!$I$12),ProductCode!$F$19,IF(AND(ISNUMBER(FIND("pre-", I280)),J280=ProductCode!$I$12),ProductCode!$F$20,IF(ISNUMBER(FIND("post-", I280)),ProductCode!$F$17,ProductCode!$F$18)))))</f>
        <v/>
      </c>
      <c r="P280" s="295" t="str">
        <f t="shared" si="12"/>
        <v/>
      </c>
      <c r="Q280" s="306"/>
      <c r="R280" s="203"/>
      <c r="S280" s="308" t="str">
        <f t="shared" si="13"/>
        <v/>
      </c>
      <c r="T280" s="311"/>
      <c r="U280" s="311"/>
      <c r="V280" s="311"/>
      <c r="W280" s="311"/>
      <c r="X280" s="312"/>
      <c r="Y280" s="311"/>
      <c r="Z280" s="297"/>
      <c r="AA280" s="311"/>
      <c r="AB280" s="311"/>
      <c r="AC280" s="311"/>
      <c r="AD280" s="311"/>
      <c r="AE280" s="312"/>
      <c r="AF280" s="311"/>
      <c r="AG280" s="297"/>
      <c r="AH280" s="311"/>
      <c r="AI280" s="311"/>
      <c r="AJ280" s="311"/>
      <c r="AK280" s="311"/>
      <c r="AL280" s="312"/>
      <c r="AM280" s="311"/>
      <c r="AN280" s="297"/>
      <c r="AO280" s="311"/>
      <c r="AP280" s="311"/>
      <c r="AQ280" s="311"/>
      <c r="AR280" s="311"/>
      <c r="AS280" s="312"/>
      <c r="AT280" s="311"/>
      <c r="AU280" s="297"/>
      <c r="AV280" s="311"/>
      <c r="AW280" s="311"/>
      <c r="AX280" s="311"/>
      <c r="AY280" s="311"/>
      <c r="AZ280" s="312"/>
      <c r="BA280" s="311"/>
      <c r="BB280" s="297"/>
      <c r="BC280" s="311"/>
      <c r="BD280" s="311"/>
      <c r="BE280" s="311"/>
      <c r="BF280" s="311"/>
      <c r="BG280" s="312"/>
      <c r="BH280" s="311"/>
      <c r="BI280" s="297"/>
      <c r="BJ280" s="311"/>
      <c r="BK280" s="311"/>
      <c r="BL280" s="311"/>
      <c r="BM280" s="311"/>
      <c r="BN280" s="312"/>
      <c r="BO280" s="311"/>
      <c r="BP280" s="297"/>
      <c r="BQ280" s="311"/>
      <c r="BR280" s="311"/>
      <c r="BS280" s="311"/>
      <c r="BT280" s="311"/>
      <c r="BU280" s="312"/>
      <c r="BV280" s="311"/>
      <c r="BW280" s="297"/>
      <c r="BX280" s="311"/>
      <c r="BY280" s="311"/>
      <c r="BZ280" s="311"/>
      <c r="CA280" s="311"/>
      <c r="CB280" s="312"/>
      <c r="CC280" s="311"/>
      <c r="CD280" s="297"/>
      <c r="CE280" s="311"/>
      <c r="CF280" s="311"/>
      <c r="CG280" s="311"/>
      <c r="CH280" s="311"/>
      <c r="CI280" s="312"/>
      <c r="CJ280" s="311"/>
      <c r="CK280" s="297"/>
      <c r="CL280" s="311"/>
      <c r="CM280" s="311"/>
      <c r="CN280" s="311"/>
      <c r="CO280" s="311"/>
      <c r="CP280" s="312"/>
      <c r="CQ280" s="311"/>
      <c r="CR280" s="297"/>
      <c r="CS280" s="311"/>
      <c r="CT280" s="311"/>
      <c r="CU280" s="311"/>
      <c r="CV280" s="311"/>
      <c r="CW280" s="312"/>
      <c r="CX280" s="311"/>
      <c r="CY280" s="297"/>
      <c r="CZ280" s="311"/>
      <c r="DA280" s="311"/>
      <c r="DB280" s="311"/>
      <c r="DC280" s="311"/>
      <c r="DD280" s="312"/>
      <c r="DE280" s="311"/>
      <c r="DF280" s="297"/>
      <c r="DG280" s="311"/>
      <c r="DH280" s="311"/>
      <c r="DI280" s="311"/>
      <c r="DJ280" s="311"/>
      <c r="DK280" s="312"/>
      <c r="DL280" s="311"/>
      <c r="DM280" s="297"/>
      <c r="DN280" s="311"/>
      <c r="DO280" s="311"/>
      <c r="DP280" s="311"/>
      <c r="DQ280" s="311"/>
      <c r="DR280" s="312"/>
      <c r="DS280" s="311"/>
      <c r="DT280" s="297"/>
      <c r="DU280" s="311"/>
      <c r="DV280" s="311"/>
      <c r="DW280" s="311"/>
      <c r="DX280" s="311"/>
      <c r="DY280" s="312"/>
      <c r="DZ280" s="311"/>
      <c r="EA280" s="297"/>
      <c r="EB280" s="311"/>
      <c r="EC280" s="311"/>
      <c r="ED280" s="311"/>
      <c r="EE280" s="311"/>
      <c r="EF280" s="312"/>
      <c r="EG280" s="311"/>
      <c r="EH280" s="297"/>
      <c r="EI280" s="311"/>
      <c r="EJ280" s="311"/>
      <c r="EK280" s="311"/>
      <c r="EL280" s="311"/>
      <c r="EM280" s="312"/>
      <c r="EN280" s="311"/>
      <c r="EO280" s="297"/>
      <c r="EP280" s="311"/>
      <c r="EQ280" s="311"/>
      <c r="ER280" s="311"/>
      <c r="ES280" s="311"/>
      <c r="ET280" s="312"/>
      <c r="EU280" s="311"/>
      <c r="EV280" s="297"/>
      <c r="EW280" s="311"/>
      <c r="EX280" s="311"/>
      <c r="EY280" s="311"/>
      <c r="EZ280" s="311"/>
      <c r="FA280" s="312"/>
      <c r="FB280" s="311"/>
      <c r="FC280" s="298"/>
    </row>
    <row r="281" spans="1:159" s="205" customFormat="1" ht="39.9" customHeight="1" x14ac:dyDescent="0.25">
      <c r="A281" s="206"/>
      <c r="B281" s="196"/>
      <c r="C281" s="292"/>
      <c r="D281" s="198"/>
      <c r="E281" s="299"/>
      <c r="F281" s="200"/>
      <c r="G281" s="301"/>
      <c r="H281" s="303"/>
      <c r="I281" s="299"/>
      <c r="J281" s="299"/>
      <c r="K281" s="299"/>
      <c r="L281" s="289"/>
      <c r="M281" s="299"/>
      <c r="N281" s="289"/>
      <c r="O281" s="363" t="str">
        <f>IF(P281="","",IF(OR(I281="",J281=""),"",IF(AND(ISNUMBER(FIND("post-", I281)),J281=ProductCode!$I$12),ProductCode!$F$19,IF(AND(ISNUMBER(FIND("pre-", I281)),J281=ProductCode!$I$12),ProductCode!$F$20,IF(ISNUMBER(FIND("post-", I281)),ProductCode!$F$17,ProductCode!$F$18)))))</f>
        <v/>
      </c>
      <c r="P281" s="295" t="str">
        <f t="shared" si="12"/>
        <v/>
      </c>
      <c r="Q281" s="306"/>
      <c r="R281" s="203"/>
      <c r="S281" s="308" t="str">
        <f t="shared" si="13"/>
        <v/>
      </c>
      <c r="T281" s="311"/>
      <c r="U281" s="311"/>
      <c r="V281" s="311"/>
      <c r="W281" s="311"/>
      <c r="X281" s="312"/>
      <c r="Y281" s="311"/>
      <c r="Z281" s="297"/>
      <c r="AA281" s="311"/>
      <c r="AB281" s="311"/>
      <c r="AC281" s="311"/>
      <c r="AD281" s="311"/>
      <c r="AE281" s="312"/>
      <c r="AF281" s="311"/>
      <c r="AG281" s="297"/>
      <c r="AH281" s="311"/>
      <c r="AI281" s="311"/>
      <c r="AJ281" s="311"/>
      <c r="AK281" s="311"/>
      <c r="AL281" s="312"/>
      <c r="AM281" s="311"/>
      <c r="AN281" s="297"/>
      <c r="AO281" s="311"/>
      <c r="AP281" s="311"/>
      <c r="AQ281" s="311"/>
      <c r="AR281" s="311"/>
      <c r="AS281" s="312"/>
      <c r="AT281" s="311"/>
      <c r="AU281" s="297"/>
      <c r="AV281" s="311"/>
      <c r="AW281" s="311"/>
      <c r="AX281" s="311"/>
      <c r="AY281" s="311"/>
      <c r="AZ281" s="312"/>
      <c r="BA281" s="311"/>
      <c r="BB281" s="297"/>
      <c r="BC281" s="311"/>
      <c r="BD281" s="311"/>
      <c r="BE281" s="311"/>
      <c r="BF281" s="311"/>
      <c r="BG281" s="312"/>
      <c r="BH281" s="311"/>
      <c r="BI281" s="297"/>
      <c r="BJ281" s="311"/>
      <c r="BK281" s="311"/>
      <c r="BL281" s="311"/>
      <c r="BM281" s="311"/>
      <c r="BN281" s="312"/>
      <c r="BO281" s="311"/>
      <c r="BP281" s="297"/>
      <c r="BQ281" s="311"/>
      <c r="BR281" s="311"/>
      <c r="BS281" s="311"/>
      <c r="BT281" s="311"/>
      <c r="BU281" s="312"/>
      <c r="BV281" s="311"/>
      <c r="BW281" s="297"/>
      <c r="BX281" s="311"/>
      <c r="BY281" s="311"/>
      <c r="BZ281" s="311"/>
      <c r="CA281" s="311"/>
      <c r="CB281" s="312"/>
      <c r="CC281" s="311"/>
      <c r="CD281" s="297"/>
      <c r="CE281" s="311"/>
      <c r="CF281" s="311"/>
      <c r="CG281" s="311"/>
      <c r="CH281" s="311"/>
      <c r="CI281" s="312"/>
      <c r="CJ281" s="311"/>
      <c r="CK281" s="297"/>
      <c r="CL281" s="311"/>
      <c r="CM281" s="311"/>
      <c r="CN281" s="311"/>
      <c r="CO281" s="311"/>
      <c r="CP281" s="312"/>
      <c r="CQ281" s="311"/>
      <c r="CR281" s="297"/>
      <c r="CS281" s="311"/>
      <c r="CT281" s="311"/>
      <c r="CU281" s="311"/>
      <c r="CV281" s="311"/>
      <c r="CW281" s="312"/>
      <c r="CX281" s="311"/>
      <c r="CY281" s="297"/>
      <c r="CZ281" s="311"/>
      <c r="DA281" s="311"/>
      <c r="DB281" s="311"/>
      <c r="DC281" s="311"/>
      <c r="DD281" s="312"/>
      <c r="DE281" s="311"/>
      <c r="DF281" s="297"/>
      <c r="DG281" s="311"/>
      <c r="DH281" s="311"/>
      <c r="DI281" s="311"/>
      <c r="DJ281" s="311"/>
      <c r="DK281" s="312"/>
      <c r="DL281" s="311"/>
      <c r="DM281" s="297"/>
      <c r="DN281" s="311"/>
      <c r="DO281" s="311"/>
      <c r="DP281" s="311"/>
      <c r="DQ281" s="311"/>
      <c r="DR281" s="312"/>
      <c r="DS281" s="311"/>
      <c r="DT281" s="297"/>
      <c r="DU281" s="311"/>
      <c r="DV281" s="311"/>
      <c r="DW281" s="311"/>
      <c r="DX281" s="311"/>
      <c r="DY281" s="312"/>
      <c r="DZ281" s="311"/>
      <c r="EA281" s="297"/>
      <c r="EB281" s="311"/>
      <c r="EC281" s="311"/>
      <c r="ED281" s="311"/>
      <c r="EE281" s="311"/>
      <c r="EF281" s="312"/>
      <c r="EG281" s="311"/>
      <c r="EH281" s="297"/>
      <c r="EI281" s="311"/>
      <c r="EJ281" s="311"/>
      <c r="EK281" s="311"/>
      <c r="EL281" s="311"/>
      <c r="EM281" s="312"/>
      <c r="EN281" s="311"/>
      <c r="EO281" s="297"/>
      <c r="EP281" s="311"/>
      <c r="EQ281" s="311"/>
      <c r="ER281" s="311"/>
      <c r="ES281" s="311"/>
      <c r="ET281" s="312"/>
      <c r="EU281" s="311"/>
      <c r="EV281" s="297"/>
      <c r="EW281" s="311"/>
      <c r="EX281" s="311"/>
      <c r="EY281" s="311"/>
      <c r="EZ281" s="311"/>
      <c r="FA281" s="312"/>
      <c r="FB281" s="311"/>
      <c r="FC281" s="298"/>
    </row>
    <row r="282" spans="1:159" s="205" customFormat="1" ht="39.9" customHeight="1" x14ac:dyDescent="0.25">
      <c r="A282" s="206"/>
      <c r="B282" s="196"/>
      <c r="C282" s="292"/>
      <c r="D282" s="198"/>
      <c r="E282" s="299"/>
      <c r="F282" s="200"/>
      <c r="G282" s="301"/>
      <c r="H282" s="303"/>
      <c r="I282" s="299"/>
      <c r="J282" s="299"/>
      <c r="K282" s="299"/>
      <c r="L282" s="289"/>
      <c r="M282" s="299"/>
      <c r="N282" s="289"/>
      <c r="O282" s="363" t="str">
        <f>IF(P282="","",IF(OR(I282="",J282=""),"",IF(AND(ISNUMBER(FIND("post-", I282)),J282=ProductCode!$I$12),ProductCode!$F$19,IF(AND(ISNUMBER(FIND("pre-", I282)),J282=ProductCode!$I$12),ProductCode!$F$20,IF(ISNUMBER(FIND("post-", I282)),ProductCode!$F$17,ProductCode!$F$18)))))</f>
        <v/>
      </c>
      <c r="P282" s="295" t="str">
        <f t="shared" si="12"/>
        <v/>
      </c>
      <c r="Q282" s="306"/>
      <c r="R282" s="203"/>
      <c r="S282" s="308" t="str">
        <f t="shared" si="13"/>
        <v/>
      </c>
      <c r="T282" s="311"/>
      <c r="U282" s="311"/>
      <c r="V282" s="311"/>
      <c r="W282" s="311"/>
      <c r="X282" s="312"/>
      <c r="Y282" s="311"/>
      <c r="Z282" s="297"/>
      <c r="AA282" s="311"/>
      <c r="AB282" s="311"/>
      <c r="AC282" s="311"/>
      <c r="AD282" s="311"/>
      <c r="AE282" s="312"/>
      <c r="AF282" s="311"/>
      <c r="AG282" s="297"/>
      <c r="AH282" s="311"/>
      <c r="AI282" s="311"/>
      <c r="AJ282" s="311"/>
      <c r="AK282" s="311"/>
      <c r="AL282" s="312"/>
      <c r="AM282" s="311"/>
      <c r="AN282" s="297"/>
      <c r="AO282" s="311"/>
      <c r="AP282" s="311"/>
      <c r="AQ282" s="311"/>
      <c r="AR282" s="311"/>
      <c r="AS282" s="312"/>
      <c r="AT282" s="311"/>
      <c r="AU282" s="297"/>
      <c r="AV282" s="311"/>
      <c r="AW282" s="311"/>
      <c r="AX282" s="311"/>
      <c r="AY282" s="311"/>
      <c r="AZ282" s="312"/>
      <c r="BA282" s="311"/>
      <c r="BB282" s="297"/>
      <c r="BC282" s="311"/>
      <c r="BD282" s="311"/>
      <c r="BE282" s="311"/>
      <c r="BF282" s="311"/>
      <c r="BG282" s="312"/>
      <c r="BH282" s="311"/>
      <c r="BI282" s="297"/>
      <c r="BJ282" s="311"/>
      <c r="BK282" s="311"/>
      <c r="BL282" s="311"/>
      <c r="BM282" s="311"/>
      <c r="BN282" s="312"/>
      <c r="BO282" s="311"/>
      <c r="BP282" s="297"/>
      <c r="BQ282" s="311"/>
      <c r="BR282" s="311"/>
      <c r="BS282" s="311"/>
      <c r="BT282" s="311"/>
      <c r="BU282" s="312"/>
      <c r="BV282" s="311"/>
      <c r="BW282" s="297"/>
      <c r="BX282" s="311"/>
      <c r="BY282" s="311"/>
      <c r="BZ282" s="311"/>
      <c r="CA282" s="311"/>
      <c r="CB282" s="312"/>
      <c r="CC282" s="311"/>
      <c r="CD282" s="297"/>
      <c r="CE282" s="311"/>
      <c r="CF282" s="311"/>
      <c r="CG282" s="311"/>
      <c r="CH282" s="311"/>
      <c r="CI282" s="312"/>
      <c r="CJ282" s="311"/>
      <c r="CK282" s="297"/>
      <c r="CL282" s="311"/>
      <c r="CM282" s="311"/>
      <c r="CN282" s="311"/>
      <c r="CO282" s="311"/>
      <c r="CP282" s="312"/>
      <c r="CQ282" s="311"/>
      <c r="CR282" s="297"/>
      <c r="CS282" s="311"/>
      <c r="CT282" s="311"/>
      <c r="CU282" s="311"/>
      <c r="CV282" s="311"/>
      <c r="CW282" s="312"/>
      <c r="CX282" s="311"/>
      <c r="CY282" s="297"/>
      <c r="CZ282" s="311"/>
      <c r="DA282" s="311"/>
      <c r="DB282" s="311"/>
      <c r="DC282" s="311"/>
      <c r="DD282" s="312"/>
      <c r="DE282" s="311"/>
      <c r="DF282" s="297"/>
      <c r="DG282" s="311"/>
      <c r="DH282" s="311"/>
      <c r="DI282" s="311"/>
      <c r="DJ282" s="311"/>
      <c r="DK282" s="312"/>
      <c r="DL282" s="311"/>
      <c r="DM282" s="297"/>
      <c r="DN282" s="311"/>
      <c r="DO282" s="311"/>
      <c r="DP282" s="311"/>
      <c r="DQ282" s="311"/>
      <c r="DR282" s="312"/>
      <c r="DS282" s="311"/>
      <c r="DT282" s="297"/>
      <c r="DU282" s="311"/>
      <c r="DV282" s="311"/>
      <c r="DW282" s="311"/>
      <c r="DX282" s="311"/>
      <c r="DY282" s="312"/>
      <c r="DZ282" s="311"/>
      <c r="EA282" s="297"/>
      <c r="EB282" s="311"/>
      <c r="EC282" s="311"/>
      <c r="ED282" s="311"/>
      <c r="EE282" s="311"/>
      <c r="EF282" s="312"/>
      <c r="EG282" s="311"/>
      <c r="EH282" s="297"/>
      <c r="EI282" s="311"/>
      <c r="EJ282" s="311"/>
      <c r="EK282" s="311"/>
      <c r="EL282" s="311"/>
      <c r="EM282" s="312"/>
      <c r="EN282" s="311"/>
      <c r="EO282" s="297"/>
      <c r="EP282" s="311"/>
      <c r="EQ282" s="311"/>
      <c r="ER282" s="311"/>
      <c r="ES282" s="311"/>
      <c r="ET282" s="312"/>
      <c r="EU282" s="311"/>
      <c r="EV282" s="297"/>
      <c r="EW282" s="311"/>
      <c r="EX282" s="311"/>
      <c r="EY282" s="311"/>
      <c r="EZ282" s="311"/>
      <c r="FA282" s="312"/>
      <c r="FB282" s="311"/>
      <c r="FC282" s="298"/>
    </row>
    <row r="283" spans="1:159" s="205" customFormat="1" ht="39.9" customHeight="1" x14ac:dyDescent="0.25">
      <c r="A283" s="206"/>
      <c r="B283" s="196"/>
      <c r="C283" s="292"/>
      <c r="D283" s="198"/>
      <c r="E283" s="299"/>
      <c r="F283" s="200"/>
      <c r="G283" s="301"/>
      <c r="H283" s="303"/>
      <c r="I283" s="299"/>
      <c r="J283" s="299"/>
      <c r="K283" s="299"/>
      <c r="L283" s="289"/>
      <c r="M283" s="299"/>
      <c r="N283" s="289"/>
      <c r="O283" s="363" t="str">
        <f>IF(P283="","",IF(OR(I283="",J283=""),"",IF(AND(ISNUMBER(FIND("post-", I283)),J283=ProductCode!$I$12),ProductCode!$F$19,IF(AND(ISNUMBER(FIND("pre-", I283)),J283=ProductCode!$I$12),ProductCode!$F$20,IF(ISNUMBER(FIND("post-", I283)),ProductCode!$F$17,ProductCode!$F$18)))))</f>
        <v/>
      </c>
      <c r="P283" s="295" t="str">
        <f t="shared" si="12"/>
        <v/>
      </c>
      <c r="Q283" s="306"/>
      <c r="R283" s="203"/>
      <c r="S283" s="308" t="str">
        <f t="shared" si="13"/>
        <v/>
      </c>
      <c r="T283" s="311"/>
      <c r="U283" s="311"/>
      <c r="V283" s="311"/>
      <c r="W283" s="311"/>
      <c r="X283" s="312"/>
      <c r="Y283" s="311"/>
      <c r="Z283" s="297"/>
      <c r="AA283" s="311"/>
      <c r="AB283" s="311"/>
      <c r="AC283" s="311"/>
      <c r="AD283" s="311"/>
      <c r="AE283" s="312"/>
      <c r="AF283" s="311"/>
      <c r="AG283" s="297"/>
      <c r="AH283" s="311"/>
      <c r="AI283" s="311"/>
      <c r="AJ283" s="311"/>
      <c r="AK283" s="311"/>
      <c r="AL283" s="312"/>
      <c r="AM283" s="311"/>
      <c r="AN283" s="297"/>
      <c r="AO283" s="311"/>
      <c r="AP283" s="311"/>
      <c r="AQ283" s="311"/>
      <c r="AR283" s="311"/>
      <c r="AS283" s="312"/>
      <c r="AT283" s="311"/>
      <c r="AU283" s="297"/>
      <c r="AV283" s="311"/>
      <c r="AW283" s="311"/>
      <c r="AX283" s="311"/>
      <c r="AY283" s="311"/>
      <c r="AZ283" s="312"/>
      <c r="BA283" s="311"/>
      <c r="BB283" s="297"/>
      <c r="BC283" s="311"/>
      <c r="BD283" s="311"/>
      <c r="BE283" s="311"/>
      <c r="BF283" s="311"/>
      <c r="BG283" s="312"/>
      <c r="BH283" s="311"/>
      <c r="BI283" s="297"/>
      <c r="BJ283" s="311"/>
      <c r="BK283" s="311"/>
      <c r="BL283" s="311"/>
      <c r="BM283" s="311"/>
      <c r="BN283" s="312"/>
      <c r="BO283" s="311"/>
      <c r="BP283" s="297"/>
      <c r="BQ283" s="311"/>
      <c r="BR283" s="311"/>
      <c r="BS283" s="311"/>
      <c r="BT283" s="311"/>
      <c r="BU283" s="312"/>
      <c r="BV283" s="311"/>
      <c r="BW283" s="297"/>
      <c r="BX283" s="311"/>
      <c r="BY283" s="311"/>
      <c r="BZ283" s="311"/>
      <c r="CA283" s="311"/>
      <c r="CB283" s="312"/>
      <c r="CC283" s="311"/>
      <c r="CD283" s="297"/>
      <c r="CE283" s="311"/>
      <c r="CF283" s="311"/>
      <c r="CG283" s="311"/>
      <c r="CH283" s="311"/>
      <c r="CI283" s="312"/>
      <c r="CJ283" s="311"/>
      <c r="CK283" s="297"/>
      <c r="CL283" s="311"/>
      <c r="CM283" s="311"/>
      <c r="CN283" s="311"/>
      <c r="CO283" s="311"/>
      <c r="CP283" s="312"/>
      <c r="CQ283" s="311"/>
      <c r="CR283" s="297"/>
      <c r="CS283" s="311"/>
      <c r="CT283" s="311"/>
      <c r="CU283" s="311"/>
      <c r="CV283" s="311"/>
      <c r="CW283" s="312"/>
      <c r="CX283" s="311"/>
      <c r="CY283" s="297"/>
      <c r="CZ283" s="311"/>
      <c r="DA283" s="311"/>
      <c r="DB283" s="311"/>
      <c r="DC283" s="311"/>
      <c r="DD283" s="312"/>
      <c r="DE283" s="311"/>
      <c r="DF283" s="297"/>
      <c r="DG283" s="311"/>
      <c r="DH283" s="311"/>
      <c r="DI283" s="311"/>
      <c r="DJ283" s="311"/>
      <c r="DK283" s="312"/>
      <c r="DL283" s="311"/>
      <c r="DM283" s="297"/>
      <c r="DN283" s="311"/>
      <c r="DO283" s="311"/>
      <c r="DP283" s="311"/>
      <c r="DQ283" s="311"/>
      <c r="DR283" s="312"/>
      <c r="DS283" s="311"/>
      <c r="DT283" s="297"/>
      <c r="DU283" s="311"/>
      <c r="DV283" s="311"/>
      <c r="DW283" s="311"/>
      <c r="DX283" s="311"/>
      <c r="DY283" s="312"/>
      <c r="DZ283" s="311"/>
      <c r="EA283" s="297"/>
      <c r="EB283" s="311"/>
      <c r="EC283" s="311"/>
      <c r="ED283" s="311"/>
      <c r="EE283" s="311"/>
      <c r="EF283" s="312"/>
      <c r="EG283" s="311"/>
      <c r="EH283" s="297"/>
      <c r="EI283" s="311"/>
      <c r="EJ283" s="311"/>
      <c r="EK283" s="311"/>
      <c r="EL283" s="311"/>
      <c r="EM283" s="312"/>
      <c r="EN283" s="311"/>
      <c r="EO283" s="297"/>
      <c r="EP283" s="311"/>
      <c r="EQ283" s="311"/>
      <c r="ER283" s="311"/>
      <c r="ES283" s="311"/>
      <c r="ET283" s="312"/>
      <c r="EU283" s="311"/>
      <c r="EV283" s="297"/>
      <c r="EW283" s="311"/>
      <c r="EX283" s="311"/>
      <c r="EY283" s="311"/>
      <c r="EZ283" s="311"/>
      <c r="FA283" s="312"/>
      <c r="FB283" s="311"/>
      <c r="FC283" s="298"/>
    </row>
    <row r="284" spans="1:159" s="205" customFormat="1" ht="39.9" customHeight="1" x14ac:dyDescent="0.25">
      <c r="A284" s="206"/>
      <c r="B284" s="196"/>
      <c r="C284" s="292"/>
      <c r="D284" s="198"/>
      <c r="E284" s="299"/>
      <c r="F284" s="200"/>
      <c r="G284" s="301"/>
      <c r="H284" s="303"/>
      <c r="I284" s="299"/>
      <c r="J284" s="299"/>
      <c r="K284" s="299"/>
      <c r="L284" s="289"/>
      <c r="M284" s="299"/>
      <c r="N284" s="289"/>
      <c r="O284" s="363" t="str">
        <f>IF(P284="","",IF(OR(I284="",J284=""),"",IF(AND(ISNUMBER(FIND("post-", I284)),J284=ProductCode!$I$12),ProductCode!$F$19,IF(AND(ISNUMBER(FIND("pre-", I284)),J284=ProductCode!$I$12),ProductCode!$F$20,IF(ISNUMBER(FIND("post-", I284)),ProductCode!$F$17,ProductCode!$F$18)))))</f>
        <v/>
      </c>
      <c r="P284" s="295" t="str">
        <f t="shared" si="12"/>
        <v/>
      </c>
      <c r="Q284" s="306"/>
      <c r="R284" s="203"/>
      <c r="S284" s="308" t="str">
        <f t="shared" si="13"/>
        <v/>
      </c>
      <c r="T284" s="311"/>
      <c r="U284" s="311"/>
      <c r="V284" s="311"/>
      <c r="W284" s="311"/>
      <c r="X284" s="312"/>
      <c r="Y284" s="311"/>
      <c r="Z284" s="297"/>
      <c r="AA284" s="311"/>
      <c r="AB284" s="311"/>
      <c r="AC284" s="311"/>
      <c r="AD284" s="311"/>
      <c r="AE284" s="312"/>
      <c r="AF284" s="311"/>
      <c r="AG284" s="297"/>
      <c r="AH284" s="311"/>
      <c r="AI284" s="311"/>
      <c r="AJ284" s="311"/>
      <c r="AK284" s="311"/>
      <c r="AL284" s="312"/>
      <c r="AM284" s="311"/>
      <c r="AN284" s="297"/>
      <c r="AO284" s="311"/>
      <c r="AP284" s="311"/>
      <c r="AQ284" s="311"/>
      <c r="AR284" s="311"/>
      <c r="AS284" s="312"/>
      <c r="AT284" s="311"/>
      <c r="AU284" s="297"/>
      <c r="AV284" s="311"/>
      <c r="AW284" s="311"/>
      <c r="AX284" s="311"/>
      <c r="AY284" s="311"/>
      <c r="AZ284" s="312"/>
      <c r="BA284" s="311"/>
      <c r="BB284" s="297"/>
      <c r="BC284" s="311"/>
      <c r="BD284" s="311"/>
      <c r="BE284" s="311"/>
      <c r="BF284" s="311"/>
      <c r="BG284" s="312"/>
      <c r="BH284" s="311"/>
      <c r="BI284" s="297"/>
      <c r="BJ284" s="311"/>
      <c r="BK284" s="311"/>
      <c r="BL284" s="311"/>
      <c r="BM284" s="311"/>
      <c r="BN284" s="312"/>
      <c r="BO284" s="311"/>
      <c r="BP284" s="297"/>
      <c r="BQ284" s="311"/>
      <c r="BR284" s="311"/>
      <c r="BS284" s="311"/>
      <c r="BT284" s="311"/>
      <c r="BU284" s="312"/>
      <c r="BV284" s="311"/>
      <c r="BW284" s="297"/>
      <c r="BX284" s="311"/>
      <c r="BY284" s="311"/>
      <c r="BZ284" s="311"/>
      <c r="CA284" s="311"/>
      <c r="CB284" s="312"/>
      <c r="CC284" s="311"/>
      <c r="CD284" s="297"/>
      <c r="CE284" s="311"/>
      <c r="CF284" s="311"/>
      <c r="CG284" s="311"/>
      <c r="CH284" s="311"/>
      <c r="CI284" s="312"/>
      <c r="CJ284" s="311"/>
      <c r="CK284" s="297"/>
      <c r="CL284" s="311"/>
      <c r="CM284" s="311"/>
      <c r="CN284" s="311"/>
      <c r="CO284" s="311"/>
      <c r="CP284" s="312"/>
      <c r="CQ284" s="311"/>
      <c r="CR284" s="297"/>
      <c r="CS284" s="311"/>
      <c r="CT284" s="311"/>
      <c r="CU284" s="311"/>
      <c r="CV284" s="311"/>
      <c r="CW284" s="312"/>
      <c r="CX284" s="311"/>
      <c r="CY284" s="297"/>
      <c r="CZ284" s="311"/>
      <c r="DA284" s="311"/>
      <c r="DB284" s="311"/>
      <c r="DC284" s="311"/>
      <c r="DD284" s="312"/>
      <c r="DE284" s="311"/>
      <c r="DF284" s="297"/>
      <c r="DG284" s="311"/>
      <c r="DH284" s="311"/>
      <c r="DI284" s="311"/>
      <c r="DJ284" s="311"/>
      <c r="DK284" s="312"/>
      <c r="DL284" s="311"/>
      <c r="DM284" s="297"/>
      <c r="DN284" s="311"/>
      <c r="DO284" s="311"/>
      <c r="DP284" s="311"/>
      <c r="DQ284" s="311"/>
      <c r="DR284" s="312"/>
      <c r="DS284" s="311"/>
      <c r="DT284" s="297"/>
      <c r="DU284" s="311"/>
      <c r="DV284" s="311"/>
      <c r="DW284" s="311"/>
      <c r="DX284" s="311"/>
      <c r="DY284" s="312"/>
      <c r="DZ284" s="311"/>
      <c r="EA284" s="297"/>
      <c r="EB284" s="311"/>
      <c r="EC284" s="311"/>
      <c r="ED284" s="311"/>
      <c r="EE284" s="311"/>
      <c r="EF284" s="312"/>
      <c r="EG284" s="311"/>
      <c r="EH284" s="297"/>
      <c r="EI284" s="311"/>
      <c r="EJ284" s="311"/>
      <c r="EK284" s="311"/>
      <c r="EL284" s="311"/>
      <c r="EM284" s="312"/>
      <c r="EN284" s="311"/>
      <c r="EO284" s="297"/>
      <c r="EP284" s="311"/>
      <c r="EQ284" s="311"/>
      <c r="ER284" s="311"/>
      <c r="ES284" s="311"/>
      <c r="ET284" s="312"/>
      <c r="EU284" s="311"/>
      <c r="EV284" s="297"/>
      <c r="EW284" s="311"/>
      <c r="EX284" s="311"/>
      <c r="EY284" s="311"/>
      <c r="EZ284" s="311"/>
      <c r="FA284" s="312"/>
      <c r="FB284" s="311"/>
      <c r="FC284" s="298"/>
    </row>
    <row r="285" spans="1:159" s="205" customFormat="1" ht="39.9" customHeight="1" x14ac:dyDescent="0.25">
      <c r="A285" s="206"/>
      <c r="B285" s="196"/>
      <c r="C285" s="292"/>
      <c r="D285" s="198"/>
      <c r="E285" s="299"/>
      <c r="F285" s="200"/>
      <c r="G285" s="301"/>
      <c r="H285" s="303"/>
      <c r="I285" s="299"/>
      <c r="J285" s="299"/>
      <c r="K285" s="299"/>
      <c r="L285" s="289"/>
      <c r="M285" s="299"/>
      <c r="N285" s="289"/>
      <c r="O285" s="363" t="str">
        <f>IF(P285="","",IF(OR(I285="",J285=""),"",IF(AND(ISNUMBER(FIND("post-", I285)),J285=ProductCode!$I$12),ProductCode!$F$19,IF(AND(ISNUMBER(FIND("pre-", I285)),J285=ProductCode!$I$12),ProductCode!$F$20,IF(ISNUMBER(FIND("post-", I285)),ProductCode!$F$17,ProductCode!$F$18)))))</f>
        <v/>
      </c>
      <c r="P285" s="295" t="str">
        <f t="shared" si="12"/>
        <v/>
      </c>
      <c r="Q285" s="306"/>
      <c r="R285" s="203"/>
      <c r="S285" s="308" t="str">
        <f t="shared" si="13"/>
        <v/>
      </c>
      <c r="T285" s="311"/>
      <c r="U285" s="311"/>
      <c r="V285" s="311"/>
      <c r="W285" s="311"/>
      <c r="X285" s="312"/>
      <c r="Y285" s="311"/>
      <c r="Z285" s="297"/>
      <c r="AA285" s="311"/>
      <c r="AB285" s="311"/>
      <c r="AC285" s="311"/>
      <c r="AD285" s="311"/>
      <c r="AE285" s="312"/>
      <c r="AF285" s="311"/>
      <c r="AG285" s="297"/>
      <c r="AH285" s="311"/>
      <c r="AI285" s="311"/>
      <c r="AJ285" s="311"/>
      <c r="AK285" s="311"/>
      <c r="AL285" s="312"/>
      <c r="AM285" s="311"/>
      <c r="AN285" s="297"/>
      <c r="AO285" s="311"/>
      <c r="AP285" s="311"/>
      <c r="AQ285" s="311"/>
      <c r="AR285" s="311"/>
      <c r="AS285" s="312"/>
      <c r="AT285" s="311"/>
      <c r="AU285" s="297"/>
      <c r="AV285" s="311"/>
      <c r="AW285" s="311"/>
      <c r="AX285" s="311"/>
      <c r="AY285" s="311"/>
      <c r="AZ285" s="312"/>
      <c r="BA285" s="311"/>
      <c r="BB285" s="297"/>
      <c r="BC285" s="311"/>
      <c r="BD285" s="311"/>
      <c r="BE285" s="311"/>
      <c r="BF285" s="311"/>
      <c r="BG285" s="312"/>
      <c r="BH285" s="311"/>
      <c r="BI285" s="297"/>
      <c r="BJ285" s="311"/>
      <c r="BK285" s="311"/>
      <c r="BL285" s="311"/>
      <c r="BM285" s="311"/>
      <c r="BN285" s="312"/>
      <c r="BO285" s="311"/>
      <c r="BP285" s="297"/>
      <c r="BQ285" s="311"/>
      <c r="BR285" s="311"/>
      <c r="BS285" s="311"/>
      <c r="BT285" s="311"/>
      <c r="BU285" s="312"/>
      <c r="BV285" s="311"/>
      <c r="BW285" s="297"/>
      <c r="BX285" s="311"/>
      <c r="BY285" s="311"/>
      <c r="BZ285" s="311"/>
      <c r="CA285" s="311"/>
      <c r="CB285" s="312"/>
      <c r="CC285" s="311"/>
      <c r="CD285" s="297"/>
      <c r="CE285" s="311"/>
      <c r="CF285" s="311"/>
      <c r="CG285" s="311"/>
      <c r="CH285" s="311"/>
      <c r="CI285" s="312"/>
      <c r="CJ285" s="311"/>
      <c r="CK285" s="297"/>
      <c r="CL285" s="311"/>
      <c r="CM285" s="311"/>
      <c r="CN285" s="311"/>
      <c r="CO285" s="311"/>
      <c r="CP285" s="312"/>
      <c r="CQ285" s="311"/>
      <c r="CR285" s="297"/>
      <c r="CS285" s="311"/>
      <c r="CT285" s="311"/>
      <c r="CU285" s="311"/>
      <c r="CV285" s="311"/>
      <c r="CW285" s="312"/>
      <c r="CX285" s="311"/>
      <c r="CY285" s="297"/>
      <c r="CZ285" s="311"/>
      <c r="DA285" s="311"/>
      <c r="DB285" s="311"/>
      <c r="DC285" s="311"/>
      <c r="DD285" s="312"/>
      <c r="DE285" s="311"/>
      <c r="DF285" s="297"/>
      <c r="DG285" s="311"/>
      <c r="DH285" s="311"/>
      <c r="DI285" s="311"/>
      <c r="DJ285" s="311"/>
      <c r="DK285" s="312"/>
      <c r="DL285" s="311"/>
      <c r="DM285" s="297"/>
      <c r="DN285" s="311"/>
      <c r="DO285" s="311"/>
      <c r="DP285" s="311"/>
      <c r="DQ285" s="311"/>
      <c r="DR285" s="312"/>
      <c r="DS285" s="311"/>
      <c r="DT285" s="297"/>
      <c r="DU285" s="311"/>
      <c r="DV285" s="311"/>
      <c r="DW285" s="311"/>
      <c r="DX285" s="311"/>
      <c r="DY285" s="312"/>
      <c r="DZ285" s="311"/>
      <c r="EA285" s="297"/>
      <c r="EB285" s="311"/>
      <c r="EC285" s="311"/>
      <c r="ED285" s="311"/>
      <c r="EE285" s="311"/>
      <c r="EF285" s="312"/>
      <c r="EG285" s="311"/>
      <c r="EH285" s="297"/>
      <c r="EI285" s="311"/>
      <c r="EJ285" s="311"/>
      <c r="EK285" s="311"/>
      <c r="EL285" s="311"/>
      <c r="EM285" s="312"/>
      <c r="EN285" s="311"/>
      <c r="EO285" s="297"/>
      <c r="EP285" s="311"/>
      <c r="EQ285" s="311"/>
      <c r="ER285" s="311"/>
      <c r="ES285" s="311"/>
      <c r="ET285" s="312"/>
      <c r="EU285" s="311"/>
      <c r="EV285" s="297"/>
      <c r="EW285" s="311"/>
      <c r="EX285" s="311"/>
      <c r="EY285" s="311"/>
      <c r="EZ285" s="311"/>
      <c r="FA285" s="312"/>
      <c r="FB285" s="311"/>
      <c r="FC285" s="298"/>
    </row>
    <row r="286" spans="1:159" s="205" customFormat="1" ht="39.9" customHeight="1" x14ac:dyDescent="0.25">
      <c r="A286" s="206"/>
      <c r="B286" s="196"/>
      <c r="C286" s="292"/>
      <c r="D286" s="198"/>
      <c r="E286" s="299"/>
      <c r="F286" s="200"/>
      <c r="G286" s="301"/>
      <c r="H286" s="303"/>
      <c r="I286" s="299"/>
      <c r="J286" s="299"/>
      <c r="K286" s="299"/>
      <c r="L286" s="289"/>
      <c r="M286" s="299"/>
      <c r="N286" s="289"/>
      <c r="O286" s="363" t="str">
        <f>IF(P286="","",IF(OR(I286="",J286=""),"",IF(AND(ISNUMBER(FIND("post-", I286)),J286=ProductCode!$I$12),ProductCode!$F$19,IF(AND(ISNUMBER(FIND("pre-", I286)),J286=ProductCode!$I$12),ProductCode!$F$20,IF(ISNUMBER(FIND("post-", I286)),ProductCode!$F$17,ProductCode!$F$18)))))</f>
        <v/>
      </c>
      <c r="P286" s="295" t="str">
        <f t="shared" si="12"/>
        <v/>
      </c>
      <c r="Q286" s="306"/>
      <c r="R286" s="203"/>
      <c r="S286" s="308" t="str">
        <f t="shared" si="13"/>
        <v/>
      </c>
      <c r="T286" s="311"/>
      <c r="U286" s="311"/>
      <c r="V286" s="311"/>
      <c r="W286" s="311"/>
      <c r="X286" s="312"/>
      <c r="Y286" s="311"/>
      <c r="Z286" s="297"/>
      <c r="AA286" s="311"/>
      <c r="AB286" s="311"/>
      <c r="AC286" s="311"/>
      <c r="AD286" s="311"/>
      <c r="AE286" s="312"/>
      <c r="AF286" s="311"/>
      <c r="AG286" s="297"/>
      <c r="AH286" s="311"/>
      <c r="AI286" s="311"/>
      <c r="AJ286" s="311"/>
      <c r="AK286" s="311"/>
      <c r="AL286" s="312"/>
      <c r="AM286" s="311"/>
      <c r="AN286" s="297"/>
      <c r="AO286" s="311"/>
      <c r="AP286" s="311"/>
      <c r="AQ286" s="311"/>
      <c r="AR286" s="311"/>
      <c r="AS286" s="312"/>
      <c r="AT286" s="311"/>
      <c r="AU286" s="297"/>
      <c r="AV286" s="311"/>
      <c r="AW286" s="311"/>
      <c r="AX286" s="311"/>
      <c r="AY286" s="311"/>
      <c r="AZ286" s="312"/>
      <c r="BA286" s="311"/>
      <c r="BB286" s="297"/>
      <c r="BC286" s="311"/>
      <c r="BD286" s="311"/>
      <c r="BE286" s="311"/>
      <c r="BF286" s="311"/>
      <c r="BG286" s="312"/>
      <c r="BH286" s="311"/>
      <c r="BI286" s="297"/>
      <c r="BJ286" s="311"/>
      <c r="BK286" s="311"/>
      <c r="BL286" s="311"/>
      <c r="BM286" s="311"/>
      <c r="BN286" s="312"/>
      <c r="BO286" s="311"/>
      <c r="BP286" s="297"/>
      <c r="BQ286" s="311"/>
      <c r="BR286" s="311"/>
      <c r="BS286" s="311"/>
      <c r="BT286" s="311"/>
      <c r="BU286" s="312"/>
      <c r="BV286" s="311"/>
      <c r="BW286" s="297"/>
      <c r="BX286" s="311"/>
      <c r="BY286" s="311"/>
      <c r="BZ286" s="311"/>
      <c r="CA286" s="311"/>
      <c r="CB286" s="312"/>
      <c r="CC286" s="311"/>
      <c r="CD286" s="297"/>
      <c r="CE286" s="311"/>
      <c r="CF286" s="311"/>
      <c r="CG286" s="311"/>
      <c r="CH286" s="311"/>
      <c r="CI286" s="312"/>
      <c r="CJ286" s="311"/>
      <c r="CK286" s="297"/>
      <c r="CL286" s="311"/>
      <c r="CM286" s="311"/>
      <c r="CN286" s="311"/>
      <c r="CO286" s="311"/>
      <c r="CP286" s="312"/>
      <c r="CQ286" s="311"/>
      <c r="CR286" s="297"/>
      <c r="CS286" s="311"/>
      <c r="CT286" s="311"/>
      <c r="CU286" s="311"/>
      <c r="CV286" s="311"/>
      <c r="CW286" s="312"/>
      <c r="CX286" s="311"/>
      <c r="CY286" s="297"/>
      <c r="CZ286" s="311"/>
      <c r="DA286" s="311"/>
      <c r="DB286" s="311"/>
      <c r="DC286" s="311"/>
      <c r="DD286" s="312"/>
      <c r="DE286" s="311"/>
      <c r="DF286" s="297"/>
      <c r="DG286" s="311"/>
      <c r="DH286" s="311"/>
      <c r="DI286" s="311"/>
      <c r="DJ286" s="311"/>
      <c r="DK286" s="312"/>
      <c r="DL286" s="311"/>
      <c r="DM286" s="297"/>
      <c r="DN286" s="311"/>
      <c r="DO286" s="311"/>
      <c r="DP286" s="311"/>
      <c r="DQ286" s="311"/>
      <c r="DR286" s="312"/>
      <c r="DS286" s="311"/>
      <c r="DT286" s="297"/>
      <c r="DU286" s="311"/>
      <c r="DV286" s="311"/>
      <c r="DW286" s="311"/>
      <c r="DX286" s="311"/>
      <c r="DY286" s="312"/>
      <c r="DZ286" s="311"/>
      <c r="EA286" s="297"/>
      <c r="EB286" s="311"/>
      <c r="EC286" s="311"/>
      <c r="ED286" s="311"/>
      <c r="EE286" s="311"/>
      <c r="EF286" s="312"/>
      <c r="EG286" s="311"/>
      <c r="EH286" s="297"/>
      <c r="EI286" s="311"/>
      <c r="EJ286" s="311"/>
      <c r="EK286" s="311"/>
      <c r="EL286" s="311"/>
      <c r="EM286" s="312"/>
      <c r="EN286" s="311"/>
      <c r="EO286" s="297"/>
      <c r="EP286" s="311"/>
      <c r="EQ286" s="311"/>
      <c r="ER286" s="311"/>
      <c r="ES286" s="311"/>
      <c r="ET286" s="312"/>
      <c r="EU286" s="311"/>
      <c r="EV286" s="297"/>
      <c r="EW286" s="311"/>
      <c r="EX286" s="311"/>
      <c r="EY286" s="311"/>
      <c r="EZ286" s="311"/>
      <c r="FA286" s="312"/>
      <c r="FB286" s="311"/>
      <c r="FC286" s="298"/>
    </row>
    <row r="287" spans="1:159" s="205" customFormat="1" ht="39.9" customHeight="1" x14ac:dyDescent="0.25">
      <c r="A287" s="206"/>
      <c r="B287" s="196"/>
      <c r="C287" s="292"/>
      <c r="D287" s="198"/>
      <c r="E287" s="299"/>
      <c r="F287" s="200"/>
      <c r="G287" s="301"/>
      <c r="H287" s="303"/>
      <c r="I287" s="299"/>
      <c r="J287" s="299"/>
      <c r="K287" s="299"/>
      <c r="L287" s="289"/>
      <c r="M287" s="299"/>
      <c r="N287" s="289"/>
      <c r="O287" s="363" t="str">
        <f>IF(P287="","",IF(OR(I287="",J287=""),"",IF(AND(ISNUMBER(FIND("post-", I287)),J287=ProductCode!$I$12),ProductCode!$F$19,IF(AND(ISNUMBER(FIND("pre-", I287)),J287=ProductCode!$I$12),ProductCode!$F$20,IF(ISNUMBER(FIND("post-", I287)),ProductCode!$F$17,ProductCode!$F$18)))))</f>
        <v/>
      </c>
      <c r="P287" s="295" t="str">
        <f t="shared" si="12"/>
        <v/>
      </c>
      <c r="Q287" s="306"/>
      <c r="R287" s="203"/>
      <c r="S287" s="308" t="str">
        <f t="shared" si="13"/>
        <v/>
      </c>
      <c r="T287" s="311"/>
      <c r="U287" s="311"/>
      <c r="V287" s="311"/>
      <c r="W287" s="311"/>
      <c r="X287" s="312"/>
      <c r="Y287" s="311"/>
      <c r="Z287" s="297"/>
      <c r="AA287" s="311"/>
      <c r="AB287" s="311"/>
      <c r="AC287" s="311"/>
      <c r="AD287" s="311"/>
      <c r="AE287" s="312"/>
      <c r="AF287" s="311"/>
      <c r="AG287" s="297"/>
      <c r="AH287" s="311"/>
      <c r="AI287" s="311"/>
      <c r="AJ287" s="311"/>
      <c r="AK287" s="311"/>
      <c r="AL287" s="312"/>
      <c r="AM287" s="311"/>
      <c r="AN287" s="297"/>
      <c r="AO287" s="311"/>
      <c r="AP287" s="311"/>
      <c r="AQ287" s="311"/>
      <c r="AR287" s="311"/>
      <c r="AS287" s="312"/>
      <c r="AT287" s="311"/>
      <c r="AU287" s="297"/>
      <c r="AV287" s="311"/>
      <c r="AW287" s="311"/>
      <c r="AX287" s="311"/>
      <c r="AY287" s="311"/>
      <c r="AZ287" s="312"/>
      <c r="BA287" s="311"/>
      <c r="BB287" s="297"/>
      <c r="BC287" s="311"/>
      <c r="BD287" s="311"/>
      <c r="BE287" s="311"/>
      <c r="BF287" s="311"/>
      <c r="BG287" s="312"/>
      <c r="BH287" s="311"/>
      <c r="BI287" s="297"/>
      <c r="BJ287" s="311"/>
      <c r="BK287" s="311"/>
      <c r="BL287" s="311"/>
      <c r="BM287" s="311"/>
      <c r="BN287" s="312"/>
      <c r="BO287" s="311"/>
      <c r="BP287" s="297"/>
      <c r="BQ287" s="311"/>
      <c r="BR287" s="311"/>
      <c r="BS287" s="311"/>
      <c r="BT287" s="311"/>
      <c r="BU287" s="312"/>
      <c r="BV287" s="311"/>
      <c r="BW287" s="297"/>
      <c r="BX287" s="311"/>
      <c r="BY287" s="311"/>
      <c r="BZ287" s="311"/>
      <c r="CA287" s="311"/>
      <c r="CB287" s="312"/>
      <c r="CC287" s="311"/>
      <c r="CD287" s="297"/>
      <c r="CE287" s="311"/>
      <c r="CF287" s="311"/>
      <c r="CG287" s="311"/>
      <c r="CH287" s="311"/>
      <c r="CI287" s="312"/>
      <c r="CJ287" s="311"/>
      <c r="CK287" s="297"/>
      <c r="CL287" s="311"/>
      <c r="CM287" s="311"/>
      <c r="CN287" s="311"/>
      <c r="CO287" s="311"/>
      <c r="CP287" s="312"/>
      <c r="CQ287" s="311"/>
      <c r="CR287" s="297"/>
      <c r="CS287" s="311"/>
      <c r="CT287" s="311"/>
      <c r="CU287" s="311"/>
      <c r="CV287" s="311"/>
      <c r="CW287" s="312"/>
      <c r="CX287" s="311"/>
      <c r="CY287" s="297"/>
      <c r="CZ287" s="311"/>
      <c r="DA287" s="311"/>
      <c r="DB287" s="311"/>
      <c r="DC287" s="311"/>
      <c r="DD287" s="312"/>
      <c r="DE287" s="311"/>
      <c r="DF287" s="297"/>
      <c r="DG287" s="311"/>
      <c r="DH287" s="311"/>
      <c r="DI287" s="311"/>
      <c r="DJ287" s="311"/>
      <c r="DK287" s="312"/>
      <c r="DL287" s="311"/>
      <c r="DM287" s="297"/>
      <c r="DN287" s="311"/>
      <c r="DO287" s="311"/>
      <c r="DP287" s="311"/>
      <c r="DQ287" s="311"/>
      <c r="DR287" s="312"/>
      <c r="DS287" s="311"/>
      <c r="DT287" s="297"/>
      <c r="DU287" s="311"/>
      <c r="DV287" s="311"/>
      <c r="DW287" s="311"/>
      <c r="DX287" s="311"/>
      <c r="DY287" s="312"/>
      <c r="DZ287" s="311"/>
      <c r="EA287" s="297"/>
      <c r="EB287" s="311"/>
      <c r="EC287" s="311"/>
      <c r="ED287" s="311"/>
      <c r="EE287" s="311"/>
      <c r="EF287" s="312"/>
      <c r="EG287" s="311"/>
      <c r="EH287" s="297"/>
      <c r="EI287" s="311"/>
      <c r="EJ287" s="311"/>
      <c r="EK287" s="311"/>
      <c r="EL287" s="311"/>
      <c r="EM287" s="312"/>
      <c r="EN287" s="311"/>
      <c r="EO287" s="297"/>
      <c r="EP287" s="311"/>
      <c r="EQ287" s="311"/>
      <c r="ER287" s="311"/>
      <c r="ES287" s="311"/>
      <c r="ET287" s="312"/>
      <c r="EU287" s="311"/>
      <c r="EV287" s="297"/>
      <c r="EW287" s="311"/>
      <c r="EX287" s="311"/>
      <c r="EY287" s="311"/>
      <c r="EZ287" s="311"/>
      <c r="FA287" s="312"/>
      <c r="FB287" s="311"/>
      <c r="FC287" s="298"/>
    </row>
    <row r="288" spans="1:159" s="205" customFormat="1" ht="39.9" customHeight="1" x14ac:dyDescent="0.25">
      <c r="A288" s="206"/>
      <c r="B288" s="196"/>
      <c r="C288" s="292"/>
      <c r="D288" s="198"/>
      <c r="E288" s="299"/>
      <c r="F288" s="200"/>
      <c r="G288" s="301"/>
      <c r="H288" s="303"/>
      <c r="I288" s="299"/>
      <c r="J288" s="299"/>
      <c r="K288" s="299"/>
      <c r="L288" s="289"/>
      <c r="M288" s="299"/>
      <c r="N288" s="289"/>
      <c r="O288" s="363" t="str">
        <f>IF(P288="","",IF(OR(I288="",J288=""),"",IF(AND(ISNUMBER(FIND("post-", I288)),J288=ProductCode!$I$12),ProductCode!$F$19,IF(AND(ISNUMBER(FIND("pre-", I288)),J288=ProductCode!$I$12),ProductCode!$F$20,IF(ISNUMBER(FIND("post-", I288)),ProductCode!$F$17,ProductCode!$F$18)))))</f>
        <v/>
      </c>
      <c r="P288" s="295" t="str">
        <f t="shared" si="12"/>
        <v/>
      </c>
      <c r="Q288" s="306"/>
      <c r="R288" s="203"/>
      <c r="S288" s="308" t="str">
        <f t="shared" si="13"/>
        <v/>
      </c>
      <c r="T288" s="311"/>
      <c r="U288" s="311"/>
      <c r="V288" s="311"/>
      <c r="W288" s="311"/>
      <c r="X288" s="312"/>
      <c r="Y288" s="311"/>
      <c r="Z288" s="297"/>
      <c r="AA288" s="311"/>
      <c r="AB288" s="311"/>
      <c r="AC288" s="311"/>
      <c r="AD288" s="311"/>
      <c r="AE288" s="312"/>
      <c r="AF288" s="311"/>
      <c r="AG288" s="297"/>
      <c r="AH288" s="311"/>
      <c r="AI288" s="311"/>
      <c r="AJ288" s="311"/>
      <c r="AK288" s="311"/>
      <c r="AL288" s="312"/>
      <c r="AM288" s="311"/>
      <c r="AN288" s="297"/>
      <c r="AO288" s="311"/>
      <c r="AP288" s="311"/>
      <c r="AQ288" s="311"/>
      <c r="AR288" s="311"/>
      <c r="AS288" s="312"/>
      <c r="AT288" s="311"/>
      <c r="AU288" s="297"/>
      <c r="AV288" s="311"/>
      <c r="AW288" s="311"/>
      <c r="AX288" s="311"/>
      <c r="AY288" s="311"/>
      <c r="AZ288" s="312"/>
      <c r="BA288" s="311"/>
      <c r="BB288" s="297"/>
      <c r="BC288" s="311"/>
      <c r="BD288" s="311"/>
      <c r="BE288" s="311"/>
      <c r="BF288" s="311"/>
      <c r="BG288" s="312"/>
      <c r="BH288" s="311"/>
      <c r="BI288" s="297"/>
      <c r="BJ288" s="311"/>
      <c r="BK288" s="311"/>
      <c r="BL288" s="311"/>
      <c r="BM288" s="311"/>
      <c r="BN288" s="312"/>
      <c r="BO288" s="311"/>
      <c r="BP288" s="297"/>
      <c r="BQ288" s="311"/>
      <c r="BR288" s="311"/>
      <c r="BS288" s="311"/>
      <c r="BT288" s="311"/>
      <c r="BU288" s="312"/>
      <c r="BV288" s="311"/>
      <c r="BW288" s="297"/>
      <c r="BX288" s="311"/>
      <c r="BY288" s="311"/>
      <c r="BZ288" s="311"/>
      <c r="CA288" s="311"/>
      <c r="CB288" s="312"/>
      <c r="CC288" s="311"/>
      <c r="CD288" s="297"/>
      <c r="CE288" s="311"/>
      <c r="CF288" s="311"/>
      <c r="CG288" s="311"/>
      <c r="CH288" s="311"/>
      <c r="CI288" s="312"/>
      <c r="CJ288" s="311"/>
      <c r="CK288" s="297"/>
      <c r="CL288" s="311"/>
      <c r="CM288" s="311"/>
      <c r="CN288" s="311"/>
      <c r="CO288" s="311"/>
      <c r="CP288" s="312"/>
      <c r="CQ288" s="311"/>
      <c r="CR288" s="297"/>
      <c r="CS288" s="311"/>
      <c r="CT288" s="311"/>
      <c r="CU288" s="311"/>
      <c r="CV288" s="311"/>
      <c r="CW288" s="312"/>
      <c r="CX288" s="311"/>
      <c r="CY288" s="297"/>
      <c r="CZ288" s="311"/>
      <c r="DA288" s="311"/>
      <c r="DB288" s="311"/>
      <c r="DC288" s="311"/>
      <c r="DD288" s="312"/>
      <c r="DE288" s="311"/>
      <c r="DF288" s="297"/>
      <c r="DG288" s="311"/>
      <c r="DH288" s="311"/>
      <c r="DI288" s="311"/>
      <c r="DJ288" s="311"/>
      <c r="DK288" s="312"/>
      <c r="DL288" s="311"/>
      <c r="DM288" s="297"/>
      <c r="DN288" s="311"/>
      <c r="DO288" s="311"/>
      <c r="DP288" s="311"/>
      <c r="DQ288" s="311"/>
      <c r="DR288" s="312"/>
      <c r="DS288" s="311"/>
      <c r="DT288" s="297"/>
      <c r="DU288" s="311"/>
      <c r="DV288" s="311"/>
      <c r="DW288" s="311"/>
      <c r="DX288" s="311"/>
      <c r="DY288" s="312"/>
      <c r="DZ288" s="311"/>
      <c r="EA288" s="297"/>
      <c r="EB288" s="311"/>
      <c r="EC288" s="311"/>
      <c r="ED288" s="311"/>
      <c r="EE288" s="311"/>
      <c r="EF288" s="312"/>
      <c r="EG288" s="311"/>
      <c r="EH288" s="297"/>
      <c r="EI288" s="311"/>
      <c r="EJ288" s="311"/>
      <c r="EK288" s="311"/>
      <c r="EL288" s="311"/>
      <c r="EM288" s="312"/>
      <c r="EN288" s="311"/>
      <c r="EO288" s="297"/>
      <c r="EP288" s="311"/>
      <c r="EQ288" s="311"/>
      <c r="ER288" s="311"/>
      <c r="ES288" s="311"/>
      <c r="ET288" s="312"/>
      <c r="EU288" s="311"/>
      <c r="EV288" s="297"/>
      <c r="EW288" s="311"/>
      <c r="EX288" s="311"/>
      <c r="EY288" s="311"/>
      <c r="EZ288" s="311"/>
      <c r="FA288" s="312"/>
      <c r="FB288" s="311"/>
      <c r="FC288" s="298"/>
    </row>
    <row r="289" spans="1:159" s="205" customFormat="1" ht="39.9" customHeight="1" x14ac:dyDescent="0.25">
      <c r="A289" s="206"/>
      <c r="B289" s="196"/>
      <c r="C289" s="292"/>
      <c r="D289" s="198"/>
      <c r="E289" s="299"/>
      <c r="F289" s="200"/>
      <c r="G289" s="301"/>
      <c r="H289" s="303"/>
      <c r="I289" s="299"/>
      <c r="J289" s="299"/>
      <c r="K289" s="299"/>
      <c r="L289" s="289"/>
      <c r="M289" s="299"/>
      <c r="N289" s="289"/>
      <c r="O289" s="363" t="str">
        <f>IF(P289="","",IF(OR(I289="",J289=""),"",IF(AND(ISNUMBER(FIND("post-", I289)),J289=ProductCode!$I$12),ProductCode!$F$19,IF(AND(ISNUMBER(FIND("pre-", I289)),J289=ProductCode!$I$12),ProductCode!$F$20,IF(ISNUMBER(FIND("post-", I289)),ProductCode!$F$17,ProductCode!$F$18)))))</f>
        <v/>
      </c>
      <c r="P289" s="295" t="str">
        <f t="shared" si="12"/>
        <v/>
      </c>
      <c r="Q289" s="306"/>
      <c r="R289" s="203"/>
      <c r="S289" s="308" t="str">
        <f t="shared" si="13"/>
        <v/>
      </c>
      <c r="T289" s="311"/>
      <c r="U289" s="311"/>
      <c r="V289" s="311"/>
      <c r="W289" s="311"/>
      <c r="X289" s="312"/>
      <c r="Y289" s="311"/>
      <c r="Z289" s="297"/>
      <c r="AA289" s="311"/>
      <c r="AB289" s="311"/>
      <c r="AC289" s="311"/>
      <c r="AD289" s="311"/>
      <c r="AE289" s="312"/>
      <c r="AF289" s="311"/>
      <c r="AG289" s="297"/>
      <c r="AH289" s="311"/>
      <c r="AI289" s="311"/>
      <c r="AJ289" s="311"/>
      <c r="AK289" s="311"/>
      <c r="AL289" s="312"/>
      <c r="AM289" s="311"/>
      <c r="AN289" s="297"/>
      <c r="AO289" s="311"/>
      <c r="AP289" s="311"/>
      <c r="AQ289" s="311"/>
      <c r="AR289" s="311"/>
      <c r="AS289" s="312"/>
      <c r="AT289" s="311"/>
      <c r="AU289" s="297"/>
      <c r="AV289" s="311"/>
      <c r="AW289" s="311"/>
      <c r="AX289" s="311"/>
      <c r="AY289" s="311"/>
      <c r="AZ289" s="312"/>
      <c r="BA289" s="311"/>
      <c r="BB289" s="297"/>
      <c r="BC289" s="311"/>
      <c r="BD289" s="311"/>
      <c r="BE289" s="311"/>
      <c r="BF289" s="311"/>
      <c r="BG289" s="312"/>
      <c r="BH289" s="311"/>
      <c r="BI289" s="297"/>
      <c r="BJ289" s="311"/>
      <c r="BK289" s="311"/>
      <c r="BL289" s="311"/>
      <c r="BM289" s="311"/>
      <c r="BN289" s="312"/>
      <c r="BO289" s="311"/>
      <c r="BP289" s="297"/>
      <c r="BQ289" s="311"/>
      <c r="BR289" s="311"/>
      <c r="BS289" s="311"/>
      <c r="BT289" s="311"/>
      <c r="BU289" s="312"/>
      <c r="BV289" s="311"/>
      <c r="BW289" s="297"/>
      <c r="BX289" s="311"/>
      <c r="BY289" s="311"/>
      <c r="BZ289" s="311"/>
      <c r="CA289" s="311"/>
      <c r="CB289" s="312"/>
      <c r="CC289" s="311"/>
      <c r="CD289" s="297"/>
      <c r="CE289" s="311"/>
      <c r="CF289" s="311"/>
      <c r="CG289" s="311"/>
      <c r="CH289" s="311"/>
      <c r="CI289" s="312"/>
      <c r="CJ289" s="311"/>
      <c r="CK289" s="297"/>
      <c r="CL289" s="311"/>
      <c r="CM289" s="311"/>
      <c r="CN289" s="311"/>
      <c r="CO289" s="311"/>
      <c r="CP289" s="312"/>
      <c r="CQ289" s="311"/>
      <c r="CR289" s="297"/>
      <c r="CS289" s="311"/>
      <c r="CT289" s="311"/>
      <c r="CU289" s="311"/>
      <c r="CV289" s="311"/>
      <c r="CW289" s="312"/>
      <c r="CX289" s="311"/>
      <c r="CY289" s="297"/>
      <c r="CZ289" s="311"/>
      <c r="DA289" s="311"/>
      <c r="DB289" s="311"/>
      <c r="DC289" s="311"/>
      <c r="DD289" s="312"/>
      <c r="DE289" s="311"/>
      <c r="DF289" s="297"/>
      <c r="DG289" s="311"/>
      <c r="DH289" s="311"/>
      <c r="DI289" s="311"/>
      <c r="DJ289" s="311"/>
      <c r="DK289" s="312"/>
      <c r="DL289" s="311"/>
      <c r="DM289" s="297"/>
      <c r="DN289" s="311"/>
      <c r="DO289" s="311"/>
      <c r="DP289" s="311"/>
      <c r="DQ289" s="311"/>
      <c r="DR289" s="312"/>
      <c r="DS289" s="311"/>
      <c r="DT289" s="297"/>
      <c r="DU289" s="311"/>
      <c r="DV289" s="311"/>
      <c r="DW289" s="311"/>
      <c r="DX289" s="311"/>
      <c r="DY289" s="312"/>
      <c r="DZ289" s="311"/>
      <c r="EA289" s="297"/>
      <c r="EB289" s="311"/>
      <c r="EC289" s="311"/>
      <c r="ED289" s="311"/>
      <c r="EE289" s="311"/>
      <c r="EF289" s="312"/>
      <c r="EG289" s="311"/>
      <c r="EH289" s="297"/>
      <c r="EI289" s="311"/>
      <c r="EJ289" s="311"/>
      <c r="EK289" s="311"/>
      <c r="EL289" s="311"/>
      <c r="EM289" s="312"/>
      <c r="EN289" s="311"/>
      <c r="EO289" s="297"/>
      <c r="EP289" s="311"/>
      <c r="EQ289" s="311"/>
      <c r="ER289" s="311"/>
      <c r="ES289" s="311"/>
      <c r="ET289" s="312"/>
      <c r="EU289" s="311"/>
      <c r="EV289" s="297"/>
      <c r="EW289" s="311"/>
      <c r="EX289" s="311"/>
      <c r="EY289" s="311"/>
      <c r="EZ289" s="311"/>
      <c r="FA289" s="312"/>
      <c r="FB289" s="311"/>
      <c r="FC289" s="298"/>
    </row>
    <row r="290" spans="1:159" s="205" customFormat="1" ht="39.9" customHeight="1" x14ac:dyDescent="0.25">
      <c r="A290" s="206"/>
      <c r="B290" s="196"/>
      <c r="C290" s="292"/>
      <c r="D290" s="198"/>
      <c r="E290" s="299"/>
      <c r="F290" s="200"/>
      <c r="G290" s="301"/>
      <c r="H290" s="303"/>
      <c r="I290" s="299"/>
      <c r="J290" s="299"/>
      <c r="K290" s="299"/>
      <c r="L290" s="289"/>
      <c r="M290" s="299"/>
      <c r="N290" s="289"/>
      <c r="O290" s="363" t="str">
        <f>IF(P290="","",IF(OR(I290="",J290=""),"",IF(AND(ISNUMBER(FIND("post-", I290)),J290=ProductCode!$I$12),ProductCode!$F$19,IF(AND(ISNUMBER(FIND("pre-", I290)),J290=ProductCode!$I$12),ProductCode!$F$20,IF(ISNUMBER(FIND("post-", I290)),ProductCode!$F$17,ProductCode!$F$18)))))</f>
        <v/>
      </c>
      <c r="P290" s="295" t="str">
        <f t="shared" si="12"/>
        <v/>
      </c>
      <c r="Q290" s="306"/>
      <c r="R290" s="203"/>
      <c r="S290" s="308" t="str">
        <f t="shared" si="13"/>
        <v/>
      </c>
      <c r="T290" s="311"/>
      <c r="U290" s="311"/>
      <c r="V290" s="311"/>
      <c r="W290" s="311"/>
      <c r="X290" s="312"/>
      <c r="Y290" s="311"/>
      <c r="Z290" s="297"/>
      <c r="AA290" s="311"/>
      <c r="AB290" s="311"/>
      <c r="AC290" s="311"/>
      <c r="AD290" s="311"/>
      <c r="AE290" s="312"/>
      <c r="AF290" s="311"/>
      <c r="AG290" s="297"/>
      <c r="AH290" s="311"/>
      <c r="AI290" s="311"/>
      <c r="AJ290" s="311"/>
      <c r="AK290" s="311"/>
      <c r="AL290" s="312"/>
      <c r="AM290" s="311"/>
      <c r="AN290" s="297"/>
      <c r="AO290" s="311"/>
      <c r="AP290" s="311"/>
      <c r="AQ290" s="311"/>
      <c r="AR290" s="311"/>
      <c r="AS290" s="312"/>
      <c r="AT290" s="311"/>
      <c r="AU290" s="297"/>
      <c r="AV290" s="311"/>
      <c r="AW290" s="311"/>
      <c r="AX290" s="311"/>
      <c r="AY290" s="311"/>
      <c r="AZ290" s="312"/>
      <c r="BA290" s="311"/>
      <c r="BB290" s="297"/>
      <c r="BC290" s="311"/>
      <c r="BD290" s="311"/>
      <c r="BE290" s="311"/>
      <c r="BF290" s="311"/>
      <c r="BG290" s="312"/>
      <c r="BH290" s="311"/>
      <c r="BI290" s="297"/>
      <c r="BJ290" s="311"/>
      <c r="BK290" s="311"/>
      <c r="BL290" s="311"/>
      <c r="BM290" s="311"/>
      <c r="BN290" s="312"/>
      <c r="BO290" s="311"/>
      <c r="BP290" s="297"/>
      <c r="BQ290" s="311"/>
      <c r="BR290" s="311"/>
      <c r="BS290" s="311"/>
      <c r="BT290" s="311"/>
      <c r="BU290" s="312"/>
      <c r="BV290" s="311"/>
      <c r="BW290" s="297"/>
      <c r="BX290" s="311"/>
      <c r="BY290" s="311"/>
      <c r="BZ290" s="311"/>
      <c r="CA290" s="311"/>
      <c r="CB290" s="312"/>
      <c r="CC290" s="311"/>
      <c r="CD290" s="297"/>
      <c r="CE290" s="311"/>
      <c r="CF290" s="311"/>
      <c r="CG290" s="311"/>
      <c r="CH290" s="311"/>
      <c r="CI290" s="312"/>
      <c r="CJ290" s="311"/>
      <c r="CK290" s="297"/>
      <c r="CL290" s="311"/>
      <c r="CM290" s="311"/>
      <c r="CN290" s="311"/>
      <c r="CO290" s="311"/>
      <c r="CP290" s="312"/>
      <c r="CQ290" s="311"/>
      <c r="CR290" s="297"/>
      <c r="CS290" s="311"/>
      <c r="CT290" s="311"/>
      <c r="CU290" s="311"/>
      <c r="CV290" s="311"/>
      <c r="CW290" s="312"/>
      <c r="CX290" s="311"/>
      <c r="CY290" s="297"/>
      <c r="CZ290" s="311"/>
      <c r="DA290" s="311"/>
      <c r="DB290" s="311"/>
      <c r="DC290" s="311"/>
      <c r="DD290" s="312"/>
      <c r="DE290" s="311"/>
      <c r="DF290" s="297"/>
      <c r="DG290" s="311"/>
      <c r="DH290" s="311"/>
      <c r="DI290" s="311"/>
      <c r="DJ290" s="311"/>
      <c r="DK290" s="312"/>
      <c r="DL290" s="311"/>
      <c r="DM290" s="297"/>
      <c r="DN290" s="311"/>
      <c r="DO290" s="311"/>
      <c r="DP290" s="311"/>
      <c r="DQ290" s="311"/>
      <c r="DR290" s="312"/>
      <c r="DS290" s="311"/>
      <c r="DT290" s="297"/>
      <c r="DU290" s="311"/>
      <c r="DV290" s="311"/>
      <c r="DW290" s="311"/>
      <c r="DX290" s="311"/>
      <c r="DY290" s="312"/>
      <c r="DZ290" s="311"/>
      <c r="EA290" s="297"/>
      <c r="EB290" s="311"/>
      <c r="EC290" s="311"/>
      <c r="ED290" s="311"/>
      <c r="EE290" s="311"/>
      <c r="EF290" s="312"/>
      <c r="EG290" s="311"/>
      <c r="EH290" s="297"/>
      <c r="EI290" s="311"/>
      <c r="EJ290" s="311"/>
      <c r="EK290" s="311"/>
      <c r="EL290" s="311"/>
      <c r="EM290" s="312"/>
      <c r="EN290" s="311"/>
      <c r="EO290" s="297"/>
      <c r="EP290" s="311"/>
      <c r="EQ290" s="311"/>
      <c r="ER290" s="311"/>
      <c r="ES290" s="311"/>
      <c r="ET290" s="312"/>
      <c r="EU290" s="311"/>
      <c r="EV290" s="297"/>
      <c r="EW290" s="311"/>
      <c r="EX290" s="311"/>
      <c r="EY290" s="311"/>
      <c r="EZ290" s="311"/>
      <c r="FA290" s="312"/>
      <c r="FB290" s="311"/>
      <c r="FC290" s="298"/>
    </row>
    <row r="291" spans="1:159" s="205" customFormat="1" ht="39.9" customHeight="1" x14ac:dyDescent="0.25">
      <c r="A291" s="206"/>
      <c r="B291" s="196"/>
      <c r="C291" s="292"/>
      <c r="D291" s="198"/>
      <c r="E291" s="299"/>
      <c r="F291" s="200"/>
      <c r="G291" s="301"/>
      <c r="H291" s="303"/>
      <c r="I291" s="299"/>
      <c r="J291" s="299"/>
      <c r="K291" s="299"/>
      <c r="L291" s="289"/>
      <c r="M291" s="299"/>
      <c r="N291" s="289"/>
      <c r="O291" s="363" t="str">
        <f>IF(P291="","",IF(OR(I291="",J291=""),"",IF(AND(ISNUMBER(FIND("post-", I291)),J291=ProductCode!$I$12),ProductCode!$F$19,IF(AND(ISNUMBER(FIND("pre-", I291)),J291=ProductCode!$I$12),ProductCode!$F$20,IF(ISNUMBER(FIND("post-", I291)),ProductCode!$F$17,ProductCode!$F$18)))))</f>
        <v/>
      </c>
      <c r="P291" s="295" t="str">
        <f t="shared" si="12"/>
        <v/>
      </c>
      <c r="Q291" s="306"/>
      <c r="R291" s="203"/>
      <c r="S291" s="308" t="str">
        <f t="shared" si="13"/>
        <v/>
      </c>
      <c r="T291" s="311"/>
      <c r="U291" s="311"/>
      <c r="V291" s="311"/>
      <c r="W291" s="311"/>
      <c r="X291" s="312"/>
      <c r="Y291" s="311"/>
      <c r="Z291" s="297"/>
      <c r="AA291" s="311"/>
      <c r="AB291" s="311"/>
      <c r="AC291" s="311"/>
      <c r="AD291" s="311"/>
      <c r="AE291" s="312"/>
      <c r="AF291" s="311"/>
      <c r="AG291" s="297"/>
      <c r="AH291" s="311"/>
      <c r="AI291" s="311"/>
      <c r="AJ291" s="311"/>
      <c r="AK291" s="311"/>
      <c r="AL291" s="312"/>
      <c r="AM291" s="311"/>
      <c r="AN291" s="297"/>
      <c r="AO291" s="311"/>
      <c r="AP291" s="311"/>
      <c r="AQ291" s="311"/>
      <c r="AR291" s="311"/>
      <c r="AS291" s="312"/>
      <c r="AT291" s="311"/>
      <c r="AU291" s="297"/>
      <c r="AV291" s="311"/>
      <c r="AW291" s="311"/>
      <c r="AX291" s="311"/>
      <c r="AY291" s="311"/>
      <c r="AZ291" s="312"/>
      <c r="BA291" s="311"/>
      <c r="BB291" s="297"/>
      <c r="BC291" s="311"/>
      <c r="BD291" s="311"/>
      <c r="BE291" s="311"/>
      <c r="BF291" s="311"/>
      <c r="BG291" s="312"/>
      <c r="BH291" s="311"/>
      <c r="BI291" s="297"/>
      <c r="BJ291" s="311"/>
      <c r="BK291" s="311"/>
      <c r="BL291" s="311"/>
      <c r="BM291" s="311"/>
      <c r="BN291" s="312"/>
      <c r="BO291" s="311"/>
      <c r="BP291" s="297"/>
      <c r="BQ291" s="311"/>
      <c r="BR291" s="311"/>
      <c r="BS291" s="311"/>
      <c r="BT291" s="311"/>
      <c r="BU291" s="312"/>
      <c r="BV291" s="311"/>
      <c r="BW291" s="297"/>
      <c r="BX291" s="311"/>
      <c r="BY291" s="311"/>
      <c r="BZ291" s="311"/>
      <c r="CA291" s="311"/>
      <c r="CB291" s="312"/>
      <c r="CC291" s="311"/>
      <c r="CD291" s="297"/>
      <c r="CE291" s="311"/>
      <c r="CF291" s="311"/>
      <c r="CG291" s="311"/>
      <c r="CH291" s="311"/>
      <c r="CI291" s="312"/>
      <c r="CJ291" s="311"/>
      <c r="CK291" s="297"/>
      <c r="CL291" s="311"/>
      <c r="CM291" s="311"/>
      <c r="CN291" s="311"/>
      <c r="CO291" s="311"/>
      <c r="CP291" s="312"/>
      <c r="CQ291" s="311"/>
      <c r="CR291" s="297"/>
      <c r="CS291" s="311"/>
      <c r="CT291" s="311"/>
      <c r="CU291" s="311"/>
      <c r="CV291" s="311"/>
      <c r="CW291" s="312"/>
      <c r="CX291" s="311"/>
      <c r="CY291" s="297"/>
      <c r="CZ291" s="311"/>
      <c r="DA291" s="311"/>
      <c r="DB291" s="311"/>
      <c r="DC291" s="311"/>
      <c r="DD291" s="312"/>
      <c r="DE291" s="311"/>
      <c r="DF291" s="297"/>
      <c r="DG291" s="311"/>
      <c r="DH291" s="311"/>
      <c r="DI291" s="311"/>
      <c r="DJ291" s="311"/>
      <c r="DK291" s="312"/>
      <c r="DL291" s="311"/>
      <c r="DM291" s="297"/>
      <c r="DN291" s="311"/>
      <c r="DO291" s="311"/>
      <c r="DP291" s="311"/>
      <c r="DQ291" s="311"/>
      <c r="DR291" s="312"/>
      <c r="DS291" s="311"/>
      <c r="DT291" s="297"/>
      <c r="DU291" s="311"/>
      <c r="DV291" s="311"/>
      <c r="DW291" s="311"/>
      <c r="DX291" s="311"/>
      <c r="DY291" s="312"/>
      <c r="DZ291" s="311"/>
      <c r="EA291" s="297"/>
      <c r="EB291" s="311"/>
      <c r="EC291" s="311"/>
      <c r="ED291" s="311"/>
      <c r="EE291" s="311"/>
      <c r="EF291" s="312"/>
      <c r="EG291" s="311"/>
      <c r="EH291" s="297"/>
      <c r="EI291" s="311"/>
      <c r="EJ291" s="311"/>
      <c r="EK291" s="311"/>
      <c r="EL291" s="311"/>
      <c r="EM291" s="312"/>
      <c r="EN291" s="311"/>
      <c r="EO291" s="297"/>
      <c r="EP291" s="311"/>
      <c r="EQ291" s="311"/>
      <c r="ER291" s="311"/>
      <c r="ES291" s="311"/>
      <c r="ET291" s="312"/>
      <c r="EU291" s="311"/>
      <c r="EV291" s="297"/>
      <c r="EW291" s="311"/>
      <c r="EX291" s="311"/>
      <c r="EY291" s="311"/>
      <c r="EZ291" s="311"/>
      <c r="FA291" s="312"/>
      <c r="FB291" s="311"/>
      <c r="FC291" s="298"/>
    </row>
    <row r="292" spans="1:159" s="205" customFormat="1" ht="39.9" customHeight="1" x14ac:dyDescent="0.25">
      <c r="A292" s="206"/>
      <c r="B292" s="196"/>
      <c r="C292" s="292"/>
      <c r="D292" s="198"/>
      <c r="E292" s="299"/>
      <c r="F292" s="200"/>
      <c r="G292" s="301"/>
      <c r="H292" s="303"/>
      <c r="I292" s="299"/>
      <c r="J292" s="299"/>
      <c r="K292" s="299"/>
      <c r="L292" s="289"/>
      <c r="M292" s="299"/>
      <c r="N292" s="289"/>
      <c r="O292" s="363" t="str">
        <f>IF(P292="","",IF(OR(I292="",J292=""),"",IF(AND(ISNUMBER(FIND("post-", I292)),J292=ProductCode!$I$12),ProductCode!$F$19,IF(AND(ISNUMBER(FIND("pre-", I292)),J292=ProductCode!$I$12),ProductCode!$F$20,IF(ISNUMBER(FIND("post-", I292)),ProductCode!$F$17,ProductCode!$F$18)))))</f>
        <v/>
      </c>
      <c r="P292" s="295" t="str">
        <f t="shared" ref="P292:P355" si="14">IF(OR(I292="",1-ROUND(L292,4)-ROUND(N292,4)=0),"",ROUND(1-ROUND(L292,4)-ROUND(N292,4),4))</f>
        <v/>
      </c>
      <c r="Q292" s="306"/>
      <c r="R292" s="203"/>
      <c r="S292" s="308" t="str">
        <f t="shared" ref="S292:S355" si="15">IF(I292="","",IF($E$21="Yes",100%,IF(R292&lt;&gt;0,ROUND(SUMIF($Z$33:$FC$33,$Z$33,Z292:FC292),4),"")))</f>
        <v/>
      </c>
      <c r="T292" s="311"/>
      <c r="U292" s="311"/>
      <c r="V292" s="311"/>
      <c r="W292" s="311"/>
      <c r="X292" s="312"/>
      <c r="Y292" s="311"/>
      <c r="Z292" s="297"/>
      <c r="AA292" s="311"/>
      <c r="AB292" s="311"/>
      <c r="AC292" s="311"/>
      <c r="AD292" s="311"/>
      <c r="AE292" s="312"/>
      <c r="AF292" s="311"/>
      <c r="AG292" s="297"/>
      <c r="AH292" s="311"/>
      <c r="AI292" s="311"/>
      <c r="AJ292" s="311"/>
      <c r="AK292" s="311"/>
      <c r="AL292" s="312"/>
      <c r="AM292" s="311"/>
      <c r="AN292" s="297"/>
      <c r="AO292" s="311"/>
      <c r="AP292" s="311"/>
      <c r="AQ292" s="311"/>
      <c r="AR292" s="311"/>
      <c r="AS292" s="312"/>
      <c r="AT292" s="311"/>
      <c r="AU292" s="297"/>
      <c r="AV292" s="311"/>
      <c r="AW292" s="311"/>
      <c r="AX292" s="311"/>
      <c r="AY292" s="311"/>
      <c r="AZ292" s="312"/>
      <c r="BA292" s="311"/>
      <c r="BB292" s="297"/>
      <c r="BC292" s="311"/>
      <c r="BD292" s="311"/>
      <c r="BE292" s="311"/>
      <c r="BF292" s="311"/>
      <c r="BG292" s="312"/>
      <c r="BH292" s="311"/>
      <c r="BI292" s="297"/>
      <c r="BJ292" s="311"/>
      <c r="BK292" s="311"/>
      <c r="BL292" s="311"/>
      <c r="BM292" s="311"/>
      <c r="BN292" s="312"/>
      <c r="BO292" s="311"/>
      <c r="BP292" s="297"/>
      <c r="BQ292" s="311"/>
      <c r="BR292" s="311"/>
      <c r="BS292" s="311"/>
      <c r="BT292" s="311"/>
      <c r="BU292" s="312"/>
      <c r="BV292" s="311"/>
      <c r="BW292" s="297"/>
      <c r="BX292" s="311"/>
      <c r="BY292" s="311"/>
      <c r="BZ292" s="311"/>
      <c r="CA292" s="311"/>
      <c r="CB292" s="312"/>
      <c r="CC292" s="311"/>
      <c r="CD292" s="297"/>
      <c r="CE292" s="311"/>
      <c r="CF292" s="311"/>
      <c r="CG292" s="311"/>
      <c r="CH292" s="311"/>
      <c r="CI292" s="312"/>
      <c r="CJ292" s="311"/>
      <c r="CK292" s="297"/>
      <c r="CL292" s="311"/>
      <c r="CM292" s="311"/>
      <c r="CN292" s="311"/>
      <c r="CO292" s="311"/>
      <c r="CP292" s="312"/>
      <c r="CQ292" s="311"/>
      <c r="CR292" s="297"/>
      <c r="CS292" s="311"/>
      <c r="CT292" s="311"/>
      <c r="CU292" s="311"/>
      <c r="CV292" s="311"/>
      <c r="CW292" s="312"/>
      <c r="CX292" s="311"/>
      <c r="CY292" s="297"/>
      <c r="CZ292" s="311"/>
      <c r="DA292" s="311"/>
      <c r="DB292" s="311"/>
      <c r="DC292" s="311"/>
      <c r="DD292" s="312"/>
      <c r="DE292" s="311"/>
      <c r="DF292" s="297"/>
      <c r="DG292" s="311"/>
      <c r="DH292" s="311"/>
      <c r="DI292" s="311"/>
      <c r="DJ292" s="311"/>
      <c r="DK292" s="312"/>
      <c r="DL292" s="311"/>
      <c r="DM292" s="297"/>
      <c r="DN292" s="311"/>
      <c r="DO292" s="311"/>
      <c r="DP292" s="311"/>
      <c r="DQ292" s="311"/>
      <c r="DR292" s="312"/>
      <c r="DS292" s="311"/>
      <c r="DT292" s="297"/>
      <c r="DU292" s="311"/>
      <c r="DV292" s="311"/>
      <c r="DW292" s="311"/>
      <c r="DX292" s="311"/>
      <c r="DY292" s="312"/>
      <c r="DZ292" s="311"/>
      <c r="EA292" s="297"/>
      <c r="EB292" s="311"/>
      <c r="EC292" s="311"/>
      <c r="ED292" s="311"/>
      <c r="EE292" s="311"/>
      <c r="EF292" s="312"/>
      <c r="EG292" s="311"/>
      <c r="EH292" s="297"/>
      <c r="EI292" s="311"/>
      <c r="EJ292" s="311"/>
      <c r="EK292" s="311"/>
      <c r="EL292" s="311"/>
      <c r="EM292" s="312"/>
      <c r="EN292" s="311"/>
      <c r="EO292" s="297"/>
      <c r="EP292" s="311"/>
      <c r="EQ292" s="311"/>
      <c r="ER292" s="311"/>
      <c r="ES292" s="311"/>
      <c r="ET292" s="312"/>
      <c r="EU292" s="311"/>
      <c r="EV292" s="297"/>
      <c r="EW292" s="311"/>
      <c r="EX292" s="311"/>
      <c r="EY292" s="311"/>
      <c r="EZ292" s="311"/>
      <c r="FA292" s="312"/>
      <c r="FB292" s="311"/>
      <c r="FC292" s="298"/>
    </row>
    <row r="293" spans="1:159" s="205" customFormat="1" ht="39.9" customHeight="1" x14ac:dyDescent="0.25">
      <c r="A293" s="206"/>
      <c r="B293" s="196"/>
      <c r="C293" s="292"/>
      <c r="D293" s="198"/>
      <c r="E293" s="299"/>
      <c r="F293" s="200"/>
      <c r="G293" s="301"/>
      <c r="H293" s="303"/>
      <c r="I293" s="299"/>
      <c r="J293" s="299"/>
      <c r="K293" s="299"/>
      <c r="L293" s="289"/>
      <c r="M293" s="299"/>
      <c r="N293" s="289"/>
      <c r="O293" s="363" t="str">
        <f>IF(P293="","",IF(OR(I293="",J293=""),"",IF(AND(ISNUMBER(FIND("post-", I293)),J293=ProductCode!$I$12),ProductCode!$F$19,IF(AND(ISNUMBER(FIND("pre-", I293)),J293=ProductCode!$I$12),ProductCode!$F$20,IF(ISNUMBER(FIND("post-", I293)),ProductCode!$F$17,ProductCode!$F$18)))))</f>
        <v/>
      </c>
      <c r="P293" s="295" t="str">
        <f t="shared" si="14"/>
        <v/>
      </c>
      <c r="Q293" s="306"/>
      <c r="R293" s="203"/>
      <c r="S293" s="308" t="str">
        <f t="shared" si="15"/>
        <v/>
      </c>
      <c r="T293" s="311"/>
      <c r="U293" s="311"/>
      <c r="V293" s="311"/>
      <c r="W293" s="311"/>
      <c r="X293" s="312"/>
      <c r="Y293" s="311"/>
      <c r="Z293" s="297"/>
      <c r="AA293" s="311"/>
      <c r="AB293" s="311"/>
      <c r="AC293" s="311"/>
      <c r="AD293" s="311"/>
      <c r="AE293" s="312"/>
      <c r="AF293" s="311"/>
      <c r="AG293" s="297"/>
      <c r="AH293" s="311"/>
      <c r="AI293" s="311"/>
      <c r="AJ293" s="311"/>
      <c r="AK293" s="311"/>
      <c r="AL293" s="312"/>
      <c r="AM293" s="311"/>
      <c r="AN293" s="297"/>
      <c r="AO293" s="311"/>
      <c r="AP293" s="311"/>
      <c r="AQ293" s="311"/>
      <c r="AR293" s="311"/>
      <c r="AS293" s="312"/>
      <c r="AT293" s="311"/>
      <c r="AU293" s="297"/>
      <c r="AV293" s="311"/>
      <c r="AW293" s="311"/>
      <c r="AX293" s="311"/>
      <c r="AY293" s="311"/>
      <c r="AZ293" s="312"/>
      <c r="BA293" s="311"/>
      <c r="BB293" s="297"/>
      <c r="BC293" s="311"/>
      <c r="BD293" s="311"/>
      <c r="BE293" s="311"/>
      <c r="BF293" s="311"/>
      <c r="BG293" s="312"/>
      <c r="BH293" s="311"/>
      <c r="BI293" s="297"/>
      <c r="BJ293" s="311"/>
      <c r="BK293" s="311"/>
      <c r="BL293" s="311"/>
      <c r="BM293" s="311"/>
      <c r="BN293" s="312"/>
      <c r="BO293" s="311"/>
      <c r="BP293" s="297"/>
      <c r="BQ293" s="311"/>
      <c r="BR293" s="311"/>
      <c r="BS293" s="311"/>
      <c r="BT293" s="311"/>
      <c r="BU293" s="312"/>
      <c r="BV293" s="311"/>
      <c r="BW293" s="297"/>
      <c r="BX293" s="311"/>
      <c r="BY293" s="311"/>
      <c r="BZ293" s="311"/>
      <c r="CA293" s="311"/>
      <c r="CB293" s="312"/>
      <c r="CC293" s="311"/>
      <c r="CD293" s="297"/>
      <c r="CE293" s="311"/>
      <c r="CF293" s="311"/>
      <c r="CG293" s="311"/>
      <c r="CH293" s="311"/>
      <c r="CI293" s="312"/>
      <c r="CJ293" s="311"/>
      <c r="CK293" s="297"/>
      <c r="CL293" s="311"/>
      <c r="CM293" s="311"/>
      <c r="CN293" s="311"/>
      <c r="CO293" s="311"/>
      <c r="CP293" s="312"/>
      <c r="CQ293" s="311"/>
      <c r="CR293" s="297"/>
      <c r="CS293" s="311"/>
      <c r="CT293" s="311"/>
      <c r="CU293" s="311"/>
      <c r="CV293" s="311"/>
      <c r="CW293" s="312"/>
      <c r="CX293" s="311"/>
      <c r="CY293" s="297"/>
      <c r="CZ293" s="311"/>
      <c r="DA293" s="311"/>
      <c r="DB293" s="311"/>
      <c r="DC293" s="311"/>
      <c r="DD293" s="312"/>
      <c r="DE293" s="311"/>
      <c r="DF293" s="297"/>
      <c r="DG293" s="311"/>
      <c r="DH293" s="311"/>
      <c r="DI293" s="311"/>
      <c r="DJ293" s="311"/>
      <c r="DK293" s="312"/>
      <c r="DL293" s="311"/>
      <c r="DM293" s="297"/>
      <c r="DN293" s="311"/>
      <c r="DO293" s="311"/>
      <c r="DP293" s="311"/>
      <c r="DQ293" s="311"/>
      <c r="DR293" s="312"/>
      <c r="DS293" s="311"/>
      <c r="DT293" s="297"/>
      <c r="DU293" s="311"/>
      <c r="DV293" s="311"/>
      <c r="DW293" s="311"/>
      <c r="DX293" s="311"/>
      <c r="DY293" s="312"/>
      <c r="DZ293" s="311"/>
      <c r="EA293" s="297"/>
      <c r="EB293" s="311"/>
      <c r="EC293" s="311"/>
      <c r="ED293" s="311"/>
      <c r="EE293" s="311"/>
      <c r="EF293" s="312"/>
      <c r="EG293" s="311"/>
      <c r="EH293" s="297"/>
      <c r="EI293" s="311"/>
      <c r="EJ293" s="311"/>
      <c r="EK293" s="311"/>
      <c r="EL293" s="311"/>
      <c r="EM293" s="312"/>
      <c r="EN293" s="311"/>
      <c r="EO293" s="297"/>
      <c r="EP293" s="311"/>
      <c r="EQ293" s="311"/>
      <c r="ER293" s="311"/>
      <c r="ES293" s="311"/>
      <c r="ET293" s="312"/>
      <c r="EU293" s="311"/>
      <c r="EV293" s="297"/>
      <c r="EW293" s="311"/>
      <c r="EX293" s="311"/>
      <c r="EY293" s="311"/>
      <c r="EZ293" s="311"/>
      <c r="FA293" s="312"/>
      <c r="FB293" s="311"/>
      <c r="FC293" s="298"/>
    </row>
    <row r="294" spans="1:159" s="205" customFormat="1" ht="39.9" customHeight="1" x14ac:dyDescent="0.25">
      <c r="A294" s="206"/>
      <c r="B294" s="196"/>
      <c r="C294" s="292"/>
      <c r="D294" s="198"/>
      <c r="E294" s="299"/>
      <c r="F294" s="200"/>
      <c r="G294" s="301"/>
      <c r="H294" s="303"/>
      <c r="I294" s="299"/>
      <c r="J294" s="299"/>
      <c r="K294" s="299"/>
      <c r="L294" s="289"/>
      <c r="M294" s="299"/>
      <c r="N294" s="289"/>
      <c r="O294" s="363" t="str">
        <f>IF(P294="","",IF(OR(I294="",J294=""),"",IF(AND(ISNUMBER(FIND("post-", I294)),J294=ProductCode!$I$12),ProductCode!$F$19,IF(AND(ISNUMBER(FIND("pre-", I294)),J294=ProductCode!$I$12),ProductCode!$F$20,IF(ISNUMBER(FIND("post-", I294)),ProductCode!$F$17,ProductCode!$F$18)))))</f>
        <v/>
      </c>
      <c r="P294" s="295" t="str">
        <f t="shared" si="14"/>
        <v/>
      </c>
      <c r="Q294" s="306"/>
      <c r="R294" s="203"/>
      <c r="S294" s="308" t="str">
        <f t="shared" si="15"/>
        <v/>
      </c>
      <c r="T294" s="311"/>
      <c r="U294" s="311"/>
      <c r="V294" s="311"/>
      <c r="W294" s="311"/>
      <c r="X294" s="312"/>
      <c r="Y294" s="311"/>
      <c r="Z294" s="297"/>
      <c r="AA294" s="311"/>
      <c r="AB294" s="311"/>
      <c r="AC294" s="311"/>
      <c r="AD294" s="311"/>
      <c r="AE294" s="312"/>
      <c r="AF294" s="311"/>
      <c r="AG294" s="297"/>
      <c r="AH294" s="311"/>
      <c r="AI294" s="311"/>
      <c r="AJ294" s="311"/>
      <c r="AK294" s="311"/>
      <c r="AL294" s="312"/>
      <c r="AM294" s="311"/>
      <c r="AN294" s="297"/>
      <c r="AO294" s="311"/>
      <c r="AP294" s="311"/>
      <c r="AQ294" s="311"/>
      <c r="AR294" s="311"/>
      <c r="AS294" s="312"/>
      <c r="AT294" s="311"/>
      <c r="AU294" s="297"/>
      <c r="AV294" s="311"/>
      <c r="AW294" s="311"/>
      <c r="AX294" s="311"/>
      <c r="AY294" s="311"/>
      <c r="AZ294" s="312"/>
      <c r="BA294" s="311"/>
      <c r="BB294" s="297"/>
      <c r="BC294" s="311"/>
      <c r="BD294" s="311"/>
      <c r="BE294" s="311"/>
      <c r="BF294" s="311"/>
      <c r="BG294" s="312"/>
      <c r="BH294" s="311"/>
      <c r="BI294" s="297"/>
      <c r="BJ294" s="311"/>
      <c r="BK294" s="311"/>
      <c r="BL294" s="311"/>
      <c r="BM294" s="311"/>
      <c r="BN294" s="312"/>
      <c r="BO294" s="311"/>
      <c r="BP294" s="297"/>
      <c r="BQ294" s="311"/>
      <c r="BR294" s="311"/>
      <c r="BS294" s="311"/>
      <c r="BT294" s="311"/>
      <c r="BU294" s="312"/>
      <c r="BV294" s="311"/>
      <c r="BW294" s="297"/>
      <c r="BX294" s="311"/>
      <c r="BY294" s="311"/>
      <c r="BZ294" s="311"/>
      <c r="CA294" s="311"/>
      <c r="CB294" s="312"/>
      <c r="CC294" s="311"/>
      <c r="CD294" s="297"/>
      <c r="CE294" s="311"/>
      <c r="CF294" s="311"/>
      <c r="CG294" s="311"/>
      <c r="CH294" s="311"/>
      <c r="CI294" s="312"/>
      <c r="CJ294" s="311"/>
      <c r="CK294" s="297"/>
      <c r="CL294" s="311"/>
      <c r="CM294" s="311"/>
      <c r="CN294" s="311"/>
      <c r="CO294" s="311"/>
      <c r="CP294" s="312"/>
      <c r="CQ294" s="311"/>
      <c r="CR294" s="297"/>
      <c r="CS294" s="311"/>
      <c r="CT294" s="311"/>
      <c r="CU294" s="311"/>
      <c r="CV294" s="311"/>
      <c r="CW294" s="312"/>
      <c r="CX294" s="311"/>
      <c r="CY294" s="297"/>
      <c r="CZ294" s="311"/>
      <c r="DA294" s="311"/>
      <c r="DB294" s="311"/>
      <c r="DC294" s="311"/>
      <c r="DD294" s="312"/>
      <c r="DE294" s="311"/>
      <c r="DF294" s="297"/>
      <c r="DG294" s="311"/>
      <c r="DH294" s="311"/>
      <c r="DI294" s="311"/>
      <c r="DJ294" s="311"/>
      <c r="DK294" s="312"/>
      <c r="DL294" s="311"/>
      <c r="DM294" s="297"/>
      <c r="DN294" s="311"/>
      <c r="DO294" s="311"/>
      <c r="DP294" s="311"/>
      <c r="DQ294" s="311"/>
      <c r="DR294" s="312"/>
      <c r="DS294" s="311"/>
      <c r="DT294" s="297"/>
      <c r="DU294" s="311"/>
      <c r="DV294" s="311"/>
      <c r="DW294" s="311"/>
      <c r="DX294" s="311"/>
      <c r="DY294" s="312"/>
      <c r="DZ294" s="311"/>
      <c r="EA294" s="297"/>
      <c r="EB294" s="311"/>
      <c r="EC294" s="311"/>
      <c r="ED294" s="311"/>
      <c r="EE294" s="311"/>
      <c r="EF294" s="312"/>
      <c r="EG294" s="311"/>
      <c r="EH294" s="297"/>
      <c r="EI294" s="311"/>
      <c r="EJ294" s="311"/>
      <c r="EK294" s="311"/>
      <c r="EL294" s="311"/>
      <c r="EM294" s="312"/>
      <c r="EN294" s="311"/>
      <c r="EO294" s="297"/>
      <c r="EP294" s="311"/>
      <c r="EQ294" s="311"/>
      <c r="ER294" s="311"/>
      <c r="ES294" s="311"/>
      <c r="ET294" s="312"/>
      <c r="EU294" s="311"/>
      <c r="EV294" s="297"/>
      <c r="EW294" s="311"/>
      <c r="EX294" s="311"/>
      <c r="EY294" s="311"/>
      <c r="EZ294" s="311"/>
      <c r="FA294" s="312"/>
      <c r="FB294" s="311"/>
      <c r="FC294" s="298"/>
    </row>
    <row r="295" spans="1:159" s="205" customFormat="1" ht="39.9" customHeight="1" x14ac:dyDescent="0.25">
      <c r="A295" s="206"/>
      <c r="B295" s="196"/>
      <c r="C295" s="292"/>
      <c r="D295" s="198"/>
      <c r="E295" s="299"/>
      <c r="F295" s="200"/>
      <c r="G295" s="301"/>
      <c r="H295" s="303"/>
      <c r="I295" s="299"/>
      <c r="J295" s="299"/>
      <c r="K295" s="299"/>
      <c r="L295" s="289"/>
      <c r="M295" s="299"/>
      <c r="N295" s="289"/>
      <c r="O295" s="363" t="str">
        <f>IF(P295="","",IF(OR(I295="",J295=""),"",IF(AND(ISNUMBER(FIND("post-", I295)),J295=ProductCode!$I$12),ProductCode!$F$19,IF(AND(ISNUMBER(FIND("pre-", I295)),J295=ProductCode!$I$12),ProductCode!$F$20,IF(ISNUMBER(FIND("post-", I295)),ProductCode!$F$17,ProductCode!$F$18)))))</f>
        <v/>
      </c>
      <c r="P295" s="295" t="str">
        <f t="shared" si="14"/>
        <v/>
      </c>
      <c r="Q295" s="306"/>
      <c r="R295" s="203"/>
      <c r="S295" s="308" t="str">
        <f t="shared" si="15"/>
        <v/>
      </c>
      <c r="T295" s="311"/>
      <c r="U295" s="311"/>
      <c r="V295" s="311"/>
      <c r="W295" s="311"/>
      <c r="X295" s="312"/>
      <c r="Y295" s="311"/>
      <c r="Z295" s="297"/>
      <c r="AA295" s="311"/>
      <c r="AB295" s="311"/>
      <c r="AC295" s="311"/>
      <c r="AD295" s="311"/>
      <c r="AE295" s="312"/>
      <c r="AF295" s="311"/>
      <c r="AG295" s="297"/>
      <c r="AH295" s="311"/>
      <c r="AI295" s="311"/>
      <c r="AJ295" s="311"/>
      <c r="AK295" s="311"/>
      <c r="AL295" s="312"/>
      <c r="AM295" s="311"/>
      <c r="AN295" s="297"/>
      <c r="AO295" s="311"/>
      <c r="AP295" s="311"/>
      <c r="AQ295" s="311"/>
      <c r="AR295" s="311"/>
      <c r="AS295" s="312"/>
      <c r="AT295" s="311"/>
      <c r="AU295" s="297"/>
      <c r="AV295" s="311"/>
      <c r="AW295" s="311"/>
      <c r="AX295" s="311"/>
      <c r="AY295" s="311"/>
      <c r="AZ295" s="312"/>
      <c r="BA295" s="311"/>
      <c r="BB295" s="297"/>
      <c r="BC295" s="311"/>
      <c r="BD295" s="311"/>
      <c r="BE295" s="311"/>
      <c r="BF295" s="311"/>
      <c r="BG295" s="312"/>
      <c r="BH295" s="311"/>
      <c r="BI295" s="297"/>
      <c r="BJ295" s="311"/>
      <c r="BK295" s="311"/>
      <c r="BL295" s="311"/>
      <c r="BM295" s="311"/>
      <c r="BN295" s="312"/>
      <c r="BO295" s="311"/>
      <c r="BP295" s="297"/>
      <c r="BQ295" s="311"/>
      <c r="BR295" s="311"/>
      <c r="BS295" s="311"/>
      <c r="BT295" s="311"/>
      <c r="BU295" s="312"/>
      <c r="BV295" s="311"/>
      <c r="BW295" s="297"/>
      <c r="BX295" s="311"/>
      <c r="BY295" s="311"/>
      <c r="BZ295" s="311"/>
      <c r="CA295" s="311"/>
      <c r="CB295" s="312"/>
      <c r="CC295" s="311"/>
      <c r="CD295" s="297"/>
      <c r="CE295" s="311"/>
      <c r="CF295" s="311"/>
      <c r="CG295" s="311"/>
      <c r="CH295" s="311"/>
      <c r="CI295" s="312"/>
      <c r="CJ295" s="311"/>
      <c r="CK295" s="297"/>
      <c r="CL295" s="311"/>
      <c r="CM295" s="311"/>
      <c r="CN295" s="311"/>
      <c r="CO295" s="311"/>
      <c r="CP295" s="312"/>
      <c r="CQ295" s="311"/>
      <c r="CR295" s="297"/>
      <c r="CS295" s="311"/>
      <c r="CT295" s="311"/>
      <c r="CU295" s="311"/>
      <c r="CV295" s="311"/>
      <c r="CW295" s="312"/>
      <c r="CX295" s="311"/>
      <c r="CY295" s="297"/>
      <c r="CZ295" s="311"/>
      <c r="DA295" s="311"/>
      <c r="DB295" s="311"/>
      <c r="DC295" s="311"/>
      <c r="DD295" s="312"/>
      <c r="DE295" s="311"/>
      <c r="DF295" s="297"/>
      <c r="DG295" s="311"/>
      <c r="DH295" s="311"/>
      <c r="DI295" s="311"/>
      <c r="DJ295" s="311"/>
      <c r="DK295" s="312"/>
      <c r="DL295" s="311"/>
      <c r="DM295" s="297"/>
      <c r="DN295" s="311"/>
      <c r="DO295" s="311"/>
      <c r="DP295" s="311"/>
      <c r="DQ295" s="311"/>
      <c r="DR295" s="312"/>
      <c r="DS295" s="311"/>
      <c r="DT295" s="297"/>
      <c r="DU295" s="311"/>
      <c r="DV295" s="311"/>
      <c r="DW295" s="311"/>
      <c r="DX295" s="311"/>
      <c r="DY295" s="312"/>
      <c r="DZ295" s="311"/>
      <c r="EA295" s="297"/>
      <c r="EB295" s="311"/>
      <c r="EC295" s="311"/>
      <c r="ED295" s="311"/>
      <c r="EE295" s="311"/>
      <c r="EF295" s="312"/>
      <c r="EG295" s="311"/>
      <c r="EH295" s="297"/>
      <c r="EI295" s="311"/>
      <c r="EJ295" s="311"/>
      <c r="EK295" s="311"/>
      <c r="EL295" s="311"/>
      <c r="EM295" s="312"/>
      <c r="EN295" s="311"/>
      <c r="EO295" s="297"/>
      <c r="EP295" s="311"/>
      <c r="EQ295" s="311"/>
      <c r="ER295" s="311"/>
      <c r="ES295" s="311"/>
      <c r="ET295" s="312"/>
      <c r="EU295" s="311"/>
      <c r="EV295" s="297"/>
      <c r="EW295" s="311"/>
      <c r="EX295" s="311"/>
      <c r="EY295" s="311"/>
      <c r="EZ295" s="311"/>
      <c r="FA295" s="312"/>
      <c r="FB295" s="311"/>
      <c r="FC295" s="298"/>
    </row>
    <row r="296" spans="1:159" s="205" customFormat="1" ht="39.9" customHeight="1" x14ac:dyDescent="0.25">
      <c r="A296" s="206"/>
      <c r="B296" s="196"/>
      <c r="C296" s="292"/>
      <c r="D296" s="198"/>
      <c r="E296" s="299"/>
      <c r="F296" s="200"/>
      <c r="G296" s="301"/>
      <c r="H296" s="303"/>
      <c r="I296" s="299"/>
      <c r="J296" s="299"/>
      <c r="K296" s="299"/>
      <c r="L296" s="289"/>
      <c r="M296" s="299"/>
      <c r="N296" s="289"/>
      <c r="O296" s="363" t="str">
        <f>IF(P296="","",IF(OR(I296="",J296=""),"",IF(AND(ISNUMBER(FIND("post-", I296)),J296=ProductCode!$I$12),ProductCode!$F$19,IF(AND(ISNUMBER(FIND("pre-", I296)),J296=ProductCode!$I$12),ProductCode!$F$20,IF(ISNUMBER(FIND("post-", I296)),ProductCode!$F$17,ProductCode!$F$18)))))</f>
        <v/>
      </c>
      <c r="P296" s="295" t="str">
        <f t="shared" si="14"/>
        <v/>
      </c>
      <c r="Q296" s="306"/>
      <c r="R296" s="203"/>
      <c r="S296" s="308" t="str">
        <f t="shared" si="15"/>
        <v/>
      </c>
      <c r="T296" s="311"/>
      <c r="U296" s="311"/>
      <c r="V296" s="311"/>
      <c r="W296" s="311"/>
      <c r="X296" s="312"/>
      <c r="Y296" s="311"/>
      <c r="Z296" s="297"/>
      <c r="AA296" s="311"/>
      <c r="AB296" s="311"/>
      <c r="AC296" s="311"/>
      <c r="AD296" s="311"/>
      <c r="AE296" s="312"/>
      <c r="AF296" s="311"/>
      <c r="AG296" s="297"/>
      <c r="AH296" s="311"/>
      <c r="AI296" s="311"/>
      <c r="AJ296" s="311"/>
      <c r="AK296" s="311"/>
      <c r="AL296" s="312"/>
      <c r="AM296" s="311"/>
      <c r="AN296" s="297"/>
      <c r="AO296" s="311"/>
      <c r="AP296" s="311"/>
      <c r="AQ296" s="311"/>
      <c r="AR296" s="311"/>
      <c r="AS296" s="312"/>
      <c r="AT296" s="311"/>
      <c r="AU296" s="297"/>
      <c r="AV296" s="311"/>
      <c r="AW296" s="311"/>
      <c r="AX296" s="311"/>
      <c r="AY296" s="311"/>
      <c r="AZ296" s="312"/>
      <c r="BA296" s="311"/>
      <c r="BB296" s="297"/>
      <c r="BC296" s="311"/>
      <c r="BD296" s="311"/>
      <c r="BE296" s="311"/>
      <c r="BF296" s="311"/>
      <c r="BG296" s="312"/>
      <c r="BH296" s="311"/>
      <c r="BI296" s="297"/>
      <c r="BJ296" s="311"/>
      <c r="BK296" s="311"/>
      <c r="BL296" s="311"/>
      <c r="BM296" s="311"/>
      <c r="BN296" s="312"/>
      <c r="BO296" s="311"/>
      <c r="BP296" s="297"/>
      <c r="BQ296" s="311"/>
      <c r="BR296" s="311"/>
      <c r="BS296" s="311"/>
      <c r="BT296" s="311"/>
      <c r="BU296" s="312"/>
      <c r="BV296" s="311"/>
      <c r="BW296" s="297"/>
      <c r="BX296" s="311"/>
      <c r="BY296" s="311"/>
      <c r="BZ296" s="311"/>
      <c r="CA296" s="311"/>
      <c r="CB296" s="312"/>
      <c r="CC296" s="311"/>
      <c r="CD296" s="297"/>
      <c r="CE296" s="311"/>
      <c r="CF296" s="311"/>
      <c r="CG296" s="311"/>
      <c r="CH296" s="311"/>
      <c r="CI296" s="312"/>
      <c r="CJ296" s="311"/>
      <c r="CK296" s="297"/>
      <c r="CL296" s="311"/>
      <c r="CM296" s="311"/>
      <c r="CN296" s="311"/>
      <c r="CO296" s="311"/>
      <c r="CP296" s="312"/>
      <c r="CQ296" s="311"/>
      <c r="CR296" s="297"/>
      <c r="CS296" s="311"/>
      <c r="CT296" s="311"/>
      <c r="CU296" s="311"/>
      <c r="CV296" s="311"/>
      <c r="CW296" s="312"/>
      <c r="CX296" s="311"/>
      <c r="CY296" s="297"/>
      <c r="CZ296" s="311"/>
      <c r="DA296" s="311"/>
      <c r="DB296" s="311"/>
      <c r="DC296" s="311"/>
      <c r="DD296" s="312"/>
      <c r="DE296" s="311"/>
      <c r="DF296" s="297"/>
      <c r="DG296" s="311"/>
      <c r="DH296" s="311"/>
      <c r="DI296" s="311"/>
      <c r="DJ296" s="311"/>
      <c r="DK296" s="312"/>
      <c r="DL296" s="311"/>
      <c r="DM296" s="297"/>
      <c r="DN296" s="311"/>
      <c r="DO296" s="311"/>
      <c r="DP296" s="311"/>
      <c r="DQ296" s="311"/>
      <c r="DR296" s="312"/>
      <c r="DS296" s="311"/>
      <c r="DT296" s="297"/>
      <c r="DU296" s="311"/>
      <c r="DV296" s="311"/>
      <c r="DW296" s="311"/>
      <c r="DX296" s="311"/>
      <c r="DY296" s="312"/>
      <c r="DZ296" s="311"/>
      <c r="EA296" s="297"/>
      <c r="EB296" s="311"/>
      <c r="EC296" s="311"/>
      <c r="ED296" s="311"/>
      <c r="EE296" s="311"/>
      <c r="EF296" s="312"/>
      <c r="EG296" s="311"/>
      <c r="EH296" s="297"/>
      <c r="EI296" s="311"/>
      <c r="EJ296" s="311"/>
      <c r="EK296" s="311"/>
      <c r="EL296" s="311"/>
      <c r="EM296" s="312"/>
      <c r="EN296" s="311"/>
      <c r="EO296" s="297"/>
      <c r="EP296" s="311"/>
      <c r="EQ296" s="311"/>
      <c r="ER296" s="311"/>
      <c r="ES296" s="311"/>
      <c r="ET296" s="312"/>
      <c r="EU296" s="311"/>
      <c r="EV296" s="297"/>
      <c r="EW296" s="311"/>
      <c r="EX296" s="311"/>
      <c r="EY296" s="311"/>
      <c r="EZ296" s="311"/>
      <c r="FA296" s="312"/>
      <c r="FB296" s="311"/>
      <c r="FC296" s="298"/>
    </row>
    <row r="297" spans="1:159" s="205" customFormat="1" ht="39.9" customHeight="1" x14ac:dyDescent="0.25">
      <c r="A297" s="206"/>
      <c r="B297" s="196"/>
      <c r="C297" s="292"/>
      <c r="D297" s="198"/>
      <c r="E297" s="299"/>
      <c r="F297" s="200"/>
      <c r="G297" s="301"/>
      <c r="H297" s="303"/>
      <c r="I297" s="299"/>
      <c r="J297" s="299"/>
      <c r="K297" s="299"/>
      <c r="L297" s="289"/>
      <c r="M297" s="299"/>
      <c r="N297" s="289"/>
      <c r="O297" s="363" t="str">
        <f>IF(P297="","",IF(OR(I297="",J297=""),"",IF(AND(ISNUMBER(FIND("post-", I297)),J297=ProductCode!$I$12),ProductCode!$F$19,IF(AND(ISNUMBER(FIND("pre-", I297)),J297=ProductCode!$I$12),ProductCode!$F$20,IF(ISNUMBER(FIND("post-", I297)),ProductCode!$F$17,ProductCode!$F$18)))))</f>
        <v/>
      </c>
      <c r="P297" s="295" t="str">
        <f t="shared" si="14"/>
        <v/>
      </c>
      <c r="Q297" s="306"/>
      <c r="R297" s="203"/>
      <c r="S297" s="308" t="str">
        <f t="shared" si="15"/>
        <v/>
      </c>
      <c r="T297" s="311"/>
      <c r="U297" s="311"/>
      <c r="V297" s="311"/>
      <c r="W297" s="311"/>
      <c r="X297" s="312"/>
      <c r="Y297" s="311"/>
      <c r="Z297" s="297"/>
      <c r="AA297" s="311"/>
      <c r="AB297" s="311"/>
      <c r="AC297" s="311"/>
      <c r="AD297" s="311"/>
      <c r="AE297" s="312"/>
      <c r="AF297" s="311"/>
      <c r="AG297" s="297"/>
      <c r="AH297" s="311"/>
      <c r="AI297" s="311"/>
      <c r="AJ297" s="311"/>
      <c r="AK297" s="311"/>
      <c r="AL297" s="312"/>
      <c r="AM297" s="311"/>
      <c r="AN297" s="297"/>
      <c r="AO297" s="311"/>
      <c r="AP297" s="311"/>
      <c r="AQ297" s="311"/>
      <c r="AR297" s="311"/>
      <c r="AS297" s="312"/>
      <c r="AT297" s="311"/>
      <c r="AU297" s="297"/>
      <c r="AV297" s="311"/>
      <c r="AW297" s="311"/>
      <c r="AX297" s="311"/>
      <c r="AY297" s="311"/>
      <c r="AZ297" s="312"/>
      <c r="BA297" s="311"/>
      <c r="BB297" s="297"/>
      <c r="BC297" s="311"/>
      <c r="BD297" s="311"/>
      <c r="BE297" s="311"/>
      <c r="BF297" s="311"/>
      <c r="BG297" s="312"/>
      <c r="BH297" s="311"/>
      <c r="BI297" s="297"/>
      <c r="BJ297" s="311"/>
      <c r="BK297" s="311"/>
      <c r="BL297" s="311"/>
      <c r="BM297" s="311"/>
      <c r="BN297" s="312"/>
      <c r="BO297" s="311"/>
      <c r="BP297" s="297"/>
      <c r="BQ297" s="311"/>
      <c r="BR297" s="311"/>
      <c r="BS297" s="311"/>
      <c r="BT297" s="311"/>
      <c r="BU297" s="312"/>
      <c r="BV297" s="311"/>
      <c r="BW297" s="297"/>
      <c r="BX297" s="311"/>
      <c r="BY297" s="311"/>
      <c r="BZ297" s="311"/>
      <c r="CA297" s="311"/>
      <c r="CB297" s="312"/>
      <c r="CC297" s="311"/>
      <c r="CD297" s="297"/>
      <c r="CE297" s="311"/>
      <c r="CF297" s="311"/>
      <c r="CG297" s="311"/>
      <c r="CH297" s="311"/>
      <c r="CI297" s="312"/>
      <c r="CJ297" s="311"/>
      <c r="CK297" s="297"/>
      <c r="CL297" s="311"/>
      <c r="CM297" s="311"/>
      <c r="CN297" s="311"/>
      <c r="CO297" s="311"/>
      <c r="CP297" s="312"/>
      <c r="CQ297" s="311"/>
      <c r="CR297" s="297"/>
      <c r="CS297" s="311"/>
      <c r="CT297" s="311"/>
      <c r="CU297" s="311"/>
      <c r="CV297" s="311"/>
      <c r="CW297" s="312"/>
      <c r="CX297" s="311"/>
      <c r="CY297" s="297"/>
      <c r="CZ297" s="311"/>
      <c r="DA297" s="311"/>
      <c r="DB297" s="311"/>
      <c r="DC297" s="311"/>
      <c r="DD297" s="312"/>
      <c r="DE297" s="311"/>
      <c r="DF297" s="297"/>
      <c r="DG297" s="311"/>
      <c r="DH297" s="311"/>
      <c r="DI297" s="311"/>
      <c r="DJ297" s="311"/>
      <c r="DK297" s="312"/>
      <c r="DL297" s="311"/>
      <c r="DM297" s="297"/>
      <c r="DN297" s="311"/>
      <c r="DO297" s="311"/>
      <c r="DP297" s="311"/>
      <c r="DQ297" s="311"/>
      <c r="DR297" s="312"/>
      <c r="DS297" s="311"/>
      <c r="DT297" s="297"/>
      <c r="DU297" s="311"/>
      <c r="DV297" s="311"/>
      <c r="DW297" s="311"/>
      <c r="DX297" s="311"/>
      <c r="DY297" s="312"/>
      <c r="DZ297" s="311"/>
      <c r="EA297" s="297"/>
      <c r="EB297" s="311"/>
      <c r="EC297" s="311"/>
      <c r="ED297" s="311"/>
      <c r="EE297" s="311"/>
      <c r="EF297" s="312"/>
      <c r="EG297" s="311"/>
      <c r="EH297" s="297"/>
      <c r="EI297" s="311"/>
      <c r="EJ297" s="311"/>
      <c r="EK297" s="311"/>
      <c r="EL297" s="311"/>
      <c r="EM297" s="312"/>
      <c r="EN297" s="311"/>
      <c r="EO297" s="297"/>
      <c r="EP297" s="311"/>
      <c r="EQ297" s="311"/>
      <c r="ER297" s="311"/>
      <c r="ES297" s="311"/>
      <c r="ET297" s="312"/>
      <c r="EU297" s="311"/>
      <c r="EV297" s="297"/>
      <c r="EW297" s="311"/>
      <c r="EX297" s="311"/>
      <c r="EY297" s="311"/>
      <c r="EZ297" s="311"/>
      <c r="FA297" s="312"/>
      <c r="FB297" s="311"/>
      <c r="FC297" s="298"/>
    </row>
    <row r="298" spans="1:159" s="205" customFormat="1" ht="39.9" customHeight="1" x14ac:dyDescent="0.25">
      <c r="A298" s="206"/>
      <c r="B298" s="196"/>
      <c r="C298" s="292"/>
      <c r="D298" s="198"/>
      <c r="E298" s="299"/>
      <c r="F298" s="200"/>
      <c r="G298" s="301"/>
      <c r="H298" s="303"/>
      <c r="I298" s="299"/>
      <c r="J298" s="299"/>
      <c r="K298" s="299"/>
      <c r="L298" s="289"/>
      <c r="M298" s="299"/>
      <c r="N298" s="289"/>
      <c r="O298" s="363" t="str">
        <f>IF(P298="","",IF(OR(I298="",J298=""),"",IF(AND(ISNUMBER(FIND("post-", I298)),J298=ProductCode!$I$12),ProductCode!$F$19,IF(AND(ISNUMBER(FIND("pre-", I298)),J298=ProductCode!$I$12),ProductCode!$F$20,IF(ISNUMBER(FIND("post-", I298)),ProductCode!$F$17,ProductCode!$F$18)))))</f>
        <v/>
      </c>
      <c r="P298" s="295" t="str">
        <f t="shared" si="14"/>
        <v/>
      </c>
      <c r="Q298" s="306"/>
      <c r="R298" s="203"/>
      <c r="S298" s="308" t="str">
        <f t="shared" si="15"/>
        <v/>
      </c>
      <c r="T298" s="311"/>
      <c r="U298" s="311"/>
      <c r="V298" s="311"/>
      <c r="W298" s="311"/>
      <c r="X298" s="312"/>
      <c r="Y298" s="311"/>
      <c r="Z298" s="297"/>
      <c r="AA298" s="311"/>
      <c r="AB298" s="311"/>
      <c r="AC298" s="311"/>
      <c r="AD298" s="311"/>
      <c r="AE298" s="312"/>
      <c r="AF298" s="311"/>
      <c r="AG298" s="297"/>
      <c r="AH298" s="311"/>
      <c r="AI298" s="311"/>
      <c r="AJ298" s="311"/>
      <c r="AK298" s="311"/>
      <c r="AL298" s="312"/>
      <c r="AM298" s="311"/>
      <c r="AN298" s="297"/>
      <c r="AO298" s="311"/>
      <c r="AP298" s="311"/>
      <c r="AQ298" s="311"/>
      <c r="AR298" s="311"/>
      <c r="AS298" s="312"/>
      <c r="AT298" s="311"/>
      <c r="AU298" s="297"/>
      <c r="AV298" s="311"/>
      <c r="AW298" s="311"/>
      <c r="AX298" s="311"/>
      <c r="AY298" s="311"/>
      <c r="AZ298" s="312"/>
      <c r="BA298" s="311"/>
      <c r="BB298" s="297"/>
      <c r="BC298" s="311"/>
      <c r="BD298" s="311"/>
      <c r="BE298" s="311"/>
      <c r="BF298" s="311"/>
      <c r="BG298" s="312"/>
      <c r="BH298" s="311"/>
      <c r="BI298" s="297"/>
      <c r="BJ298" s="311"/>
      <c r="BK298" s="311"/>
      <c r="BL298" s="311"/>
      <c r="BM298" s="311"/>
      <c r="BN298" s="312"/>
      <c r="BO298" s="311"/>
      <c r="BP298" s="297"/>
      <c r="BQ298" s="311"/>
      <c r="BR298" s="311"/>
      <c r="BS298" s="311"/>
      <c r="BT298" s="311"/>
      <c r="BU298" s="312"/>
      <c r="BV298" s="311"/>
      <c r="BW298" s="297"/>
      <c r="BX298" s="311"/>
      <c r="BY298" s="311"/>
      <c r="BZ298" s="311"/>
      <c r="CA298" s="311"/>
      <c r="CB298" s="312"/>
      <c r="CC298" s="311"/>
      <c r="CD298" s="297"/>
      <c r="CE298" s="311"/>
      <c r="CF298" s="311"/>
      <c r="CG298" s="311"/>
      <c r="CH298" s="311"/>
      <c r="CI298" s="312"/>
      <c r="CJ298" s="311"/>
      <c r="CK298" s="297"/>
      <c r="CL298" s="311"/>
      <c r="CM298" s="311"/>
      <c r="CN298" s="311"/>
      <c r="CO298" s="311"/>
      <c r="CP298" s="312"/>
      <c r="CQ298" s="311"/>
      <c r="CR298" s="297"/>
      <c r="CS298" s="311"/>
      <c r="CT298" s="311"/>
      <c r="CU298" s="311"/>
      <c r="CV298" s="311"/>
      <c r="CW298" s="312"/>
      <c r="CX298" s="311"/>
      <c r="CY298" s="297"/>
      <c r="CZ298" s="311"/>
      <c r="DA298" s="311"/>
      <c r="DB298" s="311"/>
      <c r="DC298" s="311"/>
      <c r="DD298" s="312"/>
      <c r="DE298" s="311"/>
      <c r="DF298" s="297"/>
      <c r="DG298" s="311"/>
      <c r="DH298" s="311"/>
      <c r="DI298" s="311"/>
      <c r="DJ298" s="311"/>
      <c r="DK298" s="312"/>
      <c r="DL298" s="311"/>
      <c r="DM298" s="297"/>
      <c r="DN298" s="311"/>
      <c r="DO298" s="311"/>
      <c r="DP298" s="311"/>
      <c r="DQ298" s="311"/>
      <c r="DR298" s="312"/>
      <c r="DS298" s="311"/>
      <c r="DT298" s="297"/>
      <c r="DU298" s="311"/>
      <c r="DV298" s="311"/>
      <c r="DW298" s="311"/>
      <c r="DX298" s="311"/>
      <c r="DY298" s="312"/>
      <c r="DZ298" s="311"/>
      <c r="EA298" s="297"/>
      <c r="EB298" s="311"/>
      <c r="EC298" s="311"/>
      <c r="ED298" s="311"/>
      <c r="EE298" s="311"/>
      <c r="EF298" s="312"/>
      <c r="EG298" s="311"/>
      <c r="EH298" s="297"/>
      <c r="EI298" s="311"/>
      <c r="EJ298" s="311"/>
      <c r="EK298" s="311"/>
      <c r="EL298" s="311"/>
      <c r="EM298" s="312"/>
      <c r="EN298" s="311"/>
      <c r="EO298" s="297"/>
      <c r="EP298" s="311"/>
      <c r="EQ298" s="311"/>
      <c r="ER298" s="311"/>
      <c r="ES298" s="311"/>
      <c r="ET298" s="312"/>
      <c r="EU298" s="311"/>
      <c r="EV298" s="297"/>
      <c r="EW298" s="311"/>
      <c r="EX298" s="311"/>
      <c r="EY298" s="311"/>
      <c r="EZ298" s="311"/>
      <c r="FA298" s="312"/>
      <c r="FB298" s="311"/>
      <c r="FC298" s="298"/>
    </row>
    <row r="299" spans="1:159" s="205" customFormat="1" ht="39.9" customHeight="1" x14ac:dyDescent="0.25">
      <c r="A299" s="206"/>
      <c r="B299" s="196"/>
      <c r="C299" s="292"/>
      <c r="D299" s="198"/>
      <c r="E299" s="299"/>
      <c r="F299" s="200"/>
      <c r="G299" s="301"/>
      <c r="H299" s="303"/>
      <c r="I299" s="299"/>
      <c r="J299" s="299"/>
      <c r="K299" s="299"/>
      <c r="L299" s="289"/>
      <c r="M299" s="299"/>
      <c r="N299" s="289"/>
      <c r="O299" s="363" t="str">
        <f>IF(P299="","",IF(OR(I299="",J299=""),"",IF(AND(ISNUMBER(FIND("post-", I299)),J299=ProductCode!$I$12),ProductCode!$F$19,IF(AND(ISNUMBER(FIND("pre-", I299)),J299=ProductCode!$I$12),ProductCode!$F$20,IF(ISNUMBER(FIND("post-", I299)),ProductCode!$F$17,ProductCode!$F$18)))))</f>
        <v/>
      </c>
      <c r="P299" s="295" t="str">
        <f t="shared" si="14"/>
        <v/>
      </c>
      <c r="Q299" s="306"/>
      <c r="R299" s="203"/>
      <c r="S299" s="308" t="str">
        <f t="shared" si="15"/>
        <v/>
      </c>
      <c r="T299" s="311"/>
      <c r="U299" s="311"/>
      <c r="V299" s="311"/>
      <c r="W299" s="311"/>
      <c r="X299" s="312"/>
      <c r="Y299" s="311"/>
      <c r="Z299" s="297"/>
      <c r="AA299" s="311"/>
      <c r="AB299" s="311"/>
      <c r="AC299" s="311"/>
      <c r="AD299" s="311"/>
      <c r="AE299" s="312"/>
      <c r="AF299" s="311"/>
      <c r="AG299" s="297"/>
      <c r="AH299" s="311"/>
      <c r="AI299" s="311"/>
      <c r="AJ299" s="311"/>
      <c r="AK299" s="311"/>
      <c r="AL299" s="312"/>
      <c r="AM299" s="311"/>
      <c r="AN299" s="297"/>
      <c r="AO299" s="311"/>
      <c r="AP299" s="311"/>
      <c r="AQ299" s="311"/>
      <c r="AR299" s="311"/>
      <c r="AS299" s="312"/>
      <c r="AT299" s="311"/>
      <c r="AU299" s="297"/>
      <c r="AV299" s="311"/>
      <c r="AW299" s="311"/>
      <c r="AX299" s="311"/>
      <c r="AY299" s="311"/>
      <c r="AZ299" s="312"/>
      <c r="BA299" s="311"/>
      <c r="BB299" s="297"/>
      <c r="BC299" s="311"/>
      <c r="BD299" s="311"/>
      <c r="BE299" s="311"/>
      <c r="BF299" s="311"/>
      <c r="BG299" s="312"/>
      <c r="BH299" s="311"/>
      <c r="BI299" s="297"/>
      <c r="BJ299" s="311"/>
      <c r="BK299" s="311"/>
      <c r="BL299" s="311"/>
      <c r="BM299" s="311"/>
      <c r="BN299" s="312"/>
      <c r="BO299" s="311"/>
      <c r="BP299" s="297"/>
      <c r="BQ299" s="311"/>
      <c r="BR299" s="311"/>
      <c r="BS299" s="311"/>
      <c r="BT299" s="311"/>
      <c r="BU299" s="312"/>
      <c r="BV299" s="311"/>
      <c r="BW299" s="297"/>
      <c r="BX299" s="311"/>
      <c r="BY299" s="311"/>
      <c r="BZ299" s="311"/>
      <c r="CA299" s="311"/>
      <c r="CB299" s="312"/>
      <c r="CC299" s="311"/>
      <c r="CD299" s="297"/>
      <c r="CE299" s="311"/>
      <c r="CF299" s="311"/>
      <c r="CG299" s="311"/>
      <c r="CH299" s="311"/>
      <c r="CI299" s="312"/>
      <c r="CJ299" s="311"/>
      <c r="CK299" s="297"/>
      <c r="CL299" s="311"/>
      <c r="CM299" s="311"/>
      <c r="CN299" s="311"/>
      <c r="CO299" s="311"/>
      <c r="CP299" s="312"/>
      <c r="CQ299" s="311"/>
      <c r="CR299" s="297"/>
      <c r="CS299" s="311"/>
      <c r="CT299" s="311"/>
      <c r="CU299" s="311"/>
      <c r="CV299" s="311"/>
      <c r="CW299" s="312"/>
      <c r="CX299" s="311"/>
      <c r="CY299" s="297"/>
      <c r="CZ299" s="311"/>
      <c r="DA299" s="311"/>
      <c r="DB299" s="311"/>
      <c r="DC299" s="311"/>
      <c r="DD299" s="312"/>
      <c r="DE299" s="311"/>
      <c r="DF299" s="297"/>
      <c r="DG299" s="311"/>
      <c r="DH299" s="311"/>
      <c r="DI299" s="311"/>
      <c r="DJ299" s="311"/>
      <c r="DK299" s="312"/>
      <c r="DL299" s="311"/>
      <c r="DM299" s="297"/>
      <c r="DN299" s="311"/>
      <c r="DO299" s="311"/>
      <c r="DP299" s="311"/>
      <c r="DQ299" s="311"/>
      <c r="DR299" s="312"/>
      <c r="DS299" s="311"/>
      <c r="DT299" s="297"/>
      <c r="DU299" s="311"/>
      <c r="DV299" s="311"/>
      <c r="DW299" s="311"/>
      <c r="DX299" s="311"/>
      <c r="DY299" s="312"/>
      <c r="DZ299" s="311"/>
      <c r="EA299" s="297"/>
      <c r="EB299" s="311"/>
      <c r="EC299" s="311"/>
      <c r="ED299" s="311"/>
      <c r="EE299" s="311"/>
      <c r="EF299" s="312"/>
      <c r="EG299" s="311"/>
      <c r="EH299" s="297"/>
      <c r="EI299" s="311"/>
      <c r="EJ299" s="311"/>
      <c r="EK299" s="311"/>
      <c r="EL299" s="311"/>
      <c r="EM299" s="312"/>
      <c r="EN299" s="311"/>
      <c r="EO299" s="297"/>
      <c r="EP299" s="311"/>
      <c r="EQ299" s="311"/>
      <c r="ER299" s="311"/>
      <c r="ES299" s="311"/>
      <c r="ET299" s="312"/>
      <c r="EU299" s="311"/>
      <c r="EV299" s="297"/>
      <c r="EW299" s="311"/>
      <c r="EX299" s="311"/>
      <c r="EY299" s="311"/>
      <c r="EZ299" s="311"/>
      <c r="FA299" s="312"/>
      <c r="FB299" s="311"/>
      <c r="FC299" s="298"/>
    </row>
    <row r="300" spans="1:159" s="205" customFormat="1" ht="39.9" customHeight="1" x14ac:dyDescent="0.25">
      <c r="A300" s="206"/>
      <c r="B300" s="196"/>
      <c r="C300" s="292"/>
      <c r="D300" s="198"/>
      <c r="E300" s="299"/>
      <c r="F300" s="200"/>
      <c r="G300" s="301"/>
      <c r="H300" s="303"/>
      <c r="I300" s="299"/>
      <c r="J300" s="299"/>
      <c r="K300" s="299"/>
      <c r="L300" s="289"/>
      <c r="M300" s="299"/>
      <c r="N300" s="289"/>
      <c r="O300" s="363" t="str">
        <f>IF(P300="","",IF(OR(I300="",J300=""),"",IF(AND(ISNUMBER(FIND("post-", I300)),J300=ProductCode!$I$12),ProductCode!$F$19,IF(AND(ISNUMBER(FIND("pre-", I300)),J300=ProductCode!$I$12),ProductCode!$F$20,IF(ISNUMBER(FIND("post-", I300)),ProductCode!$F$17,ProductCode!$F$18)))))</f>
        <v/>
      </c>
      <c r="P300" s="295" t="str">
        <f t="shared" si="14"/>
        <v/>
      </c>
      <c r="Q300" s="306"/>
      <c r="R300" s="203"/>
      <c r="S300" s="308" t="str">
        <f t="shared" si="15"/>
        <v/>
      </c>
      <c r="T300" s="311"/>
      <c r="U300" s="311"/>
      <c r="V300" s="311"/>
      <c r="W300" s="311"/>
      <c r="X300" s="312"/>
      <c r="Y300" s="311"/>
      <c r="Z300" s="297"/>
      <c r="AA300" s="311"/>
      <c r="AB300" s="311"/>
      <c r="AC300" s="311"/>
      <c r="AD300" s="311"/>
      <c r="AE300" s="312"/>
      <c r="AF300" s="311"/>
      <c r="AG300" s="297"/>
      <c r="AH300" s="311"/>
      <c r="AI300" s="311"/>
      <c r="AJ300" s="311"/>
      <c r="AK300" s="311"/>
      <c r="AL300" s="312"/>
      <c r="AM300" s="311"/>
      <c r="AN300" s="297"/>
      <c r="AO300" s="311"/>
      <c r="AP300" s="311"/>
      <c r="AQ300" s="311"/>
      <c r="AR300" s="311"/>
      <c r="AS300" s="312"/>
      <c r="AT300" s="311"/>
      <c r="AU300" s="297"/>
      <c r="AV300" s="311"/>
      <c r="AW300" s="311"/>
      <c r="AX300" s="311"/>
      <c r="AY300" s="311"/>
      <c r="AZ300" s="312"/>
      <c r="BA300" s="311"/>
      <c r="BB300" s="297"/>
      <c r="BC300" s="311"/>
      <c r="BD300" s="311"/>
      <c r="BE300" s="311"/>
      <c r="BF300" s="311"/>
      <c r="BG300" s="312"/>
      <c r="BH300" s="311"/>
      <c r="BI300" s="297"/>
      <c r="BJ300" s="311"/>
      <c r="BK300" s="311"/>
      <c r="BL300" s="311"/>
      <c r="BM300" s="311"/>
      <c r="BN300" s="312"/>
      <c r="BO300" s="311"/>
      <c r="BP300" s="297"/>
      <c r="BQ300" s="311"/>
      <c r="BR300" s="311"/>
      <c r="BS300" s="311"/>
      <c r="BT300" s="311"/>
      <c r="BU300" s="312"/>
      <c r="BV300" s="311"/>
      <c r="BW300" s="297"/>
      <c r="BX300" s="311"/>
      <c r="BY300" s="311"/>
      <c r="BZ300" s="311"/>
      <c r="CA300" s="311"/>
      <c r="CB300" s="312"/>
      <c r="CC300" s="311"/>
      <c r="CD300" s="297"/>
      <c r="CE300" s="311"/>
      <c r="CF300" s="311"/>
      <c r="CG300" s="311"/>
      <c r="CH300" s="311"/>
      <c r="CI300" s="312"/>
      <c r="CJ300" s="311"/>
      <c r="CK300" s="297"/>
      <c r="CL300" s="311"/>
      <c r="CM300" s="311"/>
      <c r="CN300" s="311"/>
      <c r="CO300" s="311"/>
      <c r="CP300" s="312"/>
      <c r="CQ300" s="311"/>
      <c r="CR300" s="297"/>
      <c r="CS300" s="311"/>
      <c r="CT300" s="311"/>
      <c r="CU300" s="311"/>
      <c r="CV300" s="311"/>
      <c r="CW300" s="312"/>
      <c r="CX300" s="311"/>
      <c r="CY300" s="297"/>
      <c r="CZ300" s="311"/>
      <c r="DA300" s="311"/>
      <c r="DB300" s="311"/>
      <c r="DC300" s="311"/>
      <c r="DD300" s="312"/>
      <c r="DE300" s="311"/>
      <c r="DF300" s="297"/>
      <c r="DG300" s="311"/>
      <c r="DH300" s="311"/>
      <c r="DI300" s="311"/>
      <c r="DJ300" s="311"/>
      <c r="DK300" s="312"/>
      <c r="DL300" s="311"/>
      <c r="DM300" s="297"/>
      <c r="DN300" s="311"/>
      <c r="DO300" s="311"/>
      <c r="DP300" s="311"/>
      <c r="DQ300" s="311"/>
      <c r="DR300" s="312"/>
      <c r="DS300" s="311"/>
      <c r="DT300" s="297"/>
      <c r="DU300" s="311"/>
      <c r="DV300" s="311"/>
      <c r="DW300" s="311"/>
      <c r="DX300" s="311"/>
      <c r="DY300" s="312"/>
      <c r="DZ300" s="311"/>
      <c r="EA300" s="297"/>
      <c r="EB300" s="311"/>
      <c r="EC300" s="311"/>
      <c r="ED300" s="311"/>
      <c r="EE300" s="311"/>
      <c r="EF300" s="312"/>
      <c r="EG300" s="311"/>
      <c r="EH300" s="297"/>
      <c r="EI300" s="311"/>
      <c r="EJ300" s="311"/>
      <c r="EK300" s="311"/>
      <c r="EL300" s="311"/>
      <c r="EM300" s="312"/>
      <c r="EN300" s="311"/>
      <c r="EO300" s="297"/>
      <c r="EP300" s="311"/>
      <c r="EQ300" s="311"/>
      <c r="ER300" s="311"/>
      <c r="ES300" s="311"/>
      <c r="ET300" s="312"/>
      <c r="EU300" s="311"/>
      <c r="EV300" s="297"/>
      <c r="EW300" s="311"/>
      <c r="EX300" s="311"/>
      <c r="EY300" s="311"/>
      <c r="EZ300" s="311"/>
      <c r="FA300" s="312"/>
      <c r="FB300" s="311"/>
      <c r="FC300" s="298"/>
    </row>
    <row r="301" spans="1:159" s="205" customFormat="1" ht="39.9" customHeight="1" x14ac:dyDescent="0.25">
      <c r="A301" s="206"/>
      <c r="B301" s="196"/>
      <c r="C301" s="292"/>
      <c r="D301" s="198"/>
      <c r="E301" s="299"/>
      <c r="F301" s="200"/>
      <c r="G301" s="301"/>
      <c r="H301" s="303"/>
      <c r="I301" s="299"/>
      <c r="J301" s="299"/>
      <c r="K301" s="299"/>
      <c r="L301" s="289"/>
      <c r="M301" s="299"/>
      <c r="N301" s="289"/>
      <c r="O301" s="363" t="str">
        <f>IF(P301="","",IF(OR(I301="",J301=""),"",IF(AND(ISNUMBER(FIND("post-", I301)),J301=ProductCode!$I$12),ProductCode!$F$19,IF(AND(ISNUMBER(FIND("pre-", I301)),J301=ProductCode!$I$12),ProductCode!$F$20,IF(ISNUMBER(FIND("post-", I301)),ProductCode!$F$17,ProductCode!$F$18)))))</f>
        <v/>
      </c>
      <c r="P301" s="295" t="str">
        <f t="shared" si="14"/>
        <v/>
      </c>
      <c r="Q301" s="306"/>
      <c r="R301" s="203"/>
      <c r="S301" s="308" t="str">
        <f t="shared" si="15"/>
        <v/>
      </c>
      <c r="T301" s="311"/>
      <c r="U301" s="311"/>
      <c r="V301" s="311"/>
      <c r="W301" s="311"/>
      <c r="X301" s="312"/>
      <c r="Y301" s="311"/>
      <c r="Z301" s="297"/>
      <c r="AA301" s="311"/>
      <c r="AB301" s="311"/>
      <c r="AC301" s="311"/>
      <c r="AD301" s="311"/>
      <c r="AE301" s="312"/>
      <c r="AF301" s="311"/>
      <c r="AG301" s="297"/>
      <c r="AH301" s="311"/>
      <c r="AI301" s="311"/>
      <c r="AJ301" s="311"/>
      <c r="AK301" s="311"/>
      <c r="AL301" s="312"/>
      <c r="AM301" s="311"/>
      <c r="AN301" s="297"/>
      <c r="AO301" s="311"/>
      <c r="AP301" s="311"/>
      <c r="AQ301" s="311"/>
      <c r="AR301" s="311"/>
      <c r="AS301" s="312"/>
      <c r="AT301" s="311"/>
      <c r="AU301" s="297"/>
      <c r="AV301" s="311"/>
      <c r="AW301" s="311"/>
      <c r="AX301" s="311"/>
      <c r="AY301" s="311"/>
      <c r="AZ301" s="312"/>
      <c r="BA301" s="311"/>
      <c r="BB301" s="297"/>
      <c r="BC301" s="311"/>
      <c r="BD301" s="311"/>
      <c r="BE301" s="311"/>
      <c r="BF301" s="311"/>
      <c r="BG301" s="312"/>
      <c r="BH301" s="311"/>
      <c r="BI301" s="297"/>
      <c r="BJ301" s="311"/>
      <c r="BK301" s="311"/>
      <c r="BL301" s="311"/>
      <c r="BM301" s="311"/>
      <c r="BN301" s="312"/>
      <c r="BO301" s="311"/>
      <c r="BP301" s="297"/>
      <c r="BQ301" s="311"/>
      <c r="BR301" s="311"/>
      <c r="BS301" s="311"/>
      <c r="BT301" s="311"/>
      <c r="BU301" s="312"/>
      <c r="BV301" s="311"/>
      <c r="BW301" s="297"/>
      <c r="BX301" s="311"/>
      <c r="BY301" s="311"/>
      <c r="BZ301" s="311"/>
      <c r="CA301" s="311"/>
      <c r="CB301" s="312"/>
      <c r="CC301" s="311"/>
      <c r="CD301" s="297"/>
      <c r="CE301" s="311"/>
      <c r="CF301" s="311"/>
      <c r="CG301" s="311"/>
      <c r="CH301" s="311"/>
      <c r="CI301" s="312"/>
      <c r="CJ301" s="311"/>
      <c r="CK301" s="297"/>
      <c r="CL301" s="311"/>
      <c r="CM301" s="311"/>
      <c r="CN301" s="311"/>
      <c r="CO301" s="311"/>
      <c r="CP301" s="312"/>
      <c r="CQ301" s="311"/>
      <c r="CR301" s="297"/>
      <c r="CS301" s="311"/>
      <c r="CT301" s="311"/>
      <c r="CU301" s="311"/>
      <c r="CV301" s="311"/>
      <c r="CW301" s="312"/>
      <c r="CX301" s="311"/>
      <c r="CY301" s="297"/>
      <c r="CZ301" s="311"/>
      <c r="DA301" s="311"/>
      <c r="DB301" s="311"/>
      <c r="DC301" s="311"/>
      <c r="DD301" s="312"/>
      <c r="DE301" s="311"/>
      <c r="DF301" s="297"/>
      <c r="DG301" s="311"/>
      <c r="DH301" s="311"/>
      <c r="DI301" s="311"/>
      <c r="DJ301" s="311"/>
      <c r="DK301" s="312"/>
      <c r="DL301" s="311"/>
      <c r="DM301" s="297"/>
      <c r="DN301" s="311"/>
      <c r="DO301" s="311"/>
      <c r="DP301" s="311"/>
      <c r="DQ301" s="311"/>
      <c r="DR301" s="312"/>
      <c r="DS301" s="311"/>
      <c r="DT301" s="297"/>
      <c r="DU301" s="311"/>
      <c r="DV301" s="311"/>
      <c r="DW301" s="311"/>
      <c r="DX301" s="311"/>
      <c r="DY301" s="312"/>
      <c r="DZ301" s="311"/>
      <c r="EA301" s="297"/>
      <c r="EB301" s="311"/>
      <c r="EC301" s="311"/>
      <c r="ED301" s="311"/>
      <c r="EE301" s="311"/>
      <c r="EF301" s="312"/>
      <c r="EG301" s="311"/>
      <c r="EH301" s="297"/>
      <c r="EI301" s="311"/>
      <c r="EJ301" s="311"/>
      <c r="EK301" s="311"/>
      <c r="EL301" s="311"/>
      <c r="EM301" s="312"/>
      <c r="EN301" s="311"/>
      <c r="EO301" s="297"/>
      <c r="EP301" s="311"/>
      <c r="EQ301" s="311"/>
      <c r="ER301" s="311"/>
      <c r="ES301" s="311"/>
      <c r="ET301" s="312"/>
      <c r="EU301" s="311"/>
      <c r="EV301" s="297"/>
      <c r="EW301" s="311"/>
      <c r="EX301" s="311"/>
      <c r="EY301" s="311"/>
      <c r="EZ301" s="311"/>
      <c r="FA301" s="312"/>
      <c r="FB301" s="311"/>
      <c r="FC301" s="298"/>
    </row>
    <row r="302" spans="1:159" s="205" customFormat="1" ht="39.9" customHeight="1" x14ac:dyDescent="0.25">
      <c r="A302" s="206"/>
      <c r="B302" s="196"/>
      <c r="C302" s="292"/>
      <c r="D302" s="198"/>
      <c r="E302" s="299"/>
      <c r="F302" s="200"/>
      <c r="G302" s="301"/>
      <c r="H302" s="303"/>
      <c r="I302" s="299"/>
      <c r="J302" s="299"/>
      <c r="K302" s="299"/>
      <c r="L302" s="289"/>
      <c r="M302" s="299"/>
      <c r="N302" s="289"/>
      <c r="O302" s="363" t="str">
        <f>IF(P302="","",IF(OR(I302="",J302=""),"",IF(AND(ISNUMBER(FIND("post-", I302)),J302=ProductCode!$I$12),ProductCode!$F$19,IF(AND(ISNUMBER(FIND("pre-", I302)),J302=ProductCode!$I$12),ProductCode!$F$20,IF(ISNUMBER(FIND("post-", I302)),ProductCode!$F$17,ProductCode!$F$18)))))</f>
        <v/>
      </c>
      <c r="P302" s="295" t="str">
        <f t="shared" si="14"/>
        <v/>
      </c>
      <c r="Q302" s="306"/>
      <c r="R302" s="203"/>
      <c r="S302" s="308" t="str">
        <f t="shared" si="15"/>
        <v/>
      </c>
      <c r="T302" s="311"/>
      <c r="U302" s="311"/>
      <c r="V302" s="311"/>
      <c r="W302" s="311"/>
      <c r="X302" s="312"/>
      <c r="Y302" s="311"/>
      <c r="Z302" s="297"/>
      <c r="AA302" s="311"/>
      <c r="AB302" s="311"/>
      <c r="AC302" s="311"/>
      <c r="AD302" s="311"/>
      <c r="AE302" s="312"/>
      <c r="AF302" s="311"/>
      <c r="AG302" s="297"/>
      <c r="AH302" s="311"/>
      <c r="AI302" s="311"/>
      <c r="AJ302" s="311"/>
      <c r="AK302" s="311"/>
      <c r="AL302" s="312"/>
      <c r="AM302" s="311"/>
      <c r="AN302" s="297"/>
      <c r="AO302" s="311"/>
      <c r="AP302" s="311"/>
      <c r="AQ302" s="311"/>
      <c r="AR302" s="311"/>
      <c r="AS302" s="312"/>
      <c r="AT302" s="311"/>
      <c r="AU302" s="297"/>
      <c r="AV302" s="311"/>
      <c r="AW302" s="311"/>
      <c r="AX302" s="311"/>
      <c r="AY302" s="311"/>
      <c r="AZ302" s="312"/>
      <c r="BA302" s="311"/>
      <c r="BB302" s="297"/>
      <c r="BC302" s="311"/>
      <c r="BD302" s="311"/>
      <c r="BE302" s="311"/>
      <c r="BF302" s="311"/>
      <c r="BG302" s="312"/>
      <c r="BH302" s="311"/>
      <c r="BI302" s="297"/>
      <c r="BJ302" s="311"/>
      <c r="BK302" s="311"/>
      <c r="BL302" s="311"/>
      <c r="BM302" s="311"/>
      <c r="BN302" s="312"/>
      <c r="BO302" s="311"/>
      <c r="BP302" s="297"/>
      <c r="BQ302" s="311"/>
      <c r="BR302" s="311"/>
      <c r="BS302" s="311"/>
      <c r="BT302" s="311"/>
      <c r="BU302" s="312"/>
      <c r="BV302" s="311"/>
      <c r="BW302" s="297"/>
      <c r="BX302" s="311"/>
      <c r="BY302" s="311"/>
      <c r="BZ302" s="311"/>
      <c r="CA302" s="311"/>
      <c r="CB302" s="312"/>
      <c r="CC302" s="311"/>
      <c r="CD302" s="297"/>
      <c r="CE302" s="311"/>
      <c r="CF302" s="311"/>
      <c r="CG302" s="311"/>
      <c r="CH302" s="311"/>
      <c r="CI302" s="312"/>
      <c r="CJ302" s="311"/>
      <c r="CK302" s="297"/>
      <c r="CL302" s="311"/>
      <c r="CM302" s="311"/>
      <c r="CN302" s="311"/>
      <c r="CO302" s="311"/>
      <c r="CP302" s="312"/>
      <c r="CQ302" s="311"/>
      <c r="CR302" s="297"/>
      <c r="CS302" s="311"/>
      <c r="CT302" s="311"/>
      <c r="CU302" s="311"/>
      <c r="CV302" s="311"/>
      <c r="CW302" s="312"/>
      <c r="CX302" s="311"/>
      <c r="CY302" s="297"/>
      <c r="CZ302" s="311"/>
      <c r="DA302" s="311"/>
      <c r="DB302" s="311"/>
      <c r="DC302" s="311"/>
      <c r="DD302" s="312"/>
      <c r="DE302" s="311"/>
      <c r="DF302" s="297"/>
      <c r="DG302" s="311"/>
      <c r="DH302" s="311"/>
      <c r="DI302" s="311"/>
      <c r="DJ302" s="311"/>
      <c r="DK302" s="312"/>
      <c r="DL302" s="311"/>
      <c r="DM302" s="297"/>
      <c r="DN302" s="311"/>
      <c r="DO302" s="311"/>
      <c r="DP302" s="311"/>
      <c r="DQ302" s="311"/>
      <c r="DR302" s="312"/>
      <c r="DS302" s="311"/>
      <c r="DT302" s="297"/>
      <c r="DU302" s="311"/>
      <c r="DV302" s="311"/>
      <c r="DW302" s="311"/>
      <c r="DX302" s="311"/>
      <c r="DY302" s="312"/>
      <c r="DZ302" s="311"/>
      <c r="EA302" s="297"/>
      <c r="EB302" s="311"/>
      <c r="EC302" s="311"/>
      <c r="ED302" s="311"/>
      <c r="EE302" s="311"/>
      <c r="EF302" s="312"/>
      <c r="EG302" s="311"/>
      <c r="EH302" s="297"/>
      <c r="EI302" s="311"/>
      <c r="EJ302" s="311"/>
      <c r="EK302" s="311"/>
      <c r="EL302" s="311"/>
      <c r="EM302" s="312"/>
      <c r="EN302" s="311"/>
      <c r="EO302" s="297"/>
      <c r="EP302" s="311"/>
      <c r="EQ302" s="311"/>
      <c r="ER302" s="311"/>
      <c r="ES302" s="311"/>
      <c r="ET302" s="312"/>
      <c r="EU302" s="311"/>
      <c r="EV302" s="297"/>
      <c r="EW302" s="311"/>
      <c r="EX302" s="311"/>
      <c r="EY302" s="311"/>
      <c r="EZ302" s="311"/>
      <c r="FA302" s="312"/>
      <c r="FB302" s="311"/>
      <c r="FC302" s="298"/>
    </row>
    <row r="303" spans="1:159" s="205" customFormat="1" ht="39.9" customHeight="1" x14ac:dyDescent="0.25">
      <c r="A303" s="206"/>
      <c r="B303" s="196"/>
      <c r="C303" s="292"/>
      <c r="D303" s="198"/>
      <c r="E303" s="299"/>
      <c r="F303" s="200"/>
      <c r="G303" s="301"/>
      <c r="H303" s="303"/>
      <c r="I303" s="299"/>
      <c r="J303" s="299"/>
      <c r="K303" s="299"/>
      <c r="L303" s="289"/>
      <c r="M303" s="299"/>
      <c r="N303" s="289"/>
      <c r="O303" s="363" t="str">
        <f>IF(P303="","",IF(OR(I303="",J303=""),"",IF(AND(ISNUMBER(FIND("post-", I303)),J303=ProductCode!$I$12),ProductCode!$F$19,IF(AND(ISNUMBER(FIND("pre-", I303)),J303=ProductCode!$I$12),ProductCode!$F$20,IF(ISNUMBER(FIND("post-", I303)),ProductCode!$F$17,ProductCode!$F$18)))))</f>
        <v/>
      </c>
      <c r="P303" s="295" t="str">
        <f t="shared" si="14"/>
        <v/>
      </c>
      <c r="Q303" s="306"/>
      <c r="R303" s="203"/>
      <c r="S303" s="308" t="str">
        <f t="shared" si="15"/>
        <v/>
      </c>
      <c r="T303" s="311"/>
      <c r="U303" s="311"/>
      <c r="V303" s="311"/>
      <c r="W303" s="311"/>
      <c r="X303" s="312"/>
      <c r="Y303" s="311"/>
      <c r="Z303" s="297"/>
      <c r="AA303" s="311"/>
      <c r="AB303" s="311"/>
      <c r="AC303" s="311"/>
      <c r="AD303" s="311"/>
      <c r="AE303" s="312"/>
      <c r="AF303" s="311"/>
      <c r="AG303" s="297"/>
      <c r="AH303" s="311"/>
      <c r="AI303" s="311"/>
      <c r="AJ303" s="311"/>
      <c r="AK303" s="311"/>
      <c r="AL303" s="312"/>
      <c r="AM303" s="311"/>
      <c r="AN303" s="297"/>
      <c r="AO303" s="311"/>
      <c r="AP303" s="311"/>
      <c r="AQ303" s="311"/>
      <c r="AR303" s="311"/>
      <c r="AS303" s="312"/>
      <c r="AT303" s="311"/>
      <c r="AU303" s="297"/>
      <c r="AV303" s="311"/>
      <c r="AW303" s="311"/>
      <c r="AX303" s="311"/>
      <c r="AY303" s="311"/>
      <c r="AZ303" s="312"/>
      <c r="BA303" s="311"/>
      <c r="BB303" s="297"/>
      <c r="BC303" s="311"/>
      <c r="BD303" s="311"/>
      <c r="BE303" s="311"/>
      <c r="BF303" s="311"/>
      <c r="BG303" s="312"/>
      <c r="BH303" s="311"/>
      <c r="BI303" s="297"/>
      <c r="BJ303" s="311"/>
      <c r="BK303" s="311"/>
      <c r="BL303" s="311"/>
      <c r="BM303" s="311"/>
      <c r="BN303" s="312"/>
      <c r="BO303" s="311"/>
      <c r="BP303" s="297"/>
      <c r="BQ303" s="311"/>
      <c r="BR303" s="311"/>
      <c r="BS303" s="311"/>
      <c r="BT303" s="311"/>
      <c r="BU303" s="312"/>
      <c r="BV303" s="311"/>
      <c r="BW303" s="297"/>
      <c r="BX303" s="311"/>
      <c r="BY303" s="311"/>
      <c r="BZ303" s="311"/>
      <c r="CA303" s="311"/>
      <c r="CB303" s="312"/>
      <c r="CC303" s="311"/>
      <c r="CD303" s="297"/>
      <c r="CE303" s="311"/>
      <c r="CF303" s="311"/>
      <c r="CG303" s="311"/>
      <c r="CH303" s="311"/>
      <c r="CI303" s="312"/>
      <c r="CJ303" s="311"/>
      <c r="CK303" s="297"/>
      <c r="CL303" s="311"/>
      <c r="CM303" s="311"/>
      <c r="CN303" s="311"/>
      <c r="CO303" s="311"/>
      <c r="CP303" s="312"/>
      <c r="CQ303" s="311"/>
      <c r="CR303" s="297"/>
      <c r="CS303" s="311"/>
      <c r="CT303" s="311"/>
      <c r="CU303" s="311"/>
      <c r="CV303" s="311"/>
      <c r="CW303" s="312"/>
      <c r="CX303" s="311"/>
      <c r="CY303" s="297"/>
      <c r="CZ303" s="311"/>
      <c r="DA303" s="311"/>
      <c r="DB303" s="311"/>
      <c r="DC303" s="311"/>
      <c r="DD303" s="312"/>
      <c r="DE303" s="311"/>
      <c r="DF303" s="297"/>
      <c r="DG303" s="311"/>
      <c r="DH303" s="311"/>
      <c r="DI303" s="311"/>
      <c r="DJ303" s="311"/>
      <c r="DK303" s="312"/>
      <c r="DL303" s="311"/>
      <c r="DM303" s="297"/>
      <c r="DN303" s="311"/>
      <c r="DO303" s="311"/>
      <c r="DP303" s="311"/>
      <c r="DQ303" s="311"/>
      <c r="DR303" s="312"/>
      <c r="DS303" s="311"/>
      <c r="DT303" s="297"/>
      <c r="DU303" s="311"/>
      <c r="DV303" s="311"/>
      <c r="DW303" s="311"/>
      <c r="DX303" s="311"/>
      <c r="DY303" s="312"/>
      <c r="DZ303" s="311"/>
      <c r="EA303" s="297"/>
      <c r="EB303" s="311"/>
      <c r="EC303" s="311"/>
      <c r="ED303" s="311"/>
      <c r="EE303" s="311"/>
      <c r="EF303" s="312"/>
      <c r="EG303" s="311"/>
      <c r="EH303" s="297"/>
      <c r="EI303" s="311"/>
      <c r="EJ303" s="311"/>
      <c r="EK303" s="311"/>
      <c r="EL303" s="311"/>
      <c r="EM303" s="312"/>
      <c r="EN303" s="311"/>
      <c r="EO303" s="297"/>
      <c r="EP303" s="311"/>
      <c r="EQ303" s="311"/>
      <c r="ER303" s="311"/>
      <c r="ES303" s="311"/>
      <c r="ET303" s="312"/>
      <c r="EU303" s="311"/>
      <c r="EV303" s="297"/>
      <c r="EW303" s="311"/>
      <c r="EX303" s="311"/>
      <c r="EY303" s="311"/>
      <c r="EZ303" s="311"/>
      <c r="FA303" s="312"/>
      <c r="FB303" s="311"/>
      <c r="FC303" s="298"/>
    </row>
    <row r="304" spans="1:159" s="205" customFormat="1" ht="39.9" customHeight="1" x14ac:dyDescent="0.25">
      <c r="A304" s="206"/>
      <c r="B304" s="196"/>
      <c r="C304" s="292"/>
      <c r="D304" s="198"/>
      <c r="E304" s="299"/>
      <c r="F304" s="200"/>
      <c r="G304" s="301"/>
      <c r="H304" s="303"/>
      <c r="I304" s="299"/>
      <c r="J304" s="299"/>
      <c r="K304" s="299"/>
      <c r="L304" s="289"/>
      <c r="M304" s="299"/>
      <c r="N304" s="289"/>
      <c r="O304" s="363" t="str">
        <f>IF(P304="","",IF(OR(I304="",J304=""),"",IF(AND(ISNUMBER(FIND("post-", I304)),J304=ProductCode!$I$12),ProductCode!$F$19,IF(AND(ISNUMBER(FIND("pre-", I304)),J304=ProductCode!$I$12),ProductCode!$F$20,IF(ISNUMBER(FIND("post-", I304)),ProductCode!$F$17,ProductCode!$F$18)))))</f>
        <v/>
      </c>
      <c r="P304" s="295" t="str">
        <f t="shared" si="14"/>
        <v/>
      </c>
      <c r="Q304" s="306"/>
      <c r="R304" s="203"/>
      <c r="S304" s="308" t="str">
        <f t="shared" si="15"/>
        <v/>
      </c>
      <c r="T304" s="311"/>
      <c r="U304" s="311"/>
      <c r="V304" s="311"/>
      <c r="W304" s="311"/>
      <c r="X304" s="312"/>
      <c r="Y304" s="311"/>
      <c r="Z304" s="297"/>
      <c r="AA304" s="311"/>
      <c r="AB304" s="311"/>
      <c r="AC304" s="311"/>
      <c r="AD304" s="311"/>
      <c r="AE304" s="312"/>
      <c r="AF304" s="311"/>
      <c r="AG304" s="297"/>
      <c r="AH304" s="311"/>
      <c r="AI304" s="311"/>
      <c r="AJ304" s="311"/>
      <c r="AK304" s="311"/>
      <c r="AL304" s="312"/>
      <c r="AM304" s="311"/>
      <c r="AN304" s="297"/>
      <c r="AO304" s="311"/>
      <c r="AP304" s="311"/>
      <c r="AQ304" s="311"/>
      <c r="AR304" s="311"/>
      <c r="AS304" s="312"/>
      <c r="AT304" s="311"/>
      <c r="AU304" s="297"/>
      <c r="AV304" s="311"/>
      <c r="AW304" s="311"/>
      <c r="AX304" s="311"/>
      <c r="AY304" s="311"/>
      <c r="AZ304" s="312"/>
      <c r="BA304" s="311"/>
      <c r="BB304" s="297"/>
      <c r="BC304" s="311"/>
      <c r="BD304" s="311"/>
      <c r="BE304" s="311"/>
      <c r="BF304" s="311"/>
      <c r="BG304" s="312"/>
      <c r="BH304" s="311"/>
      <c r="BI304" s="297"/>
      <c r="BJ304" s="311"/>
      <c r="BK304" s="311"/>
      <c r="BL304" s="311"/>
      <c r="BM304" s="311"/>
      <c r="BN304" s="312"/>
      <c r="BO304" s="311"/>
      <c r="BP304" s="297"/>
      <c r="BQ304" s="311"/>
      <c r="BR304" s="311"/>
      <c r="BS304" s="311"/>
      <c r="BT304" s="311"/>
      <c r="BU304" s="312"/>
      <c r="BV304" s="311"/>
      <c r="BW304" s="297"/>
      <c r="BX304" s="311"/>
      <c r="BY304" s="311"/>
      <c r="BZ304" s="311"/>
      <c r="CA304" s="311"/>
      <c r="CB304" s="312"/>
      <c r="CC304" s="311"/>
      <c r="CD304" s="297"/>
      <c r="CE304" s="311"/>
      <c r="CF304" s="311"/>
      <c r="CG304" s="311"/>
      <c r="CH304" s="311"/>
      <c r="CI304" s="312"/>
      <c r="CJ304" s="311"/>
      <c r="CK304" s="297"/>
      <c r="CL304" s="311"/>
      <c r="CM304" s="311"/>
      <c r="CN304" s="311"/>
      <c r="CO304" s="311"/>
      <c r="CP304" s="312"/>
      <c r="CQ304" s="311"/>
      <c r="CR304" s="297"/>
      <c r="CS304" s="311"/>
      <c r="CT304" s="311"/>
      <c r="CU304" s="311"/>
      <c r="CV304" s="311"/>
      <c r="CW304" s="312"/>
      <c r="CX304" s="311"/>
      <c r="CY304" s="297"/>
      <c r="CZ304" s="311"/>
      <c r="DA304" s="311"/>
      <c r="DB304" s="311"/>
      <c r="DC304" s="311"/>
      <c r="DD304" s="312"/>
      <c r="DE304" s="311"/>
      <c r="DF304" s="297"/>
      <c r="DG304" s="311"/>
      <c r="DH304" s="311"/>
      <c r="DI304" s="311"/>
      <c r="DJ304" s="311"/>
      <c r="DK304" s="312"/>
      <c r="DL304" s="311"/>
      <c r="DM304" s="297"/>
      <c r="DN304" s="311"/>
      <c r="DO304" s="311"/>
      <c r="DP304" s="311"/>
      <c r="DQ304" s="311"/>
      <c r="DR304" s="312"/>
      <c r="DS304" s="311"/>
      <c r="DT304" s="297"/>
      <c r="DU304" s="311"/>
      <c r="DV304" s="311"/>
      <c r="DW304" s="311"/>
      <c r="DX304" s="311"/>
      <c r="DY304" s="312"/>
      <c r="DZ304" s="311"/>
      <c r="EA304" s="297"/>
      <c r="EB304" s="311"/>
      <c r="EC304" s="311"/>
      <c r="ED304" s="311"/>
      <c r="EE304" s="311"/>
      <c r="EF304" s="312"/>
      <c r="EG304" s="311"/>
      <c r="EH304" s="297"/>
      <c r="EI304" s="311"/>
      <c r="EJ304" s="311"/>
      <c r="EK304" s="311"/>
      <c r="EL304" s="311"/>
      <c r="EM304" s="312"/>
      <c r="EN304" s="311"/>
      <c r="EO304" s="297"/>
      <c r="EP304" s="311"/>
      <c r="EQ304" s="311"/>
      <c r="ER304" s="311"/>
      <c r="ES304" s="311"/>
      <c r="ET304" s="312"/>
      <c r="EU304" s="311"/>
      <c r="EV304" s="297"/>
      <c r="EW304" s="311"/>
      <c r="EX304" s="311"/>
      <c r="EY304" s="311"/>
      <c r="EZ304" s="311"/>
      <c r="FA304" s="312"/>
      <c r="FB304" s="311"/>
      <c r="FC304" s="298"/>
    </row>
    <row r="305" spans="1:159" s="205" customFormat="1" ht="39.9" customHeight="1" x14ac:dyDescent="0.25">
      <c r="A305" s="206"/>
      <c r="B305" s="196"/>
      <c r="C305" s="292"/>
      <c r="D305" s="198"/>
      <c r="E305" s="299"/>
      <c r="F305" s="200"/>
      <c r="G305" s="301"/>
      <c r="H305" s="303"/>
      <c r="I305" s="299"/>
      <c r="J305" s="299"/>
      <c r="K305" s="299"/>
      <c r="L305" s="289"/>
      <c r="M305" s="299"/>
      <c r="N305" s="289"/>
      <c r="O305" s="363" t="str">
        <f>IF(P305="","",IF(OR(I305="",J305=""),"",IF(AND(ISNUMBER(FIND("post-", I305)),J305=ProductCode!$I$12),ProductCode!$F$19,IF(AND(ISNUMBER(FIND("pre-", I305)),J305=ProductCode!$I$12),ProductCode!$F$20,IF(ISNUMBER(FIND("post-", I305)),ProductCode!$F$17,ProductCode!$F$18)))))</f>
        <v/>
      </c>
      <c r="P305" s="295" t="str">
        <f t="shared" si="14"/>
        <v/>
      </c>
      <c r="Q305" s="306"/>
      <c r="R305" s="203"/>
      <c r="S305" s="308" t="str">
        <f t="shared" si="15"/>
        <v/>
      </c>
      <c r="T305" s="311"/>
      <c r="U305" s="311"/>
      <c r="V305" s="311"/>
      <c r="W305" s="311"/>
      <c r="X305" s="312"/>
      <c r="Y305" s="311"/>
      <c r="Z305" s="297"/>
      <c r="AA305" s="311"/>
      <c r="AB305" s="311"/>
      <c r="AC305" s="311"/>
      <c r="AD305" s="311"/>
      <c r="AE305" s="312"/>
      <c r="AF305" s="311"/>
      <c r="AG305" s="297"/>
      <c r="AH305" s="311"/>
      <c r="AI305" s="311"/>
      <c r="AJ305" s="311"/>
      <c r="AK305" s="311"/>
      <c r="AL305" s="312"/>
      <c r="AM305" s="311"/>
      <c r="AN305" s="297"/>
      <c r="AO305" s="311"/>
      <c r="AP305" s="311"/>
      <c r="AQ305" s="311"/>
      <c r="AR305" s="311"/>
      <c r="AS305" s="312"/>
      <c r="AT305" s="311"/>
      <c r="AU305" s="297"/>
      <c r="AV305" s="311"/>
      <c r="AW305" s="311"/>
      <c r="AX305" s="311"/>
      <c r="AY305" s="311"/>
      <c r="AZ305" s="312"/>
      <c r="BA305" s="311"/>
      <c r="BB305" s="297"/>
      <c r="BC305" s="311"/>
      <c r="BD305" s="311"/>
      <c r="BE305" s="311"/>
      <c r="BF305" s="311"/>
      <c r="BG305" s="312"/>
      <c r="BH305" s="311"/>
      <c r="BI305" s="297"/>
      <c r="BJ305" s="311"/>
      <c r="BK305" s="311"/>
      <c r="BL305" s="311"/>
      <c r="BM305" s="311"/>
      <c r="BN305" s="312"/>
      <c r="BO305" s="311"/>
      <c r="BP305" s="297"/>
      <c r="BQ305" s="311"/>
      <c r="BR305" s="311"/>
      <c r="BS305" s="311"/>
      <c r="BT305" s="311"/>
      <c r="BU305" s="312"/>
      <c r="BV305" s="311"/>
      <c r="BW305" s="297"/>
      <c r="BX305" s="311"/>
      <c r="BY305" s="311"/>
      <c r="BZ305" s="311"/>
      <c r="CA305" s="311"/>
      <c r="CB305" s="312"/>
      <c r="CC305" s="311"/>
      <c r="CD305" s="297"/>
      <c r="CE305" s="311"/>
      <c r="CF305" s="311"/>
      <c r="CG305" s="311"/>
      <c r="CH305" s="311"/>
      <c r="CI305" s="312"/>
      <c r="CJ305" s="311"/>
      <c r="CK305" s="297"/>
      <c r="CL305" s="311"/>
      <c r="CM305" s="311"/>
      <c r="CN305" s="311"/>
      <c r="CO305" s="311"/>
      <c r="CP305" s="312"/>
      <c r="CQ305" s="311"/>
      <c r="CR305" s="297"/>
      <c r="CS305" s="311"/>
      <c r="CT305" s="311"/>
      <c r="CU305" s="311"/>
      <c r="CV305" s="311"/>
      <c r="CW305" s="312"/>
      <c r="CX305" s="311"/>
      <c r="CY305" s="297"/>
      <c r="CZ305" s="311"/>
      <c r="DA305" s="311"/>
      <c r="DB305" s="311"/>
      <c r="DC305" s="311"/>
      <c r="DD305" s="312"/>
      <c r="DE305" s="311"/>
      <c r="DF305" s="297"/>
      <c r="DG305" s="311"/>
      <c r="DH305" s="311"/>
      <c r="DI305" s="311"/>
      <c r="DJ305" s="311"/>
      <c r="DK305" s="312"/>
      <c r="DL305" s="311"/>
      <c r="DM305" s="297"/>
      <c r="DN305" s="311"/>
      <c r="DO305" s="311"/>
      <c r="DP305" s="311"/>
      <c r="DQ305" s="311"/>
      <c r="DR305" s="312"/>
      <c r="DS305" s="311"/>
      <c r="DT305" s="297"/>
      <c r="DU305" s="311"/>
      <c r="DV305" s="311"/>
      <c r="DW305" s="311"/>
      <c r="DX305" s="311"/>
      <c r="DY305" s="312"/>
      <c r="DZ305" s="311"/>
      <c r="EA305" s="297"/>
      <c r="EB305" s="311"/>
      <c r="EC305" s="311"/>
      <c r="ED305" s="311"/>
      <c r="EE305" s="311"/>
      <c r="EF305" s="312"/>
      <c r="EG305" s="311"/>
      <c r="EH305" s="297"/>
      <c r="EI305" s="311"/>
      <c r="EJ305" s="311"/>
      <c r="EK305" s="311"/>
      <c r="EL305" s="311"/>
      <c r="EM305" s="312"/>
      <c r="EN305" s="311"/>
      <c r="EO305" s="297"/>
      <c r="EP305" s="311"/>
      <c r="EQ305" s="311"/>
      <c r="ER305" s="311"/>
      <c r="ES305" s="311"/>
      <c r="ET305" s="312"/>
      <c r="EU305" s="311"/>
      <c r="EV305" s="297"/>
      <c r="EW305" s="311"/>
      <c r="EX305" s="311"/>
      <c r="EY305" s="311"/>
      <c r="EZ305" s="311"/>
      <c r="FA305" s="312"/>
      <c r="FB305" s="311"/>
      <c r="FC305" s="298"/>
    </row>
    <row r="306" spans="1:159" s="205" customFormat="1" ht="39.9" customHeight="1" x14ac:dyDescent="0.25">
      <c r="A306" s="206"/>
      <c r="B306" s="196"/>
      <c r="C306" s="292"/>
      <c r="D306" s="198"/>
      <c r="E306" s="299"/>
      <c r="F306" s="200"/>
      <c r="G306" s="301"/>
      <c r="H306" s="303"/>
      <c r="I306" s="299"/>
      <c r="J306" s="299"/>
      <c r="K306" s="299"/>
      <c r="L306" s="289"/>
      <c r="M306" s="299"/>
      <c r="N306" s="289"/>
      <c r="O306" s="363" t="str">
        <f>IF(P306="","",IF(OR(I306="",J306=""),"",IF(AND(ISNUMBER(FIND("post-", I306)),J306=ProductCode!$I$12),ProductCode!$F$19,IF(AND(ISNUMBER(FIND("pre-", I306)),J306=ProductCode!$I$12),ProductCode!$F$20,IF(ISNUMBER(FIND("post-", I306)),ProductCode!$F$17,ProductCode!$F$18)))))</f>
        <v/>
      </c>
      <c r="P306" s="295" t="str">
        <f t="shared" si="14"/>
        <v/>
      </c>
      <c r="Q306" s="306"/>
      <c r="R306" s="203"/>
      <c r="S306" s="308" t="str">
        <f t="shared" si="15"/>
        <v/>
      </c>
      <c r="T306" s="311"/>
      <c r="U306" s="311"/>
      <c r="V306" s="311"/>
      <c r="W306" s="311"/>
      <c r="X306" s="312"/>
      <c r="Y306" s="311"/>
      <c r="Z306" s="297"/>
      <c r="AA306" s="311"/>
      <c r="AB306" s="311"/>
      <c r="AC306" s="311"/>
      <c r="AD306" s="311"/>
      <c r="AE306" s="312"/>
      <c r="AF306" s="311"/>
      <c r="AG306" s="297"/>
      <c r="AH306" s="311"/>
      <c r="AI306" s="311"/>
      <c r="AJ306" s="311"/>
      <c r="AK306" s="311"/>
      <c r="AL306" s="312"/>
      <c r="AM306" s="311"/>
      <c r="AN306" s="297"/>
      <c r="AO306" s="311"/>
      <c r="AP306" s="311"/>
      <c r="AQ306" s="311"/>
      <c r="AR306" s="311"/>
      <c r="AS306" s="312"/>
      <c r="AT306" s="311"/>
      <c r="AU306" s="297"/>
      <c r="AV306" s="311"/>
      <c r="AW306" s="311"/>
      <c r="AX306" s="311"/>
      <c r="AY306" s="311"/>
      <c r="AZ306" s="312"/>
      <c r="BA306" s="311"/>
      <c r="BB306" s="297"/>
      <c r="BC306" s="311"/>
      <c r="BD306" s="311"/>
      <c r="BE306" s="311"/>
      <c r="BF306" s="311"/>
      <c r="BG306" s="312"/>
      <c r="BH306" s="311"/>
      <c r="BI306" s="297"/>
      <c r="BJ306" s="311"/>
      <c r="BK306" s="311"/>
      <c r="BL306" s="311"/>
      <c r="BM306" s="311"/>
      <c r="BN306" s="312"/>
      <c r="BO306" s="311"/>
      <c r="BP306" s="297"/>
      <c r="BQ306" s="311"/>
      <c r="BR306" s="311"/>
      <c r="BS306" s="311"/>
      <c r="BT306" s="311"/>
      <c r="BU306" s="312"/>
      <c r="BV306" s="311"/>
      <c r="BW306" s="297"/>
      <c r="BX306" s="311"/>
      <c r="BY306" s="311"/>
      <c r="BZ306" s="311"/>
      <c r="CA306" s="311"/>
      <c r="CB306" s="312"/>
      <c r="CC306" s="311"/>
      <c r="CD306" s="297"/>
      <c r="CE306" s="311"/>
      <c r="CF306" s="311"/>
      <c r="CG306" s="311"/>
      <c r="CH306" s="311"/>
      <c r="CI306" s="312"/>
      <c r="CJ306" s="311"/>
      <c r="CK306" s="297"/>
      <c r="CL306" s="311"/>
      <c r="CM306" s="311"/>
      <c r="CN306" s="311"/>
      <c r="CO306" s="311"/>
      <c r="CP306" s="312"/>
      <c r="CQ306" s="311"/>
      <c r="CR306" s="297"/>
      <c r="CS306" s="311"/>
      <c r="CT306" s="311"/>
      <c r="CU306" s="311"/>
      <c r="CV306" s="311"/>
      <c r="CW306" s="312"/>
      <c r="CX306" s="311"/>
      <c r="CY306" s="297"/>
      <c r="CZ306" s="311"/>
      <c r="DA306" s="311"/>
      <c r="DB306" s="311"/>
      <c r="DC306" s="311"/>
      <c r="DD306" s="312"/>
      <c r="DE306" s="311"/>
      <c r="DF306" s="297"/>
      <c r="DG306" s="311"/>
      <c r="DH306" s="311"/>
      <c r="DI306" s="311"/>
      <c r="DJ306" s="311"/>
      <c r="DK306" s="312"/>
      <c r="DL306" s="311"/>
      <c r="DM306" s="297"/>
      <c r="DN306" s="311"/>
      <c r="DO306" s="311"/>
      <c r="DP306" s="311"/>
      <c r="DQ306" s="311"/>
      <c r="DR306" s="312"/>
      <c r="DS306" s="311"/>
      <c r="DT306" s="297"/>
      <c r="DU306" s="311"/>
      <c r="DV306" s="311"/>
      <c r="DW306" s="311"/>
      <c r="DX306" s="311"/>
      <c r="DY306" s="312"/>
      <c r="DZ306" s="311"/>
      <c r="EA306" s="297"/>
      <c r="EB306" s="311"/>
      <c r="EC306" s="311"/>
      <c r="ED306" s="311"/>
      <c r="EE306" s="311"/>
      <c r="EF306" s="312"/>
      <c r="EG306" s="311"/>
      <c r="EH306" s="297"/>
      <c r="EI306" s="311"/>
      <c r="EJ306" s="311"/>
      <c r="EK306" s="311"/>
      <c r="EL306" s="311"/>
      <c r="EM306" s="312"/>
      <c r="EN306" s="311"/>
      <c r="EO306" s="297"/>
      <c r="EP306" s="311"/>
      <c r="EQ306" s="311"/>
      <c r="ER306" s="311"/>
      <c r="ES306" s="311"/>
      <c r="ET306" s="312"/>
      <c r="EU306" s="311"/>
      <c r="EV306" s="297"/>
      <c r="EW306" s="311"/>
      <c r="EX306" s="311"/>
      <c r="EY306" s="311"/>
      <c r="EZ306" s="311"/>
      <c r="FA306" s="312"/>
      <c r="FB306" s="311"/>
      <c r="FC306" s="298"/>
    </row>
    <row r="307" spans="1:159" s="205" customFormat="1" ht="39.9" customHeight="1" x14ac:dyDescent="0.25">
      <c r="A307" s="206"/>
      <c r="B307" s="196"/>
      <c r="C307" s="292"/>
      <c r="D307" s="198"/>
      <c r="E307" s="299"/>
      <c r="F307" s="200"/>
      <c r="G307" s="301"/>
      <c r="H307" s="303"/>
      <c r="I307" s="299"/>
      <c r="J307" s="299"/>
      <c r="K307" s="299"/>
      <c r="L307" s="289"/>
      <c r="M307" s="299"/>
      <c r="N307" s="289"/>
      <c r="O307" s="363" t="str">
        <f>IF(P307="","",IF(OR(I307="",J307=""),"",IF(AND(ISNUMBER(FIND("post-", I307)),J307=ProductCode!$I$12),ProductCode!$F$19,IF(AND(ISNUMBER(FIND("pre-", I307)),J307=ProductCode!$I$12),ProductCode!$F$20,IF(ISNUMBER(FIND("post-", I307)),ProductCode!$F$17,ProductCode!$F$18)))))</f>
        <v/>
      </c>
      <c r="P307" s="295" t="str">
        <f t="shared" si="14"/>
        <v/>
      </c>
      <c r="Q307" s="306"/>
      <c r="R307" s="203"/>
      <c r="S307" s="308" t="str">
        <f t="shared" si="15"/>
        <v/>
      </c>
      <c r="T307" s="311"/>
      <c r="U307" s="311"/>
      <c r="V307" s="311"/>
      <c r="W307" s="311"/>
      <c r="X307" s="312"/>
      <c r="Y307" s="311"/>
      <c r="Z307" s="297"/>
      <c r="AA307" s="311"/>
      <c r="AB307" s="311"/>
      <c r="AC307" s="311"/>
      <c r="AD307" s="311"/>
      <c r="AE307" s="312"/>
      <c r="AF307" s="311"/>
      <c r="AG307" s="297"/>
      <c r="AH307" s="311"/>
      <c r="AI307" s="311"/>
      <c r="AJ307" s="311"/>
      <c r="AK307" s="311"/>
      <c r="AL307" s="312"/>
      <c r="AM307" s="311"/>
      <c r="AN307" s="297"/>
      <c r="AO307" s="311"/>
      <c r="AP307" s="311"/>
      <c r="AQ307" s="311"/>
      <c r="AR307" s="311"/>
      <c r="AS307" s="312"/>
      <c r="AT307" s="311"/>
      <c r="AU307" s="297"/>
      <c r="AV307" s="311"/>
      <c r="AW307" s="311"/>
      <c r="AX307" s="311"/>
      <c r="AY307" s="311"/>
      <c r="AZ307" s="312"/>
      <c r="BA307" s="311"/>
      <c r="BB307" s="297"/>
      <c r="BC307" s="311"/>
      <c r="BD307" s="311"/>
      <c r="BE307" s="311"/>
      <c r="BF307" s="311"/>
      <c r="BG307" s="312"/>
      <c r="BH307" s="311"/>
      <c r="BI307" s="297"/>
      <c r="BJ307" s="311"/>
      <c r="BK307" s="311"/>
      <c r="BL307" s="311"/>
      <c r="BM307" s="311"/>
      <c r="BN307" s="312"/>
      <c r="BO307" s="311"/>
      <c r="BP307" s="297"/>
      <c r="BQ307" s="311"/>
      <c r="BR307" s="311"/>
      <c r="BS307" s="311"/>
      <c r="BT307" s="311"/>
      <c r="BU307" s="312"/>
      <c r="BV307" s="311"/>
      <c r="BW307" s="297"/>
      <c r="BX307" s="311"/>
      <c r="BY307" s="311"/>
      <c r="BZ307" s="311"/>
      <c r="CA307" s="311"/>
      <c r="CB307" s="312"/>
      <c r="CC307" s="311"/>
      <c r="CD307" s="297"/>
      <c r="CE307" s="311"/>
      <c r="CF307" s="311"/>
      <c r="CG307" s="311"/>
      <c r="CH307" s="311"/>
      <c r="CI307" s="312"/>
      <c r="CJ307" s="311"/>
      <c r="CK307" s="297"/>
      <c r="CL307" s="311"/>
      <c r="CM307" s="311"/>
      <c r="CN307" s="311"/>
      <c r="CO307" s="311"/>
      <c r="CP307" s="312"/>
      <c r="CQ307" s="311"/>
      <c r="CR307" s="297"/>
      <c r="CS307" s="311"/>
      <c r="CT307" s="311"/>
      <c r="CU307" s="311"/>
      <c r="CV307" s="311"/>
      <c r="CW307" s="312"/>
      <c r="CX307" s="311"/>
      <c r="CY307" s="297"/>
      <c r="CZ307" s="311"/>
      <c r="DA307" s="311"/>
      <c r="DB307" s="311"/>
      <c r="DC307" s="311"/>
      <c r="DD307" s="312"/>
      <c r="DE307" s="311"/>
      <c r="DF307" s="297"/>
      <c r="DG307" s="311"/>
      <c r="DH307" s="311"/>
      <c r="DI307" s="311"/>
      <c r="DJ307" s="311"/>
      <c r="DK307" s="312"/>
      <c r="DL307" s="311"/>
      <c r="DM307" s="297"/>
      <c r="DN307" s="311"/>
      <c r="DO307" s="311"/>
      <c r="DP307" s="311"/>
      <c r="DQ307" s="311"/>
      <c r="DR307" s="312"/>
      <c r="DS307" s="311"/>
      <c r="DT307" s="297"/>
      <c r="DU307" s="311"/>
      <c r="DV307" s="311"/>
      <c r="DW307" s="311"/>
      <c r="DX307" s="311"/>
      <c r="DY307" s="312"/>
      <c r="DZ307" s="311"/>
      <c r="EA307" s="297"/>
      <c r="EB307" s="311"/>
      <c r="EC307" s="311"/>
      <c r="ED307" s="311"/>
      <c r="EE307" s="311"/>
      <c r="EF307" s="312"/>
      <c r="EG307" s="311"/>
      <c r="EH307" s="297"/>
      <c r="EI307" s="311"/>
      <c r="EJ307" s="311"/>
      <c r="EK307" s="311"/>
      <c r="EL307" s="311"/>
      <c r="EM307" s="312"/>
      <c r="EN307" s="311"/>
      <c r="EO307" s="297"/>
      <c r="EP307" s="311"/>
      <c r="EQ307" s="311"/>
      <c r="ER307" s="311"/>
      <c r="ES307" s="311"/>
      <c r="ET307" s="312"/>
      <c r="EU307" s="311"/>
      <c r="EV307" s="297"/>
      <c r="EW307" s="311"/>
      <c r="EX307" s="311"/>
      <c r="EY307" s="311"/>
      <c r="EZ307" s="311"/>
      <c r="FA307" s="312"/>
      <c r="FB307" s="311"/>
      <c r="FC307" s="298"/>
    </row>
    <row r="308" spans="1:159" s="205" customFormat="1" ht="39.9" customHeight="1" x14ac:dyDescent="0.25">
      <c r="A308" s="206"/>
      <c r="B308" s="196"/>
      <c r="C308" s="292"/>
      <c r="D308" s="198"/>
      <c r="E308" s="299"/>
      <c r="F308" s="200"/>
      <c r="G308" s="301"/>
      <c r="H308" s="303"/>
      <c r="I308" s="299"/>
      <c r="J308" s="299"/>
      <c r="K308" s="299"/>
      <c r="L308" s="289"/>
      <c r="M308" s="299"/>
      <c r="N308" s="289"/>
      <c r="O308" s="363" t="str">
        <f>IF(P308="","",IF(OR(I308="",J308=""),"",IF(AND(ISNUMBER(FIND("post-", I308)),J308=ProductCode!$I$12),ProductCode!$F$19,IF(AND(ISNUMBER(FIND("pre-", I308)),J308=ProductCode!$I$12),ProductCode!$F$20,IF(ISNUMBER(FIND("post-", I308)),ProductCode!$F$17,ProductCode!$F$18)))))</f>
        <v/>
      </c>
      <c r="P308" s="295" t="str">
        <f t="shared" si="14"/>
        <v/>
      </c>
      <c r="Q308" s="306"/>
      <c r="R308" s="203"/>
      <c r="S308" s="308" t="str">
        <f t="shared" si="15"/>
        <v/>
      </c>
      <c r="T308" s="311"/>
      <c r="U308" s="311"/>
      <c r="V308" s="311"/>
      <c r="W308" s="311"/>
      <c r="X308" s="312"/>
      <c r="Y308" s="311"/>
      <c r="Z308" s="297"/>
      <c r="AA308" s="311"/>
      <c r="AB308" s="311"/>
      <c r="AC308" s="311"/>
      <c r="AD308" s="311"/>
      <c r="AE308" s="312"/>
      <c r="AF308" s="311"/>
      <c r="AG308" s="297"/>
      <c r="AH308" s="311"/>
      <c r="AI308" s="311"/>
      <c r="AJ308" s="311"/>
      <c r="AK308" s="311"/>
      <c r="AL308" s="312"/>
      <c r="AM308" s="311"/>
      <c r="AN308" s="297"/>
      <c r="AO308" s="311"/>
      <c r="AP308" s="311"/>
      <c r="AQ308" s="311"/>
      <c r="AR308" s="311"/>
      <c r="AS308" s="312"/>
      <c r="AT308" s="311"/>
      <c r="AU308" s="297"/>
      <c r="AV308" s="311"/>
      <c r="AW308" s="311"/>
      <c r="AX308" s="311"/>
      <c r="AY308" s="311"/>
      <c r="AZ308" s="312"/>
      <c r="BA308" s="311"/>
      <c r="BB308" s="297"/>
      <c r="BC308" s="311"/>
      <c r="BD308" s="311"/>
      <c r="BE308" s="311"/>
      <c r="BF308" s="311"/>
      <c r="BG308" s="312"/>
      <c r="BH308" s="311"/>
      <c r="BI308" s="297"/>
      <c r="BJ308" s="311"/>
      <c r="BK308" s="311"/>
      <c r="BL308" s="311"/>
      <c r="BM308" s="311"/>
      <c r="BN308" s="312"/>
      <c r="BO308" s="311"/>
      <c r="BP308" s="297"/>
      <c r="BQ308" s="311"/>
      <c r="BR308" s="311"/>
      <c r="BS308" s="311"/>
      <c r="BT308" s="311"/>
      <c r="BU308" s="312"/>
      <c r="BV308" s="311"/>
      <c r="BW308" s="297"/>
      <c r="BX308" s="311"/>
      <c r="BY308" s="311"/>
      <c r="BZ308" s="311"/>
      <c r="CA308" s="311"/>
      <c r="CB308" s="312"/>
      <c r="CC308" s="311"/>
      <c r="CD308" s="297"/>
      <c r="CE308" s="311"/>
      <c r="CF308" s="311"/>
      <c r="CG308" s="311"/>
      <c r="CH308" s="311"/>
      <c r="CI308" s="312"/>
      <c r="CJ308" s="311"/>
      <c r="CK308" s="297"/>
      <c r="CL308" s="311"/>
      <c r="CM308" s="311"/>
      <c r="CN308" s="311"/>
      <c r="CO308" s="311"/>
      <c r="CP308" s="312"/>
      <c r="CQ308" s="311"/>
      <c r="CR308" s="297"/>
      <c r="CS308" s="311"/>
      <c r="CT308" s="311"/>
      <c r="CU308" s="311"/>
      <c r="CV308" s="311"/>
      <c r="CW308" s="312"/>
      <c r="CX308" s="311"/>
      <c r="CY308" s="297"/>
      <c r="CZ308" s="311"/>
      <c r="DA308" s="311"/>
      <c r="DB308" s="311"/>
      <c r="DC308" s="311"/>
      <c r="DD308" s="312"/>
      <c r="DE308" s="311"/>
      <c r="DF308" s="297"/>
      <c r="DG308" s="311"/>
      <c r="DH308" s="311"/>
      <c r="DI308" s="311"/>
      <c r="DJ308" s="311"/>
      <c r="DK308" s="312"/>
      <c r="DL308" s="311"/>
      <c r="DM308" s="297"/>
      <c r="DN308" s="311"/>
      <c r="DO308" s="311"/>
      <c r="DP308" s="311"/>
      <c r="DQ308" s="311"/>
      <c r="DR308" s="312"/>
      <c r="DS308" s="311"/>
      <c r="DT308" s="297"/>
      <c r="DU308" s="311"/>
      <c r="DV308" s="311"/>
      <c r="DW308" s="311"/>
      <c r="DX308" s="311"/>
      <c r="DY308" s="312"/>
      <c r="DZ308" s="311"/>
      <c r="EA308" s="297"/>
      <c r="EB308" s="311"/>
      <c r="EC308" s="311"/>
      <c r="ED308" s="311"/>
      <c r="EE308" s="311"/>
      <c r="EF308" s="312"/>
      <c r="EG308" s="311"/>
      <c r="EH308" s="297"/>
      <c r="EI308" s="311"/>
      <c r="EJ308" s="311"/>
      <c r="EK308" s="311"/>
      <c r="EL308" s="311"/>
      <c r="EM308" s="312"/>
      <c r="EN308" s="311"/>
      <c r="EO308" s="297"/>
      <c r="EP308" s="311"/>
      <c r="EQ308" s="311"/>
      <c r="ER308" s="311"/>
      <c r="ES308" s="311"/>
      <c r="ET308" s="312"/>
      <c r="EU308" s="311"/>
      <c r="EV308" s="297"/>
      <c r="EW308" s="311"/>
      <c r="EX308" s="311"/>
      <c r="EY308" s="311"/>
      <c r="EZ308" s="311"/>
      <c r="FA308" s="312"/>
      <c r="FB308" s="311"/>
      <c r="FC308" s="298"/>
    </row>
    <row r="309" spans="1:159" s="205" customFormat="1" ht="39.9" customHeight="1" x14ac:dyDescent="0.25">
      <c r="A309" s="206"/>
      <c r="B309" s="196"/>
      <c r="C309" s="292"/>
      <c r="D309" s="198"/>
      <c r="E309" s="299"/>
      <c r="F309" s="200"/>
      <c r="G309" s="301"/>
      <c r="H309" s="303"/>
      <c r="I309" s="299"/>
      <c r="J309" s="299"/>
      <c r="K309" s="299"/>
      <c r="L309" s="289"/>
      <c r="M309" s="299"/>
      <c r="N309" s="289"/>
      <c r="O309" s="363" t="str">
        <f>IF(P309="","",IF(OR(I309="",J309=""),"",IF(AND(ISNUMBER(FIND("post-", I309)),J309=ProductCode!$I$12),ProductCode!$F$19,IF(AND(ISNUMBER(FIND("pre-", I309)),J309=ProductCode!$I$12),ProductCode!$F$20,IF(ISNUMBER(FIND("post-", I309)),ProductCode!$F$17,ProductCode!$F$18)))))</f>
        <v/>
      </c>
      <c r="P309" s="295" t="str">
        <f t="shared" si="14"/>
        <v/>
      </c>
      <c r="Q309" s="306"/>
      <c r="R309" s="203"/>
      <c r="S309" s="308" t="str">
        <f t="shared" si="15"/>
        <v/>
      </c>
      <c r="T309" s="311"/>
      <c r="U309" s="311"/>
      <c r="V309" s="311"/>
      <c r="W309" s="311"/>
      <c r="X309" s="312"/>
      <c r="Y309" s="311"/>
      <c r="Z309" s="297"/>
      <c r="AA309" s="311"/>
      <c r="AB309" s="311"/>
      <c r="AC309" s="311"/>
      <c r="AD309" s="311"/>
      <c r="AE309" s="312"/>
      <c r="AF309" s="311"/>
      <c r="AG309" s="297"/>
      <c r="AH309" s="311"/>
      <c r="AI309" s="311"/>
      <c r="AJ309" s="311"/>
      <c r="AK309" s="311"/>
      <c r="AL309" s="312"/>
      <c r="AM309" s="311"/>
      <c r="AN309" s="297"/>
      <c r="AO309" s="311"/>
      <c r="AP309" s="311"/>
      <c r="AQ309" s="311"/>
      <c r="AR309" s="311"/>
      <c r="AS309" s="312"/>
      <c r="AT309" s="311"/>
      <c r="AU309" s="297"/>
      <c r="AV309" s="311"/>
      <c r="AW309" s="311"/>
      <c r="AX309" s="311"/>
      <c r="AY309" s="311"/>
      <c r="AZ309" s="312"/>
      <c r="BA309" s="311"/>
      <c r="BB309" s="297"/>
      <c r="BC309" s="311"/>
      <c r="BD309" s="311"/>
      <c r="BE309" s="311"/>
      <c r="BF309" s="311"/>
      <c r="BG309" s="312"/>
      <c r="BH309" s="311"/>
      <c r="BI309" s="297"/>
      <c r="BJ309" s="311"/>
      <c r="BK309" s="311"/>
      <c r="BL309" s="311"/>
      <c r="BM309" s="311"/>
      <c r="BN309" s="312"/>
      <c r="BO309" s="311"/>
      <c r="BP309" s="297"/>
      <c r="BQ309" s="311"/>
      <c r="BR309" s="311"/>
      <c r="BS309" s="311"/>
      <c r="BT309" s="311"/>
      <c r="BU309" s="312"/>
      <c r="BV309" s="311"/>
      <c r="BW309" s="297"/>
      <c r="BX309" s="311"/>
      <c r="BY309" s="311"/>
      <c r="BZ309" s="311"/>
      <c r="CA309" s="311"/>
      <c r="CB309" s="312"/>
      <c r="CC309" s="311"/>
      <c r="CD309" s="297"/>
      <c r="CE309" s="311"/>
      <c r="CF309" s="311"/>
      <c r="CG309" s="311"/>
      <c r="CH309" s="311"/>
      <c r="CI309" s="312"/>
      <c r="CJ309" s="311"/>
      <c r="CK309" s="297"/>
      <c r="CL309" s="311"/>
      <c r="CM309" s="311"/>
      <c r="CN309" s="311"/>
      <c r="CO309" s="311"/>
      <c r="CP309" s="312"/>
      <c r="CQ309" s="311"/>
      <c r="CR309" s="297"/>
      <c r="CS309" s="311"/>
      <c r="CT309" s="311"/>
      <c r="CU309" s="311"/>
      <c r="CV309" s="311"/>
      <c r="CW309" s="312"/>
      <c r="CX309" s="311"/>
      <c r="CY309" s="297"/>
      <c r="CZ309" s="311"/>
      <c r="DA309" s="311"/>
      <c r="DB309" s="311"/>
      <c r="DC309" s="311"/>
      <c r="DD309" s="312"/>
      <c r="DE309" s="311"/>
      <c r="DF309" s="297"/>
      <c r="DG309" s="311"/>
      <c r="DH309" s="311"/>
      <c r="DI309" s="311"/>
      <c r="DJ309" s="311"/>
      <c r="DK309" s="312"/>
      <c r="DL309" s="311"/>
      <c r="DM309" s="297"/>
      <c r="DN309" s="311"/>
      <c r="DO309" s="311"/>
      <c r="DP309" s="311"/>
      <c r="DQ309" s="311"/>
      <c r="DR309" s="312"/>
      <c r="DS309" s="311"/>
      <c r="DT309" s="297"/>
      <c r="DU309" s="311"/>
      <c r="DV309" s="311"/>
      <c r="DW309" s="311"/>
      <c r="DX309" s="311"/>
      <c r="DY309" s="312"/>
      <c r="DZ309" s="311"/>
      <c r="EA309" s="297"/>
      <c r="EB309" s="311"/>
      <c r="EC309" s="311"/>
      <c r="ED309" s="311"/>
      <c r="EE309" s="311"/>
      <c r="EF309" s="312"/>
      <c r="EG309" s="311"/>
      <c r="EH309" s="297"/>
      <c r="EI309" s="311"/>
      <c r="EJ309" s="311"/>
      <c r="EK309" s="311"/>
      <c r="EL309" s="311"/>
      <c r="EM309" s="312"/>
      <c r="EN309" s="311"/>
      <c r="EO309" s="297"/>
      <c r="EP309" s="311"/>
      <c r="EQ309" s="311"/>
      <c r="ER309" s="311"/>
      <c r="ES309" s="311"/>
      <c r="ET309" s="312"/>
      <c r="EU309" s="311"/>
      <c r="EV309" s="297"/>
      <c r="EW309" s="311"/>
      <c r="EX309" s="311"/>
      <c r="EY309" s="311"/>
      <c r="EZ309" s="311"/>
      <c r="FA309" s="312"/>
      <c r="FB309" s="311"/>
      <c r="FC309" s="298"/>
    </row>
    <row r="310" spans="1:159" s="205" customFormat="1" ht="39.9" customHeight="1" x14ac:dyDescent="0.25">
      <c r="A310" s="206"/>
      <c r="B310" s="196"/>
      <c r="C310" s="292"/>
      <c r="D310" s="198"/>
      <c r="E310" s="299"/>
      <c r="F310" s="200"/>
      <c r="G310" s="301"/>
      <c r="H310" s="303"/>
      <c r="I310" s="299"/>
      <c r="J310" s="299"/>
      <c r="K310" s="299"/>
      <c r="L310" s="289"/>
      <c r="M310" s="299"/>
      <c r="N310" s="289"/>
      <c r="O310" s="363" t="str">
        <f>IF(P310="","",IF(OR(I310="",J310=""),"",IF(AND(ISNUMBER(FIND("post-", I310)),J310=ProductCode!$I$12),ProductCode!$F$19,IF(AND(ISNUMBER(FIND("pre-", I310)),J310=ProductCode!$I$12),ProductCode!$F$20,IF(ISNUMBER(FIND("post-", I310)),ProductCode!$F$17,ProductCode!$F$18)))))</f>
        <v/>
      </c>
      <c r="P310" s="295" t="str">
        <f t="shared" si="14"/>
        <v/>
      </c>
      <c r="Q310" s="306"/>
      <c r="R310" s="203"/>
      <c r="S310" s="308" t="str">
        <f t="shared" si="15"/>
        <v/>
      </c>
      <c r="T310" s="311"/>
      <c r="U310" s="311"/>
      <c r="V310" s="311"/>
      <c r="W310" s="311"/>
      <c r="X310" s="312"/>
      <c r="Y310" s="311"/>
      <c r="Z310" s="297"/>
      <c r="AA310" s="311"/>
      <c r="AB310" s="311"/>
      <c r="AC310" s="311"/>
      <c r="AD310" s="311"/>
      <c r="AE310" s="312"/>
      <c r="AF310" s="311"/>
      <c r="AG310" s="297"/>
      <c r="AH310" s="311"/>
      <c r="AI310" s="311"/>
      <c r="AJ310" s="311"/>
      <c r="AK310" s="311"/>
      <c r="AL310" s="312"/>
      <c r="AM310" s="311"/>
      <c r="AN310" s="297"/>
      <c r="AO310" s="311"/>
      <c r="AP310" s="311"/>
      <c r="AQ310" s="311"/>
      <c r="AR310" s="311"/>
      <c r="AS310" s="312"/>
      <c r="AT310" s="311"/>
      <c r="AU310" s="297"/>
      <c r="AV310" s="311"/>
      <c r="AW310" s="311"/>
      <c r="AX310" s="311"/>
      <c r="AY310" s="311"/>
      <c r="AZ310" s="312"/>
      <c r="BA310" s="311"/>
      <c r="BB310" s="297"/>
      <c r="BC310" s="311"/>
      <c r="BD310" s="311"/>
      <c r="BE310" s="311"/>
      <c r="BF310" s="311"/>
      <c r="BG310" s="312"/>
      <c r="BH310" s="311"/>
      <c r="BI310" s="297"/>
      <c r="BJ310" s="311"/>
      <c r="BK310" s="311"/>
      <c r="BL310" s="311"/>
      <c r="BM310" s="311"/>
      <c r="BN310" s="312"/>
      <c r="BO310" s="311"/>
      <c r="BP310" s="297"/>
      <c r="BQ310" s="311"/>
      <c r="BR310" s="311"/>
      <c r="BS310" s="311"/>
      <c r="BT310" s="311"/>
      <c r="BU310" s="312"/>
      <c r="BV310" s="311"/>
      <c r="BW310" s="297"/>
      <c r="BX310" s="311"/>
      <c r="BY310" s="311"/>
      <c r="BZ310" s="311"/>
      <c r="CA310" s="311"/>
      <c r="CB310" s="312"/>
      <c r="CC310" s="311"/>
      <c r="CD310" s="297"/>
      <c r="CE310" s="311"/>
      <c r="CF310" s="311"/>
      <c r="CG310" s="311"/>
      <c r="CH310" s="311"/>
      <c r="CI310" s="312"/>
      <c r="CJ310" s="311"/>
      <c r="CK310" s="297"/>
      <c r="CL310" s="311"/>
      <c r="CM310" s="311"/>
      <c r="CN310" s="311"/>
      <c r="CO310" s="311"/>
      <c r="CP310" s="312"/>
      <c r="CQ310" s="311"/>
      <c r="CR310" s="297"/>
      <c r="CS310" s="311"/>
      <c r="CT310" s="311"/>
      <c r="CU310" s="311"/>
      <c r="CV310" s="311"/>
      <c r="CW310" s="312"/>
      <c r="CX310" s="311"/>
      <c r="CY310" s="297"/>
      <c r="CZ310" s="311"/>
      <c r="DA310" s="311"/>
      <c r="DB310" s="311"/>
      <c r="DC310" s="311"/>
      <c r="DD310" s="312"/>
      <c r="DE310" s="311"/>
      <c r="DF310" s="297"/>
      <c r="DG310" s="311"/>
      <c r="DH310" s="311"/>
      <c r="DI310" s="311"/>
      <c r="DJ310" s="311"/>
      <c r="DK310" s="312"/>
      <c r="DL310" s="311"/>
      <c r="DM310" s="297"/>
      <c r="DN310" s="311"/>
      <c r="DO310" s="311"/>
      <c r="DP310" s="311"/>
      <c r="DQ310" s="311"/>
      <c r="DR310" s="312"/>
      <c r="DS310" s="311"/>
      <c r="DT310" s="297"/>
      <c r="DU310" s="311"/>
      <c r="DV310" s="311"/>
      <c r="DW310" s="311"/>
      <c r="DX310" s="311"/>
      <c r="DY310" s="312"/>
      <c r="DZ310" s="311"/>
      <c r="EA310" s="297"/>
      <c r="EB310" s="311"/>
      <c r="EC310" s="311"/>
      <c r="ED310" s="311"/>
      <c r="EE310" s="311"/>
      <c r="EF310" s="312"/>
      <c r="EG310" s="311"/>
      <c r="EH310" s="297"/>
      <c r="EI310" s="311"/>
      <c r="EJ310" s="311"/>
      <c r="EK310" s="311"/>
      <c r="EL310" s="311"/>
      <c r="EM310" s="312"/>
      <c r="EN310" s="311"/>
      <c r="EO310" s="297"/>
      <c r="EP310" s="311"/>
      <c r="EQ310" s="311"/>
      <c r="ER310" s="311"/>
      <c r="ES310" s="311"/>
      <c r="ET310" s="312"/>
      <c r="EU310" s="311"/>
      <c r="EV310" s="297"/>
      <c r="EW310" s="311"/>
      <c r="EX310" s="311"/>
      <c r="EY310" s="311"/>
      <c r="EZ310" s="311"/>
      <c r="FA310" s="312"/>
      <c r="FB310" s="311"/>
      <c r="FC310" s="298"/>
    </row>
    <row r="311" spans="1:159" s="205" customFormat="1" ht="39.9" customHeight="1" x14ac:dyDescent="0.25">
      <c r="A311" s="206"/>
      <c r="B311" s="196"/>
      <c r="C311" s="292"/>
      <c r="D311" s="198"/>
      <c r="E311" s="299"/>
      <c r="F311" s="200"/>
      <c r="G311" s="301"/>
      <c r="H311" s="303"/>
      <c r="I311" s="299"/>
      <c r="J311" s="299"/>
      <c r="K311" s="299"/>
      <c r="L311" s="289"/>
      <c r="M311" s="299"/>
      <c r="N311" s="289"/>
      <c r="O311" s="363" t="str">
        <f>IF(P311="","",IF(OR(I311="",J311=""),"",IF(AND(ISNUMBER(FIND("post-", I311)),J311=ProductCode!$I$12),ProductCode!$F$19,IF(AND(ISNUMBER(FIND("pre-", I311)),J311=ProductCode!$I$12),ProductCode!$F$20,IF(ISNUMBER(FIND("post-", I311)),ProductCode!$F$17,ProductCode!$F$18)))))</f>
        <v/>
      </c>
      <c r="P311" s="295" t="str">
        <f t="shared" si="14"/>
        <v/>
      </c>
      <c r="Q311" s="306"/>
      <c r="R311" s="203"/>
      <c r="S311" s="308" t="str">
        <f t="shared" si="15"/>
        <v/>
      </c>
      <c r="T311" s="311"/>
      <c r="U311" s="311"/>
      <c r="V311" s="311"/>
      <c r="W311" s="311"/>
      <c r="X311" s="312"/>
      <c r="Y311" s="311"/>
      <c r="Z311" s="297"/>
      <c r="AA311" s="311"/>
      <c r="AB311" s="311"/>
      <c r="AC311" s="311"/>
      <c r="AD311" s="311"/>
      <c r="AE311" s="312"/>
      <c r="AF311" s="311"/>
      <c r="AG311" s="297"/>
      <c r="AH311" s="311"/>
      <c r="AI311" s="311"/>
      <c r="AJ311" s="311"/>
      <c r="AK311" s="311"/>
      <c r="AL311" s="312"/>
      <c r="AM311" s="311"/>
      <c r="AN311" s="297"/>
      <c r="AO311" s="311"/>
      <c r="AP311" s="311"/>
      <c r="AQ311" s="311"/>
      <c r="AR311" s="311"/>
      <c r="AS311" s="312"/>
      <c r="AT311" s="311"/>
      <c r="AU311" s="297"/>
      <c r="AV311" s="311"/>
      <c r="AW311" s="311"/>
      <c r="AX311" s="311"/>
      <c r="AY311" s="311"/>
      <c r="AZ311" s="312"/>
      <c r="BA311" s="311"/>
      <c r="BB311" s="297"/>
      <c r="BC311" s="311"/>
      <c r="BD311" s="311"/>
      <c r="BE311" s="311"/>
      <c r="BF311" s="311"/>
      <c r="BG311" s="312"/>
      <c r="BH311" s="311"/>
      <c r="BI311" s="297"/>
      <c r="BJ311" s="311"/>
      <c r="BK311" s="311"/>
      <c r="BL311" s="311"/>
      <c r="BM311" s="311"/>
      <c r="BN311" s="312"/>
      <c r="BO311" s="311"/>
      <c r="BP311" s="297"/>
      <c r="BQ311" s="311"/>
      <c r="BR311" s="311"/>
      <c r="BS311" s="311"/>
      <c r="BT311" s="311"/>
      <c r="BU311" s="312"/>
      <c r="BV311" s="311"/>
      <c r="BW311" s="297"/>
      <c r="BX311" s="311"/>
      <c r="BY311" s="311"/>
      <c r="BZ311" s="311"/>
      <c r="CA311" s="311"/>
      <c r="CB311" s="312"/>
      <c r="CC311" s="311"/>
      <c r="CD311" s="297"/>
      <c r="CE311" s="311"/>
      <c r="CF311" s="311"/>
      <c r="CG311" s="311"/>
      <c r="CH311" s="311"/>
      <c r="CI311" s="312"/>
      <c r="CJ311" s="311"/>
      <c r="CK311" s="297"/>
      <c r="CL311" s="311"/>
      <c r="CM311" s="311"/>
      <c r="CN311" s="311"/>
      <c r="CO311" s="311"/>
      <c r="CP311" s="312"/>
      <c r="CQ311" s="311"/>
      <c r="CR311" s="297"/>
      <c r="CS311" s="311"/>
      <c r="CT311" s="311"/>
      <c r="CU311" s="311"/>
      <c r="CV311" s="311"/>
      <c r="CW311" s="312"/>
      <c r="CX311" s="311"/>
      <c r="CY311" s="297"/>
      <c r="CZ311" s="311"/>
      <c r="DA311" s="311"/>
      <c r="DB311" s="311"/>
      <c r="DC311" s="311"/>
      <c r="DD311" s="312"/>
      <c r="DE311" s="311"/>
      <c r="DF311" s="297"/>
      <c r="DG311" s="311"/>
      <c r="DH311" s="311"/>
      <c r="DI311" s="311"/>
      <c r="DJ311" s="311"/>
      <c r="DK311" s="312"/>
      <c r="DL311" s="311"/>
      <c r="DM311" s="297"/>
      <c r="DN311" s="311"/>
      <c r="DO311" s="311"/>
      <c r="DP311" s="311"/>
      <c r="DQ311" s="311"/>
      <c r="DR311" s="312"/>
      <c r="DS311" s="311"/>
      <c r="DT311" s="297"/>
      <c r="DU311" s="311"/>
      <c r="DV311" s="311"/>
      <c r="DW311" s="311"/>
      <c r="DX311" s="311"/>
      <c r="DY311" s="312"/>
      <c r="DZ311" s="311"/>
      <c r="EA311" s="297"/>
      <c r="EB311" s="311"/>
      <c r="EC311" s="311"/>
      <c r="ED311" s="311"/>
      <c r="EE311" s="311"/>
      <c r="EF311" s="312"/>
      <c r="EG311" s="311"/>
      <c r="EH311" s="297"/>
      <c r="EI311" s="311"/>
      <c r="EJ311" s="311"/>
      <c r="EK311" s="311"/>
      <c r="EL311" s="311"/>
      <c r="EM311" s="312"/>
      <c r="EN311" s="311"/>
      <c r="EO311" s="297"/>
      <c r="EP311" s="311"/>
      <c r="EQ311" s="311"/>
      <c r="ER311" s="311"/>
      <c r="ES311" s="311"/>
      <c r="ET311" s="312"/>
      <c r="EU311" s="311"/>
      <c r="EV311" s="297"/>
      <c r="EW311" s="311"/>
      <c r="EX311" s="311"/>
      <c r="EY311" s="311"/>
      <c r="EZ311" s="311"/>
      <c r="FA311" s="312"/>
      <c r="FB311" s="311"/>
      <c r="FC311" s="298"/>
    </row>
    <row r="312" spans="1:159" s="205" customFormat="1" ht="39.9" customHeight="1" x14ac:dyDescent="0.25">
      <c r="A312" s="206"/>
      <c r="B312" s="196"/>
      <c r="C312" s="292"/>
      <c r="D312" s="198"/>
      <c r="E312" s="299"/>
      <c r="F312" s="200"/>
      <c r="G312" s="301"/>
      <c r="H312" s="303"/>
      <c r="I312" s="299"/>
      <c r="J312" s="299"/>
      <c r="K312" s="299"/>
      <c r="L312" s="289"/>
      <c r="M312" s="299"/>
      <c r="N312" s="289"/>
      <c r="O312" s="363" t="str">
        <f>IF(P312="","",IF(OR(I312="",J312=""),"",IF(AND(ISNUMBER(FIND("post-", I312)),J312=ProductCode!$I$12),ProductCode!$F$19,IF(AND(ISNUMBER(FIND("pre-", I312)),J312=ProductCode!$I$12),ProductCode!$F$20,IF(ISNUMBER(FIND("post-", I312)),ProductCode!$F$17,ProductCode!$F$18)))))</f>
        <v/>
      </c>
      <c r="P312" s="295" t="str">
        <f t="shared" si="14"/>
        <v/>
      </c>
      <c r="Q312" s="306"/>
      <c r="R312" s="203"/>
      <c r="S312" s="308" t="str">
        <f t="shared" si="15"/>
        <v/>
      </c>
      <c r="T312" s="311"/>
      <c r="U312" s="311"/>
      <c r="V312" s="311"/>
      <c r="W312" s="311"/>
      <c r="X312" s="312"/>
      <c r="Y312" s="311"/>
      <c r="Z312" s="297"/>
      <c r="AA312" s="311"/>
      <c r="AB312" s="311"/>
      <c r="AC312" s="311"/>
      <c r="AD312" s="311"/>
      <c r="AE312" s="312"/>
      <c r="AF312" s="311"/>
      <c r="AG312" s="297"/>
      <c r="AH312" s="311"/>
      <c r="AI312" s="311"/>
      <c r="AJ312" s="311"/>
      <c r="AK312" s="311"/>
      <c r="AL312" s="312"/>
      <c r="AM312" s="311"/>
      <c r="AN312" s="297"/>
      <c r="AO312" s="311"/>
      <c r="AP312" s="311"/>
      <c r="AQ312" s="311"/>
      <c r="AR312" s="311"/>
      <c r="AS312" s="312"/>
      <c r="AT312" s="311"/>
      <c r="AU312" s="297"/>
      <c r="AV312" s="311"/>
      <c r="AW312" s="311"/>
      <c r="AX312" s="311"/>
      <c r="AY312" s="311"/>
      <c r="AZ312" s="312"/>
      <c r="BA312" s="311"/>
      <c r="BB312" s="297"/>
      <c r="BC312" s="311"/>
      <c r="BD312" s="311"/>
      <c r="BE312" s="311"/>
      <c r="BF312" s="311"/>
      <c r="BG312" s="312"/>
      <c r="BH312" s="311"/>
      <c r="BI312" s="297"/>
      <c r="BJ312" s="311"/>
      <c r="BK312" s="311"/>
      <c r="BL312" s="311"/>
      <c r="BM312" s="311"/>
      <c r="BN312" s="312"/>
      <c r="BO312" s="311"/>
      <c r="BP312" s="297"/>
      <c r="BQ312" s="311"/>
      <c r="BR312" s="311"/>
      <c r="BS312" s="311"/>
      <c r="BT312" s="311"/>
      <c r="BU312" s="312"/>
      <c r="BV312" s="311"/>
      <c r="BW312" s="297"/>
      <c r="BX312" s="311"/>
      <c r="BY312" s="311"/>
      <c r="BZ312" s="311"/>
      <c r="CA312" s="311"/>
      <c r="CB312" s="312"/>
      <c r="CC312" s="311"/>
      <c r="CD312" s="297"/>
      <c r="CE312" s="311"/>
      <c r="CF312" s="311"/>
      <c r="CG312" s="311"/>
      <c r="CH312" s="311"/>
      <c r="CI312" s="312"/>
      <c r="CJ312" s="311"/>
      <c r="CK312" s="297"/>
      <c r="CL312" s="311"/>
      <c r="CM312" s="311"/>
      <c r="CN312" s="311"/>
      <c r="CO312" s="311"/>
      <c r="CP312" s="312"/>
      <c r="CQ312" s="311"/>
      <c r="CR312" s="297"/>
      <c r="CS312" s="311"/>
      <c r="CT312" s="311"/>
      <c r="CU312" s="311"/>
      <c r="CV312" s="311"/>
      <c r="CW312" s="312"/>
      <c r="CX312" s="311"/>
      <c r="CY312" s="297"/>
      <c r="CZ312" s="311"/>
      <c r="DA312" s="311"/>
      <c r="DB312" s="311"/>
      <c r="DC312" s="311"/>
      <c r="DD312" s="312"/>
      <c r="DE312" s="311"/>
      <c r="DF312" s="297"/>
      <c r="DG312" s="311"/>
      <c r="DH312" s="311"/>
      <c r="DI312" s="311"/>
      <c r="DJ312" s="311"/>
      <c r="DK312" s="312"/>
      <c r="DL312" s="311"/>
      <c r="DM312" s="297"/>
      <c r="DN312" s="311"/>
      <c r="DO312" s="311"/>
      <c r="DP312" s="311"/>
      <c r="DQ312" s="311"/>
      <c r="DR312" s="312"/>
      <c r="DS312" s="311"/>
      <c r="DT312" s="297"/>
      <c r="DU312" s="311"/>
      <c r="DV312" s="311"/>
      <c r="DW312" s="311"/>
      <c r="DX312" s="311"/>
      <c r="DY312" s="312"/>
      <c r="DZ312" s="311"/>
      <c r="EA312" s="297"/>
      <c r="EB312" s="311"/>
      <c r="EC312" s="311"/>
      <c r="ED312" s="311"/>
      <c r="EE312" s="311"/>
      <c r="EF312" s="312"/>
      <c r="EG312" s="311"/>
      <c r="EH312" s="297"/>
      <c r="EI312" s="311"/>
      <c r="EJ312" s="311"/>
      <c r="EK312" s="311"/>
      <c r="EL312" s="311"/>
      <c r="EM312" s="312"/>
      <c r="EN312" s="311"/>
      <c r="EO312" s="297"/>
      <c r="EP312" s="311"/>
      <c r="EQ312" s="311"/>
      <c r="ER312" s="311"/>
      <c r="ES312" s="311"/>
      <c r="ET312" s="312"/>
      <c r="EU312" s="311"/>
      <c r="EV312" s="297"/>
      <c r="EW312" s="311"/>
      <c r="EX312" s="311"/>
      <c r="EY312" s="311"/>
      <c r="EZ312" s="311"/>
      <c r="FA312" s="312"/>
      <c r="FB312" s="311"/>
      <c r="FC312" s="298"/>
    </row>
    <row r="313" spans="1:159" s="205" customFormat="1" ht="39.9" customHeight="1" x14ac:dyDescent="0.25">
      <c r="A313" s="206"/>
      <c r="B313" s="196"/>
      <c r="C313" s="292"/>
      <c r="D313" s="198"/>
      <c r="E313" s="299"/>
      <c r="F313" s="200"/>
      <c r="G313" s="301"/>
      <c r="H313" s="303"/>
      <c r="I313" s="299"/>
      <c r="J313" s="299"/>
      <c r="K313" s="299"/>
      <c r="L313" s="289"/>
      <c r="M313" s="299"/>
      <c r="N313" s="289"/>
      <c r="O313" s="363" t="str">
        <f>IF(P313="","",IF(OR(I313="",J313=""),"",IF(AND(ISNUMBER(FIND("post-", I313)),J313=ProductCode!$I$12),ProductCode!$F$19,IF(AND(ISNUMBER(FIND("pre-", I313)),J313=ProductCode!$I$12),ProductCode!$F$20,IF(ISNUMBER(FIND("post-", I313)),ProductCode!$F$17,ProductCode!$F$18)))))</f>
        <v/>
      </c>
      <c r="P313" s="295" t="str">
        <f t="shared" si="14"/>
        <v/>
      </c>
      <c r="Q313" s="306"/>
      <c r="R313" s="203"/>
      <c r="S313" s="308" t="str">
        <f t="shared" si="15"/>
        <v/>
      </c>
      <c r="T313" s="311"/>
      <c r="U313" s="311"/>
      <c r="V313" s="311"/>
      <c r="W313" s="311"/>
      <c r="X313" s="312"/>
      <c r="Y313" s="311"/>
      <c r="Z313" s="297"/>
      <c r="AA313" s="311"/>
      <c r="AB313" s="311"/>
      <c r="AC313" s="311"/>
      <c r="AD313" s="311"/>
      <c r="AE313" s="312"/>
      <c r="AF313" s="311"/>
      <c r="AG313" s="297"/>
      <c r="AH313" s="311"/>
      <c r="AI313" s="311"/>
      <c r="AJ313" s="311"/>
      <c r="AK313" s="311"/>
      <c r="AL313" s="312"/>
      <c r="AM313" s="311"/>
      <c r="AN313" s="297"/>
      <c r="AO313" s="311"/>
      <c r="AP313" s="311"/>
      <c r="AQ313" s="311"/>
      <c r="AR313" s="311"/>
      <c r="AS313" s="312"/>
      <c r="AT313" s="311"/>
      <c r="AU313" s="297"/>
      <c r="AV313" s="311"/>
      <c r="AW313" s="311"/>
      <c r="AX313" s="311"/>
      <c r="AY313" s="311"/>
      <c r="AZ313" s="312"/>
      <c r="BA313" s="311"/>
      <c r="BB313" s="297"/>
      <c r="BC313" s="311"/>
      <c r="BD313" s="311"/>
      <c r="BE313" s="311"/>
      <c r="BF313" s="311"/>
      <c r="BG313" s="312"/>
      <c r="BH313" s="311"/>
      <c r="BI313" s="297"/>
      <c r="BJ313" s="311"/>
      <c r="BK313" s="311"/>
      <c r="BL313" s="311"/>
      <c r="BM313" s="311"/>
      <c r="BN313" s="312"/>
      <c r="BO313" s="311"/>
      <c r="BP313" s="297"/>
      <c r="BQ313" s="311"/>
      <c r="BR313" s="311"/>
      <c r="BS313" s="311"/>
      <c r="BT313" s="311"/>
      <c r="BU313" s="312"/>
      <c r="BV313" s="311"/>
      <c r="BW313" s="297"/>
      <c r="BX313" s="311"/>
      <c r="BY313" s="311"/>
      <c r="BZ313" s="311"/>
      <c r="CA313" s="311"/>
      <c r="CB313" s="312"/>
      <c r="CC313" s="311"/>
      <c r="CD313" s="297"/>
      <c r="CE313" s="311"/>
      <c r="CF313" s="311"/>
      <c r="CG313" s="311"/>
      <c r="CH313" s="311"/>
      <c r="CI313" s="312"/>
      <c r="CJ313" s="311"/>
      <c r="CK313" s="297"/>
      <c r="CL313" s="311"/>
      <c r="CM313" s="311"/>
      <c r="CN313" s="311"/>
      <c r="CO313" s="311"/>
      <c r="CP313" s="312"/>
      <c r="CQ313" s="311"/>
      <c r="CR313" s="297"/>
      <c r="CS313" s="311"/>
      <c r="CT313" s="311"/>
      <c r="CU313" s="311"/>
      <c r="CV313" s="311"/>
      <c r="CW313" s="312"/>
      <c r="CX313" s="311"/>
      <c r="CY313" s="297"/>
      <c r="CZ313" s="311"/>
      <c r="DA313" s="311"/>
      <c r="DB313" s="311"/>
      <c r="DC313" s="311"/>
      <c r="DD313" s="312"/>
      <c r="DE313" s="311"/>
      <c r="DF313" s="297"/>
      <c r="DG313" s="311"/>
      <c r="DH313" s="311"/>
      <c r="DI313" s="311"/>
      <c r="DJ313" s="311"/>
      <c r="DK313" s="312"/>
      <c r="DL313" s="311"/>
      <c r="DM313" s="297"/>
      <c r="DN313" s="311"/>
      <c r="DO313" s="311"/>
      <c r="DP313" s="311"/>
      <c r="DQ313" s="311"/>
      <c r="DR313" s="312"/>
      <c r="DS313" s="311"/>
      <c r="DT313" s="297"/>
      <c r="DU313" s="311"/>
      <c r="DV313" s="311"/>
      <c r="DW313" s="311"/>
      <c r="DX313" s="311"/>
      <c r="DY313" s="312"/>
      <c r="DZ313" s="311"/>
      <c r="EA313" s="297"/>
      <c r="EB313" s="311"/>
      <c r="EC313" s="311"/>
      <c r="ED313" s="311"/>
      <c r="EE313" s="311"/>
      <c r="EF313" s="312"/>
      <c r="EG313" s="311"/>
      <c r="EH313" s="297"/>
      <c r="EI313" s="311"/>
      <c r="EJ313" s="311"/>
      <c r="EK313" s="311"/>
      <c r="EL313" s="311"/>
      <c r="EM313" s="312"/>
      <c r="EN313" s="311"/>
      <c r="EO313" s="297"/>
      <c r="EP313" s="311"/>
      <c r="EQ313" s="311"/>
      <c r="ER313" s="311"/>
      <c r="ES313" s="311"/>
      <c r="ET313" s="312"/>
      <c r="EU313" s="311"/>
      <c r="EV313" s="297"/>
      <c r="EW313" s="311"/>
      <c r="EX313" s="311"/>
      <c r="EY313" s="311"/>
      <c r="EZ313" s="311"/>
      <c r="FA313" s="312"/>
      <c r="FB313" s="311"/>
      <c r="FC313" s="298"/>
    </row>
    <row r="314" spans="1:159" s="205" customFormat="1" ht="39.9" customHeight="1" x14ac:dyDescent="0.25">
      <c r="A314" s="206"/>
      <c r="B314" s="196"/>
      <c r="C314" s="292"/>
      <c r="D314" s="198"/>
      <c r="E314" s="299"/>
      <c r="F314" s="200"/>
      <c r="G314" s="301"/>
      <c r="H314" s="303"/>
      <c r="I314" s="299"/>
      <c r="J314" s="299"/>
      <c r="K314" s="299"/>
      <c r="L314" s="289"/>
      <c r="M314" s="299"/>
      <c r="N314" s="289"/>
      <c r="O314" s="363" t="str">
        <f>IF(P314="","",IF(OR(I314="",J314=""),"",IF(AND(ISNUMBER(FIND("post-", I314)),J314=ProductCode!$I$12),ProductCode!$F$19,IF(AND(ISNUMBER(FIND("pre-", I314)),J314=ProductCode!$I$12),ProductCode!$F$20,IF(ISNUMBER(FIND("post-", I314)),ProductCode!$F$17,ProductCode!$F$18)))))</f>
        <v/>
      </c>
      <c r="P314" s="295" t="str">
        <f t="shared" si="14"/>
        <v/>
      </c>
      <c r="Q314" s="306"/>
      <c r="R314" s="203"/>
      <c r="S314" s="308" t="str">
        <f t="shared" si="15"/>
        <v/>
      </c>
      <c r="T314" s="311"/>
      <c r="U314" s="311"/>
      <c r="V314" s="311"/>
      <c r="W314" s="311"/>
      <c r="X314" s="312"/>
      <c r="Y314" s="311"/>
      <c r="Z314" s="297"/>
      <c r="AA314" s="311"/>
      <c r="AB314" s="311"/>
      <c r="AC314" s="311"/>
      <c r="AD314" s="311"/>
      <c r="AE314" s="312"/>
      <c r="AF314" s="311"/>
      <c r="AG314" s="297"/>
      <c r="AH314" s="311"/>
      <c r="AI314" s="311"/>
      <c r="AJ314" s="311"/>
      <c r="AK314" s="311"/>
      <c r="AL314" s="312"/>
      <c r="AM314" s="311"/>
      <c r="AN314" s="297"/>
      <c r="AO314" s="311"/>
      <c r="AP314" s="311"/>
      <c r="AQ314" s="311"/>
      <c r="AR314" s="311"/>
      <c r="AS314" s="312"/>
      <c r="AT314" s="311"/>
      <c r="AU314" s="297"/>
      <c r="AV314" s="311"/>
      <c r="AW314" s="311"/>
      <c r="AX314" s="311"/>
      <c r="AY314" s="311"/>
      <c r="AZ314" s="312"/>
      <c r="BA314" s="311"/>
      <c r="BB314" s="297"/>
      <c r="BC314" s="311"/>
      <c r="BD314" s="311"/>
      <c r="BE314" s="311"/>
      <c r="BF314" s="311"/>
      <c r="BG314" s="312"/>
      <c r="BH314" s="311"/>
      <c r="BI314" s="297"/>
      <c r="BJ314" s="311"/>
      <c r="BK314" s="311"/>
      <c r="BL314" s="311"/>
      <c r="BM314" s="311"/>
      <c r="BN314" s="312"/>
      <c r="BO314" s="311"/>
      <c r="BP314" s="297"/>
      <c r="BQ314" s="311"/>
      <c r="BR314" s="311"/>
      <c r="BS314" s="311"/>
      <c r="BT314" s="311"/>
      <c r="BU314" s="312"/>
      <c r="BV314" s="311"/>
      <c r="BW314" s="297"/>
      <c r="BX314" s="311"/>
      <c r="BY314" s="311"/>
      <c r="BZ314" s="311"/>
      <c r="CA314" s="311"/>
      <c r="CB314" s="312"/>
      <c r="CC314" s="311"/>
      <c r="CD314" s="297"/>
      <c r="CE314" s="311"/>
      <c r="CF314" s="311"/>
      <c r="CG314" s="311"/>
      <c r="CH314" s="311"/>
      <c r="CI314" s="312"/>
      <c r="CJ314" s="311"/>
      <c r="CK314" s="297"/>
      <c r="CL314" s="311"/>
      <c r="CM314" s="311"/>
      <c r="CN314" s="311"/>
      <c r="CO314" s="311"/>
      <c r="CP314" s="312"/>
      <c r="CQ314" s="311"/>
      <c r="CR314" s="297"/>
      <c r="CS314" s="311"/>
      <c r="CT314" s="311"/>
      <c r="CU314" s="311"/>
      <c r="CV314" s="311"/>
      <c r="CW314" s="312"/>
      <c r="CX314" s="311"/>
      <c r="CY314" s="297"/>
      <c r="CZ314" s="311"/>
      <c r="DA314" s="311"/>
      <c r="DB314" s="311"/>
      <c r="DC314" s="311"/>
      <c r="DD314" s="312"/>
      <c r="DE314" s="311"/>
      <c r="DF314" s="297"/>
      <c r="DG314" s="311"/>
      <c r="DH314" s="311"/>
      <c r="DI314" s="311"/>
      <c r="DJ314" s="311"/>
      <c r="DK314" s="312"/>
      <c r="DL314" s="311"/>
      <c r="DM314" s="297"/>
      <c r="DN314" s="311"/>
      <c r="DO314" s="311"/>
      <c r="DP314" s="311"/>
      <c r="DQ314" s="311"/>
      <c r="DR314" s="312"/>
      <c r="DS314" s="311"/>
      <c r="DT314" s="297"/>
      <c r="DU314" s="311"/>
      <c r="DV314" s="311"/>
      <c r="DW314" s="311"/>
      <c r="DX314" s="311"/>
      <c r="DY314" s="312"/>
      <c r="DZ314" s="311"/>
      <c r="EA314" s="297"/>
      <c r="EB314" s="311"/>
      <c r="EC314" s="311"/>
      <c r="ED314" s="311"/>
      <c r="EE314" s="311"/>
      <c r="EF314" s="312"/>
      <c r="EG314" s="311"/>
      <c r="EH314" s="297"/>
      <c r="EI314" s="311"/>
      <c r="EJ314" s="311"/>
      <c r="EK314" s="311"/>
      <c r="EL314" s="311"/>
      <c r="EM314" s="312"/>
      <c r="EN314" s="311"/>
      <c r="EO314" s="297"/>
      <c r="EP314" s="311"/>
      <c r="EQ314" s="311"/>
      <c r="ER314" s="311"/>
      <c r="ES314" s="311"/>
      <c r="ET314" s="312"/>
      <c r="EU314" s="311"/>
      <c r="EV314" s="297"/>
      <c r="EW314" s="311"/>
      <c r="EX314" s="311"/>
      <c r="EY314" s="311"/>
      <c r="EZ314" s="311"/>
      <c r="FA314" s="312"/>
      <c r="FB314" s="311"/>
      <c r="FC314" s="298"/>
    </row>
    <row r="315" spans="1:159" s="205" customFormat="1" ht="39.9" customHeight="1" x14ac:dyDescent="0.25">
      <c r="A315" s="206"/>
      <c r="B315" s="196"/>
      <c r="C315" s="292"/>
      <c r="D315" s="198"/>
      <c r="E315" s="299"/>
      <c r="F315" s="200"/>
      <c r="G315" s="301"/>
      <c r="H315" s="303"/>
      <c r="I315" s="299"/>
      <c r="J315" s="299"/>
      <c r="K315" s="299"/>
      <c r="L315" s="289"/>
      <c r="M315" s="299"/>
      <c r="N315" s="289"/>
      <c r="O315" s="363" t="str">
        <f>IF(P315="","",IF(OR(I315="",J315=""),"",IF(AND(ISNUMBER(FIND("post-", I315)),J315=ProductCode!$I$12),ProductCode!$F$19,IF(AND(ISNUMBER(FIND("pre-", I315)),J315=ProductCode!$I$12),ProductCode!$F$20,IF(ISNUMBER(FIND("post-", I315)),ProductCode!$F$17,ProductCode!$F$18)))))</f>
        <v/>
      </c>
      <c r="P315" s="295" t="str">
        <f t="shared" si="14"/>
        <v/>
      </c>
      <c r="Q315" s="306"/>
      <c r="R315" s="203"/>
      <c r="S315" s="308" t="str">
        <f t="shared" si="15"/>
        <v/>
      </c>
      <c r="T315" s="311"/>
      <c r="U315" s="311"/>
      <c r="V315" s="311"/>
      <c r="W315" s="311"/>
      <c r="X315" s="312"/>
      <c r="Y315" s="311"/>
      <c r="Z315" s="297"/>
      <c r="AA315" s="311"/>
      <c r="AB315" s="311"/>
      <c r="AC315" s="311"/>
      <c r="AD315" s="311"/>
      <c r="AE315" s="312"/>
      <c r="AF315" s="311"/>
      <c r="AG315" s="297"/>
      <c r="AH315" s="311"/>
      <c r="AI315" s="311"/>
      <c r="AJ315" s="311"/>
      <c r="AK315" s="311"/>
      <c r="AL315" s="312"/>
      <c r="AM315" s="311"/>
      <c r="AN315" s="297"/>
      <c r="AO315" s="311"/>
      <c r="AP315" s="311"/>
      <c r="AQ315" s="311"/>
      <c r="AR315" s="311"/>
      <c r="AS315" s="312"/>
      <c r="AT315" s="311"/>
      <c r="AU315" s="297"/>
      <c r="AV315" s="311"/>
      <c r="AW315" s="311"/>
      <c r="AX315" s="311"/>
      <c r="AY315" s="311"/>
      <c r="AZ315" s="312"/>
      <c r="BA315" s="311"/>
      <c r="BB315" s="297"/>
      <c r="BC315" s="311"/>
      <c r="BD315" s="311"/>
      <c r="BE315" s="311"/>
      <c r="BF315" s="311"/>
      <c r="BG315" s="312"/>
      <c r="BH315" s="311"/>
      <c r="BI315" s="297"/>
      <c r="BJ315" s="311"/>
      <c r="BK315" s="311"/>
      <c r="BL315" s="311"/>
      <c r="BM315" s="311"/>
      <c r="BN315" s="312"/>
      <c r="BO315" s="311"/>
      <c r="BP315" s="297"/>
      <c r="BQ315" s="311"/>
      <c r="BR315" s="311"/>
      <c r="BS315" s="311"/>
      <c r="BT315" s="311"/>
      <c r="BU315" s="312"/>
      <c r="BV315" s="311"/>
      <c r="BW315" s="297"/>
      <c r="BX315" s="311"/>
      <c r="BY315" s="311"/>
      <c r="BZ315" s="311"/>
      <c r="CA315" s="311"/>
      <c r="CB315" s="312"/>
      <c r="CC315" s="311"/>
      <c r="CD315" s="297"/>
      <c r="CE315" s="311"/>
      <c r="CF315" s="311"/>
      <c r="CG315" s="311"/>
      <c r="CH315" s="311"/>
      <c r="CI315" s="312"/>
      <c r="CJ315" s="311"/>
      <c r="CK315" s="297"/>
      <c r="CL315" s="311"/>
      <c r="CM315" s="311"/>
      <c r="CN315" s="311"/>
      <c r="CO315" s="311"/>
      <c r="CP315" s="312"/>
      <c r="CQ315" s="311"/>
      <c r="CR315" s="297"/>
      <c r="CS315" s="311"/>
      <c r="CT315" s="311"/>
      <c r="CU315" s="311"/>
      <c r="CV315" s="311"/>
      <c r="CW315" s="312"/>
      <c r="CX315" s="311"/>
      <c r="CY315" s="297"/>
      <c r="CZ315" s="311"/>
      <c r="DA315" s="311"/>
      <c r="DB315" s="311"/>
      <c r="DC315" s="311"/>
      <c r="DD315" s="312"/>
      <c r="DE315" s="311"/>
      <c r="DF315" s="297"/>
      <c r="DG315" s="311"/>
      <c r="DH315" s="311"/>
      <c r="DI315" s="311"/>
      <c r="DJ315" s="311"/>
      <c r="DK315" s="312"/>
      <c r="DL315" s="311"/>
      <c r="DM315" s="297"/>
      <c r="DN315" s="311"/>
      <c r="DO315" s="311"/>
      <c r="DP315" s="311"/>
      <c r="DQ315" s="311"/>
      <c r="DR315" s="312"/>
      <c r="DS315" s="311"/>
      <c r="DT315" s="297"/>
      <c r="DU315" s="311"/>
      <c r="DV315" s="311"/>
      <c r="DW315" s="311"/>
      <c r="DX315" s="311"/>
      <c r="DY315" s="312"/>
      <c r="DZ315" s="311"/>
      <c r="EA315" s="297"/>
      <c r="EB315" s="311"/>
      <c r="EC315" s="311"/>
      <c r="ED315" s="311"/>
      <c r="EE315" s="311"/>
      <c r="EF315" s="312"/>
      <c r="EG315" s="311"/>
      <c r="EH315" s="297"/>
      <c r="EI315" s="311"/>
      <c r="EJ315" s="311"/>
      <c r="EK315" s="311"/>
      <c r="EL315" s="311"/>
      <c r="EM315" s="312"/>
      <c r="EN315" s="311"/>
      <c r="EO315" s="297"/>
      <c r="EP315" s="311"/>
      <c r="EQ315" s="311"/>
      <c r="ER315" s="311"/>
      <c r="ES315" s="311"/>
      <c r="ET315" s="312"/>
      <c r="EU315" s="311"/>
      <c r="EV315" s="297"/>
      <c r="EW315" s="311"/>
      <c r="EX315" s="311"/>
      <c r="EY315" s="311"/>
      <c r="EZ315" s="311"/>
      <c r="FA315" s="312"/>
      <c r="FB315" s="311"/>
      <c r="FC315" s="298"/>
    </row>
    <row r="316" spans="1:159" s="205" customFormat="1" ht="39.9" customHeight="1" x14ac:dyDescent="0.25">
      <c r="A316" s="206"/>
      <c r="B316" s="196"/>
      <c r="C316" s="292"/>
      <c r="D316" s="198"/>
      <c r="E316" s="299"/>
      <c r="F316" s="200"/>
      <c r="G316" s="301"/>
      <c r="H316" s="303"/>
      <c r="I316" s="299"/>
      <c r="J316" s="299"/>
      <c r="K316" s="299"/>
      <c r="L316" s="289"/>
      <c r="M316" s="299"/>
      <c r="N316" s="289"/>
      <c r="O316" s="363" t="str">
        <f>IF(P316="","",IF(OR(I316="",J316=""),"",IF(AND(ISNUMBER(FIND("post-", I316)),J316=ProductCode!$I$12),ProductCode!$F$19,IF(AND(ISNUMBER(FIND("pre-", I316)),J316=ProductCode!$I$12),ProductCode!$F$20,IF(ISNUMBER(FIND("post-", I316)),ProductCode!$F$17,ProductCode!$F$18)))))</f>
        <v/>
      </c>
      <c r="P316" s="295" t="str">
        <f t="shared" si="14"/>
        <v/>
      </c>
      <c r="Q316" s="306"/>
      <c r="R316" s="203"/>
      <c r="S316" s="308" t="str">
        <f t="shared" si="15"/>
        <v/>
      </c>
      <c r="T316" s="311"/>
      <c r="U316" s="311"/>
      <c r="V316" s="311"/>
      <c r="W316" s="311"/>
      <c r="X316" s="312"/>
      <c r="Y316" s="311"/>
      <c r="Z316" s="297"/>
      <c r="AA316" s="311"/>
      <c r="AB316" s="311"/>
      <c r="AC316" s="311"/>
      <c r="AD316" s="311"/>
      <c r="AE316" s="312"/>
      <c r="AF316" s="311"/>
      <c r="AG316" s="297"/>
      <c r="AH316" s="311"/>
      <c r="AI316" s="311"/>
      <c r="AJ316" s="311"/>
      <c r="AK316" s="311"/>
      <c r="AL316" s="312"/>
      <c r="AM316" s="311"/>
      <c r="AN316" s="297"/>
      <c r="AO316" s="311"/>
      <c r="AP316" s="311"/>
      <c r="AQ316" s="311"/>
      <c r="AR316" s="311"/>
      <c r="AS316" s="312"/>
      <c r="AT316" s="311"/>
      <c r="AU316" s="297"/>
      <c r="AV316" s="311"/>
      <c r="AW316" s="311"/>
      <c r="AX316" s="311"/>
      <c r="AY316" s="311"/>
      <c r="AZ316" s="312"/>
      <c r="BA316" s="311"/>
      <c r="BB316" s="297"/>
      <c r="BC316" s="311"/>
      <c r="BD316" s="311"/>
      <c r="BE316" s="311"/>
      <c r="BF316" s="311"/>
      <c r="BG316" s="312"/>
      <c r="BH316" s="311"/>
      <c r="BI316" s="297"/>
      <c r="BJ316" s="311"/>
      <c r="BK316" s="311"/>
      <c r="BL316" s="311"/>
      <c r="BM316" s="311"/>
      <c r="BN316" s="312"/>
      <c r="BO316" s="311"/>
      <c r="BP316" s="297"/>
      <c r="BQ316" s="311"/>
      <c r="BR316" s="311"/>
      <c r="BS316" s="311"/>
      <c r="BT316" s="311"/>
      <c r="BU316" s="312"/>
      <c r="BV316" s="311"/>
      <c r="BW316" s="297"/>
      <c r="BX316" s="311"/>
      <c r="BY316" s="311"/>
      <c r="BZ316" s="311"/>
      <c r="CA316" s="311"/>
      <c r="CB316" s="312"/>
      <c r="CC316" s="311"/>
      <c r="CD316" s="297"/>
      <c r="CE316" s="311"/>
      <c r="CF316" s="311"/>
      <c r="CG316" s="311"/>
      <c r="CH316" s="311"/>
      <c r="CI316" s="312"/>
      <c r="CJ316" s="311"/>
      <c r="CK316" s="297"/>
      <c r="CL316" s="311"/>
      <c r="CM316" s="311"/>
      <c r="CN316" s="311"/>
      <c r="CO316" s="311"/>
      <c r="CP316" s="312"/>
      <c r="CQ316" s="311"/>
      <c r="CR316" s="297"/>
      <c r="CS316" s="311"/>
      <c r="CT316" s="311"/>
      <c r="CU316" s="311"/>
      <c r="CV316" s="311"/>
      <c r="CW316" s="312"/>
      <c r="CX316" s="311"/>
      <c r="CY316" s="297"/>
      <c r="CZ316" s="311"/>
      <c r="DA316" s="311"/>
      <c r="DB316" s="311"/>
      <c r="DC316" s="311"/>
      <c r="DD316" s="312"/>
      <c r="DE316" s="311"/>
      <c r="DF316" s="297"/>
      <c r="DG316" s="311"/>
      <c r="DH316" s="311"/>
      <c r="DI316" s="311"/>
      <c r="DJ316" s="311"/>
      <c r="DK316" s="312"/>
      <c r="DL316" s="311"/>
      <c r="DM316" s="297"/>
      <c r="DN316" s="311"/>
      <c r="DO316" s="311"/>
      <c r="DP316" s="311"/>
      <c r="DQ316" s="311"/>
      <c r="DR316" s="312"/>
      <c r="DS316" s="311"/>
      <c r="DT316" s="297"/>
      <c r="DU316" s="311"/>
      <c r="DV316" s="311"/>
      <c r="DW316" s="311"/>
      <c r="DX316" s="311"/>
      <c r="DY316" s="312"/>
      <c r="DZ316" s="311"/>
      <c r="EA316" s="297"/>
      <c r="EB316" s="311"/>
      <c r="EC316" s="311"/>
      <c r="ED316" s="311"/>
      <c r="EE316" s="311"/>
      <c r="EF316" s="312"/>
      <c r="EG316" s="311"/>
      <c r="EH316" s="297"/>
      <c r="EI316" s="311"/>
      <c r="EJ316" s="311"/>
      <c r="EK316" s="311"/>
      <c r="EL316" s="311"/>
      <c r="EM316" s="312"/>
      <c r="EN316" s="311"/>
      <c r="EO316" s="297"/>
      <c r="EP316" s="311"/>
      <c r="EQ316" s="311"/>
      <c r="ER316" s="311"/>
      <c r="ES316" s="311"/>
      <c r="ET316" s="312"/>
      <c r="EU316" s="311"/>
      <c r="EV316" s="297"/>
      <c r="EW316" s="311"/>
      <c r="EX316" s="311"/>
      <c r="EY316" s="311"/>
      <c r="EZ316" s="311"/>
      <c r="FA316" s="312"/>
      <c r="FB316" s="311"/>
      <c r="FC316" s="298"/>
    </row>
    <row r="317" spans="1:159" s="205" customFormat="1" ht="39.9" customHeight="1" x14ac:dyDescent="0.25">
      <c r="A317" s="206"/>
      <c r="B317" s="196"/>
      <c r="C317" s="292"/>
      <c r="D317" s="198"/>
      <c r="E317" s="299"/>
      <c r="F317" s="200"/>
      <c r="G317" s="301"/>
      <c r="H317" s="303"/>
      <c r="I317" s="299"/>
      <c r="J317" s="299"/>
      <c r="K317" s="299"/>
      <c r="L317" s="289"/>
      <c r="M317" s="299"/>
      <c r="N317" s="289"/>
      <c r="O317" s="363" t="str">
        <f>IF(P317="","",IF(OR(I317="",J317=""),"",IF(AND(ISNUMBER(FIND("post-", I317)),J317=ProductCode!$I$12),ProductCode!$F$19,IF(AND(ISNUMBER(FIND("pre-", I317)),J317=ProductCode!$I$12),ProductCode!$F$20,IF(ISNUMBER(FIND("post-", I317)),ProductCode!$F$17,ProductCode!$F$18)))))</f>
        <v/>
      </c>
      <c r="P317" s="295" t="str">
        <f t="shared" si="14"/>
        <v/>
      </c>
      <c r="Q317" s="306"/>
      <c r="R317" s="203"/>
      <c r="S317" s="308" t="str">
        <f t="shared" si="15"/>
        <v/>
      </c>
      <c r="T317" s="311"/>
      <c r="U317" s="311"/>
      <c r="V317" s="311"/>
      <c r="W317" s="311"/>
      <c r="X317" s="312"/>
      <c r="Y317" s="311"/>
      <c r="Z317" s="297"/>
      <c r="AA317" s="311"/>
      <c r="AB317" s="311"/>
      <c r="AC317" s="311"/>
      <c r="AD317" s="311"/>
      <c r="AE317" s="312"/>
      <c r="AF317" s="311"/>
      <c r="AG317" s="297"/>
      <c r="AH317" s="311"/>
      <c r="AI317" s="311"/>
      <c r="AJ317" s="311"/>
      <c r="AK317" s="311"/>
      <c r="AL317" s="312"/>
      <c r="AM317" s="311"/>
      <c r="AN317" s="297"/>
      <c r="AO317" s="311"/>
      <c r="AP317" s="311"/>
      <c r="AQ317" s="311"/>
      <c r="AR317" s="311"/>
      <c r="AS317" s="312"/>
      <c r="AT317" s="311"/>
      <c r="AU317" s="297"/>
      <c r="AV317" s="311"/>
      <c r="AW317" s="311"/>
      <c r="AX317" s="311"/>
      <c r="AY317" s="311"/>
      <c r="AZ317" s="312"/>
      <c r="BA317" s="311"/>
      <c r="BB317" s="297"/>
      <c r="BC317" s="311"/>
      <c r="BD317" s="311"/>
      <c r="BE317" s="311"/>
      <c r="BF317" s="311"/>
      <c r="BG317" s="312"/>
      <c r="BH317" s="311"/>
      <c r="BI317" s="297"/>
      <c r="BJ317" s="311"/>
      <c r="BK317" s="311"/>
      <c r="BL317" s="311"/>
      <c r="BM317" s="311"/>
      <c r="BN317" s="312"/>
      <c r="BO317" s="311"/>
      <c r="BP317" s="297"/>
      <c r="BQ317" s="311"/>
      <c r="BR317" s="311"/>
      <c r="BS317" s="311"/>
      <c r="BT317" s="311"/>
      <c r="BU317" s="312"/>
      <c r="BV317" s="311"/>
      <c r="BW317" s="297"/>
      <c r="BX317" s="311"/>
      <c r="BY317" s="311"/>
      <c r="BZ317" s="311"/>
      <c r="CA317" s="311"/>
      <c r="CB317" s="312"/>
      <c r="CC317" s="311"/>
      <c r="CD317" s="297"/>
      <c r="CE317" s="311"/>
      <c r="CF317" s="311"/>
      <c r="CG317" s="311"/>
      <c r="CH317" s="311"/>
      <c r="CI317" s="312"/>
      <c r="CJ317" s="311"/>
      <c r="CK317" s="297"/>
      <c r="CL317" s="311"/>
      <c r="CM317" s="311"/>
      <c r="CN317" s="311"/>
      <c r="CO317" s="311"/>
      <c r="CP317" s="312"/>
      <c r="CQ317" s="311"/>
      <c r="CR317" s="297"/>
      <c r="CS317" s="311"/>
      <c r="CT317" s="311"/>
      <c r="CU317" s="311"/>
      <c r="CV317" s="311"/>
      <c r="CW317" s="312"/>
      <c r="CX317" s="311"/>
      <c r="CY317" s="297"/>
      <c r="CZ317" s="311"/>
      <c r="DA317" s="311"/>
      <c r="DB317" s="311"/>
      <c r="DC317" s="311"/>
      <c r="DD317" s="312"/>
      <c r="DE317" s="311"/>
      <c r="DF317" s="297"/>
      <c r="DG317" s="311"/>
      <c r="DH317" s="311"/>
      <c r="DI317" s="311"/>
      <c r="DJ317" s="311"/>
      <c r="DK317" s="312"/>
      <c r="DL317" s="311"/>
      <c r="DM317" s="297"/>
      <c r="DN317" s="311"/>
      <c r="DO317" s="311"/>
      <c r="DP317" s="311"/>
      <c r="DQ317" s="311"/>
      <c r="DR317" s="312"/>
      <c r="DS317" s="311"/>
      <c r="DT317" s="297"/>
      <c r="DU317" s="311"/>
      <c r="DV317" s="311"/>
      <c r="DW317" s="311"/>
      <c r="DX317" s="311"/>
      <c r="DY317" s="312"/>
      <c r="DZ317" s="311"/>
      <c r="EA317" s="297"/>
      <c r="EB317" s="311"/>
      <c r="EC317" s="311"/>
      <c r="ED317" s="311"/>
      <c r="EE317" s="311"/>
      <c r="EF317" s="312"/>
      <c r="EG317" s="311"/>
      <c r="EH317" s="297"/>
      <c r="EI317" s="311"/>
      <c r="EJ317" s="311"/>
      <c r="EK317" s="311"/>
      <c r="EL317" s="311"/>
      <c r="EM317" s="312"/>
      <c r="EN317" s="311"/>
      <c r="EO317" s="297"/>
      <c r="EP317" s="311"/>
      <c r="EQ317" s="311"/>
      <c r="ER317" s="311"/>
      <c r="ES317" s="311"/>
      <c r="ET317" s="312"/>
      <c r="EU317" s="311"/>
      <c r="EV317" s="297"/>
      <c r="EW317" s="311"/>
      <c r="EX317" s="311"/>
      <c r="EY317" s="311"/>
      <c r="EZ317" s="311"/>
      <c r="FA317" s="312"/>
      <c r="FB317" s="311"/>
      <c r="FC317" s="298"/>
    </row>
    <row r="318" spans="1:159" s="205" customFormat="1" ht="39.9" customHeight="1" x14ac:dyDescent="0.25">
      <c r="A318" s="206"/>
      <c r="B318" s="196"/>
      <c r="C318" s="292"/>
      <c r="D318" s="198"/>
      <c r="E318" s="299"/>
      <c r="F318" s="200"/>
      <c r="G318" s="301"/>
      <c r="H318" s="303"/>
      <c r="I318" s="299"/>
      <c r="J318" s="299"/>
      <c r="K318" s="299"/>
      <c r="L318" s="289"/>
      <c r="M318" s="299"/>
      <c r="N318" s="289"/>
      <c r="O318" s="363" t="str">
        <f>IF(P318="","",IF(OR(I318="",J318=""),"",IF(AND(ISNUMBER(FIND("post-", I318)),J318=ProductCode!$I$12),ProductCode!$F$19,IF(AND(ISNUMBER(FIND("pre-", I318)),J318=ProductCode!$I$12),ProductCode!$F$20,IF(ISNUMBER(FIND("post-", I318)),ProductCode!$F$17,ProductCode!$F$18)))))</f>
        <v/>
      </c>
      <c r="P318" s="295" t="str">
        <f t="shared" si="14"/>
        <v/>
      </c>
      <c r="Q318" s="306"/>
      <c r="R318" s="203"/>
      <c r="S318" s="308" t="str">
        <f t="shared" si="15"/>
        <v/>
      </c>
      <c r="T318" s="311"/>
      <c r="U318" s="311"/>
      <c r="V318" s="311"/>
      <c r="W318" s="311"/>
      <c r="X318" s="312"/>
      <c r="Y318" s="311"/>
      <c r="Z318" s="297"/>
      <c r="AA318" s="311"/>
      <c r="AB318" s="311"/>
      <c r="AC318" s="311"/>
      <c r="AD318" s="311"/>
      <c r="AE318" s="312"/>
      <c r="AF318" s="311"/>
      <c r="AG318" s="297"/>
      <c r="AH318" s="311"/>
      <c r="AI318" s="311"/>
      <c r="AJ318" s="311"/>
      <c r="AK318" s="311"/>
      <c r="AL318" s="312"/>
      <c r="AM318" s="311"/>
      <c r="AN318" s="297"/>
      <c r="AO318" s="311"/>
      <c r="AP318" s="311"/>
      <c r="AQ318" s="311"/>
      <c r="AR318" s="311"/>
      <c r="AS318" s="312"/>
      <c r="AT318" s="311"/>
      <c r="AU318" s="297"/>
      <c r="AV318" s="311"/>
      <c r="AW318" s="311"/>
      <c r="AX318" s="311"/>
      <c r="AY318" s="311"/>
      <c r="AZ318" s="312"/>
      <c r="BA318" s="311"/>
      <c r="BB318" s="297"/>
      <c r="BC318" s="311"/>
      <c r="BD318" s="311"/>
      <c r="BE318" s="311"/>
      <c r="BF318" s="311"/>
      <c r="BG318" s="312"/>
      <c r="BH318" s="311"/>
      <c r="BI318" s="297"/>
      <c r="BJ318" s="311"/>
      <c r="BK318" s="311"/>
      <c r="BL318" s="311"/>
      <c r="BM318" s="311"/>
      <c r="BN318" s="312"/>
      <c r="BO318" s="311"/>
      <c r="BP318" s="297"/>
      <c r="BQ318" s="311"/>
      <c r="BR318" s="311"/>
      <c r="BS318" s="311"/>
      <c r="BT318" s="311"/>
      <c r="BU318" s="312"/>
      <c r="BV318" s="311"/>
      <c r="BW318" s="297"/>
      <c r="BX318" s="311"/>
      <c r="BY318" s="311"/>
      <c r="BZ318" s="311"/>
      <c r="CA318" s="311"/>
      <c r="CB318" s="312"/>
      <c r="CC318" s="311"/>
      <c r="CD318" s="297"/>
      <c r="CE318" s="311"/>
      <c r="CF318" s="311"/>
      <c r="CG318" s="311"/>
      <c r="CH318" s="311"/>
      <c r="CI318" s="312"/>
      <c r="CJ318" s="311"/>
      <c r="CK318" s="297"/>
      <c r="CL318" s="311"/>
      <c r="CM318" s="311"/>
      <c r="CN318" s="311"/>
      <c r="CO318" s="311"/>
      <c r="CP318" s="312"/>
      <c r="CQ318" s="311"/>
      <c r="CR318" s="297"/>
      <c r="CS318" s="311"/>
      <c r="CT318" s="311"/>
      <c r="CU318" s="311"/>
      <c r="CV318" s="311"/>
      <c r="CW318" s="312"/>
      <c r="CX318" s="311"/>
      <c r="CY318" s="297"/>
      <c r="CZ318" s="311"/>
      <c r="DA318" s="311"/>
      <c r="DB318" s="311"/>
      <c r="DC318" s="311"/>
      <c r="DD318" s="312"/>
      <c r="DE318" s="311"/>
      <c r="DF318" s="297"/>
      <c r="DG318" s="311"/>
      <c r="DH318" s="311"/>
      <c r="DI318" s="311"/>
      <c r="DJ318" s="311"/>
      <c r="DK318" s="312"/>
      <c r="DL318" s="311"/>
      <c r="DM318" s="297"/>
      <c r="DN318" s="311"/>
      <c r="DO318" s="311"/>
      <c r="DP318" s="311"/>
      <c r="DQ318" s="311"/>
      <c r="DR318" s="312"/>
      <c r="DS318" s="311"/>
      <c r="DT318" s="297"/>
      <c r="DU318" s="311"/>
      <c r="DV318" s="311"/>
      <c r="DW318" s="311"/>
      <c r="DX318" s="311"/>
      <c r="DY318" s="312"/>
      <c r="DZ318" s="311"/>
      <c r="EA318" s="297"/>
      <c r="EB318" s="311"/>
      <c r="EC318" s="311"/>
      <c r="ED318" s="311"/>
      <c r="EE318" s="311"/>
      <c r="EF318" s="312"/>
      <c r="EG318" s="311"/>
      <c r="EH318" s="297"/>
      <c r="EI318" s="311"/>
      <c r="EJ318" s="311"/>
      <c r="EK318" s="311"/>
      <c r="EL318" s="311"/>
      <c r="EM318" s="312"/>
      <c r="EN318" s="311"/>
      <c r="EO318" s="297"/>
      <c r="EP318" s="311"/>
      <c r="EQ318" s="311"/>
      <c r="ER318" s="311"/>
      <c r="ES318" s="311"/>
      <c r="ET318" s="312"/>
      <c r="EU318" s="311"/>
      <c r="EV318" s="297"/>
      <c r="EW318" s="311"/>
      <c r="EX318" s="311"/>
      <c r="EY318" s="311"/>
      <c r="EZ318" s="311"/>
      <c r="FA318" s="312"/>
      <c r="FB318" s="311"/>
      <c r="FC318" s="298"/>
    </row>
    <row r="319" spans="1:159" s="205" customFormat="1" ht="39.9" customHeight="1" x14ac:dyDescent="0.25">
      <c r="A319" s="206"/>
      <c r="B319" s="196"/>
      <c r="C319" s="292"/>
      <c r="D319" s="198"/>
      <c r="E319" s="299"/>
      <c r="F319" s="200"/>
      <c r="G319" s="301"/>
      <c r="H319" s="303"/>
      <c r="I319" s="299"/>
      <c r="J319" s="299"/>
      <c r="K319" s="299"/>
      <c r="L319" s="289"/>
      <c r="M319" s="299"/>
      <c r="N319" s="289"/>
      <c r="O319" s="363" t="str">
        <f>IF(P319="","",IF(OR(I319="",J319=""),"",IF(AND(ISNUMBER(FIND("post-", I319)),J319=ProductCode!$I$12),ProductCode!$F$19,IF(AND(ISNUMBER(FIND("pre-", I319)),J319=ProductCode!$I$12),ProductCode!$F$20,IF(ISNUMBER(FIND("post-", I319)),ProductCode!$F$17,ProductCode!$F$18)))))</f>
        <v/>
      </c>
      <c r="P319" s="295" t="str">
        <f t="shared" si="14"/>
        <v/>
      </c>
      <c r="Q319" s="306"/>
      <c r="R319" s="203"/>
      <c r="S319" s="308" t="str">
        <f t="shared" si="15"/>
        <v/>
      </c>
      <c r="T319" s="311"/>
      <c r="U319" s="311"/>
      <c r="V319" s="311"/>
      <c r="W319" s="311"/>
      <c r="X319" s="312"/>
      <c r="Y319" s="311"/>
      <c r="Z319" s="297"/>
      <c r="AA319" s="311"/>
      <c r="AB319" s="311"/>
      <c r="AC319" s="311"/>
      <c r="AD319" s="311"/>
      <c r="AE319" s="312"/>
      <c r="AF319" s="311"/>
      <c r="AG319" s="297"/>
      <c r="AH319" s="311"/>
      <c r="AI319" s="311"/>
      <c r="AJ319" s="311"/>
      <c r="AK319" s="311"/>
      <c r="AL319" s="312"/>
      <c r="AM319" s="311"/>
      <c r="AN319" s="297"/>
      <c r="AO319" s="311"/>
      <c r="AP319" s="311"/>
      <c r="AQ319" s="311"/>
      <c r="AR319" s="311"/>
      <c r="AS319" s="312"/>
      <c r="AT319" s="311"/>
      <c r="AU319" s="297"/>
      <c r="AV319" s="311"/>
      <c r="AW319" s="311"/>
      <c r="AX319" s="311"/>
      <c r="AY319" s="311"/>
      <c r="AZ319" s="312"/>
      <c r="BA319" s="311"/>
      <c r="BB319" s="297"/>
      <c r="BC319" s="311"/>
      <c r="BD319" s="311"/>
      <c r="BE319" s="311"/>
      <c r="BF319" s="311"/>
      <c r="BG319" s="312"/>
      <c r="BH319" s="311"/>
      <c r="BI319" s="297"/>
      <c r="BJ319" s="311"/>
      <c r="BK319" s="311"/>
      <c r="BL319" s="311"/>
      <c r="BM319" s="311"/>
      <c r="BN319" s="312"/>
      <c r="BO319" s="311"/>
      <c r="BP319" s="297"/>
      <c r="BQ319" s="311"/>
      <c r="BR319" s="311"/>
      <c r="BS319" s="311"/>
      <c r="BT319" s="311"/>
      <c r="BU319" s="312"/>
      <c r="BV319" s="311"/>
      <c r="BW319" s="297"/>
      <c r="BX319" s="311"/>
      <c r="BY319" s="311"/>
      <c r="BZ319" s="311"/>
      <c r="CA319" s="311"/>
      <c r="CB319" s="312"/>
      <c r="CC319" s="311"/>
      <c r="CD319" s="297"/>
      <c r="CE319" s="311"/>
      <c r="CF319" s="311"/>
      <c r="CG319" s="311"/>
      <c r="CH319" s="311"/>
      <c r="CI319" s="312"/>
      <c r="CJ319" s="311"/>
      <c r="CK319" s="297"/>
      <c r="CL319" s="311"/>
      <c r="CM319" s="311"/>
      <c r="CN319" s="311"/>
      <c r="CO319" s="311"/>
      <c r="CP319" s="312"/>
      <c r="CQ319" s="311"/>
      <c r="CR319" s="297"/>
      <c r="CS319" s="311"/>
      <c r="CT319" s="311"/>
      <c r="CU319" s="311"/>
      <c r="CV319" s="311"/>
      <c r="CW319" s="312"/>
      <c r="CX319" s="311"/>
      <c r="CY319" s="297"/>
      <c r="CZ319" s="311"/>
      <c r="DA319" s="311"/>
      <c r="DB319" s="311"/>
      <c r="DC319" s="311"/>
      <c r="DD319" s="312"/>
      <c r="DE319" s="311"/>
      <c r="DF319" s="297"/>
      <c r="DG319" s="311"/>
      <c r="DH319" s="311"/>
      <c r="DI319" s="311"/>
      <c r="DJ319" s="311"/>
      <c r="DK319" s="312"/>
      <c r="DL319" s="311"/>
      <c r="DM319" s="297"/>
      <c r="DN319" s="311"/>
      <c r="DO319" s="311"/>
      <c r="DP319" s="311"/>
      <c r="DQ319" s="311"/>
      <c r="DR319" s="312"/>
      <c r="DS319" s="311"/>
      <c r="DT319" s="297"/>
      <c r="DU319" s="311"/>
      <c r="DV319" s="311"/>
      <c r="DW319" s="311"/>
      <c r="DX319" s="311"/>
      <c r="DY319" s="312"/>
      <c r="DZ319" s="311"/>
      <c r="EA319" s="297"/>
      <c r="EB319" s="311"/>
      <c r="EC319" s="311"/>
      <c r="ED319" s="311"/>
      <c r="EE319" s="311"/>
      <c r="EF319" s="312"/>
      <c r="EG319" s="311"/>
      <c r="EH319" s="297"/>
      <c r="EI319" s="311"/>
      <c r="EJ319" s="311"/>
      <c r="EK319" s="311"/>
      <c r="EL319" s="311"/>
      <c r="EM319" s="312"/>
      <c r="EN319" s="311"/>
      <c r="EO319" s="297"/>
      <c r="EP319" s="311"/>
      <c r="EQ319" s="311"/>
      <c r="ER319" s="311"/>
      <c r="ES319" s="311"/>
      <c r="ET319" s="312"/>
      <c r="EU319" s="311"/>
      <c r="EV319" s="297"/>
      <c r="EW319" s="311"/>
      <c r="EX319" s="311"/>
      <c r="EY319" s="311"/>
      <c r="EZ319" s="311"/>
      <c r="FA319" s="312"/>
      <c r="FB319" s="311"/>
      <c r="FC319" s="298"/>
    </row>
    <row r="320" spans="1:159" s="205" customFormat="1" ht="39.9" customHeight="1" x14ac:dyDescent="0.25">
      <c r="A320" s="206"/>
      <c r="B320" s="196"/>
      <c r="C320" s="292"/>
      <c r="D320" s="198"/>
      <c r="E320" s="299"/>
      <c r="F320" s="200"/>
      <c r="G320" s="301"/>
      <c r="H320" s="303"/>
      <c r="I320" s="299"/>
      <c r="J320" s="299"/>
      <c r="K320" s="299"/>
      <c r="L320" s="289"/>
      <c r="M320" s="299"/>
      <c r="N320" s="289"/>
      <c r="O320" s="363" t="str">
        <f>IF(P320="","",IF(OR(I320="",J320=""),"",IF(AND(ISNUMBER(FIND("post-", I320)),J320=ProductCode!$I$12),ProductCode!$F$19,IF(AND(ISNUMBER(FIND("pre-", I320)),J320=ProductCode!$I$12),ProductCode!$F$20,IF(ISNUMBER(FIND("post-", I320)),ProductCode!$F$17,ProductCode!$F$18)))))</f>
        <v/>
      </c>
      <c r="P320" s="295" t="str">
        <f t="shared" si="14"/>
        <v/>
      </c>
      <c r="Q320" s="306"/>
      <c r="R320" s="203"/>
      <c r="S320" s="308" t="str">
        <f t="shared" si="15"/>
        <v/>
      </c>
      <c r="T320" s="311"/>
      <c r="U320" s="311"/>
      <c r="V320" s="311"/>
      <c r="W320" s="311"/>
      <c r="X320" s="312"/>
      <c r="Y320" s="311"/>
      <c r="Z320" s="297"/>
      <c r="AA320" s="311"/>
      <c r="AB320" s="311"/>
      <c r="AC320" s="311"/>
      <c r="AD320" s="311"/>
      <c r="AE320" s="312"/>
      <c r="AF320" s="311"/>
      <c r="AG320" s="297"/>
      <c r="AH320" s="311"/>
      <c r="AI320" s="311"/>
      <c r="AJ320" s="311"/>
      <c r="AK320" s="311"/>
      <c r="AL320" s="312"/>
      <c r="AM320" s="311"/>
      <c r="AN320" s="297"/>
      <c r="AO320" s="311"/>
      <c r="AP320" s="311"/>
      <c r="AQ320" s="311"/>
      <c r="AR320" s="311"/>
      <c r="AS320" s="312"/>
      <c r="AT320" s="311"/>
      <c r="AU320" s="297"/>
      <c r="AV320" s="311"/>
      <c r="AW320" s="311"/>
      <c r="AX320" s="311"/>
      <c r="AY320" s="311"/>
      <c r="AZ320" s="312"/>
      <c r="BA320" s="311"/>
      <c r="BB320" s="297"/>
      <c r="BC320" s="311"/>
      <c r="BD320" s="311"/>
      <c r="BE320" s="311"/>
      <c r="BF320" s="311"/>
      <c r="BG320" s="312"/>
      <c r="BH320" s="311"/>
      <c r="BI320" s="297"/>
      <c r="BJ320" s="311"/>
      <c r="BK320" s="311"/>
      <c r="BL320" s="311"/>
      <c r="BM320" s="311"/>
      <c r="BN320" s="312"/>
      <c r="BO320" s="311"/>
      <c r="BP320" s="297"/>
      <c r="BQ320" s="311"/>
      <c r="BR320" s="311"/>
      <c r="BS320" s="311"/>
      <c r="BT320" s="311"/>
      <c r="BU320" s="312"/>
      <c r="BV320" s="311"/>
      <c r="BW320" s="297"/>
      <c r="BX320" s="311"/>
      <c r="BY320" s="311"/>
      <c r="BZ320" s="311"/>
      <c r="CA320" s="311"/>
      <c r="CB320" s="312"/>
      <c r="CC320" s="311"/>
      <c r="CD320" s="297"/>
      <c r="CE320" s="311"/>
      <c r="CF320" s="311"/>
      <c r="CG320" s="311"/>
      <c r="CH320" s="311"/>
      <c r="CI320" s="312"/>
      <c r="CJ320" s="311"/>
      <c r="CK320" s="297"/>
      <c r="CL320" s="311"/>
      <c r="CM320" s="311"/>
      <c r="CN320" s="311"/>
      <c r="CO320" s="311"/>
      <c r="CP320" s="312"/>
      <c r="CQ320" s="311"/>
      <c r="CR320" s="297"/>
      <c r="CS320" s="311"/>
      <c r="CT320" s="311"/>
      <c r="CU320" s="311"/>
      <c r="CV320" s="311"/>
      <c r="CW320" s="312"/>
      <c r="CX320" s="311"/>
      <c r="CY320" s="297"/>
      <c r="CZ320" s="311"/>
      <c r="DA320" s="311"/>
      <c r="DB320" s="311"/>
      <c r="DC320" s="311"/>
      <c r="DD320" s="312"/>
      <c r="DE320" s="311"/>
      <c r="DF320" s="297"/>
      <c r="DG320" s="311"/>
      <c r="DH320" s="311"/>
      <c r="DI320" s="311"/>
      <c r="DJ320" s="311"/>
      <c r="DK320" s="312"/>
      <c r="DL320" s="311"/>
      <c r="DM320" s="297"/>
      <c r="DN320" s="311"/>
      <c r="DO320" s="311"/>
      <c r="DP320" s="311"/>
      <c r="DQ320" s="311"/>
      <c r="DR320" s="312"/>
      <c r="DS320" s="311"/>
      <c r="DT320" s="297"/>
      <c r="DU320" s="311"/>
      <c r="DV320" s="311"/>
      <c r="DW320" s="311"/>
      <c r="DX320" s="311"/>
      <c r="DY320" s="312"/>
      <c r="DZ320" s="311"/>
      <c r="EA320" s="297"/>
      <c r="EB320" s="311"/>
      <c r="EC320" s="311"/>
      <c r="ED320" s="311"/>
      <c r="EE320" s="311"/>
      <c r="EF320" s="312"/>
      <c r="EG320" s="311"/>
      <c r="EH320" s="297"/>
      <c r="EI320" s="311"/>
      <c r="EJ320" s="311"/>
      <c r="EK320" s="311"/>
      <c r="EL320" s="311"/>
      <c r="EM320" s="312"/>
      <c r="EN320" s="311"/>
      <c r="EO320" s="297"/>
      <c r="EP320" s="311"/>
      <c r="EQ320" s="311"/>
      <c r="ER320" s="311"/>
      <c r="ES320" s="311"/>
      <c r="ET320" s="312"/>
      <c r="EU320" s="311"/>
      <c r="EV320" s="297"/>
      <c r="EW320" s="311"/>
      <c r="EX320" s="311"/>
      <c r="EY320" s="311"/>
      <c r="EZ320" s="311"/>
      <c r="FA320" s="312"/>
      <c r="FB320" s="311"/>
      <c r="FC320" s="298"/>
    </row>
    <row r="321" spans="1:159" s="205" customFormat="1" ht="39.9" customHeight="1" x14ac:dyDescent="0.25">
      <c r="A321" s="206"/>
      <c r="B321" s="196"/>
      <c r="C321" s="292"/>
      <c r="D321" s="198"/>
      <c r="E321" s="299"/>
      <c r="F321" s="200"/>
      <c r="G321" s="301"/>
      <c r="H321" s="303"/>
      <c r="I321" s="299"/>
      <c r="J321" s="299"/>
      <c r="K321" s="299"/>
      <c r="L321" s="289"/>
      <c r="M321" s="299"/>
      <c r="N321" s="289"/>
      <c r="O321" s="363" t="str">
        <f>IF(P321="","",IF(OR(I321="",J321=""),"",IF(AND(ISNUMBER(FIND("post-", I321)),J321=ProductCode!$I$12),ProductCode!$F$19,IF(AND(ISNUMBER(FIND("pre-", I321)),J321=ProductCode!$I$12),ProductCode!$F$20,IF(ISNUMBER(FIND("post-", I321)),ProductCode!$F$17,ProductCode!$F$18)))))</f>
        <v/>
      </c>
      <c r="P321" s="295" t="str">
        <f t="shared" si="14"/>
        <v/>
      </c>
      <c r="Q321" s="306"/>
      <c r="R321" s="203"/>
      <c r="S321" s="308" t="str">
        <f t="shared" si="15"/>
        <v/>
      </c>
      <c r="T321" s="311"/>
      <c r="U321" s="311"/>
      <c r="V321" s="311"/>
      <c r="W321" s="311"/>
      <c r="X321" s="312"/>
      <c r="Y321" s="311"/>
      <c r="Z321" s="297"/>
      <c r="AA321" s="311"/>
      <c r="AB321" s="311"/>
      <c r="AC321" s="311"/>
      <c r="AD321" s="311"/>
      <c r="AE321" s="312"/>
      <c r="AF321" s="311"/>
      <c r="AG321" s="297"/>
      <c r="AH321" s="311"/>
      <c r="AI321" s="311"/>
      <c r="AJ321" s="311"/>
      <c r="AK321" s="311"/>
      <c r="AL321" s="312"/>
      <c r="AM321" s="311"/>
      <c r="AN321" s="297"/>
      <c r="AO321" s="311"/>
      <c r="AP321" s="311"/>
      <c r="AQ321" s="311"/>
      <c r="AR321" s="311"/>
      <c r="AS321" s="312"/>
      <c r="AT321" s="311"/>
      <c r="AU321" s="297"/>
      <c r="AV321" s="311"/>
      <c r="AW321" s="311"/>
      <c r="AX321" s="311"/>
      <c r="AY321" s="311"/>
      <c r="AZ321" s="312"/>
      <c r="BA321" s="311"/>
      <c r="BB321" s="297"/>
      <c r="BC321" s="311"/>
      <c r="BD321" s="311"/>
      <c r="BE321" s="311"/>
      <c r="BF321" s="311"/>
      <c r="BG321" s="312"/>
      <c r="BH321" s="311"/>
      <c r="BI321" s="297"/>
      <c r="BJ321" s="311"/>
      <c r="BK321" s="311"/>
      <c r="BL321" s="311"/>
      <c r="BM321" s="311"/>
      <c r="BN321" s="312"/>
      <c r="BO321" s="311"/>
      <c r="BP321" s="297"/>
      <c r="BQ321" s="311"/>
      <c r="BR321" s="311"/>
      <c r="BS321" s="311"/>
      <c r="BT321" s="311"/>
      <c r="BU321" s="312"/>
      <c r="BV321" s="311"/>
      <c r="BW321" s="297"/>
      <c r="BX321" s="311"/>
      <c r="BY321" s="311"/>
      <c r="BZ321" s="311"/>
      <c r="CA321" s="311"/>
      <c r="CB321" s="312"/>
      <c r="CC321" s="311"/>
      <c r="CD321" s="297"/>
      <c r="CE321" s="311"/>
      <c r="CF321" s="311"/>
      <c r="CG321" s="311"/>
      <c r="CH321" s="311"/>
      <c r="CI321" s="312"/>
      <c r="CJ321" s="311"/>
      <c r="CK321" s="297"/>
      <c r="CL321" s="311"/>
      <c r="CM321" s="311"/>
      <c r="CN321" s="311"/>
      <c r="CO321" s="311"/>
      <c r="CP321" s="312"/>
      <c r="CQ321" s="311"/>
      <c r="CR321" s="297"/>
      <c r="CS321" s="311"/>
      <c r="CT321" s="311"/>
      <c r="CU321" s="311"/>
      <c r="CV321" s="311"/>
      <c r="CW321" s="312"/>
      <c r="CX321" s="311"/>
      <c r="CY321" s="297"/>
      <c r="CZ321" s="311"/>
      <c r="DA321" s="311"/>
      <c r="DB321" s="311"/>
      <c r="DC321" s="311"/>
      <c r="DD321" s="312"/>
      <c r="DE321" s="311"/>
      <c r="DF321" s="297"/>
      <c r="DG321" s="311"/>
      <c r="DH321" s="311"/>
      <c r="DI321" s="311"/>
      <c r="DJ321" s="311"/>
      <c r="DK321" s="312"/>
      <c r="DL321" s="311"/>
      <c r="DM321" s="297"/>
      <c r="DN321" s="311"/>
      <c r="DO321" s="311"/>
      <c r="DP321" s="311"/>
      <c r="DQ321" s="311"/>
      <c r="DR321" s="312"/>
      <c r="DS321" s="311"/>
      <c r="DT321" s="297"/>
      <c r="DU321" s="311"/>
      <c r="DV321" s="311"/>
      <c r="DW321" s="311"/>
      <c r="DX321" s="311"/>
      <c r="DY321" s="312"/>
      <c r="DZ321" s="311"/>
      <c r="EA321" s="297"/>
      <c r="EB321" s="311"/>
      <c r="EC321" s="311"/>
      <c r="ED321" s="311"/>
      <c r="EE321" s="311"/>
      <c r="EF321" s="312"/>
      <c r="EG321" s="311"/>
      <c r="EH321" s="297"/>
      <c r="EI321" s="311"/>
      <c r="EJ321" s="311"/>
      <c r="EK321" s="311"/>
      <c r="EL321" s="311"/>
      <c r="EM321" s="312"/>
      <c r="EN321" s="311"/>
      <c r="EO321" s="297"/>
      <c r="EP321" s="311"/>
      <c r="EQ321" s="311"/>
      <c r="ER321" s="311"/>
      <c r="ES321" s="311"/>
      <c r="ET321" s="312"/>
      <c r="EU321" s="311"/>
      <c r="EV321" s="297"/>
      <c r="EW321" s="311"/>
      <c r="EX321" s="311"/>
      <c r="EY321" s="311"/>
      <c r="EZ321" s="311"/>
      <c r="FA321" s="312"/>
      <c r="FB321" s="311"/>
      <c r="FC321" s="298"/>
    </row>
    <row r="322" spans="1:159" s="205" customFormat="1" ht="39.9" customHeight="1" x14ac:dyDescent="0.25">
      <c r="A322" s="206"/>
      <c r="B322" s="196"/>
      <c r="C322" s="292"/>
      <c r="D322" s="198"/>
      <c r="E322" s="299"/>
      <c r="F322" s="200"/>
      <c r="G322" s="301"/>
      <c r="H322" s="303"/>
      <c r="I322" s="299"/>
      <c r="J322" s="299"/>
      <c r="K322" s="299"/>
      <c r="L322" s="289"/>
      <c r="M322" s="299"/>
      <c r="N322" s="289"/>
      <c r="O322" s="363" t="str">
        <f>IF(P322="","",IF(OR(I322="",J322=""),"",IF(AND(ISNUMBER(FIND("post-", I322)),J322=ProductCode!$I$12),ProductCode!$F$19,IF(AND(ISNUMBER(FIND("pre-", I322)),J322=ProductCode!$I$12),ProductCode!$F$20,IF(ISNUMBER(FIND("post-", I322)),ProductCode!$F$17,ProductCode!$F$18)))))</f>
        <v/>
      </c>
      <c r="P322" s="295" t="str">
        <f t="shared" si="14"/>
        <v/>
      </c>
      <c r="Q322" s="306"/>
      <c r="R322" s="203"/>
      <c r="S322" s="308" t="str">
        <f t="shared" si="15"/>
        <v/>
      </c>
      <c r="T322" s="311"/>
      <c r="U322" s="311"/>
      <c r="V322" s="311"/>
      <c r="W322" s="311"/>
      <c r="X322" s="312"/>
      <c r="Y322" s="311"/>
      <c r="Z322" s="297"/>
      <c r="AA322" s="311"/>
      <c r="AB322" s="311"/>
      <c r="AC322" s="311"/>
      <c r="AD322" s="311"/>
      <c r="AE322" s="312"/>
      <c r="AF322" s="311"/>
      <c r="AG322" s="297"/>
      <c r="AH322" s="311"/>
      <c r="AI322" s="311"/>
      <c r="AJ322" s="311"/>
      <c r="AK322" s="311"/>
      <c r="AL322" s="312"/>
      <c r="AM322" s="311"/>
      <c r="AN322" s="297"/>
      <c r="AO322" s="311"/>
      <c r="AP322" s="311"/>
      <c r="AQ322" s="311"/>
      <c r="AR322" s="311"/>
      <c r="AS322" s="312"/>
      <c r="AT322" s="311"/>
      <c r="AU322" s="297"/>
      <c r="AV322" s="311"/>
      <c r="AW322" s="311"/>
      <c r="AX322" s="311"/>
      <c r="AY322" s="311"/>
      <c r="AZ322" s="312"/>
      <c r="BA322" s="311"/>
      <c r="BB322" s="297"/>
      <c r="BC322" s="311"/>
      <c r="BD322" s="311"/>
      <c r="BE322" s="311"/>
      <c r="BF322" s="311"/>
      <c r="BG322" s="312"/>
      <c r="BH322" s="311"/>
      <c r="BI322" s="297"/>
      <c r="BJ322" s="311"/>
      <c r="BK322" s="311"/>
      <c r="BL322" s="311"/>
      <c r="BM322" s="311"/>
      <c r="BN322" s="312"/>
      <c r="BO322" s="311"/>
      <c r="BP322" s="297"/>
      <c r="BQ322" s="311"/>
      <c r="BR322" s="311"/>
      <c r="BS322" s="311"/>
      <c r="BT322" s="311"/>
      <c r="BU322" s="312"/>
      <c r="BV322" s="311"/>
      <c r="BW322" s="297"/>
      <c r="BX322" s="311"/>
      <c r="BY322" s="311"/>
      <c r="BZ322" s="311"/>
      <c r="CA322" s="311"/>
      <c r="CB322" s="312"/>
      <c r="CC322" s="311"/>
      <c r="CD322" s="297"/>
      <c r="CE322" s="311"/>
      <c r="CF322" s="311"/>
      <c r="CG322" s="311"/>
      <c r="CH322" s="311"/>
      <c r="CI322" s="312"/>
      <c r="CJ322" s="311"/>
      <c r="CK322" s="297"/>
      <c r="CL322" s="311"/>
      <c r="CM322" s="311"/>
      <c r="CN322" s="311"/>
      <c r="CO322" s="311"/>
      <c r="CP322" s="312"/>
      <c r="CQ322" s="311"/>
      <c r="CR322" s="297"/>
      <c r="CS322" s="311"/>
      <c r="CT322" s="311"/>
      <c r="CU322" s="311"/>
      <c r="CV322" s="311"/>
      <c r="CW322" s="312"/>
      <c r="CX322" s="311"/>
      <c r="CY322" s="297"/>
      <c r="CZ322" s="311"/>
      <c r="DA322" s="311"/>
      <c r="DB322" s="311"/>
      <c r="DC322" s="311"/>
      <c r="DD322" s="312"/>
      <c r="DE322" s="311"/>
      <c r="DF322" s="297"/>
      <c r="DG322" s="311"/>
      <c r="DH322" s="311"/>
      <c r="DI322" s="311"/>
      <c r="DJ322" s="311"/>
      <c r="DK322" s="312"/>
      <c r="DL322" s="311"/>
      <c r="DM322" s="297"/>
      <c r="DN322" s="311"/>
      <c r="DO322" s="311"/>
      <c r="DP322" s="311"/>
      <c r="DQ322" s="311"/>
      <c r="DR322" s="312"/>
      <c r="DS322" s="311"/>
      <c r="DT322" s="297"/>
      <c r="DU322" s="311"/>
      <c r="DV322" s="311"/>
      <c r="DW322" s="311"/>
      <c r="DX322" s="311"/>
      <c r="DY322" s="312"/>
      <c r="DZ322" s="311"/>
      <c r="EA322" s="297"/>
      <c r="EB322" s="311"/>
      <c r="EC322" s="311"/>
      <c r="ED322" s="311"/>
      <c r="EE322" s="311"/>
      <c r="EF322" s="312"/>
      <c r="EG322" s="311"/>
      <c r="EH322" s="297"/>
      <c r="EI322" s="311"/>
      <c r="EJ322" s="311"/>
      <c r="EK322" s="311"/>
      <c r="EL322" s="311"/>
      <c r="EM322" s="312"/>
      <c r="EN322" s="311"/>
      <c r="EO322" s="297"/>
      <c r="EP322" s="311"/>
      <c r="EQ322" s="311"/>
      <c r="ER322" s="311"/>
      <c r="ES322" s="311"/>
      <c r="ET322" s="312"/>
      <c r="EU322" s="311"/>
      <c r="EV322" s="297"/>
      <c r="EW322" s="311"/>
      <c r="EX322" s="311"/>
      <c r="EY322" s="311"/>
      <c r="EZ322" s="311"/>
      <c r="FA322" s="312"/>
      <c r="FB322" s="311"/>
      <c r="FC322" s="298"/>
    </row>
    <row r="323" spans="1:159" s="205" customFormat="1" ht="39.9" customHeight="1" x14ac:dyDescent="0.25">
      <c r="A323" s="206"/>
      <c r="B323" s="196"/>
      <c r="C323" s="292"/>
      <c r="D323" s="198"/>
      <c r="E323" s="299"/>
      <c r="F323" s="200"/>
      <c r="G323" s="301"/>
      <c r="H323" s="303"/>
      <c r="I323" s="299"/>
      <c r="J323" s="299"/>
      <c r="K323" s="299"/>
      <c r="L323" s="289"/>
      <c r="M323" s="299"/>
      <c r="N323" s="289"/>
      <c r="O323" s="363" t="str">
        <f>IF(P323="","",IF(OR(I323="",J323=""),"",IF(AND(ISNUMBER(FIND("post-", I323)),J323=ProductCode!$I$12),ProductCode!$F$19,IF(AND(ISNUMBER(FIND("pre-", I323)),J323=ProductCode!$I$12),ProductCode!$F$20,IF(ISNUMBER(FIND("post-", I323)),ProductCode!$F$17,ProductCode!$F$18)))))</f>
        <v/>
      </c>
      <c r="P323" s="295" t="str">
        <f t="shared" si="14"/>
        <v/>
      </c>
      <c r="Q323" s="306"/>
      <c r="R323" s="203"/>
      <c r="S323" s="308" t="str">
        <f t="shared" si="15"/>
        <v/>
      </c>
      <c r="T323" s="311"/>
      <c r="U323" s="311"/>
      <c r="V323" s="311"/>
      <c r="W323" s="311"/>
      <c r="X323" s="312"/>
      <c r="Y323" s="311"/>
      <c r="Z323" s="297"/>
      <c r="AA323" s="311"/>
      <c r="AB323" s="311"/>
      <c r="AC323" s="311"/>
      <c r="AD323" s="311"/>
      <c r="AE323" s="312"/>
      <c r="AF323" s="311"/>
      <c r="AG323" s="297"/>
      <c r="AH323" s="311"/>
      <c r="AI323" s="311"/>
      <c r="AJ323" s="311"/>
      <c r="AK323" s="311"/>
      <c r="AL323" s="312"/>
      <c r="AM323" s="311"/>
      <c r="AN323" s="297"/>
      <c r="AO323" s="311"/>
      <c r="AP323" s="311"/>
      <c r="AQ323" s="311"/>
      <c r="AR323" s="311"/>
      <c r="AS323" s="312"/>
      <c r="AT323" s="311"/>
      <c r="AU323" s="297"/>
      <c r="AV323" s="311"/>
      <c r="AW323" s="311"/>
      <c r="AX323" s="311"/>
      <c r="AY323" s="311"/>
      <c r="AZ323" s="312"/>
      <c r="BA323" s="311"/>
      <c r="BB323" s="297"/>
      <c r="BC323" s="311"/>
      <c r="BD323" s="311"/>
      <c r="BE323" s="311"/>
      <c r="BF323" s="311"/>
      <c r="BG323" s="312"/>
      <c r="BH323" s="311"/>
      <c r="BI323" s="297"/>
      <c r="BJ323" s="311"/>
      <c r="BK323" s="311"/>
      <c r="BL323" s="311"/>
      <c r="BM323" s="311"/>
      <c r="BN323" s="312"/>
      <c r="BO323" s="311"/>
      <c r="BP323" s="297"/>
      <c r="BQ323" s="311"/>
      <c r="BR323" s="311"/>
      <c r="BS323" s="311"/>
      <c r="BT323" s="311"/>
      <c r="BU323" s="312"/>
      <c r="BV323" s="311"/>
      <c r="BW323" s="297"/>
      <c r="BX323" s="311"/>
      <c r="BY323" s="311"/>
      <c r="BZ323" s="311"/>
      <c r="CA323" s="311"/>
      <c r="CB323" s="312"/>
      <c r="CC323" s="311"/>
      <c r="CD323" s="297"/>
      <c r="CE323" s="311"/>
      <c r="CF323" s="311"/>
      <c r="CG323" s="311"/>
      <c r="CH323" s="311"/>
      <c r="CI323" s="312"/>
      <c r="CJ323" s="311"/>
      <c r="CK323" s="297"/>
      <c r="CL323" s="311"/>
      <c r="CM323" s="311"/>
      <c r="CN323" s="311"/>
      <c r="CO323" s="311"/>
      <c r="CP323" s="312"/>
      <c r="CQ323" s="311"/>
      <c r="CR323" s="297"/>
      <c r="CS323" s="311"/>
      <c r="CT323" s="311"/>
      <c r="CU323" s="311"/>
      <c r="CV323" s="311"/>
      <c r="CW323" s="312"/>
      <c r="CX323" s="311"/>
      <c r="CY323" s="297"/>
      <c r="CZ323" s="311"/>
      <c r="DA323" s="311"/>
      <c r="DB323" s="311"/>
      <c r="DC323" s="311"/>
      <c r="DD323" s="312"/>
      <c r="DE323" s="311"/>
      <c r="DF323" s="297"/>
      <c r="DG323" s="311"/>
      <c r="DH323" s="311"/>
      <c r="DI323" s="311"/>
      <c r="DJ323" s="311"/>
      <c r="DK323" s="312"/>
      <c r="DL323" s="311"/>
      <c r="DM323" s="297"/>
      <c r="DN323" s="311"/>
      <c r="DO323" s="311"/>
      <c r="DP323" s="311"/>
      <c r="DQ323" s="311"/>
      <c r="DR323" s="312"/>
      <c r="DS323" s="311"/>
      <c r="DT323" s="297"/>
      <c r="DU323" s="311"/>
      <c r="DV323" s="311"/>
      <c r="DW323" s="311"/>
      <c r="DX323" s="311"/>
      <c r="DY323" s="312"/>
      <c r="DZ323" s="311"/>
      <c r="EA323" s="297"/>
      <c r="EB323" s="311"/>
      <c r="EC323" s="311"/>
      <c r="ED323" s="311"/>
      <c r="EE323" s="311"/>
      <c r="EF323" s="312"/>
      <c r="EG323" s="311"/>
      <c r="EH323" s="297"/>
      <c r="EI323" s="311"/>
      <c r="EJ323" s="311"/>
      <c r="EK323" s="311"/>
      <c r="EL323" s="311"/>
      <c r="EM323" s="312"/>
      <c r="EN323" s="311"/>
      <c r="EO323" s="297"/>
      <c r="EP323" s="311"/>
      <c r="EQ323" s="311"/>
      <c r="ER323" s="311"/>
      <c r="ES323" s="311"/>
      <c r="ET323" s="312"/>
      <c r="EU323" s="311"/>
      <c r="EV323" s="297"/>
      <c r="EW323" s="311"/>
      <c r="EX323" s="311"/>
      <c r="EY323" s="311"/>
      <c r="EZ323" s="311"/>
      <c r="FA323" s="312"/>
      <c r="FB323" s="311"/>
      <c r="FC323" s="298"/>
    </row>
    <row r="324" spans="1:159" s="205" customFormat="1" ht="39.9" customHeight="1" x14ac:dyDescent="0.25">
      <c r="A324" s="206"/>
      <c r="B324" s="196"/>
      <c r="C324" s="292"/>
      <c r="D324" s="198"/>
      <c r="E324" s="299"/>
      <c r="F324" s="200"/>
      <c r="G324" s="301"/>
      <c r="H324" s="303"/>
      <c r="I324" s="299"/>
      <c r="J324" s="299"/>
      <c r="K324" s="299"/>
      <c r="L324" s="289"/>
      <c r="M324" s="299"/>
      <c r="N324" s="289"/>
      <c r="O324" s="363" t="str">
        <f>IF(P324="","",IF(OR(I324="",J324=""),"",IF(AND(ISNUMBER(FIND("post-", I324)),J324=ProductCode!$I$12),ProductCode!$F$19,IF(AND(ISNUMBER(FIND("pre-", I324)),J324=ProductCode!$I$12),ProductCode!$F$20,IF(ISNUMBER(FIND("post-", I324)),ProductCode!$F$17,ProductCode!$F$18)))))</f>
        <v/>
      </c>
      <c r="P324" s="295" t="str">
        <f t="shared" si="14"/>
        <v/>
      </c>
      <c r="Q324" s="306"/>
      <c r="R324" s="203"/>
      <c r="S324" s="308" t="str">
        <f t="shared" si="15"/>
        <v/>
      </c>
      <c r="T324" s="311"/>
      <c r="U324" s="311"/>
      <c r="V324" s="311"/>
      <c r="W324" s="311"/>
      <c r="X324" s="312"/>
      <c r="Y324" s="311"/>
      <c r="Z324" s="297"/>
      <c r="AA324" s="311"/>
      <c r="AB324" s="311"/>
      <c r="AC324" s="311"/>
      <c r="AD324" s="311"/>
      <c r="AE324" s="312"/>
      <c r="AF324" s="311"/>
      <c r="AG324" s="297"/>
      <c r="AH324" s="311"/>
      <c r="AI324" s="311"/>
      <c r="AJ324" s="311"/>
      <c r="AK324" s="311"/>
      <c r="AL324" s="312"/>
      <c r="AM324" s="311"/>
      <c r="AN324" s="297"/>
      <c r="AO324" s="311"/>
      <c r="AP324" s="311"/>
      <c r="AQ324" s="311"/>
      <c r="AR324" s="311"/>
      <c r="AS324" s="312"/>
      <c r="AT324" s="311"/>
      <c r="AU324" s="297"/>
      <c r="AV324" s="311"/>
      <c r="AW324" s="311"/>
      <c r="AX324" s="311"/>
      <c r="AY324" s="311"/>
      <c r="AZ324" s="312"/>
      <c r="BA324" s="311"/>
      <c r="BB324" s="297"/>
      <c r="BC324" s="311"/>
      <c r="BD324" s="311"/>
      <c r="BE324" s="311"/>
      <c r="BF324" s="311"/>
      <c r="BG324" s="312"/>
      <c r="BH324" s="311"/>
      <c r="BI324" s="297"/>
      <c r="BJ324" s="311"/>
      <c r="BK324" s="311"/>
      <c r="BL324" s="311"/>
      <c r="BM324" s="311"/>
      <c r="BN324" s="312"/>
      <c r="BO324" s="311"/>
      <c r="BP324" s="297"/>
      <c r="BQ324" s="311"/>
      <c r="BR324" s="311"/>
      <c r="BS324" s="311"/>
      <c r="BT324" s="311"/>
      <c r="BU324" s="312"/>
      <c r="BV324" s="311"/>
      <c r="BW324" s="297"/>
      <c r="BX324" s="311"/>
      <c r="BY324" s="311"/>
      <c r="BZ324" s="311"/>
      <c r="CA324" s="311"/>
      <c r="CB324" s="312"/>
      <c r="CC324" s="311"/>
      <c r="CD324" s="297"/>
      <c r="CE324" s="311"/>
      <c r="CF324" s="311"/>
      <c r="CG324" s="311"/>
      <c r="CH324" s="311"/>
      <c r="CI324" s="312"/>
      <c r="CJ324" s="311"/>
      <c r="CK324" s="297"/>
      <c r="CL324" s="311"/>
      <c r="CM324" s="311"/>
      <c r="CN324" s="311"/>
      <c r="CO324" s="311"/>
      <c r="CP324" s="312"/>
      <c r="CQ324" s="311"/>
      <c r="CR324" s="297"/>
      <c r="CS324" s="311"/>
      <c r="CT324" s="311"/>
      <c r="CU324" s="311"/>
      <c r="CV324" s="311"/>
      <c r="CW324" s="312"/>
      <c r="CX324" s="311"/>
      <c r="CY324" s="297"/>
      <c r="CZ324" s="311"/>
      <c r="DA324" s="311"/>
      <c r="DB324" s="311"/>
      <c r="DC324" s="311"/>
      <c r="DD324" s="312"/>
      <c r="DE324" s="311"/>
      <c r="DF324" s="297"/>
      <c r="DG324" s="311"/>
      <c r="DH324" s="311"/>
      <c r="DI324" s="311"/>
      <c r="DJ324" s="311"/>
      <c r="DK324" s="312"/>
      <c r="DL324" s="311"/>
      <c r="DM324" s="297"/>
      <c r="DN324" s="311"/>
      <c r="DO324" s="311"/>
      <c r="DP324" s="311"/>
      <c r="DQ324" s="311"/>
      <c r="DR324" s="312"/>
      <c r="DS324" s="311"/>
      <c r="DT324" s="297"/>
      <c r="DU324" s="311"/>
      <c r="DV324" s="311"/>
      <c r="DW324" s="311"/>
      <c r="DX324" s="311"/>
      <c r="DY324" s="312"/>
      <c r="DZ324" s="311"/>
      <c r="EA324" s="297"/>
      <c r="EB324" s="311"/>
      <c r="EC324" s="311"/>
      <c r="ED324" s="311"/>
      <c r="EE324" s="311"/>
      <c r="EF324" s="312"/>
      <c r="EG324" s="311"/>
      <c r="EH324" s="297"/>
      <c r="EI324" s="311"/>
      <c r="EJ324" s="311"/>
      <c r="EK324" s="311"/>
      <c r="EL324" s="311"/>
      <c r="EM324" s="312"/>
      <c r="EN324" s="311"/>
      <c r="EO324" s="297"/>
      <c r="EP324" s="311"/>
      <c r="EQ324" s="311"/>
      <c r="ER324" s="311"/>
      <c r="ES324" s="311"/>
      <c r="ET324" s="312"/>
      <c r="EU324" s="311"/>
      <c r="EV324" s="297"/>
      <c r="EW324" s="311"/>
      <c r="EX324" s="311"/>
      <c r="EY324" s="311"/>
      <c r="EZ324" s="311"/>
      <c r="FA324" s="312"/>
      <c r="FB324" s="311"/>
      <c r="FC324" s="298"/>
    </row>
    <row r="325" spans="1:159" s="205" customFormat="1" ht="39.9" customHeight="1" x14ac:dyDescent="0.25">
      <c r="A325" s="206"/>
      <c r="B325" s="196"/>
      <c r="C325" s="292"/>
      <c r="D325" s="198"/>
      <c r="E325" s="299"/>
      <c r="F325" s="200"/>
      <c r="G325" s="301"/>
      <c r="H325" s="303"/>
      <c r="I325" s="299"/>
      <c r="J325" s="299"/>
      <c r="K325" s="299"/>
      <c r="L325" s="289"/>
      <c r="M325" s="299"/>
      <c r="N325" s="289"/>
      <c r="O325" s="363" t="str">
        <f>IF(P325="","",IF(OR(I325="",J325=""),"",IF(AND(ISNUMBER(FIND("post-", I325)),J325=ProductCode!$I$12),ProductCode!$F$19,IF(AND(ISNUMBER(FIND("pre-", I325)),J325=ProductCode!$I$12),ProductCode!$F$20,IF(ISNUMBER(FIND("post-", I325)),ProductCode!$F$17,ProductCode!$F$18)))))</f>
        <v/>
      </c>
      <c r="P325" s="295" t="str">
        <f t="shared" si="14"/>
        <v/>
      </c>
      <c r="Q325" s="306"/>
      <c r="R325" s="203"/>
      <c r="S325" s="308" t="str">
        <f t="shared" si="15"/>
        <v/>
      </c>
      <c r="T325" s="311"/>
      <c r="U325" s="311"/>
      <c r="V325" s="311"/>
      <c r="W325" s="311"/>
      <c r="X325" s="312"/>
      <c r="Y325" s="311"/>
      <c r="Z325" s="297"/>
      <c r="AA325" s="311"/>
      <c r="AB325" s="311"/>
      <c r="AC325" s="311"/>
      <c r="AD325" s="311"/>
      <c r="AE325" s="312"/>
      <c r="AF325" s="311"/>
      <c r="AG325" s="297"/>
      <c r="AH325" s="311"/>
      <c r="AI325" s="311"/>
      <c r="AJ325" s="311"/>
      <c r="AK325" s="311"/>
      <c r="AL325" s="312"/>
      <c r="AM325" s="311"/>
      <c r="AN325" s="297"/>
      <c r="AO325" s="311"/>
      <c r="AP325" s="311"/>
      <c r="AQ325" s="311"/>
      <c r="AR325" s="311"/>
      <c r="AS325" s="312"/>
      <c r="AT325" s="311"/>
      <c r="AU325" s="297"/>
      <c r="AV325" s="311"/>
      <c r="AW325" s="311"/>
      <c r="AX325" s="311"/>
      <c r="AY325" s="311"/>
      <c r="AZ325" s="312"/>
      <c r="BA325" s="311"/>
      <c r="BB325" s="297"/>
      <c r="BC325" s="311"/>
      <c r="BD325" s="311"/>
      <c r="BE325" s="311"/>
      <c r="BF325" s="311"/>
      <c r="BG325" s="312"/>
      <c r="BH325" s="311"/>
      <c r="BI325" s="297"/>
      <c r="BJ325" s="311"/>
      <c r="BK325" s="311"/>
      <c r="BL325" s="311"/>
      <c r="BM325" s="311"/>
      <c r="BN325" s="312"/>
      <c r="BO325" s="311"/>
      <c r="BP325" s="297"/>
      <c r="BQ325" s="311"/>
      <c r="BR325" s="311"/>
      <c r="BS325" s="311"/>
      <c r="BT325" s="311"/>
      <c r="BU325" s="312"/>
      <c r="BV325" s="311"/>
      <c r="BW325" s="297"/>
      <c r="BX325" s="311"/>
      <c r="BY325" s="311"/>
      <c r="BZ325" s="311"/>
      <c r="CA325" s="311"/>
      <c r="CB325" s="312"/>
      <c r="CC325" s="311"/>
      <c r="CD325" s="297"/>
      <c r="CE325" s="311"/>
      <c r="CF325" s="311"/>
      <c r="CG325" s="311"/>
      <c r="CH325" s="311"/>
      <c r="CI325" s="312"/>
      <c r="CJ325" s="311"/>
      <c r="CK325" s="297"/>
      <c r="CL325" s="311"/>
      <c r="CM325" s="311"/>
      <c r="CN325" s="311"/>
      <c r="CO325" s="311"/>
      <c r="CP325" s="312"/>
      <c r="CQ325" s="311"/>
      <c r="CR325" s="297"/>
      <c r="CS325" s="311"/>
      <c r="CT325" s="311"/>
      <c r="CU325" s="311"/>
      <c r="CV325" s="311"/>
      <c r="CW325" s="312"/>
      <c r="CX325" s="311"/>
      <c r="CY325" s="297"/>
      <c r="CZ325" s="311"/>
      <c r="DA325" s="311"/>
      <c r="DB325" s="311"/>
      <c r="DC325" s="311"/>
      <c r="DD325" s="312"/>
      <c r="DE325" s="311"/>
      <c r="DF325" s="297"/>
      <c r="DG325" s="311"/>
      <c r="DH325" s="311"/>
      <c r="DI325" s="311"/>
      <c r="DJ325" s="311"/>
      <c r="DK325" s="312"/>
      <c r="DL325" s="311"/>
      <c r="DM325" s="297"/>
      <c r="DN325" s="311"/>
      <c r="DO325" s="311"/>
      <c r="DP325" s="311"/>
      <c r="DQ325" s="311"/>
      <c r="DR325" s="312"/>
      <c r="DS325" s="311"/>
      <c r="DT325" s="297"/>
      <c r="DU325" s="311"/>
      <c r="DV325" s="311"/>
      <c r="DW325" s="311"/>
      <c r="DX325" s="311"/>
      <c r="DY325" s="312"/>
      <c r="DZ325" s="311"/>
      <c r="EA325" s="297"/>
      <c r="EB325" s="311"/>
      <c r="EC325" s="311"/>
      <c r="ED325" s="311"/>
      <c r="EE325" s="311"/>
      <c r="EF325" s="312"/>
      <c r="EG325" s="311"/>
      <c r="EH325" s="297"/>
      <c r="EI325" s="311"/>
      <c r="EJ325" s="311"/>
      <c r="EK325" s="311"/>
      <c r="EL325" s="311"/>
      <c r="EM325" s="312"/>
      <c r="EN325" s="311"/>
      <c r="EO325" s="297"/>
      <c r="EP325" s="311"/>
      <c r="EQ325" s="311"/>
      <c r="ER325" s="311"/>
      <c r="ES325" s="311"/>
      <c r="ET325" s="312"/>
      <c r="EU325" s="311"/>
      <c r="EV325" s="297"/>
      <c r="EW325" s="311"/>
      <c r="EX325" s="311"/>
      <c r="EY325" s="311"/>
      <c r="EZ325" s="311"/>
      <c r="FA325" s="312"/>
      <c r="FB325" s="311"/>
      <c r="FC325" s="298"/>
    </row>
    <row r="326" spans="1:159" s="205" customFormat="1" ht="39.9" customHeight="1" x14ac:dyDescent="0.25">
      <c r="A326" s="206"/>
      <c r="B326" s="196"/>
      <c r="C326" s="292"/>
      <c r="D326" s="198"/>
      <c r="E326" s="299"/>
      <c r="F326" s="200"/>
      <c r="G326" s="301"/>
      <c r="H326" s="303"/>
      <c r="I326" s="299"/>
      <c r="J326" s="299"/>
      <c r="K326" s="299"/>
      <c r="L326" s="289"/>
      <c r="M326" s="299"/>
      <c r="N326" s="289"/>
      <c r="O326" s="363" t="str">
        <f>IF(P326="","",IF(OR(I326="",J326=""),"",IF(AND(ISNUMBER(FIND("post-", I326)),J326=ProductCode!$I$12),ProductCode!$F$19,IF(AND(ISNUMBER(FIND("pre-", I326)),J326=ProductCode!$I$12),ProductCode!$F$20,IF(ISNUMBER(FIND("post-", I326)),ProductCode!$F$17,ProductCode!$F$18)))))</f>
        <v/>
      </c>
      <c r="P326" s="295" t="str">
        <f t="shared" si="14"/>
        <v/>
      </c>
      <c r="Q326" s="306"/>
      <c r="R326" s="203"/>
      <c r="S326" s="308" t="str">
        <f t="shared" si="15"/>
        <v/>
      </c>
      <c r="T326" s="311"/>
      <c r="U326" s="311"/>
      <c r="V326" s="311"/>
      <c r="W326" s="311"/>
      <c r="X326" s="312"/>
      <c r="Y326" s="311"/>
      <c r="Z326" s="297"/>
      <c r="AA326" s="311"/>
      <c r="AB326" s="311"/>
      <c r="AC326" s="311"/>
      <c r="AD326" s="311"/>
      <c r="AE326" s="312"/>
      <c r="AF326" s="311"/>
      <c r="AG326" s="297"/>
      <c r="AH326" s="311"/>
      <c r="AI326" s="311"/>
      <c r="AJ326" s="311"/>
      <c r="AK326" s="311"/>
      <c r="AL326" s="312"/>
      <c r="AM326" s="311"/>
      <c r="AN326" s="297"/>
      <c r="AO326" s="311"/>
      <c r="AP326" s="311"/>
      <c r="AQ326" s="311"/>
      <c r="AR326" s="311"/>
      <c r="AS326" s="312"/>
      <c r="AT326" s="311"/>
      <c r="AU326" s="297"/>
      <c r="AV326" s="311"/>
      <c r="AW326" s="311"/>
      <c r="AX326" s="311"/>
      <c r="AY326" s="311"/>
      <c r="AZ326" s="312"/>
      <c r="BA326" s="311"/>
      <c r="BB326" s="297"/>
      <c r="BC326" s="311"/>
      <c r="BD326" s="311"/>
      <c r="BE326" s="311"/>
      <c r="BF326" s="311"/>
      <c r="BG326" s="312"/>
      <c r="BH326" s="311"/>
      <c r="BI326" s="297"/>
      <c r="BJ326" s="311"/>
      <c r="BK326" s="311"/>
      <c r="BL326" s="311"/>
      <c r="BM326" s="311"/>
      <c r="BN326" s="312"/>
      <c r="BO326" s="311"/>
      <c r="BP326" s="297"/>
      <c r="BQ326" s="311"/>
      <c r="BR326" s="311"/>
      <c r="BS326" s="311"/>
      <c r="BT326" s="311"/>
      <c r="BU326" s="312"/>
      <c r="BV326" s="311"/>
      <c r="BW326" s="297"/>
      <c r="BX326" s="311"/>
      <c r="BY326" s="311"/>
      <c r="BZ326" s="311"/>
      <c r="CA326" s="311"/>
      <c r="CB326" s="312"/>
      <c r="CC326" s="311"/>
      <c r="CD326" s="297"/>
      <c r="CE326" s="311"/>
      <c r="CF326" s="311"/>
      <c r="CG326" s="311"/>
      <c r="CH326" s="311"/>
      <c r="CI326" s="312"/>
      <c r="CJ326" s="311"/>
      <c r="CK326" s="297"/>
      <c r="CL326" s="311"/>
      <c r="CM326" s="311"/>
      <c r="CN326" s="311"/>
      <c r="CO326" s="311"/>
      <c r="CP326" s="312"/>
      <c r="CQ326" s="311"/>
      <c r="CR326" s="297"/>
      <c r="CS326" s="311"/>
      <c r="CT326" s="311"/>
      <c r="CU326" s="311"/>
      <c r="CV326" s="311"/>
      <c r="CW326" s="312"/>
      <c r="CX326" s="311"/>
      <c r="CY326" s="297"/>
      <c r="CZ326" s="311"/>
      <c r="DA326" s="311"/>
      <c r="DB326" s="311"/>
      <c r="DC326" s="311"/>
      <c r="DD326" s="312"/>
      <c r="DE326" s="311"/>
      <c r="DF326" s="297"/>
      <c r="DG326" s="311"/>
      <c r="DH326" s="311"/>
      <c r="DI326" s="311"/>
      <c r="DJ326" s="311"/>
      <c r="DK326" s="312"/>
      <c r="DL326" s="311"/>
      <c r="DM326" s="297"/>
      <c r="DN326" s="311"/>
      <c r="DO326" s="311"/>
      <c r="DP326" s="311"/>
      <c r="DQ326" s="311"/>
      <c r="DR326" s="312"/>
      <c r="DS326" s="311"/>
      <c r="DT326" s="297"/>
      <c r="DU326" s="311"/>
      <c r="DV326" s="311"/>
      <c r="DW326" s="311"/>
      <c r="DX326" s="311"/>
      <c r="DY326" s="312"/>
      <c r="DZ326" s="311"/>
      <c r="EA326" s="297"/>
      <c r="EB326" s="311"/>
      <c r="EC326" s="311"/>
      <c r="ED326" s="311"/>
      <c r="EE326" s="311"/>
      <c r="EF326" s="312"/>
      <c r="EG326" s="311"/>
      <c r="EH326" s="297"/>
      <c r="EI326" s="311"/>
      <c r="EJ326" s="311"/>
      <c r="EK326" s="311"/>
      <c r="EL326" s="311"/>
      <c r="EM326" s="312"/>
      <c r="EN326" s="311"/>
      <c r="EO326" s="297"/>
      <c r="EP326" s="311"/>
      <c r="EQ326" s="311"/>
      <c r="ER326" s="311"/>
      <c r="ES326" s="311"/>
      <c r="ET326" s="312"/>
      <c r="EU326" s="311"/>
      <c r="EV326" s="297"/>
      <c r="EW326" s="311"/>
      <c r="EX326" s="311"/>
      <c r="EY326" s="311"/>
      <c r="EZ326" s="311"/>
      <c r="FA326" s="312"/>
      <c r="FB326" s="311"/>
      <c r="FC326" s="298"/>
    </row>
    <row r="327" spans="1:159" s="205" customFormat="1" ht="39.9" customHeight="1" x14ac:dyDescent="0.25">
      <c r="A327" s="206"/>
      <c r="B327" s="196"/>
      <c r="C327" s="292"/>
      <c r="D327" s="198"/>
      <c r="E327" s="299"/>
      <c r="F327" s="200"/>
      <c r="G327" s="301"/>
      <c r="H327" s="303"/>
      <c r="I327" s="299"/>
      <c r="J327" s="299"/>
      <c r="K327" s="299"/>
      <c r="L327" s="289"/>
      <c r="M327" s="299"/>
      <c r="N327" s="289"/>
      <c r="O327" s="363" t="str">
        <f>IF(P327="","",IF(OR(I327="",J327=""),"",IF(AND(ISNUMBER(FIND("post-", I327)),J327=ProductCode!$I$12),ProductCode!$F$19,IF(AND(ISNUMBER(FIND("pre-", I327)),J327=ProductCode!$I$12),ProductCode!$F$20,IF(ISNUMBER(FIND("post-", I327)),ProductCode!$F$17,ProductCode!$F$18)))))</f>
        <v/>
      </c>
      <c r="P327" s="295" t="str">
        <f t="shared" si="14"/>
        <v/>
      </c>
      <c r="Q327" s="306"/>
      <c r="R327" s="203"/>
      <c r="S327" s="308" t="str">
        <f t="shared" si="15"/>
        <v/>
      </c>
      <c r="T327" s="311"/>
      <c r="U327" s="311"/>
      <c r="V327" s="311"/>
      <c r="W327" s="311"/>
      <c r="X327" s="312"/>
      <c r="Y327" s="311"/>
      <c r="Z327" s="297"/>
      <c r="AA327" s="311"/>
      <c r="AB327" s="311"/>
      <c r="AC327" s="311"/>
      <c r="AD327" s="311"/>
      <c r="AE327" s="312"/>
      <c r="AF327" s="311"/>
      <c r="AG327" s="297"/>
      <c r="AH327" s="311"/>
      <c r="AI327" s="311"/>
      <c r="AJ327" s="311"/>
      <c r="AK327" s="311"/>
      <c r="AL327" s="312"/>
      <c r="AM327" s="311"/>
      <c r="AN327" s="297"/>
      <c r="AO327" s="311"/>
      <c r="AP327" s="311"/>
      <c r="AQ327" s="311"/>
      <c r="AR327" s="311"/>
      <c r="AS327" s="312"/>
      <c r="AT327" s="311"/>
      <c r="AU327" s="297"/>
      <c r="AV327" s="311"/>
      <c r="AW327" s="311"/>
      <c r="AX327" s="311"/>
      <c r="AY327" s="311"/>
      <c r="AZ327" s="312"/>
      <c r="BA327" s="311"/>
      <c r="BB327" s="297"/>
      <c r="BC327" s="311"/>
      <c r="BD327" s="311"/>
      <c r="BE327" s="311"/>
      <c r="BF327" s="311"/>
      <c r="BG327" s="312"/>
      <c r="BH327" s="311"/>
      <c r="BI327" s="297"/>
      <c r="BJ327" s="311"/>
      <c r="BK327" s="311"/>
      <c r="BL327" s="311"/>
      <c r="BM327" s="311"/>
      <c r="BN327" s="312"/>
      <c r="BO327" s="311"/>
      <c r="BP327" s="297"/>
      <c r="BQ327" s="311"/>
      <c r="BR327" s="311"/>
      <c r="BS327" s="311"/>
      <c r="BT327" s="311"/>
      <c r="BU327" s="312"/>
      <c r="BV327" s="311"/>
      <c r="BW327" s="297"/>
      <c r="BX327" s="311"/>
      <c r="BY327" s="311"/>
      <c r="BZ327" s="311"/>
      <c r="CA327" s="311"/>
      <c r="CB327" s="312"/>
      <c r="CC327" s="311"/>
      <c r="CD327" s="297"/>
      <c r="CE327" s="311"/>
      <c r="CF327" s="311"/>
      <c r="CG327" s="311"/>
      <c r="CH327" s="311"/>
      <c r="CI327" s="312"/>
      <c r="CJ327" s="311"/>
      <c r="CK327" s="297"/>
      <c r="CL327" s="311"/>
      <c r="CM327" s="311"/>
      <c r="CN327" s="311"/>
      <c r="CO327" s="311"/>
      <c r="CP327" s="312"/>
      <c r="CQ327" s="311"/>
      <c r="CR327" s="297"/>
      <c r="CS327" s="311"/>
      <c r="CT327" s="311"/>
      <c r="CU327" s="311"/>
      <c r="CV327" s="311"/>
      <c r="CW327" s="312"/>
      <c r="CX327" s="311"/>
      <c r="CY327" s="297"/>
      <c r="CZ327" s="311"/>
      <c r="DA327" s="311"/>
      <c r="DB327" s="311"/>
      <c r="DC327" s="311"/>
      <c r="DD327" s="312"/>
      <c r="DE327" s="311"/>
      <c r="DF327" s="297"/>
      <c r="DG327" s="311"/>
      <c r="DH327" s="311"/>
      <c r="DI327" s="311"/>
      <c r="DJ327" s="311"/>
      <c r="DK327" s="312"/>
      <c r="DL327" s="311"/>
      <c r="DM327" s="297"/>
      <c r="DN327" s="311"/>
      <c r="DO327" s="311"/>
      <c r="DP327" s="311"/>
      <c r="DQ327" s="311"/>
      <c r="DR327" s="312"/>
      <c r="DS327" s="311"/>
      <c r="DT327" s="297"/>
      <c r="DU327" s="311"/>
      <c r="DV327" s="311"/>
      <c r="DW327" s="311"/>
      <c r="DX327" s="311"/>
      <c r="DY327" s="312"/>
      <c r="DZ327" s="311"/>
      <c r="EA327" s="297"/>
      <c r="EB327" s="311"/>
      <c r="EC327" s="311"/>
      <c r="ED327" s="311"/>
      <c r="EE327" s="311"/>
      <c r="EF327" s="312"/>
      <c r="EG327" s="311"/>
      <c r="EH327" s="297"/>
      <c r="EI327" s="311"/>
      <c r="EJ327" s="311"/>
      <c r="EK327" s="311"/>
      <c r="EL327" s="311"/>
      <c r="EM327" s="312"/>
      <c r="EN327" s="311"/>
      <c r="EO327" s="297"/>
      <c r="EP327" s="311"/>
      <c r="EQ327" s="311"/>
      <c r="ER327" s="311"/>
      <c r="ES327" s="311"/>
      <c r="ET327" s="312"/>
      <c r="EU327" s="311"/>
      <c r="EV327" s="297"/>
      <c r="EW327" s="311"/>
      <c r="EX327" s="311"/>
      <c r="EY327" s="311"/>
      <c r="EZ327" s="311"/>
      <c r="FA327" s="312"/>
      <c r="FB327" s="311"/>
      <c r="FC327" s="298"/>
    </row>
    <row r="328" spans="1:159" s="205" customFormat="1" ht="39.9" customHeight="1" x14ac:dyDescent="0.25">
      <c r="A328" s="206"/>
      <c r="B328" s="196"/>
      <c r="C328" s="292"/>
      <c r="D328" s="198"/>
      <c r="E328" s="299"/>
      <c r="F328" s="200"/>
      <c r="G328" s="301"/>
      <c r="H328" s="303"/>
      <c r="I328" s="299"/>
      <c r="J328" s="299"/>
      <c r="K328" s="299"/>
      <c r="L328" s="289"/>
      <c r="M328" s="299"/>
      <c r="N328" s="289"/>
      <c r="O328" s="363" t="str">
        <f>IF(P328="","",IF(OR(I328="",J328=""),"",IF(AND(ISNUMBER(FIND("post-", I328)),J328=ProductCode!$I$12),ProductCode!$F$19,IF(AND(ISNUMBER(FIND("pre-", I328)),J328=ProductCode!$I$12),ProductCode!$F$20,IF(ISNUMBER(FIND("post-", I328)),ProductCode!$F$17,ProductCode!$F$18)))))</f>
        <v/>
      </c>
      <c r="P328" s="295" t="str">
        <f t="shared" si="14"/>
        <v/>
      </c>
      <c r="Q328" s="306"/>
      <c r="R328" s="203"/>
      <c r="S328" s="308" t="str">
        <f t="shared" si="15"/>
        <v/>
      </c>
      <c r="T328" s="311"/>
      <c r="U328" s="311"/>
      <c r="V328" s="311"/>
      <c r="W328" s="311"/>
      <c r="X328" s="312"/>
      <c r="Y328" s="311"/>
      <c r="Z328" s="297"/>
      <c r="AA328" s="311"/>
      <c r="AB328" s="311"/>
      <c r="AC328" s="311"/>
      <c r="AD328" s="311"/>
      <c r="AE328" s="312"/>
      <c r="AF328" s="311"/>
      <c r="AG328" s="297"/>
      <c r="AH328" s="311"/>
      <c r="AI328" s="311"/>
      <c r="AJ328" s="311"/>
      <c r="AK328" s="311"/>
      <c r="AL328" s="312"/>
      <c r="AM328" s="311"/>
      <c r="AN328" s="297"/>
      <c r="AO328" s="311"/>
      <c r="AP328" s="311"/>
      <c r="AQ328" s="311"/>
      <c r="AR328" s="311"/>
      <c r="AS328" s="312"/>
      <c r="AT328" s="311"/>
      <c r="AU328" s="297"/>
      <c r="AV328" s="311"/>
      <c r="AW328" s="311"/>
      <c r="AX328" s="311"/>
      <c r="AY328" s="311"/>
      <c r="AZ328" s="312"/>
      <c r="BA328" s="311"/>
      <c r="BB328" s="297"/>
      <c r="BC328" s="311"/>
      <c r="BD328" s="311"/>
      <c r="BE328" s="311"/>
      <c r="BF328" s="311"/>
      <c r="BG328" s="312"/>
      <c r="BH328" s="311"/>
      <c r="BI328" s="297"/>
      <c r="BJ328" s="311"/>
      <c r="BK328" s="311"/>
      <c r="BL328" s="311"/>
      <c r="BM328" s="311"/>
      <c r="BN328" s="312"/>
      <c r="BO328" s="311"/>
      <c r="BP328" s="297"/>
      <c r="BQ328" s="311"/>
      <c r="BR328" s="311"/>
      <c r="BS328" s="311"/>
      <c r="BT328" s="311"/>
      <c r="BU328" s="312"/>
      <c r="BV328" s="311"/>
      <c r="BW328" s="297"/>
      <c r="BX328" s="311"/>
      <c r="BY328" s="311"/>
      <c r="BZ328" s="311"/>
      <c r="CA328" s="311"/>
      <c r="CB328" s="312"/>
      <c r="CC328" s="311"/>
      <c r="CD328" s="297"/>
      <c r="CE328" s="311"/>
      <c r="CF328" s="311"/>
      <c r="CG328" s="311"/>
      <c r="CH328" s="311"/>
      <c r="CI328" s="312"/>
      <c r="CJ328" s="311"/>
      <c r="CK328" s="297"/>
      <c r="CL328" s="311"/>
      <c r="CM328" s="311"/>
      <c r="CN328" s="311"/>
      <c r="CO328" s="311"/>
      <c r="CP328" s="312"/>
      <c r="CQ328" s="311"/>
      <c r="CR328" s="297"/>
      <c r="CS328" s="311"/>
      <c r="CT328" s="311"/>
      <c r="CU328" s="311"/>
      <c r="CV328" s="311"/>
      <c r="CW328" s="312"/>
      <c r="CX328" s="311"/>
      <c r="CY328" s="297"/>
      <c r="CZ328" s="311"/>
      <c r="DA328" s="311"/>
      <c r="DB328" s="311"/>
      <c r="DC328" s="311"/>
      <c r="DD328" s="312"/>
      <c r="DE328" s="311"/>
      <c r="DF328" s="297"/>
      <c r="DG328" s="311"/>
      <c r="DH328" s="311"/>
      <c r="DI328" s="311"/>
      <c r="DJ328" s="311"/>
      <c r="DK328" s="312"/>
      <c r="DL328" s="311"/>
      <c r="DM328" s="297"/>
      <c r="DN328" s="311"/>
      <c r="DO328" s="311"/>
      <c r="DP328" s="311"/>
      <c r="DQ328" s="311"/>
      <c r="DR328" s="312"/>
      <c r="DS328" s="311"/>
      <c r="DT328" s="297"/>
      <c r="DU328" s="311"/>
      <c r="DV328" s="311"/>
      <c r="DW328" s="311"/>
      <c r="DX328" s="311"/>
      <c r="DY328" s="312"/>
      <c r="DZ328" s="311"/>
      <c r="EA328" s="297"/>
      <c r="EB328" s="311"/>
      <c r="EC328" s="311"/>
      <c r="ED328" s="311"/>
      <c r="EE328" s="311"/>
      <c r="EF328" s="312"/>
      <c r="EG328" s="311"/>
      <c r="EH328" s="297"/>
      <c r="EI328" s="311"/>
      <c r="EJ328" s="311"/>
      <c r="EK328" s="311"/>
      <c r="EL328" s="311"/>
      <c r="EM328" s="312"/>
      <c r="EN328" s="311"/>
      <c r="EO328" s="297"/>
      <c r="EP328" s="311"/>
      <c r="EQ328" s="311"/>
      <c r="ER328" s="311"/>
      <c r="ES328" s="311"/>
      <c r="ET328" s="312"/>
      <c r="EU328" s="311"/>
      <c r="EV328" s="297"/>
      <c r="EW328" s="311"/>
      <c r="EX328" s="311"/>
      <c r="EY328" s="311"/>
      <c r="EZ328" s="311"/>
      <c r="FA328" s="312"/>
      <c r="FB328" s="311"/>
      <c r="FC328" s="298"/>
    </row>
    <row r="329" spans="1:159" s="205" customFormat="1" ht="39.9" customHeight="1" x14ac:dyDescent="0.25">
      <c r="A329" s="206"/>
      <c r="B329" s="196"/>
      <c r="C329" s="292"/>
      <c r="D329" s="198"/>
      <c r="E329" s="299"/>
      <c r="F329" s="200"/>
      <c r="G329" s="301"/>
      <c r="H329" s="303"/>
      <c r="I329" s="299"/>
      <c r="J329" s="299"/>
      <c r="K329" s="299"/>
      <c r="L329" s="289"/>
      <c r="M329" s="299"/>
      <c r="N329" s="289"/>
      <c r="O329" s="363" t="str">
        <f>IF(P329="","",IF(OR(I329="",J329=""),"",IF(AND(ISNUMBER(FIND("post-", I329)),J329=ProductCode!$I$12),ProductCode!$F$19,IF(AND(ISNUMBER(FIND("pre-", I329)),J329=ProductCode!$I$12),ProductCode!$F$20,IF(ISNUMBER(FIND("post-", I329)),ProductCode!$F$17,ProductCode!$F$18)))))</f>
        <v/>
      </c>
      <c r="P329" s="295" t="str">
        <f t="shared" si="14"/>
        <v/>
      </c>
      <c r="Q329" s="306"/>
      <c r="R329" s="203"/>
      <c r="S329" s="308" t="str">
        <f t="shared" si="15"/>
        <v/>
      </c>
      <c r="T329" s="311"/>
      <c r="U329" s="311"/>
      <c r="V329" s="311"/>
      <c r="W329" s="311"/>
      <c r="X329" s="312"/>
      <c r="Y329" s="311"/>
      <c r="Z329" s="297"/>
      <c r="AA329" s="311"/>
      <c r="AB329" s="311"/>
      <c r="AC329" s="311"/>
      <c r="AD329" s="311"/>
      <c r="AE329" s="312"/>
      <c r="AF329" s="311"/>
      <c r="AG329" s="297"/>
      <c r="AH329" s="311"/>
      <c r="AI329" s="311"/>
      <c r="AJ329" s="311"/>
      <c r="AK329" s="311"/>
      <c r="AL329" s="312"/>
      <c r="AM329" s="311"/>
      <c r="AN329" s="297"/>
      <c r="AO329" s="311"/>
      <c r="AP329" s="311"/>
      <c r="AQ329" s="311"/>
      <c r="AR329" s="311"/>
      <c r="AS329" s="312"/>
      <c r="AT329" s="311"/>
      <c r="AU329" s="297"/>
      <c r="AV329" s="311"/>
      <c r="AW329" s="311"/>
      <c r="AX329" s="311"/>
      <c r="AY329" s="311"/>
      <c r="AZ329" s="312"/>
      <c r="BA329" s="311"/>
      <c r="BB329" s="297"/>
      <c r="BC329" s="311"/>
      <c r="BD329" s="311"/>
      <c r="BE329" s="311"/>
      <c r="BF329" s="311"/>
      <c r="BG329" s="312"/>
      <c r="BH329" s="311"/>
      <c r="BI329" s="297"/>
      <c r="BJ329" s="311"/>
      <c r="BK329" s="311"/>
      <c r="BL329" s="311"/>
      <c r="BM329" s="311"/>
      <c r="BN329" s="312"/>
      <c r="BO329" s="311"/>
      <c r="BP329" s="297"/>
      <c r="BQ329" s="311"/>
      <c r="BR329" s="311"/>
      <c r="BS329" s="311"/>
      <c r="BT329" s="311"/>
      <c r="BU329" s="312"/>
      <c r="BV329" s="311"/>
      <c r="BW329" s="297"/>
      <c r="BX329" s="311"/>
      <c r="BY329" s="311"/>
      <c r="BZ329" s="311"/>
      <c r="CA329" s="311"/>
      <c r="CB329" s="312"/>
      <c r="CC329" s="311"/>
      <c r="CD329" s="297"/>
      <c r="CE329" s="311"/>
      <c r="CF329" s="311"/>
      <c r="CG329" s="311"/>
      <c r="CH329" s="311"/>
      <c r="CI329" s="312"/>
      <c r="CJ329" s="311"/>
      <c r="CK329" s="297"/>
      <c r="CL329" s="311"/>
      <c r="CM329" s="311"/>
      <c r="CN329" s="311"/>
      <c r="CO329" s="311"/>
      <c r="CP329" s="312"/>
      <c r="CQ329" s="311"/>
      <c r="CR329" s="297"/>
      <c r="CS329" s="311"/>
      <c r="CT329" s="311"/>
      <c r="CU329" s="311"/>
      <c r="CV329" s="311"/>
      <c r="CW329" s="312"/>
      <c r="CX329" s="311"/>
      <c r="CY329" s="297"/>
      <c r="CZ329" s="311"/>
      <c r="DA329" s="311"/>
      <c r="DB329" s="311"/>
      <c r="DC329" s="311"/>
      <c r="DD329" s="312"/>
      <c r="DE329" s="311"/>
      <c r="DF329" s="297"/>
      <c r="DG329" s="311"/>
      <c r="DH329" s="311"/>
      <c r="DI329" s="311"/>
      <c r="DJ329" s="311"/>
      <c r="DK329" s="312"/>
      <c r="DL329" s="311"/>
      <c r="DM329" s="297"/>
      <c r="DN329" s="311"/>
      <c r="DO329" s="311"/>
      <c r="DP329" s="311"/>
      <c r="DQ329" s="311"/>
      <c r="DR329" s="312"/>
      <c r="DS329" s="311"/>
      <c r="DT329" s="297"/>
      <c r="DU329" s="311"/>
      <c r="DV329" s="311"/>
      <c r="DW329" s="311"/>
      <c r="DX329" s="311"/>
      <c r="DY329" s="312"/>
      <c r="DZ329" s="311"/>
      <c r="EA329" s="297"/>
      <c r="EB329" s="311"/>
      <c r="EC329" s="311"/>
      <c r="ED329" s="311"/>
      <c r="EE329" s="311"/>
      <c r="EF329" s="312"/>
      <c r="EG329" s="311"/>
      <c r="EH329" s="297"/>
      <c r="EI329" s="311"/>
      <c r="EJ329" s="311"/>
      <c r="EK329" s="311"/>
      <c r="EL329" s="311"/>
      <c r="EM329" s="312"/>
      <c r="EN329" s="311"/>
      <c r="EO329" s="297"/>
      <c r="EP329" s="311"/>
      <c r="EQ329" s="311"/>
      <c r="ER329" s="311"/>
      <c r="ES329" s="311"/>
      <c r="ET329" s="312"/>
      <c r="EU329" s="311"/>
      <c r="EV329" s="297"/>
      <c r="EW329" s="311"/>
      <c r="EX329" s="311"/>
      <c r="EY329" s="311"/>
      <c r="EZ329" s="311"/>
      <c r="FA329" s="312"/>
      <c r="FB329" s="311"/>
      <c r="FC329" s="298"/>
    </row>
    <row r="330" spans="1:159" s="205" customFormat="1" ht="39.9" customHeight="1" x14ac:dyDescent="0.25">
      <c r="A330" s="206"/>
      <c r="B330" s="196"/>
      <c r="C330" s="292"/>
      <c r="D330" s="198"/>
      <c r="E330" s="299"/>
      <c r="F330" s="200"/>
      <c r="G330" s="301"/>
      <c r="H330" s="303"/>
      <c r="I330" s="299"/>
      <c r="J330" s="299"/>
      <c r="K330" s="299"/>
      <c r="L330" s="289"/>
      <c r="M330" s="299"/>
      <c r="N330" s="289"/>
      <c r="O330" s="363" t="str">
        <f>IF(P330="","",IF(OR(I330="",J330=""),"",IF(AND(ISNUMBER(FIND("post-", I330)),J330=ProductCode!$I$12),ProductCode!$F$19,IF(AND(ISNUMBER(FIND("pre-", I330)),J330=ProductCode!$I$12),ProductCode!$F$20,IF(ISNUMBER(FIND("post-", I330)),ProductCode!$F$17,ProductCode!$F$18)))))</f>
        <v/>
      </c>
      <c r="P330" s="295" t="str">
        <f t="shared" si="14"/>
        <v/>
      </c>
      <c r="Q330" s="306"/>
      <c r="R330" s="203"/>
      <c r="S330" s="308" t="str">
        <f t="shared" si="15"/>
        <v/>
      </c>
      <c r="T330" s="311"/>
      <c r="U330" s="311"/>
      <c r="V330" s="311"/>
      <c r="W330" s="311"/>
      <c r="X330" s="312"/>
      <c r="Y330" s="311"/>
      <c r="Z330" s="297"/>
      <c r="AA330" s="311"/>
      <c r="AB330" s="311"/>
      <c r="AC330" s="311"/>
      <c r="AD330" s="311"/>
      <c r="AE330" s="312"/>
      <c r="AF330" s="311"/>
      <c r="AG330" s="297"/>
      <c r="AH330" s="311"/>
      <c r="AI330" s="311"/>
      <c r="AJ330" s="311"/>
      <c r="AK330" s="311"/>
      <c r="AL330" s="312"/>
      <c r="AM330" s="311"/>
      <c r="AN330" s="297"/>
      <c r="AO330" s="311"/>
      <c r="AP330" s="311"/>
      <c r="AQ330" s="311"/>
      <c r="AR330" s="311"/>
      <c r="AS330" s="312"/>
      <c r="AT330" s="311"/>
      <c r="AU330" s="297"/>
      <c r="AV330" s="311"/>
      <c r="AW330" s="311"/>
      <c r="AX330" s="311"/>
      <c r="AY330" s="311"/>
      <c r="AZ330" s="312"/>
      <c r="BA330" s="311"/>
      <c r="BB330" s="297"/>
      <c r="BC330" s="311"/>
      <c r="BD330" s="311"/>
      <c r="BE330" s="311"/>
      <c r="BF330" s="311"/>
      <c r="BG330" s="312"/>
      <c r="BH330" s="311"/>
      <c r="BI330" s="297"/>
      <c r="BJ330" s="311"/>
      <c r="BK330" s="311"/>
      <c r="BL330" s="311"/>
      <c r="BM330" s="311"/>
      <c r="BN330" s="312"/>
      <c r="BO330" s="311"/>
      <c r="BP330" s="297"/>
      <c r="BQ330" s="311"/>
      <c r="BR330" s="311"/>
      <c r="BS330" s="311"/>
      <c r="BT330" s="311"/>
      <c r="BU330" s="312"/>
      <c r="BV330" s="311"/>
      <c r="BW330" s="297"/>
      <c r="BX330" s="311"/>
      <c r="BY330" s="311"/>
      <c r="BZ330" s="311"/>
      <c r="CA330" s="311"/>
      <c r="CB330" s="312"/>
      <c r="CC330" s="311"/>
      <c r="CD330" s="297"/>
      <c r="CE330" s="311"/>
      <c r="CF330" s="311"/>
      <c r="CG330" s="311"/>
      <c r="CH330" s="311"/>
      <c r="CI330" s="312"/>
      <c r="CJ330" s="311"/>
      <c r="CK330" s="297"/>
      <c r="CL330" s="311"/>
      <c r="CM330" s="311"/>
      <c r="CN330" s="311"/>
      <c r="CO330" s="311"/>
      <c r="CP330" s="312"/>
      <c r="CQ330" s="311"/>
      <c r="CR330" s="297"/>
      <c r="CS330" s="311"/>
      <c r="CT330" s="311"/>
      <c r="CU330" s="311"/>
      <c r="CV330" s="311"/>
      <c r="CW330" s="312"/>
      <c r="CX330" s="311"/>
      <c r="CY330" s="297"/>
      <c r="CZ330" s="311"/>
      <c r="DA330" s="311"/>
      <c r="DB330" s="311"/>
      <c r="DC330" s="311"/>
      <c r="DD330" s="312"/>
      <c r="DE330" s="311"/>
      <c r="DF330" s="297"/>
      <c r="DG330" s="311"/>
      <c r="DH330" s="311"/>
      <c r="DI330" s="311"/>
      <c r="DJ330" s="311"/>
      <c r="DK330" s="312"/>
      <c r="DL330" s="311"/>
      <c r="DM330" s="297"/>
      <c r="DN330" s="311"/>
      <c r="DO330" s="311"/>
      <c r="DP330" s="311"/>
      <c r="DQ330" s="311"/>
      <c r="DR330" s="312"/>
      <c r="DS330" s="311"/>
      <c r="DT330" s="297"/>
      <c r="DU330" s="311"/>
      <c r="DV330" s="311"/>
      <c r="DW330" s="311"/>
      <c r="DX330" s="311"/>
      <c r="DY330" s="312"/>
      <c r="DZ330" s="311"/>
      <c r="EA330" s="297"/>
      <c r="EB330" s="311"/>
      <c r="EC330" s="311"/>
      <c r="ED330" s="311"/>
      <c r="EE330" s="311"/>
      <c r="EF330" s="312"/>
      <c r="EG330" s="311"/>
      <c r="EH330" s="297"/>
      <c r="EI330" s="311"/>
      <c r="EJ330" s="311"/>
      <c r="EK330" s="311"/>
      <c r="EL330" s="311"/>
      <c r="EM330" s="312"/>
      <c r="EN330" s="311"/>
      <c r="EO330" s="297"/>
      <c r="EP330" s="311"/>
      <c r="EQ330" s="311"/>
      <c r="ER330" s="311"/>
      <c r="ES330" s="311"/>
      <c r="ET330" s="312"/>
      <c r="EU330" s="311"/>
      <c r="EV330" s="297"/>
      <c r="EW330" s="311"/>
      <c r="EX330" s="311"/>
      <c r="EY330" s="311"/>
      <c r="EZ330" s="311"/>
      <c r="FA330" s="312"/>
      <c r="FB330" s="311"/>
      <c r="FC330" s="298"/>
    </row>
    <row r="331" spans="1:159" s="205" customFormat="1" ht="39.9" customHeight="1" x14ac:dyDescent="0.25">
      <c r="A331" s="206"/>
      <c r="B331" s="196"/>
      <c r="C331" s="292"/>
      <c r="D331" s="198"/>
      <c r="E331" s="299"/>
      <c r="F331" s="200"/>
      <c r="G331" s="301"/>
      <c r="H331" s="303"/>
      <c r="I331" s="299"/>
      <c r="J331" s="299"/>
      <c r="K331" s="299"/>
      <c r="L331" s="289"/>
      <c r="M331" s="299"/>
      <c r="N331" s="289"/>
      <c r="O331" s="363" t="str">
        <f>IF(P331="","",IF(OR(I331="",J331=""),"",IF(AND(ISNUMBER(FIND("post-", I331)),J331=ProductCode!$I$12),ProductCode!$F$19,IF(AND(ISNUMBER(FIND("pre-", I331)),J331=ProductCode!$I$12),ProductCode!$F$20,IF(ISNUMBER(FIND("post-", I331)),ProductCode!$F$17,ProductCode!$F$18)))))</f>
        <v/>
      </c>
      <c r="P331" s="295" t="str">
        <f t="shared" si="14"/>
        <v/>
      </c>
      <c r="Q331" s="306"/>
      <c r="R331" s="203"/>
      <c r="S331" s="308" t="str">
        <f t="shared" si="15"/>
        <v/>
      </c>
      <c r="T331" s="311"/>
      <c r="U331" s="311"/>
      <c r="V331" s="311"/>
      <c r="W331" s="311"/>
      <c r="X331" s="312"/>
      <c r="Y331" s="311"/>
      <c r="Z331" s="297"/>
      <c r="AA331" s="311"/>
      <c r="AB331" s="311"/>
      <c r="AC331" s="311"/>
      <c r="AD331" s="311"/>
      <c r="AE331" s="312"/>
      <c r="AF331" s="311"/>
      <c r="AG331" s="297"/>
      <c r="AH331" s="311"/>
      <c r="AI331" s="311"/>
      <c r="AJ331" s="311"/>
      <c r="AK331" s="311"/>
      <c r="AL331" s="312"/>
      <c r="AM331" s="311"/>
      <c r="AN331" s="297"/>
      <c r="AO331" s="311"/>
      <c r="AP331" s="311"/>
      <c r="AQ331" s="311"/>
      <c r="AR331" s="311"/>
      <c r="AS331" s="312"/>
      <c r="AT331" s="311"/>
      <c r="AU331" s="297"/>
      <c r="AV331" s="311"/>
      <c r="AW331" s="311"/>
      <c r="AX331" s="311"/>
      <c r="AY331" s="311"/>
      <c r="AZ331" s="312"/>
      <c r="BA331" s="311"/>
      <c r="BB331" s="297"/>
      <c r="BC331" s="311"/>
      <c r="BD331" s="311"/>
      <c r="BE331" s="311"/>
      <c r="BF331" s="311"/>
      <c r="BG331" s="312"/>
      <c r="BH331" s="311"/>
      <c r="BI331" s="297"/>
      <c r="BJ331" s="311"/>
      <c r="BK331" s="311"/>
      <c r="BL331" s="311"/>
      <c r="BM331" s="311"/>
      <c r="BN331" s="312"/>
      <c r="BO331" s="311"/>
      <c r="BP331" s="297"/>
      <c r="BQ331" s="311"/>
      <c r="BR331" s="311"/>
      <c r="BS331" s="311"/>
      <c r="BT331" s="311"/>
      <c r="BU331" s="312"/>
      <c r="BV331" s="311"/>
      <c r="BW331" s="297"/>
      <c r="BX331" s="311"/>
      <c r="BY331" s="311"/>
      <c r="BZ331" s="311"/>
      <c r="CA331" s="311"/>
      <c r="CB331" s="312"/>
      <c r="CC331" s="311"/>
      <c r="CD331" s="297"/>
      <c r="CE331" s="311"/>
      <c r="CF331" s="311"/>
      <c r="CG331" s="311"/>
      <c r="CH331" s="311"/>
      <c r="CI331" s="312"/>
      <c r="CJ331" s="311"/>
      <c r="CK331" s="297"/>
      <c r="CL331" s="311"/>
      <c r="CM331" s="311"/>
      <c r="CN331" s="311"/>
      <c r="CO331" s="311"/>
      <c r="CP331" s="312"/>
      <c r="CQ331" s="311"/>
      <c r="CR331" s="297"/>
      <c r="CS331" s="311"/>
      <c r="CT331" s="311"/>
      <c r="CU331" s="311"/>
      <c r="CV331" s="311"/>
      <c r="CW331" s="312"/>
      <c r="CX331" s="311"/>
      <c r="CY331" s="297"/>
      <c r="CZ331" s="311"/>
      <c r="DA331" s="311"/>
      <c r="DB331" s="311"/>
      <c r="DC331" s="311"/>
      <c r="DD331" s="312"/>
      <c r="DE331" s="311"/>
      <c r="DF331" s="297"/>
      <c r="DG331" s="311"/>
      <c r="DH331" s="311"/>
      <c r="DI331" s="311"/>
      <c r="DJ331" s="311"/>
      <c r="DK331" s="312"/>
      <c r="DL331" s="311"/>
      <c r="DM331" s="297"/>
      <c r="DN331" s="311"/>
      <c r="DO331" s="311"/>
      <c r="DP331" s="311"/>
      <c r="DQ331" s="311"/>
      <c r="DR331" s="312"/>
      <c r="DS331" s="311"/>
      <c r="DT331" s="297"/>
      <c r="DU331" s="311"/>
      <c r="DV331" s="311"/>
      <c r="DW331" s="311"/>
      <c r="DX331" s="311"/>
      <c r="DY331" s="312"/>
      <c r="DZ331" s="311"/>
      <c r="EA331" s="297"/>
      <c r="EB331" s="311"/>
      <c r="EC331" s="311"/>
      <c r="ED331" s="311"/>
      <c r="EE331" s="311"/>
      <c r="EF331" s="312"/>
      <c r="EG331" s="311"/>
      <c r="EH331" s="297"/>
      <c r="EI331" s="311"/>
      <c r="EJ331" s="311"/>
      <c r="EK331" s="311"/>
      <c r="EL331" s="311"/>
      <c r="EM331" s="312"/>
      <c r="EN331" s="311"/>
      <c r="EO331" s="297"/>
      <c r="EP331" s="311"/>
      <c r="EQ331" s="311"/>
      <c r="ER331" s="311"/>
      <c r="ES331" s="311"/>
      <c r="ET331" s="312"/>
      <c r="EU331" s="311"/>
      <c r="EV331" s="297"/>
      <c r="EW331" s="311"/>
      <c r="EX331" s="311"/>
      <c r="EY331" s="311"/>
      <c r="EZ331" s="311"/>
      <c r="FA331" s="312"/>
      <c r="FB331" s="311"/>
      <c r="FC331" s="298"/>
    </row>
    <row r="332" spans="1:159" s="205" customFormat="1" ht="39.9" customHeight="1" x14ac:dyDescent="0.25">
      <c r="A332" s="206"/>
      <c r="B332" s="196"/>
      <c r="C332" s="292"/>
      <c r="D332" s="198"/>
      <c r="E332" s="299"/>
      <c r="F332" s="200"/>
      <c r="G332" s="301"/>
      <c r="H332" s="303"/>
      <c r="I332" s="299"/>
      <c r="J332" s="299"/>
      <c r="K332" s="299"/>
      <c r="L332" s="289"/>
      <c r="M332" s="299"/>
      <c r="N332" s="289"/>
      <c r="O332" s="363" t="str">
        <f>IF(P332="","",IF(OR(I332="",J332=""),"",IF(AND(ISNUMBER(FIND("post-", I332)),J332=ProductCode!$I$12),ProductCode!$F$19,IF(AND(ISNUMBER(FIND("pre-", I332)),J332=ProductCode!$I$12),ProductCode!$F$20,IF(ISNUMBER(FIND("post-", I332)),ProductCode!$F$17,ProductCode!$F$18)))))</f>
        <v/>
      </c>
      <c r="P332" s="295" t="str">
        <f t="shared" si="14"/>
        <v/>
      </c>
      <c r="Q332" s="306"/>
      <c r="R332" s="203"/>
      <c r="S332" s="308" t="str">
        <f t="shared" si="15"/>
        <v/>
      </c>
      <c r="T332" s="311"/>
      <c r="U332" s="311"/>
      <c r="V332" s="311"/>
      <c r="W332" s="311"/>
      <c r="X332" s="312"/>
      <c r="Y332" s="311"/>
      <c r="Z332" s="297"/>
      <c r="AA332" s="311"/>
      <c r="AB332" s="311"/>
      <c r="AC332" s="311"/>
      <c r="AD332" s="311"/>
      <c r="AE332" s="312"/>
      <c r="AF332" s="311"/>
      <c r="AG332" s="297"/>
      <c r="AH332" s="311"/>
      <c r="AI332" s="311"/>
      <c r="AJ332" s="311"/>
      <c r="AK332" s="311"/>
      <c r="AL332" s="312"/>
      <c r="AM332" s="311"/>
      <c r="AN332" s="297"/>
      <c r="AO332" s="311"/>
      <c r="AP332" s="311"/>
      <c r="AQ332" s="311"/>
      <c r="AR332" s="311"/>
      <c r="AS332" s="312"/>
      <c r="AT332" s="311"/>
      <c r="AU332" s="297"/>
      <c r="AV332" s="311"/>
      <c r="AW332" s="311"/>
      <c r="AX332" s="311"/>
      <c r="AY332" s="311"/>
      <c r="AZ332" s="312"/>
      <c r="BA332" s="311"/>
      <c r="BB332" s="297"/>
      <c r="BC332" s="311"/>
      <c r="BD332" s="311"/>
      <c r="BE332" s="311"/>
      <c r="BF332" s="311"/>
      <c r="BG332" s="312"/>
      <c r="BH332" s="311"/>
      <c r="BI332" s="297"/>
      <c r="BJ332" s="311"/>
      <c r="BK332" s="311"/>
      <c r="BL332" s="311"/>
      <c r="BM332" s="311"/>
      <c r="BN332" s="312"/>
      <c r="BO332" s="311"/>
      <c r="BP332" s="297"/>
      <c r="BQ332" s="311"/>
      <c r="BR332" s="311"/>
      <c r="BS332" s="311"/>
      <c r="BT332" s="311"/>
      <c r="BU332" s="312"/>
      <c r="BV332" s="311"/>
      <c r="BW332" s="297"/>
      <c r="BX332" s="311"/>
      <c r="BY332" s="311"/>
      <c r="BZ332" s="311"/>
      <c r="CA332" s="311"/>
      <c r="CB332" s="312"/>
      <c r="CC332" s="311"/>
      <c r="CD332" s="297"/>
      <c r="CE332" s="311"/>
      <c r="CF332" s="311"/>
      <c r="CG332" s="311"/>
      <c r="CH332" s="311"/>
      <c r="CI332" s="312"/>
      <c r="CJ332" s="311"/>
      <c r="CK332" s="297"/>
      <c r="CL332" s="311"/>
      <c r="CM332" s="311"/>
      <c r="CN332" s="311"/>
      <c r="CO332" s="311"/>
      <c r="CP332" s="312"/>
      <c r="CQ332" s="311"/>
      <c r="CR332" s="297"/>
      <c r="CS332" s="311"/>
      <c r="CT332" s="311"/>
      <c r="CU332" s="311"/>
      <c r="CV332" s="311"/>
      <c r="CW332" s="312"/>
      <c r="CX332" s="311"/>
      <c r="CY332" s="297"/>
      <c r="CZ332" s="311"/>
      <c r="DA332" s="311"/>
      <c r="DB332" s="311"/>
      <c r="DC332" s="311"/>
      <c r="DD332" s="312"/>
      <c r="DE332" s="311"/>
      <c r="DF332" s="297"/>
      <c r="DG332" s="311"/>
      <c r="DH332" s="311"/>
      <c r="DI332" s="311"/>
      <c r="DJ332" s="311"/>
      <c r="DK332" s="312"/>
      <c r="DL332" s="311"/>
      <c r="DM332" s="297"/>
      <c r="DN332" s="311"/>
      <c r="DO332" s="311"/>
      <c r="DP332" s="311"/>
      <c r="DQ332" s="311"/>
      <c r="DR332" s="312"/>
      <c r="DS332" s="311"/>
      <c r="DT332" s="297"/>
      <c r="DU332" s="311"/>
      <c r="DV332" s="311"/>
      <c r="DW332" s="311"/>
      <c r="DX332" s="311"/>
      <c r="DY332" s="312"/>
      <c r="DZ332" s="311"/>
      <c r="EA332" s="297"/>
      <c r="EB332" s="311"/>
      <c r="EC332" s="311"/>
      <c r="ED332" s="311"/>
      <c r="EE332" s="311"/>
      <c r="EF332" s="312"/>
      <c r="EG332" s="311"/>
      <c r="EH332" s="297"/>
      <c r="EI332" s="311"/>
      <c r="EJ332" s="311"/>
      <c r="EK332" s="311"/>
      <c r="EL332" s="311"/>
      <c r="EM332" s="312"/>
      <c r="EN332" s="311"/>
      <c r="EO332" s="297"/>
      <c r="EP332" s="311"/>
      <c r="EQ332" s="311"/>
      <c r="ER332" s="311"/>
      <c r="ES332" s="311"/>
      <c r="ET332" s="312"/>
      <c r="EU332" s="311"/>
      <c r="EV332" s="297"/>
      <c r="EW332" s="311"/>
      <c r="EX332" s="311"/>
      <c r="EY332" s="311"/>
      <c r="EZ332" s="311"/>
      <c r="FA332" s="312"/>
      <c r="FB332" s="311"/>
      <c r="FC332" s="298"/>
    </row>
    <row r="333" spans="1:159" s="205" customFormat="1" ht="39.9" customHeight="1" x14ac:dyDescent="0.25">
      <c r="A333" s="206"/>
      <c r="B333" s="196"/>
      <c r="C333" s="292"/>
      <c r="D333" s="198"/>
      <c r="E333" s="299"/>
      <c r="F333" s="200"/>
      <c r="G333" s="301"/>
      <c r="H333" s="303"/>
      <c r="I333" s="299"/>
      <c r="J333" s="299"/>
      <c r="K333" s="299"/>
      <c r="L333" s="289"/>
      <c r="M333" s="299"/>
      <c r="N333" s="289"/>
      <c r="O333" s="363" t="str">
        <f>IF(P333="","",IF(OR(I333="",J333=""),"",IF(AND(ISNUMBER(FIND("post-", I333)),J333=ProductCode!$I$12),ProductCode!$F$19,IF(AND(ISNUMBER(FIND("pre-", I333)),J333=ProductCode!$I$12),ProductCode!$F$20,IF(ISNUMBER(FIND("post-", I333)),ProductCode!$F$17,ProductCode!$F$18)))))</f>
        <v/>
      </c>
      <c r="P333" s="295" t="str">
        <f t="shared" si="14"/>
        <v/>
      </c>
      <c r="Q333" s="306"/>
      <c r="R333" s="203"/>
      <c r="S333" s="308" t="str">
        <f t="shared" si="15"/>
        <v/>
      </c>
      <c r="T333" s="311"/>
      <c r="U333" s="311"/>
      <c r="V333" s="311"/>
      <c r="W333" s="311"/>
      <c r="X333" s="312"/>
      <c r="Y333" s="311"/>
      <c r="Z333" s="297"/>
      <c r="AA333" s="311"/>
      <c r="AB333" s="311"/>
      <c r="AC333" s="311"/>
      <c r="AD333" s="311"/>
      <c r="AE333" s="312"/>
      <c r="AF333" s="311"/>
      <c r="AG333" s="297"/>
      <c r="AH333" s="311"/>
      <c r="AI333" s="311"/>
      <c r="AJ333" s="311"/>
      <c r="AK333" s="311"/>
      <c r="AL333" s="312"/>
      <c r="AM333" s="311"/>
      <c r="AN333" s="297"/>
      <c r="AO333" s="311"/>
      <c r="AP333" s="311"/>
      <c r="AQ333" s="311"/>
      <c r="AR333" s="311"/>
      <c r="AS333" s="312"/>
      <c r="AT333" s="311"/>
      <c r="AU333" s="297"/>
      <c r="AV333" s="311"/>
      <c r="AW333" s="311"/>
      <c r="AX333" s="311"/>
      <c r="AY333" s="311"/>
      <c r="AZ333" s="312"/>
      <c r="BA333" s="311"/>
      <c r="BB333" s="297"/>
      <c r="BC333" s="311"/>
      <c r="BD333" s="311"/>
      <c r="BE333" s="311"/>
      <c r="BF333" s="311"/>
      <c r="BG333" s="312"/>
      <c r="BH333" s="311"/>
      <c r="BI333" s="297"/>
      <c r="BJ333" s="311"/>
      <c r="BK333" s="311"/>
      <c r="BL333" s="311"/>
      <c r="BM333" s="311"/>
      <c r="BN333" s="312"/>
      <c r="BO333" s="311"/>
      <c r="BP333" s="297"/>
      <c r="BQ333" s="311"/>
      <c r="BR333" s="311"/>
      <c r="BS333" s="311"/>
      <c r="BT333" s="311"/>
      <c r="BU333" s="312"/>
      <c r="BV333" s="311"/>
      <c r="BW333" s="297"/>
      <c r="BX333" s="311"/>
      <c r="BY333" s="311"/>
      <c r="BZ333" s="311"/>
      <c r="CA333" s="311"/>
      <c r="CB333" s="312"/>
      <c r="CC333" s="311"/>
      <c r="CD333" s="297"/>
      <c r="CE333" s="311"/>
      <c r="CF333" s="311"/>
      <c r="CG333" s="311"/>
      <c r="CH333" s="311"/>
      <c r="CI333" s="312"/>
      <c r="CJ333" s="311"/>
      <c r="CK333" s="297"/>
      <c r="CL333" s="311"/>
      <c r="CM333" s="311"/>
      <c r="CN333" s="311"/>
      <c r="CO333" s="311"/>
      <c r="CP333" s="312"/>
      <c r="CQ333" s="311"/>
      <c r="CR333" s="297"/>
      <c r="CS333" s="311"/>
      <c r="CT333" s="311"/>
      <c r="CU333" s="311"/>
      <c r="CV333" s="311"/>
      <c r="CW333" s="312"/>
      <c r="CX333" s="311"/>
      <c r="CY333" s="297"/>
      <c r="CZ333" s="311"/>
      <c r="DA333" s="311"/>
      <c r="DB333" s="311"/>
      <c r="DC333" s="311"/>
      <c r="DD333" s="312"/>
      <c r="DE333" s="311"/>
      <c r="DF333" s="297"/>
      <c r="DG333" s="311"/>
      <c r="DH333" s="311"/>
      <c r="DI333" s="311"/>
      <c r="DJ333" s="311"/>
      <c r="DK333" s="312"/>
      <c r="DL333" s="311"/>
      <c r="DM333" s="297"/>
      <c r="DN333" s="311"/>
      <c r="DO333" s="311"/>
      <c r="DP333" s="311"/>
      <c r="DQ333" s="311"/>
      <c r="DR333" s="312"/>
      <c r="DS333" s="311"/>
      <c r="DT333" s="297"/>
      <c r="DU333" s="311"/>
      <c r="DV333" s="311"/>
      <c r="DW333" s="311"/>
      <c r="DX333" s="311"/>
      <c r="DY333" s="312"/>
      <c r="DZ333" s="311"/>
      <c r="EA333" s="297"/>
      <c r="EB333" s="311"/>
      <c r="EC333" s="311"/>
      <c r="ED333" s="311"/>
      <c r="EE333" s="311"/>
      <c r="EF333" s="312"/>
      <c r="EG333" s="311"/>
      <c r="EH333" s="297"/>
      <c r="EI333" s="311"/>
      <c r="EJ333" s="311"/>
      <c r="EK333" s="311"/>
      <c r="EL333" s="311"/>
      <c r="EM333" s="312"/>
      <c r="EN333" s="311"/>
      <c r="EO333" s="297"/>
      <c r="EP333" s="311"/>
      <c r="EQ333" s="311"/>
      <c r="ER333" s="311"/>
      <c r="ES333" s="311"/>
      <c r="ET333" s="312"/>
      <c r="EU333" s="311"/>
      <c r="EV333" s="297"/>
      <c r="EW333" s="311"/>
      <c r="EX333" s="311"/>
      <c r="EY333" s="311"/>
      <c r="EZ333" s="311"/>
      <c r="FA333" s="312"/>
      <c r="FB333" s="311"/>
      <c r="FC333" s="298"/>
    </row>
    <row r="334" spans="1:159" s="205" customFormat="1" ht="39.9" customHeight="1" x14ac:dyDescent="0.25">
      <c r="A334" s="206"/>
      <c r="B334" s="196"/>
      <c r="C334" s="292"/>
      <c r="D334" s="198"/>
      <c r="E334" s="299"/>
      <c r="F334" s="200"/>
      <c r="G334" s="301"/>
      <c r="H334" s="303"/>
      <c r="I334" s="299"/>
      <c r="J334" s="299"/>
      <c r="K334" s="299"/>
      <c r="L334" s="289"/>
      <c r="M334" s="299"/>
      <c r="N334" s="289"/>
      <c r="O334" s="363" t="str">
        <f>IF(P334="","",IF(OR(I334="",J334=""),"",IF(AND(ISNUMBER(FIND("post-", I334)),J334=ProductCode!$I$12),ProductCode!$F$19,IF(AND(ISNUMBER(FIND("pre-", I334)),J334=ProductCode!$I$12),ProductCode!$F$20,IF(ISNUMBER(FIND("post-", I334)),ProductCode!$F$17,ProductCode!$F$18)))))</f>
        <v/>
      </c>
      <c r="P334" s="295" t="str">
        <f t="shared" si="14"/>
        <v/>
      </c>
      <c r="Q334" s="306"/>
      <c r="R334" s="203"/>
      <c r="S334" s="308" t="str">
        <f t="shared" si="15"/>
        <v/>
      </c>
      <c r="T334" s="311"/>
      <c r="U334" s="311"/>
      <c r="V334" s="311"/>
      <c r="W334" s="311"/>
      <c r="X334" s="312"/>
      <c r="Y334" s="311"/>
      <c r="Z334" s="297"/>
      <c r="AA334" s="311"/>
      <c r="AB334" s="311"/>
      <c r="AC334" s="311"/>
      <c r="AD334" s="311"/>
      <c r="AE334" s="312"/>
      <c r="AF334" s="311"/>
      <c r="AG334" s="297"/>
      <c r="AH334" s="311"/>
      <c r="AI334" s="311"/>
      <c r="AJ334" s="311"/>
      <c r="AK334" s="311"/>
      <c r="AL334" s="312"/>
      <c r="AM334" s="311"/>
      <c r="AN334" s="297"/>
      <c r="AO334" s="311"/>
      <c r="AP334" s="311"/>
      <c r="AQ334" s="311"/>
      <c r="AR334" s="311"/>
      <c r="AS334" s="312"/>
      <c r="AT334" s="311"/>
      <c r="AU334" s="297"/>
      <c r="AV334" s="311"/>
      <c r="AW334" s="311"/>
      <c r="AX334" s="311"/>
      <c r="AY334" s="311"/>
      <c r="AZ334" s="312"/>
      <c r="BA334" s="311"/>
      <c r="BB334" s="297"/>
      <c r="BC334" s="311"/>
      <c r="BD334" s="311"/>
      <c r="BE334" s="311"/>
      <c r="BF334" s="311"/>
      <c r="BG334" s="312"/>
      <c r="BH334" s="311"/>
      <c r="BI334" s="297"/>
      <c r="BJ334" s="311"/>
      <c r="BK334" s="311"/>
      <c r="BL334" s="311"/>
      <c r="BM334" s="311"/>
      <c r="BN334" s="312"/>
      <c r="BO334" s="311"/>
      <c r="BP334" s="297"/>
      <c r="BQ334" s="311"/>
      <c r="BR334" s="311"/>
      <c r="BS334" s="311"/>
      <c r="BT334" s="311"/>
      <c r="BU334" s="312"/>
      <c r="BV334" s="311"/>
      <c r="BW334" s="297"/>
      <c r="BX334" s="311"/>
      <c r="BY334" s="311"/>
      <c r="BZ334" s="311"/>
      <c r="CA334" s="311"/>
      <c r="CB334" s="312"/>
      <c r="CC334" s="311"/>
      <c r="CD334" s="297"/>
      <c r="CE334" s="311"/>
      <c r="CF334" s="311"/>
      <c r="CG334" s="311"/>
      <c r="CH334" s="311"/>
      <c r="CI334" s="312"/>
      <c r="CJ334" s="311"/>
      <c r="CK334" s="297"/>
      <c r="CL334" s="311"/>
      <c r="CM334" s="311"/>
      <c r="CN334" s="311"/>
      <c r="CO334" s="311"/>
      <c r="CP334" s="312"/>
      <c r="CQ334" s="311"/>
      <c r="CR334" s="297"/>
      <c r="CS334" s="311"/>
      <c r="CT334" s="311"/>
      <c r="CU334" s="311"/>
      <c r="CV334" s="311"/>
      <c r="CW334" s="312"/>
      <c r="CX334" s="311"/>
      <c r="CY334" s="297"/>
      <c r="CZ334" s="311"/>
      <c r="DA334" s="311"/>
      <c r="DB334" s="311"/>
      <c r="DC334" s="311"/>
      <c r="DD334" s="312"/>
      <c r="DE334" s="311"/>
      <c r="DF334" s="297"/>
      <c r="DG334" s="311"/>
      <c r="DH334" s="311"/>
      <c r="DI334" s="311"/>
      <c r="DJ334" s="311"/>
      <c r="DK334" s="312"/>
      <c r="DL334" s="311"/>
      <c r="DM334" s="297"/>
      <c r="DN334" s="311"/>
      <c r="DO334" s="311"/>
      <c r="DP334" s="311"/>
      <c r="DQ334" s="311"/>
      <c r="DR334" s="312"/>
      <c r="DS334" s="311"/>
      <c r="DT334" s="297"/>
      <c r="DU334" s="311"/>
      <c r="DV334" s="311"/>
      <c r="DW334" s="311"/>
      <c r="DX334" s="311"/>
      <c r="DY334" s="312"/>
      <c r="DZ334" s="311"/>
      <c r="EA334" s="297"/>
      <c r="EB334" s="311"/>
      <c r="EC334" s="311"/>
      <c r="ED334" s="311"/>
      <c r="EE334" s="311"/>
      <c r="EF334" s="312"/>
      <c r="EG334" s="311"/>
      <c r="EH334" s="297"/>
      <c r="EI334" s="311"/>
      <c r="EJ334" s="311"/>
      <c r="EK334" s="311"/>
      <c r="EL334" s="311"/>
      <c r="EM334" s="312"/>
      <c r="EN334" s="311"/>
      <c r="EO334" s="297"/>
      <c r="EP334" s="311"/>
      <c r="EQ334" s="311"/>
      <c r="ER334" s="311"/>
      <c r="ES334" s="311"/>
      <c r="ET334" s="312"/>
      <c r="EU334" s="311"/>
      <c r="EV334" s="297"/>
      <c r="EW334" s="311"/>
      <c r="EX334" s="311"/>
      <c r="EY334" s="311"/>
      <c r="EZ334" s="311"/>
      <c r="FA334" s="312"/>
      <c r="FB334" s="311"/>
      <c r="FC334" s="298"/>
    </row>
    <row r="335" spans="1:159" s="205" customFormat="1" ht="39.9" customHeight="1" x14ac:dyDescent="0.25">
      <c r="A335" s="206"/>
      <c r="B335" s="196"/>
      <c r="C335" s="292"/>
      <c r="D335" s="198"/>
      <c r="E335" s="299"/>
      <c r="F335" s="200"/>
      <c r="G335" s="301"/>
      <c r="H335" s="303"/>
      <c r="I335" s="299"/>
      <c r="J335" s="299"/>
      <c r="K335" s="299"/>
      <c r="L335" s="289"/>
      <c r="M335" s="299"/>
      <c r="N335" s="289"/>
      <c r="O335" s="363" t="str">
        <f>IF(P335="","",IF(OR(I335="",J335=""),"",IF(AND(ISNUMBER(FIND("post-", I335)),J335=ProductCode!$I$12),ProductCode!$F$19,IF(AND(ISNUMBER(FIND("pre-", I335)),J335=ProductCode!$I$12),ProductCode!$F$20,IF(ISNUMBER(FIND("post-", I335)),ProductCode!$F$17,ProductCode!$F$18)))))</f>
        <v/>
      </c>
      <c r="P335" s="295" t="str">
        <f t="shared" si="14"/>
        <v/>
      </c>
      <c r="Q335" s="306"/>
      <c r="R335" s="203"/>
      <c r="S335" s="308" t="str">
        <f t="shared" si="15"/>
        <v/>
      </c>
      <c r="T335" s="311"/>
      <c r="U335" s="311"/>
      <c r="V335" s="311"/>
      <c r="W335" s="311"/>
      <c r="X335" s="312"/>
      <c r="Y335" s="311"/>
      <c r="Z335" s="297"/>
      <c r="AA335" s="311"/>
      <c r="AB335" s="311"/>
      <c r="AC335" s="311"/>
      <c r="AD335" s="311"/>
      <c r="AE335" s="312"/>
      <c r="AF335" s="311"/>
      <c r="AG335" s="297"/>
      <c r="AH335" s="311"/>
      <c r="AI335" s="311"/>
      <c r="AJ335" s="311"/>
      <c r="AK335" s="311"/>
      <c r="AL335" s="312"/>
      <c r="AM335" s="311"/>
      <c r="AN335" s="297"/>
      <c r="AO335" s="311"/>
      <c r="AP335" s="311"/>
      <c r="AQ335" s="311"/>
      <c r="AR335" s="311"/>
      <c r="AS335" s="312"/>
      <c r="AT335" s="311"/>
      <c r="AU335" s="297"/>
      <c r="AV335" s="311"/>
      <c r="AW335" s="311"/>
      <c r="AX335" s="311"/>
      <c r="AY335" s="311"/>
      <c r="AZ335" s="312"/>
      <c r="BA335" s="311"/>
      <c r="BB335" s="297"/>
      <c r="BC335" s="311"/>
      <c r="BD335" s="311"/>
      <c r="BE335" s="311"/>
      <c r="BF335" s="311"/>
      <c r="BG335" s="312"/>
      <c r="BH335" s="311"/>
      <c r="BI335" s="297"/>
      <c r="BJ335" s="311"/>
      <c r="BK335" s="311"/>
      <c r="BL335" s="311"/>
      <c r="BM335" s="311"/>
      <c r="BN335" s="312"/>
      <c r="BO335" s="311"/>
      <c r="BP335" s="297"/>
      <c r="BQ335" s="311"/>
      <c r="BR335" s="311"/>
      <c r="BS335" s="311"/>
      <c r="BT335" s="311"/>
      <c r="BU335" s="312"/>
      <c r="BV335" s="311"/>
      <c r="BW335" s="297"/>
      <c r="BX335" s="311"/>
      <c r="BY335" s="311"/>
      <c r="BZ335" s="311"/>
      <c r="CA335" s="311"/>
      <c r="CB335" s="312"/>
      <c r="CC335" s="311"/>
      <c r="CD335" s="297"/>
      <c r="CE335" s="311"/>
      <c r="CF335" s="311"/>
      <c r="CG335" s="311"/>
      <c r="CH335" s="311"/>
      <c r="CI335" s="312"/>
      <c r="CJ335" s="311"/>
      <c r="CK335" s="297"/>
      <c r="CL335" s="311"/>
      <c r="CM335" s="311"/>
      <c r="CN335" s="311"/>
      <c r="CO335" s="311"/>
      <c r="CP335" s="312"/>
      <c r="CQ335" s="311"/>
      <c r="CR335" s="297"/>
      <c r="CS335" s="311"/>
      <c r="CT335" s="311"/>
      <c r="CU335" s="311"/>
      <c r="CV335" s="311"/>
      <c r="CW335" s="312"/>
      <c r="CX335" s="311"/>
      <c r="CY335" s="297"/>
      <c r="CZ335" s="311"/>
      <c r="DA335" s="311"/>
      <c r="DB335" s="311"/>
      <c r="DC335" s="311"/>
      <c r="DD335" s="312"/>
      <c r="DE335" s="311"/>
      <c r="DF335" s="297"/>
      <c r="DG335" s="311"/>
      <c r="DH335" s="311"/>
      <c r="DI335" s="311"/>
      <c r="DJ335" s="311"/>
      <c r="DK335" s="312"/>
      <c r="DL335" s="311"/>
      <c r="DM335" s="297"/>
      <c r="DN335" s="311"/>
      <c r="DO335" s="311"/>
      <c r="DP335" s="311"/>
      <c r="DQ335" s="311"/>
      <c r="DR335" s="312"/>
      <c r="DS335" s="311"/>
      <c r="DT335" s="297"/>
      <c r="DU335" s="311"/>
      <c r="DV335" s="311"/>
      <c r="DW335" s="311"/>
      <c r="DX335" s="311"/>
      <c r="DY335" s="312"/>
      <c r="DZ335" s="311"/>
      <c r="EA335" s="297"/>
      <c r="EB335" s="311"/>
      <c r="EC335" s="311"/>
      <c r="ED335" s="311"/>
      <c r="EE335" s="311"/>
      <c r="EF335" s="312"/>
      <c r="EG335" s="311"/>
      <c r="EH335" s="297"/>
      <c r="EI335" s="311"/>
      <c r="EJ335" s="311"/>
      <c r="EK335" s="311"/>
      <c r="EL335" s="311"/>
      <c r="EM335" s="312"/>
      <c r="EN335" s="311"/>
      <c r="EO335" s="297"/>
      <c r="EP335" s="311"/>
      <c r="EQ335" s="311"/>
      <c r="ER335" s="311"/>
      <c r="ES335" s="311"/>
      <c r="ET335" s="312"/>
      <c r="EU335" s="311"/>
      <c r="EV335" s="297"/>
      <c r="EW335" s="311"/>
      <c r="EX335" s="311"/>
      <c r="EY335" s="311"/>
      <c r="EZ335" s="311"/>
      <c r="FA335" s="312"/>
      <c r="FB335" s="311"/>
      <c r="FC335" s="298"/>
    </row>
    <row r="336" spans="1:159" s="205" customFormat="1" ht="39.9" customHeight="1" x14ac:dyDescent="0.25">
      <c r="A336" s="206"/>
      <c r="B336" s="196"/>
      <c r="C336" s="292"/>
      <c r="D336" s="198"/>
      <c r="E336" s="299"/>
      <c r="F336" s="200"/>
      <c r="G336" s="301"/>
      <c r="H336" s="303"/>
      <c r="I336" s="299"/>
      <c r="J336" s="299"/>
      <c r="K336" s="299"/>
      <c r="L336" s="289"/>
      <c r="M336" s="299"/>
      <c r="N336" s="289"/>
      <c r="O336" s="363" t="str">
        <f>IF(P336="","",IF(OR(I336="",J336=""),"",IF(AND(ISNUMBER(FIND("post-", I336)),J336=ProductCode!$I$12),ProductCode!$F$19,IF(AND(ISNUMBER(FIND("pre-", I336)),J336=ProductCode!$I$12),ProductCode!$F$20,IF(ISNUMBER(FIND("post-", I336)),ProductCode!$F$17,ProductCode!$F$18)))))</f>
        <v/>
      </c>
      <c r="P336" s="295" t="str">
        <f t="shared" si="14"/>
        <v/>
      </c>
      <c r="Q336" s="306"/>
      <c r="R336" s="203"/>
      <c r="S336" s="308" t="str">
        <f t="shared" si="15"/>
        <v/>
      </c>
      <c r="T336" s="311"/>
      <c r="U336" s="311"/>
      <c r="V336" s="311"/>
      <c r="W336" s="311"/>
      <c r="X336" s="312"/>
      <c r="Y336" s="311"/>
      <c r="Z336" s="297"/>
      <c r="AA336" s="311"/>
      <c r="AB336" s="311"/>
      <c r="AC336" s="311"/>
      <c r="AD336" s="311"/>
      <c r="AE336" s="312"/>
      <c r="AF336" s="311"/>
      <c r="AG336" s="297"/>
      <c r="AH336" s="311"/>
      <c r="AI336" s="311"/>
      <c r="AJ336" s="311"/>
      <c r="AK336" s="311"/>
      <c r="AL336" s="312"/>
      <c r="AM336" s="311"/>
      <c r="AN336" s="297"/>
      <c r="AO336" s="311"/>
      <c r="AP336" s="311"/>
      <c r="AQ336" s="311"/>
      <c r="AR336" s="311"/>
      <c r="AS336" s="312"/>
      <c r="AT336" s="311"/>
      <c r="AU336" s="297"/>
      <c r="AV336" s="311"/>
      <c r="AW336" s="311"/>
      <c r="AX336" s="311"/>
      <c r="AY336" s="311"/>
      <c r="AZ336" s="312"/>
      <c r="BA336" s="311"/>
      <c r="BB336" s="297"/>
      <c r="BC336" s="311"/>
      <c r="BD336" s="311"/>
      <c r="BE336" s="311"/>
      <c r="BF336" s="311"/>
      <c r="BG336" s="312"/>
      <c r="BH336" s="311"/>
      <c r="BI336" s="297"/>
      <c r="BJ336" s="311"/>
      <c r="BK336" s="311"/>
      <c r="BL336" s="311"/>
      <c r="BM336" s="311"/>
      <c r="BN336" s="312"/>
      <c r="BO336" s="311"/>
      <c r="BP336" s="297"/>
      <c r="BQ336" s="311"/>
      <c r="BR336" s="311"/>
      <c r="BS336" s="311"/>
      <c r="BT336" s="311"/>
      <c r="BU336" s="312"/>
      <c r="BV336" s="311"/>
      <c r="BW336" s="297"/>
      <c r="BX336" s="311"/>
      <c r="BY336" s="311"/>
      <c r="BZ336" s="311"/>
      <c r="CA336" s="311"/>
      <c r="CB336" s="312"/>
      <c r="CC336" s="311"/>
      <c r="CD336" s="297"/>
      <c r="CE336" s="311"/>
      <c r="CF336" s="311"/>
      <c r="CG336" s="311"/>
      <c r="CH336" s="311"/>
      <c r="CI336" s="312"/>
      <c r="CJ336" s="311"/>
      <c r="CK336" s="297"/>
      <c r="CL336" s="311"/>
      <c r="CM336" s="311"/>
      <c r="CN336" s="311"/>
      <c r="CO336" s="311"/>
      <c r="CP336" s="312"/>
      <c r="CQ336" s="311"/>
      <c r="CR336" s="297"/>
      <c r="CS336" s="311"/>
      <c r="CT336" s="311"/>
      <c r="CU336" s="311"/>
      <c r="CV336" s="311"/>
      <c r="CW336" s="312"/>
      <c r="CX336" s="311"/>
      <c r="CY336" s="297"/>
      <c r="CZ336" s="311"/>
      <c r="DA336" s="311"/>
      <c r="DB336" s="311"/>
      <c r="DC336" s="311"/>
      <c r="DD336" s="312"/>
      <c r="DE336" s="311"/>
      <c r="DF336" s="297"/>
      <c r="DG336" s="311"/>
      <c r="DH336" s="311"/>
      <c r="DI336" s="311"/>
      <c r="DJ336" s="311"/>
      <c r="DK336" s="312"/>
      <c r="DL336" s="311"/>
      <c r="DM336" s="297"/>
      <c r="DN336" s="311"/>
      <c r="DO336" s="311"/>
      <c r="DP336" s="311"/>
      <c r="DQ336" s="311"/>
      <c r="DR336" s="312"/>
      <c r="DS336" s="311"/>
      <c r="DT336" s="297"/>
      <c r="DU336" s="311"/>
      <c r="DV336" s="311"/>
      <c r="DW336" s="311"/>
      <c r="DX336" s="311"/>
      <c r="DY336" s="312"/>
      <c r="DZ336" s="311"/>
      <c r="EA336" s="297"/>
      <c r="EB336" s="311"/>
      <c r="EC336" s="311"/>
      <c r="ED336" s="311"/>
      <c r="EE336" s="311"/>
      <c r="EF336" s="312"/>
      <c r="EG336" s="311"/>
      <c r="EH336" s="297"/>
      <c r="EI336" s="311"/>
      <c r="EJ336" s="311"/>
      <c r="EK336" s="311"/>
      <c r="EL336" s="311"/>
      <c r="EM336" s="312"/>
      <c r="EN336" s="311"/>
      <c r="EO336" s="297"/>
      <c r="EP336" s="311"/>
      <c r="EQ336" s="311"/>
      <c r="ER336" s="311"/>
      <c r="ES336" s="311"/>
      <c r="ET336" s="312"/>
      <c r="EU336" s="311"/>
      <c r="EV336" s="297"/>
      <c r="EW336" s="311"/>
      <c r="EX336" s="311"/>
      <c r="EY336" s="311"/>
      <c r="EZ336" s="311"/>
      <c r="FA336" s="312"/>
      <c r="FB336" s="311"/>
      <c r="FC336" s="298"/>
    </row>
    <row r="337" spans="1:159" s="205" customFormat="1" ht="39.9" customHeight="1" x14ac:dyDescent="0.25">
      <c r="A337" s="206"/>
      <c r="B337" s="196"/>
      <c r="C337" s="292"/>
      <c r="D337" s="198"/>
      <c r="E337" s="299"/>
      <c r="F337" s="200"/>
      <c r="G337" s="301"/>
      <c r="H337" s="303"/>
      <c r="I337" s="299"/>
      <c r="J337" s="299"/>
      <c r="K337" s="299"/>
      <c r="L337" s="289"/>
      <c r="M337" s="299"/>
      <c r="N337" s="289"/>
      <c r="O337" s="363" t="str">
        <f>IF(P337="","",IF(OR(I337="",J337=""),"",IF(AND(ISNUMBER(FIND("post-", I337)),J337=ProductCode!$I$12),ProductCode!$F$19,IF(AND(ISNUMBER(FIND("pre-", I337)),J337=ProductCode!$I$12),ProductCode!$F$20,IF(ISNUMBER(FIND("post-", I337)),ProductCode!$F$17,ProductCode!$F$18)))))</f>
        <v/>
      </c>
      <c r="P337" s="295" t="str">
        <f t="shared" si="14"/>
        <v/>
      </c>
      <c r="Q337" s="306"/>
      <c r="R337" s="203"/>
      <c r="S337" s="308" t="str">
        <f t="shared" si="15"/>
        <v/>
      </c>
      <c r="T337" s="311"/>
      <c r="U337" s="311"/>
      <c r="V337" s="311"/>
      <c r="W337" s="311"/>
      <c r="X337" s="312"/>
      <c r="Y337" s="311"/>
      <c r="Z337" s="297"/>
      <c r="AA337" s="311"/>
      <c r="AB337" s="311"/>
      <c r="AC337" s="311"/>
      <c r="AD337" s="311"/>
      <c r="AE337" s="312"/>
      <c r="AF337" s="311"/>
      <c r="AG337" s="297"/>
      <c r="AH337" s="311"/>
      <c r="AI337" s="311"/>
      <c r="AJ337" s="311"/>
      <c r="AK337" s="311"/>
      <c r="AL337" s="312"/>
      <c r="AM337" s="311"/>
      <c r="AN337" s="297"/>
      <c r="AO337" s="311"/>
      <c r="AP337" s="311"/>
      <c r="AQ337" s="311"/>
      <c r="AR337" s="311"/>
      <c r="AS337" s="312"/>
      <c r="AT337" s="311"/>
      <c r="AU337" s="297"/>
      <c r="AV337" s="311"/>
      <c r="AW337" s="311"/>
      <c r="AX337" s="311"/>
      <c r="AY337" s="311"/>
      <c r="AZ337" s="312"/>
      <c r="BA337" s="311"/>
      <c r="BB337" s="297"/>
      <c r="BC337" s="311"/>
      <c r="BD337" s="311"/>
      <c r="BE337" s="311"/>
      <c r="BF337" s="311"/>
      <c r="BG337" s="312"/>
      <c r="BH337" s="311"/>
      <c r="BI337" s="297"/>
      <c r="BJ337" s="311"/>
      <c r="BK337" s="311"/>
      <c r="BL337" s="311"/>
      <c r="BM337" s="311"/>
      <c r="BN337" s="312"/>
      <c r="BO337" s="311"/>
      <c r="BP337" s="297"/>
      <c r="BQ337" s="311"/>
      <c r="BR337" s="311"/>
      <c r="BS337" s="311"/>
      <c r="BT337" s="311"/>
      <c r="BU337" s="312"/>
      <c r="BV337" s="311"/>
      <c r="BW337" s="297"/>
      <c r="BX337" s="311"/>
      <c r="BY337" s="311"/>
      <c r="BZ337" s="311"/>
      <c r="CA337" s="311"/>
      <c r="CB337" s="312"/>
      <c r="CC337" s="311"/>
      <c r="CD337" s="297"/>
      <c r="CE337" s="311"/>
      <c r="CF337" s="311"/>
      <c r="CG337" s="311"/>
      <c r="CH337" s="311"/>
      <c r="CI337" s="312"/>
      <c r="CJ337" s="311"/>
      <c r="CK337" s="297"/>
      <c r="CL337" s="311"/>
      <c r="CM337" s="311"/>
      <c r="CN337" s="311"/>
      <c r="CO337" s="311"/>
      <c r="CP337" s="312"/>
      <c r="CQ337" s="311"/>
      <c r="CR337" s="297"/>
      <c r="CS337" s="311"/>
      <c r="CT337" s="311"/>
      <c r="CU337" s="311"/>
      <c r="CV337" s="311"/>
      <c r="CW337" s="312"/>
      <c r="CX337" s="311"/>
      <c r="CY337" s="297"/>
      <c r="CZ337" s="311"/>
      <c r="DA337" s="311"/>
      <c r="DB337" s="311"/>
      <c r="DC337" s="311"/>
      <c r="DD337" s="312"/>
      <c r="DE337" s="311"/>
      <c r="DF337" s="297"/>
      <c r="DG337" s="311"/>
      <c r="DH337" s="311"/>
      <c r="DI337" s="311"/>
      <c r="DJ337" s="311"/>
      <c r="DK337" s="312"/>
      <c r="DL337" s="311"/>
      <c r="DM337" s="297"/>
      <c r="DN337" s="311"/>
      <c r="DO337" s="311"/>
      <c r="DP337" s="311"/>
      <c r="DQ337" s="311"/>
      <c r="DR337" s="312"/>
      <c r="DS337" s="311"/>
      <c r="DT337" s="297"/>
      <c r="DU337" s="311"/>
      <c r="DV337" s="311"/>
      <c r="DW337" s="311"/>
      <c r="DX337" s="311"/>
      <c r="DY337" s="312"/>
      <c r="DZ337" s="311"/>
      <c r="EA337" s="297"/>
      <c r="EB337" s="311"/>
      <c r="EC337" s="311"/>
      <c r="ED337" s="311"/>
      <c r="EE337" s="311"/>
      <c r="EF337" s="312"/>
      <c r="EG337" s="311"/>
      <c r="EH337" s="297"/>
      <c r="EI337" s="311"/>
      <c r="EJ337" s="311"/>
      <c r="EK337" s="311"/>
      <c r="EL337" s="311"/>
      <c r="EM337" s="312"/>
      <c r="EN337" s="311"/>
      <c r="EO337" s="297"/>
      <c r="EP337" s="311"/>
      <c r="EQ337" s="311"/>
      <c r="ER337" s="311"/>
      <c r="ES337" s="311"/>
      <c r="ET337" s="312"/>
      <c r="EU337" s="311"/>
      <c r="EV337" s="297"/>
      <c r="EW337" s="311"/>
      <c r="EX337" s="311"/>
      <c r="EY337" s="311"/>
      <c r="EZ337" s="311"/>
      <c r="FA337" s="312"/>
      <c r="FB337" s="311"/>
      <c r="FC337" s="298"/>
    </row>
    <row r="338" spans="1:159" s="205" customFormat="1" ht="39.9" customHeight="1" x14ac:dyDescent="0.25">
      <c r="A338" s="206"/>
      <c r="B338" s="196"/>
      <c r="C338" s="292"/>
      <c r="D338" s="198"/>
      <c r="E338" s="299"/>
      <c r="F338" s="200"/>
      <c r="G338" s="301"/>
      <c r="H338" s="303"/>
      <c r="I338" s="299"/>
      <c r="J338" s="299"/>
      <c r="K338" s="299"/>
      <c r="L338" s="289"/>
      <c r="M338" s="299"/>
      <c r="N338" s="289"/>
      <c r="O338" s="363" t="str">
        <f>IF(P338="","",IF(OR(I338="",J338=""),"",IF(AND(ISNUMBER(FIND("post-", I338)),J338=ProductCode!$I$12),ProductCode!$F$19,IF(AND(ISNUMBER(FIND("pre-", I338)),J338=ProductCode!$I$12),ProductCode!$F$20,IF(ISNUMBER(FIND("post-", I338)),ProductCode!$F$17,ProductCode!$F$18)))))</f>
        <v/>
      </c>
      <c r="P338" s="295" t="str">
        <f t="shared" si="14"/>
        <v/>
      </c>
      <c r="Q338" s="306"/>
      <c r="R338" s="203"/>
      <c r="S338" s="308" t="str">
        <f t="shared" si="15"/>
        <v/>
      </c>
      <c r="T338" s="311"/>
      <c r="U338" s="311"/>
      <c r="V338" s="311"/>
      <c r="W338" s="311"/>
      <c r="X338" s="312"/>
      <c r="Y338" s="311"/>
      <c r="Z338" s="297"/>
      <c r="AA338" s="311"/>
      <c r="AB338" s="311"/>
      <c r="AC338" s="311"/>
      <c r="AD338" s="311"/>
      <c r="AE338" s="312"/>
      <c r="AF338" s="311"/>
      <c r="AG338" s="297"/>
      <c r="AH338" s="311"/>
      <c r="AI338" s="311"/>
      <c r="AJ338" s="311"/>
      <c r="AK338" s="311"/>
      <c r="AL338" s="312"/>
      <c r="AM338" s="311"/>
      <c r="AN338" s="297"/>
      <c r="AO338" s="311"/>
      <c r="AP338" s="311"/>
      <c r="AQ338" s="311"/>
      <c r="AR338" s="311"/>
      <c r="AS338" s="312"/>
      <c r="AT338" s="311"/>
      <c r="AU338" s="297"/>
      <c r="AV338" s="311"/>
      <c r="AW338" s="311"/>
      <c r="AX338" s="311"/>
      <c r="AY338" s="311"/>
      <c r="AZ338" s="312"/>
      <c r="BA338" s="311"/>
      <c r="BB338" s="297"/>
      <c r="BC338" s="311"/>
      <c r="BD338" s="311"/>
      <c r="BE338" s="311"/>
      <c r="BF338" s="311"/>
      <c r="BG338" s="312"/>
      <c r="BH338" s="311"/>
      <c r="BI338" s="297"/>
      <c r="BJ338" s="311"/>
      <c r="BK338" s="311"/>
      <c r="BL338" s="311"/>
      <c r="BM338" s="311"/>
      <c r="BN338" s="312"/>
      <c r="BO338" s="311"/>
      <c r="BP338" s="297"/>
      <c r="BQ338" s="311"/>
      <c r="BR338" s="311"/>
      <c r="BS338" s="311"/>
      <c r="BT338" s="311"/>
      <c r="BU338" s="312"/>
      <c r="BV338" s="311"/>
      <c r="BW338" s="297"/>
      <c r="BX338" s="311"/>
      <c r="BY338" s="311"/>
      <c r="BZ338" s="311"/>
      <c r="CA338" s="311"/>
      <c r="CB338" s="312"/>
      <c r="CC338" s="311"/>
      <c r="CD338" s="297"/>
      <c r="CE338" s="311"/>
      <c r="CF338" s="311"/>
      <c r="CG338" s="311"/>
      <c r="CH338" s="311"/>
      <c r="CI338" s="312"/>
      <c r="CJ338" s="311"/>
      <c r="CK338" s="297"/>
      <c r="CL338" s="311"/>
      <c r="CM338" s="311"/>
      <c r="CN338" s="311"/>
      <c r="CO338" s="311"/>
      <c r="CP338" s="312"/>
      <c r="CQ338" s="311"/>
      <c r="CR338" s="297"/>
      <c r="CS338" s="311"/>
      <c r="CT338" s="311"/>
      <c r="CU338" s="311"/>
      <c r="CV338" s="311"/>
      <c r="CW338" s="312"/>
      <c r="CX338" s="311"/>
      <c r="CY338" s="297"/>
      <c r="CZ338" s="311"/>
      <c r="DA338" s="311"/>
      <c r="DB338" s="311"/>
      <c r="DC338" s="311"/>
      <c r="DD338" s="312"/>
      <c r="DE338" s="311"/>
      <c r="DF338" s="297"/>
      <c r="DG338" s="311"/>
      <c r="DH338" s="311"/>
      <c r="DI338" s="311"/>
      <c r="DJ338" s="311"/>
      <c r="DK338" s="312"/>
      <c r="DL338" s="311"/>
      <c r="DM338" s="297"/>
      <c r="DN338" s="311"/>
      <c r="DO338" s="311"/>
      <c r="DP338" s="311"/>
      <c r="DQ338" s="311"/>
      <c r="DR338" s="312"/>
      <c r="DS338" s="311"/>
      <c r="DT338" s="297"/>
      <c r="DU338" s="311"/>
      <c r="DV338" s="311"/>
      <c r="DW338" s="311"/>
      <c r="DX338" s="311"/>
      <c r="DY338" s="312"/>
      <c r="DZ338" s="311"/>
      <c r="EA338" s="297"/>
      <c r="EB338" s="311"/>
      <c r="EC338" s="311"/>
      <c r="ED338" s="311"/>
      <c r="EE338" s="311"/>
      <c r="EF338" s="312"/>
      <c r="EG338" s="311"/>
      <c r="EH338" s="297"/>
      <c r="EI338" s="311"/>
      <c r="EJ338" s="311"/>
      <c r="EK338" s="311"/>
      <c r="EL338" s="311"/>
      <c r="EM338" s="312"/>
      <c r="EN338" s="311"/>
      <c r="EO338" s="297"/>
      <c r="EP338" s="311"/>
      <c r="EQ338" s="311"/>
      <c r="ER338" s="311"/>
      <c r="ES338" s="311"/>
      <c r="ET338" s="312"/>
      <c r="EU338" s="311"/>
      <c r="EV338" s="297"/>
      <c r="EW338" s="311"/>
      <c r="EX338" s="311"/>
      <c r="EY338" s="311"/>
      <c r="EZ338" s="311"/>
      <c r="FA338" s="312"/>
      <c r="FB338" s="311"/>
      <c r="FC338" s="298"/>
    </row>
    <row r="339" spans="1:159" s="205" customFormat="1" ht="39.9" customHeight="1" x14ac:dyDescent="0.25">
      <c r="A339" s="206"/>
      <c r="B339" s="196"/>
      <c r="C339" s="292"/>
      <c r="D339" s="198"/>
      <c r="E339" s="299"/>
      <c r="F339" s="200"/>
      <c r="G339" s="301"/>
      <c r="H339" s="303"/>
      <c r="I339" s="299"/>
      <c r="J339" s="299"/>
      <c r="K339" s="299"/>
      <c r="L339" s="289"/>
      <c r="M339" s="299"/>
      <c r="N339" s="289"/>
      <c r="O339" s="363" t="str">
        <f>IF(P339="","",IF(OR(I339="",J339=""),"",IF(AND(ISNUMBER(FIND("post-", I339)),J339=ProductCode!$I$12),ProductCode!$F$19,IF(AND(ISNUMBER(FIND("pre-", I339)),J339=ProductCode!$I$12),ProductCode!$F$20,IF(ISNUMBER(FIND("post-", I339)),ProductCode!$F$17,ProductCode!$F$18)))))</f>
        <v/>
      </c>
      <c r="P339" s="295" t="str">
        <f t="shared" si="14"/>
        <v/>
      </c>
      <c r="Q339" s="306"/>
      <c r="R339" s="203"/>
      <c r="S339" s="308" t="str">
        <f t="shared" si="15"/>
        <v/>
      </c>
      <c r="T339" s="311"/>
      <c r="U339" s="311"/>
      <c r="V339" s="311"/>
      <c r="W339" s="311"/>
      <c r="X339" s="312"/>
      <c r="Y339" s="311"/>
      <c r="Z339" s="297"/>
      <c r="AA339" s="311"/>
      <c r="AB339" s="311"/>
      <c r="AC339" s="311"/>
      <c r="AD339" s="311"/>
      <c r="AE339" s="312"/>
      <c r="AF339" s="311"/>
      <c r="AG339" s="297"/>
      <c r="AH339" s="311"/>
      <c r="AI339" s="311"/>
      <c r="AJ339" s="311"/>
      <c r="AK339" s="311"/>
      <c r="AL339" s="312"/>
      <c r="AM339" s="311"/>
      <c r="AN339" s="297"/>
      <c r="AO339" s="311"/>
      <c r="AP339" s="311"/>
      <c r="AQ339" s="311"/>
      <c r="AR339" s="311"/>
      <c r="AS339" s="312"/>
      <c r="AT339" s="311"/>
      <c r="AU339" s="297"/>
      <c r="AV339" s="311"/>
      <c r="AW339" s="311"/>
      <c r="AX339" s="311"/>
      <c r="AY339" s="311"/>
      <c r="AZ339" s="312"/>
      <c r="BA339" s="311"/>
      <c r="BB339" s="297"/>
      <c r="BC339" s="311"/>
      <c r="BD339" s="311"/>
      <c r="BE339" s="311"/>
      <c r="BF339" s="311"/>
      <c r="BG339" s="312"/>
      <c r="BH339" s="311"/>
      <c r="BI339" s="297"/>
      <c r="BJ339" s="311"/>
      <c r="BK339" s="311"/>
      <c r="BL339" s="311"/>
      <c r="BM339" s="311"/>
      <c r="BN339" s="312"/>
      <c r="BO339" s="311"/>
      <c r="BP339" s="297"/>
      <c r="BQ339" s="311"/>
      <c r="BR339" s="311"/>
      <c r="BS339" s="311"/>
      <c r="BT339" s="311"/>
      <c r="BU339" s="312"/>
      <c r="BV339" s="311"/>
      <c r="BW339" s="297"/>
      <c r="BX339" s="311"/>
      <c r="BY339" s="311"/>
      <c r="BZ339" s="311"/>
      <c r="CA339" s="311"/>
      <c r="CB339" s="312"/>
      <c r="CC339" s="311"/>
      <c r="CD339" s="297"/>
      <c r="CE339" s="311"/>
      <c r="CF339" s="311"/>
      <c r="CG339" s="311"/>
      <c r="CH339" s="311"/>
      <c r="CI339" s="312"/>
      <c r="CJ339" s="311"/>
      <c r="CK339" s="297"/>
      <c r="CL339" s="311"/>
      <c r="CM339" s="311"/>
      <c r="CN339" s="311"/>
      <c r="CO339" s="311"/>
      <c r="CP339" s="312"/>
      <c r="CQ339" s="311"/>
      <c r="CR339" s="297"/>
      <c r="CS339" s="311"/>
      <c r="CT339" s="311"/>
      <c r="CU339" s="311"/>
      <c r="CV339" s="311"/>
      <c r="CW339" s="312"/>
      <c r="CX339" s="311"/>
      <c r="CY339" s="297"/>
      <c r="CZ339" s="311"/>
      <c r="DA339" s="311"/>
      <c r="DB339" s="311"/>
      <c r="DC339" s="311"/>
      <c r="DD339" s="312"/>
      <c r="DE339" s="311"/>
      <c r="DF339" s="297"/>
      <c r="DG339" s="311"/>
      <c r="DH339" s="311"/>
      <c r="DI339" s="311"/>
      <c r="DJ339" s="311"/>
      <c r="DK339" s="312"/>
      <c r="DL339" s="311"/>
      <c r="DM339" s="297"/>
      <c r="DN339" s="311"/>
      <c r="DO339" s="311"/>
      <c r="DP339" s="311"/>
      <c r="DQ339" s="311"/>
      <c r="DR339" s="312"/>
      <c r="DS339" s="311"/>
      <c r="DT339" s="297"/>
      <c r="DU339" s="311"/>
      <c r="DV339" s="311"/>
      <c r="DW339" s="311"/>
      <c r="DX339" s="311"/>
      <c r="DY339" s="312"/>
      <c r="DZ339" s="311"/>
      <c r="EA339" s="297"/>
      <c r="EB339" s="311"/>
      <c r="EC339" s="311"/>
      <c r="ED339" s="311"/>
      <c r="EE339" s="311"/>
      <c r="EF339" s="312"/>
      <c r="EG339" s="311"/>
      <c r="EH339" s="297"/>
      <c r="EI339" s="311"/>
      <c r="EJ339" s="311"/>
      <c r="EK339" s="311"/>
      <c r="EL339" s="311"/>
      <c r="EM339" s="312"/>
      <c r="EN339" s="311"/>
      <c r="EO339" s="297"/>
      <c r="EP339" s="311"/>
      <c r="EQ339" s="311"/>
      <c r="ER339" s="311"/>
      <c r="ES339" s="311"/>
      <c r="ET339" s="312"/>
      <c r="EU339" s="311"/>
      <c r="EV339" s="297"/>
      <c r="EW339" s="311"/>
      <c r="EX339" s="311"/>
      <c r="EY339" s="311"/>
      <c r="EZ339" s="311"/>
      <c r="FA339" s="312"/>
      <c r="FB339" s="311"/>
      <c r="FC339" s="298"/>
    </row>
    <row r="340" spans="1:159" s="205" customFormat="1" ht="39.9" customHeight="1" x14ac:dyDescent="0.25">
      <c r="A340" s="206"/>
      <c r="B340" s="196"/>
      <c r="C340" s="292"/>
      <c r="D340" s="198"/>
      <c r="E340" s="299"/>
      <c r="F340" s="200"/>
      <c r="G340" s="301"/>
      <c r="H340" s="303"/>
      <c r="I340" s="299"/>
      <c r="J340" s="299"/>
      <c r="K340" s="299"/>
      <c r="L340" s="289"/>
      <c r="M340" s="299"/>
      <c r="N340" s="289"/>
      <c r="O340" s="363" t="str">
        <f>IF(P340="","",IF(OR(I340="",J340=""),"",IF(AND(ISNUMBER(FIND("post-", I340)),J340=ProductCode!$I$12),ProductCode!$F$19,IF(AND(ISNUMBER(FIND("pre-", I340)),J340=ProductCode!$I$12),ProductCode!$F$20,IF(ISNUMBER(FIND("post-", I340)),ProductCode!$F$17,ProductCode!$F$18)))))</f>
        <v/>
      </c>
      <c r="P340" s="295" t="str">
        <f t="shared" si="14"/>
        <v/>
      </c>
      <c r="Q340" s="306"/>
      <c r="R340" s="203"/>
      <c r="S340" s="308" t="str">
        <f t="shared" si="15"/>
        <v/>
      </c>
      <c r="T340" s="311"/>
      <c r="U340" s="311"/>
      <c r="V340" s="311"/>
      <c r="W340" s="311"/>
      <c r="X340" s="312"/>
      <c r="Y340" s="311"/>
      <c r="Z340" s="297"/>
      <c r="AA340" s="311"/>
      <c r="AB340" s="311"/>
      <c r="AC340" s="311"/>
      <c r="AD340" s="311"/>
      <c r="AE340" s="312"/>
      <c r="AF340" s="311"/>
      <c r="AG340" s="297"/>
      <c r="AH340" s="311"/>
      <c r="AI340" s="311"/>
      <c r="AJ340" s="311"/>
      <c r="AK340" s="311"/>
      <c r="AL340" s="312"/>
      <c r="AM340" s="311"/>
      <c r="AN340" s="297"/>
      <c r="AO340" s="311"/>
      <c r="AP340" s="311"/>
      <c r="AQ340" s="311"/>
      <c r="AR340" s="311"/>
      <c r="AS340" s="312"/>
      <c r="AT340" s="311"/>
      <c r="AU340" s="297"/>
      <c r="AV340" s="311"/>
      <c r="AW340" s="311"/>
      <c r="AX340" s="311"/>
      <c r="AY340" s="311"/>
      <c r="AZ340" s="312"/>
      <c r="BA340" s="311"/>
      <c r="BB340" s="297"/>
      <c r="BC340" s="311"/>
      <c r="BD340" s="311"/>
      <c r="BE340" s="311"/>
      <c r="BF340" s="311"/>
      <c r="BG340" s="312"/>
      <c r="BH340" s="311"/>
      <c r="BI340" s="297"/>
      <c r="BJ340" s="311"/>
      <c r="BK340" s="311"/>
      <c r="BL340" s="311"/>
      <c r="BM340" s="311"/>
      <c r="BN340" s="312"/>
      <c r="BO340" s="311"/>
      <c r="BP340" s="297"/>
      <c r="BQ340" s="311"/>
      <c r="BR340" s="311"/>
      <c r="BS340" s="311"/>
      <c r="BT340" s="311"/>
      <c r="BU340" s="312"/>
      <c r="BV340" s="311"/>
      <c r="BW340" s="297"/>
      <c r="BX340" s="311"/>
      <c r="BY340" s="311"/>
      <c r="BZ340" s="311"/>
      <c r="CA340" s="311"/>
      <c r="CB340" s="312"/>
      <c r="CC340" s="311"/>
      <c r="CD340" s="297"/>
      <c r="CE340" s="311"/>
      <c r="CF340" s="311"/>
      <c r="CG340" s="311"/>
      <c r="CH340" s="311"/>
      <c r="CI340" s="312"/>
      <c r="CJ340" s="311"/>
      <c r="CK340" s="297"/>
      <c r="CL340" s="311"/>
      <c r="CM340" s="311"/>
      <c r="CN340" s="311"/>
      <c r="CO340" s="311"/>
      <c r="CP340" s="312"/>
      <c r="CQ340" s="311"/>
      <c r="CR340" s="297"/>
      <c r="CS340" s="311"/>
      <c r="CT340" s="311"/>
      <c r="CU340" s="311"/>
      <c r="CV340" s="311"/>
      <c r="CW340" s="312"/>
      <c r="CX340" s="311"/>
      <c r="CY340" s="297"/>
      <c r="CZ340" s="311"/>
      <c r="DA340" s="311"/>
      <c r="DB340" s="311"/>
      <c r="DC340" s="311"/>
      <c r="DD340" s="312"/>
      <c r="DE340" s="311"/>
      <c r="DF340" s="297"/>
      <c r="DG340" s="311"/>
      <c r="DH340" s="311"/>
      <c r="DI340" s="311"/>
      <c r="DJ340" s="311"/>
      <c r="DK340" s="312"/>
      <c r="DL340" s="311"/>
      <c r="DM340" s="297"/>
      <c r="DN340" s="311"/>
      <c r="DO340" s="311"/>
      <c r="DP340" s="311"/>
      <c r="DQ340" s="311"/>
      <c r="DR340" s="312"/>
      <c r="DS340" s="311"/>
      <c r="DT340" s="297"/>
      <c r="DU340" s="311"/>
      <c r="DV340" s="311"/>
      <c r="DW340" s="311"/>
      <c r="DX340" s="311"/>
      <c r="DY340" s="312"/>
      <c r="DZ340" s="311"/>
      <c r="EA340" s="297"/>
      <c r="EB340" s="311"/>
      <c r="EC340" s="311"/>
      <c r="ED340" s="311"/>
      <c r="EE340" s="311"/>
      <c r="EF340" s="312"/>
      <c r="EG340" s="311"/>
      <c r="EH340" s="297"/>
      <c r="EI340" s="311"/>
      <c r="EJ340" s="311"/>
      <c r="EK340" s="311"/>
      <c r="EL340" s="311"/>
      <c r="EM340" s="312"/>
      <c r="EN340" s="311"/>
      <c r="EO340" s="297"/>
      <c r="EP340" s="311"/>
      <c r="EQ340" s="311"/>
      <c r="ER340" s="311"/>
      <c r="ES340" s="311"/>
      <c r="ET340" s="312"/>
      <c r="EU340" s="311"/>
      <c r="EV340" s="297"/>
      <c r="EW340" s="311"/>
      <c r="EX340" s="311"/>
      <c r="EY340" s="311"/>
      <c r="EZ340" s="311"/>
      <c r="FA340" s="312"/>
      <c r="FB340" s="311"/>
      <c r="FC340" s="298"/>
    </row>
    <row r="341" spans="1:159" s="205" customFormat="1" ht="39.9" customHeight="1" x14ac:dyDescent="0.25">
      <c r="A341" s="206"/>
      <c r="B341" s="196"/>
      <c r="C341" s="292"/>
      <c r="D341" s="198"/>
      <c r="E341" s="299"/>
      <c r="F341" s="200"/>
      <c r="G341" s="301"/>
      <c r="H341" s="303"/>
      <c r="I341" s="299"/>
      <c r="J341" s="299"/>
      <c r="K341" s="299"/>
      <c r="L341" s="289"/>
      <c r="M341" s="299"/>
      <c r="N341" s="289"/>
      <c r="O341" s="363" t="str">
        <f>IF(P341="","",IF(OR(I341="",J341=""),"",IF(AND(ISNUMBER(FIND("post-", I341)),J341=ProductCode!$I$12),ProductCode!$F$19,IF(AND(ISNUMBER(FIND("pre-", I341)),J341=ProductCode!$I$12),ProductCode!$F$20,IF(ISNUMBER(FIND("post-", I341)),ProductCode!$F$17,ProductCode!$F$18)))))</f>
        <v/>
      </c>
      <c r="P341" s="295" t="str">
        <f t="shared" si="14"/>
        <v/>
      </c>
      <c r="Q341" s="306"/>
      <c r="R341" s="203"/>
      <c r="S341" s="308" t="str">
        <f t="shared" si="15"/>
        <v/>
      </c>
      <c r="T341" s="311"/>
      <c r="U341" s="311"/>
      <c r="V341" s="311"/>
      <c r="W341" s="311"/>
      <c r="X341" s="312"/>
      <c r="Y341" s="311"/>
      <c r="Z341" s="297"/>
      <c r="AA341" s="311"/>
      <c r="AB341" s="311"/>
      <c r="AC341" s="311"/>
      <c r="AD341" s="311"/>
      <c r="AE341" s="312"/>
      <c r="AF341" s="311"/>
      <c r="AG341" s="297"/>
      <c r="AH341" s="311"/>
      <c r="AI341" s="311"/>
      <c r="AJ341" s="311"/>
      <c r="AK341" s="311"/>
      <c r="AL341" s="312"/>
      <c r="AM341" s="311"/>
      <c r="AN341" s="297"/>
      <c r="AO341" s="311"/>
      <c r="AP341" s="311"/>
      <c r="AQ341" s="311"/>
      <c r="AR341" s="311"/>
      <c r="AS341" s="312"/>
      <c r="AT341" s="311"/>
      <c r="AU341" s="297"/>
      <c r="AV341" s="311"/>
      <c r="AW341" s="311"/>
      <c r="AX341" s="311"/>
      <c r="AY341" s="311"/>
      <c r="AZ341" s="312"/>
      <c r="BA341" s="311"/>
      <c r="BB341" s="297"/>
      <c r="BC341" s="311"/>
      <c r="BD341" s="311"/>
      <c r="BE341" s="311"/>
      <c r="BF341" s="311"/>
      <c r="BG341" s="312"/>
      <c r="BH341" s="311"/>
      <c r="BI341" s="297"/>
      <c r="BJ341" s="311"/>
      <c r="BK341" s="311"/>
      <c r="BL341" s="311"/>
      <c r="BM341" s="311"/>
      <c r="BN341" s="312"/>
      <c r="BO341" s="311"/>
      <c r="BP341" s="297"/>
      <c r="BQ341" s="311"/>
      <c r="BR341" s="311"/>
      <c r="BS341" s="311"/>
      <c r="BT341" s="311"/>
      <c r="BU341" s="312"/>
      <c r="BV341" s="311"/>
      <c r="BW341" s="297"/>
      <c r="BX341" s="311"/>
      <c r="BY341" s="311"/>
      <c r="BZ341" s="311"/>
      <c r="CA341" s="311"/>
      <c r="CB341" s="312"/>
      <c r="CC341" s="311"/>
      <c r="CD341" s="297"/>
      <c r="CE341" s="311"/>
      <c r="CF341" s="311"/>
      <c r="CG341" s="311"/>
      <c r="CH341" s="311"/>
      <c r="CI341" s="312"/>
      <c r="CJ341" s="311"/>
      <c r="CK341" s="297"/>
      <c r="CL341" s="311"/>
      <c r="CM341" s="311"/>
      <c r="CN341" s="311"/>
      <c r="CO341" s="311"/>
      <c r="CP341" s="312"/>
      <c r="CQ341" s="311"/>
      <c r="CR341" s="297"/>
      <c r="CS341" s="311"/>
      <c r="CT341" s="311"/>
      <c r="CU341" s="311"/>
      <c r="CV341" s="311"/>
      <c r="CW341" s="312"/>
      <c r="CX341" s="311"/>
      <c r="CY341" s="297"/>
      <c r="CZ341" s="311"/>
      <c r="DA341" s="311"/>
      <c r="DB341" s="311"/>
      <c r="DC341" s="311"/>
      <c r="DD341" s="312"/>
      <c r="DE341" s="311"/>
      <c r="DF341" s="297"/>
      <c r="DG341" s="311"/>
      <c r="DH341" s="311"/>
      <c r="DI341" s="311"/>
      <c r="DJ341" s="311"/>
      <c r="DK341" s="312"/>
      <c r="DL341" s="311"/>
      <c r="DM341" s="297"/>
      <c r="DN341" s="311"/>
      <c r="DO341" s="311"/>
      <c r="DP341" s="311"/>
      <c r="DQ341" s="311"/>
      <c r="DR341" s="312"/>
      <c r="DS341" s="311"/>
      <c r="DT341" s="297"/>
      <c r="DU341" s="311"/>
      <c r="DV341" s="311"/>
      <c r="DW341" s="311"/>
      <c r="DX341" s="311"/>
      <c r="DY341" s="312"/>
      <c r="DZ341" s="311"/>
      <c r="EA341" s="297"/>
      <c r="EB341" s="311"/>
      <c r="EC341" s="311"/>
      <c r="ED341" s="311"/>
      <c r="EE341" s="311"/>
      <c r="EF341" s="312"/>
      <c r="EG341" s="311"/>
      <c r="EH341" s="297"/>
      <c r="EI341" s="311"/>
      <c r="EJ341" s="311"/>
      <c r="EK341" s="311"/>
      <c r="EL341" s="311"/>
      <c r="EM341" s="312"/>
      <c r="EN341" s="311"/>
      <c r="EO341" s="297"/>
      <c r="EP341" s="311"/>
      <c r="EQ341" s="311"/>
      <c r="ER341" s="311"/>
      <c r="ES341" s="311"/>
      <c r="ET341" s="312"/>
      <c r="EU341" s="311"/>
      <c r="EV341" s="297"/>
      <c r="EW341" s="311"/>
      <c r="EX341" s="311"/>
      <c r="EY341" s="311"/>
      <c r="EZ341" s="311"/>
      <c r="FA341" s="312"/>
      <c r="FB341" s="311"/>
      <c r="FC341" s="298"/>
    </row>
    <row r="342" spans="1:159" s="205" customFormat="1" ht="39.9" customHeight="1" x14ac:dyDescent="0.25">
      <c r="A342" s="206"/>
      <c r="B342" s="196"/>
      <c r="C342" s="292"/>
      <c r="D342" s="198"/>
      <c r="E342" s="299"/>
      <c r="F342" s="200"/>
      <c r="G342" s="301"/>
      <c r="H342" s="303"/>
      <c r="I342" s="299"/>
      <c r="J342" s="299"/>
      <c r="K342" s="299"/>
      <c r="L342" s="289"/>
      <c r="M342" s="299"/>
      <c r="N342" s="289"/>
      <c r="O342" s="363" t="str">
        <f>IF(P342="","",IF(OR(I342="",J342=""),"",IF(AND(ISNUMBER(FIND("post-", I342)),J342=ProductCode!$I$12),ProductCode!$F$19,IF(AND(ISNUMBER(FIND("pre-", I342)),J342=ProductCode!$I$12),ProductCode!$F$20,IF(ISNUMBER(FIND("post-", I342)),ProductCode!$F$17,ProductCode!$F$18)))))</f>
        <v/>
      </c>
      <c r="P342" s="295" t="str">
        <f t="shared" si="14"/>
        <v/>
      </c>
      <c r="Q342" s="306"/>
      <c r="R342" s="203"/>
      <c r="S342" s="308" t="str">
        <f t="shared" si="15"/>
        <v/>
      </c>
      <c r="T342" s="311"/>
      <c r="U342" s="311"/>
      <c r="V342" s="311"/>
      <c r="W342" s="311"/>
      <c r="X342" s="312"/>
      <c r="Y342" s="311"/>
      <c r="Z342" s="297"/>
      <c r="AA342" s="311"/>
      <c r="AB342" s="311"/>
      <c r="AC342" s="311"/>
      <c r="AD342" s="311"/>
      <c r="AE342" s="312"/>
      <c r="AF342" s="311"/>
      <c r="AG342" s="297"/>
      <c r="AH342" s="311"/>
      <c r="AI342" s="311"/>
      <c r="AJ342" s="311"/>
      <c r="AK342" s="311"/>
      <c r="AL342" s="312"/>
      <c r="AM342" s="311"/>
      <c r="AN342" s="297"/>
      <c r="AO342" s="311"/>
      <c r="AP342" s="311"/>
      <c r="AQ342" s="311"/>
      <c r="AR342" s="311"/>
      <c r="AS342" s="312"/>
      <c r="AT342" s="311"/>
      <c r="AU342" s="297"/>
      <c r="AV342" s="311"/>
      <c r="AW342" s="311"/>
      <c r="AX342" s="311"/>
      <c r="AY342" s="311"/>
      <c r="AZ342" s="312"/>
      <c r="BA342" s="311"/>
      <c r="BB342" s="297"/>
      <c r="BC342" s="311"/>
      <c r="BD342" s="311"/>
      <c r="BE342" s="311"/>
      <c r="BF342" s="311"/>
      <c r="BG342" s="312"/>
      <c r="BH342" s="311"/>
      <c r="BI342" s="297"/>
      <c r="BJ342" s="311"/>
      <c r="BK342" s="311"/>
      <c r="BL342" s="311"/>
      <c r="BM342" s="311"/>
      <c r="BN342" s="312"/>
      <c r="BO342" s="311"/>
      <c r="BP342" s="297"/>
      <c r="BQ342" s="311"/>
      <c r="BR342" s="311"/>
      <c r="BS342" s="311"/>
      <c r="BT342" s="311"/>
      <c r="BU342" s="312"/>
      <c r="BV342" s="311"/>
      <c r="BW342" s="297"/>
      <c r="BX342" s="311"/>
      <c r="BY342" s="311"/>
      <c r="BZ342" s="311"/>
      <c r="CA342" s="311"/>
      <c r="CB342" s="312"/>
      <c r="CC342" s="311"/>
      <c r="CD342" s="297"/>
      <c r="CE342" s="311"/>
      <c r="CF342" s="311"/>
      <c r="CG342" s="311"/>
      <c r="CH342" s="311"/>
      <c r="CI342" s="312"/>
      <c r="CJ342" s="311"/>
      <c r="CK342" s="297"/>
      <c r="CL342" s="311"/>
      <c r="CM342" s="311"/>
      <c r="CN342" s="311"/>
      <c r="CO342" s="311"/>
      <c r="CP342" s="312"/>
      <c r="CQ342" s="311"/>
      <c r="CR342" s="297"/>
      <c r="CS342" s="311"/>
      <c r="CT342" s="311"/>
      <c r="CU342" s="311"/>
      <c r="CV342" s="311"/>
      <c r="CW342" s="312"/>
      <c r="CX342" s="311"/>
      <c r="CY342" s="297"/>
      <c r="CZ342" s="311"/>
      <c r="DA342" s="311"/>
      <c r="DB342" s="311"/>
      <c r="DC342" s="311"/>
      <c r="DD342" s="312"/>
      <c r="DE342" s="311"/>
      <c r="DF342" s="297"/>
      <c r="DG342" s="311"/>
      <c r="DH342" s="311"/>
      <c r="DI342" s="311"/>
      <c r="DJ342" s="311"/>
      <c r="DK342" s="312"/>
      <c r="DL342" s="311"/>
      <c r="DM342" s="297"/>
      <c r="DN342" s="311"/>
      <c r="DO342" s="311"/>
      <c r="DP342" s="311"/>
      <c r="DQ342" s="311"/>
      <c r="DR342" s="312"/>
      <c r="DS342" s="311"/>
      <c r="DT342" s="297"/>
      <c r="DU342" s="311"/>
      <c r="DV342" s="311"/>
      <c r="DW342" s="311"/>
      <c r="DX342" s="311"/>
      <c r="DY342" s="312"/>
      <c r="DZ342" s="311"/>
      <c r="EA342" s="297"/>
      <c r="EB342" s="311"/>
      <c r="EC342" s="311"/>
      <c r="ED342" s="311"/>
      <c r="EE342" s="311"/>
      <c r="EF342" s="312"/>
      <c r="EG342" s="311"/>
      <c r="EH342" s="297"/>
      <c r="EI342" s="311"/>
      <c r="EJ342" s="311"/>
      <c r="EK342" s="311"/>
      <c r="EL342" s="311"/>
      <c r="EM342" s="312"/>
      <c r="EN342" s="311"/>
      <c r="EO342" s="297"/>
      <c r="EP342" s="311"/>
      <c r="EQ342" s="311"/>
      <c r="ER342" s="311"/>
      <c r="ES342" s="311"/>
      <c r="ET342" s="312"/>
      <c r="EU342" s="311"/>
      <c r="EV342" s="297"/>
      <c r="EW342" s="311"/>
      <c r="EX342" s="311"/>
      <c r="EY342" s="311"/>
      <c r="EZ342" s="311"/>
      <c r="FA342" s="312"/>
      <c r="FB342" s="311"/>
      <c r="FC342" s="298"/>
    </row>
    <row r="343" spans="1:159" s="205" customFormat="1" ht="39.9" customHeight="1" x14ac:dyDescent="0.25">
      <c r="A343" s="206"/>
      <c r="B343" s="196"/>
      <c r="C343" s="292"/>
      <c r="D343" s="198"/>
      <c r="E343" s="299"/>
      <c r="F343" s="200"/>
      <c r="G343" s="301"/>
      <c r="H343" s="303"/>
      <c r="I343" s="299"/>
      <c r="J343" s="299"/>
      <c r="K343" s="299"/>
      <c r="L343" s="289"/>
      <c r="M343" s="299"/>
      <c r="N343" s="289"/>
      <c r="O343" s="363" t="str">
        <f>IF(P343="","",IF(OR(I343="",J343=""),"",IF(AND(ISNUMBER(FIND("post-", I343)),J343=ProductCode!$I$12),ProductCode!$F$19,IF(AND(ISNUMBER(FIND("pre-", I343)),J343=ProductCode!$I$12),ProductCode!$F$20,IF(ISNUMBER(FIND("post-", I343)),ProductCode!$F$17,ProductCode!$F$18)))))</f>
        <v/>
      </c>
      <c r="P343" s="295" t="str">
        <f t="shared" si="14"/>
        <v/>
      </c>
      <c r="Q343" s="306"/>
      <c r="R343" s="203"/>
      <c r="S343" s="308" t="str">
        <f t="shared" si="15"/>
        <v/>
      </c>
      <c r="T343" s="311"/>
      <c r="U343" s="311"/>
      <c r="V343" s="311"/>
      <c r="W343" s="311"/>
      <c r="X343" s="312"/>
      <c r="Y343" s="311"/>
      <c r="Z343" s="297"/>
      <c r="AA343" s="311"/>
      <c r="AB343" s="311"/>
      <c r="AC343" s="311"/>
      <c r="AD343" s="311"/>
      <c r="AE343" s="312"/>
      <c r="AF343" s="311"/>
      <c r="AG343" s="297"/>
      <c r="AH343" s="311"/>
      <c r="AI343" s="311"/>
      <c r="AJ343" s="311"/>
      <c r="AK343" s="311"/>
      <c r="AL343" s="312"/>
      <c r="AM343" s="311"/>
      <c r="AN343" s="297"/>
      <c r="AO343" s="311"/>
      <c r="AP343" s="311"/>
      <c r="AQ343" s="311"/>
      <c r="AR343" s="311"/>
      <c r="AS343" s="312"/>
      <c r="AT343" s="311"/>
      <c r="AU343" s="297"/>
      <c r="AV343" s="311"/>
      <c r="AW343" s="311"/>
      <c r="AX343" s="311"/>
      <c r="AY343" s="311"/>
      <c r="AZ343" s="312"/>
      <c r="BA343" s="311"/>
      <c r="BB343" s="297"/>
      <c r="BC343" s="311"/>
      <c r="BD343" s="311"/>
      <c r="BE343" s="311"/>
      <c r="BF343" s="311"/>
      <c r="BG343" s="312"/>
      <c r="BH343" s="311"/>
      <c r="BI343" s="297"/>
      <c r="BJ343" s="311"/>
      <c r="BK343" s="311"/>
      <c r="BL343" s="311"/>
      <c r="BM343" s="311"/>
      <c r="BN343" s="312"/>
      <c r="BO343" s="311"/>
      <c r="BP343" s="297"/>
      <c r="BQ343" s="311"/>
      <c r="BR343" s="311"/>
      <c r="BS343" s="311"/>
      <c r="BT343" s="311"/>
      <c r="BU343" s="312"/>
      <c r="BV343" s="311"/>
      <c r="BW343" s="297"/>
      <c r="BX343" s="311"/>
      <c r="BY343" s="311"/>
      <c r="BZ343" s="311"/>
      <c r="CA343" s="311"/>
      <c r="CB343" s="312"/>
      <c r="CC343" s="311"/>
      <c r="CD343" s="297"/>
      <c r="CE343" s="311"/>
      <c r="CF343" s="311"/>
      <c r="CG343" s="311"/>
      <c r="CH343" s="311"/>
      <c r="CI343" s="312"/>
      <c r="CJ343" s="311"/>
      <c r="CK343" s="297"/>
      <c r="CL343" s="311"/>
      <c r="CM343" s="311"/>
      <c r="CN343" s="311"/>
      <c r="CO343" s="311"/>
      <c r="CP343" s="312"/>
      <c r="CQ343" s="311"/>
      <c r="CR343" s="297"/>
      <c r="CS343" s="311"/>
      <c r="CT343" s="311"/>
      <c r="CU343" s="311"/>
      <c r="CV343" s="311"/>
      <c r="CW343" s="312"/>
      <c r="CX343" s="311"/>
      <c r="CY343" s="297"/>
      <c r="CZ343" s="311"/>
      <c r="DA343" s="311"/>
      <c r="DB343" s="311"/>
      <c r="DC343" s="311"/>
      <c r="DD343" s="312"/>
      <c r="DE343" s="311"/>
      <c r="DF343" s="297"/>
      <c r="DG343" s="311"/>
      <c r="DH343" s="311"/>
      <c r="DI343" s="311"/>
      <c r="DJ343" s="311"/>
      <c r="DK343" s="312"/>
      <c r="DL343" s="311"/>
      <c r="DM343" s="297"/>
      <c r="DN343" s="311"/>
      <c r="DO343" s="311"/>
      <c r="DP343" s="311"/>
      <c r="DQ343" s="311"/>
      <c r="DR343" s="312"/>
      <c r="DS343" s="311"/>
      <c r="DT343" s="297"/>
      <c r="DU343" s="311"/>
      <c r="DV343" s="311"/>
      <c r="DW343" s="311"/>
      <c r="DX343" s="311"/>
      <c r="DY343" s="312"/>
      <c r="DZ343" s="311"/>
      <c r="EA343" s="297"/>
      <c r="EB343" s="311"/>
      <c r="EC343" s="311"/>
      <c r="ED343" s="311"/>
      <c r="EE343" s="311"/>
      <c r="EF343" s="312"/>
      <c r="EG343" s="311"/>
      <c r="EH343" s="297"/>
      <c r="EI343" s="311"/>
      <c r="EJ343" s="311"/>
      <c r="EK343" s="311"/>
      <c r="EL343" s="311"/>
      <c r="EM343" s="312"/>
      <c r="EN343" s="311"/>
      <c r="EO343" s="297"/>
      <c r="EP343" s="311"/>
      <c r="EQ343" s="311"/>
      <c r="ER343" s="311"/>
      <c r="ES343" s="311"/>
      <c r="ET343" s="312"/>
      <c r="EU343" s="311"/>
      <c r="EV343" s="297"/>
      <c r="EW343" s="311"/>
      <c r="EX343" s="311"/>
      <c r="EY343" s="311"/>
      <c r="EZ343" s="311"/>
      <c r="FA343" s="312"/>
      <c r="FB343" s="311"/>
      <c r="FC343" s="298"/>
    </row>
    <row r="344" spans="1:159" s="205" customFormat="1" ht="39.9" customHeight="1" x14ac:dyDescent="0.25">
      <c r="A344" s="206"/>
      <c r="B344" s="196"/>
      <c r="C344" s="292"/>
      <c r="D344" s="198"/>
      <c r="E344" s="299"/>
      <c r="F344" s="200"/>
      <c r="G344" s="301"/>
      <c r="H344" s="303"/>
      <c r="I344" s="299"/>
      <c r="J344" s="299"/>
      <c r="K344" s="299"/>
      <c r="L344" s="289"/>
      <c r="M344" s="299"/>
      <c r="N344" s="289"/>
      <c r="O344" s="363" t="str">
        <f>IF(P344="","",IF(OR(I344="",J344=""),"",IF(AND(ISNUMBER(FIND("post-", I344)),J344=ProductCode!$I$12),ProductCode!$F$19,IF(AND(ISNUMBER(FIND("pre-", I344)),J344=ProductCode!$I$12),ProductCode!$F$20,IF(ISNUMBER(FIND("post-", I344)),ProductCode!$F$17,ProductCode!$F$18)))))</f>
        <v/>
      </c>
      <c r="P344" s="295" t="str">
        <f t="shared" si="14"/>
        <v/>
      </c>
      <c r="Q344" s="306"/>
      <c r="R344" s="203"/>
      <c r="S344" s="308" t="str">
        <f t="shared" si="15"/>
        <v/>
      </c>
      <c r="T344" s="311"/>
      <c r="U344" s="311"/>
      <c r="V344" s="311"/>
      <c r="W344" s="311"/>
      <c r="X344" s="312"/>
      <c r="Y344" s="311"/>
      <c r="Z344" s="297"/>
      <c r="AA344" s="311"/>
      <c r="AB344" s="311"/>
      <c r="AC344" s="311"/>
      <c r="AD344" s="311"/>
      <c r="AE344" s="312"/>
      <c r="AF344" s="311"/>
      <c r="AG344" s="297"/>
      <c r="AH344" s="311"/>
      <c r="AI344" s="311"/>
      <c r="AJ344" s="311"/>
      <c r="AK344" s="311"/>
      <c r="AL344" s="312"/>
      <c r="AM344" s="311"/>
      <c r="AN344" s="297"/>
      <c r="AO344" s="311"/>
      <c r="AP344" s="311"/>
      <c r="AQ344" s="311"/>
      <c r="AR344" s="311"/>
      <c r="AS344" s="312"/>
      <c r="AT344" s="311"/>
      <c r="AU344" s="297"/>
      <c r="AV344" s="311"/>
      <c r="AW344" s="311"/>
      <c r="AX344" s="311"/>
      <c r="AY344" s="311"/>
      <c r="AZ344" s="312"/>
      <c r="BA344" s="311"/>
      <c r="BB344" s="297"/>
      <c r="BC344" s="311"/>
      <c r="BD344" s="311"/>
      <c r="BE344" s="311"/>
      <c r="BF344" s="311"/>
      <c r="BG344" s="312"/>
      <c r="BH344" s="311"/>
      <c r="BI344" s="297"/>
      <c r="BJ344" s="311"/>
      <c r="BK344" s="311"/>
      <c r="BL344" s="311"/>
      <c r="BM344" s="311"/>
      <c r="BN344" s="312"/>
      <c r="BO344" s="311"/>
      <c r="BP344" s="297"/>
      <c r="BQ344" s="311"/>
      <c r="BR344" s="311"/>
      <c r="BS344" s="311"/>
      <c r="BT344" s="311"/>
      <c r="BU344" s="312"/>
      <c r="BV344" s="311"/>
      <c r="BW344" s="297"/>
      <c r="BX344" s="311"/>
      <c r="BY344" s="311"/>
      <c r="BZ344" s="311"/>
      <c r="CA344" s="311"/>
      <c r="CB344" s="312"/>
      <c r="CC344" s="311"/>
      <c r="CD344" s="297"/>
      <c r="CE344" s="311"/>
      <c r="CF344" s="311"/>
      <c r="CG344" s="311"/>
      <c r="CH344" s="311"/>
      <c r="CI344" s="312"/>
      <c r="CJ344" s="311"/>
      <c r="CK344" s="297"/>
      <c r="CL344" s="311"/>
      <c r="CM344" s="311"/>
      <c r="CN344" s="311"/>
      <c r="CO344" s="311"/>
      <c r="CP344" s="312"/>
      <c r="CQ344" s="311"/>
      <c r="CR344" s="297"/>
      <c r="CS344" s="311"/>
      <c r="CT344" s="311"/>
      <c r="CU344" s="311"/>
      <c r="CV344" s="311"/>
      <c r="CW344" s="312"/>
      <c r="CX344" s="311"/>
      <c r="CY344" s="297"/>
      <c r="CZ344" s="311"/>
      <c r="DA344" s="311"/>
      <c r="DB344" s="311"/>
      <c r="DC344" s="311"/>
      <c r="DD344" s="312"/>
      <c r="DE344" s="311"/>
      <c r="DF344" s="297"/>
      <c r="DG344" s="311"/>
      <c r="DH344" s="311"/>
      <c r="DI344" s="311"/>
      <c r="DJ344" s="311"/>
      <c r="DK344" s="312"/>
      <c r="DL344" s="311"/>
      <c r="DM344" s="297"/>
      <c r="DN344" s="311"/>
      <c r="DO344" s="311"/>
      <c r="DP344" s="311"/>
      <c r="DQ344" s="311"/>
      <c r="DR344" s="312"/>
      <c r="DS344" s="311"/>
      <c r="DT344" s="297"/>
      <c r="DU344" s="311"/>
      <c r="DV344" s="311"/>
      <c r="DW344" s="311"/>
      <c r="DX344" s="311"/>
      <c r="DY344" s="312"/>
      <c r="DZ344" s="311"/>
      <c r="EA344" s="297"/>
      <c r="EB344" s="311"/>
      <c r="EC344" s="311"/>
      <c r="ED344" s="311"/>
      <c r="EE344" s="311"/>
      <c r="EF344" s="312"/>
      <c r="EG344" s="311"/>
      <c r="EH344" s="297"/>
      <c r="EI344" s="311"/>
      <c r="EJ344" s="311"/>
      <c r="EK344" s="311"/>
      <c r="EL344" s="311"/>
      <c r="EM344" s="312"/>
      <c r="EN344" s="311"/>
      <c r="EO344" s="297"/>
      <c r="EP344" s="311"/>
      <c r="EQ344" s="311"/>
      <c r="ER344" s="311"/>
      <c r="ES344" s="311"/>
      <c r="ET344" s="312"/>
      <c r="EU344" s="311"/>
      <c r="EV344" s="297"/>
      <c r="EW344" s="311"/>
      <c r="EX344" s="311"/>
      <c r="EY344" s="311"/>
      <c r="EZ344" s="311"/>
      <c r="FA344" s="312"/>
      <c r="FB344" s="311"/>
      <c r="FC344" s="298"/>
    </row>
    <row r="345" spans="1:159" s="205" customFormat="1" ht="39.9" customHeight="1" x14ac:dyDescent="0.25">
      <c r="A345" s="206"/>
      <c r="B345" s="196"/>
      <c r="C345" s="292"/>
      <c r="D345" s="198"/>
      <c r="E345" s="299"/>
      <c r="F345" s="200"/>
      <c r="G345" s="301"/>
      <c r="H345" s="303"/>
      <c r="I345" s="299"/>
      <c r="J345" s="299"/>
      <c r="K345" s="299"/>
      <c r="L345" s="289"/>
      <c r="M345" s="299"/>
      <c r="N345" s="289"/>
      <c r="O345" s="363" t="str">
        <f>IF(P345="","",IF(OR(I345="",J345=""),"",IF(AND(ISNUMBER(FIND("post-", I345)),J345=ProductCode!$I$12),ProductCode!$F$19,IF(AND(ISNUMBER(FIND("pre-", I345)),J345=ProductCode!$I$12),ProductCode!$F$20,IF(ISNUMBER(FIND("post-", I345)),ProductCode!$F$17,ProductCode!$F$18)))))</f>
        <v/>
      </c>
      <c r="P345" s="295" t="str">
        <f t="shared" si="14"/>
        <v/>
      </c>
      <c r="Q345" s="306"/>
      <c r="R345" s="203"/>
      <c r="S345" s="308" t="str">
        <f t="shared" si="15"/>
        <v/>
      </c>
      <c r="T345" s="311"/>
      <c r="U345" s="311"/>
      <c r="V345" s="311"/>
      <c r="W345" s="311"/>
      <c r="X345" s="312"/>
      <c r="Y345" s="311"/>
      <c r="Z345" s="297"/>
      <c r="AA345" s="311"/>
      <c r="AB345" s="311"/>
      <c r="AC345" s="311"/>
      <c r="AD345" s="311"/>
      <c r="AE345" s="312"/>
      <c r="AF345" s="311"/>
      <c r="AG345" s="297"/>
      <c r="AH345" s="311"/>
      <c r="AI345" s="311"/>
      <c r="AJ345" s="311"/>
      <c r="AK345" s="311"/>
      <c r="AL345" s="312"/>
      <c r="AM345" s="311"/>
      <c r="AN345" s="297"/>
      <c r="AO345" s="311"/>
      <c r="AP345" s="311"/>
      <c r="AQ345" s="311"/>
      <c r="AR345" s="311"/>
      <c r="AS345" s="312"/>
      <c r="AT345" s="311"/>
      <c r="AU345" s="297"/>
      <c r="AV345" s="311"/>
      <c r="AW345" s="311"/>
      <c r="AX345" s="311"/>
      <c r="AY345" s="311"/>
      <c r="AZ345" s="312"/>
      <c r="BA345" s="311"/>
      <c r="BB345" s="297"/>
      <c r="BC345" s="311"/>
      <c r="BD345" s="311"/>
      <c r="BE345" s="311"/>
      <c r="BF345" s="311"/>
      <c r="BG345" s="312"/>
      <c r="BH345" s="311"/>
      <c r="BI345" s="297"/>
      <c r="BJ345" s="311"/>
      <c r="BK345" s="311"/>
      <c r="BL345" s="311"/>
      <c r="BM345" s="311"/>
      <c r="BN345" s="312"/>
      <c r="BO345" s="311"/>
      <c r="BP345" s="297"/>
      <c r="BQ345" s="311"/>
      <c r="BR345" s="311"/>
      <c r="BS345" s="311"/>
      <c r="BT345" s="311"/>
      <c r="BU345" s="312"/>
      <c r="BV345" s="311"/>
      <c r="BW345" s="297"/>
      <c r="BX345" s="311"/>
      <c r="BY345" s="311"/>
      <c r="BZ345" s="311"/>
      <c r="CA345" s="311"/>
      <c r="CB345" s="312"/>
      <c r="CC345" s="311"/>
      <c r="CD345" s="297"/>
      <c r="CE345" s="311"/>
      <c r="CF345" s="311"/>
      <c r="CG345" s="311"/>
      <c r="CH345" s="311"/>
      <c r="CI345" s="312"/>
      <c r="CJ345" s="311"/>
      <c r="CK345" s="297"/>
      <c r="CL345" s="311"/>
      <c r="CM345" s="311"/>
      <c r="CN345" s="311"/>
      <c r="CO345" s="311"/>
      <c r="CP345" s="312"/>
      <c r="CQ345" s="311"/>
      <c r="CR345" s="297"/>
      <c r="CS345" s="311"/>
      <c r="CT345" s="311"/>
      <c r="CU345" s="311"/>
      <c r="CV345" s="311"/>
      <c r="CW345" s="312"/>
      <c r="CX345" s="311"/>
      <c r="CY345" s="297"/>
      <c r="CZ345" s="311"/>
      <c r="DA345" s="311"/>
      <c r="DB345" s="311"/>
      <c r="DC345" s="311"/>
      <c r="DD345" s="312"/>
      <c r="DE345" s="311"/>
      <c r="DF345" s="297"/>
      <c r="DG345" s="311"/>
      <c r="DH345" s="311"/>
      <c r="DI345" s="311"/>
      <c r="DJ345" s="311"/>
      <c r="DK345" s="312"/>
      <c r="DL345" s="311"/>
      <c r="DM345" s="297"/>
      <c r="DN345" s="311"/>
      <c r="DO345" s="311"/>
      <c r="DP345" s="311"/>
      <c r="DQ345" s="311"/>
      <c r="DR345" s="312"/>
      <c r="DS345" s="311"/>
      <c r="DT345" s="297"/>
      <c r="DU345" s="311"/>
      <c r="DV345" s="311"/>
      <c r="DW345" s="311"/>
      <c r="DX345" s="311"/>
      <c r="DY345" s="312"/>
      <c r="DZ345" s="311"/>
      <c r="EA345" s="297"/>
      <c r="EB345" s="311"/>
      <c r="EC345" s="311"/>
      <c r="ED345" s="311"/>
      <c r="EE345" s="311"/>
      <c r="EF345" s="312"/>
      <c r="EG345" s="311"/>
      <c r="EH345" s="297"/>
      <c r="EI345" s="311"/>
      <c r="EJ345" s="311"/>
      <c r="EK345" s="311"/>
      <c r="EL345" s="311"/>
      <c r="EM345" s="312"/>
      <c r="EN345" s="311"/>
      <c r="EO345" s="297"/>
      <c r="EP345" s="311"/>
      <c r="EQ345" s="311"/>
      <c r="ER345" s="311"/>
      <c r="ES345" s="311"/>
      <c r="ET345" s="312"/>
      <c r="EU345" s="311"/>
      <c r="EV345" s="297"/>
      <c r="EW345" s="311"/>
      <c r="EX345" s="311"/>
      <c r="EY345" s="311"/>
      <c r="EZ345" s="311"/>
      <c r="FA345" s="312"/>
      <c r="FB345" s="311"/>
      <c r="FC345" s="298"/>
    </row>
    <row r="346" spans="1:159" s="205" customFormat="1" ht="39.9" customHeight="1" x14ac:dyDescent="0.25">
      <c r="A346" s="206"/>
      <c r="B346" s="196"/>
      <c r="C346" s="292"/>
      <c r="D346" s="198"/>
      <c r="E346" s="299"/>
      <c r="F346" s="200"/>
      <c r="G346" s="301"/>
      <c r="H346" s="303"/>
      <c r="I346" s="299"/>
      <c r="J346" s="299"/>
      <c r="K346" s="299"/>
      <c r="L346" s="289"/>
      <c r="M346" s="299"/>
      <c r="N346" s="289"/>
      <c r="O346" s="363" t="str">
        <f>IF(P346="","",IF(OR(I346="",J346=""),"",IF(AND(ISNUMBER(FIND("post-", I346)),J346=ProductCode!$I$12),ProductCode!$F$19,IF(AND(ISNUMBER(FIND("pre-", I346)),J346=ProductCode!$I$12),ProductCode!$F$20,IF(ISNUMBER(FIND("post-", I346)),ProductCode!$F$17,ProductCode!$F$18)))))</f>
        <v/>
      </c>
      <c r="P346" s="295" t="str">
        <f t="shared" si="14"/>
        <v/>
      </c>
      <c r="Q346" s="306"/>
      <c r="R346" s="203"/>
      <c r="S346" s="308" t="str">
        <f t="shared" si="15"/>
        <v/>
      </c>
      <c r="T346" s="311"/>
      <c r="U346" s="311"/>
      <c r="V346" s="311"/>
      <c r="W346" s="311"/>
      <c r="X346" s="312"/>
      <c r="Y346" s="311"/>
      <c r="Z346" s="297"/>
      <c r="AA346" s="311"/>
      <c r="AB346" s="311"/>
      <c r="AC346" s="311"/>
      <c r="AD346" s="311"/>
      <c r="AE346" s="312"/>
      <c r="AF346" s="311"/>
      <c r="AG346" s="297"/>
      <c r="AH346" s="311"/>
      <c r="AI346" s="311"/>
      <c r="AJ346" s="311"/>
      <c r="AK346" s="311"/>
      <c r="AL346" s="312"/>
      <c r="AM346" s="311"/>
      <c r="AN346" s="297"/>
      <c r="AO346" s="311"/>
      <c r="AP346" s="311"/>
      <c r="AQ346" s="311"/>
      <c r="AR346" s="311"/>
      <c r="AS346" s="312"/>
      <c r="AT346" s="311"/>
      <c r="AU346" s="297"/>
      <c r="AV346" s="311"/>
      <c r="AW346" s="311"/>
      <c r="AX346" s="311"/>
      <c r="AY346" s="311"/>
      <c r="AZ346" s="312"/>
      <c r="BA346" s="311"/>
      <c r="BB346" s="297"/>
      <c r="BC346" s="311"/>
      <c r="BD346" s="311"/>
      <c r="BE346" s="311"/>
      <c r="BF346" s="311"/>
      <c r="BG346" s="312"/>
      <c r="BH346" s="311"/>
      <c r="BI346" s="297"/>
      <c r="BJ346" s="311"/>
      <c r="BK346" s="311"/>
      <c r="BL346" s="311"/>
      <c r="BM346" s="311"/>
      <c r="BN346" s="312"/>
      <c r="BO346" s="311"/>
      <c r="BP346" s="297"/>
      <c r="BQ346" s="311"/>
      <c r="BR346" s="311"/>
      <c r="BS346" s="311"/>
      <c r="BT346" s="311"/>
      <c r="BU346" s="312"/>
      <c r="BV346" s="311"/>
      <c r="BW346" s="297"/>
      <c r="BX346" s="311"/>
      <c r="BY346" s="311"/>
      <c r="BZ346" s="311"/>
      <c r="CA346" s="311"/>
      <c r="CB346" s="312"/>
      <c r="CC346" s="311"/>
      <c r="CD346" s="297"/>
      <c r="CE346" s="311"/>
      <c r="CF346" s="311"/>
      <c r="CG346" s="311"/>
      <c r="CH346" s="311"/>
      <c r="CI346" s="312"/>
      <c r="CJ346" s="311"/>
      <c r="CK346" s="297"/>
      <c r="CL346" s="311"/>
      <c r="CM346" s="311"/>
      <c r="CN346" s="311"/>
      <c r="CO346" s="311"/>
      <c r="CP346" s="312"/>
      <c r="CQ346" s="311"/>
      <c r="CR346" s="297"/>
      <c r="CS346" s="311"/>
      <c r="CT346" s="311"/>
      <c r="CU346" s="311"/>
      <c r="CV346" s="311"/>
      <c r="CW346" s="312"/>
      <c r="CX346" s="311"/>
      <c r="CY346" s="297"/>
      <c r="CZ346" s="311"/>
      <c r="DA346" s="311"/>
      <c r="DB346" s="311"/>
      <c r="DC346" s="311"/>
      <c r="DD346" s="312"/>
      <c r="DE346" s="311"/>
      <c r="DF346" s="297"/>
      <c r="DG346" s="311"/>
      <c r="DH346" s="311"/>
      <c r="DI346" s="311"/>
      <c r="DJ346" s="311"/>
      <c r="DK346" s="312"/>
      <c r="DL346" s="311"/>
      <c r="DM346" s="297"/>
      <c r="DN346" s="311"/>
      <c r="DO346" s="311"/>
      <c r="DP346" s="311"/>
      <c r="DQ346" s="311"/>
      <c r="DR346" s="312"/>
      <c r="DS346" s="311"/>
      <c r="DT346" s="297"/>
      <c r="DU346" s="311"/>
      <c r="DV346" s="311"/>
      <c r="DW346" s="311"/>
      <c r="DX346" s="311"/>
      <c r="DY346" s="312"/>
      <c r="DZ346" s="311"/>
      <c r="EA346" s="297"/>
      <c r="EB346" s="311"/>
      <c r="EC346" s="311"/>
      <c r="ED346" s="311"/>
      <c r="EE346" s="311"/>
      <c r="EF346" s="312"/>
      <c r="EG346" s="311"/>
      <c r="EH346" s="297"/>
      <c r="EI346" s="311"/>
      <c r="EJ346" s="311"/>
      <c r="EK346" s="311"/>
      <c r="EL346" s="311"/>
      <c r="EM346" s="312"/>
      <c r="EN346" s="311"/>
      <c r="EO346" s="297"/>
      <c r="EP346" s="311"/>
      <c r="EQ346" s="311"/>
      <c r="ER346" s="311"/>
      <c r="ES346" s="311"/>
      <c r="ET346" s="312"/>
      <c r="EU346" s="311"/>
      <c r="EV346" s="297"/>
      <c r="EW346" s="311"/>
      <c r="EX346" s="311"/>
      <c r="EY346" s="311"/>
      <c r="EZ346" s="311"/>
      <c r="FA346" s="312"/>
      <c r="FB346" s="311"/>
      <c r="FC346" s="298"/>
    </row>
    <row r="347" spans="1:159" s="205" customFormat="1" ht="39.9" customHeight="1" x14ac:dyDescent="0.25">
      <c r="A347" s="206"/>
      <c r="B347" s="196"/>
      <c r="C347" s="292"/>
      <c r="D347" s="198"/>
      <c r="E347" s="299"/>
      <c r="F347" s="200"/>
      <c r="G347" s="301"/>
      <c r="H347" s="303"/>
      <c r="I347" s="299"/>
      <c r="J347" s="299"/>
      <c r="K347" s="299"/>
      <c r="L347" s="289"/>
      <c r="M347" s="299"/>
      <c r="N347" s="289"/>
      <c r="O347" s="363" t="str">
        <f>IF(P347="","",IF(OR(I347="",J347=""),"",IF(AND(ISNUMBER(FIND("post-", I347)),J347=ProductCode!$I$12),ProductCode!$F$19,IF(AND(ISNUMBER(FIND("pre-", I347)),J347=ProductCode!$I$12),ProductCode!$F$20,IF(ISNUMBER(FIND("post-", I347)),ProductCode!$F$17,ProductCode!$F$18)))))</f>
        <v/>
      </c>
      <c r="P347" s="295" t="str">
        <f t="shared" si="14"/>
        <v/>
      </c>
      <c r="Q347" s="306"/>
      <c r="R347" s="203"/>
      <c r="S347" s="308" t="str">
        <f t="shared" si="15"/>
        <v/>
      </c>
      <c r="T347" s="311"/>
      <c r="U347" s="311"/>
      <c r="V347" s="311"/>
      <c r="W347" s="311"/>
      <c r="X347" s="312"/>
      <c r="Y347" s="311"/>
      <c r="Z347" s="297"/>
      <c r="AA347" s="311"/>
      <c r="AB347" s="311"/>
      <c r="AC347" s="311"/>
      <c r="AD347" s="311"/>
      <c r="AE347" s="312"/>
      <c r="AF347" s="311"/>
      <c r="AG347" s="297"/>
      <c r="AH347" s="311"/>
      <c r="AI347" s="311"/>
      <c r="AJ347" s="311"/>
      <c r="AK347" s="311"/>
      <c r="AL347" s="312"/>
      <c r="AM347" s="311"/>
      <c r="AN347" s="297"/>
      <c r="AO347" s="311"/>
      <c r="AP347" s="311"/>
      <c r="AQ347" s="311"/>
      <c r="AR347" s="311"/>
      <c r="AS347" s="312"/>
      <c r="AT347" s="311"/>
      <c r="AU347" s="297"/>
      <c r="AV347" s="311"/>
      <c r="AW347" s="311"/>
      <c r="AX347" s="311"/>
      <c r="AY347" s="311"/>
      <c r="AZ347" s="312"/>
      <c r="BA347" s="311"/>
      <c r="BB347" s="297"/>
      <c r="BC347" s="311"/>
      <c r="BD347" s="311"/>
      <c r="BE347" s="311"/>
      <c r="BF347" s="311"/>
      <c r="BG347" s="312"/>
      <c r="BH347" s="311"/>
      <c r="BI347" s="297"/>
      <c r="BJ347" s="311"/>
      <c r="BK347" s="311"/>
      <c r="BL347" s="311"/>
      <c r="BM347" s="311"/>
      <c r="BN347" s="312"/>
      <c r="BO347" s="311"/>
      <c r="BP347" s="297"/>
      <c r="BQ347" s="311"/>
      <c r="BR347" s="311"/>
      <c r="BS347" s="311"/>
      <c r="BT347" s="311"/>
      <c r="BU347" s="312"/>
      <c r="BV347" s="311"/>
      <c r="BW347" s="297"/>
      <c r="BX347" s="311"/>
      <c r="BY347" s="311"/>
      <c r="BZ347" s="311"/>
      <c r="CA347" s="311"/>
      <c r="CB347" s="312"/>
      <c r="CC347" s="311"/>
      <c r="CD347" s="297"/>
      <c r="CE347" s="311"/>
      <c r="CF347" s="311"/>
      <c r="CG347" s="311"/>
      <c r="CH347" s="311"/>
      <c r="CI347" s="312"/>
      <c r="CJ347" s="311"/>
      <c r="CK347" s="297"/>
      <c r="CL347" s="311"/>
      <c r="CM347" s="311"/>
      <c r="CN347" s="311"/>
      <c r="CO347" s="311"/>
      <c r="CP347" s="312"/>
      <c r="CQ347" s="311"/>
      <c r="CR347" s="297"/>
      <c r="CS347" s="311"/>
      <c r="CT347" s="311"/>
      <c r="CU347" s="311"/>
      <c r="CV347" s="311"/>
      <c r="CW347" s="312"/>
      <c r="CX347" s="311"/>
      <c r="CY347" s="297"/>
      <c r="CZ347" s="311"/>
      <c r="DA347" s="311"/>
      <c r="DB347" s="311"/>
      <c r="DC347" s="311"/>
      <c r="DD347" s="312"/>
      <c r="DE347" s="311"/>
      <c r="DF347" s="297"/>
      <c r="DG347" s="311"/>
      <c r="DH347" s="311"/>
      <c r="DI347" s="311"/>
      <c r="DJ347" s="311"/>
      <c r="DK347" s="312"/>
      <c r="DL347" s="311"/>
      <c r="DM347" s="297"/>
      <c r="DN347" s="311"/>
      <c r="DO347" s="311"/>
      <c r="DP347" s="311"/>
      <c r="DQ347" s="311"/>
      <c r="DR347" s="312"/>
      <c r="DS347" s="311"/>
      <c r="DT347" s="297"/>
      <c r="DU347" s="311"/>
      <c r="DV347" s="311"/>
      <c r="DW347" s="311"/>
      <c r="DX347" s="311"/>
      <c r="DY347" s="312"/>
      <c r="DZ347" s="311"/>
      <c r="EA347" s="297"/>
      <c r="EB347" s="311"/>
      <c r="EC347" s="311"/>
      <c r="ED347" s="311"/>
      <c r="EE347" s="311"/>
      <c r="EF347" s="312"/>
      <c r="EG347" s="311"/>
      <c r="EH347" s="297"/>
      <c r="EI347" s="311"/>
      <c r="EJ347" s="311"/>
      <c r="EK347" s="311"/>
      <c r="EL347" s="311"/>
      <c r="EM347" s="312"/>
      <c r="EN347" s="311"/>
      <c r="EO347" s="297"/>
      <c r="EP347" s="311"/>
      <c r="EQ347" s="311"/>
      <c r="ER347" s="311"/>
      <c r="ES347" s="311"/>
      <c r="ET347" s="312"/>
      <c r="EU347" s="311"/>
      <c r="EV347" s="297"/>
      <c r="EW347" s="311"/>
      <c r="EX347" s="311"/>
      <c r="EY347" s="311"/>
      <c r="EZ347" s="311"/>
      <c r="FA347" s="312"/>
      <c r="FB347" s="311"/>
      <c r="FC347" s="298"/>
    </row>
    <row r="348" spans="1:159" s="205" customFormat="1" ht="39.9" customHeight="1" x14ac:dyDescent="0.25">
      <c r="A348" s="206"/>
      <c r="B348" s="196"/>
      <c r="C348" s="292"/>
      <c r="D348" s="198"/>
      <c r="E348" s="299"/>
      <c r="F348" s="200"/>
      <c r="G348" s="301"/>
      <c r="H348" s="303"/>
      <c r="I348" s="299"/>
      <c r="J348" s="299"/>
      <c r="K348" s="299"/>
      <c r="L348" s="289"/>
      <c r="M348" s="299"/>
      <c r="N348" s="289"/>
      <c r="O348" s="363" t="str">
        <f>IF(P348="","",IF(OR(I348="",J348=""),"",IF(AND(ISNUMBER(FIND("post-", I348)),J348=ProductCode!$I$12),ProductCode!$F$19,IF(AND(ISNUMBER(FIND("pre-", I348)),J348=ProductCode!$I$12),ProductCode!$F$20,IF(ISNUMBER(FIND("post-", I348)),ProductCode!$F$17,ProductCode!$F$18)))))</f>
        <v/>
      </c>
      <c r="P348" s="295" t="str">
        <f t="shared" si="14"/>
        <v/>
      </c>
      <c r="Q348" s="306"/>
      <c r="R348" s="203"/>
      <c r="S348" s="308" t="str">
        <f t="shared" si="15"/>
        <v/>
      </c>
      <c r="T348" s="311"/>
      <c r="U348" s="311"/>
      <c r="V348" s="311"/>
      <c r="W348" s="311"/>
      <c r="X348" s="312"/>
      <c r="Y348" s="311"/>
      <c r="Z348" s="297"/>
      <c r="AA348" s="311"/>
      <c r="AB348" s="311"/>
      <c r="AC348" s="311"/>
      <c r="AD348" s="311"/>
      <c r="AE348" s="312"/>
      <c r="AF348" s="311"/>
      <c r="AG348" s="297"/>
      <c r="AH348" s="311"/>
      <c r="AI348" s="311"/>
      <c r="AJ348" s="311"/>
      <c r="AK348" s="311"/>
      <c r="AL348" s="312"/>
      <c r="AM348" s="311"/>
      <c r="AN348" s="297"/>
      <c r="AO348" s="311"/>
      <c r="AP348" s="311"/>
      <c r="AQ348" s="311"/>
      <c r="AR348" s="311"/>
      <c r="AS348" s="312"/>
      <c r="AT348" s="311"/>
      <c r="AU348" s="297"/>
      <c r="AV348" s="311"/>
      <c r="AW348" s="311"/>
      <c r="AX348" s="311"/>
      <c r="AY348" s="311"/>
      <c r="AZ348" s="312"/>
      <c r="BA348" s="311"/>
      <c r="BB348" s="297"/>
      <c r="BC348" s="311"/>
      <c r="BD348" s="311"/>
      <c r="BE348" s="311"/>
      <c r="BF348" s="311"/>
      <c r="BG348" s="312"/>
      <c r="BH348" s="311"/>
      <c r="BI348" s="297"/>
      <c r="BJ348" s="311"/>
      <c r="BK348" s="311"/>
      <c r="BL348" s="311"/>
      <c r="BM348" s="311"/>
      <c r="BN348" s="312"/>
      <c r="BO348" s="311"/>
      <c r="BP348" s="297"/>
      <c r="BQ348" s="311"/>
      <c r="BR348" s="311"/>
      <c r="BS348" s="311"/>
      <c r="BT348" s="311"/>
      <c r="BU348" s="312"/>
      <c r="BV348" s="311"/>
      <c r="BW348" s="297"/>
      <c r="BX348" s="311"/>
      <c r="BY348" s="311"/>
      <c r="BZ348" s="311"/>
      <c r="CA348" s="311"/>
      <c r="CB348" s="312"/>
      <c r="CC348" s="311"/>
      <c r="CD348" s="297"/>
      <c r="CE348" s="311"/>
      <c r="CF348" s="311"/>
      <c r="CG348" s="311"/>
      <c r="CH348" s="311"/>
      <c r="CI348" s="312"/>
      <c r="CJ348" s="311"/>
      <c r="CK348" s="297"/>
      <c r="CL348" s="311"/>
      <c r="CM348" s="311"/>
      <c r="CN348" s="311"/>
      <c r="CO348" s="311"/>
      <c r="CP348" s="312"/>
      <c r="CQ348" s="311"/>
      <c r="CR348" s="297"/>
      <c r="CS348" s="311"/>
      <c r="CT348" s="311"/>
      <c r="CU348" s="311"/>
      <c r="CV348" s="311"/>
      <c r="CW348" s="312"/>
      <c r="CX348" s="311"/>
      <c r="CY348" s="297"/>
      <c r="CZ348" s="311"/>
      <c r="DA348" s="311"/>
      <c r="DB348" s="311"/>
      <c r="DC348" s="311"/>
      <c r="DD348" s="312"/>
      <c r="DE348" s="311"/>
      <c r="DF348" s="297"/>
      <c r="DG348" s="311"/>
      <c r="DH348" s="311"/>
      <c r="DI348" s="311"/>
      <c r="DJ348" s="311"/>
      <c r="DK348" s="312"/>
      <c r="DL348" s="311"/>
      <c r="DM348" s="297"/>
      <c r="DN348" s="311"/>
      <c r="DO348" s="311"/>
      <c r="DP348" s="311"/>
      <c r="DQ348" s="311"/>
      <c r="DR348" s="312"/>
      <c r="DS348" s="311"/>
      <c r="DT348" s="297"/>
      <c r="DU348" s="311"/>
      <c r="DV348" s="311"/>
      <c r="DW348" s="311"/>
      <c r="DX348" s="311"/>
      <c r="DY348" s="312"/>
      <c r="DZ348" s="311"/>
      <c r="EA348" s="297"/>
      <c r="EB348" s="311"/>
      <c r="EC348" s="311"/>
      <c r="ED348" s="311"/>
      <c r="EE348" s="311"/>
      <c r="EF348" s="312"/>
      <c r="EG348" s="311"/>
      <c r="EH348" s="297"/>
      <c r="EI348" s="311"/>
      <c r="EJ348" s="311"/>
      <c r="EK348" s="311"/>
      <c r="EL348" s="311"/>
      <c r="EM348" s="312"/>
      <c r="EN348" s="311"/>
      <c r="EO348" s="297"/>
      <c r="EP348" s="311"/>
      <c r="EQ348" s="311"/>
      <c r="ER348" s="311"/>
      <c r="ES348" s="311"/>
      <c r="ET348" s="312"/>
      <c r="EU348" s="311"/>
      <c r="EV348" s="297"/>
      <c r="EW348" s="311"/>
      <c r="EX348" s="311"/>
      <c r="EY348" s="311"/>
      <c r="EZ348" s="311"/>
      <c r="FA348" s="312"/>
      <c r="FB348" s="311"/>
      <c r="FC348" s="298"/>
    </row>
    <row r="349" spans="1:159" s="205" customFormat="1" ht="39.9" customHeight="1" x14ac:dyDescent="0.25">
      <c r="A349" s="206"/>
      <c r="B349" s="196"/>
      <c r="C349" s="292"/>
      <c r="D349" s="198"/>
      <c r="E349" s="299"/>
      <c r="F349" s="200"/>
      <c r="G349" s="301"/>
      <c r="H349" s="303"/>
      <c r="I349" s="299"/>
      <c r="J349" s="299"/>
      <c r="K349" s="299"/>
      <c r="L349" s="289"/>
      <c r="M349" s="299"/>
      <c r="N349" s="289"/>
      <c r="O349" s="363" t="str">
        <f>IF(P349="","",IF(OR(I349="",J349=""),"",IF(AND(ISNUMBER(FIND("post-", I349)),J349=ProductCode!$I$12),ProductCode!$F$19,IF(AND(ISNUMBER(FIND("pre-", I349)),J349=ProductCode!$I$12),ProductCode!$F$20,IF(ISNUMBER(FIND("post-", I349)),ProductCode!$F$17,ProductCode!$F$18)))))</f>
        <v/>
      </c>
      <c r="P349" s="295" t="str">
        <f t="shared" si="14"/>
        <v/>
      </c>
      <c r="Q349" s="306"/>
      <c r="R349" s="203"/>
      <c r="S349" s="308" t="str">
        <f t="shared" si="15"/>
        <v/>
      </c>
      <c r="T349" s="311"/>
      <c r="U349" s="311"/>
      <c r="V349" s="311"/>
      <c r="W349" s="311"/>
      <c r="X349" s="312"/>
      <c r="Y349" s="311"/>
      <c r="Z349" s="297"/>
      <c r="AA349" s="311"/>
      <c r="AB349" s="311"/>
      <c r="AC349" s="311"/>
      <c r="AD349" s="311"/>
      <c r="AE349" s="312"/>
      <c r="AF349" s="311"/>
      <c r="AG349" s="297"/>
      <c r="AH349" s="311"/>
      <c r="AI349" s="311"/>
      <c r="AJ349" s="311"/>
      <c r="AK349" s="311"/>
      <c r="AL349" s="312"/>
      <c r="AM349" s="311"/>
      <c r="AN349" s="297"/>
      <c r="AO349" s="311"/>
      <c r="AP349" s="311"/>
      <c r="AQ349" s="311"/>
      <c r="AR349" s="311"/>
      <c r="AS349" s="312"/>
      <c r="AT349" s="311"/>
      <c r="AU349" s="297"/>
      <c r="AV349" s="311"/>
      <c r="AW349" s="311"/>
      <c r="AX349" s="311"/>
      <c r="AY349" s="311"/>
      <c r="AZ349" s="312"/>
      <c r="BA349" s="311"/>
      <c r="BB349" s="297"/>
      <c r="BC349" s="311"/>
      <c r="BD349" s="311"/>
      <c r="BE349" s="311"/>
      <c r="BF349" s="311"/>
      <c r="BG349" s="312"/>
      <c r="BH349" s="311"/>
      <c r="BI349" s="297"/>
      <c r="BJ349" s="311"/>
      <c r="BK349" s="311"/>
      <c r="BL349" s="311"/>
      <c r="BM349" s="311"/>
      <c r="BN349" s="312"/>
      <c r="BO349" s="311"/>
      <c r="BP349" s="297"/>
      <c r="BQ349" s="311"/>
      <c r="BR349" s="311"/>
      <c r="BS349" s="311"/>
      <c r="BT349" s="311"/>
      <c r="BU349" s="312"/>
      <c r="BV349" s="311"/>
      <c r="BW349" s="297"/>
      <c r="BX349" s="311"/>
      <c r="BY349" s="311"/>
      <c r="BZ349" s="311"/>
      <c r="CA349" s="311"/>
      <c r="CB349" s="312"/>
      <c r="CC349" s="311"/>
      <c r="CD349" s="297"/>
      <c r="CE349" s="311"/>
      <c r="CF349" s="311"/>
      <c r="CG349" s="311"/>
      <c r="CH349" s="311"/>
      <c r="CI349" s="312"/>
      <c r="CJ349" s="311"/>
      <c r="CK349" s="297"/>
      <c r="CL349" s="311"/>
      <c r="CM349" s="311"/>
      <c r="CN349" s="311"/>
      <c r="CO349" s="311"/>
      <c r="CP349" s="312"/>
      <c r="CQ349" s="311"/>
      <c r="CR349" s="297"/>
      <c r="CS349" s="311"/>
      <c r="CT349" s="311"/>
      <c r="CU349" s="311"/>
      <c r="CV349" s="311"/>
      <c r="CW349" s="312"/>
      <c r="CX349" s="311"/>
      <c r="CY349" s="297"/>
      <c r="CZ349" s="311"/>
      <c r="DA349" s="311"/>
      <c r="DB349" s="311"/>
      <c r="DC349" s="311"/>
      <c r="DD349" s="312"/>
      <c r="DE349" s="311"/>
      <c r="DF349" s="297"/>
      <c r="DG349" s="311"/>
      <c r="DH349" s="311"/>
      <c r="DI349" s="311"/>
      <c r="DJ349" s="311"/>
      <c r="DK349" s="312"/>
      <c r="DL349" s="311"/>
      <c r="DM349" s="297"/>
      <c r="DN349" s="311"/>
      <c r="DO349" s="311"/>
      <c r="DP349" s="311"/>
      <c r="DQ349" s="311"/>
      <c r="DR349" s="312"/>
      <c r="DS349" s="311"/>
      <c r="DT349" s="297"/>
      <c r="DU349" s="311"/>
      <c r="DV349" s="311"/>
      <c r="DW349" s="311"/>
      <c r="DX349" s="311"/>
      <c r="DY349" s="312"/>
      <c r="DZ349" s="311"/>
      <c r="EA349" s="297"/>
      <c r="EB349" s="311"/>
      <c r="EC349" s="311"/>
      <c r="ED349" s="311"/>
      <c r="EE349" s="311"/>
      <c r="EF349" s="312"/>
      <c r="EG349" s="311"/>
      <c r="EH349" s="297"/>
      <c r="EI349" s="311"/>
      <c r="EJ349" s="311"/>
      <c r="EK349" s="311"/>
      <c r="EL349" s="311"/>
      <c r="EM349" s="312"/>
      <c r="EN349" s="311"/>
      <c r="EO349" s="297"/>
      <c r="EP349" s="311"/>
      <c r="EQ349" s="311"/>
      <c r="ER349" s="311"/>
      <c r="ES349" s="311"/>
      <c r="ET349" s="312"/>
      <c r="EU349" s="311"/>
      <c r="EV349" s="297"/>
      <c r="EW349" s="311"/>
      <c r="EX349" s="311"/>
      <c r="EY349" s="311"/>
      <c r="EZ349" s="311"/>
      <c r="FA349" s="312"/>
      <c r="FB349" s="311"/>
      <c r="FC349" s="298"/>
    </row>
    <row r="350" spans="1:159" s="205" customFormat="1" ht="39.9" customHeight="1" x14ac:dyDescent="0.25">
      <c r="A350" s="206"/>
      <c r="B350" s="196"/>
      <c r="C350" s="292"/>
      <c r="D350" s="198"/>
      <c r="E350" s="299"/>
      <c r="F350" s="200"/>
      <c r="G350" s="301"/>
      <c r="H350" s="303"/>
      <c r="I350" s="299"/>
      <c r="J350" s="299"/>
      <c r="K350" s="299"/>
      <c r="L350" s="289"/>
      <c r="M350" s="299"/>
      <c r="N350" s="289"/>
      <c r="O350" s="363" t="str">
        <f>IF(P350="","",IF(OR(I350="",J350=""),"",IF(AND(ISNUMBER(FIND("post-", I350)),J350=ProductCode!$I$12),ProductCode!$F$19,IF(AND(ISNUMBER(FIND("pre-", I350)),J350=ProductCode!$I$12),ProductCode!$F$20,IF(ISNUMBER(FIND("post-", I350)),ProductCode!$F$17,ProductCode!$F$18)))))</f>
        <v/>
      </c>
      <c r="P350" s="295" t="str">
        <f t="shared" si="14"/>
        <v/>
      </c>
      <c r="Q350" s="306"/>
      <c r="R350" s="203"/>
      <c r="S350" s="308" t="str">
        <f t="shared" si="15"/>
        <v/>
      </c>
      <c r="T350" s="311"/>
      <c r="U350" s="311"/>
      <c r="V350" s="311"/>
      <c r="W350" s="311"/>
      <c r="X350" s="312"/>
      <c r="Y350" s="311"/>
      <c r="Z350" s="297"/>
      <c r="AA350" s="311"/>
      <c r="AB350" s="311"/>
      <c r="AC350" s="311"/>
      <c r="AD350" s="311"/>
      <c r="AE350" s="312"/>
      <c r="AF350" s="311"/>
      <c r="AG350" s="297"/>
      <c r="AH350" s="311"/>
      <c r="AI350" s="311"/>
      <c r="AJ350" s="311"/>
      <c r="AK350" s="311"/>
      <c r="AL350" s="312"/>
      <c r="AM350" s="311"/>
      <c r="AN350" s="297"/>
      <c r="AO350" s="311"/>
      <c r="AP350" s="311"/>
      <c r="AQ350" s="311"/>
      <c r="AR350" s="311"/>
      <c r="AS350" s="312"/>
      <c r="AT350" s="311"/>
      <c r="AU350" s="297"/>
      <c r="AV350" s="311"/>
      <c r="AW350" s="311"/>
      <c r="AX350" s="311"/>
      <c r="AY350" s="311"/>
      <c r="AZ350" s="312"/>
      <c r="BA350" s="311"/>
      <c r="BB350" s="297"/>
      <c r="BC350" s="311"/>
      <c r="BD350" s="311"/>
      <c r="BE350" s="311"/>
      <c r="BF350" s="311"/>
      <c r="BG350" s="312"/>
      <c r="BH350" s="311"/>
      <c r="BI350" s="297"/>
      <c r="BJ350" s="311"/>
      <c r="BK350" s="311"/>
      <c r="BL350" s="311"/>
      <c r="BM350" s="311"/>
      <c r="BN350" s="312"/>
      <c r="BO350" s="311"/>
      <c r="BP350" s="297"/>
      <c r="BQ350" s="311"/>
      <c r="BR350" s="311"/>
      <c r="BS350" s="311"/>
      <c r="BT350" s="311"/>
      <c r="BU350" s="312"/>
      <c r="BV350" s="311"/>
      <c r="BW350" s="297"/>
      <c r="BX350" s="311"/>
      <c r="BY350" s="311"/>
      <c r="BZ350" s="311"/>
      <c r="CA350" s="311"/>
      <c r="CB350" s="312"/>
      <c r="CC350" s="311"/>
      <c r="CD350" s="297"/>
      <c r="CE350" s="311"/>
      <c r="CF350" s="311"/>
      <c r="CG350" s="311"/>
      <c r="CH350" s="311"/>
      <c r="CI350" s="312"/>
      <c r="CJ350" s="311"/>
      <c r="CK350" s="297"/>
      <c r="CL350" s="311"/>
      <c r="CM350" s="311"/>
      <c r="CN350" s="311"/>
      <c r="CO350" s="311"/>
      <c r="CP350" s="312"/>
      <c r="CQ350" s="311"/>
      <c r="CR350" s="297"/>
      <c r="CS350" s="311"/>
      <c r="CT350" s="311"/>
      <c r="CU350" s="311"/>
      <c r="CV350" s="311"/>
      <c r="CW350" s="312"/>
      <c r="CX350" s="311"/>
      <c r="CY350" s="297"/>
      <c r="CZ350" s="311"/>
      <c r="DA350" s="311"/>
      <c r="DB350" s="311"/>
      <c r="DC350" s="311"/>
      <c r="DD350" s="312"/>
      <c r="DE350" s="311"/>
      <c r="DF350" s="297"/>
      <c r="DG350" s="311"/>
      <c r="DH350" s="311"/>
      <c r="DI350" s="311"/>
      <c r="DJ350" s="311"/>
      <c r="DK350" s="312"/>
      <c r="DL350" s="311"/>
      <c r="DM350" s="297"/>
      <c r="DN350" s="311"/>
      <c r="DO350" s="311"/>
      <c r="DP350" s="311"/>
      <c r="DQ350" s="311"/>
      <c r="DR350" s="312"/>
      <c r="DS350" s="311"/>
      <c r="DT350" s="297"/>
      <c r="DU350" s="311"/>
      <c r="DV350" s="311"/>
      <c r="DW350" s="311"/>
      <c r="DX350" s="311"/>
      <c r="DY350" s="312"/>
      <c r="DZ350" s="311"/>
      <c r="EA350" s="297"/>
      <c r="EB350" s="311"/>
      <c r="EC350" s="311"/>
      <c r="ED350" s="311"/>
      <c r="EE350" s="311"/>
      <c r="EF350" s="312"/>
      <c r="EG350" s="311"/>
      <c r="EH350" s="297"/>
      <c r="EI350" s="311"/>
      <c r="EJ350" s="311"/>
      <c r="EK350" s="311"/>
      <c r="EL350" s="311"/>
      <c r="EM350" s="312"/>
      <c r="EN350" s="311"/>
      <c r="EO350" s="297"/>
      <c r="EP350" s="311"/>
      <c r="EQ350" s="311"/>
      <c r="ER350" s="311"/>
      <c r="ES350" s="311"/>
      <c r="ET350" s="312"/>
      <c r="EU350" s="311"/>
      <c r="EV350" s="297"/>
      <c r="EW350" s="311"/>
      <c r="EX350" s="311"/>
      <c r="EY350" s="311"/>
      <c r="EZ350" s="311"/>
      <c r="FA350" s="312"/>
      <c r="FB350" s="311"/>
      <c r="FC350" s="298"/>
    </row>
    <row r="351" spans="1:159" s="205" customFormat="1" ht="39.9" customHeight="1" x14ac:dyDescent="0.25">
      <c r="A351" s="206"/>
      <c r="B351" s="196"/>
      <c r="C351" s="292"/>
      <c r="D351" s="198"/>
      <c r="E351" s="299"/>
      <c r="F351" s="200"/>
      <c r="G351" s="301"/>
      <c r="H351" s="303"/>
      <c r="I351" s="299"/>
      <c r="J351" s="299"/>
      <c r="K351" s="299"/>
      <c r="L351" s="289"/>
      <c r="M351" s="299"/>
      <c r="N351" s="289"/>
      <c r="O351" s="363" t="str">
        <f>IF(P351="","",IF(OR(I351="",J351=""),"",IF(AND(ISNUMBER(FIND("post-", I351)),J351=ProductCode!$I$12),ProductCode!$F$19,IF(AND(ISNUMBER(FIND("pre-", I351)),J351=ProductCode!$I$12),ProductCode!$F$20,IF(ISNUMBER(FIND("post-", I351)),ProductCode!$F$17,ProductCode!$F$18)))))</f>
        <v/>
      </c>
      <c r="P351" s="295" t="str">
        <f t="shared" si="14"/>
        <v/>
      </c>
      <c r="Q351" s="306"/>
      <c r="R351" s="203"/>
      <c r="S351" s="308" t="str">
        <f t="shared" si="15"/>
        <v/>
      </c>
      <c r="T351" s="311"/>
      <c r="U351" s="311"/>
      <c r="V351" s="311"/>
      <c r="W351" s="311"/>
      <c r="X351" s="312"/>
      <c r="Y351" s="311"/>
      <c r="Z351" s="297"/>
      <c r="AA351" s="311"/>
      <c r="AB351" s="311"/>
      <c r="AC351" s="311"/>
      <c r="AD351" s="311"/>
      <c r="AE351" s="312"/>
      <c r="AF351" s="311"/>
      <c r="AG351" s="297"/>
      <c r="AH351" s="311"/>
      <c r="AI351" s="311"/>
      <c r="AJ351" s="311"/>
      <c r="AK351" s="311"/>
      <c r="AL351" s="312"/>
      <c r="AM351" s="311"/>
      <c r="AN351" s="297"/>
      <c r="AO351" s="311"/>
      <c r="AP351" s="311"/>
      <c r="AQ351" s="311"/>
      <c r="AR351" s="311"/>
      <c r="AS351" s="312"/>
      <c r="AT351" s="311"/>
      <c r="AU351" s="297"/>
      <c r="AV351" s="311"/>
      <c r="AW351" s="311"/>
      <c r="AX351" s="311"/>
      <c r="AY351" s="311"/>
      <c r="AZ351" s="312"/>
      <c r="BA351" s="311"/>
      <c r="BB351" s="297"/>
      <c r="BC351" s="311"/>
      <c r="BD351" s="311"/>
      <c r="BE351" s="311"/>
      <c r="BF351" s="311"/>
      <c r="BG351" s="312"/>
      <c r="BH351" s="311"/>
      <c r="BI351" s="297"/>
      <c r="BJ351" s="311"/>
      <c r="BK351" s="311"/>
      <c r="BL351" s="311"/>
      <c r="BM351" s="311"/>
      <c r="BN351" s="312"/>
      <c r="BO351" s="311"/>
      <c r="BP351" s="297"/>
      <c r="BQ351" s="311"/>
      <c r="BR351" s="311"/>
      <c r="BS351" s="311"/>
      <c r="BT351" s="311"/>
      <c r="BU351" s="312"/>
      <c r="BV351" s="311"/>
      <c r="BW351" s="297"/>
      <c r="BX351" s="311"/>
      <c r="BY351" s="311"/>
      <c r="BZ351" s="311"/>
      <c r="CA351" s="311"/>
      <c r="CB351" s="312"/>
      <c r="CC351" s="311"/>
      <c r="CD351" s="297"/>
      <c r="CE351" s="311"/>
      <c r="CF351" s="311"/>
      <c r="CG351" s="311"/>
      <c r="CH351" s="311"/>
      <c r="CI351" s="312"/>
      <c r="CJ351" s="311"/>
      <c r="CK351" s="297"/>
      <c r="CL351" s="311"/>
      <c r="CM351" s="311"/>
      <c r="CN351" s="311"/>
      <c r="CO351" s="311"/>
      <c r="CP351" s="312"/>
      <c r="CQ351" s="311"/>
      <c r="CR351" s="297"/>
      <c r="CS351" s="311"/>
      <c r="CT351" s="311"/>
      <c r="CU351" s="311"/>
      <c r="CV351" s="311"/>
      <c r="CW351" s="312"/>
      <c r="CX351" s="311"/>
      <c r="CY351" s="297"/>
      <c r="CZ351" s="311"/>
      <c r="DA351" s="311"/>
      <c r="DB351" s="311"/>
      <c r="DC351" s="311"/>
      <c r="DD351" s="312"/>
      <c r="DE351" s="311"/>
      <c r="DF351" s="297"/>
      <c r="DG351" s="311"/>
      <c r="DH351" s="311"/>
      <c r="DI351" s="311"/>
      <c r="DJ351" s="311"/>
      <c r="DK351" s="312"/>
      <c r="DL351" s="311"/>
      <c r="DM351" s="297"/>
      <c r="DN351" s="311"/>
      <c r="DO351" s="311"/>
      <c r="DP351" s="311"/>
      <c r="DQ351" s="311"/>
      <c r="DR351" s="312"/>
      <c r="DS351" s="311"/>
      <c r="DT351" s="297"/>
      <c r="DU351" s="311"/>
      <c r="DV351" s="311"/>
      <c r="DW351" s="311"/>
      <c r="DX351" s="311"/>
      <c r="DY351" s="312"/>
      <c r="DZ351" s="311"/>
      <c r="EA351" s="297"/>
      <c r="EB351" s="311"/>
      <c r="EC351" s="311"/>
      <c r="ED351" s="311"/>
      <c r="EE351" s="311"/>
      <c r="EF351" s="312"/>
      <c r="EG351" s="311"/>
      <c r="EH351" s="297"/>
      <c r="EI351" s="311"/>
      <c r="EJ351" s="311"/>
      <c r="EK351" s="311"/>
      <c r="EL351" s="311"/>
      <c r="EM351" s="312"/>
      <c r="EN351" s="311"/>
      <c r="EO351" s="297"/>
      <c r="EP351" s="311"/>
      <c r="EQ351" s="311"/>
      <c r="ER351" s="311"/>
      <c r="ES351" s="311"/>
      <c r="ET351" s="312"/>
      <c r="EU351" s="311"/>
      <c r="EV351" s="297"/>
      <c r="EW351" s="311"/>
      <c r="EX351" s="311"/>
      <c r="EY351" s="311"/>
      <c r="EZ351" s="311"/>
      <c r="FA351" s="312"/>
      <c r="FB351" s="311"/>
      <c r="FC351" s="298"/>
    </row>
    <row r="352" spans="1:159" s="205" customFormat="1" ht="39.9" customHeight="1" x14ac:dyDescent="0.25">
      <c r="A352" s="206"/>
      <c r="B352" s="196"/>
      <c r="C352" s="292"/>
      <c r="D352" s="198"/>
      <c r="E352" s="299"/>
      <c r="F352" s="200"/>
      <c r="G352" s="301"/>
      <c r="H352" s="303"/>
      <c r="I352" s="299"/>
      <c r="J352" s="299"/>
      <c r="K352" s="299"/>
      <c r="L352" s="289"/>
      <c r="M352" s="299"/>
      <c r="N352" s="289"/>
      <c r="O352" s="363" t="str">
        <f>IF(P352="","",IF(OR(I352="",J352=""),"",IF(AND(ISNUMBER(FIND("post-", I352)),J352=ProductCode!$I$12),ProductCode!$F$19,IF(AND(ISNUMBER(FIND("pre-", I352)),J352=ProductCode!$I$12),ProductCode!$F$20,IF(ISNUMBER(FIND("post-", I352)),ProductCode!$F$17,ProductCode!$F$18)))))</f>
        <v/>
      </c>
      <c r="P352" s="295" t="str">
        <f t="shared" si="14"/>
        <v/>
      </c>
      <c r="Q352" s="306"/>
      <c r="R352" s="203"/>
      <c r="S352" s="308" t="str">
        <f t="shared" si="15"/>
        <v/>
      </c>
      <c r="T352" s="311"/>
      <c r="U352" s="311"/>
      <c r="V352" s="311"/>
      <c r="W352" s="311"/>
      <c r="X352" s="312"/>
      <c r="Y352" s="311"/>
      <c r="Z352" s="297"/>
      <c r="AA352" s="311"/>
      <c r="AB352" s="311"/>
      <c r="AC352" s="311"/>
      <c r="AD352" s="311"/>
      <c r="AE352" s="312"/>
      <c r="AF352" s="311"/>
      <c r="AG352" s="297"/>
      <c r="AH352" s="311"/>
      <c r="AI352" s="311"/>
      <c r="AJ352" s="311"/>
      <c r="AK352" s="311"/>
      <c r="AL352" s="312"/>
      <c r="AM352" s="311"/>
      <c r="AN352" s="297"/>
      <c r="AO352" s="311"/>
      <c r="AP352" s="311"/>
      <c r="AQ352" s="311"/>
      <c r="AR352" s="311"/>
      <c r="AS352" s="312"/>
      <c r="AT352" s="311"/>
      <c r="AU352" s="297"/>
      <c r="AV352" s="311"/>
      <c r="AW352" s="311"/>
      <c r="AX352" s="311"/>
      <c r="AY352" s="311"/>
      <c r="AZ352" s="312"/>
      <c r="BA352" s="311"/>
      <c r="BB352" s="297"/>
      <c r="BC352" s="311"/>
      <c r="BD352" s="311"/>
      <c r="BE352" s="311"/>
      <c r="BF352" s="311"/>
      <c r="BG352" s="312"/>
      <c r="BH352" s="311"/>
      <c r="BI352" s="297"/>
      <c r="BJ352" s="311"/>
      <c r="BK352" s="311"/>
      <c r="BL352" s="311"/>
      <c r="BM352" s="311"/>
      <c r="BN352" s="312"/>
      <c r="BO352" s="311"/>
      <c r="BP352" s="297"/>
      <c r="BQ352" s="311"/>
      <c r="BR352" s="311"/>
      <c r="BS352" s="311"/>
      <c r="BT352" s="311"/>
      <c r="BU352" s="312"/>
      <c r="BV352" s="311"/>
      <c r="BW352" s="297"/>
      <c r="BX352" s="311"/>
      <c r="BY352" s="311"/>
      <c r="BZ352" s="311"/>
      <c r="CA352" s="311"/>
      <c r="CB352" s="312"/>
      <c r="CC352" s="311"/>
      <c r="CD352" s="297"/>
      <c r="CE352" s="311"/>
      <c r="CF352" s="311"/>
      <c r="CG352" s="311"/>
      <c r="CH352" s="311"/>
      <c r="CI352" s="312"/>
      <c r="CJ352" s="311"/>
      <c r="CK352" s="297"/>
      <c r="CL352" s="311"/>
      <c r="CM352" s="311"/>
      <c r="CN352" s="311"/>
      <c r="CO352" s="311"/>
      <c r="CP352" s="312"/>
      <c r="CQ352" s="311"/>
      <c r="CR352" s="297"/>
      <c r="CS352" s="311"/>
      <c r="CT352" s="311"/>
      <c r="CU352" s="311"/>
      <c r="CV352" s="311"/>
      <c r="CW352" s="312"/>
      <c r="CX352" s="311"/>
      <c r="CY352" s="297"/>
      <c r="CZ352" s="311"/>
      <c r="DA352" s="311"/>
      <c r="DB352" s="311"/>
      <c r="DC352" s="311"/>
      <c r="DD352" s="312"/>
      <c r="DE352" s="311"/>
      <c r="DF352" s="297"/>
      <c r="DG352" s="311"/>
      <c r="DH352" s="311"/>
      <c r="DI352" s="311"/>
      <c r="DJ352" s="311"/>
      <c r="DK352" s="312"/>
      <c r="DL352" s="311"/>
      <c r="DM352" s="297"/>
      <c r="DN352" s="311"/>
      <c r="DO352" s="311"/>
      <c r="DP352" s="311"/>
      <c r="DQ352" s="311"/>
      <c r="DR352" s="312"/>
      <c r="DS352" s="311"/>
      <c r="DT352" s="297"/>
      <c r="DU352" s="311"/>
      <c r="DV352" s="311"/>
      <c r="DW352" s="311"/>
      <c r="DX352" s="311"/>
      <c r="DY352" s="312"/>
      <c r="DZ352" s="311"/>
      <c r="EA352" s="297"/>
      <c r="EB352" s="311"/>
      <c r="EC352" s="311"/>
      <c r="ED352" s="311"/>
      <c r="EE352" s="311"/>
      <c r="EF352" s="312"/>
      <c r="EG352" s="311"/>
      <c r="EH352" s="297"/>
      <c r="EI352" s="311"/>
      <c r="EJ352" s="311"/>
      <c r="EK352" s="311"/>
      <c r="EL352" s="311"/>
      <c r="EM352" s="312"/>
      <c r="EN352" s="311"/>
      <c r="EO352" s="297"/>
      <c r="EP352" s="311"/>
      <c r="EQ352" s="311"/>
      <c r="ER352" s="311"/>
      <c r="ES352" s="311"/>
      <c r="ET352" s="312"/>
      <c r="EU352" s="311"/>
      <c r="EV352" s="297"/>
      <c r="EW352" s="311"/>
      <c r="EX352" s="311"/>
      <c r="EY352" s="311"/>
      <c r="EZ352" s="311"/>
      <c r="FA352" s="312"/>
      <c r="FB352" s="311"/>
      <c r="FC352" s="298"/>
    </row>
    <row r="353" spans="1:159" s="205" customFormat="1" ht="39.9" customHeight="1" x14ac:dyDescent="0.25">
      <c r="A353" s="206"/>
      <c r="B353" s="196"/>
      <c r="C353" s="292"/>
      <c r="D353" s="198"/>
      <c r="E353" s="299"/>
      <c r="F353" s="200"/>
      <c r="G353" s="301"/>
      <c r="H353" s="303"/>
      <c r="I353" s="299"/>
      <c r="J353" s="299"/>
      <c r="K353" s="299"/>
      <c r="L353" s="289"/>
      <c r="M353" s="299"/>
      <c r="N353" s="289"/>
      <c r="O353" s="363" t="str">
        <f>IF(P353="","",IF(OR(I353="",J353=""),"",IF(AND(ISNUMBER(FIND("post-", I353)),J353=ProductCode!$I$12),ProductCode!$F$19,IF(AND(ISNUMBER(FIND("pre-", I353)),J353=ProductCode!$I$12),ProductCode!$F$20,IF(ISNUMBER(FIND("post-", I353)),ProductCode!$F$17,ProductCode!$F$18)))))</f>
        <v/>
      </c>
      <c r="P353" s="295" t="str">
        <f t="shared" si="14"/>
        <v/>
      </c>
      <c r="Q353" s="306"/>
      <c r="R353" s="203"/>
      <c r="S353" s="308" t="str">
        <f t="shared" si="15"/>
        <v/>
      </c>
      <c r="T353" s="311"/>
      <c r="U353" s="311"/>
      <c r="V353" s="311"/>
      <c r="W353" s="311"/>
      <c r="X353" s="312"/>
      <c r="Y353" s="311"/>
      <c r="Z353" s="297"/>
      <c r="AA353" s="311"/>
      <c r="AB353" s="311"/>
      <c r="AC353" s="311"/>
      <c r="AD353" s="311"/>
      <c r="AE353" s="312"/>
      <c r="AF353" s="311"/>
      <c r="AG353" s="297"/>
      <c r="AH353" s="311"/>
      <c r="AI353" s="311"/>
      <c r="AJ353" s="311"/>
      <c r="AK353" s="311"/>
      <c r="AL353" s="312"/>
      <c r="AM353" s="311"/>
      <c r="AN353" s="297"/>
      <c r="AO353" s="311"/>
      <c r="AP353" s="311"/>
      <c r="AQ353" s="311"/>
      <c r="AR353" s="311"/>
      <c r="AS353" s="312"/>
      <c r="AT353" s="311"/>
      <c r="AU353" s="297"/>
      <c r="AV353" s="311"/>
      <c r="AW353" s="311"/>
      <c r="AX353" s="311"/>
      <c r="AY353" s="311"/>
      <c r="AZ353" s="312"/>
      <c r="BA353" s="311"/>
      <c r="BB353" s="297"/>
      <c r="BC353" s="311"/>
      <c r="BD353" s="311"/>
      <c r="BE353" s="311"/>
      <c r="BF353" s="311"/>
      <c r="BG353" s="312"/>
      <c r="BH353" s="311"/>
      <c r="BI353" s="297"/>
      <c r="BJ353" s="311"/>
      <c r="BK353" s="311"/>
      <c r="BL353" s="311"/>
      <c r="BM353" s="311"/>
      <c r="BN353" s="312"/>
      <c r="BO353" s="311"/>
      <c r="BP353" s="297"/>
      <c r="BQ353" s="311"/>
      <c r="BR353" s="311"/>
      <c r="BS353" s="311"/>
      <c r="BT353" s="311"/>
      <c r="BU353" s="312"/>
      <c r="BV353" s="311"/>
      <c r="BW353" s="297"/>
      <c r="BX353" s="311"/>
      <c r="BY353" s="311"/>
      <c r="BZ353" s="311"/>
      <c r="CA353" s="311"/>
      <c r="CB353" s="312"/>
      <c r="CC353" s="311"/>
      <c r="CD353" s="297"/>
      <c r="CE353" s="311"/>
      <c r="CF353" s="311"/>
      <c r="CG353" s="311"/>
      <c r="CH353" s="311"/>
      <c r="CI353" s="312"/>
      <c r="CJ353" s="311"/>
      <c r="CK353" s="297"/>
      <c r="CL353" s="311"/>
      <c r="CM353" s="311"/>
      <c r="CN353" s="311"/>
      <c r="CO353" s="311"/>
      <c r="CP353" s="312"/>
      <c r="CQ353" s="311"/>
      <c r="CR353" s="297"/>
      <c r="CS353" s="311"/>
      <c r="CT353" s="311"/>
      <c r="CU353" s="311"/>
      <c r="CV353" s="311"/>
      <c r="CW353" s="312"/>
      <c r="CX353" s="311"/>
      <c r="CY353" s="297"/>
      <c r="CZ353" s="311"/>
      <c r="DA353" s="311"/>
      <c r="DB353" s="311"/>
      <c r="DC353" s="311"/>
      <c r="DD353" s="312"/>
      <c r="DE353" s="311"/>
      <c r="DF353" s="297"/>
      <c r="DG353" s="311"/>
      <c r="DH353" s="311"/>
      <c r="DI353" s="311"/>
      <c r="DJ353" s="311"/>
      <c r="DK353" s="312"/>
      <c r="DL353" s="311"/>
      <c r="DM353" s="297"/>
      <c r="DN353" s="311"/>
      <c r="DO353" s="311"/>
      <c r="DP353" s="311"/>
      <c r="DQ353" s="311"/>
      <c r="DR353" s="312"/>
      <c r="DS353" s="311"/>
      <c r="DT353" s="297"/>
      <c r="DU353" s="311"/>
      <c r="DV353" s="311"/>
      <c r="DW353" s="311"/>
      <c r="DX353" s="311"/>
      <c r="DY353" s="312"/>
      <c r="DZ353" s="311"/>
      <c r="EA353" s="297"/>
      <c r="EB353" s="311"/>
      <c r="EC353" s="311"/>
      <c r="ED353" s="311"/>
      <c r="EE353" s="311"/>
      <c r="EF353" s="312"/>
      <c r="EG353" s="311"/>
      <c r="EH353" s="297"/>
      <c r="EI353" s="311"/>
      <c r="EJ353" s="311"/>
      <c r="EK353" s="311"/>
      <c r="EL353" s="311"/>
      <c r="EM353" s="312"/>
      <c r="EN353" s="311"/>
      <c r="EO353" s="297"/>
      <c r="EP353" s="311"/>
      <c r="EQ353" s="311"/>
      <c r="ER353" s="311"/>
      <c r="ES353" s="311"/>
      <c r="ET353" s="312"/>
      <c r="EU353" s="311"/>
      <c r="EV353" s="297"/>
      <c r="EW353" s="311"/>
      <c r="EX353" s="311"/>
      <c r="EY353" s="311"/>
      <c r="EZ353" s="311"/>
      <c r="FA353" s="312"/>
      <c r="FB353" s="311"/>
      <c r="FC353" s="298"/>
    </row>
    <row r="354" spans="1:159" s="205" customFormat="1" ht="39.9" customHeight="1" x14ac:dyDescent="0.25">
      <c r="A354" s="206"/>
      <c r="B354" s="196"/>
      <c r="C354" s="292"/>
      <c r="D354" s="198"/>
      <c r="E354" s="299"/>
      <c r="F354" s="200"/>
      <c r="G354" s="301"/>
      <c r="H354" s="303"/>
      <c r="I354" s="299"/>
      <c r="J354" s="299"/>
      <c r="K354" s="299"/>
      <c r="L354" s="289"/>
      <c r="M354" s="299"/>
      <c r="N354" s="289"/>
      <c r="O354" s="363" t="str">
        <f>IF(P354="","",IF(OR(I354="",J354=""),"",IF(AND(ISNUMBER(FIND("post-", I354)),J354=ProductCode!$I$12),ProductCode!$F$19,IF(AND(ISNUMBER(FIND("pre-", I354)),J354=ProductCode!$I$12),ProductCode!$F$20,IF(ISNUMBER(FIND("post-", I354)),ProductCode!$F$17,ProductCode!$F$18)))))</f>
        <v/>
      </c>
      <c r="P354" s="295" t="str">
        <f t="shared" si="14"/>
        <v/>
      </c>
      <c r="Q354" s="306"/>
      <c r="R354" s="203"/>
      <c r="S354" s="308" t="str">
        <f t="shared" si="15"/>
        <v/>
      </c>
      <c r="T354" s="311"/>
      <c r="U354" s="311"/>
      <c r="V354" s="311"/>
      <c r="W354" s="311"/>
      <c r="X354" s="312"/>
      <c r="Y354" s="311"/>
      <c r="Z354" s="297"/>
      <c r="AA354" s="311"/>
      <c r="AB354" s="311"/>
      <c r="AC354" s="311"/>
      <c r="AD354" s="311"/>
      <c r="AE354" s="312"/>
      <c r="AF354" s="311"/>
      <c r="AG354" s="297"/>
      <c r="AH354" s="311"/>
      <c r="AI354" s="311"/>
      <c r="AJ354" s="311"/>
      <c r="AK354" s="311"/>
      <c r="AL354" s="312"/>
      <c r="AM354" s="311"/>
      <c r="AN354" s="297"/>
      <c r="AO354" s="311"/>
      <c r="AP354" s="311"/>
      <c r="AQ354" s="311"/>
      <c r="AR354" s="311"/>
      <c r="AS354" s="312"/>
      <c r="AT354" s="311"/>
      <c r="AU354" s="297"/>
      <c r="AV354" s="311"/>
      <c r="AW354" s="311"/>
      <c r="AX354" s="311"/>
      <c r="AY354" s="311"/>
      <c r="AZ354" s="312"/>
      <c r="BA354" s="311"/>
      <c r="BB354" s="297"/>
      <c r="BC354" s="311"/>
      <c r="BD354" s="311"/>
      <c r="BE354" s="311"/>
      <c r="BF354" s="311"/>
      <c r="BG354" s="312"/>
      <c r="BH354" s="311"/>
      <c r="BI354" s="297"/>
      <c r="BJ354" s="311"/>
      <c r="BK354" s="311"/>
      <c r="BL354" s="311"/>
      <c r="BM354" s="311"/>
      <c r="BN354" s="312"/>
      <c r="BO354" s="311"/>
      <c r="BP354" s="297"/>
      <c r="BQ354" s="311"/>
      <c r="BR354" s="311"/>
      <c r="BS354" s="311"/>
      <c r="BT354" s="311"/>
      <c r="BU354" s="312"/>
      <c r="BV354" s="311"/>
      <c r="BW354" s="297"/>
      <c r="BX354" s="311"/>
      <c r="BY354" s="311"/>
      <c r="BZ354" s="311"/>
      <c r="CA354" s="311"/>
      <c r="CB354" s="312"/>
      <c r="CC354" s="311"/>
      <c r="CD354" s="297"/>
      <c r="CE354" s="311"/>
      <c r="CF354" s="311"/>
      <c r="CG354" s="311"/>
      <c r="CH354" s="311"/>
      <c r="CI354" s="312"/>
      <c r="CJ354" s="311"/>
      <c r="CK354" s="297"/>
      <c r="CL354" s="311"/>
      <c r="CM354" s="311"/>
      <c r="CN354" s="311"/>
      <c r="CO354" s="311"/>
      <c r="CP354" s="312"/>
      <c r="CQ354" s="311"/>
      <c r="CR354" s="297"/>
      <c r="CS354" s="311"/>
      <c r="CT354" s="311"/>
      <c r="CU354" s="311"/>
      <c r="CV354" s="311"/>
      <c r="CW354" s="312"/>
      <c r="CX354" s="311"/>
      <c r="CY354" s="297"/>
      <c r="CZ354" s="311"/>
      <c r="DA354" s="311"/>
      <c r="DB354" s="311"/>
      <c r="DC354" s="311"/>
      <c r="DD354" s="312"/>
      <c r="DE354" s="311"/>
      <c r="DF354" s="297"/>
      <c r="DG354" s="311"/>
      <c r="DH354" s="311"/>
      <c r="DI354" s="311"/>
      <c r="DJ354" s="311"/>
      <c r="DK354" s="312"/>
      <c r="DL354" s="311"/>
      <c r="DM354" s="297"/>
      <c r="DN354" s="311"/>
      <c r="DO354" s="311"/>
      <c r="DP354" s="311"/>
      <c r="DQ354" s="311"/>
      <c r="DR354" s="312"/>
      <c r="DS354" s="311"/>
      <c r="DT354" s="297"/>
      <c r="DU354" s="311"/>
      <c r="DV354" s="311"/>
      <c r="DW354" s="311"/>
      <c r="DX354" s="311"/>
      <c r="DY354" s="312"/>
      <c r="DZ354" s="311"/>
      <c r="EA354" s="297"/>
      <c r="EB354" s="311"/>
      <c r="EC354" s="311"/>
      <c r="ED354" s="311"/>
      <c r="EE354" s="311"/>
      <c r="EF354" s="312"/>
      <c r="EG354" s="311"/>
      <c r="EH354" s="297"/>
      <c r="EI354" s="311"/>
      <c r="EJ354" s="311"/>
      <c r="EK354" s="311"/>
      <c r="EL354" s="311"/>
      <c r="EM354" s="312"/>
      <c r="EN354" s="311"/>
      <c r="EO354" s="297"/>
      <c r="EP354" s="311"/>
      <c r="EQ354" s="311"/>
      <c r="ER354" s="311"/>
      <c r="ES354" s="311"/>
      <c r="ET354" s="312"/>
      <c r="EU354" s="311"/>
      <c r="EV354" s="297"/>
      <c r="EW354" s="311"/>
      <c r="EX354" s="311"/>
      <c r="EY354" s="311"/>
      <c r="EZ354" s="311"/>
      <c r="FA354" s="312"/>
      <c r="FB354" s="311"/>
      <c r="FC354" s="298"/>
    </row>
    <row r="355" spans="1:159" s="205" customFormat="1" ht="39.9" customHeight="1" x14ac:dyDescent="0.25">
      <c r="A355" s="206"/>
      <c r="B355" s="196"/>
      <c r="C355" s="292"/>
      <c r="D355" s="198"/>
      <c r="E355" s="299"/>
      <c r="F355" s="200"/>
      <c r="G355" s="301"/>
      <c r="H355" s="303"/>
      <c r="I355" s="299"/>
      <c r="J355" s="299"/>
      <c r="K355" s="299"/>
      <c r="L355" s="289"/>
      <c r="M355" s="299"/>
      <c r="N355" s="289"/>
      <c r="O355" s="363" t="str">
        <f>IF(P355="","",IF(OR(I355="",J355=""),"",IF(AND(ISNUMBER(FIND("post-", I355)),J355=ProductCode!$I$12),ProductCode!$F$19,IF(AND(ISNUMBER(FIND("pre-", I355)),J355=ProductCode!$I$12),ProductCode!$F$20,IF(ISNUMBER(FIND("post-", I355)),ProductCode!$F$17,ProductCode!$F$18)))))</f>
        <v/>
      </c>
      <c r="P355" s="295" t="str">
        <f t="shared" si="14"/>
        <v/>
      </c>
      <c r="Q355" s="306"/>
      <c r="R355" s="203"/>
      <c r="S355" s="308" t="str">
        <f t="shared" si="15"/>
        <v/>
      </c>
      <c r="T355" s="311"/>
      <c r="U355" s="311"/>
      <c r="V355" s="311"/>
      <c r="W355" s="311"/>
      <c r="X355" s="312"/>
      <c r="Y355" s="311"/>
      <c r="Z355" s="297"/>
      <c r="AA355" s="311"/>
      <c r="AB355" s="311"/>
      <c r="AC355" s="311"/>
      <c r="AD355" s="311"/>
      <c r="AE355" s="312"/>
      <c r="AF355" s="311"/>
      <c r="AG355" s="297"/>
      <c r="AH355" s="311"/>
      <c r="AI355" s="311"/>
      <c r="AJ355" s="311"/>
      <c r="AK355" s="311"/>
      <c r="AL355" s="312"/>
      <c r="AM355" s="311"/>
      <c r="AN355" s="297"/>
      <c r="AO355" s="311"/>
      <c r="AP355" s="311"/>
      <c r="AQ355" s="311"/>
      <c r="AR355" s="311"/>
      <c r="AS355" s="312"/>
      <c r="AT355" s="311"/>
      <c r="AU355" s="297"/>
      <c r="AV355" s="311"/>
      <c r="AW355" s="311"/>
      <c r="AX355" s="311"/>
      <c r="AY355" s="311"/>
      <c r="AZ355" s="312"/>
      <c r="BA355" s="311"/>
      <c r="BB355" s="297"/>
      <c r="BC355" s="311"/>
      <c r="BD355" s="311"/>
      <c r="BE355" s="311"/>
      <c r="BF355" s="311"/>
      <c r="BG355" s="312"/>
      <c r="BH355" s="311"/>
      <c r="BI355" s="297"/>
      <c r="BJ355" s="311"/>
      <c r="BK355" s="311"/>
      <c r="BL355" s="311"/>
      <c r="BM355" s="311"/>
      <c r="BN355" s="312"/>
      <c r="BO355" s="311"/>
      <c r="BP355" s="297"/>
      <c r="BQ355" s="311"/>
      <c r="BR355" s="311"/>
      <c r="BS355" s="311"/>
      <c r="BT355" s="311"/>
      <c r="BU355" s="312"/>
      <c r="BV355" s="311"/>
      <c r="BW355" s="297"/>
      <c r="BX355" s="311"/>
      <c r="BY355" s="311"/>
      <c r="BZ355" s="311"/>
      <c r="CA355" s="311"/>
      <c r="CB355" s="312"/>
      <c r="CC355" s="311"/>
      <c r="CD355" s="297"/>
      <c r="CE355" s="311"/>
      <c r="CF355" s="311"/>
      <c r="CG355" s="311"/>
      <c r="CH355" s="311"/>
      <c r="CI355" s="312"/>
      <c r="CJ355" s="311"/>
      <c r="CK355" s="297"/>
      <c r="CL355" s="311"/>
      <c r="CM355" s="311"/>
      <c r="CN355" s="311"/>
      <c r="CO355" s="311"/>
      <c r="CP355" s="312"/>
      <c r="CQ355" s="311"/>
      <c r="CR355" s="297"/>
      <c r="CS355" s="311"/>
      <c r="CT355" s="311"/>
      <c r="CU355" s="311"/>
      <c r="CV355" s="311"/>
      <c r="CW355" s="312"/>
      <c r="CX355" s="311"/>
      <c r="CY355" s="297"/>
      <c r="CZ355" s="311"/>
      <c r="DA355" s="311"/>
      <c r="DB355" s="311"/>
      <c r="DC355" s="311"/>
      <c r="DD355" s="312"/>
      <c r="DE355" s="311"/>
      <c r="DF355" s="297"/>
      <c r="DG355" s="311"/>
      <c r="DH355" s="311"/>
      <c r="DI355" s="311"/>
      <c r="DJ355" s="311"/>
      <c r="DK355" s="312"/>
      <c r="DL355" s="311"/>
      <c r="DM355" s="297"/>
      <c r="DN355" s="311"/>
      <c r="DO355" s="311"/>
      <c r="DP355" s="311"/>
      <c r="DQ355" s="311"/>
      <c r="DR355" s="312"/>
      <c r="DS355" s="311"/>
      <c r="DT355" s="297"/>
      <c r="DU355" s="311"/>
      <c r="DV355" s="311"/>
      <c r="DW355" s="311"/>
      <c r="DX355" s="311"/>
      <c r="DY355" s="312"/>
      <c r="DZ355" s="311"/>
      <c r="EA355" s="297"/>
      <c r="EB355" s="311"/>
      <c r="EC355" s="311"/>
      <c r="ED355" s="311"/>
      <c r="EE355" s="311"/>
      <c r="EF355" s="312"/>
      <c r="EG355" s="311"/>
      <c r="EH355" s="297"/>
      <c r="EI355" s="311"/>
      <c r="EJ355" s="311"/>
      <c r="EK355" s="311"/>
      <c r="EL355" s="311"/>
      <c r="EM355" s="312"/>
      <c r="EN355" s="311"/>
      <c r="EO355" s="297"/>
      <c r="EP355" s="311"/>
      <c r="EQ355" s="311"/>
      <c r="ER355" s="311"/>
      <c r="ES355" s="311"/>
      <c r="ET355" s="312"/>
      <c r="EU355" s="311"/>
      <c r="EV355" s="297"/>
      <c r="EW355" s="311"/>
      <c r="EX355" s="311"/>
      <c r="EY355" s="311"/>
      <c r="EZ355" s="311"/>
      <c r="FA355" s="312"/>
      <c r="FB355" s="311"/>
      <c r="FC355" s="298"/>
    </row>
    <row r="356" spans="1:159" s="205" customFormat="1" ht="39.9" customHeight="1" x14ac:dyDescent="0.25">
      <c r="A356" s="206"/>
      <c r="B356" s="196"/>
      <c r="C356" s="292"/>
      <c r="D356" s="198"/>
      <c r="E356" s="299"/>
      <c r="F356" s="200"/>
      <c r="G356" s="301"/>
      <c r="H356" s="303"/>
      <c r="I356" s="299"/>
      <c r="J356" s="299"/>
      <c r="K356" s="299"/>
      <c r="L356" s="289"/>
      <c r="M356" s="299"/>
      <c r="N356" s="289"/>
      <c r="O356" s="363" t="str">
        <f>IF(P356="","",IF(OR(I356="",J356=""),"",IF(AND(ISNUMBER(FIND("post-", I356)),J356=ProductCode!$I$12),ProductCode!$F$19,IF(AND(ISNUMBER(FIND("pre-", I356)),J356=ProductCode!$I$12),ProductCode!$F$20,IF(ISNUMBER(FIND("post-", I356)),ProductCode!$F$17,ProductCode!$F$18)))))</f>
        <v/>
      </c>
      <c r="P356" s="295" t="str">
        <f t="shared" ref="P356:P419" si="16">IF(OR(I356="",1-ROUND(L356,4)-ROUND(N356,4)=0),"",ROUND(1-ROUND(L356,4)-ROUND(N356,4),4))</f>
        <v/>
      </c>
      <c r="Q356" s="306"/>
      <c r="R356" s="203"/>
      <c r="S356" s="308" t="str">
        <f t="shared" ref="S356:S419" si="17">IF(I356="","",IF($E$21="Yes",100%,IF(R356&lt;&gt;0,ROUND(SUMIF($Z$33:$FC$33,$Z$33,Z356:FC356),4),"")))</f>
        <v/>
      </c>
      <c r="T356" s="311"/>
      <c r="U356" s="311"/>
      <c r="V356" s="311"/>
      <c r="W356" s="311"/>
      <c r="X356" s="312"/>
      <c r="Y356" s="311"/>
      <c r="Z356" s="297"/>
      <c r="AA356" s="311"/>
      <c r="AB356" s="311"/>
      <c r="AC356" s="311"/>
      <c r="AD356" s="311"/>
      <c r="AE356" s="312"/>
      <c r="AF356" s="311"/>
      <c r="AG356" s="297"/>
      <c r="AH356" s="311"/>
      <c r="AI356" s="311"/>
      <c r="AJ356" s="311"/>
      <c r="AK356" s="311"/>
      <c r="AL356" s="312"/>
      <c r="AM356" s="311"/>
      <c r="AN356" s="297"/>
      <c r="AO356" s="311"/>
      <c r="AP356" s="311"/>
      <c r="AQ356" s="311"/>
      <c r="AR356" s="311"/>
      <c r="AS356" s="312"/>
      <c r="AT356" s="311"/>
      <c r="AU356" s="297"/>
      <c r="AV356" s="311"/>
      <c r="AW356" s="311"/>
      <c r="AX356" s="311"/>
      <c r="AY356" s="311"/>
      <c r="AZ356" s="312"/>
      <c r="BA356" s="311"/>
      <c r="BB356" s="297"/>
      <c r="BC356" s="311"/>
      <c r="BD356" s="311"/>
      <c r="BE356" s="311"/>
      <c r="BF356" s="311"/>
      <c r="BG356" s="312"/>
      <c r="BH356" s="311"/>
      <c r="BI356" s="297"/>
      <c r="BJ356" s="311"/>
      <c r="BK356" s="311"/>
      <c r="BL356" s="311"/>
      <c r="BM356" s="311"/>
      <c r="BN356" s="312"/>
      <c r="BO356" s="311"/>
      <c r="BP356" s="297"/>
      <c r="BQ356" s="311"/>
      <c r="BR356" s="311"/>
      <c r="BS356" s="311"/>
      <c r="BT356" s="311"/>
      <c r="BU356" s="312"/>
      <c r="BV356" s="311"/>
      <c r="BW356" s="297"/>
      <c r="BX356" s="311"/>
      <c r="BY356" s="311"/>
      <c r="BZ356" s="311"/>
      <c r="CA356" s="311"/>
      <c r="CB356" s="312"/>
      <c r="CC356" s="311"/>
      <c r="CD356" s="297"/>
      <c r="CE356" s="311"/>
      <c r="CF356" s="311"/>
      <c r="CG356" s="311"/>
      <c r="CH356" s="311"/>
      <c r="CI356" s="312"/>
      <c r="CJ356" s="311"/>
      <c r="CK356" s="297"/>
      <c r="CL356" s="311"/>
      <c r="CM356" s="311"/>
      <c r="CN356" s="311"/>
      <c r="CO356" s="311"/>
      <c r="CP356" s="312"/>
      <c r="CQ356" s="311"/>
      <c r="CR356" s="297"/>
      <c r="CS356" s="311"/>
      <c r="CT356" s="311"/>
      <c r="CU356" s="311"/>
      <c r="CV356" s="311"/>
      <c r="CW356" s="312"/>
      <c r="CX356" s="311"/>
      <c r="CY356" s="297"/>
      <c r="CZ356" s="311"/>
      <c r="DA356" s="311"/>
      <c r="DB356" s="311"/>
      <c r="DC356" s="311"/>
      <c r="DD356" s="312"/>
      <c r="DE356" s="311"/>
      <c r="DF356" s="297"/>
      <c r="DG356" s="311"/>
      <c r="DH356" s="311"/>
      <c r="DI356" s="311"/>
      <c r="DJ356" s="311"/>
      <c r="DK356" s="312"/>
      <c r="DL356" s="311"/>
      <c r="DM356" s="297"/>
      <c r="DN356" s="311"/>
      <c r="DO356" s="311"/>
      <c r="DP356" s="311"/>
      <c r="DQ356" s="311"/>
      <c r="DR356" s="312"/>
      <c r="DS356" s="311"/>
      <c r="DT356" s="297"/>
      <c r="DU356" s="311"/>
      <c r="DV356" s="311"/>
      <c r="DW356" s="311"/>
      <c r="DX356" s="311"/>
      <c r="DY356" s="312"/>
      <c r="DZ356" s="311"/>
      <c r="EA356" s="297"/>
      <c r="EB356" s="311"/>
      <c r="EC356" s="311"/>
      <c r="ED356" s="311"/>
      <c r="EE356" s="311"/>
      <c r="EF356" s="312"/>
      <c r="EG356" s="311"/>
      <c r="EH356" s="297"/>
      <c r="EI356" s="311"/>
      <c r="EJ356" s="311"/>
      <c r="EK356" s="311"/>
      <c r="EL356" s="311"/>
      <c r="EM356" s="312"/>
      <c r="EN356" s="311"/>
      <c r="EO356" s="297"/>
      <c r="EP356" s="311"/>
      <c r="EQ356" s="311"/>
      <c r="ER356" s="311"/>
      <c r="ES356" s="311"/>
      <c r="ET356" s="312"/>
      <c r="EU356" s="311"/>
      <c r="EV356" s="297"/>
      <c r="EW356" s="311"/>
      <c r="EX356" s="311"/>
      <c r="EY356" s="311"/>
      <c r="EZ356" s="311"/>
      <c r="FA356" s="312"/>
      <c r="FB356" s="311"/>
      <c r="FC356" s="298"/>
    </row>
    <row r="357" spans="1:159" s="205" customFormat="1" ht="39.9" customHeight="1" x14ac:dyDescent="0.25">
      <c r="A357" s="206"/>
      <c r="B357" s="196"/>
      <c r="C357" s="292"/>
      <c r="D357" s="198"/>
      <c r="E357" s="299"/>
      <c r="F357" s="200"/>
      <c r="G357" s="301"/>
      <c r="H357" s="303"/>
      <c r="I357" s="299"/>
      <c r="J357" s="299"/>
      <c r="K357" s="299"/>
      <c r="L357" s="289"/>
      <c r="M357" s="299"/>
      <c r="N357" s="289"/>
      <c r="O357" s="363" t="str">
        <f>IF(P357="","",IF(OR(I357="",J357=""),"",IF(AND(ISNUMBER(FIND("post-", I357)),J357=ProductCode!$I$12),ProductCode!$F$19,IF(AND(ISNUMBER(FIND("pre-", I357)),J357=ProductCode!$I$12),ProductCode!$F$20,IF(ISNUMBER(FIND("post-", I357)),ProductCode!$F$17,ProductCode!$F$18)))))</f>
        <v/>
      </c>
      <c r="P357" s="295" t="str">
        <f t="shared" si="16"/>
        <v/>
      </c>
      <c r="Q357" s="306"/>
      <c r="R357" s="203"/>
      <c r="S357" s="308" t="str">
        <f t="shared" si="17"/>
        <v/>
      </c>
      <c r="T357" s="311"/>
      <c r="U357" s="311"/>
      <c r="V357" s="311"/>
      <c r="W357" s="311"/>
      <c r="X357" s="312"/>
      <c r="Y357" s="311"/>
      <c r="Z357" s="297"/>
      <c r="AA357" s="311"/>
      <c r="AB357" s="311"/>
      <c r="AC357" s="311"/>
      <c r="AD357" s="311"/>
      <c r="AE357" s="312"/>
      <c r="AF357" s="311"/>
      <c r="AG357" s="297"/>
      <c r="AH357" s="311"/>
      <c r="AI357" s="311"/>
      <c r="AJ357" s="311"/>
      <c r="AK357" s="311"/>
      <c r="AL357" s="312"/>
      <c r="AM357" s="311"/>
      <c r="AN357" s="297"/>
      <c r="AO357" s="311"/>
      <c r="AP357" s="311"/>
      <c r="AQ357" s="311"/>
      <c r="AR357" s="311"/>
      <c r="AS357" s="312"/>
      <c r="AT357" s="311"/>
      <c r="AU357" s="297"/>
      <c r="AV357" s="311"/>
      <c r="AW357" s="311"/>
      <c r="AX357" s="311"/>
      <c r="AY357" s="311"/>
      <c r="AZ357" s="312"/>
      <c r="BA357" s="311"/>
      <c r="BB357" s="297"/>
      <c r="BC357" s="311"/>
      <c r="BD357" s="311"/>
      <c r="BE357" s="311"/>
      <c r="BF357" s="311"/>
      <c r="BG357" s="312"/>
      <c r="BH357" s="311"/>
      <c r="BI357" s="297"/>
      <c r="BJ357" s="311"/>
      <c r="BK357" s="311"/>
      <c r="BL357" s="311"/>
      <c r="BM357" s="311"/>
      <c r="BN357" s="312"/>
      <c r="BO357" s="311"/>
      <c r="BP357" s="297"/>
      <c r="BQ357" s="311"/>
      <c r="BR357" s="311"/>
      <c r="BS357" s="311"/>
      <c r="BT357" s="311"/>
      <c r="BU357" s="312"/>
      <c r="BV357" s="311"/>
      <c r="BW357" s="297"/>
      <c r="BX357" s="311"/>
      <c r="BY357" s="311"/>
      <c r="BZ357" s="311"/>
      <c r="CA357" s="311"/>
      <c r="CB357" s="312"/>
      <c r="CC357" s="311"/>
      <c r="CD357" s="297"/>
      <c r="CE357" s="311"/>
      <c r="CF357" s="311"/>
      <c r="CG357" s="311"/>
      <c r="CH357" s="311"/>
      <c r="CI357" s="312"/>
      <c r="CJ357" s="311"/>
      <c r="CK357" s="297"/>
      <c r="CL357" s="311"/>
      <c r="CM357" s="311"/>
      <c r="CN357" s="311"/>
      <c r="CO357" s="311"/>
      <c r="CP357" s="312"/>
      <c r="CQ357" s="311"/>
      <c r="CR357" s="297"/>
      <c r="CS357" s="311"/>
      <c r="CT357" s="311"/>
      <c r="CU357" s="311"/>
      <c r="CV357" s="311"/>
      <c r="CW357" s="312"/>
      <c r="CX357" s="311"/>
      <c r="CY357" s="297"/>
      <c r="CZ357" s="311"/>
      <c r="DA357" s="311"/>
      <c r="DB357" s="311"/>
      <c r="DC357" s="311"/>
      <c r="DD357" s="312"/>
      <c r="DE357" s="311"/>
      <c r="DF357" s="297"/>
      <c r="DG357" s="311"/>
      <c r="DH357" s="311"/>
      <c r="DI357" s="311"/>
      <c r="DJ357" s="311"/>
      <c r="DK357" s="312"/>
      <c r="DL357" s="311"/>
      <c r="DM357" s="297"/>
      <c r="DN357" s="311"/>
      <c r="DO357" s="311"/>
      <c r="DP357" s="311"/>
      <c r="DQ357" s="311"/>
      <c r="DR357" s="312"/>
      <c r="DS357" s="311"/>
      <c r="DT357" s="297"/>
      <c r="DU357" s="311"/>
      <c r="DV357" s="311"/>
      <c r="DW357" s="311"/>
      <c r="DX357" s="311"/>
      <c r="DY357" s="312"/>
      <c r="DZ357" s="311"/>
      <c r="EA357" s="297"/>
      <c r="EB357" s="311"/>
      <c r="EC357" s="311"/>
      <c r="ED357" s="311"/>
      <c r="EE357" s="311"/>
      <c r="EF357" s="312"/>
      <c r="EG357" s="311"/>
      <c r="EH357" s="297"/>
      <c r="EI357" s="311"/>
      <c r="EJ357" s="311"/>
      <c r="EK357" s="311"/>
      <c r="EL357" s="311"/>
      <c r="EM357" s="312"/>
      <c r="EN357" s="311"/>
      <c r="EO357" s="297"/>
      <c r="EP357" s="311"/>
      <c r="EQ357" s="311"/>
      <c r="ER357" s="311"/>
      <c r="ES357" s="311"/>
      <c r="ET357" s="312"/>
      <c r="EU357" s="311"/>
      <c r="EV357" s="297"/>
      <c r="EW357" s="311"/>
      <c r="EX357" s="311"/>
      <c r="EY357" s="311"/>
      <c r="EZ357" s="311"/>
      <c r="FA357" s="312"/>
      <c r="FB357" s="311"/>
      <c r="FC357" s="298"/>
    </row>
    <row r="358" spans="1:159" s="205" customFormat="1" ht="39.9" customHeight="1" x14ac:dyDescent="0.25">
      <c r="A358" s="206"/>
      <c r="B358" s="196"/>
      <c r="C358" s="292"/>
      <c r="D358" s="198"/>
      <c r="E358" s="299"/>
      <c r="F358" s="200"/>
      <c r="G358" s="301"/>
      <c r="H358" s="303"/>
      <c r="I358" s="299"/>
      <c r="J358" s="299"/>
      <c r="K358" s="299"/>
      <c r="L358" s="289"/>
      <c r="M358" s="299"/>
      <c r="N358" s="289"/>
      <c r="O358" s="363" t="str">
        <f>IF(P358="","",IF(OR(I358="",J358=""),"",IF(AND(ISNUMBER(FIND("post-", I358)),J358=ProductCode!$I$12),ProductCode!$F$19,IF(AND(ISNUMBER(FIND("pre-", I358)),J358=ProductCode!$I$12),ProductCode!$F$20,IF(ISNUMBER(FIND("post-", I358)),ProductCode!$F$17,ProductCode!$F$18)))))</f>
        <v/>
      </c>
      <c r="P358" s="295" t="str">
        <f t="shared" si="16"/>
        <v/>
      </c>
      <c r="Q358" s="306"/>
      <c r="R358" s="203"/>
      <c r="S358" s="308" t="str">
        <f t="shared" si="17"/>
        <v/>
      </c>
      <c r="T358" s="311"/>
      <c r="U358" s="311"/>
      <c r="V358" s="311"/>
      <c r="W358" s="311"/>
      <c r="X358" s="312"/>
      <c r="Y358" s="311"/>
      <c r="Z358" s="297"/>
      <c r="AA358" s="311"/>
      <c r="AB358" s="311"/>
      <c r="AC358" s="311"/>
      <c r="AD358" s="311"/>
      <c r="AE358" s="312"/>
      <c r="AF358" s="311"/>
      <c r="AG358" s="297"/>
      <c r="AH358" s="311"/>
      <c r="AI358" s="311"/>
      <c r="AJ358" s="311"/>
      <c r="AK358" s="311"/>
      <c r="AL358" s="312"/>
      <c r="AM358" s="311"/>
      <c r="AN358" s="297"/>
      <c r="AO358" s="311"/>
      <c r="AP358" s="311"/>
      <c r="AQ358" s="311"/>
      <c r="AR358" s="311"/>
      <c r="AS358" s="312"/>
      <c r="AT358" s="311"/>
      <c r="AU358" s="297"/>
      <c r="AV358" s="311"/>
      <c r="AW358" s="311"/>
      <c r="AX358" s="311"/>
      <c r="AY358" s="311"/>
      <c r="AZ358" s="312"/>
      <c r="BA358" s="311"/>
      <c r="BB358" s="297"/>
      <c r="BC358" s="311"/>
      <c r="BD358" s="311"/>
      <c r="BE358" s="311"/>
      <c r="BF358" s="311"/>
      <c r="BG358" s="312"/>
      <c r="BH358" s="311"/>
      <c r="BI358" s="297"/>
      <c r="BJ358" s="311"/>
      <c r="BK358" s="311"/>
      <c r="BL358" s="311"/>
      <c r="BM358" s="311"/>
      <c r="BN358" s="312"/>
      <c r="BO358" s="311"/>
      <c r="BP358" s="297"/>
      <c r="BQ358" s="311"/>
      <c r="BR358" s="311"/>
      <c r="BS358" s="311"/>
      <c r="BT358" s="311"/>
      <c r="BU358" s="312"/>
      <c r="BV358" s="311"/>
      <c r="BW358" s="297"/>
      <c r="BX358" s="311"/>
      <c r="BY358" s="311"/>
      <c r="BZ358" s="311"/>
      <c r="CA358" s="311"/>
      <c r="CB358" s="312"/>
      <c r="CC358" s="311"/>
      <c r="CD358" s="297"/>
      <c r="CE358" s="311"/>
      <c r="CF358" s="311"/>
      <c r="CG358" s="311"/>
      <c r="CH358" s="311"/>
      <c r="CI358" s="312"/>
      <c r="CJ358" s="311"/>
      <c r="CK358" s="297"/>
      <c r="CL358" s="311"/>
      <c r="CM358" s="311"/>
      <c r="CN358" s="311"/>
      <c r="CO358" s="311"/>
      <c r="CP358" s="312"/>
      <c r="CQ358" s="311"/>
      <c r="CR358" s="297"/>
      <c r="CS358" s="311"/>
      <c r="CT358" s="311"/>
      <c r="CU358" s="311"/>
      <c r="CV358" s="311"/>
      <c r="CW358" s="312"/>
      <c r="CX358" s="311"/>
      <c r="CY358" s="297"/>
      <c r="CZ358" s="311"/>
      <c r="DA358" s="311"/>
      <c r="DB358" s="311"/>
      <c r="DC358" s="311"/>
      <c r="DD358" s="312"/>
      <c r="DE358" s="311"/>
      <c r="DF358" s="297"/>
      <c r="DG358" s="311"/>
      <c r="DH358" s="311"/>
      <c r="DI358" s="311"/>
      <c r="DJ358" s="311"/>
      <c r="DK358" s="312"/>
      <c r="DL358" s="311"/>
      <c r="DM358" s="297"/>
      <c r="DN358" s="311"/>
      <c r="DO358" s="311"/>
      <c r="DP358" s="311"/>
      <c r="DQ358" s="311"/>
      <c r="DR358" s="312"/>
      <c r="DS358" s="311"/>
      <c r="DT358" s="297"/>
      <c r="DU358" s="311"/>
      <c r="DV358" s="311"/>
      <c r="DW358" s="311"/>
      <c r="DX358" s="311"/>
      <c r="DY358" s="312"/>
      <c r="DZ358" s="311"/>
      <c r="EA358" s="297"/>
      <c r="EB358" s="311"/>
      <c r="EC358" s="311"/>
      <c r="ED358" s="311"/>
      <c r="EE358" s="311"/>
      <c r="EF358" s="312"/>
      <c r="EG358" s="311"/>
      <c r="EH358" s="297"/>
      <c r="EI358" s="311"/>
      <c r="EJ358" s="311"/>
      <c r="EK358" s="311"/>
      <c r="EL358" s="311"/>
      <c r="EM358" s="312"/>
      <c r="EN358" s="311"/>
      <c r="EO358" s="297"/>
      <c r="EP358" s="311"/>
      <c r="EQ358" s="311"/>
      <c r="ER358" s="311"/>
      <c r="ES358" s="311"/>
      <c r="ET358" s="312"/>
      <c r="EU358" s="311"/>
      <c r="EV358" s="297"/>
      <c r="EW358" s="311"/>
      <c r="EX358" s="311"/>
      <c r="EY358" s="311"/>
      <c r="EZ358" s="311"/>
      <c r="FA358" s="312"/>
      <c r="FB358" s="311"/>
      <c r="FC358" s="298"/>
    </row>
    <row r="359" spans="1:159" s="205" customFormat="1" ht="39.9" customHeight="1" x14ac:dyDescent="0.25">
      <c r="A359" s="206"/>
      <c r="B359" s="196"/>
      <c r="C359" s="292"/>
      <c r="D359" s="198"/>
      <c r="E359" s="299"/>
      <c r="F359" s="200"/>
      <c r="G359" s="301"/>
      <c r="H359" s="303"/>
      <c r="I359" s="299"/>
      <c r="J359" s="299"/>
      <c r="K359" s="299"/>
      <c r="L359" s="289"/>
      <c r="M359" s="299"/>
      <c r="N359" s="289"/>
      <c r="O359" s="363" t="str">
        <f>IF(P359="","",IF(OR(I359="",J359=""),"",IF(AND(ISNUMBER(FIND("post-", I359)),J359=ProductCode!$I$12),ProductCode!$F$19,IF(AND(ISNUMBER(FIND("pre-", I359)),J359=ProductCode!$I$12),ProductCode!$F$20,IF(ISNUMBER(FIND("post-", I359)),ProductCode!$F$17,ProductCode!$F$18)))))</f>
        <v/>
      </c>
      <c r="P359" s="295" t="str">
        <f t="shared" si="16"/>
        <v/>
      </c>
      <c r="Q359" s="306"/>
      <c r="R359" s="203"/>
      <c r="S359" s="308" t="str">
        <f t="shared" si="17"/>
        <v/>
      </c>
      <c r="T359" s="311"/>
      <c r="U359" s="311"/>
      <c r="V359" s="311"/>
      <c r="W359" s="311"/>
      <c r="X359" s="312"/>
      <c r="Y359" s="311"/>
      <c r="Z359" s="297"/>
      <c r="AA359" s="311"/>
      <c r="AB359" s="311"/>
      <c r="AC359" s="311"/>
      <c r="AD359" s="311"/>
      <c r="AE359" s="312"/>
      <c r="AF359" s="311"/>
      <c r="AG359" s="297"/>
      <c r="AH359" s="311"/>
      <c r="AI359" s="311"/>
      <c r="AJ359" s="311"/>
      <c r="AK359" s="311"/>
      <c r="AL359" s="312"/>
      <c r="AM359" s="311"/>
      <c r="AN359" s="297"/>
      <c r="AO359" s="311"/>
      <c r="AP359" s="311"/>
      <c r="AQ359" s="311"/>
      <c r="AR359" s="311"/>
      <c r="AS359" s="312"/>
      <c r="AT359" s="311"/>
      <c r="AU359" s="297"/>
      <c r="AV359" s="311"/>
      <c r="AW359" s="311"/>
      <c r="AX359" s="311"/>
      <c r="AY359" s="311"/>
      <c r="AZ359" s="312"/>
      <c r="BA359" s="311"/>
      <c r="BB359" s="297"/>
      <c r="BC359" s="311"/>
      <c r="BD359" s="311"/>
      <c r="BE359" s="311"/>
      <c r="BF359" s="311"/>
      <c r="BG359" s="312"/>
      <c r="BH359" s="311"/>
      <c r="BI359" s="297"/>
      <c r="BJ359" s="311"/>
      <c r="BK359" s="311"/>
      <c r="BL359" s="311"/>
      <c r="BM359" s="311"/>
      <c r="BN359" s="312"/>
      <c r="BO359" s="311"/>
      <c r="BP359" s="297"/>
      <c r="BQ359" s="311"/>
      <c r="BR359" s="311"/>
      <c r="BS359" s="311"/>
      <c r="BT359" s="311"/>
      <c r="BU359" s="312"/>
      <c r="BV359" s="311"/>
      <c r="BW359" s="297"/>
      <c r="BX359" s="311"/>
      <c r="BY359" s="311"/>
      <c r="BZ359" s="311"/>
      <c r="CA359" s="311"/>
      <c r="CB359" s="312"/>
      <c r="CC359" s="311"/>
      <c r="CD359" s="297"/>
      <c r="CE359" s="311"/>
      <c r="CF359" s="311"/>
      <c r="CG359" s="311"/>
      <c r="CH359" s="311"/>
      <c r="CI359" s="312"/>
      <c r="CJ359" s="311"/>
      <c r="CK359" s="297"/>
      <c r="CL359" s="311"/>
      <c r="CM359" s="311"/>
      <c r="CN359" s="311"/>
      <c r="CO359" s="311"/>
      <c r="CP359" s="312"/>
      <c r="CQ359" s="311"/>
      <c r="CR359" s="297"/>
      <c r="CS359" s="311"/>
      <c r="CT359" s="311"/>
      <c r="CU359" s="311"/>
      <c r="CV359" s="311"/>
      <c r="CW359" s="312"/>
      <c r="CX359" s="311"/>
      <c r="CY359" s="297"/>
      <c r="CZ359" s="311"/>
      <c r="DA359" s="311"/>
      <c r="DB359" s="311"/>
      <c r="DC359" s="311"/>
      <c r="DD359" s="312"/>
      <c r="DE359" s="311"/>
      <c r="DF359" s="297"/>
      <c r="DG359" s="311"/>
      <c r="DH359" s="311"/>
      <c r="DI359" s="311"/>
      <c r="DJ359" s="311"/>
      <c r="DK359" s="312"/>
      <c r="DL359" s="311"/>
      <c r="DM359" s="297"/>
      <c r="DN359" s="311"/>
      <c r="DO359" s="311"/>
      <c r="DP359" s="311"/>
      <c r="DQ359" s="311"/>
      <c r="DR359" s="312"/>
      <c r="DS359" s="311"/>
      <c r="DT359" s="297"/>
      <c r="DU359" s="311"/>
      <c r="DV359" s="311"/>
      <c r="DW359" s="311"/>
      <c r="DX359" s="311"/>
      <c r="DY359" s="312"/>
      <c r="DZ359" s="311"/>
      <c r="EA359" s="297"/>
      <c r="EB359" s="311"/>
      <c r="EC359" s="311"/>
      <c r="ED359" s="311"/>
      <c r="EE359" s="311"/>
      <c r="EF359" s="312"/>
      <c r="EG359" s="311"/>
      <c r="EH359" s="297"/>
      <c r="EI359" s="311"/>
      <c r="EJ359" s="311"/>
      <c r="EK359" s="311"/>
      <c r="EL359" s="311"/>
      <c r="EM359" s="312"/>
      <c r="EN359" s="311"/>
      <c r="EO359" s="297"/>
      <c r="EP359" s="311"/>
      <c r="EQ359" s="311"/>
      <c r="ER359" s="311"/>
      <c r="ES359" s="311"/>
      <c r="ET359" s="312"/>
      <c r="EU359" s="311"/>
      <c r="EV359" s="297"/>
      <c r="EW359" s="311"/>
      <c r="EX359" s="311"/>
      <c r="EY359" s="311"/>
      <c r="EZ359" s="311"/>
      <c r="FA359" s="312"/>
      <c r="FB359" s="311"/>
      <c r="FC359" s="298"/>
    </row>
    <row r="360" spans="1:159" s="205" customFormat="1" ht="39.9" customHeight="1" x14ac:dyDescent="0.25">
      <c r="A360" s="206"/>
      <c r="B360" s="196"/>
      <c r="C360" s="292"/>
      <c r="D360" s="198"/>
      <c r="E360" s="299"/>
      <c r="F360" s="200"/>
      <c r="G360" s="301"/>
      <c r="H360" s="303"/>
      <c r="I360" s="299"/>
      <c r="J360" s="299"/>
      <c r="K360" s="299"/>
      <c r="L360" s="289"/>
      <c r="M360" s="299"/>
      <c r="N360" s="289"/>
      <c r="O360" s="363" t="str">
        <f>IF(P360="","",IF(OR(I360="",J360=""),"",IF(AND(ISNUMBER(FIND("post-", I360)),J360=ProductCode!$I$12),ProductCode!$F$19,IF(AND(ISNUMBER(FIND("pre-", I360)),J360=ProductCode!$I$12),ProductCode!$F$20,IF(ISNUMBER(FIND("post-", I360)),ProductCode!$F$17,ProductCode!$F$18)))))</f>
        <v/>
      </c>
      <c r="P360" s="295" t="str">
        <f t="shared" si="16"/>
        <v/>
      </c>
      <c r="Q360" s="306"/>
      <c r="R360" s="203"/>
      <c r="S360" s="308" t="str">
        <f t="shared" si="17"/>
        <v/>
      </c>
      <c r="T360" s="311"/>
      <c r="U360" s="311"/>
      <c r="V360" s="311"/>
      <c r="W360" s="311"/>
      <c r="X360" s="312"/>
      <c r="Y360" s="311"/>
      <c r="Z360" s="297"/>
      <c r="AA360" s="311"/>
      <c r="AB360" s="311"/>
      <c r="AC360" s="311"/>
      <c r="AD360" s="311"/>
      <c r="AE360" s="312"/>
      <c r="AF360" s="311"/>
      <c r="AG360" s="297"/>
      <c r="AH360" s="311"/>
      <c r="AI360" s="311"/>
      <c r="AJ360" s="311"/>
      <c r="AK360" s="311"/>
      <c r="AL360" s="312"/>
      <c r="AM360" s="311"/>
      <c r="AN360" s="297"/>
      <c r="AO360" s="311"/>
      <c r="AP360" s="311"/>
      <c r="AQ360" s="311"/>
      <c r="AR360" s="311"/>
      <c r="AS360" s="312"/>
      <c r="AT360" s="311"/>
      <c r="AU360" s="297"/>
      <c r="AV360" s="311"/>
      <c r="AW360" s="311"/>
      <c r="AX360" s="311"/>
      <c r="AY360" s="311"/>
      <c r="AZ360" s="312"/>
      <c r="BA360" s="311"/>
      <c r="BB360" s="297"/>
      <c r="BC360" s="311"/>
      <c r="BD360" s="311"/>
      <c r="BE360" s="311"/>
      <c r="BF360" s="311"/>
      <c r="BG360" s="312"/>
      <c r="BH360" s="311"/>
      <c r="BI360" s="297"/>
      <c r="BJ360" s="311"/>
      <c r="BK360" s="311"/>
      <c r="BL360" s="311"/>
      <c r="BM360" s="311"/>
      <c r="BN360" s="312"/>
      <c r="BO360" s="311"/>
      <c r="BP360" s="297"/>
      <c r="BQ360" s="311"/>
      <c r="BR360" s="311"/>
      <c r="BS360" s="311"/>
      <c r="BT360" s="311"/>
      <c r="BU360" s="312"/>
      <c r="BV360" s="311"/>
      <c r="BW360" s="297"/>
      <c r="BX360" s="311"/>
      <c r="BY360" s="311"/>
      <c r="BZ360" s="311"/>
      <c r="CA360" s="311"/>
      <c r="CB360" s="312"/>
      <c r="CC360" s="311"/>
      <c r="CD360" s="297"/>
      <c r="CE360" s="311"/>
      <c r="CF360" s="311"/>
      <c r="CG360" s="311"/>
      <c r="CH360" s="311"/>
      <c r="CI360" s="312"/>
      <c r="CJ360" s="311"/>
      <c r="CK360" s="297"/>
      <c r="CL360" s="311"/>
      <c r="CM360" s="311"/>
      <c r="CN360" s="311"/>
      <c r="CO360" s="311"/>
      <c r="CP360" s="312"/>
      <c r="CQ360" s="311"/>
      <c r="CR360" s="297"/>
      <c r="CS360" s="311"/>
      <c r="CT360" s="311"/>
      <c r="CU360" s="311"/>
      <c r="CV360" s="311"/>
      <c r="CW360" s="312"/>
      <c r="CX360" s="311"/>
      <c r="CY360" s="297"/>
      <c r="CZ360" s="311"/>
      <c r="DA360" s="311"/>
      <c r="DB360" s="311"/>
      <c r="DC360" s="311"/>
      <c r="DD360" s="312"/>
      <c r="DE360" s="311"/>
      <c r="DF360" s="297"/>
      <c r="DG360" s="311"/>
      <c r="DH360" s="311"/>
      <c r="DI360" s="311"/>
      <c r="DJ360" s="311"/>
      <c r="DK360" s="312"/>
      <c r="DL360" s="311"/>
      <c r="DM360" s="297"/>
      <c r="DN360" s="311"/>
      <c r="DO360" s="311"/>
      <c r="DP360" s="311"/>
      <c r="DQ360" s="311"/>
      <c r="DR360" s="312"/>
      <c r="DS360" s="311"/>
      <c r="DT360" s="297"/>
      <c r="DU360" s="311"/>
      <c r="DV360" s="311"/>
      <c r="DW360" s="311"/>
      <c r="DX360" s="311"/>
      <c r="DY360" s="312"/>
      <c r="DZ360" s="311"/>
      <c r="EA360" s="297"/>
      <c r="EB360" s="311"/>
      <c r="EC360" s="311"/>
      <c r="ED360" s="311"/>
      <c r="EE360" s="311"/>
      <c r="EF360" s="312"/>
      <c r="EG360" s="311"/>
      <c r="EH360" s="297"/>
      <c r="EI360" s="311"/>
      <c r="EJ360" s="311"/>
      <c r="EK360" s="311"/>
      <c r="EL360" s="311"/>
      <c r="EM360" s="312"/>
      <c r="EN360" s="311"/>
      <c r="EO360" s="297"/>
      <c r="EP360" s="311"/>
      <c r="EQ360" s="311"/>
      <c r="ER360" s="311"/>
      <c r="ES360" s="311"/>
      <c r="ET360" s="312"/>
      <c r="EU360" s="311"/>
      <c r="EV360" s="297"/>
      <c r="EW360" s="311"/>
      <c r="EX360" s="311"/>
      <c r="EY360" s="311"/>
      <c r="EZ360" s="311"/>
      <c r="FA360" s="312"/>
      <c r="FB360" s="311"/>
      <c r="FC360" s="298"/>
    </row>
    <row r="361" spans="1:159" s="205" customFormat="1" ht="39.9" customHeight="1" x14ac:dyDescent="0.25">
      <c r="A361" s="206"/>
      <c r="B361" s="196"/>
      <c r="C361" s="292"/>
      <c r="D361" s="198"/>
      <c r="E361" s="299"/>
      <c r="F361" s="200"/>
      <c r="G361" s="301"/>
      <c r="H361" s="303"/>
      <c r="I361" s="299"/>
      <c r="J361" s="299"/>
      <c r="K361" s="299"/>
      <c r="L361" s="289"/>
      <c r="M361" s="299"/>
      <c r="N361" s="289"/>
      <c r="O361" s="363" t="str">
        <f>IF(P361="","",IF(OR(I361="",J361=""),"",IF(AND(ISNUMBER(FIND("post-", I361)),J361=ProductCode!$I$12),ProductCode!$F$19,IF(AND(ISNUMBER(FIND("pre-", I361)),J361=ProductCode!$I$12),ProductCode!$F$20,IF(ISNUMBER(FIND("post-", I361)),ProductCode!$F$17,ProductCode!$F$18)))))</f>
        <v/>
      </c>
      <c r="P361" s="295" t="str">
        <f t="shared" si="16"/>
        <v/>
      </c>
      <c r="Q361" s="306"/>
      <c r="R361" s="203"/>
      <c r="S361" s="308" t="str">
        <f t="shared" si="17"/>
        <v/>
      </c>
      <c r="T361" s="311"/>
      <c r="U361" s="311"/>
      <c r="V361" s="311"/>
      <c r="W361" s="311"/>
      <c r="X361" s="312"/>
      <c r="Y361" s="311"/>
      <c r="Z361" s="297"/>
      <c r="AA361" s="311"/>
      <c r="AB361" s="311"/>
      <c r="AC361" s="311"/>
      <c r="AD361" s="311"/>
      <c r="AE361" s="312"/>
      <c r="AF361" s="311"/>
      <c r="AG361" s="297"/>
      <c r="AH361" s="311"/>
      <c r="AI361" s="311"/>
      <c r="AJ361" s="311"/>
      <c r="AK361" s="311"/>
      <c r="AL361" s="312"/>
      <c r="AM361" s="311"/>
      <c r="AN361" s="297"/>
      <c r="AO361" s="311"/>
      <c r="AP361" s="311"/>
      <c r="AQ361" s="311"/>
      <c r="AR361" s="311"/>
      <c r="AS361" s="312"/>
      <c r="AT361" s="311"/>
      <c r="AU361" s="297"/>
      <c r="AV361" s="311"/>
      <c r="AW361" s="311"/>
      <c r="AX361" s="311"/>
      <c r="AY361" s="311"/>
      <c r="AZ361" s="312"/>
      <c r="BA361" s="311"/>
      <c r="BB361" s="297"/>
      <c r="BC361" s="311"/>
      <c r="BD361" s="311"/>
      <c r="BE361" s="311"/>
      <c r="BF361" s="311"/>
      <c r="BG361" s="312"/>
      <c r="BH361" s="311"/>
      <c r="BI361" s="297"/>
      <c r="BJ361" s="311"/>
      <c r="BK361" s="311"/>
      <c r="BL361" s="311"/>
      <c r="BM361" s="311"/>
      <c r="BN361" s="312"/>
      <c r="BO361" s="311"/>
      <c r="BP361" s="297"/>
      <c r="BQ361" s="311"/>
      <c r="BR361" s="311"/>
      <c r="BS361" s="311"/>
      <c r="BT361" s="311"/>
      <c r="BU361" s="312"/>
      <c r="BV361" s="311"/>
      <c r="BW361" s="297"/>
      <c r="BX361" s="311"/>
      <c r="BY361" s="311"/>
      <c r="BZ361" s="311"/>
      <c r="CA361" s="311"/>
      <c r="CB361" s="312"/>
      <c r="CC361" s="311"/>
      <c r="CD361" s="297"/>
      <c r="CE361" s="311"/>
      <c r="CF361" s="311"/>
      <c r="CG361" s="311"/>
      <c r="CH361" s="311"/>
      <c r="CI361" s="312"/>
      <c r="CJ361" s="311"/>
      <c r="CK361" s="297"/>
      <c r="CL361" s="311"/>
      <c r="CM361" s="311"/>
      <c r="CN361" s="311"/>
      <c r="CO361" s="311"/>
      <c r="CP361" s="312"/>
      <c r="CQ361" s="311"/>
      <c r="CR361" s="297"/>
      <c r="CS361" s="311"/>
      <c r="CT361" s="311"/>
      <c r="CU361" s="311"/>
      <c r="CV361" s="311"/>
      <c r="CW361" s="312"/>
      <c r="CX361" s="311"/>
      <c r="CY361" s="297"/>
      <c r="CZ361" s="311"/>
      <c r="DA361" s="311"/>
      <c r="DB361" s="311"/>
      <c r="DC361" s="311"/>
      <c r="DD361" s="312"/>
      <c r="DE361" s="311"/>
      <c r="DF361" s="297"/>
      <c r="DG361" s="311"/>
      <c r="DH361" s="311"/>
      <c r="DI361" s="311"/>
      <c r="DJ361" s="311"/>
      <c r="DK361" s="312"/>
      <c r="DL361" s="311"/>
      <c r="DM361" s="297"/>
      <c r="DN361" s="311"/>
      <c r="DO361" s="311"/>
      <c r="DP361" s="311"/>
      <c r="DQ361" s="311"/>
      <c r="DR361" s="312"/>
      <c r="DS361" s="311"/>
      <c r="DT361" s="297"/>
      <c r="DU361" s="311"/>
      <c r="DV361" s="311"/>
      <c r="DW361" s="311"/>
      <c r="DX361" s="311"/>
      <c r="DY361" s="312"/>
      <c r="DZ361" s="311"/>
      <c r="EA361" s="297"/>
      <c r="EB361" s="311"/>
      <c r="EC361" s="311"/>
      <c r="ED361" s="311"/>
      <c r="EE361" s="311"/>
      <c r="EF361" s="312"/>
      <c r="EG361" s="311"/>
      <c r="EH361" s="297"/>
      <c r="EI361" s="311"/>
      <c r="EJ361" s="311"/>
      <c r="EK361" s="311"/>
      <c r="EL361" s="311"/>
      <c r="EM361" s="312"/>
      <c r="EN361" s="311"/>
      <c r="EO361" s="297"/>
      <c r="EP361" s="311"/>
      <c r="EQ361" s="311"/>
      <c r="ER361" s="311"/>
      <c r="ES361" s="311"/>
      <c r="ET361" s="312"/>
      <c r="EU361" s="311"/>
      <c r="EV361" s="297"/>
      <c r="EW361" s="311"/>
      <c r="EX361" s="311"/>
      <c r="EY361" s="311"/>
      <c r="EZ361" s="311"/>
      <c r="FA361" s="312"/>
      <c r="FB361" s="311"/>
      <c r="FC361" s="298"/>
    </row>
    <row r="362" spans="1:159" s="205" customFormat="1" ht="39.9" customHeight="1" x14ac:dyDescent="0.25">
      <c r="A362" s="206"/>
      <c r="B362" s="196"/>
      <c r="C362" s="292"/>
      <c r="D362" s="198"/>
      <c r="E362" s="299"/>
      <c r="F362" s="200"/>
      <c r="G362" s="301"/>
      <c r="H362" s="303"/>
      <c r="I362" s="299"/>
      <c r="J362" s="299"/>
      <c r="K362" s="299"/>
      <c r="L362" s="289"/>
      <c r="M362" s="299"/>
      <c r="N362" s="289"/>
      <c r="O362" s="363" t="str">
        <f>IF(P362="","",IF(OR(I362="",J362=""),"",IF(AND(ISNUMBER(FIND("post-", I362)),J362=ProductCode!$I$12),ProductCode!$F$19,IF(AND(ISNUMBER(FIND("pre-", I362)),J362=ProductCode!$I$12),ProductCode!$F$20,IF(ISNUMBER(FIND("post-", I362)),ProductCode!$F$17,ProductCode!$F$18)))))</f>
        <v/>
      </c>
      <c r="P362" s="295" t="str">
        <f t="shared" si="16"/>
        <v/>
      </c>
      <c r="Q362" s="306"/>
      <c r="R362" s="203"/>
      <c r="S362" s="308" t="str">
        <f t="shared" si="17"/>
        <v/>
      </c>
      <c r="T362" s="311"/>
      <c r="U362" s="311"/>
      <c r="V362" s="311"/>
      <c r="W362" s="311"/>
      <c r="X362" s="312"/>
      <c r="Y362" s="311"/>
      <c r="Z362" s="297"/>
      <c r="AA362" s="311"/>
      <c r="AB362" s="311"/>
      <c r="AC362" s="311"/>
      <c r="AD362" s="311"/>
      <c r="AE362" s="312"/>
      <c r="AF362" s="311"/>
      <c r="AG362" s="297"/>
      <c r="AH362" s="311"/>
      <c r="AI362" s="311"/>
      <c r="AJ362" s="311"/>
      <c r="AK362" s="311"/>
      <c r="AL362" s="312"/>
      <c r="AM362" s="311"/>
      <c r="AN362" s="297"/>
      <c r="AO362" s="311"/>
      <c r="AP362" s="311"/>
      <c r="AQ362" s="311"/>
      <c r="AR362" s="311"/>
      <c r="AS362" s="312"/>
      <c r="AT362" s="311"/>
      <c r="AU362" s="297"/>
      <c r="AV362" s="311"/>
      <c r="AW362" s="311"/>
      <c r="AX362" s="311"/>
      <c r="AY362" s="311"/>
      <c r="AZ362" s="312"/>
      <c r="BA362" s="311"/>
      <c r="BB362" s="297"/>
      <c r="BC362" s="311"/>
      <c r="BD362" s="311"/>
      <c r="BE362" s="311"/>
      <c r="BF362" s="311"/>
      <c r="BG362" s="312"/>
      <c r="BH362" s="311"/>
      <c r="BI362" s="297"/>
      <c r="BJ362" s="311"/>
      <c r="BK362" s="311"/>
      <c r="BL362" s="311"/>
      <c r="BM362" s="311"/>
      <c r="BN362" s="312"/>
      <c r="BO362" s="311"/>
      <c r="BP362" s="297"/>
      <c r="BQ362" s="311"/>
      <c r="BR362" s="311"/>
      <c r="BS362" s="311"/>
      <c r="BT362" s="311"/>
      <c r="BU362" s="312"/>
      <c r="BV362" s="311"/>
      <c r="BW362" s="297"/>
      <c r="BX362" s="311"/>
      <c r="BY362" s="311"/>
      <c r="BZ362" s="311"/>
      <c r="CA362" s="311"/>
      <c r="CB362" s="312"/>
      <c r="CC362" s="311"/>
      <c r="CD362" s="297"/>
      <c r="CE362" s="311"/>
      <c r="CF362" s="311"/>
      <c r="CG362" s="311"/>
      <c r="CH362" s="311"/>
      <c r="CI362" s="312"/>
      <c r="CJ362" s="311"/>
      <c r="CK362" s="297"/>
      <c r="CL362" s="311"/>
      <c r="CM362" s="311"/>
      <c r="CN362" s="311"/>
      <c r="CO362" s="311"/>
      <c r="CP362" s="312"/>
      <c r="CQ362" s="311"/>
      <c r="CR362" s="297"/>
      <c r="CS362" s="311"/>
      <c r="CT362" s="311"/>
      <c r="CU362" s="311"/>
      <c r="CV362" s="311"/>
      <c r="CW362" s="312"/>
      <c r="CX362" s="311"/>
      <c r="CY362" s="297"/>
      <c r="CZ362" s="311"/>
      <c r="DA362" s="311"/>
      <c r="DB362" s="311"/>
      <c r="DC362" s="311"/>
      <c r="DD362" s="312"/>
      <c r="DE362" s="311"/>
      <c r="DF362" s="297"/>
      <c r="DG362" s="311"/>
      <c r="DH362" s="311"/>
      <c r="DI362" s="311"/>
      <c r="DJ362" s="311"/>
      <c r="DK362" s="312"/>
      <c r="DL362" s="311"/>
      <c r="DM362" s="297"/>
      <c r="DN362" s="311"/>
      <c r="DO362" s="311"/>
      <c r="DP362" s="311"/>
      <c r="DQ362" s="311"/>
      <c r="DR362" s="312"/>
      <c r="DS362" s="311"/>
      <c r="DT362" s="297"/>
      <c r="DU362" s="311"/>
      <c r="DV362" s="311"/>
      <c r="DW362" s="311"/>
      <c r="DX362" s="311"/>
      <c r="DY362" s="312"/>
      <c r="DZ362" s="311"/>
      <c r="EA362" s="297"/>
      <c r="EB362" s="311"/>
      <c r="EC362" s="311"/>
      <c r="ED362" s="311"/>
      <c r="EE362" s="311"/>
      <c r="EF362" s="312"/>
      <c r="EG362" s="311"/>
      <c r="EH362" s="297"/>
      <c r="EI362" s="311"/>
      <c r="EJ362" s="311"/>
      <c r="EK362" s="311"/>
      <c r="EL362" s="311"/>
      <c r="EM362" s="312"/>
      <c r="EN362" s="311"/>
      <c r="EO362" s="297"/>
      <c r="EP362" s="311"/>
      <c r="EQ362" s="311"/>
      <c r="ER362" s="311"/>
      <c r="ES362" s="311"/>
      <c r="ET362" s="312"/>
      <c r="EU362" s="311"/>
      <c r="EV362" s="297"/>
      <c r="EW362" s="311"/>
      <c r="EX362" s="311"/>
      <c r="EY362" s="311"/>
      <c r="EZ362" s="311"/>
      <c r="FA362" s="312"/>
      <c r="FB362" s="311"/>
      <c r="FC362" s="298"/>
    </row>
    <row r="363" spans="1:159" s="205" customFormat="1" ht="39.9" customHeight="1" x14ac:dyDescent="0.25">
      <c r="A363" s="206"/>
      <c r="B363" s="196"/>
      <c r="C363" s="292"/>
      <c r="D363" s="198"/>
      <c r="E363" s="299"/>
      <c r="F363" s="200"/>
      <c r="G363" s="301"/>
      <c r="H363" s="303"/>
      <c r="I363" s="299"/>
      <c r="J363" s="299"/>
      <c r="K363" s="299"/>
      <c r="L363" s="289"/>
      <c r="M363" s="299"/>
      <c r="N363" s="289"/>
      <c r="O363" s="363" t="str">
        <f>IF(P363="","",IF(OR(I363="",J363=""),"",IF(AND(ISNUMBER(FIND("post-", I363)),J363=ProductCode!$I$12),ProductCode!$F$19,IF(AND(ISNUMBER(FIND("pre-", I363)),J363=ProductCode!$I$12),ProductCode!$F$20,IF(ISNUMBER(FIND("post-", I363)),ProductCode!$F$17,ProductCode!$F$18)))))</f>
        <v/>
      </c>
      <c r="P363" s="295" t="str">
        <f t="shared" si="16"/>
        <v/>
      </c>
      <c r="Q363" s="306"/>
      <c r="R363" s="203"/>
      <c r="S363" s="308" t="str">
        <f t="shared" si="17"/>
        <v/>
      </c>
      <c r="T363" s="311"/>
      <c r="U363" s="311"/>
      <c r="V363" s="311"/>
      <c r="W363" s="311"/>
      <c r="X363" s="312"/>
      <c r="Y363" s="311"/>
      <c r="Z363" s="297"/>
      <c r="AA363" s="311"/>
      <c r="AB363" s="311"/>
      <c r="AC363" s="311"/>
      <c r="AD363" s="311"/>
      <c r="AE363" s="312"/>
      <c r="AF363" s="311"/>
      <c r="AG363" s="297"/>
      <c r="AH363" s="311"/>
      <c r="AI363" s="311"/>
      <c r="AJ363" s="311"/>
      <c r="AK363" s="311"/>
      <c r="AL363" s="312"/>
      <c r="AM363" s="311"/>
      <c r="AN363" s="297"/>
      <c r="AO363" s="311"/>
      <c r="AP363" s="311"/>
      <c r="AQ363" s="311"/>
      <c r="AR363" s="311"/>
      <c r="AS363" s="312"/>
      <c r="AT363" s="311"/>
      <c r="AU363" s="297"/>
      <c r="AV363" s="311"/>
      <c r="AW363" s="311"/>
      <c r="AX363" s="311"/>
      <c r="AY363" s="311"/>
      <c r="AZ363" s="312"/>
      <c r="BA363" s="311"/>
      <c r="BB363" s="297"/>
      <c r="BC363" s="311"/>
      <c r="BD363" s="311"/>
      <c r="BE363" s="311"/>
      <c r="BF363" s="311"/>
      <c r="BG363" s="312"/>
      <c r="BH363" s="311"/>
      <c r="BI363" s="297"/>
      <c r="BJ363" s="311"/>
      <c r="BK363" s="311"/>
      <c r="BL363" s="311"/>
      <c r="BM363" s="311"/>
      <c r="BN363" s="312"/>
      <c r="BO363" s="311"/>
      <c r="BP363" s="297"/>
      <c r="BQ363" s="311"/>
      <c r="BR363" s="311"/>
      <c r="BS363" s="311"/>
      <c r="BT363" s="311"/>
      <c r="BU363" s="312"/>
      <c r="BV363" s="311"/>
      <c r="BW363" s="297"/>
      <c r="BX363" s="311"/>
      <c r="BY363" s="311"/>
      <c r="BZ363" s="311"/>
      <c r="CA363" s="311"/>
      <c r="CB363" s="312"/>
      <c r="CC363" s="311"/>
      <c r="CD363" s="297"/>
      <c r="CE363" s="311"/>
      <c r="CF363" s="311"/>
      <c r="CG363" s="311"/>
      <c r="CH363" s="311"/>
      <c r="CI363" s="312"/>
      <c r="CJ363" s="311"/>
      <c r="CK363" s="297"/>
      <c r="CL363" s="311"/>
      <c r="CM363" s="311"/>
      <c r="CN363" s="311"/>
      <c r="CO363" s="311"/>
      <c r="CP363" s="312"/>
      <c r="CQ363" s="311"/>
      <c r="CR363" s="297"/>
      <c r="CS363" s="311"/>
      <c r="CT363" s="311"/>
      <c r="CU363" s="311"/>
      <c r="CV363" s="311"/>
      <c r="CW363" s="312"/>
      <c r="CX363" s="311"/>
      <c r="CY363" s="297"/>
      <c r="CZ363" s="311"/>
      <c r="DA363" s="311"/>
      <c r="DB363" s="311"/>
      <c r="DC363" s="311"/>
      <c r="DD363" s="312"/>
      <c r="DE363" s="311"/>
      <c r="DF363" s="297"/>
      <c r="DG363" s="311"/>
      <c r="DH363" s="311"/>
      <c r="DI363" s="311"/>
      <c r="DJ363" s="311"/>
      <c r="DK363" s="312"/>
      <c r="DL363" s="311"/>
      <c r="DM363" s="297"/>
      <c r="DN363" s="311"/>
      <c r="DO363" s="311"/>
      <c r="DP363" s="311"/>
      <c r="DQ363" s="311"/>
      <c r="DR363" s="312"/>
      <c r="DS363" s="311"/>
      <c r="DT363" s="297"/>
      <c r="DU363" s="311"/>
      <c r="DV363" s="311"/>
      <c r="DW363" s="311"/>
      <c r="DX363" s="311"/>
      <c r="DY363" s="312"/>
      <c r="DZ363" s="311"/>
      <c r="EA363" s="297"/>
      <c r="EB363" s="311"/>
      <c r="EC363" s="311"/>
      <c r="ED363" s="311"/>
      <c r="EE363" s="311"/>
      <c r="EF363" s="312"/>
      <c r="EG363" s="311"/>
      <c r="EH363" s="297"/>
      <c r="EI363" s="311"/>
      <c r="EJ363" s="311"/>
      <c r="EK363" s="311"/>
      <c r="EL363" s="311"/>
      <c r="EM363" s="312"/>
      <c r="EN363" s="311"/>
      <c r="EO363" s="297"/>
      <c r="EP363" s="311"/>
      <c r="EQ363" s="311"/>
      <c r="ER363" s="311"/>
      <c r="ES363" s="311"/>
      <c r="ET363" s="312"/>
      <c r="EU363" s="311"/>
      <c r="EV363" s="297"/>
      <c r="EW363" s="311"/>
      <c r="EX363" s="311"/>
      <c r="EY363" s="311"/>
      <c r="EZ363" s="311"/>
      <c r="FA363" s="312"/>
      <c r="FB363" s="311"/>
      <c r="FC363" s="298"/>
    </row>
    <row r="364" spans="1:159" s="205" customFormat="1" ht="39.9" customHeight="1" x14ac:dyDescent="0.25">
      <c r="A364" s="206"/>
      <c r="B364" s="196"/>
      <c r="C364" s="292"/>
      <c r="D364" s="198"/>
      <c r="E364" s="299"/>
      <c r="F364" s="200"/>
      <c r="G364" s="301"/>
      <c r="H364" s="303"/>
      <c r="I364" s="299"/>
      <c r="J364" s="299"/>
      <c r="K364" s="299"/>
      <c r="L364" s="289"/>
      <c r="M364" s="299"/>
      <c r="N364" s="289"/>
      <c r="O364" s="363" t="str">
        <f>IF(P364="","",IF(OR(I364="",J364=""),"",IF(AND(ISNUMBER(FIND("post-", I364)),J364=ProductCode!$I$12),ProductCode!$F$19,IF(AND(ISNUMBER(FIND("pre-", I364)),J364=ProductCode!$I$12),ProductCode!$F$20,IF(ISNUMBER(FIND("post-", I364)),ProductCode!$F$17,ProductCode!$F$18)))))</f>
        <v/>
      </c>
      <c r="P364" s="295" t="str">
        <f t="shared" si="16"/>
        <v/>
      </c>
      <c r="Q364" s="306"/>
      <c r="R364" s="203"/>
      <c r="S364" s="308" t="str">
        <f t="shared" si="17"/>
        <v/>
      </c>
      <c r="T364" s="311"/>
      <c r="U364" s="311"/>
      <c r="V364" s="311"/>
      <c r="W364" s="311"/>
      <c r="X364" s="312"/>
      <c r="Y364" s="311"/>
      <c r="Z364" s="297"/>
      <c r="AA364" s="311"/>
      <c r="AB364" s="311"/>
      <c r="AC364" s="311"/>
      <c r="AD364" s="311"/>
      <c r="AE364" s="312"/>
      <c r="AF364" s="311"/>
      <c r="AG364" s="297"/>
      <c r="AH364" s="311"/>
      <c r="AI364" s="311"/>
      <c r="AJ364" s="311"/>
      <c r="AK364" s="311"/>
      <c r="AL364" s="312"/>
      <c r="AM364" s="311"/>
      <c r="AN364" s="297"/>
      <c r="AO364" s="311"/>
      <c r="AP364" s="311"/>
      <c r="AQ364" s="311"/>
      <c r="AR364" s="311"/>
      <c r="AS364" s="312"/>
      <c r="AT364" s="311"/>
      <c r="AU364" s="297"/>
      <c r="AV364" s="311"/>
      <c r="AW364" s="311"/>
      <c r="AX364" s="311"/>
      <c r="AY364" s="311"/>
      <c r="AZ364" s="312"/>
      <c r="BA364" s="311"/>
      <c r="BB364" s="297"/>
      <c r="BC364" s="311"/>
      <c r="BD364" s="311"/>
      <c r="BE364" s="311"/>
      <c r="BF364" s="311"/>
      <c r="BG364" s="312"/>
      <c r="BH364" s="311"/>
      <c r="BI364" s="297"/>
      <c r="BJ364" s="311"/>
      <c r="BK364" s="311"/>
      <c r="BL364" s="311"/>
      <c r="BM364" s="311"/>
      <c r="BN364" s="312"/>
      <c r="BO364" s="311"/>
      <c r="BP364" s="297"/>
      <c r="BQ364" s="311"/>
      <c r="BR364" s="311"/>
      <c r="BS364" s="311"/>
      <c r="BT364" s="311"/>
      <c r="BU364" s="312"/>
      <c r="BV364" s="311"/>
      <c r="BW364" s="297"/>
      <c r="BX364" s="311"/>
      <c r="BY364" s="311"/>
      <c r="BZ364" s="311"/>
      <c r="CA364" s="311"/>
      <c r="CB364" s="312"/>
      <c r="CC364" s="311"/>
      <c r="CD364" s="297"/>
      <c r="CE364" s="311"/>
      <c r="CF364" s="311"/>
      <c r="CG364" s="311"/>
      <c r="CH364" s="311"/>
      <c r="CI364" s="312"/>
      <c r="CJ364" s="311"/>
      <c r="CK364" s="297"/>
      <c r="CL364" s="311"/>
      <c r="CM364" s="311"/>
      <c r="CN364" s="311"/>
      <c r="CO364" s="311"/>
      <c r="CP364" s="312"/>
      <c r="CQ364" s="311"/>
      <c r="CR364" s="297"/>
      <c r="CS364" s="311"/>
      <c r="CT364" s="311"/>
      <c r="CU364" s="311"/>
      <c r="CV364" s="311"/>
      <c r="CW364" s="312"/>
      <c r="CX364" s="311"/>
      <c r="CY364" s="297"/>
      <c r="CZ364" s="311"/>
      <c r="DA364" s="311"/>
      <c r="DB364" s="311"/>
      <c r="DC364" s="311"/>
      <c r="DD364" s="312"/>
      <c r="DE364" s="311"/>
      <c r="DF364" s="297"/>
      <c r="DG364" s="311"/>
      <c r="DH364" s="311"/>
      <c r="DI364" s="311"/>
      <c r="DJ364" s="311"/>
      <c r="DK364" s="312"/>
      <c r="DL364" s="311"/>
      <c r="DM364" s="297"/>
      <c r="DN364" s="311"/>
      <c r="DO364" s="311"/>
      <c r="DP364" s="311"/>
      <c r="DQ364" s="311"/>
      <c r="DR364" s="312"/>
      <c r="DS364" s="311"/>
      <c r="DT364" s="297"/>
      <c r="DU364" s="311"/>
      <c r="DV364" s="311"/>
      <c r="DW364" s="311"/>
      <c r="DX364" s="311"/>
      <c r="DY364" s="312"/>
      <c r="DZ364" s="311"/>
      <c r="EA364" s="297"/>
      <c r="EB364" s="311"/>
      <c r="EC364" s="311"/>
      <c r="ED364" s="311"/>
      <c r="EE364" s="311"/>
      <c r="EF364" s="312"/>
      <c r="EG364" s="311"/>
      <c r="EH364" s="297"/>
      <c r="EI364" s="311"/>
      <c r="EJ364" s="311"/>
      <c r="EK364" s="311"/>
      <c r="EL364" s="311"/>
      <c r="EM364" s="312"/>
      <c r="EN364" s="311"/>
      <c r="EO364" s="297"/>
      <c r="EP364" s="311"/>
      <c r="EQ364" s="311"/>
      <c r="ER364" s="311"/>
      <c r="ES364" s="311"/>
      <c r="ET364" s="312"/>
      <c r="EU364" s="311"/>
      <c r="EV364" s="297"/>
      <c r="EW364" s="311"/>
      <c r="EX364" s="311"/>
      <c r="EY364" s="311"/>
      <c r="EZ364" s="311"/>
      <c r="FA364" s="312"/>
      <c r="FB364" s="311"/>
      <c r="FC364" s="298"/>
    </row>
    <row r="365" spans="1:159" s="205" customFormat="1" ht="39.9" customHeight="1" x14ac:dyDescent="0.25">
      <c r="A365" s="206"/>
      <c r="B365" s="196"/>
      <c r="C365" s="292"/>
      <c r="D365" s="198"/>
      <c r="E365" s="299"/>
      <c r="F365" s="200"/>
      <c r="G365" s="301"/>
      <c r="H365" s="303"/>
      <c r="I365" s="299"/>
      <c r="J365" s="299"/>
      <c r="K365" s="299"/>
      <c r="L365" s="289"/>
      <c r="M365" s="299"/>
      <c r="N365" s="289"/>
      <c r="O365" s="363" t="str">
        <f>IF(P365="","",IF(OR(I365="",J365=""),"",IF(AND(ISNUMBER(FIND("post-", I365)),J365=ProductCode!$I$12),ProductCode!$F$19,IF(AND(ISNUMBER(FIND("pre-", I365)),J365=ProductCode!$I$12),ProductCode!$F$20,IF(ISNUMBER(FIND("post-", I365)),ProductCode!$F$17,ProductCode!$F$18)))))</f>
        <v/>
      </c>
      <c r="P365" s="295" t="str">
        <f t="shared" si="16"/>
        <v/>
      </c>
      <c r="Q365" s="306"/>
      <c r="R365" s="203"/>
      <c r="S365" s="308" t="str">
        <f t="shared" si="17"/>
        <v/>
      </c>
      <c r="T365" s="311"/>
      <c r="U365" s="311"/>
      <c r="V365" s="311"/>
      <c r="W365" s="311"/>
      <c r="X365" s="312"/>
      <c r="Y365" s="311"/>
      <c r="Z365" s="297"/>
      <c r="AA365" s="311"/>
      <c r="AB365" s="311"/>
      <c r="AC365" s="311"/>
      <c r="AD365" s="311"/>
      <c r="AE365" s="312"/>
      <c r="AF365" s="311"/>
      <c r="AG365" s="297"/>
      <c r="AH365" s="311"/>
      <c r="AI365" s="311"/>
      <c r="AJ365" s="311"/>
      <c r="AK365" s="311"/>
      <c r="AL365" s="312"/>
      <c r="AM365" s="311"/>
      <c r="AN365" s="297"/>
      <c r="AO365" s="311"/>
      <c r="AP365" s="311"/>
      <c r="AQ365" s="311"/>
      <c r="AR365" s="311"/>
      <c r="AS365" s="312"/>
      <c r="AT365" s="311"/>
      <c r="AU365" s="297"/>
      <c r="AV365" s="311"/>
      <c r="AW365" s="311"/>
      <c r="AX365" s="311"/>
      <c r="AY365" s="311"/>
      <c r="AZ365" s="312"/>
      <c r="BA365" s="311"/>
      <c r="BB365" s="297"/>
      <c r="BC365" s="311"/>
      <c r="BD365" s="311"/>
      <c r="BE365" s="311"/>
      <c r="BF365" s="311"/>
      <c r="BG365" s="312"/>
      <c r="BH365" s="311"/>
      <c r="BI365" s="297"/>
      <c r="BJ365" s="311"/>
      <c r="BK365" s="311"/>
      <c r="BL365" s="311"/>
      <c r="BM365" s="311"/>
      <c r="BN365" s="312"/>
      <c r="BO365" s="311"/>
      <c r="BP365" s="297"/>
      <c r="BQ365" s="311"/>
      <c r="BR365" s="311"/>
      <c r="BS365" s="311"/>
      <c r="BT365" s="311"/>
      <c r="BU365" s="312"/>
      <c r="BV365" s="311"/>
      <c r="BW365" s="297"/>
      <c r="BX365" s="311"/>
      <c r="BY365" s="311"/>
      <c r="BZ365" s="311"/>
      <c r="CA365" s="311"/>
      <c r="CB365" s="312"/>
      <c r="CC365" s="311"/>
      <c r="CD365" s="297"/>
      <c r="CE365" s="311"/>
      <c r="CF365" s="311"/>
      <c r="CG365" s="311"/>
      <c r="CH365" s="311"/>
      <c r="CI365" s="312"/>
      <c r="CJ365" s="311"/>
      <c r="CK365" s="297"/>
      <c r="CL365" s="311"/>
      <c r="CM365" s="311"/>
      <c r="CN365" s="311"/>
      <c r="CO365" s="311"/>
      <c r="CP365" s="312"/>
      <c r="CQ365" s="311"/>
      <c r="CR365" s="297"/>
      <c r="CS365" s="311"/>
      <c r="CT365" s="311"/>
      <c r="CU365" s="311"/>
      <c r="CV365" s="311"/>
      <c r="CW365" s="312"/>
      <c r="CX365" s="311"/>
      <c r="CY365" s="297"/>
      <c r="CZ365" s="311"/>
      <c r="DA365" s="311"/>
      <c r="DB365" s="311"/>
      <c r="DC365" s="311"/>
      <c r="DD365" s="312"/>
      <c r="DE365" s="311"/>
      <c r="DF365" s="297"/>
      <c r="DG365" s="311"/>
      <c r="DH365" s="311"/>
      <c r="DI365" s="311"/>
      <c r="DJ365" s="311"/>
      <c r="DK365" s="312"/>
      <c r="DL365" s="311"/>
      <c r="DM365" s="297"/>
      <c r="DN365" s="311"/>
      <c r="DO365" s="311"/>
      <c r="DP365" s="311"/>
      <c r="DQ365" s="311"/>
      <c r="DR365" s="312"/>
      <c r="DS365" s="311"/>
      <c r="DT365" s="297"/>
      <c r="DU365" s="311"/>
      <c r="DV365" s="311"/>
      <c r="DW365" s="311"/>
      <c r="DX365" s="311"/>
      <c r="DY365" s="312"/>
      <c r="DZ365" s="311"/>
      <c r="EA365" s="297"/>
      <c r="EB365" s="311"/>
      <c r="EC365" s="311"/>
      <c r="ED365" s="311"/>
      <c r="EE365" s="311"/>
      <c r="EF365" s="312"/>
      <c r="EG365" s="311"/>
      <c r="EH365" s="297"/>
      <c r="EI365" s="311"/>
      <c r="EJ365" s="311"/>
      <c r="EK365" s="311"/>
      <c r="EL365" s="311"/>
      <c r="EM365" s="312"/>
      <c r="EN365" s="311"/>
      <c r="EO365" s="297"/>
      <c r="EP365" s="311"/>
      <c r="EQ365" s="311"/>
      <c r="ER365" s="311"/>
      <c r="ES365" s="311"/>
      <c r="ET365" s="312"/>
      <c r="EU365" s="311"/>
      <c r="EV365" s="297"/>
      <c r="EW365" s="311"/>
      <c r="EX365" s="311"/>
      <c r="EY365" s="311"/>
      <c r="EZ365" s="311"/>
      <c r="FA365" s="312"/>
      <c r="FB365" s="311"/>
      <c r="FC365" s="298"/>
    </row>
    <row r="366" spans="1:159" s="205" customFormat="1" ht="39.9" customHeight="1" x14ac:dyDescent="0.25">
      <c r="A366" s="206"/>
      <c r="B366" s="196"/>
      <c r="C366" s="292"/>
      <c r="D366" s="198"/>
      <c r="E366" s="299"/>
      <c r="F366" s="200"/>
      <c r="G366" s="301"/>
      <c r="H366" s="303"/>
      <c r="I366" s="299"/>
      <c r="J366" s="299"/>
      <c r="K366" s="299"/>
      <c r="L366" s="289"/>
      <c r="M366" s="299"/>
      <c r="N366" s="289"/>
      <c r="O366" s="363" t="str">
        <f>IF(P366="","",IF(OR(I366="",J366=""),"",IF(AND(ISNUMBER(FIND("post-", I366)),J366=ProductCode!$I$12),ProductCode!$F$19,IF(AND(ISNUMBER(FIND("pre-", I366)),J366=ProductCode!$I$12),ProductCode!$F$20,IF(ISNUMBER(FIND("post-", I366)),ProductCode!$F$17,ProductCode!$F$18)))))</f>
        <v/>
      </c>
      <c r="P366" s="295" t="str">
        <f t="shared" si="16"/>
        <v/>
      </c>
      <c r="Q366" s="306"/>
      <c r="R366" s="203"/>
      <c r="S366" s="308" t="str">
        <f t="shared" si="17"/>
        <v/>
      </c>
      <c r="T366" s="311"/>
      <c r="U366" s="311"/>
      <c r="V366" s="311"/>
      <c r="W366" s="311"/>
      <c r="X366" s="312"/>
      <c r="Y366" s="311"/>
      <c r="Z366" s="297"/>
      <c r="AA366" s="311"/>
      <c r="AB366" s="311"/>
      <c r="AC366" s="311"/>
      <c r="AD366" s="311"/>
      <c r="AE366" s="312"/>
      <c r="AF366" s="311"/>
      <c r="AG366" s="297"/>
      <c r="AH366" s="311"/>
      <c r="AI366" s="311"/>
      <c r="AJ366" s="311"/>
      <c r="AK366" s="311"/>
      <c r="AL366" s="312"/>
      <c r="AM366" s="311"/>
      <c r="AN366" s="297"/>
      <c r="AO366" s="311"/>
      <c r="AP366" s="311"/>
      <c r="AQ366" s="311"/>
      <c r="AR366" s="311"/>
      <c r="AS366" s="312"/>
      <c r="AT366" s="311"/>
      <c r="AU366" s="297"/>
      <c r="AV366" s="311"/>
      <c r="AW366" s="311"/>
      <c r="AX366" s="311"/>
      <c r="AY366" s="311"/>
      <c r="AZ366" s="312"/>
      <c r="BA366" s="311"/>
      <c r="BB366" s="297"/>
      <c r="BC366" s="311"/>
      <c r="BD366" s="311"/>
      <c r="BE366" s="311"/>
      <c r="BF366" s="311"/>
      <c r="BG366" s="312"/>
      <c r="BH366" s="311"/>
      <c r="BI366" s="297"/>
      <c r="BJ366" s="311"/>
      <c r="BK366" s="311"/>
      <c r="BL366" s="311"/>
      <c r="BM366" s="311"/>
      <c r="BN366" s="312"/>
      <c r="BO366" s="311"/>
      <c r="BP366" s="297"/>
      <c r="BQ366" s="311"/>
      <c r="BR366" s="311"/>
      <c r="BS366" s="311"/>
      <c r="BT366" s="311"/>
      <c r="BU366" s="312"/>
      <c r="BV366" s="311"/>
      <c r="BW366" s="297"/>
      <c r="BX366" s="311"/>
      <c r="BY366" s="311"/>
      <c r="BZ366" s="311"/>
      <c r="CA366" s="311"/>
      <c r="CB366" s="312"/>
      <c r="CC366" s="311"/>
      <c r="CD366" s="297"/>
      <c r="CE366" s="311"/>
      <c r="CF366" s="311"/>
      <c r="CG366" s="311"/>
      <c r="CH366" s="311"/>
      <c r="CI366" s="312"/>
      <c r="CJ366" s="311"/>
      <c r="CK366" s="297"/>
      <c r="CL366" s="311"/>
      <c r="CM366" s="311"/>
      <c r="CN366" s="311"/>
      <c r="CO366" s="311"/>
      <c r="CP366" s="312"/>
      <c r="CQ366" s="311"/>
      <c r="CR366" s="297"/>
      <c r="CS366" s="311"/>
      <c r="CT366" s="311"/>
      <c r="CU366" s="311"/>
      <c r="CV366" s="311"/>
      <c r="CW366" s="312"/>
      <c r="CX366" s="311"/>
      <c r="CY366" s="297"/>
      <c r="CZ366" s="311"/>
      <c r="DA366" s="311"/>
      <c r="DB366" s="311"/>
      <c r="DC366" s="311"/>
      <c r="DD366" s="312"/>
      <c r="DE366" s="311"/>
      <c r="DF366" s="297"/>
      <c r="DG366" s="311"/>
      <c r="DH366" s="311"/>
      <c r="DI366" s="311"/>
      <c r="DJ366" s="311"/>
      <c r="DK366" s="312"/>
      <c r="DL366" s="311"/>
      <c r="DM366" s="297"/>
      <c r="DN366" s="311"/>
      <c r="DO366" s="311"/>
      <c r="DP366" s="311"/>
      <c r="DQ366" s="311"/>
      <c r="DR366" s="312"/>
      <c r="DS366" s="311"/>
      <c r="DT366" s="297"/>
      <c r="DU366" s="311"/>
      <c r="DV366" s="311"/>
      <c r="DW366" s="311"/>
      <c r="DX366" s="311"/>
      <c r="DY366" s="312"/>
      <c r="DZ366" s="311"/>
      <c r="EA366" s="297"/>
      <c r="EB366" s="311"/>
      <c r="EC366" s="311"/>
      <c r="ED366" s="311"/>
      <c r="EE366" s="311"/>
      <c r="EF366" s="312"/>
      <c r="EG366" s="311"/>
      <c r="EH366" s="297"/>
      <c r="EI366" s="311"/>
      <c r="EJ366" s="311"/>
      <c r="EK366" s="311"/>
      <c r="EL366" s="311"/>
      <c r="EM366" s="312"/>
      <c r="EN366" s="311"/>
      <c r="EO366" s="297"/>
      <c r="EP366" s="311"/>
      <c r="EQ366" s="311"/>
      <c r="ER366" s="311"/>
      <c r="ES366" s="311"/>
      <c r="ET366" s="312"/>
      <c r="EU366" s="311"/>
      <c r="EV366" s="297"/>
      <c r="EW366" s="311"/>
      <c r="EX366" s="311"/>
      <c r="EY366" s="311"/>
      <c r="EZ366" s="311"/>
      <c r="FA366" s="312"/>
      <c r="FB366" s="311"/>
      <c r="FC366" s="298"/>
    </row>
    <row r="367" spans="1:159" s="205" customFormat="1" ht="39.9" customHeight="1" x14ac:dyDescent="0.25">
      <c r="A367" s="206"/>
      <c r="B367" s="196"/>
      <c r="C367" s="292"/>
      <c r="D367" s="198"/>
      <c r="E367" s="299"/>
      <c r="F367" s="200"/>
      <c r="G367" s="301"/>
      <c r="H367" s="303"/>
      <c r="I367" s="299"/>
      <c r="J367" s="299"/>
      <c r="K367" s="299"/>
      <c r="L367" s="289"/>
      <c r="M367" s="299"/>
      <c r="N367" s="289"/>
      <c r="O367" s="363" t="str">
        <f>IF(P367="","",IF(OR(I367="",J367=""),"",IF(AND(ISNUMBER(FIND("post-", I367)),J367=ProductCode!$I$12),ProductCode!$F$19,IF(AND(ISNUMBER(FIND("pre-", I367)),J367=ProductCode!$I$12),ProductCode!$F$20,IF(ISNUMBER(FIND("post-", I367)),ProductCode!$F$17,ProductCode!$F$18)))))</f>
        <v/>
      </c>
      <c r="P367" s="295" t="str">
        <f t="shared" si="16"/>
        <v/>
      </c>
      <c r="Q367" s="306"/>
      <c r="R367" s="203"/>
      <c r="S367" s="308" t="str">
        <f t="shared" si="17"/>
        <v/>
      </c>
      <c r="T367" s="311"/>
      <c r="U367" s="311"/>
      <c r="V367" s="311"/>
      <c r="W367" s="311"/>
      <c r="X367" s="312"/>
      <c r="Y367" s="311"/>
      <c r="Z367" s="297"/>
      <c r="AA367" s="311"/>
      <c r="AB367" s="311"/>
      <c r="AC367" s="311"/>
      <c r="AD367" s="311"/>
      <c r="AE367" s="312"/>
      <c r="AF367" s="311"/>
      <c r="AG367" s="297"/>
      <c r="AH367" s="311"/>
      <c r="AI367" s="311"/>
      <c r="AJ367" s="311"/>
      <c r="AK367" s="311"/>
      <c r="AL367" s="312"/>
      <c r="AM367" s="311"/>
      <c r="AN367" s="297"/>
      <c r="AO367" s="311"/>
      <c r="AP367" s="311"/>
      <c r="AQ367" s="311"/>
      <c r="AR367" s="311"/>
      <c r="AS367" s="312"/>
      <c r="AT367" s="311"/>
      <c r="AU367" s="297"/>
      <c r="AV367" s="311"/>
      <c r="AW367" s="311"/>
      <c r="AX367" s="311"/>
      <c r="AY367" s="311"/>
      <c r="AZ367" s="312"/>
      <c r="BA367" s="311"/>
      <c r="BB367" s="297"/>
      <c r="BC367" s="311"/>
      <c r="BD367" s="311"/>
      <c r="BE367" s="311"/>
      <c r="BF367" s="311"/>
      <c r="BG367" s="312"/>
      <c r="BH367" s="311"/>
      <c r="BI367" s="297"/>
      <c r="BJ367" s="311"/>
      <c r="BK367" s="311"/>
      <c r="BL367" s="311"/>
      <c r="BM367" s="311"/>
      <c r="BN367" s="312"/>
      <c r="BO367" s="311"/>
      <c r="BP367" s="297"/>
      <c r="BQ367" s="311"/>
      <c r="BR367" s="311"/>
      <c r="BS367" s="311"/>
      <c r="BT367" s="311"/>
      <c r="BU367" s="312"/>
      <c r="BV367" s="311"/>
      <c r="BW367" s="297"/>
      <c r="BX367" s="311"/>
      <c r="BY367" s="311"/>
      <c r="BZ367" s="311"/>
      <c r="CA367" s="311"/>
      <c r="CB367" s="312"/>
      <c r="CC367" s="311"/>
      <c r="CD367" s="297"/>
      <c r="CE367" s="311"/>
      <c r="CF367" s="311"/>
      <c r="CG367" s="311"/>
      <c r="CH367" s="311"/>
      <c r="CI367" s="312"/>
      <c r="CJ367" s="311"/>
      <c r="CK367" s="297"/>
      <c r="CL367" s="311"/>
      <c r="CM367" s="311"/>
      <c r="CN367" s="311"/>
      <c r="CO367" s="311"/>
      <c r="CP367" s="312"/>
      <c r="CQ367" s="311"/>
      <c r="CR367" s="297"/>
      <c r="CS367" s="311"/>
      <c r="CT367" s="311"/>
      <c r="CU367" s="311"/>
      <c r="CV367" s="311"/>
      <c r="CW367" s="312"/>
      <c r="CX367" s="311"/>
      <c r="CY367" s="297"/>
      <c r="CZ367" s="311"/>
      <c r="DA367" s="311"/>
      <c r="DB367" s="311"/>
      <c r="DC367" s="311"/>
      <c r="DD367" s="312"/>
      <c r="DE367" s="311"/>
      <c r="DF367" s="297"/>
      <c r="DG367" s="311"/>
      <c r="DH367" s="311"/>
      <c r="DI367" s="311"/>
      <c r="DJ367" s="311"/>
      <c r="DK367" s="312"/>
      <c r="DL367" s="311"/>
      <c r="DM367" s="297"/>
      <c r="DN367" s="311"/>
      <c r="DO367" s="311"/>
      <c r="DP367" s="311"/>
      <c r="DQ367" s="311"/>
      <c r="DR367" s="312"/>
      <c r="DS367" s="311"/>
      <c r="DT367" s="297"/>
      <c r="DU367" s="311"/>
      <c r="DV367" s="311"/>
      <c r="DW367" s="311"/>
      <c r="DX367" s="311"/>
      <c r="DY367" s="312"/>
      <c r="DZ367" s="311"/>
      <c r="EA367" s="297"/>
      <c r="EB367" s="311"/>
      <c r="EC367" s="311"/>
      <c r="ED367" s="311"/>
      <c r="EE367" s="311"/>
      <c r="EF367" s="312"/>
      <c r="EG367" s="311"/>
      <c r="EH367" s="297"/>
      <c r="EI367" s="311"/>
      <c r="EJ367" s="311"/>
      <c r="EK367" s="311"/>
      <c r="EL367" s="311"/>
      <c r="EM367" s="312"/>
      <c r="EN367" s="311"/>
      <c r="EO367" s="297"/>
      <c r="EP367" s="311"/>
      <c r="EQ367" s="311"/>
      <c r="ER367" s="311"/>
      <c r="ES367" s="311"/>
      <c r="ET367" s="312"/>
      <c r="EU367" s="311"/>
      <c r="EV367" s="297"/>
      <c r="EW367" s="311"/>
      <c r="EX367" s="311"/>
      <c r="EY367" s="311"/>
      <c r="EZ367" s="311"/>
      <c r="FA367" s="312"/>
      <c r="FB367" s="311"/>
      <c r="FC367" s="298"/>
    </row>
    <row r="368" spans="1:159" s="205" customFormat="1" ht="39.9" customHeight="1" x14ac:dyDescent="0.25">
      <c r="A368" s="206"/>
      <c r="B368" s="196"/>
      <c r="C368" s="292"/>
      <c r="D368" s="198"/>
      <c r="E368" s="299"/>
      <c r="F368" s="200"/>
      <c r="G368" s="301"/>
      <c r="H368" s="303"/>
      <c r="I368" s="299"/>
      <c r="J368" s="299"/>
      <c r="K368" s="299"/>
      <c r="L368" s="289"/>
      <c r="M368" s="299"/>
      <c r="N368" s="289"/>
      <c r="O368" s="363" t="str">
        <f>IF(P368="","",IF(OR(I368="",J368=""),"",IF(AND(ISNUMBER(FIND("post-", I368)),J368=ProductCode!$I$12),ProductCode!$F$19,IF(AND(ISNUMBER(FIND("pre-", I368)),J368=ProductCode!$I$12),ProductCode!$F$20,IF(ISNUMBER(FIND("post-", I368)),ProductCode!$F$17,ProductCode!$F$18)))))</f>
        <v/>
      </c>
      <c r="P368" s="295" t="str">
        <f t="shared" si="16"/>
        <v/>
      </c>
      <c r="Q368" s="306"/>
      <c r="R368" s="203"/>
      <c r="S368" s="308" t="str">
        <f t="shared" si="17"/>
        <v/>
      </c>
      <c r="T368" s="311"/>
      <c r="U368" s="311"/>
      <c r="V368" s="311"/>
      <c r="W368" s="311"/>
      <c r="X368" s="312"/>
      <c r="Y368" s="311"/>
      <c r="Z368" s="297"/>
      <c r="AA368" s="311"/>
      <c r="AB368" s="311"/>
      <c r="AC368" s="311"/>
      <c r="AD368" s="311"/>
      <c r="AE368" s="312"/>
      <c r="AF368" s="311"/>
      <c r="AG368" s="297"/>
      <c r="AH368" s="311"/>
      <c r="AI368" s="311"/>
      <c r="AJ368" s="311"/>
      <c r="AK368" s="311"/>
      <c r="AL368" s="312"/>
      <c r="AM368" s="311"/>
      <c r="AN368" s="297"/>
      <c r="AO368" s="311"/>
      <c r="AP368" s="311"/>
      <c r="AQ368" s="311"/>
      <c r="AR368" s="311"/>
      <c r="AS368" s="312"/>
      <c r="AT368" s="311"/>
      <c r="AU368" s="297"/>
      <c r="AV368" s="311"/>
      <c r="AW368" s="311"/>
      <c r="AX368" s="311"/>
      <c r="AY368" s="311"/>
      <c r="AZ368" s="312"/>
      <c r="BA368" s="311"/>
      <c r="BB368" s="297"/>
      <c r="BC368" s="311"/>
      <c r="BD368" s="311"/>
      <c r="BE368" s="311"/>
      <c r="BF368" s="311"/>
      <c r="BG368" s="312"/>
      <c r="BH368" s="311"/>
      <c r="BI368" s="297"/>
      <c r="BJ368" s="311"/>
      <c r="BK368" s="311"/>
      <c r="BL368" s="311"/>
      <c r="BM368" s="311"/>
      <c r="BN368" s="312"/>
      <c r="BO368" s="311"/>
      <c r="BP368" s="297"/>
      <c r="BQ368" s="311"/>
      <c r="BR368" s="311"/>
      <c r="BS368" s="311"/>
      <c r="BT368" s="311"/>
      <c r="BU368" s="312"/>
      <c r="BV368" s="311"/>
      <c r="BW368" s="297"/>
      <c r="BX368" s="311"/>
      <c r="BY368" s="311"/>
      <c r="BZ368" s="311"/>
      <c r="CA368" s="311"/>
      <c r="CB368" s="312"/>
      <c r="CC368" s="311"/>
      <c r="CD368" s="297"/>
      <c r="CE368" s="311"/>
      <c r="CF368" s="311"/>
      <c r="CG368" s="311"/>
      <c r="CH368" s="311"/>
      <c r="CI368" s="312"/>
      <c r="CJ368" s="311"/>
      <c r="CK368" s="297"/>
      <c r="CL368" s="311"/>
      <c r="CM368" s="311"/>
      <c r="CN368" s="311"/>
      <c r="CO368" s="311"/>
      <c r="CP368" s="312"/>
      <c r="CQ368" s="311"/>
      <c r="CR368" s="297"/>
      <c r="CS368" s="311"/>
      <c r="CT368" s="311"/>
      <c r="CU368" s="311"/>
      <c r="CV368" s="311"/>
      <c r="CW368" s="312"/>
      <c r="CX368" s="311"/>
      <c r="CY368" s="297"/>
      <c r="CZ368" s="311"/>
      <c r="DA368" s="311"/>
      <c r="DB368" s="311"/>
      <c r="DC368" s="311"/>
      <c r="DD368" s="312"/>
      <c r="DE368" s="311"/>
      <c r="DF368" s="297"/>
      <c r="DG368" s="311"/>
      <c r="DH368" s="311"/>
      <c r="DI368" s="311"/>
      <c r="DJ368" s="311"/>
      <c r="DK368" s="312"/>
      <c r="DL368" s="311"/>
      <c r="DM368" s="297"/>
      <c r="DN368" s="311"/>
      <c r="DO368" s="311"/>
      <c r="DP368" s="311"/>
      <c r="DQ368" s="311"/>
      <c r="DR368" s="312"/>
      <c r="DS368" s="311"/>
      <c r="DT368" s="297"/>
      <c r="DU368" s="311"/>
      <c r="DV368" s="311"/>
      <c r="DW368" s="311"/>
      <c r="DX368" s="311"/>
      <c r="DY368" s="312"/>
      <c r="DZ368" s="311"/>
      <c r="EA368" s="297"/>
      <c r="EB368" s="311"/>
      <c r="EC368" s="311"/>
      <c r="ED368" s="311"/>
      <c r="EE368" s="311"/>
      <c r="EF368" s="312"/>
      <c r="EG368" s="311"/>
      <c r="EH368" s="297"/>
      <c r="EI368" s="311"/>
      <c r="EJ368" s="311"/>
      <c r="EK368" s="311"/>
      <c r="EL368" s="311"/>
      <c r="EM368" s="312"/>
      <c r="EN368" s="311"/>
      <c r="EO368" s="297"/>
      <c r="EP368" s="311"/>
      <c r="EQ368" s="311"/>
      <c r="ER368" s="311"/>
      <c r="ES368" s="311"/>
      <c r="ET368" s="312"/>
      <c r="EU368" s="311"/>
      <c r="EV368" s="297"/>
      <c r="EW368" s="311"/>
      <c r="EX368" s="311"/>
      <c r="EY368" s="311"/>
      <c r="EZ368" s="311"/>
      <c r="FA368" s="312"/>
      <c r="FB368" s="311"/>
      <c r="FC368" s="298"/>
    </row>
    <row r="369" spans="1:159" s="205" customFormat="1" ht="39.9" customHeight="1" x14ac:dyDescent="0.25">
      <c r="A369" s="206"/>
      <c r="B369" s="196"/>
      <c r="C369" s="292"/>
      <c r="D369" s="198"/>
      <c r="E369" s="299"/>
      <c r="F369" s="200"/>
      <c r="G369" s="301"/>
      <c r="H369" s="303"/>
      <c r="I369" s="299"/>
      <c r="J369" s="299"/>
      <c r="K369" s="299"/>
      <c r="L369" s="289"/>
      <c r="M369" s="299"/>
      <c r="N369" s="289"/>
      <c r="O369" s="363" t="str">
        <f>IF(P369="","",IF(OR(I369="",J369=""),"",IF(AND(ISNUMBER(FIND("post-", I369)),J369=ProductCode!$I$12),ProductCode!$F$19,IF(AND(ISNUMBER(FIND("pre-", I369)),J369=ProductCode!$I$12),ProductCode!$F$20,IF(ISNUMBER(FIND("post-", I369)),ProductCode!$F$17,ProductCode!$F$18)))))</f>
        <v/>
      </c>
      <c r="P369" s="295" t="str">
        <f t="shared" si="16"/>
        <v/>
      </c>
      <c r="Q369" s="306"/>
      <c r="R369" s="203"/>
      <c r="S369" s="308" t="str">
        <f t="shared" si="17"/>
        <v/>
      </c>
      <c r="T369" s="311"/>
      <c r="U369" s="311"/>
      <c r="V369" s="311"/>
      <c r="W369" s="311"/>
      <c r="X369" s="312"/>
      <c r="Y369" s="311"/>
      <c r="Z369" s="297"/>
      <c r="AA369" s="311"/>
      <c r="AB369" s="311"/>
      <c r="AC369" s="311"/>
      <c r="AD369" s="311"/>
      <c r="AE369" s="312"/>
      <c r="AF369" s="311"/>
      <c r="AG369" s="297"/>
      <c r="AH369" s="311"/>
      <c r="AI369" s="311"/>
      <c r="AJ369" s="311"/>
      <c r="AK369" s="311"/>
      <c r="AL369" s="312"/>
      <c r="AM369" s="311"/>
      <c r="AN369" s="297"/>
      <c r="AO369" s="311"/>
      <c r="AP369" s="311"/>
      <c r="AQ369" s="311"/>
      <c r="AR369" s="311"/>
      <c r="AS369" s="312"/>
      <c r="AT369" s="311"/>
      <c r="AU369" s="297"/>
      <c r="AV369" s="311"/>
      <c r="AW369" s="311"/>
      <c r="AX369" s="311"/>
      <c r="AY369" s="311"/>
      <c r="AZ369" s="312"/>
      <c r="BA369" s="311"/>
      <c r="BB369" s="297"/>
      <c r="BC369" s="311"/>
      <c r="BD369" s="311"/>
      <c r="BE369" s="311"/>
      <c r="BF369" s="311"/>
      <c r="BG369" s="312"/>
      <c r="BH369" s="311"/>
      <c r="BI369" s="297"/>
      <c r="BJ369" s="311"/>
      <c r="BK369" s="311"/>
      <c r="BL369" s="311"/>
      <c r="BM369" s="311"/>
      <c r="BN369" s="312"/>
      <c r="BO369" s="311"/>
      <c r="BP369" s="297"/>
      <c r="BQ369" s="311"/>
      <c r="BR369" s="311"/>
      <c r="BS369" s="311"/>
      <c r="BT369" s="311"/>
      <c r="BU369" s="312"/>
      <c r="BV369" s="311"/>
      <c r="BW369" s="297"/>
      <c r="BX369" s="311"/>
      <c r="BY369" s="311"/>
      <c r="BZ369" s="311"/>
      <c r="CA369" s="311"/>
      <c r="CB369" s="312"/>
      <c r="CC369" s="311"/>
      <c r="CD369" s="297"/>
      <c r="CE369" s="311"/>
      <c r="CF369" s="311"/>
      <c r="CG369" s="311"/>
      <c r="CH369" s="311"/>
      <c r="CI369" s="312"/>
      <c r="CJ369" s="311"/>
      <c r="CK369" s="297"/>
      <c r="CL369" s="311"/>
      <c r="CM369" s="311"/>
      <c r="CN369" s="311"/>
      <c r="CO369" s="311"/>
      <c r="CP369" s="312"/>
      <c r="CQ369" s="311"/>
      <c r="CR369" s="297"/>
      <c r="CS369" s="311"/>
      <c r="CT369" s="311"/>
      <c r="CU369" s="311"/>
      <c r="CV369" s="311"/>
      <c r="CW369" s="312"/>
      <c r="CX369" s="311"/>
      <c r="CY369" s="297"/>
      <c r="CZ369" s="311"/>
      <c r="DA369" s="311"/>
      <c r="DB369" s="311"/>
      <c r="DC369" s="311"/>
      <c r="DD369" s="312"/>
      <c r="DE369" s="311"/>
      <c r="DF369" s="297"/>
      <c r="DG369" s="311"/>
      <c r="DH369" s="311"/>
      <c r="DI369" s="311"/>
      <c r="DJ369" s="311"/>
      <c r="DK369" s="312"/>
      <c r="DL369" s="311"/>
      <c r="DM369" s="297"/>
      <c r="DN369" s="311"/>
      <c r="DO369" s="311"/>
      <c r="DP369" s="311"/>
      <c r="DQ369" s="311"/>
      <c r="DR369" s="312"/>
      <c r="DS369" s="311"/>
      <c r="DT369" s="297"/>
      <c r="DU369" s="311"/>
      <c r="DV369" s="311"/>
      <c r="DW369" s="311"/>
      <c r="DX369" s="311"/>
      <c r="DY369" s="312"/>
      <c r="DZ369" s="311"/>
      <c r="EA369" s="297"/>
      <c r="EB369" s="311"/>
      <c r="EC369" s="311"/>
      <c r="ED369" s="311"/>
      <c r="EE369" s="311"/>
      <c r="EF369" s="312"/>
      <c r="EG369" s="311"/>
      <c r="EH369" s="297"/>
      <c r="EI369" s="311"/>
      <c r="EJ369" s="311"/>
      <c r="EK369" s="311"/>
      <c r="EL369" s="311"/>
      <c r="EM369" s="312"/>
      <c r="EN369" s="311"/>
      <c r="EO369" s="297"/>
      <c r="EP369" s="311"/>
      <c r="EQ369" s="311"/>
      <c r="ER369" s="311"/>
      <c r="ES369" s="311"/>
      <c r="ET369" s="312"/>
      <c r="EU369" s="311"/>
      <c r="EV369" s="297"/>
      <c r="EW369" s="311"/>
      <c r="EX369" s="311"/>
      <c r="EY369" s="311"/>
      <c r="EZ369" s="311"/>
      <c r="FA369" s="312"/>
      <c r="FB369" s="311"/>
      <c r="FC369" s="298"/>
    </row>
    <row r="370" spans="1:159" s="205" customFormat="1" ht="39.9" customHeight="1" x14ac:dyDescent="0.25">
      <c r="A370" s="206"/>
      <c r="B370" s="196"/>
      <c r="C370" s="292"/>
      <c r="D370" s="198"/>
      <c r="E370" s="299"/>
      <c r="F370" s="200"/>
      <c r="G370" s="301"/>
      <c r="H370" s="303"/>
      <c r="I370" s="299"/>
      <c r="J370" s="299"/>
      <c r="K370" s="299"/>
      <c r="L370" s="289"/>
      <c r="M370" s="299"/>
      <c r="N370" s="289"/>
      <c r="O370" s="363" t="str">
        <f>IF(P370="","",IF(OR(I370="",J370=""),"",IF(AND(ISNUMBER(FIND("post-", I370)),J370=ProductCode!$I$12),ProductCode!$F$19,IF(AND(ISNUMBER(FIND("pre-", I370)),J370=ProductCode!$I$12),ProductCode!$F$20,IF(ISNUMBER(FIND("post-", I370)),ProductCode!$F$17,ProductCode!$F$18)))))</f>
        <v/>
      </c>
      <c r="P370" s="295" t="str">
        <f t="shared" si="16"/>
        <v/>
      </c>
      <c r="Q370" s="306"/>
      <c r="R370" s="203"/>
      <c r="S370" s="308" t="str">
        <f t="shared" si="17"/>
        <v/>
      </c>
      <c r="T370" s="311"/>
      <c r="U370" s="311"/>
      <c r="V370" s="311"/>
      <c r="W370" s="311"/>
      <c r="X370" s="312"/>
      <c r="Y370" s="311"/>
      <c r="Z370" s="297"/>
      <c r="AA370" s="311"/>
      <c r="AB370" s="311"/>
      <c r="AC370" s="311"/>
      <c r="AD370" s="311"/>
      <c r="AE370" s="312"/>
      <c r="AF370" s="311"/>
      <c r="AG370" s="297"/>
      <c r="AH370" s="311"/>
      <c r="AI370" s="311"/>
      <c r="AJ370" s="311"/>
      <c r="AK370" s="311"/>
      <c r="AL370" s="312"/>
      <c r="AM370" s="311"/>
      <c r="AN370" s="297"/>
      <c r="AO370" s="311"/>
      <c r="AP370" s="311"/>
      <c r="AQ370" s="311"/>
      <c r="AR370" s="311"/>
      <c r="AS370" s="312"/>
      <c r="AT370" s="311"/>
      <c r="AU370" s="297"/>
      <c r="AV370" s="311"/>
      <c r="AW370" s="311"/>
      <c r="AX370" s="311"/>
      <c r="AY370" s="311"/>
      <c r="AZ370" s="312"/>
      <c r="BA370" s="311"/>
      <c r="BB370" s="297"/>
      <c r="BC370" s="311"/>
      <c r="BD370" s="311"/>
      <c r="BE370" s="311"/>
      <c r="BF370" s="311"/>
      <c r="BG370" s="312"/>
      <c r="BH370" s="311"/>
      <c r="BI370" s="297"/>
      <c r="BJ370" s="311"/>
      <c r="BK370" s="311"/>
      <c r="BL370" s="311"/>
      <c r="BM370" s="311"/>
      <c r="BN370" s="312"/>
      <c r="BO370" s="311"/>
      <c r="BP370" s="297"/>
      <c r="BQ370" s="311"/>
      <c r="BR370" s="311"/>
      <c r="BS370" s="311"/>
      <c r="BT370" s="311"/>
      <c r="BU370" s="312"/>
      <c r="BV370" s="311"/>
      <c r="BW370" s="297"/>
      <c r="BX370" s="311"/>
      <c r="BY370" s="311"/>
      <c r="BZ370" s="311"/>
      <c r="CA370" s="311"/>
      <c r="CB370" s="312"/>
      <c r="CC370" s="311"/>
      <c r="CD370" s="297"/>
      <c r="CE370" s="311"/>
      <c r="CF370" s="311"/>
      <c r="CG370" s="311"/>
      <c r="CH370" s="311"/>
      <c r="CI370" s="312"/>
      <c r="CJ370" s="311"/>
      <c r="CK370" s="297"/>
      <c r="CL370" s="311"/>
      <c r="CM370" s="311"/>
      <c r="CN370" s="311"/>
      <c r="CO370" s="311"/>
      <c r="CP370" s="312"/>
      <c r="CQ370" s="311"/>
      <c r="CR370" s="297"/>
      <c r="CS370" s="311"/>
      <c r="CT370" s="311"/>
      <c r="CU370" s="311"/>
      <c r="CV370" s="311"/>
      <c r="CW370" s="312"/>
      <c r="CX370" s="311"/>
      <c r="CY370" s="297"/>
      <c r="CZ370" s="311"/>
      <c r="DA370" s="311"/>
      <c r="DB370" s="311"/>
      <c r="DC370" s="311"/>
      <c r="DD370" s="312"/>
      <c r="DE370" s="311"/>
      <c r="DF370" s="297"/>
      <c r="DG370" s="311"/>
      <c r="DH370" s="311"/>
      <c r="DI370" s="311"/>
      <c r="DJ370" s="311"/>
      <c r="DK370" s="312"/>
      <c r="DL370" s="311"/>
      <c r="DM370" s="297"/>
      <c r="DN370" s="311"/>
      <c r="DO370" s="311"/>
      <c r="DP370" s="311"/>
      <c r="DQ370" s="311"/>
      <c r="DR370" s="312"/>
      <c r="DS370" s="311"/>
      <c r="DT370" s="297"/>
      <c r="DU370" s="311"/>
      <c r="DV370" s="311"/>
      <c r="DW370" s="311"/>
      <c r="DX370" s="311"/>
      <c r="DY370" s="312"/>
      <c r="DZ370" s="311"/>
      <c r="EA370" s="297"/>
      <c r="EB370" s="311"/>
      <c r="EC370" s="311"/>
      <c r="ED370" s="311"/>
      <c r="EE370" s="311"/>
      <c r="EF370" s="312"/>
      <c r="EG370" s="311"/>
      <c r="EH370" s="297"/>
      <c r="EI370" s="311"/>
      <c r="EJ370" s="311"/>
      <c r="EK370" s="311"/>
      <c r="EL370" s="311"/>
      <c r="EM370" s="312"/>
      <c r="EN370" s="311"/>
      <c r="EO370" s="297"/>
      <c r="EP370" s="311"/>
      <c r="EQ370" s="311"/>
      <c r="ER370" s="311"/>
      <c r="ES370" s="311"/>
      <c r="ET370" s="312"/>
      <c r="EU370" s="311"/>
      <c r="EV370" s="297"/>
      <c r="EW370" s="311"/>
      <c r="EX370" s="311"/>
      <c r="EY370" s="311"/>
      <c r="EZ370" s="311"/>
      <c r="FA370" s="312"/>
      <c r="FB370" s="311"/>
      <c r="FC370" s="298"/>
    </row>
    <row r="371" spans="1:159" s="205" customFormat="1" ht="39.9" customHeight="1" x14ac:dyDescent="0.25">
      <c r="A371" s="206"/>
      <c r="B371" s="196"/>
      <c r="C371" s="292"/>
      <c r="D371" s="198"/>
      <c r="E371" s="299"/>
      <c r="F371" s="200"/>
      <c r="G371" s="301"/>
      <c r="H371" s="303"/>
      <c r="I371" s="299"/>
      <c r="J371" s="299"/>
      <c r="K371" s="299"/>
      <c r="L371" s="289"/>
      <c r="M371" s="299"/>
      <c r="N371" s="289"/>
      <c r="O371" s="363" t="str">
        <f>IF(P371="","",IF(OR(I371="",J371=""),"",IF(AND(ISNUMBER(FIND("post-", I371)),J371=ProductCode!$I$12),ProductCode!$F$19,IF(AND(ISNUMBER(FIND("pre-", I371)),J371=ProductCode!$I$12),ProductCode!$F$20,IF(ISNUMBER(FIND("post-", I371)),ProductCode!$F$17,ProductCode!$F$18)))))</f>
        <v/>
      </c>
      <c r="P371" s="295" t="str">
        <f t="shared" si="16"/>
        <v/>
      </c>
      <c r="Q371" s="306"/>
      <c r="R371" s="203"/>
      <c r="S371" s="308" t="str">
        <f t="shared" si="17"/>
        <v/>
      </c>
      <c r="T371" s="311"/>
      <c r="U371" s="311"/>
      <c r="V371" s="311"/>
      <c r="W371" s="311"/>
      <c r="X371" s="312"/>
      <c r="Y371" s="311"/>
      <c r="Z371" s="297"/>
      <c r="AA371" s="311"/>
      <c r="AB371" s="311"/>
      <c r="AC371" s="311"/>
      <c r="AD371" s="311"/>
      <c r="AE371" s="312"/>
      <c r="AF371" s="311"/>
      <c r="AG371" s="297"/>
      <c r="AH371" s="311"/>
      <c r="AI371" s="311"/>
      <c r="AJ371" s="311"/>
      <c r="AK371" s="311"/>
      <c r="AL371" s="312"/>
      <c r="AM371" s="311"/>
      <c r="AN371" s="297"/>
      <c r="AO371" s="311"/>
      <c r="AP371" s="311"/>
      <c r="AQ371" s="311"/>
      <c r="AR371" s="311"/>
      <c r="AS371" s="312"/>
      <c r="AT371" s="311"/>
      <c r="AU371" s="297"/>
      <c r="AV371" s="311"/>
      <c r="AW371" s="311"/>
      <c r="AX371" s="311"/>
      <c r="AY371" s="311"/>
      <c r="AZ371" s="312"/>
      <c r="BA371" s="311"/>
      <c r="BB371" s="297"/>
      <c r="BC371" s="311"/>
      <c r="BD371" s="311"/>
      <c r="BE371" s="311"/>
      <c r="BF371" s="311"/>
      <c r="BG371" s="312"/>
      <c r="BH371" s="311"/>
      <c r="BI371" s="297"/>
      <c r="BJ371" s="311"/>
      <c r="BK371" s="311"/>
      <c r="BL371" s="311"/>
      <c r="BM371" s="311"/>
      <c r="BN371" s="312"/>
      <c r="BO371" s="311"/>
      <c r="BP371" s="297"/>
      <c r="BQ371" s="311"/>
      <c r="BR371" s="311"/>
      <c r="BS371" s="311"/>
      <c r="BT371" s="311"/>
      <c r="BU371" s="312"/>
      <c r="BV371" s="311"/>
      <c r="BW371" s="297"/>
      <c r="BX371" s="311"/>
      <c r="BY371" s="311"/>
      <c r="BZ371" s="311"/>
      <c r="CA371" s="311"/>
      <c r="CB371" s="312"/>
      <c r="CC371" s="311"/>
      <c r="CD371" s="297"/>
      <c r="CE371" s="311"/>
      <c r="CF371" s="311"/>
      <c r="CG371" s="311"/>
      <c r="CH371" s="311"/>
      <c r="CI371" s="312"/>
      <c r="CJ371" s="311"/>
      <c r="CK371" s="297"/>
      <c r="CL371" s="311"/>
      <c r="CM371" s="311"/>
      <c r="CN371" s="311"/>
      <c r="CO371" s="311"/>
      <c r="CP371" s="312"/>
      <c r="CQ371" s="311"/>
      <c r="CR371" s="297"/>
      <c r="CS371" s="311"/>
      <c r="CT371" s="311"/>
      <c r="CU371" s="311"/>
      <c r="CV371" s="311"/>
      <c r="CW371" s="312"/>
      <c r="CX371" s="311"/>
      <c r="CY371" s="297"/>
      <c r="CZ371" s="311"/>
      <c r="DA371" s="311"/>
      <c r="DB371" s="311"/>
      <c r="DC371" s="311"/>
      <c r="DD371" s="312"/>
      <c r="DE371" s="311"/>
      <c r="DF371" s="297"/>
      <c r="DG371" s="311"/>
      <c r="DH371" s="311"/>
      <c r="DI371" s="311"/>
      <c r="DJ371" s="311"/>
      <c r="DK371" s="312"/>
      <c r="DL371" s="311"/>
      <c r="DM371" s="297"/>
      <c r="DN371" s="311"/>
      <c r="DO371" s="311"/>
      <c r="DP371" s="311"/>
      <c r="DQ371" s="311"/>
      <c r="DR371" s="312"/>
      <c r="DS371" s="311"/>
      <c r="DT371" s="297"/>
      <c r="DU371" s="311"/>
      <c r="DV371" s="311"/>
      <c r="DW371" s="311"/>
      <c r="DX371" s="311"/>
      <c r="DY371" s="312"/>
      <c r="DZ371" s="311"/>
      <c r="EA371" s="297"/>
      <c r="EB371" s="311"/>
      <c r="EC371" s="311"/>
      <c r="ED371" s="311"/>
      <c r="EE371" s="311"/>
      <c r="EF371" s="312"/>
      <c r="EG371" s="311"/>
      <c r="EH371" s="297"/>
      <c r="EI371" s="311"/>
      <c r="EJ371" s="311"/>
      <c r="EK371" s="311"/>
      <c r="EL371" s="311"/>
      <c r="EM371" s="312"/>
      <c r="EN371" s="311"/>
      <c r="EO371" s="297"/>
      <c r="EP371" s="311"/>
      <c r="EQ371" s="311"/>
      <c r="ER371" s="311"/>
      <c r="ES371" s="311"/>
      <c r="ET371" s="312"/>
      <c r="EU371" s="311"/>
      <c r="EV371" s="297"/>
      <c r="EW371" s="311"/>
      <c r="EX371" s="311"/>
      <c r="EY371" s="311"/>
      <c r="EZ371" s="311"/>
      <c r="FA371" s="312"/>
      <c r="FB371" s="311"/>
      <c r="FC371" s="298"/>
    </row>
    <row r="372" spans="1:159" s="205" customFormat="1" ht="39.9" customHeight="1" x14ac:dyDescent="0.25">
      <c r="A372" s="206"/>
      <c r="B372" s="196"/>
      <c r="C372" s="292"/>
      <c r="D372" s="198"/>
      <c r="E372" s="299"/>
      <c r="F372" s="200"/>
      <c r="G372" s="301"/>
      <c r="H372" s="303"/>
      <c r="I372" s="299"/>
      <c r="J372" s="299"/>
      <c r="K372" s="299"/>
      <c r="L372" s="289"/>
      <c r="M372" s="299"/>
      <c r="N372" s="289"/>
      <c r="O372" s="363" t="str">
        <f>IF(P372="","",IF(OR(I372="",J372=""),"",IF(AND(ISNUMBER(FIND("post-", I372)),J372=ProductCode!$I$12),ProductCode!$F$19,IF(AND(ISNUMBER(FIND("pre-", I372)),J372=ProductCode!$I$12),ProductCode!$F$20,IF(ISNUMBER(FIND("post-", I372)),ProductCode!$F$17,ProductCode!$F$18)))))</f>
        <v/>
      </c>
      <c r="P372" s="295" t="str">
        <f t="shared" si="16"/>
        <v/>
      </c>
      <c r="Q372" s="306"/>
      <c r="R372" s="203"/>
      <c r="S372" s="308" t="str">
        <f t="shared" si="17"/>
        <v/>
      </c>
      <c r="T372" s="311"/>
      <c r="U372" s="311"/>
      <c r="V372" s="311"/>
      <c r="W372" s="311"/>
      <c r="X372" s="312"/>
      <c r="Y372" s="311"/>
      <c r="Z372" s="297"/>
      <c r="AA372" s="311"/>
      <c r="AB372" s="311"/>
      <c r="AC372" s="311"/>
      <c r="AD372" s="311"/>
      <c r="AE372" s="312"/>
      <c r="AF372" s="311"/>
      <c r="AG372" s="297"/>
      <c r="AH372" s="311"/>
      <c r="AI372" s="311"/>
      <c r="AJ372" s="311"/>
      <c r="AK372" s="311"/>
      <c r="AL372" s="312"/>
      <c r="AM372" s="311"/>
      <c r="AN372" s="297"/>
      <c r="AO372" s="311"/>
      <c r="AP372" s="311"/>
      <c r="AQ372" s="311"/>
      <c r="AR372" s="311"/>
      <c r="AS372" s="312"/>
      <c r="AT372" s="311"/>
      <c r="AU372" s="297"/>
      <c r="AV372" s="311"/>
      <c r="AW372" s="311"/>
      <c r="AX372" s="311"/>
      <c r="AY372" s="311"/>
      <c r="AZ372" s="312"/>
      <c r="BA372" s="311"/>
      <c r="BB372" s="297"/>
      <c r="BC372" s="311"/>
      <c r="BD372" s="311"/>
      <c r="BE372" s="311"/>
      <c r="BF372" s="311"/>
      <c r="BG372" s="312"/>
      <c r="BH372" s="311"/>
      <c r="BI372" s="297"/>
      <c r="BJ372" s="311"/>
      <c r="BK372" s="311"/>
      <c r="BL372" s="311"/>
      <c r="BM372" s="311"/>
      <c r="BN372" s="312"/>
      <c r="BO372" s="311"/>
      <c r="BP372" s="297"/>
      <c r="BQ372" s="311"/>
      <c r="BR372" s="311"/>
      <c r="BS372" s="311"/>
      <c r="BT372" s="311"/>
      <c r="BU372" s="312"/>
      <c r="BV372" s="311"/>
      <c r="BW372" s="297"/>
      <c r="BX372" s="311"/>
      <c r="BY372" s="311"/>
      <c r="BZ372" s="311"/>
      <c r="CA372" s="311"/>
      <c r="CB372" s="312"/>
      <c r="CC372" s="311"/>
      <c r="CD372" s="297"/>
      <c r="CE372" s="311"/>
      <c r="CF372" s="311"/>
      <c r="CG372" s="311"/>
      <c r="CH372" s="311"/>
      <c r="CI372" s="312"/>
      <c r="CJ372" s="311"/>
      <c r="CK372" s="297"/>
      <c r="CL372" s="311"/>
      <c r="CM372" s="311"/>
      <c r="CN372" s="311"/>
      <c r="CO372" s="311"/>
      <c r="CP372" s="312"/>
      <c r="CQ372" s="311"/>
      <c r="CR372" s="297"/>
      <c r="CS372" s="311"/>
      <c r="CT372" s="311"/>
      <c r="CU372" s="311"/>
      <c r="CV372" s="311"/>
      <c r="CW372" s="312"/>
      <c r="CX372" s="311"/>
      <c r="CY372" s="297"/>
      <c r="CZ372" s="311"/>
      <c r="DA372" s="311"/>
      <c r="DB372" s="311"/>
      <c r="DC372" s="311"/>
      <c r="DD372" s="312"/>
      <c r="DE372" s="311"/>
      <c r="DF372" s="297"/>
      <c r="DG372" s="311"/>
      <c r="DH372" s="311"/>
      <c r="DI372" s="311"/>
      <c r="DJ372" s="311"/>
      <c r="DK372" s="312"/>
      <c r="DL372" s="311"/>
      <c r="DM372" s="297"/>
      <c r="DN372" s="311"/>
      <c r="DO372" s="311"/>
      <c r="DP372" s="311"/>
      <c r="DQ372" s="311"/>
      <c r="DR372" s="312"/>
      <c r="DS372" s="311"/>
      <c r="DT372" s="297"/>
      <c r="DU372" s="311"/>
      <c r="DV372" s="311"/>
      <c r="DW372" s="311"/>
      <c r="DX372" s="311"/>
      <c r="DY372" s="312"/>
      <c r="DZ372" s="311"/>
      <c r="EA372" s="297"/>
      <c r="EB372" s="311"/>
      <c r="EC372" s="311"/>
      <c r="ED372" s="311"/>
      <c r="EE372" s="311"/>
      <c r="EF372" s="312"/>
      <c r="EG372" s="311"/>
      <c r="EH372" s="297"/>
      <c r="EI372" s="311"/>
      <c r="EJ372" s="311"/>
      <c r="EK372" s="311"/>
      <c r="EL372" s="311"/>
      <c r="EM372" s="312"/>
      <c r="EN372" s="311"/>
      <c r="EO372" s="297"/>
      <c r="EP372" s="311"/>
      <c r="EQ372" s="311"/>
      <c r="ER372" s="311"/>
      <c r="ES372" s="311"/>
      <c r="ET372" s="312"/>
      <c r="EU372" s="311"/>
      <c r="EV372" s="297"/>
      <c r="EW372" s="311"/>
      <c r="EX372" s="311"/>
      <c r="EY372" s="311"/>
      <c r="EZ372" s="311"/>
      <c r="FA372" s="312"/>
      <c r="FB372" s="311"/>
      <c r="FC372" s="298"/>
    </row>
    <row r="373" spans="1:159" s="205" customFormat="1" ht="39.9" customHeight="1" x14ac:dyDescent="0.25">
      <c r="A373" s="206"/>
      <c r="B373" s="196"/>
      <c r="C373" s="292"/>
      <c r="D373" s="198"/>
      <c r="E373" s="299"/>
      <c r="F373" s="200"/>
      <c r="G373" s="301"/>
      <c r="H373" s="303"/>
      <c r="I373" s="299"/>
      <c r="J373" s="299"/>
      <c r="K373" s="299"/>
      <c r="L373" s="289"/>
      <c r="M373" s="299"/>
      <c r="N373" s="289"/>
      <c r="O373" s="363" t="str">
        <f>IF(P373="","",IF(OR(I373="",J373=""),"",IF(AND(ISNUMBER(FIND("post-", I373)),J373=ProductCode!$I$12),ProductCode!$F$19,IF(AND(ISNUMBER(FIND("pre-", I373)),J373=ProductCode!$I$12),ProductCode!$F$20,IF(ISNUMBER(FIND("post-", I373)),ProductCode!$F$17,ProductCode!$F$18)))))</f>
        <v/>
      </c>
      <c r="P373" s="295" t="str">
        <f t="shared" si="16"/>
        <v/>
      </c>
      <c r="Q373" s="306"/>
      <c r="R373" s="203"/>
      <c r="S373" s="308" t="str">
        <f t="shared" si="17"/>
        <v/>
      </c>
      <c r="T373" s="311"/>
      <c r="U373" s="311"/>
      <c r="V373" s="311"/>
      <c r="W373" s="311"/>
      <c r="X373" s="312"/>
      <c r="Y373" s="311"/>
      <c r="Z373" s="297"/>
      <c r="AA373" s="311"/>
      <c r="AB373" s="311"/>
      <c r="AC373" s="311"/>
      <c r="AD373" s="311"/>
      <c r="AE373" s="312"/>
      <c r="AF373" s="311"/>
      <c r="AG373" s="297"/>
      <c r="AH373" s="311"/>
      <c r="AI373" s="311"/>
      <c r="AJ373" s="311"/>
      <c r="AK373" s="311"/>
      <c r="AL373" s="312"/>
      <c r="AM373" s="311"/>
      <c r="AN373" s="297"/>
      <c r="AO373" s="311"/>
      <c r="AP373" s="311"/>
      <c r="AQ373" s="311"/>
      <c r="AR373" s="311"/>
      <c r="AS373" s="312"/>
      <c r="AT373" s="311"/>
      <c r="AU373" s="297"/>
      <c r="AV373" s="311"/>
      <c r="AW373" s="311"/>
      <c r="AX373" s="311"/>
      <c r="AY373" s="311"/>
      <c r="AZ373" s="312"/>
      <c r="BA373" s="311"/>
      <c r="BB373" s="297"/>
      <c r="BC373" s="311"/>
      <c r="BD373" s="311"/>
      <c r="BE373" s="311"/>
      <c r="BF373" s="311"/>
      <c r="BG373" s="312"/>
      <c r="BH373" s="311"/>
      <c r="BI373" s="297"/>
      <c r="BJ373" s="311"/>
      <c r="BK373" s="311"/>
      <c r="BL373" s="311"/>
      <c r="BM373" s="311"/>
      <c r="BN373" s="312"/>
      <c r="BO373" s="311"/>
      <c r="BP373" s="297"/>
      <c r="BQ373" s="311"/>
      <c r="BR373" s="311"/>
      <c r="BS373" s="311"/>
      <c r="BT373" s="311"/>
      <c r="BU373" s="312"/>
      <c r="BV373" s="311"/>
      <c r="BW373" s="297"/>
      <c r="BX373" s="311"/>
      <c r="BY373" s="311"/>
      <c r="BZ373" s="311"/>
      <c r="CA373" s="311"/>
      <c r="CB373" s="312"/>
      <c r="CC373" s="311"/>
      <c r="CD373" s="297"/>
      <c r="CE373" s="311"/>
      <c r="CF373" s="311"/>
      <c r="CG373" s="311"/>
      <c r="CH373" s="311"/>
      <c r="CI373" s="312"/>
      <c r="CJ373" s="311"/>
      <c r="CK373" s="297"/>
      <c r="CL373" s="311"/>
      <c r="CM373" s="311"/>
      <c r="CN373" s="311"/>
      <c r="CO373" s="311"/>
      <c r="CP373" s="312"/>
      <c r="CQ373" s="311"/>
      <c r="CR373" s="297"/>
      <c r="CS373" s="311"/>
      <c r="CT373" s="311"/>
      <c r="CU373" s="311"/>
      <c r="CV373" s="311"/>
      <c r="CW373" s="312"/>
      <c r="CX373" s="311"/>
      <c r="CY373" s="297"/>
      <c r="CZ373" s="311"/>
      <c r="DA373" s="311"/>
      <c r="DB373" s="311"/>
      <c r="DC373" s="311"/>
      <c r="DD373" s="312"/>
      <c r="DE373" s="311"/>
      <c r="DF373" s="297"/>
      <c r="DG373" s="311"/>
      <c r="DH373" s="311"/>
      <c r="DI373" s="311"/>
      <c r="DJ373" s="311"/>
      <c r="DK373" s="312"/>
      <c r="DL373" s="311"/>
      <c r="DM373" s="297"/>
      <c r="DN373" s="311"/>
      <c r="DO373" s="311"/>
      <c r="DP373" s="311"/>
      <c r="DQ373" s="311"/>
      <c r="DR373" s="312"/>
      <c r="DS373" s="311"/>
      <c r="DT373" s="297"/>
      <c r="DU373" s="311"/>
      <c r="DV373" s="311"/>
      <c r="DW373" s="311"/>
      <c r="DX373" s="311"/>
      <c r="DY373" s="312"/>
      <c r="DZ373" s="311"/>
      <c r="EA373" s="297"/>
      <c r="EB373" s="311"/>
      <c r="EC373" s="311"/>
      <c r="ED373" s="311"/>
      <c r="EE373" s="311"/>
      <c r="EF373" s="312"/>
      <c r="EG373" s="311"/>
      <c r="EH373" s="297"/>
      <c r="EI373" s="311"/>
      <c r="EJ373" s="311"/>
      <c r="EK373" s="311"/>
      <c r="EL373" s="311"/>
      <c r="EM373" s="312"/>
      <c r="EN373" s="311"/>
      <c r="EO373" s="297"/>
      <c r="EP373" s="311"/>
      <c r="EQ373" s="311"/>
      <c r="ER373" s="311"/>
      <c r="ES373" s="311"/>
      <c r="ET373" s="312"/>
      <c r="EU373" s="311"/>
      <c r="EV373" s="297"/>
      <c r="EW373" s="311"/>
      <c r="EX373" s="311"/>
      <c r="EY373" s="311"/>
      <c r="EZ373" s="311"/>
      <c r="FA373" s="312"/>
      <c r="FB373" s="311"/>
      <c r="FC373" s="298"/>
    </row>
    <row r="374" spans="1:159" s="205" customFormat="1" ht="39.9" customHeight="1" x14ac:dyDescent="0.25">
      <c r="A374" s="206"/>
      <c r="B374" s="196"/>
      <c r="C374" s="292"/>
      <c r="D374" s="198"/>
      <c r="E374" s="299"/>
      <c r="F374" s="200"/>
      <c r="G374" s="301"/>
      <c r="H374" s="303"/>
      <c r="I374" s="299"/>
      <c r="J374" s="299"/>
      <c r="K374" s="299"/>
      <c r="L374" s="289"/>
      <c r="M374" s="299"/>
      <c r="N374" s="289"/>
      <c r="O374" s="363" t="str">
        <f>IF(P374="","",IF(OR(I374="",J374=""),"",IF(AND(ISNUMBER(FIND("post-", I374)),J374=ProductCode!$I$12),ProductCode!$F$19,IF(AND(ISNUMBER(FIND("pre-", I374)),J374=ProductCode!$I$12),ProductCode!$F$20,IF(ISNUMBER(FIND("post-", I374)),ProductCode!$F$17,ProductCode!$F$18)))))</f>
        <v/>
      </c>
      <c r="P374" s="295" t="str">
        <f t="shared" si="16"/>
        <v/>
      </c>
      <c r="Q374" s="306"/>
      <c r="R374" s="203"/>
      <c r="S374" s="308" t="str">
        <f t="shared" si="17"/>
        <v/>
      </c>
      <c r="T374" s="311"/>
      <c r="U374" s="311"/>
      <c r="V374" s="311"/>
      <c r="W374" s="311"/>
      <c r="X374" s="312"/>
      <c r="Y374" s="311"/>
      <c r="Z374" s="297"/>
      <c r="AA374" s="311"/>
      <c r="AB374" s="311"/>
      <c r="AC374" s="311"/>
      <c r="AD374" s="311"/>
      <c r="AE374" s="312"/>
      <c r="AF374" s="311"/>
      <c r="AG374" s="297"/>
      <c r="AH374" s="311"/>
      <c r="AI374" s="311"/>
      <c r="AJ374" s="311"/>
      <c r="AK374" s="311"/>
      <c r="AL374" s="312"/>
      <c r="AM374" s="311"/>
      <c r="AN374" s="297"/>
      <c r="AO374" s="311"/>
      <c r="AP374" s="311"/>
      <c r="AQ374" s="311"/>
      <c r="AR374" s="311"/>
      <c r="AS374" s="312"/>
      <c r="AT374" s="311"/>
      <c r="AU374" s="297"/>
      <c r="AV374" s="311"/>
      <c r="AW374" s="311"/>
      <c r="AX374" s="311"/>
      <c r="AY374" s="311"/>
      <c r="AZ374" s="312"/>
      <c r="BA374" s="311"/>
      <c r="BB374" s="297"/>
      <c r="BC374" s="311"/>
      <c r="BD374" s="311"/>
      <c r="BE374" s="311"/>
      <c r="BF374" s="311"/>
      <c r="BG374" s="312"/>
      <c r="BH374" s="311"/>
      <c r="BI374" s="297"/>
      <c r="BJ374" s="311"/>
      <c r="BK374" s="311"/>
      <c r="BL374" s="311"/>
      <c r="BM374" s="311"/>
      <c r="BN374" s="312"/>
      <c r="BO374" s="311"/>
      <c r="BP374" s="297"/>
      <c r="BQ374" s="311"/>
      <c r="BR374" s="311"/>
      <c r="BS374" s="311"/>
      <c r="BT374" s="311"/>
      <c r="BU374" s="312"/>
      <c r="BV374" s="311"/>
      <c r="BW374" s="297"/>
      <c r="BX374" s="311"/>
      <c r="BY374" s="311"/>
      <c r="BZ374" s="311"/>
      <c r="CA374" s="311"/>
      <c r="CB374" s="312"/>
      <c r="CC374" s="311"/>
      <c r="CD374" s="297"/>
      <c r="CE374" s="311"/>
      <c r="CF374" s="311"/>
      <c r="CG374" s="311"/>
      <c r="CH374" s="311"/>
      <c r="CI374" s="312"/>
      <c r="CJ374" s="311"/>
      <c r="CK374" s="297"/>
      <c r="CL374" s="311"/>
      <c r="CM374" s="311"/>
      <c r="CN374" s="311"/>
      <c r="CO374" s="311"/>
      <c r="CP374" s="312"/>
      <c r="CQ374" s="311"/>
      <c r="CR374" s="297"/>
      <c r="CS374" s="311"/>
      <c r="CT374" s="311"/>
      <c r="CU374" s="311"/>
      <c r="CV374" s="311"/>
      <c r="CW374" s="312"/>
      <c r="CX374" s="311"/>
      <c r="CY374" s="297"/>
      <c r="CZ374" s="311"/>
      <c r="DA374" s="311"/>
      <c r="DB374" s="311"/>
      <c r="DC374" s="311"/>
      <c r="DD374" s="312"/>
      <c r="DE374" s="311"/>
      <c r="DF374" s="297"/>
      <c r="DG374" s="311"/>
      <c r="DH374" s="311"/>
      <c r="DI374" s="311"/>
      <c r="DJ374" s="311"/>
      <c r="DK374" s="312"/>
      <c r="DL374" s="311"/>
      <c r="DM374" s="297"/>
      <c r="DN374" s="311"/>
      <c r="DO374" s="311"/>
      <c r="DP374" s="311"/>
      <c r="DQ374" s="311"/>
      <c r="DR374" s="312"/>
      <c r="DS374" s="311"/>
      <c r="DT374" s="297"/>
      <c r="DU374" s="311"/>
      <c r="DV374" s="311"/>
      <c r="DW374" s="311"/>
      <c r="DX374" s="311"/>
      <c r="DY374" s="312"/>
      <c r="DZ374" s="311"/>
      <c r="EA374" s="297"/>
      <c r="EB374" s="311"/>
      <c r="EC374" s="311"/>
      <c r="ED374" s="311"/>
      <c r="EE374" s="311"/>
      <c r="EF374" s="312"/>
      <c r="EG374" s="311"/>
      <c r="EH374" s="297"/>
      <c r="EI374" s="311"/>
      <c r="EJ374" s="311"/>
      <c r="EK374" s="311"/>
      <c r="EL374" s="311"/>
      <c r="EM374" s="312"/>
      <c r="EN374" s="311"/>
      <c r="EO374" s="297"/>
      <c r="EP374" s="311"/>
      <c r="EQ374" s="311"/>
      <c r="ER374" s="311"/>
      <c r="ES374" s="311"/>
      <c r="ET374" s="312"/>
      <c r="EU374" s="311"/>
      <c r="EV374" s="297"/>
      <c r="EW374" s="311"/>
      <c r="EX374" s="311"/>
      <c r="EY374" s="311"/>
      <c r="EZ374" s="311"/>
      <c r="FA374" s="312"/>
      <c r="FB374" s="311"/>
      <c r="FC374" s="298"/>
    </row>
    <row r="375" spans="1:159" s="205" customFormat="1" ht="39.9" customHeight="1" x14ac:dyDescent="0.25">
      <c r="A375" s="206"/>
      <c r="B375" s="196"/>
      <c r="C375" s="292"/>
      <c r="D375" s="198"/>
      <c r="E375" s="299"/>
      <c r="F375" s="200"/>
      <c r="G375" s="301"/>
      <c r="H375" s="303"/>
      <c r="I375" s="299"/>
      <c r="J375" s="299"/>
      <c r="K375" s="299"/>
      <c r="L375" s="289"/>
      <c r="M375" s="299"/>
      <c r="N375" s="289"/>
      <c r="O375" s="363" t="str">
        <f>IF(P375="","",IF(OR(I375="",J375=""),"",IF(AND(ISNUMBER(FIND("post-", I375)),J375=ProductCode!$I$12),ProductCode!$F$19,IF(AND(ISNUMBER(FIND("pre-", I375)),J375=ProductCode!$I$12),ProductCode!$F$20,IF(ISNUMBER(FIND("post-", I375)),ProductCode!$F$17,ProductCode!$F$18)))))</f>
        <v/>
      </c>
      <c r="P375" s="295" t="str">
        <f t="shared" si="16"/>
        <v/>
      </c>
      <c r="Q375" s="306"/>
      <c r="R375" s="203"/>
      <c r="S375" s="308" t="str">
        <f t="shared" si="17"/>
        <v/>
      </c>
      <c r="T375" s="311"/>
      <c r="U375" s="311"/>
      <c r="V375" s="311"/>
      <c r="W375" s="311"/>
      <c r="X375" s="312"/>
      <c r="Y375" s="311"/>
      <c r="Z375" s="297"/>
      <c r="AA375" s="311"/>
      <c r="AB375" s="311"/>
      <c r="AC375" s="311"/>
      <c r="AD375" s="311"/>
      <c r="AE375" s="312"/>
      <c r="AF375" s="311"/>
      <c r="AG375" s="297"/>
      <c r="AH375" s="311"/>
      <c r="AI375" s="311"/>
      <c r="AJ375" s="311"/>
      <c r="AK375" s="311"/>
      <c r="AL375" s="312"/>
      <c r="AM375" s="311"/>
      <c r="AN375" s="297"/>
      <c r="AO375" s="311"/>
      <c r="AP375" s="311"/>
      <c r="AQ375" s="311"/>
      <c r="AR375" s="311"/>
      <c r="AS375" s="312"/>
      <c r="AT375" s="311"/>
      <c r="AU375" s="297"/>
      <c r="AV375" s="311"/>
      <c r="AW375" s="311"/>
      <c r="AX375" s="311"/>
      <c r="AY375" s="311"/>
      <c r="AZ375" s="312"/>
      <c r="BA375" s="311"/>
      <c r="BB375" s="297"/>
      <c r="BC375" s="311"/>
      <c r="BD375" s="311"/>
      <c r="BE375" s="311"/>
      <c r="BF375" s="311"/>
      <c r="BG375" s="312"/>
      <c r="BH375" s="311"/>
      <c r="BI375" s="297"/>
      <c r="BJ375" s="311"/>
      <c r="BK375" s="311"/>
      <c r="BL375" s="311"/>
      <c r="BM375" s="311"/>
      <c r="BN375" s="312"/>
      <c r="BO375" s="311"/>
      <c r="BP375" s="297"/>
      <c r="BQ375" s="311"/>
      <c r="BR375" s="311"/>
      <c r="BS375" s="311"/>
      <c r="BT375" s="311"/>
      <c r="BU375" s="312"/>
      <c r="BV375" s="311"/>
      <c r="BW375" s="297"/>
      <c r="BX375" s="311"/>
      <c r="BY375" s="311"/>
      <c r="BZ375" s="311"/>
      <c r="CA375" s="311"/>
      <c r="CB375" s="312"/>
      <c r="CC375" s="311"/>
      <c r="CD375" s="297"/>
      <c r="CE375" s="311"/>
      <c r="CF375" s="311"/>
      <c r="CG375" s="311"/>
      <c r="CH375" s="311"/>
      <c r="CI375" s="312"/>
      <c r="CJ375" s="311"/>
      <c r="CK375" s="297"/>
      <c r="CL375" s="311"/>
      <c r="CM375" s="311"/>
      <c r="CN375" s="311"/>
      <c r="CO375" s="311"/>
      <c r="CP375" s="312"/>
      <c r="CQ375" s="311"/>
      <c r="CR375" s="297"/>
      <c r="CS375" s="311"/>
      <c r="CT375" s="311"/>
      <c r="CU375" s="311"/>
      <c r="CV375" s="311"/>
      <c r="CW375" s="312"/>
      <c r="CX375" s="311"/>
      <c r="CY375" s="297"/>
      <c r="CZ375" s="311"/>
      <c r="DA375" s="311"/>
      <c r="DB375" s="311"/>
      <c r="DC375" s="311"/>
      <c r="DD375" s="312"/>
      <c r="DE375" s="311"/>
      <c r="DF375" s="297"/>
      <c r="DG375" s="311"/>
      <c r="DH375" s="311"/>
      <c r="DI375" s="311"/>
      <c r="DJ375" s="311"/>
      <c r="DK375" s="312"/>
      <c r="DL375" s="311"/>
      <c r="DM375" s="297"/>
      <c r="DN375" s="311"/>
      <c r="DO375" s="311"/>
      <c r="DP375" s="311"/>
      <c r="DQ375" s="311"/>
      <c r="DR375" s="312"/>
      <c r="DS375" s="311"/>
      <c r="DT375" s="297"/>
      <c r="DU375" s="311"/>
      <c r="DV375" s="311"/>
      <c r="DW375" s="311"/>
      <c r="DX375" s="311"/>
      <c r="DY375" s="312"/>
      <c r="DZ375" s="311"/>
      <c r="EA375" s="297"/>
      <c r="EB375" s="311"/>
      <c r="EC375" s="311"/>
      <c r="ED375" s="311"/>
      <c r="EE375" s="311"/>
      <c r="EF375" s="312"/>
      <c r="EG375" s="311"/>
      <c r="EH375" s="297"/>
      <c r="EI375" s="311"/>
      <c r="EJ375" s="311"/>
      <c r="EK375" s="311"/>
      <c r="EL375" s="311"/>
      <c r="EM375" s="312"/>
      <c r="EN375" s="311"/>
      <c r="EO375" s="297"/>
      <c r="EP375" s="311"/>
      <c r="EQ375" s="311"/>
      <c r="ER375" s="311"/>
      <c r="ES375" s="311"/>
      <c r="ET375" s="312"/>
      <c r="EU375" s="311"/>
      <c r="EV375" s="297"/>
      <c r="EW375" s="311"/>
      <c r="EX375" s="311"/>
      <c r="EY375" s="311"/>
      <c r="EZ375" s="311"/>
      <c r="FA375" s="312"/>
      <c r="FB375" s="311"/>
      <c r="FC375" s="298"/>
    </row>
    <row r="376" spans="1:159" s="205" customFormat="1" ht="39.9" customHeight="1" x14ac:dyDescent="0.25">
      <c r="A376" s="206"/>
      <c r="B376" s="196"/>
      <c r="C376" s="292"/>
      <c r="D376" s="198"/>
      <c r="E376" s="299"/>
      <c r="F376" s="200"/>
      <c r="G376" s="301"/>
      <c r="H376" s="303"/>
      <c r="I376" s="299"/>
      <c r="J376" s="299"/>
      <c r="K376" s="299"/>
      <c r="L376" s="289"/>
      <c r="M376" s="299"/>
      <c r="N376" s="289"/>
      <c r="O376" s="363" t="str">
        <f>IF(P376="","",IF(OR(I376="",J376=""),"",IF(AND(ISNUMBER(FIND("post-", I376)),J376=ProductCode!$I$12),ProductCode!$F$19,IF(AND(ISNUMBER(FIND("pre-", I376)),J376=ProductCode!$I$12),ProductCode!$F$20,IF(ISNUMBER(FIND("post-", I376)),ProductCode!$F$17,ProductCode!$F$18)))))</f>
        <v/>
      </c>
      <c r="P376" s="295" t="str">
        <f t="shared" si="16"/>
        <v/>
      </c>
      <c r="Q376" s="306"/>
      <c r="R376" s="203"/>
      <c r="S376" s="308" t="str">
        <f t="shared" si="17"/>
        <v/>
      </c>
      <c r="T376" s="311"/>
      <c r="U376" s="311"/>
      <c r="V376" s="311"/>
      <c r="W376" s="311"/>
      <c r="X376" s="312"/>
      <c r="Y376" s="311"/>
      <c r="Z376" s="297"/>
      <c r="AA376" s="311"/>
      <c r="AB376" s="311"/>
      <c r="AC376" s="311"/>
      <c r="AD376" s="311"/>
      <c r="AE376" s="312"/>
      <c r="AF376" s="311"/>
      <c r="AG376" s="297"/>
      <c r="AH376" s="311"/>
      <c r="AI376" s="311"/>
      <c r="AJ376" s="311"/>
      <c r="AK376" s="311"/>
      <c r="AL376" s="312"/>
      <c r="AM376" s="311"/>
      <c r="AN376" s="297"/>
      <c r="AO376" s="311"/>
      <c r="AP376" s="311"/>
      <c r="AQ376" s="311"/>
      <c r="AR376" s="311"/>
      <c r="AS376" s="312"/>
      <c r="AT376" s="311"/>
      <c r="AU376" s="297"/>
      <c r="AV376" s="311"/>
      <c r="AW376" s="311"/>
      <c r="AX376" s="311"/>
      <c r="AY376" s="311"/>
      <c r="AZ376" s="312"/>
      <c r="BA376" s="311"/>
      <c r="BB376" s="297"/>
      <c r="BC376" s="311"/>
      <c r="BD376" s="311"/>
      <c r="BE376" s="311"/>
      <c r="BF376" s="311"/>
      <c r="BG376" s="312"/>
      <c r="BH376" s="311"/>
      <c r="BI376" s="297"/>
      <c r="BJ376" s="311"/>
      <c r="BK376" s="311"/>
      <c r="BL376" s="311"/>
      <c r="BM376" s="311"/>
      <c r="BN376" s="312"/>
      <c r="BO376" s="311"/>
      <c r="BP376" s="297"/>
      <c r="BQ376" s="311"/>
      <c r="BR376" s="311"/>
      <c r="BS376" s="311"/>
      <c r="BT376" s="311"/>
      <c r="BU376" s="312"/>
      <c r="BV376" s="311"/>
      <c r="BW376" s="297"/>
      <c r="BX376" s="311"/>
      <c r="BY376" s="311"/>
      <c r="BZ376" s="311"/>
      <c r="CA376" s="311"/>
      <c r="CB376" s="312"/>
      <c r="CC376" s="311"/>
      <c r="CD376" s="297"/>
      <c r="CE376" s="311"/>
      <c r="CF376" s="311"/>
      <c r="CG376" s="311"/>
      <c r="CH376" s="311"/>
      <c r="CI376" s="312"/>
      <c r="CJ376" s="311"/>
      <c r="CK376" s="297"/>
      <c r="CL376" s="311"/>
      <c r="CM376" s="311"/>
      <c r="CN376" s="311"/>
      <c r="CO376" s="311"/>
      <c r="CP376" s="312"/>
      <c r="CQ376" s="311"/>
      <c r="CR376" s="297"/>
      <c r="CS376" s="311"/>
      <c r="CT376" s="311"/>
      <c r="CU376" s="311"/>
      <c r="CV376" s="311"/>
      <c r="CW376" s="312"/>
      <c r="CX376" s="311"/>
      <c r="CY376" s="297"/>
      <c r="CZ376" s="311"/>
      <c r="DA376" s="311"/>
      <c r="DB376" s="311"/>
      <c r="DC376" s="311"/>
      <c r="DD376" s="312"/>
      <c r="DE376" s="311"/>
      <c r="DF376" s="297"/>
      <c r="DG376" s="311"/>
      <c r="DH376" s="311"/>
      <c r="DI376" s="311"/>
      <c r="DJ376" s="311"/>
      <c r="DK376" s="312"/>
      <c r="DL376" s="311"/>
      <c r="DM376" s="297"/>
      <c r="DN376" s="311"/>
      <c r="DO376" s="311"/>
      <c r="DP376" s="311"/>
      <c r="DQ376" s="311"/>
      <c r="DR376" s="312"/>
      <c r="DS376" s="311"/>
      <c r="DT376" s="297"/>
      <c r="DU376" s="311"/>
      <c r="DV376" s="311"/>
      <c r="DW376" s="311"/>
      <c r="DX376" s="311"/>
      <c r="DY376" s="312"/>
      <c r="DZ376" s="311"/>
      <c r="EA376" s="297"/>
      <c r="EB376" s="311"/>
      <c r="EC376" s="311"/>
      <c r="ED376" s="311"/>
      <c r="EE376" s="311"/>
      <c r="EF376" s="312"/>
      <c r="EG376" s="311"/>
      <c r="EH376" s="297"/>
      <c r="EI376" s="311"/>
      <c r="EJ376" s="311"/>
      <c r="EK376" s="311"/>
      <c r="EL376" s="311"/>
      <c r="EM376" s="312"/>
      <c r="EN376" s="311"/>
      <c r="EO376" s="297"/>
      <c r="EP376" s="311"/>
      <c r="EQ376" s="311"/>
      <c r="ER376" s="311"/>
      <c r="ES376" s="311"/>
      <c r="ET376" s="312"/>
      <c r="EU376" s="311"/>
      <c r="EV376" s="297"/>
      <c r="EW376" s="311"/>
      <c r="EX376" s="311"/>
      <c r="EY376" s="311"/>
      <c r="EZ376" s="311"/>
      <c r="FA376" s="312"/>
      <c r="FB376" s="311"/>
      <c r="FC376" s="298"/>
    </row>
    <row r="377" spans="1:159" s="205" customFormat="1" ht="39.9" customHeight="1" x14ac:dyDescent="0.25">
      <c r="A377" s="206"/>
      <c r="B377" s="196"/>
      <c r="C377" s="292"/>
      <c r="D377" s="198"/>
      <c r="E377" s="299"/>
      <c r="F377" s="200"/>
      <c r="G377" s="301"/>
      <c r="H377" s="303"/>
      <c r="I377" s="299"/>
      <c r="J377" s="299"/>
      <c r="K377" s="299"/>
      <c r="L377" s="289"/>
      <c r="M377" s="299"/>
      <c r="N377" s="289"/>
      <c r="O377" s="363" t="str">
        <f>IF(P377="","",IF(OR(I377="",J377=""),"",IF(AND(ISNUMBER(FIND("post-", I377)),J377=ProductCode!$I$12),ProductCode!$F$19,IF(AND(ISNUMBER(FIND("pre-", I377)),J377=ProductCode!$I$12),ProductCode!$F$20,IF(ISNUMBER(FIND("post-", I377)),ProductCode!$F$17,ProductCode!$F$18)))))</f>
        <v/>
      </c>
      <c r="P377" s="295" t="str">
        <f t="shared" si="16"/>
        <v/>
      </c>
      <c r="Q377" s="306"/>
      <c r="R377" s="203"/>
      <c r="S377" s="308" t="str">
        <f t="shared" si="17"/>
        <v/>
      </c>
      <c r="T377" s="311"/>
      <c r="U377" s="311"/>
      <c r="V377" s="311"/>
      <c r="W377" s="311"/>
      <c r="X377" s="312"/>
      <c r="Y377" s="311"/>
      <c r="Z377" s="297"/>
      <c r="AA377" s="311"/>
      <c r="AB377" s="311"/>
      <c r="AC377" s="311"/>
      <c r="AD377" s="311"/>
      <c r="AE377" s="312"/>
      <c r="AF377" s="311"/>
      <c r="AG377" s="297"/>
      <c r="AH377" s="311"/>
      <c r="AI377" s="311"/>
      <c r="AJ377" s="311"/>
      <c r="AK377" s="311"/>
      <c r="AL377" s="312"/>
      <c r="AM377" s="311"/>
      <c r="AN377" s="297"/>
      <c r="AO377" s="311"/>
      <c r="AP377" s="311"/>
      <c r="AQ377" s="311"/>
      <c r="AR377" s="311"/>
      <c r="AS377" s="312"/>
      <c r="AT377" s="311"/>
      <c r="AU377" s="297"/>
      <c r="AV377" s="311"/>
      <c r="AW377" s="311"/>
      <c r="AX377" s="311"/>
      <c r="AY377" s="311"/>
      <c r="AZ377" s="312"/>
      <c r="BA377" s="311"/>
      <c r="BB377" s="297"/>
      <c r="BC377" s="311"/>
      <c r="BD377" s="311"/>
      <c r="BE377" s="311"/>
      <c r="BF377" s="311"/>
      <c r="BG377" s="312"/>
      <c r="BH377" s="311"/>
      <c r="BI377" s="297"/>
      <c r="BJ377" s="311"/>
      <c r="BK377" s="311"/>
      <c r="BL377" s="311"/>
      <c r="BM377" s="311"/>
      <c r="BN377" s="312"/>
      <c r="BO377" s="311"/>
      <c r="BP377" s="297"/>
      <c r="BQ377" s="311"/>
      <c r="BR377" s="311"/>
      <c r="BS377" s="311"/>
      <c r="BT377" s="311"/>
      <c r="BU377" s="312"/>
      <c r="BV377" s="311"/>
      <c r="BW377" s="297"/>
      <c r="BX377" s="311"/>
      <c r="BY377" s="311"/>
      <c r="BZ377" s="311"/>
      <c r="CA377" s="311"/>
      <c r="CB377" s="312"/>
      <c r="CC377" s="311"/>
      <c r="CD377" s="297"/>
      <c r="CE377" s="311"/>
      <c r="CF377" s="311"/>
      <c r="CG377" s="311"/>
      <c r="CH377" s="311"/>
      <c r="CI377" s="312"/>
      <c r="CJ377" s="311"/>
      <c r="CK377" s="297"/>
      <c r="CL377" s="311"/>
      <c r="CM377" s="311"/>
      <c r="CN377" s="311"/>
      <c r="CO377" s="311"/>
      <c r="CP377" s="312"/>
      <c r="CQ377" s="311"/>
      <c r="CR377" s="297"/>
      <c r="CS377" s="311"/>
      <c r="CT377" s="311"/>
      <c r="CU377" s="311"/>
      <c r="CV377" s="311"/>
      <c r="CW377" s="312"/>
      <c r="CX377" s="311"/>
      <c r="CY377" s="297"/>
      <c r="CZ377" s="311"/>
      <c r="DA377" s="311"/>
      <c r="DB377" s="311"/>
      <c r="DC377" s="311"/>
      <c r="DD377" s="312"/>
      <c r="DE377" s="311"/>
      <c r="DF377" s="297"/>
      <c r="DG377" s="311"/>
      <c r="DH377" s="311"/>
      <c r="DI377" s="311"/>
      <c r="DJ377" s="311"/>
      <c r="DK377" s="312"/>
      <c r="DL377" s="311"/>
      <c r="DM377" s="297"/>
      <c r="DN377" s="311"/>
      <c r="DO377" s="311"/>
      <c r="DP377" s="311"/>
      <c r="DQ377" s="311"/>
      <c r="DR377" s="312"/>
      <c r="DS377" s="311"/>
      <c r="DT377" s="297"/>
      <c r="DU377" s="311"/>
      <c r="DV377" s="311"/>
      <c r="DW377" s="311"/>
      <c r="DX377" s="311"/>
      <c r="DY377" s="312"/>
      <c r="DZ377" s="311"/>
      <c r="EA377" s="297"/>
      <c r="EB377" s="311"/>
      <c r="EC377" s="311"/>
      <c r="ED377" s="311"/>
      <c r="EE377" s="311"/>
      <c r="EF377" s="312"/>
      <c r="EG377" s="311"/>
      <c r="EH377" s="297"/>
      <c r="EI377" s="311"/>
      <c r="EJ377" s="311"/>
      <c r="EK377" s="311"/>
      <c r="EL377" s="311"/>
      <c r="EM377" s="312"/>
      <c r="EN377" s="311"/>
      <c r="EO377" s="297"/>
      <c r="EP377" s="311"/>
      <c r="EQ377" s="311"/>
      <c r="ER377" s="311"/>
      <c r="ES377" s="311"/>
      <c r="ET377" s="312"/>
      <c r="EU377" s="311"/>
      <c r="EV377" s="297"/>
      <c r="EW377" s="311"/>
      <c r="EX377" s="311"/>
      <c r="EY377" s="311"/>
      <c r="EZ377" s="311"/>
      <c r="FA377" s="312"/>
      <c r="FB377" s="311"/>
      <c r="FC377" s="298"/>
    </row>
    <row r="378" spans="1:159" s="205" customFormat="1" ht="39.9" customHeight="1" x14ac:dyDescent="0.25">
      <c r="A378" s="206"/>
      <c r="B378" s="196"/>
      <c r="C378" s="292"/>
      <c r="D378" s="198"/>
      <c r="E378" s="299"/>
      <c r="F378" s="200"/>
      <c r="G378" s="301"/>
      <c r="H378" s="303"/>
      <c r="I378" s="299"/>
      <c r="J378" s="299"/>
      <c r="K378" s="299"/>
      <c r="L378" s="289"/>
      <c r="M378" s="299"/>
      <c r="N378" s="289"/>
      <c r="O378" s="363" t="str">
        <f>IF(P378="","",IF(OR(I378="",J378=""),"",IF(AND(ISNUMBER(FIND("post-", I378)),J378=ProductCode!$I$12),ProductCode!$F$19,IF(AND(ISNUMBER(FIND("pre-", I378)),J378=ProductCode!$I$12),ProductCode!$F$20,IF(ISNUMBER(FIND("post-", I378)),ProductCode!$F$17,ProductCode!$F$18)))))</f>
        <v/>
      </c>
      <c r="P378" s="295" t="str">
        <f t="shared" si="16"/>
        <v/>
      </c>
      <c r="Q378" s="306"/>
      <c r="R378" s="203"/>
      <c r="S378" s="308" t="str">
        <f t="shared" si="17"/>
        <v/>
      </c>
      <c r="T378" s="311"/>
      <c r="U378" s="311"/>
      <c r="V378" s="311"/>
      <c r="W378" s="311"/>
      <c r="X378" s="312"/>
      <c r="Y378" s="311"/>
      <c r="Z378" s="297"/>
      <c r="AA378" s="311"/>
      <c r="AB378" s="311"/>
      <c r="AC378" s="311"/>
      <c r="AD378" s="311"/>
      <c r="AE378" s="312"/>
      <c r="AF378" s="311"/>
      <c r="AG378" s="297"/>
      <c r="AH378" s="311"/>
      <c r="AI378" s="311"/>
      <c r="AJ378" s="311"/>
      <c r="AK378" s="311"/>
      <c r="AL378" s="312"/>
      <c r="AM378" s="311"/>
      <c r="AN378" s="297"/>
      <c r="AO378" s="311"/>
      <c r="AP378" s="311"/>
      <c r="AQ378" s="311"/>
      <c r="AR378" s="311"/>
      <c r="AS378" s="312"/>
      <c r="AT378" s="311"/>
      <c r="AU378" s="297"/>
      <c r="AV378" s="311"/>
      <c r="AW378" s="311"/>
      <c r="AX378" s="311"/>
      <c r="AY378" s="311"/>
      <c r="AZ378" s="312"/>
      <c r="BA378" s="311"/>
      <c r="BB378" s="297"/>
      <c r="BC378" s="311"/>
      <c r="BD378" s="311"/>
      <c r="BE378" s="311"/>
      <c r="BF378" s="311"/>
      <c r="BG378" s="312"/>
      <c r="BH378" s="311"/>
      <c r="BI378" s="297"/>
      <c r="BJ378" s="311"/>
      <c r="BK378" s="311"/>
      <c r="BL378" s="311"/>
      <c r="BM378" s="311"/>
      <c r="BN378" s="312"/>
      <c r="BO378" s="311"/>
      <c r="BP378" s="297"/>
      <c r="BQ378" s="311"/>
      <c r="BR378" s="311"/>
      <c r="BS378" s="311"/>
      <c r="BT378" s="311"/>
      <c r="BU378" s="312"/>
      <c r="BV378" s="311"/>
      <c r="BW378" s="297"/>
      <c r="BX378" s="311"/>
      <c r="BY378" s="311"/>
      <c r="BZ378" s="311"/>
      <c r="CA378" s="311"/>
      <c r="CB378" s="312"/>
      <c r="CC378" s="311"/>
      <c r="CD378" s="297"/>
      <c r="CE378" s="311"/>
      <c r="CF378" s="311"/>
      <c r="CG378" s="311"/>
      <c r="CH378" s="311"/>
      <c r="CI378" s="312"/>
      <c r="CJ378" s="311"/>
      <c r="CK378" s="297"/>
      <c r="CL378" s="311"/>
      <c r="CM378" s="311"/>
      <c r="CN378" s="311"/>
      <c r="CO378" s="311"/>
      <c r="CP378" s="312"/>
      <c r="CQ378" s="311"/>
      <c r="CR378" s="297"/>
      <c r="CS378" s="311"/>
      <c r="CT378" s="311"/>
      <c r="CU378" s="311"/>
      <c r="CV378" s="311"/>
      <c r="CW378" s="312"/>
      <c r="CX378" s="311"/>
      <c r="CY378" s="297"/>
      <c r="CZ378" s="311"/>
      <c r="DA378" s="311"/>
      <c r="DB378" s="311"/>
      <c r="DC378" s="311"/>
      <c r="DD378" s="312"/>
      <c r="DE378" s="311"/>
      <c r="DF378" s="297"/>
      <c r="DG378" s="311"/>
      <c r="DH378" s="311"/>
      <c r="DI378" s="311"/>
      <c r="DJ378" s="311"/>
      <c r="DK378" s="312"/>
      <c r="DL378" s="311"/>
      <c r="DM378" s="297"/>
      <c r="DN378" s="311"/>
      <c r="DO378" s="311"/>
      <c r="DP378" s="311"/>
      <c r="DQ378" s="311"/>
      <c r="DR378" s="312"/>
      <c r="DS378" s="311"/>
      <c r="DT378" s="297"/>
      <c r="DU378" s="311"/>
      <c r="DV378" s="311"/>
      <c r="DW378" s="311"/>
      <c r="DX378" s="311"/>
      <c r="DY378" s="312"/>
      <c r="DZ378" s="311"/>
      <c r="EA378" s="297"/>
      <c r="EB378" s="311"/>
      <c r="EC378" s="311"/>
      <c r="ED378" s="311"/>
      <c r="EE378" s="311"/>
      <c r="EF378" s="312"/>
      <c r="EG378" s="311"/>
      <c r="EH378" s="297"/>
      <c r="EI378" s="311"/>
      <c r="EJ378" s="311"/>
      <c r="EK378" s="311"/>
      <c r="EL378" s="311"/>
      <c r="EM378" s="312"/>
      <c r="EN378" s="311"/>
      <c r="EO378" s="297"/>
      <c r="EP378" s="311"/>
      <c r="EQ378" s="311"/>
      <c r="ER378" s="311"/>
      <c r="ES378" s="311"/>
      <c r="ET378" s="312"/>
      <c r="EU378" s="311"/>
      <c r="EV378" s="297"/>
      <c r="EW378" s="311"/>
      <c r="EX378" s="311"/>
      <c r="EY378" s="311"/>
      <c r="EZ378" s="311"/>
      <c r="FA378" s="312"/>
      <c r="FB378" s="311"/>
      <c r="FC378" s="298"/>
    </row>
    <row r="379" spans="1:159" s="205" customFormat="1" ht="39.9" customHeight="1" x14ac:dyDescent="0.25">
      <c r="A379" s="206"/>
      <c r="B379" s="196"/>
      <c r="C379" s="292"/>
      <c r="D379" s="198"/>
      <c r="E379" s="299"/>
      <c r="F379" s="200"/>
      <c r="G379" s="301"/>
      <c r="H379" s="303"/>
      <c r="I379" s="299"/>
      <c r="J379" s="299"/>
      <c r="K379" s="299"/>
      <c r="L379" s="289"/>
      <c r="M379" s="299"/>
      <c r="N379" s="289"/>
      <c r="O379" s="363" t="str">
        <f>IF(P379="","",IF(OR(I379="",J379=""),"",IF(AND(ISNUMBER(FIND("post-", I379)),J379=ProductCode!$I$12),ProductCode!$F$19,IF(AND(ISNUMBER(FIND("pre-", I379)),J379=ProductCode!$I$12),ProductCode!$F$20,IF(ISNUMBER(FIND("post-", I379)),ProductCode!$F$17,ProductCode!$F$18)))))</f>
        <v/>
      </c>
      <c r="P379" s="295" t="str">
        <f t="shared" si="16"/>
        <v/>
      </c>
      <c r="Q379" s="306"/>
      <c r="R379" s="203"/>
      <c r="S379" s="308" t="str">
        <f t="shared" si="17"/>
        <v/>
      </c>
      <c r="T379" s="311"/>
      <c r="U379" s="311"/>
      <c r="V379" s="311"/>
      <c r="W379" s="311"/>
      <c r="X379" s="312"/>
      <c r="Y379" s="311"/>
      <c r="Z379" s="297"/>
      <c r="AA379" s="311"/>
      <c r="AB379" s="311"/>
      <c r="AC379" s="311"/>
      <c r="AD379" s="311"/>
      <c r="AE379" s="312"/>
      <c r="AF379" s="311"/>
      <c r="AG379" s="297"/>
      <c r="AH379" s="311"/>
      <c r="AI379" s="311"/>
      <c r="AJ379" s="311"/>
      <c r="AK379" s="311"/>
      <c r="AL379" s="312"/>
      <c r="AM379" s="311"/>
      <c r="AN379" s="297"/>
      <c r="AO379" s="311"/>
      <c r="AP379" s="311"/>
      <c r="AQ379" s="311"/>
      <c r="AR379" s="311"/>
      <c r="AS379" s="312"/>
      <c r="AT379" s="311"/>
      <c r="AU379" s="297"/>
      <c r="AV379" s="311"/>
      <c r="AW379" s="311"/>
      <c r="AX379" s="311"/>
      <c r="AY379" s="311"/>
      <c r="AZ379" s="312"/>
      <c r="BA379" s="311"/>
      <c r="BB379" s="297"/>
      <c r="BC379" s="311"/>
      <c r="BD379" s="311"/>
      <c r="BE379" s="311"/>
      <c r="BF379" s="311"/>
      <c r="BG379" s="312"/>
      <c r="BH379" s="311"/>
      <c r="BI379" s="297"/>
      <c r="BJ379" s="311"/>
      <c r="BK379" s="311"/>
      <c r="BL379" s="311"/>
      <c r="BM379" s="311"/>
      <c r="BN379" s="312"/>
      <c r="BO379" s="311"/>
      <c r="BP379" s="297"/>
      <c r="BQ379" s="311"/>
      <c r="BR379" s="311"/>
      <c r="BS379" s="311"/>
      <c r="BT379" s="311"/>
      <c r="BU379" s="312"/>
      <c r="BV379" s="311"/>
      <c r="BW379" s="297"/>
      <c r="BX379" s="311"/>
      <c r="BY379" s="311"/>
      <c r="BZ379" s="311"/>
      <c r="CA379" s="311"/>
      <c r="CB379" s="312"/>
      <c r="CC379" s="311"/>
      <c r="CD379" s="297"/>
      <c r="CE379" s="311"/>
      <c r="CF379" s="311"/>
      <c r="CG379" s="311"/>
      <c r="CH379" s="311"/>
      <c r="CI379" s="312"/>
      <c r="CJ379" s="311"/>
      <c r="CK379" s="297"/>
      <c r="CL379" s="311"/>
      <c r="CM379" s="311"/>
      <c r="CN379" s="311"/>
      <c r="CO379" s="311"/>
      <c r="CP379" s="312"/>
      <c r="CQ379" s="311"/>
      <c r="CR379" s="297"/>
      <c r="CS379" s="311"/>
      <c r="CT379" s="311"/>
      <c r="CU379" s="311"/>
      <c r="CV379" s="311"/>
      <c r="CW379" s="312"/>
      <c r="CX379" s="311"/>
      <c r="CY379" s="297"/>
      <c r="CZ379" s="311"/>
      <c r="DA379" s="311"/>
      <c r="DB379" s="311"/>
      <c r="DC379" s="311"/>
      <c r="DD379" s="312"/>
      <c r="DE379" s="311"/>
      <c r="DF379" s="297"/>
      <c r="DG379" s="311"/>
      <c r="DH379" s="311"/>
      <c r="DI379" s="311"/>
      <c r="DJ379" s="311"/>
      <c r="DK379" s="312"/>
      <c r="DL379" s="311"/>
      <c r="DM379" s="297"/>
      <c r="DN379" s="311"/>
      <c r="DO379" s="311"/>
      <c r="DP379" s="311"/>
      <c r="DQ379" s="311"/>
      <c r="DR379" s="312"/>
      <c r="DS379" s="311"/>
      <c r="DT379" s="297"/>
      <c r="DU379" s="311"/>
      <c r="DV379" s="311"/>
      <c r="DW379" s="311"/>
      <c r="DX379" s="311"/>
      <c r="DY379" s="312"/>
      <c r="DZ379" s="311"/>
      <c r="EA379" s="297"/>
      <c r="EB379" s="311"/>
      <c r="EC379" s="311"/>
      <c r="ED379" s="311"/>
      <c r="EE379" s="311"/>
      <c r="EF379" s="312"/>
      <c r="EG379" s="311"/>
      <c r="EH379" s="297"/>
      <c r="EI379" s="311"/>
      <c r="EJ379" s="311"/>
      <c r="EK379" s="311"/>
      <c r="EL379" s="311"/>
      <c r="EM379" s="312"/>
      <c r="EN379" s="311"/>
      <c r="EO379" s="297"/>
      <c r="EP379" s="311"/>
      <c r="EQ379" s="311"/>
      <c r="ER379" s="311"/>
      <c r="ES379" s="311"/>
      <c r="ET379" s="312"/>
      <c r="EU379" s="311"/>
      <c r="EV379" s="297"/>
      <c r="EW379" s="311"/>
      <c r="EX379" s="311"/>
      <c r="EY379" s="311"/>
      <c r="EZ379" s="311"/>
      <c r="FA379" s="312"/>
      <c r="FB379" s="311"/>
      <c r="FC379" s="298"/>
    </row>
    <row r="380" spans="1:159" s="205" customFormat="1" ht="39.9" customHeight="1" x14ac:dyDescent="0.25">
      <c r="A380" s="206"/>
      <c r="B380" s="196"/>
      <c r="C380" s="292"/>
      <c r="D380" s="198"/>
      <c r="E380" s="299"/>
      <c r="F380" s="200"/>
      <c r="G380" s="301"/>
      <c r="H380" s="303"/>
      <c r="I380" s="299"/>
      <c r="J380" s="299"/>
      <c r="K380" s="299"/>
      <c r="L380" s="289"/>
      <c r="M380" s="299"/>
      <c r="N380" s="289"/>
      <c r="O380" s="363" t="str">
        <f>IF(P380="","",IF(OR(I380="",J380=""),"",IF(AND(ISNUMBER(FIND("post-", I380)),J380=ProductCode!$I$12),ProductCode!$F$19,IF(AND(ISNUMBER(FIND("pre-", I380)),J380=ProductCode!$I$12),ProductCode!$F$20,IF(ISNUMBER(FIND("post-", I380)),ProductCode!$F$17,ProductCode!$F$18)))))</f>
        <v/>
      </c>
      <c r="P380" s="295" t="str">
        <f t="shared" si="16"/>
        <v/>
      </c>
      <c r="Q380" s="306"/>
      <c r="R380" s="203"/>
      <c r="S380" s="308" t="str">
        <f t="shared" si="17"/>
        <v/>
      </c>
      <c r="T380" s="311"/>
      <c r="U380" s="311"/>
      <c r="V380" s="311"/>
      <c r="W380" s="311"/>
      <c r="X380" s="312"/>
      <c r="Y380" s="311"/>
      <c r="Z380" s="297"/>
      <c r="AA380" s="311"/>
      <c r="AB380" s="311"/>
      <c r="AC380" s="311"/>
      <c r="AD380" s="311"/>
      <c r="AE380" s="312"/>
      <c r="AF380" s="311"/>
      <c r="AG380" s="297"/>
      <c r="AH380" s="311"/>
      <c r="AI380" s="311"/>
      <c r="AJ380" s="311"/>
      <c r="AK380" s="311"/>
      <c r="AL380" s="312"/>
      <c r="AM380" s="311"/>
      <c r="AN380" s="297"/>
      <c r="AO380" s="311"/>
      <c r="AP380" s="311"/>
      <c r="AQ380" s="311"/>
      <c r="AR380" s="311"/>
      <c r="AS380" s="312"/>
      <c r="AT380" s="311"/>
      <c r="AU380" s="297"/>
      <c r="AV380" s="311"/>
      <c r="AW380" s="311"/>
      <c r="AX380" s="311"/>
      <c r="AY380" s="311"/>
      <c r="AZ380" s="312"/>
      <c r="BA380" s="311"/>
      <c r="BB380" s="297"/>
      <c r="BC380" s="311"/>
      <c r="BD380" s="311"/>
      <c r="BE380" s="311"/>
      <c r="BF380" s="311"/>
      <c r="BG380" s="312"/>
      <c r="BH380" s="311"/>
      <c r="BI380" s="297"/>
      <c r="BJ380" s="311"/>
      <c r="BK380" s="311"/>
      <c r="BL380" s="311"/>
      <c r="BM380" s="311"/>
      <c r="BN380" s="312"/>
      <c r="BO380" s="311"/>
      <c r="BP380" s="297"/>
      <c r="BQ380" s="311"/>
      <c r="BR380" s="311"/>
      <c r="BS380" s="311"/>
      <c r="BT380" s="311"/>
      <c r="BU380" s="312"/>
      <c r="BV380" s="311"/>
      <c r="BW380" s="297"/>
      <c r="BX380" s="311"/>
      <c r="BY380" s="311"/>
      <c r="BZ380" s="311"/>
      <c r="CA380" s="311"/>
      <c r="CB380" s="312"/>
      <c r="CC380" s="311"/>
      <c r="CD380" s="297"/>
      <c r="CE380" s="311"/>
      <c r="CF380" s="311"/>
      <c r="CG380" s="311"/>
      <c r="CH380" s="311"/>
      <c r="CI380" s="312"/>
      <c r="CJ380" s="311"/>
      <c r="CK380" s="297"/>
      <c r="CL380" s="311"/>
      <c r="CM380" s="311"/>
      <c r="CN380" s="311"/>
      <c r="CO380" s="311"/>
      <c r="CP380" s="312"/>
      <c r="CQ380" s="311"/>
      <c r="CR380" s="297"/>
      <c r="CS380" s="311"/>
      <c r="CT380" s="311"/>
      <c r="CU380" s="311"/>
      <c r="CV380" s="311"/>
      <c r="CW380" s="312"/>
      <c r="CX380" s="311"/>
      <c r="CY380" s="297"/>
      <c r="CZ380" s="311"/>
      <c r="DA380" s="311"/>
      <c r="DB380" s="311"/>
      <c r="DC380" s="311"/>
      <c r="DD380" s="312"/>
      <c r="DE380" s="311"/>
      <c r="DF380" s="297"/>
      <c r="DG380" s="311"/>
      <c r="DH380" s="311"/>
      <c r="DI380" s="311"/>
      <c r="DJ380" s="311"/>
      <c r="DK380" s="312"/>
      <c r="DL380" s="311"/>
      <c r="DM380" s="297"/>
      <c r="DN380" s="311"/>
      <c r="DO380" s="311"/>
      <c r="DP380" s="311"/>
      <c r="DQ380" s="311"/>
      <c r="DR380" s="312"/>
      <c r="DS380" s="311"/>
      <c r="DT380" s="297"/>
      <c r="DU380" s="311"/>
      <c r="DV380" s="311"/>
      <c r="DW380" s="311"/>
      <c r="DX380" s="311"/>
      <c r="DY380" s="312"/>
      <c r="DZ380" s="311"/>
      <c r="EA380" s="297"/>
      <c r="EB380" s="311"/>
      <c r="EC380" s="311"/>
      <c r="ED380" s="311"/>
      <c r="EE380" s="311"/>
      <c r="EF380" s="312"/>
      <c r="EG380" s="311"/>
      <c r="EH380" s="297"/>
      <c r="EI380" s="311"/>
      <c r="EJ380" s="311"/>
      <c r="EK380" s="311"/>
      <c r="EL380" s="311"/>
      <c r="EM380" s="312"/>
      <c r="EN380" s="311"/>
      <c r="EO380" s="297"/>
      <c r="EP380" s="311"/>
      <c r="EQ380" s="311"/>
      <c r="ER380" s="311"/>
      <c r="ES380" s="311"/>
      <c r="ET380" s="312"/>
      <c r="EU380" s="311"/>
      <c r="EV380" s="297"/>
      <c r="EW380" s="311"/>
      <c r="EX380" s="311"/>
      <c r="EY380" s="311"/>
      <c r="EZ380" s="311"/>
      <c r="FA380" s="312"/>
      <c r="FB380" s="311"/>
      <c r="FC380" s="298"/>
    </row>
    <row r="381" spans="1:159" s="205" customFormat="1" ht="39.9" customHeight="1" x14ac:dyDescent="0.25">
      <c r="A381" s="206"/>
      <c r="B381" s="196"/>
      <c r="C381" s="292"/>
      <c r="D381" s="198"/>
      <c r="E381" s="299"/>
      <c r="F381" s="200"/>
      <c r="G381" s="301"/>
      <c r="H381" s="303"/>
      <c r="I381" s="299"/>
      <c r="J381" s="299"/>
      <c r="K381" s="299"/>
      <c r="L381" s="289"/>
      <c r="M381" s="299"/>
      <c r="N381" s="289"/>
      <c r="O381" s="363" t="str">
        <f>IF(P381="","",IF(OR(I381="",J381=""),"",IF(AND(ISNUMBER(FIND("post-", I381)),J381=ProductCode!$I$12),ProductCode!$F$19,IF(AND(ISNUMBER(FIND("pre-", I381)),J381=ProductCode!$I$12),ProductCode!$F$20,IF(ISNUMBER(FIND("post-", I381)),ProductCode!$F$17,ProductCode!$F$18)))))</f>
        <v/>
      </c>
      <c r="P381" s="295" t="str">
        <f t="shared" si="16"/>
        <v/>
      </c>
      <c r="Q381" s="306"/>
      <c r="R381" s="203"/>
      <c r="S381" s="308" t="str">
        <f t="shared" si="17"/>
        <v/>
      </c>
      <c r="T381" s="311"/>
      <c r="U381" s="311"/>
      <c r="V381" s="311"/>
      <c r="W381" s="311"/>
      <c r="X381" s="312"/>
      <c r="Y381" s="311"/>
      <c r="Z381" s="297"/>
      <c r="AA381" s="311"/>
      <c r="AB381" s="311"/>
      <c r="AC381" s="311"/>
      <c r="AD381" s="311"/>
      <c r="AE381" s="312"/>
      <c r="AF381" s="311"/>
      <c r="AG381" s="297"/>
      <c r="AH381" s="311"/>
      <c r="AI381" s="311"/>
      <c r="AJ381" s="311"/>
      <c r="AK381" s="311"/>
      <c r="AL381" s="312"/>
      <c r="AM381" s="311"/>
      <c r="AN381" s="297"/>
      <c r="AO381" s="311"/>
      <c r="AP381" s="311"/>
      <c r="AQ381" s="311"/>
      <c r="AR381" s="311"/>
      <c r="AS381" s="312"/>
      <c r="AT381" s="311"/>
      <c r="AU381" s="297"/>
      <c r="AV381" s="311"/>
      <c r="AW381" s="311"/>
      <c r="AX381" s="311"/>
      <c r="AY381" s="311"/>
      <c r="AZ381" s="312"/>
      <c r="BA381" s="311"/>
      <c r="BB381" s="297"/>
      <c r="BC381" s="311"/>
      <c r="BD381" s="311"/>
      <c r="BE381" s="311"/>
      <c r="BF381" s="311"/>
      <c r="BG381" s="312"/>
      <c r="BH381" s="311"/>
      <c r="BI381" s="297"/>
      <c r="BJ381" s="311"/>
      <c r="BK381" s="311"/>
      <c r="BL381" s="311"/>
      <c r="BM381" s="311"/>
      <c r="BN381" s="312"/>
      <c r="BO381" s="311"/>
      <c r="BP381" s="297"/>
      <c r="BQ381" s="311"/>
      <c r="BR381" s="311"/>
      <c r="BS381" s="311"/>
      <c r="BT381" s="311"/>
      <c r="BU381" s="312"/>
      <c r="BV381" s="311"/>
      <c r="BW381" s="297"/>
      <c r="BX381" s="311"/>
      <c r="BY381" s="311"/>
      <c r="BZ381" s="311"/>
      <c r="CA381" s="311"/>
      <c r="CB381" s="312"/>
      <c r="CC381" s="311"/>
      <c r="CD381" s="297"/>
      <c r="CE381" s="311"/>
      <c r="CF381" s="311"/>
      <c r="CG381" s="311"/>
      <c r="CH381" s="311"/>
      <c r="CI381" s="312"/>
      <c r="CJ381" s="311"/>
      <c r="CK381" s="297"/>
      <c r="CL381" s="311"/>
      <c r="CM381" s="311"/>
      <c r="CN381" s="311"/>
      <c r="CO381" s="311"/>
      <c r="CP381" s="312"/>
      <c r="CQ381" s="311"/>
      <c r="CR381" s="297"/>
      <c r="CS381" s="311"/>
      <c r="CT381" s="311"/>
      <c r="CU381" s="311"/>
      <c r="CV381" s="311"/>
      <c r="CW381" s="312"/>
      <c r="CX381" s="311"/>
      <c r="CY381" s="297"/>
      <c r="CZ381" s="311"/>
      <c r="DA381" s="311"/>
      <c r="DB381" s="311"/>
      <c r="DC381" s="311"/>
      <c r="DD381" s="312"/>
      <c r="DE381" s="311"/>
      <c r="DF381" s="297"/>
      <c r="DG381" s="311"/>
      <c r="DH381" s="311"/>
      <c r="DI381" s="311"/>
      <c r="DJ381" s="311"/>
      <c r="DK381" s="312"/>
      <c r="DL381" s="311"/>
      <c r="DM381" s="297"/>
      <c r="DN381" s="311"/>
      <c r="DO381" s="311"/>
      <c r="DP381" s="311"/>
      <c r="DQ381" s="311"/>
      <c r="DR381" s="312"/>
      <c r="DS381" s="311"/>
      <c r="DT381" s="297"/>
      <c r="DU381" s="311"/>
      <c r="DV381" s="311"/>
      <c r="DW381" s="311"/>
      <c r="DX381" s="311"/>
      <c r="DY381" s="312"/>
      <c r="DZ381" s="311"/>
      <c r="EA381" s="297"/>
      <c r="EB381" s="311"/>
      <c r="EC381" s="311"/>
      <c r="ED381" s="311"/>
      <c r="EE381" s="311"/>
      <c r="EF381" s="312"/>
      <c r="EG381" s="311"/>
      <c r="EH381" s="297"/>
      <c r="EI381" s="311"/>
      <c r="EJ381" s="311"/>
      <c r="EK381" s="311"/>
      <c r="EL381" s="311"/>
      <c r="EM381" s="312"/>
      <c r="EN381" s="311"/>
      <c r="EO381" s="297"/>
      <c r="EP381" s="311"/>
      <c r="EQ381" s="311"/>
      <c r="ER381" s="311"/>
      <c r="ES381" s="311"/>
      <c r="ET381" s="312"/>
      <c r="EU381" s="311"/>
      <c r="EV381" s="297"/>
      <c r="EW381" s="311"/>
      <c r="EX381" s="311"/>
      <c r="EY381" s="311"/>
      <c r="EZ381" s="311"/>
      <c r="FA381" s="312"/>
      <c r="FB381" s="311"/>
      <c r="FC381" s="298"/>
    </row>
    <row r="382" spans="1:159" s="205" customFormat="1" ht="39.9" customHeight="1" x14ac:dyDescent="0.25">
      <c r="A382" s="206"/>
      <c r="B382" s="196"/>
      <c r="C382" s="292"/>
      <c r="D382" s="198"/>
      <c r="E382" s="299"/>
      <c r="F382" s="200"/>
      <c r="G382" s="301"/>
      <c r="H382" s="303"/>
      <c r="I382" s="299"/>
      <c r="J382" s="299"/>
      <c r="K382" s="299"/>
      <c r="L382" s="289"/>
      <c r="M382" s="299"/>
      <c r="N382" s="289"/>
      <c r="O382" s="363" t="str">
        <f>IF(P382="","",IF(OR(I382="",J382=""),"",IF(AND(ISNUMBER(FIND("post-", I382)),J382=ProductCode!$I$12),ProductCode!$F$19,IF(AND(ISNUMBER(FIND("pre-", I382)),J382=ProductCode!$I$12),ProductCode!$F$20,IF(ISNUMBER(FIND("post-", I382)),ProductCode!$F$17,ProductCode!$F$18)))))</f>
        <v/>
      </c>
      <c r="P382" s="295" t="str">
        <f t="shared" si="16"/>
        <v/>
      </c>
      <c r="Q382" s="306"/>
      <c r="R382" s="203"/>
      <c r="S382" s="308" t="str">
        <f t="shared" si="17"/>
        <v/>
      </c>
      <c r="T382" s="311"/>
      <c r="U382" s="311"/>
      <c r="V382" s="311"/>
      <c r="W382" s="311"/>
      <c r="X382" s="312"/>
      <c r="Y382" s="311"/>
      <c r="Z382" s="297"/>
      <c r="AA382" s="311"/>
      <c r="AB382" s="311"/>
      <c r="AC382" s="311"/>
      <c r="AD382" s="311"/>
      <c r="AE382" s="312"/>
      <c r="AF382" s="311"/>
      <c r="AG382" s="297"/>
      <c r="AH382" s="311"/>
      <c r="AI382" s="311"/>
      <c r="AJ382" s="311"/>
      <c r="AK382" s="311"/>
      <c r="AL382" s="312"/>
      <c r="AM382" s="311"/>
      <c r="AN382" s="297"/>
      <c r="AO382" s="311"/>
      <c r="AP382" s="311"/>
      <c r="AQ382" s="311"/>
      <c r="AR382" s="311"/>
      <c r="AS382" s="312"/>
      <c r="AT382" s="311"/>
      <c r="AU382" s="297"/>
      <c r="AV382" s="311"/>
      <c r="AW382" s="311"/>
      <c r="AX382" s="311"/>
      <c r="AY382" s="311"/>
      <c r="AZ382" s="312"/>
      <c r="BA382" s="311"/>
      <c r="BB382" s="297"/>
      <c r="BC382" s="311"/>
      <c r="BD382" s="311"/>
      <c r="BE382" s="311"/>
      <c r="BF382" s="311"/>
      <c r="BG382" s="312"/>
      <c r="BH382" s="311"/>
      <c r="BI382" s="297"/>
      <c r="BJ382" s="311"/>
      <c r="BK382" s="311"/>
      <c r="BL382" s="311"/>
      <c r="BM382" s="311"/>
      <c r="BN382" s="312"/>
      <c r="BO382" s="311"/>
      <c r="BP382" s="297"/>
      <c r="BQ382" s="311"/>
      <c r="BR382" s="311"/>
      <c r="BS382" s="311"/>
      <c r="BT382" s="311"/>
      <c r="BU382" s="312"/>
      <c r="BV382" s="311"/>
      <c r="BW382" s="297"/>
      <c r="BX382" s="311"/>
      <c r="BY382" s="311"/>
      <c r="BZ382" s="311"/>
      <c r="CA382" s="311"/>
      <c r="CB382" s="312"/>
      <c r="CC382" s="311"/>
      <c r="CD382" s="297"/>
      <c r="CE382" s="311"/>
      <c r="CF382" s="311"/>
      <c r="CG382" s="311"/>
      <c r="CH382" s="311"/>
      <c r="CI382" s="312"/>
      <c r="CJ382" s="311"/>
      <c r="CK382" s="297"/>
      <c r="CL382" s="311"/>
      <c r="CM382" s="311"/>
      <c r="CN382" s="311"/>
      <c r="CO382" s="311"/>
      <c r="CP382" s="312"/>
      <c r="CQ382" s="311"/>
      <c r="CR382" s="297"/>
      <c r="CS382" s="311"/>
      <c r="CT382" s="311"/>
      <c r="CU382" s="311"/>
      <c r="CV382" s="311"/>
      <c r="CW382" s="312"/>
      <c r="CX382" s="311"/>
      <c r="CY382" s="297"/>
      <c r="CZ382" s="311"/>
      <c r="DA382" s="311"/>
      <c r="DB382" s="311"/>
      <c r="DC382" s="311"/>
      <c r="DD382" s="312"/>
      <c r="DE382" s="311"/>
      <c r="DF382" s="297"/>
      <c r="DG382" s="311"/>
      <c r="DH382" s="311"/>
      <c r="DI382" s="311"/>
      <c r="DJ382" s="311"/>
      <c r="DK382" s="312"/>
      <c r="DL382" s="311"/>
      <c r="DM382" s="297"/>
      <c r="DN382" s="311"/>
      <c r="DO382" s="311"/>
      <c r="DP382" s="311"/>
      <c r="DQ382" s="311"/>
      <c r="DR382" s="312"/>
      <c r="DS382" s="311"/>
      <c r="DT382" s="297"/>
      <c r="DU382" s="311"/>
      <c r="DV382" s="311"/>
      <c r="DW382" s="311"/>
      <c r="DX382" s="311"/>
      <c r="DY382" s="312"/>
      <c r="DZ382" s="311"/>
      <c r="EA382" s="297"/>
      <c r="EB382" s="311"/>
      <c r="EC382" s="311"/>
      <c r="ED382" s="311"/>
      <c r="EE382" s="311"/>
      <c r="EF382" s="312"/>
      <c r="EG382" s="311"/>
      <c r="EH382" s="297"/>
      <c r="EI382" s="311"/>
      <c r="EJ382" s="311"/>
      <c r="EK382" s="311"/>
      <c r="EL382" s="311"/>
      <c r="EM382" s="312"/>
      <c r="EN382" s="311"/>
      <c r="EO382" s="297"/>
      <c r="EP382" s="311"/>
      <c r="EQ382" s="311"/>
      <c r="ER382" s="311"/>
      <c r="ES382" s="311"/>
      <c r="ET382" s="312"/>
      <c r="EU382" s="311"/>
      <c r="EV382" s="297"/>
      <c r="EW382" s="311"/>
      <c r="EX382" s="311"/>
      <c r="EY382" s="311"/>
      <c r="EZ382" s="311"/>
      <c r="FA382" s="312"/>
      <c r="FB382" s="311"/>
      <c r="FC382" s="298"/>
    </row>
    <row r="383" spans="1:159" s="205" customFormat="1" ht="39.9" customHeight="1" x14ac:dyDescent="0.25">
      <c r="A383" s="206"/>
      <c r="B383" s="196"/>
      <c r="C383" s="292"/>
      <c r="D383" s="198"/>
      <c r="E383" s="299"/>
      <c r="F383" s="200"/>
      <c r="G383" s="301"/>
      <c r="H383" s="303"/>
      <c r="I383" s="299"/>
      <c r="J383" s="299"/>
      <c r="K383" s="299"/>
      <c r="L383" s="289"/>
      <c r="M383" s="299"/>
      <c r="N383" s="289"/>
      <c r="O383" s="363" t="str">
        <f>IF(P383="","",IF(OR(I383="",J383=""),"",IF(AND(ISNUMBER(FIND("post-", I383)),J383=ProductCode!$I$12),ProductCode!$F$19,IF(AND(ISNUMBER(FIND("pre-", I383)),J383=ProductCode!$I$12),ProductCode!$F$20,IF(ISNUMBER(FIND("post-", I383)),ProductCode!$F$17,ProductCode!$F$18)))))</f>
        <v/>
      </c>
      <c r="P383" s="295" t="str">
        <f t="shared" si="16"/>
        <v/>
      </c>
      <c r="Q383" s="306"/>
      <c r="R383" s="203"/>
      <c r="S383" s="308" t="str">
        <f t="shared" si="17"/>
        <v/>
      </c>
      <c r="T383" s="311"/>
      <c r="U383" s="311"/>
      <c r="V383" s="311"/>
      <c r="W383" s="311"/>
      <c r="X383" s="312"/>
      <c r="Y383" s="311"/>
      <c r="Z383" s="297"/>
      <c r="AA383" s="311"/>
      <c r="AB383" s="311"/>
      <c r="AC383" s="311"/>
      <c r="AD383" s="311"/>
      <c r="AE383" s="312"/>
      <c r="AF383" s="311"/>
      <c r="AG383" s="297"/>
      <c r="AH383" s="311"/>
      <c r="AI383" s="311"/>
      <c r="AJ383" s="311"/>
      <c r="AK383" s="311"/>
      <c r="AL383" s="312"/>
      <c r="AM383" s="311"/>
      <c r="AN383" s="297"/>
      <c r="AO383" s="311"/>
      <c r="AP383" s="311"/>
      <c r="AQ383" s="311"/>
      <c r="AR383" s="311"/>
      <c r="AS383" s="312"/>
      <c r="AT383" s="311"/>
      <c r="AU383" s="297"/>
      <c r="AV383" s="311"/>
      <c r="AW383" s="311"/>
      <c r="AX383" s="311"/>
      <c r="AY383" s="311"/>
      <c r="AZ383" s="312"/>
      <c r="BA383" s="311"/>
      <c r="BB383" s="297"/>
      <c r="BC383" s="311"/>
      <c r="BD383" s="311"/>
      <c r="BE383" s="311"/>
      <c r="BF383" s="311"/>
      <c r="BG383" s="312"/>
      <c r="BH383" s="311"/>
      <c r="BI383" s="297"/>
      <c r="BJ383" s="311"/>
      <c r="BK383" s="311"/>
      <c r="BL383" s="311"/>
      <c r="BM383" s="311"/>
      <c r="BN383" s="312"/>
      <c r="BO383" s="311"/>
      <c r="BP383" s="297"/>
      <c r="BQ383" s="311"/>
      <c r="BR383" s="311"/>
      <c r="BS383" s="311"/>
      <c r="BT383" s="311"/>
      <c r="BU383" s="312"/>
      <c r="BV383" s="311"/>
      <c r="BW383" s="297"/>
      <c r="BX383" s="311"/>
      <c r="BY383" s="311"/>
      <c r="BZ383" s="311"/>
      <c r="CA383" s="311"/>
      <c r="CB383" s="312"/>
      <c r="CC383" s="311"/>
      <c r="CD383" s="297"/>
      <c r="CE383" s="311"/>
      <c r="CF383" s="311"/>
      <c r="CG383" s="311"/>
      <c r="CH383" s="311"/>
      <c r="CI383" s="312"/>
      <c r="CJ383" s="311"/>
      <c r="CK383" s="297"/>
      <c r="CL383" s="311"/>
      <c r="CM383" s="311"/>
      <c r="CN383" s="311"/>
      <c r="CO383" s="311"/>
      <c r="CP383" s="312"/>
      <c r="CQ383" s="311"/>
      <c r="CR383" s="297"/>
      <c r="CS383" s="311"/>
      <c r="CT383" s="311"/>
      <c r="CU383" s="311"/>
      <c r="CV383" s="311"/>
      <c r="CW383" s="312"/>
      <c r="CX383" s="311"/>
      <c r="CY383" s="297"/>
      <c r="CZ383" s="311"/>
      <c r="DA383" s="311"/>
      <c r="DB383" s="311"/>
      <c r="DC383" s="311"/>
      <c r="DD383" s="312"/>
      <c r="DE383" s="311"/>
      <c r="DF383" s="297"/>
      <c r="DG383" s="311"/>
      <c r="DH383" s="311"/>
      <c r="DI383" s="311"/>
      <c r="DJ383" s="311"/>
      <c r="DK383" s="312"/>
      <c r="DL383" s="311"/>
      <c r="DM383" s="297"/>
      <c r="DN383" s="311"/>
      <c r="DO383" s="311"/>
      <c r="DP383" s="311"/>
      <c r="DQ383" s="311"/>
      <c r="DR383" s="312"/>
      <c r="DS383" s="311"/>
      <c r="DT383" s="297"/>
      <c r="DU383" s="311"/>
      <c r="DV383" s="311"/>
      <c r="DW383" s="311"/>
      <c r="DX383" s="311"/>
      <c r="DY383" s="312"/>
      <c r="DZ383" s="311"/>
      <c r="EA383" s="297"/>
      <c r="EB383" s="311"/>
      <c r="EC383" s="311"/>
      <c r="ED383" s="311"/>
      <c r="EE383" s="311"/>
      <c r="EF383" s="312"/>
      <c r="EG383" s="311"/>
      <c r="EH383" s="297"/>
      <c r="EI383" s="311"/>
      <c r="EJ383" s="311"/>
      <c r="EK383" s="311"/>
      <c r="EL383" s="311"/>
      <c r="EM383" s="312"/>
      <c r="EN383" s="311"/>
      <c r="EO383" s="297"/>
      <c r="EP383" s="311"/>
      <c r="EQ383" s="311"/>
      <c r="ER383" s="311"/>
      <c r="ES383" s="311"/>
      <c r="ET383" s="312"/>
      <c r="EU383" s="311"/>
      <c r="EV383" s="297"/>
      <c r="EW383" s="311"/>
      <c r="EX383" s="311"/>
      <c r="EY383" s="311"/>
      <c r="EZ383" s="311"/>
      <c r="FA383" s="312"/>
      <c r="FB383" s="311"/>
      <c r="FC383" s="298"/>
    </row>
    <row r="384" spans="1:159" s="205" customFormat="1" ht="39.9" customHeight="1" x14ac:dyDescent="0.25">
      <c r="A384" s="206"/>
      <c r="B384" s="196"/>
      <c r="C384" s="292"/>
      <c r="D384" s="198"/>
      <c r="E384" s="299"/>
      <c r="F384" s="200"/>
      <c r="G384" s="301"/>
      <c r="H384" s="303"/>
      <c r="I384" s="299"/>
      <c r="J384" s="299"/>
      <c r="K384" s="299"/>
      <c r="L384" s="289"/>
      <c r="M384" s="299"/>
      <c r="N384" s="289"/>
      <c r="O384" s="363" t="str">
        <f>IF(P384="","",IF(OR(I384="",J384=""),"",IF(AND(ISNUMBER(FIND("post-", I384)),J384=ProductCode!$I$12),ProductCode!$F$19,IF(AND(ISNUMBER(FIND("pre-", I384)),J384=ProductCode!$I$12),ProductCode!$F$20,IF(ISNUMBER(FIND("post-", I384)),ProductCode!$F$17,ProductCode!$F$18)))))</f>
        <v/>
      </c>
      <c r="P384" s="295" t="str">
        <f t="shared" si="16"/>
        <v/>
      </c>
      <c r="Q384" s="306"/>
      <c r="R384" s="203"/>
      <c r="S384" s="308" t="str">
        <f t="shared" si="17"/>
        <v/>
      </c>
      <c r="T384" s="311"/>
      <c r="U384" s="311"/>
      <c r="V384" s="311"/>
      <c r="W384" s="311"/>
      <c r="X384" s="312"/>
      <c r="Y384" s="311"/>
      <c r="Z384" s="297"/>
      <c r="AA384" s="311"/>
      <c r="AB384" s="311"/>
      <c r="AC384" s="311"/>
      <c r="AD384" s="311"/>
      <c r="AE384" s="312"/>
      <c r="AF384" s="311"/>
      <c r="AG384" s="297"/>
      <c r="AH384" s="311"/>
      <c r="AI384" s="311"/>
      <c r="AJ384" s="311"/>
      <c r="AK384" s="311"/>
      <c r="AL384" s="312"/>
      <c r="AM384" s="311"/>
      <c r="AN384" s="297"/>
      <c r="AO384" s="311"/>
      <c r="AP384" s="311"/>
      <c r="AQ384" s="311"/>
      <c r="AR384" s="311"/>
      <c r="AS384" s="312"/>
      <c r="AT384" s="311"/>
      <c r="AU384" s="297"/>
      <c r="AV384" s="311"/>
      <c r="AW384" s="311"/>
      <c r="AX384" s="311"/>
      <c r="AY384" s="311"/>
      <c r="AZ384" s="312"/>
      <c r="BA384" s="311"/>
      <c r="BB384" s="297"/>
      <c r="BC384" s="311"/>
      <c r="BD384" s="311"/>
      <c r="BE384" s="311"/>
      <c r="BF384" s="311"/>
      <c r="BG384" s="312"/>
      <c r="BH384" s="311"/>
      <c r="BI384" s="297"/>
      <c r="BJ384" s="311"/>
      <c r="BK384" s="311"/>
      <c r="BL384" s="311"/>
      <c r="BM384" s="311"/>
      <c r="BN384" s="312"/>
      <c r="BO384" s="311"/>
      <c r="BP384" s="297"/>
      <c r="BQ384" s="311"/>
      <c r="BR384" s="311"/>
      <c r="BS384" s="311"/>
      <c r="BT384" s="311"/>
      <c r="BU384" s="312"/>
      <c r="BV384" s="311"/>
      <c r="BW384" s="297"/>
      <c r="BX384" s="311"/>
      <c r="BY384" s="311"/>
      <c r="BZ384" s="311"/>
      <c r="CA384" s="311"/>
      <c r="CB384" s="312"/>
      <c r="CC384" s="311"/>
      <c r="CD384" s="297"/>
      <c r="CE384" s="311"/>
      <c r="CF384" s="311"/>
      <c r="CG384" s="311"/>
      <c r="CH384" s="311"/>
      <c r="CI384" s="312"/>
      <c r="CJ384" s="311"/>
      <c r="CK384" s="297"/>
      <c r="CL384" s="311"/>
      <c r="CM384" s="311"/>
      <c r="CN384" s="311"/>
      <c r="CO384" s="311"/>
      <c r="CP384" s="312"/>
      <c r="CQ384" s="311"/>
      <c r="CR384" s="297"/>
      <c r="CS384" s="311"/>
      <c r="CT384" s="311"/>
      <c r="CU384" s="311"/>
      <c r="CV384" s="311"/>
      <c r="CW384" s="312"/>
      <c r="CX384" s="311"/>
      <c r="CY384" s="297"/>
      <c r="CZ384" s="311"/>
      <c r="DA384" s="311"/>
      <c r="DB384" s="311"/>
      <c r="DC384" s="311"/>
      <c r="DD384" s="312"/>
      <c r="DE384" s="311"/>
      <c r="DF384" s="297"/>
      <c r="DG384" s="311"/>
      <c r="DH384" s="311"/>
      <c r="DI384" s="311"/>
      <c r="DJ384" s="311"/>
      <c r="DK384" s="312"/>
      <c r="DL384" s="311"/>
      <c r="DM384" s="297"/>
      <c r="DN384" s="311"/>
      <c r="DO384" s="311"/>
      <c r="DP384" s="311"/>
      <c r="DQ384" s="311"/>
      <c r="DR384" s="312"/>
      <c r="DS384" s="311"/>
      <c r="DT384" s="297"/>
      <c r="DU384" s="311"/>
      <c r="DV384" s="311"/>
      <c r="DW384" s="311"/>
      <c r="DX384" s="311"/>
      <c r="DY384" s="312"/>
      <c r="DZ384" s="311"/>
      <c r="EA384" s="297"/>
      <c r="EB384" s="311"/>
      <c r="EC384" s="311"/>
      <c r="ED384" s="311"/>
      <c r="EE384" s="311"/>
      <c r="EF384" s="312"/>
      <c r="EG384" s="311"/>
      <c r="EH384" s="297"/>
      <c r="EI384" s="311"/>
      <c r="EJ384" s="311"/>
      <c r="EK384" s="311"/>
      <c r="EL384" s="311"/>
      <c r="EM384" s="312"/>
      <c r="EN384" s="311"/>
      <c r="EO384" s="297"/>
      <c r="EP384" s="311"/>
      <c r="EQ384" s="311"/>
      <c r="ER384" s="311"/>
      <c r="ES384" s="311"/>
      <c r="ET384" s="312"/>
      <c r="EU384" s="311"/>
      <c r="EV384" s="297"/>
      <c r="EW384" s="311"/>
      <c r="EX384" s="311"/>
      <c r="EY384" s="311"/>
      <c r="EZ384" s="311"/>
      <c r="FA384" s="312"/>
      <c r="FB384" s="311"/>
      <c r="FC384" s="298"/>
    </row>
    <row r="385" spans="1:159" s="205" customFormat="1" ht="39.9" customHeight="1" x14ac:dyDescent="0.25">
      <c r="A385" s="206"/>
      <c r="B385" s="196"/>
      <c r="C385" s="292"/>
      <c r="D385" s="198"/>
      <c r="E385" s="299"/>
      <c r="F385" s="200"/>
      <c r="G385" s="301"/>
      <c r="H385" s="303"/>
      <c r="I385" s="299"/>
      <c r="J385" s="299"/>
      <c r="K385" s="299"/>
      <c r="L385" s="289"/>
      <c r="M385" s="299"/>
      <c r="N385" s="289"/>
      <c r="O385" s="363" t="str">
        <f>IF(P385="","",IF(OR(I385="",J385=""),"",IF(AND(ISNUMBER(FIND("post-", I385)),J385=ProductCode!$I$12),ProductCode!$F$19,IF(AND(ISNUMBER(FIND("pre-", I385)),J385=ProductCode!$I$12),ProductCode!$F$20,IF(ISNUMBER(FIND("post-", I385)),ProductCode!$F$17,ProductCode!$F$18)))))</f>
        <v/>
      </c>
      <c r="P385" s="295" t="str">
        <f t="shared" si="16"/>
        <v/>
      </c>
      <c r="Q385" s="306"/>
      <c r="R385" s="203"/>
      <c r="S385" s="308" t="str">
        <f t="shared" si="17"/>
        <v/>
      </c>
      <c r="T385" s="311"/>
      <c r="U385" s="311"/>
      <c r="V385" s="311"/>
      <c r="W385" s="311"/>
      <c r="X385" s="312"/>
      <c r="Y385" s="311"/>
      <c r="Z385" s="297"/>
      <c r="AA385" s="311"/>
      <c r="AB385" s="311"/>
      <c r="AC385" s="311"/>
      <c r="AD385" s="311"/>
      <c r="AE385" s="312"/>
      <c r="AF385" s="311"/>
      <c r="AG385" s="297"/>
      <c r="AH385" s="311"/>
      <c r="AI385" s="311"/>
      <c r="AJ385" s="311"/>
      <c r="AK385" s="311"/>
      <c r="AL385" s="312"/>
      <c r="AM385" s="311"/>
      <c r="AN385" s="297"/>
      <c r="AO385" s="311"/>
      <c r="AP385" s="311"/>
      <c r="AQ385" s="311"/>
      <c r="AR385" s="311"/>
      <c r="AS385" s="312"/>
      <c r="AT385" s="311"/>
      <c r="AU385" s="297"/>
      <c r="AV385" s="311"/>
      <c r="AW385" s="311"/>
      <c r="AX385" s="311"/>
      <c r="AY385" s="311"/>
      <c r="AZ385" s="312"/>
      <c r="BA385" s="311"/>
      <c r="BB385" s="297"/>
      <c r="BC385" s="311"/>
      <c r="BD385" s="311"/>
      <c r="BE385" s="311"/>
      <c r="BF385" s="311"/>
      <c r="BG385" s="312"/>
      <c r="BH385" s="311"/>
      <c r="BI385" s="297"/>
      <c r="BJ385" s="311"/>
      <c r="BK385" s="311"/>
      <c r="BL385" s="311"/>
      <c r="BM385" s="311"/>
      <c r="BN385" s="312"/>
      <c r="BO385" s="311"/>
      <c r="BP385" s="297"/>
      <c r="BQ385" s="311"/>
      <c r="BR385" s="311"/>
      <c r="BS385" s="311"/>
      <c r="BT385" s="311"/>
      <c r="BU385" s="312"/>
      <c r="BV385" s="311"/>
      <c r="BW385" s="297"/>
      <c r="BX385" s="311"/>
      <c r="BY385" s="311"/>
      <c r="BZ385" s="311"/>
      <c r="CA385" s="311"/>
      <c r="CB385" s="312"/>
      <c r="CC385" s="311"/>
      <c r="CD385" s="297"/>
      <c r="CE385" s="311"/>
      <c r="CF385" s="311"/>
      <c r="CG385" s="311"/>
      <c r="CH385" s="311"/>
      <c r="CI385" s="312"/>
      <c r="CJ385" s="311"/>
      <c r="CK385" s="297"/>
      <c r="CL385" s="311"/>
      <c r="CM385" s="311"/>
      <c r="CN385" s="311"/>
      <c r="CO385" s="311"/>
      <c r="CP385" s="312"/>
      <c r="CQ385" s="311"/>
      <c r="CR385" s="297"/>
      <c r="CS385" s="311"/>
      <c r="CT385" s="311"/>
      <c r="CU385" s="311"/>
      <c r="CV385" s="311"/>
      <c r="CW385" s="312"/>
      <c r="CX385" s="311"/>
      <c r="CY385" s="297"/>
      <c r="CZ385" s="311"/>
      <c r="DA385" s="311"/>
      <c r="DB385" s="311"/>
      <c r="DC385" s="311"/>
      <c r="DD385" s="312"/>
      <c r="DE385" s="311"/>
      <c r="DF385" s="297"/>
      <c r="DG385" s="311"/>
      <c r="DH385" s="311"/>
      <c r="DI385" s="311"/>
      <c r="DJ385" s="311"/>
      <c r="DK385" s="312"/>
      <c r="DL385" s="311"/>
      <c r="DM385" s="297"/>
      <c r="DN385" s="311"/>
      <c r="DO385" s="311"/>
      <c r="DP385" s="311"/>
      <c r="DQ385" s="311"/>
      <c r="DR385" s="312"/>
      <c r="DS385" s="311"/>
      <c r="DT385" s="297"/>
      <c r="DU385" s="311"/>
      <c r="DV385" s="311"/>
      <c r="DW385" s="311"/>
      <c r="DX385" s="311"/>
      <c r="DY385" s="312"/>
      <c r="DZ385" s="311"/>
      <c r="EA385" s="297"/>
      <c r="EB385" s="311"/>
      <c r="EC385" s="311"/>
      <c r="ED385" s="311"/>
      <c r="EE385" s="311"/>
      <c r="EF385" s="312"/>
      <c r="EG385" s="311"/>
      <c r="EH385" s="297"/>
      <c r="EI385" s="311"/>
      <c r="EJ385" s="311"/>
      <c r="EK385" s="311"/>
      <c r="EL385" s="311"/>
      <c r="EM385" s="312"/>
      <c r="EN385" s="311"/>
      <c r="EO385" s="297"/>
      <c r="EP385" s="311"/>
      <c r="EQ385" s="311"/>
      <c r="ER385" s="311"/>
      <c r="ES385" s="311"/>
      <c r="ET385" s="312"/>
      <c r="EU385" s="311"/>
      <c r="EV385" s="297"/>
      <c r="EW385" s="311"/>
      <c r="EX385" s="311"/>
      <c r="EY385" s="311"/>
      <c r="EZ385" s="311"/>
      <c r="FA385" s="312"/>
      <c r="FB385" s="311"/>
      <c r="FC385" s="298"/>
    </row>
    <row r="386" spans="1:159" s="205" customFormat="1" ht="39.9" customHeight="1" x14ac:dyDescent="0.25">
      <c r="A386" s="206"/>
      <c r="B386" s="196"/>
      <c r="C386" s="292"/>
      <c r="D386" s="198"/>
      <c r="E386" s="299"/>
      <c r="F386" s="200"/>
      <c r="G386" s="301"/>
      <c r="H386" s="303"/>
      <c r="I386" s="299"/>
      <c r="J386" s="299"/>
      <c r="K386" s="299"/>
      <c r="L386" s="289"/>
      <c r="M386" s="299"/>
      <c r="N386" s="289"/>
      <c r="O386" s="363" t="str">
        <f>IF(P386="","",IF(OR(I386="",J386=""),"",IF(AND(ISNUMBER(FIND("post-", I386)),J386=ProductCode!$I$12),ProductCode!$F$19,IF(AND(ISNUMBER(FIND("pre-", I386)),J386=ProductCode!$I$12),ProductCode!$F$20,IF(ISNUMBER(FIND("post-", I386)),ProductCode!$F$17,ProductCode!$F$18)))))</f>
        <v/>
      </c>
      <c r="P386" s="295" t="str">
        <f t="shared" si="16"/>
        <v/>
      </c>
      <c r="Q386" s="306"/>
      <c r="R386" s="203"/>
      <c r="S386" s="308" t="str">
        <f t="shared" si="17"/>
        <v/>
      </c>
      <c r="T386" s="311"/>
      <c r="U386" s="311"/>
      <c r="V386" s="311"/>
      <c r="W386" s="311"/>
      <c r="X386" s="312"/>
      <c r="Y386" s="311"/>
      <c r="Z386" s="297"/>
      <c r="AA386" s="311"/>
      <c r="AB386" s="311"/>
      <c r="AC386" s="311"/>
      <c r="AD386" s="311"/>
      <c r="AE386" s="312"/>
      <c r="AF386" s="311"/>
      <c r="AG386" s="297"/>
      <c r="AH386" s="311"/>
      <c r="AI386" s="311"/>
      <c r="AJ386" s="311"/>
      <c r="AK386" s="311"/>
      <c r="AL386" s="312"/>
      <c r="AM386" s="311"/>
      <c r="AN386" s="297"/>
      <c r="AO386" s="311"/>
      <c r="AP386" s="311"/>
      <c r="AQ386" s="311"/>
      <c r="AR386" s="311"/>
      <c r="AS386" s="312"/>
      <c r="AT386" s="311"/>
      <c r="AU386" s="297"/>
      <c r="AV386" s="311"/>
      <c r="AW386" s="311"/>
      <c r="AX386" s="311"/>
      <c r="AY386" s="311"/>
      <c r="AZ386" s="312"/>
      <c r="BA386" s="311"/>
      <c r="BB386" s="297"/>
      <c r="BC386" s="311"/>
      <c r="BD386" s="311"/>
      <c r="BE386" s="311"/>
      <c r="BF386" s="311"/>
      <c r="BG386" s="312"/>
      <c r="BH386" s="311"/>
      <c r="BI386" s="297"/>
      <c r="BJ386" s="311"/>
      <c r="BK386" s="311"/>
      <c r="BL386" s="311"/>
      <c r="BM386" s="311"/>
      <c r="BN386" s="312"/>
      <c r="BO386" s="311"/>
      <c r="BP386" s="297"/>
      <c r="BQ386" s="311"/>
      <c r="BR386" s="311"/>
      <c r="BS386" s="311"/>
      <c r="BT386" s="311"/>
      <c r="BU386" s="312"/>
      <c r="BV386" s="311"/>
      <c r="BW386" s="297"/>
      <c r="BX386" s="311"/>
      <c r="BY386" s="311"/>
      <c r="BZ386" s="311"/>
      <c r="CA386" s="311"/>
      <c r="CB386" s="312"/>
      <c r="CC386" s="311"/>
      <c r="CD386" s="297"/>
      <c r="CE386" s="311"/>
      <c r="CF386" s="311"/>
      <c r="CG386" s="311"/>
      <c r="CH386" s="311"/>
      <c r="CI386" s="312"/>
      <c r="CJ386" s="311"/>
      <c r="CK386" s="297"/>
      <c r="CL386" s="311"/>
      <c r="CM386" s="311"/>
      <c r="CN386" s="311"/>
      <c r="CO386" s="311"/>
      <c r="CP386" s="312"/>
      <c r="CQ386" s="311"/>
      <c r="CR386" s="297"/>
      <c r="CS386" s="311"/>
      <c r="CT386" s="311"/>
      <c r="CU386" s="311"/>
      <c r="CV386" s="311"/>
      <c r="CW386" s="312"/>
      <c r="CX386" s="311"/>
      <c r="CY386" s="297"/>
      <c r="CZ386" s="311"/>
      <c r="DA386" s="311"/>
      <c r="DB386" s="311"/>
      <c r="DC386" s="311"/>
      <c r="DD386" s="312"/>
      <c r="DE386" s="311"/>
      <c r="DF386" s="297"/>
      <c r="DG386" s="311"/>
      <c r="DH386" s="311"/>
      <c r="DI386" s="311"/>
      <c r="DJ386" s="311"/>
      <c r="DK386" s="312"/>
      <c r="DL386" s="311"/>
      <c r="DM386" s="297"/>
      <c r="DN386" s="311"/>
      <c r="DO386" s="311"/>
      <c r="DP386" s="311"/>
      <c r="DQ386" s="311"/>
      <c r="DR386" s="312"/>
      <c r="DS386" s="311"/>
      <c r="DT386" s="297"/>
      <c r="DU386" s="311"/>
      <c r="DV386" s="311"/>
      <c r="DW386" s="311"/>
      <c r="DX386" s="311"/>
      <c r="DY386" s="312"/>
      <c r="DZ386" s="311"/>
      <c r="EA386" s="297"/>
      <c r="EB386" s="311"/>
      <c r="EC386" s="311"/>
      <c r="ED386" s="311"/>
      <c r="EE386" s="311"/>
      <c r="EF386" s="312"/>
      <c r="EG386" s="311"/>
      <c r="EH386" s="297"/>
      <c r="EI386" s="311"/>
      <c r="EJ386" s="311"/>
      <c r="EK386" s="311"/>
      <c r="EL386" s="311"/>
      <c r="EM386" s="312"/>
      <c r="EN386" s="311"/>
      <c r="EO386" s="297"/>
      <c r="EP386" s="311"/>
      <c r="EQ386" s="311"/>
      <c r="ER386" s="311"/>
      <c r="ES386" s="311"/>
      <c r="ET386" s="312"/>
      <c r="EU386" s="311"/>
      <c r="EV386" s="297"/>
      <c r="EW386" s="311"/>
      <c r="EX386" s="311"/>
      <c r="EY386" s="311"/>
      <c r="EZ386" s="311"/>
      <c r="FA386" s="312"/>
      <c r="FB386" s="311"/>
      <c r="FC386" s="298"/>
    </row>
    <row r="387" spans="1:159" s="205" customFormat="1" ht="39.9" customHeight="1" x14ac:dyDescent="0.25">
      <c r="A387" s="206"/>
      <c r="B387" s="196"/>
      <c r="C387" s="292"/>
      <c r="D387" s="198"/>
      <c r="E387" s="299"/>
      <c r="F387" s="200"/>
      <c r="G387" s="301"/>
      <c r="H387" s="303"/>
      <c r="I387" s="299"/>
      <c r="J387" s="299"/>
      <c r="K387" s="299"/>
      <c r="L387" s="289"/>
      <c r="M387" s="299"/>
      <c r="N387" s="289"/>
      <c r="O387" s="363" t="str">
        <f>IF(P387="","",IF(OR(I387="",J387=""),"",IF(AND(ISNUMBER(FIND("post-", I387)),J387=ProductCode!$I$12),ProductCode!$F$19,IF(AND(ISNUMBER(FIND("pre-", I387)),J387=ProductCode!$I$12),ProductCode!$F$20,IF(ISNUMBER(FIND("post-", I387)),ProductCode!$F$17,ProductCode!$F$18)))))</f>
        <v/>
      </c>
      <c r="P387" s="295" t="str">
        <f t="shared" si="16"/>
        <v/>
      </c>
      <c r="Q387" s="306"/>
      <c r="R387" s="203"/>
      <c r="S387" s="308" t="str">
        <f t="shared" si="17"/>
        <v/>
      </c>
      <c r="T387" s="311"/>
      <c r="U387" s="311"/>
      <c r="V387" s="311"/>
      <c r="W387" s="311"/>
      <c r="X387" s="312"/>
      <c r="Y387" s="311"/>
      <c r="Z387" s="297"/>
      <c r="AA387" s="311"/>
      <c r="AB387" s="311"/>
      <c r="AC387" s="311"/>
      <c r="AD387" s="311"/>
      <c r="AE387" s="312"/>
      <c r="AF387" s="311"/>
      <c r="AG387" s="297"/>
      <c r="AH387" s="311"/>
      <c r="AI387" s="311"/>
      <c r="AJ387" s="311"/>
      <c r="AK387" s="311"/>
      <c r="AL387" s="312"/>
      <c r="AM387" s="311"/>
      <c r="AN387" s="297"/>
      <c r="AO387" s="311"/>
      <c r="AP387" s="311"/>
      <c r="AQ387" s="311"/>
      <c r="AR387" s="311"/>
      <c r="AS387" s="312"/>
      <c r="AT387" s="311"/>
      <c r="AU387" s="297"/>
      <c r="AV387" s="311"/>
      <c r="AW387" s="311"/>
      <c r="AX387" s="311"/>
      <c r="AY387" s="311"/>
      <c r="AZ387" s="312"/>
      <c r="BA387" s="311"/>
      <c r="BB387" s="297"/>
      <c r="BC387" s="311"/>
      <c r="BD387" s="311"/>
      <c r="BE387" s="311"/>
      <c r="BF387" s="311"/>
      <c r="BG387" s="312"/>
      <c r="BH387" s="311"/>
      <c r="BI387" s="297"/>
      <c r="BJ387" s="311"/>
      <c r="BK387" s="311"/>
      <c r="BL387" s="311"/>
      <c r="BM387" s="311"/>
      <c r="BN387" s="312"/>
      <c r="BO387" s="311"/>
      <c r="BP387" s="297"/>
      <c r="BQ387" s="311"/>
      <c r="BR387" s="311"/>
      <c r="BS387" s="311"/>
      <c r="BT387" s="311"/>
      <c r="BU387" s="312"/>
      <c r="BV387" s="311"/>
      <c r="BW387" s="297"/>
      <c r="BX387" s="311"/>
      <c r="BY387" s="311"/>
      <c r="BZ387" s="311"/>
      <c r="CA387" s="311"/>
      <c r="CB387" s="312"/>
      <c r="CC387" s="311"/>
      <c r="CD387" s="297"/>
      <c r="CE387" s="311"/>
      <c r="CF387" s="311"/>
      <c r="CG387" s="311"/>
      <c r="CH387" s="311"/>
      <c r="CI387" s="312"/>
      <c r="CJ387" s="311"/>
      <c r="CK387" s="297"/>
      <c r="CL387" s="311"/>
      <c r="CM387" s="311"/>
      <c r="CN387" s="311"/>
      <c r="CO387" s="311"/>
      <c r="CP387" s="312"/>
      <c r="CQ387" s="311"/>
      <c r="CR387" s="297"/>
      <c r="CS387" s="311"/>
      <c r="CT387" s="311"/>
      <c r="CU387" s="311"/>
      <c r="CV387" s="311"/>
      <c r="CW387" s="312"/>
      <c r="CX387" s="311"/>
      <c r="CY387" s="297"/>
      <c r="CZ387" s="311"/>
      <c r="DA387" s="311"/>
      <c r="DB387" s="311"/>
      <c r="DC387" s="311"/>
      <c r="DD387" s="312"/>
      <c r="DE387" s="311"/>
      <c r="DF387" s="297"/>
      <c r="DG387" s="311"/>
      <c r="DH387" s="311"/>
      <c r="DI387" s="311"/>
      <c r="DJ387" s="311"/>
      <c r="DK387" s="312"/>
      <c r="DL387" s="311"/>
      <c r="DM387" s="297"/>
      <c r="DN387" s="311"/>
      <c r="DO387" s="311"/>
      <c r="DP387" s="311"/>
      <c r="DQ387" s="311"/>
      <c r="DR387" s="312"/>
      <c r="DS387" s="311"/>
      <c r="DT387" s="297"/>
      <c r="DU387" s="311"/>
      <c r="DV387" s="311"/>
      <c r="DW387" s="311"/>
      <c r="DX387" s="311"/>
      <c r="DY387" s="312"/>
      <c r="DZ387" s="311"/>
      <c r="EA387" s="297"/>
      <c r="EB387" s="311"/>
      <c r="EC387" s="311"/>
      <c r="ED387" s="311"/>
      <c r="EE387" s="311"/>
      <c r="EF387" s="312"/>
      <c r="EG387" s="311"/>
      <c r="EH387" s="297"/>
      <c r="EI387" s="311"/>
      <c r="EJ387" s="311"/>
      <c r="EK387" s="311"/>
      <c r="EL387" s="311"/>
      <c r="EM387" s="312"/>
      <c r="EN387" s="311"/>
      <c r="EO387" s="297"/>
      <c r="EP387" s="311"/>
      <c r="EQ387" s="311"/>
      <c r="ER387" s="311"/>
      <c r="ES387" s="311"/>
      <c r="ET387" s="312"/>
      <c r="EU387" s="311"/>
      <c r="EV387" s="297"/>
      <c r="EW387" s="311"/>
      <c r="EX387" s="311"/>
      <c r="EY387" s="311"/>
      <c r="EZ387" s="311"/>
      <c r="FA387" s="312"/>
      <c r="FB387" s="311"/>
      <c r="FC387" s="298"/>
    </row>
    <row r="388" spans="1:159" s="205" customFormat="1" ht="39.9" customHeight="1" x14ac:dyDescent="0.25">
      <c r="A388" s="206"/>
      <c r="B388" s="196"/>
      <c r="C388" s="292"/>
      <c r="D388" s="198"/>
      <c r="E388" s="299"/>
      <c r="F388" s="200"/>
      <c r="G388" s="301"/>
      <c r="H388" s="303"/>
      <c r="I388" s="299"/>
      <c r="J388" s="299"/>
      <c r="K388" s="299"/>
      <c r="L388" s="289"/>
      <c r="M388" s="299"/>
      <c r="N388" s="289"/>
      <c r="O388" s="363" t="str">
        <f>IF(P388="","",IF(OR(I388="",J388=""),"",IF(AND(ISNUMBER(FIND("post-", I388)),J388=ProductCode!$I$12),ProductCode!$F$19,IF(AND(ISNUMBER(FIND("pre-", I388)),J388=ProductCode!$I$12),ProductCode!$F$20,IF(ISNUMBER(FIND("post-", I388)),ProductCode!$F$17,ProductCode!$F$18)))))</f>
        <v/>
      </c>
      <c r="P388" s="295" t="str">
        <f t="shared" si="16"/>
        <v/>
      </c>
      <c r="Q388" s="306"/>
      <c r="R388" s="203"/>
      <c r="S388" s="308" t="str">
        <f t="shared" si="17"/>
        <v/>
      </c>
      <c r="T388" s="311"/>
      <c r="U388" s="311"/>
      <c r="V388" s="311"/>
      <c r="W388" s="311"/>
      <c r="X388" s="312"/>
      <c r="Y388" s="311"/>
      <c r="Z388" s="297"/>
      <c r="AA388" s="311"/>
      <c r="AB388" s="311"/>
      <c r="AC388" s="311"/>
      <c r="AD388" s="311"/>
      <c r="AE388" s="312"/>
      <c r="AF388" s="311"/>
      <c r="AG388" s="297"/>
      <c r="AH388" s="311"/>
      <c r="AI388" s="311"/>
      <c r="AJ388" s="311"/>
      <c r="AK388" s="311"/>
      <c r="AL388" s="312"/>
      <c r="AM388" s="311"/>
      <c r="AN388" s="297"/>
      <c r="AO388" s="311"/>
      <c r="AP388" s="311"/>
      <c r="AQ388" s="311"/>
      <c r="AR388" s="311"/>
      <c r="AS388" s="312"/>
      <c r="AT388" s="311"/>
      <c r="AU388" s="297"/>
      <c r="AV388" s="311"/>
      <c r="AW388" s="311"/>
      <c r="AX388" s="311"/>
      <c r="AY388" s="311"/>
      <c r="AZ388" s="312"/>
      <c r="BA388" s="311"/>
      <c r="BB388" s="297"/>
      <c r="BC388" s="311"/>
      <c r="BD388" s="311"/>
      <c r="BE388" s="311"/>
      <c r="BF388" s="311"/>
      <c r="BG388" s="312"/>
      <c r="BH388" s="311"/>
      <c r="BI388" s="297"/>
      <c r="BJ388" s="311"/>
      <c r="BK388" s="311"/>
      <c r="BL388" s="311"/>
      <c r="BM388" s="311"/>
      <c r="BN388" s="312"/>
      <c r="BO388" s="311"/>
      <c r="BP388" s="297"/>
      <c r="BQ388" s="311"/>
      <c r="BR388" s="311"/>
      <c r="BS388" s="311"/>
      <c r="BT388" s="311"/>
      <c r="BU388" s="312"/>
      <c r="BV388" s="311"/>
      <c r="BW388" s="297"/>
      <c r="BX388" s="311"/>
      <c r="BY388" s="311"/>
      <c r="BZ388" s="311"/>
      <c r="CA388" s="311"/>
      <c r="CB388" s="312"/>
      <c r="CC388" s="311"/>
      <c r="CD388" s="297"/>
      <c r="CE388" s="311"/>
      <c r="CF388" s="311"/>
      <c r="CG388" s="311"/>
      <c r="CH388" s="311"/>
      <c r="CI388" s="312"/>
      <c r="CJ388" s="311"/>
      <c r="CK388" s="297"/>
      <c r="CL388" s="311"/>
      <c r="CM388" s="311"/>
      <c r="CN388" s="311"/>
      <c r="CO388" s="311"/>
      <c r="CP388" s="312"/>
      <c r="CQ388" s="311"/>
      <c r="CR388" s="297"/>
      <c r="CS388" s="311"/>
      <c r="CT388" s="311"/>
      <c r="CU388" s="311"/>
      <c r="CV388" s="311"/>
      <c r="CW388" s="312"/>
      <c r="CX388" s="311"/>
      <c r="CY388" s="297"/>
      <c r="CZ388" s="311"/>
      <c r="DA388" s="311"/>
      <c r="DB388" s="311"/>
      <c r="DC388" s="311"/>
      <c r="DD388" s="312"/>
      <c r="DE388" s="311"/>
      <c r="DF388" s="297"/>
      <c r="DG388" s="311"/>
      <c r="DH388" s="311"/>
      <c r="DI388" s="311"/>
      <c r="DJ388" s="311"/>
      <c r="DK388" s="312"/>
      <c r="DL388" s="311"/>
      <c r="DM388" s="297"/>
      <c r="DN388" s="311"/>
      <c r="DO388" s="311"/>
      <c r="DP388" s="311"/>
      <c r="DQ388" s="311"/>
      <c r="DR388" s="312"/>
      <c r="DS388" s="311"/>
      <c r="DT388" s="297"/>
      <c r="DU388" s="311"/>
      <c r="DV388" s="311"/>
      <c r="DW388" s="311"/>
      <c r="DX388" s="311"/>
      <c r="DY388" s="312"/>
      <c r="DZ388" s="311"/>
      <c r="EA388" s="297"/>
      <c r="EB388" s="311"/>
      <c r="EC388" s="311"/>
      <c r="ED388" s="311"/>
      <c r="EE388" s="311"/>
      <c r="EF388" s="312"/>
      <c r="EG388" s="311"/>
      <c r="EH388" s="297"/>
      <c r="EI388" s="311"/>
      <c r="EJ388" s="311"/>
      <c r="EK388" s="311"/>
      <c r="EL388" s="311"/>
      <c r="EM388" s="312"/>
      <c r="EN388" s="311"/>
      <c r="EO388" s="297"/>
      <c r="EP388" s="311"/>
      <c r="EQ388" s="311"/>
      <c r="ER388" s="311"/>
      <c r="ES388" s="311"/>
      <c r="ET388" s="312"/>
      <c r="EU388" s="311"/>
      <c r="EV388" s="297"/>
      <c r="EW388" s="311"/>
      <c r="EX388" s="311"/>
      <c r="EY388" s="311"/>
      <c r="EZ388" s="311"/>
      <c r="FA388" s="312"/>
      <c r="FB388" s="311"/>
      <c r="FC388" s="298"/>
    </row>
    <row r="389" spans="1:159" s="205" customFormat="1" ht="39.9" customHeight="1" x14ac:dyDescent="0.25">
      <c r="A389" s="206"/>
      <c r="B389" s="196"/>
      <c r="C389" s="292"/>
      <c r="D389" s="198"/>
      <c r="E389" s="299"/>
      <c r="F389" s="200"/>
      <c r="G389" s="301"/>
      <c r="H389" s="303"/>
      <c r="I389" s="299"/>
      <c r="J389" s="299"/>
      <c r="K389" s="299"/>
      <c r="L389" s="289"/>
      <c r="M389" s="299"/>
      <c r="N389" s="289"/>
      <c r="O389" s="363" t="str">
        <f>IF(P389="","",IF(OR(I389="",J389=""),"",IF(AND(ISNUMBER(FIND("post-", I389)),J389=ProductCode!$I$12),ProductCode!$F$19,IF(AND(ISNUMBER(FIND("pre-", I389)),J389=ProductCode!$I$12),ProductCode!$F$20,IF(ISNUMBER(FIND("post-", I389)),ProductCode!$F$17,ProductCode!$F$18)))))</f>
        <v/>
      </c>
      <c r="P389" s="295" t="str">
        <f t="shared" si="16"/>
        <v/>
      </c>
      <c r="Q389" s="306"/>
      <c r="R389" s="203"/>
      <c r="S389" s="308" t="str">
        <f t="shared" si="17"/>
        <v/>
      </c>
      <c r="T389" s="311"/>
      <c r="U389" s="311"/>
      <c r="V389" s="311"/>
      <c r="W389" s="311"/>
      <c r="X389" s="312"/>
      <c r="Y389" s="311"/>
      <c r="Z389" s="297"/>
      <c r="AA389" s="311"/>
      <c r="AB389" s="311"/>
      <c r="AC389" s="311"/>
      <c r="AD389" s="311"/>
      <c r="AE389" s="312"/>
      <c r="AF389" s="311"/>
      <c r="AG389" s="297"/>
      <c r="AH389" s="311"/>
      <c r="AI389" s="311"/>
      <c r="AJ389" s="311"/>
      <c r="AK389" s="311"/>
      <c r="AL389" s="312"/>
      <c r="AM389" s="311"/>
      <c r="AN389" s="297"/>
      <c r="AO389" s="311"/>
      <c r="AP389" s="311"/>
      <c r="AQ389" s="311"/>
      <c r="AR389" s="311"/>
      <c r="AS389" s="312"/>
      <c r="AT389" s="311"/>
      <c r="AU389" s="297"/>
      <c r="AV389" s="311"/>
      <c r="AW389" s="311"/>
      <c r="AX389" s="311"/>
      <c r="AY389" s="311"/>
      <c r="AZ389" s="312"/>
      <c r="BA389" s="311"/>
      <c r="BB389" s="297"/>
      <c r="BC389" s="311"/>
      <c r="BD389" s="311"/>
      <c r="BE389" s="311"/>
      <c r="BF389" s="311"/>
      <c r="BG389" s="312"/>
      <c r="BH389" s="311"/>
      <c r="BI389" s="297"/>
      <c r="BJ389" s="311"/>
      <c r="BK389" s="311"/>
      <c r="BL389" s="311"/>
      <c r="BM389" s="311"/>
      <c r="BN389" s="312"/>
      <c r="BO389" s="311"/>
      <c r="BP389" s="297"/>
      <c r="BQ389" s="311"/>
      <c r="BR389" s="311"/>
      <c r="BS389" s="311"/>
      <c r="BT389" s="311"/>
      <c r="BU389" s="312"/>
      <c r="BV389" s="311"/>
      <c r="BW389" s="297"/>
      <c r="BX389" s="311"/>
      <c r="BY389" s="311"/>
      <c r="BZ389" s="311"/>
      <c r="CA389" s="311"/>
      <c r="CB389" s="312"/>
      <c r="CC389" s="311"/>
      <c r="CD389" s="297"/>
      <c r="CE389" s="311"/>
      <c r="CF389" s="311"/>
      <c r="CG389" s="311"/>
      <c r="CH389" s="311"/>
      <c r="CI389" s="312"/>
      <c r="CJ389" s="311"/>
      <c r="CK389" s="297"/>
      <c r="CL389" s="311"/>
      <c r="CM389" s="311"/>
      <c r="CN389" s="311"/>
      <c r="CO389" s="311"/>
      <c r="CP389" s="312"/>
      <c r="CQ389" s="311"/>
      <c r="CR389" s="297"/>
      <c r="CS389" s="311"/>
      <c r="CT389" s="311"/>
      <c r="CU389" s="311"/>
      <c r="CV389" s="311"/>
      <c r="CW389" s="312"/>
      <c r="CX389" s="311"/>
      <c r="CY389" s="297"/>
      <c r="CZ389" s="311"/>
      <c r="DA389" s="311"/>
      <c r="DB389" s="311"/>
      <c r="DC389" s="311"/>
      <c r="DD389" s="312"/>
      <c r="DE389" s="311"/>
      <c r="DF389" s="297"/>
      <c r="DG389" s="311"/>
      <c r="DH389" s="311"/>
      <c r="DI389" s="311"/>
      <c r="DJ389" s="311"/>
      <c r="DK389" s="312"/>
      <c r="DL389" s="311"/>
      <c r="DM389" s="297"/>
      <c r="DN389" s="311"/>
      <c r="DO389" s="311"/>
      <c r="DP389" s="311"/>
      <c r="DQ389" s="311"/>
      <c r="DR389" s="312"/>
      <c r="DS389" s="311"/>
      <c r="DT389" s="297"/>
      <c r="DU389" s="311"/>
      <c r="DV389" s="311"/>
      <c r="DW389" s="311"/>
      <c r="DX389" s="311"/>
      <c r="DY389" s="312"/>
      <c r="DZ389" s="311"/>
      <c r="EA389" s="297"/>
      <c r="EB389" s="311"/>
      <c r="EC389" s="311"/>
      <c r="ED389" s="311"/>
      <c r="EE389" s="311"/>
      <c r="EF389" s="312"/>
      <c r="EG389" s="311"/>
      <c r="EH389" s="297"/>
      <c r="EI389" s="311"/>
      <c r="EJ389" s="311"/>
      <c r="EK389" s="311"/>
      <c r="EL389" s="311"/>
      <c r="EM389" s="312"/>
      <c r="EN389" s="311"/>
      <c r="EO389" s="297"/>
      <c r="EP389" s="311"/>
      <c r="EQ389" s="311"/>
      <c r="ER389" s="311"/>
      <c r="ES389" s="311"/>
      <c r="ET389" s="312"/>
      <c r="EU389" s="311"/>
      <c r="EV389" s="297"/>
      <c r="EW389" s="311"/>
      <c r="EX389" s="311"/>
      <c r="EY389" s="311"/>
      <c r="EZ389" s="311"/>
      <c r="FA389" s="312"/>
      <c r="FB389" s="311"/>
      <c r="FC389" s="298"/>
    </row>
    <row r="390" spans="1:159" s="205" customFormat="1" ht="39.9" customHeight="1" x14ac:dyDescent="0.25">
      <c r="A390" s="206"/>
      <c r="B390" s="196"/>
      <c r="C390" s="292"/>
      <c r="D390" s="198"/>
      <c r="E390" s="299"/>
      <c r="F390" s="200"/>
      <c r="G390" s="301"/>
      <c r="H390" s="303"/>
      <c r="I390" s="299"/>
      <c r="J390" s="299"/>
      <c r="K390" s="299"/>
      <c r="L390" s="289"/>
      <c r="M390" s="299"/>
      <c r="N390" s="289"/>
      <c r="O390" s="363" t="str">
        <f>IF(P390="","",IF(OR(I390="",J390=""),"",IF(AND(ISNUMBER(FIND("post-", I390)),J390=ProductCode!$I$12),ProductCode!$F$19,IF(AND(ISNUMBER(FIND("pre-", I390)),J390=ProductCode!$I$12),ProductCode!$F$20,IF(ISNUMBER(FIND("post-", I390)),ProductCode!$F$17,ProductCode!$F$18)))))</f>
        <v/>
      </c>
      <c r="P390" s="295" t="str">
        <f t="shared" si="16"/>
        <v/>
      </c>
      <c r="Q390" s="306"/>
      <c r="R390" s="203"/>
      <c r="S390" s="308" t="str">
        <f t="shared" si="17"/>
        <v/>
      </c>
      <c r="T390" s="311"/>
      <c r="U390" s="311"/>
      <c r="V390" s="311"/>
      <c r="W390" s="311"/>
      <c r="X390" s="312"/>
      <c r="Y390" s="311"/>
      <c r="Z390" s="297"/>
      <c r="AA390" s="311"/>
      <c r="AB390" s="311"/>
      <c r="AC390" s="311"/>
      <c r="AD390" s="311"/>
      <c r="AE390" s="312"/>
      <c r="AF390" s="311"/>
      <c r="AG390" s="297"/>
      <c r="AH390" s="311"/>
      <c r="AI390" s="311"/>
      <c r="AJ390" s="311"/>
      <c r="AK390" s="311"/>
      <c r="AL390" s="312"/>
      <c r="AM390" s="311"/>
      <c r="AN390" s="297"/>
      <c r="AO390" s="311"/>
      <c r="AP390" s="311"/>
      <c r="AQ390" s="311"/>
      <c r="AR390" s="311"/>
      <c r="AS390" s="312"/>
      <c r="AT390" s="311"/>
      <c r="AU390" s="297"/>
      <c r="AV390" s="311"/>
      <c r="AW390" s="311"/>
      <c r="AX390" s="311"/>
      <c r="AY390" s="311"/>
      <c r="AZ390" s="312"/>
      <c r="BA390" s="311"/>
      <c r="BB390" s="297"/>
      <c r="BC390" s="311"/>
      <c r="BD390" s="311"/>
      <c r="BE390" s="311"/>
      <c r="BF390" s="311"/>
      <c r="BG390" s="312"/>
      <c r="BH390" s="311"/>
      <c r="BI390" s="297"/>
      <c r="BJ390" s="311"/>
      <c r="BK390" s="311"/>
      <c r="BL390" s="311"/>
      <c r="BM390" s="311"/>
      <c r="BN390" s="312"/>
      <c r="BO390" s="311"/>
      <c r="BP390" s="297"/>
      <c r="BQ390" s="311"/>
      <c r="BR390" s="311"/>
      <c r="BS390" s="311"/>
      <c r="BT390" s="311"/>
      <c r="BU390" s="312"/>
      <c r="BV390" s="311"/>
      <c r="BW390" s="297"/>
      <c r="BX390" s="311"/>
      <c r="BY390" s="311"/>
      <c r="BZ390" s="311"/>
      <c r="CA390" s="311"/>
      <c r="CB390" s="312"/>
      <c r="CC390" s="311"/>
      <c r="CD390" s="297"/>
      <c r="CE390" s="311"/>
      <c r="CF390" s="311"/>
      <c r="CG390" s="311"/>
      <c r="CH390" s="311"/>
      <c r="CI390" s="312"/>
      <c r="CJ390" s="311"/>
      <c r="CK390" s="297"/>
      <c r="CL390" s="311"/>
      <c r="CM390" s="311"/>
      <c r="CN390" s="311"/>
      <c r="CO390" s="311"/>
      <c r="CP390" s="312"/>
      <c r="CQ390" s="311"/>
      <c r="CR390" s="297"/>
      <c r="CS390" s="311"/>
      <c r="CT390" s="311"/>
      <c r="CU390" s="311"/>
      <c r="CV390" s="311"/>
      <c r="CW390" s="312"/>
      <c r="CX390" s="311"/>
      <c r="CY390" s="297"/>
      <c r="CZ390" s="311"/>
      <c r="DA390" s="311"/>
      <c r="DB390" s="311"/>
      <c r="DC390" s="311"/>
      <c r="DD390" s="312"/>
      <c r="DE390" s="311"/>
      <c r="DF390" s="297"/>
      <c r="DG390" s="311"/>
      <c r="DH390" s="311"/>
      <c r="DI390" s="311"/>
      <c r="DJ390" s="311"/>
      <c r="DK390" s="312"/>
      <c r="DL390" s="311"/>
      <c r="DM390" s="297"/>
      <c r="DN390" s="311"/>
      <c r="DO390" s="311"/>
      <c r="DP390" s="311"/>
      <c r="DQ390" s="311"/>
      <c r="DR390" s="312"/>
      <c r="DS390" s="311"/>
      <c r="DT390" s="297"/>
      <c r="DU390" s="311"/>
      <c r="DV390" s="311"/>
      <c r="DW390" s="311"/>
      <c r="DX390" s="311"/>
      <c r="DY390" s="312"/>
      <c r="DZ390" s="311"/>
      <c r="EA390" s="297"/>
      <c r="EB390" s="311"/>
      <c r="EC390" s="311"/>
      <c r="ED390" s="311"/>
      <c r="EE390" s="311"/>
      <c r="EF390" s="312"/>
      <c r="EG390" s="311"/>
      <c r="EH390" s="297"/>
      <c r="EI390" s="311"/>
      <c r="EJ390" s="311"/>
      <c r="EK390" s="311"/>
      <c r="EL390" s="311"/>
      <c r="EM390" s="312"/>
      <c r="EN390" s="311"/>
      <c r="EO390" s="297"/>
      <c r="EP390" s="311"/>
      <c r="EQ390" s="311"/>
      <c r="ER390" s="311"/>
      <c r="ES390" s="311"/>
      <c r="ET390" s="312"/>
      <c r="EU390" s="311"/>
      <c r="EV390" s="297"/>
      <c r="EW390" s="311"/>
      <c r="EX390" s="311"/>
      <c r="EY390" s="311"/>
      <c r="EZ390" s="311"/>
      <c r="FA390" s="312"/>
      <c r="FB390" s="311"/>
      <c r="FC390" s="298"/>
    </row>
    <row r="391" spans="1:159" s="205" customFormat="1" ht="39.9" customHeight="1" x14ac:dyDescent="0.25">
      <c r="A391" s="206"/>
      <c r="B391" s="196"/>
      <c r="C391" s="292"/>
      <c r="D391" s="198"/>
      <c r="E391" s="299"/>
      <c r="F391" s="200"/>
      <c r="G391" s="301"/>
      <c r="H391" s="303"/>
      <c r="I391" s="299"/>
      <c r="J391" s="299"/>
      <c r="K391" s="299"/>
      <c r="L391" s="289"/>
      <c r="M391" s="299"/>
      <c r="N391" s="289"/>
      <c r="O391" s="363" t="str">
        <f>IF(P391="","",IF(OR(I391="",J391=""),"",IF(AND(ISNUMBER(FIND("post-", I391)),J391=ProductCode!$I$12),ProductCode!$F$19,IF(AND(ISNUMBER(FIND("pre-", I391)),J391=ProductCode!$I$12),ProductCode!$F$20,IF(ISNUMBER(FIND("post-", I391)),ProductCode!$F$17,ProductCode!$F$18)))))</f>
        <v/>
      </c>
      <c r="P391" s="295" t="str">
        <f t="shared" si="16"/>
        <v/>
      </c>
      <c r="Q391" s="306"/>
      <c r="R391" s="203"/>
      <c r="S391" s="308" t="str">
        <f t="shared" si="17"/>
        <v/>
      </c>
      <c r="T391" s="311"/>
      <c r="U391" s="311"/>
      <c r="V391" s="311"/>
      <c r="W391" s="311"/>
      <c r="X391" s="312"/>
      <c r="Y391" s="311"/>
      <c r="Z391" s="297"/>
      <c r="AA391" s="311"/>
      <c r="AB391" s="311"/>
      <c r="AC391" s="311"/>
      <c r="AD391" s="311"/>
      <c r="AE391" s="312"/>
      <c r="AF391" s="311"/>
      <c r="AG391" s="297"/>
      <c r="AH391" s="311"/>
      <c r="AI391" s="311"/>
      <c r="AJ391" s="311"/>
      <c r="AK391" s="311"/>
      <c r="AL391" s="312"/>
      <c r="AM391" s="311"/>
      <c r="AN391" s="297"/>
      <c r="AO391" s="311"/>
      <c r="AP391" s="311"/>
      <c r="AQ391" s="311"/>
      <c r="AR391" s="311"/>
      <c r="AS391" s="312"/>
      <c r="AT391" s="311"/>
      <c r="AU391" s="297"/>
      <c r="AV391" s="311"/>
      <c r="AW391" s="311"/>
      <c r="AX391" s="311"/>
      <c r="AY391" s="311"/>
      <c r="AZ391" s="312"/>
      <c r="BA391" s="311"/>
      <c r="BB391" s="297"/>
      <c r="BC391" s="311"/>
      <c r="BD391" s="311"/>
      <c r="BE391" s="311"/>
      <c r="BF391" s="311"/>
      <c r="BG391" s="312"/>
      <c r="BH391" s="311"/>
      <c r="BI391" s="297"/>
      <c r="BJ391" s="311"/>
      <c r="BK391" s="311"/>
      <c r="BL391" s="311"/>
      <c r="BM391" s="311"/>
      <c r="BN391" s="312"/>
      <c r="BO391" s="311"/>
      <c r="BP391" s="297"/>
      <c r="BQ391" s="311"/>
      <c r="BR391" s="311"/>
      <c r="BS391" s="311"/>
      <c r="BT391" s="311"/>
      <c r="BU391" s="312"/>
      <c r="BV391" s="311"/>
      <c r="BW391" s="297"/>
      <c r="BX391" s="311"/>
      <c r="BY391" s="311"/>
      <c r="BZ391" s="311"/>
      <c r="CA391" s="311"/>
      <c r="CB391" s="312"/>
      <c r="CC391" s="311"/>
      <c r="CD391" s="297"/>
      <c r="CE391" s="311"/>
      <c r="CF391" s="311"/>
      <c r="CG391" s="311"/>
      <c r="CH391" s="311"/>
      <c r="CI391" s="312"/>
      <c r="CJ391" s="311"/>
      <c r="CK391" s="297"/>
      <c r="CL391" s="311"/>
      <c r="CM391" s="311"/>
      <c r="CN391" s="311"/>
      <c r="CO391" s="311"/>
      <c r="CP391" s="312"/>
      <c r="CQ391" s="311"/>
      <c r="CR391" s="297"/>
      <c r="CS391" s="311"/>
      <c r="CT391" s="311"/>
      <c r="CU391" s="311"/>
      <c r="CV391" s="311"/>
      <c r="CW391" s="312"/>
      <c r="CX391" s="311"/>
      <c r="CY391" s="297"/>
      <c r="CZ391" s="311"/>
      <c r="DA391" s="311"/>
      <c r="DB391" s="311"/>
      <c r="DC391" s="311"/>
      <c r="DD391" s="312"/>
      <c r="DE391" s="311"/>
      <c r="DF391" s="297"/>
      <c r="DG391" s="311"/>
      <c r="DH391" s="311"/>
      <c r="DI391" s="311"/>
      <c r="DJ391" s="311"/>
      <c r="DK391" s="312"/>
      <c r="DL391" s="311"/>
      <c r="DM391" s="297"/>
      <c r="DN391" s="311"/>
      <c r="DO391" s="311"/>
      <c r="DP391" s="311"/>
      <c r="DQ391" s="311"/>
      <c r="DR391" s="312"/>
      <c r="DS391" s="311"/>
      <c r="DT391" s="297"/>
      <c r="DU391" s="311"/>
      <c r="DV391" s="311"/>
      <c r="DW391" s="311"/>
      <c r="DX391" s="311"/>
      <c r="DY391" s="312"/>
      <c r="DZ391" s="311"/>
      <c r="EA391" s="297"/>
      <c r="EB391" s="311"/>
      <c r="EC391" s="311"/>
      <c r="ED391" s="311"/>
      <c r="EE391" s="311"/>
      <c r="EF391" s="312"/>
      <c r="EG391" s="311"/>
      <c r="EH391" s="297"/>
      <c r="EI391" s="311"/>
      <c r="EJ391" s="311"/>
      <c r="EK391" s="311"/>
      <c r="EL391" s="311"/>
      <c r="EM391" s="312"/>
      <c r="EN391" s="311"/>
      <c r="EO391" s="297"/>
      <c r="EP391" s="311"/>
      <c r="EQ391" s="311"/>
      <c r="ER391" s="311"/>
      <c r="ES391" s="311"/>
      <c r="ET391" s="312"/>
      <c r="EU391" s="311"/>
      <c r="EV391" s="297"/>
      <c r="EW391" s="311"/>
      <c r="EX391" s="311"/>
      <c r="EY391" s="311"/>
      <c r="EZ391" s="311"/>
      <c r="FA391" s="312"/>
      <c r="FB391" s="311"/>
      <c r="FC391" s="298"/>
    </row>
    <row r="392" spans="1:159" s="205" customFormat="1" ht="39.9" customHeight="1" x14ac:dyDescent="0.25">
      <c r="A392" s="206"/>
      <c r="B392" s="196"/>
      <c r="C392" s="292"/>
      <c r="D392" s="198"/>
      <c r="E392" s="299"/>
      <c r="F392" s="200"/>
      <c r="G392" s="301"/>
      <c r="H392" s="303"/>
      <c r="I392" s="299"/>
      <c r="J392" s="299"/>
      <c r="K392" s="299"/>
      <c r="L392" s="289"/>
      <c r="M392" s="299"/>
      <c r="N392" s="289"/>
      <c r="O392" s="363" t="str">
        <f>IF(P392="","",IF(OR(I392="",J392=""),"",IF(AND(ISNUMBER(FIND("post-", I392)),J392=ProductCode!$I$12),ProductCode!$F$19,IF(AND(ISNUMBER(FIND("pre-", I392)),J392=ProductCode!$I$12),ProductCode!$F$20,IF(ISNUMBER(FIND("post-", I392)),ProductCode!$F$17,ProductCode!$F$18)))))</f>
        <v/>
      </c>
      <c r="P392" s="295" t="str">
        <f t="shared" si="16"/>
        <v/>
      </c>
      <c r="Q392" s="306"/>
      <c r="R392" s="203"/>
      <c r="S392" s="308" t="str">
        <f t="shared" si="17"/>
        <v/>
      </c>
      <c r="T392" s="311"/>
      <c r="U392" s="311"/>
      <c r="V392" s="311"/>
      <c r="W392" s="311"/>
      <c r="X392" s="312"/>
      <c r="Y392" s="311"/>
      <c r="Z392" s="297"/>
      <c r="AA392" s="311"/>
      <c r="AB392" s="311"/>
      <c r="AC392" s="311"/>
      <c r="AD392" s="311"/>
      <c r="AE392" s="312"/>
      <c r="AF392" s="311"/>
      <c r="AG392" s="297"/>
      <c r="AH392" s="311"/>
      <c r="AI392" s="311"/>
      <c r="AJ392" s="311"/>
      <c r="AK392" s="311"/>
      <c r="AL392" s="312"/>
      <c r="AM392" s="311"/>
      <c r="AN392" s="297"/>
      <c r="AO392" s="311"/>
      <c r="AP392" s="311"/>
      <c r="AQ392" s="311"/>
      <c r="AR392" s="311"/>
      <c r="AS392" s="312"/>
      <c r="AT392" s="311"/>
      <c r="AU392" s="297"/>
      <c r="AV392" s="311"/>
      <c r="AW392" s="311"/>
      <c r="AX392" s="311"/>
      <c r="AY392" s="311"/>
      <c r="AZ392" s="312"/>
      <c r="BA392" s="311"/>
      <c r="BB392" s="297"/>
      <c r="BC392" s="311"/>
      <c r="BD392" s="311"/>
      <c r="BE392" s="311"/>
      <c r="BF392" s="311"/>
      <c r="BG392" s="312"/>
      <c r="BH392" s="311"/>
      <c r="BI392" s="297"/>
      <c r="BJ392" s="311"/>
      <c r="BK392" s="311"/>
      <c r="BL392" s="311"/>
      <c r="BM392" s="311"/>
      <c r="BN392" s="312"/>
      <c r="BO392" s="311"/>
      <c r="BP392" s="297"/>
      <c r="BQ392" s="311"/>
      <c r="BR392" s="311"/>
      <c r="BS392" s="311"/>
      <c r="BT392" s="311"/>
      <c r="BU392" s="312"/>
      <c r="BV392" s="311"/>
      <c r="BW392" s="297"/>
      <c r="BX392" s="311"/>
      <c r="BY392" s="311"/>
      <c r="BZ392" s="311"/>
      <c r="CA392" s="311"/>
      <c r="CB392" s="312"/>
      <c r="CC392" s="311"/>
      <c r="CD392" s="297"/>
      <c r="CE392" s="311"/>
      <c r="CF392" s="311"/>
      <c r="CG392" s="311"/>
      <c r="CH392" s="311"/>
      <c r="CI392" s="312"/>
      <c r="CJ392" s="311"/>
      <c r="CK392" s="297"/>
      <c r="CL392" s="311"/>
      <c r="CM392" s="311"/>
      <c r="CN392" s="311"/>
      <c r="CO392" s="311"/>
      <c r="CP392" s="312"/>
      <c r="CQ392" s="311"/>
      <c r="CR392" s="297"/>
      <c r="CS392" s="311"/>
      <c r="CT392" s="311"/>
      <c r="CU392" s="311"/>
      <c r="CV392" s="311"/>
      <c r="CW392" s="312"/>
      <c r="CX392" s="311"/>
      <c r="CY392" s="297"/>
      <c r="CZ392" s="311"/>
      <c r="DA392" s="311"/>
      <c r="DB392" s="311"/>
      <c r="DC392" s="311"/>
      <c r="DD392" s="312"/>
      <c r="DE392" s="311"/>
      <c r="DF392" s="297"/>
      <c r="DG392" s="311"/>
      <c r="DH392" s="311"/>
      <c r="DI392" s="311"/>
      <c r="DJ392" s="311"/>
      <c r="DK392" s="312"/>
      <c r="DL392" s="311"/>
      <c r="DM392" s="297"/>
      <c r="DN392" s="311"/>
      <c r="DO392" s="311"/>
      <c r="DP392" s="311"/>
      <c r="DQ392" s="311"/>
      <c r="DR392" s="312"/>
      <c r="DS392" s="311"/>
      <c r="DT392" s="297"/>
      <c r="DU392" s="311"/>
      <c r="DV392" s="311"/>
      <c r="DW392" s="311"/>
      <c r="DX392" s="311"/>
      <c r="DY392" s="312"/>
      <c r="DZ392" s="311"/>
      <c r="EA392" s="297"/>
      <c r="EB392" s="311"/>
      <c r="EC392" s="311"/>
      <c r="ED392" s="311"/>
      <c r="EE392" s="311"/>
      <c r="EF392" s="312"/>
      <c r="EG392" s="311"/>
      <c r="EH392" s="297"/>
      <c r="EI392" s="311"/>
      <c r="EJ392" s="311"/>
      <c r="EK392" s="311"/>
      <c r="EL392" s="311"/>
      <c r="EM392" s="312"/>
      <c r="EN392" s="311"/>
      <c r="EO392" s="297"/>
      <c r="EP392" s="311"/>
      <c r="EQ392" s="311"/>
      <c r="ER392" s="311"/>
      <c r="ES392" s="311"/>
      <c r="ET392" s="312"/>
      <c r="EU392" s="311"/>
      <c r="EV392" s="297"/>
      <c r="EW392" s="311"/>
      <c r="EX392" s="311"/>
      <c r="EY392" s="311"/>
      <c r="EZ392" s="311"/>
      <c r="FA392" s="312"/>
      <c r="FB392" s="311"/>
      <c r="FC392" s="298"/>
    </row>
    <row r="393" spans="1:159" s="205" customFormat="1" ht="39.9" customHeight="1" x14ac:dyDescent="0.25">
      <c r="A393" s="206"/>
      <c r="B393" s="196"/>
      <c r="C393" s="292"/>
      <c r="D393" s="198"/>
      <c r="E393" s="299"/>
      <c r="F393" s="200"/>
      <c r="G393" s="301"/>
      <c r="H393" s="303"/>
      <c r="I393" s="299"/>
      <c r="J393" s="299"/>
      <c r="K393" s="299"/>
      <c r="L393" s="289"/>
      <c r="M393" s="299"/>
      <c r="N393" s="289"/>
      <c r="O393" s="363" t="str">
        <f>IF(P393="","",IF(OR(I393="",J393=""),"",IF(AND(ISNUMBER(FIND("post-", I393)),J393=ProductCode!$I$12),ProductCode!$F$19,IF(AND(ISNUMBER(FIND("pre-", I393)),J393=ProductCode!$I$12),ProductCode!$F$20,IF(ISNUMBER(FIND("post-", I393)),ProductCode!$F$17,ProductCode!$F$18)))))</f>
        <v/>
      </c>
      <c r="P393" s="295" t="str">
        <f t="shared" si="16"/>
        <v/>
      </c>
      <c r="Q393" s="306"/>
      <c r="R393" s="203"/>
      <c r="S393" s="308" t="str">
        <f t="shared" si="17"/>
        <v/>
      </c>
      <c r="T393" s="311"/>
      <c r="U393" s="311"/>
      <c r="V393" s="311"/>
      <c r="W393" s="311"/>
      <c r="X393" s="312"/>
      <c r="Y393" s="311"/>
      <c r="Z393" s="297"/>
      <c r="AA393" s="311"/>
      <c r="AB393" s="311"/>
      <c r="AC393" s="311"/>
      <c r="AD393" s="311"/>
      <c r="AE393" s="312"/>
      <c r="AF393" s="311"/>
      <c r="AG393" s="297"/>
      <c r="AH393" s="311"/>
      <c r="AI393" s="311"/>
      <c r="AJ393" s="311"/>
      <c r="AK393" s="311"/>
      <c r="AL393" s="312"/>
      <c r="AM393" s="311"/>
      <c r="AN393" s="297"/>
      <c r="AO393" s="311"/>
      <c r="AP393" s="311"/>
      <c r="AQ393" s="311"/>
      <c r="AR393" s="311"/>
      <c r="AS393" s="312"/>
      <c r="AT393" s="311"/>
      <c r="AU393" s="297"/>
      <c r="AV393" s="311"/>
      <c r="AW393" s="311"/>
      <c r="AX393" s="311"/>
      <c r="AY393" s="311"/>
      <c r="AZ393" s="312"/>
      <c r="BA393" s="311"/>
      <c r="BB393" s="297"/>
      <c r="BC393" s="311"/>
      <c r="BD393" s="311"/>
      <c r="BE393" s="311"/>
      <c r="BF393" s="311"/>
      <c r="BG393" s="312"/>
      <c r="BH393" s="311"/>
      <c r="BI393" s="297"/>
      <c r="BJ393" s="311"/>
      <c r="BK393" s="311"/>
      <c r="BL393" s="311"/>
      <c r="BM393" s="311"/>
      <c r="BN393" s="312"/>
      <c r="BO393" s="311"/>
      <c r="BP393" s="297"/>
      <c r="BQ393" s="311"/>
      <c r="BR393" s="311"/>
      <c r="BS393" s="311"/>
      <c r="BT393" s="311"/>
      <c r="BU393" s="312"/>
      <c r="BV393" s="311"/>
      <c r="BW393" s="297"/>
      <c r="BX393" s="311"/>
      <c r="BY393" s="311"/>
      <c r="BZ393" s="311"/>
      <c r="CA393" s="311"/>
      <c r="CB393" s="312"/>
      <c r="CC393" s="311"/>
      <c r="CD393" s="297"/>
      <c r="CE393" s="311"/>
      <c r="CF393" s="311"/>
      <c r="CG393" s="311"/>
      <c r="CH393" s="311"/>
      <c r="CI393" s="312"/>
      <c r="CJ393" s="311"/>
      <c r="CK393" s="297"/>
      <c r="CL393" s="311"/>
      <c r="CM393" s="311"/>
      <c r="CN393" s="311"/>
      <c r="CO393" s="311"/>
      <c r="CP393" s="312"/>
      <c r="CQ393" s="311"/>
      <c r="CR393" s="297"/>
      <c r="CS393" s="311"/>
      <c r="CT393" s="311"/>
      <c r="CU393" s="311"/>
      <c r="CV393" s="311"/>
      <c r="CW393" s="312"/>
      <c r="CX393" s="311"/>
      <c r="CY393" s="297"/>
      <c r="CZ393" s="311"/>
      <c r="DA393" s="311"/>
      <c r="DB393" s="311"/>
      <c r="DC393" s="311"/>
      <c r="DD393" s="312"/>
      <c r="DE393" s="311"/>
      <c r="DF393" s="297"/>
      <c r="DG393" s="311"/>
      <c r="DH393" s="311"/>
      <c r="DI393" s="311"/>
      <c r="DJ393" s="311"/>
      <c r="DK393" s="312"/>
      <c r="DL393" s="311"/>
      <c r="DM393" s="297"/>
      <c r="DN393" s="311"/>
      <c r="DO393" s="311"/>
      <c r="DP393" s="311"/>
      <c r="DQ393" s="311"/>
      <c r="DR393" s="312"/>
      <c r="DS393" s="311"/>
      <c r="DT393" s="297"/>
      <c r="DU393" s="311"/>
      <c r="DV393" s="311"/>
      <c r="DW393" s="311"/>
      <c r="DX393" s="311"/>
      <c r="DY393" s="312"/>
      <c r="DZ393" s="311"/>
      <c r="EA393" s="297"/>
      <c r="EB393" s="311"/>
      <c r="EC393" s="311"/>
      <c r="ED393" s="311"/>
      <c r="EE393" s="311"/>
      <c r="EF393" s="312"/>
      <c r="EG393" s="311"/>
      <c r="EH393" s="297"/>
      <c r="EI393" s="311"/>
      <c r="EJ393" s="311"/>
      <c r="EK393" s="311"/>
      <c r="EL393" s="311"/>
      <c r="EM393" s="312"/>
      <c r="EN393" s="311"/>
      <c r="EO393" s="297"/>
      <c r="EP393" s="311"/>
      <c r="EQ393" s="311"/>
      <c r="ER393" s="311"/>
      <c r="ES393" s="311"/>
      <c r="ET393" s="312"/>
      <c r="EU393" s="311"/>
      <c r="EV393" s="297"/>
      <c r="EW393" s="311"/>
      <c r="EX393" s="311"/>
      <c r="EY393" s="311"/>
      <c r="EZ393" s="311"/>
      <c r="FA393" s="312"/>
      <c r="FB393" s="311"/>
      <c r="FC393" s="298"/>
    </row>
    <row r="394" spans="1:159" s="205" customFormat="1" ht="39.9" customHeight="1" x14ac:dyDescent="0.25">
      <c r="A394" s="206"/>
      <c r="B394" s="196"/>
      <c r="C394" s="292"/>
      <c r="D394" s="198"/>
      <c r="E394" s="299"/>
      <c r="F394" s="200"/>
      <c r="G394" s="301"/>
      <c r="H394" s="303"/>
      <c r="I394" s="299"/>
      <c r="J394" s="299"/>
      <c r="K394" s="299"/>
      <c r="L394" s="289"/>
      <c r="M394" s="299"/>
      <c r="N394" s="289"/>
      <c r="O394" s="363" t="str">
        <f>IF(P394="","",IF(OR(I394="",J394=""),"",IF(AND(ISNUMBER(FIND("post-", I394)),J394=ProductCode!$I$12),ProductCode!$F$19,IF(AND(ISNUMBER(FIND("pre-", I394)),J394=ProductCode!$I$12),ProductCode!$F$20,IF(ISNUMBER(FIND("post-", I394)),ProductCode!$F$17,ProductCode!$F$18)))))</f>
        <v/>
      </c>
      <c r="P394" s="295" t="str">
        <f t="shared" si="16"/>
        <v/>
      </c>
      <c r="Q394" s="306"/>
      <c r="R394" s="203"/>
      <c r="S394" s="308" t="str">
        <f t="shared" si="17"/>
        <v/>
      </c>
      <c r="T394" s="311"/>
      <c r="U394" s="311"/>
      <c r="V394" s="311"/>
      <c r="W394" s="311"/>
      <c r="X394" s="312"/>
      <c r="Y394" s="311"/>
      <c r="Z394" s="297"/>
      <c r="AA394" s="311"/>
      <c r="AB394" s="311"/>
      <c r="AC394" s="311"/>
      <c r="AD394" s="311"/>
      <c r="AE394" s="312"/>
      <c r="AF394" s="311"/>
      <c r="AG394" s="297"/>
      <c r="AH394" s="311"/>
      <c r="AI394" s="311"/>
      <c r="AJ394" s="311"/>
      <c r="AK394" s="311"/>
      <c r="AL394" s="312"/>
      <c r="AM394" s="311"/>
      <c r="AN394" s="297"/>
      <c r="AO394" s="311"/>
      <c r="AP394" s="311"/>
      <c r="AQ394" s="311"/>
      <c r="AR394" s="311"/>
      <c r="AS394" s="312"/>
      <c r="AT394" s="311"/>
      <c r="AU394" s="297"/>
      <c r="AV394" s="311"/>
      <c r="AW394" s="311"/>
      <c r="AX394" s="311"/>
      <c r="AY394" s="311"/>
      <c r="AZ394" s="312"/>
      <c r="BA394" s="311"/>
      <c r="BB394" s="297"/>
      <c r="BC394" s="311"/>
      <c r="BD394" s="311"/>
      <c r="BE394" s="311"/>
      <c r="BF394" s="311"/>
      <c r="BG394" s="312"/>
      <c r="BH394" s="311"/>
      <c r="BI394" s="297"/>
      <c r="BJ394" s="311"/>
      <c r="BK394" s="311"/>
      <c r="BL394" s="311"/>
      <c r="BM394" s="311"/>
      <c r="BN394" s="312"/>
      <c r="BO394" s="311"/>
      <c r="BP394" s="297"/>
      <c r="BQ394" s="311"/>
      <c r="BR394" s="311"/>
      <c r="BS394" s="311"/>
      <c r="BT394" s="311"/>
      <c r="BU394" s="312"/>
      <c r="BV394" s="311"/>
      <c r="BW394" s="297"/>
      <c r="BX394" s="311"/>
      <c r="BY394" s="311"/>
      <c r="BZ394" s="311"/>
      <c r="CA394" s="311"/>
      <c r="CB394" s="312"/>
      <c r="CC394" s="311"/>
      <c r="CD394" s="297"/>
      <c r="CE394" s="311"/>
      <c r="CF394" s="311"/>
      <c r="CG394" s="311"/>
      <c r="CH394" s="311"/>
      <c r="CI394" s="312"/>
      <c r="CJ394" s="311"/>
      <c r="CK394" s="297"/>
      <c r="CL394" s="311"/>
      <c r="CM394" s="311"/>
      <c r="CN394" s="311"/>
      <c r="CO394" s="311"/>
      <c r="CP394" s="312"/>
      <c r="CQ394" s="311"/>
      <c r="CR394" s="297"/>
      <c r="CS394" s="311"/>
      <c r="CT394" s="311"/>
      <c r="CU394" s="311"/>
      <c r="CV394" s="311"/>
      <c r="CW394" s="312"/>
      <c r="CX394" s="311"/>
      <c r="CY394" s="297"/>
      <c r="CZ394" s="311"/>
      <c r="DA394" s="311"/>
      <c r="DB394" s="311"/>
      <c r="DC394" s="311"/>
      <c r="DD394" s="312"/>
      <c r="DE394" s="311"/>
      <c r="DF394" s="297"/>
      <c r="DG394" s="311"/>
      <c r="DH394" s="311"/>
      <c r="DI394" s="311"/>
      <c r="DJ394" s="311"/>
      <c r="DK394" s="312"/>
      <c r="DL394" s="311"/>
      <c r="DM394" s="297"/>
      <c r="DN394" s="311"/>
      <c r="DO394" s="311"/>
      <c r="DP394" s="311"/>
      <c r="DQ394" s="311"/>
      <c r="DR394" s="312"/>
      <c r="DS394" s="311"/>
      <c r="DT394" s="297"/>
      <c r="DU394" s="311"/>
      <c r="DV394" s="311"/>
      <c r="DW394" s="311"/>
      <c r="DX394" s="311"/>
      <c r="DY394" s="312"/>
      <c r="DZ394" s="311"/>
      <c r="EA394" s="297"/>
      <c r="EB394" s="311"/>
      <c r="EC394" s="311"/>
      <c r="ED394" s="311"/>
      <c r="EE394" s="311"/>
      <c r="EF394" s="312"/>
      <c r="EG394" s="311"/>
      <c r="EH394" s="297"/>
      <c r="EI394" s="311"/>
      <c r="EJ394" s="311"/>
      <c r="EK394" s="311"/>
      <c r="EL394" s="311"/>
      <c r="EM394" s="312"/>
      <c r="EN394" s="311"/>
      <c r="EO394" s="297"/>
      <c r="EP394" s="311"/>
      <c r="EQ394" s="311"/>
      <c r="ER394" s="311"/>
      <c r="ES394" s="311"/>
      <c r="ET394" s="312"/>
      <c r="EU394" s="311"/>
      <c r="EV394" s="297"/>
      <c r="EW394" s="311"/>
      <c r="EX394" s="311"/>
      <c r="EY394" s="311"/>
      <c r="EZ394" s="311"/>
      <c r="FA394" s="312"/>
      <c r="FB394" s="311"/>
      <c r="FC394" s="298"/>
    </row>
    <row r="395" spans="1:159" s="205" customFormat="1" ht="39.9" customHeight="1" x14ac:dyDescent="0.25">
      <c r="A395" s="206"/>
      <c r="B395" s="196"/>
      <c r="C395" s="292"/>
      <c r="D395" s="198"/>
      <c r="E395" s="299"/>
      <c r="F395" s="200"/>
      <c r="G395" s="301"/>
      <c r="H395" s="303"/>
      <c r="I395" s="299"/>
      <c r="J395" s="299"/>
      <c r="K395" s="299"/>
      <c r="L395" s="289"/>
      <c r="M395" s="299"/>
      <c r="N395" s="289"/>
      <c r="O395" s="363" t="str">
        <f>IF(P395="","",IF(OR(I395="",J395=""),"",IF(AND(ISNUMBER(FIND("post-", I395)),J395=ProductCode!$I$12),ProductCode!$F$19,IF(AND(ISNUMBER(FIND("pre-", I395)),J395=ProductCode!$I$12),ProductCode!$F$20,IF(ISNUMBER(FIND("post-", I395)),ProductCode!$F$17,ProductCode!$F$18)))))</f>
        <v/>
      </c>
      <c r="P395" s="295" t="str">
        <f t="shared" si="16"/>
        <v/>
      </c>
      <c r="Q395" s="306"/>
      <c r="R395" s="203"/>
      <c r="S395" s="308" t="str">
        <f t="shared" si="17"/>
        <v/>
      </c>
      <c r="T395" s="311"/>
      <c r="U395" s="311"/>
      <c r="V395" s="311"/>
      <c r="W395" s="311"/>
      <c r="X395" s="312"/>
      <c r="Y395" s="311"/>
      <c r="Z395" s="297"/>
      <c r="AA395" s="311"/>
      <c r="AB395" s="311"/>
      <c r="AC395" s="311"/>
      <c r="AD395" s="311"/>
      <c r="AE395" s="312"/>
      <c r="AF395" s="311"/>
      <c r="AG395" s="297"/>
      <c r="AH395" s="311"/>
      <c r="AI395" s="311"/>
      <c r="AJ395" s="311"/>
      <c r="AK395" s="311"/>
      <c r="AL395" s="312"/>
      <c r="AM395" s="311"/>
      <c r="AN395" s="297"/>
      <c r="AO395" s="311"/>
      <c r="AP395" s="311"/>
      <c r="AQ395" s="311"/>
      <c r="AR395" s="311"/>
      <c r="AS395" s="312"/>
      <c r="AT395" s="311"/>
      <c r="AU395" s="297"/>
      <c r="AV395" s="311"/>
      <c r="AW395" s="311"/>
      <c r="AX395" s="311"/>
      <c r="AY395" s="311"/>
      <c r="AZ395" s="312"/>
      <c r="BA395" s="311"/>
      <c r="BB395" s="297"/>
      <c r="BC395" s="311"/>
      <c r="BD395" s="311"/>
      <c r="BE395" s="311"/>
      <c r="BF395" s="311"/>
      <c r="BG395" s="312"/>
      <c r="BH395" s="311"/>
      <c r="BI395" s="297"/>
      <c r="BJ395" s="311"/>
      <c r="BK395" s="311"/>
      <c r="BL395" s="311"/>
      <c r="BM395" s="311"/>
      <c r="BN395" s="312"/>
      <c r="BO395" s="311"/>
      <c r="BP395" s="297"/>
      <c r="BQ395" s="311"/>
      <c r="BR395" s="311"/>
      <c r="BS395" s="311"/>
      <c r="BT395" s="311"/>
      <c r="BU395" s="312"/>
      <c r="BV395" s="311"/>
      <c r="BW395" s="297"/>
      <c r="BX395" s="311"/>
      <c r="BY395" s="311"/>
      <c r="BZ395" s="311"/>
      <c r="CA395" s="311"/>
      <c r="CB395" s="312"/>
      <c r="CC395" s="311"/>
      <c r="CD395" s="297"/>
      <c r="CE395" s="311"/>
      <c r="CF395" s="311"/>
      <c r="CG395" s="311"/>
      <c r="CH395" s="311"/>
      <c r="CI395" s="312"/>
      <c r="CJ395" s="311"/>
      <c r="CK395" s="297"/>
      <c r="CL395" s="311"/>
      <c r="CM395" s="311"/>
      <c r="CN395" s="311"/>
      <c r="CO395" s="311"/>
      <c r="CP395" s="312"/>
      <c r="CQ395" s="311"/>
      <c r="CR395" s="297"/>
      <c r="CS395" s="311"/>
      <c r="CT395" s="311"/>
      <c r="CU395" s="311"/>
      <c r="CV395" s="311"/>
      <c r="CW395" s="312"/>
      <c r="CX395" s="311"/>
      <c r="CY395" s="297"/>
      <c r="CZ395" s="311"/>
      <c r="DA395" s="311"/>
      <c r="DB395" s="311"/>
      <c r="DC395" s="311"/>
      <c r="DD395" s="312"/>
      <c r="DE395" s="311"/>
      <c r="DF395" s="297"/>
      <c r="DG395" s="311"/>
      <c r="DH395" s="311"/>
      <c r="DI395" s="311"/>
      <c r="DJ395" s="311"/>
      <c r="DK395" s="312"/>
      <c r="DL395" s="311"/>
      <c r="DM395" s="297"/>
      <c r="DN395" s="311"/>
      <c r="DO395" s="311"/>
      <c r="DP395" s="311"/>
      <c r="DQ395" s="311"/>
      <c r="DR395" s="312"/>
      <c r="DS395" s="311"/>
      <c r="DT395" s="297"/>
      <c r="DU395" s="311"/>
      <c r="DV395" s="311"/>
      <c r="DW395" s="311"/>
      <c r="DX395" s="311"/>
      <c r="DY395" s="312"/>
      <c r="DZ395" s="311"/>
      <c r="EA395" s="297"/>
      <c r="EB395" s="311"/>
      <c r="EC395" s="311"/>
      <c r="ED395" s="311"/>
      <c r="EE395" s="311"/>
      <c r="EF395" s="312"/>
      <c r="EG395" s="311"/>
      <c r="EH395" s="297"/>
      <c r="EI395" s="311"/>
      <c r="EJ395" s="311"/>
      <c r="EK395" s="311"/>
      <c r="EL395" s="311"/>
      <c r="EM395" s="312"/>
      <c r="EN395" s="311"/>
      <c r="EO395" s="297"/>
      <c r="EP395" s="311"/>
      <c r="EQ395" s="311"/>
      <c r="ER395" s="311"/>
      <c r="ES395" s="311"/>
      <c r="ET395" s="312"/>
      <c r="EU395" s="311"/>
      <c r="EV395" s="297"/>
      <c r="EW395" s="311"/>
      <c r="EX395" s="311"/>
      <c r="EY395" s="311"/>
      <c r="EZ395" s="311"/>
      <c r="FA395" s="312"/>
      <c r="FB395" s="311"/>
      <c r="FC395" s="298"/>
    </row>
    <row r="396" spans="1:159" s="205" customFormat="1" ht="39.9" customHeight="1" x14ac:dyDescent="0.25">
      <c r="A396" s="206"/>
      <c r="B396" s="196"/>
      <c r="C396" s="292"/>
      <c r="D396" s="198"/>
      <c r="E396" s="299"/>
      <c r="F396" s="200"/>
      <c r="G396" s="301"/>
      <c r="H396" s="303"/>
      <c r="I396" s="299"/>
      <c r="J396" s="299"/>
      <c r="K396" s="299"/>
      <c r="L396" s="289"/>
      <c r="M396" s="299"/>
      <c r="N396" s="289"/>
      <c r="O396" s="363" t="str">
        <f>IF(P396="","",IF(OR(I396="",J396=""),"",IF(AND(ISNUMBER(FIND("post-", I396)),J396=ProductCode!$I$12),ProductCode!$F$19,IF(AND(ISNUMBER(FIND("pre-", I396)),J396=ProductCode!$I$12),ProductCode!$F$20,IF(ISNUMBER(FIND("post-", I396)),ProductCode!$F$17,ProductCode!$F$18)))))</f>
        <v/>
      </c>
      <c r="P396" s="295" t="str">
        <f t="shared" si="16"/>
        <v/>
      </c>
      <c r="Q396" s="306"/>
      <c r="R396" s="203"/>
      <c r="S396" s="308" t="str">
        <f t="shared" si="17"/>
        <v/>
      </c>
      <c r="T396" s="311"/>
      <c r="U396" s="311"/>
      <c r="V396" s="311"/>
      <c r="W396" s="311"/>
      <c r="X396" s="312"/>
      <c r="Y396" s="311"/>
      <c r="Z396" s="297"/>
      <c r="AA396" s="311"/>
      <c r="AB396" s="311"/>
      <c r="AC396" s="311"/>
      <c r="AD396" s="311"/>
      <c r="AE396" s="312"/>
      <c r="AF396" s="311"/>
      <c r="AG396" s="297"/>
      <c r="AH396" s="311"/>
      <c r="AI396" s="311"/>
      <c r="AJ396" s="311"/>
      <c r="AK396" s="311"/>
      <c r="AL396" s="312"/>
      <c r="AM396" s="311"/>
      <c r="AN396" s="297"/>
      <c r="AO396" s="311"/>
      <c r="AP396" s="311"/>
      <c r="AQ396" s="311"/>
      <c r="AR396" s="311"/>
      <c r="AS396" s="312"/>
      <c r="AT396" s="311"/>
      <c r="AU396" s="297"/>
      <c r="AV396" s="311"/>
      <c r="AW396" s="311"/>
      <c r="AX396" s="311"/>
      <c r="AY396" s="311"/>
      <c r="AZ396" s="312"/>
      <c r="BA396" s="311"/>
      <c r="BB396" s="297"/>
      <c r="BC396" s="311"/>
      <c r="BD396" s="311"/>
      <c r="BE396" s="311"/>
      <c r="BF396" s="311"/>
      <c r="BG396" s="312"/>
      <c r="BH396" s="311"/>
      <c r="BI396" s="297"/>
      <c r="BJ396" s="311"/>
      <c r="BK396" s="311"/>
      <c r="BL396" s="311"/>
      <c r="BM396" s="311"/>
      <c r="BN396" s="312"/>
      <c r="BO396" s="311"/>
      <c r="BP396" s="297"/>
      <c r="BQ396" s="311"/>
      <c r="BR396" s="311"/>
      <c r="BS396" s="311"/>
      <c r="BT396" s="311"/>
      <c r="BU396" s="312"/>
      <c r="BV396" s="311"/>
      <c r="BW396" s="297"/>
      <c r="BX396" s="311"/>
      <c r="BY396" s="311"/>
      <c r="BZ396" s="311"/>
      <c r="CA396" s="311"/>
      <c r="CB396" s="312"/>
      <c r="CC396" s="311"/>
      <c r="CD396" s="297"/>
      <c r="CE396" s="311"/>
      <c r="CF396" s="311"/>
      <c r="CG396" s="311"/>
      <c r="CH396" s="311"/>
      <c r="CI396" s="312"/>
      <c r="CJ396" s="311"/>
      <c r="CK396" s="297"/>
      <c r="CL396" s="311"/>
      <c r="CM396" s="311"/>
      <c r="CN396" s="311"/>
      <c r="CO396" s="311"/>
      <c r="CP396" s="312"/>
      <c r="CQ396" s="311"/>
      <c r="CR396" s="297"/>
      <c r="CS396" s="311"/>
      <c r="CT396" s="311"/>
      <c r="CU396" s="311"/>
      <c r="CV396" s="311"/>
      <c r="CW396" s="312"/>
      <c r="CX396" s="311"/>
      <c r="CY396" s="297"/>
      <c r="CZ396" s="311"/>
      <c r="DA396" s="311"/>
      <c r="DB396" s="311"/>
      <c r="DC396" s="311"/>
      <c r="DD396" s="312"/>
      <c r="DE396" s="311"/>
      <c r="DF396" s="297"/>
      <c r="DG396" s="311"/>
      <c r="DH396" s="311"/>
      <c r="DI396" s="311"/>
      <c r="DJ396" s="311"/>
      <c r="DK396" s="312"/>
      <c r="DL396" s="311"/>
      <c r="DM396" s="297"/>
      <c r="DN396" s="311"/>
      <c r="DO396" s="311"/>
      <c r="DP396" s="311"/>
      <c r="DQ396" s="311"/>
      <c r="DR396" s="312"/>
      <c r="DS396" s="311"/>
      <c r="DT396" s="297"/>
      <c r="DU396" s="311"/>
      <c r="DV396" s="311"/>
      <c r="DW396" s="311"/>
      <c r="DX396" s="311"/>
      <c r="DY396" s="312"/>
      <c r="DZ396" s="311"/>
      <c r="EA396" s="297"/>
      <c r="EB396" s="311"/>
      <c r="EC396" s="311"/>
      <c r="ED396" s="311"/>
      <c r="EE396" s="311"/>
      <c r="EF396" s="312"/>
      <c r="EG396" s="311"/>
      <c r="EH396" s="297"/>
      <c r="EI396" s="311"/>
      <c r="EJ396" s="311"/>
      <c r="EK396" s="311"/>
      <c r="EL396" s="311"/>
      <c r="EM396" s="312"/>
      <c r="EN396" s="311"/>
      <c r="EO396" s="297"/>
      <c r="EP396" s="311"/>
      <c r="EQ396" s="311"/>
      <c r="ER396" s="311"/>
      <c r="ES396" s="311"/>
      <c r="ET396" s="312"/>
      <c r="EU396" s="311"/>
      <c r="EV396" s="297"/>
      <c r="EW396" s="311"/>
      <c r="EX396" s="311"/>
      <c r="EY396" s="311"/>
      <c r="EZ396" s="311"/>
      <c r="FA396" s="312"/>
      <c r="FB396" s="311"/>
      <c r="FC396" s="298"/>
    </row>
    <row r="397" spans="1:159" s="205" customFormat="1" ht="39.9" customHeight="1" x14ac:dyDescent="0.25">
      <c r="A397" s="206"/>
      <c r="B397" s="196"/>
      <c r="C397" s="292"/>
      <c r="D397" s="198"/>
      <c r="E397" s="299"/>
      <c r="F397" s="200"/>
      <c r="G397" s="301"/>
      <c r="H397" s="303"/>
      <c r="I397" s="299"/>
      <c r="J397" s="299"/>
      <c r="K397" s="299"/>
      <c r="L397" s="289"/>
      <c r="M397" s="299"/>
      <c r="N397" s="289"/>
      <c r="O397" s="363" t="str">
        <f>IF(P397="","",IF(OR(I397="",J397=""),"",IF(AND(ISNUMBER(FIND("post-", I397)),J397=ProductCode!$I$12),ProductCode!$F$19,IF(AND(ISNUMBER(FIND("pre-", I397)),J397=ProductCode!$I$12),ProductCode!$F$20,IF(ISNUMBER(FIND("post-", I397)),ProductCode!$F$17,ProductCode!$F$18)))))</f>
        <v/>
      </c>
      <c r="P397" s="295" t="str">
        <f t="shared" si="16"/>
        <v/>
      </c>
      <c r="Q397" s="306"/>
      <c r="R397" s="203"/>
      <c r="S397" s="308" t="str">
        <f t="shared" si="17"/>
        <v/>
      </c>
      <c r="T397" s="311"/>
      <c r="U397" s="311"/>
      <c r="V397" s="311"/>
      <c r="W397" s="311"/>
      <c r="X397" s="312"/>
      <c r="Y397" s="311"/>
      <c r="Z397" s="297"/>
      <c r="AA397" s="311"/>
      <c r="AB397" s="311"/>
      <c r="AC397" s="311"/>
      <c r="AD397" s="311"/>
      <c r="AE397" s="312"/>
      <c r="AF397" s="311"/>
      <c r="AG397" s="297"/>
      <c r="AH397" s="311"/>
      <c r="AI397" s="311"/>
      <c r="AJ397" s="311"/>
      <c r="AK397" s="311"/>
      <c r="AL397" s="312"/>
      <c r="AM397" s="311"/>
      <c r="AN397" s="297"/>
      <c r="AO397" s="311"/>
      <c r="AP397" s="311"/>
      <c r="AQ397" s="311"/>
      <c r="AR397" s="311"/>
      <c r="AS397" s="312"/>
      <c r="AT397" s="311"/>
      <c r="AU397" s="297"/>
      <c r="AV397" s="311"/>
      <c r="AW397" s="311"/>
      <c r="AX397" s="311"/>
      <c r="AY397" s="311"/>
      <c r="AZ397" s="312"/>
      <c r="BA397" s="311"/>
      <c r="BB397" s="297"/>
      <c r="BC397" s="311"/>
      <c r="BD397" s="311"/>
      <c r="BE397" s="311"/>
      <c r="BF397" s="311"/>
      <c r="BG397" s="312"/>
      <c r="BH397" s="311"/>
      <c r="BI397" s="297"/>
      <c r="BJ397" s="311"/>
      <c r="BK397" s="311"/>
      <c r="BL397" s="311"/>
      <c r="BM397" s="311"/>
      <c r="BN397" s="312"/>
      <c r="BO397" s="311"/>
      <c r="BP397" s="297"/>
      <c r="BQ397" s="311"/>
      <c r="BR397" s="311"/>
      <c r="BS397" s="311"/>
      <c r="BT397" s="311"/>
      <c r="BU397" s="312"/>
      <c r="BV397" s="311"/>
      <c r="BW397" s="297"/>
      <c r="BX397" s="311"/>
      <c r="BY397" s="311"/>
      <c r="BZ397" s="311"/>
      <c r="CA397" s="311"/>
      <c r="CB397" s="312"/>
      <c r="CC397" s="311"/>
      <c r="CD397" s="297"/>
      <c r="CE397" s="311"/>
      <c r="CF397" s="311"/>
      <c r="CG397" s="311"/>
      <c r="CH397" s="311"/>
      <c r="CI397" s="312"/>
      <c r="CJ397" s="311"/>
      <c r="CK397" s="297"/>
      <c r="CL397" s="311"/>
      <c r="CM397" s="311"/>
      <c r="CN397" s="311"/>
      <c r="CO397" s="311"/>
      <c r="CP397" s="312"/>
      <c r="CQ397" s="311"/>
      <c r="CR397" s="297"/>
      <c r="CS397" s="311"/>
      <c r="CT397" s="311"/>
      <c r="CU397" s="311"/>
      <c r="CV397" s="311"/>
      <c r="CW397" s="312"/>
      <c r="CX397" s="311"/>
      <c r="CY397" s="297"/>
      <c r="CZ397" s="311"/>
      <c r="DA397" s="311"/>
      <c r="DB397" s="311"/>
      <c r="DC397" s="311"/>
      <c r="DD397" s="312"/>
      <c r="DE397" s="311"/>
      <c r="DF397" s="297"/>
      <c r="DG397" s="311"/>
      <c r="DH397" s="311"/>
      <c r="DI397" s="311"/>
      <c r="DJ397" s="311"/>
      <c r="DK397" s="312"/>
      <c r="DL397" s="311"/>
      <c r="DM397" s="297"/>
      <c r="DN397" s="311"/>
      <c r="DO397" s="311"/>
      <c r="DP397" s="311"/>
      <c r="DQ397" s="311"/>
      <c r="DR397" s="312"/>
      <c r="DS397" s="311"/>
      <c r="DT397" s="297"/>
      <c r="DU397" s="311"/>
      <c r="DV397" s="311"/>
      <c r="DW397" s="311"/>
      <c r="DX397" s="311"/>
      <c r="DY397" s="312"/>
      <c r="DZ397" s="311"/>
      <c r="EA397" s="297"/>
      <c r="EB397" s="311"/>
      <c r="EC397" s="311"/>
      <c r="ED397" s="311"/>
      <c r="EE397" s="311"/>
      <c r="EF397" s="312"/>
      <c r="EG397" s="311"/>
      <c r="EH397" s="297"/>
      <c r="EI397" s="311"/>
      <c r="EJ397" s="311"/>
      <c r="EK397" s="311"/>
      <c r="EL397" s="311"/>
      <c r="EM397" s="312"/>
      <c r="EN397" s="311"/>
      <c r="EO397" s="297"/>
      <c r="EP397" s="311"/>
      <c r="EQ397" s="311"/>
      <c r="ER397" s="311"/>
      <c r="ES397" s="311"/>
      <c r="ET397" s="312"/>
      <c r="EU397" s="311"/>
      <c r="EV397" s="297"/>
      <c r="EW397" s="311"/>
      <c r="EX397" s="311"/>
      <c r="EY397" s="311"/>
      <c r="EZ397" s="311"/>
      <c r="FA397" s="312"/>
      <c r="FB397" s="311"/>
      <c r="FC397" s="298"/>
    </row>
    <row r="398" spans="1:159" s="205" customFormat="1" ht="39.9" customHeight="1" x14ac:dyDescent="0.25">
      <c r="A398" s="206"/>
      <c r="B398" s="196"/>
      <c r="C398" s="292"/>
      <c r="D398" s="198"/>
      <c r="E398" s="299"/>
      <c r="F398" s="200"/>
      <c r="G398" s="301"/>
      <c r="H398" s="303"/>
      <c r="I398" s="299"/>
      <c r="J398" s="299"/>
      <c r="K398" s="299"/>
      <c r="L398" s="289"/>
      <c r="M398" s="299"/>
      <c r="N398" s="289"/>
      <c r="O398" s="363" t="str">
        <f>IF(P398="","",IF(OR(I398="",J398=""),"",IF(AND(ISNUMBER(FIND("post-", I398)),J398=ProductCode!$I$12),ProductCode!$F$19,IF(AND(ISNUMBER(FIND("pre-", I398)),J398=ProductCode!$I$12),ProductCode!$F$20,IF(ISNUMBER(FIND("post-", I398)),ProductCode!$F$17,ProductCode!$F$18)))))</f>
        <v/>
      </c>
      <c r="P398" s="295" t="str">
        <f t="shared" si="16"/>
        <v/>
      </c>
      <c r="Q398" s="306"/>
      <c r="R398" s="203"/>
      <c r="S398" s="308" t="str">
        <f t="shared" si="17"/>
        <v/>
      </c>
      <c r="T398" s="311"/>
      <c r="U398" s="311"/>
      <c r="V398" s="311"/>
      <c r="W398" s="311"/>
      <c r="X398" s="312"/>
      <c r="Y398" s="311"/>
      <c r="Z398" s="297"/>
      <c r="AA398" s="311"/>
      <c r="AB398" s="311"/>
      <c r="AC398" s="311"/>
      <c r="AD398" s="311"/>
      <c r="AE398" s="312"/>
      <c r="AF398" s="311"/>
      <c r="AG398" s="297"/>
      <c r="AH398" s="311"/>
      <c r="AI398" s="311"/>
      <c r="AJ398" s="311"/>
      <c r="AK398" s="311"/>
      <c r="AL398" s="312"/>
      <c r="AM398" s="311"/>
      <c r="AN398" s="297"/>
      <c r="AO398" s="311"/>
      <c r="AP398" s="311"/>
      <c r="AQ398" s="311"/>
      <c r="AR398" s="311"/>
      <c r="AS398" s="312"/>
      <c r="AT398" s="311"/>
      <c r="AU398" s="297"/>
      <c r="AV398" s="311"/>
      <c r="AW398" s="311"/>
      <c r="AX398" s="311"/>
      <c r="AY398" s="311"/>
      <c r="AZ398" s="312"/>
      <c r="BA398" s="311"/>
      <c r="BB398" s="297"/>
      <c r="BC398" s="311"/>
      <c r="BD398" s="311"/>
      <c r="BE398" s="311"/>
      <c r="BF398" s="311"/>
      <c r="BG398" s="312"/>
      <c r="BH398" s="311"/>
      <c r="BI398" s="297"/>
      <c r="BJ398" s="311"/>
      <c r="BK398" s="311"/>
      <c r="BL398" s="311"/>
      <c r="BM398" s="311"/>
      <c r="BN398" s="312"/>
      <c r="BO398" s="311"/>
      <c r="BP398" s="297"/>
      <c r="BQ398" s="311"/>
      <c r="BR398" s="311"/>
      <c r="BS398" s="311"/>
      <c r="BT398" s="311"/>
      <c r="BU398" s="312"/>
      <c r="BV398" s="311"/>
      <c r="BW398" s="297"/>
      <c r="BX398" s="311"/>
      <c r="BY398" s="311"/>
      <c r="BZ398" s="311"/>
      <c r="CA398" s="311"/>
      <c r="CB398" s="312"/>
      <c r="CC398" s="311"/>
      <c r="CD398" s="297"/>
      <c r="CE398" s="311"/>
      <c r="CF398" s="311"/>
      <c r="CG398" s="311"/>
      <c r="CH398" s="311"/>
      <c r="CI398" s="312"/>
      <c r="CJ398" s="311"/>
      <c r="CK398" s="297"/>
      <c r="CL398" s="311"/>
      <c r="CM398" s="311"/>
      <c r="CN398" s="311"/>
      <c r="CO398" s="311"/>
      <c r="CP398" s="312"/>
      <c r="CQ398" s="311"/>
      <c r="CR398" s="297"/>
      <c r="CS398" s="311"/>
      <c r="CT398" s="311"/>
      <c r="CU398" s="311"/>
      <c r="CV398" s="311"/>
      <c r="CW398" s="312"/>
      <c r="CX398" s="311"/>
      <c r="CY398" s="297"/>
      <c r="CZ398" s="311"/>
      <c r="DA398" s="311"/>
      <c r="DB398" s="311"/>
      <c r="DC398" s="311"/>
      <c r="DD398" s="312"/>
      <c r="DE398" s="311"/>
      <c r="DF398" s="297"/>
      <c r="DG398" s="311"/>
      <c r="DH398" s="311"/>
      <c r="DI398" s="311"/>
      <c r="DJ398" s="311"/>
      <c r="DK398" s="312"/>
      <c r="DL398" s="311"/>
      <c r="DM398" s="297"/>
      <c r="DN398" s="311"/>
      <c r="DO398" s="311"/>
      <c r="DP398" s="311"/>
      <c r="DQ398" s="311"/>
      <c r="DR398" s="312"/>
      <c r="DS398" s="311"/>
      <c r="DT398" s="297"/>
      <c r="DU398" s="311"/>
      <c r="DV398" s="311"/>
      <c r="DW398" s="311"/>
      <c r="DX398" s="311"/>
      <c r="DY398" s="312"/>
      <c r="DZ398" s="311"/>
      <c r="EA398" s="297"/>
      <c r="EB398" s="311"/>
      <c r="EC398" s="311"/>
      <c r="ED398" s="311"/>
      <c r="EE398" s="311"/>
      <c r="EF398" s="312"/>
      <c r="EG398" s="311"/>
      <c r="EH398" s="297"/>
      <c r="EI398" s="311"/>
      <c r="EJ398" s="311"/>
      <c r="EK398" s="311"/>
      <c r="EL398" s="311"/>
      <c r="EM398" s="312"/>
      <c r="EN398" s="311"/>
      <c r="EO398" s="297"/>
      <c r="EP398" s="311"/>
      <c r="EQ398" s="311"/>
      <c r="ER398" s="311"/>
      <c r="ES398" s="311"/>
      <c r="ET398" s="312"/>
      <c r="EU398" s="311"/>
      <c r="EV398" s="297"/>
      <c r="EW398" s="311"/>
      <c r="EX398" s="311"/>
      <c r="EY398" s="311"/>
      <c r="EZ398" s="311"/>
      <c r="FA398" s="312"/>
      <c r="FB398" s="311"/>
      <c r="FC398" s="298"/>
    </row>
    <row r="399" spans="1:159" s="205" customFormat="1" ht="39.9" customHeight="1" x14ac:dyDescent="0.25">
      <c r="A399" s="206"/>
      <c r="B399" s="196"/>
      <c r="C399" s="292"/>
      <c r="D399" s="198"/>
      <c r="E399" s="299"/>
      <c r="F399" s="200"/>
      <c r="G399" s="301"/>
      <c r="H399" s="303"/>
      <c r="I399" s="299"/>
      <c r="J399" s="299"/>
      <c r="K399" s="299"/>
      <c r="L399" s="289"/>
      <c r="M399" s="299"/>
      <c r="N399" s="289"/>
      <c r="O399" s="363" t="str">
        <f>IF(P399="","",IF(OR(I399="",J399=""),"",IF(AND(ISNUMBER(FIND("post-", I399)),J399=ProductCode!$I$12),ProductCode!$F$19,IF(AND(ISNUMBER(FIND("pre-", I399)),J399=ProductCode!$I$12),ProductCode!$F$20,IF(ISNUMBER(FIND("post-", I399)),ProductCode!$F$17,ProductCode!$F$18)))))</f>
        <v/>
      </c>
      <c r="P399" s="295" t="str">
        <f t="shared" si="16"/>
        <v/>
      </c>
      <c r="Q399" s="306"/>
      <c r="R399" s="203"/>
      <c r="S399" s="308" t="str">
        <f t="shared" si="17"/>
        <v/>
      </c>
      <c r="T399" s="311"/>
      <c r="U399" s="311"/>
      <c r="V399" s="311"/>
      <c r="W399" s="311"/>
      <c r="X399" s="312"/>
      <c r="Y399" s="311"/>
      <c r="Z399" s="297"/>
      <c r="AA399" s="311"/>
      <c r="AB399" s="311"/>
      <c r="AC399" s="311"/>
      <c r="AD399" s="311"/>
      <c r="AE399" s="312"/>
      <c r="AF399" s="311"/>
      <c r="AG399" s="297"/>
      <c r="AH399" s="311"/>
      <c r="AI399" s="311"/>
      <c r="AJ399" s="311"/>
      <c r="AK399" s="311"/>
      <c r="AL399" s="312"/>
      <c r="AM399" s="311"/>
      <c r="AN399" s="297"/>
      <c r="AO399" s="311"/>
      <c r="AP399" s="311"/>
      <c r="AQ399" s="311"/>
      <c r="AR399" s="311"/>
      <c r="AS399" s="312"/>
      <c r="AT399" s="311"/>
      <c r="AU399" s="297"/>
      <c r="AV399" s="311"/>
      <c r="AW399" s="311"/>
      <c r="AX399" s="311"/>
      <c r="AY399" s="311"/>
      <c r="AZ399" s="312"/>
      <c r="BA399" s="311"/>
      <c r="BB399" s="297"/>
      <c r="BC399" s="311"/>
      <c r="BD399" s="311"/>
      <c r="BE399" s="311"/>
      <c r="BF399" s="311"/>
      <c r="BG399" s="312"/>
      <c r="BH399" s="311"/>
      <c r="BI399" s="297"/>
      <c r="BJ399" s="311"/>
      <c r="BK399" s="311"/>
      <c r="BL399" s="311"/>
      <c r="BM399" s="311"/>
      <c r="BN399" s="312"/>
      <c r="BO399" s="311"/>
      <c r="BP399" s="297"/>
      <c r="BQ399" s="311"/>
      <c r="BR399" s="311"/>
      <c r="BS399" s="311"/>
      <c r="BT399" s="311"/>
      <c r="BU399" s="312"/>
      <c r="BV399" s="311"/>
      <c r="BW399" s="297"/>
      <c r="BX399" s="311"/>
      <c r="BY399" s="311"/>
      <c r="BZ399" s="311"/>
      <c r="CA399" s="311"/>
      <c r="CB399" s="312"/>
      <c r="CC399" s="311"/>
      <c r="CD399" s="297"/>
      <c r="CE399" s="311"/>
      <c r="CF399" s="311"/>
      <c r="CG399" s="311"/>
      <c r="CH399" s="311"/>
      <c r="CI399" s="312"/>
      <c r="CJ399" s="311"/>
      <c r="CK399" s="297"/>
      <c r="CL399" s="311"/>
      <c r="CM399" s="311"/>
      <c r="CN399" s="311"/>
      <c r="CO399" s="311"/>
      <c r="CP399" s="312"/>
      <c r="CQ399" s="311"/>
      <c r="CR399" s="297"/>
      <c r="CS399" s="311"/>
      <c r="CT399" s="311"/>
      <c r="CU399" s="311"/>
      <c r="CV399" s="311"/>
      <c r="CW399" s="312"/>
      <c r="CX399" s="311"/>
      <c r="CY399" s="297"/>
      <c r="CZ399" s="311"/>
      <c r="DA399" s="311"/>
      <c r="DB399" s="311"/>
      <c r="DC399" s="311"/>
      <c r="DD399" s="312"/>
      <c r="DE399" s="311"/>
      <c r="DF399" s="297"/>
      <c r="DG399" s="311"/>
      <c r="DH399" s="311"/>
      <c r="DI399" s="311"/>
      <c r="DJ399" s="311"/>
      <c r="DK399" s="312"/>
      <c r="DL399" s="311"/>
      <c r="DM399" s="297"/>
      <c r="DN399" s="311"/>
      <c r="DO399" s="311"/>
      <c r="DP399" s="311"/>
      <c r="DQ399" s="311"/>
      <c r="DR399" s="312"/>
      <c r="DS399" s="311"/>
      <c r="DT399" s="297"/>
      <c r="DU399" s="311"/>
      <c r="DV399" s="311"/>
      <c r="DW399" s="311"/>
      <c r="DX399" s="311"/>
      <c r="DY399" s="312"/>
      <c r="DZ399" s="311"/>
      <c r="EA399" s="297"/>
      <c r="EB399" s="311"/>
      <c r="EC399" s="311"/>
      <c r="ED399" s="311"/>
      <c r="EE399" s="311"/>
      <c r="EF399" s="312"/>
      <c r="EG399" s="311"/>
      <c r="EH399" s="297"/>
      <c r="EI399" s="311"/>
      <c r="EJ399" s="311"/>
      <c r="EK399" s="311"/>
      <c r="EL399" s="311"/>
      <c r="EM399" s="312"/>
      <c r="EN399" s="311"/>
      <c r="EO399" s="297"/>
      <c r="EP399" s="311"/>
      <c r="EQ399" s="311"/>
      <c r="ER399" s="311"/>
      <c r="ES399" s="311"/>
      <c r="ET399" s="312"/>
      <c r="EU399" s="311"/>
      <c r="EV399" s="297"/>
      <c r="EW399" s="311"/>
      <c r="EX399" s="311"/>
      <c r="EY399" s="311"/>
      <c r="EZ399" s="311"/>
      <c r="FA399" s="312"/>
      <c r="FB399" s="311"/>
      <c r="FC399" s="298"/>
    </row>
    <row r="400" spans="1:159" s="205" customFormat="1" ht="39.9" customHeight="1" x14ac:dyDescent="0.25">
      <c r="A400" s="206"/>
      <c r="B400" s="196"/>
      <c r="C400" s="292"/>
      <c r="D400" s="198"/>
      <c r="E400" s="299"/>
      <c r="F400" s="200"/>
      <c r="G400" s="301"/>
      <c r="H400" s="303"/>
      <c r="I400" s="299"/>
      <c r="J400" s="299"/>
      <c r="K400" s="299"/>
      <c r="L400" s="289"/>
      <c r="M400" s="299"/>
      <c r="N400" s="289"/>
      <c r="O400" s="363" t="str">
        <f>IF(P400="","",IF(OR(I400="",J400=""),"",IF(AND(ISNUMBER(FIND("post-", I400)),J400=ProductCode!$I$12),ProductCode!$F$19,IF(AND(ISNUMBER(FIND("pre-", I400)),J400=ProductCode!$I$12),ProductCode!$F$20,IF(ISNUMBER(FIND("post-", I400)),ProductCode!$F$17,ProductCode!$F$18)))))</f>
        <v/>
      </c>
      <c r="P400" s="295" t="str">
        <f t="shared" si="16"/>
        <v/>
      </c>
      <c r="Q400" s="306"/>
      <c r="R400" s="203"/>
      <c r="S400" s="308" t="str">
        <f t="shared" si="17"/>
        <v/>
      </c>
      <c r="T400" s="311"/>
      <c r="U400" s="311"/>
      <c r="V400" s="311"/>
      <c r="W400" s="311"/>
      <c r="X400" s="312"/>
      <c r="Y400" s="311"/>
      <c r="Z400" s="297"/>
      <c r="AA400" s="311"/>
      <c r="AB400" s="311"/>
      <c r="AC400" s="311"/>
      <c r="AD400" s="311"/>
      <c r="AE400" s="312"/>
      <c r="AF400" s="311"/>
      <c r="AG400" s="297"/>
      <c r="AH400" s="311"/>
      <c r="AI400" s="311"/>
      <c r="AJ400" s="311"/>
      <c r="AK400" s="311"/>
      <c r="AL400" s="312"/>
      <c r="AM400" s="311"/>
      <c r="AN400" s="297"/>
      <c r="AO400" s="311"/>
      <c r="AP400" s="311"/>
      <c r="AQ400" s="311"/>
      <c r="AR400" s="311"/>
      <c r="AS400" s="312"/>
      <c r="AT400" s="311"/>
      <c r="AU400" s="297"/>
      <c r="AV400" s="311"/>
      <c r="AW400" s="311"/>
      <c r="AX400" s="311"/>
      <c r="AY400" s="311"/>
      <c r="AZ400" s="312"/>
      <c r="BA400" s="311"/>
      <c r="BB400" s="297"/>
      <c r="BC400" s="311"/>
      <c r="BD400" s="311"/>
      <c r="BE400" s="311"/>
      <c r="BF400" s="311"/>
      <c r="BG400" s="312"/>
      <c r="BH400" s="311"/>
      <c r="BI400" s="297"/>
      <c r="BJ400" s="311"/>
      <c r="BK400" s="311"/>
      <c r="BL400" s="311"/>
      <c r="BM400" s="311"/>
      <c r="BN400" s="312"/>
      <c r="BO400" s="311"/>
      <c r="BP400" s="297"/>
      <c r="BQ400" s="311"/>
      <c r="BR400" s="311"/>
      <c r="BS400" s="311"/>
      <c r="BT400" s="311"/>
      <c r="BU400" s="312"/>
      <c r="BV400" s="311"/>
      <c r="BW400" s="297"/>
      <c r="BX400" s="311"/>
      <c r="BY400" s="311"/>
      <c r="BZ400" s="311"/>
      <c r="CA400" s="311"/>
      <c r="CB400" s="312"/>
      <c r="CC400" s="311"/>
      <c r="CD400" s="297"/>
      <c r="CE400" s="311"/>
      <c r="CF400" s="311"/>
      <c r="CG400" s="311"/>
      <c r="CH400" s="311"/>
      <c r="CI400" s="312"/>
      <c r="CJ400" s="311"/>
      <c r="CK400" s="297"/>
      <c r="CL400" s="311"/>
      <c r="CM400" s="311"/>
      <c r="CN400" s="311"/>
      <c r="CO400" s="311"/>
      <c r="CP400" s="312"/>
      <c r="CQ400" s="311"/>
      <c r="CR400" s="297"/>
      <c r="CS400" s="311"/>
      <c r="CT400" s="311"/>
      <c r="CU400" s="311"/>
      <c r="CV400" s="311"/>
      <c r="CW400" s="312"/>
      <c r="CX400" s="311"/>
      <c r="CY400" s="297"/>
      <c r="CZ400" s="311"/>
      <c r="DA400" s="311"/>
      <c r="DB400" s="311"/>
      <c r="DC400" s="311"/>
      <c r="DD400" s="312"/>
      <c r="DE400" s="311"/>
      <c r="DF400" s="297"/>
      <c r="DG400" s="311"/>
      <c r="DH400" s="311"/>
      <c r="DI400" s="311"/>
      <c r="DJ400" s="311"/>
      <c r="DK400" s="312"/>
      <c r="DL400" s="311"/>
      <c r="DM400" s="297"/>
      <c r="DN400" s="311"/>
      <c r="DO400" s="311"/>
      <c r="DP400" s="311"/>
      <c r="DQ400" s="311"/>
      <c r="DR400" s="312"/>
      <c r="DS400" s="311"/>
      <c r="DT400" s="297"/>
      <c r="DU400" s="311"/>
      <c r="DV400" s="311"/>
      <c r="DW400" s="311"/>
      <c r="DX400" s="311"/>
      <c r="DY400" s="312"/>
      <c r="DZ400" s="311"/>
      <c r="EA400" s="297"/>
      <c r="EB400" s="311"/>
      <c r="EC400" s="311"/>
      <c r="ED400" s="311"/>
      <c r="EE400" s="311"/>
      <c r="EF400" s="312"/>
      <c r="EG400" s="311"/>
      <c r="EH400" s="297"/>
      <c r="EI400" s="311"/>
      <c r="EJ400" s="311"/>
      <c r="EK400" s="311"/>
      <c r="EL400" s="311"/>
      <c r="EM400" s="312"/>
      <c r="EN400" s="311"/>
      <c r="EO400" s="297"/>
      <c r="EP400" s="311"/>
      <c r="EQ400" s="311"/>
      <c r="ER400" s="311"/>
      <c r="ES400" s="311"/>
      <c r="ET400" s="312"/>
      <c r="EU400" s="311"/>
      <c r="EV400" s="297"/>
      <c r="EW400" s="311"/>
      <c r="EX400" s="311"/>
      <c r="EY400" s="311"/>
      <c r="EZ400" s="311"/>
      <c r="FA400" s="312"/>
      <c r="FB400" s="311"/>
      <c r="FC400" s="298"/>
    </row>
    <row r="401" spans="1:159" s="205" customFormat="1" ht="39.9" customHeight="1" x14ac:dyDescent="0.25">
      <c r="A401" s="206"/>
      <c r="B401" s="196"/>
      <c r="C401" s="292"/>
      <c r="D401" s="198"/>
      <c r="E401" s="299"/>
      <c r="F401" s="200"/>
      <c r="G401" s="301"/>
      <c r="H401" s="303"/>
      <c r="I401" s="299"/>
      <c r="J401" s="299"/>
      <c r="K401" s="299"/>
      <c r="L401" s="289"/>
      <c r="M401" s="299"/>
      <c r="N401" s="289"/>
      <c r="O401" s="363" t="str">
        <f>IF(P401="","",IF(OR(I401="",J401=""),"",IF(AND(ISNUMBER(FIND("post-", I401)),J401=ProductCode!$I$12),ProductCode!$F$19,IF(AND(ISNUMBER(FIND("pre-", I401)),J401=ProductCode!$I$12),ProductCode!$F$20,IF(ISNUMBER(FIND("post-", I401)),ProductCode!$F$17,ProductCode!$F$18)))))</f>
        <v/>
      </c>
      <c r="P401" s="295" t="str">
        <f t="shared" si="16"/>
        <v/>
      </c>
      <c r="Q401" s="306"/>
      <c r="R401" s="203"/>
      <c r="S401" s="308" t="str">
        <f t="shared" si="17"/>
        <v/>
      </c>
      <c r="T401" s="311"/>
      <c r="U401" s="311"/>
      <c r="V401" s="311"/>
      <c r="W401" s="311"/>
      <c r="X401" s="312"/>
      <c r="Y401" s="311"/>
      <c r="Z401" s="297"/>
      <c r="AA401" s="311"/>
      <c r="AB401" s="311"/>
      <c r="AC401" s="311"/>
      <c r="AD401" s="311"/>
      <c r="AE401" s="312"/>
      <c r="AF401" s="311"/>
      <c r="AG401" s="297"/>
      <c r="AH401" s="311"/>
      <c r="AI401" s="311"/>
      <c r="AJ401" s="311"/>
      <c r="AK401" s="311"/>
      <c r="AL401" s="312"/>
      <c r="AM401" s="311"/>
      <c r="AN401" s="297"/>
      <c r="AO401" s="311"/>
      <c r="AP401" s="311"/>
      <c r="AQ401" s="311"/>
      <c r="AR401" s="311"/>
      <c r="AS401" s="312"/>
      <c r="AT401" s="311"/>
      <c r="AU401" s="297"/>
      <c r="AV401" s="311"/>
      <c r="AW401" s="311"/>
      <c r="AX401" s="311"/>
      <c r="AY401" s="311"/>
      <c r="AZ401" s="312"/>
      <c r="BA401" s="311"/>
      <c r="BB401" s="297"/>
      <c r="BC401" s="311"/>
      <c r="BD401" s="311"/>
      <c r="BE401" s="311"/>
      <c r="BF401" s="311"/>
      <c r="BG401" s="312"/>
      <c r="BH401" s="311"/>
      <c r="BI401" s="297"/>
      <c r="BJ401" s="311"/>
      <c r="BK401" s="311"/>
      <c r="BL401" s="311"/>
      <c r="BM401" s="311"/>
      <c r="BN401" s="312"/>
      <c r="BO401" s="311"/>
      <c r="BP401" s="297"/>
      <c r="BQ401" s="311"/>
      <c r="BR401" s="311"/>
      <c r="BS401" s="311"/>
      <c r="BT401" s="311"/>
      <c r="BU401" s="312"/>
      <c r="BV401" s="311"/>
      <c r="BW401" s="297"/>
      <c r="BX401" s="311"/>
      <c r="BY401" s="311"/>
      <c r="BZ401" s="311"/>
      <c r="CA401" s="311"/>
      <c r="CB401" s="312"/>
      <c r="CC401" s="311"/>
      <c r="CD401" s="297"/>
      <c r="CE401" s="311"/>
      <c r="CF401" s="311"/>
      <c r="CG401" s="311"/>
      <c r="CH401" s="311"/>
      <c r="CI401" s="312"/>
      <c r="CJ401" s="311"/>
      <c r="CK401" s="297"/>
      <c r="CL401" s="311"/>
      <c r="CM401" s="311"/>
      <c r="CN401" s="311"/>
      <c r="CO401" s="311"/>
      <c r="CP401" s="312"/>
      <c r="CQ401" s="311"/>
      <c r="CR401" s="297"/>
      <c r="CS401" s="311"/>
      <c r="CT401" s="311"/>
      <c r="CU401" s="311"/>
      <c r="CV401" s="311"/>
      <c r="CW401" s="312"/>
      <c r="CX401" s="311"/>
      <c r="CY401" s="297"/>
      <c r="CZ401" s="311"/>
      <c r="DA401" s="311"/>
      <c r="DB401" s="311"/>
      <c r="DC401" s="311"/>
      <c r="DD401" s="312"/>
      <c r="DE401" s="311"/>
      <c r="DF401" s="297"/>
      <c r="DG401" s="311"/>
      <c r="DH401" s="311"/>
      <c r="DI401" s="311"/>
      <c r="DJ401" s="311"/>
      <c r="DK401" s="312"/>
      <c r="DL401" s="311"/>
      <c r="DM401" s="297"/>
      <c r="DN401" s="311"/>
      <c r="DO401" s="311"/>
      <c r="DP401" s="311"/>
      <c r="DQ401" s="311"/>
      <c r="DR401" s="312"/>
      <c r="DS401" s="311"/>
      <c r="DT401" s="297"/>
      <c r="DU401" s="311"/>
      <c r="DV401" s="311"/>
      <c r="DW401" s="311"/>
      <c r="DX401" s="311"/>
      <c r="DY401" s="312"/>
      <c r="DZ401" s="311"/>
      <c r="EA401" s="297"/>
      <c r="EB401" s="311"/>
      <c r="EC401" s="311"/>
      <c r="ED401" s="311"/>
      <c r="EE401" s="311"/>
      <c r="EF401" s="312"/>
      <c r="EG401" s="311"/>
      <c r="EH401" s="297"/>
      <c r="EI401" s="311"/>
      <c r="EJ401" s="311"/>
      <c r="EK401" s="311"/>
      <c r="EL401" s="311"/>
      <c r="EM401" s="312"/>
      <c r="EN401" s="311"/>
      <c r="EO401" s="297"/>
      <c r="EP401" s="311"/>
      <c r="EQ401" s="311"/>
      <c r="ER401" s="311"/>
      <c r="ES401" s="311"/>
      <c r="ET401" s="312"/>
      <c r="EU401" s="311"/>
      <c r="EV401" s="297"/>
      <c r="EW401" s="311"/>
      <c r="EX401" s="311"/>
      <c r="EY401" s="311"/>
      <c r="EZ401" s="311"/>
      <c r="FA401" s="312"/>
      <c r="FB401" s="311"/>
      <c r="FC401" s="298"/>
    </row>
    <row r="402" spans="1:159" s="205" customFormat="1" ht="39.9" customHeight="1" x14ac:dyDescent="0.25">
      <c r="A402" s="206"/>
      <c r="B402" s="196"/>
      <c r="C402" s="292"/>
      <c r="D402" s="198"/>
      <c r="E402" s="299"/>
      <c r="F402" s="200"/>
      <c r="G402" s="301"/>
      <c r="H402" s="303"/>
      <c r="I402" s="299"/>
      <c r="J402" s="299"/>
      <c r="K402" s="299"/>
      <c r="L402" s="289"/>
      <c r="M402" s="299"/>
      <c r="N402" s="289"/>
      <c r="O402" s="363" t="str">
        <f>IF(P402="","",IF(OR(I402="",J402=""),"",IF(AND(ISNUMBER(FIND("post-", I402)),J402=ProductCode!$I$12),ProductCode!$F$19,IF(AND(ISNUMBER(FIND("pre-", I402)),J402=ProductCode!$I$12),ProductCode!$F$20,IF(ISNUMBER(FIND("post-", I402)),ProductCode!$F$17,ProductCode!$F$18)))))</f>
        <v/>
      </c>
      <c r="P402" s="295" t="str">
        <f t="shared" si="16"/>
        <v/>
      </c>
      <c r="Q402" s="306"/>
      <c r="R402" s="203"/>
      <c r="S402" s="308" t="str">
        <f t="shared" si="17"/>
        <v/>
      </c>
      <c r="T402" s="311"/>
      <c r="U402" s="311"/>
      <c r="V402" s="311"/>
      <c r="W402" s="311"/>
      <c r="X402" s="312"/>
      <c r="Y402" s="311"/>
      <c r="Z402" s="297"/>
      <c r="AA402" s="311"/>
      <c r="AB402" s="311"/>
      <c r="AC402" s="311"/>
      <c r="AD402" s="311"/>
      <c r="AE402" s="312"/>
      <c r="AF402" s="311"/>
      <c r="AG402" s="297"/>
      <c r="AH402" s="311"/>
      <c r="AI402" s="311"/>
      <c r="AJ402" s="311"/>
      <c r="AK402" s="311"/>
      <c r="AL402" s="312"/>
      <c r="AM402" s="311"/>
      <c r="AN402" s="297"/>
      <c r="AO402" s="311"/>
      <c r="AP402" s="311"/>
      <c r="AQ402" s="311"/>
      <c r="AR402" s="311"/>
      <c r="AS402" s="312"/>
      <c r="AT402" s="311"/>
      <c r="AU402" s="297"/>
      <c r="AV402" s="311"/>
      <c r="AW402" s="311"/>
      <c r="AX402" s="311"/>
      <c r="AY402" s="311"/>
      <c r="AZ402" s="312"/>
      <c r="BA402" s="311"/>
      <c r="BB402" s="297"/>
      <c r="BC402" s="311"/>
      <c r="BD402" s="311"/>
      <c r="BE402" s="311"/>
      <c r="BF402" s="311"/>
      <c r="BG402" s="312"/>
      <c r="BH402" s="311"/>
      <c r="BI402" s="297"/>
      <c r="BJ402" s="311"/>
      <c r="BK402" s="311"/>
      <c r="BL402" s="311"/>
      <c r="BM402" s="311"/>
      <c r="BN402" s="312"/>
      <c r="BO402" s="311"/>
      <c r="BP402" s="297"/>
      <c r="BQ402" s="311"/>
      <c r="BR402" s="311"/>
      <c r="BS402" s="311"/>
      <c r="BT402" s="311"/>
      <c r="BU402" s="312"/>
      <c r="BV402" s="311"/>
      <c r="BW402" s="297"/>
      <c r="BX402" s="311"/>
      <c r="BY402" s="311"/>
      <c r="BZ402" s="311"/>
      <c r="CA402" s="311"/>
      <c r="CB402" s="312"/>
      <c r="CC402" s="311"/>
      <c r="CD402" s="297"/>
      <c r="CE402" s="311"/>
      <c r="CF402" s="311"/>
      <c r="CG402" s="311"/>
      <c r="CH402" s="311"/>
      <c r="CI402" s="312"/>
      <c r="CJ402" s="311"/>
      <c r="CK402" s="297"/>
      <c r="CL402" s="311"/>
      <c r="CM402" s="311"/>
      <c r="CN402" s="311"/>
      <c r="CO402" s="311"/>
      <c r="CP402" s="312"/>
      <c r="CQ402" s="311"/>
      <c r="CR402" s="297"/>
      <c r="CS402" s="311"/>
      <c r="CT402" s="311"/>
      <c r="CU402" s="311"/>
      <c r="CV402" s="311"/>
      <c r="CW402" s="312"/>
      <c r="CX402" s="311"/>
      <c r="CY402" s="297"/>
      <c r="CZ402" s="311"/>
      <c r="DA402" s="311"/>
      <c r="DB402" s="311"/>
      <c r="DC402" s="311"/>
      <c r="DD402" s="312"/>
      <c r="DE402" s="311"/>
      <c r="DF402" s="297"/>
      <c r="DG402" s="311"/>
      <c r="DH402" s="311"/>
      <c r="DI402" s="311"/>
      <c r="DJ402" s="311"/>
      <c r="DK402" s="312"/>
      <c r="DL402" s="311"/>
      <c r="DM402" s="297"/>
      <c r="DN402" s="311"/>
      <c r="DO402" s="311"/>
      <c r="DP402" s="311"/>
      <c r="DQ402" s="311"/>
      <c r="DR402" s="312"/>
      <c r="DS402" s="311"/>
      <c r="DT402" s="297"/>
      <c r="DU402" s="311"/>
      <c r="DV402" s="311"/>
      <c r="DW402" s="311"/>
      <c r="DX402" s="311"/>
      <c r="DY402" s="312"/>
      <c r="DZ402" s="311"/>
      <c r="EA402" s="297"/>
      <c r="EB402" s="311"/>
      <c r="EC402" s="311"/>
      <c r="ED402" s="311"/>
      <c r="EE402" s="311"/>
      <c r="EF402" s="312"/>
      <c r="EG402" s="311"/>
      <c r="EH402" s="297"/>
      <c r="EI402" s="311"/>
      <c r="EJ402" s="311"/>
      <c r="EK402" s="311"/>
      <c r="EL402" s="311"/>
      <c r="EM402" s="312"/>
      <c r="EN402" s="311"/>
      <c r="EO402" s="297"/>
      <c r="EP402" s="311"/>
      <c r="EQ402" s="311"/>
      <c r="ER402" s="311"/>
      <c r="ES402" s="311"/>
      <c r="ET402" s="312"/>
      <c r="EU402" s="311"/>
      <c r="EV402" s="297"/>
      <c r="EW402" s="311"/>
      <c r="EX402" s="311"/>
      <c r="EY402" s="311"/>
      <c r="EZ402" s="311"/>
      <c r="FA402" s="312"/>
      <c r="FB402" s="311"/>
      <c r="FC402" s="298"/>
    </row>
    <row r="403" spans="1:159" s="205" customFormat="1" ht="39.9" customHeight="1" x14ac:dyDescent="0.25">
      <c r="A403" s="206"/>
      <c r="B403" s="196"/>
      <c r="C403" s="292"/>
      <c r="D403" s="198"/>
      <c r="E403" s="299"/>
      <c r="F403" s="200"/>
      <c r="G403" s="301"/>
      <c r="H403" s="303"/>
      <c r="I403" s="299"/>
      <c r="J403" s="299"/>
      <c r="K403" s="299"/>
      <c r="L403" s="289"/>
      <c r="M403" s="299"/>
      <c r="N403" s="289"/>
      <c r="O403" s="363" t="str">
        <f>IF(P403="","",IF(OR(I403="",J403=""),"",IF(AND(ISNUMBER(FIND("post-", I403)),J403=ProductCode!$I$12),ProductCode!$F$19,IF(AND(ISNUMBER(FIND("pre-", I403)),J403=ProductCode!$I$12),ProductCode!$F$20,IF(ISNUMBER(FIND("post-", I403)),ProductCode!$F$17,ProductCode!$F$18)))))</f>
        <v/>
      </c>
      <c r="P403" s="295" t="str">
        <f t="shared" si="16"/>
        <v/>
      </c>
      <c r="Q403" s="306"/>
      <c r="R403" s="203"/>
      <c r="S403" s="308" t="str">
        <f t="shared" si="17"/>
        <v/>
      </c>
      <c r="T403" s="311"/>
      <c r="U403" s="311"/>
      <c r="V403" s="311"/>
      <c r="W403" s="311"/>
      <c r="X403" s="312"/>
      <c r="Y403" s="311"/>
      <c r="Z403" s="297"/>
      <c r="AA403" s="311"/>
      <c r="AB403" s="311"/>
      <c r="AC403" s="311"/>
      <c r="AD403" s="311"/>
      <c r="AE403" s="312"/>
      <c r="AF403" s="311"/>
      <c r="AG403" s="297"/>
      <c r="AH403" s="311"/>
      <c r="AI403" s="311"/>
      <c r="AJ403" s="311"/>
      <c r="AK403" s="311"/>
      <c r="AL403" s="312"/>
      <c r="AM403" s="311"/>
      <c r="AN403" s="297"/>
      <c r="AO403" s="311"/>
      <c r="AP403" s="311"/>
      <c r="AQ403" s="311"/>
      <c r="AR403" s="311"/>
      <c r="AS403" s="312"/>
      <c r="AT403" s="311"/>
      <c r="AU403" s="297"/>
      <c r="AV403" s="311"/>
      <c r="AW403" s="311"/>
      <c r="AX403" s="311"/>
      <c r="AY403" s="311"/>
      <c r="AZ403" s="312"/>
      <c r="BA403" s="311"/>
      <c r="BB403" s="297"/>
      <c r="BC403" s="311"/>
      <c r="BD403" s="311"/>
      <c r="BE403" s="311"/>
      <c r="BF403" s="311"/>
      <c r="BG403" s="312"/>
      <c r="BH403" s="311"/>
      <c r="BI403" s="297"/>
      <c r="BJ403" s="311"/>
      <c r="BK403" s="311"/>
      <c r="BL403" s="311"/>
      <c r="BM403" s="311"/>
      <c r="BN403" s="312"/>
      <c r="BO403" s="311"/>
      <c r="BP403" s="297"/>
      <c r="BQ403" s="311"/>
      <c r="BR403" s="311"/>
      <c r="BS403" s="311"/>
      <c r="BT403" s="311"/>
      <c r="BU403" s="312"/>
      <c r="BV403" s="311"/>
      <c r="BW403" s="297"/>
      <c r="BX403" s="311"/>
      <c r="BY403" s="311"/>
      <c r="BZ403" s="311"/>
      <c r="CA403" s="311"/>
      <c r="CB403" s="312"/>
      <c r="CC403" s="311"/>
      <c r="CD403" s="297"/>
      <c r="CE403" s="311"/>
      <c r="CF403" s="311"/>
      <c r="CG403" s="311"/>
      <c r="CH403" s="311"/>
      <c r="CI403" s="312"/>
      <c r="CJ403" s="311"/>
      <c r="CK403" s="297"/>
      <c r="CL403" s="311"/>
      <c r="CM403" s="311"/>
      <c r="CN403" s="311"/>
      <c r="CO403" s="311"/>
      <c r="CP403" s="312"/>
      <c r="CQ403" s="311"/>
      <c r="CR403" s="297"/>
      <c r="CS403" s="311"/>
      <c r="CT403" s="311"/>
      <c r="CU403" s="311"/>
      <c r="CV403" s="311"/>
      <c r="CW403" s="312"/>
      <c r="CX403" s="311"/>
      <c r="CY403" s="297"/>
      <c r="CZ403" s="311"/>
      <c r="DA403" s="311"/>
      <c r="DB403" s="311"/>
      <c r="DC403" s="311"/>
      <c r="DD403" s="312"/>
      <c r="DE403" s="311"/>
      <c r="DF403" s="297"/>
      <c r="DG403" s="311"/>
      <c r="DH403" s="311"/>
      <c r="DI403" s="311"/>
      <c r="DJ403" s="311"/>
      <c r="DK403" s="312"/>
      <c r="DL403" s="311"/>
      <c r="DM403" s="297"/>
      <c r="DN403" s="311"/>
      <c r="DO403" s="311"/>
      <c r="DP403" s="311"/>
      <c r="DQ403" s="311"/>
      <c r="DR403" s="312"/>
      <c r="DS403" s="311"/>
      <c r="DT403" s="297"/>
      <c r="DU403" s="311"/>
      <c r="DV403" s="311"/>
      <c r="DW403" s="311"/>
      <c r="DX403" s="311"/>
      <c r="DY403" s="312"/>
      <c r="DZ403" s="311"/>
      <c r="EA403" s="297"/>
      <c r="EB403" s="311"/>
      <c r="EC403" s="311"/>
      <c r="ED403" s="311"/>
      <c r="EE403" s="311"/>
      <c r="EF403" s="312"/>
      <c r="EG403" s="311"/>
      <c r="EH403" s="297"/>
      <c r="EI403" s="311"/>
      <c r="EJ403" s="311"/>
      <c r="EK403" s="311"/>
      <c r="EL403" s="311"/>
      <c r="EM403" s="312"/>
      <c r="EN403" s="311"/>
      <c r="EO403" s="297"/>
      <c r="EP403" s="311"/>
      <c r="EQ403" s="311"/>
      <c r="ER403" s="311"/>
      <c r="ES403" s="311"/>
      <c r="ET403" s="312"/>
      <c r="EU403" s="311"/>
      <c r="EV403" s="297"/>
      <c r="EW403" s="311"/>
      <c r="EX403" s="311"/>
      <c r="EY403" s="311"/>
      <c r="EZ403" s="311"/>
      <c r="FA403" s="312"/>
      <c r="FB403" s="311"/>
      <c r="FC403" s="298"/>
    </row>
    <row r="404" spans="1:159" s="205" customFormat="1" ht="39.9" customHeight="1" x14ac:dyDescent="0.25">
      <c r="A404" s="206"/>
      <c r="B404" s="196"/>
      <c r="C404" s="292"/>
      <c r="D404" s="198"/>
      <c r="E404" s="299"/>
      <c r="F404" s="200"/>
      <c r="G404" s="301"/>
      <c r="H404" s="303"/>
      <c r="I404" s="299"/>
      <c r="J404" s="299"/>
      <c r="K404" s="299"/>
      <c r="L404" s="289"/>
      <c r="M404" s="299"/>
      <c r="N404" s="289"/>
      <c r="O404" s="363" t="str">
        <f>IF(P404="","",IF(OR(I404="",J404=""),"",IF(AND(ISNUMBER(FIND("post-", I404)),J404=ProductCode!$I$12),ProductCode!$F$19,IF(AND(ISNUMBER(FIND("pre-", I404)),J404=ProductCode!$I$12),ProductCode!$F$20,IF(ISNUMBER(FIND("post-", I404)),ProductCode!$F$17,ProductCode!$F$18)))))</f>
        <v/>
      </c>
      <c r="P404" s="295" t="str">
        <f t="shared" si="16"/>
        <v/>
      </c>
      <c r="Q404" s="306"/>
      <c r="R404" s="203"/>
      <c r="S404" s="308" t="str">
        <f t="shared" si="17"/>
        <v/>
      </c>
      <c r="T404" s="311"/>
      <c r="U404" s="311"/>
      <c r="V404" s="311"/>
      <c r="W404" s="311"/>
      <c r="X404" s="312"/>
      <c r="Y404" s="311"/>
      <c r="Z404" s="297"/>
      <c r="AA404" s="311"/>
      <c r="AB404" s="311"/>
      <c r="AC404" s="311"/>
      <c r="AD404" s="311"/>
      <c r="AE404" s="312"/>
      <c r="AF404" s="311"/>
      <c r="AG404" s="297"/>
      <c r="AH404" s="311"/>
      <c r="AI404" s="311"/>
      <c r="AJ404" s="311"/>
      <c r="AK404" s="311"/>
      <c r="AL404" s="312"/>
      <c r="AM404" s="311"/>
      <c r="AN404" s="297"/>
      <c r="AO404" s="311"/>
      <c r="AP404" s="311"/>
      <c r="AQ404" s="311"/>
      <c r="AR404" s="311"/>
      <c r="AS404" s="312"/>
      <c r="AT404" s="311"/>
      <c r="AU404" s="297"/>
      <c r="AV404" s="311"/>
      <c r="AW404" s="311"/>
      <c r="AX404" s="311"/>
      <c r="AY404" s="311"/>
      <c r="AZ404" s="312"/>
      <c r="BA404" s="311"/>
      <c r="BB404" s="297"/>
      <c r="BC404" s="311"/>
      <c r="BD404" s="311"/>
      <c r="BE404" s="311"/>
      <c r="BF404" s="311"/>
      <c r="BG404" s="312"/>
      <c r="BH404" s="311"/>
      <c r="BI404" s="297"/>
      <c r="BJ404" s="311"/>
      <c r="BK404" s="311"/>
      <c r="BL404" s="311"/>
      <c r="BM404" s="311"/>
      <c r="BN404" s="312"/>
      <c r="BO404" s="311"/>
      <c r="BP404" s="297"/>
      <c r="BQ404" s="311"/>
      <c r="BR404" s="311"/>
      <c r="BS404" s="311"/>
      <c r="BT404" s="311"/>
      <c r="BU404" s="312"/>
      <c r="BV404" s="311"/>
      <c r="BW404" s="297"/>
      <c r="BX404" s="311"/>
      <c r="BY404" s="311"/>
      <c r="BZ404" s="311"/>
      <c r="CA404" s="311"/>
      <c r="CB404" s="312"/>
      <c r="CC404" s="311"/>
      <c r="CD404" s="297"/>
      <c r="CE404" s="311"/>
      <c r="CF404" s="311"/>
      <c r="CG404" s="311"/>
      <c r="CH404" s="311"/>
      <c r="CI404" s="312"/>
      <c r="CJ404" s="311"/>
      <c r="CK404" s="297"/>
      <c r="CL404" s="311"/>
      <c r="CM404" s="311"/>
      <c r="CN404" s="311"/>
      <c r="CO404" s="311"/>
      <c r="CP404" s="312"/>
      <c r="CQ404" s="311"/>
      <c r="CR404" s="297"/>
      <c r="CS404" s="311"/>
      <c r="CT404" s="311"/>
      <c r="CU404" s="311"/>
      <c r="CV404" s="311"/>
      <c r="CW404" s="312"/>
      <c r="CX404" s="311"/>
      <c r="CY404" s="297"/>
      <c r="CZ404" s="311"/>
      <c r="DA404" s="311"/>
      <c r="DB404" s="311"/>
      <c r="DC404" s="311"/>
      <c r="DD404" s="312"/>
      <c r="DE404" s="311"/>
      <c r="DF404" s="297"/>
      <c r="DG404" s="311"/>
      <c r="DH404" s="311"/>
      <c r="DI404" s="311"/>
      <c r="DJ404" s="311"/>
      <c r="DK404" s="312"/>
      <c r="DL404" s="311"/>
      <c r="DM404" s="297"/>
      <c r="DN404" s="311"/>
      <c r="DO404" s="311"/>
      <c r="DP404" s="311"/>
      <c r="DQ404" s="311"/>
      <c r="DR404" s="312"/>
      <c r="DS404" s="311"/>
      <c r="DT404" s="297"/>
      <c r="DU404" s="311"/>
      <c r="DV404" s="311"/>
      <c r="DW404" s="311"/>
      <c r="DX404" s="311"/>
      <c r="DY404" s="312"/>
      <c r="DZ404" s="311"/>
      <c r="EA404" s="297"/>
      <c r="EB404" s="311"/>
      <c r="EC404" s="311"/>
      <c r="ED404" s="311"/>
      <c r="EE404" s="311"/>
      <c r="EF404" s="312"/>
      <c r="EG404" s="311"/>
      <c r="EH404" s="297"/>
      <c r="EI404" s="311"/>
      <c r="EJ404" s="311"/>
      <c r="EK404" s="311"/>
      <c r="EL404" s="311"/>
      <c r="EM404" s="312"/>
      <c r="EN404" s="311"/>
      <c r="EO404" s="297"/>
      <c r="EP404" s="311"/>
      <c r="EQ404" s="311"/>
      <c r="ER404" s="311"/>
      <c r="ES404" s="311"/>
      <c r="ET404" s="312"/>
      <c r="EU404" s="311"/>
      <c r="EV404" s="297"/>
      <c r="EW404" s="311"/>
      <c r="EX404" s="311"/>
      <c r="EY404" s="311"/>
      <c r="EZ404" s="311"/>
      <c r="FA404" s="312"/>
      <c r="FB404" s="311"/>
      <c r="FC404" s="298"/>
    </row>
    <row r="405" spans="1:159" s="205" customFormat="1" ht="39.9" customHeight="1" x14ac:dyDescent="0.25">
      <c r="A405" s="206"/>
      <c r="B405" s="196"/>
      <c r="C405" s="292"/>
      <c r="D405" s="198"/>
      <c r="E405" s="299"/>
      <c r="F405" s="200"/>
      <c r="G405" s="301"/>
      <c r="H405" s="303"/>
      <c r="I405" s="299"/>
      <c r="J405" s="299"/>
      <c r="K405" s="299"/>
      <c r="L405" s="289"/>
      <c r="M405" s="299"/>
      <c r="N405" s="289"/>
      <c r="O405" s="363" t="str">
        <f>IF(P405="","",IF(OR(I405="",J405=""),"",IF(AND(ISNUMBER(FIND("post-", I405)),J405=ProductCode!$I$12),ProductCode!$F$19,IF(AND(ISNUMBER(FIND("pre-", I405)),J405=ProductCode!$I$12),ProductCode!$F$20,IF(ISNUMBER(FIND("post-", I405)),ProductCode!$F$17,ProductCode!$F$18)))))</f>
        <v/>
      </c>
      <c r="P405" s="295" t="str">
        <f t="shared" si="16"/>
        <v/>
      </c>
      <c r="Q405" s="306"/>
      <c r="R405" s="203"/>
      <c r="S405" s="308" t="str">
        <f t="shared" si="17"/>
        <v/>
      </c>
      <c r="T405" s="311"/>
      <c r="U405" s="311"/>
      <c r="V405" s="311"/>
      <c r="W405" s="311"/>
      <c r="X405" s="312"/>
      <c r="Y405" s="311"/>
      <c r="Z405" s="297"/>
      <c r="AA405" s="311"/>
      <c r="AB405" s="311"/>
      <c r="AC405" s="311"/>
      <c r="AD405" s="311"/>
      <c r="AE405" s="312"/>
      <c r="AF405" s="311"/>
      <c r="AG405" s="297"/>
      <c r="AH405" s="311"/>
      <c r="AI405" s="311"/>
      <c r="AJ405" s="311"/>
      <c r="AK405" s="311"/>
      <c r="AL405" s="312"/>
      <c r="AM405" s="311"/>
      <c r="AN405" s="297"/>
      <c r="AO405" s="311"/>
      <c r="AP405" s="311"/>
      <c r="AQ405" s="311"/>
      <c r="AR405" s="311"/>
      <c r="AS405" s="312"/>
      <c r="AT405" s="311"/>
      <c r="AU405" s="297"/>
      <c r="AV405" s="311"/>
      <c r="AW405" s="311"/>
      <c r="AX405" s="311"/>
      <c r="AY405" s="311"/>
      <c r="AZ405" s="312"/>
      <c r="BA405" s="311"/>
      <c r="BB405" s="297"/>
      <c r="BC405" s="311"/>
      <c r="BD405" s="311"/>
      <c r="BE405" s="311"/>
      <c r="BF405" s="311"/>
      <c r="BG405" s="312"/>
      <c r="BH405" s="311"/>
      <c r="BI405" s="297"/>
      <c r="BJ405" s="311"/>
      <c r="BK405" s="311"/>
      <c r="BL405" s="311"/>
      <c r="BM405" s="311"/>
      <c r="BN405" s="312"/>
      <c r="BO405" s="311"/>
      <c r="BP405" s="297"/>
      <c r="BQ405" s="311"/>
      <c r="BR405" s="311"/>
      <c r="BS405" s="311"/>
      <c r="BT405" s="311"/>
      <c r="BU405" s="312"/>
      <c r="BV405" s="311"/>
      <c r="BW405" s="297"/>
      <c r="BX405" s="311"/>
      <c r="BY405" s="311"/>
      <c r="BZ405" s="311"/>
      <c r="CA405" s="311"/>
      <c r="CB405" s="312"/>
      <c r="CC405" s="311"/>
      <c r="CD405" s="297"/>
      <c r="CE405" s="311"/>
      <c r="CF405" s="311"/>
      <c r="CG405" s="311"/>
      <c r="CH405" s="311"/>
      <c r="CI405" s="312"/>
      <c r="CJ405" s="311"/>
      <c r="CK405" s="297"/>
      <c r="CL405" s="311"/>
      <c r="CM405" s="311"/>
      <c r="CN405" s="311"/>
      <c r="CO405" s="311"/>
      <c r="CP405" s="312"/>
      <c r="CQ405" s="311"/>
      <c r="CR405" s="297"/>
      <c r="CS405" s="311"/>
      <c r="CT405" s="311"/>
      <c r="CU405" s="311"/>
      <c r="CV405" s="311"/>
      <c r="CW405" s="312"/>
      <c r="CX405" s="311"/>
      <c r="CY405" s="297"/>
      <c r="CZ405" s="311"/>
      <c r="DA405" s="311"/>
      <c r="DB405" s="311"/>
      <c r="DC405" s="311"/>
      <c r="DD405" s="312"/>
      <c r="DE405" s="311"/>
      <c r="DF405" s="297"/>
      <c r="DG405" s="311"/>
      <c r="DH405" s="311"/>
      <c r="DI405" s="311"/>
      <c r="DJ405" s="311"/>
      <c r="DK405" s="312"/>
      <c r="DL405" s="311"/>
      <c r="DM405" s="297"/>
      <c r="DN405" s="311"/>
      <c r="DO405" s="311"/>
      <c r="DP405" s="311"/>
      <c r="DQ405" s="311"/>
      <c r="DR405" s="312"/>
      <c r="DS405" s="311"/>
      <c r="DT405" s="297"/>
      <c r="DU405" s="311"/>
      <c r="DV405" s="311"/>
      <c r="DW405" s="311"/>
      <c r="DX405" s="311"/>
      <c r="DY405" s="312"/>
      <c r="DZ405" s="311"/>
      <c r="EA405" s="297"/>
      <c r="EB405" s="311"/>
      <c r="EC405" s="311"/>
      <c r="ED405" s="311"/>
      <c r="EE405" s="311"/>
      <c r="EF405" s="312"/>
      <c r="EG405" s="311"/>
      <c r="EH405" s="297"/>
      <c r="EI405" s="311"/>
      <c r="EJ405" s="311"/>
      <c r="EK405" s="311"/>
      <c r="EL405" s="311"/>
      <c r="EM405" s="312"/>
      <c r="EN405" s="311"/>
      <c r="EO405" s="297"/>
      <c r="EP405" s="311"/>
      <c r="EQ405" s="311"/>
      <c r="ER405" s="311"/>
      <c r="ES405" s="311"/>
      <c r="ET405" s="312"/>
      <c r="EU405" s="311"/>
      <c r="EV405" s="297"/>
      <c r="EW405" s="311"/>
      <c r="EX405" s="311"/>
      <c r="EY405" s="311"/>
      <c r="EZ405" s="311"/>
      <c r="FA405" s="312"/>
      <c r="FB405" s="311"/>
      <c r="FC405" s="298"/>
    </row>
    <row r="406" spans="1:159" s="205" customFormat="1" ht="39.9" customHeight="1" x14ac:dyDescent="0.25">
      <c r="A406" s="206"/>
      <c r="B406" s="196"/>
      <c r="C406" s="292"/>
      <c r="D406" s="198"/>
      <c r="E406" s="299"/>
      <c r="F406" s="200"/>
      <c r="G406" s="301"/>
      <c r="H406" s="303"/>
      <c r="I406" s="299"/>
      <c r="J406" s="299"/>
      <c r="K406" s="299"/>
      <c r="L406" s="289"/>
      <c r="M406" s="299"/>
      <c r="N406" s="289"/>
      <c r="O406" s="363" t="str">
        <f>IF(P406="","",IF(OR(I406="",J406=""),"",IF(AND(ISNUMBER(FIND("post-", I406)),J406=ProductCode!$I$12),ProductCode!$F$19,IF(AND(ISNUMBER(FIND("pre-", I406)),J406=ProductCode!$I$12),ProductCode!$F$20,IF(ISNUMBER(FIND("post-", I406)),ProductCode!$F$17,ProductCode!$F$18)))))</f>
        <v/>
      </c>
      <c r="P406" s="295" t="str">
        <f t="shared" si="16"/>
        <v/>
      </c>
      <c r="Q406" s="306"/>
      <c r="R406" s="203"/>
      <c r="S406" s="308" t="str">
        <f t="shared" si="17"/>
        <v/>
      </c>
      <c r="T406" s="311"/>
      <c r="U406" s="311"/>
      <c r="V406" s="311"/>
      <c r="W406" s="311"/>
      <c r="X406" s="312"/>
      <c r="Y406" s="311"/>
      <c r="Z406" s="297"/>
      <c r="AA406" s="311"/>
      <c r="AB406" s="311"/>
      <c r="AC406" s="311"/>
      <c r="AD406" s="311"/>
      <c r="AE406" s="312"/>
      <c r="AF406" s="311"/>
      <c r="AG406" s="297"/>
      <c r="AH406" s="311"/>
      <c r="AI406" s="311"/>
      <c r="AJ406" s="311"/>
      <c r="AK406" s="311"/>
      <c r="AL406" s="312"/>
      <c r="AM406" s="311"/>
      <c r="AN406" s="297"/>
      <c r="AO406" s="311"/>
      <c r="AP406" s="311"/>
      <c r="AQ406" s="311"/>
      <c r="AR406" s="311"/>
      <c r="AS406" s="312"/>
      <c r="AT406" s="311"/>
      <c r="AU406" s="297"/>
      <c r="AV406" s="311"/>
      <c r="AW406" s="311"/>
      <c r="AX406" s="311"/>
      <c r="AY406" s="311"/>
      <c r="AZ406" s="312"/>
      <c r="BA406" s="311"/>
      <c r="BB406" s="297"/>
      <c r="BC406" s="311"/>
      <c r="BD406" s="311"/>
      <c r="BE406" s="311"/>
      <c r="BF406" s="311"/>
      <c r="BG406" s="312"/>
      <c r="BH406" s="311"/>
      <c r="BI406" s="297"/>
      <c r="BJ406" s="311"/>
      <c r="BK406" s="311"/>
      <c r="BL406" s="311"/>
      <c r="BM406" s="311"/>
      <c r="BN406" s="312"/>
      <c r="BO406" s="311"/>
      <c r="BP406" s="297"/>
      <c r="BQ406" s="311"/>
      <c r="BR406" s="311"/>
      <c r="BS406" s="311"/>
      <c r="BT406" s="311"/>
      <c r="BU406" s="312"/>
      <c r="BV406" s="311"/>
      <c r="BW406" s="297"/>
      <c r="BX406" s="311"/>
      <c r="BY406" s="311"/>
      <c r="BZ406" s="311"/>
      <c r="CA406" s="311"/>
      <c r="CB406" s="312"/>
      <c r="CC406" s="311"/>
      <c r="CD406" s="297"/>
      <c r="CE406" s="311"/>
      <c r="CF406" s="311"/>
      <c r="CG406" s="311"/>
      <c r="CH406" s="311"/>
      <c r="CI406" s="312"/>
      <c r="CJ406" s="311"/>
      <c r="CK406" s="297"/>
      <c r="CL406" s="311"/>
      <c r="CM406" s="311"/>
      <c r="CN406" s="311"/>
      <c r="CO406" s="311"/>
      <c r="CP406" s="312"/>
      <c r="CQ406" s="311"/>
      <c r="CR406" s="297"/>
      <c r="CS406" s="311"/>
      <c r="CT406" s="311"/>
      <c r="CU406" s="311"/>
      <c r="CV406" s="311"/>
      <c r="CW406" s="312"/>
      <c r="CX406" s="311"/>
      <c r="CY406" s="297"/>
      <c r="CZ406" s="311"/>
      <c r="DA406" s="311"/>
      <c r="DB406" s="311"/>
      <c r="DC406" s="311"/>
      <c r="DD406" s="312"/>
      <c r="DE406" s="311"/>
      <c r="DF406" s="297"/>
      <c r="DG406" s="311"/>
      <c r="DH406" s="311"/>
      <c r="DI406" s="311"/>
      <c r="DJ406" s="311"/>
      <c r="DK406" s="312"/>
      <c r="DL406" s="311"/>
      <c r="DM406" s="297"/>
      <c r="DN406" s="311"/>
      <c r="DO406" s="311"/>
      <c r="DP406" s="311"/>
      <c r="DQ406" s="311"/>
      <c r="DR406" s="312"/>
      <c r="DS406" s="311"/>
      <c r="DT406" s="297"/>
      <c r="DU406" s="311"/>
      <c r="DV406" s="311"/>
      <c r="DW406" s="311"/>
      <c r="DX406" s="311"/>
      <c r="DY406" s="312"/>
      <c r="DZ406" s="311"/>
      <c r="EA406" s="297"/>
      <c r="EB406" s="311"/>
      <c r="EC406" s="311"/>
      <c r="ED406" s="311"/>
      <c r="EE406" s="311"/>
      <c r="EF406" s="312"/>
      <c r="EG406" s="311"/>
      <c r="EH406" s="297"/>
      <c r="EI406" s="311"/>
      <c r="EJ406" s="311"/>
      <c r="EK406" s="311"/>
      <c r="EL406" s="311"/>
      <c r="EM406" s="312"/>
      <c r="EN406" s="311"/>
      <c r="EO406" s="297"/>
      <c r="EP406" s="311"/>
      <c r="EQ406" s="311"/>
      <c r="ER406" s="311"/>
      <c r="ES406" s="311"/>
      <c r="ET406" s="312"/>
      <c r="EU406" s="311"/>
      <c r="EV406" s="297"/>
      <c r="EW406" s="311"/>
      <c r="EX406" s="311"/>
      <c r="EY406" s="311"/>
      <c r="EZ406" s="311"/>
      <c r="FA406" s="312"/>
      <c r="FB406" s="311"/>
      <c r="FC406" s="298"/>
    </row>
    <row r="407" spans="1:159" s="205" customFormat="1" ht="39.9" customHeight="1" x14ac:dyDescent="0.25">
      <c r="A407" s="206"/>
      <c r="B407" s="196"/>
      <c r="C407" s="292"/>
      <c r="D407" s="198"/>
      <c r="E407" s="299"/>
      <c r="F407" s="200"/>
      <c r="G407" s="301"/>
      <c r="H407" s="303"/>
      <c r="I407" s="299"/>
      <c r="J407" s="299"/>
      <c r="K407" s="299"/>
      <c r="L407" s="289"/>
      <c r="M407" s="299"/>
      <c r="N407" s="289"/>
      <c r="O407" s="363" t="str">
        <f>IF(P407="","",IF(OR(I407="",J407=""),"",IF(AND(ISNUMBER(FIND("post-", I407)),J407=ProductCode!$I$12),ProductCode!$F$19,IF(AND(ISNUMBER(FIND("pre-", I407)),J407=ProductCode!$I$12),ProductCode!$F$20,IF(ISNUMBER(FIND("post-", I407)),ProductCode!$F$17,ProductCode!$F$18)))))</f>
        <v/>
      </c>
      <c r="P407" s="295" t="str">
        <f t="shared" si="16"/>
        <v/>
      </c>
      <c r="Q407" s="306"/>
      <c r="R407" s="203"/>
      <c r="S407" s="308" t="str">
        <f t="shared" si="17"/>
        <v/>
      </c>
      <c r="T407" s="311"/>
      <c r="U407" s="311"/>
      <c r="V407" s="311"/>
      <c r="W407" s="311"/>
      <c r="X407" s="312"/>
      <c r="Y407" s="311"/>
      <c r="Z407" s="297"/>
      <c r="AA407" s="311"/>
      <c r="AB407" s="311"/>
      <c r="AC407" s="311"/>
      <c r="AD407" s="311"/>
      <c r="AE407" s="312"/>
      <c r="AF407" s="311"/>
      <c r="AG407" s="297"/>
      <c r="AH407" s="311"/>
      <c r="AI407" s="311"/>
      <c r="AJ407" s="311"/>
      <c r="AK407" s="311"/>
      <c r="AL407" s="312"/>
      <c r="AM407" s="311"/>
      <c r="AN407" s="297"/>
      <c r="AO407" s="311"/>
      <c r="AP407" s="311"/>
      <c r="AQ407" s="311"/>
      <c r="AR407" s="311"/>
      <c r="AS407" s="312"/>
      <c r="AT407" s="311"/>
      <c r="AU407" s="297"/>
      <c r="AV407" s="311"/>
      <c r="AW407" s="311"/>
      <c r="AX407" s="311"/>
      <c r="AY407" s="311"/>
      <c r="AZ407" s="312"/>
      <c r="BA407" s="311"/>
      <c r="BB407" s="297"/>
      <c r="BC407" s="311"/>
      <c r="BD407" s="311"/>
      <c r="BE407" s="311"/>
      <c r="BF407" s="311"/>
      <c r="BG407" s="312"/>
      <c r="BH407" s="311"/>
      <c r="BI407" s="297"/>
      <c r="BJ407" s="311"/>
      <c r="BK407" s="311"/>
      <c r="BL407" s="311"/>
      <c r="BM407" s="311"/>
      <c r="BN407" s="312"/>
      <c r="BO407" s="311"/>
      <c r="BP407" s="297"/>
      <c r="BQ407" s="311"/>
      <c r="BR407" s="311"/>
      <c r="BS407" s="311"/>
      <c r="BT407" s="311"/>
      <c r="BU407" s="312"/>
      <c r="BV407" s="311"/>
      <c r="BW407" s="297"/>
      <c r="BX407" s="311"/>
      <c r="BY407" s="311"/>
      <c r="BZ407" s="311"/>
      <c r="CA407" s="311"/>
      <c r="CB407" s="312"/>
      <c r="CC407" s="311"/>
      <c r="CD407" s="297"/>
      <c r="CE407" s="311"/>
      <c r="CF407" s="311"/>
      <c r="CG407" s="311"/>
      <c r="CH407" s="311"/>
      <c r="CI407" s="312"/>
      <c r="CJ407" s="311"/>
      <c r="CK407" s="297"/>
      <c r="CL407" s="311"/>
      <c r="CM407" s="311"/>
      <c r="CN407" s="311"/>
      <c r="CO407" s="311"/>
      <c r="CP407" s="312"/>
      <c r="CQ407" s="311"/>
      <c r="CR407" s="297"/>
      <c r="CS407" s="311"/>
      <c r="CT407" s="311"/>
      <c r="CU407" s="311"/>
      <c r="CV407" s="311"/>
      <c r="CW407" s="312"/>
      <c r="CX407" s="311"/>
      <c r="CY407" s="297"/>
      <c r="CZ407" s="311"/>
      <c r="DA407" s="311"/>
      <c r="DB407" s="311"/>
      <c r="DC407" s="311"/>
      <c r="DD407" s="312"/>
      <c r="DE407" s="311"/>
      <c r="DF407" s="297"/>
      <c r="DG407" s="311"/>
      <c r="DH407" s="311"/>
      <c r="DI407" s="311"/>
      <c r="DJ407" s="311"/>
      <c r="DK407" s="312"/>
      <c r="DL407" s="311"/>
      <c r="DM407" s="297"/>
      <c r="DN407" s="311"/>
      <c r="DO407" s="311"/>
      <c r="DP407" s="311"/>
      <c r="DQ407" s="311"/>
      <c r="DR407" s="312"/>
      <c r="DS407" s="311"/>
      <c r="DT407" s="297"/>
      <c r="DU407" s="311"/>
      <c r="DV407" s="311"/>
      <c r="DW407" s="311"/>
      <c r="DX407" s="311"/>
      <c r="DY407" s="312"/>
      <c r="DZ407" s="311"/>
      <c r="EA407" s="297"/>
      <c r="EB407" s="311"/>
      <c r="EC407" s="311"/>
      <c r="ED407" s="311"/>
      <c r="EE407" s="311"/>
      <c r="EF407" s="312"/>
      <c r="EG407" s="311"/>
      <c r="EH407" s="297"/>
      <c r="EI407" s="311"/>
      <c r="EJ407" s="311"/>
      <c r="EK407" s="311"/>
      <c r="EL407" s="311"/>
      <c r="EM407" s="312"/>
      <c r="EN407" s="311"/>
      <c r="EO407" s="297"/>
      <c r="EP407" s="311"/>
      <c r="EQ407" s="311"/>
      <c r="ER407" s="311"/>
      <c r="ES407" s="311"/>
      <c r="ET407" s="312"/>
      <c r="EU407" s="311"/>
      <c r="EV407" s="297"/>
      <c r="EW407" s="311"/>
      <c r="EX407" s="311"/>
      <c r="EY407" s="311"/>
      <c r="EZ407" s="311"/>
      <c r="FA407" s="312"/>
      <c r="FB407" s="311"/>
      <c r="FC407" s="298"/>
    </row>
    <row r="408" spans="1:159" s="205" customFormat="1" ht="39.9" customHeight="1" x14ac:dyDescent="0.25">
      <c r="A408" s="206"/>
      <c r="B408" s="196"/>
      <c r="C408" s="292"/>
      <c r="D408" s="198"/>
      <c r="E408" s="299"/>
      <c r="F408" s="200"/>
      <c r="G408" s="301"/>
      <c r="H408" s="303"/>
      <c r="I408" s="299"/>
      <c r="J408" s="299"/>
      <c r="K408" s="299"/>
      <c r="L408" s="289"/>
      <c r="M408" s="299"/>
      <c r="N408" s="289"/>
      <c r="O408" s="363" t="str">
        <f>IF(P408="","",IF(OR(I408="",J408=""),"",IF(AND(ISNUMBER(FIND("post-", I408)),J408=ProductCode!$I$12),ProductCode!$F$19,IF(AND(ISNUMBER(FIND("pre-", I408)),J408=ProductCode!$I$12),ProductCode!$F$20,IF(ISNUMBER(FIND("post-", I408)),ProductCode!$F$17,ProductCode!$F$18)))))</f>
        <v/>
      </c>
      <c r="P408" s="295" t="str">
        <f t="shared" si="16"/>
        <v/>
      </c>
      <c r="Q408" s="306"/>
      <c r="R408" s="203"/>
      <c r="S408" s="308" t="str">
        <f t="shared" si="17"/>
        <v/>
      </c>
      <c r="T408" s="311"/>
      <c r="U408" s="311"/>
      <c r="V408" s="311"/>
      <c r="W408" s="311"/>
      <c r="X408" s="312"/>
      <c r="Y408" s="311"/>
      <c r="Z408" s="297"/>
      <c r="AA408" s="311"/>
      <c r="AB408" s="311"/>
      <c r="AC408" s="311"/>
      <c r="AD408" s="311"/>
      <c r="AE408" s="312"/>
      <c r="AF408" s="311"/>
      <c r="AG408" s="297"/>
      <c r="AH408" s="311"/>
      <c r="AI408" s="311"/>
      <c r="AJ408" s="311"/>
      <c r="AK408" s="311"/>
      <c r="AL408" s="312"/>
      <c r="AM408" s="311"/>
      <c r="AN408" s="297"/>
      <c r="AO408" s="311"/>
      <c r="AP408" s="311"/>
      <c r="AQ408" s="311"/>
      <c r="AR408" s="311"/>
      <c r="AS408" s="312"/>
      <c r="AT408" s="311"/>
      <c r="AU408" s="297"/>
      <c r="AV408" s="311"/>
      <c r="AW408" s="311"/>
      <c r="AX408" s="311"/>
      <c r="AY408" s="311"/>
      <c r="AZ408" s="312"/>
      <c r="BA408" s="311"/>
      <c r="BB408" s="297"/>
      <c r="BC408" s="311"/>
      <c r="BD408" s="311"/>
      <c r="BE408" s="311"/>
      <c r="BF408" s="311"/>
      <c r="BG408" s="312"/>
      <c r="BH408" s="311"/>
      <c r="BI408" s="297"/>
      <c r="BJ408" s="311"/>
      <c r="BK408" s="311"/>
      <c r="BL408" s="311"/>
      <c r="BM408" s="311"/>
      <c r="BN408" s="312"/>
      <c r="BO408" s="311"/>
      <c r="BP408" s="297"/>
      <c r="BQ408" s="311"/>
      <c r="BR408" s="311"/>
      <c r="BS408" s="311"/>
      <c r="BT408" s="311"/>
      <c r="BU408" s="312"/>
      <c r="BV408" s="311"/>
      <c r="BW408" s="297"/>
      <c r="BX408" s="311"/>
      <c r="BY408" s="311"/>
      <c r="BZ408" s="311"/>
      <c r="CA408" s="311"/>
      <c r="CB408" s="312"/>
      <c r="CC408" s="311"/>
      <c r="CD408" s="297"/>
      <c r="CE408" s="311"/>
      <c r="CF408" s="311"/>
      <c r="CG408" s="311"/>
      <c r="CH408" s="311"/>
      <c r="CI408" s="312"/>
      <c r="CJ408" s="311"/>
      <c r="CK408" s="297"/>
      <c r="CL408" s="311"/>
      <c r="CM408" s="311"/>
      <c r="CN408" s="311"/>
      <c r="CO408" s="311"/>
      <c r="CP408" s="312"/>
      <c r="CQ408" s="311"/>
      <c r="CR408" s="297"/>
      <c r="CS408" s="311"/>
      <c r="CT408" s="311"/>
      <c r="CU408" s="311"/>
      <c r="CV408" s="311"/>
      <c r="CW408" s="312"/>
      <c r="CX408" s="311"/>
      <c r="CY408" s="297"/>
      <c r="CZ408" s="311"/>
      <c r="DA408" s="311"/>
      <c r="DB408" s="311"/>
      <c r="DC408" s="311"/>
      <c r="DD408" s="312"/>
      <c r="DE408" s="311"/>
      <c r="DF408" s="297"/>
      <c r="DG408" s="311"/>
      <c r="DH408" s="311"/>
      <c r="DI408" s="311"/>
      <c r="DJ408" s="311"/>
      <c r="DK408" s="312"/>
      <c r="DL408" s="311"/>
      <c r="DM408" s="297"/>
      <c r="DN408" s="311"/>
      <c r="DO408" s="311"/>
      <c r="DP408" s="311"/>
      <c r="DQ408" s="311"/>
      <c r="DR408" s="312"/>
      <c r="DS408" s="311"/>
      <c r="DT408" s="297"/>
      <c r="DU408" s="311"/>
      <c r="DV408" s="311"/>
      <c r="DW408" s="311"/>
      <c r="DX408" s="311"/>
      <c r="DY408" s="312"/>
      <c r="DZ408" s="311"/>
      <c r="EA408" s="297"/>
      <c r="EB408" s="311"/>
      <c r="EC408" s="311"/>
      <c r="ED408" s="311"/>
      <c r="EE408" s="311"/>
      <c r="EF408" s="312"/>
      <c r="EG408" s="311"/>
      <c r="EH408" s="297"/>
      <c r="EI408" s="311"/>
      <c r="EJ408" s="311"/>
      <c r="EK408" s="311"/>
      <c r="EL408" s="311"/>
      <c r="EM408" s="312"/>
      <c r="EN408" s="311"/>
      <c r="EO408" s="297"/>
      <c r="EP408" s="311"/>
      <c r="EQ408" s="311"/>
      <c r="ER408" s="311"/>
      <c r="ES408" s="311"/>
      <c r="ET408" s="312"/>
      <c r="EU408" s="311"/>
      <c r="EV408" s="297"/>
      <c r="EW408" s="311"/>
      <c r="EX408" s="311"/>
      <c r="EY408" s="311"/>
      <c r="EZ408" s="311"/>
      <c r="FA408" s="312"/>
      <c r="FB408" s="311"/>
      <c r="FC408" s="298"/>
    </row>
    <row r="409" spans="1:159" s="205" customFormat="1" ht="39.9" customHeight="1" x14ac:dyDescent="0.25">
      <c r="A409" s="206"/>
      <c r="B409" s="196"/>
      <c r="C409" s="292"/>
      <c r="D409" s="198"/>
      <c r="E409" s="299"/>
      <c r="F409" s="200"/>
      <c r="G409" s="301"/>
      <c r="H409" s="303"/>
      <c r="I409" s="299"/>
      <c r="J409" s="299"/>
      <c r="K409" s="299"/>
      <c r="L409" s="289"/>
      <c r="M409" s="299"/>
      <c r="N409" s="289"/>
      <c r="O409" s="363" t="str">
        <f>IF(P409="","",IF(OR(I409="",J409=""),"",IF(AND(ISNUMBER(FIND("post-", I409)),J409=ProductCode!$I$12),ProductCode!$F$19,IF(AND(ISNUMBER(FIND("pre-", I409)),J409=ProductCode!$I$12),ProductCode!$F$20,IF(ISNUMBER(FIND("post-", I409)),ProductCode!$F$17,ProductCode!$F$18)))))</f>
        <v/>
      </c>
      <c r="P409" s="295" t="str">
        <f t="shared" si="16"/>
        <v/>
      </c>
      <c r="Q409" s="306"/>
      <c r="R409" s="203"/>
      <c r="S409" s="308" t="str">
        <f t="shared" si="17"/>
        <v/>
      </c>
      <c r="T409" s="311"/>
      <c r="U409" s="311"/>
      <c r="V409" s="311"/>
      <c r="W409" s="311"/>
      <c r="X409" s="312"/>
      <c r="Y409" s="311"/>
      <c r="Z409" s="297"/>
      <c r="AA409" s="311"/>
      <c r="AB409" s="311"/>
      <c r="AC409" s="311"/>
      <c r="AD409" s="311"/>
      <c r="AE409" s="312"/>
      <c r="AF409" s="311"/>
      <c r="AG409" s="297"/>
      <c r="AH409" s="311"/>
      <c r="AI409" s="311"/>
      <c r="AJ409" s="311"/>
      <c r="AK409" s="311"/>
      <c r="AL409" s="312"/>
      <c r="AM409" s="311"/>
      <c r="AN409" s="297"/>
      <c r="AO409" s="311"/>
      <c r="AP409" s="311"/>
      <c r="AQ409" s="311"/>
      <c r="AR409" s="311"/>
      <c r="AS409" s="312"/>
      <c r="AT409" s="311"/>
      <c r="AU409" s="297"/>
      <c r="AV409" s="311"/>
      <c r="AW409" s="311"/>
      <c r="AX409" s="311"/>
      <c r="AY409" s="311"/>
      <c r="AZ409" s="312"/>
      <c r="BA409" s="311"/>
      <c r="BB409" s="297"/>
      <c r="BC409" s="311"/>
      <c r="BD409" s="311"/>
      <c r="BE409" s="311"/>
      <c r="BF409" s="311"/>
      <c r="BG409" s="312"/>
      <c r="BH409" s="311"/>
      <c r="BI409" s="297"/>
      <c r="BJ409" s="311"/>
      <c r="BK409" s="311"/>
      <c r="BL409" s="311"/>
      <c r="BM409" s="311"/>
      <c r="BN409" s="312"/>
      <c r="BO409" s="311"/>
      <c r="BP409" s="297"/>
      <c r="BQ409" s="311"/>
      <c r="BR409" s="311"/>
      <c r="BS409" s="311"/>
      <c r="BT409" s="311"/>
      <c r="BU409" s="312"/>
      <c r="BV409" s="311"/>
      <c r="BW409" s="297"/>
      <c r="BX409" s="311"/>
      <c r="BY409" s="311"/>
      <c r="BZ409" s="311"/>
      <c r="CA409" s="311"/>
      <c r="CB409" s="312"/>
      <c r="CC409" s="311"/>
      <c r="CD409" s="297"/>
      <c r="CE409" s="311"/>
      <c r="CF409" s="311"/>
      <c r="CG409" s="311"/>
      <c r="CH409" s="311"/>
      <c r="CI409" s="312"/>
      <c r="CJ409" s="311"/>
      <c r="CK409" s="297"/>
      <c r="CL409" s="311"/>
      <c r="CM409" s="311"/>
      <c r="CN409" s="311"/>
      <c r="CO409" s="311"/>
      <c r="CP409" s="312"/>
      <c r="CQ409" s="311"/>
      <c r="CR409" s="297"/>
      <c r="CS409" s="311"/>
      <c r="CT409" s="311"/>
      <c r="CU409" s="311"/>
      <c r="CV409" s="311"/>
      <c r="CW409" s="312"/>
      <c r="CX409" s="311"/>
      <c r="CY409" s="297"/>
      <c r="CZ409" s="311"/>
      <c r="DA409" s="311"/>
      <c r="DB409" s="311"/>
      <c r="DC409" s="311"/>
      <c r="DD409" s="312"/>
      <c r="DE409" s="311"/>
      <c r="DF409" s="297"/>
      <c r="DG409" s="311"/>
      <c r="DH409" s="311"/>
      <c r="DI409" s="311"/>
      <c r="DJ409" s="311"/>
      <c r="DK409" s="312"/>
      <c r="DL409" s="311"/>
      <c r="DM409" s="297"/>
      <c r="DN409" s="311"/>
      <c r="DO409" s="311"/>
      <c r="DP409" s="311"/>
      <c r="DQ409" s="311"/>
      <c r="DR409" s="312"/>
      <c r="DS409" s="311"/>
      <c r="DT409" s="297"/>
      <c r="DU409" s="311"/>
      <c r="DV409" s="311"/>
      <c r="DW409" s="311"/>
      <c r="DX409" s="311"/>
      <c r="DY409" s="312"/>
      <c r="DZ409" s="311"/>
      <c r="EA409" s="297"/>
      <c r="EB409" s="311"/>
      <c r="EC409" s="311"/>
      <c r="ED409" s="311"/>
      <c r="EE409" s="311"/>
      <c r="EF409" s="312"/>
      <c r="EG409" s="311"/>
      <c r="EH409" s="297"/>
      <c r="EI409" s="311"/>
      <c r="EJ409" s="311"/>
      <c r="EK409" s="311"/>
      <c r="EL409" s="311"/>
      <c r="EM409" s="312"/>
      <c r="EN409" s="311"/>
      <c r="EO409" s="297"/>
      <c r="EP409" s="311"/>
      <c r="EQ409" s="311"/>
      <c r="ER409" s="311"/>
      <c r="ES409" s="311"/>
      <c r="ET409" s="312"/>
      <c r="EU409" s="311"/>
      <c r="EV409" s="297"/>
      <c r="EW409" s="311"/>
      <c r="EX409" s="311"/>
      <c r="EY409" s="311"/>
      <c r="EZ409" s="311"/>
      <c r="FA409" s="312"/>
      <c r="FB409" s="311"/>
      <c r="FC409" s="298"/>
    </row>
    <row r="410" spans="1:159" s="205" customFormat="1" ht="39.9" customHeight="1" x14ac:dyDescent="0.25">
      <c r="A410" s="206"/>
      <c r="B410" s="196"/>
      <c r="C410" s="292"/>
      <c r="D410" s="198"/>
      <c r="E410" s="299"/>
      <c r="F410" s="200"/>
      <c r="G410" s="301"/>
      <c r="H410" s="303"/>
      <c r="I410" s="299"/>
      <c r="J410" s="299"/>
      <c r="K410" s="299"/>
      <c r="L410" s="289"/>
      <c r="M410" s="299"/>
      <c r="N410" s="289"/>
      <c r="O410" s="363" t="str">
        <f>IF(P410="","",IF(OR(I410="",J410=""),"",IF(AND(ISNUMBER(FIND("post-", I410)),J410=ProductCode!$I$12),ProductCode!$F$19,IF(AND(ISNUMBER(FIND("pre-", I410)),J410=ProductCode!$I$12),ProductCode!$F$20,IF(ISNUMBER(FIND("post-", I410)),ProductCode!$F$17,ProductCode!$F$18)))))</f>
        <v/>
      </c>
      <c r="P410" s="295" t="str">
        <f t="shared" si="16"/>
        <v/>
      </c>
      <c r="Q410" s="306"/>
      <c r="R410" s="203"/>
      <c r="S410" s="308" t="str">
        <f t="shared" si="17"/>
        <v/>
      </c>
      <c r="T410" s="311"/>
      <c r="U410" s="311"/>
      <c r="V410" s="311"/>
      <c r="W410" s="311"/>
      <c r="X410" s="312"/>
      <c r="Y410" s="311"/>
      <c r="Z410" s="297"/>
      <c r="AA410" s="311"/>
      <c r="AB410" s="311"/>
      <c r="AC410" s="311"/>
      <c r="AD410" s="311"/>
      <c r="AE410" s="312"/>
      <c r="AF410" s="311"/>
      <c r="AG410" s="297"/>
      <c r="AH410" s="311"/>
      <c r="AI410" s="311"/>
      <c r="AJ410" s="311"/>
      <c r="AK410" s="311"/>
      <c r="AL410" s="312"/>
      <c r="AM410" s="311"/>
      <c r="AN410" s="297"/>
      <c r="AO410" s="311"/>
      <c r="AP410" s="311"/>
      <c r="AQ410" s="311"/>
      <c r="AR410" s="311"/>
      <c r="AS410" s="312"/>
      <c r="AT410" s="311"/>
      <c r="AU410" s="297"/>
      <c r="AV410" s="311"/>
      <c r="AW410" s="311"/>
      <c r="AX410" s="311"/>
      <c r="AY410" s="311"/>
      <c r="AZ410" s="312"/>
      <c r="BA410" s="311"/>
      <c r="BB410" s="297"/>
      <c r="BC410" s="311"/>
      <c r="BD410" s="311"/>
      <c r="BE410" s="311"/>
      <c r="BF410" s="311"/>
      <c r="BG410" s="312"/>
      <c r="BH410" s="311"/>
      <c r="BI410" s="297"/>
      <c r="BJ410" s="311"/>
      <c r="BK410" s="311"/>
      <c r="BL410" s="311"/>
      <c r="BM410" s="311"/>
      <c r="BN410" s="312"/>
      <c r="BO410" s="311"/>
      <c r="BP410" s="297"/>
      <c r="BQ410" s="311"/>
      <c r="BR410" s="311"/>
      <c r="BS410" s="311"/>
      <c r="BT410" s="311"/>
      <c r="BU410" s="312"/>
      <c r="BV410" s="311"/>
      <c r="BW410" s="297"/>
      <c r="BX410" s="311"/>
      <c r="BY410" s="311"/>
      <c r="BZ410" s="311"/>
      <c r="CA410" s="311"/>
      <c r="CB410" s="312"/>
      <c r="CC410" s="311"/>
      <c r="CD410" s="297"/>
      <c r="CE410" s="311"/>
      <c r="CF410" s="311"/>
      <c r="CG410" s="311"/>
      <c r="CH410" s="311"/>
      <c r="CI410" s="312"/>
      <c r="CJ410" s="311"/>
      <c r="CK410" s="297"/>
      <c r="CL410" s="311"/>
      <c r="CM410" s="311"/>
      <c r="CN410" s="311"/>
      <c r="CO410" s="311"/>
      <c r="CP410" s="312"/>
      <c r="CQ410" s="311"/>
      <c r="CR410" s="297"/>
      <c r="CS410" s="311"/>
      <c r="CT410" s="311"/>
      <c r="CU410" s="311"/>
      <c r="CV410" s="311"/>
      <c r="CW410" s="312"/>
      <c r="CX410" s="311"/>
      <c r="CY410" s="297"/>
      <c r="CZ410" s="311"/>
      <c r="DA410" s="311"/>
      <c r="DB410" s="311"/>
      <c r="DC410" s="311"/>
      <c r="DD410" s="312"/>
      <c r="DE410" s="311"/>
      <c r="DF410" s="297"/>
      <c r="DG410" s="311"/>
      <c r="DH410" s="311"/>
      <c r="DI410" s="311"/>
      <c r="DJ410" s="311"/>
      <c r="DK410" s="312"/>
      <c r="DL410" s="311"/>
      <c r="DM410" s="297"/>
      <c r="DN410" s="311"/>
      <c r="DO410" s="311"/>
      <c r="DP410" s="311"/>
      <c r="DQ410" s="311"/>
      <c r="DR410" s="312"/>
      <c r="DS410" s="311"/>
      <c r="DT410" s="297"/>
      <c r="DU410" s="311"/>
      <c r="DV410" s="311"/>
      <c r="DW410" s="311"/>
      <c r="DX410" s="311"/>
      <c r="DY410" s="312"/>
      <c r="DZ410" s="311"/>
      <c r="EA410" s="297"/>
      <c r="EB410" s="311"/>
      <c r="EC410" s="311"/>
      <c r="ED410" s="311"/>
      <c r="EE410" s="311"/>
      <c r="EF410" s="312"/>
      <c r="EG410" s="311"/>
      <c r="EH410" s="297"/>
      <c r="EI410" s="311"/>
      <c r="EJ410" s="311"/>
      <c r="EK410" s="311"/>
      <c r="EL410" s="311"/>
      <c r="EM410" s="312"/>
      <c r="EN410" s="311"/>
      <c r="EO410" s="297"/>
      <c r="EP410" s="311"/>
      <c r="EQ410" s="311"/>
      <c r="ER410" s="311"/>
      <c r="ES410" s="311"/>
      <c r="ET410" s="312"/>
      <c r="EU410" s="311"/>
      <c r="EV410" s="297"/>
      <c r="EW410" s="311"/>
      <c r="EX410" s="311"/>
      <c r="EY410" s="311"/>
      <c r="EZ410" s="311"/>
      <c r="FA410" s="312"/>
      <c r="FB410" s="311"/>
      <c r="FC410" s="298"/>
    </row>
    <row r="411" spans="1:159" s="205" customFormat="1" ht="39.9" customHeight="1" x14ac:dyDescent="0.25">
      <c r="A411" s="206"/>
      <c r="B411" s="196"/>
      <c r="C411" s="292"/>
      <c r="D411" s="198"/>
      <c r="E411" s="299"/>
      <c r="F411" s="200"/>
      <c r="G411" s="301"/>
      <c r="H411" s="303"/>
      <c r="I411" s="299"/>
      <c r="J411" s="299"/>
      <c r="K411" s="299"/>
      <c r="L411" s="289"/>
      <c r="M411" s="299"/>
      <c r="N411" s="289"/>
      <c r="O411" s="363" t="str">
        <f>IF(P411="","",IF(OR(I411="",J411=""),"",IF(AND(ISNUMBER(FIND("post-", I411)),J411=ProductCode!$I$12),ProductCode!$F$19,IF(AND(ISNUMBER(FIND("pre-", I411)),J411=ProductCode!$I$12),ProductCode!$F$20,IF(ISNUMBER(FIND("post-", I411)),ProductCode!$F$17,ProductCode!$F$18)))))</f>
        <v/>
      </c>
      <c r="P411" s="295" t="str">
        <f t="shared" si="16"/>
        <v/>
      </c>
      <c r="Q411" s="306"/>
      <c r="R411" s="203"/>
      <c r="S411" s="308" t="str">
        <f t="shared" si="17"/>
        <v/>
      </c>
      <c r="T411" s="311"/>
      <c r="U411" s="311"/>
      <c r="V411" s="311"/>
      <c r="W411" s="311"/>
      <c r="X411" s="312"/>
      <c r="Y411" s="311"/>
      <c r="Z411" s="297"/>
      <c r="AA411" s="311"/>
      <c r="AB411" s="311"/>
      <c r="AC411" s="311"/>
      <c r="AD411" s="311"/>
      <c r="AE411" s="312"/>
      <c r="AF411" s="311"/>
      <c r="AG411" s="297"/>
      <c r="AH411" s="311"/>
      <c r="AI411" s="311"/>
      <c r="AJ411" s="311"/>
      <c r="AK411" s="311"/>
      <c r="AL411" s="312"/>
      <c r="AM411" s="311"/>
      <c r="AN411" s="297"/>
      <c r="AO411" s="311"/>
      <c r="AP411" s="311"/>
      <c r="AQ411" s="311"/>
      <c r="AR411" s="311"/>
      <c r="AS411" s="312"/>
      <c r="AT411" s="311"/>
      <c r="AU411" s="297"/>
      <c r="AV411" s="311"/>
      <c r="AW411" s="311"/>
      <c r="AX411" s="311"/>
      <c r="AY411" s="311"/>
      <c r="AZ411" s="312"/>
      <c r="BA411" s="311"/>
      <c r="BB411" s="297"/>
      <c r="BC411" s="311"/>
      <c r="BD411" s="311"/>
      <c r="BE411" s="311"/>
      <c r="BF411" s="311"/>
      <c r="BG411" s="312"/>
      <c r="BH411" s="311"/>
      <c r="BI411" s="297"/>
      <c r="BJ411" s="311"/>
      <c r="BK411" s="311"/>
      <c r="BL411" s="311"/>
      <c r="BM411" s="311"/>
      <c r="BN411" s="312"/>
      <c r="BO411" s="311"/>
      <c r="BP411" s="297"/>
      <c r="BQ411" s="311"/>
      <c r="BR411" s="311"/>
      <c r="BS411" s="311"/>
      <c r="BT411" s="311"/>
      <c r="BU411" s="312"/>
      <c r="BV411" s="311"/>
      <c r="BW411" s="297"/>
      <c r="BX411" s="311"/>
      <c r="BY411" s="311"/>
      <c r="BZ411" s="311"/>
      <c r="CA411" s="311"/>
      <c r="CB411" s="312"/>
      <c r="CC411" s="311"/>
      <c r="CD411" s="297"/>
      <c r="CE411" s="311"/>
      <c r="CF411" s="311"/>
      <c r="CG411" s="311"/>
      <c r="CH411" s="311"/>
      <c r="CI411" s="312"/>
      <c r="CJ411" s="311"/>
      <c r="CK411" s="297"/>
      <c r="CL411" s="311"/>
      <c r="CM411" s="311"/>
      <c r="CN411" s="311"/>
      <c r="CO411" s="311"/>
      <c r="CP411" s="312"/>
      <c r="CQ411" s="311"/>
      <c r="CR411" s="297"/>
      <c r="CS411" s="311"/>
      <c r="CT411" s="311"/>
      <c r="CU411" s="311"/>
      <c r="CV411" s="311"/>
      <c r="CW411" s="312"/>
      <c r="CX411" s="311"/>
      <c r="CY411" s="297"/>
      <c r="CZ411" s="311"/>
      <c r="DA411" s="311"/>
      <c r="DB411" s="311"/>
      <c r="DC411" s="311"/>
      <c r="DD411" s="312"/>
      <c r="DE411" s="311"/>
      <c r="DF411" s="297"/>
      <c r="DG411" s="311"/>
      <c r="DH411" s="311"/>
      <c r="DI411" s="311"/>
      <c r="DJ411" s="311"/>
      <c r="DK411" s="312"/>
      <c r="DL411" s="311"/>
      <c r="DM411" s="297"/>
      <c r="DN411" s="311"/>
      <c r="DO411" s="311"/>
      <c r="DP411" s="311"/>
      <c r="DQ411" s="311"/>
      <c r="DR411" s="312"/>
      <c r="DS411" s="311"/>
      <c r="DT411" s="297"/>
      <c r="DU411" s="311"/>
      <c r="DV411" s="311"/>
      <c r="DW411" s="311"/>
      <c r="DX411" s="311"/>
      <c r="DY411" s="312"/>
      <c r="DZ411" s="311"/>
      <c r="EA411" s="297"/>
      <c r="EB411" s="311"/>
      <c r="EC411" s="311"/>
      <c r="ED411" s="311"/>
      <c r="EE411" s="311"/>
      <c r="EF411" s="312"/>
      <c r="EG411" s="311"/>
      <c r="EH411" s="297"/>
      <c r="EI411" s="311"/>
      <c r="EJ411" s="311"/>
      <c r="EK411" s="311"/>
      <c r="EL411" s="311"/>
      <c r="EM411" s="312"/>
      <c r="EN411" s="311"/>
      <c r="EO411" s="297"/>
      <c r="EP411" s="311"/>
      <c r="EQ411" s="311"/>
      <c r="ER411" s="311"/>
      <c r="ES411" s="311"/>
      <c r="ET411" s="312"/>
      <c r="EU411" s="311"/>
      <c r="EV411" s="297"/>
      <c r="EW411" s="311"/>
      <c r="EX411" s="311"/>
      <c r="EY411" s="311"/>
      <c r="EZ411" s="311"/>
      <c r="FA411" s="312"/>
      <c r="FB411" s="311"/>
      <c r="FC411" s="298"/>
    </row>
    <row r="412" spans="1:159" s="205" customFormat="1" ht="39.9" customHeight="1" x14ac:dyDescent="0.25">
      <c r="A412" s="206"/>
      <c r="B412" s="196"/>
      <c r="C412" s="292"/>
      <c r="D412" s="198"/>
      <c r="E412" s="299"/>
      <c r="F412" s="200"/>
      <c r="G412" s="301"/>
      <c r="H412" s="303"/>
      <c r="I412" s="299"/>
      <c r="J412" s="299"/>
      <c r="K412" s="299"/>
      <c r="L412" s="289"/>
      <c r="M412" s="299"/>
      <c r="N412" s="289"/>
      <c r="O412" s="363" t="str">
        <f>IF(P412="","",IF(OR(I412="",J412=""),"",IF(AND(ISNUMBER(FIND("post-", I412)),J412=ProductCode!$I$12),ProductCode!$F$19,IF(AND(ISNUMBER(FIND("pre-", I412)),J412=ProductCode!$I$12),ProductCode!$F$20,IF(ISNUMBER(FIND("post-", I412)),ProductCode!$F$17,ProductCode!$F$18)))))</f>
        <v/>
      </c>
      <c r="P412" s="295" t="str">
        <f t="shared" si="16"/>
        <v/>
      </c>
      <c r="Q412" s="306"/>
      <c r="R412" s="203"/>
      <c r="S412" s="308" t="str">
        <f t="shared" si="17"/>
        <v/>
      </c>
      <c r="T412" s="311"/>
      <c r="U412" s="311"/>
      <c r="V412" s="311"/>
      <c r="W412" s="311"/>
      <c r="X412" s="312"/>
      <c r="Y412" s="311"/>
      <c r="Z412" s="297"/>
      <c r="AA412" s="311"/>
      <c r="AB412" s="311"/>
      <c r="AC412" s="311"/>
      <c r="AD412" s="311"/>
      <c r="AE412" s="312"/>
      <c r="AF412" s="311"/>
      <c r="AG412" s="297"/>
      <c r="AH412" s="311"/>
      <c r="AI412" s="311"/>
      <c r="AJ412" s="311"/>
      <c r="AK412" s="311"/>
      <c r="AL412" s="312"/>
      <c r="AM412" s="311"/>
      <c r="AN412" s="297"/>
      <c r="AO412" s="311"/>
      <c r="AP412" s="311"/>
      <c r="AQ412" s="311"/>
      <c r="AR412" s="311"/>
      <c r="AS412" s="312"/>
      <c r="AT412" s="311"/>
      <c r="AU412" s="297"/>
      <c r="AV412" s="311"/>
      <c r="AW412" s="311"/>
      <c r="AX412" s="311"/>
      <c r="AY412" s="311"/>
      <c r="AZ412" s="312"/>
      <c r="BA412" s="311"/>
      <c r="BB412" s="297"/>
      <c r="BC412" s="311"/>
      <c r="BD412" s="311"/>
      <c r="BE412" s="311"/>
      <c r="BF412" s="311"/>
      <c r="BG412" s="312"/>
      <c r="BH412" s="311"/>
      <c r="BI412" s="297"/>
      <c r="BJ412" s="311"/>
      <c r="BK412" s="311"/>
      <c r="BL412" s="311"/>
      <c r="BM412" s="311"/>
      <c r="BN412" s="312"/>
      <c r="BO412" s="311"/>
      <c r="BP412" s="297"/>
      <c r="BQ412" s="311"/>
      <c r="BR412" s="311"/>
      <c r="BS412" s="311"/>
      <c r="BT412" s="311"/>
      <c r="BU412" s="312"/>
      <c r="BV412" s="311"/>
      <c r="BW412" s="297"/>
      <c r="BX412" s="311"/>
      <c r="BY412" s="311"/>
      <c r="BZ412" s="311"/>
      <c r="CA412" s="311"/>
      <c r="CB412" s="312"/>
      <c r="CC412" s="311"/>
      <c r="CD412" s="297"/>
      <c r="CE412" s="311"/>
      <c r="CF412" s="311"/>
      <c r="CG412" s="311"/>
      <c r="CH412" s="311"/>
      <c r="CI412" s="312"/>
      <c r="CJ412" s="311"/>
      <c r="CK412" s="297"/>
      <c r="CL412" s="311"/>
      <c r="CM412" s="311"/>
      <c r="CN412" s="311"/>
      <c r="CO412" s="311"/>
      <c r="CP412" s="312"/>
      <c r="CQ412" s="311"/>
      <c r="CR412" s="297"/>
      <c r="CS412" s="311"/>
      <c r="CT412" s="311"/>
      <c r="CU412" s="311"/>
      <c r="CV412" s="311"/>
      <c r="CW412" s="312"/>
      <c r="CX412" s="311"/>
      <c r="CY412" s="297"/>
      <c r="CZ412" s="311"/>
      <c r="DA412" s="311"/>
      <c r="DB412" s="311"/>
      <c r="DC412" s="311"/>
      <c r="DD412" s="312"/>
      <c r="DE412" s="311"/>
      <c r="DF412" s="297"/>
      <c r="DG412" s="311"/>
      <c r="DH412" s="311"/>
      <c r="DI412" s="311"/>
      <c r="DJ412" s="311"/>
      <c r="DK412" s="312"/>
      <c r="DL412" s="311"/>
      <c r="DM412" s="297"/>
      <c r="DN412" s="311"/>
      <c r="DO412" s="311"/>
      <c r="DP412" s="311"/>
      <c r="DQ412" s="311"/>
      <c r="DR412" s="312"/>
      <c r="DS412" s="311"/>
      <c r="DT412" s="297"/>
      <c r="DU412" s="311"/>
      <c r="DV412" s="311"/>
      <c r="DW412" s="311"/>
      <c r="DX412" s="311"/>
      <c r="DY412" s="312"/>
      <c r="DZ412" s="311"/>
      <c r="EA412" s="297"/>
      <c r="EB412" s="311"/>
      <c r="EC412" s="311"/>
      <c r="ED412" s="311"/>
      <c r="EE412" s="311"/>
      <c r="EF412" s="312"/>
      <c r="EG412" s="311"/>
      <c r="EH412" s="297"/>
      <c r="EI412" s="311"/>
      <c r="EJ412" s="311"/>
      <c r="EK412" s="311"/>
      <c r="EL412" s="311"/>
      <c r="EM412" s="312"/>
      <c r="EN412" s="311"/>
      <c r="EO412" s="297"/>
      <c r="EP412" s="311"/>
      <c r="EQ412" s="311"/>
      <c r="ER412" s="311"/>
      <c r="ES412" s="311"/>
      <c r="ET412" s="312"/>
      <c r="EU412" s="311"/>
      <c r="EV412" s="297"/>
      <c r="EW412" s="311"/>
      <c r="EX412" s="311"/>
      <c r="EY412" s="311"/>
      <c r="EZ412" s="311"/>
      <c r="FA412" s="312"/>
      <c r="FB412" s="311"/>
      <c r="FC412" s="298"/>
    </row>
    <row r="413" spans="1:159" s="205" customFormat="1" ht="39.9" customHeight="1" x14ac:dyDescent="0.25">
      <c r="A413" s="206"/>
      <c r="B413" s="196"/>
      <c r="C413" s="292"/>
      <c r="D413" s="198"/>
      <c r="E413" s="299"/>
      <c r="F413" s="200"/>
      <c r="G413" s="301"/>
      <c r="H413" s="303"/>
      <c r="I413" s="299"/>
      <c r="J413" s="299"/>
      <c r="K413" s="299"/>
      <c r="L413" s="289"/>
      <c r="M413" s="299"/>
      <c r="N413" s="289"/>
      <c r="O413" s="363" t="str">
        <f>IF(P413="","",IF(OR(I413="",J413=""),"",IF(AND(ISNUMBER(FIND("post-", I413)),J413=ProductCode!$I$12),ProductCode!$F$19,IF(AND(ISNUMBER(FIND("pre-", I413)),J413=ProductCode!$I$12),ProductCode!$F$20,IF(ISNUMBER(FIND("post-", I413)),ProductCode!$F$17,ProductCode!$F$18)))))</f>
        <v/>
      </c>
      <c r="P413" s="295" t="str">
        <f t="shared" si="16"/>
        <v/>
      </c>
      <c r="Q413" s="306"/>
      <c r="R413" s="203"/>
      <c r="S413" s="308" t="str">
        <f t="shared" si="17"/>
        <v/>
      </c>
      <c r="T413" s="311"/>
      <c r="U413" s="311"/>
      <c r="V413" s="311"/>
      <c r="W413" s="311"/>
      <c r="X413" s="312"/>
      <c r="Y413" s="311"/>
      <c r="Z413" s="297"/>
      <c r="AA413" s="311"/>
      <c r="AB413" s="311"/>
      <c r="AC413" s="311"/>
      <c r="AD413" s="311"/>
      <c r="AE413" s="312"/>
      <c r="AF413" s="311"/>
      <c r="AG413" s="297"/>
      <c r="AH413" s="311"/>
      <c r="AI413" s="311"/>
      <c r="AJ413" s="311"/>
      <c r="AK413" s="311"/>
      <c r="AL413" s="312"/>
      <c r="AM413" s="311"/>
      <c r="AN413" s="297"/>
      <c r="AO413" s="311"/>
      <c r="AP413" s="311"/>
      <c r="AQ413" s="311"/>
      <c r="AR413" s="311"/>
      <c r="AS413" s="312"/>
      <c r="AT413" s="311"/>
      <c r="AU413" s="297"/>
      <c r="AV413" s="311"/>
      <c r="AW413" s="311"/>
      <c r="AX413" s="311"/>
      <c r="AY413" s="311"/>
      <c r="AZ413" s="312"/>
      <c r="BA413" s="311"/>
      <c r="BB413" s="297"/>
      <c r="BC413" s="311"/>
      <c r="BD413" s="311"/>
      <c r="BE413" s="311"/>
      <c r="BF413" s="311"/>
      <c r="BG413" s="312"/>
      <c r="BH413" s="311"/>
      <c r="BI413" s="297"/>
      <c r="BJ413" s="311"/>
      <c r="BK413" s="311"/>
      <c r="BL413" s="311"/>
      <c r="BM413" s="311"/>
      <c r="BN413" s="312"/>
      <c r="BO413" s="311"/>
      <c r="BP413" s="297"/>
      <c r="BQ413" s="311"/>
      <c r="BR413" s="311"/>
      <c r="BS413" s="311"/>
      <c r="BT413" s="311"/>
      <c r="BU413" s="312"/>
      <c r="BV413" s="311"/>
      <c r="BW413" s="297"/>
      <c r="BX413" s="311"/>
      <c r="BY413" s="311"/>
      <c r="BZ413" s="311"/>
      <c r="CA413" s="311"/>
      <c r="CB413" s="312"/>
      <c r="CC413" s="311"/>
      <c r="CD413" s="297"/>
      <c r="CE413" s="311"/>
      <c r="CF413" s="311"/>
      <c r="CG413" s="311"/>
      <c r="CH413" s="311"/>
      <c r="CI413" s="312"/>
      <c r="CJ413" s="311"/>
      <c r="CK413" s="297"/>
      <c r="CL413" s="311"/>
      <c r="CM413" s="311"/>
      <c r="CN413" s="311"/>
      <c r="CO413" s="311"/>
      <c r="CP413" s="312"/>
      <c r="CQ413" s="311"/>
      <c r="CR413" s="297"/>
      <c r="CS413" s="311"/>
      <c r="CT413" s="311"/>
      <c r="CU413" s="311"/>
      <c r="CV413" s="311"/>
      <c r="CW413" s="312"/>
      <c r="CX413" s="311"/>
      <c r="CY413" s="297"/>
      <c r="CZ413" s="311"/>
      <c r="DA413" s="311"/>
      <c r="DB413" s="311"/>
      <c r="DC413" s="311"/>
      <c r="DD413" s="312"/>
      <c r="DE413" s="311"/>
      <c r="DF413" s="297"/>
      <c r="DG413" s="311"/>
      <c r="DH413" s="311"/>
      <c r="DI413" s="311"/>
      <c r="DJ413" s="311"/>
      <c r="DK413" s="312"/>
      <c r="DL413" s="311"/>
      <c r="DM413" s="297"/>
      <c r="DN413" s="311"/>
      <c r="DO413" s="311"/>
      <c r="DP413" s="311"/>
      <c r="DQ413" s="311"/>
      <c r="DR413" s="312"/>
      <c r="DS413" s="311"/>
      <c r="DT413" s="297"/>
      <c r="DU413" s="311"/>
      <c r="DV413" s="311"/>
      <c r="DW413" s="311"/>
      <c r="DX413" s="311"/>
      <c r="DY413" s="312"/>
      <c r="DZ413" s="311"/>
      <c r="EA413" s="297"/>
      <c r="EB413" s="311"/>
      <c r="EC413" s="311"/>
      <c r="ED413" s="311"/>
      <c r="EE413" s="311"/>
      <c r="EF413" s="312"/>
      <c r="EG413" s="311"/>
      <c r="EH413" s="297"/>
      <c r="EI413" s="311"/>
      <c r="EJ413" s="311"/>
      <c r="EK413" s="311"/>
      <c r="EL413" s="311"/>
      <c r="EM413" s="312"/>
      <c r="EN413" s="311"/>
      <c r="EO413" s="297"/>
      <c r="EP413" s="311"/>
      <c r="EQ413" s="311"/>
      <c r="ER413" s="311"/>
      <c r="ES413" s="311"/>
      <c r="ET413" s="312"/>
      <c r="EU413" s="311"/>
      <c r="EV413" s="297"/>
      <c r="EW413" s="311"/>
      <c r="EX413" s="311"/>
      <c r="EY413" s="311"/>
      <c r="EZ413" s="311"/>
      <c r="FA413" s="312"/>
      <c r="FB413" s="311"/>
      <c r="FC413" s="298"/>
    </row>
    <row r="414" spans="1:159" s="205" customFormat="1" ht="39.9" customHeight="1" x14ac:dyDescent="0.25">
      <c r="A414" s="206"/>
      <c r="B414" s="196"/>
      <c r="C414" s="292"/>
      <c r="D414" s="198"/>
      <c r="E414" s="299"/>
      <c r="F414" s="200"/>
      <c r="G414" s="301"/>
      <c r="H414" s="303"/>
      <c r="I414" s="299"/>
      <c r="J414" s="299"/>
      <c r="K414" s="299"/>
      <c r="L414" s="289"/>
      <c r="M414" s="299"/>
      <c r="N414" s="289"/>
      <c r="O414" s="363" t="str">
        <f>IF(P414="","",IF(OR(I414="",J414=""),"",IF(AND(ISNUMBER(FIND("post-", I414)),J414=ProductCode!$I$12),ProductCode!$F$19,IF(AND(ISNUMBER(FIND("pre-", I414)),J414=ProductCode!$I$12),ProductCode!$F$20,IF(ISNUMBER(FIND("post-", I414)),ProductCode!$F$17,ProductCode!$F$18)))))</f>
        <v/>
      </c>
      <c r="P414" s="295" t="str">
        <f t="shared" si="16"/>
        <v/>
      </c>
      <c r="Q414" s="306"/>
      <c r="R414" s="203"/>
      <c r="S414" s="308" t="str">
        <f t="shared" si="17"/>
        <v/>
      </c>
      <c r="T414" s="311"/>
      <c r="U414" s="311"/>
      <c r="V414" s="311"/>
      <c r="W414" s="311"/>
      <c r="X414" s="312"/>
      <c r="Y414" s="311"/>
      <c r="Z414" s="297"/>
      <c r="AA414" s="311"/>
      <c r="AB414" s="311"/>
      <c r="AC414" s="311"/>
      <c r="AD414" s="311"/>
      <c r="AE414" s="312"/>
      <c r="AF414" s="311"/>
      <c r="AG414" s="297"/>
      <c r="AH414" s="311"/>
      <c r="AI414" s="311"/>
      <c r="AJ414" s="311"/>
      <c r="AK414" s="311"/>
      <c r="AL414" s="312"/>
      <c r="AM414" s="311"/>
      <c r="AN414" s="297"/>
      <c r="AO414" s="311"/>
      <c r="AP414" s="311"/>
      <c r="AQ414" s="311"/>
      <c r="AR414" s="311"/>
      <c r="AS414" s="312"/>
      <c r="AT414" s="311"/>
      <c r="AU414" s="297"/>
      <c r="AV414" s="311"/>
      <c r="AW414" s="311"/>
      <c r="AX414" s="311"/>
      <c r="AY414" s="311"/>
      <c r="AZ414" s="312"/>
      <c r="BA414" s="311"/>
      <c r="BB414" s="297"/>
      <c r="BC414" s="311"/>
      <c r="BD414" s="311"/>
      <c r="BE414" s="311"/>
      <c r="BF414" s="311"/>
      <c r="BG414" s="312"/>
      <c r="BH414" s="311"/>
      <c r="BI414" s="297"/>
      <c r="BJ414" s="311"/>
      <c r="BK414" s="311"/>
      <c r="BL414" s="311"/>
      <c r="BM414" s="311"/>
      <c r="BN414" s="312"/>
      <c r="BO414" s="311"/>
      <c r="BP414" s="297"/>
      <c r="BQ414" s="311"/>
      <c r="BR414" s="311"/>
      <c r="BS414" s="311"/>
      <c r="BT414" s="311"/>
      <c r="BU414" s="312"/>
      <c r="BV414" s="311"/>
      <c r="BW414" s="297"/>
      <c r="BX414" s="311"/>
      <c r="BY414" s="311"/>
      <c r="BZ414" s="311"/>
      <c r="CA414" s="311"/>
      <c r="CB414" s="312"/>
      <c r="CC414" s="311"/>
      <c r="CD414" s="297"/>
      <c r="CE414" s="311"/>
      <c r="CF414" s="311"/>
      <c r="CG414" s="311"/>
      <c r="CH414" s="311"/>
      <c r="CI414" s="312"/>
      <c r="CJ414" s="311"/>
      <c r="CK414" s="297"/>
      <c r="CL414" s="311"/>
      <c r="CM414" s="311"/>
      <c r="CN414" s="311"/>
      <c r="CO414" s="311"/>
      <c r="CP414" s="312"/>
      <c r="CQ414" s="311"/>
      <c r="CR414" s="297"/>
      <c r="CS414" s="311"/>
      <c r="CT414" s="311"/>
      <c r="CU414" s="311"/>
      <c r="CV414" s="311"/>
      <c r="CW414" s="312"/>
      <c r="CX414" s="311"/>
      <c r="CY414" s="297"/>
      <c r="CZ414" s="311"/>
      <c r="DA414" s="311"/>
      <c r="DB414" s="311"/>
      <c r="DC414" s="311"/>
      <c r="DD414" s="312"/>
      <c r="DE414" s="311"/>
      <c r="DF414" s="297"/>
      <c r="DG414" s="311"/>
      <c r="DH414" s="311"/>
      <c r="DI414" s="311"/>
      <c r="DJ414" s="311"/>
      <c r="DK414" s="312"/>
      <c r="DL414" s="311"/>
      <c r="DM414" s="297"/>
      <c r="DN414" s="311"/>
      <c r="DO414" s="311"/>
      <c r="DP414" s="311"/>
      <c r="DQ414" s="311"/>
      <c r="DR414" s="312"/>
      <c r="DS414" s="311"/>
      <c r="DT414" s="297"/>
      <c r="DU414" s="311"/>
      <c r="DV414" s="311"/>
      <c r="DW414" s="311"/>
      <c r="DX414" s="311"/>
      <c r="DY414" s="312"/>
      <c r="DZ414" s="311"/>
      <c r="EA414" s="297"/>
      <c r="EB414" s="311"/>
      <c r="EC414" s="311"/>
      <c r="ED414" s="311"/>
      <c r="EE414" s="311"/>
      <c r="EF414" s="312"/>
      <c r="EG414" s="311"/>
      <c r="EH414" s="297"/>
      <c r="EI414" s="311"/>
      <c r="EJ414" s="311"/>
      <c r="EK414" s="311"/>
      <c r="EL414" s="311"/>
      <c r="EM414" s="312"/>
      <c r="EN414" s="311"/>
      <c r="EO414" s="297"/>
      <c r="EP414" s="311"/>
      <c r="EQ414" s="311"/>
      <c r="ER414" s="311"/>
      <c r="ES414" s="311"/>
      <c r="ET414" s="312"/>
      <c r="EU414" s="311"/>
      <c r="EV414" s="297"/>
      <c r="EW414" s="311"/>
      <c r="EX414" s="311"/>
      <c r="EY414" s="311"/>
      <c r="EZ414" s="311"/>
      <c r="FA414" s="312"/>
      <c r="FB414" s="311"/>
      <c r="FC414" s="298"/>
    </row>
    <row r="415" spans="1:159" s="205" customFormat="1" ht="39.9" customHeight="1" x14ac:dyDescent="0.25">
      <c r="A415" s="206"/>
      <c r="B415" s="196"/>
      <c r="C415" s="292"/>
      <c r="D415" s="198"/>
      <c r="E415" s="299"/>
      <c r="F415" s="200"/>
      <c r="G415" s="301"/>
      <c r="H415" s="303"/>
      <c r="I415" s="299"/>
      <c r="J415" s="299"/>
      <c r="K415" s="299"/>
      <c r="L415" s="289"/>
      <c r="M415" s="299"/>
      <c r="N415" s="289"/>
      <c r="O415" s="363" t="str">
        <f>IF(P415="","",IF(OR(I415="",J415=""),"",IF(AND(ISNUMBER(FIND("post-", I415)),J415=ProductCode!$I$12),ProductCode!$F$19,IF(AND(ISNUMBER(FIND("pre-", I415)),J415=ProductCode!$I$12),ProductCode!$F$20,IF(ISNUMBER(FIND("post-", I415)),ProductCode!$F$17,ProductCode!$F$18)))))</f>
        <v/>
      </c>
      <c r="P415" s="295" t="str">
        <f t="shared" si="16"/>
        <v/>
      </c>
      <c r="Q415" s="306"/>
      <c r="R415" s="203"/>
      <c r="S415" s="308" t="str">
        <f t="shared" si="17"/>
        <v/>
      </c>
      <c r="T415" s="311"/>
      <c r="U415" s="311"/>
      <c r="V415" s="311"/>
      <c r="W415" s="311"/>
      <c r="X415" s="312"/>
      <c r="Y415" s="311"/>
      <c r="Z415" s="297"/>
      <c r="AA415" s="311"/>
      <c r="AB415" s="311"/>
      <c r="AC415" s="311"/>
      <c r="AD415" s="311"/>
      <c r="AE415" s="312"/>
      <c r="AF415" s="311"/>
      <c r="AG415" s="297"/>
      <c r="AH415" s="311"/>
      <c r="AI415" s="311"/>
      <c r="AJ415" s="311"/>
      <c r="AK415" s="311"/>
      <c r="AL415" s="312"/>
      <c r="AM415" s="311"/>
      <c r="AN415" s="297"/>
      <c r="AO415" s="311"/>
      <c r="AP415" s="311"/>
      <c r="AQ415" s="311"/>
      <c r="AR415" s="311"/>
      <c r="AS415" s="312"/>
      <c r="AT415" s="311"/>
      <c r="AU415" s="297"/>
      <c r="AV415" s="311"/>
      <c r="AW415" s="311"/>
      <c r="AX415" s="311"/>
      <c r="AY415" s="311"/>
      <c r="AZ415" s="312"/>
      <c r="BA415" s="311"/>
      <c r="BB415" s="297"/>
      <c r="BC415" s="311"/>
      <c r="BD415" s="311"/>
      <c r="BE415" s="311"/>
      <c r="BF415" s="311"/>
      <c r="BG415" s="312"/>
      <c r="BH415" s="311"/>
      <c r="BI415" s="297"/>
      <c r="BJ415" s="311"/>
      <c r="BK415" s="311"/>
      <c r="BL415" s="311"/>
      <c r="BM415" s="311"/>
      <c r="BN415" s="312"/>
      <c r="BO415" s="311"/>
      <c r="BP415" s="297"/>
      <c r="BQ415" s="311"/>
      <c r="BR415" s="311"/>
      <c r="BS415" s="311"/>
      <c r="BT415" s="311"/>
      <c r="BU415" s="312"/>
      <c r="BV415" s="311"/>
      <c r="BW415" s="297"/>
      <c r="BX415" s="311"/>
      <c r="BY415" s="311"/>
      <c r="BZ415" s="311"/>
      <c r="CA415" s="311"/>
      <c r="CB415" s="312"/>
      <c r="CC415" s="311"/>
      <c r="CD415" s="297"/>
      <c r="CE415" s="311"/>
      <c r="CF415" s="311"/>
      <c r="CG415" s="311"/>
      <c r="CH415" s="311"/>
      <c r="CI415" s="312"/>
      <c r="CJ415" s="311"/>
      <c r="CK415" s="297"/>
      <c r="CL415" s="311"/>
      <c r="CM415" s="311"/>
      <c r="CN415" s="311"/>
      <c r="CO415" s="311"/>
      <c r="CP415" s="312"/>
      <c r="CQ415" s="311"/>
      <c r="CR415" s="297"/>
      <c r="CS415" s="311"/>
      <c r="CT415" s="311"/>
      <c r="CU415" s="311"/>
      <c r="CV415" s="311"/>
      <c r="CW415" s="312"/>
      <c r="CX415" s="311"/>
      <c r="CY415" s="297"/>
      <c r="CZ415" s="311"/>
      <c r="DA415" s="311"/>
      <c r="DB415" s="311"/>
      <c r="DC415" s="311"/>
      <c r="DD415" s="312"/>
      <c r="DE415" s="311"/>
      <c r="DF415" s="297"/>
      <c r="DG415" s="311"/>
      <c r="DH415" s="311"/>
      <c r="DI415" s="311"/>
      <c r="DJ415" s="311"/>
      <c r="DK415" s="312"/>
      <c r="DL415" s="311"/>
      <c r="DM415" s="297"/>
      <c r="DN415" s="311"/>
      <c r="DO415" s="311"/>
      <c r="DP415" s="311"/>
      <c r="DQ415" s="311"/>
      <c r="DR415" s="312"/>
      <c r="DS415" s="311"/>
      <c r="DT415" s="297"/>
      <c r="DU415" s="311"/>
      <c r="DV415" s="311"/>
      <c r="DW415" s="311"/>
      <c r="DX415" s="311"/>
      <c r="DY415" s="312"/>
      <c r="DZ415" s="311"/>
      <c r="EA415" s="297"/>
      <c r="EB415" s="311"/>
      <c r="EC415" s="311"/>
      <c r="ED415" s="311"/>
      <c r="EE415" s="311"/>
      <c r="EF415" s="312"/>
      <c r="EG415" s="311"/>
      <c r="EH415" s="297"/>
      <c r="EI415" s="311"/>
      <c r="EJ415" s="311"/>
      <c r="EK415" s="311"/>
      <c r="EL415" s="311"/>
      <c r="EM415" s="312"/>
      <c r="EN415" s="311"/>
      <c r="EO415" s="297"/>
      <c r="EP415" s="311"/>
      <c r="EQ415" s="311"/>
      <c r="ER415" s="311"/>
      <c r="ES415" s="311"/>
      <c r="ET415" s="312"/>
      <c r="EU415" s="311"/>
      <c r="EV415" s="297"/>
      <c r="EW415" s="311"/>
      <c r="EX415" s="311"/>
      <c r="EY415" s="311"/>
      <c r="EZ415" s="311"/>
      <c r="FA415" s="312"/>
      <c r="FB415" s="311"/>
      <c r="FC415" s="298"/>
    </row>
    <row r="416" spans="1:159" s="205" customFormat="1" ht="39.9" customHeight="1" x14ac:dyDescent="0.25">
      <c r="A416" s="206"/>
      <c r="B416" s="196"/>
      <c r="C416" s="292"/>
      <c r="D416" s="198"/>
      <c r="E416" s="299"/>
      <c r="F416" s="200"/>
      <c r="G416" s="301"/>
      <c r="H416" s="303"/>
      <c r="I416" s="299"/>
      <c r="J416" s="299"/>
      <c r="K416" s="299"/>
      <c r="L416" s="289"/>
      <c r="M416" s="299"/>
      <c r="N416" s="289"/>
      <c r="O416" s="363" t="str">
        <f>IF(P416="","",IF(OR(I416="",J416=""),"",IF(AND(ISNUMBER(FIND("post-", I416)),J416=ProductCode!$I$12),ProductCode!$F$19,IF(AND(ISNUMBER(FIND("pre-", I416)),J416=ProductCode!$I$12),ProductCode!$F$20,IF(ISNUMBER(FIND("post-", I416)),ProductCode!$F$17,ProductCode!$F$18)))))</f>
        <v/>
      </c>
      <c r="P416" s="295" t="str">
        <f t="shared" si="16"/>
        <v/>
      </c>
      <c r="Q416" s="306"/>
      <c r="R416" s="203"/>
      <c r="S416" s="308" t="str">
        <f t="shared" si="17"/>
        <v/>
      </c>
      <c r="T416" s="311"/>
      <c r="U416" s="311"/>
      <c r="V416" s="311"/>
      <c r="W416" s="311"/>
      <c r="X416" s="312"/>
      <c r="Y416" s="311"/>
      <c r="Z416" s="297"/>
      <c r="AA416" s="311"/>
      <c r="AB416" s="311"/>
      <c r="AC416" s="311"/>
      <c r="AD416" s="311"/>
      <c r="AE416" s="312"/>
      <c r="AF416" s="311"/>
      <c r="AG416" s="297"/>
      <c r="AH416" s="311"/>
      <c r="AI416" s="311"/>
      <c r="AJ416" s="311"/>
      <c r="AK416" s="311"/>
      <c r="AL416" s="312"/>
      <c r="AM416" s="311"/>
      <c r="AN416" s="297"/>
      <c r="AO416" s="311"/>
      <c r="AP416" s="311"/>
      <c r="AQ416" s="311"/>
      <c r="AR416" s="311"/>
      <c r="AS416" s="312"/>
      <c r="AT416" s="311"/>
      <c r="AU416" s="297"/>
      <c r="AV416" s="311"/>
      <c r="AW416" s="311"/>
      <c r="AX416" s="311"/>
      <c r="AY416" s="311"/>
      <c r="AZ416" s="312"/>
      <c r="BA416" s="311"/>
      <c r="BB416" s="297"/>
      <c r="BC416" s="311"/>
      <c r="BD416" s="311"/>
      <c r="BE416" s="311"/>
      <c r="BF416" s="311"/>
      <c r="BG416" s="312"/>
      <c r="BH416" s="311"/>
      <c r="BI416" s="297"/>
      <c r="BJ416" s="311"/>
      <c r="BK416" s="311"/>
      <c r="BL416" s="311"/>
      <c r="BM416" s="311"/>
      <c r="BN416" s="312"/>
      <c r="BO416" s="311"/>
      <c r="BP416" s="297"/>
      <c r="BQ416" s="311"/>
      <c r="BR416" s="311"/>
      <c r="BS416" s="311"/>
      <c r="BT416" s="311"/>
      <c r="BU416" s="312"/>
      <c r="BV416" s="311"/>
      <c r="BW416" s="297"/>
      <c r="BX416" s="311"/>
      <c r="BY416" s="311"/>
      <c r="BZ416" s="311"/>
      <c r="CA416" s="311"/>
      <c r="CB416" s="312"/>
      <c r="CC416" s="311"/>
      <c r="CD416" s="297"/>
      <c r="CE416" s="311"/>
      <c r="CF416" s="311"/>
      <c r="CG416" s="311"/>
      <c r="CH416" s="311"/>
      <c r="CI416" s="312"/>
      <c r="CJ416" s="311"/>
      <c r="CK416" s="297"/>
      <c r="CL416" s="311"/>
      <c r="CM416" s="311"/>
      <c r="CN416" s="311"/>
      <c r="CO416" s="311"/>
      <c r="CP416" s="312"/>
      <c r="CQ416" s="311"/>
      <c r="CR416" s="297"/>
      <c r="CS416" s="311"/>
      <c r="CT416" s="311"/>
      <c r="CU416" s="311"/>
      <c r="CV416" s="311"/>
      <c r="CW416" s="312"/>
      <c r="CX416" s="311"/>
      <c r="CY416" s="297"/>
      <c r="CZ416" s="311"/>
      <c r="DA416" s="311"/>
      <c r="DB416" s="311"/>
      <c r="DC416" s="311"/>
      <c r="DD416" s="312"/>
      <c r="DE416" s="311"/>
      <c r="DF416" s="297"/>
      <c r="DG416" s="311"/>
      <c r="DH416" s="311"/>
      <c r="DI416" s="311"/>
      <c r="DJ416" s="311"/>
      <c r="DK416" s="312"/>
      <c r="DL416" s="311"/>
      <c r="DM416" s="297"/>
      <c r="DN416" s="311"/>
      <c r="DO416" s="311"/>
      <c r="DP416" s="311"/>
      <c r="DQ416" s="311"/>
      <c r="DR416" s="312"/>
      <c r="DS416" s="311"/>
      <c r="DT416" s="297"/>
      <c r="DU416" s="311"/>
      <c r="DV416" s="311"/>
      <c r="DW416" s="311"/>
      <c r="DX416" s="311"/>
      <c r="DY416" s="312"/>
      <c r="DZ416" s="311"/>
      <c r="EA416" s="297"/>
      <c r="EB416" s="311"/>
      <c r="EC416" s="311"/>
      <c r="ED416" s="311"/>
      <c r="EE416" s="311"/>
      <c r="EF416" s="312"/>
      <c r="EG416" s="311"/>
      <c r="EH416" s="297"/>
      <c r="EI416" s="311"/>
      <c r="EJ416" s="311"/>
      <c r="EK416" s="311"/>
      <c r="EL416" s="311"/>
      <c r="EM416" s="312"/>
      <c r="EN416" s="311"/>
      <c r="EO416" s="297"/>
      <c r="EP416" s="311"/>
      <c r="EQ416" s="311"/>
      <c r="ER416" s="311"/>
      <c r="ES416" s="311"/>
      <c r="ET416" s="312"/>
      <c r="EU416" s="311"/>
      <c r="EV416" s="297"/>
      <c r="EW416" s="311"/>
      <c r="EX416" s="311"/>
      <c r="EY416" s="311"/>
      <c r="EZ416" s="311"/>
      <c r="FA416" s="312"/>
      <c r="FB416" s="311"/>
      <c r="FC416" s="298"/>
    </row>
    <row r="417" spans="1:159" s="205" customFormat="1" ht="39.9" customHeight="1" x14ac:dyDescent="0.25">
      <c r="A417" s="206"/>
      <c r="B417" s="196"/>
      <c r="C417" s="292"/>
      <c r="D417" s="198"/>
      <c r="E417" s="299"/>
      <c r="F417" s="200"/>
      <c r="G417" s="301"/>
      <c r="H417" s="303"/>
      <c r="I417" s="299"/>
      <c r="J417" s="299"/>
      <c r="K417" s="299"/>
      <c r="L417" s="289"/>
      <c r="M417" s="299"/>
      <c r="N417" s="289"/>
      <c r="O417" s="363" t="str">
        <f>IF(P417="","",IF(OR(I417="",J417=""),"",IF(AND(ISNUMBER(FIND("post-", I417)),J417=ProductCode!$I$12),ProductCode!$F$19,IF(AND(ISNUMBER(FIND("pre-", I417)),J417=ProductCode!$I$12),ProductCode!$F$20,IF(ISNUMBER(FIND("post-", I417)),ProductCode!$F$17,ProductCode!$F$18)))))</f>
        <v/>
      </c>
      <c r="P417" s="295" t="str">
        <f t="shared" si="16"/>
        <v/>
      </c>
      <c r="Q417" s="306"/>
      <c r="R417" s="203"/>
      <c r="S417" s="308" t="str">
        <f t="shared" si="17"/>
        <v/>
      </c>
      <c r="T417" s="311"/>
      <c r="U417" s="311"/>
      <c r="V417" s="311"/>
      <c r="W417" s="311"/>
      <c r="X417" s="312"/>
      <c r="Y417" s="311"/>
      <c r="Z417" s="297"/>
      <c r="AA417" s="311"/>
      <c r="AB417" s="311"/>
      <c r="AC417" s="311"/>
      <c r="AD417" s="311"/>
      <c r="AE417" s="312"/>
      <c r="AF417" s="311"/>
      <c r="AG417" s="297"/>
      <c r="AH417" s="311"/>
      <c r="AI417" s="311"/>
      <c r="AJ417" s="311"/>
      <c r="AK417" s="311"/>
      <c r="AL417" s="312"/>
      <c r="AM417" s="311"/>
      <c r="AN417" s="297"/>
      <c r="AO417" s="311"/>
      <c r="AP417" s="311"/>
      <c r="AQ417" s="311"/>
      <c r="AR417" s="311"/>
      <c r="AS417" s="312"/>
      <c r="AT417" s="311"/>
      <c r="AU417" s="297"/>
      <c r="AV417" s="311"/>
      <c r="AW417" s="311"/>
      <c r="AX417" s="311"/>
      <c r="AY417" s="311"/>
      <c r="AZ417" s="312"/>
      <c r="BA417" s="311"/>
      <c r="BB417" s="297"/>
      <c r="BC417" s="311"/>
      <c r="BD417" s="311"/>
      <c r="BE417" s="311"/>
      <c r="BF417" s="311"/>
      <c r="BG417" s="312"/>
      <c r="BH417" s="311"/>
      <c r="BI417" s="297"/>
      <c r="BJ417" s="311"/>
      <c r="BK417" s="311"/>
      <c r="BL417" s="311"/>
      <c r="BM417" s="311"/>
      <c r="BN417" s="312"/>
      <c r="BO417" s="311"/>
      <c r="BP417" s="297"/>
      <c r="BQ417" s="311"/>
      <c r="BR417" s="311"/>
      <c r="BS417" s="311"/>
      <c r="BT417" s="311"/>
      <c r="BU417" s="312"/>
      <c r="BV417" s="311"/>
      <c r="BW417" s="297"/>
      <c r="BX417" s="311"/>
      <c r="BY417" s="311"/>
      <c r="BZ417" s="311"/>
      <c r="CA417" s="311"/>
      <c r="CB417" s="312"/>
      <c r="CC417" s="311"/>
      <c r="CD417" s="297"/>
      <c r="CE417" s="311"/>
      <c r="CF417" s="311"/>
      <c r="CG417" s="311"/>
      <c r="CH417" s="311"/>
      <c r="CI417" s="312"/>
      <c r="CJ417" s="311"/>
      <c r="CK417" s="297"/>
      <c r="CL417" s="311"/>
      <c r="CM417" s="311"/>
      <c r="CN417" s="311"/>
      <c r="CO417" s="311"/>
      <c r="CP417" s="312"/>
      <c r="CQ417" s="311"/>
      <c r="CR417" s="297"/>
      <c r="CS417" s="311"/>
      <c r="CT417" s="311"/>
      <c r="CU417" s="311"/>
      <c r="CV417" s="311"/>
      <c r="CW417" s="312"/>
      <c r="CX417" s="311"/>
      <c r="CY417" s="297"/>
      <c r="CZ417" s="311"/>
      <c r="DA417" s="311"/>
      <c r="DB417" s="311"/>
      <c r="DC417" s="311"/>
      <c r="DD417" s="312"/>
      <c r="DE417" s="311"/>
      <c r="DF417" s="297"/>
      <c r="DG417" s="311"/>
      <c r="DH417" s="311"/>
      <c r="DI417" s="311"/>
      <c r="DJ417" s="311"/>
      <c r="DK417" s="312"/>
      <c r="DL417" s="311"/>
      <c r="DM417" s="297"/>
      <c r="DN417" s="311"/>
      <c r="DO417" s="311"/>
      <c r="DP417" s="311"/>
      <c r="DQ417" s="311"/>
      <c r="DR417" s="312"/>
      <c r="DS417" s="311"/>
      <c r="DT417" s="297"/>
      <c r="DU417" s="311"/>
      <c r="DV417" s="311"/>
      <c r="DW417" s="311"/>
      <c r="DX417" s="311"/>
      <c r="DY417" s="312"/>
      <c r="DZ417" s="311"/>
      <c r="EA417" s="297"/>
      <c r="EB417" s="311"/>
      <c r="EC417" s="311"/>
      <c r="ED417" s="311"/>
      <c r="EE417" s="311"/>
      <c r="EF417" s="312"/>
      <c r="EG417" s="311"/>
      <c r="EH417" s="297"/>
      <c r="EI417" s="311"/>
      <c r="EJ417" s="311"/>
      <c r="EK417" s="311"/>
      <c r="EL417" s="311"/>
      <c r="EM417" s="312"/>
      <c r="EN417" s="311"/>
      <c r="EO417" s="297"/>
      <c r="EP417" s="311"/>
      <c r="EQ417" s="311"/>
      <c r="ER417" s="311"/>
      <c r="ES417" s="311"/>
      <c r="ET417" s="312"/>
      <c r="EU417" s="311"/>
      <c r="EV417" s="297"/>
      <c r="EW417" s="311"/>
      <c r="EX417" s="311"/>
      <c r="EY417" s="311"/>
      <c r="EZ417" s="311"/>
      <c r="FA417" s="312"/>
      <c r="FB417" s="311"/>
      <c r="FC417" s="298"/>
    </row>
    <row r="418" spans="1:159" s="205" customFormat="1" ht="39.9" customHeight="1" x14ac:dyDescent="0.25">
      <c r="A418" s="206"/>
      <c r="B418" s="196"/>
      <c r="C418" s="292"/>
      <c r="D418" s="198"/>
      <c r="E418" s="299"/>
      <c r="F418" s="200"/>
      <c r="G418" s="301"/>
      <c r="H418" s="303"/>
      <c r="I418" s="299"/>
      <c r="J418" s="299"/>
      <c r="K418" s="299"/>
      <c r="L418" s="289"/>
      <c r="M418" s="299"/>
      <c r="N418" s="289"/>
      <c r="O418" s="363" t="str">
        <f>IF(P418="","",IF(OR(I418="",J418=""),"",IF(AND(ISNUMBER(FIND("post-", I418)),J418=ProductCode!$I$12),ProductCode!$F$19,IF(AND(ISNUMBER(FIND("pre-", I418)),J418=ProductCode!$I$12),ProductCode!$F$20,IF(ISNUMBER(FIND("post-", I418)),ProductCode!$F$17,ProductCode!$F$18)))))</f>
        <v/>
      </c>
      <c r="P418" s="295" t="str">
        <f t="shared" si="16"/>
        <v/>
      </c>
      <c r="Q418" s="306"/>
      <c r="R418" s="203"/>
      <c r="S418" s="308" t="str">
        <f t="shared" si="17"/>
        <v/>
      </c>
      <c r="T418" s="311"/>
      <c r="U418" s="311"/>
      <c r="V418" s="311"/>
      <c r="W418" s="311"/>
      <c r="X418" s="312"/>
      <c r="Y418" s="311"/>
      <c r="Z418" s="297"/>
      <c r="AA418" s="311"/>
      <c r="AB418" s="311"/>
      <c r="AC418" s="311"/>
      <c r="AD418" s="311"/>
      <c r="AE418" s="312"/>
      <c r="AF418" s="311"/>
      <c r="AG418" s="297"/>
      <c r="AH418" s="311"/>
      <c r="AI418" s="311"/>
      <c r="AJ418" s="311"/>
      <c r="AK418" s="311"/>
      <c r="AL418" s="312"/>
      <c r="AM418" s="311"/>
      <c r="AN418" s="297"/>
      <c r="AO418" s="311"/>
      <c r="AP418" s="311"/>
      <c r="AQ418" s="311"/>
      <c r="AR418" s="311"/>
      <c r="AS418" s="312"/>
      <c r="AT418" s="311"/>
      <c r="AU418" s="297"/>
      <c r="AV418" s="311"/>
      <c r="AW418" s="311"/>
      <c r="AX418" s="311"/>
      <c r="AY418" s="311"/>
      <c r="AZ418" s="312"/>
      <c r="BA418" s="311"/>
      <c r="BB418" s="297"/>
      <c r="BC418" s="311"/>
      <c r="BD418" s="311"/>
      <c r="BE418" s="311"/>
      <c r="BF418" s="311"/>
      <c r="BG418" s="312"/>
      <c r="BH418" s="311"/>
      <c r="BI418" s="297"/>
      <c r="BJ418" s="311"/>
      <c r="BK418" s="311"/>
      <c r="BL418" s="311"/>
      <c r="BM418" s="311"/>
      <c r="BN418" s="312"/>
      <c r="BO418" s="311"/>
      <c r="BP418" s="297"/>
      <c r="BQ418" s="311"/>
      <c r="BR418" s="311"/>
      <c r="BS418" s="311"/>
      <c r="BT418" s="311"/>
      <c r="BU418" s="312"/>
      <c r="BV418" s="311"/>
      <c r="BW418" s="297"/>
      <c r="BX418" s="311"/>
      <c r="BY418" s="311"/>
      <c r="BZ418" s="311"/>
      <c r="CA418" s="311"/>
      <c r="CB418" s="312"/>
      <c r="CC418" s="311"/>
      <c r="CD418" s="297"/>
      <c r="CE418" s="311"/>
      <c r="CF418" s="311"/>
      <c r="CG418" s="311"/>
      <c r="CH418" s="311"/>
      <c r="CI418" s="312"/>
      <c r="CJ418" s="311"/>
      <c r="CK418" s="297"/>
      <c r="CL418" s="311"/>
      <c r="CM418" s="311"/>
      <c r="CN418" s="311"/>
      <c r="CO418" s="311"/>
      <c r="CP418" s="312"/>
      <c r="CQ418" s="311"/>
      <c r="CR418" s="297"/>
      <c r="CS418" s="311"/>
      <c r="CT418" s="311"/>
      <c r="CU418" s="311"/>
      <c r="CV418" s="311"/>
      <c r="CW418" s="312"/>
      <c r="CX418" s="311"/>
      <c r="CY418" s="297"/>
      <c r="CZ418" s="311"/>
      <c r="DA418" s="311"/>
      <c r="DB418" s="311"/>
      <c r="DC418" s="311"/>
      <c r="DD418" s="312"/>
      <c r="DE418" s="311"/>
      <c r="DF418" s="297"/>
      <c r="DG418" s="311"/>
      <c r="DH418" s="311"/>
      <c r="DI418" s="311"/>
      <c r="DJ418" s="311"/>
      <c r="DK418" s="312"/>
      <c r="DL418" s="311"/>
      <c r="DM418" s="297"/>
      <c r="DN418" s="311"/>
      <c r="DO418" s="311"/>
      <c r="DP418" s="311"/>
      <c r="DQ418" s="311"/>
      <c r="DR418" s="312"/>
      <c r="DS418" s="311"/>
      <c r="DT418" s="297"/>
      <c r="DU418" s="311"/>
      <c r="DV418" s="311"/>
      <c r="DW418" s="311"/>
      <c r="DX418" s="311"/>
      <c r="DY418" s="312"/>
      <c r="DZ418" s="311"/>
      <c r="EA418" s="297"/>
      <c r="EB418" s="311"/>
      <c r="EC418" s="311"/>
      <c r="ED418" s="311"/>
      <c r="EE418" s="311"/>
      <c r="EF418" s="312"/>
      <c r="EG418" s="311"/>
      <c r="EH418" s="297"/>
      <c r="EI418" s="311"/>
      <c r="EJ418" s="311"/>
      <c r="EK418" s="311"/>
      <c r="EL418" s="311"/>
      <c r="EM418" s="312"/>
      <c r="EN418" s="311"/>
      <c r="EO418" s="297"/>
      <c r="EP418" s="311"/>
      <c r="EQ418" s="311"/>
      <c r="ER418" s="311"/>
      <c r="ES418" s="311"/>
      <c r="ET418" s="312"/>
      <c r="EU418" s="311"/>
      <c r="EV418" s="297"/>
      <c r="EW418" s="311"/>
      <c r="EX418" s="311"/>
      <c r="EY418" s="311"/>
      <c r="EZ418" s="311"/>
      <c r="FA418" s="312"/>
      <c r="FB418" s="311"/>
      <c r="FC418" s="298"/>
    </row>
    <row r="419" spans="1:159" s="205" customFormat="1" ht="39.9" customHeight="1" x14ac:dyDescent="0.25">
      <c r="A419" s="206"/>
      <c r="B419" s="196"/>
      <c r="C419" s="292"/>
      <c r="D419" s="198"/>
      <c r="E419" s="299"/>
      <c r="F419" s="200"/>
      <c r="G419" s="301"/>
      <c r="H419" s="303"/>
      <c r="I419" s="299"/>
      <c r="J419" s="299"/>
      <c r="K419" s="299"/>
      <c r="L419" s="289"/>
      <c r="M419" s="299"/>
      <c r="N419" s="289"/>
      <c r="O419" s="363" t="str">
        <f>IF(P419="","",IF(OR(I419="",J419=""),"",IF(AND(ISNUMBER(FIND("post-", I419)),J419=ProductCode!$I$12),ProductCode!$F$19,IF(AND(ISNUMBER(FIND("pre-", I419)),J419=ProductCode!$I$12),ProductCode!$F$20,IF(ISNUMBER(FIND("post-", I419)),ProductCode!$F$17,ProductCode!$F$18)))))</f>
        <v/>
      </c>
      <c r="P419" s="295" t="str">
        <f t="shared" si="16"/>
        <v/>
      </c>
      <c r="Q419" s="306"/>
      <c r="R419" s="203"/>
      <c r="S419" s="308" t="str">
        <f t="shared" si="17"/>
        <v/>
      </c>
      <c r="T419" s="311"/>
      <c r="U419" s="311"/>
      <c r="V419" s="311"/>
      <c r="W419" s="311"/>
      <c r="X419" s="312"/>
      <c r="Y419" s="311"/>
      <c r="Z419" s="297"/>
      <c r="AA419" s="311"/>
      <c r="AB419" s="311"/>
      <c r="AC419" s="311"/>
      <c r="AD419" s="311"/>
      <c r="AE419" s="312"/>
      <c r="AF419" s="311"/>
      <c r="AG419" s="297"/>
      <c r="AH419" s="311"/>
      <c r="AI419" s="311"/>
      <c r="AJ419" s="311"/>
      <c r="AK419" s="311"/>
      <c r="AL419" s="312"/>
      <c r="AM419" s="311"/>
      <c r="AN419" s="297"/>
      <c r="AO419" s="311"/>
      <c r="AP419" s="311"/>
      <c r="AQ419" s="311"/>
      <c r="AR419" s="311"/>
      <c r="AS419" s="312"/>
      <c r="AT419" s="311"/>
      <c r="AU419" s="297"/>
      <c r="AV419" s="311"/>
      <c r="AW419" s="311"/>
      <c r="AX419" s="311"/>
      <c r="AY419" s="311"/>
      <c r="AZ419" s="312"/>
      <c r="BA419" s="311"/>
      <c r="BB419" s="297"/>
      <c r="BC419" s="311"/>
      <c r="BD419" s="311"/>
      <c r="BE419" s="311"/>
      <c r="BF419" s="311"/>
      <c r="BG419" s="312"/>
      <c r="BH419" s="311"/>
      <c r="BI419" s="297"/>
      <c r="BJ419" s="311"/>
      <c r="BK419" s="311"/>
      <c r="BL419" s="311"/>
      <c r="BM419" s="311"/>
      <c r="BN419" s="312"/>
      <c r="BO419" s="311"/>
      <c r="BP419" s="297"/>
      <c r="BQ419" s="311"/>
      <c r="BR419" s="311"/>
      <c r="BS419" s="311"/>
      <c r="BT419" s="311"/>
      <c r="BU419" s="312"/>
      <c r="BV419" s="311"/>
      <c r="BW419" s="297"/>
      <c r="BX419" s="311"/>
      <c r="BY419" s="311"/>
      <c r="BZ419" s="311"/>
      <c r="CA419" s="311"/>
      <c r="CB419" s="312"/>
      <c r="CC419" s="311"/>
      <c r="CD419" s="297"/>
      <c r="CE419" s="311"/>
      <c r="CF419" s="311"/>
      <c r="CG419" s="311"/>
      <c r="CH419" s="311"/>
      <c r="CI419" s="312"/>
      <c r="CJ419" s="311"/>
      <c r="CK419" s="297"/>
      <c r="CL419" s="311"/>
      <c r="CM419" s="311"/>
      <c r="CN419" s="311"/>
      <c r="CO419" s="311"/>
      <c r="CP419" s="312"/>
      <c r="CQ419" s="311"/>
      <c r="CR419" s="297"/>
      <c r="CS419" s="311"/>
      <c r="CT419" s="311"/>
      <c r="CU419" s="311"/>
      <c r="CV419" s="311"/>
      <c r="CW419" s="312"/>
      <c r="CX419" s="311"/>
      <c r="CY419" s="297"/>
      <c r="CZ419" s="311"/>
      <c r="DA419" s="311"/>
      <c r="DB419" s="311"/>
      <c r="DC419" s="311"/>
      <c r="DD419" s="312"/>
      <c r="DE419" s="311"/>
      <c r="DF419" s="297"/>
      <c r="DG419" s="311"/>
      <c r="DH419" s="311"/>
      <c r="DI419" s="311"/>
      <c r="DJ419" s="311"/>
      <c r="DK419" s="312"/>
      <c r="DL419" s="311"/>
      <c r="DM419" s="297"/>
      <c r="DN419" s="311"/>
      <c r="DO419" s="311"/>
      <c r="DP419" s="311"/>
      <c r="DQ419" s="311"/>
      <c r="DR419" s="312"/>
      <c r="DS419" s="311"/>
      <c r="DT419" s="297"/>
      <c r="DU419" s="311"/>
      <c r="DV419" s="311"/>
      <c r="DW419" s="311"/>
      <c r="DX419" s="311"/>
      <c r="DY419" s="312"/>
      <c r="DZ419" s="311"/>
      <c r="EA419" s="297"/>
      <c r="EB419" s="311"/>
      <c r="EC419" s="311"/>
      <c r="ED419" s="311"/>
      <c r="EE419" s="311"/>
      <c r="EF419" s="312"/>
      <c r="EG419" s="311"/>
      <c r="EH419" s="297"/>
      <c r="EI419" s="311"/>
      <c r="EJ419" s="311"/>
      <c r="EK419" s="311"/>
      <c r="EL419" s="311"/>
      <c r="EM419" s="312"/>
      <c r="EN419" s="311"/>
      <c r="EO419" s="297"/>
      <c r="EP419" s="311"/>
      <c r="EQ419" s="311"/>
      <c r="ER419" s="311"/>
      <c r="ES419" s="311"/>
      <c r="ET419" s="312"/>
      <c r="EU419" s="311"/>
      <c r="EV419" s="297"/>
      <c r="EW419" s="311"/>
      <c r="EX419" s="311"/>
      <c r="EY419" s="311"/>
      <c r="EZ419" s="311"/>
      <c r="FA419" s="312"/>
      <c r="FB419" s="311"/>
      <c r="FC419" s="298"/>
    </row>
    <row r="420" spans="1:159" s="205" customFormat="1" ht="39.9" customHeight="1" x14ac:dyDescent="0.25">
      <c r="A420" s="206"/>
      <c r="B420" s="196"/>
      <c r="C420" s="292"/>
      <c r="D420" s="198"/>
      <c r="E420" s="299"/>
      <c r="F420" s="200"/>
      <c r="G420" s="301"/>
      <c r="H420" s="303"/>
      <c r="I420" s="299"/>
      <c r="J420" s="299"/>
      <c r="K420" s="299"/>
      <c r="L420" s="289"/>
      <c r="M420" s="299"/>
      <c r="N420" s="289"/>
      <c r="O420" s="363" t="str">
        <f>IF(P420="","",IF(OR(I420="",J420=""),"",IF(AND(ISNUMBER(FIND("post-", I420)),J420=ProductCode!$I$12),ProductCode!$F$19,IF(AND(ISNUMBER(FIND("pre-", I420)),J420=ProductCode!$I$12),ProductCode!$F$20,IF(ISNUMBER(FIND("post-", I420)),ProductCode!$F$17,ProductCode!$F$18)))))</f>
        <v/>
      </c>
      <c r="P420" s="295" t="str">
        <f t="shared" ref="P420:P483" si="18">IF(OR(I420="",1-ROUND(L420,4)-ROUND(N420,4)=0),"",ROUND(1-ROUND(L420,4)-ROUND(N420,4),4))</f>
        <v/>
      </c>
      <c r="Q420" s="306"/>
      <c r="R420" s="203"/>
      <c r="S420" s="308" t="str">
        <f t="shared" ref="S420:S483" si="19">IF(I420="","",IF($E$21="Yes",100%,IF(R420&lt;&gt;0,ROUND(SUMIF($Z$33:$FC$33,$Z$33,Z420:FC420),4),"")))</f>
        <v/>
      </c>
      <c r="T420" s="311"/>
      <c r="U420" s="311"/>
      <c r="V420" s="311"/>
      <c r="W420" s="311"/>
      <c r="X420" s="312"/>
      <c r="Y420" s="311"/>
      <c r="Z420" s="297"/>
      <c r="AA420" s="311"/>
      <c r="AB420" s="311"/>
      <c r="AC420" s="311"/>
      <c r="AD420" s="311"/>
      <c r="AE420" s="312"/>
      <c r="AF420" s="311"/>
      <c r="AG420" s="297"/>
      <c r="AH420" s="311"/>
      <c r="AI420" s="311"/>
      <c r="AJ420" s="311"/>
      <c r="AK420" s="311"/>
      <c r="AL420" s="312"/>
      <c r="AM420" s="311"/>
      <c r="AN420" s="297"/>
      <c r="AO420" s="311"/>
      <c r="AP420" s="311"/>
      <c r="AQ420" s="311"/>
      <c r="AR420" s="311"/>
      <c r="AS420" s="312"/>
      <c r="AT420" s="311"/>
      <c r="AU420" s="297"/>
      <c r="AV420" s="311"/>
      <c r="AW420" s="311"/>
      <c r="AX420" s="311"/>
      <c r="AY420" s="311"/>
      <c r="AZ420" s="312"/>
      <c r="BA420" s="311"/>
      <c r="BB420" s="297"/>
      <c r="BC420" s="311"/>
      <c r="BD420" s="311"/>
      <c r="BE420" s="311"/>
      <c r="BF420" s="311"/>
      <c r="BG420" s="312"/>
      <c r="BH420" s="311"/>
      <c r="BI420" s="297"/>
      <c r="BJ420" s="311"/>
      <c r="BK420" s="311"/>
      <c r="BL420" s="311"/>
      <c r="BM420" s="311"/>
      <c r="BN420" s="312"/>
      <c r="BO420" s="311"/>
      <c r="BP420" s="297"/>
      <c r="BQ420" s="311"/>
      <c r="BR420" s="311"/>
      <c r="BS420" s="311"/>
      <c r="BT420" s="311"/>
      <c r="BU420" s="312"/>
      <c r="BV420" s="311"/>
      <c r="BW420" s="297"/>
      <c r="BX420" s="311"/>
      <c r="BY420" s="311"/>
      <c r="BZ420" s="311"/>
      <c r="CA420" s="311"/>
      <c r="CB420" s="312"/>
      <c r="CC420" s="311"/>
      <c r="CD420" s="297"/>
      <c r="CE420" s="311"/>
      <c r="CF420" s="311"/>
      <c r="CG420" s="311"/>
      <c r="CH420" s="311"/>
      <c r="CI420" s="312"/>
      <c r="CJ420" s="311"/>
      <c r="CK420" s="297"/>
      <c r="CL420" s="311"/>
      <c r="CM420" s="311"/>
      <c r="CN420" s="311"/>
      <c r="CO420" s="311"/>
      <c r="CP420" s="312"/>
      <c r="CQ420" s="311"/>
      <c r="CR420" s="297"/>
      <c r="CS420" s="311"/>
      <c r="CT420" s="311"/>
      <c r="CU420" s="311"/>
      <c r="CV420" s="311"/>
      <c r="CW420" s="312"/>
      <c r="CX420" s="311"/>
      <c r="CY420" s="297"/>
      <c r="CZ420" s="311"/>
      <c r="DA420" s="311"/>
      <c r="DB420" s="311"/>
      <c r="DC420" s="311"/>
      <c r="DD420" s="312"/>
      <c r="DE420" s="311"/>
      <c r="DF420" s="297"/>
      <c r="DG420" s="311"/>
      <c r="DH420" s="311"/>
      <c r="DI420" s="311"/>
      <c r="DJ420" s="311"/>
      <c r="DK420" s="312"/>
      <c r="DL420" s="311"/>
      <c r="DM420" s="297"/>
      <c r="DN420" s="311"/>
      <c r="DO420" s="311"/>
      <c r="DP420" s="311"/>
      <c r="DQ420" s="311"/>
      <c r="DR420" s="312"/>
      <c r="DS420" s="311"/>
      <c r="DT420" s="297"/>
      <c r="DU420" s="311"/>
      <c r="DV420" s="311"/>
      <c r="DW420" s="311"/>
      <c r="DX420" s="311"/>
      <c r="DY420" s="312"/>
      <c r="DZ420" s="311"/>
      <c r="EA420" s="297"/>
      <c r="EB420" s="311"/>
      <c r="EC420" s="311"/>
      <c r="ED420" s="311"/>
      <c r="EE420" s="311"/>
      <c r="EF420" s="312"/>
      <c r="EG420" s="311"/>
      <c r="EH420" s="297"/>
      <c r="EI420" s="311"/>
      <c r="EJ420" s="311"/>
      <c r="EK420" s="311"/>
      <c r="EL420" s="311"/>
      <c r="EM420" s="312"/>
      <c r="EN420" s="311"/>
      <c r="EO420" s="297"/>
      <c r="EP420" s="311"/>
      <c r="EQ420" s="311"/>
      <c r="ER420" s="311"/>
      <c r="ES420" s="311"/>
      <c r="ET420" s="312"/>
      <c r="EU420" s="311"/>
      <c r="EV420" s="297"/>
      <c r="EW420" s="311"/>
      <c r="EX420" s="311"/>
      <c r="EY420" s="311"/>
      <c r="EZ420" s="311"/>
      <c r="FA420" s="312"/>
      <c r="FB420" s="311"/>
      <c r="FC420" s="298"/>
    </row>
    <row r="421" spans="1:159" s="205" customFormat="1" ht="39.9" customHeight="1" x14ac:dyDescent="0.25">
      <c r="A421" s="206"/>
      <c r="B421" s="196"/>
      <c r="C421" s="292"/>
      <c r="D421" s="198"/>
      <c r="E421" s="299"/>
      <c r="F421" s="200"/>
      <c r="G421" s="301"/>
      <c r="H421" s="303"/>
      <c r="I421" s="299"/>
      <c r="J421" s="299"/>
      <c r="K421" s="299"/>
      <c r="L421" s="289"/>
      <c r="M421" s="299"/>
      <c r="N421" s="289"/>
      <c r="O421" s="363" t="str">
        <f>IF(P421="","",IF(OR(I421="",J421=""),"",IF(AND(ISNUMBER(FIND("post-", I421)),J421=ProductCode!$I$12),ProductCode!$F$19,IF(AND(ISNUMBER(FIND("pre-", I421)),J421=ProductCode!$I$12),ProductCode!$F$20,IF(ISNUMBER(FIND("post-", I421)),ProductCode!$F$17,ProductCode!$F$18)))))</f>
        <v/>
      </c>
      <c r="P421" s="295" t="str">
        <f t="shared" si="18"/>
        <v/>
      </c>
      <c r="Q421" s="306"/>
      <c r="R421" s="203"/>
      <c r="S421" s="308" t="str">
        <f t="shared" si="19"/>
        <v/>
      </c>
      <c r="T421" s="311"/>
      <c r="U421" s="311"/>
      <c r="V421" s="311"/>
      <c r="W421" s="311"/>
      <c r="X421" s="312"/>
      <c r="Y421" s="311"/>
      <c r="Z421" s="297"/>
      <c r="AA421" s="311"/>
      <c r="AB421" s="311"/>
      <c r="AC421" s="311"/>
      <c r="AD421" s="311"/>
      <c r="AE421" s="312"/>
      <c r="AF421" s="311"/>
      <c r="AG421" s="297"/>
      <c r="AH421" s="311"/>
      <c r="AI421" s="311"/>
      <c r="AJ421" s="311"/>
      <c r="AK421" s="311"/>
      <c r="AL421" s="312"/>
      <c r="AM421" s="311"/>
      <c r="AN421" s="297"/>
      <c r="AO421" s="311"/>
      <c r="AP421" s="311"/>
      <c r="AQ421" s="311"/>
      <c r="AR421" s="311"/>
      <c r="AS421" s="312"/>
      <c r="AT421" s="311"/>
      <c r="AU421" s="297"/>
      <c r="AV421" s="311"/>
      <c r="AW421" s="311"/>
      <c r="AX421" s="311"/>
      <c r="AY421" s="311"/>
      <c r="AZ421" s="312"/>
      <c r="BA421" s="311"/>
      <c r="BB421" s="297"/>
      <c r="BC421" s="311"/>
      <c r="BD421" s="311"/>
      <c r="BE421" s="311"/>
      <c r="BF421" s="311"/>
      <c r="BG421" s="312"/>
      <c r="BH421" s="311"/>
      <c r="BI421" s="297"/>
      <c r="BJ421" s="311"/>
      <c r="BK421" s="311"/>
      <c r="BL421" s="311"/>
      <c r="BM421" s="311"/>
      <c r="BN421" s="312"/>
      <c r="BO421" s="311"/>
      <c r="BP421" s="297"/>
      <c r="BQ421" s="311"/>
      <c r="BR421" s="311"/>
      <c r="BS421" s="311"/>
      <c r="BT421" s="311"/>
      <c r="BU421" s="312"/>
      <c r="BV421" s="311"/>
      <c r="BW421" s="297"/>
      <c r="BX421" s="311"/>
      <c r="BY421" s="311"/>
      <c r="BZ421" s="311"/>
      <c r="CA421" s="311"/>
      <c r="CB421" s="312"/>
      <c r="CC421" s="311"/>
      <c r="CD421" s="297"/>
      <c r="CE421" s="311"/>
      <c r="CF421" s="311"/>
      <c r="CG421" s="311"/>
      <c r="CH421" s="311"/>
      <c r="CI421" s="312"/>
      <c r="CJ421" s="311"/>
      <c r="CK421" s="297"/>
      <c r="CL421" s="311"/>
      <c r="CM421" s="311"/>
      <c r="CN421" s="311"/>
      <c r="CO421" s="311"/>
      <c r="CP421" s="312"/>
      <c r="CQ421" s="311"/>
      <c r="CR421" s="297"/>
      <c r="CS421" s="311"/>
      <c r="CT421" s="311"/>
      <c r="CU421" s="311"/>
      <c r="CV421" s="311"/>
      <c r="CW421" s="312"/>
      <c r="CX421" s="311"/>
      <c r="CY421" s="297"/>
      <c r="CZ421" s="311"/>
      <c r="DA421" s="311"/>
      <c r="DB421" s="311"/>
      <c r="DC421" s="311"/>
      <c r="DD421" s="312"/>
      <c r="DE421" s="311"/>
      <c r="DF421" s="297"/>
      <c r="DG421" s="311"/>
      <c r="DH421" s="311"/>
      <c r="DI421" s="311"/>
      <c r="DJ421" s="311"/>
      <c r="DK421" s="312"/>
      <c r="DL421" s="311"/>
      <c r="DM421" s="297"/>
      <c r="DN421" s="311"/>
      <c r="DO421" s="311"/>
      <c r="DP421" s="311"/>
      <c r="DQ421" s="311"/>
      <c r="DR421" s="312"/>
      <c r="DS421" s="311"/>
      <c r="DT421" s="297"/>
      <c r="DU421" s="311"/>
      <c r="DV421" s="311"/>
      <c r="DW421" s="311"/>
      <c r="DX421" s="311"/>
      <c r="DY421" s="312"/>
      <c r="DZ421" s="311"/>
      <c r="EA421" s="297"/>
      <c r="EB421" s="311"/>
      <c r="EC421" s="311"/>
      <c r="ED421" s="311"/>
      <c r="EE421" s="311"/>
      <c r="EF421" s="312"/>
      <c r="EG421" s="311"/>
      <c r="EH421" s="297"/>
      <c r="EI421" s="311"/>
      <c r="EJ421" s="311"/>
      <c r="EK421" s="311"/>
      <c r="EL421" s="311"/>
      <c r="EM421" s="312"/>
      <c r="EN421" s="311"/>
      <c r="EO421" s="297"/>
      <c r="EP421" s="311"/>
      <c r="EQ421" s="311"/>
      <c r="ER421" s="311"/>
      <c r="ES421" s="311"/>
      <c r="ET421" s="312"/>
      <c r="EU421" s="311"/>
      <c r="EV421" s="297"/>
      <c r="EW421" s="311"/>
      <c r="EX421" s="311"/>
      <c r="EY421" s="311"/>
      <c r="EZ421" s="311"/>
      <c r="FA421" s="312"/>
      <c r="FB421" s="311"/>
      <c r="FC421" s="298"/>
    </row>
    <row r="422" spans="1:159" s="205" customFormat="1" ht="39.9" customHeight="1" x14ac:dyDescent="0.25">
      <c r="A422" s="206"/>
      <c r="B422" s="196"/>
      <c r="C422" s="292"/>
      <c r="D422" s="198"/>
      <c r="E422" s="299"/>
      <c r="F422" s="200"/>
      <c r="G422" s="301"/>
      <c r="H422" s="303"/>
      <c r="I422" s="299"/>
      <c r="J422" s="299"/>
      <c r="K422" s="299"/>
      <c r="L422" s="289"/>
      <c r="M422" s="299"/>
      <c r="N422" s="289"/>
      <c r="O422" s="363" t="str">
        <f>IF(P422="","",IF(OR(I422="",J422=""),"",IF(AND(ISNUMBER(FIND("post-", I422)),J422=ProductCode!$I$12),ProductCode!$F$19,IF(AND(ISNUMBER(FIND("pre-", I422)),J422=ProductCode!$I$12),ProductCode!$F$20,IF(ISNUMBER(FIND("post-", I422)),ProductCode!$F$17,ProductCode!$F$18)))))</f>
        <v/>
      </c>
      <c r="P422" s="295" t="str">
        <f t="shared" si="18"/>
        <v/>
      </c>
      <c r="Q422" s="306"/>
      <c r="R422" s="203"/>
      <c r="S422" s="308" t="str">
        <f t="shared" si="19"/>
        <v/>
      </c>
      <c r="T422" s="311"/>
      <c r="U422" s="311"/>
      <c r="V422" s="311"/>
      <c r="W422" s="311"/>
      <c r="X422" s="312"/>
      <c r="Y422" s="311"/>
      <c r="Z422" s="297"/>
      <c r="AA422" s="311"/>
      <c r="AB422" s="311"/>
      <c r="AC422" s="311"/>
      <c r="AD422" s="311"/>
      <c r="AE422" s="312"/>
      <c r="AF422" s="311"/>
      <c r="AG422" s="297"/>
      <c r="AH422" s="311"/>
      <c r="AI422" s="311"/>
      <c r="AJ422" s="311"/>
      <c r="AK422" s="311"/>
      <c r="AL422" s="312"/>
      <c r="AM422" s="311"/>
      <c r="AN422" s="297"/>
      <c r="AO422" s="311"/>
      <c r="AP422" s="311"/>
      <c r="AQ422" s="311"/>
      <c r="AR422" s="311"/>
      <c r="AS422" s="312"/>
      <c r="AT422" s="311"/>
      <c r="AU422" s="297"/>
      <c r="AV422" s="311"/>
      <c r="AW422" s="311"/>
      <c r="AX422" s="311"/>
      <c r="AY422" s="311"/>
      <c r="AZ422" s="312"/>
      <c r="BA422" s="311"/>
      <c r="BB422" s="297"/>
      <c r="BC422" s="311"/>
      <c r="BD422" s="311"/>
      <c r="BE422" s="311"/>
      <c r="BF422" s="311"/>
      <c r="BG422" s="312"/>
      <c r="BH422" s="311"/>
      <c r="BI422" s="297"/>
      <c r="BJ422" s="311"/>
      <c r="BK422" s="311"/>
      <c r="BL422" s="311"/>
      <c r="BM422" s="311"/>
      <c r="BN422" s="312"/>
      <c r="BO422" s="311"/>
      <c r="BP422" s="297"/>
      <c r="BQ422" s="311"/>
      <c r="BR422" s="311"/>
      <c r="BS422" s="311"/>
      <c r="BT422" s="311"/>
      <c r="BU422" s="312"/>
      <c r="BV422" s="311"/>
      <c r="BW422" s="297"/>
      <c r="BX422" s="311"/>
      <c r="BY422" s="311"/>
      <c r="BZ422" s="311"/>
      <c r="CA422" s="311"/>
      <c r="CB422" s="312"/>
      <c r="CC422" s="311"/>
      <c r="CD422" s="297"/>
      <c r="CE422" s="311"/>
      <c r="CF422" s="311"/>
      <c r="CG422" s="311"/>
      <c r="CH422" s="311"/>
      <c r="CI422" s="312"/>
      <c r="CJ422" s="311"/>
      <c r="CK422" s="297"/>
      <c r="CL422" s="311"/>
      <c r="CM422" s="311"/>
      <c r="CN422" s="311"/>
      <c r="CO422" s="311"/>
      <c r="CP422" s="312"/>
      <c r="CQ422" s="311"/>
      <c r="CR422" s="297"/>
      <c r="CS422" s="311"/>
      <c r="CT422" s="311"/>
      <c r="CU422" s="311"/>
      <c r="CV422" s="311"/>
      <c r="CW422" s="312"/>
      <c r="CX422" s="311"/>
      <c r="CY422" s="297"/>
      <c r="CZ422" s="311"/>
      <c r="DA422" s="311"/>
      <c r="DB422" s="311"/>
      <c r="DC422" s="311"/>
      <c r="DD422" s="312"/>
      <c r="DE422" s="311"/>
      <c r="DF422" s="297"/>
      <c r="DG422" s="311"/>
      <c r="DH422" s="311"/>
      <c r="DI422" s="311"/>
      <c r="DJ422" s="311"/>
      <c r="DK422" s="312"/>
      <c r="DL422" s="311"/>
      <c r="DM422" s="297"/>
      <c r="DN422" s="311"/>
      <c r="DO422" s="311"/>
      <c r="DP422" s="311"/>
      <c r="DQ422" s="311"/>
      <c r="DR422" s="312"/>
      <c r="DS422" s="311"/>
      <c r="DT422" s="297"/>
      <c r="DU422" s="311"/>
      <c r="DV422" s="311"/>
      <c r="DW422" s="311"/>
      <c r="DX422" s="311"/>
      <c r="DY422" s="312"/>
      <c r="DZ422" s="311"/>
      <c r="EA422" s="297"/>
      <c r="EB422" s="311"/>
      <c r="EC422" s="311"/>
      <c r="ED422" s="311"/>
      <c r="EE422" s="311"/>
      <c r="EF422" s="312"/>
      <c r="EG422" s="311"/>
      <c r="EH422" s="297"/>
      <c r="EI422" s="311"/>
      <c r="EJ422" s="311"/>
      <c r="EK422" s="311"/>
      <c r="EL422" s="311"/>
      <c r="EM422" s="312"/>
      <c r="EN422" s="311"/>
      <c r="EO422" s="297"/>
      <c r="EP422" s="311"/>
      <c r="EQ422" s="311"/>
      <c r="ER422" s="311"/>
      <c r="ES422" s="311"/>
      <c r="ET422" s="312"/>
      <c r="EU422" s="311"/>
      <c r="EV422" s="297"/>
      <c r="EW422" s="311"/>
      <c r="EX422" s="311"/>
      <c r="EY422" s="311"/>
      <c r="EZ422" s="311"/>
      <c r="FA422" s="312"/>
      <c r="FB422" s="311"/>
      <c r="FC422" s="298"/>
    </row>
    <row r="423" spans="1:159" s="205" customFormat="1" ht="39.9" customHeight="1" x14ac:dyDescent="0.25">
      <c r="A423" s="206"/>
      <c r="B423" s="196"/>
      <c r="C423" s="292"/>
      <c r="D423" s="198"/>
      <c r="E423" s="299"/>
      <c r="F423" s="200"/>
      <c r="G423" s="301"/>
      <c r="H423" s="303"/>
      <c r="I423" s="299"/>
      <c r="J423" s="299"/>
      <c r="K423" s="299"/>
      <c r="L423" s="289"/>
      <c r="M423" s="299"/>
      <c r="N423" s="289"/>
      <c r="O423" s="363" t="str">
        <f>IF(P423="","",IF(OR(I423="",J423=""),"",IF(AND(ISNUMBER(FIND("post-", I423)),J423=ProductCode!$I$12),ProductCode!$F$19,IF(AND(ISNUMBER(FIND("pre-", I423)),J423=ProductCode!$I$12),ProductCode!$F$20,IF(ISNUMBER(FIND("post-", I423)),ProductCode!$F$17,ProductCode!$F$18)))))</f>
        <v/>
      </c>
      <c r="P423" s="295" t="str">
        <f t="shared" si="18"/>
        <v/>
      </c>
      <c r="Q423" s="306"/>
      <c r="R423" s="203"/>
      <c r="S423" s="308" t="str">
        <f t="shared" si="19"/>
        <v/>
      </c>
      <c r="T423" s="311"/>
      <c r="U423" s="311"/>
      <c r="V423" s="311"/>
      <c r="W423" s="311"/>
      <c r="X423" s="312"/>
      <c r="Y423" s="311"/>
      <c r="Z423" s="297"/>
      <c r="AA423" s="311"/>
      <c r="AB423" s="311"/>
      <c r="AC423" s="311"/>
      <c r="AD423" s="311"/>
      <c r="AE423" s="312"/>
      <c r="AF423" s="311"/>
      <c r="AG423" s="297"/>
      <c r="AH423" s="311"/>
      <c r="AI423" s="311"/>
      <c r="AJ423" s="311"/>
      <c r="AK423" s="311"/>
      <c r="AL423" s="312"/>
      <c r="AM423" s="311"/>
      <c r="AN423" s="297"/>
      <c r="AO423" s="311"/>
      <c r="AP423" s="311"/>
      <c r="AQ423" s="311"/>
      <c r="AR423" s="311"/>
      <c r="AS423" s="312"/>
      <c r="AT423" s="311"/>
      <c r="AU423" s="297"/>
      <c r="AV423" s="311"/>
      <c r="AW423" s="311"/>
      <c r="AX423" s="311"/>
      <c r="AY423" s="311"/>
      <c r="AZ423" s="312"/>
      <c r="BA423" s="311"/>
      <c r="BB423" s="297"/>
      <c r="BC423" s="311"/>
      <c r="BD423" s="311"/>
      <c r="BE423" s="311"/>
      <c r="BF423" s="311"/>
      <c r="BG423" s="312"/>
      <c r="BH423" s="311"/>
      <c r="BI423" s="297"/>
      <c r="BJ423" s="311"/>
      <c r="BK423" s="311"/>
      <c r="BL423" s="311"/>
      <c r="BM423" s="311"/>
      <c r="BN423" s="312"/>
      <c r="BO423" s="311"/>
      <c r="BP423" s="297"/>
      <c r="BQ423" s="311"/>
      <c r="BR423" s="311"/>
      <c r="BS423" s="311"/>
      <c r="BT423" s="311"/>
      <c r="BU423" s="312"/>
      <c r="BV423" s="311"/>
      <c r="BW423" s="297"/>
      <c r="BX423" s="311"/>
      <c r="BY423" s="311"/>
      <c r="BZ423" s="311"/>
      <c r="CA423" s="311"/>
      <c r="CB423" s="312"/>
      <c r="CC423" s="311"/>
      <c r="CD423" s="297"/>
      <c r="CE423" s="311"/>
      <c r="CF423" s="311"/>
      <c r="CG423" s="311"/>
      <c r="CH423" s="311"/>
      <c r="CI423" s="312"/>
      <c r="CJ423" s="311"/>
      <c r="CK423" s="297"/>
      <c r="CL423" s="311"/>
      <c r="CM423" s="311"/>
      <c r="CN423" s="311"/>
      <c r="CO423" s="311"/>
      <c r="CP423" s="312"/>
      <c r="CQ423" s="311"/>
      <c r="CR423" s="297"/>
      <c r="CS423" s="311"/>
      <c r="CT423" s="311"/>
      <c r="CU423" s="311"/>
      <c r="CV423" s="311"/>
      <c r="CW423" s="312"/>
      <c r="CX423" s="311"/>
      <c r="CY423" s="297"/>
      <c r="CZ423" s="311"/>
      <c r="DA423" s="311"/>
      <c r="DB423" s="311"/>
      <c r="DC423" s="311"/>
      <c r="DD423" s="312"/>
      <c r="DE423" s="311"/>
      <c r="DF423" s="297"/>
      <c r="DG423" s="311"/>
      <c r="DH423" s="311"/>
      <c r="DI423" s="311"/>
      <c r="DJ423" s="311"/>
      <c r="DK423" s="312"/>
      <c r="DL423" s="311"/>
      <c r="DM423" s="297"/>
      <c r="DN423" s="311"/>
      <c r="DO423" s="311"/>
      <c r="DP423" s="311"/>
      <c r="DQ423" s="311"/>
      <c r="DR423" s="312"/>
      <c r="DS423" s="311"/>
      <c r="DT423" s="297"/>
      <c r="DU423" s="311"/>
      <c r="DV423" s="311"/>
      <c r="DW423" s="311"/>
      <c r="DX423" s="311"/>
      <c r="DY423" s="312"/>
      <c r="DZ423" s="311"/>
      <c r="EA423" s="297"/>
      <c r="EB423" s="311"/>
      <c r="EC423" s="311"/>
      <c r="ED423" s="311"/>
      <c r="EE423" s="311"/>
      <c r="EF423" s="312"/>
      <c r="EG423" s="311"/>
      <c r="EH423" s="297"/>
      <c r="EI423" s="311"/>
      <c r="EJ423" s="311"/>
      <c r="EK423" s="311"/>
      <c r="EL423" s="311"/>
      <c r="EM423" s="312"/>
      <c r="EN423" s="311"/>
      <c r="EO423" s="297"/>
      <c r="EP423" s="311"/>
      <c r="EQ423" s="311"/>
      <c r="ER423" s="311"/>
      <c r="ES423" s="311"/>
      <c r="ET423" s="312"/>
      <c r="EU423" s="311"/>
      <c r="EV423" s="297"/>
      <c r="EW423" s="311"/>
      <c r="EX423" s="311"/>
      <c r="EY423" s="311"/>
      <c r="EZ423" s="311"/>
      <c r="FA423" s="312"/>
      <c r="FB423" s="311"/>
      <c r="FC423" s="298"/>
    </row>
    <row r="424" spans="1:159" s="205" customFormat="1" ht="39.9" customHeight="1" x14ac:dyDescent="0.25">
      <c r="A424" s="206"/>
      <c r="B424" s="196"/>
      <c r="C424" s="292"/>
      <c r="D424" s="198"/>
      <c r="E424" s="299"/>
      <c r="F424" s="200"/>
      <c r="G424" s="301"/>
      <c r="H424" s="303"/>
      <c r="I424" s="299"/>
      <c r="J424" s="299"/>
      <c r="K424" s="299"/>
      <c r="L424" s="289"/>
      <c r="M424" s="299"/>
      <c r="N424" s="289"/>
      <c r="O424" s="363" t="str">
        <f>IF(P424="","",IF(OR(I424="",J424=""),"",IF(AND(ISNUMBER(FIND("post-", I424)),J424=ProductCode!$I$12),ProductCode!$F$19,IF(AND(ISNUMBER(FIND("pre-", I424)),J424=ProductCode!$I$12),ProductCode!$F$20,IF(ISNUMBER(FIND("post-", I424)),ProductCode!$F$17,ProductCode!$F$18)))))</f>
        <v/>
      </c>
      <c r="P424" s="295" t="str">
        <f t="shared" si="18"/>
        <v/>
      </c>
      <c r="Q424" s="306"/>
      <c r="R424" s="203"/>
      <c r="S424" s="308" t="str">
        <f t="shared" si="19"/>
        <v/>
      </c>
      <c r="T424" s="311"/>
      <c r="U424" s="311"/>
      <c r="V424" s="311"/>
      <c r="W424" s="311"/>
      <c r="X424" s="312"/>
      <c r="Y424" s="311"/>
      <c r="Z424" s="297"/>
      <c r="AA424" s="311"/>
      <c r="AB424" s="311"/>
      <c r="AC424" s="311"/>
      <c r="AD424" s="311"/>
      <c r="AE424" s="312"/>
      <c r="AF424" s="311"/>
      <c r="AG424" s="297"/>
      <c r="AH424" s="311"/>
      <c r="AI424" s="311"/>
      <c r="AJ424" s="311"/>
      <c r="AK424" s="311"/>
      <c r="AL424" s="312"/>
      <c r="AM424" s="311"/>
      <c r="AN424" s="297"/>
      <c r="AO424" s="311"/>
      <c r="AP424" s="311"/>
      <c r="AQ424" s="311"/>
      <c r="AR424" s="311"/>
      <c r="AS424" s="312"/>
      <c r="AT424" s="311"/>
      <c r="AU424" s="297"/>
      <c r="AV424" s="311"/>
      <c r="AW424" s="311"/>
      <c r="AX424" s="311"/>
      <c r="AY424" s="311"/>
      <c r="AZ424" s="312"/>
      <c r="BA424" s="311"/>
      <c r="BB424" s="297"/>
      <c r="BC424" s="311"/>
      <c r="BD424" s="311"/>
      <c r="BE424" s="311"/>
      <c r="BF424" s="311"/>
      <c r="BG424" s="312"/>
      <c r="BH424" s="311"/>
      <c r="BI424" s="297"/>
      <c r="BJ424" s="311"/>
      <c r="BK424" s="311"/>
      <c r="BL424" s="311"/>
      <c r="BM424" s="311"/>
      <c r="BN424" s="312"/>
      <c r="BO424" s="311"/>
      <c r="BP424" s="297"/>
      <c r="BQ424" s="311"/>
      <c r="BR424" s="311"/>
      <c r="BS424" s="311"/>
      <c r="BT424" s="311"/>
      <c r="BU424" s="312"/>
      <c r="BV424" s="311"/>
      <c r="BW424" s="297"/>
      <c r="BX424" s="311"/>
      <c r="BY424" s="311"/>
      <c r="BZ424" s="311"/>
      <c r="CA424" s="311"/>
      <c r="CB424" s="312"/>
      <c r="CC424" s="311"/>
      <c r="CD424" s="297"/>
      <c r="CE424" s="311"/>
      <c r="CF424" s="311"/>
      <c r="CG424" s="311"/>
      <c r="CH424" s="311"/>
      <c r="CI424" s="312"/>
      <c r="CJ424" s="311"/>
      <c r="CK424" s="297"/>
      <c r="CL424" s="311"/>
      <c r="CM424" s="311"/>
      <c r="CN424" s="311"/>
      <c r="CO424" s="311"/>
      <c r="CP424" s="312"/>
      <c r="CQ424" s="311"/>
      <c r="CR424" s="297"/>
      <c r="CS424" s="311"/>
      <c r="CT424" s="311"/>
      <c r="CU424" s="311"/>
      <c r="CV424" s="311"/>
      <c r="CW424" s="312"/>
      <c r="CX424" s="311"/>
      <c r="CY424" s="297"/>
      <c r="CZ424" s="311"/>
      <c r="DA424" s="311"/>
      <c r="DB424" s="311"/>
      <c r="DC424" s="311"/>
      <c r="DD424" s="312"/>
      <c r="DE424" s="311"/>
      <c r="DF424" s="297"/>
      <c r="DG424" s="311"/>
      <c r="DH424" s="311"/>
      <c r="DI424" s="311"/>
      <c r="DJ424" s="311"/>
      <c r="DK424" s="312"/>
      <c r="DL424" s="311"/>
      <c r="DM424" s="297"/>
      <c r="DN424" s="311"/>
      <c r="DO424" s="311"/>
      <c r="DP424" s="311"/>
      <c r="DQ424" s="311"/>
      <c r="DR424" s="312"/>
      <c r="DS424" s="311"/>
      <c r="DT424" s="297"/>
      <c r="DU424" s="311"/>
      <c r="DV424" s="311"/>
      <c r="DW424" s="311"/>
      <c r="DX424" s="311"/>
      <c r="DY424" s="312"/>
      <c r="DZ424" s="311"/>
      <c r="EA424" s="297"/>
      <c r="EB424" s="311"/>
      <c r="EC424" s="311"/>
      <c r="ED424" s="311"/>
      <c r="EE424" s="311"/>
      <c r="EF424" s="312"/>
      <c r="EG424" s="311"/>
      <c r="EH424" s="297"/>
      <c r="EI424" s="311"/>
      <c r="EJ424" s="311"/>
      <c r="EK424" s="311"/>
      <c r="EL424" s="311"/>
      <c r="EM424" s="312"/>
      <c r="EN424" s="311"/>
      <c r="EO424" s="297"/>
      <c r="EP424" s="311"/>
      <c r="EQ424" s="311"/>
      <c r="ER424" s="311"/>
      <c r="ES424" s="311"/>
      <c r="ET424" s="312"/>
      <c r="EU424" s="311"/>
      <c r="EV424" s="297"/>
      <c r="EW424" s="311"/>
      <c r="EX424" s="311"/>
      <c r="EY424" s="311"/>
      <c r="EZ424" s="311"/>
      <c r="FA424" s="312"/>
      <c r="FB424" s="311"/>
      <c r="FC424" s="298"/>
    </row>
    <row r="425" spans="1:159" s="205" customFormat="1" ht="39.9" customHeight="1" x14ac:dyDescent="0.25">
      <c r="A425" s="206"/>
      <c r="B425" s="196"/>
      <c r="C425" s="292"/>
      <c r="D425" s="198"/>
      <c r="E425" s="299"/>
      <c r="F425" s="200"/>
      <c r="G425" s="301"/>
      <c r="H425" s="303"/>
      <c r="I425" s="299"/>
      <c r="J425" s="299"/>
      <c r="K425" s="299"/>
      <c r="L425" s="289"/>
      <c r="M425" s="299"/>
      <c r="N425" s="289"/>
      <c r="O425" s="363" t="str">
        <f>IF(P425="","",IF(OR(I425="",J425=""),"",IF(AND(ISNUMBER(FIND("post-", I425)),J425=ProductCode!$I$12),ProductCode!$F$19,IF(AND(ISNUMBER(FIND("pre-", I425)),J425=ProductCode!$I$12),ProductCode!$F$20,IF(ISNUMBER(FIND("post-", I425)),ProductCode!$F$17,ProductCode!$F$18)))))</f>
        <v/>
      </c>
      <c r="P425" s="295" t="str">
        <f t="shared" si="18"/>
        <v/>
      </c>
      <c r="Q425" s="306"/>
      <c r="R425" s="203"/>
      <c r="S425" s="308" t="str">
        <f t="shared" si="19"/>
        <v/>
      </c>
      <c r="T425" s="311"/>
      <c r="U425" s="311"/>
      <c r="V425" s="311"/>
      <c r="W425" s="311"/>
      <c r="X425" s="312"/>
      <c r="Y425" s="311"/>
      <c r="Z425" s="297"/>
      <c r="AA425" s="311"/>
      <c r="AB425" s="311"/>
      <c r="AC425" s="311"/>
      <c r="AD425" s="311"/>
      <c r="AE425" s="312"/>
      <c r="AF425" s="311"/>
      <c r="AG425" s="297"/>
      <c r="AH425" s="311"/>
      <c r="AI425" s="311"/>
      <c r="AJ425" s="311"/>
      <c r="AK425" s="311"/>
      <c r="AL425" s="312"/>
      <c r="AM425" s="311"/>
      <c r="AN425" s="297"/>
      <c r="AO425" s="311"/>
      <c r="AP425" s="311"/>
      <c r="AQ425" s="311"/>
      <c r="AR425" s="311"/>
      <c r="AS425" s="312"/>
      <c r="AT425" s="311"/>
      <c r="AU425" s="297"/>
      <c r="AV425" s="311"/>
      <c r="AW425" s="311"/>
      <c r="AX425" s="311"/>
      <c r="AY425" s="311"/>
      <c r="AZ425" s="312"/>
      <c r="BA425" s="311"/>
      <c r="BB425" s="297"/>
      <c r="BC425" s="311"/>
      <c r="BD425" s="311"/>
      <c r="BE425" s="311"/>
      <c r="BF425" s="311"/>
      <c r="BG425" s="312"/>
      <c r="BH425" s="311"/>
      <c r="BI425" s="297"/>
      <c r="BJ425" s="311"/>
      <c r="BK425" s="311"/>
      <c r="BL425" s="311"/>
      <c r="BM425" s="311"/>
      <c r="BN425" s="312"/>
      <c r="BO425" s="311"/>
      <c r="BP425" s="297"/>
      <c r="BQ425" s="311"/>
      <c r="BR425" s="311"/>
      <c r="BS425" s="311"/>
      <c r="BT425" s="311"/>
      <c r="BU425" s="312"/>
      <c r="BV425" s="311"/>
      <c r="BW425" s="297"/>
      <c r="BX425" s="311"/>
      <c r="BY425" s="311"/>
      <c r="BZ425" s="311"/>
      <c r="CA425" s="311"/>
      <c r="CB425" s="312"/>
      <c r="CC425" s="311"/>
      <c r="CD425" s="297"/>
      <c r="CE425" s="311"/>
      <c r="CF425" s="311"/>
      <c r="CG425" s="311"/>
      <c r="CH425" s="311"/>
      <c r="CI425" s="312"/>
      <c r="CJ425" s="311"/>
      <c r="CK425" s="297"/>
      <c r="CL425" s="311"/>
      <c r="CM425" s="311"/>
      <c r="CN425" s="311"/>
      <c r="CO425" s="311"/>
      <c r="CP425" s="312"/>
      <c r="CQ425" s="311"/>
      <c r="CR425" s="297"/>
      <c r="CS425" s="311"/>
      <c r="CT425" s="311"/>
      <c r="CU425" s="311"/>
      <c r="CV425" s="311"/>
      <c r="CW425" s="312"/>
      <c r="CX425" s="311"/>
      <c r="CY425" s="297"/>
      <c r="CZ425" s="311"/>
      <c r="DA425" s="311"/>
      <c r="DB425" s="311"/>
      <c r="DC425" s="311"/>
      <c r="DD425" s="312"/>
      <c r="DE425" s="311"/>
      <c r="DF425" s="297"/>
      <c r="DG425" s="311"/>
      <c r="DH425" s="311"/>
      <c r="DI425" s="311"/>
      <c r="DJ425" s="311"/>
      <c r="DK425" s="312"/>
      <c r="DL425" s="311"/>
      <c r="DM425" s="297"/>
      <c r="DN425" s="311"/>
      <c r="DO425" s="311"/>
      <c r="DP425" s="311"/>
      <c r="DQ425" s="311"/>
      <c r="DR425" s="312"/>
      <c r="DS425" s="311"/>
      <c r="DT425" s="297"/>
      <c r="DU425" s="311"/>
      <c r="DV425" s="311"/>
      <c r="DW425" s="311"/>
      <c r="DX425" s="311"/>
      <c r="DY425" s="312"/>
      <c r="DZ425" s="311"/>
      <c r="EA425" s="297"/>
      <c r="EB425" s="311"/>
      <c r="EC425" s="311"/>
      <c r="ED425" s="311"/>
      <c r="EE425" s="311"/>
      <c r="EF425" s="312"/>
      <c r="EG425" s="311"/>
      <c r="EH425" s="297"/>
      <c r="EI425" s="311"/>
      <c r="EJ425" s="311"/>
      <c r="EK425" s="311"/>
      <c r="EL425" s="311"/>
      <c r="EM425" s="312"/>
      <c r="EN425" s="311"/>
      <c r="EO425" s="297"/>
      <c r="EP425" s="311"/>
      <c r="EQ425" s="311"/>
      <c r="ER425" s="311"/>
      <c r="ES425" s="311"/>
      <c r="ET425" s="312"/>
      <c r="EU425" s="311"/>
      <c r="EV425" s="297"/>
      <c r="EW425" s="311"/>
      <c r="EX425" s="311"/>
      <c r="EY425" s="311"/>
      <c r="EZ425" s="311"/>
      <c r="FA425" s="312"/>
      <c r="FB425" s="311"/>
      <c r="FC425" s="298"/>
    </row>
    <row r="426" spans="1:159" s="205" customFormat="1" ht="39.9" customHeight="1" x14ac:dyDescent="0.25">
      <c r="A426" s="206"/>
      <c r="B426" s="196"/>
      <c r="C426" s="292"/>
      <c r="D426" s="198"/>
      <c r="E426" s="299"/>
      <c r="F426" s="200"/>
      <c r="G426" s="301"/>
      <c r="H426" s="303"/>
      <c r="I426" s="299"/>
      <c r="J426" s="299"/>
      <c r="K426" s="299"/>
      <c r="L426" s="289"/>
      <c r="M426" s="299"/>
      <c r="N426" s="289"/>
      <c r="O426" s="363" t="str">
        <f>IF(P426="","",IF(OR(I426="",J426=""),"",IF(AND(ISNUMBER(FIND("post-", I426)),J426=ProductCode!$I$12),ProductCode!$F$19,IF(AND(ISNUMBER(FIND("pre-", I426)),J426=ProductCode!$I$12),ProductCode!$F$20,IF(ISNUMBER(FIND("post-", I426)),ProductCode!$F$17,ProductCode!$F$18)))))</f>
        <v/>
      </c>
      <c r="P426" s="295" t="str">
        <f t="shared" si="18"/>
        <v/>
      </c>
      <c r="Q426" s="306"/>
      <c r="R426" s="203"/>
      <c r="S426" s="308" t="str">
        <f t="shared" si="19"/>
        <v/>
      </c>
      <c r="T426" s="311"/>
      <c r="U426" s="311"/>
      <c r="V426" s="311"/>
      <c r="W426" s="311"/>
      <c r="X426" s="312"/>
      <c r="Y426" s="311"/>
      <c r="Z426" s="297"/>
      <c r="AA426" s="311"/>
      <c r="AB426" s="311"/>
      <c r="AC426" s="311"/>
      <c r="AD426" s="311"/>
      <c r="AE426" s="312"/>
      <c r="AF426" s="311"/>
      <c r="AG426" s="297"/>
      <c r="AH426" s="311"/>
      <c r="AI426" s="311"/>
      <c r="AJ426" s="311"/>
      <c r="AK426" s="311"/>
      <c r="AL426" s="312"/>
      <c r="AM426" s="311"/>
      <c r="AN426" s="297"/>
      <c r="AO426" s="311"/>
      <c r="AP426" s="311"/>
      <c r="AQ426" s="311"/>
      <c r="AR426" s="311"/>
      <c r="AS426" s="312"/>
      <c r="AT426" s="311"/>
      <c r="AU426" s="297"/>
      <c r="AV426" s="311"/>
      <c r="AW426" s="311"/>
      <c r="AX426" s="311"/>
      <c r="AY426" s="311"/>
      <c r="AZ426" s="312"/>
      <c r="BA426" s="311"/>
      <c r="BB426" s="297"/>
      <c r="BC426" s="311"/>
      <c r="BD426" s="311"/>
      <c r="BE426" s="311"/>
      <c r="BF426" s="311"/>
      <c r="BG426" s="312"/>
      <c r="BH426" s="311"/>
      <c r="BI426" s="297"/>
      <c r="BJ426" s="311"/>
      <c r="BK426" s="311"/>
      <c r="BL426" s="311"/>
      <c r="BM426" s="311"/>
      <c r="BN426" s="312"/>
      <c r="BO426" s="311"/>
      <c r="BP426" s="297"/>
      <c r="BQ426" s="311"/>
      <c r="BR426" s="311"/>
      <c r="BS426" s="311"/>
      <c r="BT426" s="311"/>
      <c r="BU426" s="312"/>
      <c r="BV426" s="311"/>
      <c r="BW426" s="297"/>
      <c r="BX426" s="311"/>
      <c r="BY426" s="311"/>
      <c r="BZ426" s="311"/>
      <c r="CA426" s="311"/>
      <c r="CB426" s="312"/>
      <c r="CC426" s="311"/>
      <c r="CD426" s="297"/>
      <c r="CE426" s="311"/>
      <c r="CF426" s="311"/>
      <c r="CG426" s="311"/>
      <c r="CH426" s="311"/>
      <c r="CI426" s="312"/>
      <c r="CJ426" s="311"/>
      <c r="CK426" s="297"/>
      <c r="CL426" s="311"/>
      <c r="CM426" s="311"/>
      <c r="CN426" s="311"/>
      <c r="CO426" s="311"/>
      <c r="CP426" s="312"/>
      <c r="CQ426" s="311"/>
      <c r="CR426" s="297"/>
      <c r="CS426" s="311"/>
      <c r="CT426" s="311"/>
      <c r="CU426" s="311"/>
      <c r="CV426" s="311"/>
      <c r="CW426" s="312"/>
      <c r="CX426" s="311"/>
      <c r="CY426" s="297"/>
      <c r="CZ426" s="311"/>
      <c r="DA426" s="311"/>
      <c r="DB426" s="311"/>
      <c r="DC426" s="311"/>
      <c r="DD426" s="312"/>
      <c r="DE426" s="311"/>
      <c r="DF426" s="297"/>
      <c r="DG426" s="311"/>
      <c r="DH426" s="311"/>
      <c r="DI426" s="311"/>
      <c r="DJ426" s="311"/>
      <c r="DK426" s="312"/>
      <c r="DL426" s="311"/>
      <c r="DM426" s="297"/>
      <c r="DN426" s="311"/>
      <c r="DO426" s="311"/>
      <c r="DP426" s="311"/>
      <c r="DQ426" s="311"/>
      <c r="DR426" s="312"/>
      <c r="DS426" s="311"/>
      <c r="DT426" s="297"/>
      <c r="DU426" s="311"/>
      <c r="DV426" s="311"/>
      <c r="DW426" s="311"/>
      <c r="DX426" s="311"/>
      <c r="DY426" s="312"/>
      <c r="DZ426" s="311"/>
      <c r="EA426" s="297"/>
      <c r="EB426" s="311"/>
      <c r="EC426" s="311"/>
      <c r="ED426" s="311"/>
      <c r="EE426" s="311"/>
      <c r="EF426" s="312"/>
      <c r="EG426" s="311"/>
      <c r="EH426" s="297"/>
      <c r="EI426" s="311"/>
      <c r="EJ426" s="311"/>
      <c r="EK426" s="311"/>
      <c r="EL426" s="311"/>
      <c r="EM426" s="312"/>
      <c r="EN426" s="311"/>
      <c r="EO426" s="297"/>
      <c r="EP426" s="311"/>
      <c r="EQ426" s="311"/>
      <c r="ER426" s="311"/>
      <c r="ES426" s="311"/>
      <c r="ET426" s="312"/>
      <c r="EU426" s="311"/>
      <c r="EV426" s="297"/>
      <c r="EW426" s="311"/>
      <c r="EX426" s="311"/>
      <c r="EY426" s="311"/>
      <c r="EZ426" s="311"/>
      <c r="FA426" s="312"/>
      <c r="FB426" s="311"/>
      <c r="FC426" s="298"/>
    </row>
    <row r="427" spans="1:159" s="205" customFormat="1" ht="39.9" customHeight="1" x14ac:dyDescent="0.25">
      <c r="A427" s="206"/>
      <c r="B427" s="196"/>
      <c r="C427" s="292"/>
      <c r="D427" s="198"/>
      <c r="E427" s="299"/>
      <c r="F427" s="200"/>
      <c r="G427" s="301"/>
      <c r="H427" s="303"/>
      <c r="I427" s="299"/>
      <c r="J427" s="299"/>
      <c r="K427" s="299"/>
      <c r="L427" s="289"/>
      <c r="M427" s="299"/>
      <c r="N427" s="289"/>
      <c r="O427" s="363" t="str">
        <f>IF(P427="","",IF(OR(I427="",J427=""),"",IF(AND(ISNUMBER(FIND("post-", I427)),J427=ProductCode!$I$12),ProductCode!$F$19,IF(AND(ISNUMBER(FIND("pre-", I427)),J427=ProductCode!$I$12),ProductCode!$F$20,IF(ISNUMBER(FIND("post-", I427)),ProductCode!$F$17,ProductCode!$F$18)))))</f>
        <v/>
      </c>
      <c r="P427" s="295" t="str">
        <f t="shared" si="18"/>
        <v/>
      </c>
      <c r="Q427" s="306"/>
      <c r="R427" s="203"/>
      <c r="S427" s="308" t="str">
        <f t="shared" si="19"/>
        <v/>
      </c>
      <c r="T427" s="311"/>
      <c r="U427" s="311"/>
      <c r="V427" s="311"/>
      <c r="W427" s="311"/>
      <c r="X427" s="312"/>
      <c r="Y427" s="311"/>
      <c r="Z427" s="297"/>
      <c r="AA427" s="311"/>
      <c r="AB427" s="311"/>
      <c r="AC427" s="311"/>
      <c r="AD427" s="311"/>
      <c r="AE427" s="312"/>
      <c r="AF427" s="311"/>
      <c r="AG427" s="297"/>
      <c r="AH427" s="311"/>
      <c r="AI427" s="311"/>
      <c r="AJ427" s="311"/>
      <c r="AK427" s="311"/>
      <c r="AL427" s="312"/>
      <c r="AM427" s="311"/>
      <c r="AN427" s="297"/>
      <c r="AO427" s="311"/>
      <c r="AP427" s="311"/>
      <c r="AQ427" s="311"/>
      <c r="AR427" s="311"/>
      <c r="AS427" s="312"/>
      <c r="AT427" s="311"/>
      <c r="AU427" s="297"/>
      <c r="AV427" s="311"/>
      <c r="AW427" s="311"/>
      <c r="AX427" s="311"/>
      <c r="AY427" s="311"/>
      <c r="AZ427" s="312"/>
      <c r="BA427" s="311"/>
      <c r="BB427" s="297"/>
      <c r="BC427" s="311"/>
      <c r="BD427" s="311"/>
      <c r="BE427" s="311"/>
      <c r="BF427" s="311"/>
      <c r="BG427" s="312"/>
      <c r="BH427" s="311"/>
      <c r="BI427" s="297"/>
      <c r="BJ427" s="311"/>
      <c r="BK427" s="311"/>
      <c r="BL427" s="311"/>
      <c r="BM427" s="311"/>
      <c r="BN427" s="312"/>
      <c r="BO427" s="311"/>
      <c r="BP427" s="297"/>
      <c r="BQ427" s="311"/>
      <c r="BR427" s="311"/>
      <c r="BS427" s="311"/>
      <c r="BT427" s="311"/>
      <c r="BU427" s="312"/>
      <c r="BV427" s="311"/>
      <c r="BW427" s="297"/>
      <c r="BX427" s="311"/>
      <c r="BY427" s="311"/>
      <c r="BZ427" s="311"/>
      <c r="CA427" s="311"/>
      <c r="CB427" s="312"/>
      <c r="CC427" s="311"/>
      <c r="CD427" s="297"/>
      <c r="CE427" s="311"/>
      <c r="CF427" s="311"/>
      <c r="CG427" s="311"/>
      <c r="CH427" s="311"/>
      <c r="CI427" s="312"/>
      <c r="CJ427" s="311"/>
      <c r="CK427" s="297"/>
      <c r="CL427" s="311"/>
      <c r="CM427" s="311"/>
      <c r="CN427" s="311"/>
      <c r="CO427" s="311"/>
      <c r="CP427" s="312"/>
      <c r="CQ427" s="311"/>
      <c r="CR427" s="297"/>
      <c r="CS427" s="311"/>
      <c r="CT427" s="311"/>
      <c r="CU427" s="311"/>
      <c r="CV427" s="311"/>
      <c r="CW427" s="312"/>
      <c r="CX427" s="311"/>
      <c r="CY427" s="297"/>
      <c r="CZ427" s="311"/>
      <c r="DA427" s="311"/>
      <c r="DB427" s="311"/>
      <c r="DC427" s="311"/>
      <c r="DD427" s="312"/>
      <c r="DE427" s="311"/>
      <c r="DF427" s="297"/>
      <c r="DG427" s="311"/>
      <c r="DH427" s="311"/>
      <c r="DI427" s="311"/>
      <c r="DJ427" s="311"/>
      <c r="DK427" s="312"/>
      <c r="DL427" s="311"/>
      <c r="DM427" s="297"/>
      <c r="DN427" s="311"/>
      <c r="DO427" s="311"/>
      <c r="DP427" s="311"/>
      <c r="DQ427" s="311"/>
      <c r="DR427" s="312"/>
      <c r="DS427" s="311"/>
      <c r="DT427" s="297"/>
      <c r="DU427" s="311"/>
      <c r="DV427" s="311"/>
      <c r="DW427" s="311"/>
      <c r="DX427" s="311"/>
      <c r="DY427" s="312"/>
      <c r="DZ427" s="311"/>
      <c r="EA427" s="297"/>
      <c r="EB427" s="311"/>
      <c r="EC427" s="311"/>
      <c r="ED427" s="311"/>
      <c r="EE427" s="311"/>
      <c r="EF427" s="312"/>
      <c r="EG427" s="311"/>
      <c r="EH427" s="297"/>
      <c r="EI427" s="311"/>
      <c r="EJ427" s="311"/>
      <c r="EK427" s="311"/>
      <c r="EL427" s="311"/>
      <c r="EM427" s="312"/>
      <c r="EN427" s="311"/>
      <c r="EO427" s="297"/>
      <c r="EP427" s="311"/>
      <c r="EQ427" s="311"/>
      <c r="ER427" s="311"/>
      <c r="ES427" s="311"/>
      <c r="ET427" s="312"/>
      <c r="EU427" s="311"/>
      <c r="EV427" s="297"/>
      <c r="EW427" s="311"/>
      <c r="EX427" s="311"/>
      <c r="EY427" s="311"/>
      <c r="EZ427" s="311"/>
      <c r="FA427" s="312"/>
      <c r="FB427" s="311"/>
      <c r="FC427" s="298"/>
    </row>
    <row r="428" spans="1:159" s="205" customFormat="1" ht="39.9" customHeight="1" x14ac:dyDescent="0.25">
      <c r="A428" s="206"/>
      <c r="B428" s="196"/>
      <c r="C428" s="292"/>
      <c r="D428" s="198"/>
      <c r="E428" s="299"/>
      <c r="F428" s="200"/>
      <c r="G428" s="301"/>
      <c r="H428" s="303"/>
      <c r="I428" s="299"/>
      <c r="J428" s="299"/>
      <c r="K428" s="299"/>
      <c r="L428" s="289"/>
      <c r="M428" s="299"/>
      <c r="N428" s="289"/>
      <c r="O428" s="363" t="str">
        <f>IF(P428="","",IF(OR(I428="",J428=""),"",IF(AND(ISNUMBER(FIND("post-", I428)),J428=ProductCode!$I$12),ProductCode!$F$19,IF(AND(ISNUMBER(FIND("pre-", I428)),J428=ProductCode!$I$12),ProductCode!$F$20,IF(ISNUMBER(FIND("post-", I428)),ProductCode!$F$17,ProductCode!$F$18)))))</f>
        <v/>
      </c>
      <c r="P428" s="295" t="str">
        <f t="shared" si="18"/>
        <v/>
      </c>
      <c r="Q428" s="306"/>
      <c r="R428" s="203"/>
      <c r="S428" s="308" t="str">
        <f t="shared" si="19"/>
        <v/>
      </c>
      <c r="T428" s="311"/>
      <c r="U428" s="311"/>
      <c r="V428" s="311"/>
      <c r="W428" s="311"/>
      <c r="X428" s="312"/>
      <c r="Y428" s="311"/>
      <c r="Z428" s="297"/>
      <c r="AA428" s="311"/>
      <c r="AB428" s="311"/>
      <c r="AC428" s="311"/>
      <c r="AD428" s="311"/>
      <c r="AE428" s="312"/>
      <c r="AF428" s="311"/>
      <c r="AG428" s="297"/>
      <c r="AH428" s="311"/>
      <c r="AI428" s="311"/>
      <c r="AJ428" s="311"/>
      <c r="AK428" s="311"/>
      <c r="AL428" s="312"/>
      <c r="AM428" s="311"/>
      <c r="AN428" s="297"/>
      <c r="AO428" s="311"/>
      <c r="AP428" s="311"/>
      <c r="AQ428" s="311"/>
      <c r="AR428" s="311"/>
      <c r="AS428" s="312"/>
      <c r="AT428" s="311"/>
      <c r="AU428" s="297"/>
      <c r="AV428" s="311"/>
      <c r="AW428" s="311"/>
      <c r="AX428" s="311"/>
      <c r="AY428" s="311"/>
      <c r="AZ428" s="312"/>
      <c r="BA428" s="311"/>
      <c r="BB428" s="297"/>
      <c r="BC428" s="311"/>
      <c r="BD428" s="311"/>
      <c r="BE428" s="311"/>
      <c r="BF428" s="311"/>
      <c r="BG428" s="312"/>
      <c r="BH428" s="311"/>
      <c r="BI428" s="297"/>
      <c r="BJ428" s="311"/>
      <c r="BK428" s="311"/>
      <c r="BL428" s="311"/>
      <c r="BM428" s="311"/>
      <c r="BN428" s="312"/>
      <c r="BO428" s="311"/>
      <c r="BP428" s="297"/>
      <c r="BQ428" s="311"/>
      <c r="BR428" s="311"/>
      <c r="BS428" s="311"/>
      <c r="BT428" s="311"/>
      <c r="BU428" s="312"/>
      <c r="BV428" s="311"/>
      <c r="BW428" s="297"/>
      <c r="BX428" s="311"/>
      <c r="BY428" s="311"/>
      <c r="BZ428" s="311"/>
      <c r="CA428" s="311"/>
      <c r="CB428" s="312"/>
      <c r="CC428" s="311"/>
      <c r="CD428" s="297"/>
      <c r="CE428" s="311"/>
      <c r="CF428" s="311"/>
      <c r="CG428" s="311"/>
      <c r="CH428" s="311"/>
      <c r="CI428" s="312"/>
      <c r="CJ428" s="311"/>
      <c r="CK428" s="297"/>
      <c r="CL428" s="311"/>
      <c r="CM428" s="311"/>
      <c r="CN428" s="311"/>
      <c r="CO428" s="311"/>
      <c r="CP428" s="312"/>
      <c r="CQ428" s="311"/>
      <c r="CR428" s="297"/>
      <c r="CS428" s="311"/>
      <c r="CT428" s="311"/>
      <c r="CU428" s="311"/>
      <c r="CV428" s="311"/>
      <c r="CW428" s="312"/>
      <c r="CX428" s="311"/>
      <c r="CY428" s="297"/>
      <c r="CZ428" s="311"/>
      <c r="DA428" s="311"/>
      <c r="DB428" s="311"/>
      <c r="DC428" s="311"/>
      <c r="DD428" s="312"/>
      <c r="DE428" s="311"/>
      <c r="DF428" s="297"/>
      <c r="DG428" s="311"/>
      <c r="DH428" s="311"/>
      <c r="DI428" s="311"/>
      <c r="DJ428" s="311"/>
      <c r="DK428" s="312"/>
      <c r="DL428" s="311"/>
      <c r="DM428" s="297"/>
      <c r="DN428" s="311"/>
      <c r="DO428" s="311"/>
      <c r="DP428" s="311"/>
      <c r="DQ428" s="311"/>
      <c r="DR428" s="312"/>
      <c r="DS428" s="311"/>
      <c r="DT428" s="297"/>
      <c r="DU428" s="311"/>
      <c r="DV428" s="311"/>
      <c r="DW428" s="311"/>
      <c r="DX428" s="311"/>
      <c r="DY428" s="312"/>
      <c r="DZ428" s="311"/>
      <c r="EA428" s="297"/>
      <c r="EB428" s="311"/>
      <c r="EC428" s="311"/>
      <c r="ED428" s="311"/>
      <c r="EE428" s="311"/>
      <c r="EF428" s="312"/>
      <c r="EG428" s="311"/>
      <c r="EH428" s="297"/>
      <c r="EI428" s="311"/>
      <c r="EJ428" s="311"/>
      <c r="EK428" s="311"/>
      <c r="EL428" s="311"/>
      <c r="EM428" s="312"/>
      <c r="EN428" s="311"/>
      <c r="EO428" s="297"/>
      <c r="EP428" s="311"/>
      <c r="EQ428" s="311"/>
      <c r="ER428" s="311"/>
      <c r="ES428" s="311"/>
      <c r="ET428" s="312"/>
      <c r="EU428" s="311"/>
      <c r="EV428" s="297"/>
      <c r="EW428" s="311"/>
      <c r="EX428" s="311"/>
      <c r="EY428" s="311"/>
      <c r="EZ428" s="311"/>
      <c r="FA428" s="312"/>
      <c r="FB428" s="311"/>
      <c r="FC428" s="298"/>
    </row>
    <row r="429" spans="1:159" s="205" customFormat="1" ht="39.9" customHeight="1" x14ac:dyDescent="0.25">
      <c r="A429" s="206"/>
      <c r="B429" s="196"/>
      <c r="C429" s="292"/>
      <c r="D429" s="198"/>
      <c r="E429" s="299"/>
      <c r="F429" s="200"/>
      <c r="G429" s="301"/>
      <c r="H429" s="303"/>
      <c r="I429" s="299"/>
      <c r="J429" s="299"/>
      <c r="K429" s="299"/>
      <c r="L429" s="289"/>
      <c r="M429" s="299"/>
      <c r="N429" s="289"/>
      <c r="O429" s="363" t="str">
        <f>IF(P429="","",IF(OR(I429="",J429=""),"",IF(AND(ISNUMBER(FIND("post-", I429)),J429=ProductCode!$I$12),ProductCode!$F$19,IF(AND(ISNUMBER(FIND("pre-", I429)),J429=ProductCode!$I$12),ProductCode!$F$20,IF(ISNUMBER(FIND("post-", I429)),ProductCode!$F$17,ProductCode!$F$18)))))</f>
        <v/>
      </c>
      <c r="P429" s="295" t="str">
        <f t="shared" si="18"/>
        <v/>
      </c>
      <c r="Q429" s="306"/>
      <c r="R429" s="203"/>
      <c r="S429" s="308" t="str">
        <f t="shared" si="19"/>
        <v/>
      </c>
      <c r="T429" s="311"/>
      <c r="U429" s="311"/>
      <c r="V429" s="311"/>
      <c r="W429" s="311"/>
      <c r="X429" s="312"/>
      <c r="Y429" s="311"/>
      <c r="Z429" s="297"/>
      <c r="AA429" s="311"/>
      <c r="AB429" s="311"/>
      <c r="AC429" s="311"/>
      <c r="AD429" s="311"/>
      <c r="AE429" s="312"/>
      <c r="AF429" s="311"/>
      <c r="AG429" s="297"/>
      <c r="AH429" s="311"/>
      <c r="AI429" s="311"/>
      <c r="AJ429" s="311"/>
      <c r="AK429" s="311"/>
      <c r="AL429" s="312"/>
      <c r="AM429" s="311"/>
      <c r="AN429" s="297"/>
      <c r="AO429" s="311"/>
      <c r="AP429" s="311"/>
      <c r="AQ429" s="311"/>
      <c r="AR429" s="311"/>
      <c r="AS429" s="312"/>
      <c r="AT429" s="311"/>
      <c r="AU429" s="297"/>
      <c r="AV429" s="311"/>
      <c r="AW429" s="311"/>
      <c r="AX429" s="311"/>
      <c r="AY429" s="311"/>
      <c r="AZ429" s="312"/>
      <c r="BA429" s="311"/>
      <c r="BB429" s="297"/>
      <c r="BC429" s="311"/>
      <c r="BD429" s="311"/>
      <c r="BE429" s="311"/>
      <c r="BF429" s="311"/>
      <c r="BG429" s="312"/>
      <c r="BH429" s="311"/>
      <c r="BI429" s="297"/>
      <c r="BJ429" s="311"/>
      <c r="BK429" s="311"/>
      <c r="BL429" s="311"/>
      <c r="BM429" s="311"/>
      <c r="BN429" s="312"/>
      <c r="BO429" s="311"/>
      <c r="BP429" s="297"/>
      <c r="BQ429" s="311"/>
      <c r="BR429" s="311"/>
      <c r="BS429" s="311"/>
      <c r="BT429" s="311"/>
      <c r="BU429" s="312"/>
      <c r="BV429" s="311"/>
      <c r="BW429" s="297"/>
      <c r="BX429" s="311"/>
      <c r="BY429" s="311"/>
      <c r="BZ429" s="311"/>
      <c r="CA429" s="311"/>
      <c r="CB429" s="312"/>
      <c r="CC429" s="311"/>
      <c r="CD429" s="297"/>
      <c r="CE429" s="311"/>
      <c r="CF429" s="311"/>
      <c r="CG429" s="311"/>
      <c r="CH429" s="311"/>
      <c r="CI429" s="312"/>
      <c r="CJ429" s="311"/>
      <c r="CK429" s="297"/>
      <c r="CL429" s="311"/>
      <c r="CM429" s="311"/>
      <c r="CN429" s="311"/>
      <c r="CO429" s="311"/>
      <c r="CP429" s="312"/>
      <c r="CQ429" s="311"/>
      <c r="CR429" s="297"/>
      <c r="CS429" s="311"/>
      <c r="CT429" s="311"/>
      <c r="CU429" s="311"/>
      <c r="CV429" s="311"/>
      <c r="CW429" s="312"/>
      <c r="CX429" s="311"/>
      <c r="CY429" s="297"/>
      <c r="CZ429" s="311"/>
      <c r="DA429" s="311"/>
      <c r="DB429" s="311"/>
      <c r="DC429" s="311"/>
      <c r="DD429" s="312"/>
      <c r="DE429" s="311"/>
      <c r="DF429" s="297"/>
      <c r="DG429" s="311"/>
      <c r="DH429" s="311"/>
      <c r="DI429" s="311"/>
      <c r="DJ429" s="311"/>
      <c r="DK429" s="312"/>
      <c r="DL429" s="311"/>
      <c r="DM429" s="297"/>
      <c r="DN429" s="311"/>
      <c r="DO429" s="311"/>
      <c r="DP429" s="311"/>
      <c r="DQ429" s="311"/>
      <c r="DR429" s="312"/>
      <c r="DS429" s="311"/>
      <c r="DT429" s="297"/>
      <c r="DU429" s="311"/>
      <c r="DV429" s="311"/>
      <c r="DW429" s="311"/>
      <c r="DX429" s="311"/>
      <c r="DY429" s="312"/>
      <c r="DZ429" s="311"/>
      <c r="EA429" s="297"/>
      <c r="EB429" s="311"/>
      <c r="EC429" s="311"/>
      <c r="ED429" s="311"/>
      <c r="EE429" s="311"/>
      <c r="EF429" s="312"/>
      <c r="EG429" s="311"/>
      <c r="EH429" s="297"/>
      <c r="EI429" s="311"/>
      <c r="EJ429" s="311"/>
      <c r="EK429" s="311"/>
      <c r="EL429" s="311"/>
      <c r="EM429" s="312"/>
      <c r="EN429" s="311"/>
      <c r="EO429" s="297"/>
      <c r="EP429" s="311"/>
      <c r="EQ429" s="311"/>
      <c r="ER429" s="311"/>
      <c r="ES429" s="311"/>
      <c r="ET429" s="312"/>
      <c r="EU429" s="311"/>
      <c r="EV429" s="297"/>
      <c r="EW429" s="311"/>
      <c r="EX429" s="311"/>
      <c r="EY429" s="311"/>
      <c r="EZ429" s="311"/>
      <c r="FA429" s="312"/>
      <c r="FB429" s="311"/>
      <c r="FC429" s="298"/>
    </row>
    <row r="430" spans="1:159" s="205" customFormat="1" ht="39.9" customHeight="1" x14ac:dyDescent="0.25">
      <c r="A430" s="206"/>
      <c r="B430" s="196"/>
      <c r="C430" s="292"/>
      <c r="D430" s="198"/>
      <c r="E430" s="299"/>
      <c r="F430" s="200"/>
      <c r="G430" s="301"/>
      <c r="H430" s="303"/>
      <c r="I430" s="299"/>
      <c r="J430" s="299"/>
      <c r="K430" s="299"/>
      <c r="L430" s="289"/>
      <c r="M430" s="299"/>
      <c r="N430" s="289"/>
      <c r="O430" s="363" t="str">
        <f>IF(P430="","",IF(OR(I430="",J430=""),"",IF(AND(ISNUMBER(FIND("post-", I430)),J430=ProductCode!$I$12),ProductCode!$F$19,IF(AND(ISNUMBER(FIND("pre-", I430)),J430=ProductCode!$I$12),ProductCode!$F$20,IF(ISNUMBER(FIND("post-", I430)),ProductCode!$F$17,ProductCode!$F$18)))))</f>
        <v/>
      </c>
      <c r="P430" s="295" t="str">
        <f t="shared" si="18"/>
        <v/>
      </c>
      <c r="Q430" s="306"/>
      <c r="R430" s="203"/>
      <c r="S430" s="308" t="str">
        <f t="shared" si="19"/>
        <v/>
      </c>
      <c r="T430" s="311"/>
      <c r="U430" s="311"/>
      <c r="V430" s="311"/>
      <c r="W430" s="311"/>
      <c r="X430" s="312"/>
      <c r="Y430" s="311"/>
      <c r="Z430" s="297"/>
      <c r="AA430" s="311"/>
      <c r="AB430" s="311"/>
      <c r="AC430" s="311"/>
      <c r="AD430" s="311"/>
      <c r="AE430" s="312"/>
      <c r="AF430" s="311"/>
      <c r="AG430" s="297"/>
      <c r="AH430" s="311"/>
      <c r="AI430" s="311"/>
      <c r="AJ430" s="311"/>
      <c r="AK430" s="311"/>
      <c r="AL430" s="312"/>
      <c r="AM430" s="311"/>
      <c r="AN430" s="297"/>
      <c r="AO430" s="311"/>
      <c r="AP430" s="311"/>
      <c r="AQ430" s="311"/>
      <c r="AR430" s="311"/>
      <c r="AS430" s="312"/>
      <c r="AT430" s="311"/>
      <c r="AU430" s="297"/>
      <c r="AV430" s="311"/>
      <c r="AW430" s="311"/>
      <c r="AX430" s="311"/>
      <c r="AY430" s="311"/>
      <c r="AZ430" s="312"/>
      <c r="BA430" s="311"/>
      <c r="BB430" s="297"/>
      <c r="BC430" s="311"/>
      <c r="BD430" s="311"/>
      <c r="BE430" s="311"/>
      <c r="BF430" s="311"/>
      <c r="BG430" s="312"/>
      <c r="BH430" s="311"/>
      <c r="BI430" s="297"/>
      <c r="BJ430" s="311"/>
      <c r="BK430" s="311"/>
      <c r="BL430" s="311"/>
      <c r="BM430" s="311"/>
      <c r="BN430" s="312"/>
      <c r="BO430" s="311"/>
      <c r="BP430" s="297"/>
      <c r="BQ430" s="311"/>
      <c r="BR430" s="311"/>
      <c r="BS430" s="311"/>
      <c r="BT430" s="311"/>
      <c r="BU430" s="312"/>
      <c r="BV430" s="311"/>
      <c r="BW430" s="297"/>
      <c r="BX430" s="311"/>
      <c r="BY430" s="311"/>
      <c r="BZ430" s="311"/>
      <c r="CA430" s="311"/>
      <c r="CB430" s="312"/>
      <c r="CC430" s="311"/>
      <c r="CD430" s="297"/>
      <c r="CE430" s="311"/>
      <c r="CF430" s="311"/>
      <c r="CG430" s="311"/>
      <c r="CH430" s="311"/>
      <c r="CI430" s="312"/>
      <c r="CJ430" s="311"/>
      <c r="CK430" s="297"/>
      <c r="CL430" s="311"/>
      <c r="CM430" s="311"/>
      <c r="CN430" s="311"/>
      <c r="CO430" s="311"/>
      <c r="CP430" s="312"/>
      <c r="CQ430" s="311"/>
      <c r="CR430" s="297"/>
      <c r="CS430" s="311"/>
      <c r="CT430" s="311"/>
      <c r="CU430" s="311"/>
      <c r="CV430" s="311"/>
      <c r="CW430" s="312"/>
      <c r="CX430" s="311"/>
      <c r="CY430" s="297"/>
      <c r="CZ430" s="311"/>
      <c r="DA430" s="311"/>
      <c r="DB430" s="311"/>
      <c r="DC430" s="311"/>
      <c r="DD430" s="312"/>
      <c r="DE430" s="311"/>
      <c r="DF430" s="297"/>
      <c r="DG430" s="311"/>
      <c r="DH430" s="311"/>
      <c r="DI430" s="311"/>
      <c r="DJ430" s="311"/>
      <c r="DK430" s="312"/>
      <c r="DL430" s="311"/>
      <c r="DM430" s="297"/>
      <c r="DN430" s="311"/>
      <c r="DO430" s="311"/>
      <c r="DP430" s="311"/>
      <c r="DQ430" s="311"/>
      <c r="DR430" s="312"/>
      <c r="DS430" s="311"/>
      <c r="DT430" s="297"/>
      <c r="DU430" s="311"/>
      <c r="DV430" s="311"/>
      <c r="DW430" s="311"/>
      <c r="DX430" s="311"/>
      <c r="DY430" s="312"/>
      <c r="DZ430" s="311"/>
      <c r="EA430" s="297"/>
      <c r="EB430" s="311"/>
      <c r="EC430" s="311"/>
      <c r="ED430" s="311"/>
      <c r="EE430" s="311"/>
      <c r="EF430" s="312"/>
      <c r="EG430" s="311"/>
      <c r="EH430" s="297"/>
      <c r="EI430" s="311"/>
      <c r="EJ430" s="311"/>
      <c r="EK430" s="311"/>
      <c r="EL430" s="311"/>
      <c r="EM430" s="312"/>
      <c r="EN430" s="311"/>
      <c r="EO430" s="297"/>
      <c r="EP430" s="311"/>
      <c r="EQ430" s="311"/>
      <c r="ER430" s="311"/>
      <c r="ES430" s="311"/>
      <c r="ET430" s="312"/>
      <c r="EU430" s="311"/>
      <c r="EV430" s="297"/>
      <c r="EW430" s="311"/>
      <c r="EX430" s="311"/>
      <c r="EY430" s="311"/>
      <c r="EZ430" s="311"/>
      <c r="FA430" s="312"/>
      <c r="FB430" s="311"/>
      <c r="FC430" s="298"/>
    </row>
    <row r="431" spans="1:159" s="205" customFormat="1" ht="39.9" customHeight="1" x14ac:dyDescent="0.25">
      <c r="A431" s="206"/>
      <c r="B431" s="196"/>
      <c r="C431" s="292"/>
      <c r="D431" s="198"/>
      <c r="E431" s="299"/>
      <c r="F431" s="200"/>
      <c r="G431" s="301"/>
      <c r="H431" s="303"/>
      <c r="I431" s="299"/>
      <c r="J431" s="299"/>
      <c r="K431" s="299"/>
      <c r="L431" s="289"/>
      <c r="M431" s="299"/>
      <c r="N431" s="289"/>
      <c r="O431" s="363" t="str">
        <f>IF(P431="","",IF(OR(I431="",J431=""),"",IF(AND(ISNUMBER(FIND("post-", I431)),J431=ProductCode!$I$12),ProductCode!$F$19,IF(AND(ISNUMBER(FIND("pre-", I431)),J431=ProductCode!$I$12),ProductCode!$F$20,IF(ISNUMBER(FIND("post-", I431)),ProductCode!$F$17,ProductCode!$F$18)))))</f>
        <v/>
      </c>
      <c r="P431" s="295" t="str">
        <f t="shared" si="18"/>
        <v/>
      </c>
      <c r="Q431" s="306"/>
      <c r="R431" s="203"/>
      <c r="S431" s="308" t="str">
        <f t="shared" si="19"/>
        <v/>
      </c>
      <c r="T431" s="311"/>
      <c r="U431" s="311"/>
      <c r="V431" s="311"/>
      <c r="W431" s="311"/>
      <c r="X431" s="312"/>
      <c r="Y431" s="311"/>
      <c r="Z431" s="297"/>
      <c r="AA431" s="311"/>
      <c r="AB431" s="311"/>
      <c r="AC431" s="311"/>
      <c r="AD431" s="311"/>
      <c r="AE431" s="312"/>
      <c r="AF431" s="311"/>
      <c r="AG431" s="297"/>
      <c r="AH431" s="311"/>
      <c r="AI431" s="311"/>
      <c r="AJ431" s="311"/>
      <c r="AK431" s="311"/>
      <c r="AL431" s="312"/>
      <c r="AM431" s="311"/>
      <c r="AN431" s="297"/>
      <c r="AO431" s="311"/>
      <c r="AP431" s="311"/>
      <c r="AQ431" s="311"/>
      <c r="AR431" s="311"/>
      <c r="AS431" s="312"/>
      <c r="AT431" s="311"/>
      <c r="AU431" s="297"/>
      <c r="AV431" s="311"/>
      <c r="AW431" s="311"/>
      <c r="AX431" s="311"/>
      <c r="AY431" s="311"/>
      <c r="AZ431" s="312"/>
      <c r="BA431" s="311"/>
      <c r="BB431" s="297"/>
      <c r="BC431" s="311"/>
      <c r="BD431" s="311"/>
      <c r="BE431" s="311"/>
      <c r="BF431" s="311"/>
      <c r="BG431" s="312"/>
      <c r="BH431" s="311"/>
      <c r="BI431" s="297"/>
      <c r="BJ431" s="311"/>
      <c r="BK431" s="311"/>
      <c r="BL431" s="311"/>
      <c r="BM431" s="311"/>
      <c r="BN431" s="312"/>
      <c r="BO431" s="311"/>
      <c r="BP431" s="297"/>
      <c r="BQ431" s="311"/>
      <c r="BR431" s="311"/>
      <c r="BS431" s="311"/>
      <c r="BT431" s="311"/>
      <c r="BU431" s="312"/>
      <c r="BV431" s="311"/>
      <c r="BW431" s="297"/>
      <c r="BX431" s="311"/>
      <c r="BY431" s="311"/>
      <c r="BZ431" s="311"/>
      <c r="CA431" s="311"/>
      <c r="CB431" s="312"/>
      <c r="CC431" s="311"/>
      <c r="CD431" s="297"/>
      <c r="CE431" s="311"/>
      <c r="CF431" s="311"/>
      <c r="CG431" s="311"/>
      <c r="CH431" s="311"/>
      <c r="CI431" s="312"/>
      <c r="CJ431" s="311"/>
      <c r="CK431" s="297"/>
      <c r="CL431" s="311"/>
      <c r="CM431" s="311"/>
      <c r="CN431" s="311"/>
      <c r="CO431" s="311"/>
      <c r="CP431" s="312"/>
      <c r="CQ431" s="311"/>
      <c r="CR431" s="297"/>
      <c r="CS431" s="311"/>
      <c r="CT431" s="311"/>
      <c r="CU431" s="311"/>
      <c r="CV431" s="311"/>
      <c r="CW431" s="312"/>
      <c r="CX431" s="311"/>
      <c r="CY431" s="297"/>
      <c r="CZ431" s="311"/>
      <c r="DA431" s="311"/>
      <c r="DB431" s="311"/>
      <c r="DC431" s="311"/>
      <c r="DD431" s="312"/>
      <c r="DE431" s="311"/>
      <c r="DF431" s="297"/>
      <c r="DG431" s="311"/>
      <c r="DH431" s="311"/>
      <c r="DI431" s="311"/>
      <c r="DJ431" s="311"/>
      <c r="DK431" s="312"/>
      <c r="DL431" s="311"/>
      <c r="DM431" s="297"/>
      <c r="DN431" s="311"/>
      <c r="DO431" s="311"/>
      <c r="DP431" s="311"/>
      <c r="DQ431" s="311"/>
      <c r="DR431" s="312"/>
      <c r="DS431" s="311"/>
      <c r="DT431" s="297"/>
      <c r="DU431" s="311"/>
      <c r="DV431" s="311"/>
      <c r="DW431" s="311"/>
      <c r="DX431" s="311"/>
      <c r="DY431" s="312"/>
      <c r="DZ431" s="311"/>
      <c r="EA431" s="297"/>
      <c r="EB431" s="311"/>
      <c r="EC431" s="311"/>
      <c r="ED431" s="311"/>
      <c r="EE431" s="311"/>
      <c r="EF431" s="312"/>
      <c r="EG431" s="311"/>
      <c r="EH431" s="297"/>
      <c r="EI431" s="311"/>
      <c r="EJ431" s="311"/>
      <c r="EK431" s="311"/>
      <c r="EL431" s="311"/>
      <c r="EM431" s="312"/>
      <c r="EN431" s="311"/>
      <c r="EO431" s="297"/>
      <c r="EP431" s="311"/>
      <c r="EQ431" s="311"/>
      <c r="ER431" s="311"/>
      <c r="ES431" s="311"/>
      <c r="ET431" s="312"/>
      <c r="EU431" s="311"/>
      <c r="EV431" s="297"/>
      <c r="EW431" s="311"/>
      <c r="EX431" s="311"/>
      <c r="EY431" s="311"/>
      <c r="EZ431" s="311"/>
      <c r="FA431" s="312"/>
      <c r="FB431" s="311"/>
      <c r="FC431" s="298"/>
    </row>
    <row r="432" spans="1:159" s="205" customFormat="1" ht="39.9" customHeight="1" x14ac:dyDescent="0.25">
      <c r="A432" s="206"/>
      <c r="B432" s="196"/>
      <c r="C432" s="292"/>
      <c r="D432" s="198"/>
      <c r="E432" s="299"/>
      <c r="F432" s="200"/>
      <c r="G432" s="301"/>
      <c r="H432" s="303"/>
      <c r="I432" s="299"/>
      <c r="J432" s="299"/>
      <c r="K432" s="299"/>
      <c r="L432" s="289"/>
      <c r="M432" s="299"/>
      <c r="N432" s="289"/>
      <c r="O432" s="363" t="str">
        <f>IF(P432="","",IF(OR(I432="",J432=""),"",IF(AND(ISNUMBER(FIND("post-", I432)),J432=ProductCode!$I$12),ProductCode!$F$19,IF(AND(ISNUMBER(FIND("pre-", I432)),J432=ProductCode!$I$12),ProductCode!$F$20,IF(ISNUMBER(FIND("post-", I432)),ProductCode!$F$17,ProductCode!$F$18)))))</f>
        <v/>
      </c>
      <c r="P432" s="295" t="str">
        <f t="shared" si="18"/>
        <v/>
      </c>
      <c r="Q432" s="306"/>
      <c r="R432" s="203"/>
      <c r="S432" s="308" t="str">
        <f t="shared" si="19"/>
        <v/>
      </c>
      <c r="T432" s="311"/>
      <c r="U432" s="311"/>
      <c r="V432" s="311"/>
      <c r="W432" s="311"/>
      <c r="X432" s="312"/>
      <c r="Y432" s="311"/>
      <c r="Z432" s="297"/>
      <c r="AA432" s="311"/>
      <c r="AB432" s="311"/>
      <c r="AC432" s="311"/>
      <c r="AD432" s="311"/>
      <c r="AE432" s="312"/>
      <c r="AF432" s="311"/>
      <c r="AG432" s="297"/>
      <c r="AH432" s="311"/>
      <c r="AI432" s="311"/>
      <c r="AJ432" s="311"/>
      <c r="AK432" s="311"/>
      <c r="AL432" s="312"/>
      <c r="AM432" s="311"/>
      <c r="AN432" s="297"/>
      <c r="AO432" s="311"/>
      <c r="AP432" s="311"/>
      <c r="AQ432" s="311"/>
      <c r="AR432" s="311"/>
      <c r="AS432" s="312"/>
      <c r="AT432" s="311"/>
      <c r="AU432" s="297"/>
      <c r="AV432" s="311"/>
      <c r="AW432" s="311"/>
      <c r="AX432" s="311"/>
      <c r="AY432" s="311"/>
      <c r="AZ432" s="312"/>
      <c r="BA432" s="311"/>
      <c r="BB432" s="297"/>
      <c r="BC432" s="311"/>
      <c r="BD432" s="311"/>
      <c r="BE432" s="311"/>
      <c r="BF432" s="311"/>
      <c r="BG432" s="312"/>
      <c r="BH432" s="311"/>
      <c r="BI432" s="297"/>
      <c r="BJ432" s="311"/>
      <c r="BK432" s="311"/>
      <c r="BL432" s="311"/>
      <c r="BM432" s="311"/>
      <c r="BN432" s="312"/>
      <c r="BO432" s="311"/>
      <c r="BP432" s="297"/>
      <c r="BQ432" s="311"/>
      <c r="BR432" s="311"/>
      <c r="BS432" s="311"/>
      <c r="BT432" s="311"/>
      <c r="BU432" s="312"/>
      <c r="BV432" s="311"/>
      <c r="BW432" s="297"/>
      <c r="BX432" s="311"/>
      <c r="BY432" s="311"/>
      <c r="BZ432" s="311"/>
      <c r="CA432" s="311"/>
      <c r="CB432" s="312"/>
      <c r="CC432" s="311"/>
      <c r="CD432" s="297"/>
      <c r="CE432" s="311"/>
      <c r="CF432" s="311"/>
      <c r="CG432" s="311"/>
      <c r="CH432" s="311"/>
      <c r="CI432" s="312"/>
      <c r="CJ432" s="311"/>
      <c r="CK432" s="297"/>
      <c r="CL432" s="311"/>
      <c r="CM432" s="311"/>
      <c r="CN432" s="311"/>
      <c r="CO432" s="311"/>
      <c r="CP432" s="312"/>
      <c r="CQ432" s="311"/>
      <c r="CR432" s="297"/>
      <c r="CS432" s="311"/>
      <c r="CT432" s="311"/>
      <c r="CU432" s="311"/>
      <c r="CV432" s="311"/>
      <c r="CW432" s="312"/>
      <c r="CX432" s="311"/>
      <c r="CY432" s="297"/>
      <c r="CZ432" s="311"/>
      <c r="DA432" s="311"/>
      <c r="DB432" s="311"/>
      <c r="DC432" s="311"/>
      <c r="DD432" s="312"/>
      <c r="DE432" s="311"/>
      <c r="DF432" s="297"/>
      <c r="DG432" s="311"/>
      <c r="DH432" s="311"/>
      <c r="DI432" s="311"/>
      <c r="DJ432" s="311"/>
      <c r="DK432" s="312"/>
      <c r="DL432" s="311"/>
      <c r="DM432" s="297"/>
      <c r="DN432" s="311"/>
      <c r="DO432" s="311"/>
      <c r="DP432" s="311"/>
      <c r="DQ432" s="311"/>
      <c r="DR432" s="312"/>
      <c r="DS432" s="311"/>
      <c r="DT432" s="297"/>
      <c r="DU432" s="311"/>
      <c r="DV432" s="311"/>
      <c r="DW432" s="311"/>
      <c r="DX432" s="311"/>
      <c r="DY432" s="312"/>
      <c r="DZ432" s="311"/>
      <c r="EA432" s="297"/>
      <c r="EB432" s="311"/>
      <c r="EC432" s="311"/>
      <c r="ED432" s="311"/>
      <c r="EE432" s="311"/>
      <c r="EF432" s="312"/>
      <c r="EG432" s="311"/>
      <c r="EH432" s="297"/>
      <c r="EI432" s="311"/>
      <c r="EJ432" s="311"/>
      <c r="EK432" s="311"/>
      <c r="EL432" s="311"/>
      <c r="EM432" s="312"/>
      <c r="EN432" s="311"/>
      <c r="EO432" s="297"/>
      <c r="EP432" s="311"/>
      <c r="EQ432" s="311"/>
      <c r="ER432" s="311"/>
      <c r="ES432" s="311"/>
      <c r="ET432" s="312"/>
      <c r="EU432" s="311"/>
      <c r="EV432" s="297"/>
      <c r="EW432" s="311"/>
      <c r="EX432" s="311"/>
      <c r="EY432" s="311"/>
      <c r="EZ432" s="311"/>
      <c r="FA432" s="312"/>
      <c r="FB432" s="311"/>
      <c r="FC432" s="298"/>
    </row>
    <row r="433" spans="1:159" s="205" customFormat="1" ht="39.9" customHeight="1" x14ac:dyDescent="0.25">
      <c r="A433" s="206"/>
      <c r="B433" s="196"/>
      <c r="C433" s="292"/>
      <c r="D433" s="198"/>
      <c r="E433" s="299"/>
      <c r="F433" s="200"/>
      <c r="G433" s="301"/>
      <c r="H433" s="303"/>
      <c r="I433" s="299"/>
      <c r="J433" s="299"/>
      <c r="K433" s="299"/>
      <c r="L433" s="289"/>
      <c r="M433" s="299"/>
      <c r="N433" s="289"/>
      <c r="O433" s="363" t="str">
        <f>IF(P433="","",IF(OR(I433="",J433=""),"",IF(AND(ISNUMBER(FIND("post-", I433)),J433=ProductCode!$I$12),ProductCode!$F$19,IF(AND(ISNUMBER(FIND("pre-", I433)),J433=ProductCode!$I$12),ProductCode!$F$20,IF(ISNUMBER(FIND("post-", I433)),ProductCode!$F$17,ProductCode!$F$18)))))</f>
        <v/>
      </c>
      <c r="P433" s="295" t="str">
        <f t="shared" si="18"/>
        <v/>
      </c>
      <c r="Q433" s="306"/>
      <c r="R433" s="203"/>
      <c r="S433" s="308" t="str">
        <f t="shared" si="19"/>
        <v/>
      </c>
      <c r="T433" s="311"/>
      <c r="U433" s="311"/>
      <c r="V433" s="311"/>
      <c r="W433" s="311"/>
      <c r="X433" s="312"/>
      <c r="Y433" s="311"/>
      <c r="Z433" s="297"/>
      <c r="AA433" s="311"/>
      <c r="AB433" s="311"/>
      <c r="AC433" s="311"/>
      <c r="AD433" s="311"/>
      <c r="AE433" s="312"/>
      <c r="AF433" s="311"/>
      <c r="AG433" s="297"/>
      <c r="AH433" s="311"/>
      <c r="AI433" s="311"/>
      <c r="AJ433" s="311"/>
      <c r="AK433" s="311"/>
      <c r="AL433" s="312"/>
      <c r="AM433" s="311"/>
      <c r="AN433" s="297"/>
      <c r="AO433" s="311"/>
      <c r="AP433" s="311"/>
      <c r="AQ433" s="311"/>
      <c r="AR433" s="311"/>
      <c r="AS433" s="312"/>
      <c r="AT433" s="311"/>
      <c r="AU433" s="297"/>
      <c r="AV433" s="311"/>
      <c r="AW433" s="311"/>
      <c r="AX433" s="311"/>
      <c r="AY433" s="311"/>
      <c r="AZ433" s="312"/>
      <c r="BA433" s="311"/>
      <c r="BB433" s="297"/>
      <c r="BC433" s="311"/>
      <c r="BD433" s="311"/>
      <c r="BE433" s="311"/>
      <c r="BF433" s="311"/>
      <c r="BG433" s="312"/>
      <c r="BH433" s="311"/>
      <c r="BI433" s="297"/>
      <c r="BJ433" s="311"/>
      <c r="BK433" s="311"/>
      <c r="BL433" s="311"/>
      <c r="BM433" s="311"/>
      <c r="BN433" s="312"/>
      <c r="BO433" s="311"/>
      <c r="BP433" s="297"/>
      <c r="BQ433" s="311"/>
      <c r="BR433" s="311"/>
      <c r="BS433" s="311"/>
      <c r="BT433" s="311"/>
      <c r="BU433" s="312"/>
      <c r="BV433" s="311"/>
      <c r="BW433" s="297"/>
      <c r="BX433" s="311"/>
      <c r="BY433" s="311"/>
      <c r="BZ433" s="311"/>
      <c r="CA433" s="311"/>
      <c r="CB433" s="312"/>
      <c r="CC433" s="311"/>
      <c r="CD433" s="297"/>
      <c r="CE433" s="311"/>
      <c r="CF433" s="311"/>
      <c r="CG433" s="311"/>
      <c r="CH433" s="311"/>
      <c r="CI433" s="312"/>
      <c r="CJ433" s="311"/>
      <c r="CK433" s="297"/>
      <c r="CL433" s="311"/>
      <c r="CM433" s="311"/>
      <c r="CN433" s="311"/>
      <c r="CO433" s="311"/>
      <c r="CP433" s="312"/>
      <c r="CQ433" s="311"/>
      <c r="CR433" s="297"/>
      <c r="CS433" s="311"/>
      <c r="CT433" s="311"/>
      <c r="CU433" s="311"/>
      <c r="CV433" s="311"/>
      <c r="CW433" s="312"/>
      <c r="CX433" s="311"/>
      <c r="CY433" s="297"/>
      <c r="CZ433" s="311"/>
      <c r="DA433" s="311"/>
      <c r="DB433" s="311"/>
      <c r="DC433" s="311"/>
      <c r="DD433" s="312"/>
      <c r="DE433" s="311"/>
      <c r="DF433" s="297"/>
      <c r="DG433" s="311"/>
      <c r="DH433" s="311"/>
      <c r="DI433" s="311"/>
      <c r="DJ433" s="311"/>
      <c r="DK433" s="312"/>
      <c r="DL433" s="311"/>
      <c r="DM433" s="297"/>
      <c r="DN433" s="311"/>
      <c r="DO433" s="311"/>
      <c r="DP433" s="311"/>
      <c r="DQ433" s="311"/>
      <c r="DR433" s="312"/>
      <c r="DS433" s="311"/>
      <c r="DT433" s="297"/>
      <c r="DU433" s="311"/>
      <c r="DV433" s="311"/>
      <c r="DW433" s="311"/>
      <c r="DX433" s="311"/>
      <c r="DY433" s="312"/>
      <c r="DZ433" s="311"/>
      <c r="EA433" s="297"/>
      <c r="EB433" s="311"/>
      <c r="EC433" s="311"/>
      <c r="ED433" s="311"/>
      <c r="EE433" s="311"/>
      <c r="EF433" s="312"/>
      <c r="EG433" s="311"/>
      <c r="EH433" s="297"/>
      <c r="EI433" s="311"/>
      <c r="EJ433" s="311"/>
      <c r="EK433" s="311"/>
      <c r="EL433" s="311"/>
      <c r="EM433" s="312"/>
      <c r="EN433" s="311"/>
      <c r="EO433" s="297"/>
      <c r="EP433" s="311"/>
      <c r="EQ433" s="311"/>
      <c r="ER433" s="311"/>
      <c r="ES433" s="311"/>
      <c r="ET433" s="312"/>
      <c r="EU433" s="311"/>
      <c r="EV433" s="297"/>
      <c r="EW433" s="311"/>
      <c r="EX433" s="311"/>
      <c r="EY433" s="311"/>
      <c r="EZ433" s="311"/>
      <c r="FA433" s="312"/>
      <c r="FB433" s="311"/>
      <c r="FC433" s="298"/>
    </row>
    <row r="434" spans="1:159" s="205" customFormat="1" ht="39.9" customHeight="1" x14ac:dyDescent="0.25">
      <c r="A434" s="206"/>
      <c r="B434" s="196"/>
      <c r="C434" s="292"/>
      <c r="D434" s="198"/>
      <c r="E434" s="299"/>
      <c r="F434" s="200"/>
      <c r="G434" s="301"/>
      <c r="H434" s="303"/>
      <c r="I434" s="299"/>
      <c r="J434" s="299"/>
      <c r="K434" s="299"/>
      <c r="L434" s="289"/>
      <c r="M434" s="299"/>
      <c r="N434" s="289"/>
      <c r="O434" s="363" t="str">
        <f>IF(P434="","",IF(OR(I434="",J434=""),"",IF(AND(ISNUMBER(FIND("post-", I434)),J434=ProductCode!$I$12),ProductCode!$F$19,IF(AND(ISNUMBER(FIND("pre-", I434)),J434=ProductCode!$I$12),ProductCode!$F$20,IF(ISNUMBER(FIND("post-", I434)),ProductCode!$F$17,ProductCode!$F$18)))))</f>
        <v/>
      </c>
      <c r="P434" s="295" t="str">
        <f t="shared" si="18"/>
        <v/>
      </c>
      <c r="Q434" s="306"/>
      <c r="R434" s="203"/>
      <c r="S434" s="308" t="str">
        <f t="shared" si="19"/>
        <v/>
      </c>
      <c r="T434" s="311"/>
      <c r="U434" s="311"/>
      <c r="V434" s="311"/>
      <c r="W434" s="311"/>
      <c r="X434" s="312"/>
      <c r="Y434" s="311"/>
      <c r="Z434" s="297"/>
      <c r="AA434" s="311"/>
      <c r="AB434" s="311"/>
      <c r="AC434" s="311"/>
      <c r="AD434" s="311"/>
      <c r="AE434" s="312"/>
      <c r="AF434" s="311"/>
      <c r="AG434" s="297"/>
      <c r="AH434" s="311"/>
      <c r="AI434" s="311"/>
      <c r="AJ434" s="311"/>
      <c r="AK434" s="311"/>
      <c r="AL434" s="312"/>
      <c r="AM434" s="311"/>
      <c r="AN434" s="297"/>
      <c r="AO434" s="311"/>
      <c r="AP434" s="311"/>
      <c r="AQ434" s="311"/>
      <c r="AR434" s="311"/>
      <c r="AS434" s="312"/>
      <c r="AT434" s="311"/>
      <c r="AU434" s="297"/>
      <c r="AV434" s="311"/>
      <c r="AW434" s="311"/>
      <c r="AX434" s="311"/>
      <c r="AY434" s="311"/>
      <c r="AZ434" s="312"/>
      <c r="BA434" s="311"/>
      <c r="BB434" s="297"/>
      <c r="BC434" s="311"/>
      <c r="BD434" s="311"/>
      <c r="BE434" s="311"/>
      <c r="BF434" s="311"/>
      <c r="BG434" s="312"/>
      <c r="BH434" s="311"/>
      <c r="BI434" s="297"/>
      <c r="BJ434" s="311"/>
      <c r="BK434" s="311"/>
      <c r="BL434" s="311"/>
      <c r="BM434" s="311"/>
      <c r="BN434" s="312"/>
      <c r="BO434" s="311"/>
      <c r="BP434" s="297"/>
      <c r="BQ434" s="311"/>
      <c r="BR434" s="311"/>
      <c r="BS434" s="311"/>
      <c r="BT434" s="311"/>
      <c r="BU434" s="312"/>
      <c r="BV434" s="311"/>
      <c r="BW434" s="297"/>
      <c r="BX434" s="311"/>
      <c r="BY434" s="311"/>
      <c r="BZ434" s="311"/>
      <c r="CA434" s="311"/>
      <c r="CB434" s="312"/>
      <c r="CC434" s="311"/>
      <c r="CD434" s="297"/>
      <c r="CE434" s="311"/>
      <c r="CF434" s="311"/>
      <c r="CG434" s="311"/>
      <c r="CH434" s="311"/>
      <c r="CI434" s="312"/>
      <c r="CJ434" s="311"/>
      <c r="CK434" s="297"/>
      <c r="CL434" s="311"/>
      <c r="CM434" s="311"/>
      <c r="CN434" s="311"/>
      <c r="CO434" s="311"/>
      <c r="CP434" s="312"/>
      <c r="CQ434" s="311"/>
      <c r="CR434" s="297"/>
      <c r="CS434" s="311"/>
      <c r="CT434" s="311"/>
      <c r="CU434" s="311"/>
      <c r="CV434" s="311"/>
      <c r="CW434" s="312"/>
      <c r="CX434" s="311"/>
      <c r="CY434" s="297"/>
      <c r="CZ434" s="311"/>
      <c r="DA434" s="311"/>
      <c r="DB434" s="311"/>
      <c r="DC434" s="311"/>
      <c r="DD434" s="312"/>
      <c r="DE434" s="311"/>
      <c r="DF434" s="297"/>
      <c r="DG434" s="311"/>
      <c r="DH434" s="311"/>
      <c r="DI434" s="311"/>
      <c r="DJ434" s="311"/>
      <c r="DK434" s="312"/>
      <c r="DL434" s="311"/>
      <c r="DM434" s="297"/>
      <c r="DN434" s="311"/>
      <c r="DO434" s="311"/>
      <c r="DP434" s="311"/>
      <c r="DQ434" s="311"/>
      <c r="DR434" s="312"/>
      <c r="DS434" s="311"/>
      <c r="DT434" s="297"/>
      <c r="DU434" s="311"/>
      <c r="DV434" s="311"/>
      <c r="DW434" s="311"/>
      <c r="DX434" s="311"/>
      <c r="DY434" s="312"/>
      <c r="DZ434" s="311"/>
      <c r="EA434" s="297"/>
      <c r="EB434" s="311"/>
      <c r="EC434" s="311"/>
      <c r="ED434" s="311"/>
      <c r="EE434" s="311"/>
      <c r="EF434" s="312"/>
      <c r="EG434" s="311"/>
      <c r="EH434" s="297"/>
      <c r="EI434" s="311"/>
      <c r="EJ434" s="311"/>
      <c r="EK434" s="311"/>
      <c r="EL434" s="311"/>
      <c r="EM434" s="312"/>
      <c r="EN434" s="311"/>
      <c r="EO434" s="297"/>
      <c r="EP434" s="311"/>
      <c r="EQ434" s="311"/>
      <c r="ER434" s="311"/>
      <c r="ES434" s="311"/>
      <c r="ET434" s="312"/>
      <c r="EU434" s="311"/>
      <c r="EV434" s="297"/>
      <c r="EW434" s="311"/>
      <c r="EX434" s="311"/>
      <c r="EY434" s="311"/>
      <c r="EZ434" s="311"/>
      <c r="FA434" s="312"/>
      <c r="FB434" s="311"/>
      <c r="FC434" s="298"/>
    </row>
    <row r="435" spans="1:159" s="205" customFormat="1" ht="39.9" customHeight="1" x14ac:dyDescent="0.25">
      <c r="A435" s="206"/>
      <c r="B435" s="196"/>
      <c r="C435" s="292"/>
      <c r="D435" s="198"/>
      <c r="E435" s="299"/>
      <c r="F435" s="200"/>
      <c r="G435" s="301"/>
      <c r="H435" s="303"/>
      <c r="I435" s="299"/>
      <c r="J435" s="299"/>
      <c r="K435" s="299"/>
      <c r="L435" s="289"/>
      <c r="M435" s="299"/>
      <c r="N435" s="289"/>
      <c r="O435" s="363" t="str">
        <f>IF(P435="","",IF(OR(I435="",J435=""),"",IF(AND(ISNUMBER(FIND("post-", I435)),J435=ProductCode!$I$12),ProductCode!$F$19,IF(AND(ISNUMBER(FIND("pre-", I435)),J435=ProductCode!$I$12),ProductCode!$F$20,IF(ISNUMBER(FIND("post-", I435)),ProductCode!$F$17,ProductCode!$F$18)))))</f>
        <v/>
      </c>
      <c r="P435" s="295" t="str">
        <f t="shared" si="18"/>
        <v/>
      </c>
      <c r="Q435" s="306"/>
      <c r="R435" s="203"/>
      <c r="S435" s="308" t="str">
        <f t="shared" si="19"/>
        <v/>
      </c>
      <c r="T435" s="311"/>
      <c r="U435" s="311"/>
      <c r="V435" s="311"/>
      <c r="W435" s="311"/>
      <c r="X435" s="312"/>
      <c r="Y435" s="311"/>
      <c r="Z435" s="297"/>
      <c r="AA435" s="311"/>
      <c r="AB435" s="311"/>
      <c r="AC435" s="311"/>
      <c r="AD435" s="311"/>
      <c r="AE435" s="312"/>
      <c r="AF435" s="311"/>
      <c r="AG435" s="297"/>
      <c r="AH435" s="311"/>
      <c r="AI435" s="311"/>
      <c r="AJ435" s="311"/>
      <c r="AK435" s="311"/>
      <c r="AL435" s="312"/>
      <c r="AM435" s="311"/>
      <c r="AN435" s="297"/>
      <c r="AO435" s="311"/>
      <c r="AP435" s="311"/>
      <c r="AQ435" s="311"/>
      <c r="AR435" s="311"/>
      <c r="AS435" s="312"/>
      <c r="AT435" s="311"/>
      <c r="AU435" s="297"/>
      <c r="AV435" s="311"/>
      <c r="AW435" s="311"/>
      <c r="AX435" s="311"/>
      <c r="AY435" s="311"/>
      <c r="AZ435" s="312"/>
      <c r="BA435" s="311"/>
      <c r="BB435" s="297"/>
      <c r="BC435" s="311"/>
      <c r="BD435" s="311"/>
      <c r="BE435" s="311"/>
      <c r="BF435" s="311"/>
      <c r="BG435" s="312"/>
      <c r="BH435" s="311"/>
      <c r="BI435" s="297"/>
      <c r="BJ435" s="311"/>
      <c r="BK435" s="311"/>
      <c r="BL435" s="311"/>
      <c r="BM435" s="311"/>
      <c r="BN435" s="312"/>
      <c r="BO435" s="311"/>
      <c r="BP435" s="297"/>
      <c r="BQ435" s="311"/>
      <c r="BR435" s="311"/>
      <c r="BS435" s="311"/>
      <c r="BT435" s="311"/>
      <c r="BU435" s="312"/>
      <c r="BV435" s="311"/>
      <c r="BW435" s="297"/>
      <c r="BX435" s="311"/>
      <c r="BY435" s="311"/>
      <c r="BZ435" s="311"/>
      <c r="CA435" s="311"/>
      <c r="CB435" s="312"/>
      <c r="CC435" s="311"/>
      <c r="CD435" s="297"/>
      <c r="CE435" s="311"/>
      <c r="CF435" s="311"/>
      <c r="CG435" s="311"/>
      <c r="CH435" s="311"/>
      <c r="CI435" s="312"/>
      <c r="CJ435" s="311"/>
      <c r="CK435" s="297"/>
      <c r="CL435" s="311"/>
      <c r="CM435" s="311"/>
      <c r="CN435" s="311"/>
      <c r="CO435" s="311"/>
      <c r="CP435" s="312"/>
      <c r="CQ435" s="311"/>
      <c r="CR435" s="297"/>
      <c r="CS435" s="311"/>
      <c r="CT435" s="311"/>
      <c r="CU435" s="311"/>
      <c r="CV435" s="311"/>
      <c r="CW435" s="312"/>
      <c r="CX435" s="311"/>
      <c r="CY435" s="297"/>
      <c r="CZ435" s="311"/>
      <c r="DA435" s="311"/>
      <c r="DB435" s="311"/>
      <c r="DC435" s="311"/>
      <c r="DD435" s="312"/>
      <c r="DE435" s="311"/>
      <c r="DF435" s="297"/>
      <c r="DG435" s="311"/>
      <c r="DH435" s="311"/>
      <c r="DI435" s="311"/>
      <c r="DJ435" s="311"/>
      <c r="DK435" s="312"/>
      <c r="DL435" s="311"/>
      <c r="DM435" s="297"/>
      <c r="DN435" s="311"/>
      <c r="DO435" s="311"/>
      <c r="DP435" s="311"/>
      <c r="DQ435" s="311"/>
      <c r="DR435" s="312"/>
      <c r="DS435" s="311"/>
      <c r="DT435" s="297"/>
      <c r="DU435" s="311"/>
      <c r="DV435" s="311"/>
      <c r="DW435" s="311"/>
      <c r="DX435" s="311"/>
      <c r="DY435" s="312"/>
      <c r="DZ435" s="311"/>
      <c r="EA435" s="297"/>
      <c r="EB435" s="311"/>
      <c r="EC435" s="311"/>
      <c r="ED435" s="311"/>
      <c r="EE435" s="311"/>
      <c r="EF435" s="312"/>
      <c r="EG435" s="311"/>
      <c r="EH435" s="297"/>
      <c r="EI435" s="311"/>
      <c r="EJ435" s="311"/>
      <c r="EK435" s="311"/>
      <c r="EL435" s="311"/>
      <c r="EM435" s="312"/>
      <c r="EN435" s="311"/>
      <c r="EO435" s="297"/>
      <c r="EP435" s="311"/>
      <c r="EQ435" s="311"/>
      <c r="ER435" s="311"/>
      <c r="ES435" s="311"/>
      <c r="ET435" s="312"/>
      <c r="EU435" s="311"/>
      <c r="EV435" s="297"/>
      <c r="EW435" s="311"/>
      <c r="EX435" s="311"/>
      <c r="EY435" s="311"/>
      <c r="EZ435" s="311"/>
      <c r="FA435" s="312"/>
      <c r="FB435" s="311"/>
      <c r="FC435" s="298"/>
    </row>
    <row r="436" spans="1:159" s="205" customFormat="1" ht="39.9" customHeight="1" x14ac:dyDescent="0.25">
      <c r="A436" s="206"/>
      <c r="B436" s="196"/>
      <c r="C436" s="292"/>
      <c r="D436" s="198"/>
      <c r="E436" s="299"/>
      <c r="F436" s="200"/>
      <c r="G436" s="301"/>
      <c r="H436" s="303"/>
      <c r="I436" s="299"/>
      <c r="J436" s="299"/>
      <c r="K436" s="299"/>
      <c r="L436" s="289"/>
      <c r="M436" s="299"/>
      <c r="N436" s="289"/>
      <c r="O436" s="363" t="str">
        <f>IF(P436="","",IF(OR(I436="",J436=""),"",IF(AND(ISNUMBER(FIND("post-", I436)),J436=ProductCode!$I$12),ProductCode!$F$19,IF(AND(ISNUMBER(FIND("pre-", I436)),J436=ProductCode!$I$12),ProductCode!$F$20,IF(ISNUMBER(FIND("post-", I436)),ProductCode!$F$17,ProductCode!$F$18)))))</f>
        <v/>
      </c>
      <c r="P436" s="295" t="str">
        <f t="shared" si="18"/>
        <v/>
      </c>
      <c r="Q436" s="306"/>
      <c r="R436" s="203"/>
      <c r="S436" s="308" t="str">
        <f t="shared" si="19"/>
        <v/>
      </c>
      <c r="T436" s="311"/>
      <c r="U436" s="311"/>
      <c r="V436" s="311"/>
      <c r="W436" s="311"/>
      <c r="X436" s="312"/>
      <c r="Y436" s="311"/>
      <c r="Z436" s="297"/>
      <c r="AA436" s="311"/>
      <c r="AB436" s="311"/>
      <c r="AC436" s="311"/>
      <c r="AD436" s="311"/>
      <c r="AE436" s="312"/>
      <c r="AF436" s="311"/>
      <c r="AG436" s="297"/>
      <c r="AH436" s="311"/>
      <c r="AI436" s="311"/>
      <c r="AJ436" s="311"/>
      <c r="AK436" s="311"/>
      <c r="AL436" s="312"/>
      <c r="AM436" s="311"/>
      <c r="AN436" s="297"/>
      <c r="AO436" s="311"/>
      <c r="AP436" s="311"/>
      <c r="AQ436" s="311"/>
      <c r="AR436" s="311"/>
      <c r="AS436" s="312"/>
      <c r="AT436" s="311"/>
      <c r="AU436" s="297"/>
      <c r="AV436" s="311"/>
      <c r="AW436" s="311"/>
      <c r="AX436" s="311"/>
      <c r="AY436" s="311"/>
      <c r="AZ436" s="312"/>
      <c r="BA436" s="311"/>
      <c r="BB436" s="297"/>
      <c r="BC436" s="311"/>
      <c r="BD436" s="311"/>
      <c r="BE436" s="311"/>
      <c r="BF436" s="311"/>
      <c r="BG436" s="312"/>
      <c r="BH436" s="311"/>
      <c r="BI436" s="297"/>
      <c r="BJ436" s="311"/>
      <c r="BK436" s="311"/>
      <c r="BL436" s="311"/>
      <c r="BM436" s="311"/>
      <c r="BN436" s="312"/>
      <c r="BO436" s="311"/>
      <c r="BP436" s="297"/>
      <c r="BQ436" s="311"/>
      <c r="BR436" s="311"/>
      <c r="BS436" s="311"/>
      <c r="BT436" s="311"/>
      <c r="BU436" s="312"/>
      <c r="BV436" s="311"/>
      <c r="BW436" s="297"/>
      <c r="BX436" s="311"/>
      <c r="BY436" s="311"/>
      <c r="BZ436" s="311"/>
      <c r="CA436" s="311"/>
      <c r="CB436" s="312"/>
      <c r="CC436" s="311"/>
      <c r="CD436" s="297"/>
      <c r="CE436" s="311"/>
      <c r="CF436" s="311"/>
      <c r="CG436" s="311"/>
      <c r="CH436" s="311"/>
      <c r="CI436" s="312"/>
      <c r="CJ436" s="311"/>
      <c r="CK436" s="297"/>
      <c r="CL436" s="311"/>
      <c r="CM436" s="311"/>
      <c r="CN436" s="311"/>
      <c r="CO436" s="311"/>
      <c r="CP436" s="312"/>
      <c r="CQ436" s="311"/>
      <c r="CR436" s="297"/>
      <c r="CS436" s="311"/>
      <c r="CT436" s="311"/>
      <c r="CU436" s="311"/>
      <c r="CV436" s="311"/>
      <c r="CW436" s="312"/>
      <c r="CX436" s="311"/>
      <c r="CY436" s="297"/>
      <c r="CZ436" s="311"/>
      <c r="DA436" s="311"/>
      <c r="DB436" s="311"/>
      <c r="DC436" s="311"/>
      <c r="DD436" s="312"/>
      <c r="DE436" s="311"/>
      <c r="DF436" s="297"/>
      <c r="DG436" s="311"/>
      <c r="DH436" s="311"/>
      <c r="DI436" s="311"/>
      <c r="DJ436" s="311"/>
      <c r="DK436" s="312"/>
      <c r="DL436" s="311"/>
      <c r="DM436" s="297"/>
      <c r="DN436" s="311"/>
      <c r="DO436" s="311"/>
      <c r="DP436" s="311"/>
      <c r="DQ436" s="311"/>
      <c r="DR436" s="312"/>
      <c r="DS436" s="311"/>
      <c r="DT436" s="297"/>
      <c r="DU436" s="311"/>
      <c r="DV436" s="311"/>
      <c r="DW436" s="311"/>
      <c r="DX436" s="311"/>
      <c r="DY436" s="312"/>
      <c r="DZ436" s="311"/>
      <c r="EA436" s="297"/>
      <c r="EB436" s="311"/>
      <c r="EC436" s="311"/>
      <c r="ED436" s="311"/>
      <c r="EE436" s="311"/>
      <c r="EF436" s="312"/>
      <c r="EG436" s="311"/>
      <c r="EH436" s="297"/>
      <c r="EI436" s="311"/>
      <c r="EJ436" s="311"/>
      <c r="EK436" s="311"/>
      <c r="EL436" s="311"/>
      <c r="EM436" s="312"/>
      <c r="EN436" s="311"/>
      <c r="EO436" s="297"/>
      <c r="EP436" s="311"/>
      <c r="EQ436" s="311"/>
      <c r="ER436" s="311"/>
      <c r="ES436" s="311"/>
      <c r="ET436" s="312"/>
      <c r="EU436" s="311"/>
      <c r="EV436" s="297"/>
      <c r="EW436" s="311"/>
      <c r="EX436" s="311"/>
      <c r="EY436" s="311"/>
      <c r="EZ436" s="311"/>
      <c r="FA436" s="312"/>
      <c r="FB436" s="311"/>
      <c r="FC436" s="298"/>
    </row>
    <row r="437" spans="1:159" s="205" customFormat="1" ht="39.9" customHeight="1" x14ac:dyDescent="0.25">
      <c r="A437" s="206"/>
      <c r="B437" s="196"/>
      <c r="C437" s="292"/>
      <c r="D437" s="198"/>
      <c r="E437" s="299"/>
      <c r="F437" s="200"/>
      <c r="G437" s="301"/>
      <c r="H437" s="303"/>
      <c r="I437" s="299"/>
      <c r="J437" s="299"/>
      <c r="K437" s="299"/>
      <c r="L437" s="289"/>
      <c r="M437" s="299"/>
      <c r="N437" s="289"/>
      <c r="O437" s="363" t="str">
        <f>IF(P437="","",IF(OR(I437="",J437=""),"",IF(AND(ISNUMBER(FIND("post-", I437)),J437=ProductCode!$I$12),ProductCode!$F$19,IF(AND(ISNUMBER(FIND("pre-", I437)),J437=ProductCode!$I$12),ProductCode!$F$20,IF(ISNUMBER(FIND("post-", I437)),ProductCode!$F$17,ProductCode!$F$18)))))</f>
        <v/>
      </c>
      <c r="P437" s="295" t="str">
        <f t="shared" si="18"/>
        <v/>
      </c>
      <c r="Q437" s="306"/>
      <c r="R437" s="203"/>
      <c r="S437" s="308" t="str">
        <f t="shared" si="19"/>
        <v/>
      </c>
      <c r="T437" s="311"/>
      <c r="U437" s="311"/>
      <c r="V437" s="311"/>
      <c r="W437" s="311"/>
      <c r="X437" s="312"/>
      <c r="Y437" s="311"/>
      <c r="Z437" s="297"/>
      <c r="AA437" s="311"/>
      <c r="AB437" s="311"/>
      <c r="AC437" s="311"/>
      <c r="AD437" s="311"/>
      <c r="AE437" s="312"/>
      <c r="AF437" s="311"/>
      <c r="AG437" s="297"/>
      <c r="AH437" s="311"/>
      <c r="AI437" s="311"/>
      <c r="AJ437" s="311"/>
      <c r="AK437" s="311"/>
      <c r="AL437" s="312"/>
      <c r="AM437" s="311"/>
      <c r="AN437" s="297"/>
      <c r="AO437" s="311"/>
      <c r="AP437" s="311"/>
      <c r="AQ437" s="311"/>
      <c r="AR437" s="311"/>
      <c r="AS437" s="312"/>
      <c r="AT437" s="311"/>
      <c r="AU437" s="297"/>
      <c r="AV437" s="311"/>
      <c r="AW437" s="311"/>
      <c r="AX437" s="311"/>
      <c r="AY437" s="311"/>
      <c r="AZ437" s="312"/>
      <c r="BA437" s="311"/>
      <c r="BB437" s="297"/>
      <c r="BC437" s="311"/>
      <c r="BD437" s="311"/>
      <c r="BE437" s="311"/>
      <c r="BF437" s="311"/>
      <c r="BG437" s="312"/>
      <c r="BH437" s="311"/>
      <c r="BI437" s="297"/>
      <c r="BJ437" s="311"/>
      <c r="BK437" s="311"/>
      <c r="BL437" s="311"/>
      <c r="BM437" s="311"/>
      <c r="BN437" s="312"/>
      <c r="BO437" s="311"/>
      <c r="BP437" s="297"/>
      <c r="BQ437" s="311"/>
      <c r="BR437" s="311"/>
      <c r="BS437" s="311"/>
      <c r="BT437" s="311"/>
      <c r="BU437" s="312"/>
      <c r="BV437" s="311"/>
      <c r="BW437" s="297"/>
      <c r="BX437" s="311"/>
      <c r="BY437" s="311"/>
      <c r="BZ437" s="311"/>
      <c r="CA437" s="311"/>
      <c r="CB437" s="312"/>
      <c r="CC437" s="311"/>
      <c r="CD437" s="297"/>
      <c r="CE437" s="311"/>
      <c r="CF437" s="311"/>
      <c r="CG437" s="311"/>
      <c r="CH437" s="311"/>
      <c r="CI437" s="312"/>
      <c r="CJ437" s="311"/>
      <c r="CK437" s="297"/>
      <c r="CL437" s="311"/>
      <c r="CM437" s="311"/>
      <c r="CN437" s="311"/>
      <c r="CO437" s="311"/>
      <c r="CP437" s="312"/>
      <c r="CQ437" s="311"/>
      <c r="CR437" s="297"/>
      <c r="CS437" s="311"/>
      <c r="CT437" s="311"/>
      <c r="CU437" s="311"/>
      <c r="CV437" s="311"/>
      <c r="CW437" s="312"/>
      <c r="CX437" s="311"/>
      <c r="CY437" s="297"/>
      <c r="CZ437" s="311"/>
      <c r="DA437" s="311"/>
      <c r="DB437" s="311"/>
      <c r="DC437" s="311"/>
      <c r="DD437" s="312"/>
      <c r="DE437" s="311"/>
      <c r="DF437" s="297"/>
      <c r="DG437" s="311"/>
      <c r="DH437" s="311"/>
      <c r="DI437" s="311"/>
      <c r="DJ437" s="311"/>
      <c r="DK437" s="312"/>
      <c r="DL437" s="311"/>
      <c r="DM437" s="297"/>
      <c r="DN437" s="311"/>
      <c r="DO437" s="311"/>
      <c r="DP437" s="311"/>
      <c r="DQ437" s="311"/>
      <c r="DR437" s="312"/>
      <c r="DS437" s="311"/>
      <c r="DT437" s="297"/>
      <c r="DU437" s="311"/>
      <c r="DV437" s="311"/>
      <c r="DW437" s="311"/>
      <c r="DX437" s="311"/>
      <c r="DY437" s="312"/>
      <c r="DZ437" s="311"/>
      <c r="EA437" s="297"/>
      <c r="EB437" s="311"/>
      <c r="EC437" s="311"/>
      <c r="ED437" s="311"/>
      <c r="EE437" s="311"/>
      <c r="EF437" s="312"/>
      <c r="EG437" s="311"/>
      <c r="EH437" s="297"/>
      <c r="EI437" s="311"/>
      <c r="EJ437" s="311"/>
      <c r="EK437" s="311"/>
      <c r="EL437" s="311"/>
      <c r="EM437" s="312"/>
      <c r="EN437" s="311"/>
      <c r="EO437" s="297"/>
      <c r="EP437" s="311"/>
      <c r="EQ437" s="311"/>
      <c r="ER437" s="311"/>
      <c r="ES437" s="311"/>
      <c r="ET437" s="312"/>
      <c r="EU437" s="311"/>
      <c r="EV437" s="297"/>
      <c r="EW437" s="311"/>
      <c r="EX437" s="311"/>
      <c r="EY437" s="311"/>
      <c r="EZ437" s="311"/>
      <c r="FA437" s="312"/>
      <c r="FB437" s="311"/>
      <c r="FC437" s="298"/>
    </row>
    <row r="438" spans="1:159" s="205" customFormat="1" ht="39.9" customHeight="1" x14ac:dyDescent="0.25">
      <c r="A438" s="206"/>
      <c r="B438" s="196"/>
      <c r="C438" s="292"/>
      <c r="D438" s="198"/>
      <c r="E438" s="299"/>
      <c r="F438" s="200"/>
      <c r="G438" s="301"/>
      <c r="H438" s="303"/>
      <c r="I438" s="299"/>
      <c r="J438" s="299"/>
      <c r="K438" s="299"/>
      <c r="L438" s="289"/>
      <c r="M438" s="299"/>
      <c r="N438" s="289"/>
      <c r="O438" s="363" t="str">
        <f>IF(P438="","",IF(OR(I438="",J438=""),"",IF(AND(ISNUMBER(FIND("post-", I438)),J438=ProductCode!$I$12),ProductCode!$F$19,IF(AND(ISNUMBER(FIND("pre-", I438)),J438=ProductCode!$I$12),ProductCode!$F$20,IF(ISNUMBER(FIND("post-", I438)),ProductCode!$F$17,ProductCode!$F$18)))))</f>
        <v/>
      </c>
      <c r="P438" s="295" t="str">
        <f t="shared" si="18"/>
        <v/>
      </c>
      <c r="Q438" s="306"/>
      <c r="R438" s="203"/>
      <c r="S438" s="308" t="str">
        <f t="shared" si="19"/>
        <v/>
      </c>
      <c r="T438" s="311"/>
      <c r="U438" s="311"/>
      <c r="V438" s="311"/>
      <c r="W438" s="311"/>
      <c r="X438" s="312"/>
      <c r="Y438" s="311"/>
      <c r="Z438" s="297"/>
      <c r="AA438" s="311"/>
      <c r="AB438" s="311"/>
      <c r="AC438" s="311"/>
      <c r="AD438" s="311"/>
      <c r="AE438" s="312"/>
      <c r="AF438" s="311"/>
      <c r="AG438" s="297"/>
      <c r="AH438" s="311"/>
      <c r="AI438" s="311"/>
      <c r="AJ438" s="311"/>
      <c r="AK438" s="311"/>
      <c r="AL438" s="312"/>
      <c r="AM438" s="311"/>
      <c r="AN438" s="297"/>
      <c r="AO438" s="311"/>
      <c r="AP438" s="311"/>
      <c r="AQ438" s="311"/>
      <c r="AR438" s="311"/>
      <c r="AS438" s="312"/>
      <c r="AT438" s="311"/>
      <c r="AU438" s="297"/>
      <c r="AV438" s="311"/>
      <c r="AW438" s="311"/>
      <c r="AX438" s="311"/>
      <c r="AY438" s="311"/>
      <c r="AZ438" s="312"/>
      <c r="BA438" s="311"/>
      <c r="BB438" s="297"/>
      <c r="BC438" s="311"/>
      <c r="BD438" s="311"/>
      <c r="BE438" s="311"/>
      <c r="BF438" s="311"/>
      <c r="BG438" s="312"/>
      <c r="BH438" s="311"/>
      <c r="BI438" s="297"/>
      <c r="BJ438" s="311"/>
      <c r="BK438" s="311"/>
      <c r="BL438" s="311"/>
      <c r="BM438" s="311"/>
      <c r="BN438" s="312"/>
      <c r="BO438" s="311"/>
      <c r="BP438" s="297"/>
      <c r="BQ438" s="311"/>
      <c r="BR438" s="311"/>
      <c r="BS438" s="311"/>
      <c r="BT438" s="311"/>
      <c r="BU438" s="312"/>
      <c r="BV438" s="311"/>
      <c r="BW438" s="297"/>
      <c r="BX438" s="311"/>
      <c r="BY438" s="311"/>
      <c r="BZ438" s="311"/>
      <c r="CA438" s="311"/>
      <c r="CB438" s="312"/>
      <c r="CC438" s="311"/>
      <c r="CD438" s="297"/>
      <c r="CE438" s="311"/>
      <c r="CF438" s="311"/>
      <c r="CG438" s="311"/>
      <c r="CH438" s="311"/>
      <c r="CI438" s="312"/>
      <c r="CJ438" s="311"/>
      <c r="CK438" s="297"/>
      <c r="CL438" s="311"/>
      <c r="CM438" s="311"/>
      <c r="CN438" s="311"/>
      <c r="CO438" s="311"/>
      <c r="CP438" s="312"/>
      <c r="CQ438" s="311"/>
      <c r="CR438" s="297"/>
      <c r="CS438" s="311"/>
      <c r="CT438" s="311"/>
      <c r="CU438" s="311"/>
      <c r="CV438" s="311"/>
      <c r="CW438" s="312"/>
      <c r="CX438" s="311"/>
      <c r="CY438" s="297"/>
      <c r="CZ438" s="311"/>
      <c r="DA438" s="311"/>
      <c r="DB438" s="311"/>
      <c r="DC438" s="311"/>
      <c r="DD438" s="312"/>
      <c r="DE438" s="311"/>
      <c r="DF438" s="297"/>
      <c r="DG438" s="311"/>
      <c r="DH438" s="311"/>
      <c r="DI438" s="311"/>
      <c r="DJ438" s="311"/>
      <c r="DK438" s="312"/>
      <c r="DL438" s="311"/>
      <c r="DM438" s="297"/>
      <c r="DN438" s="311"/>
      <c r="DO438" s="311"/>
      <c r="DP438" s="311"/>
      <c r="DQ438" s="311"/>
      <c r="DR438" s="312"/>
      <c r="DS438" s="311"/>
      <c r="DT438" s="297"/>
      <c r="DU438" s="311"/>
      <c r="DV438" s="311"/>
      <c r="DW438" s="311"/>
      <c r="DX438" s="311"/>
      <c r="DY438" s="312"/>
      <c r="DZ438" s="311"/>
      <c r="EA438" s="297"/>
      <c r="EB438" s="311"/>
      <c r="EC438" s="311"/>
      <c r="ED438" s="311"/>
      <c r="EE438" s="311"/>
      <c r="EF438" s="312"/>
      <c r="EG438" s="311"/>
      <c r="EH438" s="297"/>
      <c r="EI438" s="311"/>
      <c r="EJ438" s="311"/>
      <c r="EK438" s="311"/>
      <c r="EL438" s="311"/>
      <c r="EM438" s="312"/>
      <c r="EN438" s="311"/>
      <c r="EO438" s="297"/>
      <c r="EP438" s="311"/>
      <c r="EQ438" s="311"/>
      <c r="ER438" s="311"/>
      <c r="ES438" s="311"/>
      <c r="ET438" s="312"/>
      <c r="EU438" s="311"/>
      <c r="EV438" s="297"/>
      <c r="EW438" s="311"/>
      <c r="EX438" s="311"/>
      <c r="EY438" s="311"/>
      <c r="EZ438" s="311"/>
      <c r="FA438" s="312"/>
      <c r="FB438" s="311"/>
      <c r="FC438" s="298"/>
    </row>
    <row r="439" spans="1:159" s="205" customFormat="1" ht="39.9" customHeight="1" x14ac:dyDescent="0.25">
      <c r="A439" s="206"/>
      <c r="B439" s="196"/>
      <c r="C439" s="292"/>
      <c r="D439" s="198"/>
      <c r="E439" s="299"/>
      <c r="F439" s="200"/>
      <c r="G439" s="301"/>
      <c r="H439" s="303"/>
      <c r="I439" s="299"/>
      <c r="J439" s="299"/>
      <c r="K439" s="299"/>
      <c r="L439" s="289"/>
      <c r="M439" s="299"/>
      <c r="N439" s="289"/>
      <c r="O439" s="363" t="str">
        <f>IF(P439="","",IF(OR(I439="",J439=""),"",IF(AND(ISNUMBER(FIND("post-", I439)),J439=ProductCode!$I$12),ProductCode!$F$19,IF(AND(ISNUMBER(FIND("pre-", I439)),J439=ProductCode!$I$12),ProductCode!$F$20,IF(ISNUMBER(FIND("post-", I439)),ProductCode!$F$17,ProductCode!$F$18)))))</f>
        <v/>
      </c>
      <c r="P439" s="295" t="str">
        <f t="shared" si="18"/>
        <v/>
      </c>
      <c r="Q439" s="306"/>
      <c r="R439" s="203"/>
      <c r="S439" s="308" t="str">
        <f t="shared" si="19"/>
        <v/>
      </c>
      <c r="T439" s="311"/>
      <c r="U439" s="311"/>
      <c r="V439" s="311"/>
      <c r="W439" s="311"/>
      <c r="X439" s="312"/>
      <c r="Y439" s="311"/>
      <c r="Z439" s="297"/>
      <c r="AA439" s="311"/>
      <c r="AB439" s="311"/>
      <c r="AC439" s="311"/>
      <c r="AD439" s="311"/>
      <c r="AE439" s="312"/>
      <c r="AF439" s="311"/>
      <c r="AG439" s="297"/>
      <c r="AH439" s="311"/>
      <c r="AI439" s="311"/>
      <c r="AJ439" s="311"/>
      <c r="AK439" s="311"/>
      <c r="AL439" s="312"/>
      <c r="AM439" s="311"/>
      <c r="AN439" s="297"/>
      <c r="AO439" s="311"/>
      <c r="AP439" s="311"/>
      <c r="AQ439" s="311"/>
      <c r="AR439" s="311"/>
      <c r="AS439" s="312"/>
      <c r="AT439" s="311"/>
      <c r="AU439" s="297"/>
      <c r="AV439" s="311"/>
      <c r="AW439" s="311"/>
      <c r="AX439" s="311"/>
      <c r="AY439" s="311"/>
      <c r="AZ439" s="312"/>
      <c r="BA439" s="311"/>
      <c r="BB439" s="297"/>
      <c r="BC439" s="311"/>
      <c r="BD439" s="311"/>
      <c r="BE439" s="311"/>
      <c r="BF439" s="311"/>
      <c r="BG439" s="312"/>
      <c r="BH439" s="311"/>
      <c r="BI439" s="297"/>
      <c r="BJ439" s="311"/>
      <c r="BK439" s="311"/>
      <c r="BL439" s="311"/>
      <c r="BM439" s="311"/>
      <c r="BN439" s="312"/>
      <c r="BO439" s="311"/>
      <c r="BP439" s="297"/>
      <c r="BQ439" s="311"/>
      <c r="BR439" s="311"/>
      <c r="BS439" s="311"/>
      <c r="BT439" s="311"/>
      <c r="BU439" s="312"/>
      <c r="BV439" s="311"/>
      <c r="BW439" s="297"/>
      <c r="BX439" s="311"/>
      <c r="BY439" s="311"/>
      <c r="BZ439" s="311"/>
      <c r="CA439" s="311"/>
      <c r="CB439" s="312"/>
      <c r="CC439" s="311"/>
      <c r="CD439" s="297"/>
      <c r="CE439" s="311"/>
      <c r="CF439" s="311"/>
      <c r="CG439" s="311"/>
      <c r="CH439" s="311"/>
      <c r="CI439" s="312"/>
      <c r="CJ439" s="311"/>
      <c r="CK439" s="297"/>
      <c r="CL439" s="311"/>
      <c r="CM439" s="311"/>
      <c r="CN439" s="311"/>
      <c r="CO439" s="311"/>
      <c r="CP439" s="312"/>
      <c r="CQ439" s="311"/>
      <c r="CR439" s="297"/>
      <c r="CS439" s="311"/>
      <c r="CT439" s="311"/>
      <c r="CU439" s="311"/>
      <c r="CV439" s="311"/>
      <c r="CW439" s="312"/>
      <c r="CX439" s="311"/>
      <c r="CY439" s="297"/>
      <c r="CZ439" s="311"/>
      <c r="DA439" s="311"/>
      <c r="DB439" s="311"/>
      <c r="DC439" s="311"/>
      <c r="DD439" s="312"/>
      <c r="DE439" s="311"/>
      <c r="DF439" s="297"/>
      <c r="DG439" s="311"/>
      <c r="DH439" s="311"/>
      <c r="DI439" s="311"/>
      <c r="DJ439" s="311"/>
      <c r="DK439" s="312"/>
      <c r="DL439" s="311"/>
      <c r="DM439" s="297"/>
      <c r="DN439" s="311"/>
      <c r="DO439" s="311"/>
      <c r="DP439" s="311"/>
      <c r="DQ439" s="311"/>
      <c r="DR439" s="312"/>
      <c r="DS439" s="311"/>
      <c r="DT439" s="297"/>
      <c r="DU439" s="311"/>
      <c r="DV439" s="311"/>
      <c r="DW439" s="311"/>
      <c r="DX439" s="311"/>
      <c r="DY439" s="312"/>
      <c r="DZ439" s="311"/>
      <c r="EA439" s="297"/>
      <c r="EB439" s="311"/>
      <c r="EC439" s="311"/>
      <c r="ED439" s="311"/>
      <c r="EE439" s="311"/>
      <c r="EF439" s="312"/>
      <c r="EG439" s="311"/>
      <c r="EH439" s="297"/>
      <c r="EI439" s="311"/>
      <c r="EJ439" s="311"/>
      <c r="EK439" s="311"/>
      <c r="EL439" s="311"/>
      <c r="EM439" s="312"/>
      <c r="EN439" s="311"/>
      <c r="EO439" s="297"/>
      <c r="EP439" s="311"/>
      <c r="EQ439" s="311"/>
      <c r="ER439" s="311"/>
      <c r="ES439" s="311"/>
      <c r="ET439" s="312"/>
      <c r="EU439" s="311"/>
      <c r="EV439" s="297"/>
      <c r="EW439" s="311"/>
      <c r="EX439" s="311"/>
      <c r="EY439" s="311"/>
      <c r="EZ439" s="311"/>
      <c r="FA439" s="312"/>
      <c r="FB439" s="311"/>
      <c r="FC439" s="298"/>
    </row>
    <row r="440" spans="1:159" s="205" customFormat="1" ht="39.9" customHeight="1" x14ac:dyDescent="0.25">
      <c r="A440" s="206"/>
      <c r="B440" s="196"/>
      <c r="C440" s="292"/>
      <c r="D440" s="198"/>
      <c r="E440" s="299"/>
      <c r="F440" s="200"/>
      <c r="G440" s="301"/>
      <c r="H440" s="303"/>
      <c r="I440" s="299"/>
      <c r="J440" s="299"/>
      <c r="K440" s="299"/>
      <c r="L440" s="289"/>
      <c r="M440" s="299"/>
      <c r="N440" s="289"/>
      <c r="O440" s="363" t="str">
        <f>IF(P440="","",IF(OR(I440="",J440=""),"",IF(AND(ISNUMBER(FIND("post-", I440)),J440=ProductCode!$I$12),ProductCode!$F$19,IF(AND(ISNUMBER(FIND("pre-", I440)),J440=ProductCode!$I$12),ProductCode!$F$20,IF(ISNUMBER(FIND("post-", I440)),ProductCode!$F$17,ProductCode!$F$18)))))</f>
        <v/>
      </c>
      <c r="P440" s="295" t="str">
        <f t="shared" si="18"/>
        <v/>
      </c>
      <c r="Q440" s="306"/>
      <c r="R440" s="203"/>
      <c r="S440" s="308" t="str">
        <f t="shared" si="19"/>
        <v/>
      </c>
      <c r="T440" s="311"/>
      <c r="U440" s="311"/>
      <c r="V440" s="311"/>
      <c r="W440" s="311"/>
      <c r="X440" s="312"/>
      <c r="Y440" s="311"/>
      <c r="Z440" s="297"/>
      <c r="AA440" s="311"/>
      <c r="AB440" s="311"/>
      <c r="AC440" s="311"/>
      <c r="AD440" s="311"/>
      <c r="AE440" s="312"/>
      <c r="AF440" s="311"/>
      <c r="AG440" s="297"/>
      <c r="AH440" s="311"/>
      <c r="AI440" s="311"/>
      <c r="AJ440" s="311"/>
      <c r="AK440" s="311"/>
      <c r="AL440" s="312"/>
      <c r="AM440" s="311"/>
      <c r="AN440" s="297"/>
      <c r="AO440" s="311"/>
      <c r="AP440" s="311"/>
      <c r="AQ440" s="311"/>
      <c r="AR440" s="311"/>
      <c r="AS440" s="312"/>
      <c r="AT440" s="311"/>
      <c r="AU440" s="297"/>
      <c r="AV440" s="311"/>
      <c r="AW440" s="311"/>
      <c r="AX440" s="311"/>
      <c r="AY440" s="311"/>
      <c r="AZ440" s="312"/>
      <c r="BA440" s="311"/>
      <c r="BB440" s="297"/>
      <c r="BC440" s="311"/>
      <c r="BD440" s="311"/>
      <c r="BE440" s="311"/>
      <c r="BF440" s="311"/>
      <c r="BG440" s="312"/>
      <c r="BH440" s="311"/>
      <c r="BI440" s="297"/>
      <c r="BJ440" s="311"/>
      <c r="BK440" s="311"/>
      <c r="BL440" s="311"/>
      <c r="BM440" s="311"/>
      <c r="BN440" s="312"/>
      <c r="BO440" s="311"/>
      <c r="BP440" s="297"/>
      <c r="BQ440" s="311"/>
      <c r="BR440" s="311"/>
      <c r="BS440" s="311"/>
      <c r="BT440" s="311"/>
      <c r="BU440" s="312"/>
      <c r="BV440" s="311"/>
      <c r="BW440" s="297"/>
      <c r="BX440" s="311"/>
      <c r="BY440" s="311"/>
      <c r="BZ440" s="311"/>
      <c r="CA440" s="311"/>
      <c r="CB440" s="312"/>
      <c r="CC440" s="311"/>
      <c r="CD440" s="297"/>
      <c r="CE440" s="311"/>
      <c r="CF440" s="311"/>
      <c r="CG440" s="311"/>
      <c r="CH440" s="311"/>
      <c r="CI440" s="312"/>
      <c r="CJ440" s="311"/>
      <c r="CK440" s="297"/>
      <c r="CL440" s="311"/>
      <c r="CM440" s="311"/>
      <c r="CN440" s="311"/>
      <c r="CO440" s="311"/>
      <c r="CP440" s="312"/>
      <c r="CQ440" s="311"/>
      <c r="CR440" s="297"/>
      <c r="CS440" s="311"/>
      <c r="CT440" s="311"/>
      <c r="CU440" s="311"/>
      <c r="CV440" s="311"/>
      <c r="CW440" s="312"/>
      <c r="CX440" s="311"/>
      <c r="CY440" s="297"/>
      <c r="CZ440" s="311"/>
      <c r="DA440" s="311"/>
      <c r="DB440" s="311"/>
      <c r="DC440" s="311"/>
      <c r="DD440" s="312"/>
      <c r="DE440" s="311"/>
      <c r="DF440" s="297"/>
      <c r="DG440" s="311"/>
      <c r="DH440" s="311"/>
      <c r="DI440" s="311"/>
      <c r="DJ440" s="311"/>
      <c r="DK440" s="312"/>
      <c r="DL440" s="311"/>
      <c r="DM440" s="297"/>
      <c r="DN440" s="311"/>
      <c r="DO440" s="311"/>
      <c r="DP440" s="311"/>
      <c r="DQ440" s="311"/>
      <c r="DR440" s="312"/>
      <c r="DS440" s="311"/>
      <c r="DT440" s="297"/>
      <c r="DU440" s="311"/>
      <c r="DV440" s="311"/>
      <c r="DW440" s="311"/>
      <c r="DX440" s="311"/>
      <c r="DY440" s="312"/>
      <c r="DZ440" s="311"/>
      <c r="EA440" s="297"/>
      <c r="EB440" s="311"/>
      <c r="EC440" s="311"/>
      <c r="ED440" s="311"/>
      <c r="EE440" s="311"/>
      <c r="EF440" s="312"/>
      <c r="EG440" s="311"/>
      <c r="EH440" s="297"/>
      <c r="EI440" s="311"/>
      <c r="EJ440" s="311"/>
      <c r="EK440" s="311"/>
      <c r="EL440" s="311"/>
      <c r="EM440" s="312"/>
      <c r="EN440" s="311"/>
      <c r="EO440" s="297"/>
      <c r="EP440" s="311"/>
      <c r="EQ440" s="311"/>
      <c r="ER440" s="311"/>
      <c r="ES440" s="311"/>
      <c r="ET440" s="312"/>
      <c r="EU440" s="311"/>
      <c r="EV440" s="297"/>
      <c r="EW440" s="311"/>
      <c r="EX440" s="311"/>
      <c r="EY440" s="311"/>
      <c r="EZ440" s="311"/>
      <c r="FA440" s="312"/>
      <c r="FB440" s="311"/>
      <c r="FC440" s="298"/>
    </row>
    <row r="441" spans="1:159" s="205" customFormat="1" ht="39.9" customHeight="1" x14ac:dyDescent="0.25">
      <c r="A441" s="206"/>
      <c r="B441" s="196"/>
      <c r="C441" s="292"/>
      <c r="D441" s="198"/>
      <c r="E441" s="299"/>
      <c r="F441" s="200"/>
      <c r="G441" s="301"/>
      <c r="H441" s="303"/>
      <c r="I441" s="299"/>
      <c r="J441" s="299"/>
      <c r="K441" s="299"/>
      <c r="L441" s="289"/>
      <c r="M441" s="299"/>
      <c r="N441" s="289"/>
      <c r="O441" s="363" t="str">
        <f>IF(P441="","",IF(OR(I441="",J441=""),"",IF(AND(ISNUMBER(FIND("post-", I441)),J441=ProductCode!$I$12),ProductCode!$F$19,IF(AND(ISNUMBER(FIND("pre-", I441)),J441=ProductCode!$I$12),ProductCode!$F$20,IF(ISNUMBER(FIND("post-", I441)),ProductCode!$F$17,ProductCode!$F$18)))))</f>
        <v/>
      </c>
      <c r="P441" s="295" t="str">
        <f t="shared" si="18"/>
        <v/>
      </c>
      <c r="Q441" s="306"/>
      <c r="R441" s="203"/>
      <c r="S441" s="308" t="str">
        <f t="shared" si="19"/>
        <v/>
      </c>
      <c r="T441" s="311"/>
      <c r="U441" s="311"/>
      <c r="V441" s="311"/>
      <c r="W441" s="311"/>
      <c r="X441" s="312"/>
      <c r="Y441" s="311"/>
      <c r="Z441" s="297"/>
      <c r="AA441" s="311"/>
      <c r="AB441" s="311"/>
      <c r="AC441" s="311"/>
      <c r="AD441" s="311"/>
      <c r="AE441" s="312"/>
      <c r="AF441" s="311"/>
      <c r="AG441" s="297"/>
      <c r="AH441" s="311"/>
      <c r="AI441" s="311"/>
      <c r="AJ441" s="311"/>
      <c r="AK441" s="311"/>
      <c r="AL441" s="312"/>
      <c r="AM441" s="311"/>
      <c r="AN441" s="297"/>
      <c r="AO441" s="311"/>
      <c r="AP441" s="311"/>
      <c r="AQ441" s="311"/>
      <c r="AR441" s="311"/>
      <c r="AS441" s="312"/>
      <c r="AT441" s="311"/>
      <c r="AU441" s="297"/>
      <c r="AV441" s="311"/>
      <c r="AW441" s="311"/>
      <c r="AX441" s="311"/>
      <c r="AY441" s="311"/>
      <c r="AZ441" s="312"/>
      <c r="BA441" s="311"/>
      <c r="BB441" s="297"/>
      <c r="BC441" s="311"/>
      <c r="BD441" s="311"/>
      <c r="BE441" s="311"/>
      <c r="BF441" s="311"/>
      <c r="BG441" s="312"/>
      <c r="BH441" s="311"/>
      <c r="BI441" s="297"/>
      <c r="BJ441" s="311"/>
      <c r="BK441" s="311"/>
      <c r="BL441" s="311"/>
      <c r="BM441" s="311"/>
      <c r="BN441" s="312"/>
      <c r="BO441" s="311"/>
      <c r="BP441" s="297"/>
      <c r="BQ441" s="311"/>
      <c r="BR441" s="311"/>
      <c r="BS441" s="311"/>
      <c r="BT441" s="311"/>
      <c r="BU441" s="312"/>
      <c r="BV441" s="311"/>
      <c r="BW441" s="297"/>
      <c r="BX441" s="311"/>
      <c r="BY441" s="311"/>
      <c r="BZ441" s="311"/>
      <c r="CA441" s="311"/>
      <c r="CB441" s="312"/>
      <c r="CC441" s="311"/>
      <c r="CD441" s="297"/>
      <c r="CE441" s="311"/>
      <c r="CF441" s="311"/>
      <c r="CG441" s="311"/>
      <c r="CH441" s="311"/>
      <c r="CI441" s="312"/>
      <c r="CJ441" s="311"/>
      <c r="CK441" s="297"/>
      <c r="CL441" s="311"/>
      <c r="CM441" s="311"/>
      <c r="CN441" s="311"/>
      <c r="CO441" s="311"/>
      <c r="CP441" s="312"/>
      <c r="CQ441" s="311"/>
      <c r="CR441" s="297"/>
      <c r="CS441" s="311"/>
      <c r="CT441" s="311"/>
      <c r="CU441" s="311"/>
      <c r="CV441" s="311"/>
      <c r="CW441" s="312"/>
      <c r="CX441" s="311"/>
      <c r="CY441" s="297"/>
      <c r="CZ441" s="311"/>
      <c r="DA441" s="311"/>
      <c r="DB441" s="311"/>
      <c r="DC441" s="311"/>
      <c r="DD441" s="312"/>
      <c r="DE441" s="311"/>
      <c r="DF441" s="297"/>
      <c r="DG441" s="311"/>
      <c r="DH441" s="311"/>
      <c r="DI441" s="311"/>
      <c r="DJ441" s="311"/>
      <c r="DK441" s="312"/>
      <c r="DL441" s="311"/>
      <c r="DM441" s="297"/>
      <c r="DN441" s="311"/>
      <c r="DO441" s="311"/>
      <c r="DP441" s="311"/>
      <c r="DQ441" s="311"/>
      <c r="DR441" s="312"/>
      <c r="DS441" s="311"/>
      <c r="DT441" s="297"/>
      <c r="DU441" s="311"/>
      <c r="DV441" s="311"/>
      <c r="DW441" s="311"/>
      <c r="DX441" s="311"/>
      <c r="DY441" s="312"/>
      <c r="DZ441" s="311"/>
      <c r="EA441" s="297"/>
      <c r="EB441" s="311"/>
      <c r="EC441" s="311"/>
      <c r="ED441" s="311"/>
      <c r="EE441" s="311"/>
      <c r="EF441" s="312"/>
      <c r="EG441" s="311"/>
      <c r="EH441" s="297"/>
      <c r="EI441" s="311"/>
      <c r="EJ441" s="311"/>
      <c r="EK441" s="311"/>
      <c r="EL441" s="311"/>
      <c r="EM441" s="312"/>
      <c r="EN441" s="311"/>
      <c r="EO441" s="297"/>
      <c r="EP441" s="311"/>
      <c r="EQ441" s="311"/>
      <c r="ER441" s="311"/>
      <c r="ES441" s="311"/>
      <c r="ET441" s="312"/>
      <c r="EU441" s="311"/>
      <c r="EV441" s="297"/>
      <c r="EW441" s="311"/>
      <c r="EX441" s="311"/>
      <c r="EY441" s="311"/>
      <c r="EZ441" s="311"/>
      <c r="FA441" s="312"/>
      <c r="FB441" s="311"/>
      <c r="FC441" s="298"/>
    </row>
    <row r="442" spans="1:159" s="205" customFormat="1" ht="39.9" customHeight="1" x14ac:dyDescent="0.25">
      <c r="A442" s="206"/>
      <c r="B442" s="196"/>
      <c r="C442" s="292"/>
      <c r="D442" s="198"/>
      <c r="E442" s="299"/>
      <c r="F442" s="200"/>
      <c r="G442" s="301"/>
      <c r="H442" s="303"/>
      <c r="I442" s="299"/>
      <c r="J442" s="299"/>
      <c r="K442" s="299"/>
      <c r="L442" s="289"/>
      <c r="M442" s="299"/>
      <c r="N442" s="289"/>
      <c r="O442" s="363" t="str">
        <f>IF(P442="","",IF(OR(I442="",J442=""),"",IF(AND(ISNUMBER(FIND("post-", I442)),J442=ProductCode!$I$12),ProductCode!$F$19,IF(AND(ISNUMBER(FIND("pre-", I442)),J442=ProductCode!$I$12),ProductCode!$F$20,IF(ISNUMBER(FIND("post-", I442)),ProductCode!$F$17,ProductCode!$F$18)))))</f>
        <v/>
      </c>
      <c r="P442" s="295" t="str">
        <f t="shared" si="18"/>
        <v/>
      </c>
      <c r="Q442" s="306"/>
      <c r="R442" s="203"/>
      <c r="S442" s="308" t="str">
        <f t="shared" si="19"/>
        <v/>
      </c>
      <c r="T442" s="311"/>
      <c r="U442" s="311"/>
      <c r="V442" s="311"/>
      <c r="W442" s="311"/>
      <c r="X442" s="312"/>
      <c r="Y442" s="311"/>
      <c r="Z442" s="297"/>
      <c r="AA442" s="311"/>
      <c r="AB442" s="311"/>
      <c r="AC442" s="311"/>
      <c r="AD442" s="311"/>
      <c r="AE442" s="312"/>
      <c r="AF442" s="311"/>
      <c r="AG442" s="297"/>
      <c r="AH442" s="311"/>
      <c r="AI442" s="311"/>
      <c r="AJ442" s="311"/>
      <c r="AK442" s="311"/>
      <c r="AL442" s="312"/>
      <c r="AM442" s="311"/>
      <c r="AN442" s="297"/>
      <c r="AO442" s="311"/>
      <c r="AP442" s="311"/>
      <c r="AQ442" s="311"/>
      <c r="AR442" s="311"/>
      <c r="AS442" s="312"/>
      <c r="AT442" s="311"/>
      <c r="AU442" s="297"/>
      <c r="AV442" s="311"/>
      <c r="AW442" s="311"/>
      <c r="AX442" s="311"/>
      <c r="AY442" s="311"/>
      <c r="AZ442" s="312"/>
      <c r="BA442" s="311"/>
      <c r="BB442" s="297"/>
      <c r="BC442" s="311"/>
      <c r="BD442" s="311"/>
      <c r="BE442" s="311"/>
      <c r="BF442" s="311"/>
      <c r="BG442" s="312"/>
      <c r="BH442" s="311"/>
      <c r="BI442" s="297"/>
      <c r="BJ442" s="311"/>
      <c r="BK442" s="311"/>
      <c r="BL442" s="311"/>
      <c r="BM442" s="311"/>
      <c r="BN442" s="312"/>
      <c r="BO442" s="311"/>
      <c r="BP442" s="297"/>
      <c r="BQ442" s="311"/>
      <c r="BR442" s="311"/>
      <c r="BS442" s="311"/>
      <c r="BT442" s="311"/>
      <c r="BU442" s="312"/>
      <c r="BV442" s="311"/>
      <c r="BW442" s="297"/>
      <c r="BX442" s="311"/>
      <c r="BY442" s="311"/>
      <c r="BZ442" s="311"/>
      <c r="CA442" s="311"/>
      <c r="CB442" s="312"/>
      <c r="CC442" s="311"/>
      <c r="CD442" s="297"/>
      <c r="CE442" s="311"/>
      <c r="CF442" s="311"/>
      <c r="CG442" s="311"/>
      <c r="CH442" s="311"/>
      <c r="CI442" s="312"/>
      <c r="CJ442" s="311"/>
      <c r="CK442" s="297"/>
      <c r="CL442" s="311"/>
      <c r="CM442" s="311"/>
      <c r="CN442" s="311"/>
      <c r="CO442" s="311"/>
      <c r="CP442" s="312"/>
      <c r="CQ442" s="311"/>
      <c r="CR442" s="297"/>
      <c r="CS442" s="311"/>
      <c r="CT442" s="311"/>
      <c r="CU442" s="311"/>
      <c r="CV442" s="311"/>
      <c r="CW442" s="312"/>
      <c r="CX442" s="311"/>
      <c r="CY442" s="297"/>
      <c r="CZ442" s="311"/>
      <c r="DA442" s="311"/>
      <c r="DB442" s="311"/>
      <c r="DC442" s="311"/>
      <c r="DD442" s="312"/>
      <c r="DE442" s="311"/>
      <c r="DF442" s="297"/>
      <c r="DG442" s="311"/>
      <c r="DH442" s="311"/>
      <c r="DI442" s="311"/>
      <c r="DJ442" s="311"/>
      <c r="DK442" s="312"/>
      <c r="DL442" s="311"/>
      <c r="DM442" s="297"/>
      <c r="DN442" s="311"/>
      <c r="DO442" s="311"/>
      <c r="DP442" s="311"/>
      <c r="DQ442" s="311"/>
      <c r="DR442" s="312"/>
      <c r="DS442" s="311"/>
      <c r="DT442" s="297"/>
      <c r="DU442" s="311"/>
      <c r="DV442" s="311"/>
      <c r="DW442" s="311"/>
      <c r="DX442" s="311"/>
      <c r="DY442" s="312"/>
      <c r="DZ442" s="311"/>
      <c r="EA442" s="297"/>
      <c r="EB442" s="311"/>
      <c r="EC442" s="311"/>
      <c r="ED442" s="311"/>
      <c r="EE442" s="311"/>
      <c r="EF442" s="312"/>
      <c r="EG442" s="311"/>
      <c r="EH442" s="297"/>
      <c r="EI442" s="311"/>
      <c r="EJ442" s="311"/>
      <c r="EK442" s="311"/>
      <c r="EL442" s="311"/>
      <c r="EM442" s="312"/>
      <c r="EN442" s="311"/>
      <c r="EO442" s="297"/>
      <c r="EP442" s="311"/>
      <c r="EQ442" s="311"/>
      <c r="ER442" s="311"/>
      <c r="ES442" s="311"/>
      <c r="ET442" s="312"/>
      <c r="EU442" s="311"/>
      <c r="EV442" s="297"/>
      <c r="EW442" s="311"/>
      <c r="EX442" s="311"/>
      <c r="EY442" s="311"/>
      <c r="EZ442" s="311"/>
      <c r="FA442" s="312"/>
      <c r="FB442" s="311"/>
      <c r="FC442" s="298"/>
    </row>
    <row r="443" spans="1:159" s="205" customFormat="1" ht="39.9" customHeight="1" x14ac:dyDescent="0.25">
      <c r="A443" s="206"/>
      <c r="B443" s="196"/>
      <c r="C443" s="292"/>
      <c r="D443" s="198"/>
      <c r="E443" s="299"/>
      <c r="F443" s="200"/>
      <c r="G443" s="301"/>
      <c r="H443" s="303"/>
      <c r="I443" s="299"/>
      <c r="J443" s="299"/>
      <c r="K443" s="299"/>
      <c r="L443" s="289"/>
      <c r="M443" s="299"/>
      <c r="N443" s="289"/>
      <c r="O443" s="363" t="str">
        <f>IF(P443="","",IF(OR(I443="",J443=""),"",IF(AND(ISNUMBER(FIND("post-", I443)),J443=ProductCode!$I$12),ProductCode!$F$19,IF(AND(ISNUMBER(FIND("pre-", I443)),J443=ProductCode!$I$12),ProductCode!$F$20,IF(ISNUMBER(FIND("post-", I443)),ProductCode!$F$17,ProductCode!$F$18)))))</f>
        <v/>
      </c>
      <c r="P443" s="295" t="str">
        <f t="shared" si="18"/>
        <v/>
      </c>
      <c r="Q443" s="306"/>
      <c r="R443" s="203"/>
      <c r="S443" s="308" t="str">
        <f t="shared" si="19"/>
        <v/>
      </c>
      <c r="T443" s="311"/>
      <c r="U443" s="311"/>
      <c r="V443" s="311"/>
      <c r="W443" s="311"/>
      <c r="X443" s="312"/>
      <c r="Y443" s="311"/>
      <c r="Z443" s="297"/>
      <c r="AA443" s="311"/>
      <c r="AB443" s="311"/>
      <c r="AC443" s="311"/>
      <c r="AD443" s="311"/>
      <c r="AE443" s="312"/>
      <c r="AF443" s="311"/>
      <c r="AG443" s="297"/>
      <c r="AH443" s="311"/>
      <c r="AI443" s="311"/>
      <c r="AJ443" s="311"/>
      <c r="AK443" s="311"/>
      <c r="AL443" s="312"/>
      <c r="AM443" s="311"/>
      <c r="AN443" s="297"/>
      <c r="AO443" s="311"/>
      <c r="AP443" s="311"/>
      <c r="AQ443" s="311"/>
      <c r="AR443" s="311"/>
      <c r="AS443" s="312"/>
      <c r="AT443" s="311"/>
      <c r="AU443" s="297"/>
      <c r="AV443" s="311"/>
      <c r="AW443" s="311"/>
      <c r="AX443" s="311"/>
      <c r="AY443" s="311"/>
      <c r="AZ443" s="312"/>
      <c r="BA443" s="311"/>
      <c r="BB443" s="297"/>
      <c r="BC443" s="311"/>
      <c r="BD443" s="311"/>
      <c r="BE443" s="311"/>
      <c r="BF443" s="311"/>
      <c r="BG443" s="312"/>
      <c r="BH443" s="311"/>
      <c r="BI443" s="297"/>
      <c r="BJ443" s="311"/>
      <c r="BK443" s="311"/>
      <c r="BL443" s="311"/>
      <c r="BM443" s="311"/>
      <c r="BN443" s="312"/>
      <c r="BO443" s="311"/>
      <c r="BP443" s="297"/>
      <c r="BQ443" s="311"/>
      <c r="BR443" s="311"/>
      <c r="BS443" s="311"/>
      <c r="BT443" s="311"/>
      <c r="BU443" s="312"/>
      <c r="BV443" s="311"/>
      <c r="BW443" s="297"/>
      <c r="BX443" s="311"/>
      <c r="BY443" s="311"/>
      <c r="BZ443" s="311"/>
      <c r="CA443" s="311"/>
      <c r="CB443" s="312"/>
      <c r="CC443" s="311"/>
      <c r="CD443" s="297"/>
      <c r="CE443" s="311"/>
      <c r="CF443" s="311"/>
      <c r="CG443" s="311"/>
      <c r="CH443" s="311"/>
      <c r="CI443" s="312"/>
      <c r="CJ443" s="311"/>
      <c r="CK443" s="297"/>
      <c r="CL443" s="311"/>
      <c r="CM443" s="311"/>
      <c r="CN443" s="311"/>
      <c r="CO443" s="311"/>
      <c r="CP443" s="312"/>
      <c r="CQ443" s="311"/>
      <c r="CR443" s="297"/>
      <c r="CS443" s="311"/>
      <c r="CT443" s="311"/>
      <c r="CU443" s="311"/>
      <c r="CV443" s="311"/>
      <c r="CW443" s="312"/>
      <c r="CX443" s="311"/>
      <c r="CY443" s="297"/>
      <c r="CZ443" s="311"/>
      <c r="DA443" s="311"/>
      <c r="DB443" s="311"/>
      <c r="DC443" s="311"/>
      <c r="DD443" s="312"/>
      <c r="DE443" s="311"/>
      <c r="DF443" s="297"/>
      <c r="DG443" s="311"/>
      <c r="DH443" s="311"/>
      <c r="DI443" s="311"/>
      <c r="DJ443" s="311"/>
      <c r="DK443" s="312"/>
      <c r="DL443" s="311"/>
      <c r="DM443" s="297"/>
      <c r="DN443" s="311"/>
      <c r="DO443" s="311"/>
      <c r="DP443" s="311"/>
      <c r="DQ443" s="311"/>
      <c r="DR443" s="312"/>
      <c r="DS443" s="311"/>
      <c r="DT443" s="297"/>
      <c r="DU443" s="311"/>
      <c r="DV443" s="311"/>
      <c r="DW443" s="311"/>
      <c r="DX443" s="311"/>
      <c r="DY443" s="312"/>
      <c r="DZ443" s="311"/>
      <c r="EA443" s="297"/>
      <c r="EB443" s="311"/>
      <c r="EC443" s="311"/>
      <c r="ED443" s="311"/>
      <c r="EE443" s="311"/>
      <c r="EF443" s="312"/>
      <c r="EG443" s="311"/>
      <c r="EH443" s="297"/>
      <c r="EI443" s="311"/>
      <c r="EJ443" s="311"/>
      <c r="EK443" s="311"/>
      <c r="EL443" s="311"/>
      <c r="EM443" s="312"/>
      <c r="EN443" s="311"/>
      <c r="EO443" s="297"/>
      <c r="EP443" s="311"/>
      <c r="EQ443" s="311"/>
      <c r="ER443" s="311"/>
      <c r="ES443" s="311"/>
      <c r="ET443" s="312"/>
      <c r="EU443" s="311"/>
      <c r="EV443" s="297"/>
      <c r="EW443" s="311"/>
      <c r="EX443" s="311"/>
      <c r="EY443" s="311"/>
      <c r="EZ443" s="311"/>
      <c r="FA443" s="312"/>
      <c r="FB443" s="311"/>
      <c r="FC443" s="298"/>
    </row>
    <row r="444" spans="1:159" s="205" customFormat="1" ht="39.9" customHeight="1" x14ac:dyDescent="0.25">
      <c r="A444" s="206"/>
      <c r="B444" s="196"/>
      <c r="C444" s="292"/>
      <c r="D444" s="198"/>
      <c r="E444" s="299"/>
      <c r="F444" s="200"/>
      <c r="G444" s="301"/>
      <c r="H444" s="303"/>
      <c r="I444" s="299"/>
      <c r="J444" s="299"/>
      <c r="K444" s="299"/>
      <c r="L444" s="289"/>
      <c r="M444" s="299"/>
      <c r="N444" s="289"/>
      <c r="O444" s="363" t="str">
        <f>IF(P444="","",IF(OR(I444="",J444=""),"",IF(AND(ISNUMBER(FIND("post-", I444)),J444=ProductCode!$I$12),ProductCode!$F$19,IF(AND(ISNUMBER(FIND("pre-", I444)),J444=ProductCode!$I$12),ProductCode!$F$20,IF(ISNUMBER(FIND("post-", I444)),ProductCode!$F$17,ProductCode!$F$18)))))</f>
        <v/>
      </c>
      <c r="P444" s="295" t="str">
        <f t="shared" si="18"/>
        <v/>
      </c>
      <c r="Q444" s="306"/>
      <c r="R444" s="203"/>
      <c r="S444" s="308" t="str">
        <f t="shared" si="19"/>
        <v/>
      </c>
      <c r="T444" s="311"/>
      <c r="U444" s="311"/>
      <c r="V444" s="311"/>
      <c r="W444" s="311"/>
      <c r="X444" s="312"/>
      <c r="Y444" s="311"/>
      <c r="Z444" s="297"/>
      <c r="AA444" s="311"/>
      <c r="AB444" s="311"/>
      <c r="AC444" s="311"/>
      <c r="AD444" s="311"/>
      <c r="AE444" s="312"/>
      <c r="AF444" s="311"/>
      <c r="AG444" s="297"/>
      <c r="AH444" s="311"/>
      <c r="AI444" s="311"/>
      <c r="AJ444" s="311"/>
      <c r="AK444" s="311"/>
      <c r="AL444" s="312"/>
      <c r="AM444" s="311"/>
      <c r="AN444" s="297"/>
      <c r="AO444" s="311"/>
      <c r="AP444" s="311"/>
      <c r="AQ444" s="311"/>
      <c r="AR444" s="311"/>
      <c r="AS444" s="312"/>
      <c r="AT444" s="311"/>
      <c r="AU444" s="297"/>
      <c r="AV444" s="311"/>
      <c r="AW444" s="311"/>
      <c r="AX444" s="311"/>
      <c r="AY444" s="311"/>
      <c r="AZ444" s="312"/>
      <c r="BA444" s="311"/>
      <c r="BB444" s="297"/>
      <c r="BC444" s="311"/>
      <c r="BD444" s="311"/>
      <c r="BE444" s="311"/>
      <c r="BF444" s="311"/>
      <c r="BG444" s="312"/>
      <c r="BH444" s="311"/>
      <c r="BI444" s="297"/>
      <c r="BJ444" s="311"/>
      <c r="BK444" s="311"/>
      <c r="BL444" s="311"/>
      <c r="BM444" s="311"/>
      <c r="BN444" s="312"/>
      <c r="BO444" s="311"/>
      <c r="BP444" s="297"/>
      <c r="BQ444" s="311"/>
      <c r="BR444" s="311"/>
      <c r="BS444" s="311"/>
      <c r="BT444" s="311"/>
      <c r="BU444" s="312"/>
      <c r="BV444" s="311"/>
      <c r="BW444" s="297"/>
      <c r="BX444" s="311"/>
      <c r="BY444" s="311"/>
      <c r="BZ444" s="311"/>
      <c r="CA444" s="311"/>
      <c r="CB444" s="312"/>
      <c r="CC444" s="311"/>
      <c r="CD444" s="297"/>
      <c r="CE444" s="311"/>
      <c r="CF444" s="311"/>
      <c r="CG444" s="311"/>
      <c r="CH444" s="311"/>
      <c r="CI444" s="312"/>
      <c r="CJ444" s="311"/>
      <c r="CK444" s="297"/>
      <c r="CL444" s="311"/>
      <c r="CM444" s="311"/>
      <c r="CN444" s="311"/>
      <c r="CO444" s="311"/>
      <c r="CP444" s="312"/>
      <c r="CQ444" s="311"/>
      <c r="CR444" s="297"/>
      <c r="CS444" s="311"/>
      <c r="CT444" s="311"/>
      <c r="CU444" s="311"/>
      <c r="CV444" s="311"/>
      <c r="CW444" s="312"/>
      <c r="CX444" s="311"/>
      <c r="CY444" s="297"/>
      <c r="CZ444" s="311"/>
      <c r="DA444" s="311"/>
      <c r="DB444" s="311"/>
      <c r="DC444" s="311"/>
      <c r="DD444" s="312"/>
      <c r="DE444" s="311"/>
      <c r="DF444" s="297"/>
      <c r="DG444" s="311"/>
      <c r="DH444" s="311"/>
      <c r="DI444" s="311"/>
      <c r="DJ444" s="311"/>
      <c r="DK444" s="312"/>
      <c r="DL444" s="311"/>
      <c r="DM444" s="297"/>
      <c r="DN444" s="311"/>
      <c r="DO444" s="311"/>
      <c r="DP444" s="311"/>
      <c r="DQ444" s="311"/>
      <c r="DR444" s="312"/>
      <c r="DS444" s="311"/>
      <c r="DT444" s="297"/>
      <c r="DU444" s="311"/>
      <c r="DV444" s="311"/>
      <c r="DW444" s="311"/>
      <c r="DX444" s="311"/>
      <c r="DY444" s="312"/>
      <c r="DZ444" s="311"/>
      <c r="EA444" s="297"/>
      <c r="EB444" s="311"/>
      <c r="EC444" s="311"/>
      <c r="ED444" s="311"/>
      <c r="EE444" s="311"/>
      <c r="EF444" s="312"/>
      <c r="EG444" s="311"/>
      <c r="EH444" s="297"/>
      <c r="EI444" s="311"/>
      <c r="EJ444" s="311"/>
      <c r="EK444" s="311"/>
      <c r="EL444" s="311"/>
      <c r="EM444" s="312"/>
      <c r="EN444" s="311"/>
      <c r="EO444" s="297"/>
      <c r="EP444" s="311"/>
      <c r="EQ444" s="311"/>
      <c r="ER444" s="311"/>
      <c r="ES444" s="311"/>
      <c r="ET444" s="312"/>
      <c r="EU444" s="311"/>
      <c r="EV444" s="297"/>
      <c r="EW444" s="311"/>
      <c r="EX444" s="311"/>
      <c r="EY444" s="311"/>
      <c r="EZ444" s="311"/>
      <c r="FA444" s="312"/>
      <c r="FB444" s="311"/>
      <c r="FC444" s="298"/>
    </row>
    <row r="445" spans="1:159" s="205" customFormat="1" ht="39.9" customHeight="1" x14ac:dyDescent="0.25">
      <c r="A445" s="206"/>
      <c r="B445" s="196"/>
      <c r="C445" s="292"/>
      <c r="D445" s="198"/>
      <c r="E445" s="299"/>
      <c r="F445" s="200"/>
      <c r="G445" s="301"/>
      <c r="H445" s="303"/>
      <c r="I445" s="299"/>
      <c r="J445" s="299"/>
      <c r="K445" s="299"/>
      <c r="L445" s="289"/>
      <c r="M445" s="299"/>
      <c r="N445" s="289"/>
      <c r="O445" s="363" t="str">
        <f>IF(P445="","",IF(OR(I445="",J445=""),"",IF(AND(ISNUMBER(FIND("post-", I445)),J445=ProductCode!$I$12),ProductCode!$F$19,IF(AND(ISNUMBER(FIND("pre-", I445)),J445=ProductCode!$I$12),ProductCode!$F$20,IF(ISNUMBER(FIND("post-", I445)),ProductCode!$F$17,ProductCode!$F$18)))))</f>
        <v/>
      </c>
      <c r="P445" s="295" t="str">
        <f t="shared" si="18"/>
        <v/>
      </c>
      <c r="Q445" s="306"/>
      <c r="R445" s="203"/>
      <c r="S445" s="308" t="str">
        <f t="shared" si="19"/>
        <v/>
      </c>
      <c r="T445" s="311"/>
      <c r="U445" s="311"/>
      <c r="V445" s="311"/>
      <c r="W445" s="311"/>
      <c r="X445" s="312"/>
      <c r="Y445" s="311"/>
      <c r="Z445" s="297"/>
      <c r="AA445" s="311"/>
      <c r="AB445" s="311"/>
      <c r="AC445" s="311"/>
      <c r="AD445" s="311"/>
      <c r="AE445" s="312"/>
      <c r="AF445" s="311"/>
      <c r="AG445" s="297"/>
      <c r="AH445" s="311"/>
      <c r="AI445" s="311"/>
      <c r="AJ445" s="311"/>
      <c r="AK445" s="311"/>
      <c r="AL445" s="312"/>
      <c r="AM445" s="311"/>
      <c r="AN445" s="297"/>
      <c r="AO445" s="311"/>
      <c r="AP445" s="311"/>
      <c r="AQ445" s="311"/>
      <c r="AR445" s="311"/>
      <c r="AS445" s="312"/>
      <c r="AT445" s="311"/>
      <c r="AU445" s="297"/>
      <c r="AV445" s="311"/>
      <c r="AW445" s="311"/>
      <c r="AX445" s="311"/>
      <c r="AY445" s="311"/>
      <c r="AZ445" s="312"/>
      <c r="BA445" s="311"/>
      <c r="BB445" s="297"/>
      <c r="BC445" s="311"/>
      <c r="BD445" s="311"/>
      <c r="BE445" s="311"/>
      <c r="BF445" s="311"/>
      <c r="BG445" s="312"/>
      <c r="BH445" s="311"/>
      <c r="BI445" s="297"/>
      <c r="BJ445" s="311"/>
      <c r="BK445" s="311"/>
      <c r="BL445" s="311"/>
      <c r="BM445" s="311"/>
      <c r="BN445" s="312"/>
      <c r="BO445" s="311"/>
      <c r="BP445" s="297"/>
      <c r="BQ445" s="311"/>
      <c r="BR445" s="311"/>
      <c r="BS445" s="311"/>
      <c r="BT445" s="311"/>
      <c r="BU445" s="312"/>
      <c r="BV445" s="311"/>
      <c r="BW445" s="297"/>
      <c r="BX445" s="311"/>
      <c r="BY445" s="311"/>
      <c r="BZ445" s="311"/>
      <c r="CA445" s="311"/>
      <c r="CB445" s="312"/>
      <c r="CC445" s="311"/>
      <c r="CD445" s="297"/>
      <c r="CE445" s="311"/>
      <c r="CF445" s="311"/>
      <c r="CG445" s="311"/>
      <c r="CH445" s="311"/>
      <c r="CI445" s="312"/>
      <c r="CJ445" s="311"/>
      <c r="CK445" s="297"/>
      <c r="CL445" s="311"/>
      <c r="CM445" s="311"/>
      <c r="CN445" s="311"/>
      <c r="CO445" s="311"/>
      <c r="CP445" s="312"/>
      <c r="CQ445" s="311"/>
      <c r="CR445" s="297"/>
      <c r="CS445" s="311"/>
      <c r="CT445" s="311"/>
      <c r="CU445" s="311"/>
      <c r="CV445" s="311"/>
      <c r="CW445" s="312"/>
      <c r="CX445" s="311"/>
      <c r="CY445" s="297"/>
      <c r="CZ445" s="311"/>
      <c r="DA445" s="311"/>
      <c r="DB445" s="311"/>
      <c r="DC445" s="311"/>
      <c r="DD445" s="312"/>
      <c r="DE445" s="311"/>
      <c r="DF445" s="297"/>
      <c r="DG445" s="311"/>
      <c r="DH445" s="311"/>
      <c r="DI445" s="311"/>
      <c r="DJ445" s="311"/>
      <c r="DK445" s="312"/>
      <c r="DL445" s="311"/>
      <c r="DM445" s="297"/>
      <c r="DN445" s="311"/>
      <c r="DO445" s="311"/>
      <c r="DP445" s="311"/>
      <c r="DQ445" s="311"/>
      <c r="DR445" s="312"/>
      <c r="DS445" s="311"/>
      <c r="DT445" s="297"/>
      <c r="DU445" s="311"/>
      <c r="DV445" s="311"/>
      <c r="DW445" s="311"/>
      <c r="DX445" s="311"/>
      <c r="DY445" s="312"/>
      <c r="DZ445" s="311"/>
      <c r="EA445" s="297"/>
      <c r="EB445" s="311"/>
      <c r="EC445" s="311"/>
      <c r="ED445" s="311"/>
      <c r="EE445" s="311"/>
      <c r="EF445" s="312"/>
      <c r="EG445" s="311"/>
      <c r="EH445" s="297"/>
      <c r="EI445" s="311"/>
      <c r="EJ445" s="311"/>
      <c r="EK445" s="311"/>
      <c r="EL445" s="311"/>
      <c r="EM445" s="312"/>
      <c r="EN445" s="311"/>
      <c r="EO445" s="297"/>
      <c r="EP445" s="311"/>
      <c r="EQ445" s="311"/>
      <c r="ER445" s="311"/>
      <c r="ES445" s="311"/>
      <c r="ET445" s="312"/>
      <c r="EU445" s="311"/>
      <c r="EV445" s="297"/>
      <c r="EW445" s="311"/>
      <c r="EX445" s="311"/>
      <c r="EY445" s="311"/>
      <c r="EZ445" s="311"/>
      <c r="FA445" s="312"/>
      <c r="FB445" s="311"/>
      <c r="FC445" s="298"/>
    </row>
    <row r="446" spans="1:159" s="205" customFormat="1" ht="39.9" customHeight="1" x14ac:dyDescent="0.25">
      <c r="A446" s="206"/>
      <c r="B446" s="196"/>
      <c r="C446" s="292"/>
      <c r="D446" s="198"/>
      <c r="E446" s="299"/>
      <c r="F446" s="200"/>
      <c r="G446" s="301"/>
      <c r="H446" s="303"/>
      <c r="I446" s="299"/>
      <c r="J446" s="299"/>
      <c r="K446" s="299"/>
      <c r="L446" s="289"/>
      <c r="M446" s="299"/>
      <c r="N446" s="289"/>
      <c r="O446" s="363" t="str">
        <f>IF(P446="","",IF(OR(I446="",J446=""),"",IF(AND(ISNUMBER(FIND("post-", I446)),J446=ProductCode!$I$12),ProductCode!$F$19,IF(AND(ISNUMBER(FIND("pre-", I446)),J446=ProductCode!$I$12),ProductCode!$F$20,IF(ISNUMBER(FIND("post-", I446)),ProductCode!$F$17,ProductCode!$F$18)))))</f>
        <v/>
      </c>
      <c r="P446" s="295" t="str">
        <f t="shared" si="18"/>
        <v/>
      </c>
      <c r="Q446" s="306"/>
      <c r="R446" s="203"/>
      <c r="S446" s="308" t="str">
        <f t="shared" si="19"/>
        <v/>
      </c>
      <c r="T446" s="311"/>
      <c r="U446" s="311"/>
      <c r="V446" s="311"/>
      <c r="W446" s="311"/>
      <c r="X446" s="312"/>
      <c r="Y446" s="311"/>
      <c r="Z446" s="297"/>
      <c r="AA446" s="311"/>
      <c r="AB446" s="311"/>
      <c r="AC446" s="311"/>
      <c r="AD446" s="311"/>
      <c r="AE446" s="312"/>
      <c r="AF446" s="311"/>
      <c r="AG446" s="297"/>
      <c r="AH446" s="311"/>
      <c r="AI446" s="311"/>
      <c r="AJ446" s="311"/>
      <c r="AK446" s="311"/>
      <c r="AL446" s="312"/>
      <c r="AM446" s="311"/>
      <c r="AN446" s="297"/>
      <c r="AO446" s="311"/>
      <c r="AP446" s="311"/>
      <c r="AQ446" s="311"/>
      <c r="AR446" s="311"/>
      <c r="AS446" s="312"/>
      <c r="AT446" s="311"/>
      <c r="AU446" s="297"/>
      <c r="AV446" s="311"/>
      <c r="AW446" s="311"/>
      <c r="AX446" s="311"/>
      <c r="AY446" s="311"/>
      <c r="AZ446" s="312"/>
      <c r="BA446" s="311"/>
      <c r="BB446" s="297"/>
      <c r="BC446" s="311"/>
      <c r="BD446" s="311"/>
      <c r="BE446" s="311"/>
      <c r="BF446" s="311"/>
      <c r="BG446" s="312"/>
      <c r="BH446" s="311"/>
      <c r="BI446" s="297"/>
      <c r="BJ446" s="311"/>
      <c r="BK446" s="311"/>
      <c r="BL446" s="311"/>
      <c r="BM446" s="311"/>
      <c r="BN446" s="312"/>
      <c r="BO446" s="311"/>
      <c r="BP446" s="297"/>
      <c r="BQ446" s="311"/>
      <c r="BR446" s="311"/>
      <c r="BS446" s="311"/>
      <c r="BT446" s="311"/>
      <c r="BU446" s="312"/>
      <c r="BV446" s="311"/>
      <c r="BW446" s="297"/>
      <c r="BX446" s="311"/>
      <c r="BY446" s="311"/>
      <c r="BZ446" s="311"/>
      <c r="CA446" s="311"/>
      <c r="CB446" s="312"/>
      <c r="CC446" s="311"/>
      <c r="CD446" s="297"/>
      <c r="CE446" s="311"/>
      <c r="CF446" s="311"/>
      <c r="CG446" s="311"/>
      <c r="CH446" s="311"/>
      <c r="CI446" s="312"/>
      <c r="CJ446" s="311"/>
      <c r="CK446" s="297"/>
      <c r="CL446" s="311"/>
      <c r="CM446" s="311"/>
      <c r="CN446" s="311"/>
      <c r="CO446" s="311"/>
      <c r="CP446" s="312"/>
      <c r="CQ446" s="311"/>
      <c r="CR446" s="297"/>
      <c r="CS446" s="311"/>
      <c r="CT446" s="311"/>
      <c r="CU446" s="311"/>
      <c r="CV446" s="311"/>
      <c r="CW446" s="312"/>
      <c r="CX446" s="311"/>
      <c r="CY446" s="297"/>
      <c r="CZ446" s="311"/>
      <c r="DA446" s="311"/>
      <c r="DB446" s="311"/>
      <c r="DC446" s="311"/>
      <c r="DD446" s="312"/>
      <c r="DE446" s="311"/>
      <c r="DF446" s="297"/>
      <c r="DG446" s="311"/>
      <c r="DH446" s="311"/>
      <c r="DI446" s="311"/>
      <c r="DJ446" s="311"/>
      <c r="DK446" s="312"/>
      <c r="DL446" s="311"/>
      <c r="DM446" s="297"/>
      <c r="DN446" s="311"/>
      <c r="DO446" s="311"/>
      <c r="DP446" s="311"/>
      <c r="DQ446" s="311"/>
      <c r="DR446" s="312"/>
      <c r="DS446" s="311"/>
      <c r="DT446" s="297"/>
      <c r="DU446" s="311"/>
      <c r="DV446" s="311"/>
      <c r="DW446" s="311"/>
      <c r="DX446" s="311"/>
      <c r="DY446" s="312"/>
      <c r="DZ446" s="311"/>
      <c r="EA446" s="297"/>
      <c r="EB446" s="311"/>
      <c r="EC446" s="311"/>
      <c r="ED446" s="311"/>
      <c r="EE446" s="311"/>
      <c r="EF446" s="312"/>
      <c r="EG446" s="311"/>
      <c r="EH446" s="297"/>
      <c r="EI446" s="311"/>
      <c r="EJ446" s="311"/>
      <c r="EK446" s="311"/>
      <c r="EL446" s="311"/>
      <c r="EM446" s="312"/>
      <c r="EN446" s="311"/>
      <c r="EO446" s="297"/>
      <c r="EP446" s="311"/>
      <c r="EQ446" s="311"/>
      <c r="ER446" s="311"/>
      <c r="ES446" s="311"/>
      <c r="ET446" s="312"/>
      <c r="EU446" s="311"/>
      <c r="EV446" s="297"/>
      <c r="EW446" s="311"/>
      <c r="EX446" s="311"/>
      <c r="EY446" s="311"/>
      <c r="EZ446" s="311"/>
      <c r="FA446" s="312"/>
      <c r="FB446" s="311"/>
      <c r="FC446" s="298"/>
    </row>
    <row r="447" spans="1:159" s="205" customFormat="1" ht="39.9" customHeight="1" x14ac:dyDescent="0.25">
      <c r="A447" s="206"/>
      <c r="B447" s="196"/>
      <c r="C447" s="292"/>
      <c r="D447" s="198"/>
      <c r="E447" s="299"/>
      <c r="F447" s="200"/>
      <c r="G447" s="301"/>
      <c r="H447" s="303"/>
      <c r="I447" s="299"/>
      <c r="J447" s="299"/>
      <c r="K447" s="299"/>
      <c r="L447" s="289"/>
      <c r="M447" s="299"/>
      <c r="N447" s="289"/>
      <c r="O447" s="363" t="str">
        <f>IF(P447="","",IF(OR(I447="",J447=""),"",IF(AND(ISNUMBER(FIND("post-", I447)),J447=ProductCode!$I$12),ProductCode!$F$19,IF(AND(ISNUMBER(FIND("pre-", I447)),J447=ProductCode!$I$12),ProductCode!$F$20,IF(ISNUMBER(FIND("post-", I447)),ProductCode!$F$17,ProductCode!$F$18)))))</f>
        <v/>
      </c>
      <c r="P447" s="295" t="str">
        <f t="shared" si="18"/>
        <v/>
      </c>
      <c r="Q447" s="306"/>
      <c r="R447" s="203"/>
      <c r="S447" s="308" t="str">
        <f t="shared" si="19"/>
        <v/>
      </c>
      <c r="T447" s="311"/>
      <c r="U447" s="311"/>
      <c r="V447" s="311"/>
      <c r="W447" s="311"/>
      <c r="X447" s="312"/>
      <c r="Y447" s="311"/>
      <c r="Z447" s="297"/>
      <c r="AA447" s="311"/>
      <c r="AB447" s="311"/>
      <c r="AC447" s="311"/>
      <c r="AD447" s="311"/>
      <c r="AE447" s="312"/>
      <c r="AF447" s="311"/>
      <c r="AG447" s="297"/>
      <c r="AH447" s="311"/>
      <c r="AI447" s="311"/>
      <c r="AJ447" s="311"/>
      <c r="AK447" s="311"/>
      <c r="AL447" s="312"/>
      <c r="AM447" s="311"/>
      <c r="AN447" s="297"/>
      <c r="AO447" s="311"/>
      <c r="AP447" s="311"/>
      <c r="AQ447" s="311"/>
      <c r="AR447" s="311"/>
      <c r="AS447" s="312"/>
      <c r="AT447" s="311"/>
      <c r="AU447" s="297"/>
      <c r="AV447" s="311"/>
      <c r="AW447" s="311"/>
      <c r="AX447" s="311"/>
      <c r="AY447" s="311"/>
      <c r="AZ447" s="312"/>
      <c r="BA447" s="311"/>
      <c r="BB447" s="297"/>
      <c r="BC447" s="311"/>
      <c r="BD447" s="311"/>
      <c r="BE447" s="311"/>
      <c r="BF447" s="311"/>
      <c r="BG447" s="312"/>
      <c r="BH447" s="311"/>
      <c r="BI447" s="297"/>
      <c r="BJ447" s="311"/>
      <c r="BK447" s="311"/>
      <c r="BL447" s="311"/>
      <c r="BM447" s="311"/>
      <c r="BN447" s="312"/>
      <c r="BO447" s="311"/>
      <c r="BP447" s="297"/>
      <c r="BQ447" s="311"/>
      <c r="BR447" s="311"/>
      <c r="BS447" s="311"/>
      <c r="BT447" s="311"/>
      <c r="BU447" s="312"/>
      <c r="BV447" s="311"/>
      <c r="BW447" s="297"/>
      <c r="BX447" s="311"/>
      <c r="BY447" s="311"/>
      <c r="BZ447" s="311"/>
      <c r="CA447" s="311"/>
      <c r="CB447" s="312"/>
      <c r="CC447" s="311"/>
      <c r="CD447" s="297"/>
      <c r="CE447" s="311"/>
      <c r="CF447" s="311"/>
      <c r="CG447" s="311"/>
      <c r="CH447" s="311"/>
      <c r="CI447" s="312"/>
      <c r="CJ447" s="311"/>
      <c r="CK447" s="297"/>
      <c r="CL447" s="311"/>
      <c r="CM447" s="311"/>
      <c r="CN447" s="311"/>
      <c r="CO447" s="311"/>
      <c r="CP447" s="312"/>
      <c r="CQ447" s="311"/>
      <c r="CR447" s="297"/>
      <c r="CS447" s="311"/>
      <c r="CT447" s="311"/>
      <c r="CU447" s="311"/>
      <c r="CV447" s="311"/>
      <c r="CW447" s="312"/>
      <c r="CX447" s="311"/>
      <c r="CY447" s="297"/>
      <c r="CZ447" s="311"/>
      <c r="DA447" s="311"/>
      <c r="DB447" s="311"/>
      <c r="DC447" s="311"/>
      <c r="DD447" s="312"/>
      <c r="DE447" s="311"/>
      <c r="DF447" s="297"/>
      <c r="DG447" s="311"/>
      <c r="DH447" s="311"/>
      <c r="DI447" s="311"/>
      <c r="DJ447" s="311"/>
      <c r="DK447" s="312"/>
      <c r="DL447" s="311"/>
      <c r="DM447" s="297"/>
      <c r="DN447" s="311"/>
      <c r="DO447" s="311"/>
      <c r="DP447" s="311"/>
      <c r="DQ447" s="311"/>
      <c r="DR447" s="312"/>
      <c r="DS447" s="311"/>
      <c r="DT447" s="297"/>
      <c r="DU447" s="311"/>
      <c r="DV447" s="311"/>
      <c r="DW447" s="311"/>
      <c r="DX447" s="311"/>
      <c r="DY447" s="312"/>
      <c r="DZ447" s="311"/>
      <c r="EA447" s="297"/>
      <c r="EB447" s="311"/>
      <c r="EC447" s="311"/>
      <c r="ED447" s="311"/>
      <c r="EE447" s="311"/>
      <c r="EF447" s="312"/>
      <c r="EG447" s="311"/>
      <c r="EH447" s="297"/>
      <c r="EI447" s="311"/>
      <c r="EJ447" s="311"/>
      <c r="EK447" s="311"/>
      <c r="EL447" s="311"/>
      <c r="EM447" s="312"/>
      <c r="EN447" s="311"/>
      <c r="EO447" s="297"/>
      <c r="EP447" s="311"/>
      <c r="EQ447" s="311"/>
      <c r="ER447" s="311"/>
      <c r="ES447" s="311"/>
      <c r="ET447" s="312"/>
      <c r="EU447" s="311"/>
      <c r="EV447" s="297"/>
      <c r="EW447" s="311"/>
      <c r="EX447" s="311"/>
      <c r="EY447" s="311"/>
      <c r="EZ447" s="311"/>
      <c r="FA447" s="312"/>
      <c r="FB447" s="311"/>
      <c r="FC447" s="298"/>
    </row>
    <row r="448" spans="1:159" s="205" customFormat="1" ht="39.9" customHeight="1" x14ac:dyDescent="0.25">
      <c r="A448" s="206"/>
      <c r="B448" s="196"/>
      <c r="C448" s="292"/>
      <c r="D448" s="198"/>
      <c r="E448" s="299"/>
      <c r="F448" s="200"/>
      <c r="G448" s="301"/>
      <c r="H448" s="303"/>
      <c r="I448" s="299"/>
      <c r="J448" s="299"/>
      <c r="K448" s="299"/>
      <c r="L448" s="289"/>
      <c r="M448" s="299"/>
      <c r="N448" s="289"/>
      <c r="O448" s="363" t="str">
        <f>IF(P448="","",IF(OR(I448="",J448=""),"",IF(AND(ISNUMBER(FIND("post-", I448)),J448=ProductCode!$I$12),ProductCode!$F$19,IF(AND(ISNUMBER(FIND("pre-", I448)),J448=ProductCode!$I$12),ProductCode!$F$20,IF(ISNUMBER(FIND("post-", I448)),ProductCode!$F$17,ProductCode!$F$18)))))</f>
        <v/>
      </c>
      <c r="P448" s="295" t="str">
        <f t="shared" si="18"/>
        <v/>
      </c>
      <c r="Q448" s="306"/>
      <c r="R448" s="203"/>
      <c r="S448" s="308" t="str">
        <f t="shared" si="19"/>
        <v/>
      </c>
      <c r="T448" s="311"/>
      <c r="U448" s="311"/>
      <c r="V448" s="311"/>
      <c r="W448" s="311"/>
      <c r="X448" s="312"/>
      <c r="Y448" s="311"/>
      <c r="Z448" s="297"/>
      <c r="AA448" s="311"/>
      <c r="AB448" s="311"/>
      <c r="AC448" s="311"/>
      <c r="AD448" s="311"/>
      <c r="AE448" s="312"/>
      <c r="AF448" s="311"/>
      <c r="AG448" s="297"/>
      <c r="AH448" s="311"/>
      <c r="AI448" s="311"/>
      <c r="AJ448" s="311"/>
      <c r="AK448" s="311"/>
      <c r="AL448" s="312"/>
      <c r="AM448" s="311"/>
      <c r="AN448" s="297"/>
      <c r="AO448" s="311"/>
      <c r="AP448" s="311"/>
      <c r="AQ448" s="311"/>
      <c r="AR448" s="311"/>
      <c r="AS448" s="312"/>
      <c r="AT448" s="311"/>
      <c r="AU448" s="297"/>
      <c r="AV448" s="311"/>
      <c r="AW448" s="311"/>
      <c r="AX448" s="311"/>
      <c r="AY448" s="311"/>
      <c r="AZ448" s="312"/>
      <c r="BA448" s="311"/>
      <c r="BB448" s="297"/>
      <c r="BC448" s="311"/>
      <c r="BD448" s="311"/>
      <c r="BE448" s="311"/>
      <c r="BF448" s="311"/>
      <c r="BG448" s="312"/>
      <c r="BH448" s="311"/>
      <c r="BI448" s="297"/>
      <c r="BJ448" s="311"/>
      <c r="BK448" s="311"/>
      <c r="BL448" s="311"/>
      <c r="BM448" s="311"/>
      <c r="BN448" s="312"/>
      <c r="BO448" s="311"/>
      <c r="BP448" s="297"/>
      <c r="BQ448" s="311"/>
      <c r="BR448" s="311"/>
      <c r="BS448" s="311"/>
      <c r="BT448" s="311"/>
      <c r="BU448" s="312"/>
      <c r="BV448" s="311"/>
      <c r="BW448" s="297"/>
      <c r="BX448" s="311"/>
      <c r="BY448" s="311"/>
      <c r="BZ448" s="311"/>
      <c r="CA448" s="311"/>
      <c r="CB448" s="312"/>
      <c r="CC448" s="311"/>
      <c r="CD448" s="297"/>
      <c r="CE448" s="311"/>
      <c r="CF448" s="311"/>
      <c r="CG448" s="311"/>
      <c r="CH448" s="311"/>
      <c r="CI448" s="312"/>
      <c r="CJ448" s="311"/>
      <c r="CK448" s="297"/>
      <c r="CL448" s="311"/>
      <c r="CM448" s="311"/>
      <c r="CN448" s="311"/>
      <c r="CO448" s="311"/>
      <c r="CP448" s="312"/>
      <c r="CQ448" s="311"/>
      <c r="CR448" s="297"/>
      <c r="CS448" s="311"/>
      <c r="CT448" s="311"/>
      <c r="CU448" s="311"/>
      <c r="CV448" s="311"/>
      <c r="CW448" s="312"/>
      <c r="CX448" s="311"/>
      <c r="CY448" s="297"/>
      <c r="CZ448" s="311"/>
      <c r="DA448" s="311"/>
      <c r="DB448" s="311"/>
      <c r="DC448" s="311"/>
      <c r="DD448" s="312"/>
      <c r="DE448" s="311"/>
      <c r="DF448" s="297"/>
      <c r="DG448" s="311"/>
      <c r="DH448" s="311"/>
      <c r="DI448" s="311"/>
      <c r="DJ448" s="311"/>
      <c r="DK448" s="312"/>
      <c r="DL448" s="311"/>
      <c r="DM448" s="297"/>
      <c r="DN448" s="311"/>
      <c r="DO448" s="311"/>
      <c r="DP448" s="311"/>
      <c r="DQ448" s="311"/>
      <c r="DR448" s="312"/>
      <c r="DS448" s="311"/>
      <c r="DT448" s="297"/>
      <c r="DU448" s="311"/>
      <c r="DV448" s="311"/>
      <c r="DW448" s="311"/>
      <c r="DX448" s="311"/>
      <c r="DY448" s="312"/>
      <c r="DZ448" s="311"/>
      <c r="EA448" s="297"/>
      <c r="EB448" s="311"/>
      <c r="EC448" s="311"/>
      <c r="ED448" s="311"/>
      <c r="EE448" s="311"/>
      <c r="EF448" s="312"/>
      <c r="EG448" s="311"/>
      <c r="EH448" s="297"/>
      <c r="EI448" s="311"/>
      <c r="EJ448" s="311"/>
      <c r="EK448" s="311"/>
      <c r="EL448" s="311"/>
      <c r="EM448" s="312"/>
      <c r="EN448" s="311"/>
      <c r="EO448" s="297"/>
      <c r="EP448" s="311"/>
      <c r="EQ448" s="311"/>
      <c r="ER448" s="311"/>
      <c r="ES448" s="311"/>
      <c r="ET448" s="312"/>
      <c r="EU448" s="311"/>
      <c r="EV448" s="297"/>
      <c r="EW448" s="311"/>
      <c r="EX448" s="311"/>
      <c r="EY448" s="311"/>
      <c r="EZ448" s="311"/>
      <c r="FA448" s="312"/>
      <c r="FB448" s="311"/>
      <c r="FC448" s="298"/>
    </row>
    <row r="449" spans="1:159" s="205" customFormat="1" ht="39.9" customHeight="1" x14ac:dyDescent="0.25">
      <c r="A449" s="206"/>
      <c r="B449" s="196"/>
      <c r="C449" s="292"/>
      <c r="D449" s="198"/>
      <c r="E449" s="299"/>
      <c r="F449" s="200"/>
      <c r="G449" s="301"/>
      <c r="H449" s="303"/>
      <c r="I449" s="299"/>
      <c r="J449" s="299"/>
      <c r="K449" s="299"/>
      <c r="L449" s="289"/>
      <c r="M449" s="299"/>
      <c r="N449" s="289"/>
      <c r="O449" s="363" t="str">
        <f>IF(P449="","",IF(OR(I449="",J449=""),"",IF(AND(ISNUMBER(FIND("post-", I449)),J449=ProductCode!$I$12),ProductCode!$F$19,IF(AND(ISNUMBER(FIND("pre-", I449)),J449=ProductCode!$I$12),ProductCode!$F$20,IF(ISNUMBER(FIND("post-", I449)),ProductCode!$F$17,ProductCode!$F$18)))))</f>
        <v/>
      </c>
      <c r="P449" s="295" t="str">
        <f t="shared" si="18"/>
        <v/>
      </c>
      <c r="Q449" s="306"/>
      <c r="R449" s="203"/>
      <c r="S449" s="308" t="str">
        <f t="shared" si="19"/>
        <v/>
      </c>
      <c r="T449" s="311"/>
      <c r="U449" s="311"/>
      <c r="V449" s="311"/>
      <c r="W449" s="311"/>
      <c r="X449" s="312"/>
      <c r="Y449" s="311"/>
      <c r="Z449" s="297"/>
      <c r="AA449" s="311"/>
      <c r="AB449" s="311"/>
      <c r="AC449" s="311"/>
      <c r="AD449" s="311"/>
      <c r="AE449" s="312"/>
      <c r="AF449" s="311"/>
      <c r="AG449" s="297"/>
      <c r="AH449" s="311"/>
      <c r="AI449" s="311"/>
      <c r="AJ449" s="311"/>
      <c r="AK449" s="311"/>
      <c r="AL449" s="312"/>
      <c r="AM449" s="311"/>
      <c r="AN449" s="297"/>
      <c r="AO449" s="311"/>
      <c r="AP449" s="311"/>
      <c r="AQ449" s="311"/>
      <c r="AR449" s="311"/>
      <c r="AS449" s="312"/>
      <c r="AT449" s="311"/>
      <c r="AU449" s="297"/>
      <c r="AV449" s="311"/>
      <c r="AW449" s="311"/>
      <c r="AX449" s="311"/>
      <c r="AY449" s="311"/>
      <c r="AZ449" s="312"/>
      <c r="BA449" s="311"/>
      <c r="BB449" s="297"/>
      <c r="BC449" s="311"/>
      <c r="BD449" s="311"/>
      <c r="BE449" s="311"/>
      <c r="BF449" s="311"/>
      <c r="BG449" s="312"/>
      <c r="BH449" s="311"/>
      <c r="BI449" s="297"/>
      <c r="BJ449" s="311"/>
      <c r="BK449" s="311"/>
      <c r="BL449" s="311"/>
      <c r="BM449" s="311"/>
      <c r="BN449" s="312"/>
      <c r="BO449" s="311"/>
      <c r="BP449" s="297"/>
      <c r="BQ449" s="311"/>
      <c r="BR449" s="311"/>
      <c r="BS449" s="311"/>
      <c r="BT449" s="311"/>
      <c r="BU449" s="312"/>
      <c r="BV449" s="311"/>
      <c r="BW449" s="297"/>
      <c r="BX449" s="311"/>
      <c r="BY449" s="311"/>
      <c r="BZ449" s="311"/>
      <c r="CA449" s="311"/>
      <c r="CB449" s="312"/>
      <c r="CC449" s="311"/>
      <c r="CD449" s="297"/>
      <c r="CE449" s="311"/>
      <c r="CF449" s="311"/>
      <c r="CG449" s="311"/>
      <c r="CH449" s="311"/>
      <c r="CI449" s="312"/>
      <c r="CJ449" s="311"/>
      <c r="CK449" s="297"/>
      <c r="CL449" s="311"/>
      <c r="CM449" s="311"/>
      <c r="CN449" s="311"/>
      <c r="CO449" s="311"/>
      <c r="CP449" s="312"/>
      <c r="CQ449" s="311"/>
      <c r="CR449" s="297"/>
      <c r="CS449" s="311"/>
      <c r="CT449" s="311"/>
      <c r="CU449" s="311"/>
      <c r="CV449" s="311"/>
      <c r="CW449" s="312"/>
      <c r="CX449" s="311"/>
      <c r="CY449" s="297"/>
      <c r="CZ449" s="311"/>
      <c r="DA449" s="311"/>
      <c r="DB449" s="311"/>
      <c r="DC449" s="311"/>
      <c r="DD449" s="312"/>
      <c r="DE449" s="311"/>
      <c r="DF449" s="297"/>
      <c r="DG449" s="311"/>
      <c r="DH449" s="311"/>
      <c r="DI449" s="311"/>
      <c r="DJ449" s="311"/>
      <c r="DK449" s="312"/>
      <c r="DL449" s="311"/>
      <c r="DM449" s="297"/>
      <c r="DN449" s="311"/>
      <c r="DO449" s="311"/>
      <c r="DP449" s="311"/>
      <c r="DQ449" s="311"/>
      <c r="DR449" s="312"/>
      <c r="DS449" s="311"/>
      <c r="DT449" s="297"/>
      <c r="DU449" s="311"/>
      <c r="DV449" s="311"/>
      <c r="DW449" s="311"/>
      <c r="DX449" s="311"/>
      <c r="DY449" s="312"/>
      <c r="DZ449" s="311"/>
      <c r="EA449" s="297"/>
      <c r="EB449" s="311"/>
      <c r="EC449" s="311"/>
      <c r="ED449" s="311"/>
      <c r="EE449" s="311"/>
      <c r="EF449" s="312"/>
      <c r="EG449" s="311"/>
      <c r="EH449" s="297"/>
      <c r="EI449" s="311"/>
      <c r="EJ449" s="311"/>
      <c r="EK449" s="311"/>
      <c r="EL449" s="311"/>
      <c r="EM449" s="312"/>
      <c r="EN449" s="311"/>
      <c r="EO449" s="297"/>
      <c r="EP449" s="311"/>
      <c r="EQ449" s="311"/>
      <c r="ER449" s="311"/>
      <c r="ES449" s="311"/>
      <c r="ET449" s="312"/>
      <c r="EU449" s="311"/>
      <c r="EV449" s="297"/>
      <c r="EW449" s="311"/>
      <c r="EX449" s="311"/>
      <c r="EY449" s="311"/>
      <c r="EZ449" s="311"/>
      <c r="FA449" s="312"/>
      <c r="FB449" s="311"/>
      <c r="FC449" s="298"/>
    </row>
    <row r="450" spans="1:159" s="205" customFormat="1" ht="39.9" customHeight="1" x14ac:dyDescent="0.25">
      <c r="A450" s="206"/>
      <c r="B450" s="196"/>
      <c r="C450" s="292"/>
      <c r="D450" s="198"/>
      <c r="E450" s="299"/>
      <c r="F450" s="200"/>
      <c r="G450" s="301"/>
      <c r="H450" s="303"/>
      <c r="I450" s="299"/>
      <c r="J450" s="299"/>
      <c r="K450" s="299"/>
      <c r="L450" s="289"/>
      <c r="M450" s="299"/>
      <c r="N450" s="289"/>
      <c r="O450" s="363" t="str">
        <f>IF(P450="","",IF(OR(I450="",J450=""),"",IF(AND(ISNUMBER(FIND("post-", I450)),J450=ProductCode!$I$12),ProductCode!$F$19,IF(AND(ISNUMBER(FIND("pre-", I450)),J450=ProductCode!$I$12),ProductCode!$F$20,IF(ISNUMBER(FIND("post-", I450)),ProductCode!$F$17,ProductCode!$F$18)))))</f>
        <v/>
      </c>
      <c r="P450" s="295" t="str">
        <f t="shared" si="18"/>
        <v/>
      </c>
      <c r="Q450" s="306"/>
      <c r="R450" s="203"/>
      <c r="S450" s="308" t="str">
        <f t="shared" si="19"/>
        <v/>
      </c>
      <c r="T450" s="311"/>
      <c r="U450" s="311"/>
      <c r="V450" s="311"/>
      <c r="W450" s="311"/>
      <c r="X450" s="312"/>
      <c r="Y450" s="311"/>
      <c r="Z450" s="297"/>
      <c r="AA450" s="311"/>
      <c r="AB450" s="311"/>
      <c r="AC450" s="311"/>
      <c r="AD450" s="311"/>
      <c r="AE450" s="312"/>
      <c r="AF450" s="311"/>
      <c r="AG450" s="297"/>
      <c r="AH450" s="311"/>
      <c r="AI450" s="311"/>
      <c r="AJ450" s="311"/>
      <c r="AK450" s="311"/>
      <c r="AL450" s="312"/>
      <c r="AM450" s="311"/>
      <c r="AN450" s="297"/>
      <c r="AO450" s="311"/>
      <c r="AP450" s="311"/>
      <c r="AQ450" s="311"/>
      <c r="AR450" s="311"/>
      <c r="AS450" s="312"/>
      <c r="AT450" s="311"/>
      <c r="AU450" s="297"/>
      <c r="AV450" s="311"/>
      <c r="AW450" s="311"/>
      <c r="AX450" s="311"/>
      <c r="AY450" s="311"/>
      <c r="AZ450" s="312"/>
      <c r="BA450" s="311"/>
      <c r="BB450" s="297"/>
      <c r="BC450" s="311"/>
      <c r="BD450" s="311"/>
      <c r="BE450" s="311"/>
      <c r="BF450" s="311"/>
      <c r="BG450" s="312"/>
      <c r="BH450" s="311"/>
      <c r="BI450" s="297"/>
      <c r="BJ450" s="311"/>
      <c r="BK450" s="311"/>
      <c r="BL450" s="311"/>
      <c r="BM450" s="311"/>
      <c r="BN450" s="312"/>
      <c r="BO450" s="311"/>
      <c r="BP450" s="297"/>
      <c r="BQ450" s="311"/>
      <c r="BR450" s="311"/>
      <c r="BS450" s="311"/>
      <c r="BT450" s="311"/>
      <c r="BU450" s="312"/>
      <c r="BV450" s="311"/>
      <c r="BW450" s="297"/>
      <c r="BX450" s="311"/>
      <c r="BY450" s="311"/>
      <c r="BZ450" s="311"/>
      <c r="CA450" s="311"/>
      <c r="CB450" s="312"/>
      <c r="CC450" s="311"/>
      <c r="CD450" s="297"/>
      <c r="CE450" s="311"/>
      <c r="CF450" s="311"/>
      <c r="CG450" s="311"/>
      <c r="CH450" s="311"/>
      <c r="CI450" s="312"/>
      <c r="CJ450" s="311"/>
      <c r="CK450" s="297"/>
      <c r="CL450" s="311"/>
      <c r="CM450" s="311"/>
      <c r="CN450" s="311"/>
      <c r="CO450" s="311"/>
      <c r="CP450" s="312"/>
      <c r="CQ450" s="311"/>
      <c r="CR450" s="297"/>
      <c r="CS450" s="311"/>
      <c r="CT450" s="311"/>
      <c r="CU450" s="311"/>
      <c r="CV450" s="311"/>
      <c r="CW450" s="312"/>
      <c r="CX450" s="311"/>
      <c r="CY450" s="297"/>
      <c r="CZ450" s="311"/>
      <c r="DA450" s="311"/>
      <c r="DB450" s="311"/>
      <c r="DC450" s="311"/>
      <c r="DD450" s="312"/>
      <c r="DE450" s="311"/>
      <c r="DF450" s="297"/>
      <c r="DG450" s="311"/>
      <c r="DH450" s="311"/>
      <c r="DI450" s="311"/>
      <c r="DJ450" s="311"/>
      <c r="DK450" s="312"/>
      <c r="DL450" s="311"/>
      <c r="DM450" s="297"/>
      <c r="DN450" s="311"/>
      <c r="DO450" s="311"/>
      <c r="DP450" s="311"/>
      <c r="DQ450" s="311"/>
      <c r="DR450" s="312"/>
      <c r="DS450" s="311"/>
      <c r="DT450" s="297"/>
      <c r="DU450" s="311"/>
      <c r="DV450" s="311"/>
      <c r="DW450" s="311"/>
      <c r="DX450" s="311"/>
      <c r="DY450" s="312"/>
      <c r="DZ450" s="311"/>
      <c r="EA450" s="297"/>
      <c r="EB450" s="311"/>
      <c r="EC450" s="311"/>
      <c r="ED450" s="311"/>
      <c r="EE450" s="311"/>
      <c r="EF450" s="312"/>
      <c r="EG450" s="311"/>
      <c r="EH450" s="297"/>
      <c r="EI450" s="311"/>
      <c r="EJ450" s="311"/>
      <c r="EK450" s="311"/>
      <c r="EL450" s="311"/>
      <c r="EM450" s="312"/>
      <c r="EN450" s="311"/>
      <c r="EO450" s="297"/>
      <c r="EP450" s="311"/>
      <c r="EQ450" s="311"/>
      <c r="ER450" s="311"/>
      <c r="ES450" s="311"/>
      <c r="ET450" s="312"/>
      <c r="EU450" s="311"/>
      <c r="EV450" s="297"/>
      <c r="EW450" s="311"/>
      <c r="EX450" s="311"/>
      <c r="EY450" s="311"/>
      <c r="EZ450" s="311"/>
      <c r="FA450" s="312"/>
      <c r="FB450" s="311"/>
      <c r="FC450" s="298"/>
    </row>
    <row r="451" spans="1:159" s="205" customFormat="1" ht="39.9" customHeight="1" x14ac:dyDescent="0.25">
      <c r="A451" s="206"/>
      <c r="B451" s="196"/>
      <c r="C451" s="292"/>
      <c r="D451" s="198"/>
      <c r="E451" s="299"/>
      <c r="F451" s="200"/>
      <c r="G451" s="301"/>
      <c r="H451" s="303"/>
      <c r="I451" s="299"/>
      <c r="J451" s="299"/>
      <c r="K451" s="299"/>
      <c r="L451" s="289"/>
      <c r="M451" s="299"/>
      <c r="N451" s="289"/>
      <c r="O451" s="363" t="str">
        <f>IF(P451="","",IF(OR(I451="",J451=""),"",IF(AND(ISNUMBER(FIND("post-", I451)),J451=ProductCode!$I$12),ProductCode!$F$19,IF(AND(ISNUMBER(FIND("pre-", I451)),J451=ProductCode!$I$12),ProductCode!$F$20,IF(ISNUMBER(FIND("post-", I451)),ProductCode!$F$17,ProductCode!$F$18)))))</f>
        <v/>
      </c>
      <c r="P451" s="295" t="str">
        <f t="shared" si="18"/>
        <v/>
      </c>
      <c r="Q451" s="306"/>
      <c r="R451" s="203"/>
      <c r="S451" s="308" t="str">
        <f t="shared" si="19"/>
        <v/>
      </c>
      <c r="T451" s="311"/>
      <c r="U451" s="311"/>
      <c r="V451" s="311"/>
      <c r="W451" s="311"/>
      <c r="X451" s="312"/>
      <c r="Y451" s="311"/>
      <c r="Z451" s="297"/>
      <c r="AA451" s="311"/>
      <c r="AB451" s="311"/>
      <c r="AC451" s="311"/>
      <c r="AD451" s="311"/>
      <c r="AE451" s="312"/>
      <c r="AF451" s="311"/>
      <c r="AG451" s="297"/>
      <c r="AH451" s="311"/>
      <c r="AI451" s="311"/>
      <c r="AJ451" s="311"/>
      <c r="AK451" s="311"/>
      <c r="AL451" s="312"/>
      <c r="AM451" s="311"/>
      <c r="AN451" s="297"/>
      <c r="AO451" s="311"/>
      <c r="AP451" s="311"/>
      <c r="AQ451" s="311"/>
      <c r="AR451" s="311"/>
      <c r="AS451" s="312"/>
      <c r="AT451" s="311"/>
      <c r="AU451" s="297"/>
      <c r="AV451" s="311"/>
      <c r="AW451" s="311"/>
      <c r="AX451" s="311"/>
      <c r="AY451" s="311"/>
      <c r="AZ451" s="312"/>
      <c r="BA451" s="311"/>
      <c r="BB451" s="297"/>
      <c r="BC451" s="311"/>
      <c r="BD451" s="311"/>
      <c r="BE451" s="311"/>
      <c r="BF451" s="311"/>
      <c r="BG451" s="312"/>
      <c r="BH451" s="311"/>
      <c r="BI451" s="297"/>
      <c r="BJ451" s="311"/>
      <c r="BK451" s="311"/>
      <c r="BL451" s="311"/>
      <c r="BM451" s="311"/>
      <c r="BN451" s="312"/>
      <c r="BO451" s="311"/>
      <c r="BP451" s="297"/>
      <c r="BQ451" s="311"/>
      <c r="BR451" s="311"/>
      <c r="BS451" s="311"/>
      <c r="BT451" s="311"/>
      <c r="BU451" s="312"/>
      <c r="BV451" s="311"/>
      <c r="BW451" s="297"/>
      <c r="BX451" s="311"/>
      <c r="BY451" s="311"/>
      <c r="BZ451" s="311"/>
      <c r="CA451" s="311"/>
      <c r="CB451" s="312"/>
      <c r="CC451" s="311"/>
      <c r="CD451" s="297"/>
      <c r="CE451" s="311"/>
      <c r="CF451" s="311"/>
      <c r="CG451" s="311"/>
      <c r="CH451" s="311"/>
      <c r="CI451" s="312"/>
      <c r="CJ451" s="311"/>
      <c r="CK451" s="297"/>
      <c r="CL451" s="311"/>
      <c r="CM451" s="311"/>
      <c r="CN451" s="311"/>
      <c r="CO451" s="311"/>
      <c r="CP451" s="312"/>
      <c r="CQ451" s="311"/>
      <c r="CR451" s="297"/>
      <c r="CS451" s="311"/>
      <c r="CT451" s="311"/>
      <c r="CU451" s="311"/>
      <c r="CV451" s="311"/>
      <c r="CW451" s="312"/>
      <c r="CX451" s="311"/>
      <c r="CY451" s="297"/>
      <c r="CZ451" s="311"/>
      <c r="DA451" s="311"/>
      <c r="DB451" s="311"/>
      <c r="DC451" s="311"/>
      <c r="DD451" s="312"/>
      <c r="DE451" s="311"/>
      <c r="DF451" s="297"/>
      <c r="DG451" s="311"/>
      <c r="DH451" s="311"/>
      <c r="DI451" s="311"/>
      <c r="DJ451" s="311"/>
      <c r="DK451" s="312"/>
      <c r="DL451" s="311"/>
      <c r="DM451" s="297"/>
      <c r="DN451" s="311"/>
      <c r="DO451" s="311"/>
      <c r="DP451" s="311"/>
      <c r="DQ451" s="311"/>
      <c r="DR451" s="312"/>
      <c r="DS451" s="311"/>
      <c r="DT451" s="297"/>
      <c r="DU451" s="311"/>
      <c r="DV451" s="311"/>
      <c r="DW451" s="311"/>
      <c r="DX451" s="311"/>
      <c r="DY451" s="312"/>
      <c r="DZ451" s="311"/>
      <c r="EA451" s="297"/>
      <c r="EB451" s="311"/>
      <c r="EC451" s="311"/>
      <c r="ED451" s="311"/>
      <c r="EE451" s="311"/>
      <c r="EF451" s="312"/>
      <c r="EG451" s="311"/>
      <c r="EH451" s="297"/>
      <c r="EI451" s="311"/>
      <c r="EJ451" s="311"/>
      <c r="EK451" s="311"/>
      <c r="EL451" s="311"/>
      <c r="EM451" s="312"/>
      <c r="EN451" s="311"/>
      <c r="EO451" s="297"/>
      <c r="EP451" s="311"/>
      <c r="EQ451" s="311"/>
      <c r="ER451" s="311"/>
      <c r="ES451" s="311"/>
      <c r="ET451" s="312"/>
      <c r="EU451" s="311"/>
      <c r="EV451" s="297"/>
      <c r="EW451" s="311"/>
      <c r="EX451" s="311"/>
      <c r="EY451" s="311"/>
      <c r="EZ451" s="311"/>
      <c r="FA451" s="312"/>
      <c r="FB451" s="311"/>
      <c r="FC451" s="298"/>
    </row>
    <row r="452" spans="1:159" s="205" customFormat="1" ht="39.9" customHeight="1" x14ac:dyDescent="0.25">
      <c r="A452" s="206"/>
      <c r="B452" s="196"/>
      <c r="C452" s="292"/>
      <c r="D452" s="198"/>
      <c r="E452" s="299"/>
      <c r="F452" s="200"/>
      <c r="G452" s="301"/>
      <c r="H452" s="303"/>
      <c r="I452" s="299"/>
      <c r="J452" s="299"/>
      <c r="K452" s="299"/>
      <c r="L452" s="289"/>
      <c r="M452" s="299"/>
      <c r="N452" s="289"/>
      <c r="O452" s="363" t="str">
        <f>IF(P452="","",IF(OR(I452="",J452=""),"",IF(AND(ISNUMBER(FIND("post-", I452)),J452=ProductCode!$I$12),ProductCode!$F$19,IF(AND(ISNUMBER(FIND("pre-", I452)),J452=ProductCode!$I$12),ProductCode!$F$20,IF(ISNUMBER(FIND("post-", I452)),ProductCode!$F$17,ProductCode!$F$18)))))</f>
        <v/>
      </c>
      <c r="P452" s="295" t="str">
        <f t="shared" si="18"/>
        <v/>
      </c>
      <c r="Q452" s="306"/>
      <c r="R452" s="203"/>
      <c r="S452" s="308" t="str">
        <f t="shared" si="19"/>
        <v/>
      </c>
      <c r="T452" s="311"/>
      <c r="U452" s="311"/>
      <c r="V452" s="311"/>
      <c r="W452" s="311"/>
      <c r="X452" s="312"/>
      <c r="Y452" s="311"/>
      <c r="Z452" s="297"/>
      <c r="AA452" s="311"/>
      <c r="AB452" s="311"/>
      <c r="AC452" s="311"/>
      <c r="AD452" s="311"/>
      <c r="AE452" s="312"/>
      <c r="AF452" s="311"/>
      <c r="AG452" s="297"/>
      <c r="AH452" s="311"/>
      <c r="AI452" s="311"/>
      <c r="AJ452" s="311"/>
      <c r="AK452" s="311"/>
      <c r="AL452" s="312"/>
      <c r="AM452" s="311"/>
      <c r="AN452" s="297"/>
      <c r="AO452" s="311"/>
      <c r="AP452" s="311"/>
      <c r="AQ452" s="311"/>
      <c r="AR452" s="311"/>
      <c r="AS452" s="312"/>
      <c r="AT452" s="311"/>
      <c r="AU452" s="297"/>
      <c r="AV452" s="311"/>
      <c r="AW452" s="311"/>
      <c r="AX452" s="311"/>
      <c r="AY452" s="311"/>
      <c r="AZ452" s="312"/>
      <c r="BA452" s="311"/>
      <c r="BB452" s="297"/>
      <c r="BC452" s="311"/>
      <c r="BD452" s="311"/>
      <c r="BE452" s="311"/>
      <c r="BF452" s="311"/>
      <c r="BG452" s="312"/>
      <c r="BH452" s="311"/>
      <c r="BI452" s="297"/>
      <c r="BJ452" s="311"/>
      <c r="BK452" s="311"/>
      <c r="BL452" s="311"/>
      <c r="BM452" s="311"/>
      <c r="BN452" s="312"/>
      <c r="BO452" s="311"/>
      <c r="BP452" s="297"/>
      <c r="BQ452" s="311"/>
      <c r="BR452" s="311"/>
      <c r="BS452" s="311"/>
      <c r="BT452" s="311"/>
      <c r="BU452" s="312"/>
      <c r="BV452" s="311"/>
      <c r="BW452" s="297"/>
      <c r="BX452" s="311"/>
      <c r="BY452" s="311"/>
      <c r="BZ452" s="311"/>
      <c r="CA452" s="311"/>
      <c r="CB452" s="312"/>
      <c r="CC452" s="311"/>
      <c r="CD452" s="297"/>
      <c r="CE452" s="311"/>
      <c r="CF452" s="311"/>
      <c r="CG452" s="311"/>
      <c r="CH452" s="311"/>
      <c r="CI452" s="312"/>
      <c r="CJ452" s="311"/>
      <c r="CK452" s="297"/>
      <c r="CL452" s="311"/>
      <c r="CM452" s="311"/>
      <c r="CN452" s="311"/>
      <c r="CO452" s="311"/>
      <c r="CP452" s="312"/>
      <c r="CQ452" s="311"/>
      <c r="CR452" s="297"/>
      <c r="CS452" s="311"/>
      <c r="CT452" s="311"/>
      <c r="CU452" s="311"/>
      <c r="CV452" s="311"/>
      <c r="CW452" s="312"/>
      <c r="CX452" s="311"/>
      <c r="CY452" s="297"/>
      <c r="CZ452" s="311"/>
      <c r="DA452" s="311"/>
      <c r="DB452" s="311"/>
      <c r="DC452" s="311"/>
      <c r="DD452" s="312"/>
      <c r="DE452" s="311"/>
      <c r="DF452" s="297"/>
      <c r="DG452" s="311"/>
      <c r="DH452" s="311"/>
      <c r="DI452" s="311"/>
      <c r="DJ452" s="311"/>
      <c r="DK452" s="312"/>
      <c r="DL452" s="311"/>
      <c r="DM452" s="297"/>
      <c r="DN452" s="311"/>
      <c r="DO452" s="311"/>
      <c r="DP452" s="311"/>
      <c r="DQ452" s="311"/>
      <c r="DR452" s="312"/>
      <c r="DS452" s="311"/>
      <c r="DT452" s="297"/>
      <c r="DU452" s="311"/>
      <c r="DV452" s="311"/>
      <c r="DW452" s="311"/>
      <c r="DX452" s="311"/>
      <c r="DY452" s="312"/>
      <c r="DZ452" s="311"/>
      <c r="EA452" s="297"/>
      <c r="EB452" s="311"/>
      <c r="EC452" s="311"/>
      <c r="ED452" s="311"/>
      <c r="EE452" s="311"/>
      <c r="EF452" s="312"/>
      <c r="EG452" s="311"/>
      <c r="EH452" s="297"/>
      <c r="EI452" s="311"/>
      <c r="EJ452" s="311"/>
      <c r="EK452" s="311"/>
      <c r="EL452" s="311"/>
      <c r="EM452" s="312"/>
      <c r="EN452" s="311"/>
      <c r="EO452" s="297"/>
      <c r="EP452" s="311"/>
      <c r="EQ452" s="311"/>
      <c r="ER452" s="311"/>
      <c r="ES452" s="311"/>
      <c r="ET452" s="312"/>
      <c r="EU452" s="311"/>
      <c r="EV452" s="297"/>
      <c r="EW452" s="311"/>
      <c r="EX452" s="311"/>
      <c r="EY452" s="311"/>
      <c r="EZ452" s="311"/>
      <c r="FA452" s="312"/>
      <c r="FB452" s="311"/>
      <c r="FC452" s="298"/>
    </row>
    <row r="453" spans="1:159" s="205" customFormat="1" ht="39.9" customHeight="1" x14ac:dyDescent="0.25">
      <c r="A453" s="206"/>
      <c r="B453" s="196"/>
      <c r="C453" s="292"/>
      <c r="D453" s="198"/>
      <c r="E453" s="299"/>
      <c r="F453" s="200"/>
      <c r="G453" s="301"/>
      <c r="H453" s="303"/>
      <c r="I453" s="299"/>
      <c r="J453" s="299"/>
      <c r="K453" s="299"/>
      <c r="L453" s="289"/>
      <c r="M453" s="299"/>
      <c r="N453" s="289"/>
      <c r="O453" s="363" t="str">
        <f>IF(P453="","",IF(OR(I453="",J453=""),"",IF(AND(ISNUMBER(FIND("post-", I453)),J453=ProductCode!$I$12),ProductCode!$F$19,IF(AND(ISNUMBER(FIND("pre-", I453)),J453=ProductCode!$I$12),ProductCode!$F$20,IF(ISNUMBER(FIND("post-", I453)),ProductCode!$F$17,ProductCode!$F$18)))))</f>
        <v/>
      </c>
      <c r="P453" s="295" t="str">
        <f t="shared" si="18"/>
        <v/>
      </c>
      <c r="Q453" s="306"/>
      <c r="R453" s="203"/>
      <c r="S453" s="308" t="str">
        <f t="shared" si="19"/>
        <v/>
      </c>
      <c r="T453" s="311"/>
      <c r="U453" s="311"/>
      <c r="V453" s="311"/>
      <c r="W453" s="311"/>
      <c r="X453" s="312"/>
      <c r="Y453" s="311"/>
      <c r="Z453" s="297"/>
      <c r="AA453" s="311"/>
      <c r="AB453" s="311"/>
      <c r="AC453" s="311"/>
      <c r="AD453" s="311"/>
      <c r="AE453" s="312"/>
      <c r="AF453" s="311"/>
      <c r="AG453" s="297"/>
      <c r="AH453" s="311"/>
      <c r="AI453" s="311"/>
      <c r="AJ453" s="311"/>
      <c r="AK453" s="311"/>
      <c r="AL453" s="312"/>
      <c r="AM453" s="311"/>
      <c r="AN453" s="297"/>
      <c r="AO453" s="311"/>
      <c r="AP453" s="311"/>
      <c r="AQ453" s="311"/>
      <c r="AR453" s="311"/>
      <c r="AS453" s="312"/>
      <c r="AT453" s="311"/>
      <c r="AU453" s="297"/>
      <c r="AV453" s="311"/>
      <c r="AW453" s="311"/>
      <c r="AX453" s="311"/>
      <c r="AY453" s="311"/>
      <c r="AZ453" s="312"/>
      <c r="BA453" s="311"/>
      <c r="BB453" s="297"/>
      <c r="BC453" s="311"/>
      <c r="BD453" s="311"/>
      <c r="BE453" s="311"/>
      <c r="BF453" s="311"/>
      <c r="BG453" s="312"/>
      <c r="BH453" s="311"/>
      <c r="BI453" s="297"/>
      <c r="BJ453" s="311"/>
      <c r="BK453" s="311"/>
      <c r="BL453" s="311"/>
      <c r="BM453" s="311"/>
      <c r="BN453" s="312"/>
      <c r="BO453" s="311"/>
      <c r="BP453" s="297"/>
      <c r="BQ453" s="311"/>
      <c r="BR453" s="311"/>
      <c r="BS453" s="311"/>
      <c r="BT453" s="311"/>
      <c r="BU453" s="312"/>
      <c r="BV453" s="311"/>
      <c r="BW453" s="297"/>
      <c r="BX453" s="311"/>
      <c r="BY453" s="311"/>
      <c r="BZ453" s="311"/>
      <c r="CA453" s="311"/>
      <c r="CB453" s="312"/>
      <c r="CC453" s="311"/>
      <c r="CD453" s="297"/>
      <c r="CE453" s="311"/>
      <c r="CF453" s="311"/>
      <c r="CG453" s="311"/>
      <c r="CH453" s="311"/>
      <c r="CI453" s="312"/>
      <c r="CJ453" s="311"/>
      <c r="CK453" s="297"/>
      <c r="CL453" s="311"/>
      <c r="CM453" s="311"/>
      <c r="CN453" s="311"/>
      <c r="CO453" s="311"/>
      <c r="CP453" s="312"/>
      <c r="CQ453" s="311"/>
      <c r="CR453" s="297"/>
      <c r="CS453" s="311"/>
      <c r="CT453" s="311"/>
      <c r="CU453" s="311"/>
      <c r="CV453" s="311"/>
      <c r="CW453" s="312"/>
      <c r="CX453" s="311"/>
      <c r="CY453" s="297"/>
      <c r="CZ453" s="311"/>
      <c r="DA453" s="311"/>
      <c r="DB453" s="311"/>
      <c r="DC453" s="311"/>
      <c r="DD453" s="312"/>
      <c r="DE453" s="311"/>
      <c r="DF453" s="297"/>
      <c r="DG453" s="311"/>
      <c r="DH453" s="311"/>
      <c r="DI453" s="311"/>
      <c r="DJ453" s="311"/>
      <c r="DK453" s="312"/>
      <c r="DL453" s="311"/>
      <c r="DM453" s="297"/>
      <c r="DN453" s="311"/>
      <c r="DO453" s="311"/>
      <c r="DP453" s="311"/>
      <c r="DQ453" s="311"/>
      <c r="DR453" s="312"/>
      <c r="DS453" s="311"/>
      <c r="DT453" s="297"/>
      <c r="DU453" s="311"/>
      <c r="DV453" s="311"/>
      <c r="DW453" s="311"/>
      <c r="DX453" s="311"/>
      <c r="DY453" s="312"/>
      <c r="DZ453" s="311"/>
      <c r="EA453" s="297"/>
      <c r="EB453" s="311"/>
      <c r="EC453" s="311"/>
      <c r="ED453" s="311"/>
      <c r="EE453" s="311"/>
      <c r="EF453" s="312"/>
      <c r="EG453" s="311"/>
      <c r="EH453" s="297"/>
      <c r="EI453" s="311"/>
      <c r="EJ453" s="311"/>
      <c r="EK453" s="311"/>
      <c r="EL453" s="311"/>
      <c r="EM453" s="312"/>
      <c r="EN453" s="311"/>
      <c r="EO453" s="297"/>
      <c r="EP453" s="311"/>
      <c r="EQ453" s="311"/>
      <c r="ER453" s="311"/>
      <c r="ES453" s="311"/>
      <c r="ET453" s="312"/>
      <c r="EU453" s="311"/>
      <c r="EV453" s="297"/>
      <c r="EW453" s="311"/>
      <c r="EX453" s="311"/>
      <c r="EY453" s="311"/>
      <c r="EZ453" s="311"/>
      <c r="FA453" s="312"/>
      <c r="FB453" s="311"/>
      <c r="FC453" s="298"/>
    </row>
    <row r="454" spans="1:159" s="205" customFormat="1" ht="39.9" customHeight="1" x14ac:dyDescent="0.25">
      <c r="A454" s="206"/>
      <c r="B454" s="196"/>
      <c r="C454" s="292"/>
      <c r="D454" s="198"/>
      <c r="E454" s="299"/>
      <c r="F454" s="200"/>
      <c r="G454" s="301"/>
      <c r="H454" s="303"/>
      <c r="I454" s="299"/>
      <c r="J454" s="299"/>
      <c r="K454" s="299"/>
      <c r="L454" s="289"/>
      <c r="M454" s="299"/>
      <c r="N454" s="289"/>
      <c r="O454" s="363" t="str">
        <f>IF(P454="","",IF(OR(I454="",J454=""),"",IF(AND(ISNUMBER(FIND("post-", I454)),J454=ProductCode!$I$12),ProductCode!$F$19,IF(AND(ISNUMBER(FIND("pre-", I454)),J454=ProductCode!$I$12),ProductCode!$F$20,IF(ISNUMBER(FIND("post-", I454)),ProductCode!$F$17,ProductCode!$F$18)))))</f>
        <v/>
      </c>
      <c r="P454" s="295" t="str">
        <f t="shared" si="18"/>
        <v/>
      </c>
      <c r="Q454" s="306"/>
      <c r="R454" s="203"/>
      <c r="S454" s="308" t="str">
        <f t="shared" si="19"/>
        <v/>
      </c>
      <c r="T454" s="311"/>
      <c r="U454" s="311"/>
      <c r="V454" s="311"/>
      <c r="W454" s="311"/>
      <c r="X454" s="312"/>
      <c r="Y454" s="311"/>
      <c r="Z454" s="297"/>
      <c r="AA454" s="311"/>
      <c r="AB454" s="311"/>
      <c r="AC454" s="311"/>
      <c r="AD454" s="311"/>
      <c r="AE454" s="312"/>
      <c r="AF454" s="311"/>
      <c r="AG454" s="297"/>
      <c r="AH454" s="311"/>
      <c r="AI454" s="311"/>
      <c r="AJ454" s="311"/>
      <c r="AK454" s="311"/>
      <c r="AL454" s="312"/>
      <c r="AM454" s="311"/>
      <c r="AN454" s="297"/>
      <c r="AO454" s="311"/>
      <c r="AP454" s="311"/>
      <c r="AQ454" s="311"/>
      <c r="AR454" s="311"/>
      <c r="AS454" s="312"/>
      <c r="AT454" s="311"/>
      <c r="AU454" s="297"/>
      <c r="AV454" s="311"/>
      <c r="AW454" s="311"/>
      <c r="AX454" s="311"/>
      <c r="AY454" s="311"/>
      <c r="AZ454" s="312"/>
      <c r="BA454" s="311"/>
      <c r="BB454" s="297"/>
      <c r="BC454" s="311"/>
      <c r="BD454" s="311"/>
      <c r="BE454" s="311"/>
      <c r="BF454" s="311"/>
      <c r="BG454" s="312"/>
      <c r="BH454" s="311"/>
      <c r="BI454" s="297"/>
      <c r="BJ454" s="311"/>
      <c r="BK454" s="311"/>
      <c r="BL454" s="311"/>
      <c r="BM454" s="311"/>
      <c r="BN454" s="312"/>
      <c r="BO454" s="311"/>
      <c r="BP454" s="297"/>
      <c r="BQ454" s="311"/>
      <c r="BR454" s="311"/>
      <c r="BS454" s="311"/>
      <c r="BT454" s="311"/>
      <c r="BU454" s="312"/>
      <c r="BV454" s="311"/>
      <c r="BW454" s="297"/>
      <c r="BX454" s="311"/>
      <c r="BY454" s="311"/>
      <c r="BZ454" s="311"/>
      <c r="CA454" s="311"/>
      <c r="CB454" s="312"/>
      <c r="CC454" s="311"/>
      <c r="CD454" s="297"/>
      <c r="CE454" s="311"/>
      <c r="CF454" s="311"/>
      <c r="CG454" s="311"/>
      <c r="CH454" s="311"/>
      <c r="CI454" s="312"/>
      <c r="CJ454" s="311"/>
      <c r="CK454" s="297"/>
      <c r="CL454" s="311"/>
      <c r="CM454" s="311"/>
      <c r="CN454" s="311"/>
      <c r="CO454" s="311"/>
      <c r="CP454" s="312"/>
      <c r="CQ454" s="311"/>
      <c r="CR454" s="297"/>
      <c r="CS454" s="311"/>
      <c r="CT454" s="311"/>
      <c r="CU454" s="311"/>
      <c r="CV454" s="311"/>
      <c r="CW454" s="312"/>
      <c r="CX454" s="311"/>
      <c r="CY454" s="297"/>
      <c r="CZ454" s="311"/>
      <c r="DA454" s="311"/>
      <c r="DB454" s="311"/>
      <c r="DC454" s="311"/>
      <c r="DD454" s="312"/>
      <c r="DE454" s="311"/>
      <c r="DF454" s="297"/>
      <c r="DG454" s="311"/>
      <c r="DH454" s="311"/>
      <c r="DI454" s="311"/>
      <c r="DJ454" s="311"/>
      <c r="DK454" s="312"/>
      <c r="DL454" s="311"/>
      <c r="DM454" s="297"/>
      <c r="DN454" s="311"/>
      <c r="DO454" s="311"/>
      <c r="DP454" s="311"/>
      <c r="DQ454" s="311"/>
      <c r="DR454" s="312"/>
      <c r="DS454" s="311"/>
      <c r="DT454" s="297"/>
      <c r="DU454" s="311"/>
      <c r="DV454" s="311"/>
      <c r="DW454" s="311"/>
      <c r="DX454" s="311"/>
      <c r="DY454" s="312"/>
      <c r="DZ454" s="311"/>
      <c r="EA454" s="297"/>
      <c r="EB454" s="311"/>
      <c r="EC454" s="311"/>
      <c r="ED454" s="311"/>
      <c r="EE454" s="311"/>
      <c r="EF454" s="312"/>
      <c r="EG454" s="311"/>
      <c r="EH454" s="297"/>
      <c r="EI454" s="311"/>
      <c r="EJ454" s="311"/>
      <c r="EK454" s="311"/>
      <c r="EL454" s="311"/>
      <c r="EM454" s="312"/>
      <c r="EN454" s="311"/>
      <c r="EO454" s="297"/>
      <c r="EP454" s="311"/>
      <c r="EQ454" s="311"/>
      <c r="ER454" s="311"/>
      <c r="ES454" s="311"/>
      <c r="ET454" s="312"/>
      <c r="EU454" s="311"/>
      <c r="EV454" s="297"/>
      <c r="EW454" s="311"/>
      <c r="EX454" s="311"/>
      <c r="EY454" s="311"/>
      <c r="EZ454" s="311"/>
      <c r="FA454" s="312"/>
      <c r="FB454" s="311"/>
      <c r="FC454" s="298"/>
    </row>
    <row r="455" spans="1:159" s="205" customFormat="1" ht="39.9" customHeight="1" x14ac:dyDescent="0.25">
      <c r="A455" s="206"/>
      <c r="B455" s="196"/>
      <c r="C455" s="292"/>
      <c r="D455" s="198"/>
      <c r="E455" s="299"/>
      <c r="F455" s="200"/>
      <c r="G455" s="301"/>
      <c r="H455" s="303"/>
      <c r="I455" s="299"/>
      <c r="J455" s="299"/>
      <c r="K455" s="299"/>
      <c r="L455" s="289"/>
      <c r="M455" s="299"/>
      <c r="N455" s="289"/>
      <c r="O455" s="363" t="str">
        <f>IF(P455="","",IF(OR(I455="",J455=""),"",IF(AND(ISNUMBER(FIND("post-", I455)),J455=ProductCode!$I$12),ProductCode!$F$19,IF(AND(ISNUMBER(FIND("pre-", I455)),J455=ProductCode!$I$12),ProductCode!$F$20,IF(ISNUMBER(FIND("post-", I455)),ProductCode!$F$17,ProductCode!$F$18)))))</f>
        <v/>
      </c>
      <c r="P455" s="295" t="str">
        <f t="shared" si="18"/>
        <v/>
      </c>
      <c r="Q455" s="306"/>
      <c r="R455" s="203"/>
      <c r="S455" s="308" t="str">
        <f t="shared" si="19"/>
        <v/>
      </c>
      <c r="T455" s="311"/>
      <c r="U455" s="311"/>
      <c r="V455" s="311"/>
      <c r="W455" s="311"/>
      <c r="X455" s="312"/>
      <c r="Y455" s="311"/>
      <c r="Z455" s="297"/>
      <c r="AA455" s="311"/>
      <c r="AB455" s="311"/>
      <c r="AC455" s="311"/>
      <c r="AD455" s="311"/>
      <c r="AE455" s="312"/>
      <c r="AF455" s="311"/>
      <c r="AG455" s="297"/>
      <c r="AH455" s="311"/>
      <c r="AI455" s="311"/>
      <c r="AJ455" s="311"/>
      <c r="AK455" s="311"/>
      <c r="AL455" s="312"/>
      <c r="AM455" s="311"/>
      <c r="AN455" s="297"/>
      <c r="AO455" s="311"/>
      <c r="AP455" s="311"/>
      <c r="AQ455" s="311"/>
      <c r="AR455" s="311"/>
      <c r="AS455" s="312"/>
      <c r="AT455" s="311"/>
      <c r="AU455" s="297"/>
      <c r="AV455" s="311"/>
      <c r="AW455" s="311"/>
      <c r="AX455" s="311"/>
      <c r="AY455" s="311"/>
      <c r="AZ455" s="312"/>
      <c r="BA455" s="311"/>
      <c r="BB455" s="297"/>
      <c r="BC455" s="311"/>
      <c r="BD455" s="311"/>
      <c r="BE455" s="311"/>
      <c r="BF455" s="311"/>
      <c r="BG455" s="312"/>
      <c r="BH455" s="311"/>
      <c r="BI455" s="297"/>
      <c r="BJ455" s="311"/>
      <c r="BK455" s="311"/>
      <c r="BL455" s="311"/>
      <c r="BM455" s="311"/>
      <c r="BN455" s="312"/>
      <c r="BO455" s="311"/>
      <c r="BP455" s="297"/>
      <c r="BQ455" s="311"/>
      <c r="BR455" s="311"/>
      <c r="BS455" s="311"/>
      <c r="BT455" s="311"/>
      <c r="BU455" s="312"/>
      <c r="BV455" s="311"/>
      <c r="BW455" s="297"/>
      <c r="BX455" s="311"/>
      <c r="BY455" s="311"/>
      <c r="BZ455" s="311"/>
      <c r="CA455" s="311"/>
      <c r="CB455" s="312"/>
      <c r="CC455" s="311"/>
      <c r="CD455" s="297"/>
      <c r="CE455" s="311"/>
      <c r="CF455" s="311"/>
      <c r="CG455" s="311"/>
      <c r="CH455" s="311"/>
      <c r="CI455" s="312"/>
      <c r="CJ455" s="311"/>
      <c r="CK455" s="297"/>
      <c r="CL455" s="311"/>
      <c r="CM455" s="311"/>
      <c r="CN455" s="311"/>
      <c r="CO455" s="311"/>
      <c r="CP455" s="312"/>
      <c r="CQ455" s="311"/>
      <c r="CR455" s="297"/>
      <c r="CS455" s="311"/>
      <c r="CT455" s="311"/>
      <c r="CU455" s="311"/>
      <c r="CV455" s="311"/>
      <c r="CW455" s="312"/>
      <c r="CX455" s="311"/>
      <c r="CY455" s="297"/>
      <c r="CZ455" s="311"/>
      <c r="DA455" s="311"/>
      <c r="DB455" s="311"/>
      <c r="DC455" s="311"/>
      <c r="DD455" s="312"/>
      <c r="DE455" s="311"/>
      <c r="DF455" s="297"/>
      <c r="DG455" s="311"/>
      <c r="DH455" s="311"/>
      <c r="DI455" s="311"/>
      <c r="DJ455" s="311"/>
      <c r="DK455" s="312"/>
      <c r="DL455" s="311"/>
      <c r="DM455" s="297"/>
      <c r="DN455" s="311"/>
      <c r="DO455" s="311"/>
      <c r="DP455" s="311"/>
      <c r="DQ455" s="311"/>
      <c r="DR455" s="312"/>
      <c r="DS455" s="311"/>
      <c r="DT455" s="297"/>
      <c r="DU455" s="311"/>
      <c r="DV455" s="311"/>
      <c r="DW455" s="311"/>
      <c r="DX455" s="311"/>
      <c r="DY455" s="312"/>
      <c r="DZ455" s="311"/>
      <c r="EA455" s="297"/>
      <c r="EB455" s="311"/>
      <c r="EC455" s="311"/>
      <c r="ED455" s="311"/>
      <c r="EE455" s="311"/>
      <c r="EF455" s="312"/>
      <c r="EG455" s="311"/>
      <c r="EH455" s="297"/>
      <c r="EI455" s="311"/>
      <c r="EJ455" s="311"/>
      <c r="EK455" s="311"/>
      <c r="EL455" s="311"/>
      <c r="EM455" s="312"/>
      <c r="EN455" s="311"/>
      <c r="EO455" s="297"/>
      <c r="EP455" s="311"/>
      <c r="EQ455" s="311"/>
      <c r="ER455" s="311"/>
      <c r="ES455" s="311"/>
      <c r="ET455" s="312"/>
      <c r="EU455" s="311"/>
      <c r="EV455" s="297"/>
      <c r="EW455" s="311"/>
      <c r="EX455" s="311"/>
      <c r="EY455" s="311"/>
      <c r="EZ455" s="311"/>
      <c r="FA455" s="312"/>
      <c r="FB455" s="311"/>
      <c r="FC455" s="298"/>
    </row>
    <row r="456" spans="1:159" s="205" customFormat="1" ht="39.9" customHeight="1" x14ac:dyDescent="0.25">
      <c r="A456" s="206"/>
      <c r="B456" s="196"/>
      <c r="C456" s="292"/>
      <c r="D456" s="198"/>
      <c r="E456" s="299"/>
      <c r="F456" s="200"/>
      <c r="G456" s="301"/>
      <c r="H456" s="303"/>
      <c r="I456" s="299"/>
      <c r="J456" s="299"/>
      <c r="K456" s="299"/>
      <c r="L456" s="289"/>
      <c r="M456" s="299"/>
      <c r="N456" s="289"/>
      <c r="O456" s="363" t="str">
        <f>IF(P456="","",IF(OR(I456="",J456=""),"",IF(AND(ISNUMBER(FIND("post-", I456)),J456=ProductCode!$I$12),ProductCode!$F$19,IF(AND(ISNUMBER(FIND("pre-", I456)),J456=ProductCode!$I$12),ProductCode!$F$20,IF(ISNUMBER(FIND("post-", I456)),ProductCode!$F$17,ProductCode!$F$18)))))</f>
        <v/>
      </c>
      <c r="P456" s="295" t="str">
        <f t="shared" si="18"/>
        <v/>
      </c>
      <c r="Q456" s="306"/>
      <c r="R456" s="203"/>
      <c r="S456" s="308" t="str">
        <f t="shared" si="19"/>
        <v/>
      </c>
      <c r="T456" s="311"/>
      <c r="U456" s="311"/>
      <c r="V456" s="311"/>
      <c r="W456" s="311"/>
      <c r="X456" s="312"/>
      <c r="Y456" s="311"/>
      <c r="Z456" s="297"/>
      <c r="AA456" s="311"/>
      <c r="AB456" s="311"/>
      <c r="AC456" s="311"/>
      <c r="AD456" s="311"/>
      <c r="AE456" s="312"/>
      <c r="AF456" s="311"/>
      <c r="AG456" s="297"/>
      <c r="AH456" s="311"/>
      <c r="AI456" s="311"/>
      <c r="AJ456" s="311"/>
      <c r="AK456" s="311"/>
      <c r="AL456" s="312"/>
      <c r="AM456" s="311"/>
      <c r="AN456" s="297"/>
      <c r="AO456" s="311"/>
      <c r="AP456" s="311"/>
      <c r="AQ456" s="311"/>
      <c r="AR456" s="311"/>
      <c r="AS456" s="312"/>
      <c r="AT456" s="311"/>
      <c r="AU456" s="297"/>
      <c r="AV456" s="311"/>
      <c r="AW456" s="311"/>
      <c r="AX456" s="311"/>
      <c r="AY456" s="311"/>
      <c r="AZ456" s="312"/>
      <c r="BA456" s="311"/>
      <c r="BB456" s="297"/>
      <c r="BC456" s="311"/>
      <c r="BD456" s="311"/>
      <c r="BE456" s="311"/>
      <c r="BF456" s="311"/>
      <c r="BG456" s="312"/>
      <c r="BH456" s="311"/>
      <c r="BI456" s="297"/>
      <c r="BJ456" s="311"/>
      <c r="BK456" s="311"/>
      <c r="BL456" s="311"/>
      <c r="BM456" s="311"/>
      <c r="BN456" s="312"/>
      <c r="BO456" s="311"/>
      <c r="BP456" s="297"/>
      <c r="BQ456" s="311"/>
      <c r="BR456" s="311"/>
      <c r="BS456" s="311"/>
      <c r="BT456" s="311"/>
      <c r="BU456" s="312"/>
      <c r="BV456" s="311"/>
      <c r="BW456" s="297"/>
      <c r="BX456" s="311"/>
      <c r="BY456" s="311"/>
      <c r="BZ456" s="311"/>
      <c r="CA456" s="311"/>
      <c r="CB456" s="312"/>
      <c r="CC456" s="311"/>
      <c r="CD456" s="297"/>
      <c r="CE456" s="311"/>
      <c r="CF456" s="311"/>
      <c r="CG456" s="311"/>
      <c r="CH456" s="311"/>
      <c r="CI456" s="312"/>
      <c r="CJ456" s="311"/>
      <c r="CK456" s="297"/>
      <c r="CL456" s="311"/>
      <c r="CM456" s="311"/>
      <c r="CN456" s="311"/>
      <c r="CO456" s="311"/>
      <c r="CP456" s="312"/>
      <c r="CQ456" s="311"/>
      <c r="CR456" s="297"/>
      <c r="CS456" s="311"/>
      <c r="CT456" s="311"/>
      <c r="CU456" s="311"/>
      <c r="CV456" s="311"/>
      <c r="CW456" s="312"/>
      <c r="CX456" s="311"/>
      <c r="CY456" s="297"/>
      <c r="CZ456" s="311"/>
      <c r="DA456" s="311"/>
      <c r="DB456" s="311"/>
      <c r="DC456" s="311"/>
      <c r="DD456" s="312"/>
      <c r="DE456" s="311"/>
      <c r="DF456" s="297"/>
      <c r="DG456" s="311"/>
      <c r="DH456" s="311"/>
      <c r="DI456" s="311"/>
      <c r="DJ456" s="311"/>
      <c r="DK456" s="312"/>
      <c r="DL456" s="311"/>
      <c r="DM456" s="297"/>
      <c r="DN456" s="311"/>
      <c r="DO456" s="311"/>
      <c r="DP456" s="311"/>
      <c r="DQ456" s="311"/>
      <c r="DR456" s="312"/>
      <c r="DS456" s="311"/>
      <c r="DT456" s="297"/>
      <c r="DU456" s="311"/>
      <c r="DV456" s="311"/>
      <c r="DW456" s="311"/>
      <c r="DX456" s="311"/>
      <c r="DY456" s="312"/>
      <c r="DZ456" s="311"/>
      <c r="EA456" s="297"/>
      <c r="EB456" s="311"/>
      <c r="EC456" s="311"/>
      <c r="ED456" s="311"/>
      <c r="EE456" s="311"/>
      <c r="EF456" s="312"/>
      <c r="EG456" s="311"/>
      <c r="EH456" s="297"/>
      <c r="EI456" s="311"/>
      <c r="EJ456" s="311"/>
      <c r="EK456" s="311"/>
      <c r="EL456" s="311"/>
      <c r="EM456" s="312"/>
      <c r="EN456" s="311"/>
      <c r="EO456" s="297"/>
      <c r="EP456" s="311"/>
      <c r="EQ456" s="311"/>
      <c r="ER456" s="311"/>
      <c r="ES456" s="311"/>
      <c r="ET456" s="312"/>
      <c r="EU456" s="311"/>
      <c r="EV456" s="297"/>
      <c r="EW456" s="311"/>
      <c r="EX456" s="311"/>
      <c r="EY456" s="311"/>
      <c r="EZ456" s="311"/>
      <c r="FA456" s="312"/>
      <c r="FB456" s="311"/>
      <c r="FC456" s="298"/>
    </row>
    <row r="457" spans="1:159" s="205" customFormat="1" ht="39.9" customHeight="1" x14ac:dyDescent="0.25">
      <c r="A457" s="206"/>
      <c r="B457" s="196"/>
      <c r="C457" s="292"/>
      <c r="D457" s="198"/>
      <c r="E457" s="299"/>
      <c r="F457" s="200"/>
      <c r="G457" s="301"/>
      <c r="H457" s="303"/>
      <c r="I457" s="299"/>
      <c r="J457" s="299"/>
      <c r="K457" s="299"/>
      <c r="L457" s="289"/>
      <c r="M457" s="299"/>
      <c r="N457" s="289"/>
      <c r="O457" s="363" t="str">
        <f>IF(P457="","",IF(OR(I457="",J457=""),"",IF(AND(ISNUMBER(FIND("post-", I457)),J457=ProductCode!$I$12),ProductCode!$F$19,IF(AND(ISNUMBER(FIND("pre-", I457)),J457=ProductCode!$I$12),ProductCode!$F$20,IF(ISNUMBER(FIND("post-", I457)),ProductCode!$F$17,ProductCode!$F$18)))))</f>
        <v/>
      </c>
      <c r="P457" s="295" t="str">
        <f t="shared" si="18"/>
        <v/>
      </c>
      <c r="Q457" s="306"/>
      <c r="R457" s="203"/>
      <c r="S457" s="308" t="str">
        <f t="shared" si="19"/>
        <v/>
      </c>
      <c r="T457" s="311"/>
      <c r="U457" s="311"/>
      <c r="V457" s="311"/>
      <c r="W457" s="311"/>
      <c r="X457" s="312"/>
      <c r="Y457" s="311"/>
      <c r="Z457" s="297"/>
      <c r="AA457" s="311"/>
      <c r="AB457" s="311"/>
      <c r="AC457" s="311"/>
      <c r="AD457" s="311"/>
      <c r="AE457" s="312"/>
      <c r="AF457" s="311"/>
      <c r="AG457" s="297"/>
      <c r="AH457" s="311"/>
      <c r="AI457" s="311"/>
      <c r="AJ457" s="311"/>
      <c r="AK457" s="311"/>
      <c r="AL457" s="312"/>
      <c r="AM457" s="311"/>
      <c r="AN457" s="297"/>
      <c r="AO457" s="311"/>
      <c r="AP457" s="311"/>
      <c r="AQ457" s="311"/>
      <c r="AR457" s="311"/>
      <c r="AS457" s="312"/>
      <c r="AT457" s="311"/>
      <c r="AU457" s="297"/>
      <c r="AV457" s="311"/>
      <c r="AW457" s="311"/>
      <c r="AX457" s="311"/>
      <c r="AY457" s="311"/>
      <c r="AZ457" s="312"/>
      <c r="BA457" s="311"/>
      <c r="BB457" s="297"/>
      <c r="BC457" s="311"/>
      <c r="BD457" s="311"/>
      <c r="BE457" s="311"/>
      <c r="BF457" s="311"/>
      <c r="BG457" s="312"/>
      <c r="BH457" s="311"/>
      <c r="BI457" s="297"/>
      <c r="BJ457" s="311"/>
      <c r="BK457" s="311"/>
      <c r="BL457" s="311"/>
      <c r="BM457" s="311"/>
      <c r="BN457" s="312"/>
      <c r="BO457" s="311"/>
      <c r="BP457" s="297"/>
      <c r="BQ457" s="311"/>
      <c r="BR457" s="311"/>
      <c r="BS457" s="311"/>
      <c r="BT457" s="311"/>
      <c r="BU457" s="312"/>
      <c r="BV457" s="311"/>
      <c r="BW457" s="297"/>
      <c r="BX457" s="311"/>
      <c r="BY457" s="311"/>
      <c r="BZ457" s="311"/>
      <c r="CA457" s="311"/>
      <c r="CB457" s="312"/>
      <c r="CC457" s="311"/>
      <c r="CD457" s="297"/>
      <c r="CE457" s="311"/>
      <c r="CF457" s="311"/>
      <c r="CG457" s="311"/>
      <c r="CH457" s="311"/>
      <c r="CI457" s="312"/>
      <c r="CJ457" s="311"/>
      <c r="CK457" s="297"/>
      <c r="CL457" s="311"/>
      <c r="CM457" s="311"/>
      <c r="CN457" s="311"/>
      <c r="CO457" s="311"/>
      <c r="CP457" s="312"/>
      <c r="CQ457" s="311"/>
      <c r="CR457" s="297"/>
      <c r="CS457" s="311"/>
      <c r="CT457" s="311"/>
      <c r="CU457" s="311"/>
      <c r="CV457" s="311"/>
      <c r="CW457" s="312"/>
      <c r="CX457" s="311"/>
      <c r="CY457" s="297"/>
      <c r="CZ457" s="311"/>
      <c r="DA457" s="311"/>
      <c r="DB457" s="311"/>
      <c r="DC457" s="311"/>
      <c r="DD457" s="312"/>
      <c r="DE457" s="311"/>
      <c r="DF457" s="297"/>
      <c r="DG457" s="311"/>
      <c r="DH457" s="311"/>
      <c r="DI457" s="311"/>
      <c r="DJ457" s="311"/>
      <c r="DK457" s="312"/>
      <c r="DL457" s="311"/>
      <c r="DM457" s="297"/>
      <c r="DN457" s="311"/>
      <c r="DO457" s="311"/>
      <c r="DP457" s="311"/>
      <c r="DQ457" s="311"/>
      <c r="DR457" s="312"/>
      <c r="DS457" s="311"/>
      <c r="DT457" s="297"/>
      <c r="DU457" s="311"/>
      <c r="DV457" s="311"/>
      <c r="DW457" s="311"/>
      <c r="DX457" s="311"/>
      <c r="DY457" s="312"/>
      <c r="DZ457" s="311"/>
      <c r="EA457" s="297"/>
      <c r="EB457" s="311"/>
      <c r="EC457" s="311"/>
      <c r="ED457" s="311"/>
      <c r="EE457" s="311"/>
      <c r="EF457" s="312"/>
      <c r="EG457" s="311"/>
      <c r="EH457" s="297"/>
      <c r="EI457" s="311"/>
      <c r="EJ457" s="311"/>
      <c r="EK457" s="311"/>
      <c r="EL457" s="311"/>
      <c r="EM457" s="312"/>
      <c r="EN457" s="311"/>
      <c r="EO457" s="297"/>
      <c r="EP457" s="311"/>
      <c r="EQ457" s="311"/>
      <c r="ER457" s="311"/>
      <c r="ES457" s="311"/>
      <c r="ET457" s="312"/>
      <c r="EU457" s="311"/>
      <c r="EV457" s="297"/>
      <c r="EW457" s="311"/>
      <c r="EX457" s="311"/>
      <c r="EY457" s="311"/>
      <c r="EZ457" s="311"/>
      <c r="FA457" s="312"/>
      <c r="FB457" s="311"/>
      <c r="FC457" s="298"/>
    </row>
    <row r="458" spans="1:159" s="205" customFormat="1" ht="39.9" customHeight="1" x14ac:dyDescent="0.25">
      <c r="A458" s="206"/>
      <c r="B458" s="196"/>
      <c r="C458" s="292"/>
      <c r="D458" s="198"/>
      <c r="E458" s="299"/>
      <c r="F458" s="200"/>
      <c r="G458" s="301"/>
      <c r="H458" s="303"/>
      <c r="I458" s="299"/>
      <c r="J458" s="299"/>
      <c r="K458" s="299"/>
      <c r="L458" s="289"/>
      <c r="M458" s="299"/>
      <c r="N458" s="289"/>
      <c r="O458" s="363" t="str">
        <f>IF(P458="","",IF(OR(I458="",J458=""),"",IF(AND(ISNUMBER(FIND("post-", I458)),J458=ProductCode!$I$12),ProductCode!$F$19,IF(AND(ISNUMBER(FIND("pre-", I458)),J458=ProductCode!$I$12),ProductCode!$F$20,IF(ISNUMBER(FIND("post-", I458)),ProductCode!$F$17,ProductCode!$F$18)))))</f>
        <v/>
      </c>
      <c r="P458" s="295" t="str">
        <f t="shared" si="18"/>
        <v/>
      </c>
      <c r="Q458" s="306"/>
      <c r="R458" s="203"/>
      <c r="S458" s="308" t="str">
        <f t="shared" si="19"/>
        <v/>
      </c>
      <c r="T458" s="311"/>
      <c r="U458" s="311"/>
      <c r="V458" s="311"/>
      <c r="W458" s="311"/>
      <c r="X458" s="312"/>
      <c r="Y458" s="311"/>
      <c r="Z458" s="297"/>
      <c r="AA458" s="311"/>
      <c r="AB458" s="311"/>
      <c r="AC458" s="311"/>
      <c r="AD458" s="311"/>
      <c r="AE458" s="312"/>
      <c r="AF458" s="311"/>
      <c r="AG458" s="297"/>
      <c r="AH458" s="311"/>
      <c r="AI458" s="311"/>
      <c r="AJ458" s="311"/>
      <c r="AK458" s="311"/>
      <c r="AL458" s="312"/>
      <c r="AM458" s="311"/>
      <c r="AN458" s="297"/>
      <c r="AO458" s="311"/>
      <c r="AP458" s="311"/>
      <c r="AQ458" s="311"/>
      <c r="AR458" s="311"/>
      <c r="AS458" s="312"/>
      <c r="AT458" s="311"/>
      <c r="AU458" s="297"/>
      <c r="AV458" s="311"/>
      <c r="AW458" s="311"/>
      <c r="AX458" s="311"/>
      <c r="AY458" s="311"/>
      <c r="AZ458" s="312"/>
      <c r="BA458" s="311"/>
      <c r="BB458" s="297"/>
      <c r="BC458" s="311"/>
      <c r="BD458" s="311"/>
      <c r="BE458" s="311"/>
      <c r="BF458" s="311"/>
      <c r="BG458" s="312"/>
      <c r="BH458" s="311"/>
      <c r="BI458" s="297"/>
      <c r="BJ458" s="311"/>
      <c r="BK458" s="311"/>
      <c r="BL458" s="311"/>
      <c r="BM458" s="311"/>
      <c r="BN458" s="312"/>
      <c r="BO458" s="311"/>
      <c r="BP458" s="297"/>
      <c r="BQ458" s="311"/>
      <c r="BR458" s="311"/>
      <c r="BS458" s="311"/>
      <c r="BT458" s="311"/>
      <c r="BU458" s="312"/>
      <c r="BV458" s="311"/>
      <c r="BW458" s="297"/>
      <c r="BX458" s="311"/>
      <c r="BY458" s="311"/>
      <c r="BZ458" s="311"/>
      <c r="CA458" s="311"/>
      <c r="CB458" s="312"/>
      <c r="CC458" s="311"/>
      <c r="CD458" s="297"/>
      <c r="CE458" s="311"/>
      <c r="CF458" s="311"/>
      <c r="CG458" s="311"/>
      <c r="CH458" s="311"/>
      <c r="CI458" s="312"/>
      <c r="CJ458" s="311"/>
      <c r="CK458" s="297"/>
      <c r="CL458" s="311"/>
      <c r="CM458" s="311"/>
      <c r="CN458" s="311"/>
      <c r="CO458" s="311"/>
      <c r="CP458" s="312"/>
      <c r="CQ458" s="311"/>
      <c r="CR458" s="297"/>
      <c r="CS458" s="311"/>
      <c r="CT458" s="311"/>
      <c r="CU458" s="311"/>
      <c r="CV458" s="311"/>
      <c r="CW458" s="312"/>
      <c r="CX458" s="311"/>
      <c r="CY458" s="297"/>
      <c r="CZ458" s="311"/>
      <c r="DA458" s="311"/>
      <c r="DB458" s="311"/>
      <c r="DC458" s="311"/>
      <c r="DD458" s="312"/>
      <c r="DE458" s="311"/>
      <c r="DF458" s="297"/>
      <c r="DG458" s="311"/>
      <c r="DH458" s="311"/>
      <c r="DI458" s="311"/>
      <c r="DJ458" s="311"/>
      <c r="DK458" s="312"/>
      <c r="DL458" s="311"/>
      <c r="DM458" s="297"/>
      <c r="DN458" s="311"/>
      <c r="DO458" s="311"/>
      <c r="DP458" s="311"/>
      <c r="DQ458" s="311"/>
      <c r="DR458" s="312"/>
      <c r="DS458" s="311"/>
      <c r="DT458" s="297"/>
      <c r="DU458" s="311"/>
      <c r="DV458" s="311"/>
      <c r="DW458" s="311"/>
      <c r="DX458" s="311"/>
      <c r="DY458" s="312"/>
      <c r="DZ458" s="311"/>
      <c r="EA458" s="297"/>
      <c r="EB458" s="311"/>
      <c r="EC458" s="311"/>
      <c r="ED458" s="311"/>
      <c r="EE458" s="311"/>
      <c r="EF458" s="312"/>
      <c r="EG458" s="311"/>
      <c r="EH458" s="297"/>
      <c r="EI458" s="311"/>
      <c r="EJ458" s="311"/>
      <c r="EK458" s="311"/>
      <c r="EL458" s="311"/>
      <c r="EM458" s="312"/>
      <c r="EN458" s="311"/>
      <c r="EO458" s="297"/>
      <c r="EP458" s="311"/>
      <c r="EQ458" s="311"/>
      <c r="ER458" s="311"/>
      <c r="ES458" s="311"/>
      <c r="ET458" s="312"/>
      <c r="EU458" s="311"/>
      <c r="EV458" s="297"/>
      <c r="EW458" s="311"/>
      <c r="EX458" s="311"/>
      <c r="EY458" s="311"/>
      <c r="EZ458" s="311"/>
      <c r="FA458" s="312"/>
      <c r="FB458" s="311"/>
      <c r="FC458" s="298"/>
    </row>
    <row r="459" spans="1:159" s="205" customFormat="1" ht="39.9" customHeight="1" x14ac:dyDescent="0.25">
      <c r="A459" s="206"/>
      <c r="B459" s="196"/>
      <c r="C459" s="292"/>
      <c r="D459" s="198"/>
      <c r="E459" s="299"/>
      <c r="F459" s="200"/>
      <c r="G459" s="301"/>
      <c r="H459" s="303"/>
      <c r="I459" s="299"/>
      <c r="J459" s="299"/>
      <c r="K459" s="299"/>
      <c r="L459" s="289"/>
      <c r="M459" s="299"/>
      <c r="N459" s="289"/>
      <c r="O459" s="363" t="str">
        <f>IF(P459="","",IF(OR(I459="",J459=""),"",IF(AND(ISNUMBER(FIND("post-", I459)),J459=ProductCode!$I$12),ProductCode!$F$19,IF(AND(ISNUMBER(FIND("pre-", I459)),J459=ProductCode!$I$12),ProductCode!$F$20,IF(ISNUMBER(FIND("post-", I459)),ProductCode!$F$17,ProductCode!$F$18)))))</f>
        <v/>
      </c>
      <c r="P459" s="295" t="str">
        <f t="shared" si="18"/>
        <v/>
      </c>
      <c r="Q459" s="306"/>
      <c r="R459" s="203"/>
      <c r="S459" s="308" t="str">
        <f t="shared" si="19"/>
        <v/>
      </c>
      <c r="T459" s="311"/>
      <c r="U459" s="311"/>
      <c r="V459" s="311"/>
      <c r="W459" s="311"/>
      <c r="X459" s="312"/>
      <c r="Y459" s="311"/>
      <c r="Z459" s="297"/>
      <c r="AA459" s="311"/>
      <c r="AB459" s="311"/>
      <c r="AC459" s="311"/>
      <c r="AD459" s="311"/>
      <c r="AE459" s="312"/>
      <c r="AF459" s="311"/>
      <c r="AG459" s="297"/>
      <c r="AH459" s="311"/>
      <c r="AI459" s="311"/>
      <c r="AJ459" s="311"/>
      <c r="AK459" s="311"/>
      <c r="AL459" s="312"/>
      <c r="AM459" s="311"/>
      <c r="AN459" s="297"/>
      <c r="AO459" s="311"/>
      <c r="AP459" s="311"/>
      <c r="AQ459" s="311"/>
      <c r="AR459" s="311"/>
      <c r="AS459" s="312"/>
      <c r="AT459" s="311"/>
      <c r="AU459" s="297"/>
      <c r="AV459" s="311"/>
      <c r="AW459" s="311"/>
      <c r="AX459" s="311"/>
      <c r="AY459" s="311"/>
      <c r="AZ459" s="312"/>
      <c r="BA459" s="311"/>
      <c r="BB459" s="297"/>
      <c r="BC459" s="311"/>
      <c r="BD459" s="311"/>
      <c r="BE459" s="311"/>
      <c r="BF459" s="311"/>
      <c r="BG459" s="312"/>
      <c r="BH459" s="311"/>
      <c r="BI459" s="297"/>
      <c r="BJ459" s="311"/>
      <c r="BK459" s="311"/>
      <c r="BL459" s="311"/>
      <c r="BM459" s="311"/>
      <c r="BN459" s="312"/>
      <c r="BO459" s="311"/>
      <c r="BP459" s="297"/>
      <c r="BQ459" s="311"/>
      <c r="BR459" s="311"/>
      <c r="BS459" s="311"/>
      <c r="BT459" s="311"/>
      <c r="BU459" s="312"/>
      <c r="BV459" s="311"/>
      <c r="BW459" s="297"/>
      <c r="BX459" s="311"/>
      <c r="BY459" s="311"/>
      <c r="BZ459" s="311"/>
      <c r="CA459" s="311"/>
      <c r="CB459" s="312"/>
      <c r="CC459" s="311"/>
      <c r="CD459" s="297"/>
      <c r="CE459" s="311"/>
      <c r="CF459" s="311"/>
      <c r="CG459" s="311"/>
      <c r="CH459" s="311"/>
      <c r="CI459" s="312"/>
      <c r="CJ459" s="311"/>
      <c r="CK459" s="297"/>
      <c r="CL459" s="311"/>
      <c r="CM459" s="311"/>
      <c r="CN459" s="311"/>
      <c r="CO459" s="311"/>
      <c r="CP459" s="312"/>
      <c r="CQ459" s="311"/>
      <c r="CR459" s="297"/>
      <c r="CS459" s="311"/>
      <c r="CT459" s="311"/>
      <c r="CU459" s="311"/>
      <c r="CV459" s="311"/>
      <c r="CW459" s="312"/>
      <c r="CX459" s="311"/>
      <c r="CY459" s="297"/>
      <c r="CZ459" s="311"/>
      <c r="DA459" s="311"/>
      <c r="DB459" s="311"/>
      <c r="DC459" s="311"/>
      <c r="DD459" s="312"/>
      <c r="DE459" s="311"/>
      <c r="DF459" s="297"/>
      <c r="DG459" s="311"/>
      <c r="DH459" s="311"/>
      <c r="DI459" s="311"/>
      <c r="DJ459" s="311"/>
      <c r="DK459" s="312"/>
      <c r="DL459" s="311"/>
      <c r="DM459" s="297"/>
      <c r="DN459" s="311"/>
      <c r="DO459" s="311"/>
      <c r="DP459" s="311"/>
      <c r="DQ459" s="311"/>
      <c r="DR459" s="312"/>
      <c r="DS459" s="311"/>
      <c r="DT459" s="297"/>
      <c r="DU459" s="311"/>
      <c r="DV459" s="311"/>
      <c r="DW459" s="311"/>
      <c r="DX459" s="311"/>
      <c r="DY459" s="312"/>
      <c r="DZ459" s="311"/>
      <c r="EA459" s="297"/>
      <c r="EB459" s="311"/>
      <c r="EC459" s="311"/>
      <c r="ED459" s="311"/>
      <c r="EE459" s="311"/>
      <c r="EF459" s="312"/>
      <c r="EG459" s="311"/>
      <c r="EH459" s="297"/>
      <c r="EI459" s="311"/>
      <c r="EJ459" s="311"/>
      <c r="EK459" s="311"/>
      <c r="EL459" s="311"/>
      <c r="EM459" s="312"/>
      <c r="EN459" s="311"/>
      <c r="EO459" s="297"/>
      <c r="EP459" s="311"/>
      <c r="EQ459" s="311"/>
      <c r="ER459" s="311"/>
      <c r="ES459" s="311"/>
      <c r="ET459" s="312"/>
      <c r="EU459" s="311"/>
      <c r="EV459" s="297"/>
      <c r="EW459" s="311"/>
      <c r="EX459" s="311"/>
      <c r="EY459" s="311"/>
      <c r="EZ459" s="311"/>
      <c r="FA459" s="312"/>
      <c r="FB459" s="311"/>
      <c r="FC459" s="298"/>
    </row>
    <row r="460" spans="1:159" s="205" customFormat="1" ht="39.9" customHeight="1" x14ac:dyDescent="0.25">
      <c r="A460" s="206"/>
      <c r="B460" s="196"/>
      <c r="C460" s="292"/>
      <c r="D460" s="198"/>
      <c r="E460" s="299"/>
      <c r="F460" s="200"/>
      <c r="G460" s="301"/>
      <c r="H460" s="303"/>
      <c r="I460" s="299"/>
      <c r="J460" s="299"/>
      <c r="K460" s="299"/>
      <c r="L460" s="289"/>
      <c r="M460" s="299"/>
      <c r="N460" s="289"/>
      <c r="O460" s="363" t="str">
        <f>IF(P460="","",IF(OR(I460="",J460=""),"",IF(AND(ISNUMBER(FIND("post-", I460)),J460=ProductCode!$I$12),ProductCode!$F$19,IF(AND(ISNUMBER(FIND("pre-", I460)),J460=ProductCode!$I$12),ProductCode!$F$20,IF(ISNUMBER(FIND("post-", I460)),ProductCode!$F$17,ProductCode!$F$18)))))</f>
        <v/>
      </c>
      <c r="P460" s="295" t="str">
        <f t="shared" si="18"/>
        <v/>
      </c>
      <c r="Q460" s="306"/>
      <c r="R460" s="203"/>
      <c r="S460" s="308" t="str">
        <f t="shared" si="19"/>
        <v/>
      </c>
      <c r="T460" s="311"/>
      <c r="U460" s="311"/>
      <c r="V460" s="311"/>
      <c r="W460" s="311"/>
      <c r="X460" s="312"/>
      <c r="Y460" s="311"/>
      <c r="Z460" s="297"/>
      <c r="AA460" s="311"/>
      <c r="AB460" s="311"/>
      <c r="AC460" s="311"/>
      <c r="AD460" s="311"/>
      <c r="AE460" s="312"/>
      <c r="AF460" s="311"/>
      <c r="AG460" s="297"/>
      <c r="AH460" s="311"/>
      <c r="AI460" s="311"/>
      <c r="AJ460" s="311"/>
      <c r="AK460" s="311"/>
      <c r="AL460" s="312"/>
      <c r="AM460" s="311"/>
      <c r="AN460" s="297"/>
      <c r="AO460" s="311"/>
      <c r="AP460" s="311"/>
      <c r="AQ460" s="311"/>
      <c r="AR460" s="311"/>
      <c r="AS460" s="312"/>
      <c r="AT460" s="311"/>
      <c r="AU460" s="297"/>
      <c r="AV460" s="311"/>
      <c r="AW460" s="311"/>
      <c r="AX460" s="311"/>
      <c r="AY460" s="311"/>
      <c r="AZ460" s="312"/>
      <c r="BA460" s="311"/>
      <c r="BB460" s="297"/>
      <c r="BC460" s="311"/>
      <c r="BD460" s="311"/>
      <c r="BE460" s="311"/>
      <c r="BF460" s="311"/>
      <c r="BG460" s="312"/>
      <c r="BH460" s="311"/>
      <c r="BI460" s="297"/>
      <c r="BJ460" s="311"/>
      <c r="BK460" s="311"/>
      <c r="BL460" s="311"/>
      <c r="BM460" s="311"/>
      <c r="BN460" s="312"/>
      <c r="BO460" s="311"/>
      <c r="BP460" s="297"/>
      <c r="BQ460" s="311"/>
      <c r="BR460" s="311"/>
      <c r="BS460" s="311"/>
      <c r="BT460" s="311"/>
      <c r="BU460" s="312"/>
      <c r="BV460" s="311"/>
      <c r="BW460" s="297"/>
      <c r="BX460" s="311"/>
      <c r="BY460" s="311"/>
      <c r="BZ460" s="311"/>
      <c r="CA460" s="311"/>
      <c r="CB460" s="312"/>
      <c r="CC460" s="311"/>
      <c r="CD460" s="297"/>
      <c r="CE460" s="311"/>
      <c r="CF460" s="311"/>
      <c r="CG460" s="311"/>
      <c r="CH460" s="311"/>
      <c r="CI460" s="312"/>
      <c r="CJ460" s="311"/>
      <c r="CK460" s="297"/>
      <c r="CL460" s="311"/>
      <c r="CM460" s="311"/>
      <c r="CN460" s="311"/>
      <c r="CO460" s="311"/>
      <c r="CP460" s="312"/>
      <c r="CQ460" s="311"/>
      <c r="CR460" s="297"/>
      <c r="CS460" s="311"/>
      <c r="CT460" s="311"/>
      <c r="CU460" s="311"/>
      <c r="CV460" s="311"/>
      <c r="CW460" s="312"/>
      <c r="CX460" s="311"/>
      <c r="CY460" s="297"/>
      <c r="CZ460" s="311"/>
      <c r="DA460" s="311"/>
      <c r="DB460" s="311"/>
      <c r="DC460" s="311"/>
      <c r="DD460" s="312"/>
      <c r="DE460" s="311"/>
      <c r="DF460" s="297"/>
      <c r="DG460" s="311"/>
      <c r="DH460" s="311"/>
      <c r="DI460" s="311"/>
      <c r="DJ460" s="311"/>
      <c r="DK460" s="312"/>
      <c r="DL460" s="311"/>
      <c r="DM460" s="297"/>
      <c r="DN460" s="311"/>
      <c r="DO460" s="311"/>
      <c r="DP460" s="311"/>
      <c r="DQ460" s="311"/>
      <c r="DR460" s="312"/>
      <c r="DS460" s="311"/>
      <c r="DT460" s="297"/>
      <c r="DU460" s="311"/>
      <c r="DV460" s="311"/>
      <c r="DW460" s="311"/>
      <c r="DX460" s="311"/>
      <c r="DY460" s="312"/>
      <c r="DZ460" s="311"/>
      <c r="EA460" s="297"/>
      <c r="EB460" s="311"/>
      <c r="EC460" s="311"/>
      <c r="ED460" s="311"/>
      <c r="EE460" s="311"/>
      <c r="EF460" s="312"/>
      <c r="EG460" s="311"/>
      <c r="EH460" s="297"/>
      <c r="EI460" s="311"/>
      <c r="EJ460" s="311"/>
      <c r="EK460" s="311"/>
      <c r="EL460" s="311"/>
      <c r="EM460" s="312"/>
      <c r="EN460" s="311"/>
      <c r="EO460" s="297"/>
      <c r="EP460" s="311"/>
      <c r="EQ460" s="311"/>
      <c r="ER460" s="311"/>
      <c r="ES460" s="311"/>
      <c r="ET460" s="312"/>
      <c r="EU460" s="311"/>
      <c r="EV460" s="297"/>
      <c r="EW460" s="311"/>
      <c r="EX460" s="311"/>
      <c r="EY460" s="311"/>
      <c r="EZ460" s="311"/>
      <c r="FA460" s="312"/>
      <c r="FB460" s="311"/>
      <c r="FC460" s="298"/>
    </row>
    <row r="461" spans="1:159" s="205" customFormat="1" ht="39.9" customHeight="1" x14ac:dyDescent="0.25">
      <c r="A461" s="206"/>
      <c r="B461" s="196"/>
      <c r="C461" s="292"/>
      <c r="D461" s="198"/>
      <c r="E461" s="299"/>
      <c r="F461" s="200"/>
      <c r="G461" s="301"/>
      <c r="H461" s="303"/>
      <c r="I461" s="299"/>
      <c r="J461" s="299"/>
      <c r="K461" s="299"/>
      <c r="L461" s="289"/>
      <c r="M461" s="299"/>
      <c r="N461" s="289"/>
      <c r="O461" s="363" t="str">
        <f>IF(P461="","",IF(OR(I461="",J461=""),"",IF(AND(ISNUMBER(FIND("post-", I461)),J461=ProductCode!$I$12),ProductCode!$F$19,IF(AND(ISNUMBER(FIND("pre-", I461)),J461=ProductCode!$I$12),ProductCode!$F$20,IF(ISNUMBER(FIND("post-", I461)),ProductCode!$F$17,ProductCode!$F$18)))))</f>
        <v/>
      </c>
      <c r="P461" s="295" t="str">
        <f t="shared" si="18"/>
        <v/>
      </c>
      <c r="Q461" s="306"/>
      <c r="R461" s="203"/>
      <c r="S461" s="308" t="str">
        <f t="shared" si="19"/>
        <v/>
      </c>
      <c r="T461" s="311"/>
      <c r="U461" s="311"/>
      <c r="V461" s="311"/>
      <c r="W461" s="311"/>
      <c r="X461" s="312"/>
      <c r="Y461" s="311"/>
      <c r="Z461" s="297"/>
      <c r="AA461" s="311"/>
      <c r="AB461" s="311"/>
      <c r="AC461" s="311"/>
      <c r="AD461" s="311"/>
      <c r="AE461" s="312"/>
      <c r="AF461" s="311"/>
      <c r="AG461" s="297"/>
      <c r="AH461" s="311"/>
      <c r="AI461" s="311"/>
      <c r="AJ461" s="311"/>
      <c r="AK461" s="311"/>
      <c r="AL461" s="312"/>
      <c r="AM461" s="311"/>
      <c r="AN461" s="297"/>
      <c r="AO461" s="311"/>
      <c r="AP461" s="311"/>
      <c r="AQ461" s="311"/>
      <c r="AR461" s="311"/>
      <c r="AS461" s="312"/>
      <c r="AT461" s="311"/>
      <c r="AU461" s="297"/>
      <c r="AV461" s="311"/>
      <c r="AW461" s="311"/>
      <c r="AX461" s="311"/>
      <c r="AY461" s="311"/>
      <c r="AZ461" s="312"/>
      <c r="BA461" s="311"/>
      <c r="BB461" s="297"/>
      <c r="BC461" s="311"/>
      <c r="BD461" s="311"/>
      <c r="BE461" s="311"/>
      <c r="BF461" s="311"/>
      <c r="BG461" s="312"/>
      <c r="BH461" s="311"/>
      <c r="BI461" s="297"/>
      <c r="BJ461" s="311"/>
      <c r="BK461" s="311"/>
      <c r="BL461" s="311"/>
      <c r="BM461" s="311"/>
      <c r="BN461" s="312"/>
      <c r="BO461" s="311"/>
      <c r="BP461" s="297"/>
      <c r="BQ461" s="311"/>
      <c r="BR461" s="311"/>
      <c r="BS461" s="311"/>
      <c r="BT461" s="311"/>
      <c r="BU461" s="312"/>
      <c r="BV461" s="311"/>
      <c r="BW461" s="297"/>
      <c r="BX461" s="311"/>
      <c r="BY461" s="311"/>
      <c r="BZ461" s="311"/>
      <c r="CA461" s="311"/>
      <c r="CB461" s="312"/>
      <c r="CC461" s="311"/>
      <c r="CD461" s="297"/>
      <c r="CE461" s="311"/>
      <c r="CF461" s="311"/>
      <c r="CG461" s="311"/>
      <c r="CH461" s="311"/>
      <c r="CI461" s="312"/>
      <c r="CJ461" s="311"/>
      <c r="CK461" s="297"/>
      <c r="CL461" s="311"/>
      <c r="CM461" s="311"/>
      <c r="CN461" s="311"/>
      <c r="CO461" s="311"/>
      <c r="CP461" s="312"/>
      <c r="CQ461" s="311"/>
      <c r="CR461" s="297"/>
      <c r="CS461" s="311"/>
      <c r="CT461" s="311"/>
      <c r="CU461" s="311"/>
      <c r="CV461" s="311"/>
      <c r="CW461" s="312"/>
      <c r="CX461" s="311"/>
      <c r="CY461" s="297"/>
      <c r="CZ461" s="311"/>
      <c r="DA461" s="311"/>
      <c r="DB461" s="311"/>
      <c r="DC461" s="311"/>
      <c r="DD461" s="312"/>
      <c r="DE461" s="311"/>
      <c r="DF461" s="297"/>
      <c r="DG461" s="311"/>
      <c r="DH461" s="311"/>
      <c r="DI461" s="311"/>
      <c r="DJ461" s="311"/>
      <c r="DK461" s="312"/>
      <c r="DL461" s="311"/>
      <c r="DM461" s="297"/>
      <c r="DN461" s="311"/>
      <c r="DO461" s="311"/>
      <c r="DP461" s="311"/>
      <c r="DQ461" s="311"/>
      <c r="DR461" s="312"/>
      <c r="DS461" s="311"/>
      <c r="DT461" s="297"/>
      <c r="DU461" s="311"/>
      <c r="DV461" s="311"/>
      <c r="DW461" s="311"/>
      <c r="DX461" s="311"/>
      <c r="DY461" s="312"/>
      <c r="DZ461" s="311"/>
      <c r="EA461" s="297"/>
      <c r="EB461" s="311"/>
      <c r="EC461" s="311"/>
      <c r="ED461" s="311"/>
      <c r="EE461" s="311"/>
      <c r="EF461" s="312"/>
      <c r="EG461" s="311"/>
      <c r="EH461" s="297"/>
      <c r="EI461" s="311"/>
      <c r="EJ461" s="311"/>
      <c r="EK461" s="311"/>
      <c r="EL461" s="311"/>
      <c r="EM461" s="312"/>
      <c r="EN461" s="311"/>
      <c r="EO461" s="297"/>
      <c r="EP461" s="311"/>
      <c r="EQ461" s="311"/>
      <c r="ER461" s="311"/>
      <c r="ES461" s="311"/>
      <c r="ET461" s="312"/>
      <c r="EU461" s="311"/>
      <c r="EV461" s="297"/>
      <c r="EW461" s="311"/>
      <c r="EX461" s="311"/>
      <c r="EY461" s="311"/>
      <c r="EZ461" s="311"/>
      <c r="FA461" s="312"/>
      <c r="FB461" s="311"/>
      <c r="FC461" s="298"/>
    </row>
    <row r="462" spans="1:159" s="205" customFormat="1" ht="39.9" customHeight="1" x14ac:dyDescent="0.25">
      <c r="A462" s="206"/>
      <c r="B462" s="196"/>
      <c r="C462" s="292"/>
      <c r="D462" s="198"/>
      <c r="E462" s="299"/>
      <c r="F462" s="200"/>
      <c r="G462" s="301"/>
      <c r="H462" s="303"/>
      <c r="I462" s="299"/>
      <c r="J462" s="299"/>
      <c r="K462" s="299"/>
      <c r="L462" s="289"/>
      <c r="M462" s="299"/>
      <c r="N462" s="289"/>
      <c r="O462" s="363" t="str">
        <f>IF(P462="","",IF(OR(I462="",J462=""),"",IF(AND(ISNUMBER(FIND("post-", I462)),J462=ProductCode!$I$12),ProductCode!$F$19,IF(AND(ISNUMBER(FIND("pre-", I462)),J462=ProductCode!$I$12),ProductCode!$F$20,IF(ISNUMBER(FIND("post-", I462)),ProductCode!$F$17,ProductCode!$F$18)))))</f>
        <v/>
      </c>
      <c r="P462" s="295" t="str">
        <f t="shared" si="18"/>
        <v/>
      </c>
      <c r="Q462" s="306"/>
      <c r="R462" s="203"/>
      <c r="S462" s="308" t="str">
        <f t="shared" si="19"/>
        <v/>
      </c>
      <c r="T462" s="311"/>
      <c r="U462" s="311"/>
      <c r="V462" s="311"/>
      <c r="W462" s="311"/>
      <c r="X462" s="312"/>
      <c r="Y462" s="311"/>
      <c r="Z462" s="297"/>
      <c r="AA462" s="311"/>
      <c r="AB462" s="311"/>
      <c r="AC462" s="311"/>
      <c r="AD462" s="311"/>
      <c r="AE462" s="312"/>
      <c r="AF462" s="311"/>
      <c r="AG462" s="297"/>
      <c r="AH462" s="311"/>
      <c r="AI462" s="311"/>
      <c r="AJ462" s="311"/>
      <c r="AK462" s="311"/>
      <c r="AL462" s="312"/>
      <c r="AM462" s="311"/>
      <c r="AN462" s="297"/>
      <c r="AO462" s="311"/>
      <c r="AP462" s="311"/>
      <c r="AQ462" s="311"/>
      <c r="AR462" s="311"/>
      <c r="AS462" s="312"/>
      <c r="AT462" s="311"/>
      <c r="AU462" s="297"/>
      <c r="AV462" s="311"/>
      <c r="AW462" s="311"/>
      <c r="AX462" s="311"/>
      <c r="AY462" s="311"/>
      <c r="AZ462" s="312"/>
      <c r="BA462" s="311"/>
      <c r="BB462" s="297"/>
      <c r="BC462" s="311"/>
      <c r="BD462" s="311"/>
      <c r="BE462" s="311"/>
      <c r="BF462" s="311"/>
      <c r="BG462" s="312"/>
      <c r="BH462" s="311"/>
      <c r="BI462" s="297"/>
      <c r="BJ462" s="311"/>
      <c r="BK462" s="311"/>
      <c r="BL462" s="311"/>
      <c r="BM462" s="311"/>
      <c r="BN462" s="312"/>
      <c r="BO462" s="311"/>
      <c r="BP462" s="297"/>
      <c r="BQ462" s="311"/>
      <c r="BR462" s="311"/>
      <c r="BS462" s="311"/>
      <c r="BT462" s="311"/>
      <c r="BU462" s="312"/>
      <c r="BV462" s="311"/>
      <c r="BW462" s="297"/>
      <c r="BX462" s="311"/>
      <c r="BY462" s="311"/>
      <c r="BZ462" s="311"/>
      <c r="CA462" s="311"/>
      <c r="CB462" s="312"/>
      <c r="CC462" s="311"/>
      <c r="CD462" s="297"/>
      <c r="CE462" s="311"/>
      <c r="CF462" s="311"/>
      <c r="CG462" s="311"/>
      <c r="CH462" s="311"/>
      <c r="CI462" s="312"/>
      <c r="CJ462" s="311"/>
      <c r="CK462" s="297"/>
      <c r="CL462" s="311"/>
      <c r="CM462" s="311"/>
      <c r="CN462" s="311"/>
      <c r="CO462" s="311"/>
      <c r="CP462" s="312"/>
      <c r="CQ462" s="311"/>
      <c r="CR462" s="297"/>
      <c r="CS462" s="311"/>
      <c r="CT462" s="311"/>
      <c r="CU462" s="311"/>
      <c r="CV462" s="311"/>
      <c r="CW462" s="312"/>
      <c r="CX462" s="311"/>
      <c r="CY462" s="297"/>
      <c r="CZ462" s="311"/>
      <c r="DA462" s="311"/>
      <c r="DB462" s="311"/>
      <c r="DC462" s="311"/>
      <c r="DD462" s="312"/>
      <c r="DE462" s="311"/>
      <c r="DF462" s="297"/>
      <c r="DG462" s="311"/>
      <c r="DH462" s="311"/>
      <c r="DI462" s="311"/>
      <c r="DJ462" s="311"/>
      <c r="DK462" s="312"/>
      <c r="DL462" s="311"/>
      <c r="DM462" s="297"/>
      <c r="DN462" s="311"/>
      <c r="DO462" s="311"/>
      <c r="DP462" s="311"/>
      <c r="DQ462" s="311"/>
      <c r="DR462" s="312"/>
      <c r="DS462" s="311"/>
      <c r="DT462" s="297"/>
      <c r="DU462" s="311"/>
      <c r="DV462" s="311"/>
      <c r="DW462" s="311"/>
      <c r="DX462" s="311"/>
      <c r="DY462" s="312"/>
      <c r="DZ462" s="311"/>
      <c r="EA462" s="297"/>
      <c r="EB462" s="311"/>
      <c r="EC462" s="311"/>
      <c r="ED462" s="311"/>
      <c r="EE462" s="311"/>
      <c r="EF462" s="312"/>
      <c r="EG462" s="311"/>
      <c r="EH462" s="297"/>
      <c r="EI462" s="311"/>
      <c r="EJ462" s="311"/>
      <c r="EK462" s="311"/>
      <c r="EL462" s="311"/>
      <c r="EM462" s="312"/>
      <c r="EN462" s="311"/>
      <c r="EO462" s="297"/>
      <c r="EP462" s="311"/>
      <c r="EQ462" s="311"/>
      <c r="ER462" s="311"/>
      <c r="ES462" s="311"/>
      <c r="ET462" s="312"/>
      <c r="EU462" s="311"/>
      <c r="EV462" s="297"/>
      <c r="EW462" s="311"/>
      <c r="EX462" s="311"/>
      <c r="EY462" s="311"/>
      <c r="EZ462" s="311"/>
      <c r="FA462" s="312"/>
      <c r="FB462" s="311"/>
      <c r="FC462" s="298"/>
    </row>
    <row r="463" spans="1:159" s="205" customFormat="1" ht="39.9" customHeight="1" x14ac:dyDescent="0.25">
      <c r="A463" s="206"/>
      <c r="B463" s="196"/>
      <c r="C463" s="292"/>
      <c r="D463" s="198"/>
      <c r="E463" s="299"/>
      <c r="F463" s="200"/>
      <c r="G463" s="301"/>
      <c r="H463" s="303"/>
      <c r="I463" s="299"/>
      <c r="J463" s="299"/>
      <c r="K463" s="299"/>
      <c r="L463" s="289"/>
      <c r="M463" s="299"/>
      <c r="N463" s="289"/>
      <c r="O463" s="363" t="str">
        <f>IF(P463="","",IF(OR(I463="",J463=""),"",IF(AND(ISNUMBER(FIND("post-", I463)),J463=ProductCode!$I$12),ProductCode!$F$19,IF(AND(ISNUMBER(FIND("pre-", I463)),J463=ProductCode!$I$12),ProductCode!$F$20,IF(ISNUMBER(FIND("post-", I463)),ProductCode!$F$17,ProductCode!$F$18)))))</f>
        <v/>
      </c>
      <c r="P463" s="295" t="str">
        <f t="shared" si="18"/>
        <v/>
      </c>
      <c r="Q463" s="306"/>
      <c r="R463" s="203"/>
      <c r="S463" s="308" t="str">
        <f t="shared" si="19"/>
        <v/>
      </c>
      <c r="T463" s="311"/>
      <c r="U463" s="311"/>
      <c r="V463" s="311"/>
      <c r="W463" s="311"/>
      <c r="X463" s="312"/>
      <c r="Y463" s="311"/>
      <c r="Z463" s="297"/>
      <c r="AA463" s="311"/>
      <c r="AB463" s="311"/>
      <c r="AC463" s="311"/>
      <c r="AD463" s="311"/>
      <c r="AE463" s="312"/>
      <c r="AF463" s="311"/>
      <c r="AG463" s="297"/>
      <c r="AH463" s="311"/>
      <c r="AI463" s="311"/>
      <c r="AJ463" s="311"/>
      <c r="AK463" s="311"/>
      <c r="AL463" s="312"/>
      <c r="AM463" s="311"/>
      <c r="AN463" s="297"/>
      <c r="AO463" s="311"/>
      <c r="AP463" s="311"/>
      <c r="AQ463" s="311"/>
      <c r="AR463" s="311"/>
      <c r="AS463" s="312"/>
      <c r="AT463" s="311"/>
      <c r="AU463" s="297"/>
      <c r="AV463" s="311"/>
      <c r="AW463" s="311"/>
      <c r="AX463" s="311"/>
      <c r="AY463" s="311"/>
      <c r="AZ463" s="312"/>
      <c r="BA463" s="311"/>
      <c r="BB463" s="297"/>
      <c r="BC463" s="311"/>
      <c r="BD463" s="311"/>
      <c r="BE463" s="311"/>
      <c r="BF463" s="311"/>
      <c r="BG463" s="312"/>
      <c r="BH463" s="311"/>
      <c r="BI463" s="297"/>
      <c r="BJ463" s="311"/>
      <c r="BK463" s="311"/>
      <c r="BL463" s="311"/>
      <c r="BM463" s="311"/>
      <c r="BN463" s="312"/>
      <c r="BO463" s="311"/>
      <c r="BP463" s="297"/>
      <c r="BQ463" s="311"/>
      <c r="BR463" s="311"/>
      <c r="BS463" s="311"/>
      <c r="BT463" s="311"/>
      <c r="BU463" s="312"/>
      <c r="BV463" s="311"/>
      <c r="BW463" s="297"/>
      <c r="BX463" s="311"/>
      <c r="BY463" s="311"/>
      <c r="BZ463" s="311"/>
      <c r="CA463" s="311"/>
      <c r="CB463" s="312"/>
      <c r="CC463" s="311"/>
      <c r="CD463" s="297"/>
      <c r="CE463" s="311"/>
      <c r="CF463" s="311"/>
      <c r="CG463" s="311"/>
      <c r="CH463" s="311"/>
      <c r="CI463" s="312"/>
      <c r="CJ463" s="311"/>
      <c r="CK463" s="297"/>
      <c r="CL463" s="311"/>
      <c r="CM463" s="311"/>
      <c r="CN463" s="311"/>
      <c r="CO463" s="311"/>
      <c r="CP463" s="312"/>
      <c r="CQ463" s="311"/>
      <c r="CR463" s="297"/>
      <c r="CS463" s="311"/>
      <c r="CT463" s="311"/>
      <c r="CU463" s="311"/>
      <c r="CV463" s="311"/>
      <c r="CW463" s="312"/>
      <c r="CX463" s="311"/>
      <c r="CY463" s="297"/>
      <c r="CZ463" s="311"/>
      <c r="DA463" s="311"/>
      <c r="DB463" s="311"/>
      <c r="DC463" s="311"/>
      <c r="DD463" s="312"/>
      <c r="DE463" s="311"/>
      <c r="DF463" s="297"/>
      <c r="DG463" s="311"/>
      <c r="DH463" s="311"/>
      <c r="DI463" s="311"/>
      <c r="DJ463" s="311"/>
      <c r="DK463" s="312"/>
      <c r="DL463" s="311"/>
      <c r="DM463" s="297"/>
      <c r="DN463" s="311"/>
      <c r="DO463" s="311"/>
      <c r="DP463" s="311"/>
      <c r="DQ463" s="311"/>
      <c r="DR463" s="312"/>
      <c r="DS463" s="311"/>
      <c r="DT463" s="297"/>
      <c r="DU463" s="311"/>
      <c r="DV463" s="311"/>
      <c r="DW463" s="311"/>
      <c r="DX463" s="311"/>
      <c r="DY463" s="312"/>
      <c r="DZ463" s="311"/>
      <c r="EA463" s="297"/>
      <c r="EB463" s="311"/>
      <c r="EC463" s="311"/>
      <c r="ED463" s="311"/>
      <c r="EE463" s="311"/>
      <c r="EF463" s="312"/>
      <c r="EG463" s="311"/>
      <c r="EH463" s="297"/>
      <c r="EI463" s="311"/>
      <c r="EJ463" s="311"/>
      <c r="EK463" s="311"/>
      <c r="EL463" s="311"/>
      <c r="EM463" s="312"/>
      <c r="EN463" s="311"/>
      <c r="EO463" s="297"/>
      <c r="EP463" s="311"/>
      <c r="EQ463" s="311"/>
      <c r="ER463" s="311"/>
      <c r="ES463" s="311"/>
      <c r="ET463" s="312"/>
      <c r="EU463" s="311"/>
      <c r="EV463" s="297"/>
      <c r="EW463" s="311"/>
      <c r="EX463" s="311"/>
      <c r="EY463" s="311"/>
      <c r="EZ463" s="311"/>
      <c r="FA463" s="312"/>
      <c r="FB463" s="311"/>
      <c r="FC463" s="298"/>
    </row>
    <row r="464" spans="1:159" s="205" customFormat="1" ht="39.9" customHeight="1" x14ac:dyDescent="0.25">
      <c r="A464" s="206"/>
      <c r="B464" s="196"/>
      <c r="C464" s="292"/>
      <c r="D464" s="198"/>
      <c r="E464" s="299"/>
      <c r="F464" s="200"/>
      <c r="G464" s="301"/>
      <c r="H464" s="303"/>
      <c r="I464" s="299"/>
      <c r="J464" s="299"/>
      <c r="K464" s="299"/>
      <c r="L464" s="289"/>
      <c r="M464" s="299"/>
      <c r="N464" s="289"/>
      <c r="O464" s="363" t="str">
        <f>IF(P464="","",IF(OR(I464="",J464=""),"",IF(AND(ISNUMBER(FIND("post-", I464)),J464=ProductCode!$I$12),ProductCode!$F$19,IF(AND(ISNUMBER(FIND("pre-", I464)),J464=ProductCode!$I$12),ProductCode!$F$20,IF(ISNUMBER(FIND("post-", I464)),ProductCode!$F$17,ProductCode!$F$18)))))</f>
        <v/>
      </c>
      <c r="P464" s="295" t="str">
        <f t="shared" si="18"/>
        <v/>
      </c>
      <c r="Q464" s="306"/>
      <c r="R464" s="203"/>
      <c r="S464" s="308" t="str">
        <f t="shared" si="19"/>
        <v/>
      </c>
      <c r="T464" s="311"/>
      <c r="U464" s="311"/>
      <c r="V464" s="311"/>
      <c r="W464" s="311"/>
      <c r="X464" s="312"/>
      <c r="Y464" s="311"/>
      <c r="Z464" s="297"/>
      <c r="AA464" s="311"/>
      <c r="AB464" s="311"/>
      <c r="AC464" s="311"/>
      <c r="AD464" s="311"/>
      <c r="AE464" s="312"/>
      <c r="AF464" s="311"/>
      <c r="AG464" s="297"/>
      <c r="AH464" s="311"/>
      <c r="AI464" s="311"/>
      <c r="AJ464" s="311"/>
      <c r="AK464" s="311"/>
      <c r="AL464" s="312"/>
      <c r="AM464" s="311"/>
      <c r="AN464" s="297"/>
      <c r="AO464" s="311"/>
      <c r="AP464" s="311"/>
      <c r="AQ464" s="311"/>
      <c r="AR464" s="311"/>
      <c r="AS464" s="312"/>
      <c r="AT464" s="311"/>
      <c r="AU464" s="297"/>
      <c r="AV464" s="311"/>
      <c r="AW464" s="311"/>
      <c r="AX464" s="311"/>
      <c r="AY464" s="311"/>
      <c r="AZ464" s="312"/>
      <c r="BA464" s="311"/>
      <c r="BB464" s="297"/>
      <c r="BC464" s="311"/>
      <c r="BD464" s="311"/>
      <c r="BE464" s="311"/>
      <c r="BF464" s="311"/>
      <c r="BG464" s="312"/>
      <c r="BH464" s="311"/>
      <c r="BI464" s="297"/>
      <c r="BJ464" s="311"/>
      <c r="BK464" s="311"/>
      <c r="BL464" s="311"/>
      <c r="BM464" s="311"/>
      <c r="BN464" s="312"/>
      <c r="BO464" s="311"/>
      <c r="BP464" s="297"/>
      <c r="BQ464" s="311"/>
      <c r="BR464" s="311"/>
      <c r="BS464" s="311"/>
      <c r="BT464" s="311"/>
      <c r="BU464" s="312"/>
      <c r="BV464" s="311"/>
      <c r="BW464" s="297"/>
      <c r="BX464" s="311"/>
      <c r="BY464" s="311"/>
      <c r="BZ464" s="311"/>
      <c r="CA464" s="311"/>
      <c r="CB464" s="312"/>
      <c r="CC464" s="311"/>
      <c r="CD464" s="297"/>
      <c r="CE464" s="311"/>
      <c r="CF464" s="311"/>
      <c r="CG464" s="311"/>
      <c r="CH464" s="311"/>
      <c r="CI464" s="312"/>
      <c r="CJ464" s="311"/>
      <c r="CK464" s="297"/>
      <c r="CL464" s="311"/>
      <c r="CM464" s="311"/>
      <c r="CN464" s="311"/>
      <c r="CO464" s="311"/>
      <c r="CP464" s="312"/>
      <c r="CQ464" s="311"/>
      <c r="CR464" s="297"/>
      <c r="CS464" s="311"/>
      <c r="CT464" s="311"/>
      <c r="CU464" s="311"/>
      <c r="CV464" s="311"/>
      <c r="CW464" s="312"/>
      <c r="CX464" s="311"/>
      <c r="CY464" s="297"/>
      <c r="CZ464" s="311"/>
      <c r="DA464" s="311"/>
      <c r="DB464" s="311"/>
      <c r="DC464" s="311"/>
      <c r="DD464" s="312"/>
      <c r="DE464" s="311"/>
      <c r="DF464" s="297"/>
      <c r="DG464" s="311"/>
      <c r="DH464" s="311"/>
      <c r="DI464" s="311"/>
      <c r="DJ464" s="311"/>
      <c r="DK464" s="312"/>
      <c r="DL464" s="311"/>
      <c r="DM464" s="297"/>
      <c r="DN464" s="311"/>
      <c r="DO464" s="311"/>
      <c r="DP464" s="311"/>
      <c r="DQ464" s="311"/>
      <c r="DR464" s="312"/>
      <c r="DS464" s="311"/>
      <c r="DT464" s="297"/>
      <c r="DU464" s="311"/>
      <c r="DV464" s="311"/>
      <c r="DW464" s="311"/>
      <c r="DX464" s="311"/>
      <c r="DY464" s="312"/>
      <c r="DZ464" s="311"/>
      <c r="EA464" s="297"/>
      <c r="EB464" s="311"/>
      <c r="EC464" s="311"/>
      <c r="ED464" s="311"/>
      <c r="EE464" s="311"/>
      <c r="EF464" s="312"/>
      <c r="EG464" s="311"/>
      <c r="EH464" s="297"/>
      <c r="EI464" s="311"/>
      <c r="EJ464" s="311"/>
      <c r="EK464" s="311"/>
      <c r="EL464" s="311"/>
      <c r="EM464" s="312"/>
      <c r="EN464" s="311"/>
      <c r="EO464" s="297"/>
      <c r="EP464" s="311"/>
      <c r="EQ464" s="311"/>
      <c r="ER464" s="311"/>
      <c r="ES464" s="311"/>
      <c r="ET464" s="312"/>
      <c r="EU464" s="311"/>
      <c r="EV464" s="297"/>
      <c r="EW464" s="311"/>
      <c r="EX464" s="311"/>
      <c r="EY464" s="311"/>
      <c r="EZ464" s="311"/>
      <c r="FA464" s="312"/>
      <c r="FB464" s="311"/>
      <c r="FC464" s="298"/>
    </row>
    <row r="465" spans="1:159" s="205" customFormat="1" ht="39.9" customHeight="1" x14ac:dyDescent="0.25">
      <c r="A465" s="206"/>
      <c r="B465" s="196"/>
      <c r="C465" s="292"/>
      <c r="D465" s="198"/>
      <c r="E465" s="299"/>
      <c r="F465" s="200"/>
      <c r="G465" s="301"/>
      <c r="H465" s="303"/>
      <c r="I465" s="299"/>
      <c r="J465" s="299"/>
      <c r="K465" s="299"/>
      <c r="L465" s="289"/>
      <c r="M465" s="299"/>
      <c r="N465" s="289"/>
      <c r="O465" s="363" t="str">
        <f>IF(P465="","",IF(OR(I465="",J465=""),"",IF(AND(ISNUMBER(FIND("post-", I465)),J465=ProductCode!$I$12),ProductCode!$F$19,IF(AND(ISNUMBER(FIND("pre-", I465)),J465=ProductCode!$I$12),ProductCode!$F$20,IF(ISNUMBER(FIND("post-", I465)),ProductCode!$F$17,ProductCode!$F$18)))))</f>
        <v/>
      </c>
      <c r="P465" s="295" t="str">
        <f t="shared" si="18"/>
        <v/>
      </c>
      <c r="Q465" s="306"/>
      <c r="R465" s="203"/>
      <c r="S465" s="308" t="str">
        <f t="shared" si="19"/>
        <v/>
      </c>
      <c r="T465" s="311"/>
      <c r="U465" s="311"/>
      <c r="V465" s="311"/>
      <c r="W465" s="311"/>
      <c r="X465" s="312"/>
      <c r="Y465" s="311"/>
      <c r="Z465" s="297"/>
      <c r="AA465" s="311"/>
      <c r="AB465" s="311"/>
      <c r="AC465" s="311"/>
      <c r="AD465" s="311"/>
      <c r="AE465" s="312"/>
      <c r="AF465" s="311"/>
      <c r="AG465" s="297"/>
      <c r="AH465" s="311"/>
      <c r="AI465" s="311"/>
      <c r="AJ465" s="311"/>
      <c r="AK465" s="311"/>
      <c r="AL465" s="312"/>
      <c r="AM465" s="311"/>
      <c r="AN465" s="297"/>
      <c r="AO465" s="311"/>
      <c r="AP465" s="311"/>
      <c r="AQ465" s="311"/>
      <c r="AR465" s="311"/>
      <c r="AS465" s="312"/>
      <c r="AT465" s="311"/>
      <c r="AU465" s="297"/>
      <c r="AV465" s="311"/>
      <c r="AW465" s="311"/>
      <c r="AX465" s="311"/>
      <c r="AY465" s="311"/>
      <c r="AZ465" s="312"/>
      <c r="BA465" s="311"/>
      <c r="BB465" s="297"/>
      <c r="BC465" s="311"/>
      <c r="BD465" s="311"/>
      <c r="BE465" s="311"/>
      <c r="BF465" s="311"/>
      <c r="BG465" s="312"/>
      <c r="BH465" s="311"/>
      <c r="BI465" s="297"/>
      <c r="BJ465" s="311"/>
      <c r="BK465" s="311"/>
      <c r="BL465" s="311"/>
      <c r="BM465" s="311"/>
      <c r="BN465" s="312"/>
      <c r="BO465" s="311"/>
      <c r="BP465" s="297"/>
      <c r="BQ465" s="311"/>
      <c r="BR465" s="311"/>
      <c r="BS465" s="311"/>
      <c r="BT465" s="311"/>
      <c r="BU465" s="312"/>
      <c r="BV465" s="311"/>
      <c r="BW465" s="297"/>
      <c r="BX465" s="311"/>
      <c r="BY465" s="311"/>
      <c r="BZ465" s="311"/>
      <c r="CA465" s="311"/>
      <c r="CB465" s="312"/>
      <c r="CC465" s="311"/>
      <c r="CD465" s="297"/>
      <c r="CE465" s="311"/>
      <c r="CF465" s="311"/>
      <c r="CG465" s="311"/>
      <c r="CH465" s="311"/>
      <c r="CI465" s="312"/>
      <c r="CJ465" s="311"/>
      <c r="CK465" s="297"/>
      <c r="CL465" s="311"/>
      <c r="CM465" s="311"/>
      <c r="CN465" s="311"/>
      <c r="CO465" s="311"/>
      <c r="CP465" s="312"/>
      <c r="CQ465" s="311"/>
      <c r="CR465" s="297"/>
      <c r="CS465" s="311"/>
      <c r="CT465" s="311"/>
      <c r="CU465" s="311"/>
      <c r="CV465" s="311"/>
      <c r="CW465" s="312"/>
      <c r="CX465" s="311"/>
      <c r="CY465" s="297"/>
      <c r="CZ465" s="311"/>
      <c r="DA465" s="311"/>
      <c r="DB465" s="311"/>
      <c r="DC465" s="311"/>
      <c r="DD465" s="312"/>
      <c r="DE465" s="311"/>
      <c r="DF465" s="297"/>
      <c r="DG465" s="311"/>
      <c r="DH465" s="311"/>
      <c r="DI465" s="311"/>
      <c r="DJ465" s="311"/>
      <c r="DK465" s="312"/>
      <c r="DL465" s="311"/>
      <c r="DM465" s="297"/>
      <c r="DN465" s="311"/>
      <c r="DO465" s="311"/>
      <c r="DP465" s="311"/>
      <c r="DQ465" s="311"/>
      <c r="DR465" s="312"/>
      <c r="DS465" s="311"/>
      <c r="DT465" s="297"/>
      <c r="DU465" s="311"/>
      <c r="DV465" s="311"/>
      <c r="DW465" s="311"/>
      <c r="DX465" s="311"/>
      <c r="DY465" s="312"/>
      <c r="DZ465" s="311"/>
      <c r="EA465" s="297"/>
      <c r="EB465" s="311"/>
      <c r="EC465" s="311"/>
      <c r="ED465" s="311"/>
      <c r="EE465" s="311"/>
      <c r="EF465" s="312"/>
      <c r="EG465" s="311"/>
      <c r="EH465" s="297"/>
      <c r="EI465" s="311"/>
      <c r="EJ465" s="311"/>
      <c r="EK465" s="311"/>
      <c r="EL465" s="311"/>
      <c r="EM465" s="312"/>
      <c r="EN465" s="311"/>
      <c r="EO465" s="297"/>
      <c r="EP465" s="311"/>
      <c r="EQ465" s="311"/>
      <c r="ER465" s="311"/>
      <c r="ES465" s="311"/>
      <c r="ET465" s="312"/>
      <c r="EU465" s="311"/>
      <c r="EV465" s="297"/>
      <c r="EW465" s="311"/>
      <c r="EX465" s="311"/>
      <c r="EY465" s="311"/>
      <c r="EZ465" s="311"/>
      <c r="FA465" s="312"/>
      <c r="FB465" s="311"/>
      <c r="FC465" s="298"/>
    </row>
    <row r="466" spans="1:159" s="205" customFormat="1" ht="39.9" customHeight="1" x14ac:dyDescent="0.25">
      <c r="A466" s="206"/>
      <c r="B466" s="196"/>
      <c r="C466" s="292"/>
      <c r="D466" s="198"/>
      <c r="E466" s="299"/>
      <c r="F466" s="200"/>
      <c r="G466" s="301"/>
      <c r="H466" s="303"/>
      <c r="I466" s="299"/>
      <c r="J466" s="299"/>
      <c r="K466" s="299"/>
      <c r="L466" s="289"/>
      <c r="M466" s="299"/>
      <c r="N466" s="289"/>
      <c r="O466" s="363" t="str">
        <f>IF(P466="","",IF(OR(I466="",J466=""),"",IF(AND(ISNUMBER(FIND("post-", I466)),J466=ProductCode!$I$12),ProductCode!$F$19,IF(AND(ISNUMBER(FIND("pre-", I466)),J466=ProductCode!$I$12),ProductCode!$F$20,IF(ISNUMBER(FIND("post-", I466)),ProductCode!$F$17,ProductCode!$F$18)))))</f>
        <v/>
      </c>
      <c r="P466" s="295" t="str">
        <f t="shared" si="18"/>
        <v/>
      </c>
      <c r="Q466" s="306"/>
      <c r="R466" s="203"/>
      <c r="S466" s="308" t="str">
        <f t="shared" si="19"/>
        <v/>
      </c>
      <c r="T466" s="311"/>
      <c r="U466" s="311"/>
      <c r="V466" s="311"/>
      <c r="W466" s="311"/>
      <c r="X466" s="312"/>
      <c r="Y466" s="311"/>
      <c r="Z466" s="297"/>
      <c r="AA466" s="311"/>
      <c r="AB466" s="311"/>
      <c r="AC466" s="311"/>
      <c r="AD466" s="311"/>
      <c r="AE466" s="312"/>
      <c r="AF466" s="311"/>
      <c r="AG466" s="297"/>
      <c r="AH466" s="311"/>
      <c r="AI466" s="311"/>
      <c r="AJ466" s="311"/>
      <c r="AK466" s="311"/>
      <c r="AL466" s="312"/>
      <c r="AM466" s="311"/>
      <c r="AN466" s="297"/>
      <c r="AO466" s="311"/>
      <c r="AP466" s="311"/>
      <c r="AQ466" s="311"/>
      <c r="AR466" s="311"/>
      <c r="AS466" s="312"/>
      <c r="AT466" s="311"/>
      <c r="AU466" s="297"/>
      <c r="AV466" s="311"/>
      <c r="AW466" s="311"/>
      <c r="AX466" s="311"/>
      <c r="AY466" s="311"/>
      <c r="AZ466" s="312"/>
      <c r="BA466" s="311"/>
      <c r="BB466" s="297"/>
      <c r="BC466" s="311"/>
      <c r="BD466" s="311"/>
      <c r="BE466" s="311"/>
      <c r="BF466" s="311"/>
      <c r="BG466" s="312"/>
      <c r="BH466" s="311"/>
      <c r="BI466" s="297"/>
      <c r="BJ466" s="311"/>
      <c r="BK466" s="311"/>
      <c r="BL466" s="311"/>
      <c r="BM466" s="311"/>
      <c r="BN466" s="312"/>
      <c r="BO466" s="311"/>
      <c r="BP466" s="297"/>
      <c r="BQ466" s="311"/>
      <c r="BR466" s="311"/>
      <c r="BS466" s="311"/>
      <c r="BT466" s="311"/>
      <c r="BU466" s="312"/>
      <c r="BV466" s="311"/>
      <c r="BW466" s="297"/>
      <c r="BX466" s="311"/>
      <c r="BY466" s="311"/>
      <c r="BZ466" s="311"/>
      <c r="CA466" s="311"/>
      <c r="CB466" s="312"/>
      <c r="CC466" s="311"/>
      <c r="CD466" s="297"/>
      <c r="CE466" s="311"/>
      <c r="CF466" s="311"/>
      <c r="CG466" s="311"/>
      <c r="CH466" s="311"/>
      <c r="CI466" s="312"/>
      <c r="CJ466" s="311"/>
      <c r="CK466" s="297"/>
      <c r="CL466" s="311"/>
      <c r="CM466" s="311"/>
      <c r="CN466" s="311"/>
      <c r="CO466" s="311"/>
      <c r="CP466" s="312"/>
      <c r="CQ466" s="311"/>
      <c r="CR466" s="297"/>
      <c r="CS466" s="311"/>
      <c r="CT466" s="311"/>
      <c r="CU466" s="311"/>
      <c r="CV466" s="311"/>
      <c r="CW466" s="312"/>
      <c r="CX466" s="311"/>
      <c r="CY466" s="297"/>
      <c r="CZ466" s="311"/>
      <c r="DA466" s="311"/>
      <c r="DB466" s="311"/>
      <c r="DC466" s="311"/>
      <c r="DD466" s="312"/>
      <c r="DE466" s="311"/>
      <c r="DF466" s="297"/>
      <c r="DG466" s="311"/>
      <c r="DH466" s="311"/>
      <c r="DI466" s="311"/>
      <c r="DJ466" s="311"/>
      <c r="DK466" s="312"/>
      <c r="DL466" s="311"/>
      <c r="DM466" s="297"/>
      <c r="DN466" s="311"/>
      <c r="DO466" s="311"/>
      <c r="DP466" s="311"/>
      <c r="DQ466" s="311"/>
      <c r="DR466" s="312"/>
      <c r="DS466" s="311"/>
      <c r="DT466" s="297"/>
      <c r="DU466" s="311"/>
      <c r="DV466" s="311"/>
      <c r="DW466" s="311"/>
      <c r="DX466" s="311"/>
      <c r="DY466" s="312"/>
      <c r="DZ466" s="311"/>
      <c r="EA466" s="297"/>
      <c r="EB466" s="311"/>
      <c r="EC466" s="311"/>
      <c r="ED466" s="311"/>
      <c r="EE466" s="311"/>
      <c r="EF466" s="312"/>
      <c r="EG466" s="311"/>
      <c r="EH466" s="297"/>
      <c r="EI466" s="311"/>
      <c r="EJ466" s="311"/>
      <c r="EK466" s="311"/>
      <c r="EL466" s="311"/>
      <c r="EM466" s="312"/>
      <c r="EN466" s="311"/>
      <c r="EO466" s="297"/>
      <c r="EP466" s="311"/>
      <c r="EQ466" s="311"/>
      <c r="ER466" s="311"/>
      <c r="ES466" s="311"/>
      <c r="ET466" s="312"/>
      <c r="EU466" s="311"/>
      <c r="EV466" s="297"/>
      <c r="EW466" s="311"/>
      <c r="EX466" s="311"/>
      <c r="EY466" s="311"/>
      <c r="EZ466" s="311"/>
      <c r="FA466" s="312"/>
      <c r="FB466" s="311"/>
      <c r="FC466" s="298"/>
    </row>
    <row r="467" spans="1:159" s="205" customFormat="1" ht="39.9" customHeight="1" x14ac:dyDescent="0.25">
      <c r="A467" s="206"/>
      <c r="B467" s="196"/>
      <c r="C467" s="292"/>
      <c r="D467" s="198"/>
      <c r="E467" s="299"/>
      <c r="F467" s="200"/>
      <c r="G467" s="301"/>
      <c r="H467" s="303"/>
      <c r="I467" s="299"/>
      <c r="J467" s="299"/>
      <c r="K467" s="299"/>
      <c r="L467" s="289"/>
      <c r="M467" s="299"/>
      <c r="N467" s="289"/>
      <c r="O467" s="363" t="str">
        <f>IF(P467="","",IF(OR(I467="",J467=""),"",IF(AND(ISNUMBER(FIND("post-", I467)),J467=ProductCode!$I$12),ProductCode!$F$19,IF(AND(ISNUMBER(FIND("pre-", I467)),J467=ProductCode!$I$12),ProductCode!$F$20,IF(ISNUMBER(FIND("post-", I467)),ProductCode!$F$17,ProductCode!$F$18)))))</f>
        <v/>
      </c>
      <c r="P467" s="295" t="str">
        <f t="shared" si="18"/>
        <v/>
      </c>
      <c r="Q467" s="306"/>
      <c r="R467" s="203"/>
      <c r="S467" s="308" t="str">
        <f t="shared" si="19"/>
        <v/>
      </c>
      <c r="T467" s="311"/>
      <c r="U467" s="311"/>
      <c r="V467" s="311"/>
      <c r="W467" s="311"/>
      <c r="X467" s="312"/>
      <c r="Y467" s="311"/>
      <c r="Z467" s="297"/>
      <c r="AA467" s="311"/>
      <c r="AB467" s="311"/>
      <c r="AC467" s="311"/>
      <c r="AD467" s="311"/>
      <c r="AE467" s="312"/>
      <c r="AF467" s="311"/>
      <c r="AG467" s="297"/>
      <c r="AH467" s="311"/>
      <c r="AI467" s="311"/>
      <c r="AJ467" s="311"/>
      <c r="AK467" s="311"/>
      <c r="AL467" s="312"/>
      <c r="AM467" s="311"/>
      <c r="AN467" s="297"/>
      <c r="AO467" s="311"/>
      <c r="AP467" s="311"/>
      <c r="AQ467" s="311"/>
      <c r="AR467" s="311"/>
      <c r="AS467" s="312"/>
      <c r="AT467" s="311"/>
      <c r="AU467" s="297"/>
      <c r="AV467" s="311"/>
      <c r="AW467" s="311"/>
      <c r="AX467" s="311"/>
      <c r="AY467" s="311"/>
      <c r="AZ467" s="312"/>
      <c r="BA467" s="311"/>
      <c r="BB467" s="297"/>
      <c r="BC467" s="311"/>
      <c r="BD467" s="311"/>
      <c r="BE467" s="311"/>
      <c r="BF467" s="311"/>
      <c r="BG467" s="312"/>
      <c r="BH467" s="311"/>
      <c r="BI467" s="297"/>
      <c r="BJ467" s="311"/>
      <c r="BK467" s="311"/>
      <c r="BL467" s="311"/>
      <c r="BM467" s="311"/>
      <c r="BN467" s="312"/>
      <c r="BO467" s="311"/>
      <c r="BP467" s="297"/>
      <c r="BQ467" s="311"/>
      <c r="BR467" s="311"/>
      <c r="BS467" s="311"/>
      <c r="BT467" s="311"/>
      <c r="BU467" s="312"/>
      <c r="BV467" s="311"/>
      <c r="BW467" s="297"/>
      <c r="BX467" s="311"/>
      <c r="BY467" s="311"/>
      <c r="BZ467" s="311"/>
      <c r="CA467" s="311"/>
      <c r="CB467" s="312"/>
      <c r="CC467" s="311"/>
      <c r="CD467" s="297"/>
      <c r="CE467" s="311"/>
      <c r="CF467" s="311"/>
      <c r="CG467" s="311"/>
      <c r="CH467" s="311"/>
      <c r="CI467" s="312"/>
      <c r="CJ467" s="311"/>
      <c r="CK467" s="297"/>
      <c r="CL467" s="311"/>
      <c r="CM467" s="311"/>
      <c r="CN467" s="311"/>
      <c r="CO467" s="311"/>
      <c r="CP467" s="312"/>
      <c r="CQ467" s="311"/>
      <c r="CR467" s="297"/>
      <c r="CS467" s="311"/>
      <c r="CT467" s="311"/>
      <c r="CU467" s="311"/>
      <c r="CV467" s="311"/>
      <c r="CW467" s="312"/>
      <c r="CX467" s="311"/>
      <c r="CY467" s="297"/>
      <c r="CZ467" s="311"/>
      <c r="DA467" s="311"/>
      <c r="DB467" s="311"/>
      <c r="DC467" s="311"/>
      <c r="DD467" s="312"/>
      <c r="DE467" s="311"/>
      <c r="DF467" s="297"/>
      <c r="DG467" s="311"/>
      <c r="DH467" s="311"/>
      <c r="DI467" s="311"/>
      <c r="DJ467" s="311"/>
      <c r="DK467" s="312"/>
      <c r="DL467" s="311"/>
      <c r="DM467" s="297"/>
      <c r="DN467" s="311"/>
      <c r="DO467" s="311"/>
      <c r="DP467" s="311"/>
      <c r="DQ467" s="311"/>
      <c r="DR467" s="312"/>
      <c r="DS467" s="311"/>
      <c r="DT467" s="297"/>
      <c r="DU467" s="311"/>
      <c r="DV467" s="311"/>
      <c r="DW467" s="311"/>
      <c r="DX467" s="311"/>
      <c r="DY467" s="312"/>
      <c r="DZ467" s="311"/>
      <c r="EA467" s="297"/>
      <c r="EB467" s="311"/>
      <c r="EC467" s="311"/>
      <c r="ED467" s="311"/>
      <c r="EE467" s="311"/>
      <c r="EF467" s="312"/>
      <c r="EG467" s="311"/>
      <c r="EH467" s="297"/>
      <c r="EI467" s="311"/>
      <c r="EJ467" s="311"/>
      <c r="EK467" s="311"/>
      <c r="EL467" s="311"/>
      <c r="EM467" s="312"/>
      <c r="EN467" s="311"/>
      <c r="EO467" s="297"/>
      <c r="EP467" s="311"/>
      <c r="EQ467" s="311"/>
      <c r="ER467" s="311"/>
      <c r="ES467" s="311"/>
      <c r="ET467" s="312"/>
      <c r="EU467" s="311"/>
      <c r="EV467" s="297"/>
      <c r="EW467" s="311"/>
      <c r="EX467" s="311"/>
      <c r="EY467" s="311"/>
      <c r="EZ467" s="311"/>
      <c r="FA467" s="312"/>
      <c r="FB467" s="311"/>
      <c r="FC467" s="298"/>
    </row>
    <row r="468" spans="1:159" s="205" customFormat="1" ht="39.9" customHeight="1" x14ac:dyDescent="0.25">
      <c r="A468" s="206"/>
      <c r="B468" s="196"/>
      <c r="C468" s="292"/>
      <c r="D468" s="198"/>
      <c r="E468" s="299"/>
      <c r="F468" s="200"/>
      <c r="G468" s="301"/>
      <c r="H468" s="303"/>
      <c r="I468" s="299"/>
      <c r="J468" s="299"/>
      <c r="K468" s="299"/>
      <c r="L468" s="289"/>
      <c r="M468" s="299"/>
      <c r="N468" s="289"/>
      <c r="O468" s="363" t="str">
        <f>IF(P468="","",IF(OR(I468="",J468=""),"",IF(AND(ISNUMBER(FIND("post-", I468)),J468=ProductCode!$I$12),ProductCode!$F$19,IF(AND(ISNUMBER(FIND("pre-", I468)),J468=ProductCode!$I$12),ProductCode!$F$20,IF(ISNUMBER(FIND("post-", I468)),ProductCode!$F$17,ProductCode!$F$18)))))</f>
        <v/>
      </c>
      <c r="P468" s="295" t="str">
        <f t="shared" si="18"/>
        <v/>
      </c>
      <c r="Q468" s="306"/>
      <c r="R468" s="203"/>
      <c r="S468" s="308" t="str">
        <f t="shared" si="19"/>
        <v/>
      </c>
      <c r="T468" s="311"/>
      <c r="U468" s="311"/>
      <c r="V468" s="311"/>
      <c r="W468" s="311"/>
      <c r="X468" s="312"/>
      <c r="Y468" s="311"/>
      <c r="Z468" s="297"/>
      <c r="AA468" s="311"/>
      <c r="AB468" s="311"/>
      <c r="AC468" s="311"/>
      <c r="AD468" s="311"/>
      <c r="AE468" s="312"/>
      <c r="AF468" s="311"/>
      <c r="AG468" s="297"/>
      <c r="AH468" s="311"/>
      <c r="AI468" s="311"/>
      <c r="AJ468" s="311"/>
      <c r="AK468" s="311"/>
      <c r="AL468" s="312"/>
      <c r="AM468" s="311"/>
      <c r="AN468" s="297"/>
      <c r="AO468" s="311"/>
      <c r="AP468" s="311"/>
      <c r="AQ468" s="311"/>
      <c r="AR468" s="311"/>
      <c r="AS468" s="312"/>
      <c r="AT468" s="311"/>
      <c r="AU468" s="297"/>
      <c r="AV468" s="311"/>
      <c r="AW468" s="311"/>
      <c r="AX468" s="311"/>
      <c r="AY468" s="311"/>
      <c r="AZ468" s="312"/>
      <c r="BA468" s="311"/>
      <c r="BB468" s="297"/>
      <c r="BC468" s="311"/>
      <c r="BD468" s="311"/>
      <c r="BE468" s="311"/>
      <c r="BF468" s="311"/>
      <c r="BG468" s="312"/>
      <c r="BH468" s="311"/>
      <c r="BI468" s="297"/>
      <c r="BJ468" s="311"/>
      <c r="BK468" s="311"/>
      <c r="BL468" s="311"/>
      <c r="BM468" s="311"/>
      <c r="BN468" s="312"/>
      <c r="BO468" s="311"/>
      <c r="BP468" s="297"/>
      <c r="BQ468" s="311"/>
      <c r="BR468" s="311"/>
      <c r="BS468" s="311"/>
      <c r="BT468" s="311"/>
      <c r="BU468" s="312"/>
      <c r="BV468" s="311"/>
      <c r="BW468" s="297"/>
      <c r="BX468" s="311"/>
      <c r="BY468" s="311"/>
      <c r="BZ468" s="311"/>
      <c r="CA468" s="311"/>
      <c r="CB468" s="312"/>
      <c r="CC468" s="311"/>
      <c r="CD468" s="297"/>
      <c r="CE468" s="311"/>
      <c r="CF468" s="311"/>
      <c r="CG468" s="311"/>
      <c r="CH468" s="311"/>
      <c r="CI468" s="312"/>
      <c r="CJ468" s="311"/>
      <c r="CK468" s="297"/>
      <c r="CL468" s="311"/>
      <c r="CM468" s="311"/>
      <c r="CN468" s="311"/>
      <c r="CO468" s="311"/>
      <c r="CP468" s="312"/>
      <c r="CQ468" s="311"/>
      <c r="CR468" s="297"/>
      <c r="CS468" s="311"/>
      <c r="CT468" s="311"/>
      <c r="CU468" s="311"/>
      <c r="CV468" s="311"/>
      <c r="CW468" s="312"/>
      <c r="CX468" s="311"/>
      <c r="CY468" s="297"/>
      <c r="CZ468" s="311"/>
      <c r="DA468" s="311"/>
      <c r="DB468" s="311"/>
      <c r="DC468" s="311"/>
      <c r="DD468" s="312"/>
      <c r="DE468" s="311"/>
      <c r="DF468" s="297"/>
      <c r="DG468" s="311"/>
      <c r="DH468" s="311"/>
      <c r="DI468" s="311"/>
      <c r="DJ468" s="311"/>
      <c r="DK468" s="312"/>
      <c r="DL468" s="311"/>
      <c r="DM468" s="297"/>
      <c r="DN468" s="311"/>
      <c r="DO468" s="311"/>
      <c r="DP468" s="311"/>
      <c r="DQ468" s="311"/>
      <c r="DR468" s="312"/>
      <c r="DS468" s="311"/>
      <c r="DT468" s="297"/>
      <c r="DU468" s="311"/>
      <c r="DV468" s="311"/>
      <c r="DW468" s="311"/>
      <c r="DX468" s="311"/>
      <c r="DY468" s="312"/>
      <c r="DZ468" s="311"/>
      <c r="EA468" s="297"/>
      <c r="EB468" s="311"/>
      <c r="EC468" s="311"/>
      <c r="ED468" s="311"/>
      <c r="EE468" s="311"/>
      <c r="EF468" s="312"/>
      <c r="EG468" s="311"/>
      <c r="EH468" s="297"/>
      <c r="EI468" s="311"/>
      <c r="EJ468" s="311"/>
      <c r="EK468" s="311"/>
      <c r="EL468" s="311"/>
      <c r="EM468" s="312"/>
      <c r="EN468" s="311"/>
      <c r="EO468" s="297"/>
      <c r="EP468" s="311"/>
      <c r="EQ468" s="311"/>
      <c r="ER468" s="311"/>
      <c r="ES468" s="311"/>
      <c r="ET468" s="312"/>
      <c r="EU468" s="311"/>
      <c r="EV468" s="297"/>
      <c r="EW468" s="311"/>
      <c r="EX468" s="311"/>
      <c r="EY468" s="311"/>
      <c r="EZ468" s="311"/>
      <c r="FA468" s="312"/>
      <c r="FB468" s="311"/>
      <c r="FC468" s="298"/>
    </row>
    <row r="469" spans="1:159" s="205" customFormat="1" ht="39.9" customHeight="1" x14ac:dyDescent="0.25">
      <c r="A469" s="206"/>
      <c r="B469" s="196"/>
      <c r="C469" s="292"/>
      <c r="D469" s="198"/>
      <c r="E469" s="299"/>
      <c r="F469" s="200"/>
      <c r="G469" s="301"/>
      <c r="H469" s="303"/>
      <c r="I469" s="299"/>
      <c r="J469" s="299"/>
      <c r="K469" s="299"/>
      <c r="L469" s="289"/>
      <c r="M469" s="299"/>
      <c r="N469" s="289"/>
      <c r="O469" s="363" t="str">
        <f>IF(P469="","",IF(OR(I469="",J469=""),"",IF(AND(ISNUMBER(FIND("post-", I469)),J469=ProductCode!$I$12),ProductCode!$F$19,IF(AND(ISNUMBER(FIND("pre-", I469)),J469=ProductCode!$I$12),ProductCode!$F$20,IF(ISNUMBER(FIND("post-", I469)),ProductCode!$F$17,ProductCode!$F$18)))))</f>
        <v/>
      </c>
      <c r="P469" s="295" t="str">
        <f t="shared" si="18"/>
        <v/>
      </c>
      <c r="Q469" s="306"/>
      <c r="R469" s="203"/>
      <c r="S469" s="308" t="str">
        <f t="shared" si="19"/>
        <v/>
      </c>
      <c r="T469" s="311"/>
      <c r="U469" s="311"/>
      <c r="V469" s="311"/>
      <c r="W469" s="311"/>
      <c r="X469" s="312"/>
      <c r="Y469" s="311"/>
      <c r="Z469" s="297"/>
      <c r="AA469" s="311"/>
      <c r="AB469" s="311"/>
      <c r="AC469" s="311"/>
      <c r="AD469" s="311"/>
      <c r="AE469" s="312"/>
      <c r="AF469" s="311"/>
      <c r="AG469" s="297"/>
      <c r="AH469" s="311"/>
      <c r="AI469" s="311"/>
      <c r="AJ469" s="311"/>
      <c r="AK469" s="311"/>
      <c r="AL469" s="312"/>
      <c r="AM469" s="311"/>
      <c r="AN469" s="297"/>
      <c r="AO469" s="311"/>
      <c r="AP469" s="311"/>
      <c r="AQ469" s="311"/>
      <c r="AR469" s="311"/>
      <c r="AS469" s="312"/>
      <c r="AT469" s="311"/>
      <c r="AU469" s="297"/>
      <c r="AV469" s="311"/>
      <c r="AW469" s="311"/>
      <c r="AX469" s="311"/>
      <c r="AY469" s="311"/>
      <c r="AZ469" s="312"/>
      <c r="BA469" s="311"/>
      <c r="BB469" s="297"/>
      <c r="BC469" s="311"/>
      <c r="BD469" s="311"/>
      <c r="BE469" s="311"/>
      <c r="BF469" s="311"/>
      <c r="BG469" s="312"/>
      <c r="BH469" s="311"/>
      <c r="BI469" s="297"/>
      <c r="BJ469" s="311"/>
      <c r="BK469" s="311"/>
      <c r="BL469" s="311"/>
      <c r="BM469" s="311"/>
      <c r="BN469" s="312"/>
      <c r="BO469" s="311"/>
      <c r="BP469" s="297"/>
      <c r="BQ469" s="311"/>
      <c r="BR469" s="311"/>
      <c r="BS469" s="311"/>
      <c r="BT469" s="311"/>
      <c r="BU469" s="312"/>
      <c r="BV469" s="311"/>
      <c r="BW469" s="297"/>
      <c r="BX469" s="311"/>
      <c r="BY469" s="311"/>
      <c r="BZ469" s="311"/>
      <c r="CA469" s="311"/>
      <c r="CB469" s="312"/>
      <c r="CC469" s="311"/>
      <c r="CD469" s="297"/>
      <c r="CE469" s="311"/>
      <c r="CF469" s="311"/>
      <c r="CG469" s="311"/>
      <c r="CH469" s="311"/>
      <c r="CI469" s="312"/>
      <c r="CJ469" s="311"/>
      <c r="CK469" s="297"/>
      <c r="CL469" s="311"/>
      <c r="CM469" s="311"/>
      <c r="CN469" s="311"/>
      <c r="CO469" s="311"/>
      <c r="CP469" s="312"/>
      <c r="CQ469" s="311"/>
      <c r="CR469" s="297"/>
      <c r="CS469" s="311"/>
      <c r="CT469" s="311"/>
      <c r="CU469" s="311"/>
      <c r="CV469" s="311"/>
      <c r="CW469" s="312"/>
      <c r="CX469" s="311"/>
      <c r="CY469" s="297"/>
      <c r="CZ469" s="311"/>
      <c r="DA469" s="311"/>
      <c r="DB469" s="311"/>
      <c r="DC469" s="311"/>
      <c r="DD469" s="312"/>
      <c r="DE469" s="311"/>
      <c r="DF469" s="297"/>
      <c r="DG469" s="311"/>
      <c r="DH469" s="311"/>
      <c r="DI469" s="311"/>
      <c r="DJ469" s="311"/>
      <c r="DK469" s="312"/>
      <c r="DL469" s="311"/>
      <c r="DM469" s="297"/>
      <c r="DN469" s="311"/>
      <c r="DO469" s="311"/>
      <c r="DP469" s="311"/>
      <c r="DQ469" s="311"/>
      <c r="DR469" s="312"/>
      <c r="DS469" s="311"/>
      <c r="DT469" s="297"/>
      <c r="DU469" s="311"/>
      <c r="DV469" s="311"/>
      <c r="DW469" s="311"/>
      <c r="DX469" s="311"/>
      <c r="DY469" s="312"/>
      <c r="DZ469" s="311"/>
      <c r="EA469" s="297"/>
      <c r="EB469" s="311"/>
      <c r="EC469" s="311"/>
      <c r="ED469" s="311"/>
      <c r="EE469" s="311"/>
      <c r="EF469" s="312"/>
      <c r="EG469" s="311"/>
      <c r="EH469" s="297"/>
      <c r="EI469" s="311"/>
      <c r="EJ469" s="311"/>
      <c r="EK469" s="311"/>
      <c r="EL469" s="311"/>
      <c r="EM469" s="312"/>
      <c r="EN469" s="311"/>
      <c r="EO469" s="297"/>
      <c r="EP469" s="311"/>
      <c r="EQ469" s="311"/>
      <c r="ER469" s="311"/>
      <c r="ES469" s="311"/>
      <c r="ET469" s="312"/>
      <c r="EU469" s="311"/>
      <c r="EV469" s="297"/>
      <c r="EW469" s="311"/>
      <c r="EX469" s="311"/>
      <c r="EY469" s="311"/>
      <c r="EZ469" s="311"/>
      <c r="FA469" s="312"/>
      <c r="FB469" s="311"/>
      <c r="FC469" s="298"/>
    </row>
    <row r="470" spans="1:159" s="205" customFormat="1" ht="39.9" customHeight="1" x14ac:dyDescent="0.25">
      <c r="A470" s="206"/>
      <c r="B470" s="196"/>
      <c r="C470" s="292"/>
      <c r="D470" s="198"/>
      <c r="E470" s="299"/>
      <c r="F470" s="200"/>
      <c r="G470" s="301"/>
      <c r="H470" s="303"/>
      <c r="I470" s="299"/>
      <c r="J470" s="299"/>
      <c r="K470" s="299"/>
      <c r="L470" s="289"/>
      <c r="M470" s="299"/>
      <c r="N470" s="289"/>
      <c r="O470" s="363" t="str">
        <f>IF(P470="","",IF(OR(I470="",J470=""),"",IF(AND(ISNUMBER(FIND("post-", I470)),J470=ProductCode!$I$12),ProductCode!$F$19,IF(AND(ISNUMBER(FIND("pre-", I470)),J470=ProductCode!$I$12),ProductCode!$F$20,IF(ISNUMBER(FIND("post-", I470)),ProductCode!$F$17,ProductCode!$F$18)))))</f>
        <v/>
      </c>
      <c r="P470" s="295" t="str">
        <f t="shared" si="18"/>
        <v/>
      </c>
      <c r="Q470" s="306"/>
      <c r="R470" s="203"/>
      <c r="S470" s="308" t="str">
        <f t="shared" si="19"/>
        <v/>
      </c>
      <c r="T470" s="311"/>
      <c r="U470" s="311"/>
      <c r="V470" s="311"/>
      <c r="W470" s="311"/>
      <c r="X470" s="312"/>
      <c r="Y470" s="311"/>
      <c r="Z470" s="297"/>
      <c r="AA470" s="311"/>
      <c r="AB470" s="311"/>
      <c r="AC470" s="311"/>
      <c r="AD470" s="311"/>
      <c r="AE470" s="312"/>
      <c r="AF470" s="311"/>
      <c r="AG470" s="297"/>
      <c r="AH470" s="311"/>
      <c r="AI470" s="311"/>
      <c r="AJ470" s="311"/>
      <c r="AK470" s="311"/>
      <c r="AL470" s="312"/>
      <c r="AM470" s="311"/>
      <c r="AN470" s="297"/>
      <c r="AO470" s="311"/>
      <c r="AP470" s="311"/>
      <c r="AQ470" s="311"/>
      <c r="AR470" s="311"/>
      <c r="AS470" s="312"/>
      <c r="AT470" s="311"/>
      <c r="AU470" s="297"/>
      <c r="AV470" s="311"/>
      <c r="AW470" s="311"/>
      <c r="AX470" s="311"/>
      <c r="AY470" s="311"/>
      <c r="AZ470" s="312"/>
      <c r="BA470" s="311"/>
      <c r="BB470" s="297"/>
      <c r="BC470" s="311"/>
      <c r="BD470" s="311"/>
      <c r="BE470" s="311"/>
      <c r="BF470" s="311"/>
      <c r="BG470" s="312"/>
      <c r="BH470" s="311"/>
      <c r="BI470" s="297"/>
      <c r="BJ470" s="311"/>
      <c r="BK470" s="311"/>
      <c r="BL470" s="311"/>
      <c r="BM470" s="311"/>
      <c r="BN470" s="312"/>
      <c r="BO470" s="311"/>
      <c r="BP470" s="297"/>
      <c r="BQ470" s="311"/>
      <c r="BR470" s="311"/>
      <c r="BS470" s="311"/>
      <c r="BT470" s="311"/>
      <c r="BU470" s="312"/>
      <c r="BV470" s="311"/>
      <c r="BW470" s="297"/>
      <c r="BX470" s="311"/>
      <c r="BY470" s="311"/>
      <c r="BZ470" s="311"/>
      <c r="CA470" s="311"/>
      <c r="CB470" s="312"/>
      <c r="CC470" s="311"/>
      <c r="CD470" s="297"/>
      <c r="CE470" s="311"/>
      <c r="CF470" s="311"/>
      <c r="CG470" s="311"/>
      <c r="CH470" s="311"/>
      <c r="CI470" s="312"/>
      <c r="CJ470" s="311"/>
      <c r="CK470" s="297"/>
      <c r="CL470" s="311"/>
      <c r="CM470" s="311"/>
      <c r="CN470" s="311"/>
      <c r="CO470" s="311"/>
      <c r="CP470" s="312"/>
      <c r="CQ470" s="311"/>
      <c r="CR470" s="297"/>
      <c r="CS470" s="311"/>
      <c r="CT470" s="311"/>
      <c r="CU470" s="311"/>
      <c r="CV470" s="311"/>
      <c r="CW470" s="312"/>
      <c r="CX470" s="311"/>
      <c r="CY470" s="297"/>
      <c r="CZ470" s="311"/>
      <c r="DA470" s="311"/>
      <c r="DB470" s="311"/>
      <c r="DC470" s="311"/>
      <c r="DD470" s="312"/>
      <c r="DE470" s="311"/>
      <c r="DF470" s="297"/>
      <c r="DG470" s="311"/>
      <c r="DH470" s="311"/>
      <c r="DI470" s="311"/>
      <c r="DJ470" s="311"/>
      <c r="DK470" s="312"/>
      <c r="DL470" s="311"/>
      <c r="DM470" s="297"/>
      <c r="DN470" s="311"/>
      <c r="DO470" s="311"/>
      <c r="DP470" s="311"/>
      <c r="DQ470" s="311"/>
      <c r="DR470" s="312"/>
      <c r="DS470" s="311"/>
      <c r="DT470" s="297"/>
      <c r="DU470" s="311"/>
      <c r="DV470" s="311"/>
      <c r="DW470" s="311"/>
      <c r="DX470" s="311"/>
      <c r="DY470" s="312"/>
      <c r="DZ470" s="311"/>
      <c r="EA470" s="297"/>
      <c r="EB470" s="311"/>
      <c r="EC470" s="311"/>
      <c r="ED470" s="311"/>
      <c r="EE470" s="311"/>
      <c r="EF470" s="312"/>
      <c r="EG470" s="311"/>
      <c r="EH470" s="297"/>
      <c r="EI470" s="311"/>
      <c r="EJ470" s="311"/>
      <c r="EK470" s="311"/>
      <c r="EL470" s="311"/>
      <c r="EM470" s="312"/>
      <c r="EN470" s="311"/>
      <c r="EO470" s="297"/>
      <c r="EP470" s="311"/>
      <c r="EQ470" s="311"/>
      <c r="ER470" s="311"/>
      <c r="ES470" s="311"/>
      <c r="ET470" s="312"/>
      <c r="EU470" s="311"/>
      <c r="EV470" s="297"/>
      <c r="EW470" s="311"/>
      <c r="EX470" s="311"/>
      <c r="EY470" s="311"/>
      <c r="EZ470" s="311"/>
      <c r="FA470" s="312"/>
      <c r="FB470" s="311"/>
      <c r="FC470" s="298"/>
    </row>
    <row r="471" spans="1:159" s="205" customFormat="1" ht="39.9" customHeight="1" x14ac:dyDescent="0.25">
      <c r="A471" s="206"/>
      <c r="B471" s="196"/>
      <c r="C471" s="292"/>
      <c r="D471" s="198"/>
      <c r="E471" s="299"/>
      <c r="F471" s="200"/>
      <c r="G471" s="301"/>
      <c r="H471" s="303"/>
      <c r="I471" s="299"/>
      <c r="J471" s="299"/>
      <c r="K471" s="299"/>
      <c r="L471" s="289"/>
      <c r="M471" s="299"/>
      <c r="N471" s="289"/>
      <c r="O471" s="363" t="str">
        <f>IF(P471="","",IF(OR(I471="",J471=""),"",IF(AND(ISNUMBER(FIND("post-", I471)),J471=ProductCode!$I$12),ProductCode!$F$19,IF(AND(ISNUMBER(FIND("pre-", I471)),J471=ProductCode!$I$12),ProductCode!$F$20,IF(ISNUMBER(FIND("post-", I471)),ProductCode!$F$17,ProductCode!$F$18)))))</f>
        <v/>
      </c>
      <c r="P471" s="295" t="str">
        <f t="shared" si="18"/>
        <v/>
      </c>
      <c r="Q471" s="306"/>
      <c r="R471" s="203"/>
      <c r="S471" s="308" t="str">
        <f t="shared" si="19"/>
        <v/>
      </c>
      <c r="T471" s="311"/>
      <c r="U471" s="311"/>
      <c r="V471" s="311"/>
      <c r="W471" s="311"/>
      <c r="X471" s="312"/>
      <c r="Y471" s="311"/>
      <c r="Z471" s="297"/>
      <c r="AA471" s="311"/>
      <c r="AB471" s="311"/>
      <c r="AC471" s="311"/>
      <c r="AD471" s="311"/>
      <c r="AE471" s="312"/>
      <c r="AF471" s="311"/>
      <c r="AG471" s="297"/>
      <c r="AH471" s="311"/>
      <c r="AI471" s="311"/>
      <c r="AJ471" s="311"/>
      <c r="AK471" s="311"/>
      <c r="AL471" s="312"/>
      <c r="AM471" s="311"/>
      <c r="AN471" s="297"/>
      <c r="AO471" s="311"/>
      <c r="AP471" s="311"/>
      <c r="AQ471" s="311"/>
      <c r="AR471" s="311"/>
      <c r="AS471" s="312"/>
      <c r="AT471" s="311"/>
      <c r="AU471" s="297"/>
      <c r="AV471" s="311"/>
      <c r="AW471" s="311"/>
      <c r="AX471" s="311"/>
      <c r="AY471" s="311"/>
      <c r="AZ471" s="312"/>
      <c r="BA471" s="311"/>
      <c r="BB471" s="297"/>
      <c r="BC471" s="311"/>
      <c r="BD471" s="311"/>
      <c r="BE471" s="311"/>
      <c r="BF471" s="311"/>
      <c r="BG471" s="312"/>
      <c r="BH471" s="311"/>
      <c r="BI471" s="297"/>
      <c r="BJ471" s="311"/>
      <c r="BK471" s="311"/>
      <c r="BL471" s="311"/>
      <c r="BM471" s="311"/>
      <c r="BN471" s="312"/>
      <c r="BO471" s="311"/>
      <c r="BP471" s="297"/>
      <c r="BQ471" s="311"/>
      <c r="BR471" s="311"/>
      <c r="BS471" s="311"/>
      <c r="BT471" s="311"/>
      <c r="BU471" s="312"/>
      <c r="BV471" s="311"/>
      <c r="BW471" s="297"/>
      <c r="BX471" s="311"/>
      <c r="BY471" s="311"/>
      <c r="BZ471" s="311"/>
      <c r="CA471" s="311"/>
      <c r="CB471" s="312"/>
      <c r="CC471" s="311"/>
      <c r="CD471" s="297"/>
      <c r="CE471" s="311"/>
      <c r="CF471" s="311"/>
      <c r="CG471" s="311"/>
      <c r="CH471" s="311"/>
      <c r="CI471" s="312"/>
      <c r="CJ471" s="311"/>
      <c r="CK471" s="297"/>
      <c r="CL471" s="311"/>
      <c r="CM471" s="311"/>
      <c r="CN471" s="311"/>
      <c r="CO471" s="311"/>
      <c r="CP471" s="312"/>
      <c r="CQ471" s="311"/>
      <c r="CR471" s="297"/>
      <c r="CS471" s="311"/>
      <c r="CT471" s="311"/>
      <c r="CU471" s="311"/>
      <c r="CV471" s="311"/>
      <c r="CW471" s="312"/>
      <c r="CX471" s="311"/>
      <c r="CY471" s="297"/>
      <c r="CZ471" s="311"/>
      <c r="DA471" s="311"/>
      <c r="DB471" s="311"/>
      <c r="DC471" s="311"/>
      <c r="DD471" s="312"/>
      <c r="DE471" s="311"/>
      <c r="DF471" s="297"/>
      <c r="DG471" s="311"/>
      <c r="DH471" s="311"/>
      <c r="DI471" s="311"/>
      <c r="DJ471" s="311"/>
      <c r="DK471" s="312"/>
      <c r="DL471" s="311"/>
      <c r="DM471" s="297"/>
      <c r="DN471" s="311"/>
      <c r="DO471" s="311"/>
      <c r="DP471" s="311"/>
      <c r="DQ471" s="311"/>
      <c r="DR471" s="312"/>
      <c r="DS471" s="311"/>
      <c r="DT471" s="297"/>
      <c r="DU471" s="311"/>
      <c r="DV471" s="311"/>
      <c r="DW471" s="311"/>
      <c r="DX471" s="311"/>
      <c r="DY471" s="312"/>
      <c r="DZ471" s="311"/>
      <c r="EA471" s="297"/>
      <c r="EB471" s="311"/>
      <c r="EC471" s="311"/>
      <c r="ED471" s="311"/>
      <c r="EE471" s="311"/>
      <c r="EF471" s="312"/>
      <c r="EG471" s="311"/>
      <c r="EH471" s="297"/>
      <c r="EI471" s="311"/>
      <c r="EJ471" s="311"/>
      <c r="EK471" s="311"/>
      <c r="EL471" s="311"/>
      <c r="EM471" s="312"/>
      <c r="EN471" s="311"/>
      <c r="EO471" s="297"/>
      <c r="EP471" s="311"/>
      <c r="EQ471" s="311"/>
      <c r="ER471" s="311"/>
      <c r="ES471" s="311"/>
      <c r="ET471" s="312"/>
      <c r="EU471" s="311"/>
      <c r="EV471" s="297"/>
      <c r="EW471" s="311"/>
      <c r="EX471" s="311"/>
      <c r="EY471" s="311"/>
      <c r="EZ471" s="311"/>
      <c r="FA471" s="312"/>
      <c r="FB471" s="311"/>
      <c r="FC471" s="298"/>
    </row>
    <row r="472" spans="1:159" s="205" customFormat="1" ht="39.9" customHeight="1" x14ac:dyDescent="0.25">
      <c r="A472" s="206"/>
      <c r="B472" s="196"/>
      <c r="C472" s="292"/>
      <c r="D472" s="198"/>
      <c r="E472" s="299"/>
      <c r="F472" s="200"/>
      <c r="G472" s="301"/>
      <c r="H472" s="303"/>
      <c r="I472" s="299"/>
      <c r="J472" s="299"/>
      <c r="K472" s="299"/>
      <c r="L472" s="289"/>
      <c r="M472" s="299"/>
      <c r="N472" s="289"/>
      <c r="O472" s="363" t="str">
        <f>IF(P472="","",IF(OR(I472="",J472=""),"",IF(AND(ISNUMBER(FIND("post-", I472)),J472=ProductCode!$I$12),ProductCode!$F$19,IF(AND(ISNUMBER(FIND("pre-", I472)),J472=ProductCode!$I$12),ProductCode!$F$20,IF(ISNUMBER(FIND("post-", I472)),ProductCode!$F$17,ProductCode!$F$18)))))</f>
        <v/>
      </c>
      <c r="P472" s="295" t="str">
        <f t="shared" si="18"/>
        <v/>
      </c>
      <c r="Q472" s="306"/>
      <c r="R472" s="203"/>
      <c r="S472" s="308" t="str">
        <f t="shared" si="19"/>
        <v/>
      </c>
      <c r="T472" s="311"/>
      <c r="U472" s="311"/>
      <c r="V472" s="311"/>
      <c r="W472" s="311"/>
      <c r="X472" s="312"/>
      <c r="Y472" s="311"/>
      <c r="Z472" s="297"/>
      <c r="AA472" s="311"/>
      <c r="AB472" s="311"/>
      <c r="AC472" s="311"/>
      <c r="AD472" s="311"/>
      <c r="AE472" s="312"/>
      <c r="AF472" s="311"/>
      <c r="AG472" s="297"/>
      <c r="AH472" s="311"/>
      <c r="AI472" s="311"/>
      <c r="AJ472" s="311"/>
      <c r="AK472" s="311"/>
      <c r="AL472" s="312"/>
      <c r="AM472" s="311"/>
      <c r="AN472" s="297"/>
      <c r="AO472" s="311"/>
      <c r="AP472" s="311"/>
      <c r="AQ472" s="311"/>
      <c r="AR472" s="311"/>
      <c r="AS472" s="312"/>
      <c r="AT472" s="311"/>
      <c r="AU472" s="297"/>
      <c r="AV472" s="311"/>
      <c r="AW472" s="311"/>
      <c r="AX472" s="311"/>
      <c r="AY472" s="311"/>
      <c r="AZ472" s="312"/>
      <c r="BA472" s="311"/>
      <c r="BB472" s="297"/>
      <c r="BC472" s="311"/>
      <c r="BD472" s="311"/>
      <c r="BE472" s="311"/>
      <c r="BF472" s="311"/>
      <c r="BG472" s="312"/>
      <c r="BH472" s="311"/>
      <c r="BI472" s="297"/>
      <c r="BJ472" s="311"/>
      <c r="BK472" s="311"/>
      <c r="BL472" s="311"/>
      <c r="BM472" s="311"/>
      <c r="BN472" s="312"/>
      <c r="BO472" s="311"/>
      <c r="BP472" s="297"/>
      <c r="BQ472" s="311"/>
      <c r="BR472" s="311"/>
      <c r="BS472" s="311"/>
      <c r="BT472" s="311"/>
      <c r="BU472" s="312"/>
      <c r="BV472" s="311"/>
      <c r="BW472" s="297"/>
      <c r="BX472" s="311"/>
      <c r="BY472" s="311"/>
      <c r="BZ472" s="311"/>
      <c r="CA472" s="311"/>
      <c r="CB472" s="312"/>
      <c r="CC472" s="311"/>
      <c r="CD472" s="297"/>
      <c r="CE472" s="311"/>
      <c r="CF472" s="311"/>
      <c r="CG472" s="311"/>
      <c r="CH472" s="311"/>
      <c r="CI472" s="312"/>
      <c r="CJ472" s="311"/>
      <c r="CK472" s="297"/>
      <c r="CL472" s="311"/>
      <c r="CM472" s="311"/>
      <c r="CN472" s="311"/>
      <c r="CO472" s="311"/>
      <c r="CP472" s="312"/>
      <c r="CQ472" s="311"/>
      <c r="CR472" s="297"/>
      <c r="CS472" s="311"/>
      <c r="CT472" s="311"/>
      <c r="CU472" s="311"/>
      <c r="CV472" s="311"/>
      <c r="CW472" s="312"/>
      <c r="CX472" s="311"/>
      <c r="CY472" s="297"/>
      <c r="CZ472" s="311"/>
      <c r="DA472" s="311"/>
      <c r="DB472" s="311"/>
      <c r="DC472" s="311"/>
      <c r="DD472" s="312"/>
      <c r="DE472" s="311"/>
      <c r="DF472" s="297"/>
      <c r="DG472" s="311"/>
      <c r="DH472" s="311"/>
      <c r="DI472" s="311"/>
      <c r="DJ472" s="311"/>
      <c r="DK472" s="312"/>
      <c r="DL472" s="311"/>
      <c r="DM472" s="297"/>
      <c r="DN472" s="311"/>
      <c r="DO472" s="311"/>
      <c r="DP472" s="311"/>
      <c r="DQ472" s="311"/>
      <c r="DR472" s="312"/>
      <c r="DS472" s="311"/>
      <c r="DT472" s="297"/>
      <c r="DU472" s="311"/>
      <c r="DV472" s="311"/>
      <c r="DW472" s="311"/>
      <c r="DX472" s="311"/>
      <c r="DY472" s="312"/>
      <c r="DZ472" s="311"/>
      <c r="EA472" s="297"/>
      <c r="EB472" s="311"/>
      <c r="EC472" s="311"/>
      <c r="ED472" s="311"/>
      <c r="EE472" s="311"/>
      <c r="EF472" s="312"/>
      <c r="EG472" s="311"/>
      <c r="EH472" s="297"/>
      <c r="EI472" s="311"/>
      <c r="EJ472" s="311"/>
      <c r="EK472" s="311"/>
      <c r="EL472" s="311"/>
      <c r="EM472" s="312"/>
      <c r="EN472" s="311"/>
      <c r="EO472" s="297"/>
      <c r="EP472" s="311"/>
      <c r="EQ472" s="311"/>
      <c r="ER472" s="311"/>
      <c r="ES472" s="311"/>
      <c r="ET472" s="312"/>
      <c r="EU472" s="311"/>
      <c r="EV472" s="297"/>
      <c r="EW472" s="311"/>
      <c r="EX472" s="311"/>
      <c r="EY472" s="311"/>
      <c r="EZ472" s="311"/>
      <c r="FA472" s="312"/>
      <c r="FB472" s="311"/>
      <c r="FC472" s="298"/>
    </row>
    <row r="473" spans="1:159" s="205" customFormat="1" ht="39.9" customHeight="1" x14ac:dyDescent="0.25">
      <c r="A473" s="206"/>
      <c r="B473" s="196"/>
      <c r="C473" s="292"/>
      <c r="D473" s="198"/>
      <c r="E473" s="299"/>
      <c r="F473" s="200"/>
      <c r="G473" s="301"/>
      <c r="H473" s="303"/>
      <c r="I473" s="299"/>
      <c r="J473" s="299"/>
      <c r="K473" s="299"/>
      <c r="L473" s="289"/>
      <c r="M473" s="299"/>
      <c r="N473" s="289"/>
      <c r="O473" s="363" t="str">
        <f>IF(P473="","",IF(OR(I473="",J473=""),"",IF(AND(ISNUMBER(FIND("post-", I473)),J473=ProductCode!$I$12),ProductCode!$F$19,IF(AND(ISNUMBER(FIND("pre-", I473)),J473=ProductCode!$I$12),ProductCode!$F$20,IF(ISNUMBER(FIND("post-", I473)),ProductCode!$F$17,ProductCode!$F$18)))))</f>
        <v/>
      </c>
      <c r="P473" s="295" t="str">
        <f t="shared" si="18"/>
        <v/>
      </c>
      <c r="Q473" s="306"/>
      <c r="R473" s="203"/>
      <c r="S473" s="308" t="str">
        <f t="shared" si="19"/>
        <v/>
      </c>
      <c r="T473" s="311"/>
      <c r="U473" s="311"/>
      <c r="V473" s="311"/>
      <c r="W473" s="311"/>
      <c r="X473" s="312"/>
      <c r="Y473" s="311"/>
      <c r="Z473" s="297"/>
      <c r="AA473" s="311"/>
      <c r="AB473" s="311"/>
      <c r="AC473" s="311"/>
      <c r="AD473" s="311"/>
      <c r="AE473" s="312"/>
      <c r="AF473" s="311"/>
      <c r="AG473" s="297"/>
      <c r="AH473" s="311"/>
      <c r="AI473" s="311"/>
      <c r="AJ473" s="311"/>
      <c r="AK473" s="311"/>
      <c r="AL473" s="312"/>
      <c r="AM473" s="311"/>
      <c r="AN473" s="297"/>
      <c r="AO473" s="311"/>
      <c r="AP473" s="311"/>
      <c r="AQ473" s="311"/>
      <c r="AR473" s="311"/>
      <c r="AS473" s="312"/>
      <c r="AT473" s="311"/>
      <c r="AU473" s="297"/>
      <c r="AV473" s="311"/>
      <c r="AW473" s="311"/>
      <c r="AX473" s="311"/>
      <c r="AY473" s="311"/>
      <c r="AZ473" s="312"/>
      <c r="BA473" s="311"/>
      <c r="BB473" s="297"/>
      <c r="BC473" s="311"/>
      <c r="BD473" s="311"/>
      <c r="BE473" s="311"/>
      <c r="BF473" s="311"/>
      <c r="BG473" s="312"/>
      <c r="BH473" s="311"/>
      <c r="BI473" s="297"/>
      <c r="BJ473" s="311"/>
      <c r="BK473" s="311"/>
      <c r="BL473" s="311"/>
      <c r="BM473" s="311"/>
      <c r="BN473" s="312"/>
      <c r="BO473" s="311"/>
      <c r="BP473" s="297"/>
      <c r="BQ473" s="311"/>
      <c r="BR473" s="311"/>
      <c r="BS473" s="311"/>
      <c r="BT473" s="311"/>
      <c r="BU473" s="312"/>
      <c r="BV473" s="311"/>
      <c r="BW473" s="297"/>
      <c r="BX473" s="311"/>
      <c r="BY473" s="311"/>
      <c r="BZ473" s="311"/>
      <c r="CA473" s="311"/>
      <c r="CB473" s="312"/>
      <c r="CC473" s="311"/>
      <c r="CD473" s="297"/>
      <c r="CE473" s="311"/>
      <c r="CF473" s="311"/>
      <c r="CG473" s="311"/>
      <c r="CH473" s="311"/>
      <c r="CI473" s="312"/>
      <c r="CJ473" s="311"/>
      <c r="CK473" s="297"/>
      <c r="CL473" s="311"/>
      <c r="CM473" s="311"/>
      <c r="CN473" s="311"/>
      <c r="CO473" s="311"/>
      <c r="CP473" s="312"/>
      <c r="CQ473" s="311"/>
      <c r="CR473" s="297"/>
      <c r="CS473" s="311"/>
      <c r="CT473" s="311"/>
      <c r="CU473" s="311"/>
      <c r="CV473" s="311"/>
      <c r="CW473" s="312"/>
      <c r="CX473" s="311"/>
      <c r="CY473" s="297"/>
      <c r="CZ473" s="311"/>
      <c r="DA473" s="311"/>
      <c r="DB473" s="311"/>
      <c r="DC473" s="311"/>
      <c r="DD473" s="312"/>
      <c r="DE473" s="311"/>
      <c r="DF473" s="297"/>
      <c r="DG473" s="311"/>
      <c r="DH473" s="311"/>
      <c r="DI473" s="311"/>
      <c r="DJ473" s="311"/>
      <c r="DK473" s="312"/>
      <c r="DL473" s="311"/>
      <c r="DM473" s="297"/>
      <c r="DN473" s="311"/>
      <c r="DO473" s="311"/>
      <c r="DP473" s="311"/>
      <c r="DQ473" s="311"/>
      <c r="DR473" s="312"/>
      <c r="DS473" s="311"/>
      <c r="DT473" s="297"/>
      <c r="DU473" s="311"/>
      <c r="DV473" s="311"/>
      <c r="DW473" s="311"/>
      <c r="DX473" s="311"/>
      <c r="DY473" s="312"/>
      <c r="DZ473" s="311"/>
      <c r="EA473" s="297"/>
      <c r="EB473" s="311"/>
      <c r="EC473" s="311"/>
      <c r="ED473" s="311"/>
      <c r="EE473" s="311"/>
      <c r="EF473" s="312"/>
      <c r="EG473" s="311"/>
      <c r="EH473" s="297"/>
      <c r="EI473" s="311"/>
      <c r="EJ473" s="311"/>
      <c r="EK473" s="311"/>
      <c r="EL473" s="311"/>
      <c r="EM473" s="312"/>
      <c r="EN473" s="311"/>
      <c r="EO473" s="297"/>
      <c r="EP473" s="311"/>
      <c r="EQ473" s="311"/>
      <c r="ER473" s="311"/>
      <c r="ES473" s="311"/>
      <c r="ET473" s="312"/>
      <c r="EU473" s="311"/>
      <c r="EV473" s="297"/>
      <c r="EW473" s="311"/>
      <c r="EX473" s="311"/>
      <c r="EY473" s="311"/>
      <c r="EZ473" s="311"/>
      <c r="FA473" s="312"/>
      <c r="FB473" s="311"/>
      <c r="FC473" s="298"/>
    </row>
    <row r="474" spans="1:159" s="205" customFormat="1" ht="39.9" customHeight="1" x14ac:dyDescent="0.25">
      <c r="A474" s="206"/>
      <c r="B474" s="196"/>
      <c r="C474" s="292"/>
      <c r="D474" s="198"/>
      <c r="E474" s="299"/>
      <c r="F474" s="200"/>
      <c r="G474" s="301"/>
      <c r="H474" s="303"/>
      <c r="I474" s="299"/>
      <c r="J474" s="299"/>
      <c r="K474" s="299"/>
      <c r="L474" s="289"/>
      <c r="M474" s="299"/>
      <c r="N474" s="289"/>
      <c r="O474" s="363" t="str">
        <f>IF(P474="","",IF(OR(I474="",J474=""),"",IF(AND(ISNUMBER(FIND("post-", I474)),J474=ProductCode!$I$12),ProductCode!$F$19,IF(AND(ISNUMBER(FIND("pre-", I474)),J474=ProductCode!$I$12),ProductCode!$F$20,IF(ISNUMBER(FIND("post-", I474)),ProductCode!$F$17,ProductCode!$F$18)))))</f>
        <v/>
      </c>
      <c r="P474" s="295" t="str">
        <f t="shared" si="18"/>
        <v/>
      </c>
      <c r="Q474" s="306"/>
      <c r="R474" s="203"/>
      <c r="S474" s="308" t="str">
        <f t="shared" si="19"/>
        <v/>
      </c>
      <c r="T474" s="311"/>
      <c r="U474" s="311"/>
      <c r="V474" s="311"/>
      <c r="W474" s="311"/>
      <c r="X474" s="312"/>
      <c r="Y474" s="311"/>
      <c r="Z474" s="297"/>
      <c r="AA474" s="311"/>
      <c r="AB474" s="311"/>
      <c r="AC474" s="311"/>
      <c r="AD474" s="311"/>
      <c r="AE474" s="312"/>
      <c r="AF474" s="311"/>
      <c r="AG474" s="297"/>
      <c r="AH474" s="311"/>
      <c r="AI474" s="311"/>
      <c r="AJ474" s="311"/>
      <c r="AK474" s="311"/>
      <c r="AL474" s="312"/>
      <c r="AM474" s="311"/>
      <c r="AN474" s="297"/>
      <c r="AO474" s="311"/>
      <c r="AP474" s="311"/>
      <c r="AQ474" s="311"/>
      <c r="AR474" s="311"/>
      <c r="AS474" s="312"/>
      <c r="AT474" s="311"/>
      <c r="AU474" s="297"/>
      <c r="AV474" s="311"/>
      <c r="AW474" s="311"/>
      <c r="AX474" s="311"/>
      <c r="AY474" s="311"/>
      <c r="AZ474" s="312"/>
      <c r="BA474" s="311"/>
      <c r="BB474" s="297"/>
      <c r="BC474" s="311"/>
      <c r="BD474" s="311"/>
      <c r="BE474" s="311"/>
      <c r="BF474" s="311"/>
      <c r="BG474" s="312"/>
      <c r="BH474" s="311"/>
      <c r="BI474" s="297"/>
      <c r="BJ474" s="311"/>
      <c r="BK474" s="311"/>
      <c r="BL474" s="311"/>
      <c r="BM474" s="311"/>
      <c r="BN474" s="312"/>
      <c r="BO474" s="311"/>
      <c r="BP474" s="297"/>
      <c r="BQ474" s="311"/>
      <c r="BR474" s="311"/>
      <c r="BS474" s="311"/>
      <c r="BT474" s="311"/>
      <c r="BU474" s="312"/>
      <c r="BV474" s="311"/>
      <c r="BW474" s="297"/>
      <c r="BX474" s="311"/>
      <c r="BY474" s="311"/>
      <c r="BZ474" s="311"/>
      <c r="CA474" s="311"/>
      <c r="CB474" s="312"/>
      <c r="CC474" s="311"/>
      <c r="CD474" s="297"/>
      <c r="CE474" s="311"/>
      <c r="CF474" s="311"/>
      <c r="CG474" s="311"/>
      <c r="CH474" s="311"/>
      <c r="CI474" s="312"/>
      <c r="CJ474" s="311"/>
      <c r="CK474" s="297"/>
      <c r="CL474" s="311"/>
      <c r="CM474" s="311"/>
      <c r="CN474" s="311"/>
      <c r="CO474" s="311"/>
      <c r="CP474" s="312"/>
      <c r="CQ474" s="311"/>
      <c r="CR474" s="297"/>
      <c r="CS474" s="311"/>
      <c r="CT474" s="311"/>
      <c r="CU474" s="311"/>
      <c r="CV474" s="311"/>
      <c r="CW474" s="312"/>
      <c r="CX474" s="311"/>
      <c r="CY474" s="297"/>
      <c r="CZ474" s="311"/>
      <c r="DA474" s="311"/>
      <c r="DB474" s="311"/>
      <c r="DC474" s="311"/>
      <c r="DD474" s="312"/>
      <c r="DE474" s="311"/>
      <c r="DF474" s="297"/>
      <c r="DG474" s="311"/>
      <c r="DH474" s="311"/>
      <c r="DI474" s="311"/>
      <c r="DJ474" s="311"/>
      <c r="DK474" s="312"/>
      <c r="DL474" s="311"/>
      <c r="DM474" s="297"/>
      <c r="DN474" s="311"/>
      <c r="DO474" s="311"/>
      <c r="DP474" s="311"/>
      <c r="DQ474" s="311"/>
      <c r="DR474" s="312"/>
      <c r="DS474" s="311"/>
      <c r="DT474" s="297"/>
      <c r="DU474" s="311"/>
      <c r="DV474" s="311"/>
      <c r="DW474" s="311"/>
      <c r="DX474" s="311"/>
      <c r="DY474" s="312"/>
      <c r="DZ474" s="311"/>
      <c r="EA474" s="297"/>
      <c r="EB474" s="311"/>
      <c r="EC474" s="311"/>
      <c r="ED474" s="311"/>
      <c r="EE474" s="311"/>
      <c r="EF474" s="312"/>
      <c r="EG474" s="311"/>
      <c r="EH474" s="297"/>
      <c r="EI474" s="311"/>
      <c r="EJ474" s="311"/>
      <c r="EK474" s="311"/>
      <c r="EL474" s="311"/>
      <c r="EM474" s="312"/>
      <c r="EN474" s="311"/>
      <c r="EO474" s="297"/>
      <c r="EP474" s="311"/>
      <c r="EQ474" s="311"/>
      <c r="ER474" s="311"/>
      <c r="ES474" s="311"/>
      <c r="ET474" s="312"/>
      <c r="EU474" s="311"/>
      <c r="EV474" s="297"/>
      <c r="EW474" s="311"/>
      <c r="EX474" s="311"/>
      <c r="EY474" s="311"/>
      <c r="EZ474" s="311"/>
      <c r="FA474" s="312"/>
      <c r="FB474" s="311"/>
      <c r="FC474" s="298"/>
    </row>
    <row r="475" spans="1:159" s="205" customFormat="1" ht="39.9" customHeight="1" x14ac:dyDescent="0.25">
      <c r="A475" s="206"/>
      <c r="B475" s="196"/>
      <c r="C475" s="292"/>
      <c r="D475" s="198"/>
      <c r="E475" s="299"/>
      <c r="F475" s="200"/>
      <c r="G475" s="301"/>
      <c r="H475" s="303"/>
      <c r="I475" s="299"/>
      <c r="J475" s="299"/>
      <c r="K475" s="299"/>
      <c r="L475" s="289"/>
      <c r="M475" s="299"/>
      <c r="N475" s="289"/>
      <c r="O475" s="363" t="str">
        <f>IF(P475="","",IF(OR(I475="",J475=""),"",IF(AND(ISNUMBER(FIND("post-", I475)),J475=ProductCode!$I$12),ProductCode!$F$19,IF(AND(ISNUMBER(FIND("pre-", I475)),J475=ProductCode!$I$12),ProductCode!$F$20,IF(ISNUMBER(FIND("post-", I475)),ProductCode!$F$17,ProductCode!$F$18)))))</f>
        <v/>
      </c>
      <c r="P475" s="295" t="str">
        <f t="shared" si="18"/>
        <v/>
      </c>
      <c r="Q475" s="306"/>
      <c r="R475" s="203"/>
      <c r="S475" s="308" t="str">
        <f t="shared" si="19"/>
        <v/>
      </c>
      <c r="T475" s="311"/>
      <c r="U475" s="311"/>
      <c r="V475" s="311"/>
      <c r="W475" s="311"/>
      <c r="X475" s="312"/>
      <c r="Y475" s="311"/>
      <c r="Z475" s="297"/>
      <c r="AA475" s="311"/>
      <c r="AB475" s="311"/>
      <c r="AC475" s="311"/>
      <c r="AD475" s="311"/>
      <c r="AE475" s="312"/>
      <c r="AF475" s="311"/>
      <c r="AG475" s="297"/>
      <c r="AH475" s="311"/>
      <c r="AI475" s="311"/>
      <c r="AJ475" s="311"/>
      <c r="AK475" s="311"/>
      <c r="AL475" s="312"/>
      <c r="AM475" s="311"/>
      <c r="AN475" s="297"/>
      <c r="AO475" s="311"/>
      <c r="AP475" s="311"/>
      <c r="AQ475" s="311"/>
      <c r="AR475" s="311"/>
      <c r="AS475" s="312"/>
      <c r="AT475" s="311"/>
      <c r="AU475" s="297"/>
      <c r="AV475" s="311"/>
      <c r="AW475" s="311"/>
      <c r="AX475" s="311"/>
      <c r="AY475" s="311"/>
      <c r="AZ475" s="312"/>
      <c r="BA475" s="311"/>
      <c r="BB475" s="297"/>
      <c r="BC475" s="311"/>
      <c r="BD475" s="311"/>
      <c r="BE475" s="311"/>
      <c r="BF475" s="311"/>
      <c r="BG475" s="312"/>
      <c r="BH475" s="311"/>
      <c r="BI475" s="297"/>
      <c r="BJ475" s="311"/>
      <c r="BK475" s="311"/>
      <c r="BL475" s="311"/>
      <c r="BM475" s="311"/>
      <c r="BN475" s="312"/>
      <c r="BO475" s="311"/>
      <c r="BP475" s="297"/>
      <c r="BQ475" s="311"/>
      <c r="BR475" s="311"/>
      <c r="BS475" s="311"/>
      <c r="BT475" s="311"/>
      <c r="BU475" s="312"/>
      <c r="BV475" s="311"/>
      <c r="BW475" s="297"/>
      <c r="BX475" s="311"/>
      <c r="BY475" s="311"/>
      <c r="BZ475" s="311"/>
      <c r="CA475" s="311"/>
      <c r="CB475" s="312"/>
      <c r="CC475" s="311"/>
      <c r="CD475" s="297"/>
      <c r="CE475" s="311"/>
      <c r="CF475" s="311"/>
      <c r="CG475" s="311"/>
      <c r="CH475" s="311"/>
      <c r="CI475" s="312"/>
      <c r="CJ475" s="311"/>
      <c r="CK475" s="297"/>
      <c r="CL475" s="311"/>
      <c r="CM475" s="311"/>
      <c r="CN475" s="311"/>
      <c r="CO475" s="311"/>
      <c r="CP475" s="312"/>
      <c r="CQ475" s="311"/>
      <c r="CR475" s="297"/>
      <c r="CS475" s="311"/>
      <c r="CT475" s="311"/>
      <c r="CU475" s="311"/>
      <c r="CV475" s="311"/>
      <c r="CW475" s="312"/>
      <c r="CX475" s="311"/>
      <c r="CY475" s="297"/>
      <c r="CZ475" s="311"/>
      <c r="DA475" s="311"/>
      <c r="DB475" s="311"/>
      <c r="DC475" s="311"/>
      <c r="DD475" s="312"/>
      <c r="DE475" s="311"/>
      <c r="DF475" s="297"/>
      <c r="DG475" s="311"/>
      <c r="DH475" s="311"/>
      <c r="DI475" s="311"/>
      <c r="DJ475" s="311"/>
      <c r="DK475" s="312"/>
      <c r="DL475" s="311"/>
      <c r="DM475" s="297"/>
      <c r="DN475" s="311"/>
      <c r="DO475" s="311"/>
      <c r="DP475" s="311"/>
      <c r="DQ475" s="311"/>
      <c r="DR475" s="312"/>
      <c r="DS475" s="311"/>
      <c r="DT475" s="297"/>
      <c r="DU475" s="311"/>
      <c r="DV475" s="311"/>
      <c r="DW475" s="311"/>
      <c r="DX475" s="311"/>
      <c r="DY475" s="312"/>
      <c r="DZ475" s="311"/>
      <c r="EA475" s="297"/>
      <c r="EB475" s="311"/>
      <c r="EC475" s="311"/>
      <c r="ED475" s="311"/>
      <c r="EE475" s="311"/>
      <c r="EF475" s="312"/>
      <c r="EG475" s="311"/>
      <c r="EH475" s="297"/>
      <c r="EI475" s="311"/>
      <c r="EJ475" s="311"/>
      <c r="EK475" s="311"/>
      <c r="EL475" s="311"/>
      <c r="EM475" s="312"/>
      <c r="EN475" s="311"/>
      <c r="EO475" s="297"/>
      <c r="EP475" s="311"/>
      <c r="EQ475" s="311"/>
      <c r="ER475" s="311"/>
      <c r="ES475" s="311"/>
      <c r="ET475" s="312"/>
      <c r="EU475" s="311"/>
      <c r="EV475" s="297"/>
      <c r="EW475" s="311"/>
      <c r="EX475" s="311"/>
      <c r="EY475" s="311"/>
      <c r="EZ475" s="311"/>
      <c r="FA475" s="312"/>
      <c r="FB475" s="311"/>
      <c r="FC475" s="298"/>
    </row>
    <row r="476" spans="1:159" s="205" customFormat="1" ht="39.9" customHeight="1" x14ac:dyDescent="0.25">
      <c r="A476" s="206"/>
      <c r="B476" s="196"/>
      <c r="C476" s="292"/>
      <c r="D476" s="198"/>
      <c r="E476" s="299"/>
      <c r="F476" s="200"/>
      <c r="G476" s="301"/>
      <c r="H476" s="303"/>
      <c r="I476" s="299"/>
      <c r="J476" s="299"/>
      <c r="K476" s="299"/>
      <c r="L476" s="289"/>
      <c r="M476" s="299"/>
      <c r="N476" s="289"/>
      <c r="O476" s="363" t="str">
        <f>IF(P476="","",IF(OR(I476="",J476=""),"",IF(AND(ISNUMBER(FIND("post-", I476)),J476=ProductCode!$I$12),ProductCode!$F$19,IF(AND(ISNUMBER(FIND("pre-", I476)),J476=ProductCode!$I$12),ProductCode!$F$20,IF(ISNUMBER(FIND("post-", I476)),ProductCode!$F$17,ProductCode!$F$18)))))</f>
        <v/>
      </c>
      <c r="P476" s="295" t="str">
        <f t="shared" si="18"/>
        <v/>
      </c>
      <c r="Q476" s="306"/>
      <c r="R476" s="203"/>
      <c r="S476" s="308" t="str">
        <f t="shared" si="19"/>
        <v/>
      </c>
      <c r="T476" s="311"/>
      <c r="U476" s="311"/>
      <c r="V476" s="311"/>
      <c r="W476" s="311"/>
      <c r="X476" s="312"/>
      <c r="Y476" s="311"/>
      <c r="Z476" s="297"/>
      <c r="AA476" s="311"/>
      <c r="AB476" s="311"/>
      <c r="AC476" s="311"/>
      <c r="AD476" s="311"/>
      <c r="AE476" s="312"/>
      <c r="AF476" s="311"/>
      <c r="AG476" s="297"/>
      <c r="AH476" s="311"/>
      <c r="AI476" s="311"/>
      <c r="AJ476" s="311"/>
      <c r="AK476" s="311"/>
      <c r="AL476" s="312"/>
      <c r="AM476" s="311"/>
      <c r="AN476" s="297"/>
      <c r="AO476" s="311"/>
      <c r="AP476" s="311"/>
      <c r="AQ476" s="311"/>
      <c r="AR476" s="311"/>
      <c r="AS476" s="312"/>
      <c r="AT476" s="311"/>
      <c r="AU476" s="297"/>
      <c r="AV476" s="311"/>
      <c r="AW476" s="311"/>
      <c r="AX476" s="311"/>
      <c r="AY476" s="311"/>
      <c r="AZ476" s="312"/>
      <c r="BA476" s="311"/>
      <c r="BB476" s="297"/>
      <c r="BC476" s="311"/>
      <c r="BD476" s="311"/>
      <c r="BE476" s="311"/>
      <c r="BF476" s="311"/>
      <c r="BG476" s="312"/>
      <c r="BH476" s="311"/>
      <c r="BI476" s="297"/>
      <c r="BJ476" s="311"/>
      <c r="BK476" s="311"/>
      <c r="BL476" s="311"/>
      <c r="BM476" s="311"/>
      <c r="BN476" s="312"/>
      <c r="BO476" s="311"/>
      <c r="BP476" s="297"/>
      <c r="BQ476" s="311"/>
      <c r="BR476" s="311"/>
      <c r="BS476" s="311"/>
      <c r="BT476" s="311"/>
      <c r="BU476" s="312"/>
      <c r="BV476" s="311"/>
      <c r="BW476" s="297"/>
      <c r="BX476" s="311"/>
      <c r="BY476" s="311"/>
      <c r="BZ476" s="311"/>
      <c r="CA476" s="311"/>
      <c r="CB476" s="312"/>
      <c r="CC476" s="311"/>
      <c r="CD476" s="297"/>
      <c r="CE476" s="311"/>
      <c r="CF476" s="311"/>
      <c r="CG476" s="311"/>
      <c r="CH476" s="311"/>
      <c r="CI476" s="312"/>
      <c r="CJ476" s="311"/>
      <c r="CK476" s="297"/>
      <c r="CL476" s="311"/>
      <c r="CM476" s="311"/>
      <c r="CN476" s="311"/>
      <c r="CO476" s="311"/>
      <c r="CP476" s="312"/>
      <c r="CQ476" s="311"/>
      <c r="CR476" s="297"/>
      <c r="CS476" s="311"/>
      <c r="CT476" s="311"/>
      <c r="CU476" s="311"/>
      <c r="CV476" s="311"/>
      <c r="CW476" s="312"/>
      <c r="CX476" s="311"/>
      <c r="CY476" s="297"/>
      <c r="CZ476" s="311"/>
      <c r="DA476" s="311"/>
      <c r="DB476" s="311"/>
      <c r="DC476" s="311"/>
      <c r="DD476" s="312"/>
      <c r="DE476" s="311"/>
      <c r="DF476" s="297"/>
      <c r="DG476" s="311"/>
      <c r="DH476" s="311"/>
      <c r="DI476" s="311"/>
      <c r="DJ476" s="311"/>
      <c r="DK476" s="312"/>
      <c r="DL476" s="311"/>
      <c r="DM476" s="297"/>
      <c r="DN476" s="311"/>
      <c r="DO476" s="311"/>
      <c r="DP476" s="311"/>
      <c r="DQ476" s="311"/>
      <c r="DR476" s="312"/>
      <c r="DS476" s="311"/>
      <c r="DT476" s="297"/>
      <c r="DU476" s="311"/>
      <c r="DV476" s="311"/>
      <c r="DW476" s="311"/>
      <c r="DX476" s="311"/>
      <c r="DY476" s="312"/>
      <c r="DZ476" s="311"/>
      <c r="EA476" s="297"/>
      <c r="EB476" s="311"/>
      <c r="EC476" s="311"/>
      <c r="ED476" s="311"/>
      <c r="EE476" s="311"/>
      <c r="EF476" s="312"/>
      <c r="EG476" s="311"/>
      <c r="EH476" s="297"/>
      <c r="EI476" s="311"/>
      <c r="EJ476" s="311"/>
      <c r="EK476" s="311"/>
      <c r="EL476" s="311"/>
      <c r="EM476" s="312"/>
      <c r="EN476" s="311"/>
      <c r="EO476" s="297"/>
      <c r="EP476" s="311"/>
      <c r="EQ476" s="311"/>
      <c r="ER476" s="311"/>
      <c r="ES476" s="311"/>
      <c r="ET476" s="312"/>
      <c r="EU476" s="311"/>
      <c r="EV476" s="297"/>
      <c r="EW476" s="311"/>
      <c r="EX476" s="311"/>
      <c r="EY476" s="311"/>
      <c r="EZ476" s="311"/>
      <c r="FA476" s="312"/>
      <c r="FB476" s="311"/>
      <c r="FC476" s="298"/>
    </row>
    <row r="477" spans="1:159" s="205" customFormat="1" ht="39.9" customHeight="1" x14ac:dyDescent="0.25">
      <c r="A477" s="206"/>
      <c r="B477" s="196"/>
      <c r="C477" s="292"/>
      <c r="D477" s="198"/>
      <c r="E477" s="299"/>
      <c r="F477" s="200"/>
      <c r="G477" s="301"/>
      <c r="H477" s="303"/>
      <c r="I477" s="299"/>
      <c r="J477" s="299"/>
      <c r="K477" s="299"/>
      <c r="L477" s="289"/>
      <c r="M477" s="299"/>
      <c r="N477" s="289"/>
      <c r="O477" s="363" t="str">
        <f>IF(P477="","",IF(OR(I477="",J477=""),"",IF(AND(ISNUMBER(FIND("post-", I477)),J477=ProductCode!$I$12),ProductCode!$F$19,IF(AND(ISNUMBER(FIND("pre-", I477)),J477=ProductCode!$I$12),ProductCode!$F$20,IF(ISNUMBER(FIND("post-", I477)),ProductCode!$F$17,ProductCode!$F$18)))))</f>
        <v/>
      </c>
      <c r="P477" s="295" t="str">
        <f t="shared" si="18"/>
        <v/>
      </c>
      <c r="Q477" s="306"/>
      <c r="R477" s="203"/>
      <c r="S477" s="308" t="str">
        <f t="shared" si="19"/>
        <v/>
      </c>
      <c r="T477" s="311"/>
      <c r="U477" s="311"/>
      <c r="V477" s="311"/>
      <c r="W477" s="311"/>
      <c r="X477" s="312"/>
      <c r="Y477" s="311"/>
      <c r="Z477" s="297"/>
      <c r="AA477" s="311"/>
      <c r="AB477" s="311"/>
      <c r="AC477" s="311"/>
      <c r="AD477" s="311"/>
      <c r="AE477" s="312"/>
      <c r="AF477" s="311"/>
      <c r="AG477" s="297"/>
      <c r="AH477" s="311"/>
      <c r="AI477" s="311"/>
      <c r="AJ477" s="311"/>
      <c r="AK477" s="311"/>
      <c r="AL477" s="312"/>
      <c r="AM477" s="311"/>
      <c r="AN477" s="297"/>
      <c r="AO477" s="311"/>
      <c r="AP477" s="311"/>
      <c r="AQ477" s="311"/>
      <c r="AR477" s="311"/>
      <c r="AS477" s="312"/>
      <c r="AT477" s="311"/>
      <c r="AU477" s="297"/>
      <c r="AV477" s="311"/>
      <c r="AW477" s="311"/>
      <c r="AX477" s="311"/>
      <c r="AY477" s="311"/>
      <c r="AZ477" s="312"/>
      <c r="BA477" s="311"/>
      <c r="BB477" s="297"/>
      <c r="BC477" s="311"/>
      <c r="BD477" s="311"/>
      <c r="BE477" s="311"/>
      <c r="BF477" s="311"/>
      <c r="BG477" s="312"/>
      <c r="BH477" s="311"/>
      <c r="BI477" s="297"/>
      <c r="BJ477" s="311"/>
      <c r="BK477" s="311"/>
      <c r="BL477" s="311"/>
      <c r="BM477" s="311"/>
      <c r="BN477" s="312"/>
      <c r="BO477" s="311"/>
      <c r="BP477" s="297"/>
      <c r="BQ477" s="311"/>
      <c r="BR477" s="311"/>
      <c r="BS477" s="311"/>
      <c r="BT477" s="311"/>
      <c r="BU477" s="312"/>
      <c r="BV477" s="311"/>
      <c r="BW477" s="297"/>
      <c r="BX477" s="311"/>
      <c r="BY477" s="311"/>
      <c r="BZ477" s="311"/>
      <c r="CA477" s="311"/>
      <c r="CB477" s="312"/>
      <c r="CC477" s="311"/>
      <c r="CD477" s="297"/>
      <c r="CE477" s="311"/>
      <c r="CF477" s="311"/>
      <c r="CG477" s="311"/>
      <c r="CH477" s="311"/>
      <c r="CI477" s="312"/>
      <c r="CJ477" s="311"/>
      <c r="CK477" s="297"/>
      <c r="CL477" s="311"/>
      <c r="CM477" s="311"/>
      <c r="CN477" s="311"/>
      <c r="CO477" s="311"/>
      <c r="CP477" s="312"/>
      <c r="CQ477" s="311"/>
      <c r="CR477" s="297"/>
      <c r="CS477" s="311"/>
      <c r="CT477" s="311"/>
      <c r="CU477" s="311"/>
      <c r="CV477" s="311"/>
      <c r="CW477" s="312"/>
      <c r="CX477" s="311"/>
      <c r="CY477" s="297"/>
      <c r="CZ477" s="311"/>
      <c r="DA477" s="311"/>
      <c r="DB477" s="311"/>
      <c r="DC477" s="311"/>
      <c r="DD477" s="312"/>
      <c r="DE477" s="311"/>
      <c r="DF477" s="297"/>
      <c r="DG477" s="311"/>
      <c r="DH477" s="311"/>
      <c r="DI477" s="311"/>
      <c r="DJ477" s="311"/>
      <c r="DK477" s="312"/>
      <c r="DL477" s="311"/>
      <c r="DM477" s="297"/>
      <c r="DN477" s="311"/>
      <c r="DO477" s="311"/>
      <c r="DP477" s="311"/>
      <c r="DQ477" s="311"/>
      <c r="DR477" s="312"/>
      <c r="DS477" s="311"/>
      <c r="DT477" s="297"/>
      <c r="DU477" s="311"/>
      <c r="DV477" s="311"/>
      <c r="DW477" s="311"/>
      <c r="DX477" s="311"/>
      <c r="DY477" s="312"/>
      <c r="DZ477" s="311"/>
      <c r="EA477" s="297"/>
      <c r="EB477" s="311"/>
      <c r="EC477" s="311"/>
      <c r="ED477" s="311"/>
      <c r="EE477" s="311"/>
      <c r="EF477" s="312"/>
      <c r="EG477" s="311"/>
      <c r="EH477" s="297"/>
      <c r="EI477" s="311"/>
      <c r="EJ477" s="311"/>
      <c r="EK477" s="311"/>
      <c r="EL477" s="311"/>
      <c r="EM477" s="312"/>
      <c r="EN477" s="311"/>
      <c r="EO477" s="297"/>
      <c r="EP477" s="311"/>
      <c r="EQ477" s="311"/>
      <c r="ER477" s="311"/>
      <c r="ES477" s="311"/>
      <c r="ET477" s="312"/>
      <c r="EU477" s="311"/>
      <c r="EV477" s="297"/>
      <c r="EW477" s="311"/>
      <c r="EX477" s="311"/>
      <c r="EY477" s="311"/>
      <c r="EZ477" s="311"/>
      <c r="FA477" s="312"/>
      <c r="FB477" s="311"/>
      <c r="FC477" s="298"/>
    </row>
    <row r="478" spans="1:159" s="205" customFormat="1" ht="39.9" customHeight="1" x14ac:dyDescent="0.25">
      <c r="A478" s="206"/>
      <c r="B478" s="196"/>
      <c r="C478" s="292"/>
      <c r="D478" s="198"/>
      <c r="E478" s="299"/>
      <c r="F478" s="200"/>
      <c r="G478" s="301"/>
      <c r="H478" s="303"/>
      <c r="I478" s="299"/>
      <c r="J478" s="299"/>
      <c r="K478" s="299"/>
      <c r="L478" s="289"/>
      <c r="M478" s="299"/>
      <c r="N478" s="289"/>
      <c r="O478" s="363" t="str">
        <f>IF(P478="","",IF(OR(I478="",J478=""),"",IF(AND(ISNUMBER(FIND("post-", I478)),J478=ProductCode!$I$12),ProductCode!$F$19,IF(AND(ISNUMBER(FIND("pre-", I478)),J478=ProductCode!$I$12),ProductCode!$F$20,IF(ISNUMBER(FIND("post-", I478)),ProductCode!$F$17,ProductCode!$F$18)))))</f>
        <v/>
      </c>
      <c r="P478" s="295" t="str">
        <f t="shared" si="18"/>
        <v/>
      </c>
      <c r="Q478" s="306"/>
      <c r="R478" s="203"/>
      <c r="S478" s="308" t="str">
        <f t="shared" si="19"/>
        <v/>
      </c>
      <c r="T478" s="311"/>
      <c r="U478" s="311"/>
      <c r="V478" s="311"/>
      <c r="W478" s="311"/>
      <c r="X478" s="312"/>
      <c r="Y478" s="311"/>
      <c r="Z478" s="297"/>
      <c r="AA478" s="311"/>
      <c r="AB478" s="311"/>
      <c r="AC478" s="311"/>
      <c r="AD478" s="311"/>
      <c r="AE478" s="312"/>
      <c r="AF478" s="311"/>
      <c r="AG478" s="297"/>
      <c r="AH478" s="311"/>
      <c r="AI478" s="311"/>
      <c r="AJ478" s="311"/>
      <c r="AK478" s="311"/>
      <c r="AL478" s="312"/>
      <c r="AM478" s="311"/>
      <c r="AN478" s="297"/>
      <c r="AO478" s="311"/>
      <c r="AP478" s="311"/>
      <c r="AQ478" s="311"/>
      <c r="AR478" s="311"/>
      <c r="AS478" s="312"/>
      <c r="AT478" s="311"/>
      <c r="AU478" s="297"/>
      <c r="AV478" s="311"/>
      <c r="AW478" s="311"/>
      <c r="AX478" s="311"/>
      <c r="AY478" s="311"/>
      <c r="AZ478" s="312"/>
      <c r="BA478" s="311"/>
      <c r="BB478" s="297"/>
      <c r="BC478" s="311"/>
      <c r="BD478" s="311"/>
      <c r="BE478" s="311"/>
      <c r="BF478" s="311"/>
      <c r="BG478" s="312"/>
      <c r="BH478" s="311"/>
      <c r="BI478" s="297"/>
      <c r="BJ478" s="311"/>
      <c r="BK478" s="311"/>
      <c r="BL478" s="311"/>
      <c r="BM478" s="311"/>
      <c r="BN478" s="312"/>
      <c r="BO478" s="311"/>
      <c r="BP478" s="297"/>
      <c r="BQ478" s="311"/>
      <c r="BR478" s="311"/>
      <c r="BS478" s="311"/>
      <c r="BT478" s="311"/>
      <c r="BU478" s="312"/>
      <c r="BV478" s="311"/>
      <c r="BW478" s="297"/>
      <c r="BX478" s="311"/>
      <c r="BY478" s="311"/>
      <c r="BZ478" s="311"/>
      <c r="CA478" s="311"/>
      <c r="CB478" s="312"/>
      <c r="CC478" s="311"/>
      <c r="CD478" s="297"/>
      <c r="CE478" s="311"/>
      <c r="CF478" s="311"/>
      <c r="CG478" s="311"/>
      <c r="CH478" s="311"/>
      <c r="CI478" s="312"/>
      <c r="CJ478" s="311"/>
      <c r="CK478" s="297"/>
      <c r="CL478" s="311"/>
      <c r="CM478" s="311"/>
      <c r="CN478" s="311"/>
      <c r="CO478" s="311"/>
      <c r="CP478" s="312"/>
      <c r="CQ478" s="311"/>
      <c r="CR478" s="297"/>
      <c r="CS478" s="311"/>
      <c r="CT478" s="311"/>
      <c r="CU478" s="311"/>
      <c r="CV478" s="311"/>
      <c r="CW478" s="312"/>
      <c r="CX478" s="311"/>
      <c r="CY478" s="297"/>
      <c r="CZ478" s="311"/>
      <c r="DA478" s="311"/>
      <c r="DB478" s="311"/>
      <c r="DC478" s="311"/>
      <c r="DD478" s="312"/>
      <c r="DE478" s="311"/>
      <c r="DF478" s="297"/>
      <c r="DG478" s="311"/>
      <c r="DH478" s="311"/>
      <c r="DI478" s="311"/>
      <c r="DJ478" s="311"/>
      <c r="DK478" s="312"/>
      <c r="DL478" s="311"/>
      <c r="DM478" s="297"/>
      <c r="DN478" s="311"/>
      <c r="DO478" s="311"/>
      <c r="DP478" s="311"/>
      <c r="DQ478" s="311"/>
      <c r="DR478" s="312"/>
      <c r="DS478" s="311"/>
      <c r="DT478" s="297"/>
      <c r="DU478" s="311"/>
      <c r="DV478" s="311"/>
      <c r="DW478" s="311"/>
      <c r="DX478" s="311"/>
      <c r="DY478" s="312"/>
      <c r="DZ478" s="311"/>
      <c r="EA478" s="297"/>
      <c r="EB478" s="311"/>
      <c r="EC478" s="311"/>
      <c r="ED478" s="311"/>
      <c r="EE478" s="311"/>
      <c r="EF478" s="312"/>
      <c r="EG478" s="311"/>
      <c r="EH478" s="297"/>
      <c r="EI478" s="311"/>
      <c r="EJ478" s="311"/>
      <c r="EK478" s="311"/>
      <c r="EL478" s="311"/>
      <c r="EM478" s="312"/>
      <c r="EN478" s="311"/>
      <c r="EO478" s="297"/>
      <c r="EP478" s="311"/>
      <c r="EQ478" s="311"/>
      <c r="ER478" s="311"/>
      <c r="ES478" s="311"/>
      <c r="ET478" s="312"/>
      <c r="EU478" s="311"/>
      <c r="EV478" s="297"/>
      <c r="EW478" s="311"/>
      <c r="EX478" s="311"/>
      <c r="EY478" s="311"/>
      <c r="EZ478" s="311"/>
      <c r="FA478" s="312"/>
      <c r="FB478" s="311"/>
      <c r="FC478" s="298"/>
    </row>
    <row r="479" spans="1:159" s="205" customFormat="1" ht="39.9" customHeight="1" x14ac:dyDescent="0.25">
      <c r="A479" s="206"/>
      <c r="B479" s="196"/>
      <c r="C479" s="292"/>
      <c r="D479" s="198"/>
      <c r="E479" s="299"/>
      <c r="F479" s="200"/>
      <c r="G479" s="301"/>
      <c r="H479" s="303"/>
      <c r="I479" s="299"/>
      <c r="J479" s="299"/>
      <c r="K479" s="299"/>
      <c r="L479" s="289"/>
      <c r="M479" s="299"/>
      <c r="N479" s="289"/>
      <c r="O479" s="363" t="str">
        <f>IF(P479="","",IF(OR(I479="",J479=""),"",IF(AND(ISNUMBER(FIND("post-", I479)),J479=ProductCode!$I$12),ProductCode!$F$19,IF(AND(ISNUMBER(FIND("pre-", I479)),J479=ProductCode!$I$12),ProductCode!$F$20,IF(ISNUMBER(FIND("post-", I479)),ProductCode!$F$17,ProductCode!$F$18)))))</f>
        <v/>
      </c>
      <c r="P479" s="295" t="str">
        <f t="shared" si="18"/>
        <v/>
      </c>
      <c r="Q479" s="306"/>
      <c r="R479" s="203"/>
      <c r="S479" s="308" t="str">
        <f t="shared" si="19"/>
        <v/>
      </c>
      <c r="T479" s="311"/>
      <c r="U479" s="311"/>
      <c r="V479" s="311"/>
      <c r="W479" s="311"/>
      <c r="X479" s="312"/>
      <c r="Y479" s="311"/>
      <c r="Z479" s="297"/>
      <c r="AA479" s="311"/>
      <c r="AB479" s="311"/>
      <c r="AC479" s="311"/>
      <c r="AD479" s="311"/>
      <c r="AE479" s="312"/>
      <c r="AF479" s="311"/>
      <c r="AG479" s="297"/>
      <c r="AH479" s="311"/>
      <c r="AI479" s="311"/>
      <c r="AJ479" s="311"/>
      <c r="AK479" s="311"/>
      <c r="AL479" s="312"/>
      <c r="AM479" s="311"/>
      <c r="AN479" s="297"/>
      <c r="AO479" s="311"/>
      <c r="AP479" s="311"/>
      <c r="AQ479" s="311"/>
      <c r="AR479" s="311"/>
      <c r="AS479" s="312"/>
      <c r="AT479" s="311"/>
      <c r="AU479" s="297"/>
      <c r="AV479" s="311"/>
      <c r="AW479" s="311"/>
      <c r="AX479" s="311"/>
      <c r="AY479" s="311"/>
      <c r="AZ479" s="312"/>
      <c r="BA479" s="311"/>
      <c r="BB479" s="297"/>
      <c r="BC479" s="311"/>
      <c r="BD479" s="311"/>
      <c r="BE479" s="311"/>
      <c r="BF479" s="311"/>
      <c r="BG479" s="312"/>
      <c r="BH479" s="311"/>
      <c r="BI479" s="297"/>
      <c r="BJ479" s="311"/>
      <c r="BK479" s="311"/>
      <c r="BL479" s="311"/>
      <c r="BM479" s="311"/>
      <c r="BN479" s="312"/>
      <c r="BO479" s="311"/>
      <c r="BP479" s="297"/>
      <c r="BQ479" s="311"/>
      <c r="BR479" s="311"/>
      <c r="BS479" s="311"/>
      <c r="BT479" s="311"/>
      <c r="BU479" s="312"/>
      <c r="BV479" s="311"/>
      <c r="BW479" s="297"/>
      <c r="BX479" s="311"/>
      <c r="BY479" s="311"/>
      <c r="BZ479" s="311"/>
      <c r="CA479" s="311"/>
      <c r="CB479" s="312"/>
      <c r="CC479" s="311"/>
      <c r="CD479" s="297"/>
      <c r="CE479" s="311"/>
      <c r="CF479" s="311"/>
      <c r="CG479" s="311"/>
      <c r="CH479" s="311"/>
      <c r="CI479" s="312"/>
      <c r="CJ479" s="311"/>
      <c r="CK479" s="297"/>
      <c r="CL479" s="311"/>
      <c r="CM479" s="311"/>
      <c r="CN479" s="311"/>
      <c r="CO479" s="311"/>
      <c r="CP479" s="312"/>
      <c r="CQ479" s="311"/>
      <c r="CR479" s="297"/>
      <c r="CS479" s="311"/>
      <c r="CT479" s="311"/>
      <c r="CU479" s="311"/>
      <c r="CV479" s="311"/>
      <c r="CW479" s="312"/>
      <c r="CX479" s="311"/>
      <c r="CY479" s="297"/>
      <c r="CZ479" s="311"/>
      <c r="DA479" s="311"/>
      <c r="DB479" s="311"/>
      <c r="DC479" s="311"/>
      <c r="DD479" s="312"/>
      <c r="DE479" s="311"/>
      <c r="DF479" s="297"/>
      <c r="DG479" s="311"/>
      <c r="DH479" s="311"/>
      <c r="DI479" s="311"/>
      <c r="DJ479" s="311"/>
      <c r="DK479" s="312"/>
      <c r="DL479" s="311"/>
      <c r="DM479" s="297"/>
      <c r="DN479" s="311"/>
      <c r="DO479" s="311"/>
      <c r="DP479" s="311"/>
      <c r="DQ479" s="311"/>
      <c r="DR479" s="312"/>
      <c r="DS479" s="311"/>
      <c r="DT479" s="297"/>
      <c r="DU479" s="311"/>
      <c r="DV479" s="311"/>
      <c r="DW479" s="311"/>
      <c r="DX479" s="311"/>
      <c r="DY479" s="312"/>
      <c r="DZ479" s="311"/>
      <c r="EA479" s="297"/>
      <c r="EB479" s="311"/>
      <c r="EC479" s="311"/>
      <c r="ED479" s="311"/>
      <c r="EE479" s="311"/>
      <c r="EF479" s="312"/>
      <c r="EG479" s="311"/>
      <c r="EH479" s="297"/>
      <c r="EI479" s="311"/>
      <c r="EJ479" s="311"/>
      <c r="EK479" s="311"/>
      <c r="EL479" s="311"/>
      <c r="EM479" s="312"/>
      <c r="EN479" s="311"/>
      <c r="EO479" s="297"/>
      <c r="EP479" s="311"/>
      <c r="EQ479" s="311"/>
      <c r="ER479" s="311"/>
      <c r="ES479" s="311"/>
      <c r="ET479" s="312"/>
      <c r="EU479" s="311"/>
      <c r="EV479" s="297"/>
      <c r="EW479" s="311"/>
      <c r="EX479" s="311"/>
      <c r="EY479" s="311"/>
      <c r="EZ479" s="311"/>
      <c r="FA479" s="312"/>
      <c r="FB479" s="311"/>
      <c r="FC479" s="298"/>
    </row>
    <row r="480" spans="1:159" s="205" customFormat="1" ht="39.9" customHeight="1" x14ac:dyDescent="0.25">
      <c r="A480" s="206"/>
      <c r="B480" s="196"/>
      <c r="C480" s="292"/>
      <c r="D480" s="198"/>
      <c r="E480" s="299"/>
      <c r="F480" s="200"/>
      <c r="G480" s="301"/>
      <c r="H480" s="303"/>
      <c r="I480" s="299"/>
      <c r="J480" s="299"/>
      <c r="K480" s="299"/>
      <c r="L480" s="289"/>
      <c r="M480" s="299"/>
      <c r="N480" s="289"/>
      <c r="O480" s="363" t="str">
        <f>IF(P480="","",IF(OR(I480="",J480=""),"",IF(AND(ISNUMBER(FIND("post-", I480)),J480=ProductCode!$I$12),ProductCode!$F$19,IF(AND(ISNUMBER(FIND("pre-", I480)),J480=ProductCode!$I$12),ProductCode!$F$20,IF(ISNUMBER(FIND("post-", I480)),ProductCode!$F$17,ProductCode!$F$18)))))</f>
        <v/>
      </c>
      <c r="P480" s="295" t="str">
        <f t="shared" si="18"/>
        <v/>
      </c>
      <c r="Q480" s="306"/>
      <c r="R480" s="203"/>
      <c r="S480" s="308" t="str">
        <f t="shared" si="19"/>
        <v/>
      </c>
      <c r="T480" s="311"/>
      <c r="U480" s="311"/>
      <c r="V480" s="311"/>
      <c r="W480" s="311"/>
      <c r="X480" s="312"/>
      <c r="Y480" s="311"/>
      <c r="Z480" s="297"/>
      <c r="AA480" s="311"/>
      <c r="AB480" s="311"/>
      <c r="AC480" s="311"/>
      <c r="AD480" s="311"/>
      <c r="AE480" s="312"/>
      <c r="AF480" s="311"/>
      <c r="AG480" s="297"/>
      <c r="AH480" s="311"/>
      <c r="AI480" s="311"/>
      <c r="AJ480" s="311"/>
      <c r="AK480" s="311"/>
      <c r="AL480" s="312"/>
      <c r="AM480" s="311"/>
      <c r="AN480" s="297"/>
      <c r="AO480" s="311"/>
      <c r="AP480" s="311"/>
      <c r="AQ480" s="311"/>
      <c r="AR480" s="311"/>
      <c r="AS480" s="312"/>
      <c r="AT480" s="311"/>
      <c r="AU480" s="297"/>
      <c r="AV480" s="311"/>
      <c r="AW480" s="311"/>
      <c r="AX480" s="311"/>
      <c r="AY480" s="311"/>
      <c r="AZ480" s="312"/>
      <c r="BA480" s="311"/>
      <c r="BB480" s="297"/>
      <c r="BC480" s="311"/>
      <c r="BD480" s="311"/>
      <c r="BE480" s="311"/>
      <c r="BF480" s="311"/>
      <c r="BG480" s="312"/>
      <c r="BH480" s="311"/>
      <c r="BI480" s="297"/>
      <c r="BJ480" s="311"/>
      <c r="BK480" s="311"/>
      <c r="BL480" s="311"/>
      <c r="BM480" s="311"/>
      <c r="BN480" s="312"/>
      <c r="BO480" s="311"/>
      <c r="BP480" s="297"/>
      <c r="BQ480" s="311"/>
      <c r="BR480" s="311"/>
      <c r="BS480" s="311"/>
      <c r="BT480" s="311"/>
      <c r="BU480" s="312"/>
      <c r="BV480" s="311"/>
      <c r="BW480" s="297"/>
      <c r="BX480" s="311"/>
      <c r="BY480" s="311"/>
      <c r="BZ480" s="311"/>
      <c r="CA480" s="311"/>
      <c r="CB480" s="312"/>
      <c r="CC480" s="311"/>
      <c r="CD480" s="297"/>
      <c r="CE480" s="311"/>
      <c r="CF480" s="311"/>
      <c r="CG480" s="311"/>
      <c r="CH480" s="311"/>
      <c r="CI480" s="312"/>
      <c r="CJ480" s="311"/>
      <c r="CK480" s="297"/>
      <c r="CL480" s="311"/>
      <c r="CM480" s="311"/>
      <c r="CN480" s="311"/>
      <c r="CO480" s="311"/>
      <c r="CP480" s="312"/>
      <c r="CQ480" s="311"/>
      <c r="CR480" s="297"/>
      <c r="CS480" s="311"/>
      <c r="CT480" s="311"/>
      <c r="CU480" s="311"/>
      <c r="CV480" s="311"/>
      <c r="CW480" s="312"/>
      <c r="CX480" s="311"/>
      <c r="CY480" s="297"/>
      <c r="CZ480" s="311"/>
      <c r="DA480" s="311"/>
      <c r="DB480" s="311"/>
      <c r="DC480" s="311"/>
      <c r="DD480" s="312"/>
      <c r="DE480" s="311"/>
      <c r="DF480" s="297"/>
      <c r="DG480" s="311"/>
      <c r="DH480" s="311"/>
      <c r="DI480" s="311"/>
      <c r="DJ480" s="311"/>
      <c r="DK480" s="312"/>
      <c r="DL480" s="311"/>
      <c r="DM480" s="297"/>
      <c r="DN480" s="311"/>
      <c r="DO480" s="311"/>
      <c r="DP480" s="311"/>
      <c r="DQ480" s="311"/>
      <c r="DR480" s="312"/>
      <c r="DS480" s="311"/>
      <c r="DT480" s="297"/>
      <c r="DU480" s="311"/>
      <c r="DV480" s="311"/>
      <c r="DW480" s="311"/>
      <c r="DX480" s="311"/>
      <c r="DY480" s="312"/>
      <c r="DZ480" s="311"/>
      <c r="EA480" s="297"/>
      <c r="EB480" s="311"/>
      <c r="EC480" s="311"/>
      <c r="ED480" s="311"/>
      <c r="EE480" s="311"/>
      <c r="EF480" s="312"/>
      <c r="EG480" s="311"/>
      <c r="EH480" s="297"/>
      <c r="EI480" s="311"/>
      <c r="EJ480" s="311"/>
      <c r="EK480" s="311"/>
      <c r="EL480" s="311"/>
      <c r="EM480" s="312"/>
      <c r="EN480" s="311"/>
      <c r="EO480" s="297"/>
      <c r="EP480" s="311"/>
      <c r="EQ480" s="311"/>
      <c r="ER480" s="311"/>
      <c r="ES480" s="311"/>
      <c r="ET480" s="312"/>
      <c r="EU480" s="311"/>
      <c r="EV480" s="297"/>
      <c r="EW480" s="311"/>
      <c r="EX480" s="311"/>
      <c r="EY480" s="311"/>
      <c r="EZ480" s="311"/>
      <c r="FA480" s="312"/>
      <c r="FB480" s="311"/>
      <c r="FC480" s="298"/>
    </row>
    <row r="481" spans="1:159" s="205" customFormat="1" ht="39.9" customHeight="1" x14ac:dyDescent="0.25">
      <c r="A481" s="206"/>
      <c r="B481" s="196"/>
      <c r="C481" s="292"/>
      <c r="D481" s="198"/>
      <c r="E481" s="299"/>
      <c r="F481" s="200"/>
      <c r="G481" s="301"/>
      <c r="H481" s="303"/>
      <c r="I481" s="299"/>
      <c r="J481" s="299"/>
      <c r="K481" s="299"/>
      <c r="L481" s="289"/>
      <c r="M481" s="299"/>
      <c r="N481" s="289"/>
      <c r="O481" s="363" t="str">
        <f>IF(P481="","",IF(OR(I481="",J481=""),"",IF(AND(ISNUMBER(FIND("post-", I481)),J481=ProductCode!$I$12),ProductCode!$F$19,IF(AND(ISNUMBER(FIND("pre-", I481)),J481=ProductCode!$I$12),ProductCode!$F$20,IF(ISNUMBER(FIND("post-", I481)),ProductCode!$F$17,ProductCode!$F$18)))))</f>
        <v/>
      </c>
      <c r="P481" s="295" t="str">
        <f t="shared" si="18"/>
        <v/>
      </c>
      <c r="Q481" s="306"/>
      <c r="R481" s="203"/>
      <c r="S481" s="308" t="str">
        <f t="shared" si="19"/>
        <v/>
      </c>
      <c r="T481" s="311"/>
      <c r="U481" s="311"/>
      <c r="V481" s="311"/>
      <c r="W481" s="311"/>
      <c r="X481" s="312"/>
      <c r="Y481" s="311"/>
      <c r="Z481" s="297"/>
      <c r="AA481" s="311"/>
      <c r="AB481" s="311"/>
      <c r="AC481" s="311"/>
      <c r="AD481" s="311"/>
      <c r="AE481" s="312"/>
      <c r="AF481" s="311"/>
      <c r="AG481" s="297"/>
      <c r="AH481" s="311"/>
      <c r="AI481" s="311"/>
      <c r="AJ481" s="311"/>
      <c r="AK481" s="311"/>
      <c r="AL481" s="312"/>
      <c r="AM481" s="311"/>
      <c r="AN481" s="297"/>
      <c r="AO481" s="311"/>
      <c r="AP481" s="311"/>
      <c r="AQ481" s="311"/>
      <c r="AR481" s="311"/>
      <c r="AS481" s="312"/>
      <c r="AT481" s="311"/>
      <c r="AU481" s="297"/>
      <c r="AV481" s="311"/>
      <c r="AW481" s="311"/>
      <c r="AX481" s="311"/>
      <c r="AY481" s="311"/>
      <c r="AZ481" s="312"/>
      <c r="BA481" s="311"/>
      <c r="BB481" s="297"/>
      <c r="BC481" s="311"/>
      <c r="BD481" s="311"/>
      <c r="BE481" s="311"/>
      <c r="BF481" s="311"/>
      <c r="BG481" s="312"/>
      <c r="BH481" s="311"/>
      <c r="BI481" s="297"/>
      <c r="BJ481" s="311"/>
      <c r="BK481" s="311"/>
      <c r="BL481" s="311"/>
      <c r="BM481" s="311"/>
      <c r="BN481" s="312"/>
      <c r="BO481" s="311"/>
      <c r="BP481" s="297"/>
      <c r="BQ481" s="311"/>
      <c r="BR481" s="311"/>
      <c r="BS481" s="311"/>
      <c r="BT481" s="311"/>
      <c r="BU481" s="312"/>
      <c r="BV481" s="311"/>
      <c r="BW481" s="297"/>
      <c r="BX481" s="311"/>
      <c r="BY481" s="311"/>
      <c r="BZ481" s="311"/>
      <c r="CA481" s="311"/>
      <c r="CB481" s="312"/>
      <c r="CC481" s="311"/>
      <c r="CD481" s="297"/>
      <c r="CE481" s="311"/>
      <c r="CF481" s="311"/>
      <c r="CG481" s="311"/>
      <c r="CH481" s="311"/>
      <c r="CI481" s="312"/>
      <c r="CJ481" s="311"/>
      <c r="CK481" s="297"/>
      <c r="CL481" s="311"/>
      <c r="CM481" s="311"/>
      <c r="CN481" s="311"/>
      <c r="CO481" s="311"/>
      <c r="CP481" s="312"/>
      <c r="CQ481" s="311"/>
      <c r="CR481" s="297"/>
      <c r="CS481" s="311"/>
      <c r="CT481" s="311"/>
      <c r="CU481" s="311"/>
      <c r="CV481" s="311"/>
      <c r="CW481" s="312"/>
      <c r="CX481" s="311"/>
      <c r="CY481" s="297"/>
      <c r="CZ481" s="311"/>
      <c r="DA481" s="311"/>
      <c r="DB481" s="311"/>
      <c r="DC481" s="311"/>
      <c r="DD481" s="312"/>
      <c r="DE481" s="311"/>
      <c r="DF481" s="297"/>
      <c r="DG481" s="311"/>
      <c r="DH481" s="311"/>
      <c r="DI481" s="311"/>
      <c r="DJ481" s="311"/>
      <c r="DK481" s="312"/>
      <c r="DL481" s="311"/>
      <c r="DM481" s="297"/>
      <c r="DN481" s="311"/>
      <c r="DO481" s="311"/>
      <c r="DP481" s="311"/>
      <c r="DQ481" s="311"/>
      <c r="DR481" s="312"/>
      <c r="DS481" s="311"/>
      <c r="DT481" s="297"/>
      <c r="DU481" s="311"/>
      <c r="DV481" s="311"/>
      <c r="DW481" s="311"/>
      <c r="DX481" s="311"/>
      <c r="DY481" s="312"/>
      <c r="DZ481" s="311"/>
      <c r="EA481" s="297"/>
      <c r="EB481" s="311"/>
      <c r="EC481" s="311"/>
      <c r="ED481" s="311"/>
      <c r="EE481" s="311"/>
      <c r="EF481" s="312"/>
      <c r="EG481" s="311"/>
      <c r="EH481" s="297"/>
      <c r="EI481" s="311"/>
      <c r="EJ481" s="311"/>
      <c r="EK481" s="311"/>
      <c r="EL481" s="311"/>
      <c r="EM481" s="312"/>
      <c r="EN481" s="311"/>
      <c r="EO481" s="297"/>
      <c r="EP481" s="311"/>
      <c r="EQ481" s="311"/>
      <c r="ER481" s="311"/>
      <c r="ES481" s="311"/>
      <c r="ET481" s="312"/>
      <c r="EU481" s="311"/>
      <c r="EV481" s="297"/>
      <c r="EW481" s="311"/>
      <c r="EX481" s="311"/>
      <c r="EY481" s="311"/>
      <c r="EZ481" s="311"/>
      <c r="FA481" s="312"/>
      <c r="FB481" s="311"/>
      <c r="FC481" s="298"/>
    </row>
    <row r="482" spans="1:159" s="205" customFormat="1" ht="39.9" customHeight="1" x14ac:dyDescent="0.25">
      <c r="A482" s="206"/>
      <c r="B482" s="196"/>
      <c r="C482" s="292"/>
      <c r="D482" s="198"/>
      <c r="E482" s="299"/>
      <c r="F482" s="200"/>
      <c r="G482" s="301"/>
      <c r="H482" s="303"/>
      <c r="I482" s="299"/>
      <c r="J482" s="299"/>
      <c r="K482" s="299"/>
      <c r="L482" s="289"/>
      <c r="M482" s="299"/>
      <c r="N482" s="289"/>
      <c r="O482" s="363" t="str">
        <f>IF(P482="","",IF(OR(I482="",J482=""),"",IF(AND(ISNUMBER(FIND("post-", I482)),J482=ProductCode!$I$12),ProductCode!$F$19,IF(AND(ISNUMBER(FIND("pre-", I482)),J482=ProductCode!$I$12),ProductCode!$F$20,IF(ISNUMBER(FIND("post-", I482)),ProductCode!$F$17,ProductCode!$F$18)))))</f>
        <v/>
      </c>
      <c r="P482" s="295" t="str">
        <f t="shared" si="18"/>
        <v/>
      </c>
      <c r="Q482" s="306"/>
      <c r="R482" s="203"/>
      <c r="S482" s="308" t="str">
        <f t="shared" si="19"/>
        <v/>
      </c>
      <c r="T482" s="311"/>
      <c r="U482" s="311"/>
      <c r="V482" s="311"/>
      <c r="W482" s="311"/>
      <c r="X482" s="312"/>
      <c r="Y482" s="311"/>
      <c r="Z482" s="297"/>
      <c r="AA482" s="311"/>
      <c r="AB482" s="311"/>
      <c r="AC482" s="311"/>
      <c r="AD482" s="311"/>
      <c r="AE482" s="312"/>
      <c r="AF482" s="311"/>
      <c r="AG482" s="297"/>
      <c r="AH482" s="311"/>
      <c r="AI482" s="311"/>
      <c r="AJ482" s="311"/>
      <c r="AK482" s="311"/>
      <c r="AL482" s="312"/>
      <c r="AM482" s="311"/>
      <c r="AN482" s="297"/>
      <c r="AO482" s="311"/>
      <c r="AP482" s="311"/>
      <c r="AQ482" s="311"/>
      <c r="AR482" s="311"/>
      <c r="AS482" s="312"/>
      <c r="AT482" s="311"/>
      <c r="AU482" s="297"/>
      <c r="AV482" s="311"/>
      <c r="AW482" s="311"/>
      <c r="AX482" s="311"/>
      <c r="AY482" s="311"/>
      <c r="AZ482" s="312"/>
      <c r="BA482" s="311"/>
      <c r="BB482" s="297"/>
      <c r="BC482" s="311"/>
      <c r="BD482" s="311"/>
      <c r="BE482" s="311"/>
      <c r="BF482" s="311"/>
      <c r="BG482" s="312"/>
      <c r="BH482" s="311"/>
      <c r="BI482" s="297"/>
      <c r="BJ482" s="311"/>
      <c r="BK482" s="311"/>
      <c r="BL482" s="311"/>
      <c r="BM482" s="311"/>
      <c r="BN482" s="312"/>
      <c r="BO482" s="311"/>
      <c r="BP482" s="297"/>
      <c r="BQ482" s="311"/>
      <c r="BR482" s="311"/>
      <c r="BS482" s="311"/>
      <c r="BT482" s="311"/>
      <c r="BU482" s="312"/>
      <c r="BV482" s="311"/>
      <c r="BW482" s="297"/>
      <c r="BX482" s="311"/>
      <c r="BY482" s="311"/>
      <c r="BZ482" s="311"/>
      <c r="CA482" s="311"/>
      <c r="CB482" s="312"/>
      <c r="CC482" s="311"/>
      <c r="CD482" s="297"/>
      <c r="CE482" s="311"/>
      <c r="CF482" s="311"/>
      <c r="CG482" s="311"/>
      <c r="CH482" s="311"/>
      <c r="CI482" s="312"/>
      <c r="CJ482" s="311"/>
      <c r="CK482" s="297"/>
      <c r="CL482" s="311"/>
      <c r="CM482" s="311"/>
      <c r="CN482" s="311"/>
      <c r="CO482" s="311"/>
      <c r="CP482" s="312"/>
      <c r="CQ482" s="311"/>
      <c r="CR482" s="297"/>
      <c r="CS482" s="311"/>
      <c r="CT482" s="311"/>
      <c r="CU482" s="311"/>
      <c r="CV482" s="311"/>
      <c r="CW482" s="312"/>
      <c r="CX482" s="311"/>
      <c r="CY482" s="297"/>
      <c r="CZ482" s="311"/>
      <c r="DA482" s="311"/>
      <c r="DB482" s="311"/>
      <c r="DC482" s="311"/>
      <c r="DD482" s="312"/>
      <c r="DE482" s="311"/>
      <c r="DF482" s="297"/>
      <c r="DG482" s="311"/>
      <c r="DH482" s="311"/>
      <c r="DI482" s="311"/>
      <c r="DJ482" s="311"/>
      <c r="DK482" s="312"/>
      <c r="DL482" s="311"/>
      <c r="DM482" s="297"/>
      <c r="DN482" s="311"/>
      <c r="DO482" s="311"/>
      <c r="DP482" s="311"/>
      <c r="DQ482" s="311"/>
      <c r="DR482" s="312"/>
      <c r="DS482" s="311"/>
      <c r="DT482" s="297"/>
      <c r="DU482" s="311"/>
      <c r="DV482" s="311"/>
      <c r="DW482" s="311"/>
      <c r="DX482" s="311"/>
      <c r="DY482" s="312"/>
      <c r="DZ482" s="311"/>
      <c r="EA482" s="297"/>
      <c r="EB482" s="311"/>
      <c r="EC482" s="311"/>
      <c r="ED482" s="311"/>
      <c r="EE482" s="311"/>
      <c r="EF482" s="312"/>
      <c r="EG482" s="311"/>
      <c r="EH482" s="297"/>
      <c r="EI482" s="311"/>
      <c r="EJ482" s="311"/>
      <c r="EK482" s="311"/>
      <c r="EL482" s="311"/>
      <c r="EM482" s="312"/>
      <c r="EN482" s="311"/>
      <c r="EO482" s="297"/>
      <c r="EP482" s="311"/>
      <c r="EQ482" s="311"/>
      <c r="ER482" s="311"/>
      <c r="ES482" s="311"/>
      <c r="ET482" s="312"/>
      <c r="EU482" s="311"/>
      <c r="EV482" s="297"/>
      <c r="EW482" s="311"/>
      <c r="EX482" s="311"/>
      <c r="EY482" s="311"/>
      <c r="EZ482" s="311"/>
      <c r="FA482" s="312"/>
      <c r="FB482" s="311"/>
      <c r="FC482" s="298"/>
    </row>
    <row r="483" spans="1:159" s="205" customFormat="1" ht="39.9" customHeight="1" x14ac:dyDescent="0.25">
      <c r="A483" s="206"/>
      <c r="B483" s="196"/>
      <c r="C483" s="292"/>
      <c r="D483" s="198"/>
      <c r="E483" s="299"/>
      <c r="F483" s="200"/>
      <c r="G483" s="301"/>
      <c r="H483" s="303"/>
      <c r="I483" s="299"/>
      <c r="J483" s="299"/>
      <c r="K483" s="299"/>
      <c r="L483" s="289"/>
      <c r="M483" s="299"/>
      <c r="N483" s="289"/>
      <c r="O483" s="363" t="str">
        <f>IF(P483="","",IF(OR(I483="",J483=""),"",IF(AND(ISNUMBER(FIND("post-", I483)),J483=ProductCode!$I$12),ProductCode!$F$19,IF(AND(ISNUMBER(FIND("pre-", I483)),J483=ProductCode!$I$12),ProductCode!$F$20,IF(ISNUMBER(FIND("post-", I483)),ProductCode!$F$17,ProductCode!$F$18)))))</f>
        <v/>
      </c>
      <c r="P483" s="295" t="str">
        <f t="shared" si="18"/>
        <v/>
      </c>
      <c r="Q483" s="306"/>
      <c r="R483" s="203"/>
      <c r="S483" s="308" t="str">
        <f t="shared" si="19"/>
        <v/>
      </c>
      <c r="T483" s="311"/>
      <c r="U483" s="311"/>
      <c r="V483" s="311"/>
      <c r="W483" s="311"/>
      <c r="X483" s="312"/>
      <c r="Y483" s="311"/>
      <c r="Z483" s="297"/>
      <c r="AA483" s="311"/>
      <c r="AB483" s="311"/>
      <c r="AC483" s="311"/>
      <c r="AD483" s="311"/>
      <c r="AE483" s="312"/>
      <c r="AF483" s="311"/>
      <c r="AG483" s="297"/>
      <c r="AH483" s="311"/>
      <c r="AI483" s="311"/>
      <c r="AJ483" s="311"/>
      <c r="AK483" s="311"/>
      <c r="AL483" s="312"/>
      <c r="AM483" s="311"/>
      <c r="AN483" s="297"/>
      <c r="AO483" s="311"/>
      <c r="AP483" s="311"/>
      <c r="AQ483" s="311"/>
      <c r="AR483" s="311"/>
      <c r="AS483" s="312"/>
      <c r="AT483" s="311"/>
      <c r="AU483" s="297"/>
      <c r="AV483" s="311"/>
      <c r="AW483" s="311"/>
      <c r="AX483" s="311"/>
      <c r="AY483" s="311"/>
      <c r="AZ483" s="312"/>
      <c r="BA483" s="311"/>
      <c r="BB483" s="297"/>
      <c r="BC483" s="311"/>
      <c r="BD483" s="311"/>
      <c r="BE483" s="311"/>
      <c r="BF483" s="311"/>
      <c r="BG483" s="312"/>
      <c r="BH483" s="311"/>
      <c r="BI483" s="297"/>
      <c r="BJ483" s="311"/>
      <c r="BK483" s="311"/>
      <c r="BL483" s="311"/>
      <c r="BM483" s="311"/>
      <c r="BN483" s="312"/>
      <c r="BO483" s="311"/>
      <c r="BP483" s="297"/>
      <c r="BQ483" s="311"/>
      <c r="BR483" s="311"/>
      <c r="BS483" s="311"/>
      <c r="BT483" s="311"/>
      <c r="BU483" s="312"/>
      <c r="BV483" s="311"/>
      <c r="BW483" s="297"/>
      <c r="BX483" s="311"/>
      <c r="BY483" s="311"/>
      <c r="BZ483" s="311"/>
      <c r="CA483" s="311"/>
      <c r="CB483" s="312"/>
      <c r="CC483" s="311"/>
      <c r="CD483" s="297"/>
      <c r="CE483" s="311"/>
      <c r="CF483" s="311"/>
      <c r="CG483" s="311"/>
      <c r="CH483" s="311"/>
      <c r="CI483" s="312"/>
      <c r="CJ483" s="311"/>
      <c r="CK483" s="297"/>
      <c r="CL483" s="311"/>
      <c r="CM483" s="311"/>
      <c r="CN483" s="311"/>
      <c r="CO483" s="311"/>
      <c r="CP483" s="312"/>
      <c r="CQ483" s="311"/>
      <c r="CR483" s="297"/>
      <c r="CS483" s="311"/>
      <c r="CT483" s="311"/>
      <c r="CU483" s="311"/>
      <c r="CV483" s="311"/>
      <c r="CW483" s="312"/>
      <c r="CX483" s="311"/>
      <c r="CY483" s="297"/>
      <c r="CZ483" s="311"/>
      <c r="DA483" s="311"/>
      <c r="DB483" s="311"/>
      <c r="DC483" s="311"/>
      <c r="DD483" s="312"/>
      <c r="DE483" s="311"/>
      <c r="DF483" s="297"/>
      <c r="DG483" s="311"/>
      <c r="DH483" s="311"/>
      <c r="DI483" s="311"/>
      <c r="DJ483" s="311"/>
      <c r="DK483" s="312"/>
      <c r="DL483" s="311"/>
      <c r="DM483" s="297"/>
      <c r="DN483" s="311"/>
      <c r="DO483" s="311"/>
      <c r="DP483" s="311"/>
      <c r="DQ483" s="311"/>
      <c r="DR483" s="312"/>
      <c r="DS483" s="311"/>
      <c r="DT483" s="297"/>
      <c r="DU483" s="311"/>
      <c r="DV483" s="311"/>
      <c r="DW483" s="311"/>
      <c r="DX483" s="311"/>
      <c r="DY483" s="312"/>
      <c r="DZ483" s="311"/>
      <c r="EA483" s="297"/>
      <c r="EB483" s="311"/>
      <c r="EC483" s="311"/>
      <c r="ED483" s="311"/>
      <c r="EE483" s="311"/>
      <c r="EF483" s="312"/>
      <c r="EG483" s="311"/>
      <c r="EH483" s="297"/>
      <c r="EI483" s="311"/>
      <c r="EJ483" s="311"/>
      <c r="EK483" s="311"/>
      <c r="EL483" s="311"/>
      <c r="EM483" s="312"/>
      <c r="EN483" s="311"/>
      <c r="EO483" s="297"/>
      <c r="EP483" s="311"/>
      <c r="EQ483" s="311"/>
      <c r="ER483" s="311"/>
      <c r="ES483" s="311"/>
      <c r="ET483" s="312"/>
      <c r="EU483" s="311"/>
      <c r="EV483" s="297"/>
      <c r="EW483" s="311"/>
      <c r="EX483" s="311"/>
      <c r="EY483" s="311"/>
      <c r="EZ483" s="311"/>
      <c r="FA483" s="312"/>
      <c r="FB483" s="311"/>
      <c r="FC483" s="298"/>
    </row>
    <row r="484" spans="1:159" s="205" customFormat="1" ht="39.9" customHeight="1" x14ac:dyDescent="0.25">
      <c r="A484" s="206"/>
      <c r="B484" s="196"/>
      <c r="C484" s="292"/>
      <c r="D484" s="198"/>
      <c r="E484" s="299"/>
      <c r="F484" s="200"/>
      <c r="G484" s="301"/>
      <c r="H484" s="303"/>
      <c r="I484" s="299"/>
      <c r="J484" s="299"/>
      <c r="K484" s="299"/>
      <c r="L484" s="289"/>
      <c r="M484" s="299"/>
      <c r="N484" s="289"/>
      <c r="O484" s="363" t="str">
        <f>IF(P484="","",IF(OR(I484="",J484=""),"",IF(AND(ISNUMBER(FIND("post-", I484)),J484=ProductCode!$I$12),ProductCode!$F$19,IF(AND(ISNUMBER(FIND("pre-", I484)),J484=ProductCode!$I$12),ProductCode!$F$20,IF(ISNUMBER(FIND("post-", I484)),ProductCode!$F$17,ProductCode!$F$18)))))</f>
        <v/>
      </c>
      <c r="P484" s="295" t="str">
        <f t="shared" ref="P484:P547" si="20">IF(OR(I484="",1-ROUND(L484,4)-ROUND(N484,4)=0),"",ROUND(1-ROUND(L484,4)-ROUND(N484,4),4))</f>
        <v/>
      </c>
      <c r="Q484" s="306"/>
      <c r="R484" s="203"/>
      <c r="S484" s="308" t="str">
        <f t="shared" ref="S484:S547" si="21">IF(I484="","",IF($E$21="Yes",100%,IF(R484&lt;&gt;0,ROUND(SUMIF($Z$33:$FC$33,$Z$33,Z484:FC484),4),"")))</f>
        <v/>
      </c>
      <c r="T484" s="311"/>
      <c r="U484" s="311"/>
      <c r="V484" s="311"/>
      <c r="W484" s="311"/>
      <c r="X484" s="312"/>
      <c r="Y484" s="311"/>
      <c r="Z484" s="297"/>
      <c r="AA484" s="311"/>
      <c r="AB484" s="311"/>
      <c r="AC484" s="311"/>
      <c r="AD484" s="311"/>
      <c r="AE484" s="312"/>
      <c r="AF484" s="311"/>
      <c r="AG484" s="297"/>
      <c r="AH484" s="311"/>
      <c r="AI484" s="311"/>
      <c r="AJ484" s="311"/>
      <c r="AK484" s="311"/>
      <c r="AL484" s="312"/>
      <c r="AM484" s="311"/>
      <c r="AN484" s="297"/>
      <c r="AO484" s="311"/>
      <c r="AP484" s="311"/>
      <c r="AQ484" s="311"/>
      <c r="AR484" s="311"/>
      <c r="AS484" s="312"/>
      <c r="AT484" s="311"/>
      <c r="AU484" s="297"/>
      <c r="AV484" s="311"/>
      <c r="AW484" s="311"/>
      <c r="AX484" s="311"/>
      <c r="AY484" s="311"/>
      <c r="AZ484" s="312"/>
      <c r="BA484" s="311"/>
      <c r="BB484" s="297"/>
      <c r="BC484" s="311"/>
      <c r="BD484" s="311"/>
      <c r="BE484" s="311"/>
      <c r="BF484" s="311"/>
      <c r="BG484" s="312"/>
      <c r="BH484" s="311"/>
      <c r="BI484" s="297"/>
      <c r="BJ484" s="311"/>
      <c r="BK484" s="311"/>
      <c r="BL484" s="311"/>
      <c r="BM484" s="311"/>
      <c r="BN484" s="312"/>
      <c r="BO484" s="311"/>
      <c r="BP484" s="297"/>
      <c r="BQ484" s="311"/>
      <c r="BR484" s="311"/>
      <c r="BS484" s="311"/>
      <c r="BT484" s="311"/>
      <c r="BU484" s="312"/>
      <c r="BV484" s="311"/>
      <c r="BW484" s="297"/>
      <c r="BX484" s="311"/>
      <c r="BY484" s="311"/>
      <c r="BZ484" s="311"/>
      <c r="CA484" s="311"/>
      <c r="CB484" s="312"/>
      <c r="CC484" s="311"/>
      <c r="CD484" s="297"/>
      <c r="CE484" s="311"/>
      <c r="CF484" s="311"/>
      <c r="CG484" s="311"/>
      <c r="CH484" s="311"/>
      <c r="CI484" s="312"/>
      <c r="CJ484" s="311"/>
      <c r="CK484" s="297"/>
      <c r="CL484" s="311"/>
      <c r="CM484" s="311"/>
      <c r="CN484" s="311"/>
      <c r="CO484" s="311"/>
      <c r="CP484" s="312"/>
      <c r="CQ484" s="311"/>
      <c r="CR484" s="297"/>
      <c r="CS484" s="311"/>
      <c r="CT484" s="311"/>
      <c r="CU484" s="311"/>
      <c r="CV484" s="311"/>
      <c r="CW484" s="312"/>
      <c r="CX484" s="311"/>
      <c r="CY484" s="297"/>
      <c r="CZ484" s="311"/>
      <c r="DA484" s="311"/>
      <c r="DB484" s="311"/>
      <c r="DC484" s="311"/>
      <c r="DD484" s="312"/>
      <c r="DE484" s="311"/>
      <c r="DF484" s="297"/>
      <c r="DG484" s="311"/>
      <c r="DH484" s="311"/>
      <c r="DI484" s="311"/>
      <c r="DJ484" s="311"/>
      <c r="DK484" s="312"/>
      <c r="DL484" s="311"/>
      <c r="DM484" s="297"/>
      <c r="DN484" s="311"/>
      <c r="DO484" s="311"/>
      <c r="DP484" s="311"/>
      <c r="DQ484" s="311"/>
      <c r="DR484" s="312"/>
      <c r="DS484" s="311"/>
      <c r="DT484" s="297"/>
      <c r="DU484" s="311"/>
      <c r="DV484" s="311"/>
      <c r="DW484" s="311"/>
      <c r="DX484" s="311"/>
      <c r="DY484" s="312"/>
      <c r="DZ484" s="311"/>
      <c r="EA484" s="297"/>
      <c r="EB484" s="311"/>
      <c r="EC484" s="311"/>
      <c r="ED484" s="311"/>
      <c r="EE484" s="311"/>
      <c r="EF484" s="312"/>
      <c r="EG484" s="311"/>
      <c r="EH484" s="297"/>
      <c r="EI484" s="311"/>
      <c r="EJ484" s="311"/>
      <c r="EK484" s="311"/>
      <c r="EL484" s="311"/>
      <c r="EM484" s="312"/>
      <c r="EN484" s="311"/>
      <c r="EO484" s="297"/>
      <c r="EP484" s="311"/>
      <c r="EQ484" s="311"/>
      <c r="ER484" s="311"/>
      <c r="ES484" s="311"/>
      <c r="ET484" s="312"/>
      <c r="EU484" s="311"/>
      <c r="EV484" s="297"/>
      <c r="EW484" s="311"/>
      <c r="EX484" s="311"/>
      <c r="EY484" s="311"/>
      <c r="EZ484" s="311"/>
      <c r="FA484" s="312"/>
      <c r="FB484" s="311"/>
      <c r="FC484" s="298"/>
    </row>
    <row r="485" spans="1:159" s="205" customFormat="1" ht="39.9" customHeight="1" x14ac:dyDescent="0.25">
      <c r="A485" s="206"/>
      <c r="B485" s="196"/>
      <c r="C485" s="292"/>
      <c r="D485" s="198"/>
      <c r="E485" s="299"/>
      <c r="F485" s="200"/>
      <c r="G485" s="301"/>
      <c r="H485" s="303"/>
      <c r="I485" s="299"/>
      <c r="J485" s="299"/>
      <c r="K485" s="299"/>
      <c r="L485" s="289"/>
      <c r="M485" s="299"/>
      <c r="N485" s="289"/>
      <c r="O485" s="363" t="str">
        <f>IF(P485="","",IF(OR(I485="",J485=""),"",IF(AND(ISNUMBER(FIND("post-", I485)),J485=ProductCode!$I$12),ProductCode!$F$19,IF(AND(ISNUMBER(FIND("pre-", I485)),J485=ProductCode!$I$12),ProductCode!$F$20,IF(ISNUMBER(FIND("post-", I485)),ProductCode!$F$17,ProductCode!$F$18)))))</f>
        <v/>
      </c>
      <c r="P485" s="295" t="str">
        <f t="shared" si="20"/>
        <v/>
      </c>
      <c r="Q485" s="306"/>
      <c r="R485" s="203"/>
      <c r="S485" s="308" t="str">
        <f t="shared" si="21"/>
        <v/>
      </c>
      <c r="T485" s="311"/>
      <c r="U485" s="311"/>
      <c r="V485" s="311"/>
      <c r="W485" s="311"/>
      <c r="X485" s="312"/>
      <c r="Y485" s="311"/>
      <c r="Z485" s="297"/>
      <c r="AA485" s="311"/>
      <c r="AB485" s="311"/>
      <c r="AC485" s="311"/>
      <c r="AD485" s="311"/>
      <c r="AE485" s="312"/>
      <c r="AF485" s="311"/>
      <c r="AG485" s="297"/>
      <c r="AH485" s="311"/>
      <c r="AI485" s="311"/>
      <c r="AJ485" s="311"/>
      <c r="AK485" s="311"/>
      <c r="AL485" s="312"/>
      <c r="AM485" s="311"/>
      <c r="AN485" s="297"/>
      <c r="AO485" s="311"/>
      <c r="AP485" s="311"/>
      <c r="AQ485" s="311"/>
      <c r="AR485" s="311"/>
      <c r="AS485" s="312"/>
      <c r="AT485" s="311"/>
      <c r="AU485" s="297"/>
      <c r="AV485" s="311"/>
      <c r="AW485" s="311"/>
      <c r="AX485" s="311"/>
      <c r="AY485" s="311"/>
      <c r="AZ485" s="312"/>
      <c r="BA485" s="311"/>
      <c r="BB485" s="297"/>
      <c r="BC485" s="311"/>
      <c r="BD485" s="311"/>
      <c r="BE485" s="311"/>
      <c r="BF485" s="311"/>
      <c r="BG485" s="312"/>
      <c r="BH485" s="311"/>
      <c r="BI485" s="297"/>
      <c r="BJ485" s="311"/>
      <c r="BK485" s="311"/>
      <c r="BL485" s="311"/>
      <c r="BM485" s="311"/>
      <c r="BN485" s="312"/>
      <c r="BO485" s="311"/>
      <c r="BP485" s="297"/>
      <c r="BQ485" s="311"/>
      <c r="BR485" s="311"/>
      <c r="BS485" s="311"/>
      <c r="BT485" s="311"/>
      <c r="BU485" s="312"/>
      <c r="BV485" s="311"/>
      <c r="BW485" s="297"/>
      <c r="BX485" s="311"/>
      <c r="BY485" s="311"/>
      <c r="BZ485" s="311"/>
      <c r="CA485" s="311"/>
      <c r="CB485" s="312"/>
      <c r="CC485" s="311"/>
      <c r="CD485" s="297"/>
      <c r="CE485" s="311"/>
      <c r="CF485" s="311"/>
      <c r="CG485" s="311"/>
      <c r="CH485" s="311"/>
      <c r="CI485" s="312"/>
      <c r="CJ485" s="311"/>
      <c r="CK485" s="297"/>
      <c r="CL485" s="311"/>
      <c r="CM485" s="311"/>
      <c r="CN485" s="311"/>
      <c r="CO485" s="311"/>
      <c r="CP485" s="312"/>
      <c r="CQ485" s="311"/>
      <c r="CR485" s="297"/>
      <c r="CS485" s="311"/>
      <c r="CT485" s="311"/>
      <c r="CU485" s="311"/>
      <c r="CV485" s="311"/>
      <c r="CW485" s="312"/>
      <c r="CX485" s="311"/>
      <c r="CY485" s="297"/>
      <c r="CZ485" s="311"/>
      <c r="DA485" s="311"/>
      <c r="DB485" s="311"/>
      <c r="DC485" s="311"/>
      <c r="DD485" s="312"/>
      <c r="DE485" s="311"/>
      <c r="DF485" s="297"/>
      <c r="DG485" s="311"/>
      <c r="DH485" s="311"/>
      <c r="DI485" s="311"/>
      <c r="DJ485" s="311"/>
      <c r="DK485" s="312"/>
      <c r="DL485" s="311"/>
      <c r="DM485" s="297"/>
      <c r="DN485" s="311"/>
      <c r="DO485" s="311"/>
      <c r="DP485" s="311"/>
      <c r="DQ485" s="311"/>
      <c r="DR485" s="312"/>
      <c r="DS485" s="311"/>
      <c r="DT485" s="297"/>
      <c r="DU485" s="311"/>
      <c r="DV485" s="311"/>
      <c r="DW485" s="311"/>
      <c r="DX485" s="311"/>
      <c r="DY485" s="312"/>
      <c r="DZ485" s="311"/>
      <c r="EA485" s="297"/>
      <c r="EB485" s="311"/>
      <c r="EC485" s="311"/>
      <c r="ED485" s="311"/>
      <c r="EE485" s="311"/>
      <c r="EF485" s="312"/>
      <c r="EG485" s="311"/>
      <c r="EH485" s="297"/>
      <c r="EI485" s="311"/>
      <c r="EJ485" s="311"/>
      <c r="EK485" s="311"/>
      <c r="EL485" s="311"/>
      <c r="EM485" s="312"/>
      <c r="EN485" s="311"/>
      <c r="EO485" s="297"/>
      <c r="EP485" s="311"/>
      <c r="EQ485" s="311"/>
      <c r="ER485" s="311"/>
      <c r="ES485" s="311"/>
      <c r="ET485" s="312"/>
      <c r="EU485" s="311"/>
      <c r="EV485" s="297"/>
      <c r="EW485" s="311"/>
      <c r="EX485" s="311"/>
      <c r="EY485" s="311"/>
      <c r="EZ485" s="311"/>
      <c r="FA485" s="312"/>
      <c r="FB485" s="311"/>
      <c r="FC485" s="298"/>
    </row>
    <row r="486" spans="1:159" s="205" customFormat="1" ht="39.9" customHeight="1" x14ac:dyDescent="0.25">
      <c r="A486" s="206"/>
      <c r="B486" s="196"/>
      <c r="C486" s="292"/>
      <c r="D486" s="198"/>
      <c r="E486" s="299"/>
      <c r="F486" s="200"/>
      <c r="G486" s="301"/>
      <c r="H486" s="303"/>
      <c r="I486" s="299"/>
      <c r="J486" s="299"/>
      <c r="K486" s="299"/>
      <c r="L486" s="289"/>
      <c r="M486" s="299"/>
      <c r="N486" s="289"/>
      <c r="O486" s="363" t="str">
        <f>IF(P486="","",IF(OR(I486="",J486=""),"",IF(AND(ISNUMBER(FIND("post-", I486)),J486=ProductCode!$I$12),ProductCode!$F$19,IF(AND(ISNUMBER(FIND("pre-", I486)),J486=ProductCode!$I$12),ProductCode!$F$20,IF(ISNUMBER(FIND("post-", I486)),ProductCode!$F$17,ProductCode!$F$18)))))</f>
        <v/>
      </c>
      <c r="P486" s="295" t="str">
        <f t="shared" si="20"/>
        <v/>
      </c>
      <c r="Q486" s="306"/>
      <c r="R486" s="203"/>
      <c r="S486" s="308" t="str">
        <f t="shared" si="21"/>
        <v/>
      </c>
      <c r="T486" s="311"/>
      <c r="U486" s="311"/>
      <c r="V486" s="311"/>
      <c r="W486" s="311"/>
      <c r="X486" s="312"/>
      <c r="Y486" s="311"/>
      <c r="Z486" s="297"/>
      <c r="AA486" s="311"/>
      <c r="AB486" s="311"/>
      <c r="AC486" s="311"/>
      <c r="AD486" s="311"/>
      <c r="AE486" s="312"/>
      <c r="AF486" s="311"/>
      <c r="AG486" s="297"/>
      <c r="AH486" s="311"/>
      <c r="AI486" s="311"/>
      <c r="AJ486" s="311"/>
      <c r="AK486" s="311"/>
      <c r="AL486" s="312"/>
      <c r="AM486" s="311"/>
      <c r="AN486" s="297"/>
      <c r="AO486" s="311"/>
      <c r="AP486" s="311"/>
      <c r="AQ486" s="311"/>
      <c r="AR486" s="311"/>
      <c r="AS486" s="312"/>
      <c r="AT486" s="311"/>
      <c r="AU486" s="297"/>
      <c r="AV486" s="311"/>
      <c r="AW486" s="311"/>
      <c r="AX486" s="311"/>
      <c r="AY486" s="311"/>
      <c r="AZ486" s="312"/>
      <c r="BA486" s="311"/>
      <c r="BB486" s="297"/>
      <c r="BC486" s="311"/>
      <c r="BD486" s="311"/>
      <c r="BE486" s="311"/>
      <c r="BF486" s="311"/>
      <c r="BG486" s="312"/>
      <c r="BH486" s="311"/>
      <c r="BI486" s="297"/>
      <c r="BJ486" s="311"/>
      <c r="BK486" s="311"/>
      <c r="BL486" s="311"/>
      <c r="BM486" s="311"/>
      <c r="BN486" s="312"/>
      <c r="BO486" s="311"/>
      <c r="BP486" s="297"/>
      <c r="BQ486" s="311"/>
      <c r="BR486" s="311"/>
      <c r="BS486" s="311"/>
      <c r="BT486" s="311"/>
      <c r="BU486" s="312"/>
      <c r="BV486" s="311"/>
      <c r="BW486" s="297"/>
      <c r="BX486" s="311"/>
      <c r="BY486" s="311"/>
      <c r="BZ486" s="311"/>
      <c r="CA486" s="311"/>
      <c r="CB486" s="312"/>
      <c r="CC486" s="311"/>
      <c r="CD486" s="297"/>
      <c r="CE486" s="311"/>
      <c r="CF486" s="311"/>
      <c r="CG486" s="311"/>
      <c r="CH486" s="311"/>
      <c r="CI486" s="312"/>
      <c r="CJ486" s="311"/>
      <c r="CK486" s="297"/>
      <c r="CL486" s="311"/>
      <c r="CM486" s="311"/>
      <c r="CN486" s="311"/>
      <c r="CO486" s="311"/>
      <c r="CP486" s="312"/>
      <c r="CQ486" s="311"/>
      <c r="CR486" s="297"/>
      <c r="CS486" s="311"/>
      <c r="CT486" s="311"/>
      <c r="CU486" s="311"/>
      <c r="CV486" s="311"/>
      <c r="CW486" s="312"/>
      <c r="CX486" s="311"/>
      <c r="CY486" s="297"/>
      <c r="CZ486" s="311"/>
      <c r="DA486" s="311"/>
      <c r="DB486" s="311"/>
      <c r="DC486" s="311"/>
      <c r="DD486" s="312"/>
      <c r="DE486" s="311"/>
      <c r="DF486" s="297"/>
      <c r="DG486" s="311"/>
      <c r="DH486" s="311"/>
      <c r="DI486" s="311"/>
      <c r="DJ486" s="311"/>
      <c r="DK486" s="312"/>
      <c r="DL486" s="311"/>
      <c r="DM486" s="297"/>
      <c r="DN486" s="311"/>
      <c r="DO486" s="311"/>
      <c r="DP486" s="311"/>
      <c r="DQ486" s="311"/>
      <c r="DR486" s="312"/>
      <c r="DS486" s="311"/>
      <c r="DT486" s="297"/>
      <c r="DU486" s="311"/>
      <c r="DV486" s="311"/>
      <c r="DW486" s="311"/>
      <c r="DX486" s="311"/>
      <c r="DY486" s="312"/>
      <c r="DZ486" s="311"/>
      <c r="EA486" s="297"/>
      <c r="EB486" s="311"/>
      <c r="EC486" s="311"/>
      <c r="ED486" s="311"/>
      <c r="EE486" s="311"/>
      <c r="EF486" s="312"/>
      <c r="EG486" s="311"/>
      <c r="EH486" s="297"/>
      <c r="EI486" s="311"/>
      <c r="EJ486" s="311"/>
      <c r="EK486" s="311"/>
      <c r="EL486" s="311"/>
      <c r="EM486" s="312"/>
      <c r="EN486" s="311"/>
      <c r="EO486" s="297"/>
      <c r="EP486" s="311"/>
      <c r="EQ486" s="311"/>
      <c r="ER486" s="311"/>
      <c r="ES486" s="311"/>
      <c r="ET486" s="312"/>
      <c r="EU486" s="311"/>
      <c r="EV486" s="297"/>
      <c r="EW486" s="311"/>
      <c r="EX486" s="311"/>
      <c r="EY486" s="311"/>
      <c r="EZ486" s="311"/>
      <c r="FA486" s="312"/>
      <c r="FB486" s="311"/>
      <c r="FC486" s="298"/>
    </row>
    <row r="487" spans="1:159" s="205" customFormat="1" ht="39.9" customHeight="1" x14ac:dyDescent="0.25">
      <c r="A487" s="206"/>
      <c r="B487" s="196"/>
      <c r="C487" s="292"/>
      <c r="D487" s="198"/>
      <c r="E487" s="299"/>
      <c r="F487" s="200"/>
      <c r="G487" s="301"/>
      <c r="H487" s="303"/>
      <c r="I487" s="299"/>
      <c r="J487" s="299"/>
      <c r="K487" s="299"/>
      <c r="L487" s="289"/>
      <c r="M487" s="299"/>
      <c r="N487" s="289"/>
      <c r="O487" s="363" t="str">
        <f>IF(P487="","",IF(OR(I487="",J487=""),"",IF(AND(ISNUMBER(FIND("post-", I487)),J487=ProductCode!$I$12),ProductCode!$F$19,IF(AND(ISNUMBER(FIND("pre-", I487)),J487=ProductCode!$I$12),ProductCode!$F$20,IF(ISNUMBER(FIND("post-", I487)),ProductCode!$F$17,ProductCode!$F$18)))))</f>
        <v/>
      </c>
      <c r="P487" s="295" t="str">
        <f t="shared" si="20"/>
        <v/>
      </c>
      <c r="Q487" s="306"/>
      <c r="R487" s="203"/>
      <c r="S487" s="308" t="str">
        <f t="shared" si="21"/>
        <v/>
      </c>
      <c r="T487" s="311"/>
      <c r="U487" s="311"/>
      <c r="V487" s="311"/>
      <c r="W487" s="311"/>
      <c r="X487" s="312"/>
      <c r="Y487" s="311"/>
      <c r="Z487" s="297"/>
      <c r="AA487" s="311"/>
      <c r="AB487" s="311"/>
      <c r="AC487" s="311"/>
      <c r="AD487" s="311"/>
      <c r="AE487" s="312"/>
      <c r="AF487" s="311"/>
      <c r="AG487" s="297"/>
      <c r="AH487" s="311"/>
      <c r="AI487" s="311"/>
      <c r="AJ487" s="311"/>
      <c r="AK487" s="311"/>
      <c r="AL487" s="312"/>
      <c r="AM487" s="311"/>
      <c r="AN487" s="297"/>
      <c r="AO487" s="311"/>
      <c r="AP487" s="311"/>
      <c r="AQ487" s="311"/>
      <c r="AR487" s="311"/>
      <c r="AS487" s="312"/>
      <c r="AT487" s="311"/>
      <c r="AU487" s="297"/>
      <c r="AV487" s="311"/>
      <c r="AW487" s="311"/>
      <c r="AX487" s="311"/>
      <c r="AY487" s="311"/>
      <c r="AZ487" s="312"/>
      <c r="BA487" s="311"/>
      <c r="BB487" s="297"/>
      <c r="BC487" s="311"/>
      <c r="BD487" s="311"/>
      <c r="BE487" s="311"/>
      <c r="BF487" s="311"/>
      <c r="BG487" s="312"/>
      <c r="BH487" s="311"/>
      <c r="BI487" s="297"/>
      <c r="BJ487" s="311"/>
      <c r="BK487" s="311"/>
      <c r="BL487" s="311"/>
      <c r="BM487" s="311"/>
      <c r="BN487" s="312"/>
      <c r="BO487" s="311"/>
      <c r="BP487" s="297"/>
      <c r="BQ487" s="311"/>
      <c r="BR487" s="311"/>
      <c r="BS487" s="311"/>
      <c r="BT487" s="311"/>
      <c r="BU487" s="312"/>
      <c r="BV487" s="311"/>
      <c r="BW487" s="297"/>
      <c r="BX487" s="311"/>
      <c r="BY487" s="311"/>
      <c r="BZ487" s="311"/>
      <c r="CA487" s="311"/>
      <c r="CB487" s="312"/>
      <c r="CC487" s="311"/>
      <c r="CD487" s="297"/>
      <c r="CE487" s="311"/>
      <c r="CF487" s="311"/>
      <c r="CG487" s="311"/>
      <c r="CH487" s="311"/>
      <c r="CI487" s="312"/>
      <c r="CJ487" s="311"/>
      <c r="CK487" s="297"/>
      <c r="CL487" s="311"/>
      <c r="CM487" s="311"/>
      <c r="CN487" s="311"/>
      <c r="CO487" s="311"/>
      <c r="CP487" s="312"/>
      <c r="CQ487" s="311"/>
      <c r="CR487" s="297"/>
      <c r="CS487" s="311"/>
      <c r="CT487" s="311"/>
      <c r="CU487" s="311"/>
      <c r="CV487" s="311"/>
      <c r="CW487" s="312"/>
      <c r="CX487" s="311"/>
      <c r="CY487" s="297"/>
      <c r="CZ487" s="311"/>
      <c r="DA487" s="311"/>
      <c r="DB487" s="311"/>
      <c r="DC487" s="311"/>
      <c r="DD487" s="312"/>
      <c r="DE487" s="311"/>
      <c r="DF487" s="297"/>
      <c r="DG487" s="311"/>
      <c r="DH487" s="311"/>
      <c r="DI487" s="311"/>
      <c r="DJ487" s="311"/>
      <c r="DK487" s="312"/>
      <c r="DL487" s="311"/>
      <c r="DM487" s="297"/>
      <c r="DN487" s="311"/>
      <c r="DO487" s="311"/>
      <c r="DP487" s="311"/>
      <c r="DQ487" s="311"/>
      <c r="DR487" s="312"/>
      <c r="DS487" s="311"/>
      <c r="DT487" s="297"/>
      <c r="DU487" s="311"/>
      <c r="DV487" s="311"/>
      <c r="DW487" s="311"/>
      <c r="DX487" s="311"/>
      <c r="DY487" s="312"/>
      <c r="DZ487" s="311"/>
      <c r="EA487" s="297"/>
      <c r="EB487" s="311"/>
      <c r="EC487" s="311"/>
      <c r="ED487" s="311"/>
      <c r="EE487" s="311"/>
      <c r="EF487" s="312"/>
      <c r="EG487" s="311"/>
      <c r="EH487" s="297"/>
      <c r="EI487" s="311"/>
      <c r="EJ487" s="311"/>
      <c r="EK487" s="311"/>
      <c r="EL487" s="311"/>
      <c r="EM487" s="312"/>
      <c r="EN487" s="311"/>
      <c r="EO487" s="297"/>
      <c r="EP487" s="311"/>
      <c r="EQ487" s="311"/>
      <c r="ER487" s="311"/>
      <c r="ES487" s="311"/>
      <c r="ET487" s="312"/>
      <c r="EU487" s="311"/>
      <c r="EV487" s="297"/>
      <c r="EW487" s="311"/>
      <c r="EX487" s="311"/>
      <c r="EY487" s="311"/>
      <c r="EZ487" s="311"/>
      <c r="FA487" s="312"/>
      <c r="FB487" s="311"/>
      <c r="FC487" s="298"/>
    </row>
    <row r="488" spans="1:159" s="205" customFormat="1" ht="39.9" customHeight="1" x14ac:dyDescent="0.25">
      <c r="A488" s="206"/>
      <c r="B488" s="196"/>
      <c r="C488" s="292"/>
      <c r="D488" s="198"/>
      <c r="E488" s="299"/>
      <c r="F488" s="200"/>
      <c r="G488" s="301"/>
      <c r="H488" s="303"/>
      <c r="I488" s="299"/>
      <c r="J488" s="299"/>
      <c r="K488" s="299"/>
      <c r="L488" s="289"/>
      <c r="M488" s="299"/>
      <c r="N488" s="289"/>
      <c r="O488" s="363" t="str">
        <f>IF(P488="","",IF(OR(I488="",J488=""),"",IF(AND(ISNUMBER(FIND("post-", I488)),J488=ProductCode!$I$12),ProductCode!$F$19,IF(AND(ISNUMBER(FIND("pre-", I488)),J488=ProductCode!$I$12),ProductCode!$F$20,IF(ISNUMBER(FIND("post-", I488)),ProductCode!$F$17,ProductCode!$F$18)))))</f>
        <v/>
      </c>
      <c r="P488" s="295" t="str">
        <f t="shared" si="20"/>
        <v/>
      </c>
      <c r="Q488" s="306"/>
      <c r="R488" s="203"/>
      <c r="S488" s="308" t="str">
        <f t="shared" si="21"/>
        <v/>
      </c>
      <c r="T488" s="311"/>
      <c r="U488" s="311"/>
      <c r="V488" s="311"/>
      <c r="W488" s="311"/>
      <c r="X488" s="312"/>
      <c r="Y488" s="311"/>
      <c r="Z488" s="297"/>
      <c r="AA488" s="311"/>
      <c r="AB488" s="311"/>
      <c r="AC488" s="311"/>
      <c r="AD488" s="311"/>
      <c r="AE488" s="312"/>
      <c r="AF488" s="311"/>
      <c r="AG488" s="297"/>
      <c r="AH488" s="311"/>
      <c r="AI488" s="311"/>
      <c r="AJ488" s="311"/>
      <c r="AK488" s="311"/>
      <c r="AL488" s="312"/>
      <c r="AM488" s="311"/>
      <c r="AN488" s="297"/>
      <c r="AO488" s="311"/>
      <c r="AP488" s="311"/>
      <c r="AQ488" s="311"/>
      <c r="AR488" s="311"/>
      <c r="AS488" s="312"/>
      <c r="AT488" s="311"/>
      <c r="AU488" s="297"/>
      <c r="AV488" s="311"/>
      <c r="AW488" s="311"/>
      <c r="AX488" s="311"/>
      <c r="AY488" s="311"/>
      <c r="AZ488" s="312"/>
      <c r="BA488" s="311"/>
      <c r="BB488" s="297"/>
      <c r="BC488" s="311"/>
      <c r="BD488" s="311"/>
      <c r="BE488" s="311"/>
      <c r="BF488" s="311"/>
      <c r="BG488" s="312"/>
      <c r="BH488" s="311"/>
      <c r="BI488" s="297"/>
      <c r="BJ488" s="311"/>
      <c r="BK488" s="311"/>
      <c r="BL488" s="311"/>
      <c r="BM488" s="311"/>
      <c r="BN488" s="312"/>
      <c r="BO488" s="311"/>
      <c r="BP488" s="297"/>
      <c r="BQ488" s="311"/>
      <c r="BR488" s="311"/>
      <c r="BS488" s="311"/>
      <c r="BT488" s="311"/>
      <c r="BU488" s="312"/>
      <c r="BV488" s="311"/>
      <c r="BW488" s="297"/>
      <c r="BX488" s="311"/>
      <c r="BY488" s="311"/>
      <c r="BZ488" s="311"/>
      <c r="CA488" s="311"/>
      <c r="CB488" s="312"/>
      <c r="CC488" s="311"/>
      <c r="CD488" s="297"/>
      <c r="CE488" s="311"/>
      <c r="CF488" s="311"/>
      <c r="CG488" s="311"/>
      <c r="CH488" s="311"/>
      <c r="CI488" s="312"/>
      <c r="CJ488" s="311"/>
      <c r="CK488" s="297"/>
      <c r="CL488" s="311"/>
      <c r="CM488" s="311"/>
      <c r="CN488" s="311"/>
      <c r="CO488" s="311"/>
      <c r="CP488" s="312"/>
      <c r="CQ488" s="311"/>
      <c r="CR488" s="297"/>
      <c r="CS488" s="311"/>
      <c r="CT488" s="311"/>
      <c r="CU488" s="311"/>
      <c r="CV488" s="311"/>
      <c r="CW488" s="312"/>
      <c r="CX488" s="311"/>
      <c r="CY488" s="297"/>
      <c r="CZ488" s="311"/>
      <c r="DA488" s="311"/>
      <c r="DB488" s="311"/>
      <c r="DC488" s="311"/>
      <c r="DD488" s="312"/>
      <c r="DE488" s="311"/>
      <c r="DF488" s="297"/>
      <c r="DG488" s="311"/>
      <c r="DH488" s="311"/>
      <c r="DI488" s="311"/>
      <c r="DJ488" s="311"/>
      <c r="DK488" s="312"/>
      <c r="DL488" s="311"/>
      <c r="DM488" s="297"/>
      <c r="DN488" s="311"/>
      <c r="DO488" s="311"/>
      <c r="DP488" s="311"/>
      <c r="DQ488" s="311"/>
      <c r="DR488" s="312"/>
      <c r="DS488" s="311"/>
      <c r="DT488" s="297"/>
      <c r="DU488" s="311"/>
      <c r="DV488" s="311"/>
      <c r="DW488" s="311"/>
      <c r="DX488" s="311"/>
      <c r="DY488" s="312"/>
      <c r="DZ488" s="311"/>
      <c r="EA488" s="297"/>
      <c r="EB488" s="311"/>
      <c r="EC488" s="311"/>
      <c r="ED488" s="311"/>
      <c r="EE488" s="311"/>
      <c r="EF488" s="312"/>
      <c r="EG488" s="311"/>
      <c r="EH488" s="297"/>
      <c r="EI488" s="311"/>
      <c r="EJ488" s="311"/>
      <c r="EK488" s="311"/>
      <c r="EL488" s="311"/>
      <c r="EM488" s="312"/>
      <c r="EN488" s="311"/>
      <c r="EO488" s="297"/>
      <c r="EP488" s="311"/>
      <c r="EQ488" s="311"/>
      <c r="ER488" s="311"/>
      <c r="ES488" s="311"/>
      <c r="ET488" s="312"/>
      <c r="EU488" s="311"/>
      <c r="EV488" s="297"/>
      <c r="EW488" s="311"/>
      <c r="EX488" s="311"/>
      <c r="EY488" s="311"/>
      <c r="EZ488" s="311"/>
      <c r="FA488" s="312"/>
      <c r="FB488" s="311"/>
      <c r="FC488" s="298"/>
    </row>
    <row r="489" spans="1:159" s="205" customFormat="1" ht="39.9" customHeight="1" x14ac:dyDescent="0.25">
      <c r="A489" s="206"/>
      <c r="B489" s="196"/>
      <c r="C489" s="292"/>
      <c r="D489" s="198"/>
      <c r="E489" s="299"/>
      <c r="F489" s="200"/>
      <c r="G489" s="301"/>
      <c r="H489" s="303"/>
      <c r="I489" s="299"/>
      <c r="J489" s="299"/>
      <c r="K489" s="299"/>
      <c r="L489" s="289"/>
      <c r="M489" s="299"/>
      <c r="N489" s="289"/>
      <c r="O489" s="363" t="str">
        <f>IF(P489="","",IF(OR(I489="",J489=""),"",IF(AND(ISNUMBER(FIND("post-", I489)),J489=ProductCode!$I$12),ProductCode!$F$19,IF(AND(ISNUMBER(FIND("pre-", I489)),J489=ProductCode!$I$12),ProductCode!$F$20,IF(ISNUMBER(FIND("post-", I489)),ProductCode!$F$17,ProductCode!$F$18)))))</f>
        <v/>
      </c>
      <c r="P489" s="295" t="str">
        <f t="shared" si="20"/>
        <v/>
      </c>
      <c r="Q489" s="306"/>
      <c r="R489" s="203"/>
      <c r="S489" s="308" t="str">
        <f t="shared" si="21"/>
        <v/>
      </c>
      <c r="T489" s="311"/>
      <c r="U489" s="311"/>
      <c r="V489" s="311"/>
      <c r="W489" s="311"/>
      <c r="X489" s="312"/>
      <c r="Y489" s="311"/>
      <c r="Z489" s="297"/>
      <c r="AA489" s="311"/>
      <c r="AB489" s="311"/>
      <c r="AC489" s="311"/>
      <c r="AD489" s="311"/>
      <c r="AE489" s="312"/>
      <c r="AF489" s="311"/>
      <c r="AG489" s="297"/>
      <c r="AH489" s="311"/>
      <c r="AI489" s="311"/>
      <c r="AJ489" s="311"/>
      <c r="AK489" s="311"/>
      <c r="AL489" s="312"/>
      <c r="AM489" s="311"/>
      <c r="AN489" s="297"/>
      <c r="AO489" s="311"/>
      <c r="AP489" s="311"/>
      <c r="AQ489" s="311"/>
      <c r="AR489" s="311"/>
      <c r="AS489" s="312"/>
      <c r="AT489" s="311"/>
      <c r="AU489" s="297"/>
      <c r="AV489" s="311"/>
      <c r="AW489" s="311"/>
      <c r="AX489" s="311"/>
      <c r="AY489" s="311"/>
      <c r="AZ489" s="312"/>
      <c r="BA489" s="311"/>
      <c r="BB489" s="297"/>
      <c r="BC489" s="311"/>
      <c r="BD489" s="311"/>
      <c r="BE489" s="311"/>
      <c r="BF489" s="311"/>
      <c r="BG489" s="312"/>
      <c r="BH489" s="311"/>
      <c r="BI489" s="297"/>
      <c r="BJ489" s="311"/>
      <c r="BK489" s="311"/>
      <c r="BL489" s="311"/>
      <c r="BM489" s="311"/>
      <c r="BN489" s="312"/>
      <c r="BO489" s="311"/>
      <c r="BP489" s="297"/>
      <c r="BQ489" s="311"/>
      <c r="BR489" s="311"/>
      <c r="BS489" s="311"/>
      <c r="BT489" s="311"/>
      <c r="BU489" s="312"/>
      <c r="BV489" s="311"/>
      <c r="BW489" s="297"/>
      <c r="BX489" s="311"/>
      <c r="BY489" s="311"/>
      <c r="BZ489" s="311"/>
      <c r="CA489" s="311"/>
      <c r="CB489" s="312"/>
      <c r="CC489" s="311"/>
      <c r="CD489" s="297"/>
      <c r="CE489" s="311"/>
      <c r="CF489" s="311"/>
      <c r="CG489" s="311"/>
      <c r="CH489" s="311"/>
      <c r="CI489" s="312"/>
      <c r="CJ489" s="311"/>
      <c r="CK489" s="297"/>
      <c r="CL489" s="311"/>
      <c r="CM489" s="311"/>
      <c r="CN489" s="311"/>
      <c r="CO489" s="311"/>
      <c r="CP489" s="312"/>
      <c r="CQ489" s="311"/>
      <c r="CR489" s="297"/>
      <c r="CS489" s="311"/>
      <c r="CT489" s="311"/>
      <c r="CU489" s="311"/>
      <c r="CV489" s="311"/>
      <c r="CW489" s="312"/>
      <c r="CX489" s="311"/>
      <c r="CY489" s="297"/>
      <c r="CZ489" s="311"/>
      <c r="DA489" s="311"/>
      <c r="DB489" s="311"/>
      <c r="DC489" s="311"/>
      <c r="DD489" s="312"/>
      <c r="DE489" s="311"/>
      <c r="DF489" s="297"/>
      <c r="DG489" s="311"/>
      <c r="DH489" s="311"/>
      <c r="DI489" s="311"/>
      <c r="DJ489" s="311"/>
      <c r="DK489" s="312"/>
      <c r="DL489" s="311"/>
      <c r="DM489" s="297"/>
      <c r="DN489" s="311"/>
      <c r="DO489" s="311"/>
      <c r="DP489" s="311"/>
      <c r="DQ489" s="311"/>
      <c r="DR489" s="312"/>
      <c r="DS489" s="311"/>
      <c r="DT489" s="297"/>
      <c r="DU489" s="311"/>
      <c r="DV489" s="311"/>
      <c r="DW489" s="311"/>
      <c r="DX489" s="311"/>
      <c r="DY489" s="312"/>
      <c r="DZ489" s="311"/>
      <c r="EA489" s="297"/>
      <c r="EB489" s="311"/>
      <c r="EC489" s="311"/>
      <c r="ED489" s="311"/>
      <c r="EE489" s="311"/>
      <c r="EF489" s="312"/>
      <c r="EG489" s="311"/>
      <c r="EH489" s="297"/>
      <c r="EI489" s="311"/>
      <c r="EJ489" s="311"/>
      <c r="EK489" s="311"/>
      <c r="EL489" s="311"/>
      <c r="EM489" s="312"/>
      <c r="EN489" s="311"/>
      <c r="EO489" s="297"/>
      <c r="EP489" s="311"/>
      <c r="EQ489" s="311"/>
      <c r="ER489" s="311"/>
      <c r="ES489" s="311"/>
      <c r="ET489" s="312"/>
      <c r="EU489" s="311"/>
      <c r="EV489" s="297"/>
      <c r="EW489" s="311"/>
      <c r="EX489" s="311"/>
      <c r="EY489" s="311"/>
      <c r="EZ489" s="311"/>
      <c r="FA489" s="312"/>
      <c r="FB489" s="311"/>
      <c r="FC489" s="298"/>
    </row>
    <row r="490" spans="1:159" s="205" customFormat="1" ht="39.9" customHeight="1" x14ac:dyDescent="0.25">
      <c r="A490" s="206"/>
      <c r="B490" s="196"/>
      <c r="C490" s="292"/>
      <c r="D490" s="198"/>
      <c r="E490" s="299"/>
      <c r="F490" s="200"/>
      <c r="G490" s="301"/>
      <c r="H490" s="303"/>
      <c r="I490" s="299"/>
      <c r="J490" s="299"/>
      <c r="K490" s="299"/>
      <c r="L490" s="289"/>
      <c r="M490" s="299"/>
      <c r="N490" s="289"/>
      <c r="O490" s="363" t="str">
        <f>IF(P490="","",IF(OR(I490="",J490=""),"",IF(AND(ISNUMBER(FIND("post-", I490)),J490=ProductCode!$I$12),ProductCode!$F$19,IF(AND(ISNUMBER(FIND("pre-", I490)),J490=ProductCode!$I$12),ProductCode!$F$20,IF(ISNUMBER(FIND("post-", I490)),ProductCode!$F$17,ProductCode!$F$18)))))</f>
        <v/>
      </c>
      <c r="P490" s="295" t="str">
        <f t="shared" si="20"/>
        <v/>
      </c>
      <c r="Q490" s="306"/>
      <c r="R490" s="203"/>
      <c r="S490" s="308" t="str">
        <f t="shared" si="21"/>
        <v/>
      </c>
      <c r="T490" s="311"/>
      <c r="U490" s="311"/>
      <c r="V490" s="311"/>
      <c r="W490" s="311"/>
      <c r="X490" s="312"/>
      <c r="Y490" s="311"/>
      <c r="Z490" s="297"/>
      <c r="AA490" s="311"/>
      <c r="AB490" s="311"/>
      <c r="AC490" s="311"/>
      <c r="AD490" s="311"/>
      <c r="AE490" s="312"/>
      <c r="AF490" s="311"/>
      <c r="AG490" s="297"/>
      <c r="AH490" s="311"/>
      <c r="AI490" s="311"/>
      <c r="AJ490" s="311"/>
      <c r="AK490" s="311"/>
      <c r="AL490" s="312"/>
      <c r="AM490" s="311"/>
      <c r="AN490" s="297"/>
      <c r="AO490" s="311"/>
      <c r="AP490" s="311"/>
      <c r="AQ490" s="311"/>
      <c r="AR490" s="311"/>
      <c r="AS490" s="312"/>
      <c r="AT490" s="311"/>
      <c r="AU490" s="297"/>
      <c r="AV490" s="311"/>
      <c r="AW490" s="311"/>
      <c r="AX490" s="311"/>
      <c r="AY490" s="311"/>
      <c r="AZ490" s="312"/>
      <c r="BA490" s="311"/>
      <c r="BB490" s="297"/>
      <c r="BC490" s="311"/>
      <c r="BD490" s="311"/>
      <c r="BE490" s="311"/>
      <c r="BF490" s="311"/>
      <c r="BG490" s="312"/>
      <c r="BH490" s="311"/>
      <c r="BI490" s="297"/>
      <c r="BJ490" s="311"/>
      <c r="BK490" s="311"/>
      <c r="BL490" s="311"/>
      <c r="BM490" s="311"/>
      <c r="BN490" s="312"/>
      <c r="BO490" s="311"/>
      <c r="BP490" s="297"/>
      <c r="BQ490" s="311"/>
      <c r="BR490" s="311"/>
      <c r="BS490" s="311"/>
      <c r="BT490" s="311"/>
      <c r="BU490" s="312"/>
      <c r="BV490" s="311"/>
      <c r="BW490" s="297"/>
      <c r="BX490" s="311"/>
      <c r="BY490" s="311"/>
      <c r="BZ490" s="311"/>
      <c r="CA490" s="311"/>
      <c r="CB490" s="312"/>
      <c r="CC490" s="311"/>
      <c r="CD490" s="297"/>
      <c r="CE490" s="311"/>
      <c r="CF490" s="311"/>
      <c r="CG490" s="311"/>
      <c r="CH490" s="311"/>
      <c r="CI490" s="312"/>
      <c r="CJ490" s="311"/>
      <c r="CK490" s="297"/>
      <c r="CL490" s="311"/>
      <c r="CM490" s="311"/>
      <c r="CN490" s="311"/>
      <c r="CO490" s="311"/>
      <c r="CP490" s="312"/>
      <c r="CQ490" s="311"/>
      <c r="CR490" s="297"/>
      <c r="CS490" s="311"/>
      <c r="CT490" s="311"/>
      <c r="CU490" s="311"/>
      <c r="CV490" s="311"/>
      <c r="CW490" s="312"/>
      <c r="CX490" s="311"/>
      <c r="CY490" s="297"/>
      <c r="CZ490" s="311"/>
      <c r="DA490" s="311"/>
      <c r="DB490" s="311"/>
      <c r="DC490" s="311"/>
      <c r="DD490" s="312"/>
      <c r="DE490" s="311"/>
      <c r="DF490" s="297"/>
      <c r="DG490" s="311"/>
      <c r="DH490" s="311"/>
      <c r="DI490" s="311"/>
      <c r="DJ490" s="311"/>
      <c r="DK490" s="312"/>
      <c r="DL490" s="311"/>
      <c r="DM490" s="297"/>
      <c r="DN490" s="311"/>
      <c r="DO490" s="311"/>
      <c r="DP490" s="311"/>
      <c r="DQ490" s="311"/>
      <c r="DR490" s="312"/>
      <c r="DS490" s="311"/>
      <c r="DT490" s="297"/>
      <c r="DU490" s="311"/>
      <c r="DV490" s="311"/>
      <c r="DW490" s="311"/>
      <c r="DX490" s="311"/>
      <c r="DY490" s="312"/>
      <c r="DZ490" s="311"/>
      <c r="EA490" s="297"/>
      <c r="EB490" s="311"/>
      <c r="EC490" s="311"/>
      <c r="ED490" s="311"/>
      <c r="EE490" s="311"/>
      <c r="EF490" s="312"/>
      <c r="EG490" s="311"/>
      <c r="EH490" s="297"/>
      <c r="EI490" s="311"/>
      <c r="EJ490" s="311"/>
      <c r="EK490" s="311"/>
      <c r="EL490" s="311"/>
      <c r="EM490" s="312"/>
      <c r="EN490" s="311"/>
      <c r="EO490" s="297"/>
      <c r="EP490" s="311"/>
      <c r="EQ490" s="311"/>
      <c r="ER490" s="311"/>
      <c r="ES490" s="311"/>
      <c r="ET490" s="312"/>
      <c r="EU490" s="311"/>
      <c r="EV490" s="297"/>
      <c r="EW490" s="311"/>
      <c r="EX490" s="311"/>
      <c r="EY490" s="311"/>
      <c r="EZ490" s="311"/>
      <c r="FA490" s="312"/>
      <c r="FB490" s="311"/>
      <c r="FC490" s="298"/>
    </row>
    <row r="491" spans="1:159" s="205" customFormat="1" ht="39.9" customHeight="1" x14ac:dyDescent="0.25">
      <c r="A491" s="206"/>
      <c r="B491" s="196"/>
      <c r="C491" s="292"/>
      <c r="D491" s="198"/>
      <c r="E491" s="299"/>
      <c r="F491" s="200"/>
      <c r="G491" s="301"/>
      <c r="H491" s="303"/>
      <c r="I491" s="299"/>
      <c r="J491" s="299"/>
      <c r="K491" s="299"/>
      <c r="L491" s="289"/>
      <c r="M491" s="299"/>
      <c r="N491" s="289"/>
      <c r="O491" s="363" t="str">
        <f>IF(P491="","",IF(OR(I491="",J491=""),"",IF(AND(ISNUMBER(FIND("post-", I491)),J491=ProductCode!$I$12),ProductCode!$F$19,IF(AND(ISNUMBER(FIND("pre-", I491)),J491=ProductCode!$I$12),ProductCode!$F$20,IF(ISNUMBER(FIND("post-", I491)),ProductCode!$F$17,ProductCode!$F$18)))))</f>
        <v/>
      </c>
      <c r="P491" s="295" t="str">
        <f t="shared" si="20"/>
        <v/>
      </c>
      <c r="Q491" s="306"/>
      <c r="R491" s="203"/>
      <c r="S491" s="308" t="str">
        <f t="shared" si="21"/>
        <v/>
      </c>
      <c r="T491" s="311"/>
      <c r="U491" s="311"/>
      <c r="V491" s="311"/>
      <c r="W491" s="311"/>
      <c r="X491" s="312"/>
      <c r="Y491" s="311"/>
      <c r="Z491" s="297"/>
      <c r="AA491" s="311"/>
      <c r="AB491" s="311"/>
      <c r="AC491" s="311"/>
      <c r="AD491" s="311"/>
      <c r="AE491" s="312"/>
      <c r="AF491" s="311"/>
      <c r="AG491" s="297"/>
      <c r="AH491" s="311"/>
      <c r="AI491" s="311"/>
      <c r="AJ491" s="311"/>
      <c r="AK491" s="311"/>
      <c r="AL491" s="312"/>
      <c r="AM491" s="311"/>
      <c r="AN491" s="297"/>
      <c r="AO491" s="311"/>
      <c r="AP491" s="311"/>
      <c r="AQ491" s="311"/>
      <c r="AR491" s="311"/>
      <c r="AS491" s="312"/>
      <c r="AT491" s="311"/>
      <c r="AU491" s="297"/>
      <c r="AV491" s="311"/>
      <c r="AW491" s="311"/>
      <c r="AX491" s="311"/>
      <c r="AY491" s="311"/>
      <c r="AZ491" s="312"/>
      <c r="BA491" s="311"/>
      <c r="BB491" s="297"/>
      <c r="BC491" s="311"/>
      <c r="BD491" s="311"/>
      <c r="BE491" s="311"/>
      <c r="BF491" s="311"/>
      <c r="BG491" s="312"/>
      <c r="BH491" s="311"/>
      <c r="BI491" s="297"/>
      <c r="BJ491" s="311"/>
      <c r="BK491" s="311"/>
      <c r="BL491" s="311"/>
      <c r="BM491" s="311"/>
      <c r="BN491" s="312"/>
      <c r="BO491" s="311"/>
      <c r="BP491" s="297"/>
      <c r="BQ491" s="311"/>
      <c r="BR491" s="311"/>
      <c r="BS491" s="311"/>
      <c r="BT491" s="311"/>
      <c r="BU491" s="312"/>
      <c r="BV491" s="311"/>
      <c r="BW491" s="297"/>
      <c r="BX491" s="311"/>
      <c r="BY491" s="311"/>
      <c r="BZ491" s="311"/>
      <c r="CA491" s="311"/>
      <c r="CB491" s="312"/>
      <c r="CC491" s="311"/>
      <c r="CD491" s="297"/>
      <c r="CE491" s="311"/>
      <c r="CF491" s="311"/>
      <c r="CG491" s="311"/>
      <c r="CH491" s="311"/>
      <c r="CI491" s="312"/>
      <c r="CJ491" s="311"/>
      <c r="CK491" s="297"/>
      <c r="CL491" s="311"/>
      <c r="CM491" s="311"/>
      <c r="CN491" s="311"/>
      <c r="CO491" s="311"/>
      <c r="CP491" s="312"/>
      <c r="CQ491" s="311"/>
      <c r="CR491" s="297"/>
      <c r="CS491" s="311"/>
      <c r="CT491" s="311"/>
      <c r="CU491" s="311"/>
      <c r="CV491" s="311"/>
      <c r="CW491" s="312"/>
      <c r="CX491" s="311"/>
      <c r="CY491" s="297"/>
      <c r="CZ491" s="311"/>
      <c r="DA491" s="311"/>
      <c r="DB491" s="311"/>
      <c r="DC491" s="311"/>
      <c r="DD491" s="312"/>
      <c r="DE491" s="311"/>
      <c r="DF491" s="297"/>
      <c r="DG491" s="311"/>
      <c r="DH491" s="311"/>
      <c r="DI491" s="311"/>
      <c r="DJ491" s="311"/>
      <c r="DK491" s="312"/>
      <c r="DL491" s="311"/>
      <c r="DM491" s="297"/>
      <c r="DN491" s="311"/>
      <c r="DO491" s="311"/>
      <c r="DP491" s="311"/>
      <c r="DQ491" s="311"/>
      <c r="DR491" s="312"/>
      <c r="DS491" s="311"/>
      <c r="DT491" s="297"/>
      <c r="DU491" s="311"/>
      <c r="DV491" s="311"/>
      <c r="DW491" s="311"/>
      <c r="DX491" s="311"/>
      <c r="DY491" s="312"/>
      <c r="DZ491" s="311"/>
      <c r="EA491" s="297"/>
      <c r="EB491" s="311"/>
      <c r="EC491" s="311"/>
      <c r="ED491" s="311"/>
      <c r="EE491" s="311"/>
      <c r="EF491" s="312"/>
      <c r="EG491" s="311"/>
      <c r="EH491" s="297"/>
      <c r="EI491" s="311"/>
      <c r="EJ491" s="311"/>
      <c r="EK491" s="311"/>
      <c r="EL491" s="311"/>
      <c r="EM491" s="312"/>
      <c r="EN491" s="311"/>
      <c r="EO491" s="297"/>
      <c r="EP491" s="311"/>
      <c r="EQ491" s="311"/>
      <c r="ER491" s="311"/>
      <c r="ES491" s="311"/>
      <c r="ET491" s="312"/>
      <c r="EU491" s="311"/>
      <c r="EV491" s="297"/>
      <c r="EW491" s="311"/>
      <c r="EX491" s="311"/>
      <c r="EY491" s="311"/>
      <c r="EZ491" s="311"/>
      <c r="FA491" s="312"/>
      <c r="FB491" s="311"/>
      <c r="FC491" s="298"/>
    </row>
    <row r="492" spans="1:159" s="205" customFormat="1" ht="39.9" customHeight="1" x14ac:dyDescent="0.25">
      <c r="A492" s="206"/>
      <c r="B492" s="196"/>
      <c r="C492" s="292"/>
      <c r="D492" s="198"/>
      <c r="E492" s="299"/>
      <c r="F492" s="200"/>
      <c r="G492" s="301"/>
      <c r="H492" s="303"/>
      <c r="I492" s="299"/>
      <c r="J492" s="299"/>
      <c r="K492" s="299"/>
      <c r="L492" s="289"/>
      <c r="M492" s="299"/>
      <c r="N492" s="289"/>
      <c r="O492" s="363" t="str">
        <f>IF(P492="","",IF(OR(I492="",J492=""),"",IF(AND(ISNUMBER(FIND("post-", I492)),J492=ProductCode!$I$12),ProductCode!$F$19,IF(AND(ISNUMBER(FIND("pre-", I492)),J492=ProductCode!$I$12),ProductCode!$F$20,IF(ISNUMBER(FIND("post-", I492)),ProductCode!$F$17,ProductCode!$F$18)))))</f>
        <v/>
      </c>
      <c r="P492" s="295" t="str">
        <f t="shared" si="20"/>
        <v/>
      </c>
      <c r="Q492" s="306"/>
      <c r="R492" s="203"/>
      <c r="S492" s="308" t="str">
        <f t="shared" si="21"/>
        <v/>
      </c>
      <c r="T492" s="311"/>
      <c r="U492" s="311"/>
      <c r="V492" s="311"/>
      <c r="W492" s="311"/>
      <c r="X492" s="312"/>
      <c r="Y492" s="311"/>
      <c r="Z492" s="297"/>
      <c r="AA492" s="311"/>
      <c r="AB492" s="311"/>
      <c r="AC492" s="311"/>
      <c r="AD492" s="311"/>
      <c r="AE492" s="312"/>
      <c r="AF492" s="311"/>
      <c r="AG492" s="297"/>
      <c r="AH492" s="311"/>
      <c r="AI492" s="311"/>
      <c r="AJ492" s="311"/>
      <c r="AK492" s="311"/>
      <c r="AL492" s="312"/>
      <c r="AM492" s="311"/>
      <c r="AN492" s="297"/>
      <c r="AO492" s="311"/>
      <c r="AP492" s="311"/>
      <c r="AQ492" s="311"/>
      <c r="AR492" s="311"/>
      <c r="AS492" s="312"/>
      <c r="AT492" s="311"/>
      <c r="AU492" s="297"/>
      <c r="AV492" s="311"/>
      <c r="AW492" s="311"/>
      <c r="AX492" s="311"/>
      <c r="AY492" s="311"/>
      <c r="AZ492" s="312"/>
      <c r="BA492" s="311"/>
      <c r="BB492" s="297"/>
      <c r="BC492" s="311"/>
      <c r="BD492" s="311"/>
      <c r="BE492" s="311"/>
      <c r="BF492" s="311"/>
      <c r="BG492" s="312"/>
      <c r="BH492" s="311"/>
      <c r="BI492" s="297"/>
      <c r="BJ492" s="311"/>
      <c r="BK492" s="311"/>
      <c r="BL492" s="311"/>
      <c r="BM492" s="311"/>
      <c r="BN492" s="312"/>
      <c r="BO492" s="311"/>
      <c r="BP492" s="297"/>
      <c r="BQ492" s="311"/>
      <c r="BR492" s="311"/>
      <c r="BS492" s="311"/>
      <c r="BT492" s="311"/>
      <c r="BU492" s="312"/>
      <c r="BV492" s="311"/>
      <c r="BW492" s="297"/>
      <c r="BX492" s="311"/>
      <c r="BY492" s="311"/>
      <c r="BZ492" s="311"/>
      <c r="CA492" s="311"/>
      <c r="CB492" s="312"/>
      <c r="CC492" s="311"/>
      <c r="CD492" s="297"/>
      <c r="CE492" s="311"/>
      <c r="CF492" s="311"/>
      <c r="CG492" s="311"/>
      <c r="CH492" s="311"/>
      <c r="CI492" s="312"/>
      <c r="CJ492" s="311"/>
      <c r="CK492" s="297"/>
      <c r="CL492" s="311"/>
      <c r="CM492" s="311"/>
      <c r="CN492" s="311"/>
      <c r="CO492" s="311"/>
      <c r="CP492" s="312"/>
      <c r="CQ492" s="311"/>
      <c r="CR492" s="297"/>
      <c r="CS492" s="311"/>
      <c r="CT492" s="311"/>
      <c r="CU492" s="311"/>
      <c r="CV492" s="311"/>
      <c r="CW492" s="312"/>
      <c r="CX492" s="311"/>
      <c r="CY492" s="297"/>
      <c r="CZ492" s="311"/>
      <c r="DA492" s="311"/>
      <c r="DB492" s="311"/>
      <c r="DC492" s="311"/>
      <c r="DD492" s="312"/>
      <c r="DE492" s="311"/>
      <c r="DF492" s="297"/>
      <c r="DG492" s="311"/>
      <c r="DH492" s="311"/>
      <c r="DI492" s="311"/>
      <c r="DJ492" s="311"/>
      <c r="DK492" s="312"/>
      <c r="DL492" s="311"/>
      <c r="DM492" s="297"/>
      <c r="DN492" s="311"/>
      <c r="DO492" s="311"/>
      <c r="DP492" s="311"/>
      <c r="DQ492" s="311"/>
      <c r="DR492" s="312"/>
      <c r="DS492" s="311"/>
      <c r="DT492" s="297"/>
      <c r="DU492" s="311"/>
      <c r="DV492" s="311"/>
      <c r="DW492" s="311"/>
      <c r="DX492" s="311"/>
      <c r="DY492" s="312"/>
      <c r="DZ492" s="311"/>
      <c r="EA492" s="297"/>
      <c r="EB492" s="311"/>
      <c r="EC492" s="311"/>
      <c r="ED492" s="311"/>
      <c r="EE492" s="311"/>
      <c r="EF492" s="312"/>
      <c r="EG492" s="311"/>
      <c r="EH492" s="297"/>
      <c r="EI492" s="311"/>
      <c r="EJ492" s="311"/>
      <c r="EK492" s="311"/>
      <c r="EL492" s="311"/>
      <c r="EM492" s="312"/>
      <c r="EN492" s="311"/>
      <c r="EO492" s="297"/>
      <c r="EP492" s="311"/>
      <c r="EQ492" s="311"/>
      <c r="ER492" s="311"/>
      <c r="ES492" s="311"/>
      <c r="ET492" s="312"/>
      <c r="EU492" s="311"/>
      <c r="EV492" s="297"/>
      <c r="EW492" s="311"/>
      <c r="EX492" s="311"/>
      <c r="EY492" s="311"/>
      <c r="EZ492" s="311"/>
      <c r="FA492" s="312"/>
      <c r="FB492" s="311"/>
      <c r="FC492" s="298"/>
    </row>
    <row r="493" spans="1:159" s="205" customFormat="1" ht="39.9" customHeight="1" x14ac:dyDescent="0.25">
      <c r="A493" s="206"/>
      <c r="B493" s="196"/>
      <c r="C493" s="292"/>
      <c r="D493" s="198"/>
      <c r="E493" s="299"/>
      <c r="F493" s="200"/>
      <c r="G493" s="301"/>
      <c r="H493" s="303"/>
      <c r="I493" s="299"/>
      <c r="J493" s="299"/>
      <c r="K493" s="299"/>
      <c r="L493" s="289"/>
      <c r="M493" s="299"/>
      <c r="N493" s="289"/>
      <c r="O493" s="363" t="str">
        <f>IF(P493="","",IF(OR(I493="",J493=""),"",IF(AND(ISNUMBER(FIND("post-", I493)),J493=ProductCode!$I$12),ProductCode!$F$19,IF(AND(ISNUMBER(FIND("pre-", I493)),J493=ProductCode!$I$12),ProductCode!$F$20,IF(ISNUMBER(FIND("post-", I493)),ProductCode!$F$17,ProductCode!$F$18)))))</f>
        <v/>
      </c>
      <c r="P493" s="295" t="str">
        <f t="shared" si="20"/>
        <v/>
      </c>
      <c r="Q493" s="306"/>
      <c r="R493" s="203"/>
      <c r="S493" s="308" t="str">
        <f t="shared" si="21"/>
        <v/>
      </c>
      <c r="T493" s="311"/>
      <c r="U493" s="311"/>
      <c r="V493" s="311"/>
      <c r="W493" s="311"/>
      <c r="X493" s="312"/>
      <c r="Y493" s="311"/>
      <c r="Z493" s="297"/>
      <c r="AA493" s="311"/>
      <c r="AB493" s="311"/>
      <c r="AC493" s="311"/>
      <c r="AD493" s="311"/>
      <c r="AE493" s="312"/>
      <c r="AF493" s="311"/>
      <c r="AG493" s="297"/>
      <c r="AH493" s="311"/>
      <c r="AI493" s="311"/>
      <c r="AJ493" s="311"/>
      <c r="AK493" s="311"/>
      <c r="AL493" s="312"/>
      <c r="AM493" s="311"/>
      <c r="AN493" s="297"/>
      <c r="AO493" s="311"/>
      <c r="AP493" s="311"/>
      <c r="AQ493" s="311"/>
      <c r="AR493" s="311"/>
      <c r="AS493" s="312"/>
      <c r="AT493" s="311"/>
      <c r="AU493" s="297"/>
      <c r="AV493" s="311"/>
      <c r="AW493" s="311"/>
      <c r="AX493" s="311"/>
      <c r="AY493" s="311"/>
      <c r="AZ493" s="312"/>
      <c r="BA493" s="311"/>
      <c r="BB493" s="297"/>
      <c r="BC493" s="311"/>
      <c r="BD493" s="311"/>
      <c r="BE493" s="311"/>
      <c r="BF493" s="311"/>
      <c r="BG493" s="312"/>
      <c r="BH493" s="311"/>
      <c r="BI493" s="297"/>
      <c r="BJ493" s="311"/>
      <c r="BK493" s="311"/>
      <c r="BL493" s="311"/>
      <c r="BM493" s="311"/>
      <c r="BN493" s="312"/>
      <c r="BO493" s="311"/>
      <c r="BP493" s="297"/>
      <c r="BQ493" s="311"/>
      <c r="BR493" s="311"/>
      <c r="BS493" s="311"/>
      <c r="BT493" s="311"/>
      <c r="BU493" s="312"/>
      <c r="BV493" s="311"/>
      <c r="BW493" s="297"/>
      <c r="BX493" s="311"/>
      <c r="BY493" s="311"/>
      <c r="BZ493" s="311"/>
      <c r="CA493" s="311"/>
      <c r="CB493" s="312"/>
      <c r="CC493" s="311"/>
      <c r="CD493" s="297"/>
      <c r="CE493" s="311"/>
      <c r="CF493" s="311"/>
      <c r="CG493" s="311"/>
      <c r="CH493" s="311"/>
      <c r="CI493" s="312"/>
      <c r="CJ493" s="311"/>
      <c r="CK493" s="297"/>
      <c r="CL493" s="311"/>
      <c r="CM493" s="311"/>
      <c r="CN493" s="311"/>
      <c r="CO493" s="311"/>
      <c r="CP493" s="312"/>
      <c r="CQ493" s="311"/>
      <c r="CR493" s="297"/>
      <c r="CS493" s="311"/>
      <c r="CT493" s="311"/>
      <c r="CU493" s="311"/>
      <c r="CV493" s="311"/>
      <c r="CW493" s="312"/>
      <c r="CX493" s="311"/>
      <c r="CY493" s="297"/>
      <c r="CZ493" s="311"/>
      <c r="DA493" s="311"/>
      <c r="DB493" s="311"/>
      <c r="DC493" s="311"/>
      <c r="DD493" s="312"/>
      <c r="DE493" s="311"/>
      <c r="DF493" s="297"/>
      <c r="DG493" s="311"/>
      <c r="DH493" s="311"/>
      <c r="DI493" s="311"/>
      <c r="DJ493" s="311"/>
      <c r="DK493" s="312"/>
      <c r="DL493" s="311"/>
      <c r="DM493" s="297"/>
      <c r="DN493" s="311"/>
      <c r="DO493" s="311"/>
      <c r="DP493" s="311"/>
      <c r="DQ493" s="311"/>
      <c r="DR493" s="312"/>
      <c r="DS493" s="311"/>
      <c r="DT493" s="297"/>
      <c r="DU493" s="311"/>
      <c r="DV493" s="311"/>
      <c r="DW493" s="311"/>
      <c r="DX493" s="311"/>
      <c r="DY493" s="312"/>
      <c r="DZ493" s="311"/>
      <c r="EA493" s="297"/>
      <c r="EB493" s="311"/>
      <c r="EC493" s="311"/>
      <c r="ED493" s="311"/>
      <c r="EE493" s="311"/>
      <c r="EF493" s="312"/>
      <c r="EG493" s="311"/>
      <c r="EH493" s="297"/>
      <c r="EI493" s="311"/>
      <c r="EJ493" s="311"/>
      <c r="EK493" s="311"/>
      <c r="EL493" s="311"/>
      <c r="EM493" s="312"/>
      <c r="EN493" s="311"/>
      <c r="EO493" s="297"/>
      <c r="EP493" s="311"/>
      <c r="EQ493" s="311"/>
      <c r="ER493" s="311"/>
      <c r="ES493" s="311"/>
      <c r="ET493" s="312"/>
      <c r="EU493" s="311"/>
      <c r="EV493" s="297"/>
      <c r="EW493" s="311"/>
      <c r="EX493" s="311"/>
      <c r="EY493" s="311"/>
      <c r="EZ493" s="311"/>
      <c r="FA493" s="312"/>
      <c r="FB493" s="311"/>
      <c r="FC493" s="298"/>
    </row>
    <row r="494" spans="1:159" s="205" customFormat="1" ht="39.9" customHeight="1" x14ac:dyDescent="0.25">
      <c r="A494" s="206"/>
      <c r="B494" s="196"/>
      <c r="C494" s="292"/>
      <c r="D494" s="198"/>
      <c r="E494" s="299"/>
      <c r="F494" s="200"/>
      <c r="G494" s="301"/>
      <c r="H494" s="303"/>
      <c r="I494" s="299"/>
      <c r="J494" s="299"/>
      <c r="K494" s="299"/>
      <c r="L494" s="289"/>
      <c r="M494" s="299"/>
      <c r="N494" s="289"/>
      <c r="O494" s="363" t="str">
        <f>IF(P494="","",IF(OR(I494="",J494=""),"",IF(AND(ISNUMBER(FIND("post-", I494)),J494=ProductCode!$I$12),ProductCode!$F$19,IF(AND(ISNUMBER(FIND("pre-", I494)),J494=ProductCode!$I$12),ProductCode!$F$20,IF(ISNUMBER(FIND("post-", I494)),ProductCode!$F$17,ProductCode!$F$18)))))</f>
        <v/>
      </c>
      <c r="P494" s="295" t="str">
        <f t="shared" si="20"/>
        <v/>
      </c>
      <c r="Q494" s="306"/>
      <c r="R494" s="203"/>
      <c r="S494" s="308" t="str">
        <f t="shared" si="21"/>
        <v/>
      </c>
      <c r="T494" s="311"/>
      <c r="U494" s="311"/>
      <c r="V494" s="311"/>
      <c r="W494" s="311"/>
      <c r="X494" s="312"/>
      <c r="Y494" s="311"/>
      <c r="Z494" s="297"/>
      <c r="AA494" s="311"/>
      <c r="AB494" s="311"/>
      <c r="AC494" s="311"/>
      <c r="AD494" s="311"/>
      <c r="AE494" s="312"/>
      <c r="AF494" s="311"/>
      <c r="AG494" s="297"/>
      <c r="AH494" s="311"/>
      <c r="AI494" s="311"/>
      <c r="AJ494" s="311"/>
      <c r="AK494" s="311"/>
      <c r="AL494" s="312"/>
      <c r="AM494" s="311"/>
      <c r="AN494" s="297"/>
      <c r="AO494" s="311"/>
      <c r="AP494" s="311"/>
      <c r="AQ494" s="311"/>
      <c r="AR494" s="311"/>
      <c r="AS494" s="312"/>
      <c r="AT494" s="311"/>
      <c r="AU494" s="297"/>
      <c r="AV494" s="311"/>
      <c r="AW494" s="311"/>
      <c r="AX494" s="311"/>
      <c r="AY494" s="311"/>
      <c r="AZ494" s="312"/>
      <c r="BA494" s="311"/>
      <c r="BB494" s="297"/>
      <c r="BC494" s="311"/>
      <c r="BD494" s="311"/>
      <c r="BE494" s="311"/>
      <c r="BF494" s="311"/>
      <c r="BG494" s="312"/>
      <c r="BH494" s="311"/>
      <c r="BI494" s="297"/>
      <c r="BJ494" s="311"/>
      <c r="BK494" s="311"/>
      <c r="BL494" s="311"/>
      <c r="BM494" s="311"/>
      <c r="BN494" s="312"/>
      <c r="BO494" s="311"/>
      <c r="BP494" s="297"/>
      <c r="BQ494" s="311"/>
      <c r="BR494" s="311"/>
      <c r="BS494" s="311"/>
      <c r="BT494" s="311"/>
      <c r="BU494" s="312"/>
      <c r="BV494" s="311"/>
      <c r="BW494" s="297"/>
      <c r="BX494" s="311"/>
      <c r="BY494" s="311"/>
      <c r="BZ494" s="311"/>
      <c r="CA494" s="311"/>
      <c r="CB494" s="312"/>
      <c r="CC494" s="311"/>
      <c r="CD494" s="297"/>
      <c r="CE494" s="311"/>
      <c r="CF494" s="311"/>
      <c r="CG494" s="311"/>
      <c r="CH494" s="311"/>
      <c r="CI494" s="312"/>
      <c r="CJ494" s="311"/>
      <c r="CK494" s="297"/>
      <c r="CL494" s="311"/>
      <c r="CM494" s="311"/>
      <c r="CN494" s="311"/>
      <c r="CO494" s="311"/>
      <c r="CP494" s="312"/>
      <c r="CQ494" s="311"/>
      <c r="CR494" s="297"/>
      <c r="CS494" s="311"/>
      <c r="CT494" s="311"/>
      <c r="CU494" s="311"/>
      <c r="CV494" s="311"/>
      <c r="CW494" s="312"/>
      <c r="CX494" s="311"/>
      <c r="CY494" s="297"/>
      <c r="CZ494" s="311"/>
      <c r="DA494" s="311"/>
      <c r="DB494" s="311"/>
      <c r="DC494" s="311"/>
      <c r="DD494" s="312"/>
      <c r="DE494" s="311"/>
      <c r="DF494" s="297"/>
      <c r="DG494" s="311"/>
      <c r="DH494" s="311"/>
      <c r="DI494" s="311"/>
      <c r="DJ494" s="311"/>
      <c r="DK494" s="312"/>
      <c r="DL494" s="311"/>
      <c r="DM494" s="297"/>
      <c r="DN494" s="311"/>
      <c r="DO494" s="311"/>
      <c r="DP494" s="311"/>
      <c r="DQ494" s="311"/>
      <c r="DR494" s="312"/>
      <c r="DS494" s="311"/>
      <c r="DT494" s="297"/>
      <c r="DU494" s="311"/>
      <c r="DV494" s="311"/>
      <c r="DW494" s="311"/>
      <c r="DX494" s="311"/>
      <c r="DY494" s="312"/>
      <c r="DZ494" s="311"/>
      <c r="EA494" s="297"/>
      <c r="EB494" s="311"/>
      <c r="EC494" s="311"/>
      <c r="ED494" s="311"/>
      <c r="EE494" s="311"/>
      <c r="EF494" s="312"/>
      <c r="EG494" s="311"/>
      <c r="EH494" s="297"/>
      <c r="EI494" s="311"/>
      <c r="EJ494" s="311"/>
      <c r="EK494" s="311"/>
      <c r="EL494" s="311"/>
      <c r="EM494" s="312"/>
      <c r="EN494" s="311"/>
      <c r="EO494" s="297"/>
      <c r="EP494" s="311"/>
      <c r="EQ494" s="311"/>
      <c r="ER494" s="311"/>
      <c r="ES494" s="311"/>
      <c r="ET494" s="312"/>
      <c r="EU494" s="311"/>
      <c r="EV494" s="297"/>
      <c r="EW494" s="311"/>
      <c r="EX494" s="311"/>
      <c r="EY494" s="311"/>
      <c r="EZ494" s="311"/>
      <c r="FA494" s="312"/>
      <c r="FB494" s="311"/>
      <c r="FC494" s="298"/>
    </row>
    <row r="495" spans="1:159" s="205" customFormat="1" ht="39.9" customHeight="1" x14ac:dyDescent="0.25">
      <c r="A495" s="206"/>
      <c r="B495" s="196"/>
      <c r="C495" s="292"/>
      <c r="D495" s="198"/>
      <c r="E495" s="299"/>
      <c r="F495" s="200"/>
      <c r="G495" s="301"/>
      <c r="H495" s="303"/>
      <c r="I495" s="299"/>
      <c r="J495" s="299"/>
      <c r="K495" s="299"/>
      <c r="L495" s="289"/>
      <c r="M495" s="299"/>
      <c r="N495" s="289"/>
      <c r="O495" s="363" t="str">
        <f>IF(P495="","",IF(OR(I495="",J495=""),"",IF(AND(ISNUMBER(FIND("post-", I495)),J495=ProductCode!$I$12),ProductCode!$F$19,IF(AND(ISNUMBER(FIND("pre-", I495)),J495=ProductCode!$I$12),ProductCode!$F$20,IF(ISNUMBER(FIND("post-", I495)),ProductCode!$F$17,ProductCode!$F$18)))))</f>
        <v/>
      </c>
      <c r="P495" s="295" t="str">
        <f t="shared" si="20"/>
        <v/>
      </c>
      <c r="Q495" s="306"/>
      <c r="R495" s="203"/>
      <c r="S495" s="308" t="str">
        <f t="shared" si="21"/>
        <v/>
      </c>
      <c r="T495" s="311"/>
      <c r="U495" s="311"/>
      <c r="V495" s="311"/>
      <c r="W495" s="311"/>
      <c r="X495" s="312"/>
      <c r="Y495" s="311"/>
      <c r="Z495" s="297"/>
      <c r="AA495" s="311"/>
      <c r="AB495" s="311"/>
      <c r="AC495" s="311"/>
      <c r="AD495" s="311"/>
      <c r="AE495" s="312"/>
      <c r="AF495" s="311"/>
      <c r="AG495" s="297"/>
      <c r="AH495" s="311"/>
      <c r="AI495" s="311"/>
      <c r="AJ495" s="311"/>
      <c r="AK495" s="311"/>
      <c r="AL495" s="312"/>
      <c r="AM495" s="311"/>
      <c r="AN495" s="297"/>
      <c r="AO495" s="311"/>
      <c r="AP495" s="311"/>
      <c r="AQ495" s="311"/>
      <c r="AR495" s="311"/>
      <c r="AS495" s="312"/>
      <c r="AT495" s="311"/>
      <c r="AU495" s="297"/>
      <c r="AV495" s="311"/>
      <c r="AW495" s="311"/>
      <c r="AX495" s="311"/>
      <c r="AY495" s="311"/>
      <c r="AZ495" s="312"/>
      <c r="BA495" s="311"/>
      <c r="BB495" s="297"/>
      <c r="BC495" s="311"/>
      <c r="BD495" s="311"/>
      <c r="BE495" s="311"/>
      <c r="BF495" s="311"/>
      <c r="BG495" s="312"/>
      <c r="BH495" s="311"/>
      <c r="BI495" s="297"/>
      <c r="BJ495" s="311"/>
      <c r="BK495" s="311"/>
      <c r="BL495" s="311"/>
      <c r="BM495" s="311"/>
      <c r="BN495" s="312"/>
      <c r="BO495" s="311"/>
      <c r="BP495" s="297"/>
      <c r="BQ495" s="311"/>
      <c r="BR495" s="311"/>
      <c r="BS495" s="311"/>
      <c r="BT495" s="311"/>
      <c r="BU495" s="312"/>
      <c r="BV495" s="311"/>
      <c r="BW495" s="297"/>
      <c r="BX495" s="311"/>
      <c r="BY495" s="311"/>
      <c r="BZ495" s="311"/>
      <c r="CA495" s="311"/>
      <c r="CB495" s="312"/>
      <c r="CC495" s="311"/>
      <c r="CD495" s="297"/>
      <c r="CE495" s="311"/>
      <c r="CF495" s="311"/>
      <c r="CG495" s="311"/>
      <c r="CH495" s="311"/>
      <c r="CI495" s="312"/>
      <c r="CJ495" s="311"/>
      <c r="CK495" s="297"/>
      <c r="CL495" s="311"/>
      <c r="CM495" s="311"/>
      <c r="CN495" s="311"/>
      <c r="CO495" s="311"/>
      <c r="CP495" s="312"/>
      <c r="CQ495" s="311"/>
      <c r="CR495" s="297"/>
      <c r="CS495" s="311"/>
      <c r="CT495" s="311"/>
      <c r="CU495" s="311"/>
      <c r="CV495" s="311"/>
      <c r="CW495" s="312"/>
      <c r="CX495" s="311"/>
      <c r="CY495" s="297"/>
      <c r="CZ495" s="311"/>
      <c r="DA495" s="311"/>
      <c r="DB495" s="311"/>
      <c r="DC495" s="311"/>
      <c r="DD495" s="312"/>
      <c r="DE495" s="311"/>
      <c r="DF495" s="297"/>
      <c r="DG495" s="311"/>
      <c r="DH495" s="311"/>
      <c r="DI495" s="311"/>
      <c r="DJ495" s="311"/>
      <c r="DK495" s="312"/>
      <c r="DL495" s="311"/>
      <c r="DM495" s="297"/>
      <c r="DN495" s="311"/>
      <c r="DO495" s="311"/>
      <c r="DP495" s="311"/>
      <c r="DQ495" s="311"/>
      <c r="DR495" s="312"/>
      <c r="DS495" s="311"/>
      <c r="DT495" s="297"/>
      <c r="DU495" s="311"/>
      <c r="DV495" s="311"/>
      <c r="DW495" s="311"/>
      <c r="DX495" s="311"/>
      <c r="DY495" s="312"/>
      <c r="DZ495" s="311"/>
      <c r="EA495" s="297"/>
      <c r="EB495" s="311"/>
      <c r="EC495" s="311"/>
      <c r="ED495" s="311"/>
      <c r="EE495" s="311"/>
      <c r="EF495" s="312"/>
      <c r="EG495" s="311"/>
      <c r="EH495" s="297"/>
      <c r="EI495" s="311"/>
      <c r="EJ495" s="311"/>
      <c r="EK495" s="311"/>
      <c r="EL495" s="311"/>
      <c r="EM495" s="312"/>
      <c r="EN495" s="311"/>
      <c r="EO495" s="297"/>
      <c r="EP495" s="311"/>
      <c r="EQ495" s="311"/>
      <c r="ER495" s="311"/>
      <c r="ES495" s="311"/>
      <c r="ET495" s="312"/>
      <c r="EU495" s="311"/>
      <c r="EV495" s="297"/>
      <c r="EW495" s="311"/>
      <c r="EX495" s="311"/>
      <c r="EY495" s="311"/>
      <c r="EZ495" s="311"/>
      <c r="FA495" s="312"/>
      <c r="FB495" s="311"/>
      <c r="FC495" s="298"/>
    </row>
    <row r="496" spans="1:159" s="205" customFormat="1" ht="39.9" customHeight="1" x14ac:dyDescent="0.25">
      <c r="A496" s="206"/>
      <c r="B496" s="196"/>
      <c r="C496" s="292"/>
      <c r="D496" s="198"/>
      <c r="E496" s="299"/>
      <c r="F496" s="200"/>
      <c r="G496" s="301"/>
      <c r="H496" s="303"/>
      <c r="I496" s="299"/>
      <c r="J496" s="299"/>
      <c r="K496" s="299"/>
      <c r="L496" s="289"/>
      <c r="M496" s="299"/>
      <c r="N496" s="289"/>
      <c r="O496" s="363" t="str">
        <f>IF(P496="","",IF(OR(I496="",J496=""),"",IF(AND(ISNUMBER(FIND("post-", I496)),J496=ProductCode!$I$12),ProductCode!$F$19,IF(AND(ISNUMBER(FIND("pre-", I496)),J496=ProductCode!$I$12),ProductCode!$F$20,IF(ISNUMBER(FIND("post-", I496)),ProductCode!$F$17,ProductCode!$F$18)))))</f>
        <v/>
      </c>
      <c r="P496" s="295" t="str">
        <f t="shared" si="20"/>
        <v/>
      </c>
      <c r="Q496" s="306"/>
      <c r="R496" s="203"/>
      <c r="S496" s="308" t="str">
        <f t="shared" si="21"/>
        <v/>
      </c>
      <c r="T496" s="311"/>
      <c r="U496" s="311"/>
      <c r="V496" s="311"/>
      <c r="W496" s="311"/>
      <c r="X496" s="312"/>
      <c r="Y496" s="311"/>
      <c r="Z496" s="297"/>
      <c r="AA496" s="311"/>
      <c r="AB496" s="311"/>
      <c r="AC496" s="311"/>
      <c r="AD496" s="311"/>
      <c r="AE496" s="312"/>
      <c r="AF496" s="311"/>
      <c r="AG496" s="297"/>
      <c r="AH496" s="311"/>
      <c r="AI496" s="311"/>
      <c r="AJ496" s="311"/>
      <c r="AK496" s="311"/>
      <c r="AL496" s="312"/>
      <c r="AM496" s="311"/>
      <c r="AN496" s="297"/>
      <c r="AO496" s="311"/>
      <c r="AP496" s="311"/>
      <c r="AQ496" s="311"/>
      <c r="AR496" s="311"/>
      <c r="AS496" s="312"/>
      <c r="AT496" s="311"/>
      <c r="AU496" s="297"/>
      <c r="AV496" s="311"/>
      <c r="AW496" s="311"/>
      <c r="AX496" s="311"/>
      <c r="AY496" s="311"/>
      <c r="AZ496" s="312"/>
      <c r="BA496" s="311"/>
      <c r="BB496" s="297"/>
      <c r="BC496" s="311"/>
      <c r="BD496" s="311"/>
      <c r="BE496" s="311"/>
      <c r="BF496" s="311"/>
      <c r="BG496" s="312"/>
      <c r="BH496" s="311"/>
      <c r="BI496" s="297"/>
      <c r="BJ496" s="311"/>
      <c r="BK496" s="311"/>
      <c r="BL496" s="311"/>
      <c r="BM496" s="311"/>
      <c r="BN496" s="312"/>
      <c r="BO496" s="311"/>
      <c r="BP496" s="297"/>
      <c r="BQ496" s="311"/>
      <c r="BR496" s="311"/>
      <c r="BS496" s="311"/>
      <c r="BT496" s="311"/>
      <c r="BU496" s="312"/>
      <c r="BV496" s="311"/>
      <c r="BW496" s="297"/>
      <c r="BX496" s="311"/>
      <c r="BY496" s="311"/>
      <c r="BZ496" s="311"/>
      <c r="CA496" s="311"/>
      <c r="CB496" s="312"/>
      <c r="CC496" s="311"/>
      <c r="CD496" s="297"/>
      <c r="CE496" s="311"/>
      <c r="CF496" s="311"/>
      <c r="CG496" s="311"/>
      <c r="CH496" s="311"/>
      <c r="CI496" s="312"/>
      <c r="CJ496" s="311"/>
      <c r="CK496" s="297"/>
      <c r="CL496" s="311"/>
      <c r="CM496" s="311"/>
      <c r="CN496" s="311"/>
      <c r="CO496" s="311"/>
      <c r="CP496" s="312"/>
      <c r="CQ496" s="311"/>
      <c r="CR496" s="297"/>
      <c r="CS496" s="311"/>
      <c r="CT496" s="311"/>
      <c r="CU496" s="311"/>
      <c r="CV496" s="311"/>
      <c r="CW496" s="312"/>
      <c r="CX496" s="311"/>
      <c r="CY496" s="297"/>
      <c r="CZ496" s="311"/>
      <c r="DA496" s="311"/>
      <c r="DB496" s="311"/>
      <c r="DC496" s="311"/>
      <c r="DD496" s="312"/>
      <c r="DE496" s="311"/>
      <c r="DF496" s="297"/>
      <c r="DG496" s="311"/>
      <c r="DH496" s="311"/>
      <c r="DI496" s="311"/>
      <c r="DJ496" s="311"/>
      <c r="DK496" s="312"/>
      <c r="DL496" s="311"/>
      <c r="DM496" s="297"/>
      <c r="DN496" s="311"/>
      <c r="DO496" s="311"/>
      <c r="DP496" s="311"/>
      <c r="DQ496" s="311"/>
      <c r="DR496" s="312"/>
      <c r="DS496" s="311"/>
      <c r="DT496" s="297"/>
      <c r="DU496" s="311"/>
      <c r="DV496" s="311"/>
      <c r="DW496" s="311"/>
      <c r="DX496" s="311"/>
      <c r="DY496" s="312"/>
      <c r="DZ496" s="311"/>
      <c r="EA496" s="297"/>
      <c r="EB496" s="311"/>
      <c r="EC496" s="311"/>
      <c r="ED496" s="311"/>
      <c r="EE496" s="311"/>
      <c r="EF496" s="312"/>
      <c r="EG496" s="311"/>
      <c r="EH496" s="297"/>
      <c r="EI496" s="311"/>
      <c r="EJ496" s="311"/>
      <c r="EK496" s="311"/>
      <c r="EL496" s="311"/>
      <c r="EM496" s="312"/>
      <c r="EN496" s="311"/>
      <c r="EO496" s="297"/>
      <c r="EP496" s="311"/>
      <c r="EQ496" s="311"/>
      <c r="ER496" s="311"/>
      <c r="ES496" s="311"/>
      <c r="ET496" s="312"/>
      <c r="EU496" s="311"/>
      <c r="EV496" s="297"/>
      <c r="EW496" s="311"/>
      <c r="EX496" s="311"/>
      <c r="EY496" s="311"/>
      <c r="EZ496" s="311"/>
      <c r="FA496" s="312"/>
      <c r="FB496" s="311"/>
      <c r="FC496" s="298"/>
    </row>
    <row r="497" spans="1:159" s="205" customFormat="1" ht="39.9" customHeight="1" x14ac:dyDescent="0.25">
      <c r="A497" s="206"/>
      <c r="B497" s="196"/>
      <c r="C497" s="292"/>
      <c r="D497" s="198"/>
      <c r="E497" s="299"/>
      <c r="F497" s="200"/>
      <c r="G497" s="301"/>
      <c r="H497" s="303"/>
      <c r="I497" s="299"/>
      <c r="J497" s="299"/>
      <c r="K497" s="299"/>
      <c r="L497" s="289"/>
      <c r="M497" s="299"/>
      <c r="N497" s="289"/>
      <c r="O497" s="363" t="str">
        <f>IF(P497="","",IF(OR(I497="",J497=""),"",IF(AND(ISNUMBER(FIND("post-", I497)),J497=ProductCode!$I$12),ProductCode!$F$19,IF(AND(ISNUMBER(FIND("pre-", I497)),J497=ProductCode!$I$12),ProductCode!$F$20,IF(ISNUMBER(FIND("post-", I497)),ProductCode!$F$17,ProductCode!$F$18)))))</f>
        <v/>
      </c>
      <c r="P497" s="295" t="str">
        <f t="shared" si="20"/>
        <v/>
      </c>
      <c r="Q497" s="306"/>
      <c r="R497" s="203"/>
      <c r="S497" s="308" t="str">
        <f t="shared" si="21"/>
        <v/>
      </c>
      <c r="T497" s="311"/>
      <c r="U497" s="311"/>
      <c r="V497" s="311"/>
      <c r="W497" s="311"/>
      <c r="X497" s="312"/>
      <c r="Y497" s="311"/>
      <c r="Z497" s="297"/>
      <c r="AA497" s="311"/>
      <c r="AB497" s="311"/>
      <c r="AC497" s="311"/>
      <c r="AD497" s="311"/>
      <c r="AE497" s="312"/>
      <c r="AF497" s="311"/>
      <c r="AG497" s="297"/>
      <c r="AH497" s="311"/>
      <c r="AI497" s="311"/>
      <c r="AJ497" s="311"/>
      <c r="AK497" s="311"/>
      <c r="AL497" s="312"/>
      <c r="AM497" s="311"/>
      <c r="AN497" s="297"/>
      <c r="AO497" s="311"/>
      <c r="AP497" s="311"/>
      <c r="AQ497" s="311"/>
      <c r="AR497" s="311"/>
      <c r="AS497" s="312"/>
      <c r="AT497" s="311"/>
      <c r="AU497" s="297"/>
      <c r="AV497" s="311"/>
      <c r="AW497" s="311"/>
      <c r="AX497" s="311"/>
      <c r="AY497" s="311"/>
      <c r="AZ497" s="312"/>
      <c r="BA497" s="311"/>
      <c r="BB497" s="297"/>
      <c r="BC497" s="311"/>
      <c r="BD497" s="311"/>
      <c r="BE497" s="311"/>
      <c r="BF497" s="311"/>
      <c r="BG497" s="312"/>
      <c r="BH497" s="311"/>
      <c r="BI497" s="297"/>
      <c r="BJ497" s="311"/>
      <c r="BK497" s="311"/>
      <c r="BL497" s="311"/>
      <c r="BM497" s="311"/>
      <c r="BN497" s="312"/>
      <c r="BO497" s="311"/>
      <c r="BP497" s="297"/>
      <c r="BQ497" s="311"/>
      <c r="BR497" s="311"/>
      <c r="BS497" s="311"/>
      <c r="BT497" s="311"/>
      <c r="BU497" s="312"/>
      <c r="BV497" s="311"/>
      <c r="BW497" s="297"/>
      <c r="BX497" s="311"/>
      <c r="BY497" s="311"/>
      <c r="BZ497" s="311"/>
      <c r="CA497" s="311"/>
      <c r="CB497" s="312"/>
      <c r="CC497" s="311"/>
      <c r="CD497" s="297"/>
      <c r="CE497" s="311"/>
      <c r="CF497" s="311"/>
      <c r="CG497" s="311"/>
      <c r="CH497" s="311"/>
      <c r="CI497" s="312"/>
      <c r="CJ497" s="311"/>
      <c r="CK497" s="297"/>
      <c r="CL497" s="311"/>
      <c r="CM497" s="311"/>
      <c r="CN497" s="311"/>
      <c r="CO497" s="311"/>
      <c r="CP497" s="312"/>
      <c r="CQ497" s="311"/>
      <c r="CR497" s="297"/>
      <c r="CS497" s="311"/>
      <c r="CT497" s="311"/>
      <c r="CU497" s="311"/>
      <c r="CV497" s="311"/>
      <c r="CW497" s="312"/>
      <c r="CX497" s="311"/>
      <c r="CY497" s="297"/>
      <c r="CZ497" s="311"/>
      <c r="DA497" s="311"/>
      <c r="DB497" s="311"/>
      <c r="DC497" s="311"/>
      <c r="DD497" s="312"/>
      <c r="DE497" s="311"/>
      <c r="DF497" s="297"/>
      <c r="DG497" s="311"/>
      <c r="DH497" s="311"/>
      <c r="DI497" s="311"/>
      <c r="DJ497" s="311"/>
      <c r="DK497" s="312"/>
      <c r="DL497" s="311"/>
      <c r="DM497" s="297"/>
      <c r="DN497" s="311"/>
      <c r="DO497" s="311"/>
      <c r="DP497" s="311"/>
      <c r="DQ497" s="311"/>
      <c r="DR497" s="312"/>
      <c r="DS497" s="311"/>
      <c r="DT497" s="297"/>
      <c r="DU497" s="311"/>
      <c r="DV497" s="311"/>
      <c r="DW497" s="311"/>
      <c r="DX497" s="311"/>
      <c r="DY497" s="312"/>
      <c r="DZ497" s="311"/>
      <c r="EA497" s="297"/>
      <c r="EB497" s="311"/>
      <c r="EC497" s="311"/>
      <c r="ED497" s="311"/>
      <c r="EE497" s="311"/>
      <c r="EF497" s="312"/>
      <c r="EG497" s="311"/>
      <c r="EH497" s="297"/>
      <c r="EI497" s="311"/>
      <c r="EJ497" s="311"/>
      <c r="EK497" s="311"/>
      <c r="EL497" s="311"/>
      <c r="EM497" s="312"/>
      <c r="EN497" s="311"/>
      <c r="EO497" s="297"/>
      <c r="EP497" s="311"/>
      <c r="EQ497" s="311"/>
      <c r="ER497" s="311"/>
      <c r="ES497" s="311"/>
      <c r="ET497" s="312"/>
      <c r="EU497" s="311"/>
      <c r="EV497" s="297"/>
      <c r="EW497" s="311"/>
      <c r="EX497" s="311"/>
      <c r="EY497" s="311"/>
      <c r="EZ497" s="311"/>
      <c r="FA497" s="312"/>
      <c r="FB497" s="311"/>
      <c r="FC497" s="298"/>
    </row>
    <row r="498" spans="1:159" s="205" customFormat="1" ht="39.9" customHeight="1" x14ac:dyDescent="0.25">
      <c r="A498" s="206"/>
      <c r="B498" s="196"/>
      <c r="C498" s="292"/>
      <c r="D498" s="198"/>
      <c r="E498" s="299"/>
      <c r="F498" s="200"/>
      <c r="G498" s="301"/>
      <c r="H498" s="303"/>
      <c r="I498" s="299"/>
      <c r="J498" s="299"/>
      <c r="K498" s="299"/>
      <c r="L498" s="289"/>
      <c r="M498" s="299"/>
      <c r="N498" s="289"/>
      <c r="O498" s="363" t="str">
        <f>IF(P498="","",IF(OR(I498="",J498=""),"",IF(AND(ISNUMBER(FIND("post-", I498)),J498=ProductCode!$I$12),ProductCode!$F$19,IF(AND(ISNUMBER(FIND("pre-", I498)),J498=ProductCode!$I$12),ProductCode!$F$20,IF(ISNUMBER(FIND("post-", I498)),ProductCode!$F$17,ProductCode!$F$18)))))</f>
        <v/>
      </c>
      <c r="P498" s="295" t="str">
        <f t="shared" si="20"/>
        <v/>
      </c>
      <c r="Q498" s="306"/>
      <c r="R498" s="203"/>
      <c r="S498" s="308" t="str">
        <f t="shared" si="21"/>
        <v/>
      </c>
      <c r="T498" s="311"/>
      <c r="U498" s="311"/>
      <c r="V498" s="311"/>
      <c r="W498" s="311"/>
      <c r="X498" s="312"/>
      <c r="Y498" s="311"/>
      <c r="Z498" s="297"/>
      <c r="AA498" s="311"/>
      <c r="AB498" s="311"/>
      <c r="AC498" s="311"/>
      <c r="AD498" s="311"/>
      <c r="AE498" s="312"/>
      <c r="AF498" s="311"/>
      <c r="AG498" s="297"/>
      <c r="AH498" s="311"/>
      <c r="AI498" s="311"/>
      <c r="AJ498" s="311"/>
      <c r="AK498" s="311"/>
      <c r="AL498" s="312"/>
      <c r="AM498" s="311"/>
      <c r="AN498" s="297"/>
      <c r="AO498" s="311"/>
      <c r="AP498" s="311"/>
      <c r="AQ498" s="311"/>
      <c r="AR498" s="311"/>
      <c r="AS498" s="312"/>
      <c r="AT498" s="311"/>
      <c r="AU498" s="297"/>
      <c r="AV498" s="311"/>
      <c r="AW498" s="311"/>
      <c r="AX498" s="311"/>
      <c r="AY498" s="311"/>
      <c r="AZ498" s="312"/>
      <c r="BA498" s="311"/>
      <c r="BB498" s="297"/>
      <c r="BC498" s="311"/>
      <c r="BD498" s="311"/>
      <c r="BE498" s="311"/>
      <c r="BF498" s="311"/>
      <c r="BG498" s="312"/>
      <c r="BH498" s="311"/>
      <c r="BI498" s="297"/>
      <c r="BJ498" s="311"/>
      <c r="BK498" s="311"/>
      <c r="BL498" s="311"/>
      <c r="BM498" s="311"/>
      <c r="BN498" s="312"/>
      <c r="BO498" s="311"/>
      <c r="BP498" s="297"/>
      <c r="BQ498" s="311"/>
      <c r="BR498" s="311"/>
      <c r="BS498" s="311"/>
      <c r="BT498" s="311"/>
      <c r="BU498" s="312"/>
      <c r="BV498" s="311"/>
      <c r="BW498" s="297"/>
      <c r="BX498" s="311"/>
      <c r="BY498" s="311"/>
      <c r="BZ498" s="311"/>
      <c r="CA498" s="311"/>
      <c r="CB498" s="312"/>
      <c r="CC498" s="311"/>
      <c r="CD498" s="297"/>
      <c r="CE498" s="311"/>
      <c r="CF498" s="311"/>
      <c r="CG498" s="311"/>
      <c r="CH498" s="311"/>
      <c r="CI498" s="312"/>
      <c r="CJ498" s="311"/>
      <c r="CK498" s="297"/>
      <c r="CL498" s="311"/>
      <c r="CM498" s="311"/>
      <c r="CN498" s="311"/>
      <c r="CO498" s="311"/>
      <c r="CP498" s="312"/>
      <c r="CQ498" s="311"/>
      <c r="CR498" s="297"/>
      <c r="CS498" s="311"/>
      <c r="CT498" s="311"/>
      <c r="CU498" s="311"/>
      <c r="CV498" s="311"/>
      <c r="CW498" s="312"/>
      <c r="CX498" s="311"/>
      <c r="CY498" s="297"/>
      <c r="CZ498" s="311"/>
      <c r="DA498" s="311"/>
      <c r="DB498" s="311"/>
      <c r="DC498" s="311"/>
      <c r="DD498" s="312"/>
      <c r="DE498" s="311"/>
      <c r="DF498" s="297"/>
      <c r="DG498" s="311"/>
      <c r="DH498" s="311"/>
      <c r="DI498" s="311"/>
      <c r="DJ498" s="311"/>
      <c r="DK498" s="312"/>
      <c r="DL498" s="311"/>
      <c r="DM498" s="297"/>
      <c r="DN498" s="311"/>
      <c r="DO498" s="311"/>
      <c r="DP498" s="311"/>
      <c r="DQ498" s="311"/>
      <c r="DR498" s="312"/>
      <c r="DS498" s="311"/>
      <c r="DT498" s="297"/>
      <c r="DU498" s="311"/>
      <c r="DV498" s="311"/>
      <c r="DW498" s="311"/>
      <c r="DX498" s="311"/>
      <c r="DY498" s="312"/>
      <c r="DZ498" s="311"/>
      <c r="EA498" s="297"/>
      <c r="EB498" s="311"/>
      <c r="EC498" s="311"/>
      <c r="ED498" s="311"/>
      <c r="EE498" s="311"/>
      <c r="EF498" s="312"/>
      <c r="EG498" s="311"/>
      <c r="EH498" s="297"/>
      <c r="EI498" s="311"/>
      <c r="EJ498" s="311"/>
      <c r="EK498" s="311"/>
      <c r="EL498" s="311"/>
      <c r="EM498" s="312"/>
      <c r="EN498" s="311"/>
      <c r="EO498" s="297"/>
      <c r="EP498" s="311"/>
      <c r="EQ498" s="311"/>
      <c r="ER498" s="311"/>
      <c r="ES498" s="311"/>
      <c r="ET498" s="312"/>
      <c r="EU498" s="311"/>
      <c r="EV498" s="297"/>
      <c r="EW498" s="311"/>
      <c r="EX498" s="311"/>
      <c r="EY498" s="311"/>
      <c r="EZ498" s="311"/>
      <c r="FA498" s="312"/>
      <c r="FB498" s="311"/>
      <c r="FC498" s="298"/>
    </row>
    <row r="499" spans="1:159" s="205" customFormat="1" ht="39.9" customHeight="1" x14ac:dyDescent="0.25">
      <c r="A499" s="206"/>
      <c r="B499" s="196"/>
      <c r="C499" s="292"/>
      <c r="D499" s="198"/>
      <c r="E499" s="299"/>
      <c r="F499" s="200"/>
      <c r="G499" s="301"/>
      <c r="H499" s="303"/>
      <c r="I499" s="299"/>
      <c r="J499" s="299"/>
      <c r="K499" s="299"/>
      <c r="L499" s="289"/>
      <c r="M499" s="299"/>
      <c r="N499" s="289"/>
      <c r="O499" s="363" t="str">
        <f>IF(P499="","",IF(OR(I499="",J499=""),"",IF(AND(ISNUMBER(FIND("post-", I499)),J499=ProductCode!$I$12),ProductCode!$F$19,IF(AND(ISNUMBER(FIND("pre-", I499)),J499=ProductCode!$I$12),ProductCode!$F$20,IF(ISNUMBER(FIND("post-", I499)),ProductCode!$F$17,ProductCode!$F$18)))))</f>
        <v/>
      </c>
      <c r="P499" s="295" t="str">
        <f t="shared" si="20"/>
        <v/>
      </c>
      <c r="Q499" s="306"/>
      <c r="R499" s="203"/>
      <c r="S499" s="308" t="str">
        <f t="shared" si="21"/>
        <v/>
      </c>
      <c r="T499" s="311"/>
      <c r="U499" s="311"/>
      <c r="V499" s="311"/>
      <c r="W499" s="311"/>
      <c r="X499" s="312"/>
      <c r="Y499" s="311"/>
      <c r="Z499" s="297"/>
      <c r="AA499" s="311"/>
      <c r="AB499" s="311"/>
      <c r="AC499" s="311"/>
      <c r="AD499" s="311"/>
      <c r="AE499" s="312"/>
      <c r="AF499" s="311"/>
      <c r="AG499" s="297"/>
      <c r="AH499" s="311"/>
      <c r="AI499" s="311"/>
      <c r="AJ499" s="311"/>
      <c r="AK499" s="311"/>
      <c r="AL499" s="312"/>
      <c r="AM499" s="311"/>
      <c r="AN499" s="297"/>
      <c r="AO499" s="311"/>
      <c r="AP499" s="311"/>
      <c r="AQ499" s="311"/>
      <c r="AR499" s="311"/>
      <c r="AS499" s="312"/>
      <c r="AT499" s="311"/>
      <c r="AU499" s="297"/>
      <c r="AV499" s="311"/>
      <c r="AW499" s="311"/>
      <c r="AX499" s="311"/>
      <c r="AY499" s="311"/>
      <c r="AZ499" s="312"/>
      <c r="BA499" s="311"/>
      <c r="BB499" s="297"/>
      <c r="BC499" s="311"/>
      <c r="BD499" s="311"/>
      <c r="BE499" s="311"/>
      <c r="BF499" s="311"/>
      <c r="BG499" s="312"/>
      <c r="BH499" s="311"/>
      <c r="BI499" s="297"/>
      <c r="BJ499" s="311"/>
      <c r="BK499" s="311"/>
      <c r="BL499" s="311"/>
      <c r="BM499" s="311"/>
      <c r="BN499" s="312"/>
      <c r="BO499" s="311"/>
      <c r="BP499" s="297"/>
      <c r="BQ499" s="311"/>
      <c r="BR499" s="311"/>
      <c r="BS499" s="311"/>
      <c r="BT499" s="311"/>
      <c r="BU499" s="312"/>
      <c r="BV499" s="311"/>
      <c r="BW499" s="297"/>
      <c r="BX499" s="311"/>
      <c r="BY499" s="311"/>
      <c r="BZ499" s="311"/>
      <c r="CA499" s="311"/>
      <c r="CB499" s="312"/>
      <c r="CC499" s="311"/>
      <c r="CD499" s="297"/>
      <c r="CE499" s="311"/>
      <c r="CF499" s="311"/>
      <c r="CG499" s="311"/>
      <c r="CH499" s="311"/>
      <c r="CI499" s="312"/>
      <c r="CJ499" s="311"/>
      <c r="CK499" s="297"/>
      <c r="CL499" s="311"/>
      <c r="CM499" s="311"/>
      <c r="CN499" s="311"/>
      <c r="CO499" s="311"/>
      <c r="CP499" s="312"/>
      <c r="CQ499" s="311"/>
      <c r="CR499" s="297"/>
      <c r="CS499" s="311"/>
      <c r="CT499" s="311"/>
      <c r="CU499" s="311"/>
      <c r="CV499" s="311"/>
      <c r="CW499" s="312"/>
      <c r="CX499" s="311"/>
      <c r="CY499" s="297"/>
      <c r="CZ499" s="311"/>
      <c r="DA499" s="311"/>
      <c r="DB499" s="311"/>
      <c r="DC499" s="311"/>
      <c r="DD499" s="312"/>
      <c r="DE499" s="311"/>
      <c r="DF499" s="297"/>
      <c r="DG499" s="311"/>
      <c r="DH499" s="311"/>
      <c r="DI499" s="311"/>
      <c r="DJ499" s="311"/>
      <c r="DK499" s="312"/>
      <c r="DL499" s="311"/>
      <c r="DM499" s="297"/>
      <c r="DN499" s="311"/>
      <c r="DO499" s="311"/>
      <c r="DP499" s="311"/>
      <c r="DQ499" s="311"/>
      <c r="DR499" s="312"/>
      <c r="DS499" s="311"/>
      <c r="DT499" s="297"/>
      <c r="DU499" s="311"/>
      <c r="DV499" s="311"/>
      <c r="DW499" s="311"/>
      <c r="DX499" s="311"/>
      <c r="DY499" s="312"/>
      <c r="DZ499" s="311"/>
      <c r="EA499" s="297"/>
      <c r="EB499" s="311"/>
      <c r="EC499" s="311"/>
      <c r="ED499" s="311"/>
      <c r="EE499" s="311"/>
      <c r="EF499" s="312"/>
      <c r="EG499" s="311"/>
      <c r="EH499" s="297"/>
      <c r="EI499" s="311"/>
      <c r="EJ499" s="311"/>
      <c r="EK499" s="311"/>
      <c r="EL499" s="311"/>
      <c r="EM499" s="312"/>
      <c r="EN499" s="311"/>
      <c r="EO499" s="297"/>
      <c r="EP499" s="311"/>
      <c r="EQ499" s="311"/>
      <c r="ER499" s="311"/>
      <c r="ES499" s="311"/>
      <c r="ET499" s="312"/>
      <c r="EU499" s="311"/>
      <c r="EV499" s="297"/>
      <c r="EW499" s="311"/>
      <c r="EX499" s="311"/>
      <c r="EY499" s="311"/>
      <c r="EZ499" s="311"/>
      <c r="FA499" s="312"/>
      <c r="FB499" s="311"/>
      <c r="FC499" s="298"/>
    </row>
    <row r="500" spans="1:159" s="205" customFormat="1" ht="39.9" customHeight="1" x14ac:dyDescent="0.25">
      <c r="A500" s="206"/>
      <c r="B500" s="196"/>
      <c r="C500" s="292"/>
      <c r="D500" s="198"/>
      <c r="E500" s="299"/>
      <c r="F500" s="200"/>
      <c r="G500" s="301"/>
      <c r="H500" s="303"/>
      <c r="I500" s="299"/>
      <c r="J500" s="299"/>
      <c r="K500" s="299"/>
      <c r="L500" s="289"/>
      <c r="M500" s="299"/>
      <c r="N500" s="289"/>
      <c r="O500" s="363" t="str">
        <f>IF(P500="","",IF(OR(I500="",J500=""),"",IF(AND(ISNUMBER(FIND("post-", I500)),J500=ProductCode!$I$12),ProductCode!$F$19,IF(AND(ISNUMBER(FIND("pre-", I500)),J500=ProductCode!$I$12),ProductCode!$F$20,IF(ISNUMBER(FIND("post-", I500)),ProductCode!$F$17,ProductCode!$F$18)))))</f>
        <v/>
      </c>
      <c r="P500" s="295" t="str">
        <f t="shared" si="20"/>
        <v/>
      </c>
      <c r="Q500" s="306"/>
      <c r="R500" s="203"/>
      <c r="S500" s="308" t="str">
        <f t="shared" si="21"/>
        <v/>
      </c>
      <c r="T500" s="311"/>
      <c r="U500" s="311"/>
      <c r="V500" s="311"/>
      <c r="W500" s="311"/>
      <c r="X500" s="312"/>
      <c r="Y500" s="311"/>
      <c r="Z500" s="297"/>
      <c r="AA500" s="311"/>
      <c r="AB500" s="311"/>
      <c r="AC500" s="311"/>
      <c r="AD500" s="311"/>
      <c r="AE500" s="312"/>
      <c r="AF500" s="311"/>
      <c r="AG500" s="297"/>
      <c r="AH500" s="311"/>
      <c r="AI500" s="311"/>
      <c r="AJ500" s="311"/>
      <c r="AK500" s="311"/>
      <c r="AL500" s="312"/>
      <c r="AM500" s="311"/>
      <c r="AN500" s="297"/>
      <c r="AO500" s="311"/>
      <c r="AP500" s="311"/>
      <c r="AQ500" s="311"/>
      <c r="AR500" s="311"/>
      <c r="AS500" s="312"/>
      <c r="AT500" s="311"/>
      <c r="AU500" s="297"/>
      <c r="AV500" s="311"/>
      <c r="AW500" s="311"/>
      <c r="AX500" s="311"/>
      <c r="AY500" s="311"/>
      <c r="AZ500" s="312"/>
      <c r="BA500" s="311"/>
      <c r="BB500" s="297"/>
      <c r="BC500" s="311"/>
      <c r="BD500" s="311"/>
      <c r="BE500" s="311"/>
      <c r="BF500" s="311"/>
      <c r="BG500" s="312"/>
      <c r="BH500" s="311"/>
      <c r="BI500" s="297"/>
      <c r="BJ500" s="311"/>
      <c r="BK500" s="311"/>
      <c r="BL500" s="311"/>
      <c r="BM500" s="311"/>
      <c r="BN500" s="312"/>
      <c r="BO500" s="311"/>
      <c r="BP500" s="297"/>
      <c r="BQ500" s="311"/>
      <c r="BR500" s="311"/>
      <c r="BS500" s="311"/>
      <c r="BT500" s="311"/>
      <c r="BU500" s="312"/>
      <c r="BV500" s="311"/>
      <c r="BW500" s="297"/>
      <c r="BX500" s="311"/>
      <c r="BY500" s="311"/>
      <c r="BZ500" s="311"/>
      <c r="CA500" s="311"/>
      <c r="CB500" s="312"/>
      <c r="CC500" s="311"/>
      <c r="CD500" s="297"/>
      <c r="CE500" s="311"/>
      <c r="CF500" s="311"/>
      <c r="CG500" s="311"/>
      <c r="CH500" s="311"/>
      <c r="CI500" s="312"/>
      <c r="CJ500" s="311"/>
      <c r="CK500" s="297"/>
      <c r="CL500" s="311"/>
      <c r="CM500" s="311"/>
      <c r="CN500" s="311"/>
      <c r="CO500" s="311"/>
      <c r="CP500" s="312"/>
      <c r="CQ500" s="311"/>
      <c r="CR500" s="297"/>
      <c r="CS500" s="311"/>
      <c r="CT500" s="311"/>
      <c r="CU500" s="311"/>
      <c r="CV500" s="311"/>
      <c r="CW500" s="312"/>
      <c r="CX500" s="311"/>
      <c r="CY500" s="297"/>
      <c r="CZ500" s="311"/>
      <c r="DA500" s="311"/>
      <c r="DB500" s="311"/>
      <c r="DC500" s="311"/>
      <c r="DD500" s="312"/>
      <c r="DE500" s="311"/>
      <c r="DF500" s="297"/>
      <c r="DG500" s="311"/>
      <c r="DH500" s="311"/>
      <c r="DI500" s="311"/>
      <c r="DJ500" s="311"/>
      <c r="DK500" s="312"/>
      <c r="DL500" s="311"/>
      <c r="DM500" s="297"/>
      <c r="DN500" s="311"/>
      <c r="DO500" s="311"/>
      <c r="DP500" s="311"/>
      <c r="DQ500" s="311"/>
      <c r="DR500" s="312"/>
      <c r="DS500" s="311"/>
      <c r="DT500" s="297"/>
      <c r="DU500" s="311"/>
      <c r="DV500" s="311"/>
      <c r="DW500" s="311"/>
      <c r="DX500" s="311"/>
      <c r="DY500" s="312"/>
      <c r="DZ500" s="311"/>
      <c r="EA500" s="297"/>
      <c r="EB500" s="311"/>
      <c r="EC500" s="311"/>
      <c r="ED500" s="311"/>
      <c r="EE500" s="311"/>
      <c r="EF500" s="312"/>
      <c r="EG500" s="311"/>
      <c r="EH500" s="297"/>
      <c r="EI500" s="311"/>
      <c r="EJ500" s="311"/>
      <c r="EK500" s="311"/>
      <c r="EL500" s="311"/>
      <c r="EM500" s="312"/>
      <c r="EN500" s="311"/>
      <c r="EO500" s="297"/>
      <c r="EP500" s="311"/>
      <c r="EQ500" s="311"/>
      <c r="ER500" s="311"/>
      <c r="ES500" s="311"/>
      <c r="ET500" s="312"/>
      <c r="EU500" s="311"/>
      <c r="EV500" s="297"/>
      <c r="EW500" s="311"/>
      <c r="EX500" s="311"/>
      <c r="EY500" s="311"/>
      <c r="EZ500" s="311"/>
      <c r="FA500" s="312"/>
      <c r="FB500" s="311"/>
      <c r="FC500" s="298"/>
    </row>
    <row r="501" spans="1:159" s="205" customFormat="1" ht="39.9" customHeight="1" x14ac:dyDescent="0.25">
      <c r="A501" s="206"/>
      <c r="B501" s="196"/>
      <c r="C501" s="292"/>
      <c r="D501" s="198"/>
      <c r="E501" s="299"/>
      <c r="F501" s="200"/>
      <c r="G501" s="301"/>
      <c r="H501" s="303"/>
      <c r="I501" s="299"/>
      <c r="J501" s="299"/>
      <c r="K501" s="299"/>
      <c r="L501" s="289"/>
      <c r="M501" s="299"/>
      <c r="N501" s="289"/>
      <c r="O501" s="363" t="str">
        <f>IF(P501="","",IF(OR(I501="",J501=""),"",IF(AND(ISNUMBER(FIND("post-", I501)),J501=ProductCode!$I$12),ProductCode!$F$19,IF(AND(ISNUMBER(FIND("pre-", I501)),J501=ProductCode!$I$12),ProductCode!$F$20,IF(ISNUMBER(FIND("post-", I501)),ProductCode!$F$17,ProductCode!$F$18)))))</f>
        <v/>
      </c>
      <c r="P501" s="295" t="str">
        <f t="shared" si="20"/>
        <v/>
      </c>
      <c r="Q501" s="306"/>
      <c r="R501" s="203"/>
      <c r="S501" s="308" t="str">
        <f t="shared" si="21"/>
        <v/>
      </c>
      <c r="T501" s="311"/>
      <c r="U501" s="311"/>
      <c r="V501" s="311"/>
      <c r="W501" s="311"/>
      <c r="X501" s="312"/>
      <c r="Y501" s="311"/>
      <c r="Z501" s="297"/>
      <c r="AA501" s="311"/>
      <c r="AB501" s="311"/>
      <c r="AC501" s="311"/>
      <c r="AD501" s="311"/>
      <c r="AE501" s="312"/>
      <c r="AF501" s="311"/>
      <c r="AG501" s="297"/>
      <c r="AH501" s="311"/>
      <c r="AI501" s="311"/>
      <c r="AJ501" s="311"/>
      <c r="AK501" s="311"/>
      <c r="AL501" s="312"/>
      <c r="AM501" s="311"/>
      <c r="AN501" s="297"/>
      <c r="AO501" s="311"/>
      <c r="AP501" s="311"/>
      <c r="AQ501" s="311"/>
      <c r="AR501" s="311"/>
      <c r="AS501" s="312"/>
      <c r="AT501" s="311"/>
      <c r="AU501" s="297"/>
      <c r="AV501" s="311"/>
      <c r="AW501" s="311"/>
      <c r="AX501" s="311"/>
      <c r="AY501" s="311"/>
      <c r="AZ501" s="312"/>
      <c r="BA501" s="311"/>
      <c r="BB501" s="297"/>
      <c r="BC501" s="311"/>
      <c r="BD501" s="311"/>
      <c r="BE501" s="311"/>
      <c r="BF501" s="311"/>
      <c r="BG501" s="312"/>
      <c r="BH501" s="311"/>
      <c r="BI501" s="297"/>
      <c r="BJ501" s="311"/>
      <c r="BK501" s="311"/>
      <c r="BL501" s="311"/>
      <c r="BM501" s="311"/>
      <c r="BN501" s="312"/>
      <c r="BO501" s="311"/>
      <c r="BP501" s="297"/>
      <c r="BQ501" s="311"/>
      <c r="BR501" s="311"/>
      <c r="BS501" s="311"/>
      <c r="BT501" s="311"/>
      <c r="BU501" s="312"/>
      <c r="BV501" s="311"/>
      <c r="BW501" s="297"/>
      <c r="BX501" s="311"/>
      <c r="BY501" s="311"/>
      <c r="BZ501" s="311"/>
      <c r="CA501" s="311"/>
      <c r="CB501" s="312"/>
      <c r="CC501" s="311"/>
      <c r="CD501" s="297"/>
      <c r="CE501" s="311"/>
      <c r="CF501" s="311"/>
      <c r="CG501" s="311"/>
      <c r="CH501" s="311"/>
      <c r="CI501" s="312"/>
      <c r="CJ501" s="311"/>
      <c r="CK501" s="297"/>
      <c r="CL501" s="311"/>
      <c r="CM501" s="311"/>
      <c r="CN501" s="311"/>
      <c r="CO501" s="311"/>
      <c r="CP501" s="312"/>
      <c r="CQ501" s="311"/>
      <c r="CR501" s="297"/>
      <c r="CS501" s="311"/>
      <c r="CT501" s="311"/>
      <c r="CU501" s="311"/>
      <c r="CV501" s="311"/>
      <c r="CW501" s="312"/>
      <c r="CX501" s="311"/>
      <c r="CY501" s="297"/>
      <c r="CZ501" s="311"/>
      <c r="DA501" s="311"/>
      <c r="DB501" s="311"/>
      <c r="DC501" s="311"/>
      <c r="DD501" s="312"/>
      <c r="DE501" s="311"/>
      <c r="DF501" s="297"/>
      <c r="DG501" s="311"/>
      <c r="DH501" s="311"/>
      <c r="DI501" s="311"/>
      <c r="DJ501" s="311"/>
      <c r="DK501" s="312"/>
      <c r="DL501" s="311"/>
      <c r="DM501" s="297"/>
      <c r="DN501" s="311"/>
      <c r="DO501" s="311"/>
      <c r="DP501" s="311"/>
      <c r="DQ501" s="311"/>
      <c r="DR501" s="312"/>
      <c r="DS501" s="311"/>
      <c r="DT501" s="297"/>
      <c r="DU501" s="311"/>
      <c r="DV501" s="311"/>
      <c r="DW501" s="311"/>
      <c r="DX501" s="311"/>
      <c r="DY501" s="312"/>
      <c r="DZ501" s="311"/>
      <c r="EA501" s="297"/>
      <c r="EB501" s="311"/>
      <c r="EC501" s="311"/>
      <c r="ED501" s="311"/>
      <c r="EE501" s="311"/>
      <c r="EF501" s="312"/>
      <c r="EG501" s="311"/>
      <c r="EH501" s="297"/>
      <c r="EI501" s="311"/>
      <c r="EJ501" s="311"/>
      <c r="EK501" s="311"/>
      <c r="EL501" s="311"/>
      <c r="EM501" s="312"/>
      <c r="EN501" s="311"/>
      <c r="EO501" s="297"/>
      <c r="EP501" s="311"/>
      <c r="EQ501" s="311"/>
      <c r="ER501" s="311"/>
      <c r="ES501" s="311"/>
      <c r="ET501" s="312"/>
      <c r="EU501" s="311"/>
      <c r="EV501" s="297"/>
      <c r="EW501" s="311"/>
      <c r="EX501" s="311"/>
      <c r="EY501" s="311"/>
      <c r="EZ501" s="311"/>
      <c r="FA501" s="312"/>
      <c r="FB501" s="311"/>
      <c r="FC501" s="298"/>
    </row>
    <row r="502" spans="1:159" s="205" customFormat="1" ht="39.9" customHeight="1" x14ac:dyDescent="0.25">
      <c r="A502" s="206"/>
      <c r="B502" s="196"/>
      <c r="C502" s="292"/>
      <c r="D502" s="198"/>
      <c r="E502" s="299"/>
      <c r="F502" s="200"/>
      <c r="G502" s="301"/>
      <c r="H502" s="303"/>
      <c r="I502" s="299"/>
      <c r="J502" s="299"/>
      <c r="K502" s="299"/>
      <c r="L502" s="289"/>
      <c r="M502" s="299"/>
      <c r="N502" s="289"/>
      <c r="O502" s="363" t="str">
        <f>IF(P502="","",IF(OR(I502="",J502=""),"",IF(AND(ISNUMBER(FIND("post-", I502)),J502=ProductCode!$I$12),ProductCode!$F$19,IF(AND(ISNUMBER(FIND("pre-", I502)),J502=ProductCode!$I$12),ProductCode!$F$20,IF(ISNUMBER(FIND("post-", I502)),ProductCode!$F$17,ProductCode!$F$18)))))</f>
        <v/>
      </c>
      <c r="P502" s="295" t="str">
        <f t="shared" si="20"/>
        <v/>
      </c>
      <c r="Q502" s="306"/>
      <c r="R502" s="203"/>
      <c r="S502" s="308" t="str">
        <f t="shared" si="21"/>
        <v/>
      </c>
      <c r="T502" s="311"/>
      <c r="U502" s="311"/>
      <c r="V502" s="311"/>
      <c r="W502" s="311"/>
      <c r="X502" s="312"/>
      <c r="Y502" s="311"/>
      <c r="Z502" s="297"/>
      <c r="AA502" s="311"/>
      <c r="AB502" s="311"/>
      <c r="AC502" s="311"/>
      <c r="AD502" s="311"/>
      <c r="AE502" s="312"/>
      <c r="AF502" s="311"/>
      <c r="AG502" s="297"/>
      <c r="AH502" s="311"/>
      <c r="AI502" s="311"/>
      <c r="AJ502" s="311"/>
      <c r="AK502" s="311"/>
      <c r="AL502" s="312"/>
      <c r="AM502" s="311"/>
      <c r="AN502" s="297"/>
      <c r="AO502" s="311"/>
      <c r="AP502" s="311"/>
      <c r="AQ502" s="311"/>
      <c r="AR502" s="311"/>
      <c r="AS502" s="312"/>
      <c r="AT502" s="311"/>
      <c r="AU502" s="297"/>
      <c r="AV502" s="311"/>
      <c r="AW502" s="311"/>
      <c r="AX502" s="311"/>
      <c r="AY502" s="311"/>
      <c r="AZ502" s="312"/>
      <c r="BA502" s="311"/>
      <c r="BB502" s="297"/>
      <c r="BC502" s="311"/>
      <c r="BD502" s="311"/>
      <c r="BE502" s="311"/>
      <c r="BF502" s="311"/>
      <c r="BG502" s="312"/>
      <c r="BH502" s="311"/>
      <c r="BI502" s="297"/>
      <c r="BJ502" s="311"/>
      <c r="BK502" s="311"/>
      <c r="BL502" s="311"/>
      <c r="BM502" s="311"/>
      <c r="BN502" s="312"/>
      <c r="BO502" s="311"/>
      <c r="BP502" s="297"/>
      <c r="BQ502" s="311"/>
      <c r="BR502" s="311"/>
      <c r="BS502" s="311"/>
      <c r="BT502" s="311"/>
      <c r="BU502" s="312"/>
      <c r="BV502" s="311"/>
      <c r="BW502" s="297"/>
      <c r="BX502" s="311"/>
      <c r="BY502" s="311"/>
      <c r="BZ502" s="311"/>
      <c r="CA502" s="311"/>
      <c r="CB502" s="312"/>
      <c r="CC502" s="311"/>
      <c r="CD502" s="297"/>
      <c r="CE502" s="311"/>
      <c r="CF502" s="311"/>
      <c r="CG502" s="311"/>
      <c r="CH502" s="311"/>
      <c r="CI502" s="312"/>
      <c r="CJ502" s="311"/>
      <c r="CK502" s="297"/>
      <c r="CL502" s="311"/>
      <c r="CM502" s="311"/>
      <c r="CN502" s="311"/>
      <c r="CO502" s="311"/>
      <c r="CP502" s="312"/>
      <c r="CQ502" s="311"/>
      <c r="CR502" s="297"/>
      <c r="CS502" s="311"/>
      <c r="CT502" s="311"/>
      <c r="CU502" s="311"/>
      <c r="CV502" s="311"/>
      <c r="CW502" s="312"/>
      <c r="CX502" s="311"/>
      <c r="CY502" s="297"/>
      <c r="CZ502" s="311"/>
      <c r="DA502" s="311"/>
      <c r="DB502" s="311"/>
      <c r="DC502" s="311"/>
      <c r="DD502" s="312"/>
      <c r="DE502" s="311"/>
      <c r="DF502" s="297"/>
      <c r="DG502" s="311"/>
      <c r="DH502" s="311"/>
      <c r="DI502" s="311"/>
      <c r="DJ502" s="311"/>
      <c r="DK502" s="312"/>
      <c r="DL502" s="311"/>
      <c r="DM502" s="297"/>
      <c r="DN502" s="311"/>
      <c r="DO502" s="311"/>
      <c r="DP502" s="311"/>
      <c r="DQ502" s="311"/>
      <c r="DR502" s="312"/>
      <c r="DS502" s="311"/>
      <c r="DT502" s="297"/>
      <c r="DU502" s="311"/>
      <c r="DV502" s="311"/>
      <c r="DW502" s="311"/>
      <c r="DX502" s="311"/>
      <c r="DY502" s="312"/>
      <c r="DZ502" s="311"/>
      <c r="EA502" s="297"/>
      <c r="EB502" s="311"/>
      <c r="EC502" s="311"/>
      <c r="ED502" s="311"/>
      <c r="EE502" s="311"/>
      <c r="EF502" s="312"/>
      <c r="EG502" s="311"/>
      <c r="EH502" s="297"/>
      <c r="EI502" s="311"/>
      <c r="EJ502" s="311"/>
      <c r="EK502" s="311"/>
      <c r="EL502" s="311"/>
      <c r="EM502" s="312"/>
      <c r="EN502" s="311"/>
      <c r="EO502" s="297"/>
      <c r="EP502" s="311"/>
      <c r="EQ502" s="311"/>
      <c r="ER502" s="311"/>
      <c r="ES502" s="311"/>
      <c r="ET502" s="312"/>
      <c r="EU502" s="311"/>
      <c r="EV502" s="297"/>
      <c r="EW502" s="311"/>
      <c r="EX502" s="311"/>
      <c r="EY502" s="311"/>
      <c r="EZ502" s="311"/>
      <c r="FA502" s="312"/>
      <c r="FB502" s="311"/>
      <c r="FC502" s="298"/>
    </row>
    <row r="503" spans="1:159" s="205" customFormat="1" ht="39.9" customHeight="1" x14ac:dyDescent="0.25">
      <c r="A503" s="206"/>
      <c r="B503" s="196"/>
      <c r="C503" s="292"/>
      <c r="D503" s="198"/>
      <c r="E503" s="299"/>
      <c r="F503" s="200"/>
      <c r="G503" s="301"/>
      <c r="H503" s="303"/>
      <c r="I503" s="299"/>
      <c r="J503" s="299"/>
      <c r="K503" s="299"/>
      <c r="L503" s="289"/>
      <c r="M503" s="299"/>
      <c r="N503" s="289"/>
      <c r="O503" s="363" t="str">
        <f>IF(P503="","",IF(OR(I503="",J503=""),"",IF(AND(ISNUMBER(FIND("post-", I503)),J503=ProductCode!$I$12),ProductCode!$F$19,IF(AND(ISNUMBER(FIND("pre-", I503)),J503=ProductCode!$I$12),ProductCode!$F$20,IF(ISNUMBER(FIND("post-", I503)),ProductCode!$F$17,ProductCode!$F$18)))))</f>
        <v/>
      </c>
      <c r="P503" s="295" t="str">
        <f t="shared" si="20"/>
        <v/>
      </c>
      <c r="Q503" s="306"/>
      <c r="R503" s="203"/>
      <c r="S503" s="308" t="str">
        <f t="shared" si="21"/>
        <v/>
      </c>
      <c r="T503" s="311"/>
      <c r="U503" s="311"/>
      <c r="V503" s="311"/>
      <c r="W503" s="311"/>
      <c r="X503" s="312"/>
      <c r="Y503" s="311"/>
      <c r="Z503" s="297"/>
      <c r="AA503" s="311"/>
      <c r="AB503" s="311"/>
      <c r="AC503" s="311"/>
      <c r="AD503" s="311"/>
      <c r="AE503" s="312"/>
      <c r="AF503" s="311"/>
      <c r="AG503" s="297"/>
      <c r="AH503" s="311"/>
      <c r="AI503" s="311"/>
      <c r="AJ503" s="311"/>
      <c r="AK503" s="311"/>
      <c r="AL503" s="312"/>
      <c r="AM503" s="311"/>
      <c r="AN503" s="297"/>
      <c r="AO503" s="311"/>
      <c r="AP503" s="311"/>
      <c r="AQ503" s="311"/>
      <c r="AR503" s="311"/>
      <c r="AS503" s="312"/>
      <c r="AT503" s="311"/>
      <c r="AU503" s="297"/>
      <c r="AV503" s="311"/>
      <c r="AW503" s="311"/>
      <c r="AX503" s="311"/>
      <c r="AY503" s="311"/>
      <c r="AZ503" s="312"/>
      <c r="BA503" s="311"/>
      <c r="BB503" s="297"/>
      <c r="BC503" s="311"/>
      <c r="BD503" s="311"/>
      <c r="BE503" s="311"/>
      <c r="BF503" s="311"/>
      <c r="BG503" s="312"/>
      <c r="BH503" s="311"/>
      <c r="BI503" s="297"/>
      <c r="BJ503" s="311"/>
      <c r="BK503" s="311"/>
      <c r="BL503" s="311"/>
      <c r="BM503" s="311"/>
      <c r="BN503" s="312"/>
      <c r="BO503" s="311"/>
      <c r="BP503" s="297"/>
      <c r="BQ503" s="311"/>
      <c r="BR503" s="311"/>
      <c r="BS503" s="311"/>
      <c r="BT503" s="311"/>
      <c r="BU503" s="312"/>
      <c r="BV503" s="311"/>
      <c r="BW503" s="297"/>
      <c r="BX503" s="311"/>
      <c r="BY503" s="311"/>
      <c r="BZ503" s="311"/>
      <c r="CA503" s="311"/>
      <c r="CB503" s="312"/>
      <c r="CC503" s="311"/>
      <c r="CD503" s="297"/>
      <c r="CE503" s="311"/>
      <c r="CF503" s="311"/>
      <c r="CG503" s="311"/>
      <c r="CH503" s="311"/>
      <c r="CI503" s="312"/>
      <c r="CJ503" s="311"/>
      <c r="CK503" s="297"/>
      <c r="CL503" s="311"/>
      <c r="CM503" s="311"/>
      <c r="CN503" s="311"/>
      <c r="CO503" s="311"/>
      <c r="CP503" s="312"/>
      <c r="CQ503" s="311"/>
      <c r="CR503" s="297"/>
      <c r="CS503" s="311"/>
      <c r="CT503" s="311"/>
      <c r="CU503" s="311"/>
      <c r="CV503" s="311"/>
      <c r="CW503" s="312"/>
      <c r="CX503" s="311"/>
      <c r="CY503" s="297"/>
      <c r="CZ503" s="311"/>
      <c r="DA503" s="311"/>
      <c r="DB503" s="311"/>
      <c r="DC503" s="311"/>
      <c r="DD503" s="312"/>
      <c r="DE503" s="311"/>
      <c r="DF503" s="297"/>
      <c r="DG503" s="311"/>
      <c r="DH503" s="311"/>
      <c r="DI503" s="311"/>
      <c r="DJ503" s="311"/>
      <c r="DK503" s="312"/>
      <c r="DL503" s="311"/>
      <c r="DM503" s="297"/>
      <c r="DN503" s="311"/>
      <c r="DO503" s="311"/>
      <c r="DP503" s="311"/>
      <c r="DQ503" s="311"/>
      <c r="DR503" s="312"/>
      <c r="DS503" s="311"/>
      <c r="DT503" s="297"/>
      <c r="DU503" s="311"/>
      <c r="DV503" s="311"/>
      <c r="DW503" s="311"/>
      <c r="DX503" s="311"/>
      <c r="DY503" s="312"/>
      <c r="DZ503" s="311"/>
      <c r="EA503" s="297"/>
      <c r="EB503" s="311"/>
      <c r="EC503" s="311"/>
      <c r="ED503" s="311"/>
      <c r="EE503" s="311"/>
      <c r="EF503" s="312"/>
      <c r="EG503" s="311"/>
      <c r="EH503" s="297"/>
      <c r="EI503" s="311"/>
      <c r="EJ503" s="311"/>
      <c r="EK503" s="311"/>
      <c r="EL503" s="311"/>
      <c r="EM503" s="312"/>
      <c r="EN503" s="311"/>
      <c r="EO503" s="297"/>
      <c r="EP503" s="311"/>
      <c r="EQ503" s="311"/>
      <c r="ER503" s="311"/>
      <c r="ES503" s="311"/>
      <c r="ET503" s="312"/>
      <c r="EU503" s="311"/>
      <c r="EV503" s="297"/>
      <c r="EW503" s="311"/>
      <c r="EX503" s="311"/>
      <c r="EY503" s="311"/>
      <c r="EZ503" s="311"/>
      <c r="FA503" s="312"/>
      <c r="FB503" s="311"/>
      <c r="FC503" s="298"/>
    </row>
    <row r="504" spans="1:159" s="205" customFormat="1" ht="39.9" customHeight="1" x14ac:dyDescent="0.25">
      <c r="A504" s="206"/>
      <c r="B504" s="196"/>
      <c r="C504" s="292"/>
      <c r="D504" s="198"/>
      <c r="E504" s="299"/>
      <c r="F504" s="200"/>
      <c r="G504" s="301"/>
      <c r="H504" s="303"/>
      <c r="I504" s="299"/>
      <c r="J504" s="299"/>
      <c r="K504" s="299"/>
      <c r="L504" s="289"/>
      <c r="M504" s="299"/>
      <c r="N504" s="289"/>
      <c r="O504" s="363" t="str">
        <f>IF(P504="","",IF(OR(I504="",J504=""),"",IF(AND(ISNUMBER(FIND("post-", I504)),J504=ProductCode!$I$12),ProductCode!$F$19,IF(AND(ISNUMBER(FIND("pre-", I504)),J504=ProductCode!$I$12),ProductCode!$F$20,IF(ISNUMBER(FIND("post-", I504)),ProductCode!$F$17,ProductCode!$F$18)))))</f>
        <v/>
      </c>
      <c r="P504" s="295" t="str">
        <f t="shared" si="20"/>
        <v/>
      </c>
      <c r="Q504" s="306"/>
      <c r="R504" s="203"/>
      <c r="S504" s="308" t="str">
        <f t="shared" si="21"/>
        <v/>
      </c>
      <c r="T504" s="311"/>
      <c r="U504" s="311"/>
      <c r="V504" s="311"/>
      <c r="W504" s="311"/>
      <c r="X504" s="312"/>
      <c r="Y504" s="311"/>
      <c r="Z504" s="297"/>
      <c r="AA504" s="311"/>
      <c r="AB504" s="311"/>
      <c r="AC504" s="311"/>
      <c r="AD504" s="311"/>
      <c r="AE504" s="312"/>
      <c r="AF504" s="311"/>
      <c r="AG504" s="297"/>
      <c r="AH504" s="311"/>
      <c r="AI504" s="311"/>
      <c r="AJ504" s="311"/>
      <c r="AK504" s="311"/>
      <c r="AL504" s="312"/>
      <c r="AM504" s="311"/>
      <c r="AN504" s="297"/>
      <c r="AO504" s="311"/>
      <c r="AP504" s="311"/>
      <c r="AQ504" s="311"/>
      <c r="AR504" s="311"/>
      <c r="AS504" s="312"/>
      <c r="AT504" s="311"/>
      <c r="AU504" s="297"/>
      <c r="AV504" s="311"/>
      <c r="AW504" s="311"/>
      <c r="AX504" s="311"/>
      <c r="AY504" s="311"/>
      <c r="AZ504" s="312"/>
      <c r="BA504" s="311"/>
      <c r="BB504" s="297"/>
      <c r="BC504" s="311"/>
      <c r="BD504" s="311"/>
      <c r="BE504" s="311"/>
      <c r="BF504" s="311"/>
      <c r="BG504" s="312"/>
      <c r="BH504" s="311"/>
      <c r="BI504" s="297"/>
      <c r="BJ504" s="311"/>
      <c r="BK504" s="311"/>
      <c r="BL504" s="311"/>
      <c r="BM504" s="311"/>
      <c r="BN504" s="312"/>
      <c r="BO504" s="311"/>
      <c r="BP504" s="297"/>
      <c r="BQ504" s="311"/>
      <c r="BR504" s="311"/>
      <c r="BS504" s="311"/>
      <c r="BT504" s="311"/>
      <c r="BU504" s="312"/>
      <c r="BV504" s="311"/>
      <c r="BW504" s="297"/>
      <c r="BX504" s="311"/>
      <c r="BY504" s="311"/>
      <c r="BZ504" s="311"/>
      <c r="CA504" s="311"/>
      <c r="CB504" s="312"/>
      <c r="CC504" s="311"/>
      <c r="CD504" s="297"/>
      <c r="CE504" s="311"/>
      <c r="CF504" s="311"/>
      <c r="CG504" s="311"/>
      <c r="CH504" s="311"/>
      <c r="CI504" s="312"/>
      <c r="CJ504" s="311"/>
      <c r="CK504" s="297"/>
      <c r="CL504" s="311"/>
      <c r="CM504" s="311"/>
      <c r="CN504" s="311"/>
      <c r="CO504" s="311"/>
      <c r="CP504" s="312"/>
      <c r="CQ504" s="311"/>
      <c r="CR504" s="297"/>
      <c r="CS504" s="311"/>
      <c r="CT504" s="311"/>
      <c r="CU504" s="311"/>
      <c r="CV504" s="311"/>
      <c r="CW504" s="312"/>
      <c r="CX504" s="311"/>
      <c r="CY504" s="297"/>
      <c r="CZ504" s="311"/>
      <c r="DA504" s="311"/>
      <c r="DB504" s="311"/>
      <c r="DC504" s="311"/>
      <c r="DD504" s="312"/>
      <c r="DE504" s="311"/>
      <c r="DF504" s="297"/>
      <c r="DG504" s="311"/>
      <c r="DH504" s="311"/>
      <c r="DI504" s="311"/>
      <c r="DJ504" s="311"/>
      <c r="DK504" s="312"/>
      <c r="DL504" s="311"/>
      <c r="DM504" s="297"/>
      <c r="DN504" s="311"/>
      <c r="DO504" s="311"/>
      <c r="DP504" s="311"/>
      <c r="DQ504" s="311"/>
      <c r="DR504" s="312"/>
      <c r="DS504" s="311"/>
      <c r="DT504" s="297"/>
      <c r="DU504" s="311"/>
      <c r="DV504" s="311"/>
      <c r="DW504" s="311"/>
      <c r="DX504" s="311"/>
      <c r="DY504" s="312"/>
      <c r="DZ504" s="311"/>
      <c r="EA504" s="297"/>
      <c r="EB504" s="311"/>
      <c r="EC504" s="311"/>
      <c r="ED504" s="311"/>
      <c r="EE504" s="311"/>
      <c r="EF504" s="312"/>
      <c r="EG504" s="311"/>
      <c r="EH504" s="297"/>
      <c r="EI504" s="311"/>
      <c r="EJ504" s="311"/>
      <c r="EK504" s="311"/>
      <c r="EL504" s="311"/>
      <c r="EM504" s="312"/>
      <c r="EN504" s="311"/>
      <c r="EO504" s="297"/>
      <c r="EP504" s="311"/>
      <c r="EQ504" s="311"/>
      <c r="ER504" s="311"/>
      <c r="ES504" s="311"/>
      <c r="ET504" s="312"/>
      <c r="EU504" s="311"/>
      <c r="EV504" s="297"/>
      <c r="EW504" s="311"/>
      <c r="EX504" s="311"/>
      <c r="EY504" s="311"/>
      <c r="EZ504" s="311"/>
      <c r="FA504" s="312"/>
      <c r="FB504" s="311"/>
      <c r="FC504" s="298"/>
    </row>
    <row r="505" spans="1:159" s="205" customFormat="1" ht="39.9" customHeight="1" x14ac:dyDescent="0.25">
      <c r="A505" s="206"/>
      <c r="B505" s="196"/>
      <c r="C505" s="292"/>
      <c r="D505" s="198"/>
      <c r="E505" s="299"/>
      <c r="F505" s="200"/>
      <c r="G505" s="301"/>
      <c r="H505" s="303"/>
      <c r="I505" s="299"/>
      <c r="J505" s="299"/>
      <c r="K505" s="299"/>
      <c r="L505" s="289"/>
      <c r="M505" s="299"/>
      <c r="N505" s="289"/>
      <c r="O505" s="363" t="str">
        <f>IF(P505="","",IF(OR(I505="",J505=""),"",IF(AND(ISNUMBER(FIND("post-", I505)),J505=ProductCode!$I$12),ProductCode!$F$19,IF(AND(ISNUMBER(FIND("pre-", I505)),J505=ProductCode!$I$12),ProductCode!$F$20,IF(ISNUMBER(FIND("post-", I505)),ProductCode!$F$17,ProductCode!$F$18)))))</f>
        <v/>
      </c>
      <c r="P505" s="295" t="str">
        <f t="shared" si="20"/>
        <v/>
      </c>
      <c r="Q505" s="306"/>
      <c r="R505" s="203"/>
      <c r="S505" s="308" t="str">
        <f t="shared" si="21"/>
        <v/>
      </c>
      <c r="T505" s="311"/>
      <c r="U505" s="311"/>
      <c r="V505" s="311"/>
      <c r="W505" s="311"/>
      <c r="X505" s="312"/>
      <c r="Y505" s="311"/>
      <c r="Z505" s="297"/>
      <c r="AA505" s="311"/>
      <c r="AB505" s="311"/>
      <c r="AC505" s="311"/>
      <c r="AD505" s="311"/>
      <c r="AE505" s="312"/>
      <c r="AF505" s="311"/>
      <c r="AG505" s="297"/>
      <c r="AH505" s="311"/>
      <c r="AI505" s="311"/>
      <c r="AJ505" s="311"/>
      <c r="AK505" s="311"/>
      <c r="AL505" s="312"/>
      <c r="AM505" s="311"/>
      <c r="AN505" s="297"/>
      <c r="AO505" s="311"/>
      <c r="AP505" s="311"/>
      <c r="AQ505" s="311"/>
      <c r="AR505" s="311"/>
      <c r="AS505" s="312"/>
      <c r="AT505" s="311"/>
      <c r="AU505" s="297"/>
      <c r="AV505" s="311"/>
      <c r="AW505" s="311"/>
      <c r="AX505" s="311"/>
      <c r="AY505" s="311"/>
      <c r="AZ505" s="312"/>
      <c r="BA505" s="311"/>
      <c r="BB505" s="297"/>
      <c r="BC505" s="311"/>
      <c r="BD505" s="311"/>
      <c r="BE505" s="311"/>
      <c r="BF505" s="311"/>
      <c r="BG505" s="312"/>
      <c r="BH505" s="311"/>
      <c r="BI505" s="297"/>
      <c r="BJ505" s="311"/>
      <c r="BK505" s="311"/>
      <c r="BL505" s="311"/>
      <c r="BM505" s="311"/>
      <c r="BN505" s="312"/>
      <c r="BO505" s="311"/>
      <c r="BP505" s="297"/>
      <c r="BQ505" s="311"/>
      <c r="BR505" s="311"/>
      <c r="BS505" s="311"/>
      <c r="BT505" s="311"/>
      <c r="BU505" s="312"/>
      <c r="BV505" s="311"/>
      <c r="BW505" s="297"/>
      <c r="BX505" s="311"/>
      <c r="BY505" s="311"/>
      <c r="BZ505" s="311"/>
      <c r="CA505" s="311"/>
      <c r="CB505" s="312"/>
      <c r="CC505" s="311"/>
      <c r="CD505" s="297"/>
      <c r="CE505" s="311"/>
      <c r="CF505" s="311"/>
      <c r="CG505" s="311"/>
      <c r="CH505" s="311"/>
      <c r="CI505" s="312"/>
      <c r="CJ505" s="311"/>
      <c r="CK505" s="297"/>
      <c r="CL505" s="311"/>
      <c r="CM505" s="311"/>
      <c r="CN505" s="311"/>
      <c r="CO505" s="311"/>
      <c r="CP505" s="312"/>
      <c r="CQ505" s="311"/>
      <c r="CR505" s="297"/>
      <c r="CS505" s="311"/>
      <c r="CT505" s="311"/>
      <c r="CU505" s="311"/>
      <c r="CV505" s="311"/>
      <c r="CW505" s="312"/>
      <c r="CX505" s="311"/>
      <c r="CY505" s="297"/>
      <c r="CZ505" s="311"/>
      <c r="DA505" s="311"/>
      <c r="DB505" s="311"/>
      <c r="DC505" s="311"/>
      <c r="DD505" s="312"/>
      <c r="DE505" s="311"/>
      <c r="DF505" s="297"/>
      <c r="DG505" s="311"/>
      <c r="DH505" s="311"/>
      <c r="DI505" s="311"/>
      <c r="DJ505" s="311"/>
      <c r="DK505" s="312"/>
      <c r="DL505" s="311"/>
      <c r="DM505" s="297"/>
      <c r="DN505" s="311"/>
      <c r="DO505" s="311"/>
      <c r="DP505" s="311"/>
      <c r="DQ505" s="311"/>
      <c r="DR505" s="312"/>
      <c r="DS505" s="311"/>
      <c r="DT505" s="297"/>
      <c r="DU505" s="311"/>
      <c r="DV505" s="311"/>
      <c r="DW505" s="311"/>
      <c r="DX505" s="311"/>
      <c r="DY505" s="312"/>
      <c r="DZ505" s="311"/>
      <c r="EA505" s="297"/>
      <c r="EB505" s="311"/>
      <c r="EC505" s="311"/>
      <c r="ED505" s="311"/>
      <c r="EE505" s="311"/>
      <c r="EF505" s="312"/>
      <c r="EG505" s="311"/>
      <c r="EH505" s="297"/>
      <c r="EI505" s="311"/>
      <c r="EJ505" s="311"/>
      <c r="EK505" s="311"/>
      <c r="EL505" s="311"/>
      <c r="EM505" s="312"/>
      <c r="EN505" s="311"/>
      <c r="EO505" s="297"/>
      <c r="EP505" s="311"/>
      <c r="EQ505" s="311"/>
      <c r="ER505" s="311"/>
      <c r="ES505" s="311"/>
      <c r="ET505" s="312"/>
      <c r="EU505" s="311"/>
      <c r="EV505" s="297"/>
      <c r="EW505" s="311"/>
      <c r="EX505" s="311"/>
      <c r="EY505" s="311"/>
      <c r="EZ505" s="311"/>
      <c r="FA505" s="312"/>
      <c r="FB505" s="311"/>
      <c r="FC505" s="298"/>
    </row>
    <row r="506" spans="1:159" s="205" customFormat="1" ht="39.9" customHeight="1" x14ac:dyDescent="0.25">
      <c r="A506" s="206"/>
      <c r="B506" s="196"/>
      <c r="C506" s="292"/>
      <c r="D506" s="198"/>
      <c r="E506" s="299"/>
      <c r="F506" s="200"/>
      <c r="G506" s="301"/>
      <c r="H506" s="303"/>
      <c r="I506" s="299"/>
      <c r="J506" s="299"/>
      <c r="K506" s="299"/>
      <c r="L506" s="289"/>
      <c r="M506" s="299"/>
      <c r="N506" s="289"/>
      <c r="O506" s="363" t="str">
        <f>IF(P506="","",IF(OR(I506="",J506=""),"",IF(AND(ISNUMBER(FIND("post-", I506)),J506=ProductCode!$I$12),ProductCode!$F$19,IF(AND(ISNUMBER(FIND("pre-", I506)),J506=ProductCode!$I$12),ProductCode!$F$20,IF(ISNUMBER(FIND("post-", I506)),ProductCode!$F$17,ProductCode!$F$18)))))</f>
        <v/>
      </c>
      <c r="P506" s="295" t="str">
        <f t="shared" si="20"/>
        <v/>
      </c>
      <c r="Q506" s="306"/>
      <c r="R506" s="203"/>
      <c r="S506" s="308" t="str">
        <f t="shared" si="21"/>
        <v/>
      </c>
      <c r="T506" s="311"/>
      <c r="U506" s="311"/>
      <c r="V506" s="311"/>
      <c r="W506" s="311"/>
      <c r="X506" s="312"/>
      <c r="Y506" s="311"/>
      <c r="Z506" s="297"/>
      <c r="AA506" s="311"/>
      <c r="AB506" s="311"/>
      <c r="AC506" s="311"/>
      <c r="AD506" s="311"/>
      <c r="AE506" s="312"/>
      <c r="AF506" s="311"/>
      <c r="AG506" s="297"/>
      <c r="AH506" s="311"/>
      <c r="AI506" s="311"/>
      <c r="AJ506" s="311"/>
      <c r="AK506" s="311"/>
      <c r="AL506" s="312"/>
      <c r="AM506" s="311"/>
      <c r="AN506" s="297"/>
      <c r="AO506" s="311"/>
      <c r="AP506" s="311"/>
      <c r="AQ506" s="311"/>
      <c r="AR506" s="311"/>
      <c r="AS506" s="312"/>
      <c r="AT506" s="311"/>
      <c r="AU506" s="297"/>
      <c r="AV506" s="311"/>
      <c r="AW506" s="311"/>
      <c r="AX506" s="311"/>
      <c r="AY506" s="311"/>
      <c r="AZ506" s="312"/>
      <c r="BA506" s="311"/>
      <c r="BB506" s="297"/>
      <c r="BC506" s="311"/>
      <c r="BD506" s="311"/>
      <c r="BE506" s="311"/>
      <c r="BF506" s="311"/>
      <c r="BG506" s="312"/>
      <c r="BH506" s="311"/>
      <c r="BI506" s="297"/>
      <c r="BJ506" s="311"/>
      <c r="BK506" s="311"/>
      <c r="BL506" s="311"/>
      <c r="BM506" s="311"/>
      <c r="BN506" s="312"/>
      <c r="BO506" s="311"/>
      <c r="BP506" s="297"/>
      <c r="BQ506" s="311"/>
      <c r="BR506" s="311"/>
      <c r="BS506" s="311"/>
      <c r="BT506" s="311"/>
      <c r="BU506" s="312"/>
      <c r="BV506" s="311"/>
      <c r="BW506" s="297"/>
      <c r="BX506" s="311"/>
      <c r="BY506" s="311"/>
      <c r="BZ506" s="311"/>
      <c r="CA506" s="311"/>
      <c r="CB506" s="312"/>
      <c r="CC506" s="311"/>
      <c r="CD506" s="297"/>
      <c r="CE506" s="311"/>
      <c r="CF506" s="311"/>
      <c r="CG506" s="311"/>
      <c r="CH506" s="311"/>
      <c r="CI506" s="312"/>
      <c r="CJ506" s="311"/>
      <c r="CK506" s="297"/>
      <c r="CL506" s="311"/>
      <c r="CM506" s="311"/>
      <c r="CN506" s="311"/>
      <c r="CO506" s="311"/>
      <c r="CP506" s="312"/>
      <c r="CQ506" s="311"/>
      <c r="CR506" s="297"/>
      <c r="CS506" s="311"/>
      <c r="CT506" s="311"/>
      <c r="CU506" s="311"/>
      <c r="CV506" s="311"/>
      <c r="CW506" s="312"/>
      <c r="CX506" s="311"/>
      <c r="CY506" s="297"/>
      <c r="CZ506" s="311"/>
      <c r="DA506" s="311"/>
      <c r="DB506" s="311"/>
      <c r="DC506" s="311"/>
      <c r="DD506" s="312"/>
      <c r="DE506" s="311"/>
      <c r="DF506" s="297"/>
      <c r="DG506" s="311"/>
      <c r="DH506" s="311"/>
      <c r="DI506" s="311"/>
      <c r="DJ506" s="311"/>
      <c r="DK506" s="312"/>
      <c r="DL506" s="311"/>
      <c r="DM506" s="297"/>
      <c r="DN506" s="311"/>
      <c r="DO506" s="311"/>
      <c r="DP506" s="311"/>
      <c r="DQ506" s="311"/>
      <c r="DR506" s="312"/>
      <c r="DS506" s="311"/>
      <c r="DT506" s="297"/>
      <c r="DU506" s="311"/>
      <c r="DV506" s="311"/>
      <c r="DW506" s="311"/>
      <c r="DX506" s="311"/>
      <c r="DY506" s="312"/>
      <c r="DZ506" s="311"/>
      <c r="EA506" s="297"/>
      <c r="EB506" s="311"/>
      <c r="EC506" s="311"/>
      <c r="ED506" s="311"/>
      <c r="EE506" s="311"/>
      <c r="EF506" s="312"/>
      <c r="EG506" s="311"/>
      <c r="EH506" s="297"/>
      <c r="EI506" s="311"/>
      <c r="EJ506" s="311"/>
      <c r="EK506" s="311"/>
      <c r="EL506" s="311"/>
      <c r="EM506" s="312"/>
      <c r="EN506" s="311"/>
      <c r="EO506" s="297"/>
      <c r="EP506" s="311"/>
      <c r="EQ506" s="311"/>
      <c r="ER506" s="311"/>
      <c r="ES506" s="311"/>
      <c r="ET506" s="312"/>
      <c r="EU506" s="311"/>
      <c r="EV506" s="297"/>
      <c r="EW506" s="311"/>
      <c r="EX506" s="311"/>
      <c r="EY506" s="311"/>
      <c r="EZ506" s="311"/>
      <c r="FA506" s="312"/>
      <c r="FB506" s="311"/>
      <c r="FC506" s="298"/>
    </row>
    <row r="507" spans="1:159" s="205" customFormat="1" ht="39.9" customHeight="1" x14ac:dyDescent="0.25">
      <c r="A507" s="206"/>
      <c r="B507" s="196"/>
      <c r="C507" s="292"/>
      <c r="D507" s="198"/>
      <c r="E507" s="299"/>
      <c r="F507" s="200"/>
      <c r="G507" s="301"/>
      <c r="H507" s="303"/>
      <c r="I507" s="299"/>
      <c r="J507" s="299"/>
      <c r="K507" s="299"/>
      <c r="L507" s="289"/>
      <c r="M507" s="299"/>
      <c r="N507" s="289"/>
      <c r="O507" s="363" t="str">
        <f>IF(P507="","",IF(OR(I507="",J507=""),"",IF(AND(ISNUMBER(FIND("post-", I507)),J507=ProductCode!$I$12),ProductCode!$F$19,IF(AND(ISNUMBER(FIND("pre-", I507)),J507=ProductCode!$I$12),ProductCode!$F$20,IF(ISNUMBER(FIND("post-", I507)),ProductCode!$F$17,ProductCode!$F$18)))))</f>
        <v/>
      </c>
      <c r="P507" s="295" t="str">
        <f t="shared" si="20"/>
        <v/>
      </c>
      <c r="Q507" s="306"/>
      <c r="R507" s="203"/>
      <c r="S507" s="308" t="str">
        <f t="shared" si="21"/>
        <v/>
      </c>
      <c r="T507" s="311"/>
      <c r="U507" s="311"/>
      <c r="V507" s="311"/>
      <c r="W507" s="311"/>
      <c r="X507" s="312"/>
      <c r="Y507" s="311"/>
      <c r="Z507" s="297"/>
      <c r="AA507" s="311"/>
      <c r="AB507" s="311"/>
      <c r="AC507" s="311"/>
      <c r="AD507" s="311"/>
      <c r="AE507" s="312"/>
      <c r="AF507" s="311"/>
      <c r="AG507" s="297"/>
      <c r="AH507" s="311"/>
      <c r="AI507" s="311"/>
      <c r="AJ507" s="311"/>
      <c r="AK507" s="311"/>
      <c r="AL507" s="312"/>
      <c r="AM507" s="311"/>
      <c r="AN507" s="297"/>
      <c r="AO507" s="311"/>
      <c r="AP507" s="311"/>
      <c r="AQ507" s="311"/>
      <c r="AR507" s="311"/>
      <c r="AS507" s="312"/>
      <c r="AT507" s="311"/>
      <c r="AU507" s="297"/>
      <c r="AV507" s="311"/>
      <c r="AW507" s="311"/>
      <c r="AX507" s="311"/>
      <c r="AY507" s="311"/>
      <c r="AZ507" s="312"/>
      <c r="BA507" s="311"/>
      <c r="BB507" s="297"/>
      <c r="BC507" s="311"/>
      <c r="BD507" s="311"/>
      <c r="BE507" s="311"/>
      <c r="BF507" s="311"/>
      <c r="BG507" s="312"/>
      <c r="BH507" s="311"/>
      <c r="BI507" s="297"/>
      <c r="BJ507" s="311"/>
      <c r="BK507" s="311"/>
      <c r="BL507" s="311"/>
      <c r="BM507" s="311"/>
      <c r="BN507" s="312"/>
      <c r="BO507" s="311"/>
      <c r="BP507" s="297"/>
      <c r="BQ507" s="311"/>
      <c r="BR507" s="311"/>
      <c r="BS507" s="311"/>
      <c r="BT507" s="311"/>
      <c r="BU507" s="312"/>
      <c r="BV507" s="311"/>
      <c r="BW507" s="297"/>
      <c r="BX507" s="311"/>
      <c r="BY507" s="311"/>
      <c r="BZ507" s="311"/>
      <c r="CA507" s="311"/>
      <c r="CB507" s="312"/>
      <c r="CC507" s="311"/>
      <c r="CD507" s="297"/>
      <c r="CE507" s="311"/>
      <c r="CF507" s="311"/>
      <c r="CG507" s="311"/>
      <c r="CH507" s="311"/>
      <c r="CI507" s="312"/>
      <c r="CJ507" s="311"/>
      <c r="CK507" s="297"/>
      <c r="CL507" s="311"/>
      <c r="CM507" s="311"/>
      <c r="CN507" s="311"/>
      <c r="CO507" s="311"/>
      <c r="CP507" s="312"/>
      <c r="CQ507" s="311"/>
      <c r="CR507" s="297"/>
      <c r="CS507" s="311"/>
      <c r="CT507" s="311"/>
      <c r="CU507" s="311"/>
      <c r="CV507" s="311"/>
      <c r="CW507" s="312"/>
      <c r="CX507" s="311"/>
      <c r="CY507" s="297"/>
      <c r="CZ507" s="311"/>
      <c r="DA507" s="311"/>
      <c r="DB507" s="311"/>
      <c r="DC507" s="311"/>
      <c r="DD507" s="312"/>
      <c r="DE507" s="311"/>
      <c r="DF507" s="297"/>
      <c r="DG507" s="311"/>
      <c r="DH507" s="311"/>
      <c r="DI507" s="311"/>
      <c r="DJ507" s="311"/>
      <c r="DK507" s="312"/>
      <c r="DL507" s="311"/>
      <c r="DM507" s="297"/>
      <c r="DN507" s="311"/>
      <c r="DO507" s="311"/>
      <c r="DP507" s="311"/>
      <c r="DQ507" s="311"/>
      <c r="DR507" s="312"/>
      <c r="DS507" s="311"/>
      <c r="DT507" s="297"/>
      <c r="DU507" s="311"/>
      <c r="DV507" s="311"/>
      <c r="DW507" s="311"/>
      <c r="DX507" s="311"/>
      <c r="DY507" s="312"/>
      <c r="DZ507" s="311"/>
      <c r="EA507" s="297"/>
      <c r="EB507" s="311"/>
      <c r="EC507" s="311"/>
      <c r="ED507" s="311"/>
      <c r="EE507" s="311"/>
      <c r="EF507" s="312"/>
      <c r="EG507" s="311"/>
      <c r="EH507" s="297"/>
      <c r="EI507" s="311"/>
      <c r="EJ507" s="311"/>
      <c r="EK507" s="311"/>
      <c r="EL507" s="311"/>
      <c r="EM507" s="312"/>
      <c r="EN507" s="311"/>
      <c r="EO507" s="297"/>
      <c r="EP507" s="311"/>
      <c r="EQ507" s="311"/>
      <c r="ER507" s="311"/>
      <c r="ES507" s="311"/>
      <c r="ET507" s="312"/>
      <c r="EU507" s="311"/>
      <c r="EV507" s="297"/>
      <c r="EW507" s="311"/>
      <c r="EX507" s="311"/>
      <c r="EY507" s="311"/>
      <c r="EZ507" s="311"/>
      <c r="FA507" s="312"/>
      <c r="FB507" s="311"/>
      <c r="FC507" s="298"/>
    </row>
    <row r="508" spans="1:159" s="205" customFormat="1" ht="39.9" customHeight="1" x14ac:dyDescent="0.25">
      <c r="A508" s="206"/>
      <c r="B508" s="196"/>
      <c r="C508" s="292"/>
      <c r="D508" s="198"/>
      <c r="E508" s="299"/>
      <c r="F508" s="200"/>
      <c r="G508" s="301"/>
      <c r="H508" s="303"/>
      <c r="I508" s="299"/>
      <c r="J508" s="299"/>
      <c r="K508" s="299"/>
      <c r="L508" s="289"/>
      <c r="M508" s="299"/>
      <c r="N508" s="289"/>
      <c r="O508" s="363" t="str">
        <f>IF(P508="","",IF(OR(I508="",J508=""),"",IF(AND(ISNUMBER(FIND("post-", I508)),J508=ProductCode!$I$12),ProductCode!$F$19,IF(AND(ISNUMBER(FIND("pre-", I508)),J508=ProductCode!$I$12),ProductCode!$F$20,IF(ISNUMBER(FIND("post-", I508)),ProductCode!$F$17,ProductCode!$F$18)))))</f>
        <v/>
      </c>
      <c r="P508" s="295" t="str">
        <f t="shared" si="20"/>
        <v/>
      </c>
      <c r="Q508" s="306"/>
      <c r="R508" s="203"/>
      <c r="S508" s="308" t="str">
        <f t="shared" si="21"/>
        <v/>
      </c>
      <c r="T508" s="311"/>
      <c r="U508" s="311"/>
      <c r="V508" s="311"/>
      <c r="W508" s="311"/>
      <c r="X508" s="312"/>
      <c r="Y508" s="311"/>
      <c r="Z508" s="297"/>
      <c r="AA508" s="311"/>
      <c r="AB508" s="311"/>
      <c r="AC508" s="311"/>
      <c r="AD508" s="311"/>
      <c r="AE508" s="312"/>
      <c r="AF508" s="311"/>
      <c r="AG508" s="297"/>
      <c r="AH508" s="311"/>
      <c r="AI508" s="311"/>
      <c r="AJ508" s="311"/>
      <c r="AK508" s="311"/>
      <c r="AL508" s="312"/>
      <c r="AM508" s="311"/>
      <c r="AN508" s="297"/>
      <c r="AO508" s="311"/>
      <c r="AP508" s="311"/>
      <c r="AQ508" s="311"/>
      <c r="AR508" s="311"/>
      <c r="AS508" s="312"/>
      <c r="AT508" s="311"/>
      <c r="AU508" s="297"/>
      <c r="AV508" s="311"/>
      <c r="AW508" s="311"/>
      <c r="AX508" s="311"/>
      <c r="AY508" s="311"/>
      <c r="AZ508" s="312"/>
      <c r="BA508" s="311"/>
      <c r="BB508" s="297"/>
      <c r="BC508" s="311"/>
      <c r="BD508" s="311"/>
      <c r="BE508" s="311"/>
      <c r="BF508" s="311"/>
      <c r="BG508" s="312"/>
      <c r="BH508" s="311"/>
      <c r="BI508" s="297"/>
      <c r="BJ508" s="311"/>
      <c r="BK508" s="311"/>
      <c r="BL508" s="311"/>
      <c r="BM508" s="311"/>
      <c r="BN508" s="312"/>
      <c r="BO508" s="311"/>
      <c r="BP508" s="297"/>
      <c r="BQ508" s="311"/>
      <c r="BR508" s="311"/>
      <c r="BS508" s="311"/>
      <c r="BT508" s="311"/>
      <c r="BU508" s="312"/>
      <c r="BV508" s="311"/>
      <c r="BW508" s="297"/>
      <c r="BX508" s="311"/>
      <c r="BY508" s="311"/>
      <c r="BZ508" s="311"/>
      <c r="CA508" s="311"/>
      <c r="CB508" s="312"/>
      <c r="CC508" s="311"/>
      <c r="CD508" s="297"/>
      <c r="CE508" s="311"/>
      <c r="CF508" s="311"/>
      <c r="CG508" s="311"/>
      <c r="CH508" s="311"/>
      <c r="CI508" s="312"/>
      <c r="CJ508" s="311"/>
      <c r="CK508" s="297"/>
      <c r="CL508" s="311"/>
      <c r="CM508" s="311"/>
      <c r="CN508" s="311"/>
      <c r="CO508" s="311"/>
      <c r="CP508" s="312"/>
      <c r="CQ508" s="311"/>
      <c r="CR508" s="297"/>
      <c r="CS508" s="311"/>
      <c r="CT508" s="311"/>
      <c r="CU508" s="311"/>
      <c r="CV508" s="311"/>
      <c r="CW508" s="312"/>
      <c r="CX508" s="311"/>
      <c r="CY508" s="297"/>
      <c r="CZ508" s="311"/>
      <c r="DA508" s="311"/>
      <c r="DB508" s="311"/>
      <c r="DC508" s="311"/>
      <c r="DD508" s="312"/>
      <c r="DE508" s="311"/>
      <c r="DF508" s="297"/>
      <c r="DG508" s="311"/>
      <c r="DH508" s="311"/>
      <c r="DI508" s="311"/>
      <c r="DJ508" s="311"/>
      <c r="DK508" s="312"/>
      <c r="DL508" s="311"/>
      <c r="DM508" s="297"/>
      <c r="DN508" s="311"/>
      <c r="DO508" s="311"/>
      <c r="DP508" s="311"/>
      <c r="DQ508" s="311"/>
      <c r="DR508" s="312"/>
      <c r="DS508" s="311"/>
      <c r="DT508" s="297"/>
      <c r="DU508" s="311"/>
      <c r="DV508" s="311"/>
      <c r="DW508" s="311"/>
      <c r="DX508" s="311"/>
      <c r="DY508" s="312"/>
      <c r="DZ508" s="311"/>
      <c r="EA508" s="297"/>
      <c r="EB508" s="311"/>
      <c r="EC508" s="311"/>
      <c r="ED508" s="311"/>
      <c r="EE508" s="311"/>
      <c r="EF508" s="312"/>
      <c r="EG508" s="311"/>
      <c r="EH508" s="297"/>
      <c r="EI508" s="311"/>
      <c r="EJ508" s="311"/>
      <c r="EK508" s="311"/>
      <c r="EL508" s="311"/>
      <c r="EM508" s="312"/>
      <c r="EN508" s="311"/>
      <c r="EO508" s="297"/>
      <c r="EP508" s="311"/>
      <c r="EQ508" s="311"/>
      <c r="ER508" s="311"/>
      <c r="ES508" s="311"/>
      <c r="ET508" s="312"/>
      <c r="EU508" s="311"/>
      <c r="EV508" s="297"/>
      <c r="EW508" s="311"/>
      <c r="EX508" s="311"/>
      <c r="EY508" s="311"/>
      <c r="EZ508" s="311"/>
      <c r="FA508" s="312"/>
      <c r="FB508" s="311"/>
      <c r="FC508" s="298"/>
    </row>
    <row r="509" spans="1:159" s="205" customFormat="1" ht="39.9" customHeight="1" x14ac:dyDescent="0.25">
      <c r="A509" s="206"/>
      <c r="B509" s="196"/>
      <c r="C509" s="292"/>
      <c r="D509" s="198"/>
      <c r="E509" s="299"/>
      <c r="F509" s="200"/>
      <c r="G509" s="301"/>
      <c r="H509" s="303"/>
      <c r="I509" s="299"/>
      <c r="J509" s="299"/>
      <c r="K509" s="299"/>
      <c r="L509" s="289"/>
      <c r="M509" s="299"/>
      <c r="N509" s="289"/>
      <c r="O509" s="363" t="str">
        <f>IF(P509="","",IF(OR(I509="",J509=""),"",IF(AND(ISNUMBER(FIND("post-", I509)),J509=ProductCode!$I$12),ProductCode!$F$19,IF(AND(ISNUMBER(FIND("pre-", I509)),J509=ProductCode!$I$12),ProductCode!$F$20,IF(ISNUMBER(FIND("post-", I509)),ProductCode!$F$17,ProductCode!$F$18)))))</f>
        <v/>
      </c>
      <c r="P509" s="295" t="str">
        <f t="shared" si="20"/>
        <v/>
      </c>
      <c r="Q509" s="306"/>
      <c r="R509" s="203"/>
      <c r="S509" s="308" t="str">
        <f t="shared" si="21"/>
        <v/>
      </c>
      <c r="T509" s="311"/>
      <c r="U509" s="311"/>
      <c r="V509" s="311"/>
      <c r="W509" s="311"/>
      <c r="X509" s="312"/>
      <c r="Y509" s="311"/>
      <c r="Z509" s="297"/>
      <c r="AA509" s="311"/>
      <c r="AB509" s="311"/>
      <c r="AC509" s="311"/>
      <c r="AD509" s="311"/>
      <c r="AE509" s="312"/>
      <c r="AF509" s="311"/>
      <c r="AG509" s="297"/>
      <c r="AH509" s="311"/>
      <c r="AI509" s="311"/>
      <c r="AJ509" s="311"/>
      <c r="AK509" s="311"/>
      <c r="AL509" s="312"/>
      <c r="AM509" s="311"/>
      <c r="AN509" s="297"/>
      <c r="AO509" s="311"/>
      <c r="AP509" s="311"/>
      <c r="AQ509" s="311"/>
      <c r="AR509" s="311"/>
      <c r="AS509" s="312"/>
      <c r="AT509" s="311"/>
      <c r="AU509" s="297"/>
      <c r="AV509" s="311"/>
      <c r="AW509" s="311"/>
      <c r="AX509" s="311"/>
      <c r="AY509" s="311"/>
      <c r="AZ509" s="312"/>
      <c r="BA509" s="311"/>
      <c r="BB509" s="297"/>
      <c r="BC509" s="311"/>
      <c r="BD509" s="311"/>
      <c r="BE509" s="311"/>
      <c r="BF509" s="311"/>
      <c r="BG509" s="312"/>
      <c r="BH509" s="311"/>
      <c r="BI509" s="297"/>
      <c r="BJ509" s="311"/>
      <c r="BK509" s="311"/>
      <c r="BL509" s="311"/>
      <c r="BM509" s="311"/>
      <c r="BN509" s="312"/>
      <c r="BO509" s="311"/>
      <c r="BP509" s="297"/>
      <c r="BQ509" s="311"/>
      <c r="BR509" s="311"/>
      <c r="BS509" s="311"/>
      <c r="BT509" s="311"/>
      <c r="BU509" s="312"/>
      <c r="BV509" s="311"/>
      <c r="BW509" s="297"/>
      <c r="BX509" s="311"/>
      <c r="BY509" s="311"/>
      <c r="BZ509" s="311"/>
      <c r="CA509" s="311"/>
      <c r="CB509" s="312"/>
      <c r="CC509" s="311"/>
      <c r="CD509" s="297"/>
      <c r="CE509" s="311"/>
      <c r="CF509" s="311"/>
      <c r="CG509" s="311"/>
      <c r="CH509" s="311"/>
      <c r="CI509" s="312"/>
      <c r="CJ509" s="311"/>
      <c r="CK509" s="297"/>
      <c r="CL509" s="311"/>
      <c r="CM509" s="311"/>
      <c r="CN509" s="311"/>
      <c r="CO509" s="311"/>
      <c r="CP509" s="312"/>
      <c r="CQ509" s="311"/>
      <c r="CR509" s="297"/>
      <c r="CS509" s="311"/>
      <c r="CT509" s="311"/>
      <c r="CU509" s="311"/>
      <c r="CV509" s="311"/>
      <c r="CW509" s="312"/>
      <c r="CX509" s="311"/>
      <c r="CY509" s="297"/>
      <c r="CZ509" s="311"/>
      <c r="DA509" s="311"/>
      <c r="DB509" s="311"/>
      <c r="DC509" s="311"/>
      <c r="DD509" s="312"/>
      <c r="DE509" s="311"/>
      <c r="DF509" s="297"/>
      <c r="DG509" s="311"/>
      <c r="DH509" s="311"/>
      <c r="DI509" s="311"/>
      <c r="DJ509" s="311"/>
      <c r="DK509" s="312"/>
      <c r="DL509" s="311"/>
      <c r="DM509" s="297"/>
      <c r="DN509" s="311"/>
      <c r="DO509" s="311"/>
      <c r="DP509" s="311"/>
      <c r="DQ509" s="311"/>
      <c r="DR509" s="312"/>
      <c r="DS509" s="311"/>
      <c r="DT509" s="297"/>
      <c r="DU509" s="311"/>
      <c r="DV509" s="311"/>
      <c r="DW509" s="311"/>
      <c r="DX509" s="311"/>
      <c r="DY509" s="312"/>
      <c r="DZ509" s="311"/>
      <c r="EA509" s="297"/>
      <c r="EB509" s="311"/>
      <c r="EC509" s="311"/>
      <c r="ED509" s="311"/>
      <c r="EE509" s="311"/>
      <c r="EF509" s="312"/>
      <c r="EG509" s="311"/>
      <c r="EH509" s="297"/>
      <c r="EI509" s="311"/>
      <c r="EJ509" s="311"/>
      <c r="EK509" s="311"/>
      <c r="EL509" s="311"/>
      <c r="EM509" s="312"/>
      <c r="EN509" s="311"/>
      <c r="EO509" s="297"/>
      <c r="EP509" s="311"/>
      <c r="EQ509" s="311"/>
      <c r="ER509" s="311"/>
      <c r="ES509" s="311"/>
      <c r="ET509" s="312"/>
      <c r="EU509" s="311"/>
      <c r="EV509" s="297"/>
      <c r="EW509" s="311"/>
      <c r="EX509" s="311"/>
      <c r="EY509" s="311"/>
      <c r="EZ509" s="311"/>
      <c r="FA509" s="312"/>
      <c r="FB509" s="311"/>
      <c r="FC509" s="298"/>
    </row>
    <row r="510" spans="1:159" s="205" customFormat="1" ht="39.9" customHeight="1" x14ac:dyDescent="0.25">
      <c r="A510" s="206"/>
      <c r="B510" s="196"/>
      <c r="C510" s="292"/>
      <c r="D510" s="198"/>
      <c r="E510" s="299"/>
      <c r="F510" s="200"/>
      <c r="G510" s="301"/>
      <c r="H510" s="303"/>
      <c r="I510" s="299"/>
      <c r="J510" s="299"/>
      <c r="K510" s="299"/>
      <c r="L510" s="289"/>
      <c r="M510" s="299"/>
      <c r="N510" s="289"/>
      <c r="O510" s="363" t="str">
        <f>IF(P510="","",IF(OR(I510="",J510=""),"",IF(AND(ISNUMBER(FIND("post-", I510)),J510=ProductCode!$I$12),ProductCode!$F$19,IF(AND(ISNUMBER(FIND("pre-", I510)),J510=ProductCode!$I$12),ProductCode!$F$20,IF(ISNUMBER(FIND("post-", I510)),ProductCode!$F$17,ProductCode!$F$18)))))</f>
        <v/>
      </c>
      <c r="P510" s="295" t="str">
        <f t="shared" si="20"/>
        <v/>
      </c>
      <c r="Q510" s="306"/>
      <c r="R510" s="203"/>
      <c r="S510" s="308" t="str">
        <f t="shared" si="21"/>
        <v/>
      </c>
      <c r="T510" s="311"/>
      <c r="U510" s="311"/>
      <c r="V510" s="311"/>
      <c r="W510" s="311"/>
      <c r="X510" s="312"/>
      <c r="Y510" s="311"/>
      <c r="Z510" s="297"/>
      <c r="AA510" s="311"/>
      <c r="AB510" s="311"/>
      <c r="AC510" s="311"/>
      <c r="AD510" s="311"/>
      <c r="AE510" s="312"/>
      <c r="AF510" s="311"/>
      <c r="AG510" s="297"/>
      <c r="AH510" s="311"/>
      <c r="AI510" s="311"/>
      <c r="AJ510" s="311"/>
      <c r="AK510" s="311"/>
      <c r="AL510" s="312"/>
      <c r="AM510" s="311"/>
      <c r="AN510" s="297"/>
      <c r="AO510" s="311"/>
      <c r="AP510" s="311"/>
      <c r="AQ510" s="311"/>
      <c r="AR510" s="311"/>
      <c r="AS510" s="312"/>
      <c r="AT510" s="311"/>
      <c r="AU510" s="297"/>
      <c r="AV510" s="311"/>
      <c r="AW510" s="311"/>
      <c r="AX510" s="311"/>
      <c r="AY510" s="311"/>
      <c r="AZ510" s="312"/>
      <c r="BA510" s="311"/>
      <c r="BB510" s="297"/>
      <c r="BC510" s="311"/>
      <c r="BD510" s="311"/>
      <c r="BE510" s="311"/>
      <c r="BF510" s="311"/>
      <c r="BG510" s="312"/>
      <c r="BH510" s="311"/>
      <c r="BI510" s="297"/>
      <c r="BJ510" s="311"/>
      <c r="BK510" s="311"/>
      <c r="BL510" s="311"/>
      <c r="BM510" s="311"/>
      <c r="BN510" s="312"/>
      <c r="BO510" s="311"/>
      <c r="BP510" s="297"/>
      <c r="BQ510" s="311"/>
      <c r="BR510" s="311"/>
      <c r="BS510" s="311"/>
      <c r="BT510" s="311"/>
      <c r="BU510" s="312"/>
      <c r="BV510" s="311"/>
      <c r="BW510" s="297"/>
      <c r="BX510" s="311"/>
      <c r="BY510" s="311"/>
      <c r="BZ510" s="311"/>
      <c r="CA510" s="311"/>
      <c r="CB510" s="312"/>
      <c r="CC510" s="311"/>
      <c r="CD510" s="297"/>
      <c r="CE510" s="311"/>
      <c r="CF510" s="311"/>
      <c r="CG510" s="311"/>
      <c r="CH510" s="311"/>
      <c r="CI510" s="312"/>
      <c r="CJ510" s="311"/>
      <c r="CK510" s="297"/>
      <c r="CL510" s="311"/>
      <c r="CM510" s="311"/>
      <c r="CN510" s="311"/>
      <c r="CO510" s="311"/>
      <c r="CP510" s="312"/>
      <c r="CQ510" s="311"/>
      <c r="CR510" s="297"/>
      <c r="CS510" s="311"/>
      <c r="CT510" s="311"/>
      <c r="CU510" s="311"/>
      <c r="CV510" s="311"/>
      <c r="CW510" s="312"/>
      <c r="CX510" s="311"/>
      <c r="CY510" s="297"/>
      <c r="CZ510" s="311"/>
      <c r="DA510" s="311"/>
      <c r="DB510" s="311"/>
      <c r="DC510" s="311"/>
      <c r="DD510" s="312"/>
      <c r="DE510" s="311"/>
      <c r="DF510" s="297"/>
      <c r="DG510" s="311"/>
      <c r="DH510" s="311"/>
      <c r="DI510" s="311"/>
      <c r="DJ510" s="311"/>
      <c r="DK510" s="312"/>
      <c r="DL510" s="311"/>
      <c r="DM510" s="297"/>
      <c r="DN510" s="311"/>
      <c r="DO510" s="311"/>
      <c r="DP510" s="311"/>
      <c r="DQ510" s="311"/>
      <c r="DR510" s="312"/>
      <c r="DS510" s="311"/>
      <c r="DT510" s="297"/>
      <c r="DU510" s="311"/>
      <c r="DV510" s="311"/>
      <c r="DW510" s="311"/>
      <c r="DX510" s="311"/>
      <c r="DY510" s="312"/>
      <c r="DZ510" s="311"/>
      <c r="EA510" s="297"/>
      <c r="EB510" s="311"/>
      <c r="EC510" s="311"/>
      <c r="ED510" s="311"/>
      <c r="EE510" s="311"/>
      <c r="EF510" s="312"/>
      <c r="EG510" s="311"/>
      <c r="EH510" s="297"/>
      <c r="EI510" s="311"/>
      <c r="EJ510" s="311"/>
      <c r="EK510" s="311"/>
      <c r="EL510" s="311"/>
      <c r="EM510" s="312"/>
      <c r="EN510" s="311"/>
      <c r="EO510" s="297"/>
      <c r="EP510" s="311"/>
      <c r="EQ510" s="311"/>
      <c r="ER510" s="311"/>
      <c r="ES510" s="311"/>
      <c r="ET510" s="312"/>
      <c r="EU510" s="311"/>
      <c r="EV510" s="297"/>
      <c r="EW510" s="311"/>
      <c r="EX510" s="311"/>
      <c r="EY510" s="311"/>
      <c r="EZ510" s="311"/>
      <c r="FA510" s="312"/>
      <c r="FB510" s="311"/>
      <c r="FC510" s="298"/>
    </row>
    <row r="511" spans="1:159" s="205" customFormat="1" ht="39.9" customHeight="1" x14ac:dyDescent="0.25">
      <c r="A511" s="206"/>
      <c r="B511" s="196"/>
      <c r="C511" s="292"/>
      <c r="D511" s="198"/>
      <c r="E511" s="299"/>
      <c r="F511" s="200"/>
      <c r="G511" s="301"/>
      <c r="H511" s="303"/>
      <c r="I511" s="299"/>
      <c r="J511" s="299"/>
      <c r="K511" s="299"/>
      <c r="L511" s="289"/>
      <c r="M511" s="299"/>
      <c r="N511" s="289"/>
      <c r="O511" s="363" t="str">
        <f>IF(P511="","",IF(OR(I511="",J511=""),"",IF(AND(ISNUMBER(FIND("post-", I511)),J511=ProductCode!$I$12),ProductCode!$F$19,IF(AND(ISNUMBER(FIND("pre-", I511)),J511=ProductCode!$I$12),ProductCode!$F$20,IF(ISNUMBER(FIND("post-", I511)),ProductCode!$F$17,ProductCode!$F$18)))))</f>
        <v/>
      </c>
      <c r="P511" s="295" t="str">
        <f t="shared" si="20"/>
        <v/>
      </c>
      <c r="Q511" s="306"/>
      <c r="R511" s="203"/>
      <c r="S511" s="308" t="str">
        <f t="shared" si="21"/>
        <v/>
      </c>
      <c r="T511" s="311"/>
      <c r="U511" s="311"/>
      <c r="V511" s="311"/>
      <c r="W511" s="311"/>
      <c r="X511" s="312"/>
      <c r="Y511" s="311"/>
      <c r="Z511" s="297"/>
      <c r="AA511" s="311"/>
      <c r="AB511" s="311"/>
      <c r="AC511" s="311"/>
      <c r="AD511" s="311"/>
      <c r="AE511" s="312"/>
      <c r="AF511" s="311"/>
      <c r="AG511" s="297"/>
      <c r="AH511" s="311"/>
      <c r="AI511" s="311"/>
      <c r="AJ511" s="311"/>
      <c r="AK511" s="311"/>
      <c r="AL511" s="312"/>
      <c r="AM511" s="311"/>
      <c r="AN511" s="297"/>
      <c r="AO511" s="311"/>
      <c r="AP511" s="311"/>
      <c r="AQ511" s="311"/>
      <c r="AR511" s="311"/>
      <c r="AS511" s="312"/>
      <c r="AT511" s="311"/>
      <c r="AU511" s="297"/>
      <c r="AV511" s="311"/>
      <c r="AW511" s="311"/>
      <c r="AX511" s="311"/>
      <c r="AY511" s="311"/>
      <c r="AZ511" s="312"/>
      <c r="BA511" s="311"/>
      <c r="BB511" s="297"/>
      <c r="BC511" s="311"/>
      <c r="BD511" s="311"/>
      <c r="BE511" s="311"/>
      <c r="BF511" s="311"/>
      <c r="BG511" s="312"/>
      <c r="BH511" s="311"/>
      <c r="BI511" s="297"/>
      <c r="BJ511" s="311"/>
      <c r="BK511" s="311"/>
      <c r="BL511" s="311"/>
      <c r="BM511" s="311"/>
      <c r="BN511" s="312"/>
      <c r="BO511" s="311"/>
      <c r="BP511" s="297"/>
      <c r="BQ511" s="311"/>
      <c r="BR511" s="311"/>
      <c r="BS511" s="311"/>
      <c r="BT511" s="311"/>
      <c r="BU511" s="312"/>
      <c r="BV511" s="311"/>
      <c r="BW511" s="297"/>
      <c r="BX511" s="311"/>
      <c r="BY511" s="311"/>
      <c r="BZ511" s="311"/>
      <c r="CA511" s="311"/>
      <c r="CB511" s="312"/>
      <c r="CC511" s="311"/>
      <c r="CD511" s="297"/>
      <c r="CE511" s="311"/>
      <c r="CF511" s="311"/>
      <c r="CG511" s="311"/>
      <c r="CH511" s="311"/>
      <c r="CI511" s="312"/>
      <c r="CJ511" s="311"/>
      <c r="CK511" s="297"/>
      <c r="CL511" s="311"/>
      <c r="CM511" s="311"/>
      <c r="CN511" s="311"/>
      <c r="CO511" s="311"/>
      <c r="CP511" s="312"/>
      <c r="CQ511" s="311"/>
      <c r="CR511" s="297"/>
      <c r="CS511" s="311"/>
      <c r="CT511" s="311"/>
      <c r="CU511" s="311"/>
      <c r="CV511" s="311"/>
      <c r="CW511" s="312"/>
      <c r="CX511" s="311"/>
      <c r="CY511" s="297"/>
      <c r="CZ511" s="311"/>
      <c r="DA511" s="311"/>
      <c r="DB511" s="311"/>
      <c r="DC511" s="311"/>
      <c r="DD511" s="312"/>
      <c r="DE511" s="311"/>
      <c r="DF511" s="297"/>
      <c r="DG511" s="311"/>
      <c r="DH511" s="311"/>
      <c r="DI511" s="311"/>
      <c r="DJ511" s="311"/>
      <c r="DK511" s="312"/>
      <c r="DL511" s="311"/>
      <c r="DM511" s="297"/>
      <c r="DN511" s="311"/>
      <c r="DO511" s="311"/>
      <c r="DP511" s="311"/>
      <c r="DQ511" s="311"/>
      <c r="DR511" s="312"/>
      <c r="DS511" s="311"/>
      <c r="DT511" s="297"/>
      <c r="DU511" s="311"/>
      <c r="DV511" s="311"/>
      <c r="DW511" s="311"/>
      <c r="DX511" s="311"/>
      <c r="DY511" s="312"/>
      <c r="DZ511" s="311"/>
      <c r="EA511" s="297"/>
      <c r="EB511" s="311"/>
      <c r="EC511" s="311"/>
      <c r="ED511" s="311"/>
      <c r="EE511" s="311"/>
      <c r="EF511" s="312"/>
      <c r="EG511" s="311"/>
      <c r="EH511" s="297"/>
      <c r="EI511" s="311"/>
      <c r="EJ511" s="311"/>
      <c r="EK511" s="311"/>
      <c r="EL511" s="311"/>
      <c r="EM511" s="312"/>
      <c r="EN511" s="311"/>
      <c r="EO511" s="297"/>
      <c r="EP511" s="311"/>
      <c r="EQ511" s="311"/>
      <c r="ER511" s="311"/>
      <c r="ES511" s="311"/>
      <c r="ET511" s="312"/>
      <c r="EU511" s="311"/>
      <c r="EV511" s="297"/>
      <c r="EW511" s="311"/>
      <c r="EX511" s="311"/>
      <c r="EY511" s="311"/>
      <c r="EZ511" s="311"/>
      <c r="FA511" s="312"/>
      <c r="FB511" s="311"/>
      <c r="FC511" s="298"/>
    </row>
    <row r="512" spans="1:159" s="205" customFormat="1" ht="39.9" customHeight="1" x14ac:dyDescent="0.25">
      <c r="A512" s="206"/>
      <c r="B512" s="196"/>
      <c r="C512" s="292"/>
      <c r="D512" s="198"/>
      <c r="E512" s="299"/>
      <c r="F512" s="200"/>
      <c r="G512" s="301"/>
      <c r="H512" s="303"/>
      <c r="I512" s="299"/>
      <c r="J512" s="299"/>
      <c r="K512" s="299"/>
      <c r="L512" s="289"/>
      <c r="M512" s="299"/>
      <c r="N512" s="289"/>
      <c r="O512" s="363" t="str">
        <f>IF(P512="","",IF(OR(I512="",J512=""),"",IF(AND(ISNUMBER(FIND("post-", I512)),J512=ProductCode!$I$12),ProductCode!$F$19,IF(AND(ISNUMBER(FIND("pre-", I512)),J512=ProductCode!$I$12),ProductCode!$F$20,IF(ISNUMBER(FIND("post-", I512)),ProductCode!$F$17,ProductCode!$F$18)))))</f>
        <v/>
      </c>
      <c r="P512" s="295" t="str">
        <f t="shared" si="20"/>
        <v/>
      </c>
      <c r="Q512" s="306"/>
      <c r="R512" s="203"/>
      <c r="S512" s="308" t="str">
        <f t="shared" si="21"/>
        <v/>
      </c>
      <c r="T512" s="311"/>
      <c r="U512" s="311"/>
      <c r="V512" s="311"/>
      <c r="W512" s="311"/>
      <c r="X512" s="312"/>
      <c r="Y512" s="311"/>
      <c r="Z512" s="297"/>
      <c r="AA512" s="311"/>
      <c r="AB512" s="311"/>
      <c r="AC512" s="311"/>
      <c r="AD512" s="311"/>
      <c r="AE512" s="312"/>
      <c r="AF512" s="311"/>
      <c r="AG512" s="297"/>
      <c r="AH512" s="311"/>
      <c r="AI512" s="311"/>
      <c r="AJ512" s="311"/>
      <c r="AK512" s="311"/>
      <c r="AL512" s="312"/>
      <c r="AM512" s="311"/>
      <c r="AN512" s="297"/>
      <c r="AO512" s="311"/>
      <c r="AP512" s="311"/>
      <c r="AQ512" s="311"/>
      <c r="AR512" s="311"/>
      <c r="AS512" s="312"/>
      <c r="AT512" s="311"/>
      <c r="AU512" s="297"/>
      <c r="AV512" s="311"/>
      <c r="AW512" s="311"/>
      <c r="AX512" s="311"/>
      <c r="AY512" s="311"/>
      <c r="AZ512" s="312"/>
      <c r="BA512" s="311"/>
      <c r="BB512" s="297"/>
      <c r="BC512" s="311"/>
      <c r="BD512" s="311"/>
      <c r="BE512" s="311"/>
      <c r="BF512" s="311"/>
      <c r="BG512" s="312"/>
      <c r="BH512" s="311"/>
      <c r="BI512" s="297"/>
      <c r="BJ512" s="311"/>
      <c r="BK512" s="311"/>
      <c r="BL512" s="311"/>
      <c r="BM512" s="311"/>
      <c r="BN512" s="312"/>
      <c r="BO512" s="311"/>
      <c r="BP512" s="297"/>
      <c r="BQ512" s="311"/>
      <c r="BR512" s="311"/>
      <c r="BS512" s="311"/>
      <c r="BT512" s="311"/>
      <c r="BU512" s="312"/>
      <c r="BV512" s="311"/>
      <c r="BW512" s="297"/>
      <c r="BX512" s="311"/>
      <c r="BY512" s="311"/>
      <c r="BZ512" s="311"/>
      <c r="CA512" s="311"/>
      <c r="CB512" s="312"/>
      <c r="CC512" s="311"/>
      <c r="CD512" s="297"/>
      <c r="CE512" s="311"/>
      <c r="CF512" s="311"/>
      <c r="CG512" s="311"/>
      <c r="CH512" s="311"/>
      <c r="CI512" s="312"/>
      <c r="CJ512" s="311"/>
      <c r="CK512" s="297"/>
      <c r="CL512" s="311"/>
      <c r="CM512" s="311"/>
      <c r="CN512" s="311"/>
      <c r="CO512" s="311"/>
      <c r="CP512" s="312"/>
      <c r="CQ512" s="311"/>
      <c r="CR512" s="297"/>
      <c r="CS512" s="311"/>
      <c r="CT512" s="311"/>
      <c r="CU512" s="311"/>
      <c r="CV512" s="311"/>
      <c r="CW512" s="312"/>
      <c r="CX512" s="311"/>
      <c r="CY512" s="297"/>
      <c r="CZ512" s="311"/>
      <c r="DA512" s="311"/>
      <c r="DB512" s="311"/>
      <c r="DC512" s="311"/>
      <c r="DD512" s="312"/>
      <c r="DE512" s="311"/>
      <c r="DF512" s="297"/>
      <c r="DG512" s="311"/>
      <c r="DH512" s="311"/>
      <c r="DI512" s="311"/>
      <c r="DJ512" s="311"/>
      <c r="DK512" s="312"/>
      <c r="DL512" s="311"/>
      <c r="DM512" s="297"/>
      <c r="DN512" s="311"/>
      <c r="DO512" s="311"/>
      <c r="DP512" s="311"/>
      <c r="DQ512" s="311"/>
      <c r="DR512" s="312"/>
      <c r="DS512" s="311"/>
      <c r="DT512" s="297"/>
      <c r="DU512" s="311"/>
      <c r="DV512" s="311"/>
      <c r="DW512" s="311"/>
      <c r="DX512" s="311"/>
      <c r="DY512" s="312"/>
      <c r="DZ512" s="311"/>
      <c r="EA512" s="297"/>
      <c r="EB512" s="311"/>
      <c r="EC512" s="311"/>
      <c r="ED512" s="311"/>
      <c r="EE512" s="311"/>
      <c r="EF512" s="312"/>
      <c r="EG512" s="311"/>
      <c r="EH512" s="297"/>
      <c r="EI512" s="311"/>
      <c r="EJ512" s="311"/>
      <c r="EK512" s="311"/>
      <c r="EL512" s="311"/>
      <c r="EM512" s="312"/>
      <c r="EN512" s="311"/>
      <c r="EO512" s="297"/>
      <c r="EP512" s="311"/>
      <c r="EQ512" s="311"/>
      <c r="ER512" s="311"/>
      <c r="ES512" s="311"/>
      <c r="ET512" s="312"/>
      <c r="EU512" s="311"/>
      <c r="EV512" s="297"/>
      <c r="EW512" s="311"/>
      <c r="EX512" s="311"/>
      <c r="EY512" s="311"/>
      <c r="EZ512" s="311"/>
      <c r="FA512" s="312"/>
      <c r="FB512" s="311"/>
      <c r="FC512" s="298"/>
    </row>
    <row r="513" spans="1:159" s="205" customFormat="1" ht="39.9" customHeight="1" x14ac:dyDescent="0.25">
      <c r="A513" s="206"/>
      <c r="B513" s="196"/>
      <c r="C513" s="292"/>
      <c r="D513" s="198"/>
      <c r="E513" s="299"/>
      <c r="F513" s="200"/>
      <c r="G513" s="301"/>
      <c r="H513" s="303"/>
      <c r="I513" s="299"/>
      <c r="J513" s="299"/>
      <c r="K513" s="299"/>
      <c r="L513" s="289"/>
      <c r="M513" s="299"/>
      <c r="N513" s="289"/>
      <c r="O513" s="363" t="str">
        <f>IF(P513="","",IF(OR(I513="",J513=""),"",IF(AND(ISNUMBER(FIND("post-", I513)),J513=ProductCode!$I$12),ProductCode!$F$19,IF(AND(ISNUMBER(FIND("pre-", I513)),J513=ProductCode!$I$12),ProductCode!$F$20,IF(ISNUMBER(FIND("post-", I513)),ProductCode!$F$17,ProductCode!$F$18)))))</f>
        <v/>
      </c>
      <c r="P513" s="295" t="str">
        <f t="shared" si="20"/>
        <v/>
      </c>
      <c r="Q513" s="306"/>
      <c r="R513" s="203"/>
      <c r="S513" s="308" t="str">
        <f t="shared" si="21"/>
        <v/>
      </c>
      <c r="T513" s="311"/>
      <c r="U513" s="311"/>
      <c r="V513" s="311"/>
      <c r="W513" s="311"/>
      <c r="X513" s="312"/>
      <c r="Y513" s="311"/>
      <c r="Z513" s="297"/>
      <c r="AA513" s="311"/>
      <c r="AB513" s="311"/>
      <c r="AC513" s="311"/>
      <c r="AD513" s="311"/>
      <c r="AE513" s="312"/>
      <c r="AF513" s="311"/>
      <c r="AG513" s="297"/>
      <c r="AH513" s="311"/>
      <c r="AI513" s="311"/>
      <c r="AJ513" s="311"/>
      <c r="AK513" s="311"/>
      <c r="AL513" s="312"/>
      <c r="AM513" s="311"/>
      <c r="AN513" s="297"/>
      <c r="AO513" s="311"/>
      <c r="AP513" s="311"/>
      <c r="AQ513" s="311"/>
      <c r="AR513" s="311"/>
      <c r="AS513" s="312"/>
      <c r="AT513" s="311"/>
      <c r="AU513" s="297"/>
      <c r="AV513" s="311"/>
      <c r="AW513" s="311"/>
      <c r="AX513" s="311"/>
      <c r="AY513" s="311"/>
      <c r="AZ513" s="312"/>
      <c r="BA513" s="311"/>
      <c r="BB513" s="297"/>
      <c r="BC513" s="311"/>
      <c r="BD513" s="311"/>
      <c r="BE513" s="311"/>
      <c r="BF513" s="311"/>
      <c r="BG513" s="312"/>
      <c r="BH513" s="311"/>
      <c r="BI513" s="297"/>
      <c r="BJ513" s="311"/>
      <c r="BK513" s="311"/>
      <c r="BL513" s="311"/>
      <c r="BM513" s="311"/>
      <c r="BN513" s="312"/>
      <c r="BO513" s="311"/>
      <c r="BP513" s="297"/>
      <c r="BQ513" s="311"/>
      <c r="BR513" s="311"/>
      <c r="BS513" s="311"/>
      <c r="BT513" s="311"/>
      <c r="BU513" s="312"/>
      <c r="BV513" s="311"/>
      <c r="BW513" s="297"/>
      <c r="BX513" s="311"/>
      <c r="BY513" s="311"/>
      <c r="BZ513" s="311"/>
      <c r="CA513" s="311"/>
      <c r="CB513" s="312"/>
      <c r="CC513" s="311"/>
      <c r="CD513" s="297"/>
      <c r="CE513" s="311"/>
      <c r="CF513" s="311"/>
      <c r="CG513" s="311"/>
      <c r="CH513" s="311"/>
      <c r="CI513" s="312"/>
      <c r="CJ513" s="311"/>
      <c r="CK513" s="297"/>
      <c r="CL513" s="311"/>
      <c r="CM513" s="311"/>
      <c r="CN513" s="311"/>
      <c r="CO513" s="311"/>
      <c r="CP513" s="312"/>
      <c r="CQ513" s="311"/>
      <c r="CR513" s="297"/>
      <c r="CS513" s="311"/>
      <c r="CT513" s="311"/>
      <c r="CU513" s="311"/>
      <c r="CV513" s="311"/>
      <c r="CW513" s="312"/>
      <c r="CX513" s="311"/>
      <c r="CY513" s="297"/>
      <c r="CZ513" s="311"/>
      <c r="DA513" s="311"/>
      <c r="DB513" s="311"/>
      <c r="DC513" s="311"/>
      <c r="DD513" s="312"/>
      <c r="DE513" s="311"/>
      <c r="DF513" s="297"/>
      <c r="DG513" s="311"/>
      <c r="DH513" s="311"/>
      <c r="DI513" s="311"/>
      <c r="DJ513" s="311"/>
      <c r="DK513" s="312"/>
      <c r="DL513" s="311"/>
      <c r="DM513" s="297"/>
      <c r="DN513" s="311"/>
      <c r="DO513" s="311"/>
      <c r="DP513" s="311"/>
      <c r="DQ513" s="311"/>
      <c r="DR513" s="312"/>
      <c r="DS513" s="311"/>
      <c r="DT513" s="297"/>
      <c r="DU513" s="311"/>
      <c r="DV513" s="311"/>
      <c r="DW513" s="311"/>
      <c r="DX513" s="311"/>
      <c r="DY513" s="312"/>
      <c r="DZ513" s="311"/>
      <c r="EA513" s="297"/>
      <c r="EB513" s="311"/>
      <c r="EC513" s="311"/>
      <c r="ED513" s="311"/>
      <c r="EE513" s="311"/>
      <c r="EF513" s="312"/>
      <c r="EG513" s="311"/>
      <c r="EH513" s="297"/>
      <c r="EI513" s="311"/>
      <c r="EJ513" s="311"/>
      <c r="EK513" s="311"/>
      <c r="EL513" s="311"/>
      <c r="EM513" s="312"/>
      <c r="EN513" s="311"/>
      <c r="EO513" s="297"/>
      <c r="EP513" s="311"/>
      <c r="EQ513" s="311"/>
      <c r="ER513" s="311"/>
      <c r="ES513" s="311"/>
      <c r="ET513" s="312"/>
      <c r="EU513" s="311"/>
      <c r="EV513" s="297"/>
      <c r="EW513" s="311"/>
      <c r="EX513" s="311"/>
      <c r="EY513" s="311"/>
      <c r="EZ513" s="311"/>
      <c r="FA513" s="312"/>
      <c r="FB513" s="311"/>
      <c r="FC513" s="298"/>
    </row>
    <row r="514" spans="1:159" s="205" customFormat="1" ht="39.9" customHeight="1" x14ac:dyDescent="0.25">
      <c r="A514" s="206"/>
      <c r="B514" s="196"/>
      <c r="C514" s="292"/>
      <c r="D514" s="198"/>
      <c r="E514" s="299"/>
      <c r="F514" s="200"/>
      <c r="G514" s="301"/>
      <c r="H514" s="303"/>
      <c r="I514" s="299"/>
      <c r="J514" s="299"/>
      <c r="K514" s="299"/>
      <c r="L514" s="289"/>
      <c r="M514" s="299"/>
      <c r="N514" s="289"/>
      <c r="O514" s="363" t="str">
        <f>IF(P514="","",IF(OR(I514="",J514=""),"",IF(AND(ISNUMBER(FIND("post-", I514)),J514=ProductCode!$I$12),ProductCode!$F$19,IF(AND(ISNUMBER(FIND("pre-", I514)),J514=ProductCode!$I$12),ProductCode!$F$20,IF(ISNUMBER(FIND("post-", I514)),ProductCode!$F$17,ProductCode!$F$18)))))</f>
        <v/>
      </c>
      <c r="P514" s="295" t="str">
        <f t="shared" si="20"/>
        <v/>
      </c>
      <c r="Q514" s="306"/>
      <c r="R514" s="203"/>
      <c r="S514" s="308" t="str">
        <f t="shared" si="21"/>
        <v/>
      </c>
      <c r="T514" s="311"/>
      <c r="U514" s="311"/>
      <c r="V514" s="311"/>
      <c r="W514" s="311"/>
      <c r="X514" s="312"/>
      <c r="Y514" s="311"/>
      <c r="Z514" s="297"/>
      <c r="AA514" s="311"/>
      <c r="AB514" s="311"/>
      <c r="AC514" s="311"/>
      <c r="AD514" s="311"/>
      <c r="AE514" s="312"/>
      <c r="AF514" s="311"/>
      <c r="AG514" s="297"/>
      <c r="AH514" s="311"/>
      <c r="AI514" s="311"/>
      <c r="AJ514" s="311"/>
      <c r="AK514" s="311"/>
      <c r="AL514" s="312"/>
      <c r="AM514" s="311"/>
      <c r="AN514" s="297"/>
      <c r="AO514" s="311"/>
      <c r="AP514" s="311"/>
      <c r="AQ514" s="311"/>
      <c r="AR514" s="311"/>
      <c r="AS514" s="312"/>
      <c r="AT514" s="311"/>
      <c r="AU514" s="297"/>
      <c r="AV514" s="311"/>
      <c r="AW514" s="311"/>
      <c r="AX514" s="311"/>
      <c r="AY514" s="311"/>
      <c r="AZ514" s="312"/>
      <c r="BA514" s="311"/>
      <c r="BB514" s="297"/>
      <c r="BC514" s="311"/>
      <c r="BD514" s="311"/>
      <c r="BE514" s="311"/>
      <c r="BF514" s="311"/>
      <c r="BG514" s="312"/>
      <c r="BH514" s="311"/>
      <c r="BI514" s="297"/>
      <c r="BJ514" s="311"/>
      <c r="BK514" s="311"/>
      <c r="BL514" s="311"/>
      <c r="BM514" s="311"/>
      <c r="BN514" s="312"/>
      <c r="BO514" s="311"/>
      <c r="BP514" s="297"/>
      <c r="BQ514" s="311"/>
      <c r="BR514" s="311"/>
      <c r="BS514" s="311"/>
      <c r="BT514" s="311"/>
      <c r="BU514" s="312"/>
      <c r="BV514" s="311"/>
      <c r="BW514" s="297"/>
      <c r="BX514" s="311"/>
      <c r="BY514" s="311"/>
      <c r="BZ514" s="311"/>
      <c r="CA514" s="311"/>
      <c r="CB514" s="312"/>
      <c r="CC514" s="311"/>
      <c r="CD514" s="297"/>
      <c r="CE514" s="311"/>
      <c r="CF514" s="311"/>
      <c r="CG514" s="311"/>
      <c r="CH514" s="311"/>
      <c r="CI514" s="312"/>
      <c r="CJ514" s="311"/>
      <c r="CK514" s="297"/>
      <c r="CL514" s="311"/>
      <c r="CM514" s="311"/>
      <c r="CN514" s="311"/>
      <c r="CO514" s="311"/>
      <c r="CP514" s="312"/>
      <c r="CQ514" s="311"/>
      <c r="CR514" s="297"/>
      <c r="CS514" s="311"/>
      <c r="CT514" s="311"/>
      <c r="CU514" s="311"/>
      <c r="CV514" s="311"/>
      <c r="CW514" s="312"/>
      <c r="CX514" s="311"/>
      <c r="CY514" s="297"/>
      <c r="CZ514" s="311"/>
      <c r="DA514" s="311"/>
      <c r="DB514" s="311"/>
      <c r="DC514" s="311"/>
      <c r="DD514" s="312"/>
      <c r="DE514" s="311"/>
      <c r="DF514" s="297"/>
      <c r="DG514" s="311"/>
      <c r="DH514" s="311"/>
      <c r="DI514" s="311"/>
      <c r="DJ514" s="311"/>
      <c r="DK514" s="312"/>
      <c r="DL514" s="311"/>
      <c r="DM514" s="297"/>
      <c r="DN514" s="311"/>
      <c r="DO514" s="311"/>
      <c r="DP514" s="311"/>
      <c r="DQ514" s="311"/>
      <c r="DR514" s="312"/>
      <c r="DS514" s="311"/>
      <c r="DT514" s="297"/>
      <c r="DU514" s="311"/>
      <c r="DV514" s="311"/>
      <c r="DW514" s="311"/>
      <c r="DX514" s="311"/>
      <c r="DY514" s="312"/>
      <c r="DZ514" s="311"/>
      <c r="EA514" s="297"/>
      <c r="EB514" s="311"/>
      <c r="EC514" s="311"/>
      <c r="ED514" s="311"/>
      <c r="EE514" s="311"/>
      <c r="EF514" s="312"/>
      <c r="EG514" s="311"/>
      <c r="EH514" s="297"/>
      <c r="EI514" s="311"/>
      <c r="EJ514" s="311"/>
      <c r="EK514" s="311"/>
      <c r="EL514" s="311"/>
      <c r="EM514" s="312"/>
      <c r="EN514" s="311"/>
      <c r="EO514" s="297"/>
      <c r="EP514" s="311"/>
      <c r="EQ514" s="311"/>
      <c r="ER514" s="311"/>
      <c r="ES514" s="311"/>
      <c r="ET514" s="312"/>
      <c r="EU514" s="311"/>
      <c r="EV514" s="297"/>
      <c r="EW514" s="311"/>
      <c r="EX514" s="311"/>
      <c r="EY514" s="311"/>
      <c r="EZ514" s="311"/>
      <c r="FA514" s="312"/>
      <c r="FB514" s="311"/>
      <c r="FC514" s="298"/>
    </row>
    <row r="515" spans="1:159" s="205" customFormat="1" ht="39.9" customHeight="1" x14ac:dyDescent="0.25">
      <c r="A515" s="206"/>
      <c r="B515" s="196"/>
      <c r="C515" s="292"/>
      <c r="D515" s="198"/>
      <c r="E515" s="299"/>
      <c r="F515" s="200"/>
      <c r="G515" s="301"/>
      <c r="H515" s="303"/>
      <c r="I515" s="299"/>
      <c r="J515" s="299"/>
      <c r="K515" s="299"/>
      <c r="L515" s="289"/>
      <c r="M515" s="299"/>
      <c r="N515" s="289"/>
      <c r="O515" s="363" t="str">
        <f>IF(P515="","",IF(OR(I515="",J515=""),"",IF(AND(ISNUMBER(FIND("post-", I515)),J515=ProductCode!$I$12),ProductCode!$F$19,IF(AND(ISNUMBER(FIND("pre-", I515)),J515=ProductCode!$I$12),ProductCode!$F$20,IF(ISNUMBER(FIND("post-", I515)),ProductCode!$F$17,ProductCode!$F$18)))))</f>
        <v/>
      </c>
      <c r="P515" s="295" t="str">
        <f t="shared" si="20"/>
        <v/>
      </c>
      <c r="Q515" s="306"/>
      <c r="R515" s="203"/>
      <c r="S515" s="308" t="str">
        <f t="shared" si="21"/>
        <v/>
      </c>
      <c r="T515" s="311"/>
      <c r="U515" s="311"/>
      <c r="V515" s="311"/>
      <c r="W515" s="311"/>
      <c r="X515" s="312"/>
      <c r="Y515" s="311"/>
      <c r="Z515" s="297"/>
      <c r="AA515" s="311"/>
      <c r="AB515" s="311"/>
      <c r="AC515" s="311"/>
      <c r="AD515" s="311"/>
      <c r="AE515" s="312"/>
      <c r="AF515" s="311"/>
      <c r="AG515" s="297"/>
      <c r="AH515" s="311"/>
      <c r="AI515" s="311"/>
      <c r="AJ515" s="311"/>
      <c r="AK515" s="311"/>
      <c r="AL515" s="312"/>
      <c r="AM515" s="311"/>
      <c r="AN515" s="297"/>
      <c r="AO515" s="311"/>
      <c r="AP515" s="311"/>
      <c r="AQ515" s="311"/>
      <c r="AR515" s="311"/>
      <c r="AS515" s="312"/>
      <c r="AT515" s="311"/>
      <c r="AU515" s="297"/>
      <c r="AV515" s="311"/>
      <c r="AW515" s="311"/>
      <c r="AX515" s="311"/>
      <c r="AY515" s="311"/>
      <c r="AZ515" s="312"/>
      <c r="BA515" s="311"/>
      <c r="BB515" s="297"/>
      <c r="BC515" s="311"/>
      <c r="BD515" s="311"/>
      <c r="BE515" s="311"/>
      <c r="BF515" s="311"/>
      <c r="BG515" s="312"/>
      <c r="BH515" s="311"/>
      <c r="BI515" s="297"/>
      <c r="BJ515" s="311"/>
      <c r="BK515" s="311"/>
      <c r="BL515" s="311"/>
      <c r="BM515" s="311"/>
      <c r="BN515" s="312"/>
      <c r="BO515" s="311"/>
      <c r="BP515" s="297"/>
      <c r="BQ515" s="311"/>
      <c r="BR515" s="311"/>
      <c r="BS515" s="311"/>
      <c r="BT515" s="311"/>
      <c r="BU515" s="312"/>
      <c r="BV515" s="311"/>
      <c r="BW515" s="297"/>
      <c r="BX515" s="311"/>
      <c r="BY515" s="311"/>
      <c r="BZ515" s="311"/>
      <c r="CA515" s="311"/>
      <c r="CB515" s="312"/>
      <c r="CC515" s="311"/>
      <c r="CD515" s="297"/>
      <c r="CE515" s="311"/>
      <c r="CF515" s="311"/>
      <c r="CG515" s="311"/>
      <c r="CH515" s="311"/>
      <c r="CI515" s="312"/>
      <c r="CJ515" s="311"/>
      <c r="CK515" s="297"/>
      <c r="CL515" s="311"/>
      <c r="CM515" s="311"/>
      <c r="CN515" s="311"/>
      <c r="CO515" s="311"/>
      <c r="CP515" s="312"/>
      <c r="CQ515" s="311"/>
      <c r="CR515" s="297"/>
      <c r="CS515" s="311"/>
      <c r="CT515" s="311"/>
      <c r="CU515" s="311"/>
      <c r="CV515" s="311"/>
      <c r="CW515" s="312"/>
      <c r="CX515" s="311"/>
      <c r="CY515" s="297"/>
      <c r="CZ515" s="311"/>
      <c r="DA515" s="311"/>
      <c r="DB515" s="311"/>
      <c r="DC515" s="311"/>
      <c r="DD515" s="312"/>
      <c r="DE515" s="311"/>
      <c r="DF515" s="297"/>
      <c r="DG515" s="311"/>
      <c r="DH515" s="311"/>
      <c r="DI515" s="311"/>
      <c r="DJ515" s="311"/>
      <c r="DK515" s="312"/>
      <c r="DL515" s="311"/>
      <c r="DM515" s="297"/>
      <c r="DN515" s="311"/>
      <c r="DO515" s="311"/>
      <c r="DP515" s="311"/>
      <c r="DQ515" s="311"/>
      <c r="DR515" s="312"/>
      <c r="DS515" s="311"/>
      <c r="DT515" s="297"/>
      <c r="DU515" s="311"/>
      <c r="DV515" s="311"/>
      <c r="DW515" s="311"/>
      <c r="DX515" s="311"/>
      <c r="DY515" s="312"/>
      <c r="DZ515" s="311"/>
      <c r="EA515" s="297"/>
      <c r="EB515" s="311"/>
      <c r="EC515" s="311"/>
      <c r="ED515" s="311"/>
      <c r="EE515" s="311"/>
      <c r="EF515" s="312"/>
      <c r="EG515" s="311"/>
      <c r="EH515" s="297"/>
      <c r="EI515" s="311"/>
      <c r="EJ515" s="311"/>
      <c r="EK515" s="311"/>
      <c r="EL515" s="311"/>
      <c r="EM515" s="312"/>
      <c r="EN515" s="311"/>
      <c r="EO515" s="297"/>
      <c r="EP515" s="311"/>
      <c r="EQ515" s="311"/>
      <c r="ER515" s="311"/>
      <c r="ES515" s="311"/>
      <c r="ET515" s="312"/>
      <c r="EU515" s="311"/>
      <c r="EV515" s="297"/>
      <c r="EW515" s="311"/>
      <c r="EX515" s="311"/>
      <c r="EY515" s="311"/>
      <c r="EZ515" s="311"/>
      <c r="FA515" s="312"/>
      <c r="FB515" s="311"/>
      <c r="FC515" s="298"/>
    </row>
    <row r="516" spans="1:159" s="205" customFormat="1" ht="39.9" customHeight="1" x14ac:dyDescent="0.25">
      <c r="A516" s="206"/>
      <c r="B516" s="196"/>
      <c r="C516" s="292"/>
      <c r="D516" s="198"/>
      <c r="E516" s="299"/>
      <c r="F516" s="200"/>
      <c r="G516" s="301"/>
      <c r="H516" s="303"/>
      <c r="I516" s="299"/>
      <c r="J516" s="299"/>
      <c r="K516" s="299"/>
      <c r="L516" s="289"/>
      <c r="M516" s="299"/>
      <c r="N516" s="289"/>
      <c r="O516" s="363" t="str">
        <f>IF(P516="","",IF(OR(I516="",J516=""),"",IF(AND(ISNUMBER(FIND("post-", I516)),J516=ProductCode!$I$12),ProductCode!$F$19,IF(AND(ISNUMBER(FIND("pre-", I516)),J516=ProductCode!$I$12),ProductCode!$F$20,IF(ISNUMBER(FIND("post-", I516)),ProductCode!$F$17,ProductCode!$F$18)))))</f>
        <v/>
      </c>
      <c r="P516" s="295" t="str">
        <f t="shared" si="20"/>
        <v/>
      </c>
      <c r="Q516" s="306"/>
      <c r="R516" s="203"/>
      <c r="S516" s="308" t="str">
        <f t="shared" si="21"/>
        <v/>
      </c>
      <c r="T516" s="311"/>
      <c r="U516" s="311"/>
      <c r="V516" s="311"/>
      <c r="W516" s="311"/>
      <c r="X516" s="312"/>
      <c r="Y516" s="311"/>
      <c r="Z516" s="297"/>
      <c r="AA516" s="311"/>
      <c r="AB516" s="311"/>
      <c r="AC516" s="311"/>
      <c r="AD516" s="311"/>
      <c r="AE516" s="312"/>
      <c r="AF516" s="311"/>
      <c r="AG516" s="297"/>
      <c r="AH516" s="311"/>
      <c r="AI516" s="311"/>
      <c r="AJ516" s="311"/>
      <c r="AK516" s="311"/>
      <c r="AL516" s="312"/>
      <c r="AM516" s="311"/>
      <c r="AN516" s="297"/>
      <c r="AO516" s="311"/>
      <c r="AP516" s="311"/>
      <c r="AQ516" s="311"/>
      <c r="AR516" s="311"/>
      <c r="AS516" s="312"/>
      <c r="AT516" s="311"/>
      <c r="AU516" s="297"/>
      <c r="AV516" s="311"/>
      <c r="AW516" s="311"/>
      <c r="AX516" s="311"/>
      <c r="AY516" s="311"/>
      <c r="AZ516" s="312"/>
      <c r="BA516" s="311"/>
      <c r="BB516" s="297"/>
      <c r="BC516" s="311"/>
      <c r="BD516" s="311"/>
      <c r="BE516" s="311"/>
      <c r="BF516" s="311"/>
      <c r="BG516" s="312"/>
      <c r="BH516" s="311"/>
      <c r="BI516" s="297"/>
      <c r="BJ516" s="311"/>
      <c r="BK516" s="311"/>
      <c r="BL516" s="311"/>
      <c r="BM516" s="311"/>
      <c r="BN516" s="312"/>
      <c r="BO516" s="311"/>
      <c r="BP516" s="297"/>
      <c r="BQ516" s="311"/>
      <c r="BR516" s="311"/>
      <c r="BS516" s="311"/>
      <c r="BT516" s="311"/>
      <c r="BU516" s="312"/>
      <c r="BV516" s="311"/>
      <c r="BW516" s="297"/>
      <c r="BX516" s="311"/>
      <c r="BY516" s="311"/>
      <c r="BZ516" s="311"/>
      <c r="CA516" s="311"/>
      <c r="CB516" s="312"/>
      <c r="CC516" s="311"/>
      <c r="CD516" s="297"/>
      <c r="CE516" s="311"/>
      <c r="CF516" s="311"/>
      <c r="CG516" s="311"/>
      <c r="CH516" s="311"/>
      <c r="CI516" s="312"/>
      <c r="CJ516" s="311"/>
      <c r="CK516" s="297"/>
      <c r="CL516" s="311"/>
      <c r="CM516" s="311"/>
      <c r="CN516" s="311"/>
      <c r="CO516" s="311"/>
      <c r="CP516" s="312"/>
      <c r="CQ516" s="311"/>
      <c r="CR516" s="297"/>
      <c r="CS516" s="311"/>
      <c r="CT516" s="311"/>
      <c r="CU516" s="311"/>
      <c r="CV516" s="311"/>
      <c r="CW516" s="312"/>
      <c r="CX516" s="311"/>
      <c r="CY516" s="297"/>
      <c r="CZ516" s="311"/>
      <c r="DA516" s="311"/>
      <c r="DB516" s="311"/>
      <c r="DC516" s="311"/>
      <c r="DD516" s="312"/>
      <c r="DE516" s="311"/>
      <c r="DF516" s="297"/>
      <c r="DG516" s="311"/>
      <c r="DH516" s="311"/>
      <c r="DI516" s="311"/>
      <c r="DJ516" s="311"/>
      <c r="DK516" s="312"/>
      <c r="DL516" s="311"/>
      <c r="DM516" s="297"/>
      <c r="DN516" s="311"/>
      <c r="DO516" s="311"/>
      <c r="DP516" s="311"/>
      <c r="DQ516" s="311"/>
      <c r="DR516" s="312"/>
      <c r="DS516" s="311"/>
      <c r="DT516" s="297"/>
      <c r="DU516" s="311"/>
      <c r="DV516" s="311"/>
      <c r="DW516" s="311"/>
      <c r="DX516" s="311"/>
      <c r="DY516" s="312"/>
      <c r="DZ516" s="311"/>
      <c r="EA516" s="297"/>
      <c r="EB516" s="311"/>
      <c r="EC516" s="311"/>
      <c r="ED516" s="311"/>
      <c r="EE516" s="311"/>
      <c r="EF516" s="312"/>
      <c r="EG516" s="311"/>
      <c r="EH516" s="297"/>
      <c r="EI516" s="311"/>
      <c r="EJ516" s="311"/>
      <c r="EK516" s="311"/>
      <c r="EL516" s="311"/>
      <c r="EM516" s="312"/>
      <c r="EN516" s="311"/>
      <c r="EO516" s="297"/>
      <c r="EP516" s="311"/>
      <c r="EQ516" s="311"/>
      <c r="ER516" s="311"/>
      <c r="ES516" s="311"/>
      <c r="ET516" s="312"/>
      <c r="EU516" s="311"/>
      <c r="EV516" s="297"/>
      <c r="EW516" s="311"/>
      <c r="EX516" s="311"/>
      <c r="EY516" s="311"/>
      <c r="EZ516" s="311"/>
      <c r="FA516" s="312"/>
      <c r="FB516" s="311"/>
      <c r="FC516" s="298"/>
    </row>
    <row r="517" spans="1:159" s="205" customFormat="1" ht="39.9" customHeight="1" x14ac:dyDescent="0.25">
      <c r="A517" s="206"/>
      <c r="B517" s="196"/>
      <c r="C517" s="292"/>
      <c r="D517" s="198"/>
      <c r="E517" s="299"/>
      <c r="F517" s="200"/>
      <c r="G517" s="301"/>
      <c r="H517" s="303"/>
      <c r="I517" s="299"/>
      <c r="J517" s="299"/>
      <c r="K517" s="299"/>
      <c r="L517" s="289"/>
      <c r="M517" s="299"/>
      <c r="N517" s="289"/>
      <c r="O517" s="363" t="str">
        <f>IF(P517="","",IF(OR(I517="",J517=""),"",IF(AND(ISNUMBER(FIND("post-", I517)),J517=ProductCode!$I$12),ProductCode!$F$19,IF(AND(ISNUMBER(FIND("pre-", I517)),J517=ProductCode!$I$12),ProductCode!$F$20,IF(ISNUMBER(FIND("post-", I517)),ProductCode!$F$17,ProductCode!$F$18)))))</f>
        <v/>
      </c>
      <c r="P517" s="295" t="str">
        <f t="shared" si="20"/>
        <v/>
      </c>
      <c r="Q517" s="306"/>
      <c r="R517" s="203"/>
      <c r="S517" s="308" t="str">
        <f t="shared" si="21"/>
        <v/>
      </c>
      <c r="T517" s="311"/>
      <c r="U517" s="311"/>
      <c r="V517" s="311"/>
      <c r="W517" s="311"/>
      <c r="X517" s="312"/>
      <c r="Y517" s="311"/>
      <c r="Z517" s="297"/>
      <c r="AA517" s="311"/>
      <c r="AB517" s="311"/>
      <c r="AC517" s="311"/>
      <c r="AD517" s="311"/>
      <c r="AE517" s="312"/>
      <c r="AF517" s="311"/>
      <c r="AG517" s="297"/>
      <c r="AH517" s="311"/>
      <c r="AI517" s="311"/>
      <c r="AJ517" s="311"/>
      <c r="AK517" s="311"/>
      <c r="AL517" s="312"/>
      <c r="AM517" s="311"/>
      <c r="AN517" s="297"/>
      <c r="AO517" s="311"/>
      <c r="AP517" s="311"/>
      <c r="AQ517" s="311"/>
      <c r="AR517" s="311"/>
      <c r="AS517" s="312"/>
      <c r="AT517" s="311"/>
      <c r="AU517" s="297"/>
      <c r="AV517" s="311"/>
      <c r="AW517" s="311"/>
      <c r="AX517" s="311"/>
      <c r="AY517" s="311"/>
      <c r="AZ517" s="312"/>
      <c r="BA517" s="311"/>
      <c r="BB517" s="297"/>
      <c r="BC517" s="311"/>
      <c r="BD517" s="311"/>
      <c r="BE517" s="311"/>
      <c r="BF517" s="311"/>
      <c r="BG517" s="312"/>
      <c r="BH517" s="311"/>
      <c r="BI517" s="297"/>
      <c r="BJ517" s="311"/>
      <c r="BK517" s="311"/>
      <c r="BL517" s="311"/>
      <c r="BM517" s="311"/>
      <c r="BN517" s="312"/>
      <c r="BO517" s="311"/>
      <c r="BP517" s="297"/>
      <c r="BQ517" s="311"/>
      <c r="BR517" s="311"/>
      <c r="BS517" s="311"/>
      <c r="BT517" s="311"/>
      <c r="BU517" s="312"/>
      <c r="BV517" s="311"/>
      <c r="BW517" s="297"/>
      <c r="BX517" s="311"/>
      <c r="BY517" s="311"/>
      <c r="BZ517" s="311"/>
      <c r="CA517" s="311"/>
      <c r="CB517" s="312"/>
      <c r="CC517" s="311"/>
      <c r="CD517" s="297"/>
      <c r="CE517" s="311"/>
      <c r="CF517" s="311"/>
      <c r="CG517" s="311"/>
      <c r="CH517" s="311"/>
      <c r="CI517" s="312"/>
      <c r="CJ517" s="311"/>
      <c r="CK517" s="297"/>
      <c r="CL517" s="311"/>
      <c r="CM517" s="311"/>
      <c r="CN517" s="311"/>
      <c r="CO517" s="311"/>
      <c r="CP517" s="312"/>
      <c r="CQ517" s="311"/>
      <c r="CR517" s="297"/>
      <c r="CS517" s="311"/>
      <c r="CT517" s="311"/>
      <c r="CU517" s="311"/>
      <c r="CV517" s="311"/>
      <c r="CW517" s="312"/>
      <c r="CX517" s="311"/>
      <c r="CY517" s="297"/>
      <c r="CZ517" s="311"/>
      <c r="DA517" s="311"/>
      <c r="DB517" s="311"/>
      <c r="DC517" s="311"/>
      <c r="DD517" s="312"/>
      <c r="DE517" s="311"/>
      <c r="DF517" s="297"/>
      <c r="DG517" s="311"/>
      <c r="DH517" s="311"/>
      <c r="DI517" s="311"/>
      <c r="DJ517" s="311"/>
      <c r="DK517" s="312"/>
      <c r="DL517" s="311"/>
      <c r="DM517" s="297"/>
      <c r="DN517" s="311"/>
      <c r="DO517" s="311"/>
      <c r="DP517" s="311"/>
      <c r="DQ517" s="311"/>
      <c r="DR517" s="312"/>
      <c r="DS517" s="311"/>
      <c r="DT517" s="297"/>
      <c r="DU517" s="311"/>
      <c r="DV517" s="311"/>
      <c r="DW517" s="311"/>
      <c r="DX517" s="311"/>
      <c r="DY517" s="312"/>
      <c r="DZ517" s="311"/>
      <c r="EA517" s="297"/>
      <c r="EB517" s="311"/>
      <c r="EC517" s="311"/>
      <c r="ED517" s="311"/>
      <c r="EE517" s="311"/>
      <c r="EF517" s="312"/>
      <c r="EG517" s="311"/>
      <c r="EH517" s="297"/>
      <c r="EI517" s="311"/>
      <c r="EJ517" s="311"/>
      <c r="EK517" s="311"/>
      <c r="EL517" s="311"/>
      <c r="EM517" s="312"/>
      <c r="EN517" s="311"/>
      <c r="EO517" s="297"/>
      <c r="EP517" s="311"/>
      <c r="EQ517" s="311"/>
      <c r="ER517" s="311"/>
      <c r="ES517" s="311"/>
      <c r="ET517" s="312"/>
      <c r="EU517" s="311"/>
      <c r="EV517" s="297"/>
      <c r="EW517" s="311"/>
      <c r="EX517" s="311"/>
      <c r="EY517" s="311"/>
      <c r="EZ517" s="311"/>
      <c r="FA517" s="312"/>
      <c r="FB517" s="311"/>
      <c r="FC517" s="298"/>
    </row>
    <row r="518" spans="1:159" s="205" customFormat="1" ht="39.9" customHeight="1" x14ac:dyDescent="0.25">
      <c r="A518" s="206"/>
      <c r="B518" s="196"/>
      <c r="C518" s="292"/>
      <c r="D518" s="198"/>
      <c r="E518" s="299"/>
      <c r="F518" s="200"/>
      <c r="G518" s="301"/>
      <c r="H518" s="303"/>
      <c r="I518" s="299"/>
      <c r="J518" s="299"/>
      <c r="K518" s="299"/>
      <c r="L518" s="289"/>
      <c r="M518" s="299"/>
      <c r="N518" s="289"/>
      <c r="O518" s="363" t="str">
        <f>IF(P518="","",IF(OR(I518="",J518=""),"",IF(AND(ISNUMBER(FIND("post-", I518)),J518=ProductCode!$I$12),ProductCode!$F$19,IF(AND(ISNUMBER(FIND("pre-", I518)),J518=ProductCode!$I$12),ProductCode!$F$20,IF(ISNUMBER(FIND("post-", I518)),ProductCode!$F$17,ProductCode!$F$18)))))</f>
        <v/>
      </c>
      <c r="P518" s="295" t="str">
        <f t="shared" si="20"/>
        <v/>
      </c>
      <c r="Q518" s="306"/>
      <c r="R518" s="203"/>
      <c r="S518" s="308" t="str">
        <f t="shared" si="21"/>
        <v/>
      </c>
      <c r="T518" s="311"/>
      <c r="U518" s="311"/>
      <c r="V518" s="311"/>
      <c r="W518" s="311"/>
      <c r="X518" s="312"/>
      <c r="Y518" s="311"/>
      <c r="Z518" s="297"/>
      <c r="AA518" s="311"/>
      <c r="AB518" s="311"/>
      <c r="AC518" s="311"/>
      <c r="AD518" s="311"/>
      <c r="AE518" s="312"/>
      <c r="AF518" s="311"/>
      <c r="AG518" s="297"/>
      <c r="AH518" s="311"/>
      <c r="AI518" s="311"/>
      <c r="AJ518" s="311"/>
      <c r="AK518" s="311"/>
      <c r="AL518" s="312"/>
      <c r="AM518" s="311"/>
      <c r="AN518" s="297"/>
      <c r="AO518" s="311"/>
      <c r="AP518" s="311"/>
      <c r="AQ518" s="311"/>
      <c r="AR518" s="311"/>
      <c r="AS518" s="312"/>
      <c r="AT518" s="311"/>
      <c r="AU518" s="297"/>
      <c r="AV518" s="311"/>
      <c r="AW518" s="311"/>
      <c r="AX518" s="311"/>
      <c r="AY518" s="311"/>
      <c r="AZ518" s="312"/>
      <c r="BA518" s="311"/>
      <c r="BB518" s="297"/>
      <c r="BC518" s="311"/>
      <c r="BD518" s="311"/>
      <c r="BE518" s="311"/>
      <c r="BF518" s="311"/>
      <c r="BG518" s="312"/>
      <c r="BH518" s="311"/>
      <c r="BI518" s="297"/>
      <c r="BJ518" s="311"/>
      <c r="BK518" s="311"/>
      <c r="BL518" s="311"/>
      <c r="BM518" s="311"/>
      <c r="BN518" s="312"/>
      <c r="BO518" s="311"/>
      <c r="BP518" s="297"/>
      <c r="BQ518" s="311"/>
      <c r="BR518" s="311"/>
      <c r="BS518" s="311"/>
      <c r="BT518" s="311"/>
      <c r="BU518" s="312"/>
      <c r="BV518" s="311"/>
      <c r="BW518" s="297"/>
      <c r="BX518" s="311"/>
      <c r="BY518" s="311"/>
      <c r="BZ518" s="311"/>
      <c r="CA518" s="311"/>
      <c r="CB518" s="312"/>
      <c r="CC518" s="311"/>
      <c r="CD518" s="297"/>
      <c r="CE518" s="311"/>
      <c r="CF518" s="311"/>
      <c r="CG518" s="311"/>
      <c r="CH518" s="311"/>
      <c r="CI518" s="312"/>
      <c r="CJ518" s="311"/>
      <c r="CK518" s="297"/>
      <c r="CL518" s="311"/>
      <c r="CM518" s="311"/>
      <c r="CN518" s="311"/>
      <c r="CO518" s="311"/>
      <c r="CP518" s="312"/>
      <c r="CQ518" s="311"/>
      <c r="CR518" s="297"/>
      <c r="CS518" s="311"/>
      <c r="CT518" s="311"/>
      <c r="CU518" s="311"/>
      <c r="CV518" s="311"/>
      <c r="CW518" s="312"/>
      <c r="CX518" s="311"/>
      <c r="CY518" s="297"/>
      <c r="CZ518" s="311"/>
      <c r="DA518" s="311"/>
      <c r="DB518" s="311"/>
      <c r="DC518" s="311"/>
      <c r="DD518" s="312"/>
      <c r="DE518" s="311"/>
      <c r="DF518" s="297"/>
      <c r="DG518" s="311"/>
      <c r="DH518" s="311"/>
      <c r="DI518" s="311"/>
      <c r="DJ518" s="311"/>
      <c r="DK518" s="312"/>
      <c r="DL518" s="311"/>
      <c r="DM518" s="297"/>
      <c r="DN518" s="311"/>
      <c r="DO518" s="311"/>
      <c r="DP518" s="311"/>
      <c r="DQ518" s="311"/>
      <c r="DR518" s="312"/>
      <c r="DS518" s="311"/>
      <c r="DT518" s="297"/>
      <c r="DU518" s="311"/>
      <c r="DV518" s="311"/>
      <c r="DW518" s="311"/>
      <c r="DX518" s="311"/>
      <c r="DY518" s="312"/>
      <c r="DZ518" s="311"/>
      <c r="EA518" s="297"/>
      <c r="EB518" s="311"/>
      <c r="EC518" s="311"/>
      <c r="ED518" s="311"/>
      <c r="EE518" s="311"/>
      <c r="EF518" s="312"/>
      <c r="EG518" s="311"/>
      <c r="EH518" s="297"/>
      <c r="EI518" s="311"/>
      <c r="EJ518" s="311"/>
      <c r="EK518" s="311"/>
      <c r="EL518" s="311"/>
      <c r="EM518" s="312"/>
      <c r="EN518" s="311"/>
      <c r="EO518" s="297"/>
      <c r="EP518" s="311"/>
      <c r="EQ518" s="311"/>
      <c r="ER518" s="311"/>
      <c r="ES518" s="311"/>
      <c r="ET518" s="312"/>
      <c r="EU518" s="311"/>
      <c r="EV518" s="297"/>
      <c r="EW518" s="311"/>
      <c r="EX518" s="311"/>
      <c r="EY518" s="311"/>
      <c r="EZ518" s="311"/>
      <c r="FA518" s="312"/>
      <c r="FB518" s="311"/>
      <c r="FC518" s="298"/>
    </row>
    <row r="519" spans="1:159" s="205" customFormat="1" ht="39.9" customHeight="1" x14ac:dyDescent="0.25">
      <c r="A519" s="206"/>
      <c r="B519" s="196"/>
      <c r="C519" s="292"/>
      <c r="D519" s="198"/>
      <c r="E519" s="299"/>
      <c r="F519" s="200"/>
      <c r="G519" s="301"/>
      <c r="H519" s="303"/>
      <c r="I519" s="299"/>
      <c r="J519" s="299"/>
      <c r="K519" s="299"/>
      <c r="L519" s="289"/>
      <c r="M519" s="299"/>
      <c r="N519" s="289"/>
      <c r="O519" s="363" t="str">
        <f>IF(P519="","",IF(OR(I519="",J519=""),"",IF(AND(ISNUMBER(FIND("post-", I519)),J519=ProductCode!$I$12),ProductCode!$F$19,IF(AND(ISNUMBER(FIND("pre-", I519)),J519=ProductCode!$I$12),ProductCode!$F$20,IF(ISNUMBER(FIND("post-", I519)),ProductCode!$F$17,ProductCode!$F$18)))))</f>
        <v/>
      </c>
      <c r="P519" s="295" t="str">
        <f t="shared" si="20"/>
        <v/>
      </c>
      <c r="Q519" s="306"/>
      <c r="R519" s="203"/>
      <c r="S519" s="308" t="str">
        <f t="shared" si="21"/>
        <v/>
      </c>
      <c r="T519" s="311"/>
      <c r="U519" s="311"/>
      <c r="V519" s="311"/>
      <c r="W519" s="311"/>
      <c r="X519" s="312"/>
      <c r="Y519" s="311"/>
      <c r="Z519" s="297"/>
      <c r="AA519" s="311"/>
      <c r="AB519" s="311"/>
      <c r="AC519" s="311"/>
      <c r="AD519" s="311"/>
      <c r="AE519" s="312"/>
      <c r="AF519" s="311"/>
      <c r="AG519" s="297"/>
      <c r="AH519" s="311"/>
      <c r="AI519" s="311"/>
      <c r="AJ519" s="311"/>
      <c r="AK519" s="311"/>
      <c r="AL519" s="312"/>
      <c r="AM519" s="311"/>
      <c r="AN519" s="297"/>
      <c r="AO519" s="311"/>
      <c r="AP519" s="311"/>
      <c r="AQ519" s="311"/>
      <c r="AR519" s="311"/>
      <c r="AS519" s="312"/>
      <c r="AT519" s="311"/>
      <c r="AU519" s="297"/>
      <c r="AV519" s="311"/>
      <c r="AW519" s="311"/>
      <c r="AX519" s="311"/>
      <c r="AY519" s="311"/>
      <c r="AZ519" s="312"/>
      <c r="BA519" s="311"/>
      <c r="BB519" s="297"/>
      <c r="BC519" s="311"/>
      <c r="BD519" s="311"/>
      <c r="BE519" s="311"/>
      <c r="BF519" s="311"/>
      <c r="BG519" s="312"/>
      <c r="BH519" s="311"/>
      <c r="BI519" s="297"/>
      <c r="BJ519" s="311"/>
      <c r="BK519" s="311"/>
      <c r="BL519" s="311"/>
      <c r="BM519" s="311"/>
      <c r="BN519" s="312"/>
      <c r="BO519" s="311"/>
      <c r="BP519" s="297"/>
      <c r="BQ519" s="311"/>
      <c r="BR519" s="311"/>
      <c r="BS519" s="311"/>
      <c r="BT519" s="311"/>
      <c r="BU519" s="312"/>
      <c r="BV519" s="311"/>
      <c r="BW519" s="297"/>
      <c r="BX519" s="311"/>
      <c r="BY519" s="311"/>
      <c r="BZ519" s="311"/>
      <c r="CA519" s="311"/>
      <c r="CB519" s="312"/>
      <c r="CC519" s="311"/>
      <c r="CD519" s="297"/>
      <c r="CE519" s="311"/>
      <c r="CF519" s="311"/>
      <c r="CG519" s="311"/>
      <c r="CH519" s="311"/>
      <c r="CI519" s="312"/>
      <c r="CJ519" s="311"/>
      <c r="CK519" s="297"/>
      <c r="CL519" s="311"/>
      <c r="CM519" s="311"/>
      <c r="CN519" s="311"/>
      <c r="CO519" s="311"/>
      <c r="CP519" s="312"/>
      <c r="CQ519" s="311"/>
      <c r="CR519" s="297"/>
      <c r="CS519" s="311"/>
      <c r="CT519" s="311"/>
      <c r="CU519" s="311"/>
      <c r="CV519" s="311"/>
      <c r="CW519" s="312"/>
      <c r="CX519" s="311"/>
      <c r="CY519" s="297"/>
      <c r="CZ519" s="311"/>
      <c r="DA519" s="311"/>
      <c r="DB519" s="311"/>
      <c r="DC519" s="311"/>
      <c r="DD519" s="312"/>
      <c r="DE519" s="311"/>
      <c r="DF519" s="297"/>
      <c r="DG519" s="311"/>
      <c r="DH519" s="311"/>
      <c r="DI519" s="311"/>
      <c r="DJ519" s="311"/>
      <c r="DK519" s="312"/>
      <c r="DL519" s="311"/>
      <c r="DM519" s="297"/>
      <c r="DN519" s="311"/>
      <c r="DO519" s="311"/>
      <c r="DP519" s="311"/>
      <c r="DQ519" s="311"/>
      <c r="DR519" s="312"/>
      <c r="DS519" s="311"/>
      <c r="DT519" s="297"/>
      <c r="DU519" s="311"/>
      <c r="DV519" s="311"/>
      <c r="DW519" s="311"/>
      <c r="DX519" s="311"/>
      <c r="DY519" s="312"/>
      <c r="DZ519" s="311"/>
      <c r="EA519" s="297"/>
      <c r="EB519" s="311"/>
      <c r="EC519" s="311"/>
      <c r="ED519" s="311"/>
      <c r="EE519" s="311"/>
      <c r="EF519" s="312"/>
      <c r="EG519" s="311"/>
      <c r="EH519" s="297"/>
      <c r="EI519" s="311"/>
      <c r="EJ519" s="311"/>
      <c r="EK519" s="311"/>
      <c r="EL519" s="311"/>
      <c r="EM519" s="312"/>
      <c r="EN519" s="311"/>
      <c r="EO519" s="297"/>
      <c r="EP519" s="311"/>
      <c r="EQ519" s="311"/>
      <c r="ER519" s="311"/>
      <c r="ES519" s="311"/>
      <c r="ET519" s="312"/>
      <c r="EU519" s="311"/>
      <c r="EV519" s="297"/>
      <c r="EW519" s="311"/>
      <c r="EX519" s="311"/>
      <c r="EY519" s="311"/>
      <c r="EZ519" s="311"/>
      <c r="FA519" s="312"/>
      <c r="FB519" s="311"/>
      <c r="FC519" s="298"/>
    </row>
    <row r="520" spans="1:159" s="205" customFormat="1" ht="39.9" customHeight="1" x14ac:dyDescent="0.25">
      <c r="A520" s="206"/>
      <c r="B520" s="196"/>
      <c r="C520" s="292"/>
      <c r="D520" s="198"/>
      <c r="E520" s="299"/>
      <c r="F520" s="200"/>
      <c r="G520" s="301"/>
      <c r="H520" s="303"/>
      <c r="I520" s="299"/>
      <c r="J520" s="299"/>
      <c r="K520" s="299"/>
      <c r="L520" s="289"/>
      <c r="M520" s="299"/>
      <c r="N520" s="289"/>
      <c r="O520" s="363" t="str">
        <f>IF(P520="","",IF(OR(I520="",J520=""),"",IF(AND(ISNUMBER(FIND("post-", I520)),J520=ProductCode!$I$12),ProductCode!$F$19,IF(AND(ISNUMBER(FIND("pre-", I520)),J520=ProductCode!$I$12),ProductCode!$F$20,IF(ISNUMBER(FIND("post-", I520)),ProductCode!$F$17,ProductCode!$F$18)))))</f>
        <v/>
      </c>
      <c r="P520" s="295" t="str">
        <f t="shared" si="20"/>
        <v/>
      </c>
      <c r="Q520" s="306"/>
      <c r="R520" s="203"/>
      <c r="S520" s="308" t="str">
        <f t="shared" si="21"/>
        <v/>
      </c>
      <c r="T520" s="311"/>
      <c r="U520" s="311"/>
      <c r="V520" s="311"/>
      <c r="W520" s="311"/>
      <c r="X520" s="312"/>
      <c r="Y520" s="311"/>
      <c r="Z520" s="297"/>
      <c r="AA520" s="311"/>
      <c r="AB520" s="311"/>
      <c r="AC520" s="311"/>
      <c r="AD520" s="311"/>
      <c r="AE520" s="312"/>
      <c r="AF520" s="311"/>
      <c r="AG520" s="297"/>
      <c r="AH520" s="311"/>
      <c r="AI520" s="311"/>
      <c r="AJ520" s="311"/>
      <c r="AK520" s="311"/>
      <c r="AL520" s="312"/>
      <c r="AM520" s="311"/>
      <c r="AN520" s="297"/>
      <c r="AO520" s="311"/>
      <c r="AP520" s="311"/>
      <c r="AQ520" s="311"/>
      <c r="AR520" s="311"/>
      <c r="AS520" s="312"/>
      <c r="AT520" s="311"/>
      <c r="AU520" s="297"/>
      <c r="AV520" s="311"/>
      <c r="AW520" s="311"/>
      <c r="AX520" s="311"/>
      <c r="AY520" s="311"/>
      <c r="AZ520" s="312"/>
      <c r="BA520" s="311"/>
      <c r="BB520" s="297"/>
      <c r="BC520" s="311"/>
      <c r="BD520" s="311"/>
      <c r="BE520" s="311"/>
      <c r="BF520" s="311"/>
      <c r="BG520" s="312"/>
      <c r="BH520" s="311"/>
      <c r="BI520" s="297"/>
      <c r="BJ520" s="311"/>
      <c r="BK520" s="311"/>
      <c r="BL520" s="311"/>
      <c r="BM520" s="311"/>
      <c r="BN520" s="312"/>
      <c r="BO520" s="311"/>
      <c r="BP520" s="297"/>
      <c r="BQ520" s="311"/>
      <c r="BR520" s="311"/>
      <c r="BS520" s="311"/>
      <c r="BT520" s="311"/>
      <c r="BU520" s="312"/>
      <c r="BV520" s="311"/>
      <c r="BW520" s="297"/>
      <c r="BX520" s="311"/>
      <c r="BY520" s="311"/>
      <c r="BZ520" s="311"/>
      <c r="CA520" s="311"/>
      <c r="CB520" s="312"/>
      <c r="CC520" s="311"/>
      <c r="CD520" s="297"/>
      <c r="CE520" s="311"/>
      <c r="CF520" s="311"/>
      <c r="CG520" s="311"/>
      <c r="CH520" s="311"/>
      <c r="CI520" s="312"/>
      <c r="CJ520" s="311"/>
      <c r="CK520" s="297"/>
      <c r="CL520" s="311"/>
      <c r="CM520" s="311"/>
      <c r="CN520" s="311"/>
      <c r="CO520" s="311"/>
      <c r="CP520" s="312"/>
      <c r="CQ520" s="311"/>
      <c r="CR520" s="297"/>
      <c r="CS520" s="311"/>
      <c r="CT520" s="311"/>
      <c r="CU520" s="311"/>
      <c r="CV520" s="311"/>
      <c r="CW520" s="312"/>
      <c r="CX520" s="311"/>
      <c r="CY520" s="297"/>
      <c r="CZ520" s="311"/>
      <c r="DA520" s="311"/>
      <c r="DB520" s="311"/>
      <c r="DC520" s="311"/>
      <c r="DD520" s="312"/>
      <c r="DE520" s="311"/>
      <c r="DF520" s="297"/>
      <c r="DG520" s="311"/>
      <c r="DH520" s="311"/>
      <c r="DI520" s="311"/>
      <c r="DJ520" s="311"/>
      <c r="DK520" s="312"/>
      <c r="DL520" s="311"/>
      <c r="DM520" s="297"/>
      <c r="DN520" s="311"/>
      <c r="DO520" s="311"/>
      <c r="DP520" s="311"/>
      <c r="DQ520" s="311"/>
      <c r="DR520" s="312"/>
      <c r="DS520" s="311"/>
      <c r="DT520" s="297"/>
      <c r="DU520" s="311"/>
      <c r="DV520" s="311"/>
      <c r="DW520" s="311"/>
      <c r="DX520" s="311"/>
      <c r="DY520" s="312"/>
      <c r="DZ520" s="311"/>
      <c r="EA520" s="297"/>
      <c r="EB520" s="311"/>
      <c r="EC520" s="311"/>
      <c r="ED520" s="311"/>
      <c r="EE520" s="311"/>
      <c r="EF520" s="312"/>
      <c r="EG520" s="311"/>
      <c r="EH520" s="297"/>
      <c r="EI520" s="311"/>
      <c r="EJ520" s="311"/>
      <c r="EK520" s="311"/>
      <c r="EL520" s="311"/>
      <c r="EM520" s="312"/>
      <c r="EN520" s="311"/>
      <c r="EO520" s="297"/>
      <c r="EP520" s="311"/>
      <c r="EQ520" s="311"/>
      <c r="ER520" s="311"/>
      <c r="ES520" s="311"/>
      <c r="ET520" s="312"/>
      <c r="EU520" s="311"/>
      <c r="EV520" s="297"/>
      <c r="EW520" s="311"/>
      <c r="EX520" s="311"/>
      <c r="EY520" s="311"/>
      <c r="EZ520" s="311"/>
      <c r="FA520" s="312"/>
      <c r="FB520" s="311"/>
      <c r="FC520" s="298"/>
    </row>
    <row r="521" spans="1:159" s="205" customFormat="1" ht="39.9" customHeight="1" x14ac:dyDescent="0.25">
      <c r="A521" s="206"/>
      <c r="B521" s="196"/>
      <c r="C521" s="292"/>
      <c r="D521" s="198"/>
      <c r="E521" s="299"/>
      <c r="F521" s="200"/>
      <c r="G521" s="301"/>
      <c r="H521" s="303"/>
      <c r="I521" s="299"/>
      <c r="J521" s="299"/>
      <c r="K521" s="299"/>
      <c r="L521" s="289"/>
      <c r="M521" s="299"/>
      <c r="N521" s="289"/>
      <c r="O521" s="363" t="str">
        <f>IF(P521="","",IF(OR(I521="",J521=""),"",IF(AND(ISNUMBER(FIND("post-", I521)),J521=ProductCode!$I$12),ProductCode!$F$19,IF(AND(ISNUMBER(FIND("pre-", I521)),J521=ProductCode!$I$12),ProductCode!$F$20,IF(ISNUMBER(FIND("post-", I521)),ProductCode!$F$17,ProductCode!$F$18)))))</f>
        <v/>
      </c>
      <c r="P521" s="295" t="str">
        <f t="shared" si="20"/>
        <v/>
      </c>
      <c r="Q521" s="306"/>
      <c r="R521" s="203"/>
      <c r="S521" s="308" t="str">
        <f t="shared" si="21"/>
        <v/>
      </c>
      <c r="T521" s="311"/>
      <c r="U521" s="311"/>
      <c r="V521" s="311"/>
      <c r="W521" s="311"/>
      <c r="X521" s="312"/>
      <c r="Y521" s="311"/>
      <c r="Z521" s="297"/>
      <c r="AA521" s="311"/>
      <c r="AB521" s="311"/>
      <c r="AC521" s="311"/>
      <c r="AD521" s="311"/>
      <c r="AE521" s="312"/>
      <c r="AF521" s="311"/>
      <c r="AG521" s="297"/>
      <c r="AH521" s="311"/>
      <c r="AI521" s="311"/>
      <c r="AJ521" s="311"/>
      <c r="AK521" s="311"/>
      <c r="AL521" s="312"/>
      <c r="AM521" s="311"/>
      <c r="AN521" s="297"/>
      <c r="AO521" s="311"/>
      <c r="AP521" s="311"/>
      <c r="AQ521" s="311"/>
      <c r="AR521" s="311"/>
      <c r="AS521" s="312"/>
      <c r="AT521" s="311"/>
      <c r="AU521" s="297"/>
      <c r="AV521" s="311"/>
      <c r="AW521" s="311"/>
      <c r="AX521" s="311"/>
      <c r="AY521" s="311"/>
      <c r="AZ521" s="312"/>
      <c r="BA521" s="311"/>
      <c r="BB521" s="297"/>
      <c r="BC521" s="311"/>
      <c r="BD521" s="311"/>
      <c r="BE521" s="311"/>
      <c r="BF521" s="311"/>
      <c r="BG521" s="312"/>
      <c r="BH521" s="311"/>
      <c r="BI521" s="297"/>
      <c r="BJ521" s="311"/>
      <c r="BK521" s="311"/>
      <c r="BL521" s="311"/>
      <c r="BM521" s="311"/>
      <c r="BN521" s="312"/>
      <c r="BO521" s="311"/>
      <c r="BP521" s="297"/>
      <c r="BQ521" s="311"/>
      <c r="BR521" s="311"/>
      <c r="BS521" s="311"/>
      <c r="BT521" s="311"/>
      <c r="BU521" s="312"/>
      <c r="BV521" s="311"/>
      <c r="BW521" s="297"/>
      <c r="BX521" s="311"/>
      <c r="BY521" s="311"/>
      <c r="BZ521" s="311"/>
      <c r="CA521" s="311"/>
      <c r="CB521" s="312"/>
      <c r="CC521" s="311"/>
      <c r="CD521" s="297"/>
      <c r="CE521" s="311"/>
      <c r="CF521" s="311"/>
      <c r="CG521" s="311"/>
      <c r="CH521" s="311"/>
      <c r="CI521" s="312"/>
      <c r="CJ521" s="311"/>
      <c r="CK521" s="297"/>
      <c r="CL521" s="311"/>
      <c r="CM521" s="311"/>
      <c r="CN521" s="311"/>
      <c r="CO521" s="311"/>
      <c r="CP521" s="312"/>
      <c r="CQ521" s="311"/>
      <c r="CR521" s="297"/>
      <c r="CS521" s="311"/>
      <c r="CT521" s="311"/>
      <c r="CU521" s="311"/>
      <c r="CV521" s="311"/>
      <c r="CW521" s="312"/>
      <c r="CX521" s="311"/>
      <c r="CY521" s="297"/>
      <c r="CZ521" s="311"/>
      <c r="DA521" s="311"/>
      <c r="DB521" s="311"/>
      <c r="DC521" s="311"/>
      <c r="DD521" s="312"/>
      <c r="DE521" s="311"/>
      <c r="DF521" s="297"/>
      <c r="DG521" s="311"/>
      <c r="DH521" s="311"/>
      <c r="DI521" s="311"/>
      <c r="DJ521" s="311"/>
      <c r="DK521" s="312"/>
      <c r="DL521" s="311"/>
      <c r="DM521" s="297"/>
      <c r="DN521" s="311"/>
      <c r="DO521" s="311"/>
      <c r="DP521" s="311"/>
      <c r="DQ521" s="311"/>
      <c r="DR521" s="312"/>
      <c r="DS521" s="311"/>
      <c r="DT521" s="297"/>
      <c r="DU521" s="311"/>
      <c r="DV521" s="311"/>
      <c r="DW521" s="311"/>
      <c r="DX521" s="311"/>
      <c r="DY521" s="312"/>
      <c r="DZ521" s="311"/>
      <c r="EA521" s="297"/>
      <c r="EB521" s="311"/>
      <c r="EC521" s="311"/>
      <c r="ED521" s="311"/>
      <c r="EE521" s="311"/>
      <c r="EF521" s="312"/>
      <c r="EG521" s="311"/>
      <c r="EH521" s="297"/>
      <c r="EI521" s="311"/>
      <c r="EJ521" s="311"/>
      <c r="EK521" s="311"/>
      <c r="EL521" s="311"/>
      <c r="EM521" s="312"/>
      <c r="EN521" s="311"/>
      <c r="EO521" s="297"/>
      <c r="EP521" s="311"/>
      <c r="EQ521" s="311"/>
      <c r="ER521" s="311"/>
      <c r="ES521" s="311"/>
      <c r="ET521" s="312"/>
      <c r="EU521" s="311"/>
      <c r="EV521" s="297"/>
      <c r="EW521" s="311"/>
      <c r="EX521" s="311"/>
      <c r="EY521" s="311"/>
      <c r="EZ521" s="311"/>
      <c r="FA521" s="312"/>
      <c r="FB521" s="311"/>
      <c r="FC521" s="298"/>
    </row>
    <row r="522" spans="1:159" s="205" customFormat="1" ht="39.9" customHeight="1" x14ac:dyDescent="0.25">
      <c r="A522" s="206"/>
      <c r="B522" s="196"/>
      <c r="C522" s="292"/>
      <c r="D522" s="198"/>
      <c r="E522" s="299"/>
      <c r="F522" s="200"/>
      <c r="G522" s="301"/>
      <c r="H522" s="303"/>
      <c r="I522" s="299"/>
      <c r="J522" s="299"/>
      <c r="K522" s="299"/>
      <c r="L522" s="289"/>
      <c r="M522" s="299"/>
      <c r="N522" s="289"/>
      <c r="O522" s="363" t="str">
        <f>IF(P522="","",IF(OR(I522="",J522=""),"",IF(AND(ISNUMBER(FIND("post-", I522)),J522=ProductCode!$I$12),ProductCode!$F$19,IF(AND(ISNUMBER(FIND("pre-", I522)),J522=ProductCode!$I$12),ProductCode!$F$20,IF(ISNUMBER(FIND("post-", I522)),ProductCode!$F$17,ProductCode!$F$18)))))</f>
        <v/>
      </c>
      <c r="P522" s="295" t="str">
        <f t="shared" si="20"/>
        <v/>
      </c>
      <c r="Q522" s="306"/>
      <c r="R522" s="203"/>
      <c r="S522" s="308" t="str">
        <f t="shared" si="21"/>
        <v/>
      </c>
      <c r="T522" s="311"/>
      <c r="U522" s="311"/>
      <c r="V522" s="311"/>
      <c r="W522" s="311"/>
      <c r="X522" s="312"/>
      <c r="Y522" s="311"/>
      <c r="Z522" s="297"/>
      <c r="AA522" s="311"/>
      <c r="AB522" s="311"/>
      <c r="AC522" s="311"/>
      <c r="AD522" s="311"/>
      <c r="AE522" s="312"/>
      <c r="AF522" s="311"/>
      <c r="AG522" s="297"/>
      <c r="AH522" s="311"/>
      <c r="AI522" s="311"/>
      <c r="AJ522" s="311"/>
      <c r="AK522" s="311"/>
      <c r="AL522" s="312"/>
      <c r="AM522" s="311"/>
      <c r="AN522" s="297"/>
      <c r="AO522" s="311"/>
      <c r="AP522" s="311"/>
      <c r="AQ522" s="311"/>
      <c r="AR522" s="311"/>
      <c r="AS522" s="312"/>
      <c r="AT522" s="311"/>
      <c r="AU522" s="297"/>
      <c r="AV522" s="311"/>
      <c r="AW522" s="311"/>
      <c r="AX522" s="311"/>
      <c r="AY522" s="311"/>
      <c r="AZ522" s="312"/>
      <c r="BA522" s="311"/>
      <c r="BB522" s="297"/>
      <c r="BC522" s="311"/>
      <c r="BD522" s="311"/>
      <c r="BE522" s="311"/>
      <c r="BF522" s="311"/>
      <c r="BG522" s="312"/>
      <c r="BH522" s="311"/>
      <c r="BI522" s="297"/>
      <c r="BJ522" s="311"/>
      <c r="BK522" s="311"/>
      <c r="BL522" s="311"/>
      <c r="BM522" s="311"/>
      <c r="BN522" s="312"/>
      <c r="BO522" s="311"/>
      <c r="BP522" s="297"/>
      <c r="BQ522" s="311"/>
      <c r="BR522" s="311"/>
      <c r="BS522" s="311"/>
      <c r="BT522" s="311"/>
      <c r="BU522" s="312"/>
      <c r="BV522" s="311"/>
      <c r="BW522" s="297"/>
      <c r="BX522" s="311"/>
      <c r="BY522" s="311"/>
      <c r="BZ522" s="311"/>
      <c r="CA522" s="311"/>
      <c r="CB522" s="312"/>
      <c r="CC522" s="311"/>
      <c r="CD522" s="297"/>
      <c r="CE522" s="311"/>
      <c r="CF522" s="311"/>
      <c r="CG522" s="311"/>
      <c r="CH522" s="311"/>
      <c r="CI522" s="312"/>
      <c r="CJ522" s="311"/>
      <c r="CK522" s="297"/>
      <c r="CL522" s="311"/>
      <c r="CM522" s="311"/>
      <c r="CN522" s="311"/>
      <c r="CO522" s="311"/>
      <c r="CP522" s="312"/>
      <c r="CQ522" s="311"/>
      <c r="CR522" s="297"/>
      <c r="CS522" s="311"/>
      <c r="CT522" s="311"/>
      <c r="CU522" s="311"/>
      <c r="CV522" s="311"/>
      <c r="CW522" s="312"/>
      <c r="CX522" s="311"/>
      <c r="CY522" s="297"/>
      <c r="CZ522" s="311"/>
      <c r="DA522" s="311"/>
      <c r="DB522" s="311"/>
      <c r="DC522" s="311"/>
      <c r="DD522" s="312"/>
      <c r="DE522" s="311"/>
      <c r="DF522" s="297"/>
      <c r="DG522" s="311"/>
      <c r="DH522" s="311"/>
      <c r="DI522" s="311"/>
      <c r="DJ522" s="311"/>
      <c r="DK522" s="312"/>
      <c r="DL522" s="311"/>
      <c r="DM522" s="297"/>
      <c r="DN522" s="311"/>
      <c r="DO522" s="311"/>
      <c r="DP522" s="311"/>
      <c r="DQ522" s="311"/>
      <c r="DR522" s="312"/>
      <c r="DS522" s="311"/>
      <c r="DT522" s="297"/>
      <c r="DU522" s="311"/>
      <c r="DV522" s="311"/>
      <c r="DW522" s="311"/>
      <c r="DX522" s="311"/>
      <c r="DY522" s="312"/>
      <c r="DZ522" s="311"/>
      <c r="EA522" s="297"/>
      <c r="EB522" s="311"/>
      <c r="EC522" s="311"/>
      <c r="ED522" s="311"/>
      <c r="EE522" s="311"/>
      <c r="EF522" s="312"/>
      <c r="EG522" s="311"/>
      <c r="EH522" s="297"/>
      <c r="EI522" s="311"/>
      <c r="EJ522" s="311"/>
      <c r="EK522" s="311"/>
      <c r="EL522" s="311"/>
      <c r="EM522" s="312"/>
      <c r="EN522" s="311"/>
      <c r="EO522" s="297"/>
      <c r="EP522" s="311"/>
      <c r="EQ522" s="311"/>
      <c r="ER522" s="311"/>
      <c r="ES522" s="311"/>
      <c r="ET522" s="312"/>
      <c r="EU522" s="311"/>
      <c r="EV522" s="297"/>
      <c r="EW522" s="311"/>
      <c r="EX522" s="311"/>
      <c r="EY522" s="311"/>
      <c r="EZ522" s="311"/>
      <c r="FA522" s="312"/>
      <c r="FB522" s="311"/>
      <c r="FC522" s="298"/>
    </row>
    <row r="523" spans="1:159" s="205" customFormat="1" ht="39.9" customHeight="1" x14ac:dyDescent="0.25">
      <c r="A523" s="206"/>
      <c r="B523" s="196"/>
      <c r="C523" s="292"/>
      <c r="D523" s="198"/>
      <c r="E523" s="299"/>
      <c r="F523" s="200"/>
      <c r="G523" s="301"/>
      <c r="H523" s="303"/>
      <c r="I523" s="299"/>
      <c r="J523" s="299"/>
      <c r="K523" s="299"/>
      <c r="L523" s="289"/>
      <c r="M523" s="299"/>
      <c r="N523" s="289"/>
      <c r="O523" s="363" t="str">
        <f>IF(P523="","",IF(OR(I523="",J523=""),"",IF(AND(ISNUMBER(FIND("post-", I523)),J523=ProductCode!$I$12),ProductCode!$F$19,IF(AND(ISNUMBER(FIND("pre-", I523)),J523=ProductCode!$I$12),ProductCode!$F$20,IF(ISNUMBER(FIND("post-", I523)),ProductCode!$F$17,ProductCode!$F$18)))))</f>
        <v/>
      </c>
      <c r="P523" s="295" t="str">
        <f t="shared" si="20"/>
        <v/>
      </c>
      <c r="Q523" s="306"/>
      <c r="R523" s="203"/>
      <c r="S523" s="308" t="str">
        <f t="shared" si="21"/>
        <v/>
      </c>
      <c r="T523" s="311"/>
      <c r="U523" s="311"/>
      <c r="V523" s="311"/>
      <c r="W523" s="311"/>
      <c r="X523" s="312"/>
      <c r="Y523" s="311"/>
      <c r="Z523" s="297"/>
      <c r="AA523" s="311"/>
      <c r="AB523" s="311"/>
      <c r="AC523" s="311"/>
      <c r="AD523" s="311"/>
      <c r="AE523" s="312"/>
      <c r="AF523" s="311"/>
      <c r="AG523" s="297"/>
      <c r="AH523" s="311"/>
      <c r="AI523" s="311"/>
      <c r="AJ523" s="311"/>
      <c r="AK523" s="311"/>
      <c r="AL523" s="312"/>
      <c r="AM523" s="311"/>
      <c r="AN523" s="297"/>
      <c r="AO523" s="311"/>
      <c r="AP523" s="311"/>
      <c r="AQ523" s="311"/>
      <c r="AR523" s="311"/>
      <c r="AS523" s="312"/>
      <c r="AT523" s="311"/>
      <c r="AU523" s="297"/>
      <c r="AV523" s="311"/>
      <c r="AW523" s="311"/>
      <c r="AX523" s="311"/>
      <c r="AY523" s="311"/>
      <c r="AZ523" s="312"/>
      <c r="BA523" s="311"/>
      <c r="BB523" s="297"/>
      <c r="BC523" s="311"/>
      <c r="BD523" s="311"/>
      <c r="BE523" s="311"/>
      <c r="BF523" s="311"/>
      <c r="BG523" s="312"/>
      <c r="BH523" s="311"/>
      <c r="BI523" s="297"/>
      <c r="BJ523" s="311"/>
      <c r="BK523" s="311"/>
      <c r="BL523" s="311"/>
      <c r="BM523" s="311"/>
      <c r="BN523" s="312"/>
      <c r="BO523" s="311"/>
      <c r="BP523" s="297"/>
      <c r="BQ523" s="311"/>
      <c r="BR523" s="311"/>
      <c r="BS523" s="311"/>
      <c r="BT523" s="311"/>
      <c r="BU523" s="312"/>
      <c r="BV523" s="311"/>
      <c r="BW523" s="297"/>
      <c r="BX523" s="311"/>
      <c r="BY523" s="311"/>
      <c r="BZ523" s="311"/>
      <c r="CA523" s="311"/>
      <c r="CB523" s="312"/>
      <c r="CC523" s="311"/>
      <c r="CD523" s="297"/>
      <c r="CE523" s="311"/>
      <c r="CF523" s="311"/>
      <c r="CG523" s="311"/>
      <c r="CH523" s="311"/>
      <c r="CI523" s="312"/>
      <c r="CJ523" s="311"/>
      <c r="CK523" s="297"/>
      <c r="CL523" s="311"/>
      <c r="CM523" s="311"/>
      <c r="CN523" s="311"/>
      <c r="CO523" s="311"/>
      <c r="CP523" s="312"/>
      <c r="CQ523" s="311"/>
      <c r="CR523" s="297"/>
      <c r="CS523" s="311"/>
      <c r="CT523" s="311"/>
      <c r="CU523" s="311"/>
      <c r="CV523" s="311"/>
      <c r="CW523" s="312"/>
      <c r="CX523" s="311"/>
      <c r="CY523" s="297"/>
      <c r="CZ523" s="311"/>
      <c r="DA523" s="311"/>
      <c r="DB523" s="311"/>
      <c r="DC523" s="311"/>
      <c r="DD523" s="312"/>
      <c r="DE523" s="311"/>
      <c r="DF523" s="297"/>
      <c r="DG523" s="311"/>
      <c r="DH523" s="311"/>
      <c r="DI523" s="311"/>
      <c r="DJ523" s="311"/>
      <c r="DK523" s="312"/>
      <c r="DL523" s="311"/>
      <c r="DM523" s="297"/>
      <c r="DN523" s="311"/>
      <c r="DO523" s="311"/>
      <c r="DP523" s="311"/>
      <c r="DQ523" s="311"/>
      <c r="DR523" s="312"/>
      <c r="DS523" s="311"/>
      <c r="DT523" s="297"/>
      <c r="DU523" s="311"/>
      <c r="DV523" s="311"/>
      <c r="DW523" s="311"/>
      <c r="DX523" s="311"/>
      <c r="DY523" s="312"/>
      <c r="DZ523" s="311"/>
      <c r="EA523" s="297"/>
      <c r="EB523" s="311"/>
      <c r="EC523" s="311"/>
      <c r="ED523" s="311"/>
      <c r="EE523" s="311"/>
      <c r="EF523" s="312"/>
      <c r="EG523" s="311"/>
      <c r="EH523" s="297"/>
      <c r="EI523" s="311"/>
      <c r="EJ523" s="311"/>
      <c r="EK523" s="311"/>
      <c r="EL523" s="311"/>
      <c r="EM523" s="312"/>
      <c r="EN523" s="311"/>
      <c r="EO523" s="297"/>
      <c r="EP523" s="311"/>
      <c r="EQ523" s="311"/>
      <c r="ER523" s="311"/>
      <c r="ES523" s="311"/>
      <c r="ET523" s="312"/>
      <c r="EU523" s="311"/>
      <c r="EV523" s="297"/>
      <c r="EW523" s="311"/>
      <c r="EX523" s="311"/>
      <c r="EY523" s="311"/>
      <c r="EZ523" s="311"/>
      <c r="FA523" s="312"/>
      <c r="FB523" s="311"/>
      <c r="FC523" s="298"/>
    </row>
    <row r="524" spans="1:159" s="205" customFormat="1" ht="39.9" customHeight="1" x14ac:dyDescent="0.25">
      <c r="A524" s="206"/>
      <c r="B524" s="196"/>
      <c r="C524" s="292"/>
      <c r="D524" s="198"/>
      <c r="E524" s="299"/>
      <c r="F524" s="200"/>
      <c r="G524" s="301"/>
      <c r="H524" s="303"/>
      <c r="I524" s="299"/>
      <c r="J524" s="299"/>
      <c r="K524" s="299"/>
      <c r="L524" s="289"/>
      <c r="M524" s="299"/>
      <c r="N524" s="289"/>
      <c r="O524" s="363" t="str">
        <f>IF(P524="","",IF(OR(I524="",J524=""),"",IF(AND(ISNUMBER(FIND("post-", I524)),J524=ProductCode!$I$12),ProductCode!$F$19,IF(AND(ISNUMBER(FIND("pre-", I524)),J524=ProductCode!$I$12),ProductCode!$F$20,IF(ISNUMBER(FIND("post-", I524)),ProductCode!$F$17,ProductCode!$F$18)))))</f>
        <v/>
      </c>
      <c r="P524" s="295" t="str">
        <f t="shared" si="20"/>
        <v/>
      </c>
      <c r="Q524" s="306"/>
      <c r="R524" s="203"/>
      <c r="S524" s="308" t="str">
        <f t="shared" si="21"/>
        <v/>
      </c>
      <c r="T524" s="311"/>
      <c r="U524" s="311"/>
      <c r="V524" s="311"/>
      <c r="W524" s="311"/>
      <c r="X524" s="312"/>
      <c r="Y524" s="311"/>
      <c r="Z524" s="297"/>
      <c r="AA524" s="311"/>
      <c r="AB524" s="311"/>
      <c r="AC524" s="311"/>
      <c r="AD524" s="311"/>
      <c r="AE524" s="312"/>
      <c r="AF524" s="311"/>
      <c r="AG524" s="297"/>
      <c r="AH524" s="311"/>
      <c r="AI524" s="311"/>
      <c r="AJ524" s="311"/>
      <c r="AK524" s="311"/>
      <c r="AL524" s="312"/>
      <c r="AM524" s="311"/>
      <c r="AN524" s="297"/>
      <c r="AO524" s="311"/>
      <c r="AP524" s="311"/>
      <c r="AQ524" s="311"/>
      <c r="AR524" s="311"/>
      <c r="AS524" s="312"/>
      <c r="AT524" s="311"/>
      <c r="AU524" s="297"/>
      <c r="AV524" s="311"/>
      <c r="AW524" s="311"/>
      <c r="AX524" s="311"/>
      <c r="AY524" s="311"/>
      <c r="AZ524" s="312"/>
      <c r="BA524" s="311"/>
      <c r="BB524" s="297"/>
      <c r="BC524" s="311"/>
      <c r="BD524" s="311"/>
      <c r="BE524" s="311"/>
      <c r="BF524" s="311"/>
      <c r="BG524" s="312"/>
      <c r="BH524" s="311"/>
      <c r="BI524" s="297"/>
      <c r="BJ524" s="311"/>
      <c r="BK524" s="311"/>
      <c r="BL524" s="311"/>
      <c r="BM524" s="311"/>
      <c r="BN524" s="312"/>
      <c r="BO524" s="311"/>
      <c r="BP524" s="297"/>
      <c r="BQ524" s="311"/>
      <c r="BR524" s="311"/>
      <c r="BS524" s="311"/>
      <c r="BT524" s="311"/>
      <c r="BU524" s="312"/>
      <c r="BV524" s="311"/>
      <c r="BW524" s="297"/>
      <c r="BX524" s="311"/>
      <c r="BY524" s="311"/>
      <c r="BZ524" s="311"/>
      <c r="CA524" s="311"/>
      <c r="CB524" s="312"/>
      <c r="CC524" s="311"/>
      <c r="CD524" s="297"/>
      <c r="CE524" s="311"/>
      <c r="CF524" s="311"/>
      <c r="CG524" s="311"/>
      <c r="CH524" s="311"/>
      <c r="CI524" s="312"/>
      <c r="CJ524" s="311"/>
      <c r="CK524" s="297"/>
      <c r="CL524" s="311"/>
      <c r="CM524" s="311"/>
      <c r="CN524" s="311"/>
      <c r="CO524" s="311"/>
      <c r="CP524" s="312"/>
      <c r="CQ524" s="311"/>
      <c r="CR524" s="297"/>
      <c r="CS524" s="311"/>
      <c r="CT524" s="311"/>
      <c r="CU524" s="311"/>
      <c r="CV524" s="311"/>
      <c r="CW524" s="312"/>
      <c r="CX524" s="311"/>
      <c r="CY524" s="297"/>
      <c r="CZ524" s="311"/>
      <c r="DA524" s="311"/>
      <c r="DB524" s="311"/>
      <c r="DC524" s="311"/>
      <c r="DD524" s="312"/>
      <c r="DE524" s="311"/>
      <c r="DF524" s="297"/>
      <c r="DG524" s="311"/>
      <c r="DH524" s="311"/>
      <c r="DI524" s="311"/>
      <c r="DJ524" s="311"/>
      <c r="DK524" s="312"/>
      <c r="DL524" s="311"/>
      <c r="DM524" s="297"/>
      <c r="DN524" s="311"/>
      <c r="DO524" s="311"/>
      <c r="DP524" s="311"/>
      <c r="DQ524" s="311"/>
      <c r="DR524" s="312"/>
      <c r="DS524" s="311"/>
      <c r="DT524" s="297"/>
      <c r="DU524" s="311"/>
      <c r="DV524" s="311"/>
      <c r="DW524" s="311"/>
      <c r="DX524" s="311"/>
      <c r="DY524" s="312"/>
      <c r="DZ524" s="311"/>
      <c r="EA524" s="297"/>
      <c r="EB524" s="311"/>
      <c r="EC524" s="311"/>
      <c r="ED524" s="311"/>
      <c r="EE524" s="311"/>
      <c r="EF524" s="312"/>
      <c r="EG524" s="311"/>
      <c r="EH524" s="297"/>
      <c r="EI524" s="311"/>
      <c r="EJ524" s="311"/>
      <c r="EK524" s="311"/>
      <c r="EL524" s="311"/>
      <c r="EM524" s="312"/>
      <c r="EN524" s="311"/>
      <c r="EO524" s="297"/>
      <c r="EP524" s="311"/>
      <c r="EQ524" s="311"/>
      <c r="ER524" s="311"/>
      <c r="ES524" s="311"/>
      <c r="ET524" s="312"/>
      <c r="EU524" s="311"/>
      <c r="EV524" s="297"/>
      <c r="EW524" s="311"/>
      <c r="EX524" s="311"/>
      <c r="EY524" s="311"/>
      <c r="EZ524" s="311"/>
      <c r="FA524" s="312"/>
      <c r="FB524" s="311"/>
      <c r="FC524" s="298"/>
    </row>
    <row r="525" spans="1:159" s="205" customFormat="1" ht="39.9" customHeight="1" x14ac:dyDescent="0.25">
      <c r="A525" s="206"/>
      <c r="B525" s="196"/>
      <c r="C525" s="292"/>
      <c r="D525" s="198"/>
      <c r="E525" s="299"/>
      <c r="F525" s="200"/>
      <c r="G525" s="301"/>
      <c r="H525" s="303"/>
      <c r="I525" s="299"/>
      <c r="J525" s="299"/>
      <c r="K525" s="299"/>
      <c r="L525" s="289"/>
      <c r="M525" s="299"/>
      <c r="N525" s="289"/>
      <c r="O525" s="363" t="str">
        <f>IF(P525="","",IF(OR(I525="",J525=""),"",IF(AND(ISNUMBER(FIND("post-", I525)),J525=ProductCode!$I$12),ProductCode!$F$19,IF(AND(ISNUMBER(FIND("pre-", I525)),J525=ProductCode!$I$12),ProductCode!$F$20,IF(ISNUMBER(FIND("post-", I525)),ProductCode!$F$17,ProductCode!$F$18)))))</f>
        <v/>
      </c>
      <c r="P525" s="295" t="str">
        <f t="shared" si="20"/>
        <v/>
      </c>
      <c r="Q525" s="306"/>
      <c r="R525" s="203"/>
      <c r="S525" s="308" t="str">
        <f t="shared" si="21"/>
        <v/>
      </c>
      <c r="T525" s="311"/>
      <c r="U525" s="311"/>
      <c r="V525" s="311"/>
      <c r="W525" s="311"/>
      <c r="X525" s="312"/>
      <c r="Y525" s="311"/>
      <c r="Z525" s="297"/>
      <c r="AA525" s="311"/>
      <c r="AB525" s="311"/>
      <c r="AC525" s="311"/>
      <c r="AD525" s="311"/>
      <c r="AE525" s="312"/>
      <c r="AF525" s="311"/>
      <c r="AG525" s="297"/>
      <c r="AH525" s="311"/>
      <c r="AI525" s="311"/>
      <c r="AJ525" s="311"/>
      <c r="AK525" s="311"/>
      <c r="AL525" s="312"/>
      <c r="AM525" s="311"/>
      <c r="AN525" s="297"/>
      <c r="AO525" s="311"/>
      <c r="AP525" s="311"/>
      <c r="AQ525" s="311"/>
      <c r="AR525" s="311"/>
      <c r="AS525" s="312"/>
      <c r="AT525" s="311"/>
      <c r="AU525" s="297"/>
      <c r="AV525" s="311"/>
      <c r="AW525" s="311"/>
      <c r="AX525" s="311"/>
      <c r="AY525" s="311"/>
      <c r="AZ525" s="312"/>
      <c r="BA525" s="311"/>
      <c r="BB525" s="297"/>
      <c r="BC525" s="311"/>
      <c r="BD525" s="311"/>
      <c r="BE525" s="311"/>
      <c r="BF525" s="311"/>
      <c r="BG525" s="312"/>
      <c r="BH525" s="311"/>
      <c r="BI525" s="297"/>
      <c r="BJ525" s="311"/>
      <c r="BK525" s="311"/>
      <c r="BL525" s="311"/>
      <c r="BM525" s="311"/>
      <c r="BN525" s="312"/>
      <c r="BO525" s="311"/>
      <c r="BP525" s="297"/>
      <c r="BQ525" s="311"/>
      <c r="BR525" s="311"/>
      <c r="BS525" s="311"/>
      <c r="BT525" s="311"/>
      <c r="BU525" s="312"/>
      <c r="BV525" s="311"/>
      <c r="BW525" s="297"/>
      <c r="BX525" s="311"/>
      <c r="BY525" s="311"/>
      <c r="BZ525" s="311"/>
      <c r="CA525" s="311"/>
      <c r="CB525" s="312"/>
      <c r="CC525" s="311"/>
      <c r="CD525" s="297"/>
      <c r="CE525" s="311"/>
      <c r="CF525" s="311"/>
      <c r="CG525" s="311"/>
      <c r="CH525" s="311"/>
      <c r="CI525" s="312"/>
      <c r="CJ525" s="311"/>
      <c r="CK525" s="297"/>
      <c r="CL525" s="311"/>
      <c r="CM525" s="311"/>
      <c r="CN525" s="311"/>
      <c r="CO525" s="311"/>
      <c r="CP525" s="312"/>
      <c r="CQ525" s="311"/>
      <c r="CR525" s="297"/>
      <c r="CS525" s="311"/>
      <c r="CT525" s="311"/>
      <c r="CU525" s="311"/>
      <c r="CV525" s="311"/>
      <c r="CW525" s="312"/>
      <c r="CX525" s="311"/>
      <c r="CY525" s="297"/>
      <c r="CZ525" s="311"/>
      <c r="DA525" s="311"/>
      <c r="DB525" s="311"/>
      <c r="DC525" s="311"/>
      <c r="DD525" s="312"/>
      <c r="DE525" s="311"/>
      <c r="DF525" s="297"/>
      <c r="DG525" s="311"/>
      <c r="DH525" s="311"/>
      <c r="DI525" s="311"/>
      <c r="DJ525" s="311"/>
      <c r="DK525" s="312"/>
      <c r="DL525" s="311"/>
      <c r="DM525" s="297"/>
      <c r="DN525" s="311"/>
      <c r="DO525" s="311"/>
      <c r="DP525" s="311"/>
      <c r="DQ525" s="311"/>
      <c r="DR525" s="312"/>
      <c r="DS525" s="311"/>
      <c r="DT525" s="297"/>
      <c r="DU525" s="311"/>
      <c r="DV525" s="311"/>
      <c r="DW525" s="311"/>
      <c r="DX525" s="311"/>
      <c r="DY525" s="312"/>
      <c r="DZ525" s="311"/>
      <c r="EA525" s="297"/>
      <c r="EB525" s="311"/>
      <c r="EC525" s="311"/>
      <c r="ED525" s="311"/>
      <c r="EE525" s="311"/>
      <c r="EF525" s="312"/>
      <c r="EG525" s="311"/>
      <c r="EH525" s="297"/>
      <c r="EI525" s="311"/>
      <c r="EJ525" s="311"/>
      <c r="EK525" s="311"/>
      <c r="EL525" s="311"/>
      <c r="EM525" s="312"/>
      <c r="EN525" s="311"/>
      <c r="EO525" s="297"/>
      <c r="EP525" s="311"/>
      <c r="EQ525" s="311"/>
      <c r="ER525" s="311"/>
      <c r="ES525" s="311"/>
      <c r="ET525" s="312"/>
      <c r="EU525" s="311"/>
      <c r="EV525" s="297"/>
      <c r="EW525" s="311"/>
      <c r="EX525" s="311"/>
      <c r="EY525" s="311"/>
      <c r="EZ525" s="311"/>
      <c r="FA525" s="312"/>
      <c r="FB525" s="311"/>
      <c r="FC525" s="298"/>
    </row>
    <row r="526" spans="1:159" s="205" customFormat="1" ht="39.9" customHeight="1" x14ac:dyDescent="0.25">
      <c r="A526" s="206"/>
      <c r="B526" s="196"/>
      <c r="C526" s="292"/>
      <c r="D526" s="198"/>
      <c r="E526" s="299"/>
      <c r="F526" s="200"/>
      <c r="G526" s="301"/>
      <c r="H526" s="303"/>
      <c r="I526" s="299"/>
      <c r="J526" s="299"/>
      <c r="K526" s="299"/>
      <c r="L526" s="289"/>
      <c r="M526" s="299"/>
      <c r="N526" s="289"/>
      <c r="O526" s="363" t="str">
        <f>IF(P526="","",IF(OR(I526="",J526=""),"",IF(AND(ISNUMBER(FIND("post-", I526)),J526=ProductCode!$I$12),ProductCode!$F$19,IF(AND(ISNUMBER(FIND("pre-", I526)),J526=ProductCode!$I$12),ProductCode!$F$20,IF(ISNUMBER(FIND("post-", I526)),ProductCode!$F$17,ProductCode!$F$18)))))</f>
        <v/>
      </c>
      <c r="P526" s="295" t="str">
        <f t="shared" si="20"/>
        <v/>
      </c>
      <c r="Q526" s="306"/>
      <c r="R526" s="203"/>
      <c r="S526" s="308" t="str">
        <f t="shared" si="21"/>
        <v/>
      </c>
      <c r="T526" s="311"/>
      <c r="U526" s="311"/>
      <c r="V526" s="311"/>
      <c r="W526" s="311"/>
      <c r="X526" s="312"/>
      <c r="Y526" s="311"/>
      <c r="Z526" s="297"/>
      <c r="AA526" s="311"/>
      <c r="AB526" s="311"/>
      <c r="AC526" s="311"/>
      <c r="AD526" s="311"/>
      <c r="AE526" s="312"/>
      <c r="AF526" s="311"/>
      <c r="AG526" s="297"/>
      <c r="AH526" s="311"/>
      <c r="AI526" s="311"/>
      <c r="AJ526" s="311"/>
      <c r="AK526" s="311"/>
      <c r="AL526" s="312"/>
      <c r="AM526" s="311"/>
      <c r="AN526" s="297"/>
      <c r="AO526" s="311"/>
      <c r="AP526" s="311"/>
      <c r="AQ526" s="311"/>
      <c r="AR526" s="311"/>
      <c r="AS526" s="312"/>
      <c r="AT526" s="311"/>
      <c r="AU526" s="297"/>
      <c r="AV526" s="311"/>
      <c r="AW526" s="311"/>
      <c r="AX526" s="311"/>
      <c r="AY526" s="311"/>
      <c r="AZ526" s="312"/>
      <c r="BA526" s="311"/>
      <c r="BB526" s="297"/>
      <c r="BC526" s="311"/>
      <c r="BD526" s="311"/>
      <c r="BE526" s="311"/>
      <c r="BF526" s="311"/>
      <c r="BG526" s="312"/>
      <c r="BH526" s="311"/>
      <c r="BI526" s="297"/>
      <c r="BJ526" s="311"/>
      <c r="BK526" s="311"/>
      <c r="BL526" s="311"/>
      <c r="BM526" s="311"/>
      <c r="BN526" s="312"/>
      <c r="BO526" s="311"/>
      <c r="BP526" s="297"/>
      <c r="BQ526" s="311"/>
      <c r="BR526" s="311"/>
      <c r="BS526" s="311"/>
      <c r="BT526" s="311"/>
      <c r="BU526" s="312"/>
      <c r="BV526" s="311"/>
      <c r="BW526" s="297"/>
      <c r="BX526" s="311"/>
      <c r="BY526" s="311"/>
      <c r="BZ526" s="311"/>
      <c r="CA526" s="311"/>
      <c r="CB526" s="312"/>
      <c r="CC526" s="311"/>
      <c r="CD526" s="297"/>
      <c r="CE526" s="311"/>
      <c r="CF526" s="311"/>
      <c r="CG526" s="311"/>
      <c r="CH526" s="311"/>
      <c r="CI526" s="312"/>
      <c r="CJ526" s="311"/>
      <c r="CK526" s="297"/>
      <c r="CL526" s="311"/>
      <c r="CM526" s="311"/>
      <c r="CN526" s="311"/>
      <c r="CO526" s="311"/>
      <c r="CP526" s="312"/>
      <c r="CQ526" s="311"/>
      <c r="CR526" s="297"/>
      <c r="CS526" s="311"/>
      <c r="CT526" s="311"/>
      <c r="CU526" s="311"/>
      <c r="CV526" s="311"/>
      <c r="CW526" s="312"/>
      <c r="CX526" s="311"/>
      <c r="CY526" s="297"/>
      <c r="CZ526" s="311"/>
      <c r="DA526" s="311"/>
      <c r="DB526" s="311"/>
      <c r="DC526" s="311"/>
      <c r="DD526" s="312"/>
      <c r="DE526" s="311"/>
      <c r="DF526" s="297"/>
      <c r="DG526" s="311"/>
      <c r="DH526" s="311"/>
      <c r="DI526" s="311"/>
      <c r="DJ526" s="311"/>
      <c r="DK526" s="312"/>
      <c r="DL526" s="311"/>
      <c r="DM526" s="297"/>
      <c r="DN526" s="311"/>
      <c r="DO526" s="311"/>
      <c r="DP526" s="311"/>
      <c r="DQ526" s="311"/>
      <c r="DR526" s="312"/>
      <c r="DS526" s="311"/>
      <c r="DT526" s="297"/>
      <c r="DU526" s="311"/>
      <c r="DV526" s="311"/>
      <c r="DW526" s="311"/>
      <c r="DX526" s="311"/>
      <c r="DY526" s="312"/>
      <c r="DZ526" s="311"/>
      <c r="EA526" s="297"/>
      <c r="EB526" s="311"/>
      <c r="EC526" s="311"/>
      <c r="ED526" s="311"/>
      <c r="EE526" s="311"/>
      <c r="EF526" s="312"/>
      <c r="EG526" s="311"/>
      <c r="EH526" s="297"/>
      <c r="EI526" s="311"/>
      <c r="EJ526" s="311"/>
      <c r="EK526" s="311"/>
      <c r="EL526" s="311"/>
      <c r="EM526" s="312"/>
      <c r="EN526" s="311"/>
      <c r="EO526" s="297"/>
      <c r="EP526" s="311"/>
      <c r="EQ526" s="311"/>
      <c r="ER526" s="311"/>
      <c r="ES526" s="311"/>
      <c r="ET526" s="312"/>
      <c r="EU526" s="311"/>
      <c r="EV526" s="297"/>
      <c r="EW526" s="311"/>
      <c r="EX526" s="311"/>
      <c r="EY526" s="311"/>
      <c r="EZ526" s="311"/>
      <c r="FA526" s="312"/>
      <c r="FB526" s="311"/>
      <c r="FC526" s="298"/>
    </row>
    <row r="527" spans="1:159" s="205" customFormat="1" ht="39.9" customHeight="1" x14ac:dyDescent="0.25">
      <c r="A527" s="206"/>
      <c r="B527" s="196"/>
      <c r="C527" s="292"/>
      <c r="D527" s="198"/>
      <c r="E527" s="299"/>
      <c r="F527" s="200"/>
      <c r="G527" s="301"/>
      <c r="H527" s="303"/>
      <c r="I527" s="299"/>
      <c r="J527" s="299"/>
      <c r="K527" s="299"/>
      <c r="L527" s="289"/>
      <c r="M527" s="299"/>
      <c r="N527" s="289"/>
      <c r="O527" s="363" t="str">
        <f>IF(P527="","",IF(OR(I527="",J527=""),"",IF(AND(ISNUMBER(FIND("post-", I527)),J527=ProductCode!$I$12),ProductCode!$F$19,IF(AND(ISNUMBER(FIND("pre-", I527)),J527=ProductCode!$I$12),ProductCode!$F$20,IF(ISNUMBER(FIND("post-", I527)),ProductCode!$F$17,ProductCode!$F$18)))))</f>
        <v/>
      </c>
      <c r="P527" s="295" t="str">
        <f t="shared" si="20"/>
        <v/>
      </c>
      <c r="Q527" s="306"/>
      <c r="R527" s="203"/>
      <c r="S527" s="308" t="str">
        <f t="shared" si="21"/>
        <v/>
      </c>
      <c r="T527" s="311"/>
      <c r="U527" s="311"/>
      <c r="V527" s="311"/>
      <c r="W527" s="311"/>
      <c r="X527" s="312"/>
      <c r="Y527" s="311"/>
      <c r="Z527" s="297"/>
      <c r="AA527" s="311"/>
      <c r="AB527" s="311"/>
      <c r="AC527" s="311"/>
      <c r="AD527" s="311"/>
      <c r="AE527" s="312"/>
      <c r="AF527" s="311"/>
      <c r="AG527" s="297"/>
      <c r="AH527" s="311"/>
      <c r="AI527" s="311"/>
      <c r="AJ527" s="311"/>
      <c r="AK527" s="311"/>
      <c r="AL527" s="312"/>
      <c r="AM527" s="311"/>
      <c r="AN527" s="297"/>
      <c r="AO527" s="311"/>
      <c r="AP527" s="311"/>
      <c r="AQ527" s="311"/>
      <c r="AR527" s="311"/>
      <c r="AS527" s="312"/>
      <c r="AT527" s="311"/>
      <c r="AU527" s="297"/>
      <c r="AV527" s="311"/>
      <c r="AW527" s="311"/>
      <c r="AX527" s="311"/>
      <c r="AY527" s="311"/>
      <c r="AZ527" s="312"/>
      <c r="BA527" s="311"/>
      <c r="BB527" s="297"/>
      <c r="BC527" s="311"/>
      <c r="BD527" s="311"/>
      <c r="BE527" s="311"/>
      <c r="BF527" s="311"/>
      <c r="BG527" s="312"/>
      <c r="BH527" s="311"/>
      <c r="BI527" s="297"/>
      <c r="BJ527" s="311"/>
      <c r="BK527" s="311"/>
      <c r="BL527" s="311"/>
      <c r="BM527" s="311"/>
      <c r="BN527" s="312"/>
      <c r="BO527" s="311"/>
      <c r="BP527" s="297"/>
      <c r="BQ527" s="311"/>
      <c r="BR527" s="311"/>
      <c r="BS527" s="311"/>
      <c r="BT527" s="311"/>
      <c r="BU527" s="312"/>
      <c r="BV527" s="311"/>
      <c r="BW527" s="297"/>
      <c r="BX527" s="311"/>
      <c r="BY527" s="311"/>
      <c r="BZ527" s="311"/>
      <c r="CA527" s="311"/>
      <c r="CB527" s="312"/>
      <c r="CC527" s="311"/>
      <c r="CD527" s="297"/>
      <c r="CE527" s="311"/>
      <c r="CF527" s="311"/>
      <c r="CG527" s="311"/>
      <c r="CH527" s="311"/>
      <c r="CI527" s="312"/>
      <c r="CJ527" s="311"/>
      <c r="CK527" s="297"/>
      <c r="CL527" s="311"/>
      <c r="CM527" s="311"/>
      <c r="CN527" s="311"/>
      <c r="CO527" s="311"/>
      <c r="CP527" s="312"/>
      <c r="CQ527" s="311"/>
      <c r="CR527" s="297"/>
      <c r="CS527" s="311"/>
      <c r="CT527" s="311"/>
      <c r="CU527" s="311"/>
      <c r="CV527" s="311"/>
      <c r="CW527" s="312"/>
      <c r="CX527" s="311"/>
      <c r="CY527" s="297"/>
      <c r="CZ527" s="311"/>
      <c r="DA527" s="311"/>
      <c r="DB527" s="311"/>
      <c r="DC527" s="311"/>
      <c r="DD527" s="312"/>
      <c r="DE527" s="311"/>
      <c r="DF527" s="297"/>
      <c r="DG527" s="311"/>
      <c r="DH527" s="311"/>
      <c r="DI527" s="311"/>
      <c r="DJ527" s="311"/>
      <c r="DK527" s="312"/>
      <c r="DL527" s="311"/>
      <c r="DM527" s="297"/>
      <c r="DN527" s="311"/>
      <c r="DO527" s="311"/>
      <c r="DP527" s="311"/>
      <c r="DQ527" s="311"/>
      <c r="DR527" s="312"/>
      <c r="DS527" s="311"/>
      <c r="DT527" s="297"/>
      <c r="DU527" s="311"/>
      <c r="DV527" s="311"/>
      <c r="DW527" s="311"/>
      <c r="DX527" s="311"/>
      <c r="DY527" s="312"/>
      <c r="DZ527" s="311"/>
      <c r="EA527" s="297"/>
      <c r="EB527" s="311"/>
      <c r="EC527" s="311"/>
      <c r="ED527" s="311"/>
      <c r="EE527" s="311"/>
      <c r="EF527" s="312"/>
      <c r="EG527" s="311"/>
      <c r="EH527" s="297"/>
      <c r="EI527" s="311"/>
      <c r="EJ527" s="311"/>
      <c r="EK527" s="311"/>
      <c r="EL527" s="311"/>
      <c r="EM527" s="312"/>
      <c r="EN527" s="311"/>
      <c r="EO527" s="297"/>
      <c r="EP527" s="311"/>
      <c r="EQ527" s="311"/>
      <c r="ER527" s="311"/>
      <c r="ES527" s="311"/>
      <c r="ET527" s="312"/>
      <c r="EU527" s="311"/>
      <c r="EV527" s="297"/>
      <c r="EW527" s="311"/>
      <c r="EX527" s="311"/>
      <c r="EY527" s="311"/>
      <c r="EZ527" s="311"/>
      <c r="FA527" s="312"/>
      <c r="FB527" s="311"/>
      <c r="FC527" s="298"/>
    </row>
    <row r="528" spans="1:159" s="205" customFormat="1" ht="39.9" customHeight="1" x14ac:dyDescent="0.25">
      <c r="A528" s="206"/>
      <c r="B528" s="196"/>
      <c r="C528" s="292"/>
      <c r="D528" s="198"/>
      <c r="E528" s="299"/>
      <c r="F528" s="200"/>
      <c r="G528" s="301"/>
      <c r="H528" s="303"/>
      <c r="I528" s="299"/>
      <c r="J528" s="299"/>
      <c r="K528" s="299"/>
      <c r="L528" s="289"/>
      <c r="M528" s="299"/>
      <c r="N528" s="289"/>
      <c r="O528" s="363" t="str">
        <f>IF(P528="","",IF(OR(I528="",J528=""),"",IF(AND(ISNUMBER(FIND("post-", I528)),J528=ProductCode!$I$12),ProductCode!$F$19,IF(AND(ISNUMBER(FIND("pre-", I528)),J528=ProductCode!$I$12),ProductCode!$F$20,IF(ISNUMBER(FIND("post-", I528)),ProductCode!$F$17,ProductCode!$F$18)))))</f>
        <v/>
      </c>
      <c r="P528" s="295" t="str">
        <f t="shared" si="20"/>
        <v/>
      </c>
      <c r="Q528" s="306"/>
      <c r="R528" s="203"/>
      <c r="S528" s="308" t="str">
        <f t="shared" si="21"/>
        <v/>
      </c>
      <c r="T528" s="311"/>
      <c r="U528" s="311"/>
      <c r="V528" s="311"/>
      <c r="W528" s="311"/>
      <c r="X528" s="312"/>
      <c r="Y528" s="311"/>
      <c r="Z528" s="297"/>
      <c r="AA528" s="311"/>
      <c r="AB528" s="311"/>
      <c r="AC528" s="311"/>
      <c r="AD528" s="311"/>
      <c r="AE528" s="312"/>
      <c r="AF528" s="311"/>
      <c r="AG528" s="297"/>
      <c r="AH528" s="311"/>
      <c r="AI528" s="311"/>
      <c r="AJ528" s="311"/>
      <c r="AK528" s="311"/>
      <c r="AL528" s="312"/>
      <c r="AM528" s="311"/>
      <c r="AN528" s="297"/>
      <c r="AO528" s="311"/>
      <c r="AP528" s="311"/>
      <c r="AQ528" s="311"/>
      <c r="AR528" s="311"/>
      <c r="AS528" s="312"/>
      <c r="AT528" s="311"/>
      <c r="AU528" s="297"/>
      <c r="AV528" s="311"/>
      <c r="AW528" s="311"/>
      <c r="AX528" s="311"/>
      <c r="AY528" s="311"/>
      <c r="AZ528" s="312"/>
      <c r="BA528" s="311"/>
      <c r="BB528" s="297"/>
      <c r="BC528" s="311"/>
      <c r="BD528" s="311"/>
      <c r="BE528" s="311"/>
      <c r="BF528" s="311"/>
      <c r="BG528" s="312"/>
      <c r="BH528" s="311"/>
      <c r="BI528" s="297"/>
      <c r="BJ528" s="311"/>
      <c r="BK528" s="311"/>
      <c r="BL528" s="311"/>
      <c r="BM528" s="311"/>
      <c r="BN528" s="312"/>
      <c r="BO528" s="311"/>
      <c r="BP528" s="297"/>
      <c r="BQ528" s="311"/>
      <c r="BR528" s="311"/>
      <c r="BS528" s="311"/>
      <c r="BT528" s="311"/>
      <c r="BU528" s="312"/>
      <c r="BV528" s="311"/>
      <c r="BW528" s="297"/>
      <c r="BX528" s="311"/>
      <c r="BY528" s="311"/>
      <c r="BZ528" s="311"/>
      <c r="CA528" s="311"/>
      <c r="CB528" s="312"/>
      <c r="CC528" s="311"/>
      <c r="CD528" s="297"/>
      <c r="CE528" s="311"/>
      <c r="CF528" s="311"/>
      <c r="CG528" s="311"/>
      <c r="CH528" s="311"/>
      <c r="CI528" s="312"/>
      <c r="CJ528" s="311"/>
      <c r="CK528" s="297"/>
      <c r="CL528" s="311"/>
      <c r="CM528" s="311"/>
      <c r="CN528" s="311"/>
      <c r="CO528" s="311"/>
      <c r="CP528" s="312"/>
      <c r="CQ528" s="311"/>
      <c r="CR528" s="297"/>
      <c r="CS528" s="311"/>
      <c r="CT528" s="311"/>
      <c r="CU528" s="311"/>
      <c r="CV528" s="311"/>
      <c r="CW528" s="312"/>
      <c r="CX528" s="311"/>
      <c r="CY528" s="297"/>
      <c r="CZ528" s="311"/>
      <c r="DA528" s="311"/>
      <c r="DB528" s="311"/>
      <c r="DC528" s="311"/>
      <c r="DD528" s="312"/>
      <c r="DE528" s="311"/>
      <c r="DF528" s="297"/>
      <c r="DG528" s="311"/>
      <c r="DH528" s="311"/>
      <c r="DI528" s="311"/>
      <c r="DJ528" s="311"/>
      <c r="DK528" s="312"/>
      <c r="DL528" s="311"/>
      <c r="DM528" s="297"/>
      <c r="DN528" s="311"/>
      <c r="DO528" s="311"/>
      <c r="DP528" s="311"/>
      <c r="DQ528" s="311"/>
      <c r="DR528" s="312"/>
      <c r="DS528" s="311"/>
      <c r="DT528" s="297"/>
      <c r="DU528" s="311"/>
      <c r="DV528" s="311"/>
      <c r="DW528" s="311"/>
      <c r="DX528" s="311"/>
      <c r="DY528" s="312"/>
      <c r="DZ528" s="311"/>
      <c r="EA528" s="297"/>
      <c r="EB528" s="311"/>
      <c r="EC528" s="311"/>
      <c r="ED528" s="311"/>
      <c r="EE528" s="311"/>
      <c r="EF528" s="312"/>
      <c r="EG528" s="311"/>
      <c r="EH528" s="297"/>
      <c r="EI528" s="311"/>
      <c r="EJ528" s="311"/>
      <c r="EK528" s="311"/>
      <c r="EL528" s="311"/>
      <c r="EM528" s="312"/>
      <c r="EN528" s="311"/>
      <c r="EO528" s="297"/>
      <c r="EP528" s="311"/>
      <c r="EQ528" s="311"/>
      <c r="ER528" s="311"/>
      <c r="ES528" s="311"/>
      <c r="ET528" s="312"/>
      <c r="EU528" s="311"/>
      <c r="EV528" s="297"/>
      <c r="EW528" s="311"/>
      <c r="EX528" s="311"/>
      <c r="EY528" s="311"/>
      <c r="EZ528" s="311"/>
      <c r="FA528" s="312"/>
      <c r="FB528" s="311"/>
      <c r="FC528" s="298"/>
    </row>
    <row r="529" spans="1:159" s="205" customFormat="1" ht="39.9" customHeight="1" x14ac:dyDescent="0.25">
      <c r="A529" s="206"/>
      <c r="B529" s="196"/>
      <c r="C529" s="292"/>
      <c r="D529" s="198"/>
      <c r="E529" s="299"/>
      <c r="F529" s="200"/>
      <c r="G529" s="301"/>
      <c r="H529" s="303"/>
      <c r="I529" s="299"/>
      <c r="J529" s="299"/>
      <c r="K529" s="299"/>
      <c r="L529" s="289"/>
      <c r="M529" s="299"/>
      <c r="N529" s="289"/>
      <c r="O529" s="363" t="str">
        <f>IF(P529="","",IF(OR(I529="",J529=""),"",IF(AND(ISNUMBER(FIND("post-", I529)),J529=ProductCode!$I$12),ProductCode!$F$19,IF(AND(ISNUMBER(FIND("pre-", I529)),J529=ProductCode!$I$12),ProductCode!$F$20,IF(ISNUMBER(FIND("post-", I529)),ProductCode!$F$17,ProductCode!$F$18)))))</f>
        <v/>
      </c>
      <c r="P529" s="295" t="str">
        <f t="shared" si="20"/>
        <v/>
      </c>
      <c r="Q529" s="306"/>
      <c r="R529" s="203"/>
      <c r="S529" s="308" t="str">
        <f t="shared" si="21"/>
        <v/>
      </c>
      <c r="T529" s="311"/>
      <c r="U529" s="311"/>
      <c r="V529" s="311"/>
      <c r="W529" s="311"/>
      <c r="X529" s="312"/>
      <c r="Y529" s="311"/>
      <c r="Z529" s="297"/>
      <c r="AA529" s="311"/>
      <c r="AB529" s="311"/>
      <c r="AC529" s="311"/>
      <c r="AD529" s="311"/>
      <c r="AE529" s="312"/>
      <c r="AF529" s="311"/>
      <c r="AG529" s="297"/>
      <c r="AH529" s="311"/>
      <c r="AI529" s="311"/>
      <c r="AJ529" s="311"/>
      <c r="AK529" s="311"/>
      <c r="AL529" s="312"/>
      <c r="AM529" s="311"/>
      <c r="AN529" s="297"/>
      <c r="AO529" s="311"/>
      <c r="AP529" s="311"/>
      <c r="AQ529" s="311"/>
      <c r="AR529" s="311"/>
      <c r="AS529" s="312"/>
      <c r="AT529" s="311"/>
      <c r="AU529" s="297"/>
      <c r="AV529" s="311"/>
      <c r="AW529" s="311"/>
      <c r="AX529" s="311"/>
      <c r="AY529" s="311"/>
      <c r="AZ529" s="312"/>
      <c r="BA529" s="311"/>
      <c r="BB529" s="297"/>
      <c r="BC529" s="311"/>
      <c r="BD529" s="311"/>
      <c r="BE529" s="311"/>
      <c r="BF529" s="311"/>
      <c r="BG529" s="312"/>
      <c r="BH529" s="311"/>
      <c r="BI529" s="297"/>
      <c r="BJ529" s="311"/>
      <c r="BK529" s="311"/>
      <c r="BL529" s="311"/>
      <c r="BM529" s="311"/>
      <c r="BN529" s="312"/>
      <c r="BO529" s="311"/>
      <c r="BP529" s="297"/>
      <c r="BQ529" s="311"/>
      <c r="BR529" s="311"/>
      <c r="BS529" s="311"/>
      <c r="BT529" s="311"/>
      <c r="BU529" s="312"/>
      <c r="BV529" s="311"/>
      <c r="BW529" s="297"/>
      <c r="BX529" s="311"/>
      <c r="BY529" s="311"/>
      <c r="BZ529" s="311"/>
      <c r="CA529" s="311"/>
      <c r="CB529" s="312"/>
      <c r="CC529" s="311"/>
      <c r="CD529" s="297"/>
      <c r="CE529" s="311"/>
      <c r="CF529" s="311"/>
      <c r="CG529" s="311"/>
      <c r="CH529" s="311"/>
      <c r="CI529" s="312"/>
      <c r="CJ529" s="311"/>
      <c r="CK529" s="297"/>
      <c r="CL529" s="311"/>
      <c r="CM529" s="311"/>
      <c r="CN529" s="311"/>
      <c r="CO529" s="311"/>
      <c r="CP529" s="312"/>
      <c r="CQ529" s="311"/>
      <c r="CR529" s="297"/>
      <c r="CS529" s="311"/>
      <c r="CT529" s="311"/>
      <c r="CU529" s="311"/>
      <c r="CV529" s="311"/>
      <c r="CW529" s="312"/>
      <c r="CX529" s="311"/>
      <c r="CY529" s="297"/>
      <c r="CZ529" s="311"/>
      <c r="DA529" s="311"/>
      <c r="DB529" s="311"/>
      <c r="DC529" s="311"/>
      <c r="DD529" s="312"/>
      <c r="DE529" s="311"/>
      <c r="DF529" s="297"/>
      <c r="DG529" s="311"/>
      <c r="DH529" s="311"/>
      <c r="DI529" s="311"/>
      <c r="DJ529" s="311"/>
      <c r="DK529" s="312"/>
      <c r="DL529" s="311"/>
      <c r="DM529" s="297"/>
      <c r="DN529" s="311"/>
      <c r="DO529" s="311"/>
      <c r="DP529" s="311"/>
      <c r="DQ529" s="311"/>
      <c r="DR529" s="312"/>
      <c r="DS529" s="311"/>
      <c r="DT529" s="297"/>
      <c r="DU529" s="311"/>
      <c r="DV529" s="311"/>
      <c r="DW529" s="311"/>
      <c r="DX529" s="311"/>
      <c r="DY529" s="312"/>
      <c r="DZ529" s="311"/>
      <c r="EA529" s="297"/>
      <c r="EB529" s="311"/>
      <c r="EC529" s="311"/>
      <c r="ED529" s="311"/>
      <c r="EE529" s="311"/>
      <c r="EF529" s="312"/>
      <c r="EG529" s="311"/>
      <c r="EH529" s="297"/>
      <c r="EI529" s="311"/>
      <c r="EJ529" s="311"/>
      <c r="EK529" s="311"/>
      <c r="EL529" s="311"/>
      <c r="EM529" s="312"/>
      <c r="EN529" s="311"/>
      <c r="EO529" s="297"/>
      <c r="EP529" s="311"/>
      <c r="EQ529" s="311"/>
      <c r="ER529" s="311"/>
      <c r="ES529" s="311"/>
      <c r="ET529" s="312"/>
      <c r="EU529" s="311"/>
      <c r="EV529" s="297"/>
      <c r="EW529" s="311"/>
      <c r="EX529" s="311"/>
      <c r="EY529" s="311"/>
      <c r="EZ529" s="311"/>
      <c r="FA529" s="312"/>
      <c r="FB529" s="311"/>
      <c r="FC529" s="298"/>
    </row>
    <row r="530" spans="1:159" s="205" customFormat="1" ht="39.9" customHeight="1" x14ac:dyDescent="0.25">
      <c r="A530" s="206"/>
      <c r="B530" s="196"/>
      <c r="C530" s="292"/>
      <c r="D530" s="198"/>
      <c r="E530" s="299"/>
      <c r="F530" s="200"/>
      <c r="G530" s="301"/>
      <c r="H530" s="303"/>
      <c r="I530" s="299"/>
      <c r="J530" s="299"/>
      <c r="K530" s="299"/>
      <c r="L530" s="289"/>
      <c r="M530" s="299"/>
      <c r="N530" s="289"/>
      <c r="O530" s="363" t="str">
        <f>IF(P530="","",IF(OR(I530="",J530=""),"",IF(AND(ISNUMBER(FIND("post-", I530)),J530=ProductCode!$I$12),ProductCode!$F$19,IF(AND(ISNUMBER(FIND("pre-", I530)),J530=ProductCode!$I$12),ProductCode!$F$20,IF(ISNUMBER(FIND("post-", I530)),ProductCode!$F$17,ProductCode!$F$18)))))</f>
        <v/>
      </c>
      <c r="P530" s="295" t="str">
        <f t="shared" si="20"/>
        <v/>
      </c>
      <c r="Q530" s="306"/>
      <c r="R530" s="203"/>
      <c r="S530" s="308" t="str">
        <f t="shared" si="21"/>
        <v/>
      </c>
      <c r="T530" s="311"/>
      <c r="U530" s="311"/>
      <c r="V530" s="311"/>
      <c r="W530" s="311"/>
      <c r="X530" s="312"/>
      <c r="Y530" s="311"/>
      <c r="Z530" s="297"/>
      <c r="AA530" s="311"/>
      <c r="AB530" s="311"/>
      <c r="AC530" s="311"/>
      <c r="AD530" s="311"/>
      <c r="AE530" s="312"/>
      <c r="AF530" s="311"/>
      <c r="AG530" s="297"/>
      <c r="AH530" s="311"/>
      <c r="AI530" s="311"/>
      <c r="AJ530" s="311"/>
      <c r="AK530" s="311"/>
      <c r="AL530" s="312"/>
      <c r="AM530" s="311"/>
      <c r="AN530" s="297"/>
      <c r="AO530" s="311"/>
      <c r="AP530" s="311"/>
      <c r="AQ530" s="311"/>
      <c r="AR530" s="311"/>
      <c r="AS530" s="312"/>
      <c r="AT530" s="311"/>
      <c r="AU530" s="297"/>
      <c r="AV530" s="311"/>
      <c r="AW530" s="311"/>
      <c r="AX530" s="311"/>
      <c r="AY530" s="311"/>
      <c r="AZ530" s="312"/>
      <c r="BA530" s="311"/>
      <c r="BB530" s="297"/>
      <c r="BC530" s="311"/>
      <c r="BD530" s="311"/>
      <c r="BE530" s="311"/>
      <c r="BF530" s="311"/>
      <c r="BG530" s="312"/>
      <c r="BH530" s="311"/>
      <c r="BI530" s="297"/>
      <c r="BJ530" s="311"/>
      <c r="BK530" s="311"/>
      <c r="BL530" s="311"/>
      <c r="BM530" s="311"/>
      <c r="BN530" s="312"/>
      <c r="BO530" s="311"/>
      <c r="BP530" s="297"/>
      <c r="BQ530" s="311"/>
      <c r="BR530" s="311"/>
      <c r="BS530" s="311"/>
      <c r="BT530" s="311"/>
      <c r="BU530" s="312"/>
      <c r="BV530" s="311"/>
      <c r="BW530" s="297"/>
      <c r="BX530" s="311"/>
      <c r="BY530" s="311"/>
      <c r="BZ530" s="311"/>
      <c r="CA530" s="311"/>
      <c r="CB530" s="312"/>
      <c r="CC530" s="311"/>
      <c r="CD530" s="297"/>
      <c r="CE530" s="311"/>
      <c r="CF530" s="311"/>
      <c r="CG530" s="311"/>
      <c r="CH530" s="311"/>
      <c r="CI530" s="312"/>
      <c r="CJ530" s="311"/>
      <c r="CK530" s="297"/>
      <c r="CL530" s="311"/>
      <c r="CM530" s="311"/>
      <c r="CN530" s="311"/>
      <c r="CO530" s="311"/>
      <c r="CP530" s="312"/>
      <c r="CQ530" s="311"/>
      <c r="CR530" s="297"/>
      <c r="CS530" s="311"/>
      <c r="CT530" s="311"/>
      <c r="CU530" s="311"/>
      <c r="CV530" s="311"/>
      <c r="CW530" s="312"/>
      <c r="CX530" s="311"/>
      <c r="CY530" s="297"/>
      <c r="CZ530" s="311"/>
      <c r="DA530" s="311"/>
      <c r="DB530" s="311"/>
      <c r="DC530" s="311"/>
      <c r="DD530" s="312"/>
      <c r="DE530" s="311"/>
      <c r="DF530" s="297"/>
      <c r="DG530" s="311"/>
      <c r="DH530" s="311"/>
      <c r="DI530" s="311"/>
      <c r="DJ530" s="311"/>
      <c r="DK530" s="312"/>
      <c r="DL530" s="311"/>
      <c r="DM530" s="297"/>
      <c r="DN530" s="311"/>
      <c r="DO530" s="311"/>
      <c r="DP530" s="311"/>
      <c r="DQ530" s="311"/>
      <c r="DR530" s="312"/>
      <c r="DS530" s="311"/>
      <c r="DT530" s="297"/>
      <c r="DU530" s="311"/>
      <c r="DV530" s="311"/>
      <c r="DW530" s="311"/>
      <c r="DX530" s="311"/>
      <c r="DY530" s="312"/>
      <c r="DZ530" s="311"/>
      <c r="EA530" s="297"/>
      <c r="EB530" s="311"/>
      <c r="EC530" s="311"/>
      <c r="ED530" s="311"/>
      <c r="EE530" s="311"/>
      <c r="EF530" s="312"/>
      <c r="EG530" s="311"/>
      <c r="EH530" s="297"/>
      <c r="EI530" s="311"/>
      <c r="EJ530" s="311"/>
      <c r="EK530" s="311"/>
      <c r="EL530" s="311"/>
      <c r="EM530" s="312"/>
      <c r="EN530" s="311"/>
      <c r="EO530" s="297"/>
      <c r="EP530" s="311"/>
      <c r="EQ530" s="311"/>
      <c r="ER530" s="311"/>
      <c r="ES530" s="311"/>
      <c r="ET530" s="312"/>
      <c r="EU530" s="311"/>
      <c r="EV530" s="297"/>
      <c r="EW530" s="311"/>
      <c r="EX530" s="311"/>
      <c r="EY530" s="311"/>
      <c r="EZ530" s="311"/>
      <c r="FA530" s="312"/>
      <c r="FB530" s="311"/>
      <c r="FC530" s="298"/>
    </row>
    <row r="531" spans="1:159" s="205" customFormat="1" ht="39.9" customHeight="1" x14ac:dyDescent="0.25">
      <c r="A531" s="206"/>
      <c r="B531" s="196"/>
      <c r="C531" s="292"/>
      <c r="D531" s="198"/>
      <c r="E531" s="299"/>
      <c r="F531" s="200"/>
      <c r="G531" s="301"/>
      <c r="H531" s="303"/>
      <c r="I531" s="299"/>
      <c r="J531" s="299"/>
      <c r="K531" s="299"/>
      <c r="L531" s="289"/>
      <c r="M531" s="299"/>
      <c r="N531" s="289"/>
      <c r="O531" s="363" t="str">
        <f>IF(P531="","",IF(OR(I531="",J531=""),"",IF(AND(ISNUMBER(FIND("post-", I531)),J531=ProductCode!$I$12),ProductCode!$F$19,IF(AND(ISNUMBER(FIND("pre-", I531)),J531=ProductCode!$I$12),ProductCode!$F$20,IF(ISNUMBER(FIND("post-", I531)),ProductCode!$F$17,ProductCode!$F$18)))))</f>
        <v/>
      </c>
      <c r="P531" s="295" t="str">
        <f t="shared" si="20"/>
        <v/>
      </c>
      <c r="Q531" s="306"/>
      <c r="R531" s="203"/>
      <c r="S531" s="308" t="str">
        <f t="shared" si="21"/>
        <v/>
      </c>
      <c r="T531" s="311"/>
      <c r="U531" s="311"/>
      <c r="V531" s="311"/>
      <c r="W531" s="311"/>
      <c r="X531" s="312"/>
      <c r="Y531" s="311"/>
      <c r="Z531" s="297"/>
      <c r="AA531" s="311"/>
      <c r="AB531" s="311"/>
      <c r="AC531" s="311"/>
      <c r="AD531" s="311"/>
      <c r="AE531" s="312"/>
      <c r="AF531" s="311"/>
      <c r="AG531" s="297"/>
      <c r="AH531" s="311"/>
      <c r="AI531" s="311"/>
      <c r="AJ531" s="311"/>
      <c r="AK531" s="311"/>
      <c r="AL531" s="312"/>
      <c r="AM531" s="311"/>
      <c r="AN531" s="297"/>
      <c r="AO531" s="311"/>
      <c r="AP531" s="311"/>
      <c r="AQ531" s="311"/>
      <c r="AR531" s="311"/>
      <c r="AS531" s="312"/>
      <c r="AT531" s="311"/>
      <c r="AU531" s="297"/>
      <c r="AV531" s="311"/>
      <c r="AW531" s="311"/>
      <c r="AX531" s="311"/>
      <c r="AY531" s="311"/>
      <c r="AZ531" s="312"/>
      <c r="BA531" s="311"/>
      <c r="BB531" s="297"/>
      <c r="BC531" s="311"/>
      <c r="BD531" s="311"/>
      <c r="BE531" s="311"/>
      <c r="BF531" s="311"/>
      <c r="BG531" s="312"/>
      <c r="BH531" s="311"/>
      <c r="BI531" s="297"/>
      <c r="BJ531" s="311"/>
      <c r="BK531" s="311"/>
      <c r="BL531" s="311"/>
      <c r="BM531" s="311"/>
      <c r="BN531" s="312"/>
      <c r="BO531" s="311"/>
      <c r="BP531" s="297"/>
      <c r="BQ531" s="311"/>
      <c r="BR531" s="311"/>
      <c r="BS531" s="311"/>
      <c r="BT531" s="311"/>
      <c r="BU531" s="312"/>
      <c r="BV531" s="311"/>
      <c r="BW531" s="297"/>
      <c r="BX531" s="311"/>
      <c r="BY531" s="311"/>
      <c r="BZ531" s="311"/>
      <c r="CA531" s="311"/>
      <c r="CB531" s="312"/>
      <c r="CC531" s="311"/>
      <c r="CD531" s="297"/>
      <c r="CE531" s="311"/>
      <c r="CF531" s="311"/>
      <c r="CG531" s="311"/>
      <c r="CH531" s="311"/>
      <c r="CI531" s="312"/>
      <c r="CJ531" s="311"/>
      <c r="CK531" s="297"/>
      <c r="CL531" s="311"/>
      <c r="CM531" s="311"/>
      <c r="CN531" s="311"/>
      <c r="CO531" s="311"/>
      <c r="CP531" s="312"/>
      <c r="CQ531" s="311"/>
      <c r="CR531" s="297"/>
      <c r="CS531" s="311"/>
      <c r="CT531" s="311"/>
      <c r="CU531" s="311"/>
      <c r="CV531" s="311"/>
      <c r="CW531" s="312"/>
      <c r="CX531" s="311"/>
      <c r="CY531" s="297"/>
      <c r="CZ531" s="311"/>
      <c r="DA531" s="311"/>
      <c r="DB531" s="311"/>
      <c r="DC531" s="311"/>
      <c r="DD531" s="312"/>
      <c r="DE531" s="311"/>
      <c r="DF531" s="297"/>
      <c r="DG531" s="311"/>
      <c r="DH531" s="311"/>
      <c r="DI531" s="311"/>
      <c r="DJ531" s="311"/>
      <c r="DK531" s="312"/>
      <c r="DL531" s="311"/>
      <c r="DM531" s="297"/>
      <c r="DN531" s="311"/>
      <c r="DO531" s="311"/>
      <c r="DP531" s="311"/>
      <c r="DQ531" s="311"/>
      <c r="DR531" s="312"/>
      <c r="DS531" s="311"/>
      <c r="DT531" s="297"/>
      <c r="DU531" s="311"/>
      <c r="DV531" s="311"/>
      <c r="DW531" s="311"/>
      <c r="DX531" s="311"/>
      <c r="DY531" s="312"/>
      <c r="DZ531" s="311"/>
      <c r="EA531" s="297"/>
      <c r="EB531" s="311"/>
      <c r="EC531" s="311"/>
      <c r="ED531" s="311"/>
      <c r="EE531" s="311"/>
      <c r="EF531" s="312"/>
      <c r="EG531" s="311"/>
      <c r="EH531" s="297"/>
      <c r="EI531" s="311"/>
      <c r="EJ531" s="311"/>
      <c r="EK531" s="311"/>
      <c r="EL531" s="311"/>
      <c r="EM531" s="312"/>
      <c r="EN531" s="311"/>
      <c r="EO531" s="297"/>
      <c r="EP531" s="311"/>
      <c r="EQ531" s="311"/>
      <c r="ER531" s="311"/>
      <c r="ES531" s="311"/>
      <c r="ET531" s="312"/>
      <c r="EU531" s="311"/>
      <c r="EV531" s="297"/>
      <c r="EW531" s="311"/>
      <c r="EX531" s="311"/>
      <c r="EY531" s="311"/>
      <c r="EZ531" s="311"/>
      <c r="FA531" s="312"/>
      <c r="FB531" s="311"/>
      <c r="FC531" s="298"/>
    </row>
    <row r="532" spans="1:159" s="205" customFormat="1" ht="39.9" customHeight="1" x14ac:dyDescent="0.25">
      <c r="A532" s="206"/>
      <c r="B532" s="196"/>
      <c r="C532" s="292"/>
      <c r="D532" s="198"/>
      <c r="E532" s="299"/>
      <c r="F532" s="200"/>
      <c r="G532" s="301"/>
      <c r="H532" s="303"/>
      <c r="I532" s="299"/>
      <c r="J532" s="299"/>
      <c r="K532" s="299"/>
      <c r="L532" s="289"/>
      <c r="M532" s="299"/>
      <c r="N532" s="289"/>
      <c r="O532" s="363" t="str">
        <f>IF(P532="","",IF(OR(I532="",J532=""),"",IF(AND(ISNUMBER(FIND("post-", I532)),J532=ProductCode!$I$12),ProductCode!$F$19,IF(AND(ISNUMBER(FIND("pre-", I532)),J532=ProductCode!$I$12),ProductCode!$F$20,IF(ISNUMBER(FIND("post-", I532)),ProductCode!$F$17,ProductCode!$F$18)))))</f>
        <v/>
      </c>
      <c r="P532" s="295" t="str">
        <f t="shared" si="20"/>
        <v/>
      </c>
      <c r="Q532" s="306"/>
      <c r="R532" s="203"/>
      <c r="S532" s="308" t="str">
        <f t="shared" si="21"/>
        <v/>
      </c>
      <c r="T532" s="311"/>
      <c r="U532" s="311"/>
      <c r="V532" s="311"/>
      <c r="W532" s="311"/>
      <c r="X532" s="312"/>
      <c r="Y532" s="311"/>
      <c r="Z532" s="297"/>
      <c r="AA532" s="311"/>
      <c r="AB532" s="311"/>
      <c r="AC532" s="311"/>
      <c r="AD532" s="311"/>
      <c r="AE532" s="312"/>
      <c r="AF532" s="311"/>
      <c r="AG532" s="297"/>
      <c r="AH532" s="311"/>
      <c r="AI532" s="311"/>
      <c r="AJ532" s="311"/>
      <c r="AK532" s="311"/>
      <c r="AL532" s="312"/>
      <c r="AM532" s="311"/>
      <c r="AN532" s="297"/>
      <c r="AO532" s="311"/>
      <c r="AP532" s="311"/>
      <c r="AQ532" s="311"/>
      <c r="AR532" s="311"/>
      <c r="AS532" s="312"/>
      <c r="AT532" s="311"/>
      <c r="AU532" s="297"/>
      <c r="AV532" s="311"/>
      <c r="AW532" s="311"/>
      <c r="AX532" s="311"/>
      <c r="AY532" s="311"/>
      <c r="AZ532" s="312"/>
      <c r="BA532" s="311"/>
      <c r="BB532" s="297"/>
      <c r="BC532" s="311"/>
      <c r="BD532" s="311"/>
      <c r="BE532" s="311"/>
      <c r="BF532" s="311"/>
      <c r="BG532" s="312"/>
      <c r="BH532" s="311"/>
      <c r="BI532" s="297"/>
      <c r="BJ532" s="311"/>
      <c r="BK532" s="311"/>
      <c r="BL532" s="311"/>
      <c r="BM532" s="311"/>
      <c r="BN532" s="312"/>
      <c r="BO532" s="311"/>
      <c r="BP532" s="297"/>
      <c r="BQ532" s="311"/>
      <c r="BR532" s="311"/>
      <c r="BS532" s="311"/>
      <c r="BT532" s="311"/>
      <c r="BU532" s="312"/>
      <c r="BV532" s="311"/>
      <c r="BW532" s="297"/>
      <c r="BX532" s="311"/>
      <c r="BY532" s="311"/>
      <c r="BZ532" s="311"/>
      <c r="CA532" s="311"/>
      <c r="CB532" s="312"/>
      <c r="CC532" s="311"/>
      <c r="CD532" s="297"/>
      <c r="CE532" s="311"/>
      <c r="CF532" s="311"/>
      <c r="CG532" s="311"/>
      <c r="CH532" s="311"/>
      <c r="CI532" s="312"/>
      <c r="CJ532" s="311"/>
      <c r="CK532" s="297"/>
      <c r="CL532" s="311"/>
      <c r="CM532" s="311"/>
      <c r="CN532" s="311"/>
      <c r="CO532" s="311"/>
      <c r="CP532" s="312"/>
      <c r="CQ532" s="311"/>
      <c r="CR532" s="297"/>
      <c r="CS532" s="311"/>
      <c r="CT532" s="311"/>
      <c r="CU532" s="311"/>
      <c r="CV532" s="311"/>
      <c r="CW532" s="312"/>
      <c r="CX532" s="311"/>
      <c r="CY532" s="297"/>
      <c r="CZ532" s="311"/>
      <c r="DA532" s="311"/>
      <c r="DB532" s="311"/>
      <c r="DC532" s="311"/>
      <c r="DD532" s="312"/>
      <c r="DE532" s="311"/>
      <c r="DF532" s="297"/>
      <c r="DG532" s="311"/>
      <c r="DH532" s="311"/>
      <c r="DI532" s="311"/>
      <c r="DJ532" s="311"/>
      <c r="DK532" s="312"/>
      <c r="DL532" s="311"/>
      <c r="DM532" s="297"/>
      <c r="DN532" s="311"/>
      <c r="DO532" s="311"/>
      <c r="DP532" s="311"/>
      <c r="DQ532" s="311"/>
      <c r="DR532" s="312"/>
      <c r="DS532" s="311"/>
      <c r="DT532" s="297"/>
      <c r="DU532" s="311"/>
      <c r="DV532" s="311"/>
      <c r="DW532" s="311"/>
      <c r="DX532" s="311"/>
      <c r="DY532" s="312"/>
      <c r="DZ532" s="311"/>
      <c r="EA532" s="297"/>
      <c r="EB532" s="311"/>
      <c r="EC532" s="311"/>
      <c r="ED532" s="311"/>
      <c r="EE532" s="311"/>
      <c r="EF532" s="312"/>
      <c r="EG532" s="311"/>
      <c r="EH532" s="297"/>
      <c r="EI532" s="311"/>
      <c r="EJ532" s="311"/>
      <c r="EK532" s="311"/>
      <c r="EL532" s="311"/>
      <c r="EM532" s="312"/>
      <c r="EN532" s="311"/>
      <c r="EO532" s="297"/>
      <c r="EP532" s="311"/>
      <c r="EQ532" s="311"/>
      <c r="ER532" s="311"/>
      <c r="ES532" s="311"/>
      <c r="ET532" s="312"/>
      <c r="EU532" s="311"/>
      <c r="EV532" s="297"/>
      <c r="EW532" s="311"/>
      <c r="EX532" s="311"/>
      <c r="EY532" s="311"/>
      <c r="EZ532" s="311"/>
      <c r="FA532" s="312"/>
      <c r="FB532" s="311"/>
      <c r="FC532" s="298"/>
    </row>
    <row r="533" spans="1:159" s="205" customFormat="1" ht="39.9" customHeight="1" x14ac:dyDescent="0.25">
      <c r="A533" s="206"/>
      <c r="B533" s="196"/>
      <c r="C533" s="292"/>
      <c r="D533" s="198"/>
      <c r="E533" s="299"/>
      <c r="F533" s="200"/>
      <c r="G533" s="301"/>
      <c r="H533" s="303"/>
      <c r="I533" s="299"/>
      <c r="J533" s="299"/>
      <c r="K533" s="299"/>
      <c r="L533" s="289"/>
      <c r="M533" s="299"/>
      <c r="N533" s="289"/>
      <c r="O533" s="363" t="str">
        <f>IF(P533="","",IF(OR(I533="",J533=""),"",IF(AND(ISNUMBER(FIND("post-", I533)),J533=ProductCode!$I$12),ProductCode!$F$19,IF(AND(ISNUMBER(FIND("pre-", I533)),J533=ProductCode!$I$12),ProductCode!$F$20,IF(ISNUMBER(FIND("post-", I533)),ProductCode!$F$17,ProductCode!$F$18)))))</f>
        <v/>
      </c>
      <c r="P533" s="295" t="str">
        <f t="shared" si="20"/>
        <v/>
      </c>
      <c r="Q533" s="306"/>
      <c r="R533" s="203"/>
      <c r="S533" s="308" t="str">
        <f t="shared" si="21"/>
        <v/>
      </c>
      <c r="T533" s="311"/>
      <c r="U533" s="311"/>
      <c r="V533" s="311"/>
      <c r="W533" s="311"/>
      <c r="X533" s="312"/>
      <c r="Y533" s="311"/>
      <c r="Z533" s="297"/>
      <c r="AA533" s="311"/>
      <c r="AB533" s="311"/>
      <c r="AC533" s="311"/>
      <c r="AD533" s="311"/>
      <c r="AE533" s="312"/>
      <c r="AF533" s="311"/>
      <c r="AG533" s="297"/>
      <c r="AH533" s="311"/>
      <c r="AI533" s="311"/>
      <c r="AJ533" s="311"/>
      <c r="AK533" s="311"/>
      <c r="AL533" s="312"/>
      <c r="AM533" s="311"/>
      <c r="AN533" s="297"/>
      <c r="AO533" s="311"/>
      <c r="AP533" s="311"/>
      <c r="AQ533" s="311"/>
      <c r="AR533" s="311"/>
      <c r="AS533" s="312"/>
      <c r="AT533" s="311"/>
      <c r="AU533" s="297"/>
      <c r="AV533" s="311"/>
      <c r="AW533" s="311"/>
      <c r="AX533" s="311"/>
      <c r="AY533" s="311"/>
      <c r="AZ533" s="312"/>
      <c r="BA533" s="311"/>
      <c r="BB533" s="297"/>
      <c r="BC533" s="311"/>
      <c r="BD533" s="311"/>
      <c r="BE533" s="311"/>
      <c r="BF533" s="311"/>
      <c r="BG533" s="312"/>
      <c r="BH533" s="311"/>
      <c r="BI533" s="297"/>
      <c r="BJ533" s="311"/>
      <c r="BK533" s="311"/>
      <c r="BL533" s="311"/>
      <c r="BM533" s="311"/>
      <c r="BN533" s="312"/>
      <c r="BO533" s="311"/>
      <c r="BP533" s="297"/>
      <c r="BQ533" s="311"/>
      <c r="BR533" s="311"/>
      <c r="BS533" s="311"/>
      <c r="BT533" s="311"/>
      <c r="BU533" s="312"/>
      <c r="BV533" s="311"/>
      <c r="BW533" s="297"/>
      <c r="BX533" s="311"/>
      <c r="BY533" s="311"/>
      <c r="BZ533" s="311"/>
      <c r="CA533" s="311"/>
      <c r="CB533" s="312"/>
      <c r="CC533" s="311"/>
      <c r="CD533" s="297"/>
      <c r="CE533" s="311"/>
      <c r="CF533" s="311"/>
      <c r="CG533" s="311"/>
      <c r="CH533" s="311"/>
      <c r="CI533" s="312"/>
      <c r="CJ533" s="311"/>
      <c r="CK533" s="297"/>
      <c r="CL533" s="311"/>
      <c r="CM533" s="311"/>
      <c r="CN533" s="311"/>
      <c r="CO533" s="311"/>
      <c r="CP533" s="312"/>
      <c r="CQ533" s="311"/>
      <c r="CR533" s="297"/>
      <c r="CS533" s="311"/>
      <c r="CT533" s="311"/>
      <c r="CU533" s="311"/>
      <c r="CV533" s="311"/>
      <c r="CW533" s="312"/>
      <c r="CX533" s="311"/>
      <c r="CY533" s="297"/>
      <c r="CZ533" s="311"/>
      <c r="DA533" s="311"/>
      <c r="DB533" s="311"/>
      <c r="DC533" s="311"/>
      <c r="DD533" s="312"/>
      <c r="DE533" s="311"/>
      <c r="DF533" s="297"/>
      <c r="DG533" s="311"/>
      <c r="DH533" s="311"/>
      <c r="DI533" s="311"/>
      <c r="DJ533" s="311"/>
      <c r="DK533" s="312"/>
      <c r="DL533" s="311"/>
      <c r="DM533" s="297"/>
      <c r="DN533" s="311"/>
      <c r="DO533" s="311"/>
      <c r="DP533" s="311"/>
      <c r="DQ533" s="311"/>
      <c r="DR533" s="312"/>
      <c r="DS533" s="311"/>
      <c r="DT533" s="297"/>
      <c r="DU533" s="311"/>
      <c r="DV533" s="311"/>
      <c r="DW533" s="311"/>
      <c r="DX533" s="311"/>
      <c r="DY533" s="312"/>
      <c r="DZ533" s="311"/>
      <c r="EA533" s="297"/>
      <c r="EB533" s="311"/>
      <c r="EC533" s="311"/>
      <c r="ED533" s="311"/>
      <c r="EE533" s="311"/>
      <c r="EF533" s="312"/>
      <c r="EG533" s="311"/>
      <c r="EH533" s="297"/>
      <c r="EI533" s="311"/>
      <c r="EJ533" s="311"/>
      <c r="EK533" s="311"/>
      <c r="EL533" s="311"/>
      <c r="EM533" s="312"/>
      <c r="EN533" s="311"/>
      <c r="EO533" s="297"/>
      <c r="EP533" s="311"/>
      <c r="EQ533" s="311"/>
      <c r="ER533" s="311"/>
      <c r="ES533" s="311"/>
      <c r="ET533" s="312"/>
      <c r="EU533" s="311"/>
      <c r="EV533" s="297"/>
      <c r="EW533" s="311"/>
      <c r="EX533" s="311"/>
      <c r="EY533" s="311"/>
      <c r="EZ533" s="311"/>
      <c r="FA533" s="312"/>
      <c r="FB533" s="311"/>
      <c r="FC533" s="298"/>
    </row>
    <row r="534" spans="1:159" s="205" customFormat="1" ht="39.9" customHeight="1" x14ac:dyDescent="0.25">
      <c r="A534" s="206"/>
      <c r="B534" s="196"/>
      <c r="C534" s="292"/>
      <c r="D534" s="198"/>
      <c r="E534" s="299"/>
      <c r="F534" s="200"/>
      <c r="G534" s="301"/>
      <c r="H534" s="303"/>
      <c r="I534" s="299"/>
      <c r="J534" s="299"/>
      <c r="K534" s="299"/>
      <c r="L534" s="289"/>
      <c r="M534" s="299"/>
      <c r="N534" s="289"/>
      <c r="O534" s="363" t="str">
        <f>IF(P534="","",IF(OR(I534="",J534=""),"",IF(AND(ISNUMBER(FIND("post-", I534)),J534=ProductCode!$I$12),ProductCode!$F$19,IF(AND(ISNUMBER(FIND("pre-", I534)),J534=ProductCode!$I$12),ProductCode!$F$20,IF(ISNUMBER(FIND("post-", I534)),ProductCode!$F$17,ProductCode!$F$18)))))</f>
        <v/>
      </c>
      <c r="P534" s="295" t="str">
        <f t="shared" si="20"/>
        <v/>
      </c>
      <c r="Q534" s="306"/>
      <c r="R534" s="203"/>
      <c r="S534" s="308" t="str">
        <f t="shared" si="21"/>
        <v/>
      </c>
      <c r="T534" s="311"/>
      <c r="U534" s="311"/>
      <c r="V534" s="311"/>
      <c r="W534" s="311"/>
      <c r="X534" s="312"/>
      <c r="Y534" s="311"/>
      <c r="Z534" s="297"/>
      <c r="AA534" s="311"/>
      <c r="AB534" s="311"/>
      <c r="AC534" s="311"/>
      <c r="AD534" s="311"/>
      <c r="AE534" s="312"/>
      <c r="AF534" s="311"/>
      <c r="AG534" s="297"/>
      <c r="AH534" s="311"/>
      <c r="AI534" s="311"/>
      <c r="AJ534" s="311"/>
      <c r="AK534" s="311"/>
      <c r="AL534" s="312"/>
      <c r="AM534" s="311"/>
      <c r="AN534" s="297"/>
      <c r="AO534" s="311"/>
      <c r="AP534" s="311"/>
      <c r="AQ534" s="311"/>
      <c r="AR534" s="311"/>
      <c r="AS534" s="312"/>
      <c r="AT534" s="311"/>
      <c r="AU534" s="297"/>
      <c r="AV534" s="311"/>
      <c r="AW534" s="311"/>
      <c r="AX534" s="311"/>
      <c r="AY534" s="311"/>
      <c r="AZ534" s="312"/>
      <c r="BA534" s="311"/>
      <c r="BB534" s="297"/>
      <c r="BC534" s="311"/>
      <c r="BD534" s="311"/>
      <c r="BE534" s="311"/>
      <c r="BF534" s="311"/>
      <c r="BG534" s="312"/>
      <c r="BH534" s="311"/>
      <c r="BI534" s="297"/>
      <c r="BJ534" s="311"/>
      <c r="BK534" s="311"/>
      <c r="BL534" s="311"/>
      <c r="BM534" s="311"/>
      <c r="BN534" s="312"/>
      <c r="BO534" s="311"/>
      <c r="BP534" s="297"/>
      <c r="BQ534" s="311"/>
      <c r="BR534" s="311"/>
      <c r="BS534" s="311"/>
      <c r="BT534" s="311"/>
      <c r="BU534" s="312"/>
      <c r="BV534" s="311"/>
      <c r="BW534" s="297"/>
      <c r="BX534" s="311"/>
      <c r="BY534" s="311"/>
      <c r="BZ534" s="311"/>
      <c r="CA534" s="311"/>
      <c r="CB534" s="312"/>
      <c r="CC534" s="311"/>
      <c r="CD534" s="297"/>
      <c r="CE534" s="311"/>
      <c r="CF534" s="311"/>
      <c r="CG534" s="311"/>
      <c r="CH534" s="311"/>
      <c r="CI534" s="312"/>
      <c r="CJ534" s="311"/>
      <c r="CK534" s="297"/>
      <c r="CL534" s="311"/>
      <c r="CM534" s="311"/>
      <c r="CN534" s="311"/>
      <c r="CO534" s="311"/>
      <c r="CP534" s="312"/>
      <c r="CQ534" s="311"/>
      <c r="CR534" s="297"/>
      <c r="CS534" s="311"/>
      <c r="CT534" s="311"/>
      <c r="CU534" s="311"/>
      <c r="CV534" s="311"/>
      <c r="CW534" s="312"/>
      <c r="CX534" s="311"/>
      <c r="CY534" s="297"/>
      <c r="CZ534" s="311"/>
      <c r="DA534" s="311"/>
      <c r="DB534" s="311"/>
      <c r="DC534" s="311"/>
      <c r="DD534" s="312"/>
      <c r="DE534" s="311"/>
      <c r="DF534" s="297"/>
      <c r="DG534" s="311"/>
      <c r="DH534" s="311"/>
      <c r="DI534" s="311"/>
      <c r="DJ534" s="311"/>
      <c r="DK534" s="312"/>
      <c r="DL534" s="311"/>
      <c r="DM534" s="297"/>
      <c r="DN534" s="311"/>
      <c r="DO534" s="311"/>
      <c r="DP534" s="311"/>
      <c r="DQ534" s="311"/>
      <c r="DR534" s="312"/>
      <c r="DS534" s="311"/>
      <c r="DT534" s="297"/>
      <c r="DU534" s="311"/>
      <c r="DV534" s="311"/>
      <c r="DW534" s="311"/>
      <c r="DX534" s="311"/>
      <c r="DY534" s="312"/>
      <c r="DZ534" s="311"/>
      <c r="EA534" s="297"/>
      <c r="EB534" s="311"/>
      <c r="EC534" s="311"/>
      <c r="ED534" s="311"/>
      <c r="EE534" s="311"/>
      <c r="EF534" s="312"/>
      <c r="EG534" s="311"/>
      <c r="EH534" s="297"/>
      <c r="EI534" s="311"/>
      <c r="EJ534" s="311"/>
      <c r="EK534" s="311"/>
      <c r="EL534" s="311"/>
      <c r="EM534" s="312"/>
      <c r="EN534" s="311"/>
      <c r="EO534" s="297"/>
      <c r="EP534" s="311"/>
      <c r="EQ534" s="311"/>
      <c r="ER534" s="311"/>
      <c r="ES534" s="311"/>
      <c r="ET534" s="312"/>
      <c r="EU534" s="311"/>
      <c r="EV534" s="297"/>
      <c r="EW534" s="311"/>
      <c r="EX534" s="311"/>
      <c r="EY534" s="311"/>
      <c r="EZ534" s="311"/>
      <c r="FA534" s="312"/>
      <c r="FB534" s="311"/>
      <c r="FC534" s="298"/>
    </row>
    <row r="535" spans="1:159" s="205" customFormat="1" ht="39.9" customHeight="1" x14ac:dyDescent="0.25">
      <c r="A535" s="206"/>
      <c r="B535" s="196"/>
      <c r="C535" s="292"/>
      <c r="D535" s="198"/>
      <c r="E535" s="299"/>
      <c r="F535" s="200"/>
      <c r="G535" s="301"/>
      <c r="H535" s="303"/>
      <c r="I535" s="299"/>
      <c r="J535" s="299"/>
      <c r="K535" s="299"/>
      <c r="L535" s="289"/>
      <c r="M535" s="299"/>
      <c r="N535" s="289"/>
      <c r="O535" s="363" t="str">
        <f>IF(P535="","",IF(OR(I535="",J535=""),"",IF(AND(ISNUMBER(FIND("post-", I535)),J535=ProductCode!$I$12),ProductCode!$F$19,IF(AND(ISNUMBER(FIND("pre-", I535)),J535=ProductCode!$I$12),ProductCode!$F$20,IF(ISNUMBER(FIND("post-", I535)),ProductCode!$F$17,ProductCode!$F$18)))))</f>
        <v/>
      </c>
      <c r="P535" s="295" t="str">
        <f t="shared" si="20"/>
        <v/>
      </c>
      <c r="Q535" s="306"/>
      <c r="R535" s="203"/>
      <c r="S535" s="308" t="str">
        <f t="shared" si="21"/>
        <v/>
      </c>
      <c r="T535" s="311"/>
      <c r="U535" s="311"/>
      <c r="V535" s="311"/>
      <c r="W535" s="311"/>
      <c r="X535" s="312"/>
      <c r="Y535" s="311"/>
      <c r="Z535" s="297"/>
      <c r="AA535" s="311"/>
      <c r="AB535" s="311"/>
      <c r="AC535" s="311"/>
      <c r="AD535" s="311"/>
      <c r="AE535" s="312"/>
      <c r="AF535" s="311"/>
      <c r="AG535" s="297"/>
      <c r="AH535" s="311"/>
      <c r="AI535" s="311"/>
      <c r="AJ535" s="311"/>
      <c r="AK535" s="311"/>
      <c r="AL535" s="312"/>
      <c r="AM535" s="311"/>
      <c r="AN535" s="297"/>
      <c r="AO535" s="311"/>
      <c r="AP535" s="311"/>
      <c r="AQ535" s="311"/>
      <c r="AR535" s="311"/>
      <c r="AS535" s="312"/>
      <c r="AT535" s="311"/>
      <c r="AU535" s="297"/>
      <c r="AV535" s="311"/>
      <c r="AW535" s="311"/>
      <c r="AX535" s="311"/>
      <c r="AY535" s="311"/>
      <c r="AZ535" s="312"/>
      <c r="BA535" s="311"/>
      <c r="BB535" s="297"/>
      <c r="BC535" s="311"/>
      <c r="BD535" s="311"/>
      <c r="BE535" s="311"/>
      <c r="BF535" s="311"/>
      <c r="BG535" s="312"/>
      <c r="BH535" s="311"/>
      <c r="BI535" s="297"/>
      <c r="BJ535" s="311"/>
      <c r="BK535" s="311"/>
      <c r="BL535" s="311"/>
      <c r="BM535" s="311"/>
      <c r="BN535" s="312"/>
      <c r="BO535" s="311"/>
      <c r="BP535" s="297"/>
      <c r="BQ535" s="311"/>
      <c r="BR535" s="311"/>
      <c r="BS535" s="311"/>
      <c r="BT535" s="311"/>
      <c r="BU535" s="312"/>
      <c r="BV535" s="311"/>
      <c r="BW535" s="297"/>
      <c r="BX535" s="311"/>
      <c r="BY535" s="311"/>
      <c r="BZ535" s="311"/>
      <c r="CA535" s="311"/>
      <c r="CB535" s="312"/>
      <c r="CC535" s="311"/>
      <c r="CD535" s="297"/>
      <c r="CE535" s="311"/>
      <c r="CF535" s="311"/>
      <c r="CG535" s="311"/>
      <c r="CH535" s="311"/>
      <c r="CI535" s="312"/>
      <c r="CJ535" s="311"/>
      <c r="CK535" s="297"/>
      <c r="CL535" s="311"/>
      <c r="CM535" s="311"/>
      <c r="CN535" s="311"/>
      <c r="CO535" s="311"/>
      <c r="CP535" s="312"/>
      <c r="CQ535" s="311"/>
      <c r="CR535" s="297"/>
      <c r="CS535" s="311"/>
      <c r="CT535" s="311"/>
      <c r="CU535" s="311"/>
      <c r="CV535" s="311"/>
      <c r="CW535" s="312"/>
      <c r="CX535" s="311"/>
      <c r="CY535" s="297"/>
      <c r="CZ535" s="311"/>
      <c r="DA535" s="311"/>
      <c r="DB535" s="311"/>
      <c r="DC535" s="311"/>
      <c r="DD535" s="312"/>
      <c r="DE535" s="311"/>
      <c r="DF535" s="297"/>
      <c r="DG535" s="311"/>
      <c r="DH535" s="311"/>
      <c r="DI535" s="311"/>
      <c r="DJ535" s="311"/>
      <c r="DK535" s="312"/>
      <c r="DL535" s="311"/>
      <c r="DM535" s="297"/>
      <c r="DN535" s="311"/>
      <c r="DO535" s="311"/>
      <c r="DP535" s="311"/>
      <c r="DQ535" s="311"/>
      <c r="DR535" s="312"/>
      <c r="DS535" s="311"/>
      <c r="DT535" s="297"/>
      <c r="DU535" s="311"/>
      <c r="DV535" s="311"/>
      <c r="DW535" s="311"/>
      <c r="DX535" s="311"/>
      <c r="DY535" s="312"/>
      <c r="DZ535" s="311"/>
      <c r="EA535" s="297"/>
      <c r="EB535" s="311"/>
      <c r="EC535" s="311"/>
      <c r="ED535" s="311"/>
      <c r="EE535" s="311"/>
      <c r="EF535" s="312"/>
      <c r="EG535" s="311"/>
      <c r="EH535" s="297"/>
      <c r="EI535" s="311"/>
      <c r="EJ535" s="311"/>
      <c r="EK535" s="311"/>
      <c r="EL535" s="311"/>
      <c r="EM535" s="312"/>
      <c r="EN535" s="311"/>
      <c r="EO535" s="297"/>
      <c r="EP535" s="311"/>
      <c r="EQ535" s="311"/>
      <c r="ER535" s="311"/>
      <c r="ES535" s="311"/>
      <c r="ET535" s="312"/>
      <c r="EU535" s="311"/>
      <c r="EV535" s="297"/>
      <c r="EW535" s="311"/>
      <c r="EX535" s="311"/>
      <c r="EY535" s="311"/>
      <c r="EZ535" s="311"/>
      <c r="FA535" s="312"/>
      <c r="FB535" s="311"/>
      <c r="FC535" s="298"/>
    </row>
    <row r="536" spans="1:159" s="205" customFormat="1" ht="39.9" customHeight="1" x14ac:dyDescent="0.25">
      <c r="A536" s="206"/>
      <c r="B536" s="196"/>
      <c r="C536" s="292"/>
      <c r="D536" s="198"/>
      <c r="E536" s="299"/>
      <c r="F536" s="200"/>
      <c r="G536" s="301"/>
      <c r="H536" s="303"/>
      <c r="I536" s="299"/>
      <c r="J536" s="299"/>
      <c r="K536" s="299"/>
      <c r="L536" s="289"/>
      <c r="M536" s="299"/>
      <c r="N536" s="289"/>
      <c r="O536" s="363" t="str">
        <f>IF(P536="","",IF(OR(I536="",J536=""),"",IF(AND(ISNUMBER(FIND("post-", I536)),J536=ProductCode!$I$12),ProductCode!$F$19,IF(AND(ISNUMBER(FIND("pre-", I536)),J536=ProductCode!$I$12),ProductCode!$F$20,IF(ISNUMBER(FIND("post-", I536)),ProductCode!$F$17,ProductCode!$F$18)))))</f>
        <v/>
      </c>
      <c r="P536" s="295" t="str">
        <f t="shared" si="20"/>
        <v/>
      </c>
      <c r="Q536" s="306"/>
      <c r="R536" s="203"/>
      <c r="S536" s="308" t="str">
        <f t="shared" si="21"/>
        <v/>
      </c>
      <c r="T536" s="311"/>
      <c r="U536" s="311"/>
      <c r="V536" s="311"/>
      <c r="W536" s="311"/>
      <c r="X536" s="312"/>
      <c r="Y536" s="311"/>
      <c r="Z536" s="297"/>
      <c r="AA536" s="311"/>
      <c r="AB536" s="311"/>
      <c r="AC536" s="311"/>
      <c r="AD536" s="311"/>
      <c r="AE536" s="312"/>
      <c r="AF536" s="311"/>
      <c r="AG536" s="297"/>
      <c r="AH536" s="311"/>
      <c r="AI536" s="311"/>
      <c r="AJ536" s="311"/>
      <c r="AK536" s="311"/>
      <c r="AL536" s="312"/>
      <c r="AM536" s="311"/>
      <c r="AN536" s="297"/>
      <c r="AO536" s="311"/>
      <c r="AP536" s="311"/>
      <c r="AQ536" s="311"/>
      <c r="AR536" s="311"/>
      <c r="AS536" s="312"/>
      <c r="AT536" s="311"/>
      <c r="AU536" s="297"/>
      <c r="AV536" s="311"/>
      <c r="AW536" s="311"/>
      <c r="AX536" s="311"/>
      <c r="AY536" s="311"/>
      <c r="AZ536" s="312"/>
      <c r="BA536" s="311"/>
      <c r="BB536" s="297"/>
      <c r="BC536" s="311"/>
      <c r="BD536" s="311"/>
      <c r="BE536" s="311"/>
      <c r="BF536" s="311"/>
      <c r="BG536" s="312"/>
      <c r="BH536" s="311"/>
      <c r="BI536" s="297"/>
      <c r="BJ536" s="311"/>
      <c r="BK536" s="311"/>
      <c r="BL536" s="311"/>
      <c r="BM536" s="311"/>
      <c r="BN536" s="312"/>
      <c r="BO536" s="311"/>
      <c r="BP536" s="297"/>
      <c r="BQ536" s="311"/>
      <c r="BR536" s="311"/>
      <c r="BS536" s="311"/>
      <c r="BT536" s="311"/>
      <c r="BU536" s="312"/>
      <c r="BV536" s="311"/>
      <c r="BW536" s="297"/>
      <c r="BX536" s="311"/>
      <c r="BY536" s="311"/>
      <c r="BZ536" s="311"/>
      <c r="CA536" s="311"/>
      <c r="CB536" s="312"/>
      <c r="CC536" s="311"/>
      <c r="CD536" s="297"/>
      <c r="CE536" s="311"/>
      <c r="CF536" s="311"/>
      <c r="CG536" s="311"/>
      <c r="CH536" s="311"/>
      <c r="CI536" s="312"/>
      <c r="CJ536" s="311"/>
      <c r="CK536" s="297"/>
      <c r="CL536" s="311"/>
      <c r="CM536" s="311"/>
      <c r="CN536" s="311"/>
      <c r="CO536" s="311"/>
      <c r="CP536" s="312"/>
      <c r="CQ536" s="311"/>
      <c r="CR536" s="297"/>
      <c r="CS536" s="311"/>
      <c r="CT536" s="311"/>
      <c r="CU536" s="311"/>
      <c r="CV536" s="311"/>
      <c r="CW536" s="312"/>
      <c r="CX536" s="311"/>
      <c r="CY536" s="297"/>
      <c r="CZ536" s="311"/>
      <c r="DA536" s="311"/>
      <c r="DB536" s="311"/>
      <c r="DC536" s="311"/>
      <c r="DD536" s="312"/>
      <c r="DE536" s="311"/>
      <c r="DF536" s="297"/>
      <c r="DG536" s="311"/>
      <c r="DH536" s="311"/>
      <c r="DI536" s="311"/>
      <c r="DJ536" s="311"/>
      <c r="DK536" s="312"/>
      <c r="DL536" s="311"/>
      <c r="DM536" s="297"/>
      <c r="DN536" s="311"/>
      <c r="DO536" s="311"/>
      <c r="DP536" s="311"/>
      <c r="DQ536" s="311"/>
      <c r="DR536" s="312"/>
      <c r="DS536" s="311"/>
      <c r="DT536" s="297"/>
      <c r="DU536" s="311"/>
      <c r="DV536" s="311"/>
      <c r="DW536" s="311"/>
      <c r="DX536" s="311"/>
      <c r="DY536" s="312"/>
      <c r="DZ536" s="311"/>
      <c r="EA536" s="297"/>
      <c r="EB536" s="311"/>
      <c r="EC536" s="311"/>
      <c r="ED536" s="311"/>
      <c r="EE536" s="311"/>
      <c r="EF536" s="312"/>
      <c r="EG536" s="311"/>
      <c r="EH536" s="297"/>
      <c r="EI536" s="311"/>
      <c r="EJ536" s="311"/>
      <c r="EK536" s="311"/>
      <c r="EL536" s="311"/>
      <c r="EM536" s="312"/>
      <c r="EN536" s="311"/>
      <c r="EO536" s="297"/>
      <c r="EP536" s="311"/>
      <c r="EQ536" s="311"/>
      <c r="ER536" s="311"/>
      <c r="ES536" s="311"/>
      <c r="ET536" s="312"/>
      <c r="EU536" s="311"/>
      <c r="EV536" s="297"/>
      <c r="EW536" s="311"/>
      <c r="EX536" s="311"/>
      <c r="EY536" s="311"/>
      <c r="EZ536" s="311"/>
      <c r="FA536" s="312"/>
      <c r="FB536" s="311"/>
      <c r="FC536" s="298"/>
    </row>
    <row r="537" spans="1:159" s="205" customFormat="1" ht="39.9" customHeight="1" x14ac:dyDescent="0.25">
      <c r="A537" s="206"/>
      <c r="B537" s="196"/>
      <c r="C537" s="292"/>
      <c r="D537" s="198"/>
      <c r="E537" s="299"/>
      <c r="F537" s="200"/>
      <c r="G537" s="301"/>
      <c r="H537" s="303"/>
      <c r="I537" s="299"/>
      <c r="J537" s="299"/>
      <c r="K537" s="299"/>
      <c r="L537" s="289"/>
      <c r="M537" s="299"/>
      <c r="N537" s="289"/>
      <c r="O537" s="363" t="str">
        <f>IF(P537="","",IF(OR(I537="",J537=""),"",IF(AND(ISNUMBER(FIND("post-", I537)),J537=ProductCode!$I$12),ProductCode!$F$19,IF(AND(ISNUMBER(FIND("pre-", I537)),J537=ProductCode!$I$12),ProductCode!$F$20,IF(ISNUMBER(FIND("post-", I537)),ProductCode!$F$17,ProductCode!$F$18)))))</f>
        <v/>
      </c>
      <c r="P537" s="295" t="str">
        <f t="shared" si="20"/>
        <v/>
      </c>
      <c r="Q537" s="306"/>
      <c r="R537" s="203"/>
      <c r="S537" s="308" t="str">
        <f t="shared" si="21"/>
        <v/>
      </c>
      <c r="T537" s="311"/>
      <c r="U537" s="311"/>
      <c r="V537" s="311"/>
      <c r="W537" s="311"/>
      <c r="X537" s="312"/>
      <c r="Y537" s="311"/>
      <c r="Z537" s="297"/>
      <c r="AA537" s="311"/>
      <c r="AB537" s="311"/>
      <c r="AC537" s="311"/>
      <c r="AD537" s="311"/>
      <c r="AE537" s="312"/>
      <c r="AF537" s="311"/>
      <c r="AG537" s="297"/>
      <c r="AH537" s="311"/>
      <c r="AI537" s="311"/>
      <c r="AJ537" s="311"/>
      <c r="AK537" s="311"/>
      <c r="AL537" s="312"/>
      <c r="AM537" s="311"/>
      <c r="AN537" s="297"/>
      <c r="AO537" s="311"/>
      <c r="AP537" s="311"/>
      <c r="AQ537" s="311"/>
      <c r="AR537" s="311"/>
      <c r="AS537" s="312"/>
      <c r="AT537" s="311"/>
      <c r="AU537" s="297"/>
      <c r="AV537" s="311"/>
      <c r="AW537" s="311"/>
      <c r="AX537" s="311"/>
      <c r="AY537" s="311"/>
      <c r="AZ537" s="312"/>
      <c r="BA537" s="311"/>
      <c r="BB537" s="297"/>
      <c r="BC537" s="311"/>
      <c r="BD537" s="311"/>
      <c r="BE537" s="311"/>
      <c r="BF537" s="311"/>
      <c r="BG537" s="312"/>
      <c r="BH537" s="311"/>
      <c r="BI537" s="297"/>
      <c r="BJ537" s="311"/>
      <c r="BK537" s="311"/>
      <c r="BL537" s="311"/>
      <c r="BM537" s="311"/>
      <c r="BN537" s="312"/>
      <c r="BO537" s="311"/>
      <c r="BP537" s="297"/>
      <c r="BQ537" s="311"/>
      <c r="BR537" s="311"/>
      <c r="BS537" s="311"/>
      <c r="BT537" s="311"/>
      <c r="BU537" s="312"/>
      <c r="BV537" s="311"/>
      <c r="BW537" s="297"/>
      <c r="BX537" s="311"/>
      <c r="BY537" s="311"/>
      <c r="BZ537" s="311"/>
      <c r="CA537" s="311"/>
      <c r="CB537" s="312"/>
      <c r="CC537" s="311"/>
      <c r="CD537" s="297"/>
      <c r="CE537" s="311"/>
      <c r="CF537" s="311"/>
      <c r="CG537" s="311"/>
      <c r="CH537" s="311"/>
      <c r="CI537" s="312"/>
      <c r="CJ537" s="311"/>
      <c r="CK537" s="297"/>
      <c r="CL537" s="311"/>
      <c r="CM537" s="311"/>
      <c r="CN537" s="311"/>
      <c r="CO537" s="311"/>
      <c r="CP537" s="312"/>
      <c r="CQ537" s="311"/>
      <c r="CR537" s="297"/>
      <c r="CS537" s="311"/>
      <c r="CT537" s="311"/>
      <c r="CU537" s="311"/>
      <c r="CV537" s="311"/>
      <c r="CW537" s="312"/>
      <c r="CX537" s="311"/>
      <c r="CY537" s="297"/>
      <c r="CZ537" s="311"/>
      <c r="DA537" s="311"/>
      <c r="DB537" s="311"/>
      <c r="DC537" s="311"/>
      <c r="DD537" s="312"/>
      <c r="DE537" s="311"/>
      <c r="DF537" s="297"/>
      <c r="DG537" s="311"/>
      <c r="DH537" s="311"/>
      <c r="DI537" s="311"/>
      <c r="DJ537" s="311"/>
      <c r="DK537" s="312"/>
      <c r="DL537" s="311"/>
      <c r="DM537" s="297"/>
      <c r="DN537" s="311"/>
      <c r="DO537" s="311"/>
      <c r="DP537" s="311"/>
      <c r="DQ537" s="311"/>
      <c r="DR537" s="312"/>
      <c r="DS537" s="311"/>
      <c r="DT537" s="297"/>
      <c r="DU537" s="311"/>
      <c r="DV537" s="311"/>
      <c r="DW537" s="311"/>
      <c r="DX537" s="311"/>
      <c r="DY537" s="312"/>
      <c r="DZ537" s="311"/>
      <c r="EA537" s="297"/>
      <c r="EB537" s="311"/>
      <c r="EC537" s="311"/>
      <c r="ED537" s="311"/>
      <c r="EE537" s="311"/>
      <c r="EF537" s="312"/>
      <c r="EG537" s="311"/>
      <c r="EH537" s="297"/>
      <c r="EI537" s="311"/>
      <c r="EJ537" s="311"/>
      <c r="EK537" s="311"/>
      <c r="EL537" s="311"/>
      <c r="EM537" s="312"/>
      <c r="EN537" s="311"/>
      <c r="EO537" s="297"/>
      <c r="EP537" s="311"/>
      <c r="EQ537" s="311"/>
      <c r="ER537" s="311"/>
      <c r="ES537" s="311"/>
      <c r="ET537" s="312"/>
      <c r="EU537" s="311"/>
      <c r="EV537" s="297"/>
      <c r="EW537" s="311"/>
      <c r="EX537" s="311"/>
      <c r="EY537" s="311"/>
      <c r="EZ537" s="311"/>
      <c r="FA537" s="312"/>
      <c r="FB537" s="311"/>
      <c r="FC537" s="298"/>
    </row>
    <row r="538" spans="1:159" s="205" customFormat="1" ht="39.9" customHeight="1" x14ac:dyDescent="0.25">
      <c r="A538" s="206"/>
      <c r="B538" s="196"/>
      <c r="C538" s="292"/>
      <c r="D538" s="198"/>
      <c r="E538" s="299"/>
      <c r="F538" s="200"/>
      <c r="G538" s="301"/>
      <c r="H538" s="303"/>
      <c r="I538" s="299"/>
      <c r="J538" s="299"/>
      <c r="K538" s="299"/>
      <c r="L538" s="289"/>
      <c r="M538" s="299"/>
      <c r="N538" s="289"/>
      <c r="O538" s="363" t="str">
        <f>IF(P538="","",IF(OR(I538="",J538=""),"",IF(AND(ISNUMBER(FIND("post-", I538)),J538=ProductCode!$I$12),ProductCode!$F$19,IF(AND(ISNUMBER(FIND("pre-", I538)),J538=ProductCode!$I$12),ProductCode!$F$20,IF(ISNUMBER(FIND("post-", I538)),ProductCode!$F$17,ProductCode!$F$18)))))</f>
        <v/>
      </c>
      <c r="P538" s="295" t="str">
        <f t="shared" si="20"/>
        <v/>
      </c>
      <c r="Q538" s="306"/>
      <c r="R538" s="203"/>
      <c r="S538" s="308" t="str">
        <f t="shared" si="21"/>
        <v/>
      </c>
      <c r="T538" s="311"/>
      <c r="U538" s="311"/>
      <c r="V538" s="311"/>
      <c r="W538" s="311"/>
      <c r="X538" s="312"/>
      <c r="Y538" s="311"/>
      <c r="Z538" s="297"/>
      <c r="AA538" s="311"/>
      <c r="AB538" s="311"/>
      <c r="AC538" s="311"/>
      <c r="AD538" s="311"/>
      <c r="AE538" s="312"/>
      <c r="AF538" s="311"/>
      <c r="AG538" s="297"/>
      <c r="AH538" s="311"/>
      <c r="AI538" s="311"/>
      <c r="AJ538" s="311"/>
      <c r="AK538" s="311"/>
      <c r="AL538" s="312"/>
      <c r="AM538" s="311"/>
      <c r="AN538" s="297"/>
      <c r="AO538" s="311"/>
      <c r="AP538" s="311"/>
      <c r="AQ538" s="311"/>
      <c r="AR538" s="311"/>
      <c r="AS538" s="312"/>
      <c r="AT538" s="311"/>
      <c r="AU538" s="297"/>
      <c r="AV538" s="311"/>
      <c r="AW538" s="311"/>
      <c r="AX538" s="311"/>
      <c r="AY538" s="311"/>
      <c r="AZ538" s="312"/>
      <c r="BA538" s="311"/>
      <c r="BB538" s="297"/>
      <c r="BC538" s="311"/>
      <c r="BD538" s="311"/>
      <c r="BE538" s="311"/>
      <c r="BF538" s="311"/>
      <c r="BG538" s="312"/>
      <c r="BH538" s="311"/>
      <c r="BI538" s="297"/>
      <c r="BJ538" s="311"/>
      <c r="BK538" s="311"/>
      <c r="BL538" s="311"/>
      <c r="BM538" s="311"/>
      <c r="BN538" s="312"/>
      <c r="BO538" s="311"/>
      <c r="BP538" s="297"/>
      <c r="BQ538" s="311"/>
      <c r="BR538" s="311"/>
      <c r="BS538" s="311"/>
      <c r="BT538" s="311"/>
      <c r="BU538" s="312"/>
      <c r="BV538" s="311"/>
      <c r="BW538" s="297"/>
      <c r="BX538" s="311"/>
      <c r="BY538" s="311"/>
      <c r="BZ538" s="311"/>
      <c r="CA538" s="311"/>
      <c r="CB538" s="312"/>
      <c r="CC538" s="311"/>
      <c r="CD538" s="297"/>
      <c r="CE538" s="311"/>
      <c r="CF538" s="311"/>
      <c r="CG538" s="311"/>
      <c r="CH538" s="311"/>
      <c r="CI538" s="312"/>
      <c r="CJ538" s="311"/>
      <c r="CK538" s="297"/>
      <c r="CL538" s="311"/>
      <c r="CM538" s="311"/>
      <c r="CN538" s="311"/>
      <c r="CO538" s="311"/>
      <c r="CP538" s="312"/>
      <c r="CQ538" s="311"/>
      <c r="CR538" s="297"/>
      <c r="CS538" s="311"/>
      <c r="CT538" s="311"/>
      <c r="CU538" s="311"/>
      <c r="CV538" s="311"/>
      <c r="CW538" s="312"/>
      <c r="CX538" s="311"/>
      <c r="CY538" s="297"/>
      <c r="CZ538" s="311"/>
      <c r="DA538" s="311"/>
      <c r="DB538" s="311"/>
      <c r="DC538" s="311"/>
      <c r="DD538" s="312"/>
      <c r="DE538" s="311"/>
      <c r="DF538" s="297"/>
      <c r="DG538" s="311"/>
      <c r="DH538" s="311"/>
      <c r="DI538" s="311"/>
      <c r="DJ538" s="311"/>
      <c r="DK538" s="312"/>
      <c r="DL538" s="311"/>
      <c r="DM538" s="297"/>
      <c r="DN538" s="311"/>
      <c r="DO538" s="311"/>
      <c r="DP538" s="311"/>
      <c r="DQ538" s="311"/>
      <c r="DR538" s="312"/>
      <c r="DS538" s="311"/>
      <c r="DT538" s="297"/>
      <c r="DU538" s="311"/>
      <c r="DV538" s="311"/>
      <c r="DW538" s="311"/>
      <c r="DX538" s="311"/>
      <c r="DY538" s="312"/>
      <c r="DZ538" s="311"/>
      <c r="EA538" s="297"/>
      <c r="EB538" s="311"/>
      <c r="EC538" s="311"/>
      <c r="ED538" s="311"/>
      <c r="EE538" s="311"/>
      <c r="EF538" s="312"/>
      <c r="EG538" s="311"/>
      <c r="EH538" s="297"/>
      <c r="EI538" s="311"/>
      <c r="EJ538" s="311"/>
      <c r="EK538" s="311"/>
      <c r="EL538" s="311"/>
      <c r="EM538" s="312"/>
      <c r="EN538" s="311"/>
      <c r="EO538" s="297"/>
      <c r="EP538" s="311"/>
      <c r="EQ538" s="311"/>
      <c r="ER538" s="311"/>
      <c r="ES538" s="311"/>
      <c r="ET538" s="312"/>
      <c r="EU538" s="311"/>
      <c r="EV538" s="297"/>
      <c r="EW538" s="311"/>
      <c r="EX538" s="311"/>
      <c r="EY538" s="311"/>
      <c r="EZ538" s="311"/>
      <c r="FA538" s="312"/>
      <c r="FB538" s="311"/>
      <c r="FC538" s="298"/>
    </row>
    <row r="539" spans="1:159" s="205" customFormat="1" ht="39.9" customHeight="1" x14ac:dyDescent="0.25">
      <c r="A539" s="206"/>
      <c r="B539" s="196"/>
      <c r="C539" s="292"/>
      <c r="D539" s="198"/>
      <c r="E539" s="299"/>
      <c r="F539" s="200"/>
      <c r="G539" s="301"/>
      <c r="H539" s="303"/>
      <c r="I539" s="299"/>
      <c r="J539" s="299"/>
      <c r="K539" s="299"/>
      <c r="L539" s="289"/>
      <c r="M539" s="299"/>
      <c r="N539" s="289"/>
      <c r="O539" s="363" t="str">
        <f>IF(P539="","",IF(OR(I539="",J539=""),"",IF(AND(ISNUMBER(FIND("post-", I539)),J539=ProductCode!$I$12),ProductCode!$F$19,IF(AND(ISNUMBER(FIND("pre-", I539)),J539=ProductCode!$I$12),ProductCode!$F$20,IF(ISNUMBER(FIND("post-", I539)),ProductCode!$F$17,ProductCode!$F$18)))))</f>
        <v/>
      </c>
      <c r="P539" s="295" t="str">
        <f t="shared" si="20"/>
        <v/>
      </c>
      <c r="Q539" s="306"/>
      <c r="R539" s="203"/>
      <c r="S539" s="308" t="str">
        <f t="shared" si="21"/>
        <v/>
      </c>
      <c r="T539" s="311"/>
      <c r="U539" s="311"/>
      <c r="V539" s="311"/>
      <c r="W539" s="311"/>
      <c r="X539" s="312"/>
      <c r="Y539" s="311"/>
      <c r="Z539" s="297"/>
      <c r="AA539" s="311"/>
      <c r="AB539" s="311"/>
      <c r="AC539" s="311"/>
      <c r="AD539" s="311"/>
      <c r="AE539" s="312"/>
      <c r="AF539" s="311"/>
      <c r="AG539" s="297"/>
      <c r="AH539" s="311"/>
      <c r="AI539" s="311"/>
      <c r="AJ539" s="311"/>
      <c r="AK539" s="311"/>
      <c r="AL539" s="312"/>
      <c r="AM539" s="311"/>
      <c r="AN539" s="297"/>
      <c r="AO539" s="311"/>
      <c r="AP539" s="311"/>
      <c r="AQ539" s="311"/>
      <c r="AR539" s="311"/>
      <c r="AS539" s="312"/>
      <c r="AT539" s="311"/>
      <c r="AU539" s="297"/>
      <c r="AV539" s="311"/>
      <c r="AW539" s="311"/>
      <c r="AX539" s="311"/>
      <c r="AY539" s="311"/>
      <c r="AZ539" s="312"/>
      <c r="BA539" s="311"/>
      <c r="BB539" s="297"/>
      <c r="BC539" s="311"/>
      <c r="BD539" s="311"/>
      <c r="BE539" s="311"/>
      <c r="BF539" s="311"/>
      <c r="BG539" s="312"/>
      <c r="BH539" s="311"/>
      <c r="BI539" s="297"/>
      <c r="BJ539" s="311"/>
      <c r="BK539" s="311"/>
      <c r="BL539" s="311"/>
      <c r="BM539" s="311"/>
      <c r="BN539" s="312"/>
      <c r="BO539" s="311"/>
      <c r="BP539" s="297"/>
      <c r="BQ539" s="311"/>
      <c r="BR539" s="311"/>
      <c r="BS539" s="311"/>
      <c r="BT539" s="311"/>
      <c r="BU539" s="312"/>
      <c r="BV539" s="311"/>
      <c r="BW539" s="297"/>
      <c r="BX539" s="311"/>
      <c r="BY539" s="311"/>
      <c r="BZ539" s="311"/>
      <c r="CA539" s="311"/>
      <c r="CB539" s="312"/>
      <c r="CC539" s="311"/>
      <c r="CD539" s="297"/>
      <c r="CE539" s="311"/>
      <c r="CF539" s="311"/>
      <c r="CG539" s="311"/>
      <c r="CH539" s="311"/>
      <c r="CI539" s="312"/>
      <c r="CJ539" s="311"/>
      <c r="CK539" s="297"/>
      <c r="CL539" s="311"/>
      <c r="CM539" s="311"/>
      <c r="CN539" s="311"/>
      <c r="CO539" s="311"/>
      <c r="CP539" s="312"/>
      <c r="CQ539" s="311"/>
      <c r="CR539" s="297"/>
      <c r="CS539" s="311"/>
      <c r="CT539" s="311"/>
      <c r="CU539" s="311"/>
      <c r="CV539" s="311"/>
      <c r="CW539" s="312"/>
      <c r="CX539" s="311"/>
      <c r="CY539" s="297"/>
      <c r="CZ539" s="311"/>
      <c r="DA539" s="311"/>
      <c r="DB539" s="311"/>
      <c r="DC539" s="311"/>
      <c r="DD539" s="312"/>
      <c r="DE539" s="311"/>
      <c r="DF539" s="297"/>
      <c r="DG539" s="311"/>
      <c r="DH539" s="311"/>
      <c r="DI539" s="311"/>
      <c r="DJ539" s="311"/>
      <c r="DK539" s="312"/>
      <c r="DL539" s="311"/>
      <c r="DM539" s="297"/>
      <c r="DN539" s="311"/>
      <c r="DO539" s="311"/>
      <c r="DP539" s="311"/>
      <c r="DQ539" s="311"/>
      <c r="DR539" s="312"/>
      <c r="DS539" s="311"/>
      <c r="DT539" s="297"/>
      <c r="DU539" s="311"/>
      <c r="DV539" s="311"/>
      <c r="DW539" s="311"/>
      <c r="DX539" s="311"/>
      <c r="DY539" s="312"/>
      <c r="DZ539" s="311"/>
      <c r="EA539" s="297"/>
      <c r="EB539" s="311"/>
      <c r="EC539" s="311"/>
      <c r="ED539" s="311"/>
      <c r="EE539" s="311"/>
      <c r="EF539" s="312"/>
      <c r="EG539" s="311"/>
      <c r="EH539" s="297"/>
      <c r="EI539" s="311"/>
      <c r="EJ539" s="311"/>
      <c r="EK539" s="311"/>
      <c r="EL539" s="311"/>
      <c r="EM539" s="312"/>
      <c r="EN539" s="311"/>
      <c r="EO539" s="297"/>
      <c r="EP539" s="311"/>
      <c r="EQ539" s="311"/>
      <c r="ER539" s="311"/>
      <c r="ES539" s="311"/>
      <c r="ET539" s="312"/>
      <c r="EU539" s="311"/>
      <c r="EV539" s="297"/>
      <c r="EW539" s="311"/>
      <c r="EX539" s="311"/>
      <c r="EY539" s="311"/>
      <c r="EZ539" s="311"/>
      <c r="FA539" s="312"/>
      <c r="FB539" s="311"/>
      <c r="FC539" s="298"/>
    </row>
    <row r="540" spans="1:159" s="205" customFormat="1" ht="39.9" customHeight="1" x14ac:dyDescent="0.25">
      <c r="A540" s="206"/>
      <c r="B540" s="196"/>
      <c r="C540" s="292"/>
      <c r="D540" s="198"/>
      <c r="E540" s="299"/>
      <c r="F540" s="200"/>
      <c r="G540" s="301"/>
      <c r="H540" s="303"/>
      <c r="I540" s="299"/>
      <c r="J540" s="299"/>
      <c r="K540" s="299"/>
      <c r="L540" s="289"/>
      <c r="M540" s="299"/>
      <c r="N540" s="289"/>
      <c r="O540" s="363" t="str">
        <f>IF(P540="","",IF(OR(I540="",J540=""),"",IF(AND(ISNUMBER(FIND("post-", I540)),J540=ProductCode!$I$12),ProductCode!$F$19,IF(AND(ISNUMBER(FIND("pre-", I540)),J540=ProductCode!$I$12),ProductCode!$F$20,IF(ISNUMBER(FIND("post-", I540)),ProductCode!$F$17,ProductCode!$F$18)))))</f>
        <v/>
      </c>
      <c r="P540" s="295" t="str">
        <f t="shared" si="20"/>
        <v/>
      </c>
      <c r="Q540" s="306"/>
      <c r="R540" s="203"/>
      <c r="S540" s="308" t="str">
        <f t="shared" si="21"/>
        <v/>
      </c>
      <c r="T540" s="311"/>
      <c r="U540" s="311"/>
      <c r="V540" s="311"/>
      <c r="W540" s="311"/>
      <c r="X540" s="312"/>
      <c r="Y540" s="311"/>
      <c r="Z540" s="297"/>
      <c r="AA540" s="311"/>
      <c r="AB540" s="311"/>
      <c r="AC540" s="311"/>
      <c r="AD540" s="311"/>
      <c r="AE540" s="312"/>
      <c r="AF540" s="311"/>
      <c r="AG540" s="297"/>
      <c r="AH540" s="311"/>
      <c r="AI540" s="311"/>
      <c r="AJ540" s="311"/>
      <c r="AK540" s="311"/>
      <c r="AL540" s="312"/>
      <c r="AM540" s="311"/>
      <c r="AN540" s="297"/>
      <c r="AO540" s="311"/>
      <c r="AP540" s="311"/>
      <c r="AQ540" s="311"/>
      <c r="AR540" s="311"/>
      <c r="AS540" s="312"/>
      <c r="AT540" s="311"/>
      <c r="AU540" s="297"/>
      <c r="AV540" s="311"/>
      <c r="AW540" s="311"/>
      <c r="AX540" s="311"/>
      <c r="AY540" s="311"/>
      <c r="AZ540" s="312"/>
      <c r="BA540" s="311"/>
      <c r="BB540" s="297"/>
      <c r="BC540" s="311"/>
      <c r="BD540" s="311"/>
      <c r="BE540" s="311"/>
      <c r="BF540" s="311"/>
      <c r="BG540" s="312"/>
      <c r="BH540" s="311"/>
      <c r="BI540" s="297"/>
      <c r="BJ540" s="311"/>
      <c r="BK540" s="311"/>
      <c r="BL540" s="311"/>
      <c r="BM540" s="311"/>
      <c r="BN540" s="312"/>
      <c r="BO540" s="311"/>
      <c r="BP540" s="297"/>
      <c r="BQ540" s="311"/>
      <c r="BR540" s="311"/>
      <c r="BS540" s="311"/>
      <c r="BT540" s="311"/>
      <c r="BU540" s="312"/>
      <c r="BV540" s="311"/>
      <c r="BW540" s="297"/>
      <c r="BX540" s="311"/>
      <c r="BY540" s="311"/>
      <c r="BZ540" s="311"/>
      <c r="CA540" s="311"/>
      <c r="CB540" s="312"/>
      <c r="CC540" s="311"/>
      <c r="CD540" s="297"/>
      <c r="CE540" s="311"/>
      <c r="CF540" s="311"/>
      <c r="CG540" s="311"/>
      <c r="CH540" s="311"/>
      <c r="CI540" s="312"/>
      <c r="CJ540" s="311"/>
      <c r="CK540" s="297"/>
      <c r="CL540" s="311"/>
      <c r="CM540" s="311"/>
      <c r="CN540" s="311"/>
      <c r="CO540" s="311"/>
      <c r="CP540" s="312"/>
      <c r="CQ540" s="311"/>
      <c r="CR540" s="297"/>
      <c r="CS540" s="311"/>
      <c r="CT540" s="311"/>
      <c r="CU540" s="311"/>
      <c r="CV540" s="311"/>
      <c r="CW540" s="312"/>
      <c r="CX540" s="311"/>
      <c r="CY540" s="297"/>
      <c r="CZ540" s="311"/>
      <c r="DA540" s="311"/>
      <c r="DB540" s="311"/>
      <c r="DC540" s="311"/>
      <c r="DD540" s="312"/>
      <c r="DE540" s="311"/>
      <c r="DF540" s="297"/>
      <c r="DG540" s="311"/>
      <c r="DH540" s="311"/>
      <c r="DI540" s="311"/>
      <c r="DJ540" s="311"/>
      <c r="DK540" s="312"/>
      <c r="DL540" s="311"/>
      <c r="DM540" s="297"/>
      <c r="DN540" s="311"/>
      <c r="DO540" s="311"/>
      <c r="DP540" s="311"/>
      <c r="DQ540" s="311"/>
      <c r="DR540" s="312"/>
      <c r="DS540" s="311"/>
      <c r="DT540" s="297"/>
      <c r="DU540" s="311"/>
      <c r="DV540" s="311"/>
      <c r="DW540" s="311"/>
      <c r="DX540" s="311"/>
      <c r="DY540" s="312"/>
      <c r="DZ540" s="311"/>
      <c r="EA540" s="297"/>
      <c r="EB540" s="311"/>
      <c r="EC540" s="311"/>
      <c r="ED540" s="311"/>
      <c r="EE540" s="311"/>
      <c r="EF540" s="312"/>
      <c r="EG540" s="311"/>
      <c r="EH540" s="297"/>
      <c r="EI540" s="311"/>
      <c r="EJ540" s="311"/>
      <c r="EK540" s="311"/>
      <c r="EL540" s="311"/>
      <c r="EM540" s="312"/>
      <c r="EN540" s="311"/>
      <c r="EO540" s="297"/>
      <c r="EP540" s="311"/>
      <c r="EQ540" s="311"/>
      <c r="ER540" s="311"/>
      <c r="ES540" s="311"/>
      <c r="ET540" s="312"/>
      <c r="EU540" s="311"/>
      <c r="EV540" s="297"/>
      <c r="EW540" s="311"/>
      <c r="EX540" s="311"/>
      <c r="EY540" s="311"/>
      <c r="EZ540" s="311"/>
      <c r="FA540" s="312"/>
      <c r="FB540" s="311"/>
      <c r="FC540" s="298"/>
    </row>
    <row r="541" spans="1:159" s="205" customFormat="1" ht="39.9" customHeight="1" x14ac:dyDescent="0.25">
      <c r="A541" s="206"/>
      <c r="B541" s="196"/>
      <c r="C541" s="292"/>
      <c r="D541" s="198"/>
      <c r="E541" s="299"/>
      <c r="F541" s="200"/>
      <c r="G541" s="301"/>
      <c r="H541" s="303"/>
      <c r="I541" s="299"/>
      <c r="J541" s="299"/>
      <c r="K541" s="299"/>
      <c r="L541" s="289"/>
      <c r="M541" s="299"/>
      <c r="N541" s="289"/>
      <c r="O541" s="363" t="str">
        <f>IF(P541="","",IF(OR(I541="",J541=""),"",IF(AND(ISNUMBER(FIND("post-", I541)),J541=ProductCode!$I$12),ProductCode!$F$19,IF(AND(ISNUMBER(FIND("pre-", I541)),J541=ProductCode!$I$12),ProductCode!$F$20,IF(ISNUMBER(FIND("post-", I541)),ProductCode!$F$17,ProductCode!$F$18)))))</f>
        <v/>
      </c>
      <c r="P541" s="295" t="str">
        <f t="shared" si="20"/>
        <v/>
      </c>
      <c r="Q541" s="306"/>
      <c r="R541" s="203"/>
      <c r="S541" s="308" t="str">
        <f t="shared" si="21"/>
        <v/>
      </c>
      <c r="T541" s="311"/>
      <c r="U541" s="311"/>
      <c r="V541" s="311"/>
      <c r="W541" s="311"/>
      <c r="X541" s="312"/>
      <c r="Y541" s="311"/>
      <c r="Z541" s="297"/>
      <c r="AA541" s="311"/>
      <c r="AB541" s="311"/>
      <c r="AC541" s="311"/>
      <c r="AD541" s="311"/>
      <c r="AE541" s="312"/>
      <c r="AF541" s="311"/>
      <c r="AG541" s="297"/>
      <c r="AH541" s="311"/>
      <c r="AI541" s="311"/>
      <c r="AJ541" s="311"/>
      <c r="AK541" s="311"/>
      <c r="AL541" s="312"/>
      <c r="AM541" s="311"/>
      <c r="AN541" s="297"/>
      <c r="AO541" s="311"/>
      <c r="AP541" s="311"/>
      <c r="AQ541" s="311"/>
      <c r="AR541" s="311"/>
      <c r="AS541" s="312"/>
      <c r="AT541" s="311"/>
      <c r="AU541" s="297"/>
      <c r="AV541" s="311"/>
      <c r="AW541" s="311"/>
      <c r="AX541" s="311"/>
      <c r="AY541" s="311"/>
      <c r="AZ541" s="312"/>
      <c r="BA541" s="311"/>
      <c r="BB541" s="297"/>
      <c r="BC541" s="311"/>
      <c r="BD541" s="311"/>
      <c r="BE541" s="311"/>
      <c r="BF541" s="311"/>
      <c r="BG541" s="312"/>
      <c r="BH541" s="311"/>
      <c r="BI541" s="297"/>
      <c r="BJ541" s="311"/>
      <c r="BK541" s="311"/>
      <c r="BL541" s="311"/>
      <c r="BM541" s="311"/>
      <c r="BN541" s="312"/>
      <c r="BO541" s="311"/>
      <c r="BP541" s="297"/>
      <c r="BQ541" s="311"/>
      <c r="BR541" s="311"/>
      <c r="BS541" s="311"/>
      <c r="BT541" s="311"/>
      <c r="BU541" s="312"/>
      <c r="BV541" s="311"/>
      <c r="BW541" s="297"/>
      <c r="BX541" s="311"/>
      <c r="BY541" s="311"/>
      <c r="BZ541" s="311"/>
      <c r="CA541" s="311"/>
      <c r="CB541" s="312"/>
      <c r="CC541" s="311"/>
      <c r="CD541" s="297"/>
      <c r="CE541" s="311"/>
      <c r="CF541" s="311"/>
      <c r="CG541" s="311"/>
      <c r="CH541" s="311"/>
      <c r="CI541" s="312"/>
      <c r="CJ541" s="311"/>
      <c r="CK541" s="297"/>
      <c r="CL541" s="311"/>
      <c r="CM541" s="311"/>
      <c r="CN541" s="311"/>
      <c r="CO541" s="311"/>
      <c r="CP541" s="312"/>
      <c r="CQ541" s="311"/>
      <c r="CR541" s="297"/>
      <c r="CS541" s="311"/>
      <c r="CT541" s="311"/>
      <c r="CU541" s="311"/>
      <c r="CV541" s="311"/>
      <c r="CW541" s="312"/>
      <c r="CX541" s="311"/>
      <c r="CY541" s="297"/>
      <c r="CZ541" s="311"/>
      <c r="DA541" s="311"/>
      <c r="DB541" s="311"/>
      <c r="DC541" s="311"/>
      <c r="DD541" s="312"/>
      <c r="DE541" s="311"/>
      <c r="DF541" s="297"/>
      <c r="DG541" s="311"/>
      <c r="DH541" s="311"/>
      <c r="DI541" s="311"/>
      <c r="DJ541" s="311"/>
      <c r="DK541" s="312"/>
      <c r="DL541" s="311"/>
      <c r="DM541" s="297"/>
      <c r="DN541" s="311"/>
      <c r="DO541" s="311"/>
      <c r="DP541" s="311"/>
      <c r="DQ541" s="311"/>
      <c r="DR541" s="312"/>
      <c r="DS541" s="311"/>
      <c r="DT541" s="297"/>
      <c r="DU541" s="311"/>
      <c r="DV541" s="311"/>
      <c r="DW541" s="311"/>
      <c r="DX541" s="311"/>
      <c r="DY541" s="312"/>
      <c r="DZ541" s="311"/>
      <c r="EA541" s="297"/>
      <c r="EB541" s="311"/>
      <c r="EC541" s="311"/>
      <c r="ED541" s="311"/>
      <c r="EE541" s="311"/>
      <c r="EF541" s="312"/>
      <c r="EG541" s="311"/>
      <c r="EH541" s="297"/>
      <c r="EI541" s="311"/>
      <c r="EJ541" s="311"/>
      <c r="EK541" s="311"/>
      <c r="EL541" s="311"/>
      <c r="EM541" s="312"/>
      <c r="EN541" s="311"/>
      <c r="EO541" s="297"/>
      <c r="EP541" s="311"/>
      <c r="EQ541" s="311"/>
      <c r="ER541" s="311"/>
      <c r="ES541" s="311"/>
      <c r="ET541" s="312"/>
      <c r="EU541" s="311"/>
      <c r="EV541" s="297"/>
      <c r="EW541" s="311"/>
      <c r="EX541" s="311"/>
      <c r="EY541" s="311"/>
      <c r="EZ541" s="311"/>
      <c r="FA541" s="312"/>
      <c r="FB541" s="311"/>
      <c r="FC541" s="298"/>
    </row>
    <row r="542" spans="1:159" s="205" customFormat="1" ht="39.9" customHeight="1" x14ac:dyDescent="0.25">
      <c r="A542" s="206"/>
      <c r="B542" s="196"/>
      <c r="C542" s="292"/>
      <c r="D542" s="198"/>
      <c r="E542" s="299"/>
      <c r="F542" s="200"/>
      <c r="G542" s="301"/>
      <c r="H542" s="303"/>
      <c r="I542" s="299"/>
      <c r="J542" s="299"/>
      <c r="K542" s="299"/>
      <c r="L542" s="289"/>
      <c r="M542" s="299"/>
      <c r="N542" s="289"/>
      <c r="O542" s="363" t="str">
        <f>IF(P542="","",IF(OR(I542="",J542=""),"",IF(AND(ISNUMBER(FIND("post-", I542)),J542=ProductCode!$I$12),ProductCode!$F$19,IF(AND(ISNUMBER(FIND("pre-", I542)),J542=ProductCode!$I$12),ProductCode!$F$20,IF(ISNUMBER(FIND("post-", I542)),ProductCode!$F$17,ProductCode!$F$18)))))</f>
        <v/>
      </c>
      <c r="P542" s="295" t="str">
        <f t="shared" si="20"/>
        <v/>
      </c>
      <c r="Q542" s="306"/>
      <c r="R542" s="203"/>
      <c r="S542" s="308" t="str">
        <f t="shared" si="21"/>
        <v/>
      </c>
      <c r="T542" s="311"/>
      <c r="U542" s="311"/>
      <c r="V542" s="311"/>
      <c r="W542" s="311"/>
      <c r="X542" s="312"/>
      <c r="Y542" s="311"/>
      <c r="Z542" s="297"/>
      <c r="AA542" s="311"/>
      <c r="AB542" s="311"/>
      <c r="AC542" s="311"/>
      <c r="AD542" s="311"/>
      <c r="AE542" s="312"/>
      <c r="AF542" s="311"/>
      <c r="AG542" s="297"/>
      <c r="AH542" s="311"/>
      <c r="AI542" s="311"/>
      <c r="AJ542" s="311"/>
      <c r="AK542" s="311"/>
      <c r="AL542" s="312"/>
      <c r="AM542" s="311"/>
      <c r="AN542" s="297"/>
      <c r="AO542" s="311"/>
      <c r="AP542" s="311"/>
      <c r="AQ542" s="311"/>
      <c r="AR542" s="311"/>
      <c r="AS542" s="312"/>
      <c r="AT542" s="311"/>
      <c r="AU542" s="297"/>
      <c r="AV542" s="311"/>
      <c r="AW542" s="311"/>
      <c r="AX542" s="311"/>
      <c r="AY542" s="311"/>
      <c r="AZ542" s="312"/>
      <c r="BA542" s="311"/>
      <c r="BB542" s="297"/>
      <c r="BC542" s="311"/>
      <c r="BD542" s="311"/>
      <c r="BE542" s="311"/>
      <c r="BF542" s="311"/>
      <c r="BG542" s="312"/>
      <c r="BH542" s="311"/>
      <c r="BI542" s="297"/>
      <c r="BJ542" s="311"/>
      <c r="BK542" s="311"/>
      <c r="BL542" s="311"/>
      <c r="BM542" s="311"/>
      <c r="BN542" s="312"/>
      <c r="BO542" s="311"/>
      <c r="BP542" s="297"/>
      <c r="BQ542" s="311"/>
      <c r="BR542" s="311"/>
      <c r="BS542" s="311"/>
      <c r="BT542" s="311"/>
      <c r="BU542" s="312"/>
      <c r="BV542" s="311"/>
      <c r="BW542" s="297"/>
      <c r="BX542" s="311"/>
      <c r="BY542" s="311"/>
      <c r="BZ542" s="311"/>
      <c r="CA542" s="311"/>
      <c r="CB542" s="312"/>
      <c r="CC542" s="311"/>
      <c r="CD542" s="297"/>
      <c r="CE542" s="311"/>
      <c r="CF542" s="311"/>
      <c r="CG542" s="311"/>
      <c r="CH542" s="311"/>
      <c r="CI542" s="312"/>
      <c r="CJ542" s="311"/>
      <c r="CK542" s="297"/>
      <c r="CL542" s="311"/>
      <c r="CM542" s="311"/>
      <c r="CN542" s="311"/>
      <c r="CO542" s="311"/>
      <c r="CP542" s="312"/>
      <c r="CQ542" s="311"/>
      <c r="CR542" s="297"/>
      <c r="CS542" s="311"/>
      <c r="CT542" s="311"/>
      <c r="CU542" s="311"/>
      <c r="CV542" s="311"/>
      <c r="CW542" s="312"/>
      <c r="CX542" s="311"/>
      <c r="CY542" s="297"/>
      <c r="CZ542" s="311"/>
      <c r="DA542" s="311"/>
      <c r="DB542" s="311"/>
      <c r="DC542" s="311"/>
      <c r="DD542" s="312"/>
      <c r="DE542" s="311"/>
      <c r="DF542" s="297"/>
      <c r="DG542" s="311"/>
      <c r="DH542" s="311"/>
      <c r="DI542" s="311"/>
      <c r="DJ542" s="311"/>
      <c r="DK542" s="312"/>
      <c r="DL542" s="311"/>
      <c r="DM542" s="297"/>
      <c r="DN542" s="311"/>
      <c r="DO542" s="311"/>
      <c r="DP542" s="311"/>
      <c r="DQ542" s="311"/>
      <c r="DR542" s="312"/>
      <c r="DS542" s="311"/>
      <c r="DT542" s="297"/>
      <c r="DU542" s="311"/>
      <c r="DV542" s="311"/>
      <c r="DW542" s="311"/>
      <c r="DX542" s="311"/>
      <c r="DY542" s="312"/>
      <c r="DZ542" s="311"/>
      <c r="EA542" s="297"/>
      <c r="EB542" s="311"/>
      <c r="EC542" s="311"/>
      <c r="ED542" s="311"/>
      <c r="EE542" s="311"/>
      <c r="EF542" s="312"/>
      <c r="EG542" s="311"/>
      <c r="EH542" s="297"/>
      <c r="EI542" s="311"/>
      <c r="EJ542" s="311"/>
      <c r="EK542" s="311"/>
      <c r="EL542" s="311"/>
      <c r="EM542" s="312"/>
      <c r="EN542" s="311"/>
      <c r="EO542" s="297"/>
      <c r="EP542" s="311"/>
      <c r="EQ542" s="311"/>
      <c r="ER542" s="311"/>
      <c r="ES542" s="311"/>
      <c r="ET542" s="312"/>
      <c r="EU542" s="311"/>
      <c r="EV542" s="297"/>
      <c r="EW542" s="311"/>
      <c r="EX542" s="311"/>
      <c r="EY542" s="311"/>
      <c r="EZ542" s="311"/>
      <c r="FA542" s="312"/>
      <c r="FB542" s="311"/>
      <c r="FC542" s="298"/>
    </row>
    <row r="543" spans="1:159" s="205" customFormat="1" ht="39.9" customHeight="1" x14ac:dyDescent="0.25">
      <c r="A543" s="206"/>
      <c r="B543" s="196"/>
      <c r="C543" s="292"/>
      <c r="D543" s="198"/>
      <c r="E543" s="299"/>
      <c r="F543" s="200"/>
      <c r="G543" s="301"/>
      <c r="H543" s="303"/>
      <c r="I543" s="299"/>
      <c r="J543" s="299"/>
      <c r="K543" s="299"/>
      <c r="L543" s="289"/>
      <c r="M543" s="299"/>
      <c r="N543" s="289"/>
      <c r="O543" s="363" t="str">
        <f>IF(P543="","",IF(OR(I543="",J543=""),"",IF(AND(ISNUMBER(FIND("post-", I543)),J543=ProductCode!$I$12),ProductCode!$F$19,IF(AND(ISNUMBER(FIND("pre-", I543)),J543=ProductCode!$I$12),ProductCode!$F$20,IF(ISNUMBER(FIND("post-", I543)),ProductCode!$F$17,ProductCode!$F$18)))))</f>
        <v/>
      </c>
      <c r="P543" s="295" t="str">
        <f t="shared" si="20"/>
        <v/>
      </c>
      <c r="Q543" s="306"/>
      <c r="R543" s="203"/>
      <c r="S543" s="308" t="str">
        <f t="shared" si="21"/>
        <v/>
      </c>
      <c r="T543" s="311"/>
      <c r="U543" s="311"/>
      <c r="V543" s="311"/>
      <c r="W543" s="311"/>
      <c r="X543" s="312"/>
      <c r="Y543" s="311"/>
      <c r="Z543" s="297"/>
      <c r="AA543" s="311"/>
      <c r="AB543" s="311"/>
      <c r="AC543" s="311"/>
      <c r="AD543" s="311"/>
      <c r="AE543" s="312"/>
      <c r="AF543" s="311"/>
      <c r="AG543" s="297"/>
      <c r="AH543" s="311"/>
      <c r="AI543" s="311"/>
      <c r="AJ543" s="311"/>
      <c r="AK543" s="311"/>
      <c r="AL543" s="312"/>
      <c r="AM543" s="311"/>
      <c r="AN543" s="297"/>
      <c r="AO543" s="311"/>
      <c r="AP543" s="311"/>
      <c r="AQ543" s="311"/>
      <c r="AR543" s="311"/>
      <c r="AS543" s="312"/>
      <c r="AT543" s="311"/>
      <c r="AU543" s="297"/>
      <c r="AV543" s="311"/>
      <c r="AW543" s="311"/>
      <c r="AX543" s="311"/>
      <c r="AY543" s="311"/>
      <c r="AZ543" s="312"/>
      <c r="BA543" s="311"/>
      <c r="BB543" s="297"/>
      <c r="BC543" s="311"/>
      <c r="BD543" s="311"/>
      <c r="BE543" s="311"/>
      <c r="BF543" s="311"/>
      <c r="BG543" s="312"/>
      <c r="BH543" s="311"/>
      <c r="BI543" s="297"/>
      <c r="BJ543" s="311"/>
      <c r="BK543" s="311"/>
      <c r="BL543" s="311"/>
      <c r="BM543" s="311"/>
      <c r="BN543" s="312"/>
      <c r="BO543" s="311"/>
      <c r="BP543" s="297"/>
      <c r="BQ543" s="311"/>
      <c r="BR543" s="311"/>
      <c r="BS543" s="311"/>
      <c r="BT543" s="311"/>
      <c r="BU543" s="312"/>
      <c r="BV543" s="311"/>
      <c r="BW543" s="297"/>
      <c r="BX543" s="311"/>
      <c r="BY543" s="311"/>
      <c r="BZ543" s="311"/>
      <c r="CA543" s="311"/>
      <c r="CB543" s="312"/>
      <c r="CC543" s="311"/>
      <c r="CD543" s="297"/>
      <c r="CE543" s="311"/>
      <c r="CF543" s="311"/>
      <c r="CG543" s="311"/>
      <c r="CH543" s="311"/>
      <c r="CI543" s="312"/>
      <c r="CJ543" s="311"/>
      <c r="CK543" s="297"/>
      <c r="CL543" s="311"/>
      <c r="CM543" s="311"/>
      <c r="CN543" s="311"/>
      <c r="CO543" s="311"/>
      <c r="CP543" s="312"/>
      <c r="CQ543" s="311"/>
      <c r="CR543" s="297"/>
      <c r="CS543" s="311"/>
      <c r="CT543" s="311"/>
      <c r="CU543" s="311"/>
      <c r="CV543" s="311"/>
      <c r="CW543" s="312"/>
      <c r="CX543" s="311"/>
      <c r="CY543" s="297"/>
      <c r="CZ543" s="311"/>
      <c r="DA543" s="311"/>
      <c r="DB543" s="311"/>
      <c r="DC543" s="311"/>
      <c r="DD543" s="312"/>
      <c r="DE543" s="311"/>
      <c r="DF543" s="297"/>
      <c r="DG543" s="311"/>
      <c r="DH543" s="311"/>
      <c r="DI543" s="311"/>
      <c r="DJ543" s="311"/>
      <c r="DK543" s="312"/>
      <c r="DL543" s="311"/>
      <c r="DM543" s="297"/>
      <c r="DN543" s="311"/>
      <c r="DO543" s="311"/>
      <c r="DP543" s="311"/>
      <c r="DQ543" s="311"/>
      <c r="DR543" s="312"/>
      <c r="DS543" s="311"/>
      <c r="DT543" s="297"/>
      <c r="DU543" s="311"/>
      <c r="DV543" s="311"/>
      <c r="DW543" s="311"/>
      <c r="DX543" s="311"/>
      <c r="DY543" s="312"/>
      <c r="DZ543" s="311"/>
      <c r="EA543" s="297"/>
      <c r="EB543" s="311"/>
      <c r="EC543" s="311"/>
      <c r="ED543" s="311"/>
      <c r="EE543" s="311"/>
      <c r="EF543" s="312"/>
      <c r="EG543" s="311"/>
      <c r="EH543" s="297"/>
      <c r="EI543" s="311"/>
      <c r="EJ543" s="311"/>
      <c r="EK543" s="311"/>
      <c r="EL543" s="311"/>
      <c r="EM543" s="312"/>
      <c r="EN543" s="311"/>
      <c r="EO543" s="297"/>
      <c r="EP543" s="311"/>
      <c r="EQ543" s="311"/>
      <c r="ER543" s="311"/>
      <c r="ES543" s="311"/>
      <c r="ET543" s="312"/>
      <c r="EU543" s="311"/>
      <c r="EV543" s="297"/>
      <c r="EW543" s="311"/>
      <c r="EX543" s="311"/>
      <c r="EY543" s="311"/>
      <c r="EZ543" s="311"/>
      <c r="FA543" s="312"/>
      <c r="FB543" s="311"/>
      <c r="FC543" s="298"/>
    </row>
    <row r="544" spans="1:159" s="205" customFormat="1" ht="39.9" customHeight="1" x14ac:dyDescent="0.25">
      <c r="A544" s="206"/>
      <c r="B544" s="196"/>
      <c r="C544" s="292"/>
      <c r="D544" s="198"/>
      <c r="E544" s="299"/>
      <c r="F544" s="200"/>
      <c r="G544" s="301"/>
      <c r="H544" s="303"/>
      <c r="I544" s="299"/>
      <c r="J544" s="299"/>
      <c r="K544" s="299"/>
      <c r="L544" s="289"/>
      <c r="M544" s="299"/>
      <c r="N544" s="289"/>
      <c r="O544" s="363" t="str">
        <f>IF(P544="","",IF(OR(I544="",J544=""),"",IF(AND(ISNUMBER(FIND("post-", I544)),J544=ProductCode!$I$12),ProductCode!$F$19,IF(AND(ISNUMBER(FIND("pre-", I544)),J544=ProductCode!$I$12),ProductCode!$F$20,IF(ISNUMBER(FIND("post-", I544)),ProductCode!$F$17,ProductCode!$F$18)))))</f>
        <v/>
      </c>
      <c r="P544" s="295" t="str">
        <f t="shared" si="20"/>
        <v/>
      </c>
      <c r="Q544" s="306"/>
      <c r="R544" s="203"/>
      <c r="S544" s="308" t="str">
        <f t="shared" si="21"/>
        <v/>
      </c>
      <c r="T544" s="311"/>
      <c r="U544" s="311"/>
      <c r="V544" s="311"/>
      <c r="W544" s="311"/>
      <c r="X544" s="312"/>
      <c r="Y544" s="311"/>
      <c r="Z544" s="297"/>
      <c r="AA544" s="311"/>
      <c r="AB544" s="311"/>
      <c r="AC544" s="311"/>
      <c r="AD544" s="311"/>
      <c r="AE544" s="312"/>
      <c r="AF544" s="311"/>
      <c r="AG544" s="297"/>
      <c r="AH544" s="311"/>
      <c r="AI544" s="311"/>
      <c r="AJ544" s="311"/>
      <c r="AK544" s="311"/>
      <c r="AL544" s="312"/>
      <c r="AM544" s="311"/>
      <c r="AN544" s="297"/>
      <c r="AO544" s="311"/>
      <c r="AP544" s="311"/>
      <c r="AQ544" s="311"/>
      <c r="AR544" s="311"/>
      <c r="AS544" s="312"/>
      <c r="AT544" s="311"/>
      <c r="AU544" s="297"/>
      <c r="AV544" s="311"/>
      <c r="AW544" s="311"/>
      <c r="AX544" s="311"/>
      <c r="AY544" s="311"/>
      <c r="AZ544" s="312"/>
      <c r="BA544" s="311"/>
      <c r="BB544" s="297"/>
      <c r="BC544" s="311"/>
      <c r="BD544" s="311"/>
      <c r="BE544" s="311"/>
      <c r="BF544" s="311"/>
      <c r="BG544" s="312"/>
      <c r="BH544" s="311"/>
      <c r="BI544" s="297"/>
      <c r="BJ544" s="311"/>
      <c r="BK544" s="311"/>
      <c r="BL544" s="311"/>
      <c r="BM544" s="311"/>
      <c r="BN544" s="312"/>
      <c r="BO544" s="311"/>
      <c r="BP544" s="297"/>
      <c r="BQ544" s="311"/>
      <c r="BR544" s="311"/>
      <c r="BS544" s="311"/>
      <c r="BT544" s="311"/>
      <c r="BU544" s="312"/>
      <c r="BV544" s="311"/>
      <c r="BW544" s="297"/>
      <c r="BX544" s="311"/>
      <c r="BY544" s="311"/>
      <c r="BZ544" s="311"/>
      <c r="CA544" s="311"/>
      <c r="CB544" s="312"/>
      <c r="CC544" s="311"/>
      <c r="CD544" s="297"/>
      <c r="CE544" s="311"/>
      <c r="CF544" s="311"/>
      <c r="CG544" s="311"/>
      <c r="CH544" s="311"/>
      <c r="CI544" s="312"/>
      <c r="CJ544" s="311"/>
      <c r="CK544" s="297"/>
      <c r="CL544" s="311"/>
      <c r="CM544" s="311"/>
      <c r="CN544" s="311"/>
      <c r="CO544" s="311"/>
      <c r="CP544" s="312"/>
      <c r="CQ544" s="311"/>
      <c r="CR544" s="297"/>
      <c r="CS544" s="311"/>
      <c r="CT544" s="311"/>
      <c r="CU544" s="311"/>
      <c r="CV544" s="311"/>
      <c r="CW544" s="312"/>
      <c r="CX544" s="311"/>
      <c r="CY544" s="297"/>
      <c r="CZ544" s="311"/>
      <c r="DA544" s="311"/>
      <c r="DB544" s="311"/>
      <c r="DC544" s="311"/>
      <c r="DD544" s="312"/>
      <c r="DE544" s="311"/>
      <c r="DF544" s="297"/>
      <c r="DG544" s="311"/>
      <c r="DH544" s="311"/>
      <c r="DI544" s="311"/>
      <c r="DJ544" s="311"/>
      <c r="DK544" s="312"/>
      <c r="DL544" s="311"/>
      <c r="DM544" s="297"/>
      <c r="DN544" s="311"/>
      <c r="DO544" s="311"/>
      <c r="DP544" s="311"/>
      <c r="DQ544" s="311"/>
      <c r="DR544" s="312"/>
      <c r="DS544" s="311"/>
      <c r="DT544" s="297"/>
      <c r="DU544" s="311"/>
      <c r="DV544" s="311"/>
      <c r="DW544" s="311"/>
      <c r="DX544" s="311"/>
      <c r="DY544" s="312"/>
      <c r="DZ544" s="311"/>
      <c r="EA544" s="297"/>
      <c r="EB544" s="311"/>
      <c r="EC544" s="311"/>
      <c r="ED544" s="311"/>
      <c r="EE544" s="311"/>
      <c r="EF544" s="312"/>
      <c r="EG544" s="311"/>
      <c r="EH544" s="297"/>
      <c r="EI544" s="311"/>
      <c r="EJ544" s="311"/>
      <c r="EK544" s="311"/>
      <c r="EL544" s="311"/>
      <c r="EM544" s="312"/>
      <c r="EN544" s="311"/>
      <c r="EO544" s="297"/>
      <c r="EP544" s="311"/>
      <c r="EQ544" s="311"/>
      <c r="ER544" s="311"/>
      <c r="ES544" s="311"/>
      <c r="ET544" s="312"/>
      <c r="EU544" s="311"/>
      <c r="EV544" s="297"/>
      <c r="EW544" s="311"/>
      <c r="EX544" s="311"/>
      <c r="EY544" s="311"/>
      <c r="EZ544" s="311"/>
      <c r="FA544" s="312"/>
      <c r="FB544" s="311"/>
      <c r="FC544" s="298"/>
    </row>
    <row r="545" spans="1:159" s="205" customFormat="1" ht="39.9" customHeight="1" x14ac:dyDescent="0.25">
      <c r="A545" s="206"/>
      <c r="B545" s="196"/>
      <c r="C545" s="292"/>
      <c r="D545" s="198"/>
      <c r="E545" s="299"/>
      <c r="F545" s="200"/>
      <c r="G545" s="301"/>
      <c r="H545" s="303"/>
      <c r="I545" s="299"/>
      <c r="J545" s="299"/>
      <c r="K545" s="299"/>
      <c r="L545" s="289"/>
      <c r="M545" s="299"/>
      <c r="N545" s="289"/>
      <c r="O545" s="363" t="str">
        <f>IF(P545="","",IF(OR(I545="",J545=""),"",IF(AND(ISNUMBER(FIND("post-", I545)),J545=ProductCode!$I$12),ProductCode!$F$19,IF(AND(ISNUMBER(FIND("pre-", I545)),J545=ProductCode!$I$12),ProductCode!$F$20,IF(ISNUMBER(FIND("post-", I545)),ProductCode!$F$17,ProductCode!$F$18)))))</f>
        <v/>
      </c>
      <c r="P545" s="295" t="str">
        <f t="shared" si="20"/>
        <v/>
      </c>
      <c r="Q545" s="306"/>
      <c r="R545" s="203"/>
      <c r="S545" s="308" t="str">
        <f t="shared" si="21"/>
        <v/>
      </c>
      <c r="T545" s="311"/>
      <c r="U545" s="311"/>
      <c r="V545" s="311"/>
      <c r="W545" s="311"/>
      <c r="X545" s="312"/>
      <c r="Y545" s="311"/>
      <c r="Z545" s="297"/>
      <c r="AA545" s="311"/>
      <c r="AB545" s="311"/>
      <c r="AC545" s="311"/>
      <c r="AD545" s="311"/>
      <c r="AE545" s="312"/>
      <c r="AF545" s="311"/>
      <c r="AG545" s="297"/>
      <c r="AH545" s="311"/>
      <c r="AI545" s="311"/>
      <c r="AJ545" s="311"/>
      <c r="AK545" s="311"/>
      <c r="AL545" s="312"/>
      <c r="AM545" s="311"/>
      <c r="AN545" s="297"/>
      <c r="AO545" s="311"/>
      <c r="AP545" s="311"/>
      <c r="AQ545" s="311"/>
      <c r="AR545" s="311"/>
      <c r="AS545" s="312"/>
      <c r="AT545" s="311"/>
      <c r="AU545" s="297"/>
      <c r="AV545" s="311"/>
      <c r="AW545" s="311"/>
      <c r="AX545" s="311"/>
      <c r="AY545" s="311"/>
      <c r="AZ545" s="312"/>
      <c r="BA545" s="311"/>
      <c r="BB545" s="297"/>
      <c r="BC545" s="311"/>
      <c r="BD545" s="311"/>
      <c r="BE545" s="311"/>
      <c r="BF545" s="311"/>
      <c r="BG545" s="312"/>
      <c r="BH545" s="311"/>
      <c r="BI545" s="297"/>
      <c r="BJ545" s="311"/>
      <c r="BK545" s="311"/>
      <c r="BL545" s="311"/>
      <c r="BM545" s="311"/>
      <c r="BN545" s="312"/>
      <c r="BO545" s="311"/>
      <c r="BP545" s="297"/>
      <c r="BQ545" s="311"/>
      <c r="BR545" s="311"/>
      <c r="BS545" s="311"/>
      <c r="BT545" s="311"/>
      <c r="BU545" s="312"/>
      <c r="BV545" s="311"/>
      <c r="BW545" s="297"/>
      <c r="BX545" s="311"/>
      <c r="BY545" s="311"/>
      <c r="BZ545" s="311"/>
      <c r="CA545" s="311"/>
      <c r="CB545" s="312"/>
      <c r="CC545" s="311"/>
      <c r="CD545" s="297"/>
      <c r="CE545" s="311"/>
      <c r="CF545" s="311"/>
      <c r="CG545" s="311"/>
      <c r="CH545" s="311"/>
      <c r="CI545" s="312"/>
      <c r="CJ545" s="311"/>
      <c r="CK545" s="297"/>
      <c r="CL545" s="311"/>
      <c r="CM545" s="311"/>
      <c r="CN545" s="311"/>
      <c r="CO545" s="311"/>
      <c r="CP545" s="312"/>
      <c r="CQ545" s="311"/>
      <c r="CR545" s="297"/>
      <c r="CS545" s="311"/>
      <c r="CT545" s="311"/>
      <c r="CU545" s="311"/>
      <c r="CV545" s="311"/>
      <c r="CW545" s="312"/>
      <c r="CX545" s="311"/>
      <c r="CY545" s="297"/>
      <c r="CZ545" s="311"/>
      <c r="DA545" s="311"/>
      <c r="DB545" s="311"/>
      <c r="DC545" s="311"/>
      <c r="DD545" s="312"/>
      <c r="DE545" s="311"/>
      <c r="DF545" s="297"/>
      <c r="DG545" s="311"/>
      <c r="DH545" s="311"/>
      <c r="DI545" s="311"/>
      <c r="DJ545" s="311"/>
      <c r="DK545" s="312"/>
      <c r="DL545" s="311"/>
      <c r="DM545" s="297"/>
      <c r="DN545" s="311"/>
      <c r="DO545" s="311"/>
      <c r="DP545" s="311"/>
      <c r="DQ545" s="311"/>
      <c r="DR545" s="312"/>
      <c r="DS545" s="311"/>
      <c r="DT545" s="297"/>
      <c r="DU545" s="311"/>
      <c r="DV545" s="311"/>
      <c r="DW545" s="311"/>
      <c r="DX545" s="311"/>
      <c r="DY545" s="312"/>
      <c r="DZ545" s="311"/>
      <c r="EA545" s="297"/>
      <c r="EB545" s="311"/>
      <c r="EC545" s="311"/>
      <c r="ED545" s="311"/>
      <c r="EE545" s="311"/>
      <c r="EF545" s="312"/>
      <c r="EG545" s="311"/>
      <c r="EH545" s="297"/>
      <c r="EI545" s="311"/>
      <c r="EJ545" s="311"/>
      <c r="EK545" s="311"/>
      <c r="EL545" s="311"/>
      <c r="EM545" s="312"/>
      <c r="EN545" s="311"/>
      <c r="EO545" s="297"/>
      <c r="EP545" s="311"/>
      <c r="EQ545" s="311"/>
      <c r="ER545" s="311"/>
      <c r="ES545" s="311"/>
      <c r="ET545" s="312"/>
      <c r="EU545" s="311"/>
      <c r="EV545" s="297"/>
      <c r="EW545" s="311"/>
      <c r="EX545" s="311"/>
      <c r="EY545" s="311"/>
      <c r="EZ545" s="311"/>
      <c r="FA545" s="312"/>
      <c r="FB545" s="311"/>
      <c r="FC545" s="298"/>
    </row>
    <row r="546" spans="1:159" s="205" customFormat="1" ht="39.9" customHeight="1" x14ac:dyDescent="0.25">
      <c r="A546" s="206"/>
      <c r="B546" s="196"/>
      <c r="C546" s="292"/>
      <c r="D546" s="198"/>
      <c r="E546" s="299"/>
      <c r="F546" s="200"/>
      <c r="G546" s="301"/>
      <c r="H546" s="303"/>
      <c r="I546" s="299"/>
      <c r="J546" s="299"/>
      <c r="K546" s="299"/>
      <c r="L546" s="289"/>
      <c r="M546" s="299"/>
      <c r="N546" s="289"/>
      <c r="O546" s="363" t="str">
        <f>IF(P546="","",IF(OR(I546="",J546=""),"",IF(AND(ISNUMBER(FIND("post-", I546)),J546=ProductCode!$I$12),ProductCode!$F$19,IF(AND(ISNUMBER(FIND("pre-", I546)),J546=ProductCode!$I$12),ProductCode!$F$20,IF(ISNUMBER(FIND("post-", I546)),ProductCode!$F$17,ProductCode!$F$18)))))</f>
        <v/>
      </c>
      <c r="P546" s="295" t="str">
        <f t="shared" si="20"/>
        <v/>
      </c>
      <c r="Q546" s="306"/>
      <c r="R546" s="203"/>
      <c r="S546" s="308" t="str">
        <f t="shared" si="21"/>
        <v/>
      </c>
      <c r="T546" s="311"/>
      <c r="U546" s="311"/>
      <c r="V546" s="311"/>
      <c r="W546" s="311"/>
      <c r="X546" s="312"/>
      <c r="Y546" s="311"/>
      <c r="Z546" s="297"/>
      <c r="AA546" s="311"/>
      <c r="AB546" s="311"/>
      <c r="AC546" s="311"/>
      <c r="AD546" s="311"/>
      <c r="AE546" s="312"/>
      <c r="AF546" s="311"/>
      <c r="AG546" s="297"/>
      <c r="AH546" s="311"/>
      <c r="AI546" s="311"/>
      <c r="AJ546" s="311"/>
      <c r="AK546" s="311"/>
      <c r="AL546" s="312"/>
      <c r="AM546" s="311"/>
      <c r="AN546" s="297"/>
      <c r="AO546" s="311"/>
      <c r="AP546" s="311"/>
      <c r="AQ546" s="311"/>
      <c r="AR546" s="311"/>
      <c r="AS546" s="312"/>
      <c r="AT546" s="311"/>
      <c r="AU546" s="297"/>
      <c r="AV546" s="311"/>
      <c r="AW546" s="311"/>
      <c r="AX546" s="311"/>
      <c r="AY546" s="311"/>
      <c r="AZ546" s="312"/>
      <c r="BA546" s="311"/>
      <c r="BB546" s="297"/>
      <c r="BC546" s="311"/>
      <c r="BD546" s="311"/>
      <c r="BE546" s="311"/>
      <c r="BF546" s="311"/>
      <c r="BG546" s="312"/>
      <c r="BH546" s="311"/>
      <c r="BI546" s="297"/>
      <c r="BJ546" s="311"/>
      <c r="BK546" s="311"/>
      <c r="BL546" s="311"/>
      <c r="BM546" s="311"/>
      <c r="BN546" s="312"/>
      <c r="BO546" s="311"/>
      <c r="BP546" s="297"/>
      <c r="BQ546" s="311"/>
      <c r="BR546" s="311"/>
      <c r="BS546" s="311"/>
      <c r="BT546" s="311"/>
      <c r="BU546" s="312"/>
      <c r="BV546" s="311"/>
      <c r="BW546" s="297"/>
      <c r="BX546" s="311"/>
      <c r="BY546" s="311"/>
      <c r="BZ546" s="311"/>
      <c r="CA546" s="311"/>
      <c r="CB546" s="312"/>
      <c r="CC546" s="311"/>
      <c r="CD546" s="297"/>
      <c r="CE546" s="311"/>
      <c r="CF546" s="311"/>
      <c r="CG546" s="311"/>
      <c r="CH546" s="311"/>
      <c r="CI546" s="312"/>
      <c r="CJ546" s="311"/>
      <c r="CK546" s="297"/>
      <c r="CL546" s="311"/>
      <c r="CM546" s="311"/>
      <c r="CN546" s="311"/>
      <c r="CO546" s="311"/>
      <c r="CP546" s="312"/>
      <c r="CQ546" s="311"/>
      <c r="CR546" s="297"/>
      <c r="CS546" s="311"/>
      <c r="CT546" s="311"/>
      <c r="CU546" s="311"/>
      <c r="CV546" s="311"/>
      <c r="CW546" s="312"/>
      <c r="CX546" s="311"/>
      <c r="CY546" s="297"/>
      <c r="CZ546" s="311"/>
      <c r="DA546" s="311"/>
      <c r="DB546" s="311"/>
      <c r="DC546" s="311"/>
      <c r="DD546" s="312"/>
      <c r="DE546" s="311"/>
      <c r="DF546" s="297"/>
      <c r="DG546" s="311"/>
      <c r="DH546" s="311"/>
      <c r="DI546" s="311"/>
      <c r="DJ546" s="311"/>
      <c r="DK546" s="312"/>
      <c r="DL546" s="311"/>
      <c r="DM546" s="297"/>
      <c r="DN546" s="311"/>
      <c r="DO546" s="311"/>
      <c r="DP546" s="311"/>
      <c r="DQ546" s="311"/>
      <c r="DR546" s="312"/>
      <c r="DS546" s="311"/>
      <c r="DT546" s="297"/>
      <c r="DU546" s="311"/>
      <c r="DV546" s="311"/>
      <c r="DW546" s="311"/>
      <c r="DX546" s="311"/>
      <c r="DY546" s="312"/>
      <c r="DZ546" s="311"/>
      <c r="EA546" s="297"/>
      <c r="EB546" s="311"/>
      <c r="EC546" s="311"/>
      <c r="ED546" s="311"/>
      <c r="EE546" s="311"/>
      <c r="EF546" s="312"/>
      <c r="EG546" s="311"/>
      <c r="EH546" s="297"/>
      <c r="EI546" s="311"/>
      <c r="EJ546" s="311"/>
      <c r="EK546" s="311"/>
      <c r="EL546" s="311"/>
      <c r="EM546" s="312"/>
      <c r="EN546" s="311"/>
      <c r="EO546" s="297"/>
      <c r="EP546" s="311"/>
      <c r="EQ546" s="311"/>
      <c r="ER546" s="311"/>
      <c r="ES546" s="311"/>
      <c r="ET546" s="312"/>
      <c r="EU546" s="311"/>
      <c r="EV546" s="297"/>
      <c r="EW546" s="311"/>
      <c r="EX546" s="311"/>
      <c r="EY546" s="311"/>
      <c r="EZ546" s="311"/>
      <c r="FA546" s="312"/>
      <c r="FB546" s="311"/>
      <c r="FC546" s="298"/>
    </row>
    <row r="547" spans="1:159" s="205" customFormat="1" ht="39.9" customHeight="1" x14ac:dyDescent="0.25">
      <c r="A547" s="206"/>
      <c r="B547" s="196"/>
      <c r="C547" s="292"/>
      <c r="D547" s="198"/>
      <c r="E547" s="299"/>
      <c r="F547" s="200"/>
      <c r="G547" s="301"/>
      <c r="H547" s="303"/>
      <c r="I547" s="299"/>
      <c r="J547" s="299"/>
      <c r="K547" s="299"/>
      <c r="L547" s="289"/>
      <c r="M547" s="299"/>
      <c r="N547" s="289"/>
      <c r="O547" s="363" t="str">
        <f>IF(P547="","",IF(OR(I547="",J547=""),"",IF(AND(ISNUMBER(FIND("post-", I547)),J547=ProductCode!$I$12),ProductCode!$F$19,IF(AND(ISNUMBER(FIND("pre-", I547)),J547=ProductCode!$I$12),ProductCode!$F$20,IF(ISNUMBER(FIND("post-", I547)),ProductCode!$F$17,ProductCode!$F$18)))))</f>
        <v/>
      </c>
      <c r="P547" s="295" t="str">
        <f t="shared" si="20"/>
        <v/>
      </c>
      <c r="Q547" s="306"/>
      <c r="R547" s="203"/>
      <c r="S547" s="308" t="str">
        <f t="shared" si="21"/>
        <v/>
      </c>
      <c r="T547" s="311"/>
      <c r="U547" s="311"/>
      <c r="V547" s="311"/>
      <c r="W547" s="311"/>
      <c r="X547" s="312"/>
      <c r="Y547" s="311"/>
      <c r="Z547" s="297"/>
      <c r="AA547" s="311"/>
      <c r="AB547" s="311"/>
      <c r="AC547" s="311"/>
      <c r="AD547" s="311"/>
      <c r="AE547" s="312"/>
      <c r="AF547" s="311"/>
      <c r="AG547" s="297"/>
      <c r="AH547" s="311"/>
      <c r="AI547" s="311"/>
      <c r="AJ547" s="311"/>
      <c r="AK547" s="311"/>
      <c r="AL547" s="312"/>
      <c r="AM547" s="311"/>
      <c r="AN547" s="297"/>
      <c r="AO547" s="311"/>
      <c r="AP547" s="311"/>
      <c r="AQ547" s="311"/>
      <c r="AR547" s="311"/>
      <c r="AS547" s="312"/>
      <c r="AT547" s="311"/>
      <c r="AU547" s="297"/>
      <c r="AV547" s="311"/>
      <c r="AW547" s="311"/>
      <c r="AX547" s="311"/>
      <c r="AY547" s="311"/>
      <c r="AZ547" s="312"/>
      <c r="BA547" s="311"/>
      <c r="BB547" s="297"/>
      <c r="BC547" s="311"/>
      <c r="BD547" s="311"/>
      <c r="BE547" s="311"/>
      <c r="BF547" s="311"/>
      <c r="BG547" s="312"/>
      <c r="BH547" s="311"/>
      <c r="BI547" s="297"/>
      <c r="BJ547" s="311"/>
      <c r="BK547" s="311"/>
      <c r="BL547" s="311"/>
      <c r="BM547" s="311"/>
      <c r="BN547" s="312"/>
      <c r="BO547" s="311"/>
      <c r="BP547" s="297"/>
      <c r="BQ547" s="311"/>
      <c r="BR547" s="311"/>
      <c r="BS547" s="311"/>
      <c r="BT547" s="311"/>
      <c r="BU547" s="312"/>
      <c r="BV547" s="311"/>
      <c r="BW547" s="297"/>
      <c r="BX547" s="311"/>
      <c r="BY547" s="311"/>
      <c r="BZ547" s="311"/>
      <c r="CA547" s="311"/>
      <c r="CB547" s="312"/>
      <c r="CC547" s="311"/>
      <c r="CD547" s="297"/>
      <c r="CE547" s="311"/>
      <c r="CF547" s="311"/>
      <c r="CG547" s="311"/>
      <c r="CH547" s="311"/>
      <c r="CI547" s="312"/>
      <c r="CJ547" s="311"/>
      <c r="CK547" s="297"/>
      <c r="CL547" s="311"/>
      <c r="CM547" s="311"/>
      <c r="CN547" s="311"/>
      <c r="CO547" s="311"/>
      <c r="CP547" s="312"/>
      <c r="CQ547" s="311"/>
      <c r="CR547" s="297"/>
      <c r="CS547" s="311"/>
      <c r="CT547" s="311"/>
      <c r="CU547" s="311"/>
      <c r="CV547" s="311"/>
      <c r="CW547" s="312"/>
      <c r="CX547" s="311"/>
      <c r="CY547" s="297"/>
      <c r="CZ547" s="311"/>
      <c r="DA547" s="311"/>
      <c r="DB547" s="311"/>
      <c r="DC547" s="311"/>
      <c r="DD547" s="312"/>
      <c r="DE547" s="311"/>
      <c r="DF547" s="297"/>
      <c r="DG547" s="311"/>
      <c r="DH547" s="311"/>
      <c r="DI547" s="311"/>
      <c r="DJ547" s="311"/>
      <c r="DK547" s="312"/>
      <c r="DL547" s="311"/>
      <c r="DM547" s="297"/>
      <c r="DN547" s="311"/>
      <c r="DO547" s="311"/>
      <c r="DP547" s="311"/>
      <c r="DQ547" s="311"/>
      <c r="DR547" s="312"/>
      <c r="DS547" s="311"/>
      <c r="DT547" s="297"/>
      <c r="DU547" s="311"/>
      <c r="DV547" s="311"/>
      <c r="DW547" s="311"/>
      <c r="DX547" s="311"/>
      <c r="DY547" s="312"/>
      <c r="DZ547" s="311"/>
      <c r="EA547" s="297"/>
      <c r="EB547" s="311"/>
      <c r="EC547" s="311"/>
      <c r="ED547" s="311"/>
      <c r="EE547" s="311"/>
      <c r="EF547" s="312"/>
      <c r="EG547" s="311"/>
      <c r="EH547" s="297"/>
      <c r="EI547" s="311"/>
      <c r="EJ547" s="311"/>
      <c r="EK547" s="311"/>
      <c r="EL547" s="311"/>
      <c r="EM547" s="312"/>
      <c r="EN547" s="311"/>
      <c r="EO547" s="297"/>
      <c r="EP547" s="311"/>
      <c r="EQ547" s="311"/>
      <c r="ER547" s="311"/>
      <c r="ES547" s="311"/>
      <c r="ET547" s="312"/>
      <c r="EU547" s="311"/>
      <c r="EV547" s="297"/>
      <c r="EW547" s="311"/>
      <c r="EX547" s="311"/>
      <c r="EY547" s="311"/>
      <c r="EZ547" s="311"/>
      <c r="FA547" s="312"/>
      <c r="FB547" s="311"/>
      <c r="FC547" s="298"/>
    </row>
    <row r="548" spans="1:159" s="205" customFormat="1" ht="39.9" customHeight="1" x14ac:dyDescent="0.25">
      <c r="A548" s="206"/>
      <c r="B548" s="196"/>
      <c r="C548" s="292"/>
      <c r="D548" s="198"/>
      <c r="E548" s="299"/>
      <c r="F548" s="200"/>
      <c r="G548" s="301"/>
      <c r="H548" s="303"/>
      <c r="I548" s="299"/>
      <c r="J548" s="299"/>
      <c r="K548" s="299"/>
      <c r="L548" s="289"/>
      <c r="M548" s="299"/>
      <c r="N548" s="289"/>
      <c r="O548" s="363" t="str">
        <f>IF(P548="","",IF(OR(I548="",J548=""),"",IF(AND(ISNUMBER(FIND("post-", I548)),J548=ProductCode!$I$12),ProductCode!$F$19,IF(AND(ISNUMBER(FIND("pre-", I548)),J548=ProductCode!$I$12),ProductCode!$F$20,IF(ISNUMBER(FIND("post-", I548)),ProductCode!$F$17,ProductCode!$F$18)))))</f>
        <v/>
      </c>
      <c r="P548" s="295" t="str">
        <f t="shared" ref="P548:P611" si="22">IF(OR(I548="",1-ROUND(L548,4)-ROUND(N548,4)=0),"",ROUND(1-ROUND(L548,4)-ROUND(N548,4),4))</f>
        <v/>
      </c>
      <c r="Q548" s="306"/>
      <c r="R548" s="203"/>
      <c r="S548" s="308" t="str">
        <f t="shared" ref="S548:S611" si="23">IF(I548="","",IF($E$21="Yes",100%,IF(R548&lt;&gt;0,ROUND(SUMIF($Z$33:$FC$33,$Z$33,Z548:FC548),4),"")))</f>
        <v/>
      </c>
      <c r="T548" s="311"/>
      <c r="U548" s="311"/>
      <c r="V548" s="311"/>
      <c r="W548" s="311"/>
      <c r="X548" s="312"/>
      <c r="Y548" s="311"/>
      <c r="Z548" s="297"/>
      <c r="AA548" s="311"/>
      <c r="AB548" s="311"/>
      <c r="AC548" s="311"/>
      <c r="AD548" s="311"/>
      <c r="AE548" s="312"/>
      <c r="AF548" s="311"/>
      <c r="AG548" s="297"/>
      <c r="AH548" s="311"/>
      <c r="AI548" s="311"/>
      <c r="AJ548" s="311"/>
      <c r="AK548" s="311"/>
      <c r="AL548" s="312"/>
      <c r="AM548" s="311"/>
      <c r="AN548" s="297"/>
      <c r="AO548" s="311"/>
      <c r="AP548" s="311"/>
      <c r="AQ548" s="311"/>
      <c r="AR548" s="311"/>
      <c r="AS548" s="312"/>
      <c r="AT548" s="311"/>
      <c r="AU548" s="297"/>
      <c r="AV548" s="311"/>
      <c r="AW548" s="311"/>
      <c r="AX548" s="311"/>
      <c r="AY548" s="311"/>
      <c r="AZ548" s="312"/>
      <c r="BA548" s="311"/>
      <c r="BB548" s="297"/>
      <c r="BC548" s="311"/>
      <c r="BD548" s="311"/>
      <c r="BE548" s="311"/>
      <c r="BF548" s="311"/>
      <c r="BG548" s="312"/>
      <c r="BH548" s="311"/>
      <c r="BI548" s="297"/>
      <c r="BJ548" s="311"/>
      <c r="BK548" s="311"/>
      <c r="BL548" s="311"/>
      <c r="BM548" s="311"/>
      <c r="BN548" s="312"/>
      <c r="BO548" s="311"/>
      <c r="BP548" s="297"/>
      <c r="BQ548" s="311"/>
      <c r="BR548" s="311"/>
      <c r="BS548" s="311"/>
      <c r="BT548" s="311"/>
      <c r="BU548" s="312"/>
      <c r="BV548" s="311"/>
      <c r="BW548" s="297"/>
      <c r="BX548" s="311"/>
      <c r="BY548" s="311"/>
      <c r="BZ548" s="311"/>
      <c r="CA548" s="311"/>
      <c r="CB548" s="312"/>
      <c r="CC548" s="311"/>
      <c r="CD548" s="297"/>
      <c r="CE548" s="311"/>
      <c r="CF548" s="311"/>
      <c r="CG548" s="311"/>
      <c r="CH548" s="311"/>
      <c r="CI548" s="312"/>
      <c r="CJ548" s="311"/>
      <c r="CK548" s="297"/>
      <c r="CL548" s="311"/>
      <c r="CM548" s="311"/>
      <c r="CN548" s="311"/>
      <c r="CO548" s="311"/>
      <c r="CP548" s="312"/>
      <c r="CQ548" s="311"/>
      <c r="CR548" s="297"/>
      <c r="CS548" s="311"/>
      <c r="CT548" s="311"/>
      <c r="CU548" s="311"/>
      <c r="CV548" s="311"/>
      <c r="CW548" s="312"/>
      <c r="CX548" s="311"/>
      <c r="CY548" s="297"/>
      <c r="CZ548" s="311"/>
      <c r="DA548" s="311"/>
      <c r="DB548" s="311"/>
      <c r="DC548" s="311"/>
      <c r="DD548" s="312"/>
      <c r="DE548" s="311"/>
      <c r="DF548" s="297"/>
      <c r="DG548" s="311"/>
      <c r="DH548" s="311"/>
      <c r="DI548" s="311"/>
      <c r="DJ548" s="311"/>
      <c r="DK548" s="312"/>
      <c r="DL548" s="311"/>
      <c r="DM548" s="297"/>
      <c r="DN548" s="311"/>
      <c r="DO548" s="311"/>
      <c r="DP548" s="311"/>
      <c r="DQ548" s="311"/>
      <c r="DR548" s="312"/>
      <c r="DS548" s="311"/>
      <c r="DT548" s="297"/>
      <c r="DU548" s="311"/>
      <c r="DV548" s="311"/>
      <c r="DW548" s="311"/>
      <c r="DX548" s="311"/>
      <c r="DY548" s="312"/>
      <c r="DZ548" s="311"/>
      <c r="EA548" s="297"/>
      <c r="EB548" s="311"/>
      <c r="EC548" s="311"/>
      <c r="ED548" s="311"/>
      <c r="EE548" s="311"/>
      <c r="EF548" s="312"/>
      <c r="EG548" s="311"/>
      <c r="EH548" s="297"/>
      <c r="EI548" s="311"/>
      <c r="EJ548" s="311"/>
      <c r="EK548" s="311"/>
      <c r="EL548" s="311"/>
      <c r="EM548" s="312"/>
      <c r="EN548" s="311"/>
      <c r="EO548" s="297"/>
      <c r="EP548" s="311"/>
      <c r="EQ548" s="311"/>
      <c r="ER548" s="311"/>
      <c r="ES548" s="311"/>
      <c r="ET548" s="312"/>
      <c r="EU548" s="311"/>
      <c r="EV548" s="297"/>
      <c r="EW548" s="311"/>
      <c r="EX548" s="311"/>
      <c r="EY548" s="311"/>
      <c r="EZ548" s="311"/>
      <c r="FA548" s="312"/>
      <c r="FB548" s="311"/>
      <c r="FC548" s="298"/>
    </row>
    <row r="549" spans="1:159" s="205" customFormat="1" ht="39.9" customHeight="1" x14ac:dyDescent="0.25">
      <c r="A549" s="206"/>
      <c r="B549" s="196"/>
      <c r="C549" s="292"/>
      <c r="D549" s="198"/>
      <c r="E549" s="299"/>
      <c r="F549" s="200"/>
      <c r="G549" s="301"/>
      <c r="H549" s="303"/>
      <c r="I549" s="299"/>
      <c r="J549" s="299"/>
      <c r="K549" s="299"/>
      <c r="L549" s="289"/>
      <c r="M549" s="299"/>
      <c r="N549" s="289"/>
      <c r="O549" s="363" t="str">
        <f>IF(P549="","",IF(OR(I549="",J549=""),"",IF(AND(ISNUMBER(FIND("post-", I549)),J549=ProductCode!$I$12),ProductCode!$F$19,IF(AND(ISNUMBER(FIND("pre-", I549)),J549=ProductCode!$I$12),ProductCode!$F$20,IF(ISNUMBER(FIND("post-", I549)),ProductCode!$F$17,ProductCode!$F$18)))))</f>
        <v/>
      </c>
      <c r="P549" s="295" t="str">
        <f t="shared" si="22"/>
        <v/>
      </c>
      <c r="Q549" s="306"/>
      <c r="R549" s="203"/>
      <c r="S549" s="308" t="str">
        <f t="shared" si="23"/>
        <v/>
      </c>
      <c r="T549" s="311"/>
      <c r="U549" s="311"/>
      <c r="V549" s="311"/>
      <c r="W549" s="311"/>
      <c r="X549" s="312"/>
      <c r="Y549" s="311"/>
      <c r="Z549" s="297"/>
      <c r="AA549" s="311"/>
      <c r="AB549" s="311"/>
      <c r="AC549" s="311"/>
      <c r="AD549" s="311"/>
      <c r="AE549" s="312"/>
      <c r="AF549" s="311"/>
      <c r="AG549" s="297"/>
      <c r="AH549" s="311"/>
      <c r="AI549" s="311"/>
      <c r="AJ549" s="311"/>
      <c r="AK549" s="311"/>
      <c r="AL549" s="312"/>
      <c r="AM549" s="311"/>
      <c r="AN549" s="297"/>
      <c r="AO549" s="311"/>
      <c r="AP549" s="311"/>
      <c r="AQ549" s="311"/>
      <c r="AR549" s="311"/>
      <c r="AS549" s="312"/>
      <c r="AT549" s="311"/>
      <c r="AU549" s="297"/>
      <c r="AV549" s="311"/>
      <c r="AW549" s="311"/>
      <c r="AX549" s="311"/>
      <c r="AY549" s="311"/>
      <c r="AZ549" s="312"/>
      <c r="BA549" s="311"/>
      <c r="BB549" s="297"/>
      <c r="BC549" s="311"/>
      <c r="BD549" s="311"/>
      <c r="BE549" s="311"/>
      <c r="BF549" s="311"/>
      <c r="BG549" s="312"/>
      <c r="BH549" s="311"/>
      <c r="BI549" s="297"/>
      <c r="BJ549" s="311"/>
      <c r="BK549" s="311"/>
      <c r="BL549" s="311"/>
      <c r="BM549" s="311"/>
      <c r="BN549" s="312"/>
      <c r="BO549" s="311"/>
      <c r="BP549" s="297"/>
      <c r="BQ549" s="311"/>
      <c r="BR549" s="311"/>
      <c r="BS549" s="311"/>
      <c r="BT549" s="311"/>
      <c r="BU549" s="312"/>
      <c r="BV549" s="311"/>
      <c r="BW549" s="297"/>
      <c r="BX549" s="311"/>
      <c r="BY549" s="311"/>
      <c r="BZ549" s="311"/>
      <c r="CA549" s="311"/>
      <c r="CB549" s="312"/>
      <c r="CC549" s="311"/>
      <c r="CD549" s="297"/>
      <c r="CE549" s="311"/>
      <c r="CF549" s="311"/>
      <c r="CG549" s="311"/>
      <c r="CH549" s="311"/>
      <c r="CI549" s="312"/>
      <c r="CJ549" s="311"/>
      <c r="CK549" s="297"/>
      <c r="CL549" s="311"/>
      <c r="CM549" s="311"/>
      <c r="CN549" s="311"/>
      <c r="CO549" s="311"/>
      <c r="CP549" s="312"/>
      <c r="CQ549" s="311"/>
      <c r="CR549" s="297"/>
      <c r="CS549" s="311"/>
      <c r="CT549" s="311"/>
      <c r="CU549" s="311"/>
      <c r="CV549" s="311"/>
      <c r="CW549" s="312"/>
      <c r="CX549" s="311"/>
      <c r="CY549" s="297"/>
      <c r="CZ549" s="311"/>
      <c r="DA549" s="311"/>
      <c r="DB549" s="311"/>
      <c r="DC549" s="311"/>
      <c r="DD549" s="312"/>
      <c r="DE549" s="311"/>
      <c r="DF549" s="297"/>
      <c r="DG549" s="311"/>
      <c r="DH549" s="311"/>
      <c r="DI549" s="311"/>
      <c r="DJ549" s="311"/>
      <c r="DK549" s="312"/>
      <c r="DL549" s="311"/>
      <c r="DM549" s="297"/>
      <c r="DN549" s="311"/>
      <c r="DO549" s="311"/>
      <c r="DP549" s="311"/>
      <c r="DQ549" s="311"/>
      <c r="DR549" s="312"/>
      <c r="DS549" s="311"/>
      <c r="DT549" s="297"/>
      <c r="DU549" s="311"/>
      <c r="DV549" s="311"/>
      <c r="DW549" s="311"/>
      <c r="DX549" s="311"/>
      <c r="DY549" s="312"/>
      <c r="DZ549" s="311"/>
      <c r="EA549" s="297"/>
      <c r="EB549" s="311"/>
      <c r="EC549" s="311"/>
      <c r="ED549" s="311"/>
      <c r="EE549" s="311"/>
      <c r="EF549" s="312"/>
      <c r="EG549" s="311"/>
      <c r="EH549" s="297"/>
      <c r="EI549" s="311"/>
      <c r="EJ549" s="311"/>
      <c r="EK549" s="311"/>
      <c r="EL549" s="311"/>
      <c r="EM549" s="312"/>
      <c r="EN549" s="311"/>
      <c r="EO549" s="297"/>
      <c r="EP549" s="311"/>
      <c r="EQ549" s="311"/>
      <c r="ER549" s="311"/>
      <c r="ES549" s="311"/>
      <c r="ET549" s="312"/>
      <c r="EU549" s="311"/>
      <c r="EV549" s="297"/>
      <c r="EW549" s="311"/>
      <c r="EX549" s="311"/>
      <c r="EY549" s="311"/>
      <c r="EZ549" s="311"/>
      <c r="FA549" s="312"/>
      <c r="FB549" s="311"/>
      <c r="FC549" s="298"/>
    </row>
    <row r="550" spans="1:159" s="205" customFormat="1" ht="39.9" customHeight="1" x14ac:dyDescent="0.25">
      <c r="A550" s="206"/>
      <c r="B550" s="196"/>
      <c r="C550" s="292"/>
      <c r="D550" s="198"/>
      <c r="E550" s="299"/>
      <c r="F550" s="200"/>
      <c r="G550" s="301"/>
      <c r="H550" s="303"/>
      <c r="I550" s="299"/>
      <c r="J550" s="299"/>
      <c r="K550" s="299"/>
      <c r="L550" s="289"/>
      <c r="M550" s="299"/>
      <c r="N550" s="289"/>
      <c r="O550" s="363" t="str">
        <f>IF(P550="","",IF(OR(I550="",J550=""),"",IF(AND(ISNUMBER(FIND("post-", I550)),J550=ProductCode!$I$12),ProductCode!$F$19,IF(AND(ISNUMBER(FIND("pre-", I550)),J550=ProductCode!$I$12),ProductCode!$F$20,IF(ISNUMBER(FIND("post-", I550)),ProductCode!$F$17,ProductCode!$F$18)))))</f>
        <v/>
      </c>
      <c r="P550" s="295" t="str">
        <f t="shared" si="22"/>
        <v/>
      </c>
      <c r="Q550" s="306"/>
      <c r="R550" s="203"/>
      <c r="S550" s="308" t="str">
        <f t="shared" si="23"/>
        <v/>
      </c>
      <c r="T550" s="311"/>
      <c r="U550" s="311"/>
      <c r="V550" s="311"/>
      <c r="W550" s="311"/>
      <c r="X550" s="312"/>
      <c r="Y550" s="311"/>
      <c r="Z550" s="297"/>
      <c r="AA550" s="311"/>
      <c r="AB550" s="311"/>
      <c r="AC550" s="311"/>
      <c r="AD550" s="311"/>
      <c r="AE550" s="312"/>
      <c r="AF550" s="311"/>
      <c r="AG550" s="297"/>
      <c r="AH550" s="311"/>
      <c r="AI550" s="311"/>
      <c r="AJ550" s="311"/>
      <c r="AK550" s="311"/>
      <c r="AL550" s="312"/>
      <c r="AM550" s="311"/>
      <c r="AN550" s="297"/>
      <c r="AO550" s="311"/>
      <c r="AP550" s="311"/>
      <c r="AQ550" s="311"/>
      <c r="AR550" s="311"/>
      <c r="AS550" s="312"/>
      <c r="AT550" s="311"/>
      <c r="AU550" s="297"/>
      <c r="AV550" s="311"/>
      <c r="AW550" s="311"/>
      <c r="AX550" s="311"/>
      <c r="AY550" s="311"/>
      <c r="AZ550" s="312"/>
      <c r="BA550" s="311"/>
      <c r="BB550" s="297"/>
      <c r="BC550" s="311"/>
      <c r="BD550" s="311"/>
      <c r="BE550" s="311"/>
      <c r="BF550" s="311"/>
      <c r="BG550" s="312"/>
      <c r="BH550" s="311"/>
      <c r="BI550" s="297"/>
      <c r="BJ550" s="311"/>
      <c r="BK550" s="311"/>
      <c r="BL550" s="311"/>
      <c r="BM550" s="311"/>
      <c r="BN550" s="312"/>
      <c r="BO550" s="311"/>
      <c r="BP550" s="297"/>
      <c r="BQ550" s="311"/>
      <c r="BR550" s="311"/>
      <c r="BS550" s="311"/>
      <c r="BT550" s="311"/>
      <c r="BU550" s="312"/>
      <c r="BV550" s="311"/>
      <c r="BW550" s="297"/>
      <c r="BX550" s="311"/>
      <c r="BY550" s="311"/>
      <c r="BZ550" s="311"/>
      <c r="CA550" s="311"/>
      <c r="CB550" s="312"/>
      <c r="CC550" s="311"/>
      <c r="CD550" s="297"/>
      <c r="CE550" s="311"/>
      <c r="CF550" s="311"/>
      <c r="CG550" s="311"/>
      <c r="CH550" s="311"/>
      <c r="CI550" s="312"/>
      <c r="CJ550" s="311"/>
      <c r="CK550" s="297"/>
      <c r="CL550" s="311"/>
      <c r="CM550" s="311"/>
      <c r="CN550" s="311"/>
      <c r="CO550" s="311"/>
      <c r="CP550" s="312"/>
      <c r="CQ550" s="311"/>
      <c r="CR550" s="297"/>
      <c r="CS550" s="311"/>
      <c r="CT550" s="311"/>
      <c r="CU550" s="311"/>
      <c r="CV550" s="311"/>
      <c r="CW550" s="312"/>
      <c r="CX550" s="311"/>
      <c r="CY550" s="297"/>
      <c r="CZ550" s="311"/>
      <c r="DA550" s="311"/>
      <c r="DB550" s="311"/>
      <c r="DC550" s="311"/>
      <c r="DD550" s="312"/>
      <c r="DE550" s="311"/>
      <c r="DF550" s="297"/>
      <c r="DG550" s="311"/>
      <c r="DH550" s="311"/>
      <c r="DI550" s="311"/>
      <c r="DJ550" s="311"/>
      <c r="DK550" s="312"/>
      <c r="DL550" s="311"/>
      <c r="DM550" s="297"/>
      <c r="DN550" s="311"/>
      <c r="DO550" s="311"/>
      <c r="DP550" s="311"/>
      <c r="DQ550" s="311"/>
      <c r="DR550" s="312"/>
      <c r="DS550" s="311"/>
      <c r="DT550" s="297"/>
      <c r="DU550" s="311"/>
      <c r="DV550" s="311"/>
      <c r="DW550" s="311"/>
      <c r="DX550" s="311"/>
      <c r="DY550" s="312"/>
      <c r="DZ550" s="311"/>
      <c r="EA550" s="297"/>
      <c r="EB550" s="311"/>
      <c r="EC550" s="311"/>
      <c r="ED550" s="311"/>
      <c r="EE550" s="311"/>
      <c r="EF550" s="312"/>
      <c r="EG550" s="311"/>
      <c r="EH550" s="297"/>
      <c r="EI550" s="311"/>
      <c r="EJ550" s="311"/>
      <c r="EK550" s="311"/>
      <c r="EL550" s="311"/>
      <c r="EM550" s="312"/>
      <c r="EN550" s="311"/>
      <c r="EO550" s="297"/>
      <c r="EP550" s="311"/>
      <c r="EQ550" s="311"/>
      <c r="ER550" s="311"/>
      <c r="ES550" s="311"/>
      <c r="ET550" s="312"/>
      <c r="EU550" s="311"/>
      <c r="EV550" s="297"/>
      <c r="EW550" s="311"/>
      <c r="EX550" s="311"/>
      <c r="EY550" s="311"/>
      <c r="EZ550" s="311"/>
      <c r="FA550" s="312"/>
      <c r="FB550" s="311"/>
      <c r="FC550" s="298"/>
    </row>
    <row r="551" spans="1:159" s="205" customFormat="1" ht="39.9" customHeight="1" x14ac:dyDescent="0.25">
      <c r="A551" s="206"/>
      <c r="B551" s="196"/>
      <c r="C551" s="292"/>
      <c r="D551" s="198"/>
      <c r="E551" s="299"/>
      <c r="F551" s="200"/>
      <c r="G551" s="301"/>
      <c r="H551" s="303"/>
      <c r="I551" s="299"/>
      <c r="J551" s="299"/>
      <c r="K551" s="299"/>
      <c r="L551" s="289"/>
      <c r="M551" s="299"/>
      <c r="N551" s="289"/>
      <c r="O551" s="363" t="str">
        <f>IF(P551="","",IF(OR(I551="",J551=""),"",IF(AND(ISNUMBER(FIND("post-", I551)),J551=ProductCode!$I$12),ProductCode!$F$19,IF(AND(ISNUMBER(FIND("pre-", I551)),J551=ProductCode!$I$12),ProductCode!$F$20,IF(ISNUMBER(FIND("post-", I551)),ProductCode!$F$17,ProductCode!$F$18)))))</f>
        <v/>
      </c>
      <c r="P551" s="295" t="str">
        <f t="shared" si="22"/>
        <v/>
      </c>
      <c r="Q551" s="306"/>
      <c r="R551" s="203"/>
      <c r="S551" s="308" t="str">
        <f t="shared" si="23"/>
        <v/>
      </c>
      <c r="T551" s="311"/>
      <c r="U551" s="311"/>
      <c r="V551" s="311"/>
      <c r="W551" s="311"/>
      <c r="X551" s="312"/>
      <c r="Y551" s="311"/>
      <c r="Z551" s="297"/>
      <c r="AA551" s="311"/>
      <c r="AB551" s="311"/>
      <c r="AC551" s="311"/>
      <c r="AD551" s="311"/>
      <c r="AE551" s="312"/>
      <c r="AF551" s="311"/>
      <c r="AG551" s="297"/>
      <c r="AH551" s="311"/>
      <c r="AI551" s="311"/>
      <c r="AJ551" s="311"/>
      <c r="AK551" s="311"/>
      <c r="AL551" s="312"/>
      <c r="AM551" s="311"/>
      <c r="AN551" s="297"/>
      <c r="AO551" s="311"/>
      <c r="AP551" s="311"/>
      <c r="AQ551" s="311"/>
      <c r="AR551" s="311"/>
      <c r="AS551" s="312"/>
      <c r="AT551" s="311"/>
      <c r="AU551" s="297"/>
      <c r="AV551" s="311"/>
      <c r="AW551" s="311"/>
      <c r="AX551" s="311"/>
      <c r="AY551" s="311"/>
      <c r="AZ551" s="312"/>
      <c r="BA551" s="311"/>
      <c r="BB551" s="297"/>
      <c r="BC551" s="311"/>
      <c r="BD551" s="311"/>
      <c r="BE551" s="311"/>
      <c r="BF551" s="311"/>
      <c r="BG551" s="312"/>
      <c r="BH551" s="311"/>
      <c r="BI551" s="297"/>
      <c r="BJ551" s="311"/>
      <c r="BK551" s="311"/>
      <c r="BL551" s="311"/>
      <c r="BM551" s="311"/>
      <c r="BN551" s="312"/>
      <c r="BO551" s="311"/>
      <c r="BP551" s="297"/>
      <c r="BQ551" s="311"/>
      <c r="BR551" s="311"/>
      <c r="BS551" s="311"/>
      <c r="BT551" s="311"/>
      <c r="BU551" s="312"/>
      <c r="BV551" s="311"/>
      <c r="BW551" s="297"/>
      <c r="BX551" s="311"/>
      <c r="BY551" s="311"/>
      <c r="BZ551" s="311"/>
      <c r="CA551" s="311"/>
      <c r="CB551" s="312"/>
      <c r="CC551" s="311"/>
      <c r="CD551" s="297"/>
      <c r="CE551" s="311"/>
      <c r="CF551" s="311"/>
      <c r="CG551" s="311"/>
      <c r="CH551" s="311"/>
      <c r="CI551" s="312"/>
      <c r="CJ551" s="311"/>
      <c r="CK551" s="297"/>
      <c r="CL551" s="311"/>
      <c r="CM551" s="311"/>
      <c r="CN551" s="311"/>
      <c r="CO551" s="311"/>
      <c r="CP551" s="312"/>
      <c r="CQ551" s="311"/>
      <c r="CR551" s="297"/>
      <c r="CS551" s="311"/>
      <c r="CT551" s="311"/>
      <c r="CU551" s="311"/>
      <c r="CV551" s="311"/>
      <c r="CW551" s="312"/>
      <c r="CX551" s="311"/>
      <c r="CY551" s="297"/>
      <c r="CZ551" s="311"/>
      <c r="DA551" s="311"/>
      <c r="DB551" s="311"/>
      <c r="DC551" s="311"/>
      <c r="DD551" s="312"/>
      <c r="DE551" s="311"/>
      <c r="DF551" s="297"/>
      <c r="DG551" s="311"/>
      <c r="DH551" s="311"/>
      <c r="DI551" s="311"/>
      <c r="DJ551" s="311"/>
      <c r="DK551" s="312"/>
      <c r="DL551" s="311"/>
      <c r="DM551" s="297"/>
      <c r="DN551" s="311"/>
      <c r="DO551" s="311"/>
      <c r="DP551" s="311"/>
      <c r="DQ551" s="311"/>
      <c r="DR551" s="312"/>
      <c r="DS551" s="311"/>
      <c r="DT551" s="297"/>
      <c r="DU551" s="311"/>
      <c r="DV551" s="311"/>
      <c r="DW551" s="311"/>
      <c r="DX551" s="311"/>
      <c r="DY551" s="312"/>
      <c r="DZ551" s="311"/>
      <c r="EA551" s="297"/>
      <c r="EB551" s="311"/>
      <c r="EC551" s="311"/>
      <c r="ED551" s="311"/>
      <c r="EE551" s="311"/>
      <c r="EF551" s="312"/>
      <c r="EG551" s="311"/>
      <c r="EH551" s="297"/>
      <c r="EI551" s="311"/>
      <c r="EJ551" s="311"/>
      <c r="EK551" s="311"/>
      <c r="EL551" s="311"/>
      <c r="EM551" s="312"/>
      <c r="EN551" s="311"/>
      <c r="EO551" s="297"/>
      <c r="EP551" s="311"/>
      <c r="EQ551" s="311"/>
      <c r="ER551" s="311"/>
      <c r="ES551" s="311"/>
      <c r="ET551" s="312"/>
      <c r="EU551" s="311"/>
      <c r="EV551" s="297"/>
      <c r="EW551" s="311"/>
      <c r="EX551" s="311"/>
      <c r="EY551" s="311"/>
      <c r="EZ551" s="311"/>
      <c r="FA551" s="312"/>
      <c r="FB551" s="311"/>
      <c r="FC551" s="298"/>
    </row>
    <row r="552" spans="1:159" s="205" customFormat="1" ht="39.9" customHeight="1" x14ac:dyDescent="0.25">
      <c r="A552" s="206"/>
      <c r="B552" s="196"/>
      <c r="C552" s="292"/>
      <c r="D552" s="198"/>
      <c r="E552" s="299"/>
      <c r="F552" s="200"/>
      <c r="G552" s="301"/>
      <c r="H552" s="303"/>
      <c r="I552" s="299"/>
      <c r="J552" s="299"/>
      <c r="K552" s="299"/>
      <c r="L552" s="289"/>
      <c r="M552" s="299"/>
      <c r="N552" s="289"/>
      <c r="O552" s="363" t="str">
        <f>IF(P552="","",IF(OR(I552="",J552=""),"",IF(AND(ISNUMBER(FIND("post-", I552)),J552=ProductCode!$I$12),ProductCode!$F$19,IF(AND(ISNUMBER(FIND("pre-", I552)),J552=ProductCode!$I$12),ProductCode!$F$20,IF(ISNUMBER(FIND("post-", I552)),ProductCode!$F$17,ProductCode!$F$18)))))</f>
        <v/>
      </c>
      <c r="P552" s="295" t="str">
        <f t="shared" si="22"/>
        <v/>
      </c>
      <c r="Q552" s="306"/>
      <c r="R552" s="203"/>
      <c r="S552" s="308" t="str">
        <f t="shared" si="23"/>
        <v/>
      </c>
      <c r="T552" s="311"/>
      <c r="U552" s="311"/>
      <c r="V552" s="311"/>
      <c r="W552" s="311"/>
      <c r="X552" s="312"/>
      <c r="Y552" s="311"/>
      <c r="Z552" s="297"/>
      <c r="AA552" s="311"/>
      <c r="AB552" s="311"/>
      <c r="AC552" s="311"/>
      <c r="AD552" s="311"/>
      <c r="AE552" s="312"/>
      <c r="AF552" s="311"/>
      <c r="AG552" s="297"/>
      <c r="AH552" s="311"/>
      <c r="AI552" s="311"/>
      <c r="AJ552" s="311"/>
      <c r="AK552" s="311"/>
      <c r="AL552" s="312"/>
      <c r="AM552" s="311"/>
      <c r="AN552" s="297"/>
      <c r="AO552" s="311"/>
      <c r="AP552" s="311"/>
      <c r="AQ552" s="311"/>
      <c r="AR552" s="311"/>
      <c r="AS552" s="312"/>
      <c r="AT552" s="311"/>
      <c r="AU552" s="297"/>
      <c r="AV552" s="311"/>
      <c r="AW552" s="311"/>
      <c r="AX552" s="311"/>
      <c r="AY552" s="311"/>
      <c r="AZ552" s="312"/>
      <c r="BA552" s="311"/>
      <c r="BB552" s="297"/>
      <c r="BC552" s="311"/>
      <c r="BD552" s="311"/>
      <c r="BE552" s="311"/>
      <c r="BF552" s="311"/>
      <c r="BG552" s="312"/>
      <c r="BH552" s="311"/>
      <c r="BI552" s="297"/>
      <c r="BJ552" s="311"/>
      <c r="BK552" s="311"/>
      <c r="BL552" s="311"/>
      <c r="BM552" s="311"/>
      <c r="BN552" s="312"/>
      <c r="BO552" s="311"/>
      <c r="BP552" s="297"/>
      <c r="BQ552" s="311"/>
      <c r="BR552" s="311"/>
      <c r="BS552" s="311"/>
      <c r="BT552" s="311"/>
      <c r="BU552" s="312"/>
      <c r="BV552" s="311"/>
      <c r="BW552" s="297"/>
      <c r="BX552" s="311"/>
      <c r="BY552" s="311"/>
      <c r="BZ552" s="311"/>
      <c r="CA552" s="311"/>
      <c r="CB552" s="312"/>
      <c r="CC552" s="311"/>
      <c r="CD552" s="297"/>
      <c r="CE552" s="311"/>
      <c r="CF552" s="311"/>
      <c r="CG552" s="311"/>
      <c r="CH552" s="311"/>
      <c r="CI552" s="312"/>
      <c r="CJ552" s="311"/>
      <c r="CK552" s="297"/>
      <c r="CL552" s="311"/>
      <c r="CM552" s="311"/>
      <c r="CN552" s="311"/>
      <c r="CO552" s="311"/>
      <c r="CP552" s="312"/>
      <c r="CQ552" s="311"/>
      <c r="CR552" s="297"/>
      <c r="CS552" s="311"/>
      <c r="CT552" s="311"/>
      <c r="CU552" s="311"/>
      <c r="CV552" s="311"/>
      <c r="CW552" s="312"/>
      <c r="CX552" s="311"/>
      <c r="CY552" s="297"/>
      <c r="CZ552" s="311"/>
      <c r="DA552" s="311"/>
      <c r="DB552" s="311"/>
      <c r="DC552" s="311"/>
      <c r="DD552" s="312"/>
      <c r="DE552" s="311"/>
      <c r="DF552" s="297"/>
      <c r="DG552" s="311"/>
      <c r="DH552" s="311"/>
      <c r="DI552" s="311"/>
      <c r="DJ552" s="311"/>
      <c r="DK552" s="312"/>
      <c r="DL552" s="311"/>
      <c r="DM552" s="297"/>
      <c r="DN552" s="311"/>
      <c r="DO552" s="311"/>
      <c r="DP552" s="311"/>
      <c r="DQ552" s="311"/>
      <c r="DR552" s="312"/>
      <c r="DS552" s="311"/>
      <c r="DT552" s="297"/>
      <c r="DU552" s="311"/>
      <c r="DV552" s="311"/>
      <c r="DW552" s="311"/>
      <c r="DX552" s="311"/>
      <c r="DY552" s="312"/>
      <c r="DZ552" s="311"/>
      <c r="EA552" s="297"/>
      <c r="EB552" s="311"/>
      <c r="EC552" s="311"/>
      <c r="ED552" s="311"/>
      <c r="EE552" s="311"/>
      <c r="EF552" s="312"/>
      <c r="EG552" s="311"/>
      <c r="EH552" s="297"/>
      <c r="EI552" s="311"/>
      <c r="EJ552" s="311"/>
      <c r="EK552" s="311"/>
      <c r="EL552" s="311"/>
      <c r="EM552" s="312"/>
      <c r="EN552" s="311"/>
      <c r="EO552" s="297"/>
      <c r="EP552" s="311"/>
      <c r="EQ552" s="311"/>
      <c r="ER552" s="311"/>
      <c r="ES552" s="311"/>
      <c r="ET552" s="312"/>
      <c r="EU552" s="311"/>
      <c r="EV552" s="297"/>
      <c r="EW552" s="311"/>
      <c r="EX552" s="311"/>
      <c r="EY552" s="311"/>
      <c r="EZ552" s="311"/>
      <c r="FA552" s="312"/>
      <c r="FB552" s="311"/>
      <c r="FC552" s="298"/>
    </row>
    <row r="553" spans="1:159" s="205" customFormat="1" ht="39.9" customHeight="1" x14ac:dyDescent="0.25">
      <c r="A553" s="206"/>
      <c r="B553" s="196"/>
      <c r="C553" s="292"/>
      <c r="D553" s="198"/>
      <c r="E553" s="299"/>
      <c r="F553" s="200"/>
      <c r="G553" s="301"/>
      <c r="H553" s="303"/>
      <c r="I553" s="299"/>
      <c r="J553" s="299"/>
      <c r="K553" s="299"/>
      <c r="L553" s="289"/>
      <c r="M553" s="299"/>
      <c r="N553" s="289"/>
      <c r="O553" s="363" t="str">
        <f>IF(P553="","",IF(OR(I553="",J553=""),"",IF(AND(ISNUMBER(FIND("post-", I553)),J553=ProductCode!$I$12),ProductCode!$F$19,IF(AND(ISNUMBER(FIND("pre-", I553)),J553=ProductCode!$I$12),ProductCode!$F$20,IF(ISNUMBER(FIND("post-", I553)),ProductCode!$F$17,ProductCode!$F$18)))))</f>
        <v/>
      </c>
      <c r="P553" s="295" t="str">
        <f t="shared" si="22"/>
        <v/>
      </c>
      <c r="Q553" s="306"/>
      <c r="R553" s="203"/>
      <c r="S553" s="308" t="str">
        <f t="shared" si="23"/>
        <v/>
      </c>
      <c r="T553" s="311"/>
      <c r="U553" s="311"/>
      <c r="V553" s="311"/>
      <c r="W553" s="311"/>
      <c r="X553" s="312"/>
      <c r="Y553" s="311"/>
      <c r="Z553" s="297"/>
      <c r="AA553" s="311"/>
      <c r="AB553" s="311"/>
      <c r="AC553" s="311"/>
      <c r="AD553" s="311"/>
      <c r="AE553" s="312"/>
      <c r="AF553" s="311"/>
      <c r="AG553" s="297"/>
      <c r="AH553" s="311"/>
      <c r="AI553" s="311"/>
      <c r="AJ553" s="311"/>
      <c r="AK553" s="311"/>
      <c r="AL553" s="312"/>
      <c r="AM553" s="311"/>
      <c r="AN553" s="297"/>
      <c r="AO553" s="311"/>
      <c r="AP553" s="311"/>
      <c r="AQ553" s="311"/>
      <c r="AR553" s="311"/>
      <c r="AS553" s="312"/>
      <c r="AT553" s="311"/>
      <c r="AU553" s="297"/>
      <c r="AV553" s="311"/>
      <c r="AW553" s="311"/>
      <c r="AX553" s="311"/>
      <c r="AY553" s="311"/>
      <c r="AZ553" s="312"/>
      <c r="BA553" s="311"/>
      <c r="BB553" s="297"/>
      <c r="BC553" s="311"/>
      <c r="BD553" s="311"/>
      <c r="BE553" s="311"/>
      <c r="BF553" s="311"/>
      <c r="BG553" s="312"/>
      <c r="BH553" s="311"/>
      <c r="BI553" s="297"/>
      <c r="BJ553" s="311"/>
      <c r="BK553" s="311"/>
      <c r="BL553" s="311"/>
      <c r="BM553" s="311"/>
      <c r="BN553" s="312"/>
      <c r="BO553" s="311"/>
      <c r="BP553" s="297"/>
      <c r="BQ553" s="311"/>
      <c r="BR553" s="311"/>
      <c r="BS553" s="311"/>
      <c r="BT553" s="311"/>
      <c r="BU553" s="312"/>
      <c r="BV553" s="311"/>
      <c r="BW553" s="297"/>
      <c r="BX553" s="311"/>
      <c r="BY553" s="311"/>
      <c r="BZ553" s="311"/>
      <c r="CA553" s="311"/>
      <c r="CB553" s="312"/>
      <c r="CC553" s="311"/>
      <c r="CD553" s="297"/>
      <c r="CE553" s="311"/>
      <c r="CF553" s="311"/>
      <c r="CG553" s="311"/>
      <c r="CH553" s="311"/>
      <c r="CI553" s="312"/>
      <c r="CJ553" s="311"/>
      <c r="CK553" s="297"/>
      <c r="CL553" s="311"/>
      <c r="CM553" s="311"/>
      <c r="CN553" s="311"/>
      <c r="CO553" s="311"/>
      <c r="CP553" s="312"/>
      <c r="CQ553" s="311"/>
      <c r="CR553" s="297"/>
      <c r="CS553" s="311"/>
      <c r="CT553" s="311"/>
      <c r="CU553" s="311"/>
      <c r="CV553" s="311"/>
      <c r="CW553" s="312"/>
      <c r="CX553" s="311"/>
      <c r="CY553" s="297"/>
      <c r="CZ553" s="311"/>
      <c r="DA553" s="311"/>
      <c r="DB553" s="311"/>
      <c r="DC553" s="311"/>
      <c r="DD553" s="312"/>
      <c r="DE553" s="311"/>
      <c r="DF553" s="297"/>
      <c r="DG553" s="311"/>
      <c r="DH553" s="311"/>
      <c r="DI553" s="311"/>
      <c r="DJ553" s="311"/>
      <c r="DK553" s="312"/>
      <c r="DL553" s="311"/>
      <c r="DM553" s="297"/>
      <c r="DN553" s="311"/>
      <c r="DO553" s="311"/>
      <c r="DP553" s="311"/>
      <c r="DQ553" s="311"/>
      <c r="DR553" s="312"/>
      <c r="DS553" s="311"/>
      <c r="DT553" s="297"/>
      <c r="DU553" s="311"/>
      <c r="DV553" s="311"/>
      <c r="DW553" s="311"/>
      <c r="DX553" s="311"/>
      <c r="DY553" s="312"/>
      <c r="DZ553" s="311"/>
      <c r="EA553" s="297"/>
      <c r="EB553" s="311"/>
      <c r="EC553" s="311"/>
      <c r="ED553" s="311"/>
      <c r="EE553" s="311"/>
      <c r="EF553" s="312"/>
      <c r="EG553" s="311"/>
      <c r="EH553" s="297"/>
      <c r="EI553" s="311"/>
      <c r="EJ553" s="311"/>
      <c r="EK553" s="311"/>
      <c r="EL553" s="311"/>
      <c r="EM553" s="312"/>
      <c r="EN553" s="311"/>
      <c r="EO553" s="297"/>
      <c r="EP553" s="311"/>
      <c r="EQ553" s="311"/>
      <c r="ER553" s="311"/>
      <c r="ES553" s="311"/>
      <c r="ET553" s="312"/>
      <c r="EU553" s="311"/>
      <c r="EV553" s="297"/>
      <c r="EW553" s="311"/>
      <c r="EX553" s="311"/>
      <c r="EY553" s="311"/>
      <c r="EZ553" s="311"/>
      <c r="FA553" s="312"/>
      <c r="FB553" s="311"/>
      <c r="FC553" s="298"/>
    </row>
    <row r="554" spans="1:159" s="205" customFormat="1" ht="39.9" customHeight="1" x14ac:dyDescent="0.25">
      <c r="A554" s="206"/>
      <c r="B554" s="196"/>
      <c r="C554" s="292"/>
      <c r="D554" s="198"/>
      <c r="E554" s="299"/>
      <c r="F554" s="200"/>
      <c r="G554" s="301"/>
      <c r="H554" s="303"/>
      <c r="I554" s="299"/>
      <c r="J554" s="299"/>
      <c r="K554" s="299"/>
      <c r="L554" s="289"/>
      <c r="M554" s="299"/>
      <c r="N554" s="289"/>
      <c r="O554" s="363" t="str">
        <f>IF(P554="","",IF(OR(I554="",J554=""),"",IF(AND(ISNUMBER(FIND("post-", I554)),J554=ProductCode!$I$12),ProductCode!$F$19,IF(AND(ISNUMBER(FIND("pre-", I554)),J554=ProductCode!$I$12),ProductCode!$F$20,IF(ISNUMBER(FIND("post-", I554)),ProductCode!$F$17,ProductCode!$F$18)))))</f>
        <v/>
      </c>
      <c r="P554" s="295" t="str">
        <f t="shared" si="22"/>
        <v/>
      </c>
      <c r="Q554" s="306"/>
      <c r="R554" s="203"/>
      <c r="S554" s="308" t="str">
        <f t="shared" si="23"/>
        <v/>
      </c>
      <c r="T554" s="311"/>
      <c r="U554" s="311"/>
      <c r="V554" s="311"/>
      <c r="W554" s="311"/>
      <c r="X554" s="312"/>
      <c r="Y554" s="311"/>
      <c r="Z554" s="297"/>
      <c r="AA554" s="311"/>
      <c r="AB554" s="311"/>
      <c r="AC554" s="311"/>
      <c r="AD554" s="311"/>
      <c r="AE554" s="312"/>
      <c r="AF554" s="311"/>
      <c r="AG554" s="297"/>
      <c r="AH554" s="311"/>
      <c r="AI554" s="311"/>
      <c r="AJ554" s="311"/>
      <c r="AK554" s="311"/>
      <c r="AL554" s="312"/>
      <c r="AM554" s="311"/>
      <c r="AN554" s="297"/>
      <c r="AO554" s="311"/>
      <c r="AP554" s="311"/>
      <c r="AQ554" s="311"/>
      <c r="AR554" s="311"/>
      <c r="AS554" s="312"/>
      <c r="AT554" s="311"/>
      <c r="AU554" s="297"/>
      <c r="AV554" s="311"/>
      <c r="AW554" s="311"/>
      <c r="AX554" s="311"/>
      <c r="AY554" s="311"/>
      <c r="AZ554" s="312"/>
      <c r="BA554" s="311"/>
      <c r="BB554" s="297"/>
      <c r="BC554" s="311"/>
      <c r="BD554" s="311"/>
      <c r="BE554" s="311"/>
      <c r="BF554" s="311"/>
      <c r="BG554" s="312"/>
      <c r="BH554" s="311"/>
      <c r="BI554" s="297"/>
      <c r="BJ554" s="311"/>
      <c r="BK554" s="311"/>
      <c r="BL554" s="311"/>
      <c r="BM554" s="311"/>
      <c r="BN554" s="312"/>
      <c r="BO554" s="311"/>
      <c r="BP554" s="297"/>
      <c r="BQ554" s="311"/>
      <c r="BR554" s="311"/>
      <c r="BS554" s="311"/>
      <c r="BT554" s="311"/>
      <c r="BU554" s="312"/>
      <c r="BV554" s="311"/>
      <c r="BW554" s="297"/>
      <c r="BX554" s="311"/>
      <c r="BY554" s="311"/>
      <c r="BZ554" s="311"/>
      <c r="CA554" s="311"/>
      <c r="CB554" s="312"/>
      <c r="CC554" s="311"/>
      <c r="CD554" s="297"/>
      <c r="CE554" s="311"/>
      <c r="CF554" s="311"/>
      <c r="CG554" s="311"/>
      <c r="CH554" s="311"/>
      <c r="CI554" s="312"/>
      <c r="CJ554" s="311"/>
      <c r="CK554" s="297"/>
      <c r="CL554" s="311"/>
      <c r="CM554" s="311"/>
      <c r="CN554" s="311"/>
      <c r="CO554" s="311"/>
      <c r="CP554" s="312"/>
      <c r="CQ554" s="311"/>
      <c r="CR554" s="297"/>
      <c r="CS554" s="311"/>
      <c r="CT554" s="311"/>
      <c r="CU554" s="311"/>
      <c r="CV554" s="311"/>
      <c r="CW554" s="312"/>
      <c r="CX554" s="311"/>
      <c r="CY554" s="297"/>
      <c r="CZ554" s="311"/>
      <c r="DA554" s="311"/>
      <c r="DB554" s="311"/>
      <c r="DC554" s="311"/>
      <c r="DD554" s="312"/>
      <c r="DE554" s="311"/>
      <c r="DF554" s="297"/>
      <c r="DG554" s="311"/>
      <c r="DH554" s="311"/>
      <c r="DI554" s="311"/>
      <c r="DJ554" s="311"/>
      <c r="DK554" s="312"/>
      <c r="DL554" s="311"/>
      <c r="DM554" s="297"/>
      <c r="DN554" s="311"/>
      <c r="DO554" s="311"/>
      <c r="DP554" s="311"/>
      <c r="DQ554" s="311"/>
      <c r="DR554" s="312"/>
      <c r="DS554" s="311"/>
      <c r="DT554" s="297"/>
      <c r="DU554" s="311"/>
      <c r="DV554" s="311"/>
      <c r="DW554" s="311"/>
      <c r="DX554" s="311"/>
      <c r="DY554" s="312"/>
      <c r="DZ554" s="311"/>
      <c r="EA554" s="297"/>
      <c r="EB554" s="311"/>
      <c r="EC554" s="311"/>
      <c r="ED554" s="311"/>
      <c r="EE554" s="311"/>
      <c r="EF554" s="312"/>
      <c r="EG554" s="311"/>
      <c r="EH554" s="297"/>
      <c r="EI554" s="311"/>
      <c r="EJ554" s="311"/>
      <c r="EK554" s="311"/>
      <c r="EL554" s="311"/>
      <c r="EM554" s="312"/>
      <c r="EN554" s="311"/>
      <c r="EO554" s="297"/>
      <c r="EP554" s="311"/>
      <c r="EQ554" s="311"/>
      <c r="ER554" s="311"/>
      <c r="ES554" s="311"/>
      <c r="ET554" s="312"/>
      <c r="EU554" s="311"/>
      <c r="EV554" s="297"/>
      <c r="EW554" s="311"/>
      <c r="EX554" s="311"/>
      <c r="EY554" s="311"/>
      <c r="EZ554" s="311"/>
      <c r="FA554" s="312"/>
      <c r="FB554" s="311"/>
      <c r="FC554" s="298"/>
    </row>
    <row r="555" spans="1:159" s="205" customFormat="1" ht="39.9" customHeight="1" x14ac:dyDescent="0.25">
      <c r="A555" s="206"/>
      <c r="B555" s="196"/>
      <c r="C555" s="292"/>
      <c r="D555" s="198"/>
      <c r="E555" s="299"/>
      <c r="F555" s="200"/>
      <c r="G555" s="301"/>
      <c r="H555" s="303"/>
      <c r="I555" s="299"/>
      <c r="J555" s="299"/>
      <c r="K555" s="299"/>
      <c r="L555" s="289"/>
      <c r="M555" s="299"/>
      <c r="N555" s="289"/>
      <c r="O555" s="363" t="str">
        <f>IF(P555="","",IF(OR(I555="",J555=""),"",IF(AND(ISNUMBER(FIND("post-", I555)),J555=ProductCode!$I$12),ProductCode!$F$19,IF(AND(ISNUMBER(FIND("pre-", I555)),J555=ProductCode!$I$12),ProductCode!$F$20,IF(ISNUMBER(FIND("post-", I555)),ProductCode!$F$17,ProductCode!$F$18)))))</f>
        <v/>
      </c>
      <c r="P555" s="295" t="str">
        <f t="shared" si="22"/>
        <v/>
      </c>
      <c r="Q555" s="306"/>
      <c r="R555" s="203"/>
      <c r="S555" s="308" t="str">
        <f t="shared" si="23"/>
        <v/>
      </c>
      <c r="T555" s="311"/>
      <c r="U555" s="311"/>
      <c r="V555" s="311"/>
      <c r="W555" s="311"/>
      <c r="X555" s="312"/>
      <c r="Y555" s="311"/>
      <c r="Z555" s="297"/>
      <c r="AA555" s="311"/>
      <c r="AB555" s="311"/>
      <c r="AC555" s="311"/>
      <c r="AD555" s="311"/>
      <c r="AE555" s="312"/>
      <c r="AF555" s="311"/>
      <c r="AG555" s="297"/>
      <c r="AH555" s="311"/>
      <c r="AI555" s="311"/>
      <c r="AJ555" s="311"/>
      <c r="AK555" s="311"/>
      <c r="AL555" s="312"/>
      <c r="AM555" s="311"/>
      <c r="AN555" s="297"/>
      <c r="AO555" s="311"/>
      <c r="AP555" s="311"/>
      <c r="AQ555" s="311"/>
      <c r="AR555" s="311"/>
      <c r="AS555" s="312"/>
      <c r="AT555" s="311"/>
      <c r="AU555" s="297"/>
      <c r="AV555" s="311"/>
      <c r="AW555" s="311"/>
      <c r="AX555" s="311"/>
      <c r="AY555" s="311"/>
      <c r="AZ555" s="312"/>
      <c r="BA555" s="311"/>
      <c r="BB555" s="297"/>
      <c r="BC555" s="311"/>
      <c r="BD555" s="311"/>
      <c r="BE555" s="311"/>
      <c r="BF555" s="311"/>
      <c r="BG555" s="312"/>
      <c r="BH555" s="311"/>
      <c r="BI555" s="297"/>
      <c r="BJ555" s="311"/>
      <c r="BK555" s="311"/>
      <c r="BL555" s="311"/>
      <c r="BM555" s="311"/>
      <c r="BN555" s="312"/>
      <c r="BO555" s="311"/>
      <c r="BP555" s="297"/>
      <c r="BQ555" s="311"/>
      <c r="BR555" s="311"/>
      <c r="BS555" s="311"/>
      <c r="BT555" s="311"/>
      <c r="BU555" s="312"/>
      <c r="BV555" s="311"/>
      <c r="BW555" s="297"/>
      <c r="BX555" s="311"/>
      <c r="BY555" s="311"/>
      <c r="BZ555" s="311"/>
      <c r="CA555" s="311"/>
      <c r="CB555" s="312"/>
      <c r="CC555" s="311"/>
      <c r="CD555" s="297"/>
      <c r="CE555" s="311"/>
      <c r="CF555" s="311"/>
      <c r="CG555" s="311"/>
      <c r="CH555" s="311"/>
      <c r="CI555" s="312"/>
      <c r="CJ555" s="311"/>
      <c r="CK555" s="297"/>
      <c r="CL555" s="311"/>
      <c r="CM555" s="311"/>
      <c r="CN555" s="311"/>
      <c r="CO555" s="311"/>
      <c r="CP555" s="312"/>
      <c r="CQ555" s="311"/>
      <c r="CR555" s="297"/>
      <c r="CS555" s="311"/>
      <c r="CT555" s="311"/>
      <c r="CU555" s="311"/>
      <c r="CV555" s="311"/>
      <c r="CW555" s="312"/>
      <c r="CX555" s="311"/>
      <c r="CY555" s="297"/>
      <c r="CZ555" s="311"/>
      <c r="DA555" s="311"/>
      <c r="DB555" s="311"/>
      <c r="DC555" s="311"/>
      <c r="DD555" s="312"/>
      <c r="DE555" s="311"/>
      <c r="DF555" s="297"/>
      <c r="DG555" s="311"/>
      <c r="DH555" s="311"/>
      <c r="DI555" s="311"/>
      <c r="DJ555" s="311"/>
      <c r="DK555" s="312"/>
      <c r="DL555" s="311"/>
      <c r="DM555" s="297"/>
      <c r="DN555" s="311"/>
      <c r="DO555" s="311"/>
      <c r="DP555" s="311"/>
      <c r="DQ555" s="311"/>
      <c r="DR555" s="312"/>
      <c r="DS555" s="311"/>
      <c r="DT555" s="297"/>
      <c r="DU555" s="311"/>
      <c r="DV555" s="311"/>
      <c r="DW555" s="311"/>
      <c r="DX555" s="311"/>
      <c r="DY555" s="312"/>
      <c r="DZ555" s="311"/>
      <c r="EA555" s="297"/>
      <c r="EB555" s="311"/>
      <c r="EC555" s="311"/>
      <c r="ED555" s="311"/>
      <c r="EE555" s="311"/>
      <c r="EF555" s="312"/>
      <c r="EG555" s="311"/>
      <c r="EH555" s="297"/>
      <c r="EI555" s="311"/>
      <c r="EJ555" s="311"/>
      <c r="EK555" s="311"/>
      <c r="EL555" s="311"/>
      <c r="EM555" s="312"/>
      <c r="EN555" s="311"/>
      <c r="EO555" s="297"/>
      <c r="EP555" s="311"/>
      <c r="EQ555" s="311"/>
      <c r="ER555" s="311"/>
      <c r="ES555" s="311"/>
      <c r="ET555" s="312"/>
      <c r="EU555" s="311"/>
      <c r="EV555" s="297"/>
      <c r="EW555" s="311"/>
      <c r="EX555" s="311"/>
      <c r="EY555" s="311"/>
      <c r="EZ555" s="311"/>
      <c r="FA555" s="312"/>
      <c r="FB555" s="311"/>
      <c r="FC555" s="298"/>
    </row>
    <row r="556" spans="1:159" s="205" customFormat="1" ht="39.9" customHeight="1" x14ac:dyDescent="0.25">
      <c r="A556" s="206"/>
      <c r="B556" s="196"/>
      <c r="C556" s="292"/>
      <c r="D556" s="198"/>
      <c r="E556" s="299"/>
      <c r="F556" s="200"/>
      <c r="G556" s="301"/>
      <c r="H556" s="303"/>
      <c r="I556" s="299"/>
      <c r="J556" s="299"/>
      <c r="K556" s="299"/>
      <c r="L556" s="289"/>
      <c r="M556" s="299"/>
      <c r="N556" s="289"/>
      <c r="O556" s="363" t="str">
        <f>IF(P556="","",IF(OR(I556="",J556=""),"",IF(AND(ISNUMBER(FIND("post-", I556)),J556=ProductCode!$I$12),ProductCode!$F$19,IF(AND(ISNUMBER(FIND("pre-", I556)),J556=ProductCode!$I$12),ProductCode!$F$20,IF(ISNUMBER(FIND("post-", I556)),ProductCode!$F$17,ProductCode!$F$18)))))</f>
        <v/>
      </c>
      <c r="P556" s="295" t="str">
        <f t="shared" si="22"/>
        <v/>
      </c>
      <c r="Q556" s="306"/>
      <c r="R556" s="203"/>
      <c r="S556" s="308" t="str">
        <f t="shared" si="23"/>
        <v/>
      </c>
      <c r="T556" s="311"/>
      <c r="U556" s="311"/>
      <c r="V556" s="311"/>
      <c r="W556" s="311"/>
      <c r="X556" s="312"/>
      <c r="Y556" s="311"/>
      <c r="Z556" s="297"/>
      <c r="AA556" s="311"/>
      <c r="AB556" s="311"/>
      <c r="AC556" s="311"/>
      <c r="AD556" s="311"/>
      <c r="AE556" s="312"/>
      <c r="AF556" s="311"/>
      <c r="AG556" s="297"/>
      <c r="AH556" s="311"/>
      <c r="AI556" s="311"/>
      <c r="AJ556" s="311"/>
      <c r="AK556" s="311"/>
      <c r="AL556" s="312"/>
      <c r="AM556" s="311"/>
      <c r="AN556" s="297"/>
      <c r="AO556" s="311"/>
      <c r="AP556" s="311"/>
      <c r="AQ556" s="311"/>
      <c r="AR556" s="311"/>
      <c r="AS556" s="312"/>
      <c r="AT556" s="311"/>
      <c r="AU556" s="297"/>
      <c r="AV556" s="311"/>
      <c r="AW556" s="311"/>
      <c r="AX556" s="311"/>
      <c r="AY556" s="311"/>
      <c r="AZ556" s="312"/>
      <c r="BA556" s="311"/>
      <c r="BB556" s="297"/>
      <c r="BC556" s="311"/>
      <c r="BD556" s="311"/>
      <c r="BE556" s="311"/>
      <c r="BF556" s="311"/>
      <c r="BG556" s="312"/>
      <c r="BH556" s="311"/>
      <c r="BI556" s="297"/>
      <c r="BJ556" s="311"/>
      <c r="BK556" s="311"/>
      <c r="BL556" s="311"/>
      <c r="BM556" s="311"/>
      <c r="BN556" s="312"/>
      <c r="BO556" s="311"/>
      <c r="BP556" s="297"/>
      <c r="BQ556" s="311"/>
      <c r="BR556" s="311"/>
      <c r="BS556" s="311"/>
      <c r="BT556" s="311"/>
      <c r="BU556" s="312"/>
      <c r="BV556" s="311"/>
      <c r="BW556" s="297"/>
      <c r="BX556" s="311"/>
      <c r="BY556" s="311"/>
      <c r="BZ556" s="311"/>
      <c r="CA556" s="311"/>
      <c r="CB556" s="312"/>
      <c r="CC556" s="311"/>
      <c r="CD556" s="297"/>
      <c r="CE556" s="311"/>
      <c r="CF556" s="311"/>
      <c r="CG556" s="311"/>
      <c r="CH556" s="311"/>
      <c r="CI556" s="312"/>
      <c r="CJ556" s="311"/>
      <c r="CK556" s="297"/>
      <c r="CL556" s="311"/>
      <c r="CM556" s="311"/>
      <c r="CN556" s="311"/>
      <c r="CO556" s="311"/>
      <c r="CP556" s="312"/>
      <c r="CQ556" s="311"/>
      <c r="CR556" s="297"/>
      <c r="CS556" s="311"/>
      <c r="CT556" s="311"/>
      <c r="CU556" s="311"/>
      <c r="CV556" s="311"/>
      <c r="CW556" s="312"/>
      <c r="CX556" s="311"/>
      <c r="CY556" s="297"/>
      <c r="CZ556" s="311"/>
      <c r="DA556" s="311"/>
      <c r="DB556" s="311"/>
      <c r="DC556" s="311"/>
      <c r="DD556" s="312"/>
      <c r="DE556" s="311"/>
      <c r="DF556" s="297"/>
      <c r="DG556" s="311"/>
      <c r="DH556" s="311"/>
      <c r="DI556" s="311"/>
      <c r="DJ556" s="311"/>
      <c r="DK556" s="312"/>
      <c r="DL556" s="311"/>
      <c r="DM556" s="297"/>
      <c r="DN556" s="311"/>
      <c r="DO556" s="311"/>
      <c r="DP556" s="311"/>
      <c r="DQ556" s="311"/>
      <c r="DR556" s="312"/>
      <c r="DS556" s="311"/>
      <c r="DT556" s="297"/>
      <c r="DU556" s="311"/>
      <c r="DV556" s="311"/>
      <c r="DW556" s="311"/>
      <c r="DX556" s="311"/>
      <c r="DY556" s="312"/>
      <c r="DZ556" s="311"/>
      <c r="EA556" s="297"/>
      <c r="EB556" s="311"/>
      <c r="EC556" s="311"/>
      <c r="ED556" s="311"/>
      <c r="EE556" s="311"/>
      <c r="EF556" s="312"/>
      <c r="EG556" s="311"/>
      <c r="EH556" s="297"/>
      <c r="EI556" s="311"/>
      <c r="EJ556" s="311"/>
      <c r="EK556" s="311"/>
      <c r="EL556" s="311"/>
      <c r="EM556" s="312"/>
      <c r="EN556" s="311"/>
      <c r="EO556" s="297"/>
      <c r="EP556" s="311"/>
      <c r="EQ556" s="311"/>
      <c r="ER556" s="311"/>
      <c r="ES556" s="311"/>
      <c r="ET556" s="312"/>
      <c r="EU556" s="311"/>
      <c r="EV556" s="297"/>
      <c r="EW556" s="311"/>
      <c r="EX556" s="311"/>
      <c r="EY556" s="311"/>
      <c r="EZ556" s="311"/>
      <c r="FA556" s="312"/>
      <c r="FB556" s="311"/>
      <c r="FC556" s="298"/>
    </row>
    <row r="557" spans="1:159" s="205" customFormat="1" ht="39.9" customHeight="1" x14ac:dyDescent="0.25">
      <c r="A557" s="206"/>
      <c r="B557" s="196"/>
      <c r="C557" s="292"/>
      <c r="D557" s="198"/>
      <c r="E557" s="299"/>
      <c r="F557" s="200"/>
      <c r="G557" s="301"/>
      <c r="H557" s="303"/>
      <c r="I557" s="299"/>
      <c r="J557" s="299"/>
      <c r="K557" s="299"/>
      <c r="L557" s="289"/>
      <c r="M557" s="299"/>
      <c r="N557" s="289"/>
      <c r="O557" s="363" t="str">
        <f>IF(P557="","",IF(OR(I557="",J557=""),"",IF(AND(ISNUMBER(FIND("post-", I557)),J557=ProductCode!$I$12),ProductCode!$F$19,IF(AND(ISNUMBER(FIND("pre-", I557)),J557=ProductCode!$I$12),ProductCode!$F$20,IF(ISNUMBER(FIND("post-", I557)),ProductCode!$F$17,ProductCode!$F$18)))))</f>
        <v/>
      </c>
      <c r="P557" s="295" t="str">
        <f t="shared" si="22"/>
        <v/>
      </c>
      <c r="Q557" s="306"/>
      <c r="R557" s="203"/>
      <c r="S557" s="308" t="str">
        <f t="shared" si="23"/>
        <v/>
      </c>
      <c r="T557" s="311"/>
      <c r="U557" s="311"/>
      <c r="V557" s="311"/>
      <c r="W557" s="311"/>
      <c r="X557" s="312"/>
      <c r="Y557" s="311"/>
      <c r="Z557" s="297"/>
      <c r="AA557" s="311"/>
      <c r="AB557" s="311"/>
      <c r="AC557" s="311"/>
      <c r="AD557" s="311"/>
      <c r="AE557" s="312"/>
      <c r="AF557" s="311"/>
      <c r="AG557" s="297"/>
      <c r="AH557" s="311"/>
      <c r="AI557" s="311"/>
      <c r="AJ557" s="311"/>
      <c r="AK557" s="311"/>
      <c r="AL557" s="312"/>
      <c r="AM557" s="311"/>
      <c r="AN557" s="297"/>
      <c r="AO557" s="311"/>
      <c r="AP557" s="311"/>
      <c r="AQ557" s="311"/>
      <c r="AR557" s="311"/>
      <c r="AS557" s="312"/>
      <c r="AT557" s="311"/>
      <c r="AU557" s="297"/>
      <c r="AV557" s="311"/>
      <c r="AW557" s="311"/>
      <c r="AX557" s="311"/>
      <c r="AY557" s="311"/>
      <c r="AZ557" s="312"/>
      <c r="BA557" s="311"/>
      <c r="BB557" s="297"/>
      <c r="BC557" s="311"/>
      <c r="BD557" s="311"/>
      <c r="BE557" s="311"/>
      <c r="BF557" s="311"/>
      <c r="BG557" s="312"/>
      <c r="BH557" s="311"/>
      <c r="BI557" s="297"/>
      <c r="BJ557" s="311"/>
      <c r="BK557" s="311"/>
      <c r="BL557" s="311"/>
      <c r="BM557" s="311"/>
      <c r="BN557" s="312"/>
      <c r="BO557" s="311"/>
      <c r="BP557" s="297"/>
      <c r="BQ557" s="311"/>
      <c r="BR557" s="311"/>
      <c r="BS557" s="311"/>
      <c r="BT557" s="311"/>
      <c r="BU557" s="312"/>
      <c r="BV557" s="311"/>
      <c r="BW557" s="297"/>
      <c r="BX557" s="311"/>
      <c r="BY557" s="311"/>
      <c r="BZ557" s="311"/>
      <c r="CA557" s="311"/>
      <c r="CB557" s="312"/>
      <c r="CC557" s="311"/>
      <c r="CD557" s="297"/>
      <c r="CE557" s="311"/>
      <c r="CF557" s="311"/>
      <c r="CG557" s="311"/>
      <c r="CH557" s="311"/>
      <c r="CI557" s="312"/>
      <c r="CJ557" s="311"/>
      <c r="CK557" s="297"/>
      <c r="CL557" s="311"/>
      <c r="CM557" s="311"/>
      <c r="CN557" s="311"/>
      <c r="CO557" s="311"/>
      <c r="CP557" s="312"/>
      <c r="CQ557" s="311"/>
      <c r="CR557" s="297"/>
      <c r="CS557" s="311"/>
      <c r="CT557" s="311"/>
      <c r="CU557" s="311"/>
      <c r="CV557" s="311"/>
      <c r="CW557" s="312"/>
      <c r="CX557" s="311"/>
      <c r="CY557" s="297"/>
      <c r="CZ557" s="311"/>
      <c r="DA557" s="311"/>
      <c r="DB557" s="311"/>
      <c r="DC557" s="311"/>
      <c r="DD557" s="312"/>
      <c r="DE557" s="311"/>
      <c r="DF557" s="297"/>
      <c r="DG557" s="311"/>
      <c r="DH557" s="311"/>
      <c r="DI557" s="311"/>
      <c r="DJ557" s="311"/>
      <c r="DK557" s="312"/>
      <c r="DL557" s="311"/>
      <c r="DM557" s="297"/>
      <c r="DN557" s="311"/>
      <c r="DO557" s="311"/>
      <c r="DP557" s="311"/>
      <c r="DQ557" s="311"/>
      <c r="DR557" s="312"/>
      <c r="DS557" s="311"/>
      <c r="DT557" s="297"/>
      <c r="DU557" s="311"/>
      <c r="DV557" s="311"/>
      <c r="DW557" s="311"/>
      <c r="DX557" s="311"/>
      <c r="DY557" s="312"/>
      <c r="DZ557" s="311"/>
      <c r="EA557" s="297"/>
      <c r="EB557" s="311"/>
      <c r="EC557" s="311"/>
      <c r="ED557" s="311"/>
      <c r="EE557" s="311"/>
      <c r="EF557" s="312"/>
      <c r="EG557" s="311"/>
      <c r="EH557" s="297"/>
      <c r="EI557" s="311"/>
      <c r="EJ557" s="311"/>
      <c r="EK557" s="311"/>
      <c r="EL557" s="311"/>
      <c r="EM557" s="312"/>
      <c r="EN557" s="311"/>
      <c r="EO557" s="297"/>
      <c r="EP557" s="311"/>
      <c r="EQ557" s="311"/>
      <c r="ER557" s="311"/>
      <c r="ES557" s="311"/>
      <c r="ET557" s="312"/>
      <c r="EU557" s="311"/>
      <c r="EV557" s="297"/>
      <c r="EW557" s="311"/>
      <c r="EX557" s="311"/>
      <c r="EY557" s="311"/>
      <c r="EZ557" s="311"/>
      <c r="FA557" s="312"/>
      <c r="FB557" s="311"/>
      <c r="FC557" s="298"/>
    </row>
    <row r="558" spans="1:159" s="205" customFormat="1" ht="39.9" customHeight="1" x14ac:dyDescent="0.25">
      <c r="A558" s="206"/>
      <c r="B558" s="196"/>
      <c r="C558" s="292"/>
      <c r="D558" s="198"/>
      <c r="E558" s="299"/>
      <c r="F558" s="200"/>
      <c r="G558" s="301"/>
      <c r="H558" s="303"/>
      <c r="I558" s="299"/>
      <c r="J558" s="299"/>
      <c r="K558" s="299"/>
      <c r="L558" s="289"/>
      <c r="M558" s="299"/>
      <c r="N558" s="289"/>
      <c r="O558" s="363" t="str">
        <f>IF(P558="","",IF(OR(I558="",J558=""),"",IF(AND(ISNUMBER(FIND("post-", I558)),J558=ProductCode!$I$12),ProductCode!$F$19,IF(AND(ISNUMBER(FIND("pre-", I558)),J558=ProductCode!$I$12),ProductCode!$F$20,IF(ISNUMBER(FIND("post-", I558)),ProductCode!$F$17,ProductCode!$F$18)))))</f>
        <v/>
      </c>
      <c r="P558" s="295" t="str">
        <f t="shared" si="22"/>
        <v/>
      </c>
      <c r="Q558" s="306"/>
      <c r="R558" s="203"/>
      <c r="S558" s="308" t="str">
        <f t="shared" si="23"/>
        <v/>
      </c>
      <c r="T558" s="311"/>
      <c r="U558" s="311"/>
      <c r="V558" s="311"/>
      <c r="W558" s="311"/>
      <c r="X558" s="312"/>
      <c r="Y558" s="311"/>
      <c r="Z558" s="297"/>
      <c r="AA558" s="311"/>
      <c r="AB558" s="311"/>
      <c r="AC558" s="311"/>
      <c r="AD558" s="311"/>
      <c r="AE558" s="312"/>
      <c r="AF558" s="311"/>
      <c r="AG558" s="297"/>
      <c r="AH558" s="311"/>
      <c r="AI558" s="311"/>
      <c r="AJ558" s="311"/>
      <c r="AK558" s="311"/>
      <c r="AL558" s="312"/>
      <c r="AM558" s="311"/>
      <c r="AN558" s="297"/>
      <c r="AO558" s="311"/>
      <c r="AP558" s="311"/>
      <c r="AQ558" s="311"/>
      <c r="AR558" s="311"/>
      <c r="AS558" s="312"/>
      <c r="AT558" s="311"/>
      <c r="AU558" s="297"/>
      <c r="AV558" s="311"/>
      <c r="AW558" s="311"/>
      <c r="AX558" s="311"/>
      <c r="AY558" s="311"/>
      <c r="AZ558" s="312"/>
      <c r="BA558" s="311"/>
      <c r="BB558" s="297"/>
      <c r="BC558" s="311"/>
      <c r="BD558" s="311"/>
      <c r="BE558" s="311"/>
      <c r="BF558" s="311"/>
      <c r="BG558" s="312"/>
      <c r="BH558" s="311"/>
      <c r="BI558" s="297"/>
      <c r="BJ558" s="311"/>
      <c r="BK558" s="311"/>
      <c r="BL558" s="311"/>
      <c r="BM558" s="311"/>
      <c r="BN558" s="312"/>
      <c r="BO558" s="311"/>
      <c r="BP558" s="297"/>
      <c r="BQ558" s="311"/>
      <c r="BR558" s="311"/>
      <c r="BS558" s="311"/>
      <c r="BT558" s="311"/>
      <c r="BU558" s="312"/>
      <c r="BV558" s="311"/>
      <c r="BW558" s="297"/>
      <c r="BX558" s="311"/>
      <c r="BY558" s="311"/>
      <c r="BZ558" s="311"/>
      <c r="CA558" s="311"/>
      <c r="CB558" s="312"/>
      <c r="CC558" s="311"/>
      <c r="CD558" s="297"/>
      <c r="CE558" s="311"/>
      <c r="CF558" s="311"/>
      <c r="CG558" s="311"/>
      <c r="CH558" s="311"/>
      <c r="CI558" s="312"/>
      <c r="CJ558" s="311"/>
      <c r="CK558" s="297"/>
      <c r="CL558" s="311"/>
      <c r="CM558" s="311"/>
      <c r="CN558" s="311"/>
      <c r="CO558" s="311"/>
      <c r="CP558" s="312"/>
      <c r="CQ558" s="311"/>
      <c r="CR558" s="297"/>
      <c r="CS558" s="311"/>
      <c r="CT558" s="311"/>
      <c r="CU558" s="311"/>
      <c r="CV558" s="311"/>
      <c r="CW558" s="312"/>
      <c r="CX558" s="311"/>
      <c r="CY558" s="297"/>
      <c r="CZ558" s="311"/>
      <c r="DA558" s="311"/>
      <c r="DB558" s="311"/>
      <c r="DC558" s="311"/>
      <c r="DD558" s="312"/>
      <c r="DE558" s="311"/>
      <c r="DF558" s="297"/>
      <c r="DG558" s="311"/>
      <c r="DH558" s="311"/>
      <c r="DI558" s="311"/>
      <c r="DJ558" s="311"/>
      <c r="DK558" s="312"/>
      <c r="DL558" s="311"/>
      <c r="DM558" s="297"/>
      <c r="DN558" s="311"/>
      <c r="DO558" s="311"/>
      <c r="DP558" s="311"/>
      <c r="DQ558" s="311"/>
      <c r="DR558" s="312"/>
      <c r="DS558" s="311"/>
      <c r="DT558" s="297"/>
      <c r="DU558" s="311"/>
      <c r="DV558" s="311"/>
      <c r="DW558" s="311"/>
      <c r="DX558" s="311"/>
      <c r="DY558" s="312"/>
      <c r="DZ558" s="311"/>
      <c r="EA558" s="297"/>
      <c r="EB558" s="311"/>
      <c r="EC558" s="311"/>
      <c r="ED558" s="311"/>
      <c r="EE558" s="311"/>
      <c r="EF558" s="312"/>
      <c r="EG558" s="311"/>
      <c r="EH558" s="297"/>
      <c r="EI558" s="311"/>
      <c r="EJ558" s="311"/>
      <c r="EK558" s="311"/>
      <c r="EL558" s="311"/>
      <c r="EM558" s="312"/>
      <c r="EN558" s="311"/>
      <c r="EO558" s="297"/>
      <c r="EP558" s="311"/>
      <c r="EQ558" s="311"/>
      <c r="ER558" s="311"/>
      <c r="ES558" s="311"/>
      <c r="ET558" s="312"/>
      <c r="EU558" s="311"/>
      <c r="EV558" s="297"/>
      <c r="EW558" s="311"/>
      <c r="EX558" s="311"/>
      <c r="EY558" s="311"/>
      <c r="EZ558" s="311"/>
      <c r="FA558" s="312"/>
      <c r="FB558" s="311"/>
      <c r="FC558" s="298"/>
    </row>
    <row r="559" spans="1:159" s="205" customFormat="1" ht="39.9" customHeight="1" x14ac:dyDescent="0.25">
      <c r="A559" s="206"/>
      <c r="B559" s="196"/>
      <c r="C559" s="292"/>
      <c r="D559" s="198"/>
      <c r="E559" s="299"/>
      <c r="F559" s="200"/>
      <c r="G559" s="301"/>
      <c r="H559" s="303"/>
      <c r="I559" s="299"/>
      <c r="J559" s="299"/>
      <c r="K559" s="299"/>
      <c r="L559" s="289"/>
      <c r="M559" s="299"/>
      <c r="N559" s="289"/>
      <c r="O559" s="363" t="str">
        <f>IF(P559="","",IF(OR(I559="",J559=""),"",IF(AND(ISNUMBER(FIND("post-", I559)),J559=ProductCode!$I$12),ProductCode!$F$19,IF(AND(ISNUMBER(FIND("pre-", I559)),J559=ProductCode!$I$12),ProductCode!$F$20,IF(ISNUMBER(FIND("post-", I559)),ProductCode!$F$17,ProductCode!$F$18)))))</f>
        <v/>
      </c>
      <c r="P559" s="295" t="str">
        <f t="shared" si="22"/>
        <v/>
      </c>
      <c r="Q559" s="306"/>
      <c r="R559" s="203"/>
      <c r="S559" s="308" t="str">
        <f t="shared" si="23"/>
        <v/>
      </c>
      <c r="T559" s="311"/>
      <c r="U559" s="311"/>
      <c r="V559" s="311"/>
      <c r="W559" s="311"/>
      <c r="X559" s="312"/>
      <c r="Y559" s="311"/>
      <c r="Z559" s="297"/>
      <c r="AA559" s="311"/>
      <c r="AB559" s="311"/>
      <c r="AC559" s="311"/>
      <c r="AD559" s="311"/>
      <c r="AE559" s="312"/>
      <c r="AF559" s="311"/>
      <c r="AG559" s="297"/>
      <c r="AH559" s="311"/>
      <c r="AI559" s="311"/>
      <c r="AJ559" s="311"/>
      <c r="AK559" s="311"/>
      <c r="AL559" s="312"/>
      <c r="AM559" s="311"/>
      <c r="AN559" s="297"/>
      <c r="AO559" s="311"/>
      <c r="AP559" s="311"/>
      <c r="AQ559" s="311"/>
      <c r="AR559" s="311"/>
      <c r="AS559" s="312"/>
      <c r="AT559" s="311"/>
      <c r="AU559" s="297"/>
      <c r="AV559" s="311"/>
      <c r="AW559" s="311"/>
      <c r="AX559" s="311"/>
      <c r="AY559" s="311"/>
      <c r="AZ559" s="312"/>
      <c r="BA559" s="311"/>
      <c r="BB559" s="297"/>
      <c r="BC559" s="311"/>
      <c r="BD559" s="311"/>
      <c r="BE559" s="311"/>
      <c r="BF559" s="311"/>
      <c r="BG559" s="312"/>
      <c r="BH559" s="311"/>
      <c r="BI559" s="297"/>
      <c r="BJ559" s="311"/>
      <c r="BK559" s="311"/>
      <c r="BL559" s="311"/>
      <c r="BM559" s="311"/>
      <c r="BN559" s="312"/>
      <c r="BO559" s="311"/>
      <c r="BP559" s="297"/>
      <c r="BQ559" s="311"/>
      <c r="BR559" s="311"/>
      <c r="BS559" s="311"/>
      <c r="BT559" s="311"/>
      <c r="BU559" s="312"/>
      <c r="BV559" s="311"/>
      <c r="BW559" s="297"/>
      <c r="BX559" s="311"/>
      <c r="BY559" s="311"/>
      <c r="BZ559" s="311"/>
      <c r="CA559" s="311"/>
      <c r="CB559" s="312"/>
      <c r="CC559" s="311"/>
      <c r="CD559" s="297"/>
      <c r="CE559" s="311"/>
      <c r="CF559" s="311"/>
      <c r="CG559" s="311"/>
      <c r="CH559" s="311"/>
      <c r="CI559" s="312"/>
      <c r="CJ559" s="311"/>
      <c r="CK559" s="297"/>
      <c r="CL559" s="311"/>
      <c r="CM559" s="311"/>
      <c r="CN559" s="311"/>
      <c r="CO559" s="311"/>
      <c r="CP559" s="312"/>
      <c r="CQ559" s="311"/>
      <c r="CR559" s="297"/>
      <c r="CS559" s="311"/>
      <c r="CT559" s="311"/>
      <c r="CU559" s="311"/>
      <c r="CV559" s="311"/>
      <c r="CW559" s="312"/>
      <c r="CX559" s="311"/>
      <c r="CY559" s="297"/>
      <c r="CZ559" s="311"/>
      <c r="DA559" s="311"/>
      <c r="DB559" s="311"/>
      <c r="DC559" s="311"/>
      <c r="DD559" s="312"/>
      <c r="DE559" s="311"/>
      <c r="DF559" s="297"/>
      <c r="DG559" s="311"/>
      <c r="DH559" s="311"/>
      <c r="DI559" s="311"/>
      <c r="DJ559" s="311"/>
      <c r="DK559" s="312"/>
      <c r="DL559" s="311"/>
      <c r="DM559" s="297"/>
      <c r="DN559" s="311"/>
      <c r="DO559" s="311"/>
      <c r="DP559" s="311"/>
      <c r="DQ559" s="311"/>
      <c r="DR559" s="312"/>
      <c r="DS559" s="311"/>
      <c r="DT559" s="297"/>
      <c r="DU559" s="311"/>
      <c r="DV559" s="311"/>
      <c r="DW559" s="311"/>
      <c r="DX559" s="311"/>
      <c r="DY559" s="312"/>
      <c r="DZ559" s="311"/>
      <c r="EA559" s="297"/>
      <c r="EB559" s="311"/>
      <c r="EC559" s="311"/>
      <c r="ED559" s="311"/>
      <c r="EE559" s="311"/>
      <c r="EF559" s="312"/>
      <c r="EG559" s="311"/>
      <c r="EH559" s="297"/>
      <c r="EI559" s="311"/>
      <c r="EJ559" s="311"/>
      <c r="EK559" s="311"/>
      <c r="EL559" s="311"/>
      <c r="EM559" s="312"/>
      <c r="EN559" s="311"/>
      <c r="EO559" s="297"/>
      <c r="EP559" s="311"/>
      <c r="EQ559" s="311"/>
      <c r="ER559" s="311"/>
      <c r="ES559" s="311"/>
      <c r="ET559" s="312"/>
      <c r="EU559" s="311"/>
      <c r="EV559" s="297"/>
      <c r="EW559" s="311"/>
      <c r="EX559" s="311"/>
      <c r="EY559" s="311"/>
      <c r="EZ559" s="311"/>
      <c r="FA559" s="312"/>
      <c r="FB559" s="311"/>
      <c r="FC559" s="298"/>
    </row>
    <row r="560" spans="1:159" s="205" customFormat="1" ht="39.9" customHeight="1" x14ac:dyDescent="0.25">
      <c r="A560" s="206"/>
      <c r="B560" s="196"/>
      <c r="C560" s="292"/>
      <c r="D560" s="198"/>
      <c r="E560" s="299"/>
      <c r="F560" s="200"/>
      <c r="G560" s="301"/>
      <c r="H560" s="303"/>
      <c r="I560" s="299"/>
      <c r="J560" s="299"/>
      <c r="K560" s="299"/>
      <c r="L560" s="289"/>
      <c r="M560" s="299"/>
      <c r="N560" s="289"/>
      <c r="O560" s="363" t="str">
        <f>IF(P560="","",IF(OR(I560="",J560=""),"",IF(AND(ISNUMBER(FIND("post-", I560)),J560=ProductCode!$I$12),ProductCode!$F$19,IF(AND(ISNUMBER(FIND("pre-", I560)),J560=ProductCode!$I$12),ProductCode!$F$20,IF(ISNUMBER(FIND("post-", I560)),ProductCode!$F$17,ProductCode!$F$18)))))</f>
        <v/>
      </c>
      <c r="P560" s="295" t="str">
        <f t="shared" si="22"/>
        <v/>
      </c>
      <c r="Q560" s="306"/>
      <c r="R560" s="203"/>
      <c r="S560" s="308" t="str">
        <f t="shared" si="23"/>
        <v/>
      </c>
      <c r="T560" s="311"/>
      <c r="U560" s="311"/>
      <c r="V560" s="311"/>
      <c r="W560" s="311"/>
      <c r="X560" s="312"/>
      <c r="Y560" s="311"/>
      <c r="Z560" s="297"/>
      <c r="AA560" s="311"/>
      <c r="AB560" s="311"/>
      <c r="AC560" s="311"/>
      <c r="AD560" s="311"/>
      <c r="AE560" s="312"/>
      <c r="AF560" s="311"/>
      <c r="AG560" s="297"/>
      <c r="AH560" s="311"/>
      <c r="AI560" s="311"/>
      <c r="AJ560" s="311"/>
      <c r="AK560" s="311"/>
      <c r="AL560" s="312"/>
      <c r="AM560" s="311"/>
      <c r="AN560" s="297"/>
      <c r="AO560" s="311"/>
      <c r="AP560" s="311"/>
      <c r="AQ560" s="311"/>
      <c r="AR560" s="311"/>
      <c r="AS560" s="312"/>
      <c r="AT560" s="311"/>
      <c r="AU560" s="297"/>
      <c r="AV560" s="311"/>
      <c r="AW560" s="311"/>
      <c r="AX560" s="311"/>
      <c r="AY560" s="311"/>
      <c r="AZ560" s="312"/>
      <c r="BA560" s="311"/>
      <c r="BB560" s="297"/>
      <c r="BC560" s="311"/>
      <c r="BD560" s="311"/>
      <c r="BE560" s="311"/>
      <c r="BF560" s="311"/>
      <c r="BG560" s="312"/>
      <c r="BH560" s="311"/>
      <c r="BI560" s="297"/>
      <c r="BJ560" s="311"/>
      <c r="BK560" s="311"/>
      <c r="BL560" s="311"/>
      <c r="BM560" s="311"/>
      <c r="BN560" s="312"/>
      <c r="BO560" s="311"/>
      <c r="BP560" s="297"/>
      <c r="BQ560" s="311"/>
      <c r="BR560" s="311"/>
      <c r="BS560" s="311"/>
      <c r="BT560" s="311"/>
      <c r="BU560" s="312"/>
      <c r="BV560" s="311"/>
      <c r="BW560" s="297"/>
      <c r="BX560" s="311"/>
      <c r="BY560" s="311"/>
      <c r="BZ560" s="311"/>
      <c r="CA560" s="311"/>
      <c r="CB560" s="312"/>
      <c r="CC560" s="311"/>
      <c r="CD560" s="297"/>
      <c r="CE560" s="311"/>
      <c r="CF560" s="311"/>
      <c r="CG560" s="311"/>
      <c r="CH560" s="311"/>
      <c r="CI560" s="312"/>
      <c r="CJ560" s="311"/>
      <c r="CK560" s="297"/>
      <c r="CL560" s="311"/>
      <c r="CM560" s="311"/>
      <c r="CN560" s="311"/>
      <c r="CO560" s="311"/>
      <c r="CP560" s="312"/>
      <c r="CQ560" s="311"/>
      <c r="CR560" s="297"/>
      <c r="CS560" s="311"/>
      <c r="CT560" s="311"/>
      <c r="CU560" s="311"/>
      <c r="CV560" s="311"/>
      <c r="CW560" s="312"/>
      <c r="CX560" s="311"/>
      <c r="CY560" s="297"/>
      <c r="CZ560" s="311"/>
      <c r="DA560" s="311"/>
      <c r="DB560" s="311"/>
      <c r="DC560" s="311"/>
      <c r="DD560" s="312"/>
      <c r="DE560" s="311"/>
      <c r="DF560" s="297"/>
      <c r="DG560" s="311"/>
      <c r="DH560" s="311"/>
      <c r="DI560" s="311"/>
      <c r="DJ560" s="311"/>
      <c r="DK560" s="312"/>
      <c r="DL560" s="311"/>
      <c r="DM560" s="297"/>
      <c r="DN560" s="311"/>
      <c r="DO560" s="311"/>
      <c r="DP560" s="311"/>
      <c r="DQ560" s="311"/>
      <c r="DR560" s="312"/>
      <c r="DS560" s="311"/>
      <c r="DT560" s="297"/>
      <c r="DU560" s="311"/>
      <c r="DV560" s="311"/>
      <c r="DW560" s="311"/>
      <c r="DX560" s="311"/>
      <c r="DY560" s="312"/>
      <c r="DZ560" s="311"/>
      <c r="EA560" s="297"/>
      <c r="EB560" s="311"/>
      <c r="EC560" s="311"/>
      <c r="ED560" s="311"/>
      <c r="EE560" s="311"/>
      <c r="EF560" s="312"/>
      <c r="EG560" s="311"/>
      <c r="EH560" s="297"/>
      <c r="EI560" s="311"/>
      <c r="EJ560" s="311"/>
      <c r="EK560" s="311"/>
      <c r="EL560" s="311"/>
      <c r="EM560" s="312"/>
      <c r="EN560" s="311"/>
      <c r="EO560" s="297"/>
      <c r="EP560" s="311"/>
      <c r="EQ560" s="311"/>
      <c r="ER560" s="311"/>
      <c r="ES560" s="311"/>
      <c r="ET560" s="312"/>
      <c r="EU560" s="311"/>
      <c r="EV560" s="297"/>
      <c r="EW560" s="311"/>
      <c r="EX560" s="311"/>
      <c r="EY560" s="311"/>
      <c r="EZ560" s="311"/>
      <c r="FA560" s="312"/>
      <c r="FB560" s="311"/>
      <c r="FC560" s="298"/>
    </row>
    <row r="561" spans="1:159" s="205" customFormat="1" ht="39.9" customHeight="1" x14ac:dyDescent="0.25">
      <c r="A561" s="206"/>
      <c r="B561" s="196"/>
      <c r="C561" s="292"/>
      <c r="D561" s="198"/>
      <c r="E561" s="299"/>
      <c r="F561" s="200"/>
      <c r="G561" s="301"/>
      <c r="H561" s="303"/>
      <c r="I561" s="299"/>
      <c r="J561" s="299"/>
      <c r="K561" s="299"/>
      <c r="L561" s="289"/>
      <c r="M561" s="299"/>
      <c r="N561" s="289"/>
      <c r="O561" s="363" t="str">
        <f>IF(P561="","",IF(OR(I561="",J561=""),"",IF(AND(ISNUMBER(FIND("post-", I561)),J561=ProductCode!$I$12),ProductCode!$F$19,IF(AND(ISNUMBER(FIND("pre-", I561)),J561=ProductCode!$I$12),ProductCode!$F$20,IF(ISNUMBER(FIND("post-", I561)),ProductCode!$F$17,ProductCode!$F$18)))))</f>
        <v/>
      </c>
      <c r="P561" s="295" t="str">
        <f t="shared" si="22"/>
        <v/>
      </c>
      <c r="Q561" s="306"/>
      <c r="R561" s="203"/>
      <c r="S561" s="308" t="str">
        <f t="shared" si="23"/>
        <v/>
      </c>
      <c r="T561" s="311"/>
      <c r="U561" s="311"/>
      <c r="V561" s="311"/>
      <c r="W561" s="311"/>
      <c r="X561" s="312"/>
      <c r="Y561" s="311"/>
      <c r="Z561" s="297"/>
      <c r="AA561" s="311"/>
      <c r="AB561" s="311"/>
      <c r="AC561" s="311"/>
      <c r="AD561" s="311"/>
      <c r="AE561" s="312"/>
      <c r="AF561" s="311"/>
      <c r="AG561" s="297"/>
      <c r="AH561" s="311"/>
      <c r="AI561" s="311"/>
      <c r="AJ561" s="311"/>
      <c r="AK561" s="311"/>
      <c r="AL561" s="312"/>
      <c r="AM561" s="311"/>
      <c r="AN561" s="297"/>
      <c r="AO561" s="311"/>
      <c r="AP561" s="311"/>
      <c r="AQ561" s="311"/>
      <c r="AR561" s="311"/>
      <c r="AS561" s="312"/>
      <c r="AT561" s="311"/>
      <c r="AU561" s="297"/>
      <c r="AV561" s="311"/>
      <c r="AW561" s="311"/>
      <c r="AX561" s="311"/>
      <c r="AY561" s="311"/>
      <c r="AZ561" s="312"/>
      <c r="BA561" s="311"/>
      <c r="BB561" s="297"/>
      <c r="BC561" s="311"/>
      <c r="BD561" s="311"/>
      <c r="BE561" s="311"/>
      <c r="BF561" s="311"/>
      <c r="BG561" s="312"/>
      <c r="BH561" s="311"/>
      <c r="BI561" s="297"/>
      <c r="BJ561" s="311"/>
      <c r="BK561" s="311"/>
      <c r="BL561" s="311"/>
      <c r="BM561" s="311"/>
      <c r="BN561" s="312"/>
      <c r="BO561" s="311"/>
      <c r="BP561" s="297"/>
      <c r="BQ561" s="311"/>
      <c r="BR561" s="311"/>
      <c r="BS561" s="311"/>
      <c r="BT561" s="311"/>
      <c r="BU561" s="312"/>
      <c r="BV561" s="311"/>
      <c r="BW561" s="297"/>
      <c r="BX561" s="311"/>
      <c r="BY561" s="311"/>
      <c r="BZ561" s="311"/>
      <c r="CA561" s="311"/>
      <c r="CB561" s="312"/>
      <c r="CC561" s="311"/>
      <c r="CD561" s="297"/>
      <c r="CE561" s="311"/>
      <c r="CF561" s="311"/>
      <c r="CG561" s="311"/>
      <c r="CH561" s="311"/>
      <c r="CI561" s="312"/>
      <c r="CJ561" s="311"/>
      <c r="CK561" s="297"/>
      <c r="CL561" s="311"/>
      <c r="CM561" s="311"/>
      <c r="CN561" s="311"/>
      <c r="CO561" s="311"/>
      <c r="CP561" s="312"/>
      <c r="CQ561" s="311"/>
      <c r="CR561" s="297"/>
      <c r="CS561" s="311"/>
      <c r="CT561" s="311"/>
      <c r="CU561" s="311"/>
      <c r="CV561" s="311"/>
      <c r="CW561" s="312"/>
      <c r="CX561" s="311"/>
      <c r="CY561" s="297"/>
      <c r="CZ561" s="311"/>
      <c r="DA561" s="311"/>
      <c r="DB561" s="311"/>
      <c r="DC561" s="311"/>
      <c r="DD561" s="312"/>
      <c r="DE561" s="311"/>
      <c r="DF561" s="297"/>
      <c r="DG561" s="311"/>
      <c r="DH561" s="311"/>
      <c r="DI561" s="311"/>
      <c r="DJ561" s="311"/>
      <c r="DK561" s="312"/>
      <c r="DL561" s="311"/>
      <c r="DM561" s="297"/>
      <c r="DN561" s="311"/>
      <c r="DO561" s="311"/>
      <c r="DP561" s="311"/>
      <c r="DQ561" s="311"/>
      <c r="DR561" s="312"/>
      <c r="DS561" s="311"/>
      <c r="DT561" s="297"/>
      <c r="DU561" s="311"/>
      <c r="DV561" s="311"/>
      <c r="DW561" s="311"/>
      <c r="DX561" s="311"/>
      <c r="DY561" s="312"/>
      <c r="DZ561" s="311"/>
      <c r="EA561" s="297"/>
      <c r="EB561" s="311"/>
      <c r="EC561" s="311"/>
      <c r="ED561" s="311"/>
      <c r="EE561" s="311"/>
      <c r="EF561" s="312"/>
      <c r="EG561" s="311"/>
      <c r="EH561" s="297"/>
      <c r="EI561" s="311"/>
      <c r="EJ561" s="311"/>
      <c r="EK561" s="311"/>
      <c r="EL561" s="311"/>
      <c r="EM561" s="312"/>
      <c r="EN561" s="311"/>
      <c r="EO561" s="297"/>
      <c r="EP561" s="311"/>
      <c r="EQ561" s="311"/>
      <c r="ER561" s="311"/>
      <c r="ES561" s="311"/>
      <c r="ET561" s="312"/>
      <c r="EU561" s="311"/>
      <c r="EV561" s="297"/>
      <c r="EW561" s="311"/>
      <c r="EX561" s="311"/>
      <c r="EY561" s="311"/>
      <c r="EZ561" s="311"/>
      <c r="FA561" s="312"/>
      <c r="FB561" s="311"/>
      <c r="FC561" s="298"/>
    </row>
    <row r="562" spans="1:159" s="205" customFormat="1" ht="39.9" customHeight="1" x14ac:dyDescent="0.25">
      <c r="A562" s="206"/>
      <c r="B562" s="196"/>
      <c r="C562" s="292"/>
      <c r="D562" s="198"/>
      <c r="E562" s="299"/>
      <c r="F562" s="200"/>
      <c r="G562" s="301"/>
      <c r="H562" s="303"/>
      <c r="I562" s="299"/>
      <c r="J562" s="299"/>
      <c r="K562" s="299"/>
      <c r="L562" s="289"/>
      <c r="M562" s="299"/>
      <c r="N562" s="289"/>
      <c r="O562" s="363" t="str">
        <f>IF(P562="","",IF(OR(I562="",J562=""),"",IF(AND(ISNUMBER(FIND("post-", I562)),J562=ProductCode!$I$12),ProductCode!$F$19,IF(AND(ISNUMBER(FIND("pre-", I562)),J562=ProductCode!$I$12),ProductCode!$F$20,IF(ISNUMBER(FIND("post-", I562)),ProductCode!$F$17,ProductCode!$F$18)))))</f>
        <v/>
      </c>
      <c r="P562" s="295" t="str">
        <f t="shared" si="22"/>
        <v/>
      </c>
      <c r="Q562" s="306"/>
      <c r="R562" s="203"/>
      <c r="S562" s="308" t="str">
        <f t="shared" si="23"/>
        <v/>
      </c>
      <c r="T562" s="311"/>
      <c r="U562" s="311"/>
      <c r="V562" s="311"/>
      <c r="W562" s="311"/>
      <c r="X562" s="312"/>
      <c r="Y562" s="311"/>
      <c r="Z562" s="297"/>
      <c r="AA562" s="311"/>
      <c r="AB562" s="311"/>
      <c r="AC562" s="311"/>
      <c r="AD562" s="311"/>
      <c r="AE562" s="312"/>
      <c r="AF562" s="311"/>
      <c r="AG562" s="297"/>
      <c r="AH562" s="311"/>
      <c r="AI562" s="311"/>
      <c r="AJ562" s="311"/>
      <c r="AK562" s="311"/>
      <c r="AL562" s="312"/>
      <c r="AM562" s="311"/>
      <c r="AN562" s="297"/>
      <c r="AO562" s="311"/>
      <c r="AP562" s="311"/>
      <c r="AQ562" s="311"/>
      <c r="AR562" s="311"/>
      <c r="AS562" s="312"/>
      <c r="AT562" s="311"/>
      <c r="AU562" s="297"/>
      <c r="AV562" s="311"/>
      <c r="AW562" s="311"/>
      <c r="AX562" s="311"/>
      <c r="AY562" s="311"/>
      <c r="AZ562" s="312"/>
      <c r="BA562" s="311"/>
      <c r="BB562" s="297"/>
      <c r="BC562" s="311"/>
      <c r="BD562" s="311"/>
      <c r="BE562" s="311"/>
      <c r="BF562" s="311"/>
      <c r="BG562" s="312"/>
      <c r="BH562" s="311"/>
      <c r="BI562" s="297"/>
      <c r="BJ562" s="311"/>
      <c r="BK562" s="311"/>
      <c r="BL562" s="311"/>
      <c r="BM562" s="311"/>
      <c r="BN562" s="312"/>
      <c r="BO562" s="311"/>
      <c r="BP562" s="297"/>
      <c r="BQ562" s="311"/>
      <c r="BR562" s="311"/>
      <c r="BS562" s="311"/>
      <c r="BT562" s="311"/>
      <c r="BU562" s="312"/>
      <c r="BV562" s="311"/>
      <c r="BW562" s="297"/>
      <c r="BX562" s="311"/>
      <c r="BY562" s="311"/>
      <c r="BZ562" s="311"/>
      <c r="CA562" s="311"/>
      <c r="CB562" s="312"/>
      <c r="CC562" s="311"/>
      <c r="CD562" s="297"/>
      <c r="CE562" s="311"/>
      <c r="CF562" s="311"/>
      <c r="CG562" s="311"/>
      <c r="CH562" s="311"/>
      <c r="CI562" s="312"/>
      <c r="CJ562" s="311"/>
      <c r="CK562" s="297"/>
      <c r="CL562" s="311"/>
      <c r="CM562" s="311"/>
      <c r="CN562" s="311"/>
      <c r="CO562" s="311"/>
      <c r="CP562" s="312"/>
      <c r="CQ562" s="311"/>
      <c r="CR562" s="297"/>
      <c r="CS562" s="311"/>
      <c r="CT562" s="311"/>
      <c r="CU562" s="311"/>
      <c r="CV562" s="311"/>
      <c r="CW562" s="312"/>
      <c r="CX562" s="311"/>
      <c r="CY562" s="297"/>
      <c r="CZ562" s="311"/>
      <c r="DA562" s="311"/>
      <c r="DB562" s="311"/>
      <c r="DC562" s="311"/>
      <c r="DD562" s="312"/>
      <c r="DE562" s="311"/>
      <c r="DF562" s="297"/>
      <c r="DG562" s="311"/>
      <c r="DH562" s="311"/>
      <c r="DI562" s="311"/>
      <c r="DJ562" s="311"/>
      <c r="DK562" s="312"/>
      <c r="DL562" s="311"/>
      <c r="DM562" s="297"/>
      <c r="DN562" s="311"/>
      <c r="DO562" s="311"/>
      <c r="DP562" s="311"/>
      <c r="DQ562" s="311"/>
      <c r="DR562" s="312"/>
      <c r="DS562" s="311"/>
      <c r="DT562" s="297"/>
      <c r="DU562" s="311"/>
      <c r="DV562" s="311"/>
      <c r="DW562" s="311"/>
      <c r="DX562" s="311"/>
      <c r="DY562" s="312"/>
      <c r="DZ562" s="311"/>
      <c r="EA562" s="297"/>
      <c r="EB562" s="311"/>
      <c r="EC562" s="311"/>
      <c r="ED562" s="311"/>
      <c r="EE562" s="311"/>
      <c r="EF562" s="312"/>
      <c r="EG562" s="311"/>
      <c r="EH562" s="297"/>
      <c r="EI562" s="311"/>
      <c r="EJ562" s="311"/>
      <c r="EK562" s="311"/>
      <c r="EL562" s="311"/>
      <c r="EM562" s="312"/>
      <c r="EN562" s="311"/>
      <c r="EO562" s="297"/>
      <c r="EP562" s="311"/>
      <c r="EQ562" s="311"/>
      <c r="ER562" s="311"/>
      <c r="ES562" s="311"/>
      <c r="ET562" s="312"/>
      <c r="EU562" s="311"/>
      <c r="EV562" s="297"/>
      <c r="EW562" s="311"/>
      <c r="EX562" s="311"/>
      <c r="EY562" s="311"/>
      <c r="EZ562" s="311"/>
      <c r="FA562" s="312"/>
      <c r="FB562" s="311"/>
      <c r="FC562" s="298"/>
    </row>
    <row r="563" spans="1:159" s="205" customFormat="1" ht="39.9" customHeight="1" x14ac:dyDescent="0.25">
      <c r="A563" s="206"/>
      <c r="B563" s="196"/>
      <c r="C563" s="292"/>
      <c r="D563" s="198"/>
      <c r="E563" s="299"/>
      <c r="F563" s="200"/>
      <c r="G563" s="301"/>
      <c r="H563" s="303"/>
      <c r="I563" s="299"/>
      <c r="J563" s="299"/>
      <c r="K563" s="299"/>
      <c r="L563" s="289"/>
      <c r="M563" s="299"/>
      <c r="N563" s="289"/>
      <c r="O563" s="363" t="str">
        <f>IF(P563="","",IF(OR(I563="",J563=""),"",IF(AND(ISNUMBER(FIND("post-", I563)),J563=ProductCode!$I$12),ProductCode!$F$19,IF(AND(ISNUMBER(FIND("pre-", I563)),J563=ProductCode!$I$12),ProductCode!$F$20,IF(ISNUMBER(FIND("post-", I563)),ProductCode!$F$17,ProductCode!$F$18)))))</f>
        <v/>
      </c>
      <c r="P563" s="295" t="str">
        <f t="shared" si="22"/>
        <v/>
      </c>
      <c r="Q563" s="306"/>
      <c r="R563" s="203"/>
      <c r="S563" s="308" t="str">
        <f t="shared" si="23"/>
        <v/>
      </c>
      <c r="T563" s="311"/>
      <c r="U563" s="311"/>
      <c r="V563" s="311"/>
      <c r="W563" s="311"/>
      <c r="X563" s="312"/>
      <c r="Y563" s="311"/>
      <c r="Z563" s="297"/>
      <c r="AA563" s="311"/>
      <c r="AB563" s="311"/>
      <c r="AC563" s="311"/>
      <c r="AD563" s="311"/>
      <c r="AE563" s="312"/>
      <c r="AF563" s="311"/>
      <c r="AG563" s="297"/>
      <c r="AH563" s="311"/>
      <c r="AI563" s="311"/>
      <c r="AJ563" s="311"/>
      <c r="AK563" s="311"/>
      <c r="AL563" s="312"/>
      <c r="AM563" s="311"/>
      <c r="AN563" s="297"/>
      <c r="AO563" s="311"/>
      <c r="AP563" s="311"/>
      <c r="AQ563" s="311"/>
      <c r="AR563" s="311"/>
      <c r="AS563" s="312"/>
      <c r="AT563" s="311"/>
      <c r="AU563" s="297"/>
      <c r="AV563" s="311"/>
      <c r="AW563" s="311"/>
      <c r="AX563" s="311"/>
      <c r="AY563" s="311"/>
      <c r="AZ563" s="312"/>
      <c r="BA563" s="311"/>
      <c r="BB563" s="297"/>
      <c r="BC563" s="311"/>
      <c r="BD563" s="311"/>
      <c r="BE563" s="311"/>
      <c r="BF563" s="311"/>
      <c r="BG563" s="312"/>
      <c r="BH563" s="311"/>
      <c r="BI563" s="297"/>
      <c r="BJ563" s="311"/>
      <c r="BK563" s="311"/>
      <c r="BL563" s="311"/>
      <c r="BM563" s="311"/>
      <c r="BN563" s="312"/>
      <c r="BO563" s="311"/>
      <c r="BP563" s="297"/>
      <c r="BQ563" s="311"/>
      <c r="BR563" s="311"/>
      <c r="BS563" s="311"/>
      <c r="BT563" s="311"/>
      <c r="BU563" s="312"/>
      <c r="BV563" s="311"/>
      <c r="BW563" s="297"/>
      <c r="BX563" s="311"/>
      <c r="BY563" s="311"/>
      <c r="BZ563" s="311"/>
      <c r="CA563" s="311"/>
      <c r="CB563" s="312"/>
      <c r="CC563" s="311"/>
      <c r="CD563" s="297"/>
      <c r="CE563" s="311"/>
      <c r="CF563" s="311"/>
      <c r="CG563" s="311"/>
      <c r="CH563" s="311"/>
      <c r="CI563" s="312"/>
      <c r="CJ563" s="311"/>
      <c r="CK563" s="297"/>
      <c r="CL563" s="311"/>
      <c r="CM563" s="311"/>
      <c r="CN563" s="311"/>
      <c r="CO563" s="311"/>
      <c r="CP563" s="312"/>
      <c r="CQ563" s="311"/>
      <c r="CR563" s="297"/>
      <c r="CS563" s="311"/>
      <c r="CT563" s="311"/>
      <c r="CU563" s="311"/>
      <c r="CV563" s="311"/>
      <c r="CW563" s="312"/>
      <c r="CX563" s="311"/>
      <c r="CY563" s="297"/>
      <c r="CZ563" s="311"/>
      <c r="DA563" s="311"/>
      <c r="DB563" s="311"/>
      <c r="DC563" s="311"/>
      <c r="DD563" s="312"/>
      <c r="DE563" s="311"/>
      <c r="DF563" s="297"/>
      <c r="DG563" s="311"/>
      <c r="DH563" s="311"/>
      <c r="DI563" s="311"/>
      <c r="DJ563" s="311"/>
      <c r="DK563" s="312"/>
      <c r="DL563" s="311"/>
      <c r="DM563" s="297"/>
      <c r="DN563" s="311"/>
      <c r="DO563" s="311"/>
      <c r="DP563" s="311"/>
      <c r="DQ563" s="311"/>
      <c r="DR563" s="312"/>
      <c r="DS563" s="311"/>
      <c r="DT563" s="297"/>
      <c r="DU563" s="311"/>
      <c r="DV563" s="311"/>
      <c r="DW563" s="311"/>
      <c r="DX563" s="311"/>
      <c r="DY563" s="312"/>
      <c r="DZ563" s="311"/>
      <c r="EA563" s="297"/>
      <c r="EB563" s="311"/>
      <c r="EC563" s="311"/>
      <c r="ED563" s="311"/>
      <c r="EE563" s="311"/>
      <c r="EF563" s="312"/>
      <c r="EG563" s="311"/>
      <c r="EH563" s="297"/>
      <c r="EI563" s="311"/>
      <c r="EJ563" s="311"/>
      <c r="EK563" s="311"/>
      <c r="EL563" s="311"/>
      <c r="EM563" s="312"/>
      <c r="EN563" s="311"/>
      <c r="EO563" s="297"/>
      <c r="EP563" s="311"/>
      <c r="EQ563" s="311"/>
      <c r="ER563" s="311"/>
      <c r="ES563" s="311"/>
      <c r="ET563" s="312"/>
      <c r="EU563" s="311"/>
      <c r="EV563" s="297"/>
      <c r="EW563" s="311"/>
      <c r="EX563" s="311"/>
      <c r="EY563" s="311"/>
      <c r="EZ563" s="311"/>
      <c r="FA563" s="312"/>
      <c r="FB563" s="311"/>
      <c r="FC563" s="298"/>
    </row>
    <row r="564" spans="1:159" s="205" customFormat="1" ht="39.9" customHeight="1" x14ac:dyDescent="0.25">
      <c r="A564" s="206"/>
      <c r="B564" s="196"/>
      <c r="C564" s="292"/>
      <c r="D564" s="198"/>
      <c r="E564" s="299"/>
      <c r="F564" s="200"/>
      <c r="G564" s="301"/>
      <c r="H564" s="303"/>
      <c r="I564" s="299"/>
      <c r="J564" s="299"/>
      <c r="K564" s="299"/>
      <c r="L564" s="289"/>
      <c r="M564" s="299"/>
      <c r="N564" s="289"/>
      <c r="O564" s="363" t="str">
        <f>IF(P564="","",IF(OR(I564="",J564=""),"",IF(AND(ISNUMBER(FIND("post-", I564)),J564=ProductCode!$I$12),ProductCode!$F$19,IF(AND(ISNUMBER(FIND("pre-", I564)),J564=ProductCode!$I$12),ProductCode!$F$20,IF(ISNUMBER(FIND("post-", I564)),ProductCode!$F$17,ProductCode!$F$18)))))</f>
        <v/>
      </c>
      <c r="P564" s="295" t="str">
        <f t="shared" si="22"/>
        <v/>
      </c>
      <c r="Q564" s="306"/>
      <c r="R564" s="203"/>
      <c r="S564" s="308" t="str">
        <f t="shared" si="23"/>
        <v/>
      </c>
      <c r="T564" s="311"/>
      <c r="U564" s="311"/>
      <c r="V564" s="311"/>
      <c r="W564" s="311"/>
      <c r="X564" s="312"/>
      <c r="Y564" s="311"/>
      <c r="Z564" s="297"/>
      <c r="AA564" s="311"/>
      <c r="AB564" s="311"/>
      <c r="AC564" s="311"/>
      <c r="AD564" s="311"/>
      <c r="AE564" s="312"/>
      <c r="AF564" s="311"/>
      <c r="AG564" s="297"/>
      <c r="AH564" s="311"/>
      <c r="AI564" s="311"/>
      <c r="AJ564" s="311"/>
      <c r="AK564" s="311"/>
      <c r="AL564" s="312"/>
      <c r="AM564" s="311"/>
      <c r="AN564" s="297"/>
      <c r="AO564" s="311"/>
      <c r="AP564" s="311"/>
      <c r="AQ564" s="311"/>
      <c r="AR564" s="311"/>
      <c r="AS564" s="312"/>
      <c r="AT564" s="311"/>
      <c r="AU564" s="297"/>
      <c r="AV564" s="311"/>
      <c r="AW564" s="311"/>
      <c r="AX564" s="311"/>
      <c r="AY564" s="311"/>
      <c r="AZ564" s="312"/>
      <c r="BA564" s="311"/>
      <c r="BB564" s="297"/>
      <c r="BC564" s="311"/>
      <c r="BD564" s="311"/>
      <c r="BE564" s="311"/>
      <c r="BF564" s="311"/>
      <c r="BG564" s="312"/>
      <c r="BH564" s="311"/>
      <c r="BI564" s="297"/>
      <c r="BJ564" s="311"/>
      <c r="BK564" s="311"/>
      <c r="BL564" s="311"/>
      <c r="BM564" s="311"/>
      <c r="BN564" s="312"/>
      <c r="BO564" s="311"/>
      <c r="BP564" s="297"/>
      <c r="BQ564" s="311"/>
      <c r="BR564" s="311"/>
      <c r="BS564" s="311"/>
      <c r="BT564" s="311"/>
      <c r="BU564" s="312"/>
      <c r="BV564" s="311"/>
      <c r="BW564" s="297"/>
      <c r="BX564" s="311"/>
      <c r="BY564" s="311"/>
      <c r="BZ564" s="311"/>
      <c r="CA564" s="311"/>
      <c r="CB564" s="312"/>
      <c r="CC564" s="311"/>
      <c r="CD564" s="297"/>
      <c r="CE564" s="311"/>
      <c r="CF564" s="311"/>
      <c r="CG564" s="311"/>
      <c r="CH564" s="311"/>
      <c r="CI564" s="312"/>
      <c r="CJ564" s="311"/>
      <c r="CK564" s="297"/>
      <c r="CL564" s="311"/>
      <c r="CM564" s="311"/>
      <c r="CN564" s="311"/>
      <c r="CO564" s="311"/>
      <c r="CP564" s="312"/>
      <c r="CQ564" s="311"/>
      <c r="CR564" s="297"/>
      <c r="CS564" s="311"/>
      <c r="CT564" s="311"/>
      <c r="CU564" s="311"/>
      <c r="CV564" s="311"/>
      <c r="CW564" s="312"/>
      <c r="CX564" s="311"/>
      <c r="CY564" s="297"/>
      <c r="CZ564" s="311"/>
      <c r="DA564" s="311"/>
      <c r="DB564" s="311"/>
      <c r="DC564" s="311"/>
      <c r="DD564" s="312"/>
      <c r="DE564" s="311"/>
      <c r="DF564" s="297"/>
      <c r="DG564" s="311"/>
      <c r="DH564" s="311"/>
      <c r="DI564" s="311"/>
      <c r="DJ564" s="311"/>
      <c r="DK564" s="312"/>
      <c r="DL564" s="311"/>
      <c r="DM564" s="297"/>
      <c r="DN564" s="311"/>
      <c r="DO564" s="311"/>
      <c r="DP564" s="311"/>
      <c r="DQ564" s="311"/>
      <c r="DR564" s="312"/>
      <c r="DS564" s="311"/>
      <c r="DT564" s="297"/>
      <c r="DU564" s="311"/>
      <c r="DV564" s="311"/>
      <c r="DW564" s="311"/>
      <c r="DX564" s="311"/>
      <c r="DY564" s="312"/>
      <c r="DZ564" s="311"/>
      <c r="EA564" s="297"/>
      <c r="EB564" s="311"/>
      <c r="EC564" s="311"/>
      <c r="ED564" s="311"/>
      <c r="EE564" s="311"/>
      <c r="EF564" s="312"/>
      <c r="EG564" s="311"/>
      <c r="EH564" s="297"/>
      <c r="EI564" s="311"/>
      <c r="EJ564" s="311"/>
      <c r="EK564" s="311"/>
      <c r="EL564" s="311"/>
      <c r="EM564" s="312"/>
      <c r="EN564" s="311"/>
      <c r="EO564" s="297"/>
      <c r="EP564" s="311"/>
      <c r="EQ564" s="311"/>
      <c r="ER564" s="311"/>
      <c r="ES564" s="311"/>
      <c r="ET564" s="312"/>
      <c r="EU564" s="311"/>
      <c r="EV564" s="297"/>
      <c r="EW564" s="311"/>
      <c r="EX564" s="311"/>
      <c r="EY564" s="311"/>
      <c r="EZ564" s="311"/>
      <c r="FA564" s="312"/>
      <c r="FB564" s="311"/>
      <c r="FC564" s="298"/>
    </row>
    <row r="565" spans="1:159" s="205" customFormat="1" ht="39.9" customHeight="1" x14ac:dyDescent="0.25">
      <c r="A565" s="206"/>
      <c r="B565" s="196"/>
      <c r="C565" s="292"/>
      <c r="D565" s="198"/>
      <c r="E565" s="299"/>
      <c r="F565" s="200"/>
      <c r="G565" s="301"/>
      <c r="H565" s="303"/>
      <c r="I565" s="299"/>
      <c r="J565" s="299"/>
      <c r="K565" s="299"/>
      <c r="L565" s="289"/>
      <c r="M565" s="299"/>
      <c r="N565" s="289"/>
      <c r="O565" s="363" t="str">
        <f>IF(P565="","",IF(OR(I565="",J565=""),"",IF(AND(ISNUMBER(FIND("post-", I565)),J565=ProductCode!$I$12),ProductCode!$F$19,IF(AND(ISNUMBER(FIND("pre-", I565)),J565=ProductCode!$I$12),ProductCode!$F$20,IF(ISNUMBER(FIND("post-", I565)),ProductCode!$F$17,ProductCode!$F$18)))))</f>
        <v/>
      </c>
      <c r="P565" s="295" t="str">
        <f t="shared" si="22"/>
        <v/>
      </c>
      <c r="Q565" s="306"/>
      <c r="R565" s="203"/>
      <c r="S565" s="308" t="str">
        <f t="shared" si="23"/>
        <v/>
      </c>
      <c r="T565" s="311"/>
      <c r="U565" s="311"/>
      <c r="V565" s="311"/>
      <c r="W565" s="311"/>
      <c r="X565" s="312"/>
      <c r="Y565" s="311"/>
      <c r="Z565" s="297"/>
      <c r="AA565" s="311"/>
      <c r="AB565" s="311"/>
      <c r="AC565" s="311"/>
      <c r="AD565" s="311"/>
      <c r="AE565" s="312"/>
      <c r="AF565" s="311"/>
      <c r="AG565" s="297"/>
      <c r="AH565" s="311"/>
      <c r="AI565" s="311"/>
      <c r="AJ565" s="311"/>
      <c r="AK565" s="311"/>
      <c r="AL565" s="312"/>
      <c r="AM565" s="311"/>
      <c r="AN565" s="297"/>
      <c r="AO565" s="311"/>
      <c r="AP565" s="311"/>
      <c r="AQ565" s="311"/>
      <c r="AR565" s="311"/>
      <c r="AS565" s="312"/>
      <c r="AT565" s="311"/>
      <c r="AU565" s="297"/>
      <c r="AV565" s="311"/>
      <c r="AW565" s="311"/>
      <c r="AX565" s="311"/>
      <c r="AY565" s="311"/>
      <c r="AZ565" s="312"/>
      <c r="BA565" s="311"/>
      <c r="BB565" s="297"/>
      <c r="BC565" s="311"/>
      <c r="BD565" s="311"/>
      <c r="BE565" s="311"/>
      <c r="BF565" s="311"/>
      <c r="BG565" s="312"/>
      <c r="BH565" s="311"/>
      <c r="BI565" s="297"/>
      <c r="BJ565" s="311"/>
      <c r="BK565" s="311"/>
      <c r="BL565" s="311"/>
      <c r="BM565" s="311"/>
      <c r="BN565" s="312"/>
      <c r="BO565" s="311"/>
      <c r="BP565" s="297"/>
      <c r="BQ565" s="311"/>
      <c r="BR565" s="311"/>
      <c r="BS565" s="311"/>
      <c r="BT565" s="311"/>
      <c r="BU565" s="312"/>
      <c r="BV565" s="311"/>
      <c r="BW565" s="297"/>
      <c r="BX565" s="311"/>
      <c r="BY565" s="311"/>
      <c r="BZ565" s="311"/>
      <c r="CA565" s="311"/>
      <c r="CB565" s="312"/>
      <c r="CC565" s="311"/>
      <c r="CD565" s="297"/>
      <c r="CE565" s="311"/>
      <c r="CF565" s="311"/>
      <c r="CG565" s="311"/>
      <c r="CH565" s="311"/>
      <c r="CI565" s="312"/>
      <c r="CJ565" s="311"/>
      <c r="CK565" s="297"/>
      <c r="CL565" s="311"/>
      <c r="CM565" s="311"/>
      <c r="CN565" s="311"/>
      <c r="CO565" s="311"/>
      <c r="CP565" s="312"/>
      <c r="CQ565" s="311"/>
      <c r="CR565" s="297"/>
      <c r="CS565" s="311"/>
      <c r="CT565" s="311"/>
      <c r="CU565" s="311"/>
      <c r="CV565" s="311"/>
      <c r="CW565" s="312"/>
      <c r="CX565" s="311"/>
      <c r="CY565" s="297"/>
      <c r="CZ565" s="311"/>
      <c r="DA565" s="311"/>
      <c r="DB565" s="311"/>
      <c r="DC565" s="311"/>
      <c r="DD565" s="312"/>
      <c r="DE565" s="311"/>
      <c r="DF565" s="297"/>
      <c r="DG565" s="311"/>
      <c r="DH565" s="311"/>
      <c r="DI565" s="311"/>
      <c r="DJ565" s="311"/>
      <c r="DK565" s="312"/>
      <c r="DL565" s="311"/>
      <c r="DM565" s="297"/>
      <c r="DN565" s="311"/>
      <c r="DO565" s="311"/>
      <c r="DP565" s="311"/>
      <c r="DQ565" s="311"/>
      <c r="DR565" s="312"/>
      <c r="DS565" s="311"/>
      <c r="DT565" s="297"/>
      <c r="DU565" s="311"/>
      <c r="DV565" s="311"/>
      <c r="DW565" s="311"/>
      <c r="DX565" s="311"/>
      <c r="DY565" s="312"/>
      <c r="DZ565" s="311"/>
      <c r="EA565" s="297"/>
      <c r="EB565" s="311"/>
      <c r="EC565" s="311"/>
      <c r="ED565" s="311"/>
      <c r="EE565" s="311"/>
      <c r="EF565" s="312"/>
      <c r="EG565" s="311"/>
      <c r="EH565" s="297"/>
      <c r="EI565" s="311"/>
      <c r="EJ565" s="311"/>
      <c r="EK565" s="311"/>
      <c r="EL565" s="311"/>
      <c r="EM565" s="312"/>
      <c r="EN565" s="311"/>
      <c r="EO565" s="297"/>
      <c r="EP565" s="311"/>
      <c r="EQ565" s="311"/>
      <c r="ER565" s="311"/>
      <c r="ES565" s="311"/>
      <c r="ET565" s="312"/>
      <c r="EU565" s="311"/>
      <c r="EV565" s="297"/>
      <c r="EW565" s="311"/>
      <c r="EX565" s="311"/>
      <c r="EY565" s="311"/>
      <c r="EZ565" s="311"/>
      <c r="FA565" s="312"/>
      <c r="FB565" s="311"/>
      <c r="FC565" s="298"/>
    </row>
    <row r="566" spans="1:159" s="205" customFormat="1" ht="39.9" customHeight="1" x14ac:dyDescent="0.25">
      <c r="A566" s="206"/>
      <c r="B566" s="196"/>
      <c r="C566" s="292"/>
      <c r="D566" s="198"/>
      <c r="E566" s="299"/>
      <c r="F566" s="200"/>
      <c r="G566" s="301"/>
      <c r="H566" s="303"/>
      <c r="I566" s="299"/>
      <c r="J566" s="299"/>
      <c r="K566" s="299"/>
      <c r="L566" s="289"/>
      <c r="M566" s="299"/>
      <c r="N566" s="289"/>
      <c r="O566" s="363" t="str">
        <f>IF(P566="","",IF(OR(I566="",J566=""),"",IF(AND(ISNUMBER(FIND("post-", I566)),J566=ProductCode!$I$12),ProductCode!$F$19,IF(AND(ISNUMBER(FIND("pre-", I566)),J566=ProductCode!$I$12),ProductCode!$F$20,IF(ISNUMBER(FIND("post-", I566)),ProductCode!$F$17,ProductCode!$F$18)))))</f>
        <v/>
      </c>
      <c r="P566" s="295" t="str">
        <f t="shared" si="22"/>
        <v/>
      </c>
      <c r="Q566" s="306"/>
      <c r="R566" s="203"/>
      <c r="S566" s="308" t="str">
        <f t="shared" si="23"/>
        <v/>
      </c>
      <c r="T566" s="311"/>
      <c r="U566" s="311"/>
      <c r="V566" s="311"/>
      <c r="W566" s="311"/>
      <c r="X566" s="312"/>
      <c r="Y566" s="311"/>
      <c r="Z566" s="297"/>
      <c r="AA566" s="311"/>
      <c r="AB566" s="311"/>
      <c r="AC566" s="311"/>
      <c r="AD566" s="311"/>
      <c r="AE566" s="312"/>
      <c r="AF566" s="311"/>
      <c r="AG566" s="297"/>
      <c r="AH566" s="311"/>
      <c r="AI566" s="311"/>
      <c r="AJ566" s="311"/>
      <c r="AK566" s="311"/>
      <c r="AL566" s="312"/>
      <c r="AM566" s="311"/>
      <c r="AN566" s="297"/>
      <c r="AO566" s="311"/>
      <c r="AP566" s="311"/>
      <c r="AQ566" s="311"/>
      <c r="AR566" s="311"/>
      <c r="AS566" s="312"/>
      <c r="AT566" s="311"/>
      <c r="AU566" s="297"/>
      <c r="AV566" s="311"/>
      <c r="AW566" s="311"/>
      <c r="AX566" s="311"/>
      <c r="AY566" s="311"/>
      <c r="AZ566" s="312"/>
      <c r="BA566" s="311"/>
      <c r="BB566" s="297"/>
      <c r="BC566" s="311"/>
      <c r="BD566" s="311"/>
      <c r="BE566" s="311"/>
      <c r="BF566" s="311"/>
      <c r="BG566" s="312"/>
      <c r="BH566" s="311"/>
      <c r="BI566" s="297"/>
      <c r="BJ566" s="311"/>
      <c r="BK566" s="311"/>
      <c r="BL566" s="311"/>
      <c r="BM566" s="311"/>
      <c r="BN566" s="312"/>
      <c r="BO566" s="311"/>
      <c r="BP566" s="297"/>
      <c r="BQ566" s="311"/>
      <c r="BR566" s="311"/>
      <c r="BS566" s="311"/>
      <c r="BT566" s="311"/>
      <c r="BU566" s="312"/>
      <c r="BV566" s="311"/>
      <c r="BW566" s="297"/>
      <c r="BX566" s="311"/>
      <c r="BY566" s="311"/>
      <c r="BZ566" s="311"/>
      <c r="CA566" s="311"/>
      <c r="CB566" s="312"/>
      <c r="CC566" s="311"/>
      <c r="CD566" s="297"/>
      <c r="CE566" s="311"/>
      <c r="CF566" s="311"/>
      <c r="CG566" s="311"/>
      <c r="CH566" s="311"/>
      <c r="CI566" s="312"/>
      <c r="CJ566" s="311"/>
      <c r="CK566" s="297"/>
      <c r="CL566" s="311"/>
      <c r="CM566" s="311"/>
      <c r="CN566" s="311"/>
      <c r="CO566" s="311"/>
      <c r="CP566" s="312"/>
      <c r="CQ566" s="311"/>
      <c r="CR566" s="297"/>
      <c r="CS566" s="311"/>
      <c r="CT566" s="311"/>
      <c r="CU566" s="311"/>
      <c r="CV566" s="311"/>
      <c r="CW566" s="312"/>
      <c r="CX566" s="311"/>
      <c r="CY566" s="297"/>
      <c r="CZ566" s="311"/>
      <c r="DA566" s="311"/>
      <c r="DB566" s="311"/>
      <c r="DC566" s="311"/>
      <c r="DD566" s="312"/>
      <c r="DE566" s="311"/>
      <c r="DF566" s="297"/>
      <c r="DG566" s="311"/>
      <c r="DH566" s="311"/>
      <c r="DI566" s="311"/>
      <c r="DJ566" s="311"/>
      <c r="DK566" s="312"/>
      <c r="DL566" s="311"/>
      <c r="DM566" s="297"/>
      <c r="DN566" s="311"/>
      <c r="DO566" s="311"/>
      <c r="DP566" s="311"/>
      <c r="DQ566" s="311"/>
      <c r="DR566" s="312"/>
      <c r="DS566" s="311"/>
      <c r="DT566" s="297"/>
      <c r="DU566" s="311"/>
      <c r="DV566" s="311"/>
      <c r="DW566" s="311"/>
      <c r="DX566" s="311"/>
      <c r="DY566" s="312"/>
      <c r="DZ566" s="311"/>
      <c r="EA566" s="297"/>
      <c r="EB566" s="311"/>
      <c r="EC566" s="311"/>
      <c r="ED566" s="311"/>
      <c r="EE566" s="311"/>
      <c r="EF566" s="312"/>
      <c r="EG566" s="311"/>
      <c r="EH566" s="297"/>
      <c r="EI566" s="311"/>
      <c r="EJ566" s="311"/>
      <c r="EK566" s="311"/>
      <c r="EL566" s="311"/>
      <c r="EM566" s="312"/>
      <c r="EN566" s="311"/>
      <c r="EO566" s="297"/>
      <c r="EP566" s="311"/>
      <c r="EQ566" s="311"/>
      <c r="ER566" s="311"/>
      <c r="ES566" s="311"/>
      <c r="ET566" s="312"/>
      <c r="EU566" s="311"/>
      <c r="EV566" s="297"/>
      <c r="EW566" s="311"/>
      <c r="EX566" s="311"/>
      <c r="EY566" s="311"/>
      <c r="EZ566" s="311"/>
      <c r="FA566" s="312"/>
      <c r="FB566" s="311"/>
      <c r="FC566" s="298"/>
    </row>
    <row r="567" spans="1:159" s="205" customFormat="1" ht="39.9" customHeight="1" x14ac:dyDescent="0.25">
      <c r="A567" s="206"/>
      <c r="B567" s="196"/>
      <c r="C567" s="292"/>
      <c r="D567" s="198"/>
      <c r="E567" s="299"/>
      <c r="F567" s="200"/>
      <c r="G567" s="301"/>
      <c r="H567" s="303"/>
      <c r="I567" s="299"/>
      <c r="J567" s="299"/>
      <c r="K567" s="299"/>
      <c r="L567" s="289"/>
      <c r="M567" s="299"/>
      <c r="N567" s="289"/>
      <c r="O567" s="363" t="str">
        <f>IF(P567="","",IF(OR(I567="",J567=""),"",IF(AND(ISNUMBER(FIND("post-", I567)),J567=ProductCode!$I$12),ProductCode!$F$19,IF(AND(ISNUMBER(FIND("pre-", I567)),J567=ProductCode!$I$12),ProductCode!$F$20,IF(ISNUMBER(FIND("post-", I567)),ProductCode!$F$17,ProductCode!$F$18)))))</f>
        <v/>
      </c>
      <c r="P567" s="295" t="str">
        <f t="shared" si="22"/>
        <v/>
      </c>
      <c r="Q567" s="306"/>
      <c r="R567" s="203"/>
      <c r="S567" s="308" t="str">
        <f t="shared" si="23"/>
        <v/>
      </c>
      <c r="T567" s="311"/>
      <c r="U567" s="311"/>
      <c r="V567" s="311"/>
      <c r="W567" s="311"/>
      <c r="X567" s="312"/>
      <c r="Y567" s="311"/>
      <c r="Z567" s="297"/>
      <c r="AA567" s="311"/>
      <c r="AB567" s="311"/>
      <c r="AC567" s="311"/>
      <c r="AD567" s="311"/>
      <c r="AE567" s="312"/>
      <c r="AF567" s="311"/>
      <c r="AG567" s="297"/>
      <c r="AH567" s="311"/>
      <c r="AI567" s="311"/>
      <c r="AJ567" s="311"/>
      <c r="AK567" s="311"/>
      <c r="AL567" s="312"/>
      <c r="AM567" s="311"/>
      <c r="AN567" s="297"/>
      <c r="AO567" s="311"/>
      <c r="AP567" s="311"/>
      <c r="AQ567" s="311"/>
      <c r="AR567" s="311"/>
      <c r="AS567" s="312"/>
      <c r="AT567" s="311"/>
      <c r="AU567" s="297"/>
      <c r="AV567" s="311"/>
      <c r="AW567" s="311"/>
      <c r="AX567" s="311"/>
      <c r="AY567" s="311"/>
      <c r="AZ567" s="312"/>
      <c r="BA567" s="311"/>
      <c r="BB567" s="297"/>
      <c r="BC567" s="311"/>
      <c r="BD567" s="311"/>
      <c r="BE567" s="311"/>
      <c r="BF567" s="311"/>
      <c r="BG567" s="312"/>
      <c r="BH567" s="311"/>
      <c r="BI567" s="297"/>
      <c r="BJ567" s="311"/>
      <c r="BK567" s="311"/>
      <c r="BL567" s="311"/>
      <c r="BM567" s="311"/>
      <c r="BN567" s="312"/>
      <c r="BO567" s="311"/>
      <c r="BP567" s="297"/>
      <c r="BQ567" s="311"/>
      <c r="BR567" s="311"/>
      <c r="BS567" s="311"/>
      <c r="BT567" s="311"/>
      <c r="BU567" s="312"/>
      <c r="BV567" s="311"/>
      <c r="BW567" s="297"/>
      <c r="BX567" s="311"/>
      <c r="BY567" s="311"/>
      <c r="BZ567" s="311"/>
      <c r="CA567" s="311"/>
      <c r="CB567" s="312"/>
      <c r="CC567" s="311"/>
      <c r="CD567" s="297"/>
      <c r="CE567" s="311"/>
      <c r="CF567" s="311"/>
      <c r="CG567" s="311"/>
      <c r="CH567" s="311"/>
      <c r="CI567" s="312"/>
      <c r="CJ567" s="311"/>
      <c r="CK567" s="297"/>
      <c r="CL567" s="311"/>
      <c r="CM567" s="311"/>
      <c r="CN567" s="311"/>
      <c r="CO567" s="311"/>
      <c r="CP567" s="312"/>
      <c r="CQ567" s="311"/>
      <c r="CR567" s="297"/>
      <c r="CS567" s="311"/>
      <c r="CT567" s="311"/>
      <c r="CU567" s="311"/>
      <c r="CV567" s="311"/>
      <c r="CW567" s="312"/>
      <c r="CX567" s="311"/>
      <c r="CY567" s="297"/>
      <c r="CZ567" s="311"/>
      <c r="DA567" s="311"/>
      <c r="DB567" s="311"/>
      <c r="DC567" s="311"/>
      <c r="DD567" s="312"/>
      <c r="DE567" s="311"/>
      <c r="DF567" s="297"/>
      <c r="DG567" s="311"/>
      <c r="DH567" s="311"/>
      <c r="DI567" s="311"/>
      <c r="DJ567" s="311"/>
      <c r="DK567" s="312"/>
      <c r="DL567" s="311"/>
      <c r="DM567" s="297"/>
      <c r="DN567" s="311"/>
      <c r="DO567" s="311"/>
      <c r="DP567" s="311"/>
      <c r="DQ567" s="311"/>
      <c r="DR567" s="312"/>
      <c r="DS567" s="311"/>
      <c r="DT567" s="297"/>
      <c r="DU567" s="311"/>
      <c r="DV567" s="311"/>
      <c r="DW567" s="311"/>
      <c r="DX567" s="311"/>
      <c r="DY567" s="312"/>
      <c r="DZ567" s="311"/>
      <c r="EA567" s="297"/>
      <c r="EB567" s="311"/>
      <c r="EC567" s="311"/>
      <c r="ED567" s="311"/>
      <c r="EE567" s="311"/>
      <c r="EF567" s="312"/>
      <c r="EG567" s="311"/>
      <c r="EH567" s="297"/>
      <c r="EI567" s="311"/>
      <c r="EJ567" s="311"/>
      <c r="EK567" s="311"/>
      <c r="EL567" s="311"/>
      <c r="EM567" s="312"/>
      <c r="EN567" s="311"/>
      <c r="EO567" s="297"/>
      <c r="EP567" s="311"/>
      <c r="EQ567" s="311"/>
      <c r="ER567" s="311"/>
      <c r="ES567" s="311"/>
      <c r="ET567" s="312"/>
      <c r="EU567" s="311"/>
      <c r="EV567" s="297"/>
      <c r="EW567" s="311"/>
      <c r="EX567" s="311"/>
      <c r="EY567" s="311"/>
      <c r="EZ567" s="311"/>
      <c r="FA567" s="312"/>
      <c r="FB567" s="311"/>
      <c r="FC567" s="298"/>
    </row>
    <row r="568" spans="1:159" s="205" customFormat="1" ht="39.9" customHeight="1" x14ac:dyDescent="0.25">
      <c r="A568" s="206"/>
      <c r="B568" s="196"/>
      <c r="C568" s="292"/>
      <c r="D568" s="198"/>
      <c r="E568" s="299"/>
      <c r="F568" s="200"/>
      <c r="G568" s="301"/>
      <c r="H568" s="303"/>
      <c r="I568" s="299"/>
      <c r="J568" s="299"/>
      <c r="K568" s="299"/>
      <c r="L568" s="289"/>
      <c r="M568" s="299"/>
      <c r="N568" s="289"/>
      <c r="O568" s="363" t="str">
        <f>IF(P568="","",IF(OR(I568="",J568=""),"",IF(AND(ISNUMBER(FIND("post-", I568)),J568=ProductCode!$I$12),ProductCode!$F$19,IF(AND(ISNUMBER(FIND("pre-", I568)),J568=ProductCode!$I$12),ProductCode!$F$20,IF(ISNUMBER(FIND("post-", I568)),ProductCode!$F$17,ProductCode!$F$18)))))</f>
        <v/>
      </c>
      <c r="P568" s="295" t="str">
        <f t="shared" si="22"/>
        <v/>
      </c>
      <c r="Q568" s="306"/>
      <c r="R568" s="203"/>
      <c r="S568" s="308" t="str">
        <f t="shared" si="23"/>
        <v/>
      </c>
      <c r="T568" s="311"/>
      <c r="U568" s="311"/>
      <c r="V568" s="311"/>
      <c r="W568" s="311"/>
      <c r="X568" s="312"/>
      <c r="Y568" s="311"/>
      <c r="Z568" s="297"/>
      <c r="AA568" s="311"/>
      <c r="AB568" s="311"/>
      <c r="AC568" s="311"/>
      <c r="AD568" s="311"/>
      <c r="AE568" s="312"/>
      <c r="AF568" s="311"/>
      <c r="AG568" s="297"/>
      <c r="AH568" s="311"/>
      <c r="AI568" s="311"/>
      <c r="AJ568" s="311"/>
      <c r="AK568" s="311"/>
      <c r="AL568" s="312"/>
      <c r="AM568" s="311"/>
      <c r="AN568" s="297"/>
      <c r="AO568" s="311"/>
      <c r="AP568" s="311"/>
      <c r="AQ568" s="311"/>
      <c r="AR568" s="311"/>
      <c r="AS568" s="312"/>
      <c r="AT568" s="311"/>
      <c r="AU568" s="297"/>
      <c r="AV568" s="311"/>
      <c r="AW568" s="311"/>
      <c r="AX568" s="311"/>
      <c r="AY568" s="311"/>
      <c r="AZ568" s="312"/>
      <c r="BA568" s="311"/>
      <c r="BB568" s="297"/>
      <c r="BC568" s="311"/>
      <c r="BD568" s="311"/>
      <c r="BE568" s="311"/>
      <c r="BF568" s="311"/>
      <c r="BG568" s="312"/>
      <c r="BH568" s="311"/>
      <c r="BI568" s="297"/>
      <c r="BJ568" s="311"/>
      <c r="BK568" s="311"/>
      <c r="BL568" s="311"/>
      <c r="BM568" s="311"/>
      <c r="BN568" s="312"/>
      <c r="BO568" s="311"/>
      <c r="BP568" s="297"/>
      <c r="BQ568" s="311"/>
      <c r="BR568" s="311"/>
      <c r="BS568" s="311"/>
      <c r="BT568" s="311"/>
      <c r="BU568" s="312"/>
      <c r="BV568" s="311"/>
      <c r="BW568" s="297"/>
      <c r="BX568" s="311"/>
      <c r="BY568" s="311"/>
      <c r="BZ568" s="311"/>
      <c r="CA568" s="311"/>
      <c r="CB568" s="312"/>
      <c r="CC568" s="311"/>
      <c r="CD568" s="297"/>
      <c r="CE568" s="311"/>
      <c r="CF568" s="311"/>
      <c r="CG568" s="311"/>
      <c r="CH568" s="311"/>
      <c r="CI568" s="312"/>
      <c r="CJ568" s="311"/>
      <c r="CK568" s="297"/>
      <c r="CL568" s="311"/>
      <c r="CM568" s="311"/>
      <c r="CN568" s="311"/>
      <c r="CO568" s="311"/>
      <c r="CP568" s="312"/>
      <c r="CQ568" s="311"/>
      <c r="CR568" s="297"/>
      <c r="CS568" s="311"/>
      <c r="CT568" s="311"/>
      <c r="CU568" s="311"/>
      <c r="CV568" s="311"/>
      <c r="CW568" s="312"/>
      <c r="CX568" s="311"/>
      <c r="CY568" s="297"/>
      <c r="CZ568" s="311"/>
      <c r="DA568" s="311"/>
      <c r="DB568" s="311"/>
      <c r="DC568" s="311"/>
      <c r="DD568" s="312"/>
      <c r="DE568" s="311"/>
      <c r="DF568" s="297"/>
      <c r="DG568" s="311"/>
      <c r="DH568" s="311"/>
      <c r="DI568" s="311"/>
      <c r="DJ568" s="311"/>
      <c r="DK568" s="312"/>
      <c r="DL568" s="311"/>
      <c r="DM568" s="297"/>
      <c r="DN568" s="311"/>
      <c r="DO568" s="311"/>
      <c r="DP568" s="311"/>
      <c r="DQ568" s="311"/>
      <c r="DR568" s="312"/>
      <c r="DS568" s="311"/>
      <c r="DT568" s="297"/>
      <c r="DU568" s="311"/>
      <c r="DV568" s="311"/>
      <c r="DW568" s="311"/>
      <c r="DX568" s="311"/>
      <c r="DY568" s="312"/>
      <c r="DZ568" s="311"/>
      <c r="EA568" s="297"/>
      <c r="EB568" s="311"/>
      <c r="EC568" s="311"/>
      <c r="ED568" s="311"/>
      <c r="EE568" s="311"/>
      <c r="EF568" s="312"/>
      <c r="EG568" s="311"/>
      <c r="EH568" s="297"/>
      <c r="EI568" s="311"/>
      <c r="EJ568" s="311"/>
      <c r="EK568" s="311"/>
      <c r="EL568" s="311"/>
      <c r="EM568" s="312"/>
      <c r="EN568" s="311"/>
      <c r="EO568" s="297"/>
      <c r="EP568" s="311"/>
      <c r="EQ568" s="311"/>
      <c r="ER568" s="311"/>
      <c r="ES568" s="311"/>
      <c r="ET568" s="312"/>
      <c r="EU568" s="311"/>
      <c r="EV568" s="297"/>
      <c r="EW568" s="311"/>
      <c r="EX568" s="311"/>
      <c r="EY568" s="311"/>
      <c r="EZ568" s="311"/>
      <c r="FA568" s="312"/>
      <c r="FB568" s="311"/>
      <c r="FC568" s="298"/>
    </row>
    <row r="569" spans="1:159" s="205" customFormat="1" ht="39.9" customHeight="1" x14ac:dyDescent="0.25">
      <c r="A569" s="206"/>
      <c r="B569" s="196"/>
      <c r="C569" s="292"/>
      <c r="D569" s="198"/>
      <c r="E569" s="299"/>
      <c r="F569" s="200"/>
      <c r="G569" s="301"/>
      <c r="H569" s="303"/>
      <c r="I569" s="299"/>
      <c r="J569" s="299"/>
      <c r="K569" s="299"/>
      <c r="L569" s="289"/>
      <c r="M569" s="299"/>
      <c r="N569" s="289"/>
      <c r="O569" s="363" t="str">
        <f>IF(P569="","",IF(OR(I569="",J569=""),"",IF(AND(ISNUMBER(FIND("post-", I569)),J569=ProductCode!$I$12),ProductCode!$F$19,IF(AND(ISNUMBER(FIND("pre-", I569)),J569=ProductCode!$I$12),ProductCode!$F$20,IF(ISNUMBER(FIND("post-", I569)),ProductCode!$F$17,ProductCode!$F$18)))))</f>
        <v/>
      </c>
      <c r="P569" s="295" t="str">
        <f t="shared" si="22"/>
        <v/>
      </c>
      <c r="Q569" s="306"/>
      <c r="R569" s="203"/>
      <c r="S569" s="308" t="str">
        <f t="shared" si="23"/>
        <v/>
      </c>
      <c r="T569" s="311"/>
      <c r="U569" s="311"/>
      <c r="V569" s="311"/>
      <c r="W569" s="311"/>
      <c r="X569" s="312"/>
      <c r="Y569" s="311"/>
      <c r="Z569" s="297"/>
      <c r="AA569" s="311"/>
      <c r="AB569" s="311"/>
      <c r="AC569" s="311"/>
      <c r="AD569" s="311"/>
      <c r="AE569" s="312"/>
      <c r="AF569" s="311"/>
      <c r="AG569" s="297"/>
      <c r="AH569" s="311"/>
      <c r="AI569" s="311"/>
      <c r="AJ569" s="311"/>
      <c r="AK569" s="311"/>
      <c r="AL569" s="312"/>
      <c r="AM569" s="311"/>
      <c r="AN569" s="297"/>
      <c r="AO569" s="311"/>
      <c r="AP569" s="311"/>
      <c r="AQ569" s="311"/>
      <c r="AR569" s="311"/>
      <c r="AS569" s="312"/>
      <c r="AT569" s="311"/>
      <c r="AU569" s="297"/>
      <c r="AV569" s="311"/>
      <c r="AW569" s="311"/>
      <c r="AX569" s="311"/>
      <c r="AY569" s="311"/>
      <c r="AZ569" s="312"/>
      <c r="BA569" s="311"/>
      <c r="BB569" s="297"/>
      <c r="BC569" s="311"/>
      <c r="BD569" s="311"/>
      <c r="BE569" s="311"/>
      <c r="BF569" s="311"/>
      <c r="BG569" s="312"/>
      <c r="BH569" s="311"/>
      <c r="BI569" s="297"/>
      <c r="BJ569" s="311"/>
      <c r="BK569" s="311"/>
      <c r="BL569" s="311"/>
      <c r="BM569" s="311"/>
      <c r="BN569" s="312"/>
      <c r="BO569" s="311"/>
      <c r="BP569" s="297"/>
      <c r="BQ569" s="311"/>
      <c r="BR569" s="311"/>
      <c r="BS569" s="311"/>
      <c r="BT569" s="311"/>
      <c r="BU569" s="312"/>
      <c r="BV569" s="311"/>
      <c r="BW569" s="297"/>
      <c r="BX569" s="311"/>
      <c r="BY569" s="311"/>
      <c r="BZ569" s="311"/>
      <c r="CA569" s="311"/>
      <c r="CB569" s="312"/>
      <c r="CC569" s="311"/>
      <c r="CD569" s="297"/>
      <c r="CE569" s="311"/>
      <c r="CF569" s="311"/>
      <c r="CG569" s="311"/>
      <c r="CH569" s="311"/>
      <c r="CI569" s="312"/>
      <c r="CJ569" s="311"/>
      <c r="CK569" s="297"/>
      <c r="CL569" s="311"/>
      <c r="CM569" s="311"/>
      <c r="CN569" s="311"/>
      <c r="CO569" s="311"/>
      <c r="CP569" s="312"/>
      <c r="CQ569" s="311"/>
      <c r="CR569" s="297"/>
      <c r="CS569" s="311"/>
      <c r="CT569" s="311"/>
      <c r="CU569" s="311"/>
      <c r="CV569" s="311"/>
      <c r="CW569" s="312"/>
      <c r="CX569" s="311"/>
      <c r="CY569" s="297"/>
      <c r="CZ569" s="311"/>
      <c r="DA569" s="311"/>
      <c r="DB569" s="311"/>
      <c r="DC569" s="311"/>
      <c r="DD569" s="312"/>
      <c r="DE569" s="311"/>
      <c r="DF569" s="297"/>
      <c r="DG569" s="311"/>
      <c r="DH569" s="311"/>
      <c r="DI569" s="311"/>
      <c r="DJ569" s="311"/>
      <c r="DK569" s="312"/>
      <c r="DL569" s="311"/>
      <c r="DM569" s="297"/>
      <c r="DN569" s="311"/>
      <c r="DO569" s="311"/>
      <c r="DP569" s="311"/>
      <c r="DQ569" s="311"/>
      <c r="DR569" s="312"/>
      <c r="DS569" s="311"/>
      <c r="DT569" s="297"/>
      <c r="DU569" s="311"/>
      <c r="DV569" s="311"/>
      <c r="DW569" s="311"/>
      <c r="DX569" s="311"/>
      <c r="DY569" s="312"/>
      <c r="DZ569" s="311"/>
      <c r="EA569" s="297"/>
      <c r="EB569" s="311"/>
      <c r="EC569" s="311"/>
      <c r="ED569" s="311"/>
      <c r="EE569" s="311"/>
      <c r="EF569" s="312"/>
      <c r="EG569" s="311"/>
      <c r="EH569" s="297"/>
      <c r="EI569" s="311"/>
      <c r="EJ569" s="311"/>
      <c r="EK569" s="311"/>
      <c r="EL569" s="311"/>
      <c r="EM569" s="312"/>
      <c r="EN569" s="311"/>
      <c r="EO569" s="297"/>
      <c r="EP569" s="311"/>
      <c r="EQ569" s="311"/>
      <c r="ER569" s="311"/>
      <c r="ES569" s="311"/>
      <c r="ET569" s="312"/>
      <c r="EU569" s="311"/>
      <c r="EV569" s="297"/>
      <c r="EW569" s="311"/>
      <c r="EX569" s="311"/>
      <c r="EY569" s="311"/>
      <c r="EZ569" s="311"/>
      <c r="FA569" s="312"/>
      <c r="FB569" s="311"/>
      <c r="FC569" s="298"/>
    </row>
    <row r="570" spans="1:159" s="205" customFormat="1" ht="39.9" customHeight="1" x14ac:dyDescent="0.25">
      <c r="A570" s="206"/>
      <c r="B570" s="196"/>
      <c r="C570" s="292"/>
      <c r="D570" s="198"/>
      <c r="E570" s="299"/>
      <c r="F570" s="200"/>
      <c r="G570" s="301"/>
      <c r="H570" s="303"/>
      <c r="I570" s="299"/>
      <c r="J570" s="299"/>
      <c r="K570" s="299"/>
      <c r="L570" s="289"/>
      <c r="M570" s="299"/>
      <c r="N570" s="289"/>
      <c r="O570" s="363" t="str">
        <f>IF(P570="","",IF(OR(I570="",J570=""),"",IF(AND(ISNUMBER(FIND("post-", I570)),J570=ProductCode!$I$12),ProductCode!$F$19,IF(AND(ISNUMBER(FIND("pre-", I570)),J570=ProductCode!$I$12),ProductCode!$F$20,IF(ISNUMBER(FIND("post-", I570)),ProductCode!$F$17,ProductCode!$F$18)))))</f>
        <v/>
      </c>
      <c r="P570" s="295" t="str">
        <f t="shared" si="22"/>
        <v/>
      </c>
      <c r="Q570" s="306"/>
      <c r="R570" s="203"/>
      <c r="S570" s="308" t="str">
        <f t="shared" si="23"/>
        <v/>
      </c>
      <c r="T570" s="311"/>
      <c r="U570" s="311"/>
      <c r="V570" s="311"/>
      <c r="W570" s="311"/>
      <c r="X570" s="312"/>
      <c r="Y570" s="311"/>
      <c r="Z570" s="297"/>
      <c r="AA570" s="311"/>
      <c r="AB570" s="311"/>
      <c r="AC570" s="311"/>
      <c r="AD570" s="311"/>
      <c r="AE570" s="312"/>
      <c r="AF570" s="311"/>
      <c r="AG570" s="297"/>
      <c r="AH570" s="311"/>
      <c r="AI570" s="311"/>
      <c r="AJ570" s="311"/>
      <c r="AK570" s="311"/>
      <c r="AL570" s="312"/>
      <c r="AM570" s="311"/>
      <c r="AN570" s="297"/>
      <c r="AO570" s="311"/>
      <c r="AP570" s="311"/>
      <c r="AQ570" s="311"/>
      <c r="AR570" s="311"/>
      <c r="AS570" s="312"/>
      <c r="AT570" s="311"/>
      <c r="AU570" s="297"/>
      <c r="AV570" s="311"/>
      <c r="AW570" s="311"/>
      <c r="AX570" s="311"/>
      <c r="AY570" s="311"/>
      <c r="AZ570" s="312"/>
      <c r="BA570" s="311"/>
      <c r="BB570" s="297"/>
      <c r="BC570" s="311"/>
      <c r="BD570" s="311"/>
      <c r="BE570" s="311"/>
      <c r="BF570" s="311"/>
      <c r="BG570" s="312"/>
      <c r="BH570" s="311"/>
      <c r="BI570" s="297"/>
      <c r="BJ570" s="311"/>
      <c r="BK570" s="311"/>
      <c r="BL570" s="311"/>
      <c r="BM570" s="311"/>
      <c r="BN570" s="312"/>
      <c r="BO570" s="311"/>
      <c r="BP570" s="297"/>
      <c r="BQ570" s="311"/>
      <c r="BR570" s="311"/>
      <c r="BS570" s="311"/>
      <c r="BT570" s="311"/>
      <c r="BU570" s="312"/>
      <c r="BV570" s="311"/>
      <c r="BW570" s="297"/>
      <c r="BX570" s="311"/>
      <c r="BY570" s="311"/>
      <c r="BZ570" s="311"/>
      <c r="CA570" s="311"/>
      <c r="CB570" s="312"/>
      <c r="CC570" s="311"/>
      <c r="CD570" s="297"/>
      <c r="CE570" s="311"/>
      <c r="CF570" s="311"/>
      <c r="CG570" s="311"/>
      <c r="CH570" s="311"/>
      <c r="CI570" s="312"/>
      <c r="CJ570" s="311"/>
      <c r="CK570" s="297"/>
      <c r="CL570" s="311"/>
      <c r="CM570" s="311"/>
      <c r="CN570" s="311"/>
      <c r="CO570" s="311"/>
      <c r="CP570" s="312"/>
      <c r="CQ570" s="311"/>
      <c r="CR570" s="297"/>
      <c r="CS570" s="311"/>
      <c r="CT570" s="311"/>
      <c r="CU570" s="311"/>
      <c r="CV570" s="311"/>
      <c r="CW570" s="312"/>
      <c r="CX570" s="311"/>
      <c r="CY570" s="297"/>
      <c r="CZ570" s="311"/>
      <c r="DA570" s="311"/>
      <c r="DB570" s="311"/>
      <c r="DC570" s="311"/>
      <c r="DD570" s="312"/>
      <c r="DE570" s="311"/>
      <c r="DF570" s="297"/>
      <c r="DG570" s="311"/>
      <c r="DH570" s="311"/>
      <c r="DI570" s="311"/>
      <c r="DJ570" s="311"/>
      <c r="DK570" s="312"/>
      <c r="DL570" s="311"/>
      <c r="DM570" s="297"/>
      <c r="DN570" s="311"/>
      <c r="DO570" s="311"/>
      <c r="DP570" s="311"/>
      <c r="DQ570" s="311"/>
      <c r="DR570" s="312"/>
      <c r="DS570" s="311"/>
      <c r="DT570" s="297"/>
      <c r="DU570" s="311"/>
      <c r="DV570" s="311"/>
      <c r="DW570" s="311"/>
      <c r="DX570" s="311"/>
      <c r="DY570" s="312"/>
      <c r="DZ570" s="311"/>
      <c r="EA570" s="297"/>
      <c r="EB570" s="311"/>
      <c r="EC570" s="311"/>
      <c r="ED570" s="311"/>
      <c r="EE570" s="311"/>
      <c r="EF570" s="312"/>
      <c r="EG570" s="311"/>
      <c r="EH570" s="297"/>
      <c r="EI570" s="311"/>
      <c r="EJ570" s="311"/>
      <c r="EK570" s="311"/>
      <c r="EL570" s="311"/>
      <c r="EM570" s="312"/>
      <c r="EN570" s="311"/>
      <c r="EO570" s="297"/>
      <c r="EP570" s="311"/>
      <c r="EQ570" s="311"/>
      <c r="ER570" s="311"/>
      <c r="ES570" s="311"/>
      <c r="ET570" s="312"/>
      <c r="EU570" s="311"/>
      <c r="EV570" s="297"/>
      <c r="EW570" s="311"/>
      <c r="EX570" s="311"/>
      <c r="EY570" s="311"/>
      <c r="EZ570" s="311"/>
      <c r="FA570" s="312"/>
      <c r="FB570" s="311"/>
      <c r="FC570" s="298"/>
    </row>
    <row r="571" spans="1:159" s="205" customFormat="1" ht="39.9" customHeight="1" x14ac:dyDescent="0.25">
      <c r="A571" s="206"/>
      <c r="B571" s="196"/>
      <c r="C571" s="292"/>
      <c r="D571" s="198"/>
      <c r="E571" s="299"/>
      <c r="F571" s="200"/>
      <c r="G571" s="301"/>
      <c r="H571" s="303"/>
      <c r="I571" s="299"/>
      <c r="J571" s="299"/>
      <c r="K571" s="299"/>
      <c r="L571" s="289"/>
      <c r="M571" s="299"/>
      <c r="N571" s="289"/>
      <c r="O571" s="363" t="str">
        <f>IF(P571="","",IF(OR(I571="",J571=""),"",IF(AND(ISNUMBER(FIND("post-", I571)),J571=ProductCode!$I$12),ProductCode!$F$19,IF(AND(ISNUMBER(FIND("pre-", I571)),J571=ProductCode!$I$12),ProductCode!$F$20,IF(ISNUMBER(FIND("post-", I571)),ProductCode!$F$17,ProductCode!$F$18)))))</f>
        <v/>
      </c>
      <c r="P571" s="295" t="str">
        <f t="shared" si="22"/>
        <v/>
      </c>
      <c r="Q571" s="306"/>
      <c r="R571" s="203"/>
      <c r="S571" s="308" t="str">
        <f t="shared" si="23"/>
        <v/>
      </c>
      <c r="T571" s="311"/>
      <c r="U571" s="311"/>
      <c r="V571" s="311"/>
      <c r="W571" s="311"/>
      <c r="X571" s="312"/>
      <c r="Y571" s="311"/>
      <c r="Z571" s="297"/>
      <c r="AA571" s="311"/>
      <c r="AB571" s="311"/>
      <c r="AC571" s="311"/>
      <c r="AD571" s="311"/>
      <c r="AE571" s="312"/>
      <c r="AF571" s="311"/>
      <c r="AG571" s="297"/>
      <c r="AH571" s="311"/>
      <c r="AI571" s="311"/>
      <c r="AJ571" s="311"/>
      <c r="AK571" s="311"/>
      <c r="AL571" s="312"/>
      <c r="AM571" s="311"/>
      <c r="AN571" s="297"/>
      <c r="AO571" s="311"/>
      <c r="AP571" s="311"/>
      <c r="AQ571" s="311"/>
      <c r="AR571" s="311"/>
      <c r="AS571" s="312"/>
      <c r="AT571" s="311"/>
      <c r="AU571" s="297"/>
      <c r="AV571" s="311"/>
      <c r="AW571" s="311"/>
      <c r="AX571" s="311"/>
      <c r="AY571" s="311"/>
      <c r="AZ571" s="312"/>
      <c r="BA571" s="311"/>
      <c r="BB571" s="297"/>
      <c r="BC571" s="311"/>
      <c r="BD571" s="311"/>
      <c r="BE571" s="311"/>
      <c r="BF571" s="311"/>
      <c r="BG571" s="312"/>
      <c r="BH571" s="311"/>
      <c r="BI571" s="297"/>
      <c r="BJ571" s="311"/>
      <c r="BK571" s="311"/>
      <c r="BL571" s="311"/>
      <c r="BM571" s="311"/>
      <c r="BN571" s="312"/>
      <c r="BO571" s="311"/>
      <c r="BP571" s="297"/>
      <c r="BQ571" s="311"/>
      <c r="BR571" s="311"/>
      <c r="BS571" s="311"/>
      <c r="BT571" s="311"/>
      <c r="BU571" s="312"/>
      <c r="BV571" s="311"/>
      <c r="BW571" s="297"/>
      <c r="BX571" s="311"/>
      <c r="BY571" s="311"/>
      <c r="BZ571" s="311"/>
      <c r="CA571" s="311"/>
      <c r="CB571" s="312"/>
      <c r="CC571" s="311"/>
      <c r="CD571" s="297"/>
      <c r="CE571" s="311"/>
      <c r="CF571" s="311"/>
      <c r="CG571" s="311"/>
      <c r="CH571" s="311"/>
      <c r="CI571" s="312"/>
      <c r="CJ571" s="311"/>
      <c r="CK571" s="297"/>
      <c r="CL571" s="311"/>
      <c r="CM571" s="311"/>
      <c r="CN571" s="311"/>
      <c r="CO571" s="311"/>
      <c r="CP571" s="312"/>
      <c r="CQ571" s="311"/>
      <c r="CR571" s="297"/>
      <c r="CS571" s="311"/>
      <c r="CT571" s="311"/>
      <c r="CU571" s="311"/>
      <c r="CV571" s="311"/>
      <c r="CW571" s="312"/>
      <c r="CX571" s="311"/>
      <c r="CY571" s="297"/>
      <c r="CZ571" s="311"/>
      <c r="DA571" s="311"/>
      <c r="DB571" s="311"/>
      <c r="DC571" s="311"/>
      <c r="DD571" s="312"/>
      <c r="DE571" s="311"/>
      <c r="DF571" s="297"/>
      <c r="DG571" s="311"/>
      <c r="DH571" s="311"/>
      <c r="DI571" s="311"/>
      <c r="DJ571" s="311"/>
      <c r="DK571" s="312"/>
      <c r="DL571" s="311"/>
      <c r="DM571" s="297"/>
      <c r="DN571" s="311"/>
      <c r="DO571" s="311"/>
      <c r="DP571" s="311"/>
      <c r="DQ571" s="311"/>
      <c r="DR571" s="312"/>
      <c r="DS571" s="311"/>
      <c r="DT571" s="297"/>
      <c r="DU571" s="311"/>
      <c r="DV571" s="311"/>
      <c r="DW571" s="311"/>
      <c r="DX571" s="311"/>
      <c r="DY571" s="312"/>
      <c r="DZ571" s="311"/>
      <c r="EA571" s="297"/>
      <c r="EB571" s="311"/>
      <c r="EC571" s="311"/>
      <c r="ED571" s="311"/>
      <c r="EE571" s="311"/>
      <c r="EF571" s="312"/>
      <c r="EG571" s="311"/>
      <c r="EH571" s="297"/>
      <c r="EI571" s="311"/>
      <c r="EJ571" s="311"/>
      <c r="EK571" s="311"/>
      <c r="EL571" s="311"/>
      <c r="EM571" s="312"/>
      <c r="EN571" s="311"/>
      <c r="EO571" s="297"/>
      <c r="EP571" s="311"/>
      <c r="EQ571" s="311"/>
      <c r="ER571" s="311"/>
      <c r="ES571" s="311"/>
      <c r="ET571" s="312"/>
      <c r="EU571" s="311"/>
      <c r="EV571" s="297"/>
      <c r="EW571" s="311"/>
      <c r="EX571" s="311"/>
      <c r="EY571" s="311"/>
      <c r="EZ571" s="311"/>
      <c r="FA571" s="312"/>
      <c r="FB571" s="311"/>
      <c r="FC571" s="298"/>
    </row>
    <row r="572" spans="1:159" s="205" customFormat="1" ht="39.9" customHeight="1" x14ac:dyDescent="0.25">
      <c r="A572" s="206"/>
      <c r="B572" s="196"/>
      <c r="C572" s="292"/>
      <c r="D572" s="198"/>
      <c r="E572" s="299"/>
      <c r="F572" s="200"/>
      <c r="G572" s="301"/>
      <c r="H572" s="303"/>
      <c r="I572" s="299"/>
      <c r="J572" s="299"/>
      <c r="K572" s="299"/>
      <c r="L572" s="289"/>
      <c r="M572" s="299"/>
      <c r="N572" s="289"/>
      <c r="O572" s="363" t="str">
        <f>IF(P572="","",IF(OR(I572="",J572=""),"",IF(AND(ISNUMBER(FIND("post-", I572)),J572=ProductCode!$I$12),ProductCode!$F$19,IF(AND(ISNUMBER(FIND("pre-", I572)),J572=ProductCode!$I$12),ProductCode!$F$20,IF(ISNUMBER(FIND("post-", I572)),ProductCode!$F$17,ProductCode!$F$18)))))</f>
        <v/>
      </c>
      <c r="P572" s="295" t="str">
        <f t="shared" si="22"/>
        <v/>
      </c>
      <c r="Q572" s="306"/>
      <c r="R572" s="203"/>
      <c r="S572" s="308" t="str">
        <f t="shared" si="23"/>
        <v/>
      </c>
      <c r="T572" s="311"/>
      <c r="U572" s="311"/>
      <c r="V572" s="311"/>
      <c r="W572" s="311"/>
      <c r="X572" s="312"/>
      <c r="Y572" s="311"/>
      <c r="Z572" s="297"/>
      <c r="AA572" s="311"/>
      <c r="AB572" s="311"/>
      <c r="AC572" s="311"/>
      <c r="AD572" s="311"/>
      <c r="AE572" s="312"/>
      <c r="AF572" s="311"/>
      <c r="AG572" s="297"/>
      <c r="AH572" s="311"/>
      <c r="AI572" s="311"/>
      <c r="AJ572" s="311"/>
      <c r="AK572" s="311"/>
      <c r="AL572" s="312"/>
      <c r="AM572" s="311"/>
      <c r="AN572" s="297"/>
      <c r="AO572" s="311"/>
      <c r="AP572" s="311"/>
      <c r="AQ572" s="311"/>
      <c r="AR572" s="311"/>
      <c r="AS572" s="312"/>
      <c r="AT572" s="311"/>
      <c r="AU572" s="297"/>
      <c r="AV572" s="311"/>
      <c r="AW572" s="311"/>
      <c r="AX572" s="311"/>
      <c r="AY572" s="311"/>
      <c r="AZ572" s="312"/>
      <c r="BA572" s="311"/>
      <c r="BB572" s="297"/>
      <c r="BC572" s="311"/>
      <c r="BD572" s="311"/>
      <c r="BE572" s="311"/>
      <c r="BF572" s="311"/>
      <c r="BG572" s="312"/>
      <c r="BH572" s="311"/>
      <c r="BI572" s="297"/>
      <c r="BJ572" s="311"/>
      <c r="BK572" s="311"/>
      <c r="BL572" s="311"/>
      <c r="BM572" s="311"/>
      <c r="BN572" s="312"/>
      <c r="BO572" s="311"/>
      <c r="BP572" s="297"/>
      <c r="BQ572" s="311"/>
      <c r="BR572" s="311"/>
      <c r="BS572" s="311"/>
      <c r="BT572" s="311"/>
      <c r="BU572" s="312"/>
      <c r="BV572" s="311"/>
      <c r="BW572" s="297"/>
      <c r="BX572" s="311"/>
      <c r="BY572" s="311"/>
      <c r="BZ572" s="311"/>
      <c r="CA572" s="311"/>
      <c r="CB572" s="312"/>
      <c r="CC572" s="311"/>
      <c r="CD572" s="297"/>
      <c r="CE572" s="311"/>
      <c r="CF572" s="311"/>
      <c r="CG572" s="311"/>
      <c r="CH572" s="311"/>
      <c r="CI572" s="312"/>
      <c r="CJ572" s="311"/>
      <c r="CK572" s="297"/>
      <c r="CL572" s="311"/>
      <c r="CM572" s="311"/>
      <c r="CN572" s="311"/>
      <c r="CO572" s="311"/>
      <c r="CP572" s="312"/>
      <c r="CQ572" s="311"/>
      <c r="CR572" s="297"/>
      <c r="CS572" s="311"/>
      <c r="CT572" s="311"/>
      <c r="CU572" s="311"/>
      <c r="CV572" s="311"/>
      <c r="CW572" s="312"/>
      <c r="CX572" s="311"/>
      <c r="CY572" s="297"/>
      <c r="CZ572" s="311"/>
      <c r="DA572" s="311"/>
      <c r="DB572" s="311"/>
      <c r="DC572" s="311"/>
      <c r="DD572" s="312"/>
      <c r="DE572" s="311"/>
      <c r="DF572" s="297"/>
      <c r="DG572" s="311"/>
      <c r="DH572" s="311"/>
      <c r="DI572" s="311"/>
      <c r="DJ572" s="311"/>
      <c r="DK572" s="312"/>
      <c r="DL572" s="311"/>
      <c r="DM572" s="297"/>
      <c r="DN572" s="311"/>
      <c r="DO572" s="311"/>
      <c r="DP572" s="311"/>
      <c r="DQ572" s="311"/>
      <c r="DR572" s="312"/>
      <c r="DS572" s="311"/>
      <c r="DT572" s="297"/>
      <c r="DU572" s="311"/>
      <c r="DV572" s="311"/>
      <c r="DW572" s="311"/>
      <c r="DX572" s="311"/>
      <c r="DY572" s="312"/>
      <c r="DZ572" s="311"/>
      <c r="EA572" s="297"/>
      <c r="EB572" s="311"/>
      <c r="EC572" s="311"/>
      <c r="ED572" s="311"/>
      <c r="EE572" s="311"/>
      <c r="EF572" s="312"/>
      <c r="EG572" s="311"/>
      <c r="EH572" s="297"/>
      <c r="EI572" s="311"/>
      <c r="EJ572" s="311"/>
      <c r="EK572" s="311"/>
      <c r="EL572" s="311"/>
      <c r="EM572" s="312"/>
      <c r="EN572" s="311"/>
      <c r="EO572" s="297"/>
      <c r="EP572" s="311"/>
      <c r="EQ572" s="311"/>
      <c r="ER572" s="311"/>
      <c r="ES572" s="311"/>
      <c r="ET572" s="312"/>
      <c r="EU572" s="311"/>
      <c r="EV572" s="297"/>
      <c r="EW572" s="311"/>
      <c r="EX572" s="311"/>
      <c r="EY572" s="311"/>
      <c r="EZ572" s="311"/>
      <c r="FA572" s="312"/>
      <c r="FB572" s="311"/>
      <c r="FC572" s="298"/>
    </row>
    <row r="573" spans="1:159" s="205" customFormat="1" ht="39.9" customHeight="1" x14ac:dyDescent="0.25">
      <c r="A573" s="206"/>
      <c r="B573" s="196"/>
      <c r="C573" s="292"/>
      <c r="D573" s="198"/>
      <c r="E573" s="299"/>
      <c r="F573" s="200"/>
      <c r="G573" s="301"/>
      <c r="H573" s="303"/>
      <c r="I573" s="299"/>
      <c r="J573" s="299"/>
      <c r="K573" s="299"/>
      <c r="L573" s="289"/>
      <c r="M573" s="299"/>
      <c r="N573" s="289"/>
      <c r="O573" s="363" t="str">
        <f>IF(P573="","",IF(OR(I573="",J573=""),"",IF(AND(ISNUMBER(FIND("post-", I573)),J573=ProductCode!$I$12),ProductCode!$F$19,IF(AND(ISNUMBER(FIND("pre-", I573)),J573=ProductCode!$I$12),ProductCode!$F$20,IF(ISNUMBER(FIND("post-", I573)),ProductCode!$F$17,ProductCode!$F$18)))))</f>
        <v/>
      </c>
      <c r="P573" s="295" t="str">
        <f t="shared" si="22"/>
        <v/>
      </c>
      <c r="Q573" s="306"/>
      <c r="R573" s="203"/>
      <c r="S573" s="308" t="str">
        <f t="shared" si="23"/>
        <v/>
      </c>
      <c r="T573" s="311"/>
      <c r="U573" s="311"/>
      <c r="V573" s="311"/>
      <c r="W573" s="311"/>
      <c r="X573" s="312"/>
      <c r="Y573" s="311"/>
      <c r="Z573" s="297"/>
      <c r="AA573" s="311"/>
      <c r="AB573" s="311"/>
      <c r="AC573" s="311"/>
      <c r="AD573" s="311"/>
      <c r="AE573" s="312"/>
      <c r="AF573" s="311"/>
      <c r="AG573" s="297"/>
      <c r="AH573" s="311"/>
      <c r="AI573" s="311"/>
      <c r="AJ573" s="311"/>
      <c r="AK573" s="311"/>
      <c r="AL573" s="312"/>
      <c r="AM573" s="311"/>
      <c r="AN573" s="297"/>
      <c r="AO573" s="311"/>
      <c r="AP573" s="311"/>
      <c r="AQ573" s="311"/>
      <c r="AR573" s="311"/>
      <c r="AS573" s="312"/>
      <c r="AT573" s="311"/>
      <c r="AU573" s="297"/>
      <c r="AV573" s="311"/>
      <c r="AW573" s="311"/>
      <c r="AX573" s="311"/>
      <c r="AY573" s="311"/>
      <c r="AZ573" s="312"/>
      <c r="BA573" s="311"/>
      <c r="BB573" s="297"/>
      <c r="BC573" s="311"/>
      <c r="BD573" s="311"/>
      <c r="BE573" s="311"/>
      <c r="BF573" s="311"/>
      <c r="BG573" s="312"/>
      <c r="BH573" s="311"/>
      <c r="BI573" s="297"/>
      <c r="BJ573" s="311"/>
      <c r="BK573" s="311"/>
      <c r="BL573" s="311"/>
      <c r="BM573" s="311"/>
      <c r="BN573" s="312"/>
      <c r="BO573" s="311"/>
      <c r="BP573" s="297"/>
      <c r="BQ573" s="311"/>
      <c r="BR573" s="311"/>
      <c r="BS573" s="311"/>
      <c r="BT573" s="311"/>
      <c r="BU573" s="312"/>
      <c r="BV573" s="311"/>
      <c r="BW573" s="297"/>
      <c r="BX573" s="311"/>
      <c r="BY573" s="311"/>
      <c r="BZ573" s="311"/>
      <c r="CA573" s="311"/>
      <c r="CB573" s="312"/>
      <c r="CC573" s="311"/>
      <c r="CD573" s="297"/>
      <c r="CE573" s="311"/>
      <c r="CF573" s="311"/>
      <c r="CG573" s="311"/>
      <c r="CH573" s="311"/>
      <c r="CI573" s="312"/>
      <c r="CJ573" s="311"/>
      <c r="CK573" s="297"/>
      <c r="CL573" s="311"/>
      <c r="CM573" s="311"/>
      <c r="CN573" s="311"/>
      <c r="CO573" s="311"/>
      <c r="CP573" s="312"/>
      <c r="CQ573" s="311"/>
      <c r="CR573" s="297"/>
      <c r="CS573" s="311"/>
      <c r="CT573" s="311"/>
      <c r="CU573" s="311"/>
      <c r="CV573" s="311"/>
      <c r="CW573" s="312"/>
      <c r="CX573" s="311"/>
      <c r="CY573" s="297"/>
      <c r="CZ573" s="311"/>
      <c r="DA573" s="311"/>
      <c r="DB573" s="311"/>
      <c r="DC573" s="311"/>
      <c r="DD573" s="312"/>
      <c r="DE573" s="311"/>
      <c r="DF573" s="297"/>
      <c r="DG573" s="311"/>
      <c r="DH573" s="311"/>
      <c r="DI573" s="311"/>
      <c r="DJ573" s="311"/>
      <c r="DK573" s="312"/>
      <c r="DL573" s="311"/>
      <c r="DM573" s="297"/>
      <c r="DN573" s="311"/>
      <c r="DO573" s="311"/>
      <c r="DP573" s="311"/>
      <c r="DQ573" s="311"/>
      <c r="DR573" s="312"/>
      <c r="DS573" s="311"/>
      <c r="DT573" s="297"/>
      <c r="DU573" s="311"/>
      <c r="DV573" s="311"/>
      <c r="DW573" s="311"/>
      <c r="DX573" s="311"/>
      <c r="DY573" s="312"/>
      <c r="DZ573" s="311"/>
      <c r="EA573" s="297"/>
      <c r="EB573" s="311"/>
      <c r="EC573" s="311"/>
      <c r="ED573" s="311"/>
      <c r="EE573" s="311"/>
      <c r="EF573" s="312"/>
      <c r="EG573" s="311"/>
      <c r="EH573" s="297"/>
      <c r="EI573" s="311"/>
      <c r="EJ573" s="311"/>
      <c r="EK573" s="311"/>
      <c r="EL573" s="311"/>
      <c r="EM573" s="312"/>
      <c r="EN573" s="311"/>
      <c r="EO573" s="297"/>
      <c r="EP573" s="311"/>
      <c r="EQ573" s="311"/>
      <c r="ER573" s="311"/>
      <c r="ES573" s="311"/>
      <c r="ET573" s="312"/>
      <c r="EU573" s="311"/>
      <c r="EV573" s="297"/>
      <c r="EW573" s="311"/>
      <c r="EX573" s="311"/>
      <c r="EY573" s="311"/>
      <c r="EZ573" s="311"/>
      <c r="FA573" s="312"/>
      <c r="FB573" s="311"/>
      <c r="FC573" s="298"/>
    </row>
    <row r="574" spans="1:159" s="205" customFormat="1" ht="39.9" customHeight="1" x14ac:dyDescent="0.25">
      <c r="A574" s="206"/>
      <c r="B574" s="196"/>
      <c r="C574" s="292"/>
      <c r="D574" s="198"/>
      <c r="E574" s="299"/>
      <c r="F574" s="200"/>
      <c r="G574" s="301"/>
      <c r="H574" s="303"/>
      <c r="I574" s="299"/>
      <c r="J574" s="299"/>
      <c r="K574" s="299"/>
      <c r="L574" s="289"/>
      <c r="M574" s="299"/>
      <c r="N574" s="289"/>
      <c r="O574" s="363" t="str">
        <f>IF(P574="","",IF(OR(I574="",J574=""),"",IF(AND(ISNUMBER(FIND("post-", I574)),J574=ProductCode!$I$12),ProductCode!$F$19,IF(AND(ISNUMBER(FIND("pre-", I574)),J574=ProductCode!$I$12),ProductCode!$F$20,IF(ISNUMBER(FIND("post-", I574)),ProductCode!$F$17,ProductCode!$F$18)))))</f>
        <v/>
      </c>
      <c r="P574" s="295" t="str">
        <f t="shared" si="22"/>
        <v/>
      </c>
      <c r="Q574" s="306"/>
      <c r="R574" s="203"/>
      <c r="S574" s="308" t="str">
        <f t="shared" si="23"/>
        <v/>
      </c>
      <c r="T574" s="311"/>
      <c r="U574" s="311"/>
      <c r="V574" s="311"/>
      <c r="W574" s="311"/>
      <c r="X574" s="312"/>
      <c r="Y574" s="311"/>
      <c r="Z574" s="297"/>
      <c r="AA574" s="311"/>
      <c r="AB574" s="311"/>
      <c r="AC574" s="311"/>
      <c r="AD574" s="311"/>
      <c r="AE574" s="312"/>
      <c r="AF574" s="311"/>
      <c r="AG574" s="297"/>
      <c r="AH574" s="311"/>
      <c r="AI574" s="311"/>
      <c r="AJ574" s="311"/>
      <c r="AK574" s="311"/>
      <c r="AL574" s="312"/>
      <c r="AM574" s="311"/>
      <c r="AN574" s="297"/>
      <c r="AO574" s="311"/>
      <c r="AP574" s="311"/>
      <c r="AQ574" s="311"/>
      <c r="AR574" s="311"/>
      <c r="AS574" s="312"/>
      <c r="AT574" s="311"/>
      <c r="AU574" s="297"/>
      <c r="AV574" s="311"/>
      <c r="AW574" s="311"/>
      <c r="AX574" s="311"/>
      <c r="AY574" s="311"/>
      <c r="AZ574" s="312"/>
      <c r="BA574" s="311"/>
      <c r="BB574" s="297"/>
      <c r="BC574" s="311"/>
      <c r="BD574" s="311"/>
      <c r="BE574" s="311"/>
      <c r="BF574" s="311"/>
      <c r="BG574" s="312"/>
      <c r="BH574" s="311"/>
      <c r="BI574" s="297"/>
      <c r="BJ574" s="311"/>
      <c r="BK574" s="311"/>
      <c r="BL574" s="311"/>
      <c r="BM574" s="311"/>
      <c r="BN574" s="312"/>
      <c r="BO574" s="311"/>
      <c r="BP574" s="297"/>
      <c r="BQ574" s="311"/>
      <c r="BR574" s="311"/>
      <c r="BS574" s="311"/>
      <c r="BT574" s="311"/>
      <c r="BU574" s="312"/>
      <c r="BV574" s="311"/>
      <c r="BW574" s="297"/>
      <c r="BX574" s="311"/>
      <c r="BY574" s="311"/>
      <c r="BZ574" s="311"/>
      <c r="CA574" s="311"/>
      <c r="CB574" s="312"/>
      <c r="CC574" s="311"/>
      <c r="CD574" s="297"/>
      <c r="CE574" s="311"/>
      <c r="CF574" s="311"/>
      <c r="CG574" s="311"/>
      <c r="CH574" s="311"/>
      <c r="CI574" s="312"/>
      <c r="CJ574" s="311"/>
      <c r="CK574" s="297"/>
      <c r="CL574" s="311"/>
      <c r="CM574" s="311"/>
      <c r="CN574" s="311"/>
      <c r="CO574" s="311"/>
      <c r="CP574" s="312"/>
      <c r="CQ574" s="311"/>
      <c r="CR574" s="297"/>
      <c r="CS574" s="311"/>
      <c r="CT574" s="311"/>
      <c r="CU574" s="311"/>
      <c r="CV574" s="311"/>
      <c r="CW574" s="312"/>
      <c r="CX574" s="311"/>
      <c r="CY574" s="297"/>
      <c r="CZ574" s="311"/>
      <c r="DA574" s="311"/>
      <c r="DB574" s="311"/>
      <c r="DC574" s="311"/>
      <c r="DD574" s="312"/>
      <c r="DE574" s="311"/>
      <c r="DF574" s="297"/>
      <c r="DG574" s="311"/>
      <c r="DH574" s="311"/>
      <c r="DI574" s="311"/>
      <c r="DJ574" s="311"/>
      <c r="DK574" s="312"/>
      <c r="DL574" s="311"/>
      <c r="DM574" s="297"/>
      <c r="DN574" s="311"/>
      <c r="DO574" s="311"/>
      <c r="DP574" s="311"/>
      <c r="DQ574" s="311"/>
      <c r="DR574" s="312"/>
      <c r="DS574" s="311"/>
      <c r="DT574" s="297"/>
      <c r="DU574" s="311"/>
      <c r="DV574" s="311"/>
      <c r="DW574" s="311"/>
      <c r="DX574" s="311"/>
      <c r="DY574" s="312"/>
      <c r="DZ574" s="311"/>
      <c r="EA574" s="297"/>
      <c r="EB574" s="311"/>
      <c r="EC574" s="311"/>
      <c r="ED574" s="311"/>
      <c r="EE574" s="311"/>
      <c r="EF574" s="312"/>
      <c r="EG574" s="311"/>
      <c r="EH574" s="297"/>
      <c r="EI574" s="311"/>
      <c r="EJ574" s="311"/>
      <c r="EK574" s="311"/>
      <c r="EL574" s="311"/>
      <c r="EM574" s="312"/>
      <c r="EN574" s="311"/>
      <c r="EO574" s="297"/>
      <c r="EP574" s="311"/>
      <c r="EQ574" s="311"/>
      <c r="ER574" s="311"/>
      <c r="ES574" s="311"/>
      <c r="ET574" s="312"/>
      <c r="EU574" s="311"/>
      <c r="EV574" s="297"/>
      <c r="EW574" s="311"/>
      <c r="EX574" s="311"/>
      <c r="EY574" s="311"/>
      <c r="EZ574" s="311"/>
      <c r="FA574" s="312"/>
      <c r="FB574" s="311"/>
      <c r="FC574" s="298"/>
    </row>
    <row r="575" spans="1:159" s="205" customFormat="1" ht="39.9" customHeight="1" x14ac:dyDescent="0.25">
      <c r="A575" s="206"/>
      <c r="B575" s="196"/>
      <c r="C575" s="292"/>
      <c r="D575" s="198"/>
      <c r="E575" s="299"/>
      <c r="F575" s="200"/>
      <c r="G575" s="301"/>
      <c r="H575" s="303"/>
      <c r="I575" s="299"/>
      <c r="J575" s="299"/>
      <c r="K575" s="299"/>
      <c r="L575" s="289"/>
      <c r="M575" s="299"/>
      <c r="N575" s="289"/>
      <c r="O575" s="363" t="str">
        <f>IF(P575="","",IF(OR(I575="",J575=""),"",IF(AND(ISNUMBER(FIND("post-", I575)),J575=ProductCode!$I$12),ProductCode!$F$19,IF(AND(ISNUMBER(FIND("pre-", I575)),J575=ProductCode!$I$12),ProductCode!$F$20,IF(ISNUMBER(FIND("post-", I575)),ProductCode!$F$17,ProductCode!$F$18)))))</f>
        <v/>
      </c>
      <c r="P575" s="295" t="str">
        <f t="shared" si="22"/>
        <v/>
      </c>
      <c r="Q575" s="306"/>
      <c r="R575" s="203"/>
      <c r="S575" s="308" t="str">
        <f t="shared" si="23"/>
        <v/>
      </c>
      <c r="T575" s="311"/>
      <c r="U575" s="311"/>
      <c r="V575" s="311"/>
      <c r="W575" s="311"/>
      <c r="X575" s="312"/>
      <c r="Y575" s="311"/>
      <c r="Z575" s="297"/>
      <c r="AA575" s="311"/>
      <c r="AB575" s="311"/>
      <c r="AC575" s="311"/>
      <c r="AD575" s="311"/>
      <c r="AE575" s="312"/>
      <c r="AF575" s="311"/>
      <c r="AG575" s="297"/>
      <c r="AH575" s="311"/>
      <c r="AI575" s="311"/>
      <c r="AJ575" s="311"/>
      <c r="AK575" s="311"/>
      <c r="AL575" s="312"/>
      <c r="AM575" s="311"/>
      <c r="AN575" s="297"/>
      <c r="AO575" s="311"/>
      <c r="AP575" s="311"/>
      <c r="AQ575" s="311"/>
      <c r="AR575" s="311"/>
      <c r="AS575" s="312"/>
      <c r="AT575" s="311"/>
      <c r="AU575" s="297"/>
      <c r="AV575" s="311"/>
      <c r="AW575" s="311"/>
      <c r="AX575" s="311"/>
      <c r="AY575" s="311"/>
      <c r="AZ575" s="312"/>
      <c r="BA575" s="311"/>
      <c r="BB575" s="297"/>
      <c r="BC575" s="311"/>
      <c r="BD575" s="311"/>
      <c r="BE575" s="311"/>
      <c r="BF575" s="311"/>
      <c r="BG575" s="312"/>
      <c r="BH575" s="311"/>
      <c r="BI575" s="297"/>
      <c r="BJ575" s="311"/>
      <c r="BK575" s="311"/>
      <c r="BL575" s="311"/>
      <c r="BM575" s="311"/>
      <c r="BN575" s="312"/>
      <c r="BO575" s="311"/>
      <c r="BP575" s="297"/>
      <c r="BQ575" s="311"/>
      <c r="BR575" s="311"/>
      <c r="BS575" s="311"/>
      <c r="BT575" s="311"/>
      <c r="BU575" s="312"/>
      <c r="BV575" s="311"/>
      <c r="BW575" s="297"/>
      <c r="BX575" s="311"/>
      <c r="BY575" s="311"/>
      <c r="BZ575" s="311"/>
      <c r="CA575" s="311"/>
      <c r="CB575" s="312"/>
      <c r="CC575" s="311"/>
      <c r="CD575" s="297"/>
      <c r="CE575" s="311"/>
      <c r="CF575" s="311"/>
      <c r="CG575" s="311"/>
      <c r="CH575" s="311"/>
      <c r="CI575" s="312"/>
      <c r="CJ575" s="311"/>
      <c r="CK575" s="297"/>
      <c r="CL575" s="311"/>
      <c r="CM575" s="311"/>
      <c r="CN575" s="311"/>
      <c r="CO575" s="311"/>
      <c r="CP575" s="312"/>
      <c r="CQ575" s="311"/>
      <c r="CR575" s="297"/>
      <c r="CS575" s="311"/>
      <c r="CT575" s="311"/>
      <c r="CU575" s="311"/>
      <c r="CV575" s="311"/>
      <c r="CW575" s="312"/>
      <c r="CX575" s="311"/>
      <c r="CY575" s="297"/>
      <c r="CZ575" s="311"/>
      <c r="DA575" s="311"/>
      <c r="DB575" s="311"/>
      <c r="DC575" s="311"/>
      <c r="DD575" s="312"/>
      <c r="DE575" s="311"/>
      <c r="DF575" s="297"/>
      <c r="DG575" s="311"/>
      <c r="DH575" s="311"/>
      <c r="DI575" s="311"/>
      <c r="DJ575" s="311"/>
      <c r="DK575" s="312"/>
      <c r="DL575" s="311"/>
      <c r="DM575" s="297"/>
      <c r="DN575" s="311"/>
      <c r="DO575" s="311"/>
      <c r="DP575" s="311"/>
      <c r="DQ575" s="311"/>
      <c r="DR575" s="312"/>
      <c r="DS575" s="311"/>
      <c r="DT575" s="297"/>
      <c r="DU575" s="311"/>
      <c r="DV575" s="311"/>
      <c r="DW575" s="311"/>
      <c r="DX575" s="311"/>
      <c r="DY575" s="312"/>
      <c r="DZ575" s="311"/>
      <c r="EA575" s="297"/>
      <c r="EB575" s="311"/>
      <c r="EC575" s="311"/>
      <c r="ED575" s="311"/>
      <c r="EE575" s="311"/>
      <c r="EF575" s="312"/>
      <c r="EG575" s="311"/>
      <c r="EH575" s="297"/>
      <c r="EI575" s="311"/>
      <c r="EJ575" s="311"/>
      <c r="EK575" s="311"/>
      <c r="EL575" s="311"/>
      <c r="EM575" s="312"/>
      <c r="EN575" s="311"/>
      <c r="EO575" s="297"/>
      <c r="EP575" s="311"/>
      <c r="EQ575" s="311"/>
      <c r="ER575" s="311"/>
      <c r="ES575" s="311"/>
      <c r="ET575" s="312"/>
      <c r="EU575" s="311"/>
      <c r="EV575" s="297"/>
      <c r="EW575" s="311"/>
      <c r="EX575" s="311"/>
      <c r="EY575" s="311"/>
      <c r="EZ575" s="311"/>
      <c r="FA575" s="312"/>
      <c r="FB575" s="311"/>
      <c r="FC575" s="298"/>
    </row>
    <row r="576" spans="1:159" s="205" customFormat="1" ht="39.9" customHeight="1" x14ac:dyDescent="0.25">
      <c r="A576" s="206"/>
      <c r="B576" s="196"/>
      <c r="C576" s="292"/>
      <c r="D576" s="198"/>
      <c r="E576" s="299"/>
      <c r="F576" s="200"/>
      <c r="G576" s="301"/>
      <c r="H576" s="303"/>
      <c r="I576" s="299"/>
      <c r="J576" s="299"/>
      <c r="K576" s="299"/>
      <c r="L576" s="289"/>
      <c r="M576" s="299"/>
      <c r="N576" s="289"/>
      <c r="O576" s="363" t="str">
        <f>IF(P576="","",IF(OR(I576="",J576=""),"",IF(AND(ISNUMBER(FIND("post-", I576)),J576=ProductCode!$I$12),ProductCode!$F$19,IF(AND(ISNUMBER(FIND("pre-", I576)),J576=ProductCode!$I$12),ProductCode!$F$20,IF(ISNUMBER(FIND("post-", I576)),ProductCode!$F$17,ProductCode!$F$18)))))</f>
        <v/>
      </c>
      <c r="P576" s="295" t="str">
        <f t="shared" si="22"/>
        <v/>
      </c>
      <c r="Q576" s="306"/>
      <c r="R576" s="203"/>
      <c r="S576" s="308" t="str">
        <f t="shared" si="23"/>
        <v/>
      </c>
      <c r="T576" s="311"/>
      <c r="U576" s="311"/>
      <c r="V576" s="311"/>
      <c r="W576" s="311"/>
      <c r="X576" s="312"/>
      <c r="Y576" s="311"/>
      <c r="Z576" s="297"/>
      <c r="AA576" s="311"/>
      <c r="AB576" s="311"/>
      <c r="AC576" s="311"/>
      <c r="AD576" s="311"/>
      <c r="AE576" s="312"/>
      <c r="AF576" s="311"/>
      <c r="AG576" s="297"/>
      <c r="AH576" s="311"/>
      <c r="AI576" s="311"/>
      <c r="AJ576" s="311"/>
      <c r="AK576" s="311"/>
      <c r="AL576" s="312"/>
      <c r="AM576" s="311"/>
      <c r="AN576" s="297"/>
      <c r="AO576" s="311"/>
      <c r="AP576" s="311"/>
      <c r="AQ576" s="311"/>
      <c r="AR576" s="311"/>
      <c r="AS576" s="312"/>
      <c r="AT576" s="311"/>
      <c r="AU576" s="297"/>
      <c r="AV576" s="311"/>
      <c r="AW576" s="311"/>
      <c r="AX576" s="311"/>
      <c r="AY576" s="311"/>
      <c r="AZ576" s="312"/>
      <c r="BA576" s="311"/>
      <c r="BB576" s="297"/>
      <c r="BC576" s="311"/>
      <c r="BD576" s="311"/>
      <c r="BE576" s="311"/>
      <c r="BF576" s="311"/>
      <c r="BG576" s="312"/>
      <c r="BH576" s="311"/>
      <c r="BI576" s="297"/>
      <c r="BJ576" s="311"/>
      <c r="BK576" s="311"/>
      <c r="BL576" s="311"/>
      <c r="BM576" s="311"/>
      <c r="BN576" s="312"/>
      <c r="BO576" s="311"/>
      <c r="BP576" s="297"/>
      <c r="BQ576" s="311"/>
      <c r="BR576" s="311"/>
      <c r="BS576" s="311"/>
      <c r="BT576" s="311"/>
      <c r="BU576" s="312"/>
      <c r="BV576" s="311"/>
      <c r="BW576" s="297"/>
      <c r="BX576" s="311"/>
      <c r="BY576" s="311"/>
      <c r="BZ576" s="311"/>
      <c r="CA576" s="311"/>
      <c r="CB576" s="312"/>
      <c r="CC576" s="311"/>
      <c r="CD576" s="297"/>
      <c r="CE576" s="311"/>
      <c r="CF576" s="311"/>
      <c r="CG576" s="311"/>
      <c r="CH576" s="311"/>
      <c r="CI576" s="312"/>
      <c r="CJ576" s="311"/>
      <c r="CK576" s="297"/>
      <c r="CL576" s="311"/>
      <c r="CM576" s="311"/>
      <c r="CN576" s="311"/>
      <c r="CO576" s="311"/>
      <c r="CP576" s="312"/>
      <c r="CQ576" s="311"/>
      <c r="CR576" s="297"/>
      <c r="CS576" s="311"/>
      <c r="CT576" s="311"/>
      <c r="CU576" s="311"/>
      <c r="CV576" s="311"/>
      <c r="CW576" s="312"/>
      <c r="CX576" s="311"/>
      <c r="CY576" s="297"/>
      <c r="CZ576" s="311"/>
      <c r="DA576" s="311"/>
      <c r="DB576" s="311"/>
      <c r="DC576" s="311"/>
      <c r="DD576" s="312"/>
      <c r="DE576" s="311"/>
      <c r="DF576" s="297"/>
      <c r="DG576" s="311"/>
      <c r="DH576" s="311"/>
      <c r="DI576" s="311"/>
      <c r="DJ576" s="311"/>
      <c r="DK576" s="312"/>
      <c r="DL576" s="311"/>
      <c r="DM576" s="297"/>
      <c r="DN576" s="311"/>
      <c r="DO576" s="311"/>
      <c r="DP576" s="311"/>
      <c r="DQ576" s="311"/>
      <c r="DR576" s="312"/>
      <c r="DS576" s="311"/>
      <c r="DT576" s="297"/>
      <c r="DU576" s="311"/>
      <c r="DV576" s="311"/>
      <c r="DW576" s="311"/>
      <c r="DX576" s="311"/>
      <c r="DY576" s="312"/>
      <c r="DZ576" s="311"/>
      <c r="EA576" s="297"/>
      <c r="EB576" s="311"/>
      <c r="EC576" s="311"/>
      <c r="ED576" s="311"/>
      <c r="EE576" s="311"/>
      <c r="EF576" s="312"/>
      <c r="EG576" s="311"/>
      <c r="EH576" s="297"/>
      <c r="EI576" s="311"/>
      <c r="EJ576" s="311"/>
      <c r="EK576" s="311"/>
      <c r="EL576" s="311"/>
      <c r="EM576" s="312"/>
      <c r="EN576" s="311"/>
      <c r="EO576" s="297"/>
      <c r="EP576" s="311"/>
      <c r="EQ576" s="311"/>
      <c r="ER576" s="311"/>
      <c r="ES576" s="311"/>
      <c r="ET576" s="312"/>
      <c r="EU576" s="311"/>
      <c r="EV576" s="297"/>
      <c r="EW576" s="311"/>
      <c r="EX576" s="311"/>
      <c r="EY576" s="311"/>
      <c r="EZ576" s="311"/>
      <c r="FA576" s="312"/>
      <c r="FB576" s="311"/>
      <c r="FC576" s="298"/>
    </row>
    <row r="577" spans="1:159" s="205" customFormat="1" ht="39.9" customHeight="1" x14ac:dyDescent="0.25">
      <c r="A577" s="206"/>
      <c r="B577" s="196"/>
      <c r="C577" s="292"/>
      <c r="D577" s="198"/>
      <c r="E577" s="299"/>
      <c r="F577" s="200"/>
      <c r="G577" s="301"/>
      <c r="H577" s="303"/>
      <c r="I577" s="299"/>
      <c r="J577" s="299"/>
      <c r="K577" s="299"/>
      <c r="L577" s="289"/>
      <c r="M577" s="299"/>
      <c r="N577" s="289"/>
      <c r="O577" s="363" t="str">
        <f>IF(P577="","",IF(OR(I577="",J577=""),"",IF(AND(ISNUMBER(FIND("post-", I577)),J577=ProductCode!$I$12),ProductCode!$F$19,IF(AND(ISNUMBER(FIND("pre-", I577)),J577=ProductCode!$I$12),ProductCode!$F$20,IF(ISNUMBER(FIND("post-", I577)),ProductCode!$F$17,ProductCode!$F$18)))))</f>
        <v/>
      </c>
      <c r="P577" s="295" t="str">
        <f t="shared" si="22"/>
        <v/>
      </c>
      <c r="Q577" s="306"/>
      <c r="R577" s="203"/>
      <c r="S577" s="308" t="str">
        <f t="shared" si="23"/>
        <v/>
      </c>
      <c r="T577" s="311"/>
      <c r="U577" s="311"/>
      <c r="V577" s="311"/>
      <c r="W577" s="311"/>
      <c r="X577" s="312"/>
      <c r="Y577" s="311"/>
      <c r="Z577" s="297"/>
      <c r="AA577" s="311"/>
      <c r="AB577" s="311"/>
      <c r="AC577" s="311"/>
      <c r="AD577" s="311"/>
      <c r="AE577" s="312"/>
      <c r="AF577" s="311"/>
      <c r="AG577" s="297"/>
      <c r="AH577" s="311"/>
      <c r="AI577" s="311"/>
      <c r="AJ577" s="311"/>
      <c r="AK577" s="311"/>
      <c r="AL577" s="312"/>
      <c r="AM577" s="311"/>
      <c r="AN577" s="297"/>
      <c r="AO577" s="311"/>
      <c r="AP577" s="311"/>
      <c r="AQ577" s="311"/>
      <c r="AR577" s="311"/>
      <c r="AS577" s="312"/>
      <c r="AT577" s="311"/>
      <c r="AU577" s="297"/>
      <c r="AV577" s="311"/>
      <c r="AW577" s="311"/>
      <c r="AX577" s="311"/>
      <c r="AY577" s="311"/>
      <c r="AZ577" s="312"/>
      <c r="BA577" s="311"/>
      <c r="BB577" s="297"/>
      <c r="BC577" s="311"/>
      <c r="BD577" s="311"/>
      <c r="BE577" s="311"/>
      <c r="BF577" s="311"/>
      <c r="BG577" s="312"/>
      <c r="BH577" s="311"/>
      <c r="BI577" s="297"/>
      <c r="BJ577" s="311"/>
      <c r="BK577" s="311"/>
      <c r="BL577" s="311"/>
      <c r="BM577" s="311"/>
      <c r="BN577" s="312"/>
      <c r="BO577" s="311"/>
      <c r="BP577" s="297"/>
      <c r="BQ577" s="311"/>
      <c r="BR577" s="311"/>
      <c r="BS577" s="311"/>
      <c r="BT577" s="311"/>
      <c r="BU577" s="312"/>
      <c r="BV577" s="311"/>
      <c r="BW577" s="297"/>
      <c r="BX577" s="311"/>
      <c r="BY577" s="311"/>
      <c r="BZ577" s="311"/>
      <c r="CA577" s="311"/>
      <c r="CB577" s="312"/>
      <c r="CC577" s="311"/>
      <c r="CD577" s="297"/>
      <c r="CE577" s="311"/>
      <c r="CF577" s="311"/>
      <c r="CG577" s="311"/>
      <c r="CH577" s="311"/>
      <c r="CI577" s="312"/>
      <c r="CJ577" s="311"/>
      <c r="CK577" s="297"/>
      <c r="CL577" s="311"/>
      <c r="CM577" s="311"/>
      <c r="CN577" s="311"/>
      <c r="CO577" s="311"/>
      <c r="CP577" s="312"/>
      <c r="CQ577" s="311"/>
      <c r="CR577" s="297"/>
      <c r="CS577" s="311"/>
      <c r="CT577" s="311"/>
      <c r="CU577" s="311"/>
      <c r="CV577" s="311"/>
      <c r="CW577" s="312"/>
      <c r="CX577" s="311"/>
      <c r="CY577" s="297"/>
      <c r="CZ577" s="311"/>
      <c r="DA577" s="311"/>
      <c r="DB577" s="311"/>
      <c r="DC577" s="311"/>
      <c r="DD577" s="312"/>
      <c r="DE577" s="311"/>
      <c r="DF577" s="297"/>
      <c r="DG577" s="311"/>
      <c r="DH577" s="311"/>
      <c r="DI577" s="311"/>
      <c r="DJ577" s="311"/>
      <c r="DK577" s="312"/>
      <c r="DL577" s="311"/>
      <c r="DM577" s="297"/>
      <c r="DN577" s="311"/>
      <c r="DO577" s="311"/>
      <c r="DP577" s="311"/>
      <c r="DQ577" s="311"/>
      <c r="DR577" s="312"/>
      <c r="DS577" s="311"/>
      <c r="DT577" s="297"/>
      <c r="DU577" s="311"/>
      <c r="DV577" s="311"/>
      <c r="DW577" s="311"/>
      <c r="DX577" s="311"/>
      <c r="DY577" s="312"/>
      <c r="DZ577" s="311"/>
      <c r="EA577" s="297"/>
      <c r="EB577" s="311"/>
      <c r="EC577" s="311"/>
      <c r="ED577" s="311"/>
      <c r="EE577" s="311"/>
      <c r="EF577" s="312"/>
      <c r="EG577" s="311"/>
      <c r="EH577" s="297"/>
      <c r="EI577" s="311"/>
      <c r="EJ577" s="311"/>
      <c r="EK577" s="311"/>
      <c r="EL577" s="311"/>
      <c r="EM577" s="312"/>
      <c r="EN577" s="311"/>
      <c r="EO577" s="297"/>
      <c r="EP577" s="311"/>
      <c r="EQ577" s="311"/>
      <c r="ER577" s="311"/>
      <c r="ES577" s="311"/>
      <c r="ET577" s="312"/>
      <c r="EU577" s="311"/>
      <c r="EV577" s="297"/>
      <c r="EW577" s="311"/>
      <c r="EX577" s="311"/>
      <c r="EY577" s="311"/>
      <c r="EZ577" s="311"/>
      <c r="FA577" s="312"/>
      <c r="FB577" s="311"/>
      <c r="FC577" s="298"/>
    </row>
    <row r="578" spans="1:159" s="205" customFormat="1" ht="39.9" customHeight="1" x14ac:dyDescent="0.25">
      <c r="A578" s="206"/>
      <c r="B578" s="196"/>
      <c r="C578" s="292"/>
      <c r="D578" s="198"/>
      <c r="E578" s="299"/>
      <c r="F578" s="200"/>
      <c r="G578" s="301"/>
      <c r="H578" s="303"/>
      <c r="I578" s="299"/>
      <c r="J578" s="299"/>
      <c r="K578" s="299"/>
      <c r="L578" s="289"/>
      <c r="M578" s="299"/>
      <c r="N578" s="289"/>
      <c r="O578" s="363" t="str">
        <f>IF(P578="","",IF(OR(I578="",J578=""),"",IF(AND(ISNUMBER(FIND("post-", I578)),J578=ProductCode!$I$12),ProductCode!$F$19,IF(AND(ISNUMBER(FIND("pre-", I578)),J578=ProductCode!$I$12),ProductCode!$F$20,IF(ISNUMBER(FIND("post-", I578)),ProductCode!$F$17,ProductCode!$F$18)))))</f>
        <v/>
      </c>
      <c r="P578" s="295" t="str">
        <f t="shared" si="22"/>
        <v/>
      </c>
      <c r="Q578" s="306"/>
      <c r="R578" s="203"/>
      <c r="S578" s="308" t="str">
        <f t="shared" si="23"/>
        <v/>
      </c>
      <c r="T578" s="311"/>
      <c r="U578" s="311"/>
      <c r="V578" s="311"/>
      <c r="W578" s="311"/>
      <c r="X578" s="312"/>
      <c r="Y578" s="311"/>
      <c r="Z578" s="297"/>
      <c r="AA578" s="311"/>
      <c r="AB578" s="311"/>
      <c r="AC578" s="311"/>
      <c r="AD578" s="311"/>
      <c r="AE578" s="312"/>
      <c r="AF578" s="311"/>
      <c r="AG578" s="297"/>
      <c r="AH578" s="311"/>
      <c r="AI578" s="311"/>
      <c r="AJ578" s="311"/>
      <c r="AK578" s="311"/>
      <c r="AL578" s="312"/>
      <c r="AM578" s="311"/>
      <c r="AN578" s="297"/>
      <c r="AO578" s="311"/>
      <c r="AP578" s="311"/>
      <c r="AQ578" s="311"/>
      <c r="AR578" s="311"/>
      <c r="AS578" s="312"/>
      <c r="AT578" s="311"/>
      <c r="AU578" s="297"/>
      <c r="AV578" s="311"/>
      <c r="AW578" s="311"/>
      <c r="AX578" s="311"/>
      <c r="AY578" s="311"/>
      <c r="AZ578" s="312"/>
      <c r="BA578" s="311"/>
      <c r="BB578" s="297"/>
      <c r="BC578" s="311"/>
      <c r="BD578" s="311"/>
      <c r="BE578" s="311"/>
      <c r="BF578" s="311"/>
      <c r="BG578" s="312"/>
      <c r="BH578" s="311"/>
      <c r="BI578" s="297"/>
      <c r="BJ578" s="311"/>
      <c r="BK578" s="311"/>
      <c r="BL578" s="311"/>
      <c r="BM578" s="311"/>
      <c r="BN578" s="312"/>
      <c r="BO578" s="311"/>
      <c r="BP578" s="297"/>
      <c r="BQ578" s="311"/>
      <c r="BR578" s="311"/>
      <c r="BS578" s="311"/>
      <c r="BT578" s="311"/>
      <c r="BU578" s="312"/>
      <c r="BV578" s="311"/>
      <c r="BW578" s="297"/>
      <c r="BX578" s="311"/>
      <c r="BY578" s="311"/>
      <c r="BZ578" s="311"/>
      <c r="CA578" s="311"/>
      <c r="CB578" s="312"/>
      <c r="CC578" s="311"/>
      <c r="CD578" s="297"/>
      <c r="CE578" s="311"/>
      <c r="CF578" s="311"/>
      <c r="CG578" s="311"/>
      <c r="CH578" s="311"/>
      <c r="CI578" s="312"/>
      <c r="CJ578" s="311"/>
      <c r="CK578" s="297"/>
      <c r="CL578" s="311"/>
      <c r="CM578" s="311"/>
      <c r="CN578" s="311"/>
      <c r="CO578" s="311"/>
      <c r="CP578" s="312"/>
      <c r="CQ578" s="311"/>
      <c r="CR578" s="297"/>
      <c r="CS578" s="311"/>
      <c r="CT578" s="311"/>
      <c r="CU578" s="311"/>
      <c r="CV578" s="311"/>
      <c r="CW578" s="312"/>
      <c r="CX578" s="311"/>
      <c r="CY578" s="297"/>
      <c r="CZ578" s="311"/>
      <c r="DA578" s="311"/>
      <c r="DB578" s="311"/>
      <c r="DC578" s="311"/>
      <c r="DD578" s="312"/>
      <c r="DE578" s="311"/>
      <c r="DF578" s="297"/>
      <c r="DG578" s="311"/>
      <c r="DH578" s="311"/>
      <c r="DI578" s="311"/>
      <c r="DJ578" s="311"/>
      <c r="DK578" s="312"/>
      <c r="DL578" s="311"/>
      <c r="DM578" s="297"/>
      <c r="DN578" s="311"/>
      <c r="DO578" s="311"/>
      <c r="DP578" s="311"/>
      <c r="DQ578" s="311"/>
      <c r="DR578" s="312"/>
      <c r="DS578" s="311"/>
      <c r="DT578" s="297"/>
      <c r="DU578" s="311"/>
      <c r="DV578" s="311"/>
      <c r="DW578" s="311"/>
      <c r="DX578" s="311"/>
      <c r="DY578" s="312"/>
      <c r="DZ578" s="311"/>
      <c r="EA578" s="297"/>
      <c r="EB578" s="311"/>
      <c r="EC578" s="311"/>
      <c r="ED578" s="311"/>
      <c r="EE578" s="311"/>
      <c r="EF578" s="312"/>
      <c r="EG578" s="311"/>
      <c r="EH578" s="297"/>
      <c r="EI578" s="311"/>
      <c r="EJ578" s="311"/>
      <c r="EK578" s="311"/>
      <c r="EL578" s="311"/>
      <c r="EM578" s="312"/>
      <c r="EN578" s="311"/>
      <c r="EO578" s="297"/>
      <c r="EP578" s="311"/>
      <c r="EQ578" s="311"/>
      <c r="ER578" s="311"/>
      <c r="ES578" s="311"/>
      <c r="ET578" s="312"/>
      <c r="EU578" s="311"/>
      <c r="EV578" s="297"/>
      <c r="EW578" s="311"/>
      <c r="EX578" s="311"/>
      <c r="EY578" s="311"/>
      <c r="EZ578" s="311"/>
      <c r="FA578" s="312"/>
      <c r="FB578" s="311"/>
      <c r="FC578" s="298"/>
    </row>
    <row r="579" spans="1:159" s="205" customFormat="1" ht="39.9" customHeight="1" x14ac:dyDescent="0.25">
      <c r="A579" s="206"/>
      <c r="B579" s="196"/>
      <c r="C579" s="292"/>
      <c r="D579" s="198"/>
      <c r="E579" s="299"/>
      <c r="F579" s="200"/>
      <c r="G579" s="301"/>
      <c r="H579" s="303"/>
      <c r="I579" s="299"/>
      <c r="J579" s="299"/>
      <c r="K579" s="299"/>
      <c r="L579" s="289"/>
      <c r="M579" s="299"/>
      <c r="N579" s="289"/>
      <c r="O579" s="363" t="str">
        <f>IF(P579="","",IF(OR(I579="",J579=""),"",IF(AND(ISNUMBER(FIND("post-", I579)),J579=ProductCode!$I$12),ProductCode!$F$19,IF(AND(ISNUMBER(FIND("pre-", I579)),J579=ProductCode!$I$12),ProductCode!$F$20,IF(ISNUMBER(FIND("post-", I579)),ProductCode!$F$17,ProductCode!$F$18)))))</f>
        <v/>
      </c>
      <c r="P579" s="295" t="str">
        <f t="shared" si="22"/>
        <v/>
      </c>
      <c r="Q579" s="306"/>
      <c r="R579" s="203"/>
      <c r="S579" s="308" t="str">
        <f t="shared" si="23"/>
        <v/>
      </c>
      <c r="T579" s="311"/>
      <c r="U579" s="311"/>
      <c r="V579" s="311"/>
      <c r="W579" s="311"/>
      <c r="X579" s="312"/>
      <c r="Y579" s="311"/>
      <c r="Z579" s="297"/>
      <c r="AA579" s="311"/>
      <c r="AB579" s="311"/>
      <c r="AC579" s="311"/>
      <c r="AD579" s="311"/>
      <c r="AE579" s="312"/>
      <c r="AF579" s="311"/>
      <c r="AG579" s="297"/>
      <c r="AH579" s="311"/>
      <c r="AI579" s="311"/>
      <c r="AJ579" s="311"/>
      <c r="AK579" s="311"/>
      <c r="AL579" s="312"/>
      <c r="AM579" s="311"/>
      <c r="AN579" s="297"/>
      <c r="AO579" s="311"/>
      <c r="AP579" s="311"/>
      <c r="AQ579" s="311"/>
      <c r="AR579" s="311"/>
      <c r="AS579" s="312"/>
      <c r="AT579" s="311"/>
      <c r="AU579" s="297"/>
      <c r="AV579" s="311"/>
      <c r="AW579" s="311"/>
      <c r="AX579" s="311"/>
      <c r="AY579" s="311"/>
      <c r="AZ579" s="312"/>
      <c r="BA579" s="311"/>
      <c r="BB579" s="297"/>
      <c r="BC579" s="311"/>
      <c r="BD579" s="311"/>
      <c r="BE579" s="311"/>
      <c r="BF579" s="311"/>
      <c r="BG579" s="312"/>
      <c r="BH579" s="311"/>
      <c r="BI579" s="297"/>
      <c r="BJ579" s="311"/>
      <c r="BK579" s="311"/>
      <c r="BL579" s="311"/>
      <c r="BM579" s="311"/>
      <c r="BN579" s="312"/>
      <c r="BO579" s="311"/>
      <c r="BP579" s="297"/>
      <c r="BQ579" s="311"/>
      <c r="BR579" s="311"/>
      <c r="BS579" s="311"/>
      <c r="BT579" s="311"/>
      <c r="BU579" s="312"/>
      <c r="BV579" s="311"/>
      <c r="BW579" s="297"/>
      <c r="BX579" s="311"/>
      <c r="BY579" s="311"/>
      <c r="BZ579" s="311"/>
      <c r="CA579" s="311"/>
      <c r="CB579" s="312"/>
      <c r="CC579" s="311"/>
      <c r="CD579" s="297"/>
      <c r="CE579" s="311"/>
      <c r="CF579" s="311"/>
      <c r="CG579" s="311"/>
      <c r="CH579" s="311"/>
      <c r="CI579" s="312"/>
      <c r="CJ579" s="311"/>
      <c r="CK579" s="297"/>
      <c r="CL579" s="311"/>
      <c r="CM579" s="311"/>
      <c r="CN579" s="311"/>
      <c r="CO579" s="311"/>
      <c r="CP579" s="312"/>
      <c r="CQ579" s="311"/>
      <c r="CR579" s="297"/>
      <c r="CS579" s="311"/>
      <c r="CT579" s="311"/>
      <c r="CU579" s="311"/>
      <c r="CV579" s="311"/>
      <c r="CW579" s="312"/>
      <c r="CX579" s="311"/>
      <c r="CY579" s="297"/>
      <c r="CZ579" s="311"/>
      <c r="DA579" s="311"/>
      <c r="DB579" s="311"/>
      <c r="DC579" s="311"/>
      <c r="DD579" s="312"/>
      <c r="DE579" s="311"/>
      <c r="DF579" s="297"/>
      <c r="DG579" s="311"/>
      <c r="DH579" s="311"/>
      <c r="DI579" s="311"/>
      <c r="DJ579" s="311"/>
      <c r="DK579" s="312"/>
      <c r="DL579" s="311"/>
      <c r="DM579" s="297"/>
      <c r="DN579" s="311"/>
      <c r="DO579" s="311"/>
      <c r="DP579" s="311"/>
      <c r="DQ579" s="311"/>
      <c r="DR579" s="312"/>
      <c r="DS579" s="311"/>
      <c r="DT579" s="297"/>
      <c r="DU579" s="311"/>
      <c r="DV579" s="311"/>
      <c r="DW579" s="311"/>
      <c r="DX579" s="311"/>
      <c r="DY579" s="312"/>
      <c r="DZ579" s="311"/>
      <c r="EA579" s="297"/>
      <c r="EB579" s="311"/>
      <c r="EC579" s="311"/>
      <c r="ED579" s="311"/>
      <c r="EE579" s="311"/>
      <c r="EF579" s="312"/>
      <c r="EG579" s="311"/>
      <c r="EH579" s="297"/>
      <c r="EI579" s="311"/>
      <c r="EJ579" s="311"/>
      <c r="EK579" s="311"/>
      <c r="EL579" s="311"/>
      <c r="EM579" s="312"/>
      <c r="EN579" s="311"/>
      <c r="EO579" s="297"/>
      <c r="EP579" s="311"/>
      <c r="EQ579" s="311"/>
      <c r="ER579" s="311"/>
      <c r="ES579" s="311"/>
      <c r="ET579" s="312"/>
      <c r="EU579" s="311"/>
      <c r="EV579" s="297"/>
      <c r="EW579" s="311"/>
      <c r="EX579" s="311"/>
      <c r="EY579" s="311"/>
      <c r="EZ579" s="311"/>
      <c r="FA579" s="312"/>
      <c r="FB579" s="311"/>
      <c r="FC579" s="298"/>
    </row>
    <row r="580" spans="1:159" s="205" customFormat="1" ht="39.9" customHeight="1" x14ac:dyDescent="0.25">
      <c r="A580" s="206"/>
      <c r="B580" s="196"/>
      <c r="C580" s="292"/>
      <c r="D580" s="198"/>
      <c r="E580" s="299"/>
      <c r="F580" s="200"/>
      <c r="G580" s="301"/>
      <c r="H580" s="303"/>
      <c r="I580" s="299"/>
      <c r="J580" s="299"/>
      <c r="K580" s="299"/>
      <c r="L580" s="289"/>
      <c r="M580" s="299"/>
      <c r="N580" s="289"/>
      <c r="O580" s="363" t="str">
        <f>IF(P580="","",IF(OR(I580="",J580=""),"",IF(AND(ISNUMBER(FIND("post-", I580)),J580=ProductCode!$I$12),ProductCode!$F$19,IF(AND(ISNUMBER(FIND("pre-", I580)),J580=ProductCode!$I$12),ProductCode!$F$20,IF(ISNUMBER(FIND("post-", I580)),ProductCode!$F$17,ProductCode!$F$18)))))</f>
        <v/>
      </c>
      <c r="P580" s="295" t="str">
        <f t="shared" si="22"/>
        <v/>
      </c>
      <c r="Q580" s="306"/>
      <c r="R580" s="203"/>
      <c r="S580" s="308" t="str">
        <f t="shared" si="23"/>
        <v/>
      </c>
      <c r="T580" s="311"/>
      <c r="U580" s="311"/>
      <c r="V580" s="311"/>
      <c r="W580" s="311"/>
      <c r="X580" s="312"/>
      <c r="Y580" s="311"/>
      <c r="Z580" s="297"/>
      <c r="AA580" s="311"/>
      <c r="AB580" s="311"/>
      <c r="AC580" s="311"/>
      <c r="AD580" s="311"/>
      <c r="AE580" s="312"/>
      <c r="AF580" s="311"/>
      <c r="AG580" s="297"/>
      <c r="AH580" s="311"/>
      <c r="AI580" s="311"/>
      <c r="AJ580" s="311"/>
      <c r="AK580" s="311"/>
      <c r="AL580" s="312"/>
      <c r="AM580" s="311"/>
      <c r="AN580" s="297"/>
      <c r="AO580" s="311"/>
      <c r="AP580" s="311"/>
      <c r="AQ580" s="311"/>
      <c r="AR580" s="311"/>
      <c r="AS580" s="312"/>
      <c r="AT580" s="311"/>
      <c r="AU580" s="297"/>
      <c r="AV580" s="311"/>
      <c r="AW580" s="311"/>
      <c r="AX580" s="311"/>
      <c r="AY580" s="311"/>
      <c r="AZ580" s="312"/>
      <c r="BA580" s="311"/>
      <c r="BB580" s="297"/>
      <c r="BC580" s="311"/>
      <c r="BD580" s="311"/>
      <c r="BE580" s="311"/>
      <c r="BF580" s="311"/>
      <c r="BG580" s="312"/>
      <c r="BH580" s="311"/>
      <c r="BI580" s="297"/>
      <c r="BJ580" s="311"/>
      <c r="BK580" s="311"/>
      <c r="BL580" s="311"/>
      <c r="BM580" s="311"/>
      <c r="BN580" s="312"/>
      <c r="BO580" s="311"/>
      <c r="BP580" s="297"/>
      <c r="BQ580" s="311"/>
      <c r="BR580" s="311"/>
      <c r="BS580" s="311"/>
      <c r="BT580" s="311"/>
      <c r="BU580" s="312"/>
      <c r="BV580" s="311"/>
      <c r="BW580" s="297"/>
      <c r="BX580" s="311"/>
      <c r="BY580" s="311"/>
      <c r="BZ580" s="311"/>
      <c r="CA580" s="311"/>
      <c r="CB580" s="312"/>
      <c r="CC580" s="311"/>
      <c r="CD580" s="297"/>
      <c r="CE580" s="311"/>
      <c r="CF580" s="311"/>
      <c r="CG580" s="311"/>
      <c r="CH580" s="311"/>
      <c r="CI580" s="312"/>
      <c r="CJ580" s="311"/>
      <c r="CK580" s="297"/>
      <c r="CL580" s="311"/>
      <c r="CM580" s="311"/>
      <c r="CN580" s="311"/>
      <c r="CO580" s="311"/>
      <c r="CP580" s="312"/>
      <c r="CQ580" s="311"/>
      <c r="CR580" s="297"/>
      <c r="CS580" s="311"/>
      <c r="CT580" s="311"/>
      <c r="CU580" s="311"/>
      <c r="CV580" s="311"/>
      <c r="CW580" s="312"/>
      <c r="CX580" s="311"/>
      <c r="CY580" s="297"/>
      <c r="CZ580" s="311"/>
      <c r="DA580" s="311"/>
      <c r="DB580" s="311"/>
      <c r="DC580" s="311"/>
      <c r="DD580" s="312"/>
      <c r="DE580" s="311"/>
      <c r="DF580" s="297"/>
      <c r="DG580" s="311"/>
      <c r="DH580" s="311"/>
      <c r="DI580" s="311"/>
      <c r="DJ580" s="311"/>
      <c r="DK580" s="312"/>
      <c r="DL580" s="311"/>
      <c r="DM580" s="297"/>
      <c r="DN580" s="311"/>
      <c r="DO580" s="311"/>
      <c r="DP580" s="311"/>
      <c r="DQ580" s="311"/>
      <c r="DR580" s="312"/>
      <c r="DS580" s="311"/>
      <c r="DT580" s="297"/>
      <c r="DU580" s="311"/>
      <c r="DV580" s="311"/>
      <c r="DW580" s="311"/>
      <c r="DX580" s="311"/>
      <c r="DY580" s="312"/>
      <c r="DZ580" s="311"/>
      <c r="EA580" s="297"/>
      <c r="EB580" s="311"/>
      <c r="EC580" s="311"/>
      <c r="ED580" s="311"/>
      <c r="EE580" s="311"/>
      <c r="EF580" s="312"/>
      <c r="EG580" s="311"/>
      <c r="EH580" s="297"/>
      <c r="EI580" s="311"/>
      <c r="EJ580" s="311"/>
      <c r="EK580" s="311"/>
      <c r="EL580" s="311"/>
      <c r="EM580" s="312"/>
      <c r="EN580" s="311"/>
      <c r="EO580" s="297"/>
      <c r="EP580" s="311"/>
      <c r="EQ580" s="311"/>
      <c r="ER580" s="311"/>
      <c r="ES580" s="311"/>
      <c r="ET580" s="312"/>
      <c r="EU580" s="311"/>
      <c r="EV580" s="297"/>
      <c r="EW580" s="311"/>
      <c r="EX580" s="311"/>
      <c r="EY580" s="311"/>
      <c r="EZ580" s="311"/>
      <c r="FA580" s="312"/>
      <c r="FB580" s="311"/>
      <c r="FC580" s="298"/>
    </row>
    <row r="581" spans="1:159" s="205" customFormat="1" ht="39.9" customHeight="1" x14ac:dyDescent="0.25">
      <c r="A581" s="206"/>
      <c r="B581" s="196"/>
      <c r="C581" s="292"/>
      <c r="D581" s="198"/>
      <c r="E581" s="299"/>
      <c r="F581" s="200"/>
      <c r="G581" s="301"/>
      <c r="H581" s="303"/>
      <c r="I581" s="299"/>
      <c r="J581" s="299"/>
      <c r="K581" s="299"/>
      <c r="L581" s="289"/>
      <c r="M581" s="299"/>
      <c r="N581" s="289"/>
      <c r="O581" s="363" t="str">
        <f>IF(P581="","",IF(OR(I581="",J581=""),"",IF(AND(ISNUMBER(FIND("post-", I581)),J581=ProductCode!$I$12),ProductCode!$F$19,IF(AND(ISNUMBER(FIND("pre-", I581)),J581=ProductCode!$I$12),ProductCode!$F$20,IF(ISNUMBER(FIND("post-", I581)),ProductCode!$F$17,ProductCode!$F$18)))))</f>
        <v/>
      </c>
      <c r="P581" s="295" t="str">
        <f t="shared" si="22"/>
        <v/>
      </c>
      <c r="Q581" s="306"/>
      <c r="R581" s="203"/>
      <c r="S581" s="308" t="str">
        <f t="shared" si="23"/>
        <v/>
      </c>
      <c r="T581" s="311"/>
      <c r="U581" s="311"/>
      <c r="V581" s="311"/>
      <c r="W581" s="311"/>
      <c r="X581" s="312"/>
      <c r="Y581" s="311"/>
      <c r="Z581" s="297"/>
      <c r="AA581" s="311"/>
      <c r="AB581" s="311"/>
      <c r="AC581" s="311"/>
      <c r="AD581" s="311"/>
      <c r="AE581" s="312"/>
      <c r="AF581" s="311"/>
      <c r="AG581" s="297"/>
      <c r="AH581" s="311"/>
      <c r="AI581" s="311"/>
      <c r="AJ581" s="311"/>
      <c r="AK581" s="311"/>
      <c r="AL581" s="312"/>
      <c r="AM581" s="311"/>
      <c r="AN581" s="297"/>
      <c r="AO581" s="311"/>
      <c r="AP581" s="311"/>
      <c r="AQ581" s="311"/>
      <c r="AR581" s="311"/>
      <c r="AS581" s="312"/>
      <c r="AT581" s="311"/>
      <c r="AU581" s="297"/>
      <c r="AV581" s="311"/>
      <c r="AW581" s="311"/>
      <c r="AX581" s="311"/>
      <c r="AY581" s="311"/>
      <c r="AZ581" s="312"/>
      <c r="BA581" s="311"/>
      <c r="BB581" s="297"/>
      <c r="BC581" s="311"/>
      <c r="BD581" s="311"/>
      <c r="BE581" s="311"/>
      <c r="BF581" s="311"/>
      <c r="BG581" s="312"/>
      <c r="BH581" s="311"/>
      <c r="BI581" s="297"/>
      <c r="BJ581" s="311"/>
      <c r="BK581" s="311"/>
      <c r="BL581" s="311"/>
      <c r="BM581" s="311"/>
      <c r="BN581" s="312"/>
      <c r="BO581" s="311"/>
      <c r="BP581" s="297"/>
      <c r="BQ581" s="311"/>
      <c r="BR581" s="311"/>
      <c r="BS581" s="311"/>
      <c r="BT581" s="311"/>
      <c r="BU581" s="312"/>
      <c r="BV581" s="311"/>
      <c r="BW581" s="297"/>
      <c r="BX581" s="311"/>
      <c r="BY581" s="311"/>
      <c r="BZ581" s="311"/>
      <c r="CA581" s="311"/>
      <c r="CB581" s="312"/>
      <c r="CC581" s="311"/>
      <c r="CD581" s="297"/>
      <c r="CE581" s="311"/>
      <c r="CF581" s="311"/>
      <c r="CG581" s="311"/>
      <c r="CH581" s="311"/>
      <c r="CI581" s="312"/>
      <c r="CJ581" s="311"/>
      <c r="CK581" s="297"/>
      <c r="CL581" s="311"/>
      <c r="CM581" s="311"/>
      <c r="CN581" s="311"/>
      <c r="CO581" s="311"/>
      <c r="CP581" s="312"/>
      <c r="CQ581" s="311"/>
      <c r="CR581" s="297"/>
      <c r="CS581" s="311"/>
      <c r="CT581" s="311"/>
      <c r="CU581" s="311"/>
      <c r="CV581" s="311"/>
      <c r="CW581" s="312"/>
      <c r="CX581" s="311"/>
      <c r="CY581" s="297"/>
      <c r="CZ581" s="311"/>
      <c r="DA581" s="311"/>
      <c r="DB581" s="311"/>
      <c r="DC581" s="311"/>
      <c r="DD581" s="312"/>
      <c r="DE581" s="311"/>
      <c r="DF581" s="297"/>
      <c r="DG581" s="311"/>
      <c r="DH581" s="311"/>
      <c r="DI581" s="311"/>
      <c r="DJ581" s="311"/>
      <c r="DK581" s="312"/>
      <c r="DL581" s="311"/>
      <c r="DM581" s="297"/>
      <c r="DN581" s="311"/>
      <c r="DO581" s="311"/>
      <c r="DP581" s="311"/>
      <c r="DQ581" s="311"/>
      <c r="DR581" s="312"/>
      <c r="DS581" s="311"/>
      <c r="DT581" s="297"/>
      <c r="DU581" s="311"/>
      <c r="DV581" s="311"/>
      <c r="DW581" s="311"/>
      <c r="DX581" s="311"/>
      <c r="DY581" s="312"/>
      <c r="DZ581" s="311"/>
      <c r="EA581" s="297"/>
      <c r="EB581" s="311"/>
      <c r="EC581" s="311"/>
      <c r="ED581" s="311"/>
      <c r="EE581" s="311"/>
      <c r="EF581" s="312"/>
      <c r="EG581" s="311"/>
      <c r="EH581" s="297"/>
      <c r="EI581" s="311"/>
      <c r="EJ581" s="311"/>
      <c r="EK581" s="311"/>
      <c r="EL581" s="311"/>
      <c r="EM581" s="312"/>
      <c r="EN581" s="311"/>
      <c r="EO581" s="297"/>
      <c r="EP581" s="311"/>
      <c r="EQ581" s="311"/>
      <c r="ER581" s="311"/>
      <c r="ES581" s="311"/>
      <c r="ET581" s="312"/>
      <c r="EU581" s="311"/>
      <c r="EV581" s="297"/>
      <c r="EW581" s="311"/>
      <c r="EX581" s="311"/>
      <c r="EY581" s="311"/>
      <c r="EZ581" s="311"/>
      <c r="FA581" s="312"/>
      <c r="FB581" s="311"/>
      <c r="FC581" s="298"/>
    </row>
    <row r="582" spans="1:159" s="205" customFormat="1" ht="39.9" customHeight="1" x14ac:dyDescent="0.25">
      <c r="A582" s="206"/>
      <c r="B582" s="196"/>
      <c r="C582" s="292"/>
      <c r="D582" s="198"/>
      <c r="E582" s="299"/>
      <c r="F582" s="200"/>
      <c r="G582" s="301"/>
      <c r="H582" s="303"/>
      <c r="I582" s="299"/>
      <c r="J582" s="299"/>
      <c r="K582" s="299"/>
      <c r="L582" s="289"/>
      <c r="M582" s="299"/>
      <c r="N582" s="289"/>
      <c r="O582" s="363" t="str">
        <f>IF(P582="","",IF(OR(I582="",J582=""),"",IF(AND(ISNUMBER(FIND("post-", I582)),J582=ProductCode!$I$12),ProductCode!$F$19,IF(AND(ISNUMBER(FIND("pre-", I582)),J582=ProductCode!$I$12),ProductCode!$F$20,IF(ISNUMBER(FIND("post-", I582)),ProductCode!$F$17,ProductCode!$F$18)))))</f>
        <v/>
      </c>
      <c r="P582" s="295" t="str">
        <f t="shared" si="22"/>
        <v/>
      </c>
      <c r="Q582" s="306"/>
      <c r="R582" s="203"/>
      <c r="S582" s="308" t="str">
        <f t="shared" si="23"/>
        <v/>
      </c>
      <c r="T582" s="311"/>
      <c r="U582" s="311"/>
      <c r="V582" s="311"/>
      <c r="W582" s="311"/>
      <c r="X582" s="312"/>
      <c r="Y582" s="311"/>
      <c r="Z582" s="297"/>
      <c r="AA582" s="311"/>
      <c r="AB582" s="311"/>
      <c r="AC582" s="311"/>
      <c r="AD582" s="311"/>
      <c r="AE582" s="312"/>
      <c r="AF582" s="311"/>
      <c r="AG582" s="297"/>
      <c r="AH582" s="311"/>
      <c r="AI582" s="311"/>
      <c r="AJ582" s="311"/>
      <c r="AK582" s="311"/>
      <c r="AL582" s="312"/>
      <c r="AM582" s="311"/>
      <c r="AN582" s="297"/>
      <c r="AO582" s="311"/>
      <c r="AP582" s="311"/>
      <c r="AQ582" s="311"/>
      <c r="AR582" s="311"/>
      <c r="AS582" s="312"/>
      <c r="AT582" s="311"/>
      <c r="AU582" s="297"/>
      <c r="AV582" s="311"/>
      <c r="AW582" s="311"/>
      <c r="AX582" s="311"/>
      <c r="AY582" s="311"/>
      <c r="AZ582" s="312"/>
      <c r="BA582" s="311"/>
      <c r="BB582" s="297"/>
      <c r="BC582" s="311"/>
      <c r="BD582" s="311"/>
      <c r="BE582" s="311"/>
      <c r="BF582" s="311"/>
      <c r="BG582" s="312"/>
      <c r="BH582" s="311"/>
      <c r="BI582" s="297"/>
      <c r="BJ582" s="311"/>
      <c r="BK582" s="311"/>
      <c r="BL582" s="311"/>
      <c r="BM582" s="311"/>
      <c r="BN582" s="312"/>
      <c r="BO582" s="311"/>
      <c r="BP582" s="297"/>
      <c r="BQ582" s="311"/>
      <c r="BR582" s="311"/>
      <c r="BS582" s="311"/>
      <c r="BT582" s="311"/>
      <c r="BU582" s="312"/>
      <c r="BV582" s="311"/>
      <c r="BW582" s="297"/>
      <c r="BX582" s="311"/>
      <c r="BY582" s="311"/>
      <c r="BZ582" s="311"/>
      <c r="CA582" s="311"/>
      <c r="CB582" s="312"/>
      <c r="CC582" s="311"/>
      <c r="CD582" s="297"/>
      <c r="CE582" s="311"/>
      <c r="CF582" s="311"/>
      <c r="CG582" s="311"/>
      <c r="CH582" s="311"/>
      <c r="CI582" s="312"/>
      <c r="CJ582" s="311"/>
      <c r="CK582" s="297"/>
      <c r="CL582" s="311"/>
      <c r="CM582" s="311"/>
      <c r="CN582" s="311"/>
      <c r="CO582" s="311"/>
      <c r="CP582" s="312"/>
      <c r="CQ582" s="311"/>
      <c r="CR582" s="297"/>
      <c r="CS582" s="311"/>
      <c r="CT582" s="311"/>
      <c r="CU582" s="311"/>
      <c r="CV582" s="311"/>
      <c r="CW582" s="312"/>
      <c r="CX582" s="311"/>
      <c r="CY582" s="297"/>
      <c r="CZ582" s="311"/>
      <c r="DA582" s="311"/>
      <c r="DB582" s="311"/>
      <c r="DC582" s="311"/>
      <c r="DD582" s="312"/>
      <c r="DE582" s="311"/>
      <c r="DF582" s="297"/>
      <c r="DG582" s="311"/>
      <c r="DH582" s="311"/>
      <c r="DI582" s="311"/>
      <c r="DJ582" s="311"/>
      <c r="DK582" s="312"/>
      <c r="DL582" s="311"/>
      <c r="DM582" s="297"/>
      <c r="DN582" s="311"/>
      <c r="DO582" s="311"/>
      <c r="DP582" s="311"/>
      <c r="DQ582" s="311"/>
      <c r="DR582" s="312"/>
      <c r="DS582" s="311"/>
      <c r="DT582" s="297"/>
      <c r="DU582" s="311"/>
      <c r="DV582" s="311"/>
      <c r="DW582" s="311"/>
      <c r="DX582" s="311"/>
      <c r="DY582" s="312"/>
      <c r="DZ582" s="311"/>
      <c r="EA582" s="297"/>
      <c r="EB582" s="311"/>
      <c r="EC582" s="311"/>
      <c r="ED582" s="311"/>
      <c r="EE582" s="311"/>
      <c r="EF582" s="312"/>
      <c r="EG582" s="311"/>
      <c r="EH582" s="297"/>
      <c r="EI582" s="311"/>
      <c r="EJ582" s="311"/>
      <c r="EK582" s="311"/>
      <c r="EL582" s="311"/>
      <c r="EM582" s="312"/>
      <c r="EN582" s="311"/>
      <c r="EO582" s="297"/>
      <c r="EP582" s="311"/>
      <c r="EQ582" s="311"/>
      <c r="ER582" s="311"/>
      <c r="ES582" s="311"/>
      <c r="ET582" s="312"/>
      <c r="EU582" s="311"/>
      <c r="EV582" s="297"/>
      <c r="EW582" s="311"/>
      <c r="EX582" s="311"/>
      <c r="EY582" s="311"/>
      <c r="EZ582" s="311"/>
      <c r="FA582" s="312"/>
      <c r="FB582" s="311"/>
      <c r="FC582" s="298"/>
    </row>
    <row r="583" spans="1:159" s="205" customFormat="1" ht="39.9" customHeight="1" x14ac:dyDescent="0.25">
      <c r="A583" s="206"/>
      <c r="B583" s="196"/>
      <c r="C583" s="292"/>
      <c r="D583" s="198"/>
      <c r="E583" s="299"/>
      <c r="F583" s="200"/>
      <c r="G583" s="301"/>
      <c r="H583" s="303"/>
      <c r="I583" s="299"/>
      <c r="J583" s="299"/>
      <c r="K583" s="299"/>
      <c r="L583" s="289"/>
      <c r="M583" s="299"/>
      <c r="N583" s="289"/>
      <c r="O583" s="363" t="str">
        <f>IF(P583="","",IF(OR(I583="",J583=""),"",IF(AND(ISNUMBER(FIND("post-", I583)),J583=ProductCode!$I$12),ProductCode!$F$19,IF(AND(ISNUMBER(FIND("pre-", I583)),J583=ProductCode!$I$12),ProductCode!$F$20,IF(ISNUMBER(FIND("post-", I583)),ProductCode!$F$17,ProductCode!$F$18)))))</f>
        <v/>
      </c>
      <c r="P583" s="295" t="str">
        <f t="shared" si="22"/>
        <v/>
      </c>
      <c r="Q583" s="306"/>
      <c r="R583" s="203"/>
      <c r="S583" s="308" t="str">
        <f t="shared" si="23"/>
        <v/>
      </c>
      <c r="T583" s="311"/>
      <c r="U583" s="311"/>
      <c r="V583" s="311"/>
      <c r="W583" s="311"/>
      <c r="X583" s="312"/>
      <c r="Y583" s="311"/>
      <c r="Z583" s="297"/>
      <c r="AA583" s="311"/>
      <c r="AB583" s="311"/>
      <c r="AC583" s="311"/>
      <c r="AD583" s="311"/>
      <c r="AE583" s="312"/>
      <c r="AF583" s="311"/>
      <c r="AG583" s="297"/>
      <c r="AH583" s="311"/>
      <c r="AI583" s="311"/>
      <c r="AJ583" s="311"/>
      <c r="AK583" s="311"/>
      <c r="AL583" s="312"/>
      <c r="AM583" s="311"/>
      <c r="AN583" s="297"/>
      <c r="AO583" s="311"/>
      <c r="AP583" s="311"/>
      <c r="AQ583" s="311"/>
      <c r="AR583" s="311"/>
      <c r="AS583" s="312"/>
      <c r="AT583" s="311"/>
      <c r="AU583" s="297"/>
      <c r="AV583" s="311"/>
      <c r="AW583" s="311"/>
      <c r="AX583" s="311"/>
      <c r="AY583" s="311"/>
      <c r="AZ583" s="312"/>
      <c r="BA583" s="311"/>
      <c r="BB583" s="297"/>
      <c r="BC583" s="311"/>
      <c r="BD583" s="311"/>
      <c r="BE583" s="311"/>
      <c r="BF583" s="311"/>
      <c r="BG583" s="312"/>
      <c r="BH583" s="311"/>
      <c r="BI583" s="297"/>
      <c r="BJ583" s="311"/>
      <c r="BK583" s="311"/>
      <c r="BL583" s="311"/>
      <c r="BM583" s="311"/>
      <c r="BN583" s="312"/>
      <c r="BO583" s="311"/>
      <c r="BP583" s="297"/>
      <c r="BQ583" s="311"/>
      <c r="BR583" s="311"/>
      <c r="BS583" s="311"/>
      <c r="BT583" s="311"/>
      <c r="BU583" s="312"/>
      <c r="BV583" s="311"/>
      <c r="BW583" s="297"/>
      <c r="BX583" s="311"/>
      <c r="BY583" s="311"/>
      <c r="BZ583" s="311"/>
      <c r="CA583" s="311"/>
      <c r="CB583" s="312"/>
      <c r="CC583" s="311"/>
      <c r="CD583" s="297"/>
      <c r="CE583" s="311"/>
      <c r="CF583" s="311"/>
      <c r="CG583" s="311"/>
      <c r="CH583" s="311"/>
      <c r="CI583" s="312"/>
      <c r="CJ583" s="311"/>
      <c r="CK583" s="297"/>
      <c r="CL583" s="311"/>
      <c r="CM583" s="311"/>
      <c r="CN583" s="311"/>
      <c r="CO583" s="311"/>
      <c r="CP583" s="312"/>
      <c r="CQ583" s="311"/>
      <c r="CR583" s="297"/>
      <c r="CS583" s="311"/>
      <c r="CT583" s="311"/>
      <c r="CU583" s="311"/>
      <c r="CV583" s="311"/>
      <c r="CW583" s="312"/>
      <c r="CX583" s="311"/>
      <c r="CY583" s="297"/>
      <c r="CZ583" s="311"/>
      <c r="DA583" s="311"/>
      <c r="DB583" s="311"/>
      <c r="DC583" s="311"/>
      <c r="DD583" s="312"/>
      <c r="DE583" s="311"/>
      <c r="DF583" s="297"/>
      <c r="DG583" s="311"/>
      <c r="DH583" s="311"/>
      <c r="DI583" s="311"/>
      <c r="DJ583" s="311"/>
      <c r="DK583" s="312"/>
      <c r="DL583" s="311"/>
      <c r="DM583" s="297"/>
      <c r="DN583" s="311"/>
      <c r="DO583" s="311"/>
      <c r="DP583" s="311"/>
      <c r="DQ583" s="311"/>
      <c r="DR583" s="312"/>
      <c r="DS583" s="311"/>
      <c r="DT583" s="297"/>
      <c r="DU583" s="311"/>
      <c r="DV583" s="311"/>
      <c r="DW583" s="311"/>
      <c r="DX583" s="311"/>
      <c r="DY583" s="312"/>
      <c r="DZ583" s="311"/>
      <c r="EA583" s="297"/>
      <c r="EB583" s="311"/>
      <c r="EC583" s="311"/>
      <c r="ED583" s="311"/>
      <c r="EE583" s="311"/>
      <c r="EF583" s="312"/>
      <c r="EG583" s="311"/>
      <c r="EH583" s="297"/>
      <c r="EI583" s="311"/>
      <c r="EJ583" s="311"/>
      <c r="EK583" s="311"/>
      <c r="EL583" s="311"/>
      <c r="EM583" s="312"/>
      <c r="EN583" s="311"/>
      <c r="EO583" s="297"/>
      <c r="EP583" s="311"/>
      <c r="EQ583" s="311"/>
      <c r="ER583" s="311"/>
      <c r="ES583" s="311"/>
      <c r="ET583" s="312"/>
      <c r="EU583" s="311"/>
      <c r="EV583" s="297"/>
      <c r="EW583" s="311"/>
      <c r="EX583" s="311"/>
      <c r="EY583" s="311"/>
      <c r="EZ583" s="311"/>
      <c r="FA583" s="312"/>
      <c r="FB583" s="311"/>
      <c r="FC583" s="298"/>
    </row>
    <row r="584" spans="1:159" s="205" customFormat="1" ht="39.9" customHeight="1" x14ac:dyDescent="0.25">
      <c r="A584" s="206"/>
      <c r="B584" s="196"/>
      <c r="C584" s="292"/>
      <c r="D584" s="198"/>
      <c r="E584" s="299"/>
      <c r="F584" s="200"/>
      <c r="G584" s="301"/>
      <c r="H584" s="303"/>
      <c r="I584" s="299"/>
      <c r="J584" s="299"/>
      <c r="K584" s="299"/>
      <c r="L584" s="289"/>
      <c r="M584" s="299"/>
      <c r="N584" s="289"/>
      <c r="O584" s="363" t="str">
        <f>IF(P584="","",IF(OR(I584="",J584=""),"",IF(AND(ISNUMBER(FIND("post-", I584)),J584=ProductCode!$I$12),ProductCode!$F$19,IF(AND(ISNUMBER(FIND("pre-", I584)),J584=ProductCode!$I$12),ProductCode!$F$20,IF(ISNUMBER(FIND("post-", I584)),ProductCode!$F$17,ProductCode!$F$18)))))</f>
        <v/>
      </c>
      <c r="P584" s="295" t="str">
        <f t="shared" si="22"/>
        <v/>
      </c>
      <c r="Q584" s="306"/>
      <c r="R584" s="203"/>
      <c r="S584" s="308" t="str">
        <f t="shared" si="23"/>
        <v/>
      </c>
      <c r="T584" s="311"/>
      <c r="U584" s="311"/>
      <c r="V584" s="311"/>
      <c r="W584" s="311"/>
      <c r="X584" s="312"/>
      <c r="Y584" s="311"/>
      <c r="Z584" s="297"/>
      <c r="AA584" s="311"/>
      <c r="AB584" s="311"/>
      <c r="AC584" s="311"/>
      <c r="AD584" s="311"/>
      <c r="AE584" s="312"/>
      <c r="AF584" s="311"/>
      <c r="AG584" s="297"/>
      <c r="AH584" s="311"/>
      <c r="AI584" s="311"/>
      <c r="AJ584" s="311"/>
      <c r="AK584" s="311"/>
      <c r="AL584" s="312"/>
      <c r="AM584" s="311"/>
      <c r="AN584" s="297"/>
      <c r="AO584" s="311"/>
      <c r="AP584" s="311"/>
      <c r="AQ584" s="311"/>
      <c r="AR584" s="311"/>
      <c r="AS584" s="312"/>
      <c r="AT584" s="311"/>
      <c r="AU584" s="297"/>
      <c r="AV584" s="311"/>
      <c r="AW584" s="311"/>
      <c r="AX584" s="311"/>
      <c r="AY584" s="311"/>
      <c r="AZ584" s="312"/>
      <c r="BA584" s="311"/>
      <c r="BB584" s="297"/>
      <c r="BC584" s="311"/>
      <c r="BD584" s="311"/>
      <c r="BE584" s="311"/>
      <c r="BF584" s="311"/>
      <c r="BG584" s="312"/>
      <c r="BH584" s="311"/>
      <c r="BI584" s="297"/>
      <c r="BJ584" s="311"/>
      <c r="BK584" s="311"/>
      <c r="BL584" s="311"/>
      <c r="BM584" s="311"/>
      <c r="BN584" s="312"/>
      <c r="BO584" s="311"/>
      <c r="BP584" s="297"/>
      <c r="BQ584" s="311"/>
      <c r="BR584" s="311"/>
      <c r="BS584" s="311"/>
      <c r="BT584" s="311"/>
      <c r="BU584" s="312"/>
      <c r="BV584" s="311"/>
      <c r="BW584" s="297"/>
      <c r="BX584" s="311"/>
      <c r="BY584" s="311"/>
      <c r="BZ584" s="311"/>
      <c r="CA584" s="311"/>
      <c r="CB584" s="312"/>
      <c r="CC584" s="311"/>
      <c r="CD584" s="297"/>
      <c r="CE584" s="311"/>
      <c r="CF584" s="311"/>
      <c r="CG584" s="311"/>
      <c r="CH584" s="311"/>
      <c r="CI584" s="312"/>
      <c r="CJ584" s="311"/>
      <c r="CK584" s="297"/>
      <c r="CL584" s="311"/>
      <c r="CM584" s="311"/>
      <c r="CN584" s="311"/>
      <c r="CO584" s="311"/>
      <c r="CP584" s="312"/>
      <c r="CQ584" s="311"/>
      <c r="CR584" s="297"/>
      <c r="CS584" s="311"/>
      <c r="CT584" s="311"/>
      <c r="CU584" s="311"/>
      <c r="CV584" s="311"/>
      <c r="CW584" s="312"/>
      <c r="CX584" s="311"/>
      <c r="CY584" s="297"/>
      <c r="CZ584" s="311"/>
      <c r="DA584" s="311"/>
      <c r="DB584" s="311"/>
      <c r="DC584" s="311"/>
      <c r="DD584" s="312"/>
      <c r="DE584" s="311"/>
      <c r="DF584" s="297"/>
      <c r="DG584" s="311"/>
      <c r="DH584" s="311"/>
      <c r="DI584" s="311"/>
      <c r="DJ584" s="311"/>
      <c r="DK584" s="312"/>
      <c r="DL584" s="311"/>
      <c r="DM584" s="297"/>
      <c r="DN584" s="311"/>
      <c r="DO584" s="311"/>
      <c r="DP584" s="311"/>
      <c r="DQ584" s="311"/>
      <c r="DR584" s="312"/>
      <c r="DS584" s="311"/>
      <c r="DT584" s="297"/>
      <c r="DU584" s="311"/>
      <c r="DV584" s="311"/>
      <c r="DW584" s="311"/>
      <c r="DX584" s="311"/>
      <c r="DY584" s="312"/>
      <c r="DZ584" s="311"/>
      <c r="EA584" s="297"/>
      <c r="EB584" s="311"/>
      <c r="EC584" s="311"/>
      <c r="ED584" s="311"/>
      <c r="EE584" s="311"/>
      <c r="EF584" s="312"/>
      <c r="EG584" s="311"/>
      <c r="EH584" s="297"/>
      <c r="EI584" s="311"/>
      <c r="EJ584" s="311"/>
      <c r="EK584" s="311"/>
      <c r="EL584" s="311"/>
      <c r="EM584" s="312"/>
      <c r="EN584" s="311"/>
      <c r="EO584" s="297"/>
      <c r="EP584" s="311"/>
      <c r="EQ584" s="311"/>
      <c r="ER584" s="311"/>
      <c r="ES584" s="311"/>
      <c r="ET584" s="312"/>
      <c r="EU584" s="311"/>
      <c r="EV584" s="297"/>
      <c r="EW584" s="311"/>
      <c r="EX584" s="311"/>
      <c r="EY584" s="311"/>
      <c r="EZ584" s="311"/>
      <c r="FA584" s="312"/>
      <c r="FB584" s="311"/>
      <c r="FC584" s="298"/>
    </row>
    <row r="585" spans="1:159" s="205" customFormat="1" ht="39.9" customHeight="1" x14ac:dyDescent="0.25">
      <c r="A585" s="206"/>
      <c r="B585" s="196"/>
      <c r="C585" s="292"/>
      <c r="D585" s="198"/>
      <c r="E585" s="299"/>
      <c r="F585" s="200"/>
      <c r="G585" s="301"/>
      <c r="H585" s="303"/>
      <c r="I585" s="299"/>
      <c r="J585" s="299"/>
      <c r="K585" s="299"/>
      <c r="L585" s="289"/>
      <c r="M585" s="299"/>
      <c r="N585" s="289"/>
      <c r="O585" s="363" t="str">
        <f>IF(P585="","",IF(OR(I585="",J585=""),"",IF(AND(ISNUMBER(FIND("post-", I585)),J585=ProductCode!$I$12),ProductCode!$F$19,IF(AND(ISNUMBER(FIND("pre-", I585)),J585=ProductCode!$I$12),ProductCode!$F$20,IF(ISNUMBER(FIND("post-", I585)),ProductCode!$F$17,ProductCode!$F$18)))))</f>
        <v/>
      </c>
      <c r="P585" s="295" t="str">
        <f t="shared" si="22"/>
        <v/>
      </c>
      <c r="Q585" s="306"/>
      <c r="R585" s="203"/>
      <c r="S585" s="308" t="str">
        <f t="shared" si="23"/>
        <v/>
      </c>
      <c r="T585" s="311"/>
      <c r="U585" s="311"/>
      <c r="V585" s="311"/>
      <c r="W585" s="311"/>
      <c r="X585" s="312"/>
      <c r="Y585" s="311"/>
      <c r="Z585" s="297"/>
      <c r="AA585" s="311"/>
      <c r="AB585" s="311"/>
      <c r="AC585" s="311"/>
      <c r="AD585" s="311"/>
      <c r="AE585" s="312"/>
      <c r="AF585" s="311"/>
      <c r="AG585" s="297"/>
      <c r="AH585" s="311"/>
      <c r="AI585" s="311"/>
      <c r="AJ585" s="311"/>
      <c r="AK585" s="311"/>
      <c r="AL585" s="312"/>
      <c r="AM585" s="311"/>
      <c r="AN585" s="297"/>
      <c r="AO585" s="311"/>
      <c r="AP585" s="311"/>
      <c r="AQ585" s="311"/>
      <c r="AR585" s="311"/>
      <c r="AS585" s="312"/>
      <c r="AT585" s="311"/>
      <c r="AU585" s="297"/>
      <c r="AV585" s="311"/>
      <c r="AW585" s="311"/>
      <c r="AX585" s="311"/>
      <c r="AY585" s="311"/>
      <c r="AZ585" s="312"/>
      <c r="BA585" s="311"/>
      <c r="BB585" s="297"/>
      <c r="BC585" s="311"/>
      <c r="BD585" s="311"/>
      <c r="BE585" s="311"/>
      <c r="BF585" s="311"/>
      <c r="BG585" s="312"/>
      <c r="BH585" s="311"/>
      <c r="BI585" s="297"/>
      <c r="BJ585" s="311"/>
      <c r="BK585" s="311"/>
      <c r="BL585" s="311"/>
      <c r="BM585" s="311"/>
      <c r="BN585" s="312"/>
      <c r="BO585" s="311"/>
      <c r="BP585" s="297"/>
      <c r="BQ585" s="311"/>
      <c r="BR585" s="311"/>
      <c r="BS585" s="311"/>
      <c r="BT585" s="311"/>
      <c r="BU585" s="312"/>
      <c r="BV585" s="311"/>
      <c r="BW585" s="297"/>
      <c r="BX585" s="311"/>
      <c r="BY585" s="311"/>
      <c r="BZ585" s="311"/>
      <c r="CA585" s="311"/>
      <c r="CB585" s="312"/>
      <c r="CC585" s="311"/>
      <c r="CD585" s="297"/>
      <c r="CE585" s="311"/>
      <c r="CF585" s="311"/>
      <c r="CG585" s="311"/>
      <c r="CH585" s="311"/>
      <c r="CI585" s="312"/>
      <c r="CJ585" s="311"/>
      <c r="CK585" s="297"/>
      <c r="CL585" s="311"/>
      <c r="CM585" s="311"/>
      <c r="CN585" s="311"/>
      <c r="CO585" s="311"/>
      <c r="CP585" s="312"/>
      <c r="CQ585" s="311"/>
      <c r="CR585" s="297"/>
      <c r="CS585" s="311"/>
      <c r="CT585" s="311"/>
      <c r="CU585" s="311"/>
      <c r="CV585" s="311"/>
      <c r="CW585" s="312"/>
      <c r="CX585" s="311"/>
      <c r="CY585" s="297"/>
      <c r="CZ585" s="311"/>
      <c r="DA585" s="311"/>
      <c r="DB585" s="311"/>
      <c r="DC585" s="311"/>
      <c r="DD585" s="312"/>
      <c r="DE585" s="311"/>
      <c r="DF585" s="297"/>
      <c r="DG585" s="311"/>
      <c r="DH585" s="311"/>
      <c r="DI585" s="311"/>
      <c r="DJ585" s="311"/>
      <c r="DK585" s="312"/>
      <c r="DL585" s="311"/>
      <c r="DM585" s="297"/>
      <c r="DN585" s="311"/>
      <c r="DO585" s="311"/>
      <c r="DP585" s="311"/>
      <c r="DQ585" s="311"/>
      <c r="DR585" s="312"/>
      <c r="DS585" s="311"/>
      <c r="DT585" s="297"/>
      <c r="DU585" s="311"/>
      <c r="DV585" s="311"/>
      <c r="DW585" s="311"/>
      <c r="DX585" s="311"/>
      <c r="DY585" s="312"/>
      <c r="DZ585" s="311"/>
      <c r="EA585" s="297"/>
      <c r="EB585" s="311"/>
      <c r="EC585" s="311"/>
      <c r="ED585" s="311"/>
      <c r="EE585" s="311"/>
      <c r="EF585" s="312"/>
      <c r="EG585" s="311"/>
      <c r="EH585" s="297"/>
      <c r="EI585" s="311"/>
      <c r="EJ585" s="311"/>
      <c r="EK585" s="311"/>
      <c r="EL585" s="311"/>
      <c r="EM585" s="312"/>
      <c r="EN585" s="311"/>
      <c r="EO585" s="297"/>
      <c r="EP585" s="311"/>
      <c r="EQ585" s="311"/>
      <c r="ER585" s="311"/>
      <c r="ES585" s="311"/>
      <c r="ET585" s="312"/>
      <c r="EU585" s="311"/>
      <c r="EV585" s="297"/>
      <c r="EW585" s="311"/>
      <c r="EX585" s="311"/>
      <c r="EY585" s="311"/>
      <c r="EZ585" s="311"/>
      <c r="FA585" s="312"/>
      <c r="FB585" s="311"/>
      <c r="FC585" s="298"/>
    </row>
    <row r="586" spans="1:159" s="205" customFormat="1" ht="39.9" customHeight="1" x14ac:dyDescent="0.25">
      <c r="A586" s="206"/>
      <c r="B586" s="196"/>
      <c r="C586" s="292"/>
      <c r="D586" s="198"/>
      <c r="E586" s="299"/>
      <c r="F586" s="200"/>
      <c r="G586" s="301"/>
      <c r="H586" s="303"/>
      <c r="I586" s="299"/>
      <c r="J586" s="299"/>
      <c r="K586" s="299"/>
      <c r="L586" s="289"/>
      <c r="M586" s="299"/>
      <c r="N586" s="289"/>
      <c r="O586" s="363" t="str">
        <f>IF(P586="","",IF(OR(I586="",J586=""),"",IF(AND(ISNUMBER(FIND("post-", I586)),J586=ProductCode!$I$12),ProductCode!$F$19,IF(AND(ISNUMBER(FIND("pre-", I586)),J586=ProductCode!$I$12),ProductCode!$F$20,IF(ISNUMBER(FIND("post-", I586)),ProductCode!$F$17,ProductCode!$F$18)))))</f>
        <v/>
      </c>
      <c r="P586" s="295" t="str">
        <f t="shared" si="22"/>
        <v/>
      </c>
      <c r="Q586" s="306"/>
      <c r="R586" s="203"/>
      <c r="S586" s="308" t="str">
        <f t="shared" si="23"/>
        <v/>
      </c>
      <c r="T586" s="311"/>
      <c r="U586" s="311"/>
      <c r="V586" s="311"/>
      <c r="W586" s="311"/>
      <c r="X586" s="312"/>
      <c r="Y586" s="311"/>
      <c r="Z586" s="297"/>
      <c r="AA586" s="311"/>
      <c r="AB586" s="311"/>
      <c r="AC586" s="311"/>
      <c r="AD586" s="311"/>
      <c r="AE586" s="312"/>
      <c r="AF586" s="311"/>
      <c r="AG586" s="297"/>
      <c r="AH586" s="311"/>
      <c r="AI586" s="311"/>
      <c r="AJ586" s="311"/>
      <c r="AK586" s="311"/>
      <c r="AL586" s="312"/>
      <c r="AM586" s="311"/>
      <c r="AN586" s="297"/>
      <c r="AO586" s="311"/>
      <c r="AP586" s="311"/>
      <c r="AQ586" s="311"/>
      <c r="AR586" s="311"/>
      <c r="AS586" s="312"/>
      <c r="AT586" s="311"/>
      <c r="AU586" s="297"/>
      <c r="AV586" s="311"/>
      <c r="AW586" s="311"/>
      <c r="AX586" s="311"/>
      <c r="AY586" s="311"/>
      <c r="AZ586" s="312"/>
      <c r="BA586" s="311"/>
      <c r="BB586" s="297"/>
      <c r="BC586" s="311"/>
      <c r="BD586" s="311"/>
      <c r="BE586" s="311"/>
      <c r="BF586" s="311"/>
      <c r="BG586" s="312"/>
      <c r="BH586" s="311"/>
      <c r="BI586" s="297"/>
      <c r="BJ586" s="311"/>
      <c r="BK586" s="311"/>
      <c r="BL586" s="311"/>
      <c r="BM586" s="311"/>
      <c r="BN586" s="312"/>
      <c r="BO586" s="311"/>
      <c r="BP586" s="297"/>
      <c r="BQ586" s="311"/>
      <c r="BR586" s="311"/>
      <c r="BS586" s="311"/>
      <c r="BT586" s="311"/>
      <c r="BU586" s="312"/>
      <c r="BV586" s="311"/>
      <c r="BW586" s="297"/>
      <c r="BX586" s="311"/>
      <c r="BY586" s="311"/>
      <c r="BZ586" s="311"/>
      <c r="CA586" s="311"/>
      <c r="CB586" s="312"/>
      <c r="CC586" s="311"/>
      <c r="CD586" s="297"/>
      <c r="CE586" s="311"/>
      <c r="CF586" s="311"/>
      <c r="CG586" s="311"/>
      <c r="CH586" s="311"/>
      <c r="CI586" s="312"/>
      <c r="CJ586" s="311"/>
      <c r="CK586" s="297"/>
      <c r="CL586" s="311"/>
      <c r="CM586" s="311"/>
      <c r="CN586" s="311"/>
      <c r="CO586" s="311"/>
      <c r="CP586" s="312"/>
      <c r="CQ586" s="311"/>
      <c r="CR586" s="297"/>
      <c r="CS586" s="311"/>
      <c r="CT586" s="311"/>
      <c r="CU586" s="311"/>
      <c r="CV586" s="311"/>
      <c r="CW586" s="312"/>
      <c r="CX586" s="311"/>
      <c r="CY586" s="297"/>
      <c r="CZ586" s="311"/>
      <c r="DA586" s="311"/>
      <c r="DB586" s="311"/>
      <c r="DC586" s="311"/>
      <c r="DD586" s="312"/>
      <c r="DE586" s="311"/>
      <c r="DF586" s="297"/>
      <c r="DG586" s="311"/>
      <c r="DH586" s="311"/>
      <c r="DI586" s="311"/>
      <c r="DJ586" s="311"/>
      <c r="DK586" s="312"/>
      <c r="DL586" s="311"/>
      <c r="DM586" s="297"/>
      <c r="DN586" s="311"/>
      <c r="DO586" s="311"/>
      <c r="DP586" s="311"/>
      <c r="DQ586" s="311"/>
      <c r="DR586" s="312"/>
      <c r="DS586" s="311"/>
      <c r="DT586" s="297"/>
      <c r="DU586" s="311"/>
      <c r="DV586" s="311"/>
      <c r="DW586" s="311"/>
      <c r="DX586" s="311"/>
      <c r="DY586" s="312"/>
      <c r="DZ586" s="311"/>
      <c r="EA586" s="297"/>
      <c r="EB586" s="311"/>
      <c r="EC586" s="311"/>
      <c r="ED586" s="311"/>
      <c r="EE586" s="311"/>
      <c r="EF586" s="312"/>
      <c r="EG586" s="311"/>
      <c r="EH586" s="297"/>
      <c r="EI586" s="311"/>
      <c r="EJ586" s="311"/>
      <c r="EK586" s="311"/>
      <c r="EL586" s="311"/>
      <c r="EM586" s="312"/>
      <c r="EN586" s="311"/>
      <c r="EO586" s="297"/>
      <c r="EP586" s="311"/>
      <c r="EQ586" s="311"/>
      <c r="ER586" s="311"/>
      <c r="ES586" s="311"/>
      <c r="ET586" s="312"/>
      <c r="EU586" s="311"/>
      <c r="EV586" s="297"/>
      <c r="EW586" s="311"/>
      <c r="EX586" s="311"/>
      <c r="EY586" s="311"/>
      <c r="EZ586" s="311"/>
      <c r="FA586" s="312"/>
      <c r="FB586" s="311"/>
      <c r="FC586" s="298"/>
    </row>
    <row r="587" spans="1:159" s="205" customFormat="1" ht="39.9" customHeight="1" x14ac:dyDescent="0.25">
      <c r="A587" s="206"/>
      <c r="B587" s="196"/>
      <c r="C587" s="292"/>
      <c r="D587" s="198"/>
      <c r="E587" s="299"/>
      <c r="F587" s="200"/>
      <c r="G587" s="301"/>
      <c r="H587" s="303"/>
      <c r="I587" s="299"/>
      <c r="J587" s="299"/>
      <c r="K587" s="299"/>
      <c r="L587" s="289"/>
      <c r="M587" s="299"/>
      <c r="N587" s="289"/>
      <c r="O587" s="363" t="str">
        <f>IF(P587="","",IF(OR(I587="",J587=""),"",IF(AND(ISNUMBER(FIND("post-", I587)),J587=ProductCode!$I$12),ProductCode!$F$19,IF(AND(ISNUMBER(FIND("pre-", I587)),J587=ProductCode!$I$12),ProductCode!$F$20,IF(ISNUMBER(FIND("post-", I587)),ProductCode!$F$17,ProductCode!$F$18)))))</f>
        <v/>
      </c>
      <c r="P587" s="295" t="str">
        <f t="shared" si="22"/>
        <v/>
      </c>
      <c r="Q587" s="306"/>
      <c r="R587" s="203"/>
      <c r="S587" s="308" t="str">
        <f t="shared" si="23"/>
        <v/>
      </c>
      <c r="T587" s="311"/>
      <c r="U587" s="311"/>
      <c r="V587" s="311"/>
      <c r="W587" s="311"/>
      <c r="X587" s="312"/>
      <c r="Y587" s="311"/>
      <c r="Z587" s="297"/>
      <c r="AA587" s="311"/>
      <c r="AB587" s="311"/>
      <c r="AC587" s="311"/>
      <c r="AD587" s="311"/>
      <c r="AE587" s="312"/>
      <c r="AF587" s="311"/>
      <c r="AG587" s="297"/>
      <c r="AH587" s="311"/>
      <c r="AI587" s="311"/>
      <c r="AJ587" s="311"/>
      <c r="AK587" s="311"/>
      <c r="AL587" s="312"/>
      <c r="AM587" s="311"/>
      <c r="AN587" s="297"/>
      <c r="AO587" s="311"/>
      <c r="AP587" s="311"/>
      <c r="AQ587" s="311"/>
      <c r="AR587" s="311"/>
      <c r="AS587" s="312"/>
      <c r="AT587" s="311"/>
      <c r="AU587" s="297"/>
      <c r="AV587" s="311"/>
      <c r="AW587" s="311"/>
      <c r="AX587" s="311"/>
      <c r="AY587" s="311"/>
      <c r="AZ587" s="312"/>
      <c r="BA587" s="311"/>
      <c r="BB587" s="297"/>
      <c r="BC587" s="311"/>
      <c r="BD587" s="311"/>
      <c r="BE587" s="311"/>
      <c r="BF587" s="311"/>
      <c r="BG587" s="312"/>
      <c r="BH587" s="311"/>
      <c r="BI587" s="297"/>
      <c r="BJ587" s="311"/>
      <c r="BK587" s="311"/>
      <c r="BL587" s="311"/>
      <c r="BM587" s="311"/>
      <c r="BN587" s="312"/>
      <c r="BO587" s="311"/>
      <c r="BP587" s="297"/>
      <c r="BQ587" s="311"/>
      <c r="BR587" s="311"/>
      <c r="BS587" s="311"/>
      <c r="BT587" s="311"/>
      <c r="BU587" s="312"/>
      <c r="BV587" s="311"/>
      <c r="BW587" s="297"/>
      <c r="BX587" s="311"/>
      <c r="BY587" s="311"/>
      <c r="BZ587" s="311"/>
      <c r="CA587" s="311"/>
      <c r="CB587" s="312"/>
      <c r="CC587" s="311"/>
      <c r="CD587" s="297"/>
      <c r="CE587" s="311"/>
      <c r="CF587" s="311"/>
      <c r="CG587" s="311"/>
      <c r="CH587" s="311"/>
      <c r="CI587" s="312"/>
      <c r="CJ587" s="311"/>
      <c r="CK587" s="297"/>
      <c r="CL587" s="311"/>
      <c r="CM587" s="311"/>
      <c r="CN587" s="311"/>
      <c r="CO587" s="311"/>
      <c r="CP587" s="312"/>
      <c r="CQ587" s="311"/>
      <c r="CR587" s="297"/>
      <c r="CS587" s="311"/>
      <c r="CT587" s="311"/>
      <c r="CU587" s="311"/>
      <c r="CV587" s="311"/>
      <c r="CW587" s="312"/>
      <c r="CX587" s="311"/>
      <c r="CY587" s="297"/>
      <c r="CZ587" s="311"/>
      <c r="DA587" s="311"/>
      <c r="DB587" s="311"/>
      <c r="DC587" s="311"/>
      <c r="DD587" s="312"/>
      <c r="DE587" s="311"/>
      <c r="DF587" s="297"/>
      <c r="DG587" s="311"/>
      <c r="DH587" s="311"/>
      <c r="DI587" s="311"/>
      <c r="DJ587" s="311"/>
      <c r="DK587" s="312"/>
      <c r="DL587" s="311"/>
      <c r="DM587" s="297"/>
      <c r="DN587" s="311"/>
      <c r="DO587" s="311"/>
      <c r="DP587" s="311"/>
      <c r="DQ587" s="311"/>
      <c r="DR587" s="312"/>
      <c r="DS587" s="311"/>
      <c r="DT587" s="297"/>
      <c r="DU587" s="311"/>
      <c r="DV587" s="311"/>
      <c r="DW587" s="311"/>
      <c r="DX587" s="311"/>
      <c r="DY587" s="312"/>
      <c r="DZ587" s="311"/>
      <c r="EA587" s="297"/>
      <c r="EB587" s="311"/>
      <c r="EC587" s="311"/>
      <c r="ED587" s="311"/>
      <c r="EE587" s="311"/>
      <c r="EF587" s="312"/>
      <c r="EG587" s="311"/>
      <c r="EH587" s="297"/>
      <c r="EI587" s="311"/>
      <c r="EJ587" s="311"/>
      <c r="EK587" s="311"/>
      <c r="EL587" s="311"/>
      <c r="EM587" s="312"/>
      <c r="EN587" s="311"/>
      <c r="EO587" s="297"/>
      <c r="EP587" s="311"/>
      <c r="EQ587" s="311"/>
      <c r="ER587" s="311"/>
      <c r="ES587" s="311"/>
      <c r="ET587" s="312"/>
      <c r="EU587" s="311"/>
      <c r="EV587" s="297"/>
      <c r="EW587" s="311"/>
      <c r="EX587" s="311"/>
      <c r="EY587" s="311"/>
      <c r="EZ587" s="311"/>
      <c r="FA587" s="312"/>
      <c r="FB587" s="311"/>
      <c r="FC587" s="298"/>
    </row>
    <row r="588" spans="1:159" s="205" customFormat="1" ht="39.9" customHeight="1" x14ac:dyDescent="0.25">
      <c r="A588" s="206"/>
      <c r="B588" s="196"/>
      <c r="C588" s="292"/>
      <c r="D588" s="198"/>
      <c r="E588" s="299"/>
      <c r="F588" s="200"/>
      <c r="G588" s="301"/>
      <c r="H588" s="303"/>
      <c r="I588" s="299"/>
      <c r="J588" s="299"/>
      <c r="K588" s="299"/>
      <c r="L588" s="289"/>
      <c r="M588" s="299"/>
      <c r="N588" s="289"/>
      <c r="O588" s="363" t="str">
        <f>IF(P588="","",IF(OR(I588="",J588=""),"",IF(AND(ISNUMBER(FIND("post-", I588)),J588=ProductCode!$I$12),ProductCode!$F$19,IF(AND(ISNUMBER(FIND("pre-", I588)),J588=ProductCode!$I$12),ProductCode!$F$20,IF(ISNUMBER(FIND("post-", I588)),ProductCode!$F$17,ProductCode!$F$18)))))</f>
        <v/>
      </c>
      <c r="P588" s="295" t="str">
        <f t="shared" si="22"/>
        <v/>
      </c>
      <c r="Q588" s="306"/>
      <c r="R588" s="203"/>
      <c r="S588" s="308" t="str">
        <f t="shared" si="23"/>
        <v/>
      </c>
      <c r="T588" s="311"/>
      <c r="U588" s="311"/>
      <c r="V588" s="311"/>
      <c r="W588" s="311"/>
      <c r="X588" s="312"/>
      <c r="Y588" s="311"/>
      <c r="Z588" s="297"/>
      <c r="AA588" s="311"/>
      <c r="AB588" s="311"/>
      <c r="AC588" s="311"/>
      <c r="AD588" s="311"/>
      <c r="AE588" s="312"/>
      <c r="AF588" s="311"/>
      <c r="AG588" s="297"/>
      <c r="AH588" s="311"/>
      <c r="AI588" s="311"/>
      <c r="AJ588" s="311"/>
      <c r="AK588" s="311"/>
      <c r="AL588" s="312"/>
      <c r="AM588" s="311"/>
      <c r="AN588" s="297"/>
      <c r="AO588" s="311"/>
      <c r="AP588" s="311"/>
      <c r="AQ588" s="311"/>
      <c r="AR588" s="311"/>
      <c r="AS588" s="312"/>
      <c r="AT588" s="311"/>
      <c r="AU588" s="297"/>
      <c r="AV588" s="311"/>
      <c r="AW588" s="311"/>
      <c r="AX588" s="311"/>
      <c r="AY588" s="311"/>
      <c r="AZ588" s="312"/>
      <c r="BA588" s="311"/>
      <c r="BB588" s="297"/>
      <c r="BC588" s="311"/>
      <c r="BD588" s="311"/>
      <c r="BE588" s="311"/>
      <c r="BF588" s="311"/>
      <c r="BG588" s="312"/>
      <c r="BH588" s="311"/>
      <c r="BI588" s="297"/>
      <c r="BJ588" s="311"/>
      <c r="BK588" s="311"/>
      <c r="BL588" s="311"/>
      <c r="BM588" s="311"/>
      <c r="BN588" s="312"/>
      <c r="BO588" s="311"/>
      <c r="BP588" s="297"/>
      <c r="BQ588" s="311"/>
      <c r="BR588" s="311"/>
      <c r="BS588" s="311"/>
      <c r="BT588" s="311"/>
      <c r="BU588" s="312"/>
      <c r="BV588" s="311"/>
      <c r="BW588" s="297"/>
      <c r="BX588" s="311"/>
      <c r="BY588" s="311"/>
      <c r="BZ588" s="311"/>
      <c r="CA588" s="311"/>
      <c r="CB588" s="312"/>
      <c r="CC588" s="311"/>
      <c r="CD588" s="297"/>
      <c r="CE588" s="311"/>
      <c r="CF588" s="311"/>
      <c r="CG588" s="311"/>
      <c r="CH588" s="311"/>
      <c r="CI588" s="312"/>
      <c r="CJ588" s="311"/>
      <c r="CK588" s="297"/>
      <c r="CL588" s="311"/>
      <c r="CM588" s="311"/>
      <c r="CN588" s="311"/>
      <c r="CO588" s="311"/>
      <c r="CP588" s="312"/>
      <c r="CQ588" s="311"/>
      <c r="CR588" s="297"/>
      <c r="CS588" s="311"/>
      <c r="CT588" s="311"/>
      <c r="CU588" s="311"/>
      <c r="CV588" s="311"/>
      <c r="CW588" s="312"/>
      <c r="CX588" s="311"/>
      <c r="CY588" s="297"/>
      <c r="CZ588" s="311"/>
      <c r="DA588" s="311"/>
      <c r="DB588" s="311"/>
      <c r="DC588" s="311"/>
      <c r="DD588" s="312"/>
      <c r="DE588" s="311"/>
      <c r="DF588" s="297"/>
      <c r="DG588" s="311"/>
      <c r="DH588" s="311"/>
      <c r="DI588" s="311"/>
      <c r="DJ588" s="311"/>
      <c r="DK588" s="312"/>
      <c r="DL588" s="311"/>
      <c r="DM588" s="297"/>
      <c r="DN588" s="311"/>
      <c r="DO588" s="311"/>
      <c r="DP588" s="311"/>
      <c r="DQ588" s="311"/>
      <c r="DR588" s="312"/>
      <c r="DS588" s="311"/>
      <c r="DT588" s="297"/>
      <c r="DU588" s="311"/>
      <c r="DV588" s="311"/>
      <c r="DW588" s="311"/>
      <c r="DX588" s="311"/>
      <c r="DY588" s="312"/>
      <c r="DZ588" s="311"/>
      <c r="EA588" s="297"/>
      <c r="EB588" s="311"/>
      <c r="EC588" s="311"/>
      <c r="ED588" s="311"/>
      <c r="EE588" s="311"/>
      <c r="EF588" s="312"/>
      <c r="EG588" s="311"/>
      <c r="EH588" s="297"/>
      <c r="EI588" s="311"/>
      <c r="EJ588" s="311"/>
      <c r="EK588" s="311"/>
      <c r="EL588" s="311"/>
      <c r="EM588" s="312"/>
      <c r="EN588" s="311"/>
      <c r="EO588" s="297"/>
      <c r="EP588" s="311"/>
      <c r="EQ588" s="311"/>
      <c r="ER588" s="311"/>
      <c r="ES588" s="311"/>
      <c r="ET588" s="312"/>
      <c r="EU588" s="311"/>
      <c r="EV588" s="297"/>
      <c r="EW588" s="311"/>
      <c r="EX588" s="311"/>
      <c r="EY588" s="311"/>
      <c r="EZ588" s="311"/>
      <c r="FA588" s="312"/>
      <c r="FB588" s="311"/>
      <c r="FC588" s="298"/>
    </row>
    <row r="589" spans="1:159" s="205" customFormat="1" ht="39.9" customHeight="1" x14ac:dyDescent="0.25">
      <c r="A589" s="206"/>
      <c r="B589" s="196"/>
      <c r="C589" s="292"/>
      <c r="D589" s="198"/>
      <c r="E589" s="299"/>
      <c r="F589" s="200"/>
      <c r="G589" s="301"/>
      <c r="H589" s="303"/>
      <c r="I589" s="299"/>
      <c r="J589" s="299"/>
      <c r="K589" s="299"/>
      <c r="L589" s="289"/>
      <c r="M589" s="299"/>
      <c r="N589" s="289"/>
      <c r="O589" s="363" t="str">
        <f>IF(P589="","",IF(OR(I589="",J589=""),"",IF(AND(ISNUMBER(FIND("post-", I589)),J589=ProductCode!$I$12),ProductCode!$F$19,IF(AND(ISNUMBER(FIND("pre-", I589)),J589=ProductCode!$I$12),ProductCode!$F$20,IF(ISNUMBER(FIND("post-", I589)),ProductCode!$F$17,ProductCode!$F$18)))))</f>
        <v/>
      </c>
      <c r="P589" s="295" t="str">
        <f t="shared" si="22"/>
        <v/>
      </c>
      <c r="Q589" s="306"/>
      <c r="R589" s="203"/>
      <c r="S589" s="308" t="str">
        <f t="shared" si="23"/>
        <v/>
      </c>
      <c r="T589" s="311"/>
      <c r="U589" s="311"/>
      <c r="V589" s="311"/>
      <c r="W589" s="311"/>
      <c r="X589" s="312"/>
      <c r="Y589" s="311"/>
      <c r="Z589" s="297"/>
      <c r="AA589" s="311"/>
      <c r="AB589" s="311"/>
      <c r="AC589" s="311"/>
      <c r="AD589" s="311"/>
      <c r="AE589" s="312"/>
      <c r="AF589" s="311"/>
      <c r="AG589" s="297"/>
      <c r="AH589" s="311"/>
      <c r="AI589" s="311"/>
      <c r="AJ589" s="311"/>
      <c r="AK589" s="311"/>
      <c r="AL589" s="312"/>
      <c r="AM589" s="311"/>
      <c r="AN589" s="297"/>
      <c r="AO589" s="311"/>
      <c r="AP589" s="311"/>
      <c r="AQ589" s="311"/>
      <c r="AR589" s="311"/>
      <c r="AS589" s="312"/>
      <c r="AT589" s="311"/>
      <c r="AU589" s="297"/>
      <c r="AV589" s="311"/>
      <c r="AW589" s="311"/>
      <c r="AX589" s="311"/>
      <c r="AY589" s="311"/>
      <c r="AZ589" s="312"/>
      <c r="BA589" s="311"/>
      <c r="BB589" s="297"/>
      <c r="BC589" s="311"/>
      <c r="BD589" s="311"/>
      <c r="BE589" s="311"/>
      <c r="BF589" s="311"/>
      <c r="BG589" s="312"/>
      <c r="BH589" s="311"/>
      <c r="BI589" s="297"/>
      <c r="BJ589" s="311"/>
      <c r="BK589" s="311"/>
      <c r="BL589" s="311"/>
      <c r="BM589" s="311"/>
      <c r="BN589" s="312"/>
      <c r="BO589" s="311"/>
      <c r="BP589" s="297"/>
      <c r="BQ589" s="311"/>
      <c r="BR589" s="311"/>
      <c r="BS589" s="311"/>
      <c r="BT589" s="311"/>
      <c r="BU589" s="312"/>
      <c r="BV589" s="311"/>
      <c r="BW589" s="297"/>
      <c r="BX589" s="311"/>
      <c r="BY589" s="311"/>
      <c r="BZ589" s="311"/>
      <c r="CA589" s="311"/>
      <c r="CB589" s="312"/>
      <c r="CC589" s="311"/>
      <c r="CD589" s="297"/>
      <c r="CE589" s="311"/>
      <c r="CF589" s="311"/>
      <c r="CG589" s="311"/>
      <c r="CH589" s="311"/>
      <c r="CI589" s="312"/>
      <c r="CJ589" s="311"/>
      <c r="CK589" s="297"/>
      <c r="CL589" s="311"/>
      <c r="CM589" s="311"/>
      <c r="CN589" s="311"/>
      <c r="CO589" s="311"/>
      <c r="CP589" s="312"/>
      <c r="CQ589" s="311"/>
      <c r="CR589" s="297"/>
      <c r="CS589" s="311"/>
      <c r="CT589" s="311"/>
      <c r="CU589" s="311"/>
      <c r="CV589" s="311"/>
      <c r="CW589" s="312"/>
      <c r="CX589" s="311"/>
      <c r="CY589" s="297"/>
      <c r="CZ589" s="311"/>
      <c r="DA589" s="311"/>
      <c r="DB589" s="311"/>
      <c r="DC589" s="311"/>
      <c r="DD589" s="312"/>
      <c r="DE589" s="311"/>
      <c r="DF589" s="297"/>
      <c r="DG589" s="311"/>
      <c r="DH589" s="311"/>
      <c r="DI589" s="311"/>
      <c r="DJ589" s="311"/>
      <c r="DK589" s="312"/>
      <c r="DL589" s="311"/>
      <c r="DM589" s="297"/>
      <c r="DN589" s="311"/>
      <c r="DO589" s="311"/>
      <c r="DP589" s="311"/>
      <c r="DQ589" s="311"/>
      <c r="DR589" s="312"/>
      <c r="DS589" s="311"/>
      <c r="DT589" s="297"/>
      <c r="DU589" s="311"/>
      <c r="DV589" s="311"/>
      <c r="DW589" s="311"/>
      <c r="DX589" s="311"/>
      <c r="DY589" s="312"/>
      <c r="DZ589" s="311"/>
      <c r="EA589" s="297"/>
      <c r="EB589" s="311"/>
      <c r="EC589" s="311"/>
      <c r="ED589" s="311"/>
      <c r="EE589" s="311"/>
      <c r="EF589" s="312"/>
      <c r="EG589" s="311"/>
      <c r="EH589" s="297"/>
      <c r="EI589" s="311"/>
      <c r="EJ589" s="311"/>
      <c r="EK589" s="311"/>
      <c r="EL589" s="311"/>
      <c r="EM589" s="312"/>
      <c r="EN589" s="311"/>
      <c r="EO589" s="297"/>
      <c r="EP589" s="311"/>
      <c r="EQ589" s="311"/>
      <c r="ER589" s="311"/>
      <c r="ES589" s="311"/>
      <c r="ET589" s="312"/>
      <c r="EU589" s="311"/>
      <c r="EV589" s="297"/>
      <c r="EW589" s="311"/>
      <c r="EX589" s="311"/>
      <c r="EY589" s="311"/>
      <c r="EZ589" s="311"/>
      <c r="FA589" s="312"/>
      <c r="FB589" s="311"/>
      <c r="FC589" s="298"/>
    </row>
    <row r="590" spans="1:159" s="205" customFormat="1" ht="39.9" customHeight="1" x14ac:dyDescent="0.25">
      <c r="A590" s="206"/>
      <c r="B590" s="196"/>
      <c r="C590" s="292"/>
      <c r="D590" s="198"/>
      <c r="E590" s="299"/>
      <c r="F590" s="200"/>
      <c r="G590" s="301"/>
      <c r="H590" s="303"/>
      <c r="I590" s="299"/>
      <c r="J590" s="299"/>
      <c r="K590" s="299"/>
      <c r="L590" s="289"/>
      <c r="M590" s="299"/>
      <c r="N590" s="289"/>
      <c r="O590" s="363" t="str">
        <f>IF(P590="","",IF(OR(I590="",J590=""),"",IF(AND(ISNUMBER(FIND("post-", I590)),J590=ProductCode!$I$12),ProductCode!$F$19,IF(AND(ISNUMBER(FIND("pre-", I590)),J590=ProductCode!$I$12),ProductCode!$F$20,IF(ISNUMBER(FIND("post-", I590)),ProductCode!$F$17,ProductCode!$F$18)))))</f>
        <v/>
      </c>
      <c r="P590" s="295" t="str">
        <f t="shared" si="22"/>
        <v/>
      </c>
      <c r="Q590" s="306"/>
      <c r="R590" s="203"/>
      <c r="S590" s="308" t="str">
        <f t="shared" si="23"/>
        <v/>
      </c>
      <c r="T590" s="311"/>
      <c r="U590" s="311"/>
      <c r="V590" s="311"/>
      <c r="W590" s="311"/>
      <c r="X590" s="312"/>
      <c r="Y590" s="311"/>
      <c r="Z590" s="297"/>
      <c r="AA590" s="311"/>
      <c r="AB590" s="311"/>
      <c r="AC590" s="311"/>
      <c r="AD590" s="311"/>
      <c r="AE590" s="312"/>
      <c r="AF590" s="311"/>
      <c r="AG590" s="297"/>
      <c r="AH590" s="311"/>
      <c r="AI590" s="311"/>
      <c r="AJ590" s="311"/>
      <c r="AK590" s="311"/>
      <c r="AL590" s="312"/>
      <c r="AM590" s="311"/>
      <c r="AN590" s="297"/>
      <c r="AO590" s="311"/>
      <c r="AP590" s="311"/>
      <c r="AQ590" s="311"/>
      <c r="AR590" s="311"/>
      <c r="AS590" s="312"/>
      <c r="AT590" s="311"/>
      <c r="AU590" s="297"/>
      <c r="AV590" s="311"/>
      <c r="AW590" s="311"/>
      <c r="AX590" s="311"/>
      <c r="AY590" s="311"/>
      <c r="AZ590" s="312"/>
      <c r="BA590" s="311"/>
      <c r="BB590" s="297"/>
      <c r="BC590" s="311"/>
      <c r="BD590" s="311"/>
      <c r="BE590" s="311"/>
      <c r="BF590" s="311"/>
      <c r="BG590" s="312"/>
      <c r="BH590" s="311"/>
      <c r="BI590" s="297"/>
      <c r="BJ590" s="311"/>
      <c r="BK590" s="311"/>
      <c r="BL590" s="311"/>
      <c r="BM590" s="311"/>
      <c r="BN590" s="312"/>
      <c r="BO590" s="311"/>
      <c r="BP590" s="297"/>
      <c r="BQ590" s="311"/>
      <c r="BR590" s="311"/>
      <c r="BS590" s="311"/>
      <c r="BT590" s="311"/>
      <c r="BU590" s="312"/>
      <c r="BV590" s="311"/>
      <c r="BW590" s="297"/>
      <c r="BX590" s="311"/>
      <c r="BY590" s="311"/>
      <c r="BZ590" s="311"/>
      <c r="CA590" s="311"/>
      <c r="CB590" s="312"/>
      <c r="CC590" s="311"/>
      <c r="CD590" s="297"/>
      <c r="CE590" s="311"/>
      <c r="CF590" s="311"/>
      <c r="CG590" s="311"/>
      <c r="CH590" s="311"/>
      <c r="CI590" s="312"/>
      <c r="CJ590" s="311"/>
      <c r="CK590" s="297"/>
      <c r="CL590" s="311"/>
      <c r="CM590" s="311"/>
      <c r="CN590" s="311"/>
      <c r="CO590" s="311"/>
      <c r="CP590" s="312"/>
      <c r="CQ590" s="311"/>
      <c r="CR590" s="297"/>
      <c r="CS590" s="311"/>
      <c r="CT590" s="311"/>
      <c r="CU590" s="311"/>
      <c r="CV590" s="311"/>
      <c r="CW590" s="312"/>
      <c r="CX590" s="311"/>
      <c r="CY590" s="297"/>
      <c r="CZ590" s="311"/>
      <c r="DA590" s="311"/>
      <c r="DB590" s="311"/>
      <c r="DC590" s="311"/>
      <c r="DD590" s="312"/>
      <c r="DE590" s="311"/>
      <c r="DF590" s="297"/>
      <c r="DG590" s="311"/>
      <c r="DH590" s="311"/>
      <c r="DI590" s="311"/>
      <c r="DJ590" s="311"/>
      <c r="DK590" s="312"/>
      <c r="DL590" s="311"/>
      <c r="DM590" s="297"/>
      <c r="DN590" s="311"/>
      <c r="DO590" s="311"/>
      <c r="DP590" s="311"/>
      <c r="DQ590" s="311"/>
      <c r="DR590" s="312"/>
      <c r="DS590" s="311"/>
      <c r="DT590" s="297"/>
      <c r="DU590" s="311"/>
      <c r="DV590" s="311"/>
      <c r="DW590" s="311"/>
      <c r="DX590" s="311"/>
      <c r="DY590" s="312"/>
      <c r="DZ590" s="311"/>
      <c r="EA590" s="297"/>
      <c r="EB590" s="311"/>
      <c r="EC590" s="311"/>
      <c r="ED590" s="311"/>
      <c r="EE590" s="311"/>
      <c r="EF590" s="312"/>
      <c r="EG590" s="311"/>
      <c r="EH590" s="297"/>
      <c r="EI590" s="311"/>
      <c r="EJ590" s="311"/>
      <c r="EK590" s="311"/>
      <c r="EL590" s="311"/>
      <c r="EM590" s="312"/>
      <c r="EN590" s="311"/>
      <c r="EO590" s="297"/>
      <c r="EP590" s="311"/>
      <c r="EQ590" s="311"/>
      <c r="ER590" s="311"/>
      <c r="ES590" s="311"/>
      <c r="ET590" s="312"/>
      <c r="EU590" s="311"/>
      <c r="EV590" s="297"/>
      <c r="EW590" s="311"/>
      <c r="EX590" s="311"/>
      <c r="EY590" s="311"/>
      <c r="EZ590" s="311"/>
      <c r="FA590" s="312"/>
      <c r="FB590" s="311"/>
      <c r="FC590" s="298"/>
    </row>
    <row r="591" spans="1:159" s="205" customFormat="1" ht="39.9" customHeight="1" x14ac:dyDescent="0.25">
      <c r="A591" s="206"/>
      <c r="B591" s="196"/>
      <c r="C591" s="292"/>
      <c r="D591" s="198"/>
      <c r="E591" s="299"/>
      <c r="F591" s="200"/>
      <c r="G591" s="301"/>
      <c r="H591" s="303"/>
      <c r="I591" s="299"/>
      <c r="J591" s="299"/>
      <c r="K591" s="299"/>
      <c r="L591" s="289"/>
      <c r="M591" s="299"/>
      <c r="N591" s="289"/>
      <c r="O591" s="363" t="str">
        <f>IF(P591="","",IF(OR(I591="",J591=""),"",IF(AND(ISNUMBER(FIND("post-", I591)),J591=ProductCode!$I$12),ProductCode!$F$19,IF(AND(ISNUMBER(FIND("pre-", I591)),J591=ProductCode!$I$12),ProductCode!$F$20,IF(ISNUMBER(FIND("post-", I591)),ProductCode!$F$17,ProductCode!$F$18)))))</f>
        <v/>
      </c>
      <c r="P591" s="295" t="str">
        <f t="shared" si="22"/>
        <v/>
      </c>
      <c r="Q591" s="306"/>
      <c r="R591" s="203"/>
      <c r="S591" s="308" t="str">
        <f t="shared" si="23"/>
        <v/>
      </c>
      <c r="T591" s="311"/>
      <c r="U591" s="311"/>
      <c r="V591" s="311"/>
      <c r="W591" s="311"/>
      <c r="X591" s="312"/>
      <c r="Y591" s="311"/>
      <c r="Z591" s="297"/>
      <c r="AA591" s="311"/>
      <c r="AB591" s="311"/>
      <c r="AC591" s="311"/>
      <c r="AD591" s="311"/>
      <c r="AE591" s="312"/>
      <c r="AF591" s="311"/>
      <c r="AG591" s="297"/>
      <c r="AH591" s="311"/>
      <c r="AI591" s="311"/>
      <c r="AJ591" s="311"/>
      <c r="AK591" s="311"/>
      <c r="AL591" s="312"/>
      <c r="AM591" s="311"/>
      <c r="AN591" s="297"/>
      <c r="AO591" s="311"/>
      <c r="AP591" s="311"/>
      <c r="AQ591" s="311"/>
      <c r="AR591" s="311"/>
      <c r="AS591" s="312"/>
      <c r="AT591" s="311"/>
      <c r="AU591" s="297"/>
      <c r="AV591" s="311"/>
      <c r="AW591" s="311"/>
      <c r="AX591" s="311"/>
      <c r="AY591" s="311"/>
      <c r="AZ591" s="312"/>
      <c r="BA591" s="311"/>
      <c r="BB591" s="297"/>
      <c r="BC591" s="311"/>
      <c r="BD591" s="311"/>
      <c r="BE591" s="311"/>
      <c r="BF591" s="311"/>
      <c r="BG591" s="312"/>
      <c r="BH591" s="311"/>
      <c r="BI591" s="297"/>
      <c r="BJ591" s="311"/>
      <c r="BK591" s="311"/>
      <c r="BL591" s="311"/>
      <c r="BM591" s="311"/>
      <c r="BN591" s="312"/>
      <c r="BO591" s="311"/>
      <c r="BP591" s="297"/>
      <c r="BQ591" s="311"/>
      <c r="BR591" s="311"/>
      <c r="BS591" s="311"/>
      <c r="BT591" s="311"/>
      <c r="BU591" s="312"/>
      <c r="BV591" s="311"/>
      <c r="BW591" s="297"/>
      <c r="BX591" s="311"/>
      <c r="BY591" s="311"/>
      <c r="BZ591" s="311"/>
      <c r="CA591" s="311"/>
      <c r="CB591" s="312"/>
      <c r="CC591" s="311"/>
      <c r="CD591" s="297"/>
      <c r="CE591" s="311"/>
      <c r="CF591" s="311"/>
      <c r="CG591" s="311"/>
      <c r="CH591" s="311"/>
      <c r="CI591" s="312"/>
      <c r="CJ591" s="311"/>
      <c r="CK591" s="297"/>
      <c r="CL591" s="311"/>
      <c r="CM591" s="311"/>
      <c r="CN591" s="311"/>
      <c r="CO591" s="311"/>
      <c r="CP591" s="312"/>
      <c r="CQ591" s="311"/>
      <c r="CR591" s="297"/>
      <c r="CS591" s="311"/>
      <c r="CT591" s="311"/>
      <c r="CU591" s="311"/>
      <c r="CV591" s="311"/>
      <c r="CW591" s="312"/>
      <c r="CX591" s="311"/>
      <c r="CY591" s="297"/>
      <c r="CZ591" s="311"/>
      <c r="DA591" s="311"/>
      <c r="DB591" s="311"/>
      <c r="DC591" s="311"/>
      <c r="DD591" s="312"/>
      <c r="DE591" s="311"/>
      <c r="DF591" s="297"/>
      <c r="DG591" s="311"/>
      <c r="DH591" s="311"/>
      <c r="DI591" s="311"/>
      <c r="DJ591" s="311"/>
      <c r="DK591" s="312"/>
      <c r="DL591" s="311"/>
      <c r="DM591" s="297"/>
      <c r="DN591" s="311"/>
      <c r="DO591" s="311"/>
      <c r="DP591" s="311"/>
      <c r="DQ591" s="311"/>
      <c r="DR591" s="312"/>
      <c r="DS591" s="311"/>
      <c r="DT591" s="297"/>
      <c r="DU591" s="311"/>
      <c r="DV591" s="311"/>
      <c r="DW591" s="311"/>
      <c r="DX591" s="311"/>
      <c r="DY591" s="312"/>
      <c r="DZ591" s="311"/>
      <c r="EA591" s="297"/>
      <c r="EB591" s="311"/>
      <c r="EC591" s="311"/>
      <c r="ED591" s="311"/>
      <c r="EE591" s="311"/>
      <c r="EF591" s="312"/>
      <c r="EG591" s="311"/>
      <c r="EH591" s="297"/>
      <c r="EI591" s="311"/>
      <c r="EJ591" s="311"/>
      <c r="EK591" s="311"/>
      <c r="EL591" s="311"/>
      <c r="EM591" s="312"/>
      <c r="EN591" s="311"/>
      <c r="EO591" s="297"/>
      <c r="EP591" s="311"/>
      <c r="EQ591" s="311"/>
      <c r="ER591" s="311"/>
      <c r="ES591" s="311"/>
      <c r="ET591" s="312"/>
      <c r="EU591" s="311"/>
      <c r="EV591" s="297"/>
      <c r="EW591" s="311"/>
      <c r="EX591" s="311"/>
      <c r="EY591" s="311"/>
      <c r="EZ591" s="311"/>
      <c r="FA591" s="312"/>
      <c r="FB591" s="311"/>
      <c r="FC591" s="298"/>
    </row>
    <row r="592" spans="1:159" s="205" customFormat="1" ht="39.9" customHeight="1" x14ac:dyDescent="0.25">
      <c r="A592" s="206"/>
      <c r="B592" s="196"/>
      <c r="C592" s="292"/>
      <c r="D592" s="198"/>
      <c r="E592" s="299"/>
      <c r="F592" s="200"/>
      <c r="G592" s="301"/>
      <c r="H592" s="303"/>
      <c r="I592" s="299"/>
      <c r="J592" s="299"/>
      <c r="K592" s="299"/>
      <c r="L592" s="289"/>
      <c r="M592" s="299"/>
      <c r="N592" s="289"/>
      <c r="O592" s="363" t="str">
        <f>IF(P592="","",IF(OR(I592="",J592=""),"",IF(AND(ISNUMBER(FIND("post-", I592)),J592=ProductCode!$I$12),ProductCode!$F$19,IF(AND(ISNUMBER(FIND("pre-", I592)),J592=ProductCode!$I$12),ProductCode!$F$20,IF(ISNUMBER(FIND("post-", I592)),ProductCode!$F$17,ProductCode!$F$18)))))</f>
        <v/>
      </c>
      <c r="P592" s="295" t="str">
        <f t="shared" si="22"/>
        <v/>
      </c>
      <c r="Q592" s="306"/>
      <c r="R592" s="203"/>
      <c r="S592" s="308" t="str">
        <f t="shared" si="23"/>
        <v/>
      </c>
      <c r="T592" s="311"/>
      <c r="U592" s="311"/>
      <c r="V592" s="311"/>
      <c r="W592" s="311"/>
      <c r="X592" s="312"/>
      <c r="Y592" s="311"/>
      <c r="Z592" s="297"/>
      <c r="AA592" s="311"/>
      <c r="AB592" s="311"/>
      <c r="AC592" s="311"/>
      <c r="AD592" s="311"/>
      <c r="AE592" s="312"/>
      <c r="AF592" s="311"/>
      <c r="AG592" s="297"/>
      <c r="AH592" s="311"/>
      <c r="AI592" s="311"/>
      <c r="AJ592" s="311"/>
      <c r="AK592" s="311"/>
      <c r="AL592" s="312"/>
      <c r="AM592" s="311"/>
      <c r="AN592" s="297"/>
      <c r="AO592" s="311"/>
      <c r="AP592" s="311"/>
      <c r="AQ592" s="311"/>
      <c r="AR592" s="311"/>
      <c r="AS592" s="312"/>
      <c r="AT592" s="311"/>
      <c r="AU592" s="297"/>
      <c r="AV592" s="311"/>
      <c r="AW592" s="311"/>
      <c r="AX592" s="311"/>
      <c r="AY592" s="311"/>
      <c r="AZ592" s="312"/>
      <c r="BA592" s="311"/>
      <c r="BB592" s="297"/>
      <c r="BC592" s="311"/>
      <c r="BD592" s="311"/>
      <c r="BE592" s="311"/>
      <c r="BF592" s="311"/>
      <c r="BG592" s="312"/>
      <c r="BH592" s="311"/>
      <c r="BI592" s="297"/>
      <c r="BJ592" s="311"/>
      <c r="BK592" s="311"/>
      <c r="BL592" s="311"/>
      <c r="BM592" s="311"/>
      <c r="BN592" s="312"/>
      <c r="BO592" s="311"/>
      <c r="BP592" s="297"/>
      <c r="BQ592" s="311"/>
      <c r="BR592" s="311"/>
      <c r="BS592" s="311"/>
      <c r="BT592" s="311"/>
      <c r="BU592" s="312"/>
      <c r="BV592" s="311"/>
      <c r="BW592" s="297"/>
      <c r="BX592" s="311"/>
      <c r="BY592" s="311"/>
      <c r="BZ592" s="311"/>
      <c r="CA592" s="311"/>
      <c r="CB592" s="312"/>
      <c r="CC592" s="311"/>
      <c r="CD592" s="297"/>
      <c r="CE592" s="311"/>
      <c r="CF592" s="311"/>
      <c r="CG592" s="311"/>
      <c r="CH592" s="311"/>
      <c r="CI592" s="312"/>
      <c r="CJ592" s="311"/>
      <c r="CK592" s="297"/>
      <c r="CL592" s="311"/>
      <c r="CM592" s="311"/>
      <c r="CN592" s="311"/>
      <c r="CO592" s="311"/>
      <c r="CP592" s="312"/>
      <c r="CQ592" s="311"/>
      <c r="CR592" s="297"/>
      <c r="CS592" s="311"/>
      <c r="CT592" s="311"/>
      <c r="CU592" s="311"/>
      <c r="CV592" s="311"/>
      <c r="CW592" s="312"/>
      <c r="CX592" s="311"/>
      <c r="CY592" s="297"/>
      <c r="CZ592" s="311"/>
      <c r="DA592" s="311"/>
      <c r="DB592" s="311"/>
      <c r="DC592" s="311"/>
      <c r="DD592" s="312"/>
      <c r="DE592" s="311"/>
      <c r="DF592" s="297"/>
      <c r="DG592" s="311"/>
      <c r="DH592" s="311"/>
      <c r="DI592" s="311"/>
      <c r="DJ592" s="311"/>
      <c r="DK592" s="312"/>
      <c r="DL592" s="311"/>
      <c r="DM592" s="297"/>
      <c r="DN592" s="311"/>
      <c r="DO592" s="311"/>
      <c r="DP592" s="311"/>
      <c r="DQ592" s="311"/>
      <c r="DR592" s="312"/>
      <c r="DS592" s="311"/>
      <c r="DT592" s="297"/>
      <c r="DU592" s="311"/>
      <c r="DV592" s="311"/>
      <c r="DW592" s="311"/>
      <c r="DX592" s="311"/>
      <c r="DY592" s="312"/>
      <c r="DZ592" s="311"/>
      <c r="EA592" s="297"/>
      <c r="EB592" s="311"/>
      <c r="EC592" s="311"/>
      <c r="ED592" s="311"/>
      <c r="EE592" s="311"/>
      <c r="EF592" s="312"/>
      <c r="EG592" s="311"/>
      <c r="EH592" s="297"/>
      <c r="EI592" s="311"/>
      <c r="EJ592" s="311"/>
      <c r="EK592" s="311"/>
      <c r="EL592" s="311"/>
      <c r="EM592" s="312"/>
      <c r="EN592" s="311"/>
      <c r="EO592" s="297"/>
      <c r="EP592" s="311"/>
      <c r="EQ592" s="311"/>
      <c r="ER592" s="311"/>
      <c r="ES592" s="311"/>
      <c r="ET592" s="312"/>
      <c r="EU592" s="311"/>
      <c r="EV592" s="297"/>
      <c r="EW592" s="311"/>
      <c r="EX592" s="311"/>
      <c r="EY592" s="311"/>
      <c r="EZ592" s="311"/>
      <c r="FA592" s="312"/>
      <c r="FB592" s="311"/>
      <c r="FC592" s="298"/>
    </row>
    <row r="593" spans="1:159" s="205" customFormat="1" ht="39.9" customHeight="1" x14ac:dyDescent="0.25">
      <c r="A593" s="206"/>
      <c r="B593" s="196"/>
      <c r="C593" s="292"/>
      <c r="D593" s="198"/>
      <c r="E593" s="299"/>
      <c r="F593" s="200"/>
      <c r="G593" s="301"/>
      <c r="H593" s="303"/>
      <c r="I593" s="299"/>
      <c r="J593" s="299"/>
      <c r="K593" s="299"/>
      <c r="L593" s="289"/>
      <c r="M593" s="299"/>
      <c r="N593" s="289"/>
      <c r="O593" s="363" t="str">
        <f>IF(P593="","",IF(OR(I593="",J593=""),"",IF(AND(ISNUMBER(FIND("post-", I593)),J593=ProductCode!$I$12),ProductCode!$F$19,IF(AND(ISNUMBER(FIND("pre-", I593)),J593=ProductCode!$I$12),ProductCode!$F$20,IF(ISNUMBER(FIND("post-", I593)),ProductCode!$F$17,ProductCode!$F$18)))))</f>
        <v/>
      </c>
      <c r="P593" s="295" t="str">
        <f t="shared" si="22"/>
        <v/>
      </c>
      <c r="Q593" s="306"/>
      <c r="R593" s="203"/>
      <c r="S593" s="308" t="str">
        <f t="shared" si="23"/>
        <v/>
      </c>
      <c r="T593" s="311"/>
      <c r="U593" s="311"/>
      <c r="V593" s="311"/>
      <c r="W593" s="311"/>
      <c r="X593" s="312"/>
      <c r="Y593" s="311"/>
      <c r="Z593" s="297"/>
      <c r="AA593" s="311"/>
      <c r="AB593" s="311"/>
      <c r="AC593" s="311"/>
      <c r="AD593" s="311"/>
      <c r="AE593" s="312"/>
      <c r="AF593" s="311"/>
      <c r="AG593" s="297"/>
      <c r="AH593" s="311"/>
      <c r="AI593" s="311"/>
      <c r="AJ593" s="311"/>
      <c r="AK593" s="311"/>
      <c r="AL593" s="312"/>
      <c r="AM593" s="311"/>
      <c r="AN593" s="297"/>
      <c r="AO593" s="311"/>
      <c r="AP593" s="311"/>
      <c r="AQ593" s="311"/>
      <c r="AR593" s="311"/>
      <c r="AS593" s="312"/>
      <c r="AT593" s="311"/>
      <c r="AU593" s="297"/>
      <c r="AV593" s="311"/>
      <c r="AW593" s="311"/>
      <c r="AX593" s="311"/>
      <c r="AY593" s="311"/>
      <c r="AZ593" s="312"/>
      <c r="BA593" s="311"/>
      <c r="BB593" s="297"/>
      <c r="BC593" s="311"/>
      <c r="BD593" s="311"/>
      <c r="BE593" s="311"/>
      <c r="BF593" s="311"/>
      <c r="BG593" s="312"/>
      <c r="BH593" s="311"/>
      <c r="BI593" s="297"/>
      <c r="BJ593" s="311"/>
      <c r="BK593" s="311"/>
      <c r="BL593" s="311"/>
      <c r="BM593" s="311"/>
      <c r="BN593" s="312"/>
      <c r="BO593" s="311"/>
      <c r="BP593" s="297"/>
      <c r="BQ593" s="311"/>
      <c r="BR593" s="311"/>
      <c r="BS593" s="311"/>
      <c r="BT593" s="311"/>
      <c r="BU593" s="312"/>
      <c r="BV593" s="311"/>
      <c r="BW593" s="297"/>
      <c r="BX593" s="311"/>
      <c r="BY593" s="311"/>
      <c r="BZ593" s="311"/>
      <c r="CA593" s="311"/>
      <c r="CB593" s="312"/>
      <c r="CC593" s="311"/>
      <c r="CD593" s="297"/>
      <c r="CE593" s="311"/>
      <c r="CF593" s="311"/>
      <c r="CG593" s="311"/>
      <c r="CH593" s="311"/>
      <c r="CI593" s="312"/>
      <c r="CJ593" s="311"/>
      <c r="CK593" s="297"/>
      <c r="CL593" s="311"/>
      <c r="CM593" s="311"/>
      <c r="CN593" s="311"/>
      <c r="CO593" s="311"/>
      <c r="CP593" s="312"/>
      <c r="CQ593" s="311"/>
      <c r="CR593" s="297"/>
      <c r="CS593" s="311"/>
      <c r="CT593" s="311"/>
      <c r="CU593" s="311"/>
      <c r="CV593" s="311"/>
      <c r="CW593" s="312"/>
      <c r="CX593" s="311"/>
      <c r="CY593" s="297"/>
      <c r="CZ593" s="311"/>
      <c r="DA593" s="311"/>
      <c r="DB593" s="311"/>
      <c r="DC593" s="311"/>
      <c r="DD593" s="312"/>
      <c r="DE593" s="311"/>
      <c r="DF593" s="297"/>
      <c r="DG593" s="311"/>
      <c r="DH593" s="311"/>
      <c r="DI593" s="311"/>
      <c r="DJ593" s="311"/>
      <c r="DK593" s="312"/>
      <c r="DL593" s="311"/>
      <c r="DM593" s="297"/>
      <c r="DN593" s="311"/>
      <c r="DO593" s="311"/>
      <c r="DP593" s="311"/>
      <c r="DQ593" s="311"/>
      <c r="DR593" s="312"/>
      <c r="DS593" s="311"/>
      <c r="DT593" s="297"/>
      <c r="DU593" s="311"/>
      <c r="DV593" s="311"/>
      <c r="DW593" s="311"/>
      <c r="DX593" s="311"/>
      <c r="DY593" s="312"/>
      <c r="DZ593" s="311"/>
      <c r="EA593" s="297"/>
      <c r="EB593" s="311"/>
      <c r="EC593" s="311"/>
      <c r="ED593" s="311"/>
      <c r="EE593" s="311"/>
      <c r="EF593" s="312"/>
      <c r="EG593" s="311"/>
      <c r="EH593" s="297"/>
      <c r="EI593" s="311"/>
      <c r="EJ593" s="311"/>
      <c r="EK593" s="311"/>
      <c r="EL593" s="311"/>
      <c r="EM593" s="312"/>
      <c r="EN593" s="311"/>
      <c r="EO593" s="297"/>
      <c r="EP593" s="311"/>
      <c r="EQ593" s="311"/>
      <c r="ER593" s="311"/>
      <c r="ES593" s="311"/>
      <c r="ET593" s="312"/>
      <c r="EU593" s="311"/>
      <c r="EV593" s="297"/>
      <c r="EW593" s="311"/>
      <c r="EX593" s="311"/>
      <c r="EY593" s="311"/>
      <c r="EZ593" s="311"/>
      <c r="FA593" s="312"/>
      <c r="FB593" s="311"/>
      <c r="FC593" s="298"/>
    </row>
    <row r="594" spans="1:159" s="205" customFormat="1" ht="39.9" customHeight="1" x14ac:dyDescent="0.25">
      <c r="A594" s="206"/>
      <c r="B594" s="196"/>
      <c r="C594" s="292"/>
      <c r="D594" s="198"/>
      <c r="E594" s="299"/>
      <c r="F594" s="200"/>
      <c r="G594" s="301"/>
      <c r="H594" s="303"/>
      <c r="I594" s="299"/>
      <c r="J594" s="299"/>
      <c r="K594" s="299"/>
      <c r="L594" s="289"/>
      <c r="M594" s="299"/>
      <c r="N594" s="289"/>
      <c r="O594" s="363" t="str">
        <f>IF(P594="","",IF(OR(I594="",J594=""),"",IF(AND(ISNUMBER(FIND("post-", I594)),J594=ProductCode!$I$12),ProductCode!$F$19,IF(AND(ISNUMBER(FIND("pre-", I594)),J594=ProductCode!$I$12),ProductCode!$F$20,IF(ISNUMBER(FIND("post-", I594)),ProductCode!$F$17,ProductCode!$F$18)))))</f>
        <v/>
      </c>
      <c r="P594" s="295" t="str">
        <f t="shared" si="22"/>
        <v/>
      </c>
      <c r="Q594" s="306"/>
      <c r="R594" s="203"/>
      <c r="S594" s="308" t="str">
        <f t="shared" si="23"/>
        <v/>
      </c>
      <c r="T594" s="311"/>
      <c r="U594" s="311"/>
      <c r="V594" s="311"/>
      <c r="W594" s="311"/>
      <c r="X594" s="312"/>
      <c r="Y594" s="311"/>
      <c r="Z594" s="297"/>
      <c r="AA594" s="311"/>
      <c r="AB594" s="311"/>
      <c r="AC594" s="311"/>
      <c r="AD594" s="311"/>
      <c r="AE594" s="312"/>
      <c r="AF594" s="311"/>
      <c r="AG594" s="297"/>
      <c r="AH594" s="311"/>
      <c r="AI594" s="311"/>
      <c r="AJ594" s="311"/>
      <c r="AK594" s="311"/>
      <c r="AL594" s="312"/>
      <c r="AM594" s="311"/>
      <c r="AN594" s="297"/>
      <c r="AO594" s="311"/>
      <c r="AP594" s="311"/>
      <c r="AQ594" s="311"/>
      <c r="AR594" s="311"/>
      <c r="AS594" s="312"/>
      <c r="AT594" s="311"/>
      <c r="AU594" s="297"/>
      <c r="AV594" s="311"/>
      <c r="AW594" s="311"/>
      <c r="AX594" s="311"/>
      <c r="AY594" s="311"/>
      <c r="AZ594" s="312"/>
      <c r="BA594" s="311"/>
      <c r="BB594" s="297"/>
      <c r="BC594" s="311"/>
      <c r="BD594" s="311"/>
      <c r="BE594" s="311"/>
      <c r="BF594" s="311"/>
      <c r="BG594" s="312"/>
      <c r="BH594" s="311"/>
      <c r="BI594" s="297"/>
      <c r="BJ594" s="311"/>
      <c r="BK594" s="311"/>
      <c r="BL594" s="311"/>
      <c r="BM594" s="311"/>
      <c r="BN594" s="312"/>
      <c r="BO594" s="311"/>
      <c r="BP594" s="297"/>
      <c r="BQ594" s="311"/>
      <c r="BR594" s="311"/>
      <c r="BS594" s="311"/>
      <c r="BT594" s="311"/>
      <c r="BU594" s="312"/>
      <c r="BV594" s="311"/>
      <c r="BW594" s="297"/>
      <c r="BX594" s="311"/>
      <c r="BY594" s="311"/>
      <c r="BZ594" s="311"/>
      <c r="CA594" s="311"/>
      <c r="CB594" s="312"/>
      <c r="CC594" s="311"/>
      <c r="CD594" s="297"/>
      <c r="CE594" s="311"/>
      <c r="CF594" s="311"/>
      <c r="CG594" s="311"/>
      <c r="CH594" s="311"/>
      <c r="CI594" s="312"/>
      <c r="CJ594" s="311"/>
      <c r="CK594" s="297"/>
      <c r="CL594" s="311"/>
      <c r="CM594" s="311"/>
      <c r="CN594" s="311"/>
      <c r="CO594" s="311"/>
      <c r="CP594" s="312"/>
      <c r="CQ594" s="311"/>
      <c r="CR594" s="297"/>
      <c r="CS594" s="311"/>
      <c r="CT594" s="311"/>
      <c r="CU594" s="311"/>
      <c r="CV594" s="311"/>
      <c r="CW594" s="312"/>
      <c r="CX594" s="311"/>
      <c r="CY594" s="297"/>
      <c r="CZ594" s="311"/>
      <c r="DA594" s="311"/>
      <c r="DB594" s="311"/>
      <c r="DC594" s="311"/>
      <c r="DD594" s="312"/>
      <c r="DE594" s="311"/>
      <c r="DF594" s="297"/>
      <c r="DG594" s="311"/>
      <c r="DH594" s="311"/>
      <c r="DI594" s="311"/>
      <c r="DJ594" s="311"/>
      <c r="DK594" s="312"/>
      <c r="DL594" s="311"/>
      <c r="DM594" s="297"/>
      <c r="DN594" s="311"/>
      <c r="DO594" s="311"/>
      <c r="DP594" s="311"/>
      <c r="DQ594" s="311"/>
      <c r="DR594" s="312"/>
      <c r="DS594" s="311"/>
      <c r="DT594" s="297"/>
      <c r="DU594" s="311"/>
      <c r="DV594" s="311"/>
      <c r="DW594" s="311"/>
      <c r="DX594" s="311"/>
      <c r="DY594" s="312"/>
      <c r="DZ594" s="311"/>
      <c r="EA594" s="297"/>
      <c r="EB594" s="311"/>
      <c r="EC594" s="311"/>
      <c r="ED594" s="311"/>
      <c r="EE594" s="311"/>
      <c r="EF594" s="312"/>
      <c r="EG594" s="311"/>
      <c r="EH594" s="297"/>
      <c r="EI594" s="311"/>
      <c r="EJ594" s="311"/>
      <c r="EK594" s="311"/>
      <c r="EL594" s="311"/>
      <c r="EM594" s="312"/>
      <c r="EN594" s="311"/>
      <c r="EO594" s="297"/>
      <c r="EP594" s="311"/>
      <c r="EQ594" s="311"/>
      <c r="ER594" s="311"/>
      <c r="ES594" s="311"/>
      <c r="ET594" s="312"/>
      <c r="EU594" s="311"/>
      <c r="EV594" s="297"/>
      <c r="EW594" s="311"/>
      <c r="EX594" s="311"/>
      <c r="EY594" s="311"/>
      <c r="EZ594" s="311"/>
      <c r="FA594" s="312"/>
      <c r="FB594" s="311"/>
      <c r="FC594" s="298"/>
    </row>
    <row r="595" spans="1:159" s="205" customFormat="1" ht="39.9" customHeight="1" x14ac:dyDescent="0.25">
      <c r="A595" s="206"/>
      <c r="B595" s="196"/>
      <c r="C595" s="292"/>
      <c r="D595" s="198"/>
      <c r="E595" s="299"/>
      <c r="F595" s="200"/>
      <c r="G595" s="301"/>
      <c r="H595" s="303"/>
      <c r="I595" s="299"/>
      <c r="J595" s="299"/>
      <c r="K595" s="299"/>
      <c r="L595" s="289"/>
      <c r="M595" s="299"/>
      <c r="N595" s="289"/>
      <c r="O595" s="363" t="str">
        <f>IF(P595="","",IF(OR(I595="",J595=""),"",IF(AND(ISNUMBER(FIND("post-", I595)),J595=ProductCode!$I$12),ProductCode!$F$19,IF(AND(ISNUMBER(FIND("pre-", I595)),J595=ProductCode!$I$12),ProductCode!$F$20,IF(ISNUMBER(FIND("post-", I595)),ProductCode!$F$17,ProductCode!$F$18)))))</f>
        <v/>
      </c>
      <c r="P595" s="295" t="str">
        <f t="shared" si="22"/>
        <v/>
      </c>
      <c r="Q595" s="306"/>
      <c r="R595" s="203"/>
      <c r="S595" s="308" t="str">
        <f t="shared" si="23"/>
        <v/>
      </c>
      <c r="T595" s="311"/>
      <c r="U595" s="311"/>
      <c r="V595" s="311"/>
      <c r="W595" s="311"/>
      <c r="X595" s="312"/>
      <c r="Y595" s="311"/>
      <c r="Z595" s="297"/>
      <c r="AA595" s="311"/>
      <c r="AB595" s="311"/>
      <c r="AC595" s="311"/>
      <c r="AD595" s="311"/>
      <c r="AE595" s="312"/>
      <c r="AF595" s="311"/>
      <c r="AG595" s="297"/>
      <c r="AH595" s="311"/>
      <c r="AI595" s="311"/>
      <c r="AJ595" s="311"/>
      <c r="AK595" s="311"/>
      <c r="AL595" s="312"/>
      <c r="AM595" s="311"/>
      <c r="AN595" s="297"/>
      <c r="AO595" s="311"/>
      <c r="AP595" s="311"/>
      <c r="AQ595" s="311"/>
      <c r="AR595" s="311"/>
      <c r="AS595" s="312"/>
      <c r="AT595" s="311"/>
      <c r="AU595" s="297"/>
      <c r="AV595" s="311"/>
      <c r="AW595" s="311"/>
      <c r="AX595" s="311"/>
      <c r="AY595" s="311"/>
      <c r="AZ595" s="312"/>
      <c r="BA595" s="311"/>
      <c r="BB595" s="297"/>
      <c r="BC595" s="311"/>
      <c r="BD595" s="311"/>
      <c r="BE595" s="311"/>
      <c r="BF595" s="311"/>
      <c r="BG595" s="312"/>
      <c r="BH595" s="311"/>
      <c r="BI595" s="297"/>
      <c r="BJ595" s="311"/>
      <c r="BK595" s="311"/>
      <c r="BL595" s="311"/>
      <c r="BM595" s="311"/>
      <c r="BN595" s="312"/>
      <c r="BO595" s="311"/>
      <c r="BP595" s="297"/>
      <c r="BQ595" s="311"/>
      <c r="BR595" s="311"/>
      <c r="BS595" s="311"/>
      <c r="BT595" s="311"/>
      <c r="BU595" s="312"/>
      <c r="BV595" s="311"/>
      <c r="BW595" s="297"/>
      <c r="BX595" s="311"/>
      <c r="BY595" s="311"/>
      <c r="BZ595" s="311"/>
      <c r="CA595" s="311"/>
      <c r="CB595" s="312"/>
      <c r="CC595" s="311"/>
      <c r="CD595" s="297"/>
      <c r="CE595" s="311"/>
      <c r="CF595" s="311"/>
      <c r="CG595" s="311"/>
      <c r="CH595" s="311"/>
      <c r="CI595" s="312"/>
      <c r="CJ595" s="311"/>
      <c r="CK595" s="297"/>
      <c r="CL595" s="311"/>
      <c r="CM595" s="311"/>
      <c r="CN595" s="311"/>
      <c r="CO595" s="311"/>
      <c r="CP595" s="312"/>
      <c r="CQ595" s="311"/>
      <c r="CR595" s="297"/>
      <c r="CS595" s="311"/>
      <c r="CT595" s="311"/>
      <c r="CU595" s="311"/>
      <c r="CV595" s="311"/>
      <c r="CW595" s="312"/>
      <c r="CX595" s="311"/>
      <c r="CY595" s="297"/>
      <c r="CZ595" s="311"/>
      <c r="DA595" s="311"/>
      <c r="DB595" s="311"/>
      <c r="DC595" s="311"/>
      <c r="DD595" s="312"/>
      <c r="DE595" s="311"/>
      <c r="DF595" s="297"/>
      <c r="DG595" s="311"/>
      <c r="DH595" s="311"/>
      <c r="DI595" s="311"/>
      <c r="DJ595" s="311"/>
      <c r="DK595" s="312"/>
      <c r="DL595" s="311"/>
      <c r="DM595" s="297"/>
      <c r="DN595" s="311"/>
      <c r="DO595" s="311"/>
      <c r="DP595" s="311"/>
      <c r="DQ595" s="311"/>
      <c r="DR595" s="312"/>
      <c r="DS595" s="311"/>
      <c r="DT595" s="297"/>
      <c r="DU595" s="311"/>
      <c r="DV595" s="311"/>
      <c r="DW595" s="311"/>
      <c r="DX595" s="311"/>
      <c r="DY595" s="312"/>
      <c r="DZ595" s="311"/>
      <c r="EA595" s="297"/>
      <c r="EB595" s="311"/>
      <c r="EC595" s="311"/>
      <c r="ED595" s="311"/>
      <c r="EE595" s="311"/>
      <c r="EF595" s="312"/>
      <c r="EG595" s="311"/>
      <c r="EH595" s="297"/>
      <c r="EI595" s="311"/>
      <c r="EJ595" s="311"/>
      <c r="EK595" s="311"/>
      <c r="EL595" s="311"/>
      <c r="EM595" s="312"/>
      <c r="EN595" s="311"/>
      <c r="EO595" s="297"/>
      <c r="EP595" s="311"/>
      <c r="EQ595" s="311"/>
      <c r="ER595" s="311"/>
      <c r="ES595" s="311"/>
      <c r="ET595" s="312"/>
      <c r="EU595" s="311"/>
      <c r="EV595" s="297"/>
      <c r="EW595" s="311"/>
      <c r="EX595" s="311"/>
      <c r="EY595" s="311"/>
      <c r="EZ595" s="311"/>
      <c r="FA595" s="312"/>
      <c r="FB595" s="311"/>
      <c r="FC595" s="298"/>
    </row>
    <row r="596" spans="1:159" s="205" customFormat="1" ht="39.9" customHeight="1" x14ac:dyDescent="0.25">
      <c r="A596" s="206"/>
      <c r="B596" s="196"/>
      <c r="C596" s="292"/>
      <c r="D596" s="198"/>
      <c r="E596" s="299"/>
      <c r="F596" s="200"/>
      <c r="G596" s="301"/>
      <c r="H596" s="303"/>
      <c r="I596" s="299"/>
      <c r="J596" s="299"/>
      <c r="K596" s="299"/>
      <c r="L596" s="289"/>
      <c r="M596" s="299"/>
      <c r="N596" s="289"/>
      <c r="O596" s="363" t="str">
        <f>IF(P596="","",IF(OR(I596="",J596=""),"",IF(AND(ISNUMBER(FIND("post-", I596)),J596=ProductCode!$I$12),ProductCode!$F$19,IF(AND(ISNUMBER(FIND("pre-", I596)),J596=ProductCode!$I$12),ProductCode!$F$20,IF(ISNUMBER(FIND("post-", I596)),ProductCode!$F$17,ProductCode!$F$18)))))</f>
        <v/>
      </c>
      <c r="P596" s="295" t="str">
        <f t="shared" si="22"/>
        <v/>
      </c>
      <c r="Q596" s="306"/>
      <c r="R596" s="203"/>
      <c r="S596" s="308" t="str">
        <f t="shared" si="23"/>
        <v/>
      </c>
      <c r="T596" s="311"/>
      <c r="U596" s="311"/>
      <c r="V596" s="311"/>
      <c r="W596" s="311"/>
      <c r="X596" s="312"/>
      <c r="Y596" s="311"/>
      <c r="Z596" s="297"/>
      <c r="AA596" s="311"/>
      <c r="AB596" s="311"/>
      <c r="AC596" s="311"/>
      <c r="AD596" s="311"/>
      <c r="AE596" s="312"/>
      <c r="AF596" s="311"/>
      <c r="AG596" s="297"/>
      <c r="AH596" s="311"/>
      <c r="AI596" s="311"/>
      <c r="AJ596" s="311"/>
      <c r="AK596" s="311"/>
      <c r="AL596" s="312"/>
      <c r="AM596" s="311"/>
      <c r="AN596" s="297"/>
      <c r="AO596" s="311"/>
      <c r="AP596" s="311"/>
      <c r="AQ596" s="311"/>
      <c r="AR596" s="311"/>
      <c r="AS596" s="312"/>
      <c r="AT596" s="311"/>
      <c r="AU596" s="297"/>
      <c r="AV596" s="311"/>
      <c r="AW596" s="311"/>
      <c r="AX596" s="311"/>
      <c r="AY596" s="311"/>
      <c r="AZ596" s="312"/>
      <c r="BA596" s="311"/>
      <c r="BB596" s="297"/>
      <c r="BC596" s="311"/>
      <c r="BD596" s="311"/>
      <c r="BE596" s="311"/>
      <c r="BF596" s="311"/>
      <c r="BG596" s="312"/>
      <c r="BH596" s="311"/>
      <c r="BI596" s="297"/>
      <c r="BJ596" s="311"/>
      <c r="BK596" s="311"/>
      <c r="BL596" s="311"/>
      <c r="BM596" s="311"/>
      <c r="BN596" s="312"/>
      <c r="BO596" s="311"/>
      <c r="BP596" s="297"/>
      <c r="BQ596" s="311"/>
      <c r="BR596" s="311"/>
      <c r="BS596" s="311"/>
      <c r="BT596" s="311"/>
      <c r="BU596" s="312"/>
      <c r="BV596" s="311"/>
      <c r="BW596" s="297"/>
      <c r="BX596" s="311"/>
      <c r="BY596" s="311"/>
      <c r="BZ596" s="311"/>
      <c r="CA596" s="311"/>
      <c r="CB596" s="312"/>
      <c r="CC596" s="311"/>
      <c r="CD596" s="297"/>
      <c r="CE596" s="311"/>
      <c r="CF596" s="311"/>
      <c r="CG596" s="311"/>
      <c r="CH596" s="311"/>
      <c r="CI596" s="312"/>
      <c r="CJ596" s="311"/>
      <c r="CK596" s="297"/>
      <c r="CL596" s="311"/>
      <c r="CM596" s="311"/>
      <c r="CN596" s="311"/>
      <c r="CO596" s="311"/>
      <c r="CP596" s="312"/>
      <c r="CQ596" s="311"/>
      <c r="CR596" s="297"/>
      <c r="CS596" s="311"/>
      <c r="CT596" s="311"/>
      <c r="CU596" s="311"/>
      <c r="CV596" s="311"/>
      <c r="CW596" s="312"/>
      <c r="CX596" s="311"/>
      <c r="CY596" s="297"/>
      <c r="CZ596" s="311"/>
      <c r="DA596" s="311"/>
      <c r="DB596" s="311"/>
      <c r="DC596" s="311"/>
      <c r="DD596" s="312"/>
      <c r="DE596" s="311"/>
      <c r="DF596" s="297"/>
      <c r="DG596" s="311"/>
      <c r="DH596" s="311"/>
      <c r="DI596" s="311"/>
      <c r="DJ596" s="311"/>
      <c r="DK596" s="312"/>
      <c r="DL596" s="311"/>
      <c r="DM596" s="297"/>
      <c r="DN596" s="311"/>
      <c r="DO596" s="311"/>
      <c r="DP596" s="311"/>
      <c r="DQ596" s="311"/>
      <c r="DR596" s="312"/>
      <c r="DS596" s="311"/>
      <c r="DT596" s="297"/>
      <c r="DU596" s="311"/>
      <c r="DV596" s="311"/>
      <c r="DW596" s="311"/>
      <c r="DX596" s="311"/>
      <c r="DY596" s="312"/>
      <c r="DZ596" s="311"/>
      <c r="EA596" s="297"/>
      <c r="EB596" s="311"/>
      <c r="EC596" s="311"/>
      <c r="ED596" s="311"/>
      <c r="EE596" s="311"/>
      <c r="EF596" s="312"/>
      <c r="EG596" s="311"/>
      <c r="EH596" s="297"/>
      <c r="EI596" s="311"/>
      <c r="EJ596" s="311"/>
      <c r="EK596" s="311"/>
      <c r="EL596" s="311"/>
      <c r="EM596" s="312"/>
      <c r="EN596" s="311"/>
      <c r="EO596" s="297"/>
      <c r="EP596" s="311"/>
      <c r="EQ596" s="311"/>
      <c r="ER596" s="311"/>
      <c r="ES596" s="311"/>
      <c r="ET596" s="312"/>
      <c r="EU596" s="311"/>
      <c r="EV596" s="297"/>
      <c r="EW596" s="311"/>
      <c r="EX596" s="311"/>
      <c r="EY596" s="311"/>
      <c r="EZ596" s="311"/>
      <c r="FA596" s="312"/>
      <c r="FB596" s="311"/>
      <c r="FC596" s="298"/>
    </row>
    <row r="597" spans="1:159" s="205" customFormat="1" ht="39.9" customHeight="1" x14ac:dyDescent="0.25">
      <c r="A597" s="206"/>
      <c r="B597" s="196"/>
      <c r="C597" s="292"/>
      <c r="D597" s="198"/>
      <c r="E597" s="299"/>
      <c r="F597" s="200"/>
      <c r="G597" s="301"/>
      <c r="H597" s="303"/>
      <c r="I597" s="299"/>
      <c r="J597" s="299"/>
      <c r="K597" s="299"/>
      <c r="L597" s="289"/>
      <c r="M597" s="299"/>
      <c r="N597" s="289"/>
      <c r="O597" s="363" t="str">
        <f>IF(P597="","",IF(OR(I597="",J597=""),"",IF(AND(ISNUMBER(FIND("post-", I597)),J597=ProductCode!$I$12),ProductCode!$F$19,IF(AND(ISNUMBER(FIND("pre-", I597)),J597=ProductCode!$I$12),ProductCode!$F$20,IF(ISNUMBER(FIND("post-", I597)),ProductCode!$F$17,ProductCode!$F$18)))))</f>
        <v/>
      </c>
      <c r="P597" s="295" t="str">
        <f t="shared" si="22"/>
        <v/>
      </c>
      <c r="Q597" s="306"/>
      <c r="R597" s="203"/>
      <c r="S597" s="308" t="str">
        <f t="shared" si="23"/>
        <v/>
      </c>
      <c r="T597" s="311"/>
      <c r="U597" s="311"/>
      <c r="V597" s="311"/>
      <c r="W597" s="311"/>
      <c r="X597" s="312"/>
      <c r="Y597" s="311"/>
      <c r="Z597" s="297"/>
      <c r="AA597" s="311"/>
      <c r="AB597" s="311"/>
      <c r="AC597" s="311"/>
      <c r="AD597" s="311"/>
      <c r="AE597" s="312"/>
      <c r="AF597" s="311"/>
      <c r="AG597" s="297"/>
      <c r="AH597" s="311"/>
      <c r="AI597" s="311"/>
      <c r="AJ597" s="311"/>
      <c r="AK597" s="311"/>
      <c r="AL597" s="312"/>
      <c r="AM597" s="311"/>
      <c r="AN597" s="297"/>
      <c r="AO597" s="311"/>
      <c r="AP597" s="311"/>
      <c r="AQ597" s="311"/>
      <c r="AR597" s="311"/>
      <c r="AS597" s="312"/>
      <c r="AT597" s="311"/>
      <c r="AU597" s="297"/>
      <c r="AV597" s="311"/>
      <c r="AW597" s="311"/>
      <c r="AX597" s="311"/>
      <c r="AY597" s="311"/>
      <c r="AZ597" s="312"/>
      <c r="BA597" s="311"/>
      <c r="BB597" s="297"/>
      <c r="BC597" s="311"/>
      <c r="BD597" s="311"/>
      <c r="BE597" s="311"/>
      <c r="BF597" s="311"/>
      <c r="BG597" s="312"/>
      <c r="BH597" s="311"/>
      <c r="BI597" s="297"/>
      <c r="BJ597" s="311"/>
      <c r="BK597" s="311"/>
      <c r="BL597" s="311"/>
      <c r="BM597" s="311"/>
      <c r="BN597" s="312"/>
      <c r="BO597" s="311"/>
      <c r="BP597" s="297"/>
      <c r="BQ597" s="311"/>
      <c r="BR597" s="311"/>
      <c r="BS597" s="311"/>
      <c r="BT597" s="311"/>
      <c r="BU597" s="312"/>
      <c r="BV597" s="311"/>
      <c r="BW597" s="297"/>
      <c r="BX597" s="311"/>
      <c r="BY597" s="311"/>
      <c r="BZ597" s="311"/>
      <c r="CA597" s="311"/>
      <c r="CB597" s="312"/>
      <c r="CC597" s="311"/>
      <c r="CD597" s="297"/>
      <c r="CE597" s="311"/>
      <c r="CF597" s="311"/>
      <c r="CG597" s="311"/>
      <c r="CH597" s="311"/>
      <c r="CI597" s="312"/>
      <c r="CJ597" s="311"/>
      <c r="CK597" s="297"/>
      <c r="CL597" s="311"/>
      <c r="CM597" s="311"/>
      <c r="CN597" s="311"/>
      <c r="CO597" s="311"/>
      <c r="CP597" s="312"/>
      <c r="CQ597" s="311"/>
      <c r="CR597" s="297"/>
      <c r="CS597" s="311"/>
      <c r="CT597" s="311"/>
      <c r="CU597" s="311"/>
      <c r="CV597" s="311"/>
      <c r="CW597" s="312"/>
      <c r="CX597" s="311"/>
      <c r="CY597" s="297"/>
      <c r="CZ597" s="311"/>
      <c r="DA597" s="311"/>
      <c r="DB597" s="311"/>
      <c r="DC597" s="311"/>
      <c r="DD597" s="312"/>
      <c r="DE597" s="311"/>
      <c r="DF597" s="297"/>
      <c r="DG597" s="311"/>
      <c r="DH597" s="311"/>
      <c r="DI597" s="311"/>
      <c r="DJ597" s="311"/>
      <c r="DK597" s="312"/>
      <c r="DL597" s="311"/>
      <c r="DM597" s="297"/>
      <c r="DN597" s="311"/>
      <c r="DO597" s="311"/>
      <c r="DP597" s="311"/>
      <c r="DQ597" s="311"/>
      <c r="DR597" s="312"/>
      <c r="DS597" s="311"/>
      <c r="DT597" s="297"/>
      <c r="DU597" s="311"/>
      <c r="DV597" s="311"/>
      <c r="DW597" s="311"/>
      <c r="DX597" s="311"/>
      <c r="DY597" s="312"/>
      <c r="DZ597" s="311"/>
      <c r="EA597" s="297"/>
      <c r="EB597" s="311"/>
      <c r="EC597" s="311"/>
      <c r="ED597" s="311"/>
      <c r="EE597" s="311"/>
      <c r="EF597" s="312"/>
      <c r="EG597" s="311"/>
      <c r="EH597" s="297"/>
      <c r="EI597" s="311"/>
      <c r="EJ597" s="311"/>
      <c r="EK597" s="311"/>
      <c r="EL597" s="311"/>
      <c r="EM597" s="312"/>
      <c r="EN597" s="311"/>
      <c r="EO597" s="297"/>
      <c r="EP597" s="311"/>
      <c r="EQ597" s="311"/>
      <c r="ER597" s="311"/>
      <c r="ES597" s="311"/>
      <c r="ET597" s="312"/>
      <c r="EU597" s="311"/>
      <c r="EV597" s="297"/>
      <c r="EW597" s="311"/>
      <c r="EX597" s="311"/>
      <c r="EY597" s="311"/>
      <c r="EZ597" s="311"/>
      <c r="FA597" s="312"/>
      <c r="FB597" s="311"/>
      <c r="FC597" s="298"/>
    </row>
    <row r="598" spans="1:159" s="205" customFormat="1" ht="39.9" customHeight="1" x14ac:dyDescent="0.25">
      <c r="A598" s="206"/>
      <c r="B598" s="196"/>
      <c r="C598" s="292"/>
      <c r="D598" s="198"/>
      <c r="E598" s="299"/>
      <c r="F598" s="200"/>
      <c r="G598" s="301"/>
      <c r="H598" s="303"/>
      <c r="I598" s="299"/>
      <c r="J598" s="299"/>
      <c r="K598" s="299"/>
      <c r="L598" s="289"/>
      <c r="M598" s="299"/>
      <c r="N598" s="289"/>
      <c r="O598" s="363" t="str">
        <f>IF(P598="","",IF(OR(I598="",J598=""),"",IF(AND(ISNUMBER(FIND("post-", I598)),J598=ProductCode!$I$12),ProductCode!$F$19,IF(AND(ISNUMBER(FIND("pre-", I598)),J598=ProductCode!$I$12),ProductCode!$F$20,IF(ISNUMBER(FIND("post-", I598)),ProductCode!$F$17,ProductCode!$F$18)))))</f>
        <v/>
      </c>
      <c r="P598" s="295" t="str">
        <f t="shared" si="22"/>
        <v/>
      </c>
      <c r="Q598" s="306"/>
      <c r="R598" s="203"/>
      <c r="S598" s="308" t="str">
        <f t="shared" si="23"/>
        <v/>
      </c>
      <c r="T598" s="311"/>
      <c r="U598" s="311"/>
      <c r="V598" s="311"/>
      <c r="W598" s="311"/>
      <c r="X598" s="312"/>
      <c r="Y598" s="311"/>
      <c r="Z598" s="297"/>
      <c r="AA598" s="311"/>
      <c r="AB598" s="311"/>
      <c r="AC598" s="311"/>
      <c r="AD598" s="311"/>
      <c r="AE598" s="312"/>
      <c r="AF598" s="311"/>
      <c r="AG598" s="297"/>
      <c r="AH598" s="311"/>
      <c r="AI598" s="311"/>
      <c r="AJ598" s="311"/>
      <c r="AK598" s="311"/>
      <c r="AL598" s="312"/>
      <c r="AM598" s="311"/>
      <c r="AN598" s="297"/>
      <c r="AO598" s="311"/>
      <c r="AP598" s="311"/>
      <c r="AQ598" s="311"/>
      <c r="AR598" s="311"/>
      <c r="AS598" s="312"/>
      <c r="AT598" s="311"/>
      <c r="AU598" s="297"/>
      <c r="AV598" s="311"/>
      <c r="AW598" s="311"/>
      <c r="AX598" s="311"/>
      <c r="AY598" s="311"/>
      <c r="AZ598" s="312"/>
      <c r="BA598" s="311"/>
      <c r="BB598" s="297"/>
      <c r="BC598" s="311"/>
      <c r="BD598" s="311"/>
      <c r="BE598" s="311"/>
      <c r="BF598" s="311"/>
      <c r="BG598" s="312"/>
      <c r="BH598" s="311"/>
      <c r="BI598" s="297"/>
      <c r="BJ598" s="311"/>
      <c r="BK598" s="311"/>
      <c r="BL598" s="311"/>
      <c r="BM598" s="311"/>
      <c r="BN598" s="312"/>
      <c r="BO598" s="311"/>
      <c r="BP598" s="297"/>
      <c r="BQ598" s="311"/>
      <c r="BR598" s="311"/>
      <c r="BS598" s="311"/>
      <c r="BT598" s="311"/>
      <c r="BU598" s="312"/>
      <c r="BV598" s="311"/>
      <c r="BW598" s="297"/>
      <c r="BX598" s="311"/>
      <c r="BY598" s="311"/>
      <c r="BZ598" s="311"/>
      <c r="CA598" s="311"/>
      <c r="CB598" s="312"/>
      <c r="CC598" s="311"/>
      <c r="CD598" s="297"/>
      <c r="CE598" s="311"/>
      <c r="CF598" s="311"/>
      <c r="CG598" s="311"/>
      <c r="CH598" s="311"/>
      <c r="CI598" s="312"/>
      <c r="CJ598" s="311"/>
      <c r="CK598" s="297"/>
      <c r="CL598" s="311"/>
      <c r="CM598" s="311"/>
      <c r="CN598" s="311"/>
      <c r="CO598" s="311"/>
      <c r="CP598" s="312"/>
      <c r="CQ598" s="311"/>
      <c r="CR598" s="297"/>
      <c r="CS598" s="311"/>
      <c r="CT598" s="311"/>
      <c r="CU598" s="311"/>
      <c r="CV598" s="311"/>
      <c r="CW598" s="312"/>
      <c r="CX598" s="311"/>
      <c r="CY598" s="297"/>
      <c r="CZ598" s="311"/>
      <c r="DA598" s="311"/>
      <c r="DB598" s="311"/>
      <c r="DC598" s="311"/>
      <c r="DD598" s="312"/>
      <c r="DE598" s="311"/>
      <c r="DF598" s="297"/>
      <c r="DG598" s="311"/>
      <c r="DH598" s="311"/>
      <c r="DI598" s="311"/>
      <c r="DJ598" s="311"/>
      <c r="DK598" s="312"/>
      <c r="DL598" s="311"/>
      <c r="DM598" s="297"/>
      <c r="DN598" s="311"/>
      <c r="DO598" s="311"/>
      <c r="DP598" s="311"/>
      <c r="DQ598" s="311"/>
      <c r="DR598" s="312"/>
      <c r="DS598" s="311"/>
      <c r="DT598" s="297"/>
      <c r="DU598" s="311"/>
      <c r="DV598" s="311"/>
      <c r="DW598" s="311"/>
      <c r="DX598" s="311"/>
      <c r="DY598" s="312"/>
      <c r="DZ598" s="311"/>
      <c r="EA598" s="297"/>
      <c r="EB598" s="311"/>
      <c r="EC598" s="311"/>
      <c r="ED598" s="311"/>
      <c r="EE598" s="311"/>
      <c r="EF598" s="312"/>
      <c r="EG598" s="311"/>
      <c r="EH598" s="297"/>
      <c r="EI598" s="311"/>
      <c r="EJ598" s="311"/>
      <c r="EK598" s="311"/>
      <c r="EL598" s="311"/>
      <c r="EM598" s="312"/>
      <c r="EN598" s="311"/>
      <c r="EO598" s="297"/>
      <c r="EP598" s="311"/>
      <c r="EQ598" s="311"/>
      <c r="ER598" s="311"/>
      <c r="ES598" s="311"/>
      <c r="ET598" s="312"/>
      <c r="EU598" s="311"/>
      <c r="EV598" s="297"/>
      <c r="EW598" s="311"/>
      <c r="EX598" s="311"/>
      <c r="EY598" s="311"/>
      <c r="EZ598" s="311"/>
      <c r="FA598" s="312"/>
      <c r="FB598" s="311"/>
      <c r="FC598" s="298"/>
    </row>
    <row r="599" spans="1:159" s="205" customFormat="1" ht="39.9" customHeight="1" x14ac:dyDescent="0.25">
      <c r="A599" s="206"/>
      <c r="B599" s="196"/>
      <c r="C599" s="292"/>
      <c r="D599" s="198"/>
      <c r="E599" s="299"/>
      <c r="F599" s="200"/>
      <c r="G599" s="301"/>
      <c r="H599" s="303"/>
      <c r="I599" s="299"/>
      <c r="J599" s="299"/>
      <c r="K599" s="299"/>
      <c r="L599" s="289"/>
      <c r="M599" s="299"/>
      <c r="N599" s="289"/>
      <c r="O599" s="363" t="str">
        <f>IF(P599="","",IF(OR(I599="",J599=""),"",IF(AND(ISNUMBER(FIND("post-", I599)),J599=ProductCode!$I$12),ProductCode!$F$19,IF(AND(ISNUMBER(FIND("pre-", I599)),J599=ProductCode!$I$12),ProductCode!$F$20,IF(ISNUMBER(FIND("post-", I599)),ProductCode!$F$17,ProductCode!$F$18)))))</f>
        <v/>
      </c>
      <c r="P599" s="295" t="str">
        <f t="shared" si="22"/>
        <v/>
      </c>
      <c r="Q599" s="306"/>
      <c r="R599" s="203"/>
      <c r="S599" s="308" t="str">
        <f t="shared" si="23"/>
        <v/>
      </c>
      <c r="T599" s="311"/>
      <c r="U599" s="311"/>
      <c r="V599" s="311"/>
      <c r="W599" s="311"/>
      <c r="X599" s="312"/>
      <c r="Y599" s="311"/>
      <c r="Z599" s="297"/>
      <c r="AA599" s="311"/>
      <c r="AB599" s="311"/>
      <c r="AC599" s="311"/>
      <c r="AD599" s="311"/>
      <c r="AE599" s="312"/>
      <c r="AF599" s="311"/>
      <c r="AG599" s="297"/>
      <c r="AH599" s="311"/>
      <c r="AI599" s="311"/>
      <c r="AJ599" s="311"/>
      <c r="AK599" s="311"/>
      <c r="AL599" s="312"/>
      <c r="AM599" s="311"/>
      <c r="AN599" s="297"/>
      <c r="AO599" s="311"/>
      <c r="AP599" s="311"/>
      <c r="AQ599" s="311"/>
      <c r="AR599" s="311"/>
      <c r="AS599" s="312"/>
      <c r="AT599" s="311"/>
      <c r="AU599" s="297"/>
      <c r="AV599" s="311"/>
      <c r="AW599" s="311"/>
      <c r="AX599" s="311"/>
      <c r="AY599" s="311"/>
      <c r="AZ599" s="312"/>
      <c r="BA599" s="311"/>
      <c r="BB599" s="297"/>
      <c r="BC599" s="311"/>
      <c r="BD599" s="311"/>
      <c r="BE599" s="311"/>
      <c r="BF599" s="311"/>
      <c r="BG599" s="312"/>
      <c r="BH599" s="311"/>
      <c r="BI599" s="297"/>
      <c r="BJ599" s="311"/>
      <c r="BK599" s="311"/>
      <c r="BL599" s="311"/>
      <c r="BM599" s="311"/>
      <c r="BN599" s="312"/>
      <c r="BO599" s="311"/>
      <c r="BP599" s="297"/>
      <c r="BQ599" s="311"/>
      <c r="BR599" s="311"/>
      <c r="BS599" s="311"/>
      <c r="BT599" s="311"/>
      <c r="BU599" s="312"/>
      <c r="BV599" s="311"/>
      <c r="BW599" s="297"/>
      <c r="BX599" s="311"/>
      <c r="BY599" s="311"/>
      <c r="BZ599" s="311"/>
      <c r="CA599" s="311"/>
      <c r="CB599" s="312"/>
      <c r="CC599" s="311"/>
      <c r="CD599" s="297"/>
      <c r="CE599" s="311"/>
      <c r="CF599" s="311"/>
      <c r="CG599" s="311"/>
      <c r="CH599" s="311"/>
      <c r="CI599" s="312"/>
      <c r="CJ599" s="311"/>
      <c r="CK599" s="297"/>
      <c r="CL599" s="311"/>
      <c r="CM599" s="311"/>
      <c r="CN599" s="311"/>
      <c r="CO599" s="311"/>
      <c r="CP599" s="312"/>
      <c r="CQ599" s="311"/>
      <c r="CR599" s="297"/>
      <c r="CS599" s="311"/>
      <c r="CT599" s="311"/>
      <c r="CU599" s="311"/>
      <c r="CV599" s="311"/>
      <c r="CW599" s="312"/>
      <c r="CX599" s="311"/>
      <c r="CY599" s="297"/>
      <c r="CZ599" s="311"/>
      <c r="DA599" s="311"/>
      <c r="DB599" s="311"/>
      <c r="DC599" s="311"/>
      <c r="DD599" s="312"/>
      <c r="DE599" s="311"/>
      <c r="DF599" s="297"/>
      <c r="DG599" s="311"/>
      <c r="DH599" s="311"/>
      <c r="DI599" s="311"/>
      <c r="DJ599" s="311"/>
      <c r="DK599" s="312"/>
      <c r="DL599" s="311"/>
      <c r="DM599" s="297"/>
      <c r="DN599" s="311"/>
      <c r="DO599" s="311"/>
      <c r="DP599" s="311"/>
      <c r="DQ599" s="311"/>
      <c r="DR599" s="312"/>
      <c r="DS599" s="311"/>
      <c r="DT599" s="297"/>
      <c r="DU599" s="311"/>
      <c r="DV599" s="311"/>
      <c r="DW599" s="311"/>
      <c r="DX599" s="311"/>
      <c r="DY599" s="312"/>
      <c r="DZ599" s="311"/>
      <c r="EA599" s="297"/>
      <c r="EB599" s="311"/>
      <c r="EC599" s="311"/>
      <c r="ED599" s="311"/>
      <c r="EE599" s="311"/>
      <c r="EF599" s="312"/>
      <c r="EG599" s="311"/>
      <c r="EH599" s="297"/>
      <c r="EI599" s="311"/>
      <c r="EJ599" s="311"/>
      <c r="EK599" s="311"/>
      <c r="EL599" s="311"/>
      <c r="EM599" s="312"/>
      <c r="EN599" s="311"/>
      <c r="EO599" s="297"/>
      <c r="EP599" s="311"/>
      <c r="EQ599" s="311"/>
      <c r="ER599" s="311"/>
      <c r="ES599" s="311"/>
      <c r="ET599" s="312"/>
      <c r="EU599" s="311"/>
      <c r="EV599" s="297"/>
      <c r="EW599" s="311"/>
      <c r="EX599" s="311"/>
      <c r="EY599" s="311"/>
      <c r="EZ599" s="311"/>
      <c r="FA599" s="312"/>
      <c r="FB599" s="311"/>
      <c r="FC599" s="298"/>
    </row>
    <row r="600" spans="1:159" s="205" customFormat="1" ht="39.9" customHeight="1" x14ac:dyDescent="0.25">
      <c r="A600" s="206"/>
      <c r="B600" s="196"/>
      <c r="C600" s="292"/>
      <c r="D600" s="198"/>
      <c r="E600" s="299"/>
      <c r="F600" s="200"/>
      <c r="G600" s="301"/>
      <c r="H600" s="303"/>
      <c r="I600" s="299"/>
      <c r="J600" s="299"/>
      <c r="K600" s="299"/>
      <c r="L600" s="289"/>
      <c r="M600" s="299"/>
      <c r="N600" s="289"/>
      <c r="O600" s="363" t="str">
        <f>IF(P600="","",IF(OR(I600="",J600=""),"",IF(AND(ISNUMBER(FIND("post-", I600)),J600=ProductCode!$I$12),ProductCode!$F$19,IF(AND(ISNUMBER(FIND("pre-", I600)),J600=ProductCode!$I$12),ProductCode!$F$20,IF(ISNUMBER(FIND("post-", I600)),ProductCode!$F$17,ProductCode!$F$18)))))</f>
        <v/>
      </c>
      <c r="P600" s="295" t="str">
        <f t="shared" si="22"/>
        <v/>
      </c>
      <c r="Q600" s="306"/>
      <c r="R600" s="203"/>
      <c r="S600" s="308" t="str">
        <f t="shared" si="23"/>
        <v/>
      </c>
      <c r="T600" s="311"/>
      <c r="U600" s="311"/>
      <c r="V600" s="311"/>
      <c r="W600" s="311"/>
      <c r="X600" s="312"/>
      <c r="Y600" s="311"/>
      <c r="Z600" s="297"/>
      <c r="AA600" s="311"/>
      <c r="AB600" s="311"/>
      <c r="AC600" s="311"/>
      <c r="AD600" s="311"/>
      <c r="AE600" s="312"/>
      <c r="AF600" s="311"/>
      <c r="AG600" s="297"/>
      <c r="AH600" s="311"/>
      <c r="AI600" s="311"/>
      <c r="AJ600" s="311"/>
      <c r="AK600" s="311"/>
      <c r="AL600" s="312"/>
      <c r="AM600" s="311"/>
      <c r="AN600" s="297"/>
      <c r="AO600" s="311"/>
      <c r="AP600" s="311"/>
      <c r="AQ600" s="311"/>
      <c r="AR600" s="311"/>
      <c r="AS600" s="312"/>
      <c r="AT600" s="311"/>
      <c r="AU600" s="297"/>
      <c r="AV600" s="311"/>
      <c r="AW600" s="311"/>
      <c r="AX600" s="311"/>
      <c r="AY600" s="311"/>
      <c r="AZ600" s="312"/>
      <c r="BA600" s="311"/>
      <c r="BB600" s="297"/>
      <c r="BC600" s="311"/>
      <c r="BD600" s="311"/>
      <c r="BE600" s="311"/>
      <c r="BF600" s="311"/>
      <c r="BG600" s="312"/>
      <c r="BH600" s="311"/>
      <c r="BI600" s="297"/>
      <c r="BJ600" s="311"/>
      <c r="BK600" s="311"/>
      <c r="BL600" s="311"/>
      <c r="BM600" s="311"/>
      <c r="BN600" s="312"/>
      <c r="BO600" s="311"/>
      <c r="BP600" s="297"/>
      <c r="BQ600" s="311"/>
      <c r="BR600" s="311"/>
      <c r="BS600" s="311"/>
      <c r="BT600" s="311"/>
      <c r="BU600" s="312"/>
      <c r="BV600" s="311"/>
      <c r="BW600" s="297"/>
      <c r="BX600" s="311"/>
      <c r="BY600" s="311"/>
      <c r="BZ600" s="311"/>
      <c r="CA600" s="311"/>
      <c r="CB600" s="312"/>
      <c r="CC600" s="311"/>
      <c r="CD600" s="297"/>
      <c r="CE600" s="311"/>
      <c r="CF600" s="311"/>
      <c r="CG600" s="311"/>
      <c r="CH600" s="311"/>
      <c r="CI600" s="312"/>
      <c r="CJ600" s="311"/>
      <c r="CK600" s="297"/>
      <c r="CL600" s="311"/>
      <c r="CM600" s="311"/>
      <c r="CN600" s="311"/>
      <c r="CO600" s="311"/>
      <c r="CP600" s="312"/>
      <c r="CQ600" s="311"/>
      <c r="CR600" s="297"/>
      <c r="CS600" s="311"/>
      <c r="CT600" s="311"/>
      <c r="CU600" s="311"/>
      <c r="CV600" s="311"/>
      <c r="CW600" s="312"/>
      <c r="CX600" s="311"/>
      <c r="CY600" s="297"/>
      <c r="CZ600" s="311"/>
      <c r="DA600" s="311"/>
      <c r="DB600" s="311"/>
      <c r="DC600" s="311"/>
      <c r="DD600" s="312"/>
      <c r="DE600" s="311"/>
      <c r="DF600" s="297"/>
      <c r="DG600" s="311"/>
      <c r="DH600" s="311"/>
      <c r="DI600" s="311"/>
      <c r="DJ600" s="311"/>
      <c r="DK600" s="312"/>
      <c r="DL600" s="311"/>
      <c r="DM600" s="297"/>
      <c r="DN600" s="311"/>
      <c r="DO600" s="311"/>
      <c r="DP600" s="311"/>
      <c r="DQ600" s="311"/>
      <c r="DR600" s="312"/>
      <c r="DS600" s="311"/>
      <c r="DT600" s="297"/>
      <c r="DU600" s="311"/>
      <c r="DV600" s="311"/>
      <c r="DW600" s="311"/>
      <c r="DX600" s="311"/>
      <c r="DY600" s="312"/>
      <c r="DZ600" s="311"/>
      <c r="EA600" s="297"/>
      <c r="EB600" s="311"/>
      <c r="EC600" s="311"/>
      <c r="ED600" s="311"/>
      <c r="EE600" s="311"/>
      <c r="EF600" s="312"/>
      <c r="EG600" s="311"/>
      <c r="EH600" s="297"/>
      <c r="EI600" s="311"/>
      <c r="EJ600" s="311"/>
      <c r="EK600" s="311"/>
      <c r="EL600" s="311"/>
      <c r="EM600" s="312"/>
      <c r="EN600" s="311"/>
      <c r="EO600" s="297"/>
      <c r="EP600" s="311"/>
      <c r="EQ600" s="311"/>
      <c r="ER600" s="311"/>
      <c r="ES600" s="311"/>
      <c r="ET600" s="312"/>
      <c r="EU600" s="311"/>
      <c r="EV600" s="297"/>
      <c r="EW600" s="311"/>
      <c r="EX600" s="311"/>
      <c r="EY600" s="311"/>
      <c r="EZ600" s="311"/>
      <c r="FA600" s="312"/>
      <c r="FB600" s="311"/>
      <c r="FC600" s="298"/>
    </row>
    <row r="601" spans="1:159" s="205" customFormat="1" ht="39.9" customHeight="1" x14ac:dyDescent="0.25">
      <c r="A601" s="206"/>
      <c r="B601" s="196"/>
      <c r="C601" s="292"/>
      <c r="D601" s="198"/>
      <c r="E601" s="299"/>
      <c r="F601" s="200"/>
      <c r="G601" s="301"/>
      <c r="H601" s="303"/>
      <c r="I601" s="299"/>
      <c r="J601" s="299"/>
      <c r="K601" s="299"/>
      <c r="L601" s="289"/>
      <c r="M601" s="299"/>
      <c r="N601" s="289"/>
      <c r="O601" s="363" t="str">
        <f>IF(P601="","",IF(OR(I601="",J601=""),"",IF(AND(ISNUMBER(FIND("post-", I601)),J601=ProductCode!$I$12),ProductCode!$F$19,IF(AND(ISNUMBER(FIND("pre-", I601)),J601=ProductCode!$I$12),ProductCode!$F$20,IF(ISNUMBER(FIND("post-", I601)),ProductCode!$F$17,ProductCode!$F$18)))))</f>
        <v/>
      </c>
      <c r="P601" s="295" t="str">
        <f t="shared" si="22"/>
        <v/>
      </c>
      <c r="Q601" s="306"/>
      <c r="R601" s="203"/>
      <c r="S601" s="308" t="str">
        <f t="shared" si="23"/>
        <v/>
      </c>
      <c r="T601" s="311"/>
      <c r="U601" s="311"/>
      <c r="V601" s="311"/>
      <c r="W601" s="311"/>
      <c r="X601" s="312"/>
      <c r="Y601" s="311"/>
      <c r="Z601" s="297"/>
      <c r="AA601" s="311"/>
      <c r="AB601" s="311"/>
      <c r="AC601" s="311"/>
      <c r="AD601" s="311"/>
      <c r="AE601" s="312"/>
      <c r="AF601" s="311"/>
      <c r="AG601" s="297"/>
      <c r="AH601" s="311"/>
      <c r="AI601" s="311"/>
      <c r="AJ601" s="311"/>
      <c r="AK601" s="311"/>
      <c r="AL601" s="312"/>
      <c r="AM601" s="311"/>
      <c r="AN601" s="297"/>
      <c r="AO601" s="311"/>
      <c r="AP601" s="311"/>
      <c r="AQ601" s="311"/>
      <c r="AR601" s="311"/>
      <c r="AS601" s="312"/>
      <c r="AT601" s="311"/>
      <c r="AU601" s="297"/>
      <c r="AV601" s="311"/>
      <c r="AW601" s="311"/>
      <c r="AX601" s="311"/>
      <c r="AY601" s="311"/>
      <c r="AZ601" s="312"/>
      <c r="BA601" s="311"/>
      <c r="BB601" s="297"/>
      <c r="BC601" s="311"/>
      <c r="BD601" s="311"/>
      <c r="BE601" s="311"/>
      <c r="BF601" s="311"/>
      <c r="BG601" s="312"/>
      <c r="BH601" s="311"/>
      <c r="BI601" s="297"/>
      <c r="BJ601" s="311"/>
      <c r="BK601" s="311"/>
      <c r="BL601" s="311"/>
      <c r="BM601" s="311"/>
      <c r="BN601" s="312"/>
      <c r="BO601" s="311"/>
      <c r="BP601" s="297"/>
      <c r="BQ601" s="311"/>
      <c r="BR601" s="311"/>
      <c r="BS601" s="311"/>
      <c r="BT601" s="311"/>
      <c r="BU601" s="312"/>
      <c r="BV601" s="311"/>
      <c r="BW601" s="297"/>
      <c r="BX601" s="311"/>
      <c r="BY601" s="311"/>
      <c r="BZ601" s="311"/>
      <c r="CA601" s="311"/>
      <c r="CB601" s="312"/>
      <c r="CC601" s="311"/>
      <c r="CD601" s="297"/>
      <c r="CE601" s="311"/>
      <c r="CF601" s="311"/>
      <c r="CG601" s="311"/>
      <c r="CH601" s="311"/>
      <c r="CI601" s="312"/>
      <c r="CJ601" s="311"/>
      <c r="CK601" s="297"/>
      <c r="CL601" s="311"/>
      <c r="CM601" s="311"/>
      <c r="CN601" s="311"/>
      <c r="CO601" s="311"/>
      <c r="CP601" s="312"/>
      <c r="CQ601" s="311"/>
      <c r="CR601" s="297"/>
      <c r="CS601" s="311"/>
      <c r="CT601" s="311"/>
      <c r="CU601" s="311"/>
      <c r="CV601" s="311"/>
      <c r="CW601" s="312"/>
      <c r="CX601" s="311"/>
      <c r="CY601" s="297"/>
      <c r="CZ601" s="311"/>
      <c r="DA601" s="311"/>
      <c r="DB601" s="311"/>
      <c r="DC601" s="311"/>
      <c r="DD601" s="312"/>
      <c r="DE601" s="311"/>
      <c r="DF601" s="297"/>
      <c r="DG601" s="311"/>
      <c r="DH601" s="311"/>
      <c r="DI601" s="311"/>
      <c r="DJ601" s="311"/>
      <c r="DK601" s="312"/>
      <c r="DL601" s="311"/>
      <c r="DM601" s="297"/>
      <c r="DN601" s="311"/>
      <c r="DO601" s="311"/>
      <c r="DP601" s="311"/>
      <c r="DQ601" s="311"/>
      <c r="DR601" s="312"/>
      <c r="DS601" s="311"/>
      <c r="DT601" s="297"/>
      <c r="DU601" s="311"/>
      <c r="DV601" s="311"/>
      <c r="DW601" s="311"/>
      <c r="DX601" s="311"/>
      <c r="DY601" s="312"/>
      <c r="DZ601" s="311"/>
      <c r="EA601" s="297"/>
      <c r="EB601" s="311"/>
      <c r="EC601" s="311"/>
      <c r="ED601" s="311"/>
      <c r="EE601" s="311"/>
      <c r="EF601" s="312"/>
      <c r="EG601" s="311"/>
      <c r="EH601" s="297"/>
      <c r="EI601" s="311"/>
      <c r="EJ601" s="311"/>
      <c r="EK601" s="311"/>
      <c r="EL601" s="311"/>
      <c r="EM601" s="312"/>
      <c r="EN601" s="311"/>
      <c r="EO601" s="297"/>
      <c r="EP601" s="311"/>
      <c r="EQ601" s="311"/>
      <c r="ER601" s="311"/>
      <c r="ES601" s="311"/>
      <c r="ET601" s="312"/>
      <c r="EU601" s="311"/>
      <c r="EV601" s="297"/>
      <c r="EW601" s="311"/>
      <c r="EX601" s="311"/>
      <c r="EY601" s="311"/>
      <c r="EZ601" s="311"/>
      <c r="FA601" s="312"/>
      <c r="FB601" s="311"/>
      <c r="FC601" s="298"/>
    </row>
    <row r="602" spans="1:159" s="205" customFormat="1" ht="39.9" customHeight="1" x14ac:dyDescent="0.25">
      <c r="A602" s="206"/>
      <c r="B602" s="196"/>
      <c r="C602" s="292"/>
      <c r="D602" s="198"/>
      <c r="E602" s="299"/>
      <c r="F602" s="200"/>
      <c r="G602" s="301"/>
      <c r="H602" s="303"/>
      <c r="I602" s="299"/>
      <c r="J602" s="299"/>
      <c r="K602" s="299"/>
      <c r="L602" s="289"/>
      <c r="M602" s="299"/>
      <c r="N602" s="289"/>
      <c r="O602" s="363" t="str">
        <f>IF(P602="","",IF(OR(I602="",J602=""),"",IF(AND(ISNUMBER(FIND("post-", I602)),J602=ProductCode!$I$12),ProductCode!$F$19,IF(AND(ISNUMBER(FIND("pre-", I602)),J602=ProductCode!$I$12),ProductCode!$F$20,IF(ISNUMBER(FIND("post-", I602)),ProductCode!$F$17,ProductCode!$F$18)))))</f>
        <v/>
      </c>
      <c r="P602" s="295" t="str">
        <f t="shared" si="22"/>
        <v/>
      </c>
      <c r="Q602" s="306"/>
      <c r="R602" s="203"/>
      <c r="S602" s="308" t="str">
        <f t="shared" si="23"/>
        <v/>
      </c>
      <c r="T602" s="311"/>
      <c r="U602" s="311"/>
      <c r="V602" s="311"/>
      <c r="W602" s="311"/>
      <c r="X602" s="312"/>
      <c r="Y602" s="311"/>
      <c r="Z602" s="297"/>
      <c r="AA602" s="311"/>
      <c r="AB602" s="311"/>
      <c r="AC602" s="311"/>
      <c r="AD602" s="311"/>
      <c r="AE602" s="312"/>
      <c r="AF602" s="311"/>
      <c r="AG602" s="297"/>
      <c r="AH602" s="311"/>
      <c r="AI602" s="311"/>
      <c r="AJ602" s="311"/>
      <c r="AK602" s="311"/>
      <c r="AL602" s="312"/>
      <c r="AM602" s="311"/>
      <c r="AN602" s="297"/>
      <c r="AO602" s="311"/>
      <c r="AP602" s="311"/>
      <c r="AQ602" s="311"/>
      <c r="AR602" s="311"/>
      <c r="AS602" s="312"/>
      <c r="AT602" s="311"/>
      <c r="AU602" s="297"/>
      <c r="AV602" s="311"/>
      <c r="AW602" s="311"/>
      <c r="AX602" s="311"/>
      <c r="AY602" s="311"/>
      <c r="AZ602" s="312"/>
      <c r="BA602" s="311"/>
      <c r="BB602" s="297"/>
      <c r="BC602" s="311"/>
      <c r="BD602" s="311"/>
      <c r="BE602" s="311"/>
      <c r="BF602" s="311"/>
      <c r="BG602" s="312"/>
      <c r="BH602" s="311"/>
      <c r="BI602" s="297"/>
      <c r="BJ602" s="311"/>
      <c r="BK602" s="311"/>
      <c r="BL602" s="311"/>
      <c r="BM602" s="311"/>
      <c r="BN602" s="312"/>
      <c r="BO602" s="311"/>
      <c r="BP602" s="297"/>
      <c r="BQ602" s="311"/>
      <c r="BR602" s="311"/>
      <c r="BS602" s="311"/>
      <c r="BT602" s="311"/>
      <c r="BU602" s="312"/>
      <c r="BV602" s="311"/>
      <c r="BW602" s="297"/>
      <c r="BX602" s="311"/>
      <c r="BY602" s="311"/>
      <c r="BZ602" s="311"/>
      <c r="CA602" s="311"/>
      <c r="CB602" s="312"/>
      <c r="CC602" s="311"/>
      <c r="CD602" s="297"/>
      <c r="CE602" s="311"/>
      <c r="CF602" s="311"/>
      <c r="CG602" s="311"/>
      <c r="CH602" s="311"/>
      <c r="CI602" s="312"/>
      <c r="CJ602" s="311"/>
      <c r="CK602" s="297"/>
      <c r="CL602" s="311"/>
      <c r="CM602" s="311"/>
      <c r="CN602" s="311"/>
      <c r="CO602" s="311"/>
      <c r="CP602" s="312"/>
      <c r="CQ602" s="311"/>
      <c r="CR602" s="297"/>
      <c r="CS602" s="311"/>
      <c r="CT602" s="311"/>
      <c r="CU602" s="311"/>
      <c r="CV602" s="311"/>
      <c r="CW602" s="312"/>
      <c r="CX602" s="311"/>
      <c r="CY602" s="297"/>
      <c r="CZ602" s="311"/>
      <c r="DA602" s="311"/>
      <c r="DB602" s="311"/>
      <c r="DC602" s="311"/>
      <c r="DD602" s="312"/>
      <c r="DE602" s="311"/>
      <c r="DF602" s="297"/>
      <c r="DG602" s="311"/>
      <c r="DH602" s="311"/>
      <c r="DI602" s="311"/>
      <c r="DJ602" s="311"/>
      <c r="DK602" s="312"/>
      <c r="DL602" s="311"/>
      <c r="DM602" s="297"/>
      <c r="DN602" s="311"/>
      <c r="DO602" s="311"/>
      <c r="DP602" s="311"/>
      <c r="DQ602" s="311"/>
      <c r="DR602" s="312"/>
      <c r="DS602" s="311"/>
      <c r="DT602" s="297"/>
      <c r="DU602" s="311"/>
      <c r="DV602" s="311"/>
      <c r="DW602" s="311"/>
      <c r="DX602" s="311"/>
      <c r="DY602" s="312"/>
      <c r="DZ602" s="311"/>
      <c r="EA602" s="297"/>
      <c r="EB602" s="311"/>
      <c r="EC602" s="311"/>
      <c r="ED602" s="311"/>
      <c r="EE602" s="311"/>
      <c r="EF602" s="312"/>
      <c r="EG602" s="311"/>
      <c r="EH602" s="297"/>
      <c r="EI602" s="311"/>
      <c r="EJ602" s="311"/>
      <c r="EK602" s="311"/>
      <c r="EL602" s="311"/>
      <c r="EM602" s="312"/>
      <c r="EN602" s="311"/>
      <c r="EO602" s="297"/>
      <c r="EP602" s="311"/>
      <c r="EQ602" s="311"/>
      <c r="ER602" s="311"/>
      <c r="ES602" s="311"/>
      <c r="ET602" s="312"/>
      <c r="EU602" s="311"/>
      <c r="EV602" s="297"/>
      <c r="EW602" s="311"/>
      <c r="EX602" s="311"/>
      <c r="EY602" s="311"/>
      <c r="EZ602" s="311"/>
      <c r="FA602" s="312"/>
      <c r="FB602" s="311"/>
      <c r="FC602" s="298"/>
    </row>
    <row r="603" spans="1:159" s="205" customFormat="1" ht="39.9" customHeight="1" x14ac:dyDescent="0.25">
      <c r="A603" s="206"/>
      <c r="B603" s="196"/>
      <c r="C603" s="292"/>
      <c r="D603" s="198"/>
      <c r="E603" s="299"/>
      <c r="F603" s="200"/>
      <c r="G603" s="301"/>
      <c r="H603" s="303"/>
      <c r="I603" s="299"/>
      <c r="J603" s="299"/>
      <c r="K603" s="299"/>
      <c r="L603" s="289"/>
      <c r="M603" s="299"/>
      <c r="N603" s="289"/>
      <c r="O603" s="363" t="str">
        <f>IF(P603="","",IF(OR(I603="",J603=""),"",IF(AND(ISNUMBER(FIND("post-", I603)),J603=ProductCode!$I$12),ProductCode!$F$19,IF(AND(ISNUMBER(FIND("pre-", I603)),J603=ProductCode!$I$12),ProductCode!$F$20,IF(ISNUMBER(FIND("post-", I603)),ProductCode!$F$17,ProductCode!$F$18)))))</f>
        <v/>
      </c>
      <c r="P603" s="295" t="str">
        <f t="shared" si="22"/>
        <v/>
      </c>
      <c r="Q603" s="306"/>
      <c r="R603" s="203"/>
      <c r="S603" s="308" t="str">
        <f t="shared" si="23"/>
        <v/>
      </c>
      <c r="T603" s="311"/>
      <c r="U603" s="311"/>
      <c r="V603" s="311"/>
      <c r="W603" s="311"/>
      <c r="X603" s="312"/>
      <c r="Y603" s="311"/>
      <c r="Z603" s="297"/>
      <c r="AA603" s="311"/>
      <c r="AB603" s="311"/>
      <c r="AC603" s="311"/>
      <c r="AD603" s="311"/>
      <c r="AE603" s="312"/>
      <c r="AF603" s="311"/>
      <c r="AG603" s="297"/>
      <c r="AH603" s="311"/>
      <c r="AI603" s="311"/>
      <c r="AJ603" s="311"/>
      <c r="AK603" s="311"/>
      <c r="AL603" s="312"/>
      <c r="AM603" s="311"/>
      <c r="AN603" s="297"/>
      <c r="AO603" s="311"/>
      <c r="AP603" s="311"/>
      <c r="AQ603" s="311"/>
      <c r="AR603" s="311"/>
      <c r="AS603" s="312"/>
      <c r="AT603" s="311"/>
      <c r="AU603" s="297"/>
      <c r="AV603" s="311"/>
      <c r="AW603" s="311"/>
      <c r="AX603" s="311"/>
      <c r="AY603" s="311"/>
      <c r="AZ603" s="312"/>
      <c r="BA603" s="311"/>
      <c r="BB603" s="297"/>
      <c r="BC603" s="311"/>
      <c r="BD603" s="311"/>
      <c r="BE603" s="311"/>
      <c r="BF603" s="311"/>
      <c r="BG603" s="312"/>
      <c r="BH603" s="311"/>
      <c r="BI603" s="297"/>
      <c r="BJ603" s="311"/>
      <c r="BK603" s="311"/>
      <c r="BL603" s="311"/>
      <c r="BM603" s="311"/>
      <c r="BN603" s="312"/>
      <c r="BO603" s="311"/>
      <c r="BP603" s="297"/>
      <c r="BQ603" s="311"/>
      <c r="BR603" s="311"/>
      <c r="BS603" s="311"/>
      <c r="BT603" s="311"/>
      <c r="BU603" s="312"/>
      <c r="BV603" s="311"/>
      <c r="BW603" s="297"/>
      <c r="BX603" s="311"/>
      <c r="BY603" s="311"/>
      <c r="BZ603" s="311"/>
      <c r="CA603" s="311"/>
      <c r="CB603" s="312"/>
      <c r="CC603" s="311"/>
      <c r="CD603" s="297"/>
      <c r="CE603" s="311"/>
      <c r="CF603" s="311"/>
      <c r="CG603" s="311"/>
      <c r="CH603" s="311"/>
      <c r="CI603" s="312"/>
      <c r="CJ603" s="311"/>
      <c r="CK603" s="297"/>
      <c r="CL603" s="311"/>
      <c r="CM603" s="311"/>
      <c r="CN603" s="311"/>
      <c r="CO603" s="311"/>
      <c r="CP603" s="312"/>
      <c r="CQ603" s="311"/>
      <c r="CR603" s="297"/>
      <c r="CS603" s="311"/>
      <c r="CT603" s="311"/>
      <c r="CU603" s="311"/>
      <c r="CV603" s="311"/>
      <c r="CW603" s="312"/>
      <c r="CX603" s="311"/>
      <c r="CY603" s="297"/>
      <c r="CZ603" s="311"/>
      <c r="DA603" s="311"/>
      <c r="DB603" s="311"/>
      <c r="DC603" s="311"/>
      <c r="DD603" s="312"/>
      <c r="DE603" s="311"/>
      <c r="DF603" s="297"/>
      <c r="DG603" s="311"/>
      <c r="DH603" s="311"/>
      <c r="DI603" s="311"/>
      <c r="DJ603" s="311"/>
      <c r="DK603" s="312"/>
      <c r="DL603" s="311"/>
      <c r="DM603" s="297"/>
      <c r="DN603" s="311"/>
      <c r="DO603" s="311"/>
      <c r="DP603" s="311"/>
      <c r="DQ603" s="311"/>
      <c r="DR603" s="312"/>
      <c r="DS603" s="311"/>
      <c r="DT603" s="297"/>
      <c r="DU603" s="311"/>
      <c r="DV603" s="311"/>
      <c r="DW603" s="311"/>
      <c r="DX603" s="311"/>
      <c r="DY603" s="312"/>
      <c r="DZ603" s="311"/>
      <c r="EA603" s="297"/>
      <c r="EB603" s="311"/>
      <c r="EC603" s="311"/>
      <c r="ED603" s="311"/>
      <c r="EE603" s="311"/>
      <c r="EF603" s="312"/>
      <c r="EG603" s="311"/>
      <c r="EH603" s="297"/>
      <c r="EI603" s="311"/>
      <c r="EJ603" s="311"/>
      <c r="EK603" s="311"/>
      <c r="EL603" s="311"/>
      <c r="EM603" s="312"/>
      <c r="EN603" s="311"/>
      <c r="EO603" s="297"/>
      <c r="EP603" s="311"/>
      <c r="EQ603" s="311"/>
      <c r="ER603" s="311"/>
      <c r="ES603" s="311"/>
      <c r="ET603" s="312"/>
      <c r="EU603" s="311"/>
      <c r="EV603" s="297"/>
      <c r="EW603" s="311"/>
      <c r="EX603" s="311"/>
      <c r="EY603" s="311"/>
      <c r="EZ603" s="311"/>
      <c r="FA603" s="312"/>
      <c r="FB603" s="311"/>
      <c r="FC603" s="298"/>
    </row>
    <row r="604" spans="1:159" s="205" customFormat="1" ht="39.9" customHeight="1" x14ac:dyDescent="0.25">
      <c r="A604" s="206"/>
      <c r="B604" s="196"/>
      <c r="C604" s="292"/>
      <c r="D604" s="198"/>
      <c r="E604" s="299"/>
      <c r="F604" s="200"/>
      <c r="G604" s="301"/>
      <c r="H604" s="303"/>
      <c r="I604" s="299"/>
      <c r="J604" s="299"/>
      <c r="K604" s="299"/>
      <c r="L604" s="289"/>
      <c r="M604" s="299"/>
      <c r="N604" s="289"/>
      <c r="O604" s="363" t="str">
        <f>IF(P604="","",IF(OR(I604="",J604=""),"",IF(AND(ISNUMBER(FIND("post-", I604)),J604=ProductCode!$I$12),ProductCode!$F$19,IF(AND(ISNUMBER(FIND("pre-", I604)),J604=ProductCode!$I$12),ProductCode!$F$20,IF(ISNUMBER(FIND("post-", I604)),ProductCode!$F$17,ProductCode!$F$18)))))</f>
        <v/>
      </c>
      <c r="P604" s="295" t="str">
        <f t="shared" si="22"/>
        <v/>
      </c>
      <c r="Q604" s="306"/>
      <c r="R604" s="203"/>
      <c r="S604" s="308" t="str">
        <f t="shared" si="23"/>
        <v/>
      </c>
      <c r="T604" s="311"/>
      <c r="U604" s="311"/>
      <c r="V604" s="311"/>
      <c r="W604" s="311"/>
      <c r="X604" s="312"/>
      <c r="Y604" s="311"/>
      <c r="Z604" s="297"/>
      <c r="AA604" s="311"/>
      <c r="AB604" s="311"/>
      <c r="AC604" s="311"/>
      <c r="AD604" s="311"/>
      <c r="AE604" s="312"/>
      <c r="AF604" s="311"/>
      <c r="AG604" s="297"/>
      <c r="AH604" s="311"/>
      <c r="AI604" s="311"/>
      <c r="AJ604" s="311"/>
      <c r="AK604" s="311"/>
      <c r="AL604" s="312"/>
      <c r="AM604" s="311"/>
      <c r="AN604" s="297"/>
      <c r="AO604" s="311"/>
      <c r="AP604" s="311"/>
      <c r="AQ604" s="311"/>
      <c r="AR604" s="311"/>
      <c r="AS604" s="312"/>
      <c r="AT604" s="311"/>
      <c r="AU604" s="297"/>
      <c r="AV604" s="311"/>
      <c r="AW604" s="311"/>
      <c r="AX604" s="311"/>
      <c r="AY604" s="311"/>
      <c r="AZ604" s="312"/>
      <c r="BA604" s="311"/>
      <c r="BB604" s="297"/>
      <c r="BC604" s="311"/>
      <c r="BD604" s="311"/>
      <c r="BE604" s="311"/>
      <c r="BF604" s="311"/>
      <c r="BG604" s="312"/>
      <c r="BH604" s="311"/>
      <c r="BI604" s="297"/>
      <c r="BJ604" s="311"/>
      <c r="BK604" s="311"/>
      <c r="BL604" s="311"/>
      <c r="BM604" s="311"/>
      <c r="BN604" s="312"/>
      <c r="BO604" s="311"/>
      <c r="BP604" s="297"/>
      <c r="BQ604" s="311"/>
      <c r="BR604" s="311"/>
      <c r="BS604" s="311"/>
      <c r="BT604" s="311"/>
      <c r="BU604" s="312"/>
      <c r="BV604" s="311"/>
      <c r="BW604" s="297"/>
      <c r="BX604" s="311"/>
      <c r="BY604" s="311"/>
      <c r="BZ604" s="311"/>
      <c r="CA604" s="311"/>
      <c r="CB604" s="312"/>
      <c r="CC604" s="311"/>
      <c r="CD604" s="297"/>
      <c r="CE604" s="311"/>
      <c r="CF604" s="311"/>
      <c r="CG604" s="311"/>
      <c r="CH604" s="311"/>
      <c r="CI604" s="312"/>
      <c r="CJ604" s="311"/>
      <c r="CK604" s="297"/>
      <c r="CL604" s="311"/>
      <c r="CM604" s="311"/>
      <c r="CN604" s="311"/>
      <c r="CO604" s="311"/>
      <c r="CP604" s="312"/>
      <c r="CQ604" s="311"/>
      <c r="CR604" s="297"/>
      <c r="CS604" s="311"/>
      <c r="CT604" s="311"/>
      <c r="CU604" s="311"/>
      <c r="CV604" s="311"/>
      <c r="CW604" s="312"/>
      <c r="CX604" s="311"/>
      <c r="CY604" s="297"/>
      <c r="CZ604" s="311"/>
      <c r="DA604" s="311"/>
      <c r="DB604" s="311"/>
      <c r="DC604" s="311"/>
      <c r="DD604" s="312"/>
      <c r="DE604" s="311"/>
      <c r="DF604" s="297"/>
      <c r="DG604" s="311"/>
      <c r="DH604" s="311"/>
      <c r="DI604" s="311"/>
      <c r="DJ604" s="311"/>
      <c r="DK604" s="312"/>
      <c r="DL604" s="311"/>
      <c r="DM604" s="297"/>
      <c r="DN604" s="311"/>
      <c r="DO604" s="311"/>
      <c r="DP604" s="311"/>
      <c r="DQ604" s="311"/>
      <c r="DR604" s="312"/>
      <c r="DS604" s="311"/>
      <c r="DT604" s="297"/>
      <c r="DU604" s="311"/>
      <c r="DV604" s="311"/>
      <c r="DW604" s="311"/>
      <c r="DX604" s="311"/>
      <c r="DY604" s="312"/>
      <c r="DZ604" s="311"/>
      <c r="EA604" s="297"/>
      <c r="EB604" s="311"/>
      <c r="EC604" s="311"/>
      <c r="ED604" s="311"/>
      <c r="EE604" s="311"/>
      <c r="EF604" s="312"/>
      <c r="EG604" s="311"/>
      <c r="EH604" s="297"/>
      <c r="EI604" s="311"/>
      <c r="EJ604" s="311"/>
      <c r="EK604" s="311"/>
      <c r="EL604" s="311"/>
      <c r="EM604" s="312"/>
      <c r="EN604" s="311"/>
      <c r="EO604" s="297"/>
      <c r="EP604" s="311"/>
      <c r="EQ604" s="311"/>
      <c r="ER604" s="311"/>
      <c r="ES604" s="311"/>
      <c r="ET604" s="312"/>
      <c r="EU604" s="311"/>
      <c r="EV604" s="297"/>
      <c r="EW604" s="311"/>
      <c r="EX604" s="311"/>
      <c r="EY604" s="311"/>
      <c r="EZ604" s="311"/>
      <c r="FA604" s="312"/>
      <c r="FB604" s="311"/>
      <c r="FC604" s="298"/>
    </row>
    <row r="605" spans="1:159" s="205" customFormat="1" ht="39.9" customHeight="1" x14ac:dyDescent="0.25">
      <c r="A605" s="206"/>
      <c r="B605" s="196"/>
      <c r="C605" s="292"/>
      <c r="D605" s="198"/>
      <c r="E605" s="299"/>
      <c r="F605" s="200"/>
      <c r="G605" s="301"/>
      <c r="H605" s="303"/>
      <c r="I605" s="299"/>
      <c r="J605" s="299"/>
      <c r="K605" s="299"/>
      <c r="L605" s="289"/>
      <c r="M605" s="299"/>
      <c r="N605" s="289"/>
      <c r="O605" s="363" t="str">
        <f>IF(P605="","",IF(OR(I605="",J605=""),"",IF(AND(ISNUMBER(FIND("post-", I605)),J605=ProductCode!$I$12),ProductCode!$F$19,IF(AND(ISNUMBER(FIND("pre-", I605)),J605=ProductCode!$I$12),ProductCode!$F$20,IF(ISNUMBER(FIND("post-", I605)),ProductCode!$F$17,ProductCode!$F$18)))))</f>
        <v/>
      </c>
      <c r="P605" s="295" t="str">
        <f t="shared" si="22"/>
        <v/>
      </c>
      <c r="Q605" s="306"/>
      <c r="R605" s="203"/>
      <c r="S605" s="308" t="str">
        <f t="shared" si="23"/>
        <v/>
      </c>
      <c r="T605" s="311"/>
      <c r="U605" s="311"/>
      <c r="V605" s="311"/>
      <c r="W605" s="311"/>
      <c r="X605" s="312"/>
      <c r="Y605" s="311"/>
      <c r="Z605" s="297"/>
      <c r="AA605" s="311"/>
      <c r="AB605" s="311"/>
      <c r="AC605" s="311"/>
      <c r="AD605" s="311"/>
      <c r="AE605" s="312"/>
      <c r="AF605" s="311"/>
      <c r="AG605" s="297"/>
      <c r="AH605" s="311"/>
      <c r="AI605" s="311"/>
      <c r="AJ605" s="311"/>
      <c r="AK605" s="311"/>
      <c r="AL605" s="312"/>
      <c r="AM605" s="311"/>
      <c r="AN605" s="297"/>
      <c r="AO605" s="311"/>
      <c r="AP605" s="311"/>
      <c r="AQ605" s="311"/>
      <c r="AR605" s="311"/>
      <c r="AS605" s="312"/>
      <c r="AT605" s="311"/>
      <c r="AU605" s="297"/>
      <c r="AV605" s="311"/>
      <c r="AW605" s="311"/>
      <c r="AX605" s="311"/>
      <c r="AY605" s="311"/>
      <c r="AZ605" s="312"/>
      <c r="BA605" s="311"/>
      <c r="BB605" s="297"/>
      <c r="BC605" s="311"/>
      <c r="BD605" s="311"/>
      <c r="BE605" s="311"/>
      <c r="BF605" s="311"/>
      <c r="BG605" s="312"/>
      <c r="BH605" s="311"/>
      <c r="BI605" s="297"/>
      <c r="BJ605" s="311"/>
      <c r="BK605" s="311"/>
      <c r="BL605" s="311"/>
      <c r="BM605" s="311"/>
      <c r="BN605" s="312"/>
      <c r="BO605" s="311"/>
      <c r="BP605" s="297"/>
      <c r="BQ605" s="311"/>
      <c r="BR605" s="311"/>
      <c r="BS605" s="311"/>
      <c r="BT605" s="311"/>
      <c r="BU605" s="312"/>
      <c r="BV605" s="311"/>
      <c r="BW605" s="297"/>
      <c r="BX605" s="311"/>
      <c r="BY605" s="311"/>
      <c r="BZ605" s="311"/>
      <c r="CA605" s="311"/>
      <c r="CB605" s="312"/>
      <c r="CC605" s="311"/>
      <c r="CD605" s="297"/>
      <c r="CE605" s="311"/>
      <c r="CF605" s="311"/>
      <c r="CG605" s="311"/>
      <c r="CH605" s="311"/>
      <c r="CI605" s="312"/>
      <c r="CJ605" s="311"/>
      <c r="CK605" s="297"/>
      <c r="CL605" s="311"/>
      <c r="CM605" s="311"/>
      <c r="CN605" s="311"/>
      <c r="CO605" s="311"/>
      <c r="CP605" s="312"/>
      <c r="CQ605" s="311"/>
      <c r="CR605" s="297"/>
      <c r="CS605" s="311"/>
      <c r="CT605" s="311"/>
      <c r="CU605" s="311"/>
      <c r="CV605" s="311"/>
      <c r="CW605" s="312"/>
      <c r="CX605" s="311"/>
      <c r="CY605" s="297"/>
      <c r="CZ605" s="311"/>
      <c r="DA605" s="311"/>
      <c r="DB605" s="311"/>
      <c r="DC605" s="311"/>
      <c r="DD605" s="312"/>
      <c r="DE605" s="311"/>
      <c r="DF605" s="297"/>
      <c r="DG605" s="311"/>
      <c r="DH605" s="311"/>
      <c r="DI605" s="311"/>
      <c r="DJ605" s="311"/>
      <c r="DK605" s="312"/>
      <c r="DL605" s="311"/>
      <c r="DM605" s="297"/>
      <c r="DN605" s="311"/>
      <c r="DO605" s="311"/>
      <c r="DP605" s="311"/>
      <c r="DQ605" s="311"/>
      <c r="DR605" s="312"/>
      <c r="DS605" s="311"/>
      <c r="DT605" s="297"/>
      <c r="DU605" s="311"/>
      <c r="DV605" s="311"/>
      <c r="DW605" s="311"/>
      <c r="DX605" s="311"/>
      <c r="DY605" s="312"/>
      <c r="DZ605" s="311"/>
      <c r="EA605" s="297"/>
      <c r="EB605" s="311"/>
      <c r="EC605" s="311"/>
      <c r="ED605" s="311"/>
      <c r="EE605" s="311"/>
      <c r="EF605" s="312"/>
      <c r="EG605" s="311"/>
      <c r="EH605" s="297"/>
      <c r="EI605" s="311"/>
      <c r="EJ605" s="311"/>
      <c r="EK605" s="311"/>
      <c r="EL605" s="311"/>
      <c r="EM605" s="312"/>
      <c r="EN605" s="311"/>
      <c r="EO605" s="297"/>
      <c r="EP605" s="311"/>
      <c r="EQ605" s="311"/>
      <c r="ER605" s="311"/>
      <c r="ES605" s="311"/>
      <c r="ET605" s="312"/>
      <c r="EU605" s="311"/>
      <c r="EV605" s="297"/>
      <c r="EW605" s="311"/>
      <c r="EX605" s="311"/>
      <c r="EY605" s="311"/>
      <c r="EZ605" s="311"/>
      <c r="FA605" s="312"/>
      <c r="FB605" s="311"/>
      <c r="FC605" s="298"/>
    </row>
    <row r="606" spans="1:159" s="205" customFormat="1" ht="39.9" customHeight="1" x14ac:dyDescent="0.25">
      <c r="A606" s="206"/>
      <c r="B606" s="196"/>
      <c r="C606" s="292"/>
      <c r="D606" s="198"/>
      <c r="E606" s="299"/>
      <c r="F606" s="200"/>
      <c r="G606" s="301"/>
      <c r="H606" s="303"/>
      <c r="I606" s="299"/>
      <c r="J606" s="299"/>
      <c r="K606" s="299"/>
      <c r="L606" s="289"/>
      <c r="M606" s="299"/>
      <c r="N606" s="289"/>
      <c r="O606" s="363" t="str">
        <f>IF(P606="","",IF(OR(I606="",J606=""),"",IF(AND(ISNUMBER(FIND("post-", I606)),J606=ProductCode!$I$12),ProductCode!$F$19,IF(AND(ISNUMBER(FIND("pre-", I606)),J606=ProductCode!$I$12),ProductCode!$F$20,IF(ISNUMBER(FIND("post-", I606)),ProductCode!$F$17,ProductCode!$F$18)))))</f>
        <v/>
      </c>
      <c r="P606" s="295" t="str">
        <f t="shared" si="22"/>
        <v/>
      </c>
      <c r="Q606" s="306"/>
      <c r="R606" s="203"/>
      <c r="S606" s="308" t="str">
        <f t="shared" si="23"/>
        <v/>
      </c>
      <c r="T606" s="311"/>
      <c r="U606" s="311"/>
      <c r="V606" s="311"/>
      <c r="W606" s="311"/>
      <c r="X606" s="312"/>
      <c r="Y606" s="311"/>
      <c r="Z606" s="297"/>
      <c r="AA606" s="311"/>
      <c r="AB606" s="311"/>
      <c r="AC606" s="311"/>
      <c r="AD606" s="311"/>
      <c r="AE606" s="312"/>
      <c r="AF606" s="311"/>
      <c r="AG606" s="297"/>
      <c r="AH606" s="311"/>
      <c r="AI606" s="311"/>
      <c r="AJ606" s="311"/>
      <c r="AK606" s="311"/>
      <c r="AL606" s="312"/>
      <c r="AM606" s="311"/>
      <c r="AN606" s="297"/>
      <c r="AO606" s="311"/>
      <c r="AP606" s="311"/>
      <c r="AQ606" s="311"/>
      <c r="AR606" s="311"/>
      <c r="AS606" s="312"/>
      <c r="AT606" s="311"/>
      <c r="AU606" s="297"/>
      <c r="AV606" s="311"/>
      <c r="AW606" s="311"/>
      <c r="AX606" s="311"/>
      <c r="AY606" s="311"/>
      <c r="AZ606" s="312"/>
      <c r="BA606" s="311"/>
      <c r="BB606" s="297"/>
      <c r="BC606" s="311"/>
      <c r="BD606" s="311"/>
      <c r="BE606" s="311"/>
      <c r="BF606" s="311"/>
      <c r="BG606" s="312"/>
      <c r="BH606" s="311"/>
      <c r="BI606" s="297"/>
      <c r="BJ606" s="311"/>
      <c r="BK606" s="311"/>
      <c r="BL606" s="311"/>
      <c r="BM606" s="311"/>
      <c r="BN606" s="312"/>
      <c r="BO606" s="311"/>
      <c r="BP606" s="297"/>
      <c r="BQ606" s="311"/>
      <c r="BR606" s="311"/>
      <c r="BS606" s="311"/>
      <c r="BT606" s="311"/>
      <c r="BU606" s="312"/>
      <c r="BV606" s="311"/>
      <c r="BW606" s="297"/>
      <c r="BX606" s="311"/>
      <c r="BY606" s="311"/>
      <c r="BZ606" s="311"/>
      <c r="CA606" s="311"/>
      <c r="CB606" s="312"/>
      <c r="CC606" s="311"/>
      <c r="CD606" s="297"/>
      <c r="CE606" s="311"/>
      <c r="CF606" s="311"/>
      <c r="CG606" s="311"/>
      <c r="CH606" s="311"/>
      <c r="CI606" s="312"/>
      <c r="CJ606" s="311"/>
      <c r="CK606" s="297"/>
      <c r="CL606" s="311"/>
      <c r="CM606" s="311"/>
      <c r="CN606" s="311"/>
      <c r="CO606" s="311"/>
      <c r="CP606" s="312"/>
      <c r="CQ606" s="311"/>
      <c r="CR606" s="297"/>
      <c r="CS606" s="311"/>
      <c r="CT606" s="311"/>
      <c r="CU606" s="311"/>
      <c r="CV606" s="311"/>
      <c r="CW606" s="312"/>
      <c r="CX606" s="311"/>
      <c r="CY606" s="297"/>
      <c r="CZ606" s="311"/>
      <c r="DA606" s="311"/>
      <c r="DB606" s="311"/>
      <c r="DC606" s="311"/>
      <c r="DD606" s="312"/>
      <c r="DE606" s="311"/>
      <c r="DF606" s="297"/>
      <c r="DG606" s="311"/>
      <c r="DH606" s="311"/>
      <c r="DI606" s="311"/>
      <c r="DJ606" s="311"/>
      <c r="DK606" s="312"/>
      <c r="DL606" s="311"/>
      <c r="DM606" s="297"/>
      <c r="DN606" s="311"/>
      <c r="DO606" s="311"/>
      <c r="DP606" s="311"/>
      <c r="DQ606" s="311"/>
      <c r="DR606" s="312"/>
      <c r="DS606" s="311"/>
      <c r="DT606" s="297"/>
      <c r="DU606" s="311"/>
      <c r="DV606" s="311"/>
      <c r="DW606" s="311"/>
      <c r="DX606" s="311"/>
      <c r="DY606" s="312"/>
      <c r="DZ606" s="311"/>
      <c r="EA606" s="297"/>
      <c r="EB606" s="311"/>
      <c r="EC606" s="311"/>
      <c r="ED606" s="311"/>
      <c r="EE606" s="311"/>
      <c r="EF606" s="312"/>
      <c r="EG606" s="311"/>
      <c r="EH606" s="297"/>
      <c r="EI606" s="311"/>
      <c r="EJ606" s="311"/>
      <c r="EK606" s="311"/>
      <c r="EL606" s="311"/>
      <c r="EM606" s="312"/>
      <c r="EN606" s="311"/>
      <c r="EO606" s="297"/>
      <c r="EP606" s="311"/>
      <c r="EQ606" s="311"/>
      <c r="ER606" s="311"/>
      <c r="ES606" s="311"/>
      <c r="ET606" s="312"/>
      <c r="EU606" s="311"/>
      <c r="EV606" s="297"/>
      <c r="EW606" s="311"/>
      <c r="EX606" s="311"/>
      <c r="EY606" s="311"/>
      <c r="EZ606" s="311"/>
      <c r="FA606" s="312"/>
      <c r="FB606" s="311"/>
      <c r="FC606" s="298"/>
    </row>
    <row r="607" spans="1:159" s="205" customFormat="1" ht="39.9" customHeight="1" x14ac:dyDescent="0.25">
      <c r="A607" s="206"/>
      <c r="B607" s="196"/>
      <c r="C607" s="292"/>
      <c r="D607" s="198"/>
      <c r="E607" s="299"/>
      <c r="F607" s="200"/>
      <c r="G607" s="301"/>
      <c r="H607" s="303"/>
      <c r="I607" s="299"/>
      <c r="J607" s="299"/>
      <c r="K607" s="299"/>
      <c r="L607" s="289"/>
      <c r="M607" s="299"/>
      <c r="N607" s="289"/>
      <c r="O607" s="363" t="str">
        <f>IF(P607="","",IF(OR(I607="",J607=""),"",IF(AND(ISNUMBER(FIND("post-", I607)),J607=ProductCode!$I$12),ProductCode!$F$19,IF(AND(ISNUMBER(FIND("pre-", I607)),J607=ProductCode!$I$12),ProductCode!$F$20,IF(ISNUMBER(FIND("post-", I607)),ProductCode!$F$17,ProductCode!$F$18)))))</f>
        <v/>
      </c>
      <c r="P607" s="295" t="str">
        <f t="shared" si="22"/>
        <v/>
      </c>
      <c r="Q607" s="306"/>
      <c r="R607" s="203"/>
      <c r="S607" s="308" t="str">
        <f t="shared" si="23"/>
        <v/>
      </c>
      <c r="T607" s="311"/>
      <c r="U607" s="311"/>
      <c r="V607" s="311"/>
      <c r="W607" s="311"/>
      <c r="X607" s="312"/>
      <c r="Y607" s="311"/>
      <c r="Z607" s="297"/>
      <c r="AA607" s="311"/>
      <c r="AB607" s="311"/>
      <c r="AC607" s="311"/>
      <c r="AD607" s="311"/>
      <c r="AE607" s="312"/>
      <c r="AF607" s="311"/>
      <c r="AG607" s="297"/>
      <c r="AH607" s="311"/>
      <c r="AI607" s="311"/>
      <c r="AJ607" s="311"/>
      <c r="AK607" s="311"/>
      <c r="AL607" s="312"/>
      <c r="AM607" s="311"/>
      <c r="AN607" s="297"/>
      <c r="AO607" s="311"/>
      <c r="AP607" s="311"/>
      <c r="AQ607" s="311"/>
      <c r="AR607" s="311"/>
      <c r="AS607" s="312"/>
      <c r="AT607" s="311"/>
      <c r="AU607" s="297"/>
      <c r="AV607" s="311"/>
      <c r="AW607" s="311"/>
      <c r="AX607" s="311"/>
      <c r="AY607" s="311"/>
      <c r="AZ607" s="312"/>
      <c r="BA607" s="311"/>
      <c r="BB607" s="297"/>
      <c r="BC607" s="311"/>
      <c r="BD607" s="311"/>
      <c r="BE607" s="311"/>
      <c r="BF607" s="311"/>
      <c r="BG607" s="312"/>
      <c r="BH607" s="311"/>
      <c r="BI607" s="297"/>
      <c r="BJ607" s="311"/>
      <c r="BK607" s="311"/>
      <c r="BL607" s="311"/>
      <c r="BM607" s="311"/>
      <c r="BN607" s="312"/>
      <c r="BO607" s="311"/>
      <c r="BP607" s="297"/>
      <c r="BQ607" s="311"/>
      <c r="BR607" s="311"/>
      <c r="BS607" s="311"/>
      <c r="BT607" s="311"/>
      <c r="BU607" s="312"/>
      <c r="BV607" s="311"/>
      <c r="BW607" s="297"/>
      <c r="BX607" s="311"/>
      <c r="BY607" s="311"/>
      <c r="BZ607" s="311"/>
      <c r="CA607" s="311"/>
      <c r="CB607" s="312"/>
      <c r="CC607" s="311"/>
      <c r="CD607" s="297"/>
      <c r="CE607" s="311"/>
      <c r="CF607" s="311"/>
      <c r="CG607" s="311"/>
      <c r="CH607" s="311"/>
      <c r="CI607" s="312"/>
      <c r="CJ607" s="311"/>
      <c r="CK607" s="297"/>
      <c r="CL607" s="311"/>
      <c r="CM607" s="311"/>
      <c r="CN607" s="311"/>
      <c r="CO607" s="311"/>
      <c r="CP607" s="312"/>
      <c r="CQ607" s="311"/>
      <c r="CR607" s="297"/>
      <c r="CS607" s="311"/>
      <c r="CT607" s="311"/>
      <c r="CU607" s="311"/>
      <c r="CV607" s="311"/>
      <c r="CW607" s="312"/>
      <c r="CX607" s="311"/>
      <c r="CY607" s="297"/>
      <c r="CZ607" s="311"/>
      <c r="DA607" s="311"/>
      <c r="DB607" s="311"/>
      <c r="DC607" s="311"/>
      <c r="DD607" s="312"/>
      <c r="DE607" s="311"/>
      <c r="DF607" s="297"/>
      <c r="DG607" s="311"/>
      <c r="DH607" s="311"/>
      <c r="DI607" s="311"/>
      <c r="DJ607" s="311"/>
      <c r="DK607" s="312"/>
      <c r="DL607" s="311"/>
      <c r="DM607" s="297"/>
      <c r="DN607" s="311"/>
      <c r="DO607" s="311"/>
      <c r="DP607" s="311"/>
      <c r="DQ607" s="311"/>
      <c r="DR607" s="312"/>
      <c r="DS607" s="311"/>
      <c r="DT607" s="297"/>
      <c r="DU607" s="311"/>
      <c r="DV607" s="311"/>
      <c r="DW607" s="311"/>
      <c r="DX607" s="311"/>
      <c r="DY607" s="312"/>
      <c r="DZ607" s="311"/>
      <c r="EA607" s="297"/>
      <c r="EB607" s="311"/>
      <c r="EC607" s="311"/>
      <c r="ED607" s="311"/>
      <c r="EE607" s="311"/>
      <c r="EF607" s="312"/>
      <c r="EG607" s="311"/>
      <c r="EH607" s="297"/>
      <c r="EI607" s="311"/>
      <c r="EJ607" s="311"/>
      <c r="EK607" s="311"/>
      <c r="EL607" s="311"/>
      <c r="EM607" s="312"/>
      <c r="EN607" s="311"/>
      <c r="EO607" s="297"/>
      <c r="EP607" s="311"/>
      <c r="EQ607" s="311"/>
      <c r="ER607" s="311"/>
      <c r="ES607" s="311"/>
      <c r="ET607" s="312"/>
      <c r="EU607" s="311"/>
      <c r="EV607" s="297"/>
      <c r="EW607" s="311"/>
      <c r="EX607" s="311"/>
      <c r="EY607" s="311"/>
      <c r="EZ607" s="311"/>
      <c r="FA607" s="312"/>
      <c r="FB607" s="311"/>
      <c r="FC607" s="298"/>
    </row>
    <row r="608" spans="1:159" s="205" customFormat="1" ht="39.9" customHeight="1" x14ac:dyDescent="0.25">
      <c r="A608" s="206"/>
      <c r="B608" s="196"/>
      <c r="C608" s="292"/>
      <c r="D608" s="198"/>
      <c r="E608" s="299"/>
      <c r="F608" s="200"/>
      <c r="G608" s="301"/>
      <c r="H608" s="303"/>
      <c r="I608" s="299"/>
      <c r="J608" s="299"/>
      <c r="K608" s="299"/>
      <c r="L608" s="289"/>
      <c r="M608" s="299"/>
      <c r="N608" s="289"/>
      <c r="O608" s="363" t="str">
        <f>IF(P608="","",IF(OR(I608="",J608=""),"",IF(AND(ISNUMBER(FIND("post-", I608)),J608=ProductCode!$I$12),ProductCode!$F$19,IF(AND(ISNUMBER(FIND("pre-", I608)),J608=ProductCode!$I$12),ProductCode!$F$20,IF(ISNUMBER(FIND("post-", I608)),ProductCode!$F$17,ProductCode!$F$18)))))</f>
        <v/>
      </c>
      <c r="P608" s="295" t="str">
        <f t="shared" si="22"/>
        <v/>
      </c>
      <c r="Q608" s="306"/>
      <c r="R608" s="203"/>
      <c r="S608" s="308" t="str">
        <f t="shared" si="23"/>
        <v/>
      </c>
      <c r="T608" s="311"/>
      <c r="U608" s="311"/>
      <c r="V608" s="311"/>
      <c r="W608" s="311"/>
      <c r="X608" s="312"/>
      <c r="Y608" s="311"/>
      <c r="Z608" s="297"/>
      <c r="AA608" s="311"/>
      <c r="AB608" s="311"/>
      <c r="AC608" s="311"/>
      <c r="AD608" s="311"/>
      <c r="AE608" s="312"/>
      <c r="AF608" s="311"/>
      <c r="AG608" s="297"/>
      <c r="AH608" s="311"/>
      <c r="AI608" s="311"/>
      <c r="AJ608" s="311"/>
      <c r="AK608" s="311"/>
      <c r="AL608" s="312"/>
      <c r="AM608" s="311"/>
      <c r="AN608" s="297"/>
      <c r="AO608" s="311"/>
      <c r="AP608" s="311"/>
      <c r="AQ608" s="311"/>
      <c r="AR608" s="311"/>
      <c r="AS608" s="312"/>
      <c r="AT608" s="311"/>
      <c r="AU608" s="297"/>
      <c r="AV608" s="311"/>
      <c r="AW608" s="311"/>
      <c r="AX608" s="311"/>
      <c r="AY608" s="311"/>
      <c r="AZ608" s="312"/>
      <c r="BA608" s="311"/>
      <c r="BB608" s="297"/>
      <c r="BC608" s="311"/>
      <c r="BD608" s="311"/>
      <c r="BE608" s="311"/>
      <c r="BF608" s="311"/>
      <c r="BG608" s="312"/>
      <c r="BH608" s="311"/>
      <c r="BI608" s="297"/>
      <c r="BJ608" s="311"/>
      <c r="BK608" s="311"/>
      <c r="BL608" s="311"/>
      <c r="BM608" s="311"/>
      <c r="BN608" s="312"/>
      <c r="BO608" s="311"/>
      <c r="BP608" s="297"/>
      <c r="BQ608" s="311"/>
      <c r="BR608" s="311"/>
      <c r="BS608" s="311"/>
      <c r="BT608" s="311"/>
      <c r="BU608" s="312"/>
      <c r="BV608" s="311"/>
      <c r="BW608" s="297"/>
      <c r="BX608" s="311"/>
      <c r="BY608" s="311"/>
      <c r="BZ608" s="311"/>
      <c r="CA608" s="311"/>
      <c r="CB608" s="312"/>
      <c r="CC608" s="311"/>
      <c r="CD608" s="297"/>
      <c r="CE608" s="311"/>
      <c r="CF608" s="311"/>
      <c r="CG608" s="311"/>
      <c r="CH608" s="311"/>
      <c r="CI608" s="312"/>
      <c r="CJ608" s="311"/>
      <c r="CK608" s="297"/>
      <c r="CL608" s="311"/>
      <c r="CM608" s="311"/>
      <c r="CN608" s="311"/>
      <c r="CO608" s="311"/>
      <c r="CP608" s="312"/>
      <c r="CQ608" s="311"/>
      <c r="CR608" s="297"/>
      <c r="CS608" s="311"/>
      <c r="CT608" s="311"/>
      <c r="CU608" s="311"/>
      <c r="CV608" s="311"/>
      <c r="CW608" s="312"/>
      <c r="CX608" s="311"/>
      <c r="CY608" s="297"/>
      <c r="CZ608" s="311"/>
      <c r="DA608" s="311"/>
      <c r="DB608" s="311"/>
      <c r="DC608" s="311"/>
      <c r="DD608" s="312"/>
      <c r="DE608" s="311"/>
      <c r="DF608" s="297"/>
      <c r="DG608" s="311"/>
      <c r="DH608" s="311"/>
      <c r="DI608" s="311"/>
      <c r="DJ608" s="311"/>
      <c r="DK608" s="312"/>
      <c r="DL608" s="311"/>
      <c r="DM608" s="297"/>
      <c r="DN608" s="311"/>
      <c r="DO608" s="311"/>
      <c r="DP608" s="311"/>
      <c r="DQ608" s="311"/>
      <c r="DR608" s="312"/>
      <c r="DS608" s="311"/>
      <c r="DT608" s="297"/>
      <c r="DU608" s="311"/>
      <c r="DV608" s="311"/>
      <c r="DW608" s="311"/>
      <c r="DX608" s="311"/>
      <c r="DY608" s="312"/>
      <c r="DZ608" s="311"/>
      <c r="EA608" s="297"/>
      <c r="EB608" s="311"/>
      <c r="EC608" s="311"/>
      <c r="ED608" s="311"/>
      <c r="EE608" s="311"/>
      <c r="EF608" s="312"/>
      <c r="EG608" s="311"/>
      <c r="EH608" s="297"/>
      <c r="EI608" s="311"/>
      <c r="EJ608" s="311"/>
      <c r="EK608" s="311"/>
      <c r="EL608" s="311"/>
      <c r="EM608" s="312"/>
      <c r="EN608" s="311"/>
      <c r="EO608" s="297"/>
      <c r="EP608" s="311"/>
      <c r="EQ608" s="311"/>
      <c r="ER608" s="311"/>
      <c r="ES608" s="311"/>
      <c r="ET608" s="312"/>
      <c r="EU608" s="311"/>
      <c r="EV608" s="297"/>
      <c r="EW608" s="311"/>
      <c r="EX608" s="311"/>
      <c r="EY608" s="311"/>
      <c r="EZ608" s="311"/>
      <c r="FA608" s="312"/>
      <c r="FB608" s="311"/>
      <c r="FC608" s="298"/>
    </row>
    <row r="609" spans="1:159" s="205" customFormat="1" ht="39.9" customHeight="1" x14ac:dyDescent="0.25">
      <c r="A609" s="206"/>
      <c r="B609" s="196"/>
      <c r="C609" s="292"/>
      <c r="D609" s="198"/>
      <c r="E609" s="299"/>
      <c r="F609" s="200"/>
      <c r="G609" s="301"/>
      <c r="H609" s="303"/>
      <c r="I609" s="299"/>
      <c r="J609" s="299"/>
      <c r="K609" s="299"/>
      <c r="L609" s="289"/>
      <c r="M609" s="299"/>
      <c r="N609" s="289"/>
      <c r="O609" s="363" t="str">
        <f>IF(P609="","",IF(OR(I609="",J609=""),"",IF(AND(ISNUMBER(FIND("post-", I609)),J609=ProductCode!$I$12),ProductCode!$F$19,IF(AND(ISNUMBER(FIND("pre-", I609)),J609=ProductCode!$I$12),ProductCode!$F$20,IF(ISNUMBER(FIND("post-", I609)),ProductCode!$F$17,ProductCode!$F$18)))))</f>
        <v/>
      </c>
      <c r="P609" s="295" t="str">
        <f t="shared" si="22"/>
        <v/>
      </c>
      <c r="Q609" s="306"/>
      <c r="R609" s="203"/>
      <c r="S609" s="308" t="str">
        <f t="shared" si="23"/>
        <v/>
      </c>
      <c r="T609" s="311"/>
      <c r="U609" s="311"/>
      <c r="V609" s="311"/>
      <c r="W609" s="311"/>
      <c r="X609" s="312"/>
      <c r="Y609" s="311"/>
      <c r="Z609" s="297"/>
      <c r="AA609" s="311"/>
      <c r="AB609" s="311"/>
      <c r="AC609" s="311"/>
      <c r="AD609" s="311"/>
      <c r="AE609" s="312"/>
      <c r="AF609" s="311"/>
      <c r="AG609" s="297"/>
      <c r="AH609" s="311"/>
      <c r="AI609" s="311"/>
      <c r="AJ609" s="311"/>
      <c r="AK609" s="311"/>
      <c r="AL609" s="312"/>
      <c r="AM609" s="311"/>
      <c r="AN609" s="297"/>
      <c r="AO609" s="311"/>
      <c r="AP609" s="311"/>
      <c r="AQ609" s="311"/>
      <c r="AR609" s="311"/>
      <c r="AS609" s="312"/>
      <c r="AT609" s="311"/>
      <c r="AU609" s="297"/>
      <c r="AV609" s="311"/>
      <c r="AW609" s="311"/>
      <c r="AX609" s="311"/>
      <c r="AY609" s="311"/>
      <c r="AZ609" s="312"/>
      <c r="BA609" s="311"/>
      <c r="BB609" s="297"/>
      <c r="BC609" s="311"/>
      <c r="BD609" s="311"/>
      <c r="BE609" s="311"/>
      <c r="BF609" s="311"/>
      <c r="BG609" s="312"/>
      <c r="BH609" s="311"/>
      <c r="BI609" s="297"/>
      <c r="BJ609" s="311"/>
      <c r="BK609" s="311"/>
      <c r="BL609" s="311"/>
      <c r="BM609" s="311"/>
      <c r="BN609" s="312"/>
      <c r="BO609" s="311"/>
      <c r="BP609" s="297"/>
      <c r="BQ609" s="311"/>
      <c r="BR609" s="311"/>
      <c r="BS609" s="311"/>
      <c r="BT609" s="311"/>
      <c r="BU609" s="312"/>
      <c r="BV609" s="311"/>
      <c r="BW609" s="297"/>
      <c r="BX609" s="311"/>
      <c r="BY609" s="311"/>
      <c r="BZ609" s="311"/>
      <c r="CA609" s="311"/>
      <c r="CB609" s="312"/>
      <c r="CC609" s="311"/>
      <c r="CD609" s="297"/>
      <c r="CE609" s="311"/>
      <c r="CF609" s="311"/>
      <c r="CG609" s="311"/>
      <c r="CH609" s="311"/>
      <c r="CI609" s="312"/>
      <c r="CJ609" s="311"/>
      <c r="CK609" s="297"/>
      <c r="CL609" s="311"/>
      <c r="CM609" s="311"/>
      <c r="CN609" s="311"/>
      <c r="CO609" s="311"/>
      <c r="CP609" s="312"/>
      <c r="CQ609" s="311"/>
      <c r="CR609" s="297"/>
      <c r="CS609" s="311"/>
      <c r="CT609" s="311"/>
      <c r="CU609" s="311"/>
      <c r="CV609" s="311"/>
      <c r="CW609" s="312"/>
      <c r="CX609" s="311"/>
      <c r="CY609" s="297"/>
      <c r="CZ609" s="311"/>
      <c r="DA609" s="311"/>
      <c r="DB609" s="311"/>
      <c r="DC609" s="311"/>
      <c r="DD609" s="312"/>
      <c r="DE609" s="311"/>
      <c r="DF609" s="297"/>
      <c r="DG609" s="311"/>
      <c r="DH609" s="311"/>
      <c r="DI609" s="311"/>
      <c r="DJ609" s="311"/>
      <c r="DK609" s="312"/>
      <c r="DL609" s="311"/>
      <c r="DM609" s="297"/>
      <c r="DN609" s="311"/>
      <c r="DO609" s="311"/>
      <c r="DP609" s="311"/>
      <c r="DQ609" s="311"/>
      <c r="DR609" s="312"/>
      <c r="DS609" s="311"/>
      <c r="DT609" s="297"/>
      <c r="DU609" s="311"/>
      <c r="DV609" s="311"/>
      <c r="DW609" s="311"/>
      <c r="DX609" s="311"/>
      <c r="DY609" s="312"/>
      <c r="DZ609" s="311"/>
      <c r="EA609" s="297"/>
      <c r="EB609" s="311"/>
      <c r="EC609" s="311"/>
      <c r="ED609" s="311"/>
      <c r="EE609" s="311"/>
      <c r="EF609" s="312"/>
      <c r="EG609" s="311"/>
      <c r="EH609" s="297"/>
      <c r="EI609" s="311"/>
      <c r="EJ609" s="311"/>
      <c r="EK609" s="311"/>
      <c r="EL609" s="311"/>
      <c r="EM609" s="312"/>
      <c r="EN609" s="311"/>
      <c r="EO609" s="297"/>
      <c r="EP609" s="311"/>
      <c r="EQ609" s="311"/>
      <c r="ER609" s="311"/>
      <c r="ES609" s="311"/>
      <c r="ET609" s="312"/>
      <c r="EU609" s="311"/>
      <c r="EV609" s="297"/>
      <c r="EW609" s="311"/>
      <c r="EX609" s="311"/>
      <c r="EY609" s="311"/>
      <c r="EZ609" s="311"/>
      <c r="FA609" s="312"/>
      <c r="FB609" s="311"/>
      <c r="FC609" s="298"/>
    </row>
    <row r="610" spans="1:159" s="205" customFormat="1" ht="39.9" customHeight="1" x14ac:dyDescent="0.25">
      <c r="A610" s="206"/>
      <c r="B610" s="196"/>
      <c r="C610" s="292"/>
      <c r="D610" s="198"/>
      <c r="E610" s="299"/>
      <c r="F610" s="200"/>
      <c r="G610" s="301"/>
      <c r="H610" s="303"/>
      <c r="I610" s="299"/>
      <c r="J610" s="299"/>
      <c r="K610" s="299"/>
      <c r="L610" s="289"/>
      <c r="M610" s="299"/>
      <c r="N610" s="289"/>
      <c r="O610" s="363" t="str">
        <f>IF(P610="","",IF(OR(I610="",J610=""),"",IF(AND(ISNUMBER(FIND("post-", I610)),J610=ProductCode!$I$12),ProductCode!$F$19,IF(AND(ISNUMBER(FIND("pre-", I610)),J610=ProductCode!$I$12),ProductCode!$F$20,IF(ISNUMBER(FIND("post-", I610)),ProductCode!$F$17,ProductCode!$F$18)))))</f>
        <v/>
      </c>
      <c r="P610" s="295" t="str">
        <f t="shared" si="22"/>
        <v/>
      </c>
      <c r="Q610" s="306"/>
      <c r="R610" s="203"/>
      <c r="S610" s="308" t="str">
        <f t="shared" si="23"/>
        <v/>
      </c>
      <c r="T610" s="311"/>
      <c r="U610" s="311"/>
      <c r="V610" s="311"/>
      <c r="W610" s="311"/>
      <c r="X610" s="312"/>
      <c r="Y610" s="311"/>
      <c r="Z610" s="297"/>
      <c r="AA610" s="311"/>
      <c r="AB610" s="311"/>
      <c r="AC610" s="311"/>
      <c r="AD610" s="311"/>
      <c r="AE610" s="312"/>
      <c r="AF610" s="311"/>
      <c r="AG610" s="297"/>
      <c r="AH610" s="311"/>
      <c r="AI610" s="311"/>
      <c r="AJ610" s="311"/>
      <c r="AK610" s="311"/>
      <c r="AL610" s="312"/>
      <c r="AM610" s="311"/>
      <c r="AN610" s="297"/>
      <c r="AO610" s="311"/>
      <c r="AP610" s="311"/>
      <c r="AQ610" s="311"/>
      <c r="AR610" s="311"/>
      <c r="AS610" s="312"/>
      <c r="AT610" s="311"/>
      <c r="AU610" s="297"/>
      <c r="AV610" s="311"/>
      <c r="AW610" s="311"/>
      <c r="AX610" s="311"/>
      <c r="AY610" s="311"/>
      <c r="AZ610" s="312"/>
      <c r="BA610" s="311"/>
      <c r="BB610" s="297"/>
      <c r="BC610" s="311"/>
      <c r="BD610" s="311"/>
      <c r="BE610" s="311"/>
      <c r="BF610" s="311"/>
      <c r="BG610" s="312"/>
      <c r="BH610" s="311"/>
      <c r="BI610" s="297"/>
      <c r="BJ610" s="311"/>
      <c r="BK610" s="311"/>
      <c r="BL610" s="311"/>
      <c r="BM610" s="311"/>
      <c r="BN610" s="312"/>
      <c r="BO610" s="311"/>
      <c r="BP610" s="297"/>
      <c r="BQ610" s="311"/>
      <c r="BR610" s="311"/>
      <c r="BS610" s="311"/>
      <c r="BT610" s="311"/>
      <c r="BU610" s="312"/>
      <c r="BV610" s="311"/>
      <c r="BW610" s="297"/>
      <c r="BX610" s="311"/>
      <c r="BY610" s="311"/>
      <c r="BZ610" s="311"/>
      <c r="CA610" s="311"/>
      <c r="CB610" s="312"/>
      <c r="CC610" s="311"/>
      <c r="CD610" s="297"/>
      <c r="CE610" s="311"/>
      <c r="CF610" s="311"/>
      <c r="CG610" s="311"/>
      <c r="CH610" s="311"/>
      <c r="CI610" s="312"/>
      <c r="CJ610" s="311"/>
      <c r="CK610" s="297"/>
      <c r="CL610" s="311"/>
      <c r="CM610" s="311"/>
      <c r="CN610" s="311"/>
      <c r="CO610" s="311"/>
      <c r="CP610" s="312"/>
      <c r="CQ610" s="311"/>
      <c r="CR610" s="297"/>
      <c r="CS610" s="311"/>
      <c r="CT610" s="311"/>
      <c r="CU610" s="311"/>
      <c r="CV610" s="311"/>
      <c r="CW610" s="312"/>
      <c r="CX610" s="311"/>
      <c r="CY610" s="297"/>
      <c r="CZ610" s="311"/>
      <c r="DA610" s="311"/>
      <c r="DB610" s="311"/>
      <c r="DC610" s="311"/>
      <c r="DD610" s="312"/>
      <c r="DE610" s="311"/>
      <c r="DF610" s="297"/>
      <c r="DG610" s="311"/>
      <c r="DH610" s="311"/>
      <c r="DI610" s="311"/>
      <c r="DJ610" s="311"/>
      <c r="DK610" s="312"/>
      <c r="DL610" s="311"/>
      <c r="DM610" s="297"/>
      <c r="DN610" s="311"/>
      <c r="DO610" s="311"/>
      <c r="DP610" s="311"/>
      <c r="DQ610" s="311"/>
      <c r="DR610" s="312"/>
      <c r="DS610" s="311"/>
      <c r="DT610" s="297"/>
      <c r="DU610" s="311"/>
      <c r="DV610" s="311"/>
      <c r="DW610" s="311"/>
      <c r="DX610" s="311"/>
      <c r="DY610" s="312"/>
      <c r="DZ610" s="311"/>
      <c r="EA610" s="297"/>
      <c r="EB610" s="311"/>
      <c r="EC610" s="311"/>
      <c r="ED610" s="311"/>
      <c r="EE610" s="311"/>
      <c r="EF610" s="312"/>
      <c r="EG610" s="311"/>
      <c r="EH610" s="297"/>
      <c r="EI610" s="311"/>
      <c r="EJ610" s="311"/>
      <c r="EK610" s="311"/>
      <c r="EL610" s="311"/>
      <c r="EM610" s="312"/>
      <c r="EN610" s="311"/>
      <c r="EO610" s="297"/>
      <c r="EP610" s="311"/>
      <c r="EQ610" s="311"/>
      <c r="ER610" s="311"/>
      <c r="ES610" s="311"/>
      <c r="ET610" s="312"/>
      <c r="EU610" s="311"/>
      <c r="EV610" s="297"/>
      <c r="EW610" s="311"/>
      <c r="EX610" s="311"/>
      <c r="EY610" s="311"/>
      <c r="EZ610" s="311"/>
      <c r="FA610" s="312"/>
      <c r="FB610" s="311"/>
      <c r="FC610" s="298"/>
    </row>
    <row r="611" spans="1:159" s="205" customFormat="1" ht="39.9" customHeight="1" x14ac:dyDescent="0.25">
      <c r="A611" s="206"/>
      <c r="B611" s="196"/>
      <c r="C611" s="292"/>
      <c r="D611" s="198"/>
      <c r="E611" s="299"/>
      <c r="F611" s="200"/>
      <c r="G611" s="301"/>
      <c r="H611" s="303"/>
      <c r="I611" s="299"/>
      <c r="J611" s="299"/>
      <c r="K611" s="299"/>
      <c r="L611" s="289"/>
      <c r="M611" s="299"/>
      <c r="N611" s="289"/>
      <c r="O611" s="363" t="str">
        <f>IF(P611="","",IF(OR(I611="",J611=""),"",IF(AND(ISNUMBER(FIND("post-", I611)),J611=ProductCode!$I$12),ProductCode!$F$19,IF(AND(ISNUMBER(FIND("pre-", I611)),J611=ProductCode!$I$12),ProductCode!$F$20,IF(ISNUMBER(FIND("post-", I611)),ProductCode!$F$17,ProductCode!$F$18)))))</f>
        <v/>
      </c>
      <c r="P611" s="295" t="str">
        <f t="shared" si="22"/>
        <v/>
      </c>
      <c r="Q611" s="306"/>
      <c r="R611" s="203"/>
      <c r="S611" s="308" t="str">
        <f t="shared" si="23"/>
        <v/>
      </c>
      <c r="T611" s="311"/>
      <c r="U611" s="311"/>
      <c r="V611" s="311"/>
      <c r="W611" s="311"/>
      <c r="X611" s="312"/>
      <c r="Y611" s="311"/>
      <c r="Z611" s="297"/>
      <c r="AA611" s="311"/>
      <c r="AB611" s="311"/>
      <c r="AC611" s="311"/>
      <c r="AD611" s="311"/>
      <c r="AE611" s="312"/>
      <c r="AF611" s="311"/>
      <c r="AG611" s="297"/>
      <c r="AH611" s="311"/>
      <c r="AI611" s="311"/>
      <c r="AJ611" s="311"/>
      <c r="AK611" s="311"/>
      <c r="AL611" s="312"/>
      <c r="AM611" s="311"/>
      <c r="AN611" s="297"/>
      <c r="AO611" s="311"/>
      <c r="AP611" s="311"/>
      <c r="AQ611" s="311"/>
      <c r="AR611" s="311"/>
      <c r="AS611" s="312"/>
      <c r="AT611" s="311"/>
      <c r="AU611" s="297"/>
      <c r="AV611" s="311"/>
      <c r="AW611" s="311"/>
      <c r="AX611" s="311"/>
      <c r="AY611" s="311"/>
      <c r="AZ611" s="312"/>
      <c r="BA611" s="311"/>
      <c r="BB611" s="297"/>
      <c r="BC611" s="311"/>
      <c r="BD611" s="311"/>
      <c r="BE611" s="311"/>
      <c r="BF611" s="311"/>
      <c r="BG611" s="312"/>
      <c r="BH611" s="311"/>
      <c r="BI611" s="297"/>
      <c r="BJ611" s="311"/>
      <c r="BK611" s="311"/>
      <c r="BL611" s="311"/>
      <c r="BM611" s="311"/>
      <c r="BN611" s="312"/>
      <c r="BO611" s="311"/>
      <c r="BP611" s="297"/>
      <c r="BQ611" s="311"/>
      <c r="BR611" s="311"/>
      <c r="BS611" s="311"/>
      <c r="BT611" s="311"/>
      <c r="BU611" s="312"/>
      <c r="BV611" s="311"/>
      <c r="BW611" s="297"/>
      <c r="BX611" s="311"/>
      <c r="BY611" s="311"/>
      <c r="BZ611" s="311"/>
      <c r="CA611" s="311"/>
      <c r="CB611" s="312"/>
      <c r="CC611" s="311"/>
      <c r="CD611" s="297"/>
      <c r="CE611" s="311"/>
      <c r="CF611" s="311"/>
      <c r="CG611" s="311"/>
      <c r="CH611" s="311"/>
      <c r="CI611" s="312"/>
      <c r="CJ611" s="311"/>
      <c r="CK611" s="297"/>
      <c r="CL611" s="311"/>
      <c r="CM611" s="311"/>
      <c r="CN611" s="311"/>
      <c r="CO611" s="311"/>
      <c r="CP611" s="312"/>
      <c r="CQ611" s="311"/>
      <c r="CR611" s="297"/>
      <c r="CS611" s="311"/>
      <c r="CT611" s="311"/>
      <c r="CU611" s="311"/>
      <c r="CV611" s="311"/>
      <c r="CW611" s="312"/>
      <c r="CX611" s="311"/>
      <c r="CY611" s="297"/>
      <c r="CZ611" s="311"/>
      <c r="DA611" s="311"/>
      <c r="DB611" s="311"/>
      <c r="DC611" s="311"/>
      <c r="DD611" s="312"/>
      <c r="DE611" s="311"/>
      <c r="DF611" s="297"/>
      <c r="DG611" s="311"/>
      <c r="DH611" s="311"/>
      <c r="DI611" s="311"/>
      <c r="DJ611" s="311"/>
      <c r="DK611" s="312"/>
      <c r="DL611" s="311"/>
      <c r="DM611" s="297"/>
      <c r="DN611" s="311"/>
      <c r="DO611" s="311"/>
      <c r="DP611" s="311"/>
      <c r="DQ611" s="311"/>
      <c r="DR611" s="312"/>
      <c r="DS611" s="311"/>
      <c r="DT611" s="297"/>
      <c r="DU611" s="311"/>
      <c r="DV611" s="311"/>
      <c r="DW611" s="311"/>
      <c r="DX611" s="311"/>
      <c r="DY611" s="312"/>
      <c r="DZ611" s="311"/>
      <c r="EA611" s="297"/>
      <c r="EB611" s="311"/>
      <c r="EC611" s="311"/>
      <c r="ED611" s="311"/>
      <c r="EE611" s="311"/>
      <c r="EF611" s="312"/>
      <c r="EG611" s="311"/>
      <c r="EH611" s="297"/>
      <c r="EI611" s="311"/>
      <c r="EJ611" s="311"/>
      <c r="EK611" s="311"/>
      <c r="EL611" s="311"/>
      <c r="EM611" s="312"/>
      <c r="EN611" s="311"/>
      <c r="EO611" s="297"/>
      <c r="EP611" s="311"/>
      <c r="EQ611" s="311"/>
      <c r="ER611" s="311"/>
      <c r="ES611" s="311"/>
      <c r="ET611" s="312"/>
      <c r="EU611" s="311"/>
      <c r="EV611" s="297"/>
      <c r="EW611" s="311"/>
      <c r="EX611" s="311"/>
      <c r="EY611" s="311"/>
      <c r="EZ611" s="311"/>
      <c r="FA611" s="312"/>
      <c r="FB611" s="311"/>
      <c r="FC611" s="298"/>
    </row>
    <row r="612" spans="1:159" s="205" customFormat="1" ht="39.9" customHeight="1" x14ac:dyDescent="0.25">
      <c r="A612" s="206"/>
      <c r="B612" s="196"/>
      <c r="C612" s="292"/>
      <c r="D612" s="198"/>
      <c r="E612" s="299"/>
      <c r="F612" s="200"/>
      <c r="G612" s="301"/>
      <c r="H612" s="303"/>
      <c r="I612" s="299"/>
      <c r="J612" s="299"/>
      <c r="K612" s="299"/>
      <c r="L612" s="289"/>
      <c r="M612" s="299"/>
      <c r="N612" s="289"/>
      <c r="O612" s="363" t="str">
        <f>IF(P612="","",IF(OR(I612="",J612=""),"",IF(AND(ISNUMBER(FIND("post-", I612)),J612=ProductCode!$I$12),ProductCode!$F$19,IF(AND(ISNUMBER(FIND("pre-", I612)),J612=ProductCode!$I$12),ProductCode!$F$20,IF(ISNUMBER(FIND("post-", I612)),ProductCode!$F$17,ProductCode!$F$18)))))</f>
        <v/>
      </c>
      <c r="P612" s="295" t="str">
        <f t="shared" ref="P612:P675" si="24">IF(OR(I612="",1-ROUND(L612,4)-ROUND(N612,4)=0),"",ROUND(1-ROUND(L612,4)-ROUND(N612,4),4))</f>
        <v/>
      </c>
      <c r="Q612" s="306"/>
      <c r="R612" s="203"/>
      <c r="S612" s="308" t="str">
        <f t="shared" ref="S612:S675" si="25">IF(I612="","",IF($E$21="Yes",100%,IF(R612&lt;&gt;0,ROUND(SUMIF($Z$33:$FC$33,$Z$33,Z612:FC612),4),"")))</f>
        <v/>
      </c>
      <c r="T612" s="311"/>
      <c r="U612" s="311"/>
      <c r="V612" s="311"/>
      <c r="W612" s="311"/>
      <c r="X612" s="312"/>
      <c r="Y612" s="311"/>
      <c r="Z612" s="297"/>
      <c r="AA612" s="311"/>
      <c r="AB612" s="311"/>
      <c r="AC612" s="311"/>
      <c r="AD612" s="311"/>
      <c r="AE612" s="312"/>
      <c r="AF612" s="311"/>
      <c r="AG612" s="297"/>
      <c r="AH612" s="311"/>
      <c r="AI612" s="311"/>
      <c r="AJ612" s="311"/>
      <c r="AK612" s="311"/>
      <c r="AL612" s="312"/>
      <c r="AM612" s="311"/>
      <c r="AN612" s="297"/>
      <c r="AO612" s="311"/>
      <c r="AP612" s="311"/>
      <c r="AQ612" s="311"/>
      <c r="AR612" s="311"/>
      <c r="AS612" s="312"/>
      <c r="AT612" s="311"/>
      <c r="AU612" s="297"/>
      <c r="AV612" s="311"/>
      <c r="AW612" s="311"/>
      <c r="AX612" s="311"/>
      <c r="AY612" s="311"/>
      <c r="AZ612" s="312"/>
      <c r="BA612" s="311"/>
      <c r="BB612" s="297"/>
      <c r="BC612" s="311"/>
      <c r="BD612" s="311"/>
      <c r="BE612" s="311"/>
      <c r="BF612" s="311"/>
      <c r="BG612" s="312"/>
      <c r="BH612" s="311"/>
      <c r="BI612" s="297"/>
      <c r="BJ612" s="311"/>
      <c r="BK612" s="311"/>
      <c r="BL612" s="311"/>
      <c r="BM612" s="311"/>
      <c r="BN612" s="312"/>
      <c r="BO612" s="311"/>
      <c r="BP612" s="297"/>
      <c r="BQ612" s="311"/>
      <c r="BR612" s="311"/>
      <c r="BS612" s="311"/>
      <c r="BT612" s="311"/>
      <c r="BU612" s="312"/>
      <c r="BV612" s="311"/>
      <c r="BW612" s="297"/>
      <c r="BX612" s="311"/>
      <c r="BY612" s="311"/>
      <c r="BZ612" s="311"/>
      <c r="CA612" s="311"/>
      <c r="CB612" s="312"/>
      <c r="CC612" s="311"/>
      <c r="CD612" s="297"/>
      <c r="CE612" s="311"/>
      <c r="CF612" s="311"/>
      <c r="CG612" s="311"/>
      <c r="CH612" s="311"/>
      <c r="CI612" s="312"/>
      <c r="CJ612" s="311"/>
      <c r="CK612" s="297"/>
      <c r="CL612" s="311"/>
      <c r="CM612" s="311"/>
      <c r="CN612" s="311"/>
      <c r="CO612" s="311"/>
      <c r="CP612" s="312"/>
      <c r="CQ612" s="311"/>
      <c r="CR612" s="297"/>
      <c r="CS612" s="311"/>
      <c r="CT612" s="311"/>
      <c r="CU612" s="311"/>
      <c r="CV612" s="311"/>
      <c r="CW612" s="312"/>
      <c r="CX612" s="311"/>
      <c r="CY612" s="297"/>
      <c r="CZ612" s="311"/>
      <c r="DA612" s="311"/>
      <c r="DB612" s="311"/>
      <c r="DC612" s="311"/>
      <c r="DD612" s="312"/>
      <c r="DE612" s="311"/>
      <c r="DF612" s="297"/>
      <c r="DG612" s="311"/>
      <c r="DH612" s="311"/>
      <c r="DI612" s="311"/>
      <c r="DJ612" s="311"/>
      <c r="DK612" s="312"/>
      <c r="DL612" s="311"/>
      <c r="DM612" s="297"/>
      <c r="DN612" s="311"/>
      <c r="DO612" s="311"/>
      <c r="DP612" s="311"/>
      <c r="DQ612" s="311"/>
      <c r="DR612" s="312"/>
      <c r="DS612" s="311"/>
      <c r="DT612" s="297"/>
      <c r="DU612" s="311"/>
      <c r="DV612" s="311"/>
      <c r="DW612" s="311"/>
      <c r="DX612" s="311"/>
      <c r="DY612" s="312"/>
      <c r="DZ612" s="311"/>
      <c r="EA612" s="297"/>
      <c r="EB612" s="311"/>
      <c r="EC612" s="311"/>
      <c r="ED612" s="311"/>
      <c r="EE612" s="311"/>
      <c r="EF612" s="312"/>
      <c r="EG612" s="311"/>
      <c r="EH612" s="297"/>
      <c r="EI612" s="311"/>
      <c r="EJ612" s="311"/>
      <c r="EK612" s="311"/>
      <c r="EL612" s="311"/>
      <c r="EM612" s="312"/>
      <c r="EN612" s="311"/>
      <c r="EO612" s="297"/>
      <c r="EP612" s="311"/>
      <c r="EQ612" s="311"/>
      <c r="ER612" s="311"/>
      <c r="ES612" s="311"/>
      <c r="ET612" s="312"/>
      <c r="EU612" s="311"/>
      <c r="EV612" s="297"/>
      <c r="EW612" s="311"/>
      <c r="EX612" s="311"/>
      <c r="EY612" s="311"/>
      <c r="EZ612" s="311"/>
      <c r="FA612" s="312"/>
      <c r="FB612" s="311"/>
      <c r="FC612" s="298"/>
    </row>
    <row r="613" spans="1:159" s="205" customFormat="1" ht="39.9" customHeight="1" x14ac:dyDescent="0.25">
      <c r="A613" s="206"/>
      <c r="B613" s="196"/>
      <c r="C613" s="292"/>
      <c r="D613" s="198"/>
      <c r="E613" s="299"/>
      <c r="F613" s="200"/>
      <c r="G613" s="301"/>
      <c r="H613" s="303"/>
      <c r="I613" s="299"/>
      <c r="J613" s="299"/>
      <c r="K613" s="299"/>
      <c r="L613" s="289"/>
      <c r="M613" s="299"/>
      <c r="N613" s="289"/>
      <c r="O613" s="363" t="str">
        <f>IF(P613="","",IF(OR(I613="",J613=""),"",IF(AND(ISNUMBER(FIND("post-", I613)),J613=ProductCode!$I$12),ProductCode!$F$19,IF(AND(ISNUMBER(FIND("pre-", I613)),J613=ProductCode!$I$12),ProductCode!$F$20,IF(ISNUMBER(FIND("post-", I613)),ProductCode!$F$17,ProductCode!$F$18)))))</f>
        <v/>
      </c>
      <c r="P613" s="295" t="str">
        <f t="shared" si="24"/>
        <v/>
      </c>
      <c r="Q613" s="306"/>
      <c r="R613" s="203"/>
      <c r="S613" s="308" t="str">
        <f t="shared" si="25"/>
        <v/>
      </c>
      <c r="T613" s="311"/>
      <c r="U613" s="311"/>
      <c r="V613" s="311"/>
      <c r="W613" s="311"/>
      <c r="X613" s="312"/>
      <c r="Y613" s="311"/>
      <c r="Z613" s="297"/>
      <c r="AA613" s="311"/>
      <c r="AB613" s="311"/>
      <c r="AC613" s="311"/>
      <c r="AD613" s="311"/>
      <c r="AE613" s="312"/>
      <c r="AF613" s="311"/>
      <c r="AG613" s="297"/>
      <c r="AH613" s="311"/>
      <c r="AI613" s="311"/>
      <c r="AJ613" s="311"/>
      <c r="AK613" s="311"/>
      <c r="AL613" s="312"/>
      <c r="AM613" s="311"/>
      <c r="AN613" s="297"/>
      <c r="AO613" s="311"/>
      <c r="AP613" s="311"/>
      <c r="AQ613" s="311"/>
      <c r="AR613" s="311"/>
      <c r="AS613" s="312"/>
      <c r="AT613" s="311"/>
      <c r="AU613" s="297"/>
      <c r="AV613" s="311"/>
      <c r="AW613" s="311"/>
      <c r="AX613" s="311"/>
      <c r="AY613" s="311"/>
      <c r="AZ613" s="312"/>
      <c r="BA613" s="311"/>
      <c r="BB613" s="297"/>
      <c r="BC613" s="311"/>
      <c r="BD613" s="311"/>
      <c r="BE613" s="311"/>
      <c r="BF613" s="311"/>
      <c r="BG613" s="312"/>
      <c r="BH613" s="311"/>
      <c r="BI613" s="297"/>
      <c r="BJ613" s="311"/>
      <c r="BK613" s="311"/>
      <c r="BL613" s="311"/>
      <c r="BM613" s="311"/>
      <c r="BN613" s="312"/>
      <c r="BO613" s="311"/>
      <c r="BP613" s="297"/>
      <c r="BQ613" s="311"/>
      <c r="BR613" s="311"/>
      <c r="BS613" s="311"/>
      <c r="BT613" s="311"/>
      <c r="BU613" s="312"/>
      <c r="BV613" s="311"/>
      <c r="BW613" s="297"/>
      <c r="BX613" s="311"/>
      <c r="BY613" s="311"/>
      <c r="BZ613" s="311"/>
      <c r="CA613" s="311"/>
      <c r="CB613" s="312"/>
      <c r="CC613" s="311"/>
      <c r="CD613" s="297"/>
      <c r="CE613" s="311"/>
      <c r="CF613" s="311"/>
      <c r="CG613" s="311"/>
      <c r="CH613" s="311"/>
      <c r="CI613" s="312"/>
      <c r="CJ613" s="311"/>
      <c r="CK613" s="297"/>
      <c r="CL613" s="311"/>
      <c r="CM613" s="311"/>
      <c r="CN613" s="311"/>
      <c r="CO613" s="311"/>
      <c r="CP613" s="312"/>
      <c r="CQ613" s="311"/>
      <c r="CR613" s="297"/>
      <c r="CS613" s="311"/>
      <c r="CT613" s="311"/>
      <c r="CU613" s="311"/>
      <c r="CV613" s="311"/>
      <c r="CW613" s="312"/>
      <c r="CX613" s="311"/>
      <c r="CY613" s="297"/>
      <c r="CZ613" s="311"/>
      <c r="DA613" s="311"/>
      <c r="DB613" s="311"/>
      <c r="DC613" s="311"/>
      <c r="DD613" s="312"/>
      <c r="DE613" s="311"/>
      <c r="DF613" s="297"/>
      <c r="DG613" s="311"/>
      <c r="DH613" s="311"/>
      <c r="DI613" s="311"/>
      <c r="DJ613" s="311"/>
      <c r="DK613" s="312"/>
      <c r="DL613" s="311"/>
      <c r="DM613" s="297"/>
      <c r="DN613" s="311"/>
      <c r="DO613" s="311"/>
      <c r="DP613" s="311"/>
      <c r="DQ613" s="311"/>
      <c r="DR613" s="312"/>
      <c r="DS613" s="311"/>
      <c r="DT613" s="297"/>
      <c r="DU613" s="311"/>
      <c r="DV613" s="311"/>
      <c r="DW613" s="311"/>
      <c r="DX613" s="311"/>
      <c r="DY613" s="312"/>
      <c r="DZ613" s="311"/>
      <c r="EA613" s="297"/>
      <c r="EB613" s="311"/>
      <c r="EC613" s="311"/>
      <c r="ED613" s="311"/>
      <c r="EE613" s="311"/>
      <c r="EF613" s="312"/>
      <c r="EG613" s="311"/>
      <c r="EH613" s="297"/>
      <c r="EI613" s="311"/>
      <c r="EJ613" s="311"/>
      <c r="EK613" s="311"/>
      <c r="EL613" s="311"/>
      <c r="EM613" s="312"/>
      <c r="EN613" s="311"/>
      <c r="EO613" s="297"/>
      <c r="EP613" s="311"/>
      <c r="EQ613" s="311"/>
      <c r="ER613" s="311"/>
      <c r="ES613" s="311"/>
      <c r="ET613" s="312"/>
      <c r="EU613" s="311"/>
      <c r="EV613" s="297"/>
      <c r="EW613" s="311"/>
      <c r="EX613" s="311"/>
      <c r="EY613" s="311"/>
      <c r="EZ613" s="311"/>
      <c r="FA613" s="312"/>
      <c r="FB613" s="311"/>
      <c r="FC613" s="298"/>
    </row>
    <row r="614" spans="1:159" s="205" customFormat="1" ht="39.9" customHeight="1" x14ac:dyDescent="0.25">
      <c r="A614" s="206"/>
      <c r="B614" s="196"/>
      <c r="C614" s="292"/>
      <c r="D614" s="198"/>
      <c r="E614" s="299"/>
      <c r="F614" s="200"/>
      <c r="G614" s="301"/>
      <c r="H614" s="303"/>
      <c r="I614" s="299"/>
      <c r="J614" s="299"/>
      <c r="K614" s="299"/>
      <c r="L614" s="289"/>
      <c r="M614" s="299"/>
      <c r="N614" s="289"/>
      <c r="O614" s="363" t="str">
        <f>IF(P614="","",IF(OR(I614="",J614=""),"",IF(AND(ISNUMBER(FIND("post-", I614)),J614=ProductCode!$I$12),ProductCode!$F$19,IF(AND(ISNUMBER(FIND("pre-", I614)),J614=ProductCode!$I$12),ProductCode!$F$20,IF(ISNUMBER(FIND("post-", I614)),ProductCode!$F$17,ProductCode!$F$18)))))</f>
        <v/>
      </c>
      <c r="P614" s="295" t="str">
        <f t="shared" si="24"/>
        <v/>
      </c>
      <c r="Q614" s="306"/>
      <c r="R614" s="203"/>
      <c r="S614" s="308" t="str">
        <f t="shared" si="25"/>
        <v/>
      </c>
      <c r="T614" s="311"/>
      <c r="U614" s="311"/>
      <c r="V614" s="311"/>
      <c r="W614" s="311"/>
      <c r="X614" s="312"/>
      <c r="Y614" s="311"/>
      <c r="Z614" s="297"/>
      <c r="AA614" s="311"/>
      <c r="AB614" s="311"/>
      <c r="AC614" s="311"/>
      <c r="AD614" s="311"/>
      <c r="AE614" s="312"/>
      <c r="AF614" s="311"/>
      <c r="AG614" s="297"/>
      <c r="AH614" s="311"/>
      <c r="AI614" s="311"/>
      <c r="AJ614" s="311"/>
      <c r="AK614" s="311"/>
      <c r="AL614" s="312"/>
      <c r="AM614" s="311"/>
      <c r="AN614" s="297"/>
      <c r="AO614" s="311"/>
      <c r="AP614" s="311"/>
      <c r="AQ614" s="311"/>
      <c r="AR614" s="311"/>
      <c r="AS614" s="312"/>
      <c r="AT614" s="311"/>
      <c r="AU614" s="297"/>
      <c r="AV614" s="311"/>
      <c r="AW614" s="311"/>
      <c r="AX614" s="311"/>
      <c r="AY614" s="311"/>
      <c r="AZ614" s="312"/>
      <c r="BA614" s="311"/>
      <c r="BB614" s="297"/>
      <c r="BC614" s="311"/>
      <c r="BD614" s="311"/>
      <c r="BE614" s="311"/>
      <c r="BF614" s="311"/>
      <c r="BG614" s="312"/>
      <c r="BH614" s="311"/>
      <c r="BI614" s="297"/>
      <c r="BJ614" s="311"/>
      <c r="BK614" s="311"/>
      <c r="BL614" s="311"/>
      <c r="BM614" s="311"/>
      <c r="BN614" s="312"/>
      <c r="BO614" s="311"/>
      <c r="BP614" s="297"/>
      <c r="BQ614" s="311"/>
      <c r="BR614" s="311"/>
      <c r="BS614" s="311"/>
      <c r="BT614" s="311"/>
      <c r="BU614" s="312"/>
      <c r="BV614" s="311"/>
      <c r="BW614" s="297"/>
      <c r="BX614" s="311"/>
      <c r="BY614" s="311"/>
      <c r="BZ614" s="311"/>
      <c r="CA614" s="311"/>
      <c r="CB614" s="312"/>
      <c r="CC614" s="311"/>
      <c r="CD614" s="297"/>
      <c r="CE614" s="311"/>
      <c r="CF614" s="311"/>
      <c r="CG614" s="311"/>
      <c r="CH614" s="311"/>
      <c r="CI614" s="312"/>
      <c r="CJ614" s="311"/>
      <c r="CK614" s="297"/>
      <c r="CL614" s="311"/>
      <c r="CM614" s="311"/>
      <c r="CN614" s="311"/>
      <c r="CO614" s="311"/>
      <c r="CP614" s="312"/>
      <c r="CQ614" s="311"/>
      <c r="CR614" s="297"/>
      <c r="CS614" s="311"/>
      <c r="CT614" s="311"/>
      <c r="CU614" s="311"/>
      <c r="CV614" s="311"/>
      <c r="CW614" s="312"/>
      <c r="CX614" s="311"/>
      <c r="CY614" s="297"/>
      <c r="CZ614" s="311"/>
      <c r="DA614" s="311"/>
      <c r="DB614" s="311"/>
      <c r="DC614" s="311"/>
      <c r="DD614" s="312"/>
      <c r="DE614" s="311"/>
      <c r="DF614" s="297"/>
      <c r="DG614" s="311"/>
      <c r="DH614" s="311"/>
      <c r="DI614" s="311"/>
      <c r="DJ614" s="311"/>
      <c r="DK614" s="312"/>
      <c r="DL614" s="311"/>
      <c r="DM614" s="297"/>
      <c r="DN614" s="311"/>
      <c r="DO614" s="311"/>
      <c r="DP614" s="311"/>
      <c r="DQ614" s="311"/>
      <c r="DR614" s="312"/>
      <c r="DS614" s="311"/>
      <c r="DT614" s="297"/>
      <c r="DU614" s="311"/>
      <c r="DV614" s="311"/>
      <c r="DW614" s="311"/>
      <c r="DX614" s="311"/>
      <c r="DY614" s="312"/>
      <c r="DZ614" s="311"/>
      <c r="EA614" s="297"/>
      <c r="EB614" s="311"/>
      <c r="EC614" s="311"/>
      <c r="ED614" s="311"/>
      <c r="EE614" s="311"/>
      <c r="EF614" s="312"/>
      <c r="EG614" s="311"/>
      <c r="EH614" s="297"/>
      <c r="EI614" s="311"/>
      <c r="EJ614" s="311"/>
      <c r="EK614" s="311"/>
      <c r="EL614" s="311"/>
      <c r="EM614" s="312"/>
      <c r="EN614" s="311"/>
      <c r="EO614" s="297"/>
      <c r="EP614" s="311"/>
      <c r="EQ614" s="311"/>
      <c r="ER614" s="311"/>
      <c r="ES614" s="311"/>
      <c r="ET614" s="312"/>
      <c r="EU614" s="311"/>
      <c r="EV614" s="297"/>
      <c r="EW614" s="311"/>
      <c r="EX614" s="311"/>
      <c r="EY614" s="311"/>
      <c r="EZ614" s="311"/>
      <c r="FA614" s="312"/>
      <c r="FB614" s="311"/>
      <c r="FC614" s="298"/>
    </row>
    <row r="615" spans="1:159" s="205" customFormat="1" ht="39.9" customHeight="1" x14ac:dyDescent="0.25">
      <c r="A615" s="206"/>
      <c r="B615" s="196"/>
      <c r="C615" s="292"/>
      <c r="D615" s="198"/>
      <c r="E615" s="299"/>
      <c r="F615" s="200"/>
      <c r="G615" s="301"/>
      <c r="H615" s="303"/>
      <c r="I615" s="299"/>
      <c r="J615" s="299"/>
      <c r="K615" s="299"/>
      <c r="L615" s="289"/>
      <c r="M615" s="299"/>
      <c r="N615" s="289"/>
      <c r="O615" s="363" t="str">
        <f>IF(P615="","",IF(OR(I615="",J615=""),"",IF(AND(ISNUMBER(FIND("post-", I615)),J615=ProductCode!$I$12),ProductCode!$F$19,IF(AND(ISNUMBER(FIND("pre-", I615)),J615=ProductCode!$I$12),ProductCode!$F$20,IF(ISNUMBER(FIND("post-", I615)),ProductCode!$F$17,ProductCode!$F$18)))))</f>
        <v/>
      </c>
      <c r="P615" s="295" t="str">
        <f t="shared" si="24"/>
        <v/>
      </c>
      <c r="Q615" s="306"/>
      <c r="R615" s="203"/>
      <c r="S615" s="308" t="str">
        <f t="shared" si="25"/>
        <v/>
      </c>
      <c r="T615" s="311"/>
      <c r="U615" s="311"/>
      <c r="V615" s="311"/>
      <c r="W615" s="311"/>
      <c r="X615" s="312"/>
      <c r="Y615" s="311"/>
      <c r="Z615" s="297"/>
      <c r="AA615" s="311"/>
      <c r="AB615" s="311"/>
      <c r="AC615" s="311"/>
      <c r="AD615" s="311"/>
      <c r="AE615" s="312"/>
      <c r="AF615" s="311"/>
      <c r="AG615" s="297"/>
      <c r="AH615" s="311"/>
      <c r="AI615" s="311"/>
      <c r="AJ615" s="311"/>
      <c r="AK615" s="311"/>
      <c r="AL615" s="312"/>
      <c r="AM615" s="311"/>
      <c r="AN615" s="297"/>
      <c r="AO615" s="311"/>
      <c r="AP615" s="311"/>
      <c r="AQ615" s="311"/>
      <c r="AR615" s="311"/>
      <c r="AS615" s="312"/>
      <c r="AT615" s="311"/>
      <c r="AU615" s="297"/>
      <c r="AV615" s="311"/>
      <c r="AW615" s="311"/>
      <c r="AX615" s="311"/>
      <c r="AY615" s="311"/>
      <c r="AZ615" s="312"/>
      <c r="BA615" s="311"/>
      <c r="BB615" s="297"/>
      <c r="BC615" s="311"/>
      <c r="BD615" s="311"/>
      <c r="BE615" s="311"/>
      <c r="BF615" s="311"/>
      <c r="BG615" s="312"/>
      <c r="BH615" s="311"/>
      <c r="BI615" s="297"/>
      <c r="BJ615" s="311"/>
      <c r="BK615" s="311"/>
      <c r="BL615" s="311"/>
      <c r="BM615" s="311"/>
      <c r="BN615" s="312"/>
      <c r="BO615" s="311"/>
      <c r="BP615" s="297"/>
      <c r="BQ615" s="311"/>
      <c r="BR615" s="311"/>
      <c r="BS615" s="311"/>
      <c r="BT615" s="311"/>
      <c r="BU615" s="312"/>
      <c r="BV615" s="311"/>
      <c r="BW615" s="297"/>
      <c r="BX615" s="311"/>
      <c r="BY615" s="311"/>
      <c r="BZ615" s="311"/>
      <c r="CA615" s="311"/>
      <c r="CB615" s="312"/>
      <c r="CC615" s="311"/>
      <c r="CD615" s="297"/>
      <c r="CE615" s="311"/>
      <c r="CF615" s="311"/>
      <c r="CG615" s="311"/>
      <c r="CH615" s="311"/>
      <c r="CI615" s="312"/>
      <c r="CJ615" s="311"/>
      <c r="CK615" s="297"/>
      <c r="CL615" s="311"/>
      <c r="CM615" s="311"/>
      <c r="CN615" s="311"/>
      <c r="CO615" s="311"/>
      <c r="CP615" s="312"/>
      <c r="CQ615" s="311"/>
      <c r="CR615" s="297"/>
      <c r="CS615" s="311"/>
      <c r="CT615" s="311"/>
      <c r="CU615" s="311"/>
      <c r="CV615" s="311"/>
      <c r="CW615" s="312"/>
      <c r="CX615" s="311"/>
      <c r="CY615" s="297"/>
      <c r="CZ615" s="311"/>
      <c r="DA615" s="311"/>
      <c r="DB615" s="311"/>
      <c r="DC615" s="311"/>
      <c r="DD615" s="312"/>
      <c r="DE615" s="311"/>
      <c r="DF615" s="297"/>
      <c r="DG615" s="311"/>
      <c r="DH615" s="311"/>
      <c r="DI615" s="311"/>
      <c r="DJ615" s="311"/>
      <c r="DK615" s="312"/>
      <c r="DL615" s="311"/>
      <c r="DM615" s="297"/>
      <c r="DN615" s="311"/>
      <c r="DO615" s="311"/>
      <c r="DP615" s="311"/>
      <c r="DQ615" s="311"/>
      <c r="DR615" s="312"/>
      <c r="DS615" s="311"/>
      <c r="DT615" s="297"/>
      <c r="DU615" s="311"/>
      <c r="DV615" s="311"/>
      <c r="DW615" s="311"/>
      <c r="DX615" s="311"/>
      <c r="DY615" s="312"/>
      <c r="DZ615" s="311"/>
      <c r="EA615" s="297"/>
      <c r="EB615" s="311"/>
      <c r="EC615" s="311"/>
      <c r="ED615" s="311"/>
      <c r="EE615" s="311"/>
      <c r="EF615" s="312"/>
      <c r="EG615" s="311"/>
      <c r="EH615" s="297"/>
      <c r="EI615" s="311"/>
      <c r="EJ615" s="311"/>
      <c r="EK615" s="311"/>
      <c r="EL615" s="311"/>
      <c r="EM615" s="312"/>
      <c r="EN615" s="311"/>
      <c r="EO615" s="297"/>
      <c r="EP615" s="311"/>
      <c r="EQ615" s="311"/>
      <c r="ER615" s="311"/>
      <c r="ES615" s="311"/>
      <c r="ET615" s="312"/>
      <c r="EU615" s="311"/>
      <c r="EV615" s="297"/>
      <c r="EW615" s="311"/>
      <c r="EX615" s="311"/>
      <c r="EY615" s="311"/>
      <c r="EZ615" s="311"/>
      <c r="FA615" s="312"/>
      <c r="FB615" s="311"/>
      <c r="FC615" s="298"/>
    </row>
    <row r="616" spans="1:159" s="205" customFormat="1" ht="39.9" customHeight="1" x14ac:dyDescent="0.25">
      <c r="A616" s="206"/>
      <c r="B616" s="196"/>
      <c r="C616" s="292"/>
      <c r="D616" s="198"/>
      <c r="E616" s="299"/>
      <c r="F616" s="200"/>
      <c r="G616" s="301"/>
      <c r="H616" s="303"/>
      <c r="I616" s="299"/>
      <c r="J616" s="299"/>
      <c r="K616" s="299"/>
      <c r="L616" s="289"/>
      <c r="M616" s="299"/>
      <c r="N616" s="289"/>
      <c r="O616" s="363" t="str">
        <f>IF(P616="","",IF(OR(I616="",J616=""),"",IF(AND(ISNUMBER(FIND("post-", I616)),J616=ProductCode!$I$12),ProductCode!$F$19,IF(AND(ISNUMBER(FIND("pre-", I616)),J616=ProductCode!$I$12),ProductCode!$F$20,IF(ISNUMBER(FIND("post-", I616)),ProductCode!$F$17,ProductCode!$F$18)))))</f>
        <v/>
      </c>
      <c r="P616" s="295" t="str">
        <f t="shared" si="24"/>
        <v/>
      </c>
      <c r="Q616" s="306"/>
      <c r="R616" s="203"/>
      <c r="S616" s="308" t="str">
        <f t="shared" si="25"/>
        <v/>
      </c>
      <c r="T616" s="311"/>
      <c r="U616" s="311"/>
      <c r="V616" s="311"/>
      <c r="W616" s="311"/>
      <c r="X616" s="312"/>
      <c r="Y616" s="311"/>
      <c r="Z616" s="297"/>
      <c r="AA616" s="311"/>
      <c r="AB616" s="311"/>
      <c r="AC616" s="311"/>
      <c r="AD616" s="311"/>
      <c r="AE616" s="312"/>
      <c r="AF616" s="311"/>
      <c r="AG616" s="297"/>
      <c r="AH616" s="311"/>
      <c r="AI616" s="311"/>
      <c r="AJ616" s="311"/>
      <c r="AK616" s="311"/>
      <c r="AL616" s="312"/>
      <c r="AM616" s="311"/>
      <c r="AN616" s="297"/>
      <c r="AO616" s="311"/>
      <c r="AP616" s="311"/>
      <c r="AQ616" s="311"/>
      <c r="AR616" s="311"/>
      <c r="AS616" s="312"/>
      <c r="AT616" s="311"/>
      <c r="AU616" s="297"/>
      <c r="AV616" s="311"/>
      <c r="AW616" s="311"/>
      <c r="AX616" s="311"/>
      <c r="AY616" s="311"/>
      <c r="AZ616" s="312"/>
      <c r="BA616" s="311"/>
      <c r="BB616" s="297"/>
      <c r="BC616" s="311"/>
      <c r="BD616" s="311"/>
      <c r="BE616" s="311"/>
      <c r="BF616" s="311"/>
      <c r="BG616" s="312"/>
      <c r="BH616" s="311"/>
      <c r="BI616" s="297"/>
      <c r="BJ616" s="311"/>
      <c r="BK616" s="311"/>
      <c r="BL616" s="311"/>
      <c r="BM616" s="311"/>
      <c r="BN616" s="312"/>
      <c r="BO616" s="311"/>
      <c r="BP616" s="297"/>
      <c r="BQ616" s="311"/>
      <c r="BR616" s="311"/>
      <c r="BS616" s="311"/>
      <c r="BT616" s="311"/>
      <c r="BU616" s="312"/>
      <c r="BV616" s="311"/>
      <c r="BW616" s="297"/>
      <c r="BX616" s="311"/>
      <c r="BY616" s="311"/>
      <c r="BZ616" s="311"/>
      <c r="CA616" s="311"/>
      <c r="CB616" s="312"/>
      <c r="CC616" s="311"/>
      <c r="CD616" s="297"/>
      <c r="CE616" s="311"/>
      <c r="CF616" s="311"/>
      <c r="CG616" s="311"/>
      <c r="CH616" s="311"/>
      <c r="CI616" s="312"/>
      <c r="CJ616" s="311"/>
      <c r="CK616" s="297"/>
      <c r="CL616" s="311"/>
      <c r="CM616" s="311"/>
      <c r="CN616" s="311"/>
      <c r="CO616" s="311"/>
      <c r="CP616" s="312"/>
      <c r="CQ616" s="311"/>
      <c r="CR616" s="297"/>
      <c r="CS616" s="311"/>
      <c r="CT616" s="311"/>
      <c r="CU616" s="311"/>
      <c r="CV616" s="311"/>
      <c r="CW616" s="312"/>
      <c r="CX616" s="311"/>
      <c r="CY616" s="297"/>
      <c r="CZ616" s="311"/>
      <c r="DA616" s="311"/>
      <c r="DB616" s="311"/>
      <c r="DC616" s="311"/>
      <c r="DD616" s="312"/>
      <c r="DE616" s="311"/>
      <c r="DF616" s="297"/>
      <c r="DG616" s="311"/>
      <c r="DH616" s="311"/>
      <c r="DI616" s="311"/>
      <c r="DJ616" s="311"/>
      <c r="DK616" s="312"/>
      <c r="DL616" s="311"/>
      <c r="DM616" s="297"/>
      <c r="DN616" s="311"/>
      <c r="DO616" s="311"/>
      <c r="DP616" s="311"/>
      <c r="DQ616" s="311"/>
      <c r="DR616" s="312"/>
      <c r="DS616" s="311"/>
      <c r="DT616" s="297"/>
      <c r="DU616" s="311"/>
      <c r="DV616" s="311"/>
      <c r="DW616" s="311"/>
      <c r="DX616" s="311"/>
      <c r="DY616" s="312"/>
      <c r="DZ616" s="311"/>
      <c r="EA616" s="297"/>
      <c r="EB616" s="311"/>
      <c r="EC616" s="311"/>
      <c r="ED616" s="311"/>
      <c r="EE616" s="311"/>
      <c r="EF616" s="312"/>
      <c r="EG616" s="311"/>
      <c r="EH616" s="297"/>
      <c r="EI616" s="311"/>
      <c r="EJ616" s="311"/>
      <c r="EK616" s="311"/>
      <c r="EL616" s="311"/>
      <c r="EM616" s="312"/>
      <c r="EN616" s="311"/>
      <c r="EO616" s="297"/>
      <c r="EP616" s="311"/>
      <c r="EQ616" s="311"/>
      <c r="ER616" s="311"/>
      <c r="ES616" s="311"/>
      <c r="ET616" s="312"/>
      <c r="EU616" s="311"/>
      <c r="EV616" s="297"/>
      <c r="EW616" s="311"/>
      <c r="EX616" s="311"/>
      <c r="EY616" s="311"/>
      <c r="EZ616" s="311"/>
      <c r="FA616" s="312"/>
      <c r="FB616" s="311"/>
      <c r="FC616" s="298"/>
    </row>
    <row r="617" spans="1:159" s="205" customFormat="1" ht="39.9" customHeight="1" x14ac:dyDescent="0.25">
      <c r="A617" s="206"/>
      <c r="B617" s="196"/>
      <c r="C617" s="292"/>
      <c r="D617" s="198"/>
      <c r="E617" s="299"/>
      <c r="F617" s="200"/>
      <c r="G617" s="301"/>
      <c r="H617" s="303"/>
      <c r="I617" s="299"/>
      <c r="J617" s="299"/>
      <c r="K617" s="299"/>
      <c r="L617" s="289"/>
      <c r="M617" s="299"/>
      <c r="N617" s="289"/>
      <c r="O617" s="363" t="str">
        <f>IF(P617="","",IF(OR(I617="",J617=""),"",IF(AND(ISNUMBER(FIND("post-", I617)),J617=ProductCode!$I$12),ProductCode!$F$19,IF(AND(ISNUMBER(FIND("pre-", I617)),J617=ProductCode!$I$12),ProductCode!$F$20,IF(ISNUMBER(FIND("post-", I617)),ProductCode!$F$17,ProductCode!$F$18)))))</f>
        <v/>
      </c>
      <c r="P617" s="295" t="str">
        <f t="shared" si="24"/>
        <v/>
      </c>
      <c r="Q617" s="306"/>
      <c r="R617" s="203"/>
      <c r="S617" s="308" t="str">
        <f t="shared" si="25"/>
        <v/>
      </c>
      <c r="T617" s="311"/>
      <c r="U617" s="311"/>
      <c r="V617" s="311"/>
      <c r="W617" s="311"/>
      <c r="X617" s="312"/>
      <c r="Y617" s="311"/>
      <c r="Z617" s="297"/>
      <c r="AA617" s="311"/>
      <c r="AB617" s="311"/>
      <c r="AC617" s="311"/>
      <c r="AD617" s="311"/>
      <c r="AE617" s="312"/>
      <c r="AF617" s="311"/>
      <c r="AG617" s="297"/>
      <c r="AH617" s="311"/>
      <c r="AI617" s="311"/>
      <c r="AJ617" s="311"/>
      <c r="AK617" s="311"/>
      <c r="AL617" s="312"/>
      <c r="AM617" s="311"/>
      <c r="AN617" s="297"/>
      <c r="AO617" s="311"/>
      <c r="AP617" s="311"/>
      <c r="AQ617" s="311"/>
      <c r="AR617" s="311"/>
      <c r="AS617" s="312"/>
      <c r="AT617" s="311"/>
      <c r="AU617" s="297"/>
      <c r="AV617" s="311"/>
      <c r="AW617" s="311"/>
      <c r="AX617" s="311"/>
      <c r="AY617" s="311"/>
      <c r="AZ617" s="312"/>
      <c r="BA617" s="311"/>
      <c r="BB617" s="297"/>
      <c r="BC617" s="311"/>
      <c r="BD617" s="311"/>
      <c r="BE617" s="311"/>
      <c r="BF617" s="311"/>
      <c r="BG617" s="312"/>
      <c r="BH617" s="311"/>
      <c r="BI617" s="297"/>
      <c r="BJ617" s="311"/>
      <c r="BK617" s="311"/>
      <c r="BL617" s="311"/>
      <c r="BM617" s="311"/>
      <c r="BN617" s="312"/>
      <c r="BO617" s="311"/>
      <c r="BP617" s="297"/>
      <c r="BQ617" s="311"/>
      <c r="BR617" s="311"/>
      <c r="BS617" s="311"/>
      <c r="BT617" s="311"/>
      <c r="BU617" s="312"/>
      <c r="BV617" s="311"/>
      <c r="BW617" s="297"/>
      <c r="BX617" s="311"/>
      <c r="BY617" s="311"/>
      <c r="BZ617" s="311"/>
      <c r="CA617" s="311"/>
      <c r="CB617" s="312"/>
      <c r="CC617" s="311"/>
      <c r="CD617" s="297"/>
      <c r="CE617" s="311"/>
      <c r="CF617" s="311"/>
      <c r="CG617" s="311"/>
      <c r="CH617" s="311"/>
      <c r="CI617" s="312"/>
      <c r="CJ617" s="311"/>
      <c r="CK617" s="297"/>
      <c r="CL617" s="311"/>
      <c r="CM617" s="311"/>
      <c r="CN617" s="311"/>
      <c r="CO617" s="311"/>
      <c r="CP617" s="312"/>
      <c r="CQ617" s="311"/>
      <c r="CR617" s="297"/>
      <c r="CS617" s="311"/>
      <c r="CT617" s="311"/>
      <c r="CU617" s="311"/>
      <c r="CV617" s="311"/>
      <c r="CW617" s="312"/>
      <c r="CX617" s="311"/>
      <c r="CY617" s="297"/>
      <c r="CZ617" s="311"/>
      <c r="DA617" s="311"/>
      <c r="DB617" s="311"/>
      <c r="DC617" s="311"/>
      <c r="DD617" s="312"/>
      <c r="DE617" s="311"/>
      <c r="DF617" s="297"/>
      <c r="DG617" s="311"/>
      <c r="DH617" s="311"/>
      <c r="DI617" s="311"/>
      <c r="DJ617" s="311"/>
      <c r="DK617" s="312"/>
      <c r="DL617" s="311"/>
      <c r="DM617" s="297"/>
      <c r="DN617" s="311"/>
      <c r="DO617" s="311"/>
      <c r="DP617" s="311"/>
      <c r="DQ617" s="311"/>
      <c r="DR617" s="312"/>
      <c r="DS617" s="311"/>
      <c r="DT617" s="297"/>
      <c r="DU617" s="311"/>
      <c r="DV617" s="311"/>
      <c r="DW617" s="311"/>
      <c r="DX617" s="311"/>
      <c r="DY617" s="312"/>
      <c r="DZ617" s="311"/>
      <c r="EA617" s="297"/>
      <c r="EB617" s="311"/>
      <c r="EC617" s="311"/>
      <c r="ED617" s="311"/>
      <c r="EE617" s="311"/>
      <c r="EF617" s="312"/>
      <c r="EG617" s="311"/>
      <c r="EH617" s="297"/>
      <c r="EI617" s="311"/>
      <c r="EJ617" s="311"/>
      <c r="EK617" s="311"/>
      <c r="EL617" s="311"/>
      <c r="EM617" s="312"/>
      <c r="EN617" s="311"/>
      <c r="EO617" s="297"/>
      <c r="EP617" s="311"/>
      <c r="EQ617" s="311"/>
      <c r="ER617" s="311"/>
      <c r="ES617" s="311"/>
      <c r="ET617" s="312"/>
      <c r="EU617" s="311"/>
      <c r="EV617" s="297"/>
      <c r="EW617" s="311"/>
      <c r="EX617" s="311"/>
      <c r="EY617" s="311"/>
      <c r="EZ617" s="311"/>
      <c r="FA617" s="312"/>
      <c r="FB617" s="311"/>
      <c r="FC617" s="298"/>
    </row>
    <row r="618" spans="1:159" s="205" customFormat="1" ht="39.9" customHeight="1" x14ac:dyDescent="0.25">
      <c r="A618" s="206"/>
      <c r="B618" s="196"/>
      <c r="C618" s="292"/>
      <c r="D618" s="198"/>
      <c r="E618" s="299"/>
      <c r="F618" s="200"/>
      <c r="G618" s="301"/>
      <c r="H618" s="303"/>
      <c r="I618" s="299"/>
      <c r="J618" s="299"/>
      <c r="K618" s="299"/>
      <c r="L618" s="289"/>
      <c r="M618" s="299"/>
      <c r="N618" s="289"/>
      <c r="O618" s="363" t="str">
        <f>IF(P618="","",IF(OR(I618="",J618=""),"",IF(AND(ISNUMBER(FIND("post-", I618)),J618=ProductCode!$I$12),ProductCode!$F$19,IF(AND(ISNUMBER(FIND("pre-", I618)),J618=ProductCode!$I$12),ProductCode!$F$20,IF(ISNUMBER(FIND("post-", I618)),ProductCode!$F$17,ProductCode!$F$18)))))</f>
        <v/>
      </c>
      <c r="P618" s="295" t="str">
        <f t="shared" si="24"/>
        <v/>
      </c>
      <c r="Q618" s="306"/>
      <c r="R618" s="203"/>
      <c r="S618" s="308" t="str">
        <f t="shared" si="25"/>
        <v/>
      </c>
      <c r="T618" s="311"/>
      <c r="U618" s="311"/>
      <c r="V618" s="311"/>
      <c r="W618" s="311"/>
      <c r="X618" s="312"/>
      <c r="Y618" s="311"/>
      <c r="Z618" s="297"/>
      <c r="AA618" s="311"/>
      <c r="AB618" s="311"/>
      <c r="AC618" s="311"/>
      <c r="AD618" s="311"/>
      <c r="AE618" s="312"/>
      <c r="AF618" s="311"/>
      <c r="AG618" s="297"/>
      <c r="AH618" s="311"/>
      <c r="AI618" s="311"/>
      <c r="AJ618" s="311"/>
      <c r="AK618" s="311"/>
      <c r="AL618" s="312"/>
      <c r="AM618" s="311"/>
      <c r="AN618" s="297"/>
      <c r="AO618" s="311"/>
      <c r="AP618" s="311"/>
      <c r="AQ618" s="311"/>
      <c r="AR618" s="311"/>
      <c r="AS618" s="312"/>
      <c r="AT618" s="311"/>
      <c r="AU618" s="297"/>
      <c r="AV618" s="311"/>
      <c r="AW618" s="311"/>
      <c r="AX618" s="311"/>
      <c r="AY618" s="311"/>
      <c r="AZ618" s="312"/>
      <c r="BA618" s="311"/>
      <c r="BB618" s="297"/>
      <c r="BC618" s="311"/>
      <c r="BD618" s="311"/>
      <c r="BE618" s="311"/>
      <c r="BF618" s="311"/>
      <c r="BG618" s="312"/>
      <c r="BH618" s="311"/>
      <c r="BI618" s="297"/>
      <c r="BJ618" s="311"/>
      <c r="BK618" s="311"/>
      <c r="BL618" s="311"/>
      <c r="BM618" s="311"/>
      <c r="BN618" s="312"/>
      <c r="BO618" s="311"/>
      <c r="BP618" s="297"/>
      <c r="BQ618" s="311"/>
      <c r="BR618" s="311"/>
      <c r="BS618" s="311"/>
      <c r="BT618" s="311"/>
      <c r="BU618" s="312"/>
      <c r="BV618" s="311"/>
      <c r="BW618" s="297"/>
      <c r="BX618" s="311"/>
      <c r="BY618" s="311"/>
      <c r="BZ618" s="311"/>
      <c r="CA618" s="311"/>
      <c r="CB618" s="312"/>
      <c r="CC618" s="311"/>
      <c r="CD618" s="297"/>
      <c r="CE618" s="311"/>
      <c r="CF618" s="311"/>
      <c r="CG618" s="311"/>
      <c r="CH618" s="311"/>
      <c r="CI618" s="312"/>
      <c r="CJ618" s="311"/>
      <c r="CK618" s="297"/>
      <c r="CL618" s="311"/>
      <c r="CM618" s="311"/>
      <c r="CN618" s="311"/>
      <c r="CO618" s="311"/>
      <c r="CP618" s="312"/>
      <c r="CQ618" s="311"/>
      <c r="CR618" s="297"/>
      <c r="CS618" s="311"/>
      <c r="CT618" s="311"/>
      <c r="CU618" s="311"/>
      <c r="CV618" s="311"/>
      <c r="CW618" s="312"/>
      <c r="CX618" s="311"/>
      <c r="CY618" s="297"/>
      <c r="CZ618" s="311"/>
      <c r="DA618" s="311"/>
      <c r="DB618" s="311"/>
      <c r="DC618" s="311"/>
      <c r="DD618" s="312"/>
      <c r="DE618" s="311"/>
      <c r="DF618" s="297"/>
      <c r="DG618" s="311"/>
      <c r="DH618" s="311"/>
      <c r="DI618" s="311"/>
      <c r="DJ618" s="311"/>
      <c r="DK618" s="312"/>
      <c r="DL618" s="311"/>
      <c r="DM618" s="297"/>
      <c r="DN618" s="311"/>
      <c r="DO618" s="311"/>
      <c r="DP618" s="311"/>
      <c r="DQ618" s="311"/>
      <c r="DR618" s="312"/>
      <c r="DS618" s="311"/>
      <c r="DT618" s="297"/>
      <c r="DU618" s="311"/>
      <c r="DV618" s="311"/>
      <c r="DW618" s="311"/>
      <c r="DX618" s="311"/>
      <c r="DY618" s="312"/>
      <c r="DZ618" s="311"/>
      <c r="EA618" s="297"/>
      <c r="EB618" s="311"/>
      <c r="EC618" s="311"/>
      <c r="ED618" s="311"/>
      <c r="EE618" s="311"/>
      <c r="EF618" s="312"/>
      <c r="EG618" s="311"/>
      <c r="EH618" s="297"/>
      <c r="EI618" s="311"/>
      <c r="EJ618" s="311"/>
      <c r="EK618" s="311"/>
      <c r="EL618" s="311"/>
      <c r="EM618" s="312"/>
      <c r="EN618" s="311"/>
      <c r="EO618" s="297"/>
      <c r="EP618" s="311"/>
      <c r="EQ618" s="311"/>
      <c r="ER618" s="311"/>
      <c r="ES618" s="311"/>
      <c r="ET618" s="312"/>
      <c r="EU618" s="311"/>
      <c r="EV618" s="297"/>
      <c r="EW618" s="311"/>
      <c r="EX618" s="311"/>
      <c r="EY618" s="311"/>
      <c r="EZ618" s="311"/>
      <c r="FA618" s="312"/>
      <c r="FB618" s="311"/>
      <c r="FC618" s="298"/>
    </row>
    <row r="619" spans="1:159" s="205" customFormat="1" ht="39.9" customHeight="1" x14ac:dyDescent="0.25">
      <c r="A619" s="206"/>
      <c r="B619" s="196"/>
      <c r="C619" s="292"/>
      <c r="D619" s="198"/>
      <c r="E619" s="299"/>
      <c r="F619" s="200"/>
      <c r="G619" s="301"/>
      <c r="H619" s="303"/>
      <c r="I619" s="299"/>
      <c r="J619" s="299"/>
      <c r="K619" s="299"/>
      <c r="L619" s="289"/>
      <c r="M619" s="299"/>
      <c r="N619" s="289"/>
      <c r="O619" s="363" t="str">
        <f>IF(P619="","",IF(OR(I619="",J619=""),"",IF(AND(ISNUMBER(FIND("post-", I619)),J619=ProductCode!$I$12),ProductCode!$F$19,IF(AND(ISNUMBER(FIND("pre-", I619)),J619=ProductCode!$I$12),ProductCode!$F$20,IF(ISNUMBER(FIND("post-", I619)),ProductCode!$F$17,ProductCode!$F$18)))))</f>
        <v/>
      </c>
      <c r="P619" s="295" t="str">
        <f t="shared" si="24"/>
        <v/>
      </c>
      <c r="Q619" s="306"/>
      <c r="R619" s="203"/>
      <c r="S619" s="308" t="str">
        <f t="shared" si="25"/>
        <v/>
      </c>
      <c r="T619" s="311"/>
      <c r="U619" s="311"/>
      <c r="V619" s="311"/>
      <c r="W619" s="311"/>
      <c r="X619" s="312"/>
      <c r="Y619" s="311"/>
      <c r="Z619" s="297"/>
      <c r="AA619" s="311"/>
      <c r="AB619" s="311"/>
      <c r="AC619" s="311"/>
      <c r="AD619" s="311"/>
      <c r="AE619" s="312"/>
      <c r="AF619" s="311"/>
      <c r="AG619" s="297"/>
      <c r="AH619" s="311"/>
      <c r="AI619" s="311"/>
      <c r="AJ619" s="311"/>
      <c r="AK619" s="311"/>
      <c r="AL619" s="312"/>
      <c r="AM619" s="311"/>
      <c r="AN619" s="297"/>
      <c r="AO619" s="311"/>
      <c r="AP619" s="311"/>
      <c r="AQ619" s="311"/>
      <c r="AR619" s="311"/>
      <c r="AS619" s="312"/>
      <c r="AT619" s="311"/>
      <c r="AU619" s="297"/>
      <c r="AV619" s="311"/>
      <c r="AW619" s="311"/>
      <c r="AX619" s="311"/>
      <c r="AY619" s="311"/>
      <c r="AZ619" s="312"/>
      <c r="BA619" s="311"/>
      <c r="BB619" s="297"/>
      <c r="BC619" s="311"/>
      <c r="BD619" s="311"/>
      <c r="BE619" s="311"/>
      <c r="BF619" s="311"/>
      <c r="BG619" s="312"/>
      <c r="BH619" s="311"/>
      <c r="BI619" s="297"/>
      <c r="BJ619" s="311"/>
      <c r="BK619" s="311"/>
      <c r="BL619" s="311"/>
      <c r="BM619" s="311"/>
      <c r="BN619" s="312"/>
      <c r="BO619" s="311"/>
      <c r="BP619" s="297"/>
      <c r="BQ619" s="311"/>
      <c r="BR619" s="311"/>
      <c r="BS619" s="311"/>
      <c r="BT619" s="311"/>
      <c r="BU619" s="312"/>
      <c r="BV619" s="311"/>
      <c r="BW619" s="297"/>
      <c r="BX619" s="311"/>
      <c r="BY619" s="311"/>
      <c r="BZ619" s="311"/>
      <c r="CA619" s="311"/>
      <c r="CB619" s="312"/>
      <c r="CC619" s="311"/>
      <c r="CD619" s="297"/>
      <c r="CE619" s="311"/>
      <c r="CF619" s="311"/>
      <c r="CG619" s="311"/>
      <c r="CH619" s="311"/>
      <c r="CI619" s="312"/>
      <c r="CJ619" s="311"/>
      <c r="CK619" s="297"/>
      <c r="CL619" s="311"/>
      <c r="CM619" s="311"/>
      <c r="CN619" s="311"/>
      <c r="CO619" s="311"/>
      <c r="CP619" s="312"/>
      <c r="CQ619" s="311"/>
      <c r="CR619" s="297"/>
      <c r="CS619" s="311"/>
      <c r="CT619" s="311"/>
      <c r="CU619" s="311"/>
      <c r="CV619" s="311"/>
      <c r="CW619" s="312"/>
      <c r="CX619" s="311"/>
      <c r="CY619" s="297"/>
      <c r="CZ619" s="311"/>
      <c r="DA619" s="311"/>
      <c r="DB619" s="311"/>
      <c r="DC619" s="311"/>
      <c r="DD619" s="312"/>
      <c r="DE619" s="311"/>
      <c r="DF619" s="297"/>
      <c r="DG619" s="311"/>
      <c r="DH619" s="311"/>
      <c r="DI619" s="311"/>
      <c r="DJ619" s="311"/>
      <c r="DK619" s="312"/>
      <c r="DL619" s="311"/>
      <c r="DM619" s="297"/>
      <c r="DN619" s="311"/>
      <c r="DO619" s="311"/>
      <c r="DP619" s="311"/>
      <c r="DQ619" s="311"/>
      <c r="DR619" s="312"/>
      <c r="DS619" s="311"/>
      <c r="DT619" s="297"/>
      <c r="DU619" s="311"/>
      <c r="DV619" s="311"/>
      <c r="DW619" s="311"/>
      <c r="DX619" s="311"/>
      <c r="DY619" s="312"/>
      <c r="DZ619" s="311"/>
      <c r="EA619" s="297"/>
      <c r="EB619" s="311"/>
      <c r="EC619" s="311"/>
      <c r="ED619" s="311"/>
      <c r="EE619" s="311"/>
      <c r="EF619" s="312"/>
      <c r="EG619" s="311"/>
      <c r="EH619" s="297"/>
      <c r="EI619" s="311"/>
      <c r="EJ619" s="311"/>
      <c r="EK619" s="311"/>
      <c r="EL619" s="311"/>
      <c r="EM619" s="312"/>
      <c r="EN619" s="311"/>
      <c r="EO619" s="297"/>
      <c r="EP619" s="311"/>
      <c r="EQ619" s="311"/>
      <c r="ER619" s="311"/>
      <c r="ES619" s="311"/>
      <c r="ET619" s="312"/>
      <c r="EU619" s="311"/>
      <c r="EV619" s="297"/>
      <c r="EW619" s="311"/>
      <c r="EX619" s="311"/>
      <c r="EY619" s="311"/>
      <c r="EZ619" s="311"/>
      <c r="FA619" s="312"/>
      <c r="FB619" s="311"/>
      <c r="FC619" s="298"/>
    </row>
    <row r="620" spans="1:159" s="205" customFormat="1" ht="39.9" customHeight="1" x14ac:dyDescent="0.25">
      <c r="A620" s="206"/>
      <c r="B620" s="196"/>
      <c r="C620" s="292"/>
      <c r="D620" s="198"/>
      <c r="E620" s="299"/>
      <c r="F620" s="200"/>
      <c r="G620" s="301"/>
      <c r="H620" s="303"/>
      <c r="I620" s="299"/>
      <c r="J620" s="299"/>
      <c r="K620" s="299"/>
      <c r="L620" s="289"/>
      <c r="M620" s="299"/>
      <c r="N620" s="289"/>
      <c r="O620" s="363" t="str">
        <f>IF(P620="","",IF(OR(I620="",J620=""),"",IF(AND(ISNUMBER(FIND("post-", I620)),J620=ProductCode!$I$12),ProductCode!$F$19,IF(AND(ISNUMBER(FIND("pre-", I620)),J620=ProductCode!$I$12),ProductCode!$F$20,IF(ISNUMBER(FIND("post-", I620)),ProductCode!$F$17,ProductCode!$F$18)))))</f>
        <v/>
      </c>
      <c r="P620" s="295" t="str">
        <f t="shared" si="24"/>
        <v/>
      </c>
      <c r="Q620" s="306"/>
      <c r="R620" s="203"/>
      <c r="S620" s="308" t="str">
        <f t="shared" si="25"/>
        <v/>
      </c>
      <c r="T620" s="311"/>
      <c r="U620" s="311"/>
      <c r="V620" s="311"/>
      <c r="W620" s="311"/>
      <c r="X620" s="312"/>
      <c r="Y620" s="311"/>
      <c r="Z620" s="297"/>
      <c r="AA620" s="311"/>
      <c r="AB620" s="311"/>
      <c r="AC620" s="311"/>
      <c r="AD620" s="311"/>
      <c r="AE620" s="312"/>
      <c r="AF620" s="311"/>
      <c r="AG620" s="297"/>
      <c r="AH620" s="311"/>
      <c r="AI620" s="311"/>
      <c r="AJ620" s="311"/>
      <c r="AK620" s="311"/>
      <c r="AL620" s="312"/>
      <c r="AM620" s="311"/>
      <c r="AN620" s="297"/>
      <c r="AO620" s="311"/>
      <c r="AP620" s="311"/>
      <c r="AQ620" s="311"/>
      <c r="AR620" s="311"/>
      <c r="AS620" s="312"/>
      <c r="AT620" s="311"/>
      <c r="AU620" s="297"/>
      <c r="AV620" s="311"/>
      <c r="AW620" s="311"/>
      <c r="AX620" s="311"/>
      <c r="AY620" s="311"/>
      <c r="AZ620" s="312"/>
      <c r="BA620" s="311"/>
      <c r="BB620" s="297"/>
      <c r="BC620" s="311"/>
      <c r="BD620" s="311"/>
      <c r="BE620" s="311"/>
      <c r="BF620" s="311"/>
      <c r="BG620" s="312"/>
      <c r="BH620" s="311"/>
      <c r="BI620" s="297"/>
      <c r="BJ620" s="311"/>
      <c r="BK620" s="311"/>
      <c r="BL620" s="311"/>
      <c r="BM620" s="311"/>
      <c r="BN620" s="312"/>
      <c r="BO620" s="311"/>
      <c r="BP620" s="297"/>
      <c r="BQ620" s="311"/>
      <c r="BR620" s="311"/>
      <c r="BS620" s="311"/>
      <c r="BT620" s="311"/>
      <c r="BU620" s="312"/>
      <c r="BV620" s="311"/>
      <c r="BW620" s="297"/>
      <c r="BX620" s="311"/>
      <c r="BY620" s="311"/>
      <c r="BZ620" s="311"/>
      <c r="CA620" s="311"/>
      <c r="CB620" s="312"/>
      <c r="CC620" s="311"/>
      <c r="CD620" s="297"/>
      <c r="CE620" s="311"/>
      <c r="CF620" s="311"/>
      <c r="CG620" s="311"/>
      <c r="CH620" s="311"/>
      <c r="CI620" s="312"/>
      <c r="CJ620" s="311"/>
      <c r="CK620" s="297"/>
      <c r="CL620" s="311"/>
      <c r="CM620" s="311"/>
      <c r="CN620" s="311"/>
      <c r="CO620" s="311"/>
      <c r="CP620" s="312"/>
      <c r="CQ620" s="311"/>
      <c r="CR620" s="297"/>
      <c r="CS620" s="311"/>
      <c r="CT620" s="311"/>
      <c r="CU620" s="311"/>
      <c r="CV620" s="311"/>
      <c r="CW620" s="312"/>
      <c r="CX620" s="311"/>
      <c r="CY620" s="297"/>
      <c r="CZ620" s="311"/>
      <c r="DA620" s="311"/>
      <c r="DB620" s="311"/>
      <c r="DC620" s="311"/>
      <c r="DD620" s="312"/>
      <c r="DE620" s="311"/>
      <c r="DF620" s="297"/>
      <c r="DG620" s="311"/>
      <c r="DH620" s="311"/>
      <c r="DI620" s="311"/>
      <c r="DJ620" s="311"/>
      <c r="DK620" s="312"/>
      <c r="DL620" s="311"/>
      <c r="DM620" s="297"/>
      <c r="DN620" s="311"/>
      <c r="DO620" s="311"/>
      <c r="DP620" s="311"/>
      <c r="DQ620" s="311"/>
      <c r="DR620" s="312"/>
      <c r="DS620" s="311"/>
      <c r="DT620" s="297"/>
      <c r="DU620" s="311"/>
      <c r="DV620" s="311"/>
      <c r="DW620" s="311"/>
      <c r="DX620" s="311"/>
      <c r="DY620" s="312"/>
      <c r="DZ620" s="311"/>
      <c r="EA620" s="297"/>
      <c r="EB620" s="311"/>
      <c r="EC620" s="311"/>
      <c r="ED620" s="311"/>
      <c r="EE620" s="311"/>
      <c r="EF620" s="312"/>
      <c r="EG620" s="311"/>
      <c r="EH620" s="297"/>
      <c r="EI620" s="311"/>
      <c r="EJ620" s="311"/>
      <c r="EK620" s="311"/>
      <c r="EL620" s="311"/>
      <c r="EM620" s="312"/>
      <c r="EN620" s="311"/>
      <c r="EO620" s="297"/>
      <c r="EP620" s="311"/>
      <c r="EQ620" s="311"/>
      <c r="ER620" s="311"/>
      <c r="ES620" s="311"/>
      <c r="ET620" s="312"/>
      <c r="EU620" s="311"/>
      <c r="EV620" s="297"/>
      <c r="EW620" s="311"/>
      <c r="EX620" s="311"/>
      <c r="EY620" s="311"/>
      <c r="EZ620" s="311"/>
      <c r="FA620" s="312"/>
      <c r="FB620" s="311"/>
      <c r="FC620" s="298"/>
    </row>
    <row r="621" spans="1:159" s="205" customFormat="1" ht="39.9" customHeight="1" x14ac:dyDescent="0.25">
      <c r="A621" s="206"/>
      <c r="B621" s="196"/>
      <c r="C621" s="292"/>
      <c r="D621" s="198"/>
      <c r="E621" s="299"/>
      <c r="F621" s="200"/>
      <c r="G621" s="301"/>
      <c r="H621" s="303"/>
      <c r="I621" s="299"/>
      <c r="J621" s="299"/>
      <c r="K621" s="299"/>
      <c r="L621" s="289"/>
      <c r="M621" s="299"/>
      <c r="N621" s="289"/>
      <c r="O621" s="363" t="str">
        <f>IF(P621="","",IF(OR(I621="",J621=""),"",IF(AND(ISNUMBER(FIND("post-", I621)),J621=ProductCode!$I$12),ProductCode!$F$19,IF(AND(ISNUMBER(FIND("pre-", I621)),J621=ProductCode!$I$12),ProductCode!$F$20,IF(ISNUMBER(FIND("post-", I621)),ProductCode!$F$17,ProductCode!$F$18)))))</f>
        <v/>
      </c>
      <c r="P621" s="295" t="str">
        <f t="shared" si="24"/>
        <v/>
      </c>
      <c r="Q621" s="306"/>
      <c r="R621" s="203"/>
      <c r="S621" s="308" t="str">
        <f t="shared" si="25"/>
        <v/>
      </c>
      <c r="T621" s="311"/>
      <c r="U621" s="311"/>
      <c r="V621" s="311"/>
      <c r="W621" s="311"/>
      <c r="X621" s="312"/>
      <c r="Y621" s="311"/>
      <c r="Z621" s="297"/>
      <c r="AA621" s="311"/>
      <c r="AB621" s="311"/>
      <c r="AC621" s="311"/>
      <c r="AD621" s="311"/>
      <c r="AE621" s="312"/>
      <c r="AF621" s="311"/>
      <c r="AG621" s="297"/>
      <c r="AH621" s="311"/>
      <c r="AI621" s="311"/>
      <c r="AJ621" s="311"/>
      <c r="AK621" s="311"/>
      <c r="AL621" s="312"/>
      <c r="AM621" s="311"/>
      <c r="AN621" s="297"/>
      <c r="AO621" s="311"/>
      <c r="AP621" s="311"/>
      <c r="AQ621" s="311"/>
      <c r="AR621" s="311"/>
      <c r="AS621" s="312"/>
      <c r="AT621" s="311"/>
      <c r="AU621" s="297"/>
      <c r="AV621" s="311"/>
      <c r="AW621" s="311"/>
      <c r="AX621" s="311"/>
      <c r="AY621" s="311"/>
      <c r="AZ621" s="312"/>
      <c r="BA621" s="311"/>
      <c r="BB621" s="297"/>
      <c r="BC621" s="311"/>
      <c r="BD621" s="311"/>
      <c r="BE621" s="311"/>
      <c r="BF621" s="311"/>
      <c r="BG621" s="312"/>
      <c r="BH621" s="311"/>
      <c r="BI621" s="297"/>
      <c r="BJ621" s="311"/>
      <c r="BK621" s="311"/>
      <c r="BL621" s="311"/>
      <c r="BM621" s="311"/>
      <c r="BN621" s="312"/>
      <c r="BO621" s="311"/>
      <c r="BP621" s="297"/>
      <c r="BQ621" s="311"/>
      <c r="BR621" s="311"/>
      <c r="BS621" s="311"/>
      <c r="BT621" s="311"/>
      <c r="BU621" s="312"/>
      <c r="BV621" s="311"/>
      <c r="BW621" s="297"/>
      <c r="BX621" s="311"/>
      <c r="BY621" s="311"/>
      <c r="BZ621" s="311"/>
      <c r="CA621" s="311"/>
      <c r="CB621" s="312"/>
      <c r="CC621" s="311"/>
      <c r="CD621" s="297"/>
      <c r="CE621" s="311"/>
      <c r="CF621" s="311"/>
      <c r="CG621" s="311"/>
      <c r="CH621" s="311"/>
      <c r="CI621" s="312"/>
      <c r="CJ621" s="311"/>
      <c r="CK621" s="297"/>
      <c r="CL621" s="311"/>
      <c r="CM621" s="311"/>
      <c r="CN621" s="311"/>
      <c r="CO621" s="311"/>
      <c r="CP621" s="312"/>
      <c r="CQ621" s="311"/>
      <c r="CR621" s="297"/>
      <c r="CS621" s="311"/>
      <c r="CT621" s="311"/>
      <c r="CU621" s="311"/>
      <c r="CV621" s="311"/>
      <c r="CW621" s="312"/>
      <c r="CX621" s="311"/>
      <c r="CY621" s="297"/>
      <c r="CZ621" s="311"/>
      <c r="DA621" s="311"/>
      <c r="DB621" s="311"/>
      <c r="DC621" s="311"/>
      <c r="DD621" s="312"/>
      <c r="DE621" s="311"/>
      <c r="DF621" s="297"/>
      <c r="DG621" s="311"/>
      <c r="DH621" s="311"/>
      <c r="DI621" s="311"/>
      <c r="DJ621" s="311"/>
      <c r="DK621" s="312"/>
      <c r="DL621" s="311"/>
      <c r="DM621" s="297"/>
      <c r="DN621" s="311"/>
      <c r="DO621" s="311"/>
      <c r="DP621" s="311"/>
      <c r="DQ621" s="311"/>
      <c r="DR621" s="312"/>
      <c r="DS621" s="311"/>
      <c r="DT621" s="297"/>
      <c r="DU621" s="311"/>
      <c r="DV621" s="311"/>
      <c r="DW621" s="311"/>
      <c r="DX621" s="311"/>
      <c r="DY621" s="312"/>
      <c r="DZ621" s="311"/>
      <c r="EA621" s="297"/>
      <c r="EB621" s="311"/>
      <c r="EC621" s="311"/>
      <c r="ED621" s="311"/>
      <c r="EE621" s="311"/>
      <c r="EF621" s="312"/>
      <c r="EG621" s="311"/>
      <c r="EH621" s="297"/>
      <c r="EI621" s="311"/>
      <c r="EJ621" s="311"/>
      <c r="EK621" s="311"/>
      <c r="EL621" s="311"/>
      <c r="EM621" s="312"/>
      <c r="EN621" s="311"/>
      <c r="EO621" s="297"/>
      <c r="EP621" s="311"/>
      <c r="EQ621" s="311"/>
      <c r="ER621" s="311"/>
      <c r="ES621" s="311"/>
      <c r="ET621" s="312"/>
      <c r="EU621" s="311"/>
      <c r="EV621" s="297"/>
      <c r="EW621" s="311"/>
      <c r="EX621" s="311"/>
      <c r="EY621" s="311"/>
      <c r="EZ621" s="311"/>
      <c r="FA621" s="312"/>
      <c r="FB621" s="311"/>
      <c r="FC621" s="298"/>
    </row>
    <row r="622" spans="1:159" s="205" customFormat="1" ht="39.9" customHeight="1" x14ac:dyDescent="0.25">
      <c r="A622" s="206"/>
      <c r="B622" s="196"/>
      <c r="C622" s="292"/>
      <c r="D622" s="198"/>
      <c r="E622" s="299"/>
      <c r="F622" s="200"/>
      <c r="G622" s="301"/>
      <c r="H622" s="303"/>
      <c r="I622" s="299"/>
      <c r="J622" s="299"/>
      <c r="K622" s="299"/>
      <c r="L622" s="289"/>
      <c r="M622" s="299"/>
      <c r="N622" s="289"/>
      <c r="O622" s="363" t="str">
        <f>IF(P622="","",IF(OR(I622="",J622=""),"",IF(AND(ISNUMBER(FIND("post-", I622)),J622=ProductCode!$I$12),ProductCode!$F$19,IF(AND(ISNUMBER(FIND("pre-", I622)),J622=ProductCode!$I$12),ProductCode!$F$20,IF(ISNUMBER(FIND("post-", I622)),ProductCode!$F$17,ProductCode!$F$18)))))</f>
        <v/>
      </c>
      <c r="P622" s="295" t="str">
        <f t="shared" si="24"/>
        <v/>
      </c>
      <c r="Q622" s="306"/>
      <c r="R622" s="203"/>
      <c r="S622" s="308" t="str">
        <f t="shared" si="25"/>
        <v/>
      </c>
      <c r="T622" s="311"/>
      <c r="U622" s="311"/>
      <c r="V622" s="311"/>
      <c r="W622" s="311"/>
      <c r="X622" s="312"/>
      <c r="Y622" s="311"/>
      <c r="Z622" s="297"/>
      <c r="AA622" s="311"/>
      <c r="AB622" s="311"/>
      <c r="AC622" s="311"/>
      <c r="AD622" s="311"/>
      <c r="AE622" s="312"/>
      <c r="AF622" s="311"/>
      <c r="AG622" s="297"/>
      <c r="AH622" s="311"/>
      <c r="AI622" s="311"/>
      <c r="AJ622" s="311"/>
      <c r="AK622" s="311"/>
      <c r="AL622" s="312"/>
      <c r="AM622" s="311"/>
      <c r="AN622" s="297"/>
      <c r="AO622" s="311"/>
      <c r="AP622" s="311"/>
      <c r="AQ622" s="311"/>
      <c r="AR622" s="311"/>
      <c r="AS622" s="312"/>
      <c r="AT622" s="311"/>
      <c r="AU622" s="297"/>
      <c r="AV622" s="311"/>
      <c r="AW622" s="311"/>
      <c r="AX622" s="311"/>
      <c r="AY622" s="311"/>
      <c r="AZ622" s="312"/>
      <c r="BA622" s="311"/>
      <c r="BB622" s="297"/>
      <c r="BC622" s="311"/>
      <c r="BD622" s="311"/>
      <c r="BE622" s="311"/>
      <c r="BF622" s="311"/>
      <c r="BG622" s="312"/>
      <c r="BH622" s="311"/>
      <c r="BI622" s="297"/>
      <c r="BJ622" s="311"/>
      <c r="BK622" s="311"/>
      <c r="BL622" s="311"/>
      <c r="BM622" s="311"/>
      <c r="BN622" s="312"/>
      <c r="BO622" s="311"/>
      <c r="BP622" s="297"/>
      <c r="BQ622" s="311"/>
      <c r="BR622" s="311"/>
      <c r="BS622" s="311"/>
      <c r="BT622" s="311"/>
      <c r="BU622" s="312"/>
      <c r="BV622" s="311"/>
      <c r="BW622" s="297"/>
      <c r="BX622" s="311"/>
      <c r="BY622" s="311"/>
      <c r="BZ622" s="311"/>
      <c r="CA622" s="311"/>
      <c r="CB622" s="312"/>
      <c r="CC622" s="311"/>
      <c r="CD622" s="297"/>
      <c r="CE622" s="311"/>
      <c r="CF622" s="311"/>
      <c r="CG622" s="311"/>
      <c r="CH622" s="311"/>
      <c r="CI622" s="312"/>
      <c r="CJ622" s="311"/>
      <c r="CK622" s="297"/>
      <c r="CL622" s="311"/>
      <c r="CM622" s="311"/>
      <c r="CN622" s="311"/>
      <c r="CO622" s="311"/>
      <c r="CP622" s="312"/>
      <c r="CQ622" s="311"/>
      <c r="CR622" s="297"/>
      <c r="CS622" s="311"/>
      <c r="CT622" s="311"/>
      <c r="CU622" s="311"/>
      <c r="CV622" s="311"/>
      <c r="CW622" s="312"/>
      <c r="CX622" s="311"/>
      <c r="CY622" s="297"/>
      <c r="CZ622" s="311"/>
      <c r="DA622" s="311"/>
      <c r="DB622" s="311"/>
      <c r="DC622" s="311"/>
      <c r="DD622" s="312"/>
      <c r="DE622" s="311"/>
      <c r="DF622" s="297"/>
      <c r="DG622" s="311"/>
      <c r="DH622" s="311"/>
      <c r="DI622" s="311"/>
      <c r="DJ622" s="311"/>
      <c r="DK622" s="312"/>
      <c r="DL622" s="311"/>
      <c r="DM622" s="297"/>
      <c r="DN622" s="311"/>
      <c r="DO622" s="311"/>
      <c r="DP622" s="311"/>
      <c r="DQ622" s="311"/>
      <c r="DR622" s="312"/>
      <c r="DS622" s="311"/>
      <c r="DT622" s="297"/>
      <c r="DU622" s="311"/>
      <c r="DV622" s="311"/>
      <c r="DW622" s="311"/>
      <c r="DX622" s="311"/>
      <c r="DY622" s="312"/>
      <c r="DZ622" s="311"/>
      <c r="EA622" s="297"/>
      <c r="EB622" s="311"/>
      <c r="EC622" s="311"/>
      <c r="ED622" s="311"/>
      <c r="EE622" s="311"/>
      <c r="EF622" s="312"/>
      <c r="EG622" s="311"/>
      <c r="EH622" s="297"/>
      <c r="EI622" s="311"/>
      <c r="EJ622" s="311"/>
      <c r="EK622" s="311"/>
      <c r="EL622" s="311"/>
      <c r="EM622" s="312"/>
      <c r="EN622" s="311"/>
      <c r="EO622" s="297"/>
      <c r="EP622" s="311"/>
      <c r="EQ622" s="311"/>
      <c r="ER622" s="311"/>
      <c r="ES622" s="311"/>
      <c r="ET622" s="312"/>
      <c r="EU622" s="311"/>
      <c r="EV622" s="297"/>
      <c r="EW622" s="311"/>
      <c r="EX622" s="311"/>
      <c r="EY622" s="311"/>
      <c r="EZ622" s="311"/>
      <c r="FA622" s="312"/>
      <c r="FB622" s="311"/>
      <c r="FC622" s="298"/>
    </row>
    <row r="623" spans="1:159" s="205" customFormat="1" ht="39.9" customHeight="1" x14ac:dyDescent="0.25">
      <c r="A623" s="206"/>
      <c r="B623" s="196"/>
      <c r="C623" s="292"/>
      <c r="D623" s="198"/>
      <c r="E623" s="299"/>
      <c r="F623" s="200"/>
      <c r="G623" s="301"/>
      <c r="H623" s="303"/>
      <c r="I623" s="299"/>
      <c r="J623" s="299"/>
      <c r="K623" s="299"/>
      <c r="L623" s="289"/>
      <c r="M623" s="299"/>
      <c r="N623" s="289"/>
      <c r="O623" s="363" t="str">
        <f>IF(P623="","",IF(OR(I623="",J623=""),"",IF(AND(ISNUMBER(FIND("post-", I623)),J623=ProductCode!$I$12),ProductCode!$F$19,IF(AND(ISNUMBER(FIND("pre-", I623)),J623=ProductCode!$I$12),ProductCode!$F$20,IF(ISNUMBER(FIND("post-", I623)),ProductCode!$F$17,ProductCode!$F$18)))))</f>
        <v/>
      </c>
      <c r="P623" s="295" t="str">
        <f t="shared" si="24"/>
        <v/>
      </c>
      <c r="Q623" s="306"/>
      <c r="R623" s="203"/>
      <c r="S623" s="308" t="str">
        <f t="shared" si="25"/>
        <v/>
      </c>
      <c r="T623" s="311"/>
      <c r="U623" s="311"/>
      <c r="V623" s="311"/>
      <c r="W623" s="311"/>
      <c r="X623" s="312"/>
      <c r="Y623" s="311"/>
      <c r="Z623" s="297"/>
      <c r="AA623" s="311"/>
      <c r="AB623" s="311"/>
      <c r="AC623" s="311"/>
      <c r="AD623" s="311"/>
      <c r="AE623" s="312"/>
      <c r="AF623" s="311"/>
      <c r="AG623" s="297"/>
      <c r="AH623" s="311"/>
      <c r="AI623" s="311"/>
      <c r="AJ623" s="311"/>
      <c r="AK623" s="311"/>
      <c r="AL623" s="312"/>
      <c r="AM623" s="311"/>
      <c r="AN623" s="297"/>
      <c r="AO623" s="311"/>
      <c r="AP623" s="311"/>
      <c r="AQ623" s="311"/>
      <c r="AR623" s="311"/>
      <c r="AS623" s="312"/>
      <c r="AT623" s="311"/>
      <c r="AU623" s="297"/>
      <c r="AV623" s="311"/>
      <c r="AW623" s="311"/>
      <c r="AX623" s="311"/>
      <c r="AY623" s="311"/>
      <c r="AZ623" s="312"/>
      <c r="BA623" s="311"/>
      <c r="BB623" s="297"/>
      <c r="BC623" s="311"/>
      <c r="BD623" s="311"/>
      <c r="BE623" s="311"/>
      <c r="BF623" s="311"/>
      <c r="BG623" s="312"/>
      <c r="BH623" s="311"/>
      <c r="BI623" s="297"/>
      <c r="BJ623" s="311"/>
      <c r="BK623" s="311"/>
      <c r="BL623" s="311"/>
      <c r="BM623" s="311"/>
      <c r="BN623" s="312"/>
      <c r="BO623" s="311"/>
      <c r="BP623" s="297"/>
      <c r="BQ623" s="311"/>
      <c r="BR623" s="311"/>
      <c r="BS623" s="311"/>
      <c r="BT623" s="311"/>
      <c r="BU623" s="312"/>
      <c r="BV623" s="311"/>
      <c r="BW623" s="297"/>
      <c r="BX623" s="311"/>
      <c r="BY623" s="311"/>
      <c r="BZ623" s="311"/>
      <c r="CA623" s="311"/>
      <c r="CB623" s="312"/>
      <c r="CC623" s="311"/>
      <c r="CD623" s="297"/>
      <c r="CE623" s="311"/>
      <c r="CF623" s="311"/>
      <c r="CG623" s="311"/>
      <c r="CH623" s="311"/>
      <c r="CI623" s="312"/>
      <c r="CJ623" s="311"/>
      <c r="CK623" s="297"/>
      <c r="CL623" s="311"/>
      <c r="CM623" s="311"/>
      <c r="CN623" s="311"/>
      <c r="CO623" s="311"/>
      <c r="CP623" s="312"/>
      <c r="CQ623" s="311"/>
      <c r="CR623" s="297"/>
      <c r="CS623" s="311"/>
      <c r="CT623" s="311"/>
      <c r="CU623" s="311"/>
      <c r="CV623" s="311"/>
      <c r="CW623" s="312"/>
      <c r="CX623" s="311"/>
      <c r="CY623" s="297"/>
      <c r="CZ623" s="311"/>
      <c r="DA623" s="311"/>
      <c r="DB623" s="311"/>
      <c r="DC623" s="311"/>
      <c r="DD623" s="312"/>
      <c r="DE623" s="311"/>
      <c r="DF623" s="297"/>
      <c r="DG623" s="311"/>
      <c r="DH623" s="311"/>
      <c r="DI623" s="311"/>
      <c r="DJ623" s="311"/>
      <c r="DK623" s="312"/>
      <c r="DL623" s="311"/>
      <c r="DM623" s="297"/>
      <c r="DN623" s="311"/>
      <c r="DO623" s="311"/>
      <c r="DP623" s="311"/>
      <c r="DQ623" s="311"/>
      <c r="DR623" s="312"/>
      <c r="DS623" s="311"/>
      <c r="DT623" s="297"/>
      <c r="DU623" s="311"/>
      <c r="DV623" s="311"/>
      <c r="DW623" s="311"/>
      <c r="DX623" s="311"/>
      <c r="DY623" s="312"/>
      <c r="DZ623" s="311"/>
      <c r="EA623" s="297"/>
      <c r="EB623" s="311"/>
      <c r="EC623" s="311"/>
      <c r="ED623" s="311"/>
      <c r="EE623" s="311"/>
      <c r="EF623" s="312"/>
      <c r="EG623" s="311"/>
      <c r="EH623" s="297"/>
      <c r="EI623" s="311"/>
      <c r="EJ623" s="311"/>
      <c r="EK623" s="311"/>
      <c r="EL623" s="311"/>
      <c r="EM623" s="312"/>
      <c r="EN623" s="311"/>
      <c r="EO623" s="297"/>
      <c r="EP623" s="311"/>
      <c r="EQ623" s="311"/>
      <c r="ER623" s="311"/>
      <c r="ES623" s="311"/>
      <c r="ET623" s="312"/>
      <c r="EU623" s="311"/>
      <c r="EV623" s="297"/>
      <c r="EW623" s="311"/>
      <c r="EX623" s="311"/>
      <c r="EY623" s="311"/>
      <c r="EZ623" s="311"/>
      <c r="FA623" s="312"/>
      <c r="FB623" s="311"/>
      <c r="FC623" s="298"/>
    </row>
    <row r="624" spans="1:159" s="205" customFormat="1" ht="39.9" customHeight="1" x14ac:dyDescent="0.25">
      <c r="A624" s="206"/>
      <c r="B624" s="196"/>
      <c r="C624" s="292"/>
      <c r="D624" s="198"/>
      <c r="E624" s="299"/>
      <c r="F624" s="200"/>
      <c r="G624" s="301"/>
      <c r="H624" s="303"/>
      <c r="I624" s="299"/>
      <c r="J624" s="299"/>
      <c r="K624" s="299"/>
      <c r="L624" s="289"/>
      <c r="M624" s="299"/>
      <c r="N624" s="289"/>
      <c r="O624" s="363" t="str">
        <f>IF(P624="","",IF(OR(I624="",J624=""),"",IF(AND(ISNUMBER(FIND("post-", I624)),J624=ProductCode!$I$12),ProductCode!$F$19,IF(AND(ISNUMBER(FIND("pre-", I624)),J624=ProductCode!$I$12),ProductCode!$F$20,IF(ISNUMBER(FIND("post-", I624)),ProductCode!$F$17,ProductCode!$F$18)))))</f>
        <v/>
      </c>
      <c r="P624" s="295" t="str">
        <f t="shared" si="24"/>
        <v/>
      </c>
      <c r="Q624" s="306"/>
      <c r="R624" s="203"/>
      <c r="S624" s="308" t="str">
        <f t="shared" si="25"/>
        <v/>
      </c>
      <c r="T624" s="311"/>
      <c r="U624" s="311"/>
      <c r="V624" s="311"/>
      <c r="W624" s="311"/>
      <c r="X624" s="312"/>
      <c r="Y624" s="311"/>
      <c r="Z624" s="297"/>
      <c r="AA624" s="311"/>
      <c r="AB624" s="311"/>
      <c r="AC624" s="311"/>
      <c r="AD624" s="311"/>
      <c r="AE624" s="312"/>
      <c r="AF624" s="311"/>
      <c r="AG624" s="297"/>
      <c r="AH624" s="311"/>
      <c r="AI624" s="311"/>
      <c r="AJ624" s="311"/>
      <c r="AK624" s="311"/>
      <c r="AL624" s="312"/>
      <c r="AM624" s="311"/>
      <c r="AN624" s="297"/>
      <c r="AO624" s="311"/>
      <c r="AP624" s="311"/>
      <c r="AQ624" s="311"/>
      <c r="AR624" s="311"/>
      <c r="AS624" s="312"/>
      <c r="AT624" s="311"/>
      <c r="AU624" s="297"/>
      <c r="AV624" s="311"/>
      <c r="AW624" s="311"/>
      <c r="AX624" s="311"/>
      <c r="AY624" s="311"/>
      <c r="AZ624" s="312"/>
      <c r="BA624" s="311"/>
      <c r="BB624" s="297"/>
      <c r="BC624" s="311"/>
      <c r="BD624" s="311"/>
      <c r="BE624" s="311"/>
      <c r="BF624" s="311"/>
      <c r="BG624" s="312"/>
      <c r="BH624" s="311"/>
      <c r="BI624" s="297"/>
      <c r="BJ624" s="311"/>
      <c r="BK624" s="311"/>
      <c r="BL624" s="311"/>
      <c r="BM624" s="311"/>
      <c r="BN624" s="312"/>
      <c r="BO624" s="311"/>
      <c r="BP624" s="297"/>
      <c r="BQ624" s="311"/>
      <c r="BR624" s="311"/>
      <c r="BS624" s="311"/>
      <c r="BT624" s="311"/>
      <c r="BU624" s="312"/>
      <c r="BV624" s="311"/>
      <c r="BW624" s="297"/>
      <c r="BX624" s="311"/>
      <c r="BY624" s="311"/>
      <c r="BZ624" s="311"/>
      <c r="CA624" s="311"/>
      <c r="CB624" s="312"/>
      <c r="CC624" s="311"/>
      <c r="CD624" s="297"/>
      <c r="CE624" s="311"/>
      <c r="CF624" s="311"/>
      <c r="CG624" s="311"/>
      <c r="CH624" s="311"/>
      <c r="CI624" s="312"/>
      <c r="CJ624" s="311"/>
      <c r="CK624" s="297"/>
      <c r="CL624" s="311"/>
      <c r="CM624" s="311"/>
      <c r="CN624" s="311"/>
      <c r="CO624" s="311"/>
      <c r="CP624" s="312"/>
      <c r="CQ624" s="311"/>
      <c r="CR624" s="297"/>
      <c r="CS624" s="311"/>
      <c r="CT624" s="311"/>
      <c r="CU624" s="311"/>
      <c r="CV624" s="311"/>
      <c r="CW624" s="312"/>
      <c r="CX624" s="311"/>
      <c r="CY624" s="297"/>
      <c r="CZ624" s="311"/>
      <c r="DA624" s="311"/>
      <c r="DB624" s="311"/>
      <c r="DC624" s="311"/>
      <c r="DD624" s="312"/>
      <c r="DE624" s="311"/>
      <c r="DF624" s="297"/>
      <c r="DG624" s="311"/>
      <c r="DH624" s="311"/>
      <c r="DI624" s="311"/>
      <c r="DJ624" s="311"/>
      <c r="DK624" s="312"/>
      <c r="DL624" s="311"/>
      <c r="DM624" s="297"/>
      <c r="DN624" s="311"/>
      <c r="DO624" s="311"/>
      <c r="DP624" s="311"/>
      <c r="DQ624" s="311"/>
      <c r="DR624" s="312"/>
      <c r="DS624" s="311"/>
      <c r="DT624" s="297"/>
      <c r="DU624" s="311"/>
      <c r="DV624" s="311"/>
      <c r="DW624" s="311"/>
      <c r="DX624" s="311"/>
      <c r="DY624" s="312"/>
      <c r="DZ624" s="311"/>
      <c r="EA624" s="297"/>
      <c r="EB624" s="311"/>
      <c r="EC624" s="311"/>
      <c r="ED624" s="311"/>
      <c r="EE624" s="311"/>
      <c r="EF624" s="312"/>
      <c r="EG624" s="311"/>
      <c r="EH624" s="297"/>
      <c r="EI624" s="311"/>
      <c r="EJ624" s="311"/>
      <c r="EK624" s="311"/>
      <c r="EL624" s="311"/>
      <c r="EM624" s="312"/>
      <c r="EN624" s="311"/>
      <c r="EO624" s="297"/>
      <c r="EP624" s="311"/>
      <c r="EQ624" s="311"/>
      <c r="ER624" s="311"/>
      <c r="ES624" s="311"/>
      <c r="ET624" s="312"/>
      <c r="EU624" s="311"/>
      <c r="EV624" s="297"/>
      <c r="EW624" s="311"/>
      <c r="EX624" s="311"/>
      <c r="EY624" s="311"/>
      <c r="EZ624" s="311"/>
      <c r="FA624" s="312"/>
      <c r="FB624" s="311"/>
      <c r="FC624" s="298"/>
    </row>
    <row r="625" spans="1:159" s="205" customFormat="1" ht="39.9" customHeight="1" x14ac:dyDescent="0.25">
      <c r="A625" s="206"/>
      <c r="B625" s="196"/>
      <c r="C625" s="292"/>
      <c r="D625" s="198"/>
      <c r="E625" s="299"/>
      <c r="F625" s="200"/>
      <c r="G625" s="301"/>
      <c r="H625" s="303"/>
      <c r="I625" s="299"/>
      <c r="J625" s="299"/>
      <c r="K625" s="299"/>
      <c r="L625" s="289"/>
      <c r="M625" s="299"/>
      <c r="N625" s="289"/>
      <c r="O625" s="363" t="str">
        <f>IF(P625="","",IF(OR(I625="",J625=""),"",IF(AND(ISNUMBER(FIND("post-", I625)),J625=ProductCode!$I$12),ProductCode!$F$19,IF(AND(ISNUMBER(FIND("pre-", I625)),J625=ProductCode!$I$12),ProductCode!$F$20,IF(ISNUMBER(FIND("post-", I625)),ProductCode!$F$17,ProductCode!$F$18)))))</f>
        <v/>
      </c>
      <c r="P625" s="295" t="str">
        <f t="shared" si="24"/>
        <v/>
      </c>
      <c r="Q625" s="306"/>
      <c r="R625" s="203"/>
      <c r="S625" s="308" t="str">
        <f t="shared" si="25"/>
        <v/>
      </c>
      <c r="T625" s="311"/>
      <c r="U625" s="311"/>
      <c r="V625" s="311"/>
      <c r="W625" s="311"/>
      <c r="X625" s="312"/>
      <c r="Y625" s="311"/>
      <c r="Z625" s="297"/>
      <c r="AA625" s="311"/>
      <c r="AB625" s="311"/>
      <c r="AC625" s="311"/>
      <c r="AD625" s="311"/>
      <c r="AE625" s="312"/>
      <c r="AF625" s="311"/>
      <c r="AG625" s="297"/>
      <c r="AH625" s="311"/>
      <c r="AI625" s="311"/>
      <c r="AJ625" s="311"/>
      <c r="AK625" s="311"/>
      <c r="AL625" s="312"/>
      <c r="AM625" s="311"/>
      <c r="AN625" s="297"/>
      <c r="AO625" s="311"/>
      <c r="AP625" s="311"/>
      <c r="AQ625" s="311"/>
      <c r="AR625" s="311"/>
      <c r="AS625" s="312"/>
      <c r="AT625" s="311"/>
      <c r="AU625" s="297"/>
      <c r="AV625" s="311"/>
      <c r="AW625" s="311"/>
      <c r="AX625" s="311"/>
      <c r="AY625" s="311"/>
      <c r="AZ625" s="312"/>
      <c r="BA625" s="311"/>
      <c r="BB625" s="297"/>
      <c r="BC625" s="311"/>
      <c r="BD625" s="311"/>
      <c r="BE625" s="311"/>
      <c r="BF625" s="311"/>
      <c r="BG625" s="312"/>
      <c r="BH625" s="311"/>
      <c r="BI625" s="297"/>
      <c r="BJ625" s="311"/>
      <c r="BK625" s="311"/>
      <c r="BL625" s="311"/>
      <c r="BM625" s="311"/>
      <c r="BN625" s="312"/>
      <c r="BO625" s="311"/>
      <c r="BP625" s="297"/>
      <c r="BQ625" s="311"/>
      <c r="BR625" s="311"/>
      <c r="BS625" s="311"/>
      <c r="BT625" s="311"/>
      <c r="BU625" s="312"/>
      <c r="BV625" s="311"/>
      <c r="BW625" s="297"/>
      <c r="BX625" s="311"/>
      <c r="BY625" s="311"/>
      <c r="BZ625" s="311"/>
      <c r="CA625" s="311"/>
      <c r="CB625" s="312"/>
      <c r="CC625" s="311"/>
      <c r="CD625" s="297"/>
      <c r="CE625" s="311"/>
      <c r="CF625" s="311"/>
      <c r="CG625" s="311"/>
      <c r="CH625" s="311"/>
      <c r="CI625" s="312"/>
      <c r="CJ625" s="311"/>
      <c r="CK625" s="297"/>
      <c r="CL625" s="311"/>
      <c r="CM625" s="311"/>
      <c r="CN625" s="311"/>
      <c r="CO625" s="311"/>
      <c r="CP625" s="312"/>
      <c r="CQ625" s="311"/>
      <c r="CR625" s="297"/>
      <c r="CS625" s="311"/>
      <c r="CT625" s="311"/>
      <c r="CU625" s="311"/>
      <c r="CV625" s="311"/>
      <c r="CW625" s="312"/>
      <c r="CX625" s="311"/>
      <c r="CY625" s="297"/>
      <c r="CZ625" s="311"/>
      <c r="DA625" s="311"/>
      <c r="DB625" s="311"/>
      <c r="DC625" s="311"/>
      <c r="DD625" s="312"/>
      <c r="DE625" s="311"/>
      <c r="DF625" s="297"/>
      <c r="DG625" s="311"/>
      <c r="DH625" s="311"/>
      <c r="DI625" s="311"/>
      <c r="DJ625" s="311"/>
      <c r="DK625" s="312"/>
      <c r="DL625" s="311"/>
      <c r="DM625" s="297"/>
      <c r="DN625" s="311"/>
      <c r="DO625" s="311"/>
      <c r="DP625" s="311"/>
      <c r="DQ625" s="311"/>
      <c r="DR625" s="312"/>
      <c r="DS625" s="311"/>
      <c r="DT625" s="297"/>
      <c r="DU625" s="311"/>
      <c r="DV625" s="311"/>
      <c r="DW625" s="311"/>
      <c r="DX625" s="311"/>
      <c r="DY625" s="312"/>
      <c r="DZ625" s="311"/>
      <c r="EA625" s="297"/>
      <c r="EB625" s="311"/>
      <c r="EC625" s="311"/>
      <c r="ED625" s="311"/>
      <c r="EE625" s="311"/>
      <c r="EF625" s="312"/>
      <c r="EG625" s="311"/>
      <c r="EH625" s="297"/>
      <c r="EI625" s="311"/>
      <c r="EJ625" s="311"/>
      <c r="EK625" s="311"/>
      <c r="EL625" s="311"/>
      <c r="EM625" s="312"/>
      <c r="EN625" s="311"/>
      <c r="EO625" s="297"/>
      <c r="EP625" s="311"/>
      <c r="EQ625" s="311"/>
      <c r="ER625" s="311"/>
      <c r="ES625" s="311"/>
      <c r="ET625" s="312"/>
      <c r="EU625" s="311"/>
      <c r="EV625" s="297"/>
      <c r="EW625" s="311"/>
      <c r="EX625" s="311"/>
      <c r="EY625" s="311"/>
      <c r="EZ625" s="311"/>
      <c r="FA625" s="312"/>
      <c r="FB625" s="311"/>
      <c r="FC625" s="298"/>
    </row>
    <row r="626" spans="1:159" s="205" customFormat="1" ht="39.9" customHeight="1" x14ac:dyDescent="0.25">
      <c r="A626" s="206"/>
      <c r="B626" s="196"/>
      <c r="C626" s="292"/>
      <c r="D626" s="198"/>
      <c r="E626" s="299"/>
      <c r="F626" s="200"/>
      <c r="G626" s="301"/>
      <c r="H626" s="303"/>
      <c r="I626" s="299"/>
      <c r="J626" s="299"/>
      <c r="K626" s="299"/>
      <c r="L626" s="289"/>
      <c r="M626" s="299"/>
      <c r="N626" s="289"/>
      <c r="O626" s="363" t="str">
        <f>IF(P626="","",IF(OR(I626="",J626=""),"",IF(AND(ISNUMBER(FIND("post-", I626)),J626=ProductCode!$I$12),ProductCode!$F$19,IF(AND(ISNUMBER(FIND("pre-", I626)),J626=ProductCode!$I$12),ProductCode!$F$20,IF(ISNUMBER(FIND("post-", I626)),ProductCode!$F$17,ProductCode!$F$18)))))</f>
        <v/>
      </c>
      <c r="P626" s="295" t="str">
        <f t="shared" si="24"/>
        <v/>
      </c>
      <c r="Q626" s="306"/>
      <c r="R626" s="203"/>
      <c r="S626" s="308" t="str">
        <f t="shared" si="25"/>
        <v/>
      </c>
      <c r="T626" s="311"/>
      <c r="U626" s="311"/>
      <c r="V626" s="311"/>
      <c r="W626" s="311"/>
      <c r="X626" s="312"/>
      <c r="Y626" s="311"/>
      <c r="Z626" s="297"/>
      <c r="AA626" s="311"/>
      <c r="AB626" s="311"/>
      <c r="AC626" s="311"/>
      <c r="AD626" s="311"/>
      <c r="AE626" s="312"/>
      <c r="AF626" s="311"/>
      <c r="AG626" s="297"/>
      <c r="AH626" s="311"/>
      <c r="AI626" s="311"/>
      <c r="AJ626" s="311"/>
      <c r="AK626" s="311"/>
      <c r="AL626" s="312"/>
      <c r="AM626" s="311"/>
      <c r="AN626" s="297"/>
      <c r="AO626" s="311"/>
      <c r="AP626" s="311"/>
      <c r="AQ626" s="311"/>
      <c r="AR626" s="311"/>
      <c r="AS626" s="312"/>
      <c r="AT626" s="311"/>
      <c r="AU626" s="297"/>
      <c r="AV626" s="311"/>
      <c r="AW626" s="311"/>
      <c r="AX626" s="311"/>
      <c r="AY626" s="311"/>
      <c r="AZ626" s="312"/>
      <c r="BA626" s="311"/>
      <c r="BB626" s="297"/>
      <c r="BC626" s="311"/>
      <c r="BD626" s="311"/>
      <c r="BE626" s="311"/>
      <c r="BF626" s="311"/>
      <c r="BG626" s="312"/>
      <c r="BH626" s="311"/>
      <c r="BI626" s="297"/>
      <c r="BJ626" s="311"/>
      <c r="BK626" s="311"/>
      <c r="BL626" s="311"/>
      <c r="BM626" s="311"/>
      <c r="BN626" s="312"/>
      <c r="BO626" s="311"/>
      <c r="BP626" s="297"/>
      <c r="BQ626" s="311"/>
      <c r="BR626" s="311"/>
      <c r="BS626" s="311"/>
      <c r="BT626" s="311"/>
      <c r="BU626" s="312"/>
      <c r="BV626" s="311"/>
      <c r="BW626" s="297"/>
      <c r="BX626" s="311"/>
      <c r="BY626" s="311"/>
      <c r="BZ626" s="311"/>
      <c r="CA626" s="311"/>
      <c r="CB626" s="312"/>
      <c r="CC626" s="311"/>
      <c r="CD626" s="297"/>
      <c r="CE626" s="311"/>
      <c r="CF626" s="311"/>
      <c r="CG626" s="311"/>
      <c r="CH626" s="311"/>
      <c r="CI626" s="312"/>
      <c r="CJ626" s="311"/>
      <c r="CK626" s="297"/>
      <c r="CL626" s="311"/>
      <c r="CM626" s="311"/>
      <c r="CN626" s="311"/>
      <c r="CO626" s="311"/>
      <c r="CP626" s="312"/>
      <c r="CQ626" s="311"/>
      <c r="CR626" s="297"/>
      <c r="CS626" s="311"/>
      <c r="CT626" s="311"/>
      <c r="CU626" s="311"/>
      <c r="CV626" s="311"/>
      <c r="CW626" s="312"/>
      <c r="CX626" s="311"/>
      <c r="CY626" s="297"/>
      <c r="CZ626" s="311"/>
      <c r="DA626" s="311"/>
      <c r="DB626" s="311"/>
      <c r="DC626" s="311"/>
      <c r="DD626" s="312"/>
      <c r="DE626" s="311"/>
      <c r="DF626" s="297"/>
      <c r="DG626" s="311"/>
      <c r="DH626" s="311"/>
      <c r="DI626" s="311"/>
      <c r="DJ626" s="311"/>
      <c r="DK626" s="312"/>
      <c r="DL626" s="311"/>
      <c r="DM626" s="297"/>
      <c r="DN626" s="311"/>
      <c r="DO626" s="311"/>
      <c r="DP626" s="311"/>
      <c r="DQ626" s="311"/>
      <c r="DR626" s="312"/>
      <c r="DS626" s="311"/>
      <c r="DT626" s="297"/>
      <c r="DU626" s="311"/>
      <c r="DV626" s="311"/>
      <c r="DW626" s="311"/>
      <c r="DX626" s="311"/>
      <c r="DY626" s="312"/>
      <c r="DZ626" s="311"/>
      <c r="EA626" s="297"/>
      <c r="EB626" s="311"/>
      <c r="EC626" s="311"/>
      <c r="ED626" s="311"/>
      <c r="EE626" s="311"/>
      <c r="EF626" s="312"/>
      <c r="EG626" s="311"/>
      <c r="EH626" s="297"/>
      <c r="EI626" s="311"/>
      <c r="EJ626" s="311"/>
      <c r="EK626" s="311"/>
      <c r="EL626" s="311"/>
      <c r="EM626" s="312"/>
      <c r="EN626" s="311"/>
      <c r="EO626" s="297"/>
      <c r="EP626" s="311"/>
      <c r="EQ626" s="311"/>
      <c r="ER626" s="311"/>
      <c r="ES626" s="311"/>
      <c r="ET626" s="312"/>
      <c r="EU626" s="311"/>
      <c r="EV626" s="297"/>
      <c r="EW626" s="311"/>
      <c r="EX626" s="311"/>
      <c r="EY626" s="311"/>
      <c r="EZ626" s="311"/>
      <c r="FA626" s="312"/>
      <c r="FB626" s="311"/>
      <c r="FC626" s="298"/>
    </row>
    <row r="627" spans="1:159" s="205" customFormat="1" ht="39.9" customHeight="1" x14ac:dyDescent="0.25">
      <c r="A627" s="206"/>
      <c r="B627" s="196"/>
      <c r="C627" s="292"/>
      <c r="D627" s="198"/>
      <c r="E627" s="299"/>
      <c r="F627" s="200"/>
      <c r="G627" s="301"/>
      <c r="H627" s="303"/>
      <c r="I627" s="299"/>
      <c r="J627" s="299"/>
      <c r="K627" s="299"/>
      <c r="L627" s="289"/>
      <c r="M627" s="299"/>
      <c r="N627" s="289"/>
      <c r="O627" s="363" t="str">
        <f>IF(P627="","",IF(OR(I627="",J627=""),"",IF(AND(ISNUMBER(FIND("post-", I627)),J627=ProductCode!$I$12),ProductCode!$F$19,IF(AND(ISNUMBER(FIND("pre-", I627)),J627=ProductCode!$I$12),ProductCode!$F$20,IF(ISNUMBER(FIND("post-", I627)),ProductCode!$F$17,ProductCode!$F$18)))))</f>
        <v/>
      </c>
      <c r="P627" s="295" t="str">
        <f t="shared" si="24"/>
        <v/>
      </c>
      <c r="Q627" s="306"/>
      <c r="R627" s="203"/>
      <c r="S627" s="308" t="str">
        <f t="shared" si="25"/>
        <v/>
      </c>
      <c r="T627" s="311"/>
      <c r="U627" s="311"/>
      <c r="V627" s="311"/>
      <c r="W627" s="311"/>
      <c r="X627" s="312"/>
      <c r="Y627" s="311"/>
      <c r="Z627" s="297"/>
      <c r="AA627" s="311"/>
      <c r="AB627" s="311"/>
      <c r="AC627" s="311"/>
      <c r="AD627" s="311"/>
      <c r="AE627" s="312"/>
      <c r="AF627" s="311"/>
      <c r="AG627" s="297"/>
      <c r="AH627" s="311"/>
      <c r="AI627" s="311"/>
      <c r="AJ627" s="311"/>
      <c r="AK627" s="311"/>
      <c r="AL627" s="312"/>
      <c r="AM627" s="311"/>
      <c r="AN627" s="297"/>
      <c r="AO627" s="311"/>
      <c r="AP627" s="311"/>
      <c r="AQ627" s="311"/>
      <c r="AR627" s="311"/>
      <c r="AS627" s="312"/>
      <c r="AT627" s="311"/>
      <c r="AU627" s="297"/>
      <c r="AV627" s="311"/>
      <c r="AW627" s="311"/>
      <c r="AX627" s="311"/>
      <c r="AY627" s="311"/>
      <c r="AZ627" s="312"/>
      <c r="BA627" s="311"/>
      <c r="BB627" s="297"/>
      <c r="BC627" s="311"/>
      <c r="BD627" s="311"/>
      <c r="BE627" s="311"/>
      <c r="BF627" s="311"/>
      <c r="BG627" s="312"/>
      <c r="BH627" s="311"/>
      <c r="BI627" s="297"/>
      <c r="BJ627" s="311"/>
      <c r="BK627" s="311"/>
      <c r="BL627" s="311"/>
      <c r="BM627" s="311"/>
      <c r="BN627" s="312"/>
      <c r="BO627" s="311"/>
      <c r="BP627" s="297"/>
      <c r="BQ627" s="311"/>
      <c r="BR627" s="311"/>
      <c r="BS627" s="311"/>
      <c r="BT627" s="311"/>
      <c r="BU627" s="312"/>
      <c r="BV627" s="311"/>
      <c r="BW627" s="297"/>
      <c r="BX627" s="311"/>
      <c r="BY627" s="311"/>
      <c r="BZ627" s="311"/>
      <c r="CA627" s="311"/>
      <c r="CB627" s="312"/>
      <c r="CC627" s="311"/>
      <c r="CD627" s="297"/>
      <c r="CE627" s="311"/>
      <c r="CF627" s="311"/>
      <c r="CG627" s="311"/>
      <c r="CH627" s="311"/>
      <c r="CI627" s="312"/>
      <c r="CJ627" s="311"/>
      <c r="CK627" s="297"/>
      <c r="CL627" s="311"/>
      <c r="CM627" s="311"/>
      <c r="CN627" s="311"/>
      <c r="CO627" s="311"/>
      <c r="CP627" s="312"/>
      <c r="CQ627" s="311"/>
      <c r="CR627" s="297"/>
      <c r="CS627" s="311"/>
      <c r="CT627" s="311"/>
      <c r="CU627" s="311"/>
      <c r="CV627" s="311"/>
      <c r="CW627" s="312"/>
      <c r="CX627" s="311"/>
      <c r="CY627" s="297"/>
      <c r="CZ627" s="311"/>
      <c r="DA627" s="311"/>
      <c r="DB627" s="311"/>
      <c r="DC627" s="311"/>
      <c r="DD627" s="312"/>
      <c r="DE627" s="311"/>
      <c r="DF627" s="297"/>
      <c r="DG627" s="311"/>
      <c r="DH627" s="311"/>
      <c r="DI627" s="311"/>
      <c r="DJ627" s="311"/>
      <c r="DK627" s="312"/>
      <c r="DL627" s="311"/>
      <c r="DM627" s="297"/>
      <c r="DN627" s="311"/>
      <c r="DO627" s="311"/>
      <c r="DP627" s="311"/>
      <c r="DQ627" s="311"/>
      <c r="DR627" s="312"/>
      <c r="DS627" s="311"/>
      <c r="DT627" s="297"/>
      <c r="DU627" s="311"/>
      <c r="DV627" s="311"/>
      <c r="DW627" s="311"/>
      <c r="DX627" s="311"/>
      <c r="DY627" s="312"/>
      <c r="DZ627" s="311"/>
      <c r="EA627" s="297"/>
      <c r="EB627" s="311"/>
      <c r="EC627" s="311"/>
      <c r="ED627" s="311"/>
      <c r="EE627" s="311"/>
      <c r="EF627" s="312"/>
      <c r="EG627" s="311"/>
      <c r="EH627" s="297"/>
      <c r="EI627" s="311"/>
      <c r="EJ627" s="311"/>
      <c r="EK627" s="311"/>
      <c r="EL627" s="311"/>
      <c r="EM627" s="312"/>
      <c r="EN627" s="311"/>
      <c r="EO627" s="297"/>
      <c r="EP627" s="311"/>
      <c r="EQ627" s="311"/>
      <c r="ER627" s="311"/>
      <c r="ES627" s="311"/>
      <c r="ET627" s="312"/>
      <c r="EU627" s="311"/>
      <c r="EV627" s="297"/>
      <c r="EW627" s="311"/>
      <c r="EX627" s="311"/>
      <c r="EY627" s="311"/>
      <c r="EZ627" s="311"/>
      <c r="FA627" s="312"/>
      <c r="FB627" s="311"/>
      <c r="FC627" s="298"/>
    </row>
    <row r="628" spans="1:159" s="205" customFormat="1" ht="39.9" customHeight="1" x14ac:dyDescent="0.25">
      <c r="A628" s="206"/>
      <c r="B628" s="196"/>
      <c r="C628" s="292"/>
      <c r="D628" s="198"/>
      <c r="E628" s="299"/>
      <c r="F628" s="200"/>
      <c r="G628" s="301"/>
      <c r="H628" s="303"/>
      <c r="I628" s="299"/>
      <c r="J628" s="299"/>
      <c r="K628" s="299"/>
      <c r="L628" s="289"/>
      <c r="M628" s="299"/>
      <c r="N628" s="289"/>
      <c r="O628" s="363" t="str">
        <f>IF(P628="","",IF(OR(I628="",J628=""),"",IF(AND(ISNUMBER(FIND("post-", I628)),J628=ProductCode!$I$12),ProductCode!$F$19,IF(AND(ISNUMBER(FIND("pre-", I628)),J628=ProductCode!$I$12),ProductCode!$F$20,IF(ISNUMBER(FIND("post-", I628)),ProductCode!$F$17,ProductCode!$F$18)))))</f>
        <v/>
      </c>
      <c r="P628" s="295" t="str">
        <f t="shared" si="24"/>
        <v/>
      </c>
      <c r="Q628" s="306"/>
      <c r="R628" s="203"/>
      <c r="S628" s="308" t="str">
        <f t="shared" si="25"/>
        <v/>
      </c>
      <c r="T628" s="311"/>
      <c r="U628" s="311"/>
      <c r="V628" s="311"/>
      <c r="W628" s="311"/>
      <c r="X628" s="312"/>
      <c r="Y628" s="311"/>
      <c r="Z628" s="297"/>
      <c r="AA628" s="311"/>
      <c r="AB628" s="311"/>
      <c r="AC628" s="311"/>
      <c r="AD628" s="311"/>
      <c r="AE628" s="312"/>
      <c r="AF628" s="311"/>
      <c r="AG628" s="297"/>
      <c r="AH628" s="311"/>
      <c r="AI628" s="311"/>
      <c r="AJ628" s="311"/>
      <c r="AK628" s="311"/>
      <c r="AL628" s="312"/>
      <c r="AM628" s="311"/>
      <c r="AN628" s="297"/>
      <c r="AO628" s="311"/>
      <c r="AP628" s="311"/>
      <c r="AQ628" s="311"/>
      <c r="AR628" s="311"/>
      <c r="AS628" s="312"/>
      <c r="AT628" s="311"/>
      <c r="AU628" s="297"/>
      <c r="AV628" s="311"/>
      <c r="AW628" s="311"/>
      <c r="AX628" s="311"/>
      <c r="AY628" s="311"/>
      <c r="AZ628" s="312"/>
      <c r="BA628" s="311"/>
      <c r="BB628" s="297"/>
      <c r="BC628" s="311"/>
      <c r="BD628" s="311"/>
      <c r="BE628" s="311"/>
      <c r="BF628" s="311"/>
      <c r="BG628" s="312"/>
      <c r="BH628" s="311"/>
      <c r="BI628" s="297"/>
      <c r="BJ628" s="311"/>
      <c r="BK628" s="311"/>
      <c r="BL628" s="311"/>
      <c r="BM628" s="311"/>
      <c r="BN628" s="312"/>
      <c r="BO628" s="311"/>
      <c r="BP628" s="297"/>
      <c r="BQ628" s="311"/>
      <c r="BR628" s="311"/>
      <c r="BS628" s="311"/>
      <c r="BT628" s="311"/>
      <c r="BU628" s="312"/>
      <c r="BV628" s="311"/>
      <c r="BW628" s="297"/>
      <c r="BX628" s="311"/>
      <c r="BY628" s="311"/>
      <c r="BZ628" s="311"/>
      <c r="CA628" s="311"/>
      <c r="CB628" s="312"/>
      <c r="CC628" s="311"/>
      <c r="CD628" s="297"/>
      <c r="CE628" s="311"/>
      <c r="CF628" s="311"/>
      <c r="CG628" s="311"/>
      <c r="CH628" s="311"/>
      <c r="CI628" s="312"/>
      <c r="CJ628" s="311"/>
      <c r="CK628" s="297"/>
      <c r="CL628" s="311"/>
      <c r="CM628" s="311"/>
      <c r="CN628" s="311"/>
      <c r="CO628" s="311"/>
      <c r="CP628" s="312"/>
      <c r="CQ628" s="311"/>
      <c r="CR628" s="297"/>
      <c r="CS628" s="311"/>
      <c r="CT628" s="311"/>
      <c r="CU628" s="311"/>
      <c r="CV628" s="311"/>
      <c r="CW628" s="312"/>
      <c r="CX628" s="311"/>
      <c r="CY628" s="297"/>
      <c r="CZ628" s="311"/>
      <c r="DA628" s="311"/>
      <c r="DB628" s="311"/>
      <c r="DC628" s="311"/>
      <c r="DD628" s="312"/>
      <c r="DE628" s="311"/>
      <c r="DF628" s="297"/>
      <c r="DG628" s="311"/>
      <c r="DH628" s="311"/>
      <c r="DI628" s="311"/>
      <c r="DJ628" s="311"/>
      <c r="DK628" s="312"/>
      <c r="DL628" s="311"/>
      <c r="DM628" s="297"/>
      <c r="DN628" s="311"/>
      <c r="DO628" s="311"/>
      <c r="DP628" s="311"/>
      <c r="DQ628" s="311"/>
      <c r="DR628" s="312"/>
      <c r="DS628" s="311"/>
      <c r="DT628" s="297"/>
      <c r="DU628" s="311"/>
      <c r="DV628" s="311"/>
      <c r="DW628" s="311"/>
      <c r="DX628" s="311"/>
      <c r="DY628" s="312"/>
      <c r="DZ628" s="311"/>
      <c r="EA628" s="297"/>
      <c r="EB628" s="311"/>
      <c r="EC628" s="311"/>
      <c r="ED628" s="311"/>
      <c r="EE628" s="311"/>
      <c r="EF628" s="312"/>
      <c r="EG628" s="311"/>
      <c r="EH628" s="297"/>
      <c r="EI628" s="311"/>
      <c r="EJ628" s="311"/>
      <c r="EK628" s="311"/>
      <c r="EL628" s="311"/>
      <c r="EM628" s="312"/>
      <c r="EN628" s="311"/>
      <c r="EO628" s="297"/>
      <c r="EP628" s="311"/>
      <c r="EQ628" s="311"/>
      <c r="ER628" s="311"/>
      <c r="ES628" s="311"/>
      <c r="ET628" s="312"/>
      <c r="EU628" s="311"/>
      <c r="EV628" s="297"/>
      <c r="EW628" s="311"/>
      <c r="EX628" s="311"/>
      <c r="EY628" s="311"/>
      <c r="EZ628" s="311"/>
      <c r="FA628" s="312"/>
      <c r="FB628" s="311"/>
      <c r="FC628" s="298"/>
    </row>
    <row r="629" spans="1:159" s="205" customFormat="1" ht="39.9" customHeight="1" x14ac:dyDescent="0.25">
      <c r="A629" s="206"/>
      <c r="B629" s="196"/>
      <c r="C629" s="292"/>
      <c r="D629" s="198"/>
      <c r="E629" s="299"/>
      <c r="F629" s="200"/>
      <c r="G629" s="301"/>
      <c r="H629" s="303"/>
      <c r="I629" s="299"/>
      <c r="J629" s="299"/>
      <c r="K629" s="299"/>
      <c r="L629" s="289"/>
      <c r="M629" s="299"/>
      <c r="N629" s="289"/>
      <c r="O629" s="363" t="str">
        <f>IF(P629="","",IF(OR(I629="",J629=""),"",IF(AND(ISNUMBER(FIND("post-", I629)),J629=ProductCode!$I$12),ProductCode!$F$19,IF(AND(ISNUMBER(FIND("pre-", I629)),J629=ProductCode!$I$12),ProductCode!$F$20,IF(ISNUMBER(FIND("post-", I629)),ProductCode!$F$17,ProductCode!$F$18)))))</f>
        <v/>
      </c>
      <c r="P629" s="295" t="str">
        <f t="shared" si="24"/>
        <v/>
      </c>
      <c r="Q629" s="306"/>
      <c r="R629" s="203"/>
      <c r="S629" s="308" t="str">
        <f t="shared" si="25"/>
        <v/>
      </c>
      <c r="T629" s="311"/>
      <c r="U629" s="311"/>
      <c r="V629" s="311"/>
      <c r="W629" s="311"/>
      <c r="X629" s="312"/>
      <c r="Y629" s="311"/>
      <c r="Z629" s="297"/>
      <c r="AA629" s="311"/>
      <c r="AB629" s="311"/>
      <c r="AC629" s="311"/>
      <c r="AD629" s="311"/>
      <c r="AE629" s="312"/>
      <c r="AF629" s="311"/>
      <c r="AG629" s="297"/>
      <c r="AH629" s="311"/>
      <c r="AI629" s="311"/>
      <c r="AJ629" s="311"/>
      <c r="AK629" s="311"/>
      <c r="AL629" s="312"/>
      <c r="AM629" s="311"/>
      <c r="AN629" s="297"/>
      <c r="AO629" s="311"/>
      <c r="AP629" s="311"/>
      <c r="AQ629" s="311"/>
      <c r="AR629" s="311"/>
      <c r="AS629" s="312"/>
      <c r="AT629" s="311"/>
      <c r="AU629" s="297"/>
      <c r="AV629" s="311"/>
      <c r="AW629" s="311"/>
      <c r="AX629" s="311"/>
      <c r="AY629" s="311"/>
      <c r="AZ629" s="312"/>
      <c r="BA629" s="311"/>
      <c r="BB629" s="297"/>
      <c r="BC629" s="311"/>
      <c r="BD629" s="311"/>
      <c r="BE629" s="311"/>
      <c r="BF629" s="311"/>
      <c r="BG629" s="312"/>
      <c r="BH629" s="311"/>
      <c r="BI629" s="297"/>
      <c r="BJ629" s="311"/>
      <c r="BK629" s="311"/>
      <c r="BL629" s="311"/>
      <c r="BM629" s="311"/>
      <c r="BN629" s="312"/>
      <c r="BO629" s="311"/>
      <c r="BP629" s="297"/>
      <c r="BQ629" s="311"/>
      <c r="BR629" s="311"/>
      <c r="BS629" s="311"/>
      <c r="BT629" s="311"/>
      <c r="BU629" s="312"/>
      <c r="BV629" s="311"/>
      <c r="BW629" s="297"/>
      <c r="BX629" s="311"/>
      <c r="BY629" s="311"/>
      <c r="BZ629" s="311"/>
      <c r="CA629" s="311"/>
      <c r="CB629" s="312"/>
      <c r="CC629" s="311"/>
      <c r="CD629" s="297"/>
      <c r="CE629" s="311"/>
      <c r="CF629" s="311"/>
      <c r="CG629" s="311"/>
      <c r="CH629" s="311"/>
      <c r="CI629" s="312"/>
      <c r="CJ629" s="311"/>
      <c r="CK629" s="297"/>
      <c r="CL629" s="311"/>
      <c r="CM629" s="311"/>
      <c r="CN629" s="311"/>
      <c r="CO629" s="311"/>
      <c r="CP629" s="312"/>
      <c r="CQ629" s="311"/>
      <c r="CR629" s="297"/>
      <c r="CS629" s="311"/>
      <c r="CT629" s="311"/>
      <c r="CU629" s="311"/>
      <c r="CV629" s="311"/>
      <c r="CW629" s="312"/>
      <c r="CX629" s="311"/>
      <c r="CY629" s="297"/>
      <c r="CZ629" s="311"/>
      <c r="DA629" s="311"/>
      <c r="DB629" s="311"/>
      <c r="DC629" s="311"/>
      <c r="DD629" s="312"/>
      <c r="DE629" s="311"/>
      <c r="DF629" s="297"/>
      <c r="DG629" s="311"/>
      <c r="DH629" s="311"/>
      <c r="DI629" s="311"/>
      <c r="DJ629" s="311"/>
      <c r="DK629" s="312"/>
      <c r="DL629" s="311"/>
      <c r="DM629" s="297"/>
      <c r="DN629" s="311"/>
      <c r="DO629" s="311"/>
      <c r="DP629" s="311"/>
      <c r="DQ629" s="311"/>
      <c r="DR629" s="312"/>
      <c r="DS629" s="311"/>
      <c r="DT629" s="297"/>
      <c r="DU629" s="311"/>
      <c r="DV629" s="311"/>
      <c r="DW629" s="311"/>
      <c r="DX629" s="311"/>
      <c r="DY629" s="312"/>
      <c r="DZ629" s="311"/>
      <c r="EA629" s="297"/>
      <c r="EB629" s="311"/>
      <c r="EC629" s="311"/>
      <c r="ED629" s="311"/>
      <c r="EE629" s="311"/>
      <c r="EF629" s="312"/>
      <c r="EG629" s="311"/>
      <c r="EH629" s="297"/>
      <c r="EI629" s="311"/>
      <c r="EJ629" s="311"/>
      <c r="EK629" s="311"/>
      <c r="EL629" s="311"/>
      <c r="EM629" s="312"/>
      <c r="EN629" s="311"/>
      <c r="EO629" s="297"/>
      <c r="EP629" s="311"/>
      <c r="EQ629" s="311"/>
      <c r="ER629" s="311"/>
      <c r="ES629" s="311"/>
      <c r="ET629" s="312"/>
      <c r="EU629" s="311"/>
      <c r="EV629" s="297"/>
      <c r="EW629" s="311"/>
      <c r="EX629" s="311"/>
      <c r="EY629" s="311"/>
      <c r="EZ629" s="311"/>
      <c r="FA629" s="312"/>
      <c r="FB629" s="311"/>
      <c r="FC629" s="298"/>
    </row>
    <row r="630" spans="1:159" s="205" customFormat="1" ht="39.9" customHeight="1" x14ac:dyDescent="0.25">
      <c r="A630" s="206"/>
      <c r="B630" s="196"/>
      <c r="C630" s="292"/>
      <c r="D630" s="198"/>
      <c r="E630" s="299"/>
      <c r="F630" s="200"/>
      <c r="G630" s="301"/>
      <c r="H630" s="303"/>
      <c r="I630" s="299"/>
      <c r="J630" s="299"/>
      <c r="K630" s="299"/>
      <c r="L630" s="289"/>
      <c r="M630" s="299"/>
      <c r="N630" s="289"/>
      <c r="O630" s="363" t="str">
        <f>IF(P630="","",IF(OR(I630="",J630=""),"",IF(AND(ISNUMBER(FIND("post-", I630)),J630=ProductCode!$I$12),ProductCode!$F$19,IF(AND(ISNUMBER(FIND("pre-", I630)),J630=ProductCode!$I$12),ProductCode!$F$20,IF(ISNUMBER(FIND("post-", I630)),ProductCode!$F$17,ProductCode!$F$18)))))</f>
        <v/>
      </c>
      <c r="P630" s="295" t="str">
        <f t="shared" si="24"/>
        <v/>
      </c>
      <c r="Q630" s="306"/>
      <c r="R630" s="203"/>
      <c r="S630" s="308" t="str">
        <f t="shared" si="25"/>
        <v/>
      </c>
      <c r="T630" s="311"/>
      <c r="U630" s="311"/>
      <c r="V630" s="311"/>
      <c r="W630" s="311"/>
      <c r="X630" s="312"/>
      <c r="Y630" s="311"/>
      <c r="Z630" s="297"/>
      <c r="AA630" s="311"/>
      <c r="AB630" s="311"/>
      <c r="AC630" s="311"/>
      <c r="AD630" s="311"/>
      <c r="AE630" s="312"/>
      <c r="AF630" s="311"/>
      <c r="AG630" s="297"/>
      <c r="AH630" s="311"/>
      <c r="AI630" s="311"/>
      <c r="AJ630" s="311"/>
      <c r="AK630" s="311"/>
      <c r="AL630" s="312"/>
      <c r="AM630" s="311"/>
      <c r="AN630" s="297"/>
      <c r="AO630" s="311"/>
      <c r="AP630" s="311"/>
      <c r="AQ630" s="311"/>
      <c r="AR630" s="311"/>
      <c r="AS630" s="312"/>
      <c r="AT630" s="311"/>
      <c r="AU630" s="297"/>
      <c r="AV630" s="311"/>
      <c r="AW630" s="311"/>
      <c r="AX630" s="311"/>
      <c r="AY630" s="311"/>
      <c r="AZ630" s="312"/>
      <c r="BA630" s="311"/>
      <c r="BB630" s="297"/>
      <c r="BC630" s="311"/>
      <c r="BD630" s="311"/>
      <c r="BE630" s="311"/>
      <c r="BF630" s="311"/>
      <c r="BG630" s="312"/>
      <c r="BH630" s="311"/>
      <c r="BI630" s="297"/>
      <c r="BJ630" s="311"/>
      <c r="BK630" s="311"/>
      <c r="BL630" s="311"/>
      <c r="BM630" s="311"/>
      <c r="BN630" s="312"/>
      <c r="BO630" s="311"/>
      <c r="BP630" s="297"/>
      <c r="BQ630" s="311"/>
      <c r="BR630" s="311"/>
      <c r="BS630" s="311"/>
      <c r="BT630" s="311"/>
      <c r="BU630" s="312"/>
      <c r="BV630" s="311"/>
      <c r="BW630" s="297"/>
      <c r="BX630" s="311"/>
      <c r="BY630" s="311"/>
      <c r="BZ630" s="311"/>
      <c r="CA630" s="311"/>
      <c r="CB630" s="312"/>
      <c r="CC630" s="311"/>
      <c r="CD630" s="297"/>
      <c r="CE630" s="311"/>
      <c r="CF630" s="311"/>
      <c r="CG630" s="311"/>
      <c r="CH630" s="311"/>
      <c r="CI630" s="312"/>
      <c r="CJ630" s="311"/>
      <c r="CK630" s="297"/>
      <c r="CL630" s="311"/>
      <c r="CM630" s="311"/>
      <c r="CN630" s="311"/>
      <c r="CO630" s="311"/>
      <c r="CP630" s="312"/>
      <c r="CQ630" s="311"/>
      <c r="CR630" s="297"/>
      <c r="CS630" s="311"/>
      <c r="CT630" s="311"/>
      <c r="CU630" s="311"/>
      <c r="CV630" s="311"/>
      <c r="CW630" s="312"/>
      <c r="CX630" s="311"/>
      <c r="CY630" s="297"/>
      <c r="CZ630" s="311"/>
      <c r="DA630" s="311"/>
      <c r="DB630" s="311"/>
      <c r="DC630" s="311"/>
      <c r="DD630" s="312"/>
      <c r="DE630" s="311"/>
      <c r="DF630" s="297"/>
      <c r="DG630" s="311"/>
      <c r="DH630" s="311"/>
      <c r="DI630" s="311"/>
      <c r="DJ630" s="311"/>
      <c r="DK630" s="312"/>
      <c r="DL630" s="311"/>
      <c r="DM630" s="297"/>
      <c r="DN630" s="311"/>
      <c r="DO630" s="311"/>
      <c r="DP630" s="311"/>
      <c r="DQ630" s="311"/>
      <c r="DR630" s="312"/>
      <c r="DS630" s="311"/>
      <c r="DT630" s="297"/>
      <c r="DU630" s="311"/>
      <c r="DV630" s="311"/>
      <c r="DW630" s="311"/>
      <c r="DX630" s="311"/>
      <c r="DY630" s="312"/>
      <c r="DZ630" s="311"/>
      <c r="EA630" s="297"/>
      <c r="EB630" s="311"/>
      <c r="EC630" s="311"/>
      <c r="ED630" s="311"/>
      <c r="EE630" s="311"/>
      <c r="EF630" s="312"/>
      <c r="EG630" s="311"/>
      <c r="EH630" s="297"/>
      <c r="EI630" s="311"/>
      <c r="EJ630" s="311"/>
      <c r="EK630" s="311"/>
      <c r="EL630" s="311"/>
      <c r="EM630" s="312"/>
      <c r="EN630" s="311"/>
      <c r="EO630" s="297"/>
      <c r="EP630" s="311"/>
      <c r="EQ630" s="311"/>
      <c r="ER630" s="311"/>
      <c r="ES630" s="311"/>
      <c r="ET630" s="312"/>
      <c r="EU630" s="311"/>
      <c r="EV630" s="297"/>
      <c r="EW630" s="311"/>
      <c r="EX630" s="311"/>
      <c r="EY630" s="311"/>
      <c r="EZ630" s="311"/>
      <c r="FA630" s="312"/>
      <c r="FB630" s="311"/>
      <c r="FC630" s="298"/>
    </row>
    <row r="631" spans="1:159" s="205" customFormat="1" ht="39.9" customHeight="1" x14ac:dyDescent="0.25">
      <c r="A631" s="206"/>
      <c r="B631" s="196"/>
      <c r="C631" s="292"/>
      <c r="D631" s="198"/>
      <c r="E631" s="299"/>
      <c r="F631" s="200"/>
      <c r="G631" s="301"/>
      <c r="H631" s="303"/>
      <c r="I631" s="299"/>
      <c r="J631" s="299"/>
      <c r="K631" s="299"/>
      <c r="L631" s="289"/>
      <c r="M631" s="299"/>
      <c r="N631" s="289"/>
      <c r="O631" s="363" t="str">
        <f>IF(P631="","",IF(OR(I631="",J631=""),"",IF(AND(ISNUMBER(FIND("post-", I631)),J631=ProductCode!$I$12),ProductCode!$F$19,IF(AND(ISNUMBER(FIND("pre-", I631)),J631=ProductCode!$I$12),ProductCode!$F$20,IF(ISNUMBER(FIND("post-", I631)),ProductCode!$F$17,ProductCode!$F$18)))))</f>
        <v/>
      </c>
      <c r="P631" s="295" t="str">
        <f t="shared" si="24"/>
        <v/>
      </c>
      <c r="Q631" s="306"/>
      <c r="R631" s="203"/>
      <c r="S631" s="308" t="str">
        <f t="shared" si="25"/>
        <v/>
      </c>
      <c r="T631" s="311"/>
      <c r="U631" s="311"/>
      <c r="V631" s="311"/>
      <c r="W631" s="311"/>
      <c r="X631" s="312"/>
      <c r="Y631" s="311"/>
      <c r="Z631" s="297"/>
      <c r="AA631" s="311"/>
      <c r="AB631" s="311"/>
      <c r="AC631" s="311"/>
      <c r="AD631" s="311"/>
      <c r="AE631" s="312"/>
      <c r="AF631" s="311"/>
      <c r="AG631" s="297"/>
      <c r="AH631" s="311"/>
      <c r="AI631" s="311"/>
      <c r="AJ631" s="311"/>
      <c r="AK631" s="311"/>
      <c r="AL631" s="312"/>
      <c r="AM631" s="311"/>
      <c r="AN631" s="297"/>
      <c r="AO631" s="311"/>
      <c r="AP631" s="311"/>
      <c r="AQ631" s="311"/>
      <c r="AR631" s="311"/>
      <c r="AS631" s="312"/>
      <c r="AT631" s="311"/>
      <c r="AU631" s="297"/>
      <c r="AV631" s="311"/>
      <c r="AW631" s="311"/>
      <c r="AX631" s="311"/>
      <c r="AY631" s="311"/>
      <c r="AZ631" s="312"/>
      <c r="BA631" s="311"/>
      <c r="BB631" s="297"/>
      <c r="BC631" s="311"/>
      <c r="BD631" s="311"/>
      <c r="BE631" s="311"/>
      <c r="BF631" s="311"/>
      <c r="BG631" s="312"/>
      <c r="BH631" s="311"/>
      <c r="BI631" s="297"/>
      <c r="BJ631" s="311"/>
      <c r="BK631" s="311"/>
      <c r="BL631" s="311"/>
      <c r="BM631" s="311"/>
      <c r="BN631" s="312"/>
      <c r="BO631" s="311"/>
      <c r="BP631" s="297"/>
      <c r="BQ631" s="311"/>
      <c r="BR631" s="311"/>
      <c r="BS631" s="311"/>
      <c r="BT631" s="311"/>
      <c r="BU631" s="312"/>
      <c r="BV631" s="311"/>
      <c r="BW631" s="297"/>
      <c r="BX631" s="311"/>
      <c r="BY631" s="311"/>
      <c r="BZ631" s="311"/>
      <c r="CA631" s="311"/>
      <c r="CB631" s="312"/>
      <c r="CC631" s="311"/>
      <c r="CD631" s="297"/>
      <c r="CE631" s="311"/>
      <c r="CF631" s="311"/>
      <c r="CG631" s="311"/>
      <c r="CH631" s="311"/>
      <c r="CI631" s="312"/>
      <c r="CJ631" s="311"/>
      <c r="CK631" s="297"/>
      <c r="CL631" s="311"/>
      <c r="CM631" s="311"/>
      <c r="CN631" s="311"/>
      <c r="CO631" s="311"/>
      <c r="CP631" s="312"/>
      <c r="CQ631" s="311"/>
      <c r="CR631" s="297"/>
      <c r="CS631" s="311"/>
      <c r="CT631" s="311"/>
      <c r="CU631" s="311"/>
      <c r="CV631" s="311"/>
      <c r="CW631" s="312"/>
      <c r="CX631" s="311"/>
      <c r="CY631" s="297"/>
      <c r="CZ631" s="311"/>
      <c r="DA631" s="311"/>
      <c r="DB631" s="311"/>
      <c r="DC631" s="311"/>
      <c r="DD631" s="312"/>
      <c r="DE631" s="311"/>
      <c r="DF631" s="297"/>
      <c r="DG631" s="311"/>
      <c r="DH631" s="311"/>
      <c r="DI631" s="311"/>
      <c r="DJ631" s="311"/>
      <c r="DK631" s="312"/>
      <c r="DL631" s="311"/>
      <c r="DM631" s="297"/>
      <c r="DN631" s="311"/>
      <c r="DO631" s="311"/>
      <c r="DP631" s="311"/>
      <c r="DQ631" s="311"/>
      <c r="DR631" s="312"/>
      <c r="DS631" s="311"/>
      <c r="DT631" s="297"/>
      <c r="DU631" s="311"/>
      <c r="DV631" s="311"/>
      <c r="DW631" s="311"/>
      <c r="DX631" s="311"/>
      <c r="DY631" s="312"/>
      <c r="DZ631" s="311"/>
      <c r="EA631" s="297"/>
      <c r="EB631" s="311"/>
      <c r="EC631" s="311"/>
      <c r="ED631" s="311"/>
      <c r="EE631" s="311"/>
      <c r="EF631" s="312"/>
      <c r="EG631" s="311"/>
      <c r="EH631" s="297"/>
      <c r="EI631" s="311"/>
      <c r="EJ631" s="311"/>
      <c r="EK631" s="311"/>
      <c r="EL631" s="311"/>
      <c r="EM631" s="312"/>
      <c r="EN631" s="311"/>
      <c r="EO631" s="297"/>
      <c r="EP631" s="311"/>
      <c r="EQ631" s="311"/>
      <c r="ER631" s="311"/>
      <c r="ES631" s="311"/>
      <c r="ET631" s="312"/>
      <c r="EU631" s="311"/>
      <c r="EV631" s="297"/>
      <c r="EW631" s="311"/>
      <c r="EX631" s="311"/>
      <c r="EY631" s="311"/>
      <c r="EZ631" s="311"/>
      <c r="FA631" s="312"/>
      <c r="FB631" s="311"/>
      <c r="FC631" s="298"/>
    </row>
    <row r="632" spans="1:159" s="205" customFormat="1" ht="39.9" customHeight="1" x14ac:dyDescent="0.25">
      <c r="A632" s="206"/>
      <c r="B632" s="196"/>
      <c r="C632" s="292"/>
      <c r="D632" s="198"/>
      <c r="E632" s="299"/>
      <c r="F632" s="200"/>
      <c r="G632" s="301"/>
      <c r="H632" s="303"/>
      <c r="I632" s="299"/>
      <c r="J632" s="299"/>
      <c r="K632" s="299"/>
      <c r="L632" s="289"/>
      <c r="M632" s="299"/>
      <c r="N632" s="289"/>
      <c r="O632" s="363" t="str">
        <f>IF(P632="","",IF(OR(I632="",J632=""),"",IF(AND(ISNUMBER(FIND("post-", I632)),J632=ProductCode!$I$12),ProductCode!$F$19,IF(AND(ISNUMBER(FIND("pre-", I632)),J632=ProductCode!$I$12),ProductCode!$F$20,IF(ISNUMBER(FIND("post-", I632)),ProductCode!$F$17,ProductCode!$F$18)))))</f>
        <v/>
      </c>
      <c r="P632" s="295" t="str">
        <f t="shared" si="24"/>
        <v/>
      </c>
      <c r="Q632" s="306"/>
      <c r="R632" s="203"/>
      <c r="S632" s="308" t="str">
        <f t="shared" si="25"/>
        <v/>
      </c>
      <c r="T632" s="311"/>
      <c r="U632" s="311"/>
      <c r="V632" s="311"/>
      <c r="W632" s="311"/>
      <c r="X632" s="312"/>
      <c r="Y632" s="311"/>
      <c r="Z632" s="297"/>
      <c r="AA632" s="311"/>
      <c r="AB632" s="311"/>
      <c r="AC632" s="311"/>
      <c r="AD632" s="311"/>
      <c r="AE632" s="312"/>
      <c r="AF632" s="311"/>
      <c r="AG632" s="297"/>
      <c r="AH632" s="311"/>
      <c r="AI632" s="311"/>
      <c r="AJ632" s="311"/>
      <c r="AK632" s="311"/>
      <c r="AL632" s="312"/>
      <c r="AM632" s="311"/>
      <c r="AN632" s="297"/>
      <c r="AO632" s="311"/>
      <c r="AP632" s="311"/>
      <c r="AQ632" s="311"/>
      <c r="AR632" s="311"/>
      <c r="AS632" s="312"/>
      <c r="AT632" s="311"/>
      <c r="AU632" s="297"/>
      <c r="AV632" s="311"/>
      <c r="AW632" s="311"/>
      <c r="AX632" s="311"/>
      <c r="AY632" s="311"/>
      <c r="AZ632" s="312"/>
      <c r="BA632" s="311"/>
      <c r="BB632" s="297"/>
      <c r="BC632" s="311"/>
      <c r="BD632" s="311"/>
      <c r="BE632" s="311"/>
      <c r="BF632" s="311"/>
      <c r="BG632" s="312"/>
      <c r="BH632" s="311"/>
      <c r="BI632" s="297"/>
      <c r="BJ632" s="311"/>
      <c r="BK632" s="311"/>
      <c r="BL632" s="311"/>
      <c r="BM632" s="311"/>
      <c r="BN632" s="312"/>
      <c r="BO632" s="311"/>
      <c r="BP632" s="297"/>
      <c r="BQ632" s="311"/>
      <c r="BR632" s="311"/>
      <c r="BS632" s="311"/>
      <c r="BT632" s="311"/>
      <c r="BU632" s="312"/>
      <c r="BV632" s="311"/>
      <c r="BW632" s="297"/>
      <c r="BX632" s="311"/>
      <c r="BY632" s="311"/>
      <c r="BZ632" s="311"/>
      <c r="CA632" s="311"/>
      <c r="CB632" s="312"/>
      <c r="CC632" s="311"/>
      <c r="CD632" s="297"/>
      <c r="CE632" s="311"/>
      <c r="CF632" s="311"/>
      <c r="CG632" s="311"/>
      <c r="CH632" s="311"/>
      <c r="CI632" s="312"/>
      <c r="CJ632" s="311"/>
      <c r="CK632" s="297"/>
      <c r="CL632" s="311"/>
      <c r="CM632" s="311"/>
      <c r="CN632" s="311"/>
      <c r="CO632" s="311"/>
      <c r="CP632" s="312"/>
      <c r="CQ632" s="311"/>
      <c r="CR632" s="297"/>
      <c r="CS632" s="311"/>
      <c r="CT632" s="311"/>
      <c r="CU632" s="311"/>
      <c r="CV632" s="311"/>
      <c r="CW632" s="312"/>
      <c r="CX632" s="311"/>
      <c r="CY632" s="297"/>
      <c r="CZ632" s="311"/>
      <c r="DA632" s="311"/>
      <c r="DB632" s="311"/>
      <c r="DC632" s="311"/>
      <c r="DD632" s="312"/>
      <c r="DE632" s="311"/>
      <c r="DF632" s="297"/>
      <c r="DG632" s="311"/>
      <c r="DH632" s="311"/>
      <c r="DI632" s="311"/>
      <c r="DJ632" s="311"/>
      <c r="DK632" s="312"/>
      <c r="DL632" s="311"/>
      <c r="DM632" s="297"/>
      <c r="DN632" s="311"/>
      <c r="DO632" s="311"/>
      <c r="DP632" s="311"/>
      <c r="DQ632" s="311"/>
      <c r="DR632" s="312"/>
      <c r="DS632" s="311"/>
      <c r="DT632" s="297"/>
      <c r="DU632" s="311"/>
      <c r="DV632" s="311"/>
      <c r="DW632" s="311"/>
      <c r="DX632" s="311"/>
      <c r="DY632" s="312"/>
      <c r="DZ632" s="311"/>
      <c r="EA632" s="297"/>
      <c r="EB632" s="311"/>
      <c r="EC632" s="311"/>
      <c r="ED632" s="311"/>
      <c r="EE632" s="311"/>
      <c r="EF632" s="312"/>
      <c r="EG632" s="311"/>
      <c r="EH632" s="297"/>
      <c r="EI632" s="311"/>
      <c r="EJ632" s="311"/>
      <c r="EK632" s="311"/>
      <c r="EL632" s="311"/>
      <c r="EM632" s="312"/>
      <c r="EN632" s="311"/>
      <c r="EO632" s="297"/>
      <c r="EP632" s="311"/>
      <c r="EQ632" s="311"/>
      <c r="ER632" s="311"/>
      <c r="ES632" s="311"/>
      <c r="ET632" s="312"/>
      <c r="EU632" s="311"/>
      <c r="EV632" s="297"/>
      <c r="EW632" s="311"/>
      <c r="EX632" s="311"/>
      <c r="EY632" s="311"/>
      <c r="EZ632" s="311"/>
      <c r="FA632" s="312"/>
      <c r="FB632" s="311"/>
      <c r="FC632" s="298"/>
    </row>
    <row r="633" spans="1:159" s="205" customFormat="1" ht="39.9" customHeight="1" x14ac:dyDescent="0.25">
      <c r="A633" s="206"/>
      <c r="B633" s="196"/>
      <c r="C633" s="292"/>
      <c r="D633" s="198"/>
      <c r="E633" s="299"/>
      <c r="F633" s="200"/>
      <c r="G633" s="301"/>
      <c r="H633" s="303"/>
      <c r="I633" s="299"/>
      <c r="J633" s="299"/>
      <c r="K633" s="299"/>
      <c r="L633" s="289"/>
      <c r="M633" s="299"/>
      <c r="N633" s="289"/>
      <c r="O633" s="363" t="str">
        <f>IF(P633="","",IF(OR(I633="",J633=""),"",IF(AND(ISNUMBER(FIND("post-", I633)),J633=ProductCode!$I$12),ProductCode!$F$19,IF(AND(ISNUMBER(FIND("pre-", I633)),J633=ProductCode!$I$12),ProductCode!$F$20,IF(ISNUMBER(FIND("post-", I633)),ProductCode!$F$17,ProductCode!$F$18)))))</f>
        <v/>
      </c>
      <c r="P633" s="295" t="str">
        <f t="shared" si="24"/>
        <v/>
      </c>
      <c r="Q633" s="306"/>
      <c r="R633" s="203"/>
      <c r="S633" s="308" t="str">
        <f t="shared" si="25"/>
        <v/>
      </c>
      <c r="T633" s="311"/>
      <c r="U633" s="311"/>
      <c r="V633" s="311"/>
      <c r="W633" s="311"/>
      <c r="X633" s="312"/>
      <c r="Y633" s="311"/>
      <c r="Z633" s="297"/>
      <c r="AA633" s="311"/>
      <c r="AB633" s="311"/>
      <c r="AC633" s="311"/>
      <c r="AD633" s="311"/>
      <c r="AE633" s="312"/>
      <c r="AF633" s="311"/>
      <c r="AG633" s="297"/>
      <c r="AH633" s="311"/>
      <c r="AI633" s="311"/>
      <c r="AJ633" s="311"/>
      <c r="AK633" s="311"/>
      <c r="AL633" s="312"/>
      <c r="AM633" s="311"/>
      <c r="AN633" s="297"/>
      <c r="AO633" s="311"/>
      <c r="AP633" s="311"/>
      <c r="AQ633" s="311"/>
      <c r="AR633" s="311"/>
      <c r="AS633" s="312"/>
      <c r="AT633" s="311"/>
      <c r="AU633" s="297"/>
      <c r="AV633" s="311"/>
      <c r="AW633" s="311"/>
      <c r="AX633" s="311"/>
      <c r="AY633" s="311"/>
      <c r="AZ633" s="312"/>
      <c r="BA633" s="311"/>
      <c r="BB633" s="297"/>
      <c r="BC633" s="311"/>
      <c r="BD633" s="311"/>
      <c r="BE633" s="311"/>
      <c r="BF633" s="311"/>
      <c r="BG633" s="312"/>
      <c r="BH633" s="311"/>
      <c r="BI633" s="297"/>
      <c r="BJ633" s="311"/>
      <c r="BK633" s="311"/>
      <c r="BL633" s="311"/>
      <c r="BM633" s="311"/>
      <c r="BN633" s="312"/>
      <c r="BO633" s="311"/>
      <c r="BP633" s="297"/>
      <c r="BQ633" s="311"/>
      <c r="BR633" s="311"/>
      <c r="BS633" s="311"/>
      <c r="BT633" s="311"/>
      <c r="BU633" s="312"/>
      <c r="BV633" s="311"/>
      <c r="BW633" s="297"/>
      <c r="BX633" s="311"/>
      <c r="BY633" s="311"/>
      <c r="BZ633" s="311"/>
      <c r="CA633" s="311"/>
      <c r="CB633" s="312"/>
      <c r="CC633" s="311"/>
      <c r="CD633" s="297"/>
      <c r="CE633" s="311"/>
      <c r="CF633" s="311"/>
      <c r="CG633" s="311"/>
      <c r="CH633" s="311"/>
      <c r="CI633" s="312"/>
      <c r="CJ633" s="311"/>
      <c r="CK633" s="297"/>
      <c r="CL633" s="311"/>
      <c r="CM633" s="311"/>
      <c r="CN633" s="311"/>
      <c r="CO633" s="311"/>
      <c r="CP633" s="312"/>
      <c r="CQ633" s="311"/>
      <c r="CR633" s="297"/>
      <c r="CS633" s="311"/>
      <c r="CT633" s="311"/>
      <c r="CU633" s="311"/>
      <c r="CV633" s="311"/>
      <c r="CW633" s="312"/>
      <c r="CX633" s="311"/>
      <c r="CY633" s="297"/>
      <c r="CZ633" s="311"/>
      <c r="DA633" s="311"/>
      <c r="DB633" s="311"/>
      <c r="DC633" s="311"/>
      <c r="DD633" s="312"/>
      <c r="DE633" s="311"/>
      <c r="DF633" s="297"/>
      <c r="DG633" s="311"/>
      <c r="DH633" s="311"/>
      <c r="DI633" s="311"/>
      <c r="DJ633" s="311"/>
      <c r="DK633" s="312"/>
      <c r="DL633" s="311"/>
      <c r="DM633" s="297"/>
      <c r="DN633" s="311"/>
      <c r="DO633" s="311"/>
      <c r="DP633" s="311"/>
      <c r="DQ633" s="311"/>
      <c r="DR633" s="312"/>
      <c r="DS633" s="311"/>
      <c r="DT633" s="297"/>
      <c r="DU633" s="311"/>
      <c r="DV633" s="311"/>
      <c r="DW633" s="311"/>
      <c r="DX633" s="311"/>
      <c r="DY633" s="312"/>
      <c r="DZ633" s="311"/>
      <c r="EA633" s="297"/>
      <c r="EB633" s="311"/>
      <c r="EC633" s="311"/>
      <c r="ED633" s="311"/>
      <c r="EE633" s="311"/>
      <c r="EF633" s="312"/>
      <c r="EG633" s="311"/>
      <c r="EH633" s="297"/>
      <c r="EI633" s="311"/>
      <c r="EJ633" s="311"/>
      <c r="EK633" s="311"/>
      <c r="EL633" s="311"/>
      <c r="EM633" s="312"/>
      <c r="EN633" s="311"/>
      <c r="EO633" s="297"/>
      <c r="EP633" s="311"/>
      <c r="EQ633" s="311"/>
      <c r="ER633" s="311"/>
      <c r="ES633" s="311"/>
      <c r="ET633" s="312"/>
      <c r="EU633" s="311"/>
      <c r="EV633" s="297"/>
      <c r="EW633" s="311"/>
      <c r="EX633" s="311"/>
      <c r="EY633" s="311"/>
      <c r="EZ633" s="311"/>
      <c r="FA633" s="312"/>
      <c r="FB633" s="311"/>
      <c r="FC633" s="298"/>
    </row>
    <row r="634" spans="1:159" s="205" customFormat="1" ht="39.9" customHeight="1" x14ac:dyDescent="0.25">
      <c r="A634" s="206"/>
      <c r="B634" s="196"/>
      <c r="C634" s="292"/>
      <c r="D634" s="198"/>
      <c r="E634" s="299"/>
      <c r="F634" s="200"/>
      <c r="G634" s="301"/>
      <c r="H634" s="303"/>
      <c r="I634" s="299"/>
      <c r="J634" s="299"/>
      <c r="K634" s="299"/>
      <c r="L634" s="289"/>
      <c r="M634" s="299"/>
      <c r="N634" s="289"/>
      <c r="O634" s="363" t="str">
        <f>IF(P634="","",IF(OR(I634="",J634=""),"",IF(AND(ISNUMBER(FIND("post-", I634)),J634=ProductCode!$I$12),ProductCode!$F$19,IF(AND(ISNUMBER(FIND("pre-", I634)),J634=ProductCode!$I$12),ProductCode!$F$20,IF(ISNUMBER(FIND("post-", I634)),ProductCode!$F$17,ProductCode!$F$18)))))</f>
        <v/>
      </c>
      <c r="P634" s="295" t="str">
        <f t="shared" si="24"/>
        <v/>
      </c>
      <c r="Q634" s="306"/>
      <c r="R634" s="203"/>
      <c r="S634" s="308" t="str">
        <f t="shared" si="25"/>
        <v/>
      </c>
      <c r="T634" s="311"/>
      <c r="U634" s="311"/>
      <c r="V634" s="311"/>
      <c r="W634" s="311"/>
      <c r="X634" s="312"/>
      <c r="Y634" s="311"/>
      <c r="Z634" s="297"/>
      <c r="AA634" s="311"/>
      <c r="AB634" s="311"/>
      <c r="AC634" s="311"/>
      <c r="AD634" s="311"/>
      <c r="AE634" s="312"/>
      <c r="AF634" s="311"/>
      <c r="AG634" s="297"/>
      <c r="AH634" s="311"/>
      <c r="AI634" s="311"/>
      <c r="AJ634" s="311"/>
      <c r="AK634" s="311"/>
      <c r="AL634" s="312"/>
      <c r="AM634" s="311"/>
      <c r="AN634" s="297"/>
      <c r="AO634" s="311"/>
      <c r="AP634" s="311"/>
      <c r="AQ634" s="311"/>
      <c r="AR634" s="311"/>
      <c r="AS634" s="312"/>
      <c r="AT634" s="311"/>
      <c r="AU634" s="297"/>
      <c r="AV634" s="311"/>
      <c r="AW634" s="311"/>
      <c r="AX634" s="311"/>
      <c r="AY634" s="311"/>
      <c r="AZ634" s="312"/>
      <c r="BA634" s="311"/>
      <c r="BB634" s="297"/>
      <c r="BC634" s="311"/>
      <c r="BD634" s="311"/>
      <c r="BE634" s="311"/>
      <c r="BF634" s="311"/>
      <c r="BG634" s="312"/>
      <c r="BH634" s="311"/>
      <c r="BI634" s="297"/>
      <c r="BJ634" s="311"/>
      <c r="BK634" s="311"/>
      <c r="BL634" s="311"/>
      <c r="BM634" s="311"/>
      <c r="BN634" s="312"/>
      <c r="BO634" s="311"/>
      <c r="BP634" s="297"/>
      <c r="BQ634" s="311"/>
      <c r="BR634" s="311"/>
      <c r="BS634" s="311"/>
      <c r="BT634" s="311"/>
      <c r="BU634" s="312"/>
      <c r="BV634" s="311"/>
      <c r="BW634" s="297"/>
      <c r="BX634" s="311"/>
      <c r="BY634" s="311"/>
      <c r="BZ634" s="311"/>
      <c r="CA634" s="311"/>
      <c r="CB634" s="312"/>
      <c r="CC634" s="311"/>
      <c r="CD634" s="297"/>
      <c r="CE634" s="311"/>
      <c r="CF634" s="311"/>
      <c r="CG634" s="311"/>
      <c r="CH634" s="311"/>
      <c r="CI634" s="312"/>
      <c r="CJ634" s="311"/>
      <c r="CK634" s="297"/>
      <c r="CL634" s="311"/>
      <c r="CM634" s="311"/>
      <c r="CN634" s="311"/>
      <c r="CO634" s="311"/>
      <c r="CP634" s="312"/>
      <c r="CQ634" s="311"/>
      <c r="CR634" s="297"/>
      <c r="CS634" s="311"/>
      <c r="CT634" s="311"/>
      <c r="CU634" s="311"/>
      <c r="CV634" s="311"/>
      <c r="CW634" s="312"/>
      <c r="CX634" s="311"/>
      <c r="CY634" s="297"/>
      <c r="CZ634" s="311"/>
      <c r="DA634" s="311"/>
      <c r="DB634" s="311"/>
      <c r="DC634" s="311"/>
      <c r="DD634" s="312"/>
      <c r="DE634" s="311"/>
      <c r="DF634" s="297"/>
      <c r="DG634" s="311"/>
      <c r="DH634" s="311"/>
      <c r="DI634" s="311"/>
      <c r="DJ634" s="311"/>
      <c r="DK634" s="312"/>
      <c r="DL634" s="311"/>
      <c r="DM634" s="297"/>
      <c r="DN634" s="311"/>
      <c r="DO634" s="311"/>
      <c r="DP634" s="311"/>
      <c r="DQ634" s="311"/>
      <c r="DR634" s="312"/>
      <c r="DS634" s="311"/>
      <c r="DT634" s="297"/>
      <c r="DU634" s="311"/>
      <c r="DV634" s="311"/>
      <c r="DW634" s="311"/>
      <c r="DX634" s="311"/>
      <c r="DY634" s="312"/>
      <c r="DZ634" s="311"/>
      <c r="EA634" s="297"/>
      <c r="EB634" s="311"/>
      <c r="EC634" s="311"/>
      <c r="ED634" s="311"/>
      <c r="EE634" s="311"/>
      <c r="EF634" s="312"/>
      <c r="EG634" s="311"/>
      <c r="EH634" s="297"/>
      <c r="EI634" s="311"/>
      <c r="EJ634" s="311"/>
      <c r="EK634" s="311"/>
      <c r="EL634" s="311"/>
      <c r="EM634" s="312"/>
      <c r="EN634" s="311"/>
      <c r="EO634" s="297"/>
      <c r="EP634" s="311"/>
      <c r="EQ634" s="311"/>
      <c r="ER634" s="311"/>
      <c r="ES634" s="311"/>
      <c r="ET634" s="312"/>
      <c r="EU634" s="311"/>
      <c r="EV634" s="297"/>
      <c r="EW634" s="311"/>
      <c r="EX634" s="311"/>
      <c r="EY634" s="311"/>
      <c r="EZ634" s="311"/>
      <c r="FA634" s="312"/>
      <c r="FB634" s="311"/>
      <c r="FC634" s="298"/>
    </row>
    <row r="635" spans="1:159" s="205" customFormat="1" ht="39.9" customHeight="1" x14ac:dyDescent="0.25">
      <c r="A635" s="206"/>
      <c r="B635" s="196"/>
      <c r="C635" s="292"/>
      <c r="D635" s="198"/>
      <c r="E635" s="299"/>
      <c r="F635" s="200"/>
      <c r="G635" s="301"/>
      <c r="H635" s="303"/>
      <c r="I635" s="299"/>
      <c r="J635" s="299"/>
      <c r="K635" s="299"/>
      <c r="L635" s="289"/>
      <c r="M635" s="299"/>
      <c r="N635" s="289"/>
      <c r="O635" s="363" t="str">
        <f>IF(P635="","",IF(OR(I635="",J635=""),"",IF(AND(ISNUMBER(FIND("post-", I635)),J635=ProductCode!$I$12),ProductCode!$F$19,IF(AND(ISNUMBER(FIND("pre-", I635)),J635=ProductCode!$I$12),ProductCode!$F$20,IF(ISNUMBER(FIND("post-", I635)),ProductCode!$F$17,ProductCode!$F$18)))))</f>
        <v/>
      </c>
      <c r="P635" s="295" t="str">
        <f t="shared" si="24"/>
        <v/>
      </c>
      <c r="Q635" s="306"/>
      <c r="R635" s="203"/>
      <c r="S635" s="308" t="str">
        <f t="shared" si="25"/>
        <v/>
      </c>
      <c r="T635" s="311"/>
      <c r="U635" s="311"/>
      <c r="V635" s="311"/>
      <c r="W635" s="311"/>
      <c r="X635" s="312"/>
      <c r="Y635" s="311"/>
      <c r="Z635" s="297"/>
      <c r="AA635" s="311"/>
      <c r="AB635" s="311"/>
      <c r="AC635" s="311"/>
      <c r="AD635" s="311"/>
      <c r="AE635" s="312"/>
      <c r="AF635" s="311"/>
      <c r="AG635" s="297"/>
      <c r="AH635" s="311"/>
      <c r="AI635" s="311"/>
      <c r="AJ635" s="311"/>
      <c r="AK635" s="311"/>
      <c r="AL635" s="312"/>
      <c r="AM635" s="311"/>
      <c r="AN635" s="297"/>
      <c r="AO635" s="311"/>
      <c r="AP635" s="311"/>
      <c r="AQ635" s="311"/>
      <c r="AR635" s="311"/>
      <c r="AS635" s="312"/>
      <c r="AT635" s="311"/>
      <c r="AU635" s="297"/>
      <c r="AV635" s="311"/>
      <c r="AW635" s="311"/>
      <c r="AX635" s="311"/>
      <c r="AY635" s="311"/>
      <c r="AZ635" s="312"/>
      <c r="BA635" s="311"/>
      <c r="BB635" s="297"/>
      <c r="BC635" s="311"/>
      <c r="BD635" s="311"/>
      <c r="BE635" s="311"/>
      <c r="BF635" s="311"/>
      <c r="BG635" s="312"/>
      <c r="BH635" s="311"/>
      <c r="BI635" s="297"/>
      <c r="BJ635" s="311"/>
      <c r="BK635" s="311"/>
      <c r="BL635" s="311"/>
      <c r="BM635" s="311"/>
      <c r="BN635" s="312"/>
      <c r="BO635" s="311"/>
      <c r="BP635" s="297"/>
      <c r="BQ635" s="311"/>
      <c r="BR635" s="311"/>
      <c r="BS635" s="311"/>
      <c r="BT635" s="311"/>
      <c r="BU635" s="312"/>
      <c r="BV635" s="311"/>
      <c r="BW635" s="297"/>
      <c r="BX635" s="311"/>
      <c r="BY635" s="311"/>
      <c r="BZ635" s="311"/>
      <c r="CA635" s="311"/>
      <c r="CB635" s="312"/>
      <c r="CC635" s="311"/>
      <c r="CD635" s="297"/>
      <c r="CE635" s="311"/>
      <c r="CF635" s="311"/>
      <c r="CG635" s="311"/>
      <c r="CH635" s="311"/>
      <c r="CI635" s="312"/>
      <c r="CJ635" s="311"/>
      <c r="CK635" s="297"/>
      <c r="CL635" s="311"/>
      <c r="CM635" s="311"/>
      <c r="CN635" s="311"/>
      <c r="CO635" s="311"/>
      <c r="CP635" s="312"/>
      <c r="CQ635" s="311"/>
      <c r="CR635" s="297"/>
      <c r="CS635" s="311"/>
      <c r="CT635" s="311"/>
      <c r="CU635" s="311"/>
      <c r="CV635" s="311"/>
      <c r="CW635" s="312"/>
      <c r="CX635" s="311"/>
      <c r="CY635" s="297"/>
      <c r="CZ635" s="311"/>
      <c r="DA635" s="311"/>
      <c r="DB635" s="311"/>
      <c r="DC635" s="311"/>
      <c r="DD635" s="312"/>
      <c r="DE635" s="311"/>
      <c r="DF635" s="297"/>
      <c r="DG635" s="311"/>
      <c r="DH635" s="311"/>
      <c r="DI635" s="311"/>
      <c r="DJ635" s="311"/>
      <c r="DK635" s="312"/>
      <c r="DL635" s="311"/>
      <c r="DM635" s="297"/>
      <c r="DN635" s="311"/>
      <c r="DO635" s="311"/>
      <c r="DP635" s="311"/>
      <c r="DQ635" s="311"/>
      <c r="DR635" s="312"/>
      <c r="DS635" s="311"/>
      <c r="DT635" s="297"/>
      <c r="DU635" s="311"/>
      <c r="DV635" s="311"/>
      <c r="DW635" s="311"/>
      <c r="DX635" s="311"/>
      <c r="DY635" s="312"/>
      <c r="DZ635" s="311"/>
      <c r="EA635" s="297"/>
      <c r="EB635" s="311"/>
      <c r="EC635" s="311"/>
      <c r="ED635" s="311"/>
      <c r="EE635" s="311"/>
      <c r="EF635" s="312"/>
      <c r="EG635" s="311"/>
      <c r="EH635" s="297"/>
      <c r="EI635" s="311"/>
      <c r="EJ635" s="311"/>
      <c r="EK635" s="311"/>
      <c r="EL635" s="311"/>
      <c r="EM635" s="312"/>
      <c r="EN635" s="311"/>
      <c r="EO635" s="297"/>
      <c r="EP635" s="311"/>
      <c r="EQ635" s="311"/>
      <c r="ER635" s="311"/>
      <c r="ES635" s="311"/>
      <c r="ET635" s="312"/>
      <c r="EU635" s="311"/>
      <c r="EV635" s="297"/>
      <c r="EW635" s="311"/>
      <c r="EX635" s="311"/>
      <c r="EY635" s="311"/>
      <c r="EZ635" s="311"/>
      <c r="FA635" s="312"/>
      <c r="FB635" s="311"/>
      <c r="FC635" s="298"/>
    </row>
    <row r="636" spans="1:159" s="205" customFormat="1" ht="39.9" customHeight="1" x14ac:dyDescent="0.25">
      <c r="A636" s="206"/>
      <c r="B636" s="196"/>
      <c r="C636" s="292"/>
      <c r="D636" s="198"/>
      <c r="E636" s="299"/>
      <c r="F636" s="200"/>
      <c r="G636" s="301"/>
      <c r="H636" s="303"/>
      <c r="I636" s="299"/>
      <c r="J636" s="299"/>
      <c r="K636" s="299"/>
      <c r="L636" s="289"/>
      <c r="M636" s="299"/>
      <c r="N636" s="289"/>
      <c r="O636" s="363" t="str">
        <f>IF(P636="","",IF(OR(I636="",J636=""),"",IF(AND(ISNUMBER(FIND("post-", I636)),J636=ProductCode!$I$12),ProductCode!$F$19,IF(AND(ISNUMBER(FIND("pre-", I636)),J636=ProductCode!$I$12),ProductCode!$F$20,IF(ISNUMBER(FIND("post-", I636)),ProductCode!$F$17,ProductCode!$F$18)))))</f>
        <v/>
      </c>
      <c r="P636" s="295" t="str">
        <f t="shared" si="24"/>
        <v/>
      </c>
      <c r="Q636" s="306"/>
      <c r="R636" s="203"/>
      <c r="S636" s="308" t="str">
        <f t="shared" si="25"/>
        <v/>
      </c>
      <c r="T636" s="311"/>
      <c r="U636" s="311"/>
      <c r="V636" s="311"/>
      <c r="W636" s="311"/>
      <c r="X636" s="312"/>
      <c r="Y636" s="311"/>
      <c r="Z636" s="297"/>
      <c r="AA636" s="311"/>
      <c r="AB636" s="311"/>
      <c r="AC636" s="311"/>
      <c r="AD636" s="311"/>
      <c r="AE636" s="312"/>
      <c r="AF636" s="311"/>
      <c r="AG636" s="297"/>
      <c r="AH636" s="311"/>
      <c r="AI636" s="311"/>
      <c r="AJ636" s="311"/>
      <c r="AK636" s="311"/>
      <c r="AL636" s="312"/>
      <c r="AM636" s="311"/>
      <c r="AN636" s="297"/>
      <c r="AO636" s="311"/>
      <c r="AP636" s="311"/>
      <c r="AQ636" s="311"/>
      <c r="AR636" s="311"/>
      <c r="AS636" s="312"/>
      <c r="AT636" s="311"/>
      <c r="AU636" s="297"/>
      <c r="AV636" s="311"/>
      <c r="AW636" s="311"/>
      <c r="AX636" s="311"/>
      <c r="AY636" s="311"/>
      <c r="AZ636" s="312"/>
      <c r="BA636" s="311"/>
      <c r="BB636" s="297"/>
      <c r="BC636" s="311"/>
      <c r="BD636" s="311"/>
      <c r="BE636" s="311"/>
      <c r="BF636" s="311"/>
      <c r="BG636" s="312"/>
      <c r="BH636" s="311"/>
      <c r="BI636" s="297"/>
      <c r="BJ636" s="311"/>
      <c r="BK636" s="311"/>
      <c r="BL636" s="311"/>
      <c r="BM636" s="311"/>
      <c r="BN636" s="312"/>
      <c r="BO636" s="311"/>
      <c r="BP636" s="297"/>
      <c r="BQ636" s="311"/>
      <c r="BR636" s="311"/>
      <c r="BS636" s="311"/>
      <c r="BT636" s="311"/>
      <c r="BU636" s="312"/>
      <c r="BV636" s="311"/>
      <c r="BW636" s="297"/>
      <c r="BX636" s="311"/>
      <c r="BY636" s="311"/>
      <c r="BZ636" s="311"/>
      <c r="CA636" s="311"/>
      <c r="CB636" s="312"/>
      <c r="CC636" s="311"/>
      <c r="CD636" s="297"/>
      <c r="CE636" s="311"/>
      <c r="CF636" s="311"/>
      <c r="CG636" s="311"/>
      <c r="CH636" s="311"/>
      <c r="CI636" s="312"/>
      <c r="CJ636" s="311"/>
      <c r="CK636" s="297"/>
      <c r="CL636" s="311"/>
      <c r="CM636" s="311"/>
      <c r="CN636" s="311"/>
      <c r="CO636" s="311"/>
      <c r="CP636" s="312"/>
      <c r="CQ636" s="311"/>
      <c r="CR636" s="297"/>
      <c r="CS636" s="311"/>
      <c r="CT636" s="311"/>
      <c r="CU636" s="311"/>
      <c r="CV636" s="311"/>
      <c r="CW636" s="312"/>
      <c r="CX636" s="311"/>
      <c r="CY636" s="297"/>
      <c r="CZ636" s="311"/>
      <c r="DA636" s="311"/>
      <c r="DB636" s="311"/>
      <c r="DC636" s="311"/>
      <c r="DD636" s="312"/>
      <c r="DE636" s="311"/>
      <c r="DF636" s="297"/>
      <c r="DG636" s="311"/>
      <c r="DH636" s="311"/>
      <c r="DI636" s="311"/>
      <c r="DJ636" s="311"/>
      <c r="DK636" s="312"/>
      <c r="DL636" s="311"/>
      <c r="DM636" s="297"/>
      <c r="DN636" s="311"/>
      <c r="DO636" s="311"/>
      <c r="DP636" s="311"/>
      <c r="DQ636" s="311"/>
      <c r="DR636" s="312"/>
      <c r="DS636" s="311"/>
      <c r="DT636" s="297"/>
      <c r="DU636" s="311"/>
      <c r="DV636" s="311"/>
      <c r="DW636" s="311"/>
      <c r="DX636" s="311"/>
      <c r="DY636" s="312"/>
      <c r="DZ636" s="311"/>
      <c r="EA636" s="297"/>
      <c r="EB636" s="311"/>
      <c r="EC636" s="311"/>
      <c r="ED636" s="311"/>
      <c r="EE636" s="311"/>
      <c r="EF636" s="312"/>
      <c r="EG636" s="311"/>
      <c r="EH636" s="297"/>
      <c r="EI636" s="311"/>
      <c r="EJ636" s="311"/>
      <c r="EK636" s="311"/>
      <c r="EL636" s="311"/>
      <c r="EM636" s="312"/>
      <c r="EN636" s="311"/>
      <c r="EO636" s="297"/>
      <c r="EP636" s="311"/>
      <c r="EQ636" s="311"/>
      <c r="ER636" s="311"/>
      <c r="ES636" s="311"/>
      <c r="ET636" s="312"/>
      <c r="EU636" s="311"/>
      <c r="EV636" s="297"/>
      <c r="EW636" s="311"/>
      <c r="EX636" s="311"/>
      <c r="EY636" s="311"/>
      <c r="EZ636" s="311"/>
      <c r="FA636" s="312"/>
      <c r="FB636" s="311"/>
      <c r="FC636" s="298"/>
    </row>
    <row r="637" spans="1:159" s="205" customFormat="1" ht="39.9" customHeight="1" x14ac:dyDescent="0.25">
      <c r="A637" s="206"/>
      <c r="B637" s="196"/>
      <c r="C637" s="292"/>
      <c r="D637" s="198"/>
      <c r="E637" s="299"/>
      <c r="F637" s="200"/>
      <c r="G637" s="301"/>
      <c r="H637" s="303"/>
      <c r="I637" s="299"/>
      <c r="J637" s="299"/>
      <c r="K637" s="299"/>
      <c r="L637" s="289"/>
      <c r="M637" s="299"/>
      <c r="N637" s="289"/>
      <c r="O637" s="363" t="str">
        <f>IF(P637="","",IF(OR(I637="",J637=""),"",IF(AND(ISNUMBER(FIND("post-", I637)),J637=ProductCode!$I$12),ProductCode!$F$19,IF(AND(ISNUMBER(FIND("pre-", I637)),J637=ProductCode!$I$12),ProductCode!$F$20,IF(ISNUMBER(FIND("post-", I637)),ProductCode!$F$17,ProductCode!$F$18)))))</f>
        <v/>
      </c>
      <c r="P637" s="295" t="str">
        <f t="shared" si="24"/>
        <v/>
      </c>
      <c r="Q637" s="306"/>
      <c r="R637" s="203"/>
      <c r="S637" s="308" t="str">
        <f t="shared" si="25"/>
        <v/>
      </c>
      <c r="T637" s="311"/>
      <c r="U637" s="311"/>
      <c r="V637" s="311"/>
      <c r="W637" s="311"/>
      <c r="X637" s="312"/>
      <c r="Y637" s="311"/>
      <c r="Z637" s="297"/>
      <c r="AA637" s="311"/>
      <c r="AB637" s="311"/>
      <c r="AC637" s="311"/>
      <c r="AD637" s="311"/>
      <c r="AE637" s="312"/>
      <c r="AF637" s="311"/>
      <c r="AG637" s="297"/>
      <c r="AH637" s="311"/>
      <c r="AI637" s="311"/>
      <c r="AJ637" s="311"/>
      <c r="AK637" s="311"/>
      <c r="AL637" s="312"/>
      <c r="AM637" s="311"/>
      <c r="AN637" s="297"/>
      <c r="AO637" s="311"/>
      <c r="AP637" s="311"/>
      <c r="AQ637" s="311"/>
      <c r="AR637" s="311"/>
      <c r="AS637" s="312"/>
      <c r="AT637" s="311"/>
      <c r="AU637" s="297"/>
      <c r="AV637" s="311"/>
      <c r="AW637" s="311"/>
      <c r="AX637" s="311"/>
      <c r="AY637" s="311"/>
      <c r="AZ637" s="312"/>
      <c r="BA637" s="311"/>
      <c r="BB637" s="297"/>
      <c r="BC637" s="311"/>
      <c r="BD637" s="311"/>
      <c r="BE637" s="311"/>
      <c r="BF637" s="311"/>
      <c r="BG637" s="312"/>
      <c r="BH637" s="311"/>
      <c r="BI637" s="297"/>
      <c r="BJ637" s="311"/>
      <c r="BK637" s="311"/>
      <c r="BL637" s="311"/>
      <c r="BM637" s="311"/>
      <c r="BN637" s="312"/>
      <c r="BO637" s="311"/>
      <c r="BP637" s="297"/>
      <c r="BQ637" s="311"/>
      <c r="BR637" s="311"/>
      <c r="BS637" s="311"/>
      <c r="BT637" s="311"/>
      <c r="BU637" s="312"/>
      <c r="BV637" s="311"/>
      <c r="BW637" s="297"/>
      <c r="BX637" s="311"/>
      <c r="BY637" s="311"/>
      <c r="BZ637" s="311"/>
      <c r="CA637" s="311"/>
      <c r="CB637" s="312"/>
      <c r="CC637" s="311"/>
      <c r="CD637" s="297"/>
      <c r="CE637" s="311"/>
      <c r="CF637" s="311"/>
      <c r="CG637" s="311"/>
      <c r="CH637" s="311"/>
      <c r="CI637" s="312"/>
      <c r="CJ637" s="311"/>
      <c r="CK637" s="297"/>
      <c r="CL637" s="311"/>
      <c r="CM637" s="311"/>
      <c r="CN637" s="311"/>
      <c r="CO637" s="311"/>
      <c r="CP637" s="312"/>
      <c r="CQ637" s="311"/>
      <c r="CR637" s="297"/>
      <c r="CS637" s="311"/>
      <c r="CT637" s="311"/>
      <c r="CU637" s="311"/>
      <c r="CV637" s="311"/>
      <c r="CW637" s="312"/>
      <c r="CX637" s="311"/>
      <c r="CY637" s="297"/>
      <c r="CZ637" s="311"/>
      <c r="DA637" s="311"/>
      <c r="DB637" s="311"/>
      <c r="DC637" s="311"/>
      <c r="DD637" s="312"/>
      <c r="DE637" s="311"/>
      <c r="DF637" s="297"/>
      <c r="DG637" s="311"/>
      <c r="DH637" s="311"/>
      <c r="DI637" s="311"/>
      <c r="DJ637" s="311"/>
      <c r="DK637" s="312"/>
      <c r="DL637" s="311"/>
      <c r="DM637" s="297"/>
      <c r="DN637" s="311"/>
      <c r="DO637" s="311"/>
      <c r="DP637" s="311"/>
      <c r="DQ637" s="311"/>
      <c r="DR637" s="312"/>
      <c r="DS637" s="311"/>
      <c r="DT637" s="297"/>
      <c r="DU637" s="311"/>
      <c r="DV637" s="311"/>
      <c r="DW637" s="311"/>
      <c r="DX637" s="311"/>
      <c r="DY637" s="312"/>
      <c r="DZ637" s="311"/>
      <c r="EA637" s="297"/>
      <c r="EB637" s="311"/>
      <c r="EC637" s="311"/>
      <c r="ED637" s="311"/>
      <c r="EE637" s="311"/>
      <c r="EF637" s="312"/>
      <c r="EG637" s="311"/>
      <c r="EH637" s="297"/>
      <c r="EI637" s="311"/>
      <c r="EJ637" s="311"/>
      <c r="EK637" s="311"/>
      <c r="EL637" s="311"/>
      <c r="EM637" s="312"/>
      <c r="EN637" s="311"/>
      <c r="EO637" s="297"/>
      <c r="EP637" s="311"/>
      <c r="EQ637" s="311"/>
      <c r="ER637" s="311"/>
      <c r="ES637" s="311"/>
      <c r="ET637" s="312"/>
      <c r="EU637" s="311"/>
      <c r="EV637" s="297"/>
      <c r="EW637" s="311"/>
      <c r="EX637" s="311"/>
      <c r="EY637" s="311"/>
      <c r="EZ637" s="311"/>
      <c r="FA637" s="312"/>
      <c r="FB637" s="311"/>
      <c r="FC637" s="298"/>
    </row>
    <row r="638" spans="1:159" s="205" customFormat="1" ht="39.9" customHeight="1" x14ac:dyDescent="0.25">
      <c r="A638" s="206"/>
      <c r="B638" s="196"/>
      <c r="C638" s="292"/>
      <c r="D638" s="198"/>
      <c r="E638" s="299"/>
      <c r="F638" s="200"/>
      <c r="G638" s="301"/>
      <c r="H638" s="303"/>
      <c r="I638" s="299"/>
      <c r="J638" s="299"/>
      <c r="K638" s="299"/>
      <c r="L638" s="289"/>
      <c r="M638" s="299"/>
      <c r="N638" s="289"/>
      <c r="O638" s="363" t="str">
        <f>IF(P638="","",IF(OR(I638="",J638=""),"",IF(AND(ISNUMBER(FIND("post-", I638)),J638=ProductCode!$I$12),ProductCode!$F$19,IF(AND(ISNUMBER(FIND("pre-", I638)),J638=ProductCode!$I$12),ProductCode!$F$20,IF(ISNUMBER(FIND("post-", I638)),ProductCode!$F$17,ProductCode!$F$18)))))</f>
        <v/>
      </c>
      <c r="P638" s="295" t="str">
        <f t="shared" si="24"/>
        <v/>
      </c>
      <c r="Q638" s="306"/>
      <c r="R638" s="203"/>
      <c r="S638" s="308" t="str">
        <f t="shared" si="25"/>
        <v/>
      </c>
      <c r="T638" s="311"/>
      <c r="U638" s="311"/>
      <c r="V638" s="311"/>
      <c r="W638" s="311"/>
      <c r="X638" s="312"/>
      <c r="Y638" s="311"/>
      <c r="Z638" s="297"/>
      <c r="AA638" s="311"/>
      <c r="AB638" s="311"/>
      <c r="AC638" s="311"/>
      <c r="AD638" s="311"/>
      <c r="AE638" s="312"/>
      <c r="AF638" s="311"/>
      <c r="AG638" s="297"/>
      <c r="AH638" s="311"/>
      <c r="AI638" s="311"/>
      <c r="AJ638" s="311"/>
      <c r="AK638" s="311"/>
      <c r="AL638" s="312"/>
      <c r="AM638" s="311"/>
      <c r="AN638" s="297"/>
      <c r="AO638" s="311"/>
      <c r="AP638" s="311"/>
      <c r="AQ638" s="311"/>
      <c r="AR638" s="311"/>
      <c r="AS638" s="312"/>
      <c r="AT638" s="311"/>
      <c r="AU638" s="297"/>
      <c r="AV638" s="311"/>
      <c r="AW638" s="311"/>
      <c r="AX638" s="311"/>
      <c r="AY638" s="311"/>
      <c r="AZ638" s="312"/>
      <c r="BA638" s="311"/>
      <c r="BB638" s="297"/>
      <c r="BC638" s="311"/>
      <c r="BD638" s="311"/>
      <c r="BE638" s="311"/>
      <c r="BF638" s="311"/>
      <c r="BG638" s="312"/>
      <c r="BH638" s="311"/>
      <c r="BI638" s="297"/>
      <c r="BJ638" s="311"/>
      <c r="BK638" s="311"/>
      <c r="BL638" s="311"/>
      <c r="BM638" s="311"/>
      <c r="BN638" s="312"/>
      <c r="BO638" s="311"/>
      <c r="BP638" s="297"/>
      <c r="BQ638" s="311"/>
      <c r="BR638" s="311"/>
      <c r="BS638" s="311"/>
      <c r="BT638" s="311"/>
      <c r="BU638" s="312"/>
      <c r="BV638" s="311"/>
      <c r="BW638" s="297"/>
      <c r="BX638" s="311"/>
      <c r="BY638" s="311"/>
      <c r="BZ638" s="311"/>
      <c r="CA638" s="311"/>
      <c r="CB638" s="312"/>
      <c r="CC638" s="311"/>
      <c r="CD638" s="297"/>
      <c r="CE638" s="311"/>
      <c r="CF638" s="311"/>
      <c r="CG638" s="311"/>
      <c r="CH638" s="311"/>
      <c r="CI638" s="312"/>
      <c r="CJ638" s="311"/>
      <c r="CK638" s="297"/>
      <c r="CL638" s="311"/>
      <c r="CM638" s="311"/>
      <c r="CN638" s="311"/>
      <c r="CO638" s="311"/>
      <c r="CP638" s="312"/>
      <c r="CQ638" s="311"/>
      <c r="CR638" s="297"/>
      <c r="CS638" s="311"/>
      <c r="CT638" s="311"/>
      <c r="CU638" s="311"/>
      <c r="CV638" s="311"/>
      <c r="CW638" s="312"/>
      <c r="CX638" s="311"/>
      <c r="CY638" s="297"/>
      <c r="CZ638" s="311"/>
      <c r="DA638" s="311"/>
      <c r="DB638" s="311"/>
      <c r="DC638" s="311"/>
      <c r="DD638" s="312"/>
      <c r="DE638" s="311"/>
      <c r="DF638" s="297"/>
      <c r="DG638" s="311"/>
      <c r="DH638" s="311"/>
      <c r="DI638" s="311"/>
      <c r="DJ638" s="311"/>
      <c r="DK638" s="312"/>
      <c r="DL638" s="311"/>
      <c r="DM638" s="297"/>
      <c r="DN638" s="311"/>
      <c r="DO638" s="311"/>
      <c r="DP638" s="311"/>
      <c r="DQ638" s="311"/>
      <c r="DR638" s="312"/>
      <c r="DS638" s="311"/>
      <c r="DT638" s="297"/>
      <c r="DU638" s="311"/>
      <c r="DV638" s="311"/>
      <c r="DW638" s="311"/>
      <c r="DX638" s="311"/>
      <c r="DY638" s="312"/>
      <c r="DZ638" s="311"/>
      <c r="EA638" s="297"/>
      <c r="EB638" s="311"/>
      <c r="EC638" s="311"/>
      <c r="ED638" s="311"/>
      <c r="EE638" s="311"/>
      <c r="EF638" s="312"/>
      <c r="EG638" s="311"/>
      <c r="EH638" s="297"/>
      <c r="EI638" s="311"/>
      <c r="EJ638" s="311"/>
      <c r="EK638" s="311"/>
      <c r="EL638" s="311"/>
      <c r="EM638" s="312"/>
      <c r="EN638" s="311"/>
      <c r="EO638" s="297"/>
      <c r="EP638" s="311"/>
      <c r="EQ638" s="311"/>
      <c r="ER638" s="311"/>
      <c r="ES638" s="311"/>
      <c r="ET638" s="312"/>
      <c r="EU638" s="311"/>
      <c r="EV638" s="297"/>
      <c r="EW638" s="311"/>
      <c r="EX638" s="311"/>
      <c r="EY638" s="311"/>
      <c r="EZ638" s="311"/>
      <c r="FA638" s="312"/>
      <c r="FB638" s="311"/>
      <c r="FC638" s="298"/>
    </row>
    <row r="639" spans="1:159" s="205" customFormat="1" ht="39.9" customHeight="1" x14ac:dyDescent="0.25">
      <c r="A639" s="206"/>
      <c r="B639" s="196"/>
      <c r="C639" s="292"/>
      <c r="D639" s="198"/>
      <c r="E639" s="299"/>
      <c r="F639" s="200"/>
      <c r="G639" s="301"/>
      <c r="H639" s="303"/>
      <c r="I639" s="299"/>
      <c r="J639" s="299"/>
      <c r="K639" s="299"/>
      <c r="L639" s="289"/>
      <c r="M639" s="299"/>
      <c r="N639" s="289"/>
      <c r="O639" s="363" t="str">
        <f>IF(P639="","",IF(OR(I639="",J639=""),"",IF(AND(ISNUMBER(FIND("post-", I639)),J639=ProductCode!$I$12),ProductCode!$F$19,IF(AND(ISNUMBER(FIND("pre-", I639)),J639=ProductCode!$I$12),ProductCode!$F$20,IF(ISNUMBER(FIND("post-", I639)),ProductCode!$F$17,ProductCode!$F$18)))))</f>
        <v/>
      </c>
      <c r="P639" s="295" t="str">
        <f t="shared" si="24"/>
        <v/>
      </c>
      <c r="Q639" s="306"/>
      <c r="R639" s="203"/>
      <c r="S639" s="308" t="str">
        <f t="shared" si="25"/>
        <v/>
      </c>
      <c r="T639" s="311"/>
      <c r="U639" s="311"/>
      <c r="V639" s="311"/>
      <c r="W639" s="311"/>
      <c r="X639" s="312"/>
      <c r="Y639" s="311"/>
      <c r="Z639" s="297"/>
      <c r="AA639" s="311"/>
      <c r="AB639" s="311"/>
      <c r="AC639" s="311"/>
      <c r="AD639" s="311"/>
      <c r="AE639" s="312"/>
      <c r="AF639" s="311"/>
      <c r="AG639" s="297"/>
      <c r="AH639" s="311"/>
      <c r="AI639" s="311"/>
      <c r="AJ639" s="311"/>
      <c r="AK639" s="311"/>
      <c r="AL639" s="312"/>
      <c r="AM639" s="311"/>
      <c r="AN639" s="297"/>
      <c r="AO639" s="311"/>
      <c r="AP639" s="311"/>
      <c r="AQ639" s="311"/>
      <c r="AR639" s="311"/>
      <c r="AS639" s="312"/>
      <c r="AT639" s="311"/>
      <c r="AU639" s="297"/>
      <c r="AV639" s="311"/>
      <c r="AW639" s="311"/>
      <c r="AX639" s="311"/>
      <c r="AY639" s="311"/>
      <c r="AZ639" s="312"/>
      <c r="BA639" s="311"/>
      <c r="BB639" s="297"/>
      <c r="BC639" s="311"/>
      <c r="BD639" s="311"/>
      <c r="BE639" s="311"/>
      <c r="BF639" s="311"/>
      <c r="BG639" s="312"/>
      <c r="BH639" s="311"/>
      <c r="BI639" s="297"/>
      <c r="BJ639" s="311"/>
      <c r="BK639" s="311"/>
      <c r="BL639" s="311"/>
      <c r="BM639" s="311"/>
      <c r="BN639" s="312"/>
      <c r="BO639" s="311"/>
      <c r="BP639" s="297"/>
      <c r="BQ639" s="311"/>
      <c r="BR639" s="311"/>
      <c r="BS639" s="311"/>
      <c r="BT639" s="311"/>
      <c r="BU639" s="312"/>
      <c r="BV639" s="311"/>
      <c r="BW639" s="297"/>
      <c r="BX639" s="311"/>
      <c r="BY639" s="311"/>
      <c r="BZ639" s="311"/>
      <c r="CA639" s="311"/>
      <c r="CB639" s="312"/>
      <c r="CC639" s="311"/>
      <c r="CD639" s="297"/>
      <c r="CE639" s="311"/>
      <c r="CF639" s="311"/>
      <c r="CG639" s="311"/>
      <c r="CH639" s="311"/>
      <c r="CI639" s="312"/>
      <c r="CJ639" s="311"/>
      <c r="CK639" s="297"/>
      <c r="CL639" s="311"/>
      <c r="CM639" s="311"/>
      <c r="CN639" s="311"/>
      <c r="CO639" s="311"/>
      <c r="CP639" s="312"/>
      <c r="CQ639" s="311"/>
      <c r="CR639" s="297"/>
      <c r="CS639" s="311"/>
      <c r="CT639" s="311"/>
      <c r="CU639" s="311"/>
      <c r="CV639" s="311"/>
      <c r="CW639" s="312"/>
      <c r="CX639" s="311"/>
      <c r="CY639" s="297"/>
      <c r="CZ639" s="311"/>
      <c r="DA639" s="311"/>
      <c r="DB639" s="311"/>
      <c r="DC639" s="311"/>
      <c r="DD639" s="312"/>
      <c r="DE639" s="311"/>
      <c r="DF639" s="297"/>
      <c r="DG639" s="311"/>
      <c r="DH639" s="311"/>
      <c r="DI639" s="311"/>
      <c r="DJ639" s="311"/>
      <c r="DK639" s="312"/>
      <c r="DL639" s="311"/>
      <c r="DM639" s="297"/>
      <c r="DN639" s="311"/>
      <c r="DO639" s="311"/>
      <c r="DP639" s="311"/>
      <c r="DQ639" s="311"/>
      <c r="DR639" s="312"/>
      <c r="DS639" s="311"/>
      <c r="DT639" s="297"/>
      <c r="DU639" s="311"/>
      <c r="DV639" s="311"/>
      <c r="DW639" s="311"/>
      <c r="DX639" s="311"/>
      <c r="DY639" s="312"/>
      <c r="DZ639" s="311"/>
      <c r="EA639" s="297"/>
      <c r="EB639" s="311"/>
      <c r="EC639" s="311"/>
      <c r="ED639" s="311"/>
      <c r="EE639" s="311"/>
      <c r="EF639" s="312"/>
      <c r="EG639" s="311"/>
      <c r="EH639" s="297"/>
      <c r="EI639" s="311"/>
      <c r="EJ639" s="311"/>
      <c r="EK639" s="311"/>
      <c r="EL639" s="311"/>
      <c r="EM639" s="312"/>
      <c r="EN639" s="311"/>
      <c r="EO639" s="297"/>
      <c r="EP639" s="311"/>
      <c r="EQ639" s="311"/>
      <c r="ER639" s="311"/>
      <c r="ES639" s="311"/>
      <c r="ET639" s="312"/>
      <c r="EU639" s="311"/>
      <c r="EV639" s="297"/>
      <c r="EW639" s="311"/>
      <c r="EX639" s="311"/>
      <c r="EY639" s="311"/>
      <c r="EZ639" s="311"/>
      <c r="FA639" s="312"/>
      <c r="FB639" s="311"/>
      <c r="FC639" s="298"/>
    </row>
    <row r="640" spans="1:159" s="205" customFormat="1" ht="39.9" customHeight="1" x14ac:dyDescent="0.25">
      <c r="A640" s="206"/>
      <c r="B640" s="196"/>
      <c r="C640" s="292"/>
      <c r="D640" s="198"/>
      <c r="E640" s="299"/>
      <c r="F640" s="200"/>
      <c r="G640" s="301"/>
      <c r="H640" s="303"/>
      <c r="I640" s="299"/>
      <c r="J640" s="299"/>
      <c r="K640" s="299"/>
      <c r="L640" s="289"/>
      <c r="M640" s="299"/>
      <c r="N640" s="289"/>
      <c r="O640" s="363" t="str">
        <f>IF(P640="","",IF(OR(I640="",J640=""),"",IF(AND(ISNUMBER(FIND("post-", I640)),J640=ProductCode!$I$12),ProductCode!$F$19,IF(AND(ISNUMBER(FIND("pre-", I640)),J640=ProductCode!$I$12),ProductCode!$F$20,IF(ISNUMBER(FIND("post-", I640)),ProductCode!$F$17,ProductCode!$F$18)))))</f>
        <v/>
      </c>
      <c r="P640" s="295" t="str">
        <f t="shared" si="24"/>
        <v/>
      </c>
      <c r="Q640" s="306"/>
      <c r="R640" s="203"/>
      <c r="S640" s="308" t="str">
        <f t="shared" si="25"/>
        <v/>
      </c>
      <c r="T640" s="311"/>
      <c r="U640" s="311"/>
      <c r="V640" s="311"/>
      <c r="W640" s="311"/>
      <c r="X640" s="312"/>
      <c r="Y640" s="311"/>
      <c r="Z640" s="297"/>
      <c r="AA640" s="311"/>
      <c r="AB640" s="311"/>
      <c r="AC640" s="311"/>
      <c r="AD640" s="311"/>
      <c r="AE640" s="312"/>
      <c r="AF640" s="311"/>
      <c r="AG640" s="297"/>
      <c r="AH640" s="311"/>
      <c r="AI640" s="311"/>
      <c r="AJ640" s="311"/>
      <c r="AK640" s="311"/>
      <c r="AL640" s="312"/>
      <c r="AM640" s="311"/>
      <c r="AN640" s="297"/>
      <c r="AO640" s="311"/>
      <c r="AP640" s="311"/>
      <c r="AQ640" s="311"/>
      <c r="AR640" s="311"/>
      <c r="AS640" s="312"/>
      <c r="AT640" s="311"/>
      <c r="AU640" s="297"/>
      <c r="AV640" s="311"/>
      <c r="AW640" s="311"/>
      <c r="AX640" s="311"/>
      <c r="AY640" s="311"/>
      <c r="AZ640" s="312"/>
      <c r="BA640" s="311"/>
      <c r="BB640" s="297"/>
      <c r="BC640" s="311"/>
      <c r="BD640" s="311"/>
      <c r="BE640" s="311"/>
      <c r="BF640" s="311"/>
      <c r="BG640" s="312"/>
      <c r="BH640" s="311"/>
      <c r="BI640" s="297"/>
      <c r="BJ640" s="311"/>
      <c r="BK640" s="311"/>
      <c r="BL640" s="311"/>
      <c r="BM640" s="311"/>
      <c r="BN640" s="312"/>
      <c r="BO640" s="311"/>
      <c r="BP640" s="297"/>
      <c r="BQ640" s="311"/>
      <c r="BR640" s="311"/>
      <c r="BS640" s="311"/>
      <c r="BT640" s="311"/>
      <c r="BU640" s="312"/>
      <c r="BV640" s="311"/>
      <c r="BW640" s="297"/>
      <c r="BX640" s="311"/>
      <c r="BY640" s="311"/>
      <c r="BZ640" s="311"/>
      <c r="CA640" s="311"/>
      <c r="CB640" s="312"/>
      <c r="CC640" s="311"/>
      <c r="CD640" s="297"/>
      <c r="CE640" s="311"/>
      <c r="CF640" s="311"/>
      <c r="CG640" s="311"/>
      <c r="CH640" s="311"/>
      <c r="CI640" s="312"/>
      <c r="CJ640" s="311"/>
      <c r="CK640" s="297"/>
      <c r="CL640" s="311"/>
      <c r="CM640" s="311"/>
      <c r="CN640" s="311"/>
      <c r="CO640" s="311"/>
      <c r="CP640" s="312"/>
      <c r="CQ640" s="311"/>
      <c r="CR640" s="297"/>
      <c r="CS640" s="311"/>
      <c r="CT640" s="311"/>
      <c r="CU640" s="311"/>
      <c r="CV640" s="311"/>
      <c r="CW640" s="312"/>
      <c r="CX640" s="311"/>
      <c r="CY640" s="297"/>
      <c r="CZ640" s="311"/>
      <c r="DA640" s="311"/>
      <c r="DB640" s="311"/>
      <c r="DC640" s="311"/>
      <c r="DD640" s="312"/>
      <c r="DE640" s="311"/>
      <c r="DF640" s="297"/>
      <c r="DG640" s="311"/>
      <c r="DH640" s="311"/>
      <c r="DI640" s="311"/>
      <c r="DJ640" s="311"/>
      <c r="DK640" s="312"/>
      <c r="DL640" s="311"/>
      <c r="DM640" s="297"/>
      <c r="DN640" s="311"/>
      <c r="DO640" s="311"/>
      <c r="DP640" s="311"/>
      <c r="DQ640" s="311"/>
      <c r="DR640" s="312"/>
      <c r="DS640" s="311"/>
      <c r="DT640" s="297"/>
      <c r="DU640" s="311"/>
      <c r="DV640" s="311"/>
      <c r="DW640" s="311"/>
      <c r="DX640" s="311"/>
      <c r="DY640" s="312"/>
      <c r="DZ640" s="311"/>
      <c r="EA640" s="297"/>
      <c r="EB640" s="311"/>
      <c r="EC640" s="311"/>
      <c r="ED640" s="311"/>
      <c r="EE640" s="311"/>
      <c r="EF640" s="312"/>
      <c r="EG640" s="311"/>
      <c r="EH640" s="297"/>
      <c r="EI640" s="311"/>
      <c r="EJ640" s="311"/>
      <c r="EK640" s="311"/>
      <c r="EL640" s="311"/>
      <c r="EM640" s="312"/>
      <c r="EN640" s="311"/>
      <c r="EO640" s="297"/>
      <c r="EP640" s="311"/>
      <c r="EQ640" s="311"/>
      <c r="ER640" s="311"/>
      <c r="ES640" s="311"/>
      <c r="ET640" s="312"/>
      <c r="EU640" s="311"/>
      <c r="EV640" s="297"/>
      <c r="EW640" s="311"/>
      <c r="EX640" s="311"/>
      <c r="EY640" s="311"/>
      <c r="EZ640" s="311"/>
      <c r="FA640" s="312"/>
      <c r="FB640" s="311"/>
      <c r="FC640" s="298"/>
    </row>
    <row r="641" spans="1:159" s="205" customFormat="1" ht="39.9" customHeight="1" x14ac:dyDescent="0.25">
      <c r="A641" s="206"/>
      <c r="B641" s="196"/>
      <c r="C641" s="292"/>
      <c r="D641" s="198"/>
      <c r="E641" s="299"/>
      <c r="F641" s="200"/>
      <c r="G641" s="301"/>
      <c r="H641" s="303"/>
      <c r="I641" s="299"/>
      <c r="J641" s="299"/>
      <c r="K641" s="299"/>
      <c r="L641" s="289"/>
      <c r="M641" s="299"/>
      <c r="N641" s="289"/>
      <c r="O641" s="363" t="str">
        <f>IF(P641="","",IF(OR(I641="",J641=""),"",IF(AND(ISNUMBER(FIND("post-", I641)),J641=ProductCode!$I$12),ProductCode!$F$19,IF(AND(ISNUMBER(FIND("pre-", I641)),J641=ProductCode!$I$12),ProductCode!$F$20,IF(ISNUMBER(FIND("post-", I641)),ProductCode!$F$17,ProductCode!$F$18)))))</f>
        <v/>
      </c>
      <c r="P641" s="295" t="str">
        <f t="shared" si="24"/>
        <v/>
      </c>
      <c r="Q641" s="306"/>
      <c r="R641" s="203"/>
      <c r="S641" s="308" t="str">
        <f t="shared" si="25"/>
        <v/>
      </c>
      <c r="T641" s="311"/>
      <c r="U641" s="311"/>
      <c r="V641" s="311"/>
      <c r="W641" s="311"/>
      <c r="X641" s="312"/>
      <c r="Y641" s="311"/>
      <c r="Z641" s="297"/>
      <c r="AA641" s="311"/>
      <c r="AB641" s="311"/>
      <c r="AC641" s="311"/>
      <c r="AD641" s="311"/>
      <c r="AE641" s="312"/>
      <c r="AF641" s="311"/>
      <c r="AG641" s="297"/>
      <c r="AH641" s="311"/>
      <c r="AI641" s="311"/>
      <c r="AJ641" s="311"/>
      <c r="AK641" s="311"/>
      <c r="AL641" s="312"/>
      <c r="AM641" s="311"/>
      <c r="AN641" s="297"/>
      <c r="AO641" s="311"/>
      <c r="AP641" s="311"/>
      <c r="AQ641" s="311"/>
      <c r="AR641" s="311"/>
      <c r="AS641" s="312"/>
      <c r="AT641" s="311"/>
      <c r="AU641" s="297"/>
      <c r="AV641" s="311"/>
      <c r="AW641" s="311"/>
      <c r="AX641" s="311"/>
      <c r="AY641" s="311"/>
      <c r="AZ641" s="312"/>
      <c r="BA641" s="311"/>
      <c r="BB641" s="297"/>
      <c r="BC641" s="311"/>
      <c r="BD641" s="311"/>
      <c r="BE641" s="311"/>
      <c r="BF641" s="311"/>
      <c r="BG641" s="312"/>
      <c r="BH641" s="311"/>
      <c r="BI641" s="297"/>
      <c r="BJ641" s="311"/>
      <c r="BK641" s="311"/>
      <c r="BL641" s="311"/>
      <c r="BM641" s="311"/>
      <c r="BN641" s="312"/>
      <c r="BO641" s="311"/>
      <c r="BP641" s="297"/>
      <c r="BQ641" s="311"/>
      <c r="BR641" s="311"/>
      <c r="BS641" s="311"/>
      <c r="BT641" s="311"/>
      <c r="BU641" s="312"/>
      <c r="BV641" s="311"/>
      <c r="BW641" s="297"/>
      <c r="BX641" s="311"/>
      <c r="BY641" s="311"/>
      <c r="BZ641" s="311"/>
      <c r="CA641" s="311"/>
      <c r="CB641" s="312"/>
      <c r="CC641" s="311"/>
      <c r="CD641" s="297"/>
      <c r="CE641" s="311"/>
      <c r="CF641" s="311"/>
      <c r="CG641" s="311"/>
      <c r="CH641" s="311"/>
      <c r="CI641" s="312"/>
      <c r="CJ641" s="311"/>
      <c r="CK641" s="297"/>
      <c r="CL641" s="311"/>
      <c r="CM641" s="311"/>
      <c r="CN641" s="311"/>
      <c r="CO641" s="311"/>
      <c r="CP641" s="312"/>
      <c r="CQ641" s="311"/>
      <c r="CR641" s="297"/>
      <c r="CS641" s="311"/>
      <c r="CT641" s="311"/>
      <c r="CU641" s="311"/>
      <c r="CV641" s="311"/>
      <c r="CW641" s="312"/>
      <c r="CX641" s="311"/>
      <c r="CY641" s="297"/>
      <c r="CZ641" s="311"/>
      <c r="DA641" s="311"/>
      <c r="DB641" s="311"/>
      <c r="DC641" s="311"/>
      <c r="DD641" s="312"/>
      <c r="DE641" s="311"/>
      <c r="DF641" s="297"/>
      <c r="DG641" s="311"/>
      <c r="DH641" s="311"/>
      <c r="DI641" s="311"/>
      <c r="DJ641" s="311"/>
      <c r="DK641" s="312"/>
      <c r="DL641" s="311"/>
      <c r="DM641" s="297"/>
      <c r="DN641" s="311"/>
      <c r="DO641" s="311"/>
      <c r="DP641" s="311"/>
      <c r="DQ641" s="311"/>
      <c r="DR641" s="312"/>
      <c r="DS641" s="311"/>
      <c r="DT641" s="297"/>
      <c r="DU641" s="311"/>
      <c r="DV641" s="311"/>
      <c r="DW641" s="311"/>
      <c r="DX641" s="311"/>
      <c r="DY641" s="312"/>
      <c r="DZ641" s="311"/>
      <c r="EA641" s="297"/>
      <c r="EB641" s="311"/>
      <c r="EC641" s="311"/>
      <c r="ED641" s="311"/>
      <c r="EE641" s="311"/>
      <c r="EF641" s="312"/>
      <c r="EG641" s="311"/>
      <c r="EH641" s="297"/>
      <c r="EI641" s="311"/>
      <c r="EJ641" s="311"/>
      <c r="EK641" s="311"/>
      <c r="EL641" s="311"/>
      <c r="EM641" s="312"/>
      <c r="EN641" s="311"/>
      <c r="EO641" s="297"/>
      <c r="EP641" s="311"/>
      <c r="EQ641" s="311"/>
      <c r="ER641" s="311"/>
      <c r="ES641" s="311"/>
      <c r="ET641" s="312"/>
      <c r="EU641" s="311"/>
      <c r="EV641" s="297"/>
      <c r="EW641" s="311"/>
      <c r="EX641" s="311"/>
      <c r="EY641" s="311"/>
      <c r="EZ641" s="311"/>
      <c r="FA641" s="312"/>
      <c r="FB641" s="311"/>
      <c r="FC641" s="298"/>
    </row>
    <row r="642" spans="1:159" s="205" customFormat="1" ht="39.9" customHeight="1" x14ac:dyDescent="0.25">
      <c r="A642" s="206"/>
      <c r="B642" s="196"/>
      <c r="C642" s="292"/>
      <c r="D642" s="198"/>
      <c r="E642" s="299"/>
      <c r="F642" s="200"/>
      <c r="G642" s="301"/>
      <c r="H642" s="303"/>
      <c r="I642" s="299"/>
      <c r="J642" s="299"/>
      <c r="K642" s="299"/>
      <c r="L642" s="289"/>
      <c r="M642" s="299"/>
      <c r="N642" s="289"/>
      <c r="O642" s="363" t="str">
        <f>IF(P642="","",IF(OR(I642="",J642=""),"",IF(AND(ISNUMBER(FIND("post-", I642)),J642=ProductCode!$I$12),ProductCode!$F$19,IF(AND(ISNUMBER(FIND("pre-", I642)),J642=ProductCode!$I$12),ProductCode!$F$20,IF(ISNUMBER(FIND("post-", I642)),ProductCode!$F$17,ProductCode!$F$18)))))</f>
        <v/>
      </c>
      <c r="P642" s="295" t="str">
        <f t="shared" si="24"/>
        <v/>
      </c>
      <c r="Q642" s="306"/>
      <c r="R642" s="203"/>
      <c r="S642" s="308" t="str">
        <f t="shared" si="25"/>
        <v/>
      </c>
      <c r="T642" s="311"/>
      <c r="U642" s="311"/>
      <c r="V642" s="311"/>
      <c r="W642" s="311"/>
      <c r="X642" s="312"/>
      <c r="Y642" s="311"/>
      <c r="Z642" s="297"/>
      <c r="AA642" s="311"/>
      <c r="AB642" s="311"/>
      <c r="AC642" s="311"/>
      <c r="AD642" s="311"/>
      <c r="AE642" s="312"/>
      <c r="AF642" s="311"/>
      <c r="AG642" s="297"/>
      <c r="AH642" s="311"/>
      <c r="AI642" s="311"/>
      <c r="AJ642" s="311"/>
      <c r="AK642" s="311"/>
      <c r="AL642" s="312"/>
      <c r="AM642" s="311"/>
      <c r="AN642" s="297"/>
      <c r="AO642" s="311"/>
      <c r="AP642" s="311"/>
      <c r="AQ642" s="311"/>
      <c r="AR642" s="311"/>
      <c r="AS642" s="312"/>
      <c r="AT642" s="311"/>
      <c r="AU642" s="297"/>
      <c r="AV642" s="311"/>
      <c r="AW642" s="311"/>
      <c r="AX642" s="311"/>
      <c r="AY642" s="311"/>
      <c r="AZ642" s="312"/>
      <c r="BA642" s="311"/>
      <c r="BB642" s="297"/>
      <c r="BC642" s="311"/>
      <c r="BD642" s="311"/>
      <c r="BE642" s="311"/>
      <c r="BF642" s="311"/>
      <c r="BG642" s="312"/>
      <c r="BH642" s="311"/>
      <c r="BI642" s="297"/>
      <c r="BJ642" s="311"/>
      <c r="BK642" s="311"/>
      <c r="BL642" s="311"/>
      <c r="BM642" s="311"/>
      <c r="BN642" s="312"/>
      <c r="BO642" s="311"/>
      <c r="BP642" s="297"/>
      <c r="BQ642" s="311"/>
      <c r="BR642" s="311"/>
      <c r="BS642" s="311"/>
      <c r="BT642" s="311"/>
      <c r="BU642" s="312"/>
      <c r="BV642" s="311"/>
      <c r="BW642" s="297"/>
      <c r="BX642" s="311"/>
      <c r="BY642" s="311"/>
      <c r="BZ642" s="311"/>
      <c r="CA642" s="311"/>
      <c r="CB642" s="312"/>
      <c r="CC642" s="311"/>
      <c r="CD642" s="297"/>
      <c r="CE642" s="311"/>
      <c r="CF642" s="311"/>
      <c r="CG642" s="311"/>
      <c r="CH642" s="311"/>
      <c r="CI642" s="312"/>
      <c r="CJ642" s="311"/>
      <c r="CK642" s="297"/>
      <c r="CL642" s="311"/>
      <c r="CM642" s="311"/>
      <c r="CN642" s="311"/>
      <c r="CO642" s="311"/>
      <c r="CP642" s="312"/>
      <c r="CQ642" s="311"/>
      <c r="CR642" s="297"/>
      <c r="CS642" s="311"/>
      <c r="CT642" s="311"/>
      <c r="CU642" s="311"/>
      <c r="CV642" s="311"/>
      <c r="CW642" s="312"/>
      <c r="CX642" s="311"/>
      <c r="CY642" s="297"/>
      <c r="CZ642" s="311"/>
      <c r="DA642" s="311"/>
      <c r="DB642" s="311"/>
      <c r="DC642" s="311"/>
      <c r="DD642" s="312"/>
      <c r="DE642" s="311"/>
      <c r="DF642" s="297"/>
      <c r="DG642" s="311"/>
      <c r="DH642" s="311"/>
      <c r="DI642" s="311"/>
      <c r="DJ642" s="311"/>
      <c r="DK642" s="312"/>
      <c r="DL642" s="311"/>
      <c r="DM642" s="297"/>
      <c r="DN642" s="311"/>
      <c r="DO642" s="311"/>
      <c r="DP642" s="311"/>
      <c r="DQ642" s="311"/>
      <c r="DR642" s="312"/>
      <c r="DS642" s="311"/>
      <c r="DT642" s="297"/>
      <c r="DU642" s="311"/>
      <c r="DV642" s="311"/>
      <c r="DW642" s="311"/>
      <c r="DX642" s="311"/>
      <c r="DY642" s="312"/>
      <c r="DZ642" s="311"/>
      <c r="EA642" s="297"/>
      <c r="EB642" s="311"/>
      <c r="EC642" s="311"/>
      <c r="ED642" s="311"/>
      <c r="EE642" s="311"/>
      <c r="EF642" s="312"/>
      <c r="EG642" s="311"/>
      <c r="EH642" s="297"/>
      <c r="EI642" s="311"/>
      <c r="EJ642" s="311"/>
      <c r="EK642" s="311"/>
      <c r="EL642" s="311"/>
      <c r="EM642" s="312"/>
      <c r="EN642" s="311"/>
      <c r="EO642" s="297"/>
      <c r="EP642" s="311"/>
      <c r="EQ642" s="311"/>
      <c r="ER642" s="311"/>
      <c r="ES642" s="311"/>
      <c r="ET642" s="312"/>
      <c r="EU642" s="311"/>
      <c r="EV642" s="297"/>
      <c r="EW642" s="311"/>
      <c r="EX642" s="311"/>
      <c r="EY642" s="311"/>
      <c r="EZ642" s="311"/>
      <c r="FA642" s="312"/>
      <c r="FB642" s="311"/>
      <c r="FC642" s="298"/>
    </row>
    <row r="643" spans="1:159" s="205" customFormat="1" ht="39.9" customHeight="1" x14ac:dyDescent="0.25">
      <c r="A643" s="206"/>
      <c r="B643" s="196"/>
      <c r="C643" s="292"/>
      <c r="D643" s="198"/>
      <c r="E643" s="299"/>
      <c r="F643" s="200"/>
      <c r="G643" s="301"/>
      <c r="H643" s="303"/>
      <c r="I643" s="299"/>
      <c r="J643" s="299"/>
      <c r="K643" s="299"/>
      <c r="L643" s="289"/>
      <c r="M643" s="299"/>
      <c r="N643" s="289"/>
      <c r="O643" s="363" t="str">
        <f>IF(P643="","",IF(OR(I643="",J643=""),"",IF(AND(ISNUMBER(FIND("post-", I643)),J643=ProductCode!$I$12),ProductCode!$F$19,IF(AND(ISNUMBER(FIND("pre-", I643)),J643=ProductCode!$I$12),ProductCode!$F$20,IF(ISNUMBER(FIND("post-", I643)),ProductCode!$F$17,ProductCode!$F$18)))))</f>
        <v/>
      </c>
      <c r="P643" s="295" t="str">
        <f t="shared" si="24"/>
        <v/>
      </c>
      <c r="Q643" s="306"/>
      <c r="R643" s="203"/>
      <c r="S643" s="308" t="str">
        <f t="shared" si="25"/>
        <v/>
      </c>
      <c r="T643" s="311"/>
      <c r="U643" s="311"/>
      <c r="V643" s="311"/>
      <c r="W643" s="311"/>
      <c r="X643" s="312"/>
      <c r="Y643" s="311"/>
      <c r="Z643" s="297"/>
      <c r="AA643" s="311"/>
      <c r="AB643" s="311"/>
      <c r="AC643" s="311"/>
      <c r="AD643" s="311"/>
      <c r="AE643" s="312"/>
      <c r="AF643" s="311"/>
      <c r="AG643" s="297"/>
      <c r="AH643" s="311"/>
      <c r="AI643" s="311"/>
      <c r="AJ643" s="311"/>
      <c r="AK643" s="311"/>
      <c r="AL643" s="312"/>
      <c r="AM643" s="311"/>
      <c r="AN643" s="297"/>
      <c r="AO643" s="311"/>
      <c r="AP643" s="311"/>
      <c r="AQ643" s="311"/>
      <c r="AR643" s="311"/>
      <c r="AS643" s="312"/>
      <c r="AT643" s="311"/>
      <c r="AU643" s="297"/>
      <c r="AV643" s="311"/>
      <c r="AW643" s="311"/>
      <c r="AX643" s="311"/>
      <c r="AY643" s="311"/>
      <c r="AZ643" s="312"/>
      <c r="BA643" s="311"/>
      <c r="BB643" s="297"/>
      <c r="BC643" s="311"/>
      <c r="BD643" s="311"/>
      <c r="BE643" s="311"/>
      <c r="BF643" s="311"/>
      <c r="BG643" s="312"/>
      <c r="BH643" s="311"/>
      <c r="BI643" s="297"/>
      <c r="BJ643" s="311"/>
      <c r="BK643" s="311"/>
      <c r="BL643" s="311"/>
      <c r="BM643" s="311"/>
      <c r="BN643" s="312"/>
      <c r="BO643" s="311"/>
      <c r="BP643" s="297"/>
      <c r="BQ643" s="311"/>
      <c r="BR643" s="311"/>
      <c r="BS643" s="311"/>
      <c r="BT643" s="311"/>
      <c r="BU643" s="312"/>
      <c r="BV643" s="311"/>
      <c r="BW643" s="297"/>
      <c r="BX643" s="311"/>
      <c r="BY643" s="311"/>
      <c r="BZ643" s="311"/>
      <c r="CA643" s="311"/>
      <c r="CB643" s="312"/>
      <c r="CC643" s="311"/>
      <c r="CD643" s="297"/>
      <c r="CE643" s="311"/>
      <c r="CF643" s="311"/>
      <c r="CG643" s="311"/>
      <c r="CH643" s="311"/>
      <c r="CI643" s="312"/>
      <c r="CJ643" s="311"/>
      <c r="CK643" s="297"/>
      <c r="CL643" s="311"/>
      <c r="CM643" s="311"/>
      <c r="CN643" s="311"/>
      <c r="CO643" s="311"/>
      <c r="CP643" s="312"/>
      <c r="CQ643" s="311"/>
      <c r="CR643" s="297"/>
      <c r="CS643" s="311"/>
      <c r="CT643" s="311"/>
      <c r="CU643" s="311"/>
      <c r="CV643" s="311"/>
      <c r="CW643" s="312"/>
      <c r="CX643" s="311"/>
      <c r="CY643" s="297"/>
      <c r="CZ643" s="311"/>
      <c r="DA643" s="311"/>
      <c r="DB643" s="311"/>
      <c r="DC643" s="311"/>
      <c r="DD643" s="312"/>
      <c r="DE643" s="311"/>
      <c r="DF643" s="297"/>
      <c r="DG643" s="311"/>
      <c r="DH643" s="311"/>
      <c r="DI643" s="311"/>
      <c r="DJ643" s="311"/>
      <c r="DK643" s="312"/>
      <c r="DL643" s="311"/>
      <c r="DM643" s="297"/>
      <c r="DN643" s="311"/>
      <c r="DO643" s="311"/>
      <c r="DP643" s="311"/>
      <c r="DQ643" s="311"/>
      <c r="DR643" s="312"/>
      <c r="DS643" s="311"/>
      <c r="DT643" s="297"/>
      <c r="DU643" s="311"/>
      <c r="DV643" s="311"/>
      <c r="DW643" s="311"/>
      <c r="DX643" s="311"/>
      <c r="DY643" s="312"/>
      <c r="DZ643" s="311"/>
      <c r="EA643" s="297"/>
      <c r="EB643" s="311"/>
      <c r="EC643" s="311"/>
      <c r="ED643" s="311"/>
      <c r="EE643" s="311"/>
      <c r="EF643" s="312"/>
      <c r="EG643" s="311"/>
      <c r="EH643" s="297"/>
      <c r="EI643" s="311"/>
      <c r="EJ643" s="311"/>
      <c r="EK643" s="311"/>
      <c r="EL643" s="311"/>
      <c r="EM643" s="312"/>
      <c r="EN643" s="311"/>
      <c r="EO643" s="297"/>
      <c r="EP643" s="311"/>
      <c r="EQ643" s="311"/>
      <c r="ER643" s="311"/>
      <c r="ES643" s="311"/>
      <c r="ET643" s="312"/>
      <c r="EU643" s="311"/>
      <c r="EV643" s="297"/>
      <c r="EW643" s="311"/>
      <c r="EX643" s="311"/>
      <c r="EY643" s="311"/>
      <c r="EZ643" s="311"/>
      <c r="FA643" s="312"/>
      <c r="FB643" s="311"/>
      <c r="FC643" s="298"/>
    </row>
    <row r="644" spans="1:159" s="205" customFormat="1" ht="39.9" customHeight="1" x14ac:dyDescent="0.25">
      <c r="A644" s="206"/>
      <c r="B644" s="196"/>
      <c r="C644" s="292"/>
      <c r="D644" s="198"/>
      <c r="E644" s="299"/>
      <c r="F644" s="200"/>
      <c r="G644" s="301"/>
      <c r="H644" s="303"/>
      <c r="I644" s="299"/>
      <c r="J644" s="299"/>
      <c r="K644" s="299"/>
      <c r="L644" s="289"/>
      <c r="M644" s="299"/>
      <c r="N644" s="289"/>
      <c r="O644" s="363" t="str">
        <f>IF(P644="","",IF(OR(I644="",J644=""),"",IF(AND(ISNUMBER(FIND("post-", I644)),J644=ProductCode!$I$12),ProductCode!$F$19,IF(AND(ISNUMBER(FIND("pre-", I644)),J644=ProductCode!$I$12),ProductCode!$F$20,IF(ISNUMBER(FIND("post-", I644)),ProductCode!$F$17,ProductCode!$F$18)))))</f>
        <v/>
      </c>
      <c r="P644" s="295" t="str">
        <f t="shared" si="24"/>
        <v/>
      </c>
      <c r="Q644" s="306"/>
      <c r="R644" s="203"/>
      <c r="S644" s="308" t="str">
        <f t="shared" si="25"/>
        <v/>
      </c>
      <c r="T644" s="311"/>
      <c r="U644" s="311"/>
      <c r="V644" s="311"/>
      <c r="W644" s="311"/>
      <c r="X644" s="312"/>
      <c r="Y644" s="311"/>
      <c r="Z644" s="297"/>
      <c r="AA644" s="311"/>
      <c r="AB644" s="311"/>
      <c r="AC644" s="311"/>
      <c r="AD644" s="311"/>
      <c r="AE644" s="312"/>
      <c r="AF644" s="311"/>
      <c r="AG644" s="297"/>
      <c r="AH644" s="311"/>
      <c r="AI644" s="311"/>
      <c r="AJ644" s="311"/>
      <c r="AK644" s="311"/>
      <c r="AL644" s="312"/>
      <c r="AM644" s="311"/>
      <c r="AN644" s="297"/>
      <c r="AO644" s="311"/>
      <c r="AP644" s="311"/>
      <c r="AQ644" s="311"/>
      <c r="AR644" s="311"/>
      <c r="AS644" s="312"/>
      <c r="AT644" s="311"/>
      <c r="AU644" s="297"/>
      <c r="AV644" s="311"/>
      <c r="AW644" s="311"/>
      <c r="AX644" s="311"/>
      <c r="AY644" s="311"/>
      <c r="AZ644" s="312"/>
      <c r="BA644" s="311"/>
      <c r="BB644" s="297"/>
      <c r="BC644" s="311"/>
      <c r="BD644" s="311"/>
      <c r="BE644" s="311"/>
      <c r="BF644" s="311"/>
      <c r="BG644" s="312"/>
      <c r="BH644" s="311"/>
      <c r="BI644" s="297"/>
      <c r="BJ644" s="311"/>
      <c r="BK644" s="311"/>
      <c r="BL644" s="311"/>
      <c r="BM644" s="311"/>
      <c r="BN644" s="312"/>
      <c r="BO644" s="311"/>
      <c r="BP644" s="297"/>
      <c r="BQ644" s="311"/>
      <c r="BR644" s="311"/>
      <c r="BS644" s="311"/>
      <c r="BT644" s="311"/>
      <c r="BU644" s="312"/>
      <c r="BV644" s="311"/>
      <c r="BW644" s="297"/>
      <c r="BX644" s="311"/>
      <c r="BY644" s="311"/>
      <c r="BZ644" s="311"/>
      <c r="CA644" s="311"/>
      <c r="CB644" s="312"/>
      <c r="CC644" s="311"/>
      <c r="CD644" s="297"/>
      <c r="CE644" s="311"/>
      <c r="CF644" s="311"/>
      <c r="CG644" s="311"/>
      <c r="CH644" s="311"/>
      <c r="CI644" s="312"/>
      <c r="CJ644" s="311"/>
      <c r="CK644" s="297"/>
      <c r="CL644" s="311"/>
      <c r="CM644" s="311"/>
      <c r="CN644" s="311"/>
      <c r="CO644" s="311"/>
      <c r="CP644" s="312"/>
      <c r="CQ644" s="311"/>
      <c r="CR644" s="297"/>
      <c r="CS644" s="311"/>
      <c r="CT644" s="311"/>
      <c r="CU644" s="311"/>
      <c r="CV644" s="311"/>
      <c r="CW644" s="312"/>
      <c r="CX644" s="311"/>
      <c r="CY644" s="297"/>
      <c r="CZ644" s="311"/>
      <c r="DA644" s="311"/>
      <c r="DB644" s="311"/>
      <c r="DC644" s="311"/>
      <c r="DD644" s="312"/>
      <c r="DE644" s="311"/>
      <c r="DF644" s="297"/>
      <c r="DG644" s="311"/>
      <c r="DH644" s="311"/>
      <c r="DI644" s="311"/>
      <c r="DJ644" s="311"/>
      <c r="DK644" s="312"/>
      <c r="DL644" s="311"/>
      <c r="DM644" s="297"/>
      <c r="DN644" s="311"/>
      <c r="DO644" s="311"/>
      <c r="DP644" s="311"/>
      <c r="DQ644" s="311"/>
      <c r="DR644" s="312"/>
      <c r="DS644" s="311"/>
      <c r="DT644" s="297"/>
      <c r="DU644" s="311"/>
      <c r="DV644" s="311"/>
      <c r="DW644" s="311"/>
      <c r="DX644" s="311"/>
      <c r="DY644" s="312"/>
      <c r="DZ644" s="311"/>
      <c r="EA644" s="297"/>
      <c r="EB644" s="311"/>
      <c r="EC644" s="311"/>
      <c r="ED644" s="311"/>
      <c r="EE644" s="311"/>
      <c r="EF644" s="312"/>
      <c r="EG644" s="311"/>
      <c r="EH644" s="297"/>
      <c r="EI644" s="311"/>
      <c r="EJ644" s="311"/>
      <c r="EK644" s="311"/>
      <c r="EL644" s="311"/>
      <c r="EM644" s="312"/>
      <c r="EN644" s="311"/>
      <c r="EO644" s="297"/>
      <c r="EP644" s="311"/>
      <c r="EQ644" s="311"/>
      <c r="ER644" s="311"/>
      <c r="ES644" s="311"/>
      <c r="ET644" s="312"/>
      <c r="EU644" s="311"/>
      <c r="EV644" s="297"/>
      <c r="EW644" s="311"/>
      <c r="EX644" s="311"/>
      <c r="EY644" s="311"/>
      <c r="EZ644" s="311"/>
      <c r="FA644" s="312"/>
      <c r="FB644" s="311"/>
      <c r="FC644" s="298"/>
    </row>
    <row r="645" spans="1:159" s="205" customFormat="1" ht="39.9" customHeight="1" x14ac:dyDescent="0.25">
      <c r="A645" s="206"/>
      <c r="B645" s="196"/>
      <c r="C645" s="292"/>
      <c r="D645" s="198"/>
      <c r="E645" s="299"/>
      <c r="F645" s="200"/>
      <c r="G645" s="301"/>
      <c r="H645" s="303"/>
      <c r="I645" s="299"/>
      <c r="J645" s="299"/>
      <c r="K645" s="299"/>
      <c r="L645" s="289"/>
      <c r="M645" s="299"/>
      <c r="N645" s="289"/>
      <c r="O645" s="363" t="str">
        <f>IF(P645="","",IF(OR(I645="",J645=""),"",IF(AND(ISNUMBER(FIND("post-", I645)),J645=ProductCode!$I$12),ProductCode!$F$19,IF(AND(ISNUMBER(FIND("pre-", I645)),J645=ProductCode!$I$12),ProductCode!$F$20,IF(ISNUMBER(FIND("post-", I645)),ProductCode!$F$17,ProductCode!$F$18)))))</f>
        <v/>
      </c>
      <c r="P645" s="295" t="str">
        <f t="shared" si="24"/>
        <v/>
      </c>
      <c r="Q645" s="306"/>
      <c r="R645" s="203"/>
      <c r="S645" s="308" t="str">
        <f t="shared" si="25"/>
        <v/>
      </c>
      <c r="T645" s="311"/>
      <c r="U645" s="311"/>
      <c r="V645" s="311"/>
      <c r="W645" s="311"/>
      <c r="X645" s="312"/>
      <c r="Y645" s="311"/>
      <c r="Z645" s="297"/>
      <c r="AA645" s="311"/>
      <c r="AB645" s="311"/>
      <c r="AC645" s="311"/>
      <c r="AD645" s="311"/>
      <c r="AE645" s="312"/>
      <c r="AF645" s="311"/>
      <c r="AG645" s="297"/>
      <c r="AH645" s="311"/>
      <c r="AI645" s="311"/>
      <c r="AJ645" s="311"/>
      <c r="AK645" s="311"/>
      <c r="AL645" s="312"/>
      <c r="AM645" s="311"/>
      <c r="AN645" s="297"/>
      <c r="AO645" s="311"/>
      <c r="AP645" s="311"/>
      <c r="AQ645" s="311"/>
      <c r="AR645" s="311"/>
      <c r="AS645" s="312"/>
      <c r="AT645" s="311"/>
      <c r="AU645" s="297"/>
      <c r="AV645" s="311"/>
      <c r="AW645" s="311"/>
      <c r="AX645" s="311"/>
      <c r="AY645" s="311"/>
      <c r="AZ645" s="312"/>
      <c r="BA645" s="311"/>
      <c r="BB645" s="297"/>
      <c r="BC645" s="311"/>
      <c r="BD645" s="311"/>
      <c r="BE645" s="311"/>
      <c r="BF645" s="311"/>
      <c r="BG645" s="312"/>
      <c r="BH645" s="311"/>
      <c r="BI645" s="297"/>
      <c r="BJ645" s="311"/>
      <c r="BK645" s="311"/>
      <c r="BL645" s="311"/>
      <c r="BM645" s="311"/>
      <c r="BN645" s="312"/>
      <c r="BO645" s="311"/>
      <c r="BP645" s="297"/>
      <c r="BQ645" s="311"/>
      <c r="BR645" s="311"/>
      <c r="BS645" s="311"/>
      <c r="BT645" s="311"/>
      <c r="BU645" s="312"/>
      <c r="BV645" s="311"/>
      <c r="BW645" s="297"/>
      <c r="BX645" s="311"/>
      <c r="BY645" s="311"/>
      <c r="BZ645" s="311"/>
      <c r="CA645" s="311"/>
      <c r="CB645" s="312"/>
      <c r="CC645" s="311"/>
      <c r="CD645" s="297"/>
      <c r="CE645" s="311"/>
      <c r="CF645" s="311"/>
      <c r="CG645" s="311"/>
      <c r="CH645" s="311"/>
      <c r="CI645" s="312"/>
      <c r="CJ645" s="311"/>
      <c r="CK645" s="297"/>
      <c r="CL645" s="311"/>
      <c r="CM645" s="311"/>
      <c r="CN645" s="311"/>
      <c r="CO645" s="311"/>
      <c r="CP645" s="312"/>
      <c r="CQ645" s="311"/>
      <c r="CR645" s="297"/>
      <c r="CS645" s="311"/>
      <c r="CT645" s="311"/>
      <c r="CU645" s="311"/>
      <c r="CV645" s="311"/>
      <c r="CW645" s="312"/>
      <c r="CX645" s="311"/>
      <c r="CY645" s="297"/>
      <c r="CZ645" s="311"/>
      <c r="DA645" s="311"/>
      <c r="DB645" s="311"/>
      <c r="DC645" s="311"/>
      <c r="DD645" s="312"/>
      <c r="DE645" s="311"/>
      <c r="DF645" s="297"/>
      <c r="DG645" s="311"/>
      <c r="DH645" s="311"/>
      <c r="DI645" s="311"/>
      <c r="DJ645" s="311"/>
      <c r="DK645" s="312"/>
      <c r="DL645" s="311"/>
      <c r="DM645" s="297"/>
      <c r="DN645" s="311"/>
      <c r="DO645" s="311"/>
      <c r="DP645" s="311"/>
      <c r="DQ645" s="311"/>
      <c r="DR645" s="312"/>
      <c r="DS645" s="311"/>
      <c r="DT645" s="297"/>
      <c r="DU645" s="311"/>
      <c r="DV645" s="311"/>
      <c r="DW645" s="311"/>
      <c r="DX645" s="311"/>
      <c r="DY645" s="312"/>
      <c r="DZ645" s="311"/>
      <c r="EA645" s="297"/>
      <c r="EB645" s="311"/>
      <c r="EC645" s="311"/>
      <c r="ED645" s="311"/>
      <c r="EE645" s="311"/>
      <c r="EF645" s="312"/>
      <c r="EG645" s="311"/>
      <c r="EH645" s="297"/>
      <c r="EI645" s="311"/>
      <c r="EJ645" s="311"/>
      <c r="EK645" s="311"/>
      <c r="EL645" s="311"/>
      <c r="EM645" s="312"/>
      <c r="EN645" s="311"/>
      <c r="EO645" s="297"/>
      <c r="EP645" s="311"/>
      <c r="EQ645" s="311"/>
      <c r="ER645" s="311"/>
      <c r="ES645" s="311"/>
      <c r="ET645" s="312"/>
      <c r="EU645" s="311"/>
      <c r="EV645" s="297"/>
      <c r="EW645" s="311"/>
      <c r="EX645" s="311"/>
      <c r="EY645" s="311"/>
      <c r="EZ645" s="311"/>
      <c r="FA645" s="312"/>
      <c r="FB645" s="311"/>
      <c r="FC645" s="298"/>
    </row>
    <row r="646" spans="1:159" s="205" customFormat="1" ht="39.9" customHeight="1" x14ac:dyDescent="0.25">
      <c r="A646" s="206"/>
      <c r="B646" s="196"/>
      <c r="C646" s="292"/>
      <c r="D646" s="198"/>
      <c r="E646" s="299"/>
      <c r="F646" s="200"/>
      <c r="G646" s="301"/>
      <c r="H646" s="303"/>
      <c r="I646" s="299"/>
      <c r="J646" s="299"/>
      <c r="K646" s="299"/>
      <c r="L646" s="289"/>
      <c r="M646" s="299"/>
      <c r="N646" s="289"/>
      <c r="O646" s="363" t="str">
        <f>IF(P646="","",IF(OR(I646="",J646=""),"",IF(AND(ISNUMBER(FIND("post-", I646)),J646=ProductCode!$I$12),ProductCode!$F$19,IF(AND(ISNUMBER(FIND("pre-", I646)),J646=ProductCode!$I$12),ProductCode!$F$20,IF(ISNUMBER(FIND("post-", I646)),ProductCode!$F$17,ProductCode!$F$18)))))</f>
        <v/>
      </c>
      <c r="P646" s="295" t="str">
        <f t="shared" si="24"/>
        <v/>
      </c>
      <c r="Q646" s="306"/>
      <c r="R646" s="203"/>
      <c r="S646" s="308" t="str">
        <f t="shared" si="25"/>
        <v/>
      </c>
      <c r="T646" s="311"/>
      <c r="U646" s="311"/>
      <c r="V646" s="311"/>
      <c r="W646" s="311"/>
      <c r="X646" s="312"/>
      <c r="Y646" s="311"/>
      <c r="Z646" s="297"/>
      <c r="AA646" s="311"/>
      <c r="AB646" s="311"/>
      <c r="AC646" s="311"/>
      <c r="AD646" s="311"/>
      <c r="AE646" s="312"/>
      <c r="AF646" s="311"/>
      <c r="AG646" s="297"/>
      <c r="AH646" s="311"/>
      <c r="AI646" s="311"/>
      <c r="AJ646" s="311"/>
      <c r="AK646" s="311"/>
      <c r="AL646" s="312"/>
      <c r="AM646" s="311"/>
      <c r="AN646" s="297"/>
      <c r="AO646" s="311"/>
      <c r="AP646" s="311"/>
      <c r="AQ646" s="311"/>
      <c r="AR646" s="311"/>
      <c r="AS646" s="312"/>
      <c r="AT646" s="311"/>
      <c r="AU646" s="297"/>
      <c r="AV646" s="311"/>
      <c r="AW646" s="311"/>
      <c r="AX646" s="311"/>
      <c r="AY646" s="311"/>
      <c r="AZ646" s="312"/>
      <c r="BA646" s="311"/>
      <c r="BB646" s="297"/>
      <c r="BC646" s="311"/>
      <c r="BD646" s="311"/>
      <c r="BE646" s="311"/>
      <c r="BF646" s="311"/>
      <c r="BG646" s="312"/>
      <c r="BH646" s="311"/>
      <c r="BI646" s="297"/>
      <c r="BJ646" s="311"/>
      <c r="BK646" s="311"/>
      <c r="BL646" s="311"/>
      <c r="BM646" s="311"/>
      <c r="BN646" s="312"/>
      <c r="BO646" s="311"/>
      <c r="BP646" s="297"/>
      <c r="BQ646" s="311"/>
      <c r="BR646" s="311"/>
      <c r="BS646" s="311"/>
      <c r="BT646" s="311"/>
      <c r="BU646" s="312"/>
      <c r="BV646" s="311"/>
      <c r="BW646" s="297"/>
      <c r="BX646" s="311"/>
      <c r="BY646" s="311"/>
      <c r="BZ646" s="311"/>
      <c r="CA646" s="311"/>
      <c r="CB646" s="312"/>
      <c r="CC646" s="311"/>
      <c r="CD646" s="297"/>
      <c r="CE646" s="311"/>
      <c r="CF646" s="311"/>
      <c r="CG646" s="311"/>
      <c r="CH646" s="311"/>
      <c r="CI646" s="312"/>
      <c r="CJ646" s="311"/>
      <c r="CK646" s="297"/>
      <c r="CL646" s="311"/>
      <c r="CM646" s="311"/>
      <c r="CN646" s="311"/>
      <c r="CO646" s="311"/>
      <c r="CP646" s="312"/>
      <c r="CQ646" s="311"/>
      <c r="CR646" s="297"/>
      <c r="CS646" s="311"/>
      <c r="CT646" s="311"/>
      <c r="CU646" s="311"/>
      <c r="CV646" s="311"/>
      <c r="CW646" s="312"/>
      <c r="CX646" s="311"/>
      <c r="CY646" s="297"/>
      <c r="CZ646" s="311"/>
      <c r="DA646" s="311"/>
      <c r="DB646" s="311"/>
      <c r="DC646" s="311"/>
      <c r="DD646" s="312"/>
      <c r="DE646" s="311"/>
      <c r="DF646" s="297"/>
      <c r="DG646" s="311"/>
      <c r="DH646" s="311"/>
      <c r="DI646" s="311"/>
      <c r="DJ646" s="311"/>
      <c r="DK646" s="312"/>
      <c r="DL646" s="311"/>
      <c r="DM646" s="297"/>
      <c r="DN646" s="311"/>
      <c r="DO646" s="311"/>
      <c r="DP646" s="311"/>
      <c r="DQ646" s="311"/>
      <c r="DR646" s="312"/>
      <c r="DS646" s="311"/>
      <c r="DT646" s="297"/>
      <c r="DU646" s="311"/>
      <c r="DV646" s="311"/>
      <c r="DW646" s="311"/>
      <c r="DX646" s="311"/>
      <c r="DY646" s="312"/>
      <c r="DZ646" s="311"/>
      <c r="EA646" s="297"/>
      <c r="EB646" s="311"/>
      <c r="EC646" s="311"/>
      <c r="ED646" s="311"/>
      <c r="EE646" s="311"/>
      <c r="EF646" s="312"/>
      <c r="EG646" s="311"/>
      <c r="EH646" s="297"/>
      <c r="EI646" s="311"/>
      <c r="EJ646" s="311"/>
      <c r="EK646" s="311"/>
      <c r="EL646" s="311"/>
      <c r="EM646" s="312"/>
      <c r="EN646" s="311"/>
      <c r="EO646" s="297"/>
      <c r="EP646" s="311"/>
      <c r="EQ646" s="311"/>
      <c r="ER646" s="311"/>
      <c r="ES646" s="311"/>
      <c r="ET646" s="312"/>
      <c r="EU646" s="311"/>
      <c r="EV646" s="297"/>
      <c r="EW646" s="311"/>
      <c r="EX646" s="311"/>
      <c r="EY646" s="311"/>
      <c r="EZ646" s="311"/>
      <c r="FA646" s="312"/>
      <c r="FB646" s="311"/>
      <c r="FC646" s="298"/>
    </row>
    <row r="647" spans="1:159" s="205" customFormat="1" ht="39.9" customHeight="1" x14ac:dyDescent="0.25">
      <c r="A647" s="206"/>
      <c r="B647" s="196"/>
      <c r="C647" s="292"/>
      <c r="D647" s="198"/>
      <c r="E647" s="299"/>
      <c r="F647" s="200"/>
      <c r="G647" s="301"/>
      <c r="H647" s="303"/>
      <c r="I647" s="299"/>
      <c r="J647" s="299"/>
      <c r="K647" s="299"/>
      <c r="L647" s="289"/>
      <c r="M647" s="299"/>
      <c r="N647" s="289"/>
      <c r="O647" s="363" t="str">
        <f>IF(P647="","",IF(OR(I647="",J647=""),"",IF(AND(ISNUMBER(FIND("post-", I647)),J647=ProductCode!$I$12),ProductCode!$F$19,IF(AND(ISNUMBER(FIND("pre-", I647)),J647=ProductCode!$I$12),ProductCode!$F$20,IF(ISNUMBER(FIND("post-", I647)),ProductCode!$F$17,ProductCode!$F$18)))))</f>
        <v/>
      </c>
      <c r="P647" s="295" t="str">
        <f t="shared" si="24"/>
        <v/>
      </c>
      <c r="Q647" s="306"/>
      <c r="R647" s="203"/>
      <c r="S647" s="308" t="str">
        <f t="shared" si="25"/>
        <v/>
      </c>
      <c r="T647" s="311"/>
      <c r="U647" s="311"/>
      <c r="V647" s="311"/>
      <c r="W647" s="311"/>
      <c r="X647" s="312"/>
      <c r="Y647" s="311"/>
      <c r="Z647" s="297"/>
      <c r="AA647" s="311"/>
      <c r="AB647" s="311"/>
      <c r="AC647" s="311"/>
      <c r="AD647" s="311"/>
      <c r="AE647" s="312"/>
      <c r="AF647" s="311"/>
      <c r="AG647" s="297"/>
      <c r="AH647" s="311"/>
      <c r="AI647" s="311"/>
      <c r="AJ647" s="311"/>
      <c r="AK647" s="311"/>
      <c r="AL647" s="312"/>
      <c r="AM647" s="311"/>
      <c r="AN647" s="297"/>
      <c r="AO647" s="311"/>
      <c r="AP647" s="311"/>
      <c r="AQ647" s="311"/>
      <c r="AR647" s="311"/>
      <c r="AS647" s="312"/>
      <c r="AT647" s="311"/>
      <c r="AU647" s="297"/>
      <c r="AV647" s="311"/>
      <c r="AW647" s="311"/>
      <c r="AX647" s="311"/>
      <c r="AY647" s="311"/>
      <c r="AZ647" s="312"/>
      <c r="BA647" s="311"/>
      <c r="BB647" s="297"/>
      <c r="BC647" s="311"/>
      <c r="BD647" s="311"/>
      <c r="BE647" s="311"/>
      <c r="BF647" s="311"/>
      <c r="BG647" s="312"/>
      <c r="BH647" s="311"/>
      <c r="BI647" s="297"/>
      <c r="BJ647" s="311"/>
      <c r="BK647" s="311"/>
      <c r="BL647" s="311"/>
      <c r="BM647" s="311"/>
      <c r="BN647" s="312"/>
      <c r="BO647" s="311"/>
      <c r="BP647" s="297"/>
      <c r="BQ647" s="311"/>
      <c r="BR647" s="311"/>
      <c r="BS647" s="311"/>
      <c r="BT647" s="311"/>
      <c r="BU647" s="312"/>
      <c r="BV647" s="311"/>
      <c r="BW647" s="297"/>
      <c r="BX647" s="311"/>
      <c r="BY647" s="311"/>
      <c r="BZ647" s="311"/>
      <c r="CA647" s="311"/>
      <c r="CB647" s="312"/>
      <c r="CC647" s="311"/>
      <c r="CD647" s="297"/>
      <c r="CE647" s="311"/>
      <c r="CF647" s="311"/>
      <c r="CG647" s="311"/>
      <c r="CH647" s="311"/>
      <c r="CI647" s="312"/>
      <c r="CJ647" s="311"/>
      <c r="CK647" s="297"/>
      <c r="CL647" s="311"/>
      <c r="CM647" s="311"/>
      <c r="CN647" s="311"/>
      <c r="CO647" s="311"/>
      <c r="CP647" s="312"/>
      <c r="CQ647" s="311"/>
      <c r="CR647" s="297"/>
      <c r="CS647" s="311"/>
      <c r="CT647" s="311"/>
      <c r="CU647" s="311"/>
      <c r="CV647" s="311"/>
      <c r="CW647" s="312"/>
      <c r="CX647" s="311"/>
      <c r="CY647" s="297"/>
      <c r="CZ647" s="311"/>
      <c r="DA647" s="311"/>
      <c r="DB647" s="311"/>
      <c r="DC647" s="311"/>
      <c r="DD647" s="312"/>
      <c r="DE647" s="311"/>
      <c r="DF647" s="297"/>
      <c r="DG647" s="311"/>
      <c r="DH647" s="311"/>
      <c r="DI647" s="311"/>
      <c r="DJ647" s="311"/>
      <c r="DK647" s="312"/>
      <c r="DL647" s="311"/>
      <c r="DM647" s="297"/>
      <c r="DN647" s="311"/>
      <c r="DO647" s="311"/>
      <c r="DP647" s="311"/>
      <c r="DQ647" s="311"/>
      <c r="DR647" s="312"/>
      <c r="DS647" s="311"/>
      <c r="DT647" s="297"/>
      <c r="DU647" s="311"/>
      <c r="DV647" s="311"/>
      <c r="DW647" s="311"/>
      <c r="DX647" s="311"/>
      <c r="DY647" s="312"/>
      <c r="DZ647" s="311"/>
      <c r="EA647" s="297"/>
      <c r="EB647" s="311"/>
      <c r="EC647" s="311"/>
      <c r="ED647" s="311"/>
      <c r="EE647" s="311"/>
      <c r="EF647" s="312"/>
      <c r="EG647" s="311"/>
      <c r="EH647" s="297"/>
      <c r="EI647" s="311"/>
      <c r="EJ647" s="311"/>
      <c r="EK647" s="311"/>
      <c r="EL647" s="311"/>
      <c r="EM647" s="312"/>
      <c r="EN647" s="311"/>
      <c r="EO647" s="297"/>
      <c r="EP647" s="311"/>
      <c r="EQ647" s="311"/>
      <c r="ER647" s="311"/>
      <c r="ES647" s="311"/>
      <c r="ET647" s="312"/>
      <c r="EU647" s="311"/>
      <c r="EV647" s="297"/>
      <c r="EW647" s="311"/>
      <c r="EX647" s="311"/>
      <c r="EY647" s="311"/>
      <c r="EZ647" s="311"/>
      <c r="FA647" s="312"/>
      <c r="FB647" s="311"/>
      <c r="FC647" s="298"/>
    </row>
    <row r="648" spans="1:159" s="205" customFormat="1" ht="39.9" customHeight="1" x14ac:dyDescent="0.25">
      <c r="A648" s="206"/>
      <c r="B648" s="196"/>
      <c r="C648" s="292"/>
      <c r="D648" s="198"/>
      <c r="E648" s="299"/>
      <c r="F648" s="200"/>
      <c r="G648" s="301"/>
      <c r="H648" s="303"/>
      <c r="I648" s="299"/>
      <c r="J648" s="299"/>
      <c r="K648" s="299"/>
      <c r="L648" s="289"/>
      <c r="M648" s="299"/>
      <c r="N648" s="289"/>
      <c r="O648" s="363" t="str">
        <f>IF(P648="","",IF(OR(I648="",J648=""),"",IF(AND(ISNUMBER(FIND("post-", I648)),J648=ProductCode!$I$12),ProductCode!$F$19,IF(AND(ISNUMBER(FIND("pre-", I648)),J648=ProductCode!$I$12),ProductCode!$F$20,IF(ISNUMBER(FIND("post-", I648)),ProductCode!$F$17,ProductCode!$F$18)))))</f>
        <v/>
      </c>
      <c r="P648" s="295" t="str">
        <f t="shared" si="24"/>
        <v/>
      </c>
      <c r="Q648" s="306"/>
      <c r="R648" s="203"/>
      <c r="S648" s="308" t="str">
        <f t="shared" si="25"/>
        <v/>
      </c>
      <c r="T648" s="311"/>
      <c r="U648" s="311"/>
      <c r="V648" s="311"/>
      <c r="W648" s="311"/>
      <c r="X648" s="312"/>
      <c r="Y648" s="311"/>
      <c r="Z648" s="297"/>
      <c r="AA648" s="311"/>
      <c r="AB648" s="311"/>
      <c r="AC648" s="311"/>
      <c r="AD648" s="311"/>
      <c r="AE648" s="312"/>
      <c r="AF648" s="311"/>
      <c r="AG648" s="297"/>
      <c r="AH648" s="311"/>
      <c r="AI648" s="311"/>
      <c r="AJ648" s="311"/>
      <c r="AK648" s="311"/>
      <c r="AL648" s="312"/>
      <c r="AM648" s="311"/>
      <c r="AN648" s="297"/>
      <c r="AO648" s="311"/>
      <c r="AP648" s="311"/>
      <c r="AQ648" s="311"/>
      <c r="AR648" s="311"/>
      <c r="AS648" s="312"/>
      <c r="AT648" s="311"/>
      <c r="AU648" s="297"/>
      <c r="AV648" s="311"/>
      <c r="AW648" s="311"/>
      <c r="AX648" s="311"/>
      <c r="AY648" s="311"/>
      <c r="AZ648" s="312"/>
      <c r="BA648" s="311"/>
      <c r="BB648" s="297"/>
      <c r="BC648" s="311"/>
      <c r="BD648" s="311"/>
      <c r="BE648" s="311"/>
      <c r="BF648" s="311"/>
      <c r="BG648" s="312"/>
      <c r="BH648" s="311"/>
      <c r="BI648" s="297"/>
      <c r="BJ648" s="311"/>
      <c r="BK648" s="311"/>
      <c r="BL648" s="311"/>
      <c r="BM648" s="311"/>
      <c r="BN648" s="312"/>
      <c r="BO648" s="311"/>
      <c r="BP648" s="297"/>
      <c r="BQ648" s="311"/>
      <c r="BR648" s="311"/>
      <c r="BS648" s="311"/>
      <c r="BT648" s="311"/>
      <c r="BU648" s="312"/>
      <c r="BV648" s="311"/>
      <c r="BW648" s="297"/>
      <c r="BX648" s="311"/>
      <c r="BY648" s="311"/>
      <c r="BZ648" s="311"/>
      <c r="CA648" s="311"/>
      <c r="CB648" s="312"/>
      <c r="CC648" s="311"/>
      <c r="CD648" s="297"/>
      <c r="CE648" s="311"/>
      <c r="CF648" s="311"/>
      <c r="CG648" s="311"/>
      <c r="CH648" s="311"/>
      <c r="CI648" s="312"/>
      <c r="CJ648" s="311"/>
      <c r="CK648" s="297"/>
      <c r="CL648" s="311"/>
      <c r="CM648" s="311"/>
      <c r="CN648" s="311"/>
      <c r="CO648" s="311"/>
      <c r="CP648" s="312"/>
      <c r="CQ648" s="311"/>
      <c r="CR648" s="297"/>
      <c r="CS648" s="311"/>
      <c r="CT648" s="311"/>
      <c r="CU648" s="311"/>
      <c r="CV648" s="311"/>
      <c r="CW648" s="312"/>
      <c r="CX648" s="311"/>
      <c r="CY648" s="297"/>
      <c r="CZ648" s="311"/>
      <c r="DA648" s="311"/>
      <c r="DB648" s="311"/>
      <c r="DC648" s="311"/>
      <c r="DD648" s="312"/>
      <c r="DE648" s="311"/>
      <c r="DF648" s="297"/>
      <c r="DG648" s="311"/>
      <c r="DH648" s="311"/>
      <c r="DI648" s="311"/>
      <c r="DJ648" s="311"/>
      <c r="DK648" s="312"/>
      <c r="DL648" s="311"/>
      <c r="DM648" s="297"/>
      <c r="DN648" s="311"/>
      <c r="DO648" s="311"/>
      <c r="DP648" s="311"/>
      <c r="DQ648" s="311"/>
      <c r="DR648" s="312"/>
      <c r="DS648" s="311"/>
      <c r="DT648" s="297"/>
      <c r="DU648" s="311"/>
      <c r="DV648" s="311"/>
      <c r="DW648" s="311"/>
      <c r="DX648" s="311"/>
      <c r="DY648" s="312"/>
      <c r="DZ648" s="311"/>
      <c r="EA648" s="297"/>
      <c r="EB648" s="311"/>
      <c r="EC648" s="311"/>
      <c r="ED648" s="311"/>
      <c r="EE648" s="311"/>
      <c r="EF648" s="312"/>
      <c r="EG648" s="311"/>
      <c r="EH648" s="297"/>
      <c r="EI648" s="311"/>
      <c r="EJ648" s="311"/>
      <c r="EK648" s="311"/>
      <c r="EL648" s="311"/>
      <c r="EM648" s="312"/>
      <c r="EN648" s="311"/>
      <c r="EO648" s="297"/>
      <c r="EP648" s="311"/>
      <c r="EQ648" s="311"/>
      <c r="ER648" s="311"/>
      <c r="ES648" s="311"/>
      <c r="ET648" s="312"/>
      <c r="EU648" s="311"/>
      <c r="EV648" s="297"/>
      <c r="EW648" s="311"/>
      <c r="EX648" s="311"/>
      <c r="EY648" s="311"/>
      <c r="EZ648" s="311"/>
      <c r="FA648" s="312"/>
      <c r="FB648" s="311"/>
      <c r="FC648" s="298"/>
    </row>
    <row r="649" spans="1:159" s="205" customFormat="1" ht="39.9" customHeight="1" x14ac:dyDescent="0.25">
      <c r="A649" s="206"/>
      <c r="B649" s="196"/>
      <c r="C649" s="292"/>
      <c r="D649" s="198"/>
      <c r="E649" s="299"/>
      <c r="F649" s="200"/>
      <c r="G649" s="301"/>
      <c r="H649" s="303"/>
      <c r="I649" s="299"/>
      <c r="J649" s="299"/>
      <c r="K649" s="299"/>
      <c r="L649" s="289"/>
      <c r="M649" s="299"/>
      <c r="N649" s="289"/>
      <c r="O649" s="363" t="str">
        <f>IF(P649="","",IF(OR(I649="",J649=""),"",IF(AND(ISNUMBER(FIND("post-", I649)),J649=ProductCode!$I$12),ProductCode!$F$19,IF(AND(ISNUMBER(FIND("pre-", I649)),J649=ProductCode!$I$12),ProductCode!$F$20,IF(ISNUMBER(FIND("post-", I649)),ProductCode!$F$17,ProductCode!$F$18)))))</f>
        <v/>
      </c>
      <c r="P649" s="295" t="str">
        <f t="shared" si="24"/>
        <v/>
      </c>
      <c r="Q649" s="306"/>
      <c r="R649" s="203"/>
      <c r="S649" s="308" t="str">
        <f t="shared" si="25"/>
        <v/>
      </c>
      <c r="T649" s="311"/>
      <c r="U649" s="311"/>
      <c r="V649" s="311"/>
      <c r="W649" s="311"/>
      <c r="X649" s="312"/>
      <c r="Y649" s="311"/>
      <c r="Z649" s="297"/>
      <c r="AA649" s="311"/>
      <c r="AB649" s="311"/>
      <c r="AC649" s="311"/>
      <c r="AD649" s="311"/>
      <c r="AE649" s="312"/>
      <c r="AF649" s="311"/>
      <c r="AG649" s="297"/>
      <c r="AH649" s="311"/>
      <c r="AI649" s="311"/>
      <c r="AJ649" s="311"/>
      <c r="AK649" s="311"/>
      <c r="AL649" s="312"/>
      <c r="AM649" s="311"/>
      <c r="AN649" s="297"/>
      <c r="AO649" s="311"/>
      <c r="AP649" s="311"/>
      <c r="AQ649" s="311"/>
      <c r="AR649" s="311"/>
      <c r="AS649" s="312"/>
      <c r="AT649" s="311"/>
      <c r="AU649" s="297"/>
      <c r="AV649" s="311"/>
      <c r="AW649" s="311"/>
      <c r="AX649" s="311"/>
      <c r="AY649" s="311"/>
      <c r="AZ649" s="312"/>
      <c r="BA649" s="311"/>
      <c r="BB649" s="297"/>
      <c r="BC649" s="311"/>
      <c r="BD649" s="311"/>
      <c r="BE649" s="311"/>
      <c r="BF649" s="311"/>
      <c r="BG649" s="312"/>
      <c r="BH649" s="311"/>
      <c r="BI649" s="297"/>
      <c r="BJ649" s="311"/>
      <c r="BK649" s="311"/>
      <c r="BL649" s="311"/>
      <c r="BM649" s="311"/>
      <c r="BN649" s="312"/>
      <c r="BO649" s="311"/>
      <c r="BP649" s="297"/>
      <c r="BQ649" s="311"/>
      <c r="BR649" s="311"/>
      <c r="BS649" s="311"/>
      <c r="BT649" s="311"/>
      <c r="BU649" s="312"/>
      <c r="BV649" s="311"/>
      <c r="BW649" s="297"/>
      <c r="BX649" s="311"/>
      <c r="BY649" s="311"/>
      <c r="BZ649" s="311"/>
      <c r="CA649" s="311"/>
      <c r="CB649" s="312"/>
      <c r="CC649" s="311"/>
      <c r="CD649" s="297"/>
      <c r="CE649" s="311"/>
      <c r="CF649" s="311"/>
      <c r="CG649" s="311"/>
      <c r="CH649" s="311"/>
      <c r="CI649" s="312"/>
      <c r="CJ649" s="311"/>
      <c r="CK649" s="297"/>
      <c r="CL649" s="311"/>
      <c r="CM649" s="311"/>
      <c r="CN649" s="311"/>
      <c r="CO649" s="311"/>
      <c r="CP649" s="312"/>
      <c r="CQ649" s="311"/>
      <c r="CR649" s="297"/>
      <c r="CS649" s="311"/>
      <c r="CT649" s="311"/>
      <c r="CU649" s="311"/>
      <c r="CV649" s="311"/>
      <c r="CW649" s="312"/>
      <c r="CX649" s="311"/>
      <c r="CY649" s="297"/>
      <c r="CZ649" s="311"/>
      <c r="DA649" s="311"/>
      <c r="DB649" s="311"/>
      <c r="DC649" s="311"/>
      <c r="DD649" s="312"/>
      <c r="DE649" s="311"/>
      <c r="DF649" s="297"/>
      <c r="DG649" s="311"/>
      <c r="DH649" s="311"/>
      <c r="DI649" s="311"/>
      <c r="DJ649" s="311"/>
      <c r="DK649" s="312"/>
      <c r="DL649" s="311"/>
      <c r="DM649" s="297"/>
      <c r="DN649" s="311"/>
      <c r="DO649" s="311"/>
      <c r="DP649" s="311"/>
      <c r="DQ649" s="311"/>
      <c r="DR649" s="312"/>
      <c r="DS649" s="311"/>
      <c r="DT649" s="297"/>
      <c r="DU649" s="311"/>
      <c r="DV649" s="311"/>
      <c r="DW649" s="311"/>
      <c r="DX649" s="311"/>
      <c r="DY649" s="312"/>
      <c r="DZ649" s="311"/>
      <c r="EA649" s="297"/>
      <c r="EB649" s="311"/>
      <c r="EC649" s="311"/>
      <c r="ED649" s="311"/>
      <c r="EE649" s="311"/>
      <c r="EF649" s="312"/>
      <c r="EG649" s="311"/>
      <c r="EH649" s="297"/>
      <c r="EI649" s="311"/>
      <c r="EJ649" s="311"/>
      <c r="EK649" s="311"/>
      <c r="EL649" s="311"/>
      <c r="EM649" s="312"/>
      <c r="EN649" s="311"/>
      <c r="EO649" s="297"/>
      <c r="EP649" s="311"/>
      <c r="EQ649" s="311"/>
      <c r="ER649" s="311"/>
      <c r="ES649" s="311"/>
      <c r="ET649" s="312"/>
      <c r="EU649" s="311"/>
      <c r="EV649" s="297"/>
      <c r="EW649" s="311"/>
      <c r="EX649" s="311"/>
      <c r="EY649" s="311"/>
      <c r="EZ649" s="311"/>
      <c r="FA649" s="312"/>
      <c r="FB649" s="311"/>
      <c r="FC649" s="298"/>
    </row>
    <row r="650" spans="1:159" s="205" customFormat="1" ht="39.9" customHeight="1" x14ac:dyDescent="0.25">
      <c r="A650" s="206"/>
      <c r="B650" s="196"/>
      <c r="C650" s="292"/>
      <c r="D650" s="198"/>
      <c r="E650" s="299"/>
      <c r="F650" s="200"/>
      <c r="G650" s="301"/>
      <c r="H650" s="303"/>
      <c r="I650" s="299"/>
      <c r="J650" s="299"/>
      <c r="K650" s="299"/>
      <c r="L650" s="289"/>
      <c r="M650" s="299"/>
      <c r="N650" s="289"/>
      <c r="O650" s="363" t="str">
        <f>IF(P650="","",IF(OR(I650="",J650=""),"",IF(AND(ISNUMBER(FIND("post-", I650)),J650=ProductCode!$I$12),ProductCode!$F$19,IF(AND(ISNUMBER(FIND("pre-", I650)),J650=ProductCode!$I$12),ProductCode!$F$20,IF(ISNUMBER(FIND("post-", I650)),ProductCode!$F$17,ProductCode!$F$18)))))</f>
        <v/>
      </c>
      <c r="P650" s="295" t="str">
        <f t="shared" si="24"/>
        <v/>
      </c>
      <c r="Q650" s="306"/>
      <c r="R650" s="203"/>
      <c r="S650" s="308" t="str">
        <f t="shared" si="25"/>
        <v/>
      </c>
      <c r="T650" s="311"/>
      <c r="U650" s="311"/>
      <c r="V650" s="311"/>
      <c r="W650" s="311"/>
      <c r="X650" s="312"/>
      <c r="Y650" s="311"/>
      <c r="Z650" s="297"/>
      <c r="AA650" s="311"/>
      <c r="AB650" s="311"/>
      <c r="AC650" s="311"/>
      <c r="AD650" s="311"/>
      <c r="AE650" s="312"/>
      <c r="AF650" s="311"/>
      <c r="AG650" s="297"/>
      <c r="AH650" s="311"/>
      <c r="AI650" s="311"/>
      <c r="AJ650" s="311"/>
      <c r="AK650" s="311"/>
      <c r="AL650" s="312"/>
      <c r="AM650" s="311"/>
      <c r="AN650" s="297"/>
      <c r="AO650" s="311"/>
      <c r="AP650" s="311"/>
      <c r="AQ650" s="311"/>
      <c r="AR650" s="311"/>
      <c r="AS650" s="312"/>
      <c r="AT650" s="311"/>
      <c r="AU650" s="297"/>
      <c r="AV650" s="311"/>
      <c r="AW650" s="311"/>
      <c r="AX650" s="311"/>
      <c r="AY650" s="311"/>
      <c r="AZ650" s="312"/>
      <c r="BA650" s="311"/>
      <c r="BB650" s="297"/>
      <c r="BC650" s="311"/>
      <c r="BD650" s="311"/>
      <c r="BE650" s="311"/>
      <c r="BF650" s="311"/>
      <c r="BG650" s="312"/>
      <c r="BH650" s="311"/>
      <c r="BI650" s="297"/>
      <c r="BJ650" s="311"/>
      <c r="BK650" s="311"/>
      <c r="BL650" s="311"/>
      <c r="BM650" s="311"/>
      <c r="BN650" s="312"/>
      <c r="BO650" s="311"/>
      <c r="BP650" s="297"/>
      <c r="BQ650" s="311"/>
      <c r="BR650" s="311"/>
      <c r="BS650" s="311"/>
      <c r="BT650" s="311"/>
      <c r="BU650" s="312"/>
      <c r="BV650" s="311"/>
      <c r="BW650" s="297"/>
      <c r="BX650" s="311"/>
      <c r="BY650" s="311"/>
      <c r="BZ650" s="311"/>
      <c r="CA650" s="311"/>
      <c r="CB650" s="312"/>
      <c r="CC650" s="311"/>
      <c r="CD650" s="297"/>
      <c r="CE650" s="311"/>
      <c r="CF650" s="311"/>
      <c r="CG650" s="311"/>
      <c r="CH650" s="311"/>
      <c r="CI650" s="312"/>
      <c r="CJ650" s="311"/>
      <c r="CK650" s="297"/>
      <c r="CL650" s="311"/>
      <c r="CM650" s="311"/>
      <c r="CN650" s="311"/>
      <c r="CO650" s="311"/>
      <c r="CP650" s="312"/>
      <c r="CQ650" s="311"/>
      <c r="CR650" s="297"/>
      <c r="CS650" s="311"/>
      <c r="CT650" s="311"/>
      <c r="CU650" s="311"/>
      <c r="CV650" s="311"/>
      <c r="CW650" s="312"/>
      <c r="CX650" s="311"/>
      <c r="CY650" s="297"/>
      <c r="CZ650" s="311"/>
      <c r="DA650" s="311"/>
      <c r="DB650" s="311"/>
      <c r="DC650" s="311"/>
      <c r="DD650" s="312"/>
      <c r="DE650" s="311"/>
      <c r="DF650" s="297"/>
      <c r="DG650" s="311"/>
      <c r="DH650" s="311"/>
      <c r="DI650" s="311"/>
      <c r="DJ650" s="311"/>
      <c r="DK650" s="312"/>
      <c r="DL650" s="311"/>
      <c r="DM650" s="297"/>
      <c r="DN650" s="311"/>
      <c r="DO650" s="311"/>
      <c r="DP650" s="311"/>
      <c r="DQ650" s="311"/>
      <c r="DR650" s="312"/>
      <c r="DS650" s="311"/>
      <c r="DT650" s="297"/>
      <c r="DU650" s="311"/>
      <c r="DV650" s="311"/>
      <c r="DW650" s="311"/>
      <c r="DX650" s="311"/>
      <c r="DY650" s="312"/>
      <c r="DZ650" s="311"/>
      <c r="EA650" s="297"/>
      <c r="EB650" s="311"/>
      <c r="EC650" s="311"/>
      <c r="ED650" s="311"/>
      <c r="EE650" s="311"/>
      <c r="EF650" s="312"/>
      <c r="EG650" s="311"/>
      <c r="EH650" s="297"/>
      <c r="EI650" s="311"/>
      <c r="EJ650" s="311"/>
      <c r="EK650" s="311"/>
      <c r="EL650" s="311"/>
      <c r="EM650" s="312"/>
      <c r="EN650" s="311"/>
      <c r="EO650" s="297"/>
      <c r="EP650" s="311"/>
      <c r="EQ650" s="311"/>
      <c r="ER650" s="311"/>
      <c r="ES650" s="311"/>
      <c r="ET650" s="312"/>
      <c r="EU650" s="311"/>
      <c r="EV650" s="297"/>
      <c r="EW650" s="311"/>
      <c r="EX650" s="311"/>
      <c r="EY650" s="311"/>
      <c r="EZ650" s="311"/>
      <c r="FA650" s="312"/>
      <c r="FB650" s="311"/>
      <c r="FC650" s="298"/>
    </row>
    <row r="651" spans="1:159" s="205" customFormat="1" ht="39.9" customHeight="1" x14ac:dyDescent="0.25">
      <c r="A651" s="206"/>
      <c r="B651" s="196"/>
      <c r="C651" s="292"/>
      <c r="D651" s="198"/>
      <c r="E651" s="299"/>
      <c r="F651" s="200"/>
      <c r="G651" s="301"/>
      <c r="H651" s="303"/>
      <c r="I651" s="299"/>
      <c r="J651" s="299"/>
      <c r="K651" s="299"/>
      <c r="L651" s="289"/>
      <c r="M651" s="299"/>
      <c r="N651" s="289"/>
      <c r="O651" s="363" t="str">
        <f>IF(P651="","",IF(OR(I651="",J651=""),"",IF(AND(ISNUMBER(FIND("post-", I651)),J651=ProductCode!$I$12),ProductCode!$F$19,IF(AND(ISNUMBER(FIND("pre-", I651)),J651=ProductCode!$I$12),ProductCode!$F$20,IF(ISNUMBER(FIND("post-", I651)),ProductCode!$F$17,ProductCode!$F$18)))))</f>
        <v/>
      </c>
      <c r="P651" s="295" t="str">
        <f t="shared" si="24"/>
        <v/>
      </c>
      <c r="Q651" s="306"/>
      <c r="R651" s="203"/>
      <c r="S651" s="308" t="str">
        <f t="shared" si="25"/>
        <v/>
      </c>
      <c r="T651" s="311"/>
      <c r="U651" s="311"/>
      <c r="V651" s="311"/>
      <c r="W651" s="311"/>
      <c r="X651" s="312"/>
      <c r="Y651" s="311"/>
      <c r="Z651" s="297"/>
      <c r="AA651" s="311"/>
      <c r="AB651" s="311"/>
      <c r="AC651" s="311"/>
      <c r="AD651" s="311"/>
      <c r="AE651" s="312"/>
      <c r="AF651" s="311"/>
      <c r="AG651" s="297"/>
      <c r="AH651" s="311"/>
      <c r="AI651" s="311"/>
      <c r="AJ651" s="311"/>
      <c r="AK651" s="311"/>
      <c r="AL651" s="312"/>
      <c r="AM651" s="311"/>
      <c r="AN651" s="297"/>
      <c r="AO651" s="311"/>
      <c r="AP651" s="311"/>
      <c r="AQ651" s="311"/>
      <c r="AR651" s="311"/>
      <c r="AS651" s="312"/>
      <c r="AT651" s="311"/>
      <c r="AU651" s="297"/>
      <c r="AV651" s="311"/>
      <c r="AW651" s="311"/>
      <c r="AX651" s="311"/>
      <c r="AY651" s="311"/>
      <c r="AZ651" s="312"/>
      <c r="BA651" s="311"/>
      <c r="BB651" s="297"/>
      <c r="BC651" s="311"/>
      <c r="BD651" s="311"/>
      <c r="BE651" s="311"/>
      <c r="BF651" s="311"/>
      <c r="BG651" s="312"/>
      <c r="BH651" s="311"/>
      <c r="BI651" s="297"/>
      <c r="BJ651" s="311"/>
      <c r="BK651" s="311"/>
      <c r="BL651" s="311"/>
      <c r="BM651" s="311"/>
      <c r="BN651" s="312"/>
      <c r="BO651" s="311"/>
      <c r="BP651" s="297"/>
      <c r="BQ651" s="311"/>
      <c r="BR651" s="311"/>
      <c r="BS651" s="311"/>
      <c r="BT651" s="311"/>
      <c r="BU651" s="312"/>
      <c r="BV651" s="311"/>
      <c r="BW651" s="297"/>
      <c r="BX651" s="311"/>
      <c r="BY651" s="311"/>
      <c r="BZ651" s="311"/>
      <c r="CA651" s="311"/>
      <c r="CB651" s="312"/>
      <c r="CC651" s="311"/>
      <c r="CD651" s="297"/>
      <c r="CE651" s="311"/>
      <c r="CF651" s="311"/>
      <c r="CG651" s="311"/>
      <c r="CH651" s="311"/>
      <c r="CI651" s="312"/>
      <c r="CJ651" s="311"/>
      <c r="CK651" s="297"/>
      <c r="CL651" s="311"/>
      <c r="CM651" s="311"/>
      <c r="CN651" s="311"/>
      <c r="CO651" s="311"/>
      <c r="CP651" s="312"/>
      <c r="CQ651" s="311"/>
      <c r="CR651" s="297"/>
      <c r="CS651" s="311"/>
      <c r="CT651" s="311"/>
      <c r="CU651" s="311"/>
      <c r="CV651" s="311"/>
      <c r="CW651" s="312"/>
      <c r="CX651" s="311"/>
      <c r="CY651" s="297"/>
      <c r="CZ651" s="311"/>
      <c r="DA651" s="311"/>
      <c r="DB651" s="311"/>
      <c r="DC651" s="311"/>
      <c r="DD651" s="312"/>
      <c r="DE651" s="311"/>
      <c r="DF651" s="297"/>
      <c r="DG651" s="311"/>
      <c r="DH651" s="311"/>
      <c r="DI651" s="311"/>
      <c r="DJ651" s="311"/>
      <c r="DK651" s="312"/>
      <c r="DL651" s="311"/>
      <c r="DM651" s="297"/>
      <c r="DN651" s="311"/>
      <c r="DO651" s="311"/>
      <c r="DP651" s="311"/>
      <c r="DQ651" s="311"/>
      <c r="DR651" s="312"/>
      <c r="DS651" s="311"/>
      <c r="DT651" s="297"/>
      <c r="DU651" s="311"/>
      <c r="DV651" s="311"/>
      <c r="DW651" s="311"/>
      <c r="DX651" s="311"/>
      <c r="DY651" s="312"/>
      <c r="DZ651" s="311"/>
      <c r="EA651" s="297"/>
      <c r="EB651" s="311"/>
      <c r="EC651" s="311"/>
      <c r="ED651" s="311"/>
      <c r="EE651" s="311"/>
      <c r="EF651" s="312"/>
      <c r="EG651" s="311"/>
      <c r="EH651" s="297"/>
      <c r="EI651" s="311"/>
      <c r="EJ651" s="311"/>
      <c r="EK651" s="311"/>
      <c r="EL651" s="311"/>
      <c r="EM651" s="312"/>
      <c r="EN651" s="311"/>
      <c r="EO651" s="297"/>
      <c r="EP651" s="311"/>
      <c r="EQ651" s="311"/>
      <c r="ER651" s="311"/>
      <c r="ES651" s="311"/>
      <c r="ET651" s="312"/>
      <c r="EU651" s="311"/>
      <c r="EV651" s="297"/>
      <c r="EW651" s="311"/>
      <c r="EX651" s="311"/>
      <c r="EY651" s="311"/>
      <c r="EZ651" s="311"/>
      <c r="FA651" s="312"/>
      <c r="FB651" s="311"/>
      <c r="FC651" s="298"/>
    </row>
    <row r="652" spans="1:159" s="205" customFormat="1" ht="39.9" customHeight="1" x14ac:dyDescent="0.25">
      <c r="A652" s="206"/>
      <c r="B652" s="196"/>
      <c r="C652" s="292"/>
      <c r="D652" s="198"/>
      <c r="E652" s="299"/>
      <c r="F652" s="200"/>
      <c r="G652" s="301"/>
      <c r="H652" s="303"/>
      <c r="I652" s="299"/>
      <c r="J652" s="299"/>
      <c r="K652" s="299"/>
      <c r="L652" s="289"/>
      <c r="M652" s="299"/>
      <c r="N652" s="289"/>
      <c r="O652" s="363" t="str">
        <f>IF(P652="","",IF(OR(I652="",J652=""),"",IF(AND(ISNUMBER(FIND("post-", I652)),J652=ProductCode!$I$12),ProductCode!$F$19,IF(AND(ISNUMBER(FIND("pre-", I652)),J652=ProductCode!$I$12),ProductCode!$F$20,IF(ISNUMBER(FIND("post-", I652)),ProductCode!$F$17,ProductCode!$F$18)))))</f>
        <v/>
      </c>
      <c r="P652" s="295" t="str">
        <f t="shared" si="24"/>
        <v/>
      </c>
      <c r="Q652" s="306"/>
      <c r="R652" s="203"/>
      <c r="S652" s="308" t="str">
        <f t="shared" si="25"/>
        <v/>
      </c>
      <c r="T652" s="311"/>
      <c r="U652" s="311"/>
      <c r="V652" s="311"/>
      <c r="W652" s="311"/>
      <c r="X652" s="312"/>
      <c r="Y652" s="311"/>
      <c r="Z652" s="297"/>
      <c r="AA652" s="311"/>
      <c r="AB652" s="311"/>
      <c r="AC652" s="311"/>
      <c r="AD652" s="311"/>
      <c r="AE652" s="312"/>
      <c r="AF652" s="311"/>
      <c r="AG652" s="297"/>
      <c r="AH652" s="311"/>
      <c r="AI652" s="311"/>
      <c r="AJ652" s="311"/>
      <c r="AK652" s="311"/>
      <c r="AL652" s="312"/>
      <c r="AM652" s="311"/>
      <c r="AN652" s="297"/>
      <c r="AO652" s="311"/>
      <c r="AP652" s="311"/>
      <c r="AQ652" s="311"/>
      <c r="AR652" s="311"/>
      <c r="AS652" s="312"/>
      <c r="AT652" s="311"/>
      <c r="AU652" s="297"/>
      <c r="AV652" s="311"/>
      <c r="AW652" s="311"/>
      <c r="AX652" s="311"/>
      <c r="AY652" s="311"/>
      <c r="AZ652" s="312"/>
      <c r="BA652" s="311"/>
      <c r="BB652" s="297"/>
      <c r="BC652" s="311"/>
      <c r="BD652" s="311"/>
      <c r="BE652" s="311"/>
      <c r="BF652" s="311"/>
      <c r="BG652" s="312"/>
      <c r="BH652" s="311"/>
      <c r="BI652" s="297"/>
      <c r="BJ652" s="311"/>
      <c r="BK652" s="311"/>
      <c r="BL652" s="311"/>
      <c r="BM652" s="311"/>
      <c r="BN652" s="312"/>
      <c r="BO652" s="311"/>
      <c r="BP652" s="297"/>
      <c r="BQ652" s="311"/>
      <c r="BR652" s="311"/>
      <c r="BS652" s="311"/>
      <c r="BT652" s="311"/>
      <c r="BU652" s="312"/>
      <c r="BV652" s="311"/>
      <c r="BW652" s="297"/>
      <c r="BX652" s="311"/>
      <c r="BY652" s="311"/>
      <c r="BZ652" s="311"/>
      <c r="CA652" s="311"/>
      <c r="CB652" s="312"/>
      <c r="CC652" s="311"/>
      <c r="CD652" s="297"/>
      <c r="CE652" s="311"/>
      <c r="CF652" s="311"/>
      <c r="CG652" s="311"/>
      <c r="CH652" s="311"/>
      <c r="CI652" s="312"/>
      <c r="CJ652" s="311"/>
      <c r="CK652" s="297"/>
      <c r="CL652" s="311"/>
      <c r="CM652" s="311"/>
      <c r="CN652" s="311"/>
      <c r="CO652" s="311"/>
      <c r="CP652" s="312"/>
      <c r="CQ652" s="311"/>
      <c r="CR652" s="297"/>
      <c r="CS652" s="311"/>
      <c r="CT652" s="311"/>
      <c r="CU652" s="311"/>
      <c r="CV652" s="311"/>
      <c r="CW652" s="312"/>
      <c r="CX652" s="311"/>
      <c r="CY652" s="297"/>
      <c r="CZ652" s="311"/>
      <c r="DA652" s="311"/>
      <c r="DB652" s="311"/>
      <c r="DC652" s="311"/>
      <c r="DD652" s="312"/>
      <c r="DE652" s="311"/>
      <c r="DF652" s="297"/>
      <c r="DG652" s="311"/>
      <c r="DH652" s="311"/>
      <c r="DI652" s="311"/>
      <c r="DJ652" s="311"/>
      <c r="DK652" s="312"/>
      <c r="DL652" s="311"/>
      <c r="DM652" s="297"/>
      <c r="DN652" s="311"/>
      <c r="DO652" s="311"/>
      <c r="DP652" s="311"/>
      <c r="DQ652" s="311"/>
      <c r="DR652" s="312"/>
      <c r="DS652" s="311"/>
      <c r="DT652" s="297"/>
      <c r="DU652" s="311"/>
      <c r="DV652" s="311"/>
      <c r="DW652" s="311"/>
      <c r="DX652" s="311"/>
      <c r="DY652" s="312"/>
      <c r="DZ652" s="311"/>
      <c r="EA652" s="297"/>
      <c r="EB652" s="311"/>
      <c r="EC652" s="311"/>
      <c r="ED652" s="311"/>
      <c r="EE652" s="311"/>
      <c r="EF652" s="312"/>
      <c r="EG652" s="311"/>
      <c r="EH652" s="297"/>
      <c r="EI652" s="311"/>
      <c r="EJ652" s="311"/>
      <c r="EK652" s="311"/>
      <c r="EL652" s="311"/>
      <c r="EM652" s="312"/>
      <c r="EN652" s="311"/>
      <c r="EO652" s="297"/>
      <c r="EP652" s="311"/>
      <c r="EQ652" s="311"/>
      <c r="ER652" s="311"/>
      <c r="ES652" s="311"/>
      <c r="ET652" s="312"/>
      <c r="EU652" s="311"/>
      <c r="EV652" s="297"/>
      <c r="EW652" s="311"/>
      <c r="EX652" s="311"/>
      <c r="EY652" s="311"/>
      <c r="EZ652" s="311"/>
      <c r="FA652" s="312"/>
      <c r="FB652" s="311"/>
      <c r="FC652" s="298"/>
    </row>
    <row r="653" spans="1:159" s="205" customFormat="1" ht="39.9" customHeight="1" x14ac:dyDescent="0.25">
      <c r="A653" s="206"/>
      <c r="B653" s="196"/>
      <c r="C653" s="292"/>
      <c r="D653" s="198"/>
      <c r="E653" s="299"/>
      <c r="F653" s="200"/>
      <c r="G653" s="301"/>
      <c r="H653" s="303"/>
      <c r="I653" s="299"/>
      <c r="J653" s="299"/>
      <c r="K653" s="299"/>
      <c r="L653" s="289"/>
      <c r="M653" s="299"/>
      <c r="N653" s="289"/>
      <c r="O653" s="363" t="str">
        <f>IF(P653="","",IF(OR(I653="",J653=""),"",IF(AND(ISNUMBER(FIND("post-", I653)),J653=ProductCode!$I$12),ProductCode!$F$19,IF(AND(ISNUMBER(FIND("pre-", I653)),J653=ProductCode!$I$12),ProductCode!$F$20,IF(ISNUMBER(FIND("post-", I653)),ProductCode!$F$17,ProductCode!$F$18)))))</f>
        <v/>
      </c>
      <c r="P653" s="295" t="str">
        <f t="shared" si="24"/>
        <v/>
      </c>
      <c r="Q653" s="306"/>
      <c r="R653" s="203"/>
      <c r="S653" s="308" t="str">
        <f t="shared" si="25"/>
        <v/>
      </c>
      <c r="T653" s="311"/>
      <c r="U653" s="311"/>
      <c r="V653" s="311"/>
      <c r="W653" s="311"/>
      <c r="X653" s="312"/>
      <c r="Y653" s="311"/>
      <c r="Z653" s="297"/>
      <c r="AA653" s="311"/>
      <c r="AB653" s="311"/>
      <c r="AC653" s="311"/>
      <c r="AD653" s="311"/>
      <c r="AE653" s="312"/>
      <c r="AF653" s="311"/>
      <c r="AG653" s="297"/>
      <c r="AH653" s="311"/>
      <c r="AI653" s="311"/>
      <c r="AJ653" s="311"/>
      <c r="AK653" s="311"/>
      <c r="AL653" s="312"/>
      <c r="AM653" s="311"/>
      <c r="AN653" s="297"/>
      <c r="AO653" s="311"/>
      <c r="AP653" s="311"/>
      <c r="AQ653" s="311"/>
      <c r="AR653" s="311"/>
      <c r="AS653" s="312"/>
      <c r="AT653" s="311"/>
      <c r="AU653" s="297"/>
      <c r="AV653" s="311"/>
      <c r="AW653" s="311"/>
      <c r="AX653" s="311"/>
      <c r="AY653" s="311"/>
      <c r="AZ653" s="312"/>
      <c r="BA653" s="311"/>
      <c r="BB653" s="297"/>
      <c r="BC653" s="311"/>
      <c r="BD653" s="311"/>
      <c r="BE653" s="311"/>
      <c r="BF653" s="311"/>
      <c r="BG653" s="312"/>
      <c r="BH653" s="311"/>
      <c r="BI653" s="297"/>
      <c r="BJ653" s="311"/>
      <c r="BK653" s="311"/>
      <c r="BL653" s="311"/>
      <c r="BM653" s="311"/>
      <c r="BN653" s="312"/>
      <c r="BO653" s="311"/>
      <c r="BP653" s="297"/>
      <c r="BQ653" s="311"/>
      <c r="BR653" s="311"/>
      <c r="BS653" s="311"/>
      <c r="BT653" s="311"/>
      <c r="BU653" s="312"/>
      <c r="BV653" s="311"/>
      <c r="BW653" s="297"/>
      <c r="BX653" s="311"/>
      <c r="BY653" s="311"/>
      <c r="BZ653" s="311"/>
      <c r="CA653" s="311"/>
      <c r="CB653" s="312"/>
      <c r="CC653" s="311"/>
      <c r="CD653" s="297"/>
      <c r="CE653" s="311"/>
      <c r="CF653" s="311"/>
      <c r="CG653" s="311"/>
      <c r="CH653" s="311"/>
      <c r="CI653" s="312"/>
      <c r="CJ653" s="311"/>
      <c r="CK653" s="297"/>
      <c r="CL653" s="311"/>
      <c r="CM653" s="311"/>
      <c r="CN653" s="311"/>
      <c r="CO653" s="311"/>
      <c r="CP653" s="312"/>
      <c r="CQ653" s="311"/>
      <c r="CR653" s="297"/>
      <c r="CS653" s="311"/>
      <c r="CT653" s="311"/>
      <c r="CU653" s="311"/>
      <c r="CV653" s="311"/>
      <c r="CW653" s="312"/>
      <c r="CX653" s="311"/>
      <c r="CY653" s="297"/>
      <c r="CZ653" s="311"/>
      <c r="DA653" s="311"/>
      <c r="DB653" s="311"/>
      <c r="DC653" s="311"/>
      <c r="DD653" s="312"/>
      <c r="DE653" s="311"/>
      <c r="DF653" s="297"/>
      <c r="DG653" s="311"/>
      <c r="DH653" s="311"/>
      <c r="DI653" s="311"/>
      <c r="DJ653" s="311"/>
      <c r="DK653" s="312"/>
      <c r="DL653" s="311"/>
      <c r="DM653" s="297"/>
      <c r="DN653" s="311"/>
      <c r="DO653" s="311"/>
      <c r="DP653" s="311"/>
      <c r="DQ653" s="311"/>
      <c r="DR653" s="312"/>
      <c r="DS653" s="311"/>
      <c r="DT653" s="297"/>
      <c r="DU653" s="311"/>
      <c r="DV653" s="311"/>
      <c r="DW653" s="311"/>
      <c r="DX653" s="311"/>
      <c r="DY653" s="312"/>
      <c r="DZ653" s="311"/>
      <c r="EA653" s="297"/>
      <c r="EB653" s="311"/>
      <c r="EC653" s="311"/>
      <c r="ED653" s="311"/>
      <c r="EE653" s="311"/>
      <c r="EF653" s="312"/>
      <c r="EG653" s="311"/>
      <c r="EH653" s="297"/>
      <c r="EI653" s="311"/>
      <c r="EJ653" s="311"/>
      <c r="EK653" s="311"/>
      <c r="EL653" s="311"/>
      <c r="EM653" s="312"/>
      <c r="EN653" s="311"/>
      <c r="EO653" s="297"/>
      <c r="EP653" s="311"/>
      <c r="EQ653" s="311"/>
      <c r="ER653" s="311"/>
      <c r="ES653" s="311"/>
      <c r="ET653" s="312"/>
      <c r="EU653" s="311"/>
      <c r="EV653" s="297"/>
      <c r="EW653" s="311"/>
      <c r="EX653" s="311"/>
      <c r="EY653" s="311"/>
      <c r="EZ653" s="311"/>
      <c r="FA653" s="312"/>
      <c r="FB653" s="311"/>
      <c r="FC653" s="298"/>
    </row>
    <row r="654" spans="1:159" s="205" customFormat="1" ht="39.9" customHeight="1" x14ac:dyDescent="0.25">
      <c r="A654" s="206"/>
      <c r="B654" s="196"/>
      <c r="C654" s="292"/>
      <c r="D654" s="198"/>
      <c r="E654" s="299"/>
      <c r="F654" s="200"/>
      <c r="G654" s="301"/>
      <c r="H654" s="303"/>
      <c r="I654" s="299"/>
      <c r="J654" s="299"/>
      <c r="K654" s="299"/>
      <c r="L654" s="289"/>
      <c r="M654" s="299"/>
      <c r="N654" s="289"/>
      <c r="O654" s="363" t="str">
        <f>IF(P654="","",IF(OR(I654="",J654=""),"",IF(AND(ISNUMBER(FIND("post-", I654)),J654=ProductCode!$I$12),ProductCode!$F$19,IF(AND(ISNUMBER(FIND("pre-", I654)),J654=ProductCode!$I$12),ProductCode!$F$20,IF(ISNUMBER(FIND("post-", I654)),ProductCode!$F$17,ProductCode!$F$18)))))</f>
        <v/>
      </c>
      <c r="P654" s="295" t="str">
        <f t="shared" si="24"/>
        <v/>
      </c>
      <c r="Q654" s="306"/>
      <c r="R654" s="203"/>
      <c r="S654" s="308" t="str">
        <f t="shared" si="25"/>
        <v/>
      </c>
      <c r="T654" s="311"/>
      <c r="U654" s="311"/>
      <c r="V654" s="311"/>
      <c r="W654" s="311"/>
      <c r="X654" s="312"/>
      <c r="Y654" s="311"/>
      <c r="Z654" s="297"/>
      <c r="AA654" s="311"/>
      <c r="AB654" s="311"/>
      <c r="AC654" s="311"/>
      <c r="AD654" s="311"/>
      <c r="AE654" s="312"/>
      <c r="AF654" s="311"/>
      <c r="AG654" s="297"/>
      <c r="AH654" s="311"/>
      <c r="AI654" s="311"/>
      <c r="AJ654" s="311"/>
      <c r="AK654" s="311"/>
      <c r="AL654" s="312"/>
      <c r="AM654" s="311"/>
      <c r="AN654" s="297"/>
      <c r="AO654" s="311"/>
      <c r="AP654" s="311"/>
      <c r="AQ654" s="311"/>
      <c r="AR654" s="311"/>
      <c r="AS654" s="312"/>
      <c r="AT654" s="311"/>
      <c r="AU654" s="297"/>
      <c r="AV654" s="311"/>
      <c r="AW654" s="311"/>
      <c r="AX654" s="311"/>
      <c r="AY654" s="311"/>
      <c r="AZ654" s="312"/>
      <c r="BA654" s="311"/>
      <c r="BB654" s="297"/>
      <c r="BC654" s="311"/>
      <c r="BD654" s="311"/>
      <c r="BE654" s="311"/>
      <c r="BF654" s="311"/>
      <c r="BG654" s="312"/>
      <c r="BH654" s="311"/>
      <c r="BI654" s="297"/>
      <c r="BJ654" s="311"/>
      <c r="BK654" s="311"/>
      <c r="BL654" s="311"/>
      <c r="BM654" s="311"/>
      <c r="BN654" s="312"/>
      <c r="BO654" s="311"/>
      <c r="BP654" s="297"/>
      <c r="BQ654" s="311"/>
      <c r="BR654" s="311"/>
      <c r="BS654" s="311"/>
      <c r="BT654" s="311"/>
      <c r="BU654" s="312"/>
      <c r="BV654" s="311"/>
      <c r="BW654" s="297"/>
      <c r="BX654" s="311"/>
      <c r="BY654" s="311"/>
      <c r="BZ654" s="311"/>
      <c r="CA654" s="311"/>
      <c r="CB654" s="312"/>
      <c r="CC654" s="311"/>
      <c r="CD654" s="297"/>
      <c r="CE654" s="311"/>
      <c r="CF654" s="311"/>
      <c r="CG654" s="311"/>
      <c r="CH654" s="311"/>
      <c r="CI654" s="312"/>
      <c r="CJ654" s="311"/>
      <c r="CK654" s="297"/>
      <c r="CL654" s="311"/>
      <c r="CM654" s="311"/>
      <c r="CN654" s="311"/>
      <c r="CO654" s="311"/>
      <c r="CP654" s="312"/>
      <c r="CQ654" s="311"/>
      <c r="CR654" s="297"/>
      <c r="CS654" s="311"/>
      <c r="CT654" s="311"/>
      <c r="CU654" s="311"/>
      <c r="CV654" s="311"/>
      <c r="CW654" s="312"/>
      <c r="CX654" s="311"/>
      <c r="CY654" s="297"/>
      <c r="CZ654" s="311"/>
      <c r="DA654" s="311"/>
      <c r="DB654" s="311"/>
      <c r="DC654" s="311"/>
      <c r="DD654" s="312"/>
      <c r="DE654" s="311"/>
      <c r="DF654" s="297"/>
      <c r="DG654" s="311"/>
      <c r="DH654" s="311"/>
      <c r="DI654" s="311"/>
      <c r="DJ654" s="311"/>
      <c r="DK654" s="312"/>
      <c r="DL654" s="311"/>
      <c r="DM654" s="297"/>
      <c r="DN654" s="311"/>
      <c r="DO654" s="311"/>
      <c r="DP654" s="311"/>
      <c r="DQ654" s="311"/>
      <c r="DR654" s="312"/>
      <c r="DS654" s="311"/>
      <c r="DT654" s="297"/>
      <c r="DU654" s="311"/>
      <c r="DV654" s="311"/>
      <c r="DW654" s="311"/>
      <c r="DX654" s="311"/>
      <c r="DY654" s="312"/>
      <c r="DZ654" s="311"/>
      <c r="EA654" s="297"/>
      <c r="EB654" s="311"/>
      <c r="EC654" s="311"/>
      <c r="ED654" s="311"/>
      <c r="EE654" s="311"/>
      <c r="EF654" s="312"/>
      <c r="EG654" s="311"/>
      <c r="EH654" s="297"/>
      <c r="EI654" s="311"/>
      <c r="EJ654" s="311"/>
      <c r="EK654" s="311"/>
      <c r="EL654" s="311"/>
      <c r="EM654" s="312"/>
      <c r="EN654" s="311"/>
      <c r="EO654" s="297"/>
      <c r="EP654" s="311"/>
      <c r="EQ654" s="311"/>
      <c r="ER654" s="311"/>
      <c r="ES654" s="311"/>
      <c r="ET654" s="312"/>
      <c r="EU654" s="311"/>
      <c r="EV654" s="297"/>
      <c r="EW654" s="311"/>
      <c r="EX654" s="311"/>
      <c r="EY654" s="311"/>
      <c r="EZ654" s="311"/>
      <c r="FA654" s="312"/>
      <c r="FB654" s="311"/>
      <c r="FC654" s="298"/>
    </row>
    <row r="655" spans="1:159" s="205" customFormat="1" ht="39.9" customHeight="1" x14ac:dyDescent="0.25">
      <c r="A655" s="206"/>
      <c r="B655" s="196"/>
      <c r="C655" s="292"/>
      <c r="D655" s="198"/>
      <c r="E655" s="299"/>
      <c r="F655" s="200"/>
      <c r="G655" s="301"/>
      <c r="H655" s="303"/>
      <c r="I655" s="299"/>
      <c r="J655" s="299"/>
      <c r="K655" s="299"/>
      <c r="L655" s="289"/>
      <c r="M655" s="299"/>
      <c r="N655" s="289"/>
      <c r="O655" s="363" t="str">
        <f>IF(P655="","",IF(OR(I655="",J655=""),"",IF(AND(ISNUMBER(FIND("post-", I655)),J655=ProductCode!$I$12),ProductCode!$F$19,IF(AND(ISNUMBER(FIND("pre-", I655)),J655=ProductCode!$I$12),ProductCode!$F$20,IF(ISNUMBER(FIND("post-", I655)),ProductCode!$F$17,ProductCode!$F$18)))))</f>
        <v/>
      </c>
      <c r="P655" s="295" t="str">
        <f t="shared" si="24"/>
        <v/>
      </c>
      <c r="Q655" s="306"/>
      <c r="R655" s="203"/>
      <c r="S655" s="308" t="str">
        <f t="shared" si="25"/>
        <v/>
      </c>
      <c r="T655" s="311"/>
      <c r="U655" s="311"/>
      <c r="V655" s="311"/>
      <c r="W655" s="311"/>
      <c r="X655" s="312"/>
      <c r="Y655" s="311"/>
      <c r="Z655" s="297"/>
      <c r="AA655" s="311"/>
      <c r="AB655" s="311"/>
      <c r="AC655" s="311"/>
      <c r="AD655" s="311"/>
      <c r="AE655" s="312"/>
      <c r="AF655" s="311"/>
      <c r="AG655" s="297"/>
      <c r="AH655" s="311"/>
      <c r="AI655" s="311"/>
      <c r="AJ655" s="311"/>
      <c r="AK655" s="311"/>
      <c r="AL655" s="312"/>
      <c r="AM655" s="311"/>
      <c r="AN655" s="297"/>
      <c r="AO655" s="311"/>
      <c r="AP655" s="311"/>
      <c r="AQ655" s="311"/>
      <c r="AR655" s="311"/>
      <c r="AS655" s="312"/>
      <c r="AT655" s="311"/>
      <c r="AU655" s="297"/>
      <c r="AV655" s="311"/>
      <c r="AW655" s="311"/>
      <c r="AX655" s="311"/>
      <c r="AY655" s="311"/>
      <c r="AZ655" s="312"/>
      <c r="BA655" s="311"/>
      <c r="BB655" s="297"/>
      <c r="BC655" s="311"/>
      <c r="BD655" s="311"/>
      <c r="BE655" s="311"/>
      <c r="BF655" s="311"/>
      <c r="BG655" s="312"/>
      <c r="BH655" s="311"/>
      <c r="BI655" s="297"/>
      <c r="BJ655" s="311"/>
      <c r="BK655" s="311"/>
      <c r="BL655" s="311"/>
      <c r="BM655" s="311"/>
      <c r="BN655" s="312"/>
      <c r="BO655" s="311"/>
      <c r="BP655" s="297"/>
      <c r="BQ655" s="311"/>
      <c r="BR655" s="311"/>
      <c r="BS655" s="311"/>
      <c r="BT655" s="311"/>
      <c r="BU655" s="312"/>
      <c r="BV655" s="311"/>
      <c r="BW655" s="297"/>
      <c r="BX655" s="311"/>
      <c r="BY655" s="311"/>
      <c r="BZ655" s="311"/>
      <c r="CA655" s="311"/>
      <c r="CB655" s="312"/>
      <c r="CC655" s="311"/>
      <c r="CD655" s="297"/>
      <c r="CE655" s="311"/>
      <c r="CF655" s="311"/>
      <c r="CG655" s="311"/>
      <c r="CH655" s="311"/>
      <c r="CI655" s="312"/>
      <c r="CJ655" s="311"/>
      <c r="CK655" s="297"/>
      <c r="CL655" s="311"/>
      <c r="CM655" s="311"/>
      <c r="CN655" s="311"/>
      <c r="CO655" s="311"/>
      <c r="CP655" s="312"/>
      <c r="CQ655" s="311"/>
      <c r="CR655" s="297"/>
      <c r="CS655" s="311"/>
      <c r="CT655" s="311"/>
      <c r="CU655" s="311"/>
      <c r="CV655" s="311"/>
      <c r="CW655" s="312"/>
      <c r="CX655" s="311"/>
      <c r="CY655" s="297"/>
      <c r="CZ655" s="311"/>
      <c r="DA655" s="311"/>
      <c r="DB655" s="311"/>
      <c r="DC655" s="311"/>
      <c r="DD655" s="312"/>
      <c r="DE655" s="311"/>
      <c r="DF655" s="297"/>
      <c r="DG655" s="311"/>
      <c r="DH655" s="311"/>
      <c r="DI655" s="311"/>
      <c r="DJ655" s="311"/>
      <c r="DK655" s="312"/>
      <c r="DL655" s="311"/>
      <c r="DM655" s="297"/>
      <c r="DN655" s="311"/>
      <c r="DO655" s="311"/>
      <c r="DP655" s="311"/>
      <c r="DQ655" s="311"/>
      <c r="DR655" s="312"/>
      <c r="DS655" s="311"/>
      <c r="DT655" s="297"/>
      <c r="DU655" s="311"/>
      <c r="DV655" s="311"/>
      <c r="DW655" s="311"/>
      <c r="DX655" s="311"/>
      <c r="DY655" s="312"/>
      <c r="DZ655" s="311"/>
      <c r="EA655" s="297"/>
      <c r="EB655" s="311"/>
      <c r="EC655" s="311"/>
      <c r="ED655" s="311"/>
      <c r="EE655" s="311"/>
      <c r="EF655" s="312"/>
      <c r="EG655" s="311"/>
      <c r="EH655" s="297"/>
      <c r="EI655" s="311"/>
      <c r="EJ655" s="311"/>
      <c r="EK655" s="311"/>
      <c r="EL655" s="311"/>
      <c r="EM655" s="312"/>
      <c r="EN655" s="311"/>
      <c r="EO655" s="297"/>
      <c r="EP655" s="311"/>
      <c r="EQ655" s="311"/>
      <c r="ER655" s="311"/>
      <c r="ES655" s="311"/>
      <c r="ET655" s="312"/>
      <c r="EU655" s="311"/>
      <c r="EV655" s="297"/>
      <c r="EW655" s="311"/>
      <c r="EX655" s="311"/>
      <c r="EY655" s="311"/>
      <c r="EZ655" s="311"/>
      <c r="FA655" s="312"/>
      <c r="FB655" s="311"/>
      <c r="FC655" s="298"/>
    </row>
    <row r="656" spans="1:159" s="205" customFormat="1" ht="39.9" customHeight="1" x14ac:dyDescent="0.25">
      <c r="A656" s="206"/>
      <c r="B656" s="196"/>
      <c r="C656" s="292"/>
      <c r="D656" s="198"/>
      <c r="E656" s="299"/>
      <c r="F656" s="200"/>
      <c r="G656" s="301"/>
      <c r="H656" s="303"/>
      <c r="I656" s="299"/>
      <c r="J656" s="299"/>
      <c r="K656" s="299"/>
      <c r="L656" s="289"/>
      <c r="M656" s="299"/>
      <c r="N656" s="289"/>
      <c r="O656" s="363" t="str">
        <f>IF(P656="","",IF(OR(I656="",J656=""),"",IF(AND(ISNUMBER(FIND("post-", I656)),J656=ProductCode!$I$12),ProductCode!$F$19,IF(AND(ISNUMBER(FIND("pre-", I656)),J656=ProductCode!$I$12),ProductCode!$F$20,IF(ISNUMBER(FIND("post-", I656)),ProductCode!$F$17,ProductCode!$F$18)))))</f>
        <v/>
      </c>
      <c r="P656" s="295" t="str">
        <f t="shared" si="24"/>
        <v/>
      </c>
      <c r="Q656" s="306"/>
      <c r="R656" s="203"/>
      <c r="S656" s="308" t="str">
        <f t="shared" si="25"/>
        <v/>
      </c>
      <c r="T656" s="311"/>
      <c r="U656" s="311"/>
      <c r="V656" s="311"/>
      <c r="W656" s="311"/>
      <c r="X656" s="312"/>
      <c r="Y656" s="311"/>
      <c r="Z656" s="297"/>
      <c r="AA656" s="311"/>
      <c r="AB656" s="311"/>
      <c r="AC656" s="311"/>
      <c r="AD656" s="311"/>
      <c r="AE656" s="312"/>
      <c r="AF656" s="311"/>
      <c r="AG656" s="297"/>
      <c r="AH656" s="311"/>
      <c r="AI656" s="311"/>
      <c r="AJ656" s="311"/>
      <c r="AK656" s="311"/>
      <c r="AL656" s="312"/>
      <c r="AM656" s="311"/>
      <c r="AN656" s="297"/>
      <c r="AO656" s="311"/>
      <c r="AP656" s="311"/>
      <c r="AQ656" s="311"/>
      <c r="AR656" s="311"/>
      <c r="AS656" s="312"/>
      <c r="AT656" s="311"/>
      <c r="AU656" s="297"/>
      <c r="AV656" s="311"/>
      <c r="AW656" s="311"/>
      <c r="AX656" s="311"/>
      <c r="AY656" s="311"/>
      <c r="AZ656" s="312"/>
      <c r="BA656" s="311"/>
      <c r="BB656" s="297"/>
      <c r="BC656" s="311"/>
      <c r="BD656" s="311"/>
      <c r="BE656" s="311"/>
      <c r="BF656" s="311"/>
      <c r="BG656" s="312"/>
      <c r="BH656" s="311"/>
      <c r="BI656" s="297"/>
      <c r="BJ656" s="311"/>
      <c r="BK656" s="311"/>
      <c r="BL656" s="311"/>
      <c r="BM656" s="311"/>
      <c r="BN656" s="312"/>
      <c r="BO656" s="311"/>
      <c r="BP656" s="297"/>
      <c r="BQ656" s="311"/>
      <c r="BR656" s="311"/>
      <c r="BS656" s="311"/>
      <c r="BT656" s="311"/>
      <c r="BU656" s="312"/>
      <c r="BV656" s="311"/>
      <c r="BW656" s="297"/>
      <c r="BX656" s="311"/>
      <c r="BY656" s="311"/>
      <c r="BZ656" s="311"/>
      <c r="CA656" s="311"/>
      <c r="CB656" s="312"/>
      <c r="CC656" s="311"/>
      <c r="CD656" s="297"/>
      <c r="CE656" s="311"/>
      <c r="CF656" s="311"/>
      <c r="CG656" s="311"/>
      <c r="CH656" s="311"/>
      <c r="CI656" s="312"/>
      <c r="CJ656" s="311"/>
      <c r="CK656" s="297"/>
      <c r="CL656" s="311"/>
      <c r="CM656" s="311"/>
      <c r="CN656" s="311"/>
      <c r="CO656" s="311"/>
      <c r="CP656" s="312"/>
      <c r="CQ656" s="311"/>
      <c r="CR656" s="297"/>
      <c r="CS656" s="311"/>
      <c r="CT656" s="311"/>
      <c r="CU656" s="311"/>
      <c r="CV656" s="311"/>
      <c r="CW656" s="312"/>
      <c r="CX656" s="311"/>
      <c r="CY656" s="297"/>
      <c r="CZ656" s="311"/>
      <c r="DA656" s="311"/>
      <c r="DB656" s="311"/>
      <c r="DC656" s="311"/>
      <c r="DD656" s="312"/>
      <c r="DE656" s="311"/>
      <c r="DF656" s="297"/>
      <c r="DG656" s="311"/>
      <c r="DH656" s="311"/>
      <c r="DI656" s="311"/>
      <c r="DJ656" s="311"/>
      <c r="DK656" s="312"/>
      <c r="DL656" s="311"/>
      <c r="DM656" s="297"/>
      <c r="DN656" s="311"/>
      <c r="DO656" s="311"/>
      <c r="DP656" s="311"/>
      <c r="DQ656" s="311"/>
      <c r="DR656" s="312"/>
      <c r="DS656" s="311"/>
      <c r="DT656" s="297"/>
      <c r="DU656" s="311"/>
      <c r="DV656" s="311"/>
      <c r="DW656" s="311"/>
      <c r="DX656" s="311"/>
      <c r="DY656" s="312"/>
      <c r="DZ656" s="311"/>
      <c r="EA656" s="297"/>
      <c r="EB656" s="311"/>
      <c r="EC656" s="311"/>
      <c r="ED656" s="311"/>
      <c r="EE656" s="311"/>
      <c r="EF656" s="312"/>
      <c r="EG656" s="311"/>
      <c r="EH656" s="297"/>
      <c r="EI656" s="311"/>
      <c r="EJ656" s="311"/>
      <c r="EK656" s="311"/>
      <c r="EL656" s="311"/>
      <c r="EM656" s="312"/>
      <c r="EN656" s="311"/>
      <c r="EO656" s="297"/>
      <c r="EP656" s="311"/>
      <c r="EQ656" s="311"/>
      <c r="ER656" s="311"/>
      <c r="ES656" s="311"/>
      <c r="ET656" s="312"/>
      <c r="EU656" s="311"/>
      <c r="EV656" s="297"/>
      <c r="EW656" s="311"/>
      <c r="EX656" s="311"/>
      <c r="EY656" s="311"/>
      <c r="EZ656" s="311"/>
      <c r="FA656" s="312"/>
      <c r="FB656" s="311"/>
      <c r="FC656" s="298"/>
    </row>
    <row r="657" spans="1:159" s="205" customFormat="1" ht="39.9" customHeight="1" x14ac:dyDescent="0.25">
      <c r="A657" s="206"/>
      <c r="B657" s="196"/>
      <c r="C657" s="292"/>
      <c r="D657" s="198"/>
      <c r="E657" s="299"/>
      <c r="F657" s="200"/>
      <c r="G657" s="301"/>
      <c r="H657" s="303"/>
      <c r="I657" s="299"/>
      <c r="J657" s="299"/>
      <c r="K657" s="299"/>
      <c r="L657" s="289"/>
      <c r="M657" s="299"/>
      <c r="N657" s="289"/>
      <c r="O657" s="363" t="str">
        <f>IF(P657="","",IF(OR(I657="",J657=""),"",IF(AND(ISNUMBER(FIND("post-", I657)),J657=ProductCode!$I$12),ProductCode!$F$19,IF(AND(ISNUMBER(FIND("pre-", I657)),J657=ProductCode!$I$12),ProductCode!$F$20,IF(ISNUMBER(FIND("post-", I657)),ProductCode!$F$17,ProductCode!$F$18)))))</f>
        <v/>
      </c>
      <c r="P657" s="295" t="str">
        <f t="shared" si="24"/>
        <v/>
      </c>
      <c r="Q657" s="306"/>
      <c r="R657" s="203"/>
      <c r="S657" s="308" t="str">
        <f t="shared" si="25"/>
        <v/>
      </c>
      <c r="T657" s="311"/>
      <c r="U657" s="311"/>
      <c r="V657" s="311"/>
      <c r="W657" s="311"/>
      <c r="X657" s="312"/>
      <c r="Y657" s="311"/>
      <c r="Z657" s="297"/>
      <c r="AA657" s="311"/>
      <c r="AB657" s="311"/>
      <c r="AC657" s="311"/>
      <c r="AD657" s="311"/>
      <c r="AE657" s="312"/>
      <c r="AF657" s="311"/>
      <c r="AG657" s="297"/>
      <c r="AH657" s="311"/>
      <c r="AI657" s="311"/>
      <c r="AJ657" s="311"/>
      <c r="AK657" s="311"/>
      <c r="AL657" s="312"/>
      <c r="AM657" s="311"/>
      <c r="AN657" s="297"/>
      <c r="AO657" s="311"/>
      <c r="AP657" s="311"/>
      <c r="AQ657" s="311"/>
      <c r="AR657" s="311"/>
      <c r="AS657" s="312"/>
      <c r="AT657" s="311"/>
      <c r="AU657" s="297"/>
      <c r="AV657" s="311"/>
      <c r="AW657" s="311"/>
      <c r="AX657" s="311"/>
      <c r="AY657" s="311"/>
      <c r="AZ657" s="312"/>
      <c r="BA657" s="311"/>
      <c r="BB657" s="297"/>
      <c r="BC657" s="311"/>
      <c r="BD657" s="311"/>
      <c r="BE657" s="311"/>
      <c r="BF657" s="311"/>
      <c r="BG657" s="312"/>
      <c r="BH657" s="311"/>
      <c r="BI657" s="297"/>
      <c r="BJ657" s="311"/>
      <c r="BK657" s="311"/>
      <c r="BL657" s="311"/>
      <c r="BM657" s="311"/>
      <c r="BN657" s="312"/>
      <c r="BO657" s="311"/>
      <c r="BP657" s="297"/>
      <c r="BQ657" s="311"/>
      <c r="BR657" s="311"/>
      <c r="BS657" s="311"/>
      <c r="BT657" s="311"/>
      <c r="BU657" s="312"/>
      <c r="BV657" s="311"/>
      <c r="BW657" s="297"/>
      <c r="BX657" s="311"/>
      <c r="BY657" s="311"/>
      <c r="BZ657" s="311"/>
      <c r="CA657" s="311"/>
      <c r="CB657" s="312"/>
      <c r="CC657" s="311"/>
      <c r="CD657" s="297"/>
      <c r="CE657" s="311"/>
      <c r="CF657" s="311"/>
      <c r="CG657" s="311"/>
      <c r="CH657" s="311"/>
      <c r="CI657" s="312"/>
      <c r="CJ657" s="311"/>
      <c r="CK657" s="297"/>
      <c r="CL657" s="311"/>
      <c r="CM657" s="311"/>
      <c r="CN657" s="311"/>
      <c r="CO657" s="311"/>
      <c r="CP657" s="312"/>
      <c r="CQ657" s="311"/>
      <c r="CR657" s="297"/>
      <c r="CS657" s="311"/>
      <c r="CT657" s="311"/>
      <c r="CU657" s="311"/>
      <c r="CV657" s="311"/>
      <c r="CW657" s="312"/>
      <c r="CX657" s="311"/>
      <c r="CY657" s="297"/>
      <c r="CZ657" s="311"/>
      <c r="DA657" s="311"/>
      <c r="DB657" s="311"/>
      <c r="DC657" s="311"/>
      <c r="DD657" s="312"/>
      <c r="DE657" s="311"/>
      <c r="DF657" s="297"/>
      <c r="DG657" s="311"/>
      <c r="DH657" s="311"/>
      <c r="DI657" s="311"/>
      <c r="DJ657" s="311"/>
      <c r="DK657" s="312"/>
      <c r="DL657" s="311"/>
      <c r="DM657" s="297"/>
      <c r="DN657" s="311"/>
      <c r="DO657" s="311"/>
      <c r="DP657" s="311"/>
      <c r="DQ657" s="311"/>
      <c r="DR657" s="312"/>
      <c r="DS657" s="311"/>
      <c r="DT657" s="297"/>
      <c r="DU657" s="311"/>
      <c r="DV657" s="311"/>
      <c r="DW657" s="311"/>
      <c r="DX657" s="311"/>
      <c r="DY657" s="312"/>
      <c r="DZ657" s="311"/>
      <c r="EA657" s="297"/>
      <c r="EB657" s="311"/>
      <c r="EC657" s="311"/>
      <c r="ED657" s="311"/>
      <c r="EE657" s="311"/>
      <c r="EF657" s="312"/>
      <c r="EG657" s="311"/>
      <c r="EH657" s="297"/>
      <c r="EI657" s="311"/>
      <c r="EJ657" s="311"/>
      <c r="EK657" s="311"/>
      <c r="EL657" s="311"/>
      <c r="EM657" s="312"/>
      <c r="EN657" s="311"/>
      <c r="EO657" s="297"/>
      <c r="EP657" s="311"/>
      <c r="EQ657" s="311"/>
      <c r="ER657" s="311"/>
      <c r="ES657" s="311"/>
      <c r="ET657" s="312"/>
      <c r="EU657" s="311"/>
      <c r="EV657" s="297"/>
      <c r="EW657" s="311"/>
      <c r="EX657" s="311"/>
      <c r="EY657" s="311"/>
      <c r="EZ657" s="311"/>
      <c r="FA657" s="312"/>
      <c r="FB657" s="311"/>
      <c r="FC657" s="298"/>
    </row>
    <row r="658" spans="1:159" s="205" customFormat="1" ht="39.9" customHeight="1" x14ac:dyDescent="0.25">
      <c r="A658" s="206"/>
      <c r="B658" s="196"/>
      <c r="C658" s="292"/>
      <c r="D658" s="198"/>
      <c r="E658" s="299"/>
      <c r="F658" s="200"/>
      <c r="G658" s="301"/>
      <c r="H658" s="303"/>
      <c r="I658" s="299"/>
      <c r="J658" s="299"/>
      <c r="K658" s="299"/>
      <c r="L658" s="289"/>
      <c r="M658" s="299"/>
      <c r="N658" s="289"/>
      <c r="O658" s="363" t="str">
        <f>IF(P658="","",IF(OR(I658="",J658=""),"",IF(AND(ISNUMBER(FIND("post-", I658)),J658=ProductCode!$I$12),ProductCode!$F$19,IF(AND(ISNUMBER(FIND("pre-", I658)),J658=ProductCode!$I$12),ProductCode!$F$20,IF(ISNUMBER(FIND("post-", I658)),ProductCode!$F$17,ProductCode!$F$18)))))</f>
        <v/>
      </c>
      <c r="P658" s="295" t="str">
        <f t="shared" si="24"/>
        <v/>
      </c>
      <c r="Q658" s="306"/>
      <c r="R658" s="203"/>
      <c r="S658" s="308" t="str">
        <f t="shared" si="25"/>
        <v/>
      </c>
      <c r="T658" s="311"/>
      <c r="U658" s="311"/>
      <c r="V658" s="311"/>
      <c r="W658" s="311"/>
      <c r="X658" s="312"/>
      <c r="Y658" s="311"/>
      <c r="Z658" s="297"/>
      <c r="AA658" s="311"/>
      <c r="AB658" s="311"/>
      <c r="AC658" s="311"/>
      <c r="AD658" s="311"/>
      <c r="AE658" s="312"/>
      <c r="AF658" s="311"/>
      <c r="AG658" s="297"/>
      <c r="AH658" s="311"/>
      <c r="AI658" s="311"/>
      <c r="AJ658" s="311"/>
      <c r="AK658" s="311"/>
      <c r="AL658" s="312"/>
      <c r="AM658" s="311"/>
      <c r="AN658" s="297"/>
      <c r="AO658" s="311"/>
      <c r="AP658" s="311"/>
      <c r="AQ658" s="311"/>
      <c r="AR658" s="311"/>
      <c r="AS658" s="312"/>
      <c r="AT658" s="311"/>
      <c r="AU658" s="297"/>
      <c r="AV658" s="311"/>
      <c r="AW658" s="311"/>
      <c r="AX658" s="311"/>
      <c r="AY658" s="311"/>
      <c r="AZ658" s="312"/>
      <c r="BA658" s="311"/>
      <c r="BB658" s="297"/>
      <c r="BC658" s="311"/>
      <c r="BD658" s="311"/>
      <c r="BE658" s="311"/>
      <c r="BF658" s="311"/>
      <c r="BG658" s="312"/>
      <c r="BH658" s="311"/>
      <c r="BI658" s="297"/>
      <c r="BJ658" s="311"/>
      <c r="BK658" s="311"/>
      <c r="BL658" s="311"/>
      <c r="BM658" s="311"/>
      <c r="BN658" s="312"/>
      <c r="BO658" s="311"/>
      <c r="BP658" s="297"/>
      <c r="BQ658" s="311"/>
      <c r="BR658" s="311"/>
      <c r="BS658" s="311"/>
      <c r="BT658" s="311"/>
      <c r="BU658" s="312"/>
      <c r="BV658" s="311"/>
      <c r="BW658" s="297"/>
      <c r="BX658" s="311"/>
      <c r="BY658" s="311"/>
      <c r="BZ658" s="311"/>
      <c r="CA658" s="311"/>
      <c r="CB658" s="312"/>
      <c r="CC658" s="311"/>
      <c r="CD658" s="297"/>
      <c r="CE658" s="311"/>
      <c r="CF658" s="311"/>
      <c r="CG658" s="311"/>
      <c r="CH658" s="311"/>
      <c r="CI658" s="312"/>
      <c r="CJ658" s="311"/>
      <c r="CK658" s="297"/>
      <c r="CL658" s="311"/>
      <c r="CM658" s="311"/>
      <c r="CN658" s="311"/>
      <c r="CO658" s="311"/>
      <c r="CP658" s="312"/>
      <c r="CQ658" s="311"/>
      <c r="CR658" s="297"/>
      <c r="CS658" s="311"/>
      <c r="CT658" s="311"/>
      <c r="CU658" s="311"/>
      <c r="CV658" s="311"/>
      <c r="CW658" s="312"/>
      <c r="CX658" s="311"/>
      <c r="CY658" s="297"/>
      <c r="CZ658" s="311"/>
      <c r="DA658" s="311"/>
      <c r="DB658" s="311"/>
      <c r="DC658" s="311"/>
      <c r="DD658" s="312"/>
      <c r="DE658" s="311"/>
      <c r="DF658" s="297"/>
      <c r="DG658" s="311"/>
      <c r="DH658" s="311"/>
      <c r="DI658" s="311"/>
      <c r="DJ658" s="311"/>
      <c r="DK658" s="312"/>
      <c r="DL658" s="311"/>
      <c r="DM658" s="297"/>
      <c r="DN658" s="311"/>
      <c r="DO658" s="311"/>
      <c r="DP658" s="311"/>
      <c r="DQ658" s="311"/>
      <c r="DR658" s="312"/>
      <c r="DS658" s="311"/>
      <c r="DT658" s="297"/>
      <c r="DU658" s="311"/>
      <c r="DV658" s="311"/>
      <c r="DW658" s="311"/>
      <c r="DX658" s="311"/>
      <c r="DY658" s="312"/>
      <c r="DZ658" s="311"/>
      <c r="EA658" s="297"/>
      <c r="EB658" s="311"/>
      <c r="EC658" s="311"/>
      <c r="ED658" s="311"/>
      <c r="EE658" s="311"/>
      <c r="EF658" s="312"/>
      <c r="EG658" s="311"/>
      <c r="EH658" s="297"/>
      <c r="EI658" s="311"/>
      <c r="EJ658" s="311"/>
      <c r="EK658" s="311"/>
      <c r="EL658" s="311"/>
      <c r="EM658" s="312"/>
      <c r="EN658" s="311"/>
      <c r="EO658" s="297"/>
      <c r="EP658" s="311"/>
      <c r="EQ658" s="311"/>
      <c r="ER658" s="311"/>
      <c r="ES658" s="311"/>
      <c r="ET658" s="312"/>
      <c r="EU658" s="311"/>
      <c r="EV658" s="297"/>
      <c r="EW658" s="311"/>
      <c r="EX658" s="311"/>
      <c r="EY658" s="311"/>
      <c r="EZ658" s="311"/>
      <c r="FA658" s="312"/>
      <c r="FB658" s="311"/>
      <c r="FC658" s="298"/>
    </row>
    <row r="659" spans="1:159" s="205" customFormat="1" ht="39.9" customHeight="1" x14ac:dyDescent="0.25">
      <c r="A659" s="206"/>
      <c r="B659" s="196"/>
      <c r="C659" s="292"/>
      <c r="D659" s="198"/>
      <c r="E659" s="299"/>
      <c r="F659" s="200"/>
      <c r="G659" s="301"/>
      <c r="H659" s="303"/>
      <c r="I659" s="299"/>
      <c r="J659" s="299"/>
      <c r="K659" s="299"/>
      <c r="L659" s="289"/>
      <c r="M659" s="299"/>
      <c r="N659" s="289"/>
      <c r="O659" s="363" t="str">
        <f>IF(P659="","",IF(OR(I659="",J659=""),"",IF(AND(ISNUMBER(FIND("post-", I659)),J659=ProductCode!$I$12),ProductCode!$F$19,IF(AND(ISNUMBER(FIND("pre-", I659)),J659=ProductCode!$I$12),ProductCode!$F$20,IF(ISNUMBER(FIND("post-", I659)),ProductCode!$F$17,ProductCode!$F$18)))))</f>
        <v/>
      </c>
      <c r="P659" s="295" t="str">
        <f t="shared" si="24"/>
        <v/>
      </c>
      <c r="Q659" s="306"/>
      <c r="R659" s="203"/>
      <c r="S659" s="308" t="str">
        <f t="shared" si="25"/>
        <v/>
      </c>
      <c r="T659" s="311"/>
      <c r="U659" s="311"/>
      <c r="V659" s="311"/>
      <c r="W659" s="311"/>
      <c r="X659" s="312"/>
      <c r="Y659" s="311"/>
      <c r="Z659" s="297"/>
      <c r="AA659" s="311"/>
      <c r="AB659" s="311"/>
      <c r="AC659" s="311"/>
      <c r="AD659" s="311"/>
      <c r="AE659" s="312"/>
      <c r="AF659" s="311"/>
      <c r="AG659" s="297"/>
      <c r="AH659" s="311"/>
      <c r="AI659" s="311"/>
      <c r="AJ659" s="311"/>
      <c r="AK659" s="311"/>
      <c r="AL659" s="312"/>
      <c r="AM659" s="311"/>
      <c r="AN659" s="297"/>
      <c r="AO659" s="311"/>
      <c r="AP659" s="311"/>
      <c r="AQ659" s="311"/>
      <c r="AR659" s="311"/>
      <c r="AS659" s="312"/>
      <c r="AT659" s="311"/>
      <c r="AU659" s="297"/>
      <c r="AV659" s="311"/>
      <c r="AW659" s="311"/>
      <c r="AX659" s="311"/>
      <c r="AY659" s="311"/>
      <c r="AZ659" s="312"/>
      <c r="BA659" s="311"/>
      <c r="BB659" s="297"/>
      <c r="BC659" s="311"/>
      <c r="BD659" s="311"/>
      <c r="BE659" s="311"/>
      <c r="BF659" s="311"/>
      <c r="BG659" s="312"/>
      <c r="BH659" s="311"/>
      <c r="BI659" s="297"/>
      <c r="BJ659" s="311"/>
      <c r="BK659" s="311"/>
      <c r="BL659" s="311"/>
      <c r="BM659" s="311"/>
      <c r="BN659" s="312"/>
      <c r="BO659" s="311"/>
      <c r="BP659" s="297"/>
      <c r="BQ659" s="311"/>
      <c r="BR659" s="311"/>
      <c r="BS659" s="311"/>
      <c r="BT659" s="311"/>
      <c r="BU659" s="312"/>
      <c r="BV659" s="311"/>
      <c r="BW659" s="297"/>
      <c r="BX659" s="311"/>
      <c r="BY659" s="311"/>
      <c r="BZ659" s="311"/>
      <c r="CA659" s="311"/>
      <c r="CB659" s="312"/>
      <c r="CC659" s="311"/>
      <c r="CD659" s="297"/>
      <c r="CE659" s="311"/>
      <c r="CF659" s="311"/>
      <c r="CG659" s="311"/>
      <c r="CH659" s="311"/>
      <c r="CI659" s="312"/>
      <c r="CJ659" s="311"/>
      <c r="CK659" s="297"/>
      <c r="CL659" s="311"/>
      <c r="CM659" s="311"/>
      <c r="CN659" s="311"/>
      <c r="CO659" s="311"/>
      <c r="CP659" s="312"/>
      <c r="CQ659" s="311"/>
      <c r="CR659" s="297"/>
      <c r="CS659" s="311"/>
      <c r="CT659" s="311"/>
      <c r="CU659" s="311"/>
      <c r="CV659" s="311"/>
      <c r="CW659" s="312"/>
      <c r="CX659" s="311"/>
      <c r="CY659" s="297"/>
      <c r="CZ659" s="311"/>
      <c r="DA659" s="311"/>
      <c r="DB659" s="311"/>
      <c r="DC659" s="311"/>
      <c r="DD659" s="312"/>
      <c r="DE659" s="311"/>
      <c r="DF659" s="297"/>
      <c r="DG659" s="311"/>
      <c r="DH659" s="311"/>
      <c r="DI659" s="311"/>
      <c r="DJ659" s="311"/>
      <c r="DK659" s="312"/>
      <c r="DL659" s="311"/>
      <c r="DM659" s="297"/>
      <c r="DN659" s="311"/>
      <c r="DO659" s="311"/>
      <c r="DP659" s="311"/>
      <c r="DQ659" s="311"/>
      <c r="DR659" s="312"/>
      <c r="DS659" s="311"/>
      <c r="DT659" s="297"/>
      <c r="DU659" s="311"/>
      <c r="DV659" s="311"/>
      <c r="DW659" s="311"/>
      <c r="DX659" s="311"/>
      <c r="DY659" s="312"/>
      <c r="DZ659" s="311"/>
      <c r="EA659" s="297"/>
      <c r="EB659" s="311"/>
      <c r="EC659" s="311"/>
      <c r="ED659" s="311"/>
      <c r="EE659" s="311"/>
      <c r="EF659" s="312"/>
      <c r="EG659" s="311"/>
      <c r="EH659" s="297"/>
      <c r="EI659" s="311"/>
      <c r="EJ659" s="311"/>
      <c r="EK659" s="311"/>
      <c r="EL659" s="311"/>
      <c r="EM659" s="312"/>
      <c r="EN659" s="311"/>
      <c r="EO659" s="297"/>
      <c r="EP659" s="311"/>
      <c r="EQ659" s="311"/>
      <c r="ER659" s="311"/>
      <c r="ES659" s="311"/>
      <c r="ET659" s="312"/>
      <c r="EU659" s="311"/>
      <c r="EV659" s="297"/>
      <c r="EW659" s="311"/>
      <c r="EX659" s="311"/>
      <c r="EY659" s="311"/>
      <c r="EZ659" s="311"/>
      <c r="FA659" s="312"/>
      <c r="FB659" s="311"/>
      <c r="FC659" s="298"/>
    </row>
    <row r="660" spans="1:159" s="205" customFormat="1" ht="39.9" customHeight="1" x14ac:dyDescent="0.25">
      <c r="A660" s="206"/>
      <c r="B660" s="196"/>
      <c r="C660" s="292"/>
      <c r="D660" s="198"/>
      <c r="E660" s="299"/>
      <c r="F660" s="200"/>
      <c r="G660" s="301"/>
      <c r="H660" s="303"/>
      <c r="I660" s="299"/>
      <c r="J660" s="299"/>
      <c r="K660" s="299"/>
      <c r="L660" s="289"/>
      <c r="M660" s="299"/>
      <c r="N660" s="289"/>
      <c r="O660" s="363" t="str">
        <f>IF(P660="","",IF(OR(I660="",J660=""),"",IF(AND(ISNUMBER(FIND("post-", I660)),J660=ProductCode!$I$12),ProductCode!$F$19,IF(AND(ISNUMBER(FIND("pre-", I660)),J660=ProductCode!$I$12),ProductCode!$F$20,IF(ISNUMBER(FIND("post-", I660)),ProductCode!$F$17,ProductCode!$F$18)))))</f>
        <v/>
      </c>
      <c r="P660" s="295" t="str">
        <f t="shared" si="24"/>
        <v/>
      </c>
      <c r="Q660" s="306"/>
      <c r="R660" s="203"/>
      <c r="S660" s="308" t="str">
        <f t="shared" si="25"/>
        <v/>
      </c>
      <c r="T660" s="311"/>
      <c r="U660" s="311"/>
      <c r="V660" s="311"/>
      <c r="W660" s="311"/>
      <c r="X660" s="312"/>
      <c r="Y660" s="311"/>
      <c r="Z660" s="297"/>
      <c r="AA660" s="311"/>
      <c r="AB660" s="311"/>
      <c r="AC660" s="311"/>
      <c r="AD660" s="311"/>
      <c r="AE660" s="312"/>
      <c r="AF660" s="311"/>
      <c r="AG660" s="297"/>
      <c r="AH660" s="311"/>
      <c r="AI660" s="311"/>
      <c r="AJ660" s="311"/>
      <c r="AK660" s="311"/>
      <c r="AL660" s="312"/>
      <c r="AM660" s="311"/>
      <c r="AN660" s="297"/>
      <c r="AO660" s="311"/>
      <c r="AP660" s="311"/>
      <c r="AQ660" s="311"/>
      <c r="AR660" s="311"/>
      <c r="AS660" s="312"/>
      <c r="AT660" s="311"/>
      <c r="AU660" s="297"/>
      <c r="AV660" s="311"/>
      <c r="AW660" s="311"/>
      <c r="AX660" s="311"/>
      <c r="AY660" s="311"/>
      <c r="AZ660" s="312"/>
      <c r="BA660" s="311"/>
      <c r="BB660" s="297"/>
      <c r="BC660" s="311"/>
      <c r="BD660" s="311"/>
      <c r="BE660" s="311"/>
      <c r="BF660" s="311"/>
      <c r="BG660" s="312"/>
      <c r="BH660" s="311"/>
      <c r="BI660" s="297"/>
      <c r="BJ660" s="311"/>
      <c r="BK660" s="311"/>
      <c r="BL660" s="311"/>
      <c r="BM660" s="311"/>
      <c r="BN660" s="312"/>
      <c r="BO660" s="311"/>
      <c r="BP660" s="297"/>
      <c r="BQ660" s="311"/>
      <c r="BR660" s="311"/>
      <c r="BS660" s="311"/>
      <c r="BT660" s="311"/>
      <c r="BU660" s="312"/>
      <c r="BV660" s="311"/>
      <c r="BW660" s="297"/>
      <c r="BX660" s="311"/>
      <c r="BY660" s="311"/>
      <c r="BZ660" s="311"/>
      <c r="CA660" s="311"/>
      <c r="CB660" s="312"/>
      <c r="CC660" s="311"/>
      <c r="CD660" s="297"/>
      <c r="CE660" s="311"/>
      <c r="CF660" s="311"/>
      <c r="CG660" s="311"/>
      <c r="CH660" s="311"/>
      <c r="CI660" s="312"/>
      <c r="CJ660" s="311"/>
      <c r="CK660" s="297"/>
      <c r="CL660" s="311"/>
      <c r="CM660" s="311"/>
      <c r="CN660" s="311"/>
      <c r="CO660" s="311"/>
      <c r="CP660" s="312"/>
      <c r="CQ660" s="311"/>
      <c r="CR660" s="297"/>
      <c r="CS660" s="311"/>
      <c r="CT660" s="311"/>
      <c r="CU660" s="311"/>
      <c r="CV660" s="311"/>
      <c r="CW660" s="312"/>
      <c r="CX660" s="311"/>
      <c r="CY660" s="297"/>
      <c r="CZ660" s="311"/>
      <c r="DA660" s="311"/>
      <c r="DB660" s="311"/>
      <c r="DC660" s="311"/>
      <c r="DD660" s="312"/>
      <c r="DE660" s="311"/>
      <c r="DF660" s="297"/>
      <c r="DG660" s="311"/>
      <c r="DH660" s="311"/>
      <c r="DI660" s="311"/>
      <c r="DJ660" s="311"/>
      <c r="DK660" s="312"/>
      <c r="DL660" s="311"/>
      <c r="DM660" s="297"/>
      <c r="DN660" s="311"/>
      <c r="DO660" s="311"/>
      <c r="DP660" s="311"/>
      <c r="DQ660" s="311"/>
      <c r="DR660" s="312"/>
      <c r="DS660" s="311"/>
      <c r="DT660" s="297"/>
      <c r="DU660" s="311"/>
      <c r="DV660" s="311"/>
      <c r="DW660" s="311"/>
      <c r="DX660" s="311"/>
      <c r="DY660" s="312"/>
      <c r="DZ660" s="311"/>
      <c r="EA660" s="297"/>
      <c r="EB660" s="311"/>
      <c r="EC660" s="311"/>
      <c r="ED660" s="311"/>
      <c r="EE660" s="311"/>
      <c r="EF660" s="312"/>
      <c r="EG660" s="311"/>
      <c r="EH660" s="297"/>
      <c r="EI660" s="311"/>
      <c r="EJ660" s="311"/>
      <c r="EK660" s="311"/>
      <c r="EL660" s="311"/>
      <c r="EM660" s="312"/>
      <c r="EN660" s="311"/>
      <c r="EO660" s="297"/>
      <c r="EP660" s="311"/>
      <c r="EQ660" s="311"/>
      <c r="ER660" s="311"/>
      <c r="ES660" s="311"/>
      <c r="ET660" s="312"/>
      <c r="EU660" s="311"/>
      <c r="EV660" s="297"/>
      <c r="EW660" s="311"/>
      <c r="EX660" s="311"/>
      <c r="EY660" s="311"/>
      <c r="EZ660" s="311"/>
      <c r="FA660" s="312"/>
      <c r="FB660" s="311"/>
      <c r="FC660" s="298"/>
    </row>
    <row r="661" spans="1:159" s="205" customFormat="1" ht="39.9" customHeight="1" x14ac:dyDescent="0.25">
      <c r="A661" s="206"/>
      <c r="B661" s="196"/>
      <c r="C661" s="292"/>
      <c r="D661" s="198"/>
      <c r="E661" s="299"/>
      <c r="F661" s="200"/>
      <c r="G661" s="301"/>
      <c r="H661" s="303"/>
      <c r="I661" s="299"/>
      <c r="J661" s="299"/>
      <c r="K661" s="299"/>
      <c r="L661" s="289"/>
      <c r="M661" s="299"/>
      <c r="N661" s="289"/>
      <c r="O661" s="363" t="str">
        <f>IF(P661="","",IF(OR(I661="",J661=""),"",IF(AND(ISNUMBER(FIND("post-", I661)),J661=ProductCode!$I$12),ProductCode!$F$19,IF(AND(ISNUMBER(FIND("pre-", I661)),J661=ProductCode!$I$12),ProductCode!$F$20,IF(ISNUMBER(FIND("post-", I661)),ProductCode!$F$17,ProductCode!$F$18)))))</f>
        <v/>
      </c>
      <c r="P661" s="295" t="str">
        <f t="shared" si="24"/>
        <v/>
      </c>
      <c r="Q661" s="306"/>
      <c r="R661" s="203"/>
      <c r="S661" s="308" t="str">
        <f t="shared" si="25"/>
        <v/>
      </c>
      <c r="T661" s="311"/>
      <c r="U661" s="311"/>
      <c r="V661" s="311"/>
      <c r="W661" s="311"/>
      <c r="X661" s="312"/>
      <c r="Y661" s="311"/>
      <c r="Z661" s="297"/>
      <c r="AA661" s="311"/>
      <c r="AB661" s="311"/>
      <c r="AC661" s="311"/>
      <c r="AD661" s="311"/>
      <c r="AE661" s="312"/>
      <c r="AF661" s="311"/>
      <c r="AG661" s="297"/>
      <c r="AH661" s="311"/>
      <c r="AI661" s="311"/>
      <c r="AJ661" s="311"/>
      <c r="AK661" s="311"/>
      <c r="AL661" s="312"/>
      <c r="AM661" s="311"/>
      <c r="AN661" s="297"/>
      <c r="AO661" s="311"/>
      <c r="AP661" s="311"/>
      <c r="AQ661" s="311"/>
      <c r="AR661" s="311"/>
      <c r="AS661" s="312"/>
      <c r="AT661" s="311"/>
      <c r="AU661" s="297"/>
      <c r="AV661" s="311"/>
      <c r="AW661" s="311"/>
      <c r="AX661" s="311"/>
      <c r="AY661" s="311"/>
      <c r="AZ661" s="312"/>
      <c r="BA661" s="311"/>
      <c r="BB661" s="297"/>
      <c r="BC661" s="311"/>
      <c r="BD661" s="311"/>
      <c r="BE661" s="311"/>
      <c r="BF661" s="311"/>
      <c r="BG661" s="312"/>
      <c r="BH661" s="311"/>
      <c r="BI661" s="297"/>
      <c r="BJ661" s="311"/>
      <c r="BK661" s="311"/>
      <c r="BL661" s="311"/>
      <c r="BM661" s="311"/>
      <c r="BN661" s="312"/>
      <c r="BO661" s="311"/>
      <c r="BP661" s="297"/>
      <c r="BQ661" s="311"/>
      <c r="BR661" s="311"/>
      <c r="BS661" s="311"/>
      <c r="BT661" s="311"/>
      <c r="BU661" s="312"/>
      <c r="BV661" s="311"/>
      <c r="BW661" s="297"/>
      <c r="BX661" s="311"/>
      <c r="BY661" s="311"/>
      <c r="BZ661" s="311"/>
      <c r="CA661" s="311"/>
      <c r="CB661" s="312"/>
      <c r="CC661" s="311"/>
      <c r="CD661" s="297"/>
      <c r="CE661" s="311"/>
      <c r="CF661" s="311"/>
      <c r="CG661" s="311"/>
      <c r="CH661" s="311"/>
      <c r="CI661" s="312"/>
      <c r="CJ661" s="311"/>
      <c r="CK661" s="297"/>
      <c r="CL661" s="311"/>
      <c r="CM661" s="311"/>
      <c r="CN661" s="311"/>
      <c r="CO661" s="311"/>
      <c r="CP661" s="312"/>
      <c r="CQ661" s="311"/>
      <c r="CR661" s="297"/>
      <c r="CS661" s="311"/>
      <c r="CT661" s="311"/>
      <c r="CU661" s="311"/>
      <c r="CV661" s="311"/>
      <c r="CW661" s="312"/>
      <c r="CX661" s="311"/>
      <c r="CY661" s="297"/>
      <c r="CZ661" s="311"/>
      <c r="DA661" s="311"/>
      <c r="DB661" s="311"/>
      <c r="DC661" s="311"/>
      <c r="DD661" s="312"/>
      <c r="DE661" s="311"/>
      <c r="DF661" s="297"/>
      <c r="DG661" s="311"/>
      <c r="DH661" s="311"/>
      <c r="DI661" s="311"/>
      <c r="DJ661" s="311"/>
      <c r="DK661" s="312"/>
      <c r="DL661" s="311"/>
      <c r="DM661" s="297"/>
      <c r="DN661" s="311"/>
      <c r="DO661" s="311"/>
      <c r="DP661" s="311"/>
      <c r="DQ661" s="311"/>
      <c r="DR661" s="312"/>
      <c r="DS661" s="311"/>
      <c r="DT661" s="297"/>
      <c r="DU661" s="311"/>
      <c r="DV661" s="311"/>
      <c r="DW661" s="311"/>
      <c r="DX661" s="311"/>
      <c r="DY661" s="312"/>
      <c r="DZ661" s="311"/>
      <c r="EA661" s="297"/>
      <c r="EB661" s="311"/>
      <c r="EC661" s="311"/>
      <c r="ED661" s="311"/>
      <c r="EE661" s="311"/>
      <c r="EF661" s="312"/>
      <c r="EG661" s="311"/>
      <c r="EH661" s="297"/>
      <c r="EI661" s="311"/>
      <c r="EJ661" s="311"/>
      <c r="EK661" s="311"/>
      <c r="EL661" s="311"/>
      <c r="EM661" s="312"/>
      <c r="EN661" s="311"/>
      <c r="EO661" s="297"/>
      <c r="EP661" s="311"/>
      <c r="EQ661" s="311"/>
      <c r="ER661" s="311"/>
      <c r="ES661" s="311"/>
      <c r="ET661" s="312"/>
      <c r="EU661" s="311"/>
      <c r="EV661" s="297"/>
      <c r="EW661" s="311"/>
      <c r="EX661" s="311"/>
      <c r="EY661" s="311"/>
      <c r="EZ661" s="311"/>
      <c r="FA661" s="312"/>
      <c r="FB661" s="311"/>
      <c r="FC661" s="298"/>
    </row>
    <row r="662" spans="1:159" s="205" customFormat="1" ht="39.9" customHeight="1" x14ac:dyDescent="0.25">
      <c r="A662" s="206"/>
      <c r="B662" s="196"/>
      <c r="C662" s="292"/>
      <c r="D662" s="198"/>
      <c r="E662" s="299"/>
      <c r="F662" s="200"/>
      <c r="G662" s="301"/>
      <c r="H662" s="303"/>
      <c r="I662" s="299"/>
      <c r="J662" s="299"/>
      <c r="K662" s="299"/>
      <c r="L662" s="289"/>
      <c r="M662" s="299"/>
      <c r="N662" s="289"/>
      <c r="O662" s="363" t="str">
        <f>IF(P662="","",IF(OR(I662="",J662=""),"",IF(AND(ISNUMBER(FIND("post-", I662)),J662=ProductCode!$I$12),ProductCode!$F$19,IF(AND(ISNUMBER(FIND("pre-", I662)),J662=ProductCode!$I$12),ProductCode!$F$20,IF(ISNUMBER(FIND("post-", I662)),ProductCode!$F$17,ProductCode!$F$18)))))</f>
        <v/>
      </c>
      <c r="P662" s="295" t="str">
        <f t="shared" si="24"/>
        <v/>
      </c>
      <c r="Q662" s="306"/>
      <c r="R662" s="203"/>
      <c r="S662" s="308" t="str">
        <f t="shared" si="25"/>
        <v/>
      </c>
      <c r="T662" s="311"/>
      <c r="U662" s="311"/>
      <c r="V662" s="311"/>
      <c r="W662" s="311"/>
      <c r="X662" s="312"/>
      <c r="Y662" s="311"/>
      <c r="Z662" s="297"/>
      <c r="AA662" s="311"/>
      <c r="AB662" s="311"/>
      <c r="AC662" s="311"/>
      <c r="AD662" s="311"/>
      <c r="AE662" s="312"/>
      <c r="AF662" s="311"/>
      <c r="AG662" s="297"/>
      <c r="AH662" s="311"/>
      <c r="AI662" s="311"/>
      <c r="AJ662" s="311"/>
      <c r="AK662" s="311"/>
      <c r="AL662" s="312"/>
      <c r="AM662" s="311"/>
      <c r="AN662" s="297"/>
      <c r="AO662" s="311"/>
      <c r="AP662" s="311"/>
      <c r="AQ662" s="311"/>
      <c r="AR662" s="311"/>
      <c r="AS662" s="312"/>
      <c r="AT662" s="311"/>
      <c r="AU662" s="297"/>
      <c r="AV662" s="311"/>
      <c r="AW662" s="311"/>
      <c r="AX662" s="311"/>
      <c r="AY662" s="311"/>
      <c r="AZ662" s="312"/>
      <c r="BA662" s="311"/>
      <c r="BB662" s="297"/>
      <c r="BC662" s="311"/>
      <c r="BD662" s="311"/>
      <c r="BE662" s="311"/>
      <c r="BF662" s="311"/>
      <c r="BG662" s="312"/>
      <c r="BH662" s="311"/>
      <c r="BI662" s="297"/>
      <c r="BJ662" s="311"/>
      <c r="BK662" s="311"/>
      <c r="BL662" s="311"/>
      <c r="BM662" s="311"/>
      <c r="BN662" s="312"/>
      <c r="BO662" s="311"/>
      <c r="BP662" s="297"/>
      <c r="BQ662" s="311"/>
      <c r="BR662" s="311"/>
      <c r="BS662" s="311"/>
      <c r="BT662" s="311"/>
      <c r="BU662" s="312"/>
      <c r="BV662" s="311"/>
      <c r="BW662" s="297"/>
      <c r="BX662" s="311"/>
      <c r="BY662" s="311"/>
      <c r="BZ662" s="311"/>
      <c r="CA662" s="311"/>
      <c r="CB662" s="312"/>
      <c r="CC662" s="311"/>
      <c r="CD662" s="297"/>
      <c r="CE662" s="311"/>
      <c r="CF662" s="311"/>
      <c r="CG662" s="311"/>
      <c r="CH662" s="311"/>
      <c r="CI662" s="312"/>
      <c r="CJ662" s="311"/>
      <c r="CK662" s="297"/>
      <c r="CL662" s="311"/>
      <c r="CM662" s="311"/>
      <c r="CN662" s="311"/>
      <c r="CO662" s="311"/>
      <c r="CP662" s="312"/>
      <c r="CQ662" s="311"/>
      <c r="CR662" s="297"/>
      <c r="CS662" s="311"/>
      <c r="CT662" s="311"/>
      <c r="CU662" s="311"/>
      <c r="CV662" s="311"/>
      <c r="CW662" s="312"/>
      <c r="CX662" s="311"/>
      <c r="CY662" s="297"/>
      <c r="CZ662" s="311"/>
      <c r="DA662" s="311"/>
      <c r="DB662" s="311"/>
      <c r="DC662" s="311"/>
      <c r="DD662" s="312"/>
      <c r="DE662" s="311"/>
      <c r="DF662" s="297"/>
      <c r="DG662" s="311"/>
      <c r="DH662" s="311"/>
      <c r="DI662" s="311"/>
      <c r="DJ662" s="311"/>
      <c r="DK662" s="312"/>
      <c r="DL662" s="311"/>
      <c r="DM662" s="297"/>
      <c r="DN662" s="311"/>
      <c r="DO662" s="311"/>
      <c r="DP662" s="311"/>
      <c r="DQ662" s="311"/>
      <c r="DR662" s="312"/>
      <c r="DS662" s="311"/>
      <c r="DT662" s="297"/>
      <c r="DU662" s="311"/>
      <c r="DV662" s="311"/>
      <c r="DW662" s="311"/>
      <c r="DX662" s="311"/>
      <c r="DY662" s="312"/>
      <c r="DZ662" s="311"/>
      <c r="EA662" s="297"/>
      <c r="EB662" s="311"/>
      <c r="EC662" s="311"/>
      <c r="ED662" s="311"/>
      <c r="EE662" s="311"/>
      <c r="EF662" s="312"/>
      <c r="EG662" s="311"/>
      <c r="EH662" s="297"/>
      <c r="EI662" s="311"/>
      <c r="EJ662" s="311"/>
      <c r="EK662" s="311"/>
      <c r="EL662" s="311"/>
      <c r="EM662" s="312"/>
      <c r="EN662" s="311"/>
      <c r="EO662" s="297"/>
      <c r="EP662" s="311"/>
      <c r="EQ662" s="311"/>
      <c r="ER662" s="311"/>
      <c r="ES662" s="311"/>
      <c r="ET662" s="312"/>
      <c r="EU662" s="311"/>
      <c r="EV662" s="297"/>
      <c r="EW662" s="311"/>
      <c r="EX662" s="311"/>
      <c r="EY662" s="311"/>
      <c r="EZ662" s="311"/>
      <c r="FA662" s="312"/>
      <c r="FB662" s="311"/>
      <c r="FC662" s="298"/>
    </row>
    <row r="663" spans="1:159" s="205" customFormat="1" ht="39.9" customHeight="1" x14ac:dyDescent="0.25">
      <c r="A663" s="206"/>
      <c r="B663" s="196"/>
      <c r="C663" s="292"/>
      <c r="D663" s="198"/>
      <c r="E663" s="299"/>
      <c r="F663" s="200"/>
      <c r="G663" s="301"/>
      <c r="H663" s="303"/>
      <c r="I663" s="299"/>
      <c r="J663" s="299"/>
      <c r="K663" s="299"/>
      <c r="L663" s="289"/>
      <c r="M663" s="299"/>
      <c r="N663" s="289"/>
      <c r="O663" s="363" t="str">
        <f>IF(P663="","",IF(OR(I663="",J663=""),"",IF(AND(ISNUMBER(FIND("post-", I663)),J663=ProductCode!$I$12),ProductCode!$F$19,IF(AND(ISNUMBER(FIND("pre-", I663)),J663=ProductCode!$I$12),ProductCode!$F$20,IF(ISNUMBER(FIND("post-", I663)),ProductCode!$F$17,ProductCode!$F$18)))))</f>
        <v/>
      </c>
      <c r="P663" s="295" t="str">
        <f t="shared" si="24"/>
        <v/>
      </c>
      <c r="Q663" s="306"/>
      <c r="R663" s="203"/>
      <c r="S663" s="308" t="str">
        <f t="shared" si="25"/>
        <v/>
      </c>
      <c r="T663" s="311"/>
      <c r="U663" s="311"/>
      <c r="V663" s="311"/>
      <c r="W663" s="311"/>
      <c r="X663" s="312"/>
      <c r="Y663" s="311"/>
      <c r="Z663" s="297"/>
      <c r="AA663" s="311"/>
      <c r="AB663" s="311"/>
      <c r="AC663" s="311"/>
      <c r="AD663" s="311"/>
      <c r="AE663" s="312"/>
      <c r="AF663" s="311"/>
      <c r="AG663" s="297"/>
      <c r="AH663" s="311"/>
      <c r="AI663" s="311"/>
      <c r="AJ663" s="311"/>
      <c r="AK663" s="311"/>
      <c r="AL663" s="312"/>
      <c r="AM663" s="311"/>
      <c r="AN663" s="297"/>
      <c r="AO663" s="311"/>
      <c r="AP663" s="311"/>
      <c r="AQ663" s="311"/>
      <c r="AR663" s="311"/>
      <c r="AS663" s="312"/>
      <c r="AT663" s="311"/>
      <c r="AU663" s="297"/>
      <c r="AV663" s="311"/>
      <c r="AW663" s="311"/>
      <c r="AX663" s="311"/>
      <c r="AY663" s="311"/>
      <c r="AZ663" s="312"/>
      <c r="BA663" s="311"/>
      <c r="BB663" s="297"/>
      <c r="BC663" s="311"/>
      <c r="BD663" s="311"/>
      <c r="BE663" s="311"/>
      <c r="BF663" s="311"/>
      <c r="BG663" s="312"/>
      <c r="BH663" s="311"/>
      <c r="BI663" s="297"/>
      <c r="BJ663" s="311"/>
      <c r="BK663" s="311"/>
      <c r="BL663" s="311"/>
      <c r="BM663" s="311"/>
      <c r="BN663" s="312"/>
      <c r="BO663" s="311"/>
      <c r="BP663" s="297"/>
      <c r="BQ663" s="311"/>
      <c r="BR663" s="311"/>
      <c r="BS663" s="311"/>
      <c r="BT663" s="311"/>
      <c r="BU663" s="312"/>
      <c r="BV663" s="311"/>
      <c r="BW663" s="297"/>
      <c r="BX663" s="311"/>
      <c r="BY663" s="311"/>
      <c r="BZ663" s="311"/>
      <c r="CA663" s="311"/>
      <c r="CB663" s="312"/>
      <c r="CC663" s="311"/>
      <c r="CD663" s="297"/>
      <c r="CE663" s="311"/>
      <c r="CF663" s="311"/>
      <c r="CG663" s="311"/>
      <c r="CH663" s="311"/>
      <c r="CI663" s="312"/>
      <c r="CJ663" s="311"/>
      <c r="CK663" s="297"/>
      <c r="CL663" s="311"/>
      <c r="CM663" s="311"/>
      <c r="CN663" s="311"/>
      <c r="CO663" s="311"/>
      <c r="CP663" s="312"/>
      <c r="CQ663" s="311"/>
      <c r="CR663" s="297"/>
      <c r="CS663" s="311"/>
      <c r="CT663" s="311"/>
      <c r="CU663" s="311"/>
      <c r="CV663" s="311"/>
      <c r="CW663" s="312"/>
      <c r="CX663" s="311"/>
      <c r="CY663" s="297"/>
      <c r="CZ663" s="311"/>
      <c r="DA663" s="311"/>
      <c r="DB663" s="311"/>
      <c r="DC663" s="311"/>
      <c r="DD663" s="312"/>
      <c r="DE663" s="311"/>
      <c r="DF663" s="297"/>
      <c r="DG663" s="311"/>
      <c r="DH663" s="311"/>
      <c r="DI663" s="311"/>
      <c r="DJ663" s="311"/>
      <c r="DK663" s="312"/>
      <c r="DL663" s="311"/>
      <c r="DM663" s="297"/>
      <c r="DN663" s="311"/>
      <c r="DO663" s="311"/>
      <c r="DP663" s="311"/>
      <c r="DQ663" s="311"/>
      <c r="DR663" s="312"/>
      <c r="DS663" s="311"/>
      <c r="DT663" s="297"/>
      <c r="DU663" s="311"/>
      <c r="DV663" s="311"/>
      <c r="DW663" s="311"/>
      <c r="DX663" s="311"/>
      <c r="DY663" s="312"/>
      <c r="DZ663" s="311"/>
      <c r="EA663" s="297"/>
      <c r="EB663" s="311"/>
      <c r="EC663" s="311"/>
      <c r="ED663" s="311"/>
      <c r="EE663" s="311"/>
      <c r="EF663" s="312"/>
      <c r="EG663" s="311"/>
      <c r="EH663" s="297"/>
      <c r="EI663" s="311"/>
      <c r="EJ663" s="311"/>
      <c r="EK663" s="311"/>
      <c r="EL663" s="311"/>
      <c r="EM663" s="312"/>
      <c r="EN663" s="311"/>
      <c r="EO663" s="297"/>
      <c r="EP663" s="311"/>
      <c r="EQ663" s="311"/>
      <c r="ER663" s="311"/>
      <c r="ES663" s="311"/>
      <c r="ET663" s="312"/>
      <c r="EU663" s="311"/>
      <c r="EV663" s="297"/>
      <c r="EW663" s="311"/>
      <c r="EX663" s="311"/>
      <c r="EY663" s="311"/>
      <c r="EZ663" s="311"/>
      <c r="FA663" s="312"/>
      <c r="FB663" s="311"/>
      <c r="FC663" s="298"/>
    </row>
    <row r="664" spans="1:159" s="205" customFormat="1" ht="39.9" customHeight="1" x14ac:dyDescent="0.25">
      <c r="A664" s="206"/>
      <c r="B664" s="196"/>
      <c r="C664" s="292"/>
      <c r="D664" s="198"/>
      <c r="E664" s="299"/>
      <c r="F664" s="200"/>
      <c r="G664" s="301"/>
      <c r="H664" s="303"/>
      <c r="I664" s="299"/>
      <c r="J664" s="299"/>
      <c r="K664" s="299"/>
      <c r="L664" s="289"/>
      <c r="M664" s="299"/>
      <c r="N664" s="289"/>
      <c r="O664" s="363" t="str">
        <f>IF(P664="","",IF(OR(I664="",J664=""),"",IF(AND(ISNUMBER(FIND("post-", I664)),J664=ProductCode!$I$12),ProductCode!$F$19,IF(AND(ISNUMBER(FIND("pre-", I664)),J664=ProductCode!$I$12),ProductCode!$F$20,IF(ISNUMBER(FIND("post-", I664)),ProductCode!$F$17,ProductCode!$F$18)))))</f>
        <v/>
      </c>
      <c r="P664" s="295" t="str">
        <f t="shared" si="24"/>
        <v/>
      </c>
      <c r="Q664" s="306"/>
      <c r="R664" s="203"/>
      <c r="S664" s="308" t="str">
        <f t="shared" si="25"/>
        <v/>
      </c>
      <c r="T664" s="311"/>
      <c r="U664" s="311"/>
      <c r="V664" s="311"/>
      <c r="W664" s="311"/>
      <c r="X664" s="312"/>
      <c r="Y664" s="311"/>
      <c r="Z664" s="297"/>
      <c r="AA664" s="311"/>
      <c r="AB664" s="311"/>
      <c r="AC664" s="311"/>
      <c r="AD664" s="311"/>
      <c r="AE664" s="312"/>
      <c r="AF664" s="311"/>
      <c r="AG664" s="297"/>
      <c r="AH664" s="311"/>
      <c r="AI664" s="311"/>
      <c r="AJ664" s="311"/>
      <c r="AK664" s="311"/>
      <c r="AL664" s="312"/>
      <c r="AM664" s="311"/>
      <c r="AN664" s="297"/>
      <c r="AO664" s="311"/>
      <c r="AP664" s="311"/>
      <c r="AQ664" s="311"/>
      <c r="AR664" s="311"/>
      <c r="AS664" s="312"/>
      <c r="AT664" s="311"/>
      <c r="AU664" s="297"/>
      <c r="AV664" s="311"/>
      <c r="AW664" s="311"/>
      <c r="AX664" s="311"/>
      <c r="AY664" s="311"/>
      <c r="AZ664" s="312"/>
      <c r="BA664" s="311"/>
      <c r="BB664" s="297"/>
      <c r="BC664" s="311"/>
      <c r="BD664" s="311"/>
      <c r="BE664" s="311"/>
      <c r="BF664" s="311"/>
      <c r="BG664" s="312"/>
      <c r="BH664" s="311"/>
      <c r="BI664" s="297"/>
      <c r="BJ664" s="311"/>
      <c r="BK664" s="311"/>
      <c r="BL664" s="311"/>
      <c r="BM664" s="311"/>
      <c r="BN664" s="312"/>
      <c r="BO664" s="311"/>
      <c r="BP664" s="297"/>
      <c r="BQ664" s="311"/>
      <c r="BR664" s="311"/>
      <c r="BS664" s="311"/>
      <c r="BT664" s="311"/>
      <c r="BU664" s="312"/>
      <c r="BV664" s="311"/>
      <c r="BW664" s="297"/>
      <c r="BX664" s="311"/>
      <c r="BY664" s="311"/>
      <c r="BZ664" s="311"/>
      <c r="CA664" s="311"/>
      <c r="CB664" s="312"/>
      <c r="CC664" s="311"/>
      <c r="CD664" s="297"/>
      <c r="CE664" s="311"/>
      <c r="CF664" s="311"/>
      <c r="CG664" s="311"/>
      <c r="CH664" s="311"/>
      <c r="CI664" s="312"/>
      <c r="CJ664" s="311"/>
      <c r="CK664" s="297"/>
      <c r="CL664" s="311"/>
      <c r="CM664" s="311"/>
      <c r="CN664" s="311"/>
      <c r="CO664" s="311"/>
      <c r="CP664" s="312"/>
      <c r="CQ664" s="311"/>
      <c r="CR664" s="297"/>
      <c r="CS664" s="311"/>
      <c r="CT664" s="311"/>
      <c r="CU664" s="311"/>
      <c r="CV664" s="311"/>
      <c r="CW664" s="312"/>
      <c r="CX664" s="311"/>
      <c r="CY664" s="297"/>
      <c r="CZ664" s="311"/>
      <c r="DA664" s="311"/>
      <c r="DB664" s="311"/>
      <c r="DC664" s="311"/>
      <c r="DD664" s="312"/>
      <c r="DE664" s="311"/>
      <c r="DF664" s="297"/>
      <c r="DG664" s="311"/>
      <c r="DH664" s="311"/>
      <c r="DI664" s="311"/>
      <c r="DJ664" s="311"/>
      <c r="DK664" s="312"/>
      <c r="DL664" s="311"/>
      <c r="DM664" s="297"/>
      <c r="DN664" s="311"/>
      <c r="DO664" s="311"/>
      <c r="DP664" s="311"/>
      <c r="DQ664" s="311"/>
      <c r="DR664" s="312"/>
      <c r="DS664" s="311"/>
      <c r="DT664" s="297"/>
      <c r="DU664" s="311"/>
      <c r="DV664" s="311"/>
      <c r="DW664" s="311"/>
      <c r="DX664" s="311"/>
      <c r="DY664" s="312"/>
      <c r="DZ664" s="311"/>
      <c r="EA664" s="297"/>
      <c r="EB664" s="311"/>
      <c r="EC664" s="311"/>
      <c r="ED664" s="311"/>
      <c r="EE664" s="311"/>
      <c r="EF664" s="312"/>
      <c r="EG664" s="311"/>
      <c r="EH664" s="297"/>
      <c r="EI664" s="311"/>
      <c r="EJ664" s="311"/>
      <c r="EK664" s="311"/>
      <c r="EL664" s="311"/>
      <c r="EM664" s="312"/>
      <c r="EN664" s="311"/>
      <c r="EO664" s="297"/>
      <c r="EP664" s="311"/>
      <c r="EQ664" s="311"/>
      <c r="ER664" s="311"/>
      <c r="ES664" s="311"/>
      <c r="ET664" s="312"/>
      <c r="EU664" s="311"/>
      <c r="EV664" s="297"/>
      <c r="EW664" s="311"/>
      <c r="EX664" s="311"/>
      <c r="EY664" s="311"/>
      <c r="EZ664" s="311"/>
      <c r="FA664" s="312"/>
      <c r="FB664" s="311"/>
      <c r="FC664" s="298"/>
    </row>
    <row r="665" spans="1:159" s="205" customFormat="1" ht="39.9" customHeight="1" x14ac:dyDescent="0.25">
      <c r="A665" s="206"/>
      <c r="B665" s="196"/>
      <c r="C665" s="292"/>
      <c r="D665" s="198"/>
      <c r="E665" s="299"/>
      <c r="F665" s="200"/>
      <c r="G665" s="301"/>
      <c r="H665" s="303"/>
      <c r="I665" s="299"/>
      <c r="J665" s="299"/>
      <c r="K665" s="299"/>
      <c r="L665" s="289"/>
      <c r="M665" s="299"/>
      <c r="N665" s="289"/>
      <c r="O665" s="363" t="str">
        <f>IF(P665="","",IF(OR(I665="",J665=""),"",IF(AND(ISNUMBER(FIND("post-", I665)),J665=ProductCode!$I$12),ProductCode!$F$19,IF(AND(ISNUMBER(FIND("pre-", I665)),J665=ProductCode!$I$12),ProductCode!$F$20,IF(ISNUMBER(FIND("post-", I665)),ProductCode!$F$17,ProductCode!$F$18)))))</f>
        <v/>
      </c>
      <c r="P665" s="295" t="str">
        <f t="shared" si="24"/>
        <v/>
      </c>
      <c r="Q665" s="306"/>
      <c r="R665" s="203"/>
      <c r="S665" s="308" t="str">
        <f t="shared" si="25"/>
        <v/>
      </c>
      <c r="T665" s="311"/>
      <c r="U665" s="311"/>
      <c r="V665" s="311"/>
      <c r="W665" s="311"/>
      <c r="X665" s="312"/>
      <c r="Y665" s="311"/>
      <c r="Z665" s="297"/>
      <c r="AA665" s="311"/>
      <c r="AB665" s="311"/>
      <c r="AC665" s="311"/>
      <c r="AD665" s="311"/>
      <c r="AE665" s="312"/>
      <c r="AF665" s="311"/>
      <c r="AG665" s="297"/>
      <c r="AH665" s="311"/>
      <c r="AI665" s="311"/>
      <c r="AJ665" s="311"/>
      <c r="AK665" s="311"/>
      <c r="AL665" s="312"/>
      <c r="AM665" s="311"/>
      <c r="AN665" s="297"/>
      <c r="AO665" s="311"/>
      <c r="AP665" s="311"/>
      <c r="AQ665" s="311"/>
      <c r="AR665" s="311"/>
      <c r="AS665" s="312"/>
      <c r="AT665" s="311"/>
      <c r="AU665" s="297"/>
      <c r="AV665" s="311"/>
      <c r="AW665" s="311"/>
      <c r="AX665" s="311"/>
      <c r="AY665" s="311"/>
      <c r="AZ665" s="312"/>
      <c r="BA665" s="311"/>
      <c r="BB665" s="297"/>
      <c r="BC665" s="311"/>
      <c r="BD665" s="311"/>
      <c r="BE665" s="311"/>
      <c r="BF665" s="311"/>
      <c r="BG665" s="312"/>
      <c r="BH665" s="311"/>
      <c r="BI665" s="297"/>
      <c r="BJ665" s="311"/>
      <c r="BK665" s="311"/>
      <c r="BL665" s="311"/>
      <c r="BM665" s="311"/>
      <c r="BN665" s="312"/>
      <c r="BO665" s="311"/>
      <c r="BP665" s="297"/>
      <c r="BQ665" s="311"/>
      <c r="BR665" s="311"/>
      <c r="BS665" s="311"/>
      <c r="BT665" s="311"/>
      <c r="BU665" s="312"/>
      <c r="BV665" s="311"/>
      <c r="BW665" s="297"/>
      <c r="BX665" s="311"/>
      <c r="BY665" s="311"/>
      <c r="BZ665" s="311"/>
      <c r="CA665" s="311"/>
      <c r="CB665" s="312"/>
      <c r="CC665" s="311"/>
      <c r="CD665" s="297"/>
      <c r="CE665" s="311"/>
      <c r="CF665" s="311"/>
      <c r="CG665" s="311"/>
      <c r="CH665" s="311"/>
      <c r="CI665" s="312"/>
      <c r="CJ665" s="311"/>
      <c r="CK665" s="297"/>
      <c r="CL665" s="311"/>
      <c r="CM665" s="311"/>
      <c r="CN665" s="311"/>
      <c r="CO665" s="311"/>
      <c r="CP665" s="312"/>
      <c r="CQ665" s="311"/>
      <c r="CR665" s="297"/>
      <c r="CS665" s="311"/>
      <c r="CT665" s="311"/>
      <c r="CU665" s="311"/>
      <c r="CV665" s="311"/>
      <c r="CW665" s="312"/>
      <c r="CX665" s="311"/>
      <c r="CY665" s="297"/>
      <c r="CZ665" s="311"/>
      <c r="DA665" s="311"/>
      <c r="DB665" s="311"/>
      <c r="DC665" s="311"/>
      <c r="DD665" s="312"/>
      <c r="DE665" s="311"/>
      <c r="DF665" s="297"/>
      <c r="DG665" s="311"/>
      <c r="DH665" s="311"/>
      <c r="DI665" s="311"/>
      <c r="DJ665" s="311"/>
      <c r="DK665" s="312"/>
      <c r="DL665" s="311"/>
      <c r="DM665" s="297"/>
      <c r="DN665" s="311"/>
      <c r="DO665" s="311"/>
      <c r="DP665" s="311"/>
      <c r="DQ665" s="311"/>
      <c r="DR665" s="312"/>
      <c r="DS665" s="311"/>
      <c r="DT665" s="297"/>
      <c r="DU665" s="311"/>
      <c r="DV665" s="311"/>
      <c r="DW665" s="311"/>
      <c r="DX665" s="311"/>
      <c r="DY665" s="312"/>
      <c r="DZ665" s="311"/>
      <c r="EA665" s="297"/>
      <c r="EB665" s="311"/>
      <c r="EC665" s="311"/>
      <c r="ED665" s="311"/>
      <c r="EE665" s="311"/>
      <c r="EF665" s="312"/>
      <c r="EG665" s="311"/>
      <c r="EH665" s="297"/>
      <c r="EI665" s="311"/>
      <c r="EJ665" s="311"/>
      <c r="EK665" s="311"/>
      <c r="EL665" s="311"/>
      <c r="EM665" s="312"/>
      <c r="EN665" s="311"/>
      <c r="EO665" s="297"/>
      <c r="EP665" s="311"/>
      <c r="EQ665" s="311"/>
      <c r="ER665" s="311"/>
      <c r="ES665" s="311"/>
      <c r="ET665" s="312"/>
      <c r="EU665" s="311"/>
      <c r="EV665" s="297"/>
      <c r="EW665" s="311"/>
      <c r="EX665" s="311"/>
      <c r="EY665" s="311"/>
      <c r="EZ665" s="311"/>
      <c r="FA665" s="312"/>
      <c r="FB665" s="311"/>
      <c r="FC665" s="298"/>
    </row>
    <row r="666" spans="1:159" s="205" customFormat="1" ht="39.9" customHeight="1" x14ac:dyDescent="0.25">
      <c r="A666" s="206"/>
      <c r="B666" s="196"/>
      <c r="C666" s="292"/>
      <c r="D666" s="198"/>
      <c r="E666" s="299"/>
      <c r="F666" s="200"/>
      <c r="G666" s="301"/>
      <c r="H666" s="303"/>
      <c r="I666" s="299"/>
      <c r="J666" s="299"/>
      <c r="K666" s="299"/>
      <c r="L666" s="289"/>
      <c r="M666" s="299"/>
      <c r="N666" s="289"/>
      <c r="O666" s="363" t="str">
        <f>IF(P666="","",IF(OR(I666="",J666=""),"",IF(AND(ISNUMBER(FIND("post-", I666)),J666=ProductCode!$I$12),ProductCode!$F$19,IF(AND(ISNUMBER(FIND("pre-", I666)),J666=ProductCode!$I$12),ProductCode!$F$20,IF(ISNUMBER(FIND("post-", I666)),ProductCode!$F$17,ProductCode!$F$18)))))</f>
        <v/>
      </c>
      <c r="P666" s="295" t="str">
        <f t="shared" si="24"/>
        <v/>
      </c>
      <c r="Q666" s="306"/>
      <c r="R666" s="203"/>
      <c r="S666" s="308" t="str">
        <f t="shared" si="25"/>
        <v/>
      </c>
      <c r="T666" s="311"/>
      <c r="U666" s="311"/>
      <c r="V666" s="311"/>
      <c r="W666" s="311"/>
      <c r="X666" s="312"/>
      <c r="Y666" s="311"/>
      <c r="Z666" s="297"/>
      <c r="AA666" s="311"/>
      <c r="AB666" s="311"/>
      <c r="AC666" s="311"/>
      <c r="AD666" s="311"/>
      <c r="AE666" s="312"/>
      <c r="AF666" s="311"/>
      <c r="AG666" s="297"/>
      <c r="AH666" s="311"/>
      <c r="AI666" s="311"/>
      <c r="AJ666" s="311"/>
      <c r="AK666" s="311"/>
      <c r="AL666" s="312"/>
      <c r="AM666" s="311"/>
      <c r="AN666" s="297"/>
      <c r="AO666" s="311"/>
      <c r="AP666" s="311"/>
      <c r="AQ666" s="311"/>
      <c r="AR666" s="311"/>
      <c r="AS666" s="312"/>
      <c r="AT666" s="311"/>
      <c r="AU666" s="297"/>
      <c r="AV666" s="311"/>
      <c r="AW666" s="311"/>
      <c r="AX666" s="311"/>
      <c r="AY666" s="311"/>
      <c r="AZ666" s="312"/>
      <c r="BA666" s="311"/>
      <c r="BB666" s="297"/>
      <c r="BC666" s="311"/>
      <c r="BD666" s="311"/>
      <c r="BE666" s="311"/>
      <c r="BF666" s="311"/>
      <c r="BG666" s="312"/>
      <c r="BH666" s="311"/>
      <c r="BI666" s="297"/>
      <c r="BJ666" s="311"/>
      <c r="BK666" s="311"/>
      <c r="BL666" s="311"/>
      <c r="BM666" s="311"/>
      <c r="BN666" s="312"/>
      <c r="BO666" s="311"/>
      <c r="BP666" s="297"/>
      <c r="BQ666" s="311"/>
      <c r="BR666" s="311"/>
      <c r="BS666" s="311"/>
      <c r="BT666" s="311"/>
      <c r="BU666" s="312"/>
      <c r="BV666" s="311"/>
      <c r="BW666" s="297"/>
      <c r="BX666" s="311"/>
      <c r="BY666" s="311"/>
      <c r="BZ666" s="311"/>
      <c r="CA666" s="311"/>
      <c r="CB666" s="312"/>
      <c r="CC666" s="311"/>
      <c r="CD666" s="297"/>
      <c r="CE666" s="311"/>
      <c r="CF666" s="311"/>
      <c r="CG666" s="311"/>
      <c r="CH666" s="311"/>
      <c r="CI666" s="312"/>
      <c r="CJ666" s="311"/>
      <c r="CK666" s="297"/>
      <c r="CL666" s="311"/>
      <c r="CM666" s="311"/>
      <c r="CN666" s="311"/>
      <c r="CO666" s="311"/>
      <c r="CP666" s="312"/>
      <c r="CQ666" s="311"/>
      <c r="CR666" s="297"/>
      <c r="CS666" s="311"/>
      <c r="CT666" s="311"/>
      <c r="CU666" s="311"/>
      <c r="CV666" s="311"/>
      <c r="CW666" s="312"/>
      <c r="CX666" s="311"/>
      <c r="CY666" s="297"/>
      <c r="CZ666" s="311"/>
      <c r="DA666" s="311"/>
      <c r="DB666" s="311"/>
      <c r="DC666" s="311"/>
      <c r="DD666" s="312"/>
      <c r="DE666" s="311"/>
      <c r="DF666" s="297"/>
      <c r="DG666" s="311"/>
      <c r="DH666" s="311"/>
      <c r="DI666" s="311"/>
      <c r="DJ666" s="311"/>
      <c r="DK666" s="312"/>
      <c r="DL666" s="311"/>
      <c r="DM666" s="297"/>
      <c r="DN666" s="311"/>
      <c r="DO666" s="311"/>
      <c r="DP666" s="311"/>
      <c r="DQ666" s="311"/>
      <c r="DR666" s="312"/>
      <c r="DS666" s="311"/>
      <c r="DT666" s="297"/>
      <c r="DU666" s="311"/>
      <c r="DV666" s="311"/>
      <c r="DW666" s="311"/>
      <c r="DX666" s="311"/>
      <c r="DY666" s="312"/>
      <c r="DZ666" s="311"/>
      <c r="EA666" s="297"/>
      <c r="EB666" s="311"/>
      <c r="EC666" s="311"/>
      <c r="ED666" s="311"/>
      <c r="EE666" s="311"/>
      <c r="EF666" s="312"/>
      <c r="EG666" s="311"/>
      <c r="EH666" s="297"/>
      <c r="EI666" s="311"/>
      <c r="EJ666" s="311"/>
      <c r="EK666" s="311"/>
      <c r="EL666" s="311"/>
      <c r="EM666" s="312"/>
      <c r="EN666" s="311"/>
      <c r="EO666" s="297"/>
      <c r="EP666" s="311"/>
      <c r="EQ666" s="311"/>
      <c r="ER666" s="311"/>
      <c r="ES666" s="311"/>
      <c r="ET666" s="312"/>
      <c r="EU666" s="311"/>
      <c r="EV666" s="297"/>
      <c r="EW666" s="311"/>
      <c r="EX666" s="311"/>
      <c r="EY666" s="311"/>
      <c r="EZ666" s="311"/>
      <c r="FA666" s="312"/>
      <c r="FB666" s="311"/>
      <c r="FC666" s="298"/>
    </row>
    <row r="667" spans="1:159" s="205" customFormat="1" ht="39.9" customHeight="1" x14ac:dyDescent="0.25">
      <c r="A667" s="206"/>
      <c r="B667" s="196"/>
      <c r="C667" s="292"/>
      <c r="D667" s="198"/>
      <c r="E667" s="299"/>
      <c r="F667" s="200"/>
      <c r="G667" s="301"/>
      <c r="H667" s="303"/>
      <c r="I667" s="299"/>
      <c r="J667" s="299"/>
      <c r="K667" s="299"/>
      <c r="L667" s="289"/>
      <c r="M667" s="299"/>
      <c r="N667" s="289"/>
      <c r="O667" s="363" t="str">
        <f>IF(P667="","",IF(OR(I667="",J667=""),"",IF(AND(ISNUMBER(FIND("post-", I667)),J667=ProductCode!$I$12),ProductCode!$F$19,IF(AND(ISNUMBER(FIND("pre-", I667)),J667=ProductCode!$I$12),ProductCode!$F$20,IF(ISNUMBER(FIND("post-", I667)),ProductCode!$F$17,ProductCode!$F$18)))))</f>
        <v/>
      </c>
      <c r="P667" s="295" t="str">
        <f t="shared" si="24"/>
        <v/>
      </c>
      <c r="Q667" s="306"/>
      <c r="R667" s="203"/>
      <c r="S667" s="308" t="str">
        <f t="shared" si="25"/>
        <v/>
      </c>
      <c r="T667" s="311"/>
      <c r="U667" s="311"/>
      <c r="V667" s="311"/>
      <c r="W667" s="311"/>
      <c r="X667" s="312"/>
      <c r="Y667" s="311"/>
      <c r="Z667" s="297"/>
      <c r="AA667" s="311"/>
      <c r="AB667" s="311"/>
      <c r="AC667" s="311"/>
      <c r="AD667" s="311"/>
      <c r="AE667" s="312"/>
      <c r="AF667" s="311"/>
      <c r="AG667" s="297"/>
      <c r="AH667" s="311"/>
      <c r="AI667" s="311"/>
      <c r="AJ667" s="311"/>
      <c r="AK667" s="311"/>
      <c r="AL667" s="312"/>
      <c r="AM667" s="311"/>
      <c r="AN667" s="297"/>
      <c r="AO667" s="311"/>
      <c r="AP667" s="311"/>
      <c r="AQ667" s="311"/>
      <c r="AR667" s="311"/>
      <c r="AS667" s="312"/>
      <c r="AT667" s="311"/>
      <c r="AU667" s="297"/>
      <c r="AV667" s="311"/>
      <c r="AW667" s="311"/>
      <c r="AX667" s="311"/>
      <c r="AY667" s="311"/>
      <c r="AZ667" s="312"/>
      <c r="BA667" s="311"/>
      <c r="BB667" s="297"/>
      <c r="BC667" s="311"/>
      <c r="BD667" s="311"/>
      <c r="BE667" s="311"/>
      <c r="BF667" s="311"/>
      <c r="BG667" s="312"/>
      <c r="BH667" s="311"/>
      <c r="BI667" s="297"/>
      <c r="BJ667" s="311"/>
      <c r="BK667" s="311"/>
      <c r="BL667" s="311"/>
      <c r="BM667" s="311"/>
      <c r="BN667" s="312"/>
      <c r="BO667" s="311"/>
      <c r="BP667" s="297"/>
      <c r="BQ667" s="311"/>
      <c r="BR667" s="311"/>
      <c r="BS667" s="311"/>
      <c r="BT667" s="311"/>
      <c r="BU667" s="312"/>
      <c r="BV667" s="311"/>
      <c r="BW667" s="297"/>
      <c r="BX667" s="311"/>
      <c r="BY667" s="311"/>
      <c r="BZ667" s="311"/>
      <c r="CA667" s="311"/>
      <c r="CB667" s="312"/>
      <c r="CC667" s="311"/>
      <c r="CD667" s="297"/>
      <c r="CE667" s="311"/>
      <c r="CF667" s="311"/>
      <c r="CG667" s="311"/>
      <c r="CH667" s="311"/>
      <c r="CI667" s="312"/>
      <c r="CJ667" s="311"/>
      <c r="CK667" s="297"/>
      <c r="CL667" s="311"/>
      <c r="CM667" s="311"/>
      <c r="CN667" s="311"/>
      <c r="CO667" s="311"/>
      <c r="CP667" s="312"/>
      <c r="CQ667" s="311"/>
      <c r="CR667" s="297"/>
      <c r="CS667" s="311"/>
      <c r="CT667" s="311"/>
      <c r="CU667" s="311"/>
      <c r="CV667" s="311"/>
      <c r="CW667" s="312"/>
      <c r="CX667" s="311"/>
      <c r="CY667" s="297"/>
      <c r="CZ667" s="311"/>
      <c r="DA667" s="311"/>
      <c r="DB667" s="311"/>
      <c r="DC667" s="311"/>
      <c r="DD667" s="312"/>
      <c r="DE667" s="311"/>
      <c r="DF667" s="297"/>
      <c r="DG667" s="311"/>
      <c r="DH667" s="311"/>
      <c r="DI667" s="311"/>
      <c r="DJ667" s="311"/>
      <c r="DK667" s="312"/>
      <c r="DL667" s="311"/>
      <c r="DM667" s="297"/>
      <c r="DN667" s="311"/>
      <c r="DO667" s="311"/>
      <c r="DP667" s="311"/>
      <c r="DQ667" s="311"/>
      <c r="DR667" s="312"/>
      <c r="DS667" s="311"/>
      <c r="DT667" s="297"/>
      <c r="DU667" s="311"/>
      <c r="DV667" s="311"/>
      <c r="DW667" s="311"/>
      <c r="DX667" s="311"/>
      <c r="DY667" s="312"/>
      <c r="DZ667" s="311"/>
      <c r="EA667" s="297"/>
      <c r="EB667" s="311"/>
      <c r="EC667" s="311"/>
      <c r="ED667" s="311"/>
      <c r="EE667" s="311"/>
      <c r="EF667" s="312"/>
      <c r="EG667" s="311"/>
      <c r="EH667" s="297"/>
      <c r="EI667" s="311"/>
      <c r="EJ667" s="311"/>
      <c r="EK667" s="311"/>
      <c r="EL667" s="311"/>
      <c r="EM667" s="312"/>
      <c r="EN667" s="311"/>
      <c r="EO667" s="297"/>
      <c r="EP667" s="311"/>
      <c r="EQ667" s="311"/>
      <c r="ER667" s="311"/>
      <c r="ES667" s="311"/>
      <c r="ET667" s="312"/>
      <c r="EU667" s="311"/>
      <c r="EV667" s="297"/>
      <c r="EW667" s="311"/>
      <c r="EX667" s="311"/>
      <c r="EY667" s="311"/>
      <c r="EZ667" s="311"/>
      <c r="FA667" s="312"/>
      <c r="FB667" s="311"/>
      <c r="FC667" s="298"/>
    </row>
    <row r="668" spans="1:159" s="205" customFormat="1" ht="39.9" customHeight="1" x14ac:dyDescent="0.25">
      <c r="A668" s="206"/>
      <c r="B668" s="196"/>
      <c r="C668" s="292"/>
      <c r="D668" s="198"/>
      <c r="E668" s="299"/>
      <c r="F668" s="200"/>
      <c r="G668" s="301"/>
      <c r="H668" s="303"/>
      <c r="I668" s="299"/>
      <c r="J668" s="299"/>
      <c r="K668" s="299"/>
      <c r="L668" s="289"/>
      <c r="M668" s="299"/>
      <c r="N668" s="289"/>
      <c r="O668" s="363" t="str">
        <f>IF(P668="","",IF(OR(I668="",J668=""),"",IF(AND(ISNUMBER(FIND("post-", I668)),J668=ProductCode!$I$12),ProductCode!$F$19,IF(AND(ISNUMBER(FIND("pre-", I668)),J668=ProductCode!$I$12),ProductCode!$F$20,IF(ISNUMBER(FIND("post-", I668)),ProductCode!$F$17,ProductCode!$F$18)))))</f>
        <v/>
      </c>
      <c r="P668" s="295" t="str">
        <f t="shared" si="24"/>
        <v/>
      </c>
      <c r="Q668" s="306"/>
      <c r="R668" s="203"/>
      <c r="S668" s="308" t="str">
        <f t="shared" si="25"/>
        <v/>
      </c>
      <c r="T668" s="311"/>
      <c r="U668" s="311"/>
      <c r="V668" s="311"/>
      <c r="W668" s="311"/>
      <c r="X668" s="312"/>
      <c r="Y668" s="311"/>
      <c r="Z668" s="297"/>
      <c r="AA668" s="311"/>
      <c r="AB668" s="311"/>
      <c r="AC668" s="311"/>
      <c r="AD668" s="311"/>
      <c r="AE668" s="312"/>
      <c r="AF668" s="311"/>
      <c r="AG668" s="297"/>
      <c r="AH668" s="311"/>
      <c r="AI668" s="311"/>
      <c r="AJ668" s="311"/>
      <c r="AK668" s="311"/>
      <c r="AL668" s="312"/>
      <c r="AM668" s="311"/>
      <c r="AN668" s="297"/>
      <c r="AO668" s="311"/>
      <c r="AP668" s="311"/>
      <c r="AQ668" s="311"/>
      <c r="AR668" s="311"/>
      <c r="AS668" s="312"/>
      <c r="AT668" s="311"/>
      <c r="AU668" s="297"/>
      <c r="AV668" s="311"/>
      <c r="AW668" s="311"/>
      <c r="AX668" s="311"/>
      <c r="AY668" s="311"/>
      <c r="AZ668" s="312"/>
      <c r="BA668" s="311"/>
      <c r="BB668" s="297"/>
      <c r="BC668" s="311"/>
      <c r="BD668" s="311"/>
      <c r="BE668" s="311"/>
      <c r="BF668" s="311"/>
      <c r="BG668" s="312"/>
      <c r="BH668" s="311"/>
      <c r="BI668" s="297"/>
      <c r="BJ668" s="311"/>
      <c r="BK668" s="311"/>
      <c r="BL668" s="311"/>
      <c r="BM668" s="311"/>
      <c r="BN668" s="312"/>
      <c r="BO668" s="311"/>
      <c r="BP668" s="297"/>
      <c r="BQ668" s="311"/>
      <c r="BR668" s="311"/>
      <c r="BS668" s="311"/>
      <c r="BT668" s="311"/>
      <c r="BU668" s="312"/>
      <c r="BV668" s="311"/>
      <c r="BW668" s="297"/>
      <c r="BX668" s="311"/>
      <c r="BY668" s="311"/>
      <c r="BZ668" s="311"/>
      <c r="CA668" s="311"/>
      <c r="CB668" s="312"/>
      <c r="CC668" s="311"/>
      <c r="CD668" s="297"/>
      <c r="CE668" s="311"/>
      <c r="CF668" s="311"/>
      <c r="CG668" s="311"/>
      <c r="CH668" s="311"/>
      <c r="CI668" s="312"/>
      <c r="CJ668" s="311"/>
      <c r="CK668" s="297"/>
      <c r="CL668" s="311"/>
      <c r="CM668" s="311"/>
      <c r="CN668" s="311"/>
      <c r="CO668" s="311"/>
      <c r="CP668" s="312"/>
      <c r="CQ668" s="311"/>
      <c r="CR668" s="297"/>
      <c r="CS668" s="311"/>
      <c r="CT668" s="311"/>
      <c r="CU668" s="311"/>
      <c r="CV668" s="311"/>
      <c r="CW668" s="312"/>
      <c r="CX668" s="311"/>
      <c r="CY668" s="297"/>
      <c r="CZ668" s="311"/>
      <c r="DA668" s="311"/>
      <c r="DB668" s="311"/>
      <c r="DC668" s="311"/>
      <c r="DD668" s="312"/>
      <c r="DE668" s="311"/>
      <c r="DF668" s="297"/>
      <c r="DG668" s="311"/>
      <c r="DH668" s="311"/>
      <c r="DI668" s="311"/>
      <c r="DJ668" s="311"/>
      <c r="DK668" s="312"/>
      <c r="DL668" s="311"/>
      <c r="DM668" s="297"/>
      <c r="DN668" s="311"/>
      <c r="DO668" s="311"/>
      <c r="DP668" s="311"/>
      <c r="DQ668" s="311"/>
      <c r="DR668" s="312"/>
      <c r="DS668" s="311"/>
      <c r="DT668" s="297"/>
      <c r="DU668" s="311"/>
      <c r="DV668" s="311"/>
      <c r="DW668" s="311"/>
      <c r="DX668" s="311"/>
      <c r="DY668" s="312"/>
      <c r="DZ668" s="311"/>
      <c r="EA668" s="297"/>
      <c r="EB668" s="311"/>
      <c r="EC668" s="311"/>
      <c r="ED668" s="311"/>
      <c r="EE668" s="311"/>
      <c r="EF668" s="312"/>
      <c r="EG668" s="311"/>
      <c r="EH668" s="297"/>
      <c r="EI668" s="311"/>
      <c r="EJ668" s="311"/>
      <c r="EK668" s="311"/>
      <c r="EL668" s="311"/>
      <c r="EM668" s="312"/>
      <c r="EN668" s="311"/>
      <c r="EO668" s="297"/>
      <c r="EP668" s="311"/>
      <c r="EQ668" s="311"/>
      <c r="ER668" s="311"/>
      <c r="ES668" s="311"/>
      <c r="ET668" s="312"/>
      <c r="EU668" s="311"/>
      <c r="EV668" s="297"/>
      <c r="EW668" s="311"/>
      <c r="EX668" s="311"/>
      <c r="EY668" s="311"/>
      <c r="EZ668" s="311"/>
      <c r="FA668" s="312"/>
      <c r="FB668" s="311"/>
      <c r="FC668" s="298"/>
    </row>
    <row r="669" spans="1:159" s="205" customFormat="1" ht="39.9" customHeight="1" x14ac:dyDescent="0.25">
      <c r="A669" s="206"/>
      <c r="B669" s="196"/>
      <c r="C669" s="292"/>
      <c r="D669" s="198"/>
      <c r="E669" s="299"/>
      <c r="F669" s="200"/>
      <c r="G669" s="301"/>
      <c r="H669" s="303"/>
      <c r="I669" s="299"/>
      <c r="J669" s="299"/>
      <c r="K669" s="299"/>
      <c r="L669" s="289"/>
      <c r="M669" s="299"/>
      <c r="N669" s="289"/>
      <c r="O669" s="363" t="str">
        <f>IF(P669="","",IF(OR(I669="",J669=""),"",IF(AND(ISNUMBER(FIND("post-", I669)),J669=ProductCode!$I$12),ProductCode!$F$19,IF(AND(ISNUMBER(FIND("pre-", I669)),J669=ProductCode!$I$12),ProductCode!$F$20,IF(ISNUMBER(FIND("post-", I669)),ProductCode!$F$17,ProductCode!$F$18)))))</f>
        <v/>
      </c>
      <c r="P669" s="295" t="str">
        <f t="shared" si="24"/>
        <v/>
      </c>
      <c r="Q669" s="306"/>
      <c r="R669" s="203"/>
      <c r="S669" s="308" t="str">
        <f t="shared" si="25"/>
        <v/>
      </c>
      <c r="T669" s="311"/>
      <c r="U669" s="311"/>
      <c r="V669" s="311"/>
      <c r="W669" s="311"/>
      <c r="X669" s="312"/>
      <c r="Y669" s="311"/>
      <c r="Z669" s="297"/>
      <c r="AA669" s="311"/>
      <c r="AB669" s="311"/>
      <c r="AC669" s="311"/>
      <c r="AD669" s="311"/>
      <c r="AE669" s="312"/>
      <c r="AF669" s="311"/>
      <c r="AG669" s="297"/>
      <c r="AH669" s="311"/>
      <c r="AI669" s="311"/>
      <c r="AJ669" s="311"/>
      <c r="AK669" s="311"/>
      <c r="AL669" s="312"/>
      <c r="AM669" s="311"/>
      <c r="AN669" s="297"/>
      <c r="AO669" s="311"/>
      <c r="AP669" s="311"/>
      <c r="AQ669" s="311"/>
      <c r="AR669" s="311"/>
      <c r="AS669" s="312"/>
      <c r="AT669" s="311"/>
      <c r="AU669" s="297"/>
      <c r="AV669" s="311"/>
      <c r="AW669" s="311"/>
      <c r="AX669" s="311"/>
      <c r="AY669" s="311"/>
      <c r="AZ669" s="312"/>
      <c r="BA669" s="311"/>
      <c r="BB669" s="297"/>
      <c r="BC669" s="311"/>
      <c r="BD669" s="311"/>
      <c r="BE669" s="311"/>
      <c r="BF669" s="311"/>
      <c r="BG669" s="312"/>
      <c r="BH669" s="311"/>
      <c r="BI669" s="297"/>
      <c r="BJ669" s="311"/>
      <c r="BK669" s="311"/>
      <c r="BL669" s="311"/>
      <c r="BM669" s="311"/>
      <c r="BN669" s="312"/>
      <c r="BO669" s="311"/>
      <c r="BP669" s="297"/>
      <c r="BQ669" s="311"/>
      <c r="BR669" s="311"/>
      <c r="BS669" s="311"/>
      <c r="BT669" s="311"/>
      <c r="BU669" s="312"/>
      <c r="BV669" s="311"/>
      <c r="BW669" s="297"/>
      <c r="BX669" s="311"/>
      <c r="BY669" s="311"/>
      <c r="BZ669" s="311"/>
      <c r="CA669" s="311"/>
      <c r="CB669" s="312"/>
      <c r="CC669" s="311"/>
      <c r="CD669" s="297"/>
      <c r="CE669" s="311"/>
      <c r="CF669" s="311"/>
      <c r="CG669" s="311"/>
      <c r="CH669" s="311"/>
      <c r="CI669" s="312"/>
      <c r="CJ669" s="311"/>
      <c r="CK669" s="297"/>
      <c r="CL669" s="311"/>
      <c r="CM669" s="311"/>
      <c r="CN669" s="311"/>
      <c r="CO669" s="311"/>
      <c r="CP669" s="312"/>
      <c r="CQ669" s="311"/>
      <c r="CR669" s="297"/>
      <c r="CS669" s="311"/>
      <c r="CT669" s="311"/>
      <c r="CU669" s="311"/>
      <c r="CV669" s="311"/>
      <c r="CW669" s="312"/>
      <c r="CX669" s="311"/>
      <c r="CY669" s="297"/>
      <c r="CZ669" s="311"/>
      <c r="DA669" s="311"/>
      <c r="DB669" s="311"/>
      <c r="DC669" s="311"/>
      <c r="DD669" s="312"/>
      <c r="DE669" s="311"/>
      <c r="DF669" s="297"/>
      <c r="DG669" s="311"/>
      <c r="DH669" s="311"/>
      <c r="DI669" s="311"/>
      <c r="DJ669" s="311"/>
      <c r="DK669" s="312"/>
      <c r="DL669" s="311"/>
      <c r="DM669" s="297"/>
      <c r="DN669" s="311"/>
      <c r="DO669" s="311"/>
      <c r="DP669" s="311"/>
      <c r="DQ669" s="311"/>
      <c r="DR669" s="312"/>
      <c r="DS669" s="311"/>
      <c r="DT669" s="297"/>
      <c r="DU669" s="311"/>
      <c r="DV669" s="311"/>
      <c r="DW669" s="311"/>
      <c r="DX669" s="311"/>
      <c r="DY669" s="312"/>
      <c r="DZ669" s="311"/>
      <c r="EA669" s="297"/>
      <c r="EB669" s="311"/>
      <c r="EC669" s="311"/>
      <c r="ED669" s="311"/>
      <c r="EE669" s="311"/>
      <c r="EF669" s="312"/>
      <c r="EG669" s="311"/>
      <c r="EH669" s="297"/>
      <c r="EI669" s="311"/>
      <c r="EJ669" s="311"/>
      <c r="EK669" s="311"/>
      <c r="EL669" s="311"/>
      <c r="EM669" s="312"/>
      <c r="EN669" s="311"/>
      <c r="EO669" s="297"/>
      <c r="EP669" s="311"/>
      <c r="EQ669" s="311"/>
      <c r="ER669" s="311"/>
      <c r="ES669" s="311"/>
      <c r="ET669" s="312"/>
      <c r="EU669" s="311"/>
      <c r="EV669" s="297"/>
      <c r="EW669" s="311"/>
      <c r="EX669" s="311"/>
      <c r="EY669" s="311"/>
      <c r="EZ669" s="311"/>
      <c r="FA669" s="312"/>
      <c r="FB669" s="311"/>
      <c r="FC669" s="298"/>
    </row>
    <row r="670" spans="1:159" s="205" customFormat="1" ht="39.9" customHeight="1" x14ac:dyDescent="0.25">
      <c r="A670" s="206"/>
      <c r="B670" s="196"/>
      <c r="C670" s="292"/>
      <c r="D670" s="198"/>
      <c r="E670" s="299"/>
      <c r="F670" s="200"/>
      <c r="G670" s="301"/>
      <c r="H670" s="303"/>
      <c r="I670" s="299"/>
      <c r="J670" s="299"/>
      <c r="K670" s="299"/>
      <c r="L670" s="289"/>
      <c r="M670" s="299"/>
      <c r="N670" s="289"/>
      <c r="O670" s="363" t="str">
        <f>IF(P670="","",IF(OR(I670="",J670=""),"",IF(AND(ISNUMBER(FIND("post-", I670)),J670=ProductCode!$I$12),ProductCode!$F$19,IF(AND(ISNUMBER(FIND("pre-", I670)),J670=ProductCode!$I$12),ProductCode!$F$20,IF(ISNUMBER(FIND("post-", I670)),ProductCode!$F$17,ProductCode!$F$18)))))</f>
        <v/>
      </c>
      <c r="P670" s="295" t="str">
        <f t="shared" si="24"/>
        <v/>
      </c>
      <c r="Q670" s="306"/>
      <c r="R670" s="203"/>
      <c r="S670" s="308" t="str">
        <f t="shared" si="25"/>
        <v/>
      </c>
      <c r="T670" s="311"/>
      <c r="U670" s="311"/>
      <c r="V670" s="311"/>
      <c r="W670" s="311"/>
      <c r="X670" s="312"/>
      <c r="Y670" s="311"/>
      <c r="Z670" s="297"/>
      <c r="AA670" s="311"/>
      <c r="AB670" s="311"/>
      <c r="AC670" s="311"/>
      <c r="AD670" s="311"/>
      <c r="AE670" s="312"/>
      <c r="AF670" s="311"/>
      <c r="AG670" s="297"/>
      <c r="AH670" s="311"/>
      <c r="AI670" s="311"/>
      <c r="AJ670" s="311"/>
      <c r="AK670" s="311"/>
      <c r="AL670" s="312"/>
      <c r="AM670" s="311"/>
      <c r="AN670" s="297"/>
      <c r="AO670" s="311"/>
      <c r="AP670" s="311"/>
      <c r="AQ670" s="311"/>
      <c r="AR670" s="311"/>
      <c r="AS670" s="312"/>
      <c r="AT670" s="311"/>
      <c r="AU670" s="297"/>
      <c r="AV670" s="311"/>
      <c r="AW670" s="311"/>
      <c r="AX670" s="311"/>
      <c r="AY670" s="311"/>
      <c r="AZ670" s="312"/>
      <c r="BA670" s="311"/>
      <c r="BB670" s="297"/>
      <c r="BC670" s="311"/>
      <c r="BD670" s="311"/>
      <c r="BE670" s="311"/>
      <c r="BF670" s="311"/>
      <c r="BG670" s="312"/>
      <c r="BH670" s="311"/>
      <c r="BI670" s="297"/>
      <c r="BJ670" s="311"/>
      <c r="BK670" s="311"/>
      <c r="BL670" s="311"/>
      <c r="BM670" s="311"/>
      <c r="BN670" s="312"/>
      <c r="BO670" s="311"/>
      <c r="BP670" s="297"/>
      <c r="BQ670" s="311"/>
      <c r="BR670" s="311"/>
      <c r="BS670" s="311"/>
      <c r="BT670" s="311"/>
      <c r="BU670" s="312"/>
      <c r="BV670" s="311"/>
      <c r="BW670" s="297"/>
      <c r="BX670" s="311"/>
      <c r="BY670" s="311"/>
      <c r="BZ670" s="311"/>
      <c r="CA670" s="311"/>
      <c r="CB670" s="312"/>
      <c r="CC670" s="311"/>
      <c r="CD670" s="297"/>
      <c r="CE670" s="311"/>
      <c r="CF670" s="311"/>
      <c r="CG670" s="311"/>
      <c r="CH670" s="311"/>
      <c r="CI670" s="312"/>
      <c r="CJ670" s="311"/>
      <c r="CK670" s="297"/>
      <c r="CL670" s="311"/>
      <c r="CM670" s="311"/>
      <c r="CN670" s="311"/>
      <c r="CO670" s="311"/>
      <c r="CP670" s="312"/>
      <c r="CQ670" s="311"/>
      <c r="CR670" s="297"/>
      <c r="CS670" s="311"/>
      <c r="CT670" s="311"/>
      <c r="CU670" s="311"/>
      <c r="CV670" s="311"/>
      <c r="CW670" s="312"/>
      <c r="CX670" s="311"/>
      <c r="CY670" s="297"/>
      <c r="CZ670" s="311"/>
      <c r="DA670" s="311"/>
      <c r="DB670" s="311"/>
      <c r="DC670" s="311"/>
      <c r="DD670" s="312"/>
      <c r="DE670" s="311"/>
      <c r="DF670" s="297"/>
      <c r="DG670" s="311"/>
      <c r="DH670" s="311"/>
      <c r="DI670" s="311"/>
      <c r="DJ670" s="311"/>
      <c r="DK670" s="312"/>
      <c r="DL670" s="311"/>
      <c r="DM670" s="297"/>
      <c r="DN670" s="311"/>
      <c r="DO670" s="311"/>
      <c r="DP670" s="311"/>
      <c r="DQ670" s="311"/>
      <c r="DR670" s="312"/>
      <c r="DS670" s="311"/>
      <c r="DT670" s="297"/>
      <c r="DU670" s="311"/>
      <c r="DV670" s="311"/>
      <c r="DW670" s="311"/>
      <c r="DX670" s="311"/>
      <c r="DY670" s="312"/>
      <c r="DZ670" s="311"/>
      <c r="EA670" s="297"/>
      <c r="EB670" s="311"/>
      <c r="EC670" s="311"/>
      <c r="ED670" s="311"/>
      <c r="EE670" s="311"/>
      <c r="EF670" s="312"/>
      <c r="EG670" s="311"/>
      <c r="EH670" s="297"/>
      <c r="EI670" s="311"/>
      <c r="EJ670" s="311"/>
      <c r="EK670" s="311"/>
      <c r="EL670" s="311"/>
      <c r="EM670" s="312"/>
      <c r="EN670" s="311"/>
      <c r="EO670" s="297"/>
      <c r="EP670" s="311"/>
      <c r="EQ670" s="311"/>
      <c r="ER670" s="311"/>
      <c r="ES670" s="311"/>
      <c r="ET670" s="312"/>
      <c r="EU670" s="311"/>
      <c r="EV670" s="297"/>
      <c r="EW670" s="311"/>
      <c r="EX670" s="311"/>
      <c r="EY670" s="311"/>
      <c r="EZ670" s="311"/>
      <c r="FA670" s="312"/>
      <c r="FB670" s="311"/>
      <c r="FC670" s="298"/>
    </row>
    <row r="671" spans="1:159" s="205" customFormat="1" ht="39.9" customHeight="1" x14ac:dyDescent="0.25">
      <c r="A671" s="206"/>
      <c r="B671" s="196"/>
      <c r="C671" s="292"/>
      <c r="D671" s="198"/>
      <c r="E671" s="299"/>
      <c r="F671" s="200"/>
      <c r="G671" s="301"/>
      <c r="H671" s="303"/>
      <c r="I671" s="299"/>
      <c r="J671" s="299"/>
      <c r="K671" s="299"/>
      <c r="L671" s="289"/>
      <c r="M671" s="299"/>
      <c r="N671" s="289"/>
      <c r="O671" s="363" t="str">
        <f>IF(P671="","",IF(OR(I671="",J671=""),"",IF(AND(ISNUMBER(FIND("post-", I671)),J671=ProductCode!$I$12),ProductCode!$F$19,IF(AND(ISNUMBER(FIND("pre-", I671)),J671=ProductCode!$I$12),ProductCode!$F$20,IF(ISNUMBER(FIND("post-", I671)),ProductCode!$F$17,ProductCode!$F$18)))))</f>
        <v/>
      </c>
      <c r="P671" s="295" t="str">
        <f t="shared" si="24"/>
        <v/>
      </c>
      <c r="Q671" s="306"/>
      <c r="R671" s="203"/>
      <c r="S671" s="308" t="str">
        <f t="shared" si="25"/>
        <v/>
      </c>
      <c r="T671" s="311"/>
      <c r="U671" s="311"/>
      <c r="V671" s="311"/>
      <c r="W671" s="311"/>
      <c r="X671" s="312"/>
      <c r="Y671" s="311"/>
      <c r="Z671" s="297"/>
      <c r="AA671" s="311"/>
      <c r="AB671" s="311"/>
      <c r="AC671" s="311"/>
      <c r="AD671" s="311"/>
      <c r="AE671" s="312"/>
      <c r="AF671" s="311"/>
      <c r="AG671" s="297"/>
      <c r="AH671" s="311"/>
      <c r="AI671" s="311"/>
      <c r="AJ671" s="311"/>
      <c r="AK671" s="311"/>
      <c r="AL671" s="312"/>
      <c r="AM671" s="311"/>
      <c r="AN671" s="297"/>
      <c r="AO671" s="311"/>
      <c r="AP671" s="311"/>
      <c r="AQ671" s="311"/>
      <c r="AR671" s="311"/>
      <c r="AS671" s="312"/>
      <c r="AT671" s="311"/>
      <c r="AU671" s="297"/>
      <c r="AV671" s="311"/>
      <c r="AW671" s="311"/>
      <c r="AX671" s="311"/>
      <c r="AY671" s="311"/>
      <c r="AZ671" s="312"/>
      <c r="BA671" s="311"/>
      <c r="BB671" s="297"/>
      <c r="BC671" s="311"/>
      <c r="BD671" s="311"/>
      <c r="BE671" s="311"/>
      <c r="BF671" s="311"/>
      <c r="BG671" s="312"/>
      <c r="BH671" s="311"/>
      <c r="BI671" s="297"/>
      <c r="BJ671" s="311"/>
      <c r="BK671" s="311"/>
      <c r="BL671" s="311"/>
      <c r="BM671" s="311"/>
      <c r="BN671" s="312"/>
      <c r="BO671" s="311"/>
      <c r="BP671" s="297"/>
      <c r="BQ671" s="311"/>
      <c r="BR671" s="311"/>
      <c r="BS671" s="311"/>
      <c r="BT671" s="311"/>
      <c r="BU671" s="312"/>
      <c r="BV671" s="311"/>
      <c r="BW671" s="297"/>
      <c r="BX671" s="311"/>
      <c r="BY671" s="311"/>
      <c r="BZ671" s="311"/>
      <c r="CA671" s="311"/>
      <c r="CB671" s="312"/>
      <c r="CC671" s="311"/>
      <c r="CD671" s="297"/>
      <c r="CE671" s="311"/>
      <c r="CF671" s="311"/>
      <c r="CG671" s="311"/>
      <c r="CH671" s="311"/>
      <c r="CI671" s="312"/>
      <c r="CJ671" s="311"/>
      <c r="CK671" s="297"/>
      <c r="CL671" s="311"/>
      <c r="CM671" s="311"/>
      <c r="CN671" s="311"/>
      <c r="CO671" s="311"/>
      <c r="CP671" s="312"/>
      <c r="CQ671" s="311"/>
      <c r="CR671" s="297"/>
      <c r="CS671" s="311"/>
      <c r="CT671" s="311"/>
      <c r="CU671" s="311"/>
      <c r="CV671" s="311"/>
      <c r="CW671" s="312"/>
      <c r="CX671" s="311"/>
      <c r="CY671" s="297"/>
      <c r="CZ671" s="311"/>
      <c r="DA671" s="311"/>
      <c r="DB671" s="311"/>
      <c r="DC671" s="311"/>
      <c r="DD671" s="312"/>
      <c r="DE671" s="311"/>
      <c r="DF671" s="297"/>
      <c r="DG671" s="311"/>
      <c r="DH671" s="311"/>
      <c r="DI671" s="311"/>
      <c r="DJ671" s="311"/>
      <c r="DK671" s="312"/>
      <c r="DL671" s="311"/>
      <c r="DM671" s="297"/>
      <c r="DN671" s="311"/>
      <c r="DO671" s="311"/>
      <c r="DP671" s="311"/>
      <c r="DQ671" s="311"/>
      <c r="DR671" s="312"/>
      <c r="DS671" s="311"/>
      <c r="DT671" s="297"/>
      <c r="DU671" s="311"/>
      <c r="DV671" s="311"/>
      <c r="DW671" s="311"/>
      <c r="DX671" s="311"/>
      <c r="DY671" s="312"/>
      <c r="DZ671" s="311"/>
      <c r="EA671" s="297"/>
      <c r="EB671" s="311"/>
      <c r="EC671" s="311"/>
      <c r="ED671" s="311"/>
      <c r="EE671" s="311"/>
      <c r="EF671" s="312"/>
      <c r="EG671" s="311"/>
      <c r="EH671" s="297"/>
      <c r="EI671" s="311"/>
      <c r="EJ671" s="311"/>
      <c r="EK671" s="311"/>
      <c r="EL671" s="311"/>
      <c r="EM671" s="312"/>
      <c r="EN671" s="311"/>
      <c r="EO671" s="297"/>
      <c r="EP671" s="311"/>
      <c r="EQ671" s="311"/>
      <c r="ER671" s="311"/>
      <c r="ES671" s="311"/>
      <c r="ET671" s="312"/>
      <c r="EU671" s="311"/>
      <c r="EV671" s="297"/>
      <c r="EW671" s="311"/>
      <c r="EX671" s="311"/>
      <c r="EY671" s="311"/>
      <c r="EZ671" s="311"/>
      <c r="FA671" s="312"/>
      <c r="FB671" s="311"/>
      <c r="FC671" s="298"/>
    </row>
    <row r="672" spans="1:159" s="205" customFormat="1" ht="39.9" customHeight="1" x14ac:dyDescent="0.25">
      <c r="A672" s="206"/>
      <c r="B672" s="196"/>
      <c r="C672" s="292"/>
      <c r="D672" s="198"/>
      <c r="E672" s="299"/>
      <c r="F672" s="200"/>
      <c r="G672" s="301"/>
      <c r="H672" s="303"/>
      <c r="I672" s="299"/>
      <c r="J672" s="299"/>
      <c r="K672" s="299"/>
      <c r="L672" s="289"/>
      <c r="M672" s="299"/>
      <c r="N672" s="289"/>
      <c r="O672" s="363" t="str">
        <f>IF(P672="","",IF(OR(I672="",J672=""),"",IF(AND(ISNUMBER(FIND("post-", I672)),J672=ProductCode!$I$12),ProductCode!$F$19,IF(AND(ISNUMBER(FIND("pre-", I672)),J672=ProductCode!$I$12),ProductCode!$F$20,IF(ISNUMBER(FIND("post-", I672)),ProductCode!$F$17,ProductCode!$F$18)))))</f>
        <v/>
      </c>
      <c r="P672" s="295" t="str">
        <f t="shared" si="24"/>
        <v/>
      </c>
      <c r="Q672" s="306"/>
      <c r="R672" s="203"/>
      <c r="S672" s="308" t="str">
        <f t="shared" si="25"/>
        <v/>
      </c>
      <c r="T672" s="311"/>
      <c r="U672" s="311"/>
      <c r="V672" s="311"/>
      <c r="W672" s="311"/>
      <c r="X672" s="312"/>
      <c r="Y672" s="311"/>
      <c r="Z672" s="297"/>
      <c r="AA672" s="311"/>
      <c r="AB672" s="311"/>
      <c r="AC672" s="311"/>
      <c r="AD672" s="311"/>
      <c r="AE672" s="312"/>
      <c r="AF672" s="311"/>
      <c r="AG672" s="297"/>
      <c r="AH672" s="311"/>
      <c r="AI672" s="311"/>
      <c r="AJ672" s="311"/>
      <c r="AK672" s="311"/>
      <c r="AL672" s="312"/>
      <c r="AM672" s="311"/>
      <c r="AN672" s="297"/>
      <c r="AO672" s="311"/>
      <c r="AP672" s="311"/>
      <c r="AQ672" s="311"/>
      <c r="AR672" s="311"/>
      <c r="AS672" s="312"/>
      <c r="AT672" s="311"/>
      <c r="AU672" s="297"/>
      <c r="AV672" s="311"/>
      <c r="AW672" s="311"/>
      <c r="AX672" s="311"/>
      <c r="AY672" s="311"/>
      <c r="AZ672" s="312"/>
      <c r="BA672" s="311"/>
      <c r="BB672" s="297"/>
      <c r="BC672" s="311"/>
      <c r="BD672" s="311"/>
      <c r="BE672" s="311"/>
      <c r="BF672" s="311"/>
      <c r="BG672" s="312"/>
      <c r="BH672" s="311"/>
      <c r="BI672" s="297"/>
      <c r="BJ672" s="311"/>
      <c r="BK672" s="311"/>
      <c r="BL672" s="311"/>
      <c r="BM672" s="311"/>
      <c r="BN672" s="312"/>
      <c r="BO672" s="311"/>
      <c r="BP672" s="297"/>
      <c r="BQ672" s="311"/>
      <c r="BR672" s="311"/>
      <c r="BS672" s="311"/>
      <c r="BT672" s="311"/>
      <c r="BU672" s="312"/>
      <c r="BV672" s="311"/>
      <c r="BW672" s="297"/>
      <c r="BX672" s="311"/>
      <c r="BY672" s="311"/>
      <c r="BZ672" s="311"/>
      <c r="CA672" s="311"/>
      <c r="CB672" s="312"/>
      <c r="CC672" s="311"/>
      <c r="CD672" s="297"/>
      <c r="CE672" s="311"/>
      <c r="CF672" s="311"/>
      <c r="CG672" s="311"/>
      <c r="CH672" s="311"/>
      <c r="CI672" s="312"/>
      <c r="CJ672" s="311"/>
      <c r="CK672" s="297"/>
      <c r="CL672" s="311"/>
      <c r="CM672" s="311"/>
      <c r="CN672" s="311"/>
      <c r="CO672" s="311"/>
      <c r="CP672" s="312"/>
      <c r="CQ672" s="311"/>
      <c r="CR672" s="297"/>
      <c r="CS672" s="311"/>
      <c r="CT672" s="311"/>
      <c r="CU672" s="311"/>
      <c r="CV672" s="311"/>
      <c r="CW672" s="312"/>
      <c r="CX672" s="311"/>
      <c r="CY672" s="297"/>
      <c r="CZ672" s="311"/>
      <c r="DA672" s="311"/>
      <c r="DB672" s="311"/>
      <c r="DC672" s="311"/>
      <c r="DD672" s="312"/>
      <c r="DE672" s="311"/>
      <c r="DF672" s="297"/>
      <c r="DG672" s="311"/>
      <c r="DH672" s="311"/>
      <c r="DI672" s="311"/>
      <c r="DJ672" s="311"/>
      <c r="DK672" s="312"/>
      <c r="DL672" s="311"/>
      <c r="DM672" s="297"/>
      <c r="DN672" s="311"/>
      <c r="DO672" s="311"/>
      <c r="DP672" s="311"/>
      <c r="DQ672" s="311"/>
      <c r="DR672" s="312"/>
      <c r="DS672" s="311"/>
      <c r="DT672" s="297"/>
      <c r="DU672" s="311"/>
      <c r="DV672" s="311"/>
      <c r="DW672" s="311"/>
      <c r="DX672" s="311"/>
      <c r="DY672" s="312"/>
      <c r="DZ672" s="311"/>
      <c r="EA672" s="297"/>
      <c r="EB672" s="311"/>
      <c r="EC672" s="311"/>
      <c r="ED672" s="311"/>
      <c r="EE672" s="311"/>
      <c r="EF672" s="312"/>
      <c r="EG672" s="311"/>
      <c r="EH672" s="297"/>
      <c r="EI672" s="311"/>
      <c r="EJ672" s="311"/>
      <c r="EK672" s="311"/>
      <c r="EL672" s="311"/>
      <c r="EM672" s="312"/>
      <c r="EN672" s="311"/>
      <c r="EO672" s="297"/>
      <c r="EP672" s="311"/>
      <c r="EQ672" s="311"/>
      <c r="ER672" s="311"/>
      <c r="ES672" s="311"/>
      <c r="ET672" s="312"/>
      <c r="EU672" s="311"/>
      <c r="EV672" s="297"/>
      <c r="EW672" s="311"/>
      <c r="EX672" s="311"/>
      <c r="EY672" s="311"/>
      <c r="EZ672" s="311"/>
      <c r="FA672" s="312"/>
      <c r="FB672" s="311"/>
      <c r="FC672" s="298"/>
    </row>
    <row r="673" spans="1:159" s="205" customFormat="1" ht="39.9" customHeight="1" x14ac:dyDescent="0.25">
      <c r="A673" s="206"/>
      <c r="B673" s="196"/>
      <c r="C673" s="292"/>
      <c r="D673" s="198"/>
      <c r="E673" s="299"/>
      <c r="F673" s="200"/>
      <c r="G673" s="301"/>
      <c r="H673" s="303"/>
      <c r="I673" s="299"/>
      <c r="J673" s="299"/>
      <c r="K673" s="299"/>
      <c r="L673" s="289"/>
      <c r="M673" s="299"/>
      <c r="N673" s="289"/>
      <c r="O673" s="363" t="str">
        <f>IF(P673="","",IF(OR(I673="",J673=""),"",IF(AND(ISNUMBER(FIND("post-", I673)),J673=ProductCode!$I$12),ProductCode!$F$19,IF(AND(ISNUMBER(FIND("pre-", I673)),J673=ProductCode!$I$12),ProductCode!$F$20,IF(ISNUMBER(FIND("post-", I673)),ProductCode!$F$17,ProductCode!$F$18)))))</f>
        <v/>
      </c>
      <c r="P673" s="295" t="str">
        <f t="shared" si="24"/>
        <v/>
      </c>
      <c r="Q673" s="306"/>
      <c r="R673" s="203"/>
      <c r="S673" s="308" t="str">
        <f t="shared" si="25"/>
        <v/>
      </c>
      <c r="T673" s="311"/>
      <c r="U673" s="311"/>
      <c r="V673" s="311"/>
      <c r="W673" s="311"/>
      <c r="X673" s="312"/>
      <c r="Y673" s="311"/>
      <c r="Z673" s="297"/>
      <c r="AA673" s="311"/>
      <c r="AB673" s="311"/>
      <c r="AC673" s="311"/>
      <c r="AD673" s="311"/>
      <c r="AE673" s="312"/>
      <c r="AF673" s="311"/>
      <c r="AG673" s="297"/>
      <c r="AH673" s="311"/>
      <c r="AI673" s="311"/>
      <c r="AJ673" s="311"/>
      <c r="AK673" s="311"/>
      <c r="AL673" s="312"/>
      <c r="AM673" s="311"/>
      <c r="AN673" s="297"/>
      <c r="AO673" s="311"/>
      <c r="AP673" s="311"/>
      <c r="AQ673" s="311"/>
      <c r="AR673" s="311"/>
      <c r="AS673" s="312"/>
      <c r="AT673" s="311"/>
      <c r="AU673" s="297"/>
      <c r="AV673" s="311"/>
      <c r="AW673" s="311"/>
      <c r="AX673" s="311"/>
      <c r="AY673" s="311"/>
      <c r="AZ673" s="312"/>
      <c r="BA673" s="311"/>
      <c r="BB673" s="297"/>
      <c r="BC673" s="311"/>
      <c r="BD673" s="311"/>
      <c r="BE673" s="311"/>
      <c r="BF673" s="311"/>
      <c r="BG673" s="312"/>
      <c r="BH673" s="311"/>
      <c r="BI673" s="297"/>
      <c r="BJ673" s="311"/>
      <c r="BK673" s="311"/>
      <c r="BL673" s="311"/>
      <c r="BM673" s="311"/>
      <c r="BN673" s="312"/>
      <c r="BO673" s="311"/>
      <c r="BP673" s="297"/>
      <c r="BQ673" s="311"/>
      <c r="BR673" s="311"/>
      <c r="BS673" s="311"/>
      <c r="BT673" s="311"/>
      <c r="BU673" s="312"/>
      <c r="BV673" s="311"/>
      <c r="BW673" s="297"/>
      <c r="BX673" s="311"/>
      <c r="BY673" s="311"/>
      <c r="BZ673" s="311"/>
      <c r="CA673" s="311"/>
      <c r="CB673" s="312"/>
      <c r="CC673" s="311"/>
      <c r="CD673" s="297"/>
      <c r="CE673" s="311"/>
      <c r="CF673" s="311"/>
      <c r="CG673" s="311"/>
      <c r="CH673" s="311"/>
      <c r="CI673" s="312"/>
      <c r="CJ673" s="311"/>
      <c r="CK673" s="297"/>
      <c r="CL673" s="311"/>
      <c r="CM673" s="311"/>
      <c r="CN673" s="311"/>
      <c r="CO673" s="311"/>
      <c r="CP673" s="312"/>
      <c r="CQ673" s="311"/>
      <c r="CR673" s="297"/>
      <c r="CS673" s="311"/>
      <c r="CT673" s="311"/>
      <c r="CU673" s="311"/>
      <c r="CV673" s="311"/>
      <c r="CW673" s="312"/>
      <c r="CX673" s="311"/>
      <c r="CY673" s="297"/>
      <c r="CZ673" s="311"/>
      <c r="DA673" s="311"/>
      <c r="DB673" s="311"/>
      <c r="DC673" s="311"/>
      <c r="DD673" s="312"/>
      <c r="DE673" s="311"/>
      <c r="DF673" s="297"/>
      <c r="DG673" s="311"/>
      <c r="DH673" s="311"/>
      <c r="DI673" s="311"/>
      <c r="DJ673" s="311"/>
      <c r="DK673" s="312"/>
      <c r="DL673" s="311"/>
      <c r="DM673" s="297"/>
      <c r="DN673" s="311"/>
      <c r="DO673" s="311"/>
      <c r="DP673" s="311"/>
      <c r="DQ673" s="311"/>
      <c r="DR673" s="312"/>
      <c r="DS673" s="311"/>
      <c r="DT673" s="297"/>
      <c r="DU673" s="311"/>
      <c r="DV673" s="311"/>
      <c r="DW673" s="311"/>
      <c r="DX673" s="311"/>
      <c r="DY673" s="312"/>
      <c r="DZ673" s="311"/>
      <c r="EA673" s="297"/>
      <c r="EB673" s="311"/>
      <c r="EC673" s="311"/>
      <c r="ED673" s="311"/>
      <c r="EE673" s="311"/>
      <c r="EF673" s="312"/>
      <c r="EG673" s="311"/>
      <c r="EH673" s="297"/>
      <c r="EI673" s="311"/>
      <c r="EJ673" s="311"/>
      <c r="EK673" s="311"/>
      <c r="EL673" s="311"/>
      <c r="EM673" s="312"/>
      <c r="EN673" s="311"/>
      <c r="EO673" s="297"/>
      <c r="EP673" s="311"/>
      <c r="EQ673" s="311"/>
      <c r="ER673" s="311"/>
      <c r="ES673" s="311"/>
      <c r="ET673" s="312"/>
      <c r="EU673" s="311"/>
      <c r="EV673" s="297"/>
      <c r="EW673" s="311"/>
      <c r="EX673" s="311"/>
      <c r="EY673" s="311"/>
      <c r="EZ673" s="311"/>
      <c r="FA673" s="312"/>
      <c r="FB673" s="311"/>
      <c r="FC673" s="298"/>
    </row>
    <row r="674" spans="1:159" s="205" customFormat="1" ht="39.9" customHeight="1" x14ac:dyDescent="0.25">
      <c r="A674" s="206"/>
      <c r="B674" s="196"/>
      <c r="C674" s="292"/>
      <c r="D674" s="198"/>
      <c r="E674" s="299"/>
      <c r="F674" s="200"/>
      <c r="G674" s="301"/>
      <c r="H674" s="303"/>
      <c r="I674" s="299"/>
      <c r="J674" s="299"/>
      <c r="K674" s="299"/>
      <c r="L674" s="289"/>
      <c r="M674" s="299"/>
      <c r="N674" s="289"/>
      <c r="O674" s="363" t="str">
        <f>IF(P674="","",IF(OR(I674="",J674=""),"",IF(AND(ISNUMBER(FIND("post-", I674)),J674=ProductCode!$I$12),ProductCode!$F$19,IF(AND(ISNUMBER(FIND("pre-", I674)),J674=ProductCode!$I$12),ProductCode!$F$20,IF(ISNUMBER(FIND("post-", I674)),ProductCode!$F$17,ProductCode!$F$18)))))</f>
        <v/>
      </c>
      <c r="P674" s="295" t="str">
        <f t="shared" si="24"/>
        <v/>
      </c>
      <c r="Q674" s="306"/>
      <c r="R674" s="203"/>
      <c r="S674" s="308" t="str">
        <f t="shared" si="25"/>
        <v/>
      </c>
      <c r="T674" s="311"/>
      <c r="U674" s="311"/>
      <c r="V674" s="311"/>
      <c r="W674" s="311"/>
      <c r="X674" s="312"/>
      <c r="Y674" s="311"/>
      <c r="Z674" s="297"/>
      <c r="AA674" s="311"/>
      <c r="AB674" s="311"/>
      <c r="AC674" s="311"/>
      <c r="AD674" s="311"/>
      <c r="AE674" s="312"/>
      <c r="AF674" s="311"/>
      <c r="AG674" s="297"/>
      <c r="AH674" s="311"/>
      <c r="AI674" s="311"/>
      <c r="AJ674" s="311"/>
      <c r="AK674" s="311"/>
      <c r="AL674" s="312"/>
      <c r="AM674" s="311"/>
      <c r="AN674" s="297"/>
      <c r="AO674" s="311"/>
      <c r="AP674" s="311"/>
      <c r="AQ674" s="311"/>
      <c r="AR674" s="311"/>
      <c r="AS674" s="312"/>
      <c r="AT674" s="311"/>
      <c r="AU674" s="297"/>
      <c r="AV674" s="311"/>
      <c r="AW674" s="311"/>
      <c r="AX674" s="311"/>
      <c r="AY674" s="311"/>
      <c r="AZ674" s="312"/>
      <c r="BA674" s="311"/>
      <c r="BB674" s="297"/>
      <c r="BC674" s="311"/>
      <c r="BD674" s="311"/>
      <c r="BE674" s="311"/>
      <c r="BF674" s="311"/>
      <c r="BG674" s="312"/>
      <c r="BH674" s="311"/>
      <c r="BI674" s="297"/>
      <c r="BJ674" s="311"/>
      <c r="BK674" s="311"/>
      <c r="BL674" s="311"/>
      <c r="BM674" s="311"/>
      <c r="BN674" s="312"/>
      <c r="BO674" s="311"/>
      <c r="BP674" s="297"/>
      <c r="BQ674" s="311"/>
      <c r="BR674" s="311"/>
      <c r="BS674" s="311"/>
      <c r="BT674" s="311"/>
      <c r="BU674" s="312"/>
      <c r="BV674" s="311"/>
      <c r="BW674" s="297"/>
      <c r="BX674" s="311"/>
      <c r="BY674" s="311"/>
      <c r="BZ674" s="311"/>
      <c r="CA674" s="311"/>
      <c r="CB674" s="312"/>
      <c r="CC674" s="311"/>
      <c r="CD674" s="297"/>
      <c r="CE674" s="311"/>
      <c r="CF674" s="311"/>
      <c r="CG674" s="311"/>
      <c r="CH674" s="311"/>
      <c r="CI674" s="312"/>
      <c r="CJ674" s="311"/>
      <c r="CK674" s="297"/>
      <c r="CL674" s="311"/>
      <c r="CM674" s="311"/>
      <c r="CN674" s="311"/>
      <c r="CO674" s="311"/>
      <c r="CP674" s="312"/>
      <c r="CQ674" s="311"/>
      <c r="CR674" s="297"/>
      <c r="CS674" s="311"/>
      <c r="CT674" s="311"/>
      <c r="CU674" s="311"/>
      <c r="CV674" s="311"/>
      <c r="CW674" s="312"/>
      <c r="CX674" s="311"/>
      <c r="CY674" s="297"/>
      <c r="CZ674" s="311"/>
      <c r="DA674" s="311"/>
      <c r="DB674" s="311"/>
      <c r="DC674" s="311"/>
      <c r="DD674" s="312"/>
      <c r="DE674" s="311"/>
      <c r="DF674" s="297"/>
      <c r="DG674" s="311"/>
      <c r="DH674" s="311"/>
      <c r="DI674" s="311"/>
      <c r="DJ674" s="311"/>
      <c r="DK674" s="312"/>
      <c r="DL674" s="311"/>
      <c r="DM674" s="297"/>
      <c r="DN674" s="311"/>
      <c r="DO674" s="311"/>
      <c r="DP674" s="311"/>
      <c r="DQ674" s="311"/>
      <c r="DR674" s="312"/>
      <c r="DS674" s="311"/>
      <c r="DT674" s="297"/>
      <c r="DU674" s="311"/>
      <c r="DV674" s="311"/>
      <c r="DW674" s="311"/>
      <c r="DX674" s="311"/>
      <c r="DY674" s="312"/>
      <c r="DZ674" s="311"/>
      <c r="EA674" s="297"/>
      <c r="EB674" s="311"/>
      <c r="EC674" s="311"/>
      <c r="ED674" s="311"/>
      <c r="EE674" s="311"/>
      <c r="EF674" s="312"/>
      <c r="EG674" s="311"/>
      <c r="EH674" s="297"/>
      <c r="EI674" s="311"/>
      <c r="EJ674" s="311"/>
      <c r="EK674" s="311"/>
      <c r="EL674" s="311"/>
      <c r="EM674" s="312"/>
      <c r="EN674" s="311"/>
      <c r="EO674" s="297"/>
      <c r="EP674" s="311"/>
      <c r="EQ674" s="311"/>
      <c r="ER674" s="311"/>
      <c r="ES674" s="311"/>
      <c r="ET674" s="312"/>
      <c r="EU674" s="311"/>
      <c r="EV674" s="297"/>
      <c r="EW674" s="311"/>
      <c r="EX674" s="311"/>
      <c r="EY674" s="311"/>
      <c r="EZ674" s="311"/>
      <c r="FA674" s="312"/>
      <c r="FB674" s="311"/>
      <c r="FC674" s="298"/>
    </row>
    <row r="675" spans="1:159" s="205" customFormat="1" ht="39.9" customHeight="1" x14ac:dyDescent="0.25">
      <c r="A675" s="206"/>
      <c r="B675" s="196"/>
      <c r="C675" s="292"/>
      <c r="D675" s="198"/>
      <c r="E675" s="299"/>
      <c r="F675" s="200"/>
      <c r="G675" s="301"/>
      <c r="H675" s="303"/>
      <c r="I675" s="299"/>
      <c r="J675" s="299"/>
      <c r="K675" s="299"/>
      <c r="L675" s="289"/>
      <c r="M675" s="299"/>
      <c r="N675" s="289"/>
      <c r="O675" s="363" t="str">
        <f>IF(P675="","",IF(OR(I675="",J675=""),"",IF(AND(ISNUMBER(FIND("post-", I675)),J675=ProductCode!$I$12),ProductCode!$F$19,IF(AND(ISNUMBER(FIND("pre-", I675)),J675=ProductCode!$I$12),ProductCode!$F$20,IF(ISNUMBER(FIND("post-", I675)),ProductCode!$F$17,ProductCode!$F$18)))))</f>
        <v/>
      </c>
      <c r="P675" s="295" t="str">
        <f t="shared" si="24"/>
        <v/>
      </c>
      <c r="Q675" s="306"/>
      <c r="R675" s="203"/>
      <c r="S675" s="308" t="str">
        <f t="shared" si="25"/>
        <v/>
      </c>
      <c r="T675" s="311"/>
      <c r="U675" s="311"/>
      <c r="V675" s="311"/>
      <c r="W675" s="311"/>
      <c r="X675" s="312"/>
      <c r="Y675" s="311"/>
      <c r="Z675" s="297"/>
      <c r="AA675" s="311"/>
      <c r="AB675" s="311"/>
      <c r="AC675" s="311"/>
      <c r="AD675" s="311"/>
      <c r="AE675" s="312"/>
      <c r="AF675" s="311"/>
      <c r="AG675" s="297"/>
      <c r="AH675" s="311"/>
      <c r="AI675" s="311"/>
      <c r="AJ675" s="311"/>
      <c r="AK675" s="311"/>
      <c r="AL675" s="312"/>
      <c r="AM675" s="311"/>
      <c r="AN675" s="297"/>
      <c r="AO675" s="311"/>
      <c r="AP675" s="311"/>
      <c r="AQ675" s="311"/>
      <c r="AR675" s="311"/>
      <c r="AS675" s="312"/>
      <c r="AT675" s="311"/>
      <c r="AU675" s="297"/>
      <c r="AV675" s="311"/>
      <c r="AW675" s="311"/>
      <c r="AX675" s="311"/>
      <c r="AY675" s="311"/>
      <c r="AZ675" s="312"/>
      <c r="BA675" s="311"/>
      <c r="BB675" s="297"/>
      <c r="BC675" s="311"/>
      <c r="BD675" s="311"/>
      <c r="BE675" s="311"/>
      <c r="BF675" s="311"/>
      <c r="BG675" s="312"/>
      <c r="BH675" s="311"/>
      <c r="BI675" s="297"/>
      <c r="BJ675" s="311"/>
      <c r="BK675" s="311"/>
      <c r="BL675" s="311"/>
      <c r="BM675" s="311"/>
      <c r="BN675" s="312"/>
      <c r="BO675" s="311"/>
      <c r="BP675" s="297"/>
      <c r="BQ675" s="311"/>
      <c r="BR675" s="311"/>
      <c r="BS675" s="311"/>
      <c r="BT675" s="311"/>
      <c r="BU675" s="312"/>
      <c r="BV675" s="311"/>
      <c r="BW675" s="297"/>
      <c r="BX675" s="311"/>
      <c r="BY675" s="311"/>
      <c r="BZ675" s="311"/>
      <c r="CA675" s="311"/>
      <c r="CB675" s="312"/>
      <c r="CC675" s="311"/>
      <c r="CD675" s="297"/>
      <c r="CE675" s="311"/>
      <c r="CF675" s="311"/>
      <c r="CG675" s="311"/>
      <c r="CH675" s="311"/>
      <c r="CI675" s="312"/>
      <c r="CJ675" s="311"/>
      <c r="CK675" s="297"/>
      <c r="CL675" s="311"/>
      <c r="CM675" s="311"/>
      <c r="CN675" s="311"/>
      <c r="CO675" s="311"/>
      <c r="CP675" s="312"/>
      <c r="CQ675" s="311"/>
      <c r="CR675" s="297"/>
      <c r="CS675" s="311"/>
      <c r="CT675" s="311"/>
      <c r="CU675" s="311"/>
      <c r="CV675" s="311"/>
      <c r="CW675" s="312"/>
      <c r="CX675" s="311"/>
      <c r="CY675" s="297"/>
      <c r="CZ675" s="311"/>
      <c r="DA675" s="311"/>
      <c r="DB675" s="311"/>
      <c r="DC675" s="311"/>
      <c r="DD675" s="312"/>
      <c r="DE675" s="311"/>
      <c r="DF675" s="297"/>
      <c r="DG675" s="311"/>
      <c r="DH675" s="311"/>
      <c r="DI675" s="311"/>
      <c r="DJ675" s="311"/>
      <c r="DK675" s="312"/>
      <c r="DL675" s="311"/>
      <c r="DM675" s="297"/>
      <c r="DN675" s="311"/>
      <c r="DO675" s="311"/>
      <c r="DP675" s="311"/>
      <c r="DQ675" s="311"/>
      <c r="DR675" s="312"/>
      <c r="DS675" s="311"/>
      <c r="DT675" s="297"/>
      <c r="DU675" s="311"/>
      <c r="DV675" s="311"/>
      <c r="DW675" s="311"/>
      <c r="DX675" s="311"/>
      <c r="DY675" s="312"/>
      <c r="DZ675" s="311"/>
      <c r="EA675" s="297"/>
      <c r="EB675" s="311"/>
      <c r="EC675" s="311"/>
      <c r="ED675" s="311"/>
      <c r="EE675" s="311"/>
      <c r="EF675" s="312"/>
      <c r="EG675" s="311"/>
      <c r="EH675" s="297"/>
      <c r="EI675" s="311"/>
      <c r="EJ675" s="311"/>
      <c r="EK675" s="311"/>
      <c r="EL675" s="311"/>
      <c r="EM675" s="312"/>
      <c r="EN675" s="311"/>
      <c r="EO675" s="297"/>
      <c r="EP675" s="311"/>
      <c r="EQ675" s="311"/>
      <c r="ER675" s="311"/>
      <c r="ES675" s="311"/>
      <c r="ET675" s="312"/>
      <c r="EU675" s="311"/>
      <c r="EV675" s="297"/>
      <c r="EW675" s="311"/>
      <c r="EX675" s="311"/>
      <c r="EY675" s="311"/>
      <c r="EZ675" s="311"/>
      <c r="FA675" s="312"/>
      <c r="FB675" s="311"/>
      <c r="FC675" s="298"/>
    </row>
    <row r="676" spans="1:159" s="205" customFormat="1" ht="39.9" customHeight="1" x14ac:dyDescent="0.25">
      <c r="A676" s="206"/>
      <c r="B676" s="196"/>
      <c r="C676" s="292"/>
      <c r="D676" s="198"/>
      <c r="E676" s="299"/>
      <c r="F676" s="200"/>
      <c r="G676" s="301"/>
      <c r="H676" s="303"/>
      <c r="I676" s="299"/>
      <c r="J676" s="299"/>
      <c r="K676" s="299"/>
      <c r="L676" s="289"/>
      <c r="M676" s="299"/>
      <c r="N676" s="289"/>
      <c r="O676" s="363" t="str">
        <f>IF(P676="","",IF(OR(I676="",J676=""),"",IF(AND(ISNUMBER(FIND("post-", I676)),J676=ProductCode!$I$12),ProductCode!$F$19,IF(AND(ISNUMBER(FIND("pre-", I676)),J676=ProductCode!$I$12),ProductCode!$F$20,IF(ISNUMBER(FIND("post-", I676)),ProductCode!$F$17,ProductCode!$F$18)))))</f>
        <v/>
      </c>
      <c r="P676" s="295" t="str">
        <f t="shared" ref="P676:P739" si="26">IF(OR(I676="",1-ROUND(L676,4)-ROUND(N676,4)=0),"",ROUND(1-ROUND(L676,4)-ROUND(N676,4),4))</f>
        <v/>
      </c>
      <c r="Q676" s="306"/>
      <c r="R676" s="203"/>
      <c r="S676" s="308" t="str">
        <f t="shared" ref="S676:S739" si="27">IF(I676="","",IF($E$21="Yes",100%,IF(R676&lt;&gt;0,ROUND(SUMIF($Z$33:$FC$33,$Z$33,Z676:FC676),4),"")))</f>
        <v/>
      </c>
      <c r="T676" s="311"/>
      <c r="U676" s="311"/>
      <c r="V676" s="311"/>
      <c r="W676" s="311"/>
      <c r="X676" s="312"/>
      <c r="Y676" s="311"/>
      <c r="Z676" s="297"/>
      <c r="AA676" s="311"/>
      <c r="AB676" s="311"/>
      <c r="AC676" s="311"/>
      <c r="AD676" s="311"/>
      <c r="AE676" s="312"/>
      <c r="AF676" s="311"/>
      <c r="AG676" s="297"/>
      <c r="AH676" s="311"/>
      <c r="AI676" s="311"/>
      <c r="AJ676" s="311"/>
      <c r="AK676" s="311"/>
      <c r="AL676" s="312"/>
      <c r="AM676" s="311"/>
      <c r="AN676" s="297"/>
      <c r="AO676" s="311"/>
      <c r="AP676" s="311"/>
      <c r="AQ676" s="311"/>
      <c r="AR676" s="311"/>
      <c r="AS676" s="312"/>
      <c r="AT676" s="311"/>
      <c r="AU676" s="297"/>
      <c r="AV676" s="311"/>
      <c r="AW676" s="311"/>
      <c r="AX676" s="311"/>
      <c r="AY676" s="311"/>
      <c r="AZ676" s="312"/>
      <c r="BA676" s="311"/>
      <c r="BB676" s="297"/>
      <c r="BC676" s="311"/>
      <c r="BD676" s="311"/>
      <c r="BE676" s="311"/>
      <c r="BF676" s="311"/>
      <c r="BG676" s="312"/>
      <c r="BH676" s="311"/>
      <c r="BI676" s="297"/>
      <c r="BJ676" s="311"/>
      <c r="BK676" s="311"/>
      <c r="BL676" s="311"/>
      <c r="BM676" s="311"/>
      <c r="BN676" s="312"/>
      <c r="BO676" s="311"/>
      <c r="BP676" s="297"/>
      <c r="BQ676" s="311"/>
      <c r="BR676" s="311"/>
      <c r="BS676" s="311"/>
      <c r="BT676" s="311"/>
      <c r="BU676" s="312"/>
      <c r="BV676" s="311"/>
      <c r="BW676" s="297"/>
      <c r="BX676" s="311"/>
      <c r="BY676" s="311"/>
      <c r="BZ676" s="311"/>
      <c r="CA676" s="311"/>
      <c r="CB676" s="312"/>
      <c r="CC676" s="311"/>
      <c r="CD676" s="297"/>
      <c r="CE676" s="311"/>
      <c r="CF676" s="311"/>
      <c r="CG676" s="311"/>
      <c r="CH676" s="311"/>
      <c r="CI676" s="312"/>
      <c r="CJ676" s="311"/>
      <c r="CK676" s="297"/>
      <c r="CL676" s="311"/>
      <c r="CM676" s="311"/>
      <c r="CN676" s="311"/>
      <c r="CO676" s="311"/>
      <c r="CP676" s="312"/>
      <c r="CQ676" s="311"/>
      <c r="CR676" s="297"/>
      <c r="CS676" s="311"/>
      <c r="CT676" s="311"/>
      <c r="CU676" s="311"/>
      <c r="CV676" s="311"/>
      <c r="CW676" s="312"/>
      <c r="CX676" s="311"/>
      <c r="CY676" s="297"/>
      <c r="CZ676" s="311"/>
      <c r="DA676" s="311"/>
      <c r="DB676" s="311"/>
      <c r="DC676" s="311"/>
      <c r="DD676" s="312"/>
      <c r="DE676" s="311"/>
      <c r="DF676" s="297"/>
      <c r="DG676" s="311"/>
      <c r="DH676" s="311"/>
      <c r="DI676" s="311"/>
      <c r="DJ676" s="311"/>
      <c r="DK676" s="312"/>
      <c r="DL676" s="311"/>
      <c r="DM676" s="297"/>
      <c r="DN676" s="311"/>
      <c r="DO676" s="311"/>
      <c r="DP676" s="311"/>
      <c r="DQ676" s="311"/>
      <c r="DR676" s="312"/>
      <c r="DS676" s="311"/>
      <c r="DT676" s="297"/>
      <c r="DU676" s="311"/>
      <c r="DV676" s="311"/>
      <c r="DW676" s="311"/>
      <c r="DX676" s="311"/>
      <c r="DY676" s="312"/>
      <c r="DZ676" s="311"/>
      <c r="EA676" s="297"/>
      <c r="EB676" s="311"/>
      <c r="EC676" s="311"/>
      <c r="ED676" s="311"/>
      <c r="EE676" s="311"/>
      <c r="EF676" s="312"/>
      <c r="EG676" s="311"/>
      <c r="EH676" s="297"/>
      <c r="EI676" s="311"/>
      <c r="EJ676" s="311"/>
      <c r="EK676" s="311"/>
      <c r="EL676" s="311"/>
      <c r="EM676" s="312"/>
      <c r="EN676" s="311"/>
      <c r="EO676" s="297"/>
      <c r="EP676" s="311"/>
      <c r="EQ676" s="311"/>
      <c r="ER676" s="311"/>
      <c r="ES676" s="311"/>
      <c r="ET676" s="312"/>
      <c r="EU676" s="311"/>
      <c r="EV676" s="297"/>
      <c r="EW676" s="311"/>
      <c r="EX676" s="311"/>
      <c r="EY676" s="311"/>
      <c r="EZ676" s="311"/>
      <c r="FA676" s="312"/>
      <c r="FB676" s="311"/>
      <c r="FC676" s="298"/>
    </row>
    <row r="677" spans="1:159" s="205" customFormat="1" ht="39.9" customHeight="1" x14ac:dyDescent="0.25">
      <c r="A677" s="206"/>
      <c r="B677" s="196"/>
      <c r="C677" s="292"/>
      <c r="D677" s="198"/>
      <c r="E677" s="299"/>
      <c r="F677" s="200"/>
      <c r="G677" s="301"/>
      <c r="H677" s="303"/>
      <c r="I677" s="299"/>
      <c r="J677" s="299"/>
      <c r="K677" s="299"/>
      <c r="L677" s="289"/>
      <c r="M677" s="299"/>
      <c r="N677" s="289"/>
      <c r="O677" s="363" t="str">
        <f>IF(P677="","",IF(OR(I677="",J677=""),"",IF(AND(ISNUMBER(FIND("post-", I677)),J677=ProductCode!$I$12),ProductCode!$F$19,IF(AND(ISNUMBER(FIND("pre-", I677)),J677=ProductCode!$I$12),ProductCode!$F$20,IF(ISNUMBER(FIND("post-", I677)),ProductCode!$F$17,ProductCode!$F$18)))))</f>
        <v/>
      </c>
      <c r="P677" s="295" t="str">
        <f t="shared" si="26"/>
        <v/>
      </c>
      <c r="Q677" s="306"/>
      <c r="R677" s="203"/>
      <c r="S677" s="308" t="str">
        <f t="shared" si="27"/>
        <v/>
      </c>
      <c r="T677" s="311"/>
      <c r="U677" s="311"/>
      <c r="V677" s="311"/>
      <c r="W677" s="311"/>
      <c r="X677" s="312"/>
      <c r="Y677" s="311"/>
      <c r="Z677" s="297"/>
      <c r="AA677" s="311"/>
      <c r="AB677" s="311"/>
      <c r="AC677" s="311"/>
      <c r="AD677" s="311"/>
      <c r="AE677" s="312"/>
      <c r="AF677" s="311"/>
      <c r="AG677" s="297"/>
      <c r="AH677" s="311"/>
      <c r="AI677" s="311"/>
      <c r="AJ677" s="311"/>
      <c r="AK677" s="311"/>
      <c r="AL677" s="312"/>
      <c r="AM677" s="311"/>
      <c r="AN677" s="297"/>
      <c r="AO677" s="311"/>
      <c r="AP677" s="311"/>
      <c r="AQ677" s="311"/>
      <c r="AR677" s="311"/>
      <c r="AS677" s="312"/>
      <c r="AT677" s="311"/>
      <c r="AU677" s="297"/>
      <c r="AV677" s="311"/>
      <c r="AW677" s="311"/>
      <c r="AX677" s="311"/>
      <c r="AY677" s="311"/>
      <c r="AZ677" s="312"/>
      <c r="BA677" s="311"/>
      <c r="BB677" s="297"/>
      <c r="BC677" s="311"/>
      <c r="BD677" s="311"/>
      <c r="BE677" s="311"/>
      <c r="BF677" s="311"/>
      <c r="BG677" s="312"/>
      <c r="BH677" s="311"/>
      <c r="BI677" s="297"/>
      <c r="BJ677" s="311"/>
      <c r="BK677" s="311"/>
      <c r="BL677" s="311"/>
      <c r="BM677" s="311"/>
      <c r="BN677" s="312"/>
      <c r="BO677" s="311"/>
      <c r="BP677" s="297"/>
      <c r="BQ677" s="311"/>
      <c r="BR677" s="311"/>
      <c r="BS677" s="311"/>
      <c r="BT677" s="311"/>
      <c r="BU677" s="312"/>
      <c r="BV677" s="311"/>
      <c r="BW677" s="297"/>
      <c r="BX677" s="311"/>
      <c r="BY677" s="311"/>
      <c r="BZ677" s="311"/>
      <c r="CA677" s="311"/>
      <c r="CB677" s="312"/>
      <c r="CC677" s="311"/>
      <c r="CD677" s="297"/>
      <c r="CE677" s="311"/>
      <c r="CF677" s="311"/>
      <c r="CG677" s="311"/>
      <c r="CH677" s="311"/>
      <c r="CI677" s="312"/>
      <c r="CJ677" s="311"/>
      <c r="CK677" s="297"/>
      <c r="CL677" s="311"/>
      <c r="CM677" s="311"/>
      <c r="CN677" s="311"/>
      <c r="CO677" s="311"/>
      <c r="CP677" s="312"/>
      <c r="CQ677" s="311"/>
      <c r="CR677" s="297"/>
      <c r="CS677" s="311"/>
      <c r="CT677" s="311"/>
      <c r="CU677" s="311"/>
      <c r="CV677" s="311"/>
      <c r="CW677" s="312"/>
      <c r="CX677" s="311"/>
      <c r="CY677" s="297"/>
      <c r="CZ677" s="311"/>
      <c r="DA677" s="311"/>
      <c r="DB677" s="311"/>
      <c r="DC677" s="311"/>
      <c r="DD677" s="312"/>
      <c r="DE677" s="311"/>
      <c r="DF677" s="297"/>
      <c r="DG677" s="311"/>
      <c r="DH677" s="311"/>
      <c r="DI677" s="311"/>
      <c r="DJ677" s="311"/>
      <c r="DK677" s="312"/>
      <c r="DL677" s="311"/>
      <c r="DM677" s="297"/>
      <c r="DN677" s="311"/>
      <c r="DO677" s="311"/>
      <c r="DP677" s="311"/>
      <c r="DQ677" s="311"/>
      <c r="DR677" s="312"/>
      <c r="DS677" s="311"/>
      <c r="DT677" s="297"/>
      <c r="DU677" s="311"/>
      <c r="DV677" s="311"/>
      <c r="DW677" s="311"/>
      <c r="DX677" s="311"/>
      <c r="DY677" s="312"/>
      <c r="DZ677" s="311"/>
      <c r="EA677" s="297"/>
      <c r="EB677" s="311"/>
      <c r="EC677" s="311"/>
      <c r="ED677" s="311"/>
      <c r="EE677" s="311"/>
      <c r="EF677" s="312"/>
      <c r="EG677" s="311"/>
      <c r="EH677" s="297"/>
      <c r="EI677" s="311"/>
      <c r="EJ677" s="311"/>
      <c r="EK677" s="311"/>
      <c r="EL677" s="311"/>
      <c r="EM677" s="312"/>
      <c r="EN677" s="311"/>
      <c r="EO677" s="297"/>
      <c r="EP677" s="311"/>
      <c r="EQ677" s="311"/>
      <c r="ER677" s="311"/>
      <c r="ES677" s="311"/>
      <c r="ET677" s="312"/>
      <c r="EU677" s="311"/>
      <c r="EV677" s="297"/>
      <c r="EW677" s="311"/>
      <c r="EX677" s="311"/>
      <c r="EY677" s="311"/>
      <c r="EZ677" s="311"/>
      <c r="FA677" s="312"/>
      <c r="FB677" s="311"/>
      <c r="FC677" s="298"/>
    </row>
    <row r="678" spans="1:159" s="205" customFormat="1" ht="39.9" customHeight="1" x14ac:dyDescent="0.25">
      <c r="A678" s="206"/>
      <c r="B678" s="196"/>
      <c r="C678" s="292"/>
      <c r="D678" s="198"/>
      <c r="E678" s="299"/>
      <c r="F678" s="200"/>
      <c r="G678" s="301"/>
      <c r="H678" s="303"/>
      <c r="I678" s="299"/>
      <c r="J678" s="299"/>
      <c r="K678" s="299"/>
      <c r="L678" s="289"/>
      <c r="M678" s="299"/>
      <c r="N678" s="289"/>
      <c r="O678" s="363" t="str">
        <f>IF(P678="","",IF(OR(I678="",J678=""),"",IF(AND(ISNUMBER(FIND("post-", I678)),J678=ProductCode!$I$12),ProductCode!$F$19,IF(AND(ISNUMBER(FIND("pre-", I678)),J678=ProductCode!$I$12),ProductCode!$F$20,IF(ISNUMBER(FIND("post-", I678)),ProductCode!$F$17,ProductCode!$F$18)))))</f>
        <v/>
      </c>
      <c r="P678" s="295" t="str">
        <f t="shared" si="26"/>
        <v/>
      </c>
      <c r="Q678" s="306"/>
      <c r="R678" s="203"/>
      <c r="S678" s="308" t="str">
        <f t="shared" si="27"/>
        <v/>
      </c>
      <c r="T678" s="311"/>
      <c r="U678" s="311"/>
      <c r="V678" s="311"/>
      <c r="W678" s="311"/>
      <c r="X678" s="312"/>
      <c r="Y678" s="311"/>
      <c r="Z678" s="297"/>
      <c r="AA678" s="311"/>
      <c r="AB678" s="311"/>
      <c r="AC678" s="311"/>
      <c r="AD678" s="311"/>
      <c r="AE678" s="312"/>
      <c r="AF678" s="311"/>
      <c r="AG678" s="297"/>
      <c r="AH678" s="311"/>
      <c r="AI678" s="311"/>
      <c r="AJ678" s="311"/>
      <c r="AK678" s="311"/>
      <c r="AL678" s="312"/>
      <c r="AM678" s="311"/>
      <c r="AN678" s="297"/>
      <c r="AO678" s="311"/>
      <c r="AP678" s="311"/>
      <c r="AQ678" s="311"/>
      <c r="AR678" s="311"/>
      <c r="AS678" s="312"/>
      <c r="AT678" s="311"/>
      <c r="AU678" s="297"/>
      <c r="AV678" s="311"/>
      <c r="AW678" s="311"/>
      <c r="AX678" s="311"/>
      <c r="AY678" s="311"/>
      <c r="AZ678" s="312"/>
      <c r="BA678" s="311"/>
      <c r="BB678" s="297"/>
      <c r="BC678" s="311"/>
      <c r="BD678" s="311"/>
      <c r="BE678" s="311"/>
      <c r="BF678" s="311"/>
      <c r="BG678" s="312"/>
      <c r="BH678" s="311"/>
      <c r="BI678" s="297"/>
      <c r="BJ678" s="311"/>
      <c r="BK678" s="311"/>
      <c r="BL678" s="311"/>
      <c r="BM678" s="311"/>
      <c r="BN678" s="312"/>
      <c r="BO678" s="311"/>
      <c r="BP678" s="297"/>
      <c r="BQ678" s="311"/>
      <c r="BR678" s="311"/>
      <c r="BS678" s="311"/>
      <c r="BT678" s="311"/>
      <c r="BU678" s="312"/>
      <c r="BV678" s="311"/>
      <c r="BW678" s="297"/>
      <c r="BX678" s="311"/>
      <c r="BY678" s="311"/>
      <c r="BZ678" s="311"/>
      <c r="CA678" s="311"/>
      <c r="CB678" s="312"/>
      <c r="CC678" s="311"/>
      <c r="CD678" s="297"/>
      <c r="CE678" s="311"/>
      <c r="CF678" s="311"/>
      <c r="CG678" s="311"/>
      <c r="CH678" s="311"/>
      <c r="CI678" s="312"/>
      <c r="CJ678" s="311"/>
      <c r="CK678" s="297"/>
      <c r="CL678" s="311"/>
      <c r="CM678" s="311"/>
      <c r="CN678" s="311"/>
      <c r="CO678" s="311"/>
      <c r="CP678" s="312"/>
      <c r="CQ678" s="311"/>
      <c r="CR678" s="297"/>
      <c r="CS678" s="311"/>
      <c r="CT678" s="311"/>
      <c r="CU678" s="311"/>
      <c r="CV678" s="311"/>
      <c r="CW678" s="312"/>
      <c r="CX678" s="311"/>
      <c r="CY678" s="297"/>
      <c r="CZ678" s="311"/>
      <c r="DA678" s="311"/>
      <c r="DB678" s="311"/>
      <c r="DC678" s="311"/>
      <c r="DD678" s="312"/>
      <c r="DE678" s="311"/>
      <c r="DF678" s="297"/>
      <c r="DG678" s="311"/>
      <c r="DH678" s="311"/>
      <c r="DI678" s="311"/>
      <c r="DJ678" s="311"/>
      <c r="DK678" s="312"/>
      <c r="DL678" s="311"/>
      <c r="DM678" s="297"/>
      <c r="DN678" s="311"/>
      <c r="DO678" s="311"/>
      <c r="DP678" s="311"/>
      <c r="DQ678" s="311"/>
      <c r="DR678" s="312"/>
      <c r="DS678" s="311"/>
      <c r="DT678" s="297"/>
      <c r="DU678" s="311"/>
      <c r="DV678" s="311"/>
      <c r="DW678" s="311"/>
      <c r="DX678" s="311"/>
      <c r="DY678" s="312"/>
      <c r="DZ678" s="311"/>
      <c r="EA678" s="297"/>
      <c r="EB678" s="311"/>
      <c r="EC678" s="311"/>
      <c r="ED678" s="311"/>
      <c r="EE678" s="311"/>
      <c r="EF678" s="312"/>
      <c r="EG678" s="311"/>
      <c r="EH678" s="297"/>
      <c r="EI678" s="311"/>
      <c r="EJ678" s="311"/>
      <c r="EK678" s="311"/>
      <c r="EL678" s="311"/>
      <c r="EM678" s="312"/>
      <c r="EN678" s="311"/>
      <c r="EO678" s="297"/>
      <c r="EP678" s="311"/>
      <c r="EQ678" s="311"/>
      <c r="ER678" s="311"/>
      <c r="ES678" s="311"/>
      <c r="ET678" s="312"/>
      <c r="EU678" s="311"/>
      <c r="EV678" s="297"/>
      <c r="EW678" s="311"/>
      <c r="EX678" s="311"/>
      <c r="EY678" s="311"/>
      <c r="EZ678" s="311"/>
      <c r="FA678" s="312"/>
      <c r="FB678" s="311"/>
      <c r="FC678" s="298"/>
    </row>
    <row r="679" spans="1:159" s="205" customFormat="1" ht="39.9" customHeight="1" x14ac:dyDescent="0.25">
      <c r="A679" s="206"/>
      <c r="B679" s="196"/>
      <c r="C679" s="292"/>
      <c r="D679" s="198"/>
      <c r="E679" s="299"/>
      <c r="F679" s="200"/>
      <c r="G679" s="301"/>
      <c r="H679" s="303"/>
      <c r="I679" s="299"/>
      <c r="J679" s="299"/>
      <c r="K679" s="299"/>
      <c r="L679" s="289"/>
      <c r="M679" s="299"/>
      <c r="N679" s="289"/>
      <c r="O679" s="363" t="str">
        <f>IF(P679="","",IF(OR(I679="",J679=""),"",IF(AND(ISNUMBER(FIND("post-", I679)),J679=ProductCode!$I$12),ProductCode!$F$19,IF(AND(ISNUMBER(FIND("pre-", I679)),J679=ProductCode!$I$12),ProductCode!$F$20,IF(ISNUMBER(FIND("post-", I679)),ProductCode!$F$17,ProductCode!$F$18)))))</f>
        <v/>
      </c>
      <c r="P679" s="295" t="str">
        <f t="shared" si="26"/>
        <v/>
      </c>
      <c r="Q679" s="306"/>
      <c r="R679" s="203"/>
      <c r="S679" s="308" t="str">
        <f t="shared" si="27"/>
        <v/>
      </c>
      <c r="T679" s="311"/>
      <c r="U679" s="311"/>
      <c r="V679" s="311"/>
      <c r="W679" s="311"/>
      <c r="X679" s="312"/>
      <c r="Y679" s="311"/>
      <c r="Z679" s="297"/>
      <c r="AA679" s="311"/>
      <c r="AB679" s="311"/>
      <c r="AC679" s="311"/>
      <c r="AD679" s="311"/>
      <c r="AE679" s="312"/>
      <c r="AF679" s="311"/>
      <c r="AG679" s="297"/>
      <c r="AH679" s="311"/>
      <c r="AI679" s="311"/>
      <c r="AJ679" s="311"/>
      <c r="AK679" s="311"/>
      <c r="AL679" s="312"/>
      <c r="AM679" s="311"/>
      <c r="AN679" s="297"/>
      <c r="AO679" s="311"/>
      <c r="AP679" s="311"/>
      <c r="AQ679" s="311"/>
      <c r="AR679" s="311"/>
      <c r="AS679" s="312"/>
      <c r="AT679" s="311"/>
      <c r="AU679" s="297"/>
      <c r="AV679" s="311"/>
      <c r="AW679" s="311"/>
      <c r="AX679" s="311"/>
      <c r="AY679" s="311"/>
      <c r="AZ679" s="312"/>
      <c r="BA679" s="311"/>
      <c r="BB679" s="297"/>
      <c r="BC679" s="311"/>
      <c r="BD679" s="311"/>
      <c r="BE679" s="311"/>
      <c r="BF679" s="311"/>
      <c r="BG679" s="312"/>
      <c r="BH679" s="311"/>
      <c r="BI679" s="297"/>
      <c r="BJ679" s="311"/>
      <c r="BK679" s="311"/>
      <c r="BL679" s="311"/>
      <c r="BM679" s="311"/>
      <c r="BN679" s="312"/>
      <c r="BO679" s="311"/>
      <c r="BP679" s="297"/>
      <c r="BQ679" s="311"/>
      <c r="BR679" s="311"/>
      <c r="BS679" s="311"/>
      <c r="BT679" s="311"/>
      <c r="BU679" s="312"/>
      <c r="BV679" s="311"/>
      <c r="BW679" s="297"/>
      <c r="BX679" s="311"/>
      <c r="BY679" s="311"/>
      <c r="BZ679" s="311"/>
      <c r="CA679" s="311"/>
      <c r="CB679" s="312"/>
      <c r="CC679" s="311"/>
      <c r="CD679" s="297"/>
      <c r="CE679" s="311"/>
      <c r="CF679" s="311"/>
      <c r="CG679" s="311"/>
      <c r="CH679" s="311"/>
      <c r="CI679" s="312"/>
      <c r="CJ679" s="311"/>
      <c r="CK679" s="297"/>
      <c r="CL679" s="311"/>
      <c r="CM679" s="311"/>
      <c r="CN679" s="311"/>
      <c r="CO679" s="311"/>
      <c r="CP679" s="312"/>
      <c r="CQ679" s="311"/>
      <c r="CR679" s="297"/>
      <c r="CS679" s="311"/>
      <c r="CT679" s="311"/>
      <c r="CU679" s="311"/>
      <c r="CV679" s="311"/>
      <c r="CW679" s="312"/>
      <c r="CX679" s="311"/>
      <c r="CY679" s="297"/>
      <c r="CZ679" s="311"/>
      <c r="DA679" s="311"/>
      <c r="DB679" s="311"/>
      <c r="DC679" s="311"/>
      <c r="DD679" s="312"/>
      <c r="DE679" s="311"/>
      <c r="DF679" s="297"/>
      <c r="DG679" s="311"/>
      <c r="DH679" s="311"/>
      <c r="DI679" s="311"/>
      <c r="DJ679" s="311"/>
      <c r="DK679" s="312"/>
      <c r="DL679" s="311"/>
      <c r="DM679" s="297"/>
      <c r="DN679" s="311"/>
      <c r="DO679" s="311"/>
      <c r="DP679" s="311"/>
      <c r="DQ679" s="311"/>
      <c r="DR679" s="312"/>
      <c r="DS679" s="311"/>
      <c r="DT679" s="297"/>
      <c r="DU679" s="311"/>
      <c r="DV679" s="311"/>
      <c r="DW679" s="311"/>
      <c r="DX679" s="311"/>
      <c r="DY679" s="312"/>
      <c r="DZ679" s="311"/>
      <c r="EA679" s="297"/>
      <c r="EB679" s="311"/>
      <c r="EC679" s="311"/>
      <c r="ED679" s="311"/>
      <c r="EE679" s="311"/>
      <c r="EF679" s="312"/>
      <c r="EG679" s="311"/>
      <c r="EH679" s="297"/>
      <c r="EI679" s="311"/>
      <c r="EJ679" s="311"/>
      <c r="EK679" s="311"/>
      <c r="EL679" s="311"/>
      <c r="EM679" s="312"/>
      <c r="EN679" s="311"/>
      <c r="EO679" s="297"/>
      <c r="EP679" s="311"/>
      <c r="EQ679" s="311"/>
      <c r="ER679" s="311"/>
      <c r="ES679" s="311"/>
      <c r="ET679" s="312"/>
      <c r="EU679" s="311"/>
      <c r="EV679" s="297"/>
      <c r="EW679" s="311"/>
      <c r="EX679" s="311"/>
      <c r="EY679" s="311"/>
      <c r="EZ679" s="311"/>
      <c r="FA679" s="312"/>
      <c r="FB679" s="311"/>
      <c r="FC679" s="298"/>
    </row>
    <row r="680" spans="1:159" s="205" customFormat="1" ht="39.9" customHeight="1" x14ac:dyDescent="0.25">
      <c r="A680" s="206"/>
      <c r="B680" s="196"/>
      <c r="C680" s="292"/>
      <c r="D680" s="198"/>
      <c r="E680" s="299"/>
      <c r="F680" s="200"/>
      <c r="G680" s="301"/>
      <c r="H680" s="303"/>
      <c r="I680" s="299"/>
      <c r="J680" s="299"/>
      <c r="K680" s="299"/>
      <c r="L680" s="289"/>
      <c r="M680" s="299"/>
      <c r="N680" s="289"/>
      <c r="O680" s="363" t="str">
        <f>IF(P680="","",IF(OR(I680="",J680=""),"",IF(AND(ISNUMBER(FIND("post-", I680)),J680=ProductCode!$I$12),ProductCode!$F$19,IF(AND(ISNUMBER(FIND("pre-", I680)),J680=ProductCode!$I$12),ProductCode!$F$20,IF(ISNUMBER(FIND("post-", I680)),ProductCode!$F$17,ProductCode!$F$18)))))</f>
        <v/>
      </c>
      <c r="P680" s="295" t="str">
        <f t="shared" si="26"/>
        <v/>
      </c>
      <c r="Q680" s="306"/>
      <c r="R680" s="203"/>
      <c r="S680" s="308" t="str">
        <f t="shared" si="27"/>
        <v/>
      </c>
      <c r="T680" s="311"/>
      <c r="U680" s="311"/>
      <c r="V680" s="311"/>
      <c r="W680" s="311"/>
      <c r="X680" s="312"/>
      <c r="Y680" s="311"/>
      <c r="Z680" s="297"/>
      <c r="AA680" s="311"/>
      <c r="AB680" s="311"/>
      <c r="AC680" s="311"/>
      <c r="AD680" s="311"/>
      <c r="AE680" s="312"/>
      <c r="AF680" s="311"/>
      <c r="AG680" s="297"/>
      <c r="AH680" s="311"/>
      <c r="AI680" s="311"/>
      <c r="AJ680" s="311"/>
      <c r="AK680" s="311"/>
      <c r="AL680" s="312"/>
      <c r="AM680" s="311"/>
      <c r="AN680" s="297"/>
      <c r="AO680" s="311"/>
      <c r="AP680" s="311"/>
      <c r="AQ680" s="311"/>
      <c r="AR680" s="311"/>
      <c r="AS680" s="312"/>
      <c r="AT680" s="311"/>
      <c r="AU680" s="297"/>
      <c r="AV680" s="311"/>
      <c r="AW680" s="311"/>
      <c r="AX680" s="311"/>
      <c r="AY680" s="311"/>
      <c r="AZ680" s="312"/>
      <c r="BA680" s="311"/>
      <c r="BB680" s="297"/>
      <c r="BC680" s="311"/>
      <c r="BD680" s="311"/>
      <c r="BE680" s="311"/>
      <c r="BF680" s="311"/>
      <c r="BG680" s="312"/>
      <c r="BH680" s="311"/>
      <c r="BI680" s="297"/>
      <c r="BJ680" s="311"/>
      <c r="BK680" s="311"/>
      <c r="BL680" s="311"/>
      <c r="BM680" s="311"/>
      <c r="BN680" s="312"/>
      <c r="BO680" s="311"/>
      <c r="BP680" s="297"/>
      <c r="BQ680" s="311"/>
      <c r="BR680" s="311"/>
      <c r="BS680" s="311"/>
      <c r="BT680" s="311"/>
      <c r="BU680" s="312"/>
      <c r="BV680" s="311"/>
      <c r="BW680" s="297"/>
      <c r="BX680" s="311"/>
      <c r="BY680" s="311"/>
      <c r="BZ680" s="311"/>
      <c r="CA680" s="311"/>
      <c r="CB680" s="312"/>
      <c r="CC680" s="311"/>
      <c r="CD680" s="297"/>
      <c r="CE680" s="311"/>
      <c r="CF680" s="311"/>
      <c r="CG680" s="311"/>
      <c r="CH680" s="311"/>
      <c r="CI680" s="312"/>
      <c r="CJ680" s="311"/>
      <c r="CK680" s="297"/>
      <c r="CL680" s="311"/>
      <c r="CM680" s="311"/>
      <c r="CN680" s="311"/>
      <c r="CO680" s="311"/>
      <c r="CP680" s="312"/>
      <c r="CQ680" s="311"/>
      <c r="CR680" s="297"/>
      <c r="CS680" s="311"/>
      <c r="CT680" s="311"/>
      <c r="CU680" s="311"/>
      <c r="CV680" s="311"/>
      <c r="CW680" s="312"/>
      <c r="CX680" s="311"/>
      <c r="CY680" s="297"/>
      <c r="CZ680" s="311"/>
      <c r="DA680" s="311"/>
      <c r="DB680" s="311"/>
      <c r="DC680" s="311"/>
      <c r="DD680" s="312"/>
      <c r="DE680" s="311"/>
      <c r="DF680" s="297"/>
      <c r="DG680" s="311"/>
      <c r="DH680" s="311"/>
      <c r="DI680" s="311"/>
      <c r="DJ680" s="311"/>
      <c r="DK680" s="312"/>
      <c r="DL680" s="311"/>
      <c r="DM680" s="297"/>
      <c r="DN680" s="311"/>
      <c r="DO680" s="311"/>
      <c r="DP680" s="311"/>
      <c r="DQ680" s="311"/>
      <c r="DR680" s="312"/>
      <c r="DS680" s="311"/>
      <c r="DT680" s="297"/>
      <c r="DU680" s="311"/>
      <c r="DV680" s="311"/>
      <c r="DW680" s="311"/>
      <c r="DX680" s="311"/>
      <c r="DY680" s="312"/>
      <c r="DZ680" s="311"/>
      <c r="EA680" s="297"/>
      <c r="EB680" s="311"/>
      <c r="EC680" s="311"/>
      <c r="ED680" s="311"/>
      <c r="EE680" s="311"/>
      <c r="EF680" s="312"/>
      <c r="EG680" s="311"/>
      <c r="EH680" s="297"/>
      <c r="EI680" s="311"/>
      <c r="EJ680" s="311"/>
      <c r="EK680" s="311"/>
      <c r="EL680" s="311"/>
      <c r="EM680" s="312"/>
      <c r="EN680" s="311"/>
      <c r="EO680" s="297"/>
      <c r="EP680" s="311"/>
      <c r="EQ680" s="311"/>
      <c r="ER680" s="311"/>
      <c r="ES680" s="311"/>
      <c r="ET680" s="312"/>
      <c r="EU680" s="311"/>
      <c r="EV680" s="297"/>
      <c r="EW680" s="311"/>
      <c r="EX680" s="311"/>
      <c r="EY680" s="311"/>
      <c r="EZ680" s="311"/>
      <c r="FA680" s="312"/>
      <c r="FB680" s="311"/>
      <c r="FC680" s="298"/>
    </row>
    <row r="681" spans="1:159" s="205" customFormat="1" ht="39.9" customHeight="1" x14ac:dyDescent="0.25">
      <c r="A681" s="206"/>
      <c r="B681" s="196"/>
      <c r="C681" s="292"/>
      <c r="D681" s="198"/>
      <c r="E681" s="299"/>
      <c r="F681" s="200"/>
      <c r="G681" s="301"/>
      <c r="H681" s="303"/>
      <c r="I681" s="299"/>
      <c r="J681" s="299"/>
      <c r="K681" s="299"/>
      <c r="L681" s="289"/>
      <c r="M681" s="299"/>
      <c r="N681" s="289"/>
      <c r="O681" s="363" t="str">
        <f>IF(P681="","",IF(OR(I681="",J681=""),"",IF(AND(ISNUMBER(FIND("post-", I681)),J681=ProductCode!$I$12),ProductCode!$F$19,IF(AND(ISNUMBER(FIND("pre-", I681)),J681=ProductCode!$I$12),ProductCode!$F$20,IF(ISNUMBER(FIND("post-", I681)),ProductCode!$F$17,ProductCode!$F$18)))))</f>
        <v/>
      </c>
      <c r="P681" s="295" t="str">
        <f t="shared" si="26"/>
        <v/>
      </c>
      <c r="Q681" s="306"/>
      <c r="R681" s="203"/>
      <c r="S681" s="308" t="str">
        <f t="shared" si="27"/>
        <v/>
      </c>
      <c r="T681" s="311"/>
      <c r="U681" s="311"/>
      <c r="V681" s="311"/>
      <c r="W681" s="311"/>
      <c r="X681" s="312"/>
      <c r="Y681" s="311"/>
      <c r="Z681" s="297"/>
      <c r="AA681" s="311"/>
      <c r="AB681" s="311"/>
      <c r="AC681" s="311"/>
      <c r="AD681" s="311"/>
      <c r="AE681" s="312"/>
      <c r="AF681" s="311"/>
      <c r="AG681" s="297"/>
      <c r="AH681" s="311"/>
      <c r="AI681" s="311"/>
      <c r="AJ681" s="311"/>
      <c r="AK681" s="311"/>
      <c r="AL681" s="312"/>
      <c r="AM681" s="311"/>
      <c r="AN681" s="297"/>
      <c r="AO681" s="311"/>
      <c r="AP681" s="311"/>
      <c r="AQ681" s="311"/>
      <c r="AR681" s="311"/>
      <c r="AS681" s="312"/>
      <c r="AT681" s="311"/>
      <c r="AU681" s="297"/>
      <c r="AV681" s="311"/>
      <c r="AW681" s="311"/>
      <c r="AX681" s="311"/>
      <c r="AY681" s="311"/>
      <c r="AZ681" s="312"/>
      <c r="BA681" s="311"/>
      <c r="BB681" s="297"/>
      <c r="BC681" s="311"/>
      <c r="BD681" s="311"/>
      <c r="BE681" s="311"/>
      <c r="BF681" s="311"/>
      <c r="BG681" s="312"/>
      <c r="BH681" s="311"/>
      <c r="BI681" s="297"/>
      <c r="BJ681" s="311"/>
      <c r="BK681" s="311"/>
      <c r="BL681" s="311"/>
      <c r="BM681" s="311"/>
      <c r="BN681" s="312"/>
      <c r="BO681" s="311"/>
      <c r="BP681" s="297"/>
      <c r="BQ681" s="311"/>
      <c r="BR681" s="311"/>
      <c r="BS681" s="311"/>
      <c r="BT681" s="311"/>
      <c r="BU681" s="312"/>
      <c r="BV681" s="311"/>
      <c r="BW681" s="297"/>
      <c r="BX681" s="311"/>
      <c r="BY681" s="311"/>
      <c r="BZ681" s="311"/>
      <c r="CA681" s="311"/>
      <c r="CB681" s="312"/>
      <c r="CC681" s="311"/>
      <c r="CD681" s="297"/>
      <c r="CE681" s="311"/>
      <c r="CF681" s="311"/>
      <c r="CG681" s="311"/>
      <c r="CH681" s="311"/>
      <c r="CI681" s="312"/>
      <c r="CJ681" s="311"/>
      <c r="CK681" s="297"/>
      <c r="CL681" s="311"/>
      <c r="CM681" s="311"/>
      <c r="CN681" s="311"/>
      <c r="CO681" s="311"/>
      <c r="CP681" s="312"/>
      <c r="CQ681" s="311"/>
      <c r="CR681" s="297"/>
      <c r="CS681" s="311"/>
      <c r="CT681" s="311"/>
      <c r="CU681" s="311"/>
      <c r="CV681" s="311"/>
      <c r="CW681" s="312"/>
      <c r="CX681" s="311"/>
      <c r="CY681" s="297"/>
      <c r="CZ681" s="311"/>
      <c r="DA681" s="311"/>
      <c r="DB681" s="311"/>
      <c r="DC681" s="311"/>
      <c r="DD681" s="312"/>
      <c r="DE681" s="311"/>
      <c r="DF681" s="297"/>
      <c r="DG681" s="311"/>
      <c r="DH681" s="311"/>
      <c r="DI681" s="311"/>
      <c r="DJ681" s="311"/>
      <c r="DK681" s="312"/>
      <c r="DL681" s="311"/>
      <c r="DM681" s="297"/>
      <c r="DN681" s="311"/>
      <c r="DO681" s="311"/>
      <c r="DP681" s="311"/>
      <c r="DQ681" s="311"/>
      <c r="DR681" s="312"/>
      <c r="DS681" s="311"/>
      <c r="DT681" s="297"/>
      <c r="DU681" s="311"/>
      <c r="DV681" s="311"/>
      <c r="DW681" s="311"/>
      <c r="DX681" s="311"/>
      <c r="DY681" s="312"/>
      <c r="DZ681" s="311"/>
      <c r="EA681" s="297"/>
      <c r="EB681" s="311"/>
      <c r="EC681" s="311"/>
      <c r="ED681" s="311"/>
      <c r="EE681" s="311"/>
      <c r="EF681" s="312"/>
      <c r="EG681" s="311"/>
      <c r="EH681" s="297"/>
      <c r="EI681" s="311"/>
      <c r="EJ681" s="311"/>
      <c r="EK681" s="311"/>
      <c r="EL681" s="311"/>
      <c r="EM681" s="312"/>
      <c r="EN681" s="311"/>
      <c r="EO681" s="297"/>
      <c r="EP681" s="311"/>
      <c r="EQ681" s="311"/>
      <c r="ER681" s="311"/>
      <c r="ES681" s="311"/>
      <c r="ET681" s="312"/>
      <c r="EU681" s="311"/>
      <c r="EV681" s="297"/>
      <c r="EW681" s="311"/>
      <c r="EX681" s="311"/>
      <c r="EY681" s="311"/>
      <c r="EZ681" s="311"/>
      <c r="FA681" s="312"/>
      <c r="FB681" s="311"/>
      <c r="FC681" s="298"/>
    </row>
    <row r="682" spans="1:159" s="205" customFormat="1" ht="39.9" customHeight="1" x14ac:dyDescent="0.25">
      <c r="A682" s="206"/>
      <c r="B682" s="196"/>
      <c r="C682" s="292"/>
      <c r="D682" s="198"/>
      <c r="E682" s="299"/>
      <c r="F682" s="200"/>
      <c r="G682" s="301"/>
      <c r="H682" s="303"/>
      <c r="I682" s="299"/>
      <c r="J682" s="299"/>
      <c r="K682" s="299"/>
      <c r="L682" s="289"/>
      <c r="M682" s="299"/>
      <c r="N682" s="289"/>
      <c r="O682" s="363" t="str">
        <f>IF(P682="","",IF(OR(I682="",J682=""),"",IF(AND(ISNUMBER(FIND("post-", I682)),J682=ProductCode!$I$12),ProductCode!$F$19,IF(AND(ISNUMBER(FIND("pre-", I682)),J682=ProductCode!$I$12),ProductCode!$F$20,IF(ISNUMBER(FIND("post-", I682)),ProductCode!$F$17,ProductCode!$F$18)))))</f>
        <v/>
      </c>
      <c r="P682" s="295" t="str">
        <f t="shared" si="26"/>
        <v/>
      </c>
      <c r="Q682" s="306"/>
      <c r="R682" s="203"/>
      <c r="S682" s="308" t="str">
        <f t="shared" si="27"/>
        <v/>
      </c>
      <c r="T682" s="311"/>
      <c r="U682" s="311"/>
      <c r="V682" s="311"/>
      <c r="W682" s="311"/>
      <c r="X682" s="312"/>
      <c r="Y682" s="311"/>
      <c r="Z682" s="297"/>
      <c r="AA682" s="311"/>
      <c r="AB682" s="311"/>
      <c r="AC682" s="311"/>
      <c r="AD682" s="311"/>
      <c r="AE682" s="312"/>
      <c r="AF682" s="311"/>
      <c r="AG682" s="297"/>
      <c r="AH682" s="311"/>
      <c r="AI682" s="311"/>
      <c r="AJ682" s="311"/>
      <c r="AK682" s="311"/>
      <c r="AL682" s="312"/>
      <c r="AM682" s="311"/>
      <c r="AN682" s="297"/>
      <c r="AO682" s="311"/>
      <c r="AP682" s="311"/>
      <c r="AQ682" s="311"/>
      <c r="AR682" s="311"/>
      <c r="AS682" s="312"/>
      <c r="AT682" s="311"/>
      <c r="AU682" s="297"/>
      <c r="AV682" s="311"/>
      <c r="AW682" s="311"/>
      <c r="AX682" s="311"/>
      <c r="AY682" s="311"/>
      <c r="AZ682" s="312"/>
      <c r="BA682" s="311"/>
      <c r="BB682" s="297"/>
      <c r="BC682" s="311"/>
      <c r="BD682" s="311"/>
      <c r="BE682" s="311"/>
      <c r="BF682" s="311"/>
      <c r="BG682" s="312"/>
      <c r="BH682" s="311"/>
      <c r="BI682" s="297"/>
      <c r="BJ682" s="311"/>
      <c r="BK682" s="311"/>
      <c r="BL682" s="311"/>
      <c r="BM682" s="311"/>
      <c r="BN682" s="312"/>
      <c r="BO682" s="311"/>
      <c r="BP682" s="297"/>
      <c r="BQ682" s="311"/>
      <c r="BR682" s="311"/>
      <c r="BS682" s="311"/>
      <c r="BT682" s="311"/>
      <c r="BU682" s="312"/>
      <c r="BV682" s="311"/>
      <c r="BW682" s="297"/>
      <c r="BX682" s="311"/>
      <c r="BY682" s="311"/>
      <c r="BZ682" s="311"/>
      <c r="CA682" s="311"/>
      <c r="CB682" s="312"/>
      <c r="CC682" s="311"/>
      <c r="CD682" s="297"/>
      <c r="CE682" s="311"/>
      <c r="CF682" s="311"/>
      <c r="CG682" s="311"/>
      <c r="CH682" s="311"/>
      <c r="CI682" s="312"/>
      <c r="CJ682" s="311"/>
      <c r="CK682" s="297"/>
      <c r="CL682" s="311"/>
      <c r="CM682" s="311"/>
      <c r="CN682" s="311"/>
      <c r="CO682" s="311"/>
      <c r="CP682" s="312"/>
      <c r="CQ682" s="311"/>
      <c r="CR682" s="297"/>
      <c r="CS682" s="311"/>
      <c r="CT682" s="311"/>
      <c r="CU682" s="311"/>
      <c r="CV682" s="311"/>
      <c r="CW682" s="312"/>
      <c r="CX682" s="311"/>
      <c r="CY682" s="297"/>
      <c r="CZ682" s="311"/>
      <c r="DA682" s="311"/>
      <c r="DB682" s="311"/>
      <c r="DC682" s="311"/>
      <c r="DD682" s="312"/>
      <c r="DE682" s="311"/>
      <c r="DF682" s="297"/>
      <c r="DG682" s="311"/>
      <c r="DH682" s="311"/>
      <c r="DI682" s="311"/>
      <c r="DJ682" s="311"/>
      <c r="DK682" s="312"/>
      <c r="DL682" s="311"/>
      <c r="DM682" s="297"/>
      <c r="DN682" s="311"/>
      <c r="DO682" s="311"/>
      <c r="DP682" s="311"/>
      <c r="DQ682" s="311"/>
      <c r="DR682" s="312"/>
      <c r="DS682" s="311"/>
      <c r="DT682" s="297"/>
      <c r="DU682" s="311"/>
      <c r="DV682" s="311"/>
      <c r="DW682" s="311"/>
      <c r="DX682" s="311"/>
      <c r="DY682" s="312"/>
      <c r="DZ682" s="311"/>
      <c r="EA682" s="297"/>
      <c r="EB682" s="311"/>
      <c r="EC682" s="311"/>
      <c r="ED682" s="311"/>
      <c r="EE682" s="311"/>
      <c r="EF682" s="312"/>
      <c r="EG682" s="311"/>
      <c r="EH682" s="297"/>
      <c r="EI682" s="311"/>
      <c r="EJ682" s="311"/>
      <c r="EK682" s="311"/>
      <c r="EL682" s="311"/>
      <c r="EM682" s="312"/>
      <c r="EN682" s="311"/>
      <c r="EO682" s="297"/>
      <c r="EP682" s="311"/>
      <c r="EQ682" s="311"/>
      <c r="ER682" s="311"/>
      <c r="ES682" s="311"/>
      <c r="ET682" s="312"/>
      <c r="EU682" s="311"/>
      <c r="EV682" s="297"/>
      <c r="EW682" s="311"/>
      <c r="EX682" s="311"/>
      <c r="EY682" s="311"/>
      <c r="EZ682" s="311"/>
      <c r="FA682" s="312"/>
      <c r="FB682" s="311"/>
      <c r="FC682" s="298"/>
    </row>
    <row r="683" spans="1:159" s="205" customFormat="1" ht="39.9" customHeight="1" x14ac:dyDescent="0.25">
      <c r="A683" s="206"/>
      <c r="B683" s="196"/>
      <c r="C683" s="292"/>
      <c r="D683" s="198"/>
      <c r="E683" s="299"/>
      <c r="F683" s="200"/>
      <c r="G683" s="301"/>
      <c r="H683" s="303"/>
      <c r="I683" s="299"/>
      <c r="J683" s="299"/>
      <c r="K683" s="299"/>
      <c r="L683" s="289"/>
      <c r="M683" s="299"/>
      <c r="N683" s="289"/>
      <c r="O683" s="363" t="str">
        <f>IF(P683="","",IF(OR(I683="",J683=""),"",IF(AND(ISNUMBER(FIND("post-", I683)),J683=ProductCode!$I$12),ProductCode!$F$19,IF(AND(ISNUMBER(FIND("pre-", I683)),J683=ProductCode!$I$12),ProductCode!$F$20,IF(ISNUMBER(FIND("post-", I683)),ProductCode!$F$17,ProductCode!$F$18)))))</f>
        <v/>
      </c>
      <c r="P683" s="295" t="str">
        <f t="shared" si="26"/>
        <v/>
      </c>
      <c r="Q683" s="306"/>
      <c r="R683" s="203"/>
      <c r="S683" s="308" t="str">
        <f t="shared" si="27"/>
        <v/>
      </c>
      <c r="T683" s="311"/>
      <c r="U683" s="311"/>
      <c r="V683" s="311"/>
      <c r="W683" s="311"/>
      <c r="X683" s="312"/>
      <c r="Y683" s="311"/>
      <c r="Z683" s="297"/>
      <c r="AA683" s="311"/>
      <c r="AB683" s="311"/>
      <c r="AC683" s="311"/>
      <c r="AD683" s="311"/>
      <c r="AE683" s="312"/>
      <c r="AF683" s="311"/>
      <c r="AG683" s="297"/>
      <c r="AH683" s="311"/>
      <c r="AI683" s="311"/>
      <c r="AJ683" s="311"/>
      <c r="AK683" s="311"/>
      <c r="AL683" s="312"/>
      <c r="AM683" s="311"/>
      <c r="AN683" s="297"/>
      <c r="AO683" s="311"/>
      <c r="AP683" s="311"/>
      <c r="AQ683" s="311"/>
      <c r="AR683" s="311"/>
      <c r="AS683" s="312"/>
      <c r="AT683" s="311"/>
      <c r="AU683" s="297"/>
      <c r="AV683" s="311"/>
      <c r="AW683" s="311"/>
      <c r="AX683" s="311"/>
      <c r="AY683" s="311"/>
      <c r="AZ683" s="312"/>
      <c r="BA683" s="311"/>
      <c r="BB683" s="297"/>
      <c r="BC683" s="311"/>
      <c r="BD683" s="311"/>
      <c r="BE683" s="311"/>
      <c r="BF683" s="311"/>
      <c r="BG683" s="312"/>
      <c r="BH683" s="311"/>
      <c r="BI683" s="297"/>
      <c r="BJ683" s="311"/>
      <c r="BK683" s="311"/>
      <c r="BL683" s="311"/>
      <c r="BM683" s="311"/>
      <c r="BN683" s="312"/>
      <c r="BO683" s="311"/>
      <c r="BP683" s="297"/>
      <c r="BQ683" s="311"/>
      <c r="BR683" s="311"/>
      <c r="BS683" s="311"/>
      <c r="BT683" s="311"/>
      <c r="BU683" s="312"/>
      <c r="BV683" s="311"/>
      <c r="BW683" s="297"/>
      <c r="BX683" s="311"/>
      <c r="BY683" s="311"/>
      <c r="BZ683" s="311"/>
      <c r="CA683" s="311"/>
      <c r="CB683" s="312"/>
      <c r="CC683" s="311"/>
      <c r="CD683" s="297"/>
      <c r="CE683" s="311"/>
      <c r="CF683" s="311"/>
      <c r="CG683" s="311"/>
      <c r="CH683" s="311"/>
      <c r="CI683" s="312"/>
      <c r="CJ683" s="311"/>
      <c r="CK683" s="297"/>
      <c r="CL683" s="311"/>
      <c r="CM683" s="311"/>
      <c r="CN683" s="311"/>
      <c r="CO683" s="311"/>
      <c r="CP683" s="312"/>
      <c r="CQ683" s="311"/>
      <c r="CR683" s="297"/>
      <c r="CS683" s="311"/>
      <c r="CT683" s="311"/>
      <c r="CU683" s="311"/>
      <c r="CV683" s="311"/>
      <c r="CW683" s="312"/>
      <c r="CX683" s="311"/>
      <c r="CY683" s="297"/>
      <c r="CZ683" s="311"/>
      <c r="DA683" s="311"/>
      <c r="DB683" s="311"/>
      <c r="DC683" s="311"/>
      <c r="DD683" s="312"/>
      <c r="DE683" s="311"/>
      <c r="DF683" s="297"/>
      <c r="DG683" s="311"/>
      <c r="DH683" s="311"/>
      <c r="DI683" s="311"/>
      <c r="DJ683" s="311"/>
      <c r="DK683" s="312"/>
      <c r="DL683" s="311"/>
      <c r="DM683" s="297"/>
      <c r="DN683" s="311"/>
      <c r="DO683" s="311"/>
      <c r="DP683" s="311"/>
      <c r="DQ683" s="311"/>
      <c r="DR683" s="312"/>
      <c r="DS683" s="311"/>
      <c r="DT683" s="297"/>
      <c r="DU683" s="311"/>
      <c r="DV683" s="311"/>
      <c r="DW683" s="311"/>
      <c r="DX683" s="311"/>
      <c r="DY683" s="312"/>
      <c r="DZ683" s="311"/>
      <c r="EA683" s="297"/>
      <c r="EB683" s="311"/>
      <c r="EC683" s="311"/>
      <c r="ED683" s="311"/>
      <c r="EE683" s="311"/>
      <c r="EF683" s="312"/>
      <c r="EG683" s="311"/>
      <c r="EH683" s="297"/>
      <c r="EI683" s="311"/>
      <c r="EJ683" s="311"/>
      <c r="EK683" s="311"/>
      <c r="EL683" s="311"/>
      <c r="EM683" s="312"/>
      <c r="EN683" s="311"/>
      <c r="EO683" s="297"/>
      <c r="EP683" s="311"/>
      <c r="EQ683" s="311"/>
      <c r="ER683" s="311"/>
      <c r="ES683" s="311"/>
      <c r="ET683" s="312"/>
      <c r="EU683" s="311"/>
      <c r="EV683" s="297"/>
      <c r="EW683" s="311"/>
      <c r="EX683" s="311"/>
      <c r="EY683" s="311"/>
      <c r="EZ683" s="311"/>
      <c r="FA683" s="312"/>
      <c r="FB683" s="311"/>
      <c r="FC683" s="298"/>
    </row>
    <row r="684" spans="1:159" s="205" customFormat="1" ht="39.9" customHeight="1" x14ac:dyDescent="0.25">
      <c r="A684" s="206"/>
      <c r="B684" s="196"/>
      <c r="C684" s="292"/>
      <c r="D684" s="198"/>
      <c r="E684" s="299"/>
      <c r="F684" s="200"/>
      <c r="G684" s="301"/>
      <c r="H684" s="303"/>
      <c r="I684" s="299"/>
      <c r="J684" s="299"/>
      <c r="K684" s="299"/>
      <c r="L684" s="289"/>
      <c r="M684" s="299"/>
      <c r="N684" s="289"/>
      <c r="O684" s="363" t="str">
        <f>IF(P684="","",IF(OR(I684="",J684=""),"",IF(AND(ISNUMBER(FIND("post-", I684)),J684=ProductCode!$I$12),ProductCode!$F$19,IF(AND(ISNUMBER(FIND("pre-", I684)),J684=ProductCode!$I$12),ProductCode!$F$20,IF(ISNUMBER(FIND("post-", I684)),ProductCode!$F$17,ProductCode!$F$18)))))</f>
        <v/>
      </c>
      <c r="P684" s="295" t="str">
        <f t="shared" si="26"/>
        <v/>
      </c>
      <c r="Q684" s="306"/>
      <c r="R684" s="203"/>
      <c r="S684" s="308" t="str">
        <f t="shared" si="27"/>
        <v/>
      </c>
      <c r="T684" s="311"/>
      <c r="U684" s="311"/>
      <c r="V684" s="311"/>
      <c r="W684" s="311"/>
      <c r="X684" s="312"/>
      <c r="Y684" s="311"/>
      <c r="Z684" s="297"/>
      <c r="AA684" s="311"/>
      <c r="AB684" s="311"/>
      <c r="AC684" s="311"/>
      <c r="AD684" s="311"/>
      <c r="AE684" s="312"/>
      <c r="AF684" s="311"/>
      <c r="AG684" s="297"/>
      <c r="AH684" s="311"/>
      <c r="AI684" s="311"/>
      <c r="AJ684" s="311"/>
      <c r="AK684" s="311"/>
      <c r="AL684" s="312"/>
      <c r="AM684" s="311"/>
      <c r="AN684" s="297"/>
      <c r="AO684" s="311"/>
      <c r="AP684" s="311"/>
      <c r="AQ684" s="311"/>
      <c r="AR684" s="311"/>
      <c r="AS684" s="312"/>
      <c r="AT684" s="311"/>
      <c r="AU684" s="297"/>
      <c r="AV684" s="311"/>
      <c r="AW684" s="311"/>
      <c r="AX684" s="311"/>
      <c r="AY684" s="311"/>
      <c r="AZ684" s="312"/>
      <c r="BA684" s="311"/>
      <c r="BB684" s="297"/>
      <c r="BC684" s="311"/>
      <c r="BD684" s="311"/>
      <c r="BE684" s="311"/>
      <c r="BF684" s="311"/>
      <c r="BG684" s="312"/>
      <c r="BH684" s="311"/>
      <c r="BI684" s="297"/>
      <c r="BJ684" s="311"/>
      <c r="BK684" s="311"/>
      <c r="BL684" s="311"/>
      <c r="BM684" s="311"/>
      <c r="BN684" s="312"/>
      <c r="BO684" s="311"/>
      <c r="BP684" s="297"/>
      <c r="BQ684" s="311"/>
      <c r="BR684" s="311"/>
      <c r="BS684" s="311"/>
      <c r="BT684" s="311"/>
      <c r="BU684" s="312"/>
      <c r="BV684" s="311"/>
      <c r="BW684" s="297"/>
      <c r="BX684" s="311"/>
      <c r="BY684" s="311"/>
      <c r="BZ684" s="311"/>
      <c r="CA684" s="311"/>
      <c r="CB684" s="312"/>
      <c r="CC684" s="311"/>
      <c r="CD684" s="297"/>
      <c r="CE684" s="311"/>
      <c r="CF684" s="311"/>
      <c r="CG684" s="311"/>
      <c r="CH684" s="311"/>
      <c r="CI684" s="312"/>
      <c r="CJ684" s="311"/>
      <c r="CK684" s="297"/>
      <c r="CL684" s="311"/>
      <c r="CM684" s="311"/>
      <c r="CN684" s="311"/>
      <c r="CO684" s="311"/>
      <c r="CP684" s="312"/>
      <c r="CQ684" s="311"/>
      <c r="CR684" s="297"/>
      <c r="CS684" s="311"/>
      <c r="CT684" s="311"/>
      <c r="CU684" s="311"/>
      <c r="CV684" s="311"/>
      <c r="CW684" s="312"/>
      <c r="CX684" s="311"/>
      <c r="CY684" s="297"/>
      <c r="CZ684" s="311"/>
      <c r="DA684" s="311"/>
      <c r="DB684" s="311"/>
      <c r="DC684" s="311"/>
      <c r="DD684" s="312"/>
      <c r="DE684" s="311"/>
      <c r="DF684" s="297"/>
      <c r="DG684" s="311"/>
      <c r="DH684" s="311"/>
      <c r="DI684" s="311"/>
      <c r="DJ684" s="311"/>
      <c r="DK684" s="312"/>
      <c r="DL684" s="311"/>
      <c r="DM684" s="297"/>
      <c r="DN684" s="311"/>
      <c r="DO684" s="311"/>
      <c r="DP684" s="311"/>
      <c r="DQ684" s="311"/>
      <c r="DR684" s="312"/>
      <c r="DS684" s="311"/>
      <c r="DT684" s="297"/>
      <c r="DU684" s="311"/>
      <c r="DV684" s="311"/>
      <c r="DW684" s="311"/>
      <c r="DX684" s="311"/>
      <c r="DY684" s="312"/>
      <c r="DZ684" s="311"/>
      <c r="EA684" s="297"/>
      <c r="EB684" s="311"/>
      <c r="EC684" s="311"/>
      <c r="ED684" s="311"/>
      <c r="EE684" s="311"/>
      <c r="EF684" s="312"/>
      <c r="EG684" s="311"/>
      <c r="EH684" s="297"/>
      <c r="EI684" s="311"/>
      <c r="EJ684" s="311"/>
      <c r="EK684" s="311"/>
      <c r="EL684" s="311"/>
      <c r="EM684" s="312"/>
      <c r="EN684" s="311"/>
      <c r="EO684" s="297"/>
      <c r="EP684" s="311"/>
      <c r="EQ684" s="311"/>
      <c r="ER684" s="311"/>
      <c r="ES684" s="311"/>
      <c r="ET684" s="312"/>
      <c r="EU684" s="311"/>
      <c r="EV684" s="297"/>
      <c r="EW684" s="311"/>
      <c r="EX684" s="311"/>
      <c r="EY684" s="311"/>
      <c r="EZ684" s="311"/>
      <c r="FA684" s="312"/>
      <c r="FB684" s="311"/>
      <c r="FC684" s="298"/>
    </row>
    <row r="685" spans="1:159" s="205" customFormat="1" ht="39.9" customHeight="1" x14ac:dyDescent="0.25">
      <c r="A685" s="206"/>
      <c r="B685" s="196"/>
      <c r="C685" s="292"/>
      <c r="D685" s="198"/>
      <c r="E685" s="299"/>
      <c r="F685" s="200"/>
      <c r="G685" s="301"/>
      <c r="H685" s="303"/>
      <c r="I685" s="299"/>
      <c r="J685" s="299"/>
      <c r="K685" s="299"/>
      <c r="L685" s="289"/>
      <c r="M685" s="299"/>
      <c r="N685" s="289"/>
      <c r="O685" s="363" t="str">
        <f>IF(P685="","",IF(OR(I685="",J685=""),"",IF(AND(ISNUMBER(FIND("post-", I685)),J685=ProductCode!$I$12),ProductCode!$F$19,IF(AND(ISNUMBER(FIND("pre-", I685)),J685=ProductCode!$I$12),ProductCode!$F$20,IF(ISNUMBER(FIND("post-", I685)),ProductCode!$F$17,ProductCode!$F$18)))))</f>
        <v/>
      </c>
      <c r="P685" s="295" t="str">
        <f t="shared" si="26"/>
        <v/>
      </c>
      <c r="Q685" s="306"/>
      <c r="R685" s="203"/>
      <c r="S685" s="308" t="str">
        <f t="shared" si="27"/>
        <v/>
      </c>
      <c r="T685" s="311"/>
      <c r="U685" s="311"/>
      <c r="V685" s="311"/>
      <c r="W685" s="311"/>
      <c r="X685" s="312"/>
      <c r="Y685" s="311"/>
      <c r="Z685" s="297"/>
      <c r="AA685" s="311"/>
      <c r="AB685" s="311"/>
      <c r="AC685" s="311"/>
      <c r="AD685" s="311"/>
      <c r="AE685" s="312"/>
      <c r="AF685" s="311"/>
      <c r="AG685" s="297"/>
      <c r="AH685" s="311"/>
      <c r="AI685" s="311"/>
      <c r="AJ685" s="311"/>
      <c r="AK685" s="311"/>
      <c r="AL685" s="312"/>
      <c r="AM685" s="311"/>
      <c r="AN685" s="297"/>
      <c r="AO685" s="311"/>
      <c r="AP685" s="311"/>
      <c r="AQ685" s="311"/>
      <c r="AR685" s="311"/>
      <c r="AS685" s="312"/>
      <c r="AT685" s="311"/>
      <c r="AU685" s="297"/>
      <c r="AV685" s="311"/>
      <c r="AW685" s="311"/>
      <c r="AX685" s="311"/>
      <c r="AY685" s="311"/>
      <c r="AZ685" s="312"/>
      <c r="BA685" s="311"/>
      <c r="BB685" s="297"/>
      <c r="BC685" s="311"/>
      <c r="BD685" s="311"/>
      <c r="BE685" s="311"/>
      <c r="BF685" s="311"/>
      <c r="BG685" s="312"/>
      <c r="BH685" s="311"/>
      <c r="BI685" s="297"/>
      <c r="BJ685" s="311"/>
      <c r="BK685" s="311"/>
      <c r="BL685" s="311"/>
      <c r="BM685" s="311"/>
      <c r="BN685" s="312"/>
      <c r="BO685" s="311"/>
      <c r="BP685" s="297"/>
      <c r="BQ685" s="311"/>
      <c r="BR685" s="311"/>
      <c r="BS685" s="311"/>
      <c r="BT685" s="311"/>
      <c r="BU685" s="312"/>
      <c r="BV685" s="311"/>
      <c r="BW685" s="297"/>
      <c r="BX685" s="311"/>
      <c r="BY685" s="311"/>
      <c r="BZ685" s="311"/>
      <c r="CA685" s="311"/>
      <c r="CB685" s="312"/>
      <c r="CC685" s="311"/>
      <c r="CD685" s="297"/>
      <c r="CE685" s="311"/>
      <c r="CF685" s="311"/>
      <c r="CG685" s="311"/>
      <c r="CH685" s="311"/>
      <c r="CI685" s="312"/>
      <c r="CJ685" s="311"/>
      <c r="CK685" s="297"/>
      <c r="CL685" s="311"/>
      <c r="CM685" s="311"/>
      <c r="CN685" s="311"/>
      <c r="CO685" s="311"/>
      <c r="CP685" s="312"/>
      <c r="CQ685" s="311"/>
      <c r="CR685" s="297"/>
      <c r="CS685" s="311"/>
      <c r="CT685" s="311"/>
      <c r="CU685" s="311"/>
      <c r="CV685" s="311"/>
      <c r="CW685" s="312"/>
      <c r="CX685" s="311"/>
      <c r="CY685" s="297"/>
      <c r="CZ685" s="311"/>
      <c r="DA685" s="311"/>
      <c r="DB685" s="311"/>
      <c r="DC685" s="311"/>
      <c r="DD685" s="312"/>
      <c r="DE685" s="311"/>
      <c r="DF685" s="297"/>
      <c r="DG685" s="311"/>
      <c r="DH685" s="311"/>
      <c r="DI685" s="311"/>
      <c r="DJ685" s="311"/>
      <c r="DK685" s="312"/>
      <c r="DL685" s="311"/>
      <c r="DM685" s="297"/>
      <c r="DN685" s="311"/>
      <c r="DO685" s="311"/>
      <c r="DP685" s="311"/>
      <c r="DQ685" s="311"/>
      <c r="DR685" s="312"/>
      <c r="DS685" s="311"/>
      <c r="DT685" s="297"/>
      <c r="DU685" s="311"/>
      <c r="DV685" s="311"/>
      <c r="DW685" s="311"/>
      <c r="DX685" s="311"/>
      <c r="DY685" s="312"/>
      <c r="DZ685" s="311"/>
      <c r="EA685" s="297"/>
      <c r="EB685" s="311"/>
      <c r="EC685" s="311"/>
      <c r="ED685" s="311"/>
      <c r="EE685" s="311"/>
      <c r="EF685" s="312"/>
      <c r="EG685" s="311"/>
      <c r="EH685" s="297"/>
      <c r="EI685" s="311"/>
      <c r="EJ685" s="311"/>
      <c r="EK685" s="311"/>
      <c r="EL685" s="311"/>
      <c r="EM685" s="312"/>
      <c r="EN685" s="311"/>
      <c r="EO685" s="297"/>
      <c r="EP685" s="311"/>
      <c r="EQ685" s="311"/>
      <c r="ER685" s="311"/>
      <c r="ES685" s="311"/>
      <c r="ET685" s="312"/>
      <c r="EU685" s="311"/>
      <c r="EV685" s="297"/>
      <c r="EW685" s="311"/>
      <c r="EX685" s="311"/>
      <c r="EY685" s="311"/>
      <c r="EZ685" s="311"/>
      <c r="FA685" s="312"/>
      <c r="FB685" s="311"/>
      <c r="FC685" s="298"/>
    </row>
    <row r="686" spans="1:159" s="205" customFormat="1" ht="39.9" customHeight="1" x14ac:dyDescent="0.25">
      <c r="A686" s="206"/>
      <c r="B686" s="196"/>
      <c r="C686" s="292"/>
      <c r="D686" s="198"/>
      <c r="E686" s="299"/>
      <c r="F686" s="200"/>
      <c r="G686" s="301"/>
      <c r="H686" s="303"/>
      <c r="I686" s="299"/>
      <c r="J686" s="299"/>
      <c r="K686" s="299"/>
      <c r="L686" s="289"/>
      <c r="M686" s="299"/>
      <c r="N686" s="289"/>
      <c r="O686" s="363" t="str">
        <f>IF(P686="","",IF(OR(I686="",J686=""),"",IF(AND(ISNUMBER(FIND("post-", I686)),J686=ProductCode!$I$12),ProductCode!$F$19,IF(AND(ISNUMBER(FIND("pre-", I686)),J686=ProductCode!$I$12),ProductCode!$F$20,IF(ISNUMBER(FIND("post-", I686)),ProductCode!$F$17,ProductCode!$F$18)))))</f>
        <v/>
      </c>
      <c r="P686" s="295" t="str">
        <f t="shared" si="26"/>
        <v/>
      </c>
      <c r="Q686" s="306"/>
      <c r="R686" s="203"/>
      <c r="S686" s="308" t="str">
        <f t="shared" si="27"/>
        <v/>
      </c>
      <c r="T686" s="311"/>
      <c r="U686" s="311"/>
      <c r="V686" s="311"/>
      <c r="W686" s="311"/>
      <c r="X686" s="312"/>
      <c r="Y686" s="311"/>
      <c r="Z686" s="297"/>
      <c r="AA686" s="311"/>
      <c r="AB686" s="311"/>
      <c r="AC686" s="311"/>
      <c r="AD686" s="311"/>
      <c r="AE686" s="312"/>
      <c r="AF686" s="311"/>
      <c r="AG686" s="297"/>
      <c r="AH686" s="311"/>
      <c r="AI686" s="311"/>
      <c r="AJ686" s="311"/>
      <c r="AK686" s="311"/>
      <c r="AL686" s="312"/>
      <c r="AM686" s="311"/>
      <c r="AN686" s="297"/>
      <c r="AO686" s="311"/>
      <c r="AP686" s="311"/>
      <c r="AQ686" s="311"/>
      <c r="AR686" s="311"/>
      <c r="AS686" s="312"/>
      <c r="AT686" s="311"/>
      <c r="AU686" s="297"/>
      <c r="AV686" s="311"/>
      <c r="AW686" s="311"/>
      <c r="AX686" s="311"/>
      <c r="AY686" s="311"/>
      <c r="AZ686" s="312"/>
      <c r="BA686" s="311"/>
      <c r="BB686" s="297"/>
      <c r="BC686" s="311"/>
      <c r="BD686" s="311"/>
      <c r="BE686" s="311"/>
      <c r="BF686" s="311"/>
      <c r="BG686" s="312"/>
      <c r="BH686" s="311"/>
      <c r="BI686" s="297"/>
      <c r="BJ686" s="311"/>
      <c r="BK686" s="311"/>
      <c r="BL686" s="311"/>
      <c r="BM686" s="311"/>
      <c r="BN686" s="312"/>
      <c r="BO686" s="311"/>
      <c r="BP686" s="297"/>
      <c r="BQ686" s="311"/>
      <c r="BR686" s="311"/>
      <c r="BS686" s="311"/>
      <c r="BT686" s="311"/>
      <c r="BU686" s="312"/>
      <c r="BV686" s="311"/>
      <c r="BW686" s="297"/>
      <c r="BX686" s="311"/>
      <c r="BY686" s="311"/>
      <c r="BZ686" s="311"/>
      <c r="CA686" s="311"/>
      <c r="CB686" s="312"/>
      <c r="CC686" s="311"/>
      <c r="CD686" s="297"/>
      <c r="CE686" s="311"/>
      <c r="CF686" s="311"/>
      <c r="CG686" s="311"/>
      <c r="CH686" s="311"/>
      <c r="CI686" s="312"/>
      <c r="CJ686" s="311"/>
      <c r="CK686" s="297"/>
      <c r="CL686" s="311"/>
      <c r="CM686" s="311"/>
      <c r="CN686" s="311"/>
      <c r="CO686" s="311"/>
      <c r="CP686" s="312"/>
      <c r="CQ686" s="311"/>
      <c r="CR686" s="297"/>
      <c r="CS686" s="311"/>
      <c r="CT686" s="311"/>
      <c r="CU686" s="311"/>
      <c r="CV686" s="311"/>
      <c r="CW686" s="312"/>
      <c r="CX686" s="311"/>
      <c r="CY686" s="297"/>
      <c r="CZ686" s="311"/>
      <c r="DA686" s="311"/>
      <c r="DB686" s="311"/>
      <c r="DC686" s="311"/>
      <c r="DD686" s="312"/>
      <c r="DE686" s="311"/>
      <c r="DF686" s="297"/>
      <c r="DG686" s="311"/>
      <c r="DH686" s="311"/>
      <c r="DI686" s="311"/>
      <c r="DJ686" s="311"/>
      <c r="DK686" s="312"/>
      <c r="DL686" s="311"/>
      <c r="DM686" s="297"/>
      <c r="DN686" s="311"/>
      <c r="DO686" s="311"/>
      <c r="DP686" s="311"/>
      <c r="DQ686" s="311"/>
      <c r="DR686" s="312"/>
      <c r="DS686" s="311"/>
      <c r="DT686" s="297"/>
      <c r="DU686" s="311"/>
      <c r="DV686" s="311"/>
      <c r="DW686" s="311"/>
      <c r="DX686" s="311"/>
      <c r="DY686" s="312"/>
      <c r="DZ686" s="311"/>
      <c r="EA686" s="297"/>
      <c r="EB686" s="311"/>
      <c r="EC686" s="311"/>
      <c r="ED686" s="311"/>
      <c r="EE686" s="311"/>
      <c r="EF686" s="312"/>
      <c r="EG686" s="311"/>
      <c r="EH686" s="297"/>
      <c r="EI686" s="311"/>
      <c r="EJ686" s="311"/>
      <c r="EK686" s="311"/>
      <c r="EL686" s="311"/>
      <c r="EM686" s="312"/>
      <c r="EN686" s="311"/>
      <c r="EO686" s="297"/>
      <c r="EP686" s="311"/>
      <c r="EQ686" s="311"/>
      <c r="ER686" s="311"/>
      <c r="ES686" s="311"/>
      <c r="ET686" s="312"/>
      <c r="EU686" s="311"/>
      <c r="EV686" s="297"/>
      <c r="EW686" s="311"/>
      <c r="EX686" s="311"/>
      <c r="EY686" s="311"/>
      <c r="EZ686" s="311"/>
      <c r="FA686" s="312"/>
      <c r="FB686" s="311"/>
      <c r="FC686" s="298"/>
    </row>
    <row r="687" spans="1:159" s="205" customFormat="1" ht="39.9" customHeight="1" x14ac:dyDescent="0.25">
      <c r="A687" s="206"/>
      <c r="B687" s="196"/>
      <c r="C687" s="292"/>
      <c r="D687" s="198"/>
      <c r="E687" s="299"/>
      <c r="F687" s="200"/>
      <c r="G687" s="301"/>
      <c r="H687" s="303"/>
      <c r="I687" s="299"/>
      <c r="J687" s="299"/>
      <c r="K687" s="299"/>
      <c r="L687" s="289"/>
      <c r="M687" s="299"/>
      <c r="N687" s="289"/>
      <c r="O687" s="363" t="str">
        <f>IF(P687="","",IF(OR(I687="",J687=""),"",IF(AND(ISNUMBER(FIND("post-", I687)),J687=ProductCode!$I$12),ProductCode!$F$19,IF(AND(ISNUMBER(FIND("pre-", I687)),J687=ProductCode!$I$12),ProductCode!$F$20,IF(ISNUMBER(FIND("post-", I687)),ProductCode!$F$17,ProductCode!$F$18)))))</f>
        <v/>
      </c>
      <c r="P687" s="295" t="str">
        <f t="shared" si="26"/>
        <v/>
      </c>
      <c r="Q687" s="306"/>
      <c r="R687" s="203"/>
      <c r="S687" s="308" t="str">
        <f t="shared" si="27"/>
        <v/>
      </c>
      <c r="T687" s="311"/>
      <c r="U687" s="311"/>
      <c r="V687" s="311"/>
      <c r="W687" s="311"/>
      <c r="X687" s="312"/>
      <c r="Y687" s="311"/>
      <c r="Z687" s="297"/>
      <c r="AA687" s="311"/>
      <c r="AB687" s="311"/>
      <c r="AC687" s="311"/>
      <c r="AD687" s="311"/>
      <c r="AE687" s="312"/>
      <c r="AF687" s="311"/>
      <c r="AG687" s="297"/>
      <c r="AH687" s="311"/>
      <c r="AI687" s="311"/>
      <c r="AJ687" s="311"/>
      <c r="AK687" s="311"/>
      <c r="AL687" s="312"/>
      <c r="AM687" s="311"/>
      <c r="AN687" s="297"/>
      <c r="AO687" s="311"/>
      <c r="AP687" s="311"/>
      <c r="AQ687" s="311"/>
      <c r="AR687" s="311"/>
      <c r="AS687" s="312"/>
      <c r="AT687" s="311"/>
      <c r="AU687" s="297"/>
      <c r="AV687" s="311"/>
      <c r="AW687" s="311"/>
      <c r="AX687" s="311"/>
      <c r="AY687" s="311"/>
      <c r="AZ687" s="312"/>
      <c r="BA687" s="311"/>
      <c r="BB687" s="297"/>
      <c r="BC687" s="311"/>
      <c r="BD687" s="311"/>
      <c r="BE687" s="311"/>
      <c r="BF687" s="311"/>
      <c r="BG687" s="312"/>
      <c r="BH687" s="311"/>
      <c r="BI687" s="297"/>
      <c r="BJ687" s="311"/>
      <c r="BK687" s="311"/>
      <c r="BL687" s="311"/>
      <c r="BM687" s="311"/>
      <c r="BN687" s="312"/>
      <c r="BO687" s="311"/>
      <c r="BP687" s="297"/>
      <c r="BQ687" s="311"/>
      <c r="BR687" s="311"/>
      <c r="BS687" s="311"/>
      <c r="BT687" s="311"/>
      <c r="BU687" s="312"/>
      <c r="BV687" s="311"/>
      <c r="BW687" s="297"/>
      <c r="BX687" s="311"/>
      <c r="BY687" s="311"/>
      <c r="BZ687" s="311"/>
      <c r="CA687" s="311"/>
      <c r="CB687" s="312"/>
      <c r="CC687" s="311"/>
      <c r="CD687" s="297"/>
      <c r="CE687" s="311"/>
      <c r="CF687" s="311"/>
      <c r="CG687" s="311"/>
      <c r="CH687" s="311"/>
      <c r="CI687" s="312"/>
      <c r="CJ687" s="311"/>
      <c r="CK687" s="297"/>
      <c r="CL687" s="311"/>
      <c r="CM687" s="311"/>
      <c r="CN687" s="311"/>
      <c r="CO687" s="311"/>
      <c r="CP687" s="312"/>
      <c r="CQ687" s="311"/>
      <c r="CR687" s="297"/>
      <c r="CS687" s="311"/>
      <c r="CT687" s="311"/>
      <c r="CU687" s="311"/>
      <c r="CV687" s="311"/>
      <c r="CW687" s="312"/>
      <c r="CX687" s="311"/>
      <c r="CY687" s="297"/>
      <c r="CZ687" s="311"/>
      <c r="DA687" s="311"/>
      <c r="DB687" s="311"/>
      <c r="DC687" s="311"/>
      <c r="DD687" s="312"/>
      <c r="DE687" s="311"/>
      <c r="DF687" s="297"/>
      <c r="DG687" s="311"/>
      <c r="DH687" s="311"/>
      <c r="DI687" s="311"/>
      <c r="DJ687" s="311"/>
      <c r="DK687" s="312"/>
      <c r="DL687" s="311"/>
      <c r="DM687" s="297"/>
      <c r="DN687" s="311"/>
      <c r="DO687" s="311"/>
      <c r="DP687" s="311"/>
      <c r="DQ687" s="311"/>
      <c r="DR687" s="312"/>
      <c r="DS687" s="311"/>
      <c r="DT687" s="297"/>
      <c r="DU687" s="311"/>
      <c r="DV687" s="311"/>
      <c r="DW687" s="311"/>
      <c r="DX687" s="311"/>
      <c r="DY687" s="312"/>
      <c r="DZ687" s="311"/>
      <c r="EA687" s="297"/>
      <c r="EB687" s="311"/>
      <c r="EC687" s="311"/>
      <c r="ED687" s="311"/>
      <c r="EE687" s="311"/>
      <c r="EF687" s="312"/>
      <c r="EG687" s="311"/>
      <c r="EH687" s="297"/>
      <c r="EI687" s="311"/>
      <c r="EJ687" s="311"/>
      <c r="EK687" s="311"/>
      <c r="EL687" s="311"/>
      <c r="EM687" s="312"/>
      <c r="EN687" s="311"/>
      <c r="EO687" s="297"/>
      <c r="EP687" s="311"/>
      <c r="EQ687" s="311"/>
      <c r="ER687" s="311"/>
      <c r="ES687" s="311"/>
      <c r="ET687" s="312"/>
      <c r="EU687" s="311"/>
      <c r="EV687" s="297"/>
      <c r="EW687" s="311"/>
      <c r="EX687" s="311"/>
      <c r="EY687" s="311"/>
      <c r="EZ687" s="311"/>
      <c r="FA687" s="312"/>
      <c r="FB687" s="311"/>
      <c r="FC687" s="298"/>
    </row>
    <row r="688" spans="1:159" s="205" customFormat="1" ht="39.9" customHeight="1" x14ac:dyDescent="0.25">
      <c r="A688" s="206"/>
      <c r="B688" s="196"/>
      <c r="C688" s="292"/>
      <c r="D688" s="198"/>
      <c r="E688" s="299"/>
      <c r="F688" s="200"/>
      <c r="G688" s="301"/>
      <c r="H688" s="303"/>
      <c r="I688" s="299"/>
      <c r="J688" s="299"/>
      <c r="K688" s="299"/>
      <c r="L688" s="289"/>
      <c r="M688" s="299"/>
      <c r="N688" s="289"/>
      <c r="O688" s="363" t="str">
        <f>IF(P688="","",IF(OR(I688="",J688=""),"",IF(AND(ISNUMBER(FIND("post-", I688)),J688=ProductCode!$I$12),ProductCode!$F$19,IF(AND(ISNUMBER(FIND("pre-", I688)),J688=ProductCode!$I$12),ProductCode!$F$20,IF(ISNUMBER(FIND("post-", I688)),ProductCode!$F$17,ProductCode!$F$18)))))</f>
        <v/>
      </c>
      <c r="P688" s="295" t="str">
        <f t="shared" si="26"/>
        <v/>
      </c>
      <c r="Q688" s="306"/>
      <c r="R688" s="203"/>
      <c r="S688" s="308" t="str">
        <f t="shared" si="27"/>
        <v/>
      </c>
      <c r="T688" s="311"/>
      <c r="U688" s="311"/>
      <c r="V688" s="311"/>
      <c r="W688" s="311"/>
      <c r="X688" s="312"/>
      <c r="Y688" s="311"/>
      <c r="Z688" s="297"/>
      <c r="AA688" s="311"/>
      <c r="AB688" s="311"/>
      <c r="AC688" s="311"/>
      <c r="AD688" s="311"/>
      <c r="AE688" s="312"/>
      <c r="AF688" s="311"/>
      <c r="AG688" s="297"/>
      <c r="AH688" s="311"/>
      <c r="AI688" s="311"/>
      <c r="AJ688" s="311"/>
      <c r="AK688" s="311"/>
      <c r="AL688" s="312"/>
      <c r="AM688" s="311"/>
      <c r="AN688" s="297"/>
      <c r="AO688" s="311"/>
      <c r="AP688" s="311"/>
      <c r="AQ688" s="311"/>
      <c r="AR688" s="311"/>
      <c r="AS688" s="312"/>
      <c r="AT688" s="311"/>
      <c r="AU688" s="297"/>
      <c r="AV688" s="311"/>
      <c r="AW688" s="311"/>
      <c r="AX688" s="311"/>
      <c r="AY688" s="311"/>
      <c r="AZ688" s="312"/>
      <c r="BA688" s="311"/>
      <c r="BB688" s="297"/>
      <c r="BC688" s="311"/>
      <c r="BD688" s="311"/>
      <c r="BE688" s="311"/>
      <c r="BF688" s="311"/>
      <c r="BG688" s="312"/>
      <c r="BH688" s="311"/>
      <c r="BI688" s="297"/>
      <c r="BJ688" s="311"/>
      <c r="BK688" s="311"/>
      <c r="BL688" s="311"/>
      <c r="BM688" s="311"/>
      <c r="BN688" s="312"/>
      <c r="BO688" s="311"/>
      <c r="BP688" s="297"/>
      <c r="BQ688" s="311"/>
      <c r="BR688" s="311"/>
      <c r="BS688" s="311"/>
      <c r="BT688" s="311"/>
      <c r="BU688" s="312"/>
      <c r="BV688" s="311"/>
      <c r="BW688" s="297"/>
      <c r="BX688" s="311"/>
      <c r="BY688" s="311"/>
      <c r="BZ688" s="311"/>
      <c r="CA688" s="311"/>
      <c r="CB688" s="312"/>
      <c r="CC688" s="311"/>
      <c r="CD688" s="297"/>
      <c r="CE688" s="311"/>
      <c r="CF688" s="311"/>
      <c r="CG688" s="311"/>
      <c r="CH688" s="311"/>
      <c r="CI688" s="312"/>
      <c r="CJ688" s="311"/>
      <c r="CK688" s="297"/>
      <c r="CL688" s="311"/>
      <c r="CM688" s="311"/>
      <c r="CN688" s="311"/>
      <c r="CO688" s="311"/>
      <c r="CP688" s="312"/>
      <c r="CQ688" s="311"/>
      <c r="CR688" s="297"/>
      <c r="CS688" s="311"/>
      <c r="CT688" s="311"/>
      <c r="CU688" s="311"/>
      <c r="CV688" s="311"/>
      <c r="CW688" s="312"/>
      <c r="CX688" s="311"/>
      <c r="CY688" s="297"/>
      <c r="CZ688" s="311"/>
      <c r="DA688" s="311"/>
      <c r="DB688" s="311"/>
      <c r="DC688" s="311"/>
      <c r="DD688" s="312"/>
      <c r="DE688" s="311"/>
      <c r="DF688" s="297"/>
      <c r="DG688" s="311"/>
      <c r="DH688" s="311"/>
      <c r="DI688" s="311"/>
      <c r="DJ688" s="311"/>
      <c r="DK688" s="312"/>
      <c r="DL688" s="311"/>
      <c r="DM688" s="297"/>
      <c r="DN688" s="311"/>
      <c r="DO688" s="311"/>
      <c r="DP688" s="311"/>
      <c r="DQ688" s="311"/>
      <c r="DR688" s="312"/>
      <c r="DS688" s="311"/>
      <c r="DT688" s="297"/>
      <c r="DU688" s="311"/>
      <c r="DV688" s="311"/>
      <c r="DW688" s="311"/>
      <c r="DX688" s="311"/>
      <c r="DY688" s="312"/>
      <c r="DZ688" s="311"/>
      <c r="EA688" s="297"/>
      <c r="EB688" s="311"/>
      <c r="EC688" s="311"/>
      <c r="ED688" s="311"/>
      <c r="EE688" s="311"/>
      <c r="EF688" s="312"/>
      <c r="EG688" s="311"/>
      <c r="EH688" s="297"/>
      <c r="EI688" s="311"/>
      <c r="EJ688" s="311"/>
      <c r="EK688" s="311"/>
      <c r="EL688" s="311"/>
      <c r="EM688" s="312"/>
      <c r="EN688" s="311"/>
      <c r="EO688" s="297"/>
      <c r="EP688" s="311"/>
      <c r="EQ688" s="311"/>
      <c r="ER688" s="311"/>
      <c r="ES688" s="311"/>
      <c r="ET688" s="312"/>
      <c r="EU688" s="311"/>
      <c r="EV688" s="297"/>
      <c r="EW688" s="311"/>
      <c r="EX688" s="311"/>
      <c r="EY688" s="311"/>
      <c r="EZ688" s="311"/>
      <c r="FA688" s="312"/>
      <c r="FB688" s="311"/>
      <c r="FC688" s="298"/>
    </row>
    <row r="689" spans="1:159" s="205" customFormat="1" ht="39.9" customHeight="1" x14ac:dyDescent="0.25">
      <c r="A689" s="206"/>
      <c r="B689" s="196"/>
      <c r="C689" s="292"/>
      <c r="D689" s="198"/>
      <c r="E689" s="299"/>
      <c r="F689" s="200"/>
      <c r="G689" s="301"/>
      <c r="H689" s="303"/>
      <c r="I689" s="299"/>
      <c r="J689" s="299"/>
      <c r="K689" s="299"/>
      <c r="L689" s="289"/>
      <c r="M689" s="299"/>
      <c r="N689" s="289"/>
      <c r="O689" s="363" t="str">
        <f>IF(P689="","",IF(OR(I689="",J689=""),"",IF(AND(ISNUMBER(FIND("post-", I689)),J689=ProductCode!$I$12),ProductCode!$F$19,IF(AND(ISNUMBER(FIND("pre-", I689)),J689=ProductCode!$I$12),ProductCode!$F$20,IF(ISNUMBER(FIND("post-", I689)),ProductCode!$F$17,ProductCode!$F$18)))))</f>
        <v/>
      </c>
      <c r="P689" s="295" t="str">
        <f t="shared" si="26"/>
        <v/>
      </c>
      <c r="Q689" s="306"/>
      <c r="R689" s="203"/>
      <c r="S689" s="308" t="str">
        <f t="shared" si="27"/>
        <v/>
      </c>
      <c r="T689" s="311"/>
      <c r="U689" s="311"/>
      <c r="V689" s="311"/>
      <c r="W689" s="311"/>
      <c r="X689" s="312"/>
      <c r="Y689" s="311"/>
      <c r="Z689" s="297"/>
      <c r="AA689" s="311"/>
      <c r="AB689" s="311"/>
      <c r="AC689" s="311"/>
      <c r="AD689" s="311"/>
      <c r="AE689" s="312"/>
      <c r="AF689" s="311"/>
      <c r="AG689" s="297"/>
      <c r="AH689" s="311"/>
      <c r="AI689" s="311"/>
      <c r="AJ689" s="311"/>
      <c r="AK689" s="311"/>
      <c r="AL689" s="312"/>
      <c r="AM689" s="311"/>
      <c r="AN689" s="297"/>
      <c r="AO689" s="311"/>
      <c r="AP689" s="311"/>
      <c r="AQ689" s="311"/>
      <c r="AR689" s="311"/>
      <c r="AS689" s="312"/>
      <c r="AT689" s="311"/>
      <c r="AU689" s="297"/>
      <c r="AV689" s="311"/>
      <c r="AW689" s="311"/>
      <c r="AX689" s="311"/>
      <c r="AY689" s="311"/>
      <c r="AZ689" s="312"/>
      <c r="BA689" s="311"/>
      <c r="BB689" s="297"/>
      <c r="BC689" s="311"/>
      <c r="BD689" s="311"/>
      <c r="BE689" s="311"/>
      <c r="BF689" s="311"/>
      <c r="BG689" s="312"/>
      <c r="BH689" s="311"/>
      <c r="BI689" s="297"/>
      <c r="BJ689" s="311"/>
      <c r="BK689" s="311"/>
      <c r="BL689" s="311"/>
      <c r="BM689" s="311"/>
      <c r="BN689" s="312"/>
      <c r="BO689" s="311"/>
      <c r="BP689" s="297"/>
      <c r="BQ689" s="311"/>
      <c r="BR689" s="311"/>
      <c r="BS689" s="311"/>
      <c r="BT689" s="311"/>
      <c r="BU689" s="312"/>
      <c r="BV689" s="311"/>
      <c r="BW689" s="297"/>
      <c r="BX689" s="311"/>
      <c r="BY689" s="311"/>
      <c r="BZ689" s="311"/>
      <c r="CA689" s="311"/>
      <c r="CB689" s="312"/>
      <c r="CC689" s="311"/>
      <c r="CD689" s="297"/>
      <c r="CE689" s="311"/>
      <c r="CF689" s="311"/>
      <c r="CG689" s="311"/>
      <c r="CH689" s="311"/>
      <c r="CI689" s="312"/>
      <c r="CJ689" s="311"/>
      <c r="CK689" s="297"/>
      <c r="CL689" s="311"/>
      <c r="CM689" s="311"/>
      <c r="CN689" s="311"/>
      <c r="CO689" s="311"/>
      <c r="CP689" s="312"/>
      <c r="CQ689" s="311"/>
      <c r="CR689" s="297"/>
      <c r="CS689" s="311"/>
      <c r="CT689" s="311"/>
      <c r="CU689" s="311"/>
      <c r="CV689" s="311"/>
      <c r="CW689" s="312"/>
      <c r="CX689" s="311"/>
      <c r="CY689" s="297"/>
      <c r="CZ689" s="311"/>
      <c r="DA689" s="311"/>
      <c r="DB689" s="311"/>
      <c r="DC689" s="311"/>
      <c r="DD689" s="312"/>
      <c r="DE689" s="311"/>
      <c r="DF689" s="297"/>
      <c r="DG689" s="311"/>
      <c r="DH689" s="311"/>
      <c r="DI689" s="311"/>
      <c r="DJ689" s="311"/>
      <c r="DK689" s="312"/>
      <c r="DL689" s="311"/>
      <c r="DM689" s="297"/>
      <c r="DN689" s="311"/>
      <c r="DO689" s="311"/>
      <c r="DP689" s="311"/>
      <c r="DQ689" s="311"/>
      <c r="DR689" s="312"/>
      <c r="DS689" s="311"/>
      <c r="DT689" s="297"/>
      <c r="DU689" s="311"/>
      <c r="DV689" s="311"/>
      <c r="DW689" s="311"/>
      <c r="DX689" s="311"/>
      <c r="DY689" s="312"/>
      <c r="DZ689" s="311"/>
      <c r="EA689" s="297"/>
      <c r="EB689" s="311"/>
      <c r="EC689" s="311"/>
      <c r="ED689" s="311"/>
      <c r="EE689" s="311"/>
      <c r="EF689" s="312"/>
      <c r="EG689" s="311"/>
      <c r="EH689" s="297"/>
      <c r="EI689" s="311"/>
      <c r="EJ689" s="311"/>
      <c r="EK689" s="311"/>
      <c r="EL689" s="311"/>
      <c r="EM689" s="312"/>
      <c r="EN689" s="311"/>
      <c r="EO689" s="297"/>
      <c r="EP689" s="311"/>
      <c r="EQ689" s="311"/>
      <c r="ER689" s="311"/>
      <c r="ES689" s="311"/>
      <c r="ET689" s="312"/>
      <c r="EU689" s="311"/>
      <c r="EV689" s="297"/>
      <c r="EW689" s="311"/>
      <c r="EX689" s="311"/>
      <c r="EY689" s="311"/>
      <c r="EZ689" s="311"/>
      <c r="FA689" s="312"/>
      <c r="FB689" s="311"/>
      <c r="FC689" s="298"/>
    </row>
    <row r="690" spans="1:159" s="205" customFormat="1" ht="39.9" customHeight="1" x14ac:dyDescent="0.25">
      <c r="A690" s="206"/>
      <c r="B690" s="196"/>
      <c r="C690" s="292"/>
      <c r="D690" s="198"/>
      <c r="E690" s="299"/>
      <c r="F690" s="200"/>
      <c r="G690" s="301"/>
      <c r="H690" s="303"/>
      <c r="I690" s="299"/>
      <c r="J690" s="299"/>
      <c r="K690" s="299"/>
      <c r="L690" s="289"/>
      <c r="M690" s="299"/>
      <c r="N690" s="289"/>
      <c r="O690" s="363" t="str">
        <f>IF(P690="","",IF(OR(I690="",J690=""),"",IF(AND(ISNUMBER(FIND("post-", I690)),J690=ProductCode!$I$12),ProductCode!$F$19,IF(AND(ISNUMBER(FIND("pre-", I690)),J690=ProductCode!$I$12),ProductCode!$F$20,IF(ISNUMBER(FIND("post-", I690)),ProductCode!$F$17,ProductCode!$F$18)))))</f>
        <v/>
      </c>
      <c r="P690" s="295" t="str">
        <f t="shared" si="26"/>
        <v/>
      </c>
      <c r="Q690" s="306"/>
      <c r="R690" s="203"/>
      <c r="S690" s="308" t="str">
        <f t="shared" si="27"/>
        <v/>
      </c>
      <c r="T690" s="311"/>
      <c r="U690" s="311"/>
      <c r="V690" s="311"/>
      <c r="W690" s="311"/>
      <c r="X690" s="312"/>
      <c r="Y690" s="311"/>
      <c r="Z690" s="297"/>
      <c r="AA690" s="311"/>
      <c r="AB690" s="311"/>
      <c r="AC690" s="311"/>
      <c r="AD690" s="311"/>
      <c r="AE690" s="312"/>
      <c r="AF690" s="311"/>
      <c r="AG690" s="297"/>
      <c r="AH690" s="311"/>
      <c r="AI690" s="311"/>
      <c r="AJ690" s="311"/>
      <c r="AK690" s="311"/>
      <c r="AL690" s="312"/>
      <c r="AM690" s="311"/>
      <c r="AN690" s="297"/>
      <c r="AO690" s="311"/>
      <c r="AP690" s="311"/>
      <c r="AQ690" s="311"/>
      <c r="AR690" s="311"/>
      <c r="AS690" s="312"/>
      <c r="AT690" s="311"/>
      <c r="AU690" s="297"/>
      <c r="AV690" s="311"/>
      <c r="AW690" s="311"/>
      <c r="AX690" s="311"/>
      <c r="AY690" s="311"/>
      <c r="AZ690" s="312"/>
      <c r="BA690" s="311"/>
      <c r="BB690" s="297"/>
      <c r="BC690" s="311"/>
      <c r="BD690" s="311"/>
      <c r="BE690" s="311"/>
      <c r="BF690" s="311"/>
      <c r="BG690" s="312"/>
      <c r="BH690" s="311"/>
      <c r="BI690" s="297"/>
      <c r="BJ690" s="311"/>
      <c r="BK690" s="311"/>
      <c r="BL690" s="311"/>
      <c r="BM690" s="311"/>
      <c r="BN690" s="312"/>
      <c r="BO690" s="311"/>
      <c r="BP690" s="297"/>
      <c r="BQ690" s="311"/>
      <c r="BR690" s="311"/>
      <c r="BS690" s="311"/>
      <c r="BT690" s="311"/>
      <c r="BU690" s="312"/>
      <c r="BV690" s="311"/>
      <c r="BW690" s="297"/>
      <c r="BX690" s="311"/>
      <c r="BY690" s="311"/>
      <c r="BZ690" s="311"/>
      <c r="CA690" s="311"/>
      <c r="CB690" s="312"/>
      <c r="CC690" s="311"/>
      <c r="CD690" s="297"/>
      <c r="CE690" s="311"/>
      <c r="CF690" s="311"/>
      <c r="CG690" s="311"/>
      <c r="CH690" s="311"/>
      <c r="CI690" s="312"/>
      <c r="CJ690" s="311"/>
      <c r="CK690" s="297"/>
      <c r="CL690" s="311"/>
      <c r="CM690" s="311"/>
      <c r="CN690" s="311"/>
      <c r="CO690" s="311"/>
      <c r="CP690" s="312"/>
      <c r="CQ690" s="311"/>
      <c r="CR690" s="297"/>
      <c r="CS690" s="311"/>
      <c r="CT690" s="311"/>
      <c r="CU690" s="311"/>
      <c r="CV690" s="311"/>
      <c r="CW690" s="312"/>
      <c r="CX690" s="311"/>
      <c r="CY690" s="297"/>
      <c r="CZ690" s="311"/>
      <c r="DA690" s="311"/>
      <c r="DB690" s="311"/>
      <c r="DC690" s="311"/>
      <c r="DD690" s="312"/>
      <c r="DE690" s="311"/>
      <c r="DF690" s="297"/>
      <c r="DG690" s="311"/>
      <c r="DH690" s="311"/>
      <c r="DI690" s="311"/>
      <c r="DJ690" s="311"/>
      <c r="DK690" s="312"/>
      <c r="DL690" s="311"/>
      <c r="DM690" s="297"/>
      <c r="DN690" s="311"/>
      <c r="DO690" s="311"/>
      <c r="DP690" s="311"/>
      <c r="DQ690" s="311"/>
      <c r="DR690" s="312"/>
      <c r="DS690" s="311"/>
      <c r="DT690" s="297"/>
      <c r="DU690" s="311"/>
      <c r="DV690" s="311"/>
      <c r="DW690" s="311"/>
      <c r="DX690" s="311"/>
      <c r="DY690" s="312"/>
      <c r="DZ690" s="311"/>
      <c r="EA690" s="297"/>
      <c r="EB690" s="311"/>
      <c r="EC690" s="311"/>
      <c r="ED690" s="311"/>
      <c r="EE690" s="311"/>
      <c r="EF690" s="312"/>
      <c r="EG690" s="311"/>
      <c r="EH690" s="297"/>
      <c r="EI690" s="311"/>
      <c r="EJ690" s="311"/>
      <c r="EK690" s="311"/>
      <c r="EL690" s="311"/>
      <c r="EM690" s="312"/>
      <c r="EN690" s="311"/>
      <c r="EO690" s="297"/>
      <c r="EP690" s="311"/>
      <c r="EQ690" s="311"/>
      <c r="ER690" s="311"/>
      <c r="ES690" s="311"/>
      <c r="ET690" s="312"/>
      <c r="EU690" s="311"/>
      <c r="EV690" s="297"/>
      <c r="EW690" s="311"/>
      <c r="EX690" s="311"/>
      <c r="EY690" s="311"/>
      <c r="EZ690" s="311"/>
      <c r="FA690" s="312"/>
      <c r="FB690" s="311"/>
      <c r="FC690" s="298"/>
    </row>
    <row r="691" spans="1:159" s="205" customFormat="1" ht="39.9" customHeight="1" x14ac:dyDescent="0.25">
      <c r="A691" s="206"/>
      <c r="B691" s="196"/>
      <c r="C691" s="292"/>
      <c r="D691" s="198"/>
      <c r="E691" s="299"/>
      <c r="F691" s="200"/>
      <c r="G691" s="301"/>
      <c r="H691" s="303"/>
      <c r="I691" s="299"/>
      <c r="J691" s="299"/>
      <c r="K691" s="299"/>
      <c r="L691" s="289"/>
      <c r="M691" s="299"/>
      <c r="N691" s="289"/>
      <c r="O691" s="363" t="str">
        <f>IF(P691="","",IF(OR(I691="",J691=""),"",IF(AND(ISNUMBER(FIND("post-", I691)),J691=ProductCode!$I$12),ProductCode!$F$19,IF(AND(ISNUMBER(FIND("pre-", I691)),J691=ProductCode!$I$12),ProductCode!$F$20,IF(ISNUMBER(FIND("post-", I691)),ProductCode!$F$17,ProductCode!$F$18)))))</f>
        <v/>
      </c>
      <c r="P691" s="295" t="str">
        <f t="shared" si="26"/>
        <v/>
      </c>
      <c r="Q691" s="306"/>
      <c r="R691" s="203"/>
      <c r="S691" s="308" t="str">
        <f t="shared" si="27"/>
        <v/>
      </c>
      <c r="T691" s="311"/>
      <c r="U691" s="311"/>
      <c r="V691" s="311"/>
      <c r="W691" s="311"/>
      <c r="X691" s="312"/>
      <c r="Y691" s="311"/>
      <c r="Z691" s="297"/>
      <c r="AA691" s="311"/>
      <c r="AB691" s="311"/>
      <c r="AC691" s="311"/>
      <c r="AD691" s="311"/>
      <c r="AE691" s="312"/>
      <c r="AF691" s="311"/>
      <c r="AG691" s="297"/>
      <c r="AH691" s="311"/>
      <c r="AI691" s="311"/>
      <c r="AJ691" s="311"/>
      <c r="AK691" s="311"/>
      <c r="AL691" s="312"/>
      <c r="AM691" s="311"/>
      <c r="AN691" s="297"/>
      <c r="AO691" s="311"/>
      <c r="AP691" s="311"/>
      <c r="AQ691" s="311"/>
      <c r="AR691" s="311"/>
      <c r="AS691" s="312"/>
      <c r="AT691" s="311"/>
      <c r="AU691" s="297"/>
      <c r="AV691" s="311"/>
      <c r="AW691" s="311"/>
      <c r="AX691" s="311"/>
      <c r="AY691" s="311"/>
      <c r="AZ691" s="312"/>
      <c r="BA691" s="311"/>
      <c r="BB691" s="297"/>
      <c r="BC691" s="311"/>
      <c r="BD691" s="311"/>
      <c r="BE691" s="311"/>
      <c r="BF691" s="311"/>
      <c r="BG691" s="312"/>
      <c r="BH691" s="311"/>
      <c r="BI691" s="297"/>
      <c r="BJ691" s="311"/>
      <c r="BK691" s="311"/>
      <c r="BL691" s="311"/>
      <c r="BM691" s="311"/>
      <c r="BN691" s="312"/>
      <c r="BO691" s="311"/>
      <c r="BP691" s="297"/>
      <c r="BQ691" s="311"/>
      <c r="BR691" s="311"/>
      <c r="BS691" s="311"/>
      <c r="BT691" s="311"/>
      <c r="BU691" s="312"/>
      <c r="BV691" s="311"/>
      <c r="BW691" s="297"/>
      <c r="BX691" s="311"/>
      <c r="BY691" s="311"/>
      <c r="BZ691" s="311"/>
      <c r="CA691" s="311"/>
      <c r="CB691" s="312"/>
      <c r="CC691" s="311"/>
      <c r="CD691" s="297"/>
      <c r="CE691" s="311"/>
      <c r="CF691" s="311"/>
      <c r="CG691" s="311"/>
      <c r="CH691" s="311"/>
      <c r="CI691" s="312"/>
      <c r="CJ691" s="311"/>
      <c r="CK691" s="297"/>
      <c r="CL691" s="311"/>
      <c r="CM691" s="311"/>
      <c r="CN691" s="311"/>
      <c r="CO691" s="311"/>
      <c r="CP691" s="312"/>
      <c r="CQ691" s="311"/>
      <c r="CR691" s="297"/>
      <c r="CS691" s="311"/>
      <c r="CT691" s="311"/>
      <c r="CU691" s="311"/>
      <c r="CV691" s="311"/>
      <c r="CW691" s="312"/>
      <c r="CX691" s="311"/>
      <c r="CY691" s="297"/>
      <c r="CZ691" s="311"/>
      <c r="DA691" s="311"/>
      <c r="DB691" s="311"/>
      <c r="DC691" s="311"/>
      <c r="DD691" s="312"/>
      <c r="DE691" s="311"/>
      <c r="DF691" s="297"/>
      <c r="DG691" s="311"/>
      <c r="DH691" s="311"/>
      <c r="DI691" s="311"/>
      <c r="DJ691" s="311"/>
      <c r="DK691" s="312"/>
      <c r="DL691" s="311"/>
      <c r="DM691" s="297"/>
      <c r="DN691" s="311"/>
      <c r="DO691" s="311"/>
      <c r="DP691" s="311"/>
      <c r="DQ691" s="311"/>
      <c r="DR691" s="312"/>
      <c r="DS691" s="311"/>
      <c r="DT691" s="297"/>
      <c r="DU691" s="311"/>
      <c r="DV691" s="311"/>
      <c r="DW691" s="311"/>
      <c r="DX691" s="311"/>
      <c r="DY691" s="312"/>
      <c r="DZ691" s="311"/>
      <c r="EA691" s="297"/>
      <c r="EB691" s="311"/>
      <c r="EC691" s="311"/>
      <c r="ED691" s="311"/>
      <c r="EE691" s="311"/>
      <c r="EF691" s="312"/>
      <c r="EG691" s="311"/>
      <c r="EH691" s="297"/>
      <c r="EI691" s="311"/>
      <c r="EJ691" s="311"/>
      <c r="EK691" s="311"/>
      <c r="EL691" s="311"/>
      <c r="EM691" s="312"/>
      <c r="EN691" s="311"/>
      <c r="EO691" s="297"/>
      <c r="EP691" s="311"/>
      <c r="EQ691" s="311"/>
      <c r="ER691" s="311"/>
      <c r="ES691" s="311"/>
      <c r="ET691" s="312"/>
      <c r="EU691" s="311"/>
      <c r="EV691" s="297"/>
      <c r="EW691" s="311"/>
      <c r="EX691" s="311"/>
      <c r="EY691" s="311"/>
      <c r="EZ691" s="311"/>
      <c r="FA691" s="312"/>
      <c r="FB691" s="311"/>
      <c r="FC691" s="298"/>
    </row>
    <row r="692" spans="1:159" s="205" customFormat="1" ht="39.9" customHeight="1" x14ac:dyDescent="0.25">
      <c r="A692" s="206"/>
      <c r="B692" s="196"/>
      <c r="C692" s="292"/>
      <c r="D692" s="198"/>
      <c r="E692" s="299"/>
      <c r="F692" s="200"/>
      <c r="G692" s="301"/>
      <c r="H692" s="303"/>
      <c r="I692" s="299"/>
      <c r="J692" s="299"/>
      <c r="K692" s="299"/>
      <c r="L692" s="289"/>
      <c r="M692" s="299"/>
      <c r="N692" s="289"/>
      <c r="O692" s="363" t="str">
        <f>IF(P692="","",IF(OR(I692="",J692=""),"",IF(AND(ISNUMBER(FIND("post-", I692)),J692=ProductCode!$I$12),ProductCode!$F$19,IF(AND(ISNUMBER(FIND("pre-", I692)),J692=ProductCode!$I$12),ProductCode!$F$20,IF(ISNUMBER(FIND("post-", I692)),ProductCode!$F$17,ProductCode!$F$18)))))</f>
        <v/>
      </c>
      <c r="P692" s="295" t="str">
        <f t="shared" si="26"/>
        <v/>
      </c>
      <c r="Q692" s="306"/>
      <c r="R692" s="203"/>
      <c r="S692" s="308" t="str">
        <f t="shared" si="27"/>
        <v/>
      </c>
      <c r="T692" s="311"/>
      <c r="U692" s="311"/>
      <c r="V692" s="311"/>
      <c r="W692" s="311"/>
      <c r="X692" s="312"/>
      <c r="Y692" s="311"/>
      <c r="Z692" s="297"/>
      <c r="AA692" s="311"/>
      <c r="AB692" s="311"/>
      <c r="AC692" s="311"/>
      <c r="AD692" s="311"/>
      <c r="AE692" s="312"/>
      <c r="AF692" s="311"/>
      <c r="AG692" s="297"/>
      <c r="AH692" s="311"/>
      <c r="AI692" s="311"/>
      <c r="AJ692" s="311"/>
      <c r="AK692" s="311"/>
      <c r="AL692" s="312"/>
      <c r="AM692" s="311"/>
      <c r="AN692" s="297"/>
      <c r="AO692" s="311"/>
      <c r="AP692" s="311"/>
      <c r="AQ692" s="311"/>
      <c r="AR692" s="311"/>
      <c r="AS692" s="312"/>
      <c r="AT692" s="311"/>
      <c r="AU692" s="297"/>
      <c r="AV692" s="311"/>
      <c r="AW692" s="311"/>
      <c r="AX692" s="311"/>
      <c r="AY692" s="311"/>
      <c r="AZ692" s="312"/>
      <c r="BA692" s="311"/>
      <c r="BB692" s="297"/>
      <c r="BC692" s="311"/>
      <c r="BD692" s="311"/>
      <c r="BE692" s="311"/>
      <c r="BF692" s="311"/>
      <c r="BG692" s="312"/>
      <c r="BH692" s="311"/>
      <c r="BI692" s="297"/>
      <c r="BJ692" s="311"/>
      <c r="BK692" s="311"/>
      <c r="BL692" s="311"/>
      <c r="BM692" s="311"/>
      <c r="BN692" s="312"/>
      <c r="BO692" s="311"/>
      <c r="BP692" s="297"/>
      <c r="BQ692" s="311"/>
      <c r="BR692" s="311"/>
      <c r="BS692" s="311"/>
      <c r="BT692" s="311"/>
      <c r="BU692" s="312"/>
      <c r="BV692" s="311"/>
      <c r="BW692" s="297"/>
      <c r="BX692" s="311"/>
      <c r="BY692" s="311"/>
      <c r="BZ692" s="311"/>
      <c r="CA692" s="311"/>
      <c r="CB692" s="312"/>
      <c r="CC692" s="311"/>
      <c r="CD692" s="297"/>
      <c r="CE692" s="311"/>
      <c r="CF692" s="311"/>
      <c r="CG692" s="311"/>
      <c r="CH692" s="311"/>
      <c r="CI692" s="312"/>
      <c r="CJ692" s="311"/>
      <c r="CK692" s="297"/>
      <c r="CL692" s="311"/>
      <c r="CM692" s="311"/>
      <c r="CN692" s="311"/>
      <c r="CO692" s="311"/>
      <c r="CP692" s="312"/>
      <c r="CQ692" s="311"/>
      <c r="CR692" s="297"/>
      <c r="CS692" s="311"/>
      <c r="CT692" s="311"/>
      <c r="CU692" s="311"/>
      <c r="CV692" s="311"/>
      <c r="CW692" s="312"/>
      <c r="CX692" s="311"/>
      <c r="CY692" s="297"/>
      <c r="CZ692" s="311"/>
      <c r="DA692" s="311"/>
      <c r="DB692" s="311"/>
      <c r="DC692" s="311"/>
      <c r="DD692" s="312"/>
      <c r="DE692" s="311"/>
      <c r="DF692" s="297"/>
      <c r="DG692" s="311"/>
      <c r="DH692" s="311"/>
      <c r="DI692" s="311"/>
      <c r="DJ692" s="311"/>
      <c r="DK692" s="312"/>
      <c r="DL692" s="311"/>
      <c r="DM692" s="297"/>
      <c r="DN692" s="311"/>
      <c r="DO692" s="311"/>
      <c r="DP692" s="311"/>
      <c r="DQ692" s="311"/>
      <c r="DR692" s="312"/>
      <c r="DS692" s="311"/>
      <c r="DT692" s="297"/>
      <c r="DU692" s="311"/>
      <c r="DV692" s="311"/>
      <c r="DW692" s="311"/>
      <c r="DX692" s="311"/>
      <c r="DY692" s="312"/>
      <c r="DZ692" s="311"/>
      <c r="EA692" s="297"/>
      <c r="EB692" s="311"/>
      <c r="EC692" s="311"/>
      <c r="ED692" s="311"/>
      <c r="EE692" s="311"/>
      <c r="EF692" s="312"/>
      <c r="EG692" s="311"/>
      <c r="EH692" s="297"/>
      <c r="EI692" s="311"/>
      <c r="EJ692" s="311"/>
      <c r="EK692" s="311"/>
      <c r="EL692" s="311"/>
      <c r="EM692" s="312"/>
      <c r="EN692" s="311"/>
      <c r="EO692" s="297"/>
      <c r="EP692" s="311"/>
      <c r="EQ692" s="311"/>
      <c r="ER692" s="311"/>
      <c r="ES692" s="311"/>
      <c r="ET692" s="312"/>
      <c r="EU692" s="311"/>
      <c r="EV692" s="297"/>
      <c r="EW692" s="311"/>
      <c r="EX692" s="311"/>
      <c r="EY692" s="311"/>
      <c r="EZ692" s="311"/>
      <c r="FA692" s="312"/>
      <c r="FB692" s="311"/>
      <c r="FC692" s="298"/>
    </row>
    <row r="693" spans="1:159" s="205" customFormat="1" ht="39.9" customHeight="1" x14ac:dyDescent="0.25">
      <c r="A693" s="206"/>
      <c r="B693" s="196"/>
      <c r="C693" s="292"/>
      <c r="D693" s="198"/>
      <c r="E693" s="299"/>
      <c r="F693" s="200"/>
      <c r="G693" s="301"/>
      <c r="H693" s="303"/>
      <c r="I693" s="299"/>
      <c r="J693" s="299"/>
      <c r="K693" s="299"/>
      <c r="L693" s="289"/>
      <c r="M693" s="299"/>
      <c r="N693" s="289"/>
      <c r="O693" s="363" t="str">
        <f>IF(P693="","",IF(OR(I693="",J693=""),"",IF(AND(ISNUMBER(FIND("post-", I693)),J693=ProductCode!$I$12),ProductCode!$F$19,IF(AND(ISNUMBER(FIND("pre-", I693)),J693=ProductCode!$I$12),ProductCode!$F$20,IF(ISNUMBER(FIND("post-", I693)),ProductCode!$F$17,ProductCode!$F$18)))))</f>
        <v/>
      </c>
      <c r="P693" s="295" t="str">
        <f t="shared" si="26"/>
        <v/>
      </c>
      <c r="Q693" s="306"/>
      <c r="R693" s="203"/>
      <c r="S693" s="308" t="str">
        <f t="shared" si="27"/>
        <v/>
      </c>
      <c r="T693" s="311"/>
      <c r="U693" s="311"/>
      <c r="V693" s="311"/>
      <c r="W693" s="311"/>
      <c r="X693" s="312"/>
      <c r="Y693" s="311"/>
      <c r="Z693" s="297"/>
      <c r="AA693" s="311"/>
      <c r="AB693" s="311"/>
      <c r="AC693" s="311"/>
      <c r="AD693" s="311"/>
      <c r="AE693" s="312"/>
      <c r="AF693" s="311"/>
      <c r="AG693" s="297"/>
      <c r="AH693" s="311"/>
      <c r="AI693" s="311"/>
      <c r="AJ693" s="311"/>
      <c r="AK693" s="311"/>
      <c r="AL693" s="312"/>
      <c r="AM693" s="311"/>
      <c r="AN693" s="297"/>
      <c r="AO693" s="311"/>
      <c r="AP693" s="311"/>
      <c r="AQ693" s="311"/>
      <c r="AR693" s="311"/>
      <c r="AS693" s="312"/>
      <c r="AT693" s="311"/>
      <c r="AU693" s="297"/>
      <c r="AV693" s="311"/>
      <c r="AW693" s="311"/>
      <c r="AX693" s="311"/>
      <c r="AY693" s="311"/>
      <c r="AZ693" s="312"/>
      <c r="BA693" s="311"/>
      <c r="BB693" s="297"/>
      <c r="BC693" s="311"/>
      <c r="BD693" s="311"/>
      <c r="BE693" s="311"/>
      <c r="BF693" s="311"/>
      <c r="BG693" s="312"/>
      <c r="BH693" s="311"/>
      <c r="BI693" s="297"/>
      <c r="BJ693" s="311"/>
      <c r="BK693" s="311"/>
      <c r="BL693" s="311"/>
      <c r="BM693" s="311"/>
      <c r="BN693" s="312"/>
      <c r="BO693" s="311"/>
      <c r="BP693" s="297"/>
      <c r="BQ693" s="311"/>
      <c r="BR693" s="311"/>
      <c r="BS693" s="311"/>
      <c r="BT693" s="311"/>
      <c r="BU693" s="312"/>
      <c r="BV693" s="311"/>
      <c r="BW693" s="297"/>
      <c r="BX693" s="311"/>
      <c r="BY693" s="311"/>
      <c r="BZ693" s="311"/>
      <c r="CA693" s="311"/>
      <c r="CB693" s="312"/>
      <c r="CC693" s="311"/>
      <c r="CD693" s="297"/>
      <c r="CE693" s="311"/>
      <c r="CF693" s="311"/>
      <c r="CG693" s="311"/>
      <c r="CH693" s="311"/>
      <c r="CI693" s="312"/>
      <c r="CJ693" s="311"/>
      <c r="CK693" s="297"/>
      <c r="CL693" s="311"/>
      <c r="CM693" s="311"/>
      <c r="CN693" s="311"/>
      <c r="CO693" s="311"/>
      <c r="CP693" s="312"/>
      <c r="CQ693" s="311"/>
      <c r="CR693" s="297"/>
      <c r="CS693" s="311"/>
      <c r="CT693" s="311"/>
      <c r="CU693" s="311"/>
      <c r="CV693" s="311"/>
      <c r="CW693" s="312"/>
      <c r="CX693" s="311"/>
      <c r="CY693" s="297"/>
      <c r="CZ693" s="311"/>
      <c r="DA693" s="311"/>
      <c r="DB693" s="311"/>
      <c r="DC693" s="311"/>
      <c r="DD693" s="312"/>
      <c r="DE693" s="311"/>
      <c r="DF693" s="297"/>
      <c r="DG693" s="311"/>
      <c r="DH693" s="311"/>
      <c r="DI693" s="311"/>
      <c r="DJ693" s="311"/>
      <c r="DK693" s="312"/>
      <c r="DL693" s="311"/>
      <c r="DM693" s="297"/>
      <c r="DN693" s="311"/>
      <c r="DO693" s="311"/>
      <c r="DP693" s="311"/>
      <c r="DQ693" s="311"/>
      <c r="DR693" s="312"/>
      <c r="DS693" s="311"/>
      <c r="DT693" s="297"/>
      <c r="DU693" s="311"/>
      <c r="DV693" s="311"/>
      <c r="DW693" s="311"/>
      <c r="DX693" s="311"/>
      <c r="DY693" s="312"/>
      <c r="DZ693" s="311"/>
      <c r="EA693" s="297"/>
      <c r="EB693" s="311"/>
      <c r="EC693" s="311"/>
      <c r="ED693" s="311"/>
      <c r="EE693" s="311"/>
      <c r="EF693" s="312"/>
      <c r="EG693" s="311"/>
      <c r="EH693" s="297"/>
      <c r="EI693" s="311"/>
      <c r="EJ693" s="311"/>
      <c r="EK693" s="311"/>
      <c r="EL693" s="311"/>
      <c r="EM693" s="312"/>
      <c r="EN693" s="311"/>
      <c r="EO693" s="297"/>
      <c r="EP693" s="311"/>
      <c r="EQ693" s="311"/>
      <c r="ER693" s="311"/>
      <c r="ES693" s="311"/>
      <c r="ET693" s="312"/>
      <c r="EU693" s="311"/>
      <c r="EV693" s="297"/>
      <c r="EW693" s="311"/>
      <c r="EX693" s="311"/>
      <c r="EY693" s="311"/>
      <c r="EZ693" s="311"/>
      <c r="FA693" s="312"/>
      <c r="FB693" s="311"/>
      <c r="FC693" s="298"/>
    </row>
    <row r="694" spans="1:159" s="205" customFormat="1" ht="39.9" customHeight="1" x14ac:dyDescent="0.25">
      <c r="A694" s="206"/>
      <c r="B694" s="196"/>
      <c r="C694" s="292"/>
      <c r="D694" s="198"/>
      <c r="E694" s="299"/>
      <c r="F694" s="200"/>
      <c r="G694" s="301"/>
      <c r="H694" s="303"/>
      <c r="I694" s="299"/>
      <c r="J694" s="299"/>
      <c r="K694" s="299"/>
      <c r="L694" s="289"/>
      <c r="M694" s="299"/>
      <c r="N694" s="289"/>
      <c r="O694" s="363" t="str">
        <f>IF(P694="","",IF(OR(I694="",J694=""),"",IF(AND(ISNUMBER(FIND("post-", I694)),J694=ProductCode!$I$12),ProductCode!$F$19,IF(AND(ISNUMBER(FIND("pre-", I694)),J694=ProductCode!$I$12),ProductCode!$F$20,IF(ISNUMBER(FIND("post-", I694)),ProductCode!$F$17,ProductCode!$F$18)))))</f>
        <v/>
      </c>
      <c r="P694" s="295" t="str">
        <f t="shared" si="26"/>
        <v/>
      </c>
      <c r="Q694" s="306"/>
      <c r="R694" s="203"/>
      <c r="S694" s="308" t="str">
        <f t="shared" si="27"/>
        <v/>
      </c>
      <c r="T694" s="311"/>
      <c r="U694" s="311"/>
      <c r="V694" s="311"/>
      <c r="W694" s="311"/>
      <c r="X694" s="312"/>
      <c r="Y694" s="311"/>
      <c r="Z694" s="297"/>
      <c r="AA694" s="311"/>
      <c r="AB694" s="311"/>
      <c r="AC694" s="311"/>
      <c r="AD694" s="311"/>
      <c r="AE694" s="312"/>
      <c r="AF694" s="311"/>
      <c r="AG694" s="297"/>
      <c r="AH694" s="311"/>
      <c r="AI694" s="311"/>
      <c r="AJ694" s="311"/>
      <c r="AK694" s="311"/>
      <c r="AL694" s="312"/>
      <c r="AM694" s="311"/>
      <c r="AN694" s="297"/>
      <c r="AO694" s="311"/>
      <c r="AP694" s="311"/>
      <c r="AQ694" s="311"/>
      <c r="AR694" s="311"/>
      <c r="AS694" s="312"/>
      <c r="AT694" s="311"/>
      <c r="AU694" s="297"/>
      <c r="AV694" s="311"/>
      <c r="AW694" s="311"/>
      <c r="AX694" s="311"/>
      <c r="AY694" s="311"/>
      <c r="AZ694" s="312"/>
      <c r="BA694" s="311"/>
      <c r="BB694" s="297"/>
      <c r="BC694" s="311"/>
      <c r="BD694" s="311"/>
      <c r="BE694" s="311"/>
      <c r="BF694" s="311"/>
      <c r="BG694" s="312"/>
      <c r="BH694" s="311"/>
      <c r="BI694" s="297"/>
      <c r="BJ694" s="311"/>
      <c r="BK694" s="311"/>
      <c r="BL694" s="311"/>
      <c r="BM694" s="311"/>
      <c r="BN694" s="312"/>
      <c r="BO694" s="311"/>
      <c r="BP694" s="297"/>
      <c r="BQ694" s="311"/>
      <c r="BR694" s="311"/>
      <c r="BS694" s="311"/>
      <c r="BT694" s="311"/>
      <c r="BU694" s="312"/>
      <c r="BV694" s="311"/>
      <c r="BW694" s="297"/>
      <c r="BX694" s="311"/>
      <c r="BY694" s="311"/>
      <c r="BZ694" s="311"/>
      <c r="CA694" s="311"/>
      <c r="CB694" s="312"/>
      <c r="CC694" s="311"/>
      <c r="CD694" s="297"/>
      <c r="CE694" s="311"/>
      <c r="CF694" s="311"/>
      <c r="CG694" s="311"/>
      <c r="CH694" s="311"/>
      <c r="CI694" s="312"/>
      <c r="CJ694" s="311"/>
      <c r="CK694" s="297"/>
      <c r="CL694" s="311"/>
      <c r="CM694" s="311"/>
      <c r="CN694" s="311"/>
      <c r="CO694" s="311"/>
      <c r="CP694" s="312"/>
      <c r="CQ694" s="311"/>
      <c r="CR694" s="297"/>
      <c r="CS694" s="311"/>
      <c r="CT694" s="311"/>
      <c r="CU694" s="311"/>
      <c r="CV694" s="311"/>
      <c r="CW694" s="312"/>
      <c r="CX694" s="311"/>
      <c r="CY694" s="297"/>
      <c r="CZ694" s="311"/>
      <c r="DA694" s="311"/>
      <c r="DB694" s="311"/>
      <c r="DC694" s="311"/>
      <c r="DD694" s="312"/>
      <c r="DE694" s="311"/>
      <c r="DF694" s="297"/>
      <c r="DG694" s="311"/>
      <c r="DH694" s="311"/>
      <c r="DI694" s="311"/>
      <c r="DJ694" s="311"/>
      <c r="DK694" s="312"/>
      <c r="DL694" s="311"/>
      <c r="DM694" s="297"/>
      <c r="DN694" s="311"/>
      <c r="DO694" s="311"/>
      <c r="DP694" s="311"/>
      <c r="DQ694" s="311"/>
      <c r="DR694" s="312"/>
      <c r="DS694" s="311"/>
      <c r="DT694" s="297"/>
      <c r="DU694" s="311"/>
      <c r="DV694" s="311"/>
      <c r="DW694" s="311"/>
      <c r="DX694" s="311"/>
      <c r="DY694" s="312"/>
      <c r="DZ694" s="311"/>
      <c r="EA694" s="297"/>
      <c r="EB694" s="311"/>
      <c r="EC694" s="311"/>
      <c r="ED694" s="311"/>
      <c r="EE694" s="311"/>
      <c r="EF694" s="312"/>
      <c r="EG694" s="311"/>
      <c r="EH694" s="297"/>
      <c r="EI694" s="311"/>
      <c r="EJ694" s="311"/>
      <c r="EK694" s="311"/>
      <c r="EL694" s="311"/>
      <c r="EM694" s="312"/>
      <c r="EN694" s="311"/>
      <c r="EO694" s="297"/>
      <c r="EP694" s="311"/>
      <c r="EQ694" s="311"/>
      <c r="ER694" s="311"/>
      <c r="ES694" s="311"/>
      <c r="ET694" s="312"/>
      <c r="EU694" s="311"/>
      <c r="EV694" s="297"/>
      <c r="EW694" s="311"/>
      <c r="EX694" s="311"/>
      <c r="EY694" s="311"/>
      <c r="EZ694" s="311"/>
      <c r="FA694" s="312"/>
      <c r="FB694" s="311"/>
      <c r="FC694" s="298"/>
    </row>
    <row r="695" spans="1:159" s="205" customFormat="1" ht="39.9" customHeight="1" x14ac:dyDescent="0.25">
      <c r="A695" s="206"/>
      <c r="B695" s="196"/>
      <c r="C695" s="292"/>
      <c r="D695" s="198"/>
      <c r="E695" s="299"/>
      <c r="F695" s="200"/>
      <c r="G695" s="301"/>
      <c r="H695" s="303"/>
      <c r="I695" s="299"/>
      <c r="J695" s="299"/>
      <c r="K695" s="299"/>
      <c r="L695" s="289"/>
      <c r="M695" s="299"/>
      <c r="N695" s="289"/>
      <c r="O695" s="363" t="str">
        <f>IF(P695="","",IF(OR(I695="",J695=""),"",IF(AND(ISNUMBER(FIND("post-", I695)),J695=ProductCode!$I$12),ProductCode!$F$19,IF(AND(ISNUMBER(FIND("pre-", I695)),J695=ProductCode!$I$12),ProductCode!$F$20,IF(ISNUMBER(FIND("post-", I695)),ProductCode!$F$17,ProductCode!$F$18)))))</f>
        <v/>
      </c>
      <c r="P695" s="295" t="str">
        <f t="shared" si="26"/>
        <v/>
      </c>
      <c r="Q695" s="306"/>
      <c r="R695" s="203"/>
      <c r="S695" s="308" t="str">
        <f t="shared" si="27"/>
        <v/>
      </c>
      <c r="T695" s="311"/>
      <c r="U695" s="311"/>
      <c r="V695" s="311"/>
      <c r="W695" s="311"/>
      <c r="X695" s="312"/>
      <c r="Y695" s="311"/>
      <c r="Z695" s="297"/>
      <c r="AA695" s="311"/>
      <c r="AB695" s="311"/>
      <c r="AC695" s="311"/>
      <c r="AD695" s="311"/>
      <c r="AE695" s="312"/>
      <c r="AF695" s="311"/>
      <c r="AG695" s="297"/>
      <c r="AH695" s="311"/>
      <c r="AI695" s="311"/>
      <c r="AJ695" s="311"/>
      <c r="AK695" s="311"/>
      <c r="AL695" s="312"/>
      <c r="AM695" s="311"/>
      <c r="AN695" s="297"/>
      <c r="AO695" s="311"/>
      <c r="AP695" s="311"/>
      <c r="AQ695" s="311"/>
      <c r="AR695" s="311"/>
      <c r="AS695" s="312"/>
      <c r="AT695" s="311"/>
      <c r="AU695" s="297"/>
      <c r="AV695" s="311"/>
      <c r="AW695" s="311"/>
      <c r="AX695" s="311"/>
      <c r="AY695" s="311"/>
      <c r="AZ695" s="312"/>
      <c r="BA695" s="311"/>
      <c r="BB695" s="297"/>
      <c r="BC695" s="311"/>
      <c r="BD695" s="311"/>
      <c r="BE695" s="311"/>
      <c r="BF695" s="311"/>
      <c r="BG695" s="312"/>
      <c r="BH695" s="311"/>
      <c r="BI695" s="297"/>
      <c r="BJ695" s="311"/>
      <c r="BK695" s="311"/>
      <c r="BL695" s="311"/>
      <c r="BM695" s="311"/>
      <c r="BN695" s="312"/>
      <c r="BO695" s="311"/>
      <c r="BP695" s="297"/>
      <c r="BQ695" s="311"/>
      <c r="BR695" s="311"/>
      <c r="BS695" s="311"/>
      <c r="BT695" s="311"/>
      <c r="BU695" s="312"/>
      <c r="BV695" s="311"/>
      <c r="BW695" s="297"/>
      <c r="BX695" s="311"/>
      <c r="BY695" s="311"/>
      <c r="BZ695" s="311"/>
      <c r="CA695" s="311"/>
      <c r="CB695" s="312"/>
      <c r="CC695" s="311"/>
      <c r="CD695" s="297"/>
      <c r="CE695" s="311"/>
      <c r="CF695" s="311"/>
      <c r="CG695" s="311"/>
      <c r="CH695" s="311"/>
      <c r="CI695" s="312"/>
      <c r="CJ695" s="311"/>
      <c r="CK695" s="297"/>
      <c r="CL695" s="311"/>
      <c r="CM695" s="311"/>
      <c r="CN695" s="311"/>
      <c r="CO695" s="311"/>
      <c r="CP695" s="312"/>
      <c r="CQ695" s="311"/>
      <c r="CR695" s="297"/>
      <c r="CS695" s="311"/>
      <c r="CT695" s="311"/>
      <c r="CU695" s="311"/>
      <c r="CV695" s="311"/>
      <c r="CW695" s="312"/>
      <c r="CX695" s="311"/>
      <c r="CY695" s="297"/>
      <c r="CZ695" s="311"/>
      <c r="DA695" s="311"/>
      <c r="DB695" s="311"/>
      <c r="DC695" s="311"/>
      <c r="DD695" s="312"/>
      <c r="DE695" s="311"/>
      <c r="DF695" s="297"/>
      <c r="DG695" s="311"/>
      <c r="DH695" s="311"/>
      <c r="DI695" s="311"/>
      <c r="DJ695" s="311"/>
      <c r="DK695" s="312"/>
      <c r="DL695" s="311"/>
      <c r="DM695" s="297"/>
      <c r="DN695" s="311"/>
      <c r="DO695" s="311"/>
      <c r="DP695" s="311"/>
      <c r="DQ695" s="311"/>
      <c r="DR695" s="312"/>
      <c r="DS695" s="311"/>
      <c r="DT695" s="297"/>
      <c r="DU695" s="311"/>
      <c r="DV695" s="311"/>
      <c r="DW695" s="311"/>
      <c r="DX695" s="311"/>
      <c r="DY695" s="312"/>
      <c r="DZ695" s="311"/>
      <c r="EA695" s="297"/>
      <c r="EB695" s="311"/>
      <c r="EC695" s="311"/>
      <c r="ED695" s="311"/>
      <c r="EE695" s="311"/>
      <c r="EF695" s="312"/>
      <c r="EG695" s="311"/>
      <c r="EH695" s="297"/>
      <c r="EI695" s="311"/>
      <c r="EJ695" s="311"/>
      <c r="EK695" s="311"/>
      <c r="EL695" s="311"/>
      <c r="EM695" s="312"/>
      <c r="EN695" s="311"/>
      <c r="EO695" s="297"/>
      <c r="EP695" s="311"/>
      <c r="EQ695" s="311"/>
      <c r="ER695" s="311"/>
      <c r="ES695" s="311"/>
      <c r="ET695" s="312"/>
      <c r="EU695" s="311"/>
      <c r="EV695" s="297"/>
      <c r="EW695" s="311"/>
      <c r="EX695" s="311"/>
      <c r="EY695" s="311"/>
      <c r="EZ695" s="311"/>
      <c r="FA695" s="312"/>
      <c r="FB695" s="311"/>
      <c r="FC695" s="298"/>
    </row>
    <row r="696" spans="1:159" s="205" customFormat="1" ht="39.9" customHeight="1" x14ac:dyDescent="0.25">
      <c r="A696" s="206"/>
      <c r="B696" s="196"/>
      <c r="C696" s="292"/>
      <c r="D696" s="198"/>
      <c r="E696" s="299"/>
      <c r="F696" s="200"/>
      <c r="G696" s="301"/>
      <c r="H696" s="303"/>
      <c r="I696" s="299"/>
      <c r="J696" s="299"/>
      <c r="K696" s="299"/>
      <c r="L696" s="289"/>
      <c r="M696" s="299"/>
      <c r="N696" s="289"/>
      <c r="O696" s="363" t="str">
        <f>IF(P696="","",IF(OR(I696="",J696=""),"",IF(AND(ISNUMBER(FIND("post-", I696)),J696=ProductCode!$I$12),ProductCode!$F$19,IF(AND(ISNUMBER(FIND("pre-", I696)),J696=ProductCode!$I$12),ProductCode!$F$20,IF(ISNUMBER(FIND("post-", I696)),ProductCode!$F$17,ProductCode!$F$18)))))</f>
        <v/>
      </c>
      <c r="P696" s="295" t="str">
        <f t="shared" si="26"/>
        <v/>
      </c>
      <c r="Q696" s="306"/>
      <c r="R696" s="203"/>
      <c r="S696" s="308" t="str">
        <f t="shared" si="27"/>
        <v/>
      </c>
      <c r="T696" s="311"/>
      <c r="U696" s="311"/>
      <c r="V696" s="311"/>
      <c r="W696" s="311"/>
      <c r="X696" s="312"/>
      <c r="Y696" s="311"/>
      <c r="Z696" s="297"/>
      <c r="AA696" s="311"/>
      <c r="AB696" s="311"/>
      <c r="AC696" s="311"/>
      <c r="AD696" s="311"/>
      <c r="AE696" s="312"/>
      <c r="AF696" s="311"/>
      <c r="AG696" s="297"/>
      <c r="AH696" s="311"/>
      <c r="AI696" s="311"/>
      <c r="AJ696" s="311"/>
      <c r="AK696" s="311"/>
      <c r="AL696" s="312"/>
      <c r="AM696" s="311"/>
      <c r="AN696" s="297"/>
      <c r="AO696" s="311"/>
      <c r="AP696" s="311"/>
      <c r="AQ696" s="311"/>
      <c r="AR696" s="311"/>
      <c r="AS696" s="312"/>
      <c r="AT696" s="311"/>
      <c r="AU696" s="297"/>
      <c r="AV696" s="311"/>
      <c r="AW696" s="311"/>
      <c r="AX696" s="311"/>
      <c r="AY696" s="311"/>
      <c r="AZ696" s="312"/>
      <c r="BA696" s="311"/>
      <c r="BB696" s="297"/>
      <c r="BC696" s="311"/>
      <c r="BD696" s="311"/>
      <c r="BE696" s="311"/>
      <c r="BF696" s="311"/>
      <c r="BG696" s="312"/>
      <c r="BH696" s="311"/>
      <c r="BI696" s="297"/>
      <c r="BJ696" s="311"/>
      <c r="BK696" s="311"/>
      <c r="BL696" s="311"/>
      <c r="BM696" s="311"/>
      <c r="BN696" s="312"/>
      <c r="BO696" s="311"/>
      <c r="BP696" s="297"/>
      <c r="BQ696" s="311"/>
      <c r="BR696" s="311"/>
      <c r="BS696" s="311"/>
      <c r="BT696" s="311"/>
      <c r="BU696" s="312"/>
      <c r="BV696" s="311"/>
      <c r="BW696" s="297"/>
      <c r="BX696" s="311"/>
      <c r="BY696" s="311"/>
      <c r="BZ696" s="311"/>
      <c r="CA696" s="311"/>
      <c r="CB696" s="312"/>
      <c r="CC696" s="311"/>
      <c r="CD696" s="297"/>
      <c r="CE696" s="311"/>
      <c r="CF696" s="311"/>
      <c r="CG696" s="311"/>
      <c r="CH696" s="311"/>
      <c r="CI696" s="312"/>
      <c r="CJ696" s="311"/>
      <c r="CK696" s="297"/>
      <c r="CL696" s="311"/>
      <c r="CM696" s="311"/>
      <c r="CN696" s="311"/>
      <c r="CO696" s="311"/>
      <c r="CP696" s="312"/>
      <c r="CQ696" s="311"/>
      <c r="CR696" s="297"/>
      <c r="CS696" s="311"/>
      <c r="CT696" s="311"/>
      <c r="CU696" s="311"/>
      <c r="CV696" s="311"/>
      <c r="CW696" s="312"/>
      <c r="CX696" s="311"/>
      <c r="CY696" s="297"/>
      <c r="CZ696" s="311"/>
      <c r="DA696" s="311"/>
      <c r="DB696" s="311"/>
      <c r="DC696" s="311"/>
      <c r="DD696" s="312"/>
      <c r="DE696" s="311"/>
      <c r="DF696" s="297"/>
      <c r="DG696" s="311"/>
      <c r="DH696" s="311"/>
      <c r="DI696" s="311"/>
      <c r="DJ696" s="311"/>
      <c r="DK696" s="312"/>
      <c r="DL696" s="311"/>
      <c r="DM696" s="297"/>
      <c r="DN696" s="311"/>
      <c r="DO696" s="311"/>
      <c r="DP696" s="311"/>
      <c r="DQ696" s="311"/>
      <c r="DR696" s="312"/>
      <c r="DS696" s="311"/>
      <c r="DT696" s="297"/>
      <c r="DU696" s="311"/>
      <c r="DV696" s="311"/>
      <c r="DW696" s="311"/>
      <c r="DX696" s="311"/>
      <c r="DY696" s="312"/>
      <c r="DZ696" s="311"/>
      <c r="EA696" s="297"/>
      <c r="EB696" s="311"/>
      <c r="EC696" s="311"/>
      <c r="ED696" s="311"/>
      <c r="EE696" s="311"/>
      <c r="EF696" s="312"/>
      <c r="EG696" s="311"/>
      <c r="EH696" s="297"/>
      <c r="EI696" s="311"/>
      <c r="EJ696" s="311"/>
      <c r="EK696" s="311"/>
      <c r="EL696" s="311"/>
      <c r="EM696" s="312"/>
      <c r="EN696" s="311"/>
      <c r="EO696" s="297"/>
      <c r="EP696" s="311"/>
      <c r="EQ696" s="311"/>
      <c r="ER696" s="311"/>
      <c r="ES696" s="311"/>
      <c r="ET696" s="312"/>
      <c r="EU696" s="311"/>
      <c r="EV696" s="297"/>
      <c r="EW696" s="311"/>
      <c r="EX696" s="311"/>
      <c r="EY696" s="311"/>
      <c r="EZ696" s="311"/>
      <c r="FA696" s="312"/>
      <c r="FB696" s="311"/>
      <c r="FC696" s="298"/>
    </row>
    <row r="697" spans="1:159" s="205" customFormat="1" ht="39.9" customHeight="1" x14ac:dyDescent="0.25">
      <c r="A697" s="206"/>
      <c r="B697" s="196"/>
      <c r="C697" s="292"/>
      <c r="D697" s="198"/>
      <c r="E697" s="299"/>
      <c r="F697" s="200"/>
      <c r="G697" s="301"/>
      <c r="H697" s="303"/>
      <c r="I697" s="299"/>
      <c r="J697" s="299"/>
      <c r="K697" s="299"/>
      <c r="L697" s="289"/>
      <c r="M697" s="299"/>
      <c r="N697" s="289"/>
      <c r="O697" s="363" t="str">
        <f>IF(P697="","",IF(OR(I697="",J697=""),"",IF(AND(ISNUMBER(FIND("post-", I697)),J697=ProductCode!$I$12),ProductCode!$F$19,IF(AND(ISNUMBER(FIND("pre-", I697)),J697=ProductCode!$I$12),ProductCode!$F$20,IF(ISNUMBER(FIND("post-", I697)),ProductCode!$F$17,ProductCode!$F$18)))))</f>
        <v/>
      </c>
      <c r="P697" s="295" t="str">
        <f t="shared" si="26"/>
        <v/>
      </c>
      <c r="Q697" s="306"/>
      <c r="R697" s="203"/>
      <c r="S697" s="308" t="str">
        <f t="shared" si="27"/>
        <v/>
      </c>
      <c r="T697" s="311"/>
      <c r="U697" s="311"/>
      <c r="V697" s="311"/>
      <c r="W697" s="311"/>
      <c r="X697" s="312"/>
      <c r="Y697" s="311"/>
      <c r="Z697" s="297"/>
      <c r="AA697" s="311"/>
      <c r="AB697" s="311"/>
      <c r="AC697" s="311"/>
      <c r="AD697" s="311"/>
      <c r="AE697" s="312"/>
      <c r="AF697" s="311"/>
      <c r="AG697" s="297"/>
      <c r="AH697" s="311"/>
      <c r="AI697" s="311"/>
      <c r="AJ697" s="311"/>
      <c r="AK697" s="311"/>
      <c r="AL697" s="312"/>
      <c r="AM697" s="311"/>
      <c r="AN697" s="297"/>
      <c r="AO697" s="311"/>
      <c r="AP697" s="311"/>
      <c r="AQ697" s="311"/>
      <c r="AR697" s="311"/>
      <c r="AS697" s="312"/>
      <c r="AT697" s="311"/>
      <c r="AU697" s="297"/>
      <c r="AV697" s="311"/>
      <c r="AW697" s="311"/>
      <c r="AX697" s="311"/>
      <c r="AY697" s="311"/>
      <c r="AZ697" s="312"/>
      <c r="BA697" s="311"/>
      <c r="BB697" s="297"/>
      <c r="BC697" s="311"/>
      <c r="BD697" s="311"/>
      <c r="BE697" s="311"/>
      <c r="BF697" s="311"/>
      <c r="BG697" s="312"/>
      <c r="BH697" s="311"/>
      <c r="BI697" s="297"/>
      <c r="BJ697" s="311"/>
      <c r="BK697" s="311"/>
      <c r="BL697" s="311"/>
      <c r="BM697" s="311"/>
      <c r="BN697" s="312"/>
      <c r="BO697" s="311"/>
      <c r="BP697" s="297"/>
      <c r="BQ697" s="311"/>
      <c r="BR697" s="311"/>
      <c r="BS697" s="311"/>
      <c r="BT697" s="311"/>
      <c r="BU697" s="312"/>
      <c r="BV697" s="311"/>
      <c r="BW697" s="297"/>
      <c r="BX697" s="311"/>
      <c r="BY697" s="311"/>
      <c r="BZ697" s="311"/>
      <c r="CA697" s="311"/>
      <c r="CB697" s="312"/>
      <c r="CC697" s="311"/>
      <c r="CD697" s="297"/>
      <c r="CE697" s="311"/>
      <c r="CF697" s="311"/>
      <c r="CG697" s="311"/>
      <c r="CH697" s="311"/>
      <c r="CI697" s="312"/>
      <c r="CJ697" s="311"/>
      <c r="CK697" s="297"/>
      <c r="CL697" s="311"/>
      <c r="CM697" s="311"/>
      <c r="CN697" s="311"/>
      <c r="CO697" s="311"/>
      <c r="CP697" s="312"/>
      <c r="CQ697" s="311"/>
      <c r="CR697" s="297"/>
      <c r="CS697" s="311"/>
      <c r="CT697" s="311"/>
      <c r="CU697" s="311"/>
      <c r="CV697" s="311"/>
      <c r="CW697" s="312"/>
      <c r="CX697" s="311"/>
      <c r="CY697" s="297"/>
      <c r="CZ697" s="311"/>
      <c r="DA697" s="311"/>
      <c r="DB697" s="311"/>
      <c r="DC697" s="311"/>
      <c r="DD697" s="312"/>
      <c r="DE697" s="311"/>
      <c r="DF697" s="297"/>
      <c r="DG697" s="311"/>
      <c r="DH697" s="311"/>
      <c r="DI697" s="311"/>
      <c r="DJ697" s="311"/>
      <c r="DK697" s="312"/>
      <c r="DL697" s="311"/>
      <c r="DM697" s="297"/>
      <c r="DN697" s="311"/>
      <c r="DO697" s="311"/>
      <c r="DP697" s="311"/>
      <c r="DQ697" s="311"/>
      <c r="DR697" s="312"/>
      <c r="DS697" s="311"/>
      <c r="DT697" s="297"/>
      <c r="DU697" s="311"/>
      <c r="DV697" s="311"/>
      <c r="DW697" s="311"/>
      <c r="DX697" s="311"/>
      <c r="DY697" s="312"/>
      <c r="DZ697" s="311"/>
      <c r="EA697" s="297"/>
      <c r="EB697" s="311"/>
      <c r="EC697" s="311"/>
      <c r="ED697" s="311"/>
      <c r="EE697" s="311"/>
      <c r="EF697" s="312"/>
      <c r="EG697" s="311"/>
      <c r="EH697" s="297"/>
      <c r="EI697" s="311"/>
      <c r="EJ697" s="311"/>
      <c r="EK697" s="311"/>
      <c r="EL697" s="311"/>
      <c r="EM697" s="312"/>
      <c r="EN697" s="311"/>
      <c r="EO697" s="297"/>
      <c r="EP697" s="311"/>
      <c r="EQ697" s="311"/>
      <c r="ER697" s="311"/>
      <c r="ES697" s="311"/>
      <c r="ET697" s="312"/>
      <c r="EU697" s="311"/>
      <c r="EV697" s="297"/>
      <c r="EW697" s="311"/>
      <c r="EX697" s="311"/>
      <c r="EY697" s="311"/>
      <c r="EZ697" s="311"/>
      <c r="FA697" s="312"/>
      <c r="FB697" s="311"/>
      <c r="FC697" s="298"/>
    </row>
    <row r="698" spans="1:159" s="205" customFormat="1" ht="39.9" customHeight="1" x14ac:dyDescent="0.25">
      <c r="A698" s="206"/>
      <c r="B698" s="196"/>
      <c r="C698" s="292"/>
      <c r="D698" s="198"/>
      <c r="E698" s="299"/>
      <c r="F698" s="200"/>
      <c r="G698" s="301"/>
      <c r="H698" s="303"/>
      <c r="I698" s="299"/>
      <c r="J698" s="299"/>
      <c r="K698" s="299"/>
      <c r="L698" s="289"/>
      <c r="M698" s="299"/>
      <c r="N698" s="289"/>
      <c r="O698" s="363" t="str">
        <f>IF(P698="","",IF(OR(I698="",J698=""),"",IF(AND(ISNUMBER(FIND("post-", I698)),J698=ProductCode!$I$12),ProductCode!$F$19,IF(AND(ISNUMBER(FIND("pre-", I698)),J698=ProductCode!$I$12),ProductCode!$F$20,IF(ISNUMBER(FIND("post-", I698)),ProductCode!$F$17,ProductCode!$F$18)))))</f>
        <v/>
      </c>
      <c r="P698" s="295" t="str">
        <f t="shared" si="26"/>
        <v/>
      </c>
      <c r="Q698" s="306"/>
      <c r="R698" s="203"/>
      <c r="S698" s="308" t="str">
        <f t="shared" si="27"/>
        <v/>
      </c>
      <c r="T698" s="311"/>
      <c r="U698" s="311"/>
      <c r="V698" s="311"/>
      <c r="W698" s="311"/>
      <c r="X698" s="312"/>
      <c r="Y698" s="311"/>
      <c r="Z698" s="297"/>
      <c r="AA698" s="311"/>
      <c r="AB698" s="311"/>
      <c r="AC698" s="311"/>
      <c r="AD698" s="311"/>
      <c r="AE698" s="312"/>
      <c r="AF698" s="311"/>
      <c r="AG698" s="297"/>
      <c r="AH698" s="311"/>
      <c r="AI698" s="311"/>
      <c r="AJ698" s="311"/>
      <c r="AK698" s="311"/>
      <c r="AL698" s="312"/>
      <c r="AM698" s="311"/>
      <c r="AN698" s="297"/>
      <c r="AO698" s="311"/>
      <c r="AP698" s="311"/>
      <c r="AQ698" s="311"/>
      <c r="AR698" s="311"/>
      <c r="AS698" s="312"/>
      <c r="AT698" s="311"/>
      <c r="AU698" s="297"/>
      <c r="AV698" s="311"/>
      <c r="AW698" s="311"/>
      <c r="AX698" s="311"/>
      <c r="AY698" s="311"/>
      <c r="AZ698" s="312"/>
      <c r="BA698" s="311"/>
      <c r="BB698" s="297"/>
      <c r="BC698" s="311"/>
      <c r="BD698" s="311"/>
      <c r="BE698" s="311"/>
      <c r="BF698" s="311"/>
      <c r="BG698" s="312"/>
      <c r="BH698" s="311"/>
      <c r="BI698" s="297"/>
      <c r="BJ698" s="311"/>
      <c r="BK698" s="311"/>
      <c r="BL698" s="311"/>
      <c r="BM698" s="311"/>
      <c r="BN698" s="312"/>
      <c r="BO698" s="311"/>
      <c r="BP698" s="297"/>
      <c r="BQ698" s="311"/>
      <c r="BR698" s="311"/>
      <c r="BS698" s="311"/>
      <c r="BT698" s="311"/>
      <c r="BU698" s="312"/>
      <c r="BV698" s="311"/>
      <c r="BW698" s="297"/>
      <c r="BX698" s="311"/>
      <c r="BY698" s="311"/>
      <c r="BZ698" s="311"/>
      <c r="CA698" s="311"/>
      <c r="CB698" s="312"/>
      <c r="CC698" s="311"/>
      <c r="CD698" s="297"/>
      <c r="CE698" s="311"/>
      <c r="CF698" s="311"/>
      <c r="CG698" s="311"/>
      <c r="CH698" s="311"/>
      <c r="CI698" s="312"/>
      <c r="CJ698" s="311"/>
      <c r="CK698" s="297"/>
      <c r="CL698" s="311"/>
      <c r="CM698" s="311"/>
      <c r="CN698" s="311"/>
      <c r="CO698" s="311"/>
      <c r="CP698" s="312"/>
      <c r="CQ698" s="311"/>
      <c r="CR698" s="297"/>
      <c r="CS698" s="311"/>
      <c r="CT698" s="311"/>
      <c r="CU698" s="311"/>
      <c r="CV698" s="311"/>
      <c r="CW698" s="312"/>
      <c r="CX698" s="311"/>
      <c r="CY698" s="297"/>
      <c r="CZ698" s="311"/>
      <c r="DA698" s="311"/>
      <c r="DB698" s="311"/>
      <c r="DC698" s="311"/>
      <c r="DD698" s="312"/>
      <c r="DE698" s="311"/>
      <c r="DF698" s="297"/>
      <c r="DG698" s="311"/>
      <c r="DH698" s="311"/>
      <c r="DI698" s="311"/>
      <c r="DJ698" s="311"/>
      <c r="DK698" s="312"/>
      <c r="DL698" s="311"/>
      <c r="DM698" s="297"/>
      <c r="DN698" s="311"/>
      <c r="DO698" s="311"/>
      <c r="DP698" s="311"/>
      <c r="DQ698" s="311"/>
      <c r="DR698" s="312"/>
      <c r="DS698" s="311"/>
      <c r="DT698" s="297"/>
      <c r="DU698" s="311"/>
      <c r="DV698" s="311"/>
      <c r="DW698" s="311"/>
      <c r="DX698" s="311"/>
      <c r="DY698" s="312"/>
      <c r="DZ698" s="311"/>
      <c r="EA698" s="297"/>
      <c r="EB698" s="311"/>
      <c r="EC698" s="311"/>
      <c r="ED698" s="311"/>
      <c r="EE698" s="311"/>
      <c r="EF698" s="312"/>
      <c r="EG698" s="311"/>
      <c r="EH698" s="297"/>
      <c r="EI698" s="311"/>
      <c r="EJ698" s="311"/>
      <c r="EK698" s="311"/>
      <c r="EL698" s="311"/>
      <c r="EM698" s="312"/>
      <c r="EN698" s="311"/>
      <c r="EO698" s="297"/>
      <c r="EP698" s="311"/>
      <c r="EQ698" s="311"/>
      <c r="ER698" s="311"/>
      <c r="ES698" s="311"/>
      <c r="ET698" s="312"/>
      <c r="EU698" s="311"/>
      <c r="EV698" s="297"/>
      <c r="EW698" s="311"/>
      <c r="EX698" s="311"/>
      <c r="EY698" s="311"/>
      <c r="EZ698" s="311"/>
      <c r="FA698" s="312"/>
      <c r="FB698" s="311"/>
      <c r="FC698" s="298"/>
    </row>
    <row r="699" spans="1:159" s="205" customFormat="1" ht="39.9" customHeight="1" x14ac:dyDescent="0.25">
      <c r="A699" s="206"/>
      <c r="B699" s="196"/>
      <c r="C699" s="292"/>
      <c r="D699" s="198"/>
      <c r="E699" s="299"/>
      <c r="F699" s="200"/>
      <c r="G699" s="301"/>
      <c r="H699" s="303"/>
      <c r="I699" s="299"/>
      <c r="J699" s="299"/>
      <c r="K699" s="299"/>
      <c r="L699" s="289"/>
      <c r="M699" s="299"/>
      <c r="N699" s="289"/>
      <c r="O699" s="363" t="str">
        <f>IF(P699="","",IF(OR(I699="",J699=""),"",IF(AND(ISNUMBER(FIND("post-", I699)),J699=ProductCode!$I$12),ProductCode!$F$19,IF(AND(ISNUMBER(FIND("pre-", I699)),J699=ProductCode!$I$12),ProductCode!$F$20,IF(ISNUMBER(FIND("post-", I699)),ProductCode!$F$17,ProductCode!$F$18)))))</f>
        <v/>
      </c>
      <c r="P699" s="295" t="str">
        <f t="shared" si="26"/>
        <v/>
      </c>
      <c r="Q699" s="306"/>
      <c r="R699" s="203"/>
      <c r="S699" s="308" t="str">
        <f t="shared" si="27"/>
        <v/>
      </c>
      <c r="T699" s="311"/>
      <c r="U699" s="311"/>
      <c r="V699" s="311"/>
      <c r="W699" s="311"/>
      <c r="X699" s="312"/>
      <c r="Y699" s="311"/>
      <c r="Z699" s="297"/>
      <c r="AA699" s="311"/>
      <c r="AB699" s="311"/>
      <c r="AC699" s="311"/>
      <c r="AD699" s="311"/>
      <c r="AE699" s="312"/>
      <c r="AF699" s="311"/>
      <c r="AG699" s="297"/>
      <c r="AH699" s="311"/>
      <c r="AI699" s="311"/>
      <c r="AJ699" s="311"/>
      <c r="AK699" s="311"/>
      <c r="AL699" s="312"/>
      <c r="AM699" s="311"/>
      <c r="AN699" s="297"/>
      <c r="AO699" s="311"/>
      <c r="AP699" s="311"/>
      <c r="AQ699" s="311"/>
      <c r="AR699" s="311"/>
      <c r="AS699" s="312"/>
      <c r="AT699" s="311"/>
      <c r="AU699" s="297"/>
      <c r="AV699" s="311"/>
      <c r="AW699" s="311"/>
      <c r="AX699" s="311"/>
      <c r="AY699" s="311"/>
      <c r="AZ699" s="312"/>
      <c r="BA699" s="311"/>
      <c r="BB699" s="297"/>
      <c r="BC699" s="311"/>
      <c r="BD699" s="311"/>
      <c r="BE699" s="311"/>
      <c r="BF699" s="311"/>
      <c r="BG699" s="312"/>
      <c r="BH699" s="311"/>
      <c r="BI699" s="297"/>
      <c r="BJ699" s="311"/>
      <c r="BK699" s="311"/>
      <c r="BL699" s="311"/>
      <c r="BM699" s="311"/>
      <c r="BN699" s="312"/>
      <c r="BO699" s="311"/>
      <c r="BP699" s="297"/>
      <c r="BQ699" s="311"/>
      <c r="BR699" s="311"/>
      <c r="BS699" s="311"/>
      <c r="BT699" s="311"/>
      <c r="BU699" s="312"/>
      <c r="BV699" s="311"/>
      <c r="BW699" s="297"/>
      <c r="BX699" s="311"/>
      <c r="BY699" s="311"/>
      <c r="BZ699" s="311"/>
      <c r="CA699" s="311"/>
      <c r="CB699" s="312"/>
      <c r="CC699" s="311"/>
      <c r="CD699" s="297"/>
      <c r="CE699" s="311"/>
      <c r="CF699" s="311"/>
      <c r="CG699" s="311"/>
      <c r="CH699" s="311"/>
      <c r="CI699" s="312"/>
      <c r="CJ699" s="311"/>
      <c r="CK699" s="297"/>
      <c r="CL699" s="311"/>
      <c r="CM699" s="311"/>
      <c r="CN699" s="311"/>
      <c r="CO699" s="311"/>
      <c r="CP699" s="312"/>
      <c r="CQ699" s="311"/>
      <c r="CR699" s="297"/>
      <c r="CS699" s="311"/>
      <c r="CT699" s="311"/>
      <c r="CU699" s="311"/>
      <c r="CV699" s="311"/>
      <c r="CW699" s="312"/>
      <c r="CX699" s="311"/>
      <c r="CY699" s="297"/>
      <c r="CZ699" s="311"/>
      <c r="DA699" s="311"/>
      <c r="DB699" s="311"/>
      <c r="DC699" s="311"/>
      <c r="DD699" s="312"/>
      <c r="DE699" s="311"/>
      <c r="DF699" s="297"/>
      <c r="DG699" s="311"/>
      <c r="DH699" s="311"/>
      <c r="DI699" s="311"/>
      <c r="DJ699" s="311"/>
      <c r="DK699" s="312"/>
      <c r="DL699" s="311"/>
      <c r="DM699" s="297"/>
      <c r="DN699" s="311"/>
      <c r="DO699" s="311"/>
      <c r="DP699" s="311"/>
      <c r="DQ699" s="311"/>
      <c r="DR699" s="312"/>
      <c r="DS699" s="311"/>
      <c r="DT699" s="297"/>
      <c r="DU699" s="311"/>
      <c r="DV699" s="311"/>
      <c r="DW699" s="311"/>
      <c r="DX699" s="311"/>
      <c r="DY699" s="312"/>
      <c r="DZ699" s="311"/>
      <c r="EA699" s="297"/>
      <c r="EB699" s="311"/>
      <c r="EC699" s="311"/>
      <c r="ED699" s="311"/>
      <c r="EE699" s="311"/>
      <c r="EF699" s="312"/>
      <c r="EG699" s="311"/>
      <c r="EH699" s="297"/>
      <c r="EI699" s="311"/>
      <c r="EJ699" s="311"/>
      <c r="EK699" s="311"/>
      <c r="EL699" s="311"/>
      <c r="EM699" s="312"/>
      <c r="EN699" s="311"/>
      <c r="EO699" s="297"/>
      <c r="EP699" s="311"/>
      <c r="EQ699" s="311"/>
      <c r="ER699" s="311"/>
      <c r="ES699" s="311"/>
      <c r="ET699" s="312"/>
      <c r="EU699" s="311"/>
      <c r="EV699" s="297"/>
      <c r="EW699" s="311"/>
      <c r="EX699" s="311"/>
      <c r="EY699" s="311"/>
      <c r="EZ699" s="311"/>
      <c r="FA699" s="312"/>
      <c r="FB699" s="311"/>
      <c r="FC699" s="298"/>
    </row>
    <row r="700" spans="1:159" s="205" customFormat="1" ht="39.9" customHeight="1" x14ac:dyDescent="0.25">
      <c r="A700" s="206"/>
      <c r="B700" s="196"/>
      <c r="C700" s="292"/>
      <c r="D700" s="198"/>
      <c r="E700" s="299"/>
      <c r="F700" s="200"/>
      <c r="G700" s="301"/>
      <c r="H700" s="303"/>
      <c r="I700" s="299"/>
      <c r="J700" s="299"/>
      <c r="K700" s="299"/>
      <c r="L700" s="289"/>
      <c r="M700" s="299"/>
      <c r="N700" s="289"/>
      <c r="O700" s="363" t="str">
        <f>IF(P700="","",IF(OR(I700="",J700=""),"",IF(AND(ISNUMBER(FIND("post-", I700)),J700=ProductCode!$I$12),ProductCode!$F$19,IF(AND(ISNUMBER(FIND("pre-", I700)),J700=ProductCode!$I$12),ProductCode!$F$20,IF(ISNUMBER(FIND("post-", I700)),ProductCode!$F$17,ProductCode!$F$18)))))</f>
        <v/>
      </c>
      <c r="P700" s="295" t="str">
        <f t="shared" si="26"/>
        <v/>
      </c>
      <c r="Q700" s="306"/>
      <c r="R700" s="203"/>
      <c r="S700" s="308" t="str">
        <f t="shared" si="27"/>
        <v/>
      </c>
      <c r="T700" s="311"/>
      <c r="U700" s="311"/>
      <c r="V700" s="311"/>
      <c r="W700" s="311"/>
      <c r="X700" s="312"/>
      <c r="Y700" s="311"/>
      <c r="Z700" s="297"/>
      <c r="AA700" s="311"/>
      <c r="AB700" s="311"/>
      <c r="AC700" s="311"/>
      <c r="AD700" s="311"/>
      <c r="AE700" s="312"/>
      <c r="AF700" s="311"/>
      <c r="AG700" s="297"/>
      <c r="AH700" s="311"/>
      <c r="AI700" s="311"/>
      <c r="AJ700" s="311"/>
      <c r="AK700" s="311"/>
      <c r="AL700" s="312"/>
      <c r="AM700" s="311"/>
      <c r="AN700" s="297"/>
      <c r="AO700" s="311"/>
      <c r="AP700" s="311"/>
      <c r="AQ700" s="311"/>
      <c r="AR700" s="311"/>
      <c r="AS700" s="312"/>
      <c r="AT700" s="311"/>
      <c r="AU700" s="297"/>
      <c r="AV700" s="311"/>
      <c r="AW700" s="311"/>
      <c r="AX700" s="311"/>
      <c r="AY700" s="311"/>
      <c r="AZ700" s="312"/>
      <c r="BA700" s="311"/>
      <c r="BB700" s="297"/>
      <c r="BC700" s="311"/>
      <c r="BD700" s="311"/>
      <c r="BE700" s="311"/>
      <c r="BF700" s="311"/>
      <c r="BG700" s="312"/>
      <c r="BH700" s="311"/>
      <c r="BI700" s="297"/>
      <c r="BJ700" s="311"/>
      <c r="BK700" s="311"/>
      <c r="BL700" s="311"/>
      <c r="BM700" s="311"/>
      <c r="BN700" s="312"/>
      <c r="BO700" s="311"/>
      <c r="BP700" s="297"/>
      <c r="BQ700" s="311"/>
      <c r="BR700" s="311"/>
      <c r="BS700" s="311"/>
      <c r="BT700" s="311"/>
      <c r="BU700" s="312"/>
      <c r="BV700" s="311"/>
      <c r="BW700" s="297"/>
      <c r="BX700" s="311"/>
      <c r="BY700" s="311"/>
      <c r="BZ700" s="311"/>
      <c r="CA700" s="311"/>
      <c r="CB700" s="312"/>
      <c r="CC700" s="311"/>
      <c r="CD700" s="297"/>
      <c r="CE700" s="311"/>
      <c r="CF700" s="311"/>
      <c r="CG700" s="311"/>
      <c r="CH700" s="311"/>
      <c r="CI700" s="312"/>
      <c r="CJ700" s="311"/>
      <c r="CK700" s="297"/>
      <c r="CL700" s="311"/>
      <c r="CM700" s="311"/>
      <c r="CN700" s="311"/>
      <c r="CO700" s="311"/>
      <c r="CP700" s="312"/>
      <c r="CQ700" s="311"/>
      <c r="CR700" s="297"/>
      <c r="CS700" s="311"/>
      <c r="CT700" s="311"/>
      <c r="CU700" s="311"/>
      <c r="CV700" s="311"/>
      <c r="CW700" s="312"/>
      <c r="CX700" s="311"/>
      <c r="CY700" s="297"/>
      <c r="CZ700" s="311"/>
      <c r="DA700" s="311"/>
      <c r="DB700" s="311"/>
      <c r="DC700" s="311"/>
      <c r="DD700" s="312"/>
      <c r="DE700" s="311"/>
      <c r="DF700" s="297"/>
      <c r="DG700" s="311"/>
      <c r="DH700" s="311"/>
      <c r="DI700" s="311"/>
      <c r="DJ700" s="311"/>
      <c r="DK700" s="312"/>
      <c r="DL700" s="311"/>
      <c r="DM700" s="297"/>
      <c r="DN700" s="311"/>
      <c r="DO700" s="311"/>
      <c r="DP700" s="311"/>
      <c r="DQ700" s="311"/>
      <c r="DR700" s="312"/>
      <c r="DS700" s="311"/>
      <c r="DT700" s="297"/>
      <c r="DU700" s="311"/>
      <c r="DV700" s="311"/>
      <c r="DW700" s="311"/>
      <c r="DX700" s="311"/>
      <c r="DY700" s="312"/>
      <c r="DZ700" s="311"/>
      <c r="EA700" s="297"/>
      <c r="EB700" s="311"/>
      <c r="EC700" s="311"/>
      <c r="ED700" s="311"/>
      <c r="EE700" s="311"/>
      <c r="EF700" s="312"/>
      <c r="EG700" s="311"/>
      <c r="EH700" s="297"/>
      <c r="EI700" s="311"/>
      <c r="EJ700" s="311"/>
      <c r="EK700" s="311"/>
      <c r="EL700" s="311"/>
      <c r="EM700" s="312"/>
      <c r="EN700" s="311"/>
      <c r="EO700" s="297"/>
      <c r="EP700" s="311"/>
      <c r="EQ700" s="311"/>
      <c r="ER700" s="311"/>
      <c r="ES700" s="311"/>
      <c r="ET700" s="312"/>
      <c r="EU700" s="311"/>
      <c r="EV700" s="297"/>
      <c r="EW700" s="311"/>
      <c r="EX700" s="311"/>
      <c r="EY700" s="311"/>
      <c r="EZ700" s="311"/>
      <c r="FA700" s="312"/>
      <c r="FB700" s="311"/>
      <c r="FC700" s="298"/>
    </row>
    <row r="701" spans="1:159" s="205" customFormat="1" ht="39.9" customHeight="1" x14ac:dyDescent="0.25">
      <c r="A701" s="206"/>
      <c r="B701" s="196"/>
      <c r="C701" s="292"/>
      <c r="D701" s="198"/>
      <c r="E701" s="299"/>
      <c r="F701" s="200"/>
      <c r="G701" s="301"/>
      <c r="H701" s="303"/>
      <c r="I701" s="299"/>
      <c r="J701" s="299"/>
      <c r="K701" s="299"/>
      <c r="L701" s="289"/>
      <c r="M701" s="299"/>
      <c r="N701" s="289"/>
      <c r="O701" s="363" t="str">
        <f>IF(P701="","",IF(OR(I701="",J701=""),"",IF(AND(ISNUMBER(FIND("post-", I701)),J701=ProductCode!$I$12),ProductCode!$F$19,IF(AND(ISNUMBER(FIND("pre-", I701)),J701=ProductCode!$I$12),ProductCode!$F$20,IF(ISNUMBER(FIND("post-", I701)),ProductCode!$F$17,ProductCode!$F$18)))))</f>
        <v/>
      </c>
      <c r="P701" s="295" t="str">
        <f t="shared" si="26"/>
        <v/>
      </c>
      <c r="Q701" s="306"/>
      <c r="R701" s="203"/>
      <c r="S701" s="308" t="str">
        <f t="shared" si="27"/>
        <v/>
      </c>
      <c r="T701" s="311"/>
      <c r="U701" s="311"/>
      <c r="V701" s="311"/>
      <c r="W701" s="311"/>
      <c r="X701" s="312"/>
      <c r="Y701" s="311"/>
      <c r="Z701" s="297"/>
      <c r="AA701" s="311"/>
      <c r="AB701" s="311"/>
      <c r="AC701" s="311"/>
      <c r="AD701" s="311"/>
      <c r="AE701" s="312"/>
      <c r="AF701" s="311"/>
      <c r="AG701" s="297"/>
      <c r="AH701" s="311"/>
      <c r="AI701" s="311"/>
      <c r="AJ701" s="311"/>
      <c r="AK701" s="311"/>
      <c r="AL701" s="312"/>
      <c r="AM701" s="311"/>
      <c r="AN701" s="297"/>
      <c r="AO701" s="311"/>
      <c r="AP701" s="311"/>
      <c r="AQ701" s="311"/>
      <c r="AR701" s="311"/>
      <c r="AS701" s="312"/>
      <c r="AT701" s="311"/>
      <c r="AU701" s="297"/>
      <c r="AV701" s="311"/>
      <c r="AW701" s="311"/>
      <c r="AX701" s="311"/>
      <c r="AY701" s="311"/>
      <c r="AZ701" s="312"/>
      <c r="BA701" s="311"/>
      <c r="BB701" s="297"/>
      <c r="BC701" s="311"/>
      <c r="BD701" s="311"/>
      <c r="BE701" s="311"/>
      <c r="BF701" s="311"/>
      <c r="BG701" s="312"/>
      <c r="BH701" s="311"/>
      <c r="BI701" s="297"/>
      <c r="BJ701" s="311"/>
      <c r="BK701" s="311"/>
      <c r="BL701" s="311"/>
      <c r="BM701" s="311"/>
      <c r="BN701" s="312"/>
      <c r="BO701" s="311"/>
      <c r="BP701" s="297"/>
      <c r="BQ701" s="311"/>
      <c r="BR701" s="311"/>
      <c r="BS701" s="311"/>
      <c r="BT701" s="311"/>
      <c r="BU701" s="312"/>
      <c r="BV701" s="311"/>
      <c r="BW701" s="297"/>
      <c r="BX701" s="311"/>
      <c r="BY701" s="311"/>
      <c r="BZ701" s="311"/>
      <c r="CA701" s="311"/>
      <c r="CB701" s="312"/>
      <c r="CC701" s="311"/>
      <c r="CD701" s="297"/>
      <c r="CE701" s="311"/>
      <c r="CF701" s="311"/>
      <c r="CG701" s="311"/>
      <c r="CH701" s="311"/>
      <c r="CI701" s="312"/>
      <c r="CJ701" s="311"/>
      <c r="CK701" s="297"/>
      <c r="CL701" s="311"/>
      <c r="CM701" s="311"/>
      <c r="CN701" s="311"/>
      <c r="CO701" s="311"/>
      <c r="CP701" s="312"/>
      <c r="CQ701" s="311"/>
      <c r="CR701" s="297"/>
      <c r="CS701" s="311"/>
      <c r="CT701" s="311"/>
      <c r="CU701" s="311"/>
      <c r="CV701" s="311"/>
      <c r="CW701" s="312"/>
      <c r="CX701" s="311"/>
      <c r="CY701" s="297"/>
      <c r="CZ701" s="311"/>
      <c r="DA701" s="311"/>
      <c r="DB701" s="311"/>
      <c r="DC701" s="311"/>
      <c r="DD701" s="312"/>
      <c r="DE701" s="311"/>
      <c r="DF701" s="297"/>
      <c r="DG701" s="311"/>
      <c r="DH701" s="311"/>
      <c r="DI701" s="311"/>
      <c r="DJ701" s="311"/>
      <c r="DK701" s="312"/>
      <c r="DL701" s="311"/>
      <c r="DM701" s="297"/>
      <c r="DN701" s="311"/>
      <c r="DO701" s="311"/>
      <c r="DP701" s="311"/>
      <c r="DQ701" s="311"/>
      <c r="DR701" s="312"/>
      <c r="DS701" s="311"/>
      <c r="DT701" s="297"/>
      <c r="DU701" s="311"/>
      <c r="DV701" s="311"/>
      <c r="DW701" s="311"/>
      <c r="DX701" s="311"/>
      <c r="DY701" s="312"/>
      <c r="DZ701" s="311"/>
      <c r="EA701" s="297"/>
      <c r="EB701" s="311"/>
      <c r="EC701" s="311"/>
      <c r="ED701" s="311"/>
      <c r="EE701" s="311"/>
      <c r="EF701" s="312"/>
      <c r="EG701" s="311"/>
      <c r="EH701" s="297"/>
      <c r="EI701" s="311"/>
      <c r="EJ701" s="311"/>
      <c r="EK701" s="311"/>
      <c r="EL701" s="311"/>
      <c r="EM701" s="312"/>
      <c r="EN701" s="311"/>
      <c r="EO701" s="297"/>
      <c r="EP701" s="311"/>
      <c r="EQ701" s="311"/>
      <c r="ER701" s="311"/>
      <c r="ES701" s="311"/>
      <c r="ET701" s="312"/>
      <c r="EU701" s="311"/>
      <c r="EV701" s="297"/>
      <c r="EW701" s="311"/>
      <c r="EX701" s="311"/>
      <c r="EY701" s="311"/>
      <c r="EZ701" s="311"/>
      <c r="FA701" s="312"/>
      <c r="FB701" s="311"/>
      <c r="FC701" s="298"/>
    </row>
    <row r="702" spans="1:159" s="205" customFormat="1" ht="39.9" customHeight="1" x14ac:dyDescent="0.25">
      <c r="A702" s="206"/>
      <c r="B702" s="196"/>
      <c r="C702" s="292"/>
      <c r="D702" s="198"/>
      <c r="E702" s="299"/>
      <c r="F702" s="200"/>
      <c r="G702" s="301"/>
      <c r="H702" s="303"/>
      <c r="I702" s="299"/>
      <c r="J702" s="299"/>
      <c r="K702" s="299"/>
      <c r="L702" s="289"/>
      <c r="M702" s="299"/>
      <c r="N702" s="289"/>
      <c r="O702" s="363" t="str">
        <f>IF(P702="","",IF(OR(I702="",J702=""),"",IF(AND(ISNUMBER(FIND("post-", I702)),J702=ProductCode!$I$12),ProductCode!$F$19,IF(AND(ISNUMBER(FIND("pre-", I702)),J702=ProductCode!$I$12),ProductCode!$F$20,IF(ISNUMBER(FIND("post-", I702)),ProductCode!$F$17,ProductCode!$F$18)))))</f>
        <v/>
      </c>
      <c r="P702" s="295" t="str">
        <f t="shared" si="26"/>
        <v/>
      </c>
      <c r="Q702" s="306"/>
      <c r="R702" s="203"/>
      <c r="S702" s="308" t="str">
        <f t="shared" si="27"/>
        <v/>
      </c>
      <c r="T702" s="311"/>
      <c r="U702" s="311"/>
      <c r="V702" s="311"/>
      <c r="W702" s="311"/>
      <c r="X702" s="312"/>
      <c r="Y702" s="311"/>
      <c r="Z702" s="297"/>
      <c r="AA702" s="311"/>
      <c r="AB702" s="311"/>
      <c r="AC702" s="311"/>
      <c r="AD702" s="311"/>
      <c r="AE702" s="312"/>
      <c r="AF702" s="311"/>
      <c r="AG702" s="297"/>
      <c r="AH702" s="311"/>
      <c r="AI702" s="311"/>
      <c r="AJ702" s="311"/>
      <c r="AK702" s="311"/>
      <c r="AL702" s="312"/>
      <c r="AM702" s="311"/>
      <c r="AN702" s="297"/>
      <c r="AO702" s="311"/>
      <c r="AP702" s="311"/>
      <c r="AQ702" s="311"/>
      <c r="AR702" s="311"/>
      <c r="AS702" s="312"/>
      <c r="AT702" s="311"/>
      <c r="AU702" s="297"/>
      <c r="AV702" s="311"/>
      <c r="AW702" s="311"/>
      <c r="AX702" s="311"/>
      <c r="AY702" s="311"/>
      <c r="AZ702" s="312"/>
      <c r="BA702" s="311"/>
      <c r="BB702" s="297"/>
      <c r="BC702" s="311"/>
      <c r="BD702" s="311"/>
      <c r="BE702" s="311"/>
      <c r="BF702" s="311"/>
      <c r="BG702" s="312"/>
      <c r="BH702" s="311"/>
      <c r="BI702" s="297"/>
      <c r="BJ702" s="311"/>
      <c r="BK702" s="311"/>
      <c r="BL702" s="311"/>
      <c r="BM702" s="311"/>
      <c r="BN702" s="312"/>
      <c r="BO702" s="311"/>
      <c r="BP702" s="297"/>
      <c r="BQ702" s="311"/>
      <c r="BR702" s="311"/>
      <c r="BS702" s="311"/>
      <c r="BT702" s="311"/>
      <c r="BU702" s="312"/>
      <c r="BV702" s="311"/>
      <c r="BW702" s="297"/>
      <c r="BX702" s="311"/>
      <c r="BY702" s="311"/>
      <c r="BZ702" s="311"/>
      <c r="CA702" s="311"/>
      <c r="CB702" s="312"/>
      <c r="CC702" s="311"/>
      <c r="CD702" s="297"/>
      <c r="CE702" s="311"/>
      <c r="CF702" s="311"/>
      <c r="CG702" s="311"/>
      <c r="CH702" s="311"/>
      <c r="CI702" s="312"/>
      <c r="CJ702" s="311"/>
      <c r="CK702" s="297"/>
      <c r="CL702" s="311"/>
      <c r="CM702" s="311"/>
      <c r="CN702" s="311"/>
      <c r="CO702" s="311"/>
      <c r="CP702" s="312"/>
      <c r="CQ702" s="311"/>
      <c r="CR702" s="297"/>
      <c r="CS702" s="311"/>
      <c r="CT702" s="311"/>
      <c r="CU702" s="311"/>
      <c r="CV702" s="311"/>
      <c r="CW702" s="312"/>
      <c r="CX702" s="311"/>
      <c r="CY702" s="297"/>
      <c r="CZ702" s="311"/>
      <c r="DA702" s="311"/>
      <c r="DB702" s="311"/>
      <c r="DC702" s="311"/>
      <c r="DD702" s="312"/>
      <c r="DE702" s="311"/>
      <c r="DF702" s="297"/>
      <c r="DG702" s="311"/>
      <c r="DH702" s="311"/>
      <c r="DI702" s="311"/>
      <c r="DJ702" s="311"/>
      <c r="DK702" s="312"/>
      <c r="DL702" s="311"/>
      <c r="DM702" s="297"/>
      <c r="DN702" s="311"/>
      <c r="DO702" s="311"/>
      <c r="DP702" s="311"/>
      <c r="DQ702" s="311"/>
      <c r="DR702" s="312"/>
      <c r="DS702" s="311"/>
      <c r="DT702" s="297"/>
      <c r="DU702" s="311"/>
      <c r="DV702" s="311"/>
      <c r="DW702" s="311"/>
      <c r="DX702" s="311"/>
      <c r="DY702" s="312"/>
      <c r="DZ702" s="311"/>
      <c r="EA702" s="297"/>
      <c r="EB702" s="311"/>
      <c r="EC702" s="311"/>
      <c r="ED702" s="311"/>
      <c r="EE702" s="311"/>
      <c r="EF702" s="312"/>
      <c r="EG702" s="311"/>
      <c r="EH702" s="297"/>
      <c r="EI702" s="311"/>
      <c r="EJ702" s="311"/>
      <c r="EK702" s="311"/>
      <c r="EL702" s="311"/>
      <c r="EM702" s="312"/>
      <c r="EN702" s="311"/>
      <c r="EO702" s="297"/>
      <c r="EP702" s="311"/>
      <c r="EQ702" s="311"/>
      <c r="ER702" s="311"/>
      <c r="ES702" s="311"/>
      <c r="ET702" s="312"/>
      <c r="EU702" s="311"/>
      <c r="EV702" s="297"/>
      <c r="EW702" s="311"/>
      <c r="EX702" s="311"/>
      <c r="EY702" s="311"/>
      <c r="EZ702" s="311"/>
      <c r="FA702" s="312"/>
      <c r="FB702" s="311"/>
      <c r="FC702" s="298"/>
    </row>
    <row r="703" spans="1:159" s="205" customFormat="1" ht="39.9" customHeight="1" x14ac:dyDescent="0.25">
      <c r="A703" s="206"/>
      <c r="B703" s="196"/>
      <c r="C703" s="292"/>
      <c r="D703" s="198"/>
      <c r="E703" s="299"/>
      <c r="F703" s="200"/>
      <c r="G703" s="301"/>
      <c r="H703" s="303"/>
      <c r="I703" s="299"/>
      <c r="J703" s="299"/>
      <c r="K703" s="299"/>
      <c r="L703" s="289"/>
      <c r="M703" s="299"/>
      <c r="N703" s="289"/>
      <c r="O703" s="363" t="str">
        <f>IF(P703="","",IF(OR(I703="",J703=""),"",IF(AND(ISNUMBER(FIND("post-", I703)),J703=ProductCode!$I$12),ProductCode!$F$19,IF(AND(ISNUMBER(FIND("pre-", I703)),J703=ProductCode!$I$12),ProductCode!$F$20,IF(ISNUMBER(FIND("post-", I703)),ProductCode!$F$17,ProductCode!$F$18)))))</f>
        <v/>
      </c>
      <c r="P703" s="295" t="str">
        <f t="shared" si="26"/>
        <v/>
      </c>
      <c r="Q703" s="306"/>
      <c r="R703" s="203"/>
      <c r="S703" s="308" t="str">
        <f t="shared" si="27"/>
        <v/>
      </c>
      <c r="T703" s="311"/>
      <c r="U703" s="311"/>
      <c r="V703" s="311"/>
      <c r="W703" s="311"/>
      <c r="X703" s="312"/>
      <c r="Y703" s="311"/>
      <c r="Z703" s="297"/>
      <c r="AA703" s="311"/>
      <c r="AB703" s="311"/>
      <c r="AC703" s="311"/>
      <c r="AD703" s="311"/>
      <c r="AE703" s="312"/>
      <c r="AF703" s="311"/>
      <c r="AG703" s="297"/>
      <c r="AH703" s="311"/>
      <c r="AI703" s="311"/>
      <c r="AJ703" s="311"/>
      <c r="AK703" s="311"/>
      <c r="AL703" s="312"/>
      <c r="AM703" s="311"/>
      <c r="AN703" s="297"/>
      <c r="AO703" s="311"/>
      <c r="AP703" s="311"/>
      <c r="AQ703" s="311"/>
      <c r="AR703" s="311"/>
      <c r="AS703" s="312"/>
      <c r="AT703" s="311"/>
      <c r="AU703" s="297"/>
      <c r="AV703" s="311"/>
      <c r="AW703" s="311"/>
      <c r="AX703" s="311"/>
      <c r="AY703" s="311"/>
      <c r="AZ703" s="312"/>
      <c r="BA703" s="311"/>
      <c r="BB703" s="297"/>
      <c r="BC703" s="311"/>
      <c r="BD703" s="311"/>
      <c r="BE703" s="311"/>
      <c r="BF703" s="311"/>
      <c r="BG703" s="312"/>
      <c r="BH703" s="311"/>
      <c r="BI703" s="297"/>
      <c r="BJ703" s="311"/>
      <c r="BK703" s="311"/>
      <c r="BL703" s="311"/>
      <c r="BM703" s="311"/>
      <c r="BN703" s="312"/>
      <c r="BO703" s="311"/>
      <c r="BP703" s="297"/>
      <c r="BQ703" s="311"/>
      <c r="BR703" s="311"/>
      <c r="BS703" s="311"/>
      <c r="BT703" s="311"/>
      <c r="BU703" s="312"/>
      <c r="BV703" s="311"/>
      <c r="BW703" s="297"/>
      <c r="BX703" s="311"/>
      <c r="BY703" s="311"/>
      <c r="BZ703" s="311"/>
      <c r="CA703" s="311"/>
      <c r="CB703" s="312"/>
      <c r="CC703" s="311"/>
      <c r="CD703" s="297"/>
      <c r="CE703" s="311"/>
      <c r="CF703" s="311"/>
      <c r="CG703" s="311"/>
      <c r="CH703" s="311"/>
      <c r="CI703" s="312"/>
      <c r="CJ703" s="311"/>
      <c r="CK703" s="297"/>
      <c r="CL703" s="311"/>
      <c r="CM703" s="311"/>
      <c r="CN703" s="311"/>
      <c r="CO703" s="311"/>
      <c r="CP703" s="312"/>
      <c r="CQ703" s="311"/>
      <c r="CR703" s="297"/>
      <c r="CS703" s="311"/>
      <c r="CT703" s="311"/>
      <c r="CU703" s="311"/>
      <c r="CV703" s="311"/>
      <c r="CW703" s="312"/>
      <c r="CX703" s="311"/>
      <c r="CY703" s="297"/>
      <c r="CZ703" s="311"/>
      <c r="DA703" s="311"/>
      <c r="DB703" s="311"/>
      <c r="DC703" s="311"/>
      <c r="DD703" s="312"/>
      <c r="DE703" s="311"/>
      <c r="DF703" s="297"/>
      <c r="DG703" s="311"/>
      <c r="DH703" s="311"/>
      <c r="DI703" s="311"/>
      <c r="DJ703" s="311"/>
      <c r="DK703" s="312"/>
      <c r="DL703" s="311"/>
      <c r="DM703" s="297"/>
      <c r="DN703" s="311"/>
      <c r="DO703" s="311"/>
      <c r="DP703" s="311"/>
      <c r="DQ703" s="311"/>
      <c r="DR703" s="312"/>
      <c r="DS703" s="311"/>
      <c r="DT703" s="297"/>
      <c r="DU703" s="311"/>
      <c r="DV703" s="311"/>
      <c r="DW703" s="311"/>
      <c r="DX703" s="311"/>
      <c r="DY703" s="312"/>
      <c r="DZ703" s="311"/>
      <c r="EA703" s="297"/>
      <c r="EB703" s="311"/>
      <c r="EC703" s="311"/>
      <c r="ED703" s="311"/>
      <c r="EE703" s="311"/>
      <c r="EF703" s="312"/>
      <c r="EG703" s="311"/>
      <c r="EH703" s="297"/>
      <c r="EI703" s="311"/>
      <c r="EJ703" s="311"/>
      <c r="EK703" s="311"/>
      <c r="EL703" s="311"/>
      <c r="EM703" s="312"/>
      <c r="EN703" s="311"/>
      <c r="EO703" s="297"/>
      <c r="EP703" s="311"/>
      <c r="EQ703" s="311"/>
      <c r="ER703" s="311"/>
      <c r="ES703" s="311"/>
      <c r="ET703" s="312"/>
      <c r="EU703" s="311"/>
      <c r="EV703" s="297"/>
      <c r="EW703" s="311"/>
      <c r="EX703" s="311"/>
      <c r="EY703" s="311"/>
      <c r="EZ703" s="311"/>
      <c r="FA703" s="312"/>
      <c r="FB703" s="311"/>
      <c r="FC703" s="298"/>
    </row>
    <row r="704" spans="1:159" s="205" customFormat="1" ht="39.9" customHeight="1" x14ac:dyDescent="0.25">
      <c r="A704" s="206"/>
      <c r="B704" s="196"/>
      <c r="C704" s="292"/>
      <c r="D704" s="198"/>
      <c r="E704" s="299"/>
      <c r="F704" s="200"/>
      <c r="G704" s="301"/>
      <c r="H704" s="303"/>
      <c r="I704" s="299"/>
      <c r="J704" s="299"/>
      <c r="K704" s="299"/>
      <c r="L704" s="289"/>
      <c r="M704" s="299"/>
      <c r="N704" s="289"/>
      <c r="O704" s="363" t="str">
        <f>IF(P704="","",IF(OR(I704="",J704=""),"",IF(AND(ISNUMBER(FIND("post-", I704)),J704=ProductCode!$I$12),ProductCode!$F$19,IF(AND(ISNUMBER(FIND("pre-", I704)),J704=ProductCode!$I$12),ProductCode!$F$20,IF(ISNUMBER(FIND("post-", I704)),ProductCode!$F$17,ProductCode!$F$18)))))</f>
        <v/>
      </c>
      <c r="P704" s="295" t="str">
        <f t="shared" si="26"/>
        <v/>
      </c>
      <c r="Q704" s="306"/>
      <c r="R704" s="203"/>
      <c r="S704" s="308" t="str">
        <f t="shared" si="27"/>
        <v/>
      </c>
      <c r="T704" s="311"/>
      <c r="U704" s="311"/>
      <c r="V704" s="311"/>
      <c r="W704" s="311"/>
      <c r="X704" s="312"/>
      <c r="Y704" s="311"/>
      <c r="Z704" s="297"/>
      <c r="AA704" s="311"/>
      <c r="AB704" s="311"/>
      <c r="AC704" s="311"/>
      <c r="AD704" s="311"/>
      <c r="AE704" s="312"/>
      <c r="AF704" s="311"/>
      <c r="AG704" s="297"/>
      <c r="AH704" s="311"/>
      <c r="AI704" s="311"/>
      <c r="AJ704" s="311"/>
      <c r="AK704" s="311"/>
      <c r="AL704" s="312"/>
      <c r="AM704" s="311"/>
      <c r="AN704" s="297"/>
      <c r="AO704" s="311"/>
      <c r="AP704" s="311"/>
      <c r="AQ704" s="311"/>
      <c r="AR704" s="311"/>
      <c r="AS704" s="312"/>
      <c r="AT704" s="311"/>
      <c r="AU704" s="297"/>
      <c r="AV704" s="311"/>
      <c r="AW704" s="311"/>
      <c r="AX704" s="311"/>
      <c r="AY704" s="311"/>
      <c r="AZ704" s="312"/>
      <c r="BA704" s="311"/>
      <c r="BB704" s="297"/>
      <c r="BC704" s="311"/>
      <c r="BD704" s="311"/>
      <c r="BE704" s="311"/>
      <c r="BF704" s="311"/>
      <c r="BG704" s="312"/>
      <c r="BH704" s="311"/>
      <c r="BI704" s="297"/>
      <c r="BJ704" s="311"/>
      <c r="BK704" s="311"/>
      <c r="BL704" s="311"/>
      <c r="BM704" s="311"/>
      <c r="BN704" s="312"/>
      <c r="BO704" s="311"/>
      <c r="BP704" s="297"/>
      <c r="BQ704" s="311"/>
      <c r="BR704" s="311"/>
      <c r="BS704" s="311"/>
      <c r="BT704" s="311"/>
      <c r="BU704" s="312"/>
      <c r="BV704" s="311"/>
      <c r="BW704" s="297"/>
      <c r="BX704" s="311"/>
      <c r="BY704" s="311"/>
      <c r="BZ704" s="311"/>
      <c r="CA704" s="311"/>
      <c r="CB704" s="312"/>
      <c r="CC704" s="311"/>
      <c r="CD704" s="297"/>
      <c r="CE704" s="311"/>
      <c r="CF704" s="311"/>
      <c r="CG704" s="311"/>
      <c r="CH704" s="311"/>
      <c r="CI704" s="312"/>
      <c r="CJ704" s="311"/>
      <c r="CK704" s="297"/>
      <c r="CL704" s="311"/>
      <c r="CM704" s="311"/>
      <c r="CN704" s="311"/>
      <c r="CO704" s="311"/>
      <c r="CP704" s="312"/>
      <c r="CQ704" s="311"/>
      <c r="CR704" s="297"/>
      <c r="CS704" s="311"/>
      <c r="CT704" s="311"/>
      <c r="CU704" s="311"/>
      <c r="CV704" s="311"/>
      <c r="CW704" s="312"/>
      <c r="CX704" s="311"/>
      <c r="CY704" s="297"/>
      <c r="CZ704" s="311"/>
      <c r="DA704" s="311"/>
      <c r="DB704" s="311"/>
      <c r="DC704" s="311"/>
      <c r="DD704" s="312"/>
      <c r="DE704" s="311"/>
      <c r="DF704" s="297"/>
      <c r="DG704" s="311"/>
      <c r="DH704" s="311"/>
      <c r="DI704" s="311"/>
      <c r="DJ704" s="311"/>
      <c r="DK704" s="312"/>
      <c r="DL704" s="311"/>
      <c r="DM704" s="297"/>
      <c r="DN704" s="311"/>
      <c r="DO704" s="311"/>
      <c r="DP704" s="311"/>
      <c r="DQ704" s="311"/>
      <c r="DR704" s="312"/>
      <c r="DS704" s="311"/>
      <c r="DT704" s="297"/>
      <c r="DU704" s="311"/>
      <c r="DV704" s="311"/>
      <c r="DW704" s="311"/>
      <c r="DX704" s="311"/>
      <c r="DY704" s="312"/>
      <c r="DZ704" s="311"/>
      <c r="EA704" s="297"/>
      <c r="EB704" s="311"/>
      <c r="EC704" s="311"/>
      <c r="ED704" s="311"/>
      <c r="EE704" s="311"/>
      <c r="EF704" s="312"/>
      <c r="EG704" s="311"/>
      <c r="EH704" s="297"/>
      <c r="EI704" s="311"/>
      <c r="EJ704" s="311"/>
      <c r="EK704" s="311"/>
      <c r="EL704" s="311"/>
      <c r="EM704" s="312"/>
      <c r="EN704" s="311"/>
      <c r="EO704" s="297"/>
      <c r="EP704" s="311"/>
      <c r="EQ704" s="311"/>
      <c r="ER704" s="311"/>
      <c r="ES704" s="311"/>
      <c r="ET704" s="312"/>
      <c r="EU704" s="311"/>
      <c r="EV704" s="297"/>
      <c r="EW704" s="311"/>
      <c r="EX704" s="311"/>
      <c r="EY704" s="311"/>
      <c r="EZ704" s="311"/>
      <c r="FA704" s="312"/>
      <c r="FB704" s="311"/>
      <c r="FC704" s="298"/>
    </row>
    <row r="705" spans="1:159" s="205" customFormat="1" ht="39.9" customHeight="1" x14ac:dyDescent="0.25">
      <c r="A705" s="206"/>
      <c r="B705" s="196"/>
      <c r="C705" s="292"/>
      <c r="D705" s="198"/>
      <c r="E705" s="299"/>
      <c r="F705" s="200"/>
      <c r="G705" s="301"/>
      <c r="H705" s="303"/>
      <c r="I705" s="299"/>
      <c r="J705" s="299"/>
      <c r="K705" s="299"/>
      <c r="L705" s="289"/>
      <c r="M705" s="299"/>
      <c r="N705" s="289"/>
      <c r="O705" s="363" t="str">
        <f>IF(P705="","",IF(OR(I705="",J705=""),"",IF(AND(ISNUMBER(FIND("post-", I705)),J705=ProductCode!$I$12),ProductCode!$F$19,IF(AND(ISNUMBER(FIND("pre-", I705)),J705=ProductCode!$I$12),ProductCode!$F$20,IF(ISNUMBER(FIND("post-", I705)),ProductCode!$F$17,ProductCode!$F$18)))))</f>
        <v/>
      </c>
      <c r="P705" s="295" t="str">
        <f t="shared" si="26"/>
        <v/>
      </c>
      <c r="Q705" s="306"/>
      <c r="R705" s="203"/>
      <c r="S705" s="308" t="str">
        <f t="shared" si="27"/>
        <v/>
      </c>
      <c r="T705" s="311"/>
      <c r="U705" s="311"/>
      <c r="V705" s="311"/>
      <c r="W705" s="311"/>
      <c r="X705" s="312"/>
      <c r="Y705" s="311"/>
      <c r="Z705" s="297"/>
      <c r="AA705" s="311"/>
      <c r="AB705" s="311"/>
      <c r="AC705" s="311"/>
      <c r="AD705" s="311"/>
      <c r="AE705" s="312"/>
      <c r="AF705" s="311"/>
      <c r="AG705" s="297"/>
      <c r="AH705" s="311"/>
      <c r="AI705" s="311"/>
      <c r="AJ705" s="311"/>
      <c r="AK705" s="311"/>
      <c r="AL705" s="312"/>
      <c r="AM705" s="311"/>
      <c r="AN705" s="297"/>
      <c r="AO705" s="311"/>
      <c r="AP705" s="311"/>
      <c r="AQ705" s="311"/>
      <c r="AR705" s="311"/>
      <c r="AS705" s="312"/>
      <c r="AT705" s="311"/>
      <c r="AU705" s="297"/>
      <c r="AV705" s="311"/>
      <c r="AW705" s="311"/>
      <c r="AX705" s="311"/>
      <c r="AY705" s="311"/>
      <c r="AZ705" s="312"/>
      <c r="BA705" s="311"/>
      <c r="BB705" s="297"/>
      <c r="BC705" s="311"/>
      <c r="BD705" s="311"/>
      <c r="BE705" s="311"/>
      <c r="BF705" s="311"/>
      <c r="BG705" s="312"/>
      <c r="BH705" s="311"/>
      <c r="BI705" s="297"/>
      <c r="BJ705" s="311"/>
      <c r="BK705" s="311"/>
      <c r="BL705" s="311"/>
      <c r="BM705" s="311"/>
      <c r="BN705" s="312"/>
      <c r="BO705" s="311"/>
      <c r="BP705" s="297"/>
      <c r="BQ705" s="311"/>
      <c r="BR705" s="311"/>
      <c r="BS705" s="311"/>
      <c r="BT705" s="311"/>
      <c r="BU705" s="312"/>
      <c r="BV705" s="311"/>
      <c r="BW705" s="297"/>
      <c r="BX705" s="311"/>
      <c r="BY705" s="311"/>
      <c r="BZ705" s="311"/>
      <c r="CA705" s="311"/>
      <c r="CB705" s="312"/>
      <c r="CC705" s="311"/>
      <c r="CD705" s="297"/>
      <c r="CE705" s="311"/>
      <c r="CF705" s="311"/>
      <c r="CG705" s="311"/>
      <c r="CH705" s="311"/>
      <c r="CI705" s="312"/>
      <c r="CJ705" s="311"/>
      <c r="CK705" s="297"/>
      <c r="CL705" s="311"/>
      <c r="CM705" s="311"/>
      <c r="CN705" s="311"/>
      <c r="CO705" s="311"/>
      <c r="CP705" s="312"/>
      <c r="CQ705" s="311"/>
      <c r="CR705" s="297"/>
      <c r="CS705" s="311"/>
      <c r="CT705" s="311"/>
      <c r="CU705" s="311"/>
      <c r="CV705" s="311"/>
      <c r="CW705" s="312"/>
      <c r="CX705" s="311"/>
      <c r="CY705" s="297"/>
      <c r="CZ705" s="311"/>
      <c r="DA705" s="311"/>
      <c r="DB705" s="311"/>
      <c r="DC705" s="311"/>
      <c r="DD705" s="312"/>
      <c r="DE705" s="311"/>
      <c r="DF705" s="297"/>
      <c r="DG705" s="311"/>
      <c r="DH705" s="311"/>
      <c r="DI705" s="311"/>
      <c r="DJ705" s="311"/>
      <c r="DK705" s="312"/>
      <c r="DL705" s="311"/>
      <c r="DM705" s="297"/>
      <c r="DN705" s="311"/>
      <c r="DO705" s="311"/>
      <c r="DP705" s="311"/>
      <c r="DQ705" s="311"/>
      <c r="DR705" s="312"/>
      <c r="DS705" s="311"/>
      <c r="DT705" s="297"/>
      <c r="DU705" s="311"/>
      <c r="DV705" s="311"/>
      <c r="DW705" s="311"/>
      <c r="DX705" s="311"/>
      <c r="DY705" s="312"/>
      <c r="DZ705" s="311"/>
      <c r="EA705" s="297"/>
      <c r="EB705" s="311"/>
      <c r="EC705" s="311"/>
      <c r="ED705" s="311"/>
      <c r="EE705" s="311"/>
      <c r="EF705" s="312"/>
      <c r="EG705" s="311"/>
      <c r="EH705" s="297"/>
      <c r="EI705" s="311"/>
      <c r="EJ705" s="311"/>
      <c r="EK705" s="311"/>
      <c r="EL705" s="311"/>
      <c r="EM705" s="312"/>
      <c r="EN705" s="311"/>
      <c r="EO705" s="297"/>
      <c r="EP705" s="311"/>
      <c r="EQ705" s="311"/>
      <c r="ER705" s="311"/>
      <c r="ES705" s="311"/>
      <c r="ET705" s="312"/>
      <c r="EU705" s="311"/>
      <c r="EV705" s="297"/>
      <c r="EW705" s="311"/>
      <c r="EX705" s="311"/>
      <c r="EY705" s="311"/>
      <c r="EZ705" s="311"/>
      <c r="FA705" s="312"/>
      <c r="FB705" s="311"/>
      <c r="FC705" s="298"/>
    </row>
    <row r="706" spans="1:159" s="205" customFormat="1" ht="39.9" customHeight="1" x14ac:dyDescent="0.25">
      <c r="A706" s="206"/>
      <c r="B706" s="196"/>
      <c r="C706" s="292"/>
      <c r="D706" s="198"/>
      <c r="E706" s="299"/>
      <c r="F706" s="200"/>
      <c r="G706" s="301"/>
      <c r="H706" s="303"/>
      <c r="I706" s="299"/>
      <c r="J706" s="299"/>
      <c r="K706" s="299"/>
      <c r="L706" s="289"/>
      <c r="M706" s="299"/>
      <c r="N706" s="289"/>
      <c r="O706" s="363" t="str">
        <f>IF(P706="","",IF(OR(I706="",J706=""),"",IF(AND(ISNUMBER(FIND("post-", I706)),J706=ProductCode!$I$12),ProductCode!$F$19,IF(AND(ISNUMBER(FIND("pre-", I706)),J706=ProductCode!$I$12),ProductCode!$F$20,IF(ISNUMBER(FIND("post-", I706)),ProductCode!$F$17,ProductCode!$F$18)))))</f>
        <v/>
      </c>
      <c r="P706" s="295" t="str">
        <f t="shared" si="26"/>
        <v/>
      </c>
      <c r="Q706" s="306"/>
      <c r="R706" s="203"/>
      <c r="S706" s="308" t="str">
        <f t="shared" si="27"/>
        <v/>
      </c>
      <c r="T706" s="311"/>
      <c r="U706" s="311"/>
      <c r="V706" s="311"/>
      <c r="W706" s="311"/>
      <c r="X706" s="312"/>
      <c r="Y706" s="311"/>
      <c r="Z706" s="297"/>
      <c r="AA706" s="311"/>
      <c r="AB706" s="311"/>
      <c r="AC706" s="311"/>
      <c r="AD706" s="311"/>
      <c r="AE706" s="312"/>
      <c r="AF706" s="311"/>
      <c r="AG706" s="297"/>
      <c r="AH706" s="311"/>
      <c r="AI706" s="311"/>
      <c r="AJ706" s="311"/>
      <c r="AK706" s="311"/>
      <c r="AL706" s="312"/>
      <c r="AM706" s="311"/>
      <c r="AN706" s="297"/>
      <c r="AO706" s="311"/>
      <c r="AP706" s="311"/>
      <c r="AQ706" s="311"/>
      <c r="AR706" s="311"/>
      <c r="AS706" s="312"/>
      <c r="AT706" s="311"/>
      <c r="AU706" s="297"/>
      <c r="AV706" s="311"/>
      <c r="AW706" s="311"/>
      <c r="AX706" s="311"/>
      <c r="AY706" s="311"/>
      <c r="AZ706" s="312"/>
      <c r="BA706" s="311"/>
      <c r="BB706" s="297"/>
      <c r="BC706" s="311"/>
      <c r="BD706" s="311"/>
      <c r="BE706" s="311"/>
      <c r="BF706" s="311"/>
      <c r="BG706" s="312"/>
      <c r="BH706" s="311"/>
      <c r="BI706" s="297"/>
      <c r="BJ706" s="311"/>
      <c r="BK706" s="311"/>
      <c r="BL706" s="311"/>
      <c r="BM706" s="311"/>
      <c r="BN706" s="312"/>
      <c r="BO706" s="311"/>
      <c r="BP706" s="297"/>
      <c r="BQ706" s="311"/>
      <c r="BR706" s="311"/>
      <c r="BS706" s="311"/>
      <c r="BT706" s="311"/>
      <c r="BU706" s="312"/>
      <c r="BV706" s="311"/>
      <c r="BW706" s="297"/>
      <c r="BX706" s="311"/>
      <c r="BY706" s="311"/>
      <c r="BZ706" s="311"/>
      <c r="CA706" s="311"/>
      <c r="CB706" s="312"/>
      <c r="CC706" s="311"/>
      <c r="CD706" s="297"/>
      <c r="CE706" s="311"/>
      <c r="CF706" s="311"/>
      <c r="CG706" s="311"/>
      <c r="CH706" s="311"/>
      <c r="CI706" s="312"/>
      <c r="CJ706" s="311"/>
      <c r="CK706" s="297"/>
      <c r="CL706" s="311"/>
      <c r="CM706" s="311"/>
      <c r="CN706" s="311"/>
      <c r="CO706" s="311"/>
      <c r="CP706" s="312"/>
      <c r="CQ706" s="311"/>
      <c r="CR706" s="297"/>
      <c r="CS706" s="311"/>
      <c r="CT706" s="311"/>
      <c r="CU706" s="311"/>
      <c r="CV706" s="311"/>
      <c r="CW706" s="312"/>
      <c r="CX706" s="311"/>
      <c r="CY706" s="297"/>
      <c r="CZ706" s="311"/>
      <c r="DA706" s="311"/>
      <c r="DB706" s="311"/>
      <c r="DC706" s="311"/>
      <c r="DD706" s="312"/>
      <c r="DE706" s="311"/>
      <c r="DF706" s="297"/>
      <c r="DG706" s="311"/>
      <c r="DH706" s="311"/>
      <c r="DI706" s="311"/>
      <c r="DJ706" s="311"/>
      <c r="DK706" s="312"/>
      <c r="DL706" s="311"/>
      <c r="DM706" s="297"/>
      <c r="DN706" s="311"/>
      <c r="DO706" s="311"/>
      <c r="DP706" s="311"/>
      <c r="DQ706" s="311"/>
      <c r="DR706" s="312"/>
      <c r="DS706" s="311"/>
      <c r="DT706" s="297"/>
      <c r="DU706" s="311"/>
      <c r="DV706" s="311"/>
      <c r="DW706" s="311"/>
      <c r="DX706" s="311"/>
      <c r="DY706" s="312"/>
      <c r="DZ706" s="311"/>
      <c r="EA706" s="297"/>
      <c r="EB706" s="311"/>
      <c r="EC706" s="311"/>
      <c r="ED706" s="311"/>
      <c r="EE706" s="311"/>
      <c r="EF706" s="312"/>
      <c r="EG706" s="311"/>
      <c r="EH706" s="297"/>
      <c r="EI706" s="311"/>
      <c r="EJ706" s="311"/>
      <c r="EK706" s="311"/>
      <c r="EL706" s="311"/>
      <c r="EM706" s="312"/>
      <c r="EN706" s="311"/>
      <c r="EO706" s="297"/>
      <c r="EP706" s="311"/>
      <c r="EQ706" s="311"/>
      <c r="ER706" s="311"/>
      <c r="ES706" s="311"/>
      <c r="ET706" s="312"/>
      <c r="EU706" s="311"/>
      <c r="EV706" s="297"/>
      <c r="EW706" s="311"/>
      <c r="EX706" s="311"/>
      <c r="EY706" s="311"/>
      <c r="EZ706" s="311"/>
      <c r="FA706" s="312"/>
      <c r="FB706" s="311"/>
      <c r="FC706" s="298"/>
    </row>
    <row r="707" spans="1:159" s="205" customFormat="1" ht="39.9" customHeight="1" x14ac:dyDescent="0.25">
      <c r="A707" s="206"/>
      <c r="B707" s="196"/>
      <c r="C707" s="292"/>
      <c r="D707" s="198"/>
      <c r="E707" s="299"/>
      <c r="F707" s="200"/>
      <c r="G707" s="301"/>
      <c r="H707" s="303"/>
      <c r="I707" s="299"/>
      <c r="J707" s="299"/>
      <c r="K707" s="299"/>
      <c r="L707" s="289"/>
      <c r="M707" s="299"/>
      <c r="N707" s="289"/>
      <c r="O707" s="363" t="str">
        <f>IF(P707="","",IF(OR(I707="",J707=""),"",IF(AND(ISNUMBER(FIND("post-", I707)),J707=ProductCode!$I$12),ProductCode!$F$19,IF(AND(ISNUMBER(FIND("pre-", I707)),J707=ProductCode!$I$12),ProductCode!$F$20,IF(ISNUMBER(FIND("post-", I707)),ProductCode!$F$17,ProductCode!$F$18)))))</f>
        <v/>
      </c>
      <c r="P707" s="295" t="str">
        <f t="shared" si="26"/>
        <v/>
      </c>
      <c r="Q707" s="306"/>
      <c r="R707" s="203"/>
      <c r="S707" s="308" t="str">
        <f t="shared" si="27"/>
        <v/>
      </c>
      <c r="T707" s="311"/>
      <c r="U707" s="311"/>
      <c r="V707" s="311"/>
      <c r="W707" s="311"/>
      <c r="X707" s="312"/>
      <c r="Y707" s="311"/>
      <c r="Z707" s="297"/>
      <c r="AA707" s="311"/>
      <c r="AB707" s="311"/>
      <c r="AC707" s="311"/>
      <c r="AD707" s="311"/>
      <c r="AE707" s="312"/>
      <c r="AF707" s="311"/>
      <c r="AG707" s="297"/>
      <c r="AH707" s="311"/>
      <c r="AI707" s="311"/>
      <c r="AJ707" s="311"/>
      <c r="AK707" s="311"/>
      <c r="AL707" s="312"/>
      <c r="AM707" s="311"/>
      <c r="AN707" s="297"/>
      <c r="AO707" s="311"/>
      <c r="AP707" s="311"/>
      <c r="AQ707" s="311"/>
      <c r="AR707" s="311"/>
      <c r="AS707" s="312"/>
      <c r="AT707" s="311"/>
      <c r="AU707" s="297"/>
      <c r="AV707" s="311"/>
      <c r="AW707" s="311"/>
      <c r="AX707" s="311"/>
      <c r="AY707" s="311"/>
      <c r="AZ707" s="312"/>
      <c r="BA707" s="311"/>
      <c r="BB707" s="297"/>
      <c r="BC707" s="311"/>
      <c r="BD707" s="311"/>
      <c r="BE707" s="311"/>
      <c r="BF707" s="311"/>
      <c r="BG707" s="312"/>
      <c r="BH707" s="311"/>
      <c r="BI707" s="297"/>
      <c r="BJ707" s="311"/>
      <c r="BK707" s="311"/>
      <c r="BL707" s="311"/>
      <c r="BM707" s="311"/>
      <c r="BN707" s="312"/>
      <c r="BO707" s="311"/>
      <c r="BP707" s="297"/>
      <c r="BQ707" s="311"/>
      <c r="BR707" s="311"/>
      <c r="BS707" s="311"/>
      <c r="BT707" s="311"/>
      <c r="BU707" s="312"/>
      <c r="BV707" s="311"/>
      <c r="BW707" s="297"/>
      <c r="BX707" s="311"/>
      <c r="BY707" s="311"/>
      <c r="BZ707" s="311"/>
      <c r="CA707" s="311"/>
      <c r="CB707" s="312"/>
      <c r="CC707" s="311"/>
      <c r="CD707" s="297"/>
      <c r="CE707" s="311"/>
      <c r="CF707" s="311"/>
      <c r="CG707" s="311"/>
      <c r="CH707" s="311"/>
      <c r="CI707" s="312"/>
      <c r="CJ707" s="311"/>
      <c r="CK707" s="297"/>
      <c r="CL707" s="311"/>
      <c r="CM707" s="311"/>
      <c r="CN707" s="311"/>
      <c r="CO707" s="311"/>
      <c r="CP707" s="312"/>
      <c r="CQ707" s="311"/>
      <c r="CR707" s="297"/>
      <c r="CS707" s="311"/>
      <c r="CT707" s="311"/>
      <c r="CU707" s="311"/>
      <c r="CV707" s="311"/>
      <c r="CW707" s="312"/>
      <c r="CX707" s="311"/>
      <c r="CY707" s="297"/>
      <c r="CZ707" s="311"/>
      <c r="DA707" s="311"/>
      <c r="DB707" s="311"/>
      <c r="DC707" s="311"/>
      <c r="DD707" s="312"/>
      <c r="DE707" s="311"/>
      <c r="DF707" s="297"/>
      <c r="DG707" s="311"/>
      <c r="DH707" s="311"/>
      <c r="DI707" s="311"/>
      <c r="DJ707" s="311"/>
      <c r="DK707" s="312"/>
      <c r="DL707" s="311"/>
      <c r="DM707" s="297"/>
      <c r="DN707" s="311"/>
      <c r="DO707" s="311"/>
      <c r="DP707" s="311"/>
      <c r="DQ707" s="311"/>
      <c r="DR707" s="312"/>
      <c r="DS707" s="311"/>
      <c r="DT707" s="297"/>
      <c r="DU707" s="311"/>
      <c r="DV707" s="311"/>
      <c r="DW707" s="311"/>
      <c r="DX707" s="311"/>
      <c r="DY707" s="312"/>
      <c r="DZ707" s="311"/>
      <c r="EA707" s="297"/>
      <c r="EB707" s="311"/>
      <c r="EC707" s="311"/>
      <c r="ED707" s="311"/>
      <c r="EE707" s="311"/>
      <c r="EF707" s="312"/>
      <c r="EG707" s="311"/>
      <c r="EH707" s="297"/>
      <c r="EI707" s="311"/>
      <c r="EJ707" s="311"/>
      <c r="EK707" s="311"/>
      <c r="EL707" s="311"/>
      <c r="EM707" s="312"/>
      <c r="EN707" s="311"/>
      <c r="EO707" s="297"/>
      <c r="EP707" s="311"/>
      <c r="EQ707" s="311"/>
      <c r="ER707" s="311"/>
      <c r="ES707" s="311"/>
      <c r="ET707" s="312"/>
      <c r="EU707" s="311"/>
      <c r="EV707" s="297"/>
      <c r="EW707" s="311"/>
      <c r="EX707" s="311"/>
      <c r="EY707" s="311"/>
      <c r="EZ707" s="311"/>
      <c r="FA707" s="312"/>
      <c r="FB707" s="311"/>
      <c r="FC707" s="298"/>
    </row>
    <row r="708" spans="1:159" s="205" customFormat="1" ht="39.9" customHeight="1" x14ac:dyDescent="0.25">
      <c r="A708" s="206"/>
      <c r="B708" s="196"/>
      <c r="C708" s="292"/>
      <c r="D708" s="198"/>
      <c r="E708" s="299"/>
      <c r="F708" s="200"/>
      <c r="G708" s="301"/>
      <c r="H708" s="303"/>
      <c r="I708" s="299"/>
      <c r="J708" s="299"/>
      <c r="K708" s="299"/>
      <c r="L708" s="289"/>
      <c r="M708" s="299"/>
      <c r="N708" s="289"/>
      <c r="O708" s="363" t="str">
        <f>IF(P708="","",IF(OR(I708="",J708=""),"",IF(AND(ISNUMBER(FIND("post-", I708)),J708=ProductCode!$I$12),ProductCode!$F$19,IF(AND(ISNUMBER(FIND("pre-", I708)),J708=ProductCode!$I$12),ProductCode!$F$20,IF(ISNUMBER(FIND("post-", I708)),ProductCode!$F$17,ProductCode!$F$18)))))</f>
        <v/>
      </c>
      <c r="P708" s="295" t="str">
        <f t="shared" si="26"/>
        <v/>
      </c>
      <c r="Q708" s="306"/>
      <c r="R708" s="203"/>
      <c r="S708" s="308" t="str">
        <f t="shared" si="27"/>
        <v/>
      </c>
      <c r="T708" s="311"/>
      <c r="U708" s="311"/>
      <c r="V708" s="311"/>
      <c r="W708" s="311"/>
      <c r="X708" s="312"/>
      <c r="Y708" s="311"/>
      <c r="Z708" s="297"/>
      <c r="AA708" s="311"/>
      <c r="AB708" s="311"/>
      <c r="AC708" s="311"/>
      <c r="AD708" s="311"/>
      <c r="AE708" s="312"/>
      <c r="AF708" s="311"/>
      <c r="AG708" s="297"/>
      <c r="AH708" s="311"/>
      <c r="AI708" s="311"/>
      <c r="AJ708" s="311"/>
      <c r="AK708" s="311"/>
      <c r="AL708" s="312"/>
      <c r="AM708" s="311"/>
      <c r="AN708" s="297"/>
      <c r="AO708" s="311"/>
      <c r="AP708" s="311"/>
      <c r="AQ708" s="311"/>
      <c r="AR708" s="311"/>
      <c r="AS708" s="312"/>
      <c r="AT708" s="311"/>
      <c r="AU708" s="297"/>
      <c r="AV708" s="311"/>
      <c r="AW708" s="311"/>
      <c r="AX708" s="311"/>
      <c r="AY708" s="311"/>
      <c r="AZ708" s="312"/>
      <c r="BA708" s="311"/>
      <c r="BB708" s="297"/>
      <c r="BC708" s="311"/>
      <c r="BD708" s="311"/>
      <c r="BE708" s="311"/>
      <c r="BF708" s="311"/>
      <c r="BG708" s="312"/>
      <c r="BH708" s="311"/>
      <c r="BI708" s="297"/>
      <c r="BJ708" s="311"/>
      <c r="BK708" s="311"/>
      <c r="BL708" s="311"/>
      <c r="BM708" s="311"/>
      <c r="BN708" s="312"/>
      <c r="BO708" s="311"/>
      <c r="BP708" s="297"/>
      <c r="BQ708" s="311"/>
      <c r="BR708" s="311"/>
      <c r="BS708" s="311"/>
      <c r="BT708" s="311"/>
      <c r="BU708" s="312"/>
      <c r="BV708" s="311"/>
      <c r="BW708" s="297"/>
      <c r="BX708" s="311"/>
      <c r="BY708" s="311"/>
      <c r="BZ708" s="311"/>
      <c r="CA708" s="311"/>
      <c r="CB708" s="312"/>
      <c r="CC708" s="311"/>
      <c r="CD708" s="297"/>
      <c r="CE708" s="311"/>
      <c r="CF708" s="311"/>
      <c r="CG708" s="311"/>
      <c r="CH708" s="311"/>
      <c r="CI708" s="312"/>
      <c r="CJ708" s="311"/>
      <c r="CK708" s="297"/>
      <c r="CL708" s="311"/>
      <c r="CM708" s="311"/>
      <c r="CN708" s="311"/>
      <c r="CO708" s="311"/>
      <c r="CP708" s="312"/>
      <c r="CQ708" s="311"/>
      <c r="CR708" s="297"/>
      <c r="CS708" s="311"/>
      <c r="CT708" s="311"/>
      <c r="CU708" s="311"/>
      <c r="CV708" s="311"/>
      <c r="CW708" s="312"/>
      <c r="CX708" s="311"/>
      <c r="CY708" s="297"/>
      <c r="CZ708" s="311"/>
      <c r="DA708" s="311"/>
      <c r="DB708" s="311"/>
      <c r="DC708" s="311"/>
      <c r="DD708" s="312"/>
      <c r="DE708" s="311"/>
      <c r="DF708" s="297"/>
      <c r="DG708" s="311"/>
      <c r="DH708" s="311"/>
      <c r="DI708" s="311"/>
      <c r="DJ708" s="311"/>
      <c r="DK708" s="312"/>
      <c r="DL708" s="311"/>
      <c r="DM708" s="297"/>
      <c r="DN708" s="311"/>
      <c r="DO708" s="311"/>
      <c r="DP708" s="311"/>
      <c r="DQ708" s="311"/>
      <c r="DR708" s="312"/>
      <c r="DS708" s="311"/>
      <c r="DT708" s="297"/>
      <c r="DU708" s="311"/>
      <c r="DV708" s="311"/>
      <c r="DW708" s="311"/>
      <c r="DX708" s="311"/>
      <c r="DY708" s="312"/>
      <c r="DZ708" s="311"/>
      <c r="EA708" s="297"/>
      <c r="EB708" s="311"/>
      <c r="EC708" s="311"/>
      <c r="ED708" s="311"/>
      <c r="EE708" s="311"/>
      <c r="EF708" s="312"/>
      <c r="EG708" s="311"/>
      <c r="EH708" s="297"/>
      <c r="EI708" s="311"/>
      <c r="EJ708" s="311"/>
      <c r="EK708" s="311"/>
      <c r="EL708" s="311"/>
      <c r="EM708" s="312"/>
      <c r="EN708" s="311"/>
      <c r="EO708" s="297"/>
      <c r="EP708" s="311"/>
      <c r="EQ708" s="311"/>
      <c r="ER708" s="311"/>
      <c r="ES708" s="311"/>
      <c r="ET708" s="312"/>
      <c r="EU708" s="311"/>
      <c r="EV708" s="297"/>
      <c r="EW708" s="311"/>
      <c r="EX708" s="311"/>
      <c r="EY708" s="311"/>
      <c r="EZ708" s="311"/>
      <c r="FA708" s="312"/>
      <c r="FB708" s="311"/>
      <c r="FC708" s="298"/>
    </row>
    <row r="709" spans="1:159" s="205" customFormat="1" ht="39.9" customHeight="1" x14ac:dyDescent="0.25">
      <c r="A709" s="206"/>
      <c r="B709" s="196"/>
      <c r="C709" s="292"/>
      <c r="D709" s="198"/>
      <c r="E709" s="299"/>
      <c r="F709" s="200"/>
      <c r="G709" s="301"/>
      <c r="H709" s="303"/>
      <c r="I709" s="299"/>
      <c r="J709" s="299"/>
      <c r="K709" s="299"/>
      <c r="L709" s="289"/>
      <c r="M709" s="299"/>
      <c r="N709" s="289"/>
      <c r="O709" s="363" t="str">
        <f>IF(P709="","",IF(OR(I709="",J709=""),"",IF(AND(ISNUMBER(FIND("post-", I709)),J709=ProductCode!$I$12),ProductCode!$F$19,IF(AND(ISNUMBER(FIND("pre-", I709)),J709=ProductCode!$I$12),ProductCode!$F$20,IF(ISNUMBER(FIND("post-", I709)),ProductCode!$F$17,ProductCode!$F$18)))))</f>
        <v/>
      </c>
      <c r="P709" s="295" t="str">
        <f t="shared" si="26"/>
        <v/>
      </c>
      <c r="Q709" s="306"/>
      <c r="R709" s="203"/>
      <c r="S709" s="308" t="str">
        <f t="shared" si="27"/>
        <v/>
      </c>
      <c r="T709" s="311"/>
      <c r="U709" s="311"/>
      <c r="V709" s="311"/>
      <c r="W709" s="311"/>
      <c r="X709" s="312"/>
      <c r="Y709" s="311"/>
      <c r="Z709" s="297"/>
      <c r="AA709" s="311"/>
      <c r="AB709" s="311"/>
      <c r="AC709" s="311"/>
      <c r="AD709" s="311"/>
      <c r="AE709" s="312"/>
      <c r="AF709" s="311"/>
      <c r="AG709" s="297"/>
      <c r="AH709" s="311"/>
      <c r="AI709" s="311"/>
      <c r="AJ709" s="311"/>
      <c r="AK709" s="311"/>
      <c r="AL709" s="312"/>
      <c r="AM709" s="311"/>
      <c r="AN709" s="297"/>
      <c r="AO709" s="311"/>
      <c r="AP709" s="311"/>
      <c r="AQ709" s="311"/>
      <c r="AR709" s="311"/>
      <c r="AS709" s="312"/>
      <c r="AT709" s="311"/>
      <c r="AU709" s="297"/>
      <c r="AV709" s="311"/>
      <c r="AW709" s="311"/>
      <c r="AX709" s="311"/>
      <c r="AY709" s="311"/>
      <c r="AZ709" s="312"/>
      <c r="BA709" s="311"/>
      <c r="BB709" s="297"/>
      <c r="BC709" s="311"/>
      <c r="BD709" s="311"/>
      <c r="BE709" s="311"/>
      <c r="BF709" s="311"/>
      <c r="BG709" s="312"/>
      <c r="BH709" s="311"/>
      <c r="BI709" s="297"/>
      <c r="BJ709" s="311"/>
      <c r="BK709" s="311"/>
      <c r="BL709" s="311"/>
      <c r="BM709" s="311"/>
      <c r="BN709" s="312"/>
      <c r="BO709" s="311"/>
      <c r="BP709" s="297"/>
      <c r="BQ709" s="311"/>
      <c r="BR709" s="311"/>
      <c r="BS709" s="311"/>
      <c r="BT709" s="311"/>
      <c r="BU709" s="312"/>
      <c r="BV709" s="311"/>
      <c r="BW709" s="297"/>
      <c r="BX709" s="311"/>
      <c r="BY709" s="311"/>
      <c r="BZ709" s="311"/>
      <c r="CA709" s="311"/>
      <c r="CB709" s="312"/>
      <c r="CC709" s="311"/>
      <c r="CD709" s="297"/>
      <c r="CE709" s="311"/>
      <c r="CF709" s="311"/>
      <c r="CG709" s="311"/>
      <c r="CH709" s="311"/>
      <c r="CI709" s="312"/>
      <c r="CJ709" s="311"/>
      <c r="CK709" s="297"/>
      <c r="CL709" s="311"/>
      <c r="CM709" s="311"/>
      <c r="CN709" s="311"/>
      <c r="CO709" s="311"/>
      <c r="CP709" s="312"/>
      <c r="CQ709" s="311"/>
      <c r="CR709" s="297"/>
      <c r="CS709" s="311"/>
      <c r="CT709" s="311"/>
      <c r="CU709" s="311"/>
      <c r="CV709" s="311"/>
      <c r="CW709" s="312"/>
      <c r="CX709" s="311"/>
      <c r="CY709" s="297"/>
      <c r="CZ709" s="311"/>
      <c r="DA709" s="311"/>
      <c r="DB709" s="311"/>
      <c r="DC709" s="311"/>
      <c r="DD709" s="312"/>
      <c r="DE709" s="311"/>
      <c r="DF709" s="297"/>
      <c r="DG709" s="311"/>
      <c r="DH709" s="311"/>
      <c r="DI709" s="311"/>
      <c r="DJ709" s="311"/>
      <c r="DK709" s="312"/>
      <c r="DL709" s="311"/>
      <c r="DM709" s="297"/>
      <c r="DN709" s="311"/>
      <c r="DO709" s="311"/>
      <c r="DP709" s="311"/>
      <c r="DQ709" s="311"/>
      <c r="DR709" s="312"/>
      <c r="DS709" s="311"/>
      <c r="DT709" s="297"/>
      <c r="DU709" s="311"/>
      <c r="DV709" s="311"/>
      <c r="DW709" s="311"/>
      <c r="DX709" s="311"/>
      <c r="DY709" s="312"/>
      <c r="DZ709" s="311"/>
      <c r="EA709" s="297"/>
      <c r="EB709" s="311"/>
      <c r="EC709" s="311"/>
      <c r="ED709" s="311"/>
      <c r="EE709" s="311"/>
      <c r="EF709" s="312"/>
      <c r="EG709" s="311"/>
      <c r="EH709" s="297"/>
      <c r="EI709" s="311"/>
      <c r="EJ709" s="311"/>
      <c r="EK709" s="311"/>
      <c r="EL709" s="311"/>
      <c r="EM709" s="312"/>
      <c r="EN709" s="311"/>
      <c r="EO709" s="297"/>
      <c r="EP709" s="311"/>
      <c r="EQ709" s="311"/>
      <c r="ER709" s="311"/>
      <c r="ES709" s="311"/>
      <c r="ET709" s="312"/>
      <c r="EU709" s="311"/>
      <c r="EV709" s="297"/>
      <c r="EW709" s="311"/>
      <c r="EX709" s="311"/>
      <c r="EY709" s="311"/>
      <c r="EZ709" s="311"/>
      <c r="FA709" s="312"/>
      <c r="FB709" s="311"/>
      <c r="FC709" s="298"/>
    </row>
    <row r="710" spans="1:159" s="205" customFormat="1" ht="39.9" customHeight="1" x14ac:dyDescent="0.25">
      <c r="A710" s="206"/>
      <c r="B710" s="196"/>
      <c r="C710" s="292"/>
      <c r="D710" s="198"/>
      <c r="E710" s="299"/>
      <c r="F710" s="200"/>
      <c r="G710" s="301"/>
      <c r="H710" s="303"/>
      <c r="I710" s="299"/>
      <c r="J710" s="299"/>
      <c r="K710" s="299"/>
      <c r="L710" s="289"/>
      <c r="M710" s="299"/>
      <c r="N710" s="289"/>
      <c r="O710" s="363" t="str">
        <f>IF(P710="","",IF(OR(I710="",J710=""),"",IF(AND(ISNUMBER(FIND("post-", I710)),J710=ProductCode!$I$12),ProductCode!$F$19,IF(AND(ISNUMBER(FIND("pre-", I710)),J710=ProductCode!$I$12),ProductCode!$F$20,IF(ISNUMBER(FIND("post-", I710)),ProductCode!$F$17,ProductCode!$F$18)))))</f>
        <v/>
      </c>
      <c r="P710" s="295" t="str">
        <f t="shared" si="26"/>
        <v/>
      </c>
      <c r="Q710" s="306"/>
      <c r="R710" s="203"/>
      <c r="S710" s="308" t="str">
        <f t="shared" si="27"/>
        <v/>
      </c>
      <c r="T710" s="311"/>
      <c r="U710" s="311"/>
      <c r="V710" s="311"/>
      <c r="W710" s="311"/>
      <c r="X710" s="312"/>
      <c r="Y710" s="311"/>
      <c r="Z710" s="297"/>
      <c r="AA710" s="311"/>
      <c r="AB710" s="311"/>
      <c r="AC710" s="311"/>
      <c r="AD710" s="311"/>
      <c r="AE710" s="312"/>
      <c r="AF710" s="311"/>
      <c r="AG710" s="297"/>
      <c r="AH710" s="311"/>
      <c r="AI710" s="311"/>
      <c r="AJ710" s="311"/>
      <c r="AK710" s="311"/>
      <c r="AL710" s="312"/>
      <c r="AM710" s="311"/>
      <c r="AN710" s="297"/>
      <c r="AO710" s="311"/>
      <c r="AP710" s="311"/>
      <c r="AQ710" s="311"/>
      <c r="AR710" s="311"/>
      <c r="AS710" s="312"/>
      <c r="AT710" s="311"/>
      <c r="AU710" s="297"/>
      <c r="AV710" s="311"/>
      <c r="AW710" s="311"/>
      <c r="AX710" s="311"/>
      <c r="AY710" s="311"/>
      <c r="AZ710" s="312"/>
      <c r="BA710" s="311"/>
      <c r="BB710" s="297"/>
      <c r="BC710" s="311"/>
      <c r="BD710" s="311"/>
      <c r="BE710" s="311"/>
      <c r="BF710" s="311"/>
      <c r="BG710" s="312"/>
      <c r="BH710" s="311"/>
      <c r="BI710" s="297"/>
      <c r="BJ710" s="311"/>
      <c r="BK710" s="311"/>
      <c r="BL710" s="311"/>
      <c r="BM710" s="311"/>
      <c r="BN710" s="312"/>
      <c r="BO710" s="311"/>
      <c r="BP710" s="297"/>
      <c r="BQ710" s="311"/>
      <c r="BR710" s="311"/>
      <c r="BS710" s="311"/>
      <c r="BT710" s="311"/>
      <c r="BU710" s="312"/>
      <c r="BV710" s="311"/>
      <c r="BW710" s="297"/>
      <c r="BX710" s="311"/>
      <c r="BY710" s="311"/>
      <c r="BZ710" s="311"/>
      <c r="CA710" s="311"/>
      <c r="CB710" s="312"/>
      <c r="CC710" s="311"/>
      <c r="CD710" s="297"/>
      <c r="CE710" s="311"/>
      <c r="CF710" s="311"/>
      <c r="CG710" s="311"/>
      <c r="CH710" s="311"/>
      <c r="CI710" s="312"/>
      <c r="CJ710" s="311"/>
      <c r="CK710" s="297"/>
      <c r="CL710" s="311"/>
      <c r="CM710" s="311"/>
      <c r="CN710" s="311"/>
      <c r="CO710" s="311"/>
      <c r="CP710" s="312"/>
      <c r="CQ710" s="311"/>
      <c r="CR710" s="297"/>
      <c r="CS710" s="311"/>
      <c r="CT710" s="311"/>
      <c r="CU710" s="311"/>
      <c r="CV710" s="311"/>
      <c r="CW710" s="312"/>
      <c r="CX710" s="311"/>
      <c r="CY710" s="297"/>
      <c r="CZ710" s="311"/>
      <c r="DA710" s="311"/>
      <c r="DB710" s="311"/>
      <c r="DC710" s="311"/>
      <c r="DD710" s="312"/>
      <c r="DE710" s="311"/>
      <c r="DF710" s="297"/>
      <c r="DG710" s="311"/>
      <c r="DH710" s="311"/>
      <c r="DI710" s="311"/>
      <c r="DJ710" s="311"/>
      <c r="DK710" s="312"/>
      <c r="DL710" s="311"/>
      <c r="DM710" s="297"/>
      <c r="DN710" s="311"/>
      <c r="DO710" s="311"/>
      <c r="DP710" s="311"/>
      <c r="DQ710" s="311"/>
      <c r="DR710" s="312"/>
      <c r="DS710" s="311"/>
      <c r="DT710" s="297"/>
      <c r="DU710" s="311"/>
      <c r="DV710" s="311"/>
      <c r="DW710" s="311"/>
      <c r="DX710" s="311"/>
      <c r="DY710" s="312"/>
      <c r="DZ710" s="311"/>
      <c r="EA710" s="297"/>
      <c r="EB710" s="311"/>
      <c r="EC710" s="311"/>
      <c r="ED710" s="311"/>
      <c r="EE710" s="311"/>
      <c r="EF710" s="312"/>
      <c r="EG710" s="311"/>
      <c r="EH710" s="297"/>
      <c r="EI710" s="311"/>
      <c r="EJ710" s="311"/>
      <c r="EK710" s="311"/>
      <c r="EL710" s="311"/>
      <c r="EM710" s="312"/>
      <c r="EN710" s="311"/>
      <c r="EO710" s="297"/>
      <c r="EP710" s="311"/>
      <c r="EQ710" s="311"/>
      <c r="ER710" s="311"/>
      <c r="ES710" s="311"/>
      <c r="ET710" s="312"/>
      <c r="EU710" s="311"/>
      <c r="EV710" s="297"/>
      <c r="EW710" s="311"/>
      <c r="EX710" s="311"/>
      <c r="EY710" s="311"/>
      <c r="EZ710" s="311"/>
      <c r="FA710" s="312"/>
      <c r="FB710" s="311"/>
      <c r="FC710" s="298"/>
    </row>
    <row r="711" spans="1:159" s="205" customFormat="1" ht="39.9" customHeight="1" x14ac:dyDescent="0.25">
      <c r="A711" s="206"/>
      <c r="B711" s="196"/>
      <c r="C711" s="292"/>
      <c r="D711" s="198"/>
      <c r="E711" s="299"/>
      <c r="F711" s="200"/>
      <c r="G711" s="301"/>
      <c r="H711" s="303"/>
      <c r="I711" s="299"/>
      <c r="J711" s="299"/>
      <c r="K711" s="299"/>
      <c r="L711" s="289"/>
      <c r="M711" s="299"/>
      <c r="N711" s="289"/>
      <c r="O711" s="363" t="str">
        <f>IF(P711="","",IF(OR(I711="",J711=""),"",IF(AND(ISNUMBER(FIND("post-", I711)),J711=ProductCode!$I$12),ProductCode!$F$19,IF(AND(ISNUMBER(FIND("pre-", I711)),J711=ProductCode!$I$12),ProductCode!$F$20,IF(ISNUMBER(FIND("post-", I711)),ProductCode!$F$17,ProductCode!$F$18)))))</f>
        <v/>
      </c>
      <c r="P711" s="295" t="str">
        <f t="shared" si="26"/>
        <v/>
      </c>
      <c r="Q711" s="306"/>
      <c r="R711" s="203"/>
      <c r="S711" s="308" t="str">
        <f t="shared" si="27"/>
        <v/>
      </c>
      <c r="T711" s="311"/>
      <c r="U711" s="311"/>
      <c r="V711" s="311"/>
      <c r="W711" s="311"/>
      <c r="X711" s="312"/>
      <c r="Y711" s="311"/>
      <c r="Z711" s="297"/>
      <c r="AA711" s="311"/>
      <c r="AB711" s="311"/>
      <c r="AC711" s="311"/>
      <c r="AD711" s="311"/>
      <c r="AE711" s="312"/>
      <c r="AF711" s="311"/>
      <c r="AG711" s="297"/>
      <c r="AH711" s="311"/>
      <c r="AI711" s="311"/>
      <c r="AJ711" s="311"/>
      <c r="AK711" s="311"/>
      <c r="AL711" s="312"/>
      <c r="AM711" s="311"/>
      <c r="AN711" s="297"/>
      <c r="AO711" s="311"/>
      <c r="AP711" s="311"/>
      <c r="AQ711" s="311"/>
      <c r="AR711" s="311"/>
      <c r="AS711" s="312"/>
      <c r="AT711" s="311"/>
      <c r="AU711" s="297"/>
      <c r="AV711" s="311"/>
      <c r="AW711" s="311"/>
      <c r="AX711" s="311"/>
      <c r="AY711" s="311"/>
      <c r="AZ711" s="312"/>
      <c r="BA711" s="311"/>
      <c r="BB711" s="297"/>
      <c r="BC711" s="311"/>
      <c r="BD711" s="311"/>
      <c r="BE711" s="311"/>
      <c r="BF711" s="311"/>
      <c r="BG711" s="312"/>
      <c r="BH711" s="311"/>
      <c r="BI711" s="297"/>
      <c r="BJ711" s="311"/>
      <c r="BK711" s="311"/>
      <c r="BL711" s="311"/>
      <c r="BM711" s="311"/>
      <c r="BN711" s="312"/>
      <c r="BO711" s="311"/>
      <c r="BP711" s="297"/>
      <c r="BQ711" s="311"/>
      <c r="BR711" s="311"/>
      <c r="BS711" s="311"/>
      <c r="BT711" s="311"/>
      <c r="BU711" s="312"/>
      <c r="BV711" s="311"/>
      <c r="BW711" s="297"/>
      <c r="BX711" s="311"/>
      <c r="BY711" s="311"/>
      <c r="BZ711" s="311"/>
      <c r="CA711" s="311"/>
      <c r="CB711" s="312"/>
      <c r="CC711" s="311"/>
      <c r="CD711" s="297"/>
      <c r="CE711" s="311"/>
      <c r="CF711" s="311"/>
      <c r="CG711" s="311"/>
      <c r="CH711" s="311"/>
      <c r="CI711" s="312"/>
      <c r="CJ711" s="311"/>
      <c r="CK711" s="297"/>
      <c r="CL711" s="311"/>
      <c r="CM711" s="311"/>
      <c r="CN711" s="311"/>
      <c r="CO711" s="311"/>
      <c r="CP711" s="312"/>
      <c r="CQ711" s="311"/>
      <c r="CR711" s="297"/>
      <c r="CS711" s="311"/>
      <c r="CT711" s="311"/>
      <c r="CU711" s="311"/>
      <c r="CV711" s="311"/>
      <c r="CW711" s="312"/>
      <c r="CX711" s="311"/>
      <c r="CY711" s="297"/>
      <c r="CZ711" s="311"/>
      <c r="DA711" s="311"/>
      <c r="DB711" s="311"/>
      <c r="DC711" s="311"/>
      <c r="DD711" s="312"/>
      <c r="DE711" s="311"/>
      <c r="DF711" s="297"/>
      <c r="DG711" s="311"/>
      <c r="DH711" s="311"/>
      <c r="DI711" s="311"/>
      <c r="DJ711" s="311"/>
      <c r="DK711" s="312"/>
      <c r="DL711" s="311"/>
      <c r="DM711" s="297"/>
      <c r="DN711" s="311"/>
      <c r="DO711" s="311"/>
      <c r="DP711" s="311"/>
      <c r="DQ711" s="311"/>
      <c r="DR711" s="312"/>
      <c r="DS711" s="311"/>
      <c r="DT711" s="297"/>
      <c r="DU711" s="311"/>
      <c r="DV711" s="311"/>
      <c r="DW711" s="311"/>
      <c r="DX711" s="311"/>
      <c r="DY711" s="312"/>
      <c r="DZ711" s="311"/>
      <c r="EA711" s="297"/>
      <c r="EB711" s="311"/>
      <c r="EC711" s="311"/>
      <c r="ED711" s="311"/>
      <c r="EE711" s="311"/>
      <c r="EF711" s="312"/>
      <c r="EG711" s="311"/>
      <c r="EH711" s="297"/>
      <c r="EI711" s="311"/>
      <c r="EJ711" s="311"/>
      <c r="EK711" s="311"/>
      <c r="EL711" s="311"/>
      <c r="EM711" s="312"/>
      <c r="EN711" s="311"/>
      <c r="EO711" s="297"/>
      <c r="EP711" s="311"/>
      <c r="EQ711" s="311"/>
      <c r="ER711" s="311"/>
      <c r="ES711" s="311"/>
      <c r="ET711" s="312"/>
      <c r="EU711" s="311"/>
      <c r="EV711" s="297"/>
      <c r="EW711" s="311"/>
      <c r="EX711" s="311"/>
      <c r="EY711" s="311"/>
      <c r="EZ711" s="311"/>
      <c r="FA711" s="312"/>
      <c r="FB711" s="311"/>
      <c r="FC711" s="298"/>
    </row>
    <row r="712" spans="1:159" s="205" customFormat="1" ht="39.9" customHeight="1" x14ac:dyDescent="0.25">
      <c r="A712" s="206"/>
      <c r="B712" s="196"/>
      <c r="C712" s="292"/>
      <c r="D712" s="198"/>
      <c r="E712" s="299"/>
      <c r="F712" s="200"/>
      <c r="G712" s="301"/>
      <c r="H712" s="303"/>
      <c r="I712" s="299"/>
      <c r="J712" s="299"/>
      <c r="K712" s="299"/>
      <c r="L712" s="289"/>
      <c r="M712" s="299"/>
      <c r="N712" s="289"/>
      <c r="O712" s="363" t="str">
        <f>IF(P712="","",IF(OR(I712="",J712=""),"",IF(AND(ISNUMBER(FIND("post-", I712)),J712=ProductCode!$I$12),ProductCode!$F$19,IF(AND(ISNUMBER(FIND("pre-", I712)),J712=ProductCode!$I$12),ProductCode!$F$20,IF(ISNUMBER(FIND("post-", I712)),ProductCode!$F$17,ProductCode!$F$18)))))</f>
        <v/>
      </c>
      <c r="P712" s="295" t="str">
        <f t="shared" si="26"/>
        <v/>
      </c>
      <c r="Q712" s="306"/>
      <c r="R712" s="203"/>
      <c r="S712" s="308" t="str">
        <f t="shared" si="27"/>
        <v/>
      </c>
      <c r="T712" s="311"/>
      <c r="U712" s="311"/>
      <c r="V712" s="311"/>
      <c r="W712" s="311"/>
      <c r="X712" s="312"/>
      <c r="Y712" s="311"/>
      <c r="Z712" s="297"/>
      <c r="AA712" s="311"/>
      <c r="AB712" s="311"/>
      <c r="AC712" s="311"/>
      <c r="AD712" s="311"/>
      <c r="AE712" s="312"/>
      <c r="AF712" s="311"/>
      <c r="AG712" s="297"/>
      <c r="AH712" s="311"/>
      <c r="AI712" s="311"/>
      <c r="AJ712" s="311"/>
      <c r="AK712" s="311"/>
      <c r="AL712" s="312"/>
      <c r="AM712" s="311"/>
      <c r="AN712" s="297"/>
      <c r="AO712" s="311"/>
      <c r="AP712" s="311"/>
      <c r="AQ712" s="311"/>
      <c r="AR712" s="311"/>
      <c r="AS712" s="312"/>
      <c r="AT712" s="311"/>
      <c r="AU712" s="297"/>
      <c r="AV712" s="311"/>
      <c r="AW712" s="311"/>
      <c r="AX712" s="311"/>
      <c r="AY712" s="311"/>
      <c r="AZ712" s="312"/>
      <c r="BA712" s="311"/>
      <c r="BB712" s="297"/>
      <c r="BC712" s="311"/>
      <c r="BD712" s="311"/>
      <c r="BE712" s="311"/>
      <c r="BF712" s="311"/>
      <c r="BG712" s="312"/>
      <c r="BH712" s="311"/>
      <c r="BI712" s="297"/>
      <c r="BJ712" s="311"/>
      <c r="BK712" s="311"/>
      <c r="BL712" s="311"/>
      <c r="BM712" s="311"/>
      <c r="BN712" s="312"/>
      <c r="BO712" s="311"/>
      <c r="BP712" s="297"/>
      <c r="BQ712" s="311"/>
      <c r="BR712" s="311"/>
      <c r="BS712" s="311"/>
      <c r="BT712" s="311"/>
      <c r="BU712" s="312"/>
      <c r="BV712" s="311"/>
      <c r="BW712" s="297"/>
      <c r="BX712" s="311"/>
      <c r="BY712" s="311"/>
      <c r="BZ712" s="311"/>
      <c r="CA712" s="311"/>
      <c r="CB712" s="312"/>
      <c r="CC712" s="311"/>
      <c r="CD712" s="297"/>
      <c r="CE712" s="311"/>
      <c r="CF712" s="311"/>
      <c r="CG712" s="311"/>
      <c r="CH712" s="311"/>
      <c r="CI712" s="312"/>
      <c r="CJ712" s="311"/>
      <c r="CK712" s="297"/>
      <c r="CL712" s="311"/>
      <c r="CM712" s="311"/>
      <c r="CN712" s="311"/>
      <c r="CO712" s="311"/>
      <c r="CP712" s="312"/>
      <c r="CQ712" s="311"/>
      <c r="CR712" s="297"/>
      <c r="CS712" s="311"/>
      <c r="CT712" s="311"/>
      <c r="CU712" s="311"/>
      <c r="CV712" s="311"/>
      <c r="CW712" s="312"/>
      <c r="CX712" s="311"/>
      <c r="CY712" s="297"/>
      <c r="CZ712" s="311"/>
      <c r="DA712" s="311"/>
      <c r="DB712" s="311"/>
      <c r="DC712" s="311"/>
      <c r="DD712" s="312"/>
      <c r="DE712" s="311"/>
      <c r="DF712" s="297"/>
      <c r="DG712" s="311"/>
      <c r="DH712" s="311"/>
      <c r="DI712" s="311"/>
      <c r="DJ712" s="311"/>
      <c r="DK712" s="312"/>
      <c r="DL712" s="311"/>
      <c r="DM712" s="297"/>
      <c r="DN712" s="311"/>
      <c r="DO712" s="311"/>
      <c r="DP712" s="311"/>
      <c r="DQ712" s="311"/>
      <c r="DR712" s="312"/>
      <c r="DS712" s="311"/>
      <c r="DT712" s="297"/>
      <c r="DU712" s="311"/>
      <c r="DV712" s="311"/>
      <c r="DW712" s="311"/>
      <c r="DX712" s="311"/>
      <c r="DY712" s="312"/>
      <c r="DZ712" s="311"/>
      <c r="EA712" s="297"/>
      <c r="EB712" s="311"/>
      <c r="EC712" s="311"/>
      <c r="ED712" s="311"/>
      <c r="EE712" s="311"/>
      <c r="EF712" s="312"/>
      <c r="EG712" s="311"/>
      <c r="EH712" s="297"/>
      <c r="EI712" s="311"/>
      <c r="EJ712" s="311"/>
      <c r="EK712" s="311"/>
      <c r="EL712" s="311"/>
      <c r="EM712" s="312"/>
      <c r="EN712" s="311"/>
      <c r="EO712" s="297"/>
      <c r="EP712" s="311"/>
      <c r="EQ712" s="311"/>
      <c r="ER712" s="311"/>
      <c r="ES712" s="311"/>
      <c r="ET712" s="312"/>
      <c r="EU712" s="311"/>
      <c r="EV712" s="297"/>
      <c r="EW712" s="311"/>
      <c r="EX712" s="311"/>
      <c r="EY712" s="311"/>
      <c r="EZ712" s="311"/>
      <c r="FA712" s="312"/>
      <c r="FB712" s="311"/>
      <c r="FC712" s="298"/>
    </row>
    <row r="713" spans="1:159" s="205" customFormat="1" ht="39.9" customHeight="1" x14ac:dyDescent="0.25">
      <c r="A713" s="206"/>
      <c r="B713" s="196"/>
      <c r="C713" s="292"/>
      <c r="D713" s="198"/>
      <c r="E713" s="299"/>
      <c r="F713" s="200"/>
      <c r="G713" s="301"/>
      <c r="H713" s="303"/>
      <c r="I713" s="299"/>
      <c r="J713" s="299"/>
      <c r="K713" s="299"/>
      <c r="L713" s="289"/>
      <c r="M713" s="299"/>
      <c r="N713" s="289"/>
      <c r="O713" s="363" t="str">
        <f>IF(P713="","",IF(OR(I713="",J713=""),"",IF(AND(ISNUMBER(FIND("post-", I713)),J713=ProductCode!$I$12),ProductCode!$F$19,IF(AND(ISNUMBER(FIND("pre-", I713)),J713=ProductCode!$I$12),ProductCode!$F$20,IF(ISNUMBER(FIND("post-", I713)),ProductCode!$F$17,ProductCode!$F$18)))))</f>
        <v/>
      </c>
      <c r="P713" s="295" t="str">
        <f t="shared" si="26"/>
        <v/>
      </c>
      <c r="Q713" s="306"/>
      <c r="R713" s="203"/>
      <c r="S713" s="308" t="str">
        <f t="shared" si="27"/>
        <v/>
      </c>
      <c r="T713" s="311"/>
      <c r="U713" s="311"/>
      <c r="V713" s="311"/>
      <c r="W713" s="311"/>
      <c r="X713" s="312"/>
      <c r="Y713" s="311"/>
      <c r="Z713" s="297"/>
      <c r="AA713" s="311"/>
      <c r="AB713" s="311"/>
      <c r="AC713" s="311"/>
      <c r="AD713" s="311"/>
      <c r="AE713" s="312"/>
      <c r="AF713" s="311"/>
      <c r="AG713" s="297"/>
      <c r="AH713" s="311"/>
      <c r="AI713" s="311"/>
      <c r="AJ713" s="311"/>
      <c r="AK713" s="311"/>
      <c r="AL713" s="312"/>
      <c r="AM713" s="311"/>
      <c r="AN713" s="297"/>
      <c r="AO713" s="311"/>
      <c r="AP713" s="311"/>
      <c r="AQ713" s="311"/>
      <c r="AR713" s="311"/>
      <c r="AS713" s="312"/>
      <c r="AT713" s="311"/>
      <c r="AU713" s="297"/>
      <c r="AV713" s="311"/>
      <c r="AW713" s="311"/>
      <c r="AX713" s="311"/>
      <c r="AY713" s="311"/>
      <c r="AZ713" s="312"/>
      <c r="BA713" s="311"/>
      <c r="BB713" s="297"/>
      <c r="BC713" s="311"/>
      <c r="BD713" s="311"/>
      <c r="BE713" s="311"/>
      <c r="BF713" s="311"/>
      <c r="BG713" s="312"/>
      <c r="BH713" s="311"/>
      <c r="BI713" s="297"/>
      <c r="BJ713" s="311"/>
      <c r="BK713" s="311"/>
      <c r="BL713" s="311"/>
      <c r="BM713" s="311"/>
      <c r="BN713" s="312"/>
      <c r="BO713" s="311"/>
      <c r="BP713" s="297"/>
      <c r="BQ713" s="311"/>
      <c r="BR713" s="311"/>
      <c r="BS713" s="311"/>
      <c r="BT713" s="311"/>
      <c r="BU713" s="312"/>
      <c r="BV713" s="311"/>
      <c r="BW713" s="297"/>
      <c r="BX713" s="311"/>
      <c r="BY713" s="311"/>
      <c r="BZ713" s="311"/>
      <c r="CA713" s="311"/>
      <c r="CB713" s="312"/>
      <c r="CC713" s="311"/>
      <c r="CD713" s="297"/>
      <c r="CE713" s="311"/>
      <c r="CF713" s="311"/>
      <c r="CG713" s="311"/>
      <c r="CH713" s="311"/>
      <c r="CI713" s="312"/>
      <c r="CJ713" s="311"/>
      <c r="CK713" s="297"/>
      <c r="CL713" s="311"/>
      <c r="CM713" s="311"/>
      <c r="CN713" s="311"/>
      <c r="CO713" s="311"/>
      <c r="CP713" s="312"/>
      <c r="CQ713" s="311"/>
      <c r="CR713" s="297"/>
      <c r="CS713" s="311"/>
      <c r="CT713" s="311"/>
      <c r="CU713" s="311"/>
      <c r="CV713" s="311"/>
      <c r="CW713" s="312"/>
      <c r="CX713" s="311"/>
      <c r="CY713" s="297"/>
      <c r="CZ713" s="311"/>
      <c r="DA713" s="311"/>
      <c r="DB713" s="311"/>
      <c r="DC713" s="311"/>
      <c r="DD713" s="312"/>
      <c r="DE713" s="311"/>
      <c r="DF713" s="297"/>
      <c r="DG713" s="311"/>
      <c r="DH713" s="311"/>
      <c r="DI713" s="311"/>
      <c r="DJ713" s="311"/>
      <c r="DK713" s="312"/>
      <c r="DL713" s="311"/>
      <c r="DM713" s="297"/>
      <c r="DN713" s="311"/>
      <c r="DO713" s="311"/>
      <c r="DP713" s="311"/>
      <c r="DQ713" s="311"/>
      <c r="DR713" s="312"/>
      <c r="DS713" s="311"/>
      <c r="DT713" s="297"/>
      <c r="DU713" s="311"/>
      <c r="DV713" s="311"/>
      <c r="DW713" s="311"/>
      <c r="DX713" s="311"/>
      <c r="DY713" s="312"/>
      <c r="DZ713" s="311"/>
      <c r="EA713" s="297"/>
      <c r="EB713" s="311"/>
      <c r="EC713" s="311"/>
      <c r="ED713" s="311"/>
      <c r="EE713" s="311"/>
      <c r="EF713" s="312"/>
      <c r="EG713" s="311"/>
      <c r="EH713" s="297"/>
      <c r="EI713" s="311"/>
      <c r="EJ713" s="311"/>
      <c r="EK713" s="311"/>
      <c r="EL713" s="311"/>
      <c r="EM713" s="312"/>
      <c r="EN713" s="311"/>
      <c r="EO713" s="297"/>
      <c r="EP713" s="311"/>
      <c r="EQ713" s="311"/>
      <c r="ER713" s="311"/>
      <c r="ES713" s="311"/>
      <c r="ET713" s="312"/>
      <c r="EU713" s="311"/>
      <c r="EV713" s="297"/>
      <c r="EW713" s="311"/>
      <c r="EX713" s="311"/>
      <c r="EY713" s="311"/>
      <c r="EZ713" s="311"/>
      <c r="FA713" s="312"/>
      <c r="FB713" s="311"/>
      <c r="FC713" s="298"/>
    </row>
    <row r="714" spans="1:159" s="205" customFormat="1" ht="39.9" customHeight="1" x14ac:dyDescent="0.25">
      <c r="A714" s="206"/>
      <c r="B714" s="196"/>
      <c r="C714" s="292"/>
      <c r="D714" s="198"/>
      <c r="E714" s="299"/>
      <c r="F714" s="200"/>
      <c r="G714" s="301"/>
      <c r="H714" s="303"/>
      <c r="I714" s="299"/>
      <c r="J714" s="299"/>
      <c r="K714" s="299"/>
      <c r="L714" s="289"/>
      <c r="M714" s="299"/>
      <c r="N714" s="289"/>
      <c r="O714" s="363" t="str">
        <f>IF(P714="","",IF(OR(I714="",J714=""),"",IF(AND(ISNUMBER(FIND("post-", I714)),J714=ProductCode!$I$12),ProductCode!$F$19,IF(AND(ISNUMBER(FIND("pre-", I714)),J714=ProductCode!$I$12),ProductCode!$F$20,IF(ISNUMBER(FIND("post-", I714)),ProductCode!$F$17,ProductCode!$F$18)))))</f>
        <v/>
      </c>
      <c r="P714" s="295" t="str">
        <f t="shared" si="26"/>
        <v/>
      </c>
      <c r="Q714" s="306"/>
      <c r="R714" s="203"/>
      <c r="S714" s="308" t="str">
        <f t="shared" si="27"/>
        <v/>
      </c>
      <c r="T714" s="311"/>
      <c r="U714" s="311"/>
      <c r="V714" s="311"/>
      <c r="W714" s="311"/>
      <c r="X714" s="312"/>
      <c r="Y714" s="311"/>
      <c r="Z714" s="297"/>
      <c r="AA714" s="311"/>
      <c r="AB714" s="311"/>
      <c r="AC714" s="311"/>
      <c r="AD714" s="311"/>
      <c r="AE714" s="312"/>
      <c r="AF714" s="311"/>
      <c r="AG714" s="297"/>
      <c r="AH714" s="311"/>
      <c r="AI714" s="311"/>
      <c r="AJ714" s="311"/>
      <c r="AK714" s="311"/>
      <c r="AL714" s="312"/>
      <c r="AM714" s="311"/>
      <c r="AN714" s="297"/>
      <c r="AO714" s="311"/>
      <c r="AP714" s="311"/>
      <c r="AQ714" s="311"/>
      <c r="AR714" s="311"/>
      <c r="AS714" s="312"/>
      <c r="AT714" s="311"/>
      <c r="AU714" s="297"/>
      <c r="AV714" s="311"/>
      <c r="AW714" s="311"/>
      <c r="AX714" s="311"/>
      <c r="AY714" s="311"/>
      <c r="AZ714" s="312"/>
      <c r="BA714" s="311"/>
      <c r="BB714" s="297"/>
      <c r="BC714" s="311"/>
      <c r="BD714" s="311"/>
      <c r="BE714" s="311"/>
      <c r="BF714" s="311"/>
      <c r="BG714" s="312"/>
      <c r="BH714" s="311"/>
      <c r="BI714" s="297"/>
      <c r="BJ714" s="311"/>
      <c r="BK714" s="311"/>
      <c r="BL714" s="311"/>
      <c r="BM714" s="311"/>
      <c r="BN714" s="312"/>
      <c r="BO714" s="311"/>
      <c r="BP714" s="297"/>
      <c r="BQ714" s="311"/>
      <c r="BR714" s="311"/>
      <c r="BS714" s="311"/>
      <c r="BT714" s="311"/>
      <c r="BU714" s="312"/>
      <c r="BV714" s="311"/>
      <c r="BW714" s="297"/>
      <c r="BX714" s="311"/>
      <c r="BY714" s="311"/>
      <c r="BZ714" s="311"/>
      <c r="CA714" s="311"/>
      <c r="CB714" s="312"/>
      <c r="CC714" s="311"/>
      <c r="CD714" s="297"/>
      <c r="CE714" s="311"/>
      <c r="CF714" s="311"/>
      <c r="CG714" s="311"/>
      <c r="CH714" s="311"/>
      <c r="CI714" s="312"/>
      <c r="CJ714" s="311"/>
      <c r="CK714" s="297"/>
      <c r="CL714" s="311"/>
      <c r="CM714" s="311"/>
      <c r="CN714" s="311"/>
      <c r="CO714" s="311"/>
      <c r="CP714" s="312"/>
      <c r="CQ714" s="311"/>
      <c r="CR714" s="297"/>
      <c r="CS714" s="311"/>
      <c r="CT714" s="311"/>
      <c r="CU714" s="311"/>
      <c r="CV714" s="311"/>
      <c r="CW714" s="312"/>
      <c r="CX714" s="311"/>
      <c r="CY714" s="297"/>
      <c r="CZ714" s="311"/>
      <c r="DA714" s="311"/>
      <c r="DB714" s="311"/>
      <c r="DC714" s="311"/>
      <c r="DD714" s="312"/>
      <c r="DE714" s="311"/>
      <c r="DF714" s="297"/>
      <c r="DG714" s="311"/>
      <c r="DH714" s="311"/>
      <c r="DI714" s="311"/>
      <c r="DJ714" s="311"/>
      <c r="DK714" s="312"/>
      <c r="DL714" s="311"/>
      <c r="DM714" s="297"/>
      <c r="DN714" s="311"/>
      <c r="DO714" s="311"/>
      <c r="DP714" s="311"/>
      <c r="DQ714" s="311"/>
      <c r="DR714" s="312"/>
      <c r="DS714" s="311"/>
      <c r="DT714" s="297"/>
      <c r="DU714" s="311"/>
      <c r="DV714" s="311"/>
      <c r="DW714" s="311"/>
      <c r="DX714" s="311"/>
      <c r="DY714" s="312"/>
      <c r="DZ714" s="311"/>
      <c r="EA714" s="297"/>
      <c r="EB714" s="311"/>
      <c r="EC714" s="311"/>
      <c r="ED714" s="311"/>
      <c r="EE714" s="311"/>
      <c r="EF714" s="312"/>
      <c r="EG714" s="311"/>
      <c r="EH714" s="297"/>
      <c r="EI714" s="311"/>
      <c r="EJ714" s="311"/>
      <c r="EK714" s="311"/>
      <c r="EL714" s="311"/>
      <c r="EM714" s="312"/>
      <c r="EN714" s="311"/>
      <c r="EO714" s="297"/>
      <c r="EP714" s="311"/>
      <c r="EQ714" s="311"/>
      <c r="ER714" s="311"/>
      <c r="ES714" s="311"/>
      <c r="ET714" s="312"/>
      <c r="EU714" s="311"/>
      <c r="EV714" s="297"/>
      <c r="EW714" s="311"/>
      <c r="EX714" s="311"/>
      <c r="EY714" s="311"/>
      <c r="EZ714" s="311"/>
      <c r="FA714" s="312"/>
      <c r="FB714" s="311"/>
      <c r="FC714" s="298"/>
    </row>
    <row r="715" spans="1:159" s="205" customFormat="1" ht="39.9" customHeight="1" x14ac:dyDescent="0.25">
      <c r="A715" s="206"/>
      <c r="B715" s="196"/>
      <c r="C715" s="292"/>
      <c r="D715" s="198"/>
      <c r="E715" s="299"/>
      <c r="F715" s="200"/>
      <c r="G715" s="301"/>
      <c r="H715" s="303"/>
      <c r="I715" s="299"/>
      <c r="J715" s="299"/>
      <c r="K715" s="299"/>
      <c r="L715" s="289"/>
      <c r="M715" s="299"/>
      <c r="N715" s="289"/>
      <c r="O715" s="363" t="str">
        <f>IF(P715="","",IF(OR(I715="",J715=""),"",IF(AND(ISNUMBER(FIND("post-", I715)),J715=ProductCode!$I$12),ProductCode!$F$19,IF(AND(ISNUMBER(FIND("pre-", I715)),J715=ProductCode!$I$12),ProductCode!$F$20,IF(ISNUMBER(FIND("post-", I715)),ProductCode!$F$17,ProductCode!$F$18)))))</f>
        <v/>
      </c>
      <c r="P715" s="295" t="str">
        <f t="shared" si="26"/>
        <v/>
      </c>
      <c r="Q715" s="306"/>
      <c r="R715" s="203"/>
      <c r="S715" s="308" t="str">
        <f t="shared" si="27"/>
        <v/>
      </c>
      <c r="T715" s="311"/>
      <c r="U715" s="311"/>
      <c r="V715" s="311"/>
      <c r="W715" s="311"/>
      <c r="X715" s="312"/>
      <c r="Y715" s="311"/>
      <c r="Z715" s="297"/>
      <c r="AA715" s="311"/>
      <c r="AB715" s="311"/>
      <c r="AC715" s="311"/>
      <c r="AD715" s="311"/>
      <c r="AE715" s="312"/>
      <c r="AF715" s="311"/>
      <c r="AG715" s="297"/>
      <c r="AH715" s="311"/>
      <c r="AI715" s="311"/>
      <c r="AJ715" s="311"/>
      <c r="AK715" s="311"/>
      <c r="AL715" s="312"/>
      <c r="AM715" s="311"/>
      <c r="AN715" s="297"/>
      <c r="AO715" s="311"/>
      <c r="AP715" s="311"/>
      <c r="AQ715" s="311"/>
      <c r="AR715" s="311"/>
      <c r="AS715" s="312"/>
      <c r="AT715" s="311"/>
      <c r="AU715" s="297"/>
      <c r="AV715" s="311"/>
      <c r="AW715" s="311"/>
      <c r="AX715" s="311"/>
      <c r="AY715" s="311"/>
      <c r="AZ715" s="312"/>
      <c r="BA715" s="311"/>
      <c r="BB715" s="297"/>
      <c r="BC715" s="311"/>
      <c r="BD715" s="311"/>
      <c r="BE715" s="311"/>
      <c r="BF715" s="311"/>
      <c r="BG715" s="312"/>
      <c r="BH715" s="311"/>
      <c r="BI715" s="297"/>
      <c r="BJ715" s="311"/>
      <c r="BK715" s="311"/>
      <c r="BL715" s="311"/>
      <c r="BM715" s="311"/>
      <c r="BN715" s="312"/>
      <c r="BO715" s="311"/>
      <c r="BP715" s="297"/>
      <c r="BQ715" s="311"/>
      <c r="BR715" s="311"/>
      <c r="BS715" s="311"/>
      <c r="BT715" s="311"/>
      <c r="BU715" s="312"/>
      <c r="BV715" s="311"/>
      <c r="BW715" s="297"/>
      <c r="BX715" s="311"/>
      <c r="BY715" s="311"/>
      <c r="BZ715" s="311"/>
      <c r="CA715" s="311"/>
      <c r="CB715" s="312"/>
      <c r="CC715" s="311"/>
      <c r="CD715" s="297"/>
      <c r="CE715" s="311"/>
      <c r="CF715" s="311"/>
      <c r="CG715" s="311"/>
      <c r="CH715" s="311"/>
      <c r="CI715" s="312"/>
      <c r="CJ715" s="311"/>
      <c r="CK715" s="297"/>
      <c r="CL715" s="311"/>
      <c r="CM715" s="311"/>
      <c r="CN715" s="311"/>
      <c r="CO715" s="311"/>
      <c r="CP715" s="312"/>
      <c r="CQ715" s="311"/>
      <c r="CR715" s="297"/>
      <c r="CS715" s="311"/>
      <c r="CT715" s="311"/>
      <c r="CU715" s="311"/>
      <c r="CV715" s="311"/>
      <c r="CW715" s="312"/>
      <c r="CX715" s="311"/>
      <c r="CY715" s="297"/>
      <c r="CZ715" s="311"/>
      <c r="DA715" s="311"/>
      <c r="DB715" s="311"/>
      <c r="DC715" s="311"/>
      <c r="DD715" s="312"/>
      <c r="DE715" s="311"/>
      <c r="DF715" s="297"/>
      <c r="DG715" s="311"/>
      <c r="DH715" s="311"/>
      <c r="DI715" s="311"/>
      <c r="DJ715" s="311"/>
      <c r="DK715" s="312"/>
      <c r="DL715" s="311"/>
      <c r="DM715" s="297"/>
      <c r="DN715" s="311"/>
      <c r="DO715" s="311"/>
      <c r="DP715" s="311"/>
      <c r="DQ715" s="311"/>
      <c r="DR715" s="312"/>
      <c r="DS715" s="311"/>
      <c r="DT715" s="297"/>
      <c r="DU715" s="311"/>
      <c r="DV715" s="311"/>
      <c r="DW715" s="311"/>
      <c r="DX715" s="311"/>
      <c r="DY715" s="312"/>
      <c r="DZ715" s="311"/>
      <c r="EA715" s="297"/>
      <c r="EB715" s="311"/>
      <c r="EC715" s="311"/>
      <c r="ED715" s="311"/>
      <c r="EE715" s="311"/>
      <c r="EF715" s="312"/>
      <c r="EG715" s="311"/>
      <c r="EH715" s="297"/>
      <c r="EI715" s="311"/>
      <c r="EJ715" s="311"/>
      <c r="EK715" s="311"/>
      <c r="EL715" s="311"/>
      <c r="EM715" s="312"/>
      <c r="EN715" s="311"/>
      <c r="EO715" s="297"/>
      <c r="EP715" s="311"/>
      <c r="EQ715" s="311"/>
      <c r="ER715" s="311"/>
      <c r="ES715" s="311"/>
      <c r="ET715" s="312"/>
      <c r="EU715" s="311"/>
      <c r="EV715" s="297"/>
      <c r="EW715" s="311"/>
      <c r="EX715" s="311"/>
      <c r="EY715" s="311"/>
      <c r="EZ715" s="311"/>
      <c r="FA715" s="312"/>
      <c r="FB715" s="311"/>
      <c r="FC715" s="298"/>
    </row>
    <row r="716" spans="1:159" s="205" customFormat="1" ht="39.9" customHeight="1" x14ac:dyDescent="0.25">
      <c r="A716" s="206"/>
      <c r="B716" s="196"/>
      <c r="C716" s="292"/>
      <c r="D716" s="198"/>
      <c r="E716" s="299"/>
      <c r="F716" s="200"/>
      <c r="G716" s="301"/>
      <c r="H716" s="303"/>
      <c r="I716" s="299"/>
      <c r="J716" s="299"/>
      <c r="K716" s="299"/>
      <c r="L716" s="289"/>
      <c r="M716" s="299"/>
      <c r="N716" s="289"/>
      <c r="O716" s="363" t="str">
        <f>IF(P716="","",IF(OR(I716="",J716=""),"",IF(AND(ISNUMBER(FIND("post-", I716)),J716=ProductCode!$I$12),ProductCode!$F$19,IF(AND(ISNUMBER(FIND("pre-", I716)),J716=ProductCode!$I$12),ProductCode!$F$20,IF(ISNUMBER(FIND("post-", I716)),ProductCode!$F$17,ProductCode!$F$18)))))</f>
        <v/>
      </c>
      <c r="P716" s="295" t="str">
        <f t="shared" si="26"/>
        <v/>
      </c>
      <c r="Q716" s="306"/>
      <c r="R716" s="203"/>
      <c r="S716" s="308" t="str">
        <f t="shared" si="27"/>
        <v/>
      </c>
      <c r="T716" s="311"/>
      <c r="U716" s="311"/>
      <c r="V716" s="311"/>
      <c r="W716" s="311"/>
      <c r="X716" s="312"/>
      <c r="Y716" s="311"/>
      <c r="Z716" s="297"/>
      <c r="AA716" s="311"/>
      <c r="AB716" s="311"/>
      <c r="AC716" s="311"/>
      <c r="AD716" s="311"/>
      <c r="AE716" s="312"/>
      <c r="AF716" s="311"/>
      <c r="AG716" s="297"/>
      <c r="AH716" s="311"/>
      <c r="AI716" s="311"/>
      <c r="AJ716" s="311"/>
      <c r="AK716" s="311"/>
      <c r="AL716" s="312"/>
      <c r="AM716" s="311"/>
      <c r="AN716" s="297"/>
      <c r="AO716" s="311"/>
      <c r="AP716" s="311"/>
      <c r="AQ716" s="311"/>
      <c r="AR716" s="311"/>
      <c r="AS716" s="312"/>
      <c r="AT716" s="311"/>
      <c r="AU716" s="297"/>
      <c r="AV716" s="311"/>
      <c r="AW716" s="311"/>
      <c r="AX716" s="311"/>
      <c r="AY716" s="311"/>
      <c r="AZ716" s="312"/>
      <c r="BA716" s="311"/>
      <c r="BB716" s="297"/>
      <c r="BC716" s="311"/>
      <c r="BD716" s="311"/>
      <c r="BE716" s="311"/>
      <c r="BF716" s="311"/>
      <c r="BG716" s="312"/>
      <c r="BH716" s="311"/>
      <c r="BI716" s="297"/>
      <c r="BJ716" s="311"/>
      <c r="BK716" s="311"/>
      <c r="BL716" s="311"/>
      <c r="BM716" s="311"/>
      <c r="BN716" s="312"/>
      <c r="BO716" s="311"/>
      <c r="BP716" s="297"/>
      <c r="BQ716" s="311"/>
      <c r="BR716" s="311"/>
      <c r="BS716" s="311"/>
      <c r="BT716" s="311"/>
      <c r="BU716" s="312"/>
      <c r="BV716" s="311"/>
      <c r="BW716" s="297"/>
      <c r="BX716" s="311"/>
      <c r="BY716" s="311"/>
      <c r="BZ716" s="311"/>
      <c r="CA716" s="311"/>
      <c r="CB716" s="312"/>
      <c r="CC716" s="311"/>
      <c r="CD716" s="297"/>
      <c r="CE716" s="311"/>
      <c r="CF716" s="311"/>
      <c r="CG716" s="311"/>
      <c r="CH716" s="311"/>
      <c r="CI716" s="312"/>
      <c r="CJ716" s="311"/>
      <c r="CK716" s="297"/>
      <c r="CL716" s="311"/>
      <c r="CM716" s="311"/>
      <c r="CN716" s="311"/>
      <c r="CO716" s="311"/>
      <c r="CP716" s="312"/>
      <c r="CQ716" s="311"/>
      <c r="CR716" s="297"/>
      <c r="CS716" s="311"/>
      <c r="CT716" s="311"/>
      <c r="CU716" s="311"/>
      <c r="CV716" s="311"/>
      <c r="CW716" s="312"/>
      <c r="CX716" s="311"/>
      <c r="CY716" s="297"/>
      <c r="CZ716" s="311"/>
      <c r="DA716" s="311"/>
      <c r="DB716" s="311"/>
      <c r="DC716" s="311"/>
      <c r="DD716" s="312"/>
      <c r="DE716" s="311"/>
      <c r="DF716" s="297"/>
      <c r="DG716" s="311"/>
      <c r="DH716" s="311"/>
      <c r="DI716" s="311"/>
      <c r="DJ716" s="311"/>
      <c r="DK716" s="312"/>
      <c r="DL716" s="311"/>
      <c r="DM716" s="297"/>
      <c r="DN716" s="311"/>
      <c r="DO716" s="311"/>
      <c r="DP716" s="311"/>
      <c r="DQ716" s="311"/>
      <c r="DR716" s="312"/>
      <c r="DS716" s="311"/>
      <c r="DT716" s="297"/>
      <c r="DU716" s="311"/>
      <c r="DV716" s="311"/>
      <c r="DW716" s="311"/>
      <c r="DX716" s="311"/>
      <c r="DY716" s="312"/>
      <c r="DZ716" s="311"/>
      <c r="EA716" s="297"/>
      <c r="EB716" s="311"/>
      <c r="EC716" s="311"/>
      <c r="ED716" s="311"/>
      <c r="EE716" s="311"/>
      <c r="EF716" s="312"/>
      <c r="EG716" s="311"/>
      <c r="EH716" s="297"/>
      <c r="EI716" s="311"/>
      <c r="EJ716" s="311"/>
      <c r="EK716" s="311"/>
      <c r="EL716" s="311"/>
      <c r="EM716" s="312"/>
      <c r="EN716" s="311"/>
      <c r="EO716" s="297"/>
      <c r="EP716" s="311"/>
      <c r="EQ716" s="311"/>
      <c r="ER716" s="311"/>
      <c r="ES716" s="311"/>
      <c r="ET716" s="312"/>
      <c r="EU716" s="311"/>
      <c r="EV716" s="297"/>
      <c r="EW716" s="311"/>
      <c r="EX716" s="311"/>
      <c r="EY716" s="311"/>
      <c r="EZ716" s="311"/>
      <c r="FA716" s="312"/>
      <c r="FB716" s="311"/>
      <c r="FC716" s="298"/>
    </row>
    <row r="717" spans="1:159" s="205" customFormat="1" ht="39.9" customHeight="1" x14ac:dyDescent="0.25">
      <c r="A717" s="206"/>
      <c r="B717" s="196"/>
      <c r="C717" s="292"/>
      <c r="D717" s="198"/>
      <c r="E717" s="299"/>
      <c r="F717" s="200"/>
      <c r="G717" s="301"/>
      <c r="H717" s="303"/>
      <c r="I717" s="299"/>
      <c r="J717" s="299"/>
      <c r="K717" s="299"/>
      <c r="L717" s="289"/>
      <c r="M717" s="299"/>
      <c r="N717" s="289"/>
      <c r="O717" s="363" t="str">
        <f>IF(P717="","",IF(OR(I717="",J717=""),"",IF(AND(ISNUMBER(FIND("post-", I717)),J717=ProductCode!$I$12),ProductCode!$F$19,IF(AND(ISNUMBER(FIND("pre-", I717)),J717=ProductCode!$I$12),ProductCode!$F$20,IF(ISNUMBER(FIND("post-", I717)),ProductCode!$F$17,ProductCode!$F$18)))))</f>
        <v/>
      </c>
      <c r="P717" s="295" t="str">
        <f t="shared" si="26"/>
        <v/>
      </c>
      <c r="Q717" s="306"/>
      <c r="R717" s="203"/>
      <c r="S717" s="308" t="str">
        <f t="shared" si="27"/>
        <v/>
      </c>
      <c r="T717" s="311"/>
      <c r="U717" s="311"/>
      <c r="V717" s="311"/>
      <c r="W717" s="311"/>
      <c r="X717" s="312"/>
      <c r="Y717" s="311"/>
      <c r="Z717" s="297"/>
      <c r="AA717" s="311"/>
      <c r="AB717" s="311"/>
      <c r="AC717" s="311"/>
      <c r="AD717" s="311"/>
      <c r="AE717" s="312"/>
      <c r="AF717" s="311"/>
      <c r="AG717" s="297"/>
      <c r="AH717" s="311"/>
      <c r="AI717" s="311"/>
      <c r="AJ717" s="311"/>
      <c r="AK717" s="311"/>
      <c r="AL717" s="312"/>
      <c r="AM717" s="311"/>
      <c r="AN717" s="297"/>
      <c r="AO717" s="311"/>
      <c r="AP717" s="311"/>
      <c r="AQ717" s="311"/>
      <c r="AR717" s="311"/>
      <c r="AS717" s="312"/>
      <c r="AT717" s="311"/>
      <c r="AU717" s="297"/>
      <c r="AV717" s="311"/>
      <c r="AW717" s="311"/>
      <c r="AX717" s="311"/>
      <c r="AY717" s="311"/>
      <c r="AZ717" s="312"/>
      <c r="BA717" s="311"/>
      <c r="BB717" s="297"/>
      <c r="BC717" s="311"/>
      <c r="BD717" s="311"/>
      <c r="BE717" s="311"/>
      <c r="BF717" s="311"/>
      <c r="BG717" s="312"/>
      <c r="BH717" s="311"/>
      <c r="BI717" s="297"/>
      <c r="BJ717" s="311"/>
      <c r="BK717" s="311"/>
      <c r="BL717" s="311"/>
      <c r="BM717" s="311"/>
      <c r="BN717" s="312"/>
      <c r="BO717" s="311"/>
      <c r="BP717" s="297"/>
      <c r="BQ717" s="311"/>
      <c r="BR717" s="311"/>
      <c r="BS717" s="311"/>
      <c r="BT717" s="311"/>
      <c r="BU717" s="312"/>
      <c r="BV717" s="311"/>
      <c r="BW717" s="297"/>
      <c r="BX717" s="311"/>
      <c r="BY717" s="311"/>
      <c r="BZ717" s="311"/>
      <c r="CA717" s="311"/>
      <c r="CB717" s="312"/>
      <c r="CC717" s="311"/>
      <c r="CD717" s="297"/>
      <c r="CE717" s="311"/>
      <c r="CF717" s="311"/>
      <c r="CG717" s="311"/>
      <c r="CH717" s="311"/>
      <c r="CI717" s="312"/>
      <c r="CJ717" s="311"/>
      <c r="CK717" s="297"/>
      <c r="CL717" s="311"/>
      <c r="CM717" s="311"/>
      <c r="CN717" s="311"/>
      <c r="CO717" s="311"/>
      <c r="CP717" s="312"/>
      <c r="CQ717" s="311"/>
      <c r="CR717" s="297"/>
      <c r="CS717" s="311"/>
      <c r="CT717" s="311"/>
      <c r="CU717" s="311"/>
      <c r="CV717" s="311"/>
      <c r="CW717" s="312"/>
      <c r="CX717" s="311"/>
      <c r="CY717" s="297"/>
      <c r="CZ717" s="311"/>
      <c r="DA717" s="311"/>
      <c r="DB717" s="311"/>
      <c r="DC717" s="311"/>
      <c r="DD717" s="312"/>
      <c r="DE717" s="311"/>
      <c r="DF717" s="297"/>
      <c r="DG717" s="311"/>
      <c r="DH717" s="311"/>
      <c r="DI717" s="311"/>
      <c r="DJ717" s="311"/>
      <c r="DK717" s="312"/>
      <c r="DL717" s="311"/>
      <c r="DM717" s="297"/>
      <c r="DN717" s="311"/>
      <c r="DO717" s="311"/>
      <c r="DP717" s="311"/>
      <c r="DQ717" s="311"/>
      <c r="DR717" s="312"/>
      <c r="DS717" s="311"/>
      <c r="DT717" s="297"/>
      <c r="DU717" s="311"/>
      <c r="DV717" s="311"/>
      <c r="DW717" s="311"/>
      <c r="DX717" s="311"/>
      <c r="DY717" s="312"/>
      <c r="DZ717" s="311"/>
      <c r="EA717" s="297"/>
      <c r="EB717" s="311"/>
      <c r="EC717" s="311"/>
      <c r="ED717" s="311"/>
      <c r="EE717" s="311"/>
      <c r="EF717" s="312"/>
      <c r="EG717" s="311"/>
      <c r="EH717" s="297"/>
      <c r="EI717" s="311"/>
      <c r="EJ717" s="311"/>
      <c r="EK717" s="311"/>
      <c r="EL717" s="311"/>
      <c r="EM717" s="312"/>
      <c r="EN717" s="311"/>
      <c r="EO717" s="297"/>
      <c r="EP717" s="311"/>
      <c r="EQ717" s="311"/>
      <c r="ER717" s="311"/>
      <c r="ES717" s="311"/>
      <c r="ET717" s="312"/>
      <c r="EU717" s="311"/>
      <c r="EV717" s="297"/>
      <c r="EW717" s="311"/>
      <c r="EX717" s="311"/>
      <c r="EY717" s="311"/>
      <c r="EZ717" s="311"/>
      <c r="FA717" s="312"/>
      <c r="FB717" s="311"/>
      <c r="FC717" s="298"/>
    </row>
    <row r="718" spans="1:159" s="205" customFormat="1" ht="39.9" customHeight="1" x14ac:dyDescent="0.25">
      <c r="A718" s="206"/>
      <c r="B718" s="196"/>
      <c r="C718" s="292"/>
      <c r="D718" s="198"/>
      <c r="E718" s="299"/>
      <c r="F718" s="200"/>
      <c r="G718" s="301"/>
      <c r="H718" s="303"/>
      <c r="I718" s="299"/>
      <c r="J718" s="299"/>
      <c r="K718" s="299"/>
      <c r="L718" s="289"/>
      <c r="M718" s="299"/>
      <c r="N718" s="289"/>
      <c r="O718" s="363" t="str">
        <f>IF(P718="","",IF(OR(I718="",J718=""),"",IF(AND(ISNUMBER(FIND("post-", I718)),J718=ProductCode!$I$12),ProductCode!$F$19,IF(AND(ISNUMBER(FIND("pre-", I718)),J718=ProductCode!$I$12),ProductCode!$F$20,IF(ISNUMBER(FIND("post-", I718)),ProductCode!$F$17,ProductCode!$F$18)))))</f>
        <v/>
      </c>
      <c r="P718" s="295" t="str">
        <f t="shared" si="26"/>
        <v/>
      </c>
      <c r="Q718" s="306"/>
      <c r="R718" s="203"/>
      <c r="S718" s="308" t="str">
        <f t="shared" si="27"/>
        <v/>
      </c>
      <c r="T718" s="311"/>
      <c r="U718" s="311"/>
      <c r="V718" s="311"/>
      <c r="W718" s="311"/>
      <c r="X718" s="312"/>
      <c r="Y718" s="311"/>
      <c r="Z718" s="297"/>
      <c r="AA718" s="311"/>
      <c r="AB718" s="311"/>
      <c r="AC718" s="311"/>
      <c r="AD718" s="311"/>
      <c r="AE718" s="312"/>
      <c r="AF718" s="311"/>
      <c r="AG718" s="297"/>
      <c r="AH718" s="311"/>
      <c r="AI718" s="311"/>
      <c r="AJ718" s="311"/>
      <c r="AK718" s="311"/>
      <c r="AL718" s="312"/>
      <c r="AM718" s="311"/>
      <c r="AN718" s="297"/>
      <c r="AO718" s="311"/>
      <c r="AP718" s="311"/>
      <c r="AQ718" s="311"/>
      <c r="AR718" s="311"/>
      <c r="AS718" s="312"/>
      <c r="AT718" s="311"/>
      <c r="AU718" s="297"/>
      <c r="AV718" s="311"/>
      <c r="AW718" s="311"/>
      <c r="AX718" s="311"/>
      <c r="AY718" s="311"/>
      <c r="AZ718" s="312"/>
      <c r="BA718" s="311"/>
      <c r="BB718" s="297"/>
      <c r="BC718" s="311"/>
      <c r="BD718" s="311"/>
      <c r="BE718" s="311"/>
      <c r="BF718" s="311"/>
      <c r="BG718" s="312"/>
      <c r="BH718" s="311"/>
      <c r="BI718" s="297"/>
      <c r="BJ718" s="311"/>
      <c r="BK718" s="311"/>
      <c r="BL718" s="311"/>
      <c r="BM718" s="311"/>
      <c r="BN718" s="312"/>
      <c r="BO718" s="311"/>
      <c r="BP718" s="297"/>
      <c r="BQ718" s="311"/>
      <c r="BR718" s="311"/>
      <c r="BS718" s="311"/>
      <c r="BT718" s="311"/>
      <c r="BU718" s="312"/>
      <c r="BV718" s="311"/>
      <c r="BW718" s="297"/>
      <c r="BX718" s="311"/>
      <c r="BY718" s="311"/>
      <c r="BZ718" s="311"/>
      <c r="CA718" s="311"/>
      <c r="CB718" s="312"/>
      <c r="CC718" s="311"/>
      <c r="CD718" s="297"/>
      <c r="CE718" s="311"/>
      <c r="CF718" s="311"/>
      <c r="CG718" s="311"/>
      <c r="CH718" s="311"/>
      <c r="CI718" s="312"/>
      <c r="CJ718" s="311"/>
      <c r="CK718" s="297"/>
      <c r="CL718" s="311"/>
      <c r="CM718" s="311"/>
      <c r="CN718" s="311"/>
      <c r="CO718" s="311"/>
      <c r="CP718" s="312"/>
      <c r="CQ718" s="311"/>
      <c r="CR718" s="297"/>
      <c r="CS718" s="311"/>
      <c r="CT718" s="311"/>
      <c r="CU718" s="311"/>
      <c r="CV718" s="311"/>
      <c r="CW718" s="312"/>
      <c r="CX718" s="311"/>
      <c r="CY718" s="297"/>
      <c r="CZ718" s="311"/>
      <c r="DA718" s="311"/>
      <c r="DB718" s="311"/>
      <c r="DC718" s="311"/>
      <c r="DD718" s="312"/>
      <c r="DE718" s="311"/>
      <c r="DF718" s="297"/>
      <c r="DG718" s="311"/>
      <c r="DH718" s="311"/>
      <c r="DI718" s="311"/>
      <c r="DJ718" s="311"/>
      <c r="DK718" s="312"/>
      <c r="DL718" s="311"/>
      <c r="DM718" s="297"/>
      <c r="DN718" s="311"/>
      <c r="DO718" s="311"/>
      <c r="DP718" s="311"/>
      <c r="DQ718" s="311"/>
      <c r="DR718" s="312"/>
      <c r="DS718" s="311"/>
      <c r="DT718" s="297"/>
      <c r="DU718" s="311"/>
      <c r="DV718" s="311"/>
      <c r="DW718" s="311"/>
      <c r="DX718" s="311"/>
      <c r="DY718" s="312"/>
      <c r="DZ718" s="311"/>
      <c r="EA718" s="297"/>
      <c r="EB718" s="311"/>
      <c r="EC718" s="311"/>
      <c r="ED718" s="311"/>
      <c r="EE718" s="311"/>
      <c r="EF718" s="312"/>
      <c r="EG718" s="311"/>
      <c r="EH718" s="297"/>
      <c r="EI718" s="311"/>
      <c r="EJ718" s="311"/>
      <c r="EK718" s="311"/>
      <c r="EL718" s="311"/>
      <c r="EM718" s="312"/>
      <c r="EN718" s="311"/>
      <c r="EO718" s="297"/>
      <c r="EP718" s="311"/>
      <c r="EQ718" s="311"/>
      <c r="ER718" s="311"/>
      <c r="ES718" s="311"/>
      <c r="ET718" s="312"/>
      <c r="EU718" s="311"/>
      <c r="EV718" s="297"/>
      <c r="EW718" s="311"/>
      <c r="EX718" s="311"/>
      <c r="EY718" s="311"/>
      <c r="EZ718" s="311"/>
      <c r="FA718" s="312"/>
      <c r="FB718" s="311"/>
      <c r="FC718" s="298"/>
    </row>
    <row r="719" spans="1:159" s="205" customFormat="1" ht="39.9" customHeight="1" x14ac:dyDescent="0.25">
      <c r="A719" s="206"/>
      <c r="B719" s="196"/>
      <c r="C719" s="292"/>
      <c r="D719" s="198"/>
      <c r="E719" s="299"/>
      <c r="F719" s="200"/>
      <c r="G719" s="301"/>
      <c r="H719" s="303"/>
      <c r="I719" s="299"/>
      <c r="J719" s="299"/>
      <c r="K719" s="299"/>
      <c r="L719" s="289"/>
      <c r="M719" s="299"/>
      <c r="N719" s="289"/>
      <c r="O719" s="363" t="str">
        <f>IF(P719="","",IF(OR(I719="",J719=""),"",IF(AND(ISNUMBER(FIND("post-", I719)),J719=ProductCode!$I$12),ProductCode!$F$19,IF(AND(ISNUMBER(FIND("pre-", I719)),J719=ProductCode!$I$12),ProductCode!$F$20,IF(ISNUMBER(FIND("post-", I719)),ProductCode!$F$17,ProductCode!$F$18)))))</f>
        <v/>
      </c>
      <c r="P719" s="295" t="str">
        <f t="shared" si="26"/>
        <v/>
      </c>
      <c r="Q719" s="306"/>
      <c r="R719" s="203"/>
      <c r="S719" s="308" t="str">
        <f t="shared" si="27"/>
        <v/>
      </c>
      <c r="T719" s="311"/>
      <c r="U719" s="311"/>
      <c r="V719" s="311"/>
      <c r="W719" s="311"/>
      <c r="X719" s="312"/>
      <c r="Y719" s="311"/>
      <c r="Z719" s="297"/>
      <c r="AA719" s="311"/>
      <c r="AB719" s="311"/>
      <c r="AC719" s="311"/>
      <c r="AD719" s="311"/>
      <c r="AE719" s="312"/>
      <c r="AF719" s="311"/>
      <c r="AG719" s="297"/>
      <c r="AH719" s="311"/>
      <c r="AI719" s="311"/>
      <c r="AJ719" s="311"/>
      <c r="AK719" s="311"/>
      <c r="AL719" s="312"/>
      <c r="AM719" s="311"/>
      <c r="AN719" s="297"/>
      <c r="AO719" s="311"/>
      <c r="AP719" s="311"/>
      <c r="AQ719" s="311"/>
      <c r="AR719" s="311"/>
      <c r="AS719" s="312"/>
      <c r="AT719" s="311"/>
      <c r="AU719" s="297"/>
      <c r="AV719" s="311"/>
      <c r="AW719" s="311"/>
      <c r="AX719" s="311"/>
      <c r="AY719" s="311"/>
      <c r="AZ719" s="312"/>
      <c r="BA719" s="311"/>
      <c r="BB719" s="297"/>
      <c r="BC719" s="311"/>
      <c r="BD719" s="311"/>
      <c r="BE719" s="311"/>
      <c r="BF719" s="311"/>
      <c r="BG719" s="312"/>
      <c r="BH719" s="311"/>
      <c r="BI719" s="297"/>
      <c r="BJ719" s="311"/>
      <c r="BK719" s="311"/>
      <c r="BL719" s="311"/>
      <c r="BM719" s="311"/>
      <c r="BN719" s="312"/>
      <c r="BO719" s="311"/>
      <c r="BP719" s="297"/>
      <c r="BQ719" s="311"/>
      <c r="BR719" s="311"/>
      <c r="BS719" s="311"/>
      <c r="BT719" s="311"/>
      <c r="BU719" s="312"/>
      <c r="BV719" s="311"/>
      <c r="BW719" s="297"/>
      <c r="BX719" s="311"/>
      <c r="BY719" s="311"/>
      <c r="BZ719" s="311"/>
      <c r="CA719" s="311"/>
      <c r="CB719" s="312"/>
      <c r="CC719" s="311"/>
      <c r="CD719" s="297"/>
      <c r="CE719" s="311"/>
      <c r="CF719" s="311"/>
      <c r="CG719" s="311"/>
      <c r="CH719" s="311"/>
      <c r="CI719" s="312"/>
      <c r="CJ719" s="311"/>
      <c r="CK719" s="297"/>
      <c r="CL719" s="311"/>
      <c r="CM719" s="311"/>
      <c r="CN719" s="311"/>
      <c r="CO719" s="311"/>
      <c r="CP719" s="312"/>
      <c r="CQ719" s="311"/>
      <c r="CR719" s="297"/>
      <c r="CS719" s="311"/>
      <c r="CT719" s="311"/>
      <c r="CU719" s="311"/>
      <c r="CV719" s="311"/>
      <c r="CW719" s="312"/>
      <c r="CX719" s="311"/>
      <c r="CY719" s="297"/>
      <c r="CZ719" s="311"/>
      <c r="DA719" s="311"/>
      <c r="DB719" s="311"/>
      <c r="DC719" s="311"/>
      <c r="DD719" s="312"/>
      <c r="DE719" s="311"/>
      <c r="DF719" s="297"/>
      <c r="DG719" s="311"/>
      <c r="DH719" s="311"/>
      <c r="DI719" s="311"/>
      <c r="DJ719" s="311"/>
      <c r="DK719" s="312"/>
      <c r="DL719" s="311"/>
      <c r="DM719" s="297"/>
      <c r="DN719" s="311"/>
      <c r="DO719" s="311"/>
      <c r="DP719" s="311"/>
      <c r="DQ719" s="311"/>
      <c r="DR719" s="312"/>
      <c r="DS719" s="311"/>
      <c r="DT719" s="297"/>
      <c r="DU719" s="311"/>
      <c r="DV719" s="311"/>
      <c r="DW719" s="311"/>
      <c r="DX719" s="311"/>
      <c r="DY719" s="312"/>
      <c r="DZ719" s="311"/>
      <c r="EA719" s="297"/>
      <c r="EB719" s="311"/>
      <c r="EC719" s="311"/>
      <c r="ED719" s="311"/>
      <c r="EE719" s="311"/>
      <c r="EF719" s="312"/>
      <c r="EG719" s="311"/>
      <c r="EH719" s="297"/>
      <c r="EI719" s="311"/>
      <c r="EJ719" s="311"/>
      <c r="EK719" s="311"/>
      <c r="EL719" s="311"/>
      <c r="EM719" s="312"/>
      <c r="EN719" s="311"/>
      <c r="EO719" s="297"/>
      <c r="EP719" s="311"/>
      <c r="EQ719" s="311"/>
      <c r="ER719" s="311"/>
      <c r="ES719" s="311"/>
      <c r="ET719" s="312"/>
      <c r="EU719" s="311"/>
      <c r="EV719" s="297"/>
      <c r="EW719" s="311"/>
      <c r="EX719" s="311"/>
      <c r="EY719" s="311"/>
      <c r="EZ719" s="311"/>
      <c r="FA719" s="312"/>
      <c r="FB719" s="311"/>
      <c r="FC719" s="298"/>
    </row>
    <row r="720" spans="1:159" s="205" customFormat="1" ht="39.9" customHeight="1" x14ac:dyDescent="0.25">
      <c r="A720" s="206"/>
      <c r="B720" s="196"/>
      <c r="C720" s="292"/>
      <c r="D720" s="198"/>
      <c r="E720" s="299"/>
      <c r="F720" s="200"/>
      <c r="G720" s="301"/>
      <c r="H720" s="303"/>
      <c r="I720" s="299"/>
      <c r="J720" s="299"/>
      <c r="K720" s="299"/>
      <c r="L720" s="289"/>
      <c r="M720" s="299"/>
      <c r="N720" s="289"/>
      <c r="O720" s="363" t="str">
        <f>IF(P720="","",IF(OR(I720="",J720=""),"",IF(AND(ISNUMBER(FIND("post-", I720)),J720=ProductCode!$I$12),ProductCode!$F$19,IF(AND(ISNUMBER(FIND("pre-", I720)),J720=ProductCode!$I$12),ProductCode!$F$20,IF(ISNUMBER(FIND("post-", I720)),ProductCode!$F$17,ProductCode!$F$18)))))</f>
        <v/>
      </c>
      <c r="P720" s="295" t="str">
        <f t="shared" si="26"/>
        <v/>
      </c>
      <c r="Q720" s="306"/>
      <c r="R720" s="203"/>
      <c r="S720" s="308" t="str">
        <f t="shared" si="27"/>
        <v/>
      </c>
      <c r="T720" s="311"/>
      <c r="U720" s="311"/>
      <c r="V720" s="311"/>
      <c r="W720" s="311"/>
      <c r="X720" s="312"/>
      <c r="Y720" s="311"/>
      <c r="Z720" s="297"/>
      <c r="AA720" s="311"/>
      <c r="AB720" s="311"/>
      <c r="AC720" s="311"/>
      <c r="AD720" s="311"/>
      <c r="AE720" s="312"/>
      <c r="AF720" s="311"/>
      <c r="AG720" s="297"/>
      <c r="AH720" s="311"/>
      <c r="AI720" s="311"/>
      <c r="AJ720" s="311"/>
      <c r="AK720" s="311"/>
      <c r="AL720" s="312"/>
      <c r="AM720" s="311"/>
      <c r="AN720" s="297"/>
      <c r="AO720" s="311"/>
      <c r="AP720" s="311"/>
      <c r="AQ720" s="311"/>
      <c r="AR720" s="311"/>
      <c r="AS720" s="312"/>
      <c r="AT720" s="311"/>
      <c r="AU720" s="297"/>
      <c r="AV720" s="311"/>
      <c r="AW720" s="311"/>
      <c r="AX720" s="311"/>
      <c r="AY720" s="311"/>
      <c r="AZ720" s="312"/>
      <c r="BA720" s="311"/>
      <c r="BB720" s="297"/>
      <c r="BC720" s="311"/>
      <c r="BD720" s="311"/>
      <c r="BE720" s="311"/>
      <c r="BF720" s="311"/>
      <c r="BG720" s="312"/>
      <c r="BH720" s="311"/>
      <c r="BI720" s="297"/>
      <c r="BJ720" s="311"/>
      <c r="BK720" s="311"/>
      <c r="BL720" s="311"/>
      <c r="BM720" s="311"/>
      <c r="BN720" s="312"/>
      <c r="BO720" s="311"/>
      <c r="BP720" s="297"/>
      <c r="BQ720" s="311"/>
      <c r="BR720" s="311"/>
      <c r="BS720" s="311"/>
      <c r="BT720" s="311"/>
      <c r="BU720" s="312"/>
      <c r="BV720" s="311"/>
      <c r="BW720" s="297"/>
      <c r="BX720" s="311"/>
      <c r="BY720" s="311"/>
      <c r="BZ720" s="311"/>
      <c r="CA720" s="311"/>
      <c r="CB720" s="312"/>
      <c r="CC720" s="311"/>
      <c r="CD720" s="297"/>
      <c r="CE720" s="311"/>
      <c r="CF720" s="311"/>
      <c r="CG720" s="311"/>
      <c r="CH720" s="311"/>
      <c r="CI720" s="312"/>
      <c r="CJ720" s="311"/>
      <c r="CK720" s="297"/>
      <c r="CL720" s="311"/>
      <c r="CM720" s="311"/>
      <c r="CN720" s="311"/>
      <c r="CO720" s="311"/>
      <c r="CP720" s="312"/>
      <c r="CQ720" s="311"/>
      <c r="CR720" s="297"/>
      <c r="CS720" s="311"/>
      <c r="CT720" s="311"/>
      <c r="CU720" s="311"/>
      <c r="CV720" s="311"/>
      <c r="CW720" s="312"/>
      <c r="CX720" s="311"/>
      <c r="CY720" s="297"/>
      <c r="CZ720" s="311"/>
      <c r="DA720" s="311"/>
      <c r="DB720" s="311"/>
      <c r="DC720" s="311"/>
      <c r="DD720" s="312"/>
      <c r="DE720" s="311"/>
      <c r="DF720" s="297"/>
      <c r="DG720" s="311"/>
      <c r="DH720" s="311"/>
      <c r="DI720" s="311"/>
      <c r="DJ720" s="311"/>
      <c r="DK720" s="312"/>
      <c r="DL720" s="311"/>
      <c r="DM720" s="297"/>
      <c r="DN720" s="311"/>
      <c r="DO720" s="311"/>
      <c r="DP720" s="311"/>
      <c r="DQ720" s="311"/>
      <c r="DR720" s="312"/>
      <c r="DS720" s="311"/>
      <c r="DT720" s="297"/>
      <c r="DU720" s="311"/>
      <c r="DV720" s="311"/>
      <c r="DW720" s="311"/>
      <c r="DX720" s="311"/>
      <c r="DY720" s="312"/>
      <c r="DZ720" s="311"/>
      <c r="EA720" s="297"/>
      <c r="EB720" s="311"/>
      <c r="EC720" s="311"/>
      <c r="ED720" s="311"/>
      <c r="EE720" s="311"/>
      <c r="EF720" s="312"/>
      <c r="EG720" s="311"/>
      <c r="EH720" s="297"/>
      <c r="EI720" s="311"/>
      <c r="EJ720" s="311"/>
      <c r="EK720" s="311"/>
      <c r="EL720" s="311"/>
      <c r="EM720" s="312"/>
      <c r="EN720" s="311"/>
      <c r="EO720" s="297"/>
      <c r="EP720" s="311"/>
      <c r="EQ720" s="311"/>
      <c r="ER720" s="311"/>
      <c r="ES720" s="311"/>
      <c r="ET720" s="312"/>
      <c r="EU720" s="311"/>
      <c r="EV720" s="297"/>
      <c r="EW720" s="311"/>
      <c r="EX720" s="311"/>
      <c r="EY720" s="311"/>
      <c r="EZ720" s="311"/>
      <c r="FA720" s="312"/>
      <c r="FB720" s="311"/>
      <c r="FC720" s="298"/>
    </row>
    <row r="721" spans="1:159" s="205" customFormat="1" ht="39.9" customHeight="1" x14ac:dyDescent="0.25">
      <c r="A721" s="206"/>
      <c r="B721" s="196"/>
      <c r="C721" s="292"/>
      <c r="D721" s="198"/>
      <c r="E721" s="299"/>
      <c r="F721" s="200"/>
      <c r="G721" s="301"/>
      <c r="H721" s="303"/>
      <c r="I721" s="299"/>
      <c r="J721" s="299"/>
      <c r="K721" s="299"/>
      <c r="L721" s="289"/>
      <c r="M721" s="299"/>
      <c r="N721" s="289"/>
      <c r="O721" s="363" t="str">
        <f>IF(P721="","",IF(OR(I721="",J721=""),"",IF(AND(ISNUMBER(FIND("post-", I721)),J721=ProductCode!$I$12),ProductCode!$F$19,IF(AND(ISNUMBER(FIND("pre-", I721)),J721=ProductCode!$I$12),ProductCode!$F$20,IF(ISNUMBER(FIND("post-", I721)),ProductCode!$F$17,ProductCode!$F$18)))))</f>
        <v/>
      </c>
      <c r="P721" s="295" t="str">
        <f t="shared" si="26"/>
        <v/>
      </c>
      <c r="Q721" s="306"/>
      <c r="R721" s="203"/>
      <c r="S721" s="308" t="str">
        <f t="shared" si="27"/>
        <v/>
      </c>
      <c r="T721" s="311"/>
      <c r="U721" s="311"/>
      <c r="V721" s="311"/>
      <c r="W721" s="311"/>
      <c r="X721" s="312"/>
      <c r="Y721" s="311"/>
      <c r="Z721" s="297"/>
      <c r="AA721" s="311"/>
      <c r="AB721" s="311"/>
      <c r="AC721" s="311"/>
      <c r="AD721" s="311"/>
      <c r="AE721" s="312"/>
      <c r="AF721" s="311"/>
      <c r="AG721" s="297"/>
      <c r="AH721" s="311"/>
      <c r="AI721" s="311"/>
      <c r="AJ721" s="311"/>
      <c r="AK721" s="311"/>
      <c r="AL721" s="312"/>
      <c r="AM721" s="311"/>
      <c r="AN721" s="297"/>
      <c r="AO721" s="311"/>
      <c r="AP721" s="311"/>
      <c r="AQ721" s="311"/>
      <c r="AR721" s="311"/>
      <c r="AS721" s="312"/>
      <c r="AT721" s="311"/>
      <c r="AU721" s="297"/>
      <c r="AV721" s="311"/>
      <c r="AW721" s="311"/>
      <c r="AX721" s="311"/>
      <c r="AY721" s="311"/>
      <c r="AZ721" s="312"/>
      <c r="BA721" s="311"/>
      <c r="BB721" s="297"/>
      <c r="BC721" s="311"/>
      <c r="BD721" s="311"/>
      <c r="BE721" s="311"/>
      <c r="BF721" s="311"/>
      <c r="BG721" s="312"/>
      <c r="BH721" s="311"/>
      <c r="BI721" s="297"/>
      <c r="BJ721" s="311"/>
      <c r="BK721" s="311"/>
      <c r="BL721" s="311"/>
      <c r="BM721" s="311"/>
      <c r="BN721" s="312"/>
      <c r="BO721" s="311"/>
      <c r="BP721" s="297"/>
      <c r="BQ721" s="311"/>
      <c r="BR721" s="311"/>
      <c r="BS721" s="311"/>
      <c r="BT721" s="311"/>
      <c r="BU721" s="312"/>
      <c r="BV721" s="311"/>
      <c r="BW721" s="297"/>
      <c r="BX721" s="311"/>
      <c r="BY721" s="311"/>
      <c r="BZ721" s="311"/>
      <c r="CA721" s="311"/>
      <c r="CB721" s="312"/>
      <c r="CC721" s="311"/>
      <c r="CD721" s="297"/>
      <c r="CE721" s="311"/>
      <c r="CF721" s="311"/>
      <c r="CG721" s="311"/>
      <c r="CH721" s="311"/>
      <c r="CI721" s="312"/>
      <c r="CJ721" s="311"/>
      <c r="CK721" s="297"/>
      <c r="CL721" s="311"/>
      <c r="CM721" s="311"/>
      <c r="CN721" s="311"/>
      <c r="CO721" s="311"/>
      <c r="CP721" s="312"/>
      <c r="CQ721" s="311"/>
      <c r="CR721" s="297"/>
      <c r="CS721" s="311"/>
      <c r="CT721" s="311"/>
      <c r="CU721" s="311"/>
      <c r="CV721" s="311"/>
      <c r="CW721" s="312"/>
      <c r="CX721" s="311"/>
      <c r="CY721" s="297"/>
      <c r="CZ721" s="311"/>
      <c r="DA721" s="311"/>
      <c r="DB721" s="311"/>
      <c r="DC721" s="311"/>
      <c r="DD721" s="312"/>
      <c r="DE721" s="311"/>
      <c r="DF721" s="297"/>
      <c r="DG721" s="311"/>
      <c r="DH721" s="311"/>
      <c r="DI721" s="311"/>
      <c r="DJ721" s="311"/>
      <c r="DK721" s="312"/>
      <c r="DL721" s="311"/>
      <c r="DM721" s="297"/>
      <c r="DN721" s="311"/>
      <c r="DO721" s="311"/>
      <c r="DP721" s="311"/>
      <c r="DQ721" s="311"/>
      <c r="DR721" s="312"/>
      <c r="DS721" s="311"/>
      <c r="DT721" s="297"/>
      <c r="DU721" s="311"/>
      <c r="DV721" s="311"/>
      <c r="DW721" s="311"/>
      <c r="DX721" s="311"/>
      <c r="DY721" s="312"/>
      <c r="DZ721" s="311"/>
      <c r="EA721" s="297"/>
      <c r="EB721" s="311"/>
      <c r="EC721" s="311"/>
      <c r="ED721" s="311"/>
      <c r="EE721" s="311"/>
      <c r="EF721" s="312"/>
      <c r="EG721" s="311"/>
      <c r="EH721" s="297"/>
      <c r="EI721" s="311"/>
      <c r="EJ721" s="311"/>
      <c r="EK721" s="311"/>
      <c r="EL721" s="311"/>
      <c r="EM721" s="312"/>
      <c r="EN721" s="311"/>
      <c r="EO721" s="297"/>
      <c r="EP721" s="311"/>
      <c r="EQ721" s="311"/>
      <c r="ER721" s="311"/>
      <c r="ES721" s="311"/>
      <c r="ET721" s="312"/>
      <c r="EU721" s="311"/>
      <c r="EV721" s="297"/>
      <c r="EW721" s="311"/>
      <c r="EX721" s="311"/>
      <c r="EY721" s="311"/>
      <c r="EZ721" s="311"/>
      <c r="FA721" s="312"/>
      <c r="FB721" s="311"/>
      <c r="FC721" s="298"/>
    </row>
    <row r="722" spans="1:159" s="205" customFormat="1" ht="39.9" customHeight="1" x14ac:dyDescent="0.25">
      <c r="A722" s="206"/>
      <c r="B722" s="196"/>
      <c r="C722" s="292"/>
      <c r="D722" s="198"/>
      <c r="E722" s="299"/>
      <c r="F722" s="200"/>
      <c r="G722" s="301"/>
      <c r="H722" s="303"/>
      <c r="I722" s="299"/>
      <c r="J722" s="299"/>
      <c r="K722" s="299"/>
      <c r="L722" s="289"/>
      <c r="M722" s="299"/>
      <c r="N722" s="289"/>
      <c r="O722" s="363" t="str">
        <f>IF(P722="","",IF(OR(I722="",J722=""),"",IF(AND(ISNUMBER(FIND("post-", I722)),J722=ProductCode!$I$12),ProductCode!$F$19,IF(AND(ISNUMBER(FIND("pre-", I722)),J722=ProductCode!$I$12),ProductCode!$F$20,IF(ISNUMBER(FIND("post-", I722)),ProductCode!$F$17,ProductCode!$F$18)))))</f>
        <v/>
      </c>
      <c r="P722" s="295" t="str">
        <f t="shared" si="26"/>
        <v/>
      </c>
      <c r="Q722" s="306"/>
      <c r="R722" s="203"/>
      <c r="S722" s="308" t="str">
        <f t="shared" si="27"/>
        <v/>
      </c>
      <c r="T722" s="311"/>
      <c r="U722" s="311"/>
      <c r="V722" s="311"/>
      <c r="W722" s="311"/>
      <c r="X722" s="312"/>
      <c r="Y722" s="311"/>
      <c r="Z722" s="297"/>
      <c r="AA722" s="311"/>
      <c r="AB722" s="311"/>
      <c r="AC722" s="311"/>
      <c r="AD722" s="311"/>
      <c r="AE722" s="312"/>
      <c r="AF722" s="311"/>
      <c r="AG722" s="297"/>
      <c r="AH722" s="311"/>
      <c r="AI722" s="311"/>
      <c r="AJ722" s="311"/>
      <c r="AK722" s="311"/>
      <c r="AL722" s="312"/>
      <c r="AM722" s="311"/>
      <c r="AN722" s="297"/>
      <c r="AO722" s="311"/>
      <c r="AP722" s="311"/>
      <c r="AQ722" s="311"/>
      <c r="AR722" s="311"/>
      <c r="AS722" s="312"/>
      <c r="AT722" s="311"/>
      <c r="AU722" s="297"/>
      <c r="AV722" s="311"/>
      <c r="AW722" s="311"/>
      <c r="AX722" s="311"/>
      <c r="AY722" s="311"/>
      <c r="AZ722" s="312"/>
      <c r="BA722" s="311"/>
      <c r="BB722" s="297"/>
      <c r="BC722" s="311"/>
      <c r="BD722" s="311"/>
      <c r="BE722" s="311"/>
      <c r="BF722" s="311"/>
      <c r="BG722" s="312"/>
      <c r="BH722" s="311"/>
      <c r="BI722" s="297"/>
      <c r="BJ722" s="311"/>
      <c r="BK722" s="311"/>
      <c r="BL722" s="311"/>
      <c r="BM722" s="311"/>
      <c r="BN722" s="312"/>
      <c r="BO722" s="311"/>
      <c r="BP722" s="297"/>
      <c r="BQ722" s="311"/>
      <c r="BR722" s="311"/>
      <c r="BS722" s="311"/>
      <c r="BT722" s="311"/>
      <c r="BU722" s="312"/>
      <c r="BV722" s="311"/>
      <c r="BW722" s="297"/>
      <c r="BX722" s="311"/>
      <c r="BY722" s="311"/>
      <c r="BZ722" s="311"/>
      <c r="CA722" s="311"/>
      <c r="CB722" s="312"/>
      <c r="CC722" s="311"/>
      <c r="CD722" s="297"/>
      <c r="CE722" s="311"/>
      <c r="CF722" s="311"/>
      <c r="CG722" s="311"/>
      <c r="CH722" s="311"/>
      <c r="CI722" s="312"/>
      <c r="CJ722" s="311"/>
      <c r="CK722" s="297"/>
      <c r="CL722" s="311"/>
      <c r="CM722" s="311"/>
      <c r="CN722" s="311"/>
      <c r="CO722" s="311"/>
      <c r="CP722" s="312"/>
      <c r="CQ722" s="311"/>
      <c r="CR722" s="297"/>
      <c r="CS722" s="311"/>
      <c r="CT722" s="311"/>
      <c r="CU722" s="311"/>
      <c r="CV722" s="311"/>
      <c r="CW722" s="312"/>
      <c r="CX722" s="311"/>
      <c r="CY722" s="297"/>
      <c r="CZ722" s="311"/>
      <c r="DA722" s="311"/>
      <c r="DB722" s="311"/>
      <c r="DC722" s="311"/>
      <c r="DD722" s="312"/>
      <c r="DE722" s="311"/>
      <c r="DF722" s="297"/>
      <c r="DG722" s="311"/>
      <c r="DH722" s="311"/>
      <c r="DI722" s="311"/>
      <c r="DJ722" s="311"/>
      <c r="DK722" s="312"/>
      <c r="DL722" s="311"/>
      <c r="DM722" s="297"/>
      <c r="DN722" s="311"/>
      <c r="DO722" s="311"/>
      <c r="DP722" s="311"/>
      <c r="DQ722" s="311"/>
      <c r="DR722" s="312"/>
      <c r="DS722" s="311"/>
      <c r="DT722" s="297"/>
      <c r="DU722" s="311"/>
      <c r="DV722" s="311"/>
      <c r="DW722" s="311"/>
      <c r="DX722" s="311"/>
      <c r="DY722" s="312"/>
      <c r="DZ722" s="311"/>
      <c r="EA722" s="297"/>
      <c r="EB722" s="311"/>
      <c r="EC722" s="311"/>
      <c r="ED722" s="311"/>
      <c r="EE722" s="311"/>
      <c r="EF722" s="312"/>
      <c r="EG722" s="311"/>
      <c r="EH722" s="297"/>
      <c r="EI722" s="311"/>
      <c r="EJ722" s="311"/>
      <c r="EK722" s="311"/>
      <c r="EL722" s="311"/>
      <c r="EM722" s="312"/>
      <c r="EN722" s="311"/>
      <c r="EO722" s="297"/>
      <c r="EP722" s="311"/>
      <c r="EQ722" s="311"/>
      <c r="ER722" s="311"/>
      <c r="ES722" s="311"/>
      <c r="ET722" s="312"/>
      <c r="EU722" s="311"/>
      <c r="EV722" s="297"/>
      <c r="EW722" s="311"/>
      <c r="EX722" s="311"/>
      <c r="EY722" s="311"/>
      <c r="EZ722" s="311"/>
      <c r="FA722" s="312"/>
      <c r="FB722" s="311"/>
      <c r="FC722" s="298"/>
    </row>
    <row r="723" spans="1:159" s="205" customFormat="1" ht="39.9" customHeight="1" x14ac:dyDescent="0.25">
      <c r="A723" s="206"/>
      <c r="B723" s="196"/>
      <c r="C723" s="292"/>
      <c r="D723" s="198"/>
      <c r="E723" s="299"/>
      <c r="F723" s="200"/>
      <c r="G723" s="301"/>
      <c r="H723" s="303"/>
      <c r="I723" s="299"/>
      <c r="J723" s="299"/>
      <c r="K723" s="299"/>
      <c r="L723" s="289"/>
      <c r="M723" s="299"/>
      <c r="N723" s="289"/>
      <c r="O723" s="363" t="str">
        <f>IF(P723="","",IF(OR(I723="",J723=""),"",IF(AND(ISNUMBER(FIND("post-", I723)),J723=ProductCode!$I$12),ProductCode!$F$19,IF(AND(ISNUMBER(FIND("pre-", I723)),J723=ProductCode!$I$12),ProductCode!$F$20,IF(ISNUMBER(FIND("post-", I723)),ProductCode!$F$17,ProductCode!$F$18)))))</f>
        <v/>
      </c>
      <c r="P723" s="295" t="str">
        <f t="shared" si="26"/>
        <v/>
      </c>
      <c r="Q723" s="306"/>
      <c r="R723" s="203"/>
      <c r="S723" s="308" t="str">
        <f t="shared" si="27"/>
        <v/>
      </c>
      <c r="T723" s="311"/>
      <c r="U723" s="311"/>
      <c r="V723" s="311"/>
      <c r="W723" s="311"/>
      <c r="X723" s="312"/>
      <c r="Y723" s="311"/>
      <c r="Z723" s="297"/>
      <c r="AA723" s="311"/>
      <c r="AB723" s="311"/>
      <c r="AC723" s="311"/>
      <c r="AD723" s="311"/>
      <c r="AE723" s="312"/>
      <c r="AF723" s="311"/>
      <c r="AG723" s="297"/>
      <c r="AH723" s="311"/>
      <c r="AI723" s="311"/>
      <c r="AJ723" s="311"/>
      <c r="AK723" s="311"/>
      <c r="AL723" s="312"/>
      <c r="AM723" s="311"/>
      <c r="AN723" s="297"/>
      <c r="AO723" s="311"/>
      <c r="AP723" s="311"/>
      <c r="AQ723" s="311"/>
      <c r="AR723" s="311"/>
      <c r="AS723" s="312"/>
      <c r="AT723" s="311"/>
      <c r="AU723" s="297"/>
      <c r="AV723" s="311"/>
      <c r="AW723" s="311"/>
      <c r="AX723" s="311"/>
      <c r="AY723" s="311"/>
      <c r="AZ723" s="312"/>
      <c r="BA723" s="311"/>
      <c r="BB723" s="297"/>
      <c r="BC723" s="311"/>
      <c r="BD723" s="311"/>
      <c r="BE723" s="311"/>
      <c r="BF723" s="311"/>
      <c r="BG723" s="312"/>
      <c r="BH723" s="311"/>
      <c r="BI723" s="297"/>
      <c r="BJ723" s="311"/>
      <c r="BK723" s="311"/>
      <c r="BL723" s="311"/>
      <c r="BM723" s="311"/>
      <c r="BN723" s="312"/>
      <c r="BO723" s="311"/>
      <c r="BP723" s="297"/>
      <c r="BQ723" s="311"/>
      <c r="BR723" s="311"/>
      <c r="BS723" s="311"/>
      <c r="BT723" s="311"/>
      <c r="BU723" s="312"/>
      <c r="BV723" s="311"/>
      <c r="BW723" s="297"/>
      <c r="BX723" s="311"/>
      <c r="BY723" s="311"/>
      <c r="BZ723" s="311"/>
      <c r="CA723" s="311"/>
      <c r="CB723" s="312"/>
      <c r="CC723" s="311"/>
      <c r="CD723" s="297"/>
      <c r="CE723" s="311"/>
      <c r="CF723" s="311"/>
      <c r="CG723" s="311"/>
      <c r="CH723" s="311"/>
      <c r="CI723" s="312"/>
      <c r="CJ723" s="311"/>
      <c r="CK723" s="297"/>
      <c r="CL723" s="311"/>
      <c r="CM723" s="311"/>
      <c r="CN723" s="311"/>
      <c r="CO723" s="311"/>
      <c r="CP723" s="312"/>
      <c r="CQ723" s="311"/>
      <c r="CR723" s="297"/>
      <c r="CS723" s="311"/>
      <c r="CT723" s="311"/>
      <c r="CU723" s="311"/>
      <c r="CV723" s="311"/>
      <c r="CW723" s="312"/>
      <c r="CX723" s="311"/>
      <c r="CY723" s="297"/>
      <c r="CZ723" s="311"/>
      <c r="DA723" s="311"/>
      <c r="DB723" s="311"/>
      <c r="DC723" s="311"/>
      <c r="DD723" s="312"/>
      <c r="DE723" s="311"/>
      <c r="DF723" s="297"/>
      <c r="DG723" s="311"/>
      <c r="DH723" s="311"/>
      <c r="DI723" s="311"/>
      <c r="DJ723" s="311"/>
      <c r="DK723" s="312"/>
      <c r="DL723" s="311"/>
      <c r="DM723" s="297"/>
      <c r="DN723" s="311"/>
      <c r="DO723" s="311"/>
      <c r="DP723" s="311"/>
      <c r="DQ723" s="311"/>
      <c r="DR723" s="312"/>
      <c r="DS723" s="311"/>
      <c r="DT723" s="297"/>
      <c r="DU723" s="311"/>
      <c r="DV723" s="311"/>
      <c r="DW723" s="311"/>
      <c r="DX723" s="311"/>
      <c r="DY723" s="312"/>
      <c r="DZ723" s="311"/>
      <c r="EA723" s="297"/>
      <c r="EB723" s="311"/>
      <c r="EC723" s="311"/>
      <c r="ED723" s="311"/>
      <c r="EE723" s="311"/>
      <c r="EF723" s="312"/>
      <c r="EG723" s="311"/>
      <c r="EH723" s="297"/>
      <c r="EI723" s="311"/>
      <c r="EJ723" s="311"/>
      <c r="EK723" s="311"/>
      <c r="EL723" s="311"/>
      <c r="EM723" s="312"/>
      <c r="EN723" s="311"/>
      <c r="EO723" s="297"/>
      <c r="EP723" s="311"/>
      <c r="EQ723" s="311"/>
      <c r="ER723" s="311"/>
      <c r="ES723" s="311"/>
      <c r="ET723" s="312"/>
      <c r="EU723" s="311"/>
      <c r="EV723" s="297"/>
      <c r="EW723" s="311"/>
      <c r="EX723" s="311"/>
      <c r="EY723" s="311"/>
      <c r="EZ723" s="311"/>
      <c r="FA723" s="312"/>
      <c r="FB723" s="311"/>
      <c r="FC723" s="298"/>
    </row>
    <row r="724" spans="1:159" s="205" customFormat="1" ht="39.9" customHeight="1" x14ac:dyDescent="0.25">
      <c r="A724" s="206"/>
      <c r="B724" s="196"/>
      <c r="C724" s="292"/>
      <c r="D724" s="198"/>
      <c r="E724" s="299"/>
      <c r="F724" s="200"/>
      <c r="G724" s="301"/>
      <c r="H724" s="303"/>
      <c r="I724" s="299"/>
      <c r="J724" s="299"/>
      <c r="K724" s="299"/>
      <c r="L724" s="289"/>
      <c r="M724" s="299"/>
      <c r="N724" s="289"/>
      <c r="O724" s="363" t="str">
        <f>IF(P724="","",IF(OR(I724="",J724=""),"",IF(AND(ISNUMBER(FIND("post-", I724)),J724=ProductCode!$I$12),ProductCode!$F$19,IF(AND(ISNUMBER(FIND("pre-", I724)),J724=ProductCode!$I$12),ProductCode!$F$20,IF(ISNUMBER(FIND("post-", I724)),ProductCode!$F$17,ProductCode!$F$18)))))</f>
        <v/>
      </c>
      <c r="P724" s="295" t="str">
        <f t="shared" si="26"/>
        <v/>
      </c>
      <c r="Q724" s="306"/>
      <c r="R724" s="203"/>
      <c r="S724" s="308" t="str">
        <f t="shared" si="27"/>
        <v/>
      </c>
      <c r="T724" s="311"/>
      <c r="U724" s="311"/>
      <c r="V724" s="311"/>
      <c r="W724" s="311"/>
      <c r="X724" s="312"/>
      <c r="Y724" s="311"/>
      <c r="Z724" s="297"/>
      <c r="AA724" s="311"/>
      <c r="AB724" s="311"/>
      <c r="AC724" s="311"/>
      <c r="AD724" s="311"/>
      <c r="AE724" s="312"/>
      <c r="AF724" s="311"/>
      <c r="AG724" s="297"/>
      <c r="AH724" s="311"/>
      <c r="AI724" s="311"/>
      <c r="AJ724" s="311"/>
      <c r="AK724" s="311"/>
      <c r="AL724" s="312"/>
      <c r="AM724" s="311"/>
      <c r="AN724" s="297"/>
      <c r="AO724" s="311"/>
      <c r="AP724" s="311"/>
      <c r="AQ724" s="311"/>
      <c r="AR724" s="311"/>
      <c r="AS724" s="312"/>
      <c r="AT724" s="311"/>
      <c r="AU724" s="297"/>
      <c r="AV724" s="311"/>
      <c r="AW724" s="311"/>
      <c r="AX724" s="311"/>
      <c r="AY724" s="311"/>
      <c r="AZ724" s="312"/>
      <c r="BA724" s="311"/>
      <c r="BB724" s="297"/>
      <c r="BC724" s="311"/>
      <c r="BD724" s="311"/>
      <c r="BE724" s="311"/>
      <c r="BF724" s="311"/>
      <c r="BG724" s="312"/>
      <c r="BH724" s="311"/>
      <c r="BI724" s="297"/>
      <c r="BJ724" s="311"/>
      <c r="BK724" s="311"/>
      <c r="BL724" s="311"/>
      <c r="BM724" s="311"/>
      <c r="BN724" s="312"/>
      <c r="BO724" s="311"/>
      <c r="BP724" s="297"/>
      <c r="BQ724" s="311"/>
      <c r="BR724" s="311"/>
      <c r="BS724" s="311"/>
      <c r="BT724" s="311"/>
      <c r="BU724" s="312"/>
      <c r="BV724" s="311"/>
      <c r="BW724" s="297"/>
      <c r="BX724" s="311"/>
      <c r="BY724" s="311"/>
      <c r="BZ724" s="311"/>
      <c r="CA724" s="311"/>
      <c r="CB724" s="312"/>
      <c r="CC724" s="311"/>
      <c r="CD724" s="297"/>
      <c r="CE724" s="311"/>
      <c r="CF724" s="311"/>
      <c r="CG724" s="311"/>
      <c r="CH724" s="311"/>
      <c r="CI724" s="312"/>
      <c r="CJ724" s="311"/>
      <c r="CK724" s="297"/>
      <c r="CL724" s="311"/>
      <c r="CM724" s="311"/>
      <c r="CN724" s="311"/>
      <c r="CO724" s="311"/>
      <c r="CP724" s="312"/>
      <c r="CQ724" s="311"/>
      <c r="CR724" s="297"/>
      <c r="CS724" s="311"/>
      <c r="CT724" s="311"/>
      <c r="CU724" s="311"/>
      <c r="CV724" s="311"/>
      <c r="CW724" s="312"/>
      <c r="CX724" s="311"/>
      <c r="CY724" s="297"/>
      <c r="CZ724" s="311"/>
      <c r="DA724" s="311"/>
      <c r="DB724" s="311"/>
      <c r="DC724" s="311"/>
      <c r="DD724" s="312"/>
      <c r="DE724" s="311"/>
      <c r="DF724" s="297"/>
      <c r="DG724" s="311"/>
      <c r="DH724" s="311"/>
      <c r="DI724" s="311"/>
      <c r="DJ724" s="311"/>
      <c r="DK724" s="312"/>
      <c r="DL724" s="311"/>
      <c r="DM724" s="297"/>
      <c r="DN724" s="311"/>
      <c r="DO724" s="311"/>
      <c r="DP724" s="311"/>
      <c r="DQ724" s="311"/>
      <c r="DR724" s="312"/>
      <c r="DS724" s="311"/>
      <c r="DT724" s="297"/>
      <c r="DU724" s="311"/>
      <c r="DV724" s="311"/>
      <c r="DW724" s="311"/>
      <c r="DX724" s="311"/>
      <c r="DY724" s="312"/>
      <c r="DZ724" s="311"/>
      <c r="EA724" s="297"/>
      <c r="EB724" s="311"/>
      <c r="EC724" s="311"/>
      <c r="ED724" s="311"/>
      <c r="EE724" s="311"/>
      <c r="EF724" s="312"/>
      <c r="EG724" s="311"/>
      <c r="EH724" s="297"/>
      <c r="EI724" s="311"/>
      <c r="EJ724" s="311"/>
      <c r="EK724" s="311"/>
      <c r="EL724" s="311"/>
      <c r="EM724" s="312"/>
      <c r="EN724" s="311"/>
      <c r="EO724" s="297"/>
      <c r="EP724" s="311"/>
      <c r="EQ724" s="311"/>
      <c r="ER724" s="311"/>
      <c r="ES724" s="311"/>
      <c r="ET724" s="312"/>
      <c r="EU724" s="311"/>
      <c r="EV724" s="297"/>
      <c r="EW724" s="311"/>
      <c r="EX724" s="311"/>
      <c r="EY724" s="311"/>
      <c r="EZ724" s="311"/>
      <c r="FA724" s="312"/>
      <c r="FB724" s="311"/>
      <c r="FC724" s="298"/>
    </row>
    <row r="725" spans="1:159" s="205" customFormat="1" ht="39.9" customHeight="1" x14ac:dyDescent="0.25">
      <c r="A725" s="206"/>
      <c r="B725" s="196"/>
      <c r="C725" s="292"/>
      <c r="D725" s="198"/>
      <c r="E725" s="299"/>
      <c r="F725" s="200"/>
      <c r="G725" s="301"/>
      <c r="H725" s="303"/>
      <c r="I725" s="299"/>
      <c r="J725" s="299"/>
      <c r="K725" s="299"/>
      <c r="L725" s="289"/>
      <c r="M725" s="299"/>
      <c r="N725" s="289"/>
      <c r="O725" s="363" t="str">
        <f>IF(P725="","",IF(OR(I725="",J725=""),"",IF(AND(ISNUMBER(FIND("post-", I725)),J725=ProductCode!$I$12),ProductCode!$F$19,IF(AND(ISNUMBER(FIND("pre-", I725)),J725=ProductCode!$I$12),ProductCode!$F$20,IF(ISNUMBER(FIND("post-", I725)),ProductCode!$F$17,ProductCode!$F$18)))))</f>
        <v/>
      </c>
      <c r="P725" s="295" t="str">
        <f t="shared" si="26"/>
        <v/>
      </c>
      <c r="Q725" s="306"/>
      <c r="R725" s="203"/>
      <c r="S725" s="308" t="str">
        <f t="shared" si="27"/>
        <v/>
      </c>
      <c r="T725" s="311"/>
      <c r="U725" s="311"/>
      <c r="V725" s="311"/>
      <c r="W725" s="311"/>
      <c r="X725" s="312"/>
      <c r="Y725" s="311"/>
      <c r="Z725" s="297"/>
      <c r="AA725" s="311"/>
      <c r="AB725" s="311"/>
      <c r="AC725" s="311"/>
      <c r="AD725" s="311"/>
      <c r="AE725" s="312"/>
      <c r="AF725" s="311"/>
      <c r="AG725" s="297"/>
      <c r="AH725" s="311"/>
      <c r="AI725" s="311"/>
      <c r="AJ725" s="311"/>
      <c r="AK725" s="311"/>
      <c r="AL725" s="312"/>
      <c r="AM725" s="311"/>
      <c r="AN725" s="297"/>
      <c r="AO725" s="311"/>
      <c r="AP725" s="311"/>
      <c r="AQ725" s="311"/>
      <c r="AR725" s="311"/>
      <c r="AS725" s="312"/>
      <c r="AT725" s="311"/>
      <c r="AU725" s="297"/>
      <c r="AV725" s="311"/>
      <c r="AW725" s="311"/>
      <c r="AX725" s="311"/>
      <c r="AY725" s="311"/>
      <c r="AZ725" s="312"/>
      <c r="BA725" s="311"/>
      <c r="BB725" s="297"/>
      <c r="BC725" s="311"/>
      <c r="BD725" s="311"/>
      <c r="BE725" s="311"/>
      <c r="BF725" s="311"/>
      <c r="BG725" s="312"/>
      <c r="BH725" s="311"/>
      <c r="BI725" s="297"/>
      <c r="BJ725" s="311"/>
      <c r="BK725" s="311"/>
      <c r="BL725" s="311"/>
      <c r="BM725" s="311"/>
      <c r="BN725" s="312"/>
      <c r="BO725" s="311"/>
      <c r="BP725" s="297"/>
      <c r="BQ725" s="311"/>
      <c r="BR725" s="311"/>
      <c r="BS725" s="311"/>
      <c r="BT725" s="311"/>
      <c r="BU725" s="312"/>
      <c r="BV725" s="311"/>
      <c r="BW725" s="297"/>
      <c r="BX725" s="311"/>
      <c r="BY725" s="311"/>
      <c r="BZ725" s="311"/>
      <c r="CA725" s="311"/>
      <c r="CB725" s="312"/>
      <c r="CC725" s="311"/>
      <c r="CD725" s="297"/>
      <c r="CE725" s="311"/>
      <c r="CF725" s="311"/>
      <c r="CG725" s="311"/>
      <c r="CH725" s="311"/>
      <c r="CI725" s="312"/>
      <c r="CJ725" s="311"/>
      <c r="CK725" s="297"/>
      <c r="CL725" s="311"/>
      <c r="CM725" s="311"/>
      <c r="CN725" s="311"/>
      <c r="CO725" s="311"/>
      <c r="CP725" s="312"/>
      <c r="CQ725" s="311"/>
      <c r="CR725" s="297"/>
      <c r="CS725" s="311"/>
      <c r="CT725" s="311"/>
      <c r="CU725" s="311"/>
      <c r="CV725" s="311"/>
      <c r="CW725" s="312"/>
      <c r="CX725" s="311"/>
      <c r="CY725" s="297"/>
      <c r="CZ725" s="311"/>
      <c r="DA725" s="311"/>
      <c r="DB725" s="311"/>
      <c r="DC725" s="311"/>
      <c r="DD725" s="312"/>
      <c r="DE725" s="311"/>
      <c r="DF725" s="297"/>
      <c r="DG725" s="311"/>
      <c r="DH725" s="311"/>
      <c r="DI725" s="311"/>
      <c r="DJ725" s="311"/>
      <c r="DK725" s="312"/>
      <c r="DL725" s="311"/>
      <c r="DM725" s="297"/>
      <c r="DN725" s="311"/>
      <c r="DO725" s="311"/>
      <c r="DP725" s="311"/>
      <c r="DQ725" s="311"/>
      <c r="DR725" s="312"/>
      <c r="DS725" s="311"/>
      <c r="DT725" s="297"/>
      <c r="DU725" s="311"/>
      <c r="DV725" s="311"/>
      <c r="DW725" s="311"/>
      <c r="DX725" s="311"/>
      <c r="DY725" s="312"/>
      <c r="DZ725" s="311"/>
      <c r="EA725" s="297"/>
      <c r="EB725" s="311"/>
      <c r="EC725" s="311"/>
      <c r="ED725" s="311"/>
      <c r="EE725" s="311"/>
      <c r="EF725" s="312"/>
      <c r="EG725" s="311"/>
      <c r="EH725" s="297"/>
      <c r="EI725" s="311"/>
      <c r="EJ725" s="311"/>
      <c r="EK725" s="311"/>
      <c r="EL725" s="311"/>
      <c r="EM725" s="312"/>
      <c r="EN725" s="311"/>
      <c r="EO725" s="297"/>
      <c r="EP725" s="311"/>
      <c r="EQ725" s="311"/>
      <c r="ER725" s="311"/>
      <c r="ES725" s="311"/>
      <c r="ET725" s="312"/>
      <c r="EU725" s="311"/>
      <c r="EV725" s="297"/>
      <c r="EW725" s="311"/>
      <c r="EX725" s="311"/>
      <c r="EY725" s="311"/>
      <c r="EZ725" s="311"/>
      <c r="FA725" s="312"/>
      <c r="FB725" s="311"/>
      <c r="FC725" s="298"/>
    </row>
    <row r="726" spans="1:159" s="205" customFormat="1" ht="39.9" customHeight="1" x14ac:dyDescent="0.25">
      <c r="A726" s="206"/>
      <c r="B726" s="196"/>
      <c r="C726" s="292"/>
      <c r="D726" s="198"/>
      <c r="E726" s="299"/>
      <c r="F726" s="200"/>
      <c r="G726" s="301"/>
      <c r="H726" s="303"/>
      <c r="I726" s="299"/>
      <c r="J726" s="299"/>
      <c r="K726" s="299"/>
      <c r="L726" s="289"/>
      <c r="M726" s="299"/>
      <c r="N726" s="289"/>
      <c r="O726" s="363" t="str">
        <f>IF(P726="","",IF(OR(I726="",J726=""),"",IF(AND(ISNUMBER(FIND("post-", I726)),J726=ProductCode!$I$12),ProductCode!$F$19,IF(AND(ISNUMBER(FIND("pre-", I726)),J726=ProductCode!$I$12),ProductCode!$F$20,IF(ISNUMBER(FIND("post-", I726)),ProductCode!$F$17,ProductCode!$F$18)))))</f>
        <v/>
      </c>
      <c r="P726" s="295" t="str">
        <f t="shared" si="26"/>
        <v/>
      </c>
      <c r="Q726" s="306"/>
      <c r="R726" s="203"/>
      <c r="S726" s="308" t="str">
        <f t="shared" si="27"/>
        <v/>
      </c>
      <c r="T726" s="311"/>
      <c r="U726" s="311"/>
      <c r="V726" s="311"/>
      <c r="W726" s="311"/>
      <c r="X726" s="312"/>
      <c r="Y726" s="311"/>
      <c r="Z726" s="297"/>
      <c r="AA726" s="311"/>
      <c r="AB726" s="311"/>
      <c r="AC726" s="311"/>
      <c r="AD726" s="311"/>
      <c r="AE726" s="312"/>
      <c r="AF726" s="311"/>
      <c r="AG726" s="297"/>
      <c r="AH726" s="311"/>
      <c r="AI726" s="311"/>
      <c r="AJ726" s="311"/>
      <c r="AK726" s="311"/>
      <c r="AL726" s="312"/>
      <c r="AM726" s="311"/>
      <c r="AN726" s="297"/>
      <c r="AO726" s="311"/>
      <c r="AP726" s="311"/>
      <c r="AQ726" s="311"/>
      <c r="AR726" s="311"/>
      <c r="AS726" s="312"/>
      <c r="AT726" s="311"/>
      <c r="AU726" s="297"/>
      <c r="AV726" s="311"/>
      <c r="AW726" s="311"/>
      <c r="AX726" s="311"/>
      <c r="AY726" s="311"/>
      <c r="AZ726" s="312"/>
      <c r="BA726" s="311"/>
      <c r="BB726" s="297"/>
      <c r="BC726" s="311"/>
      <c r="BD726" s="311"/>
      <c r="BE726" s="311"/>
      <c r="BF726" s="311"/>
      <c r="BG726" s="312"/>
      <c r="BH726" s="311"/>
      <c r="BI726" s="297"/>
      <c r="BJ726" s="311"/>
      <c r="BK726" s="311"/>
      <c r="BL726" s="311"/>
      <c r="BM726" s="311"/>
      <c r="BN726" s="312"/>
      <c r="BO726" s="311"/>
      <c r="BP726" s="297"/>
      <c r="BQ726" s="311"/>
      <c r="BR726" s="311"/>
      <c r="BS726" s="311"/>
      <c r="BT726" s="311"/>
      <c r="BU726" s="312"/>
      <c r="BV726" s="311"/>
      <c r="BW726" s="297"/>
      <c r="BX726" s="311"/>
      <c r="BY726" s="311"/>
      <c r="BZ726" s="311"/>
      <c r="CA726" s="311"/>
      <c r="CB726" s="312"/>
      <c r="CC726" s="311"/>
      <c r="CD726" s="297"/>
      <c r="CE726" s="311"/>
      <c r="CF726" s="311"/>
      <c r="CG726" s="311"/>
      <c r="CH726" s="311"/>
      <c r="CI726" s="312"/>
      <c r="CJ726" s="311"/>
      <c r="CK726" s="297"/>
      <c r="CL726" s="311"/>
      <c r="CM726" s="311"/>
      <c r="CN726" s="311"/>
      <c r="CO726" s="311"/>
      <c r="CP726" s="312"/>
      <c r="CQ726" s="311"/>
      <c r="CR726" s="297"/>
      <c r="CS726" s="311"/>
      <c r="CT726" s="311"/>
      <c r="CU726" s="311"/>
      <c r="CV726" s="311"/>
      <c r="CW726" s="312"/>
      <c r="CX726" s="311"/>
      <c r="CY726" s="297"/>
      <c r="CZ726" s="311"/>
      <c r="DA726" s="311"/>
      <c r="DB726" s="311"/>
      <c r="DC726" s="311"/>
      <c r="DD726" s="312"/>
      <c r="DE726" s="311"/>
      <c r="DF726" s="297"/>
      <c r="DG726" s="311"/>
      <c r="DH726" s="311"/>
      <c r="DI726" s="311"/>
      <c r="DJ726" s="311"/>
      <c r="DK726" s="312"/>
      <c r="DL726" s="311"/>
      <c r="DM726" s="297"/>
      <c r="DN726" s="311"/>
      <c r="DO726" s="311"/>
      <c r="DP726" s="311"/>
      <c r="DQ726" s="311"/>
      <c r="DR726" s="312"/>
      <c r="DS726" s="311"/>
      <c r="DT726" s="297"/>
      <c r="DU726" s="311"/>
      <c r="DV726" s="311"/>
      <c r="DW726" s="311"/>
      <c r="DX726" s="311"/>
      <c r="DY726" s="312"/>
      <c r="DZ726" s="311"/>
      <c r="EA726" s="297"/>
      <c r="EB726" s="311"/>
      <c r="EC726" s="311"/>
      <c r="ED726" s="311"/>
      <c r="EE726" s="311"/>
      <c r="EF726" s="312"/>
      <c r="EG726" s="311"/>
      <c r="EH726" s="297"/>
      <c r="EI726" s="311"/>
      <c r="EJ726" s="311"/>
      <c r="EK726" s="311"/>
      <c r="EL726" s="311"/>
      <c r="EM726" s="312"/>
      <c r="EN726" s="311"/>
      <c r="EO726" s="297"/>
      <c r="EP726" s="311"/>
      <c r="EQ726" s="311"/>
      <c r="ER726" s="311"/>
      <c r="ES726" s="311"/>
      <c r="ET726" s="312"/>
      <c r="EU726" s="311"/>
      <c r="EV726" s="297"/>
      <c r="EW726" s="311"/>
      <c r="EX726" s="311"/>
      <c r="EY726" s="311"/>
      <c r="EZ726" s="311"/>
      <c r="FA726" s="312"/>
      <c r="FB726" s="311"/>
      <c r="FC726" s="298"/>
    </row>
    <row r="727" spans="1:159" s="205" customFormat="1" ht="39.9" customHeight="1" x14ac:dyDescent="0.25">
      <c r="A727" s="206"/>
      <c r="B727" s="196"/>
      <c r="C727" s="292"/>
      <c r="D727" s="198"/>
      <c r="E727" s="299"/>
      <c r="F727" s="200"/>
      <c r="G727" s="301"/>
      <c r="H727" s="303"/>
      <c r="I727" s="299"/>
      <c r="J727" s="299"/>
      <c r="K727" s="299"/>
      <c r="L727" s="289"/>
      <c r="M727" s="299"/>
      <c r="N727" s="289"/>
      <c r="O727" s="363" t="str">
        <f>IF(P727="","",IF(OR(I727="",J727=""),"",IF(AND(ISNUMBER(FIND("post-", I727)),J727=ProductCode!$I$12),ProductCode!$F$19,IF(AND(ISNUMBER(FIND("pre-", I727)),J727=ProductCode!$I$12),ProductCode!$F$20,IF(ISNUMBER(FIND("post-", I727)),ProductCode!$F$17,ProductCode!$F$18)))))</f>
        <v/>
      </c>
      <c r="P727" s="295" t="str">
        <f t="shared" si="26"/>
        <v/>
      </c>
      <c r="Q727" s="306"/>
      <c r="R727" s="203"/>
      <c r="S727" s="308" t="str">
        <f t="shared" si="27"/>
        <v/>
      </c>
      <c r="T727" s="311"/>
      <c r="U727" s="311"/>
      <c r="V727" s="311"/>
      <c r="W727" s="311"/>
      <c r="X727" s="312"/>
      <c r="Y727" s="311"/>
      <c r="Z727" s="297"/>
      <c r="AA727" s="311"/>
      <c r="AB727" s="311"/>
      <c r="AC727" s="311"/>
      <c r="AD727" s="311"/>
      <c r="AE727" s="312"/>
      <c r="AF727" s="311"/>
      <c r="AG727" s="297"/>
      <c r="AH727" s="311"/>
      <c r="AI727" s="311"/>
      <c r="AJ727" s="311"/>
      <c r="AK727" s="311"/>
      <c r="AL727" s="312"/>
      <c r="AM727" s="311"/>
      <c r="AN727" s="297"/>
      <c r="AO727" s="311"/>
      <c r="AP727" s="311"/>
      <c r="AQ727" s="311"/>
      <c r="AR727" s="311"/>
      <c r="AS727" s="312"/>
      <c r="AT727" s="311"/>
      <c r="AU727" s="297"/>
      <c r="AV727" s="311"/>
      <c r="AW727" s="311"/>
      <c r="AX727" s="311"/>
      <c r="AY727" s="311"/>
      <c r="AZ727" s="312"/>
      <c r="BA727" s="311"/>
      <c r="BB727" s="297"/>
      <c r="BC727" s="311"/>
      <c r="BD727" s="311"/>
      <c r="BE727" s="311"/>
      <c r="BF727" s="311"/>
      <c r="BG727" s="312"/>
      <c r="BH727" s="311"/>
      <c r="BI727" s="297"/>
      <c r="BJ727" s="311"/>
      <c r="BK727" s="311"/>
      <c r="BL727" s="311"/>
      <c r="BM727" s="311"/>
      <c r="BN727" s="312"/>
      <c r="BO727" s="311"/>
      <c r="BP727" s="297"/>
      <c r="BQ727" s="311"/>
      <c r="BR727" s="311"/>
      <c r="BS727" s="311"/>
      <c r="BT727" s="311"/>
      <c r="BU727" s="312"/>
      <c r="BV727" s="311"/>
      <c r="BW727" s="297"/>
      <c r="BX727" s="311"/>
      <c r="BY727" s="311"/>
      <c r="BZ727" s="311"/>
      <c r="CA727" s="311"/>
      <c r="CB727" s="312"/>
      <c r="CC727" s="311"/>
      <c r="CD727" s="297"/>
      <c r="CE727" s="311"/>
      <c r="CF727" s="311"/>
      <c r="CG727" s="311"/>
      <c r="CH727" s="311"/>
      <c r="CI727" s="312"/>
      <c r="CJ727" s="311"/>
      <c r="CK727" s="297"/>
      <c r="CL727" s="311"/>
      <c r="CM727" s="311"/>
      <c r="CN727" s="311"/>
      <c r="CO727" s="311"/>
      <c r="CP727" s="312"/>
      <c r="CQ727" s="311"/>
      <c r="CR727" s="297"/>
      <c r="CS727" s="311"/>
      <c r="CT727" s="311"/>
      <c r="CU727" s="311"/>
      <c r="CV727" s="311"/>
      <c r="CW727" s="312"/>
      <c r="CX727" s="311"/>
      <c r="CY727" s="297"/>
      <c r="CZ727" s="311"/>
      <c r="DA727" s="311"/>
      <c r="DB727" s="311"/>
      <c r="DC727" s="311"/>
      <c r="DD727" s="312"/>
      <c r="DE727" s="311"/>
      <c r="DF727" s="297"/>
      <c r="DG727" s="311"/>
      <c r="DH727" s="311"/>
      <c r="DI727" s="311"/>
      <c r="DJ727" s="311"/>
      <c r="DK727" s="312"/>
      <c r="DL727" s="311"/>
      <c r="DM727" s="297"/>
      <c r="DN727" s="311"/>
      <c r="DO727" s="311"/>
      <c r="DP727" s="311"/>
      <c r="DQ727" s="311"/>
      <c r="DR727" s="312"/>
      <c r="DS727" s="311"/>
      <c r="DT727" s="297"/>
      <c r="DU727" s="311"/>
      <c r="DV727" s="311"/>
      <c r="DW727" s="311"/>
      <c r="DX727" s="311"/>
      <c r="DY727" s="312"/>
      <c r="DZ727" s="311"/>
      <c r="EA727" s="297"/>
      <c r="EB727" s="311"/>
      <c r="EC727" s="311"/>
      <c r="ED727" s="311"/>
      <c r="EE727" s="311"/>
      <c r="EF727" s="312"/>
      <c r="EG727" s="311"/>
      <c r="EH727" s="297"/>
      <c r="EI727" s="311"/>
      <c r="EJ727" s="311"/>
      <c r="EK727" s="311"/>
      <c r="EL727" s="311"/>
      <c r="EM727" s="312"/>
      <c r="EN727" s="311"/>
      <c r="EO727" s="297"/>
      <c r="EP727" s="311"/>
      <c r="EQ727" s="311"/>
      <c r="ER727" s="311"/>
      <c r="ES727" s="311"/>
      <c r="ET727" s="312"/>
      <c r="EU727" s="311"/>
      <c r="EV727" s="297"/>
      <c r="EW727" s="311"/>
      <c r="EX727" s="311"/>
      <c r="EY727" s="311"/>
      <c r="EZ727" s="311"/>
      <c r="FA727" s="312"/>
      <c r="FB727" s="311"/>
      <c r="FC727" s="298"/>
    </row>
    <row r="728" spans="1:159" s="205" customFormat="1" ht="39.9" customHeight="1" x14ac:dyDescent="0.25">
      <c r="A728" s="206"/>
      <c r="B728" s="196"/>
      <c r="C728" s="292"/>
      <c r="D728" s="198"/>
      <c r="E728" s="299"/>
      <c r="F728" s="200"/>
      <c r="G728" s="301"/>
      <c r="H728" s="303"/>
      <c r="I728" s="299"/>
      <c r="J728" s="299"/>
      <c r="K728" s="299"/>
      <c r="L728" s="289"/>
      <c r="M728" s="299"/>
      <c r="N728" s="289"/>
      <c r="O728" s="363" t="str">
        <f>IF(P728="","",IF(OR(I728="",J728=""),"",IF(AND(ISNUMBER(FIND("post-", I728)),J728=ProductCode!$I$12),ProductCode!$F$19,IF(AND(ISNUMBER(FIND("pre-", I728)),J728=ProductCode!$I$12),ProductCode!$F$20,IF(ISNUMBER(FIND("post-", I728)),ProductCode!$F$17,ProductCode!$F$18)))))</f>
        <v/>
      </c>
      <c r="P728" s="295" t="str">
        <f t="shared" si="26"/>
        <v/>
      </c>
      <c r="Q728" s="306"/>
      <c r="R728" s="203"/>
      <c r="S728" s="308" t="str">
        <f t="shared" si="27"/>
        <v/>
      </c>
      <c r="T728" s="311"/>
      <c r="U728" s="311"/>
      <c r="V728" s="311"/>
      <c r="W728" s="311"/>
      <c r="X728" s="312"/>
      <c r="Y728" s="311"/>
      <c r="Z728" s="297"/>
      <c r="AA728" s="311"/>
      <c r="AB728" s="311"/>
      <c r="AC728" s="311"/>
      <c r="AD728" s="311"/>
      <c r="AE728" s="312"/>
      <c r="AF728" s="311"/>
      <c r="AG728" s="297"/>
      <c r="AH728" s="311"/>
      <c r="AI728" s="311"/>
      <c r="AJ728" s="311"/>
      <c r="AK728" s="311"/>
      <c r="AL728" s="312"/>
      <c r="AM728" s="311"/>
      <c r="AN728" s="297"/>
      <c r="AO728" s="311"/>
      <c r="AP728" s="311"/>
      <c r="AQ728" s="311"/>
      <c r="AR728" s="311"/>
      <c r="AS728" s="312"/>
      <c r="AT728" s="311"/>
      <c r="AU728" s="297"/>
      <c r="AV728" s="311"/>
      <c r="AW728" s="311"/>
      <c r="AX728" s="311"/>
      <c r="AY728" s="311"/>
      <c r="AZ728" s="312"/>
      <c r="BA728" s="311"/>
      <c r="BB728" s="297"/>
      <c r="BC728" s="311"/>
      <c r="BD728" s="311"/>
      <c r="BE728" s="311"/>
      <c r="BF728" s="311"/>
      <c r="BG728" s="312"/>
      <c r="BH728" s="311"/>
      <c r="BI728" s="297"/>
      <c r="BJ728" s="311"/>
      <c r="BK728" s="311"/>
      <c r="BL728" s="311"/>
      <c r="BM728" s="311"/>
      <c r="BN728" s="312"/>
      <c r="BO728" s="311"/>
      <c r="BP728" s="297"/>
      <c r="BQ728" s="311"/>
      <c r="BR728" s="311"/>
      <c r="BS728" s="311"/>
      <c r="BT728" s="311"/>
      <c r="BU728" s="312"/>
      <c r="BV728" s="311"/>
      <c r="BW728" s="297"/>
      <c r="BX728" s="311"/>
      <c r="BY728" s="311"/>
      <c r="BZ728" s="311"/>
      <c r="CA728" s="311"/>
      <c r="CB728" s="312"/>
      <c r="CC728" s="311"/>
      <c r="CD728" s="297"/>
      <c r="CE728" s="311"/>
      <c r="CF728" s="311"/>
      <c r="CG728" s="311"/>
      <c r="CH728" s="311"/>
      <c r="CI728" s="312"/>
      <c r="CJ728" s="311"/>
      <c r="CK728" s="297"/>
      <c r="CL728" s="311"/>
      <c r="CM728" s="311"/>
      <c r="CN728" s="311"/>
      <c r="CO728" s="311"/>
      <c r="CP728" s="312"/>
      <c r="CQ728" s="311"/>
      <c r="CR728" s="297"/>
      <c r="CS728" s="311"/>
      <c r="CT728" s="311"/>
      <c r="CU728" s="311"/>
      <c r="CV728" s="311"/>
      <c r="CW728" s="312"/>
      <c r="CX728" s="311"/>
      <c r="CY728" s="297"/>
      <c r="CZ728" s="311"/>
      <c r="DA728" s="311"/>
      <c r="DB728" s="311"/>
      <c r="DC728" s="311"/>
      <c r="DD728" s="312"/>
      <c r="DE728" s="311"/>
      <c r="DF728" s="297"/>
      <c r="DG728" s="311"/>
      <c r="DH728" s="311"/>
      <c r="DI728" s="311"/>
      <c r="DJ728" s="311"/>
      <c r="DK728" s="312"/>
      <c r="DL728" s="311"/>
      <c r="DM728" s="297"/>
      <c r="DN728" s="311"/>
      <c r="DO728" s="311"/>
      <c r="DP728" s="311"/>
      <c r="DQ728" s="311"/>
      <c r="DR728" s="312"/>
      <c r="DS728" s="311"/>
      <c r="DT728" s="297"/>
      <c r="DU728" s="311"/>
      <c r="DV728" s="311"/>
      <c r="DW728" s="311"/>
      <c r="DX728" s="311"/>
      <c r="DY728" s="312"/>
      <c r="DZ728" s="311"/>
      <c r="EA728" s="297"/>
      <c r="EB728" s="311"/>
      <c r="EC728" s="311"/>
      <c r="ED728" s="311"/>
      <c r="EE728" s="311"/>
      <c r="EF728" s="312"/>
      <c r="EG728" s="311"/>
      <c r="EH728" s="297"/>
      <c r="EI728" s="311"/>
      <c r="EJ728" s="311"/>
      <c r="EK728" s="311"/>
      <c r="EL728" s="311"/>
      <c r="EM728" s="312"/>
      <c r="EN728" s="311"/>
      <c r="EO728" s="297"/>
      <c r="EP728" s="311"/>
      <c r="EQ728" s="311"/>
      <c r="ER728" s="311"/>
      <c r="ES728" s="311"/>
      <c r="ET728" s="312"/>
      <c r="EU728" s="311"/>
      <c r="EV728" s="297"/>
      <c r="EW728" s="311"/>
      <c r="EX728" s="311"/>
      <c r="EY728" s="311"/>
      <c r="EZ728" s="311"/>
      <c r="FA728" s="312"/>
      <c r="FB728" s="311"/>
      <c r="FC728" s="298"/>
    </row>
    <row r="729" spans="1:159" s="205" customFormat="1" ht="39.9" customHeight="1" x14ac:dyDescent="0.25">
      <c r="A729" s="206"/>
      <c r="B729" s="196"/>
      <c r="C729" s="292"/>
      <c r="D729" s="198"/>
      <c r="E729" s="299"/>
      <c r="F729" s="200"/>
      <c r="G729" s="301"/>
      <c r="H729" s="303"/>
      <c r="I729" s="299"/>
      <c r="J729" s="299"/>
      <c r="K729" s="299"/>
      <c r="L729" s="289"/>
      <c r="M729" s="299"/>
      <c r="N729" s="289"/>
      <c r="O729" s="363" t="str">
        <f>IF(P729="","",IF(OR(I729="",J729=""),"",IF(AND(ISNUMBER(FIND("post-", I729)),J729=ProductCode!$I$12),ProductCode!$F$19,IF(AND(ISNUMBER(FIND("pre-", I729)),J729=ProductCode!$I$12),ProductCode!$F$20,IF(ISNUMBER(FIND("post-", I729)),ProductCode!$F$17,ProductCode!$F$18)))))</f>
        <v/>
      </c>
      <c r="P729" s="295" t="str">
        <f t="shared" si="26"/>
        <v/>
      </c>
      <c r="Q729" s="306"/>
      <c r="R729" s="203"/>
      <c r="S729" s="308" t="str">
        <f t="shared" si="27"/>
        <v/>
      </c>
      <c r="T729" s="311"/>
      <c r="U729" s="311"/>
      <c r="V729" s="311"/>
      <c r="W729" s="311"/>
      <c r="X729" s="312"/>
      <c r="Y729" s="311"/>
      <c r="Z729" s="297"/>
      <c r="AA729" s="311"/>
      <c r="AB729" s="311"/>
      <c r="AC729" s="311"/>
      <c r="AD729" s="311"/>
      <c r="AE729" s="312"/>
      <c r="AF729" s="311"/>
      <c r="AG729" s="297"/>
      <c r="AH729" s="311"/>
      <c r="AI729" s="311"/>
      <c r="AJ729" s="311"/>
      <c r="AK729" s="311"/>
      <c r="AL729" s="312"/>
      <c r="AM729" s="311"/>
      <c r="AN729" s="297"/>
      <c r="AO729" s="311"/>
      <c r="AP729" s="311"/>
      <c r="AQ729" s="311"/>
      <c r="AR729" s="311"/>
      <c r="AS729" s="312"/>
      <c r="AT729" s="311"/>
      <c r="AU729" s="297"/>
      <c r="AV729" s="311"/>
      <c r="AW729" s="311"/>
      <c r="AX729" s="311"/>
      <c r="AY729" s="311"/>
      <c r="AZ729" s="312"/>
      <c r="BA729" s="311"/>
      <c r="BB729" s="297"/>
      <c r="BC729" s="311"/>
      <c r="BD729" s="311"/>
      <c r="BE729" s="311"/>
      <c r="BF729" s="311"/>
      <c r="BG729" s="312"/>
      <c r="BH729" s="311"/>
      <c r="BI729" s="297"/>
      <c r="BJ729" s="311"/>
      <c r="BK729" s="311"/>
      <c r="BL729" s="311"/>
      <c r="BM729" s="311"/>
      <c r="BN729" s="312"/>
      <c r="BO729" s="311"/>
      <c r="BP729" s="297"/>
      <c r="BQ729" s="311"/>
      <c r="BR729" s="311"/>
      <c r="BS729" s="311"/>
      <c r="BT729" s="311"/>
      <c r="BU729" s="312"/>
      <c r="BV729" s="311"/>
      <c r="BW729" s="297"/>
      <c r="BX729" s="311"/>
      <c r="BY729" s="311"/>
      <c r="BZ729" s="311"/>
      <c r="CA729" s="311"/>
      <c r="CB729" s="312"/>
      <c r="CC729" s="311"/>
      <c r="CD729" s="297"/>
      <c r="CE729" s="311"/>
      <c r="CF729" s="311"/>
      <c r="CG729" s="311"/>
      <c r="CH729" s="311"/>
      <c r="CI729" s="312"/>
      <c r="CJ729" s="311"/>
      <c r="CK729" s="297"/>
      <c r="CL729" s="311"/>
      <c r="CM729" s="311"/>
      <c r="CN729" s="311"/>
      <c r="CO729" s="311"/>
      <c r="CP729" s="312"/>
      <c r="CQ729" s="311"/>
      <c r="CR729" s="297"/>
      <c r="CS729" s="311"/>
      <c r="CT729" s="311"/>
      <c r="CU729" s="311"/>
      <c r="CV729" s="311"/>
      <c r="CW729" s="312"/>
      <c r="CX729" s="311"/>
      <c r="CY729" s="297"/>
      <c r="CZ729" s="311"/>
      <c r="DA729" s="311"/>
      <c r="DB729" s="311"/>
      <c r="DC729" s="311"/>
      <c r="DD729" s="312"/>
      <c r="DE729" s="311"/>
      <c r="DF729" s="297"/>
      <c r="DG729" s="311"/>
      <c r="DH729" s="311"/>
      <c r="DI729" s="311"/>
      <c r="DJ729" s="311"/>
      <c r="DK729" s="312"/>
      <c r="DL729" s="311"/>
      <c r="DM729" s="297"/>
      <c r="DN729" s="311"/>
      <c r="DO729" s="311"/>
      <c r="DP729" s="311"/>
      <c r="DQ729" s="311"/>
      <c r="DR729" s="312"/>
      <c r="DS729" s="311"/>
      <c r="DT729" s="297"/>
      <c r="DU729" s="311"/>
      <c r="DV729" s="311"/>
      <c r="DW729" s="311"/>
      <c r="DX729" s="311"/>
      <c r="DY729" s="312"/>
      <c r="DZ729" s="311"/>
      <c r="EA729" s="297"/>
      <c r="EB729" s="311"/>
      <c r="EC729" s="311"/>
      <c r="ED729" s="311"/>
      <c r="EE729" s="311"/>
      <c r="EF729" s="312"/>
      <c r="EG729" s="311"/>
      <c r="EH729" s="297"/>
      <c r="EI729" s="311"/>
      <c r="EJ729" s="311"/>
      <c r="EK729" s="311"/>
      <c r="EL729" s="311"/>
      <c r="EM729" s="312"/>
      <c r="EN729" s="311"/>
      <c r="EO729" s="297"/>
      <c r="EP729" s="311"/>
      <c r="EQ729" s="311"/>
      <c r="ER729" s="311"/>
      <c r="ES729" s="311"/>
      <c r="ET729" s="312"/>
      <c r="EU729" s="311"/>
      <c r="EV729" s="297"/>
      <c r="EW729" s="311"/>
      <c r="EX729" s="311"/>
      <c r="EY729" s="311"/>
      <c r="EZ729" s="311"/>
      <c r="FA729" s="312"/>
      <c r="FB729" s="311"/>
      <c r="FC729" s="298"/>
    </row>
    <row r="730" spans="1:159" s="205" customFormat="1" ht="39.9" customHeight="1" x14ac:dyDescent="0.25">
      <c r="A730" s="206"/>
      <c r="B730" s="196"/>
      <c r="C730" s="292"/>
      <c r="D730" s="198"/>
      <c r="E730" s="299"/>
      <c r="F730" s="200"/>
      <c r="G730" s="301"/>
      <c r="H730" s="303"/>
      <c r="I730" s="299"/>
      <c r="J730" s="299"/>
      <c r="K730" s="299"/>
      <c r="L730" s="289"/>
      <c r="M730" s="299"/>
      <c r="N730" s="289"/>
      <c r="O730" s="363" t="str">
        <f>IF(P730="","",IF(OR(I730="",J730=""),"",IF(AND(ISNUMBER(FIND("post-", I730)),J730=ProductCode!$I$12),ProductCode!$F$19,IF(AND(ISNUMBER(FIND("pre-", I730)),J730=ProductCode!$I$12),ProductCode!$F$20,IF(ISNUMBER(FIND("post-", I730)),ProductCode!$F$17,ProductCode!$F$18)))))</f>
        <v/>
      </c>
      <c r="P730" s="295" t="str">
        <f t="shared" si="26"/>
        <v/>
      </c>
      <c r="Q730" s="306"/>
      <c r="R730" s="203"/>
      <c r="S730" s="308" t="str">
        <f t="shared" si="27"/>
        <v/>
      </c>
      <c r="T730" s="311"/>
      <c r="U730" s="311"/>
      <c r="V730" s="311"/>
      <c r="W730" s="311"/>
      <c r="X730" s="312"/>
      <c r="Y730" s="311"/>
      <c r="Z730" s="297"/>
      <c r="AA730" s="311"/>
      <c r="AB730" s="311"/>
      <c r="AC730" s="311"/>
      <c r="AD730" s="311"/>
      <c r="AE730" s="312"/>
      <c r="AF730" s="311"/>
      <c r="AG730" s="297"/>
      <c r="AH730" s="311"/>
      <c r="AI730" s="311"/>
      <c r="AJ730" s="311"/>
      <c r="AK730" s="311"/>
      <c r="AL730" s="312"/>
      <c r="AM730" s="311"/>
      <c r="AN730" s="297"/>
      <c r="AO730" s="311"/>
      <c r="AP730" s="311"/>
      <c r="AQ730" s="311"/>
      <c r="AR730" s="311"/>
      <c r="AS730" s="312"/>
      <c r="AT730" s="311"/>
      <c r="AU730" s="297"/>
      <c r="AV730" s="311"/>
      <c r="AW730" s="311"/>
      <c r="AX730" s="311"/>
      <c r="AY730" s="311"/>
      <c r="AZ730" s="312"/>
      <c r="BA730" s="311"/>
      <c r="BB730" s="297"/>
      <c r="BC730" s="311"/>
      <c r="BD730" s="311"/>
      <c r="BE730" s="311"/>
      <c r="BF730" s="311"/>
      <c r="BG730" s="312"/>
      <c r="BH730" s="311"/>
      <c r="BI730" s="297"/>
      <c r="BJ730" s="311"/>
      <c r="BK730" s="311"/>
      <c r="BL730" s="311"/>
      <c r="BM730" s="311"/>
      <c r="BN730" s="312"/>
      <c r="BO730" s="311"/>
      <c r="BP730" s="297"/>
      <c r="BQ730" s="311"/>
      <c r="BR730" s="311"/>
      <c r="BS730" s="311"/>
      <c r="BT730" s="311"/>
      <c r="BU730" s="312"/>
      <c r="BV730" s="311"/>
      <c r="BW730" s="297"/>
      <c r="BX730" s="311"/>
      <c r="BY730" s="311"/>
      <c r="BZ730" s="311"/>
      <c r="CA730" s="311"/>
      <c r="CB730" s="312"/>
      <c r="CC730" s="311"/>
      <c r="CD730" s="297"/>
      <c r="CE730" s="311"/>
      <c r="CF730" s="311"/>
      <c r="CG730" s="311"/>
      <c r="CH730" s="311"/>
      <c r="CI730" s="312"/>
      <c r="CJ730" s="311"/>
      <c r="CK730" s="297"/>
      <c r="CL730" s="311"/>
      <c r="CM730" s="311"/>
      <c r="CN730" s="311"/>
      <c r="CO730" s="311"/>
      <c r="CP730" s="312"/>
      <c r="CQ730" s="311"/>
      <c r="CR730" s="297"/>
      <c r="CS730" s="311"/>
      <c r="CT730" s="311"/>
      <c r="CU730" s="311"/>
      <c r="CV730" s="311"/>
      <c r="CW730" s="312"/>
      <c r="CX730" s="311"/>
      <c r="CY730" s="297"/>
      <c r="CZ730" s="311"/>
      <c r="DA730" s="311"/>
      <c r="DB730" s="311"/>
      <c r="DC730" s="311"/>
      <c r="DD730" s="312"/>
      <c r="DE730" s="311"/>
      <c r="DF730" s="297"/>
      <c r="DG730" s="311"/>
      <c r="DH730" s="311"/>
      <c r="DI730" s="311"/>
      <c r="DJ730" s="311"/>
      <c r="DK730" s="312"/>
      <c r="DL730" s="311"/>
      <c r="DM730" s="297"/>
      <c r="DN730" s="311"/>
      <c r="DO730" s="311"/>
      <c r="DP730" s="311"/>
      <c r="DQ730" s="311"/>
      <c r="DR730" s="312"/>
      <c r="DS730" s="311"/>
      <c r="DT730" s="297"/>
      <c r="DU730" s="311"/>
      <c r="DV730" s="311"/>
      <c r="DW730" s="311"/>
      <c r="DX730" s="311"/>
      <c r="DY730" s="312"/>
      <c r="DZ730" s="311"/>
      <c r="EA730" s="297"/>
      <c r="EB730" s="311"/>
      <c r="EC730" s="311"/>
      <c r="ED730" s="311"/>
      <c r="EE730" s="311"/>
      <c r="EF730" s="312"/>
      <c r="EG730" s="311"/>
      <c r="EH730" s="297"/>
      <c r="EI730" s="311"/>
      <c r="EJ730" s="311"/>
      <c r="EK730" s="311"/>
      <c r="EL730" s="311"/>
      <c r="EM730" s="312"/>
      <c r="EN730" s="311"/>
      <c r="EO730" s="297"/>
      <c r="EP730" s="311"/>
      <c r="EQ730" s="311"/>
      <c r="ER730" s="311"/>
      <c r="ES730" s="311"/>
      <c r="ET730" s="312"/>
      <c r="EU730" s="311"/>
      <c r="EV730" s="297"/>
      <c r="EW730" s="311"/>
      <c r="EX730" s="311"/>
      <c r="EY730" s="311"/>
      <c r="EZ730" s="311"/>
      <c r="FA730" s="312"/>
      <c r="FB730" s="311"/>
      <c r="FC730" s="298"/>
    </row>
    <row r="731" spans="1:159" s="205" customFormat="1" ht="39.9" customHeight="1" x14ac:dyDescent="0.25">
      <c r="A731" s="206"/>
      <c r="B731" s="196"/>
      <c r="C731" s="292"/>
      <c r="D731" s="198"/>
      <c r="E731" s="299"/>
      <c r="F731" s="200"/>
      <c r="G731" s="301"/>
      <c r="H731" s="303"/>
      <c r="I731" s="299"/>
      <c r="J731" s="299"/>
      <c r="K731" s="299"/>
      <c r="L731" s="289"/>
      <c r="M731" s="299"/>
      <c r="N731" s="289"/>
      <c r="O731" s="363" t="str">
        <f>IF(P731="","",IF(OR(I731="",J731=""),"",IF(AND(ISNUMBER(FIND("post-", I731)),J731=ProductCode!$I$12),ProductCode!$F$19,IF(AND(ISNUMBER(FIND("pre-", I731)),J731=ProductCode!$I$12),ProductCode!$F$20,IF(ISNUMBER(FIND("post-", I731)),ProductCode!$F$17,ProductCode!$F$18)))))</f>
        <v/>
      </c>
      <c r="P731" s="295" t="str">
        <f t="shared" si="26"/>
        <v/>
      </c>
      <c r="Q731" s="306"/>
      <c r="R731" s="203"/>
      <c r="S731" s="308" t="str">
        <f t="shared" si="27"/>
        <v/>
      </c>
      <c r="T731" s="311"/>
      <c r="U731" s="311"/>
      <c r="V731" s="311"/>
      <c r="W731" s="311"/>
      <c r="X731" s="312"/>
      <c r="Y731" s="311"/>
      <c r="Z731" s="297"/>
      <c r="AA731" s="311"/>
      <c r="AB731" s="311"/>
      <c r="AC731" s="311"/>
      <c r="AD731" s="311"/>
      <c r="AE731" s="312"/>
      <c r="AF731" s="311"/>
      <c r="AG731" s="297"/>
      <c r="AH731" s="311"/>
      <c r="AI731" s="311"/>
      <c r="AJ731" s="311"/>
      <c r="AK731" s="311"/>
      <c r="AL731" s="312"/>
      <c r="AM731" s="311"/>
      <c r="AN731" s="297"/>
      <c r="AO731" s="311"/>
      <c r="AP731" s="311"/>
      <c r="AQ731" s="311"/>
      <c r="AR731" s="311"/>
      <c r="AS731" s="312"/>
      <c r="AT731" s="311"/>
      <c r="AU731" s="297"/>
      <c r="AV731" s="311"/>
      <c r="AW731" s="311"/>
      <c r="AX731" s="311"/>
      <c r="AY731" s="311"/>
      <c r="AZ731" s="312"/>
      <c r="BA731" s="311"/>
      <c r="BB731" s="297"/>
      <c r="BC731" s="311"/>
      <c r="BD731" s="311"/>
      <c r="BE731" s="311"/>
      <c r="BF731" s="311"/>
      <c r="BG731" s="312"/>
      <c r="BH731" s="311"/>
      <c r="BI731" s="297"/>
      <c r="BJ731" s="311"/>
      <c r="BK731" s="311"/>
      <c r="BL731" s="311"/>
      <c r="BM731" s="311"/>
      <c r="BN731" s="312"/>
      <c r="BO731" s="311"/>
      <c r="BP731" s="297"/>
      <c r="BQ731" s="311"/>
      <c r="BR731" s="311"/>
      <c r="BS731" s="311"/>
      <c r="BT731" s="311"/>
      <c r="BU731" s="312"/>
      <c r="BV731" s="311"/>
      <c r="BW731" s="297"/>
      <c r="BX731" s="311"/>
      <c r="BY731" s="311"/>
      <c r="BZ731" s="311"/>
      <c r="CA731" s="311"/>
      <c r="CB731" s="312"/>
      <c r="CC731" s="311"/>
      <c r="CD731" s="297"/>
      <c r="CE731" s="311"/>
      <c r="CF731" s="311"/>
      <c r="CG731" s="311"/>
      <c r="CH731" s="311"/>
      <c r="CI731" s="312"/>
      <c r="CJ731" s="311"/>
      <c r="CK731" s="297"/>
      <c r="CL731" s="311"/>
      <c r="CM731" s="311"/>
      <c r="CN731" s="311"/>
      <c r="CO731" s="311"/>
      <c r="CP731" s="312"/>
      <c r="CQ731" s="311"/>
      <c r="CR731" s="297"/>
      <c r="CS731" s="311"/>
      <c r="CT731" s="311"/>
      <c r="CU731" s="311"/>
      <c r="CV731" s="311"/>
      <c r="CW731" s="312"/>
      <c r="CX731" s="311"/>
      <c r="CY731" s="297"/>
      <c r="CZ731" s="311"/>
      <c r="DA731" s="311"/>
      <c r="DB731" s="311"/>
      <c r="DC731" s="311"/>
      <c r="DD731" s="312"/>
      <c r="DE731" s="311"/>
      <c r="DF731" s="297"/>
      <c r="DG731" s="311"/>
      <c r="DH731" s="311"/>
      <c r="DI731" s="311"/>
      <c r="DJ731" s="311"/>
      <c r="DK731" s="312"/>
      <c r="DL731" s="311"/>
      <c r="DM731" s="297"/>
      <c r="DN731" s="311"/>
      <c r="DO731" s="311"/>
      <c r="DP731" s="311"/>
      <c r="DQ731" s="311"/>
      <c r="DR731" s="312"/>
      <c r="DS731" s="311"/>
      <c r="DT731" s="297"/>
      <c r="DU731" s="311"/>
      <c r="DV731" s="311"/>
      <c r="DW731" s="311"/>
      <c r="DX731" s="311"/>
      <c r="DY731" s="312"/>
      <c r="DZ731" s="311"/>
      <c r="EA731" s="297"/>
      <c r="EB731" s="311"/>
      <c r="EC731" s="311"/>
      <c r="ED731" s="311"/>
      <c r="EE731" s="311"/>
      <c r="EF731" s="312"/>
      <c r="EG731" s="311"/>
      <c r="EH731" s="297"/>
      <c r="EI731" s="311"/>
      <c r="EJ731" s="311"/>
      <c r="EK731" s="311"/>
      <c r="EL731" s="311"/>
      <c r="EM731" s="312"/>
      <c r="EN731" s="311"/>
      <c r="EO731" s="297"/>
      <c r="EP731" s="311"/>
      <c r="EQ731" s="311"/>
      <c r="ER731" s="311"/>
      <c r="ES731" s="311"/>
      <c r="ET731" s="312"/>
      <c r="EU731" s="311"/>
      <c r="EV731" s="297"/>
      <c r="EW731" s="311"/>
      <c r="EX731" s="311"/>
      <c r="EY731" s="311"/>
      <c r="EZ731" s="311"/>
      <c r="FA731" s="312"/>
      <c r="FB731" s="311"/>
      <c r="FC731" s="298"/>
    </row>
    <row r="732" spans="1:159" s="205" customFormat="1" ht="39.9" customHeight="1" x14ac:dyDescent="0.25">
      <c r="A732" s="206"/>
      <c r="B732" s="196"/>
      <c r="C732" s="292"/>
      <c r="D732" s="198"/>
      <c r="E732" s="299"/>
      <c r="F732" s="200"/>
      <c r="G732" s="301"/>
      <c r="H732" s="303"/>
      <c r="I732" s="299"/>
      <c r="J732" s="299"/>
      <c r="K732" s="299"/>
      <c r="L732" s="289"/>
      <c r="M732" s="299"/>
      <c r="N732" s="289"/>
      <c r="O732" s="363" t="str">
        <f>IF(P732="","",IF(OR(I732="",J732=""),"",IF(AND(ISNUMBER(FIND("post-", I732)),J732=ProductCode!$I$12),ProductCode!$F$19,IF(AND(ISNUMBER(FIND("pre-", I732)),J732=ProductCode!$I$12),ProductCode!$F$20,IF(ISNUMBER(FIND("post-", I732)),ProductCode!$F$17,ProductCode!$F$18)))))</f>
        <v/>
      </c>
      <c r="P732" s="295" t="str">
        <f t="shared" si="26"/>
        <v/>
      </c>
      <c r="Q732" s="306"/>
      <c r="R732" s="203"/>
      <c r="S732" s="308" t="str">
        <f t="shared" si="27"/>
        <v/>
      </c>
      <c r="T732" s="311"/>
      <c r="U732" s="311"/>
      <c r="V732" s="311"/>
      <c r="W732" s="311"/>
      <c r="X732" s="312"/>
      <c r="Y732" s="311"/>
      <c r="Z732" s="297"/>
      <c r="AA732" s="311"/>
      <c r="AB732" s="311"/>
      <c r="AC732" s="311"/>
      <c r="AD732" s="311"/>
      <c r="AE732" s="312"/>
      <c r="AF732" s="311"/>
      <c r="AG732" s="297"/>
      <c r="AH732" s="311"/>
      <c r="AI732" s="311"/>
      <c r="AJ732" s="311"/>
      <c r="AK732" s="311"/>
      <c r="AL732" s="312"/>
      <c r="AM732" s="311"/>
      <c r="AN732" s="297"/>
      <c r="AO732" s="311"/>
      <c r="AP732" s="311"/>
      <c r="AQ732" s="311"/>
      <c r="AR732" s="311"/>
      <c r="AS732" s="312"/>
      <c r="AT732" s="311"/>
      <c r="AU732" s="297"/>
      <c r="AV732" s="311"/>
      <c r="AW732" s="311"/>
      <c r="AX732" s="311"/>
      <c r="AY732" s="311"/>
      <c r="AZ732" s="312"/>
      <c r="BA732" s="311"/>
      <c r="BB732" s="297"/>
      <c r="BC732" s="311"/>
      <c r="BD732" s="311"/>
      <c r="BE732" s="311"/>
      <c r="BF732" s="311"/>
      <c r="BG732" s="312"/>
      <c r="BH732" s="311"/>
      <c r="BI732" s="297"/>
      <c r="BJ732" s="311"/>
      <c r="BK732" s="311"/>
      <c r="BL732" s="311"/>
      <c r="BM732" s="311"/>
      <c r="BN732" s="312"/>
      <c r="BO732" s="311"/>
      <c r="BP732" s="297"/>
      <c r="BQ732" s="311"/>
      <c r="BR732" s="311"/>
      <c r="BS732" s="311"/>
      <c r="BT732" s="311"/>
      <c r="BU732" s="312"/>
      <c r="BV732" s="311"/>
      <c r="BW732" s="297"/>
      <c r="BX732" s="311"/>
      <c r="BY732" s="311"/>
      <c r="BZ732" s="311"/>
      <c r="CA732" s="311"/>
      <c r="CB732" s="312"/>
      <c r="CC732" s="311"/>
      <c r="CD732" s="297"/>
      <c r="CE732" s="311"/>
      <c r="CF732" s="311"/>
      <c r="CG732" s="311"/>
      <c r="CH732" s="311"/>
      <c r="CI732" s="312"/>
      <c r="CJ732" s="311"/>
      <c r="CK732" s="297"/>
      <c r="CL732" s="311"/>
      <c r="CM732" s="311"/>
      <c r="CN732" s="311"/>
      <c r="CO732" s="311"/>
      <c r="CP732" s="312"/>
      <c r="CQ732" s="311"/>
      <c r="CR732" s="297"/>
      <c r="CS732" s="311"/>
      <c r="CT732" s="311"/>
      <c r="CU732" s="311"/>
      <c r="CV732" s="311"/>
      <c r="CW732" s="312"/>
      <c r="CX732" s="311"/>
      <c r="CY732" s="297"/>
      <c r="CZ732" s="311"/>
      <c r="DA732" s="311"/>
      <c r="DB732" s="311"/>
      <c r="DC732" s="311"/>
      <c r="DD732" s="312"/>
      <c r="DE732" s="311"/>
      <c r="DF732" s="297"/>
      <c r="DG732" s="311"/>
      <c r="DH732" s="311"/>
      <c r="DI732" s="311"/>
      <c r="DJ732" s="311"/>
      <c r="DK732" s="312"/>
      <c r="DL732" s="311"/>
      <c r="DM732" s="297"/>
      <c r="DN732" s="311"/>
      <c r="DO732" s="311"/>
      <c r="DP732" s="311"/>
      <c r="DQ732" s="311"/>
      <c r="DR732" s="312"/>
      <c r="DS732" s="311"/>
      <c r="DT732" s="297"/>
      <c r="DU732" s="311"/>
      <c r="DV732" s="311"/>
      <c r="DW732" s="311"/>
      <c r="DX732" s="311"/>
      <c r="DY732" s="312"/>
      <c r="DZ732" s="311"/>
      <c r="EA732" s="297"/>
      <c r="EB732" s="311"/>
      <c r="EC732" s="311"/>
      <c r="ED732" s="311"/>
      <c r="EE732" s="311"/>
      <c r="EF732" s="312"/>
      <c r="EG732" s="311"/>
      <c r="EH732" s="297"/>
      <c r="EI732" s="311"/>
      <c r="EJ732" s="311"/>
      <c r="EK732" s="311"/>
      <c r="EL732" s="311"/>
      <c r="EM732" s="312"/>
      <c r="EN732" s="311"/>
      <c r="EO732" s="297"/>
      <c r="EP732" s="311"/>
      <c r="EQ732" s="311"/>
      <c r="ER732" s="311"/>
      <c r="ES732" s="311"/>
      <c r="ET732" s="312"/>
      <c r="EU732" s="311"/>
      <c r="EV732" s="297"/>
      <c r="EW732" s="311"/>
      <c r="EX732" s="311"/>
      <c r="EY732" s="311"/>
      <c r="EZ732" s="311"/>
      <c r="FA732" s="312"/>
      <c r="FB732" s="311"/>
      <c r="FC732" s="298"/>
    </row>
    <row r="733" spans="1:159" s="205" customFormat="1" ht="39.9" customHeight="1" x14ac:dyDescent="0.25">
      <c r="A733" s="206"/>
      <c r="B733" s="196"/>
      <c r="C733" s="292"/>
      <c r="D733" s="198"/>
      <c r="E733" s="299"/>
      <c r="F733" s="200"/>
      <c r="G733" s="301"/>
      <c r="H733" s="303"/>
      <c r="I733" s="299"/>
      <c r="J733" s="299"/>
      <c r="K733" s="299"/>
      <c r="L733" s="289"/>
      <c r="M733" s="299"/>
      <c r="N733" s="289"/>
      <c r="O733" s="363" t="str">
        <f>IF(P733="","",IF(OR(I733="",J733=""),"",IF(AND(ISNUMBER(FIND("post-", I733)),J733=ProductCode!$I$12),ProductCode!$F$19,IF(AND(ISNUMBER(FIND("pre-", I733)),J733=ProductCode!$I$12),ProductCode!$F$20,IF(ISNUMBER(FIND("post-", I733)),ProductCode!$F$17,ProductCode!$F$18)))))</f>
        <v/>
      </c>
      <c r="P733" s="295" t="str">
        <f t="shared" si="26"/>
        <v/>
      </c>
      <c r="Q733" s="306"/>
      <c r="R733" s="203"/>
      <c r="S733" s="308" t="str">
        <f t="shared" si="27"/>
        <v/>
      </c>
      <c r="T733" s="311"/>
      <c r="U733" s="311"/>
      <c r="V733" s="311"/>
      <c r="W733" s="311"/>
      <c r="X733" s="312"/>
      <c r="Y733" s="311"/>
      <c r="Z733" s="297"/>
      <c r="AA733" s="311"/>
      <c r="AB733" s="311"/>
      <c r="AC733" s="311"/>
      <c r="AD733" s="311"/>
      <c r="AE733" s="312"/>
      <c r="AF733" s="311"/>
      <c r="AG733" s="297"/>
      <c r="AH733" s="311"/>
      <c r="AI733" s="311"/>
      <c r="AJ733" s="311"/>
      <c r="AK733" s="311"/>
      <c r="AL733" s="312"/>
      <c r="AM733" s="311"/>
      <c r="AN733" s="297"/>
      <c r="AO733" s="311"/>
      <c r="AP733" s="311"/>
      <c r="AQ733" s="311"/>
      <c r="AR733" s="311"/>
      <c r="AS733" s="312"/>
      <c r="AT733" s="311"/>
      <c r="AU733" s="297"/>
      <c r="AV733" s="311"/>
      <c r="AW733" s="311"/>
      <c r="AX733" s="311"/>
      <c r="AY733" s="311"/>
      <c r="AZ733" s="312"/>
      <c r="BA733" s="311"/>
      <c r="BB733" s="297"/>
      <c r="BC733" s="311"/>
      <c r="BD733" s="311"/>
      <c r="BE733" s="311"/>
      <c r="BF733" s="311"/>
      <c r="BG733" s="312"/>
      <c r="BH733" s="311"/>
      <c r="BI733" s="297"/>
      <c r="BJ733" s="311"/>
      <c r="BK733" s="311"/>
      <c r="BL733" s="311"/>
      <c r="BM733" s="311"/>
      <c r="BN733" s="312"/>
      <c r="BO733" s="311"/>
      <c r="BP733" s="297"/>
      <c r="BQ733" s="311"/>
      <c r="BR733" s="311"/>
      <c r="BS733" s="311"/>
      <c r="BT733" s="311"/>
      <c r="BU733" s="312"/>
      <c r="BV733" s="311"/>
      <c r="BW733" s="297"/>
      <c r="BX733" s="311"/>
      <c r="BY733" s="311"/>
      <c r="BZ733" s="311"/>
      <c r="CA733" s="311"/>
      <c r="CB733" s="312"/>
      <c r="CC733" s="311"/>
      <c r="CD733" s="297"/>
      <c r="CE733" s="311"/>
      <c r="CF733" s="311"/>
      <c r="CG733" s="311"/>
      <c r="CH733" s="311"/>
      <c r="CI733" s="312"/>
      <c r="CJ733" s="311"/>
      <c r="CK733" s="297"/>
      <c r="CL733" s="311"/>
      <c r="CM733" s="311"/>
      <c r="CN733" s="311"/>
      <c r="CO733" s="311"/>
      <c r="CP733" s="312"/>
      <c r="CQ733" s="311"/>
      <c r="CR733" s="297"/>
      <c r="CS733" s="311"/>
      <c r="CT733" s="311"/>
      <c r="CU733" s="311"/>
      <c r="CV733" s="311"/>
      <c r="CW733" s="312"/>
      <c r="CX733" s="311"/>
      <c r="CY733" s="297"/>
      <c r="CZ733" s="311"/>
      <c r="DA733" s="311"/>
      <c r="DB733" s="311"/>
      <c r="DC733" s="311"/>
      <c r="DD733" s="312"/>
      <c r="DE733" s="311"/>
      <c r="DF733" s="297"/>
      <c r="DG733" s="311"/>
      <c r="DH733" s="311"/>
      <c r="DI733" s="311"/>
      <c r="DJ733" s="311"/>
      <c r="DK733" s="312"/>
      <c r="DL733" s="311"/>
      <c r="DM733" s="297"/>
      <c r="DN733" s="311"/>
      <c r="DO733" s="311"/>
      <c r="DP733" s="311"/>
      <c r="DQ733" s="311"/>
      <c r="DR733" s="312"/>
      <c r="DS733" s="311"/>
      <c r="DT733" s="297"/>
      <c r="DU733" s="311"/>
      <c r="DV733" s="311"/>
      <c r="DW733" s="311"/>
      <c r="DX733" s="311"/>
      <c r="DY733" s="312"/>
      <c r="DZ733" s="311"/>
      <c r="EA733" s="297"/>
      <c r="EB733" s="311"/>
      <c r="EC733" s="311"/>
      <c r="ED733" s="311"/>
      <c r="EE733" s="311"/>
      <c r="EF733" s="312"/>
      <c r="EG733" s="311"/>
      <c r="EH733" s="297"/>
      <c r="EI733" s="311"/>
      <c r="EJ733" s="311"/>
      <c r="EK733" s="311"/>
      <c r="EL733" s="311"/>
      <c r="EM733" s="312"/>
      <c r="EN733" s="311"/>
      <c r="EO733" s="297"/>
      <c r="EP733" s="311"/>
      <c r="EQ733" s="311"/>
      <c r="ER733" s="311"/>
      <c r="ES733" s="311"/>
      <c r="ET733" s="312"/>
      <c r="EU733" s="311"/>
      <c r="EV733" s="297"/>
      <c r="EW733" s="311"/>
      <c r="EX733" s="311"/>
      <c r="EY733" s="311"/>
      <c r="EZ733" s="311"/>
      <c r="FA733" s="312"/>
      <c r="FB733" s="311"/>
      <c r="FC733" s="298"/>
    </row>
    <row r="734" spans="1:159" s="205" customFormat="1" ht="39.9" customHeight="1" x14ac:dyDescent="0.25">
      <c r="A734" s="206"/>
      <c r="B734" s="196"/>
      <c r="C734" s="292"/>
      <c r="D734" s="198"/>
      <c r="E734" s="299"/>
      <c r="F734" s="200"/>
      <c r="G734" s="301"/>
      <c r="H734" s="303"/>
      <c r="I734" s="299"/>
      <c r="J734" s="299"/>
      <c r="K734" s="299"/>
      <c r="L734" s="289"/>
      <c r="M734" s="299"/>
      <c r="N734" s="289"/>
      <c r="O734" s="363" t="str">
        <f>IF(P734="","",IF(OR(I734="",J734=""),"",IF(AND(ISNUMBER(FIND("post-", I734)),J734=ProductCode!$I$12),ProductCode!$F$19,IF(AND(ISNUMBER(FIND("pre-", I734)),J734=ProductCode!$I$12),ProductCode!$F$20,IF(ISNUMBER(FIND("post-", I734)),ProductCode!$F$17,ProductCode!$F$18)))))</f>
        <v/>
      </c>
      <c r="P734" s="295" t="str">
        <f t="shared" si="26"/>
        <v/>
      </c>
      <c r="Q734" s="306"/>
      <c r="R734" s="203"/>
      <c r="S734" s="308" t="str">
        <f t="shared" si="27"/>
        <v/>
      </c>
      <c r="T734" s="311"/>
      <c r="U734" s="311"/>
      <c r="V734" s="311"/>
      <c r="W734" s="311"/>
      <c r="X734" s="312"/>
      <c r="Y734" s="311"/>
      <c r="Z734" s="297"/>
      <c r="AA734" s="311"/>
      <c r="AB734" s="311"/>
      <c r="AC734" s="311"/>
      <c r="AD734" s="311"/>
      <c r="AE734" s="312"/>
      <c r="AF734" s="311"/>
      <c r="AG734" s="297"/>
      <c r="AH734" s="311"/>
      <c r="AI734" s="311"/>
      <c r="AJ734" s="311"/>
      <c r="AK734" s="311"/>
      <c r="AL734" s="312"/>
      <c r="AM734" s="311"/>
      <c r="AN734" s="297"/>
      <c r="AO734" s="311"/>
      <c r="AP734" s="311"/>
      <c r="AQ734" s="311"/>
      <c r="AR734" s="311"/>
      <c r="AS734" s="312"/>
      <c r="AT734" s="311"/>
      <c r="AU734" s="297"/>
      <c r="AV734" s="311"/>
      <c r="AW734" s="311"/>
      <c r="AX734" s="311"/>
      <c r="AY734" s="311"/>
      <c r="AZ734" s="312"/>
      <c r="BA734" s="311"/>
      <c r="BB734" s="297"/>
      <c r="BC734" s="311"/>
      <c r="BD734" s="311"/>
      <c r="BE734" s="311"/>
      <c r="BF734" s="311"/>
      <c r="BG734" s="312"/>
      <c r="BH734" s="311"/>
      <c r="BI734" s="297"/>
      <c r="BJ734" s="311"/>
      <c r="BK734" s="311"/>
      <c r="BL734" s="311"/>
      <c r="BM734" s="311"/>
      <c r="BN734" s="312"/>
      <c r="BO734" s="311"/>
      <c r="BP734" s="297"/>
      <c r="BQ734" s="311"/>
      <c r="BR734" s="311"/>
      <c r="BS734" s="311"/>
      <c r="BT734" s="311"/>
      <c r="BU734" s="312"/>
      <c r="BV734" s="311"/>
      <c r="BW734" s="297"/>
      <c r="BX734" s="311"/>
      <c r="BY734" s="311"/>
      <c r="BZ734" s="311"/>
      <c r="CA734" s="311"/>
      <c r="CB734" s="312"/>
      <c r="CC734" s="311"/>
      <c r="CD734" s="297"/>
      <c r="CE734" s="311"/>
      <c r="CF734" s="311"/>
      <c r="CG734" s="311"/>
      <c r="CH734" s="311"/>
      <c r="CI734" s="312"/>
      <c r="CJ734" s="311"/>
      <c r="CK734" s="297"/>
      <c r="CL734" s="311"/>
      <c r="CM734" s="311"/>
      <c r="CN734" s="311"/>
      <c r="CO734" s="311"/>
      <c r="CP734" s="312"/>
      <c r="CQ734" s="311"/>
      <c r="CR734" s="297"/>
      <c r="CS734" s="311"/>
      <c r="CT734" s="311"/>
      <c r="CU734" s="311"/>
      <c r="CV734" s="311"/>
      <c r="CW734" s="312"/>
      <c r="CX734" s="311"/>
      <c r="CY734" s="297"/>
      <c r="CZ734" s="311"/>
      <c r="DA734" s="311"/>
      <c r="DB734" s="311"/>
      <c r="DC734" s="311"/>
      <c r="DD734" s="312"/>
      <c r="DE734" s="311"/>
      <c r="DF734" s="297"/>
      <c r="DG734" s="311"/>
      <c r="DH734" s="311"/>
      <c r="DI734" s="311"/>
      <c r="DJ734" s="311"/>
      <c r="DK734" s="312"/>
      <c r="DL734" s="311"/>
      <c r="DM734" s="297"/>
      <c r="DN734" s="311"/>
      <c r="DO734" s="311"/>
      <c r="DP734" s="311"/>
      <c r="DQ734" s="311"/>
      <c r="DR734" s="312"/>
      <c r="DS734" s="311"/>
      <c r="DT734" s="297"/>
      <c r="DU734" s="311"/>
      <c r="DV734" s="311"/>
      <c r="DW734" s="311"/>
      <c r="DX734" s="311"/>
      <c r="DY734" s="312"/>
      <c r="DZ734" s="311"/>
      <c r="EA734" s="297"/>
      <c r="EB734" s="311"/>
      <c r="EC734" s="311"/>
      <c r="ED734" s="311"/>
      <c r="EE734" s="311"/>
      <c r="EF734" s="312"/>
      <c r="EG734" s="311"/>
      <c r="EH734" s="297"/>
      <c r="EI734" s="311"/>
      <c r="EJ734" s="311"/>
      <c r="EK734" s="311"/>
      <c r="EL734" s="311"/>
      <c r="EM734" s="312"/>
      <c r="EN734" s="311"/>
      <c r="EO734" s="297"/>
      <c r="EP734" s="311"/>
      <c r="EQ734" s="311"/>
      <c r="ER734" s="311"/>
      <c r="ES734" s="311"/>
      <c r="ET734" s="312"/>
      <c r="EU734" s="311"/>
      <c r="EV734" s="297"/>
      <c r="EW734" s="311"/>
      <c r="EX734" s="311"/>
      <c r="EY734" s="311"/>
      <c r="EZ734" s="311"/>
      <c r="FA734" s="312"/>
      <c r="FB734" s="311"/>
      <c r="FC734" s="298"/>
    </row>
    <row r="735" spans="1:159" s="205" customFormat="1" ht="39.9" customHeight="1" x14ac:dyDescent="0.25">
      <c r="A735" s="206"/>
      <c r="B735" s="196"/>
      <c r="C735" s="292"/>
      <c r="D735" s="198"/>
      <c r="E735" s="299"/>
      <c r="F735" s="200"/>
      <c r="G735" s="301"/>
      <c r="H735" s="303"/>
      <c r="I735" s="299"/>
      <c r="J735" s="299"/>
      <c r="K735" s="299"/>
      <c r="L735" s="289"/>
      <c r="M735" s="299"/>
      <c r="N735" s="289"/>
      <c r="O735" s="363" t="str">
        <f>IF(P735="","",IF(OR(I735="",J735=""),"",IF(AND(ISNUMBER(FIND("post-", I735)),J735=ProductCode!$I$12),ProductCode!$F$19,IF(AND(ISNUMBER(FIND("pre-", I735)),J735=ProductCode!$I$12),ProductCode!$F$20,IF(ISNUMBER(FIND("post-", I735)),ProductCode!$F$17,ProductCode!$F$18)))))</f>
        <v/>
      </c>
      <c r="P735" s="295" t="str">
        <f t="shared" si="26"/>
        <v/>
      </c>
      <c r="Q735" s="306"/>
      <c r="R735" s="203"/>
      <c r="S735" s="308" t="str">
        <f t="shared" si="27"/>
        <v/>
      </c>
      <c r="T735" s="311"/>
      <c r="U735" s="311"/>
      <c r="V735" s="311"/>
      <c r="W735" s="311"/>
      <c r="X735" s="312"/>
      <c r="Y735" s="311"/>
      <c r="Z735" s="297"/>
      <c r="AA735" s="311"/>
      <c r="AB735" s="311"/>
      <c r="AC735" s="311"/>
      <c r="AD735" s="311"/>
      <c r="AE735" s="312"/>
      <c r="AF735" s="311"/>
      <c r="AG735" s="297"/>
      <c r="AH735" s="311"/>
      <c r="AI735" s="311"/>
      <c r="AJ735" s="311"/>
      <c r="AK735" s="311"/>
      <c r="AL735" s="312"/>
      <c r="AM735" s="311"/>
      <c r="AN735" s="297"/>
      <c r="AO735" s="311"/>
      <c r="AP735" s="311"/>
      <c r="AQ735" s="311"/>
      <c r="AR735" s="311"/>
      <c r="AS735" s="312"/>
      <c r="AT735" s="311"/>
      <c r="AU735" s="297"/>
      <c r="AV735" s="311"/>
      <c r="AW735" s="311"/>
      <c r="AX735" s="311"/>
      <c r="AY735" s="311"/>
      <c r="AZ735" s="312"/>
      <c r="BA735" s="311"/>
      <c r="BB735" s="297"/>
      <c r="BC735" s="311"/>
      <c r="BD735" s="311"/>
      <c r="BE735" s="311"/>
      <c r="BF735" s="311"/>
      <c r="BG735" s="312"/>
      <c r="BH735" s="311"/>
      <c r="BI735" s="297"/>
      <c r="BJ735" s="311"/>
      <c r="BK735" s="311"/>
      <c r="BL735" s="311"/>
      <c r="BM735" s="311"/>
      <c r="BN735" s="312"/>
      <c r="BO735" s="311"/>
      <c r="BP735" s="297"/>
      <c r="BQ735" s="311"/>
      <c r="BR735" s="311"/>
      <c r="BS735" s="311"/>
      <c r="BT735" s="311"/>
      <c r="BU735" s="312"/>
      <c r="BV735" s="311"/>
      <c r="BW735" s="297"/>
      <c r="BX735" s="311"/>
      <c r="BY735" s="311"/>
      <c r="BZ735" s="311"/>
      <c r="CA735" s="311"/>
      <c r="CB735" s="312"/>
      <c r="CC735" s="311"/>
      <c r="CD735" s="297"/>
      <c r="CE735" s="311"/>
      <c r="CF735" s="311"/>
      <c r="CG735" s="311"/>
      <c r="CH735" s="311"/>
      <c r="CI735" s="312"/>
      <c r="CJ735" s="311"/>
      <c r="CK735" s="297"/>
      <c r="CL735" s="311"/>
      <c r="CM735" s="311"/>
      <c r="CN735" s="311"/>
      <c r="CO735" s="311"/>
      <c r="CP735" s="312"/>
      <c r="CQ735" s="311"/>
      <c r="CR735" s="297"/>
      <c r="CS735" s="311"/>
      <c r="CT735" s="311"/>
      <c r="CU735" s="311"/>
      <c r="CV735" s="311"/>
      <c r="CW735" s="312"/>
      <c r="CX735" s="311"/>
      <c r="CY735" s="297"/>
      <c r="CZ735" s="311"/>
      <c r="DA735" s="311"/>
      <c r="DB735" s="311"/>
      <c r="DC735" s="311"/>
      <c r="DD735" s="312"/>
      <c r="DE735" s="311"/>
      <c r="DF735" s="297"/>
      <c r="DG735" s="311"/>
      <c r="DH735" s="311"/>
      <c r="DI735" s="311"/>
      <c r="DJ735" s="311"/>
      <c r="DK735" s="312"/>
      <c r="DL735" s="311"/>
      <c r="DM735" s="297"/>
      <c r="DN735" s="311"/>
      <c r="DO735" s="311"/>
      <c r="DP735" s="311"/>
      <c r="DQ735" s="311"/>
      <c r="DR735" s="312"/>
      <c r="DS735" s="311"/>
      <c r="DT735" s="297"/>
      <c r="DU735" s="311"/>
      <c r="DV735" s="311"/>
      <c r="DW735" s="311"/>
      <c r="DX735" s="311"/>
      <c r="DY735" s="312"/>
      <c r="DZ735" s="311"/>
      <c r="EA735" s="297"/>
      <c r="EB735" s="311"/>
      <c r="EC735" s="311"/>
      <c r="ED735" s="311"/>
      <c r="EE735" s="311"/>
      <c r="EF735" s="312"/>
      <c r="EG735" s="311"/>
      <c r="EH735" s="297"/>
      <c r="EI735" s="311"/>
      <c r="EJ735" s="311"/>
      <c r="EK735" s="311"/>
      <c r="EL735" s="311"/>
      <c r="EM735" s="312"/>
      <c r="EN735" s="311"/>
      <c r="EO735" s="297"/>
      <c r="EP735" s="311"/>
      <c r="EQ735" s="311"/>
      <c r="ER735" s="311"/>
      <c r="ES735" s="311"/>
      <c r="ET735" s="312"/>
      <c r="EU735" s="311"/>
      <c r="EV735" s="297"/>
      <c r="EW735" s="311"/>
      <c r="EX735" s="311"/>
      <c r="EY735" s="311"/>
      <c r="EZ735" s="311"/>
      <c r="FA735" s="312"/>
      <c r="FB735" s="311"/>
      <c r="FC735" s="298"/>
    </row>
    <row r="736" spans="1:159" s="205" customFormat="1" ht="39.9" customHeight="1" x14ac:dyDescent="0.25">
      <c r="A736" s="206"/>
      <c r="B736" s="196"/>
      <c r="C736" s="292"/>
      <c r="D736" s="198"/>
      <c r="E736" s="299"/>
      <c r="F736" s="200"/>
      <c r="G736" s="301"/>
      <c r="H736" s="303"/>
      <c r="I736" s="299"/>
      <c r="J736" s="299"/>
      <c r="K736" s="299"/>
      <c r="L736" s="289"/>
      <c r="M736" s="299"/>
      <c r="N736" s="289"/>
      <c r="O736" s="363" t="str">
        <f>IF(P736="","",IF(OR(I736="",J736=""),"",IF(AND(ISNUMBER(FIND("post-", I736)),J736=ProductCode!$I$12),ProductCode!$F$19,IF(AND(ISNUMBER(FIND("pre-", I736)),J736=ProductCode!$I$12),ProductCode!$F$20,IF(ISNUMBER(FIND("post-", I736)),ProductCode!$F$17,ProductCode!$F$18)))))</f>
        <v/>
      </c>
      <c r="P736" s="295" t="str">
        <f t="shared" si="26"/>
        <v/>
      </c>
      <c r="Q736" s="306"/>
      <c r="R736" s="203"/>
      <c r="S736" s="308" t="str">
        <f t="shared" si="27"/>
        <v/>
      </c>
      <c r="T736" s="311"/>
      <c r="U736" s="311"/>
      <c r="V736" s="311"/>
      <c r="W736" s="311"/>
      <c r="X736" s="312"/>
      <c r="Y736" s="311"/>
      <c r="Z736" s="297"/>
      <c r="AA736" s="311"/>
      <c r="AB736" s="311"/>
      <c r="AC736" s="311"/>
      <c r="AD736" s="311"/>
      <c r="AE736" s="312"/>
      <c r="AF736" s="311"/>
      <c r="AG736" s="297"/>
      <c r="AH736" s="311"/>
      <c r="AI736" s="311"/>
      <c r="AJ736" s="311"/>
      <c r="AK736" s="311"/>
      <c r="AL736" s="312"/>
      <c r="AM736" s="311"/>
      <c r="AN736" s="297"/>
      <c r="AO736" s="311"/>
      <c r="AP736" s="311"/>
      <c r="AQ736" s="311"/>
      <c r="AR736" s="311"/>
      <c r="AS736" s="312"/>
      <c r="AT736" s="311"/>
      <c r="AU736" s="297"/>
      <c r="AV736" s="311"/>
      <c r="AW736" s="311"/>
      <c r="AX736" s="311"/>
      <c r="AY736" s="311"/>
      <c r="AZ736" s="312"/>
      <c r="BA736" s="311"/>
      <c r="BB736" s="297"/>
      <c r="BC736" s="311"/>
      <c r="BD736" s="311"/>
      <c r="BE736" s="311"/>
      <c r="BF736" s="311"/>
      <c r="BG736" s="312"/>
      <c r="BH736" s="311"/>
      <c r="BI736" s="297"/>
      <c r="BJ736" s="311"/>
      <c r="BK736" s="311"/>
      <c r="BL736" s="311"/>
      <c r="BM736" s="311"/>
      <c r="BN736" s="312"/>
      <c r="BO736" s="311"/>
      <c r="BP736" s="297"/>
      <c r="BQ736" s="311"/>
      <c r="BR736" s="311"/>
      <c r="BS736" s="311"/>
      <c r="BT736" s="311"/>
      <c r="BU736" s="312"/>
      <c r="BV736" s="311"/>
      <c r="BW736" s="297"/>
      <c r="BX736" s="311"/>
      <c r="BY736" s="311"/>
      <c r="BZ736" s="311"/>
      <c r="CA736" s="311"/>
      <c r="CB736" s="312"/>
      <c r="CC736" s="311"/>
      <c r="CD736" s="297"/>
      <c r="CE736" s="311"/>
      <c r="CF736" s="311"/>
      <c r="CG736" s="311"/>
      <c r="CH736" s="311"/>
      <c r="CI736" s="312"/>
      <c r="CJ736" s="311"/>
      <c r="CK736" s="297"/>
      <c r="CL736" s="311"/>
      <c r="CM736" s="311"/>
      <c r="CN736" s="311"/>
      <c r="CO736" s="311"/>
      <c r="CP736" s="312"/>
      <c r="CQ736" s="311"/>
      <c r="CR736" s="297"/>
      <c r="CS736" s="311"/>
      <c r="CT736" s="311"/>
      <c r="CU736" s="311"/>
      <c r="CV736" s="311"/>
      <c r="CW736" s="312"/>
      <c r="CX736" s="311"/>
      <c r="CY736" s="297"/>
      <c r="CZ736" s="311"/>
      <c r="DA736" s="311"/>
      <c r="DB736" s="311"/>
      <c r="DC736" s="311"/>
      <c r="DD736" s="312"/>
      <c r="DE736" s="311"/>
      <c r="DF736" s="297"/>
      <c r="DG736" s="311"/>
      <c r="DH736" s="311"/>
      <c r="DI736" s="311"/>
      <c r="DJ736" s="311"/>
      <c r="DK736" s="312"/>
      <c r="DL736" s="311"/>
      <c r="DM736" s="297"/>
      <c r="DN736" s="311"/>
      <c r="DO736" s="311"/>
      <c r="DP736" s="311"/>
      <c r="DQ736" s="311"/>
      <c r="DR736" s="312"/>
      <c r="DS736" s="311"/>
      <c r="DT736" s="297"/>
      <c r="DU736" s="311"/>
      <c r="DV736" s="311"/>
      <c r="DW736" s="311"/>
      <c r="DX736" s="311"/>
      <c r="DY736" s="312"/>
      <c r="DZ736" s="311"/>
      <c r="EA736" s="297"/>
      <c r="EB736" s="311"/>
      <c r="EC736" s="311"/>
      <c r="ED736" s="311"/>
      <c r="EE736" s="311"/>
      <c r="EF736" s="312"/>
      <c r="EG736" s="311"/>
      <c r="EH736" s="297"/>
      <c r="EI736" s="311"/>
      <c r="EJ736" s="311"/>
      <c r="EK736" s="311"/>
      <c r="EL736" s="311"/>
      <c r="EM736" s="312"/>
      <c r="EN736" s="311"/>
      <c r="EO736" s="297"/>
      <c r="EP736" s="311"/>
      <c r="EQ736" s="311"/>
      <c r="ER736" s="311"/>
      <c r="ES736" s="311"/>
      <c r="ET736" s="312"/>
      <c r="EU736" s="311"/>
      <c r="EV736" s="297"/>
      <c r="EW736" s="311"/>
      <c r="EX736" s="311"/>
      <c r="EY736" s="311"/>
      <c r="EZ736" s="311"/>
      <c r="FA736" s="312"/>
      <c r="FB736" s="311"/>
      <c r="FC736" s="298"/>
    </row>
    <row r="737" spans="1:159" s="205" customFormat="1" ht="39.9" customHeight="1" x14ac:dyDescent="0.25">
      <c r="A737" s="206"/>
      <c r="B737" s="196"/>
      <c r="C737" s="292"/>
      <c r="D737" s="198"/>
      <c r="E737" s="299"/>
      <c r="F737" s="200"/>
      <c r="G737" s="301"/>
      <c r="H737" s="303"/>
      <c r="I737" s="299"/>
      <c r="J737" s="299"/>
      <c r="K737" s="299"/>
      <c r="L737" s="289"/>
      <c r="M737" s="299"/>
      <c r="N737" s="289"/>
      <c r="O737" s="363" t="str">
        <f>IF(P737="","",IF(OR(I737="",J737=""),"",IF(AND(ISNUMBER(FIND("post-", I737)),J737=ProductCode!$I$12),ProductCode!$F$19,IF(AND(ISNUMBER(FIND("pre-", I737)),J737=ProductCode!$I$12),ProductCode!$F$20,IF(ISNUMBER(FIND("post-", I737)),ProductCode!$F$17,ProductCode!$F$18)))))</f>
        <v/>
      </c>
      <c r="P737" s="295" t="str">
        <f t="shared" si="26"/>
        <v/>
      </c>
      <c r="Q737" s="306"/>
      <c r="R737" s="203"/>
      <c r="S737" s="308" t="str">
        <f t="shared" si="27"/>
        <v/>
      </c>
      <c r="T737" s="311"/>
      <c r="U737" s="311"/>
      <c r="V737" s="311"/>
      <c r="W737" s="311"/>
      <c r="X737" s="312"/>
      <c r="Y737" s="311"/>
      <c r="Z737" s="297"/>
      <c r="AA737" s="311"/>
      <c r="AB737" s="311"/>
      <c r="AC737" s="311"/>
      <c r="AD737" s="311"/>
      <c r="AE737" s="312"/>
      <c r="AF737" s="311"/>
      <c r="AG737" s="297"/>
      <c r="AH737" s="311"/>
      <c r="AI737" s="311"/>
      <c r="AJ737" s="311"/>
      <c r="AK737" s="311"/>
      <c r="AL737" s="312"/>
      <c r="AM737" s="311"/>
      <c r="AN737" s="297"/>
      <c r="AO737" s="311"/>
      <c r="AP737" s="311"/>
      <c r="AQ737" s="311"/>
      <c r="AR737" s="311"/>
      <c r="AS737" s="312"/>
      <c r="AT737" s="311"/>
      <c r="AU737" s="297"/>
      <c r="AV737" s="311"/>
      <c r="AW737" s="311"/>
      <c r="AX737" s="311"/>
      <c r="AY737" s="311"/>
      <c r="AZ737" s="312"/>
      <c r="BA737" s="311"/>
      <c r="BB737" s="297"/>
      <c r="BC737" s="311"/>
      <c r="BD737" s="311"/>
      <c r="BE737" s="311"/>
      <c r="BF737" s="311"/>
      <c r="BG737" s="312"/>
      <c r="BH737" s="311"/>
      <c r="BI737" s="297"/>
      <c r="BJ737" s="311"/>
      <c r="BK737" s="311"/>
      <c r="BL737" s="311"/>
      <c r="BM737" s="311"/>
      <c r="BN737" s="312"/>
      <c r="BO737" s="311"/>
      <c r="BP737" s="297"/>
      <c r="BQ737" s="311"/>
      <c r="BR737" s="311"/>
      <c r="BS737" s="311"/>
      <c r="BT737" s="311"/>
      <c r="BU737" s="312"/>
      <c r="BV737" s="311"/>
      <c r="BW737" s="297"/>
      <c r="BX737" s="311"/>
      <c r="BY737" s="311"/>
      <c r="BZ737" s="311"/>
      <c r="CA737" s="311"/>
      <c r="CB737" s="312"/>
      <c r="CC737" s="311"/>
      <c r="CD737" s="297"/>
      <c r="CE737" s="311"/>
      <c r="CF737" s="311"/>
      <c r="CG737" s="311"/>
      <c r="CH737" s="311"/>
      <c r="CI737" s="312"/>
      <c r="CJ737" s="311"/>
      <c r="CK737" s="297"/>
      <c r="CL737" s="311"/>
      <c r="CM737" s="311"/>
      <c r="CN737" s="311"/>
      <c r="CO737" s="311"/>
      <c r="CP737" s="312"/>
      <c r="CQ737" s="311"/>
      <c r="CR737" s="297"/>
      <c r="CS737" s="311"/>
      <c r="CT737" s="311"/>
      <c r="CU737" s="311"/>
      <c r="CV737" s="311"/>
      <c r="CW737" s="312"/>
      <c r="CX737" s="311"/>
      <c r="CY737" s="297"/>
      <c r="CZ737" s="311"/>
      <c r="DA737" s="311"/>
      <c r="DB737" s="311"/>
      <c r="DC737" s="311"/>
      <c r="DD737" s="312"/>
      <c r="DE737" s="311"/>
      <c r="DF737" s="297"/>
      <c r="DG737" s="311"/>
      <c r="DH737" s="311"/>
      <c r="DI737" s="311"/>
      <c r="DJ737" s="311"/>
      <c r="DK737" s="312"/>
      <c r="DL737" s="311"/>
      <c r="DM737" s="297"/>
      <c r="DN737" s="311"/>
      <c r="DO737" s="311"/>
      <c r="DP737" s="311"/>
      <c r="DQ737" s="311"/>
      <c r="DR737" s="312"/>
      <c r="DS737" s="311"/>
      <c r="DT737" s="297"/>
      <c r="DU737" s="311"/>
      <c r="DV737" s="311"/>
      <c r="DW737" s="311"/>
      <c r="DX737" s="311"/>
      <c r="DY737" s="312"/>
      <c r="DZ737" s="311"/>
      <c r="EA737" s="297"/>
      <c r="EB737" s="311"/>
      <c r="EC737" s="311"/>
      <c r="ED737" s="311"/>
      <c r="EE737" s="311"/>
      <c r="EF737" s="312"/>
      <c r="EG737" s="311"/>
      <c r="EH737" s="297"/>
      <c r="EI737" s="311"/>
      <c r="EJ737" s="311"/>
      <c r="EK737" s="311"/>
      <c r="EL737" s="311"/>
      <c r="EM737" s="312"/>
      <c r="EN737" s="311"/>
      <c r="EO737" s="297"/>
      <c r="EP737" s="311"/>
      <c r="EQ737" s="311"/>
      <c r="ER737" s="311"/>
      <c r="ES737" s="311"/>
      <c r="ET737" s="312"/>
      <c r="EU737" s="311"/>
      <c r="EV737" s="297"/>
      <c r="EW737" s="311"/>
      <c r="EX737" s="311"/>
      <c r="EY737" s="311"/>
      <c r="EZ737" s="311"/>
      <c r="FA737" s="312"/>
      <c r="FB737" s="311"/>
      <c r="FC737" s="298"/>
    </row>
    <row r="738" spans="1:159" s="205" customFormat="1" ht="39.9" customHeight="1" x14ac:dyDescent="0.25">
      <c r="A738" s="206"/>
      <c r="B738" s="196"/>
      <c r="C738" s="292"/>
      <c r="D738" s="198"/>
      <c r="E738" s="299"/>
      <c r="F738" s="200"/>
      <c r="G738" s="301"/>
      <c r="H738" s="303"/>
      <c r="I738" s="299"/>
      <c r="J738" s="299"/>
      <c r="K738" s="299"/>
      <c r="L738" s="289"/>
      <c r="M738" s="299"/>
      <c r="N738" s="289"/>
      <c r="O738" s="363" t="str">
        <f>IF(P738="","",IF(OR(I738="",J738=""),"",IF(AND(ISNUMBER(FIND("post-", I738)),J738=ProductCode!$I$12),ProductCode!$F$19,IF(AND(ISNUMBER(FIND("pre-", I738)),J738=ProductCode!$I$12),ProductCode!$F$20,IF(ISNUMBER(FIND("post-", I738)),ProductCode!$F$17,ProductCode!$F$18)))))</f>
        <v/>
      </c>
      <c r="P738" s="295" t="str">
        <f t="shared" si="26"/>
        <v/>
      </c>
      <c r="Q738" s="306"/>
      <c r="R738" s="203"/>
      <c r="S738" s="308" t="str">
        <f t="shared" si="27"/>
        <v/>
      </c>
      <c r="T738" s="311"/>
      <c r="U738" s="311"/>
      <c r="V738" s="311"/>
      <c r="W738" s="311"/>
      <c r="X738" s="312"/>
      <c r="Y738" s="311"/>
      <c r="Z738" s="297"/>
      <c r="AA738" s="311"/>
      <c r="AB738" s="311"/>
      <c r="AC738" s="311"/>
      <c r="AD738" s="311"/>
      <c r="AE738" s="312"/>
      <c r="AF738" s="311"/>
      <c r="AG738" s="297"/>
      <c r="AH738" s="311"/>
      <c r="AI738" s="311"/>
      <c r="AJ738" s="311"/>
      <c r="AK738" s="311"/>
      <c r="AL738" s="312"/>
      <c r="AM738" s="311"/>
      <c r="AN738" s="297"/>
      <c r="AO738" s="311"/>
      <c r="AP738" s="311"/>
      <c r="AQ738" s="311"/>
      <c r="AR738" s="311"/>
      <c r="AS738" s="312"/>
      <c r="AT738" s="311"/>
      <c r="AU738" s="297"/>
      <c r="AV738" s="311"/>
      <c r="AW738" s="311"/>
      <c r="AX738" s="311"/>
      <c r="AY738" s="311"/>
      <c r="AZ738" s="312"/>
      <c r="BA738" s="311"/>
      <c r="BB738" s="297"/>
      <c r="BC738" s="311"/>
      <c r="BD738" s="311"/>
      <c r="BE738" s="311"/>
      <c r="BF738" s="311"/>
      <c r="BG738" s="312"/>
      <c r="BH738" s="311"/>
      <c r="BI738" s="297"/>
      <c r="BJ738" s="311"/>
      <c r="BK738" s="311"/>
      <c r="BL738" s="311"/>
      <c r="BM738" s="311"/>
      <c r="BN738" s="312"/>
      <c r="BO738" s="311"/>
      <c r="BP738" s="297"/>
      <c r="BQ738" s="311"/>
      <c r="BR738" s="311"/>
      <c r="BS738" s="311"/>
      <c r="BT738" s="311"/>
      <c r="BU738" s="312"/>
      <c r="BV738" s="311"/>
      <c r="BW738" s="297"/>
      <c r="BX738" s="311"/>
      <c r="BY738" s="311"/>
      <c r="BZ738" s="311"/>
      <c r="CA738" s="311"/>
      <c r="CB738" s="312"/>
      <c r="CC738" s="311"/>
      <c r="CD738" s="297"/>
      <c r="CE738" s="311"/>
      <c r="CF738" s="311"/>
      <c r="CG738" s="311"/>
      <c r="CH738" s="311"/>
      <c r="CI738" s="312"/>
      <c r="CJ738" s="311"/>
      <c r="CK738" s="297"/>
      <c r="CL738" s="311"/>
      <c r="CM738" s="311"/>
      <c r="CN738" s="311"/>
      <c r="CO738" s="311"/>
      <c r="CP738" s="312"/>
      <c r="CQ738" s="311"/>
      <c r="CR738" s="297"/>
      <c r="CS738" s="311"/>
      <c r="CT738" s="311"/>
      <c r="CU738" s="311"/>
      <c r="CV738" s="311"/>
      <c r="CW738" s="312"/>
      <c r="CX738" s="311"/>
      <c r="CY738" s="297"/>
      <c r="CZ738" s="311"/>
      <c r="DA738" s="311"/>
      <c r="DB738" s="311"/>
      <c r="DC738" s="311"/>
      <c r="DD738" s="312"/>
      <c r="DE738" s="311"/>
      <c r="DF738" s="297"/>
      <c r="DG738" s="311"/>
      <c r="DH738" s="311"/>
      <c r="DI738" s="311"/>
      <c r="DJ738" s="311"/>
      <c r="DK738" s="312"/>
      <c r="DL738" s="311"/>
      <c r="DM738" s="297"/>
      <c r="DN738" s="311"/>
      <c r="DO738" s="311"/>
      <c r="DP738" s="311"/>
      <c r="DQ738" s="311"/>
      <c r="DR738" s="312"/>
      <c r="DS738" s="311"/>
      <c r="DT738" s="297"/>
      <c r="DU738" s="311"/>
      <c r="DV738" s="311"/>
      <c r="DW738" s="311"/>
      <c r="DX738" s="311"/>
      <c r="DY738" s="312"/>
      <c r="DZ738" s="311"/>
      <c r="EA738" s="297"/>
      <c r="EB738" s="311"/>
      <c r="EC738" s="311"/>
      <c r="ED738" s="311"/>
      <c r="EE738" s="311"/>
      <c r="EF738" s="312"/>
      <c r="EG738" s="311"/>
      <c r="EH738" s="297"/>
      <c r="EI738" s="311"/>
      <c r="EJ738" s="311"/>
      <c r="EK738" s="311"/>
      <c r="EL738" s="311"/>
      <c r="EM738" s="312"/>
      <c r="EN738" s="311"/>
      <c r="EO738" s="297"/>
      <c r="EP738" s="311"/>
      <c r="EQ738" s="311"/>
      <c r="ER738" s="311"/>
      <c r="ES738" s="311"/>
      <c r="ET738" s="312"/>
      <c r="EU738" s="311"/>
      <c r="EV738" s="297"/>
      <c r="EW738" s="311"/>
      <c r="EX738" s="311"/>
      <c r="EY738" s="311"/>
      <c r="EZ738" s="311"/>
      <c r="FA738" s="312"/>
      <c r="FB738" s="311"/>
      <c r="FC738" s="298"/>
    </row>
    <row r="739" spans="1:159" s="205" customFormat="1" ht="39.9" customHeight="1" x14ac:dyDescent="0.25">
      <c r="A739" s="206"/>
      <c r="B739" s="196"/>
      <c r="C739" s="292"/>
      <c r="D739" s="198"/>
      <c r="E739" s="299"/>
      <c r="F739" s="200"/>
      <c r="G739" s="301"/>
      <c r="H739" s="303"/>
      <c r="I739" s="299"/>
      <c r="J739" s="299"/>
      <c r="K739" s="299"/>
      <c r="L739" s="289"/>
      <c r="M739" s="299"/>
      <c r="N739" s="289"/>
      <c r="O739" s="363" t="str">
        <f>IF(P739="","",IF(OR(I739="",J739=""),"",IF(AND(ISNUMBER(FIND("post-", I739)),J739=ProductCode!$I$12),ProductCode!$F$19,IF(AND(ISNUMBER(FIND("pre-", I739)),J739=ProductCode!$I$12),ProductCode!$F$20,IF(ISNUMBER(FIND("post-", I739)),ProductCode!$F$17,ProductCode!$F$18)))))</f>
        <v/>
      </c>
      <c r="P739" s="295" t="str">
        <f t="shared" si="26"/>
        <v/>
      </c>
      <c r="Q739" s="306"/>
      <c r="R739" s="203"/>
      <c r="S739" s="308" t="str">
        <f t="shared" si="27"/>
        <v/>
      </c>
      <c r="T739" s="311"/>
      <c r="U739" s="311"/>
      <c r="V739" s="311"/>
      <c r="W739" s="311"/>
      <c r="X739" s="312"/>
      <c r="Y739" s="311"/>
      <c r="Z739" s="297"/>
      <c r="AA739" s="311"/>
      <c r="AB739" s="311"/>
      <c r="AC739" s="311"/>
      <c r="AD739" s="311"/>
      <c r="AE739" s="312"/>
      <c r="AF739" s="311"/>
      <c r="AG739" s="297"/>
      <c r="AH739" s="311"/>
      <c r="AI739" s="311"/>
      <c r="AJ739" s="311"/>
      <c r="AK739" s="311"/>
      <c r="AL739" s="312"/>
      <c r="AM739" s="311"/>
      <c r="AN739" s="297"/>
      <c r="AO739" s="311"/>
      <c r="AP739" s="311"/>
      <c r="AQ739" s="311"/>
      <c r="AR739" s="311"/>
      <c r="AS739" s="312"/>
      <c r="AT739" s="311"/>
      <c r="AU739" s="297"/>
      <c r="AV739" s="311"/>
      <c r="AW739" s="311"/>
      <c r="AX739" s="311"/>
      <c r="AY739" s="311"/>
      <c r="AZ739" s="312"/>
      <c r="BA739" s="311"/>
      <c r="BB739" s="297"/>
      <c r="BC739" s="311"/>
      <c r="BD739" s="311"/>
      <c r="BE739" s="311"/>
      <c r="BF739" s="311"/>
      <c r="BG739" s="312"/>
      <c r="BH739" s="311"/>
      <c r="BI739" s="297"/>
      <c r="BJ739" s="311"/>
      <c r="BK739" s="311"/>
      <c r="BL739" s="311"/>
      <c r="BM739" s="311"/>
      <c r="BN739" s="312"/>
      <c r="BO739" s="311"/>
      <c r="BP739" s="297"/>
      <c r="BQ739" s="311"/>
      <c r="BR739" s="311"/>
      <c r="BS739" s="311"/>
      <c r="BT739" s="311"/>
      <c r="BU739" s="312"/>
      <c r="BV739" s="311"/>
      <c r="BW739" s="297"/>
      <c r="BX739" s="311"/>
      <c r="BY739" s="311"/>
      <c r="BZ739" s="311"/>
      <c r="CA739" s="311"/>
      <c r="CB739" s="312"/>
      <c r="CC739" s="311"/>
      <c r="CD739" s="297"/>
      <c r="CE739" s="311"/>
      <c r="CF739" s="311"/>
      <c r="CG739" s="311"/>
      <c r="CH739" s="311"/>
      <c r="CI739" s="312"/>
      <c r="CJ739" s="311"/>
      <c r="CK739" s="297"/>
      <c r="CL739" s="311"/>
      <c r="CM739" s="311"/>
      <c r="CN739" s="311"/>
      <c r="CO739" s="311"/>
      <c r="CP739" s="312"/>
      <c r="CQ739" s="311"/>
      <c r="CR739" s="297"/>
      <c r="CS739" s="311"/>
      <c r="CT739" s="311"/>
      <c r="CU739" s="311"/>
      <c r="CV739" s="311"/>
      <c r="CW739" s="312"/>
      <c r="CX739" s="311"/>
      <c r="CY739" s="297"/>
      <c r="CZ739" s="311"/>
      <c r="DA739" s="311"/>
      <c r="DB739" s="311"/>
      <c r="DC739" s="311"/>
      <c r="DD739" s="312"/>
      <c r="DE739" s="311"/>
      <c r="DF739" s="297"/>
      <c r="DG739" s="311"/>
      <c r="DH739" s="311"/>
      <c r="DI739" s="311"/>
      <c r="DJ739" s="311"/>
      <c r="DK739" s="312"/>
      <c r="DL739" s="311"/>
      <c r="DM739" s="297"/>
      <c r="DN739" s="311"/>
      <c r="DO739" s="311"/>
      <c r="DP739" s="311"/>
      <c r="DQ739" s="311"/>
      <c r="DR739" s="312"/>
      <c r="DS739" s="311"/>
      <c r="DT739" s="297"/>
      <c r="DU739" s="311"/>
      <c r="DV739" s="311"/>
      <c r="DW739" s="311"/>
      <c r="DX739" s="311"/>
      <c r="DY739" s="312"/>
      <c r="DZ739" s="311"/>
      <c r="EA739" s="297"/>
      <c r="EB739" s="311"/>
      <c r="EC739" s="311"/>
      <c r="ED739" s="311"/>
      <c r="EE739" s="311"/>
      <c r="EF739" s="312"/>
      <c r="EG739" s="311"/>
      <c r="EH739" s="297"/>
      <c r="EI739" s="311"/>
      <c r="EJ739" s="311"/>
      <c r="EK739" s="311"/>
      <c r="EL739" s="311"/>
      <c r="EM739" s="312"/>
      <c r="EN739" s="311"/>
      <c r="EO739" s="297"/>
      <c r="EP739" s="311"/>
      <c r="EQ739" s="311"/>
      <c r="ER739" s="311"/>
      <c r="ES739" s="311"/>
      <c r="ET739" s="312"/>
      <c r="EU739" s="311"/>
      <c r="EV739" s="297"/>
      <c r="EW739" s="311"/>
      <c r="EX739" s="311"/>
      <c r="EY739" s="311"/>
      <c r="EZ739" s="311"/>
      <c r="FA739" s="312"/>
      <c r="FB739" s="311"/>
      <c r="FC739" s="298"/>
    </row>
    <row r="740" spans="1:159" s="205" customFormat="1" ht="39.9" customHeight="1" x14ac:dyDescent="0.25">
      <c r="A740" s="206"/>
      <c r="B740" s="196"/>
      <c r="C740" s="292"/>
      <c r="D740" s="198"/>
      <c r="E740" s="299"/>
      <c r="F740" s="200"/>
      <c r="G740" s="301"/>
      <c r="H740" s="303"/>
      <c r="I740" s="299"/>
      <c r="J740" s="299"/>
      <c r="K740" s="299"/>
      <c r="L740" s="289"/>
      <c r="M740" s="299"/>
      <c r="N740" s="289"/>
      <c r="O740" s="363" t="str">
        <f>IF(P740="","",IF(OR(I740="",J740=""),"",IF(AND(ISNUMBER(FIND("post-", I740)),J740=ProductCode!$I$12),ProductCode!$F$19,IF(AND(ISNUMBER(FIND("pre-", I740)),J740=ProductCode!$I$12),ProductCode!$F$20,IF(ISNUMBER(FIND("post-", I740)),ProductCode!$F$17,ProductCode!$F$18)))))</f>
        <v/>
      </c>
      <c r="P740" s="295" t="str">
        <f t="shared" ref="P740:P803" si="28">IF(OR(I740="",1-ROUND(L740,4)-ROUND(N740,4)=0),"",ROUND(1-ROUND(L740,4)-ROUND(N740,4),4))</f>
        <v/>
      </c>
      <c r="Q740" s="306"/>
      <c r="R740" s="203"/>
      <c r="S740" s="308" t="str">
        <f t="shared" ref="S740:S803" si="29">IF(I740="","",IF($E$21="Yes",100%,IF(R740&lt;&gt;0,ROUND(SUMIF($Z$33:$FC$33,$Z$33,Z740:FC740),4),"")))</f>
        <v/>
      </c>
      <c r="T740" s="311"/>
      <c r="U740" s="311"/>
      <c r="V740" s="311"/>
      <c r="W740" s="311"/>
      <c r="X740" s="312"/>
      <c r="Y740" s="311"/>
      <c r="Z740" s="297"/>
      <c r="AA740" s="311"/>
      <c r="AB740" s="311"/>
      <c r="AC740" s="311"/>
      <c r="AD740" s="311"/>
      <c r="AE740" s="312"/>
      <c r="AF740" s="311"/>
      <c r="AG740" s="297"/>
      <c r="AH740" s="311"/>
      <c r="AI740" s="311"/>
      <c r="AJ740" s="311"/>
      <c r="AK740" s="311"/>
      <c r="AL740" s="312"/>
      <c r="AM740" s="311"/>
      <c r="AN740" s="297"/>
      <c r="AO740" s="311"/>
      <c r="AP740" s="311"/>
      <c r="AQ740" s="311"/>
      <c r="AR740" s="311"/>
      <c r="AS740" s="312"/>
      <c r="AT740" s="311"/>
      <c r="AU740" s="297"/>
      <c r="AV740" s="311"/>
      <c r="AW740" s="311"/>
      <c r="AX740" s="311"/>
      <c r="AY740" s="311"/>
      <c r="AZ740" s="312"/>
      <c r="BA740" s="311"/>
      <c r="BB740" s="297"/>
      <c r="BC740" s="311"/>
      <c r="BD740" s="311"/>
      <c r="BE740" s="311"/>
      <c r="BF740" s="311"/>
      <c r="BG740" s="312"/>
      <c r="BH740" s="311"/>
      <c r="BI740" s="297"/>
      <c r="BJ740" s="311"/>
      <c r="BK740" s="311"/>
      <c r="BL740" s="311"/>
      <c r="BM740" s="311"/>
      <c r="BN740" s="312"/>
      <c r="BO740" s="311"/>
      <c r="BP740" s="297"/>
      <c r="BQ740" s="311"/>
      <c r="BR740" s="311"/>
      <c r="BS740" s="311"/>
      <c r="BT740" s="311"/>
      <c r="BU740" s="312"/>
      <c r="BV740" s="311"/>
      <c r="BW740" s="297"/>
      <c r="BX740" s="311"/>
      <c r="BY740" s="311"/>
      <c r="BZ740" s="311"/>
      <c r="CA740" s="311"/>
      <c r="CB740" s="312"/>
      <c r="CC740" s="311"/>
      <c r="CD740" s="297"/>
      <c r="CE740" s="311"/>
      <c r="CF740" s="311"/>
      <c r="CG740" s="311"/>
      <c r="CH740" s="311"/>
      <c r="CI740" s="312"/>
      <c r="CJ740" s="311"/>
      <c r="CK740" s="297"/>
      <c r="CL740" s="311"/>
      <c r="CM740" s="311"/>
      <c r="CN740" s="311"/>
      <c r="CO740" s="311"/>
      <c r="CP740" s="312"/>
      <c r="CQ740" s="311"/>
      <c r="CR740" s="297"/>
      <c r="CS740" s="311"/>
      <c r="CT740" s="311"/>
      <c r="CU740" s="311"/>
      <c r="CV740" s="311"/>
      <c r="CW740" s="312"/>
      <c r="CX740" s="311"/>
      <c r="CY740" s="297"/>
      <c r="CZ740" s="311"/>
      <c r="DA740" s="311"/>
      <c r="DB740" s="311"/>
      <c r="DC740" s="311"/>
      <c r="DD740" s="312"/>
      <c r="DE740" s="311"/>
      <c r="DF740" s="297"/>
      <c r="DG740" s="311"/>
      <c r="DH740" s="311"/>
      <c r="DI740" s="311"/>
      <c r="DJ740" s="311"/>
      <c r="DK740" s="312"/>
      <c r="DL740" s="311"/>
      <c r="DM740" s="297"/>
      <c r="DN740" s="311"/>
      <c r="DO740" s="311"/>
      <c r="DP740" s="311"/>
      <c r="DQ740" s="311"/>
      <c r="DR740" s="312"/>
      <c r="DS740" s="311"/>
      <c r="DT740" s="297"/>
      <c r="DU740" s="311"/>
      <c r="DV740" s="311"/>
      <c r="DW740" s="311"/>
      <c r="DX740" s="311"/>
      <c r="DY740" s="312"/>
      <c r="DZ740" s="311"/>
      <c r="EA740" s="297"/>
      <c r="EB740" s="311"/>
      <c r="EC740" s="311"/>
      <c r="ED740" s="311"/>
      <c r="EE740" s="311"/>
      <c r="EF740" s="312"/>
      <c r="EG740" s="311"/>
      <c r="EH740" s="297"/>
      <c r="EI740" s="311"/>
      <c r="EJ740" s="311"/>
      <c r="EK740" s="311"/>
      <c r="EL740" s="311"/>
      <c r="EM740" s="312"/>
      <c r="EN740" s="311"/>
      <c r="EO740" s="297"/>
      <c r="EP740" s="311"/>
      <c r="EQ740" s="311"/>
      <c r="ER740" s="311"/>
      <c r="ES740" s="311"/>
      <c r="ET740" s="312"/>
      <c r="EU740" s="311"/>
      <c r="EV740" s="297"/>
      <c r="EW740" s="311"/>
      <c r="EX740" s="311"/>
      <c r="EY740" s="311"/>
      <c r="EZ740" s="311"/>
      <c r="FA740" s="312"/>
      <c r="FB740" s="311"/>
      <c r="FC740" s="298"/>
    </row>
    <row r="741" spans="1:159" s="205" customFormat="1" ht="39.9" customHeight="1" x14ac:dyDescent="0.25">
      <c r="A741" s="206"/>
      <c r="B741" s="196"/>
      <c r="C741" s="292"/>
      <c r="D741" s="198"/>
      <c r="E741" s="299"/>
      <c r="F741" s="200"/>
      <c r="G741" s="301"/>
      <c r="H741" s="303"/>
      <c r="I741" s="299"/>
      <c r="J741" s="299"/>
      <c r="K741" s="299"/>
      <c r="L741" s="289"/>
      <c r="M741" s="299"/>
      <c r="N741" s="289"/>
      <c r="O741" s="363" t="str">
        <f>IF(P741="","",IF(OR(I741="",J741=""),"",IF(AND(ISNUMBER(FIND("post-", I741)),J741=ProductCode!$I$12),ProductCode!$F$19,IF(AND(ISNUMBER(FIND("pre-", I741)),J741=ProductCode!$I$12),ProductCode!$F$20,IF(ISNUMBER(FIND("post-", I741)),ProductCode!$F$17,ProductCode!$F$18)))))</f>
        <v/>
      </c>
      <c r="P741" s="295" t="str">
        <f t="shared" si="28"/>
        <v/>
      </c>
      <c r="Q741" s="306"/>
      <c r="R741" s="203"/>
      <c r="S741" s="308" t="str">
        <f t="shared" si="29"/>
        <v/>
      </c>
      <c r="T741" s="311"/>
      <c r="U741" s="311"/>
      <c r="V741" s="311"/>
      <c r="W741" s="311"/>
      <c r="X741" s="312"/>
      <c r="Y741" s="311"/>
      <c r="Z741" s="297"/>
      <c r="AA741" s="311"/>
      <c r="AB741" s="311"/>
      <c r="AC741" s="311"/>
      <c r="AD741" s="311"/>
      <c r="AE741" s="312"/>
      <c r="AF741" s="311"/>
      <c r="AG741" s="297"/>
      <c r="AH741" s="311"/>
      <c r="AI741" s="311"/>
      <c r="AJ741" s="311"/>
      <c r="AK741" s="311"/>
      <c r="AL741" s="312"/>
      <c r="AM741" s="311"/>
      <c r="AN741" s="297"/>
      <c r="AO741" s="311"/>
      <c r="AP741" s="311"/>
      <c r="AQ741" s="311"/>
      <c r="AR741" s="311"/>
      <c r="AS741" s="312"/>
      <c r="AT741" s="311"/>
      <c r="AU741" s="297"/>
      <c r="AV741" s="311"/>
      <c r="AW741" s="311"/>
      <c r="AX741" s="311"/>
      <c r="AY741" s="311"/>
      <c r="AZ741" s="312"/>
      <c r="BA741" s="311"/>
      <c r="BB741" s="297"/>
      <c r="BC741" s="311"/>
      <c r="BD741" s="311"/>
      <c r="BE741" s="311"/>
      <c r="BF741" s="311"/>
      <c r="BG741" s="312"/>
      <c r="BH741" s="311"/>
      <c r="BI741" s="297"/>
      <c r="BJ741" s="311"/>
      <c r="BK741" s="311"/>
      <c r="BL741" s="311"/>
      <c r="BM741" s="311"/>
      <c r="BN741" s="312"/>
      <c r="BO741" s="311"/>
      <c r="BP741" s="297"/>
      <c r="BQ741" s="311"/>
      <c r="BR741" s="311"/>
      <c r="BS741" s="311"/>
      <c r="BT741" s="311"/>
      <c r="BU741" s="312"/>
      <c r="BV741" s="311"/>
      <c r="BW741" s="297"/>
      <c r="BX741" s="311"/>
      <c r="BY741" s="311"/>
      <c r="BZ741" s="311"/>
      <c r="CA741" s="311"/>
      <c r="CB741" s="312"/>
      <c r="CC741" s="311"/>
      <c r="CD741" s="297"/>
      <c r="CE741" s="311"/>
      <c r="CF741" s="311"/>
      <c r="CG741" s="311"/>
      <c r="CH741" s="311"/>
      <c r="CI741" s="312"/>
      <c r="CJ741" s="311"/>
      <c r="CK741" s="297"/>
      <c r="CL741" s="311"/>
      <c r="CM741" s="311"/>
      <c r="CN741" s="311"/>
      <c r="CO741" s="311"/>
      <c r="CP741" s="312"/>
      <c r="CQ741" s="311"/>
      <c r="CR741" s="297"/>
      <c r="CS741" s="311"/>
      <c r="CT741" s="311"/>
      <c r="CU741" s="311"/>
      <c r="CV741" s="311"/>
      <c r="CW741" s="312"/>
      <c r="CX741" s="311"/>
      <c r="CY741" s="297"/>
      <c r="CZ741" s="311"/>
      <c r="DA741" s="311"/>
      <c r="DB741" s="311"/>
      <c r="DC741" s="311"/>
      <c r="DD741" s="312"/>
      <c r="DE741" s="311"/>
      <c r="DF741" s="297"/>
      <c r="DG741" s="311"/>
      <c r="DH741" s="311"/>
      <c r="DI741" s="311"/>
      <c r="DJ741" s="311"/>
      <c r="DK741" s="312"/>
      <c r="DL741" s="311"/>
      <c r="DM741" s="297"/>
      <c r="DN741" s="311"/>
      <c r="DO741" s="311"/>
      <c r="DP741" s="311"/>
      <c r="DQ741" s="311"/>
      <c r="DR741" s="312"/>
      <c r="DS741" s="311"/>
      <c r="DT741" s="297"/>
      <c r="DU741" s="311"/>
      <c r="DV741" s="311"/>
      <c r="DW741" s="311"/>
      <c r="DX741" s="311"/>
      <c r="DY741" s="312"/>
      <c r="DZ741" s="311"/>
      <c r="EA741" s="297"/>
      <c r="EB741" s="311"/>
      <c r="EC741" s="311"/>
      <c r="ED741" s="311"/>
      <c r="EE741" s="311"/>
      <c r="EF741" s="312"/>
      <c r="EG741" s="311"/>
      <c r="EH741" s="297"/>
      <c r="EI741" s="311"/>
      <c r="EJ741" s="311"/>
      <c r="EK741" s="311"/>
      <c r="EL741" s="311"/>
      <c r="EM741" s="312"/>
      <c r="EN741" s="311"/>
      <c r="EO741" s="297"/>
      <c r="EP741" s="311"/>
      <c r="EQ741" s="311"/>
      <c r="ER741" s="311"/>
      <c r="ES741" s="311"/>
      <c r="ET741" s="312"/>
      <c r="EU741" s="311"/>
      <c r="EV741" s="297"/>
      <c r="EW741" s="311"/>
      <c r="EX741" s="311"/>
      <c r="EY741" s="311"/>
      <c r="EZ741" s="311"/>
      <c r="FA741" s="312"/>
      <c r="FB741" s="311"/>
      <c r="FC741" s="298"/>
    </row>
    <row r="742" spans="1:159" s="205" customFormat="1" ht="39.9" customHeight="1" x14ac:dyDescent="0.25">
      <c r="A742" s="206"/>
      <c r="B742" s="196"/>
      <c r="C742" s="292"/>
      <c r="D742" s="198"/>
      <c r="E742" s="299"/>
      <c r="F742" s="200"/>
      <c r="G742" s="301"/>
      <c r="H742" s="303"/>
      <c r="I742" s="299"/>
      <c r="J742" s="299"/>
      <c r="K742" s="299"/>
      <c r="L742" s="289"/>
      <c r="M742" s="299"/>
      <c r="N742" s="289"/>
      <c r="O742" s="363" t="str">
        <f>IF(P742="","",IF(OR(I742="",J742=""),"",IF(AND(ISNUMBER(FIND("post-", I742)),J742=ProductCode!$I$12),ProductCode!$F$19,IF(AND(ISNUMBER(FIND("pre-", I742)),J742=ProductCode!$I$12),ProductCode!$F$20,IF(ISNUMBER(FIND("post-", I742)),ProductCode!$F$17,ProductCode!$F$18)))))</f>
        <v/>
      </c>
      <c r="P742" s="295" t="str">
        <f t="shared" si="28"/>
        <v/>
      </c>
      <c r="Q742" s="306"/>
      <c r="R742" s="203"/>
      <c r="S742" s="308" t="str">
        <f t="shared" si="29"/>
        <v/>
      </c>
      <c r="T742" s="311"/>
      <c r="U742" s="311"/>
      <c r="V742" s="311"/>
      <c r="W742" s="311"/>
      <c r="X742" s="312"/>
      <c r="Y742" s="311"/>
      <c r="Z742" s="297"/>
      <c r="AA742" s="311"/>
      <c r="AB742" s="311"/>
      <c r="AC742" s="311"/>
      <c r="AD742" s="311"/>
      <c r="AE742" s="312"/>
      <c r="AF742" s="311"/>
      <c r="AG742" s="297"/>
      <c r="AH742" s="311"/>
      <c r="AI742" s="311"/>
      <c r="AJ742" s="311"/>
      <c r="AK742" s="311"/>
      <c r="AL742" s="312"/>
      <c r="AM742" s="311"/>
      <c r="AN742" s="297"/>
      <c r="AO742" s="311"/>
      <c r="AP742" s="311"/>
      <c r="AQ742" s="311"/>
      <c r="AR742" s="311"/>
      <c r="AS742" s="312"/>
      <c r="AT742" s="311"/>
      <c r="AU742" s="297"/>
      <c r="AV742" s="311"/>
      <c r="AW742" s="311"/>
      <c r="AX742" s="311"/>
      <c r="AY742" s="311"/>
      <c r="AZ742" s="312"/>
      <c r="BA742" s="311"/>
      <c r="BB742" s="297"/>
      <c r="BC742" s="311"/>
      <c r="BD742" s="311"/>
      <c r="BE742" s="311"/>
      <c r="BF742" s="311"/>
      <c r="BG742" s="312"/>
      <c r="BH742" s="311"/>
      <c r="BI742" s="297"/>
      <c r="BJ742" s="311"/>
      <c r="BK742" s="311"/>
      <c r="BL742" s="311"/>
      <c r="BM742" s="311"/>
      <c r="BN742" s="312"/>
      <c r="BO742" s="311"/>
      <c r="BP742" s="297"/>
      <c r="BQ742" s="311"/>
      <c r="BR742" s="311"/>
      <c r="BS742" s="311"/>
      <c r="BT742" s="311"/>
      <c r="BU742" s="312"/>
      <c r="BV742" s="311"/>
      <c r="BW742" s="297"/>
      <c r="BX742" s="311"/>
      <c r="BY742" s="311"/>
      <c r="BZ742" s="311"/>
      <c r="CA742" s="311"/>
      <c r="CB742" s="312"/>
      <c r="CC742" s="311"/>
      <c r="CD742" s="297"/>
      <c r="CE742" s="311"/>
      <c r="CF742" s="311"/>
      <c r="CG742" s="311"/>
      <c r="CH742" s="311"/>
      <c r="CI742" s="312"/>
      <c r="CJ742" s="311"/>
      <c r="CK742" s="297"/>
      <c r="CL742" s="311"/>
      <c r="CM742" s="311"/>
      <c r="CN742" s="311"/>
      <c r="CO742" s="311"/>
      <c r="CP742" s="312"/>
      <c r="CQ742" s="311"/>
      <c r="CR742" s="297"/>
      <c r="CS742" s="311"/>
      <c r="CT742" s="311"/>
      <c r="CU742" s="311"/>
      <c r="CV742" s="311"/>
      <c r="CW742" s="312"/>
      <c r="CX742" s="311"/>
      <c r="CY742" s="297"/>
      <c r="CZ742" s="311"/>
      <c r="DA742" s="311"/>
      <c r="DB742" s="311"/>
      <c r="DC742" s="311"/>
      <c r="DD742" s="312"/>
      <c r="DE742" s="311"/>
      <c r="DF742" s="297"/>
      <c r="DG742" s="311"/>
      <c r="DH742" s="311"/>
      <c r="DI742" s="311"/>
      <c r="DJ742" s="311"/>
      <c r="DK742" s="312"/>
      <c r="DL742" s="311"/>
      <c r="DM742" s="297"/>
      <c r="DN742" s="311"/>
      <c r="DO742" s="311"/>
      <c r="DP742" s="311"/>
      <c r="DQ742" s="311"/>
      <c r="DR742" s="312"/>
      <c r="DS742" s="311"/>
      <c r="DT742" s="297"/>
      <c r="DU742" s="311"/>
      <c r="DV742" s="311"/>
      <c r="DW742" s="311"/>
      <c r="DX742" s="311"/>
      <c r="DY742" s="312"/>
      <c r="DZ742" s="311"/>
      <c r="EA742" s="297"/>
      <c r="EB742" s="311"/>
      <c r="EC742" s="311"/>
      <c r="ED742" s="311"/>
      <c r="EE742" s="311"/>
      <c r="EF742" s="312"/>
      <c r="EG742" s="311"/>
      <c r="EH742" s="297"/>
      <c r="EI742" s="311"/>
      <c r="EJ742" s="311"/>
      <c r="EK742" s="311"/>
      <c r="EL742" s="311"/>
      <c r="EM742" s="312"/>
      <c r="EN742" s="311"/>
      <c r="EO742" s="297"/>
      <c r="EP742" s="311"/>
      <c r="EQ742" s="311"/>
      <c r="ER742" s="311"/>
      <c r="ES742" s="311"/>
      <c r="ET742" s="312"/>
      <c r="EU742" s="311"/>
      <c r="EV742" s="297"/>
      <c r="EW742" s="311"/>
      <c r="EX742" s="311"/>
      <c r="EY742" s="311"/>
      <c r="EZ742" s="311"/>
      <c r="FA742" s="312"/>
      <c r="FB742" s="311"/>
      <c r="FC742" s="298"/>
    </row>
    <row r="743" spans="1:159" s="205" customFormat="1" ht="39.9" customHeight="1" x14ac:dyDescent="0.25">
      <c r="A743" s="206"/>
      <c r="B743" s="196"/>
      <c r="C743" s="292"/>
      <c r="D743" s="198"/>
      <c r="E743" s="299"/>
      <c r="F743" s="200"/>
      <c r="G743" s="301"/>
      <c r="H743" s="303"/>
      <c r="I743" s="299"/>
      <c r="J743" s="299"/>
      <c r="K743" s="299"/>
      <c r="L743" s="289"/>
      <c r="M743" s="299"/>
      <c r="N743" s="289"/>
      <c r="O743" s="363" t="str">
        <f>IF(P743="","",IF(OR(I743="",J743=""),"",IF(AND(ISNUMBER(FIND("post-", I743)),J743=ProductCode!$I$12),ProductCode!$F$19,IF(AND(ISNUMBER(FIND("pre-", I743)),J743=ProductCode!$I$12),ProductCode!$F$20,IF(ISNUMBER(FIND("post-", I743)),ProductCode!$F$17,ProductCode!$F$18)))))</f>
        <v/>
      </c>
      <c r="P743" s="295" t="str">
        <f t="shared" si="28"/>
        <v/>
      </c>
      <c r="Q743" s="306"/>
      <c r="R743" s="203"/>
      <c r="S743" s="308" t="str">
        <f t="shared" si="29"/>
        <v/>
      </c>
      <c r="T743" s="311"/>
      <c r="U743" s="311"/>
      <c r="V743" s="311"/>
      <c r="W743" s="311"/>
      <c r="X743" s="312"/>
      <c r="Y743" s="311"/>
      <c r="Z743" s="297"/>
      <c r="AA743" s="311"/>
      <c r="AB743" s="311"/>
      <c r="AC743" s="311"/>
      <c r="AD743" s="311"/>
      <c r="AE743" s="312"/>
      <c r="AF743" s="311"/>
      <c r="AG743" s="297"/>
      <c r="AH743" s="311"/>
      <c r="AI743" s="311"/>
      <c r="AJ743" s="311"/>
      <c r="AK743" s="311"/>
      <c r="AL743" s="312"/>
      <c r="AM743" s="311"/>
      <c r="AN743" s="297"/>
      <c r="AO743" s="311"/>
      <c r="AP743" s="311"/>
      <c r="AQ743" s="311"/>
      <c r="AR743" s="311"/>
      <c r="AS743" s="312"/>
      <c r="AT743" s="311"/>
      <c r="AU743" s="297"/>
      <c r="AV743" s="311"/>
      <c r="AW743" s="311"/>
      <c r="AX743" s="311"/>
      <c r="AY743" s="311"/>
      <c r="AZ743" s="312"/>
      <c r="BA743" s="311"/>
      <c r="BB743" s="297"/>
      <c r="BC743" s="311"/>
      <c r="BD743" s="311"/>
      <c r="BE743" s="311"/>
      <c r="BF743" s="311"/>
      <c r="BG743" s="312"/>
      <c r="BH743" s="311"/>
      <c r="BI743" s="297"/>
      <c r="BJ743" s="311"/>
      <c r="BK743" s="311"/>
      <c r="BL743" s="311"/>
      <c r="BM743" s="311"/>
      <c r="BN743" s="312"/>
      <c r="BO743" s="311"/>
      <c r="BP743" s="297"/>
      <c r="BQ743" s="311"/>
      <c r="BR743" s="311"/>
      <c r="BS743" s="311"/>
      <c r="BT743" s="311"/>
      <c r="BU743" s="312"/>
      <c r="BV743" s="311"/>
      <c r="BW743" s="297"/>
      <c r="BX743" s="311"/>
      <c r="BY743" s="311"/>
      <c r="BZ743" s="311"/>
      <c r="CA743" s="311"/>
      <c r="CB743" s="312"/>
      <c r="CC743" s="311"/>
      <c r="CD743" s="297"/>
      <c r="CE743" s="311"/>
      <c r="CF743" s="311"/>
      <c r="CG743" s="311"/>
      <c r="CH743" s="311"/>
      <c r="CI743" s="312"/>
      <c r="CJ743" s="311"/>
      <c r="CK743" s="297"/>
      <c r="CL743" s="311"/>
      <c r="CM743" s="311"/>
      <c r="CN743" s="311"/>
      <c r="CO743" s="311"/>
      <c r="CP743" s="312"/>
      <c r="CQ743" s="311"/>
      <c r="CR743" s="297"/>
      <c r="CS743" s="311"/>
      <c r="CT743" s="311"/>
      <c r="CU743" s="311"/>
      <c r="CV743" s="311"/>
      <c r="CW743" s="312"/>
      <c r="CX743" s="311"/>
      <c r="CY743" s="297"/>
      <c r="CZ743" s="311"/>
      <c r="DA743" s="311"/>
      <c r="DB743" s="311"/>
      <c r="DC743" s="311"/>
      <c r="DD743" s="312"/>
      <c r="DE743" s="311"/>
      <c r="DF743" s="297"/>
      <c r="DG743" s="311"/>
      <c r="DH743" s="311"/>
      <c r="DI743" s="311"/>
      <c r="DJ743" s="311"/>
      <c r="DK743" s="312"/>
      <c r="DL743" s="311"/>
      <c r="DM743" s="297"/>
      <c r="DN743" s="311"/>
      <c r="DO743" s="311"/>
      <c r="DP743" s="311"/>
      <c r="DQ743" s="311"/>
      <c r="DR743" s="312"/>
      <c r="DS743" s="311"/>
      <c r="DT743" s="297"/>
      <c r="DU743" s="311"/>
      <c r="DV743" s="311"/>
      <c r="DW743" s="311"/>
      <c r="DX743" s="311"/>
      <c r="DY743" s="312"/>
      <c r="DZ743" s="311"/>
      <c r="EA743" s="297"/>
      <c r="EB743" s="311"/>
      <c r="EC743" s="311"/>
      <c r="ED743" s="311"/>
      <c r="EE743" s="311"/>
      <c r="EF743" s="312"/>
      <c r="EG743" s="311"/>
      <c r="EH743" s="297"/>
      <c r="EI743" s="311"/>
      <c r="EJ743" s="311"/>
      <c r="EK743" s="311"/>
      <c r="EL743" s="311"/>
      <c r="EM743" s="312"/>
      <c r="EN743" s="311"/>
      <c r="EO743" s="297"/>
      <c r="EP743" s="311"/>
      <c r="EQ743" s="311"/>
      <c r="ER743" s="311"/>
      <c r="ES743" s="311"/>
      <c r="ET743" s="312"/>
      <c r="EU743" s="311"/>
      <c r="EV743" s="297"/>
      <c r="EW743" s="311"/>
      <c r="EX743" s="311"/>
      <c r="EY743" s="311"/>
      <c r="EZ743" s="311"/>
      <c r="FA743" s="312"/>
      <c r="FB743" s="311"/>
      <c r="FC743" s="298"/>
    </row>
    <row r="744" spans="1:159" s="205" customFormat="1" ht="39.9" customHeight="1" x14ac:dyDescent="0.25">
      <c r="A744" s="206"/>
      <c r="B744" s="196"/>
      <c r="C744" s="292"/>
      <c r="D744" s="198"/>
      <c r="E744" s="299"/>
      <c r="F744" s="200"/>
      <c r="G744" s="301"/>
      <c r="H744" s="303"/>
      <c r="I744" s="299"/>
      <c r="J744" s="299"/>
      <c r="K744" s="299"/>
      <c r="L744" s="289"/>
      <c r="M744" s="299"/>
      <c r="N744" s="289"/>
      <c r="O744" s="363" t="str">
        <f>IF(P744="","",IF(OR(I744="",J744=""),"",IF(AND(ISNUMBER(FIND("post-", I744)),J744=ProductCode!$I$12),ProductCode!$F$19,IF(AND(ISNUMBER(FIND("pre-", I744)),J744=ProductCode!$I$12),ProductCode!$F$20,IF(ISNUMBER(FIND("post-", I744)),ProductCode!$F$17,ProductCode!$F$18)))))</f>
        <v/>
      </c>
      <c r="P744" s="295" t="str">
        <f t="shared" si="28"/>
        <v/>
      </c>
      <c r="Q744" s="306"/>
      <c r="R744" s="203"/>
      <c r="S744" s="308" t="str">
        <f t="shared" si="29"/>
        <v/>
      </c>
      <c r="T744" s="311"/>
      <c r="U744" s="311"/>
      <c r="V744" s="311"/>
      <c r="W744" s="311"/>
      <c r="X744" s="312"/>
      <c r="Y744" s="311"/>
      <c r="Z744" s="297"/>
      <c r="AA744" s="311"/>
      <c r="AB744" s="311"/>
      <c r="AC744" s="311"/>
      <c r="AD744" s="311"/>
      <c r="AE744" s="312"/>
      <c r="AF744" s="311"/>
      <c r="AG744" s="297"/>
      <c r="AH744" s="311"/>
      <c r="AI744" s="311"/>
      <c r="AJ744" s="311"/>
      <c r="AK744" s="311"/>
      <c r="AL744" s="312"/>
      <c r="AM744" s="311"/>
      <c r="AN744" s="297"/>
      <c r="AO744" s="311"/>
      <c r="AP744" s="311"/>
      <c r="AQ744" s="311"/>
      <c r="AR744" s="311"/>
      <c r="AS744" s="312"/>
      <c r="AT744" s="311"/>
      <c r="AU744" s="297"/>
      <c r="AV744" s="311"/>
      <c r="AW744" s="311"/>
      <c r="AX744" s="311"/>
      <c r="AY744" s="311"/>
      <c r="AZ744" s="312"/>
      <c r="BA744" s="311"/>
      <c r="BB744" s="297"/>
      <c r="BC744" s="311"/>
      <c r="BD744" s="311"/>
      <c r="BE744" s="311"/>
      <c r="BF744" s="311"/>
      <c r="BG744" s="312"/>
      <c r="BH744" s="311"/>
      <c r="BI744" s="297"/>
      <c r="BJ744" s="311"/>
      <c r="BK744" s="311"/>
      <c r="BL744" s="311"/>
      <c r="BM744" s="311"/>
      <c r="BN744" s="312"/>
      <c r="BO744" s="311"/>
      <c r="BP744" s="297"/>
      <c r="BQ744" s="311"/>
      <c r="BR744" s="311"/>
      <c r="BS744" s="311"/>
      <c r="BT744" s="311"/>
      <c r="BU744" s="312"/>
      <c r="BV744" s="311"/>
      <c r="BW744" s="297"/>
      <c r="BX744" s="311"/>
      <c r="BY744" s="311"/>
      <c r="BZ744" s="311"/>
      <c r="CA744" s="311"/>
      <c r="CB744" s="312"/>
      <c r="CC744" s="311"/>
      <c r="CD744" s="297"/>
      <c r="CE744" s="311"/>
      <c r="CF744" s="311"/>
      <c r="CG744" s="311"/>
      <c r="CH744" s="311"/>
      <c r="CI744" s="312"/>
      <c r="CJ744" s="311"/>
      <c r="CK744" s="297"/>
      <c r="CL744" s="311"/>
      <c r="CM744" s="311"/>
      <c r="CN744" s="311"/>
      <c r="CO744" s="311"/>
      <c r="CP744" s="312"/>
      <c r="CQ744" s="311"/>
      <c r="CR744" s="297"/>
      <c r="CS744" s="311"/>
      <c r="CT744" s="311"/>
      <c r="CU744" s="311"/>
      <c r="CV744" s="311"/>
      <c r="CW744" s="312"/>
      <c r="CX744" s="311"/>
      <c r="CY744" s="297"/>
      <c r="CZ744" s="311"/>
      <c r="DA744" s="311"/>
      <c r="DB744" s="311"/>
      <c r="DC744" s="311"/>
      <c r="DD744" s="312"/>
      <c r="DE744" s="311"/>
      <c r="DF744" s="297"/>
      <c r="DG744" s="311"/>
      <c r="DH744" s="311"/>
      <c r="DI744" s="311"/>
      <c r="DJ744" s="311"/>
      <c r="DK744" s="312"/>
      <c r="DL744" s="311"/>
      <c r="DM744" s="297"/>
      <c r="DN744" s="311"/>
      <c r="DO744" s="311"/>
      <c r="DP744" s="311"/>
      <c r="DQ744" s="311"/>
      <c r="DR744" s="312"/>
      <c r="DS744" s="311"/>
      <c r="DT744" s="297"/>
      <c r="DU744" s="311"/>
      <c r="DV744" s="311"/>
      <c r="DW744" s="311"/>
      <c r="DX744" s="311"/>
      <c r="DY744" s="312"/>
      <c r="DZ744" s="311"/>
      <c r="EA744" s="297"/>
      <c r="EB744" s="311"/>
      <c r="EC744" s="311"/>
      <c r="ED744" s="311"/>
      <c r="EE744" s="311"/>
      <c r="EF744" s="312"/>
      <c r="EG744" s="311"/>
      <c r="EH744" s="297"/>
      <c r="EI744" s="311"/>
      <c r="EJ744" s="311"/>
      <c r="EK744" s="311"/>
      <c r="EL744" s="311"/>
      <c r="EM744" s="312"/>
      <c r="EN744" s="311"/>
      <c r="EO744" s="297"/>
      <c r="EP744" s="311"/>
      <c r="EQ744" s="311"/>
      <c r="ER744" s="311"/>
      <c r="ES744" s="311"/>
      <c r="ET744" s="312"/>
      <c r="EU744" s="311"/>
      <c r="EV744" s="297"/>
      <c r="EW744" s="311"/>
      <c r="EX744" s="311"/>
      <c r="EY744" s="311"/>
      <c r="EZ744" s="311"/>
      <c r="FA744" s="312"/>
      <c r="FB744" s="311"/>
      <c r="FC744" s="298"/>
    </row>
    <row r="745" spans="1:159" s="205" customFormat="1" ht="39.9" customHeight="1" x14ac:dyDescent="0.25">
      <c r="A745" s="206"/>
      <c r="B745" s="196"/>
      <c r="C745" s="292"/>
      <c r="D745" s="198"/>
      <c r="E745" s="299"/>
      <c r="F745" s="200"/>
      <c r="G745" s="301"/>
      <c r="H745" s="303"/>
      <c r="I745" s="299"/>
      <c r="J745" s="299"/>
      <c r="K745" s="299"/>
      <c r="L745" s="289"/>
      <c r="M745" s="299"/>
      <c r="N745" s="289"/>
      <c r="O745" s="363" t="str">
        <f>IF(P745="","",IF(OR(I745="",J745=""),"",IF(AND(ISNUMBER(FIND("post-", I745)),J745=ProductCode!$I$12),ProductCode!$F$19,IF(AND(ISNUMBER(FIND("pre-", I745)),J745=ProductCode!$I$12),ProductCode!$F$20,IF(ISNUMBER(FIND("post-", I745)),ProductCode!$F$17,ProductCode!$F$18)))))</f>
        <v/>
      </c>
      <c r="P745" s="295" t="str">
        <f t="shared" si="28"/>
        <v/>
      </c>
      <c r="Q745" s="306"/>
      <c r="R745" s="203"/>
      <c r="S745" s="308" t="str">
        <f t="shared" si="29"/>
        <v/>
      </c>
      <c r="T745" s="311"/>
      <c r="U745" s="311"/>
      <c r="V745" s="311"/>
      <c r="W745" s="311"/>
      <c r="X745" s="312"/>
      <c r="Y745" s="311"/>
      <c r="Z745" s="297"/>
      <c r="AA745" s="311"/>
      <c r="AB745" s="311"/>
      <c r="AC745" s="311"/>
      <c r="AD745" s="311"/>
      <c r="AE745" s="312"/>
      <c r="AF745" s="311"/>
      <c r="AG745" s="297"/>
      <c r="AH745" s="311"/>
      <c r="AI745" s="311"/>
      <c r="AJ745" s="311"/>
      <c r="AK745" s="311"/>
      <c r="AL745" s="312"/>
      <c r="AM745" s="311"/>
      <c r="AN745" s="297"/>
      <c r="AO745" s="311"/>
      <c r="AP745" s="311"/>
      <c r="AQ745" s="311"/>
      <c r="AR745" s="311"/>
      <c r="AS745" s="312"/>
      <c r="AT745" s="311"/>
      <c r="AU745" s="297"/>
      <c r="AV745" s="311"/>
      <c r="AW745" s="311"/>
      <c r="AX745" s="311"/>
      <c r="AY745" s="311"/>
      <c r="AZ745" s="312"/>
      <c r="BA745" s="311"/>
      <c r="BB745" s="297"/>
      <c r="BC745" s="311"/>
      <c r="BD745" s="311"/>
      <c r="BE745" s="311"/>
      <c r="BF745" s="311"/>
      <c r="BG745" s="312"/>
      <c r="BH745" s="311"/>
      <c r="BI745" s="297"/>
      <c r="BJ745" s="311"/>
      <c r="BK745" s="311"/>
      <c r="BL745" s="311"/>
      <c r="BM745" s="311"/>
      <c r="BN745" s="312"/>
      <c r="BO745" s="311"/>
      <c r="BP745" s="297"/>
      <c r="BQ745" s="311"/>
      <c r="BR745" s="311"/>
      <c r="BS745" s="311"/>
      <c r="BT745" s="311"/>
      <c r="BU745" s="312"/>
      <c r="BV745" s="311"/>
      <c r="BW745" s="297"/>
      <c r="BX745" s="311"/>
      <c r="BY745" s="311"/>
      <c r="BZ745" s="311"/>
      <c r="CA745" s="311"/>
      <c r="CB745" s="312"/>
      <c r="CC745" s="311"/>
      <c r="CD745" s="297"/>
      <c r="CE745" s="311"/>
      <c r="CF745" s="311"/>
      <c r="CG745" s="311"/>
      <c r="CH745" s="311"/>
      <c r="CI745" s="312"/>
      <c r="CJ745" s="311"/>
      <c r="CK745" s="297"/>
      <c r="CL745" s="311"/>
      <c r="CM745" s="311"/>
      <c r="CN745" s="311"/>
      <c r="CO745" s="311"/>
      <c r="CP745" s="312"/>
      <c r="CQ745" s="311"/>
      <c r="CR745" s="297"/>
      <c r="CS745" s="311"/>
      <c r="CT745" s="311"/>
      <c r="CU745" s="311"/>
      <c r="CV745" s="311"/>
      <c r="CW745" s="312"/>
      <c r="CX745" s="311"/>
      <c r="CY745" s="297"/>
      <c r="CZ745" s="311"/>
      <c r="DA745" s="311"/>
      <c r="DB745" s="311"/>
      <c r="DC745" s="311"/>
      <c r="DD745" s="312"/>
      <c r="DE745" s="311"/>
      <c r="DF745" s="297"/>
      <c r="DG745" s="311"/>
      <c r="DH745" s="311"/>
      <c r="DI745" s="311"/>
      <c r="DJ745" s="311"/>
      <c r="DK745" s="312"/>
      <c r="DL745" s="311"/>
      <c r="DM745" s="297"/>
      <c r="DN745" s="311"/>
      <c r="DO745" s="311"/>
      <c r="DP745" s="311"/>
      <c r="DQ745" s="311"/>
      <c r="DR745" s="312"/>
      <c r="DS745" s="311"/>
      <c r="DT745" s="297"/>
      <c r="DU745" s="311"/>
      <c r="DV745" s="311"/>
      <c r="DW745" s="311"/>
      <c r="DX745" s="311"/>
      <c r="DY745" s="312"/>
      <c r="DZ745" s="311"/>
      <c r="EA745" s="297"/>
      <c r="EB745" s="311"/>
      <c r="EC745" s="311"/>
      <c r="ED745" s="311"/>
      <c r="EE745" s="311"/>
      <c r="EF745" s="312"/>
      <c r="EG745" s="311"/>
      <c r="EH745" s="297"/>
      <c r="EI745" s="311"/>
      <c r="EJ745" s="311"/>
      <c r="EK745" s="311"/>
      <c r="EL745" s="311"/>
      <c r="EM745" s="312"/>
      <c r="EN745" s="311"/>
      <c r="EO745" s="297"/>
      <c r="EP745" s="311"/>
      <c r="EQ745" s="311"/>
      <c r="ER745" s="311"/>
      <c r="ES745" s="311"/>
      <c r="ET745" s="312"/>
      <c r="EU745" s="311"/>
      <c r="EV745" s="297"/>
      <c r="EW745" s="311"/>
      <c r="EX745" s="311"/>
      <c r="EY745" s="311"/>
      <c r="EZ745" s="311"/>
      <c r="FA745" s="312"/>
      <c r="FB745" s="311"/>
      <c r="FC745" s="298"/>
    </row>
    <row r="746" spans="1:159" s="205" customFormat="1" ht="39.9" customHeight="1" x14ac:dyDescent="0.25">
      <c r="A746" s="206"/>
      <c r="B746" s="196"/>
      <c r="C746" s="292"/>
      <c r="D746" s="198"/>
      <c r="E746" s="299"/>
      <c r="F746" s="200"/>
      <c r="G746" s="301"/>
      <c r="H746" s="303"/>
      <c r="I746" s="299"/>
      <c r="J746" s="299"/>
      <c r="K746" s="299"/>
      <c r="L746" s="289"/>
      <c r="M746" s="299"/>
      <c r="N746" s="289"/>
      <c r="O746" s="363" t="str">
        <f>IF(P746="","",IF(OR(I746="",J746=""),"",IF(AND(ISNUMBER(FIND("post-", I746)),J746=ProductCode!$I$12),ProductCode!$F$19,IF(AND(ISNUMBER(FIND("pre-", I746)),J746=ProductCode!$I$12),ProductCode!$F$20,IF(ISNUMBER(FIND("post-", I746)),ProductCode!$F$17,ProductCode!$F$18)))))</f>
        <v/>
      </c>
      <c r="P746" s="295" t="str">
        <f t="shared" si="28"/>
        <v/>
      </c>
      <c r="Q746" s="306"/>
      <c r="R746" s="203"/>
      <c r="S746" s="308" t="str">
        <f t="shared" si="29"/>
        <v/>
      </c>
      <c r="T746" s="311"/>
      <c r="U746" s="311"/>
      <c r="V746" s="311"/>
      <c r="W746" s="311"/>
      <c r="X746" s="312"/>
      <c r="Y746" s="311"/>
      <c r="Z746" s="297"/>
      <c r="AA746" s="311"/>
      <c r="AB746" s="311"/>
      <c r="AC746" s="311"/>
      <c r="AD746" s="311"/>
      <c r="AE746" s="312"/>
      <c r="AF746" s="311"/>
      <c r="AG746" s="297"/>
      <c r="AH746" s="311"/>
      <c r="AI746" s="311"/>
      <c r="AJ746" s="311"/>
      <c r="AK746" s="311"/>
      <c r="AL746" s="312"/>
      <c r="AM746" s="311"/>
      <c r="AN746" s="297"/>
      <c r="AO746" s="311"/>
      <c r="AP746" s="311"/>
      <c r="AQ746" s="311"/>
      <c r="AR746" s="311"/>
      <c r="AS746" s="312"/>
      <c r="AT746" s="311"/>
      <c r="AU746" s="297"/>
      <c r="AV746" s="311"/>
      <c r="AW746" s="311"/>
      <c r="AX746" s="311"/>
      <c r="AY746" s="311"/>
      <c r="AZ746" s="312"/>
      <c r="BA746" s="311"/>
      <c r="BB746" s="297"/>
      <c r="BC746" s="311"/>
      <c r="BD746" s="311"/>
      <c r="BE746" s="311"/>
      <c r="BF746" s="311"/>
      <c r="BG746" s="312"/>
      <c r="BH746" s="311"/>
      <c r="BI746" s="297"/>
      <c r="BJ746" s="311"/>
      <c r="BK746" s="311"/>
      <c r="BL746" s="311"/>
      <c r="BM746" s="311"/>
      <c r="BN746" s="312"/>
      <c r="BO746" s="311"/>
      <c r="BP746" s="297"/>
      <c r="BQ746" s="311"/>
      <c r="BR746" s="311"/>
      <c r="BS746" s="311"/>
      <c r="BT746" s="311"/>
      <c r="BU746" s="312"/>
      <c r="BV746" s="311"/>
      <c r="BW746" s="297"/>
      <c r="BX746" s="311"/>
      <c r="BY746" s="311"/>
      <c r="BZ746" s="311"/>
      <c r="CA746" s="311"/>
      <c r="CB746" s="312"/>
      <c r="CC746" s="311"/>
      <c r="CD746" s="297"/>
      <c r="CE746" s="311"/>
      <c r="CF746" s="311"/>
      <c r="CG746" s="311"/>
      <c r="CH746" s="311"/>
      <c r="CI746" s="312"/>
      <c r="CJ746" s="311"/>
      <c r="CK746" s="297"/>
      <c r="CL746" s="311"/>
      <c r="CM746" s="311"/>
      <c r="CN746" s="311"/>
      <c r="CO746" s="311"/>
      <c r="CP746" s="312"/>
      <c r="CQ746" s="311"/>
      <c r="CR746" s="297"/>
      <c r="CS746" s="311"/>
      <c r="CT746" s="311"/>
      <c r="CU746" s="311"/>
      <c r="CV746" s="311"/>
      <c r="CW746" s="312"/>
      <c r="CX746" s="311"/>
      <c r="CY746" s="297"/>
      <c r="CZ746" s="311"/>
      <c r="DA746" s="311"/>
      <c r="DB746" s="311"/>
      <c r="DC746" s="311"/>
      <c r="DD746" s="312"/>
      <c r="DE746" s="311"/>
      <c r="DF746" s="297"/>
      <c r="DG746" s="311"/>
      <c r="DH746" s="311"/>
      <c r="DI746" s="311"/>
      <c r="DJ746" s="311"/>
      <c r="DK746" s="312"/>
      <c r="DL746" s="311"/>
      <c r="DM746" s="297"/>
      <c r="DN746" s="311"/>
      <c r="DO746" s="311"/>
      <c r="DP746" s="311"/>
      <c r="DQ746" s="311"/>
      <c r="DR746" s="312"/>
      <c r="DS746" s="311"/>
      <c r="DT746" s="297"/>
      <c r="DU746" s="311"/>
      <c r="DV746" s="311"/>
      <c r="DW746" s="311"/>
      <c r="DX746" s="311"/>
      <c r="DY746" s="312"/>
      <c r="DZ746" s="311"/>
      <c r="EA746" s="297"/>
      <c r="EB746" s="311"/>
      <c r="EC746" s="311"/>
      <c r="ED746" s="311"/>
      <c r="EE746" s="311"/>
      <c r="EF746" s="312"/>
      <c r="EG746" s="311"/>
      <c r="EH746" s="297"/>
      <c r="EI746" s="311"/>
      <c r="EJ746" s="311"/>
      <c r="EK746" s="311"/>
      <c r="EL746" s="311"/>
      <c r="EM746" s="312"/>
      <c r="EN746" s="311"/>
      <c r="EO746" s="297"/>
      <c r="EP746" s="311"/>
      <c r="EQ746" s="311"/>
      <c r="ER746" s="311"/>
      <c r="ES746" s="311"/>
      <c r="ET746" s="312"/>
      <c r="EU746" s="311"/>
      <c r="EV746" s="297"/>
      <c r="EW746" s="311"/>
      <c r="EX746" s="311"/>
      <c r="EY746" s="311"/>
      <c r="EZ746" s="311"/>
      <c r="FA746" s="312"/>
      <c r="FB746" s="311"/>
      <c r="FC746" s="298"/>
    </row>
    <row r="747" spans="1:159" s="205" customFormat="1" ht="39.9" customHeight="1" x14ac:dyDescent="0.25">
      <c r="A747" s="206"/>
      <c r="B747" s="196"/>
      <c r="C747" s="292"/>
      <c r="D747" s="198"/>
      <c r="E747" s="299"/>
      <c r="F747" s="200"/>
      <c r="G747" s="301"/>
      <c r="H747" s="303"/>
      <c r="I747" s="299"/>
      <c r="J747" s="299"/>
      <c r="K747" s="299"/>
      <c r="L747" s="289"/>
      <c r="M747" s="299"/>
      <c r="N747" s="289"/>
      <c r="O747" s="363" t="str">
        <f>IF(P747="","",IF(OR(I747="",J747=""),"",IF(AND(ISNUMBER(FIND("post-", I747)),J747=ProductCode!$I$12),ProductCode!$F$19,IF(AND(ISNUMBER(FIND("pre-", I747)),J747=ProductCode!$I$12),ProductCode!$F$20,IF(ISNUMBER(FIND("post-", I747)),ProductCode!$F$17,ProductCode!$F$18)))))</f>
        <v/>
      </c>
      <c r="P747" s="295" t="str">
        <f t="shared" si="28"/>
        <v/>
      </c>
      <c r="Q747" s="306"/>
      <c r="R747" s="203"/>
      <c r="S747" s="308" t="str">
        <f t="shared" si="29"/>
        <v/>
      </c>
      <c r="T747" s="311"/>
      <c r="U747" s="311"/>
      <c r="V747" s="311"/>
      <c r="W747" s="311"/>
      <c r="X747" s="312"/>
      <c r="Y747" s="311"/>
      <c r="Z747" s="297"/>
      <c r="AA747" s="311"/>
      <c r="AB747" s="311"/>
      <c r="AC747" s="311"/>
      <c r="AD747" s="311"/>
      <c r="AE747" s="312"/>
      <c r="AF747" s="311"/>
      <c r="AG747" s="297"/>
      <c r="AH747" s="311"/>
      <c r="AI747" s="311"/>
      <c r="AJ747" s="311"/>
      <c r="AK747" s="311"/>
      <c r="AL747" s="312"/>
      <c r="AM747" s="311"/>
      <c r="AN747" s="297"/>
      <c r="AO747" s="311"/>
      <c r="AP747" s="311"/>
      <c r="AQ747" s="311"/>
      <c r="AR747" s="311"/>
      <c r="AS747" s="312"/>
      <c r="AT747" s="311"/>
      <c r="AU747" s="297"/>
      <c r="AV747" s="311"/>
      <c r="AW747" s="311"/>
      <c r="AX747" s="311"/>
      <c r="AY747" s="311"/>
      <c r="AZ747" s="312"/>
      <c r="BA747" s="311"/>
      <c r="BB747" s="297"/>
      <c r="BC747" s="311"/>
      <c r="BD747" s="311"/>
      <c r="BE747" s="311"/>
      <c r="BF747" s="311"/>
      <c r="BG747" s="312"/>
      <c r="BH747" s="311"/>
      <c r="BI747" s="297"/>
      <c r="BJ747" s="311"/>
      <c r="BK747" s="311"/>
      <c r="BL747" s="311"/>
      <c r="BM747" s="311"/>
      <c r="BN747" s="312"/>
      <c r="BO747" s="311"/>
      <c r="BP747" s="297"/>
      <c r="BQ747" s="311"/>
      <c r="BR747" s="311"/>
      <c r="BS747" s="311"/>
      <c r="BT747" s="311"/>
      <c r="BU747" s="312"/>
      <c r="BV747" s="311"/>
      <c r="BW747" s="297"/>
      <c r="BX747" s="311"/>
      <c r="BY747" s="311"/>
      <c r="BZ747" s="311"/>
      <c r="CA747" s="311"/>
      <c r="CB747" s="312"/>
      <c r="CC747" s="311"/>
      <c r="CD747" s="297"/>
      <c r="CE747" s="311"/>
      <c r="CF747" s="311"/>
      <c r="CG747" s="311"/>
      <c r="CH747" s="311"/>
      <c r="CI747" s="312"/>
      <c r="CJ747" s="311"/>
      <c r="CK747" s="297"/>
      <c r="CL747" s="311"/>
      <c r="CM747" s="311"/>
      <c r="CN747" s="311"/>
      <c r="CO747" s="311"/>
      <c r="CP747" s="312"/>
      <c r="CQ747" s="311"/>
      <c r="CR747" s="297"/>
      <c r="CS747" s="311"/>
      <c r="CT747" s="311"/>
      <c r="CU747" s="311"/>
      <c r="CV747" s="311"/>
      <c r="CW747" s="312"/>
      <c r="CX747" s="311"/>
      <c r="CY747" s="297"/>
      <c r="CZ747" s="311"/>
      <c r="DA747" s="311"/>
      <c r="DB747" s="311"/>
      <c r="DC747" s="311"/>
      <c r="DD747" s="312"/>
      <c r="DE747" s="311"/>
      <c r="DF747" s="297"/>
      <c r="DG747" s="311"/>
      <c r="DH747" s="311"/>
      <c r="DI747" s="311"/>
      <c r="DJ747" s="311"/>
      <c r="DK747" s="312"/>
      <c r="DL747" s="311"/>
      <c r="DM747" s="297"/>
      <c r="DN747" s="311"/>
      <c r="DO747" s="311"/>
      <c r="DP747" s="311"/>
      <c r="DQ747" s="311"/>
      <c r="DR747" s="312"/>
      <c r="DS747" s="311"/>
      <c r="DT747" s="297"/>
      <c r="DU747" s="311"/>
      <c r="DV747" s="311"/>
      <c r="DW747" s="311"/>
      <c r="DX747" s="311"/>
      <c r="DY747" s="312"/>
      <c r="DZ747" s="311"/>
      <c r="EA747" s="297"/>
      <c r="EB747" s="311"/>
      <c r="EC747" s="311"/>
      <c r="ED747" s="311"/>
      <c r="EE747" s="311"/>
      <c r="EF747" s="312"/>
      <c r="EG747" s="311"/>
      <c r="EH747" s="297"/>
      <c r="EI747" s="311"/>
      <c r="EJ747" s="311"/>
      <c r="EK747" s="311"/>
      <c r="EL747" s="311"/>
      <c r="EM747" s="312"/>
      <c r="EN747" s="311"/>
      <c r="EO747" s="297"/>
      <c r="EP747" s="311"/>
      <c r="EQ747" s="311"/>
      <c r="ER747" s="311"/>
      <c r="ES747" s="311"/>
      <c r="ET747" s="312"/>
      <c r="EU747" s="311"/>
      <c r="EV747" s="297"/>
      <c r="EW747" s="311"/>
      <c r="EX747" s="311"/>
      <c r="EY747" s="311"/>
      <c r="EZ747" s="311"/>
      <c r="FA747" s="312"/>
      <c r="FB747" s="311"/>
      <c r="FC747" s="298"/>
    </row>
    <row r="748" spans="1:159" s="205" customFormat="1" ht="39.9" customHeight="1" x14ac:dyDescent="0.25">
      <c r="A748" s="206"/>
      <c r="B748" s="196"/>
      <c r="C748" s="292"/>
      <c r="D748" s="198"/>
      <c r="E748" s="299"/>
      <c r="F748" s="200"/>
      <c r="G748" s="301"/>
      <c r="H748" s="303"/>
      <c r="I748" s="299"/>
      <c r="J748" s="299"/>
      <c r="K748" s="299"/>
      <c r="L748" s="289"/>
      <c r="M748" s="299"/>
      <c r="N748" s="289"/>
      <c r="O748" s="363" t="str">
        <f>IF(P748="","",IF(OR(I748="",J748=""),"",IF(AND(ISNUMBER(FIND("post-", I748)),J748=ProductCode!$I$12),ProductCode!$F$19,IF(AND(ISNUMBER(FIND("pre-", I748)),J748=ProductCode!$I$12),ProductCode!$F$20,IF(ISNUMBER(FIND("post-", I748)),ProductCode!$F$17,ProductCode!$F$18)))))</f>
        <v/>
      </c>
      <c r="P748" s="295" t="str">
        <f t="shared" si="28"/>
        <v/>
      </c>
      <c r="Q748" s="306"/>
      <c r="R748" s="203"/>
      <c r="S748" s="308" t="str">
        <f t="shared" si="29"/>
        <v/>
      </c>
      <c r="T748" s="311"/>
      <c r="U748" s="311"/>
      <c r="V748" s="311"/>
      <c r="W748" s="311"/>
      <c r="X748" s="312"/>
      <c r="Y748" s="311"/>
      <c r="Z748" s="297"/>
      <c r="AA748" s="311"/>
      <c r="AB748" s="311"/>
      <c r="AC748" s="311"/>
      <c r="AD748" s="311"/>
      <c r="AE748" s="312"/>
      <c r="AF748" s="311"/>
      <c r="AG748" s="297"/>
      <c r="AH748" s="311"/>
      <c r="AI748" s="311"/>
      <c r="AJ748" s="311"/>
      <c r="AK748" s="311"/>
      <c r="AL748" s="312"/>
      <c r="AM748" s="311"/>
      <c r="AN748" s="297"/>
      <c r="AO748" s="311"/>
      <c r="AP748" s="311"/>
      <c r="AQ748" s="311"/>
      <c r="AR748" s="311"/>
      <c r="AS748" s="312"/>
      <c r="AT748" s="311"/>
      <c r="AU748" s="297"/>
      <c r="AV748" s="311"/>
      <c r="AW748" s="311"/>
      <c r="AX748" s="311"/>
      <c r="AY748" s="311"/>
      <c r="AZ748" s="312"/>
      <c r="BA748" s="311"/>
      <c r="BB748" s="297"/>
      <c r="BC748" s="311"/>
      <c r="BD748" s="311"/>
      <c r="BE748" s="311"/>
      <c r="BF748" s="311"/>
      <c r="BG748" s="312"/>
      <c r="BH748" s="311"/>
      <c r="BI748" s="297"/>
      <c r="BJ748" s="311"/>
      <c r="BK748" s="311"/>
      <c r="BL748" s="311"/>
      <c r="BM748" s="311"/>
      <c r="BN748" s="312"/>
      <c r="BO748" s="311"/>
      <c r="BP748" s="297"/>
      <c r="BQ748" s="311"/>
      <c r="BR748" s="311"/>
      <c r="BS748" s="311"/>
      <c r="BT748" s="311"/>
      <c r="BU748" s="312"/>
      <c r="BV748" s="311"/>
      <c r="BW748" s="297"/>
      <c r="BX748" s="311"/>
      <c r="BY748" s="311"/>
      <c r="BZ748" s="311"/>
      <c r="CA748" s="311"/>
      <c r="CB748" s="312"/>
      <c r="CC748" s="311"/>
      <c r="CD748" s="297"/>
      <c r="CE748" s="311"/>
      <c r="CF748" s="311"/>
      <c r="CG748" s="311"/>
      <c r="CH748" s="311"/>
      <c r="CI748" s="312"/>
      <c r="CJ748" s="311"/>
      <c r="CK748" s="297"/>
      <c r="CL748" s="311"/>
      <c r="CM748" s="311"/>
      <c r="CN748" s="311"/>
      <c r="CO748" s="311"/>
      <c r="CP748" s="312"/>
      <c r="CQ748" s="311"/>
      <c r="CR748" s="297"/>
      <c r="CS748" s="311"/>
      <c r="CT748" s="311"/>
      <c r="CU748" s="311"/>
      <c r="CV748" s="311"/>
      <c r="CW748" s="312"/>
      <c r="CX748" s="311"/>
      <c r="CY748" s="297"/>
      <c r="CZ748" s="311"/>
      <c r="DA748" s="311"/>
      <c r="DB748" s="311"/>
      <c r="DC748" s="311"/>
      <c r="DD748" s="312"/>
      <c r="DE748" s="311"/>
      <c r="DF748" s="297"/>
      <c r="DG748" s="311"/>
      <c r="DH748" s="311"/>
      <c r="DI748" s="311"/>
      <c r="DJ748" s="311"/>
      <c r="DK748" s="312"/>
      <c r="DL748" s="311"/>
      <c r="DM748" s="297"/>
      <c r="DN748" s="311"/>
      <c r="DO748" s="311"/>
      <c r="DP748" s="311"/>
      <c r="DQ748" s="311"/>
      <c r="DR748" s="312"/>
      <c r="DS748" s="311"/>
      <c r="DT748" s="297"/>
      <c r="DU748" s="311"/>
      <c r="DV748" s="311"/>
      <c r="DW748" s="311"/>
      <c r="DX748" s="311"/>
      <c r="DY748" s="312"/>
      <c r="DZ748" s="311"/>
      <c r="EA748" s="297"/>
      <c r="EB748" s="311"/>
      <c r="EC748" s="311"/>
      <c r="ED748" s="311"/>
      <c r="EE748" s="311"/>
      <c r="EF748" s="312"/>
      <c r="EG748" s="311"/>
      <c r="EH748" s="297"/>
      <c r="EI748" s="311"/>
      <c r="EJ748" s="311"/>
      <c r="EK748" s="311"/>
      <c r="EL748" s="311"/>
      <c r="EM748" s="312"/>
      <c r="EN748" s="311"/>
      <c r="EO748" s="297"/>
      <c r="EP748" s="311"/>
      <c r="EQ748" s="311"/>
      <c r="ER748" s="311"/>
      <c r="ES748" s="311"/>
      <c r="ET748" s="312"/>
      <c r="EU748" s="311"/>
      <c r="EV748" s="297"/>
      <c r="EW748" s="311"/>
      <c r="EX748" s="311"/>
      <c r="EY748" s="311"/>
      <c r="EZ748" s="311"/>
      <c r="FA748" s="312"/>
      <c r="FB748" s="311"/>
      <c r="FC748" s="298"/>
    </row>
    <row r="749" spans="1:159" s="205" customFormat="1" ht="39.9" customHeight="1" x14ac:dyDescent="0.25">
      <c r="A749" s="206"/>
      <c r="B749" s="196"/>
      <c r="C749" s="292"/>
      <c r="D749" s="198"/>
      <c r="E749" s="299"/>
      <c r="F749" s="200"/>
      <c r="G749" s="301"/>
      <c r="H749" s="303"/>
      <c r="I749" s="299"/>
      <c r="J749" s="299"/>
      <c r="K749" s="299"/>
      <c r="L749" s="289"/>
      <c r="M749" s="299"/>
      <c r="N749" s="289"/>
      <c r="O749" s="363" t="str">
        <f>IF(P749="","",IF(OR(I749="",J749=""),"",IF(AND(ISNUMBER(FIND("post-", I749)),J749=ProductCode!$I$12),ProductCode!$F$19,IF(AND(ISNUMBER(FIND("pre-", I749)),J749=ProductCode!$I$12),ProductCode!$F$20,IF(ISNUMBER(FIND("post-", I749)),ProductCode!$F$17,ProductCode!$F$18)))))</f>
        <v/>
      </c>
      <c r="P749" s="295" t="str">
        <f t="shared" si="28"/>
        <v/>
      </c>
      <c r="Q749" s="306"/>
      <c r="R749" s="203"/>
      <c r="S749" s="308" t="str">
        <f t="shared" si="29"/>
        <v/>
      </c>
      <c r="T749" s="311"/>
      <c r="U749" s="311"/>
      <c r="V749" s="311"/>
      <c r="W749" s="311"/>
      <c r="X749" s="312"/>
      <c r="Y749" s="311"/>
      <c r="Z749" s="297"/>
      <c r="AA749" s="311"/>
      <c r="AB749" s="311"/>
      <c r="AC749" s="311"/>
      <c r="AD749" s="311"/>
      <c r="AE749" s="312"/>
      <c r="AF749" s="311"/>
      <c r="AG749" s="297"/>
      <c r="AH749" s="311"/>
      <c r="AI749" s="311"/>
      <c r="AJ749" s="311"/>
      <c r="AK749" s="311"/>
      <c r="AL749" s="312"/>
      <c r="AM749" s="311"/>
      <c r="AN749" s="297"/>
      <c r="AO749" s="311"/>
      <c r="AP749" s="311"/>
      <c r="AQ749" s="311"/>
      <c r="AR749" s="311"/>
      <c r="AS749" s="312"/>
      <c r="AT749" s="311"/>
      <c r="AU749" s="297"/>
      <c r="AV749" s="311"/>
      <c r="AW749" s="311"/>
      <c r="AX749" s="311"/>
      <c r="AY749" s="311"/>
      <c r="AZ749" s="312"/>
      <c r="BA749" s="311"/>
      <c r="BB749" s="297"/>
      <c r="BC749" s="311"/>
      <c r="BD749" s="311"/>
      <c r="BE749" s="311"/>
      <c r="BF749" s="311"/>
      <c r="BG749" s="312"/>
      <c r="BH749" s="311"/>
      <c r="BI749" s="297"/>
      <c r="BJ749" s="311"/>
      <c r="BK749" s="311"/>
      <c r="BL749" s="311"/>
      <c r="BM749" s="311"/>
      <c r="BN749" s="312"/>
      <c r="BO749" s="311"/>
      <c r="BP749" s="297"/>
      <c r="BQ749" s="311"/>
      <c r="BR749" s="311"/>
      <c r="BS749" s="311"/>
      <c r="BT749" s="311"/>
      <c r="BU749" s="312"/>
      <c r="BV749" s="311"/>
      <c r="BW749" s="297"/>
      <c r="BX749" s="311"/>
      <c r="BY749" s="311"/>
      <c r="BZ749" s="311"/>
      <c r="CA749" s="311"/>
      <c r="CB749" s="312"/>
      <c r="CC749" s="311"/>
      <c r="CD749" s="297"/>
      <c r="CE749" s="311"/>
      <c r="CF749" s="311"/>
      <c r="CG749" s="311"/>
      <c r="CH749" s="311"/>
      <c r="CI749" s="312"/>
      <c r="CJ749" s="311"/>
      <c r="CK749" s="297"/>
      <c r="CL749" s="311"/>
      <c r="CM749" s="311"/>
      <c r="CN749" s="311"/>
      <c r="CO749" s="311"/>
      <c r="CP749" s="312"/>
      <c r="CQ749" s="311"/>
      <c r="CR749" s="297"/>
      <c r="CS749" s="311"/>
      <c r="CT749" s="311"/>
      <c r="CU749" s="311"/>
      <c r="CV749" s="311"/>
      <c r="CW749" s="312"/>
      <c r="CX749" s="311"/>
      <c r="CY749" s="297"/>
      <c r="CZ749" s="311"/>
      <c r="DA749" s="311"/>
      <c r="DB749" s="311"/>
      <c r="DC749" s="311"/>
      <c r="DD749" s="312"/>
      <c r="DE749" s="311"/>
      <c r="DF749" s="297"/>
      <c r="DG749" s="311"/>
      <c r="DH749" s="311"/>
      <c r="DI749" s="311"/>
      <c r="DJ749" s="311"/>
      <c r="DK749" s="312"/>
      <c r="DL749" s="311"/>
      <c r="DM749" s="297"/>
      <c r="DN749" s="311"/>
      <c r="DO749" s="311"/>
      <c r="DP749" s="311"/>
      <c r="DQ749" s="311"/>
      <c r="DR749" s="312"/>
      <c r="DS749" s="311"/>
      <c r="DT749" s="297"/>
      <c r="DU749" s="311"/>
      <c r="DV749" s="311"/>
      <c r="DW749" s="311"/>
      <c r="DX749" s="311"/>
      <c r="DY749" s="312"/>
      <c r="DZ749" s="311"/>
      <c r="EA749" s="297"/>
      <c r="EB749" s="311"/>
      <c r="EC749" s="311"/>
      <c r="ED749" s="311"/>
      <c r="EE749" s="311"/>
      <c r="EF749" s="312"/>
      <c r="EG749" s="311"/>
      <c r="EH749" s="297"/>
      <c r="EI749" s="311"/>
      <c r="EJ749" s="311"/>
      <c r="EK749" s="311"/>
      <c r="EL749" s="311"/>
      <c r="EM749" s="312"/>
      <c r="EN749" s="311"/>
      <c r="EO749" s="297"/>
      <c r="EP749" s="311"/>
      <c r="EQ749" s="311"/>
      <c r="ER749" s="311"/>
      <c r="ES749" s="311"/>
      <c r="ET749" s="312"/>
      <c r="EU749" s="311"/>
      <c r="EV749" s="297"/>
      <c r="EW749" s="311"/>
      <c r="EX749" s="311"/>
      <c r="EY749" s="311"/>
      <c r="EZ749" s="311"/>
      <c r="FA749" s="312"/>
      <c r="FB749" s="311"/>
      <c r="FC749" s="298"/>
    </row>
    <row r="750" spans="1:159" s="205" customFormat="1" ht="39.9" customHeight="1" x14ac:dyDescent="0.25">
      <c r="A750" s="206"/>
      <c r="B750" s="196"/>
      <c r="C750" s="292"/>
      <c r="D750" s="198"/>
      <c r="E750" s="299"/>
      <c r="F750" s="200"/>
      <c r="G750" s="301"/>
      <c r="H750" s="303"/>
      <c r="I750" s="299"/>
      <c r="J750" s="299"/>
      <c r="K750" s="299"/>
      <c r="L750" s="289"/>
      <c r="M750" s="299"/>
      <c r="N750" s="289"/>
      <c r="O750" s="363" t="str">
        <f>IF(P750="","",IF(OR(I750="",J750=""),"",IF(AND(ISNUMBER(FIND("post-", I750)),J750=ProductCode!$I$12),ProductCode!$F$19,IF(AND(ISNUMBER(FIND("pre-", I750)),J750=ProductCode!$I$12),ProductCode!$F$20,IF(ISNUMBER(FIND("post-", I750)),ProductCode!$F$17,ProductCode!$F$18)))))</f>
        <v/>
      </c>
      <c r="P750" s="295" t="str">
        <f t="shared" si="28"/>
        <v/>
      </c>
      <c r="Q750" s="306"/>
      <c r="R750" s="203"/>
      <c r="S750" s="308" t="str">
        <f t="shared" si="29"/>
        <v/>
      </c>
      <c r="T750" s="311"/>
      <c r="U750" s="311"/>
      <c r="V750" s="311"/>
      <c r="W750" s="311"/>
      <c r="X750" s="312"/>
      <c r="Y750" s="311"/>
      <c r="Z750" s="297"/>
      <c r="AA750" s="311"/>
      <c r="AB750" s="311"/>
      <c r="AC750" s="311"/>
      <c r="AD750" s="311"/>
      <c r="AE750" s="312"/>
      <c r="AF750" s="311"/>
      <c r="AG750" s="297"/>
      <c r="AH750" s="311"/>
      <c r="AI750" s="311"/>
      <c r="AJ750" s="311"/>
      <c r="AK750" s="311"/>
      <c r="AL750" s="312"/>
      <c r="AM750" s="311"/>
      <c r="AN750" s="297"/>
      <c r="AO750" s="311"/>
      <c r="AP750" s="311"/>
      <c r="AQ750" s="311"/>
      <c r="AR750" s="311"/>
      <c r="AS750" s="312"/>
      <c r="AT750" s="311"/>
      <c r="AU750" s="297"/>
      <c r="AV750" s="311"/>
      <c r="AW750" s="311"/>
      <c r="AX750" s="311"/>
      <c r="AY750" s="311"/>
      <c r="AZ750" s="312"/>
      <c r="BA750" s="311"/>
      <c r="BB750" s="297"/>
      <c r="BC750" s="311"/>
      <c r="BD750" s="311"/>
      <c r="BE750" s="311"/>
      <c r="BF750" s="311"/>
      <c r="BG750" s="312"/>
      <c r="BH750" s="311"/>
      <c r="BI750" s="297"/>
      <c r="BJ750" s="311"/>
      <c r="BK750" s="311"/>
      <c r="BL750" s="311"/>
      <c r="BM750" s="311"/>
      <c r="BN750" s="312"/>
      <c r="BO750" s="311"/>
      <c r="BP750" s="297"/>
      <c r="BQ750" s="311"/>
      <c r="BR750" s="311"/>
      <c r="BS750" s="311"/>
      <c r="BT750" s="311"/>
      <c r="BU750" s="312"/>
      <c r="BV750" s="311"/>
      <c r="BW750" s="297"/>
      <c r="BX750" s="311"/>
      <c r="BY750" s="311"/>
      <c r="BZ750" s="311"/>
      <c r="CA750" s="311"/>
      <c r="CB750" s="312"/>
      <c r="CC750" s="311"/>
      <c r="CD750" s="297"/>
      <c r="CE750" s="311"/>
      <c r="CF750" s="311"/>
      <c r="CG750" s="311"/>
      <c r="CH750" s="311"/>
      <c r="CI750" s="312"/>
      <c r="CJ750" s="311"/>
      <c r="CK750" s="297"/>
      <c r="CL750" s="311"/>
      <c r="CM750" s="311"/>
      <c r="CN750" s="311"/>
      <c r="CO750" s="311"/>
      <c r="CP750" s="312"/>
      <c r="CQ750" s="311"/>
      <c r="CR750" s="297"/>
      <c r="CS750" s="311"/>
      <c r="CT750" s="311"/>
      <c r="CU750" s="311"/>
      <c r="CV750" s="311"/>
      <c r="CW750" s="312"/>
      <c r="CX750" s="311"/>
      <c r="CY750" s="297"/>
      <c r="CZ750" s="311"/>
      <c r="DA750" s="311"/>
      <c r="DB750" s="311"/>
      <c r="DC750" s="311"/>
      <c r="DD750" s="312"/>
      <c r="DE750" s="311"/>
      <c r="DF750" s="297"/>
      <c r="DG750" s="311"/>
      <c r="DH750" s="311"/>
      <c r="DI750" s="311"/>
      <c r="DJ750" s="311"/>
      <c r="DK750" s="312"/>
      <c r="DL750" s="311"/>
      <c r="DM750" s="297"/>
      <c r="DN750" s="311"/>
      <c r="DO750" s="311"/>
      <c r="DP750" s="311"/>
      <c r="DQ750" s="311"/>
      <c r="DR750" s="312"/>
      <c r="DS750" s="311"/>
      <c r="DT750" s="297"/>
      <c r="DU750" s="311"/>
      <c r="DV750" s="311"/>
      <c r="DW750" s="311"/>
      <c r="DX750" s="311"/>
      <c r="DY750" s="312"/>
      <c r="DZ750" s="311"/>
      <c r="EA750" s="297"/>
      <c r="EB750" s="311"/>
      <c r="EC750" s="311"/>
      <c r="ED750" s="311"/>
      <c r="EE750" s="311"/>
      <c r="EF750" s="312"/>
      <c r="EG750" s="311"/>
      <c r="EH750" s="297"/>
      <c r="EI750" s="311"/>
      <c r="EJ750" s="311"/>
      <c r="EK750" s="311"/>
      <c r="EL750" s="311"/>
      <c r="EM750" s="312"/>
      <c r="EN750" s="311"/>
      <c r="EO750" s="297"/>
      <c r="EP750" s="311"/>
      <c r="EQ750" s="311"/>
      <c r="ER750" s="311"/>
      <c r="ES750" s="311"/>
      <c r="ET750" s="312"/>
      <c r="EU750" s="311"/>
      <c r="EV750" s="297"/>
      <c r="EW750" s="311"/>
      <c r="EX750" s="311"/>
      <c r="EY750" s="311"/>
      <c r="EZ750" s="311"/>
      <c r="FA750" s="312"/>
      <c r="FB750" s="311"/>
      <c r="FC750" s="298"/>
    </row>
    <row r="751" spans="1:159" s="205" customFormat="1" ht="39.9" customHeight="1" x14ac:dyDescent="0.25">
      <c r="A751" s="206"/>
      <c r="B751" s="196"/>
      <c r="C751" s="292"/>
      <c r="D751" s="198"/>
      <c r="E751" s="299"/>
      <c r="F751" s="200"/>
      <c r="G751" s="301"/>
      <c r="H751" s="303"/>
      <c r="I751" s="299"/>
      <c r="J751" s="299"/>
      <c r="K751" s="299"/>
      <c r="L751" s="289"/>
      <c r="M751" s="299"/>
      <c r="N751" s="289"/>
      <c r="O751" s="363" t="str">
        <f>IF(P751="","",IF(OR(I751="",J751=""),"",IF(AND(ISNUMBER(FIND("post-", I751)),J751=ProductCode!$I$12),ProductCode!$F$19,IF(AND(ISNUMBER(FIND("pre-", I751)),J751=ProductCode!$I$12),ProductCode!$F$20,IF(ISNUMBER(FIND("post-", I751)),ProductCode!$F$17,ProductCode!$F$18)))))</f>
        <v/>
      </c>
      <c r="P751" s="295" t="str">
        <f t="shared" si="28"/>
        <v/>
      </c>
      <c r="Q751" s="306"/>
      <c r="R751" s="203"/>
      <c r="S751" s="308" t="str">
        <f t="shared" si="29"/>
        <v/>
      </c>
      <c r="T751" s="311"/>
      <c r="U751" s="311"/>
      <c r="V751" s="311"/>
      <c r="W751" s="311"/>
      <c r="X751" s="312"/>
      <c r="Y751" s="311"/>
      <c r="Z751" s="297"/>
      <c r="AA751" s="311"/>
      <c r="AB751" s="311"/>
      <c r="AC751" s="311"/>
      <c r="AD751" s="311"/>
      <c r="AE751" s="312"/>
      <c r="AF751" s="311"/>
      <c r="AG751" s="297"/>
      <c r="AH751" s="311"/>
      <c r="AI751" s="311"/>
      <c r="AJ751" s="311"/>
      <c r="AK751" s="311"/>
      <c r="AL751" s="312"/>
      <c r="AM751" s="311"/>
      <c r="AN751" s="297"/>
      <c r="AO751" s="311"/>
      <c r="AP751" s="311"/>
      <c r="AQ751" s="311"/>
      <c r="AR751" s="311"/>
      <c r="AS751" s="312"/>
      <c r="AT751" s="311"/>
      <c r="AU751" s="297"/>
      <c r="AV751" s="311"/>
      <c r="AW751" s="311"/>
      <c r="AX751" s="311"/>
      <c r="AY751" s="311"/>
      <c r="AZ751" s="312"/>
      <c r="BA751" s="311"/>
      <c r="BB751" s="297"/>
      <c r="BC751" s="311"/>
      <c r="BD751" s="311"/>
      <c r="BE751" s="311"/>
      <c r="BF751" s="311"/>
      <c r="BG751" s="312"/>
      <c r="BH751" s="311"/>
      <c r="BI751" s="297"/>
      <c r="BJ751" s="311"/>
      <c r="BK751" s="311"/>
      <c r="BL751" s="311"/>
      <c r="BM751" s="311"/>
      <c r="BN751" s="312"/>
      <c r="BO751" s="311"/>
      <c r="BP751" s="297"/>
      <c r="BQ751" s="311"/>
      <c r="BR751" s="311"/>
      <c r="BS751" s="311"/>
      <c r="BT751" s="311"/>
      <c r="BU751" s="312"/>
      <c r="BV751" s="311"/>
      <c r="BW751" s="297"/>
      <c r="BX751" s="311"/>
      <c r="BY751" s="311"/>
      <c r="BZ751" s="311"/>
      <c r="CA751" s="311"/>
      <c r="CB751" s="312"/>
      <c r="CC751" s="311"/>
      <c r="CD751" s="297"/>
      <c r="CE751" s="311"/>
      <c r="CF751" s="311"/>
      <c r="CG751" s="311"/>
      <c r="CH751" s="311"/>
      <c r="CI751" s="312"/>
      <c r="CJ751" s="311"/>
      <c r="CK751" s="297"/>
      <c r="CL751" s="311"/>
      <c r="CM751" s="311"/>
      <c r="CN751" s="311"/>
      <c r="CO751" s="311"/>
      <c r="CP751" s="312"/>
      <c r="CQ751" s="311"/>
      <c r="CR751" s="297"/>
      <c r="CS751" s="311"/>
      <c r="CT751" s="311"/>
      <c r="CU751" s="311"/>
      <c r="CV751" s="311"/>
      <c r="CW751" s="312"/>
      <c r="CX751" s="311"/>
      <c r="CY751" s="297"/>
      <c r="CZ751" s="311"/>
      <c r="DA751" s="311"/>
      <c r="DB751" s="311"/>
      <c r="DC751" s="311"/>
      <c r="DD751" s="312"/>
      <c r="DE751" s="311"/>
      <c r="DF751" s="297"/>
      <c r="DG751" s="311"/>
      <c r="DH751" s="311"/>
      <c r="DI751" s="311"/>
      <c r="DJ751" s="311"/>
      <c r="DK751" s="312"/>
      <c r="DL751" s="311"/>
      <c r="DM751" s="297"/>
      <c r="DN751" s="311"/>
      <c r="DO751" s="311"/>
      <c r="DP751" s="311"/>
      <c r="DQ751" s="311"/>
      <c r="DR751" s="312"/>
      <c r="DS751" s="311"/>
      <c r="DT751" s="297"/>
      <c r="DU751" s="311"/>
      <c r="DV751" s="311"/>
      <c r="DW751" s="311"/>
      <c r="DX751" s="311"/>
      <c r="DY751" s="312"/>
      <c r="DZ751" s="311"/>
      <c r="EA751" s="297"/>
      <c r="EB751" s="311"/>
      <c r="EC751" s="311"/>
      <c r="ED751" s="311"/>
      <c r="EE751" s="311"/>
      <c r="EF751" s="312"/>
      <c r="EG751" s="311"/>
      <c r="EH751" s="297"/>
      <c r="EI751" s="311"/>
      <c r="EJ751" s="311"/>
      <c r="EK751" s="311"/>
      <c r="EL751" s="311"/>
      <c r="EM751" s="312"/>
      <c r="EN751" s="311"/>
      <c r="EO751" s="297"/>
      <c r="EP751" s="311"/>
      <c r="EQ751" s="311"/>
      <c r="ER751" s="311"/>
      <c r="ES751" s="311"/>
      <c r="ET751" s="312"/>
      <c r="EU751" s="311"/>
      <c r="EV751" s="297"/>
      <c r="EW751" s="311"/>
      <c r="EX751" s="311"/>
      <c r="EY751" s="311"/>
      <c r="EZ751" s="311"/>
      <c r="FA751" s="312"/>
      <c r="FB751" s="311"/>
      <c r="FC751" s="298"/>
    </row>
    <row r="752" spans="1:159" s="205" customFormat="1" ht="39.9" customHeight="1" x14ac:dyDescent="0.25">
      <c r="A752" s="206"/>
      <c r="B752" s="196"/>
      <c r="C752" s="292"/>
      <c r="D752" s="198"/>
      <c r="E752" s="299"/>
      <c r="F752" s="200"/>
      <c r="G752" s="301"/>
      <c r="H752" s="303"/>
      <c r="I752" s="299"/>
      <c r="J752" s="299"/>
      <c r="K752" s="299"/>
      <c r="L752" s="289"/>
      <c r="M752" s="299"/>
      <c r="N752" s="289"/>
      <c r="O752" s="363" t="str">
        <f>IF(P752="","",IF(OR(I752="",J752=""),"",IF(AND(ISNUMBER(FIND("post-", I752)),J752=ProductCode!$I$12),ProductCode!$F$19,IF(AND(ISNUMBER(FIND("pre-", I752)),J752=ProductCode!$I$12),ProductCode!$F$20,IF(ISNUMBER(FIND("post-", I752)),ProductCode!$F$17,ProductCode!$F$18)))))</f>
        <v/>
      </c>
      <c r="P752" s="295" t="str">
        <f t="shared" si="28"/>
        <v/>
      </c>
      <c r="Q752" s="306"/>
      <c r="R752" s="203"/>
      <c r="S752" s="308" t="str">
        <f t="shared" si="29"/>
        <v/>
      </c>
      <c r="T752" s="311"/>
      <c r="U752" s="311"/>
      <c r="V752" s="311"/>
      <c r="W752" s="311"/>
      <c r="X752" s="312"/>
      <c r="Y752" s="311"/>
      <c r="Z752" s="297"/>
      <c r="AA752" s="311"/>
      <c r="AB752" s="311"/>
      <c r="AC752" s="311"/>
      <c r="AD752" s="311"/>
      <c r="AE752" s="312"/>
      <c r="AF752" s="311"/>
      <c r="AG752" s="297"/>
      <c r="AH752" s="311"/>
      <c r="AI752" s="311"/>
      <c r="AJ752" s="311"/>
      <c r="AK752" s="311"/>
      <c r="AL752" s="312"/>
      <c r="AM752" s="311"/>
      <c r="AN752" s="297"/>
      <c r="AO752" s="311"/>
      <c r="AP752" s="311"/>
      <c r="AQ752" s="311"/>
      <c r="AR752" s="311"/>
      <c r="AS752" s="312"/>
      <c r="AT752" s="311"/>
      <c r="AU752" s="297"/>
      <c r="AV752" s="311"/>
      <c r="AW752" s="311"/>
      <c r="AX752" s="311"/>
      <c r="AY752" s="311"/>
      <c r="AZ752" s="312"/>
      <c r="BA752" s="311"/>
      <c r="BB752" s="297"/>
      <c r="BC752" s="311"/>
      <c r="BD752" s="311"/>
      <c r="BE752" s="311"/>
      <c r="BF752" s="311"/>
      <c r="BG752" s="312"/>
      <c r="BH752" s="311"/>
      <c r="BI752" s="297"/>
      <c r="BJ752" s="311"/>
      <c r="BK752" s="311"/>
      <c r="BL752" s="311"/>
      <c r="BM752" s="311"/>
      <c r="BN752" s="312"/>
      <c r="BO752" s="311"/>
      <c r="BP752" s="297"/>
      <c r="BQ752" s="311"/>
      <c r="BR752" s="311"/>
      <c r="BS752" s="311"/>
      <c r="BT752" s="311"/>
      <c r="BU752" s="312"/>
      <c r="BV752" s="311"/>
      <c r="BW752" s="297"/>
      <c r="BX752" s="311"/>
      <c r="BY752" s="311"/>
      <c r="BZ752" s="311"/>
      <c r="CA752" s="311"/>
      <c r="CB752" s="312"/>
      <c r="CC752" s="311"/>
      <c r="CD752" s="297"/>
      <c r="CE752" s="311"/>
      <c r="CF752" s="311"/>
      <c r="CG752" s="311"/>
      <c r="CH752" s="311"/>
      <c r="CI752" s="312"/>
      <c r="CJ752" s="311"/>
      <c r="CK752" s="297"/>
      <c r="CL752" s="311"/>
      <c r="CM752" s="311"/>
      <c r="CN752" s="311"/>
      <c r="CO752" s="311"/>
      <c r="CP752" s="312"/>
      <c r="CQ752" s="311"/>
      <c r="CR752" s="297"/>
      <c r="CS752" s="311"/>
      <c r="CT752" s="311"/>
      <c r="CU752" s="311"/>
      <c r="CV752" s="311"/>
      <c r="CW752" s="312"/>
      <c r="CX752" s="311"/>
      <c r="CY752" s="297"/>
      <c r="CZ752" s="311"/>
      <c r="DA752" s="311"/>
      <c r="DB752" s="311"/>
      <c r="DC752" s="311"/>
      <c r="DD752" s="312"/>
      <c r="DE752" s="311"/>
      <c r="DF752" s="297"/>
      <c r="DG752" s="311"/>
      <c r="DH752" s="311"/>
      <c r="DI752" s="311"/>
      <c r="DJ752" s="311"/>
      <c r="DK752" s="312"/>
      <c r="DL752" s="311"/>
      <c r="DM752" s="297"/>
      <c r="DN752" s="311"/>
      <c r="DO752" s="311"/>
      <c r="DP752" s="311"/>
      <c r="DQ752" s="311"/>
      <c r="DR752" s="312"/>
      <c r="DS752" s="311"/>
      <c r="DT752" s="297"/>
      <c r="DU752" s="311"/>
      <c r="DV752" s="311"/>
      <c r="DW752" s="311"/>
      <c r="DX752" s="311"/>
      <c r="DY752" s="312"/>
      <c r="DZ752" s="311"/>
      <c r="EA752" s="297"/>
      <c r="EB752" s="311"/>
      <c r="EC752" s="311"/>
      <c r="ED752" s="311"/>
      <c r="EE752" s="311"/>
      <c r="EF752" s="312"/>
      <c r="EG752" s="311"/>
      <c r="EH752" s="297"/>
      <c r="EI752" s="311"/>
      <c r="EJ752" s="311"/>
      <c r="EK752" s="311"/>
      <c r="EL752" s="311"/>
      <c r="EM752" s="312"/>
      <c r="EN752" s="311"/>
      <c r="EO752" s="297"/>
      <c r="EP752" s="311"/>
      <c r="EQ752" s="311"/>
      <c r="ER752" s="311"/>
      <c r="ES752" s="311"/>
      <c r="ET752" s="312"/>
      <c r="EU752" s="311"/>
      <c r="EV752" s="297"/>
      <c r="EW752" s="311"/>
      <c r="EX752" s="311"/>
      <c r="EY752" s="311"/>
      <c r="EZ752" s="311"/>
      <c r="FA752" s="312"/>
      <c r="FB752" s="311"/>
      <c r="FC752" s="298"/>
    </row>
    <row r="753" spans="1:159" s="205" customFormat="1" ht="39.9" customHeight="1" x14ac:dyDescent="0.25">
      <c r="A753" s="206"/>
      <c r="B753" s="196"/>
      <c r="C753" s="292"/>
      <c r="D753" s="198"/>
      <c r="E753" s="299"/>
      <c r="F753" s="200"/>
      <c r="G753" s="301"/>
      <c r="H753" s="303"/>
      <c r="I753" s="299"/>
      <c r="J753" s="299"/>
      <c r="K753" s="299"/>
      <c r="L753" s="289"/>
      <c r="M753" s="299"/>
      <c r="N753" s="289"/>
      <c r="O753" s="363" t="str">
        <f>IF(P753="","",IF(OR(I753="",J753=""),"",IF(AND(ISNUMBER(FIND("post-", I753)),J753=ProductCode!$I$12),ProductCode!$F$19,IF(AND(ISNUMBER(FIND("pre-", I753)),J753=ProductCode!$I$12),ProductCode!$F$20,IF(ISNUMBER(FIND("post-", I753)),ProductCode!$F$17,ProductCode!$F$18)))))</f>
        <v/>
      </c>
      <c r="P753" s="295" t="str">
        <f t="shared" si="28"/>
        <v/>
      </c>
      <c r="Q753" s="306"/>
      <c r="R753" s="203"/>
      <c r="S753" s="308" t="str">
        <f t="shared" si="29"/>
        <v/>
      </c>
      <c r="T753" s="311"/>
      <c r="U753" s="311"/>
      <c r="V753" s="311"/>
      <c r="W753" s="311"/>
      <c r="X753" s="312"/>
      <c r="Y753" s="311"/>
      <c r="Z753" s="297"/>
      <c r="AA753" s="311"/>
      <c r="AB753" s="311"/>
      <c r="AC753" s="311"/>
      <c r="AD753" s="311"/>
      <c r="AE753" s="312"/>
      <c r="AF753" s="311"/>
      <c r="AG753" s="297"/>
      <c r="AH753" s="311"/>
      <c r="AI753" s="311"/>
      <c r="AJ753" s="311"/>
      <c r="AK753" s="311"/>
      <c r="AL753" s="312"/>
      <c r="AM753" s="311"/>
      <c r="AN753" s="297"/>
      <c r="AO753" s="311"/>
      <c r="AP753" s="311"/>
      <c r="AQ753" s="311"/>
      <c r="AR753" s="311"/>
      <c r="AS753" s="312"/>
      <c r="AT753" s="311"/>
      <c r="AU753" s="297"/>
      <c r="AV753" s="311"/>
      <c r="AW753" s="311"/>
      <c r="AX753" s="311"/>
      <c r="AY753" s="311"/>
      <c r="AZ753" s="312"/>
      <c r="BA753" s="311"/>
      <c r="BB753" s="297"/>
      <c r="BC753" s="311"/>
      <c r="BD753" s="311"/>
      <c r="BE753" s="311"/>
      <c r="BF753" s="311"/>
      <c r="BG753" s="312"/>
      <c r="BH753" s="311"/>
      <c r="BI753" s="297"/>
      <c r="BJ753" s="311"/>
      <c r="BK753" s="311"/>
      <c r="BL753" s="311"/>
      <c r="BM753" s="311"/>
      <c r="BN753" s="312"/>
      <c r="BO753" s="311"/>
      <c r="BP753" s="297"/>
      <c r="BQ753" s="311"/>
      <c r="BR753" s="311"/>
      <c r="BS753" s="311"/>
      <c r="BT753" s="311"/>
      <c r="BU753" s="312"/>
      <c r="BV753" s="311"/>
      <c r="BW753" s="297"/>
      <c r="BX753" s="311"/>
      <c r="BY753" s="311"/>
      <c r="BZ753" s="311"/>
      <c r="CA753" s="311"/>
      <c r="CB753" s="312"/>
      <c r="CC753" s="311"/>
      <c r="CD753" s="297"/>
      <c r="CE753" s="311"/>
      <c r="CF753" s="311"/>
      <c r="CG753" s="311"/>
      <c r="CH753" s="311"/>
      <c r="CI753" s="312"/>
      <c r="CJ753" s="311"/>
      <c r="CK753" s="297"/>
      <c r="CL753" s="311"/>
      <c r="CM753" s="311"/>
      <c r="CN753" s="311"/>
      <c r="CO753" s="311"/>
      <c r="CP753" s="312"/>
      <c r="CQ753" s="311"/>
      <c r="CR753" s="297"/>
      <c r="CS753" s="311"/>
      <c r="CT753" s="311"/>
      <c r="CU753" s="311"/>
      <c r="CV753" s="311"/>
      <c r="CW753" s="312"/>
      <c r="CX753" s="311"/>
      <c r="CY753" s="297"/>
      <c r="CZ753" s="311"/>
      <c r="DA753" s="311"/>
      <c r="DB753" s="311"/>
      <c r="DC753" s="311"/>
      <c r="DD753" s="312"/>
      <c r="DE753" s="311"/>
      <c r="DF753" s="297"/>
      <c r="DG753" s="311"/>
      <c r="DH753" s="311"/>
      <c r="DI753" s="311"/>
      <c r="DJ753" s="311"/>
      <c r="DK753" s="312"/>
      <c r="DL753" s="311"/>
      <c r="DM753" s="297"/>
      <c r="DN753" s="311"/>
      <c r="DO753" s="311"/>
      <c r="DP753" s="311"/>
      <c r="DQ753" s="311"/>
      <c r="DR753" s="312"/>
      <c r="DS753" s="311"/>
      <c r="DT753" s="297"/>
      <c r="DU753" s="311"/>
      <c r="DV753" s="311"/>
      <c r="DW753" s="311"/>
      <c r="DX753" s="311"/>
      <c r="DY753" s="312"/>
      <c r="DZ753" s="311"/>
      <c r="EA753" s="297"/>
      <c r="EB753" s="311"/>
      <c r="EC753" s="311"/>
      <c r="ED753" s="311"/>
      <c r="EE753" s="311"/>
      <c r="EF753" s="312"/>
      <c r="EG753" s="311"/>
      <c r="EH753" s="297"/>
      <c r="EI753" s="311"/>
      <c r="EJ753" s="311"/>
      <c r="EK753" s="311"/>
      <c r="EL753" s="311"/>
      <c r="EM753" s="312"/>
      <c r="EN753" s="311"/>
      <c r="EO753" s="297"/>
      <c r="EP753" s="311"/>
      <c r="EQ753" s="311"/>
      <c r="ER753" s="311"/>
      <c r="ES753" s="311"/>
      <c r="ET753" s="312"/>
      <c r="EU753" s="311"/>
      <c r="EV753" s="297"/>
      <c r="EW753" s="311"/>
      <c r="EX753" s="311"/>
      <c r="EY753" s="311"/>
      <c r="EZ753" s="311"/>
      <c r="FA753" s="312"/>
      <c r="FB753" s="311"/>
      <c r="FC753" s="298"/>
    </row>
    <row r="754" spans="1:159" s="205" customFormat="1" ht="39.9" customHeight="1" x14ac:dyDescent="0.25">
      <c r="A754" s="206"/>
      <c r="B754" s="196"/>
      <c r="C754" s="292"/>
      <c r="D754" s="198"/>
      <c r="E754" s="299"/>
      <c r="F754" s="200"/>
      <c r="G754" s="301"/>
      <c r="H754" s="303"/>
      <c r="I754" s="299"/>
      <c r="J754" s="299"/>
      <c r="K754" s="299"/>
      <c r="L754" s="289"/>
      <c r="M754" s="299"/>
      <c r="N754" s="289"/>
      <c r="O754" s="363" t="str">
        <f>IF(P754="","",IF(OR(I754="",J754=""),"",IF(AND(ISNUMBER(FIND("post-", I754)),J754=ProductCode!$I$12),ProductCode!$F$19,IF(AND(ISNUMBER(FIND("pre-", I754)),J754=ProductCode!$I$12),ProductCode!$F$20,IF(ISNUMBER(FIND("post-", I754)),ProductCode!$F$17,ProductCode!$F$18)))))</f>
        <v/>
      </c>
      <c r="P754" s="295" t="str">
        <f t="shared" si="28"/>
        <v/>
      </c>
      <c r="Q754" s="306"/>
      <c r="R754" s="203"/>
      <c r="S754" s="308" t="str">
        <f t="shared" si="29"/>
        <v/>
      </c>
      <c r="T754" s="311"/>
      <c r="U754" s="311"/>
      <c r="V754" s="311"/>
      <c r="W754" s="311"/>
      <c r="X754" s="312"/>
      <c r="Y754" s="311"/>
      <c r="Z754" s="297"/>
      <c r="AA754" s="311"/>
      <c r="AB754" s="311"/>
      <c r="AC754" s="311"/>
      <c r="AD754" s="311"/>
      <c r="AE754" s="312"/>
      <c r="AF754" s="311"/>
      <c r="AG754" s="297"/>
      <c r="AH754" s="311"/>
      <c r="AI754" s="311"/>
      <c r="AJ754" s="311"/>
      <c r="AK754" s="311"/>
      <c r="AL754" s="312"/>
      <c r="AM754" s="311"/>
      <c r="AN754" s="297"/>
      <c r="AO754" s="311"/>
      <c r="AP754" s="311"/>
      <c r="AQ754" s="311"/>
      <c r="AR754" s="311"/>
      <c r="AS754" s="312"/>
      <c r="AT754" s="311"/>
      <c r="AU754" s="297"/>
      <c r="AV754" s="311"/>
      <c r="AW754" s="311"/>
      <c r="AX754" s="311"/>
      <c r="AY754" s="311"/>
      <c r="AZ754" s="312"/>
      <c r="BA754" s="311"/>
      <c r="BB754" s="297"/>
      <c r="BC754" s="311"/>
      <c r="BD754" s="311"/>
      <c r="BE754" s="311"/>
      <c r="BF754" s="311"/>
      <c r="BG754" s="312"/>
      <c r="BH754" s="311"/>
      <c r="BI754" s="297"/>
      <c r="BJ754" s="311"/>
      <c r="BK754" s="311"/>
      <c r="BL754" s="311"/>
      <c r="BM754" s="311"/>
      <c r="BN754" s="312"/>
      <c r="BO754" s="311"/>
      <c r="BP754" s="297"/>
      <c r="BQ754" s="311"/>
      <c r="BR754" s="311"/>
      <c r="BS754" s="311"/>
      <c r="BT754" s="311"/>
      <c r="BU754" s="312"/>
      <c r="BV754" s="311"/>
      <c r="BW754" s="297"/>
      <c r="BX754" s="311"/>
      <c r="BY754" s="311"/>
      <c r="BZ754" s="311"/>
      <c r="CA754" s="311"/>
      <c r="CB754" s="312"/>
      <c r="CC754" s="311"/>
      <c r="CD754" s="297"/>
      <c r="CE754" s="311"/>
      <c r="CF754" s="311"/>
      <c r="CG754" s="311"/>
      <c r="CH754" s="311"/>
      <c r="CI754" s="312"/>
      <c r="CJ754" s="311"/>
      <c r="CK754" s="297"/>
      <c r="CL754" s="311"/>
      <c r="CM754" s="311"/>
      <c r="CN754" s="311"/>
      <c r="CO754" s="311"/>
      <c r="CP754" s="312"/>
      <c r="CQ754" s="311"/>
      <c r="CR754" s="297"/>
      <c r="CS754" s="311"/>
      <c r="CT754" s="311"/>
      <c r="CU754" s="311"/>
      <c r="CV754" s="311"/>
      <c r="CW754" s="312"/>
      <c r="CX754" s="311"/>
      <c r="CY754" s="297"/>
      <c r="CZ754" s="311"/>
      <c r="DA754" s="311"/>
      <c r="DB754" s="311"/>
      <c r="DC754" s="311"/>
      <c r="DD754" s="312"/>
      <c r="DE754" s="311"/>
      <c r="DF754" s="297"/>
      <c r="DG754" s="311"/>
      <c r="DH754" s="311"/>
      <c r="DI754" s="311"/>
      <c r="DJ754" s="311"/>
      <c r="DK754" s="312"/>
      <c r="DL754" s="311"/>
      <c r="DM754" s="297"/>
      <c r="DN754" s="311"/>
      <c r="DO754" s="311"/>
      <c r="DP754" s="311"/>
      <c r="DQ754" s="311"/>
      <c r="DR754" s="312"/>
      <c r="DS754" s="311"/>
      <c r="DT754" s="297"/>
      <c r="DU754" s="311"/>
      <c r="DV754" s="311"/>
      <c r="DW754" s="311"/>
      <c r="DX754" s="311"/>
      <c r="DY754" s="312"/>
      <c r="DZ754" s="311"/>
      <c r="EA754" s="297"/>
      <c r="EB754" s="311"/>
      <c r="EC754" s="311"/>
      <c r="ED754" s="311"/>
      <c r="EE754" s="311"/>
      <c r="EF754" s="312"/>
      <c r="EG754" s="311"/>
      <c r="EH754" s="297"/>
      <c r="EI754" s="311"/>
      <c r="EJ754" s="311"/>
      <c r="EK754" s="311"/>
      <c r="EL754" s="311"/>
      <c r="EM754" s="312"/>
      <c r="EN754" s="311"/>
      <c r="EO754" s="297"/>
      <c r="EP754" s="311"/>
      <c r="EQ754" s="311"/>
      <c r="ER754" s="311"/>
      <c r="ES754" s="311"/>
      <c r="ET754" s="312"/>
      <c r="EU754" s="311"/>
      <c r="EV754" s="297"/>
      <c r="EW754" s="311"/>
      <c r="EX754" s="311"/>
      <c r="EY754" s="311"/>
      <c r="EZ754" s="311"/>
      <c r="FA754" s="312"/>
      <c r="FB754" s="311"/>
      <c r="FC754" s="298"/>
    </row>
    <row r="755" spans="1:159" s="205" customFormat="1" ht="39.9" customHeight="1" x14ac:dyDescent="0.25">
      <c r="A755" s="206"/>
      <c r="B755" s="196"/>
      <c r="C755" s="292"/>
      <c r="D755" s="198"/>
      <c r="E755" s="299"/>
      <c r="F755" s="200"/>
      <c r="G755" s="301"/>
      <c r="H755" s="303"/>
      <c r="I755" s="299"/>
      <c r="J755" s="299"/>
      <c r="K755" s="299"/>
      <c r="L755" s="289"/>
      <c r="M755" s="299"/>
      <c r="N755" s="289"/>
      <c r="O755" s="363" t="str">
        <f>IF(P755="","",IF(OR(I755="",J755=""),"",IF(AND(ISNUMBER(FIND("post-", I755)),J755=ProductCode!$I$12),ProductCode!$F$19,IF(AND(ISNUMBER(FIND("pre-", I755)),J755=ProductCode!$I$12),ProductCode!$F$20,IF(ISNUMBER(FIND("post-", I755)),ProductCode!$F$17,ProductCode!$F$18)))))</f>
        <v/>
      </c>
      <c r="P755" s="295" t="str">
        <f t="shared" si="28"/>
        <v/>
      </c>
      <c r="Q755" s="306"/>
      <c r="R755" s="203"/>
      <c r="S755" s="308" t="str">
        <f t="shared" si="29"/>
        <v/>
      </c>
      <c r="T755" s="311"/>
      <c r="U755" s="311"/>
      <c r="V755" s="311"/>
      <c r="W755" s="311"/>
      <c r="X755" s="312"/>
      <c r="Y755" s="311"/>
      <c r="Z755" s="297"/>
      <c r="AA755" s="311"/>
      <c r="AB755" s="311"/>
      <c r="AC755" s="311"/>
      <c r="AD755" s="311"/>
      <c r="AE755" s="312"/>
      <c r="AF755" s="311"/>
      <c r="AG755" s="297"/>
      <c r="AH755" s="311"/>
      <c r="AI755" s="311"/>
      <c r="AJ755" s="311"/>
      <c r="AK755" s="311"/>
      <c r="AL755" s="312"/>
      <c r="AM755" s="311"/>
      <c r="AN755" s="297"/>
      <c r="AO755" s="311"/>
      <c r="AP755" s="311"/>
      <c r="AQ755" s="311"/>
      <c r="AR755" s="311"/>
      <c r="AS755" s="312"/>
      <c r="AT755" s="311"/>
      <c r="AU755" s="297"/>
      <c r="AV755" s="311"/>
      <c r="AW755" s="311"/>
      <c r="AX755" s="311"/>
      <c r="AY755" s="311"/>
      <c r="AZ755" s="312"/>
      <c r="BA755" s="311"/>
      <c r="BB755" s="297"/>
      <c r="BC755" s="311"/>
      <c r="BD755" s="311"/>
      <c r="BE755" s="311"/>
      <c r="BF755" s="311"/>
      <c r="BG755" s="312"/>
      <c r="BH755" s="311"/>
      <c r="BI755" s="297"/>
      <c r="BJ755" s="311"/>
      <c r="BK755" s="311"/>
      <c r="BL755" s="311"/>
      <c r="BM755" s="311"/>
      <c r="BN755" s="312"/>
      <c r="BO755" s="311"/>
      <c r="BP755" s="297"/>
      <c r="BQ755" s="311"/>
      <c r="BR755" s="311"/>
      <c r="BS755" s="311"/>
      <c r="BT755" s="311"/>
      <c r="BU755" s="312"/>
      <c r="BV755" s="311"/>
      <c r="BW755" s="297"/>
      <c r="BX755" s="311"/>
      <c r="BY755" s="311"/>
      <c r="BZ755" s="311"/>
      <c r="CA755" s="311"/>
      <c r="CB755" s="312"/>
      <c r="CC755" s="311"/>
      <c r="CD755" s="297"/>
      <c r="CE755" s="311"/>
      <c r="CF755" s="311"/>
      <c r="CG755" s="311"/>
      <c r="CH755" s="311"/>
      <c r="CI755" s="312"/>
      <c r="CJ755" s="311"/>
      <c r="CK755" s="297"/>
      <c r="CL755" s="311"/>
      <c r="CM755" s="311"/>
      <c r="CN755" s="311"/>
      <c r="CO755" s="311"/>
      <c r="CP755" s="312"/>
      <c r="CQ755" s="311"/>
      <c r="CR755" s="297"/>
      <c r="CS755" s="311"/>
      <c r="CT755" s="311"/>
      <c r="CU755" s="311"/>
      <c r="CV755" s="311"/>
      <c r="CW755" s="312"/>
      <c r="CX755" s="311"/>
      <c r="CY755" s="297"/>
      <c r="CZ755" s="311"/>
      <c r="DA755" s="311"/>
      <c r="DB755" s="311"/>
      <c r="DC755" s="311"/>
      <c r="DD755" s="312"/>
      <c r="DE755" s="311"/>
      <c r="DF755" s="297"/>
      <c r="DG755" s="311"/>
      <c r="DH755" s="311"/>
      <c r="DI755" s="311"/>
      <c r="DJ755" s="311"/>
      <c r="DK755" s="312"/>
      <c r="DL755" s="311"/>
      <c r="DM755" s="297"/>
      <c r="DN755" s="311"/>
      <c r="DO755" s="311"/>
      <c r="DP755" s="311"/>
      <c r="DQ755" s="311"/>
      <c r="DR755" s="312"/>
      <c r="DS755" s="311"/>
      <c r="DT755" s="297"/>
      <c r="DU755" s="311"/>
      <c r="DV755" s="311"/>
      <c r="DW755" s="311"/>
      <c r="DX755" s="311"/>
      <c r="DY755" s="312"/>
      <c r="DZ755" s="311"/>
      <c r="EA755" s="297"/>
      <c r="EB755" s="311"/>
      <c r="EC755" s="311"/>
      <c r="ED755" s="311"/>
      <c r="EE755" s="311"/>
      <c r="EF755" s="312"/>
      <c r="EG755" s="311"/>
      <c r="EH755" s="297"/>
      <c r="EI755" s="311"/>
      <c r="EJ755" s="311"/>
      <c r="EK755" s="311"/>
      <c r="EL755" s="311"/>
      <c r="EM755" s="312"/>
      <c r="EN755" s="311"/>
      <c r="EO755" s="297"/>
      <c r="EP755" s="311"/>
      <c r="EQ755" s="311"/>
      <c r="ER755" s="311"/>
      <c r="ES755" s="311"/>
      <c r="ET755" s="312"/>
      <c r="EU755" s="311"/>
      <c r="EV755" s="297"/>
      <c r="EW755" s="311"/>
      <c r="EX755" s="311"/>
      <c r="EY755" s="311"/>
      <c r="EZ755" s="311"/>
      <c r="FA755" s="312"/>
      <c r="FB755" s="311"/>
      <c r="FC755" s="298"/>
    </row>
    <row r="756" spans="1:159" s="205" customFormat="1" ht="39.9" customHeight="1" x14ac:dyDescent="0.25">
      <c r="A756" s="206"/>
      <c r="B756" s="196"/>
      <c r="C756" s="292"/>
      <c r="D756" s="198"/>
      <c r="E756" s="299"/>
      <c r="F756" s="200"/>
      <c r="G756" s="301"/>
      <c r="H756" s="303"/>
      <c r="I756" s="299"/>
      <c r="J756" s="299"/>
      <c r="K756" s="299"/>
      <c r="L756" s="289"/>
      <c r="M756" s="299"/>
      <c r="N756" s="289"/>
      <c r="O756" s="363" t="str">
        <f>IF(P756="","",IF(OR(I756="",J756=""),"",IF(AND(ISNUMBER(FIND("post-", I756)),J756=ProductCode!$I$12),ProductCode!$F$19,IF(AND(ISNUMBER(FIND("pre-", I756)),J756=ProductCode!$I$12),ProductCode!$F$20,IF(ISNUMBER(FIND("post-", I756)),ProductCode!$F$17,ProductCode!$F$18)))))</f>
        <v/>
      </c>
      <c r="P756" s="295" t="str">
        <f t="shared" si="28"/>
        <v/>
      </c>
      <c r="Q756" s="306"/>
      <c r="R756" s="203"/>
      <c r="S756" s="308" t="str">
        <f t="shared" si="29"/>
        <v/>
      </c>
      <c r="T756" s="311"/>
      <c r="U756" s="311"/>
      <c r="V756" s="311"/>
      <c r="W756" s="311"/>
      <c r="X756" s="312"/>
      <c r="Y756" s="311"/>
      <c r="Z756" s="297"/>
      <c r="AA756" s="311"/>
      <c r="AB756" s="311"/>
      <c r="AC756" s="311"/>
      <c r="AD756" s="311"/>
      <c r="AE756" s="312"/>
      <c r="AF756" s="311"/>
      <c r="AG756" s="297"/>
      <c r="AH756" s="311"/>
      <c r="AI756" s="311"/>
      <c r="AJ756" s="311"/>
      <c r="AK756" s="311"/>
      <c r="AL756" s="312"/>
      <c r="AM756" s="311"/>
      <c r="AN756" s="297"/>
      <c r="AO756" s="311"/>
      <c r="AP756" s="311"/>
      <c r="AQ756" s="311"/>
      <c r="AR756" s="311"/>
      <c r="AS756" s="312"/>
      <c r="AT756" s="311"/>
      <c r="AU756" s="297"/>
      <c r="AV756" s="311"/>
      <c r="AW756" s="311"/>
      <c r="AX756" s="311"/>
      <c r="AY756" s="311"/>
      <c r="AZ756" s="312"/>
      <c r="BA756" s="311"/>
      <c r="BB756" s="297"/>
      <c r="BC756" s="311"/>
      <c r="BD756" s="311"/>
      <c r="BE756" s="311"/>
      <c r="BF756" s="311"/>
      <c r="BG756" s="312"/>
      <c r="BH756" s="311"/>
      <c r="BI756" s="297"/>
      <c r="BJ756" s="311"/>
      <c r="BK756" s="311"/>
      <c r="BL756" s="311"/>
      <c r="BM756" s="311"/>
      <c r="BN756" s="312"/>
      <c r="BO756" s="311"/>
      <c r="BP756" s="297"/>
      <c r="BQ756" s="311"/>
      <c r="BR756" s="311"/>
      <c r="BS756" s="311"/>
      <c r="BT756" s="311"/>
      <c r="BU756" s="312"/>
      <c r="BV756" s="311"/>
      <c r="BW756" s="297"/>
      <c r="BX756" s="311"/>
      <c r="BY756" s="311"/>
      <c r="BZ756" s="311"/>
      <c r="CA756" s="311"/>
      <c r="CB756" s="312"/>
      <c r="CC756" s="311"/>
      <c r="CD756" s="297"/>
      <c r="CE756" s="311"/>
      <c r="CF756" s="311"/>
      <c r="CG756" s="311"/>
      <c r="CH756" s="311"/>
      <c r="CI756" s="312"/>
      <c r="CJ756" s="311"/>
      <c r="CK756" s="297"/>
      <c r="CL756" s="311"/>
      <c r="CM756" s="311"/>
      <c r="CN756" s="311"/>
      <c r="CO756" s="311"/>
      <c r="CP756" s="312"/>
      <c r="CQ756" s="311"/>
      <c r="CR756" s="297"/>
      <c r="CS756" s="311"/>
      <c r="CT756" s="311"/>
      <c r="CU756" s="311"/>
      <c r="CV756" s="311"/>
      <c r="CW756" s="312"/>
      <c r="CX756" s="311"/>
      <c r="CY756" s="297"/>
      <c r="CZ756" s="311"/>
      <c r="DA756" s="311"/>
      <c r="DB756" s="311"/>
      <c r="DC756" s="311"/>
      <c r="DD756" s="312"/>
      <c r="DE756" s="311"/>
      <c r="DF756" s="297"/>
      <c r="DG756" s="311"/>
      <c r="DH756" s="311"/>
      <c r="DI756" s="311"/>
      <c r="DJ756" s="311"/>
      <c r="DK756" s="312"/>
      <c r="DL756" s="311"/>
      <c r="DM756" s="297"/>
      <c r="DN756" s="311"/>
      <c r="DO756" s="311"/>
      <c r="DP756" s="311"/>
      <c r="DQ756" s="311"/>
      <c r="DR756" s="312"/>
      <c r="DS756" s="311"/>
      <c r="DT756" s="297"/>
      <c r="DU756" s="311"/>
      <c r="DV756" s="311"/>
      <c r="DW756" s="311"/>
      <c r="DX756" s="311"/>
      <c r="DY756" s="312"/>
      <c r="DZ756" s="311"/>
      <c r="EA756" s="297"/>
      <c r="EB756" s="311"/>
      <c r="EC756" s="311"/>
      <c r="ED756" s="311"/>
      <c r="EE756" s="311"/>
      <c r="EF756" s="312"/>
      <c r="EG756" s="311"/>
      <c r="EH756" s="297"/>
      <c r="EI756" s="311"/>
      <c r="EJ756" s="311"/>
      <c r="EK756" s="311"/>
      <c r="EL756" s="311"/>
      <c r="EM756" s="312"/>
      <c r="EN756" s="311"/>
      <c r="EO756" s="297"/>
      <c r="EP756" s="311"/>
      <c r="EQ756" s="311"/>
      <c r="ER756" s="311"/>
      <c r="ES756" s="311"/>
      <c r="ET756" s="312"/>
      <c r="EU756" s="311"/>
      <c r="EV756" s="297"/>
      <c r="EW756" s="311"/>
      <c r="EX756" s="311"/>
      <c r="EY756" s="311"/>
      <c r="EZ756" s="311"/>
      <c r="FA756" s="312"/>
      <c r="FB756" s="311"/>
      <c r="FC756" s="298"/>
    </row>
    <row r="757" spans="1:159" s="205" customFormat="1" ht="39.9" customHeight="1" x14ac:dyDescent="0.25">
      <c r="A757" s="206"/>
      <c r="B757" s="196"/>
      <c r="C757" s="292"/>
      <c r="D757" s="198"/>
      <c r="E757" s="299"/>
      <c r="F757" s="200"/>
      <c r="G757" s="301"/>
      <c r="H757" s="303"/>
      <c r="I757" s="299"/>
      <c r="J757" s="299"/>
      <c r="K757" s="299"/>
      <c r="L757" s="289"/>
      <c r="M757" s="299"/>
      <c r="N757" s="289"/>
      <c r="O757" s="363" t="str">
        <f>IF(P757="","",IF(OR(I757="",J757=""),"",IF(AND(ISNUMBER(FIND("post-", I757)),J757=ProductCode!$I$12),ProductCode!$F$19,IF(AND(ISNUMBER(FIND("pre-", I757)),J757=ProductCode!$I$12),ProductCode!$F$20,IF(ISNUMBER(FIND("post-", I757)),ProductCode!$F$17,ProductCode!$F$18)))))</f>
        <v/>
      </c>
      <c r="P757" s="295" t="str">
        <f t="shared" si="28"/>
        <v/>
      </c>
      <c r="Q757" s="306"/>
      <c r="R757" s="203"/>
      <c r="S757" s="308" t="str">
        <f t="shared" si="29"/>
        <v/>
      </c>
      <c r="T757" s="311"/>
      <c r="U757" s="311"/>
      <c r="V757" s="311"/>
      <c r="W757" s="311"/>
      <c r="X757" s="312"/>
      <c r="Y757" s="311"/>
      <c r="Z757" s="297"/>
      <c r="AA757" s="311"/>
      <c r="AB757" s="311"/>
      <c r="AC757" s="311"/>
      <c r="AD757" s="311"/>
      <c r="AE757" s="312"/>
      <c r="AF757" s="311"/>
      <c r="AG757" s="297"/>
      <c r="AH757" s="311"/>
      <c r="AI757" s="311"/>
      <c r="AJ757" s="311"/>
      <c r="AK757" s="311"/>
      <c r="AL757" s="312"/>
      <c r="AM757" s="311"/>
      <c r="AN757" s="297"/>
      <c r="AO757" s="311"/>
      <c r="AP757" s="311"/>
      <c r="AQ757" s="311"/>
      <c r="AR757" s="311"/>
      <c r="AS757" s="312"/>
      <c r="AT757" s="311"/>
      <c r="AU757" s="297"/>
      <c r="AV757" s="311"/>
      <c r="AW757" s="311"/>
      <c r="AX757" s="311"/>
      <c r="AY757" s="311"/>
      <c r="AZ757" s="312"/>
      <c r="BA757" s="311"/>
      <c r="BB757" s="297"/>
      <c r="BC757" s="311"/>
      <c r="BD757" s="311"/>
      <c r="BE757" s="311"/>
      <c r="BF757" s="311"/>
      <c r="BG757" s="312"/>
      <c r="BH757" s="311"/>
      <c r="BI757" s="297"/>
      <c r="BJ757" s="311"/>
      <c r="BK757" s="311"/>
      <c r="BL757" s="311"/>
      <c r="BM757" s="311"/>
      <c r="BN757" s="312"/>
      <c r="BO757" s="311"/>
      <c r="BP757" s="297"/>
      <c r="BQ757" s="311"/>
      <c r="BR757" s="311"/>
      <c r="BS757" s="311"/>
      <c r="BT757" s="311"/>
      <c r="BU757" s="312"/>
      <c r="BV757" s="311"/>
      <c r="BW757" s="297"/>
      <c r="BX757" s="311"/>
      <c r="BY757" s="311"/>
      <c r="BZ757" s="311"/>
      <c r="CA757" s="311"/>
      <c r="CB757" s="312"/>
      <c r="CC757" s="311"/>
      <c r="CD757" s="297"/>
      <c r="CE757" s="311"/>
      <c r="CF757" s="311"/>
      <c r="CG757" s="311"/>
      <c r="CH757" s="311"/>
      <c r="CI757" s="312"/>
      <c r="CJ757" s="311"/>
      <c r="CK757" s="297"/>
      <c r="CL757" s="311"/>
      <c r="CM757" s="311"/>
      <c r="CN757" s="311"/>
      <c r="CO757" s="311"/>
      <c r="CP757" s="312"/>
      <c r="CQ757" s="311"/>
      <c r="CR757" s="297"/>
      <c r="CS757" s="311"/>
      <c r="CT757" s="311"/>
      <c r="CU757" s="311"/>
      <c r="CV757" s="311"/>
      <c r="CW757" s="312"/>
      <c r="CX757" s="311"/>
      <c r="CY757" s="297"/>
      <c r="CZ757" s="311"/>
      <c r="DA757" s="311"/>
      <c r="DB757" s="311"/>
      <c r="DC757" s="311"/>
      <c r="DD757" s="312"/>
      <c r="DE757" s="311"/>
      <c r="DF757" s="297"/>
      <c r="DG757" s="311"/>
      <c r="DH757" s="311"/>
      <c r="DI757" s="311"/>
      <c r="DJ757" s="311"/>
      <c r="DK757" s="312"/>
      <c r="DL757" s="311"/>
      <c r="DM757" s="297"/>
      <c r="DN757" s="311"/>
      <c r="DO757" s="311"/>
      <c r="DP757" s="311"/>
      <c r="DQ757" s="311"/>
      <c r="DR757" s="312"/>
      <c r="DS757" s="311"/>
      <c r="DT757" s="297"/>
      <c r="DU757" s="311"/>
      <c r="DV757" s="311"/>
      <c r="DW757" s="311"/>
      <c r="DX757" s="311"/>
      <c r="DY757" s="312"/>
      <c r="DZ757" s="311"/>
      <c r="EA757" s="297"/>
      <c r="EB757" s="311"/>
      <c r="EC757" s="311"/>
      <c r="ED757" s="311"/>
      <c r="EE757" s="311"/>
      <c r="EF757" s="312"/>
      <c r="EG757" s="311"/>
      <c r="EH757" s="297"/>
      <c r="EI757" s="311"/>
      <c r="EJ757" s="311"/>
      <c r="EK757" s="311"/>
      <c r="EL757" s="311"/>
      <c r="EM757" s="312"/>
      <c r="EN757" s="311"/>
      <c r="EO757" s="297"/>
      <c r="EP757" s="311"/>
      <c r="EQ757" s="311"/>
      <c r="ER757" s="311"/>
      <c r="ES757" s="311"/>
      <c r="ET757" s="312"/>
      <c r="EU757" s="311"/>
      <c r="EV757" s="297"/>
      <c r="EW757" s="311"/>
      <c r="EX757" s="311"/>
      <c r="EY757" s="311"/>
      <c r="EZ757" s="311"/>
      <c r="FA757" s="312"/>
      <c r="FB757" s="311"/>
      <c r="FC757" s="298"/>
    </row>
    <row r="758" spans="1:159" s="205" customFormat="1" ht="39.9" customHeight="1" x14ac:dyDescent="0.25">
      <c r="A758" s="206"/>
      <c r="B758" s="196"/>
      <c r="C758" s="292"/>
      <c r="D758" s="198"/>
      <c r="E758" s="299"/>
      <c r="F758" s="200"/>
      <c r="G758" s="301"/>
      <c r="H758" s="303"/>
      <c r="I758" s="299"/>
      <c r="J758" s="299"/>
      <c r="K758" s="299"/>
      <c r="L758" s="289"/>
      <c r="M758" s="299"/>
      <c r="N758" s="289"/>
      <c r="O758" s="363" t="str">
        <f>IF(P758="","",IF(OR(I758="",J758=""),"",IF(AND(ISNUMBER(FIND("post-", I758)),J758=ProductCode!$I$12),ProductCode!$F$19,IF(AND(ISNUMBER(FIND("pre-", I758)),J758=ProductCode!$I$12),ProductCode!$F$20,IF(ISNUMBER(FIND("post-", I758)),ProductCode!$F$17,ProductCode!$F$18)))))</f>
        <v/>
      </c>
      <c r="P758" s="295" t="str">
        <f t="shared" si="28"/>
        <v/>
      </c>
      <c r="Q758" s="306"/>
      <c r="R758" s="203"/>
      <c r="S758" s="308" t="str">
        <f t="shared" si="29"/>
        <v/>
      </c>
      <c r="T758" s="311"/>
      <c r="U758" s="311"/>
      <c r="V758" s="311"/>
      <c r="W758" s="311"/>
      <c r="X758" s="312"/>
      <c r="Y758" s="311"/>
      <c r="Z758" s="297"/>
      <c r="AA758" s="311"/>
      <c r="AB758" s="311"/>
      <c r="AC758" s="311"/>
      <c r="AD758" s="311"/>
      <c r="AE758" s="312"/>
      <c r="AF758" s="311"/>
      <c r="AG758" s="297"/>
      <c r="AH758" s="311"/>
      <c r="AI758" s="311"/>
      <c r="AJ758" s="311"/>
      <c r="AK758" s="311"/>
      <c r="AL758" s="312"/>
      <c r="AM758" s="311"/>
      <c r="AN758" s="297"/>
      <c r="AO758" s="311"/>
      <c r="AP758" s="311"/>
      <c r="AQ758" s="311"/>
      <c r="AR758" s="311"/>
      <c r="AS758" s="312"/>
      <c r="AT758" s="311"/>
      <c r="AU758" s="297"/>
      <c r="AV758" s="311"/>
      <c r="AW758" s="311"/>
      <c r="AX758" s="311"/>
      <c r="AY758" s="311"/>
      <c r="AZ758" s="312"/>
      <c r="BA758" s="311"/>
      <c r="BB758" s="297"/>
      <c r="BC758" s="311"/>
      <c r="BD758" s="311"/>
      <c r="BE758" s="311"/>
      <c r="BF758" s="311"/>
      <c r="BG758" s="312"/>
      <c r="BH758" s="311"/>
      <c r="BI758" s="297"/>
      <c r="BJ758" s="311"/>
      <c r="BK758" s="311"/>
      <c r="BL758" s="311"/>
      <c r="BM758" s="311"/>
      <c r="BN758" s="312"/>
      <c r="BO758" s="311"/>
      <c r="BP758" s="297"/>
      <c r="BQ758" s="311"/>
      <c r="BR758" s="311"/>
      <c r="BS758" s="311"/>
      <c r="BT758" s="311"/>
      <c r="BU758" s="312"/>
      <c r="BV758" s="311"/>
      <c r="BW758" s="297"/>
      <c r="BX758" s="311"/>
      <c r="BY758" s="311"/>
      <c r="BZ758" s="311"/>
      <c r="CA758" s="311"/>
      <c r="CB758" s="312"/>
      <c r="CC758" s="311"/>
      <c r="CD758" s="297"/>
      <c r="CE758" s="311"/>
      <c r="CF758" s="311"/>
      <c r="CG758" s="311"/>
      <c r="CH758" s="311"/>
      <c r="CI758" s="312"/>
      <c r="CJ758" s="311"/>
      <c r="CK758" s="297"/>
      <c r="CL758" s="311"/>
      <c r="CM758" s="311"/>
      <c r="CN758" s="311"/>
      <c r="CO758" s="311"/>
      <c r="CP758" s="312"/>
      <c r="CQ758" s="311"/>
      <c r="CR758" s="297"/>
      <c r="CS758" s="311"/>
      <c r="CT758" s="311"/>
      <c r="CU758" s="311"/>
      <c r="CV758" s="311"/>
      <c r="CW758" s="312"/>
      <c r="CX758" s="311"/>
      <c r="CY758" s="297"/>
      <c r="CZ758" s="311"/>
      <c r="DA758" s="311"/>
      <c r="DB758" s="311"/>
      <c r="DC758" s="311"/>
      <c r="DD758" s="312"/>
      <c r="DE758" s="311"/>
      <c r="DF758" s="297"/>
      <c r="DG758" s="311"/>
      <c r="DH758" s="311"/>
      <c r="DI758" s="311"/>
      <c r="DJ758" s="311"/>
      <c r="DK758" s="312"/>
      <c r="DL758" s="311"/>
      <c r="DM758" s="297"/>
      <c r="DN758" s="311"/>
      <c r="DO758" s="311"/>
      <c r="DP758" s="311"/>
      <c r="DQ758" s="311"/>
      <c r="DR758" s="312"/>
      <c r="DS758" s="311"/>
      <c r="DT758" s="297"/>
      <c r="DU758" s="311"/>
      <c r="DV758" s="311"/>
      <c r="DW758" s="311"/>
      <c r="DX758" s="311"/>
      <c r="DY758" s="312"/>
      <c r="DZ758" s="311"/>
      <c r="EA758" s="297"/>
      <c r="EB758" s="311"/>
      <c r="EC758" s="311"/>
      <c r="ED758" s="311"/>
      <c r="EE758" s="311"/>
      <c r="EF758" s="312"/>
      <c r="EG758" s="311"/>
      <c r="EH758" s="297"/>
      <c r="EI758" s="311"/>
      <c r="EJ758" s="311"/>
      <c r="EK758" s="311"/>
      <c r="EL758" s="311"/>
      <c r="EM758" s="312"/>
      <c r="EN758" s="311"/>
      <c r="EO758" s="297"/>
      <c r="EP758" s="311"/>
      <c r="EQ758" s="311"/>
      <c r="ER758" s="311"/>
      <c r="ES758" s="311"/>
      <c r="ET758" s="312"/>
      <c r="EU758" s="311"/>
      <c r="EV758" s="297"/>
      <c r="EW758" s="311"/>
      <c r="EX758" s="311"/>
      <c r="EY758" s="311"/>
      <c r="EZ758" s="311"/>
      <c r="FA758" s="312"/>
      <c r="FB758" s="311"/>
      <c r="FC758" s="298"/>
    </row>
    <row r="759" spans="1:159" s="205" customFormat="1" ht="39.9" customHeight="1" x14ac:dyDescent="0.25">
      <c r="A759" s="206"/>
      <c r="B759" s="196"/>
      <c r="C759" s="292"/>
      <c r="D759" s="198"/>
      <c r="E759" s="299"/>
      <c r="F759" s="200"/>
      <c r="G759" s="301"/>
      <c r="H759" s="303"/>
      <c r="I759" s="299"/>
      <c r="J759" s="299"/>
      <c r="K759" s="299"/>
      <c r="L759" s="289"/>
      <c r="M759" s="299"/>
      <c r="N759" s="289"/>
      <c r="O759" s="363" t="str">
        <f>IF(P759="","",IF(OR(I759="",J759=""),"",IF(AND(ISNUMBER(FIND("post-", I759)),J759=ProductCode!$I$12),ProductCode!$F$19,IF(AND(ISNUMBER(FIND("pre-", I759)),J759=ProductCode!$I$12),ProductCode!$F$20,IF(ISNUMBER(FIND("post-", I759)),ProductCode!$F$17,ProductCode!$F$18)))))</f>
        <v/>
      </c>
      <c r="P759" s="295" t="str">
        <f t="shared" si="28"/>
        <v/>
      </c>
      <c r="Q759" s="306"/>
      <c r="R759" s="203"/>
      <c r="S759" s="308" t="str">
        <f t="shared" si="29"/>
        <v/>
      </c>
      <c r="T759" s="311"/>
      <c r="U759" s="311"/>
      <c r="V759" s="311"/>
      <c r="W759" s="311"/>
      <c r="X759" s="312"/>
      <c r="Y759" s="311"/>
      <c r="Z759" s="297"/>
      <c r="AA759" s="311"/>
      <c r="AB759" s="311"/>
      <c r="AC759" s="311"/>
      <c r="AD759" s="311"/>
      <c r="AE759" s="312"/>
      <c r="AF759" s="311"/>
      <c r="AG759" s="297"/>
      <c r="AH759" s="311"/>
      <c r="AI759" s="311"/>
      <c r="AJ759" s="311"/>
      <c r="AK759" s="311"/>
      <c r="AL759" s="312"/>
      <c r="AM759" s="311"/>
      <c r="AN759" s="297"/>
      <c r="AO759" s="311"/>
      <c r="AP759" s="311"/>
      <c r="AQ759" s="311"/>
      <c r="AR759" s="311"/>
      <c r="AS759" s="312"/>
      <c r="AT759" s="311"/>
      <c r="AU759" s="297"/>
      <c r="AV759" s="311"/>
      <c r="AW759" s="311"/>
      <c r="AX759" s="311"/>
      <c r="AY759" s="311"/>
      <c r="AZ759" s="312"/>
      <c r="BA759" s="311"/>
      <c r="BB759" s="297"/>
      <c r="BC759" s="311"/>
      <c r="BD759" s="311"/>
      <c r="BE759" s="311"/>
      <c r="BF759" s="311"/>
      <c r="BG759" s="312"/>
      <c r="BH759" s="311"/>
      <c r="BI759" s="297"/>
      <c r="BJ759" s="311"/>
      <c r="BK759" s="311"/>
      <c r="BL759" s="311"/>
      <c r="BM759" s="311"/>
      <c r="BN759" s="312"/>
      <c r="BO759" s="311"/>
      <c r="BP759" s="297"/>
      <c r="BQ759" s="311"/>
      <c r="BR759" s="311"/>
      <c r="BS759" s="311"/>
      <c r="BT759" s="311"/>
      <c r="BU759" s="312"/>
      <c r="BV759" s="311"/>
      <c r="BW759" s="297"/>
      <c r="BX759" s="311"/>
      <c r="BY759" s="311"/>
      <c r="BZ759" s="311"/>
      <c r="CA759" s="311"/>
      <c r="CB759" s="312"/>
      <c r="CC759" s="311"/>
      <c r="CD759" s="297"/>
      <c r="CE759" s="311"/>
      <c r="CF759" s="311"/>
      <c r="CG759" s="311"/>
      <c r="CH759" s="311"/>
      <c r="CI759" s="312"/>
      <c r="CJ759" s="311"/>
      <c r="CK759" s="297"/>
      <c r="CL759" s="311"/>
      <c r="CM759" s="311"/>
      <c r="CN759" s="311"/>
      <c r="CO759" s="311"/>
      <c r="CP759" s="312"/>
      <c r="CQ759" s="311"/>
      <c r="CR759" s="297"/>
      <c r="CS759" s="311"/>
      <c r="CT759" s="311"/>
      <c r="CU759" s="311"/>
      <c r="CV759" s="311"/>
      <c r="CW759" s="312"/>
      <c r="CX759" s="311"/>
      <c r="CY759" s="297"/>
      <c r="CZ759" s="311"/>
      <c r="DA759" s="311"/>
      <c r="DB759" s="311"/>
      <c r="DC759" s="311"/>
      <c r="DD759" s="312"/>
      <c r="DE759" s="311"/>
      <c r="DF759" s="297"/>
      <c r="DG759" s="311"/>
      <c r="DH759" s="311"/>
      <c r="DI759" s="311"/>
      <c r="DJ759" s="311"/>
      <c r="DK759" s="312"/>
      <c r="DL759" s="311"/>
      <c r="DM759" s="297"/>
      <c r="DN759" s="311"/>
      <c r="DO759" s="311"/>
      <c r="DP759" s="311"/>
      <c r="DQ759" s="311"/>
      <c r="DR759" s="312"/>
      <c r="DS759" s="311"/>
      <c r="DT759" s="297"/>
      <c r="DU759" s="311"/>
      <c r="DV759" s="311"/>
      <c r="DW759" s="311"/>
      <c r="DX759" s="311"/>
      <c r="DY759" s="312"/>
      <c r="DZ759" s="311"/>
      <c r="EA759" s="297"/>
      <c r="EB759" s="311"/>
      <c r="EC759" s="311"/>
      <c r="ED759" s="311"/>
      <c r="EE759" s="311"/>
      <c r="EF759" s="312"/>
      <c r="EG759" s="311"/>
      <c r="EH759" s="297"/>
      <c r="EI759" s="311"/>
      <c r="EJ759" s="311"/>
      <c r="EK759" s="311"/>
      <c r="EL759" s="311"/>
      <c r="EM759" s="312"/>
      <c r="EN759" s="311"/>
      <c r="EO759" s="297"/>
      <c r="EP759" s="311"/>
      <c r="EQ759" s="311"/>
      <c r="ER759" s="311"/>
      <c r="ES759" s="311"/>
      <c r="ET759" s="312"/>
      <c r="EU759" s="311"/>
      <c r="EV759" s="297"/>
      <c r="EW759" s="311"/>
      <c r="EX759" s="311"/>
      <c r="EY759" s="311"/>
      <c r="EZ759" s="311"/>
      <c r="FA759" s="312"/>
      <c r="FB759" s="311"/>
      <c r="FC759" s="298"/>
    </row>
    <row r="760" spans="1:159" s="205" customFormat="1" ht="39.9" customHeight="1" x14ac:dyDescent="0.25">
      <c r="A760" s="206"/>
      <c r="B760" s="196"/>
      <c r="C760" s="292"/>
      <c r="D760" s="198"/>
      <c r="E760" s="299"/>
      <c r="F760" s="200"/>
      <c r="G760" s="301"/>
      <c r="H760" s="303"/>
      <c r="I760" s="299"/>
      <c r="J760" s="299"/>
      <c r="K760" s="299"/>
      <c r="L760" s="289"/>
      <c r="M760" s="299"/>
      <c r="N760" s="289"/>
      <c r="O760" s="363" t="str">
        <f>IF(P760="","",IF(OR(I760="",J760=""),"",IF(AND(ISNUMBER(FIND("post-", I760)),J760=ProductCode!$I$12),ProductCode!$F$19,IF(AND(ISNUMBER(FIND("pre-", I760)),J760=ProductCode!$I$12),ProductCode!$F$20,IF(ISNUMBER(FIND("post-", I760)),ProductCode!$F$17,ProductCode!$F$18)))))</f>
        <v/>
      </c>
      <c r="P760" s="295" t="str">
        <f t="shared" si="28"/>
        <v/>
      </c>
      <c r="Q760" s="306"/>
      <c r="R760" s="203"/>
      <c r="S760" s="308" t="str">
        <f t="shared" si="29"/>
        <v/>
      </c>
      <c r="T760" s="311"/>
      <c r="U760" s="311"/>
      <c r="V760" s="311"/>
      <c r="W760" s="311"/>
      <c r="X760" s="312"/>
      <c r="Y760" s="311"/>
      <c r="Z760" s="297"/>
      <c r="AA760" s="311"/>
      <c r="AB760" s="311"/>
      <c r="AC760" s="311"/>
      <c r="AD760" s="311"/>
      <c r="AE760" s="312"/>
      <c r="AF760" s="311"/>
      <c r="AG760" s="297"/>
      <c r="AH760" s="311"/>
      <c r="AI760" s="311"/>
      <c r="AJ760" s="311"/>
      <c r="AK760" s="311"/>
      <c r="AL760" s="312"/>
      <c r="AM760" s="311"/>
      <c r="AN760" s="297"/>
      <c r="AO760" s="311"/>
      <c r="AP760" s="311"/>
      <c r="AQ760" s="311"/>
      <c r="AR760" s="311"/>
      <c r="AS760" s="312"/>
      <c r="AT760" s="311"/>
      <c r="AU760" s="297"/>
      <c r="AV760" s="311"/>
      <c r="AW760" s="311"/>
      <c r="AX760" s="311"/>
      <c r="AY760" s="311"/>
      <c r="AZ760" s="312"/>
      <c r="BA760" s="311"/>
      <c r="BB760" s="297"/>
      <c r="BC760" s="311"/>
      <c r="BD760" s="311"/>
      <c r="BE760" s="311"/>
      <c r="BF760" s="311"/>
      <c r="BG760" s="312"/>
      <c r="BH760" s="311"/>
      <c r="BI760" s="297"/>
      <c r="BJ760" s="311"/>
      <c r="BK760" s="311"/>
      <c r="BL760" s="311"/>
      <c r="BM760" s="311"/>
      <c r="BN760" s="312"/>
      <c r="BO760" s="311"/>
      <c r="BP760" s="297"/>
      <c r="BQ760" s="311"/>
      <c r="BR760" s="311"/>
      <c r="BS760" s="311"/>
      <c r="BT760" s="311"/>
      <c r="BU760" s="312"/>
      <c r="BV760" s="311"/>
      <c r="BW760" s="297"/>
      <c r="BX760" s="311"/>
      <c r="BY760" s="311"/>
      <c r="BZ760" s="311"/>
      <c r="CA760" s="311"/>
      <c r="CB760" s="312"/>
      <c r="CC760" s="311"/>
      <c r="CD760" s="297"/>
      <c r="CE760" s="311"/>
      <c r="CF760" s="311"/>
      <c r="CG760" s="311"/>
      <c r="CH760" s="311"/>
      <c r="CI760" s="312"/>
      <c r="CJ760" s="311"/>
      <c r="CK760" s="297"/>
      <c r="CL760" s="311"/>
      <c r="CM760" s="311"/>
      <c r="CN760" s="311"/>
      <c r="CO760" s="311"/>
      <c r="CP760" s="312"/>
      <c r="CQ760" s="311"/>
      <c r="CR760" s="297"/>
      <c r="CS760" s="311"/>
      <c r="CT760" s="311"/>
      <c r="CU760" s="311"/>
      <c r="CV760" s="311"/>
      <c r="CW760" s="312"/>
      <c r="CX760" s="311"/>
      <c r="CY760" s="297"/>
      <c r="CZ760" s="311"/>
      <c r="DA760" s="311"/>
      <c r="DB760" s="311"/>
      <c r="DC760" s="311"/>
      <c r="DD760" s="312"/>
      <c r="DE760" s="311"/>
      <c r="DF760" s="297"/>
      <c r="DG760" s="311"/>
      <c r="DH760" s="311"/>
      <c r="DI760" s="311"/>
      <c r="DJ760" s="311"/>
      <c r="DK760" s="312"/>
      <c r="DL760" s="311"/>
      <c r="DM760" s="297"/>
      <c r="DN760" s="311"/>
      <c r="DO760" s="311"/>
      <c r="DP760" s="311"/>
      <c r="DQ760" s="311"/>
      <c r="DR760" s="312"/>
      <c r="DS760" s="311"/>
      <c r="DT760" s="297"/>
      <c r="DU760" s="311"/>
      <c r="DV760" s="311"/>
      <c r="DW760" s="311"/>
      <c r="DX760" s="311"/>
      <c r="DY760" s="312"/>
      <c r="DZ760" s="311"/>
      <c r="EA760" s="297"/>
      <c r="EB760" s="311"/>
      <c r="EC760" s="311"/>
      <c r="ED760" s="311"/>
      <c r="EE760" s="311"/>
      <c r="EF760" s="312"/>
      <c r="EG760" s="311"/>
      <c r="EH760" s="297"/>
      <c r="EI760" s="311"/>
      <c r="EJ760" s="311"/>
      <c r="EK760" s="311"/>
      <c r="EL760" s="311"/>
      <c r="EM760" s="312"/>
      <c r="EN760" s="311"/>
      <c r="EO760" s="297"/>
      <c r="EP760" s="311"/>
      <c r="EQ760" s="311"/>
      <c r="ER760" s="311"/>
      <c r="ES760" s="311"/>
      <c r="ET760" s="312"/>
      <c r="EU760" s="311"/>
      <c r="EV760" s="297"/>
      <c r="EW760" s="311"/>
      <c r="EX760" s="311"/>
      <c r="EY760" s="311"/>
      <c r="EZ760" s="311"/>
      <c r="FA760" s="312"/>
      <c r="FB760" s="311"/>
      <c r="FC760" s="298"/>
    </row>
    <row r="761" spans="1:159" s="205" customFormat="1" ht="39.9" customHeight="1" x14ac:dyDescent="0.25">
      <c r="A761" s="206"/>
      <c r="B761" s="196"/>
      <c r="C761" s="292"/>
      <c r="D761" s="198"/>
      <c r="E761" s="299"/>
      <c r="F761" s="200"/>
      <c r="G761" s="301"/>
      <c r="H761" s="303"/>
      <c r="I761" s="299"/>
      <c r="J761" s="299"/>
      <c r="K761" s="299"/>
      <c r="L761" s="289"/>
      <c r="M761" s="299"/>
      <c r="N761" s="289"/>
      <c r="O761" s="363" t="str">
        <f>IF(P761="","",IF(OR(I761="",J761=""),"",IF(AND(ISNUMBER(FIND("post-", I761)),J761=ProductCode!$I$12),ProductCode!$F$19,IF(AND(ISNUMBER(FIND("pre-", I761)),J761=ProductCode!$I$12),ProductCode!$F$20,IF(ISNUMBER(FIND("post-", I761)),ProductCode!$F$17,ProductCode!$F$18)))))</f>
        <v/>
      </c>
      <c r="P761" s="295" t="str">
        <f t="shared" si="28"/>
        <v/>
      </c>
      <c r="Q761" s="306"/>
      <c r="R761" s="203"/>
      <c r="S761" s="308" t="str">
        <f t="shared" si="29"/>
        <v/>
      </c>
      <c r="T761" s="311"/>
      <c r="U761" s="311"/>
      <c r="V761" s="311"/>
      <c r="W761" s="311"/>
      <c r="X761" s="312"/>
      <c r="Y761" s="311"/>
      <c r="Z761" s="297"/>
      <c r="AA761" s="311"/>
      <c r="AB761" s="311"/>
      <c r="AC761" s="311"/>
      <c r="AD761" s="311"/>
      <c r="AE761" s="312"/>
      <c r="AF761" s="311"/>
      <c r="AG761" s="297"/>
      <c r="AH761" s="311"/>
      <c r="AI761" s="311"/>
      <c r="AJ761" s="311"/>
      <c r="AK761" s="311"/>
      <c r="AL761" s="312"/>
      <c r="AM761" s="311"/>
      <c r="AN761" s="297"/>
      <c r="AO761" s="311"/>
      <c r="AP761" s="311"/>
      <c r="AQ761" s="311"/>
      <c r="AR761" s="311"/>
      <c r="AS761" s="312"/>
      <c r="AT761" s="311"/>
      <c r="AU761" s="297"/>
      <c r="AV761" s="311"/>
      <c r="AW761" s="311"/>
      <c r="AX761" s="311"/>
      <c r="AY761" s="311"/>
      <c r="AZ761" s="312"/>
      <c r="BA761" s="311"/>
      <c r="BB761" s="297"/>
      <c r="BC761" s="311"/>
      <c r="BD761" s="311"/>
      <c r="BE761" s="311"/>
      <c r="BF761" s="311"/>
      <c r="BG761" s="312"/>
      <c r="BH761" s="311"/>
      <c r="BI761" s="297"/>
      <c r="BJ761" s="311"/>
      <c r="BK761" s="311"/>
      <c r="BL761" s="311"/>
      <c r="BM761" s="311"/>
      <c r="BN761" s="312"/>
      <c r="BO761" s="311"/>
      <c r="BP761" s="297"/>
      <c r="BQ761" s="311"/>
      <c r="BR761" s="311"/>
      <c r="BS761" s="311"/>
      <c r="BT761" s="311"/>
      <c r="BU761" s="312"/>
      <c r="BV761" s="311"/>
      <c r="BW761" s="297"/>
      <c r="BX761" s="311"/>
      <c r="BY761" s="311"/>
      <c r="BZ761" s="311"/>
      <c r="CA761" s="311"/>
      <c r="CB761" s="312"/>
      <c r="CC761" s="311"/>
      <c r="CD761" s="297"/>
      <c r="CE761" s="311"/>
      <c r="CF761" s="311"/>
      <c r="CG761" s="311"/>
      <c r="CH761" s="311"/>
      <c r="CI761" s="312"/>
      <c r="CJ761" s="311"/>
      <c r="CK761" s="297"/>
      <c r="CL761" s="311"/>
      <c r="CM761" s="311"/>
      <c r="CN761" s="311"/>
      <c r="CO761" s="311"/>
      <c r="CP761" s="312"/>
      <c r="CQ761" s="311"/>
      <c r="CR761" s="297"/>
      <c r="CS761" s="311"/>
      <c r="CT761" s="311"/>
      <c r="CU761" s="311"/>
      <c r="CV761" s="311"/>
      <c r="CW761" s="312"/>
      <c r="CX761" s="311"/>
      <c r="CY761" s="297"/>
      <c r="CZ761" s="311"/>
      <c r="DA761" s="311"/>
      <c r="DB761" s="311"/>
      <c r="DC761" s="311"/>
      <c r="DD761" s="312"/>
      <c r="DE761" s="311"/>
      <c r="DF761" s="297"/>
      <c r="DG761" s="311"/>
      <c r="DH761" s="311"/>
      <c r="DI761" s="311"/>
      <c r="DJ761" s="311"/>
      <c r="DK761" s="312"/>
      <c r="DL761" s="311"/>
      <c r="DM761" s="297"/>
      <c r="DN761" s="311"/>
      <c r="DO761" s="311"/>
      <c r="DP761" s="311"/>
      <c r="DQ761" s="311"/>
      <c r="DR761" s="312"/>
      <c r="DS761" s="311"/>
      <c r="DT761" s="297"/>
      <c r="DU761" s="311"/>
      <c r="DV761" s="311"/>
      <c r="DW761" s="311"/>
      <c r="DX761" s="311"/>
      <c r="DY761" s="312"/>
      <c r="DZ761" s="311"/>
      <c r="EA761" s="297"/>
      <c r="EB761" s="311"/>
      <c r="EC761" s="311"/>
      <c r="ED761" s="311"/>
      <c r="EE761" s="311"/>
      <c r="EF761" s="312"/>
      <c r="EG761" s="311"/>
      <c r="EH761" s="297"/>
      <c r="EI761" s="311"/>
      <c r="EJ761" s="311"/>
      <c r="EK761" s="311"/>
      <c r="EL761" s="311"/>
      <c r="EM761" s="312"/>
      <c r="EN761" s="311"/>
      <c r="EO761" s="297"/>
      <c r="EP761" s="311"/>
      <c r="EQ761" s="311"/>
      <c r="ER761" s="311"/>
      <c r="ES761" s="311"/>
      <c r="ET761" s="312"/>
      <c r="EU761" s="311"/>
      <c r="EV761" s="297"/>
      <c r="EW761" s="311"/>
      <c r="EX761" s="311"/>
      <c r="EY761" s="311"/>
      <c r="EZ761" s="311"/>
      <c r="FA761" s="312"/>
      <c r="FB761" s="311"/>
      <c r="FC761" s="298"/>
    </row>
    <row r="762" spans="1:159" s="205" customFormat="1" ht="39.9" customHeight="1" x14ac:dyDescent="0.25">
      <c r="A762" s="206"/>
      <c r="B762" s="196"/>
      <c r="C762" s="292"/>
      <c r="D762" s="198"/>
      <c r="E762" s="299"/>
      <c r="F762" s="200"/>
      <c r="G762" s="301"/>
      <c r="H762" s="303"/>
      <c r="I762" s="299"/>
      <c r="J762" s="299"/>
      <c r="K762" s="299"/>
      <c r="L762" s="289"/>
      <c r="M762" s="299"/>
      <c r="N762" s="289"/>
      <c r="O762" s="363" t="str">
        <f>IF(P762="","",IF(OR(I762="",J762=""),"",IF(AND(ISNUMBER(FIND("post-", I762)),J762=ProductCode!$I$12),ProductCode!$F$19,IF(AND(ISNUMBER(FIND("pre-", I762)),J762=ProductCode!$I$12),ProductCode!$F$20,IF(ISNUMBER(FIND("post-", I762)),ProductCode!$F$17,ProductCode!$F$18)))))</f>
        <v/>
      </c>
      <c r="P762" s="295" t="str">
        <f t="shared" si="28"/>
        <v/>
      </c>
      <c r="Q762" s="306"/>
      <c r="R762" s="203"/>
      <c r="S762" s="308" t="str">
        <f t="shared" si="29"/>
        <v/>
      </c>
      <c r="T762" s="311"/>
      <c r="U762" s="311"/>
      <c r="V762" s="311"/>
      <c r="W762" s="311"/>
      <c r="X762" s="312"/>
      <c r="Y762" s="311"/>
      <c r="Z762" s="297"/>
      <c r="AA762" s="311"/>
      <c r="AB762" s="311"/>
      <c r="AC762" s="311"/>
      <c r="AD762" s="311"/>
      <c r="AE762" s="312"/>
      <c r="AF762" s="311"/>
      <c r="AG762" s="297"/>
      <c r="AH762" s="311"/>
      <c r="AI762" s="311"/>
      <c r="AJ762" s="311"/>
      <c r="AK762" s="311"/>
      <c r="AL762" s="312"/>
      <c r="AM762" s="311"/>
      <c r="AN762" s="297"/>
      <c r="AO762" s="311"/>
      <c r="AP762" s="311"/>
      <c r="AQ762" s="311"/>
      <c r="AR762" s="311"/>
      <c r="AS762" s="312"/>
      <c r="AT762" s="311"/>
      <c r="AU762" s="297"/>
      <c r="AV762" s="311"/>
      <c r="AW762" s="311"/>
      <c r="AX762" s="311"/>
      <c r="AY762" s="311"/>
      <c r="AZ762" s="312"/>
      <c r="BA762" s="311"/>
      <c r="BB762" s="297"/>
      <c r="BC762" s="311"/>
      <c r="BD762" s="311"/>
      <c r="BE762" s="311"/>
      <c r="BF762" s="311"/>
      <c r="BG762" s="312"/>
      <c r="BH762" s="311"/>
      <c r="BI762" s="297"/>
      <c r="BJ762" s="311"/>
      <c r="BK762" s="311"/>
      <c r="BL762" s="311"/>
      <c r="BM762" s="311"/>
      <c r="BN762" s="312"/>
      <c r="BO762" s="311"/>
      <c r="BP762" s="297"/>
      <c r="BQ762" s="311"/>
      <c r="BR762" s="311"/>
      <c r="BS762" s="311"/>
      <c r="BT762" s="311"/>
      <c r="BU762" s="312"/>
      <c r="BV762" s="311"/>
      <c r="BW762" s="297"/>
      <c r="BX762" s="311"/>
      <c r="BY762" s="311"/>
      <c r="BZ762" s="311"/>
      <c r="CA762" s="311"/>
      <c r="CB762" s="312"/>
      <c r="CC762" s="311"/>
      <c r="CD762" s="297"/>
      <c r="CE762" s="311"/>
      <c r="CF762" s="311"/>
      <c r="CG762" s="311"/>
      <c r="CH762" s="311"/>
      <c r="CI762" s="312"/>
      <c r="CJ762" s="311"/>
      <c r="CK762" s="297"/>
      <c r="CL762" s="311"/>
      <c r="CM762" s="311"/>
      <c r="CN762" s="311"/>
      <c r="CO762" s="311"/>
      <c r="CP762" s="312"/>
      <c r="CQ762" s="311"/>
      <c r="CR762" s="297"/>
      <c r="CS762" s="311"/>
      <c r="CT762" s="311"/>
      <c r="CU762" s="311"/>
      <c r="CV762" s="311"/>
      <c r="CW762" s="312"/>
      <c r="CX762" s="311"/>
      <c r="CY762" s="297"/>
      <c r="CZ762" s="311"/>
      <c r="DA762" s="311"/>
      <c r="DB762" s="311"/>
      <c r="DC762" s="311"/>
      <c r="DD762" s="312"/>
      <c r="DE762" s="311"/>
      <c r="DF762" s="297"/>
      <c r="DG762" s="311"/>
      <c r="DH762" s="311"/>
      <c r="DI762" s="311"/>
      <c r="DJ762" s="311"/>
      <c r="DK762" s="312"/>
      <c r="DL762" s="311"/>
      <c r="DM762" s="297"/>
      <c r="DN762" s="311"/>
      <c r="DO762" s="311"/>
      <c r="DP762" s="311"/>
      <c r="DQ762" s="311"/>
      <c r="DR762" s="312"/>
      <c r="DS762" s="311"/>
      <c r="DT762" s="297"/>
      <c r="DU762" s="311"/>
      <c r="DV762" s="311"/>
      <c r="DW762" s="311"/>
      <c r="DX762" s="311"/>
      <c r="DY762" s="312"/>
      <c r="DZ762" s="311"/>
      <c r="EA762" s="297"/>
      <c r="EB762" s="311"/>
      <c r="EC762" s="311"/>
      <c r="ED762" s="311"/>
      <c r="EE762" s="311"/>
      <c r="EF762" s="312"/>
      <c r="EG762" s="311"/>
      <c r="EH762" s="297"/>
      <c r="EI762" s="311"/>
      <c r="EJ762" s="311"/>
      <c r="EK762" s="311"/>
      <c r="EL762" s="311"/>
      <c r="EM762" s="312"/>
      <c r="EN762" s="311"/>
      <c r="EO762" s="297"/>
      <c r="EP762" s="311"/>
      <c r="EQ762" s="311"/>
      <c r="ER762" s="311"/>
      <c r="ES762" s="311"/>
      <c r="ET762" s="312"/>
      <c r="EU762" s="311"/>
      <c r="EV762" s="297"/>
      <c r="EW762" s="311"/>
      <c r="EX762" s="311"/>
      <c r="EY762" s="311"/>
      <c r="EZ762" s="311"/>
      <c r="FA762" s="312"/>
      <c r="FB762" s="311"/>
      <c r="FC762" s="298"/>
    </row>
    <row r="763" spans="1:159" s="205" customFormat="1" ht="39.9" customHeight="1" x14ac:dyDescent="0.25">
      <c r="A763" s="206"/>
      <c r="B763" s="196"/>
      <c r="C763" s="292"/>
      <c r="D763" s="198"/>
      <c r="E763" s="299"/>
      <c r="F763" s="200"/>
      <c r="G763" s="301"/>
      <c r="H763" s="303"/>
      <c r="I763" s="299"/>
      <c r="J763" s="299"/>
      <c r="K763" s="299"/>
      <c r="L763" s="289"/>
      <c r="M763" s="299"/>
      <c r="N763" s="289"/>
      <c r="O763" s="363" t="str">
        <f>IF(P763="","",IF(OR(I763="",J763=""),"",IF(AND(ISNUMBER(FIND("post-", I763)),J763=ProductCode!$I$12),ProductCode!$F$19,IF(AND(ISNUMBER(FIND("pre-", I763)),J763=ProductCode!$I$12),ProductCode!$F$20,IF(ISNUMBER(FIND("post-", I763)),ProductCode!$F$17,ProductCode!$F$18)))))</f>
        <v/>
      </c>
      <c r="P763" s="295" t="str">
        <f t="shared" si="28"/>
        <v/>
      </c>
      <c r="Q763" s="306"/>
      <c r="R763" s="203"/>
      <c r="S763" s="308" t="str">
        <f t="shared" si="29"/>
        <v/>
      </c>
      <c r="T763" s="311"/>
      <c r="U763" s="311"/>
      <c r="V763" s="311"/>
      <c r="W763" s="311"/>
      <c r="X763" s="312"/>
      <c r="Y763" s="311"/>
      <c r="Z763" s="297"/>
      <c r="AA763" s="311"/>
      <c r="AB763" s="311"/>
      <c r="AC763" s="311"/>
      <c r="AD763" s="311"/>
      <c r="AE763" s="312"/>
      <c r="AF763" s="311"/>
      <c r="AG763" s="297"/>
      <c r="AH763" s="311"/>
      <c r="AI763" s="311"/>
      <c r="AJ763" s="311"/>
      <c r="AK763" s="311"/>
      <c r="AL763" s="312"/>
      <c r="AM763" s="311"/>
      <c r="AN763" s="297"/>
      <c r="AO763" s="311"/>
      <c r="AP763" s="311"/>
      <c r="AQ763" s="311"/>
      <c r="AR763" s="311"/>
      <c r="AS763" s="312"/>
      <c r="AT763" s="311"/>
      <c r="AU763" s="297"/>
      <c r="AV763" s="311"/>
      <c r="AW763" s="311"/>
      <c r="AX763" s="311"/>
      <c r="AY763" s="311"/>
      <c r="AZ763" s="312"/>
      <c r="BA763" s="311"/>
      <c r="BB763" s="297"/>
      <c r="BC763" s="311"/>
      <c r="BD763" s="311"/>
      <c r="BE763" s="311"/>
      <c r="BF763" s="311"/>
      <c r="BG763" s="312"/>
      <c r="BH763" s="311"/>
      <c r="BI763" s="297"/>
      <c r="BJ763" s="311"/>
      <c r="BK763" s="311"/>
      <c r="BL763" s="311"/>
      <c r="BM763" s="311"/>
      <c r="BN763" s="312"/>
      <c r="BO763" s="311"/>
      <c r="BP763" s="297"/>
      <c r="BQ763" s="311"/>
      <c r="BR763" s="311"/>
      <c r="BS763" s="311"/>
      <c r="BT763" s="311"/>
      <c r="BU763" s="312"/>
      <c r="BV763" s="311"/>
      <c r="BW763" s="297"/>
      <c r="BX763" s="311"/>
      <c r="BY763" s="311"/>
      <c r="BZ763" s="311"/>
      <c r="CA763" s="311"/>
      <c r="CB763" s="312"/>
      <c r="CC763" s="311"/>
      <c r="CD763" s="297"/>
      <c r="CE763" s="311"/>
      <c r="CF763" s="311"/>
      <c r="CG763" s="311"/>
      <c r="CH763" s="311"/>
      <c r="CI763" s="312"/>
      <c r="CJ763" s="311"/>
      <c r="CK763" s="297"/>
      <c r="CL763" s="311"/>
      <c r="CM763" s="311"/>
      <c r="CN763" s="311"/>
      <c r="CO763" s="311"/>
      <c r="CP763" s="312"/>
      <c r="CQ763" s="311"/>
      <c r="CR763" s="297"/>
      <c r="CS763" s="311"/>
      <c r="CT763" s="311"/>
      <c r="CU763" s="311"/>
      <c r="CV763" s="311"/>
      <c r="CW763" s="312"/>
      <c r="CX763" s="311"/>
      <c r="CY763" s="297"/>
      <c r="CZ763" s="311"/>
      <c r="DA763" s="311"/>
      <c r="DB763" s="311"/>
      <c r="DC763" s="311"/>
      <c r="DD763" s="312"/>
      <c r="DE763" s="311"/>
      <c r="DF763" s="297"/>
      <c r="DG763" s="311"/>
      <c r="DH763" s="311"/>
      <c r="DI763" s="311"/>
      <c r="DJ763" s="311"/>
      <c r="DK763" s="312"/>
      <c r="DL763" s="311"/>
      <c r="DM763" s="297"/>
      <c r="DN763" s="311"/>
      <c r="DO763" s="311"/>
      <c r="DP763" s="311"/>
      <c r="DQ763" s="311"/>
      <c r="DR763" s="312"/>
      <c r="DS763" s="311"/>
      <c r="DT763" s="297"/>
      <c r="DU763" s="311"/>
      <c r="DV763" s="311"/>
      <c r="DW763" s="311"/>
      <c r="DX763" s="311"/>
      <c r="DY763" s="312"/>
      <c r="DZ763" s="311"/>
      <c r="EA763" s="297"/>
      <c r="EB763" s="311"/>
      <c r="EC763" s="311"/>
      <c r="ED763" s="311"/>
      <c r="EE763" s="311"/>
      <c r="EF763" s="312"/>
      <c r="EG763" s="311"/>
      <c r="EH763" s="297"/>
      <c r="EI763" s="311"/>
      <c r="EJ763" s="311"/>
      <c r="EK763" s="311"/>
      <c r="EL763" s="311"/>
      <c r="EM763" s="312"/>
      <c r="EN763" s="311"/>
      <c r="EO763" s="297"/>
      <c r="EP763" s="311"/>
      <c r="EQ763" s="311"/>
      <c r="ER763" s="311"/>
      <c r="ES763" s="311"/>
      <c r="ET763" s="312"/>
      <c r="EU763" s="311"/>
      <c r="EV763" s="297"/>
      <c r="EW763" s="311"/>
      <c r="EX763" s="311"/>
      <c r="EY763" s="311"/>
      <c r="EZ763" s="311"/>
      <c r="FA763" s="312"/>
      <c r="FB763" s="311"/>
      <c r="FC763" s="298"/>
    </row>
    <row r="764" spans="1:159" s="205" customFormat="1" ht="39.9" customHeight="1" x14ac:dyDescent="0.25">
      <c r="A764" s="206"/>
      <c r="B764" s="196"/>
      <c r="C764" s="292"/>
      <c r="D764" s="198"/>
      <c r="E764" s="299"/>
      <c r="F764" s="200"/>
      <c r="G764" s="301"/>
      <c r="H764" s="303"/>
      <c r="I764" s="299"/>
      <c r="J764" s="299"/>
      <c r="K764" s="299"/>
      <c r="L764" s="289"/>
      <c r="M764" s="299"/>
      <c r="N764" s="289"/>
      <c r="O764" s="363" t="str">
        <f>IF(P764="","",IF(OR(I764="",J764=""),"",IF(AND(ISNUMBER(FIND("post-", I764)),J764=ProductCode!$I$12),ProductCode!$F$19,IF(AND(ISNUMBER(FIND("pre-", I764)),J764=ProductCode!$I$12),ProductCode!$F$20,IF(ISNUMBER(FIND("post-", I764)),ProductCode!$F$17,ProductCode!$F$18)))))</f>
        <v/>
      </c>
      <c r="P764" s="295" t="str">
        <f t="shared" si="28"/>
        <v/>
      </c>
      <c r="Q764" s="306"/>
      <c r="R764" s="203"/>
      <c r="S764" s="308" t="str">
        <f t="shared" si="29"/>
        <v/>
      </c>
      <c r="T764" s="311"/>
      <c r="U764" s="311"/>
      <c r="V764" s="311"/>
      <c r="W764" s="311"/>
      <c r="X764" s="312"/>
      <c r="Y764" s="311"/>
      <c r="Z764" s="297"/>
      <c r="AA764" s="311"/>
      <c r="AB764" s="311"/>
      <c r="AC764" s="311"/>
      <c r="AD764" s="311"/>
      <c r="AE764" s="312"/>
      <c r="AF764" s="311"/>
      <c r="AG764" s="297"/>
      <c r="AH764" s="311"/>
      <c r="AI764" s="311"/>
      <c r="AJ764" s="311"/>
      <c r="AK764" s="311"/>
      <c r="AL764" s="312"/>
      <c r="AM764" s="311"/>
      <c r="AN764" s="297"/>
      <c r="AO764" s="311"/>
      <c r="AP764" s="311"/>
      <c r="AQ764" s="311"/>
      <c r="AR764" s="311"/>
      <c r="AS764" s="312"/>
      <c r="AT764" s="311"/>
      <c r="AU764" s="297"/>
      <c r="AV764" s="311"/>
      <c r="AW764" s="311"/>
      <c r="AX764" s="311"/>
      <c r="AY764" s="311"/>
      <c r="AZ764" s="312"/>
      <c r="BA764" s="311"/>
      <c r="BB764" s="297"/>
      <c r="BC764" s="311"/>
      <c r="BD764" s="311"/>
      <c r="BE764" s="311"/>
      <c r="BF764" s="311"/>
      <c r="BG764" s="312"/>
      <c r="BH764" s="311"/>
      <c r="BI764" s="297"/>
      <c r="BJ764" s="311"/>
      <c r="BK764" s="311"/>
      <c r="BL764" s="311"/>
      <c r="BM764" s="311"/>
      <c r="BN764" s="312"/>
      <c r="BO764" s="311"/>
      <c r="BP764" s="297"/>
      <c r="BQ764" s="311"/>
      <c r="BR764" s="311"/>
      <c r="BS764" s="311"/>
      <c r="BT764" s="311"/>
      <c r="BU764" s="312"/>
      <c r="BV764" s="311"/>
      <c r="BW764" s="297"/>
      <c r="BX764" s="311"/>
      <c r="BY764" s="311"/>
      <c r="BZ764" s="311"/>
      <c r="CA764" s="311"/>
      <c r="CB764" s="312"/>
      <c r="CC764" s="311"/>
      <c r="CD764" s="297"/>
      <c r="CE764" s="311"/>
      <c r="CF764" s="311"/>
      <c r="CG764" s="311"/>
      <c r="CH764" s="311"/>
      <c r="CI764" s="312"/>
      <c r="CJ764" s="311"/>
      <c r="CK764" s="297"/>
      <c r="CL764" s="311"/>
      <c r="CM764" s="311"/>
      <c r="CN764" s="311"/>
      <c r="CO764" s="311"/>
      <c r="CP764" s="312"/>
      <c r="CQ764" s="311"/>
      <c r="CR764" s="297"/>
      <c r="CS764" s="311"/>
      <c r="CT764" s="311"/>
      <c r="CU764" s="311"/>
      <c r="CV764" s="311"/>
      <c r="CW764" s="312"/>
      <c r="CX764" s="311"/>
      <c r="CY764" s="297"/>
      <c r="CZ764" s="311"/>
      <c r="DA764" s="311"/>
      <c r="DB764" s="311"/>
      <c r="DC764" s="311"/>
      <c r="DD764" s="312"/>
      <c r="DE764" s="311"/>
      <c r="DF764" s="297"/>
      <c r="DG764" s="311"/>
      <c r="DH764" s="311"/>
      <c r="DI764" s="311"/>
      <c r="DJ764" s="311"/>
      <c r="DK764" s="312"/>
      <c r="DL764" s="311"/>
      <c r="DM764" s="297"/>
      <c r="DN764" s="311"/>
      <c r="DO764" s="311"/>
      <c r="DP764" s="311"/>
      <c r="DQ764" s="311"/>
      <c r="DR764" s="312"/>
      <c r="DS764" s="311"/>
      <c r="DT764" s="297"/>
      <c r="DU764" s="311"/>
      <c r="DV764" s="311"/>
      <c r="DW764" s="311"/>
      <c r="DX764" s="311"/>
      <c r="DY764" s="312"/>
      <c r="DZ764" s="311"/>
      <c r="EA764" s="297"/>
      <c r="EB764" s="311"/>
      <c r="EC764" s="311"/>
      <c r="ED764" s="311"/>
      <c r="EE764" s="311"/>
      <c r="EF764" s="312"/>
      <c r="EG764" s="311"/>
      <c r="EH764" s="297"/>
      <c r="EI764" s="311"/>
      <c r="EJ764" s="311"/>
      <c r="EK764" s="311"/>
      <c r="EL764" s="311"/>
      <c r="EM764" s="312"/>
      <c r="EN764" s="311"/>
      <c r="EO764" s="297"/>
      <c r="EP764" s="311"/>
      <c r="EQ764" s="311"/>
      <c r="ER764" s="311"/>
      <c r="ES764" s="311"/>
      <c r="ET764" s="312"/>
      <c r="EU764" s="311"/>
      <c r="EV764" s="297"/>
      <c r="EW764" s="311"/>
      <c r="EX764" s="311"/>
      <c r="EY764" s="311"/>
      <c r="EZ764" s="311"/>
      <c r="FA764" s="312"/>
      <c r="FB764" s="311"/>
      <c r="FC764" s="298"/>
    </row>
    <row r="765" spans="1:159" s="205" customFormat="1" ht="39.9" customHeight="1" x14ac:dyDescent="0.25">
      <c r="A765" s="206"/>
      <c r="B765" s="196"/>
      <c r="C765" s="292"/>
      <c r="D765" s="198"/>
      <c r="E765" s="299"/>
      <c r="F765" s="200"/>
      <c r="G765" s="301"/>
      <c r="H765" s="303"/>
      <c r="I765" s="299"/>
      <c r="J765" s="299"/>
      <c r="K765" s="299"/>
      <c r="L765" s="289"/>
      <c r="M765" s="299"/>
      <c r="N765" s="289"/>
      <c r="O765" s="363" t="str">
        <f>IF(P765="","",IF(OR(I765="",J765=""),"",IF(AND(ISNUMBER(FIND("post-", I765)),J765=ProductCode!$I$12),ProductCode!$F$19,IF(AND(ISNUMBER(FIND("pre-", I765)),J765=ProductCode!$I$12),ProductCode!$F$20,IF(ISNUMBER(FIND("post-", I765)),ProductCode!$F$17,ProductCode!$F$18)))))</f>
        <v/>
      </c>
      <c r="P765" s="295" t="str">
        <f t="shared" si="28"/>
        <v/>
      </c>
      <c r="Q765" s="306"/>
      <c r="R765" s="203"/>
      <c r="S765" s="308" t="str">
        <f t="shared" si="29"/>
        <v/>
      </c>
      <c r="T765" s="311"/>
      <c r="U765" s="311"/>
      <c r="V765" s="311"/>
      <c r="W765" s="311"/>
      <c r="X765" s="312"/>
      <c r="Y765" s="311"/>
      <c r="Z765" s="297"/>
      <c r="AA765" s="311"/>
      <c r="AB765" s="311"/>
      <c r="AC765" s="311"/>
      <c r="AD765" s="311"/>
      <c r="AE765" s="312"/>
      <c r="AF765" s="311"/>
      <c r="AG765" s="297"/>
      <c r="AH765" s="311"/>
      <c r="AI765" s="311"/>
      <c r="AJ765" s="311"/>
      <c r="AK765" s="311"/>
      <c r="AL765" s="312"/>
      <c r="AM765" s="311"/>
      <c r="AN765" s="297"/>
      <c r="AO765" s="311"/>
      <c r="AP765" s="311"/>
      <c r="AQ765" s="311"/>
      <c r="AR765" s="311"/>
      <c r="AS765" s="312"/>
      <c r="AT765" s="311"/>
      <c r="AU765" s="297"/>
      <c r="AV765" s="311"/>
      <c r="AW765" s="311"/>
      <c r="AX765" s="311"/>
      <c r="AY765" s="311"/>
      <c r="AZ765" s="312"/>
      <c r="BA765" s="311"/>
      <c r="BB765" s="297"/>
      <c r="BC765" s="311"/>
      <c r="BD765" s="311"/>
      <c r="BE765" s="311"/>
      <c r="BF765" s="311"/>
      <c r="BG765" s="312"/>
      <c r="BH765" s="311"/>
      <c r="BI765" s="297"/>
      <c r="BJ765" s="311"/>
      <c r="BK765" s="311"/>
      <c r="BL765" s="311"/>
      <c r="BM765" s="311"/>
      <c r="BN765" s="312"/>
      <c r="BO765" s="311"/>
      <c r="BP765" s="297"/>
      <c r="BQ765" s="311"/>
      <c r="BR765" s="311"/>
      <c r="BS765" s="311"/>
      <c r="BT765" s="311"/>
      <c r="BU765" s="312"/>
      <c r="BV765" s="311"/>
      <c r="BW765" s="297"/>
      <c r="BX765" s="311"/>
      <c r="BY765" s="311"/>
      <c r="BZ765" s="311"/>
      <c r="CA765" s="311"/>
      <c r="CB765" s="312"/>
      <c r="CC765" s="311"/>
      <c r="CD765" s="297"/>
      <c r="CE765" s="311"/>
      <c r="CF765" s="311"/>
      <c r="CG765" s="311"/>
      <c r="CH765" s="311"/>
      <c r="CI765" s="312"/>
      <c r="CJ765" s="311"/>
      <c r="CK765" s="297"/>
      <c r="CL765" s="311"/>
      <c r="CM765" s="311"/>
      <c r="CN765" s="311"/>
      <c r="CO765" s="311"/>
      <c r="CP765" s="312"/>
      <c r="CQ765" s="311"/>
      <c r="CR765" s="297"/>
      <c r="CS765" s="311"/>
      <c r="CT765" s="311"/>
      <c r="CU765" s="311"/>
      <c r="CV765" s="311"/>
      <c r="CW765" s="312"/>
      <c r="CX765" s="311"/>
      <c r="CY765" s="297"/>
      <c r="CZ765" s="311"/>
      <c r="DA765" s="311"/>
      <c r="DB765" s="311"/>
      <c r="DC765" s="311"/>
      <c r="DD765" s="312"/>
      <c r="DE765" s="311"/>
      <c r="DF765" s="297"/>
      <c r="DG765" s="311"/>
      <c r="DH765" s="311"/>
      <c r="DI765" s="311"/>
      <c r="DJ765" s="311"/>
      <c r="DK765" s="312"/>
      <c r="DL765" s="311"/>
      <c r="DM765" s="297"/>
      <c r="DN765" s="311"/>
      <c r="DO765" s="311"/>
      <c r="DP765" s="311"/>
      <c r="DQ765" s="311"/>
      <c r="DR765" s="312"/>
      <c r="DS765" s="311"/>
      <c r="DT765" s="297"/>
      <c r="DU765" s="311"/>
      <c r="DV765" s="311"/>
      <c r="DW765" s="311"/>
      <c r="DX765" s="311"/>
      <c r="DY765" s="312"/>
      <c r="DZ765" s="311"/>
      <c r="EA765" s="297"/>
      <c r="EB765" s="311"/>
      <c r="EC765" s="311"/>
      <c r="ED765" s="311"/>
      <c r="EE765" s="311"/>
      <c r="EF765" s="312"/>
      <c r="EG765" s="311"/>
      <c r="EH765" s="297"/>
      <c r="EI765" s="311"/>
      <c r="EJ765" s="311"/>
      <c r="EK765" s="311"/>
      <c r="EL765" s="311"/>
      <c r="EM765" s="312"/>
      <c r="EN765" s="311"/>
      <c r="EO765" s="297"/>
      <c r="EP765" s="311"/>
      <c r="EQ765" s="311"/>
      <c r="ER765" s="311"/>
      <c r="ES765" s="311"/>
      <c r="ET765" s="312"/>
      <c r="EU765" s="311"/>
      <c r="EV765" s="297"/>
      <c r="EW765" s="311"/>
      <c r="EX765" s="311"/>
      <c r="EY765" s="311"/>
      <c r="EZ765" s="311"/>
      <c r="FA765" s="312"/>
      <c r="FB765" s="311"/>
      <c r="FC765" s="298"/>
    </row>
    <row r="766" spans="1:159" s="205" customFormat="1" ht="39.9" customHeight="1" x14ac:dyDescent="0.25">
      <c r="A766" s="206"/>
      <c r="B766" s="196"/>
      <c r="C766" s="292"/>
      <c r="D766" s="198"/>
      <c r="E766" s="299"/>
      <c r="F766" s="200"/>
      <c r="G766" s="301"/>
      <c r="H766" s="303"/>
      <c r="I766" s="299"/>
      <c r="J766" s="299"/>
      <c r="K766" s="299"/>
      <c r="L766" s="289"/>
      <c r="M766" s="299"/>
      <c r="N766" s="289"/>
      <c r="O766" s="363" t="str">
        <f>IF(P766="","",IF(OR(I766="",J766=""),"",IF(AND(ISNUMBER(FIND("post-", I766)),J766=ProductCode!$I$12),ProductCode!$F$19,IF(AND(ISNUMBER(FIND("pre-", I766)),J766=ProductCode!$I$12),ProductCode!$F$20,IF(ISNUMBER(FIND("post-", I766)),ProductCode!$F$17,ProductCode!$F$18)))))</f>
        <v/>
      </c>
      <c r="P766" s="295" t="str">
        <f t="shared" si="28"/>
        <v/>
      </c>
      <c r="Q766" s="306"/>
      <c r="R766" s="203"/>
      <c r="S766" s="308" t="str">
        <f t="shared" si="29"/>
        <v/>
      </c>
      <c r="T766" s="311"/>
      <c r="U766" s="311"/>
      <c r="V766" s="311"/>
      <c r="W766" s="311"/>
      <c r="X766" s="312"/>
      <c r="Y766" s="311"/>
      <c r="Z766" s="297"/>
      <c r="AA766" s="311"/>
      <c r="AB766" s="311"/>
      <c r="AC766" s="311"/>
      <c r="AD766" s="311"/>
      <c r="AE766" s="312"/>
      <c r="AF766" s="311"/>
      <c r="AG766" s="297"/>
      <c r="AH766" s="311"/>
      <c r="AI766" s="311"/>
      <c r="AJ766" s="311"/>
      <c r="AK766" s="311"/>
      <c r="AL766" s="312"/>
      <c r="AM766" s="311"/>
      <c r="AN766" s="297"/>
      <c r="AO766" s="311"/>
      <c r="AP766" s="311"/>
      <c r="AQ766" s="311"/>
      <c r="AR766" s="311"/>
      <c r="AS766" s="312"/>
      <c r="AT766" s="311"/>
      <c r="AU766" s="297"/>
      <c r="AV766" s="311"/>
      <c r="AW766" s="311"/>
      <c r="AX766" s="311"/>
      <c r="AY766" s="311"/>
      <c r="AZ766" s="312"/>
      <c r="BA766" s="311"/>
      <c r="BB766" s="297"/>
      <c r="BC766" s="311"/>
      <c r="BD766" s="311"/>
      <c r="BE766" s="311"/>
      <c r="BF766" s="311"/>
      <c r="BG766" s="312"/>
      <c r="BH766" s="311"/>
      <c r="BI766" s="297"/>
      <c r="BJ766" s="311"/>
      <c r="BK766" s="311"/>
      <c r="BL766" s="311"/>
      <c r="BM766" s="311"/>
      <c r="BN766" s="312"/>
      <c r="BO766" s="311"/>
      <c r="BP766" s="297"/>
      <c r="BQ766" s="311"/>
      <c r="BR766" s="311"/>
      <c r="BS766" s="311"/>
      <c r="BT766" s="311"/>
      <c r="BU766" s="312"/>
      <c r="BV766" s="311"/>
      <c r="BW766" s="297"/>
      <c r="BX766" s="311"/>
      <c r="BY766" s="311"/>
      <c r="BZ766" s="311"/>
      <c r="CA766" s="311"/>
      <c r="CB766" s="312"/>
      <c r="CC766" s="311"/>
      <c r="CD766" s="297"/>
      <c r="CE766" s="311"/>
      <c r="CF766" s="311"/>
      <c r="CG766" s="311"/>
      <c r="CH766" s="311"/>
      <c r="CI766" s="312"/>
      <c r="CJ766" s="311"/>
      <c r="CK766" s="297"/>
      <c r="CL766" s="311"/>
      <c r="CM766" s="311"/>
      <c r="CN766" s="311"/>
      <c r="CO766" s="311"/>
      <c r="CP766" s="312"/>
      <c r="CQ766" s="311"/>
      <c r="CR766" s="297"/>
      <c r="CS766" s="311"/>
      <c r="CT766" s="311"/>
      <c r="CU766" s="311"/>
      <c r="CV766" s="311"/>
      <c r="CW766" s="312"/>
      <c r="CX766" s="311"/>
      <c r="CY766" s="297"/>
      <c r="CZ766" s="311"/>
      <c r="DA766" s="311"/>
      <c r="DB766" s="311"/>
      <c r="DC766" s="311"/>
      <c r="DD766" s="312"/>
      <c r="DE766" s="311"/>
      <c r="DF766" s="297"/>
      <c r="DG766" s="311"/>
      <c r="DH766" s="311"/>
      <c r="DI766" s="311"/>
      <c r="DJ766" s="311"/>
      <c r="DK766" s="312"/>
      <c r="DL766" s="311"/>
      <c r="DM766" s="297"/>
      <c r="DN766" s="311"/>
      <c r="DO766" s="311"/>
      <c r="DP766" s="311"/>
      <c r="DQ766" s="311"/>
      <c r="DR766" s="312"/>
      <c r="DS766" s="311"/>
      <c r="DT766" s="297"/>
      <c r="DU766" s="311"/>
      <c r="DV766" s="311"/>
      <c r="DW766" s="311"/>
      <c r="DX766" s="311"/>
      <c r="DY766" s="312"/>
      <c r="DZ766" s="311"/>
      <c r="EA766" s="297"/>
      <c r="EB766" s="311"/>
      <c r="EC766" s="311"/>
      <c r="ED766" s="311"/>
      <c r="EE766" s="311"/>
      <c r="EF766" s="312"/>
      <c r="EG766" s="311"/>
      <c r="EH766" s="297"/>
      <c r="EI766" s="311"/>
      <c r="EJ766" s="311"/>
      <c r="EK766" s="311"/>
      <c r="EL766" s="311"/>
      <c r="EM766" s="312"/>
      <c r="EN766" s="311"/>
      <c r="EO766" s="297"/>
      <c r="EP766" s="311"/>
      <c r="EQ766" s="311"/>
      <c r="ER766" s="311"/>
      <c r="ES766" s="311"/>
      <c r="ET766" s="312"/>
      <c r="EU766" s="311"/>
      <c r="EV766" s="297"/>
      <c r="EW766" s="311"/>
      <c r="EX766" s="311"/>
      <c r="EY766" s="311"/>
      <c r="EZ766" s="311"/>
      <c r="FA766" s="312"/>
      <c r="FB766" s="311"/>
      <c r="FC766" s="298"/>
    </row>
    <row r="767" spans="1:159" s="205" customFormat="1" ht="39.9" customHeight="1" x14ac:dyDescent="0.25">
      <c r="A767" s="206"/>
      <c r="B767" s="196"/>
      <c r="C767" s="292"/>
      <c r="D767" s="198"/>
      <c r="E767" s="299"/>
      <c r="F767" s="200"/>
      <c r="G767" s="301"/>
      <c r="H767" s="303"/>
      <c r="I767" s="299"/>
      <c r="J767" s="299"/>
      <c r="K767" s="299"/>
      <c r="L767" s="289"/>
      <c r="M767" s="299"/>
      <c r="N767" s="289"/>
      <c r="O767" s="363" t="str">
        <f>IF(P767="","",IF(OR(I767="",J767=""),"",IF(AND(ISNUMBER(FIND("post-", I767)),J767=ProductCode!$I$12),ProductCode!$F$19,IF(AND(ISNUMBER(FIND("pre-", I767)),J767=ProductCode!$I$12),ProductCode!$F$20,IF(ISNUMBER(FIND("post-", I767)),ProductCode!$F$17,ProductCode!$F$18)))))</f>
        <v/>
      </c>
      <c r="P767" s="295" t="str">
        <f t="shared" si="28"/>
        <v/>
      </c>
      <c r="Q767" s="306"/>
      <c r="R767" s="203"/>
      <c r="S767" s="308" t="str">
        <f t="shared" si="29"/>
        <v/>
      </c>
      <c r="T767" s="311"/>
      <c r="U767" s="311"/>
      <c r="V767" s="311"/>
      <c r="W767" s="311"/>
      <c r="X767" s="312"/>
      <c r="Y767" s="311"/>
      <c r="Z767" s="297"/>
      <c r="AA767" s="311"/>
      <c r="AB767" s="311"/>
      <c r="AC767" s="311"/>
      <c r="AD767" s="311"/>
      <c r="AE767" s="312"/>
      <c r="AF767" s="311"/>
      <c r="AG767" s="297"/>
      <c r="AH767" s="311"/>
      <c r="AI767" s="311"/>
      <c r="AJ767" s="311"/>
      <c r="AK767" s="311"/>
      <c r="AL767" s="312"/>
      <c r="AM767" s="311"/>
      <c r="AN767" s="297"/>
      <c r="AO767" s="311"/>
      <c r="AP767" s="311"/>
      <c r="AQ767" s="311"/>
      <c r="AR767" s="311"/>
      <c r="AS767" s="312"/>
      <c r="AT767" s="311"/>
      <c r="AU767" s="297"/>
      <c r="AV767" s="311"/>
      <c r="AW767" s="311"/>
      <c r="AX767" s="311"/>
      <c r="AY767" s="311"/>
      <c r="AZ767" s="312"/>
      <c r="BA767" s="311"/>
      <c r="BB767" s="297"/>
      <c r="BC767" s="311"/>
      <c r="BD767" s="311"/>
      <c r="BE767" s="311"/>
      <c r="BF767" s="311"/>
      <c r="BG767" s="312"/>
      <c r="BH767" s="311"/>
      <c r="BI767" s="297"/>
      <c r="BJ767" s="311"/>
      <c r="BK767" s="311"/>
      <c r="BL767" s="311"/>
      <c r="BM767" s="311"/>
      <c r="BN767" s="312"/>
      <c r="BO767" s="311"/>
      <c r="BP767" s="297"/>
      <c r="BQ767" s="311"/>
      <c r="BR767" s="311"/>
      <c r="BS767" s="311"/>
      <c r="BT767" s="311"/>
      <c r="BU767" s="312"/>
      <c r="BV767" s="311"/>
      <c r="BW767" s="297"/>
      <c r="BX767" s="311"/>
      <c r="BY767" s="311"/>
      <c r="BZ767" s="311"/>
      <c r="CA767" s="311"/>
      <c r="CB767" s="312"/>
      <c r="CC767" s="311"/>
      <c r="CD767" s="297"/>
      <c r="CE767" s="311"/>
      <c r="CF767" s="311"/>
      <c r="CG767" s="311"/>
      <c r="CH767" s="311"/>
      <c r="CI767" s="312"/>
      <c r="CJ767" s="311"/>
      <c r="CK767" s="297"/>
      <c r="CL767" s="311"/>
      <c r="CM767" s="311"/>
      <c r="CN767" s="311"/>
      <c r="CO767" s="311"/>
      <c r="CP767" s="312"/>
      <c r="CQ767" s="311"/>
      <c r="CR767" s="297"/>
      <c r="CS767" s="311"/>
      <c r="CT767" s="311"/>
      <c r="CU767" s="311"/>
      <c r="CV767" s="311"/>
      <c r="CW767" s="312"/>
      <c r="CX767" s="311"/>
      <c r="CY767" s="297"/>
      <c r="CZ767" s="311"/>
      <c r="DA767" s="311"/>
      <c r="DB767" s="311"/>
      <c r="DC767" s="311"/>
      <c r="DD767" s="312"/>
      <c r="DE767" s="311"/>
      <c r="DF767" s="297"/>
      <c r="DG767" s="311"/>
      <c r="DH767" s="311"/>
      <c r="DI767" s="311"/>
      <c r="DJ767" s="311"/>
      <c r="DK767" s="312"/>
      <c r="DL767" s="311"/>
      <c r="DM767" s="297"/>
      <c r="DN767" s="311"/>
      <c r="DO767" s="311"/>
      <c r="DP767" s="311"/>
      <c r="DQ767" s="311"/>
      <c r="DR767" s="312"/>
      <c r="DS767" s="311"/>
      <c r="DT767" s="297"/>
      <c r="DU767" s="311"/>
      <c r="DV767" s="311"/>
      <c r="DW767" s="311"/>
      <c r="DX767" s="311"/>
      <c r="DY767" s="312"/>
      <c r="DZ767" s="311"/>
      <c r="EA767" s="297"/>
      <c r="EB767" s="311"/>
      <c r="EC767" s="311"/>
      <c r="ED767" s="311"/>
      <c r="EE767" s="311"/>
      <c r="EF767" s="312"/>
      <c r="EG767" s="311"/>
      <c r="EH767" s="297"/>
      <c r="EI767" s="311"/>
      <c r="EJ767" s="311"/>
      <c r="EK767" s="311"/>
      <c r="EL767" s="311"/>
      <c r="EM767" s="312"/>
      <c r="EN767" s="311"/>
      <c r="EO767" s="297"/>
      <c r="EP767" s="311"/>
      <c r="EQ767" s="311"/>
      <c r="ER767" s="311"/>
      <c r="ES767" s="311"/>
      <c r="ET767" s="312"/>
      <c r="EU767" s="311"/>
      <c r="EV767" s="297"/>
      <c r="EW767" s="311"/>
      <c r="EX767" s="311"/>
      <c r="EY767" s="311"/>
      <c r="EZ767" s="311"/>
      <c r="FA767" s="312"/>
      <c r="FB767" s="311"/>
      <c r="FC767" s="298"/>
    </row>
    <row r="768" spans="1:159" s="205" customFormat="1" ht="39.9" customHeight="1" x14ac:dyDescent="0.25">
      <c r="A768" s="206"/>
      <c r="B768" s="196"/>
      <c r="C768" s="292"/>
      <c r="D768" s="198"/>
      <c r="E768" s="299"/>
      <c r="F768" s="200"/>
      <c r="G768" s="301"/>
      <c r="H768" s="303"/>
      <c r="I768" s="299"/>
      <c r="J768" s="299"/>
      <c r="K768" s="299"/>
      <c r="L768" s="289"/>
      <c r="M768" s="299"/>
      <c r="N768" s="289"/>
      <c r="O768" s="363" t="str">
        <f>IF(P768="","",IF(OR(I768="",J768=""),"",IF(AND(ISNUMBER(FIND("post-", I768)),J768=ProductCode!$I$12),ProductCode!$F$19,IF(AND(ISNUMBER(FIND("pre-", I768)),J768=ProductCode!$I$12),ProductCode!$F$20,IF(ISNUMBER(FIND("post-", I768)),ProductCode!$F$17,ProductCode!$F$18)))))</f>
        <v/>
      </c>
      <c r="P768" s="295" t="str">
        <f t="shared" si="28"/>
        <v/>
      </c>
      <c r="Q768" s="306"/>
      <c r="R768" s="203"/>
      <c r="S768" s="308" t="str">
        <f t="shared" si="29"/>
        <v/>
      </c>
      <c r="T768" s="311"/>
      <c r="U768" s="311"/>
      <c r="V768" s="311"/>
      <c r="W768" s="311"/>
      <c r="X768" s="312"/>
      <c r="Y768" s="311"/>
      <c r="Z768" s="297"/>
      <c r="AA768" s="311"/>
      <c r="AB768" s="311"/>
      <c r="AC768" s="311"/>
      <c r="AD768" s="311"/>
      <c r="AE768" s="312"/>
      <c r="AF768" s="311"/>
      <c r="AG768" s="297"/>
      <c r="AH768" s="311"/>
      <c r="AI768" s="311"/>
      <c r="AJ768" s="311"/>
      <c r="AK768" s="311"/>
      <c r="AL768" s="312"/>
      <c r="AM768" s="311"/>
      <c r="AN768" s="297"/>
      <c r="AO768" s="311"/>
      <c r="AP768" s="311"/>
      <c r="AQ768" s="311"/>
      <c r="AR768" s="311"/>
      <c r="AS768" s="312"/>
      <c r="AT768" s="311"/>
      <c r="AU768" s="297"/>
      <c r="AV768" s="311"/>
      <c r="AW768" s="311"/>
      <c r="AX768" s="311"/>
      <c r="AY768" s="311"/>
      <c r="AZ768" s="312"/>
      <c r="BA768" s="311"/>
      <c r="BB768" s="297"/>
      <c r="BC768" s="311"/>
      <c r="BD768" s="311"/>
      <c r="BE768" s="311"/>
      <c r="BF768" s="311"/>
      <c r="BG768" s="312"/>
      <c r="BH768" s="311"/>
      <c r="BI768" s="297"/>
      <c r="BJ768" s="311"/>
      <c r="BK768" s="311"/>
      <c r="BL768" s="311"/>
      <c r="BM768" s="311"/>
      <c r="BN768" s="312"/>
      <c r="BO768" s="311"/>
      <c r="BP768" s="297"/>
      <c r="BQ768" s="311"/>
      <c r="BR768" s="311"/>
      <c r="BS768" s="311"/>
      <c r="BT768" s="311"/>
      <c r="BU768" s="312"/>
      <c r="BV768" s="311"/>
      <c r="BW768" s="297"/>
      <c r="BX768" s="311"/>
      <c r="BY768" s="311"/>
      <c r="BZ768" s="311"/>
      <c r="CA768" s="311"/>
      <c r="CB768" s="312"/>
      <c r="CC768" s="311"/>
      <c r="CD768" s="297"/>
      <c r="CE768" s="311"/>
      <c r="CF768" s="311"/>
      <c r="CG768" s="311"/>
      <c r="CH768" s="311"/>
      <c r="CI768" s="312"/>
      <c r="CJ768" s="311"/>
      <c r="CK768" s="297"/>
      <c r="CL768" s="311"/>
      <c r="CM768" s="311"/>
      <c r="CN768" s="311"/>
      <c r="CO768" s="311"/>
      <c r="CP768" s="312"/>
      <c r="CQ768" s="311"/>
      <c r="CR768" s="297"/>
      <c r="CS768" s="311"/>
      <c r="CT768" s="311"/>
      <c r="CU768" s="311"/>
      <c r="CV768" s="311"/>
      <c r="CW768" s="312"/>
      <c r="CX768" s="311"/>
      <c r="CY768" s="297"/>
      <c r="CZ768" s="311"/>
      <c r="DA768" s="311"/>
      <c r="DB768" s="311"/>
      <c r="DC768" s="311"/>
      <c r="DD768" s="312"/>
      <c r="DE768" s="311"/>
      <c r="DF768" s="297"/>
      <c r="DG768" s="311"/>
      <c r="DH768" s="311"/>
      <c r="DI768" s="311"/>
      <c r="DJ768" s="311"/>
      <c r="DK768" s="312"/>
      <c r="DL768" s="311"/>
      <c r="DM768" s="297"/>
      <c r="DN768" s="311"/>
      <c r="DO768" s="311"/>
      <c r="DP768" s="311"/>
      <c r="DQ768" s="311"/>
      <c r="DR768" s="312"/>
      <c r="DS768" s="311"/>
      <c r="DT768" s="297"/>
      <c r="DU768" s="311"/>
      <c r="DV768" s="311"/>
      <c r="DW768" s="311"/>
      <c r="DX768" s="311"/>
      <c r="DY768" s="312"/>
      <c r="DZ768" s="311"/>
      <c r="EA768" s="297"/>
      <c r="EB768" s="311"/>
      <c r="EC768" s="311"/>
      <c r="ED768" s="311"/>
      <c r="EE768" s="311"/>
      <c r="EF768" s="312"/>
      <c r="EG768" s="311"/>
      <c r="EH768" s="297"/>
      <c r="EI768" s="311"/>
      <c r="EJ768" s="311"/>
      <c r="EK768" s="311"/>
      <c r="EL768" s="311"/>
      <c r="EM768" s="312"/>
      <c r="EN768" s="311"/>
      <c r="EO768" s="297"/>
      <c r="EP768" s="311"/>
      <c r="EQ768" s="311"/>
      <c r="ER768" s="311"/>
      <c r="ES768" s="311"/>
      <c r="ET768" s="312"/>
      <c r="EU768" s="311"/>
      <c r="EV768" s="297"/>
      <c r="EW768" s="311"/>
      <c r="EX768" s="311"/>
      <c r="EY768" s="311"/>
      <c r="EZ768" s="311"/>
      <c r="FA768" s="312"/>
      <c r="FB768" s="311"/>
      <c r="FC768" s="298"/>
    </row>
    <row r="769" spans="1:159" s="205" customFormat="1" ht="39.9" customHeight="1" x14ac:dyDescent="0.25">
      <c r="A769" s="206"/>
      <c r="B769" s="196"/>
      <c r="C769" s="292"/>
      <c r="D769" s="198"/>
      <c r="E769" s="299"/>
      <c r="F769" s="200"/>
      <c r="G769" s="301"/>
      <c r="H769" s="303"/>
      <c r="I769" s="299"/>
      <c r="J769" s="299"/>
      <c r="K769" s="299"/>
      <c r="L769" s="289"/>
      <c r="M769" s="299"/>
      <c r="N769" s="289"/>
      <c r="O769" s="363" t="str">
        <f>IF(P769="","",IF(OR(I769="",J769=""),"",IF(AND(ISNUMBER(FIND("post-", I769)),J769=ProductCode!$I$12),ProductCode!$F$19,IF(AND(ISNUMBER(FIND("pre-", I769)),J769=ProductCode!$I$12),ProductCode!$F$20,IF(ISNUMBER(FIND("post-", I769)),ProductCode!$F$17,ProductCode!$F$18)))))</f>
        <v/>
      </c>
      <c r="P769" s="295" t="str">
        <f t="shared" si="28"/>
        <v/>
      </c>
      <c r="Q769" s="306"/>
      <c r="R769" s="203"/>
      <c r="S769" s="308" t="str">
        <f t="shared" si="29"/>
        <v/>
      </c>
      <c r="T769" s="311"/>
      <c r="U769" s="311"/>
      <c r="V769" s="311"/>
      <c r="W769" s="311"/>
      <c r="X769" s="312"/>
      <c r="Y769" s="311"/>
      <c r="Z769" s="297"/>
      <c r="AA769" s="311"/>
      <c r="AB769" s="311"/>
      <c r="AC769" s="311"/>
      <c r="AD769" s="311"/>
      <c r="AE769" s="312"/>
      <c r="AF769" s="311"/>
      <c r="AG769" s="297"/>
      <c r="AH769" s="311"/>
      <c r="AI769" s="311"/>
      <c r="AJ769" s="311"/>
      <c r="AK769" s="311"/>
      <c r="AL769" s="312"/>
      <c r="AM769" s="311"/>
      <c r="AN769" s="297"/>
      <c r="AO769" s="311"/>
      <c r="AP769" s="311"/>
      <c r="AQ769" s="311"/>
      <c r="AR769" s="311"/>
      <c r="AS769" s="312"/>
      <c r="AT769" s="311"/>
      <c r="AU769" s="297"/>
      <c r="AV769" s="311"/>
      <c r="AW769" s="311"/>
      <c r="AX769" s="311"/>
      <c r="AY769" s="311"/>
      <c r="AZ769" s="312"/>
      <c r="BA769" s="311"/>
      <c r="BB769" s="297"/>
      <c r="BC769" s="311"/>
      <c r="BD769" s="311"/>
      <c r="BE769" s="311"/>
      <c r="BF769" s="311"/>
      <c r="BG769" s="312"/>
      <c r="BH769" s="311"/>
      <c r="BI769" s="297"/>
      <c r="BJ769" s="311"/>
      <c r="BK769" s="311"/>
      <c r="BL769" s="311"/>
      <c r="BM769" s="311"/>
      <c r="BN769" s="312"/>
      <c r="BO769" s="311"/>
      <c r="BP769" s="297"/>
      <c r="BQ769" s="311"/>
      <c r="BR769" s="311"/>
      <c r="BS769" s="311"/>
      <c r="BT769" s="311"/>
      <c r="BU769" s="312"/>
      <c r="BV769" s="311"/>
      <c r="BW769" s="297"/>
      <c r="BX769" s="311"/>
      <c r="BY769" s="311"/>
      <c r="BZ769" s="311"/>
      <c r="CA769" s="311"/>
      <c r="CB769" s="312"/>
      <c r="CC769" s="311"/>
      <c r="CD769" s="297"/>
      <c r="CE769" s="311"/>
      <c r="CF769" s="311"/>
      <c r="CG769" s="311"/>
      <c r="CH769" s="311"/>
      <c r="CI769" s="312"/>
      <c r="CJ769" s="311"/>
      <c r="CK769" s="297"/>
      <c r="CL769" s="311"/>
      <c r="CM769" s="311"/>
      <c r="CN769" s="311"/>
      <c r="CO769" s="311"/>
      <c r="CP769" s="312"/>
      <c r="CQ769" s="311"/>
      <c r="CR769" s="297"/>
      <c r="CS769" s="311"/>
      <c r="CT769" s="311"/>
      <c r="CU769" s="311"/>
      <c r="CV769" s="311"/>
      <c r="CW769" s="312"/>
      <c r="CX769" s="311"/>
      <c r="CY769" s="297"/>
      <c r="CZ769" s="311"/>
      <c r="DA769" s="311"/>
      <c r="DB769" s="311"/>
      <c r="DC769" s="311"/>
      <c r="DD769" s="312"/>
      <c r="DE769" s="311"/>
      <c r="DF769" s="297"/>
      <c r="DG769" s="311"/>
      <c r="DH769" s="311"/>
      <c r="DI769" s="311"/>
      <c r="DJ769" s="311"/>
      <c r="DK769" s="312"/>
      <c r="DL769" s="311"/>
      <c r="DM769" s="297"/>
      <c r="DN769" s="311"/>
      <c r="DO769" s="311"/>
      <c r="DP769" s="311"/>
      <c r="DQ769" s="311"/>
      <c r="DR769" s="312"/>
      <c r="DS769" s="311"/>
      <c r="DT769" s="297"/>
      <c r="DU769" s="311"/>
      <c r="DV769" s="311"/>
      <c r="DW769" s="311"/>
      <c r="DX769" s="311"/>
      <c r="DY769" s="312"/>
      <c r="DZ769" s="311"/>
      <c r="EA769" s="297"/>
      <c r="EB769" s="311"/>
      <c r="EC769" s="311"/>
      <c r="ED769" s="311"/>
      <c r="EE769" s="311"/>
      <c r="EF769" s="312"/>
      <c r="EG769" s="311"/>
      <c r="EH769" s="297"/>
      <c r="EI769" s="311"/>
      <c r="EJ769" s="311"/>
      <c r="EK769" s="311"/>
      <c r="EL769" s="311"/>
      <c r="EM769" s="312"/>
      <c r="EN769" s="311"/>
      <c r="EO769" s="297"/>
      <c r="EP769" s="311"/>
      <c r="EQ769" s="311"/>
      <c r="ER769" s="311"/>
      <c r="ES769" s="311"/>
      <c r="ET769" s="312"/>
      <c r="EU769" s="311"/>
      <c r="EV769" s="297"/>
      <c r="EW769" s="311"/>
      <c r="EX769" s="311"/>
      <c r="EY769" s="311"/>
      <c r="EZ769" s="311"/>
      <c r="FA769" s="312"/>
      <c r="FB769" s="311"/>
      <c r="FC769" s="298"/>
    </row>
    <row r="770" spans="1:159" s="205" customFormat="1" ht="39.9" customHeight="1" x14ac:dyDescent="0.25">
      <c r="A770" s="206"/>
      <c r="B770" s="196"/>
      <c r="C770" s="292"/>
      <c r="D770" s="198"/>
      <c r="E770" s="299"/>
      <c r="F770" s="200"/>
      <c r="G770" s="301"/>
      <c r="H770" s="303"/>
      <c r="I770" s="299"/>
      <c r="J770" s="299"/>
      <c r="K770" s="299"/>
      <c r="L770" s="289"/>
      <c r="M770" s="299"/>
      <c r="N770" s="289"/>
      <c r="O770" s="363" t="str">
        <f>IF(P770="","",IF(OR(I770="",J770=""),"",IF(AND(ISNUMBER(FIND("post-", I770)),J770=ProductCode!$I$12),ProductCode!$F$19,IF(AND(ISNUMBER(FIND("pre-", I770)),J770=ProductCode!$I$12),ProductCode!$F$20,IF(ISNUMBER(FIND("post-", I770)),ProductCode!$F$17,ProductCode!$F$18)))))</f>
        <v/>
      </c>
      <c r="P770" s="295" t="str">
        <f t="shared" si="28"/>
        <v/>
      </c>
      <c r="Q770" s="306"/>
      <c r="R770" s="203"/>
      <c r="S770" s="308" t="str">
        <f t="shared" si="29"/>
        <v/>
      </c>
      <c r="T770" s="311"/>
      <c r="U770" s="311"/>
      <c r="V770" s="311"/>
      <c r="W770" s="311"/>
      <c r="X770" s="312"/>
      <c r="Y770" s="311"/>
      <c r="Z770" s="297"/>
      <c r="AA770" s="311"/>
      <c r="AB770" s="311"/>
      <c r="AC770" s="311"/>
      <c r="AD770" s="311"/>
      <c r="AE770" s="312"/>
      <c r="AF770" s="311"/>
      <c r="AG770" s="297"/>
      <c r="AH770" s="311"/>
      <c r="AI770" s="311"/>
      <c r="AJ770" s="311"/>
      <c r="AK770" s="311"/>
      <c r="AL770" s="312"/>
      <c r="AM770" s="311"/>
      <c r="AN770" s="297"/>
      <c r="AO770" s="311"/>
      <c r="AP770" s="311"/>
      <c r="AQ770" s="311"/>
      <c r="AR770" s="311"/>
      <c r="AS770" s="312"/>
      <c r="AT770" s="311"/>
      <c r="AU770" s="297"/>
      <c r="AV770" s="311"/>
      <c r="AW770" s="311"/>
      <c r="AX770" s="311"/>
      <c r="AY770" s="311"/>
      <c r="AZ770" s="312"/>
      <c r="BA770" s="311"/>
      <c r="BB770" s="297"/>
      <c r="BC770" s="311"/>
      <c r="BD770" s="311"/>
      <c r="BE770" s="311"/>
      <c r="BF770" s="311"/>
      <c r="BG770" s="312"/>
      <c r="BH770" s="311"/>
      <c r="BI770" s="297"/>
      <c r="BJ770" s="311"/>
      <c r="BK770" s="311"/>
      <c r="BL770" s="311"/>
      <c r="BM770" s="311"/>
      <c r="BN770" s="312"/>
      <c r="BO770" s="311"/>
      <c r="BP770" s="297"/>
      <c r="BQ770" s="311"/>
      <c r="BR770" s="311"/>
      <c r="BS770" s="311"/>
      <c r="BT770" s="311"/>
      <c r="BU770" s="312"/>
      <c r="BV770" s="311"/>
      <c r="BW770" s="297"/>
      <c r="BX770" s="311"/>
      <c r="BY770" s="311"/>
      <c r="BZ770" s="311"/>
      <c r="CA770" s="311"/>
      <c r="CB770" s="312"/>
      <c r="CC770" s="311"/>
      <c r="CD770" s="297"/>
      <c r="CE770" s="311"/>
      <c r="CF770" s="311"/>
      <c r="CG770" s="311"/>
      <c r="CH770" s="311"/>
      <c r="CI770" s="312"/>
      <c r="CJ770" s="311"/>
      <c r="CK770" s="297"/>
      <c r="CL770" s="311"/>
      <c r="CM770" s="311"/>
      <c r="CN770" s="311"/>
      <c r="CO770" s="311"/>
      <c r="CP770" s="312"/>
      <c r="CQ770" s="311"/>
      <c r="CR770" s="297"/>
      <c r="CS770" s="311"/>
      <c r="CT770" s="311"/>
      <c r="CU770" s="311"/>
      <c r="CV770" s="311"/>
      <c r="CW770" s="312"/>
      <c r="CX770" s="311"/>
      <c r="CY770" s="297"/>
      <c r="CZ770" s="311"/>
      <c r="DA770" s="311"/>
      <c r="DB770" s="311"/>
      <c r="DC770" s="311"/>
      <c r="DD770" s="312"/>
      <c r="DE770" s="311"/>
      <c r="DF770" s="297"/>
      <c r="DG770" s="311"/>
      <c r="DH770" s="311"/>
      <c r="DI770" s="311"/>
      <c r="DJ770" s="311"/>
      <c r="DK770" s="312"/>
      <c r="DL770" s="311"/>
      <c r="DM770" s="297"/>
      <c r="DN770" s="311"/>
      <c r="DO770" s="311"/>
      <c r="DP770" s="311"/>
      <c r="DQ770" s="311"/>
      <c r="DR770" s="312"/>
      <c r="DS770" s="311"/>
      <c r="DT770" s="297"/>
      <c r="DU770" s="311"/>
      <c r="DV770" s="311"/>
      <c r="DW770" s="311"/>
      <c r="DX770" s="311"/>
      <c r="DY770" s="312"/>
      <c r="DZ770" s="311"/>
      <c r="EA770" s="297"/>
      <c r="EB770" s="311"/>
      <c r="EC770" s="311"/>
      <c r="ED770" s="311"/>
      <c r="EE770" s="311"/>
      <c r="EF770" s="312"/>
      <c r="EG770" s="311"/>
      <c r="EH770" s="297"/>
      <c r="EI770" s="311"/>
      <c r="EJ770" s="311"/>
      <c r="EK770" s="311"/>
      <c r="EL770" s="311"/>
      <c r="EM770" s="312"/>
      <c r="EN770" s="311"/>
      <c r="EO770" s="297"/>
      <c r="EP770" s="311"/>
      <c r="EQ770" s="311"/>
      <c r="ER770" s="311"/>
      <c r="ES770" s="311"/>
      <c r="ET770" s="312"/>
      <c r="EU770" s="311"/>
      <c r="EV770" s="297"/>
      <c r="EW770" s="311"/>
      <c r="EX770" s="311"/>
      <c r="EY770" s="311"/>
      <c r="EZ770" s="311"/>
      <c r="FA770" s="312"/>
      <c r="FB770" s="311"/>
      <c r="FC770" s="298"/>
    </row>
    <row r="771" spans="1:159" s="205" customFormat="1" ht="39.9" customHeight="1" x14ac:dyDescent="0.25">
      <c r="A771" s="206"/>
      <c r="B771" s="196"/>
      <c r="C771" s="292"/>
      <c r="D771" s="198"/>
      <c r="E771" s="299"/>
      <c r="F771" s="200"/>
      <c r="G771" s="301"/>
      <c r="H771" s="303"/>
      <c r="I771" s="299"/>
      <c r="J771" s="299"/>
      <c r="K771" s="299"/>
      <c r="L771" s="289"/>
      <c r="M771" s="299"/>
      <c r="N771" s="289"/>
      <c r="O771" s="363" t="str">
        <f>IF(P771="","",IF(OR(I771="",J771=""),"",IF(AND(ISNUMBER(FIND("post-", I771)),J771=ProductCode!$I$12),ProductCode!$F$19,IF(AND(ISNUMBER(FIND("pre-", I771)),J771=ProductCode!$I$12),ProductCode!$F$20,IF(ISNUMBER(FIND("post-", I771)),ProductCode!$F$17,ProductCode!$F$18)))))</f>
        <v/>
      </c>
      <c r="P771" s="295" t="str">
        <f t="shared" si="28"/>
        <v/>
      </c>
      <c r="Q771" s="306"/>
      <c r="R771" s="203"/>
      <c r="S771" s="308" t="str">
        <f t="shared" si="29"/>
        <v/>
      </c>
      <c r="T771" s="311"/>
      <c r="U771" s="311"/>
      <c r="V771" s="311"/>
      <c r="W771" s="311"/>
      <c r="X771" s="312"/>
      <c r="Y771" s="311"/>
      <c r="Z771" s="297"/>
      <c r="AA771" s="311"/>
      <c r="AB771" s="311"/>
      <c r="AC771" s="311"/>
      <c r="AD771" s="311"/>
      <c r="AE771" s="312"/>
      <c r="AF771" s="311"/>
      <c r="AG771" s="297"/>
      <c r="AH771" s="311"/>
      <c r="AI771" s="311"/>
      <c r="AJ771" s="311"/>
      <c r="AK771" s="311"/>
      <c r="AL771" s="312"/>
      <c r="AM771" s="311"/>
      <c r="AN771" s="297"/>
      <c r="AO771" s="311"/>
      <c r="AP771" s="311"/>
      <c r="AQ771" s="311"/>
      <c r="AR771" s="311"/>
      <c r="AS771" s="312"/>
      <c r="AT771" s="311"/>
      <c r="AU771" s="297"/>
      <c r="AV771" s="311"/>
      <c r="AW771" s="311"/>
      <c r="AX771" s="311"/>
      <c r="AY771" s="311"/>
      <c r="AZ771" s="312"/>
      <c r="BA771" s="311"/>
      <c r="BB771" s="297"/>
      <c r="BC771" s="311"/>
      <c r="BD771" s="311"/>
      <c r="BE771" s="311"/>
      <c r="BF771" s="311"/>
      <c r="BG771" s="312"/>
      <c r="BH771" s="311"/>
      <c r="BI771" s="297"/>
      <c r="BJ771" s="311"/>
      <c r="BK771" s="311"/>
      <c r="BL771" s="311"/>
      <c r="BM771" s="311"/>
      <c r="BN771" s="312"/>
      <c r="BO771" s="311"/>
      <c r="BP771" s="297"/>
      <c r="BQ771" s="311"/>
      <c r="BR771" s="311"/>
      <c r="BS771" s="311"/>
      <c r="BT771" s="311"/>
      <c r="BU771" s="312"/>
      <c r="BV771" s="311"/>
      <c r="BW771" s="297"/>
      <c r="BX771" s="311"/>
      <c r="BY771" s="311"/>
      <c r="BZ771" s="311"/>
      <c r="CA771" s="311"/>
      <c r="CB771" s="312"/>
      <c r="CC771" s="311"/>
      <c r="CD771" s="297"/>
      <c r="CE771" s="311"/>
      <c r="CF771" s="311"/>
      <c r="CG771" s="311"/>
      <c r="CH771" s="311"/>
      <c r="CI771" s="312"/>
      <c r="CJ771" s="311"/>
      <c r="CK771" s="297"/>
      <c r="CL771" s="311"/>
      <c r="CM771" s="311"/>
      <c r="CN771" s="311"/>
      <c r="CO771" s="311"/>
      <c r="CP771" s="312"/>
      <c r="CQ771" s="311"/>
      <c r="CR771" s="297"/>
      <c r="CS771" s="311"/>
      <c r="CT771" s="311"/>
      <c r="CU771" s="311"/>
      <c r="CV771" s="311"/>
      <c r="CW771" s="312"/>
      <c r="CX771" s="311"/>
      <c r="CY771" s="297"/>
      <c r="CZ771" s="311"/>
      <c r="DA771" s="311"/>
      <c r="DB771" s="311"/>
      <c r="DC771" s="311"/>
      <c r="DD771" s="312"/>
      <c r="DE771" s="311"/>
      <c r="DF771" s="297"/>
      <c r="DG771" s="311"/>
      <c r="DH771" s="311"/>
      <c r="DI771" s="311"/>
      <c r="DJ771" s="311"/>
      <c r="DK771" s="312"/>
      <c r="DL771" s="311"/>
      <c r="DM771" s="297"/>
      <c r="DN771" s="311"/>
      <c r="DO771" s="311"/>
      <c r="DP771" s="311"/>
      <c r="DQ771" s="311"/>
      <c r="DR771" s="312"/>
      <c r="DS771" s="311"/>
      <c r="DT771" s="297"/>
      <c r="DU771" s="311"/>
      <c r="DV771" s="311"/>
      <c r="DW771" s="311"/>
      <c r="DX771" s="311"/>
      <c r="DY771" s="312"/>
      <c r="DZ771" s="311"/>
      <c r="EA771" s="297"/>
      <c r="EB771" s="311"/>
      <c r="EC771" s="311"/>
      <c r="ED771" s="311"/>
      <c r="EE771" s="311"/>
      <c r="EF771" s="312"/>
      <c r="EG771" s="311"/>
      <c r="EH771" s="297"/>
      <c r="EI771" s="311"/>
      <c r="EJ771" s="311"/>
      <c r="EK771" s="311"/>
      <c r="EL771" s="311"/>
      <c r="EM771" s="312"/>
      <c r="EN771" s="311"/>
      <c r="EO771" s="297"/>
      <c r="EP771" s="311"/>
      <c r="EQ771" s="311"/>
      <c r="ER771" s="311"/>
      <c r="ES771" s="311"/>
      <c r="ET771" s="312"/>
      <c r="EU771" s="311"/>
      <c r="EV771" s="297"/>
      <c r="EW771" s="311"/>
      <c r="EX771" s="311"/>
      <c r="EY771" s="311"/>
      <c r="EZ771" s="311"/>
      <c r="FA771" s="312"/>
      <c r="FB771" s="311"/>
      <c r="FC771" s="298"/>
    </row>
    <row r="772" spans="1:159" s="205" customFormat="1" ht="39.9" customHeight="1" x14ac:dyDescent="0.25">
      <c r="A772" s="206"/>
      <c r="B772" s="196"/>
      <c r="C772" s="292"/>
      <c r="D772" s="198"/>
      <c r="E772" s="299"/>
      <c r="F772" s="200"/>
      <c r="G772" s="301"/>
      <c r="H772" s="303"/>
      <c r="I772" s="299"/>
      <c r="J772" s="299"/>
      <c r="K772" s="299"/>
      <c r="L772" s="289"/>
      <c r="M772" s="299"/>
      <c r="N772" s="289"/>
      <c r="O772" s="363" t="str">
        <f>IF(P772="","",IF(OR(I772="",J772=""),"",IF(AND(ISNUMBER(FIND("post-", I772)),J772=ProductCode!$I$12),ProductCode!$F$19,IF(AND(ISNUMBER(FIND("pre-", I772)),J772=ProductCode!$I$12),ProductCode!$F$20,IF(ISNUMBER(FIND("post-", I772)),ProductCode!$F$17,ProductCode!$F$18)))))</f>
        <v/>
      </c>
      <c r="P772" s="295" t="str">
        <f t="shared" si="28"/>
        <v/>
      </c>
      <c r="Q772" s="306"/>
      <c r="R772" s="203"/>
      <c r="S772" s="308" t="str">
        <f t="shared" si="29"/>
        <v/>
      </c>
      <c r="T772" s="311"/>
      <c r="U772" s="311"/>
      <c r="V772" s="311"/>
      <c r="W772" s="311"/>
      <c r="X772" s="312"/>
      <c r="Y772" s="311"/>
      <c r="Z772" s="297"/>
      <c r="AA772" s="311"/>
      <c r="AB772" s="311"/>
      <c r="AC772" s="311"/>
      <c r="AD772" s="311"/>
      <c r="AE772" s="312"/>
      <c r="AF772" s="311"/>
      <c r="AG772" s="297"/>
      <c r="AH772" s="311"/>
      <c r="AI772" s="311"/>
      <c r="AJ772" s="311"/>
      <c r="AK772" s="311"/>
      <c r="AL772" s="312"/>
      <c r="AM772" s="311"/>
      <c r="AN772" s="297"/>
      <c r="AO772" s="311"/>
      <c r="AP772" s="311"/>
      <c r="AQ772" s="311"/>
      <c r="AR772" s="311"/>
      <c r="AS772" s="312"/>
      <c r="AT772" s="311"/>
      <c r="AU772" s="297"/>
      <c r="AV772" s="311"/>
      <c r="AW772" s="311"/>
      <c r="AX772" s="311"/>
      <c r="AY772" s="311"/>
      <c r="AZ772" s="312"/>
      <c r="BA772" s="311"/>
      <c r="BB772" s="297"/>
      <c r="BC772" s="311"/>
      <c r="BD772" s="311"/>
      <c r="BE772" s="311"/>
      <c r="BF772" s="311"/>
      <c r="BG772" s="312"/>
      <c r="BH772" s="311"/>
      <c r="BI772" s="297"/>
      <c r="BJ772" s="311"/>
      <c r="BK772" s="311"/>
      <c r="BL772" s="311"/>
      <c r="BM772" s="311"/>
      <c r="BN772" s="312"/>
      <c r="BO772" s="311"/>
      <c r="BP772" s="297"/>
      <c r="BQ772" s="311"/>
      <c r="BR772" s="311"/>
      <c r="BS772" s="311"/>
      <c r="BT772" s="311"/>
      <c r="BU772" s="312"/>
      <c r="BV772" s="311"/>
      <c r="BW772" s="297"/>
      <c r="BX772" s="311"/>
      <c r="BY772" s="311"/>
      <c r="BZ772" s="311"/>
      <c r="CA772" s="311"/>
      <c r="CB772" s="312"/>
      <c r="CC772" s="311"/>
      <c r="CD772" s="297"/>
      <c r="CE772" s="311"/>
      <c r="CF772" s="311"/>
      <c r="CG772" s="311"/>
      <c r="CH772" s="311"/>
      <c r="CI772" s="312"/>
      <c r="CJ772" s="311"/>
      <c r="CK772" s="297"/>
      <c r="CL772" s="311"/>
      <c r="CM772" s="311"/>
      <c r="CN772" s="311"/>
      <c r="CO772" s="311"/>
      <c r="CP772" s="312"/>
      <c r="CQ772" s="311"/>
      <c r="CR772" s="297"/>
      <c r="CS772" s="311"/>
      <c r="CT772" s="311"/>
      <c r="CU772" s="311"/>
      <c r="CV772" s="311"/>
      <c r="CW772" s="312"/>
      <c r="CX772" s="311"/>
      <c r="CY772" s="297"/>
      <c r="CZ772" s="311"/>
      <c r="DA772" s="311"/>
      <c r="DB772" s="311"/>
      <c r="DC772" s="311"/>
      <c r="DD772" s="312"/>
      <c r="DE772" s="311"/>
      <c r="DF772" s="297"/>
      <c r="DG772" s="311"/>
      <c r="DH772" s="311"/>
      <c r="DI772" s="311"/>
      <c r="DJ772" s="311"/>
      <c r="DK772" s="312"/>
      <c r="DL772" s="311"/>
      <c r="DM772" s="297"/>
      <c r="DN772" s="311"/>
      <c r="DO772" s="311"/>
      <c r="DP772" s="311"/>
      <c r="DQ772" s="311"/>
      <c r="DR772" s="312"/>
      <c r="DS772" s="311"/>
      <c r="DT772" s="297"/>
      <c r="DU772" s="311"/>
      <c r="DV772" s="311"/>
      <c r="DW772" s="311"/>
      <c r="DX772" s="311"/>
      <c r="DY772" s="312"/>
      <c r="DZ772" s="311"/>
      <c r="EA772" s="297"/>
      <c r="EB772" s="311"/>
      <c r="EC772" s="311"/>
      <c r="ED772" s="311"/>
      <c r="EE772" s="311"/>
      <c r="EF772" s="312"/>
      <c r="EG772" s="311"/>
      <c r="EH772" s="297"/>
      <c r="EI772" s="311"/>
      <c r="EJ772" s="311"/>
      <c r="EK772" s="311"/>
      <c r="EL772" s="311"/>
      <c r="EM772" s="312"/>
      <c r="EN772" s="311"/>
      <c r="EO772" s="297"/>
      <c r="EP772" s="311"/>
      <c r="EQ772" s="311"/>
      <c r="ER772" s="311"/>
      <c r="ES772" s="311"/>
      <c r="ET772" s="312"/>
      <c r="EU772" s="311"/>
      <c r="EV772" s="297"/>
      <c r="EW772" s="311"/>
      <c r="EX772" s="311"/>
      <c r="EY772" s="311"/>
      <c r="EZ772" s="311"/>
      <c r="FA772" s="312"/>
      <c r="FB772" s="311"/>
      <c r="FC772" s="298"/>
    </row>
    <row r="773" spans="1:159" s="205" customFormat="1" ht="39.9" customHeight="1" x14ac:dyDescent="0.25">
      <c r="A773" s="206"/>
      <c r="B773" s="196"/>
      <c r="C773" s="292"/>
      <c r="D773" s="198"/>
      <c r="E773" s="299"/>
      <c r="F773" s="200"/>
      <c r="G773" s="301"/>
      <c r="H773" s="303"/>
      <c r="I773" s="299"/>
      <c r="J773" s="299"/>
      <c r="K773" s="299"/>
      <c r="L773" s="289"/>
      <c r="M773" s="299"/>
      <c r="N773" s="289"/>
      <c r="O773" s="363" t="str">
        <f>IF(P773="","",IF(OR(I773="",J773=""),"",IF(AND(ISNUMBER(FIND("post-", I773)),J773=ProductCode!$I$12),ProductCode!$F$19,IF(AND(ISNUMBER(FIND("pre-", I773)),J773=ProductCode!$I$12),ProductCode!$F$20,IF(ISNUMBER(FIND("post-", I773)),ProductCode!$F$17,ProductCode!$F$18)))))</f>
        <v/>
      </c>
      <c r="P773" s="295" t="str">
        <f t="shared" si="28"/>
        <v/>
      </c>
      <c r="Q773" s="306"/>
      <c r="R773" s="203"/>
      <c r="S773" s="308" t="str">
        <f t="shared" si="29"/>
        <v/>
      </c>
      <c r="T773" s="311"/>
      <c r="U773" s="311"/>
      <c r="V773" s="311"/>
      <c r="W773" s="311"/>
      <c r="X773" s="312"/>
      <c r="Y773" s="311"/>
      <c r="Z773" s="297"/>
      <c r="AA773" s="311"/>
      <c r="AB773" s="311"/>
      <c r="AC773" s="311"/>
      <c r="AD773" s="311"/>
      <c r="AE773" s="312"/>
      <c r="AF773" s="311"/>
      <c r="AG773" s="297"/>
      <c r="AH773" s="311"/>
      <c r="AI773" s="311"/>
      <c r="AJ773" s="311"/>
      <c r="AK773" s="311"/>
      <c r="AL773" s="312"/>
      <c r="AM773" s="311"/>
      <c r="AN773" s="297"/>
      <c r="AO773" s="311"/>
      <c r="AP773" s="311"/>
      <c r="AQ773" s="311"/>
      <c r="AR773" s="311"/>
      <c r="AS773" s="312"/>
      <c r="AT773" s="311"/>
      <c r="AU773" s="297"/>
      <c r="AV773" s="311"/>
      <c r="AW773" s="311"/>
      <c r="AX773" s="311"/>
      <c r="AY773" s="311"/>
      <c r="AZ773" s="312"/>
      <c r="BA773" s="311"/>
      <c r="BB773" s="297"/>
      <c r="BC773" s="311"/>
      <c r="BD773" s="311"/>
      <c r="BE773" s="311"/>
      <c r="BF773" s="311"/>
      <c r="BG773" s="312"/>
      <c r="BH773" s="311"/>
      <c r="BI773" s="297"/>
      <c r="BJ773" s="311"/>
      <c r="BK773" s="311"/>
      <c r="BL773" s="311"/>
      <c r="BM773" s="311"/>
      <c r="BN773" s="312"/>
      <c r="BO773" s="311"/>
      <c r="BP773" s="297"/>
      <c r="BQ773" s="311"/>
      <c r="BR773" s="311"/>
      <c r="BS773" s="311"/>
      <c r="BT773" s="311"/>
      <c r="BU773" s="312"/>
      <c r="BV773" s="311"/>
      <c r="BW773" s="297"/>
      <c r="BX773" s="311"/>
      <c r="BY773" s="311"/>
      <c r="BZ773" s="311"/>
      <c r="CA773" s="311"/>
      <c r="CB773" s="312"/>
      <c r="CC773" s="311"/>
      <c r="CD773" s="297"/>
      <c r="CE773" s="311"/>
      <c r="CF773" s="311"/>
      <c r="CG773" s="311"/>
      <c r="CH773" s="311"/>
      <c r="CI773" s="312"/>
      <c r="CJ773" s="311"/>
      <c r="CK773" s="297"/>
      <c r="CL773" s="311"/>
      <c r="CM773" s="311"/>
      <c r="CN773" s="311"/>
      <c r="CO773" s="311"/>
      <c r="CP773" s="312"/>
      <c r="CQ773" s="311"/>
      <c r="CR773" s="297"/>
      <c r="CS773" s="311"/>
      <c r="CT773" s="311"/>
      <c r="CU773" s="311"/>
      <c r="CV773" s="311"/>
      <c r="CW773" s="312"/>
      <c r="CX773" s="311"/>
      <c r="CY773" s="297"/>
      <c r="CZ773" s="311"/>
      <c r="DA773" s="311"/>
      <c r="DB773" s="311"/>
      <c r="DC773" s="311"/>
      <c r="DD773" s="312"/>
      <c r="DE773" s="311"/>
      <c r="DF773" s="297"/>
      <c r="DG773" s="311"/>
      <c r="DH773" s="311"/>
      <c r="DI773" s="311"/>
      <c r="DJ773" s="311"/>
      <c r="DK773" s="312"/>
      <c r="DL773" s="311"/>
      <c r="DM773" s="297"/>
      <c r="DN773" s="311"/>
      <c r="DO773" s="311"/>
      <c r="DP773" s="311"/>
      <c r="DQ773" s="311"/>
      <c r="DR773" s="312"/>
      <c r="DS773" s="311"/>
      <c r="DT773" s="297"/>
      <c r="DU773" s="311"/>
      <c r="DV773" s="311"/>
      <c r="DW773" s="311"/>
      <c r="DX773" s="311"/>
      <c r="DY773" s="312"/>
      <c r="DZ773" s="311"/>
      <c r="EA773" s="297"/>
      <c r="EB773" s="311"/>
      <c r="EC773" s="311"/>
      <c r="ED773" s="311"/>
      <c r="EE773" s="311"/>
      <c r="EF773" s="312"/>
      <c r="EG773" s="311"/>
      <c r="EH773" s="297"/>
      <c r="EI773" s="311"/>
      <c r="EJ773" s="311"/>
      <c r="EK773" s="311"/>
      <c r="EL773" s="311"/>
      <c r="EM773" s="312"/>
      <c r="EN773" s="311"/>
      <c r="EO773" s="297"/>
      <c r="EP773" s="311"/>
      <c r="EQ773" s="311"/>
      <c r="ER773" s="311"/>
      <c r="ES773" s="311"/>
      <c r="ET773" s="312"/>
      <c r="EU773" s="311"/>
      <c r="EV773" s="297"/>
      <c r="EW773" s="311"/>
      <c r="EX773" s="311"/>
      <c r="EY773" s="311"/>
      <c r="EZ773" s="311"/>
      <c r="FA773" s="312"/>
      <c r="FB773" s="311"/>
      <c r="FC773" s="298"/>
    </row>
    <row r="774" spans="1:159" s="205" customFormat="1" ht="39.9" customHeight="1" x14ac:dyDescent="0.25">
      <c r="A774" s="206"/>
      <c r="B774" s="196"/>
      <c r="C774" s="292"/>
      <c r="D774" s="198"/>
      <c r="E774" s="299"/>
      <c r="F774" s="200"/>
      <c r="G774" s="301"/>
      <c r="H774" s="303"/>
      <c r="I774" s="299"/>
      <c r="J774" s="299"/>
      <c r="K774" s="299"/>
      <c r="L774" s="289"/>
      <c r="M774" s="299"/>
      <c r="N774" s="289"/>
      <c r="O774" s="363" t="str">
        <f>IF(P774="","",IF(OR(I774="",J774=""),"",IF(AND(ISNUMBER(FIND("post-", I774)),J774=ProductCode!$I$12),ProductCode!$F$19,IF(AND(ISNUMBER(FIND("pre-", I774)),J774=ProductCode!$I$12),ProductCode!$F$20,IF(ISNUMBER(FIND("post-", I774)),ProductCode!$F$17,ProductCode!$F$18)))))</f>
        <v/>
      </c>
      <c r="P774" s="295" t="str">
        <f t="shared" si="28"/>
        <v/>
      </c>
      <c r="Q774" s="306"/>
      <c r="R774" s="203"/>
      <c r="S774" s="308" t="str">
        <f t="shared" si="29"/>
        <v/>
      </c>
      <c r="T774" s="311"/>
      <c r="U774" s="311"/>
      <c r="V774" s="311"/>
      <c r="W774" s="311"/>
      <c r="X774" s="312"/>
      <c r="Y774" s="311"/>
      <c r="Z774" s="297"/>
      <c r="AA774" s="311"/>
      <c r="AB774" s="311"/>
      <c r="AC774" s="311"/>
      <c r="AD774" s="311"/>
      <c r="AE774" s="312"/>
      <c r="AF774" s="311"/>
      <c r="AG774" s="297"/>
      <c r="AH774" s="311"/>
      <c r="AI774" s="311"/>
      <c r="AJ774" s="311"/>
      <c r="AK774" s="311"/>
      <c r="AL774" s="312"/>
      <c r="AM774" s="311"/>
      <c r="AN774" s="297"/>
      <c r="AO774" s="311"/>
      <c r="AP774" s="311"/>
      <c r="AQ774" s="311"/>
      <c r="AR774" s="311"/>
      <c r="AS774" s="312"/>
      <c r="AT774" s="311"/>
      <c r="AU774" s="297"/>
      <c r="AV774" s="311"/>
      <c r="AW774" s="311"/>
      <c r="AX774" s="311"/>
      <c r="AY774" s="311"/>
      <c r="AZ774" s="312"/>
      <c r="BA774" s="311"/>
      <c r="BB774" s="297"/>
      <c r="BC774" s="311"/>
      <c r="BD774" s="311"/>
      <c r="BE774" s="311"/>
      <c r="BF774" s="311"/>
      <c r="BG774" s="312"/>
      <c r="BH774" s="311"/>
      <c r="BI774" s="297"/>
      <c r="BJ774" s="311"/>
      <c r="BK774" s="311"/>
      <c r="BL774" s="311"/>
      <c r="BM774" s="311"/>
      <c r="BN774" s="312"/>
      <c r="BO774" s="311"/>
      <c r="BP774" s="297"/>
      <c r="BQ774" s="311"/>
      <c r="BR774" s="311"/>
      <c r="BS774" s="311"/>
      <c r="BT774" s="311"/>
      <c r="BU774" s="312"/>
      <c r="BV774" s="311"/>
      <c r="BW774" s="297"/>
      <c r="BX774" s="311"/>
      <c r="BY774" s="311"/>
      <c r="BZ774" s="311"/>
      <c r="CA774" s="311"/>
      <c r="CB774" s="312"/>
      <c r="CC774" s="311"/>
      <c r="CD774" s="297"/>
      <c r="CE774" s="311"/>
      <c r="CF774" s="311"/>
      <c r="CG774" s="311"/>
      <c r="CH774" s="311"/>
      <c r="CI774" s="312"/>
      <c r="CJ774" s="311"/>
      <c r="CK774" s="297"/>
      <c r="CL774" s="311"/>
      <c r="CM774" s="311"/>
      <c r="CN774" s="311"/>
      <c r="CO774" s="311"/>
      <c r="CP774" s="312"/>
      <c r="CQ774" s="311"/>
      <c r="CR774" s="297"/>
      <c r="CS774" s="311"/>
      <c r="CT774" s="311"/>
      <c r="CU774" s="311"/>
      <c r="CV774" s="311"/>
      <c r="CW774" s="312"/>
      <c r="CX774" s="311"/>
      <c r="CY774" s="297"/>
      <c r="CZ774" s="311"/>
      <c r="DA774" s="311"/>
      <c r="DB774" s="311"/>
      <c r="DC774" s="311"/>
      <c r="DD774" s="312"/>
      <c r="DE774" s="311"/>
      <c r="DF774" s="297"/>
      <c r="DG774" s="311"/>
      <c r="DH774" s="311"/>
      <c r="DI774" s="311"/>
      <c r="DJ774" s="311"/>
      <c r="DK774" s="312"/>
      <c r="DL774" s="311"/>
      <c r="DM774" s="297"/>
      <c r="DN774" s="311"/>
      <c r="DO774" s="311"/>
      <c r="DP774" s="311"/>
      <c r="DQ774" s="311"/>
      <c r="DR774" s="312"/>
      <c r="DS774" s="311"/>
      <c r="DT774" s="297"/>
      <c r="DU774" s="311"/>
      <c r="DV774" s="311"/>
      <c r="DW774" s="311"/>
      <c r="DX774" s="311"/>
      <c r="DY774" s="312"/>
      <c r="DZ774" s="311"/>
      <c r="EA774" s="297"/>
      <c r="EB774" s="311"/>
      <c r="EC774" s="311"/>
      <c r="ED774" s="311"/>
      <c r="EE774" s="311"/>
      <c r="EF774" s="312"/>
      <c r="EG774" s="311"/>
      <c r="EH774" s="297"/>
      <c r="EI774" s="311"/>
      <c r="EJ774" s="311"/>
      <c r="EK774" s="311"/>
      <c r="EL774" s="311"/>
      <c r="EM774" s="312"/>
      <c r="EN774" s="311"/>
      <c r="EO774" s="297"/>
      <c r="EP774" s="311"/>
      <c r="EQ774" s="311"/>
      <c r="ER774" s="311"/>
      <c r="ES774" s="311"/>
      <c r="ET774" s="312"/>
      <c r="EU774" s="311"/>
      <c r="EV774" s="297"/>
      <c r="EW774" s="311"/>
      <c r="EX774" s="311"/>
      <c r="EY774" s="311"/>
      <c r="EZ774" s="311"/>
      <c r="FA774" s="312"/>
      <c r="FB774" s="311"/>
      <c r="FC774" s="298"/>
    </row>
    <row r="775" spans="1:159" s="205" customFormat="1" ht="39.9" customHeight="1" x14ac:dyDescent="0.25">
      <c r="A775" s="206"/>
      <c r="B775" s="196"/>
      <c r="C775" s="292"/>
      <c r="D775" s="198"/>
      <c r="E775" s="299"/>
      <c r="F775" s="200"/>
      <c r="G775" s="301"/>
      <c r="H775" s="303"/>
      <c r="I775" s="299"/>
      <c r="J775" s="299"/>
      <c r="K775" s="299"/>
      <c r="L775" s="289"/>
      <c r="M775" s="299"/>
      <c r="N775" s="289"/>
      <c r="O775" s="363" t="str">
        <f>IF(P775="","",IF(OR(I775="",J775=""),"",IF(AND(ISNUMBER(FIND("post-", I775)),J775=ProductCode!$I$12),ProductCode!$F$19,IF(AND(ISNUMBER(FIND("pre-", I775)),J775=ProductCode!$I$12),ProductCode!$F$20,IF(ISNUMBER(FIND("post-", I775)),ProductCode!$F$17,ProductCode!$F$18)))))</f>
        <v/>
      </c>
      <c r="P775" s="295" t="str">
        <f t="shared" si="28"/>
        <v/>
      </c>
      <c r="Q775" s="306"/>
      <c r="R775" s="203"/>
      <c r="S775" s="308" t="str">
        <f t="shared" si="29"/>
        <v/>
      </c>
      <c r="T775" s="311"/>
      <c r="U775" s="311"/>
      <c r="V775" s="311"/>
      <c r="W775" s="311"/>
      <c r="X775" s="312"/>
      <c r="Y775" s="311"/>
      <c r="Z775" s="297"/>
      <c r="AA775" s="311"/>
      <c r="AB775" s="311"/>
      <c r="AC775" s="311"/>
      <c r="AD775" s="311"/>
      <c r="AE775" s="312"/>
      <c r="AF775" s="311"/>
      <c r="AG775" s="297"/>
      <c r="AH775" s="311"/>
      <c r="AI775" s="311"/>
      <c r="AJ775" s="311"/>
      <c r="AK775" s="311"/>
      <c r="AL775" s="312"/>
      <c r="AM775" s="311"/>
      <c r="AN775" s="297"/>
      <c r="AO775" s="311"/>
      <c r="AP775" s="311"/>
      <c r="AQ775" s="311"/>
      <c r="AR775" s="311"/>
      <c r="AS775" s="312"/>
      <c r="AT775" s="311"/>
      <c r="AU775" s="297"/>
      <c r="AV775" s="311"/>
      <c r="AW775" s="311"/>
      <c r="AX775" s="311"/>
      <c r="AY775" s="311"/>
      <c r="AZ775" s="312"/>
      <c r="BA775" s="311"/>
      <c r="BB775" s="297"/>
      <c r="BC775" s="311"/>
      <c r="BD775" s="311"/>
      <c r="BE775" s="311"/>
      <c r="BF775" s="311"/>
      <c r="BG775" s="312"/>
      <c r="BH775" s="311"/>
      <c r="BI775" s="297"/>
      <c r="BJ775" s="311"/>
      <c r="BK775" s="311"/>
      <c r="BL775" s="311"/>
      <c r="BM775" s="311"/>
      <c r="BN775" s="312"/>
      <c r="BO775" s="311"/>
      <c r="BP775" s="297"/>
      <c r="BQ775" s="311"/>
      <c r="BR775" s="311"/>
      <c r="BS775" s="311"/>
      <c r="BT775" s="311"/>
      <c r="BU775" s="312"/>
      <c r="BV775" s="311"/>
      <c r="BW775" s="297"/>
      <c r="BX775" s="311"/>
      <c r="BY775" s="311"/>
      <c r="BZ775" s="311"/>
      <c r="CA775" s="311"/>
      <c r="CB775" s="312"/>
      <c r="CC775" s="311"/>
      <c r="CD775" s="297"/>
      <c r="CE775" s="311"/>
      <c r="CF775" s="311"/>
      <c r="CG775" s="311"/>
      <c r="CH775" s="311"/>
      <c r="CI775" s="312"/>
      <c r="CJ775" s="311"/>
      <c r="CK775" s="297"/>
      <c r="CL775" s="311"/>
      <c r="CM775" s="311"/>
      <c r="CN775" s="311"/>
      <c r="CO775" s="311"/>
      <c r="CP775" s="312"/>
      <c r="CQ775" s="311"/>
      <c r="CR775" s="297"/>
      <c r="CS775" s="311"/>
      <c r="CT775" s="311"/>
      <c r="CU775" s="311"/>
      <c r="CV775" s="311"/>
      <c r="CW775" s="312"/>
      <c r="CX775" s="311"/>
      <c r="CY775" s="297"/>
      <c r="CZ775" s="311"/>
      <c r="DA775" s="311"/>
      <c r="DB775" s="311"/>
      <c r="DC775" s="311"/>
      <c r="DD775" s="312"/>
      <c r="DE775" s="311"/>
      <c r="DF775" s="297"/>
      <c r="DG775" s="311"/>
      <c r="DH775" s="311"/>
      <c r="DI775" s="311"/>
      <c r="DJ775" s="311"/>
      <c r="DK775" s="312"/>
      <c r="DL775" s="311"/>
      <c r="DM775" s="297"/>
      <c r="DN775" s="311"/>
      <c r="DO775" s="311"/>
      <c r="DP775" s="311"/>
      <c r="DQ775" s="311"/>
      <c r="DR775" s="312"/>
      <c r="DS775" s="311"/>
      <c r="DT775" s="297"/>
      <c r="DU775" s="311"/>
      <c r="DV775" s="311"/>
      <c r="DW775" s="311"/>
      <c r="DX775" s="311"/>
      <c r="DY775" s="312"/>
      <c r="DZ775" s="311"/>
      <c r="EA775" s="297"/>
      <c r="EB775" s="311"/>
      <c r="EC775" s="311"/>
      <c r="ED775" s="311"/>
      <c r="EE775" s="311"/>
      <c r="EF775" s="312"/>
      <c r="EG775" s="311"/>
      <c r="EH775" s="297"/>
      <c r="EI775" s="311"/>
      <c r="EJ775" s="311"/>
      <c r="EK775" s="311"/>
      <c r="EL775" s="311"/>
      <c r="EM775" s="312"/>
      <c r="EN775" s="311"/>
      <c r="EO775" s="297"/>
      <c r="EP775" s="311"/>
      <c r="EQ775" s="311"/>
      <c r="ER775" s="311"/>
      <c r="ES775" s="311"/>
      <c r="ET775" s="312"/>
      <c r="EU775" s="311"/>
      <c r="EV775" s="297"/>
      <c r="EW775" s="311"/>
      <c r="EX775" s="311"/>
      <c r="EY775" s="311"/>
      <c r="EZ775" s="311"/>
      <c r="FA775" s="312"/>
      <c r="FB775" s="311"/>
      <c r="FC775" s="298"/>
    </row>
    <row r="776" spans="1:159" s="205" customFormat="1" ht="39.9" customHeight="1" x14ac:dyDescent="0.25">
      <c r="A776" s="206"/>
      <c r="B776" s="196"/>
      <c r="C776" s="292"/>
      <c r="D776" s="198"/>
      <c r="E776" s="299"/>
      <c r="F776" s="200"/>
      <c r="G776" s="301"/>
      <c r="H776" s="303"/>
      <c r="I776" s="299"/>
      <c r="J776" s="299"/>
      <c r="K776" s="299"/>
      <c r="L776" s="289"/>
      <c r="M776" s="299"/>
      <c r="N776" s="289"/>
      <c r="O776" s="363" t="str">
        <f>IF(P776="","",IF(OR(I776="",J776=""),"",IF(AND(ISNUMBER(FIND("post-", I776)),J776=ProductCode!$I$12),ProductCode!$F$19,IF(AND(ISNUMBER(FIND("pre-", I776)),J776=ProductCode!$I$12),ProductCode!$F$20,IF(ISNUMBER(FIND("post-", I776)),ProductCode!$F$17,ProductCode!$F$18)))))</f>
        <v/>
      </c>
      <c r="P776" s="295" t="str">
        <f t="shared" si="28"/>
        <v/>
      </c>
      <c r="Q776" s="306"/>
      <c r="R776" s="203"/>
      <c r="S776" s="308" t="str">
        <f t="shared" si="29"/>
        <v/>
      </c>
      <c r="T776" s="311"/>
      <c r="U776" s="311"/>
      <c r="V776" s="311"/>
      <c r="W776" s="311"/>
      <c r="X776" s="312"/>
      <c r="Y776" s="311"/>
      <c r="Z776" s="297"/>
      <c r="AA776" s="311"/>
      <c r="AB776" s="311"/>
      <c r="AC776" s="311"/>
      <c r="AD776" s="311"/>
      <c r="AE776" s="312"/>
      <c r="AF776" s="311"/>
      <c r="AG776" s="297"/>
      <c r="AH776" s="311"/>
      <c r="AI776" s="311"/>
      <c r="AJ776" s="311"/>
      <c r="AK776" s="311"/>
      <c r="AL776" s="312"/>
      <c r="AM776" s="311"/>
      <c r="AN776" s="297"/>
      <c r="AO776" s="311"/>
      <c r="AP776" s="311"/>
      <c r="AQ776" s="311"/>
      <c r="AR776" s="311"/>
      <c r="AS776" s="312"/>
      <c r="AT776" s="311"/>
      <c r="AU776" s="297"/>
      <c r="AV776" s="311"/>
      <c r="AW776" s="311"/>
      <c r="AX776" s="311"/>
      <c r="AY776" s="311"/>
      <c r="AZ776" s="312"/>
      <c r="BA776" s="311"/>
      <c r="BB776" s="297"/>
      <c r="BC776" s="311"/>
      <c r="BD776" s="311"/>
      <c r="BE776" s="311"/>
      <c r="BF776" s="311"/>
      <c r="BG776" s="312"/>
      <c r="BH776" s="311"/>
      <c r="BI776" s="297"/>
      <c r="BJ776" s="311"/>
      <c r="BK776" s="311"/>
      <c r="BL776" s="311"/>
      <c r="BM776" s="311"/>
      <c r="BN776" s="312"/>
      <c r="BO776" s="311"/>
      <c r="BP776" s="297"/>
      <c r="BQ776" s="311"/>
      <c r="BR776" s="311"/>
      <c r="BS776" s="311"/>
      <c r="BT776" s="311"/>
      <c r="BU776" s="312"/>
      <c r="BV776" s="311"/>
      <c r="BW776" s="297"/>
      <c r="BX776" s="311"/>
      <c r="BY776" s="311"/>
      <c r="BZ776" s="311"/>
      <c r="CA776" s="311"/>
      <c r="CB776" s="312"/>
      <c r="CC776" s="311"/>
      <c r="CD776" s="297"/>
      <c r="CE776" s="311"/>
      <c r="CF776" s="311"/>
      <c r="CG776" s="311"/>
      <c r="CH776" s="311"/>
      <c r="CI776" s="312"/>
      <c r="CJ776" s="311"/>
      <c r="CK776" s="297"/>
      <c r="CL776" s="311"/>
      <c r="CM776" s="311"/>
      <c r="CN776" s="311"/>
      <c r="CO776" s="311"/>
      <c r="CP776" s="312"/>
      <c r="CQ776" s="311"/>
      <c r="CR776" s="297"/>
      <c r="CS776" s="311"/>
      <c r="CT776" s="311"/>
      <c r="CU776" s="311"/>
      <c r="CV776" s="311"/>
      <c r="CW776" s="312"/>
      <c r="CX776" s="311"/>
      <c r="CY776" s="297"/>
      <c r="CZ776" s="311"/>
      <c r="DA776" s="311"/>
      <c r="DB776" s="311"/>
      <c r="DC776" s="311"/>
      <c r="DD776" s="312"/>
      <c r="DE776" s="311"/>
      <c r="DF776" s="297"/>
      <c r="DG776" s="311"/>
      <c r="DH776" s="311"/>
      <c r="DI776" s="311"/>
      <c r="DJ776" s="311"/>
      <c r="DK776" s="312"/>
      <c r="DL776" s="311"/>
      <c r="DM776" s="297"/>
      <c r="DN776" s="311"/>
      <c r="DO776" s="311"/>
      <c r="DP776" s="311"/>
      <c r="DQ776" s="311"/>
      <c r="DR776" s="312"/>
      <c r="DS776" s="311"/>
      <c r="DT776" s="297"/>
      <c r="DU776" s="311"/>
      <c r="DV776" s="311"/>
      <c r="DW776" s="311"/>
      <c r="DX776" s="311"/>
      <c r="DY776" s="312"/>
      <c r="DZ776" s="311"/>
      <c r="EA776" s="297"/>
      <c r="EB776" s="311"/>
      <c r="EC776" s="311"/>
      <c r="ED776" s="311"/>
      <c r="EE776" s="311"/>
      <c r="EF776" s="312"/>
      <c r="EG776" s="311"/>
      <c r="EH776" s="297"/>
      <c r="EI776" s="311"/>
      <c r="EJ776" s="311"/>
      <c r="EK776" s="311"/>
      <c r="EL776" s="311"/>
      <c r="EM776" s="312"/>
      <c r="EN776" s="311"/>
      <c r="EO776" s="297"/>
      <c r="EP776" s="311"/>
      <c r="EQ776" s="311"/>
      <c r="ER776" s="311"/>
      <c r="ES776" s="311"/>
      <c r="ET776" s="312"/>
      <c r="EU776" s="311"/>
      <c r="EV776" s="297"/>
      <c r="EW776" s="311"/>
      <c r="EX776" s="311"/>
      <c r="EY776" s="311"/>
      <c r="EZ776" s="311"/>
      <c r="FA776" s="312"/>
      <c r="FB776" s="311"/>
      <c r="FC776" s="298"/>
    </row>
    <row r="777" spans="1:159" s="205" customFormat="1" ht="39.9" customHeight="1" x14ac:dyDescent="0.25">
      <c r="A777" s="206"/>
      <c r="B777" s="196"/>
      <c r="C777" s="292"/>
      <c r="D777" s="198"/>
      <c r="E777" s="299"/>
      <c r="F777" s="200"/>
      <c r="G777" s="301"/>
      <c r="H777" s="303"/>
      <c r="I777" s="299"/>
      <c r="J777" s="299"/>
      <c r="K777" s="299"/>
      <c r="L777" s="289"/>
      <c r="M777" s="299"/>
      <c r="N777" s="289"/>
      <c r="O777" s="363" t="str">
        <f>IF(P777="","",IF(OR(I777="",J777=""),"",IF(AND(ISNUMBER(FIND("post-", I777)),J777=ProductCode!$I$12),ProductCode!$F$19,IF(AND(ISNUMBER(FIND("pre-", I777)),J777=ProductCode!$I$12),ProductCode!$F$20,IF(ISNUMBER(FIND("post-", I777)),ProductCode!$F$17,ProductCode!$F$18)))))</f>
        <v/>
      </c>
      <c r="P777" s="295" t="str">
        <f t="shared" si="28"/>
        <v/>
      </c>
      <c r="Q777" s="306"/>
      <c r="R777" s="203"/>
      <c r="S777" s="308" t="str">
        <f t="shared" si="29"/>
        <v/>
      </c>
      <c r="T777" s="311"/>
      <c r="U777" s="311"/>
      <c r="V777" s="311"/>
      <c r="W777" s="311"/>
      <c r="X777" s="312"/>
      <c r="Y777" s="311"/>
      <c r="Z777" s="297"/>
      <c r="AA777" s="311"/>
      <c r="AB777" s="311"/>
      <c r="AC777" s="311"/>
      <c r="AD777" s="311"/>
      <c r="AE777" s="312"/>
      <c r="AF777" s="311"/>
      <c r="AG777" s="297"/>
      <c r="AH777" s="311"/>
      <c r="AI777" s="311"/>
      <c r="AJ777" s="311"/>
      <c r="AK777" s="311"/>
      <c r="AL777" s="312"/>
      <c r="AM777" s="311"/>
      <c r="AN777" s="297"/>
      <c r="AO777" s="311"/>
      <c r="AP777" s="311"/>
      <c r="AQ777" s="311"/>
      <c r="AR777" s="311"/>
      <c r="AS777" s="312"/>
      <c r="AT777" s="311"/>
      <c r="AU777" s="297"/>
      <c r="AV777" s="311"/>
      <c r="AW777" s="311"/>
      <c r="AX777" s="311"/>
      <c r="AY777" s="311"/>
      <c r="AZ777" s="312"/>
      <c r="BA777" s="311"/>
      <c r="BB777" s="297"/>
      <c r="BC777" s="311"/>
      <c r="BD777" s="311"/>
      <c r="BE777" s="311"/>
      <c r="BF777" s="311"/>
      <c r="BG777" s="312"/>
      <c r="BH777" s="311"/>
      <c r="BI777" s="297"/>
      <c r="BJ777" s="311"/>
      <c r="BK777" s="311"/>
      <c r="BL777" s="311"/>
      <c r="BM777" s="311"/>
      <c r="BN777" s="312"/>
      <c r="BO777" s="311"/>
      <c r="BP777" s="297"/>
      <c r="BQ777" s="311"/>
      <c r="BR777" s="311"/>
      <c r="BS777" s="311"/>
      <c r="BT777" s="311"/>
      <c r="BU777" s="312"/>
      <c r="BV777" s="311"/>
      <c r="BW777" s="297"/>
      <c r="BX777" s="311"/>
      <c r="BY777" s="311"/>
      <c r="BZ777" s="311"/>
      <c r="CA777" s="311"/>
      <c r="CB777" s="312"/>
      <c r="CC777" s="311"/>
      <c r="CD777" s="297"/>
      <c r="CE777" s="311"/>
      <c r="CF777" s="311"/>
      <c r="CG777" s="311"/>
      <c r="CH777" s="311"/>
      <c r="CI777" s="312"/>
      <c r="CJ777" s="311"/>
      <c r="CK777" s="297"/>
      <c r="CL777" s="311"/>
      <c r="CM777" s="311"/>
      <c r="CN777" s="311"/>
      <c r="CO777" s="311"/>
      <c r="CP777" s="312"/>
      <c r="CQ777" s="311"/>
      <c r="CR777" s="297"/>
      <c r="CS777" s="311"/>
      <c r="CT777" s="311"/>
      <c r="CU777" s="311"/>
      <c r="CV777" s="311"/>
      <c r="CW777" s="312"/>
      <c r="CX777" s="311"/>
      <c r="CY777" s="297"/>
      <c r="CZ777" s="311"/>
      <c r="DA777" s="311"/>
      <c r="DB777" s="311"/>
      <c r="DC777" s="311"/>
      <c r="DD777" s="312"/>
      <c r="DE777" s="311"/>
      <c r="DF777" s="297"/>
      <c r="DG777" s="311"/>
      <c r="DH777" s="311"/>
      <c r="DI777" s="311"/>
      <c r="DJ777" s="311"/>
      <c r="DK777" s="312"/>
      <c r="DL777" s="311"/>
      <c r="DM777" s="297"/>
      <c r="DN777" s="311"/>
      <c r="DO777" s="311"/>
      <c r="DP777" s="311"/>
      <c r="DQ777" s="311"/>
      <c r="DR777" s="312"/>
      <c r="DS777" s="311"/>
      <c r="DT777" s="297"/>
      <c r="DU777" s="311"/>
      <c r="DV777" s="311"/>
      <c r="DW777" s="311"/>
      <c r="DX777" s="311"/>
      <c r="DY777" s="312"/>
      <c r="DZ777" s="311"/>
      <c r="EA777" s="297"/>
      <c r="EB777" s="311"/>
      <c r="EC777" s="311"/>
      <c r="ED777" s="311"/>
      <c r="EE777" s="311"/>
      <c r="EF777" s="312"/>
      <c r="EG777" s="311"/>
      <c r="EH777" s="297"/>
      <c r="EI777" s="311"/>
      <c r="EJ777" s="311"/>
      <c r="EK777" s="311"/>
      <c r="EL777" s="311"/>
      <c r="EM777" s="312"/>
      <c r="EN777" s="311"/>
      <c r="EO777" s="297"/>
      <c r="EP777" s="311"/>
      <c r="EQ777" s="311"/>
      <c r="ER777" s="311"/>
      <c r="ES777" s="311"/>
      <c r="ET777" s="312"/>
      <c r="EU777" s="311"/>
      <c r="EV777" s="297"/>
      <c r="EW777" s="311"/>
      <c r="EX777" s="311"/>
      <c r="EY777" s="311"/>
      <c r="EZ777" s="311"/>
      <c r="FA777" s="312"/>
      <c r="FB777" s="311"/>
      <c r="FC777" s="298"/>
    </row>
    <row r="778" spans="1:159" s="205" customFormat="1" ht="39.9" customHeight="1" x14ac:dyDescent="0.25">
      <c r="A778" s="206"/>
      <c r="B778" s="196"/>
      <c r="C778" s="292"/>
      <c r="D778" s="198"/>
      <c r="E778" s="299"/>
      <c r="F778" s="200"/>
      <c r="G778" s="301"/>
      <c r="H778" s="303"/>
      <c r="I778" s="299"/>
      <c r="J778" s="299"/>
      <c r="K778" s="299"/>
      <c r="L778" s="289"/>
      <c r="M778" s="299"/>
      <c r="N778" s="289"/>
      <c r="O778" s="363" t="str">
        <f>IF(P778="","",IF(OR(I778="",J778=""),"",IF(AND(ISNUMBER(FIND("post-", I778)),J778=ProductCode!$I$12),ProductCode!$F$19,IF(AND(ISNUMBER(FIND("pre-", I778)),J778=ProductCode!$I$12),ProductCode!$F$20,IF(ISNUMBER(FIND("post-", I778)),ProductCode!$F$17,ProductCode!$F$18)))))</f>
        <v/>
      </c>
      <c r="P778" s="295" t="str">
        <f t="shared" si="28"/>
        <v/>
      </c>
      <c r="Q778" s="306"/>
      <c r="R778" s="203"/>
      <c r="S778" s="308" t="str">
        <f t="shared" si="29"/>
        <v/>
      </c>
      <c r="T778" s="311"/>
      <c r="U778" s="311"/>
      <c r="V778" s="311"/>
      <c r="W778" s="311"/>
      <c r="X778" s="312"/>
      <c r="Y778" s="311"/>
      <c r="Z778" s="297"/>
      <c r="AA778" s="311"/>
      <c r="AB778" s="311"/>
      <c r="AC778" s="311"/>
      <c r="AD778" s="311"/>
      <c r="AE778" s="312"/>
      <c r="AF778" s="311"/>
      <c r="AG778" s="297"/>
      <c r="AH778" s="311"/>
      <c r="AI778" s="311"/>
      <c r="AJ778" s="311"/>
      <c r="AK778" s="311"/>
      <c r="AL778" s="312"/>
      <c r="AM778" s="311"/>
      <c r="AN778" s="297"/>
      <c r="AO778" s="311"/>
      <c r="AP778" s="311"/>
      <c r="AQ778" s="311"/>
      <c r="AR778" s="311"/>
      <c r="AS778" s="312"/>
      <c r="AT778" s="311"/>
      <c r="AU778" s="297"/>
      <c r="AV778" s="311"/>
      <c r="AW778" s="311"/>
      <c r="AX778" s="311"/>
      <c r="AY778" s="311"/>
      <c r="AZ778" s="312"/>
      <c r="BA778" s="311"/>
      <c r="BB778" s="297"/>
      <c r="BC778" s="311"/>
      <c r="BD778" s="311"/>
      <c r="BE778" s="311"/>
      <c r="BF778" s="311"/>
      <c r="BG778" s="312"/>
      <c r="BH778" s="311"/>
      <c r="BI778" s="297"/>
      <c r="BJ778" s="311"/>
      <c r="BK778" s="311"/>
      <c r="BL778" s="311"/>
      <c r="BM778" s="311"/>
      <c r="BN778" s="312"/>
      <c r="BO778" s="311"/>
      <c r="BP778" s="297"/>
      <c r="BQ778" s="311"/>
      <c r="BR778" s="311"/>
      <c r="BS778" s="311"/>
      <c r="BT778" s="311"/>
      <c r="BU778" s="312"/>
      <c r="BV778" s="311"/>
      <c r="BW778" s="297"/>
      <c r="BX778" s="311"/>
      <c r="BY778" s="311"/>
      <c r="BZ778" s="311"/>
      <c r="CA778" s="311"/>
      <c r="CB778" s="312"/>
      <c r="CC778" s="311"/>
      <c r="CD778" s="297"/>
      <c r="CE778" s="311"/>
      <c r="CF778" s="311"/>
      <c r="CG778" s="311"/>
      <c r="CH778" s="311"/>
      <c r="CI778" s="312"/>
      <c r="CJ778" s="311"/>
      <c r="CK778" s="297"/>
      <c r="CL778" s="311"/>
      <c r="CM778" s="311"/>
      <c r="CN778" s="311"/>
      <c r="CO778" s="311"/>
      <c r="CP778" s="312"/>
      <c r="CQ778" s="311"/>
      <c r="CR778" s="297"/>
      <c r="CS778" s="311"/>
      <c r="CT778" s="311"/>
      <c r="CU778" s="311"/>
      <c r="CV778" s="311"/>
      <c r="CW778" s="312"/>
      <c r="CX778" s="311"/>
      <c r="CY778" s="297"/>
      <c r="CZ778" s="311"/>
      <c r="DA778" s="311"/>
      <c r="DB778" s="311"/>
      <c r="DC778" s="311"/>
      <c r="DD778" s="312"/>
      <c r="DE778" s="311"/>
      <c r="DF778" s="297"/>
      <c r="DG778" s="311"/>
      <c r="DH778" s="311"/>
      <c r="DI778" s="311"/>
      <c r="DJ778" s="311"/>
      <c r="DK778" s="312"/>
      <c r="DL778" s="311"/>
      <c r="DM778" s="297"/>
      <c r="DN778" s="311"/>
      <c r="DO778" s="311"/>
      <c r="DP778" s="311"/>
      <c r="DQ778" s="311"/>
      <c r="DR778" s="312"/>
      <c r="DS778" s="311"/>
      <c r="DT778" s="297"/>
      <c r="DU778" s="311"/>
      <c r="DV778" s="311"/>
      <c r="DW778" s="311"/>
      <c r="DX778" s="311"/>
      <c r="DY778" s="312"/>
      <c r="DZ778" s="311"/>
      <c r="EA778" s="297"/>
      <c r="EB778" s="311"/>
      <c r="EC778" s="311"/>
      <c r="ED778" s="311"/>
      <c r="EE778" s="311"/>
      <c r="EF778" s="312"/>
      <c r="EG778" s="311"/>
      <c r="EH778" s="297"/>
      <c r="EI778" s="311"/>
      <c r="EJ778" s="311"/>
      <c r="EK778" s="311"/>
      <c r="EL778" s="311"/>
      <c r="EM778" s="312"/>
      <c r="EN778" s="311"/>
      <c r="EO778" s="297"/>
      <c r="EP778" s="311"/>
      <c r="EQ778" s="311"/>
      <c r="ER778" s="311"/>
      <c r="ES778" s="311"/>
      <c r="ET778" s="312"/>
      <c r="EU778" s="311"/>
      <c r="EV778" s="297"/>
      <c r="EW778" s="311"/>
      <c r="EX778" s="311"/>
      <c r="EY778" s="311"/>
      <c r="EZ778" s="311"/>
      <c r="FA778" s="312"/>
      <c r="FB778" s="311"/>
      <c r="FC778" s="298"/>
    </row>
    <row r="779" spans="1:159" s="205" customFormat="1" ht="39.9" customHeight="1" x14ac:dyDescent="0.25">
      <c r="A779" s="206"/>
      <c r="B779" s="196"/>
      <c r="C779" s="292"/>
      <c r="D779" s="198"/>
      <c r="E779" s="299"/>
      <c r="F779" s="200"/>
      <c r="G779" s="301"/>
      <c r="H779" s="303"/>
      <c r="I779" s="299"/>
      <c r="J779" s="299"/>
      <c r="K779" s="299"/>
      <c r="L779" s="289"/>
      <c r="M779" s="299"/>
      <c r="N779" s="289"/>
      <c r="O779" s="363" t="str">
        <f>IF(P779="","",IF(OR(I779="",J779=""),"",IF(AND(ISNUMBER(FIND("post-", I779)),J779=ProductCode!$I$12),ProductCode!$F$19,IF(AND(ISNUMBER(FIND("pre-", I779)),J779=ProductCode!$I$12),ProductCode!$F$20,IF(ISNUMBER(FIND("post-", I779)),ProductCode!$F$17,ProductCode!$F$18)))))</f>
        <v/>
      </c>
      <c r="P779" s="295" t="str">
        <f t="shared" si="28"/>
        <v/>
      </c>
      <c r="Q779" s="306"/>
      <c r="R779" s="203"/>
      <c r="S779" s="308" t="str">
        <f t="shared" si="29"/>
        <v/>
      </c>
      <c r="T779" s="311"/>
      <c r="U779" s="311"/>
      <c r="V779" s="311"/>
      <c r="W779" s="311"/>
      <c r="X779" s="312"/>
      <c r="Y779" s="311"/>
      <c r="Z779" s="297"/>
      <c r="AA779" s="311"/>
      <c r="AB779" s="311"/>
      <c r="AC779" s="311"/>
      <c r="AD779" s="311"/>
      <c r="AE779" s="312"/>
      <c r="AF779" s="311"/>
      <c r="AG779" s="297"/>
      <c r="AH779" s="311"/>
      <c r="AI779" s="311"/>
      <c r="AJ779" s="311"/>
      <c r="AK779" s="311"/>
      <c r="AL779" s="312"/>
      <c r="AM779" s="311"/>
      <c r="AN779" s="297"/>
      <c r="AO779" s="311"/>
      <c r="AP779" s="311"/>
      <c r="AQ779" s="311"/>
      <c r="AR779" s="311"/>
      <c r="AS779" s="312"/>
      <c r="AT779" s="311"/>
      <c r="AU779" s="297"/>
      <c r="AV779" s="311"/>
      <c r="AW779" s="311"/>
      <c r="AX779" s="311"/>
      <c r="AY779" s="311"/>
      <c r="AZ779" s="312"/>
      <c r="BA779" s="311"/>
      <c r="BB779" s="297"/>
      <c r="BC779" s="311"/>
      <c r="BD779" s="311"/>
      <c r="BE779" s="311"/>
      <c r="BF779" s="311"/>
      <c r="BG779" s="312"/>
      <c r="BH779" s="311"/>
      <c r="BI779" s="297"/>
      <c r="BJ779" s="311"/>
      <c r="BK779" s="311"/>
      <c r="BL779" s="311"/>
      <c r="BM779" s="311"/>
      <c r="BN779" s="312"/>
      <c r="BO779" s="311"/>
      <c r="BP779" s="297"/>
      <c r="BQ779" s="311"/>
      <c r="BR779" s="311"/>
      <c r="BS779" s="311"/>
      <c r="BT779" s="311"/>
      <c r="BU779" s="312"/>
      <c r="BV779" s="311"/>
      <c r="BW779" s="297"/>
      <c r="BX779" s="311"/>
      <c r="BY779" s="311"/>
      <c r="BZ779" s="311"/>
      <c r="CA779" s="311"/>
      <c r="CB779" s="312"/>
      <c r="CC779" s="311"/>
      <c r="CD779" s="297"/>
      <c r="CE779" s="311"/>
      <c r="CF779" s="311"/>
      <c r="CG779" s="311"/>
      <c r="CH779" s="311"/>
      <c r="CI779" s="312"/>
      <c r="CJ779" s="311"/>
      <c r="CK779" s="297"/>
      <c r="CL779" s="311"/>
      <c r="CM779" s="311"/>
      <c r="CN779" s="311"/>
      <c r="CO779" s="311"/>
      <c r="CP779" s="312"/>
      <c r="CQ779" s="311"/>
      <c r="CR779" s="297"/>
      <c r="CS779" s="311"/>
      <c r="CT779" s="311"/>
      <c r="CU779" s="311"/>
      <c r="CV779" s="311"/>
      <c r="CW779" s="312"/>
      <c r="CX779" s="311"/>
      <c r="CY779" s="297"/>
      <c r="CZ779" s="311"/>
      <c r="DA779" s="311"/>
      <c r="DB779" s="311"/>
      <c r="DC779" s="311"/>
      <c r="DD779" s="312"/>
      <c r="DE779" s="311"/>
      <c r="DF779" s="297"/>
      <c r="DG779" s="311"/>
      <c r="DH779" s="311"/>
      <c r="DI779" s="311"/>
      <c r="DJ779" s="311"/>
      <c r="DK779" s="312"/>
      <c r="DL779" s="311"/>
      <c r="DM779" s="297"/>
      <c r="DN779" s="311"/>
      <c r="DO779" s="311"/>
      <c r="DP779" s="311"/>
      <c r="DQ779" s="311"/>
      <c r="DR779" s="312"/>
      <c r="DS779" s="311"/>
      <c r="DT779" s="297"/>
      <c r="DU779" s="311"/>
      <c r="DV779" s="311"/>
      <c r="DW779" s="311"/>
      <c r="DX779" s="311"/>
      <c r="DY779" s="312"/>
      <c r="DZ779" s="311"/>
      <c r="EA779" s="297"/>
      <c r="EB779" s="311"/>
      <c r="EC779" s="311"/>
      <c r="ED779" s="311"/>
      <c r="EE779" s="311"/>
      <c r="EF779" s="312"/>
      <c r="EG779" s="311"/>
      <c r="EH779" s="297"/>
      <c r="EI779" s="311"/>
      <c r="EJ779" s="311"/>
      <c r="EK779" s="311"/>
      <c r="EL779" s="311"/>
      <c r="EM779" s="312"/>
      <c r="EN779" s="311"/>
      <c r="EO779" s="297"/>
      <c r="EP779" s="311"/>
      <c r="EQ779" s="311"/>
      <c r="ER779" s="311"/>
      <c r="ES779" s="311"/>
      <c r="ET779" s="312"/>
      <c r="EU779" s="311"/>
      <c r="EV779" s="297"/>
      <c r="EW779" s="311"/>
      <c r="EX779" s="311"/>
      <c r="EY779" s="311"/>
      <c r="EZ779" s="311"/>
      <c r="FA779" s="312"/>
      <c r="FB779" s="311"/>
      <c r="FC779" s="298"/>
    </row>
    <row r="780" spans="1:159" s="205" customFormat="1" ht="39.9" customHeight="1" x14ac:dyDescent="0.25">
      <c r="A780" s="206"/>
      <c r="B780" s="196"/>
      <c r="C780" s="292"/>
      <c r="D780" s="198"/>
      <c r="E780" s="299"/>
      <c r="F780" s="200"/>
      <c r="G780" s="301"/>
      <c r="H780" s="303"/>
      <c r="I780" s="299"/>
      <c r="J780" s="299"/>
      <c r="K780" s="299"/>
      <c r="L780" s="289"/>
      <c r="M780" s="299"/>
      <c r="N780" s="289"/>
      <c r="O780" s="363" t="str">
        <f>IF(P780="","",IF(OR(I780="",J780=""),"",IF(AND(ISNUMBER(FIND("post-", I780)),J780=ProductCode!$I$12),ProductCode!$F$19,IF(AND(ISNUMBER(FIND("pre-", I780)),J780=ProductCode!$I$12),ProductCode!$F$20,IF(ISNUMBER(FIND("post-", I780)),ProductCode!$F$17,ProductCode!$F$18)))))</f>
        <v/>
      </c>
      <c r="P780" s="295" t="str">
        <f t="shared" si="28"/>
        <v/>
      </c>
      <c r="Q780" s="306"/>
      <c r="R780" s="203"/>
      <c r="S780" s="308" t="str">
        <f t="shared" si="29"/>
        <v/>
      </c>
      <c r="T780" s="311"/>
      <c r="U780" s="311"/>
      <c r="V780" s="311"/>
      <c r="W780" s="311"/>
      <c r="X780" s="312"/>
      <c r="Y780" s="311"/>
      <c r="Z780" s="297"/>
      <c r="AA780" s="311"/>
      <c r="AB780" s="311"/>
      <c r="AC780" s="311"/>
      <c r="AD780" s="311"/>
      <c r="AE780" s="312"/>
      <c r="AF780" s="311"/>
      <c r="AG780" s="297"/>
      <c r="AH780" s="311"/>
      <c r="AI780" s="311"/>
      <c r="AJ780" s="311"/>
      <c r="AK780" s="311"/>
      <c r="AL780" s="312"/>
      <c r="AM780" s="311"/>
      <c r="AN780" s="297"/>
      <c r="AO780" s="311"/>
      <c r="AP780" s="311"/>
      <c r="AQ780" s="311"/>
      <c r="AR780" s="311"/>
      <c r="AS780" s="312"/>
      <c r="AT780" s="311"/>
      <c r="AU780" s="297"/>
      <c r="AV780" s="311"/>
      <c r="AW780" s="311"/>
      <c r="AX780" s="311"/>
      <c r="AY780" s="311"/>
      <c r="AZ780" s="312"/>
      <c r="BA780" s="311"/>
      <c r="BB780" s="297"/>
      <c r="BC780" s="311"/>
      <c r="BD780" s="311"/>
      <c r="BE780" s="311"/>
      <c r="BF780" s="311"/>
      <c r="BG780" s="312"/>
      <c r="BH780" s="311"/>
      <c r="BI780" s="297"/>
      <c r="BJ780" s="311"/>
      <c r="BK780" s="311"/>
      <c r="BL780" s="311"/>
      <c r="BM780" s="311"/>
      <c r="BN780" s="312"/>
      <c r="BO780" s="311"/>
      <c r="BP780" s="297"/>
      <c r="BQ780" s="311"/>
      <c r="BR780" s="311"/>
      <c r="BS780" s="311"/>
      <c r="BT780" s="311"/>
      <c r="BU780" s="312"/>
      <c r="BV780" s="311"/>
      <c r="BW780" s="297"/>
      <c r="BX780" s="311"/>
      <c r="BY780" s="311"/>
      <c r="BZ780" s="311"/>
      <c r="CA780" s="311"/>
      <c r="CB780" s="312"/>
      <c r="CC780" s="311"/>
      <c r="CD780" s="297"/>
      <c r="CE780" s="311"/>
      <c r="CF780" s="311"/>
      <c r="CG780" s="311"/>
      <c r="CH780" s="311"/>
      <c r="CI780" s="312"/>
      <c r="CJ780" s="311"/>
      <c r="CK780" s="297"/>
      <c r="CL780" s="311"/>
      <c r="CM780" s="311"/>
      <c r="CN780" s="311"/>
      <c r="CO780" s="311"/>
      <c r="CP780" s="312"/>
      <c r="CQ780" s="311"/>
      <c r="CR780" s="297"/>
      <c r="CS780" s="311"/>
      <c r="CT780" s="311"/>
      <c r="CU780" s="311"/>
      <c r="CV780" s="311"/>
      <c r="CW780" s="312"/>
      <c r="CX780" s="311"/>
      <c r="CY780" s="297"/>
      <c r="CZ780" s="311"/>
      <c r="DA780" s="311"/>
      <c r="DB780" s="311"/>
      <c r="DC780" s="311"/>
      <c r="DD780" s="312"/>
      <c r="DE780" s="311"/>
      <c r="DF780" s="297"/>
      <c r="DG780" s="311"/>
      <c r="DH780" s="311"/>
      <c r="DI780" s="311"/>
      <c r="DJ780" s="311"/>
      <c r="DK780" s="312"/>
      <c r="DL780" s="311"/>
      <c r="DM780" s="297"/>
      <c r="DN780" s="311"/>
      <c r="DO780" s="311"/>
      <c r="DP780" s="311"/>
      <c r="DQ780" s="311"/>
      <c r="DR780" s="312"/>
      <c r="DS780" s="311"/>
      <c r="DT780" s="297"/>
      <c r="DU780" s="311"/>
      <c r="DV780" s="311"/>
      <c r="DW780" s="311"/>
      <c r="DX780" s="311"/>
      <c r="DY780" s="312"/>
      <c r="DZ780" s="311"/>
      <c r="EA780" s="297"/>
      <c r="EB780" s="311"/>
      <c r="EC780" s="311"/>
      <c r="ED780" s="311"/>
      <c r="EE780" s="311"/>
      <c r="EF780" s="312"/>
      <c r="EG780" s="311"/>
      <c r="EH780" s="297"/>
      <c r="EI780" s="311"/>
      <c r="EJ780" s="311"/>
      <c r="EK780" s="311"/>
      <c r="EL780" s="311"/>
      <c r="EM780" s="312"/>
      <c r="EN780" s="311"/>
      <c r="EO780" s="297"/>
      <c r="EP780" s="311"/>
      <c r="EQ780" s="311"/>
      <c r="ER780" s="311"/>
      <c r="ES780" s="311"/>
      <c r="ET780" s="312"/>
      <c r="EU780" s="311"/>
      <c r="EV780" s="297"/>
      <c r="EW780" s="311"/>
      <c r="EX780" s="311"/>
      <c r="EY780" s="311"/>
      <c r="EZ780" s="311"/>
      <c r="FA780" s="312"/>
      <c r="FB780" s="311"/>
      <c r="FC780" s="298"/>
    </row>
    <row r="781" spans="1:159" s="205" customFormat="1" ht="39.9" customHeight="1" x14ac:dyDescent="0.25">
      <c r="A781" s="206"/>
      <c r="B781" s="196"/>
      <c r="C781" s="292"/>
      <c r="D781" s="198"/>
      <c r="E781" s="299"/>
      <c r="F781" s="200"/>
      <c r="G781" s="301"/>
      <c r="H781" s="303"/>
      <c r="I781" s="299"/>
      <c r="J781" s="299"/>
      <c r="K781" s="299"/>
      <c r="L781" s="289"/>
      <c r="M781" s="299"/>
      <c r="N781" s="289"/>
      <c r="O781" s="363" t="str">
        <f>IF(P781="","",IF(OR(I781="",J781=""),"",IF(AND(ISNUMBER(FIND("post-", I781)),J781=ProductCode!$I$12),ProductCode!$F$19,IF(AND(ISNUMBER(FIND("pre-", I781)),J781=ProductCode!$I$12),ProductCode!$F$20,IF(ISNUMBER(FIND("post-", I781)),ProductCode!$F$17,ProductCode!$F$18)))))</f>
        <v/>
      </c>
      <c r="P781" s="295" t="str">
        <f t="shared" si="28"/>
        <v/>
      </c>
      <c r="Q781" s="306"/>
      <c r="R781" s="203"/>
      <c r="S781" s="308" t="str">
        <f t="shared" si="29"/>
        <v/>
      </c>
      <c r="T781" s="311"/>
      <c r="U781" s="311"/>
      <c r="V781" s="311"/>
      <c r="W781" s="311"/>
      <c r="X781" s="312"/>
      <c r="Y781" s="311"/>
      <c r="Z781" s="297"/>
      <c r="AA781" s="311"/>
      <c r="AB781" s="311"/>
      <c r="AC781" s="311"/>
      <c r="AD781" s="311"/>
      <c r="AE781" s="312"/>
      <c r="AF781" s="311"/>
      <c r="AG781" s="297"/>
      <c r="AH781" s="311"/>
      <c r="AI781" s="311"/>
      <c r="AJ781" s="311"/>
      <c r="AK781" s="311"/>
      <c r="AL781" s="312"/>
      <c r="AM781" s="311"/>
      <c r="AN781" s="297"/>
      <c r="AO781" s="311"/>
      <c r="AP781" s="311"/>
      <c r="AQ781" s="311"/>
      <c r="AR781" s="311"/>
      <c r="AS781" s="312"/>
      <c r="AT781" s="311"/>
      <c r="AU781" s="297"/>
      <c r="AV781" s="311"/>
      <c r="AW781" s="311"/>
      <c r="AX781" s="311"/>
      <c r="AY781" s="311"/>
      <c r="AZ781" s="312"/>
      <c r="BA781" s="311"/>
      <c r="BB781" s="297"/>
      <c r="BC781" s="311"/>
      <c r="BD781" s="311"/>
      <c r="BE781" s="311"/>
      <c r="BF781" s="311"/>
      <c r="BG781" s="312"/>
      <c r="BH781" s="311"/>
      <c r="BI781" s="297"/>
      <c r="BJ781" s="311"/>
      <c r="BK781" s="311"/>
      <c r="BL781" s="311"/>
      <c r="BM781" s="311"/>
      <c r="BN781" s="312"/>
      <c r="BO781" s="311"/>
      <c r="BP781" s="297"/>
      <c r="BQ781" s="311"/>
      <c r="BR781" s="311"/>
      <c r="BS781" s="311"/>
      <c r="BT781" s="311"/>
      <c r="BU781" s="312"/>
      <c r="BV781" s="311"/>
      <c r="BW781" s="297"/>
      <c r="BX781" s="311"/>
      <c r="BY781" s="311"/>
      <c r="BZ781" s="311"/>
      <c r="CA781" s="311"/>
      <c r="CB781" s="312"/>
      <c r="CC781" s="311"/>
      <c r="CD781" s="297"/>
      <c r="CE781" s="311"/>
      <c r="CF781" s="311"/>
      <c r="CG781" s="311"/>
      <c r="CH781" s="311"/>
      <c r="CI781" s="312"/>
      <c r="CJ781" s="311"/>
      <c r="CK781" s="297"/>
      <c r="CL781" s="311"/>
      <c r="CM781" s="311"/>
      <c r="CN781" s="311"/>
      <c r="CO781" s="311"/>
      <c r="CP781" s="312"/>
      <c r="CQ781" s="311"/>
      <c r="CR781" s="297"/>
      <c r="CS781" s="311"/>
      <c r="CT781" s="311"/>
      <c r="CU781" s="311"/>
      <c r="CV781" s="311"/>
      <c r="CW781" s="312"/>
      <c r="CX781" s="311"/>
      <c r="CY781" s="297"/>
      <c r="CZ781" s="311"/>
      <c r="DA781" s="311"/>
      <c r="DB781" s="311"/>
      <c r="DC781" s="311"/>
      <c r="DD781" s="312"/>
      <c r="DE781" s="311"/>
      <c r="DF781" s="297"/>
      <c r="DG781" s="311"/>
      <c r="DH781" s="311"/>
      <c r="DI781" s="311"/>
      <c r="DJ781" s="311"/>
      <c r="DK781" s="312"/>
      <c r="DL781" s="311"/>
      <c r="DM781" s="297"/>
      <c r="DN781" s="311"/>
      <c r="DO781" s="311"/>
      <c r="DP781" s="311"/>
      <c r="DQ781" s="311"/>
      <c r="DR781" s="312"/>
      <c r="DS781" s="311"/>
      <c r="DT781" s="297"/>
      <c r="DU781" s="311"/>
      <c r="DV781" s="311"/>
      <c r="DW781" s="311"/>
      <c r="DX781" s="311"/>
      <c r="DY781" s="312"/>
      <c r="DZ781" s="311"/>
      <c r="EA781" s="297"/>
      <c r="EB781" s="311"/>
      <c r="EC781" s="311"/>
      <c r="ED781" s="311"/>
      <c r="EE781" s="311"/>
      <c r="EF781" s="312"/>
      <c r="EG781" s="311"/>
      <c r="EH781" s="297"/>
      <c r="EI781" s="311"/>
      <c r="EJ781" s="311"/>
      <c r="EK781" s="311"/>
      <c r="EL781" s="311"/>
      <c r="EM781" s="312"/>
      <c r="EN781" s="311"/>
      <c r="EO781" s="297"/>
      <c r="EP781" s="311"/>
      <c r="EQ781" s="311"/>
      <c r="ER781" s="311"/>
      <c r="ES781" s="311"/>
      <c r="ET781" s="312"/>
      <c r="EU781" s="311"/>
      <c r="EV781" s="297"/>
      <c r="EW781" s="311"/>
      <c r="EX781" s="311"/>
      <c r="EY781" s="311"/>
      <c r="EZ781" s="311"/>
      <c r="FA781" s="312"/>
      <c r="FB781" s="311"/>
      <c r="FC781" s="298"/>
    </row>
    <row r="782" spans="1:159" s="205" customFormat="1" ht="39.9" customHeight="1" x14ac:dyDescent="0.25">
      <c r="A782" s="206"/>
      <c r="B782" s="196"/>
      <c r="C782" s="292"/>
      <c r="D782" s="198"/>
      <c r="E782" s="299"/>
      <c r="F782" s="200"/>
      <c r="G782" s="301"/>
      <c r="H782" s="303"/>
      <c r="I782" s="299"/>
      <c r="J782" s="299"/>
      <c r="K782" s="299"/>
      <c r="L782" s="289"/>
      <c r="M782" s="299"/>
      <c r="N782" s="289"/>
      <c r="O782" s="363" t="str">
        <f>IF(P782="","",IF(OR(I782="",J782=""),"",IF(AND(ISNUMBER(FIND("post-", I782)),J782=ProductCode!$I$12),ProductCode!$F$19,IF(AND(ISNUMBER(FIND("pre-", I782)),J782=ProductCode!$I$12),ProductCode!$F$20,IF(ISNUMBER(FIND("post-", I782)),ProductCode!$F$17,ProductCode!$F$18)))))</f>
        <v/>
      </c>
      <c r="P782" s="295" t="str">
        <f t="shared" si="28"/>
        <v/>
      </c>
      <c r="Q782" s="306"/>
      <c r="R782" s="203"/>
      <c r="S782" s="308" t="str">
        <f t="shared" si="29"/>
        <v/>
      </c>
      <c r="T782" s="311"/>
      <c r="U782" s="311"/>
      <c r="V782" s="311"/>
      <c r="W782" s="311"/>
      <c r="X782" s="312"/>
      <c r="Y782" s="311"/>
      <c r="Z782" s="297"/>
      <c r="AA782" s="311"/>
      <c r="AB782" s="311"/>
      <c r="AC782" s="311"/>
      <c r="AD782" s="311"/>
      <c r="AE782" s="312"/>
      <c r="AF782" s="311"/>
      <c r="AG782" s="297"/>
      <c r="AH782" s="311"/>
      <c r="AI782" s="311"/>
      <c r="AJ782" s="311"/>
      <c r="AK782" s="311"/>
      <c r="AL782" s="312"/>
      <c r="AM782" s="311"/>
      <c r="AN782" s="297"/>
      <c r="AO782" s="311"/>
      <c r="AP782" s="311"/>
      <c r="AQ782" s="311"/>
      <c r="AR782" s="311"/>
      <c r="AS782" s="312"/>
      <c r="AT782" s="311"/>
      <c r="AU782" s="297"/>
      <c r="AV782" s="311"/>
      <c r="AW782" s="311"/>
      <c r="AX782" s="311"/>
      <c r="AY782" s="311"/>
      <c r="AZ782" s="312"/>
      <c r="BA782" s="311"/>
      <c r="BB782" s="297"/>
      <c r="BC782" s="311"/>
      <c r="BD782" s="311"/>
      <c r="BE782" s="311"/>
      <c r="BF782" s="311"/>
      <c r="BG782" s="312"/>
      <c r="BH782" s="311"/>
      <c r="BI782" s="297"/>
      <c r="BJ782" s="311"/>
      <c r="BK782" s="311"/>
      <c r="BL782" s="311"/>
      <c r="BM782" s="311"/>
      <c r="BN782" s="312"/>
      <c r="BO782" s="311"/>
      <c r="BP782" s="297"/>
      <c r="BQ782" s="311"/>
      <c r="BR782" s="311"/>
      <c r="BS782" s="311"/>
      <c r="BT782" s="311"/>
      <c r="BU782" s="312"/>
      <c r="BV782" s="311"/>
      <c r="BW782" s="297"/>
      <c r="BX782" s="311"/>
      <c r="BY782" s="311"/>
      <c r="BZ782" s="311"/>
      <c r="CA782" s="311"/>
      <c r="CB782" s="312"/>
      <c r="CC782" s="311"/>
      <c r="CD782" s="297"/>
      <c r="CE782" s="311"/>
      <c r="CF782" s="311"/>
      <c r="CG782" s="311"/>
      <c r="CH782" s="311"/>
      <c r="CI782" s="312"/>
      <c r="CJ782" s="311"/>
      <c r="CK782" s="297"/>
      <c r="CL782" s="311"/>
      <c r="CM782" s="311"/>
      <c r="CN782" s="311"/>
      <c r="CO782" s="311"/>
      <c r="CP782" s="312"/>
      <c r="CQ782" s="311"/>
      <c r="CR782" s="297"/>
      <c r="CS782" s="311"/>
      <c r="CT782" s="311"/>
      <c r="CU782" s="311"/>
      <c r="CV782" s="311"/>
      <c r="CW782" s="312"/>
      <c r="CX782" s="311"/>
      <c r="CY782" s="297"/>
      <c r="CZ782" s="311"/>
      <c r="DA782" s="311"/>
      <c r="DB782" s="311"/>
      <c r="DC782" s="311"/>
      <c r="DD782" s="312"/>
      <c r="DE782" s="311"/>
      <c r="DF782" s="297"/>
      <c r="DG782" s="311"/>
      <c r="DH782" s="311"/>
      <c r="DI782" s="311"/>
      <c r="DJ782" s="311"/>
      <c r="DK782" s="312"/>
      <c r="DL782" s="311"/>
      <c r="DM782" s="297"/>
      <c r="DN782" s="311"/>
      <c r="DO782" s="311"/>
      <c r="DP782" s="311"/>
      <c r="DQ782" s="311"/>
      <c r="DR782" s="312"/>
      <c r="DS782" s="311"/>
      <c r="DT782" s="297"/>
      <c r="DU782" s="311"/>
      <c r="DV782" s="311"/>
      <c r="DW782" s="311"/>
      <c r="DX782" s="311"/>
      <c r="DY782" s="312"/>
      <c r="DZ782" s="311"/>
      <c r="EA782" s="297"/>
      <c r="EB782" s="311"/>
      <c r="EC782" s="311"/>
      <c r="ED782" s="311"/>
      <c r="EE782" s="311"/>
      <c r="EF782" s="312"/>
      <c r="EG782" s="311"/>
      <c r="EH782" s="297"/>
      <c r="EI782" s="311"/>
      <c r="EJ782" s="311"/>
      <c r="EK782" s="311"/>
      <c r="EL782" s="311"/>
      <c r="EM782" s="312"/>
      <c r="EN782" s="311"/>
      <c r="EO782" s="297"/>
      <c r="EP782" s="311"/>
      <c r="EQ782" s="311"/>
      <c r="ER782" s="311"/>
      <c r="ES782" s="311"/>
      <c r="ET782" s="312"/>
      <c r="EU782" s="311"/>
      <c r="EV782" s="297"/>
      <c r="EW782" s="311"/>
      <c r="EX782" s="311"/>
      <c r="EY782" s="311"/>
      <c r="EZ782" s="311"/>
      <c r="FA782" s="312"/>
      <c r="FB782" s="311"/>
      <c r="FC782" s="298"/>
    </row>
    <row r="783" spans="1:159" s="205" customFormat="1" ht="39.9" customHeight="1" x14ac:dyDescent="0.25">
      <c r="A783" s="206"/>
      <c r="B783" s="196"/>
      <c r="C783" s="292"/>
      <c r="D783" s="198"/>
      <c r="E783" s="299"/>
      <c r="F783" s="200"/>
      <c r="G783" s="301"/>
      <c r="H783" s="303"/>
      <c r="I783" s="299"/>
      <c r="J783" s="299"/>
      <c r="K783" s="299"/>
      <c r="L783" s="289"/>
      <c r="M783" s="299"/>
      <c r="N783" s="289"/>
      <c r="O783" s="363" t="str">
        <f>IF(P783="","",IF(OR(I783="",J783=""),"",IF(AND(ISNUMBER(FIND("post-", I783)),J783=ProductCode!$I$12),ProductCode!$F$19,IF(AND(ISNUMBER(FIND("pre-", I783)),J783=ProductCode!$I$12),ProductCode!$F$20,IF(ISNUMBER(FIND("post-", I783)),ProductCode!$F$17,ProductCode!$F$18)))))</f>
        <v/>
      </c>
      <c r="P783" s="295" t="str">
        <f t="shared" si="28"/>
        <v/>
      </c>
      <c r="Q783" s="306"/>
      <c r="R783" s="203"/>
      <c r="S783" s="308" t="str">
        <f t="shared" si="29"/>
        <v/>
      </c>
      <c r="T783" s="311"/>
      <c r="U783" s="311"/>
      <c r="V783" s="311"/>
      <c r="W783" s="311"/>
      <c r="X783" s="312"/>
      <c r="Y783" s="311"/>
      <c r="Z783" s="297"/>
      <c r="AA783" s="311"/>
      <c r="AB783" s="311"/>
      <c r="AC783" s="311"/>
      <c r="AD783" s="311"/>
      <c r="AE783" s="312"/>
      <c r="AF783" s="311"/>
      <c r="AG783" s="297"/>
      <c r="AH783" s="311"/>
      <c r="AI783" s="311"/>
      <c r="AJ783" s="311"/>
      <c r="AK783" s="311"/>
      <c r="AL783" s="312"/>
      <c r="AM783" s="311"/>
      <c r="AN783" s="297"/>
      <c r="AO783" s="311"/>
      <c r="AP783" s="311"/>
      <c r="AQ783" s="311"/>
      <c r="AR783" s="311"/>
      <c r="AS783" s="312"/>
      <c r="AT783" s="311"/>
      <c r="AU783" s="297"/>
      <c r="AV783" s="311"/>
      <c r="AW783" s="311"/>
      <c r="AX783" s="311"/>
      <c r="AY783" s="311"/>
      <c r="AZ783" s="312"/>
      <c r="BA783" s="311"/>
      <c r="BB783" s="297"/>
      <c r="BC783" s="311"/>
      <c r="BD783" s="311"/>
      <c r="BE783" s="311"/>
      <c r="BF783" s="311"/>
      <c r="BG783" s="312"/>
      <c r="BH783" s="311"/>
      <c r="BI783" s="297"/>
      <c r="BJ783" s="311"/>
      <c r="BK783" s="311"/>
      <c r="BL783" s="311"/>
      <c r="BM783" s="311"/>
      <c r="BN783" s="312"/>
      <c r="BO783" s="311"/>
      <c r="BP783" s="297"/>
      <c r="BQ783" s="311"/>
      <c r="BR783" s="311"/>
      <c r="BS783" s="311"/>
      <c r="BT783" s="311"/>
      <c r="BU783" s="312"/>
      <c r="BV783" s="311"/>
      <c r="BW783" s="297"/>
      <c r="BX783" s="311"/>
      <c r="BY783" s="311"/>
      <c r="BZ783" s="311"/>
      <c r="CA783" s="311"/>
      <c r="CB783" s="312"/>
      <c r="CC783" s="311"/>
      <c r="CD783" s="297"/>
      <c r="CE783" s="311"/>
      <c r="CF783" s="311"/>
      <c r="CG783" s="311"/>
      <c r="CH783" s="311"/>
      <c r="CI783" s="312"/>
      <c r="CJ783" s="311"/>
      <c r="CK783" s="297"/>
      <c r="CL783" s="311"/>
      <c r="CM783" s="311"/>
      <c r="CN783" s="311"/>
      <c r="CO783" s="311"/>
      <c r="CP783" s="312"/>
      <c r="CQ783" s="311"/>
      <c r="CR783" s="297"/>
      <c r="CS783" s="311"/>
      <c r="CT783" s="311"/>
      <c r="CU783" s="311"/>
      <c r="CV783" s="311"/>
      <c r="CW783" s="312"/>
      <c r="CX783" s="311"/>
      <c r="CY783" s="297"/>
      <c r="CZ783" s="311"/>
      <c r="DA783" s="311"/>
      <c r="DB783" s="311"/>
      <c r="DC783" s="311"/>
      <c r="DD783" s="312"/>
      <c r="DE783" s="311"/>
      <c r="DF783" s="297"/>
      <c r="DG783" s="311"/>
      <c r="DH783" s="311"/>
      <c r="DI783" s="311"/>
      <c r="DJ783" s="311"/>
      <c r="DK783" s="312"/>
      <c r="DL783" s="311"/>
      <c r="DM783" s="297"/>
      <c r="DN783" s="311"/>
      <c r="DO783" s="311"/>
      <c r="DP783" s="311"/>
      <c r="DQ783" s="311"/>
      <c r="DR783" s="312"/>
      <c r="DS783" s="311"/>
      <c r="DT783" s="297"/>
      <c r="DU783" s="311"/>
      <c r="DV783" s="311"/>
      <c r="DW783" s="311"/>
      <c r="DX783" s="311"/>
      <c r="DY783" s="312"/>
      <c r="DZ783" s="311"/>
      <c r="EA783" s="297"/>
      <c r="EB783" s="311"/>
      <c r="EC783" s="311"/>
      <c r="ED783" s="311"/>
      <c r="EE783" s="311"/>
      <c r="EF783" s="312"/>
      <c r="EG783" s="311"/>
      <c r="EH783" s="297"/>
      <c r="EI783" s="311"/>
      <c r="EJ783" s="311"/>
      <c r="EK783" s="311"/>
      <c r="EL783" s="311"/>
      <c r="EM783" s="312"/>
      <c r="EN783" s="311"/>
      <c r="EO783" s="297"/>
      <c r="EP783" s="311"/>
      <c r="EQ783" s="311"/>
      <c r="ER783" s="311"/>
      <c r="ES783" s="311"/>
      <c r="ET783" s="312"/>
      <c r="EU783" s="311"/>
      <c r="EV783" s="297"/>
      <c r="EW783" s="311"/>
      <c r="EX783" s="311"/>
      <c r="EY783" s="311"/>
      <c r="EZ783" s="311"/>
      <c r="FA783" s="312"/>
      <c r="FB783" s="311"/>
      <c r="FC783" s="298"/>
    </row>
    <row r="784" spans="1:159" s="205" customFormat="1" ht="39.9" customHeight="1" x14ac:dyDescent="0.25">
      <c r="A784" s="206"/>
      <c r="B784" s="196"/>
      <c r="C784" s="292"/>
      <c r="D784" s="198"/>
      <c r="E784" s="299"/>
      <c r="F784" s="200"/>
      <c r="G784" s="301"/>
      <c r="H784" s="303"/>
      <c r="I784" s="299"/>
      <c r="J784" s="299"/>
      <c r="K784" s="299"/>
      <c r="L784" s="289"/>
      <c r="M784" s="299"/>
      <c r="N784" s="289"/>
      <c r="O784" s="363" t="str">
        <f>IF(P784="","",IF(OR(I784="",J784=""),"",IF(AND(ISNUMBER(FIND("post-", I784)),J784=ProductCode!$I$12),ProductCode!$F$19,IF(AND(ISNUMBER(FIND("pre-", I784)),J784=ProductCode!$I$12),ProductCode!$F$20,IF(ISNUMBER(FIND("post-", I784)),ProductCode!$F$17,ProductCode!$F$18)))))</f>
        <v/>
      </c>
      <c r="P784" s="295" t="str">
        <f t="shared" si="28"/>
        <v/>
      </c>
      <c r="Q784" s="306"/>
      <c r="R784" s="203"/>
      <c r="S784" s="308" t="str">
        <f t="shared" si="29"/>
        <v/>
      </c>
      <c r="T784" s="311"/>
      <c r="U784" s="311"/>
      <c r="V784" s="311"/>
      <c r="W784" s="311"/>
      <c r="X784" s="312"/>
      <c r="Y784" s="311"/>
      <c r="Z784" s="297"/>
      <c r="AA784" s="311"/>
      <c r="AB784" s="311"/>
      <c r="AC784" s="311"/>
      <c r="AD784" s="311"/>
      <c r="AE784" s="312"/>
      <c r="AF784" s="311"/>
      <c r="AG784" s="297"/>
      <c r="AH784" s="311"/>
      <c r="AI784" s="311"/>
      <c r="AJ784" s="311"/>
      <c r="AK784" s="311"/>
      <c r="AL784" s="312"/>
      <c r="AM784" s="311"/>
      <c r="AN784" s="297"/>
      <c r="AO784" s="311"/>
      <c r="AP784" s="311"/>
      <c r="AQ784" s="311"/>
      <c r="AR784" s="311"/>
      <c r="AS784" s="312"/>
      <c r="AT784" s="311"/>
      <c r="AU784" s="297"/>
      <c r="AV784" s="311"/>
      <c r="AW784" s="311"/>
      <c r="AX784" s="311"/>
      <c r="AY784" s="311"/>
      <c r="AZ784" s="312"/>
      <c r="BA784" s="311"/>
      <c r="BB784" s="297"/>
      <c r="BC784" s="311"/>
      <c r="BD784" s="311"/>
      <c r="BE784" s="311"/>
      <c r="BF784" s="311"/>
      <c r="BG784" s="312"/>
      <c r="BH784" s="311"/>
      <c r="BI784" s="297"/>
      <c r="BJ784" s="311"/>
      <c r="BK784" s="311"/>
      <c r="BL784" s="311"/>
      <c r="BM784" s="311"/>
      <c r="BN784" s="312"/>
      <c r="BO784" s="311"/>
      <c r="BP784" s="297"/>
      <c r="BQ784" s="311"/>
      <c r="BR784" s="311"/>
      <c r="BS784" s="311"/>
      <c r="BT784" s="311"/>
      <c r="BU784" s="312"/>
      <c r="BV784" s="311"/>
      <c r="BW784" s="297"/>
      <c r="BX784" s="311"/>
      <c r="BY784" s="311"/>
      <c r="BZ784" s="311"/>
      <c r="CA784" s="311"/>
      <c r="CB784" s="312"/>
      <c r="CC784" s="311"/>
      <c r="CD784" s="297"/>
      <c r="CE784" s="311"/>
      <c r="CF784" s="311"/>
      <c r="CG784" s="311"/>
      <c r="CH784" s="311"/>
      <c r="CI784" s="312"/>
      <c r="CJ784" s="311"/>
      <c r="CK784" s="297"/>
      <c r="CL784" s="311"/>
      <c r="CM784" s="311"/>
      <c r="CN784" s="311"/>
      <c r="CO784" s="311"/>
      <c r="CP784" s="312"/>
      <c r="CQ784" s="311"/>
      <c r="CR784" s="297"/>
      <c r="CS784" s="311"/>
      <c r="CT784" s="311"/>
      <c r="CU784" s="311"/>
      <c r="CV784" s="311"/>
      <c r="CW784" s="312"/>
      <c r="CX784" s="311"/>
      <c r="CY784" s="297"/>
      <c r="CZ784" s="311"/>
      <c r="DA784" s="311"/>
      <c r="DB784" s="311"/>
      <c r="DC784" s="311"/>
      <c r="DD784" s="312"/>
      <c r="DE784" s="311"/>
      <c r="DF784" s="297"/>
      <c r="DG784" s="311"/>
      <c r="DH784" s="311"/>
      <c r="DI784" s="311"/>
      <c r="DJ784" s="311"/>
      <c r="DK784" s="312"/>
      <c r="DL784" s="311"/>
      <c r="DM784" s="297"/>
      <c r="DN784" s="311"/>
      <c r="DO784" s="311"/>
      <c r="DP784" s="311"/>
      <c r="DQ784" s="311"/>
      <c r="DR784" s="312"/>
      <c r="DS784" s="311"/>
      <c r="DT784" s="297"/>
      <c r="DU784" s="311"/>
      <c r="DV784" s="311"/>
      <c r="DW784" s="311"/>
      <c r="DX784" s="311"/>
      <c r="DY784" s="312"/>
      <c r="DZ784" s="311"/>
      <c r="EA784" s="297"/>
      <c r="EB784" s="311"/>
      <c r="EC784" s="311"/>
      <c r="ED784" s="311"/>
      <c r="EE784" s="311"/>
      <c r="EF784" s="312"/>
      <c r="EG784" s="311"/>
      <c r="EH784" s="297"/>
      <c r="EI784" s="311"/>
      <c r="EJ784" s="311"/>
      <c r="EK784" s="311"/>
      <c r="EL784" s="311"/>
      <c r="EM784" s="312"/>
      <c r="EN784" s="311"/>
      <c r="EO784" s="297"/>
      <c r="EP784" s="311"/>
      <c r="EQ784" s="311"/>
      <c r="ER784" s="311"/>
      <c r="ES784" s="311"/>
      <c r="ET784" s="312"/>
      <c r="EU784" s="311"/>
      <c r="EV784" s="297"/>
      <c r="EW784" s="311"/>
      <c r="EX784" s="311"/>
      <c r="EY784" s="311"/>
      <c r="EZ784" s="311"/>
      <c r="FA784" s="312"/>
      <c r="FB784" s="311"/>
      <c r="FC784" s="298"/>
    </row>
    <row r="785" spans="1:159" s="205" customFormat="1" ht="39.9" customHeight="1" x14ac:dyDescent="0.25">
      <c r="A785" s="206"/>
      <c r="B785" s="196"/>
      <c r="C785" s="292"/>
      <c r="D785" s="198"/>
      <c r="E785" s="299"/>
      <c r="F785" s="200"/>
      <c r="G785" s="301"/>
      <c r="H785" s="303"/>
      <c r="I785" s="299"/>
      <c r="J785" s="299"/>
      <c r="K785" s="299"/>
      <c r="L785" s="289"/>
      <c r="M785" s="299"/>
      <c r="N785" s="289"/>
      <c r="O785" s="363" t="str">
        <f>IF(P785="","",IF(OR(I785="",J785=""),"",IF(AND(ISNUMBER(FIND("post-", I785)),J785=ProductCode!$I$12),ProductCode!$F$19,IF(AND(ISNUMBER(FIND("pre-", I785)),J785=ProductCode!$I$12),ProductCode!$F$20,IF(ISNUMBER(FIND("post-", I785)),ProductCode!$F$17,ProductCode!$F$18)))))</f>
        <v/>
      </c>
      <c r="P785" s="295" t="str">
        <f t="shared" si="28"/>
        <v/>
      </c>
      <c r="Q785" s="306"/>
      <c r="R785" s="203"/>
      <c r="S785" s="308" t="str">
        <f t="shared" si="29"/>
        <v/>
      </c>
      <c r="T785" s="311"/>
      <c r="U785" s="311"/>
      <c r="V785" s="311"/>
      <c r="W785" s="311"/>
      <c r="X785" s="312"/>
      <c r="Y785" s="311"/>
      <c r="Z785" s="297"/>
      <c r="AA785" s="311"/>
      <c r="AB785" s="311"/>
      <c r="AC785" s="311"/>
      <c r="AD785" s="311"/>
      <c r="AE785" s="312"/>
      <c r="AF785" s="311"/>
      <c r="AG785" s="297"/>
      <c r="AH785" s="311"/>
      <c r="AI785" s="311"/>
      <c r="AJ785" s="311"/>
      <c r="AK785" s="311"/>
      <c r="AL785" s="312"/>
      <c r="AM785" s="311"/>
      <c r="AN785" s="297"/>
      <c r="AO785" s="311"/>
      <c r="AP785" s="311"/>
      <c r="AQ785" s="311"/>
      <c r="AR785" s="311"/>
      <c r="AS785" s="312"/>
      <c r="AT785" s="311"/>
      <c r="AU785" s="297"/>
      <c r="AV785" s="311"/>
      <c r="AW785" s="311"/>
      <c r="AX785" s="311"/>
      <c r="AY785" s="311"/>
      <c r="AZ785" s="312"/>
      <c r="BA785" s="311"/>
      <c r="BB785" s="297"/>
      <c r="BC785" s="311"/>
      <c r="BD785" s="311"/>
      <c r="BE785" s="311"/>
      <c r="BF785" s="311"/>
      <c r="BG785" s="312"/>
      <c r="BH785" s="311"/>
      <c r="BI785" s="297"/>
      <c r="BJ785" s="311"/>
      <c r="BK785" s="311"/>
      <c r="BL785" s="311"/>
      <c r="BM785" s="311"/>
      <c r="BN785" s="312"/>
      <c r="BO785" s="311"/>
      <c r="BP785" s="297"/>
      <c r="BQ785" s="311"/>
      <c r="BR785" s="311"/>
      <c r="BS785" s="311"/>
      <c r="BT785" s="311"/>
      <c r="BU785" s="312"/>
      <c r="BV785" s="311"/>
      <c r="BW785" s="297"/>
      <c r="BX785" s="311"/>
      <c r="BY785" s="311"/>
      <c r="BZ785" s="311"/>
      <c r="CA785" s="311"/>
      <c r="CB785" s="312"/>
      <c r="CC785" s="311"/>
      <c r="CD785" s="297"/>
      <c r="CE785" s="311"/>
      <c r="CF785" s="311"/>
      <c r="CG785" s="311"/>
      <c r="CH785" s="311"/>
      <c r="CI785" s="312"/>
      <c r="CJ785" s="311"/>
      <c r="CK785" s="297"/>
      <c r="CL785" s="311"/>
      <c r="CM785" s="311"/>
      <c r="CN785" s="311"/>
      <c r="CO785" s="311"/>
      <c r="CP785" s="312"/>
      <c r="CQ785" s="311"/>
      <c r="CR785" s="297"/>
      <c r="CS785" s="311"/>
      <c r="CT785" s="311"/>
      <c r="CU785" s="311"/>
      <c r="CV785" s="311"/>
      <c r="CW785" s="312"/>
      <c r="CX785" s="311"/>
      <c r="CY785" s="297"/>
      <c r="CZ785" s="311"/>
      <c r="DA785" s="311"/>
      <c r="DB785" s="311"/>
      <c r="DC785" s="311"/>
      <c r="DD785" s="312"/>
      <c r="DE785" s="311"/>
      <c r="DF785" s="297"/>
      <c r="DG785" s="311"/>
      <c r="DH785" s="311"/>
      <c r="DI785" s="311"/>
      <c r="DJ785" s="311"/>
      <c r="DK785" s="312"/>
      <c r="DL785" s="311"/>
      <c r="DM785" s="297"/>
      <c r="DN785" s="311"/>
      <c r="DO785" s="311"/>
      <c r="DP785" s="311"/>
      <c r="DQ785" s="311"/>
      <c r="DR785" s="312"/>
      <c r="DS785" s="311"/>
      <c r="DT785" s="297"/>
      <c r="DU785" s="311"/>
      <c r="DV785" s="311"/>
      <c r="DW785" s="311"/>
      <c r="DX785" s="311"/>
      <c r="DY785" s="312"/>
      <c r="DZ785" s="311"/>
      <c r="EA785" s="297"/>
      <c r="EB785" s="311"/>
      <c r="EC785" s="311"/>
      <c r="ED785" s="311"/>
      <c r="EE785" s="311"/>
      <c r="EF785" s="312"/>
      <c r="EG785" s="311"/>
      <c r="EH785" s="297"/>
      <c r="EI785" s="311"/>
      <c r="EJ785" s="311"/>
      <c r="EK785" s="311"/>
      <c r="EL785" s="311"/>
      <c r="EM785" s="312"/>
      <c r="EN785" s="311"/>
      <c r="EO785" s="297"/>
      <c r="EP785" s="311"/>
      <c r="EQ785" s="311"/>
      <c r="ER785" s="311"/>
      <c r="ES785" s="311"/>
      <c r="ET785" s="312"/>
      <c r="EU785" s="311"/>
      <c r="EV785" s="297"/>
      <c r="EW785" s="311"/>
      <c r="EX785" s="311"/>
      <c r="EY785" s="311"/>
      <c r="EZ785" s="311"/>
      <c r="FA785" s="312"/>
      <c r="FB785" s="311"/>
      <c r="FC785" s="298"/>
    </row>
    <row r="786" spans="1:159" s="205" customFormat="1" ht="39.9" customHeight="1" x14ac:dyDescent="0.25">
      <c r="A786" s="206"/>
      <c r="B786" s="196"/>
      <c r="C786" s="292"/>
      <c r="D786" s="198"/>
      <c r="E786" s="299"/>
      <c r="F786" s="200"/>
      <c r="G786" s="301"/>
      <c r="H786" s="303"/>
      <c r="I786" s="299"/>
      <c r="J786" s="299"/>
      <c r="K786" s="299"/>
      <c r="L786" s="289"/>
      <c r="M786" s="299"/>
      <c r="N786" s="289"/>
      <c r="O786" s="363" t="str">
        <f>IF(P786="","",IF(OR(I786="",J786=""),"",IF(AND(ISNUMBER(FIND("post-", I786)),J786=ProductCode!$I$12),ProductCode!$F$19,IF(AND(ISNUMBER(FIND("pre-", I786)),J786=ProductCode!$I$12),ProductCode!$F$20,IF(ISNUMBER(FIND("post-", I786)),ProductCode!$F$17,ProductCode!$F$18)))))</f>
        <v/>
      </c>
      <c r="P786" s="295" t="str">
        <f t="shared" si="28"/>
        <v/>
      </c>
      <c r="Q786" s="306"/>
      <c r="R786" s="203"/>
      <c r="S786" s="308" t="str">
        <f t="shared" si="29"/>
        <v/>
      </c>
      <c r="T786" s="311"/>
      <c r="U786" s="311"/>
      <c r="V786" s="311"/>
      <c r="W786" s="311"/>
      <c r="X786" s="312"/>
      <c r="Y786" s="311"/>
      <c r="Z786" s="297"/>
      <c r="AA786" s="311"/>
      <c r="AB786" s="311"/>
      <c r="AC786" s="311"/>
      <c r="AD786" s="311"/>
      <c r="AE786" s="312"/>
      <c r="AF786" s="311"/>
      <c r="AG786" s="297"/>
      <c r="AH786" s="311"/>
      <c r="AI786" s="311"/>
      <c r="AJ786" s="311"/>
      <c r="AK786" s="311"/>
      <c r="AL786" s="312"/>
      <c r="AM786" s="311"/>
      <c r="AN786" s="297"/>
      <c r="AO786" s="311"/>
      <c r="AP786" s="311"/>
      <c r="AQ786" s="311"/>
      <c r="AR786" s="311"/>
      <c r="AS786" s="312"/>
      <c r="AT786" s="311"/>
      <c r="AU786" s="297"/>
      <c r="AV786" s="311"/>
      <c r="AW786" s="311"/>
      <c r="AX786" s="311"/>
      <c r="AY786" s="311"/>
      <c r="AZ786" s="312"/>
      <c r="BA786" s="311"/>
      <c r="BB786" s="297"/>
      <c r="BC786" s="311"/>
      <c r="BD786" s="311"/>
      <c r="BE786" s="311"/>
      <c r="BF786" s="311"/>
      <c r="BG786" s="312"/>
      <c r="BH786" s="311"/>
      <c r="BI786" s="297"/>
      <c r="BJ786" s="311"/>
      <c r="BK786" s="311"/>
      <c r="BL786" s="311"/>
      <c r="BM786" s="311"/>
      <c r="BN786" s="312"/>
      <c r="BO786" s="311"/>
      <c r="BP786" s="297"/>
      <c r="BQ786" s="311"/>
      <c r="BR786" s="311"/>
      <c r="BS786" s="311"/>
      <c r="BT786" s="311"/>
      <c r="BU786" s="312"/>
      <c r="BV786" s="311"/>
      <c r="BW786" s="297"/>
      <c r="BX786" s="311"/>
      <c r="BY786" s="311"/>
      <c r="BZ786" s="311"/>
      <c r="CA786" s="311"/>
      <c r="CB786" s="312"/>
      <c r="CC786" s="311"/>
      <c r="CD786" s="297"/>
      <c r="CE786" s="311"/>
      <c r="CF786" s="311"/>
      <c r="CG786" s="311"/>
      <c r="CH786" s="311"/>
      <c r="CI786" s="312"/>
      <c r="CJ786" s="311"/>
      <c r="CK786" s="297"/>
      <c r="CL786" s="311"/>
      <c r="CM786" s="311"/>
      <c r="CN786" s="311"/>
      <c r="CO786" s="311"/>
      <c r="CP786" s="312"/>
      <c r="CQ786" s="311"/>
      <c r="CR786" s="297"/>
      <c r="CS786" s="311"/>
      <c r="CT786" s="311"/>
      <c r="CU786" s="311"/>
      <c r="CV786" s="311"/>
      <c r="CW786" s="312"/>
      <c r="CX786" s="311"/>
      <c r="CY786" s="297"/>
      <c r="CZ786" s="311"/>
      <c r="DA786" s="311"/>
      <c r="DB786" s="311"/>
      <c r="DC786" s="311"/>
      <c r="DD786" s="312"/>
      <c r="DE786" s="311"/>
      <c r="DF786" s="297"/>
      <c r="DG786" s="311"/>
      <c r="DH786" s="311"/>
      <c r="DI786" s="311"/>
      <c r="DJ786" s="311"/>
      <c r="DK786" s="312"/>
      <c r="DL786" s="311"/>
      <c r="DM786" s="297"/>
      <c r="DN786" s="311"/>
      <c r="DO786" s="311"/>
      <c r="DP786" s="311"/>
      <c r="DQ786" s="311"/>
      <c r="DR786" s="312"/>
      <c r="DS786" s="311"/>
      <c r="DT786" s="297"/>
      <c r="DU786" s="311"/>
      <c r="DV786" s="311"/>
      <c r="DW786" s="311"/>
      <c r="DX786" s="311"/>
      <c r="DY786" s="312"/>
      <c r="DZ786" s="311"/>
      <c r="EA786" s="297"/>
      <c r="EB786" s="311"/>
      <c r="EC786" s="311"/>
      <c r="ED786" s="311"/>
      <c r="EE786" s="311"/>
      <c r="EF786" s="312"/>
      <c r="EG786" s="311"/>
      <c r="EH786" s="297"/>
      <c r="EI786" s="311"/>
      <c r="EJ786" s="311"/>
      <c r="EK786" s="311"/>
      <c r="EL786" s="311"/>
      <c r="EM786" s="312"/>
      <c r="EN786" s="311"/>
      <c r="EO786" s="297"/>
      <c r="EP786" s="311"/>
      <c r="EQ786" s="311"/>
      <c r="ER786" s="311"/>
      <c r="ES786" s="311"/>
      <c r="ET786" s="312"/>
      <c r="EU786" s="311"/>
      <c r="EV786" s="297"/>
      <c r="EW786" s="311"/>
      <c r="EX786" s="311"/>
      <c r="EY786" s="311"/>
      <c r="EZ786" s="311"/>
      <c r="FA786" s="312"/>
      <c r="FB786" s="311"/>
      <c r="FC786" s="298"/>
    </row>
    <row r="787" spans="1:159" s="205" customFormat="1" ht="39.9" customHeight="1" x14ac:dyDescent="0.25">
      <c r="A787" s="206"/>
      <c r="B787" s="196"/>
      <c r="C787" s="292"/>
      <c r="D787" s="198"/>
      <c r="E787" s="299"/>
      <c r="F787" s="200"/>
      <c r="G787" s="301"/>
      <c r="H787" s="303"/>
      <c r="I787" s="299"/>
      <c r="J787" s="299"/>
      <c r="K787" s="299"/>
      <c r="L787" s="289"/>
      <c r="M787" s="299"/>
      <c r="N787" s="289"/>
      <c r="O787" s="363" t="str">
        <f>IF(P787="","",IF(OR(I787="",J787=""),"",IF(AND(ISNUMBER(FIND("post-", I787)),J787=ProductCode!$I$12),ProductCode!$F$19,IF(AND(ISNUMBER(FIND("pre-", I787)),J787=ProductCode!$I$12),ProductCode!$F$20,IF(ISNUMBER(FIND("post-", I787)),ProductCode!$F$17,ProductCode!$F$18)))))</f>
        <v/>
      </c>
      <c r="P787" s="295" t="str">
        <f t="shared" si="28"/>
        <v/>
      </c>
      <c r="Q787" s="306"/>
      <c r="R787" s="203"/>
      <c r="S787" s="308" t="str">
        <f t="shared" si="29"/>
        <v/>
      </c>
      <c r="T787" s="311"/>
      <c r="U787" s="311"/>
      <c r="V787" s="311"/>
      <c r="W787" s="311"/>
      <c r="X787" s="312"/>
      <c r="Y787" s="311"/>
      <c r="Z787" s="297"/>
      <c r="AA787" s="311"/>
      <c r="AB787" s="311"/>
      <c r="AC787" s="311"/>
      <c r="AD787" s="311"/>
      <c r="AE787" s="312"/>
      <c r="AF787" s="311"/>
      <c r="AG787" s="297"/>
      <c r="AH787" s="311"/>
      <c r="AI787" s="311"/>
      <c r="AJ787" s="311"/>
      <c r="AK787" s="311"/>
      <c r="AL787" s="312"/>
      <c r="AM787" s="311"/>
      <c r="AN787" s="297"/>
      <c r="AO787" s="311"/>
      <c r="AP787" s="311"/>
      <c r="AQ787" s="311"/>
      <c r="AR787" s="311"/>
      <c r="AS787" s="312"/>
      <c r="AT787" s="311"/>
      <c r="AU787" s="297"/>
      <c r="AV787" s="311"/>
      <c r="AW787" s="311"/>
      <c r="AX787" s="311"/>
      <c r="AY787" s="311"/>
      <c r="AZ787" s="312"/>
      <c r="BA787" s="311"/>
      <c r="BB787" s="297"/>
      <c r="BC787" s="311"/>
      <c r="BD787" s="311"/>
      <c r="BE787" s="311"/>
      <c r="BF787" s="311"/>
      <c r="BG787" s="312"/>
      <c r="BH787" s="311"/>
      <c r="BI787" s="297"/>
      <c r="BJ787" s="311"/>
      <c r="BK787" s="311"/>
      <c r="BL787" s="311"/>
      <c r="BM787" s="311"/>
      <c r="BN787" s="312"/>
      <c r="BO787" s="311"/>
      <c r="BP787" s="297"/>
      <c r="BQ787" s="311"/>
      <c r="BR787" s="311"/>
      <c r="BS787" s="311"/>
      <c r="BT787" s="311"/>
      <c r="BU787" s="312"/>
      <c r="BV787" s="311"/>
      <c r="BW787" s="297"/>
      <c r="BX787" s="311"/>
      <c r="BY787" s="311"/>
      <c r="BZ787" s="311"/>
      <c r="CA787" s="311"/>
      <c r="CB787" s="312"/>
      <c r="CC787" s="311"/>
      <c r="CD787" s="297"/>
      <c r="CE787" s="311"/>
      <c r="CF787" s="311"/>
      <c r="CG787" s="311"/>
      <c r="CH787" s="311"/>
      <c r="CI787" s="312"/>
      <c r="CJ787" s="311"/>
      <c r="CK787" s="297"/>
      <c r="CL787" s="311"/>
      <c r="CM787" s="311"/>
      <c r="CN787" s="311"/>
      <c r="CO787" s="311"/>
      <c r="CP787" s="312"/>
      <c r="CQ787" s="311"/>
      <c r="CR787" s="297"/>
      <c r="CS787" s="311"/>
      <c r="CT787" s="311"/>
      <c r="CU787" s="311"/>
      <c r="CV787" s="311"/>
      <c r="CW787" s="312"/>
      <c r="CX787" s="311"/>
      <c r="CY787" s="297"/>
      <c r="CZ787" s="311"/>
      <c r="DA787" s="311"/>
      <c r="DB787" s="311"/>
      <c r="DC787" s="311"/>
      <c r="DD787" s="312"/>
      <c r="DE787" s="311"/>
      <c r="DF787" s="297"/>
      <c r="DG787" s="311"/>
      <c r="DH787" s="311"/>
      <c r="DI787" s="311"/>
      <c r="DJ787" s="311"/>
      <c r="DK787" s="312"/>
      <c r="DL787" s="311"/>
      <c r="DM787" s="297"/>
      <c r="DN787" s="311"/>
      <c r="DO787" s="311"/>
      <c r="DP787" s="311"/>
      <c r="DQ787" s="311"/>
      <c r="DR787" s="312"/>
      <c r="DS787" s="311"/>
      <c r="DT787" s="297"/>
      <c r="DU787" s="311"/>
      <c r="DV787" s="311"/>
      <c r="DW787" s="311"/>
      <c r="DX787" s="311"/>
      <c r="DY787" s="312"/>
      <c r="DZ787" s="311"/>
      <c r="EA787" s="297"/>
      <c r="EB787" s="311"/>
      <c r="EC787" s="311"/>
      <c r="ED787" s="311"/>
      <c r="EE787" s="311"/>
      <c r="EF787" s="312"/>
      <c r="EG787" s="311"/>
      <c r="EH787" s="297"/>
      <c r="EI787" s="311"/>
      <c r="EJ787" s="311"/>
      <c r="EK787" s="311"/>
      <c r="EL787" s="311"/>
      <c r="EM787" s="312"/>
      <c r="EN787" s="311"/>
      <c r="EO787" s="297"/>
      <c r="EP787" s="311"/>
      <c r="EQ787" s="311"/>
      <c r="ER787" s="311"/>
      <c r="ES787" s="311"/>
      <c r="ET787" s="312"/>
      <c r="EU787" s="311"/>
      <c r="EV787" s="297"/>
      <c r="EW787" s="311"/>
      <c r="EX787" s="311"/>
      <c r="EY787" s="311"/>
      <c r="EZ787" s="311"/>
      <c r="FA787" s="312"/>
      <c r="FB787" s="311"/>
      <c r="FC787" s="298"/>
    </row>
    <row r="788" spans="1:159" s="205" customFormat="1" ht="39.9" customHeight="1" x14ac:dyDescent="0.25">
      <c r="A788" s="206"/>
      <c r="B788" s="196"/>
      <c r="C788" s="292"/>
      <c r="D788" s="198"/>
      <c r="E788" s="299"/>
      <c r="F788" s="200"/>
      <c r="G788" s="301"/>
      <c r="H788" s="303"/>
      <c r="I788" s="299"/>
      <c r="J788" s="299"/>
      <c r="K788" s="299"/>
      <c r="L788" s="289"/>
      <c r="M788" s="299"/>
      <c r="N788" s="289"/>
      <c r="O788" s="363" t="str">
        <f>IF(P788="","",IF(OR(I788="",J788=""),"",IF(AND(ISNUMBER(FIND("post-", I788)),J788=ProductCode!$I$12),ProductCode!$F$19,IF(AND(ISNUMBER(FIND("pre-", I788)),J788=ProductCode!$I$12),ProductCode!$F$20,IF(ISNUMBER(FIND("post-", I788)),ProductCode!$F$17,ProductCode!$F$18)))))</f>
        <v/>
      </c>
      <c r="P788" s="295" t="str">
        <f t="shared" si="28"/>
        <v/>
      </c>
      <c r="Q788" s="306"/>
      <c r="R788" s="203"/>
      <c r="S788" s="308" t="str">
        <f t="shared" si="29"/>
        <v/>
      </c>
      <c r="T788" s="311"/>
      <c r="U788" s="311"/>
      <c r="V788" s="311"/>
      <c r="W788" s="311"/>
      <c r="X788" s="312"/>
      <c r="Y788" s="311"/>
      <c r="Z788" s="297"/>
      <c r="AA788" s="311"/>
      <c r="AB788" s="311"/>
      <c r="AC788" s="311"/>
      <c r="AD788" s="311"/>
      <c r="AE788" s="312"/>
      <c r="AF788" s="311"/>
      <c r="AG788" s="297"/>
      <c r="AH788" s="311"/>
      <c r="AI788" s="311"/>
      <c r="AJ788" s="311"/>
      <c r="AK788" s="311"/>
      <c r="AL788" s="312"/>
      <c r="AM788" s="311"/>
      <c r="AN788" s="297"/>
      <c r="AO788" s="311"/>
      <c r="AP788" s="311"/>
      <c r="AQ788" s="311"/>
      <c r="AR788" s="311"/>
      <c r="AS788" s="312"/>
      <c r="AT788" s="311"/>
      <c r="AU788" s="297"/>
      <c r="AV788" s="311"/>
      <c r="AW788" s="311"/>
      <c r="AX788" s="311"/>
      <c r="AY788" s="311"/>
      <c r="AZ788" s="312"/>
      <c r="BA788" s="311"/>
      <c r="BB788" s="297"/>
      <c r="BC788" s="311"/>
      <c r="BD788" s="311"/>
      <c r="BE788" s="311"/>
      <c r="BF788" s="311"/>
      <c r="BG788" s="312"/>
      <c r="BH788" s="311"/>
      <c r="BI788" s="297"/>
      <c r="BJ788" s="311"/>
      <c r="BK788" s="311"/>
      <c r="BL788" s="311"/>
      <c r="BM788" s="311"/>
      <c r="BN788" s="312"/>
      <c r="BO788" s="311"/>
      <c r="BP788" s="297"/>
      <c r="BQ788" s="311"/>
      <c r="BR788" s="311"/>
      <c r="BS788" s="311"/>
      <c r="BT788" s="311"/>
      <c r="BU788" s="312"/>
      <c r="BV788" s="311"/>
      <c r="BW788" s="297"/>
      <c r="BX788" s="311"/>
      <c r="BY788" s="311"/>
      <c r="BZ788" s="311"/>
      <c r="CA788" s="311"/>
      <c r="CB788" s="312"/>
      <c r="CC788" s="311"/>
      <c r="CD788" s="297"/>
      <c r="CE788" s="311"/>
      <c r="CF788" s="311"/>
      <c r="CG788" s="311"/>
      <c r="CH788" s="311"/>
      <c r="CI788" s="312"/>
      <c r="CJ788" s="311"/>
      <c r="CK788" s="297"/>
      <c r="CL788" s="311"/>
      <c r="CM788" s="311"/>
      <c r="CN788" s="311"/>
      <c r="CO788" s="311"/>
      <c r="CP788" s="312"/>
      <c r="CQ788" s="311"/>
      <c r="CR788" s="297"/>
      <c r="CS788" s="311"/>
      <c r="CT788" s="311"/>
      <c r="CU788" s="311"/>
      <c r="CV788" s="311"/>
      <c r="CW788" s="312"/>
      <c r="CX788" s="311"/>
      <c r="CY788" s="297"/>
      <c r="CZ788" s="311"/>
      <c r="DA788" s="311"/>
      <c r="DB788" s="311"/>
      <c r="DC788" s="311"/>
      <c r="DD788" s="312"/>
      <c r="DE788" s="311"/>
      <c r="DF788" s="297"/>
      <c r="DG788" s="311"/>
      <c r="DH788" s="311"/>
      <c r="DI788" s="311"/>
      <c r="DJ788" s="311"/>
      <c r="DK788" s="312"/>
      <c r="DL788" s="311"/>
      <c r="DM788" s="297"/>
      <c r="DN788" s="311"/>
      <c r="DO788" s="311"/>
      <c r="DP788" s="311"/>
      <c r="DQ788" s="311"/>
      <c r="DR788" s="312"/>
      <c r="DS788" s="311"/>
      <c r="DT788" s="297"/>
      <c r="DU788" s="311"/>
      <c r="DV788" s="311"/>
      <c r="DW788" s="311"/>
      <c r="DX788" s="311"/>
      <c r="DY788" s="312"/>
      <c r="DZ788" s="311"/>
      <c r="EA788" s="297"/>
      <c r="EB788" s="311"/>
      <c r="EC788" s="311"/>
      <c r="ED788" s="311"/>
      <c r="EE788" s="311"/>
      <c r="EF788" s="312"/>
      <c r="EG788" s="311"/>
      <c r="EH788" s="297"/>
      <c r="EI788" s="311"/>
      <c r="EJ788" s="311"/>
      <c r="EK788" s="311"/>
      <c r="EL788" s="311"/>
      <c r="EM788" s="312"/>
      <c r="EN788" s="311"/>
      <c r="EO788" s="297"/>
      <c r="EP788" s="311"/>
      <c r="EQ788" s="311"/>
      <c r="ER788" s="311"/>
      <c r="ES788" s="311"/>
      <c r="ET788" s="312"/>
      <c r="EU788" s="311"/>
      <c r="EV788" s="297"/>
      <c r="EW788" s="311"/>
      <c r="EX788" s="311"/>
      <c r="EY788" s="311"/>
      <c r="EZ788" s="311"/>
      <c r="FA788" s="312"/>
      <c r="FB788" s="311"/>
      <c r="FC788" s="298"/>
    </row>
    <row r="789" spans="1:159" s="205" customFormat="1" ht="39.9" customHeight="1" x14ac:dyDescent="0.25">
      <c r="A789" s="206"/>
      <c r="B789" s="196"/>
      <c r="C789" s="292"/>
      <c r="D789" s="198"/>
      <c r="E789" s="299"/>
      <c r="F789" s="200"/>
      <c r="G789" s="301"/>
      <c r="H789" s="303"/>
      <c r="I789" s="299"/>
      <c r="J789" s="299"/>
      <c r="K789" s="299"/>
      <c r="L789" s="289"/>
      <c r="M789" s="299"/>
      <c r="N789" s="289"/>
      <c r="O789" s="363" t="str">
        <f>IF(P789="","",IF(OR(I789="",J789=""),"",IF(AND(ISNUMBER(FIND("post-", I789)),J789=ProductCode!$I$12),ProductCode!$F$19,IF(AND(ISNUMBER(FIND("pre-", I789)),J789=ProductCode!$I$12),ProductCode!$F$20,IF(ISNUMBER(FIND("post-", I789)),ProductCode!$F$17,ProductCode!$F$18)))))</f>
        <v/>
      </c>
      <c r="P789" s="295" t="str">
        <f t="shared" si="28"/>
        <v/>
      </c>
      <c r="Q789" s="306"/>
      <c r="R789" s="203"/>
      <c r="S789" s="308" t="str">
        <f t="shared" si="29"/>
        <v/>
      </c>
      <c r="T789" s="311"/>
      <c r="U789" s="311"/>
      <c r="V789" s="311"/>
      <c r="W789" s="311"/>
      <c r="X789" s="312"/>
      <c r="Y789" s="311"/>
      <c r="Z789" s="297"/>
      <c r="AA789" s="311"/>
      <c r="AB789" s="311"/>
      <c r="AC789" s="311"/>
      <c r="AD789" s="311"/>
      <c r="AE789" s="312"/>
      <c r="AF789" s="311"/>
      <c r="AG789" s="297"/>
      <c r="AH789" s="311"/>
      <c r="AI789" s="311"/>
      <c r="AJ789" s="311"/>
      <c r="AK789" s="311"/>
      <c r="AL789" s="312"/>
      <c r="AM789" s="311"/>
      <c r="AN789" s="297"/>
      <c r="AO789" s="311"/>
      <c r="AP789" s="311"/>
      <c r="AQ789" s="311"/>
      <c r="AR789" s="311"/>
      <c r="AS789" s="312"/>
      <c r="AT789" s="311"/>
      <c r="AU789" s="297"/>
      <c r="AV789" s="311"/>
      <c r="AW789" s="311"/>
      <c r="AX789" s="311"/>
      <c r="AY789" s="311"/>
      <c r="AZ789" s="312"/>
      <c r="BA789" s="311"/>
      <c r="BB789" s="297"/>
      <c r="BC789" s="311"/>
      <c r="BD789" s="311"/>
      <c r="BE789" s="311"/>
      <c r="BF789" s="311"/>
      <c r="BG789" s="312"/>
      <c r="BH789" s="311"/>
      <c r="BI789" s="297"/>
      <c r="BJ789" s="311"/>
      <c r="BK789" s="311"/>
      <c r="BL789" s="311"/>
      <c r="BM789" s="311"/>
      <c r="BN789" s="312"/>
      <c r="BO789" s="311"/>
      <c r="BP789" s="297"/>
      <c r="BQ789" s="311"/>
      <c r="BR789" s="311"/>
      <c r="BS789" s="311"/>
      <c r="BT789" s="311"/>
      <c r="BU789" s="312"/>
      <c r="BV789" s="311"/>
      <c r="BW789" s="297"/>
      <c r="BX789" s="311"/>
      <c r="BY789" s="311"/>
      <c r="BZ789" s="311"/>
      <c r="CA789" s="311"/>
      <c r="CB789" s="312"/>
      <c r="CC789" s="311"/>
      <c r="CD789" s="297"/>
      <c r="CE789" s="311"/>
      <c r="CF789" s="311"/>
      <c r="CG789" s="311"/>
      <c r="CH789" s="311"/>
      <c r="CI789" s="312"/>
      <c r="CJ789" s="311"/>
      <c r="CK789" s="297"/>
      <c r="CL789" s="311"/>
      <c r="CM789" s="311"/>
      <c r="CN789" s="311"/>
      <c r="CO789" s="311"/>
      <c r="CP789" s="312"/>
      <c r="CQ789" s="311"/>
      <c r="CR789" s="297"/>
      <c r="CS789" s="311"/>
      <c r="CT789" s="311"/>
      <c r="CU789" s="311"/>
      <c r="CV789" s="311"/>
      <c r="CW789" s="312"/>
      <c r="CX789" s="311"/>
      <c r="CY789" s="297"/>
      <c r="CZ789" s="311"/>
      <c r="DA789" s="311"/>
      <c r="DB789" s="311"/>
      <c r="DC789" s="311"/>
      <c r="DD789" s="312"/>
      <c r="DE789" s="311"/>
      <c r="DF789" s="297"/>
      <c r="DG789" s="311"/>
      <c r="DH789" s="311"/>
      <c r="DI789" s="311"/>
      <c r="DJ789" s="311"/>
      <c r="DK789" s="312"/>
      <c r="DL789" s="311"/>
      <c r="DM789" s="297"/>
      <c r="DN789" s="311"/>
      <c r="DO789" s="311"/>
      <c r="DP789" s="311"/>
      <c r="DQ789" s="311"/>
      <c r="DR789" s="312"/>
      <c r="DS789" s="311"/>
      <c r="DT789" s="297"/>
      <c r="DU789" s="311"/>
      <c r="DV789" s="311"/>
      <c r="DW789" s="311"/>
      <c r="DX789" s="311"/>
      <c r="DY789" s="312"/>
      <c r="DZ789" s="311"/>
      <c r="EA789" s="297"/>
      <c r="EB789" s="311"/>
      <c r="EC789" s="311"/>
      <c r="ED789" s="311"/>
      <c r="EE789" s="311"/>
      <c r="EF789" s="312"/>
      <c r="EG789" s="311"/>
      <c r="EH789" s="297"/>
      <c r="EI789" s="311"/>
      <c r="EJ789" s="311"/>
      <c r="EK789" s="311"/>
      <c r="EL789" s="311"/>
      <c r="EM789" s="312"/>
      <c r="EN789" s="311"/>
      <c r="EO789" s="297"/>
      <c r="EP789" s="311"/>
      <c r="EQ789" s="311"/>
      <c r="ER789" s="311"/>
      <c r="ES789" s="311"/>
      <c r="ET789" s="312"/>
      <c r="EU789" s="311"/>
      <c r="EV789" s="297"/>
      <c r="EW789" s="311"/>
      <c r="EX789" s="311"/>
      <c r="EY789" s="311"/>
      <c r="EZ789" s="311"/>
      <c r="FA789" s="312"/>
      <c r="FB789" s="311"/>
      <c r="FC789" s="298"/>
    </row>
    <row r="790" spans="1:159" s="205" customFormat="1" ht="39.9" customHeight="1" x14ac:dyDescent="0.25">
      <c r="A790" s="206"/>
      <c r="B790" s="196"/>
      <c r="C790" s="292"/>
      <c r="D790" s="198"/>
      <c r="E790" s="299"/>
      <c r="F790" s="200"/>
      <c r="G790" s="301"/>
      <c r="H790" s="303"/>
      <c r="I790" s="299"/>
      <c r="J790" s="299"/>
      <c r="K790" s="299"/>
      <c r="L790" s="289"/>
      <c r="M790" s="299"/>
      <c r="N790" s="289"/>
      <c r="O790" s="363" t="str">
        <f>IF(P790="","",IF(OR(I790="",J790=""),"",IF(AND(ISNUMBER(FIND("post-", I790)),J790=ProductCode!$I$12),ProductCode!$F$19,IF(AND(ISNUMBER(FIND("pre-", I790)),J790=ProductCode!$I$12),ProductCode!$F$20,IF(ISNUMBER(FIND("post-", I790)),ProductCode!$F$17,ProductCode!$F$18)))))</f>
        <v/>
      </c>
      <c r="P790" s="295" t="str">
        <f t="shared" si="28"/>
        <v/>
      </c>
      <c r="Q790" s="306"/>
      <c r="R790" s="203"/>
      <c r="S790" s="308" t="str">
        <f t="shared" si="29"/>
        <v/>
      </c>
      <c r="T790" s="311"/>
      <c r="U790" s="311"/>
      <c r="V790" s="311"/>
      <c r="W790" s="311"/>
      <c r="X790" s="312"/>
      <c r="Y790" s="311"/>
      <c r="Z790" s="297"/>
      <c r="AA790" s="311"/>
      <c r="AB790" s="311"/>
      <c r="AC790" s="311"/>
      <c r="AD790" s="311"/>
      <c r="AE790" s="312"/>
      <c r="AF790" s="311"/>
      <c r="AG790" s="297"/>
      <c r="AH790" s="311"/>
      <c r="AI790" s="311"/>
      <c r="AJ790" s="311"/>
      <c r="AK790" s="311"/>
      <c r="AL790" s="312"/>
      <c r="AM790" s="311"/>
      <c r="AN790" s="297"/>
      <c r="AO790" s="311"/>
      <c r="AP790" s="311"/>
      <c r="AQ790" s="311"/>
      <c r="AR790" s="311"/>
      <c r="AS790" s="312"/>
      <c r="AT790" s="311"/>
      <c r="AU790" s="297"/>
      <c r="AV790" s="311"/>
      <c r="AW790" s="311"/>
      <c r="AX790" s="311"/>
      <c r="AY790" s="311"/>
      <c r="AZ790" s="312"/>
      <c r="BA790" s="311"/>
      <c r="BB790" s="297"/>
      <c r="BC790" s="311"/>
      <c r="BD790" s="311"/>
      <c r="BE790" s="311"/>
      <c r="BF790" s="311"/>
      <c r="BG790" s="312"/>
      <c r="BH790" s="311"/>
      <c r="BI790" s="297"/>
      <c r="BJ790" s="311"/>
      <c r="BK790" s="311"/>
      <c r="BL790" s="311"/>
      <c r="BM790" s="311"/>
      <c r="BN790" s="312"/>
      <c r="BO790" s="311"/>
      <c r="BP790" s="297"/>
      <c r="BQ790" s="311"/>
      <c r="BR790" s="311"/>
      <c r="BS790" s="311"/>
      <c r="BT790" s="311"/>
      <c r="BU790" s="312"/>
      <c r="BV790" s="311"/>
      <c r="BW790" s="297"/>
      <c r="BX790" s="311"/>
      <c r="BY790" s="311"/>
      <c r="BZ790" s="311"/>
      <c r="CA790" s="311"/>
      <c r="CB790" s="312"/>
      <c r="CC790" s="311"/>
      <c r="CD790" s="297"/>
      <c r="CE790" s="311"/>
      <c r="CF790" s="311"/>
      <c r="CG790" s="311"/>
      <c r="CH790" s="311"/>
      <c r="CI790" s="312"/>
      <c r="CJ790" s="311"/>
      <c r="CK790" s="297"/>
      <c r="CL790" s="311"/>
      <c r="CM790" s="311"/>
      <c r="CN790" s="311"/>
      <c r="CO790" s="311"/>
      <c r="CP790" s="312"/>
      <c r="CQ790" s="311"/>
      <c r="CR790" s="297"/>
      <c r="CS790" s="311"/>
      <c r="CT790" s="311"/>
      <c r="CU790" s="311"/>
      <c r="CV790" s="311"/>
      <c r="CW790" s="312"/>
      <c r="CX790" s="311"/>
      <c r="CY790" s="297"/>
      <c r="CZ790" s="311"/>
      <c r="DA790" s="311"/>
      <c r="DB790" s="311"/>
      <c r="DC790" s="311"/>
      <c r="DD790" s="312"/>
      <c r="DE790" s="311"/>
      <c r="DF790" s="297"/>
      <c r="DG790" s="311"/>
      <c r="DH790" s="311"/>
      <c r="DI790" s="311"/>
      <c r="DJ790" s="311"/>
      <c r="DK790" s="312"/>
      <c r="DL790" s="311"/>
      <c r="DM790" s="297"/>
      <c r="DN790" s="311"/>
      <c r="DO790" s="311"/>
      <c r="DP790" s="311"/>
      <c r="DQ790" s="311"/>
      <c r="DR790" s="312"/>
      <c r="DS790" s="311"/>
      <c r="DT790" s="297"/>
      <c r="DU790" s="311"/>
      <c r="DV790" s="311"/>
      <c r="DW790" s="311"/>
      <c r="DX790" s="311"/>
      <c r="DY790" s="312"/>
      <c r="DZ790" s="311"/>
      <c r="EA790" s="297"/>
      <c r="EB790" s="311"/>
      <c r="EC790" s="311"/>
      <c r="ED790" s="311"/>
      <c r="EE790" s="311"/>
      <c r="EF790" s="312"/>
      <c r="EG790" s="311"/>
      <c r="EH790" s="297"/>
      <c r="EI790" s="311"/>
      <c r="EJ790" s="311"/>
      <c r="EK790" s="311"/>
      <c r="EL790" s="311"/>
      <c r="EM790" s="312"/>
      <c r="EN790" s="311"/>
      <c r="EO790" s="297"/>
      <c r="EP790" s="311"/>
      <c r="EQ790" s="311"/>
      <c r="ER790" s="311"/>
      <c r="ES790" s="311"/>
      <c r="ET790" s="312"/>
      <c r="EU790" s="311"/>
      <c r="EV790" s="297"/>
      <c r="EW790" s="311"/>
      <c r="EX790" s="311"/>
      <c r="EY790" s="311"/>
      <c r="EZ790" s="311"/>
      <c r="FA790" s="312"/>
      <c r="FB790" s="311"/>
      <c r="FC790" s="298"/>
    </row>
    <row r="791" spans="1:159" s="205" customFormat="1" ht="39.9" customHeight="1" x14ac:dyDescent="0.25">
      <c r="A791" s="206"/>
      <c r="B791" s="196"/>
      <c r="C791" s="292"/>
      <c r="D791" s="198"/>
      <c r="E791" s="299"/>
      <c r="F791" s="200"/>
      <c r="G791" s="301"/>
      <c r="H791" s="303"/>
      <c r="I791" s="299"/>
      <c r="J791" s="299"/>
      <c r="K791" s="299"/>
      <c r="L791" s="289"/>
      <c r="M791" s="299"/>
      <c r="N791" s="289"/>
      <c r="O791" s="363" t="str">
        <f>IF(P791="","",IF(OR(I791="",J791=""),"",IF(AND(ISNUMBER(FIND("post-", I791)),J791=ProductCode!$I$12),ProductCode!$F$19,IF(AND(ISNUMBER(FIND("pre-", I791)),J791=ProductCode!$I$12),ProductCode!$F$20,IF(ISNUMBER(FIND("post-", I791)),ProductCode!$F$17,ProductCode!$F$18)))))</f>
        <v/>
      </c>
      <c r="P791" s="295" t="str">
        <f t="shared" si="28"/>
        <v/>
      </c>
      <c r="Q791" s="306"/>
      <c r="R791" s="203"/>
      <c r="S791" s="308" t="str">
        <f t="shared" si="29"/>
        <v/>
      </c>
      <c r="T791" s="311"/>
      <c r="U791" s="311"/>
      <c r="V791" s="311"/>
      <c r="W791" s="311"/>
      <c r="X791" s="312"/>
      <c r="Y791" s="311"/>
      <c r="Z791" s="297"/>
      <c r="AA791" s="311"/>
      <c r="AB791" s="311"/>
      <c r="AC791" s="311"/>
      <c r="AD791" s="311"/>
      <c r="AE791" s="312"/>
      <c r="AF791" s="311"/>
      <c r="AG791" s="297"/>
      <c r="AH791" s="311"/>
      <c r="AI791" s="311"/>
      <c r="AJ791" s="311"/>
      <c r="AK791" s="311"/>
      <c r="AL791" s="312"/>
      <c r="AM791" s="311"/>
      <c r="AN791" s="297"/>
      <c r="AO791" s="311"/>
      <c r="AP791" s="311"/>
      <c r="AQ791" s="311"/>
      <c r="AR791" s="311"/>
      <c r="AS791" s="312"/>
      <c r="AT791" s="311"/>
      <c r="AU791" s="297"/>
      <c r="AV791" s="311"/>
      <c r="AW791" s="311"/>
      <c r="AX791" s="311"/>
      <c r="AY791" s="311"/>
      <c r="AZ791" s="312"/>
      <c r="BA791" s="311"/>
      <c r="BB791" s="297"/>
      <c r="BC791" s="311"/>
      <c r="BD791" s="311"/>
      <c r="BE791" s="311"/>
      <c r="BF791" s="311"/>
      <c r="BG791" s="312"/>
      <c r="BH791" s="311"/>
      <c r="BI791" s="297"/>
      <c r="BJ791" s="311"/>
      <c r="BK791" s="311"/>
      <c r="BL791" s="311"/>
      <c r="BM791" s="311"/>
      <c r="BN791" s="312"/>
      <c r="BO791" s="311"/>
      <c r="BP791" s="297"/>
      <c r="BQ791" s="311"/>
      <c r="BR791" s="311"/>
      <c r="BS791" s="311"/>
      <c r="BT791" s="311"/>
      <c r="BU791" s="312"/>
      <c r="BV791" s="311"/>
      <c r="BW791" s="297"/>
      <c r="BX791" s="311"/>
      <c r="BY791" s="311"/>
      <c r="BZ791" s="311"/>
      <c r="CA791" s="311"/>
      <c r="CB791" s="312"/>
      <c r="CC791" s="311"/>
      <c r="CD791" s="297"/>
      <c r="CE791" s="311"/>
      <c r="CF791" s="311"/>
      <c r="CG791" s="311"/>
      <c r="CH791" s="311"/>
      <c r="CI791" s="312"/>
      <c r="CJ791" s="311"/>
      <c r="CK791" s="297"/>
      <c r="CL791" s="311"/>
      <c r="CM791" s="311"/>
      <c r="CN791" s="311"/>
      <c r="CO791" s="311"/>
      <c r="CP791" s="312"/>
      <c r="CQ791" s="311"/>
      <c r="CR791" s="297"/>
      <c r="CS791" s="311"/>
      <c r="CT791" s="311"/>
      <c r="CU791" s="311"/>
      <c r="CV791" s="311"/>
      <c r="CW791" s="312"/>
      <c r="CX791" s="311"/>
      <c r="CY791" s="297"/>
      <c r="CZ791" s="311"/>
      <c r="DA791" s="311"/>
      <c r="DB791" s="311"/>
      <c r="DC791" s="311"/>
      <c r="DD791" s="312"/>
      <c r="DE791" s="311"/>
      <c r="DF791" s="297"/>
      <c r="DG791" s="311"/>
      <c r="DH791" s="311"/>
      <c r="DI791" s="311"/>
      <c r="DJ791" s="311"/>
      <c r="DK791" s="312"/>
      <c r="DL791" s="311"/>
      <c r="DM791" s="297"/>
      <c r="DN791" s="311"/>
      <c r="DO791" s="311"/>
      <c r="DP791" s="311"/>
      <c r="DQ791" s="311"/>
      <c r="DR791" s="312"/>
      <c r="DS791" s="311"/>
      <c r="DT791" s="297"/>
      <c r="DU791" s="311"/>
      <c r="DV791" s="311"/>
      <c r="DW791" s="311"/>
      <c r="DX791" s="311"/>
      <c r="DY791" s="312"/>
      <c r="DZ791" s="311"/>
      <c r="EA791" s="297"/>
      <c r="EB791" s="311"/>
      <c r="EC791" s="311"/>
      <c r="ED791" s="311"/>
      <c r="EE791" s="311"/>
      <c r="EF791" s="312"/>
      <c r="EG791" s="311"/>
      <c r="EH791" s="297"/>
      <c r="EI791" s="311"/>
      <c r="EJ791" s="311"/>
      <c r="EK791" s="311"/>
      <c r="EL791" s="311"/>
      <c r="EM791" s="312"/>
      <c r="EN791" s="311"/>
      <c r="EO791" s="297"/>
      <c r="EP791" s="311"/>
      <c r="EQ791" s="311"/>
      <c r="ER791" s="311"/>
      <c r="ES791" s="311"/>
      <c r="ET791" s="312"/>
      <c r="EU791" s="311"/>
      <c r="EV791" s="297"/>
      <c r="EW791" s="311"/>
      <c r="EX791" s="311"/>
      <c r="EY791" s="311"/>
      <c r="EZ791" s="311"/>
      <c r="FA791" s="312"/>
      <c r="FB791" s="311"/>
      <c r="FC791" s="298"/>
    </row>
    <row r="792" spans="1:159" s="205" customFormat="1" ht="39.9" customHeight="1" x14ac:dyDescent="0.25">
      <c r="A792" s="206"/>
      <c r="B792" s="196"/>
      <c r="C792" s="292"/>
      <c r="D792" s="198"/>
      <c r="E792" s="299"/>
      <c r="F792" s="200"/>
      <c r="G792" s="301"/>
      <c r="H792" s="303"/>
      <c r="I792" s="299"/>
      <c r="J792" s="299"/>
      <c r="K792" s="299"/>
      <c r="L792" s="289"/>
      <c r="M792" s="299"/>
      <c r="N792" s="289"/>
      <c r="O792" s="363" t="str">
        <f>IF(P792="","",IF(OR(I792="",J792=""),"",IF(AND(ISNUMBER(FIND("post-", I792)),J792=ProductCode!$I$12),ProductCode!$F$19,IF(AND(ISNUMBER(FIND("pre-", I792)),J792=ProductCode!$I$12),ProductCode!$F$20,IF(ISNUMBER(FIND("post-", I792)),ProductCode!$F$17,ProductCode!$F$18)))))</f>
        <v/>
      </c>
      <c r="P792" s="295" t="str">
        <f t="shared" si="28"/>
        <v/>
      </c>
      <c r="Q792" s="306"/>
      <c r="R792" s="203"/>
      <c r="S792" s="308" t="str">
        <f t="shared" si="29"/>
        <v/>
      </c>
      <c r="T792" s="311"/>
      <c r="U792" s="311"/>
      <c r="V792" s="311"/>
      <c r="W792" s="311"/>
      <c r="X792" s="312"/>
      <c r="Y792" s="311"/>
      <c r="Z792" s="297"/>
      <c r="AA792" s="311"/>
      <c r="AB792" s="311"/>
      <c r="AC792" s="311"/>
      <c r="AD792" s="311"/>
      <c r="AE792" s="312"/>
      <c r="AF792" s="311"/>
      <c r="AG792" s="297"/>
      <c r="AH792" s="311"/>
      <c r="AI792" s="311"/>
      <c r="AJ792" s="311"/>
      <c r="AK792" s="311"/>
      <c r="AL792" s="312"/>
      <c r="AM792" s="311"/>
      <c r="AN792" s="297"/>
      <c r="AO792" s="311"/>
      <c r="AP792" s="311"/>
      <c r="AQ792" s="311"/>
      <c r="AR792" s="311"/>
      <c r="AS792" s="312"/>
      <c r="AT792" s="311"/>
      <c r="AU792" s="297"/>
      <c r="AV792" s="311"/>
      <c r="AW792" s="311"/>
      <c r="AX792" s="311"/>
      <c r="AY792" s="311"/>
      <c r="AZ792" s="312"/>
      <c r="BA792" s="311"/>
      <c r="BB792" s="297"/>
      <c r="BC792" s="311"/>
      <c r="BD792" s="311"/>
      <c r="BE792" s="311"/>
      <c r="BF792" s="311"/>
      <c r="BG792" s="312"/>
      <c r="BH792" s="311"/>
      <c r="BI792" s="297"/>
      <c r="BJ792" s="311"/>
      <c r="BK792" s="311"/>
      <c r="BL792" s="311"/>
      <c r="BM792" s="311"/>
      <c r="BN792" s="312"/>
      <c r="BO792" s="311"/>
      <c r="BP792" s="297"/>
      <c r="BQ792" s="311"/>
      <c r="BR792" s="311"/>
      <c r="BS792" s="311"/>
      <c r="BT792" s="311"/>
      <c r="BU792" s="312"/>
      <c r="BV792" s="311"/>
      <c r="BW792" s="297"/>
      <c r="BX792" s="311"/>
      <c r="BY792" s="311"/>
      <c r="BZ792" s="311"/>
      <c r="CA792" s="311"/>
      <c r="CB792" s="312"/>
      <c r="CC792" s="311"/>
      <c r="CD792" s="297"/>
      <c r="CE792" s="311"/>
      <c r="CF792" s="311"/>
      <c r="CG792" s="311"/>
      <c r="CH792" s="311"/>
      <c r="CI792" s="312"/>
      <c r="CJ792" s="311"/>
      <c r="CK792" s="297"/>
      <c r="CL792" s="311"/>
      <c r="CM792" s="311"/>
      <c r="CN792" s="311"/>
      <c r="CO792" s="311"/>
      <c r="CP792" s="312"/>
      <c r="CQ792" s="311"/>
      <c r="CR792" s="297"/>
      <c r="CS792" s="311"/>
      <c r="CT792" s="311"/>
      <c r="CU792" s="311"/>
      <c r="CV792" s="311"/>
      <c r="CW792" s="312"/>
      <c r="CX792" s="311"/>
      <c r="CY792" s="297"/>
      <c r="CZ792" s="311"/>
      <c r="DA792" s="311"/>
      <c r="DB792" s="311"/>
      <c r="DC792" s="311"/>
      <c r="DD792" s="312"/>
      <c r="DE792" s="311"/>
      <c r="DF792" s="297"/>
      <c r="DG792" s="311"/>
      <c r="DH792" s="311"/>
      <c r="DI792" s="311"/>
      <c r="DJ792" s="311"/>
      <c r="DK792" s="312"/>
      <c r="DL792" s="311"/>
      <c r="DM792" s="297"/>
      <c r="DN792" s="311"/>
      <c r="DO792" s="311"/>
      <c r="DP792" s="311"/>
      <c r="DQ792" s="311"/>
      <c r="DR792" s="312"/>
      <c r="DS792" s="311"/>
      <c r="DT792" s="297"/>
      <c r="DU792" s="311"/>
      <c r="DV792" s="311"/>
      <c r="DW792" s="311"/>
      <c r="DX792" s="311"/>
      <c r="DY792" s="312"/>
      <c r="DZ792" s="311"/>
      <c r="EA792" s="297"/>
      <c r="EB792" s="311"/>
      <c r="EC792" s="311"/>
      <c r="ED792" s="311"/>
      <c r="EE792" s="311"/>
      <c r="EF792" s="312"/>
      <c r="EG792" s="311"/>
      <c r="EH792" s="297"/>
      <c r="EI792" s="311"/>
      <c r="EJ792" s="311"/>
      <c r="EK792" s="311"/>
      <c r="EL792" s="311"/>
      <c r="EM792" s="312"/>
      <c r="EN792" s="311"/>
      <c r="EO792" s="297"/>
      <c r="EP792" s="311"/>
      <c r="EQ792" s="311"/>
      <c r="ER792" s="311"/>
      <c r="ES792" s="311"/>
      <c r="ET792" s="312"/>
      <c r="EU792" s="311"/>
      <c r="EV792" s="297"/>
      <c r="EW792" s="311"/>
      <c r="EX792" s="311"/>
      <c r="EY792" s="311"/>
      <c r="EZ792" s="311"/>
      <c r="FA792" s="312"/>
      <c r="FB792" s="311"/>
      <c r="FC792" s="298"/>
    </row>
    <row r="793" spans="1:159" s="205" customFormat="1" ht="39.9" customHeight="1" x14ac:dyDescent="0.25">
      <c r="A793" s="206"/>
      <c r="B793" s="196"/>
      <c r="C793" s="292"/>
      <c r="D793" s="198"/>
      <c r="E793" s="299"/>
      <c r="F793" s="200"/>
      <c r="G793" s="301"/>
      <c r="H793" s="303"/>
      <c r="I793" s="299"/>
      <c r="J793" s="299"/>
      <c r="K793" s="299"/>
      <c r="L793" s="289"/>
      <c r="M793" s="299"/>
      <c r="N793" s="289"/>
      <c r="O793" s="363" t="str">
        <f>IF(P793="","",IF(OR(I793="",J793=""),"",IF(AND(ISNUMBER(FIND("post-", I793)),J793=ProductCode!$I$12),ProductCode!$F$19,IF(AND(ISNUMBER(FIND("pre-", I793)),J793=ProductCode!$I$12),ProductCode!$F$20,IF(ISNUMBER(FIND("post-", I793)),ProductCode!$F$17,ProductCode!$F$18)))))</f>
        <v/>
      </c>
      <c r="P793" s="295" t="str">
        <f t="shared" si="28"/>
        <v/>
      </c>
      <c r="Q793" s="306"/>
      <c r="R793" s="203"/>
      <c r="S793" s="308" t="str">
        <f t="shared" si="29"/>
        <v/>
      </c>
      <c r="T793" s="311"/>
      <c r="U793" s="311"/>
      <c r="V793" s="311"/>
      <c r="W793" s="311"/>
      <c r="X793" s="312"/>
      <c r="Y793" s="311"/>
      <c r="Z793" s="297"/>
      <c r="AA793" s="311"/>
      <c r="AB793" s="311"/>
      <c r="AC793" s="311"/>
      <c r="AD793" s="311"/>
      <c r="AE793" s="312"/>
      <c r="AF793" s="311"/>
      <c r="AG793" s="297"/>
      <c r="AH793" s="311"/>
      <c r="AI793" s="311"/>
      <c r="AJ793" s="311"/>
      <c r="AK793" s="311"/>
      <c r="AL793" s="312"/>
      <c r="AM793" s="311"/>
      <c r="AN793" s="297"/>
      <c r="AO793" s="311"/>
      <c r="AP793" s="311"/>
      <c r="AQ793" s="311"/>
      <c r="AR793" s="311"/>
      <c r="AS793" s="312"/>
      <c r="AT793" s="311"/>
      <c r="AU793" s="297"/>
      <c r="AV793" s="311"/>
      <c r="AW793" s="311"/>
      <c r="AX793" s="311"/>
      <c r="AY793" s="311"/>
      <c r="AZ793" s="312"/>
      <c r="BA793" s="311"/>
      <c r="BB793" s="297"/>
      <c r="BC793" s="311"/>
      <c r="BD793" s="311"/>
      <c r="BE793" s="311"/>
      <c r="BF793" s="311"/>
      <c r="BG793" s="312"/>
      <c r="BH793" s="311"/>
      <c r="BI793" s="297"/>
      <c r="BJ793" s="311"/>
      <c r="BK793" s="311"/>
      <c r="BL793" s="311"/>
      <c r="BM793" s="311"/>
      <c r="BN793" s="312"/>
      <c r="BO793" s="311"/>
      <c r="BP793" s="297"/>
      <c r="BQ793" s="311"/>
      <c r="BR793" s="311"/>
      <c r="BS793" s="311"/>
      <c r="BT793" s="311"/>
      <c r="BU793" s="312"/>
      <c r="BV793" s="311"/>
      <c r="BW793" s="297"/>
      <c r="BX793" s="311"/>
      <c r="BY793" s="311"/>
      <c r="BZ793" s="311"/>
      <c r="CA793" s="311"/>
      <c r="CB793" s="312"/>
      <c r="CC793" s="311"/>
      <c r="CD793" s="297"/>
      <c r="CE793" s="311"/>
      <c r="CF793" s="311"/>
      <c r="CG793" s="311"/>
      <c r="CH793" s="311"/>
      <c r="CI793" s="312"/>
      <c r="CJ793" s="311"/>
      <c r="CK793" s="297"/>
      <c r="CL793" s="311"/>
      <c r="CM793" s="311"/>
      <c r="CN793" s="311"/>
      <c r="CO793" s="311"/>
      <c r="CP793" s="312"/>
      <c r="CQ793" s="311"/>
      <c r="CR793" s="297"/>
      <c r="CS793" s="311"/>
      <c r="CT793" s="311"/>
      <c r="CU793" s="311"/>
      <c r="CV793" s="311"/>
      <c r="CW793" s="312"/>
      <c r="CX793" s="311"/>
      <c r="CY793" s="297"/>
      <c r="CZ793" s="311"/>
      <c r="DA793" s="311"/>
      <c r="DB793" s="311"/>
      <c r="DC793" s="311"/>
      <c r="DD793" s="312"/>
      <c r="DE793" s="311"/>
      <c r="DF793" s="297"/>
      <c r="DG793" s="311"/>
      <c r="DH793" s="311"/>
      <c r="DI793" s="311"/>
      <c r="DJ793" s="311"/>
      <c r="DK793" s="312"/>
      <c r="DL793" s="311"/>
      <c r="DM793" s="297"/>
      <c r="DN793" s="311"/>
      <c r="DO793" s="311"/>
      <c r="DP793" s="311"/>
      <c r="DQ793" s="311"/>
      <c r="DR793" s="312"/>
      <c r="DS793" s="311"/>
      <c r="DT793" s="297"/>
      <c r="DU793" s="311"/>
      <c r="DV793" s="311"/>
      <c r="DW793" s="311"/>
      <c r="DX793" s="311"/>
      <c r="DY793" s="312"/>
      <c r="DZ793" s="311"/>
      <c r="EA793" s="297"/>
      <c r="EB793" s="311"/>
      <c r="EC793" s="311"/>
      <c r="ED793" s="311"/>
      <c r="EE793" s="311"/>
      <c r="EF793" s="312"/>
      <c r="EG793" s="311"/>
      <c r="EH793" s="297"/>
      <c r="EI793" s="311"/>
      <c r="EJ793" s="311"/>
      <c r="EK793" s="311"/>
      <c r="EL793" s="311"/>
      <c r="EM793" s="312"/>
      <c r="EN793" s="311"/>
      <c r="EO793" s="297"/>
      <c r="EP793" s="311"/>
      <c r="EQ793" s="311"/>
      <c r="ER793" s="311"/>
      <c r="ES793" s="311"/>
      <c r="ET793" s="312"/>
      <c r="EU793" s="311"/>
      <c r="EV793" s="297"/>
      <c r="EW793" s="311"/>
      <c r="EX793" s="311"/>
      <c r="EY793" s="311"/>
      <c r="EZ793" s="311"/>
      <c r="FA793" s="312"/>
      <c r="FB793" s="311"/>
      <c r="FC793" s="298"/>
    </row>
    <row r="794" spans="1:159" s="205" customFormat="1" ht="39.9" customHeight="1" x14ac:dyDescent="0.25">
      <c r="A794" s="206"/>
      <c r="B794" s="196"/>
      <c r="C794" s="292"/>
      <c r="D794" s="198"/>
      <c r="E794" s="299"/>
      <c r="F794" s="200"/>
      <c r="G794" s="301"/>
      <c r="H794" s="303"/>
      <c r="I794" s="299"/>
      <c r="J794" s="299"/>
      <c r="K794" s="299"/>
      <c r="L794" s="289"/>
      <c r="M794" s="299"/>
      <c r="N794" s="289"/>
      <c r="O794" s="363" t="str">
        <f>IF(P794="","",IF(OR(I794="",J794=""),"",IF(AND(ISNUMBER(FIND("post-", I794)),J794=ProductCode!$I$12),ProductCode!$F$19,IF(AND(ISNUMBER(FIND("pre-", I794)),J794=ProductCode!$I$12),ProductCode!$F$20,IF(ISNUMBER(FIND("post-", I794)),ProductCode!$F$17,ProductCode!$F$18)))))</f>
        <v/>
      </c>
      <c r="P794" s="295" t="str">
        <f t="shared" si="28"/>
        <v/>
      </c>
      <c r="Q794" s="306"/>
      <c r="R794" s="203"/>
      <c r="S794" s="308" t="str">
        <f t="shared" si="29"/>
        <v/>
      </c>
      <c r="T794" s="311"/>
      <c r="U794" s="311"/>
      <c r="V794" s="311"/>
      <c r="W794" s="311"/>
      <c r="X794" s="312"/>
      <c r="Y794" s="311"/>
      <c r="Z794" s="297"/>
      <c r="AA794" s="311"/>
      <c r="AB794" s="311"/>
      <c r="AC794" s="311"/>
      <c r="AD794" s="311"/>
      <c r="AE794" s="312"/>
      <c r="AF794" s="311"/>
      <c r="AG794" s="297"/>
      <c r="AH794" s="311"/>
      <c r="AI794" s="311"/>
      <c r="AJ794" s="311"/>
      <c r="AK794" s="311"/>
      <c r="AL794" s="312"/>
      <c r="AM794" s="311"/>
      <c r="AN794" s="297"/>
      <c r="AO794" s="311"/>
      <c r="AP794" s="311"/>
      <c r="AQ794" s="311"/>
      <c r="AR794" s="311"/>
      <c r="AS794" s="312"/>
      <c r="AT794" s="311"/>
      <c r="AU794" s="297"/>
      <c r="AV794" s="311"/>
      <c r="AW794" s="311"/>
      <c r="AX794" s="311"/>
      <c r="AY794" s="311"/>
      <c r="AZ794" s="312"/>
      <c r="BA794" s="311"/>
      <c r="BB794" s="297"/>
      <c r="BC794" s="311"/>
      <c r="BD794" s="311"/>
      <c r="BE794" s="311"/>
      <c r="BF794" s="311"/>
      <c r="BG794" s="312"/>
      <c r="BH794" s="311"/>
      <c r="BI794" s="297"/>
      <c r="BJ794" s="311"/>
      <c r="BK794" s="311"/>
      <c r="BL794" s="311"/>
      <c r="BM794" s="311"/>
      <c r="BN794" s="312"/>
      <c r="BO794" s="311"/>
      <c r="BP794" s="297"/>
      <c r="BQ794" s="311"/>
      <c r="BR794" s="311"/>
      <c r="BS794" s="311"/>
      <c r="BT794" s="311"/>
      <c r="BU794" s="312"/>
      <c r="BV794" s="311"/>
      <c r="BW794" s="297"/>
      <c r="BX794" s="311"/>
      <c r="BY794" s="311"/>
      <c r="BZ794" s="311"/>
      <c r="CA794" s="311"/>
      <c r="CB794" s="312"/>
      <c r="CC794" s="311"/>
      <c r="CD794" s="297"/>
      <c r="CE794" s="311"/>
      <c r="CF794" s="311"/>
      <c r="CG794" s="311"/>
      <c r="CH794" s="311"/>
      <c r="CI794" s="312"/>
      <c r="CJ794" s="311"/>
      <c r="CK794" s="297"/>
      <c r="CL794" s="311"/>
      <c r="CM794" s="311"/>
      <c r="CN794" s="311"/>
      <c r="CO794" s="311"/>
      <c r="CP794" s="312"/>
      <c r="CQ794" s="311"/>
      <c r="CR794" s="297"/>
      <c r="CS794" s="311"/>
      <c r="CT794" s="311"/>
      <c r="CU794" s="311"/>
      <c r="CV794" s="311"/>
      <c r="CW794" s="312"/>
      <c r="CX794" s="311"/>
      <c r="CY794" s="297"/>
      <c r="CZ794" s="311"/>
      <c r="DA794" s="311"/>
      <c r="DB794" s="311"/>
      <c r="DC794" s="311"/>
      <c r="DD794" s="312"/>
      <c r="DE794" s="311"/>
      <c r="DF794" s="297"/>
      <c r="DG794" s="311"/>
      <c r="DH794" s="311"/>
      <c r="DI794" s="311"/>
      <c r="DJ794" s="311"/>
      <c r="DK794" s="312"/>
      <c r="DL794" s="311"/>
      <c r="DM794" s="297"/>
      <c r="DN794" s="311"/>
      <c r="DO794" s="311"/>
      <c r="DP794" s="311"/>
      <c r="DQ794" s="311"/>
      <c r="DR794" s="312"/>
      <c r="DS794" s="311"/>
      <c r="DT794" s="297"/>
      <c r="DU794" s="311"/>
      <c r="DV794" s="311"/>
      <c r="DW794" s="311"/>
      <c r="DX794" s="311"/>
      <c r="DY794" s="312"/>
      <c r="DZ794" s="311"/>
      <c r="EA794" s="297"/>
      <c r="EB794" s="311"/>
      <c r="EC794" s="311"/>
      <c r="ED794" s="311"/>
      <c r="EE794" s="311"/>
      <c r="EF794" s="312"/>
      <c r="EG794" s="311"/>
      <c r="EH794" s="297"/>
      <c r="EI794" s="311"/>
      <c r="EJ794" s="311"/>
      <c r="EK794" s="311"/>
      <c r="EL794" s="311"/>
      <c r="EM794" s="312"/>
      <c r="EN794" s="311"/>
      <c r="EO794" s="297"/>
      <c r="EP794" s="311"/>
      <c r="EQ794" s="311"/>
      <c r="ER794" s="311"/>
      <c r="ES794" s="311"/>
      <c r="ET794" s="312"/>
      <c r="EU794" s="311"/>
      <c r="EV794" s="297"/>
      <c r="EW794" s="311"/>
      <c r="EX794" s="311"/>
      <c r="EY794" s="311"/>
      <c r="EZ794" s="311"/>
      <c r="FA794" s="312"/>
      <c r="FB794" s="311"/>
      <c r="FC794" s="298"/>
    </row>
    <row r="795" spans="1:159" s="205" customFormat="1" ht="39.9" customHeight="1" x14ac:dyDescent="0.25">
      <c r="A795" s="206"/>
      <c r="B795" s="196"/>
      <c r="C795" s="292"/>
      <c r="D795" s="198"/>
      <c r="E795" s="299"/>
      <c r="F795" s="200"/>
      <c r="G795" s="301"/>
      <c r="H795" s="303"/>
      <c r="I795" s="299"/>
      <c r="J795" s="299"/>
      <c r="K795" s="299"/>
      <c r="L795" s="289"/>
      <c r="M795" s="299"/>
      <c r="N795" s="289"/>
      <c r="O795" s="363" t="str">
        <f>IF(P795="","",IF(OR(I795="",J795=""),"",IF(AND(ISNUMBER(FIND("post-", I795)),J795=ProductCode!$I$12),ProductCode!$F$19,IF(AND(ISNUMBER(FIND("pre-", I795)),J795=ProductCode!$I$12),ProductCode!$F$20,IF(ISNUMBER(FIND("post-", I795)),ProductCode!$F$17,ProductCode!$F$18)))))</f>
        <v/>
      </c>
      <c r="P795" s="295" t="str">
        <f t="shared" si="28"/>
        <v/>
      </c>
      <c r="Q795" s="306"/>
      <c r="R795" s="203"/>
      <c r="S795" s="308" t="str">
        <f t="shared" si="29"/>
        <v/>
      </c>
      <c r="T795" s="311"/>
      <c r="U795" s="311"/>
      <c r="V795" s="311"/>
      <c r="W795" s="311"/>
      <c r="X795" s="312"/>
      <c r="Y795" s="311"/>
      <c r="Z795" s="297"/>
      <c r="AA795" s="311"/>
      <c r="AB795" s="311"/>
      <c r="AC795" s="311"/>
      <c r="AD795" s="311"/>
      <c r="AE795" s="312"/>
      <c r="AF795" s="311"/>
      <c r="AG795" s="297"/>
      <c r="AH795" s="311"/>
      <c r="AI795" s="311"/>
      <c r="AJ795" s="311"/>
      <c r="AK795" s="311"/>
      <c r="AL795" s="312"/>
      <c r="AM795" s="311"/>
      <c r="AN795" s="297"/>
      <c r="AO795" s="311"/>
      <c r="AP795" s="311"/>
      <c r="AQ795" s="311"/>
      <c r="AR795" s="311"/>
      <c r="AS795" s="312"/>
      <c r="AT795" s="311"/>
      <c r="AU795" s="297"/>
      <c r="AV795" s="311"/>
      <c r="AW795" s="311"/>
      <c r="AX795" s="311"/>
      <c r="AY795" s="311"/>
      <c r="AZ795" s="312"/>
      <c r="BA795" s="311"/>
      <c r="BB795" s="297"/>
      <c r="BC795" s="311"/>
      <c r="BD795" s="311"/>
      <c r="BE795" s="311"/>
      <c r="BF795" s="311"/>
      <c r="BG795" s="312"/>
      <c r="BH795" s="311"/>
      <c r="BI795" s="297"/>
      <c r="BJ795" s="311"/>
      <c r="BK795" s="311"/>
      <c r="BL795" s="311"/>
      <c r="BM795" s="311"/>
      <c r="BN795" s="312"/>
      <c r="BO795" s="311"/>
      <c r="BP795" s="297"/>
      <c r="BQ795" s="311"/>
      <c r="BR795" s="311"/>
      <c r="BS795" s="311"/>
      <c r="BT795" s="311"/>
      <c r="BU795" s="312"/>
      <c r="BV795" s="311"/>
      <c r="BW795" s="297"/>
      <c r="BX795" s="311"/>
      <c r="BY795" s="311"/>
      <c r="BZ795" s="311"/>
      <c r="CA795" s="311"/>
      <c r="CB795" s="312"/>
      <c r="CC795" s="311"/>
      <c r="CD795" s="297"/>
      <c r="CE795" s="311"/>
      <c r="CF795" s="311"/>
      <c r="CG795" s="311"/>
      <c r="CH795" s="311"/>
      <c r="CI795" s="312"/>
      <c r="CJ795" s="311"/>
      <c r="CK795" s="297"/>
      <c r="CL795" s="311"/>
      <c r="CM795" s="311"/>
      <c r="CN795" s="311"/>
      <c r="CO795" s="311"/>
      <c r="CP795" s="312"/>
      <c r="CQ795" s="311"/>
      <c r="CR795" s="297"/>
      <c r="CS795" s="311"/>
      <c r="CT795" s="311"/>
      <c r="CU795" s="311"/>
      <c r="CV795" s="311"/>
      <c r="CW795" s="312"/>
      <c r="CX795" s="311"/>
      <c r="CY795" s="297"/>
      <c r="CZ795" s="311"/>
      <c r="DA795" s="311"/>
      <c r="DB795" s="311"/>
      <c r="DC795" s="311"/>
      <c r="DD795" s="312"/>
      <c r="DE795" s="311"/>
      <c r="DF795" s="297"/>
      <c r="DG795" s="311"/>
      <c r="DH795" s="311"/>
      <c r="DI795" s="311"/>
      <c r="DJ795" s="311"/>
      <c r="DK795" s="312"/>
      <c r="DL795" s="311"/>
      <c r="DM795" s="297"/>
      <c r="DN795" s="311"/>
      <c r="DO795" s="311"/>
      <c r="DP795" s="311"/>
      <c r="DQ795" s="311"/>
      <c r="DR795" s="312"/>
      <c r="DS795" s="311"/>
      <c r="DT795" s="297"/>
      <c r="DU795" s="311"/>
      <c r="DV795" s="311"/>
      <c r="DW795" s="311"/>
      <c r="DX795" s="311"/>
      <c r="DY795" s="312"/>
      <c r="DZ795" s="311"/>
      <c r="EA795" s="297"/>
      <c r="EB795" s="311"/>
      <c r="EC795" s="311"/>
      <c r="ED795" s="311"/>
      <c r="EE795" s="311"/>
      <c r="EF795" s="312"/>
      <c r="EG795" s="311"/>
      <c r="EH795" s="297"/>
      <c r="EI795" s="311"/>
      <c r="EJ795" s="311"/>
      <c r="EK795" s="311"/>
      <c r="EL795" s="311"/>
      <c r="EM795" s="312"/>
      <c r="EN795" s="311"/>
      <c r="EO795" s="297"/>
      <c r="EP795" s="311"/>
      <c r="EQ795" s="311"/>
      <c r="ER795" s="311"/>
      <c r="ES795" s="311"/>
      <c r="ET795" s="312"/>
      <c r="EU795" s="311"/>
      <c r="EV795" s="297"/>
      <c r="EW795" s="311"/>
      <c r="EX795" s="311"/>
      <c r="EY795" s="311"/>
      <c r="EZ795" s="311"/>
      <c r="FA795" s="312"/>
      <c r="FB795" s="311"/>
      <c r="FC795" s="298"/>
    </row>
    <row r="796" spans="1:159" s="205" customFormat="1" ht="39.9" customHeight="1" x14ac:dyDescent="0.25">
      <c r="A796" s="206"/>
      <c r="B796" s="196"/>
      <c r="C796" s="292"/>
      <c r="D796" s="198"/>
      <c r="E796" s="299"/>
      <c r="F796" s="200"/>
      <c r="G796" s="301"/>
      <c r="H796" s="303"/>
      <c r="I796" s="299"/>
      <c r="J796" s="299"/>
      <c r="K796" s="299"/>
      <c r="L796" s="289"/>
      <c r="M796" s="299"/>
      <c r="N796" s="289"/>
      <c r="O796" s="363" t="str">
        <f>IF(P796="","",IF(OR(I796="",J796=""),"",IF(AND(ISNUMBER(FIND("post-", I796)),J796=ProductCode!$I$12),ProductCode!$F$19,IF(AND(ISNUMBER(FIND("pre-", I796)),J796=ProductCode!$I$12),ProductCode!$F$20,IF(ISNUMBER(FIND("post-", I796)),ProductCode!$F$17,ProductCode!$F$18)))))</f>
        <v/>
      </c>
      <c r="P796" s="295" t="str">
        <f t="shared" si="28"/>
        <v/>
      </c>
      <c r="Q796" s="306"/>
      <c r="R796" s="203"/>
      <c r="S796" s="308" t="str">
        <f t="shared" si="29"/>
        <v/>
      </c>
      <c r="T796" s="311"/>
      <c r="U796" s="311"/>
      <c r="V796" s="311"/>
      <c r="W796" s="311"/>
      <c r="X796" s="312"/>
      <c r="Y796" s="311"/>
      <c r="Z796" s="297"/>
      <c r="AA796" s="311"/>
      <c r="AB796" s="311"/>
      <c r="AC796" s="311"/>
      <c r="AD796" s="311"/>
      <c r="AE796" s="312"/>
      <c r="AF796" s="311"/>
      <c r="AG796" s="297"/>
      <c r="AH796" s="311"/>
      <c r="AI796" s="311"/>
      <c r="AJ796" s="311"/>
      <c r="AK796" s="311"/>
      <c r="AL796" s="312"/>
      <c r="AM796" s="311"/>
      <c r="AN796" s="297"/>
      <c r="AO796" s="311"/>
      <c r="AP796" s="311"/>
      <c r="AQ796" s="311"/>
      <c r="AR796" s="311"/>
      <c r="AS796" s="312"/>
      <c r="AT796" s="311"/>
      <c r="AU796" s="297"/>
      <c r="AV796" s="311"/>
      <c r="AW796" s="311"/>
      <c r="AX796" s="311"/>
      <c r="AY796" s="311"/>
      <c r="AZ796" s="312"/>
      <c r="BA796" s="311"/>
      <c r="BB796" s="297"/>
      <c r="BC796" s="311"/>
      <c r="BD796" s="311"/>
      <c r="BE796" s="311"/>
      <c r="BF796" s="311"/>
      <c r="BG796" s="312"/>
      <c r="BH796" s="311"/>
      <c r="BI796" s="297"/>
      <c r="BJ796" s="311"/>
      <c r="BK796" s="311"/>
      <c r="BL796" s="311"/>
      <c r="BM796" s="311"/>
      <c r="BN796" s="312"/>
      <c r="BO796" s="311"/>
      <c r="BP796" s="297"/>
      <c r="BQ796" s="311"/>
      <c r="BR796" s="311"/>
      <c r="BS796" s="311"/>
      <c r="BT796" s="311"/>
      <c r="BU796" s="312"/>
      <c r="BV796" s="311"/>
      <c r="BW796" s="297"/>
      <c r="BX796" s="311"/>
      <c r="BY796" s="311"/>
      <c r="BZ796" s="311"/>
      <c r="CA796" s="311"/>
      <c r="CB796" s="312"/>
      <c r="CC796" s="311"/>
      <c r="CD796" s="297"/>
      <c r="CE796" s="311"/>
      <c r="CF796" s="311"/>
      <c r="CG796" s="311"/>
      <c r="CH796" s="311"/>
      <c r="CI796" s="312"/>
      <c r="CJ796" s="311"/>
      <c r="CK796" s="297"/>
      <c r="CL796" s="311"/>
      <c r="CM796" s="311"/>
      <c r="CN796" s="311"/>
      <c r="CO796" s="311"/>
      <c r="CP796" s="312"/>
      <c r="CQ796" s="311"/>
      <c r="CR796" s="297"/>
      <c r="CS796" s="311"/>
      <c r="CT796" s="311"/>
      <c r="CU796" s="311"/>
      <c r="CV796" s="311"/>
      <c r="CW796" s="312"/>
      <c r="CX796" s="311"/>
      <c r="CY796" s="297"/>
      <c r="CZ796" s="311"/>
      <c r="DA796" s="311"/>
      <c r="DB796" s="311"/>
      <c r="DC796" s="311"/>
      <c r="DD796" s="312"/>
      <c r="DE796" s="311"/>
      <c r="DF796" s="297"/>
      <c r="DG796" s="311"/>
      <c r="DH796" s="311"/>
      <c r="DI796" s="311"/>
      <c r="DJ796" s="311"/>
      <c r="DK796" s="312"/>
      <c r="DL796" s="311"/>
      <c r="DM796" s="297"/>
      <c r="DN796" s="311"/>
      <c r="DO796" s="311"/>
      <c r="DP796" s="311"/>
      <c r="DQ796" s="311"/>
      <c r="DR796" s="312"/>
      <c r="DS796" s="311"/>
      <c r="DT796" s="297"/>
      <c r="DU796" s="311"/>
      <c r="DV796" s="311"/>
      <c r="DW796" s="311"/>
      <c r="DX796" s="311"/>
      <c r="DY796" s="312"/>
      <c r="DZ796" s="311"/>
      <c r="EA796" s="297"/>
      <c r="EB796" s="311"/>
      <c r="EC796" s="311"/>
      <c r="ED796" s="311"/>
      <c r="EE796" s="311"/>
      <c r="EF796" s="312"/>
      <c r="EG796" s="311"/>
      <c r="EH796" s="297"/>
      <c r="EI796" s="311"/>
      <c r="EJ796" s="311"/>
      <c r="EK796" s="311"/>
      <c r="EL796" s="311"/>
      <c r="EM796" s="312"/>
      <c r="EN796" s="311"/>
      <c r="EO796" s="297"/>
      <c r="EP796" s="311"/>
      <c r="EQ796" s="311"/>
      <c r="ER796" s="311"/>
      <c r="ES796" s="311"/>
      <c r="ET796" s="312"/>
      <c r="EU796" s="311"/>
      <c r="EV796" s="297"/>
      <c r="EW796" s="311"/>
      <c r="EX796" s="311"/>
      <c r="EY796" s="311"/>
      <c r="EZ796" s="311"/>
      <c r="FA796" s="312"/>
      <c r="FB796" s="311"/>
      <c r="FC796" s="298"/>
    </row>
    <row r="797" spans="1:159" s="205" customFormat="1" ht="39.9" customHeight="1" x14ac:dyDescent="0.25">
      <c r="A797" s="206"/>
      <c r="B797" s="196"/>
      <c r="C797" s="292"/>
      <c r="D797" s="198"/>
      <c r="E797" s="299"/>
      <c r="F797" s="200"/>
      <c r="G797" s="301"/>
      <c r="H797" s="303"/>
      <c r="I797" s="299"/>
      <c r="J797" s="299"/>
      <c r="K797" s="299"/>
      <c r="L797" s="289"/>
      <c r="M797" s="299"/>
      <c r="N797" s="289"/>
      <c r="O797" s="363" t="str">
        <f>IF(P797="","",IF(OR(I797="",J797=""),"",IF(AND(ISNUMBER(FIND("post-", I797)),J797=ProductCode!$I$12),ProductCode!$F$19,IF(AND(ISNUMBER(FIND("pre-", I797)),J797=ProductCode!$I$12),ProductCode!$F$20,IF(ISNUMBER(FIND("post-", I797)),ProductCode!$F$17,ProductCode!$F$18)))))</f>
        <v/>
      </c>
      <c r="P797" s="295" t="str">
        <f t="shared" si="28"/>
        <v/>
      </c>
      <c r="Q797" s="306"/>
      <c r="R797" s="203"/>
      <c r="S797" s="308" t="str">
        <f t="shared" si="29"/>
        <v/>
      </c>
      <c r="T797" s="311"/>
      <c r="U797" s="311"/>
      <c r="V797" s="311"/>
      <c r="W797" s="311"/>
      <c r="X797" s="312"/>
      <c r="Y797" s="311"/>
      <c r="Z797" s="297"/>
      <c r="AA797" s="311"/>
      <c r="AB797" s="311"/>
      <c r="AC797" s="311"/>
      <c r="AD797" s="311"/>
      <c r="AE797" s="312"/>
      <c r="AF797" s="311"/>
      <c r="AG797" s="297"/>
      <c r="AH797" s="311"/>
      <c r="AI797" s="311"/>
      <c r="AJ797" s="311"/>
      <c r="AK797" s="311"/>
      <c r="AL797" s="312"/>
      <c r="AM797" s="311"/>
      <c r="AN797" s="297"/>
      <c r="AO797" s="311"/>
      <c r="AP797" s="311"/>
      <c r="AQ797" s="311"/>
      <c r="AR797" s="311"/>
      <c r="AS797" s="312"/>
      <c r="AT797" s="311"/>
      <c r="AU797" s="297"/>
      <c r="AV797" s="311"/>
      <c r="AW797" s="311"/>
      <c r="AX797" s="311"/>
      <c r="AY797" s="311"/>
      <c r="AZ797" s="312"/>
      <c r="BA797" s="311"/>
      <c r="BB797" s="297"/>
      <c r="BC797" s="311"/>
      <c r="BD797" s="311"/>
      <c r="BE797" s="311"/>
      <c r="BF797" s="311"/>
      <c r="BG797" s="312"/>
      <c r="BH797" s="311"/>
      <c r="BI797" s="297"/>
      <c r="BJ797" s="311"/>
      <c r="BK797" s="311"/>
      <c r="BL797" s="311"/>
      <c r="BM797" s="311"/>
      <c r="BN797" s="312"/>
      <c r="BO797" s="311"/>
      <c r="BP797" s="297"/>
      <c r="BQ797" s="311"/>
      <c r="BR797" s="311"/>
      <c r="BS797" s="311"/>
      <c r="BT797" s="311"/>
      <c r="BU797" s="312"/>
      <c r="BV797" s="311"/>
      <c r="BW797" s="297"/>
      <c r="BX797" s="311"/>
      <c r="BY797" s="311"/>
      <c r="BZ797" s="311"/>
      <c r="CA797" s="311"/>
      <c r="CB797" s="312"/>
      <c r="CC797" s="311"/>
      <c r="CD797" s="297"/>
      <c r="CE797" s="311"/>
      <c r="CF797" s="311"/>
      <c r="CG797" s="311"/>
      <c r="CH797" s="311"/>
      <c r="CI797" s="312"/>
      <c r="CJ797" s="311"/>
      <c r="CK797" s="297"/>
      <c r="CL797" s="311"/>
      <c r="CM797" s="311"/>
      <c r="CN797" s="311"/>
      <c r="CO797" s="311"/>
      <c r="CP797" s="312"/>
      <c r="CQ797" s="311"/>
      <c r="CR797" s="297"/>
      <c r="CS797" s="311"/>
      <c r="CT797" s="311"/>
      <c r="CU797" s="311"/>
      <c r="CV797" s="311"/>
      <c r="CW797" s="312"/>
      <c r="CX797" s="311"/>
      <c r="CY797" s="297"/>
      <c r="CZ797" s="311"/>
      <c r="DA797" s="311"/>
      <c r="DB797" s="311"/>
      <c r="DC797" s="311"/>
      <c r="DD797" s="312"/>
      <c r="DE797" s="311"/>
      <c r="DF797" s="297"/>
      <c r="DG797" s="311"/>
      <c r="DH797" s="311"/>
      <c r="DI797" s="311"/>
      <c r="DJ797" s="311"/>
      <c r="DK797" s="312"/>
      <c r="DL797" s="311"/>
      <c r="DM797" s="297"/>
      <c r="DN797" s="311"/>
      <c r="DO797" s="311"/>
      <c r="DP797" s="311"/>
      <c r="DQ797" s="311"/>
      <c r="DR797" s="312"/>
      <c r="DS797" s="311"/>
      <c r="DT797" s="297"/>
      <c r="DU797" s="311"/>
      <c r="DV797" s="311"/>
      <c r="DW797" s="311"/>
      <c r="DX797" s="311"/>
      <c r="DY797" s="312"/>
      <c r="DZ797" s="311"/>
      <c r="EA797" s="297"/>
      <c r="EB797" s="311"/>
      <c r="EC797" s="311"/>
      <c r="ED797" s="311"/>
      <c r="EE797" s="311"/>
      <c r="EF797" s="312"/>
      <c r="EG797" s="311"/>
      <c r="EH797" s="297"/>
      <c r="EI797" s="311"/>
      <c r="EJ797" s="311"/>
      <c r="EK797" s="311"/>
      <c r="EL797" s="311"/>
      <c r="EM797" s="312"/>
      <c r="EN797" s="311"/>
      <c r="EO797" s="297"/>
      <c r="EP797" s="311"/>
      <c r="EQ797" s="311"/>
      <c r="ER797" s="311"/>
      <c r="ES797" s="311"/>
      <c r="ET797" s="312"/>
      <c r="EU797" s="311"/>
      <c r="EV797" s="297"/>
      <c r="EW797" s="311"/>
      <c r="EX797" s="311"/>
      <c r="EY797" s="311"/>
      <c r="EZ797" s="311"/>
      <c r="FA797" s="312"/>
      <c r="FB797" s="311"/>
      <c r="FC797" s="298"/>
    </row>
    <row r="798" spans="1:159" s="205" customFormat="1" ht="39.9" customHeight="1" x14ac:dyDescent="0.25">
      <c r="A798" s="206"/>
      <c r="B798" s="196"/>
      <c r="C798" s="292"/>
      <c r="D798" s="198"/>
      <c r="E798" s="299"/>
      <c r="F798" s="200"/>
      <c r="G798" s="301"/>
      <c r="H798" s="303"/>
      <c r="I798" s="299"/>
      <c r="J798" s="299"/>
      <c r="K798" s="299"/>
      <c r="L798" s="289"/>
      <c r="M798" s="299"/>
      <c r="N798" s="289"/>
      <c r="O798" s="363" t="str">
        <f>IF(P798="","",IF(OR(I798="",J798=""),"",IF(AND(ISNUMBER(FIND("post-", I798)),J798=ProductCode!$I$12),ProductCode!$F$19,IF(AND(ISNUMBER(FIND("pre-", I798)),J798=ProductCode!$I$12),ProductCode!$F$20,IF(ISNUMBER(FIND("post-", I798)),ProductCode!$F$17,ProductCode!$F$18)))))</f>
        <v/>
      </c>
      <c r="P798" s="295" t="str">
        <f t="shared" si="28"/>
        <v/>
      </c>
      <c r="Q798" s="306"/>
      <c r="R798" s="203"/>
      <c r="S798" s="308" t="str">
        <f t="shared" si="29"/>
        <v/>
      </c>
      <c r="T798" s="311"/>
      <c r="U798" s="311"/>
      <c r="V798" s="311"/>
      <c r="W798" s="311"/>
      <c r="X798" s="312"/>
      <c r="Y798" s="311"/>
      <c r="Z798" s="297"/>
      <c r="AA798" s="311"/>
      <c r="AB798" s="311"/>
      <c r="AC798" s="311"/>
      <c r="AD798" s="311"/>
      <c r="AE798" s="312"/>
      <c r="AF798" s="311"/>
      <c r="AG798" s="297"/>
      <c r="AH798" s="311"/>
      <c r="AI798" s="311"/>
      <c r="AJ798" s="311"/>
      <c r="AK798" s="311"/>
      <c r="AL798" s="312"/>
      <c r="AM798" s="311"/>
      <c r="AN798" s="297"/>
      <c r="AO798" s="311"/>
      <c r="AP798" s="311"/>
      <c r="AQ798" s="311"/>
      <c r="AR798" s="311"/>
      <c r="AS798" s="312"/>
      <c r="AT798" s="311"/>
      <c r="AU798" s="297"/>
      <c r="AV798" s="311"/>
      <c r="AW798" s="311"/>
      <c r="AX798" s="311"/>
      <c r="AY798" s="311"/>
      <c r="AZ798" s="312"/>
      <c r="BA798" s="311"/>
      <c r="BB798" s="297"/>
      <c r="BC798" s="311"/>
      <c r="BD798" s="311"/>
      <c r="BE798" s="311"/>
      <c r="BF798" s="311"/>
      <c r="BG798" s="312"/>
      <c r="BH798" s="311"/>
      <c r="BI798" s="297"/>
      <c r="BJ798" s="311"/>
      <c r="BK798" s="311"/>
      <c r="BL798" s="311"/>
      <c r="BM798" s="311"/>
      <c r="BN798" s="312"/>
      <c r="BO798" s="311"/>
      <c r="BP798" s="297"/>
      <c r="BQ798" s="311"/>
      <c r="BR798" s="311"/>
      <c r="BS798" s="311"/>
      <c r="BT798" s="311"/>
      <c r="BU798" s="312"/>
      <c r="BV798" s="311"/>
      <c r="BW798" s="297"/>
      <c r="BX798" s="311"/>
      <c r="BY798" s="311"/>
      <c r="BZ798" s="311"/>
      <c r="CA798" s="311"/>
      <c r="CB798" s="312"/>
      <c r="CC798" s="311"/>
      <c r="CD798" s="297"/>
      <c r="CE798" s="311"/>
      <c r="CF798" s="311"/>
      <c r="CG798" s="311"/>
      <c r="CH798" s="311"/>
      <c r="CI798" s="312"/>
      <c r="CJ798" s="311"/>
      <c r="CK798" s="297"/>
      <c r="CL798" s="311"/>
      <c r="CM798" s="311"/>
      <c r="CN798" s="311"/>
      <c r="CO798" s="311"/>
      <c r="CP798" s="312"/>
      <c r="CQ798" s="311"/>
      <c r="CR798" s="297"/>
      <c r="CS798" s="311"/>
      <c r="CT798" s="311"/>
      <c r="CU798" s="311"/>
      <c r="CV798" s="311"/>
      <c r="CW798" s="312"/>
      <c r="CX798" s="311"/>
      <c r="CY798" s="297"/>
      <c r="CZ798" s="311"/>
      <c r="DA798" s="311"/>
      <c r="DB798" s="311"/>
      <c r="DC798" s="311"/>
      <c r="DD798" s="312"/>
      <c r="DE798" s="311"/>
      <c r="DF798" s="297"/>
      <c r="DG798" s="311"/>
      <c r="DH798" s="311"/>
      <c r="DI798" s="311"/>
      <c r="DJ798" s="311"/>
      <c r="DK798" s="312"/>
      <c r="DL798" s="311"/>
      <c r="DM798" s="297"/>
      <c r="DN798" s="311"/>
      <c r="DO798" s="311"/>
      <c r="DP798" s="311"/>
      <c r="DQ798" s="311"/>
      <c r="DR798" s="312"/>
      <c r="DS798" s="311"/>
      <c r="DT798" s="297"/>
      <c r="DU798" s="311"/>
      <c r="DV798" s="311"/>
      <c r="DW798" s="311"/>
      <c r="DX798" s="311"/>
      <c r="DY798" s="312"/>
      <c r="DZ798" s="311"/>
      <c r="EA798" s="297"/>
      <c r="EB798" s="311"/>
      <c r="EC798" s="311"/>
      <c r="ED798" s="311"/>
      <c r="EE798" s="311"/>
      <c r="EF798" s="312"/>
      <c r="EG798" s="311"/>
      <c r="EH798" s="297"/>
      <c r="EI798" s="311"/>
      <c r="EJ798" s="311"/>
      <c r="EK798" s="311"/>
      <c r="EL798" s="311"/>
      <c r="EM798" s="312"/>
      <c r="EN798" s="311"/>
      <c r="EO798" s="297"/>
      <c r="EP798" s="311"/>
      <c r="EQ798" s="311"/>
      <c r="ER798" s="311"/>
      <c r="ES798" s="311"/>
      <c r="ET798" s="312"/>
      <c r="EU798" s="311"/>
      <c r="EV798" s="297"/>
      <c r="EW798" s="311"/>
      <c r="EX798" s="311"/>
      <c r="EY798" s="311"/>
      <c r="EZ798" s="311"/>
      <c r="FA798" s="312"/>
      <c r="FB798" s="311"/>
      <c r="FC798" s="298"/>
    </row>
    <row r="799" spans="1:159" s="205" customFormat="1" ht="39.9" customHeight="1" x14ac:dyDescent="0.25">
      <c r="A799" s="206"/>
      <c r="B799" s="196"/>
      <c r="C799" s="292"/>
      <c r="D799" s="198"/>
      <c r="E799" s="299"/>
      <c r="F799" s="200"/>
      <c r="G799" s="301"/>
      <c r="H799" s="303"/>
      <c r="I799" s="299"/>
      <c r="J799" s="299"/>
      <c r="K799" s="299"/>
      <c r="L799" s="289"/>
      <c r="M799" s="299"/>
      <c r="N799" s="289"/>
      <c r="O799" s="363" t="str">
        <f>IF(P799="","",IF(OR(I799="",J799=""),"",IF(AND(ISNUMBER(FIND("post-", I799)),J799=ProductCode!$I$12),ProductCode!$F$19,IF(AND(ISNUMBER(FIND("pre-", I799)),J799=ProductCode!$I$12),ProductCode!$F$20,IF(ISNUMBER(FIND("post-", I799)),ProductCode!$F$17,ProductCode!$F$18)))))</f>
        <v/>
      </c>
      <c r="P799" s="295" t="str">
        <f t="shared" si="28"/>
        <v/>
      </c>
      <c r="Q799" s="306"/>
      <c r="R799" s="203"/>
      <c r="S799" s="308" t="str">
        <f t="shared" si="29"/>
        <v/>
      </c>
      <c r="T799" s="311"/>
      <c r="U799" s="311"/>
      <c r="V799" s="311"/>
      <c r="W799" s="311"/>
      <c r="X799" s="312"/>
      <c r="Y799" s="311"/>
      <c r="Z799" s="297"/>
      <c r="AA799" s="311"/>
      <c r="AB799" s="311"/>
      <c r="AC799" s="311"/>
      <c r="AD799" s="311"/>
      <c r="AE799" s="312"/>
      <c r="AF799" s="311"/>
      <c r="AG799" s="297"/>
      <c r="AH799" s="311"/>
      <c r="AI799" s="311"/>
      <c r="AJ799" s="311"/>
      <c r="AK799" s="311"/>
      <c r="AL799" s="312"/>
      <c r="AM799" s="311"/>
      <c r="AN799" s="297"/>
      <c r="AO799" s="311"/>
      <c r="AP799" s="311"/>
      <c r="AQ799" s="311"/>
      <c r="AR799" s="311"/>
      <c r="AS799" s="312"/>
      <c r="AT799" s="311"/>
      <c r="AU799" s="297"/>
      <c r="AV799" s="311"/>
      <c r="AW799" s="311"/>
      <c r="AX799" s="311"/>
      <c r="AY799" s="311"/>
      <c r="AZ799" s="312"/>
      <c r="BA799" s="311"/>
      <c r="BB799" s="297"/>
      <c r="BC799" s="311"/>
      <c r="BD799" s="311"/>
      <c r="BE799" s="311"/>
      <c r="BF799" s="311"/>
      <c r="BG799" s="312"/>
      <c r="BH799" s="311"/>
      <c r="BI799" s="297"/>
      <c r="BJ799" s="311"/>
      <c r="BK799" s="311"/>
      <c r="BL799" s="311"/>
      <c r="BM799" s="311"/>
      <c r="BN799" s="312"/>
      <c r="BO799" s="311"/>
      <c r="BP799" s="297"/>
      <c r="BQ799" s="311"/>
      <c r="BR799" s="311"/>
      <c r="BS799" s="311"/>
      <c r="BT799" s="311"/>
      <c r="BU799" s="312"/>
      <c r="BV799" s="311"/>
      <c r="BW799" s="297"/>
      <c r="BX799" s="311"/>
      <c r="BY799" s="311"/>
      <c r="BZ799" s="311"/>
      <c r="CA799" s="311"/>
      <c r="CB799" s="312"/>
      <c r="CC799" s="311"/>
      <c r="CD799" s="297"/>
      <c r="CE799" s="311"/>
      <c r="CF799" s="311"/>
      <c r="CG799" s="311"/>
      <c r="CH799" s="311"/>
      <c r="CI799" s="312"/>
      <c r="CJ799" s="311"/>
      <c r="CK799" s="297"/>
      <c r="CL799" s="311"/>
      <c r="CM799" s="311"/>
      <c r="CN799" s="311"/>
      <c r="CO799" s="311"/>
      <c r="CP799" s="312"/>
      <c r="CQ799" s="311"/>
      <c r="CR799" s="297"/>
      <c r="CS799" s="311"/>
      <c r="CT799" s="311"/>
      <c r="CU799" s="311"/>
      <c r="CV799" s="311"/>
      <c r="CW799" s="312"/>
      <c r="CX799" s="311"/>
      <c r="CY799" s="297"/>
      <c r="CZ799" s="311"/>
      <c r="DA799" s="311"/>
      <c r="DB799" s="311"/>
      <c r="DC799" s="311"/>
      <c r="DD799" s="312"/>
      <c r="DE799" s="311"/>
      <c r="DF799" s="297"/>
      <c r="DG799" s="311"/>
      <c r="DH799" s="311"/>
      <c r="DI799" s="311"/>
      <c r="DJ799" s="311"/>
      <c r="DK799" s="312"/>
      <c r="DL799" s="311"/>
      <c r="DM799" s="297"/>
      <c r="DN799" s="311"/>
      <c r="DO799" s="311"/>
      <c r="DP799" s="311"/>
      <c r="DQ799" s="311"/>
      <c r="DR799" s="312"/>
      <c r="DS799" s="311"/>
      <c r="DT799" s="297"/>
      <c r="DU799" s="311"/>
      <c r="DV799" s="311"/>
      <c r="DW799" s="311"/>
      <c r="DX799" s="311"/>
      <c r="DY799" s="312"/>
      <c r="DZ799" s="311"/>
      <c r="EA799" s="297"/>
      <c r="EB799" s="311"/>
      <c r="EC799" s="311"/>
      <c r="ED799" s="311"/>
      <c r="EE799" s="311"/>
      <c r="EF799" s="312"/>
      <c r="EG799" s="311"/>
      <c r="EH799" s="297"/>
      <c r="EI799" s="311"/>
      <c r="EJ799" s="311"/>
      <c r="EK799" s="311"/>
      <c r="EL799" s="311"/>
      <c r="EM799" s="312"/>
      <c r="EN799" s="311"/>
      <c r="EO799" s="297"/>
      <c r="EP799" s="311"/>
      <c r="EQ799" s="311"/>
      <c r="ER799" s="311"/>
      <c r="ES799" s="311"/>
      <c r="ET799" s="312"/>
      <c r="EU799" s="311"/>
      <c r="EV799" s="297"/>
      <c r="EW799" s="311"/>
      <c r="EX799" s="311"/>
      <c r="EY799" s="311"/>
      <c r="EZ799" s="311"/>
      <c r="FA799" s="312"/>
      <c r="FB799" s="311"/>
      <c r="FC799" s="298"/>
    </row>
    <row r="800" spans="1:159" s="205" customFormat="1" ht="39.9" customHeight="1" x14ac:dyDescent="0.25">
      <c r="A800" s="206"/>
      <c r="B800" s="196"/>
      <c r="C800" s="292"/>
      <c r="D800" s="198"/>
      <c r="E800" s="299"/>
      <c r="F800" s="200"/>
      <c r="G800" s="301"/>
      <c r="H800" s="303"/>
      <c r="I800" s="299"/>
      <c r="J800" s="299"/>
      <c r="K800" s="299"/>
      <c r="L800" s="289"/>
      <c r="M800" s="299"/>
      <c r="N800" s="289"/>
      <c r="O800" s="363" t="str">
        <f>IF(P800="","",IF(OR(I800="",J800=""),"",IF(AND(ISNUMBER(FIND("post-", I800)),J800=ProductCode!$I$12),ProductCode!$F$19,IF(AND(ISNUMBER(FIND("pre-", I800)),J800=ProductCode!$I$12),ProductCode!$F$20,IF(ISNUMBER(FIND("post-", I800)),ProductCode!$F$17,ProductCode!$F$18)))))</f>
        <v/>
      </c>
      <c r="P800" s="295" t="str">
        <f t="shared" si="28"/>
        <v/>
      </c>
      <c r="Q800" s="306"/>
      <c r="R800" s="203"/>
      <c r="S800" s="308" t="str">
        <f t="shared" si="29"/>
        <v/>
      </c>
      <c r="T800" s="311"/>
      <c r="U800" s="311"/>
      <c r="V800" s="311"/>
      <c r="W800" s="311"/>
      <c r="X800" s="312"/>
      <c r="Y800" s="311"/>
      <c r="Z800" s="297"/>
      <c r="AA800" s="311"/>
      <c r="AB800" s="311"/>
      <c r="AC800" s="311"/>
      <c r="AD800" s="311"/>
      <c r="AE800" s="312"/>
      <c r="AF800" s="311"/>
      <c r="AG800" s="297"/>
      <c r="AH800" s="311"/>
      <c r="AI800" s="311"/>
      <c r="AJ800" s="311"/>
      <c r="AK800" s="311"/>
      <c r="AL800" s="312"/>
      <c r="AM800" s="311"/>
      <c r="AN800" s="297"/>
      <c r="AO800" s="311"/>
      <c r="AP800" s="311"/>
      <c r="AQ800" s="311"/>
      <c r="AR800" s="311"/>
      <c r="AS800" s="312"/>
      <c r="AT800" s="311"/>
      <c r="AU800" s="297"/>
      <c r="AV800" s="311"/>
      <c r="AW800" s="311"/>
      <c r="AX800" s="311"/>
      <c r="AY800" s="311"/>
      <c r="AZ800" s="312"/>
      <c r="BA800" s="311"/>
      <c r="BB800" s="297"/>
      <c r="BC800" s="311"/>
      <c r="BD800" s="311"/>
      <c r="BE800" s="311"/>
      <c r="BF800" s="311"/>
      <c r="BG800" s="312"/>
      <c r="BH800" s="311"/>
      <c r="BI800" s="297"/>
      <c r="BJ800" s="311"/>
      <c r="BK800" s="311"/>
      <c r="BL800" s="311"/>
      <c r="BM800" s="311"/>
      <c r="BN800" s="312"/>
      <c r="BO800" s="311"/>
      <c r="BP800" s="297"/>
      <c r="BQ800" s="311"/>
      <c r="BR800" s="311"/>
      <c r="BS800" s="311"/>
      <c r="BT800" s="311"/>
      <c r="BU800" s="312"/>
      <c r="BV800" s="311"/>
      <c r="BW800" s="297"/>
      <c r="BX800" s="311"/>
      <c r="BY800" s="311"/>
      <c r="BZ800" s="311"/>
      <c r="CA800" s="311"/>
      <c r="CB800" s="312"/>
      <c r="CC800" s="311"/>
      <c r="CD800" s="297"/>
      <c r="CE800" s="311"/>
      <c r="CF800" s="311"/>
      <c r="CG800" s="311"/>
      <c r="CH800" s="311"/>
      <c r="CI800" s="312"/>
      <c r="CJ800" s="311"/>
      <c r="CK800" s="297"/>
      <c r="CL800" s="311"/>
      <c r="CM800" s="311"/>
      <c r="CN800" s="311"/>
      <c r="CO800" s="311"/>
      <c r="CP800" s="312"/>
      <c r="CQ800" s="311"/>
      <c r="CR800" s="297"/>
      <c r="CS800" s="311"/>
      <c r="CT800" s="311"/>
      <c r="CU800" s="311"/>
      <c r="CV800" s="311"/>
      <c r="CW800" s="312"/>
      <c r="CX800" s="311"/>
      <c r="CY800" s="297"/>
      <c r="CZ800" s="311"/>
      <c r="DA800" s="311"/>
      <c r="DB800" s="311"/>
      <c r="DC800" s="311"/>
      <c r="DD800" s="312"/>
      <c r="DE800" s="311"/>
      <c r="DF800" s="297"/>
      <c r="DG800" s="311"/>
      <c r="DH800" s="311"/>
      <c r="DI800" s="311"/>
      <c r="DJ800" s="311"/>
      <c r="DK800" s="312"/>
      <c r="DL800" s="311"/>
      <c r="DM800" s="297"/>
      <c r="DN800" s="311"/>
      <c r="DO800" s="311"/>
      <c r="DP800" s="311"/>
      <c r="DQ800" s="311"/>
      <c r="DR800" s="312"/>
      <c r="DS800" s="311"/>
      <c r="DT800" s="297"/>
      <c r="DU800" s="311"/>
      <c r="DV800" s="311"/>
      <c r="DW800" s="311"/>
      <c r="DX800" s="311"/>
      <c r="DY800" s="312"/>
      <c r="DZ800" s="311"/>
      <c r="EA800" s="297"/>
      <c r="EB800" s="311"/>
      <c r="EC800" s="311"/>
      <c r="ED800" s="311"/>
      <c r="EE800" s="311"/>
      <c r="EF800" s="312"/>
      <c r="EG800" s="311"/>
      <c r="EH800" s="297"/>
      <c r="EI800" s="311"/>
      <c r="EJ800" s="311"/>
      <c r="EK800" s="311"/>
      <c r="EL800" s="311"/>
      <c r="EM800" s="312"/>
      <c r="EN800" s="311"/>
      <c r="EO800" s="297"/>
      <c r="EP800" s="311"/>
      <c r="EQ800" s="311"/>
      <c r="ER800" s="311"/>
      <c r="ES800" s="311"/>
      <c r="ET800" s="312"/>
      <c r="EU800" s="311"/>
      <c r="EV800" s="297"/>
      <c r="EW800" s="311"/>
      <c r="EX800" s="311"/>
      <c r="EY800" s="311"/>
      <c r="EZ800" s="311"/>
      <c r="FA800" s="312"/>
      <c r="FB800" s="311"/>
      <c r="FC800" s="298"/>
    </row>
    <row r="801" spans="1:159" s="205" customFormat="1" ht="39.9" customHeight="1" x14ac:dyDescent="0.25">
      <c r="A801" s="206"/>
      <c r="B801" s="196"/>
      <c r="C801" s="292"/>
      <c r="D801" s="198"/>
      <c r="E801" s="299"/>
      <c r="F801" s="200"/>
      <c r="G801" s="301"/>
      <c r="H801" s="303"/>
      <c r="I801" s="299"/>
      <c r="J801" s="299"/>
      <c r="K801" s="299"/>
      <c r="L801" s="289"/>
      <c r="M801" s="299"/>
      <c r="N801" s="289"/>
      <c r="O801" s="363" t="str">
        <f>IF(P801="","",IF(OR(I801="",J801=""),"",IF(AND(ISNUMBER(FIND("post-", I801)),J801=ProductCode!$I$12),ProductCode!$F$19,IF(AND(ISNUMBER(FIND("pre-", I801)),J801=ProductCode!$I$12),ProductCode!$F$20,IF(ISNUMBER(FIND("post-", I801)),ProductCode!$F$17,ProductCode!$F$18)))))</f>
        <v/>
      </c>
      <c r="P801" s="295" t="str">
        <f t="shared" si="28"/>
        <v/>
      </c>
      <c r="Q801" s="306"/>
      <c r="R801" s="203"/>
      <c r="S801" s="308" t="str">
        <f t="shared" si="29"/>
        <v/>
      </c>
      <c r="T801" s="311"/>
      <c r="U801" s="311"/>
      <c r="V801" s="311"/>
      <c r="W801" s="311"/>
      <c r="X801" s="312"/>
      <c r="Y801" s="311"/>
      <c r="Z801" s="297"/>
      <c r="AA801" s="311"/>
      <c r="AB801" s="311"/>
      <c r="AC801" s="311"/>
      <c r="AD801" s="311"/>
      <c r="AE801" s="312"/>
      <c r="AF801" s="311"/>
      <c r="AG801" s="297"/>
      <c r="AH801" s="311"/>
      <c r="AI801" s="311"/>
      <c r="AJ801" s="311"/>
      <c r="AK801" s="311"/>
      <c r="AL801" s="312"/>
      <c r="AM801" s="311"/>
      <c r="AN801" s="297"/>
      <c r="AO801" s="311"/>
      <c r="AP801" s="311"/>
      <c r="AQ801" s="311"/>
      <c r="AR801" s="311"/>
      <c r="AS801" s="312"/>
      <c r="AT801" s="311"/>
      <c r="AU801" s="297"/>
      <c r="AV801" s="311"/>
      <c r="AW801" s="311"/>
      <c r="AX801" s="311"/>
      <c r="AY801" s="311"/>
      <c r="AZ801" s="312"/>
      <c r="BA801" s="311"/>
      <c r="BB801" s="297"/>
      <c r="BC801" s="311"/>
      <c r="BD801" s="311"/>
      <c r="BE801" s="311"/>
      <c r="BF801" s="311"/>
      <c r="BG801" s="312"/>
      <c r="BH801" s="311"/>
      <c r="BI801" s="297"/>
      <c r="BJ801" s="311"/>
      <c r="BK801" s="311"/>
      <c r="BL801" s="311"/>
      <c r="BM801" s="311"/>
      <c r="BN801" s="312"/>
      <c r="BO801" s="311"/>
      <c r="BP801" s="297"/>
      <c r="BQ801" s="311"/>
      <c r="BR801" s="311"/>
      <c r="BS801" s="311"/>
      <c r="BT801" s="311"/>
      <c r="BU801" s="312"/>
      <c r="BV801" s="311"/>
      <c r="BW801" s="297"/>
      <c r="BX801" s="311"/>
      <c r="BY801" s="311"/>
      <c r="BZ801" s="311"/>
      <c r="CA801" s="311"/>
      <c r="CB801" s="312"/>
      <c r="CC801" s="311"/>
      <c r="CD801" s="297"/>
      <c r="CE801" s="311"/>
      <c r="CF801" s="311"/>
      <c r="CG801" s="311"/>
      <c r="CH801" s="311"/>
      <c r="CI801" s="312"/>
      <c r="CJ801" s="311"/>
      <c r="CK801" s="297"/>
      <c r="CL801" s="311"/>
      <c r="CM801" s="311"/>
      <c r="CN801" s="311"/>
      <c r="CO801" s="311"/>
      <c r="CP801" s="312"/>
      <c r="CQ801" s="311"/>
      <c r="CR801" s="297"/>
      <c r="CS801" s="311"/>
      <c r="CT801" s="311"/>
      <c r="CU801" s="311"/>
      <c r="CV801" s="311"/>
      <c r="CW801" s="312"/>
      <c r="CX801" s="311"/>
      <c r="CY801" s="297"/>
      <c r="CZ801" s="311"/>
      <c r="DA801" s="311"/>
      <c r="DB801" s="311"/>
      <c r="DC801" s="311"/>
      <c r="DD801" s="312"/>
      <c r="DE801" s="311"/>
      <c r="DF801" s="297"/>
      <c r="DG801" s="311"/>
      <c r="DH801" s="311"/>
      <c r="DI801" s="311"/>
      <c r="DJ801" s="311"/>
      <c r="DK801" s="312"/>
      <c r="DL801" s="311"/>
      <c r="DM801" s="297"/>
      <c r="DN801" s="311"/>
      <c r="DO801" s="311"/>
      <c r="DP801" s="311"/>
      <c r="DQ801" s="311"/>
      <c r="DR801" s="312"/>
      <c r="DS801" s="311"/>
      <c r="DT801" s="297"/>
      <c r="DU801" s="311"/>
      <c r="DV801" s="311"/>
      <c r="DW801" s="311"/>
      <c r="DX801" s="311"/>
      <c r="DY801" s="312"/>
      <c r="DZ801" s="311"/>
      <c r="EA801" s="297"/>
      <c r="EB801" s="311"/>
      <c r="EC801" s="311"/>
      <c r="ED801" s="311"/>
      <c r="EE801" s="311"/>
      <c r="EF801" s="312"/>
      <c r="EG801" s="311"/>
      <c r="EH801" s="297"/>
      <c r="EI801" s="311"/>
      <c r="EJ801" s="311"/>
      <c r="EK801" s="311"/>
      <c r="EL801" s="311"/>
      <c r="EM801" s="312"/>
      <c r="EN801" s="311"/>
      <c r="EO801" s="297"/>
      <c r="EP801" s="311"/>
      <c r="EQ801" s="311"/>
      <c r="ER801" s="311"/>
      <c r="ES801" s="311"/>
      <c r="ET801" s="312"/>
      <c r="EU801" s="311"/>
      <c r="EV801" s="297"/>
      <c r="EW801" s="311"/>
      <c r="EX801" s="311"/>
      <c r="EY801" s="311"/>
      <c r="EZ801" s="311"/>
      <c r="FA801" s="312"/>
      <c r="FB801" s="311"/>
      <c r="FC801" s="298"/>
    </row>
    <row r="802" spans="1:159" s="205" customFormat="1" ht="39.9" customHeight="1" x14ac:dyDescent="0.25">
      <c r="A802" s="206"/>
      <c r="B802" s="196"/>
      <c r="C802" s="292"/>
      <c r="D802" s="198"/>
      <c r="E802" s="299"/>
      <c r="F802" s="200"/>
      <c r="G802" s="301"/>
      <c r="H802" s="303"/>
      <c r="I802" s="299"/>
      <c r="J802" s="299"/>
      <c r="K802" s="299"/>
      <c r="L802" s="289"/>
      <c r="M802" s="299"/>
      <c r="N802" s="289"/>
      <c r="O802" s="363" t="str">
        <f>IF(P802="","",IF(OR(I802="",J802=""),"",IF(AND(ISNUMBER(FIND("post-", I802)),J802=ProductCode!$I$12),ProductCode!$F$19,IF(AND(ISNUMBER(FIND("pre-", I802)),J802=ProductCode!$I$12),ProductCode!$F$20,IF(ISNUMBER(FIND("post-", I802)),ProductCode!$F$17,ProductCode!$F$18)))))</f>
        <v/>
      </c>
      <c r="P802" s="295" t="str">
        <f t="shared" si="28"/>
        <v/>
      </c>
      <c r="Q802" s="306"/>
      <c r="R802" s="203"/>
      <c r="S802" s="308" t="str">
        <f t="shared" si="29"/>
        <v/>
      </c>
      <c r="T802" s="311"/>
      <c r="U802" s="311"/>
      <c r="V802" s="311"/>
      <c r="W802" s="311"/>
      <c r="X802" s="312"/>
      <c r="Y802" s="311"/>
      <c r="Z802" s="297"/>
      <c r="AA802" s="311"/>
      <c r="AB802" s="311"/>
      <c r="AC802" s="311"/>
      <c r="AD802" s="311"/>
      <c r="AE802" s="312"/>
      <c r="AF802" s="311"/>
      <c r="AG802" s="297"/>
      <c r="AH802" s="311"/>
      <c r="AI802" s="311"/>
      <c r="AJ802" s="311"/>
      <c r="AK802" s="311"/>
      <c r="AL802" s="312"/>
      <c r="AM802" s="311"/>
      <c r="AN802" s="297"/>
      <c r="AO802" s="311"/>
      <c r="AP802" s="311"/>
      <c r="AQ802" s="311"/>
      <c r="AR802" s="311"/>
      <c r="AS802" s="312"/>
      <c r="AT802" s="311"/>
      <c r="AU802" s="297"/>
      <c r="AV802" s="311"/>
      <c r="AW802" s="311"/>
      <c r="AX802" s="311"/>
      <c r="AY802" s="311"/>
      <c r="AZ802" s="312"/>
      <c r="BA802" s="311"/>
      <c r="BB802" s="297"/>
      <c r="BC802" s="311"/>
      <c r="BD802" s="311"/>
      <c r="BE802" s="311"/>
      <c r="BF802" s="311"/>
      <c r="BG802" s="312"/>
      <c r="BH802" s="311"/>
      <c r="BI802" s="297"/>
      <c r="BJ802" s="311"/>
      <c r="BK802" s="311"/>
      <c r="BL802" s="311"/>
      <c r="BM802" s="311"/>
      <c r="BN802" s="312"/>
      <c r="BO802" s="311"/>
      <c r="BP802" s="297"/>
      <c r="BQ802" s="311"/>
      <c r="BR802" s="311"/>
      <c r="BS802" s="311"/>
      <c r="BT802" s="311"/>
      <c r="BU802" s="312"/>
      <c r="BV802" s="311"/>
      <c r="BW802" s="297"/>
      <c r="BX802" s="311"/>
      <c r="BY802" s="311"/>
      <c r="BZ802" s="311"/>
      <c r="CA802" s="311"/>
      <c r="CB802" s="312"/>
      <c r="CC802" s="311"/>
      <c r="CD802" s="297"/>
      <c r="CE802" s="311"/>
      <c r="CF802" s="311"/>
      <c r="CG802" s="311"/>
      <c r="CH802" s="311"/>
      <c r="CI802" s="312"/>
      <c r="CJ802" s="311"/>
      <c r="CK802" s="297"/>
      <c r="CL802" s="311"/>
      <c r="CM802" s="311"/>
      <c r="CN802" s="311"/>
      <c r="CO802" s="311"/>
      <c r="CP802" s="312"/>
      <c r="CQ802" s="311"/>
      <c r="CR802" s="297"/>
      <c r="CS802" s="311"/>
      <c r="CT802" s="311"/>
      <c r="CU802" s="311"/>
      <c r="CV802" s="311"/>
      <c r="CW802" s="312"/>
      <c r="CX802" s="311"/>
      <c r="CY802" s="297"/>
      <c r="CZ802" s="311"/>
      <c r="DA802" s="311"/>
      <c r="DB802" s="311"/>
      <c r="DC802" s="311"/>
      <c r="DD802" s="312"/>
      <c r="DE802" s="311"/>
      <c r="DF802" s="297"/>
      <c r="DG802" s="311"/>
      <c r="DH802" s="311"/>
      <c r="DI802" s="311"/>
      <c r="DJ802" s="311"/>
      <c r="DK802" s="312"/>
      <c r="DL802" s="311"/>
      <c r="DM802" s="297"/>
      <c r="DN802" s="311"/>
      <c r="DO802" s="311"/>
      <c r="DP802" s="311"/>
      <c r="DQ802" s="311"/>
      <c r="DR802" s="312"/>
      <c r="DS802" s="311"/>
      <c r="DT802" s="297"/>
      <c r="DU802" s="311"/>
      <c r="DV802" s="311"/>
      <c r="DW802" s="311"/>
      <c r="DX802" s="311"/>
      <c r="DY802" s="312"/>
      <c r="DZ802" s="311"/>
      <c r="EA802" s="297"/>
      <c r="EB802" s="311"/>
      <c r="EC802" s="311"/>
      <c r="ED802" s="311"/>
      <c r="EE802" s="311"/>
      <c r="EF802" s="312"/>
      <c r="EG802" s="311"/>
      <c r="EH802" s="297"/>
      <c r="EI802" s="311"/>
      <c r="EJ802" s="311"/>
      <c r="EK802" s="311"/>
      <c r="EL802" s="311"/>
      <c r="EM802" s="312"/>
      <c r="EN802" s="311"/>
      <c r="EO802" s="297"/>
      <c r="EP802" s="311"/>
      <c r="EQ802" s="311"/>
      <c r="ER802" s="311"/>
      <c r="ES802" s="311"/>
      <c r="ET802" s="312"/>
      <c r="EU802" s="311"/>
      <c r="EV802" s="297"/>
      <c r="EW802" s="311"/>
      <c r="EX802" s="311"/>
      <c r="EY802" s="311"/>
      <c r="EZ802" s="311"/>
      <c r="FA802" s="312"/>
      <c r="FB802" s="311"/>
      <c r="FC802" s="298"/>
    </row>
    <row r="803" spans="1:159" s="205" customFormat="1" ht="39.9" customHeight="1" x14ac:dyDescent="0.25">
      <c r="A803" s="206"/>
      <c r="B803" s="196"/>
      <c r="C803" s="292"/>
      <c r="D803" s="198"/>
      <c r="E803" s="299"/>
      <c r="F803" s="200"/>
      <c r="G803" s="301"/>
      <c r="H803" s="303"/>
      <c r="I803" s="299"/>
      <c r="J803" s="299"/>
      <c r="K803" s="299"/>
      <c r="L803" s="289"/>
      <c r="M803" s="299"/>
      <c r="N803" s="289"/>
      <c r="O803" s="363" t="str">
        <f>IF(P803="","",IF(OR(I803="",J803=""),"",IF(AND(ISNUMBER(FIND("post-", I803)),J803=ProductCode!$I$12),ProductCode!$F$19,IF(AND(ISNUMBER(FIND("pre-", I803)),J803=ProductCode!$I$12),ProductCode!$F$20,IF(ISNUMBER(FIND("post-", I803)),ProductCode!$F$17,ProductCode!$F$18)))))</f>
        <v/>
      </c>
      <c r="P803" s="295" t="str">
        <f t="shared" si="28"/>
        <v/>
      </c>
      <c r="Q803" s="306"/>
      <c r="R803" s="203"/>
      <c r="S803" s="308" t="str">
        <f t="shared" si="29"/>
        <v/>
      </c>
      <c r="T803" s="311"/>
      <c r="U803" s="311"/>
      <c r="V803" s="311"/>
      <c r="W803" s="311"/>
      <c r="X803" s="312"/>
      <c r="Y803" s="311"/>
      <c r="Z803" s="297"/>
      <c r="AA803" s="311"/>
      <c r="AB803" s="311"/>
      <c r="AC803" s="311"/>
      <c r="AD803" s="311"/>
      <c r="AE803" s="312"/>
      <c r="AF803" s="311"/>
      <c r="AG803" s="297"/>
      <c r="AH803" s="311"/>
      <c r="AI803" s="311"/>
      <c r="AJ803" s="311"/>
      <c r="AK803" s="311"/>
      <c r="AL803" s="312"/>
      <c r="AM803" s="311"/>
      <c r="AN803" s="297"/>
      <c r="AO803" s="311"/>
      <c r="AP803" s="311"/>
      <c r="AQ803" s="311"/>
      <c r="AR803" s="311"/>
      <c r="AS803" s="312"/>
      <c r="AT803" s="311"/>
      <c r="AU803" s="297"/>
      <c r="AV803" s="311"/>
      <c r="AW803" s="311"/>
      <c r="AX803" s="311"/>
      <c r="AY803" s="311"/>
      <c r="AZ803" s="312"/>
      <c r="BA803" s="311"/>
      <c r="BB803" s="297"/>
      <c r="BC803" s="311"/>
      <c r="BD803" s="311"/>
      <c r="BE803" s="311"/>
      <c r="BF803" s="311"/>
      <c r="BG803" s="312"/>
      <c r="BH803" s="311"/>
      <c r="BI803" s="297"/>
      <c r="BJ803" s="311"/>
      <c r="BK803" s="311"/>
      <c r="BL803" s="311"/>
      <c r="BM803" s="311"/>
      <c r="BN803" s="312"/>
      <c r="BO803" s="311"/>
      <c r="BP803" s="297"/>
      <c r="BQ803" s="311"/>
      <c r="BR803" s="311"/>
      <c r="BS803" s="311"/>
      <c r="BT803" s="311"/>
      <c r="BU803" s="312"/>
      <c r="BV803" s="311"/>
      <c r="BW803" s="297"/>
      <c r="BX803" s="311"/>
      <c r="BY803" s="311"/>
      <c r="BZ803" s="311"/>
      <c r="CA803" s="311"/>
      <c r="CB803" s="312"/>
      <c r="CC803" s="311"/>
      <c r="CD803" s="297"/>
      <c r="CE803" s="311"/>
      <c r="CF803" s="311"/>
      <c r="CG803" s="311"/>
      <c r="CH803" s="311"/>
      <c r="CI803" s="312"/>
      <c r="CJ803" s="311"/>
      <c r="CK803" s="297"/>
      <c r="CL803" s="311"/>
      <c r="CM803" s="311"/>
      <c r="CN803" s="311"/>
      <c r="CO803" s="311"/>
      <c r="CP803" s="312"/>
      <c r="CQ803" s="311"/>
      <c r="CR803" s="297"/>
      <c r="CS803" s="311"/>
      <c r="CT803" s="311"/>
      <c r="CU803" s="311"/>
      <c r="CV803" s="311"/>
      <c r="CW803" s="312"/>
      <c r="CX803" s="311"/>
      <c r="CY803" s="297"/>
      <c r="CZ803" s="311"/>
      <c r="DA803" s="311"/>
      <c r="DB803" s="311"/>
      <c r="DC803" s="311"/>
      <c r="DD803" s="312"/>
      <c r="DE803" s="311"/>
      <c r="DF803" s="297"/>
      <c r="DG803" s="311"/>
      <c r="DH803" s="311"/>
      <c r="DI803" s="311"/>
      <c r="DJ803" s="311"/>
      <c r="DK803" s="312"/>
      <c r="DL803" s="311"/>
      <c r="DM803" s="297"/>
      <c r="DN803" s="311"/>
      <c r="DO803" s="311"/>
      <c r="DP803" s="311"/>
      <c r="DQ803" s="311"/>
      <c r="DR803" s="312"/>
      <c r="DS803" s="311"/>
      <c r="DT803" s="297"/>
      <c r="DU803" s="311"/>
      <c r="DV803" s="311"/>
      <c r="DW803" s="311"/>
      <c r="DX803" s="311"/>
      <c r="DY803" s="312"/>
      <c r="DZ803" s="311"/>
      <c r="EA803" s="297"/>
      <c r="EB803" s="311"/>
      <c r="EC803" s="311"/>
      <c r="ED803" s="311"/>
      <c r="EE803" s="311"/>
      <c r="EF803" s="312"/>
      <c r="EG803" s="311"/>
      <c r="EH803" s="297"/>
      <c r="EI803" s="311"/>
      <c r="EJ803" s="311"/>
      <c r="EK803" s="311"/>
      <c r="EL803" s="311"/>
      <c r="EM803" s="312"/>
      <c r="EN803" s="311"/>
      <c r="EO803" s="297"/>
      <c r="EP803" s="311"/>
      <c r="EQ803" s="311"/>
      <c r="ER803" s="311"/>
      <c r="ES803" s="311"/>
      <c r="ET803" s="312"/>
      <c r="EU803" s="311"/>
      <c r="EV803" s="297"/>
      <c r="EW803" s="311"/>
      <c r="EX803" s="311"/>
      <c r="EY803" s="311"/>
      <c r="EZ803" s="311"/>
      <c r="FA803" s="312"/>
      <c r="FB803" s="311"/>
      <c r="FC803" s="298"/>
    </row>
    <row r="804" spans="1:159" s="205" customFormat="1" ht="39.9" customHeight="1" x14ac:dyDescent="0.25">
      <c r="A804" s="206"/>
      <c r="B804" s="196"/>
      <c r="C804" s="292"/>
      <c r="D804" s="198"/>
      <c r="E804" s="299"/>
      <c r="F804" s="200"/>
      <c r="G804" s="301"/>
      <c r="H804" s="303"/>
      <c r="I804" s="299"/>
      <c r="J804" s="299"/>
      <c r="K804" s="299"/>
      <c r="L804" s="289"/>
      <c r="M804" s="299"/>
      <c r="N804" s="289"/>
      <c r="O804" s="363" t="str">
        <f>IF(P804="","",IF(OR(I804="",J804=""),"",IF(AND(ISNUMBER(FIND("post-", I804)),J804=ProductCode!$I$12),ProductCode!$F$19,IF(AND(ISNUMBER(FIND("pre-", I804)),J804=ProductCode!$I$12),ProductCode!$F$20,IF(ISNUMBER(FIND("post-", I804)),ProductCode!$F$17,ProductCode!$F$18)))))</f>
        <v/>
      </c>
      <c r="P804" s="295" t="str">
        <f t="shared" ref="P804:P867" si="30">IF(OR(I804="",1-ROUND(L804,4)-ROUND(N804,4)=0),"",ROUND(1-ROUND(L804,4)-ROUND(N804,4),4))</f>
        <v/>
      </c>
      <c r="Q804" s="306"/>
      <c r="R804" s="203"/>
      <c r="S804" s="308" t="str">
        <f t="shared" ref="S804:S867" si="31">IF(I804="","",IF($E$21="Yes",100%,IF(R804&lt;&gt;0,ROUND(SUMIF($Z$33:$FC$33,$Z$33,Z804:FC804),4),"")))</f>
        <v/>
      </c>
      <c r="T804" s="311"/>
      <c r="U804" s="311"/>
      <c r="V804" s="311"/>
      <c r="W804" s="311"/>
      <c r="X804" s="312"/>
      <c r="Y804" s="311"/>
      <c r="Z804" s="297"/>
      <c r="AA804" s="311"/>
      <c r="AB804" s="311"/>
      <c r="AC804" s="311"/>
      <c r="AD804" s="311"/>
      <c r="AE804" s="312"/>
      <c r="AF804" s="311"/>
      <c r="AG804" s="297"/>
      <c r="AH804" s="311"/>
      <c r="AI804" s="311"/>
      <c r="AJ804" s="311"/>
      <c r="AK804" s="311"/>
      <c r="AL804" s="312"/>
      <c r="AM804" s="311"/>
      <c r="AN804" s="297"/>
      <c r="AO804" s="311"/>
      <c r="AP804" s="311"/>
      <c r="AQ804" s="311"/>
      <c r="AR804" s="311"/>
      <c r="AS804" s="312"/>
      <c r="AT804" s="311"/>
      <c r="AU804" s="297"/>
      <c r="AV804" s="311"/>
      <c r="AW804" s="311"/>
      <c r="AX804" s="311"/>
      <c r="AY804" s="311"/>
      <c r="AZ804" s="312"/>
      <c r="BA804" s="311"/>
      <c r="BB804" s="297"/>
      <c r="BC804" s="311"/>
      <c r="BD804" s="311"/>
      <c r="BE804" s="311"/>
      <c r="BF804" s="311"/>
      <c r="BG804" s="312"/>
      <c r="BH804" s="311"/>
      <c r="BI804" s="297"/>
      <c r="BJ804" s="311"/>
      <c r="BK804" s="311"/>
      <c r="BL804" s="311"/>
      <c r="BM804" s="311"/>
      <c r="BN804" s="312"/>
      <c r="BO804" s="311"/>
      <c r="BP804" s="297"/>
      <c r="BQ804" s="311"/>
      <c r="BR804" s="311"/>
      <c r="BS804" s="311"/>
      <c r="BT804" s="311"/>
      <c r="BU804" s="312"/>
      <c r="BV804" s="311"/>
      <c r="BW804" s="297"/>
      <c r="BX804" s="311"/>
      <c r="BY804" s="311"/>
      <c r="BZ804" s="311"/>
      <c r="CA804" s="311"/>
      <c r="CB804" s="312"/>
      <c r="CC804" s="311"/>
      <c r="CD804" s="297"/>
      <c r="CE804" s="311"/>
      <c r="CF804" s="311"/>
      <c r="CG804" s="311"/>
      <c r="CH804" s="311"/>
      <c r="CI804" s="312"/>
      <c r="CJ804" s="311"/>
      <c r="CK804" s="297"/>
      <c r="CL804" s="311"/>
      <c r="CM804" s="311"/>
      <c r="CN804" s="311"/>
      <c r="CO804" s="311"/>
      <c r="CP804" s="312"/>
      <c r="CQ804" s="311"/>
      <c r="CR804" s="297"/>
      <c r="CS804" s="311"/>
      <c r="CT804" s="311"/>
      <c r="CU804" s="311"/>
      <c r="CV804" s="311"/>
      <c r="CW804" s="312"/>
      <c r="CX804" s="311"/>
      <c r="CY804" s="297"/>
      <c r="CZ804" s="311"/>
      <c r="DA804" s="311"/>
      <c r="DB804" s="311"/>
      <c r="DC804" s="311"/>
      <c r="DD804" s="312"/>
      <c r="DE804" s="311"/>
      <c r="DF804" s="297"/>
      <c r="DG804" s="311"/>
      <c r="DH804" s="311"/>
      <c r="DI804" s="311"/>
      <c r="DJ804" s="311"/>
      <c r="DK804" s="312"/>
      <c r="DL804" s="311"/>
      <c r="DM804" s="297"/>
      <c r="DN804" s="311"/>
      <c r="DO804" s="311"/>
      <c r="DP804" s="311"/>
      <c r="DQ804" s="311"/>
      <c r="DR804" s="312"/>
      <c r="DS804" s="311"/>
      <c r="DT804" s="297"/>
      <c r="DU804" s="311"/>
      <c r="DV804" s="311"/>
      <c r="DW804" s="311"/>
      <c r="DX804" s="311"/>
      <c r="DY804" s="312"/>
      <c r="DZ804" s="311"/>
      <c r="EA804" s="297"/>
      <c r="EB804" s="311"/>
      <c r="EC804" s="311"/>
      <c r="ED804" s="311"/>
      <c r="EE804" s="311"/>
      <c r="EF804" s="312"/>
      <c r="EG804" s="311"/>
      <c r="EH804" s="297"/>
      <c r="EI804" s="311"/>
      <c r="EJ804" s="311"/>
      <c r="EK804" s="311"/>
      <c r="EL804" s="311"/>
      <c r="EM804" s="312"/>
      <c r="EN804" s="311"/>
      <c r="EO804" s="297"/>
      <c r="EP804" s="311"/>
      <c r="EQ804" s="311"/>
      <c r="ER804" s="311"/>
      <c r="ES804" s="311"/>
      <c r="ET804" s="312"/>
      <c r="EU804" s="311"/>
      <c r="EV804" s="297"/>
      <c r="EW804" s="311"/>
      <c r="EX804" s="311"/>
      <c r="EY804" s="311"/>
      <c r="EZ804" s="311"/>
      <c r="FA804" s="312"/>
      <c r="FB804" s="311"/>
      <c r="FC804" s="298"/>
    </row>
    <row r="805" spans="1:159" s="205" customFormat="1" ht="39.9" customHeight="1" x14ac:dyDescent="0.25">
      <c r="A805" s="206"/>
      <c r="B805" s="196"/>
      <c r="C805" s="292"/>
      <c r="D805" s="198"/>
      <c r="E805" s="299"/>
      <c r="F805" s="200"/>
      <c r="G805" s="301"/>
      <c r="H805" s="303"/>
      <c r="I805" s="299"/>
      <c r="J805" s="299"/>
      <c r="K805" s="299"/>
      <c r="L805" s="289"/>
      <c r="M805" s="299"/>
      <c r="N805" s="289"/>
      <c r="O805" s="363" t="str">
        <f>IF(P805="","",IF(OR(I805="",J805=""),"",IF(AND(ISNUMBER(FIND("post-", I805)),J805=ProductCode!$I$12),ProductCode!$F$19,IF(AND(ISNUMBER(FIND("pre-", I805)),J805=ProductCode!$I$12),ProductCode!$F$20,IF(ISNUMBER(FIND("post-", I805)),ProductCode!$F$17,ProductCode!$F$18)))))</f>
        <v/>
      </c>
      <c r="P805" s="295" t="str">
        <f t="shared" si="30"/>
        <v/>
      </c>
      <c r="Q805" s="306"/>
      <c r="R805" s="203"/>
      <c r="S805" s="308" t="str">
        <f t="shared" si="31"/>
        <v/>
      </c>
      <c r="T805" s="311"/>
      <c r="U805" s="311"/>
      <c r="V805" s="311"/>
      <c r="W805" s="311"/>
      <c r="X805" s="312"/>
      <c r="Y805" s="311"/>
      <c r="Z805" s="297"/>
      <c r="AA805" s="311"/>
      <c r="AB805" s="311"/>
      <c r="AC805" s="311"/>
      <c r="AD805" s="311"/>
      <c r="AE805" s="312"/>
      <c r="AF805" s="311"/>
      <c r="AG805" s="297"/>
      <c r="AH805" s="311"/>
      <c r="AI805" s="311"/>
      <c r="AJ805" s="311"/>
      <c r="AK805" s="311"/>
      <c r="AL805" s="312"/>
      <c r="AM805" s="311"/>
      <c r="AN805" s="297"/>
      <c r="AO805" s="311"/>
      <c r="AP805" s="311"/>
      <c r="AQ805" s="311"/>
      <c r="AR805" s="311"/>
      <c r="AS805" s="312"/>
      <c r="AT805" s="311"/>
      <c r="AU805" s="297"/>
      <c r="AV805" s="311"/>
      <c r="AW805" s="311"/>
      <c r="AX805" s="311"/>
      <c r="AY805" s="311"/>
      <c r="AZ805" s="312"/>
      <c r="BA805" s="311"/>
      <c r="BB805" s="297"/>
      <c r="BC805" s="311"/>
      <c r="BD805" s="311"/>
      <c r="BE805" s="311"/>
      <c r="BF805" s="311"/>
      <c r="BG805" s="312"/>
      <c r="BH805" s="311"/>
      <c r="BI805" s="297"/>
      <c r="BJ805" s="311"/>
      <c r="BK805" s="311"/>
      <c r="BL805" s="311"/>
      <c r="BM805" s="311"/>
      <c r="BN805" s="312"/>
      <c r="BO805" s="311"/>
      <c r="BP805" s="297"/>
      <c r="BQ805" s="311"/>
      <c r="BR805" s="311"/>
      <c r="BS805" s="311"/>
      <c r="BT805" s="311"/>
      <c r="BU805" s="312"/>
      <c r="BV805" s="311"/>
      <c r="BW805" s="297"/>
      <c r="BX805" s="311"/>
      <c r="BY805" s="311"/>
      <c r="BZ805" s="311"/>
      <c r="CA805" s="311"/>
      <c r="CB805" s="312"/>
      <c r="CC805" s="311"/>
      <c r="CD805" s="297"/>
      <c r="CE805" s="311"/>
      <c r="CF805" s="311"/>
      <c r="CG805" s="311"/>
      <c r="CH805" s="311"/>
      <c r="CI805" s="312"/>
      <c r="CJ805" s="311"/>
      <c r="CK805" s="297"/>
      <c r="CL805" s="311"/>
      <c r="CM805" s="311"/>
      <c r="CN805" s="311"/>
      <c r="CO805" s="311"/>
      <c r="CP805" s="312"/>
      <c r="CQ805" s="311"/>
      <c r="CR805" s="297"/>
      <c r="CS805" s="311"/>
      <c r="CT805" s="311"/>
      <c r="CU805" s="311"/>
      <c r="CV805" s="311"/>
      <c r="CW805" s="312"/>
      <c r="CX805" s="311"/>
      <c r="CY805" s="297"/>
      <c r="CZ805" s="311"/>
      <c r="DA805" s="311"/>
      <c r="DB805" s="311"/>
      <c r="DC805" s="311"/>
      <c r="DD805" s="312"/>
      <c r="DE805" s="311"/>
      <c r="DF805" s="297"/>
      <c r="DG805" s="311"/>
      <c r="DH805" s="311"/>
      <c r="DI805" s="311"/>
      <c r="DJ805" s="311"/>
      <c r="DK805" s="312"/>
      <c r="DL805" s="311"/>
      <c r="DM805" s="297"/>
      <c r="DN805" s="311"/>
      <c r="DO805" s="311"/>
      <c r="DP805" s="311"/>
      <c r="DQ805" s="311"/>
      <c r="DR805" s="312"/>
      <c r="DS805" s="311"/>
      <c r="DT805" s="297"/>
      <c r="DU805" s="311"/>
      <c r="DV805" s="311"/>
      <c r="DW805" s="311"/>
      <c r="DX805" s="311"/>
      <c r="DY805" s="312"/>
      <c r="DZ805" s="311"/>
      <c r="EA805" s="297"/>
      <c r="EB805" s="311"/>
      <c r="EC805" s="311"/>
      <c r="ED805" s="311"/>
      <c r="EE805" s="311"/>
      <c r="EF805" s="312"/>
      <c r="EG805" s="311"/>
      <c r="EH805" s="297"/>
      <c r="EI805" s="311"/>
      <c r="EJ805" s="311"/>
      <c r="EK805" s="311"/>
      <c r="EL805" s="311"/>
      <c r="EM805" s="312"/>
      <c r="EN805" s="311"/>
      <c r="EO805" s="297"/>
      <c r="EP805" s="311"/>
      <c r="EQ805" s="311"/>
      <c r="ER805" s="311"/>
      <c r="ES805" s="311"/>
      <c r="ET805" s="312"/>
      <c r="EU805" s="311"/>
      <c r="EV805" s="297"/>
      <c r="EW805" s="311"/>
      <c r="EX805" s="311"/>
      <c r="EY805" s="311"/>
      <c r="EZ805" s="311"/>
      <c r="FA805" s="312"/>
      <c r="FB805" s="311"/>
      <c r="FC805" s="298"/>
    </row>
    <row r="806" spans="1:159" s="205" customFormat="1" ht="39.9" customHeight="1" x14ac:dyDescent="0.25">
      <c r="A806" s="206"/>
      <c r="B806" s="196"/>
      <c r="C806" s="292"/>
      <c r="D806" s="198"/>
      <c r="E806" s="299"/>
      <c r="F806" s="200"/>
      <c r="G806" s="301"/>
      <c r="H806" s="303"/>
      <c r="I806" s="299"/>
      <c r="J806" s="299"/>
      <c r="K806" s="299"/>
      <c r="L806" s="289"/>
      <c r="M806" s="299"/>
      <c r="N806" s="289"/>
      <c r="O806" s="363" t="str">
        <f>IF(P806="","",IF(OR(I806="",J806=""),"",IF(AND(ISNUMBER(FIND("post-", I806)),J806=ProductCode!$I$12),ProductCode!$F$19,IF(AND(ISNUMBER(FIND("pre-", I806)),J806=ProductCode!$I$12),ProductCode!$F$20,IF(ISNUMBER(FIND("post-", I806)),ProductCode!$F$17,ProductCode!$F$18)))))</f>
        <v/>
      </c>
      <c r="P806" s="295" t="str">
        <f t="shared" si="30"/>
        <v/>
      </c>
      <c r="Q806" s="306"/>
      <c r="R806" s="203"/>
      <c r="S806" s="308" t="str">
        <f t="shared" si="31"/>
        <v/>
      </c>
      <c r="T806" s="311"/>
      <c r="U806" s="311"/>
      <c r="V806" s="311"/>
      <c r="W806" s="311"/>
      <c r="X806" s="312"/>
      <c r="Y806" s="311"/>
      <c r="Z806" s="297"/>
      <c r="AA806" s="311"/>
      <c r="AB806" s="311"/>
      <c r="AC806" s="311"/>
      <c r="AD806" s="311"/>
      <c r="AE806" s="312"/>
      <c r="AF806" s="311"/>
      <c r="AG806" s="297"/>
      <c r="AH806" s="311"/>
      <c r="AI806" s="311"/>
      <c r="AJ806" s="311"/>
      <c r="AK806" s="311"/>
      <c r="AL806" s="312"/>
      <c r="AM806" s="311"/>
      <c r="AN806" s="297"/>
      <c r="AO806" s="311"/>
      <c r="AP806" s="311"/>
      <c r="AQ806" s="311"/>
      <c r="AR806" s="311"/>
      <c r="AS806" s="312"/>
      <c r="AT806" s="311"/>
      <c r="AU806" s="297"/>
      <c r="AV806" s="311"/>
      <c r="AW806" s="311"/>
      <c r="AX806" s="311"/>
      <c r="AY806" s="311"/>
      <c r="AZ806" s="312"/>
      <c r="BA806" s="311"/>
      <c r="BB806" s="297"/>
      <c r="BC806" s="311"/>
      <c r="BD806" s="311"/>
      <c r="BE806" s="311"/>
      <c r="BF806" s="311"/>
      <c r="BG806" s="312"/>
      <c r="BH806" s="311"/>
      <c r="BI806" s="297"/>
      <c r="BJ806" s="311"/>
      <c r="BK806" s="311"/>
      <c r="BL806" s="311"/>
      <c r="BM806" s="311"/>
      <c r="BN806" s="312"/>
      <c r="BO806" s="311"/>
      <c r="BP806" s="297"/>
      <c r="BQ806" s="311"/>
      <c r="BR806" s="311"/>
      <c r="BS806" s="311"/>
      <c r="BT806" s="311"/>
      <c r="BU806" s="312"/>
      <c r="BV806" s="311"/>
      <c r="BW806" s="297"/>
      <c r="BX806" s="311"/>
      <c r="BY806" s="311"/>
      <c r="BZ806" s="311"/>
      <c r="CA806" s="311"/>
      <c r="CB806" s="312"/>
      <c r="CC806" s="311"/>
      <c r="CD806" s="297"/>
      <c r="CE806" s="311"/>
      <c r="CF806" s="311"/>
      <c r="CG806" s="311"/>
      <c r="CH806" s="311"/>
      <c r="CI806" s="312"/>
      <c r="CJ806" s="311"/>
      <c r="CK806" s="297"/>
      <c r="CL806" s="311"/>
      <c r="CM806" s="311"/>
      <c r="CN806" s="311"/>
      <c r="CO806" s="311"/>
      <c r="CP806" s="312"/>
      <c r="CQ806" s="311"/>
      <c r="CR806" s="297"/>
      <c r="CS806" s="311"/>
      <c r="CT806" s="311"/>
      <c r="CU806" s="311"/>
      <c r="CV806" s="311"/>
      <c r="CW806" s="312"/>
      <c r="CX806" s="311"/>
      <c r="CY806" s="297"/>
      <c r="CZ806" s="311"/>
      <c r="DA806" s="311"/>
      <c r="DB806" s="311"/>
      <c r="DC806" s="311"/>
      <c r="DD806" s="312"/>
      <c r="DE806" s="311"/>
      <c r="DF806" s="297"/>
      <c r="DG806" s="311"/>
      <c r="DH806" s="311"/>
      <c r="DI806" s="311"/>
      <c r="DJ806" s="311"/>
      <c r="DK806" s="312"/>
      <c r="DL806" s="311"/>
      <c r="DM806" s="297"/>
      <c r="DN806" s="311"/>
      <c r="DO806" s="311"/>
      <c r="DP806" s="311"/>
      <c r="DQ806" s="311"/>
      <c r="DR806" s="312"/>
      <c r="DS806" s="311"/>
      <c r="DT806" s="297"/>
      <c r="DU806" s="311"/>
      <c r="DV806" s="311"/>
      <c r="DW806" s="311"/>
      <c r="DX806" s="311"/>
      <c r="DY806" s="312"/>
      <c r="DZ806" s="311"/>
      <c r="EA806" s="297"/>
      <c r="EB806" s="311"/>
      <c r="EC806" s="311"/>
      <c r="ED806" s="311"/>
      <c r="EE806" s="311"/>
      <c r="EF806" s="312"/>
      <c r="EG806" s="311"/>
      <c r="EH806" s="297"/>
      <c r="EI806" s="311"/>
      <c r="EJ806" s="311"/>
      <c r="EK806" s="311"/>
      <c r="EL806" s="311"/>
      <c r="EM806" s="312"/>
      <c r="EN806" s="311"/>
      <c r="EO806" s="297"/>
      <c r="EP806" s="311"/>
      <c r="EQ806" s="311"/>
      <c r="ER806" s="311"/>
      <c r="ES806" s="311"/>
      <c r="ET806" s="312"/>
      <c r="EU806" s="311"/>
      <c r="EV806" s="297"/>
      <c r="EW806" s="311"/>
      <c r="EX806" s="311"/>
      <c r="EY806" s="311"/>
      <c r="EZ806" s="311"/>
      <c r="FA806" s="312"/>
      <c r="FB806" s="311"/>
      <c r="FC806" s="298"/>
    </row>
    <row r="807" spans="1:159" s="205" customFormat="1" ht="39.9" customHeight="1" x14ac:dyDescent="0.25">
      <c r="A807" s="206"/>
      <c r="B807" s="196"/>
      <c r="C807" s="292"/>
      <c r="D807" s="198"/>
      <c r="E807" s="299"/>
      <c r="F807" s="200"/>
      <c r="G807" s="301"/>
      <c r="H807" s="303"/>
      <c r="I807" s="299"/>
      <c r="J807" s="299"/>
      <c r="K807" s="299"/>
      <c r="L807" s="289"/>
      <c r="M807" s="299"/>
      <c r="N807" s="289"/>
      <c r="O807" s="363" t="str">
        <f>IF(P807="","",IF(OR(I807="",J807=""),"",IF(AND(ISNUMBER(FIND("post-", I807)),J807=ProductCode!$I$12),ProductCode!$F$19,IF(AND(ISNUMBER(FIND("pre-", I807)),J807=ProductCode!$I$12),ProductCode!$F$20,IF(ISNUMBER(FIND("post-", I807)),ProductCode!$F$17,ProductCode!$F$18)))))</f>
        <v/>
      </c>
      <c r="P807" s="295" t="str">
        <f t="shared" si="30"/>
        <v/>
      </c>
      <c r="Q807" s="306"/>
      <c r="R807" s="203"/>
      <c r="S807" s="308" t="str">
        <f t="shared" si="31"/>
        <v/>
      </c>
      <c r="T807" s="311"/>
      <c r="U807" s="311"/>
      <c r="V807" s="311"/>
      <c r="W807" s="311"/>
      <c r="X807" s="312"/>
      <c r="Y807" s="311"/>
      <c r="Z807" s="297"/>
      <c r="AA807" s="311"/>
      <c r="AB807" s="311"/>
      <c r="AC807" s="311"/>
      <c r="AD807" s="311"/>
      <c r="AE807" s="312"/>
      <c r="AF807" s="311"/>
      <c r="AG807" s="297"/>
      <c r="AH807" s="311"/>
      <c r="AI807" s="311"/>
      <c r="AJ807" s="311"/>
      <c r="AK807" s="311"/>
      <c r="AL807" s="312"/>
      <c r="AM807" s="311"/>
      <c r="AN807" s="297"/>
      <c r="AO807" s="311"/>
      <c r="AP807" s="311"/>
      <c r="AQ807" s="311"/>
      <c r="AR807" s="311"/>
      <c r="AS807" s="312"/>
      <c r="AT807" s="311"/>
      <c r="AU807" s="297"/>
      <c r="AV807" s="311"/>
      <c r="AW807" s="311"/>
      <c r="AX807" s="311"/>
      <c r="AY807" s="311"/>
      <c r="AZ807" s="312"/>
      <c r="BA807" s="311"/>
      <c r="BB807" s="297"/>
      <c r="BC807" s="311"/>
      <c r="BD807" s="311"/>
      <c r="BE807" s="311"/>
      <c r="BF807" s="311"/>
      <c r="BG807" s="312"/>
      <c r="BH807" s="311"/>
      <c r="BI807" s="297"/>
      <c r="BJ807" s="311"/>
      <c r="BK807" s="311"/>
      <c r="BL807" s="311"/>
      <c r="BM807" s="311"/>
      <c r="BN807" s="312"/>
      <c r="BO807" s="311"/>
      <c r="BP807" s="297"/>
      <c r="BQ807" s="311"/>
      <c r="BR807" s="311"/>
      <c r="BS807" s="311"/>
      <c r="BT807" s="311"/>
      <c r="BU807" s="312"/>
      <c r="BV807" s="311"/>
      <c r="BW807" s="297"/>
      <c r="BX807" s="311"/>
      <c r="BY807" s="311"/>
      <c r="BZ807" s="311"/>
      <c r="CA807" s="311"/>
      <c r="CB807" s="312"/>
      <c r="CC807" s="311"/>
      <c r="CD807" s="297"/>
      <c r="CE807" s="311"/>
      <c r="CF807" s="311"/>
      <c r="CG807" s="311"/>
      <c r="CH807" s="311"/>
      <c r="CI807" s="312"/>
      <c r="CJ807" s="311"/>
      <c r="CK807" s="297"/>
      <c r="CL807" s="311"/>
      <c r="CM807" s="311"/>
      <c r="CN807" s="311"/>
      <c r="CO807" s="311"/>
      <c r="CP807" s="312"/>
      <c r="CQ807" s="311"/>
      <c r="CR807" s="297"/>
      <c r="CS807" s="311"/>
      <c r="CT807" s="311"/>
      <c r="CU807" s="311"/>
      <c r="CV807" s="311"/>
      <c r="CW807" s="312"/>
      <c r="CX807" s="311"/>
      <c r="CY807" s="297"/>
      <c r="CZ807" s="311"/>
      <c r="DA807" s="311"/>
      <c r="DB807" s="311"/>
      <c r="DC807" s="311"/>
      <c r="DD807" s="312"/>
      <c r="DE807" s="311"/>
      <c r="DF807" s="297"/>
      <c r="DG807" s="311"/>
      <c r="DH807" s="311"/>
      <c r="DI807" s="311"/>
      <c r="DJ807" s="311"/>
      <c r="DK807" s="312"/>
      <c r="DL807" s="311"/>
      <c r="DM807" s="297"/>
      <c r="DN807" s="311"/>
      <c r="DO807" s="311"/>
      <c r="DP807" s="311"/>
      <c r="DQ807" s="311"/>
      <c r="DR807" s="312"/>
      <c r="DS807" s="311"/>
      <c r="DT807" s="297"/>
      <c r="DU807" s="311"/>
      <c r="DV807" s="311"/>
      <c r="DW807" s="311"/>
      <c r="DX807" s="311"/>
      <c r="DY807" s="312"/>
      <c r="DZ807" s="311"/>
      <c r="EA807" s="297"/>
      <c r="EB807" s="311"/>
      <c r="EC807" s="311"/>
      <c r="ED807" s="311"/>
      <c r="EE807" s="311"/>
      <c r="EF807" s="312"/>
      <c r="EG807" s="311"/>
      <c r="EH807" s="297"/>
      <c r="EI807" s="311"/>
      <c r="EJ807" s="311"/>
      <c r="EK807" s="311"/>
      <c r="EL807" s="311"/>
      <c r="EM807" s="312"/>
      <c r="EN807" s="311"/>
      <c r="EO807" s="297"/>
      <c r="EP807" s="311"/>
      <c r="EQ807" s="311"/>
      <c r="ER807" s="311"/>
      <c r="ES807" s="311"/>
      <c r="ET807" s="312"/>
      <c r="EU807" s="311"/>
      <c r="EV807" s="297"/>
      <c r="EW807" s="311"/>
      <c r="EX807" s="311"/>
      <c r="EY807" s="311"/>
      <c r="EZ807" s="311"/>
      <c r="FA807" s="312"/>
      <c r="FB807" s="311"/>
      <c r="FC807" s="298"/>
    </row>
    <row r="808" spans="1:159" s="205" customFormat="1" ht="39.9" customHeight="1" x14ac:dyDescent="0.25">
      <c r="A808" s="206"/>
      <c r="B808" s="196"/>
      <c r="C808" s="292"/>
      <c r="D808" s="198"/>
      <c r="E808" s="299"/>
      <c r="F808" s="200"/>
      <c r="G808" s="301"/>
      <c r="H808" s="303"/>
      <c r="I808" s="299"/>
      <c r="J808" s="299"/>
      <c r="K808" s="299"/>
      <c r="L808" s="289"/>
      <c r="M808" s="299"/>
      <c r="N808" s="289"/>
      <c r="O808" s="363" t="str">
        <f>IF(P808="","",IF(OR(I808="",J808=""),"",IF(AND(ISNUMBER(FIND("post-", I808)),J808=ProductCode!$I$12),ProductCode!$F$19,IF(AND(ISNUMBER(FIND("pre-", I808)),J808=ProductCode!$I$12),ProductCode!$F$20,IF(ISNUMBER(FIND("post-", I808)),ProductCode!$F$17,ProductCode!$F$18)))))</f>
        <v/>
      </c>
      <c r="P808" s="295" t="str">
        <f t="shared" si="30"/>
        <v/>
      </c>
      <c r="Q808" s="306"/>
      <c r="R808" s="203"/>
      <c r="S808" s="308" t="str">
        <f t="shared" si="31"/>
        <v/>
      </c>
      <c r="T808" s="311"/>
      <c r="U808" s="311"/>
      <c r="V808" s="311"/>
      <c r="W808" s="311"/>
      <c r="X808" s="312"/>
      <c r="Y808" s="311"/>
      <c r="Z808" s="297"/>
      <c r="AA808" s="311"/>
      <c r="AB808" s="311"/>
      <c r="AC808" s="311"/>
      <c r="AD808" s="311"/>
      <c r="AE808" s="312"/>
      <c r="AF808" s="311"/>
      <c r="AG808" s="297"/>
      <c r="AH808" s="311"/>
      <c r="AI808" s="311"/>
      <c r="AJ808" s="311"/>
      <c r="AK808" s="311"/>
      <c r="AL808" s="312"/>
      <c r="AM808" s="311"/>
      <c r="AN808" s="297"/>
      <c r="AO808" s="311"/>
      <c r="AP808" s="311"/>
      <c r="AQ808" s="311"/>
      <c r="AR808" s="311"/>
      <c r="AS808" s="312"/>
      <c r="AT808" s="311"/>
      <c r="AU808" s="297"/>
      <c r="AV808" s="311"/>
      <c r="AW808" s="311"/>
      <c r="AX808" s="311"/>
      <c r="AY808" s="311"/>
      <c r="AZ808" s="312"/>
      <c r="BA808" s="311"/>
      <c r="BB808" s="297"/>
      <c r="BC808" s="311"/>
      <c r="BD808" s="311"/>
      <c r="BE808" s="311"/>
      <c r="BF808" s="311"/>
      <c r="BG808" s="312"/>
      <c r="BH808" s="311"/>
      <c r="BI808" s="297"/>
      <c r="BJ808" s="311"/>
      <c r="BK808" s="311"/>
      <c r="BL808" s="311"/>
      <c r="BM808" s="311"/>
      <c r="BN808" s="312"/>
      <c r="BO808" s="311"/>
      <c r="BP808" s="297"/>
      <c r="BQ808" s="311"/>
      <c r="BR808" s="311"/>
      <c r="BS808" s="311"/>
      <c r="BT808" s="311"/>
      <c r="BU808" s="312"/>
      <c r="BV808" s="311"/>
      <c r="BW808" s="297"/>
      <c r="BX808" s="311"/>
      <c r="BY808" s="311"/>
      <c r="BZ808" s="311"/>
      <c r="CA808" s="311"/>
      <c r="CB808" s="312"/>
      <c r="CC808" s="311"/>
      <c r="CD808" s="297"/>
      <c r="CE808" s="311"/>
      <c r="CF808" s="311"/>
      <c r="CG808" s="311"/>
      <c r="CH808" s="311"/>
      <c r="CI808" s="312"/>
      <c r="CJ808" s="311"/>
      <c r="CK808" s="297"/>
      <c r="CL808" s="311"/>
      <c r="CM808" s="311"/>
      <c r="CN808" s="311"/>
      <c r="CO808" s="311"/>
      <c r="CP808" s="312"/>
      <c r="CQ808" s="311"/>
      <c r="CR808" s="297"/>
      <c r="CS808" s="311"/>
      <c r="CT808" s="311"/>
      <c r="CU808" s="311"/>
      <c r="CV808" s="311"/>
      <c r="CW808" s="312"/>
      <c r="CX808" s="311"/>
      <c r="CY808" s="297"/>
      <c r="CZ808" s="311"/>
      <c r="DA808" s="311"/>
      <c r="DB808" s="311"/>
      <c r="DC808" s="311"/>
      <c r="DD808" s="312"/>
      <c r="DE808" s="311"/>
      <c r="DF808" s="297"/>
      <c r="DG808" s="311"/>
      <c r="DH808" s="311"/>
      <c r="DI808" s="311"/>
      <c r="DJ808" s="311"/>
      <c r="DK808" s="312"/>
      <c r="DL808" s="311"/>
      <c r="DM808" s="297"/>
      <c r="DN808" s="311"/>
      <c r="DO808" s="311"/>
      <c r="DP808" s="311"/>
      <c r="DQ808" s="311"/>
      <c r="DR808" s="312"/>
      <c r="DS808" s="311"/>
      <c r="DT808" s="297"/>
      <c r="DU808" s="311"/>
      <c r="DV808" s="311"/>
      <c r="DW808" s="311"/>
      <c r="DX808" s="311"/>
      <c r="DY808" s="312"/>
      <c r="DZ808" s="311"/>
      <c r="EA808" s="297"/>
      <c r="EB808" s="311"/>
      <c r="EC808" s="311"/>
      <c r="ED808" s="311"/>
      <c r="EE808" s="311"/>
      <c r="EF808" s="312"/>
      <c r="EG808" s="311"/>
      <c r="EH808" s="297"/>
      <c r="EI808" s="311"/>
      <c r="EJ808" s="311"/>
      <c r="EK808" s="311"/>
      <c r="EL808" s="311"/>
      <c r="EM808" s="312"/>
      <c r="EN808" s="311"/>
      <c r="EO808" s="297"/>
      <c r="EP808" s="311"/>
      <c r="EQ808" s="311"/>
      <c r="ER808" s="311"/>
      <c r="ES808" s="311"/>
      <c r="ET808" s="312"/>
      <c r="EU808" s="311"/>
      <c r="EV808" s="297"/>
      <c r="EW808" s="311"/>
      <c r="EX808" s="311"/>
      <c r="EY808" s="311"/>
      <c r="EZ808" s="311"/>
      <c r="FA808" s="312"/>
      <c r="FB808" s="311"/>
      <c r="FC808" s="298"/>
    </row>
    <row r="809" spans="1:159" s="205" customFormat="1" ht="39.9" customHeight="1" x14ac:dyDescent="0.25">
      <c r="A809" s="206"/>
      <c r="B809" s="196"/>
      <c r="C809" s="292"/>
      <c r="D809" s="198"/>
      <c r="E809" s="299"/>
      <c r="F809" s="200"/>
      <c r="G809" s="301"/>
      <c r="H809" s="303"/>
      <c r="I809" s="299"/>
      <c r="J809" s="299"/>
      <c r="K809" s="299"/>
      <c r="L809" s="289"/>
      <c r="M809" s="299"/>
      <c r="N809" s="289"/>
      <c r="O809" s="363" t="str">
        <f>IF(P809="","",IF(OR(I809="",J809=""),"",IF(AND(ISNUMBER(FIND("post-", I809)),J809=ProductCode!$I$12),ProductCode!$F$19,IF(AND(ISNUMBER(FIND("pre-", I809)),J809=ProductCode!$I$12),ProductCode!$F$20,IF(ISNUMBER(FIND("post-", I809)),ProductCode!$F$17,ProductCode!$F$18)))))</f>
        <v/>
      </c>
      <c r="P809" s="295" t="str">
        <f t="shared" si="30"/>
        <v/>
      </c>
      <c r="Q809" s="306"/>
      <c r="R809" s="203"/>
      <c r="S809" s="308" t="str">
        <f t="shared" si="31"/>
        <v/>
      </c>
      <c r="T809" s="311"/>
      <c r="U809" s="311"/>
      <c r="V809" s="311"/>
      <c r="W809" s="311"/>
      <c r="X809" s="312"/>
      <c r="Y809" s="311"/>
      <c r="Z809" s="297"/>
      <c r="AA809" s="311"/>
      <c r="AB809" s="311"/>
      <c r="AC809" s="311"/>
      <c r="AD809" s="311"/>
      <c r="AE809" s="312"/>
      <c r="AF809" s="311"/>
      <c r="AG809" s="297"/>
      <c r="AH809" s="311"/>
      <c r="AI809" s="311"/>
      <c r="AJ809" s="311"/>
      <c r="AK809" s="311"/>
      <c r="AL809" s="312"/>
      <c r="AM809" s="311"/>
      <c r="AN809" s="297"/>
      <c r="AO809" s="311"/>
      <c r="AP809" s="311"/>
      <c r="AQ809" s="311"/>
      <c r="AR809" s="311"/>
      <c r="AS809" s="312"/>
      <c r="AT809" s="311"/>
      <c r="AU809" s="297"/>
      <c r="AV809" s="311"/>
      <c r="AW809" s="311"/>
      <c r="AX809" s="311"/>
      <c r="AY809" s="311"/>
      <c r="AZ809" s="312"/>
      <c r="BA809" s="311"/>
      <c r="BB809" s="297"/>
      <c r="BC809" s="311"/>
      <c r="BD809" s="311"/>
      <c r="BE809" s="311"/>
      <c r="BF809" s="311"/>
      <c r="BG809" s="312"/>
      <c r="BH809" s="311"/>
      <c r="BI809" s="297"/>
      <c r="BJ809" s="311"/>
      <c r="BK809" s="311"/>
      <c r="BL809" s="311"/>
      <c r="BM809" s="311"/>
      <c r="BN809" s="312"/>
      <c r="BO809" s="311"/>
      <c r="BP809" s="297"/>
      <c r="BQ809" s="311"/>
      <c r="BR809" s="311"/>
      <c r="BS809" s="311"/>
      <c r="BT809" s="311"/>
      <c r="BU809" s="312"/>
      <c r="BV809" s="311"/>
      <c r="BW809" s="297"/>
      <c r="BX809" s="311"/>
      <c r="BY809" s="311"/>
      <c r="BZ809" s="311"/>
      <c r="CA809" s="311"/>
      <c r="CB809" s="312"/>
      <c r="CC809" s="311"/>
      <c r="CD809" s="297"/>
      <c r="CE809" s="311"/>
      <c r="CF809" s="311"/>
      <c r="CG809" s="311"/>
      <c r="CH809" s="311"/>
      <c r="CI809" s="312"/>
      <c r="CJ809" s="311"/>
      <c r="CK809" s="297"/>
      <c r="CL809" s="311"/>
      <c r="CM809" s="311"/>
      <c r="CN809" s="311"/>
      <c r="CO809" s="311"/>
      <c r="CP809" s="312"/>
      <c r="CQ809" s="311"/>
      <c r="CR809" s="297"/>
      <c r="CS809" s="311"/>
      <c r="CT809" s="311"/>
      <c r="CU809" s="311"/>
      <c r="CV809" s="311"/>
      <c r="CW809" s="312"/>
      <c r="CX809" s="311"/>
      <c r="CY809" s="297"/>
      <c r="CZ809" s="311"/>
      <c r="DA809" s="311"/>
      <c r="DB809" s="311"/>
      <c r="DC809" s="311"/>
      <c r="DD809" s="312"/>
      <c r="DE809" s="311"/>
      <c r="DF809" s="297"/>
      <c r="DG809" s="311"/>
      <c r="DH809" s="311"/>
      <c r="DI809" s="311"/>
      <c r="DJ809" s="311"/>
      <c r="DK809" s="312"/>
      <c r="DL809" s="311"/>
      <c r="DM809" s="297"/>
      <c r="DN809" s="311"/>
      <c r="DO809" s="311"/>
      <c r="DP809" s="311"/>
      <c r="DQ809" s="311"/>
      <c r="DR809" s="312"/>
      <c r="DS809" s="311"/>
      <c r="DT809" s="297"/>
      <c r="DU809" s="311"/>
      <c r="DV809" s="311"/>
      <c r="DW809" s="311"/>
      <c r="DX809" s="311"/>
      <c r="DY809" s="312"/>
      <c r="DZ809" s="311"/>
      <c r="EA809" s="297"/>
      <c r="EB809" s="311"/>
      <c r="EC809" s="311"/>
      <c r="ED809" s="311"/>
      <c r="EE809" s="311"/>
      <c r="EF809" s="312"/>
      <c r="EG809" s="311"/>
      <c r="EH809" s="297"/>
      <c r="EI809" s="311"/>
      <c r="EJ809" s="311"/>
      <c r="EK809" s="311"/>
      <c r="EL809" s="311"/>
      <c r="EM809" s="312"/>
      <c r="EN809" s="311"/>
      <c r="EO809" s="297"/>
      <c r="EP809" s="311"/>
      <c r="EQ809" s="311"/>
      <c r="ER809" s="311"/>
      <c r="ES809" s="311"/>
      <c r="ET809" s="312"/>
      <c r="EU809" s="311"/>
      <c r="EV809" s="297"/>
      <c r="EW809" s="311"/>
      <c r="EX809" s="311"/>
      <c r="EY809" s="311"/>
      <c r="EZ809" s="311"/>
      <c r="FA809" s="312"/>
      <c r="FB809" s="311"/>
      <c r="FC809" s="298"/>
    </row>
    <row r="810" spans="1:159" s="205" customFormat="1" ht="39.9" customHeight="1" x14ac:dyDescent="0.25">
      <c r="A810" s="206"/>
      <c r="B810" s="196"/>
      <c r="C810" s="292"/>
      <c r="D810" s="198"/>
      <c r="E810" s="299"/>
      <c r="F810" s="200"/>
      <c r="G810" s="301"/>
      <c r="H810" s="303"/>
      <c r="I810" s="299"/>
      <c r="J810" s="299"/>
      <c r="K810" s="299"/>
      <c r="L810" s="289"/>
      <c r="M810" s="299"/>
      <c r="N810" s="289"/>
      <c r="O810" s="363" t="str">
        <f>IF(P810="","",IF(OR(I810="",J810=""),"",IF(AND(ISNUMBER(FIND("post-", I810)),J810=ProductCode!$I$12),ProductCode!$F$19,IF(AND(ISNUMBER(FIND("pre-", I810)),J810=ProductCode!$I$12),ProductCode!$F$20,IF(ISNUMBER(FIND("post-", I810)),ProductCode!$F$17,ProductCode!$F$18)))))</f>
        <v/>
      </c>
      <c r="P810" s="295" t="str">
        <f t="shared" si="30"/>
        <v/>
      </c>
      <c r="Q810" s="306"/>
      <c r="R810" s="203"/>
      <c r="S810" s="308" t="str">
        <f t="shared" si="31"/>
        <v/>
      </c>
      <c r="T810" s="311"/>
      <c r="U810" s="311"/>
      <c r="V810" s="311"/>
      <c r="W810" s="311"/>
      <c r="X810" s="312"/>
      <c r="Y810" s="311"/>
      <c r="Z810" s="297"/>
      <c r="AA810" s="311"/>
      <c r="AB810" s="311"/>
      <c r="AC810" s="311"/>
      <c r="AD810" s="311"/>
      <c r="AE810" s="312"/>
      <c r="AF810" s="311"/>
      <c r="AG810" s="297"/>
      <c r="AH810" s="311"/>
      <c r="AI810" s="311"/>
      <c r="AJ810" s="311"/>
      <c r="AK810" s="311"/>
      <c r="AL810" s="312"/>
      <c r="AM810" s="311"/>
      <c r="AN810" s="297"/>
      <c r="AO810" s="311"/>
      <c r="AP810" s="311"/>
      <c r="AQ810" s="311"/>
      <c r="AR810" s="311"/>
      <c r="AS810" s="312"/>
      <c r="AT810" s="311"/>
      <c r="AU810" s="297"/>
      <c r="AV810" s="311"/>
      <c r="AW810" s="311"/>
      <c r="AX810" s="311"/>
      <c r="AY810" s="311"/>
      <c r="AZ810" s="312"/>
      <c r="BA810" s="311"/>
      <c r="BB810" s="297"/>
      <c r="BC810" s="311"/>
      <c r="BD810" s="311"/>
      <c r="BE810" s="311"/>
      <c r="BF810" s="311"/>
      <c r="BG810" s="312"/>
      <c r="BH810" s="311"/>
      <c r="BI810" s="297"/>
      <c r="BJ810" s="311"/>
      <c r="BK810" s="311"/>
      <c r="BL810" s="311"/>
      <c r="BM810" s="311"/>
      <c r="BN810" s="312"/>
      <c r="BO810" s="311"/>
      <c r="BP810" s="297"/>
      <c r="BQ810" s="311"/>
      <c r="BR810" s="311"/>
      <c r="BS810" s="311"/>
      <c r="BT810" s="311"/>
      <c r="BU810" s="312"/>
      <c r="BV810" s="311"/>
      <c r="BW810" s="297"/>
      <c r="BX810" s="311"/>
      <c r="BY810" s="311"/>
      <c r="BZ810" s="311"/>
      <c r="CA810" s="311"/>
      <c r="CB810" s="312"/>
      <c r="CC810" s="311"/>
      <c r="CD810" s="297"/>
      <c r="CE810" s="311"/>
      <c r="CF810" s="311"/>
      <c r="CG810" s="311"/>
      <c r="CH810" s="311"/>
      <c r="CI810" s="312"/>
      <c r="CJ810" s="311"/>
      <c r="CK810" s="297"/>
      <c r="CL810" s="311"/>
      <c r="CM810" s="311"/>
      <c r="CN810" s="311"/>
      <c r="CO810" s="311"/>
      <c r="CP810" s="312"/>
      <c r="CQ810" s="311"/>
      <c r="CR810" s="297"/>
      <c r="CS810" s="311"/>
      <c r="CT810" s="311"/>
      <c r="CU810" s="311"/>
      <c r="CV810" s="311"/>
      <c r="CW810" s="312"/>
      <c r="CX810" s="311"/>
      <c r="CY810" s="297"/>
      <c r="CZ810" s="311"/>
      <c r="DA810" s="311"/>
      <c r="DB810" s="311"/>
      <c r="DC810" s="311"/>
      <c r="DD810" s="312"/>
      <c r="DE810" s="311"/>
      <c r="DF810" s="297"/>
      <c r="DG810" s="311"/>
      <c r="DH810" s="311"/>
      <c r="DI810" s="311"/>
      <c r="DJ810" s="311"/>
      <c r="DK810" s="312"/>
      <c r="DL810" s="311"/>
      <c r="DM810" s="297"/>
      <c r="DN810" s="311"/>
      <c r="DO810" s="311"/>
      <c r="DP810" s="311"/>
      <c r="DQ810" s="311"/>
      <c r="DR810" s="312"/>
      <c r="DS810" s="311"/>
      <c r="DT810" s="297"/>
      <c r="DU810" s="311"/>
      <c r="DV810" s="311"/>
      <c r="DW810" s="311"/>
      <c r="DX810" s="311"/>
      <c r="DY810" s="312"/>
      <c r="DZ810" s="311"/>
      <c r="EA810" s="297"/>
      <c r="EB810" s="311"/>
      <c r="EC810" s="311"/>
      <c r="ED810" s="311"/>
      <c r="EE810" s="311"/>
      <c r="EF810" s="312"/>
      <c r="EG810" s="311"/>
      <c r="EH810" s="297"/>
      <c r="EI810" s="311"/>
      <c r="EJ810" s="311"/>
      <c r="EK810" s="311"/>
      <c r="EL810" s="311"/>
      <c r="EM810" s="312"/>
      <c r="EN810" s="311"/>
      <c r="EO810" s="297"/>
      <c r="EP810" s="311"/>
      <c r="EQ810" s="311"/>
      <c r="ER810" s="311"/>
      <c r="ES810" s="311"/>
      <c r="ET810" s="312"/>
      <c r="EU810" s="311"/>
      <c r="EV810" s="297"/>
      <c r="EW810" s="311"/>
      <c r="EX810" s="311"/>
      <c r="EY810" s="311"/>
      <c r="EZ810" s="311"/>
      <c r="FA810" s="312"/>
      <c r="FB810" s="311"/>
      <c r="FC810" s="298"/>
    </row>
    <row r="811" spans="1:159" s="205" customFormat="1" ht="39.9" customHeight="1" x14ac:dyDescent="0.25">
      <c r="A811" s="206"/>
      <c r="B811" s="196"/>
      <c r="C811" s="292"/>
      <c r="D811" s="198"/>
      <c r="E811" s="299"/>
      <c r="F811" s="200"/>
      <c r="G811" s="301"/>
      <c r="H811" s="303"/>
      <c r="I811" s="299"/>
      <c r="J811" s="299"/>
      <c r="K811" s="299"/>
      <c r="L811" s="289"/>
      <c r="M811" s="299"/>
      <c r="N811" s="289"/>
      <c r="O811" s="363" t="str">
        <f>IF(P811="","",IF(OR(I811="",J811=""),"",IF(AND(ISNUMBER(FIND("post-", I811)),J811=ProductCode!$I$12),ProductCode!$F$19,IF(AND(ISNUMBER(FIND("pre-", I811)),J811=ProductCode!$I$12),ProductCode!$F$20,IF(ISNUMBER(FIND("post-", I811)),ProductCode!$F$17,ProductCode!$F$18)))))</f>
        <v/>
      </c>
      <c r="P811" s="295" t="str">
        <f t="shared" si="30"/>
        <v/>
      </c>
      <c r="Q811" s="306"/>
      <c r="R811" s="203"/>
      <c r="S811" s="308" t="str">
        <f t="shared" si="31"/>
        <v/>
      </c>
      <c r="T811" s="311"/>
      <c r="U811" s="311"/>
      <c r="V811" s="311"/>
      <c r="W811" s="311"/>
      <c r="X811" s="312"/>
      <c r="Y811" s="311"/>
      <c r="Z811" s="297"/>
      <c r="AA811" s="311"/>
      <c r="AB811" s="311"/>
      <c r="AC811" s="311"/>
      <c r="AD811" s="311"/>
      <c r="AE811" s="312"/>
      <c r="AF811" s="311"/>
      <c r="AG811" s="297"/>
      <c r="AH811" s="311"/>
      <c r="AI811" s="311"/>
      <c r="AJ811" s="311"/>
      <c r="AK811" s="311"/>
      <c r="AL811" s="312"/>
      <c r="AM811" s="311"/>
      <c r="AN811" s="297"/>
      <c r="AO811" s="311"/>
      <c r="AP811" s="311"/>
      <c r="AQ811" s="311"/>
      <c r="AR811" s="311"/>
      <c r="AS811" s="312"/>
      <c r="AT811" s="311"/>
      <c r="AU811" s="297"/>
      <c r="AV811" s="311"/>
      <c r="AW811" s="311"/>
      <c r="AX811" s="311"/>
      <c r="AY811" s="311"/>
      <c r="AZ811" s="312"/>
      <c r="BA811" s="311"/>
      <c r="BB811" s="297"/>
      <c r="BC811" s="311"/>
      <c r="BD811" s="311"/>
      <c r="BE811" s="311"/>
      <c r="BF811" s="311"/>
      <c r="BG811" s="312"/>
      <c r="BH811" s="311"/>
      <c r="BI811" s="297"/>
      <c r="BJ811" s="311"/>
      <c r="BK811" s="311"/>
      <c r="BL811" s="311"/>
      <c r="BM811" s="311"/>
      <c r="BN811" s="312"/>
      <c r="BO811" s="311"/>
      <c r="BP811" s="297"/>
      <c r="BQ811" s="311"/>
      <c r="BR811" s="311"/>
      <c r="BS811" s="311"/>
      <c r="BT811" s="311"/>
      <c r="BU811" s="312"/>
      <c r="BV811" s="311"/>
      <c r="BW811" s="297"/>
      <c r="BX811" s="311"/>
      <c r="BY811" s="311"/>
      <c r="BZ811" s="311"/>
      <c r="CA811" s="311"/>
      <c r="CB811" s="312"/>
      <c r="CC811" s="311"/>
      <c r="CD811" s="297"/>
      <c r="CE811" s="311"/>
      <c r="CF811" s="311"/>
      <c r="CG811" s="311"/>
      <c r="CH811" s="311"/>
      <c r="CI811" s="312"/>
      <c r="CJ811" s="311"/>
      <c r="CK811" s="297"/>
      <c r="CL811" s="311"/>
      <c r="CM811" s="311"/>
      <c r="CN811" s="311"/>
      <c r="CO811" s="311"/>
      <c r="CP811" s="312"/>
      <c r="CQ811" s="311"/>
      <c r="CR811" s="297"/>
      <c r="CS811" s="311"/>
      <c r="CT811" s="311"/>
      <c r="CU811" s="311"/>
      <c r="CV811" s="311"/>
      <c r="CW811" s="312"/>
      <c r="CX811" s="311"/>
      <c r="CY811" s="297"/>
      <c r="CZ811" s="311"/>
      <c r="DA811" s="311"/>
      <c r="DB811" s="311"/>
      <c r="DC811" s="311"/>
      <c r="DD811" s="312"/>
      <c r="DE811" s="311"/>
      <c r="DF811" s="297"/>
      <c r="DG811" s="311"/>
      <c r="DH811" s="311"/>
      <c r="DI811" s="311"/>
      <c r="DJ811" s="311"/>
      <c r="DK811" s="312"/>
      <c r="DL811" s="311"/>
      <c r="DM811" s="297"/>
      <c r="DN811" s="311"/>
      <c r="DO811" s="311"/>
      <c r="DP811" s="311"/>
      <c r="DQ811" s="311"/>
      <c r="DR811" s="312"/>
      <c r="DS811" s="311"/>
      <c r="DT811" s="297"/>
      <c r="DU811" s="311"/>
      <c r="DV811" s="311"/>
      <c r="DW811" s="311"/>
      <c r="DX811" s="311"/>
      <c r="DY811" s="312"/>
      <c r="DZ811" s="311"/>
      <c r="EA811" s="297"/>
      <c r="EB811" s="311"/>
      <c r="EC811" s="311"/>
      <c r="ED811" s="311"/>
      <c r="EE811" s="311"/>
      <c r="EF811" s="312"/>
      <c r="EG811" s="311"/>
      <c r="EH811" s="297"/>
      <c r="EI811" s="311"/>
      <c r="EJ811" s="311"/>
      <c r="EK811" s="311"/>
      <c r="EL811" s="311"/>
      <c r="EM811" s="312"/>
      <c r="EN811" s="311"/>
      <c r="EO811" s="297"/>
      <c r="EP811" s="311"/>
      <c r="EQ811" s="311"/>
      <c r="ER811" s="311"/>
      <c r="ES811" s="311"/>
      <c r="ET811" s="312"/>
      <c r="EU811" s="311"/>
      <c r="EV811" s="297"/>
      <c r="EW811" s="311"/>
      <c r="EX811" s="311"/>
      <c r="EY811" s="311"/>
      <c r="EZ811" s="311"/>
      <c r="FA811" s="312"/>
      <c r="FB811" s="311"/>
      <c r="FC811" s="298"/>
    </row>
    <row r="812" spans="1:159" s="205" customFormat="1" ht="39.9" customHeight="1" x14ac:dyDescent="0.25">
      <c r="A812" s="206"/>
      <c r="B812" s="196"/>
      <c r="C812" s="292"/>
      <c r="D812" s="198"/>
      <c r="E812" s="299"/>
      <c r="F812" s="200"/>
      <c r="G812" s="301"/>
      <c r="H812" s="303"/>
      <c r="I812" s="299"/>
      <c r="J812" s="299"/>
      <c r="K812" s="299"/>
      <c r="L812" s="289"/>
      <c r="M812" s="299"/>
      <c r="N812" s="289"/>
      <c r="O812" s="363" t="str">
        <f>IF(P812="","",IF(OR(I812="",J812=""),"",IF(AND(ISNUMBER(FIND("post-", I812)),J812=ProductCode!$I$12),ProductCode!$F$19,IF(AND(ISNUMBER(FIND("pre-", I812)),J812=ProductCode!$I$12),ProductCode!$F$20,IF(ISNUMBER(FIND("post-", I812)),ProductCode!$F$17,ProductCode!$F$18)))))</f>
        <v/>
      </c>
      <c r="P812" s="295" t="str">
        <f t="shared" si="30"/>
        <v/>
      </c>
      <c r="Q812" s="306"/>
      <c r="R812" s="203"/>
      <c r="S812" s="308" t="str">
        <f t="shared" si="31"/>
        <v/>
      </c>
      <c r="T812" s="311"/>
      <c r="U812" s="311"/>
      <c r="V812" s="311"/>
      <c r="W812" s="311"/>
      <c r="X812" s="312"/>
      <c r="Y812" s="311"/>
      <c r="Z812" s="297"/>
      <c r="AA812" s="311"/>
      <c r="AB812" s="311"/>
      <c r="AC812" s="311"/>
      <c r="AD812" s="311"/>
      <c r="AE812" s="312"/>
      <c r="AF812" s="311"/>
      <c r="AG812" s="297"/>
      <c r="AH812" s="311"/>
      <c r="AI812" s="311"/>
      <c r="AJ812" s="311"/>
      <c r="AK812" s="311"/>
      <c r="AL812" s="312"/>
      <c r="AM812" s="311"/>
      <c r="AN812" s="297"/>
      <c r="AO812" s="311"/>
      <c r="AP812" s="311"/>
      <c r="AQ812" s="311"/>
      <c r="AR812" s="311"/>
      <c r="AS812" s="312"/>
      <c r="AT812" s="311"/>
      <c r="AU812" s="297"/>
      <c r="AV812" s="311"/>
      <c r="AW812" s="311"/>
      <c r="AX812" s="311"/>
      <c r="AY812" s="311"/>
      <c r="AZ812" s="312"/>
      <c r="BA812" s="311"/>
      <c r="BB812" s="297"/>
      <c r="BC812" s="311"/>
      <c r="BD812" s="311"/>
      <c r="BE812" s="311"/>
      <c r="BF812" s="311"/>
      <c r="BG812" s="312"/>
      <c r="BH812" s="311"/>
      <c r="BI812" s="297"/>
      <c r="BJ812" s="311"/>
      <c r="BK812" s="311"/>
      <c r="BL812" s="311"/>
      <c r="BM812" s="311"/>
      <c r="BN812" s="312"/>
      <c r="BO812" s="311"/>
      <c r="BP812" s="297"/>
      <c r="BQ812" s="311"/>
      <c r="BR812" s="311"/>
      <c r="BS812" s="311"/>
      <c r="BT812" s="311"/>
      <c r="BU812" s="312"/>
      <c r="BV812" s="311"/>
      <c r="BW812" s="297"/>
      <c r="BX812" s="311"/>
      <c r="BY812" s="311"/>
      <c r="BZ812" s="311"/>
      <c r="CA812" s="311"/>
      <c r="CB812" s="312"/>
      <c r="CC812" s="311"/>
      <c r="CD812" s="297"/>
      <c r="CE812" s="311"/>
      <c r="CF812" s="311"/>
      <c r="CG812" s="311"/>
      <c r="CH812" s="311"/>
      <c r="CI812" s="312"/>
      <c r="CJ812" s="311"/>
      <c r="CK812" s="297"/>
      <c r="CL812" s="311"/>
      <c r="CM812" s="311"/>
      <c r="CN812" s="311"/>
      <c r="CO812" s="311"/>
      <c r="CP812" s="312"/>
      <c r="CQ812" s="311"/>
      <c r="CR812" s="297"/>
      <c r="CS812" s="311"/>
      <c r="CT812" s="311"/>
      <c r="CU812" s="311"/>
      <c r="CV812" s="311"/>
      <c r="CW812" s="312"/>
      <c r="CX812" s="311"/>
      <c r="CY812" s="297"/>
      <c r="CZ812" s="311"/>
      <c r="DA812" s="311"/>
      <c r="DB812" s="311"/>
      <c r="DC812" s="311"/>
      <c r="DD812" s="312"/>
      <c r="DE812" s="311"/>
      <c r="DF812" s="297"/>
      <c r="DG812" s="311"/>
      <c r="DH812" s="311"/>
      <c r="DI812" s="311"/>
      <c r="DJ812" s="311"/>
      <c r="DK812" s="312"/>
      <c r="DL812" s="311"/>
      <c r="DM812" s="297"/>
      <c r="DN812" s="311"/>
      <c r="DO812" s="311"/>
      <c r="DP812" s="311"/>
      <c r="DQ812" s="311"/>
      <c r="DR812" s="312"/>
      <c r="DS812" s="311"/>
      <c r="DT812" s="297"/>
      <c r="DU812" s="311"/>
      <c r="DV812" s="311"/>
      <c r="DW812" s="311"/>
      <c r="DX812" s="311"/>
      <c r="DY812" s="312"/>
      <c r="DZ812" s="311"/>
      <c r="EA812" s="297"/>
      <c r="EB812" s="311"/>
      <c r="EC812" s="311"/>
      <c r="ED812" s="311"/>
      <c r="EE812" s="311"/>
      <c r="EF812" s="312"/>
      <c r="EG812" s="311"/>
      <c r="EH812" s="297"/>
      <c r="EI812" s="311"/>
      <c r="EJ812" s="311"/>
      <c r="EK812" s="311"/>
      <c r="EL812" s="311"/>
      <c r="EM812" s="312"/>
      <c r="EN812" s="311"/>
      <c r="EO812" s="297"/>
      <c r="EP812" s="311"/>
      <c r="EQ812" s="311"/>
      <c r="ER812" s="311"/>
      <c r="ES812" s="311"/>
      <c r="ET812" s="312"/>
      <c r="EU812" s="311"/>
      <c r="EV812" s="297"/>
      <c r="EW812" s="311"/>
      <c r="EX812" s="311"/>
      <c r="EY812" s="311"/>
      <c r="EZ812" s="311"/>
      <c r="FA812" s="312"/>
      <c r="FB812" s="311"/>
      <c r="FC812" s="298"/>
    </row>
    <row r="813" spans="1:159" s="205" customFormat="1" ht="39.9" customHeight="1" x14ac:dyDescent="0.25">
      <c r="A813" s="206"/>
      <c r="B813" s="196"/>
      <c r="C813" s="292"/>
      <c r="D813" s="198"/>
      <c r="E813" s="299"/>
      <c r="F813" s="200"/>
      <c r="G813" s="301"/>
      <c r="H813" s="303"/>
      <c r="I813" s="299"/>
      <c r="J813" s="299"/>
      <c r="K813" s="299"/>
      <c r="L813" s="289"/>
      <c r="M813" s="299"/>
      <c r="N813" s="289"/>
      <c r="O813" s="363" t="str">
        <f>IF(P813="","",IF(OR(I813="",J813=""),"",IF(AND(ISNUMBER(FIND("post-", I813)),J813=ProductCode!$I$12),ProductCode!$F$19,IF(AND(ISNUMBER(FIND("pre-", I813)),J813=ProductCode!$I$12),ProductCode!$F$20,IF(ISNUMBER(FIND("post-", I813)),ProductCode!$F$17,ProductCode!$F$18)))))</f>
        <v/>
      </c>
      <c r="P813" s="295" t="str">
        <f t="shared" si="30"/>
        <v/>
      </c>
      <c r="Q813" s="306"/>
      <c r="R813" s="203"/>
      <c r="S813" s="308" t="str">
        <f t="shared" si="31"/>
        <v/>
      </c>
      <c r="T813" s="311"/>
      <c r="U813" s="311"/>
      <c r="V813" s="311"/>
      <c r="W813" s="311"/>
      <c r="X813" s="312"/>
      <c r="Y813" s="311"/>
      <c r="Z813" s="297"/>
      <c r="AA813" s="311"/>
      <c r="AB813" s="311"/>
      <c r="AC813" s="311"/>
      <c r="AD813" s="311"/>
      <c r="AE813" s="312"/>
      <c r="AF813" s="311"/>
      <c r="AG813" s="297"/>
      <c r="AH813" s="311"/>
      <c r="AI813" s="311"/>
      <c r="AJ813" s="311"/>
      <c r="AK813" s="311"/>
      <c r="AL813" s="312"/>
      <c r="AM813" s="311"/>
      <c r="AN813" s="297"/>
      <c r="AO813" s="311"/>
      <c r="AP813" s="311"/>
      <c r="AQ813" s="311"/>
      <c r="AR813" s="311"/>
      <c r="AS813" s="312"/>
      <c r="AT813" s="311"/>
      <c r="AU813" s="297"/>
      <c r="AV813" s="311"/>
      <c r="AW813" s="311"/>
      <c r="AX813" s="311"/>
      <c r="AY813" s="311"/>
      <c r="AZ813" s="312"/>
      <c r="BA813" s="311"/>
      <c r="BB813" s="297"/>
      <c r="BC813" s="311"/>
      <c r="BD813" s="311"/>
      <c r="BE813" s="311"/>
      <c r="BF813" s="311"/>
      <c r="BG813" s="312"/>
      <c r="BH813" s="311"/>
      <c r="BI813" s="297"/>
      <c r="BJ813" s="311"/>
      <c r="BK813" s="311"/>
      <c r="BL813" s="311"/>
      <c r="BM813" s="311"/>
      <c r="BN813" s="312"/>
      <c r="BO813" s="311"/>
      <c r="BP813" s="297"/>
      <c r="BQ813" s="311"/>
      <c r="BR813" s="311"/>
      <c r="BS813" s="311"/>
      <c r="BT813" s="311"/>
      <c r="BU813" s="312"/>
      <c r="BV813" s="311"/>
      <c r="BW813" s="297"/>
      <c r="BX813" s="311"/>
      <c r="BY813" s="311"/>
      <c r="BZ813" s="311"/>
      <c r="CA813" s="311"/>
      <c r="CB813" s="312"/>
      <c r="CC813" s="311"/>
      <c r="CD813" s="297"/>
      <c r="CE813" s="311"/>
      <c r="CF813" s="311"/>
      <c r="CG813" s="311"/>
      <c r="CH813" s="311"/>
      <c r="CI813" s="312"/>
      <c r="CJ813" s="311"/>
      <c r="CK813" s="297"/>
      <c r="CL813" s="311"/>
      <c r="CM813" s="311"/>
      <c r="CN813" s="311"/>
      <c r="CO813" s="311"/>
      <c r="CP813" s="312"/>
      <c r="CQ813" s="311"/>
      <c r="CR813" s="297"/>
      <c r="CS813" s="311"/>
      <c r="CT813" s="311"/>
      <c r="CU813" s="311"/>
      <c r="CV813" s="311"/>
      <c r="CW813" s="312"/>
      <c r="CX813" s="311"/>
      <c r="CY813" s="297"/>
      <c r="CZ813" s="311"/>
      <c r="DA813" s="311"/>
      <c r="DB813" s="311"/>
      <c r="DC813" s="311"/>
      <c r="DD813" s="312"/>
      <c r="DE813" s="311"/>
      <c r="DF813" s="297"/>
      <c r="DG813" s="311"/>
      <c r="DH813" s="311"/>
      <c r="DI813" s="311"/>
      <c r="DJ813" s="311"/>
      <c r="DK813" s="312"/>
      <c r="DL813" s="311"/>
      <c r="DM813" s="297"/>
      <c r="DN813" s="311"/>
      <c r="DO813" s="311"/>
      <c r="DP813" s="311"/>
      <c r="DQ813" s="311"/>
      <c r="DR813" s="312"/>
      <c r="DS813" s="311"/>
      <c r="DT813" s="297"/>
      <c r="DU813" s="311"/>
      <c r="DV813" s="311"/>
      <c r="DW813" s="311"/>
      <c r="DX813" s="311"/>
      <c r="DY813" s="312"/>
      <c r="DZ813" s="311"/>
      <c r="EA813" s="297"/>
      <c r="EB813" s="311"/>
      <c r="EC813" s="311"/>
      <c r="ED813" s="311"/>
      <c r="EE813" s="311"/>
      <c r="EF813" s="312"/>
      <c r="EG813" s="311"/>
      <c r="EH813" s="297"/>
      <c r="EI813" s="311"/>
      <c r="EJ813" s="311"/>
      <c r="EK813" s="311"/>
      <c r="EL813" s="311"/>
      <c r="EM813" s="312"/>
      <c r="EN813" s="311"/>
      <c r="EO813" s="297"/>
      <c r="EP813" s="311"/>
      <c r="EQ813" s="311"/>
      <c r="ER813" s="311"/>
      <c r="ES813" s="311"/>
      <c r="ET813" s="312"/>
      <c r="EU813" s="311"/>
      <c r="EV813" s="297"/>
      <c r="EW813" s="311"/>
      <c r="EX813" s="311"/>
      <c r="EY813" s="311"/>
      <c r="EZ813" s="311"/>
      <c r="FA813" s="312"/>
      <c r="FB813" s="311"/>
      <c r="FC813" s="298"/>
    </row>
    <row r="814" spans="1:159" s="205" customFormat="1" ht="39.9" customHeight="1" x14ac:dyDescent="0.25">
      <c r="A814" s="206"/>
      <c r="B814" s="196"/>
      <c r="C814" s="292"/>
      <c r="D814" s="198"/>
      <c r="E814" s="299"/>
      <c r="F814" s="200"/>
      <c r="G814" s="301"/>
      <c r="H814" s="303"/>
      <c r="I814" s="299"/>
      <c r="J814" s="299"/>
      <c r="K814" s="299"/>
      <c r="L814" s="289"/>
      <c r="M814" s="299"/>
      <c r="N814" s="289"/>
      <c r="O814" s="363" t="str">
        <f>IF(P814="","",IF(OR(I814="",J814=""),"",IF(AND(ISNUMBER(FIND("post-", I814)),J814=ProductCode!$I$12),ProductCode!$F$19,IF(AND(ISNUMBER(FIND("pre-", I814)),J814=ProductCode!$I$12),ProductCode!$F$20,IF(ISNUMBER(FIND("post-", I814)),ProductCode!$F$17,ProductCode!$F$18)))))</f>
        <v/>
      </c>
      <c r="P814" s="295" t="str">
        <f t="shared" si="30"/>
        <v/>
      </c>
      <c r="Q814" s="306"/>
      <c r="R814" s="203"/>
      <c r="S814" s="308" t="str">
        <f t="shared" si="31"/>
        <v/>
      </c>
      <c r="T814" s="311"/>
      <c r="U814" s="311"/>
      <c r="V814" s="311"/>
      <c r="W814" s="311"/>
      <c r="X814" s="312"/>
      <c r="Y814" s="311"/>
      <c r="Z814" s="297"/>
      <c r="AA814" s="311"/>
      <c r="AB814" s="311"/>
      <c r="AC814" s="311"/>
      <c r="AD814" s="311"/>
      <c r="AE814" s="312"/>
      <c r="AF814" s="311"/>
      <c r="AG814" s="297"/>
      <c r="AH814" s="311"/>
      <c r="AI814" s="311"/>
      <c r="AJ814" s="311"/>
      <c r="AK814" s="311"/>
      <c r="AL814" s="312"/>
      <c r="AM814" s="311"/>
      <c r="AN814" s="297"/>
      <c r="AO814" s="311"/>
      <c r="AP814" s="311"/>
      <c r="AQ814" s="311"/>
      <c r="AR814" s="311"/>
      <c r="AS814" s="312"/>
      <c r="AT814" s="311"/>
      <c r="AU814" s="297"/>
      <c r="AV814" s="311"/>
      <c r="AW814" s="311"/>
      <c r="AX814" s="311"/>
      <c r="AY814" s="311"/>
      <c r="AZ814" s="312"/>
      <c r="BA814" s="311"/>
      <c r="BB814" s="297"/>
      <c r="BC814" s="311"/>
      <c r="BD814" s="311"/>
      <c r="BE814" s="311"/>
      <c r="BF814" s="311"/>
      <c r="BG814" s="312"/>
      <c r="BH814" s="311"/>
      <c r="BI814" s="297"/>
      <c r="BJ814" s="311"/>
      <c r="BK814" s="311"/>
      <c r="BL814" s="311"/>
      <c r="BM814" s="311"/>
      <c r="BN814" s="312"/>
      <c r="BO814" s="311"/>
      <c r="BP814" s="297"/>
      <c r="BQ814" s="311"/>
      <c r="BR814" s="311"/>
      <c r="BS814" s="311"/>
      <c r="BT814" s="311"/>
      <c r="BU814" s="312"/>
      <c r="BV814" s="311"/>
      <c r="BW814" s="297"/>
      <c r="BX814" s="311"/>
      <c r="BY814" s="311"/>
      <c r="BZ814" s="311"/>
      <c r="CA814" s="311"/>
      <c r="CB814" s="312"/>
      <c r="CC814" s="311"/>
      <c r="CD814" s="297"/>
      <c r="CE814" s="311"/>
      <c r="CF814" s="311"/>
      <c r="CG814" s="311"/>
      <c r="CH814" s="311"/>
      <c r="CI814" s="312"/>
      <c r="CJ814" s="311"/>
      <c r="CK814" s="297"/>
      <c r="CL814" s="311"/>
      <c r="CM814" s="311"/>
      <c r="CN814" s="311"/>
      <c r="CO814" s="311"/>
      <c r="CP814" s="312"/>
      <c r="CQ814" s="311"/>
      <c r="CR814" s="297"/>
      <c r="CS814" s="311"/>
      <c r="CT814" s="311"/>
      <c r="CU814" s="311"/>
      <c r="CV814" s="311"/>
      <c r="CW814" s="312"/>
      <c r="CX814" s="311"/>
      <c r="CY814" s="297"/>
      <c r="CZ814" s="311"/>
      <c r="DA814" s="311"/>
      <c r="DB814" s="311"/>
      <c r="DC814" s="311"/>
      <c r="DD814" s="312"/>
      <c r="DE814" s="311"/>
      <c r="DF814" s="297"/>
      <c r="DG814" s="311"/>
      <c r="DH814" s="311"/>
      <c r="DI814" s="311"/>
      <c r="DJ814" s="311"/>
      <c r="DK814" s="312"/>
      <c r="DL814" s="311"/>
      <c r="DM814" s="297"/>
      <c r="DN814" s="311"/>
      <c r="DO814" s="311"/>
      <c r="DP814" s="311"/>
      <c r="DQ814" s="311"/>
      <c r="DR814" s="312"/>
      <c r="DS814" s="311"/>
      <c r="DT814" s="297"/>
      <c r="DU814" s="311"/>
      <c r="DV814" s="311"/>
      <c r="DW814" s="311"/>
      <c r="DX814" s="311"/>
      <c r="DY814" s="312"/>
      <c r="DZ814" s="311"/>
      <c r="EA814" s="297"/>
      <c r="EB814" s="311"/>
      <c r="EC814" s="311"/>
      <c r="ED814" s="311"/>
      <c r="EE814" s="311"/>
      <c r="EF814" s="312"/>
      <c r="EG814" s="311"/>
      <c r="EH814" s="297"/>
      <c r="EI814" s="311"/>
      <c r="EJ814" s="311"/>
      <c r="EK814" s="311"/>
      <c r="EL814" s="311"/>
      <c r="EM814" s="312"/>
      <c r="EN814" s="311"/>
      <c r="EO814" s="297"/>
      <c r="EP814" s="311"/>
      <c r="EQ814" s="311"/>
      <c r="ER814" s="311"/>
      <c r="ES814" s="311"/>
      <c r="ET814" s="312"/>
      <c r="EU814" s="311"/>
      <c r="EV814" s="297"/>
      <c r="EW814" s="311"/>
      <c r="EX814" s="311"/>
      <c r="EY814" s="311"/>
      <c r="EZ814" s="311"/>
      <c r="FA814" s="312"/>
      <c r="FB814" s="311"/>
      <c r="FC814" s="298"/>
    </row>
    <row r="815" spans="1:159" s="205" customFormat="1" ht="39.9" customHeight="1" x14ac:dyDescent="0.25">
      <c r="A815" s="206"/>
      <c r="B815" s="196"/>
      <c r="C815" s="292"/>
      <c r="D815" s="198"/>
      <c r="E815" s="299"/>
      <c r="F815" s="200"/>
      <c r="G815" s="301"/>
      <c r="H815" s="303"/>
      <c r="I815" s="299"/>
      <c r="J815" s="299"/>
      <c r="K815" s="299"/>
      <c r="L815" s="289"/>
      <c r="M815" s="299"/>
      <c r="N815" s="289"/>
      <c r="O815" s="363" t="str">
        <f>IF(P815="","",IF(OR(I815="",J815=""),"",IF(AND(ISNUMBER(FIND("post-", I815)),J815=ProductCode!$I$12),ProductCode!$F$19,IF(AND(ISNUMBER(FIND("pre-", I815)),J815=ProductCode!$I$12),ProductCode!$F$20,IF(ISNUMBER(FIND("post-", I815)),ProductCode!$F$17,ProductCode!$F$18)))))</f>
        <v/>
      </c>
      <c r="P815" s="295" t="str">
        <f t="shared" si="30"/>
        <v/>
      </c>
      <c r="Q815" s="306"/>
      <c r="R815" s="203"/>
      <c r="S815" s="308" t="str">
        <f t="shared" si="31"/>
        <v/>
      </c>
      <c r="T815" s="311"/>
      <c r="U815" s="311"/>
      <c r="V815" s="311"/>
      <c r="W815" s="311"/>
      <c r="X815" s="312"/>
      <c r="Y815" s="311"/>
      <c r="Z815" s="297"/>
      <c r="AA815" s="311"/>
      <c r="AB815" s="311"/>
      <c r="AC815" s="311"/>
      <c r="AD815" s="311"/>
      <c r="AE815" s="312"/>
      <c r="AF815" s="311"/>
      <c r="AG815" s="297"/>
      <c r="AH815" s="311"/>
      <c r="AI815" s="311"/>
      <c r="AJ815" s="311"/>
      <c r="AK815" s="311"/>
      <c r="AL815" s="312"/>
      <c r="AM815" s="311"/>
      <c r="AN815" s="297"/>
      <c r="AO815" s="311"/>
      <c r="AP815" s="311"/>
      <c r="AQ815" s="311"/>
      <c r="AR815" s="311"/>
      <c r="AS815" s="312"/>
      <c r="AT815" s="311"/>
      <c r="AU815" s="297"/>
      <c r="AV815" s="311"/>
      <c r="AW815" s="311"/>
      <c r="AX815" s="311"/>
      <c r="AY815" s="311"/>
      <c r="AZ815" s="312"/>
      <c r="BA815" s="311"/>
      <c r="BB815" s="297"/>
      <c r="BC815" s="311"/>
      <c r="BD815" s="311"/>
      <c r="BE815" s="311"/>
      <c r="BF815" s="311"/>
      <c r="BG815" s="312"/>
      <c r="BH815" s="311"/>
      <c r="BI815" s="297"/>
      <c r="BJ815" s="311"/>
      <c r="BK815" s="311"/>
      <c r="BL815" s="311"/>
      <c r="BM815" s="311"/>
      <c r="BN815" s="312"/>
      <c r="BO815" s="311"/>
      <c r="BP815" s="297"/>
      <c r="BQ815" s="311"/>
      <c r="BR815" s="311"/>
      <c r="BS815" s="311"/>
      <c r="BT815" s="311"/>
      <c r="BU815" s="312"/>
      <c r="BV815" s="311"/>
      <c r="BW815" s="297"/>
      <c r="BX815" s="311"/>
      <c r="BY815" s="311"/>
      <c r="BZ815" s="311"/>
      <c r="CA815" s="311"/>
      <c r="CB815" s="312"/>
      <c r="CC815" s="311"/>
      <c r="CD815" s="297"/>
      <c r="CE815" s="311"/>
      <c r="CF815" s="311"/>
      <c r="CG815" s="311"/>
      <c r="CH815" s="311"/>
      <c r="CI815" s="312"/>
      <c r="CJ815" s="311"/>
      <c r="CK815" s="297"/>
      <c r="CL815" s="311"/>
      <c r="CM815" s="311"/>
      <c r="CN815" s="311"/>
      <c r="CO815" s="311"/>
      <c r="CP815" s="312"/>
      <c r="CQ815" s="311"/>
      <c r="CR815" s="297"/>
      <c r="CS815" s="311"/>
      <c r="CT815" s="311"/>
      <c r="CU815" s="311"/>
      <c r="CV815" s="311"/>
      <c r="CW815" s="312"/>
      <c r="CX815" s="311"/>
      <c r="CY815" s="297"/>
      <c r="CZ815" s="311"/>
      <c r="DA815" s="311"/>
      <c r="DB815" s="311"/>
      <c r="DC815" s="311"/>
      <c r="DD815" s="312"/>
      <c r="DE815" s="311"/>
      <c r="DF815" s="297"/>
      <c r="DG815" s="311"/>
      <c r="DH815" s="311"/>
      <c r="DI815" s="311"/>
      <c r="DJ815" s="311"/>
      <c r="DK815" s="312"/>
      <c r="DL815" s="311"/>
      <c r="DM815" s="297"/>
      <c r="DN815" s="311"/>
      <c r="DO815" s="311"/>
      <c r="DP815" s="311"/>
      <c r="DQ815" s="311"/>
      <c r="DR815" s="312"/>
      <c r="DS815" s="311"/>
      <c r="DT815" s="297"/>
      <c r="DU815" s="311"/>
      <c r="DV815" s="311"/>
      <c r="DW815" s="311"/>
      <c r="DX815" s="311"/>
      <c r="DY815" s="312"/>
      <c r="DZ815" s="311"/>
      <c r="EA815" s="297"/>
      <c r="EB815" s="311"/>
      <c r="EC815" s="311"/>
      <c r="ED815" s="311"/>
      <c r="EE815" s="311"/>
      <c r="EF815" s="312"/>
      <c r="EG815" s="311"/>
      <c r="EH815" s="297"/>
      <c r="EI815" s="311"/>
      <c r="EJ815" s="311"/>
      <c r="EK815" s="311"/>
      <c r="EL815" s="311"/>
      <c r="EM815" s="312"/>
      <c r="EN815" s="311"/>
      <c r="EO815" s="297"/>
      <c r="EP815" s="311"/>
      <c r="EQ815" s="311"/>
      <c r="ER815" s="311"/>
      <c r="ES815" s="311"/>
      <c r="ET815" s="312"/>
      <c r="EU815" s="311"/>
      <c r="EV815" s="297"/>
      <c r="EW815" s="311"/>
      <c r="EX815" s="311"/>
      <c r="EY815" s="311"/>
      <c r="EZ815" s="311"/>
      <c r="FA815" s="312"/>
      <c r="FB815" s="311"/>
      <c r="FC815" s="298"/>
    </row>
    <row r="816" spans="1:159" s="205" customFormat="1" ht="39.9" customHeight="1" x14ac:dyDescent="0.25">
      <c r="A816" s="206"/>
      <c r="B816" s="196"/>
      <c r="C816" s="292"/>
      <c r="D816" s="198"/>
      <c r="E816" s="299"/>
      <c r="F816" s="200"/>
      <c r="G816" s="301"/>
      <c r="H816" s="303"/>
      <c r="I816" s="299"/>
      <c r="J816" s="299"/>
      <c r="K816" s="299"/>
      <c r="L816" s="289"/>
      <c r="M816" s="299"/>
      <c r="N816" s="289"/>
      <c r="O816" s="363" t="str">
        <f>IF(P816="","",IF(OR(I816="",J816=""),"",IF(AND(ISNUMBER(FIND("post-", I816)),J816=ProductCode!$I$12),ProductCode!$F$19,IF(AND(ISNUMBER(FIND("pre-", I816)),J816=ProductCode!$I$12),ProductCode!$F$20,IF(ISNUMBER(FIND("post-", I816)),ProductCode!$F$17,ProductCode!$F$18)))))</f>
        <v/>
      </c>
      <c r="P816" s="295" t="str">
        <f t="shared" si="30"/>
        <v/>
      </c>
      <c r="Q816" s="306"/>
      <c r="R816" s="203"/>
      <c r="S816" s="308" t="str">
        <f t="shared" si="31"/>
        <v/>
      </c>
      <c r="T816" s="311"/>
      <c r="U816" s="311"/>
      <c r="V816" s="311"/>
      <c r="W816" s="311"/>
      <c r="X816" s="312"/>
      <c r="Y816" s="311"/>
      <c r="Z816" s="297"/>
      <c r="AA816" s="311"/>
      <c r="AB816" s="311"/>
      <c r="AC816" s="311"/>
      <c r="AD816" s="311"/>
      <c r="AE816" s="312"/>
      <c r="AF816" s="311"/>
      <c r="AG816" s="297"/>
      <c r="AH816" s="311"/>
      <c r="AI816" s="311"/>
      <c r="AJ816" s="311"/>
      <c r="AK816" s="311"/>
      <c r="AL816" s="312"/>
      <c r="AM816" s="311"/>
      <c r="AN816" s="297"/>
      <c r="AO816" s="311"/>
      <c r="AP816" s="311"/>
      <c r="AQ816" s="311"/>
      <c r="AR816" s="311"/>
      <c r="AS816" s="312"/>
      <c r="AT816" s="311"/>
      <c r="AU816" s="297"/>
      <c r="AV816" s="311"/>
      <c r="AW816" s="311"/>
      <c r="AX816" s="311"/>
      <c r="AY816" s="311"/>
      <c r="AZ816" s="312"/>
      <c r="BA816" s="311"/>
      <c r="BB816" s="297"/>
      <c r="BC816" s="311"/>
      <c r="BD816" s="311"/>
      <c r="BE816" s="311"/>
      <c r="BF816" s="311"/>
      <c r="BG816" s="312"/>
      <c r="BH816" s="311"/>
      <c r="BI816" s="297"/>
      <c r="BJ816" s="311"/>
      <c r="BK816" s="311"/>
      <c r="BL816" s="311"/>
      <c r="BM816" s="311"/>
      <c r="BN816" s="312"/>
      <c r="BO816" s="311"/>
      <c r="BP816" s="297"/>
      <c r="BQ816" s="311"/>
      <c r="BR816" s="311"/>
      <c r="BS816" s="311"/>
      <c r="BT816" s="311"/>
      <c r="BU816" s="312"/>
      <c r="BV816" s="311"/>
      <c r="BW816" s="297"/>
      <c r="BX816" s="311"/>
      <c r="BY816" s="311"/>
      <c r="BZ816" s="311"/>
      <c r="CA816" s="311"/>
      <c r="CB816" s="312"/>
      <c r="CC816" s="311"/>
      <c r="CD816" s="297"/>
      <c r="CE816" s="311"/>
      <c r="CF816" s="311"/>
      <c r="CG816" s="311"/>
      <c r="CH816" s="311"/>
      <c r="CI816" s="312"/>
      <c r="CJ816" s="311"/>
      <c r="CK816" s="297"/>
      <c r="CL816" s="311"/>
      <c r="CM816" s="311"/>
      <c r="CN816" s="311"/>
      <c r="CO816" s="311"/>
      <c r="CP816" s="312"/>
      <c r="CQ816" s="311"/>
      <c r="CR816" s="297"/>
      <c r="CS816" s="311"/>
      <c r="CT816" s="311"/>
      <c r="CU816" s="311"/>
      <c r="CV816" s="311"/>
      <c r="CW816" s="312"/>
      <c r="CX816" s="311"/>
      <c r="CY816" s="297"/>
      <c r="CZ816" s="311"/>
      <c r="DA816" s="311"/>
      <c r="DB816" s="311"/>
      <c r="DC816" s="311"/>
      <c r="DD816" s="312"/>
      <c r="DE816" s="311"/>
      <c r="DF816" s="297"/>
      <c r="DG816" s="311"/>
      <c r="DH816" s="311"/>
      <c r="DI816" s="311"/>
      <c r="DJ816" s="311"/>
      <c r="DK816" s="312"/>
      <c r="DL816" s="311"/>
      <c r="DM816" s="297"/>
      <c r="DN816" s="311"/>
      <c r="DO816" s="311"/>
      <c r="DP816" s="311"/>
      <c r="DQ816" s="311"/>
      <c r="DR816" s="312"/>
      <c r="DS816" s="311"/>
      <c r="DT816" s="297"/>
      <c r="DU816" s="311"/>
      <c r="DV816" s="311"/>
      <c r="DW816" s="311"/>
      <c r="DX816" s="311"/>
      <c r="DY816" s="312"/>
      <c r="DZ816" s="311"/>
      <c r="EA816" s="297"/>
      <c r="EB816" s="311"/>
      <c r="EC816" s="311"/>
      <c r="ED816" s="311"/>
      <c r="EE816" s="311"/>
      <c r="EF816" s="312"/>
      <c r="EG816" s="311"/>
      <c r="EH816" s="297"/>
      <c r="EI816" s="311"/>
      <c r="EJ816" s="311"/>
      <c r="EK816" s="311"/>
      <c r="EL816" s="311"/>
      <c r="EM816" s="312"/>
      <c r="EN816" s="311"/>
      <c r="EO816" s="297"/>
      <c r="EP816" s="311"/>
      <c r="EQ816" s="311"/>
      <c r="ER816" s="311"/>
      <c r="ES816" s="311"/>
      <c r="ET816" s="312"/>
      <c r="EU816" s="311"/>
      <c r="EV816" s="297"/>
      <c r="EW816" s="311"/>
      <c r="EX816" s="311"/>
      <c r="EY816" s="311"/>
      <c r="EZ816" s="311"/>
      <c r="FA816" s="312"/>
      <c r="FB816" s="311"/>
      <c r="FC816" s="298"/>
    </row>
    <row r="817" spans="1:159" s="205" customFormat="1" ht="39.9" customHeight="1" x14ac:dyDescent="0.25">
      <c r="A817" s="206"/>
      <c r="B817" s="196"/>
      <c r="C817" s="292"/>
      <c r="D817" s="198"/>
      <c r="E817" s="299"/>
      <c r="F817" s="200"/>
      <c r="G817" s="301"/>
      <c r="H817" s="303"/>
      <c r="I817" s="299"/>
      <c r="J817" s="299"/>
      <c r="K817" s="299"/>
      <c r="L817" s="289"/>
      <c r="M817" s="299"/>
      <c r="N817" s="289"/>
      <c r="O817" s="363" t="str">
        <f>IF(P817="","",IF(OR(I817="",J817=""),"",IF(AND(ISNUMBER(FIND("post-", I817)),J817=ProductCode!$I$12),ProductCode!$F$19,IF(AND(ISNUMBER(FIND("pre-", I817)),J817=ProductCode!$I$12),ProductCode!$F$20,IF(ISNUMBER(FIND("post-", I817)),ProductCode!$F$17,ProductCode!$F$18)))))</f>
        <v/>
      </c>
      <c r="P817" s="295" t="str">
        <f t="shared" si="30"/>
        <v/>
      </c>
      <c r="Q817" s="306"/>
      <c r="R817" s="203"/>
      <c r="S817" s="308" t="str">
        <f t="shared" si="31"/>
        <v/>
      </c>
      <c r="T817" s="311"/>
      <c r="U817" s="311"/>
      <c r="V817" s="311"/>
      <c r="W817" s="311"/>
      <c r="X817" s="312"/>
      <c r="Y817" s="311"/>
      <c r="Z817" s="297"/>
      <c r="AA817" s="311"/>
      <c r="AB817" s="311"/>
      <c r="AC817" s="311"/>
      <c r="AD817" s="311"/>
      <c r="AE817" s="312"/>
      <c r="AF817" s="311"/>
      <c r="AG817" s="297"/>
      <c r="AH817" s="311"/>
      <c r="AI817" s="311"/>
      <c r="AJ817" s="311"/>
      <c r="AK817" s="311"/>
      <c r="AL817" s="312"/>
      <c r="AM817" s="311"/>
      <c r="AN817" s="297"/>
      <c r="AO817" s="311"/>
      <c r="AP817" s="311"/>
      <c r="AQ817" s="311"/>
      <c r="AR817" s="311"/>
      <c r="AS817" s="312"/>
      <c r="AT817" s="311"/>
      <c r="AU817" s="297"/>
      <c r="AV817" s="311"/>
      <c r="AW817" s="311"/>
      <c r="AX817" s="311"/>
      <c r="AY817" s="311"/>
      <c r="AZ817" s="312"/>
      <c r="BA817" s="311"/>
      <c r="BB817" s="297"/>
      <c r="BC817" s="311"/>
      <c r="BD817" s="311"/>
      <c r="BE817" s="311"/>
      <c r="BF817" s="311"/>
      <c r="BG817" s="312"/>
      <c r="BH817" s="311"/>
      <c r="BI817" s="297"/>
      <c r="BJ817" s="311"/>
      <c r="BK817" s="311"/>
      <c r="BL817" s="311"/>
      <c r="BM817" s="311"/>
      <c r="BN817" s="312"/>
      <c r="BO817" s="311"/>
      <c r="BP817" s="297"/>
      <c r="BQ817" s="311"/>
      <c r="BR817" s="311"/>
      <c r="BS817" s="311"/>
      <c r="BT817" s="311"/>
      <c r="BU817" s="312"/>
      <c r="BV817" s="311"/>
      <c r="BW817" s="297"/>
      <c r="BX817" s="311"/>
      <c r="BY817" s="311"/>
      <c r="BZ817" s="311"/>
      <c r="CA817" s="311"/>
      <c r="CB817" s="312"/>
      <c r="CC817" s="311"/>
      <c r="CD817" s="297"/>
      <c r="CE817" s="311"/>
      <c r="CF817" s="311"/>
      <c r="CG817" s="311"/>
      <c r="CH817" s="311"/>
      <c r="CI817" s="312"/>
      <c r="CJ817" s="311"/>
      <c r="CK817" s="297"/>
      <c r="CL817" s="311"/>
      <c r="CM817" s="311"/>
      <c r="CN817" s="311"/>
      <c r="CO817" s="311"/>
      <c r="CP817" s="312"/>
      <c r="CQ817" s="311"/>
      <c r="CR817" s="297"/>
      <c r="CS817" s="311"/>
      <c r="CT817" s="311"/>
      <c r="CU817" s="311"/>
      <c r="CV817" s="311"/>
      <c r="CW817" s="312"/>
      <c r="CX817" s="311"/>
      <c r="CY817" s="297"/>
      <c r="CZ817" s="311"/>
      <c r="DA817" s="311"/>
      <c r="DB817" s="311"/>
      <c r="DC817" s="311"/>
      <c r="DD817" s="312"/>
      <c r="DE817" s="311"/>
      <c r="DF817" s="297"/>
      <c r="DG817" s="311"/>
      <c r="DH817" s="311"/>
      <c r="DI817" s="311"/>
      <c r="DJ817" s="311"/>
      <c r="DK817" s="312"/>
      <c r="DL817" s="311"/>
      <c r="DM817" s="297"/>
      <c r="DN817" s="311"/>
      <c r="DO817" s="311"/>
      <c r="DP817" s="311"/>
      <c r="DQ817" s="311"/>
      <c r="DR817" s="312"/>
      <c r="DS817" s="311"/>
      <c r="DT817" s="297"/>
      <c r="DU817" s="311"/>
      <c r="DV817" s="311"/>
      <c r="DW817" s="311"/>
      <c r="DX817" s="311"/>
      <c r="DY817" s="312"/>
      <c r="DZ817" s="311"/>
      <c r="EA817" s="297"/>
      <c r="EB817" s="311"/>
      <c r="EC817" s="311"/>
      <c r="ED817" s="311"/>
      <c r="EE817" s="311"/>
      <c r="EF817" s="312"/>
      <c r="EG817" s="311"/>
      <c r="EH817" s="297"/>
      <c r="EI817" s="311"/>
      <c r="EJ817" s="311"/>
      <c r="EK817" s="311"/>
      <c r="EL817" s="311"/>
      <c r="EM817" s="312"/>
      <c r="EN817" s="311"/>
      <c r="EO817" s="297"/>
      <c r="EP817" s="311"/>
      <c r="EQ817" s="311"/>
      <c r="ER817" s="311"/>
      <c r="ES817" s="311"/>
      <c r="ET817" s="312"/>
      <c r="EU817" s="311"/>
      <c r="EV817" s="297"/>
      <c r="EW817" s="311"/>
      <c r="EX817" s="311"/>
      <c r="EY817" s="311"/>
      <c r="EZ817" s="311"/>
      <c r="FA817" s="312"/>
      <c r="FB817" s="311"/>
      <c r="FC817" s="298"/>
    </row>
    <row r="818" spans="1:159" s="205" customFormat="1" ht="39.9" customHeight="1" x14ac:dyDescent="0.25">
      <c r="A818" s="206"/>
      <c r="B818" s="196"/>
      <c r="C818" s="292"/>
      <c r="D818" s="198"/>
      <c r="E818" s="299"/>
      <c r="F818" s="200"/>
      <c r="G818" s="301"/>
      <c r="H818" s="303"/>
      <c r="I818" s="299"/>
      <c r="J818" s="299"/>
      <c r="K818" s="299"/>
      <c r="L818" s="289"/>
      <c r="M818" s="299"/>
      <c r="N818" s="289"/>
      <c r="O818" s="363" t="str">
        <f>IF(P818="","",IF(OR(I818="",J818=""),"",IF(AND(ISNUMBER(FIND("post-", I818)),J818=ProductCode!$I$12),ProductCode!$F$19,IF(AND(ISNUMBER(FIND("pre-", I818)),J818=ProductCode!$I$12),ProductCode!$F$20,IF(ISNUMBER(FIND("post-", I818)),ProductCode!$F$17,ProductCode!$F$18)))))</f>
        <v/>
      </c>
      <c r="P818" s="295" t="str">
        <f t="shared" si="30"/>
        <v/>
      </c>
      <c r="Q818" s="306"/>
      <c r="R818" s="203"/>
      <c r="S818" s="308" t="str">
        <f t="shared" si="31"/>
        <v/>
      </c>
      <c r="T818" s="311"/>
      <c r="U818" s="311"/>
      <c r="V818" s="311"/>
      <c r="W818" s="311"/>
      <c r="X818" s="312"/>
      <c r="Y818" s="311"/>
      <c r="Z818" s="297"/>
      <c r="AA818" s="311"/>
      <c r="AB818" s="311"/>
      <c r="AC818" s="311"/>
      <c r="AD818" s="311"/>
      <c r="AE818" s="312"/>
      <c r="AF818" s="311"/>
      <c r="AG818" s="297"/>
      <c r="AH818" s="311"/>
      <c r="AI818" s="311"/>
      <c r="AJ818" s="311"/>
      <c r="AK818" s="311"/>
      <c r="AL818" s="312"/>
      <c r="AM818" s="311"/>
      <c r="AN818" s="297"/>
      <c r="AO818" s="311"/>
      <c r="AP818" s="311"/>
      <c r="AQ818" s="311"/>
      <c r="AR818" s="311"/>
      <c r="AS818" s="312"/>
      <c r="AT818" s="311"/>
      <c r="AU818" s="297"/>
      <c r="AV818" s="311"/>
      <c r="AW818" s="311"/>
      <c r="AX818" s="311"/>
      <c r="AY818" s="311"/>
      <c r="AZ818" s="312"/>
      <c r="BA818" s="311"/>
      <c r="BB818" s="297"/>
      <c r="BC818" s="311"/>
      <c r="BD818" s="311"/>
      <c r="BE818" s="311"/>
      <c r="BF818" s="311"/>
      <c r="BG818" s="312"/>
      <c r="BH818" s="311"/>
      <c r="BI818" s="297"/>
      <c r="BJ818" s="311"/>
      <c r="BK818" s="311"/>
      <c r="BL818" s="311"/>
      <c r="BM818" s="311"/>
      <c r="BN818" s="312"/>
      <c r="BO818" s="311"/>
      <c r="BP818" s="297"/>
      <c r="BQ818" s="311"/>
      <c r="BR818" s="311"/>
      <c r="BS818" s="311"/>
      <c r="BT818" s="311"/>
      <c r="BU818" s="312"/>
      <c r="BV818" s="311"/>
      <c r="BW818" s="297"/>
      <c r="BX818" s="311"/>
      <c r="BY818" s="311"/>
      <c r="BZ818" s="311"/>
      <c r="CA818" s="311"/>
      <c r="CB818" s="312"/>
      <c r="CC818" s="311"/>
      <c r="CD818" s="297"/>
      <c r="CE818" s="311"/>
      <c r="CF818" s="311"/>
      <c r="CG818" s="311"/>
      <c r="CH818" s="311"/>
      <c r="CI818" s="312"/>
      <c r="CJ818" s="311"/>
      <c r="CK818" s="297"/>
      <c r="CL818" s="311"/>
      <c r="CM818" s="311"/>
      <c r="CN818" s="311"/>
      <c r="CO818" s="311"/>
      <c r="CP818" s="312"/>
      <c r="CQ818" s="311"/>
      <c r="CR818" s="297"/>
      <c r="CS818" s="311"/>
      <c r="CT818" s="311"/>
      <c r="CU818" s="311"/>
      <c r="CV818" s="311"/>
      <c r="CW818" s="312"/>
      <c r="CX818" s="311"/>
      <c r="CY818" s="297"/>
      <c r="CZ818" s="311"/>
      <c r="DA818" s="311"/>
      <c r="DB818" s="311"/>
      <c r="DC818" s="311"/>
      <c r="DD818" s="312"/>
      <c r="DE818" s="311"/>
      <c r="DF818" s="297"/>
      <c r="DG818" s="311"/>
      <c r="DH818" s="311"/>
      <c r="DI818" s="311"/>
      <c r="DJ818" s="311"/>
      <c r="DK818" s="312"/>
      <c r="DL818" s="311"/>
      <c r="DM818" s="297"/>
      <c r="DN818" s="311"/>
      <c r="DO818" s="311"/>
      <c r="DP818" s="311"/>
      <c r="DQ818" s="311"/>
      <c r="DR818" s="312"/>
      <c r="DS818" s="311"/>
      <c r="DT818" s="297"/>
      <c r="DU818" s="311"/>
      <c r="DV818" s="311"/>
      <c r="DW818" s="311"/>
      <c r="DX818" s="311"/>
      <c r="DY818" s="312"/>
      <c r="DZ818" s="311"/>
      <c r="EA818" s="297"/>
      <c r="EB818" s="311"/>
      <c r="EC818" s="311"/>
      <c r="ED818" s="311"/>
      <c r="EE818" s="311"/>
      <c r="EF818" s="312"/>
      <c r="EG818" s="311"/>
      <c r="EH818" s="297"/>
      <c r="EI818" s="311"/>
      <c r="EJ818" s="311"/>
      <c r="EK818" s="311"/>
      <c r="EL818" s="311"/>
      <c r="EM818" s="312"/>
      <c r="EN818" s="311"/>
      <c r="EO818" s="297"/>
      <c r="EP818" s="311"/>
      <c r="EQ818" s="311"/>
      <c r="ER818" s="311"/>
      <c r="ES818" s="311"/>
      <c r="ET818" s="312"/>
      <c r="EU818" s="311"/>
      <c r="EV818" s="297"/>
      <c r="EW818" s="311"/>
      <c r="EX818" s="311"/>
      <c r="EY818" s="311"/>
      <c r="EZ818" s="311"/>
      <c r="FA818" s="312"/>
      <c r="FB818" s="311"/>
      <c r="FC818" s="298"/>
    </row>
    <row r="819" spans="1:159" s="205" customFormat="1" ht="39.9" customHeight="1" x14ac:dyDescent="0.25">
      <c r="A819" s="206"/>
      <c r="B819" s="196"/>
      <c r="C819" s="292"/>
      <c r="D819" s="198"/>
      <c r="E819" s="299"/>
      <c r="F819" s="200"/>
      <c r="G819" s="301"/>
      <c r="H819" s="303"/>
      <c r="I819" s="299"/>
      <c r="J819" s="299"/>
      <c r="K819" s="299"/>
      <c r="L819" s="289"/>
      <c r="M819" s="299"/>
      <c r="N819" s="289"/>
      <c r="O819" s="363" t="str">
        <f>IF(P819="","",IF(OR(I819="",J819=""),"",IF(AND(ISNUMBER(FIND("post-", I819)),J819=ProductCode!$I$12),ProductCode!$F$19,IF(AND(ISNUMBER(FIND("pre-", I819)),J819=ProductCode!$I$12),ProductCode!$F$20,IF(ISNUMBER(FIND("post-", I819)),ProductCode!$F$17,ProductCode!$F$18)))))</f>
        <v/>
      </c>
      <c r="P819" s="295" t="str">
        <f t="shared" si="30"/>
        <v/>
      </c>
      <c r="Q819" s="306"/>
      <c r="R819" s="203"/>
      <c r="S819" s="308" t="str">
        <f t="shared" si="31"/>
        <v/>
      </c>
      <c r="T819" s="311"/>
      <c r="U819" s="311"/>
      <c r="V819" s="311"/>
      <c r="W819" s="311"/>
      <c r="X819" s="312"/>
      <c r="Y819" s="311"/>
      <c r="Z819" s="297"/>
      <c r="AA819" s="311"/>
      <c r="AB819" s="311"/>
      <c r="AC819" s="311"/>
      <c r="AD819" s="311"/>
      <c r="AE819" s="312"/>
      <c r="AF819" s="311"/>
      <c r="AG819" s="297"/>
      <c r="AH819" s="311"/>
      <c r="AI819" s="311"/>
      <c r="AJ819" s="311"/>
      <c r="AK819" s="311"/>
      <c r="AL819" s="312"/>
      <c r="AM819" s="311"/>
      <c r="AN819" s="297"/>
      <c r="AO819" s="311"/>
      <c r="AP819" s="311"/>
      <c r="AQ819" s="311"/>
      <c r="AR819" s="311"/>
      <c r="AS819" s="312"/>
      <c r="AT819" s="311"/>
      <c r="AU819" s="297"/>
      <c r="AV819" s="311"/>
      <c r="AW819" s="311"/>
      <c r="AX819" s="311"/>
      <c r="AY819" s="311"/>
      <c r="AZ819" s="312"/>
      <c r="BA819" s="311"/>
      <c r="BB819" s="297"/>
      <c r="BC819" s="311"/>
      <c r="BD819" s="311"/>
      <c r="BE819" s="311"/>
      <c r="BF819" s="311"/>
      <c r="BG819" s="312"/>
      <c r="BH819" s="311"/>
      <c r="BI819" s="297"/>
      <c r="BJ819" s="311"/>
      <c r="BK819" s="311"/>
      <c r="BL819" s="311"/>
      <c r="BM819" s="311"/>
      <c r="BN819" s="312"/>
      <c r="BO819" s="311"/>
      <c r="BP819" s="297"/>
      <c r="BQ819" s="311"/>
      <c r="BR819" s="311"/>
      <c r="BS819" s="311"/>
      <c r="BT819" s="311"/>
      <c r="BU819" s="312"/>
      <c r="BV819" s="311"/>
      <c r="BW819" s="297"/>
      <c r="BX819" s="311"/>
      <c r="BY819" s="311"/>
      <c r="BZ819" s="311"/>
      <c r="CA819" s="311"/>
      <c r="CB819" s="312"/>
      <c r="CC819" s="311"/>
      <c r="CD819" s="297"/>
      <c r="CE819" s="311"/>
      <c r="CF819" s="311"/>
      <c r="CG819" s="311"/>
      <c r="CH819" s="311"/>
      <c r="CI819" s="312"/>
      <c r="CJ819" s="311"/>
      <c r="CK819" s="297"/>
      <c r="CL819" s="311"/>
      <c r="CM819" s="311"/>
      <c r="CN819" s="311"/>
      <c r="CO819" s="311"/>
      <c r="CP819" s="312"/>
      <c r="CQ819" s="311"/>
      <c r="CR819" s="297"/>
      <c r="CS819" s="311"/>
      <c r="CT819" s="311"/>
      <c r="CU819" s="311"/>
      <c r="CV819" s="311"/>
      <c r="CW819" s="312"/>
      <c r="CX819" s="311"/>
      <c r="CY819" s="297"/>
      <c r="CZ819" s="311"/>
      <c r="DA819" s="311"/>
      <c r="DB819" s="311"/>
      <c r="DC819" s="311"/>
      <c r="DD819" s="312"/>
      <c r="DE819" s="311"/>
      <c r="DF819" s="297"/>
      <c r="DG819" s="311"/>
      <c r="DH819" s="311"/>
      <c r="DI819" s="311"/>
      <c r="DJ819" s="311"/>
      <c r="DK819" s="312"/>
      <c r="DL819" s="311"/>
      <c r="DM819" s="297"/>
      <c r="DN819" s="311"/>
      <c r="DO819" s="311"/>
      <c r="DP819" s="311"/>
      <c r="DQ819" s="311"/>
      <c r="DR819" s="312"/>
      <c r="DS819" s="311"/>
      <c r="DT819" s="297"/>
      <c r="DU819" s="311"/>
      <c r="DV819" s="311"/>
      <c r="DW819" s="311"/>
      <c r="DX819" s="311"/>
      <c r="DY819" s="312"/>
      <c r="DZ819" s="311"/>
      <c r="EA819" s="297"/>
      <c r="EB819" s="311"/>
      <c r="EC819" s="311"/>
      <c r="ED819" s="311"/>
      <c r="EE819" s="311"/>
      <c r="EF819" s="312"/>
      <c r="EG819" s="311"/>
      <c r="EH819" s="297"/>
      <c r="EI819" s="311"/>
      <c r="EJ819" s="311"/>
      <c r="EK819" s="311"/>
      <c r="EL819" s="311"/>
      <c r="EM819" s="312"/>
      <c r="EN819" s="311"/>
      <c r="EO819" s="297"/>
      <c r="EP819" s="311"/>
      <c r="EQ819" s="311"/>
      <c r="ER819" s="311"/>
      <c r="ES819" s="311"/>
      <c r="ET819" s="312"/>
      <c r="EU819" s="311"/>
      <c r="EV819" s="297"/>
      <c r="EW819" s="311"/>
      <c r="EX819" s="311"/>
      <c r="EY819" s="311"/>
      <c r="EZ819" s="311"/>
      <c r="FA819" s="312"/>
      <c r="FB819" s="311"/>
      <c r="FC819" s="298"/>
    </row>
    <row r="820" spans="1:159" s="205" customFormat="1" ht="39.9" customHeight="1" x14ac:dyDescent="0.25">
      <c r="A820" s="206"/>
      <c r="B820" s="196"/>
      <c r="C820" s="292"/>
      <c r="D820" s="198"/>
      <c r="E820" s="299"/>
      <c r="F820" s="200"/>
      <c r="G820" s="301"/>
      <c r="H820" s="303"/>
      <c r="I820" s="299"/>
      <c r="J820" s="299"/>
      <c r="K820" s="299"/>
      <c r="L820" s="289"/>
      <c r="M820" s="299"/>
      <c r="N820" s="289"/>
      <c r="O820" s="363" t="str">
        <f>IF(P820="","",IF(OR(I820="",J820=""),"",IF(AND(ISNUMBER(FIND("post-", I820)),J820=ProductCode!$I$12),ProductCode!$F$19,IF(AND(ISNUMBER(FIND("pre-", I820)),J820=ProductCode!$I$12),ProductCode!$F$20,IF(ISNUMBER(FIND("post-", I820)),ProductCode!$F$17,ProductCode!$F$18)))))</f>
        <v/>
      </c>
      <c r="P820" s="295" t="str">
        <f t="shared" si="30"/>
        <v/>
      </c>
      <c r="Q820" s="306"/>
      <c r="R820" s="203"/>
      <c r="S820" s="308" t="str">
        <f t="shared" si="31"/>
        <v/>
      </c>
      <c r="T820" s="311"/>
      <c r="U820" s="311"/>
      <c r="V820" s="311"/>
      <c r="W820" s="311"/>
      <c r="X820" s="312"/>
      <c r="Y820" s="311"/>
      <c r="Z820" s="297"/>
      <c r="AA820" s="311"/>
      <c r="AB820" s="311"/>
      <c r="AC820" s="311"/>
      <c r="AD820" s="311"/>
      <c r="AE820" s="312"/>
      <c r="AF820" s="311"/>
      <c r="AG820" s="297"/>
      <c r="AH820" s="311"/>
      <c r="AI820" s="311"/>
      <c r="AJ820" s="311"/>
      <c r="AK820" s="311"/>
      <c r="AL820" s="312"/>
      <c r="AM820" s="311"/>
      <c r="AN820" s="297"/>
      <c r="AO820" s="311"/>
      <c r="AP820" s="311"/>
      <c r="AQ820" s="311"/>
      <c r="AR820" s="311"/>
      <c r="AS820" s="312"/>
      <c r="AT820" s="311"/>
      <c r="AU820" s="297"/>
      <c r="AV820" s="311"/>
      <c r="AW820" s="311"/>
      <c r="AX820" s="311"/>
      <c r="AY820" s="311"/>
      <c r="AZ820" s="312"/>
      <c r="BA820" s="311"/>
      <c r="BB820" s="297"/>
      <c r="BC820" s="311"/>
      <c r="BD820" s="311"/>
      <c r="BE820" s="311"/>
      <c r="BF820" s="311"/>
      <c r="BG820" s="312"/>
      <c r="BH820" s="311"/>
      <c r="BI820" s="297"/>
      <c r="BJ820" s="311"/>
      <c r="BK820" s="311"/>
      <c r="BL820" s="311"/>
      <c r="BM820" s="311"/>
      <c r="BN820" s="312"/>
      <c r="BO820" s="311"/>
      <c r="BP820" s="297"/>
      <c r="BQ820" s="311"/>
      <c r="BR820" s="311"/>
      <c r="BS820" s="311"/>
      <c r="BT820" s="311"/>
      <c r="BU820" s="312"/>
      <c r="BV820" s="311"/>
      <c r="BW820" s="297"/>
      <c r="BX820" s="311"/>
      <c r="BY820" s="311"/>
      <c r="BZ820" s="311"/>
      <c r="CA820" s="311"/>
      <c r="CB820" s="312"/>
      <c r="CC820" s="311"/>
      <c r="CD820" s="297"/>
      <c r="CE820" s="311"/>
      <c r="CF820" s="311"/>
      <c r="CG820" s="311"/>
      <c r="CH820" s="311"/>
      <c r="CI820" s="312"/>
      <c r="CJ820" s="311"/>
      <c r="CK820" s="297"/>
      <c r="CL820" s="311"/>
      <c r="CM820" s="311"/>
      <c r="CN820" s="311"/>
      <c r="CO820" s="311"/>
      <c r="CP820" s="312"/>
      <c r="CQ820" s="311"/>
      <c r="CR820" s="297"/>
      <c r="CS820" s="311"/>
      <c r="CT820" s="311"/>
      <c r="CU820" s="311"/>
      <c r="CV820" s="311"/>
      <c r="CW820" s="312"/>
      <c r="CX820" s="311"/>
      <c r="CY820" s="297"/>
      <c r="CZ820" s="311"/>
      <c r="DA820" s="311"/>
      <c r="DB820" s="311"/>
      <c r="DC820" s="311"/>
      <c r="DD820" s="312"/>
      <c r="DE820" s="311"/>
      <c r="DF820" s="297"/>
      <c r="DG820" s="311"/>
      <c r="DH820" s="311"/>
      <c r="DI820" s="311"/>
      <c r="DJ820" s="311"/>
      <c r="DK820" s="312"/>
      <c r="DL820" s="311"/>
      <c r="DM820" s="297"/>
      <c r="DN820" s="311"/>
      <c r="DO820" s="311"/>
      <c r="DP820" s="311"/>
      <c r="DQ820" s="311"/>
      <c r="DR820" s="312"/>
      <c r="DS820" s="311"/>
      <c r="DT820" s="297"/>
      <c r="DU820" s="311"/>
      <c r="DV820" s="311"/>
      <c r="DW820" s="311"/>
      <c r="DX820" s="311"/>
      <c r="DY820" s="312"/>
      <c r="DZ820" s="311"/>
      <c r="EA820" s="297"/>
      <c r="EB820" s="311"/>
      <c r="EC820" s="311"/>
      <c r="ED820" s="311"/>
      <c r="EE820" s="311"/>
      <c r="EF820" s="312"/>
      <c r="EG820" s="311"/>
      <c r="EH820" s="297"/>
      <c r="EI820" s="311"/>
      <c r="EJ820" s="311"/>
      <c r="EK820" s="311"/>
      <c r="EL820" s="311"/>
      <c r="EM820" s="312"/>
      <c r="EN820" s="311"/>
      <c r="EO820" s="297"/>
      <c r="EP820" s="311"/>
      <c r="EQ820" s="311"/>
      <c r="ER820" s="311"/>
      <c r="ES820" s="311"/>
      <c r="ET820" s="312"/>
      <c r="EU820" s="311"/>
      <c r="EV820" s="297"/>
      <c r="EW820" s="311"/>
      <c r="EX820" s="311"/>
      <c r="EY820" s="311"/>
      <c r="EZ820" s="311"/>
      <c r="FA820" s="312"/>
      <c r="FB820" s="311"/>
      <c r="FC820" s="298"/>
    </row>
    <row r="821" spans="1:159" s="205" customFormat="1" ht="39.9" customHeight="1" x14ac:dyDescent="0.25">
      <c r="A821" s="206"/>
      <c r="B821" s="196"/>
      <c r="C821" s="292"/>
      <c r="D821" s="198"/>
      <c r="E821" s="299"/>
      <c r="F821" s="200"/>
      <c r="G821" s="301"/>
      <c r="H821" s="303"/>
      <c r="I821" s="299"/>
      <c r="J821" s="299"/>
      <c r="K821" s="299"/>
      <c r="L821" s="289"/>
      <c r="M821" s="299"/>
      <c r="N821" s="289"/>
      <c r="O821" s="363" t="str">
        <f>IF(P821="","",IF(OR(I821="",J821=""),"",IF(AND(ISNUMBER(FIND("post-", I821)),J821=ProductCode!$I$12),ProductCode!$F$19,IF(AND(ISNUMBER(FIND("pre-", I821)),J821=ProductCode!$I$12),ProductCode!$F$20,IF(ISNUMBER(FIND("post-", I821)),ProductCode!$F$17,ProductCode!$F$18)))))</f>
        <v/>
      </c>
      <c r="P821" s="295" t="str">
        <f t="shared" si="30"/>
        <v/>
      </c>
      <c r="Q821" s="306"/>
      <c r="R821" s="203"/>
      <c r="S821" s="308" t="str">
        <f t="shared" si="31"/>
        <v/>
      </c>
      <c r="T821" s="311"/>
      <c r="U821" s="311"/>
      <c r="V821" s="311"/>
      <c r="W821" s="311"/>
      <c r="X821" s="312"/>
      <c r="Y821" s="311"/>
      <c r="Z821" s="297"/>
      <c r="AA821" s="311"/>
      <c r="AB821" s="311"/>
      <c r="AC821" s="311"/>
      <c r="AD821" s="311"/>
      <c r="AE821" s="312"/>
      <c r="AF821" s="311"/>
      <c r="AG821" s="297"/>
      <c r="AH821" s="311"/>
      <c r="AI821" s="311"/>
      <c r="AJ821" s="311"/>
      <c r="AK821" s="311"/>
      <c r="AL821" s="312"/>
      <c r="AM821" s="311"/>
      <c r="AN821" s="297"/>
      <c r="AO821" s="311"/>
      <c r="AP821" s="311"/>
      <c r="AQ821" s="311"/>
      <c r="AR821" s="311"/>
      <c r="AS821" s="312"/>
      <c r="AT821" s="311"/>
      <c r="AU821" s="297"/>
      <c r="AV821" s="311"/>
      <c r="AW821" s="311"/>
      <c r="AX821" s="311"/>
      <c r="AY821" s="311"/>
      <c r="AZ821" s="312"/>
      <c r="BA821" s="311"/>
      <c r="BB821" s="297"/>
      <c r="BC821" s="311"/>
      <c r="BD821" s="311"/>
      <c r="BE821" s="311"/>
      <c r="BF821" s="311"/>
      <c r="BG821" s="312"/>
      <c r="BH821" s="311"/>
      <c r="BI821" s="297"/>
      <c r="BJ821" s="311"/>
      <c r="BK821" s="311"/>
      <c r="BL821" s="311"/>
      <c r="BM821" s="311"/>
      <c r="BN821" s="312"/>
      <c r="BO821" s="311"/>
      <c r="BP821" s="297"/>
      <c r="BQ821" s="311"/>
      <c r="BR821" s="311"/>
      <c r="BS821" s="311"/>
      <c r="BT821" s="311"/>
      <c r="BU821" s="312"/>
      <c r="BV821" s="311"/>
      <c r="BW821" s="297"/>
      <c r="BX821" s="311"/>
      <c r="BY821" s="311"/>
      <c r="BZ821" s="311"/>
      <c r="CA821" s="311"/>
      <c r="CB821" s="312"/>
      <c r="CC821" s="311"/>
      <c r="CD821" s="297"/>
      <c r="CE821" s="311"/>
      <c r="CF821" s="311"/>
      <c r="CG821" s="311"/>
      <c r="CH821" s="311"/>
      <c r="CI821" s="312"/>
      <c r="CJ821" s="311"/>
      <c r="CK821" s="297"/>
      <c r="CL821" s="311"/>
      <c r="CM821" s="311"/>
      <c r="CN821" s="311"/>
      <c r="CO821" s="311"/>
      <c r="CP821" s="312"/>
      <c r="CQ821" s="311"/>
      <c r="CR821" s="297"/>
      <c r="CS821" s="311"/>
      <c r="CT821" s="311"/>
      <c r="CU821" s="311"/>
      <c r="CV821" s="311"/>
      <c r="CW821" s="312"/>
      <c r="CX821" s="311"/>
      <c r="CY821" s="297"/>
      <c r="CZ821" s="311"/>
      <c r="DA821" s="311"/>
      <c r="DB821" s="311"/>
      <c r="DC821" s="311"/>
      <c r="DD821" s="312"/>
      <c r="DE821" s="311"/>
      <c r="DF821" s="297"/>
      <c r="DG821" s="311"/>
      <c r="DH821" s="311"/>
      <c r="DI821" s="311"/>
      <c r="DJ821" s="311"/>
      <c r="DK821" s="312"/>
      <c r="DL821" s="311"/>
      <c r="DM821" s="297"/>
      <c r="DN821" s="311"/>
      <c r="DO821" s="311"/>
      <c r="DP821" s="311"/>
      <c r="DQ821" s="311"/>
      <c r="DR821" s="312"/>
      <c r="DS821" s="311"/>
      <c r="DT821" s="297"/>
      <c r="DU821" s="311"/>
      <c r="DV821" s="311"/>
      <c r="DW821" s="311"/>
      <c r="DX821" s="311"/>
      <c r="DY821" s="312"/>
      <c r="DZ821" s="311"/>
      <c r="EA821" s="297"/>
      <c r="EB821" s="311"/>
      <c r="EC821" s="311"/>
      <c r="ED821" s="311"/>
      <c r="EE821" s="311"/>
      <c r="EF821" s="312"/>
      <c r="EG821" s="311"/>
      <c r="EH821" s="297"/>
      <c r="EI821" s="311"/>
      <c r="EJ821" s="311"/>
      <c r="EK821" s="311"/>
      <c r="EL821" s="311"/>
      <c r="EM821" s="312"/>
      <c r="EN821" s="311"/>
      <c r="EO821" s="297"/>
      <c r="EP821" s="311"/>
      <c r="EQ821" s="311"/>
      <c r="ER821" s="311"/>
      <c r="ES821" s="311"/>
      <c r="ET821" s="312"/>
      <c r="EU821" s="311"/>
      <c r="EV821" s="297"/>
      <c r="EW821" s="311"/>
      <c r="EX821" s="311"/>
      <c r="EY821" s="311"/>
      <c r="EZ821" s="311"/>
      <c r="FA821" s="312"/>
      <c r="FB821" s="311"/>
      <c r="FC821" s="298"/>
    </row>
    <row r="822" spans="1:159" s="205" customFormat="1" ht="39.9" customHeight="1" x14ac:dyDescent="0.25">
      <c r="A822" s="206"/>
      <c r="B822" s="196"/>
      <c r="C822" s="292"/>
      <c r="D822" s="198"/>
      <c r="E822" s="299"/>
      <c r="F822" s="200"/>
      <c r="G822" s="301"/>
      <c r="H822" s="303"/>
      <c r="I822" s="299"/>
      <c r="J822" s="299"/>
      <c r="K822" s="299"/>
      <c r="L822" s="289"/>
      <c r="M822" s="299"/>
      <c r="N822" s="289"/>
      <c r="O822" s="363" t="str">
        <f>IF(P822="","",IF(OR(I822="",J822=""),"",IF(AND(ISNUMBER(FIND("post-", I822)),J822=ProductCode!$I$12),ProductCode!$F$19,IF(AND(ISNUMBER(FIND("pre-", I822)),J822=ProductCode!$I$12),ProductCode!$F$20,IF(ISNUMBER(FIND("post-", I822)),ProductCode!$F$17,ProductCode!$F$18)))))</f>
        <v/>
      </c>
      <c r="P822" s="295" t="str">
        <f t="shared" si="30"/>
        <v/>
      </c>
      <c r="Q822" s="306"/>
      <c r="R822" s="203"/>
      <c r="S822" s="308" t="str">
        <f t="shared" si="31"/>
        <v/>
      </c>
      <c r="T822" s="311"/>
      <c r="U822" s="311"/>
      <c r="V822" s="311"/>
      <c r="W822" s="311"/>
      <c r="X822" s="312"/>
      <c r="Y822" s="311"/>
      <c r="Z822" s="297"/>
      <c r="AA822" s="311"/>
      <c r="AB822" s="311"/>
      <c r="AC822" s="311"/>
      <c r="AD822" s="311"/>
      <c r="AE822" s="312"/>
      <c r="AF822" s="311"/>
      <c r="AG822" s="297"/>
      <c r="AH822" s="311"/>
      <c r="AI822" s="311"/>
      <c r="AJ822" s="311"/>
      <c r="AK822" s="311"/>
      <c r="AL822" s="312"/>
      <c r="AM822" s="311"/>
      <c r="AN822" s="297"/>
      <c r="AO822" s="311"/>
      <c r="AP822" s="311"/>
      <c r="AQ822" s="311"/>
      <c r="AR822" s="311"/>
      <c r="AS822" s="312"/>
      <c r="AT822" s="311"/>
      <c r="AU822" s="297"/>
      <c r="AV822" s="311"/>
      <c r="AW822" s="311"/>
      <c r="AX822" s="311"/>
      <c r="AY822" s="311"/>
      <c r="AZ822" s="312"/>
      <c r="BA822" s="311"/>
      <c r="BB822" s="297"/>
      <c r="BC822" s="311"/>
      <c r="BD822" s="311"/>
      <c r="BE822" s="311"/>
      <c r="BF822" s="311"/>
      <c r="BG822" s="312"/>
      <c r="BH822" s="311"/>
      <c r="BI822" s="297"/>
      <c r="BJ822" s="311"/>
      <c r="BK822" s="311"/>
      <c r="BL822" s="311"/>
      <c r="BM822" s="311"/>
      <c r="BN822" s="312"/>
      <c r="BO822" s="311"/>
      <c r="BP822" s="297"/>
      <c r="BQ822" s="311"/>
      <c r="BR822" s="311"/>
      <c r="BS822" s="311"/>
      <c r="BT822" s="311"/>
      <c r="BU822" s="312"/>
      <c r="BV822" s="311"/>
      <c r="BW822" s="297"/>
      <c r="BX822" s="311"/>
      <c r="BY822" s="311"/>
      <c r="BZ822" s="311"/>
      <c r="CA822" s="311"/>
      <c r="CB822" s="312"/>
      <c r="CC822" s="311"/>
      <c r="CD822" s="297"/>
      <c r="CE822" s="311"/>
      <c r="CF822" s="311"/>
      <c r="CG822" s="311"/>
      <c r="CH822" s="311"/>
      <c r="CI822" s="312"/>
      <c r="CJ822" s="311"/>
      <c r="CK822" s="297"/>
      <c r="CL822" s="311"/>
      <c r="CM822" s="311"/>
      <c r="CN822" s="311"/>
      <c r="CO822" s="311"/>
      <c r="CP822" s="312"/>
      <c r="CQ822" s="311"/>
      <c r="CR822" s="297"/>
      <c r="CS822" s="311"/>
      <c r="CT822" s="311"/>
      <c r="CU822" s="311"/>
      <c r="CV822" s="311"/>
      <c r="CW822" s="312"/>
      <c r="CX822" s="311"/>
      <c r="CY822" s="297"/>
      <c r="CZ822" s="311"/>
      <c r="DA822" s="311"/>
      <c r="DB822" s="311"/>
      <c r="DC822" s="311"/>
      <c r="DD822" s="312"/>
      <c r="DE822" s="311"/>
      <c r="DF822" s="297"/>
      <c r="DG822" s="311"/>
      <c r="DH822" s="311"/>
      <c r="DI822" s="311"/>
      <c r="DJ822" s="311"/>
      <c r="DK822" s="312"/>
      <c r="DL822" s="311"/>
      <c r="DM822" s="297"/>
      <c r="DN822" s="311"/>
      <c r="DO822" s="311"/>
      <c r="DP822" s="311"/>
      <c r="DQ822" s="311"/>
      <c r="DR822" s="312"/>
      <c r="DS822" s="311"/>
      <c r="DT822" s="297"/>
      <c r="DU822" s="311"/>
      <c r="DV822" s="311"/>
      <c r="DW822" s="311"/>
      <c r="DX822" s="311"/>
      <c r="DY822" s="312"/>
      <c r="DZ822" s="311"/>
      <c r="EA822" s="297"/>
      <c r="EB822" s="311"/>
      <c r="EC822" s="311"/>
      <c r="ED822" s="311"/>
      <c r="EE822" s="311"/>
      <c r="EF822" s="312"/>
      <c r="EG822" s="311"/>
      <c r="EH822" s="297"/>
      <c r="EI822" s="311"/>
      <c r="EJ822" s="311"/>
      <c r="EK822" s="311"/>
      <c r="EL822" s="311"/>
      <c r="EM822" s="312"/>
      <c r="EN822" s="311"/>
      <c r="EO822" s="297"/>
      <c r="EP822" s="311"/>
      <c r="EQ822" s="311"/>
      <c r="ER822" s="311"/>
      <c r="ES822" s="311"/>
      <c r="ET822" s="312"/>
      <c r="EU822" s="311"/>
      <c r="EV822" s="297"/>
      <c r="EW822" s="311"/>
      <c r="EX822" s="311"/>
      <c r="EY822" s="311"/>
      <c r="EZ822" s="311"/>
      <c r="FA822" s="312"/>
      <c r="FB822" s="311"/>
      <c r="FC822" s="298"/>
    </row>
    <row r="823" spans="1:159" s="205" customFormat="1" ht="39.9" customHeight="1" x14ac:dyDescent="0.25">
      <c r="A823" s="206"/>
      <c r="B823" s="196"/>
      <c r="C823" s="292"/>
      <c r="D823" s="198"/>
      <c r="E823" s="299"/>
      <c r="F823" s="200"/>
      <c r="G823" s="301"/>
      <c r="H823" s="303"/>
      <c r="I823" s="299"/>
      <c r="J823" s="299"/>
      <c r="K823" s="299"/>
      <c r="L823" s="289"/>
      <c r="M823" s="299"/>
      <c r="N823" s="289"/>
      <c r="O823" s="363" t="str">
        <f>IF(P823="","",IF(OR(I823="",J823=""),"",IF(AND(ISNUMBER(FIND("post-", I823)),J823=ProductCode!$I$12),ProductCode!$F$19,IF(AND(ISNUMBER(FIND("pre-", I823)),J823=ProductCode!$I$12),ProductCode!$F$20,IF(ISNUMBER(FIND("post-", I823)),ProductCode!$F$17,ProductCode!$F$18)))))</f>
        <v/>
      </c>
      <c r="P823" s="295" t="str">
        <f t="shared" si="30"/>
        <v/>
      </c>
      <c r="Q823" s="306"/>
      <c r="R823" s="203"/>
      <c r="S823" s="308" t="str">
        <f t="shared" si="31"/>
        <v/>
      </c>
      <c r="T823" s="311"/>
      <c r="U823" s="311"/>
      <c r="V823" s="311"/>
      <c r="W823" s="311"/>
      <c r="X823" s="312"/>
      <c r="Y823" s="311"/>
      <c r="Z823" s="297"/>
      <c r="AA823" s="311"/>
      <c r="AB823" s="311"/>
      <c r="AC823" s="311"/>
      <c r="AD823" s="311"/>
      <c r="AE823" s="312"/>
      <c r="AF823" s="311"/>
      <c r="AG823" s="297"/>
      <c r="AH823" s="311"/>
      <c r="AI823" s="311"/>
      <c r="AJ823" s="311"/>
      <c r="AK823" s="311"/>
      <c r="AL823" s="312"/>
      <c r="AM823" s="311"/>
      <c r="AN823" s="297"/>
      <c r="AO823" s="311"/>
      <c r="AP823" s="311"/>
      <c r="AQ823" s="311"/>
      <c r="AR823" s="311"/>
      <c r="AS823" s="312"/>
      <c r="AT823" s="311"/>
      <c r="AU823" s="297"/>
      <c r="AV823" s="311"/>
      <c r="AW823" s="311"/>
      <c r="AX823" s="311"/>
      <c r="AY823" s="311"/>
      <c r="AZ823" s="312"/>
      <c r="BA823" s="311"/>
      <c r="BB823" s="297"/>
      <c r="BC823" s="311"/>
      <c r="BD823" s="311"/>
      <c r="BE823" s="311"/>
      <c r="BF823" s="311"/>
      <c r="BG823" s="312"/>
      <c r="BH823" s="311"/>
      <c r="BI823" s="297"/>
      <c r="BJ823" s="311"/>
      <c r="BK823" s="311"/>
      <c r="BL823" s="311"/>
      <c r="BM823" s="311"/>
      <c r="BN823" s="312"/>
      <c r="BO823" s="311"/>
      <c r="BP823" s="297"/>
      <c r="BQ823" s="311"/>
      <c r="BR823" s="311"/>
      <c r="BS823" s="311"/>
      <c r="BT823" s="311"/>
      <c r="BU823" s="312"/>
      <c r="BV823" s="311"/>
      <c r="BW823" s="297"/>
      <c r="BX823" s="311"/>
      <c r="BY823" s="311"/>
      <c r="BZ823" s="311"/>
      <c r="CA823" s="311"/>
      <c r="CB823" s="312"/>
      <c r="CC823" s="311"/>
      <c r="CD823" s="297"/>
      <c r="CE823" s="311"/>
      <c r="CF823" s="311"/>
      <c r="CG823" s="311"/>
      <c r="CH823" s="311"/>
      <c r="CI823" s="312"/>
      <c r="CJ823" s="311"/>
      <c r="CK823" s="297"/>
      <c r="CL823" s="311"/>
      <c r="CM823" s="311"/>
      <c r="CN823" s="311"/>
      <c r="CO823" s="311"/>
      <c r="CP823" s="312"/>
      <c r="CQ823" s="311"/>
      <c r="CR823" s="297"/>
      <c r="CS823" s="311"/>
      <c r="CT823" s="311"/>
      <c r="CU823" s="311"/>
      <c r="CV823" s="311"/>
      <c r="CW823" s="312"/>
      <c r="CX823" s="311"/>
      <c r="CY823" s="297"/>
      <c r="CZ823" s="311"/>
      <c r="DA823" s="311"/>
      <c r="DB823" s="311"/>
      <c r="DC823" s="311"/>
      <c r="DD823" s="312"/>
      <c r="DE823" s="311"/>
      <c r="DF823" s="297"/>
      <c r="DG823" s="311"/>
      <c r="DH823" s="311"/>
      <c r="DI823" s="311"/>
      <c r="DJ823" s="311"/>
      <c r="DK823" s="312"/>
      <c r="DL823" s="311"/>
      <c r="DM823" s="297"/>
      <c r="DN823" s="311"/>
      <c r="DO823" s="311"/>
      <c r="DP823" s="311"/>
      <c r="DQ823" s="311"/>
      <c r="DR823" s="312"/>
      <c r="DS823" s="311"/>
      <c r="DT823" s="297"/>
      <c r="DU823" s="311"/>
      <c r="DV823" s="311"/>
      <c r="DW823" s="311"/>
      <c r="DX823" s="311"/>
      <c r="DY823" s="312"/>
      <c r="DZ823" s="311"/>
      <c r="EA823" s="297"/>
      <c r="EB823" s="311"/>
      <c r="EC823" s="311"/>
      <c r="ED823" s="311"/>
      <c r="EE823" s="311"/>
      <c r="EF823" s="312"/>
      <c r="EG823" s="311"/>
      <c r="EH823" s="297"/>
      <c r="EI823" s="311"/>
      <c r="EJ823" s="311"/>
      <c r="EK823" s="311"/>
      <c r="EL823" s="311"/>
      <c r="EM823" s="312"/>
      <c r="EN823" s="311"/>
      <c r="EO823" s="297"/>
      <c r="EP823" s="311"/>
      <c r="EQ823" s="311"/>
      <c r="ER823" s="311"/>
      <c r="ES823" s="311"/>
      <c r="ET823" s="312"/>
      <c r="EU823" s="311"/>
      <c r="EV823" s="297"/>
      <c r="EW823" s="311"/>
      <c r="EX823" s="311"/>
      <c r="EY823" s="311"/>
      <c r="EZ823" s="311"/>
      <c r="FA823" s="312"/>
      <c r="FB823" s="311"/>
      <c r="FC823" s="298"/>
    </row>
    <row r="824" spans="1:159" s="205" customFormat="1" ht="39.9" customHeight="1" x14ac:dyDescent="0.25">
      <c r="A824" s="206"/>
      <c r="B824" s="196"/>
      <c r="C824" s="292"/>
      <c r="D824" s="198"/>
      <c r="E824" s="299"/>
      <c r="F824" s="200"/>
      <c r="G824" s="301"/>
      <c r="H824" s="303"/>
      <c r="I824" s="299"/>
      <c r="J824" s="299"/>
      <c r="K824" s="299"/>
      <c r="L824" s="289"/>
      <c r="M824" s="299"/>
      <c r="N824" s="289"/>
      <c r="O824" s="363" t="str">
        <f>IF(P824="","",IF(OR(I824="",J824=""),"",IF(AND(ISNUMBER(FIND("post-", I824)),J824=ProductCode!$I$12),ProductCode!$F$19,IF(AND(ISNUMBER(FIND("pre-", I824)),J824=ProductCode!$I$12),ProductCode!$F$20,IF(ISNUMBER(FIND("post-", I824)),ProductCode!$F$17,ProductCode!$F$18)))))</f>
        <v/>
      </c>
      <c r="P824" s="295" t="str">
        <f t="shared" si="30"/>
        <v/>
      </c>
      <c r="Q824" s="306"/>
      <c r="R824" s="203"/>
      <c r="S824" s="308" t="str">
        <f t="shared" si="31"/>
        <v/>
      </c>
      <c r="T824" s="311"/>
      <c r="U824" s="311"/>
      <c r="V824" s="311"/>
      <c r="W824" s="311"/>
      <c r="X824" s="312"/>
      <c r="Y824" s="311"/>
      <c r="Z824" s="297"/>
      <c r="AA824" s="311"/>
      <c r="AB824" s="311"/>
      <c r="AC824" s="311"/>
      <c r="AD824" s="311"/>
      <c r="AE824" s="312"/>
      <c r="AF824" s="311"/>
      <c r="AG824" s="297"/>
      <c r="AH824" s="311"/>
      <c r="AI824" s="311"/>
      <c r="AJ824" s="311"/>
      <c r="AK824" s="311"/>
      <c r="AL824" s="312"/>
      <c r="AM824" s="311"/>
      <c r="AN824" s="297"/>
      <c r="AO824" s="311"/>
      <c r="AP824" s="311"/>
      <c r="AQ824" s="311"/>
      <c r="AR824" s="311"/>
      <c r="AS824" s="312"/>
      <c r="AT824" s="311"/>
      <c r="AU824" s="297"/>
      <c r="AV824" s="311"/>
      <c r="AW824" s="311"/>
      <c r="AX824" s="311"/>
      <c r="AY824" s="311"/>
      <c r="AZ824" s="312"/>
      <c r="BA824" s="311"/>
      <c r="BB824" s="297"/>
      <c r="BC824" s="311"/>
      <c r="BD824" s="311"/>
      <c r="BE824" s="311"/>
      <c r="BF824" s="311"/>
      <c r="BG824" s="312"/>
      <c r="BH824" s="311"/>
      <c r="BI824" s="297"/>
      <c r="BJ824" s="311"/>
      <c r="BK824" s="311"/>
      <c r="BL824" s="311"/>
      <c r="BM824" s="311"/>
      <c r="BN824" s="312"/>
      <c r="BO824" s="311"/>
      <c r="BP824" s="297"/>
      <c r="BQ824" s="311"/>
      <c r="BR824" s="311"/>
      <c r="BS824" s="311"/>
      <c r="BT824" s="311"/>
      <c r="BU824" s="312"/>
      <c r="BV824" s="311"/>
      <c r="BW824" s="297"/>
      <c r="BX824" s="311"/>
      <c r="BY824" s="311"/>
      <c r="BZ824" s="311"/>
      <c r="CA824" s="311"/>
      <c r="CB824" s="312"/>
      <c r="CC824" s="311"/>
      <c r="CD824" s="297"/>
      <c r="CE824" s="311"/>
      <c r="CF824" s="311"/>
      <c r="CG824" s="311"/>
      <c r="CH824" s="311"/>
      <c r="CI824" s="312"/>
      <c r="CJ824" s="311"/>
      <c r="CK824" s="297"/>
      <c r="CL824" s="311"/>
      <c r="CM824" s="311"/>
      <c r="CN824" s="311"/>
      <c r="CO824" s="311"/>
      <c r="CP824" s="312"/>
      <c r="CQ824" s="311"/>
      <c r="CR824" s="297"/>
      <c r="CS824" s="311"/>
      <c r="CT824" s="311"/>
      <c r="CU824" s="311"/>
      <c r="CV824" s="311"/>
      <c r="CW824" s="312"/>
      <c r="CX824" s="311"/>
      <c r="CY824" s="297"/>
      <c r="CZ824" s="311"/>
      <c r="DA824" s="311"/>
      <c r="DB824" s="311"/>
      <c r="DC824" s="311"/>
      <c r="DD824" s="312"/>
      <c r="DE824" s="311"/>
      <c r="DF824" s="297"/>
      <c r="DG824" s="311"/>
      <c r="DH824" s="311"/>
      <c r="DI824" s="311"/>
      <c r="DJ824" s="311"/>
      <c r="DK824" s="312"/>
      <c r="DL824" s="311"/>
      <c r="DM824" s="297"/>
      <c r="DN824" s="311"/>
      <c r="DO824" s="311"/>
      <c r="DP824" s="311"/>
      <c r="DQ824" s="311"/>
      <c r="DR824" s="312"/>
      <c r="DS824" s="311"/>
      <c r="DT824" s="297"/>
      <c r="DU824" s="311"/>
      <c r="DV824" s="311"/>
      <c r="DW824" s="311"/>
      <c r="DX824" s="311"/>
      <c r="DY824" s="312"/>
      <c r="DZ824" s="311"/>
      <c r="EA824" s="297"/>
      <c r="EB824" s="311"/>
      <c r="EC824" s="311"/>
      <c r="ED824" s="311"/>
      <c r="EE824" s="311"/>
      <c r="EF824" s="312"/>
      <c r="EG824" s="311"/>
      <c r="EH824" s="297"/>
      <c r="EI824" s="311"/>
      <c r="EJ824" s="311"/>
      <c r="EK824" s="311"/>
      <c r="EL824" s="311"/>
      <c r="EM824" s="312"/>
      <c r="EN824" s="311"/>
      <c r="EO824" s="297"/>
      <c r="EP824" s="311"/>
      <c r="EQ824" s="311"/>
      <c r="ER824" s="311"/>
      <c r="ES824" s="311"/>
      <c r="ET824" s="312"/>
      <c r="EU824" s="311"/>
      <c r="EV824" s="297"/>
      <c r="EW824" s="311"/>
      <c r="EX824" s="311"/>
      <c r="EY824" s="311"/>
      <c r="EZ824" s="311"/>
      <c r="FA824" s="312"/>
      <c r="FB824" s="311"/>
      <c r="FC824" s="298"/>
    </row>
    <row r="825" spans="1:159" s="205" customFormat="1" ht="39.9" customHeight="1" x14ac:dyDescent="0.25">
      <c r="A825" s="206"/>
      <c r="B825" s="196"/>
      <c r="C825" s="292"/>
      <c r="D825" s="198"/>
      <c r="E825" s="299"/>
      <c r="F825" s="200"/>
      <c r="G825" s="301"/>
      <c r="H825" s="303"/>
      <c r="I825" s="299"/>
      <c r="J825" s="299"/>
      <c r="K825" s="299"/>
      <c r="L825" s="289"/>
      <c r="M825" s="299"/>
      <c r="N825" s="289"/>
      <c r="O825" s="363" t="str">
        <f>IF(P825="","",IF(OR(I825="",J825=""),"",IF(AND(ISNUMBER(FIND("post-", I825)),J825=ProductCode!$I$12),ProductCode!$F$19,IF(AND(ISNUMBER(FIND("pre-", I825)),J825=ProductCode!$I$12),ProductCode!$F$20,IF(ISNUMBER(FIND("post-", I825)),ProductCode!$F$17,ProductCode!$F$18)))))</f>
        <v/>
      </c>
      <c r="P825" s="295" t="str">
        <f t="shared" si="30"/>
        <v/>
      </c>
      <c r="Q825" s="306"/>
      <c r="R825" s="203"/>
      <c r="S825" s="308" t="str">
        <f t="shared" si="31"/>
        <v/>
      </c>
      <c r="T825" s="311"/>
      <c r="U825" s="311"/>
      <c r="V825" s="311"/>
      <c r="W825" s="311"/>
      <c r="X825" s="312"/>
      <c r="Y825" s="311"/>
      <c r="Z825" s="297"/>
      <c r="AA825" s="311"/>
      <c r="AB825" s="311"/>
      <c r="AC825" s="311"/>
      <c r="AD825" s="311"/>
      <c r="AE825" s="312"/>
      <c r="AF825" s="311"/>
      <c r="AG825" s="297"/>
      <c r="AH825" s="311"/>
      <c r="AI825" s="311"/>
      <c r="AJ825" s="311"/>
      <c r="AK825" s="311"/>
      <c r="AL825" s="312"/>
      <c r="AM825" s="311"/>
      <c r="AN825" s="297"/>
      <c r="AO825" s="311"/>
      <c r="AP825" s="311"/>
      <c r="AQ825" s="311"/>
      <c r="AR825" s="311"/>
      <c r="AS825" s="312"/>
      <c r="AT825" s="311"/>
      <c r="AU825" s="297"/>
      <c r="AV825" s="311"/>
      <c r="AW825" s="311"/>
      <c r="AX825" s="311"/>
      <c r="AY825" s="311"/>
      <c r="AZ825" s="312"/>
      <c r="BA825" s="311"/>
      <c r="BB825" s="297"/>
      <c r="BC825" s="311"/>
      <c r="BD825" s="311"/>
      <c r="BE825" s="311"/>
      <c r="BF825" s="311"/>
      <c r="BG825" s="312"/>
      <c r="BH825" s="311"/>
      <c r="BI825" s="297"/>
      <c r="BJ825" s="311"/>
      <c r="BK825" s="311"/>
      <c r="BL825" s="311"/>
      <c r="BM825" s="311"/>
      <c r="BN825" s="312"/>
      <c r="BO825" s="311"/>
      <c r="BP825" s="297"/>
      <c r="BQ825" s="311"/>
      <c r="BR825" s="311"/>
      <c r="BS825" s="311"/>
      <c r="BT825" s="311"/>
      <c r="BU825" s="312"/>
      <c r="BV825" s="311"/>
      <c r="BW825" s="297"/>
      <c r="BX825" s="311"/>
      <c r="BY825" s="311"/>
      <c r="BZ825" s="311"/>
      <c r="CA825" s="311"/>
      <c r="CB825" s="312"/>
      <c r="CC825" s="311"/>
      <c r="CD825" s="297"/>
      <c r="CE825" s="311"/>
      <c r="CF825" s="311"/>
      <c r="CG825" s="311"/>
      <c r="CH825" s="311"/>
      <c r="CI825" s="312"/>
      <c r="CJ825" s="311"/>
      <c r="CK825" s="297"/>
      <c r="CL825" s="311"/>
      <c r="CM825" s="311"/>
      <c r="CN825" s="311"/>
      <c r="CO825" s="311"/>
      <c r="CP825" s="312"/>
      <c r="CQ825" s="311"/>
      <c r="CR825" s="297"/>
      <c r="CS825" s="311"/>
      <c r="CT825" s="311"/>
      <c r="CU825" s="311"/>
      <c r="CV825" s="311"/>
      <c r="CW825" s="312"/>
      <c r="CX825" s="311"/>
      <c r="CY825" s="297"/>
      <c r="CZ825" s="311"/>
      <c r="DA825" s="311"/>
      <c r="DB825" s="311"/>
      <c r="DC825" s="311"/>
      <c r="DD825" s="312"/>
      <c r="DE825" s="311"/>
      <c r="DF825" s="297"/>
      <c r="DG825" s="311"/>
      <c r="DH825" s="311"/>
      <c r="DI825" s="311"/>
      <c r="DJ825" s="311"/>
      <c r="DK825" s="312"/>
      <c r="DL825" s="311"/>
      <c r="DM825" s="297"/>
      <c r="DN825" s="311"/>
      <c r="DO825" s="311"/>
      <c r="DP825" s="311"/>
      <c r="DQ825" s="311"/>
      <c r="DR825" s="312"/>
      <c r="DS825" s="311"/>
      <c r="DT825" s="297"/>
      <c r="DU825" s="311"/>
      <c r="DV825" s="311"/>
      <c r="DW825" s="311"/>
      <c r="DX825" s="311"/>
      <c r="DY825" s="312"/>
      <c r="DZ825" s="311"/>
      <c r="EA825" s="297"/>
      <c r="EB825" s="311"/>
      <c r="EC825" s="311"/>
      <c r="ED825" s="311"/>
      <c r="EE825" s="311"/>
      <c r="EF825" s="312"/>
      <c r="EG825" s="311"/>
      <c r="EH825" s="297"/>
      <c r="EI825" s="311"/>
      <c r="EJ825" s="311"/>
      <c r="EK825" s="311"/>
      <c r="EL825" s="311"/>
      <c r="EM825" s="312"/>
      <c r="EN825" s="311"/>
      <c r="EO825" s="297"/>
      <c r="EP825" s="311"/>
      <c r="EQ825" s="311"/>
      <c r="ER825" s="311"/>
      <c r="ES825" s="311"/>
      <c r="ET825" s="312"/>
      <c r="EU825" s="311"/>
      <c r="EV825" s="297"/>
      <c r="EW825" s="311"/>
      <c r="EX825" s="311"/>
      <c r="EY825" s="311"/>
      <c r="EZ825" s="311"/>
      <c r="FA825" s="312"/>
      <c r="FB825" s="311"/>
      <c r="FC825" s="298"/>
    </row>
    <row r="826" spans="1:159" s="205" customFormat="1" ht="39.9" customHeight="1" x14ac:dyDescent="0.25">
      <c r="A826" s="206"/>
      <c r="B826" s="196"/>
      <c r="C826" s="292"/>
      <c r="D826" s="198"/>
      <c r="E826" s="299"/>
      <c r="F826" s="200"/>
      <c r="G826" s="301"/>
      <c r="H826" s="303"/>
      <c r="I826" s="299"/>
      <c r="J826" s="299"/>
      <c r="K826" s="299"/>
      <c r="L826" s="289"/>
      <c r="M826" s="299"/>
      <c r="N826" s="289"/>
      <c r="O826" s="363" t="str">
        <f>IF(P826="","",IF(OR(I826="",J826=""),"",IF(AND(ISNUMBER(FIND("post-", I826)),J826=ProductCode!$I$12),ProductCode!$F$19,IF(AND(ISNUMBER(FIND("pre-", I826)),J826=ProductCode!$I$12),ProductCode!$F$20,IF(ISNUMBER(FIND("post-", I826)),ProductCode!$F$17,ProductCode!$F$18)))))</f>
        <v/>
      </c>
      <c r="P826" s="295" t="str">
        <f t="shared" si="30"/>
        <v/>
      </c>
      <c r="Q826" s="306"/>
      <c r="R826" s="203"/>
      <c r="S826" s="308" t="str">
        <f t="shared" si="31"/>
        <v/>
      </c>
      <c r="T826" s="311"/>
      <c r="U826" s="311"/>
      <c r="V826" s="311"/>
      <c r="W826" s="311"/>
      <c r="X826" s="312"/>
      <c r="Y826" s="311"/>
      <c r="Z826" s="297"/>
      <c r="AA826" s="311"/>
      <c r="AB826" s="311"/>
      <c r="AC826" s="311"/>
      <c r="AD826" s="311"/>
      <c r="AE826" s="312"/>
      <c r="AF826" s="311"/>
      <c r="AG826" s="297"/>
      <c r="AH826" s="311"/>
      <c r="AI826" s="311"/>
      <c r="AJ826" s="311"/>
      <c r="AK826" s="311"/>
      <c r="AL826" s="312"/>
      <c r="AM826" s="311"/>
      <c r="AN826" s="297"/>
      <c r="AO826" s="311"/>
      <c r="AP826" s="311"/>
      <c r="AQ826" s="311"/>
      <c r="AR826" s="311"/>
      <c r="AS826" s="312"/>
      <c r="AT826" s="311"/>
      <c r="AU826" s="297"/>
      <c r="AV826" s="311"/>
      <c r="AW826" s="311"/>
      <c r="AX826" s="311"/>
      <c r="AY826" s="311"/>
      <c r="AZ826" s="312"/>
      <c r="BA826" s="311"/>
      <c r="BB826" s="297"/>
      <c r="BC826" s="311"/>
      <c r="BD826" s="311"/>
      <c r="BE826" s="311"/>
      <c r="BF826" s="311"/>
      <c r="BG826" s="312"/>
      <c r="BH826" s="311"/>
      <c r="BI826" s="297"/>
      <c r="BJ826" s="311"/>
      <c r="BK826" s="311"/>
      <c r="BL826" s="311"/>
      <c r="BM826" s="311"/>
      <c r="BN826" s="312"/>
      <c r="BO826" s="311"/>
      <c r="BP826" s="297"/>
      <c r="BQ826" s="311"/>
      <c r="BR826" s="311"/>
      <c r="BS826" s="311"/>
      <c r="BT826" s="311"/>
      <c r="BU826" s="312"/>
      <c r="BV826" s="311"/>
      <c r="BW826" s="297"/>
      <c r="BX826" s="311"/>
      <c r="BY826" s="311"/>
      <c r="BZ826" s="311"/>
      <c r="CA826" s="311"/>
      <c r="CB826" s="312"/>
      <c r="CC826" s="311"/>
      <c r="CD826" s="297"/>
      <c r="CE826" s="311"/>
      <c r="CF826" s="311"/>
      <c r="CG826" s="311"/>
      <c r="CH826" s="311"/>
      <c r="CI826" s="312"/>
      <c r="CJ826" s="311"/>
      <c r="CK826" s="297"/>
      <c r="CL826" s="311"/>
      <c r="CM826" s="311"/>
      <c r="CN826" s="311"/>
      <c r="CO826" s="311"/>
      <c r="CP826" s="312"/>
      <c r="CQ826" s="311"/>
      <c r="CR826" s="297"/>
      <c r="CS826" s="311"/>
      <c r="CT826" s="311"/>
      <c r="CU826" s="311"/>
      <c r="CV826" s="311"/>
      <c r="CW826" s="312"/>
      <c r="CX826" s="311"/>
      <c r="CY826" s="297"/>
      <c r="CZ826" s="311"/>
      <c r="DA826" s="311"/>
      <c r="DB826" s="311"/>
      <c r="DC826" s="311"/>
      <c r="DD826" s="312"/>
      <c r="DE826" s="311"/>
      <c r="DF826" s="297"/>
      <c r="DG826" s="311"/>
      <c r="DH826" s="311"/>
      <c r="DI826" s="311"/>
      <c r="DJ826" s="311"/>
      <c r="DK826" s="312"/>
      <c r="DL826" s="311"/>
      <c r="DM826" s="297"/>
      <c r="DN826" s="311"/>
      <c r="DO826" s="311"/>
      <c r="DP826" s="311"/>
      <c r="DQ826" s="311"/>
      <c r="DR826" s="312"/>
      <c r="DS826" s="311"/>
      <c r="DT826" s="297"/>
      <c r="DU826" s="311"/>
      <c r="DV826" s="311"/>
      <c r="DW826" s="311"/>
      <c r="DX826" s="311"/>
      <c r="DY826" s="312"/>
      <c r="DZ826" s="311"/>
      <c r="EA826" s="297"/>
      <c r="EB826" s="311"/>
      <c r="EC826" s="311"/>
      <c r="ED826" s="311"/>
      <c r="EE826" s="311"/>
      <c r="EF826" s="312"/>
      <c r="EG826" s="311"/>
      <c r="EH826" s="297"/>
      <c r="EI826" s="311"/>
      <c r="EJ826" s="311"/>
      <c r="EK826" s="311"/>
      <c r="EL826" s="311"/>
      <c r="EM826" s="312"/>
      <c r="EN826" s="311"/>
      <c r="EO826" s="297"/>
      <c r="EP826" s="311"/>
      <c r="EQ826" s="311"/>
      <c r="ER826" s="311"/>
      <c r="ES826" s="311"/>
      <c r="ET826" s="312"/>
      <c r="EU826" s="311"/>
      <c r="EV826" s="297"/>
      <c r="EW826" s="311"/>
      <c r="EX826" s="311"/>
      <c r="EY826" s="311"/>
      <c r="EZ826" s="311"/>
      <c r="FA826" s="312"/>
      <c r="FB826" s="311"/>
      <c r="FC826" s="298"/>
    </row>
    <row r="827" spans="1:159" s="205" customFormat="1" ht="39.9" customHeight="1" x14ac:dyDescent="0.25">
      <c r="A827" s="206"/>
      <c r="B827" s="196"/>
      <c r="C827" s="292"/>
      <c r="D827" s="198"/>
      <c r="E827" s="299"/>
      <c r="F827" s="200"/>
      <c r="G827" s="301"/>
      <c r="H827" s="303"/>
      <c r="I827" s="299"/>
      <c r="J827" s="299"/>
      <c r="K827" s="299"/>
      <c r="L827" s="289"/>
      <c r="M827" s="299"/>
      <c r="N827" s="289"/>
      <c r="O827" s="363" t="str">
        <f>IF(P827="","",IF(OR(I827="",J827=""),"",IF(AND(ISNUMBER(FIND("post-", I827)),J827=ProductCode!$I$12),ProductCode!$F$19,IF(AND(ISNUMBER(FIND("pre-", I827)),J827=ProductCode!$I$12),ProductCode!$F$20,IF(ISNUMBER(FIND("post-", I827)),ProductCode!$F$17,ProductCode!$F$18)))))</f>
        <v/>
      </c>
      <c r="P827" s="295" t="str">
        <f t="shared" si="30"/>
        <v/>
      </c>
      <c r="Q827" s="306"/>
      <c r="R827" s="203"/>
      <c r="S827" s="308" t="str">
        <f t="shared" si="31"/>
        <v/>
      </c>
      <c r="T827" s="311"/>
      <c r="U827" s="311"/>
      <c r="V827" s="311"/>
      <c r="W827" s="311"/>
      <c r="X827" s="312"/>
      <c r="Y827" s="311"/>
      <c r="Z827" s="297"/>
      <c r="AA827" s="311"/>
      <c r="AB827" s="311"/>
      <c r="AC827" s="311"/>
      <c r="AD827" s="311"/>
      <c r="AE827" s="312"/>
      <c r="AF827" s="311"/>
      <c r="AG827" s="297"/>
      <c r="AH827" s="311"/>
      <c r="AI827" s="311"/>
      <c r="AJ827" s="311"/>
      <c r="AK827" s="311"/>
      <c r="AL827" s="312"/>
      <c r="AM827" s="311"/>
      <c r="AN827" s="297"/>
      <c r="AO827" s="311"/>
      <c r="AP827" s="311"/>
      <c r="AQ827" s="311"/>
      <c r="AR827" s="311"/>
      <c r="AS827" s="312"/>
      <c r="AT827" s="311"/>
      <c r="AU827" s="297"/>
      <c r="AV827" s="311"/>
      <c r="AW827" s="311"/>
      <c r="AX827" s="311"/>
      <c r="AY827" s="311"/>
      <c r="AZ827" s="312"/>
      <c r="BA827" s="311"/>
      <c r="BB827" s="297"/>
      <c r="BC827" s="311"/>
      <c r="BD827" s="311"/>
      <c r="BE827" s="311"/>
      <c r="BF827" s="311"/>
      <c r="BG827" s="312"/>
      <c r="BH827" s="311"/>
      <c r="BI827" s="297"/>
      <c r="BJ827" s="311"/>
      <c r="BK827" s="311"/>
      <c r="BL827" s="311"/>
      <c r="BM827" s="311"/>
      <c r="BN827" s="312"/>
      <c r="BO827" s="311"/>
      <c r="BP827" s="297"/>
      <c r="BQ827" s="311"/>
      <c r="BR827" s="311"/>
      <c r="BS827" s="311"/>
      <c r="BT827" s="311"/>
      <c r="BU827" s="312"/>
      <c r="BV827" s="311"/>
      <c r="BW827" s="297"/>
      <c r="BX827" s="311"/>
      <c r="BY827" s="311"/>
      <c r="BZ827" s="311"/>
      <c r="CA827" s="311"/>
      <c r="CB827" s="312"/>
      <c r="CC827" s="311"/>
      <c r="CD827" s="297"/>
      <c r="CE827" s="311"/>
      <c r="CF827" s="311"/>
      <c r="CG827" s="311"/>
      <c r="CH827" s="311"/>
      <c r="CI827" s="312"/>
      <c r="CJ827" s="311"/>
      <c r="CK827" s="297"/>
      <c r="CL827" s="311"/>
      <c r="CM827" s="311"/>
      <c r="CN827" s="311"/>
      <c r="CO827" s="311"/>
      <c r="CP827" s="312"/>
      <c r="CQ827" s="311"/>
      <c r="CR827" s="297"/>
      <c r="CS827" s="311"/>
      <c r="CT827" s="311"/>
      <c r="CU827" s="311"/>
      <c r="CV827" s="311"/>
      <c r="CW827" s="312"/>
      <c r="CX827" s="311"/>
      <c r="CY827" s="297"/>
      <c r="CZ827" s="311"/>
      <c r="DA827" s="311"/>
      <c r="DB827" s="311"/>
      <c r="DC827" s="311"/>
      <c r="DD827" s="312"/>
      <c r="DE827" s="311"/>
      <c r="DF827" s="297"/>
      <c r="DG827" s="311"/>
      <c r="DH827" s="311"/>
      <c r="DI827" s="311"/>
      <c r="DJ827" s="311"/>
      <c r="DK827" s="312"/>
      <c r="DL827" s="311"/>
      <c r="DM827" s="297"/>
      <c r="DN827" s="311"/>
      <c r="DO827" s="311"/>
      <c r="DP827" s="311"/>
      <c r="DQ827" s="311"/>
      <c r="DR827" s="312"/>
      <c r="DS827" s="311"/>
      <c r="DT827" s="297"/>
      <c r="DU827" s="311"/>
      <c r="DV827" s="311"/>
      <c r="DW827" s="311"/>
      <c r="DX827" s="311"/>
      <c r="DY827" s="312"/>
      <c r="DZ827" s="311"/>
      <c r="EA827" s="297"/>
      <c r="EB827" s="311"/>
      <c r="EC827" s="311"/>
      <c r="ED827" s="311"/>
      <c r="EE827" s="311"/>
      <c r="EF827" s="312"/>
      <c r="EG827" s="311"/>
      <c r="EH827" s="297"/>
      <c r="EI827" s="311"/>
      <c r="EJ827" s="311"/>
      <c r="EK827" s="311"/>
      <c r="EL827" s="311"/>
      <c r="EM827" s="312"/>
      <c r="EN827" s="311"/>
      <c r="EO827" s="297"/>
      <c r="EP827" s="311"/>
      <c r="EQ827" s="311"/>
      <c r="ER827" s="311"/>
      <c r="ES827" s="311"/>
      <c r="ET827" s="312"/>
      <c r="EU827" s="311"/>
      <c r="EV827" s="297"/>
      <c r="EW827" s="311"/>
      <c r="EX827" s="311"/>
      <c r="EY827" s="311"/>
      <c r="EZ827" s="311"/>
      <c r="FA827" s="312"/>
      <c r="FB827" s="311"/>
      <c r="FC827" s="298"/>
    </row>
    <row r="828" spans="1:159" s="205" customFormat="1" ht="39.9" customHeight="1" x14ac:dyDescent="0.25">
      <c r="A828" s="206"/>
      <c r="B828" s="196"/>
      <c r="C828" s="292"/>
      <c r="D828" s="198"/>
      <c r="E828" s="299"/>
      <c r="F828" s="200"/>
      <c r="G828" s="301"/>
      <c r="H828" s="303"/>
      <c r="I828" s="299"/>
      <c r="J828" s="299"/>
      <c r="K828" s="299"/>
      <c r="L828" s="289"/>
      <c r="M828" s="299"/>
      <c r="N828" s="289"/>
      <c r="O828" s="363" t="str">
        <f>IF(P828="","",IF(OR(I828="",J828=""),"",IF(AND(ISNUMBER(FIND("post-", I828)),J828=ProductCode!$I$12),ProductCode!$F$19,IF(AND(ISNUMBER(FIND("pre-", I828)),J828=ProductCode!$I$12),ProductCode!$F$20,IF(ISNUMBER(FIND("post-", I828)),ProductCode!$F$17,ProductCode!$F$18)))))</f>
        <v/>
      </c>
      <c r="P828" s="295" t="str">
        <f t="shared" si="30"/>
        <v/>
      </c>
      <c r="Q828" s="306"/>
      <c r="R828" s="203"/>
      <c r="S828" s="308" t="str">
        <f t="shared" si="31"/>
        <v/>
      </c>
      <c r="T828" s="311"/>
      <c r="U828" s="311"/>
      <c r="V828" s="311"/>
      <c r="W828" s="311"/>
      <c r="X828" s="312"/>
      <c r="Y828" s="311"/>
      <c r="Z828" s="297"/>
      <c r="AA828" s="311"/>
      <c r="AB828" s="311"/>
      <c r="AC828" s="311"/>
      <c r="AD828" s="311"/>
      <c r="AE828" s="312"/>
      <c r="AF828" s="311"/>
      <c r="AG828" s="297"/>
      <c r="AH828" s="311"/>
      <c r="AI828" s="311"/>
      <c r="AJ828" s="311"/>
      <c r="AK828" s="311"/>
      <c r="AL828" s="312"/>
      <c r="AM828" s="311"/>
      <c r="AN828" s="297"/>
      <c r="AO828" s="311"/>
      <c r="AP828" s="311"/>
      <c r="AQ828" s="311"/>
      <c r="AR828" s="311"/>
      <c r="AS828" s="312"/>
      <c r="AT828" s="311"/>
      <c r="AU828" s="297"/>
      <c r="AV828" s="311"/>
      <c r="AW828" s="311"/>
      <c r="AX828" s="311"/>
      <c r="AY828" s="311"/>
      <c r="AZ828" s="312"/>
      <c r="BA828" s="311"/>
      <c r="BB828" s="297"/>
      <c r="BC828" s="311"/>
      <c r="BD828" s="311"/>
      <c r="BE828" s="311"/>
      <c r="BF828" s="311"/>
      <c r="BG828" s="312"/>
      <c r="BH828" s="311"/>
      <c r="BI828" s="297"/>
      <c r="BJ828" s="311"/>
      <c r="BK828" s="311"/>
      <c r="BL828" s="311"/>
      <c r="BM828" s="311"/>
      <c r="BN828" s="312"/>
      <c r="BO828" s="311"/>
      <c r="BP828" s="297"/>
      <c r="BQ828" s="311"/>
      <c r="BR828" s="311"/>
      <c r="BS828" s="311"/>
      <c r="BT828" s="311"/>
      <c r="BU828" s="312"/>
      <c r="BV828" s="311"/>
      <c r="BW828" s="297"/>
      <c r="BX828" s="311"/>
      <c r="BY828" s="311"/>
      <c r="BZ828" s="311"/>
      <c r="CA828" s="311"/>
      <c r="CB828" s="312"/>
      <c r="CC828" s="311"/>
      <c r="CD828" s="297"/>
      <c r="CE828" s="311"/>
      <c r="CF828" s="311"/>
      <c r="CG828" s="311"/>
      <c r="CH828" s="311"/>
      <c r="CI828" s="312"/>
      <c r="CJ828" s="311"/>
      <c r="CK828" s="297"/>
      <c r="CL828" s="311"/>
      <c r="CM828" s="311"/>
      <c r="CN828" s="311"/>
      <c r="CO828" s="311"/>
      <c r="CP828" s="312"/>
      <c r="CQ828" s="311"/>
      <c r="CR828" s="297"/>
      <c r="CS828" s="311"/>
      <c r="CT828" s="311"/>
      <c r="CU828" s="311"/>
      <c r="CV828" s="311"/>
      <c r="CW828" s="312"/>
      <c r="CX828" s="311"/>
      <c r="CY828" s="297"/>
      <c r="CZ828" s="311"/>
      <c r="DA828" s="311"/>
      <c r="DB828" s="311"/>
      <c r="DC828" s="311"/>
      <c r="DD828" s="312"/>
      <c r="DE828" s="311"/>
      <c r="DF828" s="297"/>
      <c r="DG828" s="311"/>
      <c r="DH828" s="311"/>
      <c r="DI828" s="311"/>
      <c r="DJ828" s="311"/>
      <c r="DK828" s="312"/>
      <c r="DL828" s="311"/>
      <c r="DM828" s="297"/>
      <c r="DN828" s="311"/>
      <c r="DO828" s="311"/>
      <c r="DP828" s="311"/>
      <c r="DQ828" s="311"/>
      <c r="DR828" s="312"/>
      <c r="DS828" s="311"/>
      <c r="DT828" s="297"/>
      <c r="DU828" s="311"/>
      <c r="DV828" s="311"/>
      <c r="DW828" s="311"/>
      <c r="DX828" s="311"/>
      <c r="DY828" s="312"/>
      <c r="DZ828" s="311"/>
      <c r="EA828" s="297"/>
      <c r="EB828" s="311"/>
      <c r="EC828" s="311"/>
      <c r="ED828" s="311"/>
      <c r="EE828" s="311"/>
      <c r="EF828" s="312"/>
      <c r="EG828" s="311"/>
      <c r="EH828" s="297"/>
      <c r="EI828" s="311"/>
      <c r="EJ828" s="311"/>
      <c r="EK828" s="311"/>
      <c r="EL828" s="311"/>
      <c r="EM828" s="312"/>
      <c r="EN828" s="311"/>
      <c r="EO828" s="297"/>
      <c r="EP828" s="311"/>
      <c r="EQ828" s="311"/>
      <c r="ER828" s="311"/>
      <c r="ES828" s="311"/>
      <c r="ET828" s="312"/>
      <c r="EU828" s="311"/>
      <c r="EV828" s="297"/>
      <c r="EW828" s="311"/>
      <c r="EX828" s="311"/>
      <c r="EY828" s="311"/>
      <c r="EZ828" s="311"/>
      <c r="FA828" s="312"/>
      <c r="FB828" s="311"/>
      <c r="FC828" s="298"/>
    </row>
    <row r="829" spans="1:159" s="205" customFormat="1" ht="39.9" customHeight="1" x14ac:dyDescent="0.25">
      <c r="A829" s="206"/>
      <c r="B829" s="196"/>
      <c r="C829" s="292"/>
      <c r="D829" s="198"/>
      <c r="E829" s="299"/>
      <c r="F829" s="200"/>
      <c r="G829" s="301"/>
      <c r="H829" s="303"/>
      <c r="I829" s="299"/>
      <c r="J829" s="299"/>
      <c r="K829" s="299"/>
      <c r="L829" s="289"/>
      <c r="M829" s="299"/>
      <c r="N829" s="289"/>
      <c r="O829" s="363" t="str">
        <f>IF(P829="","",IF(OR(I829="",J829=""),"",IF(AND(ISNUMBER(FIND("post-", I829)),J829=ProductCode!$I$12),ProductCode!$F$19,IF(AND(ISNUMBER(FIND("pre-", I829)),J829=ProductCode!$I$12),ProductCode!$F$20,IF(ISNUMBER(FIND("post-", I829)),ProductCode!$F$17,ProductCode!$F$18)))))</f>
        <v/>
      </c>
      <c r="P829" s="295" t="str">
        <f t="shared" si="30"/>
        <v/>
      </c>
      <c r="Q829" s="306"/>
      <c r="R829" s="203"/>
      <c r="S829" s="308" t="str">
        <f t="shared" si="31"/>
        <v/>
      </c>
      <c r="T829" s="311"/>
      <c r="U829" s="311"/>
      <c r="V829" s="311"/>
      <c r="W829" s="311"/>
      <c r="X829" s="312"/>
      <c r="Y829" s="311"/>
      <c r="Z829" s="297"/>
      <c r="AA829" s="311"/>
      <c r="AB829" s="311"/>
      <c r="AC829" s="311"/>
      <c r="AD829" s="311"/>
      <c r="AE829" s="312"/>
      <c r="AF829" s="311"/>
      <c r="AG829" s="297"/>
      <c r="AH829" s="311"/>
      <c r="AI829" s="311"/>
      <c r="AJ829" s="311"/>
      <c r="AK829" s="311"/>
      <c r="AL829" s="312"/>
      <c r="AM829" s="311"/>
      <c r="AN829" s="297"/>
      <c r="AO829" s="311"/>
      <c r="AP829" s="311"/>
      <c r="AQ829" s="311"/>
      <c r="AR829" s="311"/>
      <c r="AS829" s="312"/>
      <c r="AT829" s="311"/>
      <c r="AU829" s="297"/>
      <c r="AV829" s="311"/>
      <c r="AW829" s="311"/>
      <c r="AX829" s="311"/>
      <c r="AY829" s="311"/>
      <c r="AZ829" s="312"/>
      <c r="BA829" s="311"/>
      <c r="BB829" s="297"/>
      <c r="BC829" s="311"/>
      <c r="BD829" s="311"/>
      <c r="BE829" s="311"/>
      <c r="BF829" s="311"/>
      <c r="BG829" s="312"/>
      <c r="BH829" s="311"/>
      <c r="BI829" s="297"/>
      <c r="BJ829" s="311"/>
      <c r="BK829" s="311"/>
      <c r="BL829" s="311"/>
      <c r="BM829" s="311"/>
      <c r="BN829" s="312"/>
      <c r="BO829" s="311"/>
      <c r="BP829" s="297"/>
      <c r="BQ829" s="311"/>
      <c r="BR829" s="311"/>
      <c r="BS829" s="311"/>
      <c r="BT829" s="311"/>
      <c r="BU829" s="312"/>
      <c r="BV829" s="311"/>
      <c r="BW829" s="297"/>
      <c r="BX829" s="311"/>
      <c r="BY829" s="311"/>
      <c r="BZ829" s="311"/>
      <c r="CA829" s="311"/>
      <c r="CB829" s="312"/>
      <c r="CC829" s="311"/>
      <c r="CD829" s="297"/>
      <c r="CE829" s="311"/>
      <c r="CF829" s="311"/>
      <c r="CG829" s="311"/>
      <c r="CH829" s="311"/>
      <c r="CI829" s="312"/>
      <c r="CJ829" s="311"/>
      <c r="CK829" s="297"/>
      <c r="CL829" s="311"/>
      <c r="CM829" s="311"/>
      <c r="CN829" s="311"/>
      <c r="CO829" s="311"/>
      <c r="CP829" s="312"/>
      <c r="CQ829" s="311"/>
      <c r="CR829" s="297"/>
      <c r="CS829" s="311"/>
      <c r="CT829" s="311"/>
      <c r="CU829" s="311"/>
      <c r="CV829" s="311"/>
      <c r="CW829" s="312"/>
      <c r="CX829" s="311"/>
      <c r="CY829" s="297"/>
      <c r="CZ829" s="311"/>
      <c r="DA829" s="311"/>
      <c r="DB829" s="311"/>
      <c r="DC829" s="311"/>
      <c r="DD829" s="312"/>
      <c r="DE829" s="311"/>
      <c r="DF829" s="297"/>
      <c r="DG829" s="311"/>
      <c r="DH829" s="311"/>
      <c r="DI829" s="311"/>
      <c r="DJ829" s="311"/>
      <c r="DK829" s="312"/>
      <c r="DL829" s="311"/>
      <c r="DM829" s="297"/>
      <c r="DN829" s="311"/>
      <c r="DO829" s="311"/>
      <c r="DP829" s="311"/>
      <c r="DQ829" s="311"/>
      <c r="DR829" s="312"/>
      <c r="DS829" s="311"/>
      <c r="DT829" s="297"/>
      <c r="DU829" s="311"/>
      <c r="DV829" s="311"/>
      <c r="DW829" s="311"/>
      <c r="DX829" s="311"/>
      <c r="DY829" s="312"/>
      <c r="DZ829" s="311"/>
      <c r="EA829" s="297"/>
      <c r="EB829" s="311"/>
      <c r="EC829" s="311"/>
      <c r="ED829" s="311"/>
      <c r="EE829" s="311"/>
      <c r="EF829" s="312"/>
      <c r="EG829" s="311"/>
      <c r="EH829" s="297"/>
      <c r="EI829" s="311"/>
      <c r="EJ829" s="311"/>
      <c r="EK829" s="311"/>
      <c r="EL829" s="311"/>
      <c r="EM829" s="312"/>
      <c r="EN829" s="311"/>
      <c r="EO829" s="297"/>
      <c r="EP829" s="311"/>
      <c r="EQ829" s="311"/>
      <c r="ER829" s="311"/>
      <c r="ES829" s="311"/>
      <c r="ET829" s="312"/>
      <c r="EU829" s="311"/>
      <c r="EV829" s="297"/>
      <c r="EW829" s="311"/>
      <c r="EX829" s="311"/>
      <c r="EY829" s="311"/>
      <c r="EZ829" s="311"/>
      <c r="FA829" s="312"/>
      <c r="FB829" s="311"/>
      <c r="FC829" s="298"/>
    </row>
    <row r="830" spans="1:159" s="205" customFormat="1" ht="39.9" customHeight="1" x14ac:dyDescent="0.25">
      <c r="A830" s="206"/>
      <c r="B830" s="196"/>
      <c r="C830" s="292"/>
      <c r="D830" s="198"/>
      <c r="E830" s="299"/>
      <c r="F830" s="200"/>
      <c r="G830" s="301"/>
      <c r="H830" s="303"/>
      <c r="I830" s="299"/>
      <c r="J830" s="299"/>
      <c r="K830" s="299"/>
      <c r="L830" s="289"/>
      <c r="M830" s="299"/>
      <c r="N830" s="289"/>
      <c r="O830" s="363" t="str">
        <f>IF(P830="","",IF(OR(I830="",J830=""),"",IF(AND(ISNUMBER(FIND("post-", I830)),J830=ProductCode!$I$12),ProductCode!$F$19,IF(AND(ISNUMBER(FIND("pre-", I830)),J830=ProductCode!$I$12),ProductCode!$F$20,IF(ISNUMBER(FIND("post-", I830)),ProductCode!$F$17,ProductCode!$F$18)))))</f>
        <v/>
      </c>
      <c r="P830" s="295" t="str">
        <f t="shared" si="30"/>
        <v/>
      </c>
      <c r="Q830" s="306"/>
      <c r="R830" s="203"/>
      <c r="S830" s="308" t="str">
        <f t="shared" si="31"/>
        <v/>
      </c>
      <c r="T830" s="311"/>
      <c r="U830" s="311"/>
      <c r="V830" s="311"/>
      <c r="W830" s="311"/>
      <c r="X830" s="312"/>
      <c r="Y830" s="311"/>
      <c r="Z830" s="297"/>
      <c r="AA830" s="311"/>
      <c r="AB830" s="311"/>
      <c r="AC830" s="311"/>
      <c r="AD830" s="311"/>
      <c r="AE830" s="312"/>
      <c r="AF830" s="311"/>
      <c r="AG830" s="297"/>
      <c r="AH830" s="311"/>
      <c r="AI830" s="311"/>
      <c r="AJ830" s="311"/>
      <c r="AK830" s="311"/>
      <c r="AL830" s="312"/>
      <c r="AM830" s="311"/>
      <c r="AN830" s="297"/>
      <c r="AO830" s="311"/>
      <c r="AP830" s="311"/>
      <c r="AQ830" s="311"/>
      <c r="AR830" s="311"/>
      <c r="AS830" s="312"/>
      <c r="AT830" s="311"/>
      <c r="AU830" s="297"/>
      <c r="AV830" s="311"/>
      <c r="AW830" s="311"/>
      <c r="AX830" s="311"/>
      <c r="AY830" s="311"/>
      <c r="AZ830" s="312"/>
      <c r="BA830" s="311"/>
      <c r="BB830" s="297"/>
      <c r="BC830" s="311"/>
      <c r="BD830" s="311"/>
      <c r="BE830" s="311"/>
      <c r="BF830" s="311"/>
      <c r="BG830" s="312"/>
      <c r="BH830" s="311"/>
      <c r="BI830" s="297"/>
      <c r="BJ830" s="311"/>
      <c r="BK830" s="311"/>
      <c r="BL830" s="311"/>
      <c r="BM830" s="311"/>
      <c r="BN830" s="312"/>
      <c r="BO830" s="311"/>
      <c r="BP830" s="297"/>
      <c r="BQ830" s="311"/>
      <c r="BR830" s="311"/>
      <c r="BS830" s="311"/>
      <c r="BT830" s="311"/>
      <c r="BU830" s="312"/>
      <c r="BV830" s="311"/>
      <c r="BW830" s="297"/>
      <c r="BX830" s="311"/>
      <c r="BY830" s="311"/>
      <c r="BZ830" s="311"/>
      <c r="CA830" s="311"/>
      <c r="CB830" s="312"/>
      <c r="CC830" s="311"/>
      <c r="CD830" s="297"/>
      <c r="CE830" s="311"/>
      <c r="CF830" s="311"/>
      <c r="CG830" s="311"/>
      <c r="CH830" s="311"/>
      <c r="CI830" s="312"/>
      <c r="CJ830" s="311"/>
      <c r="CK830" s="297"/>
      <c r="CL830" s="311"/>
      <c r="CM830" s="311"/>
      <c r="CN830" s="311"/>
      <c r="CO830" s="311"/>
      <c r="CP830" s="312"/>
      <c r="CQ830" s="311"/>
      <c r="CR830" s="297"/>
      <c r="CS830" s="311"/>
      <c r="CT830" s="311"/>
      <c r="CU830" s="311"/>
      <c r="CV830" s="311"/>
      <c r="CW830" s="312"/>
      <c r="CX830" s="311"/>
      <c r="CY830" s="297"/>
      <c r="CZ830" s="311"/>
      <c r="DA830" s="311"/>
      <c r="DB830" s="311"/>
      <c r="DC830" s="311"/>
      <c r="DD830" s="312"/>
      <c r="DE830" s="311"/>
      <c r="DF830" s="297"/>
      <c r="DG830" s="311"/>
      <c r="DH830" s="311"/>
      <c r="DI830" s="311"/>
      <c r="DJ830" s="311"/>
      <c r="DK830" s="312"/>
      <c r="DL830" s="311"/>
      <c r="DM830" s="297"/>
      <c r="DN830" s="311"/>
      <c r="DO830" s="311"/>
      <c r="DP830" s="311"/>
      <c r="DQ830" s="311"/>
      <c r="DR830" s="312"/>
      <c r="DS830" s="311"/>
      <c r="DT830" s="297"/>
      <c r="DU830" s="311"/>
      <c r="DV830" s="311"/>
      <c r="DW830" s="311"/>
      <c r="DX830" s="311"/>
      <c r="DY830" s="312"/>
      <c r="DZ830" s="311"/>
      <c r="EA830" s="297"/>
      <c r="EB830" s="311"/>
      <c r="EC830" s="311"/>
      <c r="ED830" s="311"/>
      <c r="EE830" s="311"/>
      <c r="EF830" s="312"/>
      <c r="EG830" s="311"/>
      <c r="EH830" s="297"/>
      <c r="EI830" s="311"/>
      <c r="EJ830" s="311"/>
      <c r="EK830" s="311"/>
      <c r="EL830" s="311"/>
      <c r="EM830" s="312"/>
      <c r="EN830" s="311"/>
      <c r="EO830" s="297"/>
      <c r="EP830" s="311"/>
      <c r="EQ830" s="311"/>
      <c r="ER830" s="311"/>
      <c r="ES830" s="311"/>
      <c r="ET830" s="312"/>
      <c r="EU830" s="311"/>
      <c r="EV830" s="297"/>
      <c r="EW830" s="311"/>
      <c r="EX830" s="311"/>
      <c r="EY830" s="311"/>
      <c r="EZ830" s="311"/>
      <c r="FA830" s="312"/>
      <c r="FB830" s="311"/>
      <c r="FC830" s="298"/>
    </row>
    <row r="831" spans="1:159" s="205" customFormat="1" ht="39.9" customHeight="1" x14ac:dyDescent="0.25">
      <c r="A831" s="206"/>
      <c r="B831" s="196"/>
      <c r="C831" s="292"/>
      <c r="D831" s="198"/>
      <c r="E831" s="299"/>
      <c r="F831" s="200"/>
      <c r="G831" s="301"/>
      <c r="H831" s="303"/>
      <c r="I831" s="299"/>
      <c r="J831" s="299"/>
      <c r="K831" s="299"/>
      <c r="L831" s="289"/>
      <c r="M831" s="299"/>
      <c r="N831" s="289"/>
      <c r="O831" s="363" t="str">
        <f>IF(P831="","",IF(OR(I831="",J831=""),"",IF(AND(ISNUMBER(FIND("post-", I831)),J831=ProductCode!$I$12),ProductCode!$F$19,IF(AND(ISNUMBER(FIND("pre-", I831)),J831=ProductCode!$I$12),ProductCode!$F$20,IF(ISNUMBER(FIND("post-", I831)),ProductCode!$F$17,ProductCode!$F$18)))))</f>
        <v/>
      </c>
      <c r="P831" s="295" t="str">
        <f t="shared" si="30"/>
        <v/>
      </c>
      <c r="Q831" s="306"/>
      <c r="R831" s="203"/>
      <c r="S831" s="308" t="str">
        <f t="shared" si="31"/>
        <v/>
      </c>
      <c r="T831" s="311"/>
      <c r="U831" s="311"/>
      <c r="V831" s="311"/>
      <c r="W831" s="311"/>
      <c r="X831" s="312"/>
      <c r="Y831" s="311"/>
      <c r="Z831" s="297"/>
      <c r="AA831" s="311"/>
      <c r="AB831" s="311"/>
      <c r="AC831" s="311"/>
      <c r="AD831" s="311"/>
      <c r="AE831" s="312"/>
      <c r="AF831" s="311"/>
      <c r="AG831" s="297"/>
      <c r="AH831" s="311"/>
      <c r="AI831" s="311"/>
      <c r="AJ831" s="311"/>
      <c r="AK831" s="311"/>
      <c r="AL831" s="312"/>
      <c r="AM831" s="311"/>
      <c r="AN831" s="297"/>
      <c r="AO831" s="311"/>
      <c r="AP831" s="311"/>
      <c r="AQ831" s="311"/>
      <c r="AR831" s="311"/>
      <c r="AS831" s="312"/>
      <c r="AT831" s="311"/>
      <c r="AU831" s="297"/>
      <c r="AV831" s="311"/>
      <c r="AW831" s="311"/>
      <c r="AX831" s="311"/>
      <c r="AY831" s="311"/>
      <c r="AZ831" s="312"/>
      <c r="BA831" s="311"/>
      <c r="BB831" s="297"/>
      <c r="BC831" s="311"/>
      <c r="BD831" s="311"/>
      <c r="BE831" s="311"/>
      <c r="BF831" s="311"/>
      <c r="BG831" s="312"/>
      <c r="BH831" s="311"/>
      <c r="BI831" s="297"/>
      <c r="BJ831" s="311"/>
      <c r="BK831" s="311"/>
      <c r="BL831" s="311"/>
      <c r="BM831" s="311"/>
      <c r="BN831" s="312"/>
      <c r="BO831" s="311"/>
      <c r="BP831" s="297"/>
      <c r="BQ831" s="311"/>
      <c r="BR831" s="311"/>
      <c r="BS831" s="311"/>
      <c r="BT831" s="311"/>
      <c r="BU831" s="312"/>
      <c r="BV831" s="311"/>
      <c r="BW831" s="297"/>
      <c r="BX831" s="311"/>
      <c r="BY831" s="311"/>
      <c r="BZ831" s="311"/>
      <c r="CA831" s="311"/>
      <c r="CB831" s="312"/>
      <c r="CC831" s="311"/>
      <c r="CD831" s="297"/>
      <c r="CE831" s="311"/>
      <c r="CF831" s="311"/>
      <c r="CG831" s="311"/>
      <c r="CH831" s="311"/>
      <c r="CI831" s="312"/>
      <c r="CJ831" s="311"/>
      <c r="CK831" s="297"/>
      <c r="CL831" s="311"/>
      <c r="CM831" s="311"/>
      <c r="CN831" s="311"/>
      <c r="CO831" s="311"/>
      <c r="CP831" s="312"/>
      <c r="CQ831" s="311"/>
      <c r="CR831" s="297"/>
      <c r="CS831" s="311"/>
      <c r="CT831" s="311"/>
      <c r="CU831" s="311"/>
      <c r="CV831" s="311"/>
      <c r="CW831" s="312"/>
      <c r="CX831" s="311"/>
      <c r="CY831" s="297"/>
      <c r="CZ831" s="311"/>
      <c r="DA831" s="311"/>
      <c r="DB831" s="311"/>
      <c r="DC831" s="311"/>
      <c r="DD831" s="312"/>
      <c r="DE831" s="311"/>
      <c r="DF831" s="297"/>
      <c r="DG831" s="311"/>
      <c r="DH831" s="311"/>
      <c r="DI831" s="311"/>
      <c r="DJ831" s="311"/>
      <c r="DK831" s="312"/>
      <c r="DL831" s="311"/>
      <c r="DM831" s="297"/>
      <c r="DN831" s="311"/>
      <c r="DO831" s="311"/>
      <c r="DP831" s="311"/>
      <c r="DQ831" s="311"/>
      <c r="DR831" s="312"/>
      <c r="DS831" s="311"/>
      <c r="DT831" s="297"/>
      <c r="DU831" s="311"/>
      <c r="DV831" s="311"/>
      <c r="DW831" s="311"/>
      <c r="DX831" s="311"/>
      <c r="DY831" s="312"/>
      <c r="DZ831" s="311"/>
      <c r="EA831" s="297"/>
      <c r="EB831" s="311"/>
      <c r="EC831" s="311"/>
      <c r="ED831" s="311"/>
      <c r="EE831" s="311"/>
      <c r="EF831" s="312"/>
      <c r="EG831" s="311"/>
      <c r="EH831" s="297"/>
      <c r="EI831" s="311"/>
      <c r="EJ831" s="311"/>
      <c r="EK831" s="311"/>
      <c r="EL831" s="311"/>
      <c r="EM831" s="312"/>
      <c r="EN831" s="311"/>
      <c r="EO831" s="297"/>
      <c r="EP831" s="311"/>
      <c r="EQ831" s="311"/>
      <c r="ER831" s="311"/>
      <c r="ES831" s="311"/>
      <c r="ET831" s="312"/>
      <c r="EU831" s="311"/>
      <c r="EV831" s="297"/>
      <c r="EW831" s="311"/>
      <c r="EX831" s="311"/>
      <c r="EY831" s="311"/>
      <c r="EZ831" s="311"/>
      <c r="FA831" s="312"/>
      <c r="FB831" s="311"/>
      <c r="FC831" s="298"/>
    </row>
    <row r="832" spans="1:159" s="205" customFormat="1" ht="39.9" customHeight="1" x14ac:dyDescent="0.25">
      <c r="A832" s="206"/>
      <c r="B832" s="196"/>
      <c r="C832" s="292"/>
      <c r="D832" s="198"/>
      <c r="E832" s="299"/>
      <c r="F832" s="200"/>
      <c r="G832" s="301"/>
      <c r="H832" s="303"/>
      <c r="I832" s="299"/>
      <c r="J832" s="299"/>
      <c r="K832" s="299"/>
      <c r="L832" s="289"/>
      <c r="M832" s="299"/>
      <c r="N832" s="289"/>
      <c r="O832" s="363" t="str">
        <f>IF(P832="","",IF(OR(I832="",J832=""),"",IF(AND(ISNUMBER(FIND("post-", I832)),J832=ProductCode!$I$12),ProductCode!$F$19,IF(AND(ISNUMBER(FIND("pre-", I832)),J832=ProductCode!$I$12),ProductCode!$F$20,IF(ISNUMBER(FIND("post-", I832)),ProductCode!$F$17,ProductCode!$F$18)))))</f>
        <v/>
      </c>
      <c r="P832" s="295" t="str">
        <f t="shared" si="30"/>
        <v/>
      </c>
      <c r="Q832" s="306"/>
      <c r="R832" s="203"/>
      <c r="S832" s="308" t="str">
        <f t="shared" si="31"/>
        <v/>
      </c>
      <c r="T832" s="311"/>
      <c r="U832" s="311"/>
      <c r="V832" s="311"/>
      <c r="W832" s="311"/>
      <c r="X832" s="312"/>
      <c r="Y832" s="311"/>
      <c r="Z832" s="297"/>
      <c r="AA832" s="311"/>
      <c r="AB832" s="311"/>
      <c r="AC832" s="311"/>
      <c r="AD832" s="311"/>
      <c r="AE832" s="312"/>
      <c r="AF832" s="311"/>
      <c r="AG832" s="297"/>
      <c r="AH832" s="311"/>
      <c r="AI832" s="311"/>
      <c r="AJ832" s="311"/>
      <c r="AK832" s="311"/>
      <c r="AL832" s="312"/>
      <c r="AM832" s="311"/>
      <c r="AN832" s="297"/>
      <c r="AO832" s="311"/>
      <c r="AP832" s="311"/>
      <c r="AQ832" s="311"/>
      <c r="AR832" s="311"/>
      <c r="AS832" s="312"/>
      <c r="AT832" s="311"/>
      <c r="AU832" s="297"/>
      <c r="AV832" s="311"/>
      <c r="AW832" s="311"/>
      <c r="AX832" s="311"/>
      <c r="AY832" s="311"/>
      <c r="AZ832" s="312"/>
      <c r="BA832" s="311"/>
      <c r="BB832" s="297"/>
      <c r="BC832" s="311"/>
      <c r="BD832" s="311"/>
      <c r="BE832" s="311"/>
      <c r="BF832" s="311"/>
      <c r="BG832" s="312"/>
      <c r="BH832" s="311"/>
      <c r="BI832" s="297"/>
      <c r="BJ832" s="311"/>
      <c r="BK832" s="311"/>
      <c r="BL832" s="311"/>
      <c r="BM832" s="311"/>
      <c r="BN832" s="312"/>
      <c r="BO832" s="311"/>
      <c r="BP832" s="297"/>
      <c r="BQ832" s="311"/>
      <c r="BR832" s="311"/>
      <c r="BS832" s="311"/>
      <c r="BT832" s="311"/>
      <c r="BU832" s="312"/>
      <c r="BV832" s="311"/>
      <c r="BW832" s="297"/>
      <c r="BX832" s="311"/>
      <c r="BY832" s="311"/>
      <c r="BZ832" s="311"/>
      <c r="CA832" s="311"/>
      <c r="CB832" s="312"/>
      <c r="CC832" s="311"/>
      <c r="CD832" s="297"/>
      <c r="CE832" s="311"/>
      <c r="CF832" s="311"/>
      <c r="CG832" s="311"/>
      <c r="CH832" s="311"/>
      <c r="CI832" s="312"/>
      <c r="CJ832" s="311"/>
      <c r="CK832" s="297"/>
      <c r="CL832" s="311"/>
      <c r="CM832" s="311"/>
      <c r="CN832" s="311"/>
      <c r="CO832" s="311"/>
      <c r="CP832" s="312"/>
      <c r="CQ832" s="311"/>
      <c r="CR832" s="297"/>
      <c r="CS832" s="311"/>
      <c r="CT832" s="311"/>
      <c r="CU832" s="311"/>
      <c r="CV832" s="311"/>
      <c r="CW832" s="312"/>
      <c r="CX832" s="311"/>
      <c r="CY832" s="297"/>
      <c r="CZ832" s="311"/>
      <c r="DA832" s="311"/>
      <c r="DB832" s="311"/>
      <c r="DC832" s="311"/>
      <c r="DD832" s="312"/>
      <c r="DE832" s="311"/>
      <c r="DF832" s="297"/>
      <c r="DG832" s="311"/>
      <c r="DH832" s="311"/>
      <c r="DI832" s="311"/>
      <c r="DJ832" s="311"/>
      <c r="DK832" s="312"/>
      <c r="DL832" s="311"/>
      <c r="DM832" s="297"/>
      <c r="DN832" s="311"/>
      <c r="DO832" s="311"/>
      <c r="DP832" s="311"/>
      <c r="DQ832" s="311"/>
      <c r="DR832" s="312"/>
      <c r="DS832" s="311"/>
      <c r="DT832" s="297"/>
      <c r="DU832" s="311"/>
      <c r="DV832" s="311"/>
      <c r="DW832" s="311"/>
      <c r="DX832" s="311"/>
      <c r="DY832" s="312"/>
      <c r="DZ832" s="311"/>
      <c r="EA832" s="297"/>
      <c r="EB832" s="311"/>
      <c r="EC832" s="311"/>
      <c r="ED832" s="311"/>
      <c r="EE832" s="311"/>
      <c r="EF832" s="312"/>
      <c r="EG832" s="311"/>
      <c r="EH832" s="297"/>
      <c r="EI832" s="311"/>
      <c r="EJ832" s="311"/>
      <c r="EK832" s="311"/>
      <c r="EL832" s="311"/>
      <c r="EM832" s="312"/>
      <c r="EN832" s="311"/>
      <c r="EO832" s="297"/>
      <c r="EP832" s="311"/>
      <c r="EQ832" s="311"/>
      <c r="ER832" s="311"/>
      <c r="ES832" s="311"/>
      <c r="ET832" s="312"/>
      <c r="EU832" s="311"/>
      <c r="EV832" s="297"/>
      <c r="EW832" s="311"/>
      <c r="EX832" s="311"/>
      <c r="EY832" s="311"/>
      <c r="EZ832" s="311"/>
      <c r="FA832" s="312"/>
      <c r="FB832" s="311"/>
      <c r="FC832" s="298"/>
    </row>
    <row r="833" spans="1:159" s="205" customFormat="1" ht="39.9" customHeight="1" x14ac:dyDescent="0.25">
      <c r="A833" s="206"/>
      <c r="B833" s="196"/>
      <c r="C833" s="292"/>
      <c r="D833" s="198"/>
      <c r="E833" s="299"/>
      <c r="F833" s="200"/>
      <c r="G833" s="301"/>
      <c r="H833" s="303"/>
      <c r="I833" s="299"/>
      <c r="J833" s="299"/>
      <c r="K833" s="299"/>
      <c r="L833" s="289"/>
      <c r="M833" s="299"/>
      <c r="N833" s="289"/>
      <c r="O833" s="363" t="str">
        <f>IF(P833="","",IF(OR(I833="",J833=""),"",IF(AND(ISNUMBER(FIND("post-", I833)),J833=ProductCode!$I$12),ProductCode!$F$19,IF(AND(ISNUMBER(FIND("pre-", I833)),J833=ProductCode!$I$12),ProductCode!$F$20,IF(ISNUMBER(FIND("post-", I833)),ProductCode!$F$17,ProductCode!$F$18)))))</f>
        <v/>
      </c>
      <c r="P833" s="295" t="str">
        <f t="shared" si="30"/>
        <v/>
      </c>
      <c r="Q833" s="306"/>
      <c r="R833" s="203"/>
      <c r="S833" s="308" t="str">
        <f t="shared" si="31"/>
        <v/>
      </c>
      <c r="T833" s="311"/>
      <c r="U833" s="311"/>
      <c r="V833" s="311"/>
      <c r="W833" s="311"/>
      <c r="X833" s="312"/>
      <c r="Y833" s="311"/>
      <c r="Z833" s="297"/>
      <c r="AA833" s="311"/>
      <c r="AB833" s="311"/>
      <c r="AC833" s="311"/>
      <c r="AD833" s="311"/>
      <c r="AE833" s="312"/>
      <c r="AF833" s="311"/>
      <c r="AG833" s="297"/>
      <c r="AH833" s="311"/>
      <c r="AI833" s="311"/>
      <c r="AJ833" s="311"/>
      <c r="AK833" s="311"/>
      <c r="AL833" s="312"/>
      <c r="AM833" s="311"/>
      <c r="AN833" s="297"/>
      <c r="AO833" s="311"/>
      <c r="AP833" s="311"/>
      <c r="AQ833" s="311"/>
      <c r="AR833" s="311"/>
      <c r="AS833" s="312"/>
      <c r="AT833" s="311"/>
      <c r="AU833" s="297"/>
      <c r="AV833" s="311"/>
      <c r="AW833" s="311"/>
      <c r="AX833" s="311"/>
      <c r="AY833" s="311"/>
      <c r="AZ833" s="312"/>
      <c r="BA833" s="311"/>
      <c r="BB833" s="297"/>
      <c r="BC833" s="311"/>
      <c r="BD833" s="311"/>
      <c r="BE833" s="311"/>
      <c r="BF833" s="311"/>
      <c r="BG833" s="312"/>
      <c r="BH833" s="311"/>
      <c r="BI833" s="297"/>
      <c r="BJ833" s="311"/>
      <c r="BK833" s="311"/>
      <c r="BL833" s="311"/>
      <c r="BM833" s="311"/>
      <c r="BN833" s="312"/>
      <c r="BO833" s="311"/>
      <c r="BP833" s="297"/>
      <c r="BQ833" s="311"/>
      <c r="BR833" s="311"/>
      <c r="BS833" s="311"/>
      <c r="BT833" s="311"/>
      <c r="BU833" s="312"/>
      <c r="BV833" s="311"/>
      <c r="BW833" s="297"/>
      <c r="BX833" s="311"/>
      <c r="BY833" s="311"/>
      <c r="BZ833" s="311"/>
      <c r="CA833" s="311"/>
      <c r="CB833" s="312"/>
      <c r="CC833" s="311"/>
      <c r="CD833" s="297"/>
      <c r="CE833" s="311"/>
      <c r="CF833" s="311"/>
      <c r="CG833" s="311"/>
      <c r="CH833" s="311"/>
      <c r="CI833" s="312"/>
      <c r="CJ833" s="311"/>
      <c r="CK833" s="297"/>
      <c r="CL833" s="311"/>
      <c r="CM833" s="311"/>
      <c r="CN833" s="311"/>
      <c r="CO833" s="311"/>
      <c r="CP833" s="312"/>
      <c r="CQ833" s="311"/>
      <c r="CR833" s="297"/>
      <c r="CS833" s="311"/>
      <c r="CT833" s="311"/>
      <c r="CU833" s="311"/>
      <c r="CV833" s="311"/>
      <c r="CW833" s="312"/>
      <c r="CX833" s="311"/>
      <c r="CY833" s="297"/>
      <c r="CZ833" s="311"/>
      <c r="DA833" s="311"/>
      <c r="DB833" s="311"/>
      <c r="DC833" s="311"/>
      <c r="DD833" s="312"/>
      <c r="DE833" s="311"/>
      <c r="DF833" s="297"/>
      <c r="DG833" s="311"/>
      <c r="DH833" s="311"/>
      <c r="DI833" s="311"/>
      <c r="DJ833" s="311"/>
      <c r="DK833" s="312"/>
      <c r="DL833" s="311"/>
      <c r="DM833" s="297"/>
      <c r="DN833" s="311"/>
      <c r="DO833" s="311"/>
      <c r="DP833" s="311"/>
      <c r="DQ833" s="311"/>
      <c r="DR833" s="312"/>
      <c r="DS833" s="311"/>
      <c r="DT833" s="297"/>
      <c r="DU833" s="311"/>
      <c r="DV833" s="311"/>
      <c r="DW833" s="311"/>
      <c r="DX833" s="311"/>
      <c r="DY833" s="312"/>
      <c r="DZ833" s="311"/>
      <c r="EA833" s="297"/>
      <c r="EB833" s="311"/>
      <c r="EC833" s="311"/>
      <c r="ED833" s="311"/>
      <c r="EE833" s="311"/>
      <c r="EF833" s="312"/>
      <c r="EG833" s="311"/>
      <c r="EH833" s="297"/>
      <c r="EI833" s="311"/>
      <c r="EJ833" s="311"/>
      <c r="EK833" s="311"/>
      <c r="EL833" s="311"/>
      <c r="EM833" s="312"/>
      <c r="EN833" s="311"/>
      <c r="EO833" s="297"/>
      <c r="EP833" s="311"/>
      <c r="EQ833" s="311"/>
      <c r="ER833" s="311"/>
      <c r="ES833" s="311"/>
      <c r="ET833" s="312"/>
      <c r="EU833" s="311"/>
      <c r="EV833" s="297"/>
      <c r="EW833" s="311"/>
      <c r="EX833" s="311"/>
      <c r="EY833" s="311"/>
      <c r="EZ833" s="311"/>
      <c r="FA833" s="312"/>
      <c r="FB833" s="311"/>
      <c r="FC833" s="298"/>
    </row>
    <row r="834" spans="1:159" s="205" customFormat="1" ht="39.9" customHeight="1" x14ac:dyDescent="0.25">
      <c r="A834" s="206"/>
      <c r="B834" s="196"/>
      <c r="C834" s="292"/>
      <c r="D834" s="198"/>
      <c r="E834" s="299"/>
      <c r="F834" s="200"/>
      <c r="G834" s="301"/>
      <c r="H834" s="303"/>
      <c r="I834" s="299"/>
      <c r="J834" s="299"/>
      <c r="K834" s="299"/>
      <c r="L834" s="289"/>
      <c r="M834" s="299"/>
      <c r="N834" s="289"/>
      <c r="O834" s="363" t="str">
        <f>IF(P834="","",IF(OR(I834="",J834=""),"",IF(AND(ISNUMBER(FIND("post-", I834)),J834=ProductCode!$I$12),ProductCode!$F$19,IF(AND(ISNUMBER(FIND("pre-", I834)),J834=ProductCode!$I$12),ProductCode!$F$20,IF(ISNUMBER(FIND("post-", I834)),ProductCode!$F$17,ProductCode!$F$18)))))</f>
        <v/>
      </c>
      <c r="P834" s="295" t="str">
        <f t="shared" si="30"/>
        <v/>
      </c>
      <c r="Q834" s="306"/>
      <c r="R834" s="203"/>
      <c r="S834" s="308" t="str">
        <f t="shared" si="31"/>
        <v/>
      </c>
      <c r="T834" s="311"/>
      <c r="U834" s="311"/>
      <c r="V834" s="311"/>
      <c r="W834" s="311"/>
      <c r="X834" s="312"/>
      <c r="Y834" s="311"/>
      <c r="Z834" s="297"/>
      <c r="AA834" s="311"/>
      <c r="AB834" s="311"/>
      <c r="AC834" s="311"/>
      <c r="AD834" s="311"/>
      <c r="AE834" s="312"/>
      <c r="AF834" s="311"/>
      <c r="AG834" s="297"/>
      <c r="AH834" s="311"/>
      <c r="AI834" s="311"/>
      <c r="AJ834" s="311"/>
      <c r="AK834" s="311"/>
      <c r="AL834" s="312"/>
      <c r="AM834" s="311"/>
      <c r="AN834" s="297"/>
      <c r="AO834" s="311"/>
      <c r="AP834" s="311"/>
      <c r="AQ834" s="311"/>
      <c r="AR834" s="311"/>
      <c r="AS834" s="312"/>
      <c r="AT834" s="311"/>
      <c r="AU834" s="297"/>
      <c r="AV834" s="311"/>
      <c r="AW834" s="311"/>
      <c r="AX834" s="311"/>
      <c r="AY834" s="311"/>
      <c r="AZ834" s="312"/>
      <c r="BA834" s="311"/>
      <c r="BB834" s="297"/>
      <c r="BC834" s="311"/>
      <c r="BD834" s="311"/>
      <c r="BE834" s="311"/>
      <c r="BF834" s="311"/>
      <c r="BG834" s="312"/>
      <c r="BH834" s="311"/>
      <c r="BI834" s="297"/>
      <c r="BJ834" s="311"/>
      <c r="BK834" s="311"/>
      <c r="BL834" s="311"/>
      <c r="BM834" s="311"/>
      <c r="BN834" s="312"/>
      <c r="BO834" s="311"/>
      <c r="BP834" s="297"/>
      <c r="BQ834" s="311"/>
      <c r="BR834" s="311"/>
      <c r="BS834" s="311"/>
      <c r="BT834" s="311"/>
      <c r="BU834" s="312"/>
      <c r="BV834" s="311"/>
      <c r="BW834" s="297"/>
      <c r="BX834" s="311"/>
      <c r="BY834" s="311"/>
      <c r="BZ834" s="311"/>
      <c r="CA834" s="311"/>
      <c r="CB834" s="312"/>
      <c r="CC834" s="311"/>
      <c r="CD834" s="297"/>
      <c r="CE834" s="311"/>
      <c r="CF834" s="311"/>
      <c r="CG834" s="311"/>
      <c r="CH834" s="311"/>
      <c r="CI834" s="312"/>
      <c r="CJ834" s="311"/>
      <c r="CK834" s="297"/>
      <c r="CL834" s="311"/>
      <c r="CM834" s="311"/>
      <c r="CN834" s="311"/>
      <c r="CO834" s="311"/>
      <c r="CP834" s="312"/>
      <c r="CQ834" s="311"/>
      <c r="CR834" s="297"/>
      <c r="CS834" s="311"/>
      <c r="CT834" s="311"/>
      <c r="CU834" s="311"/>
      <c r="CV834" s="311"/>
      <c r="CW834" s="312"/>
      <c r="CX834" s="311"/>
      <c r="CY834" s="297"/>
      <c r="CZ834" s="311"/>
      <c r="DA834" s="311"/>
      <c r="DB834" s="311"/>
      <c r="DC834" s="311"/>
      <c r="DD834" s="312"/>
      <c r="DE834" s="311"/>
      <c r="DF834" s="297"/>
      <c r="DG834" s="311"/>
      <c r="DH834" s="311"/>
      <c r="DI834" s="311"/>
      <c r="DJ834" s="311"/>
      <c r="DK834" s="312"/>
      <c r="DL834" s="311"/>
      <c r="DM834" s="297"/>
      <c r="DN834" s="311"/>
      <c r="DO834" s="311"/>
      <c r="DP834" s="311"/>
      <c r="DQ834" s="311"/>
      <c r="DR834" s="312"/>
      <c r="DS834" s="311"/>
      <c r="DT834" s="297"/>
      <c r="DU834" s="311"/>
      <c r="DV834" s="311"/>
      <c r="DW834" s="311"/>
      <c r="DX834" s="311"/>
      <c r="DY834" s="312"/>
      <c r="DZ834" s="311"/>
      <c r="EA834" s="297"/>
      <c r="EB834" s="311"/>
      <c r="EC834" s="311"/>
      <c r="ED834" s="311"/>
      <c r="EE834" s="311"/>
      <c r="EF834" s="312"/>
      <c r="EG834" s="311"/>
      <c r="EH834" s="297"/>
      <c r="EI834" s="311"/>
      <c r="EJ834" s="311"/>
      <c r="EK834" s="311"/>
      <c r="EL834" s="311"/>
      <c r="EM834" s="312"/>
      <c r="EN834" s="311"/>
      <c r="EO834" s="297"/>
      <c r="EP834" s="311"/>
      <c r="EQ834" s="311"/>
      <c r="ER834" s="311"/>
      <c r="ES834" s="311"/>
      <c r="ET834" s="312"/>
      <c r="EU834" s="311"/>
      <c r="EV834" s="297"/>
      <c r="EW834" s="311"/>
      <c r="EX834" s="311"/>
      <c r="EY834" s="311"/>
      <c r="EZ834" s="311"/>
      <c r="FA834" s="312"/>
      <c r="FB834" s="311"/>
      <c r="FC834" s="298"/>
    </row>
    <row r="835" spans="1:159" s="205" customFormat="1" ht="39.9" customHeight="1" x14ac:dyDescent="0.25">
      <c r="A835" s="206"/>
      <c r="B835" s="196"/>
      <c r="C835" s="292"/>
      <c r="D835" s="198"/>
      <c r="E835" s="299"/>
      <c r="F835" s="200"/>
      <c r="G835" s="301"/>
      <c r="H835" s="303"/>
      <c r="I835" s="299"/>
      <c r="J835" s="299"/>
      <c r="K835" s="299"/>
      <c r="L835" s="289"/>
      <c r="M835" s="299"/>
      <c r="N835" s="289"/>
      <c r="O835" s="363" t="str">
        <f>IF(P835="","",IF(OR(I835="",J835=""),"",IF(AND(ISNUMBER(FIND("post-", I835)),J835=ProductCode!$I$12),ProductCode!$F$19,IF(AND(ISNUMBER(FIND("pre-", I835)),J835=ProductCode!$I$12),ProductCode!$F$20,IF(ISNUMBER(FIND("post-", I835)),ProductCode!$F$17,ProductCode!$F$18)))))</f>
        <v/>
      </c>
      <c r="P835" s="295" t="str">
        <f t="shared" si="30"/>
        <v/>
      </c>
      <c r="Q835" s="306"/>
      <c r="R835" s="203"/>
      <c r="S835" s="308" t="str">
        <f t="shared" si="31"/>
        <v/>
      </c>
      <c r="T835" s="311"/>
      <c r="U835" s="311"/>
      <c r="V835" s="311"/>
      <c r="W835" s="311"/>
      <c r="X835" s="312"/>
      <c r="Y835" s="311"/>
      <c r="Z835" s="297"/>
      <c r="AA835" s="311"/>
      <c r="AB835" s="311"/>
      <c r="AC835" s="311"/>
      <c r="AD835" s="311"/>
      <c r="AE835" s="312"/>
      <c r="AF835" s="311"/>
      <c r="AG835" s="297"/>
      <c r="AH835" s="311"/>
      <c r="AI835" s="311"/>
      <c r="AJ835" s="311"/>
      <c r="AK835" s="311"/>
      <c r="AL835" s="312"/>
      <c r="AM835" s="311"/>
      <c r="AN835" s="297"/>
      <c r="AO835" s="311"/>
      <c r="AP835" s="311"/>
      <c r="AQ835" s="311"/>
      <c r="AR835" s="311"/>
      <c r="AS835" s="312"/>
      <c r="AT835" s="311"/>
      <c r="AU835" s="297"/>
      <c r="AV835" s="311"/>
      <c r="AW835" s="311"/>
      <c r="AX835" s="311"/>
      <c r="AY835" s="311"/>
      <c r="AZ835" s="312"/>
      <c r="BA835" s="311"/>
      <c r="BB835" s="297"/>
      <c r="BC835" s="311"/>
      <c r="BD835" s="311"/>
      <c r="BE835" s="311"/>
      <c r="BF835" s="311"/>
      <c r="BG835" s="312"/>
      <c r="BH835" s="311"/>
      <c r="BI835" s="297"/>
      <c r="BJ835" s="311"/>
      <c r="BK835" s="311"/>
      <c r="BL835" s="311"/>
      <c r="BM835" s="311"/>
      <c r="BN835" s="312"/>
      <c r="BO835" s="311"/>
      <c r="BP835" s="297"/>
      <c r="BQ835" s="311"/>
      <c r="BR835" s="311"/>
      <c r="BS835" s="311"/>
      <c r="BT835" s="311"/>
      <c r="BU835" s="312"/>
      <c r="BV835" s="311"/>
      <c r="BW835" s="297"/>
      <c r="BX835" s="311"/>
      <c r="BY835" s="311"/>
      <c r="BZ835" s="311"/>
      <c r="CA835" s="311"/>
      <c r="CB835" s="312"/>
      <c r="CC835" s="311"/>
      <c r="CD835" s="297"/>
      <c r="CE835" s="311"/>
      <c r="CF835" s="311"/>
      <c r="CG835" s="311"/>
      <c r="CH835" s="311"/>
      <c r="CI835" s="312"/>
      <c r="CJ835" s="311"/>
      <c r="CK835" s="297"/>
      <c r="CL835" s="311"/>
      <c r="CM835" s="311"/>
      <c r="CN835" s="311"/>
      <c r="CO835" s="311"/>
      <c r="CP835" s="312"/>
      <c r="CQ835" s="311"/>
      <c r="CR835" s="297"/>
      <c r="CS835" s="311"/>
      <c r="CT835" s="311"/>
      <c r="CU835" s="311"/>
      <c r="CV835" s="311"/>
      <c r="CW835" s="312"/>
      <c r="CX835" s="311"/>
      <c r="CY835" s="297"/>
      <c r="CZ835" s="311"/>
      <c r="DA835" s="311"/>
      <c r="DB835" s="311"/>
      <c r="DC835" s="311"/>
      <c r="DD835" s="312"/>
      <c r="DE835" s="311"/>
      <c r="DF835" s="297"/>
      <c r="DG835" s="311"/>
      <c r="DH835" s="311"/>
      <c r="DI835" s="311"/>
      <c r="DJ835" s="311"/>
      <c r="DK835" s="312"/>
      <c r="DL835" s="311"/>
      <c r="DM835" s="297"/>
      <c r="DN835" s="311"/>
      <c r="DO835" s="311"/>
      <c r="DP835" s="311"/>
      <c r="DQ835" s="311"/>
      <c r="DR835" s="312"/>
      <c r="DS835" s="311"/>
      <c r="DT835" s="297"/>
      <c r="DU835" s="311"/>
      <c r="DV835" s="311"/>
      <c r="DW835" s="311"/>
      <c r="DX835" s="311"/>
      <c r="DY835" s="312"/>
      <c r="DZ835" s="311"/>
      <c r="EA835" s="297"/>
      <c r="EB835" s="311"/>
      <c r="EC835" s="311"/>
      <c r="ED835" s="311"/>
      <c r="EE835" s="311"/>
      <c r="EF835" s="312"/>
      <c r="EG835" s="311"/>
      <c r="EH835" s="297"/>
      <c r="EI835" s="311"/>
      <c r="EJ835" s="311"/>
      <c r="EK835" s="311"/>
      <c r="EL835" s="311"/>
      <c r="EM835" s="312"/>
      <c r="EN835" s="311"/>
      <c r="EO835" s="297"/>
      <c r="EP835" s="311"/>
      <c r="EQ835" s="311"/>
      <c r="ER835" s="311"/>
      <c r="ES835" s="311"/>
      <c r="ET835" s="312"/>
      <c r="EU835" s="311"/>
      <c r="EV835" s="297"/>
      <c r="EW835" s="311"/>
      <c r="EX835" s="311"/>
      <c r="EY835" s="311"/>
      <c r="EZ835" s="311"/>
      <c r="FA835" s="312"/>
      <c r="FB835" s="311"/>
      <c r="FC835" s="298"/>
    </row>
    <row r="836" spans="1:159" s="205" customFormat="1" ht="39.9" customHeight="1" x14ac:dyDescent="0.25">
      <c r="A836" s="206"/>
      <c r="B836" s="196"/>
      <c r="C836" s="292"/>
      <c r="D836" s="198"/>
      <c r="E836" s="299"/>
      <c r="F836" s="200"/>
      <c r="G836" s="301"/>
      <c r="H836" s="303"/>
      <c r="I836" s="299"/>
      <c r="J836" s="299"/>
      <c r="K836" s="299"/>
      <c r="L836" s="289"/>
      <c r="M836" s="299"/>
      <c r="N836" s="289"/>
      <c r="O836" s="363" t="str">
        <f>IF(P836="","",IF(OR(I836="",J836=""),"",IF(AND(ISNUMBER(FIND("post-", I836)),J836=ProductCode!$I$12),ProductCode!$F$19,IF(AND(ISNUMBER(FIND("pre-", I836)),J836=ProductCode!$I$12),ProductCode!$F$20,IF(ISNUMBER(FIND("post-", I836)),ProductCode!$F$17,ProductCode!$F$18)))))</f>
        <v/>
      </c>
      <c r="P836" s="295" t="str">
        <f t="shared" si="30"/>
        <v/>
      </c>
      <c r="Q836" s="306"/>
      <c r="R836" s="203"/>
      <c r="S836" s="308" t="str">
        <f t="shared" si="31"/>
        <v/>
      </c>
      <c r="T836" s="311"/>
      <c r="U836" s="311"/>
      <c r="V836" s="311"/>
      <c r="W836" s="311"/>
      <c r="X836" s="312"/>
      <c r="Y836" s="311"/>
      <c r="Z836" s="297"/>
      <c r="AA836" s="311"/>
      <c r="AB836" s="311"/>
      <c r="AC836" s="311"/>
      <c r="AD836" s="311"/>
      <c r="AE836" s="312"/>
      <c r="AF836" s="311"/>
      <c r="AG836" s="297"/>
      <c r="AH836" s="311"/>
      <c r="AI836" s="311"/>
      <c r="AJ836" s="311"/>
      <c r="AK836" s="311"/>
      <c r="AL836" s="312"/>
      <c r="AM836" s="311"/>
      <c r="AN836" s="297"/>
      <c r="AO836" s="311"/>
      <c r="AP836" s="311"/>
      <c r="AQ836" s="311"/>
      <c r="AR836" s="311"/>
      <c r="AS836" s="312"/>
      <c r="AT836" s="311"/>
      <c r="AU836" s="297"/>
      <c r="AV836" s="311"/>
      <c r="AW836" s="311"/>
      <c r="AX836" s="311"/>
      <c r="AY836" s="311"/>
      <c r="AZ836" s="312"/>
      <c r="BA836" s="311"/>
      <c r="BB836" s="297"/>
      <c r="BC836" s="311"/>
      <c r="BD836" s="311"/>
      <c r="BE836" s="311"/>
      <c r="BF836" s="311"/>
      <c r="BG836" s="312"/>
      <c r="BH836" s="311"/>
      <c r="BI836" s="297"/>
      <c r="BJ836" s="311"/>
      <c r="BK836" s="311"/>
      <c r="BL836" s="311"/>
      <c r="BM836" s="311"/>
      <c r="BN836" s="312"/>
      <c r="BO836" s="311"/>
      <c r="BP836" s="297"/>
      <c r="BQ836" s="311"/>
      <c r="BR836" s="311"/>
      <c r="BS836" s="311"/>
      <c r="BT836" s="311"/>
      <c r="BU836" s="312"/>
      <c r="BV836" s="311"/>
      <c r="BW836" s="297"/>
      <c r="BX836" s="311"/>
      <c r="BY836" s="311"/>
      <c r="BZ836" s="311"/>
      <c r="CA836" s="311"/>
      <c r="CB836" s="312"/>
      <c r="CC836" s="311"/>
      <c r="CD836" s="297"/>
      <c r="CE836" s="311"/>
      <c r="CF836" s="311"/>
      <c r="CG836" s="311"/>
      <c r="CH836" s="311"/>
      <c r="CI836" s="312"/>
      <c r="CJ836" s="311"/>
      <c r="CK836" s="297"/>
      <c r="CL836" s="311"/>
      <c r="CM836" s="311"/>
      <c r="CN836" s="311"/>
      <c r="CO836" s="311"/>
      <c r="CP836" s="312"/>
      <c r="CQ836" s="311"/>
      <c r="CR836" s="297"/>
      <c r="CS836" s="311"/>
      <c r="CT836" s="311"/>
      <c r="CU836" s="311"/>
      <c r="CV836" s="311"/>
      <c r="CW836" s="312"/>
      <c r="CX836" s="311"/>
      <c r="CY836" s="297"/>
      <c r="CZ836" s="311"/>
      <c r="DA836" s="311"/>
      <c r="DB836" s="311"/>
      <c r="DC836" s="311"/>
      <c r="DD836" s="312"/>
      <c r="DE836" s="311"/>
      <c r="DF836" s="297"/>
      <c r="DG836" s="311"/>
      <c r="DH836" s="311"/>
      <c r="DI836" s="311"/>
      <c r="DJ836" s="311"/>
      <c r="DK836" s="312"/>
      <c r="DL836" s="311"/>
      <c r="DM836" s="297"/>
      <c r="DN836" s="311"/>
      <c r="DO836" s="311"/>
      <c r="DP836" s="311"/>
      <c r="DQ836" s="311"/>
      <c r="DR836" s="312"/>
      <c r="DS836" s="311"/>
      <c r="DT836" s="297"/>
      <c r="DU836" s="311"/>
      <c r="DV836" s="311"/>
      <c r="DW836" s="311"/>
      <c r="DX836" s="311"/>
      <c r="DY836" s="312"/>
      <c r="DZ836" s="311"/>
      <c r="EA836" s="297"/>
      <c r="EB836" s="311"/>
      <c r="EC836" s="311"/>
      <c r="ED836" s="311"/>
      <c r="EE836" s="311"/>
      <c r="EF836" s="312"/>
      <c r="EG836" s="311"/>
      <c r="EH836" s="297"/>
      <c r="EI836" s="311"/>
      <c r="EJ836" s="311"/>
      <c r="EK836" s="311"/>
      <c r="EL836" s="311"/>
      <c r="EM836" s="312"/>
      <c r="EN836" s="311"/>
      <c r="EO836" s="297"/>
      <c r="EP836" s="311"/>
      <c r="EQ836" s="311"/>
      <c r="ER836" s="311"/>
      <c r="ES836" s="311"/>
      <c r="ET836" s="312"/>
      <c r="EU836" s="311"/>
      <c r="EV836" s="297"/>
      <c r="EW836" s="311"/>
      <c r="EX836" s="311"/>
      <c r="EY836" s="311"/>
      <c r="EZ836" s="311"/>
      <c r="FA836" s="312"/>
      <c r="FB836" s="311"/>
      <c r="FC836" s="298"/>
    </row>
    <row r="837" spans="1:159" s="205" customFormat="1" ht="39.9" customHeight="1" x14ac:dyDescent="0.25">
      <c r="A837" s="206"/>
      <c r="B837" s="196"/>
      <c r="C837" s="292"/>
      <c r="D837" s="198"/>
      <c r="E837" s="299"/>
      <c r="F837" s="200"/>
      <c r="G837" s="301"/>
      <c r="H837" s="303"/>
      <c r="I837" s="299"/>
      <c r="J837" s="299"/>
      <c r="K837" s="299"/>
      <c r="L837" s="289"/>
      <c r="M837" s="299"/>
      <c r="N837" s="289"/>
      <c r="O837" s="363" t="str">
        <f>IF(P837="","",IF(OR(I837="",J837=""),"",IF(AND(ISNUMBER(FIND("post-", I837)),J837=ProductCode!$I$12),ProductCode!$F$19,IF(AND(ISNUMBER(FIND("pre-", I837)),J837=ProductCode!$I$12),ProductCode!$F$20,IF(ISNUMBER(FIND("post-", I837)),ProductCode!$F$17,ProductCode!$F$18)))))</f>
        <v/>
      </c>
      <c r="P837" s="295" t="str">
        <f t="shared" si="30"/>
        <v/>
      </c>
      <c r="Q837" s="306"/>
      <c r="R837" s="203"/>
      <c r="S837" s="308" t="str">
        <f t="shared" si="31"/>
        <v/>
      </c>
      <c r="T837" s="311"/>
      <c r="U837" s="311"/>
      <c r="V837" s="311"/>
      <c r="W837" s="311"/>
      <c r="X837" s="312"/>
      <c r="Y837" s="311"/>
      <c r="Z837" s="297"/>
      <c r="AA837" s="311"/>
      <c r="AB837" s="311"/>
      <c r="AC837" s="311"/>
      <c r="AD837" s="311"/>
      <c r="AE837" s="312"/>
      <c r="AF837" s="311"/>
      <c r="AG837" s="297"/>
      <c r="AH837" s="311"/>
      <c r="AI837" s="311"/>
      <c r="AJ837" s="311"/>
      <c r="AK837" s="311"/>
      <c r="AL837" s="312"/>
      <c r="AM837" s="311"/>
      <c r="AN837" s="297"/>
      <c r="AO837" s="311"/>
      <c r="AP837" s="311"/>
      <c r="AQ837" s="311"/>
      <c r="AR837" s="311"/>
      <c r="AS837" s="312"/>
      <c r="AT837" s="311"/>
      <c r="AU837" s="297"/>
      <c r="AV837" s="311"/>
      <c r="AW837" s="311"/>
      <c r="AX837" s="311"/>
      <c r="AY837" s="311"/>
      <c r="AZ837" s="312"/>
      <c r="BA837" s="311"/>
      <c r="BB837" s="297"/>
      <c r="BC837" s="311"/>
      <c r="BD837" s="311"/>
      <c r="BE837" s="311"/>
      <c r="BF837" s="311"/>
      <c r="BG837" s="312"/>
      <c r="BH837" s="311"/>
      <c r="BI837" s="297"/>
      <c r="BJ837" s="311"/>
      <c r="BK837" s="311"/>
      <c r="BL837" s="311"/>
      <c r="BM837" s="311"/>
      <c r="BN837" s="312"/>
      <c r="BO837" s="311"/>
      <c r="BP837" s="297"/>
      <c r="BQ837" s="311"/>
      <c r="BR837" s="311"/>
      <c r="BS837" s="311"/>
      <c r="BT837" s="311"/>
      <c r="BU837" s="312"/>
      <c r="BV837" s="311"/>
      <c r="BW837" s="297"/>
      <c r="BX837" s="311"/>
      <c r="BY837" s="311"/>
      <c r="BZ837" s="311"/>
      <c r="CA837" s="311"/>
      <c r="CB837" s="312"/>
      <c r="CC837" s="311"/>
      <c r="CD837" s="297"/>
      <c r="CE837" s="311"/>
      <c r="CF837" s="311"/>
      <c r="CG837" s="311"/>
      <c r="CH837" s="311"/>
      <c r="CI837" s="312"/>
      <c r="CJ837" s="311"/>
      <c r="CK837" s="297"/>
      <c r="CL837" s="311"/>
      <c r="CM837" s="311"/>
      <c r="CN837" s="311"/>
      <c r="CO837" s="311"/>
      <c r="CP837" s="312"/>
      <c r="CQ837" s="311"/>
      <c r="CR837" s="297"/>
      <c r="CS837" s="311"/>
      <c r="CT837" s="311"/>
      <c r="CU837" s="311"/>
      <c r="CV837" s="311"/>
      <c r="CW837" s="312"/>
      <c r="CX837" s="311"/>
      <c r="CY837" s="297"/>
      <c r="CZ837" s="311"/>
      <c r="DA837" s="311"/>
      <c r="DB837" s="311"/>
      <c r="DC837" s="311"/>
      <c r="DD837" s="312"/>
      <c r="DE837" s="311"/>
      <c r="DF837" s="297"/>
      <c r="DG837" s="311"/>
      <c r="DH837" s="311"/>
      <c r="DI837" s="311"/>
      <c r="DJ837" s="311"/>
      <c r="DK837" s="312"/>
      <c r="DL837" s="311"/>
      <c r="DM837" s="297"/>
      <c r="DN837" s="311"/>
      <c r="DO837" s="311"/>
      <c r="DP837" s="311"/>
      <c r="DQ837" s="311"/>
      <c r="DR837" s="312"/>
      <c r="DS837" s="311"/>
      <c r="DT837" s="297"/>
      <c r="DU837" s="311"/>
      <c r="DV837" s="311"/>
      <c r="DW837" s="311"/>
      <c r="DX837" s="311"/>
      <c r="DY837" s="312"/>
      <c r="DZ837" s="311"/>
      <c r="EA837" s="297"/>
      <c r="EB837" s="311"/>
      <c r="EC837" s="311"/>
      <c r="ED837" s="311"/>
      <c r="EE837" s="311"/>
      <c r="EF837" s="312"/>
      <c r="EG837" s="311"/>
      <c r="EH837" s="297"/>
      <c r="EI837" s="311"/>
      <c r="EJ837" s="311"/>
      <c r="EK837" s="311"/>
      <c r="EL837" s="311"/>
      <c r="EM837" s="312"/>
      <c r="EN837" s="311"/>
      <c r="EO837" s="297"/>
      <c r="EP837" s="311"/>
      <c r="EQ837" s="311"/>
      <c r="ER837" s="311"/>
      <c r="ES837" s="311"/>
      <c r="ET837" s="312"/>
      <c r="EU837" s="311"/>
      <c r="EV837" s="297"/>
      <c r="EW837" s="311"/>
      <c r="EX837" s="311"/>
      <c r="EY837" s="311"/>
      <c r="EZ837" s="311"/>
      <c r="FA837" s="312"/>
      <c r="FB837" s="311"/>
      <c r="FC837" s="298"/>
    </row>
    <row r="838" spans="1:159" s="205" customFormat="1" ht="39.9" customHeight="1" x14ac:dyDescent="0.25">
      <c r="A838" s="206"/>
      <c r="B838" s="196"/>
      <c r="C838" s="292"/>
      <c r="D838" s="198"/>
      <c r="E838" s="299"/>
      <c r="F838" s="200"/>
      <c r="G838" s="301"/>
      <c r="H838" s="303"/>
      <c r="I838" s="299"/>
      <c r="J838" s="299"/>
      <c r="K838" s="299"/>
      <c r="L838" s="289"/>
      <c r="M838" s="299"/>
      <c r="N838" s="289"/>
      <c r="O838" s="363" t="str">
        <f>IF(P838="","",IF(OR(I838="",J838=""),"",IF(AND(ISNUMBER(FIND("post-", I838)),J838=ProductCode!$I$12),ProductCode!$F$19,IF(AND(ISNUMBER(FIND("pre-", I838)),J838=ProductCode!$I$12),ProductCode!$F$20,IF(ISNUMBER(FIND("post-", I838)),ProductCode!$F$17,ProductCode!$F$18)))))</f>
        <v/>
      </c>
      <c r="P838" s="295" t="str">
        <f t="shared" si="30"/>
        <v/>
      </c>
      <c r="Q838" s="306"/>
      <c r="R838" s="203"/>
      <c r="S838" s="308" t="str">
        <f t="shared" si="31"/>
        <v/>
      </c>
      <c r="T838" s="311"/>
      <c r="U838" s="311"/>
      <c r="V838" s="311"/>
      <c r="W838" s="311"/>
      <c r="X838" s="312"/>
      <c r="Y838" s="311"/>
      <c r="Z838" s="297"/>
      <c r="AA838" s="311"/>
      <c r="AB838" s="311"/>
      <c r="AC838" s="311"/>
      <c r="AD838" s="311"/>
      <c r="AE838" s="312"/>
      <c r="AF838" s="311"/>
      <c r="AG838" s="297"/>
      <c r="AH838" s="311"/>
      <c r="AI838" s="311"/>
      <c r="AJ838" s="311"/>
      <c r="AK838" s="311"/>
      <c r="AL838" s="312"/>
      <c r="AM838" s="311"/>
      <c r="AN838" s="297"/>
      <c r="AO838" s="311"/>
      <c r="AP838" s="311"/>
      <c r="AQ838" s="311"/>
      <c r="AR838" s="311"/>
      <c r="AS838" s="312"/>
      <c r="AT838" s="311"/>
      <c r="AU838" s="297"/>
      <c r="AV838" s="311"/>
      <c r="AW838" s="311"/>
      <c r="AX838" s="311"/>
      <c r="AY838" s="311"/>
      <c r="AZ838" s="312"/>
      <c r="BA838" s="311"/>
      <c r="BB838" s="297"/>
      <c r="BC838" s="311"/>
      <c r="BD838" s="311"/>
      <c r="BE838" s="311"/>
      <c r="BF838" s="311"/>
      <c r="BG838" s="312"/>
      <c r="BH838" s="311"/>
      <c r="BI838" s="297"/>
      <c r="BJ838" s="311"/>
      <c r="BK838" s="311"/>
      <c r="BL838" s="311"/>
      <c r="BM838" s="311"/>
      <c r="BN838" s="312"/>
      <c r="BO838" s="311"/>
      <c r="BP838" s="297"/>
      <c r="BQ838" s="311"/>
      <c r="BR838" s="311"/>
      <c r="BS838" s="311"/>
      <c r="BT838" s="311"/>
      <c r="BU838" s="312"/>
      <c r="BV838" s="311"/>
      <c r="BW838" s="297"/>
      <c r="BX838" s="311"/>
      <c r="BY838" s="311"/>
      <c r="BZ838" s="311"/>
      <c r="CA838" s="311"/>
      <c r="CB838" s="312"/>
      <c r="CC838" s="311"/>
      <c r="CD838" s="297"/>
      <c r="CE838" s="311"/>
      <c r="CF838" s="311"/>
      <c r="CG838" s="311"/>
      <c r="CH838" s="311"/>
      <c r="CI838" s="312"/>
      <c r="CJ838" s="311"/>
      <c r="CK838" s="297"/>
      <c r="CL838" s="311"/>
      <c r="CM838" s="311"/>
      <c r="CN838" s="311"/>
      <c r="CO838" s="311"/>
      <c r="CP838" s="312"/>
      <c r="CQ838" s="311"/>
      <c r="CR838" s="297"/>
      <c r="CS838" s="311"/>
      <c r="CT838" s="311"/>
      <c r="CU838" s="311"/>
      <c r="CV838" s="311"/>
      <c r="CW838" s="312"/>
      <c r="CX838" s="311"/>
      <c r="CY838" s="297"/>
      <c r="CZ838" s="311"/>
      <c r="DA838" s="311"/>
      <c r="DB838" s="311"/>
      <c r="DC838" s="311"/>
      <c r="DD838" s="312"/>
      <c r="DE838" s="311"/>
      <c r="DF838" s="297"/>
      <c r="DG838" s="311"/>
      <c r="DH838" s="311"/>
      <c r="DI838" s="311"/>
      <c r="DJ838" s="311"/>
      <c r="DK838" s="312"/>
      <c r="DL838" s="311"/>
      <c r="DM838" s="297"/>
      <c r="DN838" s="311"/>
      <c r="DO838" s="311"/>
      <c r="DP838" s="311"/>
      <c r="DQ838" s="311"/>
      <c r="DR838" s="312"/>
      <c r="DS838" s="311"/>
      <c r="DT838" s="297"/>
      <c r="DU838" s="311"/>
      <c r="DV838" s="311"/>
      <c r="DW838" s="311"/>
      <c r="DX838" s="311"/>
      <c r="DY838" s="312"/>
      <c r="DZ838" s="311"/>
      <c r="EA838" s="297"/>
      <c r="EB838" s="311"/>
      <c r="EC838" s="311"/>
      <c r="ED838" s="311"/>
      <c r="EE838" s="311"/>
      <c r="EF838" s="312"/>
      <c r="EG838" s="311"/>
      <c r="EH838" s="297"/>
      <c r="EI838" s="311"/>
      <c r="EJ838" s="311"/>
      <c r="EK838" s="311"/>
      <c r="EL838" s="311"/>
      <c r="EM838" s="312"/>
      <c r="EN838" s="311"/>
      <c r="EO838" s="297"/>
      <c r="EP838" s="311"/>
      <c r="EQ838" s="311"/>
      <c r="ER838" s="311"/>
      <c r="ES838" s="311"/>
      <c r="ET838" s="312"/>
      <c r="EU838" s="311"/>
      <c r="EV838" s="297"/>
      <c r="EW838" s="311"/>
      <c r="EX838" s="311"/>
      <c r="EY838" s="311"/>
      <c r="EZ838" s="311"/>
      <c r="FA838" s="312"/>
      <c r="FB838" s="311"/>
      <c r="FC838" s="298"/>
    </row>
    <row r="839" spans="1:159" s="205" customFormat="1" ht="39.9" customHeight="1" x14ac:dyDescent="0.25">
      <c r="A839" s="206"/>
      <c r="B839" s="196"/>
      <c r="C839" s="292"/>
      <c r="D839" s="198"/>
      <c r="E839" s="299"/>
      <c r="F839" s="200"/>
      <c r="G839" s="301"/>
      <c r="H839" s="303"/>
      <c r="I839" s="299"/>
      <c r="J839" s="299"/>
      <c r="K839" s="299"/>
      <c r="L839" s="289"/>
      <c r="M839" s="299"/>
      <c r="N839" s="289"/>
      <c r="O839" s="363" t="str">
        <f>IF(P839="","",IF(OR(I839="",J839=""),"",IF(AND(ISNUMBER(FIND("post-", I839)),J839=ProductCode!$I$12),ProductCode!$F$19,IF(AND(ISNUMBER(FIND("pre-", I839)),J839=ProductCode!$I$12),ProductCode!$F$20,IF(ISNUMBER(FIND("post-", I839)),ProductCode!$F$17,ProductCode!$F$18)))))</f>
        <v/>
      </c>
      <c r="P839" s="295" t="str">
        <f t="shared" si="30"/>
        <v/>
      </c>
      <c r="Q839" s="306"/>
      <c r="R839" s="203"/>
      <c r="S839" s="308" t="str">
        <f t="shared" si="31"/>
        <v/>
      </c>
      <c r="T839" s="311"/>
      <c r="U839" s="311"/>
      <c r="V839" s="311"/>
      <c r="W839" s="311"/>
      <c r="X839" s="312"/>
      <c r="Y839" s="311"/>
      <c r="Z839" s="297"/>
      <c r="AA839" s="311"/>
      <c r="AB839" s="311"/>
      <c r="AC839" s="311"/>
      <c r="AD839" s="311"/>
      <c r="AE839" s="312"/>
      <c r="AF839" s="311"/>
      <c r="AG839" s="297"/>
      <c r="AH839" s="311"/>
      <c r="AI839" s="311"/>
      <c r="AJ839" s="311"/>
      <c r="AK839" s="311"/>
      <c r="AL839" s="312"/>
      <c r="AM839" s="311"/>
      <c r="AN839" s="297"/>
      <c r="AO839" s="311"/>
      <c r="AP839" s="311"/>
      <c r="AQ839" s="311"/>
      <c r="AR839" s="311"/>
      <c r="AS839" s="312"/>
      <c r="AT839" s="311"/>
      <c r="AU839" s="297"/>
      <c r="AV839" s="311"/>
      <c r="AW839" s="311"/>
      <c r="AX839" s="311"/>
      <c r="AY839" s="311"/>
      <c r="AZ839" s="312"/>
      <c r="BA839" s="311"/>
      <c r="BB839" s="297"/>
      <c r="BC839" s="311"/>
      <c r="BD839" s="311"/>
      <c r="BE839" s="311"/>
      <c r="BF839" s="311"/>
      <c r="BG839" s="312"/>
      <c r="BH839" s="311"/>
      <c r="BI839" s="297"/>
      <c r="BJ839" s="311"/>
      <c r="BK839" s="311"/>
      <c r="BL839" s="311"/>
      <c r="BM839" s="311"/>
      <c r="BN839" s="312"/>
      <c r="BO839" s="311"/>
      <c r="BP839" s="297"/>
      <c r="BQ839" s="311"/>
      <c r="BR839" s="311"/>
      <c r="BS839" s="311"/>
      <c r="BT839" s="311"/>
      <c r="BU839" s="312"/>
      <c r="BV839" s="311"/>
      <c r="BW839" s="297"/>
      <c r="BX839" s="311"/>
      <c r="BY839" s="311"/>
      <c r="BZ839" s="311"/>
      <c r="CA839" s="311"/>
      <c r="CB839" s="312"/>
      <c r="CC839" s="311"/>
      <c r="CD839" s="297"/>
      <c r="CE839" s="311"/>
      <c r="CF839" s="311"/>
      <c r="CG839" s="311"/>
      <c r="CH839" s="311"/>
      <c r="CI839" s="312"/>
      <c r="CJ839" s="311"/>
      <c r="CK839" s="297"/>
      <c r="CL839" s="311"/>
      <c r="CM839" s="311"/>
      <c r="CN839" s="311"/>
      <c r="CO839" s="311"/>
      <c r="CP839" s="312"/>
      <c r="CQ839" s="311"/>
      <c r="CR839" s="297"/>
      <c r="CS839" s="311"/>
      <c r="CT839" s="311"/>
      <c r="CU839" s="311"/>
      <c r="CV839" s="311"/>
      <c r="CW839" s="312"/>
      <c r="CX839" s="311"/>
      <c r="CY839" s="297"/>
      <c r="CZ839" s="311"/>
      <c r="DA839" s="311"/>
      <c r="DB839" s="311"/>
      <c r="DC839" s="311"/>
      <c r="DD839" s="312"/>
      <c r="DE839" s="311"/>
      <c r="DF839" s="297"/>
      <c r="DG839" s="311"/>
      <c r="DH839" s="311"/>
      <c r="DI839" s="311"/>
      <c r="DJ839" s="311"/>
      <c r="DK839" s="312"/>
      <c r="DL839" s="311"/>
      <c r="DM839" s="297"/>
      <c r="DN839" s="311"/>
      <c r="DO839" s="311"/>
      <c r="DP839" s="311"/>
      <c r="DQ839" s="311"/>
      <c r="DR839" s="312"/>
      <c r="DS839" s="311"/>
      <c r="DT839" s="297"/>
      <c r="DU839" s="311"/>
      <c r="DV839" s="311"/>
      <c r="DW839" s="311"/>
      <c r="DX839" s="311"/>
      <c r="DY839" s="312"/>
      <c r="DZ839" s="311"/>
      <c r="EA839" s="297"/>
      <c r="EB839" s="311"/>
      <c r="EC839" s="311"/>
      <c r="ED839" s="311"/>
      <c r="EE839" s="311"/>
      <c r="EF839" s="312"/>
      <c r="EG839" s="311"/>
      <c r="EH839" s="297"/>
      <c r="EI839" s="311"/>
      <c r="EJ839" s="311"/>
      <c r="EK839" s="311"/>
      <c r="EL839" s="311"/>
      <c r="EM839" s="312"/>
      <c r="EN839" s="311"/>
      <c r="EO839" s="297"/>
      <c r="EP839" s="311"/>
      <c r="EQ839" s="311"/>
      <c r="ER839" s="311"/>
      <c r="ES839" s="311"/>
      <c r="ET839" s="312"/>
      <c r="EU839" s="311"/>
      <c r="EV839" s="297"/>
      <c r="EW839" s="311"/>
      <c r="EX839" s="311"/>
      <c r="EY839" s="311"/>
      <c r="EZ839" s="311"/>
      <c r="FA839" s="312"/>
      <c r="FB839" s="311"/>
      <c r="FC839" s="298"/>
    </row>
    <row r="840" spans="1:159" s="205" customFormat="1" ht="39.9" customHeight="1" x14ac:dyDescent="0.25">
      <c r="A840" s="206"/>
      <c r="B840" s="196"/>
      <c r="C840" s="292"/>
      <c r="D840" s="198"/>
      <c r="E840" s="299"/>
      <c r="F840" s="200"/>
      <c r="G840" s="301"/>
      <c r="H840" s="303"/>
      <c r="I840" s="299"/>
      <c r="J840" s="299"/>
      <c r="K840" s="299"/>
      <c r="L840" s="289"/>
      <c r="M840" s="299"/>
      <c r="N840" s="289"/>
      <c r="O840" s="363" t="str">
        <f>IF(P840="","",IF(OR(I840="",J840=""),"",IF(AND(ISNUMBER(FIND("post-", I840)),J840=ProductCode!$I$12),ProductCode!$F$19,IF(AND(ISNUMBER(FIND("pre-", I840)),J840=ProductCode!$I$12),ProductCode!$F$20,IF(ISNUMBER(FIND("post-", I840)),ProductCode!$F$17,ProductCode!$F$18)))))</f>
        <v/>
      </c>
      <c r="P840" s="295" t="str">
        <f t="shared" si="30"/>
        <v/>
      </c>
      <c r="Q840" s="306"/>
      <c r="R840" s="203"/>
      <c r="S840" s="308" t="str">
        <f t="shared" si="31"/>
        <v/>
      </c>
      <c r="T840" s="311"/>
      <c r="U840" s="311"/>
      <c r="V840" s="311"/>
      <c r="W840" s="311"/>
      <c r="X840" s="312"/>
      <c r="Y840" s="311"/>
      <c r="Z840" s="297"/>
      <c r="AA840" s="311"/>
      <c r="AB840" s="311"/>
      <c r="AC840" s="311"/>
      <c r="AD840" s="311"/>
      <c r="AE840" s="312"/>
      <c r="AF840" s="311"/>
      <c r="AG840" s="297"/>
      <c r="AH840" s="311"/>
      <c r="AI840" s="311"/>
      <c r="AJ840" s="311"/>
      <c r="AK840" s="311"/>
      <c r="AL840" s="312"/>
      <c r="AM840" s="311"/>
      <c r="AN840" s="297"/>
      <c r="AO840" s="311"/>
      <c r="AP840" s="311"/>
      <c r="AQ840" s="311"/>
      <c r="AR840" s="311"/>
      <c r="AS840" s="312"/>
      <c r="AT840" s="311"/>
      <c r="AU840" s="297"/>
      <c r="AV840" s="311"/>
      <c r="AW840" s="311"/>
      <c r="AX840" s="311"/>
      <c r="AY840" s="311"/>
      <c r="AZ840" s="312"/>
      <c r="BA840" s="311"/>
      <c r="BB840" s="297"/>
      <c r="BC840" s="311"/>
      <c r="BD840" s="311"/>
      <c r="BE840" s="311"/>
      <c r="BF840" s="311"/>
      <c r="BG840" s="312"/>
      <c r="BH840" s="311"/>
      <c r="BI840" s="297"/>
      <c r="BJ840" s="311"/>
      <c r="BK840" s="311"/>
      <c r="BL840" s="311"/>
      <c r="BM840" s="311"/>
      <c r="BN840" s="312"/>
      <c r="BO840" s="311"/>
      <c r="BP840" s="297"/>
      <c r="BQ840" s="311"/>
      <c r="BR840" s="311"/>
      <c r="BS840" s="311"/>
      <c r="BT840" s="311"/>
      <c r="BU840" s="312"/>
      <c r="BV840" s="311"/>
      <c r="BW840" s="297"/>
      <c r="BX840" s="311"/>
      <c r="BY840" s="311"/>
      <c r="BZ840" s="311"/>
      <c r="CA840" s="311"/>
      <c r="CB840" s="312"/>
      <c r="CC840" s="311"/>
      <c r="CD840" s="297"/>
      <c r="CE840" s="311"/>
      <c r="CF840" s="311"/>
      <c r="CG840" s="311"/>
      <c r="CH840" s="311"/>
      <c r="CI840" s="312"/>
      <c r="CJ840" s="311"/>
      <c r="CK840" s="297"/>
      <c r="CL840" s="311"/>
      <c r="CM840" s="311"/>
      <c r="CN840" s="311"/>
      <c r="CO840" s="311"/>
      <c r="CP840" s="312"/>
      <c r="CQ840" s="311"/>
      <c r="CR840" s="297"/>
      <c r="CS840" s="311"/>
      <c r="CT840" s="311"/>
      <c r="CU840" s="311"/>
      <c r="CV840" s="311"/>
      <c r="CW840" s="312"/>
      <c r="CX840" s="311"/>
      <c r="CY840" s="297"/>
      <c r="CZ840" s="311"/>
      <c r="DA840" s="311"/>
      <c r="DB840" s="311"/>
      <c r="DC840" s="311"/>
      <c r="DD840" s="312"/>
      <c r="DE840" s="311"/>
      <c r="DF840" s="297"/>
      <c r="DG840" s="311"/>
      <c r="DH840" s="311"/>
      <c r="DI840" s="311"/>
      <c r="DJ840" s="311"/>
      <c r="DK840" s="312"/>
      <c r="DL840" s="311"/>
      <c r="DM840" s="297"/>
      <c r="DN840" s="311"/>
      <c r="DO840" s="311"/>
      <c r="DP840" s="311"/>
      <c r="DQ840" s="311"/>
      <c r="DR840" s="312"/>
      <c r="DS840" s="311"/>
      <c r="DT840" s="297"/>
      <c r="DU840" s="311"/>
      <c r="DV840" s="311"/>
      <c r="DW840" s="311"/>
      <c r="DX840" s="311"/>
      <c r="DY840" s="312"/>
      <c r="DZ840" s="311"/>
      <c r="EA840" s="297"/>
      <c r="EB840" s="311"/>
      <c r="EC840" s="311"/>
      <c r="ED840" s="311"/>
      <c r="EE840" s="311"/>
      <c r="EF840" s="312"/>
      <c r="EG840" s="311"/>
      <c r="EH840" s="297"/>
      <c r="EI840" s="311"/>
      <c r="EJ840" s="311"/>
      <c r="EK840" s="311"/>
      <c r="EL840" s="311"/>
      <c r="EM840" s="312"/>
      <c r="EN840" s="311"/>
      <c r="EO840" s="297"/>
      <c r="EP840" s="311"/>
      <c r="EQ840" s="311"/>
      <c r="ER840" s="311"/>
      <c r="ES840" s="311"/>
      <c r="ET840" s="312"/>
      <c r="EU840" s="311"/>
      <c r="EV840" s="297"/>
      <c r="EW840" s="311"/>
      <c r="EX840" s="311"/>
      <c r="EY840" s="311"/>
      <c r="EZ840" s="311"/>
      <c r="FA840" s="312"/>
      <c r="FB840" s="311"/>
      <c r="FC840" s="298"/>
    </row>
    <row r="841" spans="1:159" s="205" customFormat="1" ht="39.9" customHeight="1" x14ac:dyDescent="0.25">
      <c r="A841" s="206"/>
      <c r="B841" s="196"/>
      <c r="C841" s="292"/>
      <c r="D841" s="198"/>
      <c r="E841" s="299"/>
      <c r="F841" s="200"/>
      <c r="G841" s="301"/>
      <c r="H841" s="303"/>
      <c r="I841" s="299"/>
      <c r="J841" s="299"/>
      <c r="K841" s="299"/>
      <c r="L841" s="289"/>
      <c r="M841" s="299"/>
      <c r="N841" s="289"/>
      <c r="O841" s="363" t="str">
        <f>IF(P841="","",IF(OR(I841="",J841=""),"",IF(AND(ISNUMBER(FIND("post-", I841)),J841=ProductCode!$I$12),ProductCode!$F$19,IF(AND(ISNUMBER(FIND("pre-", I841)),J841=ProductCode!$I$12),ProductCode!$F$20,IF(ISNUMBER(FIND("post-", I841)),ProductCode!$F$17,ProductCode!$F$18)))))</f>
        <v/>
      </c>
      <c r="P841" s="295" t="str">
        <f t="shared" si="30"/>
        <v/>
      </c>
      <c r="Q841" s="306"/>
      <c r="R841" s="203"/>
      <c r="S841" s="308" t="str">
        <f t="shared" si="31"/>
        <v/>
      </c>
      <c r="T841" s="311"/>
      <c r="U841" s="311"/>
      <c r="V841" s="311"/>
      <c r="W841" s="311"/>
      <c r="X841" s="312"/>
      <c r="Y841" s="311"/>
      <c r="Z841" s="297"/>
      <c r="AA841" s="311"/>
      <c r="AB841" s="311"/>
      <c r="AC841" s="311"/>
      <c r="AD841" s="311"/>
      <c r="AE841" s="312"/>
      <c r="AF841" s="311"/>
      <c r="AG841" s="297"/>
      <c r="AH841" s="311"/>
      <c r="AI841" s="311"/>
      <c r="AJ841" s="311"/>
      <c r="AK841" s="311"/>
      <c r="AL841" s="312"/>
      <c r="AM841" s="311"/>
      <c r="AN841" s="297"/>
      <c r="AO841" s="311"/>
      <c r="AP841" s="311"/>
      <c r="AQ841" s="311"/>
      <c r="AR841" s="311"/>
      <c r="AS841" s="312"/>
      <c r="AT841" s="311"/>
      <c r="AU841" s="297"/>
      <c r="AV841" s="311"/>
      <c r="AW841" s="311"/>
      <c r="AX841" s="311"/>
      <c r="AY841" s="311"/>
      <c r="AZ841" s="312"/>
      <c r="BA841" s="311"/>
      <c r="BB841" s="297"/>
      <c r="BC841" s="311"/>
      <c r="BD841" s="311"/>
      <c r="BE841" s="311"/>
      <c r="BF841" s="311"/>
      <c r="BG841" s="312"/>
      <c r="BH841" s="311"/>
      <c r="BI841" s="297"/>
      <c r="BJ841" s="311"/>
      <c r="BK841" s="311"/>
      <c r="BL841" s="311"/>
      <c r="BM841" s="311"/>
      <c r="BN841" s="312"/>
      <c r="BO841" s="311"/>
      <c r="BP841" s="297"/>
      <c r="BQ841" s="311"/>
      <c r="BR841" s="311"/>
      <c r="BS841" s="311"/>
      <c r="BT841" s="311"/>
      <c r="BU841" s="312"/>
      <c r="BV841" s="311"/>
      <c r="BW841" s="297"/>
      <c r="BX841" s="311"/>
      <c r="BY841" s="311"/>
      <c r="BZ841" s="311"/>
      <c r="CA841" s="311"/>
      <c r="CB841" s="312"/>
      <c r="CC841" s="311"/>
      <c r="CD841" s="297"/>
      <c r="CE841" s="311"/>
      <c r="CF841" s="311"/>
      <c r="CG841" s="311"/>
      <c r="CH841" s="311"/>
      <c r="CI841" s="312"/>
      <c r="CJ841" s="311"/>
      <c r="CK841" s="297"/>
      <c r="CL841" s="311"/>
      <c r="CM841" s="311"/>
      <c r="CN841" s="311"/>
      <c r="CO841" s="311"/>
      <c r="CP841" s="312"/>
      <c r="CQ841" s="311"/>
      <c r="CR841" s="297"/>
      <c r="CS841" s="311"/>
      <c r="CT841" s="311"/>
      <c r="CU841" s="311"/>
      <c r="CV841" s="311"/>
      <c r="CW841" s="312"/>
      <c r="CX841" s="311"/>
      <c r="CY841" s="297"/>
      <c r="CZ841" s="311"/>
      <c r="DA841" s="311"/>
      <c r="DB841" s="311"/>
      <c r="DC841" s="311"/>
      <c r="DD841" s="312"/>
      <c r="DE841" s="311"/>
      <c r="DF841" s="297"/>
      <c r="DG841" s="311"/>
      <c r="DH841" s="311"/>
      <c r="DI841" s="311"/>
      <c r="DJ841" s="311"/>
      <c r="DK841" s="312"/>
      <c r="DL841" s="311"/>
      <c r="DM841" s="297"/>
      <c r="DN841" s="311"/>
      <c r="DO841" s="311"/>
      <c r="DP841" s="311"/>
      <c r="DQ841" s="311"/>
      <c r="DR841" s="312"/>
      <c r="DS841" s="311"/>
      <c r="DT841" s="297"/>
      <c r="DU841" s="311"/>
      <c r="DV841" s="311"/>
      <c r="DW841" s="311"/>
      <c r="DX841" s="311"/>
      <c r="DY841" s="312"/>
      <c r="DZ841" s="311"/>
      <c r="EA841" s="297"/>
      <c r="EB841" s="311"/>
      <c r="EC841" s="311"/>
      <c r="ED841" s="311"/>
      <c r="EE841" s="311"/>
      <c r="EF841" s="312"/>
      <c r="EG841" s="311"/>
      <c r="EH841" s="297"/>
      <c r="EI841" s="311"/>
      <c r="EJ841" s="311"/>
      <c r="EK841" s="311"/>
      <c r="EL841" s="311"/>
      <c r="EM841" s="312"/>
      <c r="EN841" s="311"/>
      <c r="EO841" s="297"/>
      <c r="EP841" s="311"/>
      <c r="EQ841" s="311"/>
      <c r="ER841" s="311"/>
      <c r="ES841" s="311"/>
      <c r="ET841" s="312"/>
      <c r="EU841" s="311"/>
      <c r="EV841" s="297"/>
      <c r="EW841" s="311"/>
      <c r="EX841" s="311"/>
      <c r="EY841" s="311"/>
      <c r="EZ841" s="311"/>
      <c r="FA841" s="312"/>
      <c r="FB841" s="311"/>
      <c r="FC841" s="298"/>
    </row>
    <row r="842" spans="1:159" s="205" customFormat="1" ht="39.9" customHeight="1" x14ac:dyDescent="0.25">
      <c r="A842" s="206"/>
      <c r="B842" s="196"/>
      <c r="C842" s="292"/>
      <c r="D842" s="198"/>
      <c r="E842" s="299"/>
      <c r="F842" s="200"/>
      <c r="G842" s="301"/>
      <c r="H842" s="303"/>
      <c r="I842" s="299"/>
      <c r="J842" s="299"/>
      <c r="K842" s="299"/>
      <c r="L842" s="289"/>
      <c r="M842" s="299"/>
      <c r="N842" s="289"/>
      <c r="O842" s="363" t="str">
        <f>IF(P842="","",IF(OR(I842="",J842=""),"",IF(AND(ISNUMBER(FIND("post-", I842)),J842=ProductCode!$I$12),ProductCode!$F$19,IF(AND(ISNUMBER(FIND("pre-", I842)),J842=ProductCode!$I$12),ProductCode!$F$20,IF(ISNUMBER(FIND("post-", I842)),ProductCode!$F$17,ProductCode!$F$18)))))</f>
        <v/>
      </c>
      <c r="P842" s="295" t="str">
        <f t="shared" si="30"/>
        <v/>
      </c>
      <c r="Q842" s="306"/>
      <c r="R842" s="203"/>
      <c r="S842" s="308" t="str">
        <f t="shared" si="31"/>
        <v/>
      </c>
      <c r="T842" s="311"/>
      <c r="U842" s="311"/>
      <c r="V842" s="311"/>
      <c r="W842" s="311"/>
      <c r="X842" s="312"/>
      <c r="Y842" s="311"/>
      <c r="Z842" s="297"/>
      <c r="AA842" s="311"/>
      <c r="AB842" s="311"/>
      <c r="AC842" s="311"/>
      <c r="AD842" s="311"/>
      <c r="AE842" s="312"/>
      <c r="AF842" s="311"/>
      <c r="AG842" s="297"/>
      <c r="AH842" s="311"/>
      <c r="AI842" s="311"/>
      <c r="AJ842" s="311"/>
      <c r="AK842" s="311"/>
      <c r="AL842" s="312"/>
      <c r="AM842" s="311"/>
      <c r="AN842" s="297"/>
      <c r="AO842" s="311"/>
      <c r="AP842" s="311"/>
      <c r="AQ842" s="311"/>
      <c r="AR842" s="311"/>
      <c r="AS842" s="312"/>
      <c r="AT842" s="311"/>
      <c r="AU842" s="297"/>
      <c r="AV842" s="311"/>
      <c r="AW842" s="311"/>
      <c r="AX842" s="311"/>
      <c r="AY842" s="311"/>
      <c r="AZ842" s="312"/>
      <c r="BA842" s="311"/>
      <c r="BB842" s="297"/>
      <c r="BC842" s="311"/>
      <c r="BD842" s="311"/>
      <c r="BE842" s="311"/>
      <c r="BF842" s="311"/>
      <c r="BG842" s="312"/>
      <c r="BH842" s="311"/>
      <c r="BI842" s="297"/>
      <c r="BJ842" s="311"/>
      <c r="BK842" s="311"/>
      <c r="BL842" s="311"/>
      <c r="BM842" s="311"/>
      <c r="BN842" s="312"/>
      <c r="BO842" s="311"/>
      <c r="BP842" s="297"/>
      <c r="BQ842" s="311"/>
      <c r="BR842" s="311"/>
      <c r="BS842" s="311"/>
      <c r="BT842" s="311"/>
      <c r="BU842" s="312"/>
      <c r="BV842" s="311"/>
      <c r="BW842" s="297"/>
      <c r="BX842" s="311"/>
      <c r="BY842" s="311"/>
      <c r="BZ842" s="311"/>
      <c r="CA842" s="311"/>
      <c r="CB842" s="312"/>
      <c r="CC842" s="311"/>
      <c r="CD842" s="297"/>
      <c r="CE842" s="311"/>
      <c r="CF842" s="311"/>
      <c r="CG842" s="311"/>
      <c r="CH842" s="311"/>
      <c r="CI842" s="312"/>
      <c r="CJ842" s="311"/>
      <c r="CK842" s="297"/>
      <c r="CL842" s="311"/>
      <c r="CM842" s="311"/>
      <c r="CN842" s="311"/>
      <c r="CO842" s="311"/>
      <c r="CP842" s="312"/>
      <c r="CQ842" s="311"/>
      <c r="CR842" s="297"/>
      <c r="CS842" s="311"/>
      <c r="CT842" s="311"/>
      <c r="CU842" s="311"/>
      <c r="CV842" s="311"/>
      <c r="CW842" s="312"/>
      <c r="CX842" s="311"/>
      <c r="CY842" s="297"/>
      <c r="CZ842" s="311"/>
      <c r="DA842" s="311"/>
      <c r="DB842" s="311"/>
      <c r="DC842" s="311"/>
      <c r="DD842" s="312"/>
      <c r="DE842" s="311"/>
      <c r="DF842" s="297"/>
      <c r="DG842" s="311"/>
      <c r="DH842" s="311"/>
      <c r="DI842" s="311"/>
      <c r="DJ842" s="311"/>
      <c r="DK842" s="312"/>
      <c r="DL842" s="311"/>
      <c r="DM842" s="297"/>
      <c r="DN842" s="311"/>
      <c r="DO842" s="311"/>
      <c r="DP842" s="311"/>
      <c r="DQ842" s="311"/>
      <c r="DR842" s="312"/>
      <c r="DS842" s="311"/>
      <c r="DT842" s="297"/>
      <c r="DU842" s="311"/>
      <c r="DV842" s="311"/>
      <c r="DW842" s="311"/>
      <c r="DX842" s="311"/>
      <c r="DY842" s="312"/>
      <c r="DZ842" s="311"/>
      <c r="EA842" s="297"/>
      <c r="EB842" s="311"/>
      <c r="EC842" s="311"/>
      <c r="ED842" s="311"/>
      <c r="EE842" s="311"/>
      <c r="EF842" s="312"/>
      <c r="EG842" s="311"/>
      <c r="EH842" s="297"/>
      <c r="EI842" s="311"/>
      <c r="EJ842" s="311"/>
      <c r="EK842" s="311"/>
      <c r="EL842" s="311"/>
      <c r="EM842" s="312"/>
      <c r="EN842" s="311"/>
      <c r="EO842" s="297"/>
      <c r="EP842" s="311"/>
      <c r="EQ842" s="311"/>
      <c r="ER842" s="311"/>
      <c r="ES842" s="311"/>
      <c r="ET842" s="312"/>
      <c r="EU842" s="311"/>
      <c r="EV842" s="297"/>
      <c r="EW842" s="311"/>
      <c r="EX842" s="311"/>
      <c r="EY842" s="311"/>
      <c r="EZ842" s="311"/>
      <c r="FA842" s="312"/>
      <c r="FB842" s="311"/>
      <c r="FC842" s="298"/>
    </row>
    <row r="843" spans="1:159" s="205" customFormat="1" ht="39.9" customHeight="1" x14ac:dyDescent="0.25">
      <c r="A843" s="206"/>
      <c r="B843" s="196"/>
      <c r="C843" s="292"/>
      <c r="D843" s="198"/>
      <c r="E843" s="299"/>
      <c r="F843" s="200"/>
      <c r="G843" s="301"/>
      <c r="H843" s="303"/>
      <c r="I843" s="299"/>
      <c r="J843" s="299"/>
      <c r="K843" s="299"/>
      <c r="L843" s="289"/>
      <c r="M843" s="299"/>
      <c r="N843" s="289"/>
      <c r="O843" s="363" t="str">
        <f>IF(P843="","",IF(OR(I843="",J843=""),"",IF(AND(ISNUMBER(FIND("post-", I843)),J843=ProductCode!$I$12),ProductCode!$F$19,IF(AND(ISNUMBER(FIND("pre-", I843)),J843=ProductCode!$I$12),ProductCode!$F$20,IF(ISNUMBER(FIND("post-", I843)),ProductCode!$F$17,ProductCode!$F$18)))))</f>
        <v/>
      </c>
      <c r="P843" s="295" t="str">
        <f t="shared" si="30"/>
        <v/>
      </c>
      <c r="Q843" s="306"/>
      <c r="R843" s="203"/>
      <c r="S843" s="308" t="str">
        <f t="shared" si="31"/>
        <v/>
      </c>
      <c r="T843" s="311"/>
      <c r="U843" s="311"/>
      <c r="V843" s="311"/>
      <c r="W843" s="311"/>
      <c r="X843" s="312"/>
      <c r="Y843" s="311"/>
      <c r="Z843" s="297"/>
      <c r="AA843" s="311"/>
      <c r="AB843" s="311"/>
      <c r="AC843" s="311"/>
      <c r="AD843" s="311"/>
      <c r="AE843" s="312"/>
      <c r="AF843" s="311"/>
      <c r="AG843" s="297"/>
      <c r="AH843" s="311"/>
      <c r="AI843" s="311"/>
      <c r="AJ843" s="311"/>
      <c r="AK843" s="311"/>
      <c r="AL843" s="312"/>
      <c r="AM843" s="311"/>
      <c r="AN843" s="297"/>
      <c r="AO843" s="311"/>
      <c r="AP843" s="311"/>
      <c r="AQ843" s="311"/>
      <c r="AR843" s="311"/>
      <c r="AS843" s="312"/>
      <c r="AT843" s="311"/>
      <c r="AU843" s="297"/>
      <c r="AV843" s="311"/>
      <c r="AW843" s="311"/>
      <c r="AX843" s="311"/>
      <c r="AY843" s="311"/>
      <c r="AZ843" s="312"/>
      <c r="BA843" s="311"/>
      <c r="BB843" s="297"/>
      <c r="BC843" s="311"/>
      <c r="BD843" s="311"/>
      <c r="BE843" s="311"/>
      <c r="BF843" s="311"/>
      <c r="BG843" s="312"/>
      <c r="BH843" s="311"/>
      <c r="BI843" s="297"/>
      <c r="BJ843" s="311"/>
      <c r="BK843" s="311"/>
      <c r="BL843" s="311"/>
      <c r="BM843" s="311"/>
      <c r="BN843" s="312"/>
      <c r="BO843" s="311"/>
      <c r="BP843" s="297"/>
      <c r="BQ843" s="311"/>
      <c r="BR843" s="311"/>
      <c r="BS843" s="311"/>
      <c r="BT843" s="311"/>
      <c r="BU843" s="312"/>
      <c r="BV843" s="311"/>
      <c r="BW843" s="297"/>
      <c r="BX843" s="311"/>
      <c r="BY843" s="311"/>
      <c r="BZ843" s="311"/>
      <c r="CA843" s="311"/>
      <c r="CB843" s="312"/>
      <c r="CC843" s="311"/>
      <c r="CD843" s="297"/>
      <c r="CE843" s="311"/>
      <c r="CF843" s="311"/>
      <c r="CG843" s="311"/>
      <c r="CH843" s="311"/>
      <c r="CI843" s="312"/>
      <c r="CJ843" s="311"/>
      <c r="CK843" s="297"/>
      <c r="CL843" s="311"/>
      <c r="CM843" s="311"/>
      <c r="CN843" s="311"/>
      <c r="CO843" s="311"/>
      <c r="CP843" s="312"/>
      <c r="CQ843" s="311"/>
      <c r="CR843" s="297"/>
      <c r="CS843" s="311"/>
      <c r="CT843" s="311"/>
      <c r="CU843" s="311"/>
      <c r="CV843" s="311"/>
      <c r="CW843" s="312"/>
      <c r="CX843" s="311"/>
      <c r="CY843" s="297"/>
      <c r="CZ843" s="311"/>
      <c r="DA843" s="311"/>
      <c r="DB843" s="311"/>
      <c r="DC843" s="311"/>
      <c r="DD843" s="312"/>
      <c r="DE843" s="311"/>
      <c r="DF843" s="297"/>
      <c r="DG843" s="311"/>
      <c r="DH843" s="311"/>
      <c r="DI843" s="311"/>
      <c r="DJ843" s="311"/>
      <c r="DK843" s="312"/>
      <c r="DL843" s="311"/>
      <c r="DM843" s="297"/>
      <c r="DN843" s="311"/>
      <c r="DO843" s="311"/>
      <c r="DP843" s="311"/>
      <c r="DQ843" s="311"/>
      <c r="DR843" s="312"/>
      <c r="DS843" s="311"/>
      <c r="DT843" s="297"/>
      <c r="DU843" s="311"/>
      <c r="DV843" s="311"/>
      <c r="DW843" s="311"/>
      <c r="DX843" s="311"/>
      <c r="DY843" s="312"/>
      <c r="DZ843" s="311"/>
      <c r="EA843" s="297"/>
      <c r="EB843" s="311"/>
      <c r="EC843" s="311"/>
      <c r="ED843" s="311"/>
      <c r="EE843" s="311"/>
      <c r="EF843" s="312"/>
      <c r="EG843" s="311"/>
      <c r="EH843" s="297"/>
      <c r="EI843" s="311"/>
      <c r="EJ843" s="311"/>
      <c r="EK843" s="311"/>
      <c r="EL843" s="311"/>
      <c r="EM843" s="312"/>
      <c r="EN843" s="311"/>
      <c r="EO843" s="297"/>
      <c r="EP843" s="311"/>
      <c r="EQ843" s="311"/>
      <c r="ER843" s="311"/>
      <c r="ES843" s="311"/>
      <c r="ET843" s="312"/>
      <c r="EU843" s="311"/>
      <c r="EV843" s="297"/>
      <c r="EW843" s="311"/>
      <c r="EX843" s="311"/>
      <c r="EY843" s="311"/>
      <c r="EZ843" s="311"/>
      <c r="FA843" s="312"/>
      <c r="FB843" s="311"/>
      <c r="FC843" s="298"/>
    </row>
    <row r="844" spans="1:159" s="205" customFormat="1" ht="39.9" customHeight="1" x14ac:dyDescent="0.25">
      <c r="A844" s="206"/>
      <c r="B844" s="196"/>
      <c r="C844" s="292"/>
      <c r="D844" s="198"/>
      <c r="E844" s="299"/>
      <c r="F844" s="200"/>
      <c r="G844" s="301"/>
      <c r="H844" s="303"/>
      <c r="I844" s="299"/>
      <c r="J844" s="299"/>
      <c r="K844" s="299"/>
      <c r="L844" s="289"/>
      <c r="M844" s="299"/>
      <c r="N844" s="289"/>
      <c r="O844" s="363" t="str">
        <f>IF(P844="","",IF(OR(I844="",J844=""),"",IF(AND(ISNUMBER(FIND("post-", I844)),J844=ProductCode!$I$12),ProductCode!$F$19,IF(AND(ISNUMBER(FIND("pre-", I844)),J844=ProductCode!$I$12),ProductCode!$F$20,IF(ISNUMBER(FIND("post-", I844)),ProductCode!$F$17,ProductCode!$F$18)))))</f>
        <v/>
      </c>
      <c r="P844" s="295" t="str">
        <f t="shared" si="30"/>
        <v/>
      </c>
      <c r="Q844" s="306"/>
      <c r="R844" s="203"/>
      <c r="S844" s="308" t="str">
        <f t="shared" si="31"/>
        <v/>
      </c>
      <c r="T844" s="311"/>
      <c r="U844" s="311"/>
      <c r="V844" s="311"/>
      <c r="W844" s="311"/>
      <c r="X844" s="312"/>
      <c r="Y844" s="311"/>
      <c r="Z844" s="297"/>
      <c r="AA844" s="311"/>
      <c r="AB844" s="311"/>
      <c r="AC844" s="311"/>
      <c r="AD844" s="311"/>
      <c r="AE844" s="312"/>
      <c r="AF844" s="311"/>
      <c r="AG844" s="297"/>
      <c r="AH844" s="311"/>
      <c r="AI844" s="311"/>
      <c r="AJ844" s="311"/>
      <c r="AK844" s="311"/>
      <c r="AL844" s="312"/>
      <c r="AM844" s="311"/>
      <c r="AN844" s="297"/>
      <c r="AO844" s="311"/>
      <c r="AP844" s="311"/>
      <c r="AQ844" s="311"/>
      <c r="AR844" s="311"/>
      <c r="AS844" s="312"/>
      <c r="AT844" s="311"/>
      <c r="AU844" s="297"/>
      <c r="AV844" s="311"/>
      <c r="AW844" s="311"/>
      <c r="AX844" s="311"/>
      <c r="AY844" s="311"/>
      <c r="AZ844" s="312"/>
      <c r="BA844" s="311"/>
      <c r="BB844" s="297"/>
      <c r="BC844" s="311"/>
      <c r="BD844" s="311"/>
      <c r="BE844" s="311"/>
      <c r="BF844" s="311"/>
      <c r="BG844" s="312"/>
      <c r="BH844" s="311"/>
      <c r="BI844" s="297"/>
      <c r="BJ844" s="311"/>
      <c r="BK844" s="311"/>
      <c r="BL844" s="311"/>
      <c r="BM844" s="311"/>
      <c r="BN844" s="312"/>
      <c r="BO844" s="311"/>
      <c r="BP844" s="297"/>
      <c r="BQ844" s="311"/>
      <c r="BR844" s="311"/>
      <c r="BS844" s="311"/>
      <c r="BT844" s="311"/>
      <c r="BU844" s="312"/>
      <c r="BV844" s="311"/>
      <c r="BW844" s="297"/>
      <c r="BX844" s="311"/>
      <c r="BY844" s="311"/>
      <c r="BZ844" s="311"/>
      <c r="CA844" s="311"/>
      <c r="CB844" s="312"/>
      <c r="CC844" s="311"/>
      <c r="CD844" s="297"/>
      <c r="CE844" s="311"/>
      <c r="CF844" s="311"/>
      <c r="CG844" s="311"/>
      <c r="CH844" s="311"/>
      <c r="CI844" s="312"/>
      <c r="CJ844" s="311"/>
      <c r="CK844" s="297"/>
      <c r="CL844" s="311"/>
      <c r="CM844" s="311"/>
      <c r="CN844" s="311"/>
      <c r="CO844" s="311"/>
      <c r="CP844" s="312"/>
      <c r="CQ844" s="311"/>
      <c r="CR844" s="297"/>
      <c r="CS844" s="311"/>
      <c r="CT844" s="311"/>
      <c r="CU844" s="311"/>
      <c r="CV844" s="311"/>
      <c r="CW844" s="312"/>
      <c r="CX844" s="311"/>
      <c r="CY844" s="297"/>
      <c r="CZ844" s="311"/>
      <c r="DA844" s="311"/>
      <c r="DB844" s="311"/>
      <c r="DC844" s="311"/>
      <c r="DD844" s="312"/>
      <c r="DE844" s="311"/>
      <c r="DF844" s="297"/>
      <c r="DG844" s="311"/>
      <c r="DH844" s="311"/>
      <c r="DI844" s="311"/>
      <c r="DJ844" s="311"/>
      <c r="DK844" s="312"/>
      <c r="DL844" s="311"/>
      <c r="DM844" s="297"/>
      <c r="DN844" s="311"/>
      <c r="DO844" s="311"/>
      <c r="DP844" s="311"/>
      <c r="DQ844" s="311"/>
      <c r="DR844" s="312"/>
      <c r="DS844" s="311"/>
      <c r="DT844" s="297"/>
      <c r="DU844" s="311"/>
      <c r="DV844" s="311"/>
      <c r="DW844" s="311"/>
      <c r="DX844" s="311"/>
      <c r="DY844" s="312"/>
      <c r="DZ844" s="311"/>
      <c r="EA844" s="297"/>
      <c r="EB844" s="311"/>
      <c r="EC844" s="311"/>
      <c r="ED844" s="311"/>
      <c r="EE844" s="311"/>
      <c r="EF844" s="312"/>
      <c r="EG844" s="311"/>
      <c r="EH844" s="297"/>
      <c r="EI844" s="311"/>
      <c r="EJ844" s="311"/>
      <c r="EK844" s="311"/>
      <c r="EL844" s="311"/>
      <c r="EM844" s="312"/>
      <c r="EN844" s="311"/>
      <c r="EO844" s="297"/>
      <c r="EP844" s="311"/>
      <c r="EQ844" s="311"/>
      <c r="ER844" s="311"/>
      <c r="ES844" s="311"/>
      <c r="ET844" s="312"/>
      <c r="EU844" s="311"/>
      <c r="EV844" s="297"/>
      <c r="EW844" s="311"/>
      <c r="EX844" s="311"/>
      <c r="EY844" s="311"/>
      <c r="EZ844" s="311"/>
      <c r="FA844" s="312"/>
      <c r="FB844" s="311"/>
      <c r="FC844" s="298"/>
    </row>
    <row r="845" spans="1:159" s="205" customFormat="1" ht="39.9" customHeight="1" x14ac:dyDescent="0.25">
      <c r="A845" s="206"/>
      <c r="B845" s="196"/>
      <c r="C845" s="292"/>
      <c r="D845" s="198"/>
      <c r="E845" s="299"/>
      <c r="F845" s="200"/>
      <c r="G845" s="301"/>
      <c r="H845" s="303"/>
      <c r="I845" s="299"/>
      <c r="J845" s="299"/>
      <c r="K845" s="299"/>
      <c r="L845" s="289"/>
      <c r="M845" s="299"/>
      <c r="N845" s="289"/>
      <c r="O845" s="363" t="str">
        <f>IF(P845="","",IF(OR(I845="",J845=""),"",IF(AND(ISNUMBER(FIND("post-", I845)),J845=ProductCode!$I$12),ProductCode!$F$19,IF(AND(ISNUMBER(FIND("pre-", I845)),J845=ProductCode!$I$12),ProductCode!$F$20,IF(ISNUMBER(FIND("post-", I845)),ProductCode!$F$17,ProductCode!$F$18)))))</f>
        <v/>
      </c>
      <c r="P845" s="295" t="str">
        <f t="shared" si="30"/>
        <v/>
      </c>
      <c r="Q845" s="306"/>
      <c r="R845" s="203"/>
      <c r="S845" s="308" t="str">
        <f t="shared" si="31"/>
        <v/>
      </c>
      <c r="T845" s="311"/>
      <c r="U845" s="311"/>
      <c r="V845" s="311"/>
      <c r="W845" s="311"/>
      <c r="X845" s="312"/>
      <c r="Y845" s="311"/>
      <c r="Z845" s="297"/>
      <c r="AA845" s="311"/>
      <c r="AB845" s="311"/>
      <c r="AC845" s="311"/>
      <c r="AD845" s="311"/>
      <c r="AE845" s="312"/>
      <c r="AF845" s="311"/>
      <c r="AG845" s="297"/>
      <c r="AH845" s="311"/>
      <c r="AI845" s="311"/>
      <c r="AJ845" s="311"/>
      <c r="AK845" s="311"/>
      <c r="AL845" s="312"/>
      <c r="AM845" s="311"/>
      <c r="AN845" s="297"/>
      <c r="AO845" s="311"/>
      <c r="AP845" s="311"/>
      <c r="AQ845" s="311"/>
      <c r="AR845" s="311"/>
      <c r="AS845" s="312"/>
      <c r="AT845" s="311"/>
      <c r="AU845" s="297"/>
      <c r="AV845" s="311"/>
      <c r="AW845" s="311"/>
      <c r="AX845" s="311"/>
      <c r="AY845" s="311"/>
      <c r="AZ845" s="312"/>
      <c r="BA845" s="311"/>
      <c r="BB845" s="297"/>
      <c r="BC845" s="311"/>
      <c r="BD845" s="311"/>
      <c r="BE845" s="311"/>
      <c r="BF845" s="311"/>
      <c r="BG845" s="312"/>
      <c r="BH845" s="311"/>
      <c r="BI845" s="297"/>
      <c r="BJ845" s="311"/>
      <c r="BK845" s="311"/>
      <c r="BL845" s="311"/>
      <c r="BM845" s="311"/>
      <c r="BN845" s="312"/>
      <c r="BO845" s="311"/>
      <c r="BP845" s="297"/>
      <c r="BQ845" s="311"/>
      <c r="BR845" s="311"/>
      <c r="BS845" s="311"/>
      <c r="BT845" s="311"/>
      <c r="BU845" s="312"/>
      <c r="BV845" s="311"/>
      <c r="BW845" s="297"/>
      <c r="BX845" s="311"/>
      <c r="BY845" s="311"/>
      <c r="BZ845" s="311"/>
      <c r="CA845" s="311"/>
      <c r="CB845" s="312"/>
      <c r="CC845" s="311"/>
      <c r="CD845" s="297"/>
      <c r="CE845" s="311"/>
      <c r="CF845" s="311"/>
      <c r="CG845" s="311"/>
      <c r="CH845" s="311"/>
      <c r="CI845" s="312"/>
      <c r="CJ845" s="311"/>
      <c r="CK845" s="297"/>
      <c r="CL845" s="311"/>
      <c r="CM845" s="311"/>
      <c r="CN845" s="311"/>
      <c r="CO845" s="311"/>
      <c r="CP845" s="312"/>
      <c r="CQ845" s="311"/>
      <c r="CR845" s="297"/>
      <c r="CS845" s="311"/>
      <c r="CT845" s="311"/>
      <c r="CU845" s="311"/>
      <c r="CV845" s="311"/>
      <c r="CW845" s="312"/>
      <c r="CX845" s="311"/>
      <c r="CY845" s="297"/>
      <c r="CZ845" s="311"/>
      <c r="DA845" s="311"/>
      <c r="DB845" s="311"/>
      <c r="DC845" s="311"/>
      <c r="DD845" s="312"/>
      <c r="DE845" s="311"/>
      <c r="DF845" s="297"/>
      <c r="DG845" s="311"/>
      <c r="DH845" s="311"/>
      <c r="DI845" s="311"/>
      <c r="DJ845" s="311"/>
      <c r="DK845" s="312"/>
      <c r="DL845" s="311"/>
      <c r="DM845" s="297"/>
      <c r="DN845" s="311"/>
      <c r="DO845" s="311"/>
      <c r="DP845" s="311"/>
      <c r="DQ845" s="311"/>
      <c r="DR845" s="312"/>
      <c r="DS845" s="311"/>
      <c r="DT845" s="297"/>
      <c r="DU845" s="311"/>
      <c r="DV845" s="311"/>
      <c r="DW845" s="311"/>
      <c r="DX845" s="311"/>
      <c r="DY845" s="312"/>
      <c r="DZ845" s="311"/>
      <c r="EA845" s="297"/>
      <c r="EB845" s="311"/>
      <c r="EC845" s="311"/>
      <c r="ED845" s="311"/>
      <c r="EE845" s="311"/>
      <c r="EF845" s="312"/>
      <c r="EG845" s="311"/>
      <c r="EH845" s="297"/>
      <c r="EI845" s="311"/>
      <c r="EJ845" s="311"/>
      <c r="EK845" s="311"/>
      <c r="EL845" s="311"/>
      <c r="EM845" s="312"/>
      <c r="EN845" s="311"/>
      <c r="EO845" s="297"/>
      <c r="EP845" s="311"/>
      <c r="EQ845" s="311"/>
      <c r="ER845" s="311"/>
      <c r="ES845" s="311"/>
      <c r="ET845" s="312"/>
      <c r="EU845" s="311"/>
      <c r="EV845" s="297"/>
      <c r="EW845" s="311"/>
      <c r="EX845" s="311"/>
      <c r="EY845" s="311"/>
      <c r="EZ845" s="311"/>
      <c r="FA845" s="312"/>
      <c r="FB845" s="311"/>
      <c r="FC845" s="298"/>
    </row>
    <row r="846" spans="1:159" s="205" customFormat="1" ht="39.9" customHeight="1" x14ac:dyDescent="0.25">
      <c r="A846" s="206"/>
      <c r="B846" s="196"/>
      <c r="C846" s="292"/>
      <c r="D846" s="198"/>
      <c r="E846" s="299"/>
      <c r="F846" s="200"/>
      <c r="G846" s="301"/>
      <c r="H846" s="303"/>
      <c r="I846" s="299"/>
      <c r="J846" s="299"/>
      <c r="K846" s="299"/>
      <c r="L846" s="289"/>
      <c r="M846" s="299"/>
      <c r="N846" s="289"/>
      <c r="O846" s="363" t="str">
        <f>IF(P846="","",IF(OR(I846="",J846=""),"",IF(AND(ISNUMBER(FIND("post-", I846)),J846=ProductCode!$I$12),ProductCode!$F$19,IF(AND(ISNUMBER(FIND("pre-", I846)),J846=ProductCode!$I$12),ProductCode!$F$20,IF(ISNUMBER(FIND("post-", I846)),ProductCode!$F$17,ProductCode!$F$18)))))</f>
        <v/>
      </c>
      <c r="P846" s="295" t="str">
        <f t="shared" si="30"/>
        <v/>
      </c>
      <c r="Q846" s="306"/>
      <c r="R846" s="203"/>
      <c r="S846" s="308" t="str">
        <f t="shared" si="31"/>
        <v/>
      </c>
      <c r="T846" s="311"/>
      <c r="U846" s="311"/>
      <c r="V846" s="311"/>
      <c r="W846" s="311"/>
      <c r="X846" s="312"/>
      <c r="Y846" s="311"/>
      <c r="Z846" s="297"/>
      <c r="AA846" s="311"/>
      <c r="AB846" s="311"/>
      <c r="AC846" s="311"/>
      <c r="AD846" s="311"/>
      <c r="AE846" s="312"/>
      <c r="AF846" s="311"/>
      <c r="AG846" s="297"/>
      <c r="AH846" s="311"/>
      <c r="AI846" s="311"/>
      <c r="AJ846" s="311"/>
      <c r="AK846" s="311"/>
      <c r="AL846" s="312"/>
      <c r="AM846" s="311"/>
      <c r="AN846" s="297"/>
      <c r="AO846" s="311"/>
      <c r="AP846" s="311"/>
      <c r="AQ846" s="311"/>
      <c r="AR846" s="311"/>
      <c r="AS846" s="312"/>
      <c r="AT846" s="311"/>
      <c r="AU846" s="297"/>
      <c r="AV846" s="311"/>
      <c r="AW846" s="311"/>
      <c r="AX846" s="311"/>
      <c r="AY846" s="311"/>
      <c r="AZ846" s="312"/>
      <c r="BA846" s="311"/>
      <c r="BB846" s="297"/>
      <c r="BC846" s="311"/>
      <c r="BD846" s="311"/>
      <c r="BE846" s="311"/>
      <c r="BF846" s="311"/>
      <c r="BG846" s="312"/>
      <c r="BH846" s="311"/>
      <c r="BI846" s="297"/>
      <c r="BJ846" s="311"/>
      <c r="BK846" s="311"/>
      <c r="BL846" s="311"/>
      <c r="BM846" s="311"/>
      <c r="BN846" s="312"/>
      <c r="BO846" s="311"/>
      <c r="BP846" s="297"/>
      <c r="BQ846" s="311"/>
      <c r="BR846" s="311"/>
      <c r="BS846" s="311"/>
      <c r="BT846" s="311"/>
      <c r="BU846" s="312"/>
      <c r="BV846" s="311"/>
      <c r="BW846" s="297"/>
      <c r="BX846" s="311"/>
      <c r="BY846" s="311"/>
      <c r="BZ846" s="311"/>
      <c r="CA846" s="311"/>
      <c r="CB846" s="312"/>
      <c r="CC846" s="311"/>
      <c r="CD846" s="297"/>
      <c r="CE846" s="311"/>
      <c r="CF846" s="311"/>
      <c r="CG846" s="311"/>
      <c r="CH846" s="311"/>
      <c r="CI846" s="312"/>
      <c r="CJ846" s="311"/>
      <c r="CK846" s="297"/>
      <c r="CL846" s="311"/>
      <c r="CM846" s="311"/>
      <c r="CN846" s="311"/>
      <c r="CO846" s="311"/>
      <c r="CP846" s="312"/>
      <c r="CQ846" s="311"/>
      <c r="CR846" s="297"/>
      <c r="CS846" s="311"/>
      <c r="CT846" s="311"/>
      <c r="CU846" s="311"/>
      <c r="CV846" s="311"/>
      <c r="CW846" s="312"/>
      <c r="CX846" s="311"/>
      <c r="CY846" s="297"/>
      <c r="CZ846" s="311"/>
      <c r="DA846" s="311"/>
      <c r="DB846" s="311"/>
      <c r="DC846" s="311"/>
      <c r="DD846" s="312"/>
      <c r="DE846" s="311"/>
      <c r="DF846" s="297"/>
      <c r="DG846" s="311"/>
      <c r="DH846" s="311"/>
      <c r="DI846" s="311"/>
      <c r="DJ846" s="311"/>
      <c r="DK846" s="312"/>
      <c r="DL846" s="311"/>
      <c r="DM846" s="297"/>
      <c r="DN846" s="311"/>
      <c r="DO846" s="311"/>
      <c r="DP846" s="311"/>
      <c r="DQ846" s="311"/>
      <c r="DR846" s="312"/>
      <c r="DS846" s="311"/>
      <c r="DT846" s="297"/>
      <c r="DU846" s="311"/>
      <c r="DV846" s="311"/>
      <c r="DW846" s="311"/>
      <c r="DX846" s="311"/>
      <c r="DY846" s="312"/>
      <c r="DZ846" s="311"/>
      <c r="EA846" s="297"/>
      <c r="EB846" s="311"/>
      <c r="EC846" s="311"/>
      <c r="ED846" s="311"/>
      <c r="EE846" s="311"/>
      <c r="EF846" s="312"/>
      <c r="EG846" s="311"/>
      <c r="EH846" s="297"/>
      <c r="EI846" s="311"/>
      <c r="EJ846" s="311"/>
      <c r="EK846" s="311"/>
      <c r="EL846" s="311"/>
      <c r="EM846" s="312"/>
      <c r="EN846" s="311"/>
      <c r="EO846" s="297"/>
      <c r="EP846" s="311"/>
      <c r="EQ846" s="311"/>
      <c r="ER846" s="311"/>
      <c r="ES846" s="311"/>
      <c r="ET846" s="312"/>
      <c r="EU846" s="311"/>
      <c r="EV846" s="297"/>
      <c r="EW846" s="311"/>
      <c r="EX846" s="311"/>
      <c r="EY846" s="311"/>
      <c r="EZ846" s="311"/>
      <c r="FA846" s="312"/>
      <c r="FB846" s="311"/>
      <c r="FC846" s="298"/>
    </row>
    <row r="847" spans="1:159" s="205" customFormat="1" ht="39.9" customHeight="1" x14ac:dyDescent="0.25">
      <c r="A847" s="206"/>
      <c r="B847" s="196"/>
      <c r="C847" s="292"/>
      <c r="D847" s="198"/>
      <c r="E847" s="299"/>
      <c r="F847" s="200"/>
      <c r="G847" s="301"/>
      <c r="H847" s="303"/>
      <c r="I847" s="299"/>
      <c r="J847" s="299"/>
      <c r="K847" s="299"/>
      <c r="L847" s="289"/>
      <c r="M847" s="299"/>
      <c r="N847" s="289"/>
      <c r="O847" s="363" t="str">
        <f>IF(P847="","",IF(OR(I847="",J847=""),"",IF(AND(ISNUMBER(FIND("post-", I847)),J847=ProductCode!$I$12),ProductCode!$F$19,IF(AND(ISNUMBER(FIND("pre-", I847)),J847=ProductCode!$I$12),ProductCode!$F$20,IF(ISNUMBER(FIND("post-", I847)),ProductCode!$F$17,ProductCode!$F$18)))))</f>
        <v/>
      </c>
      <c r="P847" s="295" t="str">
        <f t="shared" si="30"/>
        <v/>
      </c>
      <c r="Q847" s="306"/>
      <c r="R847" s="203"/>
      <c r="S847" s="308" t="str">
        <f t="shared" si="31"/>
        <v/>
      </c>
      <c r="T847" s="311"/>
      <c r="U847" s="311"/>
      <c r="V847" s="311"/>
      <c r="W847" s="311"/>
      <c r="X847" s="312"/>
      <c r="Y847" s="311"/>
      <c r="Z847" s="297"/>
      <c r="AA847" s="311"/>
      <c r="AB847" s="311"/>
      <c r="AC847" s="311"/>
      <c r="AD847" s="311"/>
      <c r="AE847" s="312"/>
      <c r="AF847" s="311"/>
      <c r="AG847" s="297"/>
      <c r="AH847" s="311"/>
      <c r="AI847" s="311"/>
      <c r="AJ847" s="311"/>
      <c r="AK847" s="311"/>
      <c r="AL847" s="312"/>
      <c r="AM847" s="311"/>
      <c r="AN847" s="297"/>
      <c r="AO847" s="311"/>
      <c r="AP847" s="311"/>
      <c r="AQ847" s="311"/>
      <c r="AR847" s="311"/>
      <c r="AS847" s="312"/>
      <c r="AT847" s="311"/>
      <c r="AU847" s="297"/>
      <c r="AV847" s="311"/>
      <c r="AW847" s="311"/>
      <c r="AX847" s="311"/>
      <c r="AY847" s="311"/>
      <c r="AZ847" s="312"/>
      <c r="BA847" s="311"/>
      <c r="BB847" s="297"/>
      <c r="BC847" s="311"/>
      <c r="BD847" s="311"/>
      <c r="BE847" s="311"/>
      <c r="BF847" s="311"/>
      <c r="BG847" s="312"/>
      <c r="BH847" s="311"/>
      <c r="BI847" s="297"/>
      <c r="BJ847" s="311"/>
      <c r="BK847" s="311"/>
      <c r="BL847" s="311"/>
      <c r="BM847" s="311"/>
      <c r="BN847" s="312"/>
      <c r="BO847" s="311"/>
      <c r="BP847" s="297"/>
      <c r="BQ847" s="311"/>
      <c r="BR847" s="311"/>
      <c r="BS847" s="311"/>
      <c r="BT847" s="311"/>
      <c r="BU847" s="312"/>
      <c r="BV847" s="311"/>
      <c r="BW847" s="297"/>
      <c r="BX847" s="311"/>
      <c r="BY847" s="311"/>
      <c r="BZ847" s="311"/>
      <c r="CA847" s="311"/>
      <c r="CB847" s="312"/>
      <c r="CC847" s="311"/>
      <c r="CD847" s="297"/>
      <c r="CE847" s="311"/>
      <c r="CF847" s="311"/>
      <c r="CG847" s="311"/>
      <c r="CH847" s="311"/>
      <c r="CI847" s="312"/>
      <c r="CJ847" s="311"/>
      <c r="CK847" s="297"/>
      <c r="CL847" s="311"/>
      <c r="CM847" s="311"/>
      <c r="CN847" s="311"/>
      <c r="CO847" s="311"/>
      <c r="CP847" s="312"/>
      <c r="CQ847" s="311"/>
      <c r="CR847" s="297"/>
      <c r="CS847" s="311"/>
      <c r="CT847" s="311"/>
      <c r="CU847" s="311"/>
      <c r="CV847" s="311"/>
      <c r="CW847" s="312"/>
      <c r="CX847" s="311"/>
      <c r="CY847" s="297"/>
      <c r="CZ847" s="311"/>
      <c r="DA847" s="311"/>
      <c r="DB847" s="311"/>
      <c r="DC847" s="311"/>
      <c r="DD847" s="312"/>
      <c r="DE847" s="311"/>
      <c r="DF847" s="297"/>
      <c r="DG847" s="311"/>
      <c r="DH847" s="311"/>
      <c r="DI847" s="311"/>
      <c r="DJ847" s="311"/>
      <c r="DK847" s="312"/>
      <c r="DL847" s="311"/>
      <c r="DM847" s="297"/>
      <c r="DN847" s="311"/>
      <c r="DO847" s="311"/>
      <c r="DP847" s="311"/>
      <c r="DQ847" s="311"/>
      <c r="DR847" s="312"/>
      <c r="DS847" s="311"/>
      <c r="DT847" s="297"/>
      <c r="DU847" s="311"/>
      <c r="DV847" s="311"/>
      <c r="DW847" s="311"/>
      <c r="DX847" s="311"/>
      <c r="DY847" s="312"/>
      <c r="DZ847" s="311"/>
      <c r="EA847" s="297"/>
      <c r="EB847" s="311"/>
      <c r="EC847" s="311"/>
      <c r="ED847" s="311"/>
      <c r="EE847" s="311"/>
      <c r="EF847" s="312"/>
      <c r="EG847" s="311"/>
      <c r="EH847" s="297"/>
      <c r="EI847" s="311"/>
      <c r="EJ847" s="311"/>
      <c r="EK847" s="311"/>
      <c r="EL847" s="311"/>
      <c r="EM847" s="312"/>
      <c r="EN847" s="311"/>
      <c r="EO847" s="297"/>
      <c r="EP847" s="311"/>
      <c r="EQ847" s="311"/>
      <c r="ER847" s="311"/>
      <c r="ES847" s="311"/>
      <c r="ET847" s="312"/>
      <c r="EU847" s="311"/>
      <c r="EV847" s="297"/>
      <c r="EW847" s="311"/>
      <c r="EX847" s="311"/>
      <c r="EY847" s="311"/>
      <c r="EZ847" s="311"/>
      <c r="FA847" s="312"/>
      <c r="FB847" s="311"/>
      <c r="FC847" s="298"/>
    </row>
    <row r="848" spans="1:159" s="205" customFormat="1" ht="39.9" customHeight="1" x14ac:dyDescent="0.25">
      <c r="A848" s="206"/>
      <c r="B848" s="196"/>
      <c r="C848" s="292"/>
      <c r="D848" s="198"/>
      <c r="E848" s="299"/>
      <c r="F848" s="200"/>
      <c r="G848" s="301"/>
      <c r="H848" s="303"/>
      <c r="I848" s="299"/>
      <c r="J848" s="299"/>
      <c r="K848" s="299"/>
      <c r="L848" s="289"/>
      <c r="M848" s="299"/>
      <c r="N848" s="289"/>
      <c r="O848" s="363" t="str">
        <f>IF(P848="","",IF(OR(I848="",J848=""),"",IF(AND(ISNUMBER(FIND("post-", I848)),J848=ProductCode!$I$12),ProductCode!$F$19,IF(AND(ISNUMBER(FIND("pre-", I848)),J848=ProductCode!$I$12),ProductCode!$F$20,IF(ISNUMBER(FIND("post-", I848)),ProductCode!$F$17,ProductCode!$F$18)))))</f>
        <v/>
      </c>
      <c r="P848" s="295" t="str">
        <f t="shared" si="30"/>
        <v/>
      </c>
      <c r="Q848" s="306"/>
      <c r="R848" s="203"/>
      <c r="S848" s="308" t="str">
        <f t="shared" si="31"/>
        <v/>
      </c>
      <c r="T848" s="311"/>
      <c r="U848" s="311"/>
      <c r="V848" s="311"/>
      <c r="W848" s="311"/>
      <c r="X848" s="312"/>
      <c r="Y848" s="311"/>
      <c r="Z848" s="297"/>
      <c r="AA848" s="311"/>
      <c r="AB848" s="311"/>
      <c r="AC848" s="311"/>
      <c r="AD848" s="311"/>
      <c r="AE848" s="312"/>
      <c r="AF848" s="311"/>
      <c r="AG848" s="297"/>
      <c r="AH848" s="311"/>
      <c r="AI848" s="311"/>
      <c r="AJ848" s="311"/>
      <c r="AK848" s="311"/>
      <c r="AL848" s="312"/>
      <c r="AM848" s="311"/>
      <c r="AN848" s="297"/>
      <c r="AO848" s="311"/>
      <c r="AP848" s="311"/>
      <c r="AQ848" s="311"/>
      <c r="AR848" s="311"/>
      <c r="AS848" s="312"/>
      <c r="AT848" s="311"/>
      <c r="AU848" s="297"/>
      <c r="AV848" s="311"/>
      <c r="AW848" s="311"/>
      <c r="AX848" s="311"/>
      <c r="AY848" s="311"/>
      <c r="AZ848" s="312"/>
      <c r="BA848" s="311"/>
      <c r="BB848" s="297"/>
      <c r="BC848" s="311"/>
      <c r="BD848" s="311"/>
      <c r="BE848" s="311"/>
      <c r="BF848" s="311"/>
      <c r="BG848" s="312"/>
      <c r="BH848" s="311"/>
      <c r="BI848" s="297"/>
      <c r="BJ848" s="311"/>
      <c r="BK848" s="311"/>
      <c r="BL848" s="311"/>
      <c r="BM848" s="311"/>
      <c r="BN848" s="312"/>
      <c r="BO848" s="311"/>
      <c r="BP848" s="297"/>
      <c r="BQ848" s="311"/>
      <c r="BR848" s="311"/>
      <c r="BS848" s="311"/>
      <c r="BT848" s="311"/>
      <c r="BU848" s="312"/>
      <c r="BV848" s="311"/>
      <c r="BW848" s="297"/>
      <c r="BX848" s="311"/>
      <c r="BY848" s="311"/>
      <c r="BZ848" s="311"/>
      <c r="CA848" s="311"/>
      <c r="CB848" s="312"/>
      <c r="CC848" s="311"/>
      <c r="CD848" s="297"/>
      <c r="CE848" s="311"/>
      <c r="CF848" s="311"/>
      <c r="CG848" s="311"/>
      <c r="CH848" s="311"/>
      <c r="CI848" s="312"/>
      <c r="CJ848" s="311"/>
      <c r="CK848" s="297"/>
      <c r="CL848" s="311"/>
      <c r="CM848" s="311"/>
      <c r="CN848" s="311"/>
      <c r="CO848" s="311"/>
      <c r="CP848" s="312"/>
      <c r="CQ848" s="311"/>
      <c r="CR848" s="297"/>
      <c r="CS848" s="311"/>
      <c r="CT848" s="311"/>
      <c r="CU848" s="311"/>
      <c r="CV848" s="311"/>
      <c r="CW848" s="312"/>
      <c r="CX848" s="311"/>
      <c r="CY848" s="297"/>
      <c r="CZ848" s="311"/>
      <c r="DA848" s="311"/>
      <c r="DB848" s="311"/>
      <c r="DC848" s="311"/>
      <c r="DD848" s="312"/>
      <c r="DE848" s="311"/>
      <c r="DF848" s="297"/>
      <c r="DG848" s="311"/>
      <c r="DH848" s="311"/>
      <c r="DI848" s="311"/>
      <c r="DJ848" s="311"/>
      <c r="DK848" s="312"/>
      <c r="DL848" s="311"/>
      <c r="DM848" s="297"/>
      <c r="DN848" s="311"/>
      <c r="DO848" s="311"/>
      <c r="DP848" s="311"/>
      <c r="DQ848" s="311"/>
      <c r="DR848" s="312"/>
      <c r="DS848" s="311"/>
      <c r="DT848" s="297"/>
      <c r="DU848" s="311"/>
      <c r="DV848" s="311"/>
      <c r="DW848" s="311"/>
      <c r="DX848" s="311"/>
      <c r="DY848" s="312"/>
      <c r="DZ848" s="311"/>
      <c r="EA848" s="297"/>
      <c r="EB848" s="311"/>
      <c r="EC848" s="311"/>
      <c r="ED848" s="311"/>
      <c r="EE848" s="311"/>
      <c r="EF848" s="312"/>
      <c r="EG848" s="311"/>
      <c r="EH848" s="297"/>
      <c r="EI848" s="311"/>
      <c r="EJ848" s="311"/>
      <c r="EK848" s="311"/>
      <c r="EL848" s="311"/>
      <c r="EM848" s="312"/>
      <c r="EN848" s="311"/>
      <c r="EO848" s="297"/>
      <c r="EP848" s="311"/>
      <c r="EQ848" s="311"/>
      <c r="ER848" s="311"/>
      <c r="ES848" s="311"/>
      <c r="ET848" s="312"/>
      <c r="EU848" s="311"/>
      <c r="EV848" s="297"/>
      <c r="EW848" s="311"/>
      <c r="EX848" s="311"/>
      <c r="EY848" s="311"/>
      <c r="EZ848" s="311"/>
      <c r="FA848" s="312"/>
      <c r="FB848" s="311"/>
      <c r="FC848" s="298"/>
    </row>
    <row r="849" spans="1:159" s="205" customFormat="1" ht="39.9" customHeight="1" x14ac:dyDescent="0.25">
      <c r="A849" s="206"/>
      <c r="B849" s="196"/>
      <c r="C849" s="292"/>
      <c r="D849" s="198"/>
      <c r="E849" s="299"/>
      <c r="F849" s="200"/>
      <c r="G849" s="301"/>
      <c r="H849" s="303"/>
      <c r="I849" s="299"/>
      <c r="J849" s="299"/>
      <c r="K849" s="299"/>
      <c r="L849" s="289"/>
      <c r="M849" s="299"/>
      <c r="N849" s="289"/>
      <c r="O849" s="363" t="str">
        <f>IF(P849="","",IF(OR(I849="",J849=""),"",IF(AND(ISNUMBER(FIND("post-", I849)),J849=ProductCode!$I$12),ProductCode!$F$19,IF(AND(ISNUMBER(FIND("pre-", I849)),J849=ProductCode!$I$12),ProductCode!$F$20,IF(ISNUMBER(FIND("post-", I849)),ProductCode!$F$17,ProductCode!$F$18)))))</f>
        <v/>
      </c>
      <c r="P849" s="295" t="str">
        <f t="shared" si="30"/>
        <v/>
      </c>
      <c r="Q849" s="306"/>
      <c r="R849" s="203"/>
      <c r="S849" s="308" t="str">
        <f t="shared" si="31"/>
        <v/>
      </c>
      <c r="T849" s="311"/>
      <c r="U849" s="311"/>
      <c r="V849" s="311"/>
      <c r="W849" s="311"/>
      <c r="X849" s="312"/>
      <c r="Y849" s="311"/>
      <c r="Z849" s="297"/>
      <c r="AA849" s="311"/>
      <c r="AB849" s="311"/>
      <c r="AC849" s="311"/>
      <c r="AD849" s="311"/>
      <c r="AE849" s="312"/>
      <c r="AF849" s="311"/>
      <c r="AG849" s="297"/>
      <c r="AH849" s="311"/>
      <c r="AI849" s="311"/>
      <c r="AJ849" s="311"/>
      <c r="AK849" s="311"/>
      <c r="AL849" s="312"/>
      <c r="AM849" s="311"/>
      <c r="AN849" s="297"/>
      <c r="AO849" s="311"/>
      <c r="AP849" s="311"/>
      <c r="AQ849" s="311"/>
      <c r="AR849" s="311"/>
      <c r="AS849" s="312"/>
      <c r="AT849" s="311"/>
      <c r="AU849" s="297"/>
      <c r="AV849" s="311"/>
      <c r="AW849" s="311"/>
      <c r="AX849" s="311"/>
      <c r="AY849" s="311"/>
      <c r="AZ849" s="312"/>
      <c r="BA849" s="311"/>
      <c r="BB849" s="297"/>
      <c r="BC849" s="311"/>
      <c r="BD849" s="311"/>
      <c r="BE849" s="311"/>
      <c r="BF849" s="311"/>
      <c r="BG849" s="312"/>
      <c r="BH849" s="311"/>
      <c r="BI849" s="297"/>
      <c r="BJ849" s="311"/>
      <c r="BK849" s="311"/>
      <c r="BL849" s="311"/>
      <c r="BM849" s="311"/>
      <c r="BN849" s="312"/>
      <c r="BO849" s="311"/>
      <c r="BP849" s="297"/>
      <c r="BQ849" s="311"/>
      <c r="BR849" s="311"/>
      <c r="BS849" s="311"/>
      <c r="BT849" s="311"/>
      <c r="BU849" s="312"/>
      <c r="BV849" s="311"/>
      <c r="BW849" s="297"/>
      <c r="BX849" s="311"/>
      <c r="BY849" s="311"/>
      <c r="BZ849" s="311"/>
      <c r="CA849" s="311"/>
      <c r="CB849" s="312"/>
      <c r="CC849" s="311"/>
      <c r="CD849" s="297"/>
      <c r="CE849" s="311"/>
      <c r="CF849" s="311"/>
      <c r="CG849" s="311"/>
      <c r="CH849" s="311"/>
      <c r="CI849" s="312"/>
      <c r="CJ849" s="311"/>
      <c r="CK849" s="297"/>
      <c r="CL849" s="311"/>
      <c r="CM849" s="311"/>
      <c r="CN849" s="311"/>
      <c r="CO849" s="311"/>
      <c r="CP849" s="312"/>
      <c r="CQ849" s="311"/>
      <c r="CR849" s="297"/>
      <c r="CS849" s="311"/>
      <c r="CT849" s="311"/>
      <c r="CU849" s="311"/>
      <c r="CV849" s="311"/>
      <c r="CW849" s="312"/>
      <c r="CX849" s="311"/>
      <c r="CY849" s="297"/>
      <c r="CZ849" s="311"/>
      <c r="DA849" s="311"/>
      <c r="DB849" s="311"/>
      <c r="DC849" s="311"/>
      <c r="DD849" s="312"/>
      <c r="DE849" s="311"/>
      <c r="DF849" s="297"/>
      <c r="DG849" s="311"/>
      <c r="DH849" s="311"/>
      <c r="DI849" s="311"/>
      <c r="DJ849" s="311"/>
      <c r="DK849" s="312"/>
      <c r="DL849" s="311"/>
      <c r="DM849" s="297"/>
      <c r="DN849" s="311"/>
      <c r="DO849" s="311"/>
      <c r="DP849" s="311"/>
      <c r="DQ849" s="311"/>
      <c r="DR849" s="312"/>
      <c r="DS849" s="311"/>
      <c r="DT849" s="297"/>
      <c r="DU849" s="311"/>
      <c r="DV849" s="311"/>
      <c r="DW849" s="311"/>
      <c r="DX849" s="311"/>
      <c r="DY849" s="312"/>
      <c r="DZ849" s="311"/>
      <c r="EA849" s="297"/>
      <c r="EB849" s="311"/>
      <c r="EC849" s="311"/>
      <c r="ED849" s="311"/>
      <c r="EE849" s="311"/>
      <c r="EF849" s="312"/>
      <c r="EG849" s="311"/>
      <c r="EH849" s="297"/>
      <c r="EI849" s="311"/>
      <c r="EJ849" s="311"/>
      <c r="EK849" s="311"/>
      <c r="EL849" s="311"/>
      <c r="EM849" s="312"/>
      <c r="EN849" s="311"/>
      <c r="EO849" s="297"/>
      <c r="EP849" s="311"/>
      <c r="EQ849" s="311"/>
      <c r="ER849" s="311"/>
      <c r="ES849" s="311"/>
      <c r="ET849" s="312"/>
      <c r="EU849" s="311"/>
      <c r="EV849" s="297"/>
      <c r="EW849" s="311"/>
      <c r="EX849" s="311"/>
      <c r="EY849" s="311"/>
      <c r="EZ849" s="311"/>
      <c r="FA849" s="312"/>
      <c r="FB849" s="311"/>
      <c r="FC849" s="298"/>
    </row>
    <row r="850" spans="1:159" s="205" customFormat="1" ht="39.9" customHeight="1" x14ac:dyDescent="0.25">
      <c r="A850" s="206"/>
      <c r="B850" s="196"/>
      <c r="C850" s="292"/>
      <c r="D850" s="198"/>
      <c r="E850" s="299"/>
      <c r="F850" s="200"/>
      <c r="G850" s="301"/>
      <c r="H850" s="303"/>
      <c r="I850" s="299"/>
      <c r="J850" s="299"/>
      <c r="K850" s="299"/>
      <c r="L850" s="289"/>
      <c r="M850" s="299"/>
      <c r="N850" s="289"/>
      <c r="O850" s="363" t="str">
        <f>IF(P850="","",IF(OR(I850="",J850=""),"",IF(AND(ISNUMBER(FIND("post-", I850)),J850=ProductCode!$I$12),ProductCode!$F$19,IF(AND(ISNUMBER(FIND("pre-", I850)),J850=ProductCode!$I$12),ProductCode!$F$20,IF(ISNUMBER(FIND("post-", I850)),ProductCode!$F$17,ProductCode!$F$18)))))</f>
        <v/>
      </c>
      <c r="P850" s="295" t="str">
        <f t="shared" si="30"/>
        <v/>
      </c>
      <c r="Q850" s="306"/>
      <c r="R850" s="203"/>
      <c r="S850" s="308" t="str">
        <f t="shared" si="31"/>
        <v/>
      </c>
      <c r="T850" s="311"/>
      <c r="U850" s="311"/>
      <c r="V850" s="311"/>
      <c r="W850" s="311"/>
      <c r="X850" s="312"/>
      <c r="Y850" s="311"/>
      <c r="Z850" s="297"/>
      <c r="AA850" s="311"/>
      <c r="AB850" s="311"/>
      <c r="AC850" s="311"/>
      <c r="AD850" s="311"/>
      <c r="AE850" s="312"/>
      <c r="AF850" s="311"/>
      <c r="AG850" s="297"/>
      <c r="AH850" s="311"/>
      <c r="AI850" s="311"/>
      <c r="AJ850" s="311"/>
      <c r="AK850" s="311"/>
      <c r="AL850" s="312"/>
      <c r="AM850" s="311"/>
      <c r="AN850" s="297"/>
      <c r="AO850" s="311"/>
      <c r="AP850" s="311"/>
      <c r="AQ850" s="311"/>
      <c r="AR850" s="311"/>
      <c r="AS850" s="312"/>
      <c r="AT850" s="311"/>
      <c r="AU850" s="297"/>
      <c r="AV850" s="311"/>
      <c r="AW850" s="311"/>
      <c r="AX850" s="311"/>
      <c r="AY850" s="311"/>
      <c r="AZ850" s="312"/>
      <c r="BA850" s="311"/>
      <c r="BB850" s="297"/>
      <c r="BC850" s="311"/>
      <c r="BD850" s="311"/>
      <c r="BE850" s="311"/>
      <c r="BF850" s="311"/>
      <c r="BG850" s="312"/>
      <c r="BH850" s="311"/>
      <c r="BI850" s="297"/>
      <c r="BJ850" s="311"/>
      <c r="BK850" s="311"/>
      <c r="BL850" s="311"/>
      <c r="BM850" s="311"/>
      <c r="BN850" s="312"/>
      <c r="BO850" s="311"/>
      <c r="BP850" s="297"/>
      <c r="BQ850" s="311"/>
      <c r="BR850" s="311"/>
      <c r="BS850" s="311"/>
      <c r="BT850" s="311"/>
      <c r="BU850" s="312"/>
      <c r="BV850" s="311"/>
      <c r="BW850" s="297"/>
      <c r="BX850" s="311"/>
      <c r="BY850" s="311"/>
      <c r="BZ850" s="311"/>
      <c r="CA850" s="311"/>
      <c r="CB850" s="312"/>
      <c r="CC850" s="311"/>
      <c r="CD850" s="297"/>
      <c r="CE850" s="311"/>
      <c r="CF850" s="311"/>
      <c r="CG850" s="311"/>
      <c r="CH850" s="311"/>
      <c r="CI850" s="312"/>
      <c r="CJ850" s="311"/>
      <c r="CK850" s="297"/>
      <c r="CL850" s="311"/>
      <c r="CM850" s="311"/>
      <c r="CN850" s="311"/>
      <c r="CO850" s="311"/>
      <c r="CP850" s="312"/>
      <c r="CQ850" s="311"/>
      <c r="CR850" s="297"/>
      <c r="CS850" s="311"/>
      <c r="CT850" s="311"/>
      <c r="CU850" s="311"/>
      <c r="CV850" s="311"/>
      <c r="CW850" s="312"/>
      <c r="CX850" s="311"/>
      <c r="CY850" s="297"/>
      <c r="CZ850" s="311"/>
      <c r="DA850" s="311"/>
      <c r="DB850" s="311"/>
      <c r="DC850" s="311"/>
      <c r="DD850" s="312"/>
      <c r="DE850" s="311"/>
      <c r="DF850" s="297"/>
      <c r="DG850" s="311"/>
      <c r="DH850" s="311"/>
      <c r="DI850" s="311"/>
      <c r="DJ850" s="311"/>
      <c r="DK850" s="312"/>
      <c r="DL850" s="311"/>
      <c r="DM850" s="297"/>
      <c r="DN850" s="311"/>
      <c r="DO850" s="311"/>
      <c r="DP850" s="311"/>
      <c r="DQ850" s="311"/>
      <c r="DR850" s="312"/>
      <c r="DS850" s="311"/>
      <c r="DT850" s="297"/>
      <c r="DU850" s="311"/>
      <c r="DV850" s="311"/>
      <c r="DW850" s="311"/>
      <c r="DX850" s="311"/>
      <c r="DY850" s="312"/>
      <c r="DZ850" s="311"/>
      <c r="EA850" s="297"/>
      <c r="EB850" s="311"/>
      <c r="EC850" s="311"/>
      <c r="ED850" s="311"/>
      <c r="EE850" s="311"/>
      <c r="EF850" s="312"/>
      <c r="EG850" s="311"/>
      <c r="EH850" s="297"/>
      <c r="EI850" s="311"/>
      <c r="EJ850" s="311"/>
      <c r="EK850" s="311"/>
      <c r="EL850" s="311"/>
      <c r="EM850" s="312"/>
      <c r="EN850" s="311"/>
      <c r="EO850" s="297"/>
      <c r="EP850" s="311"/>
      <c r="EQ850" s="311"/>
      <c r="ER850" s="311"/>
      <c r="ES850" s="311"/>
      <c r="ET850" s="312"/>
      <c r="EU850" s="311"/>
      <c r="EV850" s="297"/>
      <c r="EW850" s="311"/>
      <c r="EX850" s="311"/>
      <c r="EY850" s="311"/>
      <c r="EZ850" s="311"/>
      <c r="FA850" s="312"/>
      <c r="FB850" s="311"/>
      <c r="FC850" s="298"/>
    </row>
    <row r="851" spans="1:159" s="205" customFormat="1" ht="39.9" customHeight="1" x14ac:dyDescent="0.25">
      <c r="A851" s="206"/>
      <c r="B851" s="196"/>
      <c r="C851" s="292"/>
      <c r="D851" s="198"/>
      <c r="E851" s="299"/>
      <c r="F851" s="200"/>
      <c r="G851" s="301"/>
      <c r="H851" s="303"/>
      <c r="I851" s="299"/>
      <c r="J851" s="299"/>
      <c r="K851" s="299"/>
      <c r="L851" s="289"/>
      <c r="M851" s="299"/>
      <c r="N851" s="289"/>
      <c r="O851" s="363" t="str">
        <f>IF(P851="","",IF(OR(I851="",J851=""),"",IF(AND(ISNUMBER(FIND("post-", I851)),J851=ProductCode!$I$12),ProductCode!$F$19,IF(AND(ISNUMBER(FIND("pre-", I851)),J851=ProductCode!$I$12),ProductCode!$F$20,IF(ISNUMBER(FIND("post-", I851)),ProductCode!$F$17,ProductCode!$F$18)))))</f>
        <v/>
      </c>
      <c r="P851" s="295" t="str">
        <f t="shared" si="30"/>
        <v/>
      </c>
      <c r="Q851" s="306"/>
      <c r="R851" s="203"/>
      <c r="S851" s="308" t="str">
        <f t="shared" si="31"/>
        <v/>
      </c>
      <c r="T851" s="311"/>
      <c r="U851" s="311"/>
      <c r="V851" s="311"/>
      <c r="W851" s="311"/>
      <c r="X851" s="312"/>
      <c r="Y851" s="311"/>
      <c r="Z851" s="297"/>
      <c r="AA851" s="311"/>
      <c r="AB851" s="311"/>
      <c r="AC851" s="311"/>
      <c r="AD851" s="311"/>
      <c r="AE851" s="312"/>
      <c r="AF851" s="311"/>
      <c r="AG851" s="297"/>
      <c r="AH851" s="311"/>
      <c r="AI851" s="311"/>
      <c r="AJ851" s="311"/>
      <c r="AK851" s="311"/>
      <c r="AL851" s="312"/>
      <c r="AM851" s="311"/>
      <c r="AN851" s="297"/>
      <c r="AO851" s="311"/>
      <c r="AP851" s="311"/>
      <c r="AQ851" s="311"/>
      <c r="AR851" s="311"/>
      <c r="AS851" s="312"/>
      <c r="AT851" s="311"/>
      <c r="AU851" s="297"/>
      <c r="AV851" s="311"/>
      <c r="AW851" s="311"/>
      <c r="AX851" s="311"/>
      <c r="AY851" s="311"/>
      <c r="AZ851" s="312"/>
      <c r="BA851" s="311"/>
      <c r="BB851" s="297"/>
      <c r="BC851" s="311"/>
      <c r="BD851" s="311"/>
      <c r="BE851" s="311"/>
      <c r="BF851" s="311"/>
      <c r="BG851" s="312"/>
      <c r="BH851" s="311"/>
      <c r="BI851" s="297"/>
      <c r="BJ851" s="311"/>
      <c r="BK851" s="311"/>
      <c r="BL851" s="311"/>
      <c r="BM851" s="311"/>
      <c r="BN851" s="312"/>
      <c r="BO851" s="311"/>
      <c r="BP851" s="297"/>
      <c r="BQ851" s="311"/>
      <c r="BR851" s="311"/>
      <c r="BS851" s="311"/>
      <c r="BT851" s="311"/>
      <c r="BU851" s="312"/>
      <c r="BV851" s="311"/>
      <c r="BW851" s="297"/>
      <c r="BX851" s="311"/>
      <c r="BY851" s="311"/>
      <c r="BZ851" s="311"/>
      <c r="CA851" s="311"/>
      <c r="CB851" s="312"/>
      <c r="CC851" s="311"/>
      <c r="CD851" s="297"/>
      <c r="CE851" s="311"/>
      <c r="CF851" s="311"/>
      <c r="CG851" s="311"/>
      <c r="CH851" s="311"/>
      <c r="CI851" s="312"/>
      <c r="CJ851" s="311"/>
      <c r="CK851" s="297"/>
      <c r="CL851" s="311"/>
      <c r="CM851" s="311"/>
      <c r="CN851" s="311"/>
      <c r="CO851" s="311"/>
      <c r="CP851" s="312"/>
      <c r="CQ851" s="311"/>
      <c r="CR851" s="297"/>
      <c r="CS851" s="311"/>
      <c r="CT851" s="311"/>
      <c r="CU851" s="311"/>
      <c r="CV851" s="311"/>
      <c r="CW851" s="312"/>
      <c r="CX851" s="311"/>
      <c r="CY851" s="297"/>
      <c r="CZ851" s="311"/>
      <c r="DA851" s="311"/>
      <c r="DB851" s="311"/>
      <c r="DC851" s="311"/>
      <c r="DD851" s="312"/>
      <c r="DE851" s="311"/>
      <c r="DF851" s="297"/>
      <c r="DG851" s="311"/>
      <c r="DH851" s="311"/>
      <c r="DI851" s="311"/>
      <c r="DJ851" s="311"/>
      <c r="DK851" s="312"/>
      <c r="DL851" s="311"/>
      <c r="DM851" s="297"/>
      <c r="DN851" s="311"/>
      <c r="DO851" s="311"/>
      <c r="DP851" s="311"/>
      <c r="DQ851" s="311"/>
      <c r="DR851" s="312"/>
      <c r="DS851" s="311"/>
      <c r="DT851" s="297"/>
      <c r="DU851" s="311"/>
      <c r="DV851" s="311"/>
      <c r="DW851" s="311"/>
      <c r="DX851" s="311"/>
      <c r="DY851" s="312"/>
      <c r="DZ851" s="311"/>
      <c r="EA851" s="297"/>
      <c r="EB851" s="311"/>
      <c r="EC851" s="311"/>
      <c r="ED851" s="311"/>
      <c r="EE851" s="311"/>
      <c r="EF851" s="312"/>
      <c r="EG851" s="311"/>
      <c r="EH851" s="297"/>
      <c r="EI851" s="311"/>
      <c r="EJ851" s="311"/>
      <c r="EK851" s="311"/>
      <c r="EL851" s="311"/>
      <c r="EM851" s="312"/>
      <c r="EN851" s="311"/>
      <c r="EO851" s="297"/>
      <c r="EP851" s="311"/>
      <c r="EQ851" s="311"/>
      <c r="ER851" s="311"/>
      <c r="ES851" s="311"/>
      <c r="ET851" s="312"/>
      <c r="EU851" s="311"/>
      <c r="EV851" s="297"/>
      <c r="EW851" s="311"/>
      <c r="EX851" s="311"/>
      <c r="EY851" s="311"/>
      <c r="EZ851" s="311"/>
      <c r="FA851" s="312"/>
      <c r="FB851" s="311"/>
      <c r="FC851" s="298"/>
    </row>
    <row r="852" spans="1:159" s="205" customFormat="1" ht="39.9" customHeight="1" x14ac:dyDescent="0.25">
      <c r="A852" s="206"/>
      <c r="B852" s="196"/>
      <c r="C852" s="292"/>
      <c r="D852" s="198"/>
      <c r="E852" s="299"/>
      <c r="F852" s="200"/>
      <c r="G852" s="301"/>
      <c r="H852" s="303"/>
      <c r="I852" s="299"/>
      <c r="J852" s="299"/>
      <c r="K852" s="299"/>
      <c r="L852" s="289"/>
      <c r="M852" s="299"/>
      <c r="N852" s="289"/>
      <c r="O852" s="363" t="str">
        <f>IF(P852="","",IF(OR(I852="",J852=""),"",IF(AND(ISNUMBER(FIND("post-", I852)),J852=ProductCode!$I$12),ProductCode!$F$19,IF(AND(ISNUMBER(FIND("pre-", I852)),J852=ProductCode!$I$12),ProductCode!$F$20,IF(ISNUMBER(FIND("post-", I852)),ProductCode!$F$17,ProductCode!$F$18)))))</f>
        <v/>
      </c>
      <c r="P852" s="295" t="str">
        <f t="shared" si="30"/>
        <v/>
      </c>
      <c r="Q852" s="306"/>
      <c r="R852" s="203"/>
      <c r="S852" s="308" t="str">
        <f t="shared" si="31"/>
        <v/>
      </c>
      <c r="T852" s="311"/>
      <c r="U852" s="311"/>
      <c r="V852" s="311"/>
      <c r="W852" s="311"/>
      <c r="X852" s="312"/>
      <c r="Y852" s="311"/>
      <c r="Z852" s="297"/>
      <c r="AA852" s="311"/>
      <c r="AB852" s="311"/>
      <c r="AC852" s="311"/>
      <c r="AD852" s="311"/>
      <c r="AE852" s="312"/>
      <c r="AF852" s="311"/>
      <c r="AG852" s="297"/>
      <c r="AH852" s="311"/>
      <c r="AI852" s="311"/>
      <c r="AJ852" s="311"/>
      <c r="AK852" s="311"/>
      <c r="AL852" s="312"/>
      <c r="AM852" s="311"/>
      <c r="AN852" s="297"/>
      <c r="AO852" s="311"/>
      <c r="AP852" s="311"/>
      <c r="AQ852" s="311"/>
      <c r="AR852" s="311"/>
      <c r="AS852" s="312"/>
      <c r="AT852" s="311"/>
      <c r="AU852" s="297"/>
      <c r="AV852" s="311"/>
      <c r="AW852" s="311"/>
      <c r="AX852" s="311"/>
      <c r="AY852" s="311"/>
      <c r="AZ852" s="312"/>
      <c r="BA852" s="311"/>
      <c r="BB852" s="297"/>
      <c r="BC852" s="311"/>
      <c r="BD852" s="311"/>
      <c r="BE852" s="311"/>
      <c r="BF852" s="311"/>
      <c r="BG852" s="312"/>
      <c r="BH852" s="311"/>
      <c r="BI852" s="297"/>
      <c r="BJ852" s="311"/>
      <c r="BK852" s="311"/>
      <c r="BL852" s="311"/>
      <c r="BM852" s="311"/>
      <c r="BN852" s="312"/>
      <c r="BO852" s="311"/>
      <c r="BP852" s="297"/>
      <c r="BQ852" s="311"/>
      <c r="BR852" s="311"/>
      <c r="BS852" s="311"/>
      <c r="BT852" s="311"/>
      <c r="BU852" s="312"/>
      <c r="BV852" s="311"/>
      <c r="BW852" s="297"/>
      <c r="BX852" s="311"/>
      <c r="BY852" s="311"/>
      <c r="BZ852" s="311"/>
      <c r="CA852" s="311"/>
      <c r="CB852" s="312"/>
      <c r="CC852" s="311"/>
      <c r="CD852" s="297"/>
      <c r="CE852" s="311"/>
      <c r="CF852" s="311"/>
      <c r="CG852" s="311"/>
      <c r="CH852" s="311"/>
      <c r="CI852" s="312"/>
      <c r="CJ852" s="311"/>
      <c r="CK852" s="297"/>
      <c r="CL852" s="311"/>
      <c r="CM852" s="311"/>
      <c r="CN852" s="311"/>
      <c r="CO852" s="311"/>
      <c r="CP852" s="312"/>
      <c r="CQ852" s="311"/>
      <c r="CR852" s="297"/>
      <c r="CS852" s="311"/>
      <c r="CT852" s="311"/>
      <c r="CU852" s="311"/>
      <c r="CV852" s="311"/>
      <c r="CW852" s="312"/>
      <c r="CX852" s="311"/>
      <c r="CY852" s="297"/>
      <c r="CZ852" s="311"/>
      <c r="DA852" s="311"/>
      <c r="DB852" s="311"/>
      <c r="DC852" s="311"/>
      <c r="DD852" s="312"/>
      <c r="DE852" s="311"/>
      <c r="DF852" s="297"/>
      <c r="DG852" s="311"/>
      <c r="DH852" s="311"/>
      <c r="DI852" s="311"/>
      <c r="DJ852" s="311"/>
      <c r="DK852" s="312"/>
      <c r="DL852" s="311"/>
      <c r="DM852" s="297"/>
      <c r="DN852" s="311"/>
      <c r="DO852" s="311"/>
      <c r="DP852" s="311"/>
      <c r="DQ852" s="311"/>
      <c r="DR852" s="312"/>
      <c r="DS852" s="311"/>
      <c r="DT852" s="297"/>
      <c r="DU852" s="311"/>
      <c r="DV852" s="311"/>
      <c r="DW852" s="311"/>
      <c r="DX852" s="311"/>
      <c r="DY852" s="312"/>
      <c r="DZ852" s="311"/>
      <c r="EA852" s="297"/>
      <c r="EB852" s="311"/>
      <c r="EC852" s="311"/>
      <c r="ED852" s="311"/>
      <c r="EE852" s="311"/>
      <c r="EF852" s="312"/>
      <c r="EG852" s="311"/>
      <c r="EH852" s="297"/>
      <c r="EI852" s="311"/>
      <c r="EJ852" s="311"/>
      <c r="EK852" s="311"/>
      <c r="EL852" s="311"/>
      <c r="EM852" s="312"/>
      <c r="EN852" s="311"/>
      <c r="EO852" s="297"/>
      <c r="EP852" s="311"/>
      <c r="EQ852" s="311"/>
      <c r="ER852" s="311"/>
      <c r="ES852" s="311"/>
      <c r="ET852" s="312"/>
      <c r="EU852" s="311"/>
      <c r="EV852" s="297"/>
      <c r="EW852" s="311"/>
      <c r="EX852" s="311"/>
      <c r="EY852" s="311"/>
      <c r="EZ852" s="311"/>
      <c r="FA852" s="312"/>
      <c r="FB852" s="311"/>
      <c r="FC852" s="298"/>
    </row>
    <row r="853" spans="1:159" s="205" customFormat="1" ht="39.9" customHeight="1" x14ac:dyDescent="0.25">
      <c r="A853" s="206"/>
      <c r="B853" s="196"/>
      <c r="C853" s="292"/>
      <c r="D853" s="198"/>
      <c r="E853" s="299"/>
      <c r="F853" s="200"/>
      <c r="G853" s="301"/>
      <c r="H853" s="303"/>
      <c r="I853" s="299"/>
      <c r="J853" s="299"/>
      <c r="K853" s="299"/>
      <c r="L853" s="289"/>
      <c r="M853" s="299"/>
      <c r="N853" s="289"/>
      <c r="O853" s="363" t="str">
        <f>IF(P853="","",IF(OR(I853="",J853=""),"",IF(AND(ISNUMBER(FIND("post-", I853)),J853=ProductCode!$I$12),ProductCode!$F$19,IF(AND(ISNUMBER(FIND("pre-", I853)),J853=ProductCode!$I$12),ProductCode!$F$20,IF(ISNUMBER(FIND("post-", I853)),ProductCode!$F$17,ProductCode!$F$18)))))</f>
        <v/>
      </c>
      <c r="P853" s="295" t="str">
        <f t="shared" si="30"/>
        <v/>
      </c>
      <c r="Q853" s="306"/>
      <c r="R853" s="203"/>
      <c r="S853" s="308" t="str">
        <f t="shared" si="31"/>
        <v/>
      </c>
      <c r="T853" s="311"/>
      <c r="U853" s="311"/>
      <c r="V853" s="311"/>
      <c r="W853" s="311"/>
      <c r="X853" s="312"/>
      <c r="Y853" s="311"/>
      <c r="Z853" s="297"/>
      <c r="AA853" s="311"/>
      <c r="AB853" s="311"/>
      <c r="AC853" s="311"/>
      <c r="AD853" s="311"/>
      <c r="AE853" s="312"/>
      <c r="AF853" s="311"/>
      <c r="AG853" s="297"/>
      <c r="AH853" s="311"/>
      <c r="AI853" s="311"/>
      <c r="AJ853" s="311"/>
      <c r="AK853" s="311"/>
      <c r="AL853" s="312"/>
      <c r="AM853" s="311"/>
      <c r="AN853" s="297"/>
      <c r="AO853" s="311"/>
      <c r="AP853" s="311"/>
      <c r="AQ853" s="311"/>
      <c r="AR853" s="311"/>
      <c r="AS853" s="312"/>
      <c r="AT853" s="311"/>
      <c r="AU853" s="297"/>
      <c r="AV853" s="311"/>
      <c r="AW853" s="311"/>
      <c r="AX853" s="311"/>
      <c r="AY853" s="311"/>
      <c r="AZ853" s="312"/>
      <c r="BA853" s="311"/>
      <c r="BB853" s="297"/>
      <c r="BC853" s="311"/>
      <c r="BD853" s="311"/>
      <c r="BE853" s="311"/>
      <c r="BF853" s="311"/>
      <c r="BG853" s="312"/>
      <c r="BH853" s="311"/>
      <c r="BI853" s="297"/>
      <c r="BJ853" s="311"/>
      <c r="BK853" s="311"/>
      <c r="BL853" s="311"/>
      <c r="BM853" s="311"/>
      <c r="BN853" s="312"/>
      <c r="BO853" s="311"/>
      <c r="BP853" s="297"/>
      <c r="BQ853" s="311"/>
      <c r="BR853" s="311"/>
      <c r="BS853" s="311"/>
      <c r="BT853" s="311"/>
      <c r="BU853" s="312"/>
      <c r="BV853" s="311"/>
      <c r="BW853" s="297"/>
      <c r="BX853" s="311"/>
      <c r="BY853" s="311"/>
      <c r="BZ853" s="311"/>
      <c r="CA853" s="311"/>
      <c r="CB853" s="312"/>
      <c r="CC853" s="311"/>
      <c r="CD853" s="297"/>
      <c r="CE853" s="311"/>
      <c r="CF853" s="311"/>
      <c r="CG853" s="311"/>
      <c r="CH853" s="311"/>
      <c r="CI853" s="312"/>
      <c r="CJ853" s="311"/>
      <c r="CK853" s="297"/>
      <c r="CL853" s="311"/>
      <c r="CM853" s="311"/>
      <c r="CN853" s="311"/>
      <c r="CO853" s="311"/>
      <c r="CP853" s="312"/>
      <c r="CQ853" s="311"/>
      <c r="CR853" s="297"/>
      <c r="CS853" s="311"/>
      <c r="CT853" s="311"/>
      <c r="CU853" s="311"/>
      <c r="CV853" s="311"/>
      <c r="CW853" s="312"/>
      <c r="CX853" s="311"/>
      <c r="CY853" s="297"/>
      <c r="CZ853" s="311"/>
      <c r="DA853" s="311"/>
      <c r="DB853" s="311"/>
      <c r="DC853" s="311"/>
      <c r="DD853" s="312"/>
      <c r="DE853" s="311"/>
      <c r="DF853" s="297"/>
      <c r="DG853" s="311"/>
      <c r="DH853" s="311"/>
      <c r="DI853" s="311"/>
      <c r="DJ853" s="311"/>
      <c r="DK853" s="312"/>
      <c r="DL853" s="311"/>
      <c r="DM853" s="297"/>
      <c r="DN853" s="311"/>
      <c r="DO853" s="311"/>
      <c r="DP853" s="311"/>
      <c r="DQ853" s="311"/>
      <c r="DR853" s="312"/>
      <c r="DS853" s="311"/>
      <c r="DT853" s="297"/>
      <c r="DU853" s="311"/>
      <c r="DV853" s="311"/>
      <c r="DW853" s="311"/>
      <c r="DX853" s="311"/>
      <c r="DY853" s="312"/>
      <c r="DZ853" s="311"/>
      <c r="EA853" s="297"/>
      <c r="EB853" s="311"/>
      <c r="EC853" s="311"/>
      <c r="ED853" s="311"/>
      <c r="EE853" s="311"/>
      <c r="EF853" s="312"/>
      <c r="EG853" s="311"/>
      <c r="EH853" s="297"/>
      <c r="EI853" s="311"/>
      <c r="EJ853" s="311"/>
      <c r="EK853" s="311"/>
      <c r="EL853" s="311"/>
      <c r="EM853" s="312"/>
      <c r="EN853" s="311"/>
      <c r="EO853" s="297"/>
      <c r="EP853" s="311"/>
      <c r="EQ853" s="311"/>
      <c r="ER853" s="311"/>
      <c r="ES853" s="311"/>
      <c r="ET853" s="312"/>
      <c r="EU853" s="311"/>
      <c r="EV853" s="297"/>
      <c r="EW853" s="311"/>
      <c r="EX853" s="311"/>
      <c r="EY853" s="311"/>
      <c r="EZ853" s="311"/>
      <c r="FA853" s="312"/>
      <c r="FB853" s="311"/>
      <c r="FC853" s="298"/>
    </row>
    <row r="854" spans="1:159" s="205" customFormat="1" ht="39.9" customHeight="1" x14ac:dyDescent="0.25">
      <c r="A854" s="206"/>
      <c r="B854" s="196"/>
      <c r="C854" s="292"/>
      <c r="D854" s="198"/>
      <c r="E854" s="299"/>
      <c r="F854" s="200"/>
      <c r="G854" s="301"/>
      <c r="H854" s="303"/>
      <c r="I854" s="299"/>
      <c r="J854" s="299"/>
      <c r="K854" s="299"/>
      <c r="L854" s="289"/>
      <c r="M854" s="299"/>
      <c r="N854" s="289"/>
      <c r="O854" s="363" t="str">
        <f>IF(P854="","",IF(OR(I854="",J854=""),"",IF(AND(ISNUMBER(FIND("post-", I854)),J854=ProductCode!$I$12),ProductCode!$F$19,IF(AND(ISNUMBER(FIND("pre-", I854)),J854=ProductCode!$I$12),ProductCode!$F$20,IF(ISNUMBER(FIND("post-", I854)),ProductCode!$F$17,ProductCode!$F$18)))))</f>
        <v/>
      </c>
      <c r="P854" s="295" t="str">
        <f t="shared" si="30"/>
        <v/>
      </c>
      <c r="Q854" s="306"/>
      <c r="R854" s="203"/>
      <c r="S854" s="308" t="str">
        <f t="shared" si="31"/>
        <v/>
      </c>
      <c r="T854" s="311"/>
      <c r="U854" s="311"/>
      <c r="V854" s="311"/>
      <c r="W854" s="311"/>
      <c r="X854" s="312"/>
      <c r="Y854" s="311"/>
      <c r="Z854" s="297"/>
      <c r="AA854" s="311"/>
      <c r="AB854" s="311"/>
      <c r="AC854" s="311"/>
      <c r="AD854" s="311"/>
      <c r="AE854" s="312"/>
      <c r="AF854" s="311"/>
      <c r="AG854" s="297"/>
      <c r="AH854" s="311"/>
      <c r="AI854" s="311"/>
      <c r="AJ854" s="311"/>
      <c r="AK854" s="311"/>
      <c r="AL854" s="312"/>
      <c r="AM854" s="311"/>
      <c r="AN854" s="297"/>
      <c r="AO854" s="311"/>
      <c r="AP854" s="311"/>
      <c r="AQ854" s="311"/>
      <c r="AR854" s="311"/>
      <c r="AS854" s="312"/>
      <c r="AT854" s="311"/>
      <c r="AU854" s="297"/>
      <c r="AV854" s="311"/>
      <c r="AW854" s="311"/>
      <c r="AX854" s="311"/>
      <c r="AY854" s="311"/>
      <c r="AZ854" s="312"/>
      <c r="BA854" s="311"/>
      <c r="BB854" s="297"/>
      <c r="BC854" s="311"/>
      <c r="BD854" s="311"/>
      <c r="BE854" s="311"/>
      <c r="BF854" s="311"/>
      <c r="BG854" s="312"/>
      <c r="BH854" s="311"/>
      <c r="BI854" s="297"/>
      <c r="BJ854" s="311"/>
      <c r="BK854" s="311"/>
      <c r="BL854" s="311"/>
      <c r="BM854" s="311"/>
      <c r="BN854" s="312"/>
      <c r="BO854" s="311"/>
      <c r="BP854" s="297"/>
      <c r="BQ854" s="311"/>
      <c r="BR854" s="311"/>
      <c r="BS854" s="311"/>
      <c r="BT854" s="311"/>
      <c r="BU854" s="312"/>
      <c r="BV854" s="311"/>
      <c r="BW854" s="297"/>
      <c r="BX854" s="311"/>
      <c r="BY854" s="311"/>
      <c r="BZ854" s="311"/>
      <c r="CA854" s="311"/>
      <c r="CB854" s="312"/>
      <c r="CC854" s="311"/>
      <c r="CD854" s="297"/>
      <c r="CE854" s="311"/>
      <c r="CF854" s="311"/>
      <c r="CG854" s="311"/>
      <c r="CH854" s="311"/>
      <c r="CI854" s="312"/>
      <c r="CJ854" s="311"/>
      <c r="CK854" s="297"/>
      <c r="CL854" s="311"/>
      <c r="CM854" s="311"/>
      <c r="CN854" s="311"/>
      <c r="CO854" s="311"/>
      <c r="CP854" s="312"/>
      <c r="CQ854" s="311"/>
      <c r="CR854" s="297"/>
      <c r="CS854" s="311"/>
      <c r="CT854" s="311"/>
      <c r="CU854" s="311"/>
      <c r="CV854" s="311"/>
      <c r="CW854" s="312"/>
      <c r="CX854" s="311"/>
      <c r="CY854" s="297"/>
      <c r="CZ854" s="311"/>
      <c r="DA854" s="311"/>
      <c r="DB854" s="311"/>
      <c r="DC854" s="311"/>
      <c r="DD854" s="312"/>
      <c r="DE854" s="311"/>
      <c r="DF854" s="297"/>
      <c r="DG854" s="311"/>
      <c r="DH854" s="311"/>
      <c r="DI854" s="311"/>
      <c r="DJ854" s="311"/>
      <c r="DK854" s="312"/>
      <c r="DL854" s="311"/>
      <c r="DM854" s="297"/>
      <c r="DN854" s="311"/>
      <c r="DO854" s="311"/>
      <c r="DP854" s="311"/>
      <c r="DQ854" s="311"/>
      <c r="DR854" s="312"/>
      <c r="DS854" s="311"/>
      <c r="DT854" s="297"/>
      <c r="DU854" s="311"/>
      <c r="DV854" s="311"/>
      <c r="DW854" s="311"/>
      <c r="DX854" s="311"/>
      <c r="DY854" s="312"/>
      <c r="DZ854" s="311"/>
      <c r="EA854" s="297"/>
      <c r="EB854" s="311"/>
      <c r="EC854" s="311"/>
      <c r="ED854" s="311"/>
      <c r="EE854" s="311"/>
      <c r="EF854" s="312"/>
      <c r="EG854" s="311"/>
      <c r="EH854" s="297"/>
      <c r="EI854" s="311"/>
      <c r="EJ854" s="311"/>
      <c r="EK854" s="311"/>
      <c r="EL854" s="311"/>
      <c r="EM854" s="312"/>
      <c r="EN854" s="311"/>
      <c r="EO854" s="297"/>
      <c r="EP854" s="311"/>
      <c r="EQ854" s="311"/>
      <c r="ER854" s="311"/>
      <c r="ES854" s="311"/>
      <c r="ET854" s="312"/>
      <c r="EU854" s="311"/>
      <c r="EV854" s="297"/>
      <c r="EW854" s="311"/>
      <c r="EX854" s="311"/>
      <c r="EY854" s="311"/>
      <c r="EZ854" s="311"/>
      <c r="FA854" s="312"/>
      <c r="FB854" s="311"/>
      <c r="FC854" s="298"/>
    </row>
    <row r="855" spans="1:159" s="205" customFormat="1" ht="39.9" customHeight="1" x14ac:dyDescent="0.25">
      <c r="A855" s="206"/>
      <c r="B855" s="196"/>
      <c r="C855" s="292"/>
      <c r="D855" s="198"/>
      <c r="E855" s="299"/>
      <c r="F855" s="200"/>
      <c r="G855" s="301"/>
      <c r="H855" s="303"/>
      <c r="I855" s="299"/>
      <c r="J855" s="299"/>
      <c r="K855" s="299"/>
      <c r="L855" s="289"/>
      <c r="M855" s="299"/>
      <c r="N855" s="289"/>
      <c r="O855" s="363" t="str">
        <f>IF(P855="","",IF(OR(I855="",J855=""),"",IF(AND(ISNUMBER(FIND("post-", I855)),J855=ProductCode!$I$12),ProductCode!$F$19,IF(AND(ISNUMBER(FIND("pre-", I855)),J855=ProductCode!$I$12),ProductCode!$F$20,IF(ISNUMBER(FIND("post-", I855)),ProductCode!$F$17,ProductCode!$F$18)))))</f>
        <v/>
      </c>
      <c r="P855" s="295" t="str">
        <f t="shared" si="30"/>
        <v/>
      </c>
      <c r="Q855" s="306"/>
      <c r="R855" s="203"/>
      <c r="S855" s="308" t="str">
        <f t="shared" si="31"/>
        <v/>
      </c>
      <c r="T855" s="311"/>
      <c r="U855" s="311"/>
      <c r="V855" s="311"/>
      <c r="W855" s="311"/>
      <c r="X855" s="312"/>
      <c r="Y855" s="311"/>
      <c r="Z855" s="297"/>
      <c r="AA855" s="311"/>
      <c r="AB855" s="311"/>
      <c r="AC855" s="311"/>
      <c r="AD855" s="311"/>
      <c r="AE855" s="312"/>
      <c r="AF855" s="311"/>
      <c r="AG855" s="297"/>
      <c r="AH855" s="311"/>
      <c r="AI855" s="311"/>
      <c r="AJ855" s="311"/>
      <c r="AK855" s="311"/>
      <c r="AL855" s="312"/>
      <c r="AM855" s="311"/>
      <c r="AN855" s="297"/>
      <c r="AO855" s="311"/>
      <c r="AP855" s="311"/>
      <c r="AQ855" s="311"/>
      <c r="AR855" s="311"/>
      <c r="AS855" s="312"/>
      <c r="AT855" s="311"/>
      <c r="AU855" s="297"/>
      <c r="AV855" s="311"/>
      <c r="AW855" s="311"/>
      <c r="AX855" s="311"/>
      <c r="AY855" s="311"/>
      <c r="AZ855" s="312"/>
      <c r="BA855" s="311"/>
      <c r="BB855" s="297"/>
      <c r="BC855" s="311"/>
      <c r="BD855" s="311"/>
      <c r="BE855" s="311"/>
      <c r="BF855" s="311"/>
      <c r="BG855" s="312"/>
      <c r="BH855" s="311"/>
      <c r="BI855" s="297"/>
      <c r="BJ855" s="311"/>
      <c r="BK855" s="311"/>
      <c r="BL855" s="311"/>
      <c r="BM855" s="311"/>
      <c r="BN855" s="312"/>
      <c r="BO855" s="311"/>
      <c r="BP855" s="297"/>
      <c r="BQ855" s="311"/>
      <c r="BR855" s="311"/>
      <c r="BS855" s="311"/>
      <c r="BT855" s="311"/>
      <c r="BU855" s="312"/>
      <c r="BV855" s="311"/>
      <c r="BW855" s="297"/>
      <c r="BX855" s="311"/>
      <c r="BY855" s="311"/>
      <c r="BZ855" s="311"/>
      <c r="CA855" s="311"/>
      <c r="CB855" s="312"/>
      <c r="CC855" s="311"/>
      <c r="CD855" s="297"/>
      <c r="CE855" s="311"/>
      <c r="CF855" s="311"/>
      <c r="CG855" s="311"/>
      <c r="CH855" s="311"/>
      <c r="CI855" s="312"/>
      <c r="CJ855" s="311"/>
      <c r="CK855" s="297"/>
      <c r="CL855" s="311"/>
      <c r="CM855" s="311"/>
      <c r="CN855" s="311"/>
      <c r="CO855" s="311"/>
      <c r="CP855" s="312"/>
      <c r="CQ855" s="311"/>
      <c r="CR855" s="297"/>
      <c r="CS855" s="311"/>
      <c r="CT855" s="311"/>
      <c r="CU855" s="311"/>
      <c r="CV855" s="311"/>
      <c r="CW855" s="312"/>
      <c r="CX855" s="311"/>
      <c r="CY855" s="297"/>
      <c r="CZ855" s="311"/>
      <c r="DA855" s="311"/>
      <c r="DB855" s="311"/>
      <c r="DC855" s="311"/>
      <c r="DD855" s="312"/>
      <c r="DE855" s="311"/>
      <c r="DF855" s="297"/>
      <c r="DG855" s="311"/>
      <c r="DH855" s="311"/>
      <c r="DI855" s="311"/>
      <c r="DJ855" s="311"/>
      <c r="DK855" s="312"/>
      <c r="DL855" s="311"/>
      <c r="DM855" s="297"/>
      <c r="DN855" s="311"/>
      <c r="DO855" s="311"/>
      <c r="DP855" s="311"/>
      <c r="DQ855" s="311"/>
      <c r="DR855" s="312"/>
      <c r="DS855" s="311"/>
      <c r="DT855" s="297"/>
      <c r="DU855" s="311"/>
      <c r="DV855" s="311"/>
      <c r="DW855" s="311"/>
      <c r="DX855" s="311"/>
      <c r="DY855" s="312"/>
      <c r="DZ855" s="311"/>
      <c r="EA855" s="297"/>
      <c r="EB855" s="311"/>
      <c r="EC855" s="311"/>
      <c r="ED855" s="311"/>
      <c r="EE855" s="311"/>
      <c r="EF855" s="312"/>
      <c r="EG855" s="311"/>
      <c r="EH855" s="297"/>
      <c r="EI855" s="311"/>
      <c r="EJ855" s="311"/>
      <c r="EK855" s="311"/>
      <c r="EL855" s="311"/>
      <c r="EM855" s="312"/>
      <c r="EN855" s="311"/>
      <c r="EO855" s="297"/>
      <c r="EP855" s="311"/>
      <c r="EQ855" s="311"/>
      <c r="ER855" s="311"/>
      <c r="ES855" s="311"/>
      <c r="ET855" s="312"/>
      <c r="EU855" s="311"/>
      <c r="EV855" s="297"/>
      <c r="EW855" s="311"/>
      <c r="EX855" s="311"/>
      <c r="EY855" s="311"/>
      <c r="EZ855" s="311"/>
      <c r="FA855" s="312"/>
      <c r="FB855" s="311"/>
      <c r="FC855" s="298"/>
    </row>
    <row r="856" spans="1:159" s="205" customFormat="1" ht="39.9" customHeight="1" x14ac:dyDescent="0.25">
      <c r="A856" s="206"/>
      <c r="B856" s="196"/>
      <c r="C856" s="292"/>
      <c r="D856" s="198"/>
      <c r="E856" s="299"/>
      <c r="F856" s="200"/>
      <c r="G856" s="301"/>
      <c r="H856" s="303"/>
      <c r="I856" s="299"/>
      <c r="J856" s="299"/>
      <c r="K856" s="299"/>
      <c r="L856" s="289"/>
      <c r="M856" s="299"/>
      <c r="N856" s="289"/>
      <c r="O856" s="363" t="str">
        <f>IF(P856="","",IF(OR(I856="",J856=""),"",IF(AND(ISNUMBER(FIND("post-", I856)),J856=ProductCode!$I$12),ProductCode!$F$19,IF(AND(ISNUMBER(FIND("pre-", I856)),J856=ProductCode!$I$12),ProductCode!$F$20,IF(ISNUMBER(FIND("post-", I856)),ProductCode!$F$17,ProductCode!$F$18)))))</f>
        <v/>
      </c>
      <c r="P856" s="295" t="str">
        <f t="shared" si="30"/>
        <v/>
      </c>
      <c r="Q856" s="306"/>
      <c r="R856" s="203"/>
      <c r="S856" s="308" t="str">
        <f t="shared" si="31"/>
        <v/>
      </c>
      <c r="T856" s="311"/>
      <c r="U856" s="311"/>
      <c r="V856" s="311"/>
      <c r="W856" s="311"/>
      <c r="X856" s="312"/>
      <c r="Y856" s="311"/>
      <c r="Z856" s="297"/>
      <c r="AA856" s="311"/>
      <c r="AB856" s="311"/>
      <c r="AC856" s="311"/>
      <c r="AD856" s="311"/>
      <c r="AE856" s="312"/>
      <c r="AF856" s="311"/>
      <c r="AG856" s="297"/>
      <c r="AH856" s="311"/>
      <c r="AI856" s="311"/>
      <c r="AJ856" s="311"/>
      <c r="AK856" s="311"/>
      <c r="AL856" s="312"/>
      <c r="AM856" s="311"/>
      <c r="AN856" s="297"/>
      <c r="AO856" s="311"/>
      <c r="AP856" s="311"/>
      <c r="AQ856" s="311"/>
      <c r="AR856" s="311"/>
      <c r="AS856" s="312"/>
      <c r="AT856" s="311"/>
      <c r="AU856" s="297"/>
      <c r="AV856" s="311"/>
      <c r="AW856" s="311"/>
      <c r="AX856" s="311"/>
      <c r="AY856" s="311"/>
      <c r="AZ856" s="312"/>
      <c r="BA856" s="311"/>
      <c r="BB856" s="297"/>
      <c r="BC856" s="311"/>
      <c r="BD856" s="311"/>
      <c r="BE856" s="311"/>
      <c r="BF856" s="311"/>
      <c r="BG856" s="312"/>
      <c r="BH856" s="311"/>
      <c r="BI856" s="297"/>
      <c r="BJ856" s="311"/>
      <c r="BK856" s="311"/>
      <c r="BL856" s="311"/>
      <c r="BM856" s="311"/>
      <c r="BN856" s="312"/>
      <c r="BO856" s="311"/>
      <c r="BP856" s="297"/>
      <c r="BQ856" s="311"/>
      <c r="BR856" s="311"/>
      <c r="BS856" s="311"/>
      <c r="BT856" s="311"/>
      <c r="BU856" s="312"/>
      <c r="BV856" s="311"/>
      <c r="BW856" s="297"/>
      <c r="BX856" s="311"/>
      <c r="BY856" s="311"/>
      <c r="BZ856" s="311"/>
      <c r="CA856" s="311"/>
      <c r="CB856" s="312"/>
      <c r="CC856" s="311"/>
      <c r="CD856" s="297"/>
      <c r="CE856" s="311"/>
      <c r="CF856" s="311"/>
      <c r="CG856" s="311"/>
      <c r="CH856" s="311"/>
      <c r="CI856" s="312"/>
      <c r="CJ856" s="311"/>
      <c r="CK856" s="297"/>
      <c r="CL856" s="311"/>
      <c r="CM856" s="311"/>
      <c r="CN856" s="311"/>
      <c r="CO856" s="311"/>
      <c r="CP856" s="312"/>
      <c r="CQ856" s="311"/>
      <c r="CR856" s="297"/>
      <c r="CS856" s="311"/>
      <c r="CT856" s="311"/>
      <c r="CU856" s="311"/>
      <c r="CV856" s="311"/>
      <c r="CW856" s="312"/>
      <c r="CX856" s="311"/>
      <c r="CY856" s="297"/>
      <c r="CZ856" s="311"/>
      <c r="DA856" s="311"/>
      <c r="DB856" s="311"/>
      <c r="DC856" s="311"/>
      <c r="DD856" s="312"/>
      <c r="DE856" s="311"/>
      <c r="DF856" s="297"/>
      <c r="DG856" s="311"/>
      <c r="DH856" s="311"/>
      <c r="DI856" s="311"/>
      <c r="DJ856" s="311"/>
      <c r="DK856" s="312"/>
      <c r="DL856" s="311"/>
      <c r="DM856" s="297"/>
      <c r="DN856" s="311"/>
      <c r="DO856" s="311"/>
      <c r="DP856" s="311"/>
      <c r="DQ856" s="311"/>
      <c r="DR856" s="312"/>
      <c r="DS856" s="311"/>
      <c r="DT856" s="297"/>
      <c r="DU856" s="311"/>
      <c r="DV856" s="311"/>
      <c r="DW856" s="311"/>
      <c r="DX856" s="311"/>
      <c r="DY856" s="312"/>
      <c r="DZ856" s="311"/>
      <c r="EA856" s="297"/>
      <c r="EB856" s="311"/>
      <c r="EC856" s="311"/>
      <c r="ED856" s="311"/>
      <c r="EE856" s="311"/>
      <c r="EF856" s="312"/>
      <c r="EG856" s="311"/>
      <c r="EH856" s="297"/>
      <c r="EI856" s="311"/>
      <c r="EJ856" s="311"/>
      <c r="EK856" s="311"/>
      <c r="EL856" s="311"/>
      <c r="EM856" s="312"/>
      <c r="EN856" s="311"/>
      <c r="EO856" s="297"/>
      <c r="EP856" s="311"/>
      <c r="EQ856" s="311"/>
      <c r="ER856" s="311"/>
      <c r="ES856" s="311"/>
      <c r="ET856" s="312"/>
      <c r="EU856" s="311"/>
      <c r="EV856" s="297"/>
      <c r="EW856" s="311"/>
      <c r="EX856" s="311"/>
      <c r="EY856" s="311"/>
      <c r="EZ856" s="311"/>
      <c r="FA856" s="312"/>
      <c r="FB856" s="311"/>
      <c r="FC856" s="298"/>
    </row>
    <row r="857" spans="1:159" s="205" customFormat="1" ht="39.9" customHeight="1" x14ac:dyDescent="0.25">
      <c r="A857" s="206"/>
      <c r="B857" s="196"/>
      <c r="C857" s="292"/>
      <c r="D857" s="198"/>
      <c r="E857" s="299"/>
      <c r="F857" s="200"/>
      <c r="G857" s="301"/>
      <c r="H857" s="303"/>
      <c r="I857" s="299"/>
      <c r="J857" s="299"/>
      <c r="K857" s="299"/>
      <c r="L857" s="289"/>
      <c r="M857" s="299"/>
      <c r="N857" s="289"/>
      <c r="O857" s="363" t="str">
        <f>IF(P857="","",IF(OR(I857="",J857=""),"",IF(AND(ISNUMBER(FIND("post-", I857)),J857=ProductCode!$I$12),ProductCode!$F$19,IF(AND(ISNUMBER(FIND("pre-", I857)),J857=ProductCode!$I$12),ProductCode!$F$20,IF(ISNUMBER(FIND("post-", I857)),ProductCode!$F$17,ProductCode!$F$18)))))</f>
        <v/>
      </c>
      <c r="P857" s="295" t="str">
        <f t="shared" si="30"/>
        <v/>
      </c>
      <c r="Q857" s="306"/>
      <c r="R857" s="203"/>
      <c r="S857" s="308" t="str">
        <f t="shared" si="31"/>
        <v/>
      </c>
      <c r="T857" s="311"/>
      <c r="U857" s="311"/>
      <c r="V857" s="311"/>
      <c r="W857" s="311"/>
      <c r="X857" s="312"/>
      <c r="Y857" s="311"/>
      <c r="Z857" s="297"/>
      <c r="AA857" s="311"/>
      <c r="AB857" s="311"/>
      <c r="AC857" s="311"/>
      <c r="AD857" s="311"/>
      <c r="AE857" s="312"/>
      <c r="AF857" s="311"/>
      <c r="AG857" s="297"/>
      <c r="AH857" s="311"/>
      <c r="AI857" s="311"/>
      <c r="AJ857" s="311"/>
      <c r="AK857" s="311"/>
      <c r="AL857" s="312"/>
      <c r="AM857" s="311"/>
      <c r="AN857" s="297"/>
      <c r="AO857" s="311"/>
      <c r="AP857" s="311"/>
      <c r="AQ857" s="311"/>
      <c r="AR857" s="311"/>
      <c r="AS857" s="312"/>
      <c r="AT857" s="311"/>
      <c r="AU857" s="297"/>
      <c r="AV857" s="311"/>
      <c r="AW857" s="311"/>
      <c r="AX857" s="311"/>
      <c r="AY857" s="311"/>
      <c r="AZ857" s="312"/>
      <c r="BA857" s="311"/>
      <c r="BB857" s="297"/>
      <c r="BC857" s="311"/>
      <c r="BD857" s="311"/>
      <c r="BE857" s="311"/>
      <c r="BF857" s="311"/>
      <c r="BG857" s="312"/>
      <c r="BH857" s="311"/>
      <c r="BI857" s="297"/>
      <c r="BJ857" s="311"/>
      <c r="BK857" s="311"/>
      <c r="BL857" s="311"/>
      <c r="BM857" s="311"/>
      <c r="BN857" s="312"/>
      <c r="BO857" s="311"/>
      <c r="BP857" s="297"/>
      <c r="BQ857" s="311"/>
      <c r="BR857" s="311"/>
      <c r="BS857" s="311"/>
      <c r="BT857" s="311"/>
      <c r="BU857" s="312"/>
      <c r="BV857" s="311"/>
      <c r="BW857" s="297"/>
      <c r="BX857" s="311"/>
      <c r="BY857" s="311"/>
      <c r="BZ857" s="311"/>
      <c r="CA857" s="311"/>
      <c r="CB857" s="312"/>
      <c r="CC857" s="311"/>
      <c r="CD857" s="297"/>
      <c r="CE857" s="311"/>
      <c r="CF857" s="311"/>
      <c r="CG857" s="311"/>
      <c r="CH857" s="311"/>
      <c r="CI857" s="312"/>
      <c r="CJ857" s="311"/>
      <c r="CK857" s="297"/>
      <c r="CL857" s="311"/>
      <c r="CM857" s="311"/>
      <c r="CN857" s="311"/>
      <c r="CO857" s="311"/>
      <c r="CP857" s="312"/>
      <c r="CQ857" s="311"/>
      <c r="CR857" s="297"/>
      <c r="CS857" s="311"/>
      <c r="CT857" s="311"/>
      <c r="CU857" s="311"/>
      <c r="CV857" s="311"/>
      <c r="CW857" s="312"/>
      <c r="CX857" s="311"/>
      <c r="CY857" s="297"/>
      <c r="CZ857" s="311"/>
      <c r="DA857" s="311"/>
      <c r="DB857" s="311"/>
      <c r="DC857" s="311"/>
      <c r="DD857" s="312"/>
      <c r="DE857" s="311"/>
      <c r="DF857" s="297"/>
      <c r="DG857" s="311"/>
      <c r="DH857" s="311"/>
      <c r="DI857" s="311"/>
      <c r="DJ857" s="311"/>
      <c r="DK857" s="312"/>
      <c r="DL857" s="311"/>
      <c r="DM857" s="297"/>
      <c r="DN857" s="311"/>
      <c r="DO857" s="311"/>
      <c r="DP857" s="311"/>
      <c r="DQ857" s="311"/>
      <c r="DR857" s="312"/>
      <c r="DS857" s="311"/>
      <c r="DT857" s="297"/>
      <c r="DU857" s="311"/>
      <c r="DV857" s="311"/>
      <c r="DW857" s="311"/>
      <c r="DX857" s="311"/>
      <c r="DY857" s="312"/>
      <c r="DZ857" s="311"/>
      <c r="EA857" s="297"/>
      <c r="EB857" s="311"/>
      <c r="EC857" s="311"/>
      <c r="ED857" s="311"/>
      <c r="EE857" s="311"/>
      <c r="EF857" s="312"/>
      <c r="EG857" s="311"/>
      <c r="EH857" s="297"/>
      <c r="EI857" s="311"/>
      <c r="EJ857" s="311"/>
      <c r="EK857" s="311"/>
      <c r="EL857" s="311"/>
      <c r="EM857" s="312"/>
      <c r="EN857" s="311"/>
      <c r="EO857" s="297"/>
      <c r="EP857" s="311"/>
      <c r="EQ857" s="311"/>
      <c r="ER857" s="311"/>
      <c r="ES857" s="311"/>
      <c r="ET857" s="312"/>
      <c r="EU857" s="311"/>
      <c r="EV857" s="297"/>
      <c r="EW857" s="311"/>
      <c r="EX857" s="311"/>
      <c r="EY857" s="311"/>
      <c r="EZ857" s="311"/>
      <c r="FA857" s="312"/>
      <c r="FB857" s="311"/>
      <c r="FC857" s="298"/>
    </row>
    <row r="858" spans="1:159" s="205" customFormat="1" ht="39.9" customHeight="1" x14ac:dyDescent="0.25">
      <c r="A858" s="206"/>
      <c r="B858" s="196"/>
      <c r="C858" s="292"/>
      <c r="D858" s="198"/>
      <c r="E858" s="299"/>
      <c r="F858" s="200"/>
      <c r="G858" s="301"/>
      <c r="H858" s="303"/>
      <c r="I858" s="299"/>
      <c r="J858" s="299"/>
      <c r="K858" s="299"/>
      <c r="L858" s="289"/>
      <c r="M858" s="299"/>
      <c r="N858" s="289"/>
      <c r="O858" s="363" t="str">
        <f>IF(P858="","",IF(OR(I858="",J858=""),"",IF(AND(ISNUMBER(FIND("post-", I858)),J858=ProductCode!$I$12),ProductCode!$F$19,IF(AND(ISNUMBER(FIND("pre-", I858)),J858=ProductCode!$I$12),ProductCode!$F$20,IF(ISNUMBER(FIND("post-", I858)),ProductCode!$F$17,ProductCode!$F$18)))))</f>
        <v/>
      </c>
      <c r="P858" s="295" t="str">
        <f t="shared" si="30"/>
        <v/>
      </c>
      <c r="Q858" s="306"/>
      <c r="R858" s="203"/>
      <c r="S858" s="308" t="str">
        <f t="shared" si="31"/>
        <v/>
      </c>
      <c r="T858" s="311"/>
      <c r="U858" s="311"/>
      <c r="V858" s="311"/>
      <c r="W858" s="311"/>
      <c r="X858" s="312"/>
      <c r="Y858" s="311"/>
      <c r="Z858" s="297"/>
      <c r="AA858" s="311"/>
      <c r="AB858" s="311"/>
      <c r="AC858" s="311"/>
      <c r="AD858" s="311"/>
      <c r="AE858" s="312"/>
      <c r="AF858" s="311"/>
      <c r="AG858" s="297"/>
      <c r="AH858" s="311"/>
      <c r="AI858" s="311"/>
      <c r="AJ858" s="311"/>
      <c r="AK858" s="311"/>
      <c r="AL858" s="312"/>
      <c r="AM858" s="311"/>
      <c r="AN858" s="297"/>
      <c r="AO858" s="311"/>
      <c r="AP858" s="311"/>
      <c r="AQ858" s="311"/>
      <c r="AR858" s="311"/>
      <c r="AS858" s="312"/>
      <c r="AT858" s="311"/>
      <c r="AU858" s="297"/>
      <c r="AV858" s="311"/>
      <c r="AW858" s="311"/>
      <c r="AX858" s="311"/>
      <c r="AY858" s="311"/>
      <c r="AZ858" s="312"/>
      <c r="BA858" s="311"/>
      <c r="BB858" s="297"/>
      <c r="BC858" s="311"/>
      <c r="BD858" s="311"/>
      <c r="BE858" s="311"/>
      <c r="BF858" s="311"/>
      <c r="BG858" s="312"/>
      <c r="BH858" s="311"/>
      <c r="BI858" s="297"/>
      <c r="BJ858" s="311"/>
      <c r="BK858" s="311"/>
      <c r="BL858" s="311"/>
      <c r="BM858" s="311"/>
      <c r="BN858" s="312"/>
      <c r="BO858" s="311"/>
      <c r="BP858" s="297"/>
      <c r="BQ858" s="311"/>
      <c r="BR858" s="311"/>
      <c r="BS858" s="311"/>
      <c r="BT858" s="311"/>
      <c r="BU858" s="312"/>
      <c r="BV858" s="311"/>
      <c r="BW858" s="297"/>
      <c r="BX858" s="311"/>
      <c r="BY858" s="311"/>
      <c r="BZ858" s="311"/>
      <c r="CA858" s="311"/>
      <c r="CB858" s="312"/>
      <c r="CC858" s="311"/>
      <c r="CD858" s="297"/>
      <c r="CE858" s="311"/>
      <c r="CF858" s="311"/>
      <c r="CG858" s="311"/>
      <c r="CH858" s="311"/>
      <c r="CI858" s="312"/>
      <c r="CJ858" s="311"/>
      <c r="CK858" s="297"/>
      <c r="CL858" s="311"/>
      <c r="CM858" s="311"/>
      <c r="CN858" s="311"/>
      <c r="CO858" s="311"/>
      <c r="CP858" s="312"/>
      <c r="CQ858" s="311"/>
      <c r="CR858" s="297"/>
      <c r="CS858" s="311"/>
      <c r="CT858" s="311"/>
      <c r="CU858" s="311"/>
      <c r="CV858" s="311"/>
      <c r="CW858" s="312"/>
      <c r="CX858" s="311"/>
      <c r="CY858" s="297"/>
      <c r="CZ858" s="311"/>
      <c r="DA858" s="311"/>
      <c r="DB858" s="311"/>
      <c r="DC858" s="311"/>
      <c r="DD858" s="312"/>
      <c r="DE858" s="311"/>
      <c r="DF858" s="297"/>
      <c r="DG858" s="311"/>
      <c r="DH858" s="311"/>
      <c r="DI858" s="311"/>
      <c r="DJ858" s="311"/>
      <c r="DK858" s="312"/>
      <c r="DL858" s="311"/>
      <c r="DM858" s="297"/>
      <c r="DN858" s="311"/>
      <c r="DO858" s="311"/>
      <c r="DP858" s="311"/>
      <c r="DQ858" s="311"/>
      <c r="DR858" s="312"/>
      <c r="DS858" s="311"/>
      <c r="DT858" s="297"/>
      <c r="DU858" s="311"/>
      <c r="DV858" s="311"/>
      <c r="DW858" s="311"/>
      <c r="DX858" s="311"/>
      <c r="DY858" s="312"/>
      <c r="DZ858" s="311"/>
      <c r="EA858" s="297"/>
      <c r="EB858" s="311"/>
      <c r="EC858" s="311"/>
      <c r="ED858" s="311"/>
      <c r="EE858" s="311"/>
      <c r="EF858" s="312"/>
      <c r="EG858" s="311"/>
      <c r="EH858" s="297"/>
      <c r="EI858" s="311"/>
      <c r="EJ858" s="311"/>
      <c r="EK858" s="311"/>
      <c r="EL858" s="311"/>
      <c r="EM858" s="312"/>
      <c r="EN858" s="311"/>
      <c r="EO858" s="297"/>
      <c r="EP858" s="311"/>
      <c r="EQ858" s="311"/>
      <c r="ER858" s="311"/>
      <c r="ES858" s="311"/>
      <c r="ET858" s="312"/>
      <c r="EU858" s="311"/>
      <c r="EV858" s="297"/>
      <c r="EW858" s="311"/>
      <c r="EX858" s="311"/>
      <c r="EY858" s="311"/>
      <c r="EZ858" s="311"/>
      <c r="FA858" s="312"/>
      <c r="FB858" s="311"/>
      <c r="FC858" s="298"/>
    </row>
    <row r="859" spans="1:159" s="205" customFormat="1" ht="39.9" customHeight="1" x14ac:dyDescent="0.25">
      <c r="A859" s="206"/>
      <c r="B859" s="196"/>
      <c r="C859" s="292"/>
      <c r="D859" s="198"/>
      <c r="E859" s="299"/>
      <c r="F859" s="200"/>
      <c r="G859" s="301"/>
      <c r="H859" s="303"/>
      <c r="I859" s="299"/>
      <c r="J859" s="299"/>
      <c r="K859" s="299"/>
      <c r="L859" s="289"/>
      <c r="M859" s="299"/>
      <c r="N859" s="289"/>
      <c r="O859" s="363" t="str">
        <f>IF(P859="","",IF(OR(I859="",J859=""),"",IF(AND(ISNUMBER(FIND("post-", I859)),J859=ProductCode!$I$12),ProductCode!$F$19,IF(AND(ISNUMBER(FIND("pre-", I859)),J859=ProductCode!$I$12),ProductCode!$F$20,IF(ISNUMBER(FIND("post-", I859)),ProductCode!$F$17,ProductCode!$F$18)))))</f>
        <v/>
      </c>
      <c r="P859" s="295" t="str">
        <f t="shared" si="30"/>
        <v/>
      </c>
      <c r="Q859" s="306"/>
      <c r="R859" s="203"/>
      <c r="S859" s="308" t="str">
        <f t="shared" si="31"/>
        <v/>
      </c>
      <c r="T859" s="311"/>
      <c r="U859" s="311"/>
      <c r="V859" s="311"/>
      <c r="W859" s="311"/>
      <c r="X859" s="312"/>
      <c r="Y859" s="311"/>
      <c r="Z859" s="297"/>
      <c r="AA859" s="311"/>
      <c r="AB859" s="311"/>
      <c r="AC859" s="311"/>
      <c r="AD859" s="311"/>
      <c r="AE859" s="312"/>
      <c r="AF859" s="311"/>
      <c r="AG859" s="297"/>
      <c r="AH859" s="311"/>
      <c r="AI859" s="311"/>
      <c r="AJ859" s="311"/>
      <c r="AK859" s="311"/>
      <c r="AL859" s="312"/>
      <c r="AM859" s="311"/>
      <c r="AN859" s="297"/>
      <c r="AO859" s="311"/>
      <c r="AP859" s="311"/>
      <c r="AQ859" s="311"/>
      <c r="AR859" s="311"/>
      <c r="AS859" s="312"/>
      <c r="AT859" s="311"/>
      <c r="AU859" s="297"/>
      <c r="AV859" s="311"/>
      <c r="AW859" s="311"/>
      <c r="AX859" s="311"/>
      <c r="AY859" s="311"/>
      <c r="AZ859" s="312"/>
      <c r="BA859" s="311"/>
      <c r="BB859" s="297"/>
      <c r="BC859" s="311"/>
      <c r="BD859" s="311"/>
      <c r="BE859" s="311"/>
      <c r="BF859" s="311"/>
      <c r="BG859" s="312"/>
      <c r="BH859" s="311"/>
      <c r="BI859" s="297"/>
      <c r="BJ859" s="311"/>
      <c r="BK859" s="311"/>
      <c r="BL859" s="311"/>
      <c r="BM859" s="311"/>
      <c r="BN859" s="312"/>
      <c r="BO859" s="311"/>
      <c r="BP859" s="297"/>
      <c r="BQ859" s="311"/>
      <c r="BR859" s="311"/>
      <c r="BS859" s="311"/>
      <c r="BT859" s="311"/>
      <c r="BU859" s="312"/>
      <c r="BV859" s="311"/>
      <c r="BW859" s="297"/>
      <c r="BX859" s="311"/>
      <c r="BY859" s="311"/>
      <c r="BZ859" s="311"/>
      <c r="CA859" s="311"/>
      <c r="CB859" s="312"/>
      <c r="CC859" s="311"/>
      <c r="CD859" s="297"/>
      <c r="CE859" s="311"/>
      <c r="CF859" s="311"/>
      <c r="CG859" s="311"/>
      <c r="CH859" s="311"/>
      <c r="CI859" s="312"/>
      <c r="CJ859" s="311"/>
      <c r="CK859" s="297"/>
      <c r="CL859" s="311"/>
      <c r="CM859" s="311"/>
      <c r="CN859" s="311"/>
      <c r="CO859" s="311"/>
      <c r="CP859" s="312"/>
      <c r="CQ859" s="311"/>
      <c r="CR859" s="297"/>
      <c r="CS859" s="311"/>
      <c r="CT859" s="311"/>
      <c r="CU859" s="311"/>
      <c r="CV859" s="311"/>
      <c r="CW859" s="312"/>
      <c r="CX859" s="311"/>
      <c r="CY859" s="297"/>
      <c r="CZ859" s="311"/>
      <c r="DA859" s="311"/>
      <c r="DB859" s="311"/>
      <c r="DC859" s="311"/>
      <c r="DD859" s="312"/>
      <c r="DE859" s="311"/>
      <c r="DF859" s="297"/>
      <c r="DG859" s="311"/>
      <c r="DH859" s="311"/>
      <c r="DI859" s="311"/>
      <c r="DJ859" s="311"/>
      <c r="DK859" s="312"/>
      <c r="DL859" s="311"/>
      <c r="DM859" s="297"/>
      <c r="DN859" s="311"/>
      <c r="DO859" s="311"/>
      <c r="DP859" s="311"/>
      <c r="DQ859" s="311"/>
      <c r="DR859" s="312"/>
      <c r="DS859" s="311"/>
      <c r="DT859" s="297"/>
      <c r="DU859" s="311"/>
      <c r="DV859" s="311"/>
      <c r="DW859" s="311"/>
      <c r="DX859" s="311"/>
      <c r="DY859" s="312"/>
      <c r="DZ859" s="311"/>
      <c r="EA859" s="297"/>
      <c r="EB859" s="311"/>
      <c r="EC859" s="311"/>
      <c r="ED859" s="311"/>
      <c r="EE859" s="311"/>
      <c r="EF859" s="312"/>
      <c r="EG859" s="311"/>
      <c r="EH859" s="297"/>
      <c r="EI859" s="311"/>
      <c r="EJ859" s="311"/>
      <c r="EK859" s="311"/>
      <c r="EL859" s="311"/>
      <c r="EM859" s="312"/>
      <c r="EN859" s="311"/>
      <c r="EO859" s="297"/>
      <c r="EP859" s="311"/>
      <c r="EQ859" s="311"/>
      <c r="ER859" s="311"/>
      <c r="ES859" s="311"/>
      <c r="ET859" s="312"/>
      <c r="EU859" s="311"/>
      <c r="EV859" s="297"/>
      <c r="EW859" s="311"/>
      <c r="EX859" s="311"/>
      <c r="EY859" s="311"/>
      <c r="EZ859" s="311"/>
      <c r="FA859" s="312"/>
      <c r="FB859" s="311"/>
      <c r="FC859" s="298"/>
    </row>
    <row r="860" spans="1:159" s="205" customFormat="1" ht="39.9" customHeight="1" x14ac:dyDescent="0.25">
      <c r="A860" s="206"/>
      <c r="B860" s="196"/>
      <c r="C860" s="292"/>
      <c r="D860" s="198"/>
      <c r="E860" s="299"/>
      <c r="F860" s="200"/>
      <c r="G860" s="301"/>
      <c r="H860" s="303"/>
      <c r="I860" s="299"/>
      <c r="J860" s="299"/>
      <c r="K860" s="299"/>
      <c r="L860" s="289"/>
      <c r="M860" s="299"/>
      <c r="N860" s="289"/>
      <c r="O860" s="363" t="str">
        <f>IF(P860="","",IF(OR(I860="",J860=""),"",IF(AND(ISNUMBER(FIND("post-", I860)),J860=ProductCode!$I$12),ProductCode!$F$19,IF(AND(ISNUMBER(FIND("pre-", I860)),J860=ProductCode!$I$12),ProductCode!$F$20,IF(ISNUMBER(FIND("post-", I860)),ProductCode!$F$17,ProductCode!$F$18)))))</f>
        <v/>
      </c>
      <c r="P860" s="295" t="str">
        <f t="shared" si="30"/>
        <v/>
      </c>
      <c r="Q860" s="306"/>
      <c r="R860" s="203"/>
      <c r="S860" s="308" t="str">
        <f t="shared" si="31"/>
        <v/>
      </c>
      <c r="T860" s="311"/>
      <c r="U860" s="311"/>
      <c r="V860" s="311"/>
      <c r="W860" s="311"/>
      <c r="X860" s="312"/>
      <c r="Y860" s="311"/>
      <c r="Z860" s="297"/>
      <c r="AA860" s="311"/>
      <c r="AB860" s="311"/>
      <c r="AC860" s="311"/>
      <c r="AD860" s="311"/>
      <c r="AE860" s="312"/>
      <c r="AF860" s="311"/>
      <c r="AG860" s="297"/>
      <c r="AH860" s="311"/>
      <c r="AI860" s="311"/>
      <c r="AJ860" s="311"/>
      <c r="AK860" s="311"/>
      <c r="AL860" s="312"/>
      <c r="AM860" s="311"/>
      <c r="AN860" s="297"/>
      <c r="AO860" s="311"/>
      <c r="AP860" s="311"/>
      <c r="AQ860" s="311"/>
      <c r="AR860" s="311"/>
      <c r="AS860" s="312"/>
      <c r="AT860" s="311"/>
      <c r="AU860" s="297"/>
      <c r="AV860" s="311"/>
      <c r="AW860" s="311"/>
      <c r="AX860" s="311"/>
      <c r="AY860" s="311"/>
      <c r="AZ860" s="312"/>
      <c r="BA860" s="311"/>
      <c r="BB860" s="297"/>
      <c r="BC860" s="311"/>
      <c r="BD860" s="311"/>
      <c r="BE860" s="311"/>
      <c r="BF860" s="311"/>
      <c r="BG860" s="312"/>
      <c r="BH860" s="311"/>
      <c r="BI860" s="297"/>
      <c r="BJ860" s="311"/>
      <c r="BK860" s="311"/>
      <c r="BL860" s="311"/>
      <c r="BM860" s="311"/>
      <c r="BN860" s="312"/>
      <c r="BO860" s="311"/>
      <c r="BP860" s="297"/>
      <c r="BQ860" s="311"/>
      <c r="BR860" s="311"/>
      <c r="BS860" s="311"/>
      <c r="BT860" s="311"/>
      <c r="BU860" s="312"/>
      <c r="BV860" s="311"/>
      <c r="BW860" s="297"/>
      <c r="BX860" s="311"/>
      <c r="BY860" s="311"/>
      <c r="BZ860" s="311"/>
      <c r="CA860" s="311"/>
      <c r="CB860" s="312"/>
      <c r="CC860" s="311"/>
      <c r="CD860" s="297"/>
      <c r="CE860" s="311"/>
      <c r="CF860" s="311"/>
      <c r="CG860" s="311"/>
      <c r="CH860" s="311"/>
      <c r="CI860" s="312"/>
      <c r="CJ860" s="311"/>
      <c r="CK860" s="297"/>
      <c r="CL860" s="311"/>
      <c r="CM860" s="311"/>
      <c r="CN860" s="311"/>
      <c r="CO860" s="311"/>
      <c r="CP860" s="312"/>
      <c r="CQ860" s="311"/>
      <c r="CR860" s="297"/>
      <c r="CS860" s="311"/>
      <c r="CT860" s="311"/>
      <c r="CU860" s="311"/>
      <c r="CV860" s="311"/>
      <c r="CW860" s="312"/>
      <c r="CX860" s="311"/>
      <c r="CY860" s="297"/>
      <c r="CZ860" s="311"/>
      <c r="DA860" s="311"/>
      <c r="DB860" s="311"/>
      <c r="DC860" s="311"/>
      <c r="DD860" s="312"/>
      <c r="DE860" s="311"/>
      <c r="DF860" s="297"/>
      <c r="DG860" s="311"/>
      <c r="DH860" s="311"/>
      <c r="DI860" s="311"/>
      <c r="DJ860" s="311"/>
      <c r="DK860" s="312"/>
      <c r="DL860" s="311"/>
      <c r="DM860" s="297"/>
      <c r="DN860" s="311"/>
      <c r="DO860" s="311"/>
      <c r="DP860" s="311"/>
      <c r="DQ860" s="311"/>
      <c r="DR860" s="312"/>
      <c r="DS860" s="311"/>
      <c r="DT860" s="297"/>
      <c r="DU860" s="311"/>
      <c r="DV860" s="311"/>
      <c r="DW860" s="311"/>
      <c r="DX860" s="311"/>
      <c r="DY860" s="312"/>
      <c r="DZ860" s="311"/>
      <c r="EA860" s="297"/>
      <c r="EB860" s="311"/>
      <c r="EC860" s="311"/>
      <c r="ED860" s="311"/>
      <c r="EE860" s="311"/>
      <c r="EF860" s="312"/>
      <c r="EG860" s="311"/>
      <c r="EH860" s="297"/>
      <c r="EI860" s="311"/>
      <c r="EJ860" s="311"/>
      <c r="EK860" s="311"/>
      <c r="EL860" s="311"/>
      <c r="EM860" s="312"/>
      <c r="EN860" s="311"/>
      <c r="EO860" s="297"/>
      <c r="EP860" s="311"/>
      <c r="EQ860" s="311"/>
      <c r="ER860" s="311"/>
      <c r="ES860" s="311"/>
      <c r="ET860" s="312"/>
      <c r="EU860" s="311"/>
      <c r="EV860" s="297"/>
      <c r="EW860" s="311"/>
      <c r="EX860" s="311"/>
      <c r="EY860" s="311"/>
      <c r="EZ860" s="311"/>
      <c r="FA860" s="312"/>
      <c r="FB860" s="311"/>
      <c r="FC860" s="298"/>
    </row>
    <row r="861" spans="1:159" s="205" customFormat="1" ht="39.9" customHeight="1" x14ac:dyDescent="0.25">
      <c r="A861" s="206"/>
      <c r="B861" s="196"/>
      <c r="C861" s="292"/>
      <c r="D861" s="198"/>
      <c r="E861" s="299"/>
      <c r="F861" s="200"/>
      <c r="G861" s="301"/>
      <c r="H861" s="303"/>
      <c r="I861" s="299"/>
      <c r="J861" s="299"/>
      <c r="K861" s="299"/>
      <c r="L861" s="289"/>
      <c r="M861" s="299"/>
      <c r="N861" s="289"/>
      <c r="O861" s="363" t="str">
        <f>IF(P861="","",IF(OR(I861="",J861=""),"",IF(AND(ISNUMBER(FIND("post-", I861)),J861=ProductCode!$I$12),ProductCode!$F$19,IF(AND(ISNUMBER(FIND("pre-", I861)),J861=ProductCode!$I$12),ProductCode!$F$20,IF(ISNUMBER(FIND("post-", I861)),ProductCode!$F$17,ProductCode!$F$18)))))</f>
        <v/>
      </c>
      <c r="P861" s="295" t="str">
        <f t="shared" si="30"/>
        <v/>
      </c>
      <c r="Q861" s="306"/>
      <c r="R861" s="203"/>
      <c r="S861" s="308" t="str">
        <f t="shared" si="31"/>
        <v/>
      </c>
      <c r="T861" s="311"/>
      <c r="U861" s="311"/>
      <c r="V861" s="311"/>
      <c r="W861" s="311"/>
      <c r="X861" s="312"/>
      <c r="Y861" s="311"/>
      <c r="Z861" s="297"/>
      <c r="AA861" s="311"/>
      <c r="AB861" s="311"/>
      <c r="AC861" s="311"/>
      <c r="AD861" s="311"/>
      <c r="AE861" s="312"/>
      <c r="AF861" s="311"/>
      <c r="AG861" s="297"/>
      <c r="AH861" s="311"/>
      <c r="AI861" s="311"/>
      <c r="AJ861" s="311"/>
      <c r="AK861" s="311"/>
      <c r="AL861" s="312"/>
      <c r="AM861" s="311"/>
      <c r="AN861" s="297"/>
      <c r="AO861" s="311"/>
      <c r="AP861" s="311"/>
      <c r="AQ861" s="311"/>
      <c r="AR861" s="311"/>
      <c r="AS861" s="312"/>
      <c r="AT861" s="311"/>
      <c r="AU861" s="297"/>
      <c r="AV861" s="311"/>
      <c r="AW861" s="311"/>
      <c r="AX861" s="311"/>
      <c r="AY861" s="311"/>
      <c r="AZ861" s="312"/>
      <c r="BA861" s="311"/>
      <c r="BB861" s="297"/>
      <c r="BC861" s="311"/>
      <c r="BD861" s="311"/>
      <c r="BE861" s="311"/>
      <c r="BF861" s="311"/>
      <c r="BG861" s="312"/>
      <c r="BH861" s="311"/>
      <c r="BI861" s="297"/>
      <c r="BJ861" s="311"/>
      <c r="BK861" s="311"/>
      <c r="BL861" s="311"/>
      <c r="BM861" s="311"/>
      <c r="BN861" s="312"/>
      <c r="BO861" s="311"/>
      <c r="BP861" s="297"/>
      <c r="BQ861" s="311"/>
      <c r="BR861" s="311"/>
      <c r="BS861" s="311"/>
      <c r="BT861" s="311"/>
      <c r="BU861" s="312"/>
      <c r="BV861" s="311"/>
      <c r="BW861" s="297"/>
      <c r="BX861" s="311"/>
      <c r="BY861" s="311"/>
      <c r="BZ861" s="311"/>
      <c r="CA861" s="311"/>
      <c r="CB861" s="312"/>
      <c r="CC861" s="311"/>
      <c r="CD861" s="297"/>
      <c r="CE861" s="311"/>
      <c r="CF861" s="311"/>
      <c r="CG861" s="311"/>
      <c r="CH861" s="311"/>
      <c r="CI861" s="312"/>
      <c r="CJ861" s="311"/>
      <c r="CK861" s="297"/>
      <c r="CL861" s="311"/>
      <c r="CM861" s="311"/>
      <c r="CN861" s="311"/>
      <c r="CO861" s="311"/>
      <c r="CP861" s="312"/>
      <c r="CQ861" s="311"/>
      <c r="CR861" s="297"/>
      <c r="CS861" s="311"/>
      <c r="CT861" s="311"/>
      <c r="CU861" s="311"/>
      <c r="CV861" s="311"/>
      <c r="CW861" s="312"/>
      <c r="CX861" s="311"/>
      <c r="CY861" s="297"/>
      <c r="CZ861" s="311"/>
      <c r="DA861" s="311"/>
      <c r="DB861" s="311"/>
      <c r="DC861" s="311"/>
      <c r="DD861" s="312"/>
      <c r="DE861" s="311"/>
      <c r="DF861" s="297"/>
      <c r="DG861" s="311"/>
      <c r="DH861" s="311"/>
      <c r="DI861" s="311"/>
      <c r="DJ861" s="311"/>
      <c r="DK861" s="312"/>
      <c r="DL861" s="311"/>
      <c r="DM861" s="297"/>
      <c r="DN861" s="311"/>
      <c r="DO861" s="311"/>
      <c r="DP861" s="311"/>
      <c r="DQ861" s="311"/>
      <c r="DR861" s="312"/>
      <c r="DS861" s="311"/>
      <c r="DT861" s="297"/>
      <c r="DU861" s="311"/>
      <c r="DV861" s="311"/>
      <c r="DW861" s="311"/>
      <c r="DX861" s="311"/>
      <c r="DY861" s="312"/>
      <c r="DZ861" s="311"/>
      <c r="EA861" s="297"/>
      <c r="EB861" s="311"/>
      <c r="EC861" s="311"/>
      <c r="ED861" s="311"/>
      <c r="EE861" s="311"/>
      <c r="EF861" s="312"/>
      <c r="EG861" s="311"/>
      <c r="EH861" s="297"/>
      <c r="EI861" s="311"/>
      <c r="EJ861" s="311"/>
      <c r="EK861" s="311"/>
      <c r="EL861" s="311"/>
      <c r="EM861" s="312"/>
      <c r="EN861" s="311"/>
      <c r="EO861" s="297"/>
      <c r="EP861" s="311"/>
      <c r="EQ861" s="311"/>
      <c r="ER861" s="311"/>
      <c r="ES861" s="311"/>
      <c r="ET861" s="312"/>
      <c r="EU861" s="311"/>
      <c r="EV861" s="297"/>
      <c r="EW861" s="311"/>
      <c r="EX861" s="311"/>
      <c r="EY861" s="311"/>
      <c r="EZ861" s="311"/>
      <c r="FA861" s="312"/>
      <c r="FB861" s="311"/>
      <c r="FC861" s="298"/>
    </row>
    <row r="862" spans="1:159" s="205" customFormat="1" ht="39.9" customHeight="1" x14ac:dyDescent="0.25">
      <c r="A862" s="206"/>
      <c r="B862" s="196"/>
      <c r="C862" s="292"/>
      <c r="D862" s="198"/>
      <c r="E862" s="299"/>
      <c r="F862" s="200"/>
      <c r="G862" s="301"/>
      <c r="H862" s="303"/>
      <c r="I862" s="299"/>
      <c r="J862" s="299"/>
      <c r="K862" s="299"/>
      <c r="L862" s="289"/>
      <c r="M862" s="299"/>
      <c r="N862" s="289"/>
      <c r="O862" s="363" t="str">
        <f>IF(P862="","",IF(OR(I862="",J862=""),"",IF(AND(ISNUMBER(FIND("post-", I862)),J862=ProductCode!$I$12),ProductCode!$F$19,IF(AND(ISNUMBER(FIND("pre-", I862)),J862=ProductCode!$I$12),ProductCode!$F$20,IF(ISNUMBER(FIND("post-", I862)),ProductCode!$F$17,ProductCode!$F$18)))))</f>
        <v/>
      </c>
      <c r="P862" s="295" t="str">
        <f t="shared" si="30"/>
        <v/>
      </c>
      <c r="Q862" s="306"/>
      <c r="R862" s="203"/>
      <c r="S862" s="308" t="str">
        <f t="shared" si="31"/>
        <v/>
      </c>
      <c r="T862" s="311"/>
      <c r="U862" s="311"/>
      <c r="V862" s="311"/>
      <c r="W862" s="311"/>
      <c r="X862" s="312"/>
      <c r="Y862" s="311"/>
      <c r="Z862" s="297"/>
      <c r="AA862" s="311"/>
      <c r="AB862" s="311"/>
      <c r="AC862" s="311"/>
      <c r="AD862" s="311"/>
      <c r="AE862" s="312"/>
      <c r="AF862" s="311"/>
      <c r="AG862" s="297"/>
      <c r="AH862" s="311"/>
      <c r="AI862" s="311"/>
      <c r="AJ862" s="311"/>
      <c r="AK862" s="311"/>
      <c r="AL862" s="312"/>
      <c r="AM862" s="311"/>
      <c r="AN862" s="297"/>
      <c r="AO862" s="311"/>
      <c r="AP862" s="311"/>
      <c r="AQ862" s="311"/>
      <c r="AR862" s="311"/>
      <c r="AS862" s="312"/>
      <c r="AT862" s="311"/>
      <c r="AU862" s="297"/>
      <c r="AV862" s="311"/>
      <c r="AW862" s="311"/>
      <c r="AX862" s="311"/>
      <c r="AY862" s="311"/>
      <c r="AZ862" s="312"/>
      <c r="BA862" s="311"/>
      <c r="BB862" s="297"/>
      <c r="BC862" s="311"/>
      <c r="BD862" s="311"/>
      <c r="BE862" s="311"/>
      <c r="BF862" s="311"/>
      <c r="BG862" s="312"/>
      <c r="BH862" s="311"/>
      <c r="BI862" s="297"/>
      <c r="BJ862" s="311"/>
      <c r="BK862" s="311"/>
      <c r="BL862" s="311"/>
      <c r="BM862" s="311"/>
      <c r="BN862" s="312"/>
      <c r="BO862" s="311"/>
      <c r="BP862" s="297"/>
      <c r="BQ862" s="311"/>
      <c r="BR862" s="311"/>
      <c r="BS862" s="311"/>
      <c r="BT862" s="311"/>
      <c r="BU862" s="312"/>
      <c r="BV862" s="311"/>
      <c r="BW862" s="297"/>
      <c r="BX862" s="311"/>
      <c r="BY862" s="311"/>
      <c r="BZ862" s="311"/>
      <c r="CA862" s="311"/>
      <c r="CB862" s="312"/>
      <c r="CC862" s="311"/>
      <c r="CD862" s="297"/>
      <c r="CE862" s="311"/>
      <c r="CF862" s="311"/>
      <c r="CG862" s="311"/>
      <c r="CH862" s="311"/>
      <c r="CI862" s="312"/>
      <c r="CJ862" s="311"/>
      <c r="CK862" s="297"/>
      <c r="CL862" s="311"/>
      <c r="CM862" s="311"/>
      <c r="CN862" s="311"/>
      <c r="CO862" s="311"/>
      <c r="CP862" s="312"/>
      <c r="CQ862" s="311"/>
      <c r="CR862" s="297"/>
      <c r="CS862" s="311"/>
      <c r="CT862" s="311"/>
      <c r="CU862" s="311"/>
      <c r="CV862" s="311"/>
      <c r="CW862" s="312"/>
      <c r="CX862" s="311"/>
      <c r="CY862" s="297"/>
      <c r="CZ862" s="311"/>
      <c r="DA862" s="311"/>
      <c r="DB862" s="311"/>
      <c r="DC862" s="311"/>
      <c r="DD862" s="312"/>
      <c r="DE862" s="311"/>
      <c r="DF862" s="297"/>
      <c r="DG862" s="311"/>
      <c r="DH862" s="311"/>
      <c r="DI862" s="311"/>
      <c r="DJ862" s="311"/>
      <c r="DK862" s="312"/>
      <c r="DL862" s="311"/>
      <c r="DM862" s="297"/>
      <c r="DN862" s="311"/>
      <c r="DO862" s="311"/>
      <c r="DP862" s="311"/>
      <c r="DQ862" s="311"/>
      <c r="DR862" s="312"/>
      <c r="DS862" s="311"/>
      <c r="DT862" s="297"/>
      <c r="DU862" s="311"/>
      <c r="DV862" s="311"/>
      <c r="DW862" s="311"/>
      <c r="DX862" s="311"/>
      <c r="DY862" s="312"/>
      <c r="DZ862" s="311"/>
      <c r="EA862" s="297"/>
      <c r="EB862" s="311"/>
      <c r="EC862" s="311"/>
      <c r="ED862" s="311"/>
      <c r="EE862" s="311"/>
      <c r="EF862" s="312"/>
      <c r="EG862" s="311"/>
      <c r="EH862" s="297"/>
      <c r="EI862" s="311"/>
      <c r="EJ862" s="311"/>
      <c r="EK862" s="311"/>
      <c r="EL862" s="311"/>
      <c r="EM862" s="312"/>
      <c r="EN862" s="311"/>
      <c r="EO862" s="297"/>
      <c r="EP862" s="311"/>
      <c r="EQ862" s="311"/>
      <c r="ER862" s="311"/>
      <c r="ES862" s="311"/>
      <c r="ET862" s="312"/>
      <c r="EU862" s="311"/>
      <c r="EV862" s="297"/>
      <c r="EW862" s="311"/>
      <c r="EX862" s="311"/>
      <c r="EY862" s="311"/>
      <c r="EZ862" s="311"/>
      <c r="FA862" s="312"/>
      <c r="FB862" s="311"/>
      <c r="FC862" s="298"/>
    </row>
    <row r="863" spans="1:159" s="205" customFormat="1" ht="39.9" customHeight="1" x14ac:dyDescent="0.25">
      <c r="A863" s="206"/>
      <c r="B863" s="196"/>
      <c r="C863" s="292"/>
      <c r="D863" s="198"/>
      <c r="E863" s="299"/>
      <c r="F863" s="200"/>
      <c r="G863" s="301"/>
      <c r="H863" s="303"/>
      <c r="I863" s="299"/>
      <c r="J863" s="299"/>
      <c r="K863" s="299"/>
      <c r="L863" s="289"/>
      <c r="M863" s="299"/>
      <c r="N863" s="289"/>
      <c r="O863" s="363" t="str">
        <f>IF(P863="","",IF(OR(I863="",J863=""),"",IF(AND(ISNUMBER(FIND("post-", I863)),J863=ProductCode!$I$12),ProductCode!$F$19,IF(AND(ISNUMBER(FIND("pre-", I863)),J863=ProductCode!$I$12),ProductCode!$F$20,IF(ISNUMBER(FIND("post-", I863)),ProductCode!$F$17,ProductCode!$F$18)))))</f>
        <v/>
      </c>
      <c r="P863" s="295" t="str">
        <f t="shared" si="30"/>
        <v/>
      </c>
      <c r="Q863" s="306"/>
      <c r="R863" s="203"/>
      <c r="S863" s="308" t="str">
        <f t="shared" si="31"/>
        <v/>
      </c>
      <c r="T863" s="311"/>
      <c r="U863" s="311"/>
      <c r="V863" s="311"/>
      <c r="W863" s="311"/>
      <c r="X863" s="312"/>
      <c r="Y863" s="311"/>
      <c r="Z863" s="297"/>
      <c r="AA863" s="311"/>
      <c r="AB863" s="311"/>
      <c r="AC863" s="311"/>
      <c r="AD863" s="311"/>
      <c r="AE863" s="312"/>
      <c r="AF863" s="311"/>
      <c r="AG863" s="297"/>
      <c r="AH863" s="311"/>
      <c r="AI863" s="311"/>
      <c r="AJ863" s="311"/>
      <c r="AK863" s="311"/>
      <c r="AL863" s="312"/>
      <c r="AM863" s="311"/>
      <c r="AN863" s="297"/>
      <c r="AO863" s="311"/>
      <c r="AP863" s="311"/>
      <c r="AQ863" s="311"/>
      <c r="AR863" s="311"/>
      <c r="AS863" s="312"/>
      <c r="AT863" s="311"/>
      <c r="AU863" s="297"/>
      <c r="AV863" s="311"/>
      <c r="AW863" s="311"/>
      <c r="AX863" s="311"/>
      <c r="AY863" s="311"/>
      <c r="AZ863" s="312"/>
      <c r="BA863" s="311"/>
      <c r="BB863" s="297"/>
      <c r="BC863" s="311"/>
      <c r="BD863" s="311"/>
      <c r="BE863" s="311"/>
      <c r="BF863" s="311"/>
      <c r="BG863" s="312"/>
      <c r="BH863" s="311"/>
      <c r="BI863" s="297"/>
      <c r="BJ863" s="311"/>
      <c r="BK863" s="311"/>
      <c r="BL863" s="311"/>
      <c r="BM863" s="311"/>
      <c r="BN863" s="312"/>
      <c r="BO863" s="311"/>
      <c r="BP863" s="297"/>
      <c r="BQ863" s="311"/>
      <c r="BR863" s="311"/>
      <c r="BS863" s="311"/>
      <c r="BT863" s="311"/>
      <c r="BU863" s="312"/>
      <c r="BV863" s="311"/>
      <c r="BW863" s="297"/>
      <c r="BX863" s="311"/>
      <c r="BY863" s="311"/>
      <c r="BZ863" s="311"/>
      <c r="CA863" s="311"/>
      <c r="CB863" s="312"/>
      <c r="CC863" s="311"/>
      <c r="CD863" s="297"/>
      <c r="CE863" s="311"/>
      <c r="CF863" s="311"/>
      <c r="CG863" s="311"/>
      <c r="CH863" s="311"/>
      <c r="CI863" s="312"/>
      <c r="CJ863" s="311"/>
      <c r="CK863" s="297"/>
      <c r="CL863" s="311"/>
      <c r="CM863" s="311"/>
      <c r="CN863" s="311"/>
      <c r="CO863" s="311"/>
      <c r="CP863" s="312"/>
      <c r="CQ863" s="311"/>
      <c r="CR863" s="297"/>
      <c r="CS863" s="311"/>
      <c r="CT863" s="311"/>
      <c r="CU863" s="311"/>
      <c r="CV863" s="311"/>
      <c r="CW863" s="312"/>
      <c r="CX863" s="311"/>
      <c r="CY863" s="297"/>
      <c r="CZ863" s="311"/>
      <c r="DA863" s="311"/>
      <c r="DB863" s="311"/>
      <c r="DC863" s="311"/>
      <c r="DD863" s="312"/>
      <c r="DE863" s="311"/>
      <c r="DF863" s="297"/>
      <c r="DG863" s="311"/>
      <c r="DH863" s="311"/>
      <c r="DI863" s="311"/>
      <c r="DJ863" s="311"/>
      <c r="DK863" s="312"/>
      <c r="DL863" s="311"/>
      <c r="DM863" s="297"/>
      <c r="DN863" s="311"/>
      <c r="DO863" s="311"/>
      <c r="DP863" s="311"/>
      <c r="DQ863" s="311"/>
      <c r="DR863" s="312"/>
      <c r="DS863" s="311"/>
      <c r="DT863" s="297"/>
      <c r="DU863" s="311"/>
      <c r="DV863" s="311"/>
      <c r="DW863" s="311"/>
      <c r="DX863" s="311"/>
      <c r="DY863" s="312"/>
      <c r="DZ863" s="311"/>
      <c r="EA863" s="297"/>
      <c r="EB863" s="311"/>
      <c r="EC863" s="311"/>
      <c r="ED863" s="311"/>
      <c r="EE863" s="311"/>
      <c r="EF863" s="312"/>
      <c r="EG863" s="311"/>
      <c r="EH863" s="297"/>
      <c r="EI863" s="311"/>
      <c r="EJ863" s="311"/>
      <c r="EK863" s="311"/>
      <c r="EL863" s="311"/>
      <c r="EM863" s="312"/>
      <c r="EN863" s="311"/>
      <c r="EO863" s="297"/>
      <c r="EP863" s="311"/>
      <c r="EQ863" s="311"/>
      <c r="ER863" s="311"/>
      <c r="ES863" s="311"/>
      <c r="ET863" s="312"/>
      <c r="EU863" s="311"/>
      <c r="EV863" s="297"/>
      <c r="EW863" s="311"/>
      <c r="EX863" s="311"/>
      <c r="EY863" s="311"/>
      <c r="EZ863" s="311"/>
      <c r="FA863" s="312"/>
      <c r="FB863" s="311"/>
      <c r="FC863" s="298"/>
    </row>
    <row r="864" spans="1:159" s="205" customFormat="1" ht="39.9" customHeight="1" x14ac:dyDescent="0.25">
      <c r="A864" s="206"/>
      <c r="B864" s="196"/>
      <c r="C864" s="292"/>
      <c r="D864" s="198"/>
      <c r="E864" s="299"/>
      <c r="F864" s="200"/>
      <c r="G864" s="301"/>
      <c r="H864" s="303"/>
      <c r="I864" s="299"/>
      <c r="J864" s="299"/>
      <c r="K864" s="299"/>
      <c r="L864" s="289"/>
      <c r="M864" s="299"/>
      <c r="N864" s="289"/>
      <c r="O864" s="363" t="str">
        <f>IF(P864="","",IF(OR(I864="",J864=""),"",IF(AND(ISNUMBER(FIND("post-", I864)),J864=ProductCode!$I$12),ProductCode!$F$19,IF(AND(ISNUMBER(FIND("pre-", I864)),J864=ProductCode!$I$12),ProductCode!$F$20,IF(ISNUMBER(FIND("post-", I864)),ProductCode!$F$17,ProductCode!$F$18)))))</f>
        <v/>
      </c>
      <c r="P864" s="295" t="str">
        <f t="shared" si="30"/>
        <v/>
      </c>
      <c r="Q864" s="306"/>
      <c r="R864" s="203"/>
      <c r="S864" s="308" t="str">
        <f t="shared" si="31"/>
        <v/>
      </c>
      <c r="T864" s="311"/>
      <c r="U864" s="311"/>
      <c r="V864" s="311"/>
      <c r="W864" s="311"/>
      <c r="X864" s="312"/>
      <c r="Y864" s="311"/>
      <c r="Z864" s="297"/>
      <c r="AA864" s="311"/>
      <c r="AB864" s="311"/>
      <c r="AC864" s="311"/>
      <c r="AD864" s="311"/>
      <c r="AE864" s="312"/>
      <c r="AF864" s="311"/>
      <c r="AG864" s="297"/>
      <c r="AH864" s="311"/>
      <c r="AI864" s="311"/>
      <c r="AJ864" s="311"/>
      <c r="AK864" s="311"/>
      <c r="AL864" s="312"/>
      <c r="AM864" s="311"/>
      <c r="AN864" s="297"/>
      <c r="AO864" s="311"/>
      <c r="AP864" s="311"/>
      <c r="AQ864" s="311"/>
      <c r="AR864" s="311"/>
      <c r="AS864" s="312"/>
      <c r="AT864" s="311"/>
      <c r="AU864" s="297"/>
      <c r="AV864" s="311"/>
      <c r="AW864" s="311"/>
      <c r="AX864" s="311"/>
      <c r="AY864" s="311"/>
      <c r="AZ864" s="312"/>
      <c r="BA864" s="311"/>
      <c r="BB864" s="297"/>
      <c r="BC864" s="311"/>
      <c r="BD864" s="311"/>
      <c r="BE864" s="311"/>
      <c r="BF864" s="311"/>
      <c r="BG864" s="312"/>
      <c r="BH864" s="311"/>
      <c r="BI864" s="297"/>
      <c r="BJ864" s="311"/>
      <c r="BK864" s="311"/>
      <c r="BL864" s="311"/>
      <c r="BM864" s="311"/>
      <c r="BN864" s="312"/>
      <c r="BO864" s="311"/>
      <c r="BP864" s="297"/>
      <c r="BQ864" s="311"/>
      <c r="BR864" s="311"/>
      <c r="BS864" s="311"/>
      <c r="BT864" s="311"/>
      <c r="BU864" s="312"/>
      <c r="BV864" s="311"/>
      <c r="BW864" s="297"/>
      <c r="BX864" s="311"/>
      <c r="BY864" s="311"/>
      <c r="BZ864" s="311"/>
      <c r="CA864" s="311"/>
      <c r="CB864" s="312"/>
      <c r="CC864" s="311"/>
      <c r="CD864" s="297"/>
      <c r="CE864" s="311"/>
      <c r="CF864" s="311"/>
      <c r="CG864" s="311"/>
      <c r="CH864" s="311"/>
      <c r="CI864" s="312"/>
      <c r="CJ864" s="311"/>
      <c r="CK864" s="297"/>
      <c r="CL864" s="311"/>
      <c r="CM864" s="311"/>
      <c r="CN864" s="311"/>
      <c r="CO864" s="311"/>
      <c r="CP864" s="312"/>
      <c r="CQ864" s="311"/>
      <c r="CR864" s="297"/>
      <c r="CS864" s="311"/>
      <c r="CT864" s="311"/>
      <c r="CU864" s="311"/>
      <c r="CV864" s="311"/>
      <c r="CW864" s="312"/>
      <c r="CX864" s="311"/>
      <c r="CY864" s="297"/>
      <c r="CZ864" s="311"/>
      <c r="DA864" s="311"/>
      <c r="DB864" s="311"/>
      <c r="DC864" s="311"/>
      <c r="DD864" s="312"/>
      <c r="DE864" s="311"/>
      <c r="DF864" s="297"/>
      <c r="DG864" s="311"/>
      <c r="DH864" s="311"/>
      <c r="DI864" s="311"/>
      <c r="DJ864" s="311"/>
      <c r="DK864" s="312"/>
      <c r="DL864" s="311"/>
      <c r="DM864" s="297"/>
      <c r="DN864" s="311"/>
      <c r="DO864" s="311"/>
      <c r="DP864" s="311"/>
      <c r="DQ864" s="311"/>
      <c r="DR864" s="312"/>
      <c r="DS864" s="311"/>
      <c r="DT864" s="297"/>
      <c r="DU864" s="311"/>
      <c r="DV864" s="311"/>
      <c r="DW864" s="311"/>
      <c r="DX864" s="311"/>
      <c r="DY864" s="312"/>
      <c r="DZ864" s="311"/>
      <c r="EA864" s="297"/>
      <c r="EB864" s="311"/>
      <c r="EC864" s="311"/>
      <c r="ED864" s="311"/>
      <c r="EE864" s="311"/>
      <c r="EF864" s="312"/>
      <c r="EG864" s="311"/>
      <c r="EH864" s="297"/>
      <c r="EI864" s="311"/>
      <c r="EJ864" s="311"/>
      <c r="EK864" s="311"/>
      <c r="EL864" s="311"/>
      <c r="EM864" s="312"/>
      <c r="EN864" s="311"/>
      <c r="EO864" s="297"/>
      <c r="EP864" s="311"/>
      <c r="EQ864" s="311"/>
      <c r="ER864" s="311"/>
      <c r="ES864" s="311"/>
      <c r="ET864" s="312"/>
      <c r="EU864" s="311"/>
      <c r="EV864" s="297"/>
      <c r="EW864" s="311"/>
      <c r="EX864" s="311"/>
      <c r="EY864" s="311"/>
      <c r="EZ864" s="311"/>
      <c r="FA864" s="312"/>
      <c r="FB864" s="311"/>
      <c r="FC864" s="298"/>
    </row>
    <row r="865" spans="1:159" s="205" customFormat="1" ht="39.9" customHeight="1" x14ac:dyDescent="0.25">
      <c r="A865" s="206"/>
      <c r="B865" s="196"/>
      <c r="C865" s="292"/>
      <c r="D865" s="198"/>
      <c r="E865" s="299"/>
      <c r="F865" s="200"/>
      <c r="G865" s="301"/>
      <c r="H865" s="303"/>
      <c r="I865" s="299"/>
      <c r="J865" s="299"/>
      <c r="K865" s="299"/>
      <c r="L865" s="289"/>
      <c r="M865" s="299"/>
      <c r="N865" s="289"/>
      <c r="O865" s="363" t="str">
        <f>IF(P865="","",IF(OR(I865="",J865=""),"",IF(AND(ISNUMBER(FIND("post-", I865)),J865=ProductCode!$I$12),ProductCode!$F$19,IF(AND(ISNUMBER(FIND("pre-", I865)),J865=ProductCode!$I$12),ProductCode!$F$20,IF(ISNUMBER(FIND("post-", I865)),ProductCode!$F$17,ProductCode!$F$18)))))</f>
        <v/>
      </c>
      <c r="P865" s="295" t="str">
        <f t="shared" si="30"/>
        <v/>
      </c>
      <c r="Q865" s="306"/>
      <c r="R865" s="203"/>
      <c r="S865" s="308" t="str">
        <f t="shared" si="31"/>
        <v/>
      </c>
      <c r="T865" s="311"/>
      <c r="U865" s="311"/>
      <c r="V865" s="311"/>
      <c r="W865" s="311"/>
      <c r="X865" s="312"/>
      <c r="Y865" s="311"/>
      <c r="Z865" s="297"/>
      <c r="AA865" s="311"/>
      <c r="AB865" s="311"/>
      <c r="AC865" s="311"/>
      <c r="AD865" s="311"/>
      <c r="AE865" s="312"/>
      <c r="AF865" s="311"/>
      <c r="AG865" s="297"/>
      <c r="AH865" s="311"/>
      <c r="AI865" s="311"/>
      <c r="AJ865" s="311"/>
      <c r="AK865" s="311"/>
      <c r="AL865" s="312"/>
      <c r="AM865" s="311"/>
      <c r="AN865" s="297"/>
      <c r="AO865" s="311"/>
      <c r="AP865" s="311"/>
      <c r="AQ865" s="311"/>
      <c r="AR865" s="311"/>
      <c r="AS865" s="312"/>
      <c r="AT865" s="311"/>
      <c r="AU865" s="297"/>
      <c r="AV865" s="311"/>
      <c r="AW865" s="311"/>
      <c r="AX865" s="311"/>
      <c r="AY865" s="311"/>
      <c r="AZ865" s="312"/>
      <c r="BA865" s="311"/>
      <c r="BB865" s="297"/>
      <c r="BC865" s="311"/>
      <c r="BD865" s="311"/>
      <c r="BE865" s="311"/>
      <c r="BF865" s="311"/>
      <c r="BG865" s="312"/>
      <c r="BH865" s="311"/>
      <c r="BI865" s="297"/>
      <c r="BJ865" s="311"/>
      <c r="BK865" s="311"/>
      <c r="BL865" s="311"/>
      <c r="BM865" s="311"/>
      <c r="BN865" s="312"/>
      <c r="BO865" s="311"/>
      <c r="BP865" s="297"/>
      <c r="BQ865" s="311"/>
      <c r="BR865" s="311"/>
      <c r="BS865" s="311"/>
      <c r="BT865" s="311"/>
      <c r="BU865" s="312"/>
      <c r="BV865" s="311"/>
      <c r="BW865" s="297"/>
      <c r="BX865" s="311"/>
      <c r="BY865" s="311"/>
      <c r="BZ865" s="311"/>
      <c r="CA865" s="311"/>
      <c r="CB865" s="312"/>
      <c r="CC865" s="311"/>
      <c r="CD865" s="297"/>
      <c r="CE865" s="311"/>
      <c r="CF865" s="311"/>
      <c r="CG865" s="311"/>
      <c r="CH865" s="311"/>
      <c r="CI865" s="312"/>
      <c r="CJ865" s="311"/>
      <c r="CK865" s="297"/>
      <c r="CL865" s="311"/>
      <c r="CM865" s="311"/>
      <c r="CN865" s="311"/>
      <c r="CO865" s="311"/>
      <c r="CP865" s="312"/>
      <c r="CQ865" s="311"/>
      <c r="CR865" s="297"/>
      <c r="CS865" s="311"/>
      <c r="CT865" s="311"/>
      <c r="CU865" s="311"/>
      <c r="CV865" s="311"/>
      <c r="CW865" s="312"/>
      <c r="CX865" s="311"/>
      <c r="CY865" s="297"/>
      <c r="CZ865" s="311"/>
      <c r="DA865" s="311"/>
      <c r="DB865" s="311"/>
      <c r="DC865" s="311"/>
      <c r="DD865" s="312"/>
      <c r="DE865" s="311"/>
      <c r="DF865" s="297"/>
      <c r="DG865" s="311"/>
      <c r="DH865" s="311"/>
      <c r="DI865" s="311"/>
      <c r="DJ865" s="311"/>
      <c r="DK865" s="312"/>
      <c r="DL865" s="311"/>
      <c r="DM865" s="297"/>
      <c r="DN865" s="311"/>
      <c r="DO865" s="311"/>
      <c r="DP865" s="311"/>
      <c r="DQ865" s="311"/>
      <c r="DR865" s="312"/>
      <c r="DS865" s="311"/>
      <c r="DT865" s="297"/>
      <c r="DU865" s="311"/>
      <c r="DV865" s="311"/>
      <c r="DW865" s="311"/>
      <c r="DX865" s="311"/>
      <c r="DY865" s="312"/>
      <c r="DZ865" s="311"/>
      <c r="EA865" s="297"/>
      <c r="EB865" s="311"/>
      <c r="EC865" s="311"/>
      <c r="ED865" s="311"/>
      <c r="EE865" s="311"/>
      <c r="EF865" s="312"/>
      <c r="EG865" s="311"/>
      <c r="EH865" s="297"/>
      <c r="EI865" s="311"/>
      <c r="EJ865" s="311"/>
      <c r="EK865" s="311"/>
      <c r="EL865" s="311"/>
      <c r="EM865" s="312"/>
      <c r="EN865" s="311"/>
      <c r="EO865" s="297"/>
      <c r="EP865" s="311"/>
      <c r="EQ865" s="311"/>
      <c r="ER865" s="311"/>
      <c r="ES865" s="311"/>
      <c r="ET865" s="312"/>
      <c r="EU865" s="311"/>
      <c r="EV865" s="297"/>
      <c r="EW865" s="311"/>
      <c r="EX865" s="311"/>
      <c r="EY865" s="311"/>
      <c r="EZ865" s="311"/>
      <c r="FA865" s="312"/>
      <c r="FB865" s="311"/>
      <c r="FC865" s="298"/>
    </row>
    <row r="866" spans="1:159" s="205" customFormat="1" ht="39.9" customHeight="1" x14ac:dyDescent="0.25">
      <c r="A866" s="206"/>
      <c r="B866" s="196"/>
      <c r="C866" s="292"/>
      <c r="D866" s="198"/>
      <c r="E866" s="299"/>
      <c r="F866" s="200"/>
      <c r="G866" s="301"/>
      <c r="H866" s="303"/>
      <c r="I866" s="299"/>
      <c r="J866" s="299"/>
      <c r="K866" s="299"/>
      <c r="L866" s="289"/>
      <c r="M866" s="299"/>
      <c r="N866" s="289"/>
      <c r="O866" s="363" t="str">
        <f>IF(P866="","",IF(OR(I866="",J866=""),"",IF(AND(ISNUMBER(FIND("post-", I866)),J866=ProductCode!$I$12),ProductCode!$F$19,IF(AND(ISNUMBER(FIND("pre-", I866)),J866=ProductCode!$I$12),ProductCode!$F$20,IF(ISNUMBER(FIND("post-", I866)),ProductCode!$F$17,ProductCode!$F$18)))))</f>
        <v/>
      </c>
      <c r="P866" s="295" t="str">
        <f t="shared" si="30"/>
        <v/>
      </c>
      <c r="Q866" s="306"/>
      <c r="R866" s="203"/>
      <c r="S866" s="308" t="str">
        <f t="shared" si="31"/>
        <v/>
      </c>
      <c r="T866" s="311"/>
      <c r="U866" s="311"/>
      <c r="V866" s="311"/>
      <c r="W866" s="311"/>
      <c r="X866" s="312"/>
      <c r="Y866" s="311"/>
      <c r="Z866" s="297"/>
      <c r="AA866" s="311"/>
      <c r="AB866" s="311"/>
      <c r="AC866" s="311"/>
      <c r="AD866" s="311"/>
      <c r="AE866" s="312"/>
      <c r="AF866" s="311"/>
      <c r="AG866" s="297"/>
      <c r="AH866" s="311"/>
      <c r="AI866" s="311"/>
      <c r="AJ866" s="311"/>
      <c r="AK866" s="311"/>
      <c r="AL866" s="312"/>
      <c r="AM866" s="311"/>
      <c r="AN866" s="297"/>
      <c r="AO866" s="311"/>
      <c r="AP866" s="311"/>
      <c r="AQ866" s="311"/>
      <c r="AR866" s="311"/>
      <c r="AS866" s="312"/>
      <c r="AT866" s="311"/>
      <c r="AU866" s="297"/>
      <c r="AV866" s="311"/>
      <c r="AW866" s="311"/>
      <c r="AX866" s="311"/>
      <c r="AY866" s="311"/>
      <c r="AZ866" s="312"/>
      <c r="BA866" s="311"/>
      <c r="BB866" s="297"/>
      <c r="BC866" s="311"/>
      <c r="BD866" s="311"/>
      <c r="BE866" s="311"/>
      <c r="BF866" s="311"/>
      <c r="BG866" s="312"/>
      <c r="BH866" s="311"/>
      <c r="BI866" s="297"/>
      <c r="BJ866" s="311"/>
      <c r="BK866" s="311"/>
      <c r="BL866" s="311"/>
      <c r="BM866" s="311"/>
      <c r="BN866" s="312"/>
      <c r="BO866" s="311"/>
      <c r="BP866" s="297"/>
      <c r="BQ866" s="311"/>
      <c r="BR866" s="311"/>
      <c r="BS866" s="311"/>
      <c r="BT866" s="311"/>
      <c r="BU866" s="312"/>
      <c r="BV866" s="311"/>
      <c r="BW866" s="297"/>
      <c r="BX866" s="311"/>
      <c r="BY866" s="311"/>
      <c r="BZ866" s="311"/>
      <c r="CA866" s="311"/>
      <c r="CB866" s="312"/>
      <c r="CC866" s="311"/>
      <c r="CD866" s="297"/>
      <c r="CE866" s="311"/>
      <c r="CF866" s="311"/>
      <c r="CG866" s="311"/>
      <c r="CH866" s="311"/>
      <c r="CI866" s="312"/>
      <c r="CJ866" s="311"/>
      <c r="CK866" s="297"/>
      <c r="CL866" s="311"/>
      <c r="CM866" s="311"/>
      <c r="CN866" s="311"/>
      <c r="CO866" s="311"/>
      <c r="CP866" s="312"/>
      <c r="CQ866" s="311"/>
      <c r="CR866" s="297"/>
      <c r="CS866" s="311"/>
      <c r="CT866" s="311"/>
      <c r="CU866" s="311"/>
      <c r="CV866" s="311"/>
      <c r="CW866" s="312"/>
      <c r="CX866" s="311"/>
      <c r="CY866" s="297"/>
      <c r="CZ866" s="311"/>
      <c r="DA866" s="311"/>
      <c r="DB866" s="311"/>
      <c r="DC866" s="311"/>
      <c r="DD866" s="312"/>
      <c r="DE866" s="311"/>
      <c r="DF866" s="297"/>
      <c r="DG866" s="311"/>
      <c r="DH866" s="311"/>
      <c r="DI866" s="311"/>
      <c r="DJ866" s="311"/>
      <c r="DK866" s="312"/>
      <c r="DL866" s="311"/>
      <c r="DM866" s="297"/>
      <c r="DN866" s="311"/>
      <c r="DO866" s="311"/>
      <c r="DP866" s="311"/>
      <c r="DQ866" s="311"/>
      <c r="DR866" s="312"/>
      <c r="DS866" s="311"/>
      <c r="DT866" s="297"/>
      <c r="DU866" s="311"/>
      <c r="DV866" s="311"/>
      <c r="DW866" s="311"/>
      <c r="DX866" s="311"/>
      <c r="DY866" s="312"/>
      <c r="DZ866" s="311"/>
      <c r="EA866" s="297"/>
      <c r="EB866" s="311"/>
      <c r="EC866" s="311"/>
      <c r="ED866" s="311"/>
      <c r="EE866" s="311"/>
      <c r="EF866" s="312"/>
      <c r="EG866" s="311"/>
      <c r="EH866" s="297"/>
      <c r="EI866" s="311"/>
      <c r="EJ866" s="311"/>
      <c r="EK866" s="311"/>
      <c r="EL866" s="311"/>
      <c r="EM866" s="312"/>
      <c r="EN866" s="311"/>
      <c r="EO866" s="297"/>
      <c r="EP866" s="311"/>
      <c r="EQ866" s="311"/>
      <c r="ER866" s="311"/>
      <c r="ES866" s="311"/>
      <c r="ET866" s="312"/>
      <c r="EU866" s="311"/>
      <c r="EV866" s="297"/>
      <c r="EW866" s="311"/>
      <c r="EX866" s="311"/>
      <c r="EY866" s="311"/>
      <c r="EZ866" s="311"/>
      <c r="FA866" s="312"/>
      <c r="FB866" s="311"/>
      <c r="FC866" s="298"/>
    </row>
    <row r="867" spans="1:159" s="205" customFormat="1" ht="39.9" customHeight="1" x14ac:dyDescent="0.25">
      <c r="A867" s="206"/>
      <c r="B867" s="196"/>
      <c r="C867" s="292"/>
      <c r="D867" s="198"/>
      <c r="E867" s="299"/>
      <c r="F867" s="200"/>
      <c r="G867" s="301"/>
      <c r="H867" s="303"/>
      <c r="I867" s="299"/>
      <c r="J867" s="299"/>
      <c r="K867" s="299"/>
      <c r="L867" s="289"/>
      <c r="M867" s="299"/>
      <c r="N867" s="289"/>
      <c r="O867" s="363" t="str">
        <f>IF(P867="","",IF(OR(I867="",J867=""),"",IF(AND(ISNUMBER(FIND("post-", I867)),J867=ProductCode!$I$12),ProductCode!$F$19,IF(AND(ISNUMBER(FIND("pre-", I867)),J867=ProductCode!$I$12),ProductCode!$F$20,IF(ISNUMBER(FIND("post-", I867)),ProductCode!$F$17,ProductCode!$F$18)))))</f>
        <v/>
      </c>
      <c r="P867" s="295" t="str">
        <f t="shared" si="30"/>
        <v/>
      </c>
      <c r="Q867" s="306"/>
      <c r="R867" s="203"/>
      <c r="S867" s="308" t="str">
        <f t="shared" si="31"/>
        <v/>
      </c>
      <c r="T867" s="311"/>
      <c r="U867" s="311"/>
      <c r="V867" s="311"/>
      <c r="W867" s="311"/>
      <c r="X867" s="312"/>
      <c r="Y867" s="311"/>
      <c r="Z867" s="297"/>
      <c r="AA867" s="311"/>
      <c r="AB867" s="311"/>
      <c r="AC867" s="311"/>
      <c r="AD867" s="311"/>
      <c r="AE867" s="312"/>
      <c r="AF867" s="311"/>
      <c r="AG867" s="297"/>
      <c r="AH867" s="311"/>
      <c r="AI867" s="311"/>
      <c r="AJ867" s="311"/>
      <c r="AK867" s="311"/>
      <c r="AL867" s="312"/>
      <c r="AM867" s="311"/>
      <c r="AN867" s="297"/>
      <c r="AO867" s="311"/>
      <c r="AP867" s="311"/>
      <c r="AQ867" s="311"/>
      <c r="AR867" s="311"/>
      <c r="AS867" s="312"/>
      <c r="AT867" s="311"/>
      <c r="AU867" s="297"/>
      <c r="AV867" s="311"/>
      <c r="AW867" s="311"/>
      <c r="AX867" s="311"/>
      <c r="AY867" s="311"/>
      <c r="AZ867" s="312"/>
      <c r="BA867" s="311"/>
      <c r="BB867" s="297"/>
      <c r="BC867" s="311"/>
      <c r="BD867" s="311"/>
      <c r="BE867" s="311"/>
      <c r="BF867" s="311"/>
      <c r="BG867" s="312"/>
      <c r="BH867" s="311"/>
      <c r="BI867" s="297"/>
      <c r="BJ867" s="311"/>
      <c r="BK867" s="311"/>
      <c r="BL867" s="311"/>
      <c r="BM867" s="311"/>
      <c r="BN867" s="312"/>
      <c r="BO867" s="311"/>
      <c r="BP867" s="297"/>
      <c r="BQ867" s="311"/>
      <c r="BR867" s="311"/>
      <c r="BS867" s="311"/>
      <c r="BT867" s="311"/>
      <c r="BU867" s="312"/>
      <c r="BV867" s="311"/>
      <c r="BW867" s="297"/>
      <c r="BX867" s="311"/>
      <c r="BY867" s="311"/>
      <c r="BZ867" s="311"/>
      <c r="CA867" s="311"/>
      <c r="CB867" s="312"/>
      <c r="CC867" s="311"/>
      <c r="CD867" s="297"/>
      <c r="CE867" s="311"/>
      <c r="CF867" s="311"/>
      <c r="CG867" s="311"/>
      <c r="CH867" s="311"/>
      <c r="CI867" s="312"/>
      <c r="CJ867" s="311"/>
      <c r="CK867" s="297"/>
      <c r="CL867" s="311"/>
      <c r="CM867" s="311"/>
      <c r="CN867" s="311"/>
      <c r="CO867" s="311"/>
      <c r="CP867" s="312"/>
      <c r="CQ867" s="311"/>
      <c r="CR867" s="297"/>
      <c r="CS867" s="311"/>
      <c r="CT867" s="311"/>
      <c r="CU867" s="311"/>
      <c r="CV867" s="311"/>
      <c r="CW867" s="312"/>
      <c r="CX867" s="311"/>
      <c r="CY867" s="297"/>
      <c r="CZ867" s="311"/>
      <c r="DA867" s="311"/>
      <c r="DB867" s="311"/>
      <c r="DC867" s="311"/>
      <c r="DD867" s="312"/>
      <c r="DE867" s="311"/>
      <c r="DF867" s="297"/>
      <c r="DG867" s="311"/>
      <c r="DH867" s="311"/>
      <c r="DI867" s="311"/>
      <c r="DJ867" s="311"/>
      <c r="DK867" s="312"/>
      <c r="DL867" s="311"/>
      <c r="DM867" s="297"/>
      <c r="DN867" s="311"/>
      <c r="DO867" s="311"/>
      <c r="DP867" s="311"/>
      <c r="DQ867" s="311"/>
      <c r="DR867" s="312"/>
      <c r="DS867" s="311"/>
      <c r="DT867" s="297"/>
      <c r="DU867" s="311"/>
      <c r="DV867" s="311"/>
      <c r="DW867" s="311"/>
      <c r="DX867" s="311"/>
      <c r="DY867" s="312"/>
      <c r="DZ867" s="311"/>
      <c r="EA867" s="297"/>
      <c r="EB867" s="311"/>
      <c r="EC867" s="311"/>
      <c r="ED867" s="311"/>
      <c r="EE867" s="311"/>
      <c r="EF867" s="312"/>
      <c r="EG867" s="311"/>
      <c r="EH867" s="297"/>
      <c r="EI867" s="311"/>
      <c r="EJ867" s="311"/>
      <c r="EK867" s="311"/>
      <c r="EL867" s="311"/>
      <c r="EM867" s="312"/>
      <c r="EN867" s="311"/>
      <c r="EO867" s="297"/>
      <c r="EP867" s="311"/>
      <c r="EQ867" s="311"/>
      <c r="ER867" s="311"/>
      <c r="ES867" s="311"/>
      <c r="ET867" s="312"/>
      <c r="EU867" s="311"/>
      <c r="EV867" s="297"/>
      <c r="EW867" s="311"/>
      <c r="EX867" s="311"/>
      <c r="EY867" s="311"/>
      <c r="EZ867" s="311"/>
      <c r="FA867" s="312"/>
      <c r="FB867" s="311"/>
      <c r="FC867" s="298"/>
    </row>
    <row r="868" spans="1:159" s="205" customFormat="1" ht="39.9" customHeight="1" x14ac:dyDescent="0.25">
      <c r="A868" s="206"/>
      <c r="B868" s="196"/>
      <c r="C868" s="292"/>
      <c r="D868" s="198"/>
      <c r="E868" s="299"/>
      <c r="F868" s="200"/>
      <c r="G868" s="301"/>
      <c r="H868" s="303"/>
      <c r="I868" s="299"/>
      <c r="J868" s="299"/>
      <c r="K868" s="299"/>
      <c r="L868" s="289"/>
      <c r="M868" s="299"/>
      <c r="N868" s="289"/>
      <c r="O868" s="363" t="str">
        <f>IF(P868="","",IF(OR(I868="",J868=""),"",IF(AND(ISNUMBER(FIND("post-", I868)),J868=ProductCode!$I$12),ProductCode!$F$19,IF(AND(ISNUMBER(FIND("pre-", I868)),J868=ProductCode!$I$12),ProductCode!$F$20,IF(ISNUMBER(FIND("post-", I868)),ProductCode!$F$17,ProductCode!$F$18)))))</f>
        <v/>
      </c>
      <c r="P868" s="295" t="str">
        <f t="shared" ref="P868:P931" si="32">IF(OR(I868="",1-ROUND(L868,4)-ROUND(N868,4)=0),"",ROUND(1-ROUND(L868,4)-ROUND(N868,4),4))</f>
        <v/>
      </c>
      <c r="Q868" s="306"/>
      <c r="R868" s="203"/>
      <c r="S868" s="308" t="str">
        <f t="shared" ref="S868:S931" si="33">IF(I868="","",IF($E$21="Yes",100%,IF(R868&lt;&gt;0,ROUND(SUMIF($Z$33:$FC$33,$Z$33,Z868:FC868),4),"")))</f>
        <v/>
      </c>
      <c r="T868" s="311"/>
      <c r="U868" s="311"/>
      <c r="V868" s="311"/>
      <c r="W868" s="311"/>
      <c r="X868" s="312"/>
      <c r="Y868" s="311"/>
      <c r="Z868" s="297"/>
      <c r="AA868" s="311"/>
      <c r="AB868" s="311"/>
      <c r="AC868" s="311"/>
      <c r="AD868" s="311"/>
      <c r="AE868" s="312"/>
      <c r="AF868" s="311"/>
      <c r="AG868" s="297"/>
      <c r="AH868" s="311"/>
      <c r="AI868" s="311"/>
      <c r="AJ868" s="311"/>
      <c r="AK868" s="311"/>
      <c r="AL868" s="312"/>
      <c r="AM868" s="311"/>
      <c r="AN868" s="297"/>
      <c r="AO868" s="311"/>
      <c r="AP868" s="311"/>
      <c r="AQ868" s="311"/>
      <c r="AR868" s="311"/>
      <c r="AS868" s="312"/>
      <c r="AT868" s="311"/>
      <c r="AU868" s="297"/>
      <c r="AV868" s="311"/>
      <c r="AW868" s="311"/>
      <c r="AX868" s="311"/>
      <c r="AY868" s="311"/>
      <c r="AZ868" s="312"/>
      <c r="BA868" s="311"/>
      <c r="BB868" s="297"/>
      <c r="BC868" s="311"/>
      <c r="BD868" s="311"/>
      <c r="BE868" s="311"/>
      <c r="BF868" s="311"/>
      <c r="BG868" s="312"/>
      <c r="BH868" s="311"/>
      <c r="BI868" s="297"/>
      <c r="BJ868" s="311"/>
      <c r="BK868" s="311"/>
      <c r="BL868" s="311"/>
      <c r="BM868" s="311"/>
      <c r="BN868" s="312"/>
      <c r="BO868" s="311"/>
      <c r="BP868" s="297"/>
      <c r="BQ868" s="311"/>
      <c r="BR868" s="311"/>
      <c r="BS868" s="311"/>
      <c r="BT868" s="311"/>
      <c r="BU868" s="312"/>
      <c r="BV868" s="311"/>
      <c r="BW868" s="297"/>
      <c r="BX868" s="311"/>
      <c r="BY868" s="311"/>
      <c r="BZ868" s="311"/>
      <c r="CA868" s="311"/>
      <c r="CB868" s="312"/>
      <c r="CC868" s="311"/>
      <c r="CD868" s="297"/>
      <c r="CE868" s="311"/>
      <c r="CF868" s="311"/>
      <c r="CG868" s="311"/>
      <c r="CH868" s="311"/>
      <c r="CI868" s="312"/>
      <c r="CJ868" s="311"/>
      <c r="CK868" s="297"/>
      <c r="CL868" s="311"/>
      <c r="CM868" s="311"/>
      <c r="CN868" s="311"/>
      <c r="CO868" s="311"/>
      <c r="CP868" s="312"/>
      <c r="CQ868" s="311"/>
      <c r="CR868" s="297"/>
      <c r="CS868" s="311"/>
      <c r="CT868" s="311"/>
      <c r="CU868" s="311"/>
      <c r="CV868" s="311"/>
      <c r="CW868" s="312"/>
      <c r="CX868" s="311"/>
      <c r="CY868" s="297"/>
      <c r="CZ868" s="311"/>
      <c r="DA868" s="311"/>
      <c r="DB868" s="311"/>
      <c r="DC868" s="311"/>
      <c r="DD868" s="312"/>
      <c r="DE868" s="311"/>
      <c r="DF868" s="297"/>
      <c r="DG868" s="311"/>
      <c r="DH868" s="311"/>
      <c r="DI868" s="311"/>
      <c r="DJ868" s="311"/>
      <c r="DK868" s="312"/>
      <c r="DL868" s="311"/>
      <c r="DM868" s="297"/>
      <c r="DN868" s="311"/>
      <c r="DO868" s="311"/>
      <c r="DP868" s="311"/>
      <c r="DQ868" s="311"/>
      <c r="DR868" s="312"/>
      <c r="DS868" s="311"/>
      <c r="DT868" s="297"/>
      <c r="DU868" s="311"/>
      <c r="DV868" s="311"/>
      <c r="DW868" s="311"/>
      <c r="DX868" s="311"/>
      <c r="DY868" s="312"/>
      <c r="DZ868" s="311"/>
      <c r="EA868" s="297"/>
      <c r="EB868" s="311"/>
      <c r="EC868" s="311"/>
      <c r="ED868" s="311"/>
      <c r="EE868" s="311"/>
      <c r="EF868" s="312"/>
      <c r="EG868" s="311"/>
      <c r="EH868" s="297"/>
      <c r="EI868" s="311"/>
      <c r="EJ868" s="311"/>
      <c r="EK868" s="311"/>
      <c r="EL868" s="311"/>
      <c r="EM868" s="312"/>
      <c r="EN868" s="311"/>
      <c r="EO868" s="297"/>
      <c r="EP868" s="311"/>
      <c r="EQ868" s="311"/>
      <c r="ER868" s="311"/>
      <c r="ES868" s="311"/>
      <c r="ET868" s="312"/>
      <c r="EU868" s="311"/>
      <c r="EV868" s="297"/>
      <c r="EW868" s="311"/>
      <c r="EX868" s="311"/>
      <c r="EY868" s="311"/>
      <c r="EZ868" s="311"/>
      <c r="FA868" s="312"/>
      <c r="FB868" s="311"/>
      <c r="FC868" s="298"/>
    </row>
    <row r="869" spans="1:159" s="205" customFormat="1" ht="39.9" customHeight="1" x14ac:dyDescent="0.25">
      <c r="A869" s="206"/>
      <c r="B869" s="196"/>
      <c r="C869" s="292"/>
      <c r="D869" s="198"/>
      <c r="E869" s="299"/>
      <c r="F869" s="200"/>
      <c r="G869" s="301"/>
      <c r="H869" s="303"/>
      <c r="I869" s="299"/>
      <c r="J869" s="299"/>
      <c r="K869" s="299"/>
      <c r="L869" s="289"/>
      <c r="M869" s="299"/>
      <c r="N869" s="289"/>
      <c r="O869" s="363" t="str">
        <f>IF(P869="","",IF(OR(I869="",J869=""),"",IF(AND(ISNUMBER(FIND("post-", I869)),J869=ProductCode!$I$12),ProductCode!$F$19,IF(AND(ISNUMBER(FIND("pre-", I869)),J869=ProductCode!$I$12),ProductCode!$F$20,IF(ISNUMBER(FIND("post-", I869)),ProductCode!$F$17,ProductCode!$F$18)))))</f>
        <v/>
      </c>
      <c r="P869" s="295" t="str">
        <f t="shared" si="32"/>
        <v/>
      </c>
      <c r="Q869" s="306"/>
      <c r="R869" s="203"/>
      <c r="S869" s="308" t="str">
        <f t="shared" si="33"/>
        <v/>
      </c>
      <c r="T869" s="311"/>
      <c r="U869" s="311"/>
      <c r="V869" s="311"/>
      <c r="W869" s="311"/>
      <c r="X869" s="312"/>
      <c r="Y869" s="311"/>
      <c r="Z869" s="297"/>
      <c r="AA869" s="311"/>
      <c r="AB869" s="311"/>
      <c r="AC869" s="311"/>
      <c r="AD869" s="311"/>
      <c r="AE869" s="312"/>
      <c r="AF869" s="311"/>
      <c r="AG869" s="297"/>
      <c r="AH869" s="311"/>
      <c r="AI869" s="311"/>
      <c r="AJ869" s="311"/>
      <c r="AK869" s="311"/>
      <c r="AL869" s="312"/>
      <c r="AM869" s="311"/>
      <c r="AN869" s="297"/>
      <c r="AO869" s="311"/>
      <c r="AP869" s="311"/>
      <c r="AQ869" s="311"/>
      <c r="AR869" s="311"/>
      <c r="AS869" s="312"/>
      <c r="AT869" s="311"/>
      <c r="AU869" s="297"/>
      <c r="AV869" s="311"/>
      <c r="AW869" s="311"/>
      <c r="AX869" s="311"/>
      <c r="AY869" s="311"/>
      <c r="AZ869" s="312"/>
      <c r="BA869" s="311"/>
      <c r="BB869" s="297"/>
      <c r="BC869" s="311"/>
      <c r="BD869" s="311"/>
      <c r="BE869" s="311"/>
      <c r="BF869" s="311"/>
      <c r="BG869" s="312"/>
      <c r="BH869" s="311"/>
      <c r="BI869" s="297"/>
      <c r="BJ869" s="311"/>
      <c r="BK869" s="311"/>
      <c r="BL869" s="311"/>
      <c r="BM869" s="311"/>
      <c r="BN869" s="312"/>
      <c r="BO869" s="311"/>
      <c r="BP869" s="297"/>
      <c r="BQ869" s="311"/>
      <c r="BR869" s="311"/>
      <c r="BS869" s="311"/>
      <c r="BT869" s="311"/>
      <c r="BU869" s="312"/>
      <c r="BV869" s="311"/>
      <c r="BW869" s="297"/>
      <c r="BX869" s="311"/>
      <c r="BY869" s="311"/>
      <c r="BZ869" s="311"/>
      <c r="CA869" s="311"/>
      <c r="CB869" s="312"/>
      <c r="CC869" s="311"/>
      <c r="CD869" s="297"/>
      <c r="CE869" s="311"/>
      <c r="CF869" s="311"/>
      <c r="CG869" s="311"/>
      <c r="CH869" s="311"/>
      <c r="CI869" s="312"/>
      <c r="CJ869" s="311"/>
      <c r="CK869" s="297"/>
      <c r="CL869" s="311"/>
      <c r="CM869" s="311"/>
      <c r="CN869" s="311"/>
      <c r="CO869" s="311"/>
      <c r="CP869" s="312"/>
      <c r="CQ869" s="311"/>
      <c r="CR869" s="297"/>
      <c r="CS869" s="311"/>
      <c r="CT869" s="311"/>
      <c r="CU869" s="311"/>
      <c r="CV869" s="311"/>
      <c r="CW869" s="312"/>
      <c r="CX869" s="311"/>
      <c r="CY869" s="297"/>
      <c r="CZ869" s="311"/>
      <c r="DA869" s="311"/>
      <c r="DB869" s="311"/>
      <c r="DC869" s="311"/>
      <c r="DD869" s="312"/>
      <c r="DE869" s="311"/>
      <c r="DF869" s="297"/>
      <c r="DG869" s="311"/>
      <c r="DH869" s="311"/>
      <c r="DI869" s="311"/>
      <c r="DJ869" s="311"/>
      <c r="DK869" s="312"/>
      <c r="DL869" s="311"/>
      <c r="DM869" s="297"/>
      <c r="DN869" s="311"/>
      <c r="DO869" s="311"/>
      <c r="DP869" s="311"/>
      <c r="DQ869" s="311"/>
      <c r="DR869" s="312"/>
      <c r="DS869" s="311"/>
      <c r="DT869" s="297"/>
      <c r="DU869" s="311"/>
      <c r="DV869" s="311"/>
      <c r="DW869" s="311"/>
      <c r="DX869" s="311"/>
      <c r="DY869" s="312"/>
      <c r="DZ869" s="311"/>
      <c r="EA869" s="297"/>
      <c r="EB869" s="311"/>
      <c r="EC869" s="311"/>
      <c r="ED869" s="311"/>
      <c r="EE869" s="311"/>
      <c r="EF869" s="312"/>
      <c r="EG869" s="311"/>
      <c r="EH869" s="297"/>
      <c r="EI869" s="311"/>
      <c r="EJ869" s="311"/>
      <c r="EK869" s="311"/>
      <c r="EL869" s="311"/>
      <c r="EM869" s="312"/>
      <c r="EN869" s="311"/>
      <c r="EO869" s="297"/>
      <c r="EP869" s="311"/>
      <c r="EQ869" s="311"/>
      <c r="ER869" s="311"/>
      <c r="ES869" s="311"/>
      <c r="ET869" s="312"/>
      <c r="EU869" s="311"/>
      <c r="EV869" s="297"/>
      <c r="EW869" s="311"/>
      <c r="EX869" s="311"/>
      <c r="EY869" s="311"/>
      <c r="EZ869" s="311"/>
      <c r="FA869" s="312"/>
      <c r="FB869" s="311"/>
      <c r="FC869" s="298"/>
    </row>
    <row r="870" spans="1:159" s="205" customFormat="1" ht="39.9" customHeight="1" x14ac:dyDescent="0.25">
      <c r="A870" s="206"/>
      <c r="B870" s="196"/>
      <c r="C870" s="292"/>
      <c r="D870" s="198"/>
      <c r="E870" s="299"/>
      <c r="F870" s="200"/>
      <c r="G870" s="301"/>
      <c r="H870" s="303"/>
      <c r="I870" s="299"/>
      <c r="J870" s="299"/>
      <c r="K870" s="299"/>
      <c r="L870" s="289"/>
      <c r="M870" s="299"/>
      <c r="N870" s="289"/>
      <c r="O870" s="363" t="str">
        <f>IF(P870="","",IF(OR(I870="",J870=""),"",IF(AND(ISNUMBER(FIND("post-", I870)),J870=ProductCode!$I$12),ProductCode!$F$19,IF(AND(ISNUMBER(FIND("pre-", I870)),J870=ProductCode!$I$12),ProductCode!$F$20,IF(ISNUMBER(FIND("post-", I870)),ProductCode!$F$17,ProductCode!$F$18)))))</f>
        <v/>
      </c>
      <c r="P870" s="295" t="str">
        <f t="shared" si="32"/>
        <v/>
      </c>
      <c r="Q870" s="306"/>
      <c r="R870" s="203"/>
      <c r="S870" s="308" t="str">
        <f t="shared" si="33"/>
        <v/>
      </c>
      <c r="T870" s="311"/>
      <c r="U870" s="311"/>
      <c r="V870" s="311"/>
      <c r="W870" s="311"/>
      <c r="X870" s="312"/>
      <c r="Y870" s="311"/>
      <c r="Z870" s="297"/>
      <c r="AA870" s="311"/>
      <c r="AB870" s="311"/>
      <c r="AC870" s="311"/>
      <c r="AD870" s="311"/>
      <c r="AE870" s="312"/>
      <c r="AF870" s="311"/>
      <c r="AG870" s="297"/>
      <c r="AH870" s="311"/>
      <c r="AI870" s="311"/>
      <c r="AJ870" s="311"/>
      <c r="AK870" s="311"/>
      <c r="AL870" s="312"/>
      <c r="AM870" s="311"/>
      <c r="AN870" s="297"/>
      <c r="AO870" s="311"/>
      <c r="AP870" s="311"/>
      <c r="AQ870" s="311"/>
      <c r="AR870" s="311"/>
      <c r="AS870" s="312"/>
      <c r="AT870" s="311"/>
      <c r="AU870" s="297"/>
      <c r="AV870" s="311"/>
      <c r="AW870" s="311"/>
      <c r="AX870" s="311"/>
      <c r="AY870" s="311"/>
      <c r="AZ870" s="312"/>
      <c r="BA870" s="311"/>
      <c r="BB870" s="297"/>
      <c r="BC870" s="311"/>
      <c r="BD870" s="311"/>
      <c r="BE870" s="311"/>
      <c r="BF870" s="311"/>
      <c r="BG870" s="312"/>
      <c r="BH870" s="311"/>
      <c r="BI870" s="297"/>
      <c r="BJ870" s="311"/>
      <c r="BK870" s="311"/>
      <c r="BL870" s="311"/>
      <c r="BM870" s="311"/>
      <c r="BN870" s="312"/>
      <c r="BO870" s="311"/>
      <c r="BP870" s="297"/>
      <c r="BQ870" s="311"/>
      <c r="BR870" s="311"/>
      <c r="BS870" s="311"/>
      <c r="BT870" s="311"/>
      <c r="BU870" s="312"/>
      <c r="BV870" s="311"/>
      <c r="BW870" s="297"/>
      <c r="BX870" s="311"/>
      <c r="BY870" s="311"/>
      <c r="BZ870" s="311"/>
      <c r="CA870" s="311"/>
      <c r="CB870" s="312"/>
      <c r="CC870" s="311"/>
      <c r="CD870" s="297"/>
      <c r="CE870" s="311"/>
      <c r="CF870" s="311"/>
      <c r="CG870" s="311"/>
      <c r="CH870" s="311"/>
      <c r="CI870" s="312"/>
      <c r="CJ870" s="311"/>
      <c r="CK870" s="297"/>
      <c r="CL870" s="311"/>
      <c r="CM870" s="311"/>
      <c r="CN870" s="311"/>
      <c r="CO870" s="311"/>
      <c r="CP870" s="312"/>
      <c r="CQ870" s="311"/>
      <c r="CR870" s="297"/>
      <c r="CS870" s="311"/>
      <c r="CT870" s="311"/>
      <c r="CU870" s="311"/>
      <c r="CV870" s="311"/>
      <c r="CW870" s="312"/>
      <c r="CX870" s="311"/>
      <c r="CY870" s="297"/>
      <c r="CZ870" s="311"/>
      <c r="DA870" s="311"/>
      <c r="DB870" s="311"/>
      <c r="DC870" s="311"/>
      <c r="DD870" s="312"/>
      <c r="DE870" s="311"/>
      <c r="DF870" s="297"/>
      <c r="DG870" s="311"/>
      <c r="DH870" s="311"/>
      <c r="DI870" s="311"/>
      <c r="DJ870" s="311"/>
      <c r="DK870" s="312"/>
      <c r="DL870" s="311"/>
      <c r="DM870" s="297"/>
      <c r="DN870" s="311"/>
      <c r="DO870" s="311"/>
      <c r="DP870" s="311"/>
      <c r="DQ870" s="311"/>
      <c r="DR870" s="312"/>
      <c r="DS870" s="311"/>
      <c r="DT870" s="297"/>
      <c r="DU870" s="311"/>
      <c r="DV870" s="311"/>
      <c r="DW870" s="311"/>
      <c r="DX870" s="311"/>
      <c r="DY870" s="312"/>
      <c r="DZ870" s="311"/>
      <c r="EA870" s="297"/>
      <c r="EB870" s="311"/>
      <c r="EC870" s="311"/>
      <c r="ED870" s="311"/>
      <c r="EE870" s="311"/>
      <c r="EF870" s="312"/>
      <c r="EG870" s="311"/>
      <c r="EH870" s="297"/>
      <c r="EI870" s="311"/>
      <c r="EJ870" s="311"/>
      <c r="EK870" s="311"/>
      <c r="EL870" s="311"/>
      <c r="EM870" s="312"/>
      <c r="EN870" s="311"/>
      <c r="EO870" s="297"/>
      <c r="EP870" s="311"/>
      <c r="EQ870" s="311"/>
      <c r="ER870" s="311"/>
      <c r="ES870" s="311"/>
      <c r="ET870" s="312"/>
      <c r="EU870" s="311"/>
      <c r="EV870" s="297"/>
      <c r="EW870" s="311"/>
      <c r="EX870" s="311"/>
      <c r="EY870" s="311"/>
      <c r="EZ870" s="311"/>
      <c r="FA870" s="312"/>
      <c r="FB870" s="311"/>
      <c r="FC870" s="298"/>
    </row>
    <row r="871" spans="1:159" s="205" customFormat="1" ht="39.9" customHeight="1" x14ac:dyDescent="0.25">
      <c r="A871" s="206"/>
      <c r="B871" s="196"/>
      <c r="C871" s="292"/>
      <c r="D871" s="198"/>
      <c r="E871" s="299"/>
      <c r="F871" s="200"/>
      <c r="G871" s="301"/>
      <c r="H871" s="303"/>
      <c r="I871" s="299"/>
      <c r="J871" s="299"/>
      <c r="K871" s="299"/>
      <c r="L871" s="289"/>
      <c r="M871" s="299"/>
      <c r="N871" s="289"/>
      <c r="O871" s="363" t="str">
        <f>IF(P871="","",IF(OR(I871="",J871=""),"",IF(AND(ISNUMBER(FIND("post-", I871)),J871=ProductCode!$I$12),ProductCode!$F$19,IF(AND(ISNUMBER(FIND("pre-", I871)),J871=ProductCode!$I$12),ProductCode!$F$20,IF(ISNUMBER(FIND("post-", I871)),ProductCode!$F$17,ProductCode!$F$18)))))</f>
        <v/>
      </c>
      <c r="P871" s="295" t="str">
        <f t="shared" si="32"/>
        <v/>
      </c>
      <c r="Q871" s="306"/>
      <c r="R871" s="203"/>
      <c r="S871" s="308" t="str">
        <f t="shared" si="33"/>
        <v/>
      </c>
      <c r="T871" s="311"/>
      <c r="U871" s="311"/>
      <c r="V871" s="311"/>
      <c r="W871" s="311"/>
      <c r="X871" s="312"/>
      <c r="Y871" s="311"/>
      <c r="Z871" s="297"/>
      <c r="AA871" s="311"/>
      <c r="AB871" s="311"/>
      <c r="AC871" s="311"/>
      <c r="AD871" s="311"/>
      <c r="AE871" s="312"/>
      <c r="AF871" s="311"/>
      <c r="AG871" s="297"/>
      <c r="AH871" s="311"/>
      <c r="AI871" s="311"/>
      <c r="AJ871" s="311"/>
      <c r="AK871" s="311"/>
      <c r="AL871" s="312"/>
      <c r="AM871" s="311"/>
      <c r="AN871" s="297"/>
      <c r="AO871" s="311"/>
      <c r="AP871" s="311"/>
      <c r="AQ871" s="311"/>
      <c r="AR871" s="311"/>
      <c r="AS871" s="312"/>
      <c r="AT871" s="311"/>
      <c r="AU871" s="297"/>
      <c r="AV871" s="311"/>
      <c r="AW871" s="311"/>
      <c r="AX871" s="311"/>
      <c r="AY871" s="311"/>
      <c r="AZ871" s="312"/>
      <c r="BA871" s="311"/>
      <c r="BB871" s="297"/>
      <c r="BC871" s="311"/>
      <c r="BD871" s="311"/>
      <c r="BE871" s="311"/>
      <c r="BF871" s="311"/>
      <c r="BG871" s="312"/>
      <c r="BH871" s="311"/>
      <c r="BI871" s="297"/>
      <c r="BJ871" s="311"/>
      <c r="BK871" s="311"/>
      <c r="BL871" s="311"/>
      <c r="BM871" s="311"/>
      <c r="BN871" s="312"/>
      <c r="BO871" s="311"/>
      <c r="BP871" s="297"/>
      <c r="BQ871" s="311"/>
      <c r="BR871" s="311"/>
      <c r="BS871" s="311"/>
      <c r="BT871" s="311"/>
      <c r="BU871" s="312"/>
      <c r="BV871" s="311"/>
      <c r="BW871" s="297"/>
      <c r="BX871" s="311"/>
      <c r="BY871" s="311"/>
      <c r="BZ871" s="311"/>
      <c r="CA871" s="311"/>
      <c r="CB871" s="312"/>
      <c r="CC871" s="311"/>
      <c r="CD871" s="297"/>
      <c r="CE871" s="311"/>
      <c r="CF871" s="311"/>
      <c r="CG871" s="311"/>
      <c r="CH871" s="311"/>
      <c r="CI871" s="312"/>
      <c r="CJ871" s="311"/>
      <c r="CK871" s="297"/>
      <c r="CL871" s="311"/>
      <c r="CM871" s="311"/>
      <c r="CN871" s="311"/>
      <c r="CO871" s="311"/>
      <c r="CP871" s="312"/>
      <c r="CQ871" s="311"/>
      <c r="CR871" s="297"/>
      <c r="CS871" s="311"/>
      <c r="CT871" s="311"/>
      <c r="CU871" s="311"/>
      <c r="CV871" s="311"/>
      <c r="CW871" s="312"/>
      <c r="CX871" s="311"/>
      <c r="CY871" s="297"/>
      <c r="CZ871" s="311"/>
      <c r="DA871" s="311"/>
      <c r="DB871" s="311"/>
      <c r="DC871" s="311"/>
      <c r="DD871" s="312"/>
      <c r="DE871" s="311"/>
      <c r="DF871" s="297"/>
      <c r="DG871" s="311"/>
      <c r="DH871" s="311"/>
      <c r="DI871" s="311"/>
      <c r="DJ871" s="311"/>
      <c r="DK871" s="312"/>
      <c r="DL871" s="311"/>
      <c r="DM871" s="297"/>
      <c r="DN871" s="311"/>
      <c r="DO871" s="311"/>
      <c r="DP871" s="311"/>
      <c r="DQ871" s="311"/>
      <c r="DR871" s="312"/>
      <c r="DS871" s="311"/>
      <c r="DT871" s="297"/>
      <c r="DU871" s="311"/>
      <c r="DV871" s="311"/>
      <c r="DW871" s="311"/>
      <c r="DX871" s="311"/>
      <c r="DY871" s="312"/>
      <c r="DZ871" s="311"/>
      <c r="EA871" s="297"/>
      <c r="EB871" s="311"/>
      <c r="EC871" s="311"/>
      <c r="ED871" s="311"/>
      <c r="EE871" s="311"/>
      <c r="EF871" s="312"/>
      <c r="EG871" s="311"/>
      <c r="EH871" s="297"/>
      <c r="EI871" s="311"/>
      <c r="EJ871" s="311"/>
      <c r="EK871" s="311"/>
      <c r="EL871" s="311"/>
      <c r="EM871" s="312"/>
      <c r="EN871" s="311"/>
      <c r="EO871" s="297"/>
      <c r="EP871" s="311"/>
      <c r="EQ871" s="311"/>
      <c r="ER871" s="311"/>
      <c r="ES871" s="311"/>
      <c r="ET871" s="312"/>
      <c r="EU871" s="311"/>
      <c r="EV871" s="297"/>
      <c r="EW871" s="311"/>
      <c r="EX871" s="311"/>
      <c r="EY871" s="311"/>
      <c r="EZ871" s="311"/>
      <c r="FA871" s="312"/>
      <c r="FB871" s="311"/>
      <c r="FC871" s="298"/>
    </row>
    <row r="872" spans="1:159" s="205" customFormat="1" ht="39.9" customHeight="1" x14ac:dyDescent="0.25">
      <c r="A872" s="206"/>
      <c r="B872" s="196"/>
      <c r="C872" s="292"/>
      <c r="D872" s="198"/>
      <c r="E872" s="299"/>
      <c r="F872" s="200"/>
      <c r="G872" s="301"/>
      <c r="H872" s="303"/>
      <c r="I872" s="299"/>
      <c r="J872" s="299"/>
      <c r="K872" s="299"/>
      <c r="L872" s="289"/>
      <c r="M872" s="299"/>
      <c r="N872" s="289"/>
      <c r="O872" s="363" t="str">
        <f>IF(P872="","",IF(OR(I872="",J872=""),"",IF(AND(ISNUMBER(FIND("post-", I872)),J872=ProductCode!$I$12),ProductCode!$F$19,IF(AND(ISNUMBER(FIND("pre-", I872)),J872=ProductCode!$I$12),ProductCode!$F$20,IF(ISNUMBER(FIND("post-", I872)),ProductCode!$F$17,ProductCode!$F$18)))))</f>
        <v/>
      </c>
      <c r="P872" s="295" t="str">
        <f t="shared" si="32"/>
        <v/>
      </c>
      <c r="Q872" s="306"/>
      <c r="R872" s="203"/>
      <c r="S872" s="308" t="str">
        <f t="shared" si="33"/>
        <v/>
      </c>
      <c r="T872" s="311"/>
      <c r="U872" s="311"/>
      <c r="V872" s="311"/>
      <c r="W872" s="311"/>
      <c r="X872" s="312"/>
      <c r="Y872" s="311"/>
      <c r="Z872" s="297"/>
      <c r="AA872" s="311"/>
      <c r="AB872" s="311"/>
      <c r="AC872" s="311"/>
      <c r="AD872" s="311"/>
      <c r="AE872" s="312"/>
      <c r="AF872" s="311"/>
      <c r="AG872" s="297"/>
      <c r="AH872" s="311"/>
      <c r="AI872" s="311"/>
      <c r="AJ872" s="311"/>
      <c r="AK872" s="311"/>
      <c r="AL872" s="312"/>
      <c r="AM872" s="311"/>
      <c r="AN872" s="297"/>
      <c r="AO872" s="311"/>
      <c r="AP872" s="311"/>
      <c r="AQ872" s="311"/>
      <c r="AR872" s="311"/>
      <c r="AS872" s="312"/>
      <c r="AT872" s="311"/>
      <c r="AU872" s="297"/>
      <c r="AV872" s="311"/>
      <c r="AW872" s="311"/>
      <c r="AX872" s="311"/>
      <c r="AY872" s="311"/>
      <c r="AZ872" s="312"/>
      <c r="BA872" s="311"/>
      <c r="BB872" s="297"/>
      <c r="BC872" s="311"/>
      <c r="BD872" s="311"/>
      <c r="BE872" s="311"/>
      <c r="BF872" s="311"/>
      <c r="BG872" s="312"/>
      <c r="BH872" s="311"/>
      <c r="BI872" s="297"/>
      <c r="BJ872" s="311"/>
      <c r="BK872" s="311"/>
      <c r="BL872" s="311"/>
      <c r="BM872" s="311"/>
      <c r="BN872" s="312"/>
      <c r="BO872" s="311"/>
      <c r="BP872" s="297"/>
      <c r="BQ872" s="311"/>
      <c r="BR872" s="311"/>
      <c r="BS872" s="311"/>
      <c r="BT872" s="311"/>
      <c r="BU872" s="312"/>
      <c r="BV872" s="311"/>
      <c r="BW872" s="297"/>
      <c r="BX872" s="311"/>
      <c r="BY872" s="311"/>
      <c r="BZ872" s="311"/>
      <c r="CA872" s="311"/>
      <c r="CB872" s="312"/>
      <c r="CC872" s="311"/>
      <c r="CD872" s="297"/>
      <c r="CE872" s="311"/>
      <c r="CF872" s="311"/>
      <c r="CG872" s="311"/>
      <c r="CH872" s="311"/>
      <c r="CI872" s="312"/>
      <c r="CJ872" s="311"/>
      <c r="CK872" s="297"/>
      <c r="CL872" s="311"/>
      <c r="CM872" s="311"/>
      <c r="CN872" s="311"/>
      <c r="CO872" s="311"/>
      <c r="CP872" s="312"/>
      <c r="CQ872" s="311"/>
      <c r="CR872" s="297"/>
      <c r="CS872" s="311"/>
      <c r="CT872" s="311"/>
      <c r="CU872" s="311"/>
      <c r="CV872" s="311"/>
      <c r="CW872" s="312"/>
      <c r="CX872" s="311"/>
      <c r="CY872" s="297"/>
      <c r="CZ872" s="311"/>
      <c r="DA872" s="311"/>
      <c r="DB872" s="311"/>
      <c r="DC872" s="311"/>
      <c r="DD872" s="312"/>
      <c r="DE872" s="311"/>
      <c r="DF872" s="297"/>
      <c r="DG872" s="311"/>
      <c r="DH872" s="311"/>
      <c r="DI872" s="311"/>
      <c r="DJ872" s="311"/>
      <c r="DK872" s="312"/>
      <c r="DL872" s="311"/>
      <c r="DM872" s="297"/>
      <c r="DN872" s="311"/>
      <c r="DO872" s="311"/>
      <c r="DP872" s="311"/>
      <c r="DQ872" s="311"/>
      <c r="DR872" s="312"/>
      <c r="DS872" s="311"/>
      <c r="DT872" s="297"/>
      <c r="DU872" s="311"/>
      <c r="DV872" s="311"/>
      <c r="DW872" s="311"/>
      <c r="DX872" s="311"/>
      <c r="DY872" s="312"/>
      <c r="DZ872" s="311"/>
      <c r="EA872" s="297"/>
      <c r="EB872" s="311"/>
      <c r="EC872" s="311"/>
      <c r="ED872" s="311"/>
      <c r="EE872" s="311"/>
      <c r="EF872" s="312"/>
      <c r="EG872" s="311"/>
      <c r="EH872" s="297"/>
      <c r="EI872" s="311"/>
      <c r="EJ872" s="311"/>
      <c r="EK872" s="311"/>
      <c r="EL872" s="311"/>
      <c r="EM872" s="312"/>
      <c r="EN872" s="311"/>
      <c r="EO872" s="297"/>
      <c r="EP872" s="311"/>
      <c r="EQ872" s="311"/>
      <c r="ER872" s="311"/>
      <c r="ES872" s="311"/>
      <c r="ET872" s="312"/>
      <c r="EU872" s="311"/>
      <c r="EV872" s="297"/>
      <c r="EW872" s="311"/>
      <c r="EX872" s="311"/>
      <c r="EY872" s="311"/>
      <c r="EZ872" s="311"/>
      <c r="FA872" s="312"/>
      <c r="FB872" s="311"/>
      <c r="FC872" s="298"/>
    </row>
    <row r="873" spans="1:159" s="205" customFormat="1" ht="39.9" customHeight="1" x14ac:dyDescent="0.25">
      <c r="A873" s="206"/>
      <c r="B873" s="196"/>
      <c r="C873" s="292"/>
      <c r="D873" s="198"/>
      <c r="E873" s="299"/>
      <c r="F873" s="200"/>
      <c r="G873" s="301"/>
      <c r="H873" s="303"/>
      <c r="I873" s="299"/>
      <c r="J873" s="299"/>
      <c r="K873" s="299"/>
      <c r="L873" s="289"/>
      <c r="M873" s="299"/>
      <c r="N873" s="289"/>
      <c r="O873" s="363" t="str">
        <f>IF(P873="","",IF(OR(I873="",J873=""),"",IF(AND(ISNUMBER(FIND("post-", I873)),J873=ProductCode!$I$12),ProductCode!$F$19,IF(AND(ISNUMBER(FIND("pre-", I873)),J873=ProductCode!$I$12),ProductCode!$F$20,IF(ISNUMBER(FIND("post-", I873)),ProductCode!$F$17,ProductCode!$F$18)))))</f>
        <v/>
      </c>
      <c r="P873" s="295" t="str">
        <f t="shared" si="32"/>
        <v/>
      </c>
      <c r="Q873" s="306"/>
      <c r="R873" s="203"/>
      <c r="S873" s="308" t="str">
        <f t="shared" si="33"/>
        <v/>
      </c>
      <c r="T873" s="311"/>
      <c r="U873" s="311"/>
      <c r="V873" s="311"/>
      <c r="W873" s="311"/>
      <c r="X873" s="312"/>
      <c r="Y873" s="311"/>
      <c r="Z873" s="297"/>
      <c r="AA873" s="311"/>
      <c r="AB873" s="311"/>
      <c r="AC873" s="311"/>
      <c r="AD873" s="311"/>
      <c r="AE873" s="312"/>
      <c r="AF873" s="311"/>
      <c r="AG873" s="297"/>
      <c r="AH873" s="311"/>
      <c r="AI873" s="311"/>
      <c r="AJ873" s="311"/>
      <c r="AK873" s="311"/>
      <c r="AL873" s="312"/>
      <c r="AM873" s="311"/>
      <c r="AN873" s="297"/>
      <c r="AO873" s="311"/>
      <c r="AP873" s="311"/>
      <c r="AQ873" s="311"/>
      <c r="AR873" s="311"/>
      <c r="AS873" s="312"/>
      <c r="AT873" s="311"/>
      <c r="AU873" s="297"/>
      <c r="AV873" s="311"/>
      <c r="AW873" s="311"/>
      <c r="AX873" s="311"/>
      <c r="AY873" s="311"/>
      <c r="AZ873" s="312"/>
      <c r="BA873" s="311"/>
      <c r="BB873" s="297"/>
      <c r="BC873" s="311"/>
      <c r="BD873" s="311"/>
      <c r="BE873" s="311"/>
      <c r="BF873" s="311"/>
      <c r="BG873" s="312"/>
      <c r="BH873" s="311"/>
      <c r="BI873" s="297"/>
      <c r="BJ873" s="311"/>
      <c r="BK873" s="311"/>
      <c r="BL873" s="311"/>
      <c r="BM873" s="311"/>
      <c r="BN873" s="312"/>
      <c r="BO873" s="311"/>
      <c r="BP873" s="297"/>
      <c r="BQ873" s="311"/>
      <c r="BR873" s="311"/>
      <c r="BS873" s="311"/>
      <c r="BT873" s="311"/>
      <c r="BU873" s="312"/>
      <c r="BV873" s="311"/>
      <c r="BW873" s="297"/>
      <c r="BX873" s="311"/>
      <c r="BY873" s="311"/>
      <c r="BZ873" s="311"/>
      <c r="CA873" s="311"/>
      <c r="CB873" s="312"/>
      <c r="CC873" s="311"/>
      <c r="CD873" s="297"/>
      <c r="CE873" s="311"/>
      <c r="CF873" s="311"/>
      <c r="CG873" s="311"/>
      <c r="CH873" s="311"/>
      <c r="CI873" s="312"/>
      <c r="CJ873" s="311"/>
      <c r="CK873" s="297"/>
      <c r="CL873" s="311"/>
      <c r="CM873" s="311"/>
      <c r="CN873" s="311"/>
      <c r="CO873" s="311"/>
      <c r="CP873" s="312"/>
      <c r="CQ873" s="311"/>
      <c r="CR873" s="297"/>
      <c r="CS873" s="311"/>
      <c r="CT873" s="311"/>
      <c r="CU873" s="311"/>
      <c r="CV873" s="311"/>
      <c r="CW873" s="312"/>
      <c r="CX873" s="311"/>
      <c r="CY873" s="297"/>
      <c r="CZ873" s="311"/>
      <c r="DA873" s="311"/>
      <c r="DB873" s="311"/>
      <c r="DC873" s="311"/>
      <c r="DD873" s="312"/>
      <c r="DE873" s="311"/>
      <c r="DF873" s="297"/>
      <c r="DG873" s="311"/>
      <c r="DH873" s="311"/>
      <c r="DI873" s="311"/>
      <c r="DJ873" s="311"/>
      <c r="DK873" s="312"/>
      <c r="DL873" s="311"/>
      <c r="DM873" s="297"/>
      <c r="DN873" s="311"/>
      <c r="DO873" s="311"/>
      <c r="DP873" s="311"/>
      <c r="DQ873" s="311"/>
      <c r="DR873" s="312"/>
      <c r="DS873" s="311"/>
      <c r="DT873" s="297"/>
      <c r="DU873" s="311"/>
      <c r="DV873" s="311"/>
      <c r="DW873" s="311"/>
      <c r="DX873" s="311"/>
      <c r="DY873" s="312"/>
      <c r="DZ873" s="311"/>
      <c r="EA873" s="297"/>
      <c r="EB873" s="311"/>
      <c r="EC873" s="311"/>
      <c r="ED873" s="311"/>
      <c r="EE873" s="311"/>
      <c r="EF873" s="312"/>
      <c r="EG873" s="311"/>
      <c r="EH873" s="297"/>
      <c r="EI873" s="311"/>
      <c r="EJ873" s="311"/>
      <c r="EK873" s="311"/>
      <c r="EL873" s="311"/>
      <c r="EM873" s="312"/>
      <c r="EN873" s="311"/>
      <c r="EO873" s="297"/>
      <c r="EP873" s="311"/>
      <c r="EQ873" s="311"/>
      <c r="ER873" s="311"/>
      <c r="ES873" s="311"/>
      <c r="ET873" s="312"/>
      <c r="EU873" s="311"/>
      <c r="EV873" s="297"/>
      <c r="EW873" s="311"/>
      <c r="EX873" s="311"/>
      <c r="EY873" s="311"/>
      <c r="EZ873" s="311"/>
      <c r="FA873" s="312"/>
      <c r="FB873" s="311"/>
      <c r="FC873" s="298"/>
    </row>
    <row r="874" spans="1:159" s="205" customFormat="1" ht="39.9" customHeight="1" x14ac:dyDescent="0.25">
      <c r="A874" s="206"/>
      <c r="B874" s="196"/>
      <c r="C874" s="292"/>
      <c r="D874" s="198"/>
      <c r="E874" s="299"/>
      <c r="F874" s="200"/>
      <c r="G874" s="301"/>
      <c r="H874" s="303"/>
      <c r="I874" s="299"/>
      <c r="J874" s="299"/>
      <c r="K874" s="299"/>
      <c r="L874" s="289"/>
      <c r="M874" s="299"/>
      <c r="N874" s="289"/>
      <c r="O874" s="363" t="str">
        <f>IF(P874="","",IF(OR(I874="",J874=""),"",IF(AND(ISNUMBER(FIND("post-", I874)),J874=ProductCode!$I$12),ProductCode!$F$19,IF(AND(ISNUMBER(FIND("pre-", I874)),J874=ProductCode!$I$12),ProductCode!$F$20,IF(ISNUMBER(FIND("post-", I874)),ProductCode!$F$17,ProductCode!$F$18)))))</f>
        <v/>
      </c>
      <c r="P874" s="295" t="str">
        <f t="shared" si="32"/>
        <v/>
      </c>
      <c r="Q874" s="306"/>
      <c r="R874" s="203"/>
      <c r="S874" s="308" t="str">
        <f t="shared" si="33"/>
        <v/>
      </c>
      <c r="T874" s="311"/>
      <c r="U874" s="311"/>
      <c r="V874" s="311"/>
      <c r="W874" s="311"/>
      <c r="X874" s="312"/>
      <c r="Y874" s="311"/>
      <c r="Z874" s="297"/>
      <c r="AA874" s="311"/>
      <c r="AB874" s="311"/>
      <c r="AC874" s="311"/>
      <c r="AD874" s="311"/>
      <c r="AE874" s="312"/>
      <c r="AF874" s="311"/>
      <c r="AG874" s="297"/>
      <c r="AH874" s="311"/>
      <c r="AI874" s="311"/>
      <c r="AJ874" s="311"/>
      <c r="AK874" s="311"/>
      <c r="AL874" s="312"/>
      <c r="AM874" s="311"/>
      <c r="AN874" s="297"/>
      <c r="AO874" s="311"/>
      <c r="AP874" s="311"/>
      <c r="AQ874" s="311"/>
      <c r="AR874" s="311"/>
      <c r="AS874" s="312"/>
      <c r="AT874" s="311"/>
      <c r="AU874" s="297"/>
      <c r="AV874" s="311"/>
      <c r="AW874" s="311"/>
      <c r="AX874" s="311"/>
      <c r="AY874" s="311"/>
      <c r="AZ874" s="312"/>
      <c r="BA874" s="311"/>
      <c r="BB874" s="297"/>
      <c r="BC874" s="311"/>
      <c r="BD874" s="311"/>
      <c r="BE874" s="311"/>
      <c r="BF874" s="311"/>
      <c r="BG874" s="312"/>
      <c r="BH874" s="311"/>
      <c r="BI874" s="297"/>
      <c r="BJ874" s="311"/>
      <c r="BK874" s="311"/>
      <c r="BL874" s="311"/>
      <c r="BM874" s="311"/>
      <c r="BN874" s="312"/>
      <c r="BO874" s="311"/>
      <c r="BP874" s="297"/>
      <c r="BQ874" s="311"/>
      <c r="BR874" s="311"/>
      <c r="BS874" s="311"/>
      <c r="BT874" s="311"/>
      <c r="BU874" s="312"/>
      <c r="BV874" s="311"/>
      <c r="BW874" s="297"/>
      <c r="BX874" s="311"/>
      <c r="BY874" s="311"/>
      <c r="BZ874" s="311"/>
      <c r="CA874" s="311"/>
      <c r="CB874" s="312"/>
      <c r="CC874" s="311"/>
      <c r="CD874" s="297"/>
      <c r="CE874" s="311"/>
      <c r="CF874" s="311"/>
      <c r="CG874" s="311"/>
      <c r="CH874" s="311"/>
      <c r="CI874" s="312"/>
      <c r="CJ874" s="311"/>
      <c r="CK874" s="297"/>
      <c r="CL874" s="311"/>
      <c r="CM874" s="311"/>
      <c r="CN874" s="311"/>
      <c r="CO874" s="311"/>
      <c r="CP874" s="312"/>
      <c r="CQ874" s="311"/>
      <c r="CR874" s="297"/>
      <c r="CS874" s="311"/>
      <c r="CT874" s="311"/>
      <c r="CU874" s="311"/>
      <c r="CV874" s="311"/>
      <c r="CW874" s="312"/>
      <c r="CX874" s="311"/>
      <c r="CY874" s="297"/>
      <c r="CZ874" s="311"/>
      <c r="DA874" s="311"/>
      <c r="DB874" s="311"/>
      <c r="DC874" s="311"/>
      <c r="DD874" s="312"/>
      <c r="DE874" s="311"/>
      <c r="DF874" s="297"/>
      <c r="DG874" s="311"/>
      <c r="DH874" s="311"/>
      <c r="DI874" s="311"/>
      <c r="DJ874" s="311"/>
      <c r="DK874" s="312"/>
      <c r="DL874" s="311"/>
      <c r="DM874" s="297"/>
      <c r="DN874" s="311"/>
      <c r="DO874" s="311"/>
      <c r="DP874" s="311"/>
      <c r="DQ874" s="311"/>
      <c r="DR874" s="312"/>
      <c r="DS874" s="311"/>
      <c r="DT874" s="297"/>
      <c r="DU874" s="311"/>
      <c r="DV874" s="311"/>
      <c r="DW874" s="311"/>
      <c r="DX874" s="311"/>
      <c r="DY874" s="312"/>
      <c r="DZ874" s="311"/>
      <c r="EA874" s="297"/>
      <c r="EB874" s="311"/>
      <c r="EC874" s="311"/>
      <c r="ED874" s="311"/>
      <c r="EE874" s="311"/>
      <c r="EF874" s="312"/>
      <c r="EG874" s="311"/>
      <c r="EH874" s="297"/>
      <c r="EI874" s="311"/>
      <c r="EJ874" s="311"/>
      <c r="EK874" s="311"/>
      <c r="EL874" s="311"/>
      <c r="EM874" s="312"/>
      <c r="EN874" s="311"/>
      <c r="EO874" s="297"/>
      <c r="EP874" s="311"/>
      <c r="EQ874" s="311"/>
      <c r="ER874" s="311"/>
      <c r="ES874" s="311"/>
      <c r="ET874" s="312"/>
      <c r="EU874" s="311"/>
      <c r="EV874" s="297"/>
      <c r="EW874" s="311"/>
      <c r="EX874" s="311"/>
      <c r="EY874" s="311"/>
      <c r="EZ874" s="311"/>
      <c r="FA874" s="312"/>
      <c r="FB874" s="311"/>
      <c r="FC874" s="298"/>
    </row>
    <row r="875" spans="1:159" s="205" customFormat="1" ht="39.9" customHeight="1" x14ac:dyDescent="0.25">
      <c r="A875" s="206"/>
      <c r="B875" s="196"/>
      <c r="C875" s="292"/>
      <c r="D875" s="198"/>
      <c r="E875" s="299"/>
      <c r="F875" s="200"/>
      <c r="G875" s="301"/>
      <c r="H875" s="303"/>
      <c r="I875" s="299"/>
      <c r="J875" s="299"/>
      <c r="K875" s="299"/>
      <c r="L875" s="289"/>
      <c r="M875" s="299"/>
      <c r="N875" s="289"/>
      <c r="O875" s="363" t="str">
        <f>IF(P875="","",IF(OR(I875="",J875=""),"",IF(AND(ISNUMBER(FIND("post-", I875)),J875=ProductCode!$I$12),ProductCode!$F$19,IF(AND(ISNUMBER(FIND("pre-", I875)),J875=ProductCode!$I$12),ProductCode!$F$20,IF(ISNUMBER(FIND("post-", I875)),ProductCode!$F$17,ProductCode!$F$18)))))</f>
        <v/>
      </c>
      <c r="P875" s="295" t="str">
        <f t="shared" si="32"/>
        <v/>
      </c>
      <c r="Q875" s="306"/>
      <c r="R875" s="203"/>
      <c r="S875" s="308" t="str">
        <f t="shared" si="33"/>
        <v/>
      </c>
      <c r="T875" s="311"/>
      <c r="U875" s="311"/>
      <c r="V875" s="311"/>
      <c r="W875" s="311"/>
      <c r="X875" s="312"/>
      <c r="Y875" s="311"/>
      <c r="Z875" s="297"/>
      <c r="AA875" s="311"/>
      <c r="AB875" s="311"/>
      <c r="AC875" s="311"/>
      <c r="AD875" s="311"/>
      <c r="AE875" s="312"/>
      <c r="AF875" s="311"/>
      <c r="AG875" s="297"/>
      <c r="AH875" s="311"/>
      <c r="AI875" s="311"/>
      <c r="AJ875" s="311"/>
      <c r="AK875" s="311"/>
      <c r="AL875" s="312"/>
      <c r="AM875" s="311"/>
      <c r="AN875" s="297"/>
      <c r="AO875" s="311"/>
      <c r="AP875" s="311"/>
      <c r="AQ875" s="311"/>
      <c r="AR875" s="311"/>
      <c r="AS875" s="312"/>
      <c r="AT875" s="311"/>
      <c r="AU875" s="297"/>
      <c r="AV875" s="311"/>
      <c r="AW875" s="311"/>
      <c r="AX875" s="311"/>
      <c r="AY875" s="311"/>
      <c r="AZ875" s="312"/>
      <c r="BA875" s="311"/>
      <c r="BB875" s="297"/>
      <c r="BC875" s="311"/>
      <c r="BD875" s="311"/>
      <c r="BE875" s="311"/>
      <c r="BF875" s="311"/>
      <c r="BG875" s="312"/>
      <c r="BH875" s="311"/>
      <c r="BI875" s="297"/>
      <c r="BJ875" s="311"/>
      <c r="BK875" s="311"/>
      <c r="BL875" s="311"/>
      <c r="BM875" s="311"/>
      <c r="BN875" s="312"/>
      <c r="BO875" s="311"/>
      <c r="BP875" s="297"/>
      <c r="BQ875" s="311"/>
      <c r="BR875" s="311"/>
      <c r="BS875" s="311"/>
      <c r="BT875" s="311"/>
      <c r="BU875" s="312"/>
      <c r="BV875" s="311"/>
      <c r="BW875" s="297"/>
      <c r="BX875" s="311"/>
      <c r="BY875" s="311"/>
      <c r="BZ875" s="311"/>
      <c r="CA875" s="311"/>
      <c r="CB875" s="312"/>
      <c r="CC875" s="311"/>
      <c r="CD875" s="297"/>
      <c r="CE875" s="311"/>
      <c r="CF875" s="311"/>
      <c r="CG875" s="311"/>
      <c r="CH875" s="311"/>
      <c r="CI875" s="312"/>
      <c r="CJ875" s="311"/>
      <c r="CK875" s="297"/>
      <c r="CL875" s="311"/>
      <c r="CM875" s="311"/>
      <c r="CN875" s="311"/>
      <c r="CO875" s="311"/>
      <c r="CP875" s="312"/>
      <c r="CQ875" s="311"/>
      <c r="CR875" s="297"/>
      <c r="CS875" s="311"/>
      <c r="CT875" s="311"/>
      <c r="CU875" s="311"/>
      <c r="CV875" s="311"/>
      <c r="CW875" s="312"/>
      <c r="CX875" s="311"/>
      <c r="CY875" s="297"/>
      <c r="CZ875" s="311"/>
      <c r="DA875" s="311"/>
      <c r="DB875" s="311"/>
      <c r="DC875" s="311"/>
      <c r="DD875" s="312"/>
      <c r="DE875" s="311"/>
      <c r="DF875" s="297"/>
      <c r="DG875" s="311"/>
      <c r="DH875" s="311"/>
      <c r="DI875" s="311"/>
      <c r="DJ875" s="311"/>
      <c r="DK875" s="312"/>
      <c r="DL875" s="311"/>
      <c r="DM875" s="297"/>
      <c r="DN875" s="311"/>
      <c r="DO875" s="311"/>
      <c r="DP875" s="311"/>
      <c r="DQ875" s="311"/>
      <c r="DR875" s="312"/>
      <c r="DS875" s="311"/>
      <c r="DT875" s="297"/>
      <c r="DU875" s="311"/>
      <c r="DV875" s="311"/>
      <c r="DW875" s="311"/>
      <c r="DX875" s="311"/>
      <c r="DY875" s="312"/>
      <c r="DZ875" s="311"/>
      <c r="EA875" s="297"/>
      <c r="EB875" s="311"/>
      <c r="EC875" s="311"/>
      <c r="ED875" s="311"/>
      <c r="EE875" s="311"/>
      <c r="EF875" s="312"/>
      <c r="EG875" s="311"/>
      <c r="EH875" s="297"/>
      <c r="EI875" s="311"/>
      <c r="EJ875" s="311"/>
      <c r="EK875" s="311"/>
      <c r="EL875" s="311"/>
      <c r="EM875" s="312"/>
      <c r="EN875" s="311"/>
      <c r="EO875" s="297"/>
      <c r="EP875" s="311"/>
      <c r="EQ875" s="311"/>
      <c r="ER875" s="311"/>
      <c r="ES875" s="311"/>
      <c r="ET875" s="312"/>
      <c r="EU875" s="311"/>
      <c r="EV875" s="297"/>
      <c r="EW875" s="311"/>
      <c r="EX875" s="311"/>
      <c r="EY875" s="311"/>
      <c r="EZ875" s="311"/>
      <c r="FA875" s="312"/>
      <c r="FB875" s="311"/>
      <c r="FC875" s="298"/>
    </row>
    <row r="876" spans="1:159" s="205" customFormat="1" ht="39.9" customHeight="1" x14ac:dyDescent="0.25">
      <c r="A876" s="206"/>
      <c r="B876" s="196"/>
      <c r="C876" s="292"/>
      <c r="D876" s="198"/>
      <c r="E876" s="299"/>
      <c r="F876" s="200"/>
      <c r="G876" s="301"/>
      <c r="H876" s="303"/>
      <c r="I876" s="299"/>
      <c r="J876" s="299"/>
      <c r="K876" s="299"/>
      <c r="L876" s="289"/>
      <c r="M876" s="299"/>
      <c r="N876" s="289"/>
      <c r="O876" s="363" t="str">
        <f>IF(P876="","",IF(OR(I876="",J876=""),"",IF(AND(ISNUMBER(FIND("post-", I876)),J876=ProductCode!$I$12),ProductCode!$F$19,IF(AND(ISNUMBER(FIND("pre-", I876)),J876=ProductCode!$I$12),ProductCode!$F$20,IF(ISNUMBER(FIND("post-", I876)),ProductCode!$F$17,ProductCode!$F$18)))))</f>
        <v/>
      </c>
      <c r="P876" s="295" t="str">
        <f t="shared" si="32"/>
        <v/>
      </c>
      <c r="Q876" s="306"/>
      <c r="R876" s="203"/>
      <c r="S876" s="308" t="str">
        <f t="shared" si="33"/>
        <v/>
      </c>
      <c r="T876" s="311"/>
      <c r="U876" s="311"/>
      <c r="V876" s="311"/>
      <c r="W876" s="311"/>
      <c r="X876" s="312"/>
      <c r="Y876" s="311"/>
      <c r="Z876" s="297"/>
      <c r="AA876" s="311"/>
      <c r="AB876" s="311"/>
      <c r="AC876" s="311"/>
      <c r="AD876" s="311"/>
      <c r="AE876" s="312"/>
      <c r="AF876" s="311"/>
      <c r="AG876" s="297"/>
      <c r="AH876" s="311"/>
      <c r="AI876" s="311"/>
      <c r="AJ876" s="311"/>
      <c r="AK876" s="311"/>
      <c r="AL876" s="312"/>
      <c r="AM876" s="311"/>
      <c r="AN876" s="297"/>
      <c r="AO876" s="311"/>
      <c r="AP876" s="311"/>
      <c r="AQ876" s="311"/>
      <c r="AR876" s="311"/>
      <c r="AS876" s="312"/>
      <c r="AT876" s="311"/>
      <c r="AU876" s="297"/>
      <c r="AV876" s="311"/>
      <c r="AW876" s="311"/>
      <c r="AX876" s="311"/>
      <c r="AY876" s="311"/>
      <c r="AZ876" s="312"/>
      <c r="BA876" s="311"/>
      <c r="BB876" s="297"/>
      <c r="BC876" s="311"/>
      <c r="BD876" s="311"/>
      <c r="BE876" s="311"/>
      <c r="BF876" s="311"/>
      <c r="BG876" s="312"/>
      <c r="BH876" s="311"/>
      <c r="BI876" s="297"/>
      <c r="BJ876" s="311"/>
      <c r="BK876" s="311"/>
      <c r="BL876" s="311"/>
      <c r="BM876" s="311"/>
      <c r="BN876" s="312"/>
      <c r="BO876" s="311"/>
      <c r="BP876" s="297"/>
      <c r="BQ876" s="311"/>
      <c r="BR876" s="311"/>
      <c r="BS876" s="311"/>
      <c r="BT876" s="311"/>
      <c r="BU876" s="312"/>
      <c r="BV876" s="311"/>
      <c r="BW876" s="297"/>
      <c r="BX876" s="311"/>
      <c r="BY876" s="311"/>
      <c r="BZ876" s="311"/>
      <c r="CA876" s="311"/>
      <c r="CB876" s="312"/>
      <c r="CC876" s="311"/>
      <c r="CD876" s="297"/>
      <c r="CE876" s="311"/>
      <c r="CF876" s="311"/>
      <c r="CG876" s="311"/>
      <c r="CH876" s="311"/>
      <c r="CI876" s="312"/>
      <c r="CJ876" s="311"/>
      <c r="CK876" s="297"/>
      <c r="CL876" s="311"/>
      <c r="CM876" s="311"/>
      <c r="CN876" s="311"/>
      <c r="CO876" s="311"/>
      <c r="CP876" s="312"/>
      <c r="CQ876" s="311"/>
      <c r="CR876" s="297"/>
      <c r="CS876" s="311"/>
      <c r="CT876" s="311"/>
      <c r="CU876" s="311"/>
      <c r="CV876" s="311"/>
      <c r="CW876" s="312"/>
      <c r="CX876" s="311"/>
      <c r="CY876" s="297"/>
      <c r="CZ876" s="311"/>
      <c r="DA876" s="311"/>
      <c r="DB876" s="311"/>
      <c r="DC876" s="311"/>
      <c r="DD876" s="312"/>
      <c r="DE876" s="311"/>
      <c r="DF876" s="297"/>
      <c r="DG876" s="311"/>
      <c r="DH876" s="311"/>
      <c r="DI876" s="311"/>
      <c r="DJ876" s="311"/>
      <c r="DK876" s="312"/>
      <c r="DL876" s="311"/>
      <c r="DM876" s="297"/>
      <c r="DN876" s="311"/>
      <c r="DO876" s="311"/>
      <c r="DP876" s="311"/>
      <c r="DQ876" s="311"/>
      <c r="DR876" s="312"/>
      <c r="DS876" s="311"/>
      <c r="DT876" s="297"/>
      <c r="DU876" s="311"/>
      <c r="DV876" s="311"/>
      <c r="DW876" s="311"/>
      <c r="DX876" s="311"/>
      <c r="DY876" s="312"/>
      <c r="DZ876" s="311"/>
      <c r="EA876" s="297"/>
      <c r="EB876" s="311"/>
      <c r="EC876" s="311"/>
      <c r="ED876" s="311"/>
      <c r="EE876" s="311"/>
      <c r="EF876" s="312"/>
      <c r="EG876" s="311"/>
      <c r="EH876" s="297"/>
      <c r="EI876" s="311"/>
      <c r="EJ876" s="311"/>
      <c r="EK876" s="311"/>
      <c r="EL876" s="311"/>
      <c r="EM876" s="312"/>
      <c r="EN876" s="311"/>
      <c r="EO876" s="297"/>
      <c r="EP876" s="311"/>
      <c r="EQ876" s="311"/>
      <c r="ER876" s="311"/>
      <c r="ES876" s="311"/>
      <c r="ET876" s="312"/>
      <c r="EU876" s="311"/>
      <c r="EV876" s="297"/>
      <c r="EW876" s="311"/>
      <c r="EX876" s="311"/>
      <c r="EY876" s="311"/>
      <c r="EZ876" s="311"/>
      <c r="FA876" s="312"/>
      <c r="FB876" s="311"/>
      <c r="FC876" s="298"/>
    </row>
    <row r="877" spans="1:159" s="205" customFormat="1" ht="39.9" customHeight="1" x14ac:dyDescent="0.25">
      <c r="A877" s="206"/>
      <c r="B877" s="196"/>
      <c r="C877" s="292"/>
      <c r="D877" s="198"/>
      <c r="E877" s="299"/>
      <c r="F877" s="200"/>
      <c r="G877" s="301"/>
      <c r="H877" s="303"/>
      <c r="I877" s="299"/>
      <c r="J877" s="299"/>
      <c r="K877" s="299"/>
      <c r="L877" s="289"/>
      <c r="M877" s="299"/>
      <c r="N877" s="289"/>
      <c r="O877" s="363" t="str">
        <f>IF(P877="","",IF(OR(I877="",J877=""),"",IF(AND(ISNUMBER(FIND("post-", I877)),J877=ProductCode!$I$12),ProductCode!$F$19,IF(AND(ISNUMBER(FIND("pre-", I877)),J877=ProductCode!$I$12),ProductCode!$F$20,IF(ISNUMBER(FIND("post-", I877)),ProductCode!$F$17,ProductCode!$F$18)))))</f>
        <v/>
      </c>
      <c r="P877" s="295" t="str">
        <f t="shared" si="32"/>
        <v/>
      </c>
      <c r="Q877" s="306"/>
      <c r="R877" s="203"/>
      <c r="S877" s="308" t="str">
        <f t="shared" si="33"/>
        <v/>
      </c>
      <c r="T877" s="311"/>
      <c r="U877" s="311"/>
      <c r="V877" s="311"/>
      <c r="W877" s="311"/>
      <c r="X877" s="312"/>
      <c r="Y877" s="311"/>
      <c r="Z877" s="297"/>
      <c r="AA877" s="311"/>
      <c r="AB877" s="311"/>
      <c r="AC877" s="311"/>
      <c r="AD877" s="311"/>
      <c r="AE877" s="312"/>
      <c r="AF877" s="311"/>
      <c r="AG877" s="297"/>
      <c r="AH877" s="311"/>
      <c r="AI877" s="311"/>
      <c r="AJ877" s="311"/>
      <c r="AK877" s="311"/>
      <c r="AL877" s="312"/>
      <c r="AM877" s="311"/>
      <c r="AN877" s="297"/>
      <c r="AO877" s="311"/>
      <c r="AP877" s="311"/>
      <c r="AQ877" s="311"/>
      <c r="AR877" s="311"/>
      <c r="AS877" s="312"/>
      <c r="AT877" s="311"/>
      <c r="AU877" s="297"/>
      <c r="AV877" s="311"/>
      <c r="AW877" s="311"/>
      <c r="AX877" s="311"/>
      <c r="AY877" s="311"/>
      <c r="AZ877" s="312"/>
      <c r="BA877" s="311"/>
      <c r="BB877" s="297"/>
      <c r="BC877" s="311"/>
      <c r="BD877" s="311"/>
      <c r="BE877" s="311"/>
      <c r="BF877" s="311"/>
      <c r="BG877" s="312"/>
      <c r="BH877" s="311"/>
      <c r="BI877" s="297"/>
      <c r="BJ877" s="311"/>
      <c r="BK877" s="311"/>
      <c r="BL877" s="311"/>
      <c r="BM877" s="311"/>
      <c r="BN877" s="312"/>
      <c r="BO877" s="311"/>
      <c r="BP877" s="297"/>
      <c r="BQ877" s="311"/>
      <c r="BR877" s="311"/>
      <c r="BS877" s="311"/>
      <c r="BT877" s="311"/>
      <c r="BU877" s="312"/>
      <c r="BV877" s="311"/>
      <c r="BW877" s="297"/>
      <c r="BX877" s="311"/>
      <c r="BY877" s="311"/>
      <c r="BZ877" s="311"/>
      <c r="CA877" s="311"/>
      <c r="CB877" s="312"/>
      <c r="CC877" s="311"/>
      <c r="CD877" s="297"/>
      <c r="CE877" s="311"/>
      <c r="CF877" s="311"/>
      <c r="CG877" s="311"/>
      <c r="CH877" s="311"/>
      <c r="CI877" s="312"/>
      <c r="CJ877" s="311"/>
      <c r="CK877" s="297"/>
      <c r="CL877" s="311"/>
      <c r="CM877" s="311"/>
      <c r="CN877" s="311"/>
      <c r="CO877" s="311"/>
      <c r="CP877" s="312"/>
      <c r="CQ877" s="311"/>
      <c r="CR877" s="297"/>
      <c r="CS877" s="311"/>
      <c r="CT877" s="311"/>
      <c r="CU877" s="311"/>
      <c r="CV877" s="311"/>
      <c r="CW877" s="312"/>
      <c r="CX877" s="311"/>
      <c r="CY877" s="297"/>
      <c r="CZ877" s="311"/>
      <c r="DA877" s="311"/>
      <c r="DB877" s="311"/>
      <c r="DC877" s="311"/>
      <c r="DD877" s="312"/>
      <c r="DE877" s="311"/>
      <c r="DF877" s="297"/>
      <c r="DG877" s="311"/>
      <c r="DH877" s="311"/>
      <c r="DI877" s="311"/>
      <c r="DJ877" s="311"/>
      <c r="DK877" s="312"/>
      <c r="DL877" s="311"/>
      <c r="DM877" s="297"/>
      <c r="DN877" s="311"/>
      <c r="DO877" s="311"/>
      <c r="DP877" s="311"/>
      <c r="DQ877" s="311"/>
      <c r="DR877" s="312"/>
      <c r="DS877" s="311"/>
      <c r="DT877" s="297"/>
      <c r="DU877" s="311"/>
      <c r="DV877" s="311"/>
      <c r="DW877" s="311"/>
      <c r="DX877" s="311"/>
      <c r="DY877" s="312"/>
      <c r="DZ877" s="311"/>
      <c r="EA877" s="297"/>
      <c r="EB877" s="311"/>
      <c r="EC877" s="311"/>
      <c r="ED877" s="311"/>
      <c r="EE877" s="311"/>
      <c r="EF877" s="312"/>
      <c r="EG877" s="311"/>
      <c r="EH877" s="297"/>
      <c r="EI877" s="311"/>
      <c r="EJ877" s="311"/>
      <c r="EK877" s="311"/>
      <c r="EL877" s="311"/>
      <c r="EM877" s="312"/>
      <c r="EN877" s="311"/>
      <c r="EO877" s="297"/>
      <c r="EP877" s="311"/>
      <c r="EQ877" s="311"/>
      <c r="ER877" s="311"/>
      <c r="ES877" s="311"/>
      <c r="ET877" s="312"/>
      <c r="EU877" s="311"/>
      <c r="EV877" s="297"/>
      <c r="EW877" s="311"/>
      <c r="EX877" s="311"/>
      <c r="EY877" s="311"/>
      <c r="EZ877" s="311"/>
      <c r="FA877" s="312"/>
      <c r="FB877" s="311"/>
      <c r="FC877" s="298"/>
    </row>
    <row r="878" spans="1:159" s="205" customFormat="1" ht="39.9" customHeight="1" x14ac:dyDescent="0.25">
      <c r="A878" s="206"/>
      <c r="B878" s="196"/>
      <c r="C878" s="292"/>
      <c r="D878" s="198"/>
      <c r="E878" s="299"/>
      <c r="F878" s="200"/>
      <c r="G878" s="301"/>
      <c r="H878" s="303"/>
      <c r="I878" s="299"/>
      <c r="J878" s="299"/>
      <c r="K878" s="299"/>
      <c r="L878" s="289"/>
      <c r="M878" s="299"/>
      <c r="N878" s="289"/>
      <c r="O878" s="363" t="str">
        <f>IF(P878="","",IF(OR(I878="",J878=""),"",IF(AND(ISNUMBER(FIND("post-", I878)),J878=ProductCode!$I$12),ProductCode!$F$19,IF(AND(ISNUMBER(FIND("pre-", I878)),J878=ProductCode!$I$12),ProductCode!$F$20,IF(ISNUMBER(FIND("post-", I878)),ProductCode!$F$17,ProductCode!$F$18)))))</f>
        <v/>
      </c>
      <c r="P878" s="295" t="str">
        <f t="shared" si="32"/>
        <v/>
      </c>
      <c r="Q878" s="306"/>
      <c r="R878" s="203"/>
      <c r="S878" s="308" t="str">
        <f t="shared" si="33"/>
        <v/>
      </c>
      <c r="T878" s="311"/>
      <c r="U878" s="311"/>
      <c r="V878" s="311"/>
      <c r="W878" s="311"/>
      <c r="X878" s="312"/>
      <c r="Y878" s="311"/>
      <c r="Z878" s="297"/>
      <c r="AA878" s="311"/>
      <c r="AB878" s="311"/>
      <c r="AC878" s="311"/>
      <c r="AD878" s="311"/>
      <c r="AE878" s="312"/>
      <c r="AF878" s="311"/>
      <c r="AG878" s="297"/>
      <c r="AH878" s="311"/>
      <c r="AI878" s="311"/>
      <c r="AJ878" s="311"/>
      <c r="AK878" s="311"/>
      <c r="AL878" s="312"/>
      <c r="AM878" s="311"/>
      <c r="AN878" s="297"/>
      <c r="AO878" s="311"/>
      <c r="AP878" s="311"/>
      <c r="AQ878" s="311"/>
      <c r="AR878" s="311"/>
      <c r="AS878" s="312"/>
      <c r="AT878" s="311"/>
      <c r="AU878" s="297"/>
      <c r="AV878" s="311"/>
      <c r="AW878" s="311"/>
      <c r="AX878" s="311"/>
      <c r="AY878" s="311"/>
      <c r="AZ878" s="312"/>
      <c r="BA878" s="311"/>
      <c r="BB878" s="297"/>
      <c r="BC878" s="311"/>
      <c r="BD878" s="311"/>
      <c r="BE878" s="311"/>
      <c r="BF878" s="311"/>
      <c r="BG878" s="312"/>
      <c r="BH878" s="311"/>
      <c r="BI878" s="297"/>
      <c r="BJ878" s="311"/>
      <c r="BK878" s="311"/>
      <c r="BL878" s="311"/>
      <c r="BM878" s="311"/>
      <c r="BN878" s="312"/>
      <c r="BO878" s="311"/>
      <c r="BP878" s="297"/>
      <c r="BQ878" s="311"/>
      <c r="BR878" s="311"/>
      <c r="BS878" s="311"/>
      <c r="BT878" s="311"/>
      <c r="BU878" s="312"/>
      <c r="BV878" s="311"/>
      <c r="BW878" s="297"/>
      <c r="BX878" s="311"/>
      <c r="BY878" s="311"/>
      <c r="BZ878" s="311"/>
      <c r="CA878" s="311"/>
      <c r="CB878" s="312"/>
      <c r="CC878" s="311"/>
      <c r="CD878" s="297"/>
      <c r="CE878" s="311"/>
      <c r="CF878" s="311"/>
      <c r="CG878" s="311"/>
      <c r="CH878" s="311"/>
      <c r="CI878" s="312"/>
      <c r="CJ878" s="311"/>
      <c r="CK878" s="297"/>
      <c r="CL878" s="311"/>
      <c r="CM878" s="311"/>
      <c r="CN878" s="311"/>
      <c r="CO878" s="311"/>
      <c r="CP878" s="312"/>
      <c r="CQ878" s="311"/>
      <c r="CR878" s="297"/>
      <c r="CS878" s="311"/>
      <c r="CT878" s="311"/>
      <c r="CU878" s="311"/>
      <c r="CV878" s="311"/>
      <c r="CW878" s="312"/>
      <c r="CX878" s="311"/>
      <c r="CY878" s="297"/>
      <c r="CZ878" s="311"/>
      <c r="DA878" s="311"/>
      <c r="DB878" s="311"/>
      <c r="DC878" s="311"/>
      <c r="DD878" s="312"/>
      <c r="DE878" s="311"/>
      <c r="DF878" s="297"/>
      <c r="DG878" s="311"/>
      <c r="DH878" s="311"/>
      <c r="DI878" s="311"/>
      <c r="DJ878" s="311"/>
      <c r="DK878" s="312"/>
      <c r="DL878" s="311"/>
      <c r="DM878" s="297"/>
      <c r="DN878" s="311"/>
      <c r="DO878" s="311"/>
      <c r="DP878" s="311"/>
      <c r="DQ878" s="311"/>
      <c r="DR878" s="312"/>
      <c r="DS878" s="311"/>
      <c r="DT878" s="297"/>
      <c r="DU878" s="311"/>
      <c r="DV878" s="311"/>
      <c r="DW878" s="311"/>
      <c r="DX878" s="311"/>
      <c r="DY878" s="312"/>
      <c r="DZ878" s="311"/>
      <c r="EA878" s="297"/>
      <c r="EB878" s="311"/>
      <c r="EC878" s="311"/>
      <c r="ED878" s="311"/>
      <c r="EE878" s="311"/>
      <c r="EF878" s="312"/>
      <c r="EG878" s="311"/>
      <c r="EH878" s="297"/>
      <c r="EI878" s="311"/>
      <c r="EJ878" s="311"/>
      <c r="EK878" s="311"/>
      <c r="EL878" s="311"/>
      <c r="EM878" s="312"/>
      <c r="EN878" s="311"/>
      <c r="EO878" s="297"/>
      <c r="EP878" s="311"/>
      <c r="EQ878" s="311"/>
      <c r="ER878" s="311"/>
      <c r="ES878" s="311"/>
      <c r="ET878" s="312"/>
      <c r="EU878" s="311"/>
      <c r="EV878" s="297"/>
      <c r="EW878" s="311"/>
      <c r="EX878" s="311"/>
      <c r="EY878" s="311"/>
      <c r="EZ878" s="311"/>
      <c r="FA878" s="312"/>
      <c r="FB878" s="311"/>
      <c r="FC878" s="298"/>
    </row>
    <row r="879" spans="1:159" s="205" customFormat="1" ht="39.9" customHeight="1" x14ac:dyDescent="0.25">
      <c r="A879" s="206"/>
      <c r="B879" s="196"/>
      <c r="C879" s="292"/>
      <c r="D879" s="198"/>
      <c r="E879" s="299"/>
      <c r="F879" s="200"/>
      <c r="G879" s="301"/>
      <c r="H879" s="303"/>
      <c r="I879" s="299"/>
      <c r="J879" s="299"/>
      <c r="K879" s="299"/>
      <c r="L879" s="289"/>
      <c r="M879" s="299"/>
      <c r="N879" s="289"/>
      <c r="O879" s="363" t="str">
        <f>IF(P879="","",IF(OR(I879="",J879=""),"",IF(AND(ISNUMBER(FIND("post-", I879)),J879=ProductCode!$I$12),ProductCode!$F$19,IF(AND(ISNUMBER(FIND("pre-", I879)),J879=ProductCode!$I$12),ProductCode!$F$20,IF(ISNUMBER(FIND("post-", I879)),ProductCode!$F$17,ProductCode!$F$18)))))</f>
        <v/>
      </c>
      <c r="P879" s="295" t="str">
        <f t="shared" si="32"/>
        <v/>
      </c>
      <c r="Q879" s="306"/>
      <c r="R879" s="203"/>
      <c r="S879" s="308" t="str">
        <f t="shared" si="33"/>
        <v/>
      </c>
      <c r="T879" s="311"/>
      <c r="U879" s="311"/>
      <c r="V879" s="311"/>
      <c r="W879" s="311"/>
      <c r="X879" s="312"/>
      <c r="Y879" s="311"/>
      <c r="Z879" s="297"/>
      <c r="AA879" s="311"/>
      <c r="AB879" s="311"/>
      <c r="AC879" s="311"/>
      <c r="AD879" s="311"/>
      <c r="AE879" s="312"/>
      <c r="AF879" s="311"/>
      <c r="AG879" s="297"/>
      <c r="AH879" s="311"/>
      <c r="AI879" s="311"/>
      <c r="AJ879" s="311"/>
      <c r="AK879" s="311"/>
      <c r="AL879" s="312"/>
      <c r="AM879" s="311"/>
      <c r="AN879" s="297"/>
      <c r="AO879" s="311"/>
      <c r="AP879" s="311"/>
      <c r="AQ879" s="311"/>
      <c r="AR879" s="311"/>
      <c r="AS879" s="312"/>
      <c r="AT879" s="311"/>
      <c r="AU879" s="297"/>
      <c r="AV879" s="311"/>
      <c r="AW879" s="311"/>
      <c r="AX879" s="311"/>
      <c r="AY879" s="311"/>
      <c r="AZ879" s="312"/>
      <c r="BA879" s="311"/>
      <c r="BB879" s="297"/>
      <c r="BC879" s="311"/>
      <c r="BD879" s="311"/>
      <c r="BE879" s="311"/>
      <c r="BF879" s="311"/>
      <c r="BG879" s="312"/>
      <c r="BH879" s="311"/>
      <c r="BI879" s="297"/>
      <c r="BJ879" s="311"/>
      <c r="BK879" s="311"/>
      <c r="BL879" s="311"/>
      <c r="BM879" s="311"/>
      <c r="BN879" s="312"/>
      <c r="BO879" s="311"/>
      <c r="BP879" s="297"/>
      <c r="BQ879" s="311"/>
      <c r="BR879" s="311"/>
      <c r="BS879" s="311"/>
      <c r="BT879" s="311"/>
      <c r="BU879" s="312"/>
      <c r="BV879" s="311"/>
      <c r="BW879" s="297"/>
      <c r="BX879" s="311"/>
      <c r="BY879" s="311"/>
      <c r="BZ879" s="311"/>
      <c r="CA879" s="311"/>
      <c r="CB879" s="312"/>
      <c r="CC879" s="311"/>
      <c r="CD879" s="297"/>
      <c r="CE879" s="311"/>
      <c r="CF879" s="311"/>
      <c r="CG879" s="311"/>
      <c r="CH879" s="311"/>
      <c r="CI879" s="312"/>
      <c r="CJ879" s="311"/>
      <c r="CK879" s="297"/>
      <c r="CL879" s="311"/>
      <c r="CM879" s="311"/>
      <c r="CN879" s="311"/>
      <c r="CO879" s="311"/>
      <c r="CP879" s="312"/>
      <c r="CQ879" s="311"/>
      <c r="CR879" s="297"/>
      <c r="CS879" s="311"/>
      <c r="CT879" s="311"/>
      <c r="CU879" s="311"/>
      <c r="CV879" s="311"/>
      <c r="CW879" s="312"/>
      <c r="CX879" s="311"/>
      <c r="CY879" s="297"/>
      <c r="CZ879" s="311"/>
      <c r="DA879" s="311"/>
      <c r="DB879" s="311"/>
      <c r="DC879" s="311"/>
      <c r="DD879" s="312"/>
      <c r="DE879" s="311"/>
      <c r="DF879" s="297"/>
      <c r="DG879" s="311"/>
      <c r="DH879" s="311"/>
      <c r="DI879" s="311"/>
      <c r="DJ879" s="311"/>
      <c r="DK879" s="312"/>
      <c r="DL879" s="311"/>
      <c r="DM879" s="297"/>
      <c r="DN879" s="311"/>
      <c r="DO879" s="311"/>
      <c r="DP879" s="311"/>
      <c r="DQ879" s="311"/>
      <c r="DR879" s="312"/>
      <c r="DS879" s="311"/>
      <c r="DT879" s="297"/>
      <c r="DU879" s="311"/>
      <c r="DV879" s="311"/>
      <c r="DW879" s="311"/>
      <c r="DX879" s="311"/>
      <c r="DY879" s="312"/>
      <c r="DZ879" s="311"/>
      <c r="EA879" s="297"/>
      <c r="EB879" s="311"/>
      <c r="EC879" s="311"/>
      <c r="ED879" s="311"/>
      <c r="EE879" s="311"/>
      <c r="EF879" s="312"/>
      <c r="EG879" s="311"/>
      <c r="EH879" s="297"/>
      <c r="EI879" s="311"/>
      <c r="EJ879" s="311"/>
      <c r="EK879" s="311"/>
      <c r="EL879" s="311"/>
      <c r="EM879" s="312"/>
      <c r="EN879" s="311"/>
      <c r="EO879" s="297"/>
      <c r="EP879" s="311"/>
      <c r="EQ879" s="311"/>
      <c r="ER879" s="311"/>
      <c r="ES879" s="311"/>
      <c r="ET879" s="312"/>
      <c r="EU879" s="311"/>
      <c r="EV879" s="297"/>
      <c r="EW879" s="311"/>
      <c r="EX879" s="311"/>
      <c r="EY879" s="311"/>
      <c r="EZ879" s="311"/>
      <c r="FA879" s="312"/>
      <c r="FB879" s="311"/>
      <c r="FC879" s="298"/>
    </row>
    <row r="880" spans="1:159" s="205" customFormat="1" ht="39.9" customHeight="1" x14ac:dyDescent="0.25">
      <c r="A880" s="206"/>
      <c r="B880" s="196"/>
      <c r="C880" s="292"/>
      <c r="D880" s="198"/>
      <c r="E880" s="299"/>
      <c r="F880" s="200"/>
      <c r="G880" s="301"/>
      <c r="H880" s="303"/>
      <c r="I880" s="299"/>
      <c r="J880" s="299"/>
      <c r="K880" s="299"/>
      <c r="L880" s="289"/>
      <c r="M880" s="299"/>
      <c r="N880" s="289"/>
      <c r="O880" s="363" t="str">
        <f>IF(P880="","",IF(OR(I880="",J880=""),"",IF(AND(ISNUMBER(FIND("post-", I880)),J880=ProductCode!$I$12),ProductCode!$F$19,IF(AND(ISNUMBER(FIND("pre-", I880)),J880=ProductCode!$I$12),ProductCode!$F$20,IF(ISNUMBER(FIND("post-", I880)),ProductCode!$F$17,ProductCode!$F$18)))))</f>
        <v/>
      </c>
      <c r="P880" s="295" t="str">
        <f t="shared" si="32"/>
        <v/>
      </c>
      <c r="Q880" s="306"/>
      <c r="R880" s="203"/>
      <c r="S880" s="308" t="str">
        <f t="shared" si="33"/>
        <v/>
      </c>
      <c r="T880" s="311"/>
      <c r="U880" s="311"/>
      <c r="V880" s="311"/>
      <c r="W880" s="311"/>
      <c r="X880" s="312"/>
      <c r="Y880" s="311"/>
      <c r="Z880" s="297"/>
      <c r="AA880" s="311"/>
      <c r="AB880" s="311"/>
      <c r="AC880" s="311"/>
      <c r="AD880" s="311"/>
      <c r="AE880" s="312"/>
      <c r="AF880" s="311"/>
      <c r="AG880" s="297"/>
      <c r="AH880" s="311"/>
      <c r="AI880" s="311"/>
      <c r="AJ880" s="311"/>
      <c r="AK880" s="311"/>
      <c r="AL880" s="312"/>
      <c r="AM880" s="311"/>
      <c r="AN880" s="297"/>
      <c r="AO880" s="311"/>
      <c r="AP880" s="311"/>
      <c r="AQ880" s="311"/>
      <c r="AR880" s="311"/>
      <c r="AS880" s="312"/>
      <c r="AT880" s="311"/>
      <c r="AU880" s="297"/>
      <c r="AV880" s="311"/>
      <c r="AW880" s="311"/>
      <c r="AX880" s="311"/>
      <c r="AY880" s="311"/>
      <c r="AZ880" s="312"/>
      <c r="BA880" s="311"/>
      <c r="BB880" s="297"/>
      <c r="BC880" s="311"/>
      <c r="BD880" s="311"/>
      <c r="BE880" s="311"/>
      <c r="BF880" s="311"/>
      <c r="BG880" s="312"/>
      <c r="BH880" s="311"/>
      <c r="BI880" s="297"/>
      <c r="BJ880" s="311"/>
      <c r="BK880" s="311"/>
      <c r="BL880" s="311"/>
      <c r="BM880" s="311"/>
      <c r="BN880" s="312"/>
      <c r="BO880" s="311"/>
      <c r="BP880" s="297"/>
      <c r="BQ880" s="311"/>
      <c r="BR880" s="311"/>
      <c r="BS880" s="311"/>
      <c r="BT880" s="311"/>
      <c r="BU880" s="312"/>
      <c r="BV880" s="311"/>
      <c r="BW880" s="297"/>
      <c r="BX880" s="311"/>
      <c r="BY880" s="311"/>
      <c r="BZ880" s="311"/>
      <c r="CA880" s="311"/>
      <c r="CB880" s="312"/>
      <c r="CC880" s="311"/>
      <c r="CD880" s="297"/>
      <c r="CE880" s="311"/>
      <c r="CF880" s="311"/>
      <c r="CG880" s="311"/>
      <c r="CH880" s="311"/>
      <c r="CI880" s="312"/>
      <c r="CJ880" s="311"/>
      <c r="CK880" s="297"/>
      <c r="CL880" s="311"/>
      <c r="CM880" s="311"/>
      <c r="CN880" s="311"/>
      <c r="CO880" s="311"/>
      <c r="CP880" s="312"/>
      <c r="CQ880" s="311"/>
      <c r="CR880" s="297"/>
      <c r="CS880" s="311"/>
      <c r="CT880" s="311"/>
      <c r="CU880" s="311"/>
      <c r="CV880" s="311"/>
      <c r="CW880" s="312"/>
      <c r="CX880" s="311"/>
      <c r="CY880" s="297"/>
      <c r="CZ880" s="311"/>
      <c r="DA880" s="311"/>
      <c r="DB880" s="311"/>
      <c r="DC880" s="311"/>
      <c r="DD880" s="312"/>
      <c r="DE880" s="311"/>
      <c r="DF880" s="297"/>
      <c r="DG880" s="311"/>
      <c r="DH880" s="311"/>
      <c r="DI880" s="311"/>
      <c r="DJ880" s="311"/>
      <c r="DK880" s="312"/>
      <c r="DL880" s="311"/>
      <c r="DM880" s="297"/>
      <c r="DN880" s="311"/>
      <c r="DO880" s="311"/>
      <c r="DP880" s="311"/>
      <c r="DQ880" s="311"/>
      <c r="DR880" s="312"/>
      <c r="DS880" s="311"/>
      <c r="DT880" s="297"/>
      <c r="DU880" s="311"/>
      <c r="DV880" s="311"/>
      <c r="DW880" s="311"/>
      <c r="DX880" s="311"/>
      <c r="DY880" s="312"/>
      <c r="DZ880" s="311"/>
      <c r="EA880" s="297"/>
      <c r="EB880" s="311"/>
      <c r="EC880" s="311"/>
      <c r="ED880" s="311"/>
      <c r="EE880" s="311"/>
      <c r="EF880" s="312"/>
      <c r="EG880" s="311"/>
      <c r="EH880" s="297"/>
      <c r="EI880" s="311"/>
      <c r="EJ880" s="311"/>
      <c r="EK880" s="311"/>
      <c r="EL880" s="311"/>
      <c r="EM880" s="312"/>
      <c r="EN880" s="311"/>
      <c r="EO880" s="297"/>
      <c r="EP880" s="311"/>
      <c r="EQ880" s="311"/>
      <c r="ER880" s="311"/>
      <c r="ES880" s="311"/>
      <c r="ET880" s="312"/>
      <c r="EU880" s="311"/>
      <c r="EV880" s="297"/>
      <c r="EW880" s="311"/>
      <c r="EX880" s="311"/>
      <c r="EY880" s="311"/>
      <c r="EZ880" s="311"/>
      <c r="FA880" s="312"/>
      <c r="FB880" s="311"/>
      <c r="FC880" s="298"/>
    </row>
    <row r="881" spans="1:159" s="205" customFormat="1" ht="39.9" customHeight="1" x14ac:dyDescent="0.25">
      <c r="A881" s="206"/>
      <c r="B881" s="196"/>
      <c r="C881" s="292"/>
      <c r="D881" s="198"/>
      <c r="E881" s="299"/>
      <c r="F881" s="200"/>
      <c r="G881" s="301"/>
      <c r="H881" s="303"/>
      <c r="I881" s="299"/>
      <c r="J881" s="299"/>
      <c r="K881" s="299"/>
      <c r="L881" s="289"/>
      <c r="M881" s="299"/>
      <c r="N881" s="289"/>
      <c r="O881" s="363" t="str">
        <f>IF(P881="","",IF(OR(I881="",J881=""),"",IF(AND(ISNUMBER(FIND("post-", I881)),J881=ProductCode!$I$12),ProductCode!$F$19,IF(AND(ISNUMBER(FIND("pre-", I881)),J881=ProductCode!$I$12),ProductCode!$F$20,IF(ISNUMBER(FIND("post-", I881)),ProductCode!$F$17,ProductCode!$F$18)))))</f>
        <v/>
      </c>
      <c r="P881" s="295" t="str">
        <f t="shared" si="32"/>
        <v/>
      </c>
      <c r="Q881" s="306"/>
      <c r="R881" s="203"/>
      <c r="S881" s="308" t="str">
        <f t="shared" si="33"/>
        <v/>
      </c>
      <c r="T881" s="311"/>
      <c r="U881" s="311"/>
      <c r="V881" s="311"/>
      <c r="W881" s="311"/>
      <c r="X881" s="312"/>
      <c r="Y881" s="311"/>
      <c r="Z881" s="297"/>
      <c r="AA881" s="311"/>
      <c r="AB881" s="311"/>
      <c r="AC881" s="311"/>
      <c r="AD881" s="311"/>
      <c r="AE881" s="312"/>
      <c r="AF881" s="311"/>
      <c r="AG881" s="297"/>
      <c r="AH881" s="311"/>
      <c r="AI881" s="311"/>
      <c r="AJ881" s="311"/>
      <c r="AK881" s="311"/>
      <c r="AL881" s="312"/>
      <c r="AM881" s="311"/>
      <c r="AN881" s="297"/>
      <c r="AO881" s="311"/>
      <c r="AP881" s="311"/>
      <c r="AQ881" s="311"/>
      <c r="AR881" s="311"/>
      <c r="AS881" s="312"/>
      <c r="AT881" s="311"/>
      <c r="AU881" s="297"/>
      <c r="AV881" s="311"/>
      <c r="AW881" s="311"/>
      <c r="AX881" s="311"/>
      <c r="AY881" s="311"/>
      <c r="AZ881" s="312"/>
      <c r="BA881" s="311"/>
      <c r="BB881" s="297"/>
      <c r="BC881" s="311"/>
      <c r="BD881" s="311"/>
      <c r="BE881" s="311"/>
      <c r="BF881" s="311"/>
      <c r="BG881" s="312"/>
      <c r="BH881" s="311"/>
      <c r="BI881" s="297"/>
      <c r="BJ881" s="311"/>
      <c r="BK881" s="311"/>
      <c r="BL881" s="311"/>
      <c r="BM881" s="311"/>
      <c r="BN881" s="312"/>
      <c r="BO881" s="311"/>
      <c r="BP881" s="297"/>
      <c r="BQ881" s="311"/>
      <c r="BR881" s="311"/>
      <c r="BS881" s="311"/>
      <c r="BT881" s="311"/>
      <c r="BU881" s="312"/>
      <c r="BV881" s="311"/>
      <c r="BW881" s="297"/>
      <c r="BX881" s="311"/>
      <c r="BY881" s="311"/>
      <c r="BZ881" s="311"/>
      <c r="CA881" s="311"/>
      <c r="CB881" s="312"/>
      <c r="CC881" s="311"/>
      <c r="CD881" s="297"/>
      <c r="CE881" s="311"/>
      <c r="CF881" s="311"/>
      <c r="CG881" s="311"/>
      <c r="CH881" s="311"/>
      <c r="CI881" s="312"/>
      <c r="CJ881" s="311"/>
      <c r="CK881" s="297"/>
      <c r="CL881" s="311"/>
      <c r="CM881" s="311"/>
      <c r="CN881" s="311"/>
      <c r="CO881" s="311"/>
      <c r="CP881" s="312"/>
      <c r="CQ881" s="311"/>
      <c r="CR881" s="297"/>
      <c r="CS881" s="311"/>
      <c r="CT881" s="311"/>
      <c r="CU881" s="311"/>
      <c r="CV881" s="311"/>
      <c r="CW881" s="312"/>
      <c r="CX881" s="311"/>
      <c r="CY881" s="297"/>
      <c r="CZ881" s="311"/>
      <c r="DA881" s="311"/>
      <c r="DB881" s="311"/>
      <c r="DC881" s="311"/>
      <c r="DD881" s="312"/>
      <c r="DE881" s="311"/>
      <c r="DF881" s="297"/>
      <c r="DG881" s="311"/>
      <c r="DH881" s="311"/>
      <c r="DI881" s="311"/>
      <c r="DJ881" s="311"/>
      <c r="DK881" s="312"/>
      <c r="DL881" s="311"/>
      <c r="DM881" s="297"/>
      <c r="DN881" s="311"/>
      <c r="DO881" s="311"/>
      <c r="DP881" s="311"/>
      <c r="DQ881" s="311"/>
      <c r="DR881" s="312"/>
      <c r="DS881" s="311"/>
      <c r="DT881" s="297"/>
      <c r="DU881" s="311"/>
      <c r="DV881" s="311"/>
      <c r="DW881" s="311"/>
      <c r="DX881" s="311"/>
      <c r="DY881" s="312"/>
      <c r="DZ881" s="311"/>
      <c r="EA881" s="297"/>
      <c r="EB881" s="311"/>
      <c r="EC881" s="311"/>
      <c r="ED881" s="311"/>
      <c r="EE881" s="311"/>
      <c r="EF881" s="312"/>
      <c r="EG881" s="311"/>
      <c r="EH881" s="297"/>
      <c r="EI881" s="311"/>
      <c r="EJ881" s="311"/>
      <c r="EK881" s="311"/>
      <c r="EL881" s="311"/>
      <c r="EM881" s="312"/>
      <c r="EN881" s="311"/>
      <c r="EO881" s="297"/>
      <c r="EP881" s="311"/>
      <c r="EQ881" s="311"/>
      <c r="ER881" s="311"/>
      <c r="ES881" s="311"/>
      <c r="ET881" s="312"/>
      <c r="EU881" s="311"/>
      <c r="EV881" s="297"/>
      <c r="EW881" s="311"/>
      <c r="EX881" s="311"/>
      <c r="EY881" s="311"/>
      <c r="EZ881" s="311"/>
      <c r="FA881" s="312"/>
      <c r="FB881" s="311"/>
      <c r="FC881" s="298"/>
    </row>
    <row r="882" spans="1:159" s="205" customFormat="1" ht="39.9" customHeight="1" x14ac:dyDescent="0.25">
      <c r="A882" s="206"/>
      <c r="B882" s="196"/>
      <c r="C882" s="292"/>
      <c r="D882" s="198"/>
      <c r="E882" s="299"/>
      <c r="F882" s="200"/>
      <c r="G882" s="301"/>
      <c r="H882" s="303"/>
      <c r="I882" s="299"/>
      <c r="J882" s="299"/>
      <c r="K882" s="299"/>
      <c r="L882" s="289"/>
      <c r="M882" s="299"/>
      <c r="N882" s="289"/>
      <c r="O882" s="363" t="str">
        <f>IF(P882="","",IF(OR(I882="",J882=""),"",IF(AND(ISNUMBER(FIND("post-", I882)),J882=ProductCode!$I$12),ProductCode!$F$19,IF(AND(ISNUMBER(FIND("pre-", I882)),J882=ProductCode!$I$12),ProductCode!$F$20,IF(ISNUMBER(FIND("post-", I882)),ProductCode!$F$17,ProductCode!$F$18)))))</f>
        <v/>
      </c>
      <c r="P882" s="295" t="str">
        <f t="shared" si="32"/>
        <v/>
      </c>
      <c r="Q882" s="306"/>
      <c r="R882" s="203"/>
      <c r="S882" s="308" t="str">
        <f t="shared" si="33"/>
        <v/>
      </c>
      <c r="T882" s="311"/>
      <c r="U882" s="311"/>
      <c r="V882" s="311"/>
      <c r="W882" s="311"/>
      <c r="X882" s="312"/>
      <c r="Y882" s="311"/>
      <c r="Z882" s="297"/>
      <c r="AA882" s="311"/>
      <c r="AB882" s="311"/>
      <c r="AC882" s="311"/>
      <c r="AD882" s="311"/>
      <c r="AE882" s="312"/>
      <c r="AF882" s="311"/>
      <c r="AG882" s="297"/>
      <c r="AH882" s="311"/>
      <c r="AI882" s="311"/>
      <c r="AJ882" s="311"/>
      <c r="AK882" s="311"/>
      <c r="AL882" s="312"/>
      <c r="AM882" s="311"/>
      <c r="AN882" s="297"/>
      <c r="AO882" s="311"/>
      <c r="AP882" s="311"/>
      <c r="AQ882" s="311"/>
      <c r="AR882" s="311"/>
      <c r="AS882" s="312"/>
      <c r="AT882" s="311"/>
      <c r="AU882" s="297"/>
      <c r="AV882" s="311"/>
      <c r="AW882" s="311"/>
      <c r="AX882" s="311"/>
      <c r="AY882" s="311"/>
      <c r="AZ882" s="312"/>
      <c r="BA882" s="311"/>
      <c r="BB882" s="297"/>
      <c r="BC882" s="311"/>
      <c r="BD882" s="311"/>
      <c r="BE882" s="311"/>
      <c r="BF882" s="311"/>
      <c r="BG882" s="312"/>
      <c r="BH882" s="311"/>
      <c r="BI882" s="297"/>
      <c r="BJ882" s="311"/>
      <c r="BK882" s="311"/>
      <c r="BL882" s="311"/>
      <c r="BM882" s="311"/>
      <c r="BN882" s="312"/>
      <c r="BO882" s="311"/>
      <c r="BP882" s="297"/>
      <c r="BQ882" s="311"/>
      <c r="BR882" s="311"/>
      <c r="BS882" s="311"/>
      <c r="BT882" s="311"/>
      <c r="BU882" s="312"/>
      <c r="BV882" s="311"/>
      <c r="BW882" s="297"/>
      <c r="BX882" s="311"/>
      <c r="BY882" s="311"/>
      <c r="BZ882" s="311"/>
      <c r="CA882" s="311"/>
      <c r="CB882" s="312"/>
      <c r="CC882" s="311"/>
      <c r="CD882" s="297"/>
      <c r="CE882" s="311"/>
      <c r="CF882" s="311"/>
      <c r="CG882" s="311"/>
      <c r="CH882" s="311"/>
      <c r="CI882" s="312"/>
      <c r="CJ882" s="311"/>
      <c r="CK882" s="297"/>
      <c r="CL882" s="311"/>
      <c r="CM882" s="311"/>
      <c r="CN882" s="311"/>
      <c r="CO882" s="311"/>
      <c r="CP882" s="312"/>
      <c r="CQ882" s="311"/>
      <c r="CR882" s="297"/>
      <c r="CS882" s="311"/>
      <c r="CT882" s="311"/>
      <c r="CU882" s="311"/>
      <c r="CV882" s="311"/>
      <c r="CW882" s="312"/>
      <c r="CX882" s="311"/>
      <c r="CY882" s="297"/>
      <c r="CZ882" s="311"/>
      <c r="DA882" s="311"/>
      <c r="DB882" s="311"/>
      <c r="DC882" s="311"/>
      <c r="DD882" s="312"/>
      <c r="DE882" s="311"/>
      <c r="DF882" s="297"/>
      <c r="DG882" s="311"/>
      <c r="DH882" s="311"/>
      <c r="DI882" s="311"/>
      <c r="DJ882" s="311"/>
      <c r="DK882" s="312"/>
      <c r="DL882" s="311"/>
      <c r="DM882" s="297"/>
      <c r="DN882" s="311"/>
      <c r="DO882" s="311"/>
      <c r="DP882" s="311"/>
      <c r="DQ882" s="311"/>
      <c r="DR882" s="312"/>
      <c r="DS882" s="311"/>
      <c r="DT882" s="297"/>
      <c r="DU882" s="311"/>
      <c r="DV882" s="311"/>
      <c r="DW882" s="311"/>
      <c r="DX882" s="311"/>
      <c r="DY882" s="312"/>
      <c r="DZ882" s="311"/>
      <c r="EA882" s="297"/>
      <c r="EB882" s="311"/>
      <c r="EC882" s="311"/>
      <c r="ED882" s="311"/>
      <c r="EE882" s="311"/>
      <c r="EF882" s="312"/>
      <c r="EG882" s="311"/>
      <c r="EH882" s="297"/>
      <c r="EI882" s="311"/>
      <c r="EJ882" s="311"/>
      <c r="EK882" s="311"/>
      <c r="EL882" s="311"/>
      <c r="EM882" s="312"/>
      <c r="EN882" s="311"/>
      <c r="EO882" s="297"/>
      <c r="EP882" s="311"/>
      <c r="EQ882" s="311"/>
      <c r="ER882" s="311"/>
      <c r="ES882" s="311"/>
      <c r="ET882" s="312"/>
      <c r="EU882" s="311"/>
      <c r="EV882" s="297"/>
      <c r="EW882" s="311"/>
      <c r="EX882" s="311"/>
      <c r="EY882" s="311"/>
      <c r="EZ882" s="311"/>
      <c r="FA882" s="312"/>
      <c r="FB882" s="311"/>
      <c r="FC882" s="298"/>
    </row>
    <row r="883" spans="1:159" s="205" customFormat="1" ht="39.9" customHeight="1" x14ac:dyDescent="0.25">
      <c r="A883" s="206"/>
      <c r="B883" s="196"/>
      <c r="C883" s="292"/>
      <c r="D883" s="198"/>
      <c r="E883" s="299"/>
      <c r="F883" s="200"/>
      <c r="G883" s="301"/>
      <c r="H883" s="303"/>
      <c r="I883" s="299"/>
      <c r="J883" s="299"/>
      <c r="K883" s="299"/>
      <c r="L883" s="289"/>
      <c r="M883" s="299"/>
      <c r="N883" s="289"/>
      <c r="O883" s="363" t="str">
        <f>IF(P883="","",IF(OR(I883="",J883=""),"",IF(AND(ISNUMBER(FIND("post-", I883)),J883=ProductCode!$I$12),ProductCode!$F$19,IF(AND(ISNUMBER(FIND("pre-", I883)),J883=ProductCode!$I$12),ProductCode!$F$20,IF(ISNUMBER(FIND("post-", I883)),ProductCode!$F$17,ProductCode!$F$18)))))</f>
        <v/>
      </c>
      <c r="P883" s="295" t="str">
        <f t="shared" si="32"/>
        <v/>
      </c>
      <c r="Q883" s="306"/>
      <c r="R883" s="203"/>
      <c r="S883" s="308" t="str">
        <f t="shared" si="33"/>
        <v/>
      </c>
      <c r="T883" s="311"/>
      <c r="U883" s="311"/>
      <c r="V883" s="311"/>
      <c r="W883" s="311"/>
      <c r="X883" s="312"/>
      <c r="Y883" s="311"/>
      <c r="Z883" s="297"/>
      <c r="AA883" s="311"/>
      <c r="AB883" s="311"/>
      <c r="AC883" s="311"/>
      <c r="AD883" s="311"/>
      <c r="AE883" s="312"/>
      <c r="AF883" s="311"/>
      <c r="AG883" s="297"/>
      <c r="AH883" s="311"/>
      <c r="AI883" s="311"/>
      <c r="AJ883" s="311"/>
      <c r="AK883" s="311"/>
      <c r="AL883" s="312"/>
      <c r="AM883" s="311"/>
      <c r="AN883" s="297"/>
      <c r="AO883" s="311"/>
      <c r="AP883" s="311"/>
      <c r="AQ883" s="311"/>
      <c r="AR883" s="311"/>
      <c r="AS883" s="312"/>
      <c r="AT883" s="311"/>
      <c r="AU883" s="297"/>
      <c r="AV883" s="311"/>
      <c r="AW883" s="311"/>
      <c r="AX883" s="311"/>
      <c r="AY883" s="311"/>
      <c r="AZ883" s="312"/>
      <c r="BA883" s="311"/>
      <c r="BB883" s="297"/>
      <c r="BC883" s="311"/>
      <c r="BD883" s="311"/>
      <c r="BE883" s="311"/>
      <c r="BF883" s="311"/>
      <c r="BG883" s="312"/>
      <c r="BH883" s="311"/>
      <c r="BI883" s="297"/>
      <c r="BJ883" s="311"/>
      <c r="BK883" s="311"/>
      <c r="BL883" s="311"/>
      <c r="BM883" s="311"/>
      <c r="BN883" s="312"/>
      <c r="BO883" s="311"/>
      <c r="BP883" s="297"/>
      <c r="BQ883" s="311"/>
      <c r="BR883" s="311"/>
      <c r="BS883" s="311"/>
      <c r="BT883" s="311"/>
      <c r="BU883" s="312"/>
      <c r="BV883" s="311"/>
      <c r="BW883" s="297"/>
      <c r="BX883" s="311"/>
      <c r="BY883" s="311"/>
      <c r="BZ883" s="311"/>
      <c r="CA883" s="311"/>
      <c r="CB883" s="312"/>
      <c r="CC883" s="311"/>
      <c r="CD883" s="297"/>
      <c r="CE883" s="311"/>
      <c r="CF883" s="311"/>
      <c r="CG883" s="311"/>
      <c r="CH883" s="311"/>
      <c r="CI883" s="312"/>
      <c r="CJ883" s="311"/>
      <c r="CK883" s="297"/>
      <c r="CL883" s="311"/>
      <c r="CM883" s="311"/>
      <c r="CN883" s="311"/>
      <c r="CO883" s="311"/>
      <c r="CP883" s="312"/>
      <c r="CQ883" s="311"/>
      <c r="CR883" s="297"/>
      <c r="CS883" s="311"/>
      <c r="CT883" s="311"/>
      <c r="CU883" s="311"/>
      <c r="CV883" s="311"/>
      <c r="CW883" s="312"/>
      <c r="CX883" s="311"/>
      <c r="CY883" s="297"/>
      <c r="CZ883" s="311"/>
      <c r="DA883" s="311"/>
      <c r="DB883" s="311"/>
      <c r="DC883" s="311"/>
      <c r="DD883" s="312"/>
      <c r="DE883" s="311"/>
      <c r="DF883" s="297"/>
      <c r="DG883" s="311"/>
      <c r="DH883" s="311"/>
      <c r="DI883" s="311"/>
      <c r="DJ883" s="311"/>
      <c r="DK883" s="312"/>
      <c r="DL883" s="311"/>
      <c r="DM883" s="297"/>
      <c r="DN883" s="311"/>
      <c r="DO883" s="311"/>
      <c r="DP883" s="311"/>
      <c r="DQ883" s="311"/>
      <c r="DR883" s="312"/>
      <c r="DS883" s="311"/>
      <c r="DT883" s="297"/>
      <c r="DU883" s="311"/>
      <c r="DV883" s="311"/>
      <c r="DW883" s="311"/>
      <c r="DX883" s="311"/>
      <c r="DY883" s="312"/>
      <c r="DZ883" s="311"/>
      <c r="EA883" s="297"/>
      <c r="EB883" s="311"/>
      <c r="EC883" s="311"/>
      <c r="ED883" s="311"/>
      <c r="EE883" s="311"/>
      <c r="EF883" s="312"/>
      <c r="EG883" s="311"/>
      <c r="EH883" s="297"/>
      <c r="EI883" s="311"/>
      <c r="EJ883" s="311"/>
      <c r="EK883" s="311"/>
      <c r="EL883" s="311"/>
      <c r="EM883" s="312"/>
      <c r="EN883" s="311"/>
      <c r="EO883" s="297"/>
      <c r="EP883" s="311"/>
      <c r="EQ883" s="311"/>
      <c r="ER883" s="311"/>
      <c r="ES883" s="311"/>
      <c r="ET883" s="312"/>
      <c r="EU883" s="311"/>
      <c r="EV883" s="297"/>
      <c r="EW883" s="311"/>
      <c r="EX883" s="311"/>
      <c r="EY883" s="311"/>
      <c r="EZ883" s="311"/>
      <c r="FA883" s="312"/>
      <c r="FB883" s="311"/>
      <c r="FC883" s="298"/>
    </row>
    <row r="884" spans="1:159" s="205" customFormat="1" ht="39.9" customHeight="1" x14ac:dyDescent="0.25">
      <c r="A884" s="206"/>
      <c r="B884" s="196"/>
      <c r="C884" s="292"/>
      <c r="D884" s="198"/>
      <c r="E884" s="299"/>
      <c r="F884" s="200"/>
      <c r="G884" s="301"/>
      <c r="H884" s="303"/>
      <c r="I884" s="299"/>
      <c r="J884" s="299"/>
      <c r="K884" s="299"/>
      <c r="L884" s="289"/>
      <c r="M884" s="299"/>
      <c r="N884" s="289"/>
      <c r="O884" s="363" t="str">
        <f>IF(P884="","",IF(OR(I884="",J884=""),"",IF(AND(ISNUMBER(FIND("post-", I884)),J884=ProductCode!$I$12),ProductCode!$F$19,IF(AND(ISNUMBER(FIND("pre-", I884)),J884=ProductCode!$I$12),ProductCode!$F$20,IF(ISNUMBER(FIND("post-", I884)),ProductCode!$F$17,ProductCode!$F$18)))))</f>
        <v/>
      </c>
      <c r="P884" s="295" t="str">
        <f t="shared" si="32"/>
        <v/>
      </c>
      <c r="Q884" s="306"/>
      <c r="R884" s="203"/>
      <c r="S884" s="308" t="str">
        <f t="shared" si="33"/>
        <v/>
      </c>
      <c r="T884" s="311"/>
      <c r="U884" s="311"/>
      <c r="V884" s="311"/>
      <c r="W884" s="311"/>
      <c r="X884" s="312"/>
      <c r="Y884" s="311"/>
      <c r="Z884" s="297"/>
      <c r="AA884" s="311"/>
      <c r="AB884" s="311"/>
      <c r="AC884" s="311"/>
      <c r="AD884" s="311"/>
      <c r="AE884" s="312"/>
      <c r="AF884" s="311"/>
      <c r="AG884" s="297"/>
      <c r="AH884" s="311"/>
      <c r="AI884" s="311"/>
      <c r="AJ884" s="311"/>
      <c r="AK884" s="311"/>
      <c r="AL884" s="312"/>
      <c r="AM884" s="311"/>
      <c r="AN884" s="297"/>
      <c r="AO884" s="311"/>
      <c r="AP884" s="311"/>
      <c r="AQ884" s="311"/>
      <c r="AR884" s="311"/>
      <c r="AS884" s="312"/>
      <c r="AT884" s="311"/>
      <c r="AU884" s="297"/>
      <c r="AV884" s="311"/>
      <c r="AW884" s="311"/>
      <c r="AX884" s="311"/>
      <c r="AY884" s="311"/>
      <c r="AZ884" s="312"/>
      <c r="BA884" s="311"/>
      <c r="BB884" s="297"/>
      <c r="BC884" s="311"/>
      <c r="BD884" s="311"/>
      <c r="BE884" s="311"/>
      <c r="BF884" s="311"/>
      <c r="BG884" s="312"/>
      <c r="BH884" s="311"/>
      <c r="BI884" s="297"/>
      <c r="BJ884" s="311"/>
      <c r="BK884" s="311"/>
      <c r="BL884" s="311"/>
      <c r="BM884" s="311"/>
      <c r="BN884" s="312"/>
      <c r="BO884" s="311"/>
      <c r="BP884" s="297"/>
      <c r="BQ884" s="311"/>
      <c r="BR884" s="311"/>
      <c r="BS884" s="311"/>
      <c r="BT884" s="311"/>
      <c r="BU884" s="312"/>
      <c r="BV884" s="311"/>
      <c r="BW884" s="297"/>
      <c r="BX884" s="311"/>
      <c r="BY884" s="311"/>
      <c r="BZ884" s="311"/>
      <c r="CA884" s="311"/>
      <c r="CB884" s="312"/>
      <c r="CC884" s="311"/>
      <c r="CD884" s="297"/>
      <c r="CE884" s="311"/>
      <c r="CF884" s="311"/>
      <c r="CG884" s="311"/>
      <c r="CH884" s="311"/>
      <c r="CI884" s="312"/>
      <c r="CJ884" s="311"/>
      <c r="CK884" s="297"/>
      <c r="CL884" s="311"/>
      <c r="CM884" s="311"/>
      <c r="CN884" s="311"/>
      <c r="CO884" s="311"/>
      <c r="CP884" s="312"/>
      <c r="CQ884" s="311"/>
      <c r="CR884" s="297"/>
      <c r="CS884" s="311"/>
      <c r="CT884" s="311"/>
      <c r="CU884" s="311"/>
      <c r="CV884" s="311"/>
      <c r="CW884" s="312"/>
      <c r="CX884" s="311"/>
      <c r="CY884" s="297"/>
      <c r="CZ884" s="311"/>
      <c r="DA884" s="311"/>
      <c r="DB884" s="311"/>
      <c r="DC884" s="311"/>
      <c r="DD884" s="312"/>
      <c r="DE884" s="311"/>
      <c r="DF884" s="297"/>
      <c r="DG884" s="311"/>
      <c r="DH884" s="311"/>
      <c r="DI884" s="311"/>
      <c r="DJ884" s="311"/>
      <c r="DK884" s="312"/>
      <c r="DL884" s="311"/>
      <c r="DM884" s="297"/>
      <c r="DN884" s="311"/>
      <c r="DO884" s="311"/>
      <c r="DP884" s="311"/>
      <c r="DQ884" s="311"/>
      <c r="DR884" s="312"/>
      <c r="DS884" s="311"/>
      <c r="DT884" s="297"/>
      <c r="DU884" s="311"/>
      <c r="DV884" s="311"/>
      <c r="DW884" s="311"/>
      <c r="DX884" s="311"/>
      <c r="DY884" s="312"/>
      <c r="DZ884" s="311"/>
      <c r="EA884" s="297"/>
      <c r="EB884" s="311"/>
      <c r="EC884" s="311"/>
      <c r="ED884" s="311"/>
      <c r="EE884" s="311"/>
      <c r="EF884" s="312"/>
      <c r="EG884" s="311"/>
      <c r="EH884" s="297"/>
      <c r="EI884" s="311"/>
      <c r="EJ884" s="311"/>
      <c r="EK884" s="311"/>
      <c r="EL884" s="311"/>
      <c r="EM884" s="312"/>
      <c r="EN884" s="311"/>
      <c r="EO884" s="297"/>
      <c r="EP884" s="311"/>
      <c r="EQ884" s="311"/>
      <c r="ER884" s="311"/>
      <c r="ES884" s="311"/>
      <c r="ET884" s="312"/>
      <c r="EU884" s="311"/>
      <c r="EV884" s="297"/>
      <c r="EW884" s="311"/>
      <c r="EX884" s="311"/>
      <c r="EY884" s="311"/>
      <c r="EZ884" s="311"/>
      <c r="FA884" s="312"/>
      <c r="FB884" s="311"/>
      <c r="FC884" s="298"/>
    </row>
    <row r="885" spans="1:159" s="205" customFormat="1" ht="39.9" customHeight="1" x14ac:dyDescent="0.25">
      <c r="A885" s="206"/>
      <c r="B885" s="196"/>
      <c r="C885" s="292"/>
      <c r="D885" s="198"/>
      <c r="E885" s="299"/>
      <c r="F885" s="200"/>
      <c r="G885" s="301"/>
      <c r="H885" s="303"/>
      <c r="I885" s="299"/>
      <c r="J885" s="299"/>
      <c r="K885" s="299"/>
      <c r="L885" s="289"/>
      <c r="M885" s="299"/>
      <c r="N885" s="289"/>
      <c r="O885" s="363" t="str">
        <f>IF(P885="","",IF(OR(I885="",J885=""),"",IF(AND(ISNUMBER(FIND("post-", I885)),J885=ProductCode!$I$12),ProductCode!$F$19,IF(AND(ISNUMBER(FIND("pre-", I885)),J885=ProductCode!$I$12),ProductCode!$F$20,IF(ISNUMBER(FIND("post-", I885)),ProductCode!$F$17,ProductCode!$F$18)))))</f>
        <v/>
      </c>
      <c r="P885" s="295" t="str">
        <f t="shared" si="32"/>
        <v/>
      </c>
      <c r="Q885" s="306"/>
      <c r="R885" s="203"/>
      <c r="S885" s="308" t="str">
        <f t="shared" si="33"/>
        <v/>
      </c>
      <c r="T885" s="311"/>
      <c r="U885" s="311"/>
      <c r="V885" s="311"/>
      <c r="W885" s="311"/>
      <c r="X885" s="312"/>
      <c r="Y885" s="311"/>
      <c r="Z885" s="297"/>
      <c r="AA885" s="311"/>
      <c r="AB885" s="311"/>
      <c r="AC885" s="311"/>
      <c r="AD885" s="311"/>
      <c r="AE885" s="312"/>
      <c r="AF885" s="311"/>
      <c r="AG885" s="297"/>
      <c r="AH885" s="311"/>
      <c r="AI885" s="311"/>
      <c r="AJ885" s="311"/>
      <c r="AK885" s="311"/>
      <c r="AL885" s="312"/>
      <c r="AM885" s="311"/>
      <c r="AN885" s="297"/>
      <c r="AO885" s="311"/>
      <c r="AP885" s="311"/>
      <c r="AQ885" s="311"/>
      <c r="AR885" s="311"/>
      <c r="AS885" s="312"/>
      <c r="AT885" s="311"/>
      <c r="AU885" s="297"/>
      <c r="AV885" s="311"/>
      <c r="AW885" s="311"/>
      <c r="AX885" s="311"/>
      <c r="AY885" s="311"/>
      <c r="AZ885" s="312"/>
      <c r="BA885" s="311"/>
      <c r="BB885" s="297"/>
      <c r="BC885" s="311"/>
      <c r="BD885" s="311"/>
      <c r="BE885" s="311"/>
      <c r="BF885" s="311"/>
      <c r="BG885" s="312"/>
      <c r="BH885" s="311"/>
      <c r="BI885" s="297"/>
      <c r="BJ885" s="311"/>
      <c r="BK885" s="311"/>
      <c r="BL885" s="311"/>
      <c r="BM885" s="311"/>
      <c r="BN885" s="312"/>
      <c r="BO885" s="311"/>
      <c r="BP885" s="297"/>
      <c r="BQ885" s="311"/>
      <c r="BR885" s="311"/>
      <c r="BS885" s="311"/>
      <c r="BT885" s="311"/>
      <c r="BU885" s="312"/>
      <c r="BV885" s="311"/>
      <c r="BW885" s="297"/>
      <c r="BX885" s="311"/>
      <c r="BY885" s="311"/>
      <c r="BZ885" s="311"/>
      <c r="CA885" s="311"/>
      <c r="CB885" s="312"/>
      <c r="CC885" s="311"/>
      <c r="CD885" s="297"/>
      <c r="CE885" s="311"/>
      <c r="CF885" s="311"/>
      <c r="CG885" s="311"/>
      <c r="CH885" s="311"/>
      <c r="CI885" s="312"/>
      <c r="CJ885" s="311"/>
      <c r="CK885" s="297"/>
      <c r="CL885" s="311"/>
      <c r="CM885" s="311"/>
      <c r="CN885" s="311"/>
      <c r="CO885" s="311"/>
      <c r="CP885" s="312"/>
      <c r="CQ885" s="311"/>
      <c r="CR885" s="297"/>
      <c r="CS885" s="311"/>
      <c r="CT885" s="311"/>
      <c r="CU885" s="311"/>
      <c r="CV885" s="311"/>
      <c r="CW885" s="312"/>
      <c r="CX885" s="311"/>
      <c r="CY885" s="297"/>
      <c r="CZ885" s="311"/>
      <c r="DA885" s="311"/>
      <c r="DB885" s="311"/>
      <c r="DC885" s="311"/>
      <c r="DD885" s="312"/>
      <c r="DE885" s="311"/>
      <c r="DF885" s="297"/>
      <c r="DG885" s="311"/>
      <c r="DH885" s="311"/>
      <c r="DI885" s="311"/>
      <c r="DJ885" s="311"/>
      <c r="DK885" s="312"/>
      <c r="DL885" s="311"/>
      <c r="DM885" s="297"/>
      <c r="DN885" s="311"/>
      <c r="DO885" s="311"/>
      <c r="DP885" s="311"/>
      <c r="DQ885" s="311"/>
      <c r="DR885" s="312"/>
      <c r="DS885" s="311"/>
      <c r="DT885" s="297"/>
      <c r="DU885" s="311"/>
      <c r="DV885" s="311"/>
      <c r="DW885" s="311"/>
      <c r="DX885" s="311"/>
      <c r="DY885" s="312"/>
      <c r="DZ885" s="311"/>
      <c r="EA885" s="297"/>
      <c r="EB885" s="311"/>
      <c r="EC885" s="311"/>
      <c r="ED885" s="311"/>
      <c r="EE885" s="311"/>
      <c r="EF885" s="312"/>
      <c r="EG885" s="311"/>
      <c r="EH885" s="297"/>
      <c r="EI885" s="311"/>
      <c r="EJ885" s="311"/>
      <c r="EK885" s="311"/>
      <c r="EL885" s="311"/>
      <c r="EM885" s="312"/>
      <c r="EN885" s="311"/>
      <c r="EO885" s="297"/>
      <c r="EP885" s="311"/>
      <c r="EQ885" s="311"/>
      <c r="ER885" s="311"/>
      <c r="ES885" s="311"/>
      <c r="ET885" s="312"/>
      <c r="EU885" s="311"/>
      <c r="EV885" s="297"/>
      <c r="EW885" s="311"/>
      <c r="EX885" s="311"/>
      <c r="EY885" s="311"/>
      <c r="EZ885" s="311"/>
      <c r="FA885" s="312"/>
      <c r="FB885" s="311"/>
      <c r="FC885" s="298"/>
    </row>
    <row r="886" spans="1:159" s="205" customFormat="1" ht="39.9" customHeight="1" x14ac:dyDescent="0.25">
      <c r="A886" s="206"/>
      <c r="B886" s="196"/>
      <c r="C886" s="292"/>
      <c r="D886" s="198"/>
      <c r="E886" s="299"/>
      <c r="F886" s="200"/>
      <c r="G886" s="301"/>
      <c r="H886" s="303"/>
      <c r="I886" s="299"/>
      <c r="J886" s="299"/>
      <c r="K886" s="299"/>
      <c r="L886" s="289"/>
      <c r="M886" s="299"/>
      <c r="N886" s="289"/>
      <c r="O886" s="363" t="str">
        <f>IF(P886="","",IF(OR(I886="",J886=""),"",IF(AND(ISNUMBER(FIND("post-", I886)),J886=ProductCode!$I$12),ProductCode!$F$19,IF(AND(ISNUMBER(FIND("pre-", I886)),J886=ProductCode!$I$12),ProductCode!$F$20,IF(ISNUMBER(FIND("post-", I886)),ProductCode!$F$17,ProductCode!$F$18)))))</f>
        <v/>
      </c>
      <c r="P886" s="295" t="str">
        <f t="shared" si="32"/>
        <v/>
      </c>
      <c r="Q886" s="306"/>
      <c r="R886" s="203"/>
      <c r="S886" s="308" t="str">
        <f t="shared" si="33"/>
        <v/>
      </c>
      <c r="T886" s="311"/>
      <c r="U886" s="311"/>
      <c r="V886" s="311"/>
      <c r="W886" s="311"/>
      <c r="X886" s="312"/>
      <c r="Y886" s="311"/>
      <c r="Z886" s="297"/>
      <c r="AA886" s="311"/>
      <c r="AB886" s="311"/>
      <c r="AC886" s="311"/>
      <c r="AD886" s="311"/>
      <c r="AE886" s="312"/>
      <c r="AF886" s="311"/>
      <c r="AG886" s="297"/>
      <c r="AH886" s="311"/>
      <c r="AI886" s="311"/>
      <c r="AJ886" s="311"/>
      <c r="AK886" s="311"/>
      <c r="AL886" s="312"/>
      <c r="AM886" s="311"/>
      <c r="AN886" s="297"/>
      <c r="AO886" s="311"/>
      <c r="AP886" s="311"/>
      <c r="AQ886" s="311"/>
      <c r="AR886" s="311"/>
      <c r="AS886" s="312"/>
      <c r="AT886" s="311"/>
      <c r="AU886" s="297"/>
      <c r="AV886" s="311"/>
      <c r="AW886" s="311"/>
      <c r="AX886" s="311"/>
      <c r="AY886" s="311"/>
      <c r="AZ886" s="312"/>
      <c r="BA886" s="311"/>
      <c r="BB886" s="297"/>
      <c r="BC886" s="311"/>
      <c r="BD886" s="311"/>
      <c r="BE886" s="311"/>
      <c r="BF886" s="311"/>
      <c r="BG886" s="312"/>
      <c r="BH886" s="311"/>
      <c r="BI886" s="297"/>
      <c r="BJ886" s="311"/>
      <c r="BK886" s="311"/>
      <c r="BL886" s="311"/>
      <c r="BM886" s="311"/>
      <c r="BN886" s="312"/>
      <c r="BO886" s="311"/>
      <c r="BP886" s="297"/>
      <c r="BQ886" s="311"/>
      <c r="BR886" s="311"/>
      <c r="BS886" s="311"/>
      <c r="BT886" s="311"/>
      <c r="BU886" s="312"/>
      <c r="BV886" s="311"/>
      <c r="BW886" s="297"/>
      <c r="BX886" s="311"/>
      <c r="BY886" s="311"/>
      <c r="BZ886" s="311"/>
      <c r="CA886" s="311"/>
      <c r="CB886" s="312"/>
      <c r="CC886" s="311"/>
      <c r="CD886" s="297"/>
      <c r="CE886" s="311"/>
      <c r="CF886" s="311"/>
      <c r="CG886" s="311"/>
      <c r="CH886" s="311"/>
      <c r="CI886" s="312"/>
      <c r="CJ886" s="311"/>
      <c r="CK886" s="297"/>
      <c r="CL886" s="311"/>
      <c r="CM886" s="311"/>
      <c r="CN886" s="311"/>
      <c r="CO886" s="311"/>
      <c r="CP886" s="312"/>
      <c r="CQ886" s="311"/>
      <c r="CR886" s="297"/>
      <c r="CS886" s="311"/>
      <c r="CT886" s="311"/>
      <c r="CU886" s="311"/>
      <c r="CV886" s="311"/>
      <c r="CW886" s="312"/>
      <c r="CX886" s="311"/>
      <c r="CY886" s="297"/>
      <c r="CZ886" s="311"/>
      <c r="DA886" s="311"/>
      <c r="DB886" s="311"/>
      <c r="DC886" s="311"/>
      <c r="DD886" s="312"/>
      <c r="DE886" s="311"/>
      <c r="DF886" s="297"/>
      <c r="DG886" s="311"/>
      <c r="DH886" s="311"/>
      <c r="DI886" s="311"/>
      <c r="DJ886" s="311"/>
      <c r="DK886" s="312"/>
      <c r="DL886" s="311"/>
      <c r="DM886" s="297"/>
      <c r="DN886" s="311"/>
      <c r="DO886" s="311"/>
      <c r="DP886" s="311"/>
      <c r="DQ886" s="311"/>
      <c r="DR886" s="312"/>
      <c r="DS886" s="311"/>
      <c r="DT886" s="297"/>
      <c r="DU886" s="311"/>
      <c r="DV886" s="311"/>
      <c r="DW886" s="311"/>
      <c r="DX886" s="311"/>
      <c r="DY886" s="312"/>
      <c r="DZ886" s="311"/>
      <c r="EA886" s="297"/>
      <c r="EB886" s="311"/>
      <c r="EC886" s="311"/>
      <c r="ED886" s="311"/>
      <c r="EE886" s="311"/>
      <c r="EF886" s="312"/>
      <c r="EG886" s="311"/>
      <c r="EH886" s="297"/>
      <c r="EI886" s="311"/>
      <c r="EJ886" s="311"/>
      <c r="EK886" s="311"/>
      <c r="EL886" s="311"/>
      <c r="EM886" s="312"/>
      <c r="EN886" s="311"/>
      <c r="EO886" s="297"/>
      <c r="EP886" s="311"/>
      <c r="EQ886" s="311"/>
      <c r="ER886" s="311"/>
      <c r="ES886" s="311"/>
      <c r="ET886" s="312"/>
      <c r="EU886" s="311"/>
      <c r="EV886" s="297"/>
      <c r="EW886" s="311"/>
      <c r="EX886" s="311"/>
      <c r="EY886" s="311"/>
      <c r="EZ886" s="311"/>
      <c r="FA886" s="312"/>
      <c r="FB886" s="311"/>
      <c r="FC886" s="298"/>
    </row>
    <row r="887" spans="1:159" s="205" customFormat="1" ht="39.9" customHeight="1" x14ac:dyDescent="0.25">
      <c r="A887" s="206"/>
      <c r="B887" s="196"/>
      <c r="C887" s="292"/>
      <c r="D887" s="198"/>
      <c r="E887" s="299"/>
      <c r="F887" s="200"/>
      <c r="G887" s="301"/>
      <c r="H887" s="303"/>
      <c r="I887" s="299"/>
      <c r="J887" s="299"/>
      <c r="K887" s="299"/>
      <c r="L887" s="289"/>
      <c r="M887" s="299"/>
      <c r="N887" s="289"/>
      <c r="O887" s="363" t="str">
        <f>IF(P887="","",IF(OR(I887="",J887=""),"",IF(AND(ISNUMBER(FIND("post-", I887)),J887=ProductCode!$I$12),ProductCode!$F$19,IF(AND(ISNUMBER(FIND("pre-", I887)),J887=ProductCode!$I$12),ProductCode!$F$20,IF(ISNUMBER(FIND("post-", I887)),ProductCode!$F$17,ProductCode!$F$18)))))</f>
        <v/>
      </c>
      <c r="P887" s="295" t="str">
        <f t="shared" si="32"/>
        <v/>
      </c>
      <c r="Q887" s="306"/>
      <c r="R887" s="203"/>
      <c r="S887" s="308" t="str">
        <f t="shared" si="33"/>
        <v/>
      </c>
      <c r="T887" s="311"/>
      <c r="U887" s="311"/>
      <c r="V887" s="311"/>
      <c r="W887" s="311"/>
      <c r="X887" s="312"/>
      <c r="Y887" s="311"/>
      <c r="Z887" s="297"/>
      <c r="AA887" s="311"/>
      <c r="AB887" s="311"/>
      <c r="AC887" s="311"/>
      <c r="AD887" s="311"/>
      <c r="AE887" s="312"/>
      <c r="AF887" s="311"/>
      <c r="AG887" s="297"/>
      <c r="AH887" s="311"/>
      <c r="AI887" s="311"/>
      <c r="AJ887" s="311"/>
      <c r="AK887" s="311"/>
      <c r="AL887" s="312"/>
      <c r="AM887" s="311"/>
      <c r="AN887" s="297"/>
      <c r="AO887" s="311"/>
      <c r="AP887" s="311"/>
      <c r="AQ887" s="311"/>
      <c r="AR887" s="311"/>
      <c r="AS887" s="312"/>
      <c r="AT887" s="311"/>
      <c r="AU887" s="297"/>
      <c r="AV887" s="311"/>
      <c r="AW887" s="311"/>
      <c r="AX887" s="311"/>
      <c r="AY887" s="311"/>
      <c r="AZ887" s="312"/>
      <c r="BA887" s="311"/>
      <c r="BB887" s="297"/>
      <c r="BC887" s="311"/>
      <c r="BD887" s="311"/>
      <c r="BE887" s="311"/>
      <c r="BF887" s="311"/>
      <c r="BG887" s="312"/>
      <c r="BH887" s="311"/>
      <c r="BI887" s="297"/>
      <c r="BJ887" s="311"/>
      <c r="BK887" s="311"/>
      <c r="BL887" s="311"/>
      <c r="BM887" s="311"/>
      <c r="BN887" s="312"/>
      <c r="BO887" s="311"/>
      <c r="BP887" s="297"/>
      <c r="BQ887" s="311"/>
      <c r="BR887" s="311"/>
      <c r="BS887" s="311"/>
      <c r="BT887" s="311"/>
      <c r="BU887" s="312"/>
      <c r="BV887" s="311"/>
      <c r="BW887" s="297"/>
      <c r="BX887" s="311"/>
      <c r="BY887" s="311"/>
      <c r="BZ887" s="311"/>
      <c r="CA887" s="311"/>
      <c r="CB887" s="312"/>
      <c r="CC887" s="311"/>
      <c r="CD887" s="297"/>
      <c r="CE887" s="311"/>
      <c r="CF887" s="311"/>
      <c r="CG887" s="311"/>
      <c r="CH887" s="311"/>
      <c r="CI887" s="312"/>
      <c r="CJ887" s="311"/>
      <c r="CK887" s="297"/>
      <c r="CL887" s="311"/>
      <c r="CM887" s="311"/>
      <c r="CN887" s="311"/>
      <c r="CO887" s="311"/>
      <c r="CP887" s="312"/>
      <c r="CQ887" s="311"/>
      <c r="CR887" s="297"/>
      <c r="CS887" s="311"/>
      <c r="CT887" s="311"/>
      <c r="CU887" s="311"/>
      <c r="CV887" s="311"/>
      <c r="CW887" s="312"/>
      <c r="CX887" s="311"/>
      <c r="CY887" s="297"/>
      <c r="CZ887" s="311"/>
      <c r="DA887" s="311"/>
      <c r="DB887" s="311"/>
      <c r="DC887" s="311"/>
      <c r="DD887" s="312"/>
      <c r="DE887" s="311"/>
      <c r="DF887" s="297"/>
      <c r="DG887" s="311"/>
      <c r="DH887" s="311"/>
      <c r="DI887" s="311"/>
      <c r="DJ887" s="311"/>
      <c r="DK887" s="312"/>
      <c r="DL887" s="311"/>
      <c r="DM887" s="297"/>
      <c r="DN887" s="311"/>
      <c r="DO887" s="311"/>
      <c r="DP887" s="311"/>
      <c r="DQ887" s="311"/>
      <c r="DR887" s="312"/>
      <c r="DS887" s="311"/>
      <c r="DT887" s="297"/>
      <c r="DU887" s="311"/>
      <c r="DV887" s="311"/>
      <c r="DW887" s="311"/>
      <c r="DX887" s="311"/>
      <c r="DY887" s="312"/>
      <c r="DZ887" s="311"/>
      <c r="EA887" s="297"/>
      <c r="EB887" s="311"/>
      <c r="EC887" s="311"/>
      <c r="ED887" s="311"/>
      <c r="EE887" s="311"/>
      <c r="EF887" s="312"/>
      <c r="EG887" s="311"/>
      <c r="EH887" s="297"/>
      <c r="EI887" s="311"/>
      <c r="EJ887" s="311"/>
      <c r="EK887" s="311"/>
      <c r="EL887" s="311"/>
      <c r="EM887" s="312"/>
      <c r="EN887" s="311"/>
      <c r="EO887" s="297"/>
      <c r="EP887" s="311"/>
      <c r="EQ887" s="311"/>
      <c r="ER887" s="311"/>
      <c r="ES887" s="311"/>
      <c r="ET887" s="312"/>
      <c r="EU887" s="311"/>
      <c r="EV887" s="297"/>
      <c r="EW887" s="311"/>
      <c r="EX887" s="311"/>
      <c r="EY887" s="311"/>
      <c r="EZ887" s="311"/>
      <c r="FA887" s="312"/>
      <c r="FB887" s="311"/>
      <c r="FC887" s="298"/>
    </row>
    <row r="888" spans="1:159" s="205" customFormat="1" ht="39.9" customHeight="1" x14ac:dyDescent="0.25">
      <c r="A888" s="206"/>
      <c r="B888" s="196"/>
      <c r="C888" s="292"/>
      <c r="D888" s="198"/>
      <c r="E888" s="299"/>
      <c r="F888" s="200"/>
      <c r="G888" s="301"/>
      <c r="H888" s="303"/>
      <c r="I888" s="299"/>
      <c r="J888" s="299"/>
      <c r="K888" s="299"/>
      <c r="L888" s="289"/>
      <c r="M888" s="299"/>
      <c r="N888" s="289"/>
      <c r="O888" s="363" t="str">
        <f>IF(P888="","",IF(OR(I888="",J888=""),"",IF(AND(ISNUMBER(FIND("post-", I888)),J888=ProductCode!$I$12),ProductCode!$F$19,IF(AND(ISNUMBER(FIND("pre-", I888)),J888=ProductCode!$I$12),ProductCode!$F$20,IF(ISNUMBER(FIND("post-", I888)),ProductCode!$F$17,ProductCode!$F$18)))))</f>
        <v/>
      </c>
      <c r="P888" s="295" t="str">
        <f t="shared" si="32"/>
        <v/>
      </c>
      <c r="Q888" s="306"/>
      <c r="R888" s="203"/>
      <c r="S888" s="308" t="str">
        <f t="shared" si="33"/>
        <v/>
      </c>
      <c r="T888" s="311"/>
      <c r="U888" s="311"/>
      <c r="V888" s="311"/>
      <c r="W888" s="311"/>
      <c r="X888" s="312"/>
      <c r="Y888" s="311"/>
      <c r="Z888" s="297"/>
      <c r="AA888" s="311"/>
      <c r="AB888" s="311"/>
      <c r="AC888" s="311"/>
      <c r="AD888" s="311"/>
      <c r="AE888" s="312"/>
      <c r="AF888" s="311"/>
      <c r="AG888" s="297"/>
      <c r="AH888" s="311"/>
      <c r="AI888" s="311"/>
      <c r="AJ888" s="311"/>
      <c r="AK888" s="311"/>
      <c r="AL888" s="312"/>
      <c r="AM888" s="311"/>
      <c r="AN888" s="297"/>
      <c r="AO888" s="311"/>
      <c r="AP888" s="311"/>
      <c r="AQ888" s="311"/>
      <c r="AR888" s="311"/>
      <c r="AS888" s="312"/>
      <c r="AT888" s="311"/>
      <c r="AU888" s="297"/>
      <c r="AV888" s="311"/>
      <c r="AW888" s="311"/>
      <c r="AX888" s="311"/>
      <c r="AY888" s="311"/>
      <c r="AZ888" s="312"/>
      <c r="BA888" s="311"/>
      <c r="BB888" s="297"/>
      <c r="BC888" s="311"/>
      <c r="BD888" s="311"/>
      <c r="BE888" s="311"/>
      <c r="BF888" s="311"/>
      <c r="BG888" s="312"/>
      <c r="BH888" s="311"/>
      <c r="BI888" s="297"/>
      <c r="BJ888" s="311"/>
      <c r="BK888" s="311"/>
      <c r="BL888" s="311"/>
      <c r="BM888" s="311"/>
      <c r="BN888" s="312"/>
      <c r="BO888" s="311"/>
      <c r="BP888" s="297"/>
      <c r="BQ888" s="311"/>
      <c r="BR888" s="311"/>
      <c r="BS888" s="311"/>
      <c r="BT888" s="311"/>
      <c r="BU888" s="312"/>
      <c r="BV888" s="311"/>
      <c r="BW888" s="297"/>
      <c r="BX888" s="311"/>
      <c r="BY888" s="311"/>
      <c r="BZ888" s="311"/>
      <c r="CA888" s="311"/>
      <c r="CB888" s="312"/>
      <c r="CC888" s="311"/>
      <c r="CD888" s="297"/>
      <c r="CE888" s="311"/>
      <c r="CF888" s="311"/>
      <c r="CG888" s="311"/>
      <c r="CH888" s="311"/>
      <c r="CI888" s="312"/>
      <c r="CJ888" s="311"/>
      <c r="CK888" s="297"/>
      <c r="CL888" s="311"/>
      <c r="CM888" s="311"/>
      <c r="CN888" s="311"/>
      <c r="CO888" s="311"/>
      <c r="CP888" s="312"/>
      <c r="CQ888" s="311"/>
      <c r="CR888" s="297"/>
      <c r="CS888" s="311"/>
      <c r="CT888" s="311"/>
      <c r="CU888" s="311"/>
      <c r="CV888" s="311"/>
      <c r="CW888" s="312"/>
      <c r="CX888" s="311"/>
      <c r="CY888" s="297"/>
      <c r="CZ888" s="311"/>
      <c r="DA888" s="311"/>
      <c r="DB888" s="311"/>
      <c r="DC888" s="311"/>
      <c r="DD888" s="312"/>
      <c r="DE888" s="311"/>
      <c r="DF888" s="297"/>
      <c r="DG888" s="311"/>
      <c r="DH888" s="311"/>
      <c r="DI888" s="311"/>
      <c r="DJ888" s="311"/>
      <c r="DK888" s="312"/>
      <c r="DL888" s="311"/>
      <c r="DM888" s="297"/>
      <c r="DN888" s="311"/>
      <c r="DO888" s="311"/>
      <c r="DP888" s="311"/>
      <c r="DQ888" s="311"/>
      <c r="DR888" s="312"/>
      <c r="DS888" s="311"/>
      <c r="DT888" s="297"/>
      <c r="DU888" s="311"/>
      <c r="DV888" s="311"/>
      <c r="DW888" s="311"/>
      <c r="DX888" s="311"/>
      <c r="DY888" s="312"/>
      <c r="DZ888" s="311"/>
      <c r="EA888" s="297"/>
      <c r="EB888" s="311"/>
      <c r="EC888" s="311"/>
      <c r="ED888" s="311"/>
      <c r="EE888" s="311"/>
      <c r="EF888" s="312"/>
      <c r="EG888" s="311"/>
      <c r="EH888" s="297"/>
      <c r="EI888" s="311"/>
      <c r="EJ888" s="311"/>
      <c r="EK888" s="311"/>
      <c r="EL888" s="311"/>
      <c r="EM888" s="312"/>
      <c r="EN888" s="311"/>
      <c r="EO888" s="297"/>
      <c r="EP888" s="311"/>
      <c r="EQ888" s="311"/>
      <c r="ER888" s="311"/>
      <c r="ES888" s="311"/>
      <c r="ET888" s="312"/>
      <c r="EU888" s="311"/>
      <c r="EV888" s="297"/>
      <c r="EW888" s="311"/>
      <c r="EX888" s="311"/>
      <c r="EY888" s="311"/>
      <c r="EZ888" s="311"/>
      <c r="FA888" s="312"/>
      <c r="FB888" s="311"/>
      <c r="FC888" s="298"/>
    </row>
    <row r="889" spans="1:159" s="205" customFormat="1" ht="39.9" customHeight="1" x14ac:dyDescent="0.25">
      <c r="A889" s="206"/>
      <c r="B889" s="196"/>
      <c r="C889" s="292"/>
      <c r="D889" s="198"/>
      <c r="E889" s="299"/>
      <c r="F889" s="200"/>
      <c r="G889" s="301"/>
      <c r="H889" s="303"/>
      <c r="I889" s="299"/>
      <c r="J889" s="299"/>
      <c r="K889" s="299"/>
      <c r="L889" s="289"/>
      <c r="M889" s="299"/>
      <c r="N889" s="289"/>
      <c r="O889" s="363" t="str">
        <f>IF(P889="","",IF(OR(I889="",J889=""),"",IF(AND(ISNUMBER(FIND("post-", I889)),J889=ProductCode!$I$12),ProductCode!$F$19,IF(AND(ISNUMBER(FIND("pre-", I889)),J889=ProductCode!$I$12),ProductCode!$F$20,IF(ISNUMBER(FIND("post-", I889)),ProductCode!$F$17,ProductCode!$F$18)))))</f>
        <v/>
      </c>
      <c r="P889" s="295" t="str">
        <f t="shared" si="32"/>
        <v/>
      </c>
      <c r="Q889" s="306"/>
      <c r="R889" s="203"/>
      <c r="S889" s="308" t="str">
        <f t="shared" si="33"/>
        <v/>
      </c>
      <c r="T889" s="311"/>
      <c r="U889" s="311"/>
      <c r="V889" s="311"/>
      <c r="W889" s="311"/>
      <c r="X889" s="312"/>
      <c r="Y889" s="311"/>
      <c r="Z889" s="297"/>
      <c r="AA889" s="311"/>
      <c r="AB889" s="311"/>
      <c r="AC889" s="311"/>
      <c r="AD889" s="311"/>
      <c r="AE889" s="312"/>
      <c r="AF889" s="311"/>
      <c r="AG889" s="297"/>
      <c r="AH889" s="311"/>
      <c r="AI889" s="311"/>
      <c r="AJ889" s="311"/>
      <c r="AK889" s="311"/>
      <c r="AL889" s="312"/>
      <c r="AM889" s="311"/>
      <c r="AN889" s="297"/>
      <c r="AO889" s="311"/>
      <c r="AP889" s="311"/>
      <c r="AQ889" s="311"/>
      <c r="AR889" s="311"/>
      <c r="AS889" s="312"/>
      <c r="AT889" s="311"/>
      <c r="AU889" s="297"/>
      <c r="AV889" s="311"/>
      <c r="AW889" s="311"/>
      <c r="AX889" s="311"/>
      <c r="AY889" s="311"/>
      <c r="AZ889" s="312"/>
      <c r="BA889" s="311"/>
      <c r="BB889" s="297"/>
      <c r="BC889" s="311"/>
      <c r="BD889" s="311"/>
      <c r="BE889" s="311"/>
      <c r="BF889" s="311"/>
      <c r="BG889" s="312"/>
      <c r="BH889" s="311"/>
      <c r="BI889" s="297"/>
      <c r="BJ889" s="311"/>
      <c r="BK889" s="311"/>
      <c r="BL889" s="311"/>
      <c r="BM889" s="311"/>
      <c r="BN889" s="312"/>
      <c r="BO889" s="311"/>
      <c r="BP889" s="297"/>
      <c r="BQ889" s="311"/>
      <c r="BR889" s="311"/>
      <c r="BS889" s="311"/>
      <c r="BT889" s="311"/>
      <c r="BU889" s="312"/>
      <c r="BV889" s="311"/>
      <c r="BW889" s="297"/>
      <c r="BX889" s="311"/>
      <c r="BY889" s="311"/>
      <c r="BZ889" s="311"/>
      <c r="CA889" s="311"/>
      <c r="CB889" s="312"/>
      <c r="CC889" s="311"/>
      <c r="CD889" s="297"/>
      <c r="CE889" s="311"/>
      <c r="CF889" s="311"/>
      <c r="CG889" s="311"/>
      <c r="CH889" s="311"/>
      <c r="CI889" s="312"/>
      <c r="CJ889" s="311"/>
      <c r="CK889" s="297"/>
      <c r="CL889" s="311"/>
      <c r="CM889" s="311"/>
      <c r="CN889" s="311"/>
      <c r="CO889" s="311"/>
      <c r="CP889" s="312"/>
      <c r="CQ889" s="311"/>
      <c r="CR889" s="297"/>
      <c r="CS889" s="311"/>
      <c r="CT889" s="311"/>
      <c r="CU889" s="311"/>
      <c r="CV889" s="311"/>
      <c r="CW889" s="312"/>
      <c r="CX889" s="311"/>
      <c r="CY889" s="297"/>
      <c r="CZ889" s="311"/>
      <c r="DA889" s="311"/>
      <c r="DB889" s="311"/>
      <c r="DC889" s="311"/>
      <c r="DD889" s="312"/>
      <c r="DE889" s="311"/>
      <c r="DF889" s="297"/>
      <c r="DG889" s="311"/>
      <c r="DH889" s="311"/>
      <c r="DI889" s="311"/>
      <c r="DJ889" s="311"/>
      <c r="DK889" s="312"/>
      <c r="DL889" s="311"/>
      <c r="DM889" s="297"/>
      <c r="DN889" s="311"/>
      <c r="DO889" s="311"/>
      <c r="DP889" s="311"/>
      <c r="DQ889" s="311"/>
      <c r="DR889" s="312"/>
      <c r="DS889" s="311"/>
      <c r="DT889" s="297"/>
      <c r="DU889" s="311"/>
      <c r="DV889" s="311"/>
      <c r="DW889" s="311"/>
      <c r="DX889" s="311"/>
      <c r="DY889" s="312"/>
      <c r="DZ889" s="311"/>
      <c r="EA889" s="297"/>
      <c r="EB889" s="311"/>
      <c r="EC889" s="311"/>
      <c r="ED889" s="311"/>
      <c r="EE889" s="311"/>
      <c r="EF889" s="312"/>
      <c r="EG889" s="311"/>
      <c r="EH889" s="297"/>
      <c r="EI889" s="311"/>
      <c r="EJ889" s="311"/>
      <c r="EK889" s="311"/>
      <c r="EL889" s="311"/>
      <c r="EM889" s="312"/>
      <c r="EN889" s="311"/>
      <c r="EO889" s="297"/>
      <c r="EP889" s="311"/>
      <c r="EQ889" s="311"/>
      <c r="ER889" s="311"/>
      <c r="ES889" s="311"/>
      <c r="ET889" s="312"/>
      <c r="EU889" s="311"/>
      <c r="EV889" s="297"/>
      <c r="EW889" s="311"/>
      <c r="EX889" s="311"/>
      <c r="EY889" s="311"/>
      <c r="EZ889" s="311"/>
      <c r="FA889" s="312"/>
      <c r="FB889" s="311"/>
      <c r="FC889" s="298"/>
    </row>
    <row r="890" spans="1:159" s="205" customFormat="1" ht="39.9" customHeight="1" x14ac:dyDescent="0.25">
      <c r="A890" s="206"/>
      <c r="B890" s="196"/>
      <c r="C890" s="292"/>
      <c r="D890" s="198"/>
      <c r="E890" s="299"/>
      <c r="F890" s="200"/>
      <c r="G890" s="301"/>
      <c r="H890" s="303"/>
      <c r="I890" s="299"/>
      <c r="J890" s="299"/>
      <c r="K890" s="299"/>
      <c r="L890" s="289"/>
      <c r="M890" s="299"/>
      <c r="N890" s="289"/>
      <c r="O890" s="363" t="str">
        <f>IF(P890="","",IF(OR(I890="",J890=""),"",IF(AND(ISNUMBER(FIND("post-", I890)),J890=ProductCode!$I$12),ProductCode!$F$19,IF(AND(ISNUMBER(FIND("pre-", I890)),J890=ProductCode!$I$12),ProductCode!$F$20,IF(ISNUMBER(FIND("post-", I890)),ProductCode!$F$17,ProductCode!$F$18)))))</f>
        <v/>
      </c>
      <c r="P890" s="295" t="str">
        <f t="shared" si="32"/>
        <v/>
      </c>
      <c r="Q890" s="306"/>
      <c r="R890" s="203"/>
      <c r="S890" s="308" t="str">
        <f t="shared" si="33"/>
        <v/>
      </c>
      <c r="T890" s="311"/>
      <c r="U890" s="311"/>
      <c r="V890" s="311"/>
      <c r="W890" s="311"/>
      <c r="X890" s="312"/>
      <c r="Y890" s="311"/>
      <c r="Z890" s="297"/>
      <c r="AA890" s="311"/>
      <c r="AB890" s="311"/>
      <c r="AC890" s="311"/>
      <c r="AD890" s="311"/>
      <c r="AE890" s="312"/>
      <c r="AF890" s="311"/>
      <c r="AG890" s="297"/>
      <c r="AH890" s="311"/>
      <c r="AI890" s="311"/>
      <c r="AJ890" s="311"/>
      <c r="AK890" s="311"/>
      <c r="AL890" s="312"/>
      <c r="AM890" s="311"/>
      <c r="AN890" s="297"/>
      <c r="AO890" s="311"/>
      <c r="AP890" s="311"/>
      <c r="AQ890" s="311"/>
      <c r="AR890" s="311"/>
      <c r="AS890" s="312"/>
      <c r="AT890" s="311"/>
      <c r="AU890" s="297"/>
      <c r="AV890" s="311"/>
      <c r="AW890" s="311"/>
      <c r="AX890" s="311"/>
      <c r="AY890" s="311"/>
      <c r="AZ890" s="312"/>
      <c r="BA890" s="311"/>
      <c r="BB890" s="297"/>
      <c r="BC890" s="311"/>
      <c r="BD890" s="311"/>
      <c r="BE890" s="311"/>
      <c r="BF890" s="311"/>
      <c r="BG890" s="312"/>
      <c r="BH890" s="311"/>
      <c r="BI890" s="297"/>
      <c r="BJ890" s="311"/>
      <c r="BK890" s="311"/>
      <c r="BL890" s="311"/>
      <c r="BM890" s="311"/>
      <c r="BN890" s="312"/>
      <c r="BO890" s="311"/>
      <c r="BP890" s="297"/>
      <c r="BQ890" s="311"/>
      <c r="BR890" s="311"/>
      <c r="BS890" s="311"/>
      <c r="BT890" s="311"/>
      <c r="BU890" s="312"/>
      <c r="BV890" s="311"/>
      <c r="BW890" s="297"/>
      <c r="BX890" s="311"/>
      <c r="BY890" s="311"/>
      <c r="BZ890" s="311"/>
      <c r="CA890" s="311"/>
      <c r="CB890" s="312"/>
      <c r="CC890" s="311"/>
      <c r="CD890" s="297"/>
      <c r="CE890" s="311"/>
      <c r="CF890" s="311"/>
      <c r="CG890" s="311"/>
      <c r="CH890" s="311"/>
      <c r="CI890" s="312"/>
      <c r="CJ890" s="311"/>
      <c r="CK890" s="297"/>
      <c r="CL890" s="311"/>
      <c r="CM890" s="311"/>
      <c r="CN890" s="311"/>
      <c r="CO890" s="311"/>
      <c r="CP890" s="312"/>
      <c r="CQ890" s="311"/>
      <c r="CR890" s="297"/>
      <c r="CS890" s="311"/>
      <c r="CT890" s="311"/>
      <c r="CU890" s="311"/>
      <c r="CV890" s="311"/>
      <c r="CW890" s="312"/>
      <c r="CX890" s="311"/>
      <c r="CY890" s="297"/>
      <c r="CZ890" s="311"/>
      <c r="DA890" s="311"/>
      <c r="DB890" s="311"/>
      <c r="DC890" s="311"/>
      <c r="DD890" s="312"/>
      <c r="DE890" s="311"/>
      <c r="DF890" s="297"/>
      <c r="DG890" s="311"/>
      <c r="DH890" s="311"/>
      <c r="DI890" s="311"/>
      <c r="DJ890" s="311"/>
      <c r="DK890" s="312"/>
      <c r="DL890" s="311"/>
      <c r="DM890" s="297"/>
      <c r="DN890" s="311"/>
      <c r="DO890" s="311"/>
      <c r="DP890" s="311"/>
      <c r="DQ890" s="311"/>
      <c r="DR890" s="312"/>
      <c r="DS890" s="311"/>
      <c r="DT890" s="297"/>
      <c r="DU890" s="311"/>
      <c r="DV890" s="311"/>
      <c r="DW890" s="311"/>
      <c r="DX890" s="311"/>
      <c r="DY890" s="312"/>
      <c r="DZ890" s="311"/>
      <c r="EA890" s="297"/>
      <c r="EB890" s="311"/>
      <c r="EC890" s="311"/>
      <c r="ED890" s="311"/>
      <c r="EE890" s="311"/>
      <c r="EF890" s="312"/>
      <c r="EG890" s="311"/>
      <c r="EH890" s="297"/>
      <c r="EI890" s="311"/>
      <c r="EJ890" s="311"/>
      <c r="EK890" s="311"/>
      <c r="EL890" s="311"/>
      <c r="EM890" s="312"/>
      <c r="EN890" s="311"/>
      <c r="EO890" s="297"/>
      <c r="EP890" s="311"/>
      <c r="EQ890" s="311"/>
      <c r="ER890" s="311"/>
      <c r="ES890" s="311"/>
      <c r="ET890" s="312"/>
      <c r="EU890" s="311"/>
      <c r="EV890" s="297"/>
      <c r="EW890" s="311"/>
      <c r="EX890" s="311"/>
      <c r="EY890" s="311"/>
      <c r="EZ890" s="311"/>
      <c r="FA890" s="312"/>
      <c r="FB890" s="311"/>
      <c r="FC890" s="298"/>
    </row>
    <row r="891" spans="1:159" s="205" customFormat="1" ht="39.9" customHeight="1" x14ac:dyDescent="0.25">
      <c r="A891" s="206"/>
      <c r="B891" s="196"/>
      <c r="C891" s="292"/>
      <c r="D891" s="198"/>
      <c r="E891" s="299"/>
      <c r="F891" s="200"/>
      <c r="G891" s="301"/>
      <c r="H891" s="303"/>
      <c r="I891" s="299"/>
      <c r="J891" s="299"/>
      <c r="K891" s="299"/>
      <c r="L891" s="289"/>
      <c r="M891" s="299"/>
      <c r="N891" s="289"/>
      <c r="O891" s="363" t="str">
        <f>IF(P891="","",IF(OR(I891="",J891=""),"",IF(AND(ISNUMBER(FIND("post-", I891)),J891=ProductCode!$I$12),ProductCode!$F$19,IF(AND(ISNUMBER(FIND("pre-", I891)),J891=ProductCode!$I$12),ProductCode!$F$20,IF(ISNUMBER(FIND("post-", I891)),ProductCode!$F$17,ProductCode!$F$18)))))</f>
        <v/>
      </c>
      <c r="P891" s="295" t="str">
        <f t="shared" si="32"/>
        <v/>
      </c>
      <c r="Q891" s="306"/>
      <c r="R891" s="203"/>
      <c r="S891" s="308" t="str">
        <f t="shared" si="33"/>
        <v/>
      </c>
      <c r="T891" s="311"/>
      <c r="U891" s="311"/>
      <c r="V891" s="311"/>
      <c r="W891" s="311"/>
      <c r="X891" s="312"/>
      <c r="Y891" s="311"/>
      <c r="Z891" s="297"/>
      <c r="AA891" s="311"/>
      <c r="AB891" s="311"/>
      <c r="AC891" s="311"/>
      <c r="AD891" s="311"/>
      <c r="AE891" s="312"/>
      <c r="AF891" s="311"/>
      <c r="AG891" s="297"/>
      <c r="AH891" s="311"/>
      <c r="AI891" s="311"/>
      <c r="AJ891" s="311"/>
      <c r="AK891" s="311"/>
      <c r="AL891" s="312"/>
      <c r="AM891" s="311"/>
      <c r="AN891" s="297"/>
      <c r="AO891" s="311"/>
      <c r="AP891" s="311"/>
      <c r="AQ891" s="311"/>
      <c r="AR891" s="311"/>
      <c r="AS891" s="312"/>
      <c r="AT891" s="311"/>
      <c r="AU891" s="297"/>
      <c r="AV891" s="311"/>
      <c r="AW891" s="311"/>
      <c r="AX891" s="311"/>
      <c r="AY891" s="311"/>
      <c r="AZ891" s="312"/>
      <c r="BA891" s="311"/>
      <c r="BB891" s="297"/>
      <c r="BC891" s="311"/>
      <c r="BD891" s="311"/>
      <c r="BE891" s="311"/>
      <c r="BF891" s="311"/>
      <c r="BG891" s="312"/>
      <c r="BH891" s="311"/>
      <c r="BI891" s="297"/>
      <c r="BJ891" s="311"/>
      <c r="BK891" s="311"/>
      <c r="BL891" s="311"/>
      <c r="BM891" s="311"/>
      <c r="BN891" s="312"/>
      <c r="BO891" s="311"/>
      <c r="BP891" s="297"/>
      <c r="BQ891" s="311"/>
      <c r="BR891" s="311"/>
      <c r="BS891" s="311"/>
      <c r="BT891" s="311"/>
      <c r="BU891" s="312"/>
      <c r="BV891" s="311"/>
      <c r="BW891" s="297"/>
      <c r="BX891" s="311"/>
      <c r="BY891" s="311"/>
      <c r="BZ891" s="311"/>
      <c r="CA891" s="311"/>
      <c r="CB891" s="312"/>
      <c r="CC891" s="311"/>
      <c r="CD891" s="297"/>
      <c r="CE891" s="311"/>
      <c r="CF891" s="311"/>
      <c r="CG891" s="311"/>
      <c r="CH891" s="311"/>
      <c r="CI891" s="312"/>
      <c r="CJ891" s="311"/>
      <c r="CK891" s="297"/>
      <c r="CL891" s="311"/>
      <c r="CM891" s="311"/>
      <c r="CN891" s="311"/>
      <c r="CO891" s="311"/>
      <c r="CP891" s="312"/>
      <c r="CQ891" s="311"/>
      <c r="CR891" s="297"/>
      <c r="CS891" s="311"/>
      <c r="CT891" s="311"/>
      <c r="CU891" s="311"/>
      <c r="CV891" s="311"/>
      <c r="CW891" s="312"/>
      <c r="CX891" s="311"/>
      <c r="CY891" s="297"/>
      <c r="CZ891" s="311"/>
      <c r="DA891" s="311"/>
      <c r="DB891" s="311"/>
      <c r="DC891" s="311"/>
      <c r="DD891" s="312"/>
      <c r="DE891" s="311"/>
      <c r="DF891" s="297"/>
      <c r="DG891" s="311"/>
      <c r="DH891" s="311"/>
      <c r="DI891" s="311"/>
      <c r="DJ891" s="311"/>
      <c r="DK891" s="312"/>
      <c r="DL891" s="311"/>
      <c r="DM891" s="297"/>
      <c r="DN891" s="311"/>
      <c r="DO891" s="311"/>
      <c r="DP891" s="311"/>
      <c r="DQ891" s="311"/>
      <c r="DR891" s="312"/>
      <c r="DS891" s="311"/>
      <c r="DT891" s="297"/>
      <c r="DU891" s="311"/>
      <c r="DV891" s="311"/>
      <c r="DW891" s="311"/>
      <c r="DX891" s="311"/>
      <c r="DY891" s="312"/>
      <c r="DZ891" s="311"/>
      <c r="EA891" s="297"/>
      <c r="EB891" s="311"/>
      <c r="EC891" s="311"/>
      <c r="ED891" s="311"/>
      <c r="EE891" s="311"/>
      <c r="EF891" s="312"/>
      <c r="EG891" s="311"/>
      <c r="EH891" s="297"/>
      <c r="EI891" s="311"/>
      <c r="EJ891" s="311"/>
      <c r="EK891" s="311"/>
      <c r="EL891" s="311"/>
      <c r="EM891" s="312"/>
      <c r="EN891" s="311"/>
      <c r="EO891" s="297"/>
      <c r="EP891" s="311"/>
      <c r="EQ891" s="311"/>
      <c r="ER891" s="311"/>
      <c r="ES891" s="311"/>
      <c r="ET891" s="312"/>
      <c r="EU891" s="311"/>
      <c r="EV891" s="297"/>
      <c r="EW891" s="311"/>
      <c r="EX891" s="311"/>
      <c r="EY891" s="311"/>
      <c r="EZ891" s="311"/>
      <c r="FA891" s="312"/>
      <c r="FB891" s="311"/>
      <c r="FC891" s="298"/>
    </row>
    <row r="892" spans="1:159" s="205" customFormat="1" ht="39.9" customHeight="1" x14ac:dyDescent="0.25">
      <c r="A892" s="206"/>
      <c r="B892" s="196"/>
      <c r="C892" s="292"/>
      <c r="D892" s="198"/>
      <c r="E892" s="299"/>
      <c r="F892" s="200"/>
      <c r="G892" s="301"/>
      <c r="H892" s="303"/>
      <c r="I892" s="299"/>
      <c r="J892" s="299"/>
      <c r="K892" s="299"/>
      <c r="L892" s="289"/>
      <c r="M892" s="299"/>
      <c r="N892" s="289"/>
      <c r="O892" s="363" t="str">
        <f>IF(P892="","",IF(OR(I892="",J892=""),"",IF(AND(ISNUMBER(FIND("post-", I892)),J892=ProductCode!$I$12),ProductCode!$F$19,IF(AND(ISNUMBER(FIND("pre-", I892)),J892=ProductCode!$I$12),ProductCode!$F$20,IF(ISNUMBER(FIND("post-", I892)),ProductCode!$F$17,ProductCode!$F$18)))))</f>
        <v/>
      </c>
      <c r="P892" s="295" t="str">
        <f t="shared" si="32"/>
        <v/>
      </c>
      <c r="Q892" s="306"/>
      <c r="R892" s="203"/>
      <c r="S892" s="308" t="str">
        <f t="shared" si="33"/>
        <v/>
      </c>
      <c r="T892" s="311"/>
      <c r="U892" s="311"/>
      <c r="V892" s="311"/>
      <c r="W892" s="311"/>
      <c r="X892" s="312"/>
      <c r="Y892" s="311"/>
      <c r="Z892" s="297"/>
      <c r="AA892" s="311"/>
      <c r="AB892" s="311"/>
      <c r="AC892" s="311"/>
      <c r="AD892" s="311"/>
      <c r="AE892" s="312"/>
      <c r="AF892" s="311"/>
      <c r="AG892" s="297"/>
      <c r="AH892" s="311"/>
      <c r="AI892" s="311"/>
      <c r="AJ892" s="311"/>
      <c r="AK892" s="311"/>
      <c r="AL892" s="312"/>
      <c r="AM892" s="311"/>
      <c r="AN892" s="297"/>
      <c r="AO892" s="311"/>
      <c r="AP892" s="311"/>
      <c r="AQ892" s="311"/>
      <c r="AR892" s="311"/>
      <c r="AS892" s="312"/>
      <c r="AT892" s="311"/>
      <c r="AU892" s="297"/>
      <c r="AV892" s="311"/>
      <c r="AW892" s="311"/>
      <c r="AX892" s="311"/>
      <c r="AY892" s="311"/>
      <c r="AZ892" s="312"/>
      <c r="BA892" s="311"/>
      <c r="BB892" s="297"/>
      <c r="BC892" s="311"/>
      <c r="BD892" s="311"/>
      <c r="BE892" s="311"/>
      <c r="BF892" s="311"/>
      <c r="BG892" s="312"/>
      <c r="BH892" s="311"/>
      <c r="BI892" s="297"/>
      <c r="BJ892" s="311"/>
      <c r="BK892" s="311"/>
      <c r="BL892" s="311"/>
      <c r="BM892" s="311"/>
      <c r="BN892" s="312"/>
      <c r="BO892" s="311"/>
      <c r="BP892" s="297"/>
      <c r="BQ892" s="311"/>
      <c r="BR892" s="311"/>
      <c r="BS892" s="311"/>
      <c r="BT892" s="311"/>
      <c r="BU892" s="312"/>
      <c r="BV892" s="311"/>
      <c r="BW892" s="297"/>
      <c r="BX892" s="311"/>
      <c r="BY892" s="311"/>
      <c r="BZ892" s="311"/>
      <c r="CA892" s="311"/>
      <c r="CB892" s="312"/>
      <c r="CC892" s="311"/>
      <c r="CD892" s="297"/>
      <c r="CE892" s="311"/>
      <c r="CF892" s="311"/>
      <c r="CG892" s="311"/>
      <c r="CH892" s="311"/>
      <c r="CI892" s="312"/>
      <c r="CJ892" s="311"/>
      <c r="CK892" s="297"/>
      <c r="CL892" s="311"/>
      <c r="CM892" s="311"/>
      <c r="CN892" s="311"/>
      <c r="CO892" s="311"/>
      <c r="CP892" s="312"/>
      <c r="CQ892" s="311"/>
      <c r="CR892" s="297"/>
      <c r="CS892" s="311"/>
      <c r="CT892" s="311"/>
      <c r="CU892" s="311"/>
      <c r="CV892" s="311"/>
      <c r="CW892" s="312"/>
      <c r="CX892" s="311"/>
      <c r="CY892" s="297"/>
      <c r="CZ892" s="311"/>
      <c r="DA892" s="311"/>
      <c r="DB892" s="311"/>
      <c r="DC892" s="311"/>
      <c r="DD892" s="312"/>
      <c r="DE892" s="311"/>
      <c r="DF892" s="297"/>
      <c r="DG892" s="311"/>
      <c r="DH892" s="311"/>
      <c r="DI892" s="311"/>
      <c r="DJ892" s="311"/>
      <c r="DK892" s="312"/>
      <c r="DL892" s="311"/>
      <c r="DM892" s="297"/>
      <c r="DN892" s="311"/>
      <c r="DO892" s="311"/>
      <c r="DP892" s="311"/>
      <c r="DQ892" s="311"/>
      <c r="DR892" s="312"/>
      <c r="DS892" s="311"/>
      <c r="DT892" s="297"/>
      <c r="DU892" s="311"/>
      <c r="DV892" s="311"/>
      <c r="DW892" s="311"/>
      <c r="DX892" s="311"/>
      <c r="DY892" s="312"/>
      <c r="DZ892" s="311"/>
      <c r="EA892" s="297"/>
      <c r="EB892" s="311"/>
      <c r="EC892" s="311"/>
      <c r="ED892" s="311"/>
      <c r="EE892" s="311"/>
      <c r="EF892" s="312"/>
      <c r="EG892" s="311"/>
      <c r="EH892" s="297"/>
      <c r="EI892" s="311"/>
      <c r="EJ892" s="311"/>
      <c r="EK892" s="311"/>
      <c r="EL892" s="311"/>
      <c r="EM892" s="312"/>
      <c r="EN892" s="311"/>
      <c r="EO892" s="297"/>
      <c r="EP892" s="311"/>
      <c r="EQ892" s="311"/>
      <c r="ER892" s="311"/>
      <c r="ES892" s="311"/>
      <c r="ET892" s="312"/>
      <c r="EU892" s="311"/>
      <c r="EV892" s="297"/>
      <c r="EW892" s="311"/>
      <c r="EX892" s="311"/>
      <c r="EY892" s="311"/>
      <c r="EZ892" s="311"/>
      <c r="FA892" s="312"/>
      <c r="FB892" s="311"/>
      <c r="FC892" s="298"/>
    </row>
    <row r="893" spans="1:159" s="205" customFormat="1" ht="39.9" customHeight="1" x14ac:dyDescent="0.25">
      <c r="A893" s="206"/>
      <c r="B893" s="196"/>
      <c r="C893" s="292"/>
      <c r="D893" s="198"/>
      <c r="E893" s="299"/>
      <c r="F893" s="200"/>
      <c r="G893" s="301"/>
      <c r="H893" s="303"/>
      <c r="I893" s="299"/>
      <c r="J893" s="299"/>
      <c r="K893" s="299"/>
      <c r="L893" s="289"/>
      <c r="M893" s="299"/>
      <c r="N893" s="289"/>
      <c r="O893" s="363" t="str">
        <f>IF(P893="","",IF(OR(I893="",J893=""),"",IF(AND(ISNUMBER(FIND("post-", I893)),J893=ProductCode!$I$12),ProductCode!$F$19,IF(AND(ISNUMBER(FIND("pre-", I893)),J893=ProductCode!$I$12),ProductCode!$F$20,IF(ISNUMBER(FIND("post-", I893)),ProductCode!$F$17,ProductCode!$F$18)))))</f>
        <v/>
      </c>
      <c r="P893" s="295" t="str">
        <f t="shared" si="32"/>
        <v/>
      </c>
      <c r="Q893" s="306"/>
      <c r="R893" s="203"/>
      <c r="S893" s="308" t="str">
        <f t="shared" si="33"/>
        <v/>
      </c>
      <c r="T893" s="311"/>
      <c r="U893" s="311"/>
      <c r="V893" s="311"/>
      <c r="W893" s="311"/>
      <c r="X893" s="312"/>
      <c r="Y893" s="311"/>
      <c r="Z893" s="297"/>
      <c r="AA893" s="311"/>
      <c r="AB893" s="311"/>
      <c r="AC893" s="311"/>
      <c r="AD893" s="311"/>
      <c r="AE893" s="312"/>
      <c r="AF893" s="311"/>
      <c r="AG893" s="297"/>
      <c r="AH893" s="311"/>
      <c r="AI893" s="311"/>
      <c r="AJ893" s="311"/>
      <c r="AK893" s="311"/>
      <c r="AL893" s="312"/>
      <c r="AM893" s="311"/>
      <c r="AN893" s="297"/>
      <c r="AO893" s="311"/>
      <c r="AP893" s="311"/>
      <c r="AQ893" s="311"/>
      <c r="AR893" s="311"/>
      <c r="AS893" s="312"/>
      <c r="AT893" s="311"/>
      <c r="AU893" s="297"/>
      <c r="AV893" s="311"/>
      <c r="AW893" s="311"/>
      <c r="AX893" s="311"/>
      <c r="AY893" s="311"/>
      <c r="AZ893" s="312"/>
      <c r="BA893" s="311"/>
      <c r="BB893" s="297"/>
      <c r="BC893" s="311"/>
      <c r="BD893" s="311"/>
      <c r="BE893" s="311"/>
      <c r="BF893" s="311"/>
      <c r="BG893" s="312"/>
      <c r="BH893" s="311"/>
      <c r="BI893" s="297"/>
      <c r="BJ893" s="311"/>
      <c r="BK893" s="311"/>
      <c r="BL893" s="311"/>
      <c r="BM893" s="311"/>
      <c r="BN893" s="312"/>
      <c r="BO893" s="311"/>
      <c r="BP893" s="297"/>
      <c r="BQ893" s="311"/>
      <c r="BR893" s="311"/>
      <c r="BS893" s="311"/>
      <c r="BT893" s="311"/>
      <c r="BU893" s="312"/>
      <c r="BV893" s="311"/>
      <c r="BW893" s="297"/>
      <c r="BX893" s="311"/>
      <c r="BY893" s="311"/>
      <c r="BZ893" s="311"/>
      <c r="CA893" s="311"/>
      <c r="CB893" s="312"/>
      <c r="CC893" s="311"/>
      <c r="CD893" s="297"/>
      <c r="CE893" s="311"/>
      <c r="CF893" s="311"/>
      <c r="CG893" s="311"/>
      <c r="CH893" s="311"/>
      <c r="CI893" s="312"/>
      <c r="CJ893" s="311"/>
      <c r="CK893" s="297"/>
      <c r="CL893" s="311"/>
      <c r="CM893" s="311"/>
      <c r="CN893" s="311"/>
      <c r="CO893" s="311"/>
      <c r="CP893" s="312"/>
      <c r="CQ893" s="311"/>
      <c r="CR893" s="297"/>
      <c r="CS893" s="311"/>
      <c r="CT893" s="311"/>
      <c r="CU893" s="311"/>
      <c r="CV893" s="311"/>
      <c r="CW893" s="312"/>
      <c r="CX893" s="311"/>
      <c r="CY893" s="297"/>
      <c r="CZ893" s="311"/>
      <c r="DA893" s="311"/>
      <c r="DB893" s="311"/>
      <c r="DC893" s="311"/>
      <c r="DD893" s="312"/>
      <c r="DE893" s="311"/>
      <c r="DF893" s="297"/>
      <c r="DG893" s="311"/>
      <c r="DH893" s="311"/>
      <c r="DI893" s="311"/>
      <c r="DJ893" s="311"/>
      <c r="DK893" s="312"/>
      <c r="DL893" s="311"/>
      <c r="DM893" s="297"/>
      <c r="DN893" s="311"/>
      <c r="DO893" s="311"/>
      <c r="DP893" s="311"/>
      <c r="DQ893" s="311"/>
      <c r="DR893" s="312"/>
      <c r="DS893" s="311"/>
      <c r="DT893" s="297"/>
      <c r="DU893" s="311"/>
      <c r="DV893" s="311"/>
      <c r="DW893" s="311"/>
      <c r="DX893" s="311"/>
      <c r="DY893" s="312"/>
      <c r="DZ893" s="311"/>
      <c r="EA893" s="297"/>
      <c r="EB893" s="311"/>
      <c r="EC893" s="311"/>
      <c r="ED893" s="311"/>
      <c r="EE893" s="311"/>
      <c r="EF893" s="312"/>
      <c r="EG893" s="311"/>
      <c r="EH893" s="297"/>
      <c r="EI893" s="311"/>
      <c r="EJ893" s="311"/>
      <c r="EK893" s="311"/>
      <c r="EL893" s="311"/>
      <c r="EM893" s="312"/>
      <c r="EN893" s="311"/>
      <c r="EO893" s="297"/>
      <c r="EP893" s="311"/>
      <c r="EQ893" s="311"/>
      <c r="ER893" s="311"/>
      <c r="ES893" s="311"/>
      <c r="ET893" s="312"/>
      <c r="EU893" s="311"/>
      <c r="EV893" s="297"/>
      <c r="EW893" s="311"/>
      <c r="EX893" s="311"/>
      <c r="EY893" s="311"/>
      <c r="EZ893" s="311"/>
      <c r="FA893" s="312"/>
      <c r="FB893" s="311"/>
      <c r="FC893" s="298"/>
    </row>
    <row r="894" spans="1:159" s="205" customFormat="1" ht="39.9" customHeight="1" x14ac:dyDescent="0.25">
      <c r="A894" s="206"/>
      <c r="B894" s="196"/>
      <c r="C894" s="292"/>
      <c r="D894" s="198"/>
      <c r="E894" s="299"/>
      <c r="F894" s="200"/>
      <c r="G894" s="301"/>
      <c r="H894" s="303"/>
      <c r="I894" s="299"/>
      <c r="J894" s="299"/>
      <c r="K894" s="299"/>
      <c r="L894" s="289"/>
      <c r="M894" s="299"/>
      <c r="N894" s="289"/>
      <c r="O894" s="363" t="str">
        <f>IF(P894="","",IF(OR(I894="",J894=""),"",IF(AND(ISNUMBER(FIND("post-", I894)),J894=ProductCode!$I$12),ProductCode!$F$19,IF(AND(ISNUMBER(FIND("pre-", I894)),J894=ProductCode!$I$12),ProductCode!$F$20,IF(ISNUMBER(FIND("post-", I894)),ProductCode!$F$17,ProductCode!$F$18)))))</f>
        <v/>
      </c>
      <c r="P894" s="295" t="str">
        <f t="shared" si="32"/>
        <v/>
      </c>
      <c r="Q894" s="306"/>
      <c r="R894" s="203"/>
      <c r="S894" s="308" t="str">
        <f t="shared" si="33"/>
        <v/>
      </c>
      <c r="T894" s="311"/>
      <c r="U894" s="311"/>
      <c r="V894" s="311"/>
      <c r="W894" s="311"/>
      <c r="X894" s="312"/>
      <c r="Y894" s="311"/>
      <c r="Z894" s="297"/>
      <c r="AA894" s="311"/>
      <c r="AB894" s="311"/>
      <c r="AC894" s="311"/>
      <c r="AD894" s="311"/>
      <c r="AE894" s="312"/>
      <c r="AF894" s="311"/>
      <c r="AG894" s="297"/>
      <c r="AH894" s="311"/>
      <c r="AI894" s="311"/>
      <c r="AJ894" s="311"/>
      <c r="AK894" s="311"/>
      <c r="AL894" s="312"/>
      <c r="AM894" s="311"/>
      <c r="AN894" s="297"/>
      <c r="AO894" s="311"/>
      <c r="AP894" s="311"/>
      <c r="AQ894" s="311"/>
      <c r="AR894" s="311"/>
      <c r="AS894" s="312"/>
      <c r="AT894" s="311"/>
      <c r="AU894" s="297"/>
      <c r="AV894" s="311"/>
      <c r="AW894" s="311"/>
      <c r="AX894" s="311"/>
      <c r="AY894" s="311"/>
      <c r="AZ894" s="312"/>
      <c r="BA894" s="311"/>
      <c r="BB894" s="297"/>
      <c r="BC894" s="311"/>
      <c r="BD894" s="311"/>
      <c r="BE894" s="311"/>
      <c r="BF894" s="311"/>
      <c r="BG894" s="312"/>
      <c r="BH894" s="311"/>
      <c r="BI894" s="297"/>
      <c r="BJ894" s="311"/>
      <c r="BK894" s="311"/>
      <c r="BL894" s="311"/>
      <c r="BM894" s="311"/>
      <c r="BN894" s="312"/>
      <c r="BO894" s="311"/>
      <c r="BP894" s="297"/>
      <c r="BQ894" s="311"/>
      <c r="BR894" s="311"/>
      <c r="BS894" s="311"/>
      <c r="BT894" s="311"/>
      <c r="BU894" s="312"/>
      <c r="BV894" s="311"/>
      <c r="BW894" s="297"/>
      <c r="BX894" s="311"/>
      <c r="BY894" s="311"/>
      <c r="BZ894" s="311"/>
      <c r="CA894" s="311"/>
      <c r="CB894" s="312"/>
      <c r="CC894" s="311"/>
      <c r="CD894" s="297"/>
      <c r="CE894" s="311"/>
      <c r="CF894" s="311"/>
      <c r="CG894" s="311"/>
      <c r="CH894" s="311"/>
      <c r="CI894" s="312"/>
      <c r="CJ894" s="311"/>
      <c r="CK894" s="297"/>
      <c r="CL894" s="311"/>
      <c r="CM894" s="311"/>
      <c r="CN894" s="311"/>
      <c r="CO894" s="311"/>
      <c r="CP894" s="312"/>
      <c r="CQ894" s="311"/>
      <c r="CR894" s="297"/>
      <c r="CS894" s="311"/>
      <c r="CT894" s="311"/>
      <c r="CU894" s="311"/>
      <c r="CV894" s="311"/>
      <c r="CW894" s="312"/>
      <c r="CX894" s="311"/>
      <c r="CY894" s="297"/>
      <c r="CZ894" s="311"/>
      <c r="DA894" s="311"/>
      <c r="DB894" s="311"/>
      <c r="DC894" s="311"/>
      <c r="DD894" s="312"/>
      <c r="DE894" s="311"/>
      <c r="DF894" s="297"/>
      <c r="DG894" s="311"/>
      <c r="DH894" s="311"/>
      <c r="DI894" s="311"/>
      <c r="DJ894" s="311"/>
      <c r="DK894" s="312"/>
      <c r="DL894" s="311"/>
      <c r="DM894" s="297"/>
      <c r="DN894" s="311"/>
      <c r="DO894" s="311"/>
      <c r="DP894" s="311"/>
      <c r="DQ894" s="311"/>
      <c r="DR894" s="312"/>
      <c r="DS894" s="311"/>
      <c r="DT894" s="297"/>
      <c r="DU894" s="311"/>
      <c r="DV894" s="311"/>
      <c r="DW894" s="311"/>
      <c r="DX894" s="311"/>
      <c r="DY894" s="312"/>
      <c r="DZ894" s="311"/>
      <c r="EA894" s="297"/>
      <c r="EB894" s="311"/>
      <c r="EC894" s="311"/>
      <c r="ED894" s="311"/>
      <c r="EE894" s="311"/>
      <c r="EF894" s="312"/>
      <c r="EG894" s="311"/>
      <c r="EH894" s="297"/>
      <c r="EI894" s="311"/>
      <c r="EJ894" s="311"/>
      <c r="EK894" s="311"/>
      <c r="EL894" s="311"/>
      <c r="EM894" s="312"/>
      <c r="EN894" s="311"/>
      <c r="EO894" s="297"/>
      <c r="EP894" s="311"/>
      <c r="EQ894" s="311"/>
      <c r="ER894" s="311"/>
      <c r="ES894" s="311"/>
      <c r="ET894" s="312"/>
      <c r="EU894" s="311"/>
      <c r="EV894" s="297"/>
      <c r="EW894" s="311"/>
      <c r="EX894" s="311"/>
      <c r="EY894" s="311"/>
      <c r="EZ894" s="311"/>
      <c r="FA894" s="312"/>
      <c r="FB894" s="311"/>
      <c r="FC894" s="298"/>
    </row>
    <row r="895" spans="1:159" s="205" customFormat="1" ht="39.9" customHeight="1" x14ac:dyDescent="0.25">
      <c r="A895" s="206"/>
      <c r="B895" s="196"/>
      <c r="C895" s="292"/>
      <c r="D895" s="198"/>
      <c r="E895" s="299"/>
      <c r="F895" s="200"/>
      <c r="G895" s="301"/>
      <c r="H895" s="303"/>
      <c r="I895" s="299"/>
      <c r="J895" s="299"/>
      <c r="K895" s="299"/>
      <c r="L895" s="289"/>
      <c r="M895" s="299"/>
      <c r="N895" s="289"/>
      <c r="O895" s="363" t="str">
        <f>IF(P895="","",IF(OR(I895="",J895=""),"",IF(AND(ISNUMBER(FIND("post-", I895)),J895=ProductCode!$I$12),ProductCode!$F$19,IF(AND(ISNUMBER(FIND("pre-", I895)),J895=ProductCode!$I$12),ProductCode!$F$20,IF(ISNUMBER(FIND("post-", I895)),ProductCode!$F$17,ProductCode!$F$18)))))</f>
        <v/>
      </c>
      <c r="P895" s="295" t="str">
        <f t="shared" si="32"/>
        <v/>
      </c>
      <c r="Q895" s="306"/>
      <c r="R895" s="203"/>
      <c r="S895" s="308" t="str">
        <f t="shared" si="33"/>
        <v/>
      </c>
      <c r="T895" s="311"/>
      <c r="U895" s="311"/>
      <c r="V895" s="311"/>
      <c r="W895" s="311"/>
      <c r="X895" s="312"/>
      <c r="Y895" s="311"/>
      <c r="Z895" s="297"/>
      <c r="AA895" s="311"/>
      <c r="AB895" s="311"/>
      <c r="AC895" s="311"/>
      <c r="AD895" s="311"/>
      <c r="AE895" s="312"/>
      <c r="AF895" s="311"/>
      <c r="AG895" s="297"/>
      <c r="AH895" s="311"/>
      <c r="AI895" s="311"/>
      <c r="AJ895" s="311"/>
      <c r="AK895" s="311"/>
      <c r="AL895" s="312"/>
      <c r="AM895" s="311"/>
      <c r="AN895" s="297"/>
      <c r="AO895" s="311"/>
      <c r="AP895" s="311"/>
      <c r="AQ895" s="311"/>
      <c r="AR895" s="311"/>
      <c r="AS895" s="312"/>
      <c r="AT895" s="311"/>
      <c r="AU895" s="297"/>
      <c r="AV895" s="311"/>
      <c r="AW895" s="311"/>
      <c r="AX895" s="311"/>
      <c r="AY895" s="311"/>
      <c r="AZ895" s="312"/>
      <c r="BA895" s="311"/>
      <c r="BB895" s="297"/>
      <c r="BC895" s="311"/>
      <c r="BD895" s="311"/>
      <c r="BE895" s="311"/>
      <c r="BF895" s="311"/>
      <c r="BG895" s="312"/>
      <c r="BH895" s="311"/>
      <c r="BI895" s="297"/>
      <c r="BJ895" s="311"/>
      <c r="BK895" s="311"/>
      <c r="BL895" s="311"/>
      <c r="BM895" s="311"/>
      <c r="BN895" s="312"/>
      <c r="BO895" s="311"/>
      <c r="BP895" s="297"/>
      <c r="BQ895" s="311"/>
      <c r="BR895" s="311"/>
      <c r="BS895" s="311"/>
      <c r="BT895" s="311"/>
      <c r="BU895" s="312"/>
      <c r="BV895" s="311"/>
      <c r="BW895" s="297"/>
      <c r="BX895" s="311"/>
      <c r="BY895" s="311"/>
      <c r="BZ895" s="311"/>
      <c r="CA895" s="311"/>
      <c r="CB895" s="312"/>
      <c r="CC895" s="311"/>
      <c r="CD895" s="297"/>
      <c r="CE895" s="311"/>
      <c r="CF895" s="311"/>
      <c r="CG895" s="311"/>
      <c r="CH895" s="311"/>
      <c r="CI895" s="312"/>
      <c r="CJ895" s="311"/>
      <c r="CK895" s="297"/>
      <c r="CL895" s="311"/>
      <c r="CM895" s="311"/>
      <c r="CN895" s="311"/>
      <c r="CO895" s="311"/>
      <c r="CP895" s="312"/>
      <c r="CQ895" s="311"/>
      <c r="CR895" s="297"/>
      <c r="CS895" s="311"/>
      <c r="CT895" s="311"/>
      <c r="CU895" s="311"/>
      <c r="CV895" s="311"/>
      <c r="CW895" s="312"/>
      <c r="CX895" s="311"/>
      <c r="CY895" s="297"/>
      <c r="CZ895" s="311"/>
      <c r="DA895" s="311"/>
      <c r="DB895" s="311"/>
      <c r="DC895" s="311"/>
      <c r="DD895" s="312"/>
      <c r="DE895" s="311"/>
      <c r="DF895" s="297"/>
      <c r="DG895" s="311"/>
      <c r="DH895" s="311"/>
      <c r="DI895" s="311"/>
      <c r="DJ895" s="311"/>
      <c r="DK895" s="312"/>
      <c r="DL895" s="311"/>
      <c r="DM895" s="297"/>
      <c r="DN895" s="311"/>
      <c r="DO895" s="311"/>
      <c r="DP895" s="311"/>
      <c r="DQ895" s="311"/>
      <c r="DR895" s="312"/>
      <c r="DS895" s="311"/>
      <c r="DT895" s="297"/>
      <c r="DU895" s="311"/>
      <c r="DV895" s="311"/>
      <c r="DW895" s="311"/>
      <c r="DX895" s="311"/>
      <c r="DY895" s="312"/>
      <c r="DZ895" s="311"/>
      <c r="EA895" s="297"/>
      <c r="EB895" s="311"/>
      <c r="EC895" s="311"/>
      <c r="ED895" s="311"/>
      <c r="EE895" s="311"/>
      <c r="EF895" s="312"/>
      <c r="EG895" s="311"/>
      <c r="EH895" s="297"/>
      <c r="EI895" s="311"/>
      <c r="EJ895" s="311"/>
      <c r="EK895" s="311"/>
      <c r="EL895" s="311"/>
      <c r="EM895" s="312"/>
      <c r="EN895" s="311"/>
      <c r="EO895" s="297"/>
      <c r="EP895" s="311"/>
      <c r="EQ895" s="311"/>
      <c r="ER895" s="311"/>
      <c r="ES895" s="311"/>
      <c r="ET895" s="312"/>
      <c r="EU895" s="311"/>
      <c r="EV895" s="297"/>
      <c r="EW895" s="311"/>
      <c r="EX895" s="311"/>
      <c r="EY895" s="311"/>
      <c r="EZ895" s="311"/>
      <c r="FA895" s="312"/>
      <c r="FB895" s="311"/>
      <c r="FC895" s="298"/>
    </row>
    <row r="896" spans="1:159" s="205" customFormat="1" ht="39.9" customHeight="1" x14ac:dyDescent="0.25">
      <c r="A896" s="206"/>
      <c r="B896" s="196"/>
      <c r="C896" s="292"/>
      <c r="D896" s="198"/>
      <c r="E896" s="299"/>
      <c r="F896" s="200"/>
      <c r="G896" s="301"/>
      <c r="H896" s="303"/>
      <c r="I896" s="299"/>
      <c r="J896" s="299"/>
      <c r="K896" s="299"/>
      <c r="L896" s="289"/>
      <c r="M896" s="299"/>
      <c r="N896" s="289"/>
      <c r="O896" s="363" t="str">
        <f>IF(P896="","",IF(OR(I896="",J896=""),"",IF(AND(ISNUMBER(FIND("post-", I896)),J896=ProductCode!$I$12),ProductCode!$F$19,IF(AND(ISNUMBER(FIND("pre-", I896)),J896=ProductCode!$I$12),ProductCode!$F$20,IF(ISNUMBER(FIND("post-", I896)),ProductCode!$F$17,ProductCode!$F$18)))))</f>
        <v/>
      </c>
      <c r="P896" s="295" t="str">
        <f t="shared" si="32"/>
        <v/>
      </c>
      <c r="Q896" s="306"/>
      <c r="R896" s="203"/>
      <c r="S896" s="308" t="str">
        <f t="shared" si="33"/>
        <v/>
      </c>
      <c r="T896" s="311"/>
      <c r="U896" s="311"/>
      <c r="V896" s="311"/>
      <c r="W896" s="311"/>
      <c r="X896" s="312"/>
      <c r="Y896" s="311"/>
      <c r="Z896" s="297"/>
      <c r="AA896" s="311"/>
      <c r="AB896" s="311"/>
      <c r="AC896" s="311"/>
      <c r="AD896" s="311"/>
      <c r="AE896" s="312"/>
      <c r="AF896" s="311"/>
      <c r="AG896" s="297"/>
      <c r="AH896" s="311"/>
      <c r="AI896" s="311"/>
      <c r="AJ896" s="311"/>
      <c r="AK896" s="311"/>
      <c r="AL896" s="312"/>
      <c r="AM896" s="311"/>
      <c r="AN896" s="297"/>
      <c r="AO896" s="311"/>
      <c r="AP896" s="311"/>
      <c r="AQ896" s="311"/>
      <c r="AR896" s="311"/>
      <c r="AS896" s="312"/>
      <c r="AT896" s="311"/>
      <c r="AU896" s="297"/>
      <c r="AV896" s="311"/>
      <c r="AW896" s="311"/>
      <c r="AX896" s="311"/>
      <c r="AY896" s="311"/>
      <c r="AZ896" s="312"/>
      <c r="BA896" s="311"/>
      <c r="BB896" s="297"/>
      <c r="BC896" s="311"/>
      <c r="BD896" s="311"/>
      <c r="BE896" s="311"/>
      <c r="BF896" s="311"/>
      <c r="BG896" s="312"/>
      <c r="BH896" s="311"/>
      <c r="BI896" s="297"/>
      <c r="BJ896" s="311"/>
      <c r="BK896" s="311"/>
      <c r="BL896" s="311"/>
      <c r="BM896" s="311"/>
      <c r="BN896" s="312"/>
      <c r="BO896" s="311"/>
      <c r="BP896" s="297"/>
      <c r="BQ896" s="311"/>
      <c r="BR896" s="311"/>
      <c r="BS896" s="311"/>
      <c r="BT896" s="311"/>
      <c r="BU896" s="312"/>
      <c r="BV896" s="311"/>
      <c r="BW896" s="297"/>
      <c r="BX896" s="311"/>
      <c r="BY896" s="311"/>
      <c r="BZ896" s="311"/>
      <c r="CA896" s="311"/>
      <c r="CB896" s="312"/>
      <c r="CC896" s="311"/>
      <c r="CD896" s="297"/>
      <c r="CE896" s="311"/>
      <c r="CF896" s="311"/>
      <c r="CG896" s="311"/>
      <c r="CH896" s="311"/>
      <c r="CI896" s="312"/>
      <c r="CJ896" s="311"/>
      <c r="CK896" s="297"/>
      <c r="CL896" s="311"/>
      <c r="CM896" s="311"/>
      <c r="CN896" s="311"/>
      <c r="CO896" s="311"/>
      <c r="CP896" s="312"/>
      <c r="CQ896" s="311"/>
      <c r="CR896" s="297"/>
      <c r="CS896" s="311"/>
      <c r="CT896" s="311"/>
      <c r="CU896" s="311"/>
      <c r="CV896" s="311"/>
      <c r="CW896" s="312"/>
      <c r="CX896" s="311"/>
      <c r="CY896" s="297"/>
      <c r="CZ896" s="311"/>
      <c r="DA896" s="311"/>
      <c r="DB896" s="311"/>
      <c r="DC896" s="311"/>
      <c r="DD896" s="312"/>
      <c r="DE896" s="311"/>
      <c r="DF896" s="297"/>
      <c r="DG896" s="311"/>
      <c r="DH896" s="311"/>
      <c r="DI896" s="311"/>
      <c r="DJ896" s="311"/>
      <c r="DK896" s="312"/>
      <c r="DL896" s="311"/>
      <c r="DM896" s="297"/>
      <c r="DN896" s="311"/>
      <c r="DO896" s="311"/>
      <c r="DP896" s="311"/>
      <c r="DQ896" s="311"/>
      <c r="DR896" s="312"/>
      <c r="DS896" s="311"/>
      <c r="DT896" s="297"/>
      <c r="DU896" s="311"/>
      <c r="DV896" s="311"/>
      <c r="DW896" s="311"/>
      <c r="DX896" s="311"/>
      <c r="DY896" s="312"/>
      <c r="DZ896" s="311"/>
      <c r="EA896" s="297"/>
      <c r="EB896" s="311"/>
      <c r="EC896" s="311"/>
      <c r="ED896" s="311"/>
      <c r="EE896" s="311"/>
      <c r="EF896" s="312"/>
      <c r="EG896" s="311"/>
      <c r="EH896" s="297"/>
      <c r="EI896" s="311"/>
      <c r="EJ896" s="311"/>
      <c r="EK896" s="311"/>
      <c r="EL896" s="311"/>
      <c r="EM896" s="312"/>
      <c r="EN896" s="311"/>
      <c r="EO896" s="297"/>
      <c r="EP896" s="311"/>
      <c r="EQ896" s="311"/>
      <c r="ER896" s="311"/>
      <c r="ES896" s="311"/>
      <c r="ET896" s="312"/>
      <c r="EU896" s="311"/>
      <c r="EV896" s="297"/>
      <c r="EW896" s="311"/>
      <c r="EX896" s="311"/>
      <c r="EY896" s="311"/>
      <c r="EZ896" s="311"/>
      <c r="FA896" s="312"/>
      <c r="FB896" s="311"/>
      <c r="FC896" s="298"/>
    </row>
    <row r="897" spans="1:159" s="205" customFormat="1" ht="39.9" customHeight="1" x14ac:dyDescent="0.25">
      <c r="A897" s="206"/>
      <c r="B897" s="196"/>
      <c r="C897" s="292"/>
      <c r="D897" s="198"/>
      <c r="E897" s="299"/>
      <c r="F897" s="200"/>
      <c r="G897" s="301"/>
      <c r="H897" s="303"/>
      <c r="I897" s="299"/>
      <c r="J897" s="299"/>
      <c r="K897" s="299"/>
      <c r="L897" s="289"/>
      <c r="M897" s="299"/>
      <c r="N897" s="289"/>
      <c r="O897" s="363" t="str">
        <f>IF(P897="","",IF(OR(I897="",J897=""),"",IF(AND(ISNUMBER(FIND("post-", I897)),J897=ProductCode!$I$12),ProductCode!$F$19,IF(AND(ISNUMBER(FIND("pre-", I897)),J897=ProductCode!$I$12),ProductCode!$F$20,IF(ISNUMBER(FIND("post-", I897)),ProductCode!$F$17,ProductCode!$F$18)))))</f>
        <v/>
      </c>
      <c r="P897" s="295" t="str">
        <f t="shared" si="32"/>
        <v/>
      </c>
      <c r="Q897" s="306"/>
      <c r="R897" s="203"/>
      <c r="S897" s="308" t="str">
        <f t="shared" si="33"/>
        <v/>
      </c>
      <c r="T897" s="311"/>
      <c r="U897" s="311"/>
      <c r="V897" s="311"/>
      <c r="W897" s="311"/>
      <c r="X897" s="312"/>
      <c r="Y897" s="311"/>
      <c r="Z897" s="297"/>
      <c r="AA897" s="311"/>
      <c r="AB897" s="311"/>
      <c r="AC897" s="311"/>
      <c r="AD897" s="311"/>
      <c r="AE897" s="312"/>
      <c r="AF897" s="311"/>
      <c r="AG897" s="297"/>
      <c r="AH897" s="311"/>
      <c r="AI897" s="311"/>
      <c r="AJ897" s="311"/>
      <c r="AK897" s="311"/>
      <c r="AL897" s="312"/>
      <c r="AM897" s="311"/>
      <c r="AN897" s="297"/>
      <c r="AO897" s="311"/>
      <c r="AP897" s="311"/>
      <c r="AQ897" s="311"/>
      <c r="AR897" s="311"/>
      <c r="AS897" s="312"/>
      <c r="AT897" s="311"/>
      <c r="AU897" s="297"/>
      <c r="AV897" s="311"/>
      <c r="AW897" s="311"/>
      <c r="AX897" s="311"/>
      <c r="AY897" s="311"/>
      <c r="AZ897" s="312"/>
      <c r="BA897" s="311"/>
      <c r="BB897" s="297"/>
      <c r="BC897" s="311"/>
      <c r="BD897" s="311"/>
      <c r="BE897" s="311"/>
      <c r="BF897" s="311"/>
      <c r="BG897" s="312"/>
      <c r="BH897" s="311"/>
      <c r="BI897" s="297"/>
      <c r="BJ897" s="311"/>
      <c r="BK897" s="311"/>
      <c r="BL897" s="311"/>
      <c r="BM897" s="311"/>
      <c r="BN897" s="312"/>
      <c r="BO897" s="311"/>
      <c r="BP897" s="297"/>
      <c r="BQ897" s="311"/>
      <c r="BR897" s="311"/>
      <c r="BS897" s="311"/>
      <c r="BT897" s="311"/>
      <c r="BU897" s="312"/>
      <c r="BV897" s="311"/>
      <c r="BW897" s="297"/>
      <c r="BX897" s="311"/>
      <c r="BY897" s="311"/>
      <c r="BZ897" s="311"/>
      <c r="CA897" s="311"/>
      <c r="CB897" s="312"/>
      <c r="CC897" s="311"/>
      <c r="CD897" s="297"/>
      <c r="CE897" s="311"/>
      <c r="CF897" s="311"/>
      <c r="CG897" s="311"/>
      <c r="CH897" s="311"/>
      <c r="CI897" s="312"/>
      <c r="CJ897" s="311"/>
      <c r="CK897" s="297"/>
      <c r="CL897" s="311"/>
      <c r="CM897" s="311"/>
      <c r="CN897" s="311"/>
      <c r="CO897" s="311"/>
      <c r="CP897" s="312"/>
      <c r="CQ897" s="311"/>
      <c r="CR897" s="297"/>
      <c r="CS897" s="311"/>
      <c r="CT897" s="311"/>
      <c r="CU897" s="311"/>
      <c r="CV897" s="311"/>
      <c r="CW897" s="312"/>
      <c r="CX897" s="311"/>
      <c r="CY897" s="297"/>
      <c r="CZ897" s="311"/>
      <c r="DA897" s="311"/>
      <c r="DB897" s="311"/>
      <c r="DC897" s="311"/>
      <c r="DD897" s="312"/>
      <c r="DE897" s="311"/>
      <c r="DF897" s="297"/>
      <c r="DG897" s="311"/>
      <c r="DH897" s="311"/>
      <c r="DI897" s="311"/>
      <c r="DJ897" s="311"/>
      <c r="DK897" s="312"/>
      <c r="DL897" s="311"/>
      <c r="DM897" s="297"/>
      <c r="DN897" s="311"/>
      <c r="DO897" s="311"/>
      <c r="DP897" s="311"/>
      <c r="DQ897" s="311"/>
      <c r="DR897" s="312"/>
      <c r="DS897" s="311"/>
      <c r="DT897" s="297"/>
      <c r="DU897" s="311"/>
      <c r="DV897" s="311"/>
      <c r="DW897" s="311"/>
      <c r="DX897" s="311"/>
      <c r="DY897" s="312"/>
      <c r="DZ897" s="311"/>
      <c r="EA897" s="297"/>
      <c r="EB897" s="311"/>
      <c r="EC897" s="311"/>
      <c r="ED897" s="311"/>
      <c r="EE897" s="311"/>
      <c r="EF897" s="312"/>
      <c r="EG897" s="311"/>
      <c r="EH897" s="297"/>
      <c r="EI897" s="311"/>
      <c r="EJ897" s="311"/>
      <c r="EK897" s="311"/>
      <c r="EL897" s="311"/>
      <c r="EM897" s="312"/>
      <c r="EN897" s="311"/>
      <c r="EO897" s="297"/>
      <c r="EP897" s="311"/>
      <c r="EQ897" s="311"/>
      <c r="ER897" s="311"/>
      <c r="ES897" s="311"/>
      <c r="ET897" s="312"/>
      <c r="EU897" s="311"/>
      <c r="EV897" s="297"/>
      <c r="EW897" s="311"/>
      <c r="EX897" s="311"/>
      <c r="EY897" s="311"/>
      <c r="EZ897" s="311"/>
      <c r="FA897" s="312"/>
      <c r="FB897" s="311"/>
      <c r="FC897" s="298"/>
    </row>
    <row r="898" spans="1:159" s="205" customFormat="1" ht="39.9" customHeight="1" x14ac:dyDescent="0.25">
      <c r="A898" s="206"/>
      <c r="B898" s="196"/>
      <c r="C898" s="292"/>
      <c r="D898" s="198"/>
      <c r="E898" s="299"/>
      <c r="F898" s="200"/>
      <c r="G898" s="301"/>
      <c r="H898" s="303"/>
      <c r="I898" s="299"/>
      <c r="J898" s="299"/>
      <c r="K898" s="299"/>
      <c r="L898" s="289"/>
      <c r="M898" s="299"/>
      <c r="N898" s="289"/>
      <c r="O898" s="363" t="str">
        <f>IF(P898="","",IF(OR(I898="",J898=""),"",IF(AND(ISNUMBER(FIND("post-", I898)),J898=ProductCode!$I$12),ProductCode!$F$19,IF(AND(ISNUMBER(FIND("pre-", I898)),J898=ProductCode!$I$12),ProductCode!$F$20,IF(ISNUMBER(FIND("post-", I898)),ProductCode!$F$17,ProductCode!$F$18)))))</f>
        <v/>
      </c>
      <c r="P898" s="295" t="str">
        <f t="shared" si="32"/>
        <v/>
      </c>
      <c r="Q898" s="306"/>
      <c r="R898" s="203"/>
      <c r="S898" s="308" t="str">
        <f t="shared" si="33"/>
        <v/>
      </c>
      <c r="T898" s="311"/>
      <c r="U898" s="311"/>
      <c r="V898" s="311"/>
      <c r="W898" s="311"/>
      <c r="X898" s="312"/>
      <c r="Y898" s="311"/>
      <c r="Z898" s="297"/>
      <c r="AA898" s="311"/>
      <c r="AB898" s="311"/>
      <c r="AC898" s="311"/>
      <c r="AD898" s="311"/>
      <c r="AE898" s="312"/>
      <c r="AF898" s="311"/>
      <c r="AG898" s="297"/>
      <c r="AH898" s="311"/>
      <c r="AI898" s="311"/>
      <c r="AJ898" s="311"/>
      <c r="AK898" s="311"/>
      <c r="AL898" s="312"/>
      <c r="AM898" s="311"/>
      <c r="AN898" s="297"/>
      <c r="AO898" s="311"/>
      <c r="AP898" s="311"/>
      <c r="AQ898" s="311"/>
      <c r="AR898" s="311"/>
      <c r="AS898" s="312"/>
      <c r="AT898" s="311"/>
      <c r="AU898" s="297"/>
      <c r="AV898" s="311"/>
      <c r="AW898" s="311"/>
      <c r="AX898" s="311"/>
      <c r="AY898" s="311"/>
      <c r="AZ898" s="312"/>
      <c r="BA898" s="311"/>
      <c r="BB898" s="297"/>
      <c r="BC898" s="311"/>
      <c r="BD898" s="311"/>
      <c r="BE898" s="311"/>
      <c r="BF898" s="311"/>
      <c r="BG898" s="312"/>
      <c r="BH898" s="311"/>
      <c r="BI898" s="297"/>
      <c r="BJ898" s="311"/>
      <c r="BK898" s="311"/>
      <c r="BL898" s="311"/>
      <c r="BM898" s="311"/>
      <c r="BN898" s="312"/>
      <c r="BO898" s="311"/>
      <c r="BP898" s="297"/>
      <c r="BQ898" s="311"/>
      <c r="BR898" s="311"/>
      <c r="BS898" s="311"/>
      <c r="BT898" s="311"/>
      <c r="BU898" s="312"/>
      <c r="BV898" s="311"/>
      <c r="BW898" s="297"/>
      <c r="BX898" s="311"/>
      <c r="BY898" s="311"/>
      <c r="BZ898" s="311"/>
      <c r="CA898" s="311"/>
      <c r="CB898" s="312"/>
      <c r="CC898" s="311"/>
      <c r="CD898" s="297"/>
      <c r="CE898" s="311"/>
      <c r="CF898" s="311"/>
      <c r="CG898" s="311"/>
      <c r="CH898" s="311"/>
      <c r="CI898" s="312"/>
      <c r="CJ898" s="311"/>
      <c r="CK898" s="297"/>
      <c r="CL898" s="311"/>
      <c r="CM898" s="311"/>
      <c r="CN898" s="311"/>
      <c r="CO898" s="311"/>
      <c r="CP898" s="312"/>
      <c r="CQ898" s="311"/>
      <c r="CR898" s="297"/>
      <c r="CS898" s="311"/>
      <c r="CT898" s="311"/>
      <c r="CU898" s="311"/>
      <c r="CV898" s="311"/>
      <c r="CW898" s="312"/>
      <c r="CX898" s="311"/>
      <c r="CY898" s="297"/>
      <c r="CZ898" s="311"/>
      <c r="DA898" s="311"/>
      <c r="DB898" s="311"/>
      <c r="DC898" s="311"/>
      <c r="DD898" s="312"/>
      <c r="DE898" s="311"/>
      <c r="DF898" s="297"/>
      <c r="DG898" s="311"/>
      <c r="DH898" s="311"/>
      <c r="DI898" s="311"/>
      <c r="DJ898" s="311"/>
      <c r="DK898" s="312"/>
      <c r="DL898" s="311"/>
      <c r="DM898" s="297"/>
      <c r="DN898" s="311"/>
      <c r="DO898" s="311"/>
      <c r="DP898" s="311"/>
      <c r="DQ898" s="311"/>
      <c r="DR898" s="312"/>
      <c r="DS898" s="311"/>
      <c r="DT898" s="297"/>
      <c r="DU898" s="311"/>
      <c r="DV898" s="311"/>
      <c r="DW898" s="311"/>
      <c r="DX898" s="311"/>
      <c r="DY898" s="312"/>
      <c r="DZ898" s="311"/>
      <c r="EA898" s="297"/>
      <c r="EB898" s="311"/>
      <c r="EC898" s="311"/>
      <c r="ED898" s="311"/>
      <c r="EE898" s="311"/>
      <c r="EF898" s="312"/>
      <c r="EG898" s="311"/>
      <c r="EH898" s="297"/>
      <c r="EI898" s="311"/>
      <c r="EJ898" s="311"/>
      <c r="EK898" s="311"/>
      <c r="EL898" s="311"/>
      <c r="EM898" s="312"/>
      <c r="EN898" s="311"/>
      <c r="EO898" s="297"/>
      <c r="EP898" s="311"/>
      <c r="EQ898" s="311"/>
      <c r="ER898" s="311"/>
      <c r="ES898" s="311"/>
      <c r="ET898" s="312"/>
      <c r="EU898" s="311"/>
      <c r="EV898" s="297"/>
      <c r="EW898" s="311"/>
      <c r="EX898" s="311"/>
      <c r="EY898" s="311"/>
      <c r="EZ898" s="311"/>
      <c r="FA898" s="312"/>
      <c r="FB898" s="311"/>
      <c r="FC898" s="298"/>
    </row>
    <row r="899" spans="1:159" s="205" customFormat="1" ht="39.9" customHeight="1" x14ac:dyDescent="0.25">
      <c r="A899" s="206"/>
      <c r="B899" s="196"/>
      <c r="C899" s="292"/>
      <c r="D899" s="198"/>
      <c r="E899" s="299"/>
      <c r="F899" s="200"/>
      <c r="G899" s="301"/>
      <c r="H899" s="303"/>
      <c r="I899" s="299"/>
      <c r="J899" s="299"/>
      <c r="K899" s="299"/>
      <c r="L899" s="289"/>
      <c r="M899" s="299"/>
      <c r="N899" s="289"/>
      <c r="O899" s="363" t="str">
        <f>IF(P899="","",IF(OR(I899="",J899=""),"",IF(AND(ISNUMBER(FIND("post-", I899)),J899=ProductCode!$I$12),ProductCode!$F$19,IF(AND(ISNUMBER(FIND("pre-", I899)),J899=ProductCode!$I$12),ProductCode!$F$20,IF(ISNUMBER(FIND("post-", I899)),ProductCode!$F$17,ProductCode!$F$18)))))</f>
        <v/>
      </c>
      <c r="P899" s="295" t="str">
        <f t="shared" si="32"/>
        <v/>
      </c>
      <c r="Q899" s="306"/>
      <c r="R899" s="203"/>
      <c r="S899" s="308" t="str">
        <f t="shared" si="33"/>
        <v/>
      </c>
      <c r="T899" s="311"/>
      <c r="U899" s="311"/>
      <c r="V899" s="311"/>
      <c r="W899" s="311"/>
      <c r="X899" s="312"/>
      <c r="Y899" s="311"/>
      <c r="Z899" s="297"/>
      <c r="AA899" s="311"/>
      <c r="AB899" s="311"/>
      <c r="AC899" s="311"/>
      <c r="AD899" s="311"/>
      <c r="AE899" s="312"/>
      <c r="AF899" s="311"/>
      <c r="AG899" s="297"/>
      <c r="AH899" s="311"/>
      <c r="AI899" s="311"/>
      <c r="AJ899" s="311"/>
      <c r="AK899" s="311"/>
      <c r="AL899" s="312"/>
      <c r="AM899" s="311"/>
      <c r="AN899" s="297"/>
      <c r="AO899" s="311"/>
      <c r="AP899" s="311"/>
      <c r="AQ899" s="311"/>
      <c r="AR899" s="311"/>
      <c r="AS899" s="312"/>
      <c r="AT899" s="311"/>
      <c r="AU899" s="297"/>
      <c r="AV899" s="311"/>
      <c r="AW899" s="311"/>
      <c r="AX899" s="311"/>
      <c r="AY899" s="311"/>
      <c r="AZ899" s="312"/>
      <c r="BA899" s="311"/>
      <c r="BB899" s="297"/>
      <c r="BC899" s="311"/>
      <c r="BD899" s="311"/>
      <c r="BE899" s="311"/>
      <c r="BF899" s="311"/>
      <c r="BG899" s="312"/>
      <c r="BH899" s="311"/>
      <c r="BI899" s="297"/>
      <c r="BJ899" s="311"/>
      <c r="BK899" s="311"/>
      <c r="BL899" s="311"/>
      <c r="BM899" s="311"/>
      <c r="BN899" s="312"/>
      <c r="BO899" s="311"/>
      <c r="BP899" s="297"/>
      <c r="BQ899" s="311"/>
      <c r="BR899" s="311"/>
      <c r="BS899" s="311"/>
      <c r="BT899" s="311"/>
      <c r="BU899" s="312"/>
      <c r="BV899" s="311"/>
      <c r="BW899" s="297"/>
      <c r="BX899" s="311"/>
      <c r="BY899" s="311"/>
      <c r="BZ899" s="311"/>
      <c r="CA899" s="311"/>
      <c r="CB899" s="312"/>
      <c r="CC899" s="311"/>
      <c r="CD899" s="297"/>
      <c r="CE899" s="311"/>
      <c r="CF899" s="311"/>
      <c r="CG899" s="311"/>
      <c r="CH899" s="311"/>
      <c r="CI899" s="312"/>
      <c r="CJ899" s="311"/>
      <c r="CK899" s="297"/>
      <c r="CL899" s="311"/>
      <c r="CM899" s="311"/>
      <c r="CN899" s="311"/>
      <c r="CO899" s="311"/>
      <c r="CP899" s="312"/>
      <c r="CQ899" s="311"/>
      <c r="CR899" s="297"/>
      <c r="CS899" s="311"/>
      <c r="CT899" s="311"/>
      <c r="CU899" s="311"/>
      <c r="CV899" s="311"/>
      <c r="CW899" s="312"/>
      <c r="CX899" s="311"/>
      <c r="CY899" s="297"/>
      <c r="CZ899" s="311"/>
      <c r="DA899" s="311"/>
      <c r="DB899" s="311"/>
      <c r="DC899" s="311"/>
      <c r="DD899" s="312"/>
      <c r="DE899" s="311"/>
      <c r="DF899" s="297"/>
      <c r="DG899" s="311"/>
      <c r="DH899" s="311"/>
      <c r="DI899" s="311"/>
      <c r="DJ899" s="311"/>
      <c r="DK899" s="312"/>
      <c r="DL899" s="311"/>
      <c r="DM899" s="297"/>
      <c r="DN899" s="311"/>
      <c r="DO899" s="311"/>
      <c r="DP899" s="311"/>
      <c r="DQ899" s="311"/>
      <c r="DR899" s="312"/>
      <c r="DS899" s="311"/>
      <c r="DT899" s="297"/>
      <c r="DU899" s="311"/>
      <c r="DV899" s="311"/>
      <c r="DW899" s="311"/>
      <c r="DX899" s="311"/>
      <c r="DY899" s="312"/>
      <c r="DZ899" s="311"/>
      <c r="EA899" s="297"/>
      <c r="EB899" s="311"/>
      <c r="EC899" s="311"/>
      <c r="ED899" s="311"/>
      <c r="EE899" s="311"/>
      <c r="EF899" s="312"/>
      <c r="EG899" s="311"/>
      <c r="EH899" s="297"/>
      <c r="EI899" s="311"/>
      <c r="EJ899" s="311"/>
      <c r="EK899" s="311"/>
      <c r="EL899" s="311"/>
      <c r="EM899" s="312"/>
      <c r="EN899" s="311"/>
      <c r="EO899" s="297"/>
      <c r="EP899" s="311"/>
      <c r="EQ899" s="311"/>
      <c r="ER899" s="311"/>
      <c r="ES899" s="311"/>
      <c r="ET899" s="312"/>
      <c r="EU899" s="311"/>
      <c r="EV899" s="297"/>
      <c r="EW899" s="311"/>
      <c r="EX899" s="311"/>
      <c r="EY899" s="311"/>
      <c r="EZ899" s="311"/>
      <c r="FA899" s="312"/>
      <c r="FB899" s="311"/>
      <c r="FC899" s="298"/>
    </row>
    <row r="900" spans="1:159" s="205" customFormat="1" ht="39.9" customHeight="1" x14ac:dyDescent="0.25">
      <c r="A900" s="206"/>
      <c r="B900" s="196"/>
      <c r="C900" s="292"/>
      <c r="D900" s="198"/>
      <c r="E900" s="299"/>
      <c r="F900" s="200"/>
      <c r="G900" s="301"/>
      <c r="H900" s="303"/>
      <c r="I900" s="299"/>
      <c r="J900" s="299"/>
      <c r="K900" s="299"/>
      <c r="L900" s="289"/>
      <c r="M900" s="299"/>
      <c r="N900" s="289"/>
      <c r="O900" s="363" t="str">
        <f>IF(P900="","",IF(OR(I900="",J900=""),"",IF(AND(ISNUMBER(FIND("post-", I900)),J900=ProductCode!$I$12),ProductCode!$F$19,IF(AND(ISNUMBER(FIND("pre-", I900)),J900=ProductCode!$I$12),ProductCode!$F$20,IF(ISNUMBER(FIND("post-", I900)),ProductCode!$F$17,ProductCode!$F$18)))))</f>
        <v/>
      </c>
      <c r="P900" s="295" t="str">
        <f t="shared" si="32"/>
        <v/>
      </c>
      <c r="Q900" s="306"/>
      <c r="R900" s="203"/>
      <c r="S900" s="308" t="str">
        <f t="shared" si="33"/>
        <v/>
      </c>
      <c r="T900" s="311"/>
      <c r="U900" s="311"/>
      <c r="V900" s="311"/>
      <c r="W900" s="311"/>
      <c r="X900" s="312"/>
      <c r="Y900" s="311"/>
      <c r="Z900" s="297"/>
      <c r="AA900" s="311"/>
      <c r="AB900" s="311"/>
      <c r="AC900" s="311"/>
      <c r="AD900" s="311"/>
      <c r="AE900" s="312"/>
      <c r="AF900" s="311"/>
      <c r="AG900" s="297"/>
      <c r="AH900" s="311"/>
      <c r="AI900" s="311"/>
      <c r="AJ900" s="311"/>
      <c r="AK900" s="311"/>
      <c r="AL900" s="312"/>
      <c r="AM900" s="311"/>
      <c r="AN900" s="297"/>
      <c r="AO900" s="311"/>
      <c r="AP900" s="311"/>
      <c r="AQ900" s="311"/>
      <c r="AR900" s="311"/>
      <c r="AS900" s="312"/>
      <c r="AT900" s="311"/>
      <c r="AU900" s="297"/>
      <c r="AV900" s="311"/>
      <c r="AW900" s="311"/>
      <c r="AX900" s="311"/>
      <c r="AY900" s="311"/>
      <c r="AZ900" s="312"/>
      <c r="BA900" s="311"/>
      <c r="BB900" s="297"/>
      <c r="BC900" s="311"/>
      <c r="BD900" s="311"/>
      <c r="BE900" s="311"/>
      <c r="BF900" s="311"/>
      <c r="BG900" s="312"/>
      <c r="BH900" s="311"/>
      <c r="BI900" s="297"/>
      <c r="BJ900" s="311"/>
      <c r="BK900" s="311"/>
      <c r="BL900" s="311"/>
      <c r="BM900" s="311"/>
      <c r="BN900" s="312"/>
      <c r="BO900" s="311"/>
      <c r="BP900" s="297"/>
      <c r="BQ900" s="311"/>
      <c r="BR900" s="311"/>
      <c r="BS900" s="311"/>
      <c r="BT900" s="311"/>
      <c r="BU900" s="312"/>
      <c r="BV900" s="311"/>
      <c r="BW900" s="297"/>
      <c r="BX900" s="311"/>
      <c r="BY900" s="311"/>
      <c r="BZ900" s="311"/>
      <c r="CA900" s="311"/>
      <c r="CB900" s="312"/>
      <c r="CC900" s="311"/>
      <c r="CD900" s="297"/>
      <c r="CE900" s="311"/>
      <c r="CF900" s="311"/>
      <c r="CG900" s="311"/>
      <c r="CH900" s="311"/>
      <c r="CI900" s="312"/>
      <c r="CJ900" s="311"/>
      <c r="CK900" s="297"/>
      <c r="CL900" s="311"/>
      <c r="CM900" s="311"/>
      <c r="CN900" s="311"/>
      <c r="CO900" s="311"/>
      <c r="CP900" s="312"/>
      <c r="CQ900" s="311"/>
      <c r="CR900" s="297"/>
      <c r="CS900" s="311"/>
      <c r="CT900" s="311"/>
      <c r="CU900" s="311"/>
      <c r="CV900" s="311"/>
      <c r="CW900" s="312"/>
      <c r="CX900" s="311"/>
      <c r="CY900" s="297"/>
      <c r="CZ900" s="311"/>
      <c r="DA900" s="311"/>
      <c r="DB900" s="311"/>
      <c r="DC900" s="311"/>
      <c r="DD900" s="312"/>
      <c r="DE900" s="311"/>
      <c r="DF900" s="297"/>
      <c r="DG900" s="311"/>
      <c r="DH900" s="311"/>
      <c r="DI900" s="311"/>
      <c r="DJ900" s="311"/>
      <c r="DK900" s="312"/>
      <c r="DL900" s="311"/>
      <c r="DM900" s="297"/>
      <c r="DN900" s="311"/>
      <c r="DO900" s="311"/>
      <c r="DP900" s="311"/>
      <c r="DQ900" s="311"/>
      <c r="DR900" s="312"/>
      <c r="DS900" s="311"/>
      <c r="DT900" s="297"/>
      <c r="DU900" s="311"/>
      <c r="DV900" s="311"/>
      <c r="DW900" s="311"/>
      <c r="DX900" s="311"/>
      <c r="DY900" s="312"/>
      <c r="DZ900" s="311"/>
      <c r="EA900" s="297"/>
      <c r="EB900" s="311"/>
      <c r="EC900" s="311"/>
      <c r="ED900" s="311"/>
      <c r="EE900" s="311"/>
      <c r="EF900" s="312"/>
      <c r="EG900" s="311"/>
      <c r="EH900" s="297"/>
      <c r="EI900" s="311"/>
      <c r="EJ900" s="311"/>
      <c r="EK900" s="311"/>
      <c r="EL900" s="311"/>
      <c r="EM900" s="312"/>
      <c r="EN900" s="311"/>
      <c r="EO900" s="297"/>
      <c r="EP900" s="311"/>
      <c r="EQ900" s="311"/>
      <c r="ER900" s="311"/>
      <c r="ES900" s="311"/>
      <c r="ET900" s="312"/>
      <c r="EU900" s="311"/>
      <c r="EV900" s="297"/>
      <c r="EW900" s="311"/>
      <c r="EX900" s="311"/>
      <c r="EY900" s="311"/>
      <c r="EZ900" s="311"/>
      <c r="FA900" s="312"/>
      <c r="FB900" s="311"/>
      <c r="FC900" s="298"/>
    </row>
    <row r="901" spans="1:159" s="205" customFormat="1" ht="39.9" customHeight="1" x14ac:dyDescent="0.25">
      <c r="A901" s="206"/>
      <c r="B901" s="196"/>
      <c r="C901" s="292"/>
      <c r="D901" s="198"/>
      <c r="E901" s="299"/>
      <c r="F901" s="200"/>
      <c r="G901" s="301"/>
      <c r="H901" s="303"/>
      <c r="I901" s="299"/>
      <c r="J901" s="299"/>
      <c r="K901" s="299"/>
      <c r="L901" s="289"/>
      <c r="M901" s="299"/>
      <c r="N901" s="289"/>
      <c r="O901" s="363" t="str">
        <f>IF(P901="","",IF(OR(I901="",J901=""),"",IF(AND(ISNUMBER(FIND("post-", I901)),J901=ProductCode!$I$12),ProductCode!$F$19,IF(AND(ISNUMBER(FIND("pre-", I901)),J901=ProductCode!$I$12),ProductCode!$F$20,IF(ISNUMBER(FIND("post-", I901)),ProductCode!$F$17,ProductCode!$F$18)))))</f>
        <v/>
      </c>
      <c r="P901" s="295" t="str">
        <f t="shared" si="32"/>
        <v/>
      </c>
      <c r="Q901" s="306"/>
      <c r="R901" s="203"/>
      <c r="S901" s="308" t="str">
        <f t="shared" si="33"/>
        <v/>
      </c>
      <c r="T901" s="311"/>
      <c r="U901" s="311"/>
      <c r="V901" s="311"/>
      <c r="W901" s="311"/>
      <c r="X901" s="312"/>
      <c r="Y901" s="311"/>
      <c r="Z901" s="297"/>
      <c r="AA901" s="311"/>
      <c r="AB901" s="311"/>
      <c r="AC901" s="311"/>
      <c r="AD901" s="311"/>
      <c r="AE901" s="312"/>
      <c r="AF901" s="311"/>
      <c r="AG901" s="297"/>
      <c r="AH901" s="311"/>
      <c r="AI901" s="311"/>
      <c r="AJ901" s="311"/>
      <c r="AK901" s="311"/>
      <c r="AL901" s="312"/>
      <c r="AM901" s="311"/>
      <c r="AN901" s="297"/>
      <c r="AO901" s="311"/>
      <c r="AP901" s="311"/>
      <c r="AQ901" s="311"/>
      <c r="AR901" s="311"/>
      <c r="AS901" s="312"/>
      <c r="AT901" s="311"/>
      <c r="AU901" s="297"/>
      <c r="AV901" s="311"/>
      <c r="AW901" s="311"/>
      <c r="AX901" s="311"/>
      <c r="AY901" s="311"/>
      <c r="AZ901" s="312"/>
      <c r="BA901" s="311"/>
      <c r="BB901" s="297"/>
      <c r="BC901" s="311"/>
      <c r="BD901" s="311"/>
      <c r="BE901" s="311"/>
      <c r="BF901" s="311"/>
      <c r="BG901" s="312"/>
      <c r="BH901" s="311"/>
      <c r="BI901" s="297"/>
      <c r="BJ901" s="311"/>
      <c r="BK901" s="311"/>
      <c r="BL901" s="311"/>
      <c r="BM901" s="311"/>
      <c r="BN901" s="312"/>
      <c r="BO901" s="311"/>
      <c r="BP901" s="297"/>
      <c r="BQ901" s="311"/>
      <c r="BR901" s="311"/>
      <c r="BS901" s="311"/>
      <c r="BT901" s="311"/>
      <c r="BU901" s="312"/>
      <c r="BV901" s="311"/>
      <c r="BW901" s="297"/>
      <c r="BX901" s="311"/>
      <c r="BY901" s="311"/>
      <c r="BZ901" s="311"/>
      <c r="CA901" s="311"/>
      <c r="CB901" s="312"/>
      <c r="CC901" s="311"/>
      <c r="CD901" s="297"/>
      <c r="CE901" s="311"/>
      <c r="CF901" s="311"/>
      <c r="CG901" s="311"/>
      <c r="CH901" s="311"/>
      <c r="CI901" s="312"/>
      <c r="CJ901" s="311"/>
      <c r="CK901" s="297"/>
      <c r="CL901" s="311"/>
      <c r="CM901" s="311"/>
      <c r="CN901" s="311"/>
      <c r="CO901" s="311"/>
      <c r="CP901" s="312"/>
      <c r="CQ901" s="311"/>
      <c r="CR901" s="297"/>
      <c r="CS901" s="311"/>
      <c r="CT901" s="311"/>
      <c r="CU901" s="311"/>
      <c r="CV901" s="311"/>
      <c r="CW901" s="312"/>
      <c r="CX901" s="311"/>
      <c r="CY901" s="297"/>
      <c r="CZ901" s="311"/>
      <c r="DA901" s="311"/>
      <c r="DB901" s="311"/>
      <c r="DC901" s="311"/>
      <c r="DD901" s="312"/>
      <c r="DE901" s="311"/>
      <c r="DF901" s="297"/>
      <c r="DG901" s="311"/>
      <c r="DH901" s="311"/>
      <c r="DI901" s="311"/>
      <c r="DJ901" s="311"/>
      <c r="DK901" s="312"/>
      <c r="DL901" s="311"/>
      <c r="DM901" s="297"/>
      <c r="DN901" s="311"/>
      <c r="DO901" s="311"/>
      <c r="DP901" s="311"/>
      <c r="DQ901" s="311"/>
      <c r="DR901" s="312"/>
      <c r="DS901" s="311"/>
      <c r="DT901" s="297"/>
      <c r="DU901" s="311"/>
      <c r="DV901" s="311"/>
      <c r="DW901" s="311"/>
      <c r="DX901" s="311"/>
      <c r="DY901" s="312"/>
      <c r="DZ901" s="311"/>
      <c r="EA901" s="297"/>
      <c r="EB901" s="311"/>
      <c r="EC901" s="311"/>
      <c r="ED901" s="311"/>
      <c r="EE901" s="311"/>
      <c r="EF901" s="312"/>
      <c r="EG901" s="311"/>
      <c r="EH901" s="297"/>
      <c r="EI901" s="311"/>
      <c r="EJ901" s="311"/>
      <c r="EK901" s="311"/>
      <c r="EL901" s="311"/>
      <c r="EM901" s="312"/>
      <c r="EN901" s="311"/>
      <c r="EO901" s="297"/>
      <c r="EP901" s="311"/>
      <c r="EQ901" s="311"/>
      <c r="ER901" s="311"/>
      <c r="ES901" s="311"/>
      <c r="ET901" s="312"/>
      <c r="EU901" s="311"/>
      <c r="EV901" s="297"/>
      <c r="EW901" s="311"/>
      <c r="EX901" s="311"/>
      <c r="EY901" s="311"/>
      <c r="EZ901" s="311"/>
      <c r="FA901" s="312"/>
      <c r="FB901" s="311"/>
      <c r="FC901" s="298"/>
    </row>
    <row r="902" spans="1:159" s="205" customFormat="1" ht="39.9" customHeight="1" x14ac:dyDescent="0.25">
      <c r="A902" s="206"/>
      <c r="B902" s="196"/>
      <c r="C902" s="292"/>
      <c r="D902" s="198"/>
      <c r="E902" s="299"/>
      <c r="F902" s="200"/>
      <c r="G902" s="301"/>
      <c r="H902" s="303"/>
      <c r="I902" s="299"/>
      <c r="J902" s="299"/>
      <c r="K902" s="299"/>
      <c r="L902" s="289"/>
      <c r="M902" s="299"/>
      <c r="N902" s="289"/>
      <c r="O902" s="363" t="str">
        <f>IF(P902="","",IF(OR(I902="",J902=""),"",IF(AND(ISNUMBER(FIND("post-", I902)),J902=ProductCode!$I$12),ProductCode!$F$19,IF(AND(ISNUMBER(FIND("pre-", I902)),J902=ProductCode!$I$12),ProductCode!$F$20,IF(ISNUMBER(FIND("post-", I902)),ProductCode!$F$17,ProductCode!$F$18)))))</f>
        <v/>
      </c>
      <c r="P902" s="295" t="str">
        <f t="shared" si="32"/>
        <v/>
      </c>
      <c r="Q902" s="306"/>
      <c r="R902" s="203"/>
      <c r="S902" s="308" t="str">
        <f t="shared" si="33"/>
        <v/>
      </c>
      <c r="T902" s="311"/>
      <c r="U902" s="311"/>
      <c r="V902" s="311"/>
      <c r="W902" s="311"/>
      <c r="X902" s="312"/>
      <c r="Y902" s="311"/>
      <c r="Z902" s="297"/>
      <c r="AA902" s="311"/>
      <c r="AB902" s="311"/>
      <c r="AC902" s="311"/>
      <c r="AD902" s="311"/>
      <c r="AE902" s="312"/>
      <c r="AF902" s="311"/>
      <c r="AG902" s="297"/>
      <c r="AH902" s="311"/>
      <c r="AI902" s="311"/>
      <c r="AJ902" s="311"/>
      <c r="AK902" s="311"/>
      <c r="AL902" s="312"/>
      <c r="AM902" s="311"/>
      <c r="AN902" s="297"/>
      <c r="AO902" s="311"/>
      <c r="AP902" s="311"/>
      <c r="AQ902" s="311"/>
      <c r="AR902" s="311"/>
      <c r="AS902" s="312"/>
      <c r="AT902" s="311"/>
      <c r="AU902" s="297"/>
      <c r="AV902" s="311"/>
      <c r="AW902" s="311"/>
      <c r="AX902" s="311"/>
      <c r="AY902" s="311"/>
      <c r="AZ902" s="312"/>
      <c r="BA902" s="311"/>
      <c r="BB902" s="297"/>
      <c r="BC902" s="311"/>
      <c r="BD902" s="311"/>
      <c r="BE902" s="311"/>
      <c r="BF902" s="311"/>
      <c r="BG902" s="312"/>
      <c r="BH902" s="311"/>
      <c r="BI902" s="297"/>
      <c r="BJ902" s="311"/>
      <c r="BK902" s="311"/>
      <c r="BL902" s="311"/>
      <c r="BM902" s="311"/>
      <c r="BN902" s="312"/>
      <c r="BO902" s="311"/>
      <c r="BP902" s="297"/>
      <c r="BQ902" s="311"/>
      <c r="BR902" s="311"/>
      <c r="BS902" s="311"/>
      <c r="BT902" s="311"/>
      <c r="BU902" s="312"/>
      <c r="BV902" s="311"/>
      <c r="BW902" s="297"/>
      <c r="BX902" s="311"/>
      <c r="BY902" s="311"/>
      <c r="BZ902" s="311"/>
      <c r="CA902" s="311"/>
      <c r="CB902" s="312"/>
      <c r="CC902" s="311"/>
      <c r="CD902" s="297"/>
      <c r="CE902" s="311"/>
      <c r="CF902" s="311"/>
      <c r="CG902" s="311"/>
      <c r="CH902" s="311"/>
      <c r="CI902" s="312"/>
      <c r="CJ902" s="311"/>
      <c r="CK902" s="297"/>
      <c r="CL902" s="311"/>
      <c r="CM902" s="311"/>
      <c r="CN902" s="311"/>
      <c r="CO902" s="311"/>
      <c r="CP902" s="312"/>
      <c r="CQ902" s="311"/>
      <c r="CR902" s="297"/>
      <c r="CS902" s="311"/>
      <c r="CT902" s="311"/>
      <c r="CU902" s="311"/>
      <c r="CV902" s="311"/>
      <c r="CW902" s="312"/>
      <c r="CX902" s="311"/>
      <c r="CY902" s="297"/>
      <c r="CZ902" s="311"/>
      <c r="DA902" s="311"/>
      <c r="DB902" s="311"/>
      <c r="DC902" s="311"/>
      <c r="DD902" s="312"/>
      <c r="DE902" s="311"/>
      <c r="DF902" s="297"/>
      <c r="DG902" s="311"/>
      <c r="DH902" s="311"/>
      <c r="DI902" s="311"/>
      <c r="DJ902" s="311"/>
      <c r="DK902" s="312"/>
      <c r="DL902" s="311"/>
      <c r="DM902" s="297"/>
      <c r="DN902" s="311"/>
      <c r="DO902" s="311"/>
      <c r="DP902" s="311"/>
      <c r="DQ902" s="311"/>
      <c r="DR902" s="312"/>
      <c r="DS902" s="311"/>
      <c r="DT902" s="297"/>
      <c r="DU902" s="311"/>
      <c r="DV902" s="311"/>
      <c r="DW902" s="311"/>
      <c r="DX902" s="311"/>
      <c r="DY902" s="312"/>
      <c r="DZ902" s="311"/>
      <c r="EA902" s="297"/>
      <c r="EB902" s="311"/>
      <c r="EC902" s="311"/>
      <c r="ED902" s="311"/>
      <c r="EE902" s="311"/>
      <c r="EF902" s="312"/>
      <c r="EG902" s="311"/>
      <c r="EH902" s="297"/>
      <c r="EI902" s="311"/>
      <c r="EJ902" s="311"/>
      <c r="EK902" s="311"/>
      <c r="EL902" s="311"/>
      <c r="EM902" s="312"/>
      <c r="EN902" s="311"/>
      <c r="EO902" s="297"/>
      <c r="EP902" s="311"/>
      <c r="EQ902" s="311"/>
      <c r="ER902" s="311"/>
      <c r="ES902" s="311"/>
      <c r="ET902" s="312"/>
      <c r="EU902" s="311"/>
      <c r="EV902" s="297"/>
      <c r="EW902" s="311"/>
      <c r="EX902" s="311"/>
      <c r="EY902" s="311"/>
      <c r="EZ902" s="311"/>
      <c r="FA902" s="312"/>
      <c r="FB902" s="311"/>
      <c r="FC902" s="298"/>
    </row>
    <row r="903" spans="1:159" s="205" customFormat="1" ht="39.9" customHeight="1" x14ac:dyDescent="0.25">
      <c r="A903" s="206"/>
      <c r="B903" s="196"/>
      <c r="C903" s="292"/>
      <c r="D903" s="198"/>
      <c r="E903" s="299"/>
      <c r="F903" s="200"/>
      <c r="G903" s="301"/>
      <c r="H903" s="303"/>
      <c r="I903" s="299"/>
      <c r="J903" s="299"/>
      <c r="K903" s="299"/>
      <c r="L903" s="289"/>
      <c r="M903" s="299"/>
      <c r="N903" s="289"/>
      <c r="O903" s="363" t="str">
        <f>IF(P903="","",IF(OR(I903="",J903=""),"",IF(AND(ISNUMBER(FIND("post-", I903)),J903=ProductCode!$I$12),ProductCode!$F$19,IF(AND(ISNUMBER(FIND("pre-", I903)),J903=ProductCode!$I$12),ProductCode!$F$20,IF(ISNUMBER(FIND("post-", I903)),ProductCode!$F$17,ProductCode!$F$18)))))</f>
        <v/>
      </c>
      <c r="P903" s="295" t="str">
        <f t="shared" si="32"/>
        <v/>
      </c>
      <c r="Q903" s="306"/>
      <c r="R903" s="203"/>
      <c r="S903" s="308" t="str">
        <f t="shared" si="33"/>
        <v/>
      </c>
      <c r="T903" s="311"/>
      <c r="U903" s="311"/>
      <c r="V903" s="311"/>
      <c r="W903" s="311"/>
      <c r="X903" s="312"/>
      <c r="Y903" s="311"/>
      <c r="Z903" s="297"/>
      <c r="AA903" s="311"/>
      <c r="AB903" s="311"/>
      <c r="AC903" s="311"/>
      <c r="AD903" s="311"/>
      <c r="AE903" s="312"/>
      <c r="AF903" s="311"/>
      <c r="AG903" s="297"/>
      <c r="AH903" s="311"/>
      <c r="AI903" s="311"/>
      <c r="AJ903" s="311"/>
      <c r="AK903" s="311"/>
      <c r="AL903" s="312"/>
      <c r="AM903" s="311"/>
      <c r="AN903" s="297"/>
      <c r="AO903" s="311"/>
      <c r="AP903" s="311"/>
      <c r="AQ903" s="311"/>
      <c r="AR903" s="311"/>
      <c r="AS903" s="312"/>
      <c r="AT903" s="311"/>
      <c r="AU903" s="297"/>
      <c r="AV903" s="311"/>
      <c r="AW903" s="311"/>
      <c r="AX903" s="311"/>
      <c r="AY903" s="311"/>
      <c r="AZ903" s="312"/>
      <c r="BA903" s="311"/>
      <c r="BB903" s="297"/>
      <c r="BC903" s="311"/>
      <c r="BD903" s="311"/>
      <c r="BE903" s="311"/>
      <c r="BF903" s="311"/>
      <c r="BG903" s="312"/>
      <c r="BH903" s="311"/>
      <c r="BI903" s="297"/>
      <c r="BJ903" s="311"/>
      <c r="BK903" s="311"/>
      <c r="BL903" s="311"/>
      <c r="BM903" s="311"/>
      <c r="BN903" s="312"/>
      <c r="BO903" s="311"/>
      <c r="BP903" s="297"/>
      <c r="BQ903" s="311"/>
      <c r="BR903" s="311"/>
      <c r="BS903" s="311"/>
      <c r="BT903" s="311"/>
      <c r="BU903" s="312"/>
      <c r="BV903" s="311"/>
      <c r="BW903" s="297"/>
      <c r="BX903" s="311"/>
      <c r="BY903" s="311"/>
      <c r="BZ903" s="311"/>
      <c r="CA903" s="311"/>
      <c r="CB903" s="312"/>
      <c r="CC903" s="311"/>
      <c r="CD903" s="297"/>
      <c r="CE903" s="311"/>
      <c r="CF903" s="311"/>
      <c r="CG903" s="311"/>
      <c r="CH903" s="311"/>
      <c r="CI903" s="312"/>
      <c r="CJ903" s="311"/>
      <c r="CK903" s="297"/>
      <c r="CL903" s="311"/>
      <c r="CM903" s="311"/>
      <c r="CN903" s="311"/>
      <c r="CO903" s="311"/>
      <c r="CP903" s="312"/>
      <c r="CQ903" s="311"/>
      <c r="CR903" s="297"/>
      <c r="CS903" s="311"/>
      <c r="CT903" s="311"/>
      <c r="CU903" s="311"/>
      <c r="CV903" s="311"/>
      <c r="CW903" s="312"/>
      <c r="CX903" s="311"/>
      <c r="CY903" s="297"/>
      <c r="CZ903" s="311"/>
      <c r="DA903" s="311"/>
      <c r="DB903" s="311"/>
      <c r="DC903" s="311"/>
      <c r="DD903" s="312"/>
      <c r="DE903" s="311"/>
      <c r="DF903" s="297"/>
      <c r="DG903" s="311"/>
      <c r="DH903" s="311"/>
      <c r="DI903" s="311"/>
      <c r="DJ903" s="311"/>
      <c r="DK903" s="312"/>
      <c r="DL903" s="311"/>
      <c r="DM903" s="297"/>
      <c r="DN903" s="311"/>
      <c r="DO903" s="311"/>
      <c r="DP903" s="311"/>
      <c r="DQ903" s="311"/>
      <c r="DR903" s="312"/>
      <c r="DS903" s="311"/>
      <c r="DT903" s="297"/>
      <c r="DU903" s="311"/>
      <c r="DV903" s="311"/>
      <c r="DW903" s="311"/>
      <c r="DX903" s="311"/>
      <c r="DY903" s="312"/>
      <c r="DZ903" s="311"/>
      <c r="EA903" s="297"/>
      <c r="EB903" s="311"/>
      <c r="EC903" s="311"/>
      <c r="ED903" s="311"/>
      <c r="EE903" s="311"/>
      <c r="EF903" s="312"/>
      <c r="EG903" s="311"/>
      <c r="EH903" s="297"/>
      <c r="EI903" s="311"/>
      <c r="EJ903" s="311"/>
      <c r="EK903" s="311"/>
      <c r="EL903" s="311"/>
      <c r="EM903" s="312"/>
      <c r="EN903" s="311"/>
      <c r="EO903" s="297"/>
      <c r="EP903" s="311"/>
      <c r="EQ903" s="311"/>
      <c r="ER903" s="311"/>
      <c r="ES903" s="311"/>
      <c r="ET903" s="312"/>
      <c r="EU903" s="311"/>
      <c r="EV903" s="297"/>
      <c r="EW903" s="311"/>
      <c r="EX903" s="311"/>
      <c r="EY903" s="311"/>
      <c r="EZ903" s="311"/>
      <c r="FA903" s="312"/>
      <c r="FB903" s="311"/>
      <c r="FC903" s="298"/>
    </row>
    <row r="904" spans="1:159" s="205" customFormat="1" ht="39.9" customHeight="1" x14ac:dyDescent="0.25">
      <c r="A904" s="206"/>
      <c r="B904" s="196"/>
      <c r="C904" s="292"/>
      <c r="D904" s="198"/>
      <c r="E904" s="299"/>
      <c r="F904" s="200"/>
      <c r="G904" s="301"/>
      <c r="H904" s="303"/>
      <c r="I904" s="299"/>
      <c r="J904" s="299"/>
      <c r="K904" s="299"/>
      <c r="L904" s="289"/>
      <c r="M904" s="299"/>
      <c r="N904" s="289"/>
      <c r="O904" s="363" t="str">
        <f>IF(P904="","",IF(OR(I904="",J904=""),"",IF(AND(ISNUMBER(FIND("post-", I904)),J904=ProductCode!$I$12),ProductCode!$F$19,IF(AND(ISNUMBER(FIND("pre-", I904)),J904=ProductCode!$I$12),ProductCode!$F$20,IF(ISNUMBER(FIND("post-", I904)),ProductCode!$F$17,ProductCode!$F$18)))))</f>
        <v/>
      </c>
      <c r="P904" s="295" t="str">
        <f t="shared" si="32"/>
        <v/>
      </c>
      <c r="Q904" s="306"/>
      <c r="R904" s="203"/>
      <c r="S904" s="308" t="str">
        <f t="shared" si="33"/>
        <v/>
      </c>
      <c r="T904" s="311"/>
      <c r="U904" s="311"/>
      <c r="V904" s="311"/>
      <c r="W904" s="311"/>
      <c r="X904" s="312"/>
      <c r="Y904" s="311"/>
      <c r="Z904" s="297"/>
      <c r="AA904" s="311"/>
      <c r="AB904" s="311"/>
      <c r="AC904" s="311"/>
      <c r="AD904" s="311"/>
      <c r="AE904" s="312"/>
      <c r="AF904" s="311"/>
      <c r="AG904" s="297"/>
      <c r="AH904" s="311"/>
      <c r="AI904" s="311"/>
      <c r="AJ904" s="311"/>
      <c r="AK904" s="311"/>
      <c r="AL904" s="312"/>
      <c r="AM904" s="311"/>
      <c r="AN904" s="297"/>
      <c r="AO904" s="311"/>
      <c r="AP904" s="311"/>
      <c r="AQ904" s="311"/>
      <c r="AR904" s="311"/>
      <c r="AS904" s="312"/>
      <c r="AT904" s="311"/>
      <c r="AU904" s="297"/>
      <c r="AV904" s="311"/>
      <c r="AW904" s="311"/>
      <c r="AX904" s="311"/>
      <c r="AY904" s="311"/>
      <c r="AZ904" s="312"/>
      <c r="BA904" s="311"/>
      <c r="BB904" s="297"/>
      <c r="BC904" s="311"/>
      <c r="BD904" s="311"/>
      <c r="BE904" s="311"/>
      <c r="BF904" s="311"/>
      <c r="BG904" s="312"/>
      <c r="BH904" s="311"/>
      <c r="BI904" s="297"/>
      <c r="BJ904" s="311"/>
      <c r="BK904" s="311"/>
      <c r="BL904" s="311"/>
      <c r="BM904" s="311"/>
      <c r="BN904" s="312"/>
      <c r="BO904" s="311"/>
      <c r="BP904" s="297"/>
      <c r="BQ904" s="311"/>
      <c r="BR904" s="311"/>
      <c r="BS904" s="311"/>
      <c r="BT904" s="311"/>
      <c r="BU904" s="312"/>
      <c r="BV904" s="311"/>
      <c r="BW904" s="297"/>
      <c r="BX904" s="311"/>
      <c r="BY904" s="311"/>
      <c r="BZ904" s="311"/>
      <c r="CA904" s="311"/>
      <c r="CB904" s="312"/>
      <c r="CC904" s="311"/>
      <c r="CD904" s="297"/>
      <c r="CE904" s="311"/>
      <c r="CF904" s="311"/>
      <c r="CG904" s="311"/>
      <c r="CH904" s="311"/>
      <c r="CI904" s="312"/>
      <c r="CJ904" s="311"/>
      <c r="CK904" s="297"/>
      <c r="CL904" s="311"/>
      <c r="CM904" s="311"/>
      <c r="CN904" s="311"/>
      <c r="CO904" s="311"/>
      <c r="CP904" s="312"/>
      <c r="CQ904" s="311"/>
      <c r="CR904" s="297"/>
      <c r="CS904" s="311"/>
      <c r="CT904" s="311"/>
      <c r="CU904" s="311"/>
      <c r="CV904" s="311"/>
      <c r="CW904" s="312"/>
      <c r="CX904" s="311"/>
      <c r="CY904" s="297"/>
      <c r="CZ904" s="311"/>
      <c r="DA904" s="311"/>
      <c r="DB904" s="311"/>
      <c r="DC904" s="311"/>
      <c r="DD904" s="312"/>
      <c r="DE904" s="311"/>
      <c r="DF904" s="297"/>
      <c r="DG904" s="311"/>
      <c r="DH904" s="311"/>
      <c r="DI904" s="311"/>
      <c r="DJ904" s="311"/>
      <c r="DK904" s="312"/>
      <c r="DL904" s="311"/>
      <c r="DM904" s="297"/>
      <c r="DN904" s="311"/>
      <c r="DO904" s="311"/>
      <c r="DP904" s="311"/>
      <c r="DQ904" s="311"/>
      <c r="DR904" s="312"/>
      <c r="DS904" s="311"/>
      <c r="DT904" s="297"/>
      <c r="DU904" s="311"/>
      <c r="DV904" s="311"/>
      <c r="DW904" s="311"/>
      <c r="DX904" s="311"/>
      <c r="DY904" s="312"/>
      <c r="DZ904" s="311"/>
      <c r="EA904" s="297"/>
      <c r="EB904" s="311"/>
      <c r="EC904" s="311"/>
      <c r="ED904" s="311"/>
      <c r="EE904" s="311"/>
      <c r="EF904" s="312"/>
      <c r="EG904" s="311"/>
      <c r="EH904" s="297"/>
      <c r="EI904" s="311"/>
      <c r="EJ904" s="311"/>
      <c r="EK904" s="311"/>
      <c r="EL904" s="311"/>
      <c r="EM904" s="312"/>
      <c r="EN904" s="311"/>
      <c r="EO904" s="297"/>
      <c r="EP904" s="311"/>
      <c r="EQ904" s="311"/>
      <c r="ER904" s="311"/>
      <c r="ES904" s="311"/>
      <c r="ET904" s="312"/>
      <c r="EU904" s="311"/>
      <c r="EV904" s="297"/>
      <c r="EW904" s="311"/>
      <c r="EX904" s="311"/>
      <c r="EY904" s="311"/>
      <c r="EZ904" s="311"/>
      <c r="FA904" s="312"/>
      <c r="FB904" s="311"/>
      <c r="FC904" s="298"/>
    </row>
    <row r="905" spans="1:159" s="205" customFormat="1" ht="39.9" customHeight="1" x14ac:dyDescent="0.25">
      <c r="A905" s="206"/>
      <c r="B905" s="196"/>
      <c r="C905" s="292"/>
      <c r="D905" s="198"/>
      <c r="E905" s="299"/>
      <c r="F905" s="200"/>
      <c r="G905" s="301"/>
      <c r="H905" s="303"/>
      <c r="I905" s="299"/>
      <c r="J905" s="299"/>
      <c r="K905" s="299"/>
      <c r="L905" s="289"/>
      <c r="M905" s="299"/>
      <c r="N905" s="289"/>
      <c r="O905" s="363" t="str">
        <f>IF(P905="","",IF(OR(I905="",J905=""),"",IF(AND(ISNUMBER(FIND("post-", I905)),J905=ProductCode!$I$12),ProductCode!$F$19,IF(AND(ISNUMBER(FIND("pre-", I905)),J905=ProductCode!$I$12),ProductCode!$F$20,IF(ISNUMBER(FIND("post-", I905)),ProductCode!$F$17,ProductCode!$F$18)))))</f>
        <v/>
      </c>
      <c r="P905" s="295" t="str">
        <f t="shared" si="32"/>
        <v/>
      </c>
      <c r="Q905" s="306"/>
      <c r="R905" s="203"/>
      <c r="S905" s="308" t="str">
        <f t="shared" si="33"/>
        <v/>
      </c>
      <c r="T905" s="311"/>
      <c r="U905" s="311"/>
      <c r="V905" s="311"/>
      <c r="W905" s="311"/>
      <c r="X905" s="312"/>
      <c r="Y905" s="311"/>
      <c r="Z905" s="297"/>
      <c r="AA905" s="311"/>
      <c r="AB905" s="311"/>
      <c r="AC905" s="311"/>
      <c r="AD905" s="311"/>
      <c r="AE905" s="312"/>
      <c r="AF905" s="311"/>
      <c r="AG905" s="297"/>
      <c r="AH905" s="311"/>
      <c r="AI905" s="311"/>
      <c r="AJ905" s="311"/>
      <c r="AK905" s="311"/>
      <c r="AL905" s="312"/>
      <c r="AM905" s="311"/>
      <c r="AN905" s="297"/>
      <c r="AO905" s="311"/>
      <c r="AP905" s="311"/>
      <c r="AQ905" s="311"/>
      <c r="AR905" s="311"/>
      <c r="AS905" s="312"/>
      <c r="AT905" s="311"/>
      <c r="AU905" s="297"/>
      <c r="AV905" s="311"/>
      <c r="AW905" s="311"/>
      <c r="AX905" s="311"/>
      <c r="AY905" s="311"/>
      <c r="AZ905" s="312"/>
      <c r="BA905" s="311"/>
      <c r="BB905" s="297"/>
      <c r="BC905" s="311"/>
      <c r="BD905" s="311"/>
      <c r="BE905" s="311"/>
      <c r="BF905" s="311"/>
      <c r="BG905" s="312"/>
      <c r="BH905" s="311"/>
      <c r="BI905" s="297"/>
      <c r="BJ905" s="311"/>
      <c r="BK905" s="311"/>
      <c r="BL905" s="311"/>
      <c r="BM905" s="311"/>
      <c r="BN905" s="312"/>
      <c r="BO905" s="311"/>
      <c r="BP905" s="297"/>
      <c r="BQ905" s="311"/>
      <c r="BR905" s="311"/>
      <c r="BS905" s="311"/>
      <c r="BT905" s="311"/>
      <c r="BU905" s="312"/>
      <c r="BV905" s="311"/>
      <c r="BW905" s="297"/>
      <c r="BX905" s="311"/>
      <c r="BY905" s="311"/>
      <c r="BZ905" s="311"/>
      <c r="CA905" s="311"/>
      <c r="CB905" s="312"/>
      <c r="CC905" s="311"/>
      <c r="CD905" s="297"/>
      <c r="CE905" s="311"/>
      <c r="CF905" s="311"/>
      <c r="CG905" s="311"/>
      <c r="CH905" s="311"/>
      <c r="CI905" s="312"/>
      <c r="CJ905" s="311"/>
      <c r="CK905" s="297"/>
      <c r="CL905" s="311"/>
      <c r="CM905" s="311"/>
      <c r="CN905" s="311"/>
      <c r="CO905" s="311"/>
      <c r="CP905" s="312"/>
      <c r="CQ905" s="311"/>
      <c r="CR905" s="297"/>
      <c r="CS905" s="311"/>
      <c r="CT905" s="311"/>
      <c r="CU905" s="311"/>
      <c r="CV905" s="311"/>
      <c r="CW905" s="312"/>
      <c r="CX905" s="311"/>
      <c r="CY905" s="297"/>
      <c r="CZ905" s="311"/>
      <c r="DA905" s="311"/>
      <c r="DB905" s="311"/>
      <c r="DC905" s="311"/>
      <c r="DD905" s="312"/>
      <c r="DE905" s="311"/>
      <c r="DF905" s="297"/>
      <c r="DG905" s="311"/>
      <c r="DH905" s="311"/>
      <c r="DI905" s="311"/>
      <c r="DJ905" s="311"/>
      <c r="DK905" s="312"/>
      <c r="DL905" s="311"/>
      <c r="DM905" s="297"/>
      <c r="DN905" s="311"/>
      <c r="DO905" s="311"/>
      <c r="DP905" s="311"/>
      <c r="DQ905" s="311"/>
      <c r="DR905" s="312"/>
      <c r="DS905" s="311"/>
      <c r="DT905" s="297"/>
      <c r="DU905" s="311"/>
      <c r="DV905" s="311"/>
      <c r="DW905" s="311"/>
      <c r="DX905" s="311"/>
      <c r="DY905" s="312"/>
      <c r="DZ905" s="311"/>
      <c r="EA905" s="297"/>
      <c r="EB905" s="311"/>
      <c r="EC905" s="311"/>
      <c r="ED905" s="311"/>
      <c r="EE905" s="311"/>
      <c r="EF905" s="312"/>
      <c r="EG905" s="311"/>
      <c r="EH905" s="297"/>
      <c r="EI905" s="311"/>
      <c r="EJ905" s="311"/>
      <c r="EK905" s="311"/>
      <c r="EL905" s="311"/>
      <c r="EM905" s="312"/>
      <c r="EN905" s="311"/>
      <c r="EO905" s="297"/>
      <c r="EP905" s="311"/>
      <c r="EQ905" s="311"/>
      <c r="ER905" s="311"/>
      <c r="ES905" s="311"/>
      <c r="ET905" s="312"/>
      <c r="EU905" s="311"/>
      <c r="EV905" s="297"/>
      <c r="EW905" s="311"/>
      <c r="EX905" s="311"/>
      <c r="EY905" s="311"/>
      <c r="EZ905" s="311"/>
      <c r="FA905" s="312"/>
      <c r="FB905" s="311"/>
      <c r="FC905" s="298"/>
    </row>
    <row r="906" spans="1:159" s="205" customFormat="1" ht="39.9" customHeight="1" x14ac:dyDescent="0.25">
      <c r="A906" s="206"/>
      <c r="B906" s="196"/>
      <c r="C906" s="292"/>
      <c r="D906" s="198"/>
      <c r="E906" s="299"/>
      <c r="F906" s="200"/>
      <c r="G906" s="301"/>
      <c r="H906" s="303"/>
      <c r="I906" s="299"/>
      <c r="J906" s="299"/>
      <c r="K906" s="299"/>
      <c r="L906" s="289"/>
      <c r="M906" s="299"/>
      <c r="N906" s="289"/>
      <c r="O906" s="363" t="str">
        <f>IF(P906="","",IF(OR(I906="",J906=""),"",IF(AND(ISNUMBER(FIND("post-", I906)),J906=ProductCode!$I$12),ProductCode!$F$19,IF(AND(ISNUMBER(FIND("pre-", I906)),J906=ProductCode!$I$12),ProductCode!$F$20,IF(ISNUMBER(FIND("post-", I906)),ProductCode!$F$17,ProductCode!$F$18)))))</f>
        <v/>
      </c>
      <c r="P906" s="295" t="str">
        <f t="shared" si="32"/>
        <v/>
      </c>
      <c r="Q906" s="306"/>
      <c r="R906" s="203"/>
      <c r="S906" s="308" t="str">
        <f t="shared" si="33"/>
        <v/>
      </c>
      <c r="T906" s="311"/>
      <c r="U906" s="311"/>
      <c r="V906" s="311"/>
      <c r="W906" s="311"/>
      <c r="X906" s="312"/>
      <c r="Y906" s="311"/>
      <c r="Z906" s="297"/>
      <c r="AA906" s="311"/>
      <c r="AB906" s="311"/>
      <c r="AC906" s="311"/>
      <c r="AD906" s="311"/>
      <c r="AE906" s="312"/>
      <c r="AF906" s="311"/>
      <c r="AG906" s="297"/>
      <c r="AH906" s="311"/>
      <c r="AI906" s="311"/>
      <c r="AJ906" s="311"/>
      <c r="AK906" s="311"/>
      <c r="AL906" s="312"/>
      <c r="AM906" s="311"/>
      <c r="AN906" s="297"/>
      <c r="AO906" s="311"/>
      <c r="AP906" s="311"/>
      <c r="AQ906" s="311"/>
      <c r="AR906" s="311"/>
      <c r="AS906" s="312"/>
      <c r="AT906" s="311"/>
      <c r="AU906" s="297"/>
      <c r="AV906" s="311"/>
      <c r="AW906" s="311"/>
      <c r="AX906" s="311"/>
      <c r="AY906" s="311"/>
      <c r="AZ906" s="312"/>
      <c r="BA906" s="311"/>
      <c r="BB906" s="297"/>
      <c r="BC906" s="311"/>
      <c r="BD906" s="311"/>
      <c r="BE906" s="311"/>
      <c r="BF906" s="311"/>
      <c r="BG906" s="312"/>
      <c r="BH906" s="311"/>
      <c r="BI906" s="297"/>
      <c r="BJ906" s="311"/>
      <c r="BK906" s="311"/>
      <c r="BL906" s="311"/>
      <c r="BM906" s="311"/>
      <c r="BN906" s="312"/>
      <c r="BO906" s="311"/>
      <c r="BP906" s="297"/>
      <c r="BQ906" s="311"/>
      <c r="BR906" s="311"/>
      <c r="BS906" s="311"/>
      <c r="BT906" s="311"/>
      <c r="BU906" s="312"/>
      <c r="BV906" s="311"/>
      <c r="BW906" s="297"/>
      <c r="BX906" s="311"/>
      <c r="BY906" s="311"/>
      <c r="BZ906" s="311"/>
      <c r="CA906" s="311"/>
      <c r="CB906" s="312"/>
      <c r="CC906" s="311"/>
      <c r="CD906" s="297"/>
      <c r="CE906" s="311"/>
      <c r="CF906" s="311"/>
      <c r="CG906" s="311"/>
      <c r="CH906" s="311"/>
      <c r="CI906" s="312"/>
      <c r="CJ906" s="311"/>
      <c r="CK906" s="297"/>
      <c r="CL906" s="311"/>
      <c r="CM906" s="311"/>
      <c r="CN906" s="311"/>
      <c r="CO906" s="311"/>
      <c r="CP906" s="312"/>
      <c r="CQ906" s="311"/>
      <c r="CR906" s="297"/>
      <c r="CS906" s="311"/>
      <c r="CT906" s="311"/>
      <c r="CU906" s="311"/>
      <c r="CV906" s="311"/>
      <c r="CW906" s="312"/>
      <c r="CX906" s="311"/>
      <c r="CY906" s="297"/>
      <c r="CZ906" s="311"/>
      <c r="DA906" s="311"/>
      <c r="DB906" s="311"/>
      <c r="DC906" s="311"/>
      <c r="DD906" s="312"/>
      <c r="DE906" s="311"/>
      <c r="DF906" s="297"/>
      <c r="DG906" s="311"/>
      <c r="DH906" s="311"/>
      <c r="DI906" s="311"/>
      <c r="DJ906" s="311"/>
      <c r="DK906" s="312"/>
      <c r="DL906" s="311"/>
      <c r="DM906" s="297"/>
      <c r="DN906" s="311"/>
      <c r="DO906" s="311"/>
      <c r="DP906" s="311"/>
      <c r="DQ906" s="311"/>
      <c r="DR906" s="312"/>
      <c r="DS906" s="311"/>
      <c r="DT906" s="297"/>
      <c r="DU906" s="311"/>
      <c r="DV906" s="311"/>
      <c r="DW906" s="311"/>
      <c r="DX906" s="311"/>
      <c r="DY906" s="312"/>
      <c r="DZ906" s="311"/>
      <c r="EA906" s="297"/>
      <c r="EB906" s="311"/>
      <c r="EC906" s="311"/>
      <c r="ED906" s="311"/>
      <c r="EE906" s="311"/>
      <c r="EF906" s="312"/>
      <c r="EG906" s="311"/>
      <c r="EH906" s="297"/>
      <c r="EI906" s="311"/>
      <c r="EJ906" s="311"/>
      <c r="EK906" s="311"/>
      <c r="EL906" s="311"/>
      <c r="EM906" s="312"/>
      <c r="EN906" s="311"/>
      <c r="EO906" s="297"/>
      <c r="EP906" s="311"/>
      <c r="EQ906" s="311"/>
      <c r="ER906" s="311"/>
      <c r="ES906" s="311"/>
      <c r="ET906" s="312"/>
      <c r="EU906" s="311"/>
      <c r="EV906" s="297"/>
      <c r="EW906" s="311"/>
      <c r="EX906" s="311"/>
      <c r="EY906" s="311"/>
      <c r="EZ906" s="311"/>
      <c r="FA906" s="312"/>
      <c r="FB906" s="311"/>
      <c r="FC906" s="298"/>
    </row>
    <row r="907" spans="1:159" s="205" customFormat="1" ht="39.9" customHeight="1" x14ac:dyDescent="0.25">
      <c r="A907" s="206"/>
      <c r="B907" s="196"/>
      <c r="C907" s="292"/>
      <c r="D907" s="198"/>
      <c r="E907" s="299"/>
      <c r="F907" s="200"/>
      <c r="G907" s="301"/>
      <c r="H907" s="303"/>
      <c r="I907" s="299"/>
      <c r="J907" s="299"/>
      <c r="K907" s="299"/>
      <c r="L907" s="289"/>
      <c r="M907" s="299"/>
      <c r="N907" s="289"/>
      <c r="O907" s="363" t="str">
        <f>IF(P907="","",IF(OR(I907="",J907=""),"",IF(AND(ISNUMBER(FIND("post-", I907)),J907=ProductCode!$I$12),ProductCode!$F$19,IF(AND(ISNUMBER(FIND("pre-", I907)),J907=ProductCode!$I$12),ProductCode!$F$20,IF(ISNUMBER(FIND("post-", I907)),ProductCode!$F$17,ProductCode!$F$18)))))</f>
        <v/>
      </c>
      <c r="P907" s="295" t="str">
        <f t="shared" si="32"/>
        <v/>
      </c>
      <c r="Q907" s="306"/>
      <c r="R907" s="203"/>
      <c r="S907" s="308" t="str">
        <f t="shared" si="33"/>
        <v/>
      </c>
      <c r="T907" s="311"/>
      <c r="U907" s="311"/>
      <c r="V907" s="311"/>
      <c r="W907" s="311"/>
      <c r="X907" s="312"/>
      <c r="Y907" s="311"/>
      <c r="Z907" s="297"/>
      <c r="AA907" s="311"/>
      <c r="AB907" s="311"/>
      <c r="AC907" s="311"/>
      <c r="AD907" s="311"/>
      <c r="AE907" s="312"/>
      <c r="AF907" s="311"/>
      <c r="AG907" s="297"/>
      <c r="AH907" s="311"/>
      <c r="AI907" s="311"/>
      <c r="AJ907" s="311"/>
      <c r="AK907" s="311"/>
      <c r="AL907" s="312"/>
      <c r="AM907" s="311"/>
      <c r="AN907" s="297"/>
      <c r="AO907" s="311"/>
      <c r="AP907" s="311"/>
      <c r="AQ907" s="311"/>
      <c r="AR907" s="311"/>
      <c r="AS907" s="312"/>
      <c r="AT907" s="311"/>
      <c r="AU907" s="297"/>
      <c r="AV907" s="311"/>
      <c r="AW907" s="311"/>
      <c r="AX907" s="311"/>
      <c r="AY907" s="311"/>
      <c r="AZ907" s="312"/>
      <c r="BA907" s="311"/>
      <c r="BB907" s="297"/>
      <c r="BC907" s="311"/>
      <c r="BD907" s="311"/>
      <c r="BE907" s="311"/>
      <c r="BF907" s="311"/>
      <c r="BG907" s="312"/>
      <c r="BH907" s="311"/>
      <c r="BI907" s="297"/>
      <c r="BJ907" s="311"/>
      <c r="BK907" s="311"/>
      <c r="BL907" s="311"/>
      <c r="BM907" s="311"/>
      <c r="BN907" s="312"/>
      <c r="BO907" s="311"/>
      <c r="BP907" s="297"/>
      <c r="BQ907" s="311"/>
      <c r="BR907" s="311"/>
      <c r="BS907" s="311"/>
      <c r="BT907" s="311"/>
      <c r="BU907" s="312"/>
      <c r="BV907" s="311"/>
      <c r="BW907" s="297"/>
      <c r="BX907" s="311"/>
      <c r="BY907" s="311"/>
      <c r="BZ907" s="311"/>
      <c r="CA907" s="311"/>
      <c r="CB907" s="312"/>
      <c r="CC907" s="311"/>
      <c r="CD907" s="297"/>
      <c r="CE907" s="311"/>
      <c r="CF907" s="311"/>
      <c r="CG907" s="311"/>
      <c r="CH907" s="311"/>
      <c r="CI907" s="312"/>
      <c r="CJ907" s="311"/>
      <c r="CK907" s="297"/>
      <c r="CL907" s="311"/>
      <c r="CM907" s="311"/>
      <c r="CN907" s="311"/>
      <c r="CO907" s="311"/>
      <c r="CP907" s="312"/>
      <c r="CQ907" s="311"/>
      <c r="CR907" s="297"/>
      <c r="CS907" s="311"/>
      <c r="CT907" s="311"/>
      <c r="CU907" s="311"/>
      <c r="CV907" s="311"/>
      <c r="CW907" s="312"/>
      <c r="CX907" s="311"/>
      <c r="CY907" s="297"/>
      <c r="CZ907" s="311"/>
      <c r="DA907" s="311"/>
      <c r="DB907" s="311"/>
      <c r="DC907" s="311"/>
      <c r="DD907" s="312"/>
      <c r="DE907" s="311"/>
      <c r="DF907" s="297"/>
      <c r="DG907" s="311"/>
      <c r="DH907" s="311"/>
      <c r="DI907" s="311"/>
      <c r="DJ907" s="311"/>
      <c r="DK907" s="312"/>
      <c r="DL907" s="311"/>
      <c r="DM907" s="297"/>
      <c r="DN907" s="311"/>
      <c r="DO907" s="311"/>
      <c r="DP907" s="311"/>
      <c r="DQ907" s="311"/>
      <c r="DR907" s="312"/>
      <c r="DS907" s="311"/>
      <c r="DT907" s="297"/>
      <c r="DU907" s="311"/>
      <c r="DV907" s="311"/>
      <c r="DW907" s="311"/>
      <c r="DX907" s="311"/>
      <c r="DY907" s="312"/>
      <c r="DZ907" s="311"/>
      <c r="EA907" s="297"/>
      <c r="EB907" s="311"/>
      <c r="EC907" s="311"/>
      <c r="ED907" s="311"/>
      <c r="EE907" s="311"/>
      <c r="EF907" s="312"/>
      <c r="EG907" s="311"/>
      <c r="EH907" s="297"/>
      <c r="EI907" s="311"/>
      <c r="EJ907" s="311"/>
      <c r="EK907" s="311"/>
      <c r="EL907" s="311"/>
      <c r="EM907" s="312"/>
      <c r="EN907" s="311"/>
      <c r="EO907" s="297"/>
      <c r="EP907" s="311"/>
      <c r="EQ907" s="311"/>
      <c r="ER907" s="311"/>
      <c r="ES907" s="311"/>
      <c r="ET907" s="312"/>
      <c r="EU907" s="311"/>
      <c r="EV907" s="297"/>
      <c r="EW907" s="311"/>
      <c r="EX907" s="311"/>
      <c r="EY907" s="311"/>
      <c r="EZ907" s="311"/>
      <c r="FA907" s="312"/>
      <c r="FB907" s="311"/>
      <c r="FC907" s="298"/>
    </row>
    <row r="908" spans="1:159" s="205" customFormat="1" ht="39.9" customHeight="1" x14ac:dyDescent="0.25">
      <c r="A908" s="206"/>
      <c r="B908" s="196"/>
      <c r="C908" s="292"/>
      <c r="D908" s="198"/>
      <c r="E908" s="299"/>
      <c r="F908" s="200"/>
      <c r="G908" s="301"/>
      <c r="H908" s="303"/>
      <c r="I908" s="299"/>
      <c r="J908" s="299"/>
      <c r="K908" s="299"/>
      <c r="L908" s="289"/>
      <c r="M908" s="299"/>
      <c r="N908" s="289"/>
      <c r="O908" s="363" t="str">
        <f>IF(P908="","",IF(OR(I908="",J908=""),"",IF(AND(ISNUMBER(FIND("post-", I908)),J908=ProductCode!$I$12),ProductCode!$F$19,IF(AND(ISNUMBER(FIND("pre-", I908)),J908=ProductCode!$I$12),ProductCode!$F$20,IF(ISNUMBER(FIND("post-", I908)),ProductCode!$F$17,ProductCode!$F$18)))))</f>
        <v/>
      </c>
      <c r="P908" s="295" t="str">
        <f t="shared" si="32"/>
        <v/>
      </c>
      <c r="Q908" s="306"/>
      <c r="R908" s="203"/>
      <c r="S908" s="308" t="str">
        <f t="shared" si="33"/>
        <v/>
      </c>
      <c r="T908" s="311"/>
      <c r="U908" s="311"/>
      <c r="V908" s="311"/>
      <c r="W908" s="311"/>
      <c r="X908" s="312"/>
      <c r="Y908" s="311"/>
      <c r="Z908" s="297"/>
      <c r="AA908" s="311"/>
      <c r="AB908" s="311"/>
      <c r="AC908" s="311"/>
      <c r="AD908" s="311"/>
      <c r="AE908" s="312"/>
      <c r="AF908" s="311"/>
      <c r="AG908" s="297"/>
      <c r="AH908" s="311"/>
      <c r="AI908" s="311"/>
      <c r="AJ908" s="311"/>
      <c r="AK908" s="311"/>
      <c r="AL908" s="312"/>
      <c r="AM908" s="311"/>
      <c r="AN908" s="297"/>
      <c r="AO908" s="311"/>
      <c r="AP908" s="311"/>
      <c r="AQ908" s="311"/>
      <c r="AR908" s="311"/>
      <c r="AS908" s="312"/>
      <c r="AT908" s="311"/>
      <c r="AU908" s="297"/>
      <c r="AV908" s="311"/>
      <c r="AW908" s="311"/>
      <c r="AX908" s="311"/>
      <c r="AY908" s="311"/>
      <c r="AZ908" s="312"/>
      <c r="BA908" s="311"/>
      <c r="BB908" s="297"/>
      <c r="BC908" s="311"/>
      <c r="BD908" s="311"/>
      <c r="BE908" s="311"/>
      <c r="BF908" s="311"/>
      <c r="BG908" s="312"/>
      <c r="BH908" s="311"/>
      <c r="BI908" s="297"/>
      <c r="BJ908" s="311"/>
      <c r="BK908" s="311"/>
      <c r="BL908" s="311"/>
      <c r="BM908" s="311"/>
      <c r="BN908" s="312"/>
      <c r="BO908" s="311"/>
      <c r="BP908" s="297"/>
      <c r="BQ908" s="311"/>
      <c r="BR908" s="311"/>
      <c r="BS908" s="311"/>
      <c r="BT908" s="311"/>
      <c r="BU908" s="312"/>
      <c r="BV908" s="311"/>
      <c r="BW908" s="297"/>
      <c r="BX908" s="311"/>
      <c r="BY908" s="311"/>
      <c r="BZ908" s="311"/>
      <c r="CA908" s="311"/>
      <c r="CB908" s="312"/>
      <c r="CC908" s="311"/>
      <c r="CD908" s="297"/>
      <c r="CE908" s="311"/>
      <c r="CF908" s="311"/>
      <c r="CG908" s="311"/>
      <c r="CH908" s="311"/>
      <c r="CI908" s="312"/>
      <c r="CJ908" s="311"/>
      <c r="CK908" s="297"/>
      <c r="CL908" s="311"/>
      <c r="CM908" s="311"/>
      <c r="CN908" s="311"/>
      <c r="CO908" s="311"/>
      <c r="CP908" s="312"/>
      <c r="CQ908" s="311"/>
      <c r="CR908" s="297"/>
      <c r="CS908" s="311"/>
      <c r="CT908" s="311"/>
      <c r="CU908" s="311"/>
      <c r="CV908" s="311"/>
      <c r="CW908" s="312"/>
      <c r="CX908" s="311"/>
      <c r="CY908" s="297"/>
      <c r="CZ908" s="311"/>
      <c r="DA908" s="311"/>
      <c r="DB908" s="311"/>
      <c r="DC908" s="311"/>
      <c r="DD908" s="312"/>
      <c r="DE908" s="311"/>
      <c r="DF908" s="297"/>
      <c r="DG908" s="311"/>
      <c r="DH908" s="311"/>
      <c r="DI908" s="311"/>
      <c r="DJ908" s="311"/>
      <c r="DK908" s="312"/>
      <c r="DL908" s="311"/>
      <c r="DM908" s="297"/>
      <c r="DN908" s="311"/>
      <c r="DO908" s="311"/>
      <c r="DP908" s="311"/>
      <c r="DQ908" s="311"/>
      <c r="DR908" s="312"/>
      <c r="DS908" s="311"/>
      <c r="DT908" s="297"/>
      <c r="DU908" s="311"/>
      <c r="DV908" s="311"/>
      <c r="DW908" s="311"/>
      <c r="DX908" s="311"/>
      <c r="DY908" s="312"/>
      <c r="DZ908" s="311"/>
      <c r="EA908" s="297"/>
      <c r="EB908" s="311"/>
      <c r="EC908" s="311"/>
      <c r="ED908" s="311"/>
      <c r="EE908" s="311"/>
      <c r="EF908" s="312"/>
      <c r="EG908" s="311"/>
      <c r="EH908" s="297"/>
      <c r="EI908" s="311"/>
      <c r="EJ908" s="311"/>
      <c r="EK908" s="311"/>
      <c r="EL908" s="311"/>
      <c r="EM908" s="312"/>
      <c r="EN908" s="311"/>
      <c r="EO908" s="297"/>
      <c r="EP908" s="311"/>
      <c r="EQ908" s="311"/>
      <c r="ER908" s="311"/>
      <c r="ES908" s="311"/>
      <c r="ET908" s="312"/>
      <c r="EU908" s="311"/>
      <c r="EV908" s="297"/>
      <c r="EW908" s="311"/>
      <c r="EX908" s="311"/>
      <c r="EY908" s="311"/>
      <c r="EZ908" s="311"/>
      <c r="FA908" s="312"/>
      <c r="FB908" s="311"/>
      <c r="FC908" s="298"/>
    </row>
    <row r="909" spans="1:159" s="205" customFormat="1" ht="39.9" customHeight="1" x14ac:dyDescent="0.25">
      <c r="A909" s="206"/>
      <c r="B909" s="196"/>
      <c r="C909" s="292"/>
      <c r="D909" s="198"/>
      <c r="E909" s="299"/>
      <c r="F909" s="200"/>
      <c r="G909" s="301"/>
      <c r="H909" s="303"/>
      <c r="I909" s="299"/>
      <c r="J909" s="299"/>
      <c r="K909" s="299"/>
      <c r="L909" s="289"/>
      <c r="M909" s="299"/>
      <c r="N909" s="289"/>
      <c r="O909" s="363" t="str">
        <f>IF(P909="","",IF(OR(I909="",J909=""),"",IF(AND(ISNUMBER(FIND("post-", I909)),J909=ProductCode!$I$12),ProductCode!$F$19,IF(AND(ISNUMBER(FIND("pre-", I909)),J909=ProductCode!$I$12),ProductCode!$F$20,IF(ISNUMBER(FIND("post-", I909)),ProductCode!$F$17,ProductCode!$F$18)))))</f>
        <v/>
      </c>
      <c r="P909" s="295" t="str">
        <f t="shared" si="32"/>
        <v/>
      </c>
      <c r="Q909" s="306"/>
      <c r="R909" s="203"/>
      <c r="S909" s="308" t="str">
        <f t="shared" si="33"/>
        <v/>
      </c>
      <c r="T909" s="311"/>
      <c r="U909" s="311"/>
      <c r="V909" s="311"/>
      <c r="W909" s="311"/>
      <c r="X909" s="312"/>
      <c r="Y909" s="311"/>
      <c r="Z909" s="297"/>
      <c r="AA909" s="311"/>
      <c r="AB909" s="311"/>
      <c r="AC909" s="311"/>
      <c r="AD909" s="311"/>
      <c r="AE909" s="312"/>
      <c r="AF909" s="311"/>
      <c r="AG909" s="297"/>
      <c r="AH909" s="311"/>
      <c r="AI909" s="311"/>
      <c r="AJ909" s="311"/>
      <c r="AK909" s="311"/>
      <c r="AL909" s="312"/>
      <c r="AM909" s="311"/>
      <c r="AN909" s="297"/>
      <c r="AO909" s="311"/>
      <c r="AP909" s="311"/>
      <c r="AQ909" s="311"/>
      <c r="AR909" s="311"/>
      <c r="AS909" s="312"/>
      <c r="AT909" s="311"/>
      <c r="AU909" s="297"/>
      <c r="AV909" s="311"/>
      <c r="AW909" s="311"/>
      <c r="AX909" s="311"/>
      <c r="AY909" s="311"/>
      <c r="AZ909" s="312"/>
      <c r="BA909" s="311"/>
      <c r="BB909" s="297"/>
      <c r="BC909" s="311"/>
      <c r="BD909" s="311"/>
      <c r="BE909" s="311"/>
      <c r="BF909" s="311"/>
      <c r="BG909" s="312"/>
      <c r="BH909" s="311"/>
      <c r="BI909" s="297"/>
      <c r="BJ909" s="311"/>
      <c r="BK909" s="311"/>
      <c r="BL909" s="311"/>
      <c r="BM909" s="311"/>
      <c r="BN909" s="312"/>
      <c r="BO909" s="311"/>
      <c r="BP909" s="297"/>
      <c r="BQ909" s="311"/>
      <c r="BR909" s="311"/>
      <c r="BS909" s="311"/>
      <c r="BT909" s="311"/>
      <c r="BU909" s="312"/>
      <c r="BV909" s="311"/>
      <c r="BW909" s="297"/>
      <c r="BX909" s="311"/>
      <c r="BY909" s="311"/>
      <c r="BZ909" s="311"/>
      <c r="CA909" s="311"/>
      <c r="CB909" s="312"/>
      <c r="CC909" s="311"/>
      <c r="CD909" s="297"/>
      <c r="CE909" s="311"/>
      <c r="CF909" s="311"/>
      <c r="CG909" s="311"/>
      <c r="CH909" s="311"/>
      <c r="CI909" s="312"/>
      <c r="CJ909" s="311"/>
      <c r="CK909" s="297"/>
      <c r="CL909" s="311"/>
      <c r="CM909" s="311"/>
      <c r="CN909" s="311"/>
      <c r="CO909" s="311"/>
      <c r="CP909" s="312"/>
      <c r="CQ909" s="311"/>
      <c r="CR909" s="297"/>
      <c r="CS909" s="311"/>
      <c r="CT909" s="311"/>
      <c r="CU909" s="311"/>
      <c r="CV909" s="311"/>
      <c r="CW909" s="312"/>
      <c r="CX909" s="311"/>
      <c r="CY909" s="297"/>
      <c r="CZ909" s="311"/>
      <c r="DA909" s="311"/>
      <c r="DB909" s="311"/>
      <c r="DC909" s="311"/>
      <c r="DD909" s="312"/>
      <c r="DE909" s="311"/>
      <c r="DF909" s="297"/>
      <c r="DG909" s="311"/>
      <c r="DH909" s="311"/>
      <c r="DI909" s="311"/>
      <c r="DJ909" s="311"/>
      <c r="DK909" s="312"/>
      <c r="DL909" s="311"/>
      <c r="DM909" s="297"/>
      <c r="DN909" s="311"/>
      <c r="DO909" s="311"/>
      <c r="DP909" s="311"/>
      <c r="DQ909" s="311"/>
      <c r="DR909" s="312"/>
      <c r="DS909" s="311"/>
      <c r="DT909" s="297"/>
      <c r="DU909" s="311"/>
      <c r="DV909" s="311"/>
      <c r="DW909" s="311"/>
      <c r="DX909" s="311"/>
      <c r="DY909" s="312"/>
      <c r="DZ909" s="311"/>
      <c r="EA909" s="297"/>
      <c r="EB909" s="311"/>
      <c r="EC909" s="311"/>
      <c r="ED909" s="311"/>
      <c r="EE909" s="311"/>
      <c r="EF909" s="312"/>
      <c r="EG909" s="311"/>
      <c r="EH909" s="297"/>
      <c r="EI909" s="311"/>
      <c r="EJ909" s="311"/>
      <c r="EK909" s="311"/>
      <c r="EL909" s="311"/>
      <c r="EM909" s="312"/>
      <c r="EN909" s="311"/>
      <c r="EO909" s="297"/>
      <c r="EP909" s="311"/>
      <c r="EQ909" s="311"/>
      <c r="ER909" s="311"/>
      <c r="ES909" s="311"/>
      <c r="ET909" s="312"/>
      <c r="EU909" s="311"/>
      <c r="EV909" s="297"/>
      <c r="EW909" s="311"/>
      <c r="EX909" s="311"/>
      <c r="EY909" s="311"/>
      <c r="EZ909" s="311"/>
      <c r="FA909" s="312"/>
      <c r="FB909" s="311"/>
      <c r="FC909" s="298"/>
    </row>
    <row r="910" spans="1:159" s="205" customFormat="1" ht="39.9" customHeight="1" x14ac:dyDescent="0.25">
      <c r="A910" s="206"/>
      <c r="B910" s="196"/>
      <c r="C910" s="292"/>
      <c r="D910" s="198"/>
      <c r="E910" s="299"/>
      <c r="F910" s="200"/>
      <c r="G910" s="301"/>
      <c r="H910" s="303"/>
      <c r="I910" s="299"/>
      <c r="J910" s="299"/>
      <c r="K910" s="299"/>
      <c r="L910" s="289"/>
      <c r="M910" s="299"/>
      <c r="N910" s="289"/>
      <c r="O910" s="363" t="str">
        <f>IF(P910="","",IF(OR(I910="",J910=""),"",IF(AND(ISNUMBER(FIND("post-", I910)),J910=ProductCode!$I$12),ProductCode!$F$19,IF(AND(ISNUMBER(FIND("pre-", I910)),J910=ProductCode!$I$12),ProductCode!$F$20,IF(ISNUMBER(FIND("post-", I910)),ProductCode!$F$17,ProductCode!$F$18)))))</f>
        <v/>
      </c>
      <c r="P910" s="295" t="str">
        <f t="shared" si="32"/>
        <v/>
      </c>
      <c r="Q910" s="306"/>
      <c r="R910" s="203"/>
      <c r="S910" s="308" t="str">
        <f t="shared" si="33"/>
        <v/>
      </c>
      <c r="T910" s="311"/>
      <c r="U910" s="311"/>
      <c r="V910" s="311"/>
      <c r="W910" s="311"/>
      <c r="X910" s="312"/>
      <c r="Y910" s="311"/>
      <c r="Z910" s="297"/>
      <c r="AA910" s="311"/>
      <c r="AB910" s="311"/>
      <c r="AC910" s="311"/>
      <c r="AD910" s="311"/>
      <c r="AE910" s="312"/>
      <c r="AF910" s="311"/>
      <c r="AG910" s="297"/>
      <c r="AH910" s="311"/>
      <c r="AI910" s="311"/>
      <c r="AJ910" s="311"/>
      <c r="AK910" s="311"/>
      <c r="AL910" s="312"/>
      <c r="AM910" s="311"/>
      <c r="AN910" s="297"/>
      <c r="AO910" s="311"/>
      <c r="AP910" s="311"/>
      <c r="AQ910" s="311"/>
      <c r="AR910" s="311"/>
      <c r="AS910" s="312"/>
      <c r="AT910" s="311"/>
      <c r="AU910" s="297"/>
      <c r="AV910" s="311"/>
      <c r="AW910" s="311"/>
      <c r="AX910" s="311"/>
      <c r="AY910" s="311"/>
      <c r="AZ910" s="312"/>
      <c r="BA910" s="311"/>
      <c r="BB910" s="297"/>
      <c r="BC910" s="311"/>
      <c r="BD910" s="311"/>
      <c r="BE910" s="311"/>
      <c r="BF910" s="311"/>
      <c r="BG910" s="312"/>
      <c r="BH910" s="311"/>
      <c r="BI910" s="297"/>
      <c r="BJ910" s="311"/>
      <c r="BK910" s="311"/>
      <c r="BL910" s="311"/>
      <c r="BM910" s="311"/>
      <c r="BN910" s="312"/>
      <c r="BO910" s="311"/>
      <c r="BP910" s="297"/>
      <c r="BQ910" s="311"/>
      <c r="BR910" s="311"/>
      <c r="BS910" s="311"/>
      <c r="BT910" s="311"/>
      <c r="BU910" s="312"/>
      <c r="BV910" s="311"/>
      <c r="BW910" s="297"/>
      <c r="BX910" s="311"/>
      <c r="BY910" s="311"/>
      <c r="BZ910" s="311"/>
      <c r="CA910" s="311"/>
      <c r="CB910" s="312"/>
      <c r="CC910" s="311"/>
      <c r="CD910" s="297"/>
      <c r="CE910" s="311"/>
      <c r="CF910" s="311"/>
      <c r="CG910" s="311"/>
      <c r="CH910" s="311"/>
      <c r="CI910" s="312"/>
      <c r="CJ910" s="311"/>
      <c r="CK910" s="297"/>
      <c r="CL910" s="311"/>
      <c r="CM910" s="311"/>
      <c r="CN910" s="311"/>
      <c r="CO910" s="311"/>
      <c r="CP910" s="312"/>
      <c r="CQ910" s="311"/>
      <c r="CR910" s="297"/>
      <c r="CS910" s="311"/>
      <c r="CT910" s="311"/>
      <c r="CU910" s="311"/>
      <c r="CV910" s="311"/>
      <c r="CW910" s="312"/>
      <c r="CX910" s="311"/>
      <c r="CY910" s="297"/>
      <c r="CZ910" s="311"/>
      <c r="DA910" s="311"/>
      <c r="DB910" s="311"/>
      <c r="DC910" s="311"/>
      <c r="DD910" s="312"/>
      <c r="DE910" s="311"/>
      <c r="DF910" s="297"/>
      <c r="DG910" s="311"/>
      <c r="DH910" s="311"/>
      <c r="DI910" s="311"/>
      <c r="DJ910" s="311"/>
      <c r="DK910" s="312"/>
      <c r="DL910" s="311"/>
      <c r="DM910" s="297"/>
      <c r="DN910" s="311"/>
      <c r="DO910" s="311"/>
      <c r="DP910" s="311"/>
      <c r="DQ910" s="311"/>
      <c r="DR910" s="312"/>
      <c r="DS910" s="311"/>
      <c r="DT910" s="297"/>
      <c r="DU910" s="311"/>
      <c r="DV910" s="311"/>
      <c r="DW910" s="311"/>
      <c r="DX910" s="311"/>
      <c r="DY910" s="312"/>
      <c r="DZ910" s="311"/>
      <c r="EA910" s="297"/>
      <c r="EB910" s="311"/>
      <c r="EC910" s="311"/>
      <c r="ED910" s="311"/>
      <c r="EE910" s="311"/>
      <c r="EF910" s="312"/>
      <c r="EG910" s="311"/>
      <c r="EH910" s="297"/>
      <c r="EI910" s="311"/>
      <c r="EJ910" s="311"/>
      <c r="EK910" s="311"/>
      <c r="EL910" s="311"/>
      <c r="EM910" s="312"/>
      <c r="EN910" s="311"/>
      <c r="EO910" s="297"/>
      <c r="EP910" s="311"/>
      <c r="EQ910" s="311"/>
      <c r="ER910" s="311"/>
      <c r="ES910" s="311"/>
      <c r="ET910" s="312"/>
      <c r="EU910" s="311"/>
      <c r="EV910" s="297"/>
      <c r="EW910" s="311"/>
      <c r="EX910" s="311"/>
      <c r="EY910" s="311"/>
      <c r="EZ910" s="311"/>
      <c r="FA910" s="312"/>
      <c r="FB910" s="311"/>
      <c r="FC910" s="298"/>
    </row>
    <row r="911" spans="1:159" s="205" customFormat="1" ht="39.9" customHeight="1" x14ac:dyDescent="0.25">
      <c r="A911" s="206"/>
      <c r="B911" s="196"/>
      <c r="C911" s="292"/>
      <c r="D911" s="198"/>
      <c r="E911" s="299"/>
      <c r="F911" s="200"/>
      <c r="G911" s="301"/>
      <c r="H911" s="303"/>
      <c r="I911" s="299"/>
      <c r="J911" s="299"/>
      <c r="K911" s="299"/>
      <c r="L911" s="289"/>
      <c r="M911" s="299"/>
      <c r="N911" s="289"/>
      <c r="O911" s="363" t="str">
        <f>IF(P911="","",IF(OR(I911="",J911=""),"",IF(AND(ISNUMBER(FIND("post-", I911)),J911=ProductCode!$I$12),ProductCode!$F$19,IF(AND(ISNUMBER(FIND("pre-", I911)),J911=ProductCode!$I$12),ProductCode!$F$20,IF(ISNUMBER(FIND("post-", I911)),ProductCode!$F$17,ProductCode!$F$18)))))</f>
        <v/>
      </c>
      <c r="P911" s="295" t="str">
        <f t="shared" si="32"/>
        <v/>
      </c>
      <c r="Q911" s="306"/>
      <c r="R911" s="203"/>
      <c r="S911" s="308" t="str">
        <f t="shared" si="33"/>
        <v/>
      </c>
      <c r="T911" s="311"/>
      <c r="U911" s="311"/>
      <c r="V911" s="311"/>
      <c r="W911" s="311"/>
      <c r="X911" s="312"/>
      <c r="Y911" s="311"/>
      <c r="Z911" s="297"/>
      <c r="AA911" s="311"/>
      <c r="AB911" s="311"/>
      <c r="AC911" s="311"/>
      <c r="AD911" s="311"/>
      <c r="AE911" s="312"/>
      <c r="AF911" s="311"/>
      <c r="AG911" s="297"/>
      <c r="AH911" s="311"/>
      <c r="AI911" s="311"/>
      <c r="AJ911" s="311"/>
      <c r="AK911" s="311"/>
      <c r="AL911" s="312"/>
      <c r="AM911" s="311"/>
      <c r="AN911" s="297"/>
      <c r="AO911" s="311"/>
      <c r="AP911" s="311"/>
      <c r="AQ911" s="311"/>
      <c r="AR911" s="311"/>
      <c r="AS911" s="312"/>
      <c r="AT911" s="311"/>
      <c r="AU911" s="297"/>
      <c r="AV911" s="311"/>
      <c r="AW911" s="311"/>
      <c r="AX911" s="311"/>
      <c r="AY911" s="311"/>
      <c r="AZ911" s="312"/>
      <c r="BA911" s="311"/>
      <c r="BB911" s="297"/>
      <c r="BC911" s="311"/>
      <c r="BD911" s="311"/>
      <c r="BE911" s="311"/>
      <c r="BF911" s="311"/>
      <c r="BG911" s="312"/>
      <c r="BH911" s="311"/>
      <c r="BI911" s="297"/>
      <c r="BJ911" s="311"/>
      <c r="BK911" s="311"/>
      <c r="BL911" s="311"/>
      <c r="BM911" s="311"/>
      <c r="BN911" s="312"/>
      <c r="BO911" s="311"/>
      <c r="BP911" s="297"/>
      <c r="BQ911" s="311"/>
      <c r="BR911" s="311"/>
      <c r="BS911" s="311"/>
      <c r="BT911" s="311"/>
      <c r="BU911" s="312"/>
      <c r="BV911" s="311"/>
      <c r="BW911" s="297"/>
      <c r="BX911" s="311"/>
      <c r="BY911" s="311"/>
      <c r="BZ911" s="311"/>
      <c r="CA911" s="311"/>
      <c r="CB911" s="312"/>
      <c r="CC911" s="311"/>
      <c r="CD911" s="297"/>
      <c r="CE911" s="311"/>
      <c r="CF911" s="311"/>
      <c r="CG911" s="311"/>
      <c r="CH911" s="311"/>
      <c r="CI911" s="312"/>
      <c r="CJ911" s="311"/>
      <c r="CK911" s="297"/>
      <c r="CL911" s="311"/>
      <c r="CM911" s="311"/>
      <c r="CN911" s="311"/>
      <c r="CO911" s="311"/>
      <c r="CP911" s="312"/>
      <c r="CQ911" s="311"/>
      <c r="CR911" s="297"/>
      <c r="CS911" s="311"/>
      <c r="CT911" s="311"/>
      <c r="CU911" s="311"/>
      <c r="CV911" s="311"/>
      <c r="CW911" s="312"/>
      <c r="CX911" s="311"/>
      <c r="CY911" s="297"/>
      <c r="CZ911" s="311"/>
      <c r="DA911" s="311"/>
      <c r="DB911" s="311"/>
      <c r="DC911" s="311"/>
      <c r="DD911" s="312"/>
      <c r="DE911" s="311"/>
      <c r="DF911" s="297"/>
      <c r="DG911" s="311"/>
      <c r="DH911" s="311"/>
      <c r="DI911" s="311"/>
      <c r="DJ911" s="311"/>
      <c r="DK911" s="312"/>
      <c r="DL911" s="311"/>
      <c r="DM911" s="297"/>
      <c r="DN911" s="311"/>
      <c r="DO911" s="311"/>
      <c r="DP911" s="311"/>
      <c r="DQ911" s="311"/>
      <c r="DR911" s="312"/>
      <c r="DS911" s="311"/>
      <c r="DT911" s="297"/>
      <c r="DU911" s="311"/>
      <c r="DV911" s="311"/>
      <c r="DW911" s="311"/>
      <c r="DX911" s="311"/>
      <c r="DY911" s="312"/>
      <c r="DZ911" s="311"/>
      <c r="EA911" s="297"/>
      <c r="EB911" s="311"/>
      <c r="EC911" s="311"/>
      <c r="ED911" s="311"/>
      <c r="EE911" s="311"/>
      <c r="EF911" s="312"/>
      <c r="EG911" s="311"/>
      <c r="EH911" s="297"/>
      <c r="EI911" s="311"/>
      <c r="EJ911" s="311"/>
      <c r="EK911" s="311"/>
      <c r="EL911" s="311"/>
      <c r="EM911" s="312"/>
      <c r="EN911" s="311"/>
      <c r="EO911" s="297"/>
      <c r="EP911" s="311"/>
      <c r="EQ911" s="311"/>
      <c r="ER911" s="311"/>
      <c r="ES911" s="311"/>
      <c r="ET911" s="312"/>
      <c r="EU911" s="311"/>
      <c r="EV911" s="297"/>
      <c r="EW911" s="311"/>
      <c r="EX911" s="311"/>
      <c r="EY911" s="311"/>
      <c r="EZ911" s="311"/>
      <c r="FA911" s="312"/>
      <c r="FB911" s="311"/>
      <c r="FC911" s="298"/>
    </row>
    <row r="912" spans="1:159" s="205" customFormat="1" ht="39.9" customHeight="1" x14ac:dyDescent="0.25">
      <c r="A912" s="206"/>
      <c r="B912" s="196"/>
      <c r="C912" s="292"/>
      <c r="D912" s="198"/>
      <c r="E912" s="299"/>
      <c r="F912" s="200"/>
      <c r="G912" s="301"/>
      <c r="H912" s="303"/>
      <c r="I912" s="299"/>
      <c r="J912" s="299"/>
      <c r="K912" s="299"/>
      <c r="L912" s="289"/>
      <c r="M912" s="299"/>
      <c r="N912" s="289"/>
      <c r="O912" s="363" t="str">
        <f>IF(P912="","",IF(OR(I912="",J912=""),"",IF(AND(ISNUMBER(FIND("post-", I912)),J912=ProductCode!$I$12),ProductCode!$F$19,IF(AND(ISNUMBER(FIND("pre-", I912)),J912=ProductCode!$I$12),ProductCode!$F$20,IF(ISNUMBER(FIND("post-", I912)),ProductCode!$F$17,ProductCode!$F$18)))))</f>
        <v/>
      </c>
      <c r="P912" s="295" t="str">
        <f t="shared" si="32"/>
        <v/>
      </c>
      <c r="Q912" s="306"/>
      <c r="R912" s="203"/>
      <c r="S912" s="308" t="str">
        <f t="shared" si="33"/>
        <v/>
      </c>
      <c r="T912" s="311"/>
      <c r="U912" s="311"/>
      <c r="V912" s="311"/>
      <c r="W912" s="311"/>
      <c r="X912" s="312"/>
      <c r="Y912" s="311"/>
      <c r="Z912" s="297"/>
      <c r="AA912" s="311"/>
      <c r="AB912" s="311"/>
      <c r="AC912" s="311"/>
      <c r="AD912" s="311"/>
      <c r="AE912" s="312"/>
      <c r="AF912" s="311"/>
      <c r="AG912" s="297"/>
      <c r="AH912" s="311"/>
      <c r="AI912" s="311"/>
      <c r="AJ912" s="311"/>
      <c r="AK912" s="311"/>
      <c r="AL912" s="312"/>
      <c r="AM912" s="311"/>
      <c r="AN912" s="297"/>
      <c r="AO912" s="311"/>
      <c r="AP912" s="311"/>
      <c r="AQ912" s="311"/>
      <c r="AR912" s="311"/>
      <c r="AS912" s="312"/>
      <c r="AT912" s="311"/>
      <c r="AU912" s="297"/>
      <c r="AV912" s="311"/>
      <c r="AW912" s="311"/>
      <c r="AX912" s="311"/>
      <c r="AY912" s="311"/>
      <c r="AZ912" s="312"/>
      <c r="BA912" s="311"/>
      <c r="BB912" s="297"/>
      <c r="BC912" s="311"/>
      <c r="BD912" s="311"/>
      <c r="BE912" s="311"/>
      <c r="BF912" s="311"/>
      <c r="BG912" s="312"/>
      <c r="BH912" s="311"/>
      <c r="BI912" s="297"/>
      <c r="BJ912" s="311"/>
      <c r="BK912" s="311"/>
      <c r="BL912" s="311"/>
      <c r="BM912" s="311"/>
      <c r="BN912" s="312"/>
      <c r="BO912" s="311"/>
      <c r="BP912" s="297"/>
      <c r="BQ912" s="311"/>
      <c r="BR912" s="311"/>
      <c r="BS912" s="311"/>
      <c r="BT912" s="311"/>
      <c r="BU912" s="312"/>
      <c r="BV912" s="311"/>
      <c r="BW912" s="297"/>
      <c r="BX912" s="311"/>
      <c r="BY912" s="311"/>
      <c r="BZ912" s="311"/>
      <c r="CA912" s="311"/>
      <c r="CB912" s="312"/>
      <c r="CC912" s="311"/>
      <c r="CD912" s="297"/>
      <c r="CE912" s="311"/>
      <c r="CF912" s="311"/>
      <c r="CG912" s="311"/>
      <c r="CH912" s="311"/>
      <c r="CI912" s="312"/>
      <c r="CJ912" s="311"/>
      <c r="CK912" s="297"/>
      <c r="CL912" s="311"/>
      <c r="CM912" s="311"/>
      <c r="CN912" s="311"/>
      <c r="CO912" s="311"/>
      <c r="CP912" s="312"/>
      <c r="CQ912" s="311"/>
      <c r="CR912" s="297"/>
      <c r="CS912" s="311"/>
      <c r="CT912" s="311"/>
      <c r="CU912" s="311"/>
      <c r="CV912" s="311"/>
      <c r="CW912" s="312"/>
      <c r="CX912" s="311"/>
      <c r="CY912" s="297"/>
      <c r="CZ912" s="311"/>
      <c r="DA912" s="311"/>
      <c r="DB912" s="311"/>
      <c r="DC912" s="311"/>
      <c r="DD912" s="312"/>
      <c r="DE912" s="311"/>
      <c r="DF912" s="297"/>
      <c r="DG912" s="311"/>
      <c r="DH912" s="311"/>
      <c r="DI912" s="311"/>
      <c r="DJ912" s="311"/>
      <c r="DK912" s="312"/>
      <c r="DL912" s="311"/>
      <c r="DM912" s="297"/>
      <c r="DN912" s="311"/>
      <c r="DO912" s="311"/>
      <c r="DP912" s="311"/>
      <c r="DQ912" s="311"/>
      <c r="DR912" s="312"/>
      <c r="DS912" s="311"/>
      <c r="DT912" s="297"/>
      <c r="DU912" s="311"/>
      <c r="DV912" s="311"/>
      <c r="DW912" s="311"/>
      <c r="DX912" s="311"/>
      <c r="DY912" s="312"/>
      <c r="DZ912" s="311"/>
      <c r="EA912" s="297"/>
      <c r="EB912" s="311"/>
      <c r="EC912" s="311"/>
      <c r="ED912" s="311"/>
      <c r="EE912" s="311"/>
      <c r="EF912" s="312"/>
      <c r="EG912" s="311"/>
      <c r="EH912" s="297"/>
      <c r="EI912" s="311"/>
      <c r="EJ912" s="311"/>
      <c r="EK912" s="311"/>
      <c r="EL912" s="311"/>
      <c r="EM912" s="312"/>
      <c r="EN912" s="311"/>
      <c r="EO912" s="297"/>
      <c r="EP912" s="311"/>
      <c r="EQ912" s="311"/>
      <c r="ER912" s="311"/>
      <c r="ES912" s="311"/>
      <c r="ET912" s="312"/>
      <c r="EU912" s="311"/>
      <c r="EV912" s="297"/>
      <c r="EW912" s="311"/>
      <c r="EX912" s="311"/>
      <c r="EY912" s="311"/>
      <c r="EZ912" s="311"/>
      <c r="FA912" s="312"/>
      <c r="FB912" s="311"/>
      <c r="FC912" s="298"/>
    </row>
    <row r="913" spans="1:159" s="205" customFormat="1" ht="39.9" customHeight="1" x14ac:dyDescent="0.25">
      <c r="A913" s="206"/>
      <c r="B913" s="196"/>
      <c r="C913" s="292"/>
      <c r="D913" s="198"/>
      <c r="E913" s="299"/>
      <c r="F913" s="200"/>
      <c r="G913" s="301"/>
      <c r="H913" s="303"/>
      <c r="I913" s="299"/>
      <c r="J913" s="299"/>
      <c r="K913" s="299"/>
      <c r="L913" s="289"/>
      <c r="M913" s="299"/>
      <c r="N913" s="289"/>
      <c r="O913" s="363" t="str">
        <f>IF(P913="","",IF(OR(I913="",J913=""),"",IF(AND(ISNUMBER(FIND("post-", I913)),J913=ProductCode!$I$12),ProductCode!$F$19,IF(AND(ISNUMBER(FIND("pre-", I913)),J913=ProductCode!$I$12),ProductCode!$F$20,IF(ISNUMBER(FIND("post-", I913)),ProductCode!$F$17,ProductCode!$F$18)))))</f>
        <v/>
      </c>
      <c r="P913" s="295" t="str">
        <f t="shared" si="32"/>
        <v/>
      </c>
      <c r="Q913" s="306"/>
      <c r="R913" s="203"/>
      <c r="S913" s="308" t="str">
        <f t="shared" si="33"/>
        <v/>
      </c>
      <c r="T913" s="311"/>
      <c r="U913" s="311"/>
      <c r="V913" s="311"/>
      <c r="W913" s="311"/>
      <c r="X913" s="312"/>
      <c r="Y913" s="311"/>
      <c r="Z913" s="297"/>
      <c r="AA913" s="311"/>
      <c r="AB913" s="311"/>
      <c r="AC913" s="311"/>
      <c r="AD913" s="311"/>
      <c r="AE913" s="312"/>
      <c r="AF913" s="311"/>
      <c r="AG913" s="297"/>
      <c r="AH913" s="311"/>
      <c r="AI913" s="311"/>
      <c r="AJ913" s="311"/>
      <c r="AK913" s="311"/>
      <c r="AL913" s="312"/>
      <c r="AM913" s="311"/>
      <c r="AN913" s="297"/>
      <c r="AO913" s="311"/>
      <c r="AP913" s="311"/>
      <c r="AQ913" s="311"/>
      <c r="AR913" s="311"/>
      <c r="AS913" s="312"/>
      <c r="AT913" s="311"/>
      <c r="AU913" s="297"/>
      <c r="AV913" s="311"/>
      <c r="AW913" s="311"/>
      <c r="AX913" s="311"/>
      <c r="AY913" s="311"/>
      <c r="AZ913" s="312"/>
      <c r="BA913" s="311"/>
      <c r="BB913" s="297"/>
      <c r="BC913" s="311"/>
      <c r="BD913" s="311"/>
      <c r="BE913" s="311"/>
      <c r="BF913" s="311"/>
      <c r="BG913" s="312"/>
      <c r="BH913" s="311"/>
      <c r="BI913" s="297"/>
      <c r="BJ913" s="311"/>
      <c r="BK913" s="311"/>
      <c r="BL913" s="311"/>
      <c r="BM913" s="311"/>
      <c r="BN913" s="312"/>
      <c r="BO913" s="311"/>
      <c r="BP913" s="297"/>
      <c r="BQ913" s="311"/>
      <c r="BR913" s="311"/>
      <c r="BS913" s="311"/>
      <c r="BT913" s="311"/>
      <c r="BU913" s="312"/>
      <c r="BV913" s="311"/>
      <c r="BW913" s="297"/>
      <c r="BX913" s="311"/>
      <c r="BY913" s="311"/>
      <c r="BZ913" s="311"/>
      <c r="CA913" s="311"/>
      <c r="CB913" s="312"/>
      <c r="CC913" s="311"/>
      <c r="CD913" s="297"/>
      <c r="CE913" s="311"/>
      <c r="CF913" s="311"/>
      <c r="CG913" s="311"/>
      <c r="CH913" s="311"/>
      <c r="CI913" s="312"/>
      <c r="CJ913" s="311"/>
      <c r="CK913" s="297"/>
      <c r="CL913" s="311"/>
      <c r="CM913" s="311"/>
      <c r="CN913" s="311"/>
      <c r="CO913" s="311"/>
      <c r="CP913" s="312"/>
      <c r="CQ913" s="311"/>
      <c r="CR913" s="297"/>
      <c r="CS913" s="311"/>
      <c r="CT913" s="311"/>
      <c r="CU913" s="311"/>
      <c r="CV913" s="311"/>
      <c r="CW913" s="312"/>
      <c r="CX913" s="311"/>
      <c r="CY913" s="297"/>
      <c r="CZ913" s="311"/>
      <c r="DA913" s="311"/>
      <c r="DB913" s="311"/>
      <c r="DC913" s="311"/>
      <c r="DD913" s="312"/>
      <c r="DE913" s="311"/>
      <c r="DF913" s="297"/>
      <c r="DG913" s="311"/>
      <c r="DH913" s="311"/>
      <c r="DI913" s="311"/>
      <c r="DJ913" s="311"/>
      <c r="DK913" s="312"/>
      <c r="DL913" s="311"/>
      <c r="DM913" s="297"/>
      <c r="DN913" s="311"/>
      <c r="DO913" s="311"/>
      <c r="DP913" s="311"/>
      <c r="DQ913" s="311"/>
      <c r="DR913" s="312"/>
      <c r="DS913" s="311"/>
      <c r="DT913" s="297"/>
      <c r="DU913" s="311"/>
      <c r="DV913" s="311"/>
      <c r="DW913" s="311"/>
      <c r="DX913" s="311"/>
      <c r="DY913" s="312"/>
      <c r="DZ913" s="311"/>
      <c r="EA913" s="297"/>
      <c r="EB913" s="311"/>
      <c r="EC913" s="311"/>
      <c r="ED913" s="311"/>
      <c r="EE913" s="311"/>
      <c r="EF913" s="312"/>
      <c r="EG913" s="311"/>
      <c r="EH913" s="297"/>
      <c r="EI913" s="311"/>
      <c r="EJ913" s="311"/>
      <c r="EK913" s="311"/>
      <c r="EL913" s="311"/>
      <c r="EM913" s="312"/>
      <c r="EN913" s="311"/>
      <c r="EO913" s="297"/>
      <c r="EP913" s="311"/>
      <c r="EQ913" s="311"/>
      <c r="ER913" s="311"/>
      <c r="ES913" s="311"/>
      <c r="ET913" s="312"/>
      <c r="EU913" s="311"/>
      <c r="EV913" s="297"/>
      <c r="EW913" s="311"/>
      <c r="EX913" s="311"/>
      <c r="EY913" s="311"/>
      <c r="EZ913" s="311"/>
      <c r="FA913" s="312"/>
      <c r="FB913" s="311"/>
      <c r="FC913" s="298"/>
    </row>
    <row r="914" spans="1:159" s="205" customFormat="1" ht="39.9" customHeight="1" x14ac:dyDescent="0.25">
      <c r="A914" s="206"/>
      <c r="B914" s="196"/>
      <c r="C914" s="292"/>
      <c r="D914" s="198"/>
      <c r="E914" s="299"/>
      <c r="F914" s="200"/>
      <c r="G914" s="301"/>
      <c r="H914" s="303"/>
      <c r="I914" s="299"/>
      <c r="J914" s="299"/>
      <c r="K914" s="299"/>
      <c r="L914" s="289"/>
      <c r="M914" s="299"/>
      <c r="N914" s="289"/>
      <c r="O914" s="363" t="str">
        <f>IF(P914="","",IF(OR(I914="",J914=""),"",IF(AND(ISNUMBER(FIND("post-", I914)),J914=ProductCode!$I$12),ProductCode!$F$19,IF(AND(ISNUMBER(FIND("pre-", I914)),J914=ProductCode!$I$12),ProductCode!$F$20,IF(ISNUMBER(FIND("post-", I914)),ProductCode!$F$17,ProductCode!$F$18)))))</f>
        <v/>
      </c>
      <c r="P914" s="295" t="str">
        <f t="shared" si="32"/>
        <v/>
      </c>
      <c r="Q914" s="306"/>
      <c r="R914" s="203"/>
      <c r="S914" s="308" t="str">
        <f t="shared" si="33"/>
        <v/>
      </c>
      <c r="T914" s="311"/>
      <c r="U914" s="311"/>
      <c r="V914" s="311"/>
      <c r="W914" s="311"/>
      <c r="X914" s="312"/>
      <c r="Y914" s="311"/>
      <c r="Z914" s="297"/>
      <c r="AA914" s="311"/>
      <c r="AB914" s="311"/>
      <c r="AC914" s="311"/>
      <c r="AD914" s="311"/>
      <c r="AE914" s="312"/>
      <c r="AF914" s="311"/>
      <c r="AG914" s="297"/>
      <c r="AH914" s="311"/>
      <c r="AI914" s="311"/>
      <c r="AJ914" s="311"/>
      <c r="AK914" s="311"/>
      <c r="AL914" s="312"/>
      <c r="AM914" s="311"/>
      <c r="AN914" s="297"/>
      <c r="AO914" s="311"/>
      <c r="AP914" s="311"/>
      <c r="AQ914" s="311"/>
      <c r="AR914" s="311"/>
      <c r="AS914" s="312"/>
      <c r="AT914" s="311"/>
      <c r="AU914" s="297"/>
      <c r="AV914" s="311"/>
      <c r="AW914" s="311"/>
      <c r="AX914" s="311"/>
      <c r="AY914" s="311"/>
      <c r="AZ914" s="312"/>
      <c r="BA914" s="311"/>
      <c r="BB914" s="297"/>
      <c r="BC914" s="311"/>
      <c r="BD914" s="311"/>
      <c r="BE914" s="311"/>
      <c r="BF914" s="311"/>
      <c r="BG914" s="312"/>
      <c r="BH914" s="311"/>
      <c r="BI914" s="297"/>
      <c r="BJ914" s="311"/>
      <c r="BK914" s="311"/>
      <c r="BL914" s="311"/>
      <c r="BM914" s="311"/>
      <c r="BN914" s="312"/>
      <c r="BO914" s="311"/>
      <c r="BP914" s="297"/>
      <c r="BQ914" s="311"/>
      <c r="BR914" s="311"/>
      <c r="BS914" s="311"/>
      <c r="BT914" s="311"/>
      <c r="BU914" s="312"/>
      <c r="BV914" s="311"/>
      <c r="BW914" s="297"/>
      <c r="BX914" s="311"/>
      <c r="BY914" s="311"/>
      <c r="BZ914" s="311"/>
      <c r="CA914" s="311"/>
      <c r="CB914" s="312"/>
      <c r="CC914" s="311"/>
      <c r="CD914" s="297"/>
      <c r="CE914" s="311"/>
      <c r="CF914" s="311"/>
      <c r="CG914" s="311"/>
      <c r="CH914" s="311"/>
      <c r="CI914" s="312"/>
      <c r="CJ914" s="311"/>
      <c r="CK914" s="297"/>
      <c r="CL914" s="311"/>
      <c r="CM914" s="311"/>
      <c r="CN914" s="311"/>
      <c r="CO914" s="311"/>
      <c r="CP914" s="312"/>
      <c r="CQ914" s="311"/>
      <c r="CR914" s="297"/>
      <c r="CS914" s="311"/>
      <c r="CT914" s="311"/>
      <c r="CU914" s="311"/>
      <c r="CV914" s="311"/>
      <c r="CW914" s="312"/>
      <c r="CX914" s="311"/>
      <c r="CY914" s="297"/>
      <c r="CZ914" s="311"/>
      <c r="DA914" s="311"/>
      <c r="DB914" s="311"/>
      <c r="DC914" s="311"/>
      <c r="DD914" s="312"/>
      <c r="DE914" s="311"/>
      <c r="DF914" s="297"/>
      <c r="DG914" s="311"/>
      <c r="DH914" s="311"/>
      <c r="DI914" s="311"/>
      <c r="DJ914" s="311"/>
      <c r="DK914" s="312"/>
      <c r="DL914" s="311"/>
      <c r="DM914" s="297"/>
      <c r="DN914" s="311"/>
      <c r="DO914" s="311"/>
      <c r="DP914" s="311"/>
      <c r="DQ914" s="311"/>
      <c r="DR914" s="312"/>
      <c r="DS914" s="311"/>
      <c r="DT914" s="297"/>
      <c r="DU914" s="311"/>
      <c r="DV914" s="311"/>
      <c r="DW914" s="311"/>
      <c r="DX914" s="311"/>
      <c r="DY914" s="312"/>
      <c r="DZ914" s="311"/>
      <c r="EA914" s="297"/>
      <c r="EB914" s="311"/>
      <c r="EC914" s="311"/>
      <c r="ED914" s="311"/>
      <c r="EE914" s="311"/>
      <c r="EF914" s="312"/>
      <c r="EG914" s="311"/>
      <c r="EH914" s="297"/>
      <c r="EI914" s="311"/>
      <c r="EJ914" s="311"/>
      <c r="EK914" s="311"/>
      <c r="EL914" s="311"/>
      <c r="EM914" s="312"/>
      <c r="EN914" s="311"/>
      <c r="EO914" s="297"/>
      <c r="EP914" s="311"/>
      <c r="EQ914" s="311"/>
      <c r="ER914" s="311"/>
      <c r="ES914" s="311"/>
      <c r="ET914" s="312"/>
      <c r="EU914" s="311"/>
      <c r="EV914" s="297"/>
      <c r="EW914" s="311"/>
      <c r="EX914" s="311"/>
      <c r="EY914" s="311"/>
      <c r="EZ914" s="311"/>
      <c r="FA914" s="312"/>
      <c r="FB914" s="311"/>
      <c r="FC914" s="298"/>
    </row>
    <row r="915" spans="1:159" s="205" customFormat="1" ht="39.9" customHeight="1" x14ac:dyDescent="0.25">
      <c r="A915" s="206"/>
      <c r="B915" s="196"/>
      <c r="C915" s="292"/>
      <c r="D915" s="198"/>
      <c r="E915" s="299"/>
      <c r="F915" s="200"/>
      <c r="G915" s="301"/>
      <c r="H915" s="303"/>
      <c r="I915" s="299"/>
      <c r="J915" s="299"/>
      <c r="K915" s="299"/>
      <c r="L915" s="289"/>
      <c r="M915" s="299"/>
      <c r="N915" s="289"/>
      <c r="O915" s="363" t="str">
        <f>IF(P915="","",IF(OR(I915="",J915=""),"",IF(AND(ISNUMBER(FIND("post-", I915)),J915=ProductCode!$I$12),ProductCode!$F$19,IF(AND(ISNUMBER(FIND("pre-", I915)),J915=ProductCode!$I$12),ProductCode!$F$20,IF(ISNUMBER(FIND("post-", I915)),ProductCode!$F$17,ProductCode!$F$18)))))</f>
        <v/>
      </c>
      <c r="P915" s="295" t="str">
        <f t="shared" si="32"/>
        <v/>
      </c>
      <c r="Q915" s="306"/>
      <c r="R915" s="203"/>
      <c r="S915" s="308" t="str">
        <f t="shared" si="33"/>
        <v/>
      </c>
      <c r="T915" s="311"/>
      <c r="U915" s="311"/>
      <c r="V915" s="311"/>
      <c r="W915" s="311"/>
      <c r="X915" s="312"/>
      <c r="Y915" s="311"/>
      <c r="Z915" s="297"/>
      <c r="AA915" s="311"/>
      <c r="AB915" s="311"/>
      <c r="AC915" s="311"/>
      <c r="AD915" s="311"/>
      <c r="AE915" s="312"/>
      <c r="AF915" s="311"/>
      <c r="AG915" s="297"/>
      <c r="AH915" s="311"/>
      <c r="AI915" s="311"/>
      <c r="AJ915" s="311"/>
      <c r="AK915" s="311"/>
      <c r="AL915" s="312"/>
      <c r="AM915" s="311"/>
      <c r="AN915" s="297"/>
      <c r="AO915" s="311"/>
      <c r="AP915" s="311"/>
      <c r="AQ915" s="311"/>
      <c r="AR915" s="311"/>
      <c r="AS915" s="312"/>
      <c r="AT915" s="311"/>
      <c r="AU915" s="297"/>
      <c r="AV915" s="311"/>
      <c r="AW915" s="311"/>
      <c r="AX915" s="311"/>
      <c r="AY915" s="311"/>
      <c r="AZ915" s="312"/>
      <c r="BA915" s="311"/>
      <c r="BB915" s="297"/>
      <c r="BC915" s="311"/>
      <c r="BD915" s="311"/>
      <c r="BE915" s="311"/>
      <c r="BF915" s="311"/>
      <c r="BG915" s="312"/>
      <c r="BH915" s="311"/>
      <c r="BI915" s="297"/>
      <c r="BJ915" s="311"/>
      <c r="BK915" s="311"/>
      <c r="BL915" s="311"/>
      <c r="BM915" s="311"/>
      <c r="BN915" s="312"/>
      <c r="BO915" s="311"/>
      <c r="BP915" s="297"/>
      <c r="BQ915" s="311"/>
      <c r="BR915" s="311"/>
      <c r="BS915" s="311"/>
      <c r="BT915" s="311"/>
      <c r="BU915" s="312"/>
      <c r="BV915" s="311"/>
      <c r="BW915" s="297"/>
      <c r="BX915" s="311"/>
      <c r="BY915" s="311"/>
      <c r="BZ915" s="311"/>
      <c r="CA915" s="311"/>
      <c r="CB915" s="312"/>
      <c r="CC915" s="311"/>
      <c r="CD915" s="297"/>
      <c r="CE915" s="311"/>
      <c r="CF915" s="311"/>
      <c r="CG915" s="311"/>
      <c r="CH915" s="311"/>
      <c r="CI915" s="312"/>
      <c r="CJ915" s="311"/>
      <c r="CK915" s="297"/>
      <c r="CL915" s="311"/>
      <c r="CM915" s="311"/>
      <c r="CN915" s="311"/>
      <c r="CO915" s="311"/>
      <c r="CP915" s="312"/>
      <c r="CQ915" s="311"/>
      <c r="CR915" s="297"/>
      <c r="CS915" s="311"/>
      <c r="CT915" s="311"/>
      <c r="CU915" s="311"/>
      <c r="CV915" s="311"/>
      <c r="CW915" s="312"/>
      <c r="CX915" s="311"/>
      <c r="CY915" s="297"/>
      <c r="CZ915" s="311"/>
      <c r="DA915" s="311"/>
      <c r="DB915" s="311"/>
      <c r="DC915" s="311"/>
      <c r="DD915" s="312"/>
      <c r="DE915" s="311"/>
      <c r="DF915" s="297"/>
      <c r="DG915" s="311"/>
      <c r="DH915" s="311"/>
      <c r="DI915" s="311"/>
      <c r="DJ915" s="311"/>
      <c r="DK915" s="312"/>
      <c r="DL915" s="311"/>
      <c r="DM915" s="297"/>
      <c r="DN915" s="311"/>
      <c r="DO915" s="311"/>
      <c r="DP915" s="311"/>
      <c r="DQ915" s="311"/>
      <c r="DR915" s="312"/>
      <c r="DS915" s="311"/>
      <c r="DT915" s="297"/>
      <c r="DU915" s="311"/>
      <c r="DV915" s="311"/>
      <c r="DW915" s="311"/>
      <c r="DX915" s="311"/>
      <c r="DY915" s="312"/>
      <c r="DZ915" s="311"/>
      <c r="EA915" s="297"/>
      <c r="EB915" s="311"/>
      <c r="EC915" s="311"/>
      <c r="ED915" s="311"/>
      <c r="EE915" s="311"/>
      <c r="EF915" s="312"/>
      <c r="EG915" s="311"/>
      <c r="EH915" s="297"/>
      <c r="EI915" s="311"/>
      <c r="EJ915" s="311"/>
      <c r="EK915" s="311"/>
      <c r="EL915" s="311"/>
      <c r="EM915" s="312"/>
      <c r="EN915" s="311"/>
      <c r="EO915" s="297"/>
      <c r="EP915" s="311"/>
      <c r="EQ915" s="311"/>
      <c r="ER915" s="311"/>
      <c r="ES915" s="311"/>
      <c r="ET915" s="312"/>
      <c r="EU915" s="311"/>
      <c r="EV915" s="297"/>
      <c r="EW915" s="311"/>
      <c r="EX915" s="311"/>
      <c r="EY915" s="311"/>
      <c r="EZ915" s="311"/>
      <c r="FA915" s="312"/>
      <c r="FB915" s="311"/>
      <c r="FC915" s="298"/>
    </row>
    <row r="916" spans="1:159" s="205" customFormat="1" ht="39.9" customHeight="1" x14ac:dyDescent="0.25">
      <c r="A916" s="206"/>
      <c r="B916" s="196"/>
      <c r="C916" s="292"/>
      <c r="D916" s="198"/>
      <c r="E916" s="299"/>
      <c r="F916" s="200"/>
      <c r="G916" s="301"/>
      <c r="H916" s="303"/>
      <c r="I916" s="299"/>
      <c r="J916" s="299"/>
      <c r="K916" s="299"/>
      <c r="L916" s="289"/>
      <c r="M916" s="299"/>
      <c r="N916" s="289"/>
      <c r="O916" s="363" t="str">
        <f>IF(P916="","",IF(OR(I916="",J916=""),"",IF(AND(ISNUMBER(FIND("post-", I916)),J916=ProductCode!$I$12),ProductCode!$F$19,IF(AND(ISNUMBER(FIND("pre-", I916)),J916=ProductCode!$I$12),ProductCode!$F$20,IF(ISNUMBER(FIND("post-", I916)),ProductCode!$F$17,ProductCode!$F$18)))))</f>
        <v/>
      </c>
      <c r="P916" s="295" t="str">
        <f t="shared" si="32"/>
        <v/>
      </c>
      <c r="Q916" s="306"/>
      <c r="R916" s="203"/>
      <c r="S916" s="308" t="str">
        <f t="shared" si="33"/>
        <v/>
      </c>
      <c r="T916" s="311"/>
      <c r="U916" s="311"/>
      <c r="V916" s="311"/>
      <c r="W916" s="311"/>
      <c r="X916" s="312"/>
      <c r="Y916" s="311"/>
      <c r="Z916" s="297"/>
      <c r="AA916" s="311"/>
      <c r="AB916" s="311"/>
      <c r="AC916" s="311"/>
      <c r="AD916" s="311"/>
      <c r="AE916" s="312"/>
      <c r="AF916" s="311"/>
      <c r="AG916" s="297"/>
      <c r="AH916" s="311"/>
      <c r="AI916" s="311"/>
      <c r="AJ916" s="311"/>
      <c r="AK916" s="311"/>
      <c r="AL916" s="312"/>
      <c r="AM916" s="311"/>
      <c r="AN916" s="297"/>
      <c r="AO916" s="311"/>
      <c r="AP916" s="311"/>
      <c r="AQ916" s="311"/>
      <c r="AR916" s="311"/>
      <c r="AS916" s="312"/>
      <c r="AT916" s="311"/>
      <c r="AU916" s="297"/>
      <c r="AV916" s="311"/>
      <c r="AW916" s="311"/>
      <c r="AX916" s="311"/>
      <c r="AY916" s="311"/>
      <c r="AZ916" s="312"/>
      <c r="BA916" s="311"/>
      <c r="BB916" s="297"/>
      <c r="BC916" s="311"/>
      <c r="BD916" s="311"/>
      <c r="BE916" s="311"/>
      <c r="BF916" s="311"/>
      <c r="BG916" s="312"/>
      <c r="BH916" s="311"/>
      <c r="BI916" s="297"/>
      <c r="BJ916" s="311"/>
      <c r="BK916" s="311"/>
      <c r="BL916" s="311"/>
      <c r="BM916" s="311"/>
      <c r="BN916" s="312"/>
      <c r="BO916" s="311"/>
      <c r="BP916" s="297"/>
      <c r="BQ916" s="311"/>
      <c r="BR916" s="311"/>
      <c r="BS916" s="311"/>
      <c r="BT916" s="311"/>
      <c r="BU916" s="312"/>
      <c r="BV916" s="311"/>
      <c r="BW916" s="297"/>
      <c r="BX916" s="311"/>
      <c r="BY916" s="311"/>
      <c r="BZ916" s="311"/>
      <c r="CA916" s="311"/>
      <c r="CB916" s="312"/>
      <c r="CC916" s="311"/>
      <c r="CD916" s="297"/>
      <c r="CE916" s="311"/>
      <c r="CF916" s="311"/>
      <c r="CG916" s="311"/>
      <c r="CH916" s="311"/>
      <c r="CI916" s="312"/>
      <c r="CJ916" s="311"/>
      <c r="CK916" s="297"/>
      <c r="CL916" s="311"/>
      <c r="CM916" s="311"/>
      <c r="CN916" s="311"/>
      <c r="CO916" s="311"/>
      <c r="CP916" s="312"/>
      <c r="CQ916" s="311"/>
      <c r="CR916" s="297"/>
      <c r="CS916" s="311"/>
      <c r="CT916" s="311"/>
      <c r="CU916" s="311"/>
      <c r="CV916" s="311"/>
      <c r="CW916" s="312"/>
      <c r="CX916" s="311"/>
      <c r="CY916" s="297"/>
      <c r="CZ916" s="311"/>
      <c r="DA916" s="311"/>
      <c r="DB916" s="311"/>
      <c r="DC916" s="311"/>
      <c r="DD916" s="312"/>
      <c r="DE916" s="311"/>
      <c r="DF916" s="297"/>
      <c r="DG916" s="311"/>
      <c r="DH916" s="311"/>
      <c r="DI916" s="311"/>
      <c r="DJ916" s="311"/>
      <c r="DK916" s="312"/>
      <c r="DL916" s="311"/>
      <c r="DM916" s="297"/>
      <c r="DN916" s="311"/>
      <c r="DO916" s="311"/>
      <c r="DP916" s="311"/>
      <c r="DQ916" s="311"/>
      <c r="DR916" s="312"/>
      <c r="DS916" s="311"/>
      <c r="DT916" s="297"/>
      <c r="DU916" s="311"/>
      <c r="DV916" s="311"/>
      <c r="DW916" s="311"/>
      <c r="DX916" s="311"/>
      <c r="DY916" s="312"/>
      <c r="DZ916" s="311"/>
      <c r="EA916" s="297"/>
      <c r="EB916" s="311"/>
      <c r="EC916" s="311"/>
      <c r="ED916" s="311"/>
      <c r="EE916" s="311"/>
      <c r="EF916" s="312"/>
      <c r="EG916" s="311"/>
      <c r="EH916" s="297"/>
      <c r="EI916" s="311"/>
      <c r="EJ916" s="311"/>
      <c r="EK916" s="311"/>
      <c r="EL916" s="311"/>
      <c r="EM916" s="312"/>
      <c r="EN916" s="311"/>
      <c r="EO916" s="297"/>
      <c r="EP916" s="311"/>
      <c r="EQ916" s="311"/>
      <c r="ER916" s="311"/>
      <c r="ES916" s="311"/>
      <c r="ET916" s="312"/>
      <c r="EU916" s="311"/>
      <c r="EV916" s="297"/>
      <c r="EW916" s="311"/>
      <c r="EX916" s="311"/>
      <c r="EY916" s="311"/>
      <c r="EZ916" s="311"/>
      <c r="FA916" s="312"/>
      <c r="FB916" s="311"/>
      <c r="FC916" s="298"/>
    </row>
    <row r="917" spans="1:159" s="205" customFormat="1" ht="39.9" customHeight="1" x14ac:dyDescent="0.25">
      <c r="A917" s="206"/>
      <c r="B917" s="196"/>
      <c r="C917" s="292"/>
      <c r="D917" s="198"/>
      <c r="E917" s="299"/>
      <c r="F917" s="200"/>
      <c r="G917" s="301"/>
      <c r="H917" s="303"/>
      <c r="I917" s="299"/>
      <c r="J917" s="299"/>
      <c r="K917" s="299"/>
      <c r="L917" s="289"/>
      <c r="M917" s="299"/>
      <c r="N917" s="289"/>
      <c r="O917" s="363" t="str">
        <f>IF(P917="","",IF(OR(I917="",J917=""),"",IF(AND(ISNUMBER(FIND("post-", I917)),J917=ProductCode!$I$12),ProductCode!$F$19,IF(AND(ISNUMBER(FIND("pre-", I917)),J917=ProductCode!$I$12),ProductCode!$F$20,IF(ISNUMBER(FIND("post-", I917)),ProductCode!$F$17,ProductCode!$F$18)))))</f>
        <v/>
      </c>
      <c r="P917" s="295" t="str">
        <f t="shared" si="32"/>
        <v/>
      </c>
      <c r="Q917" s="306"/>
      <c r="R917" s="203"/>
      <c r="S917" s="308" t="str">
        <f t="shared" si="33"/>
        <v/>
      </c>
      <c r="T917" s="311"/>
      <c r="U917" s="311"/>
      <c r="V917" s="311"/>
      <c r="W917" s="311"/>
      <c r="X917" s="312"/>
      <c r="Y917" s="311"/>
      <c r="Z917" s="297"/>
      <c r="AA917" s="311"/>
      <c r="AB917" s="311"/>
      <c r="AC917" s="311"/>
      <c r="AD917" s="311"/>
      <c r="AE917" s="312"/>
      <c r="AF917" s="311"/>
      <c r="AG917" s="297"/>
      <c r="AH917" s="311"/>
      <c r="AI917" s="311"/>
      <c r="AJ917" s="311"/>
      <c r="AK917" s="311"/>
      <c r="AL917" s="312"/>
      <c r="AM917" s="311"/>
      <c r="AN917" s="297"/>
      <c r="AO917" s="311"/>
      <c r="AP917" s="311"/>
      <c r="AQ917" s="311"/>
      <c r="AR917" s="311"/>
      <c r="AS917" s="312"/>
      <c r="AT917" s="311"/>
      <c r="AU917" s="297"/>
      <c r="AV917" s="311"/>
      <c r="AW917" s="311"/>
      <c r="AX917" s="311"/>
      <c r="AY917" s="311"/>
      <c r="AZ917" s="312"/>
      <c r="BA917" s="311"/>
      <c r="BB917" s="297"/>
      <c r="BC917" s="311"/>
      <c r="BD917" s="311"/>
      <c r="BE917" s="311"/>
      <c r="BF917" s="311"/>
      <c r="BG917" s="312"/>
      <c r="BH917" s="311"/>
      <c r="BI917" s="297"/>
      <c r="BJ917" s="311"/>
      <c r="BK917" s="311"/>
      <c r="BL917" s="311"/>
      <c r="BM917" s="311"/>
      <c r="BN917" s="312"/>
      <c r="BO917" s="311"/>
      <c r="BP917" s="297"/>
      <c r="BQ917" s="311"/>
      <c r="BR917" s="311"/>
      <c r="BS917" s="311"/>
      <c r="BT917" s="311"/>
      <c r="BU917" s="312"/>
      <c r="BV917" s="311"/>
      <c r="BW917" s="297"/>
      <c r="BX917" s="311"/>
      <c r="BY917" s="311"/>
      <c r="BZ917" s="311"/>
      <c r="CA917" s="311"/>
      <c r="CB917" s="312"/>
      <c r="CC917" s="311"/>
      <c r="CD917" s="297"/>
      <c r="CE917" s="311"/>
      <c r="CF917" s="311"/>
      <c r="CG917" s="311"/>
      <c r="CH917" s="311"/>
      <c r="CI917" s="312"/>
      <c r="CJ917" s="311"/>
      <c r="CK917" s="297"/>
      <c r="CL917" s="311"/>
      <c r="CM917" s="311"/>
      <c r="CN917" s="311"/>
      <c r="CO917" s="311"/>
      <c r="CP917" s="312"/>
      <c r="CQ917" s="311"/>
      <c r="CR917" s="297"/>
      <c r="CS917" s="311"/>
      <c r="CT917" s="311"/>
      <c r="CU917" s="311"/>
      <c r="CV917" s="311"/>
      <c r="CW917" s="312"/>
      <c r="CX917" s="311"/>
      <c r="CY917" s="297"/>
      <c r="CZ917" s="311"/>
      <c r="DA917" s="311"/>
      <c r="DB917" s="311"/>
      <c r="DC917" s="311"/>
      <c r="DD917" s="312"/>
      <c r="DE917" s="311"/>
      <c r="DF917" s="297"/>
      <c r="DG917" s="311"/>
      <c r="DH917" s="311"/>
      <c r="DI917" s="311"/>
      <c r="DJ917" s="311"/>
      <c r="DK917" s="312"/>
      <c r="DL917" s="311"/>
      <c r="DM917" s="297"/>
      <c r="DN917" s="311"/>
      <c r="DO917" s="311"/>
      <c r="DP917" s="311"/>
      <c r="DQ917" s="311"/>
      <c r="DR917" s="312"/>
      <c r="DS917" s="311"/>
      <c r="DT917" s="297"/>
      <c r="DU917" s="311"/>
      <c r="DV917" s="311"/>
      <c r="DW917" s="311"/>
      <c r="DX917" s="311"/>
      <c r="DY917" s="312"/>
      <c r="DZ917" s="311"/>
      <c r="EA917" s="297"/>
      <c r="EB917" s="311"/>
      <c r="EC917" s="311"/>
      <c r="ED917" s="311"/>
      <c r="EE917" s="311"/>
      <c r="EF917" s="312"/>
      <c r="EG917" s="311"/>
      <c r="EH917" s="297"/>
      <c r="EI917" s="311"/>
      <c r="EJ917" s="311"/>
      <c r="EK917" s="311"/>
      <c r="EL917" s="311"/>
      <c r="EM917" s="312"/>
      <c r="EN917" s="311"/>
      <c r="EO917" s="297"/>
      <c r="EP917" s="311"/>
      <c r="EQ917" s="311"/>
      <c r="ER917" s="311"/>
      <c r="ES917" s="311"/>
      <c r="ET917" s="312"/>
      <c r="EU917" s="311"/>
      <c r="EV917" s="297"/>
      <c r="EW917" s="311"/>
      <c r="EX917" s="311"/>
      <c r="EY917" s="311"/>
      <c r="EZ917" s="311"/>
      <c r="FA917" s="312"/>
      <c r="FB917" s="311"/>
      <c r="FC917" s="298"/>
    </row>
    <row r="918" spans="1:159" s="205" customFormat="1" ht="39.9" customHeight="1" x14ac:dyDescent="0.25">
      <c r="A918" s="206"/>
      <c r="B918" s="196"/>
      <c r="C918" s="292"/>
      <c r="D918" s="198"/>
      <c r="E918" s="299"/>
      <c r="F918" s="200"/>
      <c r="G918" s="301"/>
      <c r="H918" s="303"/>
      <c r="I918" s="299"/>
      <c r="J918" s="299"/>
      <c r="K918" s="299"/>
      <c r="L918" s="289"/>
      <c r="M918" s="299"/>
      <c r="N918" s="289"/>
      <c r="O918" s="363" t="str">
        <f>IF(P918="","",IF(OR(I918="",J918=""),"",IF(AND(ISNUMBER(FIND("post-", I918)),J918=ProductCode!$I$12),ProductCode!$F$19,IF(AND(ISNUMBER(FIND("pre-", I918)),J918=ProductCode!$I$12),ProductCode!$F$20,IF(ISNUMBER(FIND("post-", I918)),ProductCode!$F$17,ProductCode!$F$18)))))</f>
        <v/>
      </c>
      <c r="P918" s="295" t="str">
        <f t="shared" si="32"/>
        <v/>
      </c>
      <c r="Q918" s="306"/>
      <c r="R918" s="203"/>
      <c r="S918" s="308" t="str">
        <f t="shared" si="33"/>
        <v/>
      </c>
      <c r="T918" s="311"/>
      <c r="U918" s="311"/>
      <c r="V918" s="311"/>
      <c r="W918" s="311"/>
      <c r="X918" s="312"/>
      <c r="Y918" s="311"/>
      <c r="Z918" s="297"/>
      <c r="AA918" s="311"/>
      <c r="AB918" s="311"/>
      <c r="AC918" s="311"/>
      <c r="AD918" s="311"/>
      <c r="AE918" s="312"/>
      <c r="AF918" s="311"/>
      <c r="AG918" s="297"/>
      <c r="AH918" s="311"/>
      <c r="AI918" s="311"/>
      <c r="AJ918" s="311"/>
      <c r="AK918" s="311"/>
      <c r="AL918" s="312"/>
      <c r="AM918" s="311"/>
      <c r="AN918" s="297"/>
      <c r="AO918" s="311"/>
      <c r="AP918" s="311"/>
      <c r="AQ918" s="311"/>
      <c r="AR918" s="311"/>
      <c r="AS918" s="312"/>
      <c r="AT918" s="311"/>
      <c r="AU918" s="297"/>
      <c r="AV918" s="311"/>
      <c r="AW918" s="311"/>
      <c r="AX918" s="311"/>
      <c r="AY918" s="311"/>
      <c r="AZ918" s="312"/>
      <c r="BA918" s="311"/>
      <c r="BB918" s="297"/>
      <c r="BC918" s="311"/>
      <c r="BD918" s="311"/>
      <c r="BE918" s="311"/>
      <c r="BF918" s="311"/>
      <c r="BG918" s="312"/>
      <c r="BH918" s="311"/>
      <c r="BI918" s="297"/>
      <c r="BJ918" s="311"/>
      <c r="BK918" s="311"/>
      <c r="BL918" s="311"/>
      <c r="BM918" s="311"/>
      <c r="BN918" s="312"/>
      <c r="BO918" s="311"/>
      <c r="BP918" s="297"/>
      <c r="BQ918" s="311"/>
      <c r="BR918" s="311"/>
      <c r="BS918" s="311"/>
      <c r="BT918" s="311"/>
      <c r="BU918" s="312"/>
      <c r="BV918" s="311"/>
      <c r="BW918" s="297"/>
      <c r="BX918" s="311"/>
      <c r="BY918" s="311"/>
      <c r="BZ918" s="311"/>
      <c r="CA918" s="311"/>
      <c r="CB918" s="312"/>
      <c r="CC918" s="311"/>
      <c r="CD918" s="297"/>
      <c r="CE918" s="311"/>
      <c r="CF918" s="311"/>
      <c r="CG918" s="311"/>
      <c r="CH918" s="311"/>
      <c r="CI918" s="312"/>
      <c r="CJ918" s="311"/>
      <c r="CK918" s="297"/>
      <c r="CL918" s="311"/>
      <c r="CM918" s="311"/>
      <c r="CN918" s="311"/>
      <c r="CO918" s="311"/>
      <c r="CP918" s="312"/>
      <c r="CQ918" s="311"/>
      <c r="CR918" s="297"/>
      <c r="CS918" s="311"/>
      <c r="CT918" s="311"/>
      <c r="CU918" s="311"/>
      <c r="CV918" s="311"/>
      <c r="CW918" s="312"/>
      <c r="CX918" s="311"/>
      <c r="CY918" s="297"/>
      <c r="CZ918" s="311"/>
      <c r="DA918" s="311"/>
      <c r="DB918" s="311"/>
      <c r="DC918" s="311"/>
      <c r="DD918" s="312"/>
      <c r="DE918" s="311"/>
      <c r="DF918" s="297"/>
      <c r="DG918" s="311"/>
      <c r="DH918" s="311"/>
      <c r="DI918" s="311"/>
      <c r="DJ918" s="311"/>
      <c r="DK918" s="312"/>
      <c r="DL918" s="311"/>
      <c r="DM918" s="297"/>
      <c r="DN918" s="311"/>
      <c r="DO918" s="311"/>
      <c r="DP918" s="311"/>
      <c r="DQ918" s="311"/>
      <c r="DR918" s="312"/>
      <c r="DS918" s="311"/>
      <c r="DT918" s="297"/>
      <c r="DU918" s="311"/>
      <c r="DV918" s="311"/>
      <c r="DW918" s="311"/>
      <c r="DX918" s="311"/>
      <c r="DY918" s="312"/>
      <c r="DZ918" s="311"/>
      <c r="EA918" s="297"/>
      <c r="EB918" s="311"/>
      <c r="EC918" s="311"/>
      <c r="ED918" s="311"/>
      <c r="EE918" s="311"/>
      <c r="EF918" s="312"/>
      <c r="EG918" s="311"/>
      <c r="EH918" s="297"/>
      <c r="EI918" s="311"/>
      <c r="EJ918" s="311"/>
      <c r="EK918" s="311"/>
      <c r="EL918" s="311"/>
      <c r="EM918" s="312"/>
      <c r="EN918" s="311"/>
      <c r="EO918" s="297"/>
      <c r="EP918" s="311"/>
      <c r="EQ918" s="311"/>
      <c r="ER918" s="311"/>
      <c r="ES918" s="311"/>
      <c r="ET918" s="312"/>
      <c r="EU918" s="311"/>
      <c r="EV918" s="297"/>
      <c r="EW918" s="311"/>
      <c r="EX918" s="311"/>
      <c r="EY918" s="311"/>
      <c r="EZ918" s="311"/>
      <c r="FA918" s="312"/>
      <c r="FB918" s="311"/>
      <c r="FC918" s="298"/>
    </row>
    <row r="919" spans="1:159" s="205" customFormat="1" ht="39.9" customHeight="1" x14ac:dyDescent="0.25">
      <c r="A919" s="206"/>
      <c r="B919" s="196"/>
      <c r="C919" s="292"/>
      <c r="D919" s="198"/>
      <c r="E919" s="299"/>
      <c r="F919" s="200"/>
      <c r="G919" s="301"/>
      <c r="H919" s="303"/>
      <c r="I919" s="299"/>
      <c r="J919" s="299"/>
      <c r="K919" s="299"/>
      <c r="L919" s="289"/>
      <c r="M919" s="299"/>
      <c r="N919" s="289"/>
      <c r="O919" s="363" t="str">
        <f>IF(P919="","",IF(OR(I919="",J919=""),"",IF(AND(ISNUMBER(FIND("post-", I919)),J919=ProductCode!$I$12),ProductCode!$F$19,IF(AND(ISNUMBER(FIND("pre-", I919)),J919=ProductCode!$I$12),ProductCode!$F$20,IF(ISNUMBER(FIND("post-", I919)),ProductCode!$F$17,ProductCode!$F$18)))))</f>
        <v/>
      </c>
      <c r="P919" s="295" t="str">
        <f t="shared" si="32"/>
        <v/>
      </c>
      <c r="Q919" s="306"/>
      <c r="R919" s="203"/>
      <c r="S919" s="308" t="str">
        <f t="shared" si="33"/>
        <v/>
      </c>
      <c r="T919" s="311"/>
      <c r="U919" s="311"/>
      <c r="V919" s="311"/>
      <c r="W919" s="311"/>
      <c r="X919" s="312"/>
      <c r="Y919" s="311"/>
      <c r="Z919" s="297"/>
      <c r="AA919" s="311"/>
      <c r="AB919" s="311"/>
      <c r="AC919" s="311"/>
      <c r="AD919" s="311"/>
      <c r="AE919" s="312"/>
      <c r="AF919" s="311"/>
      <c r="AG919" s="297"/>
      <c r="AH919" s="311"/>
      <c r="AI919" s="311"/>
      <c r="AJ919" s="311"/>
      <c r="AK919" s="311"/>
      <c r="AL919" s="312"/>
      <c r="AM919" s="311"/>
      <c r="AN919" s="297"/>
      <c r="AO919" s="311"/>
      <c r="AP919" s="311"/>
      <c r="AQ919" s="311"/>
      <c r="AR919" s="311"/>
      <c r="AS919" s="312"/>
      <c r="AT919" s="311"/>
      <c r="AU919" s="297"/>
      <c r="AV919" s="311"/>
      <c r="AW919" s="311"/>
      <c r="AX919" s="311"/>
      <c r="AY919" s="311"/>
      <c r="AZ919" s="312"/>
      <c r="BA919" s="311"/>
      <c r="BB919" s="297"/>
      <c r="BC919" s="311"/>
      <c r="BD919" s="311"/>
      <c r="BE919" s="311"/>
      <c r="BF919" s="311"/>
      <c r="BG919" s="312"/>
      <c r="BH919" s="311"/>
      <c r="BI919" s="297"/>
      <c r="BJ919" s="311"/>
      <c r="BK919" s="311"/>
      <c r="BL919" s="311"/>
      <c r="BM919" s="311"/>
      <c r="BN919" s="312"/>
      <c r="BO919" s="311"/>
      <c r="BP919" s="297"/>
      <c r="BQ919" s="311"/>
      <c r="BR919" s="311"/>
      <c r="BS919" s="311"/>
      <c r="BT919" s="311"/>
      <c r="BU919" s="312"/>
      <c r="BV919" s="311"/>
      <c r="BW919" s="297"/>
      <c r="BX919" s="311"/>
      <c r="BY919" s="311"/>
      <c r="BZ919" s="311"/>
      <c r="CA919" s="311"/>
      <c r="CB919" s="312"/>
      <c r="CC919" s="311"/>
      <c r="CD919" s="297"/>
      <c r="CE919" s="311"/>
      <c r="CF919" s="311"/>
      <c r="CG919" s="311"/>
      <c r="CH919" s="311"/>
      <c r="CI919" s="312"/>
      <c r="CJ919" s="311"/>
      <c r="CK919" s="297"/>
      <c r="CL919" s="311"/>
      <c r="CM919" s="311"/>
      <c r="CN919" s="311"/>
      <c r="CO919" s="311"/>
      <c r="CP919" s="312"/>
      <c r="CQ919" s="311"/>
      <c r="CR919" s="297"/>
      <c r="CS919" s="311"/>
      <c r="CT919" s="311"/>
      <c r="CU919" s="311"/>
      <c r="CV919" s="311"/>
      <c r="CW919" s="312"/>
      <c r="CX919" s="311"/>
      <c r="CY919" s="297"/>
      <c r="CZ919" s="311"/>
      <c r="DA919" s="311"/>
      <c r="DB919" s="311"/>
      <c r="DC919" s="311"/>
      <c r="DD919" s="312"/>
      <c r="DE919" s="311"/>
      <c r="DF919" s="297"/>
      <c r="DG919" s="311"/>
      <c r="DH919" s="311"/>
      <c r="DI919" s="311"/>
      <c r="DJ919" s="311"/>
      <c r="DK919" s="312"/>
      <c r="DL919" s="311"/>
      <c r="DM919" s="297"/>
      <c r="DN919" s="311"/>
      <c r="DO919" s="311"/>
      <c r="DP919" s="311"/>
      <c r="DQ919" s="311"/>
      <c r="DR919" s="312"/>
      <c r="DS919" s="311"/>
      <c r="DT919" s="297"/>
      <c r="DU919" s="311"/>
      <c r="DV919" s="311"/>
      <c r="DW919" s="311"/>
      <c r="DX919" s="311"/>
      <c r="DY919" s="312"/>
      <c r="DZ919" s="311"/>
      <c r="EA919" s="297"/>
      <c r="EB919" s="311"/>
      <c r="EC919" s="311"/>
      <c r="ED919" s="311"/>
      <c r="EE919" s="311"/>
      <c r="EF919" s="312"/>
      <c r="EG919" s="311"/>
      <c r="EH919" s="297"/>
      <c r="EI919" s="311"/>
      <c r="EJ919" s="311"/>
      <c r="EK919" s="311"/>
      <c r="EL919" s="311"/>
      <c r="EM919" s="312"/>
      <c r="EN919" s="311"/>
      <c r="EO919" s="297"/>
      <c r="EP919" s="311"/>
      <c r="EQ919" s="311"/>
      <c r="ER919" s="311"/>
      <c r="ES919" s="311"/>
      <c r="ET919" s="312"/>
      <c r="EU919" s="311"/>
      <c r="EV919" s="297"/>
      <c r="EW919" s="311"/>
      <c r="EX919" s="311"/>
      <c r="EY919" s="311"/>
      <c r="EZ919" s="311"/>
      <c r="FA919" s="312"/>
      <c r="FB919" s="311"/>
      <c r="FC919" s="298"/>
    </row>
    <row r="920" spans="1:159" s="205" customFormat="1" ht="39.9" customHeight="1" x14ac:dyDescent="0.25">
      <c r="A920" s="206"/>
      <c r="B920" s="196"/>
      <c r="C920" s="292"/>
      <c r="D920" s="198"/>
      <c r="E920" s="299"/>
      <c r="F920" s="200"/>
      <c r="G920" s="301"/>
      <c r="H920" s="303"/>
      <c r="I920" s="299"/>
      <c r="J920" s="299"/>
      <c r="K920" s="299"/>
      <c r="L920" s="289"/>
      <c r="M920" s="299"/>
      <c r="N920" s="289"/>
      <c r="O920" s="363" t="str">
        <f>IF(P920="","",IF(OR(I920="",J920=""),"",IF(AND(ISNUMBER(FIND("post-", I920)),J920=ProductCode!$I$12),ProductCode!$F$19,IF(AND(ISNUMBER(FIND("pre-", I920)),J920=ProductCode!$I$12),ProductCode!$F$20,IF(ISNUMBER(FIND("post-", I920)),ProductCode!$F$17,ProductCode!$F$18)))))</f>
        <v/>
      </c>
      <c r="P920" s="295" t="str">
        <f t="shared" si="32"/>
        <v/>
      </c>
      <c r="Q920" s="306"/>
      <c r="R920" s="203"/>
      <c r="S920" s="308" t="str">
        <f t="shared" si="33"/>
        <v/>
      </c>
      <c r="T920" s="311"/>
      <c r="U920" s="311"/>
      <c r="V920" s="311"/>
      <c r="W920" s="311"/>
      <c r="X920" s="312"/>
      <c r="Y920" s="311"/>
      <c r="Z920" s="297"/>
      <c r="AA920" s="311"/>
      <c r="AB920" s="311"/>
      <c r="AC920" s="311"/>
      <c r="AD920" s="311"/>
      <c r="AE920" s="312"/>
      <c r="AF920" s="311"/>
      <c r="AG920" s="297"/>
      <c r="AH920" s="311"/>
      <c r="AI920" s="311"/>
      <c r="AJ920" s="311"/>
      <c r="AK920" s="311"/>
      <c r="AL920" s="312"/>
      <c r="AM920" s="311"/>
      <c r="AN920" s="297"/>
      <c r="AO920" s="311"/>
      <c r="AP920" s="311"/>
      <c r="AQ920" s="311"/>
      <c r="AR920" s="311"/>
      <c r="AS920" s="312"/>
      <c r="AT920" s="311"/>
      <c r="AU920" s="297"/>
      <c r="AV920" s="311"/>
      <c r="AW920" s="311"/>
      <c r="AX920" s="311"/>
      <c r="AY920" s="311"/>
      <c r="AZ920" s="312"/>
      <c r="BA920" s="311"/>
      <c r="BB920" s="297"/>
      <c r="BC920" s="311"/>
      <c r="BD920" s="311"/>
      <c r="BE920" s="311"/>
      <c r="BF920" s="311"/>
      <c r="BG920" s="312"/>
      <c r="BH920" s="311"/>
      <c r="BI920" s="297"/>
      <c r="BJ920" s="311"/>
      <c r="BK920" s="311"/>
      <c r="BL920" s="311"/>
      <c r="BM920" s="311"/>
      <c r="BN920" s="312"/>
      <c r="BO920" s="311"/>
      <c r="BP920" s="297"/>
      <c r="BQ920" s="311"/>
      <c r="BR920" s="311"/>
      <c r="BS920" s="311"/>
      <c r="BT920" s="311"/>
      <c r="BU920" s="312"/>
      <c r="BV920" s="311"/>
      <c r="BW920" s="297"/>
      <c r="BX920" s="311"/>
      <c r="BY920" s="311"/>
      <c r="BZ920" s="311"/>
      <c r="CA920" s="311"/>
      <c r="CB920" s="312"/>
      <c r="CC920" s="311"/>
      <c r="CD920" s="297"/>
      <c r="CE920" s="311"/>
      <c r="CF920" s="311"/>
      <c r="CG920" s="311"/>
      <c r="CH920" s="311"/>
      <c r="CI920" s="312"/>
      <c r="CJ920" s="311"/>
      <c r="CK920" s="297"/>
      <c r="CL920" s="311"/>
      <c r="CM920" s="311"/>
      <c r="CN920" s="311"/>
      <c r="CO920" s="311"/>
      <c r="CP920" s="312"/>
      <c r="CQ920" s="311"/>
      <c r="CR920" s="297"/>
      <c r="CS920" s="311"/>
      <c r="CT920" s="311"/>
      <c r="CU920" s="311"/>
      <c r="CV920" s="311"/>
      <c r="CW920" s="312"/>
      <c r="CX920" s="311"/>
      <c r="CY920" s="297"/>
      <c r="CZ920" s="311"/>
      <c r="DA920" s="311"/>
      <c r="DB920" s="311"/>
      <c r="DC920" s="311"/>
      <c r="DD920" s="312"/>
      <c r="DE920" s="311"/>
      <c r="DF920" s="297"/>
      <c r="DG920" s="311"/>
      <c r="DH920" s="311"/>
      <c r="DI920" s="311"/>
      <c r="DJ920" s="311"/>
      <c r="DK920" s="312"/>
      <c r="DL920" s="311"/>
      <c r="DM920" s="297"/>
      <c r="DN920" s="311"/>
      <c r="DO920" s="311"/>
      <c r="DP920" s="311"/>
      <c r="DQ920" s="311"/>
      <c r="DR920" s="312"/>
      <c r="DS920" s="311"/>
      <c r="DT920" s="297"/>
      <c r="DU920" s="311"/>
      <c r="DV920" s="311"/>
      <c r="DW920" s="311"/>
      <c r="DX920" s="311"/>
      <c r="DY920" s="312"/>
      <c r="DZ920" s="311"/>
      <c r="EA920" s="297"/>
      <c r="EB920" s="311"/>
      <c r="EC920" s="311"/>
      <c r="ED920" s="311"/>
      <c r="EE920" s="311"/>
      <c r="EF920" s="312"/>
      <c r="EG920" s="311"/>
      <c r="EH920" s="297"/>
      <c r="EI920" s="311"/>
      <c r="EJ920" s="311"/>
      <c r="EK920" s="311"/>
      <c r="EL920" s="311"/>
      <c r="EM920" s="312"/>
      <c r="EN920" s="311"/>
      <c r="EO920" s="297"/>
      <c r="EP920" s="311"/>
      <c r="EQ920" s="311"/>
      <c r="ER920" s="311"/>
      <c r="ES920" s="311"/>
      <c r="ET920" s="312"/>
      <c r="EU920" s="311"/>
      <c r="EV920" s="297"/>
      <c r="EW920" s="311"/>
      <c r="EX920" s="311"/>
      <c r="EY920" s="311"/>
      <c r="EZ920" s="311"/>
      <c r="FA920" s="312"/>
      <c r="FB920" s="311"/>
      <c r="FC920" s="298"/>
    </row>
    <row r="921" spans="1:159" s="205" customFormat="1" ht="39.9" customHeight="1" x14ac:dyDescent="0.25">
      <c r="A921" s="206"/>
      <c r="B921" s="196"/>
      <c r="C921" s="292"/>
      <c r="D921" s="198"/>
      <c r="E921" s="299"/>
      <c r="F921" s="200"/>
      <c r="G921" s="301"/>
      <c r="H921" s="303"/>
      <c r="I921" s="299"/>
      <c r="J921" s="299"/>
      <c r="K921" s="299"/>
      <c r="L921" s="289"/>
      <c r="M921" s="299"/>
      <c r="N921" s="289"/>
      <c r="O921" s="363" t="str">
        <f>IF(P921="","",IF(OR(I921="",J921=""),"",IF(AND(ISNUMBER(FIND("post-", I921)),J921=ProductCode!$I$12),ProductCode!$F$19,IF(AND(ISNUMBER(FIND("pre-", I921)),J921=ProductCode!$I$12),ProductCode!$F$20,IF(ISNUMBER(FIND("post-", I921)),ProductCode!$F$17,ProductCode!$F$18)))))</f>
        <v/>
      </c>
      <c r="P921" s="295" t="str">
        <f t="shared" si="32"/>
        <v/>
      </c>
      <c r="Q921" s="306"/>
      <c r="R921" s="203"/>
      <c r="S921" s="308" t="str">
        <f t="shared" si="33"/>
        <v/>
      </c>
      <c r="T921" s="311"/>
      <c r="U921" s="311"/>
      <c r="V921" s="311"/>
      <c r="W921" s="311"/>
      <c r="X921" s="312"/>
      <c r="Y921" s="311"/>
      <c r="Z921" s="297"/>
      <c r="AA921" s="311"/>
      <c r="AB921" s="311"/>
      <c r="AC921" s="311"/>
      <c r="AD921" s="311"/>
      <c r="AE921" s="312"/>
      <c r="AF921" s="311"/>
      <c r="AG921" s="297"/>
      <c r="AH921" s="311"/>
      <c r="AI921" s="311"/>
      <c r="AJ921" s="311"/>
      <c r="AK921" s="311"/>
      <c r="AL921" s="312"/>
      <c r="AM921" s="311"/>
      <c r="AN921" s="297"/>
      <c r="AO921" s="311"/>
      <c r="AP921" s="311"/>
      <c r="AQ921" s="311"/>
      <c r="AR921" s="311"/>
      <c r="AS921" s="312"/>
      <c r="AT921" s="311"/>
      <c r="AU921" s="297"/>
      <c r="AV921" s="311"/>
      <c r="AW921" s="311"/>
      <c r="AX921" s="311"/>
      <c r="AY921" s="311"/>
      <c r="AZ921" s="312"/>
      <c r="BA921" s="311"/>
      <c r="BB921" s="297"/>
      <c r="BC921" s="311"/>
      <c r="BD921" s="311"/>
      <c r="BE921" s="311"/>
      <c r="BF921" s="311"/>
      <c r="BG921" s="312"/>
      <c r="BH921" s="311"/>
      <c r="BI921" s="297"/>
      <c r="BJ921" s="311"/>
      <c r="BK921" s="311"/>
      <c r="BL921" s="311"/>
      <c r="BM921" s="311"/>
      <c r="BN921" s="312"/>
      <c r="BO921" s="311"/>
      <c r="BP921" s="297"/>
      <c r="BQ921" s="311"/>
      <c r="BR921" s="311"/>
      <c r="BS921" s="311"/>
      <c r="BT921" s="311"/>
      <c r="BU921" s="312"/>
      <c r="BV921" s="311"/>
      <c r="BW921" s="297"/>
      <c r="BX921" s="311"/>
      <c r="BY921" s="311"/>
      <c r="BZ921" s="311"/>
      <c r="CA921" s="311"/>
      <c r="CB921" s="312"/>
      <c r="CC921" s="311"/>
      <c r="CD921" s="297"/>
      <c r="CE921" s="311"/>
      <c r="CF921" s="311"/>
      <c r="CG921" s="311"/>
      <c r="CH921" s="311"/>
      <c r="CI921" s="312"/>
      <c r="CJ921" s="311"/>
      <c r="CK921" s="297"/>
      <c r="CL921" s="311"/>
      <c r="CM921" s="311"/>
      <c r="CN921" s="311"/>
      <c r="CO921" s="311"/>
      <c r="CP921" s="312"/>
      <c r="CQ921" s="311"/>
      <c r="CR921" s="297"/>
      <c r="CS921" s="311"/>
      <c r="CT921" s="311"/>
      <c r="CU921" s="311"/>
      <c r="CV921" s="311"/>
      <c r="CW921" s="312"/>
      <c r="CX921" s="311"/>
      <c r="CY921" s="297"/>
      <c r="CZ921" s="311"/>
      <c r="DA921" s="311"/>
      <c r="DB921" s="311"/>
      <c r="DC921" s="311"/>
      <c r="DD921" s="312"/>
      <c r="DE921" s="311"/>
      <c r="DF921" s="297"/>
      <c r="DG921" s="311"/>
      <c r="DH921" s="311"/>
      <c r="DI921" s="311"/>
      <c r="DJ921" s="311"/>
      <c r="DK921" s="312"/>
      <c r="DL921" s="311"/>
      <c r="DM921" s="297"/>
      <c r="DN921" s="311"/>
      <c r="DO921" s="311"/>
      <c r="DP921" s="311"/>
      <c r="DQ921" s="311"/>
      <c r="DR921" s="312"/>
      <c r="DS921" s="311"/>
      <c r="DT921" s="297"/>
      <c r="DU921" s="311"/>
      <c r="DV921" s="311"/>
      <c r="DW921" s="311"/>
      <c r="DX921" s="311"/>
      <c r="DY921" s="312"/>
      <c r="DZ921" s="311"/>
      <c r="EA921" s="297"/>
      <c r="EB921" s="311"/>
      <c r="EC921" s="311"/>
      <c r="ED921" s="311"/>
      <c r="EE921" s="311"/>
      <c r="EF921" s="312"/>
      <c r="EG921" s="311"/>
      <c r="EH921" s="297"/>
      <c r="EI921" s="311"/>
      <c r="EJ921" s="311"/>
      <c r="EK921" s="311"/>
      <c r="EL921" s="311"/>
      <c r="EM921" s="312"/>
      <c r="EN921" s="311"/>
      <c r="EO921" s="297"/>
      <c r="EP921" s="311"/>
      <c r="EQ921" s="311"/>
      <c r="ER921" s="311"/>
      <c r="ES921" s="311"/>
      <c r="ET921" s="312"/>
      <c r="EU921" s="311"/>
      <c r="EV921" s="297"/>
      <c r="EW921" s="311"/>
      <c r="EX921" s="311"/>
      <c r="EY921" s="311"/>
      <c r="EZ921" s="311"/>
      <c r="FA921" s="312"/>
      <c r="FB921" s="311"/>
      <c r="FC921" s="298"/>
    </row>
    <row r="922" spans="1:159" s="205" customFormat="1" ht="39.9" customHeight="1" x14ac:dyDescent="0.25">
      <c r="A922" s="206"/>
      <c r="B922" s="196"/>
      <c r="C922" s="292"/>
      <c r="D922" s="198"/>
      <c r="E922" s="299"/>
      <c r="F922" s="200"/>
      <c r="G922" s="301"/>
      <c r="H922" s="303"/>
      <c r="I922" s="299"/>
      <c r="J922" s="299"/>
      <c r="K922" s="299"/>
      <c r="L922" s="289"/>
      <c r="M922" s="299"/>
      <c r="N922" s="289"/>
      <c r="O922" s="363" t="str">
        <f>IF(P922="","",IF(OR(I922="",J922=""),"",IF(AND(ISNUMBER(FIND("post-", I922)),J922=ProductCode!$I$12),ProductCode!$F$19,IF(AND(ISNUMBER(FIND("pre-", I922)),J922=ProductCode!$I$12),ProductCode!$F$20,IF(ISNUMBER(FIND("post-", I922)),ProductCode!$F$17,ProductCode!$F$18)))))</f>
        <v/>
      </c>
      <c r="P922" s="295" t="str">
        <f t="shared" si="32"/>
        <v/>
      </c>
      <c r="Q922" s="306"/>
      <c r="R922" s="203"/>
      <c r="S922" s="308" t="str">
        <f t="shared" si="33"/>
        <v/>
      </c>
      <c r="T922" s="311"/>
      <c r="U922" s="311"/>
      <c r="V922" s="311"/>
      <c r="W922" s="311"/>
      <c r="X922" s="312"/>
      <c r="Y922" s="311"/>
      <c r="Z922" s="297"/>
      <c r="AA922" s="311"/>
      <c r="AB922" s="311"/>
      <c r="AC922" s="311"/>
      <c r="AD922" s="311"/>
      <c r="AE922" s="312"/>
      <c r="AF922" s="311"/>
      <c r="AG922" s="297"/>
      <c r="AH922" s="311"/>
      <c r="AI922" s="311"/>
      <c r="AJ922" s="311"/>
      <c r="AK922" s="311"/>
      <c r="AL922" s="312"/>
      <c r="AM922" s="311"/>
      <c r="AN922" s="297"/>
      <c r="AO922" s="311"/>
      <c r="AP922" s="311"/>
      <c r="AQ922" s="311"/>
      <c r="AR922" s="311"/>
      <c r="AS922" s="312"/>
      <c r="AT922" s="311"/>
      <c r="AU922" s="297"/>
      <c r="AV922" s="311"/>
      <c r="AW922" s="311"/>
      <c r="AX922" s="311"/>
      <c r="AY922" s="311"/>
      <c r="AZ922" s="312"/>
      <c r="BA922" s="311"/>
      <c r="BB922" s="297"/>
      <c r="BC922" s="311"/>
      <c r="BD922" s="311"/>
      <c r="BE922" s="311"/>
      <c r="BF922" s="311"/>
      <c r="BG922" s="312"/>
      <c r="BH922" s="311"/>
      <c r="BI922" s="297"/>
      <c r="BJ922" s="311"/>
      <c r="BK922" s="311"/>
      <c r="BL922" s="311"/>
      <c r="BM922" s="311"/>
      <c r="BN922" s="312"/>
      <c r="BO922" s="311"/>
      <c r="BP922" s="297"/>
      <c r="BQ922" s="311"/>
      <c r="BR922" s="311"/>
      <c r="BS922" s="311"/>
      <c r="BT922" s="311"/>
      <c r="BU922" s="312"/>
      <c r="BV922" s="311"/>
      <c r="BW922" s="297"/>
      <c r="BX922" s="311"/>
      <c r="BY922" s="311"/>
      <c r="BZ922" s="311"/>
      <c r="CA922" s="311"/>
      <c r="CB922" s="312"/>
      <c r="CC922" s="311"/>
      <c r="CD922" s="297"/>
      <c r="CE922" s="311"/>
      <c r="CF922" s="311"/>
      <c r="CG922" s="311"/>
      <c r="CH922" s="311"/>
      <c r="CI922" s="312"/>
      <c r="CJ922" s="311"/>
      <c r="CK922" s="297"/>
      <c r="CL922" s="311"/>
      <c r="CM922" s="311"/>
      <c r="CN922" s="311"/>
      <c r="CO922" s="311"/>
      <c r="CP922" s="312"/>
      <c r="CQ922" s="311"/>
      <c r="CR922" s="297"/>
      <c r="CS922" s="311"/>
      <c r="CT922" s="311"/>
      <c r="CU922" s="311"/>
      <c r="CV922" s="311"/>
      <c r="CW922" s="312"/>
      <c r="CX922" s="311"/>
      <c r="CY922" s="297"/>
      <c r="CZ922" s="311"/>
      <c r="DA922" s="311"/>
      <c r="DB922" s="311"/>
      <c r="DC922" s="311"/>
      <c r="DD922" s="312"/>
      <c r="DE922" s="311"/>
      <c r="DF922" s="297"/>
      <c r="DG922" s="311"/>
      <c r="DH922" s="311"/>
      <c r="DI922" s="311"/>
      <c r="DJ922" s="311"/>
      <c r="DK922" s="312"/>
      <c r="DL922" s="311"/>
      <c r="DM922" s="297"/>
      <c r="DN922" s="311"/>
      <c r="DO922" s="311"/>
      <c r="DP922" s="311"/>
      <c r="DQ922" s="311"/>
      <c r="DR922" s="312"/>
      <c r="DS922" s="311"/>
      <c r="DT922" s="297"/>
      <c r="DU922" s="311"/>
      <c r="DV922" s="311"/>
      <c r="DW922" s="311"/>
      <c r="DX922" s="311"/>
      <c r="DY922" s="312"/>
      <c r="DZ922" s="311"/>
      <c r="EA922" s="297"/>
      <c r="EB922" s="311"/>
      <c r="EC922" s="311"/>
      <c r="ED922" s="311"/>
      <c r="EE922" s="311"/>
      <c r="EF922" s="312"/>
      <c r="EG922" s="311"/>
      <c r="EH922" s="297"/>
      <c r="EI922" s="311"/>
      <c r="EJ922" s="311"/>
      <c r="EK922" s="311"/>
      <c r="EL922" s="311"/>
      <c r="EM922" s="312"/>
      <c r="EN922" s="311"/>
      <c r="EO922" s="297"/>
      <c r="EP922" s="311"/>
      <c r="EQ922" s="311"/>
      <c r="ER922" s="311"/>
      <c r="ES922" s="311"/>
      <c r="ET922" s="312"/>
      <c r="EU922" s="311"/>
      <c r="EV922" s="297"/>
      <c r="EW922" s="311"/>
      <c r="EX922" s="311"/>
      <c r="EY922" s="311"/>
      <c r="EZ922" s="311"/>
      <c r="FA922" s="312"/>
      <c r="FB922" s="311"/>
      <c r="FC922" s="298"/>
    </row>
    <row r="923" spans="1:159" s="205" customFormat="1" ht="39.9" customHeight="1" x14ac:dyDescent="0.25">
      <c r="A923" s="206"/>
      <c r="B923" s="196"/>
      <c r="C923" s="292"/>
      <c r="D923" s="198"/>
      <c r="E923" s="299"/>
      <c r="F923" s="200"/>
      <c r="G923" s="301"/>
      <c r="H923" s="303"/>
      <c r="I923" s="299"/>
      <c r="J923" s="299"/>
      <c r="K923" s="299"/>
      <c r="L923" s="289"/>
      <c r="M923" s="299"/>
      <c r="N923" s="289"/>
      <c r="O923" s="363" t="str">
        <f>IF(P923="","",IF(OR(I923="",J923=""),"",IF(AND(ISNUMBER(FIND("post-", I923)),J923=ProductCode!$I$12),ProductCode!$F$19,IF(AND(ISNUMBER(FIND("pre-", I923)),J923=ProductCode!$I$12),ProductCode!$F$20,IF(ISNUMBER(FIND("post-", I923)),ProductCode!$F$17,ProductCode!$F$18)))))</f>
        <v/>
      </c>
      <c r="P923" s="295" t="str">
        <f t="shared" si="32"/>
        <v/>
      </c>
      <c r="Q923" s="306"/>
      <c r="R923" s="203"/>
      <c r="S923" s="308" t="str">
        <f t="shared" si="33"/>
        <v/>
      </c>
      <c r="T923" s="311"/>
      <c r="U923" s="311"/>
      <c r="V923" s="311"/>
      <c r="W923" s="311"/>
      <c r="X923" s="312"/>
      <c r="Y923" s="311"/>
      <c r="Z923" s="297"/>
      <c r="AA923" s="311"/>
      <c r="AB923" s="311"/>
      <c r="AC923" s="311"/>
      <c r="AD923" s="311"/>
      <c r="AE923" s="312"/>
      <c r="AF923" s="311"/>
      <c r="AG923" s="297"/>
      <c r="AH923" s="311"/>
      <c r="AI923" s="311"/>
      <c r="AJ923" s="311"/>
      <c r="AK923" s="311"/>
      <c r="AL923" s="312"/>
      <c r="AM923" s="311"/>
      <c r="AN923" s="297"/>
      <c r="AO923" s="311"/>
      <c r="AP923" s="311"/>
      <c r="AQ923" s="311"/>
      <c r="AR923" s="311"/>
      <c r="AS923" s="312"/>
      <c r="AT923" s="311"/>
      <c r="AU923" s="297"/>
      <c r="AV923" s="311"/>
      <c r="AW923" s="311"/>
      <c r="AX923" s="311"/>
      <c r="AY923" s="311"/>
      <c r="AZ923" s="312"/>
      <c r="BA923" s="311"/>
      <c r="BB923" s="297"/>
      <c r="BC923" s="311"/>
      <c r="BD923" s="311"/>
      <c r="BE923" s="311"/>
      <c r="BF923" s="311"/>
      <c r="BG923" s="312"/>
      <c r="BH923" s="311"/>
      <c r="BI923" s="297"/>
      <c r="BJ923" s="311"/>
      <c r="BK923" s="311"/>
      <c r="BL923" s="311"/>
      <c r="BM923" s="311"/>
      <c r="BN923" s="312"/>
      <c r="BO923" s="311"/>
      <c r="BP923" s="297"/>
      <c r="BQ923" s="311"/>
      <c r="BR923" s="311"/>
      <c r="BS923" s="311"/>
      <c r="BT923" s="311"/>
      <c r="BU923" s="312"/>
      <c r="BV923" s="311"/>
      <c r="BW923" s="297"/>
      <c r="BX923" s="311"/>
      <c r="BY923" s="311"/>
      <c r="BZ923" s="311"/>
      <c r="CA923" s="311"/>
      <c r="CB923" s="312"/>
      <c r="CC923" s="311"/>
      <c r="CD923" s="297"/>
      <c r="CE923" s="311"/>
      <c r="CF923" s="311"/>
      <c r="CG923" s="311"/>
      <c r="CH923" s="311"/>
      <c r="CI923" s="312"/>
      <c r="CJ923" s="311"/>
      <c r="CK923" s="297"/>
      <c r="CL923" s="311"/>
      <c r="CM923" s="311"/>
      <c r="CN923" s="311"/>
      <c r="CO923" s="311"/>
      <c r="CP923" s="312"/>
      <c r="CQ923" s="311"/>
      <c r="CR923" s="297"/>
      <c r="CS923" s="311"/>
      <c r="CT923" s="311"/>
      <c r="CU923" s="311"/>
      <c r="CV923" s="311"/>
      <c r="CW923" s="312"/>
      <c r="CX923" s="311"/>
      <c r="CY923" s="297"/>
      <c r="CZ923" s="311"/>
      <c r="DA923" s="311"/>
      <c r="DB923" s="311"/>
      <c r="DC923" s="311"/>
      <c r="DD923" s="312"/>
      <c r="DE923" s="311"/>
      <c r="DF923" s="297"/>
      <c r="DG923" s="311"/>
      <c r="DH923" s="311"/>
      <c r="DI923" s="311"/>
      <c r="DJ923" s="311"/>
      <c r="DK923" s="312"/>
      <c r="DL923" s="311"/>
      <c r="DM923" s="297"/>
      <c r="DN923" s="311"/>
      <c r="DO923" s="311"/>
      <c r="DP923" s="311"/>
      <c r="DQ923" s="311"/>
      <c r="DR923" s="312"/>
      <c r="DS923" s="311"/>
      <c r="DT923" s="297"/>
      <c r="DU923" s="311"/>
      <c r="DV923" s="311"/>
      <c r="DW923" s="311"/>
      <c r="DX923" s="311"/>
      <c r="DY923" s="312"/>
      <c r="DZ923" s="311"/>
      <c r="EA923" s="297"/>
      <c r="EB923" s="311"/>
      <c r="EC923" s="311"/>
      <c r="ED923" s="311"/>
      <c r="EE923" s="311"/>
      <c r="EF923" s="312"/>
      <c r="EG923" s="311"/>
      <c r="EH923" s="297"/>
      <c r="EI923" s="311"/>
      <c r="EJ923" s="311"/>
      <c r="EK923" s="311"/>
      <c r="EL923" s="311"/>
      <c r="EM923" s="312"/>
      <c r="EN923" s="311"/>
      <c r="EO923" s="297"/>
      <c r="EP923" s="311"/>
      <c r="EQ923" s="311"/>
      <c r="ER923" s="311"/>
      <c r="ES923" s="311"/>
      <c r="ET923" s="312"/>
      <c r="EU923" s="311"/>
      <c r="EV923" s="297"/>
      <c r="EW923" s="311"/>
      <c r="EX923" s="311"/>
      <c r="EY923" s="311"/>
      <c r="EZ923" s="311"/>
      <c r="FA923" s="312"/>
      <c r="FB923" s="311"/>
      <c r="FC923" s="298"/>
    </row>
    <row r="924" spans="1:159" s="205" customFormat="1" ht="39.9" customHeight="1" x14ac:dyDescent="0.25">
      <c r="A924" s="206"/>
      <c r="B924" s="196"/>
      <c r="C924" s="292"/>
      <c r="D924" s="198"/>
      <c r="E924" s="299"/>
      <c r="F924" s="200"/>
      <c r="G924" s="301"/>
      <c r="H924" s="303"/>
      <c r="I924" s="299"/>
      <c r="J924" s="299"/>
      <c r="K924" s="299"/>
      <c r="L924" s="289"/>
      <c r="M924" s="299"/>
      <c r="N924" s="289"/>
      <c r="O924" s="363" t="str">
        <f>IF(P924="","",IF(OR(I924="",J924=""),"",IF(AND(ISNUMBER(FIND("post-", I924)),J924=ProductCode!$I$12),ProductCode!$F$19,IF(AND(ISNUMBER(FIND("pre-", I924)),J924=ProductCode!$I$12),ProductCode!$F$20,IF(ISNUMBER(FIND("post-", I924)),ProductCode!$F$17,ProductCode!$F$18)))))</f>
        <v/>
      </c>
      <c r="P924" s="295" t="str">
        <f t="shared" si="32"/>
        <v/>
      </c>
      <c r="Q924" s="306"/>
      <c r="R924" s="203"/>
      <c r="S924" s="308" t="str">
        <f t="shared" si="33"/>
        <v/>
      </c>
      <c r="T924" s="311"/>
      <c r="U924" s="311"/>
      <c r="V924" s="311"/>
      <c r="W924" s="311"/>
      <c r="X924" s="312"/>
      <c r="Y924" s="311"/>
      <c r="Z924" s="297"/>
      <c r="AA924" s="311"/>
      <c r="AB924" s="311"/>
      <c r="AC924" s="311"/>
      <c r="AD924" s="311"/>
      <c r="AE924" s="312"/>
      <c r="AF924" s="311"/>
      <c r="AG924" s="297"/>
      <c r="AH924" s="311"/>
      <c r="AI924" s="311"/>
      <c r="AJ924" s="311"/>
      <c r="AK924" s="311"/>
      <c r="AL924" s="312"/>
      <c r="AM924" s="311"/>
      <c r="AN924" s="297"/>
      <c r="AO924" s="311"/>
      <c r="AP924" s="311"/>
      <c r="AQ924" s="311"/>
      <c r="AR924" s="311"/>
      <c r="AS924" s="312"/>
      <c r="AT924" s="311"/>
      <c r="AU924" s="297"/>
      <c r="AV924" s="311"/>
      <c r="AW924" s="311"/>
      <c r="AX924" s="311"/>
      <c r="AY924" s="311"/>
      <c r="AZ924" s="312"/>
      <c r="BA924" s="311"/>
      <c r="BB924" s="297"/>
      <c r="BC924" s="311"/>
      <c r="BD924" s="311"/>
      <c r="BE924" s="311"/>
      <c r="BF924" s="311"/>
      <c r="BG924" s="312"/>
      <c r="BH924" s="311"/>
      <c r="BI924" s="297"/>
      <c r="BJ924" s="311"/>
      <c r="BK924" s="311"/>
      <c r="BL924" s="311"/>
      <c r="BM924" s="311"/>
      <c r="BN924" s="312"/>
      <c r="BO924" s="311"/>
      <c r="BP924" s="297"/>
      <c r="BQ924" s="311"/>
      <c r="BR924" s="311"/>
      <c r="BS924" s="311"/>
      <c r="BT924" s="311"/>
      <c r="BU924" s="312"/>
      <c r="BV924" s="311"/>
      <c r="BW924" s="297"/>
      <c r="BX924" s="311"/>
      <c r="BY924" s="311"/>
      <c r="BZ924" s="311"/>
      <c r="CA924" s="311"/>
      <c r="CB924" s="312"/>
      <c r="CC924" s="311"/>
      <c r="CD924" s="297"/>
      <c r="CE924" s="311"/>
      <c r="CF924" s="311"/>
      <c r="CG924" s="311"/>
      <c r="CH924" s="311"/>
      <c r="CI924" s="312"/>
      <c r="CJ924" s="311"/>
      <c r="CK924" s="297"/>
      <c r="CL924" s="311"/>
      <c r="CM924" s="311"/>
      <c r="CN924" s="311"/>
      <c r="CO924" s="311"/>
      <c r="CP924" s="312"/>
      <c r="CQ924" s="311"/>
      <c r="CR924" s="297"/>
      <c r="CS924" s="311"/>
      <c r="CT924" s="311"/>
      <c r="CU924" s="311"/>
      <c r="CV924" s="311"/>
      <c r="CW924" s="312"/>
      <c r="CX924" s="311"/>
      <c r="CY924" s="297"/>
      <c r="CZ924" s="311"/>
      <c r="DA924" s="311"/>
      <c r="DB924" s="311"/>
      <c r="DC924" s="311"/>
      <c r="DD924" s="312"/>
      <c r="DE924" s="311"/>
      <c r="DF924" s="297"/>
      <c r="DG924" s="311"/>
      <c r="DH924" s="311"/>
      <c r="DI924" s="311"/>
      <c r="DJ924" s="311"/>
      <c r="DK924" s="312"/>
      <c r="DL924" s="311"/>
      <c r="DM924" s="297"/>
      <c r="DN924" s="311"/>
      <c r="DO924" s="311"/>
      <c r="DP924" s="311"/>
      <c r="DQ924" s="311"/>
      <c r="DR924" s="312"/>
      <c r="DS924" s="311"/>
      <c r="DT924" s="297"/>
      <c r="DU924" s="311"/>
      <c r="DV924" s="311"/>
      <c r="DW924" s="311"/>
      <c r="DX924" s="311"/>
      <c r="DY924" s="312"/>
      <c r="DZ924" s="311"/>
      <c r="EA924" s="297"/>
      <c r="EB924" s="311"/>
      <c r="EC924" s="311"/>
      <c r="ED924" s="311"/>
      <c r="EE924" s="311"/>
      <c r="EF924" s="312"/>
      <c r="EG924" s="311"/>
      <c r="EH924" s="297"/>
      <c r="EI924" s="311"/>
      <c r="EJ924" s="311"/>
      <c r="EK924" s="311"/>
      <c r="EL924" s="311"/>
      <c r="EM924" s="312"/>
      <c r="EN924" s="311"/>
      <c r="EO924" s="297"/>
      <c r="EP924" s="311"/>
      <c r="EQ924" s="311"/>
      <c r="ER924" s="311"/>
      <c r="ES924" s="311"/>
      <c r="ET924" s="312"/>
      <c r="EU924" s="311"/>
      <c r="EV924" s="297"/>
      <c r="EW924" s="311"/>
      <c r="EX924" s="311"/>
      <c r="EY924" s="311"/>
      <c r="EZ924" s="311"/>
      <c r="FA924" s="312"/>
      <c r="FB924" s="311"/>
      <c r="FC924" s="298"/>
    </row>
    <row r="925" spans="1:159" s="205" customFormat="1" ht="39.9" customHeight="1" x14ac:dyDescent="0.25">
      <c r="A925" s="206"/>
      <c r="B925" s="196"/>
      <c r="C925" s="292"/>
      <c r="D925" s="198"/>
      <c r="E925" s="299"/>
      <c r="F925" s="200"/>
      <c r="G925" s="301"/>
      <c r="H925" s="303"/>
      <c r="I925" s="299"/>
      <c r="J925" s="299"/>
      <c r="K925" s="299"/>
      <c r="L925" s="289"/>
      <c r="M925" s="299"/>
      <c r="N925" s="289"/>
      <c r="O925" s="363" t="str">
        <f>IF(P925="","",IF(OR(I925="",J925=""),"",IF(AND(ISNUMBER(FIND("post-", I925)),J925=ProductCode!$I$12),ProductCode!$F$19,IF(AND(ISNUMBER(FIND("pre-", I925)),J925=ProductCode!$I$12),ProductCode!$F$20,IF(ISNUMBER(FIND("post-", I925)),ProductCode!$F$17,ProductCode!$F$18)))))</f>
        <v/>
      </c>
      <c r="P925" s="295" t="str">
        <f t="shared" si="32"/>
        <v/>
      </c>
      <c r="Q925" s="306"/>
      <c r="R925" s="203"/>
      <c r="S925" s="308" t="str">
        <f t="shared" si="33"/>
        <v/>
      </c>
      <c r="T925" s="311"/>
      <c r="U925" s="311"/>
      <c r="V925" s="311"/>
      <c r="W925" s="311"/>
      <c r="X925" s="312"/>
      <c r="Y925" s="311"/>
      <c r="Z925" s="297"/>
      <c r="AA925" s="311"/>
      <c r="AB925" s="311"/>
      <c r="AC925" s="311"/>
      <c r="AD925" s="311"/>
      <c r="AE925" s="312"/>
      <c r="AF925" s="311"/>
      <c r="AG925" s="297"/>
      <c r="AH925" s="311"/>
      <c r="AI925" s="311"/>
      <c r="AJ925" s="311"/>
      <c r="AK925" s="311"/>
      <c r="AL925" s="312"/>
      <c r="AM925" s="311"/>
      <c r="AN925" s="297"/>
      <c r="AO925" s="311"/>
      <c r="AP925" s="311"/>
      <c r="AQ925" s="311"/>
      <c r="AR925" s="311"/>
      <c r="AS925" s="312"/>
      <c r="AT925" s="311"/>
      <c r="AU925" s="297"/>
      <c r="AV925" s="311"/>
      <c r="AW925" s="311"/>
      <c r="AX925" s="311"/>
      <c r="AY925" s="311"/>
      <c r="AZ925" s="312"/>
      <c r="BA925" s="311"/>
      <c r="BB925" s="297"/>
      <c r="BC925" s="311"/>
      <c r="BD925" s="311"/>
      <c r="BE925" s="311"/>
      <c r="BF925" s="311"/>
      <c r="BG925" s="312"/>
      <c r="BH925" s="311"/>
      <c r="BI925" s="297"/>
      <c r="BJ925" s="311"/>
      <c r="BK925" s="311"/>
      <c r="BL925" s="311"/>
      <c r="BM925" s="311"/>
      <c r="BN925" s="312"/>
      <c r="BO925" s="311"/>
      <c r="BP925" s="297"/>
      <c r="BQ925" s="311"/>
      <c r="BR925" s="311"/>
      <c r="BS925" s="311"/>
      <c r="BT925" s="311"/>
      <c r="BU925" s="312"/>
      <c r="BV925" s="311"/>
      <c r="BW925" s="297"/>
      <c r="BX925" s="311"/>
      <c r="BY925" s="311"/>
      <c r="BZ925" s="311"/>
      <c r="CA925" s="311"/>
      <c r="CB925" s="312"/>
      <c r="CC925" s="311"/>
      <c r="CD925" s="297"/>
      <c r="CE925" s="311"/>
      <c r="CF925" s="311"/>
      <c r="CG925" s="311"/>
      <c r="CH925" s="311"/>
      <c r="CI925" s="312"/>
      <c r="CJ925" s="311"/>
      <c r="CK925" s="297"/>
      <c r="CL925" s="311"/>
      <c r="CM925" s="311"/>
      <c r="CN925" s="311"/>
      <c r="CO925" s="311"/>
      <c r="CP925" s="312"/>
      <c r="CQ925" s="311"/>
      <c r="CR925" s="297"/>
      <c r="CS925" s="311"/>
      <c r="CT925" s="311"/>
      <c r="CU925" s="311"/>
      <c r="CV925" s="311"/>
      <c r="CW925" s="312"/>
      <c r="CX925" s="311"/>
      <c r="CY925" s="297"/>
      <c r="CZ925" s="311"/>
      <c r="DA925" s="311"/>
      <c r="DB925" s="311"/>
      <c r="DC925" s="311"/>
      <c r="DD925" s="312"/>
      <c r="DE925" s="311"/>
      <c r="DF925" s="297"/>
      <c r="DG925" s="311"/>
      <c r="DH925" s="311"/>
      <c r="DI925" s="311"/>
      <c r="DJ925" s="311"/>
      <c r="DK925" s="312"/>
      <c r="DL925" s="311"/>
      <c r="DM925" s="297"/>
      <c r="DN925" s="311"/>
      <c r="DO925" s="311"/>
      <c r="DP925" s="311"/>
      <c r="DQ925" s="311"/>
      <c r="DR925" s="312"/>
      <c r="DS925" s="311"/>
      <c r="DT925" s="297"/>
      <c r="DU925" s="311"/>
      <c r="DV925" s="311"/>
      <c r="DW925" s="311"/>
      <c r="DX925" s="311"/>
      <c r="DY925" s="312"/>
      <c r="DZ925" s="311"/>
      <c r="EA925" s="297"/>
      <c r="EB925" s="311"/>
      <c r="EC925" s="311"/>
      <c r="ED925" s="311"/>
      <c r="EE925" s="311"/>
      <c r="EF925" s="312"/>
      <c r="EG925" s="311"/>
      <c r="EH925" s="297"/>
      <c r="EI925" s="311"/>
      <c r="EJ925" s="311"/>
      <c r="EK925" s="311"/>
      <c r="EL925" s="311"/>
      <c r="EM925" s="312"/>
      <c r="EN925" s="311"/>
      <c r="EO925" s="297"/>
      <c r="EP925" s="311"/>
      <c r="EQ925" s="311"/>
      <c r="ER925" s="311"/>
      <c r="ES925" s="311"/>
      <c r="ET925" s="312"/>
      <c r="EU925" s="311"/>
      <c r="EV925" s="297"/>
      <c r="EW925" s="311"/>
      <c r="EX925" s="311"/>
      <c r="EY925" s="311"/>
      <c r="EZ925" s="311"/>
      <c r="FA925" s="312"/>
      <c r="FB925" s="311"/>
      <c r="FC925" s="298"/>
    </row>
    <row r="926" spans="1:159" s="205" customFormat="1" ht="39.9" customHeight="1" x14ac:dyDescent="0.25">
      <c r="A926" s="206"/>
      <c r="B926" s="196"/>
      <c r="C926" s="292"/>
      <c r="D926" s="198"/>
      <c r="E926" s="299"/>
      <c r="F926" s="200"/>
      <c r="G926" s="301"/>
      <c r="H926" s="303"/>
      <c r="I926" s="299"/>
      <c r="J926" s="299"/>
      <c r="K926" s="299"/>
      <c r="L926" s="289"/>
      <c r="M926" s="299"/>
      <c r="N926" s="289"/>
      <c r="O926" s="363" t="str">
        <f>IF(P926="","",IF(OR(I926="",J926=""),"",IF(AND(ISNUMBER(FIND("post-", I926)),J926=ProductCode!$I$12),ProductCode!$F$19,IF(AND(ISNUMBER(FIND("pre-", I926)),J926=ProductCode!$I$12),ProductCode!$F$20,IF(ISNUMBER(FIND("post-", I926)),ProductCode!$F$17,ProductCode!$F$18)))))</f>
        <v/>
      </c>
      <c r="P926" s="295" t="str">
        <f t="shared" si="32"/>
        <v/>
      </c>
      <c r="Q926" s="306"/>
      <c r="R926" s="203"/>
      <c r="S926" s="308" t="str">
        <f t="shared" si="33"/>
        <v/>
      </c>
      <c r="T926" s="311"/>
      <c r="U926" s="311"/>
      <c r="V926" s="311"/>
      <c r="W926" s="311"/>
      <c r="X926" s="312"/>
      <c r="Y926" s="311"/>
      <c r="Z926" s="297"/>
      <c r="AA926" s="311"/>
      <c r="AB926" s="311"/>
      <c r="AC926" s="311"/>
      <c r="AD926" s="311"/>
      <c r="AE926" s="312"/>
      <c r="AF926" s="311"/>
      <c r="AG926" s="297"/>
      <c r="AH926" s="311"/>
      <c r="AI926" s="311"/>
      <c r="AJ926" s="311"/>
      <c r="AK926" s="311"/>
      <c r="AL926" s="312"/>
      <c r="AM926" s="311"/>
      <c r="AN926" s="297"/>
      <c r="AO926" s="311"/>
      <c r="AP926" s="311"/>
      <c r="AQ926" s="311"/>
      <c r="AR926" s="311"/>
      <c r="AS926" s="312"/>
      <c r="AT926" s="311"/>
      <c r="AU926" s="297"/>
      <c r="AV926" s="311"/>
      <c r="AW926" s="311"/>
      <c r="AX926" s="311"/>
      <c r="AY926" s="311"/>
      <c r="AZ926" s="312"/>
      <c r="BA926" s="311"/>
      <c r="BB926" s="297"/>
      <c r="BC926" s="311"/>
      <c r="BD926" s="311"/>
      <c r="BE926" s="311"/>
      <c r="BF926" s="311"/>
      <c r="BG926" s="312"/>
      <c r="BH926" s="311"/>
      <c r="BI926" s="297"/>
      <c r="BJ926" s="311"/>
      <c r="BK926" s="311"/>
      <c r="BL926" s="311"/>
      <c r="BM926" s="311"/>
      <c r="BN926" s="312"/>
      <c r="BO926" s="311"/>
      <c r="BP926" s="297"/>
      <c r="BQ926" s="311"/>
      <c r="BR926" s="311"/>
      <c r="BS926" s="311"/>
      <c r="BT926" s="311"/>
      <c r="BU926" s="312"/>
      <c r="BV926" s="311"/>
      <c r="BW926" s="297"/>
      <c r="BX926" s="311"/>
      <c r="BY926" s="311"/>
      <c r="BZ926" s="311"/>
      <c r="CA926" s="311"/>
      <c r="CB926" s="312"/>
      <c r="CC926" s="311"/>
      <c r="CD926" s="297"/>
      <c r="CE926" s="311"/>
      <c r="CF926" s="311"/>
      <c r="CG926" s="311"/>
      <c r="CH926" s="311"/>
      <c r="CI926" s="312"/>
      <c r="CJ926" s="311"/>
      <c r="CK926" s="297"/>
      <c r="CL926" s="311"/>
      <c r="CM926" s="311"/>
      <c r="CN926" s="311"/>
      <c r="CO926" s="311"/>
      <c r="CP926" s="312"/>
      <c r="CQ926" s="311"/>
      <c r="CR926" s="297"/>
      <c r="CS926" s="311"/>
      <c r="CT926" s="311"/>
      <c r="CU926" s="311"/>
      <c r="CV926" s="311"/>
      <c r="CW926" s="312"/>
      <c r="CX926" s="311"/>
      <c r="CY926" s="297"/>
      <c r="CZ926" s="311"/>
      <c r="DA926" s="311"/>
      <c r="DB926" s="311"/>
      <c r="DC926" s="311"/>
      <c r="DD926" s="312"/>
      <c r="DE926" s="311"/>
      <c r="DF926" s="297"/>
      <c r="DG926" s="311"/>
      <c r="DH926" s="311"/>
      <c r="DI926" s="311"/>
      <c r="DJ926" s="311"/>
      <c r="DK926" s="312"/>
      <c r="DL926" s="311"/>
      <c r="DM926" s="297"/>
      <c r="DN926" s="311"/>
      <c r="DO926" s="311"/>
      <c r="DP926" s="311"/>
      <c r="DQ926" s="311"/>
      <c r="DR926" s="312"/>
      <c r="DS926" s="311"/>
      <c r="DT926" s="297"/>
      <c r="DU926" s="311"/>
      <c r="DV926" s="311"/>
      <c r="DW926" s="311"/>
      <c r="DX926" s="311"/>
      <c r="DY926" s="312"/>
      <c r="DZ926" s="311"/>
      <c r="EA926" s="297"/>
      <c r="EB926" s="311"/>
      <c r="EC926" s="311"/>
      <c r="ED926" s="311"/>
      <c r="EE926" s="311"/>
      <c r="EF926" s="312"/>
      <c r="EG926" s="311"/>
      <c r="EH926" s="297"/>
      <c r="EI926" s="311"/>
      <c r="EJ926" s="311"/>
      <c r="EK926" s="311"/>
      <c r="EL926" s="311"/>
      <c r="EM926" s="312"/>
      <c r="EN926" s="311"/>
      <c r="EO926" s="297"/>
      <c r="EP926" s="311"/>
      <c r="EQ926" s="311"/>
      <c r="ER926" s="311"/>
      <c r="ES926" s="311"/>
      <c r="ET926" s="312"/>
      <c r="EU926" s="311"/>
      <c r="EV926" s="297"/>
      <c r="EW926" s="311"/>
      <c r="EX926" s="311"/>
      <c r="EY926" s="311"/>
      <c r="EZ926" s="311"/>
      <c r="FA926" s="312"/>
      <c r="FB926" s="311"/>
      <c r="FC926" s="298"/>
    </row>
    <row r="927" spans="1:159" s="205" customFormat="1" ht="39.9" customHeight="1" x14ac:dyDescent="0.25">
      <c r="A927" s="206"/>
      <c r="B927" s="196"/>
      <c r="C927" s="292"/>
      <c r="D927" s="198"/>
      <c r="E927" s="299"/>
      <c r="F927" s="200"/>
      <c r="G927" s="301"/>
      <c r="H927" s="303"/>
      <c r="I927" s="299"/>
      <c r="J927" s="299"/>
      <c r="K927" s="299"/>
      <c r="L927" s="289"/>
      <c r="M927" s="299"/>
      <c r="N927" s="289"/>
      <c r="O927" s="363" t="str">
        <f>IF(P927="","",IF(OR(I927="",J927=""),"",IF(AND(ISNUMBER(FIND("post-", I927)),J927=ProductCode!$I$12),ProductCode!$F$19,IF(AND(ISNUMBER(FIND("pre-", I927)),J927=ProductCode!$I$12),ProductCode!$F$20,IF(ISNUMBER(FIND("post-", I927)),ProductCode!$F$17,ProductCode!$F$18)))))</f>
        <v/>
      </c>
      <c r="P927" s="295" t="str">
        <f t="shared" si="32"/>
        <v/>
      </c>
      <c r="Q927" s="306"/>
      <c r="R927" s="203"/>
      <c r="S927" s="308" t="str">
        <f t="shared" si="33"/>
        <v/>
      </c>
      <c r="T927" s="311"/>
      <c r="U927" s="311"/>
      <c r="V927" s="311"/>
      <c r="W927" s="311"/>
      <c r="X927" s="312"/>
      <c r="Y927" s="311"/>
      <c r="Z927" s="297"/>
      <c r="AA927" s="311"/>
      <c r="AB927" s="311"/>
      <c r="AC927" s="311"/>
      <c r="AD927" s="311"/>
      <c r="AE927" s="312"/>
      <c r="AF927" s="311"/>
      <c r="AG927" s="297"/>
      <c r="AH927" s="311"/>
      <c r="AI927" s="311"/>
      <c r="AJ927" s="311"/>
      <c r="AK927" s="311"/>
      <c r="AL927" s="312"/>
      <c r="AM927" s="311"/>
      <c r="AN927" s="297"/>
      <c r="AO927" s="311"/>
      <c r="AP927" s="311"/>
      <c r="AQ927" s="311"/>
      <c r="AR927" s="311"/>
      <c r="AS927" s="312"/>
      <c r="AT927" s="311"/>
      <c r="AU927" s="297"/>
      <c r="AV927" s="311"/>
      <c r="AW927" s="311"/>
      <c r="AX927" s="311"/>
      <c r="AY927" s="311"/>
      <c r="AZ927" s="312"/>
      <c r="BA927" s="311"/>
      <c r="BB927" s="297"/>
      <c r="BC927" s="311"/>
      <c r="BD927" s="311"/>
      <c r="BE927" s="311"/>
      <c r="BF927" s="311"/>
      <c r="BG927" s="312"/>
      <c r="BH927" s="311"/>
      <c r="BI927" s="297"/>
      <c r="BJ927" s="311"/>
      <c r="BK927" s="311"/>
      <c r="BL927" s="311"/>
      <c r="BM927" s="311"/>
      <c r="BN927" s="312"/>
      <c r="BO927" s="311"/>
      <c r="BP927" s="297"/>
      <c r="BQ927" s="311"/>
      <c r="BR927" s="311"/>
      <c r="BS927" s="311"/>
      <c r="BT927" s="311"/>
      <c r="BU927" s="312"/>
      <c r="BV927" s="311"/>
      <c r="BW927" s="297"/>
      <c r="BX927" s="311"/>
      <c r="BY927" s="311"/>
      <c r="BZ927" s="311"/>
      <c r="CA927" s="311"/>
      <c r="CB927" s="312"/>
      <c r="CC927" s="311"/>
      <c r="CD927" s="297"/>
      <c r="CE927" s="311"/>
      <c r="CF927" s="311"/>
      <c r="CG927" s="311"/>
      <c r="CH927" s="311"/>
      <c r="CI927" s="312"/>
      <c r="CJ927" s="311"/>
      <c r="CK927" s="297"/>
      <c r="CL927" s="311"/>
      <c r="CM927" s="311"/>
      <c r="CN927" s="311"/>
      <c r="CO927" s="311"/>
      <c r="CP927" s="312"/>
      <c r="CQ927" s="311"/>
      <c r="CR927" s="297"/>
      <c r="CS927" s="311"/>
      <c r="CT927" s="311"/>
      <c r="CU927" s="311"/>
      <c r="CV927" s="311"/>
      <c r="CW927" s="312"/>
      <c r="CX927" s="311"/>
      <c r="CY927" s="297"/>
      <c r="CZ927" s="311"/>
      <c r="DA927" s="311"/>
      <c r="DB927" s="311"/>
      <c r="DC927" s="311"/>
      <c r="DD927" s="312"/>
      <c r="DE927" s="311"/>
      <c r="DF927" s="297"/>
      <c r="DG927" s="311"/>
      <c r="DH927" s="311"/>
      <c r="DI927" s="311"/>
      <c r="DJ927" s="311"/>
      <c r="DK927" s="312"/>
      <c r="DL927" s="311"/>
      <c r="DM927" s="297"/>
      <c r="DN927" s="311"/>
      <c r="DO927" s="311"/>
      <c r="DP927" s="311"/>
      <c r="DQ927" s="311"/>
      <c r="DR927" s="312"/>
      <c r="DS927" s="311"/>
      <c r="DT927" s="297"/>
      <c r="DU927" s="311"/>
      <c r="DV927" s="311"/>
      <c r="DW927" s="311"/>
      <c r="DX927" s="311"/>
      <c r="DY927" s="312"/>
      <c r="DZ927" s="311"/>
      <c r="EA927" s="297"/>
      <c r="EB927" s="311"/>
      <c r="EC927" s="311"/>
      <c r="ED927" s="311"/>
      <c r="EE927" s="311"/>
      <c r="EF927" s="312"/>
      <c r="EG927" s="311"/>
      <c r="EH927" s="297"/>
      <c r="EI927" s="311"/>
      <c r="EJ927" s="311"/>
      <c r="EK927" s="311"/>
      <c r="EL927" s="311"/>
      <c r="EM927" s="312"/>
      <c r="EN927" s="311"/>
      <c r="EO927" s="297"/>
      <c r="EP927" s="311"/>
      <c r="EQ927" s="311"/>
      <c r="ER927" s="311"/>
      <c r="ES927" s="311"/>
      <c r="ET927" s="312"/>
      <c r="EU927" s="311"/>
      <c r="EV927" s="297"/>
      <c r="EW927" s="311"/>
      <c r="EX927" s="311"/>
      <c r="EY927" s="311"/>
      <c r="EZ927" s="311"/>
      <c r="FA927" s="312"/>
      <c r="FB927" s="311"/>
      <c r="FC927" s="298"/>
    </row>
    <row r="928" spans="1:159" s="205" customFormat="1" ht="39.9" customHeight="1" x14ac:dyDescent="0.25">
      <c r="A928" s="206"/>
      <c r="B928" s="196"/>
      <c r="C928" s="292"/>
      <c r="D928" s="198"/>
      <c r="E928" s="299"/>
      <c r="F928" s="200"/>
      <c r="G928" s="301"/>
      <c r="H928" s="303"/>
      <c r="I928" s="299"/>
      <c r="J928" s="299"/>
      <c r="K928" s="299"/>
      <c r="L928" s="289"/>
      <c r="M928" s="299"/>
      <c r="N928" s="289"/>
      <c r="O928" s="363" t="str">
        <f>IF(P928="","",IF(OR(I928="",J928=""),"",IF(AND(ISNUMBER(FIND("post-", I928)),J928=ProductCode!$I$12),ProductCode!$F$19,IF(AND(ISNUMBER(FIND("pre-", I928)),J928=ProductCode!$I$12),ProductCode!$F$20,IF(ISNUMBER(FIND("post-", I928)),ProductCode!$F$17,ProductCode!$F$18)))))</f>
        <v/>
      </c>
      <c r="P928" s="295" t="str">
        <f t="shared" si="32"/>
        <v/>
      </c>
      <c r="Q928" s="306"/>
      <c r="R928" s="203"/>
      <c r="S928" s="308" t="str">
        <f t="shared" si="33"/>
        <v/>
      </c>
      <c r="T928" s="311"/>
      <c r="U928" s="311"/>
      <c r="V928" s="311"/>
      <c r="W928" s="311"/>
      <c r="X928" s="312"/>
      <c r="Y928" s="311"/>
      <c r="Z928" s="297"/>
      <c r="AA928" s="311"/>
      <c r="AB928" s="311"/>
      <c r="AC928" s="311"/>
      <c r="AD928" s="311"/>
      <c r="AE928" s="312"/>
      <c r="AF928" s="311"/>
      <c r="AG928" s="297"/>
      <c r="AH928" s="311"/>
      <c r="AI928" s="311"/>
      <c r="AJ928" s="311"/>
      <c r="AK928" s="311"/>
      <c r="AL928" s="312"/>
      <c r="AM928" s="311"/>
      <c r="AN928" s="297"/>
      <c r="AO928" s="311"/>
      <c r="AP928" s="311"/>
      <c r="AQ928" s="311"/>
      <c r="AR928" s="311"/>
      <c r="AS928" s="312"/>
      <c r="AT928" s="311"/>
      <c r="AU928" s="297"/>
      <c r="AV928" s="311"/>
      <c r="AW928" s="311"/>
      <c r="AX928" s="311"/>
      <c r="AY928" s="311"/>
      <c r="AZ928" s="312"/>
      <c r="BA928" s="311"/>
      <c r="BB928" s="297"/>
      <c r="BC928" s="311"/>
      <c r="BD928" s="311"/>
      <c r="BE928" s="311"/>
      <c r="BF928" s="311"/>
      <c r="BG928" s="312"/>
      <c r="BH928" s="311"/>
      <c r="BI928" s="297"/>
      <c r="BJ928" s="311"/>
      <c r="BK928" s="311"/>
      <c r="BL928" s="311"/>
      <c r="BM928" s="311"/>
      <c r="BN928" s="312"/>
      <c r="BO928" s="311"/>
      <c r="BP928" s="297"/>
      <c r="BQ928" s="311"/>
      <c r="BR928" s="311"/>
      <c r="BS928" s="311"/>
      <c r="BT928" s="311"/>
      <c r="BU928" s="312"/>
      <c r="BV928" s="311"/>
      <c r="BW928" s="297"/>
      <c r="BX928" s="311"/>
      <c r="BY928" s="311"/>
      <c r="BZ928" s="311"/>
      <c r="CA928" s="311"/>
      <c r="CB928" s="312"/>
      <c r="CC928" s="311"/>
      <c r="CD928" s="297"/>
      <c r="CE928" s="311"/>
      <c r="CF928" s="311"/>
      <c r="CG928" s="311"/>
      <c r="CH928" s="311"/>
      <c r="CI928" s="312"/>
      <c r="CJ928" s="311"/>
      <c r="CK928" s="297"/>
      <c r="CL928" s="311"/>
      <c r="CM928" s="311"/>
      <c r="CN928" s="311"/>
      <c r="CO928" s="311"/>
      <c r="CP928" s="312"/>
      <c r="CQ928" s="311"/>
      <c r="CR928" s="297"/>
      <c r="CS928" s="311"/>
      <c r="CT928" s="311"/>
      <c r="CU928" s="311"/>
      <c r="CV928" s="311"/>
      <c r="CW928" s="312"/>
      <c r="CX928" s="311"/>
      <c r="CY928" s="297"/>
      <c r="CZ928" s="311"/>
      <c r="DA928" s="311"/>
      <c r="DB928" s="311"/>
      <c r="DC928" s="311"/>
      <c r="DD928" s="312"/>
      <c r="DE928" s="311"/>
      <c r="DF928" s="297"/>
      <c r="DG928" s="311"/>
      <c r="DH928" s="311"/>
      <c r="DI928" s="311"/>
      <c r="DJ928" s="311"/>
      <c r="DK928" s="312"/>
      <c r="DL928" s="311"/>
      <c r="DM928" s="297"/>
      <c r="DN928" s="311"/>
      <c r="DO928" s="311"/>
      <c r="DP928" s="311"/>
      <c r="DQ928" s="311"/>
      <c r="DR928" s="312"/>
      <c r="DS928" s="311"/>
      <c r="DT928" s="297"/>
      <c r="DU928" s="311"/>
      <c r="DV928" s="311"/>
      <c r="DW928" s="311"/>
      <c r="DX928" s="311"/>
      <c r="DY928" s="312"/>
      <c r="DZ928" s="311"/>
      <c r="EA928" s="297"/>
      <c r="EB928" s="311"/>
      <c r="EC928" s="311"/>
      <c r="ED928" s="311"/>
      <c r="EE928" s="311"/>
      <c r="EF928" s="312"/>
      <c r="EG928" s="311"/>
      <c r="EH928" s="297"/>
      <c r="EI928" s="311"/>
      <c r="EJ928" s="311"/>
      <c r="EK928" s="311"/>
      <c r="EL928" s="311"/>
      <c r="EM928" s="312"/>
      <c r="EN928" s="311"/>
      <c r="EO928" s="297"/>
      <c r="EP928" s="311"/>
      <c r="EQ928" s="311"/>
      <c r="ER928" s="311"/>
      <c r="ES928" s="311"/>
      <c r="ET928" s="312"/>
      <c r="EU928" s="311"/>
      <c r="EV928" s="297"/>
      <c r="EW928" s="311"/>
      <c r="EX928" s="311"/>
      <c r="EY928" s="311"/>
      <c r="EZ928" s="311"/>
      <c r="FA928" s="312"/>
      <c r="FB928" s="311"/>
      <c r="FC928" s="298"/>
    </row>
    <row r="929" spans="1:159" s="205" customFormat="1" ht="39.9" customHeight="1" x14ac:dyDescent="0.25">
      <c r="A929" s="206"/>
      <c r="B929" s="196"/>
      <c r="C929" s="292"/>
      <c r="D929" s="198"/>
      <c r="E929" s="299"/>
      <c r="F929" s="200"/>
      <c r="G929" s="301"/>
      <c r="H929" s="303"/>
      <c r="I929" s="299"/>
      <c r="J929" s="299"/>
      <c r="K929" s="299"/>
      <c r="L929" s="289"/>
      <c r="M929" s="299"/>
      <c r="N929" s="289"/>
      <c r="O929" s="363" t="str">
        <f>IF(P929="","",IF(OR(I929="",J929=""),"",IF(AND(ISNUMBER(FIND("post-", I929)),J929=ProductCode!$I$12),ProductCode!$F$19,IF(AND(ISNUMBER(FIND("pre-", I929)),J929=ProductCode!$I$12),ProductCode!$F$20,IF(ISNUMBER(FIND("post-", I929)),ProductCode!$F$17,ProductCode!$F$18)))))</f>
        <v/>
      </c>
      <c r="P929" s="295" t="str">
        <f t="shared" si="32"/>
        <v/>
      </c>
      <c r="Q929" s="306"/>
      <c r="R929" s="203"/>
      <c r="S929" s="308" t="str">
        <f t="shared" si="33"/>
        <v/>
      </c>
      <c r="T929" s="311"/>
      <c r="U929" s="311"/>
      <c r="V929" s="311"/>
      <c r="W929" s="311"/>
      <c r="X929" s="312"/>
      <c r="Y929" s="311"/>
      <c r="Z929" s="297"/>
      <c r="AA929" s="311"/>
      <c r="AB929" s="311"/>
      <c r="AC929" s="311"/>
      <c r="AD929" s="311"/>
      <c r="AE929" s="312"/>
      <c r="AF929" s="311"/>
      <c r="AG929" s="297"/>
      <c r="AH929" s="311"/>
      <c r="AI929" s="311"/>
      <c r="AJ929" s="311"/>
      <c r="AK929" s="311"/>
      <c r="AL929" s="312"/>
      <c r="AM929" s="311"/>
      <c r="AN929" s="297"/>
      <c r="AO929" s="311"/>
      <c r="AP929" s="311"/>
      <c r="AQ929" s="311"/>
      <c r="AR929" s="311"/>
      <c r="AS929" s="312"/>
      <c r="AT929" s="311"/>
      <c r="AU929" s="297"/>
      <c r="AV929" s="311"/>
      <c r="AW929" s="311"/>
      <c r="AX929" s="311"/>
      <c r="AY929" s="311"/>
      <c r="AZ929" s="312"/>
      <c r="BA929" s="311"/>
      <c r="BB929" s="297"/>
      <c r="BC929" s="311"/>
      <c r="BD929" s="311"/>
      <c r="BE929" s="311"/>
      <c r="BF929" s="311"/>
      <c r="BG929" s="312"/>
      <c r="BH929" s="311"/>
      <c r="BI929" s="297"/>
      <c r="BJ929" s="311"/>
      <c r="BK929" s="311"/>
      <c r="BL929" s="311"/>
      <c r="BM929" s="311"/>
      <c r="BN929" s="312"/>
      <c r="BO929" s="311"/>
      <c r="BP929" s="297"/>
      <c r="BQ929" s="311"/>
      <c r="BR929" s="311"/>
      <c r="BS929" s="311"/>
      <c r="BT929" s="311"/>
      <c r="BU929" s="312"/>
      <c r="BV929" s="311"/>
      <c r="BW929" s="297"/>
      <c r="BX929" s="311"/>
      <c r="BY929" s="311"/>
      <c r="BZ929" s="311"/>
      <c r="CA929" s="311"/>
      <c r="CB929" s="312"/>
      <c r="CC929" s="311"/>
      <c r="CD929" s="297"/>
      <c r="CE929" s="311"/>
      <c r="CF929" s="311"/>
      <c r="CG929" s="311"/>
      <c r="CH929" s="311"/>
      <c r="CI929" s="312"/>
      <c r="CJ929" s="311"/>
      <c r="CK929" s="297"/>
      <c r="CL929" s="311"/>
      <c r="CM929" s="311"/>
      <c r="CN929" s="311"/>
      <c r="CO929" s="311"/>
      <c r="CP929" s="312"/>
      <c r="CQ929" s="311"/>
      <c r="CR929" s="297"/>
      <c r="CS929" s="311"/>
      <c r="CT929" s="311"/>
      <c r="CU929" s="311"/>
      <c r="CV929" s="311"/>
      <c r="CW929" s="312"/>
      <c r="CX929" s="311"/>
      <c r="CY929" s="297"/>
      <c r="CZ929" s="311"/>
      <c r="DA929" s="311"/>
      <c r="DB929" s="311"/>
      <c r="DC929" s="311"/>
      <c r="DD929" s="312"/>
      <c r="DE929" s="311"/>
      <c r="DF929" s="297"/>
      <c r="DG929" s="311"/>
      <c r="DH929" s="311"/>
      <c r="DI929" s="311"/>
      <c r="DJ929" s="311"/>
      <c r="DK929" s="312"/>
      <c r="DL929" s="311"/>
      <c r="DM929" s="297"/>
      <c r="DN929" s="311"/>
      <c r="DO929" s="311"/>
      <c r="DP929" s="311"/>
      <c r="DQ929" s="311"/>
      <c r="DR929" s="312"/>
      <c r="DS929" s="311"/>
      <c r="DT929" s="297"/>
      <c r="DU929" s="311"/>
      <c r="DV929" s="311"/>
      <c r="DW929" s="311"/>
      <c r="DX929" s="311"/>
      <c r="DY929" s="312"/>
      <c r="DZ929" s="311"/>
      <c r="EA929" s="297"/>
      <c r="EB929" s="311"/>
      <c r="EC929" s="311"/>
      <c r="ED929" s="311"/>
      <c r="EE929" s="311"/>
      <c r="EF929" s="312"/>
      <c r="EG929" s="311"/>
      <c r="EH929" s="297"/>
      <c r="EI929" s="311"/>
      <c r="EJ929" s="311"/>
      <c r="EK929" s="311"/>
      <c r="EL929" s="311"/>
      <c r="EM929" s="312"/>
      <c r="EN929" s="311"/>
      <c r="EO929" s="297"/>
      <c r="EP929" s="311"/>
      <c r="EQ929" s="311"/>
      <c r="ER929" s="311"/>
      <c r="ES929" s="311"/>
      <c r="ET929" s="312"/>
      <c r="EU929" s="311"/>
      <c r="EV929" s="297"/>
      <c r="EW929" s="311"/>
      <c r="EX929" s="311"/>
      <c r="EY929" s="311"/>
      <c r="EZ929" s="311"/>
      <c r="FA929" s="312"/>
      <c r="FB929" s="311"/>
      <c r="FC929" s="298"/>
    </row>
    <row r="930" spans="1:159" s="205" customFormat="1" ht="39.9" customHeight="1" x14ac:dyDescent="0.25">
      <c r="A930" s="206"/>
      <c r="B930" s="196"/>
      <c r="C930" s="292"/>
      <c r="D930" s="198"/>
      <c r="E930" s="299"/>
      <c r="F930" s="200"/>
      <c r="G930" s="301"/>
      <c r="H930" s="303"/>
      <c r="I930" s="299"/>
      <c r="J930" s="299"/>
      <c r="K930" s="299"/>
      <c r="L930" s="289"/>
      <c r="M930" s="299"/>
      <c r="N930" s="289"/>
      <c r="O930" s="363" t="str">
        <f>IF(P930="","",IF(OR(I930="",J930=""),"",IF(AND(ISNUMBER(FIND("post-", I930)),J930=ProductCode!$I$12),ProductCode!$F$19,IF(AND(ISNUMBER(FIND("pre-", I930)),J930=ProductCode!$I$12),ProductCode!$F$20,IF(ISNUMBER(FIND("post-", I930)),ProductCode!$F$17,ProductCode!$F$18)))))</f>
        <v/>
      </c>
      <c r="P930" s="295" t="str">
        <f t="shared" si="32"/>
        <v/>
      </c>
      <c r="Q930" s="306"/>
      <c r="R930" s="203"/>
      <c r="S930" s="308" t="str">
        <f t="shared" si="33"/>
        <v/>
      </c>
      <c r="T930" s="311"/>
      <c r="U930" s="311"/>
      <c r="V930" s="311"/>
      <c r="W930" s="311"/>
      <c r="X930" s="312"/>
      <c r="Y930" s="311"/>
      <c r="Z930" s="297"/>
      <c r="AA930" s="311"/>
      <c r="AB930" s="311"/>
      <c r="AC930" s="311"/>
      <c r="AD930" s="311"/>
      <c r="AE930" s="312"/>
      <c r="AF930" s="311"/>
      <c r="AG930" s="297"/>
      <c r="AH930" s="311"/>
      <c r="AI930" s="311"/>
      <c r="AJ930" s="311"/>
      <c r="AK930" s="311"/>
      <c r="AL930" s="312"/>
      <c r="AM930" s="311"/>
      <c r="AN930" s="297"/>
      <c r="AO930" s="311"/>
      <c r="AP930" s="311"/>
      <c r="AQ930" s="311"/>
      <c r="AR930" s="311"/>
      <c r="AS930" s="312"/>
      <c r="AT930" s="311"/>
      <c r="AU930" s="297"/>
      <c r="AV930" s="311"/>
      <c r="AW930" s="311"/>
      <c r="AX930" s="311"/>
      <c r="AY930" s="311"/>
      <c r="AZ930" s="312"/>
      <c r="BA930" s="311"/>
      <c r="BB930" s="297"/>
      <c r="BC930" s="311"/>
      <c r="BD930" s="311"/>
      <c r="BE930" s="311"/>
      <c r="BF930" s="311"/>
      <c r="BG930" s="312"/>
      <c r="BH930" s="311"/>
      <c r="BI930" s="297"/>
      <c r="BJ930" s="311"/>
      <c r="BK930" s="311"/>
      <c r="BL930" s="311"/>
      <c r="BM930" s="311"/>
      <c r="BN930" s="312"/>
      <c r="BO930" s="311"/>
      <c r="BP930" s="297"/>
      <c r="BQ930" s="311"/>
      <c r="BR930" s="311"/>
      <c r="BS930" s="311"/>
      <c r="BT930" s="311"/>
      <c r="BU930" s="312"/>
      <c r="BV930" s="311"/>
      <c r="BW930" s="297"/>
      <c r="BX930" s="311"/>
      <c r="BY930" s="311"/>
      <c r="BZ930" s="311"/>
      <c r="CA930" s="311"/>
      <c r="CB930" s="312"/>
      <c r="CC930" s="311"/>
      <c r="CD930" s="297"/>
      <c r="CE930" s="311"/>
      <c r="CF930" s="311"/>
      <c r="CG930" s="311"/>
      <c r="CH930" s="311"/>
      <c r="CI930" s="312"/>
      <c r="CJ930" s="311"/>
      <c r="CK930" s="297"/>
      <c r="CL930" s="311"/>
      <c r="CM930" s="311"/>
      <c r="CN930" s="311"/>
      <c r="CO930" s="311"/>
      <c r="CP930" s="312"/>
      <c r="CQ930" s="311"/>
      <c r="CR930" s="297"/>
      <c r="CS930" s="311"/>
      <c r="CT930" s="311"/>
      <c r="CU930" s="311"/>
      <c r="CV930" s="311"/>
      <c r="CW930" s="312"/>
      <c r="CX930" s="311"/>
      <c r="CY930" s="297"/>
      <c r="CZ930" s="311"/>
      <c r="DA930" s="311"/>
      <c r="DB930" s="311"/>
      <c r="DC930" s="311"/>
      <c r="DD930" s="312"/>
      <c r="DE930" s="311"/>
      <c r="DF930" s="297"/>
      <c r="DG930" s="311"/>
      <c r="DH930" s="311"/>
      <c r="DI930" s="311"/>
      <c r="DJ930" s="311"/>
      <c r="DK930" s="312"/>
      <c r="DL930" s="311"/>
      <c r="DM930" s="297"/>
      <c r="DN930" s="311"/>
      <c r="DO930" s="311"/>
      <c r="DP930" s="311"/>
      <c r="DQ930" s="311"/>
      <c r="DR930" s="312"/>
      <c r="DS930" s="311"/>
      <c r="DT930" s="297"/>
      <c r="DU930" s="311"/>
      <c r="DV930" s="311"/>
      <c r="DW930" s="311"/>
      <c r="DX930" s="311"/>
      <c r="DY930" s="312"/>
      <c r="DZ930" s="311"/>
      <c r="EA930" s="297"/>
      <c r="EB930" s="311"/>
      <c r="EC930" s="311"/>
      <c r="ED930" s="311"/>
      <c r="EE930" s="311"/>
      <c r="EF930" s="312"/>
      <c r="EG930" s="311"/>
      <c r="EH930" s="297"/>
      <c r="EI930" s="311"/>
      <c r="EJ930" s="311"/>
      <c r="EK930" s="311"/>
      <c r="EL930" s="311"/>
      <c r="EM930" s="312"/>
      <c r="EN930" s="311"/>
      <c r="EO930" s="297"/>
      <c r="EP930" s="311"/>
      <c r="EQ930" s="311"/>
      <c r="ER930" s="311"/>
      <c r="ES930" s="311"/>
      <c r="ET930" s="312"/>
      <c r="EU930" s="311"/>
      <c r="EV930" s="297"/>
      <c r="EW930" s="311"/>
      <c r="EX930" s="311"/>
      <c r="EY930" s="311"/>
      <c r="EZ930" s="311"/>
      <c r="FA930" s="312"/>
      <c r="FB930" s="311"/>
      <c r="FC930" s="298"/>
    </row>
    <row r="931" spans="1:159" s="205" customFormat="1" ht="39.9" customHeight="1" x14ac:dyDescent="0.25">
      <c r="A931" s="206"/>
      <c r="B931" s="196"/>
      <c r="C931" s="292"/>
      <c r="D931" s="198"/>
      <c r="E931" s="299"/>
      <c r="F931" s="200"/>
      <c r="G931" s="301"/>
      <c r="H931" s="303"/>
      <c r="I931" s="299"/>
      <c r="J931" s="299"/>
      <c r="K931" s="299"/>
      <c r="L931" s="289"/>
      <c r="M931" s="299"/>
      <c r="N931" s="289"/>
      <c r="O931" s="363" t="str">
        <f>IF(P931="","",IF(OR(I931="",J931=""),"",IF(AND(ISNUMBER(FIND("post-", I931)),J931=ProductCode!$I$12),ProductCode!$F$19,IF(AND(ISNUMBER(FIND("pre-", I931)),J931=ProductCode!$I$12),ProductCode!$F$20,IF(ISNUMBER(FIND("post-", I931)),ProductCode!$F$17,ProductCode!$F$18)))))</f>
        <v/>
      </c>
      <c r="P931" s="295" t="str">
        <f t="shared" si="32"/>
        <v/>
      </c>
      <c r="Q931" s="306"/>
      <c r="R931" s="203"/>
      <c r="S931" s="308" t="str">
        <f t="shared" si="33"/>
        <v/>
      </c>
      <c r="T931" s="311"/>
      <c r="U931" s="311"/>
      <c r="V931" s="311"/>
      <c r="W931" s="311"/>
      <c r="X931" s="312"/>
      <c r="Y931" s="311"/>
      <c r="Z931" s="297"/>
      <c r="AA931" s="311"/>
      <c r="AB931" s="311"/>
      <c r="AC931" s="311"/>
      <c r="AD931" s="311"/>
      <c r="AE931" s="312"/>
      <c r="AF931" s="311"/>
      <c r="AG931" s="297"/>
      <c r="AH931" s="311"/>
      <c r="AI931" s="311"/>
      <c r="AJ931" s="311"/>
      <c r="AK931" s="311"/>
      <c r="AL931" s="312"/>
      <c r="AM931" s="311"/>
      <c r="AN931" s="297"/>
      <c r="AO931" s="311"/>
      <c r="AP931" s="311"/>
      <c r="AQ931" s="311"/>
      <c r="AR931" s="311"/>
      <c r="AS931" s="312"/>
      <c r="AT931" s="311"/>
      <c r="AU931" s="297"/>
      <c r="AV931" s="311"/>
      <c r="AW931" s="311"/>
      <c r="AX931" s="311"/>
      <c r="AY931" s="311"/>
      <c r="AZ931" s="312"/>
      <c r="BA931" s="311"/>
      <c r="BB931" s="297"/>
      <c r="BC931" s="311"/>
      <c r="BD931" s="311"/>
      <c r="BE931" s="311"/>
      <c r="BF931" s="311"/>
      <c r="BG931" s="312"/>
      <c r="BH931" s="311"/>
      <c r="BI931" s="297"/>
      <c r="BJ931" s="311"/>
      <c r="BK931" s="311"/>
      <c r="BL931" s="311"/>
      <c r="BM931" s="311"/>
      <c r="BN931" s="312"/>
      <c r="BO931" s="311"/>
      <c r="BP931" s="297"/>
      <c r="BQ931" s="311"/>
      <c r="BR931" s="311"/>
      <c r="BS931" s="311"/>
      <c r="BT931" s="311"/>
      <c r="BU931" s="312"/>
      <c r="BV931" s="311"/>
      <c r="BW931" s="297"/>
      <c r="BX931" s="311"/>
      <c r="BY931" s="311"/>
      <c r="BZ931" s="311"/>
      <c r="CA931" s="311"/>
      <c r="CB931" s="312"/>
      <c r="CC931" s="311"/>
      <c r="CD931" s="297"/>
      <c r="CE931" s="311"/>
      <c r="CF931" s="311"/>
      <c r="CG931" s="311"/>
      <c r="CH931" s="311"/>
      <c r="CI931" s="312"/>
      <c r="CJ931" s="311"/>
      <c r="CK931" s="297"/>
      <c r="CL931" s="311"/>
      <c r="CM931" s="311"/>
      <c r="CN931" s="311"/>
      <c r="CO931" s="311"/>
      <c r="CP931" s="312"/>
      <c r="CQ931" s="311"/>
      <c r="CR931" s="297"/>
      <c r="CS931" s="311"/>
      <c r="CT931" s="311"/>
      <c r="CU931" s="311"/>
      <c r="CV931" s="311"/>
      <c r="CW931" s="312"/>
      <c r="CX931" s="311"/>
      <c r="CY931" s="297"/>
      <c r="CZ931" s="311"/>
      <c r="DA931" s="311"/>
      <c r="DB931" s="311"/>
      <c r="DC931" s="311"/>
      <c r="DD931" s="312"/>
      <c r="DE931" s="311"/>
      <c r="DF931" s="297"/>
      <c r="DG931" s="311"/>
      <c r="DH931" s="311"/>
      <c r="DI931" s="311"/>
      <c r="DJ931" s="311"/>
      <c r="DK931" s="312"/>
      <c r="DL931" s="311"/>
      <c r="DM931" s="297"/>
      <c r="DN931" s="311"/>
      <c r="DO931" s="311"/>
      <c r="DP931" s="311"/>
      <c r="DQ931" s="311"/>
      <c r="DR931" s="312"/>
      <c r="DS931" s="311"/>
      <c r="DT931" s="297"/>
      <c r="DU931" s="311"/>
      <c r="DV931" s="311"/>
      <c r="DW931" s="311"/>
      <c r="DX931" s="311"/>
      <c r="DY931" s="312"/>
      <c r="DZ931" s="311"/>
      <c r="EA931" s="297"/>
      <c r="EB931" s="311"/>
      <c r="EC931" s="311"/>
      <c r="ED931" s="311"/>
      <c r="EE931" s="311"/>
      <c r="EF931" s="312"/>
      <c r="EG931" s="311"/>
      <c r="EH931" s="297"/>
      <c r="EI931" s="311"/>
      <c r="EJ931" s="311"/>
      <c r="EK931" s="311"/>
      <c r="EL931" s="311"/>
      <c r="EM931" s="312"/>
      <c r="EN931" s="311"/>
      <c r="EO931" s="297"/>
      <c r="EP931" s="311"/>
      <c r="EQ931" s="311"/>
      <c r="ER931" s="311"/>
      <c r="ES931" s="311"/>
      <c r="ET931" s="312"/>
      <c r="EU931" s="311"/>
      <c r="EV931" s="297"/>
      <c r="EW931" s="311"/>
      <c r="EX931" s="311"/>
      <c r="EY931" s="311"/>
      <c r="EZ931" s="311"/>
      <c r="FA931" s="312"/>
      <c r="FB931" s="311"/>
      <c r="FC931" s="298"/>
    </row>
    <row r="932" spans="1:159" s="205" customFormat="1" ht="39.9" customHeight="1" x14ac:dyDescent="0.25">
      <c r="A932" s="206"/>
      <c r="B932" s="196"/>
      <c r="C932" s="292"/>
      <c r="D932" s="198"/>
      <c r="E932" s="299"/>
      <c r="F932" s="200"/>
      <c r="G932" s="301"/>
      <c r="H932" s="303"/>
      <c r="I932" s="299"/>
      <c r="J932" s="299"/>
      <c r="K932" s="299"/>
      <c r="L932" s="289"/>
      <c r="M932" s="299"/>
      <c r="N932" s="289"/>
      <c r="O932" s="363" t="str">
        <f>IF(P932="","",IF(OR(I932="",J932=""),"",IF(AND(ISNUMBER(FIND("post-", I932)),J932=ProductCode!$I$12),ProductCode!$F$19,IF(AND(ISNUMBER(FIND("pre-", I932)),J932=ProductCode!$I$12),ProductCode!$F$20,IF(ISNUMBER(FIND("post-", I932)),ProductCode!$F$17,ProductCode!$F$18)))))</f>
        <v/>
      </c>
      <c r="P932" s="295" t="str">
        <f t="shared" ref="P932:P995" si="34">IF(OR(I932="",1-ROUND(L932,4)-ROUND(N932,4)=0),"",ROUND(1-ROUND(L932,4)-ROUND(N932,4),4))</f>
        <v/>
      </c>
      <c r="Q932" s="306"/>
      <c r="R932" s="203"/>
      <c r="S932" s="308" t="str">
        <f t="shared" ref="S932:S995" si="35">IF(I932="","",IF($E$21="Yes",100%,IF(R932&lt;&gt;0,ROUND(SUMIF($Z$33:$FC$33,$Z$33,Z932:FC932),4),"")))</f>
        <v/>
      </c>
      <c r="T932" s="311"/>
      <c r="U932" s="311"/>
      <c r="V932" s="311"/>
      <c r="W932" s="311"/>
      <c r="X932" s="312"/>
      <c r="Y932" s="311"/>
      <c r="Z932" s="297"/>
      <c r="AA932" s="311"/>
      <c r="AB932" s="311"/>
      <c r="AC932" s="311"/>
      <c r="AD932" s="311"/>
      <c r="AE932" s="312"/>
      <c r="AF932" s="311"/>
      <c r="AG932" s="297"/>
      <c r="AH932" s="311"/>
      <c r="AI932" s="311"/>
      <c r="AJ932" s="311"/>
      <c r="AK932" s="311"/>
      <c r="AL932" s="312"/>
      <c r="AM932" s="311"/>
      <c r="AN932" s="297"/>
      <c r="AO932" s="311"/>
      <c r="AP932" s="311"/>
      <c r="AQ932" s="311"/>
      <c r="AR932" s="311"/>
      <c r="AS932" s="312"/>
      <c r="AT932" s="311"/>
      <c r="AU932" s="297"/>
      <c r="AV932" s="311"/>
      <c r="AW932" s="311"/>
      <c r="AX932" s="311"/>
      <c r="AY932" s="311"/>
      <c r="AZ932" s="312"/>
      <c r="BA932" s="311"/>
      <c r="BB932" s="297"/>
      <c r="BC932" s="311"/>
      <c r="BD932" s="311"/>
      <c r="BE932" s="311"/>
      <c r="BF932" s="311"/>
      <c r="BG932" s="312"/>
      <c r="BH932" s="311"/>
      <c r="BI932" s="297"/>
      <c r="BJ932" s="311"/>
      <c r="BK932" s="311"/>
      <c r="BL932" s="311"/>
      <c r="BM932" s="311"/>
      <c r="BN932" s="312"/>
      <c r="BO932" s="311"/>
      <c r="BP932" s="297"/>
      <c r="BQ932" s="311"/>
      <c r="BR932" s="311"/>
      <c r="BS932" s="311"/>
      <c r="BT932" s="311"/>
      <c r="BU932" s="312"/>
      <c r="BV932" s="311"/>
      <c r="BW932" s="297"/>
      <c r="BX932" s="311"/>
      <c r="BY932" s="311"/>
      <c r="BZ932" s="311"/>
      <c r="CA932" s="311"/>
      <c r="CB932" s="312"/>
      <c r="CC932" s="311"/>
      <c r="CD932" s="297"/>
      <c r="CE932" s="311"/>
      <c r="CF932" s="311"/>
      <c r="CG932" s="311"/>
      <c r="CH932" s="311"/>
      <c r="CI932" s="312"/>
      <c r="CJ932" s="311"/>
      <c r="CK932" s="297"/>
      <c r="CL932" s="311"/>
      <c r="CM932" s="311"/>
      <c r="CN932" s="311"/>
      <c r="CO932" s="311"/>
      <c r="CP932" s="312"/>
      <c r="CQ932" s="311"/>
      <c r="CR932" s="297"/>
      <c r="CS932" s="311"/>
      <c r="CT932" s="311"/>
      <c r="CU932" s="311"/>
      <c r="CV932" s="311"/>
      <c r="CW932" s="312"/>
      <c r="CX932" s="311"/>
      <c r="CY932" s="297"/>
      <c r="CZ932" s="311"/>
      <c r="DA932" s="311"/>
      <c r="DB932" s="311"/>
      <c r="DC932" s="311"/>
      <c r="DD932" s="312"/>
      <c r="DE932" s="311"/>
      <c r="DF932" s="297"/>
      <c r="DG932" s="311"/>
      <c r="DH932" s="311"/>
      <c r="DI932" s="311"/>
      <c r="DJ932" s="311"/>
      <c r="DK932" s="312"/>
      <c r="DL932" s="311"/>
      <c r="DM932" s="297"/>
      <c r="DN932" s="311"/>
      <c r="DO932" s="311"/>
      <c r="DP932" s="311"/>
      <c r="DQ932" s="311"/>
      <c r="DR932" s="312"/>
      <c r="DS932" s="311"/>
      <c r="DT932" s="297"/>
      <c r="DU932" s="311"/>
      <c r="DV932" s="311"/>
      <c r="DW932" s="311"/>
      <c r="DX932" s="311"/>
      <c r="DY932" s="312"/>
      <c r="DZ932" s="311"/>
      <c r="EA932" s="297"/>
      <c r="EB932" s="311"/>
      <c r="EC932" s="311"/>
      <c r="ED932" s="311"/>
      <c r="EE932" s="311"/>
      <c r="EF932" s="312"/>
      <c r="EG932" s="311"/>
      <c r="EH932" s="297"/>
      <c r="EI932" s="311"/>
      <c r="EJ932" s="311"/>
      <c r="EK932" s="311"/>
      <c r="EL932" s="311"/>
      <c r="EM932" s="312"/>
      <c r="EN932" s="311"/>
      <c r="EO932" s="297"/>
      <c r="EP932" s="311"/>
      <c r="EQ932" s="311"/>
      <c r="ER932" s="311"/>
      <c r="ES932" s="311"/>
      <c r="ET932" s="312"/>
      <c r="EU932" s="311"/>
      <c r="EV932" s="297"/>
      <c r="EW932" s="311"/>
      <c r="EX932" s="311"/>
      <c r="EY932" s="311"/>
      <c r="EZ932" s="311"/>
      <c r="FA932" s="312"/>
      <c r="FB932" s="311"/>
      <c r="FC932" s="298"/>
    </row>
    <row r="933" spans="1:159" s="205" customFormat="1" ht="39.9" customHeight="1" x14ac:dyDescent="0.25">
      <c r="A933" s="206"/>
      <c r="B933" s="196"/>
      <c r="C933" s="292"/>
      <c r="D933" s="198"/>
      <c r="E933" s="299"/>
      <c r="F933" s="200"/>
      <c r="G933" s="301"/>
      <c r="H933" s="303"/>
      <c r="I933" s="299"/>
      <c r="J933" s="299"/>
      <c r="K933" s="299"/>
      <c r="L933" s="289"/>
      <c r="M933" s="299"/>
      <c r="N933" s="289"/>
      <c r="O933" s="363" t="str">
        <f>IF(P933="","",IF(OR(I933="",J933=""),"",IF(AND(ISNUMBER(FIND("post-", I933)),J933=ProductCode!$I$12),ProductCode!$F$19,IF(AND(ISNUMBER(FIND("pre-", I933)),J933=ProductCode!$I$12),ProductCode!$F$20,IF(ISNUMBER(FIND("post-", I933)),ProductCode!$F$17,ProductCode!$F$18)))))</f>
        <v/>
      </c>
      <c r="P933" s="295" t="str">
        <f t="shared" si="34"/>
        <v/>
      </c>
      <c r="Q933" s="306"/>
      <c r="R933" s="203"/>
      <c r="S933" s="308" t="str">
        <f t="shared" si="35"/>
        <v/>
      </c>
      <c r="T933" s="311"/>
      <c r="U933" s="311"/>
      <c r="V933" s="311"/>
      <c r="W933" s="311"/>
      <c r="X933" s="312"/>
      <c r="Y933" s="311"/>
      <c r="Z933" s="297"/>
      <c r="AA933" s="311"/>
      <c r="AB933" s="311"/>
      <c r="AC933" s="311"/>
      <c r="AD933" s="311"/>
      <c r="AE933" s="312"/>
      <c r="AF933" s="311"/>
      <c r="AG933" s="297"/>
      <c r="AH933" s="311"/>
      <c r="AI933" s="311"/>
      <c r="AJ933" s="311"/>
      <c r="AK933" s="311"/>
      <c r="AL933" s="312"/>
      <c r="AM933" s="311"/>
      <c r="AN933" s="297"/>
      <c r="AO933" s="311"/>
      <c r="AP933" s="311"/>
      <c r="AQ933" s="311"/>
      <c r="AR933" s="311"/>
      <c r="AS933" s="312"/>
      <c r="AT933" s="311"/>
      <c r="AU933" s="297"/>
      <c r="AV933" s="311"/>
      <c r="AW933" s="311"/>
      <c r="AX933" s="311"/>
      <c r="AY933" s="311"/>
      <c r="AZ933" s="312"/>
      <c r="BA933" s="311"/>
      <c r="BB933" s="297"/>
      <c r="BC933" s="311"/>
      <c r="BD933" s="311"/>
      <c r="BE933" s="311"/>
      <c r="BF933" s="311"/>
      <c r="BG933" s="312"/>
      <c r="BH933" s="311"/>
      <c r="BI933" s="297"/>
      <c r="BJ933" s="311"/>
      <c r="BK933" s="311"/>
      <c r="BL933" s="311"/>
      <c r="BM933" s="311"/>
      <c r="BN933" s="312"/>
      <c r="BO933" s="311"/>
      <c r="BP933" s="297"/>
      <c r="BQ933" s="311"/>
      <c r="BR933" s="311"/>
      <c r="BS933" s="311"/>
      <c r="BT933" s="311"/>
      <c r="BU933" s="312"/>
      <c r="BV933" s="311"/>
      <c r="BW933" s="297"/>
      <c r="BX933" s="311"/>
      <c r="BY933" s="311"/>
      <c r="BZ933" s="311"/>
      <c r="CA933" s="311"/>
      <c r="CB933" s="312"/>
      <c r="CC933" s="311"/>
      <c r="CD933" s="297"/>
      <c r="CE933" s="311"/>
      <c r="CF933" s="311"/>
      <c r="CG933" s="311"/>
      <c r="CH933" s="311"/>
      <c r="CI933" s="312"/>
      <c r="CJ933" s="311"/>
      <c r="CK933" s="297"/>
      <c r="CL933" s="311"/>
      <c r="CM933" s="311"/>
      <c r="CN933" s="311"/>
      <c r="CO933" s="311"/>
      <c r="CP933" s="312"/>
      <c r="CQ933" s="311"/>
      <c r="CR933" s="297"/>
      <c r="CS933" s="311"/>
      <c r="CT933" s="311"/>
      <c r="CU933" s="311"/>
      <c r="CV933" s="311"/>
      <c r="CW933" s="312"/>
      <c r="CX933" s="311"/>
      <c r="CY933" s="297"/>
      <c r="CZ933" s="311"/>
      <c r="DA933" s="311"/>
      <c r="DB933" s="311"/>
      <c r="DC933" s="311"/>
      <c r="DD933" s="312"/>
      <c r="DE933" s="311"/>
      <c r="DF933" s="297"/>
      <c r="DG933" s="311"/>
      <c r="DH933" s="311"/>
      <c r="DI933" s="311"/>
      <c r="DJ933" s="311"/>
      <c r="DK933" s="312"/>
      <c r="DL933" s="311"/>
      <c r="DM933" s="297"/>
      <c r="DN933" s="311"/>
      <c r="DO933" s="311"/>
      <c r="DP933" s="311"/>
      <c r="DQ933" s="311"/>
      <c r="DR933" s="312"/>
      <c r="DS933" s="311"/>
      <c r="DT933" s="297"/>
      <c r="DU933" s="311"/>
      <c r="DV933" s="311"/>
      <c r="DW933" s="311"/>
      <c r="DX933" s="311"/>
      <c r="DY933" s="312"/>
      <c r="DZ933" s="311"/>
      <c r="EA933" s="297"/>
      <c r="EB933" s="311"/>
      <c r="EC933" s="311"/>
      <c r="ED933" s="311"/>
      <c r="EE933" s="311"/>
      <c r="EF933" s="312"/>
      <c r="EG933" s="311"/>
      <c r="EH933" s="297"/>
      <c r="EI933" s="311"/>
      <c r="EJ933" s="311"/>
      <c r="EK933" s="311"/>
      <c r="EL933" s="311"/>
      <c r="EM933" s="312"/>
      <c r="EN933" s="311"/>
      <c r="EO933" s="297"/>
      <c r="EP933" s="311"/>
      <c r="EQ933" s="311"/>
      <c r="ER933" s="311"/>
      <c r="ES933" s="311"/>
      <c r="ET933" s="312"/>
      <c r="EU933" s="311"/>
      <c r="EV933" s="297"/>
      <c r="EW933" s="311"/>
      <c r="EX933" s="311"/>
      <c r="EY933" s="311"/>
      <c r="EZ933" s="311"/>
      <c r="FA933" s="312"/>
      <c r="FB933" s="311"/>
      <c r="FC933" s="298"/>
    </row>
    <row r="934" spans="1:159" s="205" customFormat="1" ht="39.9" customHeight="1" x14ac:dyDescent="0.25">
      <c r="A934" s="206"/>
      <c r="B934" s="196"/>
      <c r="C934" s="292"/>
      <c r="D934" s="198"/>
      <c r="E934" s="299"/>
      <c r="F934" s="200"/>
      <c r="G934" s="301"/>
      <c r="H934" s="303"/>
      <c r="I934" s="299"/>
      <c r="J934" s="299"/>
      <c r="K934" s="299"/>
      <c r="L934" s="289"/>
      <c r="M934" s="299"/>
      <c r="N934" s="289"/>
      <c r="O934" s="363" t="str">
        <f>IF(P934="","",IF(OR(I934="",J934=""),"",IF(AND(ISNUMBER(FIND("post-", I934)),J934=ProductCode!$I$12),ProductCode!$F$19,IF(AND(ISNUMBER(FIND("pre-", I934)),J934=ProductCode!$I$12),ProductCode!$F$20,IF(ISNUMBER(FIND("post-", I934)),ProductCode!$F$17,ProductCode!$F$18)))))</f>
        <v/>
      </c>
      <c r="P934" s="295" t="str">
        <f t="shared" si="34"/>
        <v/>
      </c>
      <c r="Q934" s="306"/>
      <c r="R934" s="203"/>
      <c r="S934" s="308" t="str">
        <f t="shared" si="35"/>
        <v/>
      </c>
      <c r="T934" s="311"/>
      <c r="U934" s="311"/>
      <c r="V934" s="311"/>
      <c r="W934" s="311"/>
      <c r="X934" s="312"/>
      <c r="Y934" s="311"/>
      <c r="Z934" s="297"/>
      <c r="AA934" s="311"/>
      <c r="AB934" s="311"/>
      <c r="AC934" s="311"/>
      <c r="AD934" s="311"/>
      <c r="AE934" s="312"/>
      <c r="AF934" s="311"/>
      <c r="AG934" s="297"/>
      <c r="AH934" s="311"/>
      <c r="AI934" s="311"/>
      <c r="AJ934" s="311"/>
      <c r="AK934" s="311"/>
      <c r="AL934" s="312"/>
      <c r="AM934" s="311"/>
      <c r="AN934" s="297"/>
      <c r="AO934" s="311"/>
      <c r="AP934" s="311"/>
      <c r="AQ934" s="311"/>
      <c r="AR934" s="311"/>
      <c r="AS934" s="312"/>
      <c r="AT934" s="311"/>
      <c r="AU934" s="297"/>
      <c r="AV934" s="311"/>
      <c r="AW934" s="311"/>
      <c r="AX934" s="311"/>
      <c r="AY934" s="311"/>
      <c r="AZ934" s="312"/>
      <c r="BA934" s="311"/>
      <c r="BB934" s="297"/>
      <c r="BC934" s="311"/>
      <c r="BD934" s="311"/>
      <c r="BE934" s="311"/>
      <c r="BF934" s="311"/>
      <c r="BG934" s="312"/>
      <c r="BH934" s="311"/>
      <c r="BI934" s="297"/>
      <c r="BJ934" s="311"/>
      <c r="BK934" s="311"/>
      <c r="BL934" s="311"/>
      <c r="BM934" s="311"/>
      <c r="BN934" s="312"/>
      <c r="BO934" s="311"/>
      <c r="BP934" s="297"/>
      <c r="BQ934" s="311"/>
      <c r="BR934" s="311"/>
      <c r="BS934" s="311"/>
      <c r="BT934" s="311"/>
      <c r="BU934" s="312"/>
      <c r="BV934" s="311"/>
      <c r="BW934" s="297"/>
      <c r="BX934" s="311"/>
      <c r="BY934" s="311"/>
      <c r="BZ934" s="311"/>
      <c r="CA934" s="311"/>
      <c r="CB934" s="312"/>
      <c r="CC934" s="311"/>
      <c r="CD934" s="297"/>
      <c r="CE934" s="311"/>
      <c r="CF934" s="311"/>
      <c r="CG934" s="311"/>
      <c r="CH934" s="311"/>
      <c r="CI934" s="312"/>
      <c r="CJ934" s="311"/>
      <c r="CK934" s="297"/>
      <c r="CL934" s="311"/>
      <c r="CM934" s="311"/>
      <c r="CN934" s="311"/>
      <c r="CO934" s="311"/>
      <c r="CP934" s="312"/>
      <c r="CQ934" s="311"/>
      <c r="CR934" s="297"/>
      <c r="CS934" s="311"/>
      <c r="CT934" s="311"/>
      <c r="CU934" s="311"/>
      <c r="CV934" s="311"/>
      <c r="CW934" s="312"/>
      <c r="CX934" s="311"/>
      <c r="CY934" s="297"/>
      <c r="CZ934" s="311"/>
      <c r="DA934" s="311"/>
      <c r="DB934" s="311"/>
      <c r="DC934" s="311"/>
      <c r="DD934" s="312"/>
      <c r="DE934" s="311"/>
      <c r="DF934" s="297"/>
      <c r="DG934" s="311"/>
      <c r="DH934" s="311"/>
      <c r="DI934" s="311"/>
      <c r="DJ934" s="311"/>
      <c r="DK934" s="312"/>
      <c r="DL934" s="311"/>
      <c r="DM934" s="297"/>
      <c r="DN934" s="311"/>
      <c r="DO934" s="311"/>
      <c r="DP934" s="311"/>
      <c r="DQ934" s="311"/>
      <c r="DR934" s="312"/>
      <c r="DS934" s="311"/>
      <c r="DT934" s="297"/>
      <c r="DU934" s="311"/>
      <c r="DV934" s="311"/>
      <c r="DW934" s="311"/>
      <c r="DX934" s="311"/>
      <c r="DY934" s="312"/>
      <c r="DZ934" s="311"/>
      <c r="EA934" s="297"/>
      <c r="EB934" s="311"/>
      <c r="EC934" s="311"/>
      <c r="ED934" s="311"/>
      <c r="EE934" s="311"/>
      <c r="EF934" s="312"/>
      <c r="EG934" s="311"/>
      <c r="EH934" s="297"/>
      <c r="EI934" s="311"/>
      <c r="EJ934" s="311"/>
      <c r="EK934" s="311"/>
      <c r="EL934" s="311"/>
      <c r="EM934" s="312"/>
      <c r="EN934" s="311"/>
      <c r="EO934" s="297"/>
      <c r="EP934" s="311"/>
      <c r="EQ934" s="311"/>
      <c r="ER934" s="311"/>
      <c r="ES934" s="311"/>
      <c r="ET934" s="312"/>
      <c r="EU934" s="311"/>
      <c r="EV934" s="297"/>
      <c r="EW934" s="311"/>
      <c r="EX934" s="311"/>
      <c r="EY934" s="311"/>
      <c r="EZ934" s="311"/>
      <c r="FA934" s="312"/>
      <c r="FB934" s="311"/>
      <c r="FC934" s="298"/>
    </row>
    <row r="935" spans="1:159" s="205" customFormat="1" ht="39.9" customHeight="1" x14ac:dyDescent="0.25">
      <c r="A935" s="206"/>
      <c r="B935" s="196"/>
      <c r="C935" s="292"/>
      <c r="D935" s="198"/>
      <c r="E935" s="299"/>
      <c r="F935" s="200"/>
      <c r="G935" s="301"/>
      <c r="H935" s="303"/>
      <c r="I935" s="299"/>
      <c r="J935" s="299"/>
      <c r="K935" s="299"/>
      <c r="L935" s="289"/>
      <c r="M935" s="299"/>
      <c r="N935" s="289"/>
      <c r="O935" s="363" t="str">
        <f>IF(P935="","",IF(OR(I935="",J935=""),"",IF(AND(ISNUMBER(FIND("post-", I935)),J935=ProductCode!$I$12),ProductCode!$F$19,IF(AND(ISNUMBER(FIND("pre-", I935)),J935=ProductCode!$I$12),ProductCode!$F$20,IF(ISNUMBER(FIND("post-", I935)),ProductCode!$F$17,ProductCode!$F$18)))))</f>
        <v/>
      </c>
      <c r="P935" s="295" t="str">
        <f t="shared" si="34"/>
        <v/>
      </c>
      <c r="Q935" s="306"/>
      <c r="R935" s="203"/>
      <c r="S935" s="308" t="str">
        <f t="shared" si="35"/>
        <v/>
      </c>
      <c r="T935" s="311"/>
      <c r="U935" s="311"/>
      <c r="V935" s="311"/>
      <c r="W935" s="311"/>
      <c r="X935" s="312"/>
      <c r="Y935" s="311"/>
      <c r="Z935" s="297"/>
      <c r="AA935" s="311"/>
      <c r="AB935" s="311"/>
      <c r="AC935" s="311"/>
      <c r="AD935" s="311"/>
      <c r="AE935" s="312"/>
      <c r="AF935" s="311"/>
      <c r="AG935" s="297"/>
      <c r="AH935" s="311"/>
      <c r="AI935" s="311"/>
      <c r="AJ935" s="311"/>
      <c r="AK935" s="311"/>
      <c r="AL935" s="312"/>
      <c r="AM935" s="311"/>
      <c r="AN935" s="297"/>
      <c r="AO935" s="311"/>
      <c r="AP935" s="311"/>
      <c r="AQ935" s="311"/>
      <c r="AR935" s="311"/>
      <c r="AS935" s="312"/>
      <c r="AT935" s="311"/>
      <c r="AU935" s="297"/>
      <c r="AV935" s="311"/>
      <c r="AW935" s="311"/>
      <c r="AX935" s="311"/>
      <c r="AY935" s="311"/>
      <c r="AZ935" s="312"/>
      <c r="BA935" s="311"/>
      <c r="BB935" s="297"/>
      <c r="BC935" s="311"/>
      <c r="BD935" s="311"/>
      <c r="BE935" s="311"/>
      <c r="BF935" s="311"/>
      <c r="BG935" s="312"/>
      <c r="BH935" s="311"/>
      <c r="BI935" s="297"/>
      <c r="BJ935" s="311"/>
      <c r="BK935" s="311"/>
      <c r="BL935" s="311"/>
      <c r="BM935" s="311"/>
      <c r="BN935" s="312"/>
      <c r="BO935" s="311"/>
      <c r="BP935" s="297"/>
      <c r="BQ935" s="311"/>
      <c r="BR935" s="311"/>
      <c r="BS935" s="311"/>
      <c r="BT935" s="311"/>
      <c r="BU935" s="312"/>
      <c r="BV935" s="311"/>
      <c r="BW935" s="297"/>
      <c r="BX935" s="311"/>
      <c r="BY935" s="311"/>
      <c r="BZ935" s="311"/>
      <c r="CA935" s="311"/>
      <c r="CB935" s="312"/>
      <c r="CC935" s="311"/>
      <c r="CD935" s="297"/>
      <c r="CE935" s="311"/>
      <c r="CF935" s="311"/>
      <c r="CG935" s="311"/>
      <c r="CH935" s="311"/>
      <c r="CI935" s="312"/>
      <c r="CJ935" s="311"/>
      <c r="CK935" s="297"/>
      <c r="CL935" s="311"/>
      <c r="CM935" s="311"/>
      <c r="CN935" s="311"/>
      <c r="CO935" s="311"/>
      <c r="CP935" s="312"/>
      <c r="CQ935" s="311"/>
      <c r="CR935" s="297"/>
      <c r="CS935" s="311"/>
      <c r="CT935" s="311"/>
      <c r="CU935" s="311"/>
      <c r="CV935" s="311"/>
      <c r="CW935" s="312"/>
      <c r="CX935" s="311"/>
      <c r="CY935" s="297"/>
      <c r="CZ935" s="311"/>
      <c r="DA935" s="311"/>
      <c r="DB935" s="311"/>
      <c r="DC935" s="311"/>
      <c r="DD935" s="312"/>
      <c r="DE935" s="311"/>
      <c r="DF935" s="297"/>
      <c r="DG935" s="311"/>
      <c r="DH935" s="311"/>
      <c r="DI935" s="311"/>
      <c r="DJ935" s="311"/>
      <c r="DK935" s="312"/>
      <c r="DL935" s="311"/>
      <c r="DM935" s="297"/>
      <c r="DN935" s="311"/>
      <c r="DO935" s="311"/>
      <c r="DP935" s="311"/>
      <c r="DQ935" s="311"/>
      <c r="DR935" s="312"/>
      <c r="DS935" s="311"/>
      <c r="DT935" s="297"/>
      <c r="DU935" s="311"/>
      <c r="DV935" s="311"/>
      <c r="DW935" s="311"/>
      <c r="DX935" s="311"/>
      <c r="DY935" s="312"/>
      <c r="DZ935" s="311"/>
      <c r="EA935" s="297"/>
      <c r="EB935" s="311"/>
      <c r="EC935" s="311"/>
      <c r="ED935" s="311"/>
      <c r="EE935" s="311"/>
      <c r="EF935" s="312"/>
      <c r="EG935" s="311"/>
      <c r="EH935" s="297"/>
      <c r="EI935" s="311"/>
      <c r="EJ935" s="311"/>
      <c r="EK935" s="311"/>
      <c r="EL935" s="311"/>
      <c r="EM935" s="312"/>
      <c r="EN935" s="311"/>
      <c r="EO935" s="297"/>
      <c r="EP935" s="311"/>
      <c r="EQ935" s="311"/>
      <c r="ER935" s="311"/>
      <c r="ES935" s="311"/>
      <c r="ET935" s="312"/>
      <c r="EU935" s="311"/>
      <c r="EV935" s="297"/>
      <c r="EW935" s="311"/>
      <c r="EX935" s="311"/>
      <c r="EY935" s="311"/>
      <c r="EZ935" s="311"/>
      <c r="FA935" s="312"/>
      <c r="FB935" s="311"/>
      <c r="FC935" s="298"/>
    </row>
    <row r="936" spans="1:159" s="205" customFormat="1" ht="39.9" customHeight="1" x14ac:dyDescent="0.25">
      <c r="A936" s="206"/>
      <c r="B936" s="196"/>
      <c r="C936" s="292"/>
      <c r="D936" s="198"/>
      <c r="E936" s="299"/>
      <c r="F936" s="200"/>
      <c r="G936" s="301"/>
      <c r="H936" s="303"/>
      <c r="I936" s="299"/>
      <c r="J936" s="299"/>
      <c r="K936" s="299"/>
      <c r="L936" s="289"/>
      <c r="M936" s="299"/>
      <c r="N936" s="289"/>
      <c r="O936" s="363" t="str">
        <f>IF(P936="","",IF(OR(I936="",J936=""),"",IF(AND(ISNUMBER(FIND("post-", I936)),J936=ProductCode!$I$12),ProductCode!$F$19,IF(AND(ISNUMBER(FIND("pre-", I936)),J936=ProductCode!$I$12),ProductCode!$F$20,IF(ISNUMBER(FIND("post-", I936)),ProductCode!$F$17,ProductCode!$F$18)))))</f>
        <v/>
      </c>
      <c r="P936" s="295" t="str">
        <f t="shared" si="34"/>
        <v/>
      </c>
      <c r="Q936" s="306"/>
      <c r="R936" s="203"/>
      <c r="S936" s="308" t="str">
        <f t="shared" si="35"/>
        <v/>
      </c>
      <c r="T936" s="311"/>
      <c r="U936" s="311"/>
      <c r="V936" s="311"/>
      <c r="W936" s="311"/>
      <c r="X936" s="312"/>
      <c r="Y936" s="311"/>
      <c r="Z936" s="297"/>
      <c r="AA936" s="311"/>
      <c r="AB936" s="311"/>
      <c r="AC936" s="311"/>
      <c r="AD936" s="311"/>
      <c r="AE936" s="312"/>
      <c r="AF936" s="311"/>
      <c r="AG936" s="297"/>
      <c r="AH936" s="311"/>
      <c r="AI936" s="311"/>
      <c r="AJ936" s="311"/>
      <c r="AK936" s="311"/>
      <c r="AL936" s="312"/>
      <c r="AM936" s="311"/>
      <c r="AN936" s="297"/>
      <c r="AO936" s="311"/>
      <c r="AP936" s="311"/>
      <c r="AQ936" s="311"/>
      <c r="AR936" s="311"/>
      <c r="AS936" s="312"/>
      <c r="AT936" s="311"/>
      <c r="AU936" s="297"/>
      <c r="AV936" s="311"/>
      <c r="AW936" s="311"/>
      <c r="AX936" s="311"/>
      <c r="AY936" s="311"/>
      <c r="AZ936" s="312"/>
      <c r="BA936" s="311"/>
      <c r="BB936" s="297"/>
      <c r="BC936" s="311"/>
      <c r="BD936" s="311"/>
      <c r="BE936" s="311"/>
      <c r="BF936" s="311"/>
      <c r="BG936" s="312"/>
      <c r="BH936" s="311"/>
      <c r="BI936" s="297"/>
      <c r="BJ936" s="311"/>
      <c r="BK936" s="311"/>
      <c r="BL936" s="311"/>
      <c r="BM936" s="311"/>
      <c r="BN936" s="312"/>
      <c r="BO936" s="311"/>
      <c r="BP936" s="297"/>
      <c r="BQ936" s="311"/>
      <c r="BR936" s="311"/>
      <c r="BS936" s="311"/>
      <c r="BT936" s="311"/>
      <c r="BU936" s="312"/>
      <c r="BV936" s="311"/>
      <c r="BW936" s="297"/>
      <c r="BX936" s="311"/>
      <c r="BY936" s="311"/>
      <c r="BZ936" s="311"/>
      <c r="CA936" s="311"/>
      <c r="CB936" s="312"/>
      <c r="CC936" s="311"/>
      <c r="CD936" s="297"/>
      <c r="CE936" s="311"/>
      <c r="CF936" s="311"/>
      <c r="CG936" s="311"/>
      <c r="CH936" s="311"/>
      <c r="CI936" s="312"/>
      <c r="CJ936" s="311"/>
      <c r="CK936" s="297"/>
      <c r="CL936" s="311"/>
      <c r="CM936" s="311"/>
      <c r="CN936" s="311"/>
      <c r="CO936" s="311"/>
      <c r="CP936" s="312"/>
      <c r="CQ936" s="311"/>
      <c r="CR936" s="297"/>
      <c r="CS936" s="311"/>
      <c r="CT936" s="311"/>
      <c r="CU936" s="311"/>
      <c r="CV936" s="311"/>
      <c r="CW936" s="312"/>
      <c r="CX936" s="311"/>
      <c r="CY936" s="297"/>
      <c r="CZ936" s="311"/>
      <c r="DA936" s="311"/>
      <c r="DB936" s="311"/>
      <c r="DC936" s="311"/>
      <c r="DD936" s="312"/>
      <c r="DE936" s="311"/>
      <c r="DF936" s="297"/>
      <c r="DG936" s="311"/>
      <c r="DH936" s="311"/>
      <c r="DI936" s="311"/>
      <c r="DJ936" s="311"/>
      <c r="DK936" s="312"/>
      <c r="DL936" s="311"/>
      <c r="DM936" s="297"/>
      <c r="DN936" s="311"/>
      <c r="DO936" s="311"/>
      <c r="DP936" s="311"/>
      <c r="DQ936" s="311"/>
      <c r="DR936" s="312"/>
      <c r="DS936" s="311"/>
      <c r="DT936" s="297"/>
      <c r="DU936" s="311"/>
      <c r="DV936" s="311"/>
      <c r="DW936" s="311"/>
      <c r="DX936" s="311"/>
      <c r="DY936" s="312"/>
      <c r="DZ936" s="311"/>
      <c r="EA936" s="297"/>
      <c r="EB936" s="311"/>
      <c r="EC936" s="311"/>
      <c r="ED936" s="311"/>
      <c r="EE936" s="311"/>
      <c r="EF936" s="312"/>
      <c r="EG936" s="311"/>
      <c r="EH936" s="297"/>
      <c r="EI936" s="311"/>
      <c r="EJ936" s="311"/>
      <c r="EK936" s="311"/>
      <c r="EL936" s="311"/>
      <c r="EM936" s="312"/>
      <c r="EN936" s="311"/>
      <c r="EO936" s="297"/>
      <c r="EP936" s="311"/>
      <c r="EQ936" s="311"/>
      <c r="ER936" s="311"/>
      <c r="ES936" s="311"/>
      <c r="ET936" s="312"/>
      <c r="EU936" s="311"/>
      <c r="EV936" s="297"/>
      <c r="EW936" s="311"/>
      <c r="EX936" s="311"/>
      <c r="EY936" s="311"/>
      <c r="EZ936" s="311"/>
      <c r="FA936" s="312"/>
      <c r="FB936" s="311"/>
      <c r="FC936" s="298"/>
    </row>
    <row r="937" spans="1:159" s="205" customFormat="1" ht="39.9" customHeight="1" x14ac:dyDescent="0.25">
      <c r="A937" s="206"/>
      <c r="B937" s="196"/>
      <c r="C937" s="292"/>
      <c r="D937" s="198"/>
      <c r="E937" s="299"/>
      <c r="F937" s="200"/>
      <c r="G937" s="301"/>
      <c r="H937" s="303"/>
      <c r="I937" s="299"/>
      <c r="J937" s="299"/>
      <c r="K937" s="299"/>
      <c r="L937" s="289"/>
      <c r="M937" s="299"/>
      <c r="N937" s="289"/>
      <c r="O937" s="363" t="str">
        <f>IF(P937="","",IF(OR(I937="",J937=""),"",IF(AND(ISNUMBER(FIND("post-", I937)),J937=ProductCode!$I$12),ProductCode!$F$19,IF(AND(ISNUMBER(FIND("pre-", I937)),J937=ProductCode!$I$12),ProductCode!$F$20,IF(ISNUMBER(FIND("post-", I937)),ProductCode!$F$17,ProductCode!$F$18)))))</f>
        <v/>
      </c>
      <c r="P937" s="295" t="str">
        <f t="shared" si="34"/>
        <v/>
      </c>
      <c r="Q937" s="306"/>
      <c r="R937" s="203"/>
      <c r="S937" s="308" t="str">
        <f t="shared" si="35"/>
        <v/>
      </c>
      <c r="T937" s="311"/>
      <c r="U937" s="311"/>
      <c r="V937" s="311"/>
      <c r="W937" s="311"/>
      <c r="X937" s="312"/>
      <c r="Y937" s="311"/>
      <c r="Z937" s="297"/>
      <c r="AA937" s="311"/>
      <c r="AB937" s="311"/>
      <c r="AC937" s="311"/>
      <c r="AD937" s="311"/>
      <c r="AE937" s="312"/>
      <c r="AF937" s="311"/>
      <c r="AG937" s="297"/>
      <c r="AH937" s="311"/>
      <c r="AI937" s="311"/>
      <c r="AJ937" s="311"/>
      <c r="AK937" s="311"/>
      <c r="AL937" s="312"/>
      <c r="AM937" s="311"/>
      <c r="AN937" s="297"/>
      <c r="AO937" s="311"/>
      <c r="AP937" s="311"/>
      <c r="AQ937" s="311"/>
      <c r="AR937" s="311"/>
      <c r="AS937" s="312"/>
      <c r="AT937" s="311"/>
      <c r="AU937" s="297"/>
      <c r="AV937" s="311"/>
      <c r="AW937" s="311"/>
      <c r="AX937" s="311"/>
      <c r="AY937" s="311"/>
      <c r="AZ937" s="312"/>
      <c r="BA937" s="311"/>
      <c r="BB937" s="297"/>
      <c r="BC937" s="311"/>
      <c r="BD937" s="311"/>
      <c r="BE937" s="311"/>
      <c r="BF937" s="311"/>
      <c r="BG937" s="312"/>
      <c r="BH937" s="311"/>
      <c r="BI937" s="297"/>
      <c r="BJ937" s="311"/>
      <c r="BK937" s="311"/>
      <c r="BL937" s="311"/>
      <c r="BM937" s="311"/>
      <c r="BN937" s="312"/>
      <c r="BO937" s="311"/>
      <c r="BP937" s="297"/>
      <c r="BQ937" s="311"/>
      <c r="BR937" s="311"/>
      <c r="BS937" s="311"/>
      <c r="BT937" s="311"/>
      <c r="BU937" s="312"/>
      <c r="BV937" s="311"/>
      <c r="BW937" s="297"/>
      <c r="BX937" s="311"/>
      <c r="BY937" s="311"/>
      <c r="BZ937" s="311"/>
      <c r="CA937" s="311"/>
      <c r="CB937" s="312"/>
      <c r="CC937" s="311"/>
      <c r="CD937" s="297"/>
      <c r="CE937" s="311"/>
      <c r="CF937" s="311"/>
      <c r="CG937" s="311"/>
      <c r="CH937" s="311"/>
      <c r="CI937" s="312"/>
      <c r="CJ937" s="311"/>
      <c r="CK937" s="297"/>
      <c r="CL937" s="311"/>
      <c r="CM937" s="311"/>
      <c r="CN937" s="311"/>
      <c r="CO937" s="311"/>
      <c r="CP937" s="312"/>
      <c r="CQ937" s="311"/>
      <c r="CR937" s="297"/>
      <c r="CS937" s="311"/>
      <c r="CT937" s="311"/>
      <c r="CU937" s="311"/>
      <c r="CV937" s="311"/>
      <c r="CW937" s="312"/>
      <c r="CX937" s="311"/>
      <c r="CY937" s="297"/>
      <c r="CZ937" s="311"/>
      <c r="DA937" s="311"/>
      <c r="DB937" s="311"/>
      <c r="DC937" s="311"/>
      <c r="DD937" s="312"/>
      <c r="DE937" s="311"/>
      <c r="DF937" s="297"/>
      <c r="DG937" s="311"/>
      <c r="DH937" s="311"/>
      <c r="DI937" s="311"/>
      <c r="DJ937" s="311"/>
      <c r="DK937" s="312"/>
      <c r="DL937" s="311"/>
      <c r="DM937" s="297"/>
      <c r="DN937" s="311"/>
      <c r="DO937" s="311"/>
      <c r="DP937" s="311"/>
      <c r="DQ937" s="311"/>
      <c r="DR937" s="312"/>
      <c r="DS937" s="311"/>
      <c r="DT937" s="297"/>
      <c r="DU937" s="311"/>
      <c r="DV937" s="311"/>
      <c r="DW937" s="311"/>
      <c r="DX937" s="311"/>
      <c r="DY937" s="312"/>
      <c r="DZ937" s="311"/>
      <c r="EA937" s="297"/>
      <c r="EB937" s="311"/>
      <c r="EC937" s="311"/>
      <c r="ED937" s="311"/>
      <c r="EE937" s="311"/>
      <c r="EF937" s="312"/>
      <c r="EG937" s="311"/>
      <c r="EH937" s="297"/>
      <c r="EI937" s="311"/>
      <c r="EJ937" s="311"/>
      <c r="EK937" s="311"/>
      <c r="EL937" s="311"/>
      <c r="EM937" s="312"/>
      <c r="EN937" s="311"/>
      <c r="EO937" s="297"/>
      <c r="EP937" s="311"/>
      <c r="EQ937" s="311"/>
      <c r="ER937" s="311"/>
      <c r="ES937" s="311"/>
      <c r="ET937" s="312"/>
      <c r="EU937" s="311"/>
      <c r="EV937" s="297"/>
      <c r="EW937" s="311"/>
      <c r="EX937" s="311"/>
      <c r="EY937" s="311"/>
      <c r="EZ937" s="311"/>
      <c r="FA937" s="312"/>
      <c r="FB937" s="311"/>
      <c r="FC937" s="298"/>
    </row>
    <row r="938" spans="1:159" s="205" customFormat="1" ht="39.9" customHeight="1" x14ac:dyDescent="0.25">
      <c r="A938" s="206"/>
      <c r="B938" s="196"/>
      <c r="C938" s="292"/>
      <c r="D938" s="198"/>
      <c r="E938" s="299"/>
      <c r="F938" s="200"/>
      <c r="G938" s="301"/>
      <c r="H938" s="303"/>
      <c r="I938" s="299"/>
      <c r="J938" s="299"/>
      <c r="K938" s="299"/>
      <c r="L938" s="289"/>
      <c r="M938" s="299"/>
      <c r="N938" s="289"/>
      <c r="O938" s="363" t="str">
        <f>IF(P938="","",IF(OR(I938="",J938=""),"",IF(AND(ISNUMBER(FIND("post-", I938)),J938=ProductCode!$I$12),ProductCode!$F$19,IF(AND(ISNUMBER(FIND("pre-", I938)),J938=ProductCode!$I$12),ProductCode!$F$20,IF(ISNUMBER(FIND("post-", I938)),ProductCode!$F$17,ProductCode!$F$18)))))</f>
        <v/>
      </c>
      <c r="P938" s="295" t="str">
        <f t="shared" si="34"/>
        <v/>
      </c>
      <c r="Q938" s="306"/>
      <c r="R938" s="203"/>
      <c r="S938" s="308" t="str">
        <f t="shared" si="35"/>
        <v/>
      </c>
      <c r="T938" s="311"/>
      <c r="U938" s="311"/>
      <c r="V938" s="311"/>
      <c r="W938" s="311"/>
      <c r="X938" s="312"/>
      <c r="Y938" s="311"/>
      <c r="Z938" s="297"/>
      <c r="AA938" s="311"/>
      <c r="AB938" s="311"/>
      <c r="AC938" s="311"/>
      <c r="AD938" s="311"/>
      <c r="AE938" s="312"/>
      <c r="AF938" s="311"/>
      <c r="AG938" s="297"/>
      <c r="AH938" s="311"/>
      <c r="AI938" s="311"/>
      <c r="AJ938" s="311"/>
      <c r="AK938" s="311"/>
      <c r="AL938" s="312"/>
      <c r="AM938" s="311"/>
      <c r="AN938" s="297"/>
      <c r="AO938" s="311"/>
      <c r="AP938" s="311"/>
      <c r="AQ938" s="311"/>
      <c r="AR938" s="311"/>
      <c r="AS938" s="312"/>
      <c r="AT938" s="311"/>
      <c r="AU938" s="297"/>
      <c r="AV938" s="311"/>
      <c r="AW938" s="311"/>
      <c r="AX938" s="311"/>
      <c r="AY938" s="311"/>
      <c r="AZ938" s="312"/>
      <c r="BA938" s="311"/>
      <c r="BB938" s="297"/>
      <c r="BC938" s="311"/>
      <c r="BD938" s="311"/>
      <c r="BE938" s="311"/>
      <c r="BF938" s="311"/>
      <c r="BG938" s="312"/>
      <c r="BH938" s="311"/>
      <c r="BI938" s="297"/>
      <c r="BJ938" s="311"/>
      <c r="BK938" s="311"/>
      <c r="BL938" s="311"/>
      <c r="BM938" s="311"/>
      <c r="BN938" s="312"/>
      <c r="BO938" s="311"/>
      <c r="BP938" s="297"/>
      <c r="BQ938" s="311"/>
      <c r="BR938" s="311"/>
      <c r="BS938" s="311"/>
      <c r="BT938" s="311"/>
      <c r="BU938" s="312"/>
      <c r="BV938" s="311"/>
      <c r="BW938" s="297"/>
      <c r="BX938" s="311"/>
      <c r="BY938" s="311"/>
      <c r="BZ938" s="311"/>
      <c r="CA938" s="311"/>
      <c r="CB938" s="312"/>
      <c r="CC938" s="311"/>
      <c r="CD938" s="297"/>
      <c r="CE938" s="311"/>
      <c r="CF938" s="311"/>
      <c r="CG938" s="311"/>
      <c r="CH938" s="311"/>
      <c r="CI938" s="312"/>
      <c r="CJ938" s="311"/>
      <c r="CK938" s="297"/>
      <c r="CL938" s="311"/>
      <c r="CM938" s="311"/>
      <c r="CN938" s="311"/>
      <c r="CO938" s="311"/>
      <c r="CP938" s="312"/>
      <c r="CQ938" s="311"/>
      <c r="CR938" s="297"/>
      <c r="CS938" s="311"/>
      <c r="CT938" s="311"/>
      <c r="CU938" s="311"/>
      <c r="CV938" s="311"/>
      <c r="CW938" s="312"/>
      <c r="CX938" s="311"/>
      <c r="CY938" s="297"/>
      <c r="CZ938" s="311"/>
      <c r="DA938" s="311"/>
      <c r="DB938" s="311"/>
      <c r="DC938" s="311"/>
      <c r="DD938" s="312"/>
      <c r="DE938" s="311"/>
      <c r="DF938" s="297"/>
      <c r="DG938" s="311"/>
      <c r="DH938" s="311"/>
      <c r="DI938" s="311"/>
      <c r="DJ938" s="311"/>
      <c r="DK938" s="312"/>
      <c r="DL938" s="311"/>
      <c r="DM938" s="297"/>
      <c r="DN938" s="311"/>
      <c r="DO938" s="311"/>
      <c r="DP938" s="311"/>
      <c r="DQ938" s="311"/>
      <c r="DR938" s="312"/>
      <c r="DS938" s="311"/>
      <c r="DT938" s="297"/>
      <c r="DU938" s="311"/>
      <c r="DV938" s="311"/>
      <c r="DW938" s="311"/>
      <c r="DX938" s="311"/>
      <c r="DY938" s="312"/>
      <c r="DZ938" s="311"/>
      <c r="EA938" s="297"/>
      <c r="EB938" s="311"/>
      <c r="EC938" s="311"/>
      <c r="ED938" s="311"/>
      <c r="EE938" s="311"/>
      <c r="EF938" s="312"/>
      <c r="EG938" s="311"/>
      <c r="EH938" s="297"/>
      <c r="EI938" s="311"/>
      <c r="EJ938" s="311"/>
      <c r="EK938" s="311"/>
      <c r="EL938" s="311"/>
      <c r="EM938" s="312"/>
      <c r="EN938" s="311"/>
      <c r="EO938" s="297"/>
      <c r="EP938" s="311"/>
      <c r="EQ938" s="311"/>
      <c r="ER938" s="311"/>
      <c r="ES938" s="311"/>
      <c r="ET938" s="312"/>
      <c r="EU938" s="311"/>
      <c r="EV938" s="297"/>
      <c r="EW938" s="311"/>
      <c r="EX938" s="311"/>
      <c r="EY938" s="311"/>
      <c r="EZ938" s="311"/>
      <c r="FA938" s="312"/>
      <c r="FB938" s="311"/>
      <c r="FC938" s="298"/>
    </row>
    <row r="939" spans="1:159" s="205" customFormat="1" ht="39.9" customHeight="1" x14ac:dyDescent="0.25">
      <c r="A939" s="206"/>
      <c r="B939" s="196"/>
      <c r="C939" s="292"/>
      <c r="D939" s="198"/>
      <c r="E939" s="299"/>
      <c r="F939" s="200"/>
      <c r="G939" s="301"/>
      <c r="H939" s="303"/>
      <c r="I939" s="299"/>
      <c r="J939" s="299"/>
      <c r="K939" s="299"/>
      <c r="L939" s="289"/>
      <c r="M939" s="299"/>
      <c r="N939" s="289"/>
      <c r="O939" s="363" t="str">
        <f>IF(P939="","",IF(OR(I939="",J939=""),"",IF(AND(ISNUMBER(FIND("post-", I939)),J939=ProductCode!$I$12),ProductCode!$F$19,IF(AND(ISNUMBER(FIND("pre-", I939)),J939=ProductCode!$I$12),ProductCode!$F$20,IF(ISNUMBER(FIND("post-", I939)),ProductCode!$F$17,ProductCode!$F$18)))))</f>
        <v/>
      </c>
      <c r="P939" s="295" t="str">
        <f t="shared" si="34"/>
        <v/>
      </c>
      <c r="Q939" s="306"/>
      <c r="R939" s="203"/>
      <c r="S939" s="308" t="str">
        <f t="shared" si="35"/>
        <v/>
      </c>
      <c r="T939" s="311"/>
      <c r="U939" s="311"/>
      <c r="V939" s="311"/>
      <c r="W939" s="311"/>
      <c r="X939" s="312"/>
      <c r="Y939" s="311"/>
      <c r="Z939" s="297"/>
      <c r="AA939" s="311"/>
      <c r="AB939" s="311"/>
      <c r="AC939" s="311"/>
      <c r="AD939" s="311"/>
      <c r="AE939" s="312"/>
      <c r="AF939" s="311"/>
      <c r="AG939" s="297"/>
      <c r="AH939" s="311"/>
      <c r="AI939" s="311"/>
      <c r="AJ939" s="311"/>
      <c r="AK939" s="311"/>
      <c r="AL939" s="312"/>
      <c r="AM939" s="311"/>
      <c r="AN939" s="297"/>
      <c r="AO939" s="311"/>
      <c r="AP939" s="311"/>
      <c r="AQ939" s="311"/>
      <c r="AR939" s="311"/>
      <c r="AS939" s="312"/>
      <c r="AT939" s="311"/>
      <c r="AU939" s="297"/>
      <c r="AV939" s="311"/>
      <c r="AW939" s="311"/>
      <c r="AX939" s="311"/>
      <c r="AY939" s="311"/>
      <c r="AZ939" s="312"/>
      <c r="BA939" s="311"/>
      <c r="BB939" s="297"/>
      <c r="BC939" s="311"/>
      <c r="BD939" s="311"/>
      <c r="BE939" s="311"/>
      <c r="BF939" s="311"/>
      <c r="BG939" s="312"/>
      <c r="BH939" s="311"/>
      <c r="BI939" s="297"/>
      <c r="BJ939" s="311"/>
      <c r="BK939" s="311"/>
      <c r="BL939" s="311"/>
      <c r="BM939" s="311"/>
      <c r="BN939" s="312"/>
      <c r="BO939" s="311"/>
      <c r="BP939" s="297"/>
      <c r="BQ939" s="311"/>
      <c r="BR939" s="311"/>
      <c r="BS939" s="311"/>
      <c r="BT939" s="311"/>
      <c r="BU939" s="312"/>
      <c r="BV939" s="311"/>
      <c r="BW939" s="297"/>
      <c r="BX939" s="311"/>
      <c r="BY939" s="311"/>
      <c r="BZ939" s="311"/>
      <c r="CA939" s="311"/>
      <c r="CB939" s="312"/>
      <c r="CC939" s="311"/>
      <c r="CD939" s="297"/>
      <c r="CE939" s="311"/>
      <c r="CF939" s="311"/>
      <c r="CG939" s="311"/>
      <c r="CH939" s="311"/>
      <c r="CI939" s="312"/>
      <c r="CJ939" s="311"/>
      <c r="CK939" s="297"/>
      <c r="CL939" s="311"/>
      <c r="CM939" s="311"/>
      <c r="CN939" s="311"/>
      <c r="CO939" s="311"/>
      <c r="CP939" s="312"/>
      <c r="CQ939" s="311"/>
      <c r="CR939" s="297"/>
      <c r="CS939" s="311"/>
      <c r="CT939" s="311"/>
      <c r="CU939" s="311"/>
      <c r="CV939" s="311"/>
      <c r="CW939" s="312"/>
      <c r="CX939" s="311"/>
      <c r="CY939" s="297"/>
      <c r="CZ939" s="311"/>
      <c r="DA939" s="311"/>
      <c r="DB939" s="311"/>
      <c r="DC939" s="311"/>
      <c r="DD939" s="312"/>
      <c r="DE939" s="311"/>
      <c r="DF939" s="297"/>
      <c r="DG939" s="311"/>
      <c r="DH939" s="311"/>
      <c r="DI939" s="311"/>
      <c r="DJ939" s="311"/>
      <c r="DK939" s="312"/>
      <c r="DL939" s="311"/>
      <c r="DM939" s="297"/>
      <c r="DN939" s="311"/>
      <c r="DO939" s="311"/>
      <c r="DP939" s="311"/>
      <c r="DQ939" s="311"/>
      <c r="DR939" s="312"/>
      <c r="DS939" s="311"/>
      <c r="DT939" s="297"/>
      <c r="DU939" s="311"/>
      <c r="DV939" s="311"/>
      <c r="DW939" s="311"/>
      <c r="DX939" s="311"/>
      <c r="DY939" s="312"/>
      <c r="DZ939" s="311"/>
      <c r="EA939" s="297"/>
      <c r="EB939" s="311"/>
      <c r="EC939" s="311"/>
      <c r="ED939" s="311"/>
      <c r="EE939" s="311"/>
      <c r="EF939" s="312"/>
      <c r="EG939" s="311"/>
      <c r="EH939" s="297"/>
      <c r="EI939" s="311"/>
      <c r="EJ939" s="311"/>
      <c r="EK939" s="311"/>
      <c r="EL939" s="311"/>
      <c r="EM939" s="312"/>
      <c r="EN939" s="311"/>
      <c r="EO939" s="297"/>
      <c r="EP939" s="311"/>
      <c r="EQ939" s="311"/>
      <c r="ER939" s="311"/>
      <c r="ES939" s="311"/>
      <c r="ET939" s="312"/>
      <c r="EU939" s="311"/>
      <c r="EV939" s="297"/>
      <c r="EW939" s="311"/>
      <c r="EX939" s="311"/>
      <c r="EY939" s="311"/>
      <c r="EZ939" s="311"/>
      <c r="FA939" s="312"/>
      <c r="FB939" s="311"/>
      <c r="FC939" s="298"/>
    </row>
    <row r="940" spans="1:159" s="205" customFormat="1" ht="39.9" customHeight="1" x14ac:dyDescent="0.25">
      <c r="A940" s="206"/>
      <c r="B940" s="196"/>
      <c r="C940" s="292"/>
      <c r="D940" s="198"/>
      <c r="E940" s="299"/>
      <c r="F940" s="200"/>
      <c r="G940" s="301"/>
      <c r="H940" s="303"/>
      <c r="I940" s="299"/>
      <c r="J940" s="299"/>
      <c r="K940" s="299"/>
      <c r="L940" s="289"/>
      <c r="M940" s="299"/>
      <c r="N940" s="289"/>
      <c r="O940" s="363" t="str">
        <f>IF(P940="","",IF(OR(I940="",J940=""),"",IF(AND(ISNUMBER(FIND("post-", I940)),J940=ProductCode!$I$12),ProductCode!$F$19,IF(AND(ISNUMBER(FIND("pre-", I940)),J940=ProductCode!$I$12),ProductCode!$F$20,IF(ISNUMBER(FIND("post-", I940)),ProductCode!$F$17,ProductCode!$F$18)))))</f>
        <v/>
      </c>
      <c r="P940" s="295" t="str">
        <f t="shared" si="34"/>
        <v/>
      </c>
      <c r="Q940" s="306"/>
      <c r="R940" s="203"/>
      <c r="S940" s="308" t="str">
        <f t="shared" si="35"/>
        <v/>
      </c>
      <c r="T940" s="311"/>
      <c r="U940" s="311"/>
      <c r="V940" s="311"/>
      <c r="W940" s="311"/>
      <c r="X940" s="312"/>
      <c r="Y940" s="311"/>
      <c r="Z940" s="297"/>
      <c r="AA940" s="311"/>
      <c r="AB940" s="311"/>
      <c r="AC940" s="311"/>
      <c r="AD940" s="311"/>
      <c r="AE940" s="312"/>
      <c r="AF940" s="311"/>
      <c r="AG940" s="297"/>
      <c r="AH940" s="311"/>
      <c r="AI940" s="311"/>
      <c r="AJ940" s="311"/>
      <c r="AK940" s="311"/>
      <c r="AL940" s="312"/>
      <c r="AM940" s="311"/>
      <c r="AN940" s="297"/>
      <c r="AO940" s="311"/>
      <c r="AP940" s="311"/>
      <c r="AQ940" s="311"/>
      <c r="AR940" s="311"/>
      <c r="AS940" s="312"/>
      <c r="AT940" s="311"/>
      <c r="AU940" s="297"/>
      <c r="AV940" s="311"/>
      <c r="AW940" s="311"/>
      <c r="AX940" s="311"/>
      <c r="AY940" s="311"/>
      <c r="AZ940" s="312"/>
      <c r="BA940" s="311"/>
      <c r="BB940" s="297"/>
      <c r="BC940" s="311"/>
      <c r="BD940" s="311"/>
      <c r="BE940" s="311"/>
      <c r="BF940" s="311"/>
      <c r="BG940" s="312"/>
      <c r="BH940" s="311"/>
      <c r="BI940" s="297"/>
      <c r="BJ940" s="311"/>
      <c r="BK940" s="311"/>
      <c r="BL940" s="311"/>
      <c r="BM940" s="311"/>
      <c r="BN940" s="312"/>
      <c r="BO940" s="311"/>
      <c r="BP940" s="297"/>
      <c r="BQ940" s="311"/>
      <c r="BR940" s="311"/>
      <c r="BS940" s="311"/>
      <c r="BT940" s="311"/>
      <c r="BU940" s="312"/>
      <c r="BV940" s="311"/>
      <c r="BW940" s="297"/>
      <c r="BX940" s="311"/>
      <c r="BY940" s="311"/>
      <c r="BZ940" s="311"/>
      <c r="CA940" s="311"/>
      <c r="CB940" s="312"/>
      <c r="CC940" s="311"/>
      <c r="CD940" s="297"/>
      <c r="CE940" s="311"/>
      <c r="CF940" s="311"/>
      <c r="CG940" s="311"/>
      <c r="CH940" s="311"/>
      <c r="CI940" s="312"/>
      <c r="CJ940" s="311"/>
      <c r="CK940" s="297"/>
      <c r="CL940" s="311"/>
      <c r="CM940" s="311"/>
      <c r="CN940" s="311"/>
      <c r="CO940" s="311"/>
      <c r="CP940" s="312"/>
      <c r="CQ940" s="311"/>
      <c r="CR940" s="297"/>
      <c r="CS940" s="311"/>
      <c r="CT940" s="311"/>
      <c r="CU940" s="311"/>
      <c r="CV940" s="311"/>
      <c r="CW940" s="312"/>
      <c r="CX940" s="311"/>
      <c r="CY940" s="297"/>
      <c r="CZ940" s="311"/>
      <c r="DA940" s="311"/>
      <c r="DB940" s="311"/>
      <c r="DC940" s="311"/>
      <c r="DD940" s="312"/>
      <c r="DE940" s="311"/>
      <c r="DF940" s="297"/>
      <c r="DG940" s="311"/>
      <c r="DH940" s="311"/>
      <c r="DI940" s="311"/>
      <c r="DJ940" s="311"/>
      <c r="DK940" s="312"/>
      <c r="DL940" s="311"/>
      <c r="DM940" s="297"/>
      <c r="DN940" s="311"/>
      <c r="DO940" s="311"/>
      <c r="DP940" s="311"/>
      <c r="DQ940" s="311"/>
      <c r="DR940" s="312"/>
      <c r="DS940" s="311"/>
      <c r="DT940" s="297"/>
      <c r="DU940" s="311"/>
      <c r="DV940" s="311"/>
      <c r="DW940" s="311"/>
      <c r="DX940" s="311"/>
      <c r="DY940" s="312"/>
      <c r="DZ940" s="311"/>
      <c r="EA940" s="297"/>
      <c r="EB940" s="311"/>
      <c r="EC940" s="311"/>
      <c r="ED940" s="311"/>
      <c r="EE940" s="311"/>
      <c r="EF940" s="312"/>
      <c r="EG940" s="311"/>
      <c r="EH940" s="297"/>
      <c r="EI940" s="311"/>
      <c r="EJ940" s="311"/>
      <c r="EK940" s="311"/>
      <c r="EL940" s="311"/>
      <c r="EM940" s="312"/>
      <c r="EN940" s="311"/>
      <c r="EO940" s="297"/>
      <c r="EP940" s="311"/>
      <c r="EQ940" s="311"/>
      <c r="ER940" s="311"/>
      <c r="ES940" s="311"/>
      <c r="ET940" s="312"/>
      <c r="EU940" s="311"/>
      <c r="EV940" s="297"/>
      <c r="EW940" s="311"/>
      <c r="EX940" s="311"/>
      <c r="EY940" s="311"/>
      <c r="EZ940" s="311"/>
      <c r="FA940" s="312"/>
      <c r="FB940" s="311"/>
      <c r="FC940" s="298"/>
    </row>
    <row r="941" spans="1:159" s="205" customFormat="1" ht="39.9" customHeight="1" x14ac:dyDescent="0.25">
      <c r="A941" s="206"/>
      <c r="B941" s="196"/>
      <c r="C941" s="292"/>
      <c r="D941" s="198"/>
      <c r="E941" s="299"/>
      <c r="F941" s="200"/>
      <c r="G941" s="301"/>
      <c r="H941" s="303"/>
      <c r="I941" s="299"/>
      <c r="J941" s="299"/>
      <c r="K941" s="299"/>
      <c r="L941" s="289"/>
      <c r="M941" s="299"/>
      <c r="N941" s="289"/>
      <c r="O941" s="363" t="str">
        <f>IF(P941="","",IF(OR(I941="",J941=""),"",IF(AND(ISNUMBER(FIND("post-", I941)),J941=ProductCode!$I$12),ProductCode!$F$19,IF(AND(ISNUMBER(FIND("pre-", I941)),J941=ProductCode!$I$12),ProductCode!$F$20,IF(ISNUMBER(FIND("post-", I941)),ProductCode!$F$17,ProductCode!$F$18)))))</f>
        <v/>
      </c>
      <c r="P941" s="295" t="str">
        <f t="shared" si="34"/>
        <v/>
      </c>
      <c r="Q941" s="306"/>
      <c r="R941" s="203"/>
      <c r="S941" s="308" t="str">
        <f t="shared" si="35"/>
        <v/>
      </c>
      <c r="T941" s="311"/>
      <c r="U941" s="311"/>
      <c r="V941" s="311"/>
      <c r="W941" s="311"/>
      <c r="X941" s="312"/>
      <c r="Y941" s="311"/>
      <c r="Z941" s="297"/>
      <c r="AA941" s="311"/>
      <c r="AB941" s="311"/>
      <c r="AC941" s="311"/>
      <c r="AD941" s="311"/>
      <c r="AE941" s="312"/>
      <c r="AF941" s="311"/>
      <c r="AG941" s="297"/>
      <c r="AH941" s="311"/>
      <c r="AI941" s="311"/>
      <c r="AJ941" s="311"/>
      <c r="AK941" s="311"/>
      <c r="AL941" s="312"/>
      <c r="AM941" s="311"/>
      <c r="AN941" s="297"/>
      <c r="AO941" s="311"/>
      <c r="AP941" s="311"/>
      <c r="AQ941" s="311"/>
      <c r="AR941" s="311"/>
      <c r="AS941" s="312"/>
      <c r="AT941" s="311"/>
      <c r="AU941" s="297"/>
      <c r="AV941" s="311"/>
      <c r="AW941" s="311"/>
      <c r="AX941" s="311"/>
      <c r="AY941" s="311"/>
      <c r="AZ941" s="312"/>
      <c r="BA941" s="311"/>
      <c r="BB941" s="297"/>
      <c r="BC941" s="311"/>
      <c r="BD941" s="311"/>
      <c r="BE941" s="311"/>
      <c r="BF941" s="311"/>
      <c r="BG941" s="312"/>
      <c r="BH941" s="311"/>
      <c r="BI941" s="297"/>
      <c r="BJ941" s="311"/>
      <c r="BK941" s="311"/>
      <c r="BL941" s="311"/>
      <c r="BM941" s="311"/>
      <c r="BN941" s="312"/>
      <c r="BO941" s="311"/>
      <c r="BP941" s="297"/>
      <c r="BQ941" s="311"/>
      <c r="BR941" s="311"/>
      <c r="BS941" s="311"/>
      <c r="BT941" s="311"/>
      <c r="BU941" s="312"/>
      <c r="BV941" s="311"/>
      <c r="BW941" s="297"/>
      <c r="BX941" s="311"/>
      <c r="BY941" s="311"/>
      <c r="BZ941" s="311"/>
      <c r="CA941" s="311"/>
      <c r="CB941" s="312"/>
      <c r="CC941" s="311"/>
      <c r="CD941" s="297"/>
      <c r="CE941" s="311"/>
      <c r="CF941" s="311"/>
      <c r="CG941" s="311"/>
      <c r="CH941" s="311"/>
      <c r="CI941" s="312"/>
      <c r="CJ941" s="311"/>
      <c r="CK941" s="297"/>
      <c r="CL941" s="311"/>
      <c r="CM941" s="311"/>
      <c r="CN941" s="311"/>
      <c r="CO941" s="311"/>
      <c r="CP941" s="312"/>
      <c r="CQ941" s="311"/>
      <c r="CR941" s="297"/>
      <c r="CS941" s="311"/>
      <c r="CT941" s="311"/>
      <c r="CU941" s="311"/>
      <c r="CV941" s="311"/>
      <c r="CW941" s="312"/>
      <c r="CX941" s="311"/>
      <c r="CY941" s="297"/>
      <c r="CZ941" s="311"/>
      <c r="DA941" s="311"/>
      <c r="DB941" s="311"/>
      <c r="DC941" s="311"/>
      <c r="DD941" s="312"/>
      <c r="DE941" s="311"/>
      <c r="DF941" s="297"/>
      <c r="DG941" s="311"/>
      <c r="DH941" s="311"/>
      <c r="DI941" s="311"/>
      <c r="DJ941" s="311"/>
      <c r="DK941" s="312"/>
      <c r="DL941" s="311"/>
      <c r="DM941" s="297"/>
      <c r="DN941" s="311"/>
      <c r="DO941" s="311"/>
      <c r="DP941" s="311"/>
      <c r="DQ941" s="311"/>
      <c r="DR941" s="312"/>
      <c r="DS941" s="311"/>
      <c r="DT941" s="297"/>
      <c r="DU941" s="311"/>
      <c r="DV941" s="311"/>
      <c r="DW941" s="311"/>
      <c r="DX941" s="311"/>
      <c r="DY941" s="312"/>
      <c r="DZ941" s="311"/>
      <c r="EA941" s="297"/>
      <c r="EB941" s="311"/>
      <c r="EC941" s="311"/>
      <c r="ED941" s="311"/>
      <c r="EE941" s="311"/>
      <c r="EF941" s="312"/>
      <c r="EG941" s="311"/>
      <c r="EH941" s="297"/>
      <c r="EI941" s="311"/>
      <c r="EJ941" s="311"/>
      <c r="EK941" s="311"/>
      <c r="EL941" s="311"/>
      <c r="EM941" s="312"/>
      <c r="EN941" s="311"/>
      <c r="EO941" s="297"/>
      <c r="EP941" s="311"/>
      <c r="EQ941" s="311"/>
      <c r="ER941" s="311"/>
      <c r="ES941" s="311"/>
      <c r="ET941" s="312"/>
      <c r="EU941" s="311"/>
      <c r="EV941" s="297"/>
      <c r="EW941" s="311"/>
      <c r="EX941" s="311"/>
      <c r="EY941" s="311"/>
      <c r="EZ941" s="311"/>
      <c r="FA941" s="312"/>
      <c r="FB941" s="311"/>
      <c r="FC941" s="298"/>
    </row>
    <row r="942" spans="1:159" s="205" customFormat="1" ht="39.9" customHeight="1" x14ac:dyDescent="0.25">
      <c r="A942" s="206"/>
      <c r="B942" s="196"/>
      <c r="C942" s="292"/>
      <c r="D942" s="198"/>
      <c r="E942" s="299"/>
      <c r="F942" s="200"/>
      <c r="G942" s="301"/>
      <c r="H942" s="303"/>
      <c r="I942" s="299"/>
      <c r="J942" s="299"/>
      <c r="K942" s="299"/>
      <c r="L942" s="289"/>
      <c r="M942" s="299"/>
      <c r="N942" s="289"/>
      <c r="O942" s="363" t="str">
        <f>IF(P942="","",IF(OR(I942="",J942=""),"",IF(AND(ISNUMBER(FIND("post-", I942)),J942=ProductCode!$I$12),ProductCode!$F$19,IF(AND(ISNUMBER(FIND("pre-", I942)),J942=ProductCode!$I$12),ProductCode!$F$20,IF(ISNUMBER(FIND("post-", I942)),ProductCode!$F$17,ProductCode!$F$18)))))</f>
        <v/>
      </c>
      <c r="P942" s="295" t="str">
        <f t="shared" si="34"/>
        <v/>
      </c>
      <c r="Q942" s="306"/>
      <c r="R942" s="203"/>
      <c r="S942" s="308" t="str">
        <f t="shared" si="35"/>
        <v/>
      </c>
      <c r="T942" s="311"/>
      <c r="U942" s="311"/>
      <c r="V942" s="311"/>
      <c r="W942" s="311"/>
      <c r="X942" s="312"/>
      <c r="Y942" s="311"/>
      <c r="Z942" s="297"/>
      <c r="AA942" s="311"/>
      <c r="AB942" s="311"/>
      <c r="AC942" s="311"/>
      <c r="AD942" s="311"/>
      <c r="AE942" s="312"/>
      <c r="AF942" s="311"/>
      <c r="AG942" s="297"/>
      <c r="AH942" s="311"/>
      <c r="AI942" s="311"/>
      <c r="AJ942" s="311"/>
      <c r="AK942" s="311"/>
      <c r="AL942" s="312"/>
      <c r="AM942" s="311"/>
      <c r="AN942" s="297"/>
      <c r="AO942" s="311"/>
      <c r="AP942" s="311"/>
      <c r="AQ942" s="311"/>
      <c r="AR942" s="311"/>
      <c r="AS942" s="312"/>
      <c r="AT942" s="311"/>
      <c r="AU942" s="297"/>
      <c r="AV942" s="311"/>
      <c r="AW942" s="311"/>
      <c r="AX942" s="311"/>
      <c r="AY942" s="311"/>
      <c r="AZ942" s="312"/>
      <c r="BA942" s="311"/>
      <c r="BB942" s="297"/>
      <c r="BC942" s="311"/>
      <c r="BD942" s="311"/>
      <c r="BE942" s="311"/>
      <c r="BF942" s="311"/>
      <c r="BG942" s="312"/>
      <c r="BH942" s="311"/>
      <c r="BI942" s="297"/>
      <c r="BJ942" s="311"/>
      <c r="BK942" s="311"/>
      <c r="BL942" s="311"/>
      <c r="BM942" s="311"/>
      <c r="BN942" s="312"/>
      <c r="BO942" s="311"/>
      <c r="BP942" s="297"/>
      <c r="BQ942" s="311"/>
      <c r="BR942" s="311"/>
      <c r="BS942" s="311"/>
      <c r="BT942" s="311"/>
      <c r="BU942" s="312"/>
      <c r="BV942" s="311"/>
      <c r="BW942" s="297"/>
      <c r="BX942" s="311"/>
      <c r="BY942" s="311"/>
      <c r="BZ942" s="311"/>
      <c r="CA942" s="311"/>
      <c r="CB942" s="312"/>
      <c r="CC942" s="311"/>
      <c r="CD942" s="297"/>
      <c r="CE942" s="311"/>
      <c r="CF942" s="311"/>
      <c r="CG942" s="311"/>
      <c r="CH942" s="311"/>
      <c r="CI942" s="312"/>
      <c r="CJ942" s="311"/>
      <c r="CK942" s="297"/>
      <c r="CL942" s="311"/>
      <c r="CM942" s="311"/>
      <c r="CN942" s="311"/>
      <c r="CO942" s="311"/>
      <c r="CP942" s="312"/>
      <c r="CQ942" s="311"/>
      <c r="CR942" s="297"/>
      <c r="CS942" s="311"/>
      <c r="CT942" s="311"/>
      <c r="CU942" s="311"/>
      <c r="CV942" s="311"/>
      <c r="CW942" s="312"/>
      <c r="CX942" s="311"/>
      <c r="CY942" s="297"/>
      <c r="CZ942" s="311"/>
      <c r="DA942" s="311"/>
      <c r="DB942" s="311"/>
      <c r="DC942" s="311"/>
      <c r="DD942" s="312"/>
      <c r="DE942" s="311"/>
      <c r="DF942" s="297"/>
      <c r="DG942" s="311"/>
      <c r="DH942" s="311"/>
      <c r="DI942" s="311"/>
      <c r="DJ942" s="311"/>
      <c r="DK942" s="312"/>
      <c r="DL942" s="311"/>
      <c r="DM942" s="297"/>
      <c r="DN942" s="311"/>
      <c r="DO942" s="311"/>
      <c r="DP942" s="311"/>
      <c r="DQ942" s="311"/>
      <c r="DR942" s="312"/>
      <c r="DS942" s="311"/>
      <c r="DT942" s="297"/>
      <c r="DU942" s="311"/>
      <c r="DV942" s="311"/>
      <c r="DW942" s="311"/>
      <c r="DX942" s="311"/>
      <c r="DY942" s="312"/>
      <c r="DZ942" s="311"/>
      <c r="EA942" s="297"/>
      <c r="EB942" s="311"/>
      <c r="EC942" s="311"/>
      <c r="ED942" s="311"/>
      <c r="EE942" s="311"/>
      <c r="EF942" s="312"/>
      <c r="EG942" s="311"/>
      <c r="EH942" s="297"/>
      <c r="EI942" s="311"/>
      <c r="EJ942" s="311"/>
      <c r="EK942" s="311"/>
      <c r="EL942" s="311"/>
      <c r="EM942" s="312"/>
      <c r="EN942" s="311"/>
      <c r="EO942" s="297"/>
      <c r="EP942" s="311"/>
      <c r="EQ942" s="311"/>
      <c r="ER942" s="311"/>
      <c r="ES942" s="311"/>
      <c r="ET942" s="312"/>
      <c r="EU942" s="311"/>
      <c r="EV942" s="297"/>
      <c r="EW942" s="311"/>
      <c r="EX942" s="311"/>
      <c r="EY942" s="311"/>
      <c r="EZ942" s="311"/>
      <c r="FA942" s="312"/>
      <c r="FB942" s="311"/>
      <c r="FC942" s="298"/>
    </row>
    <row r="943" spans="1:159" s="205" customFormat="1" ht="39.9" customHeight="1" x14ac:dyDescent="0.25">
      <c r="A943" s="206"/>
      <c r="B943" s="196"/>
      <c r="C943" s="292"/>
      <c r="D943" s="198"/>
      <c r="E943" s="299"/>
      <c r="F943" s="200"/>
      <c r="G943" s="301"/>
      <c r="H943" s="303"/>
      <c r="I943" s="299"/>
      <c r="J943" s="299"/>
      <c r="K943" s="299"/>
      <c r="L943" s="289"/>
      <c r="M943" s="299"/>
      <c r="N943" s="289"/>
      <c r="O943" s="363" t="str">
        <f>IF(P943="","",IF(OR(I943="",J943=""),"",IF(AND(ISNUMBER(FIND("post-", I943)),J943=ProductCode!$I$12),ProductCode!$F$19,IF(AND(ISNUMBER(FIND("pre-", I943)),J943=ProductCode!$I$12),ProductCode!$F$20,IF(ISNUMBER(FIND("post-", I943)),ProductCode!$F$17,ProductCode!$F$18)))))</f>
        <v/>
      </c>
      <c r="P943" s="295" t="str">
        <f t="shared" si="34"/>
        <v/>
      </c>
      <c r="Q943" s="306"/>
      <c r="R943" s="203"/>
      <c r="S943" s="308" t="str">
        <f t="shared" si="35"/>
        <v/>
      </c>
      <c r="T943" s="311"/>
      <c r="U943" s="311"/>
      <c r="V943" s="311"/>
      <c r="W943" s="311"/>
      <c r="X943" s="312"/>
      <c r="Y943" s="311"/>
      <c r="Z943" s="297"/>
      <c r="AA943" s="311"/>
      <c r="AB943" s="311"/>
      <c r="AC943" s="311"/>
      <c r="AD943" s="311"/>
      <c r="AE943" s="312"/>
      <c r="AF943" s="311"/>
      <c r="AG943" s="297"/>
      <c r="AH943" s="311"/>
      <c r="AI943" s="311"/>
      <c r="AJ943" s="311"/>
      <c r="AK943" s="311"/>
      <c r="AL943" s="312"/>
      <c r="AM943" s="311"/>
      <c r="AN943" s="297"/>
      <c r="AO943" s="311"/>
      <c r="AP943" s="311"/>
      <c r="AQ943" s="311"/>
      <c r="AR943" s="311"/>
      <c r="AS943" s="312"/>
      <c r="AT943" s="311"/>
      <c r="AU943" s="297"/>
      <c r="AV943" s="311"/>
      <c r="AW943" s="311"/>
      <c r="AX943" s="311"/>
      <c r="AY943" s="311"/>
      <c r="AZ943" s="312"/>
      <c r="BA943" s="311"/>
      <c r="BB943" s="297"/>
      <c r="BC943" s="311"/>
      <c r="BD943" s="311"/>
      <c r="BE943" s="311"/>
      <c r="BF943" s="311"/>
      <c r="BG943" s="312"/>
      <c r="BH943" s="311"/>
      <c r="BI943" s="297"/>
      <c r="BJ943" s="311"/>
      <c r="BK943" s="311"/>
      <c r="BL943" s="311"/>
      <c r="BM943" s="311"/>
      <c r="BN943" s="312"/>
      <c r="BO943" s="311"/>
      <c r="BP943" s="297"/>
      <c r="BQ943" s="311"/>
      <c r="BR943" s="311"/>
      <c r="BS943" s="311"/>
      <c r="BT943" s="311"/>
      <c r="BU943" s="312"/>
      <c r="BV943" s="311"/>
      <c r="BW943" s="297"/>
      <c r="BX943" s="311"/>
      <c r="BY943" s="311"/>
      <c r="BZ943" s="311"/>
      <c r="CA943" s="311"/>
      <c r="CB943" s="312"/>
      <c r="CC943" s="311"/>
      <c r="CD943" s="297"/>
      <c r="CE943" s="311"/>
      <c r="CF943" s="311"/>
      <c r="CG943" s="311"/>
      <c r="CH943" s="311"/>
      <c r="CI943" s="312"/>
      <c r="CJ943" s="311"/>
      <c r="CK943" s="297"/>
      <c r="CL943" s="311"/>
      <c r="CM943" s="311"/>
      <c r="CN943" s="311"/>
      <c r="CO943" s="311"/>
      <c r="CP943" s="312"/>
      <c r="CQ943" s="311"/>
      <c r="CR943" s="297"/>
      <c r="CS943" s="311"/>
      <c r="CT943" s="311"/>
      <c r="CU943" s="311"/>
      <c r="CV943" s="311"/>
      <c r="CW943" s="312"/>
      <c r="CX943" s="311"/>
      <c r="CY943" s="297"/>
      <c r="CZ943" s="311"/>
      <c r="DA943" s="311"/>
      <c r="DB943" s="311"/>
      <c r="DC943" s="311"/>
      <c r="DD943" s="312"/>
      <c r="DE943" s="311"/>
      <c r="DF943" s="297"/>
      <c r="DG943" s="311"/>
      <c r="DH943" s="311"/>
      <c r="DI943" s="311"/>
      <c r="DJ943" s="311"/>
      <c r="DK943" s="312"/>
      <c r="DL943" s="311"/>
      <c r="DM943" s="297"/>
      <c r="DN943" s="311"/>
      <c r="DO943" s="311"/>
      <c r="DP943" s="311"/>
      <c r="DQ943" s="311"/>
      <c r="DR943" s="312"/>
      <c r="DS943" s="311"/>
      <c r="DT943" s="297"/>
      <c r="DU943" s="311"/>
      <c r="DV943" s="311"/>
      <c r="DW943" s="311"/>
      <c r="DX943" s="311"/>
      <c r="DY943" s="312"/>
      <c r="DZ943" s="311"/>
      <c r="EA943" s="297"/>
      <c r="EB943" s="311"/>
      <c r="EC943" s="311"/>
      <c r="ED943" s="311"/>
      <c r="EE943" s="311"/>
      <c r="EF943" s="312"/>
      <c r="EG943" s="311"/>
      <c r="EH943" s="297"/>
      <c r="EI943" s="311"/>
      <c r="EJ943" s="311"/>
      <c r="EK943" s="311"/>
      <c r="EL943" s="311"/>
      <c r="EM943" s="312"/>
      <c r="EN943" s="311"/>
      <c r="EO943" s="297"/>
      <c r="EP943" s="311"/>
      <c r="EQ943" s="311"/>
      <c r="ER943" s="311"/>
      <c r="ES943" s="311"/>
      <c r="ET943" s="312"/>
      <c r="EU943" s="311"/>
      <c r="EV943" s="297"/>
      <c r="EW943" s="311"/>
      <c r="EX943" s="311"/>
      <c r="EY943" s="311"/>
      <c r="EZ943" s="311"/>
      <c r="FA943" s="312"/>
      <c r="FB943" s="311"/>
      <c r="FC943" s="298"/>
    </row>
    <row r="944" spans="1:159" s="205" customFormat="1" ht="39.9" customHeight="1" x14ac:dyDescent="0.25">
      <c r="A944" s="206"/>
      <c r="B944" s="196"/>
      <c r="C944" s="292"/>
      <c r="D944" s="198"/>
      <c r="E944" s="299"/>
      <c r="F944" s="200"/>
      <c r="G944" s="301"/>
      <c r="H944" s="303"/>
      <c r="I944" s="299"/>
      <c r="J944" s="299"/>
      <c r="K944" s="299"/>
      <c r="L944" s="289"/>
      <c r="M944" s="299"/>
      <c r="N944" s="289"/>
      <c r="O944" s="363" t="str">
        <f>IF(P944="","",IF(OR(I944="",J944=""),"",IF(AND(ISNUMBER(FIND("post-", I944)),J944=ProductCode!$I$12),ProductCode!$F$19,IF(AND(ISNUMBER(FIND("pre-", I944)),J944=ProductCode!$I$12),ProductCode!$F$20,IF(ISNUMBER(FIND("post-", I944)),ProductCode!$F$17,ProductCode!$F$18)))))</f>
        <v/>
      </c>
      <c r="P944" s="295" t="str">
        <f t="shared" si="34"/>
        <v/>
      </c>
      <c r="Q944" s="306"/>
      <c r="R944" s="203"/>
      <c r="S944" s="308" t="str">
        <f t="shared" si="35"/>
        <v/>
      </c>
      <c r="T944" s="311"/>
      <c r="U944" s="311"/>
      <c r="V944" s="311"/>
      <c r="W944" s="311"/>
      <c r="X944" s="312"/>
      <c r="Y944" s="311"/>
      <c r="Z944" s="297"/>
      <c r="AA944" s="311"/>
      <c r="AB944" s="311"/>
      <c r="AC944" s="311"/>
      <c r="AD944" s="311"/>
      <c r="AE944" s="312"/>
      <c r="AF944" s="311"/>
      <c r="AG944" s="297"/>
      <c r="AH944" s="311"/>
      <c r="AI944" s="311"/>
      <c r="AJ944" s="311"/>
      <c r="AK944" s="311"/>
      <c r="AL944" s="312"/>
      <c r="AM944" s="311"/>
      <c r="AN944" s="297"/>
      <c r="AO944" s="311"/>
      <c r="AP944" s="311"/>
      <c r="AQ944" s="311"/>
      <c r="AR944" s="311"/>
      <c r="AS944" s="312"/>
      <c r="AT944" s="311"/>
      <c r="AU944" s="297"/>
      <c r="AV944" s="311"/>
      <c r="AW944" s="311"/>
      <c r="AX944" s="311"/>
      <c r="AY944" s="311"/>
      <c r="AZ944" s="312"/>
      <c r="BA944" s="311"/>
      <c r="BB944" s="297"/>
      <c r="BC944" s="311"/>
      <c r="BD944" s="311"/>
      <c r="BE944" s="311"/>
      <c r="BF944" s="311"/>
      <c r="BG944" s="312"/>
      <c r="BH944" s="311"/>
      <c r="BI944" s="297"/>
      <c r="BJ944" s="311"/>
      <c r="BK944" s="311"/>
      <c r="BL944" s="311"/>
      <c r="BM944" s="311"/>
      <c r="BN944" s="312"/>
      <c r="BO944" s="311"/>
      <c r="BP944" s="297"/>
      <c r="BQ944" s="311"/>
      <c r="BR944" s="311"/>
      <c r="BS944" s="311"/>
      <c r="BT944" s="311"/>
      <c r="BU944" s="312"/>
      <c r="BV944" s="311"/>
      <c r="BW944" s="297"/>
      <c r="BX944" s="311"/>
      <c r="BY944" s="311"/>
      <c r="BZ944" s="311"/>
      <c r="CA944" s="311"/>
      <c r="CB944" s="312"/>
      <c r="CC944" s="311"/>
      <c r="CD944" s="297"/>
      <c r="CE944" s="311"/>
      <c r="CF944" s="311"/>
      <c r="CG944" s="311"/>
      <c r="CH944" s="311"/>
      <c r="CI944" s="312"/>
      <c r="CJ944" s="311"/>
      <c r="CK944" s="297"/>
      <c r="CL944" s="311"/>
      <c r="CM944" s="311"/>
      <c r="CN944" s="311"/>
      <c r="CO944" s="311"/>
      <c r="CP944" s="312"/>
      <c r="CQ944" s="311"/>
      <c r="CR944" s="297"/>
      <c r="CS944" s="311"/>
      <c r="CT944" s="311"/>
      <c r="CU944" s="311"/>
      <c r="CV944" s="311"/>
      <c r="CW944" s="312"/>
      <c r="CX944" s="311"/>
      <c r="CY944" s="297"/>
      <c r="CZ944" s="311"/>
      <c r="DA944" s="311"/>
      <c r="DB944" s="311"/>
      <c r="DC944" s="311"/>
      <c r="DD944" s="312"/>
      <c r="DE944" s="311"/>
      <c r="DF944" s="297"/>
      <c r="DG944" s="311"/>
      <c r="DH944" s="311"/>
      <c r="DI944" s="311"/>
      <c r="DJ944" s="311"/>
      <c r="DK944" s="312"/>
      <c r="DL944" s="311"/>
      <c r="DM944" s="297"/>
      <c r="DN944" s="311"/>
      <c r="DO944" s="311"/>
      <c r="DP944" s="311"/>
      <c r="DQ944" s="311"/>
      <c r="DR944" s="312"/>
      <c r="DS944" s="311"/>
      <c r="DT944" s="297"/>
      <c r="DU944" s="311"/>
      <c r="DV944" s="311"/>
      <c r="DW944" s="311"/>
      <c r="DX944" s="311"/>
      <c r="DY944" s="312"/>
      <c r="DZ944" s="311"/>
      <c r="EA944" s="297"/>
      <c r="EB944" s="311"/>
      <c r="EC944" s="311"/>
      <c r="ED944" s="311"/>
      <c r="EE944" s="311"/>
      <c r="EF944" s="312"/>
      <c r="EG944" s="311"/>
      <c r="EH944" s="297"/>
      <c r="EI944" s="311"/>
      <c r="EJ944" s="311"/>
      <c r="EK944" s="311"/>
      <c r="EL944" s="311"/>
      <c r="EM944" s="312"/>
      <c r="EN944" s="311"/>
      <c r="EO944" s="297"/>
      <c r="EP944" s="311"/>
      <c r="EQ944" s="311"/>
      <c r="ER944" s="311"/>
      <c r="ES944" s="311"/>
      <c r="ET944" s="312"/>
      <c r="EU944" s="311"/>
      <c r="EV944" s="297"/>
      <c r="EW944" s="311"/>
      <c r="EX944" s="311"/>
      <c r="EY944" s="311"/>
      <c r="EZ944" s="311"/>
      <c r="FA944" s="312"/>
      <c r="FB944" s="311"/>
      <c r="FC944" s="298"/>
    </row>
    <row r="945" spans="1:159" s="205" customFormat="1" ht="39.9" customHeight="1" x14ac:dyDescent="0.25">
      <c r="A945" s="206"/>
      <c r="B945" s="196"/>
      <c r="C945" s="292"/>
      <c r="D945" s="198"/>
      <c r="E945" s="299"/>
      <c r="F945" s="200"/>
      <c r="G945" s="301"/>
      <c r="H945" s="303"/>
      <c r="I945" s="299"/>
      <c r="J945" s="299"/>
      <c r="K945" s="299"/>
      <c r="L945" s="289"/>
      <c r="M945" s="299"/>
      <c r="N945" s="289"/>
      <c r="O945" s="363" t="str">
        <f>IF(P945="","",IF(OR(I945="",J945=""),"",IF(AND(ISNUMBER(FIND("post-", I945)),J945=ProductCode!$I$12),ProductCode!$F$19,IF(AND(ISNUMBER(FIND("pre-", I945)),J945=ProductCode!$I$12),ProductCode!$F$20,IF(ISNUMBER(FIND("post-", I945)),ProductCode!$F$17,ProductCode!$F$18)))))</f>
        <v/>
      </c>
      <c r="P945" s="295" t="str">
        <f t="shared" si="34"/>
        <v/>
      </c>
      <c r="Q945" s="306"/>
      <c r="R945" s="203"/>
      <c r="S945" s="308" t="str">
        <f t="shared" si="35"/>
        <v/>
      </c>
      <c r="T945" s="311"/>
      <c r="U945" s="311"/>
      <c r="V945" s="311"/>
      <c r="W945" s="311"/>
      <c r="X945" s="312"/>
      <c r="Y945" s="311"/>
      <c r="Z945" s="297"/>
      <c r="AA945" s="311"/>
      <c r="AB945" s="311"/>
      <c r="AC945" s="311"/>
      <c r="AD945" s="311"/>
      <c r="AE945" s="312"/>
      <c r="AF945" s="311"/>
      <c r="AG945" s="297"/>
      <c r="AH945" s="311"/>
      <c r="AI945" s="311"/>
      <c r="AJ945" s="311"/>
      <c r="AK945" s="311"/>
      <c r="AL945" s="312"/>
      <c r="AM945" s="311"/>
      <c r="AN945" s="297"/>
      <c r="AO945" s="311"/>
      <c r="AP945" s="311"/>
      <c r="AQ945" s="311"/>
      <c r="AR945" s="311"/>
      <c r="AS945" s="312"/>
      <c r="AT945" s="311"/>
      <c r="AU945" s="297"/>
      <c r="AV945" s="311"/>
      <c r="AW945" s="311"/>
      <c r="AX945" s="311"/>
      <c r="AY945" s="311"/>
      <c r="AZ945" s="312"/>
      <c r="BA945" s="311"/>
      <c r="BB945" s="297"/>
      <c r="BC945" s="311"/>
      <c r="BD945" s="311"/>
      <c r="BE945" s="311"/>
      <c r="BF945" s="311"/>
      <c r="BG945" s="312"/>
      <c r="BH945" s="311"/>
      <c r="BI945" s="297"/>
      <c r="BJ945" s="311"/>
      <c r="BK945" s="311"/>
      <c r="BL945" s="311"/>
      <c r="BM945" s="311"/>
      <c r="BN945" s="312"/>
      <c r="BO945" s="311"/>
      <c r="BP945" s="297"/>
      <c r="BQ945" s="311"/>
      <c r="BR945" s="311"/>
      <c r="BS945" s="311"/>
      <c r="BT945" s="311"/>
      <c r="BU945" s="312"/>
      <c r="BV945" s="311"/>
      <c r="BW945" s="297"/>
      <c r="BX945" s="311"/>
      <c r="BY945" s="311"/>
      <c r="BZ945" s="311"/>
      <c r="CA945" s="311"/>
      <c r="CB945" s="312"/>
      <c r="CC945" s="311"/>
      <c r="CD945" s="297"/>
      <c r="CE945" s="311"/>
      <c r="CF945" s="311"/>
      <c r="CG945" s="311"/>
      <c r="CH945" s="311"/>
      <c r="CI945" s="312"/>
      <c r="CJ945" s="311"/>
      <c r="CK945" s="297"/>
      <c r="CL945" s="311"/>
      <c r="CM945" s="311"/>
      <c r="CN945" s="311"/>
      <c r="CO945" s="311"/>
      <c r="CP945" s="312"/>
      <c r="CQ945" s="311"/>
      <c r="CR945" s="297"/>
      <c r="CS945" s="311"/>
      <c r="CT945" s="311"/>
      <c r="CU945" s="311"/>
      <c r="CV945" s="311"/>
      <c r="CW945" s="312"/>
      <c r="CX945" s="311"/>
      <c r="CY945" s="297"/>
      <c r="CZ945" s="311"/>
      <c r="DA945" s="311"/>
      <c r="DB945" s="311"/>
      <c r="DC945" s="311"/>
      <c r="DD945" s="312"/>
      <c r="DE945" s="311"/>
      <c r="DF945" s="297"/>
      <c r="DG945" s="311"/>
      <c r="DH945" s="311"/>
      <c r="DI945" s="311"/>
      <c r="DJ945" s="311"/>
      <c r="DK945" s="312"/>
      <c r="DL945" s="311"/>
      <c r="DM945" s="297"/>
      <c r="DN945" s="311"/>
      <c r="DO945" s="311"/>
      <c r="DP945" s="311"/>
      <c r="DQ945" s="311"/>
      <c r="DR945" s="312"/>
      <c r="DS945" s="311"/>
      <c r="DT945" s="297"/>
      <c r="DU945" s="311"/>
      <c r="DV945" s="311"/>
      <c r="DW945" s="311"/>
      <c r="DX945" s="311"/>
      <c r="DY945" s="312"/>
      <c r="DZ945" s="311"/>
      <c r="EA945" s="297"/>
      <c r="EB945" s="311"/>
      <c r="EC945" s="311"/>
      <c r="ED945" s="311"/>
      <c r="EE945" s="311"/>
      <c r="EF945" s="312"/>
      <c r="EG945" s="311"/>
      <c r="EH945" s="297"/>
      <c r="EI945" s="311"/>
      <c r="EJ945" s="311"/>
      <c r="EK945" s="311"/>
      <c r="EL945" s="311"/>
      <c r="EM945" s="312"/>
      <c r="EN945" s="311"/>
      <c r="EO945" s="297"/>
      <c r="EP945" s="311"/>
      <c r="EQ945" s="311"/>
      <c r="ER945" s="311"/>
      <c r="ES945" s="311"/>
      <c r="ET945" s="312"/>
      <c r="EU945" s="311"/>
      <c r="EV945" s="297"/>
      <c r="EW945" s="311"/>
      <c r="EX945" s="311"/>
      <c r="EY945" s="311"/>
      <c r="EZ945" s="311"/>
      <c r="FA945" s="312"/>
      <c r="FB945" s="311"/>
      <c r="FC945" s="298"/>
    </row>
    <row r="946" spans="1:159" s="205" customFormat="1" ht="39.9" customHeight="1" x14ac:dyDescent="0.25">
      <c r="A946" s="206"/>
      <c r="B946" s="196"/>
      <c r="C946" s="292"/>
      <c r="D946" s="198"/>
      <c r="E946" s="299"/>
      <c r="F946" s="200"/>
      <c r="G946" s="301"/>
      <c r="H946" s="303"/>
      <c r="I946" s="299"/>
      <c r="J946" s="299"/>
      <c r="K946" s="299"/>
      <c r="L946" s="289"/>
      <c r="M946" s="299"/>
      <c r="N946" s="289"/>
      <c r="O946" s="363" t="str">
        <f>IF(P946="","",IF(OR(I946="",J946=""),"",IF(AND(ISNUMBER(FIND("post-", I946)),J946=ProductCode!$I$12),ProductCode!$F$19,IF(AND(ISNUMBER(FIND("pre-", I946)),J946=ProductCode!$I$12),ProductCode!$F$20,IF(ISNUMBER(FIND("post-", I946)),ProductCode!$F$17,ProductCode!$F$18)))))</f>
        <v/>
      </c>
      <c r="P946" s="295" t="str">
        <f t="shared" si="34"/>
        <v/>
      </c>
      <c r="Q946" s="306"/>
      <c r="R946" s="203"/>
      <c r="S946" s="308" t="str">
        <f t="shared" si="35"/>
        <v/>
      </c>
      <c r="T946" s="311"/>
      <c r="U946" s="311"/>
      <c r="V946" s="311"/>
      <c r="W946" s="311"/>
      <c r="X946" s="312"/>
      <c r="Y946" s="311"/>
      <c r="Z946" s="297"/>
      <c r="AA946" s="311"/>
      <c r="AB946" s="311"/>
      <c r="AC946" s="311"/>
      <c r="AD946" s="311"/>
      <c r="AE946" s="312"/>
      <c r="AF946" s="311"/>
      <c r="AG946" s="297"/>
      <c r="AH946" s="311"/>
      <c r="AI946" s="311"/>
      <c r="AJ946" s="311"/>
      <c r="AK946" s="311"/>
      <c r="AL946" s="312"/>
      <c r="AM946" s="311"/>
      <c r="AN946" s="297"/>
      <c r="AO946" s="311"/>
      <c r="AP946" s="311"/>
      <c r="AQ946" s="311"/>
      <c r="AR946" s="311"/>
      <c r="AS946" s="312"/>
      <c r="AT946" s="311"/>
      <c r="AU946" s="297"/>
      <c r="AV946" s="311"/>
      <c r="AW946" s="311"/>
      <c r="AX946" s="311"/>
      <c r="AY946" s="311"/>
      <c r="AZ946" s="312"/>
      <c r="BA946" s="311"/>
      <c r="BB946" s="297"/>
      <c r="BC946" s="311"/>
      <c r="BD946" s="311"/>
      <c r="BE946" s="311"/>
      <c r="BF946" s="311"/>
      <c r="BG946" s="312"/>
      <c r="BH946" s="311"/>
      <c r="BI946" s="297"/>
      <c r="BJ946" s="311"/>
      <c r="BK946" s="311"/>
      <c r="BL946" s="311"/>
      <c r="BM946" s="311"/>
      <c r="BN946" s="312"/>
      <c r="BO946" s="311"/>
      <c r="BP946" s="297"/>
      <c r="BQ946" s="311"/>
      <c r="BR946" s="311"/>
      <c r="BS946" s="311"/>
      <c r="BT946" s="311"/>
      <c r="BU946" s="312"/>
      <c r="BV946" s="311"/>
      <c r="BW946" s="297"/>
      <c r="BX946" s="311"/>
      <c r="BY946" s="311"/>
      <c r="BZ946" s="311"/>
      <c r="CA946" s="311"/>
      <c r="CB946" s="312"/>
      <c r="CC946" s="311"/>
      <c r="CD946" s="297"/>
      <c r="CE946" s="311"/>
      <c r="CF946" s="311"/>
      <c r="CG946" s="311"/>
      <c r="CH946" s="311"/>
      <c r="CI946" s="312"/>
      <c r="CJ946" s="311"/>
      <c r="CK946" s="297"/>
      <c r="CL946" s="311"/>
      <c r="CM946" s="311"/>
      <c r="CN946" s="311"/>
      <c r="CO946" s="311"/>
      <c r="CP946" s="312"/>
      <c r="CQ946" s="311"/>
      <c r="CR946" s="297"/>
      <c r="CS946" s="311"/>
      <c r="CT946" s="311"/>
      <c r="CU946" s="311"/>
      <c r="CV946" s="311"/>
      <c r="CW946" s="312"/>
      <c r="CX946" s="311"/>
      <c r="CY946" s="297"/>
      <c r="CZ946" s="311"/>
      <c r="DA946" s="311"/>
      <c r="DB946" s="311"/>
      <c r="DC946" s="311"/>
      <c r="DD946" s="312"/>
      <c r="DE946" s="311"/>
      <c r="DF946" s="297"/>
      <c r="DG946" s="311"/>
      <c r="DH946" s="311"/>
      <c r="DI946" s="311"/>
      <c r="DJ946" s="311"/>
      <c r="DK946" s="312"/>
      <c r="DL946" s="311"/>
      <c r="DM946" s="297"/>
      <c r="DN946" s="311"/>
      <c r="DO946" s="311"/>
      <c r="DP946" s="311"/>
      <c r="DQ946" s="311"/>
      <c r="DR946" s="312"/>
      <c r="DS946" s="311"/>
      <c r="DT946" s="297"/>
      <c r="DU946" s="311"/>
      <c r="DV946" s="311"/>
      <c r="DW946" s="311"/>
      <c r="DX946" s="311"/>
      <c r="DY946" s="312"/>
      <c r="DZ946" s="311"/>
      <c r="EA946" s="297"/>
      <c r="EB946" s="311"/>
      <c r="EC946" s="311"/>
      <c r="ED946" s="311"/>
      <c r="EE946" s="311"/>
      <c r="EF946" s="312"/>
      <c r="EG946" s="311"/>
      <c r="EH946" s="297"/>
      <c r="EI946" s="311"/>
      <c r="EJ946" s="311"/>
      <c r="EK946" s="311"/>
      <c r="EL946" s="311"/>
      <c r="EM946" s="312"/>
      <c r="EN946" s="311"/>
      <c r="EO946" s="297"/>
      <c r="EP946" s="311"/>
      <c r="EQ946" s="311"/>
      <c r="ER946" s="311"/>
      <c r="ES946" s="311"/>
      <c r="ET946" s="312"/>
      <c r="EU946" s="311"/>
      <c r="EV946" s="297"/>
      <c r="EW946" s="311"/>
      <c r="EX946" s="311"/>
      <c r="EY946" s="311"/>
      <c r="EZ946" s="311"/>
      <c r="FA946" s="312"/>
      <c r="FB946" s="311"/>
      <c r="FC946" s="298"/>
    </row>
    <row r="947" spans="1:159" s="205" customFormat="1" ht="39.9" customHeight="1" x14ac:dyDescent="0.25">
      <c r="A947" s="206"/>
      <c r="B947" s="196"/>
      <c r="C947" s="292"/>
      <c r="D947" s="198"/>
      <c r="E947" s="299"/>
      <c r="F947" s="200"/>
      <c r="G947" s="301"/>
      <c r="H947" s="303"/>
      <c r="I947" s="299"/>
      <c r="J947" s="299"/>
      <c r="K947" s="299"/>
      <c r="L947" s="289"/>
      <c r="M947" s="299"/>
      <c r="N947" s="289"/>
      <c r="O947" s="363" t="str">
        <f>IF(P947="","",IF(OR(I947="",J947=""),"",IF(AND(ISNUMBER(FIND("post-", I947)),J947=ProductCode!$I$12),ProductCode!$F$19,IF(AND(ISNUMBER(FIND("pre-", I947)),J947=ProductCode!$I$12),ProductCode!$F$20,IF(ISNUMBER(FIND("post-", I947)),ProductCode!$F$17,ProductCode!$F$18)))))</f>
        <v/>
      </c>
      <c r="P947" s="295" t="str">
        <f t="shared" si="34"/>
        <v/>
      </c>
      <c r="Q947" s="306"/>
      <c r="R947" s="203"/>
      <c r="S947" s="308" t="str">
        <f t="shared" si="35"/>
        <v/>
      </c>
      <c r="T947" s="311"/>
      <c r="U947" s="311"/>
      <c r="V947" s="311"/>
      <c r="W947" s="311"/>
      <c r="X947" s="312"/>
      <c r="Y947" s="311"/>
      <c r="Z947" s="297"/>
      <c r="AA947" s="311"/>
      <c r="AB947" s="311"/>
      <c r="AC947" s="311"/>
      <c r="AD947" s="311"/>
      <c r="AE947" s="312"/>
      <c r="AF947" s="311"/>
      <c r="AG947" s="297"/>
      <c r="AH947" s="311"/>
      <c r="AI947" s="311"/>
      <c r="AJ947" s="311"/>
      <c r="AK947" s="311"/>
      <c r="AL947" s="312"/>
      <c r="AM947" s="311"/>
      <c r="AN947" s="297"/>
      <c r="AO947" s="311"/>
      <c r="AP947" s="311"/>
      <c r="AQ947" s="311"/>
      <c r="AR947" s="311"/>
      <c r="AS947" s="312"/>
      <c r="AT947" s="311"/>
      <c r="AU947" s="297"/>
      <c r="AV947" s="311"/>
      <c r="AW947" s="311"/>
      <c r="AX947" s="311"/>
      <c r="AY947" s="311"/>
      <c r="AZ947" s="312"/>
      <c r="BA947" s="311"/>
      <c r="BB947" s="297"/>
      <c r="BC947" s="311"/>
      <c r="BD947" s="311"/>
      <c r="BE947" s="311"/>
      <c r="BF947" s="311"/>
      <c r="BG947" s="312"/>
      <c r="BH947" s="311"/>
      <c r="BI947" s="297"/>
      <c r="BJ947" s="311"/>
      <c r="BK947" s="311"/>
      <c r="BL947" s="311"/>
      <c r="BM947" s="311"/>
      <c r="BN947" s="312"/>
      <c r="BO947" s="311"/>
      <c r="BP947" s="297"/>
      <c r="BQ947" s="311"/>
      <c r="BR947" s="311"/>
      <c r="BS947" s="311"/>
      <c r="BT947" s="311"/>
      <c r="BU947" s="312"/>
      <c r="BV947" s="311"/>
      <c r="BW947" s="297"/>
      <c r="BX947" s="311"/>
      <c r="BY947" s="311"/>
      <c r="BZ947" s="311"/>
      <c r="CA947" s="311"/>
      <c r="CB947" s="312"/>
      <c r="CC947" s="311"/>
      <c r="CD947" s="297"/>
      <c r="CE947" s="311"/>
      <c r="CF947" s="311"/>
      <c r="CG947" s="311"/>
      <c r="CH947" s="311"/>
      <c r="CI947" s="312"/>
      <c r="CJ947" s="311"/>
      <c r="CK947" s="297"/>
      <c r="CL947" s="311"/>
      <c r="CM947" s="311"/>
      <c r="CN947" s="311"/>
      <c r="CO947" s="311"/>
      <c r="CP947" s="312"/>
      <c r="CQ947" s="311"/>
      <c r="CR947" s="297"/>
      <c r="CS947" s="311"/>
      <c r="CT947" s="311"/>
      <c r="CU947" s="311"/>
      <c r="CV947" s="311"/>
      <c r="CW947" s="312"/>
      <c r="CX947" s="311"/>
      <c r="CY947" s="297"/>
      <c r="CZ947" s="311"/>
      <c r="DA947" s="311"/>
      <c r="DB947" s="311"/>
      <c r="DC947" s="311"/>
      <c r="DD947" s="312"/>
      <c r="DE947" s="311"/>
      <c r="DF947" s="297"/>
      <c r="DG947" s="311"/>
      <c r="DH947" s="311"/>
      <c r="DI947" s="311"/>
      <c r="DJ947" s="311"/>
      <c r="DK947" s="312"/>
      <c r="DL947" s="311"/>
      <c r="DM947" s="297"/>
      <c r="DN947" s="311"/>
      <c r="DO947" s="311"/>
      <c r="DP947" s="311"/>
      <c r="DQ947" s="311"/>
      <c r="DR947" s="312"/>
      <c r="DS947" s="311"/>
      <c r="DT947" s="297"/>
      <c r="DU947" s="311"/>
      <c r="DV947" s="311"/>
      <c r="DW947" s="311"/>
      <c r="DX947" s="311"/>
      <c r="DY947" s="312"/>
      <c r="DZ947" s="311"/>
      <c r="EA947" s="297"/>
      <c r="EB947" s="311"/>
      <c r="EC947" s="311"/>
      <c r="ED947" s="311"/>
      <c r="EE947" s="311"/>
      <c r="EF947" s="312"/>
      <c r="EG947" s="311"/>
      <c r="EH947" s="297"/>
      <c r="EI947" s="311"/>
      <c r="EJ947" s="311"/>
      <c r="EK947" s="311"/>
      <c r="EL947" s="311"/>
      <c r="EM947" s="312"/>
      <c r="EN947" s="311"/>
      <c r="EO947" s="297"/>
      <c r="EP947" s="311"/>
      <c r="EQ947" s="311"/>
      <c r="ER947" s="311"/>
      <c r="ES947" s="311"/>
      <c r="ET947" s="312"/>
      <c r="EU947" s="311"/>
      <c r="EV947" s="297"/>
      <c r="EW947" s="311"/>
      <c r="EX947" s="311"/>
      <c r="EY947" s="311"/>
      <c r="EZ947" s="311"/>
      <c r="FA947" s="312"/>
      <c r="FB947" s="311"/>
      <c r="FC947" s="298"/>
    </row>
    <row r="948" spans="1:159" s="205" customFormat="1" ht="39.9" customHeight="1" x14ac:dyDescent="0.25">
      <c r="A948" s="206"/>
      <c r="B948" s="196"/>
      <c r="C948" s="292"/>
      <c r="D948" s="198"/>
      <c r="E948" s="299"/>
      <c r="F948" s="200"/>
      <c r="G948" s="301"/>
      <c r="H948" s="303"/>
      <c r="I948" s="299"/>
      <c r="J948" s="299"/>
      <c r="K948" s="299"/>
      <c r="L948" s="289"/>
      <c r="M948" s="299"/>
      <c r="N948" s="289"/>
      <c r="O948" s="363" t="str">
        <f>IF(P948="","",IF(OR(I948="",J948=""),"",IF(AND(ISNUMBER(FIND("post-", I948)),J948=ProductCode!$I$12),ProductCode!$F$19,IF(AND(ISNUMBER(FIND("pre-", I948)),J948=ProductCode!$I$12),ProductCode!$F$20,IF(ISNUMBER(FIND("post-", I948)),ProductCode!$F$17,ProductCode!$F$18)))))</f>
        <v/>
      </c>
      <c r="P948" s="295" t="str">
        <f t="shared" si="34"/>
        <v/>
      </c>
      <c r="Q948" s="306"/>
      <c r="R948" s="203"/>
      <c r="S948" s="308" t="str">
        <f t="shared" si="35"/>
        <v/>
      </c>
      <c r="T948" s="311"/>
      <c r="U948" s="311"/>
      <c r="V948" s="311"/>
      <c r="W948" s="311"/>
      <c r="X948" s="312"/>
      <c r="Y948" s="311"/>
      <c r="Z948" s="297"/>
      <c r="AA948" s="311"/>
      <c r="AB948" s="311"/>
      <c r="AC948" s="311"/>
      <c r="AD948" s="311"/>
      <c r="AE948" s="312"/>
      <c r="AF948" s="311"/>
      <c r="AG948" s="297"/>
      <c r="AH948" s="311"/>
      <c r="AI948" s="311"/>
      <c r="AJ948" s="311"/>
      <c r="AK948" s="311"/>
      <c r="AL948" s="312"/>
      <c r="AM948" s="311"/>
      <c r="AN948" s="297"/>
      <c r="AO948" s="311"/>
      <c r="AP948" s="311"/>
      <c r="AQ948" s="311"/>
      <c r="AR948" s="311"/>
      <c r="AS948" s="312"/>
      <c r="AT948" s="311"/>
      <c r="AU948" s="297"/>
      <c r="AV948" s="311"/>
      <c r="AW948" s="311"/>
      <c r="AX948" s="311"/>
      <c r="AY948" s="311"/>
      <c r="AZ948" s="312"/>
      <c r="BA948" s="311"/>
      <c r="BB948" s="297"/>
      <c r="BC948" s="311"/>
      <c r="BD948" s="311"/>
      <c r="BE948" s="311"/>
      <c r="BF948" s="311"/>
      <c r="BG948" s="312"/>
      <c r="BH948" s="311"/>
      <c r="BI948" s="297"/>
      <c r="BJ948" s="311"/>
      <c r="BK948" s="311"/>
      <c r="BL948" s="311"/>
      <c r="BM948" s="311"/>
      <c r="BN948" s="312"/>
      <c r="BO948" s="311"/>
      <c r="BP948" s="297"/>
      <c r="BQ948" s="311"/>
      <c r="BR948" s="311"/>
      <c r="BS948" s="311"/>
      <c r="BT948" s="311"/>
      <c r="BU948" s="312"/>
      <c r="BV948" s="311"/>
      <c r="BW948" s="297"/>
      <c r="BX948" s="311"/>
      <c r="BY948" s="311"/>
      <c r="BZ948" s="311"/>
      <c r="CA948" s="311"/>
      <c r="CB948" s="312"/>
      <c r="CC948" s="311"/>
      <c r="CD948" s="297"/>
      <c r="CE948" s="311"/>
      <c r="CF948" s="311"/>
      <c r="CG948" s="311"/>
      <c r="CH948" s="311"/>
      <c r="CI948" s="312"/>
      <c r="CJ948" s="311"/>
      <c r="CK948" s="297"/>
      <c r="CL948" s="311"/>
      <c r="CM948" s="311"/>
      <c r="CN948" s="311"/>
      <c r="CO948" s="311"/>
      <c r="CP948" s="312"/>
      <c r="CQ948" s="311"/>
      <c r="CR948" s="297"/>
      <c r="CS948" s="311"/>
      <c r="CT948" s="311"/>
      <c r="CU948" s="311"/>
      <c r="CV948" s="311"/>
      <c r="CW948" s="312"/>
      <c r="CX948" s="311"/>
      <c r="CY948" s="297"/>
      <c r="CZ948" s="311"/>
      <c r="DA948" s="311"/>
      <c r="DB948" s="311"/>
      <c r="DC948" s="311"/>
      <c r="DD948" s="312"/>
      <c r="DE948" s="311"/>
      <c r="DF948" s="297"/>
      <c r="DG948" s="311"/>
      <c r="DH948" s="311"/>
      <c r="DI948" s="311"/>
      <c r="DJ948" s="311"/>
      <c r="DK948" s="312"/>
      <c r="DL948" s="311"/>
      <c r="DM948" s="297"/>
      <c r="DN948" s="311"/>
      <c r="DO948" s="311"/>
      <c r="DP948" s="311"/>
      <c r="DQ948" s="311"/>
      <c r="DR948" s="312"/>
      <c r="DS948" s="311"/>
      <c r="DT948" s="297"/>
      <c r="DU948" s="311"/>
      <c r="DV948" s="311"/>
      <c r="DW948" s="311"/>
      <c r="DX948" s="311"/>
      <c r="DY948" s="312"/>
      <c r="DZ948" s="311"/>
      <c r="EA948" s="297"/>
      <c r="EB948" s="311"/>
      <c r="EC948" s="311"/>
      <c r="ED948" s="311"/>
      <c r="EE948" s="311"/>
      <c r="EF948" s="312"/>
      <c r="EG948" s="311"/>
      <c r="EH948" s="297"/>
      <c r="EI948" s="311"/>
      <c r="EJ948" s="311"/>
      <c r="EK948" s="311"/>
      <c r="EL948" s="311"/>
      <c r="EM948" s="312"/>
      <c r="EN948" s="311"/>
      <c r="EO948" s="297"/>
      <c r="EP948" s="311"/>
      <c r="EQ948" s="311"/>
      <c r="ER948" s="311"/>
      <c r="ES948" s="311"/>
      <c r="ET948" s="312"/>
      <c r="EU948" s="311"/>
      <c r="EV948" s="297"/>
      <c r="EW948" s="311"/>
      <c r="EX948" s="311"/>
      <c r="EY948" s="311"/>
      <c r="EZ948" s="311"/>
      <c r="FA948" s="312"/>
      <c r="FB948" s="311"/>
      <c r="FC948" s="298"/>
    </row>
    <row r="949" spans="1:159" s="205" customFormat="1" ht="39.9" customHeight="1" x14ac:dyDescent="0.25">
      <c r="A949" s="206"/>
      <c r="B949" s="196"/>
      <c r="C949" s="292"/>
      <c r="D949" s="198"/>
      <c r="E949" s="299"/>
      <c r="F949" s="200"/>
      <c r="G949" s="301"/>
      <c r="H949" s="303"/>
      <c r="I949" s="299"/>
      <c r="J949" s="299"/>
      <c r="K949" s="299"/>
      <c r="L949" s="289"/>
      <c r="M949" s="299"/>
      <c r="N949" s="289"/>
      <c r="O949" s="363" t="str">
        <f>IF(P949="","",IF(OR(I949="",J949=""),"",IF(AND(ISNUMBER(FIND("post-", I949)),J949=ProductCode!$I$12),ProductCode!$F$19,IF(AND(ISNUMBER(FIND("pre-", I949)),J949=ProductCode!$I$12),ProductCode!$F$20,IF(ISNUMBER(FIND("post-", I949)),ProductCode!$F$17,ProductCode!$F$18)))))</f>
        <v/>
      </c>
      <c r="P949" s="295" t="str">
        <f t="shared" si="34"/>
        <v/>
      </c>
      <c r="Q949" s="306"/>
      <c r="R949" s="203"/>
      <c r="S949" s="308" t="str">
        <f t="shared" si="35"/>
        <v/>
      </c>
      <c r="T949" s="311"/>
      <c r="U949" s="311"/>
      <c r="V949" s="311"/>
      <c r="W949" s="311"/>
      <c r="X949" s="312"/>
      <c r="Y949" s="311"/>
      <c r="Z949" s="297"/>
      <c r="AA949" s="311"/>
      <c r="AB949" s="311"/>
      <c r="AC949" s="311"/>
      <c r="AD949" s="311"/>
      <c r="AE949" s="312"/>
      <c r="AF949" s="311"/>
      <c r="AG949" s="297"/>
      <c r="AH949" s="311"/>
      <c r="AI949" s="311"/>
      <c r="AJ949" s="311"/>
      <c r="AK949" s="311"/>
      <c r="AL949" s="312"/>
      <c r="AM949" s="311"/>
      <c r="AN949" s="297"/>
      <c r="AO949" s="311"/>
      <c r="AP949" s="311"/>
      <c r="AQ949" s="311"/>
      <c r="AR949" s="311"/>
      <c r="AS949" s="312"/>
      <c r="AT949" s="311"/>
      <c r="AU949" s="297"/>
      <c r="AV949" s="311"/>
      <c r="AW949" s="311"/>
      <c r="AX949" s="311"/>
      <c r="AY949" s="311"/>
      <c r="AZ949" s="312"/>
      <c r="BA949" s="311"/>
      <c r="BB949" s="297"/>
      <c r="BC949" s="311"/>
      <c r="BD949" s="311"/>
      <c r="BE949" s="311"/>
      <c r="BF949" s="311"/>
      <c r="BG949" s="312"/>
      <c r="BH949" s="311"/>
      <c r="BI949" s="297"/>
      <c r="BJ949" s="311"/>
      <c r="BK949" s="311"/>
      <c r="BL949" s="311"/>
      <c r="BM949" s="311"/>
      <c r="BN949" s="312"/>
      <c r="BO949" s="311"/>
      <c r="BP949" s="297"/>
      <c r="BQ949" s="311"/>
      <c r="BR949" s="311"/>
      <c r="BS949" s="311"/>
      <c r="BT949" s="311"/>
      <c r="BU949" s="312"/>
      <c r="BV949" s="311"/>
      <c r="BW949" s="297"/>
      <c r="BX949" s="311"/>
      <c r="BY949" s="311"/>
      <c r="BZ949" s="311"/>
      <c r="CA949" s="311"/>
      <c r="CB949" s="312"/>
      <c r="CC949" s="311"/>
      <c r="CD949" s="297"/>
      <c r="CE949" s="311"/>
      <c r="CF949" s="311"/>
      <c r="CG949" s="311"/>
      <c r="CH949" s="311"/>
      <c r="CI949" s="312"/>
      <c r="CJ949" s="311"/>
      <c r="CK949" s="297"/>
      <c r="CL949" s="311"/>
      <c r="CM949" s="311"/>
      <c r="CN949" s="311"/>
      <c r="CO949" s="311"/>
      <c r="CP949" s="312"/>
      <c r="CQ949" s="311"/>
      <c r="CR949" s="297"/>
      <c r="CS949" s="311"/>
      <c r="CT949" s="311"/>
      <c r="CU949" s="311"/>
      <c r="CV949" s="311"/>
      <c r="CW949" s="312"/>
      <c r="CX949" s="311"/>
      <c r="CY949" s="297"/>
      <c r="CZ949" s="311"/>
      <c r="DA949" s="311"/>
      <c r="DB949" s="311"/>
      <c r="DC949" s="311"/>
      <c r="DD949" s="312"/>
      <c r="DE949" s="311"/>
      <c r="DF949" s="297"/>
      <c r="DG949" s="311"/>
      <c r="DH949" s="311"/>
      <c r="DI949" s="311"/>
      <c r="DJ949" s="311"/>
      <c r="DK949" s="312"/>
      <c r="DL949" s="311"/>
      <c r="DM949" s="297"/>
      <c r="DN949" s="311"/>
      <c r="DO949" s="311"/>
      <c r="DP949" s="311"/>
      <c r="DQ949" s="311"/>
      <c r="DR949" s="312"/>
      <c r="DS949" s="311"/>
      <c r="DT949" s="297"/>
      <c r="DU949" s="311"/>
      <c r="DV949" s="311"/>
      <c r="DW949" s="311"/>
      <c r="DX949" s="311"/>
      <c r="DY949" s="312"/>
      <c r="DZ949" s="311"/>
      <c r="EA949" s="297"/>
      <c r="EB949" s="311"/>
      <c r="EC949" s="311"/>
      <c r="ED949" s="311"/>
      <c r="EE949" s="311"/>
      <c r="EF949" s="312"/>
      <c r="EG949" s="311"/>
      <c r="EH949" s="297"/>
      <c r="EI949" s="311"/>
      <c r="EJ949" s="311"/>
      <c r="EK949" s="311"/>
      <c r="EL949" s="311"/>
      <c r="EM949" s="312"/>
      <c r="EN949" s="311"/>
      <c r="EO949" s="297"/>
      <c r="EP949" s="311"/>
      <c r="EQ949" s="311"/>
      <c r="ER949" s="311"/>
      <c r="ES949" s="311"/>
      <c r="ET949" s="312"/>
      <c r="EU949" s="311"/>
      <c r="EV949" s="297"/>
      <c r="EW949" s="311"/>
      <c r="EX949" s="311"/>
      <c r="EY949" s="311"/>
      <c r="EZ949" s="311"/>
      <c r="FA949" s="312"/>
      <c r="FB949" s="311"/>
      <c r="FC949" s="298"/>
    </row>
    <row r="950" spans="1:159" s="205" customFormat="1" ht="39.9" customHeight="1" x14ac:dyDescent="0.25">
      <c r="A950" s="206"/>
      <c r="B950" s="196"/>
      <c r="C950" s="292"/>
      <c r="D950" s="198"/>
      <c r="E950" s="299"/>
      <c r="F950" s="200"/>
      <c r="G950" s="301"/>
      <c r="H950" s="303"/>
      <c r="I950" s="299"/>
      <c r="J950" s="299"/>
      <c r="K950" s="299"/>
      <c r="L950" s="289"/>
      <c r="M950" s="299"/>
      <c r="N950" s="289"/>
      <c r="O950" s="363" t="str">
        <f>IF(P950="","",IF(OR(I950="",J950=""),"",IF(AND(ISNUMBER(FIND("post-", I950)),J950=ProductCode!$I$12),ProductCode!$F$19,IF(AND(ISNUMBER(FIND("pre-", I950)),J950=ProductCode!$I$12),ProductCode!$F$20,IF(ISNUMBER(FIND("post-", I950)),ProductCode!$F$17,ProductCode!$F$18)))))</f>
        <v/>
      </c>
      <c r="P950" s="295" t="str">
        <f t="shared" si="34"/>
        <v/>
      </c>
      <c r="Q950" s="306"/>
      <c r="R950" s="203"/>
      <c r="S950" s="308" t="str">
        <f t="shared" si="35"/>
        <v/>
      </c>
      <c r="T950" s="311"/>
      <c r="U950" s="311"/>
      <c r="V950" s="311"/>
      <c r="W950" s="311"/>
      <c r="X950" s="312"/>
      <c r="Y950" s="311"/>
      <c r="Z950" s="297"/>
      <c r="AA950" s="311"/>
      <c r="AB950" s="311"/>
      <c r="AC950" s="311"/>
      <c r="AD950" s="311"/>
      <c r="AE950" s="312"/>
      <c r="AF950" s="311"/>
      <c r="AG950" s="297"/>
      <c r="AH950" s="311"/>
      <c r="AI950" s="311"/>
      <c r="AJ950" s="311"/>
      <c r="AK950" s="311"/>
      <c r="AL950" s="312"/>
      <c r="AM950" s="311"/>
      <c r="AN950" s="297"/>
      <c r="AO950" s="311"/>
      <c r="AP950" s="311"/>
      <c r="AQ950" s="311"/>
      <c r="AR950" s="311"/>
      <c r="AS950" s="312"/>
      <c r="AT950" s="311"/>
      <c r="AU950" s="297"/>
      <c r="AV950" s="311"/>
      <c r="AW950" s="311"/>
      <c r="AX950" s="311"/>
      <c r="AY950" s="311"/>
      <c r="AZ950" s="312"/>
      <c r="BA950" s="311"/>
      <c r="BB950" s="297"/>
      <c r="BC950" s="311"/>
      <c r="BD950" s="311"/>
      <c r="BE950" s="311"/>
      <c r="BF950" s="311"/>
      <c r="BG950" s="312"/>
      <c r="BH950" s="311"/>
      <c r="BI950" s="297"/>
      <c r="BJ950" s="311"/>
      <c r="BK950" s="311"/>
      <c r="BL950" s="311"/>
      <c r="BM950" s="311"/>
      <c r="BN950" s="312"/>
      <c r="BO950" s="311"/>
      <c r="BP950" s="297"/>
      <c r="BQ950" s="311"/>
      <c r="BR950" s="311"/>
      <c r="BS950" s="311"/>
      <c r="BT950" s="311"/>
      <c r="BU950" s="312"/>
      <c r="BV950" s="311"/>
      <c r="BW950" s="297"/>
      <c r="BX950" s="311"/>
      <c r="BY950" s="311"/>
      <c r="BZ950" s="311"/>
      <c r="CA950" s="311"/>
      <c r="CB950" s="312"/>
      <c r="CC950" s="311"/>
      <c r="CD950" s="297"/>
      <c r="CE950" s="311"/>
      <c r="CF950" s="311"/>
      <c r="CG950" s="311"/>
      <c r="CH950" s="311"/>
      <c r="CI950" s="312"/>
      <c r="CJ950" s="311"/>
      <c r="CK950" s="297"/>
      <c r="CL950" s="311"/>
      <c r="CM950" s="311"/>
      <c r="CN950" s="311"/>
      <c r="CO950" s="311"/>
      <c r="CP950" s="312"/>
      <c r="CQ950" s="311"/>
      <c r="CR950" s="297"/>
      <c r="CS950" s="311"/>
      <c r="CT950" s="311"/>
      <c r="CU950" s="311"/>
      <c r="CV950" s="311"/>
      <c r="CW950" s="312"/>
      <c r="CX950" s="311"/>
      <c r="CY950" s="297"/>
      <c r="CZ950" s="311"/>
      <c r="DA950" s="311"/>
      <c r="DB950" s="311"/>
      <c r="DC950" s="311"/>
      <c r="DD950" s="312"/>
      <c r="DE950" s="311"/>
      <c r="DF950" s="297"/>
      <c r="DG950" s="311"/>
      <c r="DH950" s="311"/>
      <c r="DI950" s="311"/>
      <c r="DJ950" s="311"/>
      <c r="DK950" s="312"/>
      <c r="DL950" s="311"/>
      <c r="DM950" s="297"/>
      <c r="DN950" s="311"/>
      <c r="DO950" s="311"/>
      <c r="DP950" s="311"/>
      <c r="DQ950" s="311"/>
      <c r="DR950" s="312"/>
      <c r="DS950" s="311"/>
      <c r="DT950" s="297"/>
      <c r="DU950" s="311"/>
      <c r="DV950" s="311"/>
      <c r="DW950" s="311"/>
      <c r="DX950" s="311"/>
      <c r="DY950" s="312"/>
      <c r="DZ950" s="311"/>
      <c r="EA950" s="297"/>
      <c r="EB950" s="311"/>
      <c r="EC950" s="311"/>
      <c r="ED950" s="311"/>
      <c r="EE950" s="311"/>
      <c r="EF950" s="312"/>
      <c r="EG950" s="311"/>
      <c r="EH950" s="297"/>
      <c r="EI950" s="311"/>
      <c r="EJ950" s="311"/>
      <c r="EK950" s="311"/>
      <c r="EL950" s="311"/>
      <c r="EM950" s="312"/>
      <c r="EN950" s="311"/>
      <c r="EO950" s="297"/>
      <c r="EP950" s="311"/>
      <c r="EQ950" s="311"/>
      <c r="ER950" s="311"/>
      <c r="ES950" s="311"/>
      <c r="ET950" s="312"/>
      <c r="EU950" s="311"/>
      <c r="EV950" s="297"/>
      <c r="EW950" s="311"/>
      <c r="EX950" s="311"/>
      <c r="EY950" s="311"/>
      <c r="EZ950" s="311"/>
      <c r="FA950" s="312"/>
      <c r="FB950" s="311"/>
      <c r="FC950" s="298"/>
    </row>
    <row r="951" spans="1:159" s="205" customFormat="1" ht="39.9" customHeight="1" x14ac:dyDescent="0.25">
      <c r="A951" s="206"/>
      <c r="B951" s="196"/>
      <c r="C951" s="292"/>
      <c r="D951" s="198"/>
      <c r="E951" s="299"/>
      <c r="F951" s="200"/>
      <c r="G951" s="301"/>
      <c r="H951" s="303"/>
      <c r="I951" s="299"/>
      <c r="J951" s="299"/>
      <c r="K951" s="299"/>
      <c r="L951" s="289"/>
      <c r="M951" s="299"/>
      <c r="N951" s="289"/>
      <c r="O951" s="363" t="str">
        <f>IF(P951="","",IF(OR(I951="",J951=""),"",IF(AND(ISNUMBER(FIND("post-", I951)),J951=ProductCode!$I$12),ProductCode!$F$19,IF(AND(ISNUMBER(FIND("pre-", I951)),J951=ProductCode!$I$12),ProductCode!$F$20,IF(ISNUMBER(FIND("post-", I951)),ProductCode!$F$17,ProductCode!$F$18)))))</f>
        <v/>
      </c>
      <c r="P951" s="295" t="str">
        <f t="shared" si="34"/>
        <v/>
      </c>
      <c r="Q951" s="306"/>
      <c r="R951" s="203"/>
      <c r="S951" s="308" t="str">
        <f t="shared" si="35"/>
        <v/>
      </c>
      <c r="T951" s="311"/>
      <c r="U951" s="311"/>
      <c r="V951" s="311"/>
      <c r="W951" s="311"/>
      <c r="X951" s="312"/>
      <c r="Y951" s="311"/>
      <c r="Z951" s="297"/>
      <c r="AA951" s="311"/>
      <c r="AB951" s="311"/>
      <c r="AC951" s="311"/>
      <c r="AD951" s="311"/>
      <c r="AE951" s="312"/>
      <c r="AF951" s="311"/>
      <c r="AG951" s="297"/>
      <c r="AH951" s="311"/>
      <c r="AI951" s="311"/>
      <c r="AJ951" s="311"/>
      <c r="AK951" s="311"/>
      <c r="AL951" s="312"/>
      <c r="AM951" s="311"/>
      <c r="AN951" s="297"/>
      <c r="AO951" s="311"/>
      <c r="AP951" s="311"/>
      <c r="AQ951" s="311"/>
      <c r="AR951" s="311"/>
      <c r="AS951" s="312"/>
      <c r="AT951" s="311"/>
      <c r="AU951" s="297"/>
      <c r="AV951" s="311"/>
      <c r="AW951" s="311"/>
      <c r="AX951" s="311"/>
      <c r="AY951" s="311"/>
      <c r="AZ951" s="312"/>
      <c r="BA951" s="311"/>
      <c r="BB951" s="297"/>
      <c r="BC951" s="311"/>
      <c r="BD951" s="311"/>
      <c r="BE951" s="311"/>
      <c r="BF951" s="311"/>
      <c r="BG951" s="312"/>
      <c r="BH951" s="311"/>
      <c r="BI951" s="297"/>
      <c r="BJ951" s="311"/>
      <c r="BK951" s="311"/>
      <c r="BL951" s="311"/>
      <c r="BM951" s="311"/>
      <c r="BN951" s="312"/>
      <c r="BO951" s="311"/>
      <c r="BP951" s="297"/>
      <c r="BQ951" s="311"/>
      <c r="BR951" s="311"/>
      <c r="BS951" s="311"/>
      <c r="BT951" s="311"/>
      <c r="BU951" s="312"/>
      <c r="BV951" s="311"/>
      <c r="BW951" s="297"/>
      <c r="BX951" s="311"/>
      <c r="BY951" s="311"/>
      <c r="BZ951" s="311"/>
      <c r="CA951" s="311"/>
      <c r="CB951" s="312"/>
      <c r="CC951" s="311"/>
      <c r="CD951" s="297"/>
      <c r="CE951" s="311"/>
      <c r="CF951" s="311"/>
      <c r="CG951" s="311"/>
      <c r="CH951" s="311"/>
      <c r="CI951" s="312"/>
      <c r="CJ951" s="311"/>
      <c r="CK951" s="297"/>
      <c r="CL951" s="311"/>
      <c r="CM951" s="311"/>
      <c r="CN951" s="311"/>
      <c r="CO951" s="311"/>
      <c r="CP951" s="312"/>
      <c r="CQ951" s="311"/>
      <c r="CR951" s="297"/>
      <c r="CS951" s="311"/>
      <c r="CT951" s="311"/>
      <c r="CU951" s="311"/>
      <c r="CV951" s="311"/>
      <c r="CW951" s="312"/>
      <c r="CX951" s="311"/>
      <c r="CY951" s="297"/>
      <c r="CZ951" s="311"/>
      <c r="DA951" s="311"/>
      <c r="DB951" s="311"/>
      <c r="DC951" s="311"/>
      <c r="DD951" s="312"/>
      <c r="DE951" s="311"/>
      <c r="DF951" s="297"/>
      <c r="DG951" s="311"/>
      <c r="DH951" s="311"/>
      <c r="DI951" s="311"/>
      <c r="DJ951" s="311"/>
      <c r="DK951" s="312"/>
      <c r="DL951" s="311"/>
      <c r="DM951" s="297"/>
      <c r="DN951" s="311"/>
      <c r="DO951" s="311"/>
      <c r="DP951" s="311"/>
      <c r="DQ951" s="311"/>
      <c r="DR951" s="312"/>
      <c r="DS951" s="311"/>
      <c r="DT951" s="297"/>
      <c r="DU951" s="311"/>
      <c r="DV951" s="311"/>
      <c r="DW951" s="311"/>
      <c r="DX951" s="311"/>
      <c r="DY951" s="312"/>
      <c r="DZ951" s="311"/>
      <c r="EA951" s="297"/>
      <c r="EB951" s="311"/>
      <c r="EC951" s="311"/>
      <c r="ED951" s="311"/>
      <c r="EE951" s="311"/>
      <c r="EF951" s="312"/>
      <c r="EG951" s="311"/>
      <c r="EH951" s="297"/>
      <c r="EI951" s="311"/>
      <c r="EJ951" s="311"/>
      <c r="EK951" s="311"/>
      <c r="EL951" s="311"/>
      <c r="EM951" s="312"/>
      <c r="EN951" s="311"/>
      <c r="EO951" s="297"/>
      <c r="EP951" s="311"/>
      <c r="EQ951" s="311"/>
      <c r="ER951" s="311"/>
      <c r="ES951" s="311"/>
      <c r="ET951" s="312"/>
      <c r="EU951" s="311"/>
      <c r="EV951" s="297"/>
      <c r="EW951" s="311"/>
      <c r="EX951" s="311"/>
      <c r="EY951" s="311"/>
      <c r="EZ951" s="311"/>
      <c r="FA951" s="312"/>
      <c r="FB951" s="311"/>
      <c r="FC951" s="298"/>
    </row>
    <row r="952" spans="1:159" s="205" customFormat="1" ht="39.9" customHeight="1" x14ac:dyDescent="0.25">
      <c r="A952" s="206"/>
      <c r="B952" s="196"/>
      <c r="C952" s="292"/>
      <c r="D952" s="198"/>
      <c r="E952" s="299"/>
      <c r="F952" s="200"/>
      <c r="G952" s="301"/>
      <c r="H952" s="303"/>
      <c r="I952" s="299"/>
      <c r="J952" s="299"/>
      <c r="K952" s="299"/>
      <c r="L952" s="289"/>
      <c r="M952" s="299"/>
      <c r="N952" s="289"/>
      <c r="O952" s="363" t="str">
        <f>IF(P952="","",IF(OR(I952="",J952=""),"",IF(AND(ISNUMBER(FIND("post-", I952)),J952=ProductCode!$I$12),ProductCode!$F$19,IF(AND(ISNUMBER(FIND("pre-", I952)),J952=ProductCode!$I$12),ProductCode!$F$20,IF(ISNUMBER(FIND("post-", I952)),ProductCode!$F$17,ProductCode!$F$18)))))</f>
        <v/>
      </c>
      <c r="P952" s="295" t="str">
        <f t="shared" si="34"/>
        <v/>
      </c>
      <c r="Q952" s="306"/>
      <c r="R952" s="203"/>
      <c r="S952" s="308" t="str">
        <f t="shared" si="35"/>
        <v/>
      </c>
      <c r="T952" s="311"/>
      <c r="U952" s="311"/>
      <c r="V952" s="311"/>
      <c r="W952" s="311"/>
      <c r="X952" s="312"/>
      <c r="Y952" s="311"/>
      <c r="Z952" s="297"/>
      <c r="AA952" s="311"/>
      <c r="AB952" s="311"/>
      <c r="AC952" s="311"/>
      <c r="AD952" s="311"/>
      <c r="AE952" s="312"/>
      <c r="AF952" s="311"/>
      <c r="AG952" s="297"/>
      <c r="AH952" s="311"/>
      <c r="AI952" s="311"/>
      <c r="AJ952" s="311"/>
      <c r="AK952" s="311"/>
      <c r="AL952" s="312"/>
      <c r="AM952" s="311"/>
      <c r="AN952" s="297"/>
      <c r="AO952" s="311"/>
      <c r="AP952" s="311"/>
      <c r="AQ952" s="311"/>
      <c r="AR952" s="311"/>
      <c r="AS952" s="312"/>
      <c r="AT952" s="311"/>
      <c r="AU952" s="297"/>
      <c r="AV952" s="311"/>
      <c r="AW952" s="311"/>
      <c r="AX952" s="311"/>
      <c r="AY952" s="311"/>
      <c r="AZ952" s="312"/>
      <c r="BA952" s="311"/>
      <c r="BB952" s="297"/>
      <c r="BC952" s="311"/>
      <c r="BD952" s="311"/>
      <c r="BE952" s="311"/>
      <c r="BF952" s="311"/>
      <c r="BG952" s="312"/>
      <c r="BH952" s="311"/>
      <c r="BI952" s="297"/>
      <c r="BJ952" s="311"/>
      <c r="BK952" s="311"/>
      <c r="BL952" s="311"/>
      <c r="BM952" s="311"/>
      <c r="BN952" s="312"/>
      <c r="BO952" s="311"/>
      <c r="BP952" s="297"/>
      <c r="BQ952" s="311"/>
      <c r="BR952" s="311"/>
      <c r="BS952" s="311"/>
      <c r="BT952" s="311"/>
      <c r="BU952" s="312"/>
      <c r="BV952" s="311"/>
      <c r="BW952" s="297"/>
      <c r="BX952" s="311"/>
      <c r="BY952" s="311"/>
      <c r="BZ952" s="311"/>
      <c r="CA952" s="311"/>
      <c r="CB952" s="312"/>
      <c r="CC952" s="311"/>
      <c r="CD952" s="297"/>
      <c r="CE952" s="311"/>
      <c r="CF952" s="311"/>
      <c r="CG952" s="311"/>
      <c r="CH952" s="311"/>
      <c r="CI952" s="312"/>
      <c r="CJ952" s="311"/>
      <c r="CK952" s="297"/>
      <c r="CL952" s="311"/>
      <c r="CM952" s="311"/>
      <c r="CN952" s="311"/>
      <c r="CO952" s="311"/>
      <c r="CP952" s="312"/>
      <c r="CQ952" s="311"/>
      <c r="CR952" s="297"/>
      <c r="CS952" s="311"/>
      <c r="CT952" s="311"/>
      <c r="CU952" s="311"/>
      <c r="CV952" s="311"/>
      <c r="CW952" s="312"/>
      <c r="CX952" s="311"/>
      <c r="CY952" s="297"/>
      <c r="CZ952" s="311"/>
      <c r="DA952" s="311"/>
      <c r="DB952" s="311"/>
      <c r="DC952" s="311"/>
      <c r="DD952" s="312"/>
      <c r="DE952" s="311"/>
      <c r="DF952" s="297"/>
      <c r="DG952" s="311"/>
      <c r="DH952" s="311"/>
      <c r="DI952" s="311"/>
      <c r="DJ952" s="311"/>
      <c r="DK952" s="312"/>
      <c r="DL952" s="311"/>
      <c r="DM952" s="297"/>
      <c r="DN952" s="311"/>
      <c r="DO952" s="311"/>
      <c r="DP952" s="311"/>
      <c r="DQ952" s="311"/>
      <c r="DR952" s="312"/>
      <c r="DS952" s="311"/>
      <c r="DT952" s="297"/>
      <c r="DU952" s="311"/>
      <c r="DV952" s="311"/>
      <c r="DW952" s="311"/>
      <c r="DX952" s="311"/>
      <c r="DY952" s="312"/>
      <c r="DZ952" s="311"/>
      <c r="EA952" s="297"/>
      <c r="EB952" s="311"/>
      <c r="EC952" s="311"/>
      <c r="ED952" s="311"/>
      <c r="EE952" s="311"/>
      <c r="EF952" s="312"/>
      <c r="EG952" s="311"/>
      <c r="EH952" s="297"/>
      <c r="EI952" s="311"/>
      <c r="EJ952" s="311"/>
      <c r="EK952" s="311"/>
      <c r="EL952" s="311"/>
      <c r="EM952" s="312"/>
      <c r="EN952" s="311"/>
      <c r="EO952" s="297"/>
      <c r="EP952" s="311"/>
      <c r="EQ952" s="311"/>
      <c r="ER952" s="311"/>
      <c r="ES952" s="311"/>
      <c r="ET952" s="312"/>
      <c r="EU952" s="311"/>
      <c r="EV952" s="297"/>
      <c r="EW952" s="311"/>
      <c r="EX952" s="311"/>
      <c r="EY952" s="311"/>
      <c r="EZ952" s="311"/>
      <c r="FA952" s="312"/>
      <c r="FB952" s="311"/>
      <c r="FC952" s="298"/>
    </row>
    <row r="953" spans="1:159" s="205" customFormat="1" ht="39.9" customHeight="1" x14ac:dyDescent="0.25">
      <c r="A953" s="206"/>
      <c r="B953" s="196"/>
      <c r="C953" s="292"/>
      <c r="D953" s="198"/>
      <c r="E953" s="299"/>
      <c r="F953" s="200"/>
      <c r="G953" s="301"/>
      <c r="H953" s="303"/>
      <c r="I953" s="299"/>
      <c r="J953" s="299"/>
      <c r="K953" s="299"/>
      <c r="L953" s="289"/>
      <c r="M953" s="299"/>
      <c r="N953" s="289"/>
      <c r="O953" s="363" t="str">
        <f>IF(P953="","",IF(OR(I953="",J953=""),"",IF(AND(ISNUMBER(FIND("post-", I953)),J953=ProductCode!$I$12),ProductCode!$F$19,IF(AND(ISNUMBER(FIND("pre-", I953)),J953=ProductCode!$I$12),ProductCode!$F$20,IF(ISNUMBER(FIND("post-", I953)),ProductCode!$F$17,ProductCode!$F$18)))))</f>
        <v/>
      </c>
      <c r="P953" s="295" t="str">
        <f t="shared" si="34"/>
        <v/>
      </c>
      <c r="Q953" s="306"/>
      <c r="R953" s="203"/>
      <c r="S953" s="308" t="str">
        <f t="shared" si="35"/>
        <v/>
      </c>
      <c r="T953" s="311"/>
      <c r="U953" s="311"/>
      <c r="V953" s="311"/>
      <c r="W953" s="311"/>
      <c r="X953" s="312"/>
      <c r="Y953" s="311"/>
      <c r="Z953" s="297"/>
      <c r="AA953" s="311"/>
      <c r="AB953" s="311"/>
      <c r="AC953" s="311"/>
      <c r="AD953" s="311"/>
      <c r="AE953" s="312"/>
      <c r="AF953" s="311"/>
      <c r="AG953" s="297"/>
      <c r="AH953" s="311"/>
      <c r="AI953" s="311"/>
      <c r="AJ953" s="311"/>
      <c r="AK953" s="311"/>
      <c r="AL953" s="312"/>
      <c r="AM953" s="311"/>
      <c r="AN953" s="297"/>
      <c r="AO953" s="311"/>
      <c r="AP953" s="311"/>
      <c r="AQ953" s="311"/>
      <c r="AR953" s="311"/>
      <c r="AS953" s="312"/>
      <c r="AT953" s="311"/>
      <c r="AU953" s="297"/>
      <c r="AV953" s="311"/>
      <c r="AW953" s="311"/>
      <c r="AX953" s="311"/>
      <c r="AY953" s="311"/>
      <c r="AZ953" s="312"/>
      <c r="BA953" s="311"/>
      <c r="BB953" s="297"/>
      <c r="BC953" s="311"/>
      <c r="BD953" s="311"/>
      <c r="BE953" s="311"/>
      <c r="BF953" s="311"/>
      <c r="BG953" s="312"/>
      <c r="BH953" s="311"/>
      <c r="BI953" s="297"/>
      <c r="BJ953" s="311"/>
      <c r="BK953" s="311"/>
      <c r="BL953" s="311"/>
      <c r="BM953" s="311"/>
      <c r="BN953" s="312"/>
      <c r="BO953" s="311"/>
      <c r="BP953" s="297"/>
      <c r="BQ953" s="311"/>
      <c r="BR953" s="311"/>
      <c r="BS953" s="311"/>
      <c r="BT953" s="311"/>
      <c r="BU953" s="312"/>
      <c r="BV953" s="311"/>
      <c r="BW953" s="297"/>
      <c r="BX953" s="311"/>
      <c r="BY953" s="311"/>
      <c r="BZ953" s="311"/>
      <c r="CA953" s="311"/>
      <c r="CB953" s="312"/>
      <c r="CC953" s="311"/>
      <c r="CD953" s="297"/>
      <c r="CE953" s="311"/>
      <c r="CF953" s="311"/>
      <c r="CG953" s="311"/>
      <c r="CH953" s="311"/>
      <c r="CI953" s="312"/>
      <c r="CJ953" s="311"/>
      <c r="CK953" s="297"/>
      <c r="CL953" s="311"/>
      <c r="CM953" s="311"/>
      <c r="CN953" s="311"/>
      <c r="CO953" s="311"/>
      <c r="CP953" s="312"/>
      <c r="CQ953" s="311"/>
      <c r="CR953" s="297"/>
      <c r="CS953" s="311"/>
      <c r="CT953" s="311"/>
      <c r="CU953" s="311"/>
      <c r="CV953" s="311"/>
      <c r="CW953" s="312"/>
      <c r="CX953" s="311"/>
      <c r="CY953" s="297"/>
      <c r="CZ953" s="311"/>
      <c r="DA953" s="311"/>
      <c r="DB953" s="311"/>
      <c r="DC953" s="311"/>
      <c r="DD953" s="312"/>
      <c r="DE953" s="311"/>
      <c r="DF953" s="297"/>
      <c r="DG953" s="311"/>
      <c r="DH953" s="311"/>
      <c r="DI953" s="311"/>
      <c r="DJ953" s="311"/>
      <c r="DK953" s="312"/>
      <c r="DL953" s="311"/>
      <c r="DM953" s="297"/>
      <c r="DN953" s="311"/>
      <c r="DO953" s="311"/>
      <c r="DP953" s="311"/>
      <c r="DQ953" s="311"/>
      <c r="DR953" s="312"/>
      <c r="DS953" s="311"/>
      <c r="DT953" s="297"/>
      <c r="DU953" s="311"/>
      <c r="DV953" s="311"/>
      <c r="DW953" s="311"/>
      <c r="DX953" s="311"/>
      <c r="DY953" s="312"/>
      <c r="DZ953" s="311"/>
      <c r="EA953" s="297"/>
      <c r="EB953" s="311"/>
      <c r="EC953" s="311"/>
      <c r="ED953" s="311"/>
      <c r="EE953" s="311"/>
      <c r="EF953" s="312"/>
      <c r="EG953" s="311"/>
      <c r="EH953" s="297"/>
      <c r="EI953" s="311"/>
      <c r="EJ953" s="311"/>
      <c r="EK953" s="311"/>
      <c r="EL953" s="311"/>
      <c r="EM953" s="312"/>
      <c r="EN953" s="311"/>
      <c r="EO953" s="297"/>
      <c r="EP953" s="311"/>
      <c r="EQ953" s="311"/>
      <c r="ER953" s="311"/>
      <c r="ES953" s="311"/>
      <c r="ET953" s="312"/>
      <c r="EU953" s="311"/>
      <c r="EV953" s="297"/>
      <c r="EW953" s="311"/>
      <c r="EX953" s="311"/>
      <c r="EY953" s="311"/>
      <c r="EZ953" s="311"/>
      <c r="FA953" s="312"/>
      <c r="FB953" s="311"/>
      <c r="FC953" s="298"/>
    </row>
    <row r="954" spans="1:159" s="205" customFormat="1" ht="39.9" customHeight="1" x14ac:dyDescent="0.25">
      <c r="A954" s="206"/>
      <c r="B954" s="196"/>
      <c r="C954" s="292"/>
      <c r="D954" s="198"/>
      <c r="E954" s="299"/>
      <c r="F954" s="200"/>
      <c r="G954" s="301"/>
      <c r="H954" s="303"/>
      <c r="I954" s="299"/>
      <c r="J954" s="299"/>
      <c r="K954" s="299"/>
      <c r="L954" s="289"/>
      <c r="M954" s="299"/>
      <c r="N954" s="289"/>
      <c r="O954" s="363" t="str">
        <f>IF(P954="","",IF(OR(I954="",J954=""),"",IF(AND(ISNUMBER(FIND("post-", I954)),J954=ProductCode!$I$12),ProductCode!$F$19,IF(AND(ISNUMBER(FIND("pre-", I954)),J954=ProductCode!$I$12),ProductCode!$F$20,IF(ISNUMBER(FIND("post-", I954)),ProductCode!$F$17,ProductCode!$F$18)))))</f>
        <v/>
      </c>
      <c r="P954" s="295" t="str">
        <f t="shared" si="34"/>
        <v/>
      </c>
      <c r="Q954" s="306"/>
      <c r="R954" s="203"/>
      <c r="S954" s="308" t="str">
        <f t="shared" si="35"/>
        <v/>
      </c>
      <c r="T954" s="311"/>
      <c r="U954" s="311"/>
      <c r="V954" s="311"/>
      <c r="W954" s="311"/>
      <c r="X954" s="312"/>
      <c r="Y954" s="311"/>
      <c r="Z954" s="297"/>
      <c r="AA954" s="311"/>
      <c r="AB954" s="311"/>
      <c r="AC954" s="311"/>
      <c r="AD954" s="311"/>
      <c r="AE954" s="312"/>
      <c r="AF954" s="311"/>
      <c r="AG954" s="297"/>
      <c r="AH954" s="311"/>
      <c r="AI954" s="311"/>
      <c r="AJ954" s="311"/>
      <c r="AK954" s="311"/>
      <c r="AL954" s="312"/>
      <c r="AM954" s="311"/>
      <c r="AN954" s="297"/>
      <c r="AO954" s="311"/>
      <c r="AP954" s="311"/>
      <c r="AQ954" s="311"/>
      <c r="AR954" s="311"/>
      <c r="AS954" s="312"/>
      <c r="AT954" s="311"/>
      <c r="AU954" s="297"/>
      <c r="AV954" s="311"/>
      <c r="AW954" s="311"/>
      <c r="AX954" s="311"/>
      <c r="AY954" s="311"/>
      <c r="AZ954" s="312"/>
      <c r="BA954" s="311"/>
      <c r="BB954" s="297"/>
      <c r="BC954" s="311"/>
      <c r="BD954" s="311"/>
      <c r="BE954" s="311"/>
      <c r="BF954" s="311"/>
      <c r="BG954" s="312"/>
      <c r="BH954" s="311"/>
      <c r="BI954" s="297"/>
      <c r="BJ954" s="311"/>
      <c r="BK954" s="311"/>
      <c r="BL954" s="311"/>
      <c r="BM954" s="311"/>
      <c r="BN954" s="312"/>
      <c r="BO954" s="311"/>
      <c r="BP954" s="297"/>
      <c r="BQ954" s="311"/>
      <c r="BR954" s="311"/>
      <c r="BS954" s="311"/>
      <c r="BT954" s="311"/>
      <c r="BU954" s="312"/>
      <c r="BV954" s="311"/>
      <c r="BW954" s="297"/>
      <c r="BX954" s="311"/>
      <c r="BY954" s="311"/>
      <c r="BZ954" s="311"/>
      <c r="CA954" s="311"/>
      <c r="CB954" s="312"/>
      <c r="CC954" s="311"/>
      <c r="CD954" s="297"/>
      <c r="CE954" s="311"/>
      <c r="CF954" s="311"/>
      <c r="CG954" s="311"/>
      <c r="CH954" s="311"/>
      <c r="CI954" s="312"/>
      <c r="CJ954" s="311"/>
      <c r="CK954" s="297"/>
      <c r="CL954" s="311"/>
      <c r="CM954" s="311"/>
      <c r="CN954" s="311"/>
      <c r="CO954" s="311"/>
      <c r="CP954" s="312"/>
      <c r="CQ954" s="311"/>
      <c r="CR954" s="297"/>
      <c r="CS954" s="311"/>
      <c r="CT954" s="311"/>
      <c r="CU954" s="311"/>
      <c r="CV954" s="311"/>
      <c r="CW954" s="312"/>
      <c r="CX954" s="311"/>
      <c r="CY954" s="297"/>
      <c r="CZ954" s="311"/>
      <c r="DA954" s="311"/>
      <c r="DB954" s="311"/>
      <c r="DC954" s="311"/>
      <c r="DD954" s="312"/>
      <c r="DE954" s="311"/>
      <c r="DF954" s="297"/>
      <c r="DG954" s="311"/>
      <c r="DH954" s="311"/>
      <c r="DI954" s="311"/>
      <c r="DJ954" s="311"/>
      <c r="DK954" s="312"/>
      <c r="DL954" s="311"/>
      <c r="DM954" s="297"/>
      <c r="DN954" s="311"/>
      <c r="DO954" s="311"/>
      <c r="DP954" s="311"/>
      <c r="DQ954" s="311"/>
      <c r="DR954" s="312"/>
      <c r="DS954" s="311"/>
      <c r="DT954" s="297"/>
      <c r="DU954" s="311"/>
      <c r="DV954" s="311"/>
      <c r="DW954" s="311"/>
      <c r="DX954" s="311"/>
      <c r="DY954" s="312"/>
      <c r="DZ954" s="311"/>
      <c r="EA954" s="297"/>
      <c r="EB954" s="311"/>
      <c r="EC954" s="311"/>
      <c r="ED954" s="311"/>
      <c r="EE954" s="311"/>
      <c r="EF954" s="312"/>
      <c r="EG954" s="311"/>
      <c r="EH954" s="297"/>
      <c r="EI954" s="311"/>
      <c r="EJ954" s="311"/>
      <c r="EK954" s="311"/>
      <c r="EL954" s="311"/>
      <c r="EM954" s="312"/>
      <c r="EN954" s="311"/>
      <c r="EO954" s="297"/>
      <c r="EP954" s="311"/>
      <c r="EQ954" s="311"/>
      <c r="ER954" s="311"/>
      <c r="ES954" s="311"/>
      <c r="ET954" s="312"/>
      <c r="EU954" s="311"/>
      <c r="EV954" s="297"/>
      <c r="EW954" s="311"/>
      <c r="EX954" s="311"/>
      <c r="EY954" s="311"/>
      <c r="EZ954" s="311"/>
      <c r="FA954" s="312"/>
      <c r="FB954" s="311"/>
      <c r="FC954" s="298"/>
    </row>
    <row r="955" spans="1:159" s="205" customFormat="1" ht="39.9" customHeight="1" x14ac:dyDescent="0.25">
      <c r="A955" s="206"/>
      <c r="B955" s="196"/>
      <c r="C955" s="292"/>
      <c r="D955" s="198"/>
      <c r="E955" s="299"/>
      <c r="F955" s="200"/>
      <c r="G955" s="301"/>
      <c r="H955" s="303"/>
      <c r="I955" s="299"/>
      <c r="J955" s="299"/>
      <c r="K955" s="299"/>
      <c r="L955" s="289"/>
      <c r="M955" s="299"/>
      <c r="N955" s="289"/>
      <c r="O955" s="363" t="str">
        <f>IF(P955="","",IF(OR(I955="",J955=""),"",IF(AND(ISNUMBER(FIND("post-", I955)),J955=ProductCode!$I$12),ProductCode!$F$19,IF(AND(ISNUMBER(FIND("pre-", I955)),J955=ProductCode!$I$12),ProductCode!$F$20,IF(ISNUMBER(FIND("post-", I955)),ProductCode!$F$17,ProductCode!$F$18)))))</f>
        <v/>
      </c>
      <c r="P955" s="295" t="str">
        <f t="shared" si="34"/>
        <v/>
      </c>
      <c r="Q955" s="306"/>
      <c r="R955" s="203"/>
      <c r="S955" s="308" t="str">
        <f t="shared" si="35"/>
        <v/>
      </c>
      <c r="T955" s="311"/>
      <c r="U955" s="311"/>
      <c r="V955" s="311"/>
      <c r="W955" s="311"/>
      <c r="X955" s="312"/>
      <c r="Y955" s="311"/>
      <c r="Z955" s="297"/>
      <c r="AA955" s="311"/>
      <c r="AB955" s="311"/>
      <c r="AC955" s="311"/>
      <c r="AD955" s="311"/>
      <c r="AE955" s="312"/>
      <c r="AF955" s="311"/>
      <c r="AG955" s="297"/>
      <c r="AH955" s="311"/>
      <c r="AI955" s="311"/>
      <c r="AJ955" s="311"/>
      <c r="AK955" s="311"/>
      <c r="AL955" s="312"/>
      <c r="AM955" s="311"/>
      <c r="AN955" s="297"/>
      <c r="AO955" s="311"/>
      <c r="AP955" s="311"/>
      <c r="AQ955" s="311"/>
      <c r="AR955" s="311"/>
      <c r="AS955" s="312"/>
      <c r="AT955" s="311"/>
      <c r="AU955" s="297"/>
      <c r="AV955" s="311"/>
      <c r="AW955" s="311"/>
      <c r="AX955" s="311"/>
      <c r="AY955" s="311"/>
      <c r="AZ955" s="312"/>
      <c r="BA955" s="311"/>
      <c r="BB955" s="297"/>
      <c r="BC955" s="311"/>
      <c r="BD955" s="311"/>
      <c r="BE955" s="311"/>
      <c r="BF955" s="311"/>
      <c r="BG955" s="312"/>
      <c r="BH955" s="311"/>
      <c r="BI955" s="297"/>
      <c r="BJ955" s="311"/>
      <c r="BK955" s="311"/>
      <c r="BL955" s="311"/>
      <c r="BM955" s="311"/>
      <c r="BN955" s="312"/>
      <c r="BO955" s="311"/>
      <c r="BP955" s="297"/>
      <c r="BQ955" s="311"/>
      <c r="BR955" s="311"/>
      <c r="BS955" s="311"/>
      <c r="BT955" s="311"/>
      <c r="BU955" s="312"/>
      <c r="BV955" s="311"/>
      <c r="BW955" s="297"/>
      <c r="BX955" s="311"/>
      <c r="BY955" s="311"/>
      <c r="BZ955" s="311"/>
      <c r="CA955" s="311"/>
      <c r="CB955" s="312"/>
      <c r="CC955" s="311"/>
      <c r="CD955" s="297"/>
      <c r="CE955" s="311"/>
      <c r="CF955" s="311"/>
      <c r="CG955" s="311"/>
      <c r="CH955" s="311"/>
      <c r="CI955" s="312"/>
      <c r="CJ955" s="311"/>
      <c r="CK955" s="297"/>
      <c r="CL955" s="311"/>
      <c r="CM955" s="311"/>
      <c r="CN955" s="311"/>
      <c r="CO955" s="311"/>
      <c r="CP955" s="312"/>
      <c r="CQ955" s="311"/>
      <c r="CR955" s="297"/>
      <c r="CS955" s="311"/>
      <c r="CT955" s="311"/>
      <c r="CU955" s="311"/>
      <c r="CV955" s="311"/>
      <c r="CW955" s="312"/>
      <c r="CX955" s="311"/>
      <c r="CY955" s="297"/>
      <c r="CZ955" s="311"/>
      <c r="DA955" s="311"/>
      <c r="DB955" s="311"/>
      <c r="DC955" s="311"/>
      <c r="DD955" s="312"/>
      <c r="DE955" s="311"/>
      <c r="DF955" s="297"/>
      <c r="DG955" s="311"/>
      <c r="DH955" s="311"/>
      <c r="DI955" s="311"/>
      <c r="DJ955" s="311"/>
      <c r="DK955" s="312"/>
      <c r="DL955" s="311"/>
      <c r="DM955" s="297"/>
      <c r="DN955" s="311"/>
      <c r="DO955" s="311"/>
      <c r="DP955" s="311"/>
      <c r="DQ955" s="311"/>
      <c r="DR955" s="312"/>
      <c r="DS955" s="311"/>
      <c r="DT955" s="297"/>
      <c r="DU955" s="311"/>
      <c r="DV955" s="311"/>
      <c r="DW955" s="311"/>
      <c r="DX955" s="311"/>
      <c r="DY955" s="312"/>
      <c r="DZ955" s="311"/>
      <c r="EA955" s="297"/>
      <c r="EB955" s="311"/>
      <c r="EC955" s="311"/>
      <c r="ED955" s="311"/>
      <c r="EE955" s="311"/>
      <c r="EF955" s="312"/>
      <c r="EG955" s="311"/>
      <c r="EH955" s="297"/>
      <c r="EI955" s="311"/>
      <c r="EJ955" s="311"/>
      <c r="EK955" s="311"/>
      <c r="EL955" s="311"/>
      <c r="EM955" s="312"/>
      <c r="EN955" s="311"/>
      <c r="EO955" s="297"/>
      <c r="EP955" s="311"/>
      <c r="EQ955" s="311"/>
      <c r="ER955" s="311"/>
      <c r="ES955" s="311"/>
      <c r="ET955" s="312"/>
      <c r="EU955" s="311"/>
      <c r="EV955" s="297"/>
      <c r="EW955" s="311"/>
      <c r="EX955" s="311"/>
      <c r="EY955" s="311"/>
      <c r="EZ955" s="311"/>
      <c r="FA955" s="312"/>
      <c r="FB955" s="311"/>
      <c r="FC955" s="298"/>
    </row>
    <row r="956" spans="1:159" s="205" customFormat="1" ht="39.9" customHeight="1" x14ac:dyDescent="0.25">
      <c r="A956" s="206"/>
      <c r="B956" s="196"/>
      <c r="C956" s="292"/>
      <c r="D956" s="198"/>
      <c r="E956" s="299"/>
      <c r="F956" s="200"/>
      <c r="G956" s="301"/>
      <c r="H956" s="303"/>
      <c r="I956" s="299"/>
      <c r="J956" s="299"/>
      <c r="K956" s="299"/>
      <c r="L956" s="289"/>
      <c r="M956" s="299"/>
      <c r="N956" s="289"/>
      <c r="O956" s="363" t="str">
        <f>IF(P956="","",IF(OR(I956="",J956=""),"",IF(AND(ISNUMBER(FIND("post-", I956)),J956=ProductCode!$I$12),ProductCode!$F$19,IF(AND(ISNUMBER(FIND("pre-", I956)),J956=ProductCode!$I$12),ProductCode!$F$20,IF(ISNUMBER(FIND("post-", I956)),ProductCode!$F$17,ProductCode!$F$18)))))</f>
        <v/>
      </c>
      <c r="P956" s="295" t="str">
        <f t="shared" si="34"/>
        <v/>
      </c>
      <c r="Q956" s="306"/>
      <c r="R956" s="203"/>
      <c r="S956" s="308" t="str">
        <f t="shared" si="35"/>
        <v/>
      </c>
      <c r="T956" s="311"/>
      <c r="U956" s="311"/>
      <c r="V956" s="311"/>
      <c r="W956" s="311"/>
      <c r="X956" s="312"/>
      <c r="Y956" s="311"/>
      <c r="Z956" s="297"/>
      <c r="AA956" s="311"/>
      <c r="AB956" s="311"/>
      <c r="AC956" s="311"/>
      <c r="AD956" s="311"/>
      <c r="AE956" s="312"/>
      <c r="AF956" s="311"/>
      <c r="AG956" s="297"/>
      <c r="AH956" s="311"/>
      <c r="AI956" s="311"/>
      <c r="AJ956" s="311"/>
      <c r="AK956" s="311"/>
      <c r="AL956" s="312"/>
      <c r="AM956" s="311"/>
      <c r="AN956" s="297"/>
      <c r="AO956" s="311"/>
      <c r="AP956" s="311"/>
      <c r="AQ956" s="311"/>
      <c r="AR956" s="311"/>
      <c r="AS956" s="312"/>
      <c r="AT956" s="311"/>
      <c r="AU956" s="297"/>
      <c r="AV956" s="311"/>
      <c r="AW956" s="311"/>
      <c r="AX956" s="311"/>
      <c r="AY956" s="311"/>
      <c r="AZ956" s="312"/>
      <c r="BA956" s="311"/>
      <c r="BB956" s="297"/>
      <c r="BC956" s="311"/>
      <c r="BD956" s="311"/>
      <c r="BE956" s="311"/>
      <c r="BF956" s="311"/>
      <c r="BG956" s="312"/>
      <c r="BH956" s="311"/>
      <c r="BI956" s="297"/>
      <c r="BJ956" s="311"/>
      <c r="BK956" s="311"/>
      <c r="BL956" s="311"/>
      <c r="BM956" s="311"/>
      <c r="BN956" s="312"/>
      <c r="BO956" s="311"/>
      <c r="BP956" s="297"/>
      <c r="BQ956" s="311"/>
      <c r="BR956" s="311"/>
      <c r="BS956" s="311"/>
      <c r="BT956" s="311"/>
      <c r="BU956" s="312"/>
      <c r="BV956" s="311"/>
      <c r="BW956" s="297"/>
      <c r="BX956" s="311"/>
      <c r="BY956" s="311"/>
      <c r="BZ956" s="311"/>
      <c r="CA956" s="311"/>
      <c r="CB956" s="312"/>
      <c r="CC956" s="311"/>
      <c r="CD956" s="297"/>
      <c r="CE956" s="311"/>
      <c r="CF956" s="311"/>
      <c r="CG956" s="311"/>
      <c r="CH956" s="311"/>
      <c r="CI956" s="312"/>
      <c r="CJ956" s="311"/>
      <c r="CK956" s="297"/>
      <c r="CL956" s="311"/>
      <c r="CM956" s="311"/>
      <c r="CN956" s="311"/>
      <c r="CO956" s="311"/>
      <c r="CP956" s="312"/>
      <c r="CQ956" s="311"/>
      <c r="CR956" s="297"/>
      <c r="CS956" s="311"/>
      <c r="CT956" s="311"/>
      <c r="CU956" s="311"/>
      <c r="CV956" s="311"/>
      <c r="CW956" s="312"/>
      <c r="CX956" s="311"/>
      <c r="CY956" s="297"/>
      <c r="CZ956" s="311"/>
      <c r="DA956" s="311"/>
      <c r="DB956" s="311"/>
      <c r="DC956" s="311"/>
      <c r="DD956" s="312"/>
      <c r="DE956" s="311"/>
      <c r="DF956" s="297"/>
      <c r="DG956" s="311"/>
      <c r="DH956" s="311"/>
      <c r="DI956" s="311"/>
      <c r="DJ956" s="311"/>
      <c r="DK956" s="312"/>
      <c r="DL956" s="311"/>
      <c r="DM956" s="297"/>
      <c r="DN956" s="311"/>
      <c r="DO956" s="311"/>
      <c r="DP956" s="311"/>
      <c r="DQ956" s="311"/>
      <c r="DR956" s="312"/>
      <c r="DS956" s="311"/>
      <c r="DT956" s="297"/>
      <c r="DU956" s="311"/>
      <c r="DV956" s="311"/>
      <c r="DW956" s="311"/>
      <c r="DX956" s="311"/>
      <c r="DY956" s="312"/>
      <c r="DZ956" s="311"/>
      <c r="EA956" s="297"/>
      <c r="EB956" s="311"/>
      <c r="EC956" s="311"/>
      <c r="ED956" s="311"/>
      <c r="EE956" s="311"/>
      <c r="EF956" s="312"/>
      <c r="EG956" s="311"/>
      <c r="EH956" s="297"/>
      <c r="EI956" s="311"/>
      <c r="EJ956" s="311"/>
      <c r="EK956" s="311"/>
      <c r="EL956" s="311"/>
      <c r="EM956" s="312"/>
      <c r="EN956" s="311"/>
      <c r="EO956" s="297"/>
      <c r="EP956" s="311"/>
      <c r="EQ956" s="311"/>
      <c r="ER956" s="311"/>
      <c r="ES956" s="311"/>
      <c r="ET956" s="312"/>
      <c r="EU956" s="311"/>
      <c r="EV956" s="297"/>
      <c r="EW956" s="311"/>
      <c r="EX956" s="311"/>
      <c r="EY956" s="311"/>
      <c r="EZ956" s="311"/>
      <c r="FA956" s="312"/>
      <c r="FB956" s="311"/>
      <c r="FC956" s="298"/>
    </row>
    <row r="957" spans="1:159" s="205" customFormat="1" ht="39.9" customHeight="1" x14ac:dyDescent="0.25">
      <c r="A957" s="206"/>
      <c r="B957" s="196"/>
      <c r="C957" s="292"/>
      <c r="D957" s="198"/>
      <c r="E957" s="299"/>
      <c r="F957" s="200"/>
      <c r="G957" s="301"/>
      <c r="H957" s="303"/>
      <c r="I957" s="299"/>
      <c r="J957" s="299"/>
      <c r="K957" s="299"/>
      <c r="L957" s="289"/>
      <c r="M957" s="299"/>
      <c r="N957" s="289"/>
      <c r="O957" s="363" t="str">
        <f>IF(P957="","",IF(OR(I957="",J957=""),"",IF(AND(ISNUMBER(FIND("post-", I957)),J957=ProductCode!$I$12),ProductCode!$F$19,IF(AND(ISNUMBER(FIND("pre-", I957)),J957=ProductCode!$I$12),ProductCode!$F$20,IF(ISNUMBER(FIND("post-", I957)),ProductCode!$F$17,ProductCode!$F$18)))))</f>
        <v/>
      </c>
      <c r="P957" s="295" t="str">
        <f t="shared" si="34"/>
        <v/>
      </c>
      <c r="Q957" s="306"/>
      <c r="R957" s="203"/>
      <c r="S957" s="308" t="str">
        <f t="shared" si="35"/>
        <v/>
      </c>
      <c r="T957" s="311"/>
      <c r="U957" s="311"/>
      <c r="V957" s="311"/>
      <c r="W957" s="311"/>
      <c r="X957" s="312"/>
      <c r="Y957" s="311"/>
      <c r="Z957" s="297"/>
      <c r="AA957" s="311"/>
      <c r="AB957" s="311"/>
      <c r="AC957" s="311"/>
      <c r="AD957" s="311"/>
      <c r="AE957" s="312"/>
      <c r="AF957" s="311"/>
      <c r="AG957" s="297"/>
      <c r="AH957" s="311"/>
      <c r="AI957" s="311"/>
      <c r="AJ957" s="311"/>
      <c r="AK957" s="311"/>
      <c r="AL957" s="312"/>
      <c r="AM957" s="311"/>
      <c r="AN957" s="297"/>
      <c r="AO957" s="311"/>
      <c r="AP957" s="311"/>
      <c r="AQ957" s="311"/>
      <c r="AR957" s="311"/>
      <c r="AS957" s="312"/>
      <c r="AT957" s="311"/>
      <c r="AU957" s="297"/>
      <c r="AV957" s="311"/>
      <c r="AW957" s="311"/>
      <c r="AX957" s="311"/>
      <c r="AY957" s="311"/>
      <c r="AZ957" s="312"/>
      <c r="BA957" s="311"/>
      <c r="BB957" s="297"/>
      <c r="BC957" s="311"/>
      <c r="BD957" s="311"/>
      <c r="BE957" s="311"/>
      <c r="BF957" s="311"/>
      <c r="BG957" s="312"/>
      <c r="BH957" s="311"/>
      <c r="BI957" s="297"/>
      <c r="BJ957" s="311"/>
      <c r="BK957" s="311"/>
      <c r="BL957" s="311"/>
      <c r="BM957" s="311"/>
      <c r="BN957" s="312"/>
      <c r="BO957" s="311"/>
      <c r="BP957" s="297"/>
      <c r="BQ957" s="311"/>
      <c r="BR957" s="311"/>
      <c r="BS957" s="311"/>
      <c r="BT957" s="311"/>
      <c r="BU957" s="312"/>
      <c r="BV957" s="311"/>
      <c r="BW957" s="297"/>
      <c r="BX957" s="311"/>
      <c r="BY957" s="311"/>
      <c r="BZ957" s="311"/>
      <c r="CA957" s="311"/>
      <c r="CB957" s="312"/>
      <c r="CC957" s="311"/>
      <c r="CD957" s="297"/>
      <c r="CE957" s="311"/>
      <c r="CF957" s="311"/>
      <c r="CG957" s="311"/>
      <c r="CH957" s="311"/>
      <c r="CI957" s="312"/>
      <c r="CJ957" s="311"/>
      <c r="CK957" s="297"/>
      <c r="CL957" s="311"/>
      <c r="CM957" s="311"/>
      <c r="CN957" s="311"/>
      <c r="CO957" s="311"/>
      <c r="CP957" s="312"/>
      <c r="CQ957" s="311"/>
      <c r="CR957" s="297"/>
      <c r="CS957" s="311"/>
      <c r="CT957" s="311"/>
      <c r="CU957" s="311"/>
      <c r="CV957" s="311"/>
      <c r="CW957" s="312"/>
      <c r="CX957" s="311"/>
      <c r="CY957" s="297"/>
      <c r="CZ957" s="311"/>
      <c r="DA957" s="311"/>
      <c r="DB957" s="311"/>
      <c r="DC957" s="311"/>
      <c r="DD957" s="312"/>
      <c r="DE957" s="311"/>
      <c r="DF957" s="297"/>
      <c r="DG957" s="311"/>
      <c r="DH957" s="311"/>
      <c r="DI957" s="311"/>
      <c r="DJ957" s="311"/>
      <c r="DK957" s="312"/>
      <c r="DL957" s="311"/>
      <c r="DM957" s="297"/>
      <c r="DN957" s="311"/>
      <c r="DO957" s="311"/>
      <c r="DP957" s="311"/>
      <c r="DQ957" s="311"/>
      <c r="DR957" s="312"/>
      <c r="DS957" s="311"/>
      <c r="DT957" s="297"/>
      <c r="DU957" s="311"/>
      <c r="DV957" s="311"/>
      <c r="DW957" s="311"/>
      <c r="DX957" s="311"/>
      <c r="DY957" s="312"/>
      <c r="DZ957" s="311"/>
      <c r="EA957" s="297"/>
      <c r="EB957" s="311"/>
      <c r="EC957" s="311"/>
      <c r="ED957" s="311"/>
      <c r="EE957" s="311"/>
      <c r="EF957" s="312"/>
      <c r="EG957" s="311"/>
      <c r="EH957" s="297"/>
      <c r="EI957" s="311"/>
      <c r="EJ957" s="311"/>
      <c r="EK957" s="311"/>
      <c r="EL957" s="311"/>
      <c r="EM957" s="312"/>
      <c r="EN957" s="311"/>
      <c r="EO957" s="297"/>
      <c r="EP957" s="311"/>
      <c r="EQ957" s="311"/>
      <c r="ER957" s="311"/>
      <c r="ES957" s="311"/>
      <c r="ET957" s="312"/>
      <c r="EU957" s="311"/>
      <c r="EV957" s="297"/>
      <c r="EW957" s="311"/>
      <c r="EX957" s="311"/>
      <c r="EY957" s="311"/>
      <c r="EZ957" s="311"/>
      <c r="FA957" s="312"/>
      <c r="FB957" s="311"/>
      <c r="FC957" s="298"/>
    </row>
    <row r="958" spans="1:159" s="205" customFormat="1" ht="39.9" customHeight="1" x14ac:dyDescent="0.25">
      <c r="A958" s="206"/>
      <c r="B958" s="196"/>
      <c r="C958" s="292"/>
      <c r="D958" s="198"/>
      <c r="E958" s="299"/>
      <c r="F958" s="200"/>
      <c r="G958" s="301"/>
      <c r="H958" s="303"/>
      <c r="I958" s="299"/>
      <c r="J958" s="299"/>
      <c r="K958" s="299"/>
      <c r="L958" s="289"/>
      <c r="M958" s="299"/>
      <c r="N958" s="289"/>
      <c r="O958" s="363" t="str">
        <f>IF(P958="","",IF(OR(I958="",J958=""),"",IF(AND(ISNUMBER(FIND("post-", I958)),J958=ProductCode!$I$12),ProductCode!$F$19,IF(AND(ISNUMBER(FIND("pre-", I958)),J958=ProductCode!$I$12),ProductCode!$F$20,IF(ISNUMBER(FIND("post-", I958)),ProductCode!$F$17,ProductCode!$F$18)))))</f>
        <v/>
      </c>
      <c r="P958" s="295" t="str">
        <f t="shared" si="34"/>
        <v/>
      </c>
      <c r="Q958" s="306"/>
      <c r="R958" s="203"/>
      <c r="S958" s="308" t="str">
        <f t="shared" si="35"/>
        <v/>
      </c>
      <c r="T958" s="311"/>
      <c r="U958" s="311"/>
      <c r="V958" s="311"/>
      <c r="W958" s="311"/>
      <c r="X958" s="312"/>
      <c r="Y958" s="311"/>
      <c r="Z958" s="297"/>
      <c r="AA958" s="311"/>
      <c r="AB958" s="311"/>
      <c r="AC958" s="311"/>
      <c r="AD958" s="311"/>
      <c r="AE958" s="312"/>
      <c r="AF958" s="311"/>
      <c r="AG958" s="297"/>
      <c r="AH958" s="311"/>
      <c r="AI958" s="311"/>
      <c r="AJ958" s="311"/>
      <c r="AK958" s="311"/>
      <c r="AL958" s="312"/>
      <c r="AM958" s="311"/>
      <c r="AN958" s="297"/>
      <c r="AO958" s="311"/>
      <c r="AP958" s="311"/>
      <c r="AQ958" s="311"/>
      <c r="AR958" s="311"/>
      <c r="AS958" s="312"/>
      <c r="AT958" s="311"/>
      <c r="AU958" s="297"/>
      <c r="AV958" s="311"/>
      <c r="AW958" s="311"/>
      <c r="AX958" s="311"/>
      <c r="AY958" s="311"/>
      <c r="AZ958" s="312"/>
      <c r="BA958" s="311"/>
      <c r="BB958" s="297"/>
      <c r="BC958" s="311"/>
      <c r="BD958" s="311"/>
      <c r="BE958" s="311"/>
      <c r="BF958" s="311"/>
      <c r="BG958" s="312"/>
      <c r="BH958" s="311"/>
      <c r="BI958" s="297"/>
      <c r="BJ958" s="311"/>
      <c r="BK958" s="311"/>
      <c r="BL958" s="311"/>
      <c r="BM958" s="311"/>
      <c r="BN958" s="312"/>
      <c r="BO958" s="311"/>
      <c r="BP958" s="297"/>
      <c r="BQ958" s="311"/>
      <c r="BR958" s="311"/>
      <c r="BS958" s="311"/>
      <c r="BT958" s="311"/>
      <c r="BU958" s="312"/>
      <c r="BV958" s="311"/>
      <c r="BW958" s="297"/>
      <c r="BX958" s="311"/>
      <c r="BY958" s="311"/>
      <c r="BZ958" s="311"/>
      <c r="CA958" s="311"/>
      <c r="CB958" s="312"/>
      <c r="CC958" s="311"/>
      <c r="CD958" s="297"/>
      <c r="CE958" s="311"/>
      <c r="CF958" s="311"/>
      <c r="CG958" s="311"/>
      <c r="CH958" s="311"/>
      <c r="CI958" s="312"/>
      <c r="CJ958" s="311"/>
      <c r="CK958" s="297"/>
      <c r="CL958" s="311"/>
      <c r="CM958" s="311"/>
      <c r="CN958" s="311"/>
      <c r="CO958" s="311"/>
      <c r="CP958" s="312"/>
      <c r="CQ958" s="311"/>
      <c r="CR958" s="297"/>
      <c r="CS958" s="311"/>
      <c r="CT958" s="311"/>
      <c r="CU958" s="311"/>
      <c r="CV958" s="311"/>
      <c r="CW958" s="312"/>
      <c r="CX958" s="311"/>
      <c r="CY958" s="297"/>
      <c r="CZ958" s="311"/>
      <c r="DA958" s="311"/>
      <c r="DB958" s="311"/>
      <c r="DC958" s="311"/>
      <c r="DD958" s="312"/>
      <c r="DE958" s="311"/>
      <c r="DF958" s="297"/>
      <c r="DG958" s="311"/>
      <c r="DH958" s="311"/>
      <c r="DI958" s="311"/>
      <c r="DJ958" s="311"/>
      <c r="DK958" s="312"/>
      <c r="DL958" s="311"/>
      <c r="DM958" s="297"/>
      <c r="DN958" s="311"/>
      <c r="DO958" s="311"/>
      <c r="DP958" s="311"/>
      <c r="DQ958" s="311"/>
      <c r="DR958" s="312"/>
      <c r="DS958" s="311"/>
      <c r="DT958" s="297"/>
      <c r="DU958" s="311"/>
      <c r="DV958" s="311"/>
      <c r="DW958" s="311"/>
      <c r="DX958" s="311"/>
      <c r="DY958" s="312"/>
      <c r="DZ958" s="311"/>
      <c r="EA958" s="297"/>
      <c r="EB958" s="311"/>
      <c r="EC958" s="311"/>
      <c r="ED958" s="311"/>
      <c r="EE958" s="311"/>
      <c r="EF958" s="312"/>
      <c r="EG958" s="311"/>
      <c r="EH958" s="297"/>
      <c r="EI958" s="311"/>
      <c r="EJ958" s="311"/>
      <c r="EK958" s="311"/>
      <c r="EL958" s="311"/>
      <c r="EM958" s="312"/>
      <c r="EN958" s="311"/>
      <c r="EO958" s="297"/>
      <c r="EP958" s="311"/>
      <c r="EQ958" s="311"/>
      <c r="ER958" s="311"/>
      <c r="ES958" s="311"/>
      <c r="ET958" s="312"/>
      <c r="EU958" s="311"/>
      <c r="EV958" s="297"/>
      <c r="EW958" s="311"/>
      <c r="EX958" s="311"/>
      <c r="EY958" s="311"/>
      <c r="EZ958" s="311"/>
      <c r="FA958" s="312"/>
      <c r="FB958" s="311"/>
      <c r="FC958" s="298"/>
    </row>
    <row r="959" spans="1:159" s="205" customFormat="1" ht="39.9" customHeight="1" x14ac:dyDescent="0.25">
      <c r="A959" s="206"/>
      <c r="B959" s="196"/>
      <c r="C959" s="292"/>
      <c r="D959" s="198"/>
      <c r="E959" s="299"/>
      <c r="F959" s="200"/>
      <c r="G959" s="301"/>
      <c r="H959" s="303"/>
      <c r="I959" s="299"/>
      <c r="J959" s="299"/>
      <c r="K959" s="299"/>
      <c r="L959" s="289"/>
      <c r="M959" s="299"/>
      <c r="N959" s="289"/>
      <c r="O959" s="363" t="str">
        <f>IF(P959="","",IF(OR(I959="",J959=""),"",IF(AND(ISNUMBER(FIND("post-", I959)),J959=ProductCode!$I$12),ProductCode!$F$19,IF(AND(ISNUMBER(FIND("pre-", I959)),J959=ProductCode!$I$12),ProductCode!$F$20,IF(ISNUMBER(FIND("post-", I959)),ProductCode!$F$17,ProductCode!$F$18)))))</f>
        <v/>
      </c>
      <c r="P959" s="295" t="str">
        <f t="shared" si="34"/>
        <v/>
      </c>
      <c r="Q959" s="306"/>
      <c r="R959" s="203"/>
      <c r="S959" s="308" t="str">
        <f t="shared" si="35"/>
        <v/>
      </c>
      <c r="T959" s="311"/>
      <c r="U959" s="311"/>
      <c r="V959" s="311"/>
      <c r="W959" s="311"/>
      <c r="X959" s="312"/>
      <c r="Y959" s="311"/>
      <c r="Z959" s="297"/>
      <c r="AA959" s="311"/>
      <c r="AB959" s="311"/>
      <c r="AC959" s="311"/>
      <c r="AD959" s="311"/>
      <c r="AE959" s="312"/>
      <c r="AF959" s="311"/>
      <c r="AG959" s="297"/>
      <c r="AH959" s="311"/>
      <c r="AI959" s="311"/>
      <c r="AJ959" s="311"/>
      <c r="AK959" s="311"/>
      <c r="AL959" s="312"/>
      <c r="AM959" s="311"/>
      <c r="AN959" s="297"/>
      <c r="AO959" s="311"/>
      <c r="AP959" s="311"/>
      <c r="AQ959" s="311"/>
      <c r="AR959" s="311"/>
      <c r="AS959" s="312"/>
      <c r="AT959" s="311"/>
      <c r="AU959" s="297"/>
      <c r="AV959" s="311"/>
      <c r="AW959" s="311"/>
      <c r="AX959" s="311"/>
      <c r="AY959" s="311"/>
      <c r="AZ959" s="312"/>
      <c r="BA959" s="311"/>
      <c r="BB959" s="297"/>
      <c r="BC959" s="311"/>
      <c r="BD959" s="311"/>
      <c r="BE959" s="311"/>
      <c r="BF959" s="311"/>
      <c r="BG959" s="312"/>
      <c r="BH959" s="311"/>
      <c r="BI959" s="297"/>
      <c r="BJ959" s="311"/>
      <c r="BK959" s="311"/>
      <c r="BL959" s="311"/>
      <c r="BM959" s="311"/>
      <c r="BN959" s="312"/>
      <c r="BO959" s="311"/>
      <c r="BP959" s="297"/>
      <c r="BQ959" s="311"/>
      <c r="BR959" s="311"/>
      <c r="BS959" s="311"/>
      <c r="BT959" s="311"/>
      <c r="BU959" s="312"/>
      <c r="BV959" s="311"/>
      <c r="BW959" s="297"/>
      <c r="BX959" s="311"/>
      <c r="BY959" s="311"/>
      <c r="BZ959" s="311"/>
      <c r="CA959" s="311"/>
      <c r="CB959" s="312"/>
      <c r="CC959" s="311"/>
      <c r="CD959" s="297"/>
      <c r="CE959" s="311"/>
      <c r="CF959" s="311"/>
      <c r="CG959" s="311"/>
      <c r="CH959" s="311"/>
      <c r="CI959" s="312"/>
      <c r="CJ959" s="311"/>
      <c r="CK959" s="297"/>
      <c r="CL959" s="311"/>
      <c r="CM959" s="311"/>
      <c r="CN959" s="311"/>
      <c r="CO959" s="311"/>
      <c r="CP959" s="312"/>
      <c r="CQ959" s="311"/>
      <c r="CR959" s="297"/>
      <c r="CS959" s="311"/>
      <c r="CT959" s="311"/>
      <c r="CU959" s="311"/>
      <c r="CV959" s="311"/>
      <c r="CW959" s="312"/>
      <c r="CX959" s="311"/>
      <c r="CY959" s="297"/>
      <c r="CZ959" s="311"/>
      <c r="DA959" s="311"/>
      <c r="DB959" s="311"/>
      <c r="DC959" s="311"/>
      <c r="DD959" s="312"/>
      <c r="DE959" s="311"/>
      <c r="DF959" s="297"/>
      <c r="DG959" s="311"/>
      <c r="DH959" s="311"/>
      <c r="DI959" s="311"/>
      <c r="DJ959" s="311"/>
      <c r="DK959" s="312"/>
      <c r="DL959" s="311"/>
      <c r="DM959" s="297"/>
      <c r="DN959" s="311"/>
      <c r="DO959" s="311"/>
      <c r="DP959" s="311"/>
      <c r="DQ959" s="311"/>
      <c r="DR959" s="312"/>
      <c r="DS959" s="311"/>
      <c r="DT959" s="297"/>
      <c r="DU959" s="311"/>
      <c r="DV959" s="311"/>
      <c r="DW959" s="311"/>
      <c r="DX959" s="311"/>
      <c r="DY959" s="312"/>
      <c r="DZ959" s="311"/>
      <c r="EA959" s="297"/>
      <c r="EB959" s="311"/>
      <c r="EC959" s="311"/>
      <c r="ED959" s="311"/>
      <c r="EE959" s="311"/>
      <c r="EF959" s="312"/>
      <c r="EG959" s="311"/>
      <c r="EH959" s="297"/>
      <c r="EI959" s="311"/>
      <c r="EJ959" s="311"/>
      <c r="EK959" s="311"/>
      <c r="EL959" s="311"/>
      <c r="EM959" s="312"/>
      <c r="EN959" s="311"/>
      <c r="EO959" s="297"/>
      <c r="EP959" s="311"/>
      <c r="EQ959" s="311"/>
      <c r="ER959" s="311"/>
      <c r="ES959" s="311"/>
      <c r="ET959" s="312"/>
      <c r="EU959" s="311"/>
      <c r="EV959" s="297"/>
      <c r="EW959" s="311"/>
      <c r="EX959" s="311"/>
      <c r="EY959" s="311"/>
      <c r="EZ959" s="311"/>
      <c r="FA959" s="312"/>
      <c r="FB959" s="311"/>
      <c r="FC959" s="298"/>
    </row>
    <row r="960" spans="1:159" s="205" customFormat="1" ht="39.9" customHeight="1" x14ac:dyDescent="0.25">
      <c r="A960" s="206"/>
      <c r="B960" s="196"/>
      <c r="C960" s="292"/>
      <c r="D960" s="198"/>
      <c r="E960" s="299"/>
      <c r="F960" s="200"/>
      <c r="G960" s="301"/>
      <c r="H960" s="303"/>
      <c r="I960" s="299"/>
      <c r="J960" s="299"/>
      <c r="K960" s="299"/>
      <c r="L960" s="289"/>
      <c r="M960" s="299"/>
      <c r="N960" s="289"/>
      <c r="O960" s="363" t="str">
        <f>IF(P960="","",IF(OR(I960="",J960=""),"",IF(AND(ISNUMBER(FIND("post-", I960)),J960=ProductCode!$I$12),ProductCode!$F$19,IF(AND(ISNUMBER(FIND("pre-", I960)),J960=ProductCode!$I$12),ProductCode!$F$20,IF(ISNUMBER(FIND("post-", I960)),ProductCode!$F$17,ProductCode!$F$18)))))</f>
        <v/>
      </c>
      <c r="P960" s="295" t="str">
        <f t="shared" si="34"/>
        <v/>
      </c>
      <c r="Q960" s="306"/>
      <c r="R960" s="203"/>
      <c r="S960" s="308" t="str">
        <f t="shared" si="35"/>
        <v/>
      </c>
      <c r="T960" s="311"/>
      <c r="U960" s="311"/>
      <c r="V960" s="311"/>
      <c r="W960" s="311"/>
      <c r="X960" s="312"/>
      <c r="Y960" s="311"/>
      <c r="Z960" s="297"/>
      <c r="AA960" s="311"/>
      <c r="AB960" s="311"/>
      <c r="AC960" s="311"/>
      <c r="AD960" s="311"/>
      <c r="AE960" s="312"/>
      <c r="AF960" s="311"/>
      <c r="AG960" s="297"/>
      <c r="AH960" s="311"/>
      <c r="AI960" s="311"/>
      <c r="AJ960" s="311"/>
      <c r="AK960" s="311"/>
      <c r="AL960" s="312"/>
      <c r="AM960" s="311"/>
      <c r="AN960" s="297"/>
      <c r="AO960" s="311"/>
      <c r="AP960" s="311"/>
      <c r="AQ960" s="311"/>
      <c r="AR960" s="311"/>
      <c r="AS960" s="312"/>
      <c r="AT960" s="311"/>
      <c r="AU960" s="297"/>
      <c r="AV960" s="311"/>
      <c r="AW960" s="311"/>
      <c r="AX960" s="311"/>
      <c r="AY960" s="311"/>
      <c r="AZ960" s="312"/>
      <c r="BA960" s="311"/>
      <c r="BB960" s="297"/>
      <c r="BC960" s="311"/>
      <c r="BD960" s="311"/>
      <c r="BE960" s="311"/>
      <c r="BF960" s="311"/>
      <c r="BG960" s="312"/>
      <c r="BH960" s="311"/>
      <c r="BI960" s="297"/>
      <c r="BJ960" s="311"/>
      <c r="BK960" s="311"/>
      <c r="BL960" s="311"/>
      <c r="BM960" s="311"/>
      <c r="BN960" s="312"/>
      <c r="BO960" s="311"/>
      <c r="BP960" s="297"/>
      <c r="BQ960" s="311"/>
      <c r="BR960" s="311"/>
      <c r="BS960" s="311"/>
      <c r="BT960" s="311"/>
      <c r="BU960" s="312"/>
      <c r="BV960" s="311"/>
      <c r="BW960" s="297"/>
      <c r="BX960" s="311"/>
      <c r="BY960" s="311"/>
      <c r="BZ960" s="311"/>
      <c r="CA960" s="311"/>
      <c r="CB960" s="312"/>
      <c r="CC960" s="311"/>
      <c r="CD960" s="297"/>
      <c r="CE960" s="311"/>
      <c r="CF960" s="311"/>
      <c r="CG960" s="311"/>
      <c r="CH960" s="311"/>
      <c r="CI960" s="312"/>
      <c r="CJ960" s="311"/>
      <c r="CK960" s="297"/>
      <c r="CL960" s="311"/>
      <c r="CM960" s="311"/>
      <c r="CN960" s="311"/>
      <c r="CO960" s="311"/>
      <c r="CP960" s="312"/>
      <c r="CQ960" s="311"/>
      <c r="CR960" s="297"/>
      <c r="CS960" s="311"/>
      <c r="CT960" s="311"/>
      <c r="CU960" s="311"/>
      <c r="CV960" s="311"/>
      <c r="CW960" s="312"/>
      <c r="CX960" s="311"/>
      <c r="CY960" s="297"/>
      <c r="CZ960" s="311"/>
      <c r="DA960" s="311"/>
      <c r="DB960" s="311"/>
      <c r="DC960" s="311"/>
      <c r="DD960" s="312"/>
      <c r="DE960" s="311"/>
      <c r="DF960" s="297"/>
      <c r="DG960" s="311"/>
      <c r="DH960" s="311"/>
      <c r="DI960" s="311"/>
      <c r="DJ960" s="311"/>
      <c r="DK960" s="312"/>
      <c r="DL960" s="311"/>
      <c r="DM960" s="297"/>
      <c r="DN960" s="311"/>
      <c r="DO960" s="311"/>
      <c r="DP960" s="311"/>
      <c r="DQ960" s="311"/>
      <c r="DR960" s="312"/>
      <c r="DS960" s="311"/>
      <c r="DT960" s="297"/>
      <c r="DU960" s="311"/>
      <c r="DV960" s="311"/>
      <c r="DW960" s="311"/>
      <c r="DX960" s="311"/>
      <c r="DY960" s="312"/>
      <c r="DZ960" s="311"/>
      <c r="EA960" s="297"/>
      <c r="EB960" s="311"/>
      <c r="EC960" s="311"/>
      <c r="ED960" s="311"/>
      <c r="EE960" s="311"/>
      <c r="EF960" s="312"/>
      <c r="EG960" s="311"/>
      <c r="EH960" s="297"/>
      <c r="EI960" s="311"/>
      <c r="EJ960" s="311"/>
      <c r="EK960" s="311"/>
      <c r="EL960" s="311"/>
      <c r="EM960" s="312"/>
      <c r="EN960" s="311"/>
      <c r="EO960" s="297"/>
      <c r="EP960" s="311"/>
      <c r="EQ960" s="311"/>
      <c r="ER960" s="311"/>
      <c r="ES960" s="311"/>
      <c r="ET960" s="312"/>
      <c r="EU960" s="311"/>
      <c r="EV960" s="297"/>
      <c r="EW960" s="311"/>
      <c r="EX960" s="311"/>
      <c r="EY960" s="311"/>
      <c r="EZ960" s="311"/>
      <c r="FA960" s="312"/>
      <c r="FB960" s="311"/>
      <c r="FC960" s="298"/>
    </row>
    <row r="961" spans="1:159" s="205" customFormat="1" ht="39.9" customHeight="1" x14ac:dyDescent="0.25">
      <c r="A961" s="206"/>
      <c r="B961" s="196"/>
      <c r="C961" s="292"/>
      <c r="D961" s="198"/>
      <c r="E961" s="299"/>
      <c r="F961" s="200"/>
      <c r="G961" s="301"/>
      <c r="H961" s="303"/>
      <c r="I961" s="299"/>
      <c r="J961" s="299"/>
      <c r="K961" s="299"/>
      <c r="L961" s="289"/>
      <c r="M961" s="299"/>
      <c r="N961" s="289"/>
      <c r="O961" s="363" t="str">
        <f>IF(P961="","",IF(OR(I961="",J961=""),"",IF(AND(ISNUMBER(FIND("post-", I961)),J961=ProductCode!$I$12),ProductCode!$F$19,IF(AND(ISNUMBER(FIND("pre-", I961)),J961=ProductCode!$I$12),ProductCode!$F$20,IF(ISNUMBER(FIND("post-", I961)),ProductCode!$F$17,ProductCode!$F$18)))))</f>
        <v/>
      </c>
      <c r="P961" s="295" t="str">
        <f t="shared" si="34"/>
        <v/>
      </c>
      <c r="Q961" s="306"/>
      <c r="R961" s="203"/>
      <c r="S961" s="308" t="str">
        <f t="shared" si="35"/>
        <v/>
      </c>
      <c r="T961" s="311"/>
      <c r="U961" s="311"/>
      <c r="V961" s="311"/>
      <c r="W961" s="311"/>
      <c r="X961" s="312"/>
      <c r="Y961" s="311"/>
      <c r="Z961" s="297"/>
      <c r="AA961" s="311"/>
      <c r="AB961" s="311"/>
      <c r="AC961" s="311"/>
      <c r="AD961" s="311"/>
      <c r="AE961" s="312"/>
      <c r="AF961" s="311"/>
      <c r="AG961" s="297"/>
      <c r="AH961" s="311"/>
      <c r="AI961" s="311"/>
      <c r="AJ961" s="311"/>
      <c r="AK961" s="311"/>
      <c r="AL961" s="312"/>
      <c r="AM961" s="311"/>
      <c r="AN961" s="297"/>
      <c r="AO961" s="311"/>
      <c r="AP961" s="311"/>
      <c r="AQ961" s="311"/>
      <c r="AR961" s="311"/>
      <c r="AS961" s="312"/>
      <c r="AT961" s="311"/>
      <c r="AU961" s="297"/>
      <c r="AV961" s="311"/>
      <c r="AW961" s="311"/>
      <c r="AX961" s="311"/>
      <c r="AY961" s="311"/>
      <c r="AZ961" s="312"/>
      <c r="BA961" s="311"/>
      <c r="BB961" s="297"/>
      <c r="BC961" s="311"/>
      <c r="BD961" s="311"/>
      <c r="BE961" s="311"/>
      <c r="BF961" s="311"/>
      <c r="BG961" s="312"/>
      <c r="BH961" s="311"/>
      <c r="BI961" s="297"/>
      <c r="BJ961" s="311"/>
      <c r="BK961" s="311"/>
      <c r="BL961" s="311"/>
      <c r="BM961" s="311"/>
      <c r="BN961" s="312"/>
      <c r="BO961" s="311"/>
      <c r="BP961" s="297"/>
      <c r="BQ961" s="311"/>
      <c r="BR961" s="311"/>
      <c r="BS961" s="311"/>
      <c r="BT961" s="311"/>
      <c r="BU961" s="312"/>
      <c r="BV961" s="311"/>
      <c r="BW961" s="297"/>
      <c r="BX961" s="311"/>
      <c r="BY961" s="311"/>
      <c r="BZ961" s="311"/>
      <c r="CA961" s="311"/>
      <c r="CB961" s="312"/>
      <c r="CC961" s="311"/>
      <c r="CD961" s="297"/>
      <c r="CE961" s="311"/>
      <c r="CF961" s="311"/>
      <c r="CG961" s="311"/>
      <c r="CH961" s="311"/>
      <c r="CI961" s="312"/>
      <c r="CJ961" s="311"/>
      <c r="CK961" s="297"/>
      <c r="CL961" s="311"/>
      <c r="CM961" s="311"/>
      <c r="CN961" s="311"/>
      <c r="CO961" s="311"/>
      <c r="CP961" s="312"/>
      <c r="CQ961" s="311"/>
      <c r="CR961" s="297"/>
      <c r="CS961" s="311"/>
      <c r="CT961" s="311"/>
      <c r="CU961" s="311"/>
      <c r="CV961" s="311"/>
      <c r="CW961" s="312"/>
      <c r="CX961" s="311"/>
      <c r="CY961" s="297"/>
      <c r="CZ961" s="311"/>
      <c r="DA961" s="311"/>
      <c r="DB961" s="311"/>
      <c r="DC961" s="311"/>
      <c r="DD961" s="312"/>
      <c r="DE961" s="311"/>
      <c r="DF961" s="297"/>
      <c r="DG961" s="311"/>
      <c r="DH961" s="311"/>
      <c r="DI961" s="311"/>
      <c r="DJ961" s="311"/>
      <c r="DK961" s="312"/>
      <c r="DL961" s="311"/>
      <c r="DM961" s="297"/>
      <c r="DN961" s="311"/>
      <c r="DO961" s="311"/>
      <c r="DP961" s="311"/>
      <c r="DQ961" s="311"/>
      <c r="DR961" s="312"/>
      <c r="DS961" s="311"/>
      <c r="DT961" s="297"/>
      <c r="DU961" s="311"/>
      <c r="DV961" s="311"/>
      <c r="DW961" s="311"/>
      <c r="DX961" s="311"/>
      <c r="DY961" s="312"/>
      <c r="DZ961" s="311"/>
      <c r="EA961" s="297"/>
      <c r="EB961" s="311"/>
      <c r="EC961" s="311"/>
      <c r="ED961" s="311"/>
      <c r="EE961" s="311"/>
      <c r="EF961" s="312"/>
      <c r="EG961" s="311"/>
      <c r="EH961" s="297"/>
      <c r="EI961" s="311"/>
      <c r="EJ961" s="311"/>
      <c r="EK961" s="311"/>
      <c r="EL961" s="311"/>
      <c r="EM961" s="312"/>
      <c r="EN961" s="311"/>
      <c r="EO961" s="297"/>
      <c r="EP961" s="311"/>
      <c r="EQ961" s="311"/>
      <c r="ER961" s="311"/>
      <c r="ES961" s="311"/>
      <c r="ET961" s="312"/>
      <c r="EU961" s="311"/>
      <c r="EV961" s="297"/>
      <c r="EW961" s="311"/>
      <c r="EX961" s="311"/>
      <c r="EY961" s="311"/>
      <c r="EZ961" s="311"/>
      <c r="FA961" s="312"/>
      <c r="FB961" s="311"/>
      <c r="FC961" s="298"/>
    </row>
    <row r="962" spans="1:159" s="205" customFormat="1" ht="39.9" customHeight="1" x14ac:dyDescent="0.25">
      <c r="A962" s="206"/>
      <c r="B962" s="196"/>
      <c r="C962" s="292"/>
      <c r="D962" s="198"/>
      <c r="E962" s="299"/>
      <c r="F962" s="200"/>
      <c r="G962" s="301"/>
      <c r="H962" s="303"/>
      <c r="I962" s="299"/>
      <c r="J962" s="299"/>
      <c r="K962" s="299"/>
      <c r="L962" s="289"/>
      <c r="M962" s="299"/>
      <c r="N962" s="289"/>
      <c r="O962" s="363" t="str">
        <f>IF(P962="","",IF(OR(I962="",J962=""),"",IF(AND(ISNUMBER(FIND("post-", I962)),J962=ProductCode!$I$12),ProductCode!$F$19,IF(AND(ISNUMBER(FIND("pre-", I962)),J962=ProductCode!$I$12),ProductCode!$F$20,IF(ISNUMBER(FIND("post-", I962)),ProductCode!$F$17,ProductCode!$F$18)))))</f>
        <v/>
      </c>
      <c r="P962" s="295" t="str">
        <f t="shared" si="34"/>
        <v/>
      </c>
      <c r="Q962" s="306"/>
      <c r="R962" s="203"/>
      <c r="S962" s="308" t="str">
        <f t="shared" si="35"/>
        <v/>
      </c>
      <c r="T962" s="311"/>
      <c r="U962" s="311"/>
      <c r="V962" s="311"/>
      <c r="W962" s="311"/>
      <c r="X962" s="312"/>
      <c r="Y962" s="311"/>
      <c r="Z962" s="297"/>
      <c r="AA962" s="311"/>
      <c r="AB962" s="311"/>
      <c r="AC962" s="311"/>
      <c r="AD962" s="311"/>
      <c r="AE962" s="312"/>
      <c r="AF962" s="311"/>
      <c r="AG962" s="297"/>
      <c r="AH962" s="311"/>
      <c r="AI962" s="311"/>
      <c r="AJ962" s="311"/>
      <c r="AK962" s="311"/>
      <c r="AL962" s="312"/>
      <c r="AM962" s="311"/>
      <c r="AN962" s="297"/>
      <c r="AO962" s="311"/>
      <c r="AP962" s="311"/>
      <c r="AQ962" s="311"/>
      <c r="AR962" s="311"/>
      <c r="AS962" s="312"/>
      <c r="AT962" s="311"/>
      <c r="AU962" s="297"/>
      <c r="AV962" s="311"/>
      <c r="AW962" s="311"/>
      <c r="AX962" s="311"/>
      <c r="AY962" s="311"/>
      <c r="AZ962" s="312"/>
      <c r="BA962" s="311"/>
      <c r="BB962" s="297"/>
      <c r="BC962" s="311"/>
      <c r="BD962" s="311"/>
      <c r="BE962" s="311"/>
      <c r="BF962" s="311"/>
      <c r="BG962" s="312"/>
      <c r="BH962" s="311"/>
      <c r="BI962" s="297"/>
      <c r="BJ962" s="311"/>
      <c r="BK962" s="311"/>
      <c r="BL962" s="311"/>
      <c r="BM962" s="311"/>
      <c r="BN962" s="312"/>
      <c r="BO962" s="311"/>
      <c r="BP962" s="297"/>
      <c r="BQ962" s="311"/>
      <c r="BR962" s="311"/>
      <c r="BS962" s="311"/>
      <c r="BT962" s="311"/>
      <c r="BU962" s="312"/>
      <c r="BV962" s="311"/>
      <c r="BW962" s="297"/>
      <c r="BX962" s="311"/>
      <c r="BY962" s="311"/>
      <c r="BZ962" s="311"/>
      <c r="CA962" s="311"/>
      <c r="CB962" s="312"/>
      <c r="CC962" s="311"/>
      <c r="CD962" s="297"/>
      <c r="CE962" s="311"/>
      <c r="CF962" s="311"/>
      <c r="CG962" s="311"/>
      <c r="CH962" s="311"/>
      <c r="CI962" s="312"/>
      <c r="CJ962" s="311"/>
      <c r="CK962" s="297"/>
      <c r="CL962" s="311"/>
      <c r="CM962" s="311"/>
      <c r="CN962" s="311"/>
      <c r="CO962" s="311"/>
      <c r="CP962" s="312"/>
      <c r="CQ962" s="311"/>
      <c r="CR962" s="297"/>
      <c r="CS962" s="311"/>
      <c r="CT962" s="311"/>
      <c r="CU962" s="311"/>
      <c r="CV962" s="311"/>
      <c r="CW962" s="312"/>
      <c r="CX962" s="311"/>
      <c r="CY962" s="297"/>
      <c r="CZ962" s="311"/>
      <c r="DA962" s="311"/>
      <c r="DB962" s="311"/>
      <c r="DC962" s="311"/>
      <c r="DD962" s="312"/>
      <c r="DE962" s="311"/>
      <c r="DF962" s="297"/>
      <c r="DG962" s="311"/>
      <c r="DH962" s="311"/>
      <c r="DI962" s="311"/>
      <c r="DJ962" s="311"/>
      <c r="DK962" s="312"/>
      <c r="DL962" s="311"/>
      <c r="DM962" s="297"/>
      <c r="DN962" s="311"/>
      <c r="DO962" s="311"/>
      <c r="DP962" s="311"/>
      <c r="DQ962" s="311"/>
      <c r="DR962" s="312"/>
      <c r="DS962" s="311"/>
      <c r="DT962" s="297"/>
      <c r="DU962" s="311"/>
      <c r="DV962" s="311"/>
      <c r="DW962" s="311"/>
      <c r="DX962" s="311"/>
      <c r="DY962" s="312"/>
      <c r="DZ962" s="311"/>
      <c r="EA962" s="297"/>
      <c r="EB962" s="311"/>
      <c r="EC962" s="311"/>
      <c r="ED962" s="311"/>
      <c r="EE962" s="311"/>
      <c r="EF962" s="312"/>
      <c r="EG962" s="311"/>
      <c r="EH962" s="297"/>
      <c r="EI962" s="311"/>
      <c r="EJ962" s="311"/>
      <c r="EK962" s="311"/>
      <c r="EL962" s="311"/>
      <c r="EM962" s="312"/>
      <c r="EN962" s="311"/>
      <c r="EO962" s="297"/>
      <c r="EP962" s="311"/>
      <c r="EQ962" s="311"/>
      <c r="ER962" s="311"/>
      <c r="ES962" s="311"/>
      <c r="ET962" s="312"/>
      <c r="EU962" s="311"/>
      <c r="EV962" s="297"/>
      <c r="EW962" s="311"/>
      <c r="EX962" s="311"/>
      <c r="EY962" s="311"/>
      <c r="EZ962" s="311"/>
      <c r="FA962" s="312"/>
      <c r="FB962" s="311"/>
      <c r="FC962" s="298"/>
    </row>
    <row r="963" spans="1:159" s="205" customFormat="1" ht="39.9" customHeight="1" x14ac:dyDescent="0.25">
      <c r="A963" s="206"/>
      <c r="B963" s="196"/>
      <c r="C963" s="292"/>
      <c r="D963" s="198"/>
      <c r="E963" s="299"/>
      <c r="F963" s="200"/>
      <c r="G963" s="301"/>
      <c r="H963" s="303"/>
      <c r="I963" s="299"/>
      <c r="J963" s="299"/>
      <c r="K963" s="299"/>
      <c r="L963" s="289"/>
      <c r="M963" s="299"/>
      <c r="N963" s="289"/>
      <c r="O963" s="363" t="str">
        <f>IF(P963="","",IF(OR(I963="",J963=""),"",IF(AND(ISNUMBER(FIND("post-", I963)),J963=ProductCode!$I$12),ProductCode!$F$19,IF(AND(ISNUMBER(FIND("pre-", I963)),J963=ProductCode!$I$12),ProductCode!$F$20,IF(ISNUMBER(FIND("post-", I963)),ProductCode!$F$17,ProductCode!$F$18)))))</f>
        <v/>
      </c>
      <c r="P963" s="295" t="str">
        <f t="shared" si="34"/>
        <v/>
      </c>
      <c r="Q963" s="306"/>
      <c r="R963" s="203"/>
      <c r="S963" s="308" t="str">
        <f t="shared" si="35"/>
        <v/>
      </c>
      <c r="T963" s="311"/>
      <c r="U963" s="311"/>
      <c r="V963" s="311"/>
      <c r="W963" s="311"/>
      <c r="X963" s="312"/>
      <c r="Y963" s="311"/>
      <c r="Z963" s="297"/>
      <c r="AA963" s="311"/>
      <c r="AB963" s="311"/>
      <c r="AC963" s="311"/>
      <c r="AD963" s="311"/>
      <c r="AE963" s="312"/>
      <c r="AF963" s="311"/>
      <c r="AG963" s="297"/>
      <c r="AH963" s="311"/>
      <c r="AI963" s="311"/>
      <c r="AJ963" s="311"/>
      <c r="AK963" s="311"/>
      <c r="AL963" s="312"/>
      <c r="AM963" s="311"/>
      <c r="AN963" s="297"/>
      <c r="AO963" s="311"/>
      <c r="AP963" s="311"/>
      <c r="AQ963" s="311"/>
      <c r="AR963" s="311"/>
      <c r="AS963" s="312"/>
      <c r="AT963" s="311"/>
      <c r="AU963" s="297"/>
      <c r="AV963" s="311"/>
      <c r="AW963" s="311"/>
      <c r="AX963" s="311"/>
      <c r="AY963" s="311"/>
      <c r="AZ963" s="312"/>
      <c r="BA963" s="311"/>
      <c r="BB963" s="297"/>
      <c r="BC963" s="311"/>
      <c r="BD963" s="311"/>
      <c r="BE963" s="311"/>
      <c r="BF963" s="311"/>
      <c r="BG963" s="312"/>
      <c r="BH963" s="311"/>
      <c r="BI963" s="297"/>
      <c r="BJ963" s="311"/>
      <c r="BK963" s="311"/>
      <c r="BL963" s="311"/>
      <c r="BM963" s="311"/>
      <c r="BN963" s="312"/>
      <c r="BO963" s="311"/>
      <c r="BP963" s="297"/>
      <c r="BQ963" s="311"/>
      <c r="BR963" s="311"/>
      <c r="BS963" s="311"/>
      <c r="BT963" s="311"/>
      <c r="BU963" s="312"/>
      <c r="BV963" s="311"/>
      <c r="BW963" s="297"/>
      <c r="BX963" s="311"/>
      <c r="BY963" s="311"/>
      <c r="BZ963" s="311"/>
      <c r="CA963" s="311"/>
      <c r="CB963" s="312"/>
      <c r="CC963" s="311"/>
      <c r="CD963" s="297"/>
      <c r="CE963" s="311"/>
      <c r="CF963" s="311"/>
      <c r="CG963" s="311"/>
      <c r="CH963" s="311"/>
      <c r="CI963" s="312"/>
      <c r="CJ963" s="311"/>
      <c r="CK963" s="297"/>
      <c r="CL963" s="311"/>
      <c r="CM963" s="311"/>
      <c r="CN963" s="311"/>
      <c r="CO963" s="311"/>
      <c r="CP963" s="312"/>
      <c r="CQ963" s="311"/>
      <c r="CR963" s="297"/>
      <c r="CS963" s="311"/>
      <c r="CT963" s="311"/>
      <c r="CU963" s="311"/>
      <c r="CV963" s="311"/>
      <c r="CW963" s="312"/>
      <c r="CX963" s="311"/>
      <c r="CY963" s="297"/>
      <c r="CZ963" s="311"/>
      <c r="DA963" s="311"/>
      <c r="DB963" s="311"/>
      <c r="DC963" s="311"/>
      <c r="DD963" s="312"/>
      <c r="DE963" s="311"/>
      <c r="DF963" s="297"/>
      <c r="DG963" s="311"/>
      <c r="DH963" s="311"/>
      <c r="DI963" s="311"/>
      <c r="DJ963" s="311"/>
      <c r="DK963" s="312"/>
      <c r="DL963" s="311"/>
      <c r="DM963" s="297"/>
      <c r="DN963" s="311"/>
      <c r="DO963" s="311"/>
      <c r="DP963" s="311"/>
      <c r="DQ963" s="311"/>
      <c r="DR963" s="312"/>
      <c r="DS963" s="311"/>
      <c r="DT963" s="297"/>
      <c r="DU963" s="311"/>
      <c r="DV963" s="311"/>
      <c r="DW963" s="311"/>
      <c r="DX963" s="311"/>
      <c r="DY963" s="312"/>
      <c r="DZ963" s="311"/>
      <c r="EA963" s="297"/>
      <c r="EB963" s="311"/>
      <c r="EC963" s="311"/>
      <c r="ED963" s="311"/>
      <c r="EE963" s="311"/>
      <c r="EF963" s="312"/>
      <c r="EG963" s="311"/>
      <c r="EH963" s="297"/>
      <c r="EI963" s="311"/>
      <c r="EJ963" s="311"/>
      <c r="EK963" s="311"/>
      <c r="EL963" s="311"/>
      <c r="EM963" s="312"/>
      <c r="EN963" s="311"/>
      <c r="EO963" s="297"/>
      <c r="EP963" s="311"/>
      <c r="EQ963" s="311"/>
      <c r="ER963" s="311"/>
      <c r="ES963" s="311"/>
      <c r="ET963" s="312"/>
      <c r="EU963" s="311"/>
      <c r="EV963" s="297"/>
      <c r="EW963" s="311"/>
      <c r="EX963" s="311"/>
      <c r="EY963" s="311"/>
      <c r="EZ963" s="311"/>
      <c r="FA963" s="312"/>
      <c r="FB963" s="311"/>
      <c r="FC963" s="298"/>
    </row>
    <row r="964" spans="1:159" s="205" customFormat="1" ht="39.9" customHeight="1" x14ac:dyDescent="0.25">
      <c r="A964" s="206"/>
      <c r="B964" s="196"/>
      <c r="C964" s="292"/>
      <c r="D964" s="198"/>
      <c r="E964" s="299"/>
      <c r="F964" s="200"/>
      <c r="G964" s="301"/>
      <c r="H964" s="303"/>
      <c r="I964" s="299"/>
      <c r="J964" s="299"/>
      <c r="K964" s="299"/>
      <c r="L964" s="289"/>
      <c r="M964" s="299"/>
      <c r="N964" s="289"/>
      <c r="O964" s="363" t="str">
        <f>IF(P964="","",IF(OR(I964="",J964=""),"",IF(AND(ISNUMBER(FIND("post-", I964)),J964=ProductCode!$I$12),ProductCode!$F$19,IF(AND(ISNUMBER(FIND("pre-", I964)),J964=ProductCode!$I$12),ProductCode!$F$20,IF(ISNUMBER(FIND("post-", I964)),ProductCode!$F$17,ProductCode!$F$18)))))</f>
        <v/>
      </c>
      <c r="P964" s="295" t="str">
        <f t="shared" si="34"/>
        <v/>
      </c>
      <c r="Q964" s="306"/>
      <c r="R964" s="203"/>
      <c r="S964" s="308" t="str">
        <f t="shared" si="35"/>
        <v/>
      </c>
      <c r="T964" s="311"/>
      <c r="U964" s="311"/>
      <c r="V964" s="311"/>
      <c r="W964" s="311"/>
      <c r="X964" s="312"/>
      <c r="Y964" s="311"/>
      <c r="Z964" s="297"/>
      <c r="AA964" s="311"/>
      <c r="AB964" s="311"/>
      <c r="AC964" s="311"/>
      <c r="AD964" s="311"/>
      <c r="AE964" s="312"/>
      <c r="AF964" s="311"/>
      <c r="AG964" s="297"/>
      <c r="AH964" s="311"/>
      <c r="AI964" s="311"/>
      <c r="AJ964" s="311"/>
      <c r="AK964" s="311"/>
      <c r="AL964" s="312"/>
      <c r="AM964" s="311"/>
      <c r="AN964" s="297"/>
      <c r="AO964" s="311"/>
      <c r="AP964" s="311"/>
      <c r="AQ964" s="311"/>
      <c r="AR964" s="311"/>
      <c r="AS964" s="312"/>
      <c r="AT964" s="311"/>
      <c r="AU964" s="297"/>
      <c r="AV964" s="311"/>
      <c r="AW964" s="311"/>
      <c r="AX964" s="311"/>
      <c r="AY964" s="311"/>
      <c r="AZ964" s="312"/>
      <c r="BA964" s="311"/>
      <c r="BB964" s="297"/>
      <c r="BC964" s="311"/>
      <c r="BD964" s="311"/>
      <c r="BE964" s="311"/>
      <c r="BF964" s="311"/>
      <c r="BG964" s="312"/>
      <c r="BH964" s="311"/>
      <c r="BI964" s="297"/>
      <c r="BJ964" s="311"/>
      <c r="BK964" s="311"/>
      <c r="BL964" s="311"/>
      <c r="BM964" s="311"/>
      <c r="BN964" s="312"/>
      <c r="BO964" s="311"/>
      <c r="BP964" s="297"/>
      <c r="BQ964" s="311"/>
      <c r="BR964" s="311"/>
      <c r="BS964" s="311"/>
      <c r="BT964" s="311"/>
      <c r="BU964" s="312"/>
      <c r="BV964" s="311"/>
      <c r="BW964" s="297"/>
      <c r="BX964" s="311"/>
      <c r="BY964" s="311"/>
      <c r="BZ964" s="311"/>
      <c r="CA964" s="311"/>
      <c r="CB964" s="312"/>
      <c r="CC964" s="311"/>
      <c r="CD964" s="297"/>
      <c r="CE964" s="311"/>
      <c r="CF964" s="311"/>
      <c r="CG964" s="311"/>
      <c r="CH964" s="311"/>
      <c r="CI964" s="312"/>
      <c r="CJ964" s="311"/>
      <c r="CK964" s="297"/>
      <c r="CL964" s="311"/>
      <c r="CM964" s="311"/>
      <c r="CN964" s="311"/>
      <c r="CO964" s="311"/>
      <c r="CP964" s="312"/>
      <c r="CQ964" s="311"/>
      <c r="CR964" s="297"/>
      <c r="CS964" s="311"/>
      <c r="CT964" s="311"/>
      <c r="CU964" s="311"/>
      <c r="CV964" s="311"/>
      <c r="CW964" s="312"/>
      <c r="CX964" s="311"/>
      <c r="CY964" s="297"/>
      <c r="CZ964" s="311"/>
      <c r="DA964" s="311"/>
      <c r="DB964" s="311"/>
      <c r="DC964" s="311"/>
      <c r="DD964" s="312"/>
      <c r="DE964" s="311"/>
      <c r="DF964" s="297"/>
      <c r="DG964" s="311"/>
      <c r="DH964" s="311"/>
      <c r="DI964" s="311"/>
      <c r="DJ964" s="311"/>
      <c r="DK964" s="312"/>
      <c r="DL964" s="311"/>
      <c r="DM964" s="297"/>
      <c r="DN964" s="311"/>
      <c r="DO964" s="311"/>
      <c r="DP964" s="311"/>
      <c r="DQ964" s="311"/>
      <c r="DR964" s="312"/>
      <c r="DS964" s="311"/>
      <c r="DT964" s="297"/>
      <c r="DU964" s="311"/>
      <c r="DV964" s="311"/>
      <c r="DW964" s="311"/>
      <c r="DX964" s="311"/>
      <c r="DY964" s="312"/>
      <c r="DZ964" s="311"/>
      <c r="EA964" s="297"/>
      <c r="EB964" s="311"/>
      <c r="EC964" s="311"/>
      <c r="ED964" s="311"/>
      <c r="EE964" s="311"/>
      <c r="EF964" s="312"/>
      <c r="EG964" s="311"/>
      <c r="EH964" s="297"/>
      <c r="EI964" s="311"/>
      <c r="EJ964" s="311"/>
      <c r="EK964" s="311"/>
      <c r="EL964" s="311"/>
      <c r="EM964" s="312"/>
      <c r="EN964" s="311"/>
      <c r="EO964" s="297"/>
      <c r="EP964" s="311"/>
      <c r="EQ964" s="311"/>
      <c r="ER964" s="311"/>
      <c r="ES964" s="311"/>
      <c r="ET964" s="312"/>
      <c r="EU964" s="311"/>
      <c r="EV964" s="297"/>
      <c r="EW964" s="311"/>
      <c r="EX964" s="311"/>
      <c r="EY964" s="311"/>
      <c r="EZ964" s="311"/>
      <c r="FA964" s="312"/>
      <c r="FB964" s="311"/>
      <c r="FC964" s="298"/>
    </row>
    <row r="965" spans="1:159" s="205" customFormat="1" ht="39.9" customHeight="1" x14ac:dyDescent="0.25">
      <c r="A965" s="206"/>
      <c r="B965" s="196"/>
      <c r="C965" s="292"/>
      <c r="D965" s="198"/>
      <c r="E965" s="299"/>
      <c r="F965" s="200"/>
      <c r="G965" s="301"/>
      <c r="H965" s="303"/>
      <c r="I965" s="299"/>
      <c r="J965" s="299"/>
      <c r="K965" s="299"/>
      <c r="L965" s="289"/>
      <c r="M965" s="299"/>
      <c r="N965" s="289"/>
      <c r="O965" s="363" t="str">
        <f>IF(P965="","",IF(OR(I965="",J965=""),"",IF(AND(ISNUMBER(FIND("post-", I965)),J965=ProductCode!$I$12),ProductCode!$F$19,IF(AND(ISNUMBER(FIND("pre-", I965)),J965=ProductCode!$I$12),ProductCode!$F$20,IF(ISNUMBER(FIND("post-", I965)),ProductCode!$F$17,ProductCode!$F$18)))))</f>
        <v/>
      </c>
      <c r="P965" s="295" t="str">
        <f t="shared" si="34"/>
        <v/>
      </c>
      <c r="Q965" s="306"/>
      <c r="R965" s="203"/>
      <c r="S965" s="308" t="str">
        <f t="shared" si="35"/>
        <v/>
      </c>
      <c r="T965" s="311"/>
      <c r="U965" s="311"/>
      <c r="V965" s="311"/>
      <c r="W965" s="311"/>
      <c r="X965" s="312"/>
      <c r="Y965" s="311"/>
      <c r="Z965" s="297"/>
      <c r="AA965" s="311"/>
      <c r="AB965" s="311"/>
      <c r="AC965" s="311"/>
      <c r="AD965" s="311"/>
      <c r="AE965" s="312"/>
      <c r="AF965" s="311"/>
      <c r="AG965" s="297"/>
      <c r="AH965" s="311"/>
      <c r="AI965" s="311"/>
      <c r="AJ965" s="311"/>
      <c r="AK965" s="311"/>
      <c r="AL965" s="312"/>
      <c r="AM965" s="311"/>
      <c r="AN965" s="297"/>
      <c r="AO965" s="311"/>
      <c r="AP965" s="311"/>
      <c r="AQ965" s="311"/>
      <c r="AR965" s="311"/>
      <c r="AS965" s="312"/>
      <c r="AT965" s="311"/>
      <c r="AU965" s="297"/>
      <c r="AV965" s="311"/>
      <c r="AW965" s="311"/>
      <c r="AX965" s="311"/>
      <c r="AY965" s="311"/>
      <c r="AZ965" s="312"/>
      <c r="BA965" s="311"/>
      <c r="BB965" s="297"/>
      <c r="BC965" s="311"/>
      <c r="BD965" s="311"/>
      <c r="BE965" s="311"/>
      <c r="BF965" s="311"/>
      <c r="BG965" s="312"/>
      <c r="BH965" s="311"/>
      <c r="BI965" s="297"/>
      <c r="BJ965" s="311"/>
      <c r="BK965" s="311"/>
      <c r="BL965" s="311"/>
      <c r="BM965" s="311"/>
      <c r="BN965" s="312"/>
      <c r="BO965" s="311"/>
      <c r="BP965" s="297"/>
      <c r="BQ965" s="311"/>
      <c r="BR965" s="311"/>
      <c r="BS965" s="311"/>
      <c r="BT965" s="311"/>
      <c r="BU965" s="312"/>
      <c r="BV965" s="311"/>
      <c r="BW965" s="297"/>
      <c r="BX965" s="311"/>
      <c r="BY965" s="311"/>
      <c r="BZ965" s="311"/>
      <c r="CA965" s="311"/>
      <c r="CB965" s="312"/>
      <c r="CC965" s="311"/>
      <c r="CD965" s="297"/>
      <c r="CE965" s="311"/>
      <c r="CF965" s="311"/>
      <c r="CG965" s="311"/>
      <c r="CH965" s="311"/>
      <c r="CI965" s="312"/>
      <c r="CJ965" s="311"/>
      <c r="CK965" s="297"/>
      <c r="CL965" s="311"/>
      <c r="CM965" s="311"/>
      <c r="CN965" s="311"/>
      <c r="CO965" s="311"/>
      <c r="CP965" s="312"/>
      <c r="CQ965" s="311"/>
      <c r="CR965" s="297"/>
      <c r="CS965" s="311"/>
      <c r="CT965" s="311"/>
      <c r="CU965" s="311"/>
      <c r="CV965" s="311"/>
      <c r="CW965" s="312"/>
      <c r="CX965" s="311"/>
      <c r="CY965" s="297"/>
      <c r="CZ965" s="311"/>
      <c r="DA965" s="311"/>
      <c r="DB965" s="311"/>
      <c r="DC965" s="311"/>
      <c r="DD965" s="312"/>
      <c r="DE965" s="311"/>
      <c r="DF965" s="297"/>
      <c r="DG965" s="311"/>
      <c r="DH965" s="311"/>
      <c r="DI965" s="311"/>
      <c r="DJ965" s="311"/>
      <c r="DK965" s="312"/>
      <c r="DL965" s="311"/>
      <c r="DM965" s="297"/>
      <c r="DN965" s="311"/>
      <c r="DO965" s="311"/>
      <c r="DP965" s="311"/>
      <c r="DQ965" s="311"/>
      <c r="DR965" s="312"/>
      <c r="DS965" s="311"/>
      <c r="DT965" s="297"/>
      <c r="DU965" s="311"/>
      <c r="DV965" s="311"/>
      <c r="DW965" s="311"/>
      <c r="DX965" s="311"/>
      <c r="DY965" s="312"/>
      <c r="DZ965" s="311"/>
      <c r="EA965" s="297"/>
      <c r="EB965" s="311"/>
      <c r="EC965" s="311"/>
      <c r="ED965" s="311"/>
      <c r="EE965" s="311"/>
      <c r="EF965" s="312"/>
      <c r="EG965" s="311"/>
      <c r="EH965" s="297"/>
      <c r="EI965" s="311"/>
      <c r="EJ965" s="311"/>
      <c r="EK965" s="311"/>
      <c r="EL965" s="311"/>
      <c r="EM965" s="312"/>
      <c r="EN965" s="311"/>
      <c r="EO965" s="297"/>
      <c r="EP965" s="311"/>
      <c r="EQ965" s="311"/>
      <c r="ER965" s="311"/>
      <c r="ES965" s="311"/>
      <c r="ET965" s="312"/>
      <c r="EU965" s="311"/>
      <c r="EV965" s="297"/>
      <c r="EW965" s="311"/>
      <c r="EX965" s="311"/>
      <c r="EY965" s="311"/>
      <c r="EZ965" s="311"/>
      <c r="FA965" s="312"/>
      <c r="FB965" s="311"/>
      <c r="FC965" s="298"/>
    </row>
    <row r="966" spans="1:159" s="205" customFormat="1" ht="39.9" customHeight="1" x14ac:dyDescent="0.25">
      <c r="A966" s="206"/>
      <c r="B966" s="196"/>
      <c r="C966" s="292"/>
      <c r="D966" s="198"/>
      <c r="E966" s="299"/>
      <c r="F966" s="200"/>
      <c r="G966" s="301"/>
      <c r="H966" s="303"/>
      <c r="I966" s="299"/>
      <c r="J966" s="299"/>
      <c r="K966" s="299"/>
      <c r="L966" s="289"/>
      <c r="M966" s="299"/>
      <c r="N966" s="289"/>
      <c r="O966" s="363" t="str">
        <f>IF(P966="","",IF(OR(I966="",J966=""),"",IF(AND(ISNUMBER(FIND("post-", I966)),J966=ProductCode!$I$12),ProductCode!$F$19,IF(AND(ISNUMBER(FIND("pre-", I966)),J966=ProductCode!$I$12),ProductCode!$F$20,IF(ISNUMBER(FIND("post-", I966)),ProductCode!$F$17,ProductCode!$F$18)))))</f>
        <v/>
      </c>
      <c r="P966" s="295" t="str">
        <f t="shared" si="34"/>
        <v/>
      </c>
      <c r="Q966" s="306"/>
      <c r="R966" s="203"/>
      <c r="S966" s="308" t="str">
        <f t="shared" si="35"/>
        <v/>
      </c>
      <c r="T966" s="311"/>
      <c r="U966" s="311"/>
      <c r="V966" s="311"/>
      <c r="W966" s="311"/>
      <c r="X966" s="312"/>
      <c r="Y966" s="311"/>
      <c r="Z966" s="297"/>
      <c r="AA966" s="311"/>
      <c r="AB966" s="311"/>
      <c r="AC966" s="311"/>
      <c r="AD966" s="311"/>
      <c r="AE966" s="312"/>
      <c r="AF966" s="311"/>
      <c r="AG966" s="297"/>
      <c r="AH966" s="311"/>
      <c r="AI966" s="311"/>
      <c r="AJ966" s="311"/>
      <c r="AK966" s="311"/>
      <c r="AL966" s="312"/>
      <c r="AM966" s="311"/>
      <c r="AN966" s="297"/>
      <c r="AO966" s="311"/>
      <c r="AP966" s="311"/>
      <c r="AQ966" s="311"/>
      <c r="AR966" s="311"/>
      <c r="AS966" s="312"/>
      <c r="AT966" s="311"/>
      <c r="AU966" s="297"/>
      <c r="AV966" s="311"/>
      <c r="AW966" s="311"/>
      <c r="AX966" s="311"/>
      <c r="AY966" s="311"/>
      <c r="AZ966" s="312"/>
      <c r="BA966" s="311"/>
      <c r="BB966" s="297"/>
      <c r="BC966" s="311"/>
      <c r="BD966" s="311"/>
      <c r="BE966" s="311"/>
      <c r="BF966" s="311"/>
      <c r="BG966" s="312"/>
      <c r="BH966" s="311"/>
      <c r="BI966" s="297"/>
      <c r="BJ966" s="311"/>
      <c r="BK966" s="311"/>
      <c r="BL966" s="311"/>
      <c r="BM966" s="311"/>
      <c r="BN966" s="312"/>
      <c r="BO966" s="311"/>
      <c r="BP966" s="297"/>
      <c r="BQ966" s="311"/>
      <c r="BR966" s="311"/>
      <c r="BS966" s="311"/>
      <c r="BT966" s="311"/>
      <c r="BU966" s="312"/>
      <c r="BV966" s="311"/>
      <c r="BW966" s="297"/>
      <c r="BX966" s="311"/>
      <c r="BY966" s="311"/>
      <c r="BZ966" s="311"/>
      <c r="CA966" s="311"/>
      <c r="CB966" s="312"/>
      <c r="CC966" s="311"/>
      <c r="CD966" s="297"/>
      <c r="CE966" s="311"/>
      <c r="CF966" s="311"/>
      <c r="CG966" s="311"/>
      <c r="CH966" s="311"/>
      <c r="CI966" s="312"/>
      <c r="CJ966" s="311"/>
      <c r="CK966" s="297"/>
      <c r="CL966" s="311"/>
      <c r="CM966" s="311"/>
      <c r="CN966" s="311"/>
      <c r="CO966" s="311"/>
      <c r="CP966" s="312"/>
      <c r="CQ966" s="311"/>
      <c r="CR966" s="297"/>
      <c r="CS966" s="311"/>
      <c r="CT966" s="311"/>
      <c r="CU966" s="311"/>
      <c r="CV966" s="311"/>
      <c r="CW966" s="312"/>
      <c r="CX966" s="311"/>
      <c r="CY966" s="297"/>
      <c r="CZ966" s="311"/>
      <c r="DA966" s="311"/>
      <c r="DB966" s="311"/>
      <c r="DC966" s="311"/>
      <c r="DD966" s="312"/>
      <c r="DE966" s="311"/>
      <c r="DF966" s="297"/>
      <c r="DG966" s="311"/>
      <c r="DH966" s="311"/>
      <c r="DI966" s="311"/>
      <c r="DJ966" s="311"/>
      <c r="DK966" s="312"/>
      <c r="DL966" s="311"/>
      <c r="DM966" s="297"/>
      <c r="DN966" s="311"/>
      <c r="DO966" s="311"/>
      <c r="DP966" s="311"/>
      <c r="DQ966" s="311"/>
      <c r="DR966" s="312"/>
      <c r="DS966" s="311"/>
      <c r="DT966" s="297"/>
      <c r="DU966" s="311"/>
      <c r="DV966" s="311"/>
      <c r="DW966" s="311"/>
      <c r="DX966" s="311"/>
      <c r="DY966" s="312"/>
      <c r="DZ966" s="311"/>
      <c r="EA966" s="297"/>
      <c r="EB966" s="311"/>
      <c r="EC966" s="311"/>
      <c r="ED966" s="311"/>
      <c r="EE966" s="311"/>
      <c r="EF966" s="312"/>
      <c r="EG966" s="311"/>
      <c r="EH966" s="297"/>
      <c r="EI966" s="311"/>
      <c r="EJ966" s="311"/>
      <c r="EK966" s="311"/>
      <c r="EL966" s="311"/>
      <c r="EM966" s="312"/>
      <c r="EN966" s="311"/>
      <c r="EO966" s="297"/>
      <c r="EP966" s="311"/>
      <c r="EQ966" s="311"/>
      <c r="ER966" s="311"/>
      <c r="ES966" s="311"/>
      <c r="ET966" s="312"/>
      <c r="EU966" s="311"/>
      <c r="EV966" s="297"/>
      <c r="EW966" s="311"/>
      <c r="EX966" s="311"/>
      <c r="EY966" s="311"/>
      <c r="EZ966" s="311"/>
      <c r="FA966" s="312"/>
      <c r="FB966" s="311"/>
      <c r="FC966" s="298"/>
    </row>
    <row r="967" spans="1:159" s="205" customFormat="1" ht="39.9" customHeight="1" x14ac:dyDescent="0.25">
      <c r="A967" s="206"/>
      <c r="B967" s="196"/>
      <c r="C967" s="292"/>
      <c r="D967" s="198"/>
      <c r="E967" s="299"/>
      <c r="F967" s="200"/>
      <c r="G967" s="301"/>
      <c r="H967" s="303"/>
      <c r="I967" s="299"/>
      <c r="J967" s="299"/>
      <c r="K967" s="299"/>
      <c r="L967" s="289"/>
      <c r="M967" s="299"/>
      <c r="N967" s="289"/>
      <c r="O967" s="363" t="str">
        <f>IF(P967="","",IF(OR(I967="",J967=""),"",IF(AND(ISNUMBER(FIND("post-", I967)),J967=ProductCode!$I$12),ProductCode!$F$19,IF(AND(ISNUMBER(FIND("pre-", I967)),J967=ProductCode!$I$12),ProductCode!$F$20,IF(ISNUMBER(FIND("post-", I967)),ProductCode!$F$17,ProductCode!$F$18)))))</f>
        <v/>
      </c>
      <c r="P967" s="295" t="str">
        <f t="shared" si="34"/>
        <v/>
      </c>
      <c r="Q967" s="306"/>
      <c r="R967" s="203"/>
      <c r="S967" s="308" t="str">
        <f t="shared" si="35"/>
        <v/>
      </c>
      <c r="T967" s="311"/>
      <c r="U967" s="311"/>
      <c r="V967" s="311"/>
      <c r="W967" s="311"/>
      <c r="X967" s="312"/>
      <c r="Y967" s="311"/>
      <c r="Z967" s="297"/>
      <c r="AA967" s="311"/>
      <c r="AB967" s="311"/>
      <c r="AC967" s="311"/>
      <c r="AD967" s="311"/>
      <c r="AE967" s="312"/>
      <c r="AF967" s="311"/>
      <c r="AG967" s="297"/>
      <c r="AH967" s="311"/>
      <c r="AI967" s="311"/>
      <c r="AJ967" s="311"/>
      <c r="AK967" s="311"/>
      <c r="AL967" s="312"/>
      <c r="AM967" s="311"/>
      <c r="AN967" s="297"/>
      <c r="AO967" s="311"/>
      <c r="AP967" s="311"/>
      <c r="AQ967" s="311"/>
      <c r="AR967" s="311"/>
      <c r="AS967" s="312"/>
      <c r="AT967" s="311"/>
      <c r="AU967" s="297"/>
      <c r="AV967" s="311"/>
      <c r="AW967" s="311"/>
      <c r="AX967" s="311"/>
      <c r="AY967" s="311"/>
      <c r="AZ967" s="312"/>
      <c r="BA967" s="311"/>
      <c r="BB967" s="297"/>
      <c r="BC967" s="311"/>
      <c r="BD967" s="311"/>
      <c r="BE967" s="311"/>
      <c r="BF967" s="311"/>
      <c r="BG967" s="312"/>
      <c r="BH967" s="311"/>
      <c r="BI967" s="297"/>
      <c r="BJ967" s="311"/>
      <c r="BK967" s="311"/>
      <c r="BL967" s="311"/>
      <c r="BM967" s="311"/>
      <c r="BN967" s="312"/>
      <c r="BO967" s="311"/>
      <c r="BP967" s="297"/>
      <c r="BQ967" s="311"/>
      <c r="BR967" s="311"/>
      <c r="BS967" s="311"/>
      <c r="BT967" s="311"/>
      <c r="BU967" s="312"/>
      <c r="BV967" s="311"/>
      <c r="BW967" s="297"/>
      <c r="BX967" s="311"/>
      <c r="BY967" s="311"/>
      <c r="BZ967" s="311"/>
      <c r="CA967" s="311"/>
      <c r="CB967" s="312"/>
      <c r="CC967" s="311"/>
      <c r="CD967" s="297"/>
      <c r="CE967" s="311"/>
      <c r="CF967" s="311"/>
      <c r="CG967" s="311"/>
      <c r="CH967" s="311"/>
      <c r="CI967" s="312"/>
      <c r="CJ967" s="311"/>
      <c r="CK967" s="297"/>
      <c r="CL967" s="311"/>
      <c r="CM967" s="311"/>
      <c r="CN967" s="311"/>
      <c r="CO967" s="311"/>
      <c r="CP967" s="312"/>
      <c r="CQ967" s="311"/>
      <c r="CR967" s="297"/>
      <c r="CS967" s="311"/>
      <c r="CT967" s="311"/>
      <c r="CU967" s="311"/>
      <c r="CV967" s="311"/>
      <c r="CW967" s="312"/>
      <c r="CX967" s="311"/>
      <c r="CY967" s="297"/>
      <c r="CZ967" s="311"/>
      <c r="DA967" s="311"/>
      <c r="DB967" s="311"/>
      <c r="DC967" s="311"/>
      <c r="DD967" s="312"/>
      <c r="DE967" s="311"/>
      <c r="DF967" s="297"/>
      <c r="DG967" s="311"/>
      <c r="DH967" s="311"/>
      <c r="DI967" s="311"/>
      <c r="DJ967" s="311"/>
      <c r="DK967" s="312"/>
      <c r="DL967" s="311"/>
      <c r="DM967" s="297"/>
      <c r="DN967" s="311"/>
      <c r="DO967" s="311"/>
      <c r="DP967" s="311"/>
      <c r="DQ967" s="311"/>
      <c r="DR967" s="312"/>
      <c r="DS967" s="311"/>
      <c r="DT967" s="297"/>
      <c r="DU967" s="311"/>
      <c r="DV967" s="311"/>
      <c r="DW967" s="311"/>
      <c r="DX967" s="311"/>
      <c r="DY967" s="312"/>
      <c r="DZ967" s="311"/>
      <c r="EA967" s="297"/>
      <c r="EB967" s="311"/>
      <c r="EC967" s="311"/>
      <c r="ED967" s="311"/>
      <c r="EE967" s="311"/>
      <c r="EF967" s="312"/>
      <c r="EG967" s="311"/>
      <c r="EH967" s="297"/>
      <c r="EI967" s="311"/>
      <c r="EJ967" s="311"/>
      <c r="EK967" s="311"/>
      <c r="EL967" s="311"/>
      <c r="EM967" s="312"/>
      <c r="EN967" s="311"/>
      <c r="EO967" s="297"/>
      <c r="EP967" s="311"/>
      <c r="EQ967" s="311"/>
      <c r="ER967" s="311"/>
      <c r="ES967" s="311"/>
      <c r="ET967" s="312"/>
      <c r="EU967" s="311"/>
      <c r="EV967" s="297"/>
      <c r="EW967" s="311"/>
      <c r="EX967" s="311"/>
      <c r="EY967" s="311"/>
      <c r="EZ967" s="311"/>
      <c r="FA967" s="312"/>
      <c r="FB967" s="311"/>
      <c r="FC967" s="298"/>
    </row>
    <row r="968" spans="1:159" s="205" customFormat="1" ht="39.9" customHeight="1" x14ac:dyDescent="0.25">
      <c r="A968" s="206"/>
      <c r="B968" s="196"/>
      <c r="C968" s="292"/>
      <c r="D968" s="198"/>
      <c r="E968" s="299"/>
      <c r="F968" s="200"/>
      <c r="G968" s="301"/>
      <c r="H968" s="303"/>
      <c r="I968" s="299"/>
      <c r="J968" s="299"/>
      <c r="K968" s="299"/>
      <c r="L968" s="289"/>
      <c r="M968" s="299"/>
      <c r="N968" s="289"/>
      <c r="O968" s="363" t="str">
        <f>IF(P968="","",IF(OR(I968="",J968=""),"",IF(AND(ISNUMBER(FIND("post-", I968)),J968=ProductCode!$I$12),ProductCode!$F$19,IF(AND(ISNUMBER(FIND("pre-", I968)),J968=ProductCode!$I$12),ProductCode!$F$20,IF(ISNUMBER(FIND("post-", I968)),ProductCode!$F$17,ProductCode!$F$18)))))</f>
        <v/>
      </c>
      <c r="P968" s="295" t="str">
        <f t="shared" si="34"/>
        <v/>
      </c>
      <c r="Q968" s="306"/>
      <c r="R968" s="203"/>
      <c r="S968" s="308" t="str">
        <f t="shared" si="35"/>
        <v/>
      </c>
      <c r="T968" s="311"/>
      <c r="U968" s="311"/>
      <c r="V968" s="311"/>
      <c r="W968" s="311"/>
      <c r="X968" s="312"/>
      <c r="Y968" s="311"/>
      <c r="Z968" s="297"/>
      <c r="AA968" s="311"/>
      <c r="AB968" s="311"/>
      <c r="AC968" s="311"/>
      <c r="AD968" s="311"/>
      <c r="AE968" s="312"/>
      <c r="AF968" s="311"/>
      <c r="AG968" s="297"/>
      <c r="AH968" s="311"/>
      <c r="AI968" s="311"/>
      <c r="AJ968" s="311"/>
      <c r="AK968" s="311"/>
      <c r="AL968" s="312"/>
      <c r="AM968" s="311"/>
      <c r="AN968" s="297"/>
      <c r="AO968" s="311"/>
      <c r="AP968" s="311"/>
      <c r="AQ968" s="311"/>
      <c r="AR968" s="311"/>
      <c r="AS968" s="312"/>
      <c r="AT968" s="311"/>
      <c r="AU968" s="297"/>
      <c r="AV968" s="311"/>
      <c r="AW968" s="311"/>
      <c r="AX968" s="311"/>
      <c r="AY968" s="311"/>
      <c r="AZ968" s="312"/>
      <c r="BA968" s="311"/>
      <c r="BB968" s="297"/>
      <c r="BC968" s="311"/>
      <c r="BD968" s="311"/>
      <c r="BE968" s="311"/>
      <c r="BF968" s="311"/>
      <c r="BG968" s="312"/>
      <c r="BH968" s="311"/>
      <c r="BI968" s="297"/>
      <c r="BJ968" s="311"/>
      <c r="BK968" s="311"/>
      <c r="BL968" s="311"/>
      <c r="BM968" s="311"/>
      <c r="BN968" s="312"/>
      <c r="BO968" s="311"/>
      <c r="BP968" s="297"/>
      <c r="BQ968" s="311"/>
      <c r="BR968" s="311"/>
      <c r="BS968" s="311"/>
      <c r="BT968" s="311"/>
      <c r="BU968" s="312"/>
      <c r="BV968" s="311"/>
      <c r="BW968" s="297"/>
      <c r="BX968" s="311"/>
      <c r="BY968" s="311"/>
      <c r="BZ968" s="311"/>
      <c r="CA968" s="311"/>
      <c r="CB968" s="312"/>
      <c r="CC968" s="311"/>
      <c r="CD968" s="297"/>
      <c r="CE968" s="311"/>
      <c r="CF968" s="311"/>
      <c r="CG968" s="311"/>
      <c r="CH968" s="311"/>
      <c r="CI968" s="312"/>
      <c r="CJ968" s="311"/>
      <c r="CK968" s="297"/>
      <c r="CL968" s="311"/>
      <c r="CM968" s="311"/>
      <c r="CN968" s="311"/>
      <c r="CO968" s="311"/>
      <c r="CP968" s="312"/>
      <c r="CQ968" s="311"/>
      <c r="CR968" s="297"/>
      <c r="CS968" s="311"/>
      <c r="CT968" s="311"/>
      <c r="CU968" s="311"/>
      <c r="CV968" s="311"/>
      <c r="CW968" s="312"/>
      <c r="CX968" s="311"/>
      <c r="CY968" s="297"/>
      <c r="CZ968" s="311"/>
      <c r="DA968" s="311"/>
      <c r="DB968" s="311"/>
      <c r="DC968" s="311"/>
      <c r="DD968" s="312"/>
      <c r="DE968" s="311"/>
      <c r="DF968" s="297"/>
      <c r="DG968" s="311"/>
      <c r="DH968" s="311"/>
      <c r="DI968" s="311"/>
      <c r="DJ968" s="311"/>
      <c r="DK968" s="312"/>
      <c r="DL968" s="311"/>
      <c r="DM968" s="297"/>
      <c r="DN968" s="311"/>
      <c r="DO968" s="311"/>
      <c r="DP968" s="311"/>
      <c r="DQ968" s="311"/>
      <c r="DR968" s="312"/>
      <c r="DS968" s="311"/>
      <c r="DT968" s="297"/>
      <c r="DU968" s="311"/>
      <c r="DV968" s="311"/>
      <c r="DW968" s="311"/>
      <c r="DX968" s="311"/>
      <c r="DY968" s="312"/>
      <c r="DZ968" s="311"/>
      <c r="EA968" s="297"/>
      <c r="EB968" s="311"/>
      <c r="EC968" s="311"/>
      <c r="ED968" s="311"/>
      <c r="EE968" s="311"/>
      <c r="EF968" s="312"/>
      <c r="EG968" s="311"/>
      <c r="EH968" s="297"/>
      <c r="EI968" s="311"/>
      <c r="EJ968" s="311"/>
      <c r="EK968" s="311"/>
      <c r="EL968" s="311"/>
      <c r="EM968" s="312"/>
      <c r="EN968" s="311"/>
      <c r="EO968" s="297"/>
      <c r="EP968" s="311"/>
      <c r="EQ968" s="311"/>
      <c r="ER968" s="311"/>
      <c r="ES968" s="311"/>
      <c r="ET968" s="312"/>
      <c r="EU968" s="311"/>
      <c r="EV968" s="297"/>
      <c r="EW968" s="311"/>
      <c r="EX968" s="311"/>
      <c r="EY968" s="311"/>
      <c r="EZ968" s="311"/>
      <c r="FA968" s="312"/>
      <c r="FB968" s="311"/>
      <c r="FC968" s="298"/>
    </row>
    <row r="969" spans="1:159" s="205" customFormat="1" ht="39.9" customHeight="1" x14ac:dyDescent="0.25">
      <c r="A969" s="206"/>
      <c r="B969" s="196"/>
      <c r="C969" s="292"/>
      <c r="D969" s="198"/>
      <c r="E969" s="299"/>
      <c r="F969" s="200"/>
      <c r="G969" s="301"/>
      <c r="H969" s="303"/>
      <c r="I969" s="299"/>
      <c r="J969" s="299"/>
      <c r="K969" s="299"/>
      <c r="L969" s="289"/>
      <c r="M969" s="299"/>
      <c r="N969" s="289"/>
      <c r="O969" s="363" t="str">
        <f>IF(P969="","",IF(OR(I969="",J969=""),"",IF(AND(ISNUMBER(FIND("post-", I969)),J969=ProductCode!$I$12),ProductCode!$F$19,IF(AND(ISNUMBER(FIND("pre-", I969)),J969=ProductCode!$I$12),ProductCode!$F$20,IF(ISNUMBER(FIND("post-", I969)),ProductCode!$F$17,ProductCode!$F$18)))))</f>
        <v/>
      </c>
      <c r="P969" s="295" t="str">
        <f t="shared" si="34"/>
        <v/>
      </c>
      <c r="Q969" s="306"/>
      <c r="R969" s="203"/>
      <c r="S969" s="308" t="str">
        <f t="shared" si="35"/>
        <v/>
      </c>
      <c r="T969" s="311"/>
      <c r="U969" s="311"/>
      <c r="V969" s="311"/>
      <c r="W969" s="311"/>
      <c r="X969" s="312"/>
      <c r="Y969" s="311"/>
      <c r="Z969" s="297"/>
      <c r="AA969" s="311"/>
      <c r="AB969" s="311"/>
      <c r="AC969" s="311"/>
      <c r="AD969" s="311"/>
      <c r="AE969" s="312"/>
      <c r="AF969" s="311"/>
      <c r="AG969" s="297"/>
      <c r="AH969" s="311"/>
      <c r="AI969" s="311"/>
      <c r="AJ969" s="311"/>
      <c r="AK969" s="311"/>
      <c r="AL969" s="312"/>
      <c r="AM969" s="311"/>
      <c r="AN969" s="297"/>
      <c r="AO969" s="311"/>
      <c r="AP969" s="311"/>
      <c r="AQ969" s="311"/>
      <c r="AR969" s="311"/>
      <c r="AS969" s="312"/>
      <c r="AT969" s="311"/>
      <c r="AU969" s="297"/>
      <c r="AV969" s="311"/>
      <c r="AW969" s="311"/>
      <c r="AX969" s="311"/>
      <c r="AY969" s="311"/>
      <c r="AZ969" s="312"/>
      <c r="BA969" s="311"/>
      <c r="BB969" s="297"/>
      <c r="BC969" s="311"/>
      <c r="BD969" s="311"/>
      <c r="BE969" s="311"/>
      <c r="BF969" s="311"/>
      <c r="BG969" s="312"/>
      <c r="BH969" s="311"/>
      <c r="BI969" s="297"/>
      <c r="BJ969" s="311"/>
      <c r="BK969" s="311"/>
      <c r="BL969" s="311"/>
      <c r="BM969" s="311"/>
      <c r="BN969" s="312"/>
      <c r="BO969" s="311"/>
      <c r="BP969" s="297"/>
      <c r="BQ969" s="311"/>
      <c r="BR969" s="311"/>
      <c r="BS969" s="311"/>
      <c r="BT969" s="311"/>
      <c r="BU969" s="312"/>
      <c r="BV969" s="311"/>
      <c r="BW969" s="297"/>
      <c r="BX969" s="311"/>
      <c r="BY969" s="311"/>
      <c r="BZ969" s="311"/>
      <c r="CA969" s="311"/>
      <c r="CB969" s="312"/>
      <c r="CC969" s="311"/>
      <c r="CD969" s="297"/>
      <c r="CE969" s="311"/>
      <c r="CF969" s="311"/>
      <c r="CG969" s="311"/>
      <c r="CH969" s="311"/>
      <c r="CI969" s="312"/>
      <c r="CJ969" s="311"/>
      <c r="CK969" s="297"/>
      <c r="CL969" s="311"/>
      <c r="CM969" s="311"/>
      <c r="CN969" s="311"/>
      <c r="CO969" s="311"/>
      <c r="CP969" s="312"/>
      <c r="CQ969" s="311"/>
      <c r="CR969" s="297"/>
      <c r="CS969" s="311"/>
      <c r="CT969" s="311"/>
      <c r="CU969" s="311"/>
      <c r="CV969" s="311"/>
      <c r="CW969" s="312"/>
      <c r="CX969" s="311"/>
      <c r="CY969" s="297"/>
      <c r="CZ969" s="311"/>
      <c r="DA969" s="311"/>
      <c r="DB969" s="311"/>
      <c r="DC969" s="311"/>
      <c r="DD969" s="312"/>
      <c r="DE969" s="311"/>
      <c r="DF969" s="297"/>
      <c r="DG969" s="311"/>
      <c r="DH969" s="311"/>
      <c r="DI969" s="311"/>
      <c r="DJ969" s="311"/>
      <c r="DK969" s="312"/>
      <c r="DL969" s="311"/>
      <c r="DM969" s="297"/>
      <c r="DN969" s="311"/>
      <c r="DO969" s="311"/>
      <c r="DP969" s="311"/>
      <c r="DQ969" s="311"/>
      <c r="DR969" s="312"/>
      <c r="DS969" s="311"/>
      <c r="DT969" s="297"/>
      <c r="DU969" s="311"/>
      <c r="DV969" s="311"/>
      <c r="DW969" s="311"/>
      <c r="DX969" s="311"/>
      <c r="DY969" s="312"/>
      <c r="DZ969" s="311"/>
      <c r="EA969" s="297"/>
      <c r="EB969" s="311"/>
      <c r="EC969" s="311"/>
      <c r="ED969" s="311"/>
      <c r="EE969" s="311"/>
      <c r="EF969" s="312"/>
      <c r="EG969" s="311"/>
      <c r="EH969" s="297"/>
      <c r="EI969" s="311"/>
      <c r="EJ969" s="311"/>
      <c r="EK969" s="311"/>
      <c r="EL969" s="311"/>
      <c r="EM969" s="312"/>
      <c r="EN969" s="311"/>
      <c r="EO969" s="297"/>
      <c r="EP969" s="311"/>
      <c r="EQ969" s="311"/>
      <c r="ER969" s="311"/>
      <c r="ES969" s="311"/>
      <c r="ET969" s="312"/>
      <c r="EU969" s="311"/>
      <c r="EV969" s="297"/>
      <c r="EW969" s="311"/>
      <c r="EX969" s="311"/>
      <c r="EY969" s="311"/>
      <c r="EZ969" s="311"/>
      <c r="FA969" s="312"/>
      <c r="FB969" s="311"/>
      <c r="FC969" s="298"/>
    </row>
    <row r="970" spans="1:159" s="205" customFormat="1" ht="39.9" customHeight="1" x14ac:dyDescent="0.25">
      <c r="A970" s="206"/>
      <c r="B970" s="196"/>
      <c r="C970" s="292"/>
      <c r="D970" s="198"/>
      <c r="E970" s="299"/>
      <c r="F970" s="200"/>
      <c r="G970" s="301"/>
      <c r="H970" s="303"/>
      <c r="I970" s="299"/>
      <c r="J970" s="299"/>
      <c r="K970" s="299"/>
      <c r="L970" s="289"/>
      <c r="M970" s="299"/>
      <c r="N970" s="289"/>
      <c r="O970" s="363" t="str">
        <f>IF(P970="","",IF(OR(I970="",J970=""),"",IF(AND(ISNUMBER(FIND("post-", I970)),J970=ProductCode!$I$12),ProductCode!$F$19,IF(AND(ISNUMBER(FIND("pre-", I970)),J970=ProductCode!$I$12),ProductCode!$F$20,IF(ISNUMBER(FIND("post-", I970)),ProductCode!$F$17,ProductCode!$F$18)))))</f>
        <v/>
      </c>
      <c r="P970" s="295" t="str">
        <f t="shared" si="34"/>
        <v/>
      </c>
      <c r="Q970" s="306"/>
      <c r="R970" s="203"/>
      <c r="S970" s="308" t="str">
        <f t="shared" si="35"/>
        <v/>
      </c>
      <c r="T970" s="311"/>
      <c r="U970" s="311"/>
      <c r="V970" s="311"/>
      <c r="W970" s="311"/>
      <c r="X970" s="312"/>
      <c r="Y970" s="311"/>
      <c r="Z970" s="297"/>
      <c r="AA970" s="311"/>
      <c r="AB970" s="311"/>
      <c r="AC970" s="311"/>
      <c r="AD970" s="311"/>
      <c r="AE970" s="312"/>
      <c r="AF970" s="311"/>
      <c r="AG970" s="297"/>
      <c r="AH970" s="311"/>
      <c r="AI970" s="311"/>
      <c r="AJ970" s="311"/>
      <c r="AK970" s="311"/>
      <c r="AL970" s="312"/>
      <c r="AM970" s="311"/>
      <c r="AN970" s="297"/>
      <c r="AO970" s="311"/>
      <c r="AP970" s="311"/>
      <c r="AQ970" s="311"/>
      <c r="AR970" s="311"/>
      <c r="AS970" s="312"/>
      <c r="AT970" s="311"/>
      <c r="AU970" s="297"/>
      <c r="AV970" s="311"/>
      <c r="AW970" s="311"/>
      <c r="AX970" s="311"/>
      <c r="AY970" s="311"/>
      <c r="AZ970" s="312"/>
      <c r="BA970" s="311"/>
      <c r="BB970" s="297"/>
      <c r="BC970" s="311"/>
      <c r="BD970" s="311"/>
      <c r="BE970" s="311"/>
      <c r="BF970" s="311"/>
      <c r="BG970" s="312"/>
      <c r="BH970" s="311"/>
      <c r="BI970" s="297"/>
      <c r="BJ970" s="311"/>
      <c r="BK970" s="311"/>
      <c r="BL970" s="311"/>
      <c r="BM970" s="311"/>
      <c r="BN970" s="312"/>
      <c r="BO970" s="311"/>
      <c r="BP970" s="297"/>
      <c r="BQ970" s="311"/>
      <c r="BR970" s="311"/>
      <c r="BS970" s="311"/>
      <c r="BT970" s="311"/>
      <c r="BU970" s="312"/>
      <c r="BV970" s="311"/>
      <c r="BW970" s="297"/>
      <c r="BX970" s="311"/>
      <c r="BY970" s="311"/>
      <c r="BZ970" s="311"/>
      <c r="CA970" s="311"/>
      <c r="CB970" s="312"/>
      <c r="CC970" s="311"/>
      <c r="CD970" s="297"/>
      <c r="CE970" s="311"/>
      <c r="CF970" s="311"/>
      <c r="CG970" s="311"/>
      <c r="CH970" s="311"/>
      <c r="CI970" s="312"/>
      <c r="CJ970" s="311"/>
      <c r="CK970" s="297"/>
      <c r="CL970" s="311"/>
      <c r="CM970" s="311"/>
      <c r="CN970" s="311"/>
      <c r="CO970" s="311"/>
      <c r="CP970" s="312"/>
      <c r="CQ970" s="311"/>
      <c r="CR970" s="297"/>
      <c r="CS970" s="311"/>
      <c r="CT970" s="311"/>
      <c r="CU970" s="311"/>
      <c r="CV970" s="311"/>
      <c r="CW970" s="312"/>
      <c r="CX970" s="311"/>
      <c r="CY970" s="297"/>
      <c r="CZ970" s="311"/>
      <c r="DA970" s="311"/>
      <c r="DB970" s="311"/>
      <c r="DC970" s="311"/>
      <c r="DD970" s="312"/>
      <c r="DE970" s="311"/>
      <c r="DF970" s="297"/>
      <c r="DG970" s="311"/>
      <c r="DH970" s="311"/>
      <c r="DI970" s="311"/>
      <c r="DJ970" s="311"/>
      <c r="DK970" s="312"/>
      <c r="DL970" s="311"/>
      <c r="DM970" s="297"/>
      <c r="DN970" s="311"/>
      <c r="DO970" s="311"/>
      <c r="DP970" s="311"/>
      <c r="DQ970" s="311"/>
      <c r="DR970" s="312"/>
      <c r="DS970" s="311"/>
      <c r="DT970" s="297"/>
      <c r="DU970" s="311"/>
      <c r="DV970" s="311"/>
      <c r="DW970" s="311"/>
      <c r="DX970" s="311"/>
      <c r="DY970" s="312"/>
      <c r="DZ970" s="311"/>
      <c r="EA970" s="297"/>
      <c r="EB970" s="311"/>
      <c r="EC970" s="311"/>
      <c r="ED970" s="311"/>
      <c r="EE970" s="311"/>
      <c r="EF970" s="312"/>
      <c r="EG970" s="311"/>
      <c r="EH970" s="297"/>
      <c r="EI970" s="311"/>
      <c r="EJ970" s="311"/>
      <c r="EK970" s="311"/>
      <c r="EL970" s="311"/>
      <c r="EM970" s="312"/>
      <c r="EN970" s="311"/>
      <c r="EO970" s="297"/>
      <c r="EP970" s="311"/>
      <c r="EQ970" s="311"/>
      <c r="ER970" s="311"/>
      <c r="ES970" s="311"/>
      <c r="ET970" s="312"/>
      <c r="EU970" s="311"/>
      <c r="EV970" s="297"/>
      <c r="EW970" s="311"/>
      <c r="EX970" s="311"/>
      <c r="EY970" s="311"/>
      <c r="EZ970" s="311"/>
      <c r="FA970" s="312"/>
      <c r="FB970" s="311"/>
      <c r="FC970" s="298"/>
    </row>
    <row r="971" spans="1:159" s="205" customFormat="1" ht="39.9" customHeight="1" x14ac:dyDescent="0.25">
      <c r="A971" s="206"/>
      <c r="B971" s="196"/>
      <c r="C971" s="292"/>
      <c r="D971" s="198"/>
      <c r="E971" s="299"/>
      <c r="F971" s="200"/>
      <c r="G971" s="301"/>
      <c r="H971" s="303"/>
      <c r="I971" s="299"/>
      <c r="J971" s="299"/>
      <c r="K971" s="299"/>
      <c r="L971" s="289"/>
      <c r="M971" s="299"/>
      <c r="N971" s="289"/>
      <c r="O971" s="363" t="str">
        <f>IF(P971="","",IF(OR(I971="",J971=""),"",IF(AND(ISNUMBER(FIND("post-", I971)),J971=ProductCode!$I$12),ProductCode!$F$19,IF(AND(ISNUMBER(FIND("pre-", I971)),J971=ProductCode!$I$12),ProductCode!$F$20,IF(ISNUMBER(FIND("post-", I971)),ProductCode!$F$17,ProductCode!$F$18)))))</f>
        <v/>
      </c>
      <c r="P971" s="295" t="str">
        <f t="shared" si="34"/>
        <v/>
      </c>
      <c r="Q971" s="306"/>
      <c r="R971" s="203"/>
      <c r="S971" s="308" t="str">
        <f t="shared" si="35"/>
        <v/>
      </c>
      <c r="T971" s="311"/>
      <c r="U971" s="311"/>
      <c r="V971" s="311"/>
      <c r="W971" s="311"/>
      <c r="X971" s="312"/>
      <c r="Y971" s="311"/>
      <c r="Z971" s="297"/>
      <c r="AA971" s="311"/>
      <c r="AB971" s="311"/>
      <c r="AC971" s="311"/>
      <c r="AD971" s="311"/>
      <c r="AE971" s="312"/>
      <c r="AF971" s="311"/>
      <c r="AG971" s="297"/>
      <c r="AH971" s="311"/>
      <c r="AI971" s="311"/>
      <c r="AJ971" s="311"/>
      <c r="AK971" s="311"/>
      <c r="AL971" s="312"/>
      <c r="AM971" s="311"/>
      <c r="AN971" s="297"/>
      <c r="AO971" s="311"/>
      <c r="AP971" s="311"/>
      <c r="AQ971" s="311"/>
      <c r="AR971" s="311"/>
      <c r="AS971" s="312"/>
      <c r="AT971" s="311"/>
      <c r="AU971" s="297"/>
      <c r="AV971" s="311"/>
      <c r="AW971" s="311"/>
      <c r="AX971" s="311"/>
      <c r="AY971" s="311"/>
      <c r="AZ971" s="312"/>
      <c r="BA971" s="311"/>
      <c r="BB971" s="297"/>
      <c r="BC971" s="311"/>
      <c r="BD971" s="311"/>
      <c r="BE971" s="311"/>
      <c r="BF971" s="311"/>
      <c r="BG971" s="312"/>
      <c r="BH971" s="311"/>
      <c r="BI971" s="297"/>
      <c r="BJ971" s="311"/>
      <c r="BK971" s="311"/>
      <c r="BL971" s="311"/>
      <c r="BM971" s="311"/>
      <c r="BN971" s="312"/>
      <c r="BO971" s="311"/>
      <c r="BP971" s="297"/>
      <c r="BQ971" s="311"/>
      <c r="BR971" s="311"/>
      <c r="BS971" s="311"/>
      <c r="BT971" s="311"/>
      <c r="BU971" s="312"/>
      <c r="BV971" s="311"/>
      <c r="BW971" s="297"/>
      <c r="BX971" s="311"/>
      <c r="BY971" s="311"/>
      <c r="BZ971" s="311"/>
      <c r="CA971" s="311"/>
      <c r="CB971" s="312"/>
      <c r="CC971" s="311"/>
      <c r="CD971" s="297"/>
      <c r="CE971" s="311"/>
      <c r="CF971" s="311"/>
      <c r="CG971" s="311"/>
      <c r="CH971" s="311"/>
      <c r="CI971" s="312"/>
      <c r="CJ971" s="311"/>
      <c r="CK971" s="297"/>
      <c r="CL971" s="311"/>
      <c r="CM971" s="311"/>
      <c r="CN971" s="311"/>
      <c r="CO971" s="311"/>
      <c r="CP971" s="312"/>
      <c r="CQ971" s="311"/>
      <c r="CR971" s="297"/>
      <c r="CS971" s="311"/>
      <c r="CT971" s="311"/>
      <c r="CU971" s="311"/>
      <c r="CV971" s="311"/>
      <c r="CW971" s="312"/>
      <c r="CX971" s="311"/>
      <c r="CY971" s="297"/>
      <c r="CZ971" s="311"/>
      <c r="DA971" s="311"/>
      <c r="DB971" s="311"/>
      <c r="DC971" s="311"/>
      <c r="DD971" s="312"/>
      <c r="DE971" s="311"/>
      <c r="DF971" s="297"/>
      <c r="DG971" s="311"/>
      <c r="DH971" s="311"/>
      <c r="DI971" s="311"/>
      <c r="DJ971" s="311"/>
      <c r="DK971" s="312"/>
      <c r="DL971" s="311"/>
      <c r="DM971" s="297"/>
      <c r="DN971" s="311"/>
      <c r="DO971" s="311"/>
      <c r="DP971" s="311"/>
      <c r="DQ971" s="311"/>
      <c r="DR971" s="312"/>
      <c r="DS971" s="311"/>
      <c r="DT971" s="297"/>
      <c r="DU971" s="311"/>
      <c r="DV971" s="311"/>
      <c r="DW971" s="311"/>
      <c r="DX971" s="311"/>
      <c r="DY971" s="312"/>
      <c r="DZ971" s="311"/>
      <c r="EA971" s="297"/>
      <c r="EB971" s="311"/>
      <c r="EC971" s="311"/>
      <c r="ED971" s="311"/>
      <c r="EE971" s="311"/>
      <c r="EF971" s="312"/>
      <c r="EG971" s="311"/>
      <c r="EH971" s="297"/>
      <c r="EI971" s="311"/>
      <c r="EJ971" s="311"/>
      <c r="EK971" s="311"/>
      <c r="EL971" s="311"/>
      <c r="EM971" s="312"/>
      <c r="EN971" s="311"/>
      <c r="EO971" s="297"/>
      <c r="EP971" s="311"/>
      <c r="EQ971" s="311"/>
      <c r="ER971" s="311"/>
      <c r="ES971" s="311"/>
      <c r="ET971" s="312"/>
      <c r="EU971" s="311"/>
      <c r="EV971" s="297"/>
      <c r="EW971" s="311"/>
      <c r="EX971" s="311"/>
      <c r="EY971" s="311"/>
      <c r="EZ971" s="311"/>
      <c r="FA971" s="312"/>
      <c r="FB971" s="311"/>
      <c r="FC971" s="298"/>
    </row>
    <row r="972" spans="1:159" s="205" customFormat="1" ht="39.9" customHeight="1" x14ac:dyDescent="0.25">
      <c r="A972" s="206"/>
      <c r="B972" s="196"/>
      <c r="C972" s="292"/>
      <c r="D972" s="198"/>
      <c r="E972" s="299"/>
      <c r="F972" s="200"/>
      <c r="G972" s="301"/>
      <c r="H972" s="303"/>
      <c r="I972" s="299"/>
      <c r="J972" s="299"/>
      <c r="K972" s="299"/>
      <c r="L972" s="289"/>
      <c r="M972" s="299"/>
      <c r="N972" s="289"/>
      <c r="O972" s="363" t="str">
        <f>IF(P972="","",IF(OR(I972="",J972=""),"",IF(AND(ISNUMBER(FIND("post-", I972)),J972=ProductCode!$I$12),ProductCode!$F$19,IF(AND(ISNUMBER(FIND("pre-", I972)),J972=ProductCode!$I$12),ProductCode!$F$20,IF(ISNUMBER(FIND("post-", I972)),ProductCode!$F$17,ProductCode!$F$18)))))</f>
        <v/>
      </c>
      <c r="P972" s="295" t="str">
        <f t="shared" si="34"/>
        <v/>
      </c>
      <c r="Q972" s="306"/>
      <c r="R972" s="203"/>
      <c r="S972" s="308" t="str">
        <f t="shared" si="35"/>
        <v/>
      </c>
      <c r="T972" s="311"/>
      <c r="U972" s="311"/>
      <c r="V972" s="311"/>
      <c r="W972" s="311"/>
      <c r="X972" s="312"/>
      <c r="Y972" s="311"/>
      <c r="Z972" s="297"/>
      <c r="AA972" s="311"/>
      <c r="AB972" s="311"/>
      <c r="AC972" s="311"/>
      <c r="AD972" s="311"/>
      <c r="AE972" s="312"/>
      <c r="AF972" s="311"/>
      <c r="AG972" s="297"/>
      <c r="AH972" s="311"/>
      <c r="AI972" s="311"/>
      <c r="AJ972" s="311"/>
      <c r="AK972" s="311"/>
      <c r="AL972" s="312"/>
      <c r="AM972" s="311"/>
      <c r="AN972" s="297"/>
      <c r="AO972" s="311"/>
      <c r="AP972" s="311"/>
      <c r="AQ972" s="311"/>
      <c r="AR972" s="311"/>
      <c r="AS972" s="312"/>
      <c r="AT972" s="311"/>
      <c r="AU972" s="297"/>
      <c r="AV972" s="311"/>
      <c r="AW972" s="311"/>
      <c r="AX972" s="311"/>
      <c r="AY972" s="311"/>
      <c r="AZ972" s="312"/>
      <c r="BA972" s="311"/>
      <c r="BB972" s="297"/>
      <c r="BC972" s="311"/>
      <c r="BD972" s="311"/>
      <c r="BE972" s="311"/>
      <c r="BF972" s="311"/>
      <c r="BG972" s="312"/>
      <c r="BH972" s="311"/>
      <c r="BI972" s="297"/>
      <c r="BJ972" s="311"/>
      <c r="BK972" s="311"/>
      <c r="BL972" s="311"/>
      <c r="BM972" s="311"/>
      <c r="BN972" s="312"/>
      <c r="BO972" s="311"/>
      <c r="BP972" s="297"/>
      <c r="BQ972" s="311"/>
      <c r="BR972" s="311"/>
      <c r="BS972" s="311"/>
      <c r="BT972" s="311"/>
      <c r="BU972" s="312"/>
      <c r="BV972" s="311"/>
      <c r="BW972" s="297"/>
      <c r="BX972" s="311"/>
      <c r="BY972" s="311"/>
      <c r="BZ972" s="311"/>
      <c r="CA972" s="311"/>
      <c r="CB972" s="312"/>
      <c r="CC972" s="311"/>
      <c r="CD972" s="297"/>
      <c r="CE972" s="311"/>
      <c r="CF972" s="311"/>
      <c r="CG972" s="311"/>
      <c r="CH972" s="311"/>
      <c r="CI972" s="312"/>
      <c r="CJ972" s="311"/>
      <c r="CK972" s="297"/>
      <c r="CL972" s="311"/>
      <c r="CM972" s="311"/>
      <c r="CN972" s="311"/>
      <c r="CO972" s="311"/>
      <c r="CP972" s="312"/>
      <c r="CQ972" s="311"/>
      <c r="CR972" s="297"/>
      <c r="CS972" s="311"/>
      <c r="CT972" s="311"/>
      <c r="CU972" s="311"/>
      <c r="CV972" s="311"/>
      <c r="CW972" s="312"/>
      <c r="CX972" s="311"/>
      <c r="CY972" s="297"/>
      <c r="CZ972" s="311"/>
      <c r="DA972" s="311"/>
      <c r="DB972" s="311"/>
      <c r="DC972" s="311"/>
      <c r="DD972" s="312"/>
      <c r="DE972" s="311"/>
      <c r="DF972" s="297"/>
      <c r="DG972" s="311"/>
      <c r="DH972" s="311"/>
      <c r="DI972" s="311"/>
      <c r="DJ972" s="311"/>
      <c r="DK972" s="312"/>
      <c r="DL972" s="311"/>
      <c r="DM972" s="297"/>
      <c r="DN972" s="311"/>
      <c r="DO972" s="311"/>
      <c r="DP972" s="311"/>
      <c r="DQ972" s="311"/>
      <c r="DR972" s="312"/>
      <c r="DS972" s="311"/>
      <c r="DT972" s="297"/>
      <c r="DU972" s="311"/>
      <c r="DV972" s="311"/>
      <c r="DW972" s="311"/>
      <c r="DX972" s="311"/>
      <c r="DY972" s="312"/>
      <c r="DZ972" s="311"/>
      <c r="EA972" s="297"/>
      <c r="EB972" s="311"/>
      <c r="EC972" s="311"/>
      <c r="ED972" s="311"/>
      <c r="EE972" s="311"/>
      <c r="EF972" s="312"/>
      <c r="EG972" s="311"/>
      <c r="EH972" s="297"/>
      <c r="EI972" s="311"/>
      <c r="EJ972" s="311"/>
      <c r="EK972" s="311"/>
      <c r="EL972" s="311"/>
      <c r="EM972" s="312"/>
      <c r="EN972" s="311"/>
      <c r="EO972" s="297"/>
      <c r="EP972" s="311"/>
      <c r="EQ972" s="311"/>
      <c r="ER972" s="311"/>
      <c r="ES972" s="311"/>
      <c r="ET972" s="312"/>
      <c r="EU972" s="311"/>
      <c r="EV972" s="297"/>
      <c r="EW972" s="311"/>
      <c r="EX972" s="311"/>
      <c r="EY972" s="311"/>
      <c r="EZ972" s="311"/>
      <c r="FA972" s="312"/>
      <c r="FB972" s="311"/>
      <c r="FC972" s="298"/>
    </row>
    <row r="973" spans="1:159" s="205" customFormat="1" ht="39.9" customHeight="1" x14ac:dyDescent="0.25">
      <c r="A973" s="206"/>
      <c r="B973" s="196"/>
      <c r="C973" s="292"/>
      <c r="D973" s="198"/>
      <c r="E973" s="299"/>
      <c r="F973" s="200"/>
      <c r="G973" s="301"/>
      <c r="H973" s="303"/>
      <c r="I973" s="299"/>
      <c r="J973" s="299"/>
      <c r="K973" s="299"/>
      <c r="L973" s="289"/>
      <c r="M973" s="299"/>
      <c r="N973" s="289"/>
      <c r="O973" s="363" t="str">
        <f>IF(P973="","",IF(OR(I973="",J973=""),"",IF(AND(ISNUMBER(FIND("post-", I973)),J973=ProductCode!$I$12),ProductCode!$F$19,IF(AND(ISNUMBER(FIND("pre-", I973)),J973=ProductCode!$I$12),ProductCode!$F$20,IF(ISNUMBER(FIND("post-", I973)),ProductCode!$F$17,ProductCode!$F$18)))))</f>
        <v/>
      </c>
      <c r="P973" s="295" t="str">
        <f t="shared" si="34"/>
        <v/>
      </c>
      <c r="Q973" s="306"/>
      <c r="R973" s="203"/>
      <c r="S973" s="308" t="str">
        <f t="shared" si="35"/>
        <v/>
      </c>
      <c r="T973" s="311"/>
      <c r="U973" s="311"/>
      <c r="V973" s="311"/>
      <c r="W973" s="311"/>
      <c r="X973" s="312"/>
      <c r="Y973" s="311"/>
      <c r="Z973" s="297"/>
      <c r="AA973" s="311"/>
      <c r="AB973" s="311"/>
      <c r="AC973" s="311"/>
      <c r="AD973" s="311"/>
      <c r="AE973" s="312"/>
      <c r="AF973" s="311"/>
      <c r="AG973" s="297"/>
      <c r="AH973" s="311"/>
      <c r="AI973" s="311"/>
      <c r="AJ973" s="311"/>
      <c r="AK973" s="311"/>
      <c r="AL973" s="312"/>
      <c r="AM973" s="311"/>
      <c r="AN973" s="297"/>
      <c r="AO973" s="311"/>
      <c r="AP973" s="311"/>
      <c r="AQ973" s="311"/>
      <c r="AR973" s="311"/>
      <c r="AS973" s="312"/>
      <c r="AT973" s="311"/>
      <c r="AU973" s="297"/>
      <c r="AV973" s="311"/>
      <c r="AW973" s="311"/>
      <c r="AX973" s="311"/>
      <c r="AY973" s="311"/>
      <c r="AZ973" s="312"/>
      <c r="BA973" s="311"/>
      <c r="BB973" s="297"/>
      <c r="BC973" s="311"/>
      <c r="BD973" s="311"/>
      <c r="BE973" s="311"/>
      <c r="BF973" s="311"/>
      <c r="BG973" s="312"/>
      <c r="BH973" s="311"/>
      <c r="BI973" s="297"/>
      <c r="BJ973" s="311"/>
      <c r="BK973" s="311"/>
      <c r="BL973" s="311"/>
      <c r="BM973" s="311"/>
      <c r="BN973" s="312"/>
      <c r="BO973" s="311"/>
      <c r="BP973" s="297"/>
      <c r="BQ973" s="311"/>
      <c r="BR973" s="311"/>
      <c r="BS973" s="311"/>
      <c r="BT973" s="311"/>
      <c r="BU973" s="312"/>
      <c r="BV973" s="311"/>
      <c r="BW973" s="297"/>
      <c r="BX973" s="311"/>
      <c r="BY973" s="311"/>
      <c r="BZ973" s="311"/>
      <c r="CA973" s="311"/>
      <c r="CB973" s="312"/>
      <c r="CC973" s="311"/>
      <c r="CD973" s="297"/>
      <c r="CE973" s="311"/>
      <c r="CF973" s="311"/>
      <c r="CG973" s="311"/>
      <c r="CH973" s="311"/>
      <c r="CI973" s="312"/>
      <c r="CJ973" s="311"/>
      <c r="CK973" s="297"/>
      <c r="CL973" s="311"/>
      <c r="CM973" s="311"/>
      <c r="CN973" s="311"/>
      <c r="CO973" s="311"/>
      <c r="CP973" s="312"/>
      <c r="CQ973" s="311"/>
      <c r="CR973" s="297"/>
      <c r="CS973" s="311"/>
      <c r="CT973" s="311"/>
      <c r="CU973" s="311"/>
      <c r="CV973" s="311"/>
      <c r="CW973" s="312"/>
      <c r="CX973" s="311"/>
      <c r="CY973" s="297"/>
      <c r="CZ973" s="311"/>
      <c r="DA973" s="311"/>
      <c r="DB973" s="311"/>
      <c r="DC973" s="311"/>
      <c r="DD973" s="312"/>
      <c r="DE973" s="311"/>
      <c r="DF973" s="297"/>
      <c r="DG973" s="311"/>
      <c r="DH973" s="311"/>
      <c r="DI973" s="311"/>
      <c r="DJ973" s="311"/>
      <c r="DK973" s="312"/>
      <c r="DL973" s="311"/>
      <c r="DM973" s="297"/>
      <c r="DN973" s="311"/>
      <c r="DO973" s="311"/>
      <c r="DP973" s="311"/>
      <c r="DQ973" s="311"/>
      <c r="DR973" s="312"/>
      <c r="DS973" s="311"/>
      <c r="DT973" s="297"/>
      <c r="DU973" s="311"/>
      <c r="DV973" s="311"/>
      <c r="DW973" s="311"/>
      <c r="DX973" s="311"/>
      <c r="DY973" s="312"/>
      <c r="DZ973" s="311"/>
      <c r="EA973" s="297"/>
      <c r="EB973" s="311"/>
      <c r="EC973" s="311"/>
      <c r="ED973" s="311"/>
      <c r="EE973" s="311"/>
      <c r="EF973" s="312"/>
      <c r="EG973" s="311"/>
      <c r="EH973" s="297"/>
      <c r="EI973" s="311"/>
      <c r="EJ973" s="311"/>
      <c r="EK973" s="311"/>
      <c r="EL973" s="311"/>
      <c r="EM973" s="312"/>
      <c r="EN973" s="311"/>
      <c r="EO973" s="297"/>
      <c r="EP973" s="311"/>
      <c r="EQ973" s="311"/>
      <c r="ER973" s="311"/>
      <c r="ES973" s="311"/>
      <c r="ET973" s="312"/>
      <c r="EU973" s="311"/>
      <c r="EV973" s="297"/>
      <c r="EW973" s="311"/>
      <c r="EX973" s="311"/>
      <c r="EY973" s="311"/>
      <c r="EZ973" s="311"/>
      <c r="FA973" s="312"/>
      <c r="FB973" s="311"/>
      <c r="FC973" s="298"/>
    </row>
    <row r="974" spans="1:159" s="205" customFormat="1" ht="39.9" customHeight="1" x14ac:dyDescent="0.25">
      <c r="A974" s="206"/>
      <c r="B974" s="196"/>
      <c r="C974" s="292"/>
      <c r="D974" s="198"/>
      <c r="E974" s="299"/>
      <c r="F974" s="200"/>
      <c r="G974" s="301"/>
      <c r="H974" s="303"/>
      <c r="I974" s="299"/>
      <c r="J974" s="299"/>
      <c r="K974" s="299"/>
      <c r="L974" s="289"/>
      <c r="M974" s="299"/>
      <c r="N974" s="289"/>
      <c r="O974" s="363" t="str">
        <f>IF(P974="","",IF(OR(I974="",J974=""),"",IF(AND(ISNUMBER(FIND("post-", I974)),J974=ProductCode!$I$12),ProductCode!$F$19,IF(AND(ISNUMBER(FIND("pre-", I974)),J974=ProductCode!$I$12),ProductCode!$F$20,IF(ISNUMBER(FIND("post-", I974)),ProductCode!$F$17,ProductCode!$F$18)))))</f>
        <v/>
      </c>
      <c r="P974" s="295" t="str">
        <f t="shared" si="34"/>
        <v/>
      </c>
      <c r="Q974" s="306"/>
      <c r="R974" s="203"/>
      <c r="S974" s="308" t="str">
        <f t="shared" si="35"/>
        <v/>
      </c>
      <c r="T974" s="311"/>
      <c r="U974" s="311"/>
      <c r="V974" s="311"/>
      <c r="W974" s="311"/>
      <c r="X974" s="312"/>
      <c r="Y974" s="311"/>
      <c r="Z974" s="297"/>
      <c r="AA974" s="311"/>
      <c r="AB974" s="311"/>
      <c r="AC974" s="311"/>
      <c r="AD974" s="311"/>
      <c r="AE974" s="312"/>
      <c r="AF974" s="311"/>
      <c r="AG974" s="297"/>
      <c r="AH974" s="311"/>
      <c r="AI974" s="311"/>
      <c r="AJ974" s="311"/>
      <c r="AK974" s="311"/>
      <c r="AL974" s="312"/>
      <c r="AM974" s="311"/>
      <c r="AN974" s="297"/>
      <c r="AO974" s="311"/>
      <c r="AP974" s="311"/>
      <c r="AQ974" s="311"/>
      <c r="AR974" s="311"/>
      <c r="AS974" s="312"/>
      <c r="AT974" s="311"/>
      <c r="AU974" s="297"/>
      <c r="AV974" s="311"/>
      <c r="AW974" s="311"/>
      <c r="AX974" s="311"/>
      <c r="AY974" s="311"/>
      <c r="AZ974" s="312"/>
      <c r="BA974" s="311"/>
      <c r="BB974" s="297"/>
      <c r="BC974" s="311"/>
      <c r="BD974" s="311"/>
      <c r="BE974" s="311"/>
      <c r="BF974" s="311"/>
      <c r="BG974" s="312"/>
      <c r="BH974" s="311"/>
      <c r="BI974" s="297"/>
      <c r="BJ974" s="311"/>
      <c r="BK974" s="311"/>
      <c r="BL974" s="311"/>
      <c r="BM974" s="311"/>
      <c r="BN974" s="312"/>
      <c r="BO974" s="311"/>
      <c r="BP974" s="297"/>
      <c r="BQ974" s="311"/>
      <c r="BR974" s="311"/>
      <c r="BS974" s="311"/>
      <c r="BT974" s="311"/>
      <c r="BU974" s="312"/>
      <c r="BV974" s="311"/>
      <c r="BW974" s="297"/>
      <c r="BX974" s="311"/>
      <c r="BY974" s="311"/>
      <c r="BZ974" s="311"/>
      <c r="CA974" s="311"/>
      <c r="CB974" s="312"/>
      <c r="CC974" s="311"/>
      <c r="CD974" s="297"/>
      <c r="CE974" s="311"/>
      <c r="CF974" s="311"/>
      <c r="CG974" s="311"/>
      <c r="CH974" s="311"/>
      <c r="CI974" s="312"/>
      <c r="CJ974" s="311"/>
      <c r="CK974" s="297"/>
      <c r="CL974" s="311"/>
      <c r="CM974" s="311"/>
      <c r="CN974" s="311"/>
      <c r="CO974" s="311"/>
      <c r="CP974" s="312"/>
      <c r="CQ974" s="311"/>
      <c r="CR974" s="297"/>
      <c r="CS974" s="311"/>
      <c r="CT974" s="311"/>
      <c r="CU974" s="311"/>
      <c r="CV974" s="311"/>
      <c r="CW974" s="312"/>
      <c r="CX974" s="311"/>
      <c r="CY974" s="297"/>
      <c r="CZ974" s="311"/>
      <c r="DA974" s="311"/>
      <c r="DB974" s="311"/>
      <c r="DC974" s="311"/>
      <c r="DD974" s="312"/>
      <c r="DE974" s="311"/>
      <c r="DF974" s="297"/>
      <c r="DG974" s="311"/>
      <c r="DH974" s="311"/>
      <c r="DI974" s="311"/>
      <c r="DJ974" s="311"/>
      <c r="DK974" s="312"/>
      <c r="DL974" s="311"/>
      <c r="DM974" s="297"/>
      <c r="DN974" s="311"/>
      <c r="DO974" s="311"/>
      <c r="DP974" s="311"/>
      <c r="DQ974" s="311"/>
      <c r="DR974" s="312"/>
      <c r="DS974" s="311"/>
      <c r="DT974" s="297"/>
      <c r="DU974" s="311"/>
      <c r="DV974" s="311"/>
      <c r="DW974" s="311"/>
      <c r="DX974" s="311"/>
      <c r="DY974" s="312"/>
      <c r="DZ974" s="311"/>
      <c r="EA974" s="297"/>
      <c r="EB974" s="311"/>
      <c r="EC974" s="311"/>
      <c r="ED974" s="311"/>
      <c r="EE974" s="311"/>
      <c r="EF974" s="312"/>
      <c r="EG974" s="311"/>
      <c r="EH974" s="297"/>
      <c r="EI974" s="311"/>
      <c r="EJ974" s="311"/>
      <c r="EK974" s="311"/>
      <c r="EL974" s="311"/>
      <c r="EM974" s="312"/>
      <c r="EN974" s="311"/>
      <c r="EO974" s="297"/>
      <c r="EP974" s="311"/>
      <c r="EQ974" s="311"/>
      <c r="ER974" s="311"/>
      <c r="ES974" s="311"/>
      <c r="ET974" s="312"/>
      <c r="EU974" s="311"/>
      <c r="EV974" s="297"/>
      <c r="EW974" s="311"/>
      <c r="EX974" s="311"/>
      <c r="EY974" s="311"/>
      <c r="EZ974" s="311"/>
      <c r="FA974" s="312"/>
      <c r="FB974" s="311"/>
      <c r="FC974" s="298"/>
    </row>
    <row r="975" spans="1:159" s="205" customFormat="1" ht="39.9" customHeight="1" x14ac:dyDescent="0.25">
      <c r="A975" s="206"/>
      <c r="B975" s="196"/>
      <c r="C975" s="292"/>
      <c r="D975" s="198"/>
      <c r="E975" s="299"/>
      <c r="F975" s="200"/>
      <c r="G975" s="301"/>
      <c r="H975" s="303"/>
      <c r="I975" s="299"/>
      <c r="J975" s="299"/>
      <c r="K975" s="299"/>
      <c r="L975" s="289"/>
      <c r="M975" s="299"/>
      <c r="N975" s="289"/>
      <c r="O975" s="363" t="str">
        <f>IF(P975="","",IF(OR(I975="",J975=""),"",IF(AND(ISNUMBER(FIND("post-", I975)),J975=ProductCode!$I$12),ProductCode!$F$19,IF(AND(ISNUMBER(FIND("pre-", I975)),J975=ProductCode!$I$12),ProductCode!$F$20,IF(ISNUMBER(FIND("post-", I975)),ProductCode!$F$17,ProductCode!$F$18)))))</f>
        <v/>
      </c>
      <c r="P975" s="295" t="str">
        <f t="shared" si="34"/>
        <v/>
      </c>
      <c r="Q975" s="306"/>
      <c r="R975" s="203"/>
      <c r="S975" s="308" t="str">
        <f t="shared" si="35"/>
        <v/>
      </c>
      <c r="T975" s="311"/>
      <c r="U975" s="311"/>
      <c r="V975" s="311"/>
      <c r="W975" s="311"/>
      <c r="X975" s="312"/>
      <c r="Y975" s="311"/>
      <c r="Z975" s="297"/>
      <c r="AA975" s="311"/>
      <c r="AB975" s="311"/>
      <c r="AC975" s="311"/>
      <c r="AD975" s="311"/>
      <c r="AE975" s="312"/>
      <c r="AF975" s="311"/>
      <c r="AG975" s="297"/>
      <c r="AH975" s="311"/>
      <c r="AI975" s="311"/>
      <c r="AJ975" s="311"/>
      <c r="AK975" s="311"/>
      <c r="AL975" s="312"/>
      <c r="AM975" s="311"/>
      <c r="AN975" s="297"/>
      <c r="AO975" s="311"/>
      <c r="AP975" s="311"/>
      <c r="AQ975" s="311"/>
      <c r="AR975" s="311"/>
      <c r="AS975" s="312"/>
      <c r="AT975" s="311"/>
      <c r="AU975" s="297"/>
      <c r="AV975" s="311"/>
      <c r="AW975" s="311"/>
      <c r="AX975" s="311"/>
      <c r="AY975" s="311"/>
      <c r="AZ975" s="312"/>
      <c r="BA975" s="311"/>
      <c r="BB975" s="297"/>
      <c r="BC975" s="311"/>
      <c r="BD975" s="311"/>
      <c r="BE975" s="311"/>
      <c r="BF975" s="311"/>
      <c r="BG975" s="312"/>
      <c r="BH975" s="311"/>
      <c r="BI975" s="297"/>
      <c r="BJ975" s="311"/>
      <c r="BK975" s="311"/>
      <c r="BL975" s="311"/>
      <c r="BM975" s="311"/>
      <c r="BN975" s="312"/>
      <c r="BO975" s="311"/>
      <c r="BP975" s="297"/>
      <c r="BQ975" s="311"/>
      <c r="BR975" s="311"/>
      <c r="BS975" s="311"/>
      <c r="BT975" s="311"/>
      <c r="BU975" s="312"/>
      <c r="BV975" s="311"/>
      <c r="BW975" s="297"/>
      <c r="BX975" s="311"/>
      <c r="BY975" s="311"/>
      <c r="BZ975" s="311"/>
      <c r="CA975" s="311"/>
      <c r="CB975" s="312"/>
      <c r="CC975" s="311"/>
      <c r="CD975" s="297"/>
      <c r="CE975" s="311"/>
      <c r="CF975" s="311"/>
      <c r="CG975" s="311"/>
      <c r="CH975" s="311"/>
      <c r="CI975" s="312"/>
      <c r="CJ975" s="311"/>
      <c r="CK975" s="297"/>
      <c r="CL975" s="311"/>
      <c r="CM975" s="311"/>
      <c r="CN975" s="311"/>
      <c r="CO975" s="311"/>
      <c r="CP975" s="312"/>
      <c r="CQ975" s="311"/>
      <c r="CR975" s="297"/>
      <c r="CS975" s="311"/>
      <c r="CT975" s="311"/>
      <c r="CU975" s="311"/>
      <c r="CV975" s="311"/>
      <c r="CW975" s="312"/>
      <c r="CX975" s="311"/>
      <c r="CY975" s="297"/>
      <c r="CZ975" s="311"/>
      <c r="DA975" s="311"/>
      <c r="DB975" s="311"/>
      <c r="DC975" s="311"/>
      <c r="DD975" s="312"/>
      <c r="DE975" s="311"/>
      <c r="DF975" s="297"/>
      <c r="DG975" s="311"/>
      <c r="DH975" s="311"/>
      <c r="DI975" s="311"/>
      <c r="DJ975" s="311"/>
      <c r="DK975" s="312"/>
      <c r="DL975" s="311"/>
      <c r="DM975" s="297"/>
      <c r="DN975" s="311"/>
      <c r="DO975" s="311"/>
      <c r="DP975" s="311"/>
      <c r="DQ975" s="311"/>
      <c r="DR975" s="312"/>
      <c r="DS975" s="311"/>
      <c r="DT975" s="297"/>
      <c r="DU975" s="311"/>
      <c r="DV975" s="311"/>
      <c r="DW975" s="311"/>
      <c r="DX975" s="311"/>
      <c r="DY975" s="312"/>
      <c r="DZ975" s="311"/>
      <c r="EA975" s="297"/>
      <c r="EB975" s="311"/>
      <c r="EC975" s="311"/>
      <c r="ED975" s="311"/>
      <c r="EE975" s="311"/>
      <c r="EF975" s="312"/>
      <c r="EG975" s="311"/>
      <c r="EH975" s="297"/>
      <c r="EI975" s="311"/>
      <c r="EJ975" s="311"/>
      <c r="EK975" s="311"/>
      <c r="EL975" s="311"/>
      <c r="EM975" s="312"/>
      <c r="EN975" s="311"/>
      <c r="EO975" s="297"/>
      <c r="EP975" s="311"/>
      <c r="EQ975" s="311"/>
      <c r="ER975" s="320"/>
      <c r="ES975" s="311"/>
      <c r="ET975" s="312"/>
      <c r="EU975" s="311"/>
      <c r="EV975" s="297"/>
      <c r="EW975" s="311"/>
      <c r="EX975" s="311"/>
      <c r="EY975" s="311"/>
      <c r="EZ975" s="311"/>
      <c r="FA975" s="312"/>
      <c r="FB975" s="311"/>
      <c r="FC975" s="298"/>
    </row>
    <row r="976" spans="1:159" s="205" customFormat="1" ht="39.9" customHeight="1" x14ac:dyDescent="0.25">
      <c r="A976" s="206"/>
      <c r="B976" s="196"/>
      <c r="C976" s="292"/>
      <c r="D976" s="198"/>
      <c r="E976" s="299"/>
      <c r="F976" s="200"/>
      <c r="G976" s="301"/>
      <c r="H976" s="303"/>
      <c r="I976" s="299"/>
      <c r="J976" s="299"/>
      <c r="K976" s="299"/>
      <c r="L976" s="289"/>
      <c r="M976" s="299"/>
      <c r="N976" s="289"/>
      <c r="O976" s="363" t="str">
        <f>IF(P976="","",IF(OR(I976="",J976=""),"",IF(AND(ISNUMBER(FIND("post-", I976)),J976=ProductCode!$I$12),ProductCode!$F$19,IF(AND(ISNUMBER(FIND("pre-", I976)),J976=ProductCode!$I$12),ProductCode!$F$20,IF(ISNUMBER(FIND("post-", I976)),ProductCode!$F$17,ProductCode!$F$18)))))</f>
        <v/>
      </c>
      <c r="P976" s="295" t="str">
        <f t="shared" si="34"/>
        <v/>
      </c>
      <c r="Q976" s="306"/>
      <c r="R976" s="203"/>
      <c r="S976" s="308" t="str">
        <f t="shared" si="35"/>
        <v/>
      </c>
      <c r="T976" s="311"/>
      <c r="U976" s="311"/>
      <c r="V976" s="311"/>
      <c r="W976" s="311"/>
      <c r="X976" s="312"/>
      <c r="Y976" s="311"/>
      <c r="Z976" s="297"/>
      <c r="AA976" s="311"/>
      <c r="AB976" s="311"/>
      <c r="AC976" s="311"/>
      <c r="AD976" s="311"/>
      <c r="AE976" s="312"/>
      <c r="AF976" s="311"/>
      <c r="AG976" s="297"/>
      <c r="AH976" s="311"/>
      <c r="AI976" s="311"/>
      <c r="AJ976" s="311"/>
      <c r="AK976" s="311"/>
      <c r="AL976" s="312"/>
      <c r="AM976" s="311"/>
      <c r="AN976" s="297"/>
      <c r="AO976" s="311"/>
      <c r="AP976" s="311"/>
      <c r="AQ976" s="311"/>
      <c r="AR976" s="311"/>
      <c r="AS976" s="312"/>
      <c r="AT976" s="311"/>
      <c r="AU976" s="297"/>
      <c r="AV976" s="311"/>
      <c r="AW976" s="311"/>
      <c r="AX976" s="311"/>
      <c r="AY976" s="311"/>
      <c r="AZ976" s="312"/>
      <c r="BA976" s="311"/>
      <c r="BB976" s="297"/>
      <c r="BC976" s="311"/>
      <c r="BD976" s="311"/>
      <c r="BE976" s="311"/>
      <c r="BF976" s="311"/>
      <c r="BG976" s="312"/>
      <c r="BH976" s="311"/>
      <c r="BI976" s="297"/>
      <c r="BJ976" s="311"/>
      <c r="BK976" s="311"/>
      <c r="BL976" s="311"/>
      <c r="BM976" s="311"/>
      <c r="BN976" s="312"/>
      <c r="BO976" s="311"/>
      <c r="BP976" s="297"/>
      <c r="BQ976" s="311"/>
      <c r="BR976" s="311"/>
      <c r="BS976" s="311"/>
      <c r="BT976" s="311"/>
      <c r="BU976" s="312"/>
      <c r="BV976" s="311"/>
      <c r="BW976" s="297"/>
      <c r="BX976" s="311"/>
      <c r="BY976" s="311"/>
      <c r="BZ976" s="311"/>
      <c r="CA976" s="311"/>
      <c r="CB976" s="312"/>
      <c r="CC976" s="311"/>
      <c r="CD976" s="297"/>
      <c r="CE976" s="311"/>
      <c r="CF976" s="311"/>
      <c r="CG976" s="311"/>
      <c r="CH976" s="311"/>
      <c r="CI976" s="312"/>
      <c r="CJ976" s="311"/>
      <c r="CK976" s="297"/>
      <c r="CL976" s="311"/>
      <c r="CM976" s="311"/>
      <c r="CN976" s="311"/>
      <c r="CO976" s="311"/>
      <c r="CP976" s="312"/>
      <c r="CQ976" s="311"/>
      <c r="CR976" s="297"/>
      <c r="CS976" s="311"/>
      <c r="CT976" s="311"/>
      <c r="CU976" s="311"/>
      <c r="CV976" s="311"/>
      <c r="CW976" s="312"/>
      <c r="CX976" s="311"/>
      <c r="CY976" s="297"/>
      <c r="CZ976" s="311"/>
      <c r="DA976" s="311"/>
      <c r="DB976" s="311"/>
      <c r="DC976" s="311"/>
      <c r="DD976" s="312"/>
      <c r="DE976" s="311"/>
      <c r="DF976" s="297"/>
      <c r="DG976" s="311"/>
      <c r="DH976" s="311"/>
      <c r="DI976" s="311"/>
      <c r="DJ976" s="311"/>
      <c r="DK976" s="312"/>
      <c r="DL976" s="311"/>
      <c r="DM976" s="297"/>
      <c r="DN976" s="311"/>
      <c r="DO976" s="311"/>
      <c r="DP976" s="311"/>
      <c r="DQ976" s="311"/>
      <c r="DR976" s="312"/>
      <c r="DS976" s="311"/>
      <c r="DT976" s="297"/>
      <c r="DU976" s="311"/>
      <c r="DV976" s="311"/>
      <c r="DW976" s="311"/>
      <c r="DX976" s="311"/>
      <c r="DY976" s="312"/>
      <c r="DZ976" s="311"/>
      <c r="EA976" s="297"/>
      <c r="EB976" s="311"/>
      <c r="EC976" s="311"/>
      <c r="ED976" s="311"/>
      <c r="EE976" s="311"/>
      <c r="EF976" s="312"/>
      <c r="EG976" s="311"/>
      <c r="EH976" s="297"/>
      <c r="EI976" s="311"/>
      <c r="EJ976" s="311"/>
      <c r="EK976" s="311"/>
      <c r="EL976" s="311"/>
      <c r="EM976" s="312"/>
      <c r="EN976" s="311"/>
      <c r="EO976" s="297"/>
      <c r="EP976" s="311"/>
      <c r="EQ976" s="311"/>
      <c r="ER976" s="311"/>
      <c r="ES976" s="311"/>
      <c r="ET976" s="312"/>
      <c r="EU976" s="311"/>
      <c r="EV976" s="297"/>
      <c r="EW976" s="311"/>
      <c r="EX976" s="311"/>
      <c r="EY976" s="311"/>
      <c r="EZ976" s="311"/>
      <c r="FA976" s="312"/>
      <c r="FB976" s="311"/>
      <c r="FC976" s="298"/>
    </row>
    <row r="977" spans="1:159" s="205" customFormat="1" ht="39.9" customHeight="1" x14ac:dyDescent="0.25">
      <c r="A977" s="206"/>
      <c r="B977" s="196"/>
      <c r="C977" s="292"/>
      <c r="D977" s="198"/>
      <c r="E977" s="299"/>
      <c r="F977" s="200"/>
      <c r="G977" s="301"/>
      <c r="H977" s="303"/>
      <c r="I977" s="299"/>
      <c r="J977" s="299"/>
      <c r="K977" s="299"/>
      <c r="L977" s="289"/>
      <c r="M977" s="299"/>
      <c r="N977" s="289"/>
      <c r="O977" s="363" t="str">
        <f>IF(P977="","",IF(OR(I977="",J977=""),"",IF(AND(ISNUMBER(FIND("post-", I977)),J977=ProductCode!$I$12),ProductCode!$F$19,IF(AND(ISNUMBER(FIND("pre-", I977)),J977=ProductCode!$I$12),ProductCode!$F$20,IF(ISNUMBER(FIND("post-", I977)),ProductCode!$F$17,ProductCode!$F$18)))))</f>
        <v/>
      </c>
      <c r="P977" s="295" t="str">
        <f t="shared" si="34"/>
        <v/>
      </c>
      <c r="Q977" s="306"/>
      <c r="R977" s="203"/>
      <c r="S977" s="308" t="str">
        <f t="shared" si="35"/>
        <v/>
      </c>
      <c r="T977" s="311"/>
      <c r="U977" s="311"/>
      <c r="V977" s="311"/>
      <c r="W977" s="311"/>
      <c r="X977" s="312"/>
      <c r="Y977" s="311"/>
      <c r="Z977" s="297"/>
      <c r="AA977" s="311"/>
      <c r="AB977" s="311"/>
      <c r="AC977" s="311"/>
      <c r="AD977" s="311"/>
      <c r="AE977" s="312"/>
      <c r="AF977" s="311"/>
      <c r="AG977" s="297"/>
      <c r="AH977" s="311"/>
      <c r="AI977" s="311"/>
      <c r="AJ977" s="311"/>
      <c r="AK977" s="311"/>
      <c r="AL977" s="312"/>
      <c r="AM977" s="311"/>
      <c r="AN977" s="297"/>
      <c r="AO977" s="311"/>
      <c r="AP977" s="311"/>
      <c r="AQ977" s="311"/>
      <c r="AR977" s="311"/>
      <c r="AS977" s="312"/>
      <c r="AT977" s="311"/>
      <c r="AU977" s="297"/>
      <c r="AV977" s="311"/>
      <c r="AW977" s="311"/>
      <c r="AX977" s="311"/>
      <c r="AY977" s="311"/>
      <c r="AZ977" s="312"/>
      <c r="BA977" s="311"/>
      <c r="BB977" s="297"/>
      <c r="BC977" s="311"/>
      <c r="BD977" s="311"/>
      <c r="BE977" s="311"/>
      <c r="BF977" s="311"/>
      <c r="BG977" s="312"/>
      <c r="BH977" s="311"/>
      <c r="BI977" s="297"/>
      <c r="BJ977" s="311"/>
      <c r="BK977" s="311"/>
      <c r="BL977" s="311"/>
      <c r="BM977" s="311"/>
      <c r="BN977" s="312"/>
      <c r="BO977" s="311"/>
      <c r="BP977" s="297"/>
      <c r="BQ977" s="311"/>
      <c r="BR977" s="311"/>
      <c r="BS977" s="311"/>
      <c r="BT977" s="311"/>
      <c r="BU977" s="312"/>
      <c r="BV977" s="311"/>
      <c r="BW977" s="297"/>
      <c r="BX977" s="311"/>
      <c r="BY977" s="311"/>
      <c r="BZ977" s="311"/>
      <c r="CA977" s="311"/>
      <c r="CB977" s="312"/>
      <c r="CC977" s="311"/>
      <c r="CD977" s="297"/>
      <c r="CE977" s="311"/>
      <c r="CF977" s="311"/>
      <c r="CG977" s="311"/>
      <c r="CH977" s="311"/>
      <c r="CI977" s="312"/>
      <c r="CJ977" s="311"/>
      <c r="CK977" s="297"/>
      <c r="CL977" s="311"/>
      <c r="CM977" s="311"/>
      <c r="CN977" s="311"/>
      <c r="CO977" s="311"/>
      <c r="CP977" s="312"/>
      <c r="CQ977" s="311"/>
      <c r="CR977" s="297"/>
      <c r="CS977" s="311"/>
      <c r="CT977" s="311"/>
      <c r="CU977" s="311"/>
      <c r="CV977" s="311"/>
      <c r="CW977" s="312"/>
      <c r="CX977" s="311"/>
      <c r="CY977" s="297"/>
      <c r="CZ977" s="311"/>
      <c r="DA977" s="311"/>
      <c r="DB977" s="311"/>
      <c r="DC977" s="311"/>
      <c r="DD977" s="312"/>
      <c r="DE977" s="311"/>
      <c r="DF977" s="297"/>
      <c r="DG977" s="311"/>
      <c r="DH977" s="311"/>
      <c r="DI977" s="311"/>
      <c r="DJ977" s="311"/>
      <c r="DK977" s="312"/>
      <c r="DL977" s="311"/>
      <c r="DM977" s="297"/>
      <c r="DN977" s="311"/>
      <c r="DO977" s="311"/>
      <c r="DP977" s="311"/>
      <c r="DQ977" s="311"/>
      <c r="DR977" s="312"/>
      <c r="DS977" s="311"/>
      <c r="DT977" s="297"/>
      <c r="DU977" s="311"/>
      <c r="DV977" s="311"/>
      <c r="DW977" s="311"/>
      <c r="DX977" s="311"/>
      <c r="DY977" s="312"/>
      <c r="DZ977" s="311"/>
      <c r="EA977" s="297"/>
      <c r="EB977" s="311"/>
      <c r="EC977" s="311"/>
      <c r="ED977" s="311"/>
      <c r="EE977" s="311"/>
      <c r="EF977" s="312"/>
      <c r="EG977" s="311"/>
      <c r="EH977" s="297"/>
      <c r="EI977" s="311"/>
      <c r="EJ977" s="311"/>
      <c r="EK977" s="311"/>
      <c r="EL977" s="311"/>
      <c r="EM977" s="312"/>
      <c r="EN977" s="311"/>
      <c r="EO977" s="297"/>
      <c r="EP977" s="311"/>
      <c r="EQ977" s="311"/>
      <c r="ER977" s="311"/>
      <c r="ES977" s="311"/>
      <c r="ET977" s="312"/>
      <c r="EU977" s="311"/>
      <c r="EV977" s="297"/>
      <c r="EW977" s="311"/>
      <c r="EX977" s="311"/>
      <c r="EY977" s="311"/>
      <c r="EZ977" s="311"/>
      <c r="FA977" s="312"/>
      <c r="FB977" s="311"/>
      <c r="FC977" s="298"/>
    </row>
    <row r="978" spans="1:159" s="205" customFormat="1" ht="39.9" customHeight="1" x14ac:dyDescent="0.25">
      <c r="A978" s="206"/>
      <c r="B978" s="196"/>
      <c r="C978" s="292"/>
      <c r="D978" s="198"/>
      <c r="E978" s="299"/>
      <c r="F978" s="200"/>
      <c r="G978" s="301"/>
      <c r="H978" s="303"/>
      <c r="I978" s="299"/>
      <c r="J978" s="299"/>
      <c r="K978" s="299"/>
      <c r="L978" s="289"/>
      <c r="M978" s="299"/>
      <c r="N978" s="289"/>
      <c r="O978" s="363" t="str">
        <f>IF(P978="","",IF(OR(I978="",J978=""),"",IF(AND(ISNUMBER(FIND("post-", I978)),J978=ProductCode!$I$12),ProductCode!$F$19,IF(AND(ISNUMBER(FIND("pre-", I978)),J978=ProductCode!$I$12),ProductCode!$F$20,IF(ISNUMBER(FIND("post-", I978)),ProductCode!$F$17,ProductCode!$F$18)))))</f>
        <v/>
      </c>
      <c r="P978" s="295" t="str">
        <f t="shared" si="34"/>
        <v/>
      </c>
      <c r="Q978" s="306"/>
      <c r="R978" s="203"/>
      <c r="S978" s="308" t="str">
        <f t="shared" si="35"/>
        <v/>
      </c>
      <c r="T978" s="311"/>
      <c r="U978" s="311"/>
      <c r="V978" s="311"/>
      <c r="W978" s="311"/>
      <c r="X978" s="312"/>
      <c r="Y978" s="311"/>
      <c r="Z978" s="297"/>
      <c r="AA978" s="311"/>
      <c r="AB978" s="311"/>
      <c r="AC978" s="311"/>
      <c r="AD978" s="311"/>
      <c r="AE978" s="312"/>
      <c r="AF978" s="311"/>
      <c r="AG978" s="297"/>
      <c r="AH978" s="311"/>
      <c r="AI978" s="311"/>
      <c r="AJ978" s="311"/>
      <c r="AK978" s="311"/>
      <c r="AL978" s="312"/>
      <c r="AM978" s="311"/>
      <c r="AN978" s="297"/>
      <c r="AO978" s="311"/>
      <c r="AP978" s="311"/>
      <c r="AQ978" s="311"/>
      <c r="AR978" s="311"/>
      <c r="AS978" s="312"/>
      <c r="AT978" s="311"/>
      <c r="AU978" s="297"/>
      <c r="AV978" s="311"/>
      <c r="AW978" s="311"/>
      <c r="AX978" s="311"/>
      <c r="AY978" s="311"/>
      <c r="AZ978" s="312"/>
      <c r="BA978" s="311"/>
      <c r="BB978" s="297"/>
      <c r="BC978" s="311"/>
      <c r="BD978" s="311"/>
      <c r="BE978" s="311"/>
      <c r="BF978" s="311"/>
      <c r="BG978" s="312"/>
      <c r="BH978" s="311"/>
      <c r="BI978" s="297"/>
      <c r="BJ978" s="311"/>
      <c r="BK978" s="311"/>
      <c r="BL978" s="311"/>
      <c r="BM978" s="311"/>
      <c r="BN978" s="312"/>
      <c r="BO978" s="311"/>
      <c r="BP978" s="297"/>
      <c r="BQ978" s="311"/>
      <c r="BR978" s="311"/>
      <c r="BS978" s="311"/>
      <c r="BT978" s="311"/>
      <c r="BU978" s="312"/>
      <c r="BV978" s="311"/>
      <c r="BW978" s="297"/>
      <c r="BX978" s="311"/>
      <c r="BY978" s="311"/>
      <c r="BZ978" s="311"/>
      <c r="CA978" s="311"/>
      <c r="CB978" s="312"/>
      <c r="CC978" s="311"/>
      <c r="CD978" s="297"/>
      <c r="CE978" s="311"/>
      <c r="CF978" s="311"/>
      <c r="CG978" s="311"/>
      <c r="CH978" s="311"/>
      <c r="CI978" s="312"/>
      <c r="CJ978" s="311"/>
      <c r="CK978" s="297"/>
      <c r="CL978" s="311"/>
      <c r="CM978" s="311"/>
      <c r="CN978" s="311"/>
      <c r="CO978" s="311"/>
      <c r="CP978" s="312"/>
      <c r="CQ978" s="311"/>
      <c r="CR978" s="297"/>
      <c r="CS978" s="311"/>
      <c r="CT978" s="311"/>
      <c r="CU978" s="311"/>
      <c r="CV978" s="311"/>
      <c r="CW978" s="312"/>
      <c r="CX978" s="311"/>
      <c r="CY978" s="297"/>
      <c r="CZ978" s="311"/>
      <c r="DA978" s="311"/>
      <c r="DB978" s="311"/>
      <c r="DC978" s="311"/>
      <c r="DD978" s="312"/>
      <c r="DE978" s="311"/>
      <c r="DF978" s="297"/>
      <c r="DG978" s="311"/>
      <c r="DH978" s="311"/>
      <c r="DI978" s="311"/>
      <c r="DJ978" s="311"/>
      <c r="DK978" s="312"/>
      <c r="DL978" s="311"/>
      <c r="DM978" s="297"/>
      <c r="DN978" s="311"/>
      <c r="DO978" s="311"/>
      <c r="DP978" s="311"/>
      <c r="DQ978" s="311"/>
      <c r="DR978" s="312"/>
      <c r="DS978" s="311"/>
      <c r="DT978" s="297"/>
      <c r="DU978" s="311"/>
      <c r="DV978" s="311"/>
      <c r="DW978" s="311"/>
      <c r="DX978" s="311"/>
      <c r="DY978" s="312"/>
      <c r="DZ978" s="311"/>
      <c r="EA978" s="297"/>
      <c r="EB978" s="311"/>
      <c r="EC978" s="311"/>
      <c r="ED978" s="311"/>
      <c r="EE978" s="311"/>
      <c r="EF978" s="312"/>
      <c r="EG978" s="311"/>
      <c r="EH978" s="297"/>
      <c r="EI978" s="311"/>
      <c r="EJ978" s="311"/>
      <c r="EK978" s="311"/>
      <c r="EL978" s="311"/>
      <c r="EM978" s="312"/>
      <c r="EN978" s="311"/>
      <c r="EO978" s="297"/>
      <c r="EP978" s="311"/>
      <c r="EQ978" s="311"/>
      <c r="ER978" s="311"/>
      <c r="ES978" s="311"/>
      <c r="ET978" s="312"/>
      <c r="EU978" s="311"/>
      <c r="EV978" s="297"/>
      <c r="EW978" s="311"/>
      <c r="EX978" s="311"/>
      <c r="EY978" s="311"/>
      <c r="EZ978" s="311"/>
      <c r="FA978" s="312"/>
      <c r="FB978" s="311"/>
      <c r="FC978" s="298"/>
    </row>
    <row r="979" spans="1:159" s="205" customFormat="1" ht="39.9" customHeight="1" x14ac:dyDescent="0.25">
      <c r="A979" s="206"/>
      <c r="B979" s="196"/>
      <c r="C979" s="292"/>
      <c r="D979" s="198"/>
      <c r="E979" s="299"/>
      <c r="F979" s="200"/>
      <c r="G979" s="301"/>
      <c r="H979" s="303"/>
      <c r="I979" s="299"/>
      <c r="J979" s="299"/>
      <c r="K979" s="299"/>
      <c r="L979" s="289"/>
      <c r="M979" s="299"/>
      <c r="N979" s="289"/>
      <c r="O979" s="363" t="str">
        <f>IF(P979="","",IF(OR(I979="",J979=""),"",IF(AND(ISNUMBER(FIND("post-", I979)),J979=ProductCode!$I$12),ProductCode!$F$19,IF(AND(ISNUMBER(FIND("pre-", I979)),J979=ProductCode!$I$12),ProductCode!$F$20,IF(ISNUMBER(FIND("post-", I979)),ProductCode!$F$17,ProductCode!$F$18)))))</f>
        <v/>
      </c>
      <c r="P979" s="295" t="str">
        <f t="shared" si="34"/>
        <v/>
      </c>
      <c r="Q979" s="306"/>
      <c r="R979" s="203"/>
      <c r="S979" s="308" t="str">
        <f t="shared" si="35"/>
        <v/>
      </c>
      <c r="T979" s="311"/>
      <c r="U979" s="311"/>
      <c r="V979" s="311"/>
      <c r="W979" s="311"/>
      <c r="X979" s="312"/>
      <c r="Y979" s="311"/>
      <c r="Z979" s="297"/>
      <c r="AA979" s="311"/>
      <c r="AB979" s="311"/>
      <c r="AC979" s="311"/>
      <c r="AD979" s="311"/>
      <c r="AE979" s="312"/>
      <c r="AF979" s="311"/>
      <c r="AG979" s="297"/>
      <c r="AH979" s="311"/>
      <c r="AI979" s="311"/>
      <c r="AJ979" s="311"/>
      <c r="AK979" s="311"/>
      <c r="AL979" s="312"/>
      <c r="AM979" s="311"/>
      <c r="AN979" s="297"/>
      <c r="AO979" s="311"/>
      <c r="AP979" s="311"/>
      <c r="AQ979" s="311"/>
      <c r="AR979" s="311"/>
      <c r="AS979" s="312"/>
      <c r="AT979" s="311"/>
      <c r="AU979" s="297"/>
      <c r="AV979" s="311"/>
      <c r="AW979" s="311"/>
      <c r="AX979" s="311"/>
      <c r="AY979" s="311"/>
      <c r="AZ979" s="312"/>
      <c r="BA979" s="311"/>
      <c r="BB979" s="297"/>
      <c r="BC979" s="311"/>
      <c r="BD979" s="311"/>
      <c r="BE979" s="311"/>
      <c r="BF979" s="311"/>
      <c r="BG979" s="312"/>
      <c r="BH979" s="311"/>
      <c r="BI979" s="297"/>
      <c r="BJ979" s="311"/>
      <c r="BK979" s="311"/>
      <c r="BL979" s="311"/>
      <c r="BM979" s="311"/>
      <c r="BN979" s="312"/>
      <c r="BO979" s="311"/>
      <c r="BP979" s="297"/>
      <c r="BQ979" s="311"/>
      <c r="BR979" s="311"/>
      <c r="BS979" s="311"/>
      <c r="BT979" s="311"/>
      <c r="BU979" s="312"/>
      <c r="BV979" s="311"/>
      <c r="BW979" s="297"/>
      <c r="BX979" s="311"/>
      <c r="BY979" s="311"/>
      <c r="BZ979" s="311"/>
      <c r="CA979" s="311"/>
      <c r="CB979" s="312"/>
      <c r="CC979" s="311"/>
      <c r="CD979" s="297"/>
      <c r="CE979" s="311"/>
      <c r="CF979" s="311"/>
      <c r="CG979" s="311"/>
      <c r="CH979" s="311"/>
      <c r="CI979" s="312"/>
      <c r="CJ979" s="311"/>
      <c r="CK979" s="297"/>
      <c r="CL979" s="311"/>
      <c r="CM979" s="311"/>
      <c r="CN979" s="311"/>
      <c r="CO979" s="311"/>
      <c r="CP979" s="312"/>
      <c r="CQ979" s="311"/>
      <c r="CR979" s="297"/>
      <c r="CS979" s="311"/>
      <c r="CT979" s="311"/>
      <c r="CU979" s="311"/>
      <c r="CV979" s="311"/>
      <c r="CW979" s="312"/>
      <c r="CX979" s="311"/>
      <c r="CY979" s="297"/>
      <c r="CZ979" s="311"/>
      <c r="DA979" s="311"/>
      <c r="DB979" s="311"/>
      <c r="DC979" s="311"/>
      <c r="DD979" s="312"/>
      <c r="DE979" s="311"/>
      <c r="DF979" s="297"/>
      <c r="DG979" s="311"/>
      <c r="DH979" s="311"/>
      <c r="DI979" s="311"/>
      <c r="DJ979" s="311"/>
      <c r="DK979" s="312"/>
      <c r="DL979" s="311"/>
      <c r="DM979" s="297"/>
      <c r="DN979" s="311"/>
      <c r="DO979" s="311"/>
      <c r="DP979" s="311"/>
      <c r="DQ979" s="311"/>
      <c r="DR979" s="312"/>
      <c r="DS979" s="311"/>
      <c r="DT979" s="297"/>
      <c r="DU979" s="311"/>
      <c r="DV979" s="311"/>
      <c r="DW979" s="311"/>
      <c r="DX979" s="311"/>
      <c r="DY979" s="312"/>
      <c r="DZ979" s="311"/>
      <c r="EA979" s="297"/>
      <c r="EB979" s="311"/>
      <c r="EC979" s="311"/>
      <c r="ED979" s="311"/>
      <c r="EE979" s="311"/>
      <c r="EF979" s="312"/>
      <c r="EG979" s="311"/>
      <c r="EH979" s="297"/>
      <c r="EI979" s="311"/>
      <c r="EJ979" s="311"/>
      <c r="EK979" s="311"/>
      <c r="EL979" s="311"/>
      <c r="EM979" s="312"/>
      <c r="EN979" s="311"/>
      <c r="EO979" s="297"/>
      <c r="EP979" s="311"/>
      <c r="EQ979" s="311"/>
      <c r="ER979" s="311"/>
      <c r="ES979" s="311"/>
      <c r="ET979" s="312"/>
      <c r="EU979" s="311"/>
      <c r="EV979" s="297"/>
      <c r="EW979" s="311"/>
      <c r="EX979" s="311"/>
      <c r="EY979" s="311"/>
      <c r="EZ979" s="311"/>
      <c r="FA979" s="312"/>
      <c r="FB979" s="311"/>
      <c r="FC979" s="298"/>
    </row>
    <row r="980" spans="1:159" s="205" customFormat="1" ht="39.9" customHeight="1" x14ac:dyDescent="0.25">
      <c r="A980" s="206"/>
      <c r="B980" s="196"/>
      <c r="C980" s="292"/>
      <c r="D980" s="198"/>
      <c r="E980" s="299"/>
      <c r="F980" s="200"/>
      <c r="G980" s="301"/>
      <c r="H980" s="303"/>
      <c r="I980" s="299"/>
      <c r="J980" s="299"/>
      <c r="K980" s="299"/>
      <c r="L980" s="289"/>
      <c r="M980" s="299"/>
      <c r="N980" s="289"/>
      <c r="O980" s="363" t="str">
        <f>IF(P980="","",IF(OR(I980="",J980=""),"",IF(AND(ISNUMBER(FIND("post-", I980)),J980=ProductCode!$I$12),ProductCode!$F$19,IF(AND(ISNUMBER(FIND("pre-", I980)),J980=ProductCode!$I$12),ProductCode!$F$20,IF(ISNUMBER(FIND("post-", I980)),ProductCode!$F$17,ProductCode!$F$18)))))</f>
        <v/>
      </c>
      <c r="P980" s="295" t="str">
        <f t="shared" si="34"/>
        <v/>
      </c>
      <c r="Q980" s="306"/>
      <c r="R980" s="203"/>
      <c r="S980" s="308" t="str">
        <f t="shared" si="35"/>
        <v/>
      </c>
      <c r="T980" s="311"/>
      <c r="U980" s="311"/>
      <c r="V980" s="311"/>
      <c r="W980" s="311"/>
      <c r="X980" s="312"/>
      <c r="Y980" s="311"/>
      <c r="Z980" s="297"/>
      <c r="AA980" s="311"/>
      <c r="AB980" s="311"/>
      <c r="AC980" s="311"/>
      <c r="AD980" s="311"/>
      <c r="AE980" s="312"/>
      <c r="AF980" s="311"/>
      <c r="AG980" s="297"/>
      <c r="AH980" s="311"/>
      <c r="AI980" s="311"/>
      <c r="AJ980" s="311"/>
      <c r="AK980" s="311"/>
      <c r="AL980" s="312"/>
      <c r="AM980" s="311"/>
      <c r="AN980" s="297"/>
      <c r="AO980" s="311"/>
      <c r="AP980" s="311"/>
      <c r="AQ980" s="311"/>
      <c r="AR980" s="311"/>
      <c r="AS980" s="312"/>
      <c r="AT980" s="311"/>
      <c r="AU980" s="297"/>
      <c r="AV980" s="311"/>
      <c r="AW980" s="311"/>
      <c r="AX980" s="311"/>
      <c r="AY980" s="311"/>
      <c r="AZ980" s="312"/>
      <c r="BA980" s="311"/>
      <c r="BB980" s="297"/>
      <c r="BC980" s="311"/>
      <c r="BD980" s="311"/>
      <c r="BE980" s="311"/>
      <c r="BF980" s="311"/>
      <c r="BG980" s="312"/>
      <c r="BH980" s="311"/>
      <c r="BI980" s="297"/>
      <c r="BJ980" s="311"/>
      <c r="BK980" s="311"/>
      <c r="BL980" s="311"/>
      <c r="BM980" s="311"/>
      <c r="BN980" s="312"/>
      <c r="BO980" s="311"/>
      <c r="BP980" s="297"/>
      <c r="BQ980" s="311"/>
      <c r="BR980" s="311"/>
      <c r="BS980" s="311"/>
      <c r="BT980" s="311"/>
      <c r="BU980" s="312"/>
      <c r="BV980" s="311"/>
      <c r="BW980" s="297"/>
      <c r="BX980" s="311"/>
      <c r="BY980" s="311"/>
      <c r="BZ980" s="311"/>
      <c r="CA980" s="311"/>
      <c r="CB980" s="312"/>
      <c r="CC980" s="311"/>
      <c r="CD980" s="297"/>
      <c r="CE980" s="311"/>
      <c r="CF980" s="311"/>
      <c r="CG980" s="311"/>
      <c r="CH980" s="311"/>
      <c r="CI980" s="312"/>
      <c r="CJ980" s="311"/>
      <c r="CK980" s="297"/>
      <c r="CL980" s="311"/>
      <c r="CM980" s="311"/>
      <c r="CN980" s="311"/>
      <c r="CO980" s="311"/>
      <c r="CP980" s="312"/>
      <c r="CQ980" s="311"/>
      <c r="CR980" s="297"/>
      <c r="CS980" s="311"/>
      <c r="CT980" s="311"/>
      <c r="CU980" s="311"/>
      <c r="CV980" s="311"/>
      <c r="CW980" s="312"/>
      <c r="CX980" s="311"/>
      <c r="CY980" s="297"/>
      <c r="CZ980" s="311"/>
      <c r="DA980" s="311"/>
      <c r="DB980" s="311"/>
      <c r="DC980" s="311"/>
      <c r="DD980" s="312"/>
      <c r="DE980" s="311"/>
      <c r="DF980" s="297"/>
      <c r="DG980" s="311"/>
      <c r="DH980" s="311"/>
      <c r="DI980" s="311"/>
      <c r="DJ980" s="311"/>
      <c r="DK980" s="312"/>
      <c r="DL980" s="311"/>
      <c r="DM980" s="297"/>
      <c r="DN980" s="311"/>
      <c r="DO980" s="311"/>
      <c r="DP980" s="311"/>
      <c r="DQ980" s="311"/>
      <c r="DR980" s="312"/>
      <c r="DS980" s="311"/>
      <c r="DT980" s="297"/>
      <c r="DU980" s="311"/>
      <c r="DV980" s="311"/>
      <c r="DW980" s="311"/>
      <c r="DX980" s="311"/>
      <c r="DY980" s="312"/>
      <c r="DZ980" s="311"/>
      <c r="EA980" s="297"/>
      <c r="EB980" s="311"/>
      <c r="EC980" s="311"/>
      <c r="ED980" s="311"/>
      <c r="EE980" s="311"/>
      <c r="EF980" s="312"/>
      <c r="EG980" s="311"/>
      <c r="EH980" s="297"/>
      <c r="EI980" s="311"/>
      <c r="EJ980" s="311"/>
      <c r="EK980" s="311"/>
      <c r="EL980" s="311"/>
      <c r="EM980" s="312"/>
      <c r="EN980" s="311"/>
      <c r="EO980" s="297"/>
      <c r="EP980" s="311"/>
      <c r="EQ980" s="311"/>
      <c r="ER980" s="311"/>
      <c r="ES980" s="311"/>
      <c r="ET980" s="312"/>
      <c r="EU980" s="311"/>
      <c r="EV980" s="297"/>
      <c r="EW980" s="311"/>
      <c r="EX980" s="311"/>
      <c r="EY980" s="311"/>
      <c r="EZ980" s="311"/>
      <c r="FA980" s="312"/>
      <c r="FB980" s="311"/>
      <c r="FC980" s="298"/>
    </row>
    <row r="981" spans="1:159" s="205" customFormat="1" ht="39.9" customHeight="1" x14ac:dyDescent="0.25">
      <c r="A981" s="206"/>
      <c r="B981" s="196"/>
      <c r="C981" s="292"/>
      <c r="D981" s="198"/>
      <c r="E981" s="299"/>
      <c r="F981" s="200"/>
      <c r="G981" s="301"/>
      <c r="H981" s="303"/>
      <c r="I981" s="299"/>
      <c r="J981" s="299"/>
      <c r="K981" s="299"/>
      <c r="L981" s="289"/>
      <c r="M981" s="299"/>
      <c r="N981" s="289"/>
      <c r="O981" s="363" t="str">
        <f>IF(P981="","",IF(OR(I981="",J981=""),"",IF(AND(ISNUMBER(FIND("post-", I981)),J981=ProductCode!$I$12),ProductCode!$F$19,IF(AND(ISNUMBER(FIND("pre-", I981)),J981=ProductCode!$I$12),ProductCode!$F$20,IF(ISNUMBER(FIND("post-", I981)),ProductCode!$F$17,ProductCode!$F$18)))))</f>
        <v/>
      </c>
      <c r="P981" s="295" t="str">
        <f t="shared" si="34"/>
        <v/>
      </c>
      <c r="Q981" s="306"/>
      <c r="R981" s="203"/>
      <c r="S981" s="308" t="str">
        <f t="shared" si="35"/>
        <v/>
      </c>
      <c r="T981" s="311"/>
      <c r="U981" s="311"/>
      <c r="V981" s="311"/>
      <c r="W981" s="311"/>
      <c r="X981" s="312"/>
      <c r="Y981" s="311"/>
      <c r="Z981" s="297"/>
      <c r="AA981" s="311"/>
      <c r="AB981" s="311"/>
      <c r="AC981" s="311"/>
      <c r="AD981" s="311"/>
      <c r="AE981" s="312"/>
      <c r="AF981" s="311"/>
      <c r="AG981" s="297"/>
      <c r="AH981" s="311"/>
      <c r="AI981" s="311"/>
      <c r="AJ981" s="311"/>
      <c r="AK981" s="311"/>
      <c r="AL981" s="312"/>
      <c r="AM981" s="311"/>
      <c r="AN981" s="297"/>
      <c r="AO981" s="311"/>
      <c r="AP981" s="311"/>
      <c r="AQ981" s="311"/>
      <c r="AR981" s="311"/>
      <c r="AS981" s="312"/>
      <c r="AT981" s="311"/>
      <c r="AU981" s="297"/>
      <c r="AV981" s="311"/>
      <c r="AW981" s="311"/>
      <c r="AX981" s="311"/>
      <c r="AY981" s="311"/>
      <c r="AZ981" s="312"/>
      <c r="BA981" s="311"/>
      <c r="BB981" s="297"/>
      <c r="BC981" s="311"/>
      <c r="BD981" s="311"/>
      <c r="BE981" s="311"/>
      <c r="BF981" s="311"/>
      <c r="BG981" s="312"/>
      <c r="BH981" s="311"/>
      <c r="BI981" s="297"/>
      <c r="BJ981" s="311"/>
      <c r="BK981" s="311"/>
      <c r="BL981" s="311"/>
      <c r="BM981" s="311"/>
      <c r="BN981" s="312"/>
      <c r="BO981" s="311"/>
      <c r="BP981" s="297"/>
      <c r="BQ981" s="311"/>
      <c r="BR981" s="311"/>
      <c r="BS981" s="311"/>
      <c r="BT981" s="311"/>
      <c r="BU981" s="312"/>
      <c r="BV981" s="311"/>
      <c r="BW981" s="297"/>
      <c r="BX981" s="311"/>
      <c r="BY981" s="311"/>
      <c r="BZ981" s="311"/>
      <c r="CA981" s="311"/>
      <c r="CB981" s="312"/>
      <c r="CC981" s="311"/>
      <c r="CD981" s="297"/>
      <c r="CE981" s="311"/>
      <c r="CF981" s="311"/>
      <c r="CG981" s="311"/>
      <c r="CH981" s="311"/>
      <c r="CI981" s="312"/>
      <c r="CJ981" s="311"/>
      <c r="CK981" s="297"/>
      <c r="CL981" s="311"/>
      <c r="CM981" s="311"/>
      <c r="CN981" s="311"/>
      <c r="CO981" s="311"/>
      <c r="CP981" s="312"/>
      <c r="CQ981" s="311"/>
      <c r="CR981" s="297"/>
      <c r="CS981" s="311"/>
      <c r="CT981" s="311"/>
      <c r="CU981" s="311"/>
      <c r="CV981" s="311"/>
      <c r="CW981" s="312"/>
      <c r="CX981" s="311"/>
      <c r="CY981" s="297"/>
      <c r="CZ981" s="311"/>
      <c r="DA981" s="311"/>
      <c r="DB981" s="311"/>
      <c r="DC981" s="311"/>
      <c r="DD981" s="312"/>
      <c r="DE981" s="311"/>
      <c r="DF981" s="297"/>
      <c r="DG981" s="311"/>
      <c r="DH981" s="311"/>
      <c r="DI981" s="311"/>
      <c r="DJ981" s="311"/>
      <c r="DK981" s="312"/>
      <c r="DL981" s="311"/>
      <c r="DM981" s="297"/>
      <c r="DN981" s="311"/>
      <c r="DO981" s="311"/>
      <c r="DP981" s="311"/>
      <c r="DQ981" s="311"/>
      <c r="DR981" s="312"/>
      <c r="DS981" s="311"/>
      <c r="DT981" s="297"/>
      <c r="DU981" s="311"/>
      <c r="DV981" s="311"/>
      <c r="DW981" s="311"/>
      <c r="DX981" s="311"/>
      <c r="DY981" s="312"/>
      <c r="DZ981" s="311"/>
      <c r="EA981" s="297"/>
      <c r="EB981" s="311"/>
      <c r="EC981" s="311"/>
      <c r="ED981" s="311"/>
      <c r="EE981" s="311"/>
      <c r="EF981" s="312"/>
      <c r="EG981" s="311"/>
      <c r="EH981" s="297"/>
      <c r="EI981" s="311"/>
      <c r="EJ981" s="311"/>
      <c r="EK981" s="311"/>
      <c r="EL981" s="311"/>
      <c r="EM981" s="312"/>
      <c r="EN981" s="311"/>
      <c r="EO981" s="297"/>
      <c r="EP981" s="311"/>
      <c r="EQ981" s="311"/>
      <c r="ER981" s="311"/>
      <c r="ES981" s="311"/>
      <c r="ET981" s="312"/>
      <c r="EU981" s="311"/>
      <c r="EV981" s="297"/>
      <c r="EW981" s="311"/>
      <c r="EX981" s="311"/>
      <c r="EY981" s="311"/>
      <c r="EZ981" s="311"/>
      <c r="FA981" s="312"/>
      <c r="FB981" s="311"/>
      <c r="FC981" s="298"/>
    </row>
    <row r="982" spans="1:159" s="205" customFormat="1" ht="39.9" customHeight="1" x14ac:dyDescent="0.25">
      <c r="A982" s="206"/>
      <c r="B982" s="196"/>
      <c r="C982" s="292"/>
      <c r="D982" s="198"/>
      <c r="E982" s="299"/>
      <c r="F982" s="200"/>
      <c r="G982" s="301"/>
      <c r="H982" s="303"/>
      <c r="I982" s="299"/>
      <c r="J982" s="299"/>
      <c r="K982" s="299"/>
      <c r="L982" s="289"/>
      <c r="M982" s="299"/>
      <c r="N982" s="289"/>
      <c r="O982" s="363" t="str">
        <f>IF(P982="","",IF(OR(I982="",J982=""),"",IF(AND(ISNUMBER(FIND("post-", I982)),J982=ProductCode!$I$12),ProductCode!$F$19,IF(AND(ISNUMBER(FIND("pre-", I982)),J982=ProductCode!$I$12),ProductCode!$F$20,IF(ISNUMBER(FIND("post-", I982)),ProductCode!$F$17,ProductCode!$F$18)))))</f>
        <v/>
      </c>
      <c r="P982" s="295" t="str">
        <f t="shared" si="34"/>
        <v/>
      </c>
      <c r="Q982" s="306"/>
      <c r="R982" s="203"/>
      <c r="S982" s="308" t="str">
        <f t="shared" si="35"/>
        <v/>
      </c>
      <c r="T982" s="311"/>
      <c r="U982" s="311"/>
      <c r="V982" s="311"/>
      <c r="W982" s="311"/>
      <c r="X982" s="312"/>
      <c r="Y982" s="311"/>
      <c r="Z982" s="297"/>
      <c r="AA982" s="311"/>
      <c r="AB982" s="311"/>
      <c r="AC982" s="311"/>
      <c r="AD982" s="311"/>
      <c r="AE982" s="312"/>
      <c r="AF982" s="311"/>
      <c r="AG982" s="297"/>
      <c r="AH982" s="311"/>
      <c r="AI982" s="311"/>
      <c r="AJ982" s="311"/>
      <c r="AK982" s="311"/>
      <c r="AL982" s="312"/>
      <c r="AM982" s="311"/>
      <c r="AN982" s="297"/>
      <c r="AO982" s="311"/>
      <c r="AP982" s="311"/>
      <c r="AQ982" s="311"/>
      <c r="AR982" s="311"/>
      <c r="AS982" s="312"/>
      <c r="AT982" s="311"/>
      <c r="AU982" s="297"/>
      <c r="AV982" s="311"/>
      <c r="AW982" s="311"/>
      <c r="AX982" s="311"/>
      <c r="AY982" s="311"/>
      <c r="AZ982" s="312"/>
      <c r="BA982" s="311"/>
      <c r="BB982" s="297"/>
      <c r="BC982" s="311"/>
      <c r="BD982" s="311"/>
      <c r="BE982" s="311"/>
      <c r="BF982" s="311"/>
      <c r="BG982" s="312"/>
      <c r="BH982" s="311"/>
      <c r="BI982" s="297"/>
      <c r="BJ982" s="311"/>
      <c r="BK982" s="311"/>
      <c r="BL982" s="311"/>
      <c r="BM982" s="311"/>
      <c r="BN982" s="312"/>
      <c r="BO982" s="311"/>
      <c r="BP982" s="297"/>
      <c r="BQ982" s="311"/>
      <c r="BR982" s="311"/>
      <c r="BS982" s="311"/>
      <c r="BT982" s="311"/>
      <c r="BU982" s="312"/>
      <c r="BV982" s="311"/>
      <c r="BW982" s="297"/>
      <c r="BX982" s="311"/>
      <c r="BY982" s="311"/>
      <c r="BZ982" s="311"/>
      <c r="CA982" s="311"/>
      <c r="CB982" s="312"/>
      <c r="CC982" s="311"/>
      <c r="CD982" s="297"/>
      <c r="CE982" s="311"/>
      <c r="CF982" s="311"/>
      <c r="CG982" s="311"/>
      <c r="CH982" s="311"/>
      <c r="CI982" s="312"/>
      <c r="CJ982" s="311"/>
      <c r="CK982" s="297"/>
      <c r="CL982" s="311"/>
      <c r="CM982" s="311"/>
      <c r="CN982" s="311"/>
      <c r="CO982" s="311"/>
      <c r="CP982" s="312"/>
      <c r="CQ982" s="311"/>
      <c r="CR982" s="297"/>
      <c r="CS982" s="311"/>
      <c r="CT982" s="311"/>
      <c r="CU982" s="311"/>
      <c r="CV982" s="311"/>
      <c r="CW982" s="312"/>
      <c r="CX982" s="311"/>
      <c r="CY982" s="297"/>
      <c r="CZ982" s="311"/>
      <c r="DA982" s="311"/>
      <c r="DB982" s="311"/>
      <c r="DC982" s="311"/>
      <c r="DD982" s="312"/>
      <c r="DE982" s="311"/>
      <c r="DF982" s="297"/>
      <c r="DG982" s="311"/>
      <c r="DH982" s="311"/>
      <c r="DI982" s="311"/>
      <c r="DJ982" s="311"/>
      <c r="DK982" s="312"/>
      <c r="DL982" s="311"/>
      <c r="DM982" s="297"/>
      <c r="DN982" s="311"/>
      <c r="DO982" s="311"/>
      <c r="DP982" s="311"/>
      <c r="DQ982" s="311"/>
      <c r="DR982" s="312"/>
      <c r="DS982" s="311"/>
      <c r="DT982" s="297"/>
      <c r="DU982" s="311"/>
      <c r="DV982" s="311"/>
      <c r="DW982" s="311"/>
      <c r="DX982" s="311"/>
      <c r="DY982" s="312"/>
      <c r="DZ982" s="311"/>
      <c r="EA982" s="297"/>
      <c r="EB982" s="311"/>
      <c r="EC982" s="311"/>
      <c r="ED982" s="311"/>
      <c r="EE982" s="311"/>
      <c r="EF982" s="312"/>
      <c r="EG982" s="311"/>
      <c r="EH982" s="297"/>
      <c r="EI982" s="311"/>
      <c r="EJ982" s="311"/>
      <c r="EK982" s="311"/>
      <c r="EL982" s="311"/>
      <c r="EM982" s="312"/>
      <c r="EN982" s="311"/>
      <c r="EO982" s="297"/>
      <c r="EP982" s="311"/>
      <c r="EQ982" s="311"/>
      <c r="ER982" s="311"/>
      <c r="ES982" s="311"/>
      <c r="ET982" s="312"/>
      <c r="EU982" s="311"/>
      <c r="EV982" s="297"/>
      <c r="EW982" s="311"/>
      <c r="EX982" s="311"/>
      <c r="EY982" s="311"/>
      <c r="EZ982" s="311"/>
      <c r="FA982" s="312"/>
      <c r="FB982" s="311"/>
      <c r="FC982" s="298"/>
    </row>
    <row r="983" spans="1:159" s="205" customFormat="1" ht="39.9" customHeight="1" x14ac:dyDescent="0.25">
      <c r="A983" s="206"/>
      <c r="B983" s="196"/>
      <c r="C983" s="292"/>
      <c r="D983" s="198"/>
      <c r="E983" s="299"/>
      <c r="F983" s="200"/>
      <c r="G983" s="301"/>
      <c r="H983" s="303"/>
      <c r="I983" s="299"/>
      <c r="J983" s="299"/>
      <c r="K983" s="299"/>
      <c r="L983" s="289"/>
      <c r="M983" s="299"/>
      <c r="N983" s="289"/>
      <c r="O983" s="363" t="str">
        <f>IF(P983="","",IF(OR(I983="",J983=""),"",IF(AND(ISNUMBER(FIND("post-", I983)),J983=ProductCode!$I$12),ProductCode!$F$19,IF(AND(ISNUMBER(FIND("pre-", I983)),J983=ProductCode!$I$12),ProductCode!$F$20,IF(ISNUMBER(FIND("post-", I983)),ProductCode!$F$17,ProductCode!$F$18)))))</f>
        <v/>
      </c>
      <c r="P983" s="295" t="str">
        <f t="shared" si="34"/>
        <v/>
      </c>
      <c r="Q983" s="306"/>
      <c r="R983" s="203"/>
      <c r="S983" s="308" t="str">
        <f t="shared" si="35"/>
        <v/>
      </c>
      <c r="T983" s="311"/>
      <c r="U983" s="311"/>
      <c r="V983" s="311"/>
      <c r="W983" s="311"/>
      <c r="X983" s="312"/>
      <c r="Y983" s="311"/>
      <c r="Z983" s="297"/>
      <c r="AA983" s="311"/>
      <c r="AB983" s="311"/>
      <c r="AC983" s="311"/>
      <c r="AD983" s="311"/>
      <c r="AE983" s="312"/>
      <c r="AF983" s="311"/>
      <c r="AG983" s="297"/>
      <c r="AH983" s="311"/>
      <c r="AI983" s="311"/>
      <c r="AJ983" s="311"/>
      <c r="AK983" s="311"/>
      <c r="AL983" s="312"/>
      <c r="AM983" s="311"/>
      <c r="AN983" s="297"/>
      <c r="AO983" s="311"/>
      <c r="AP983" s="311"/>
      <c r="AQ983" s="311"/>
      <c r="AR983" s="311"/>
      <c r="AS983" s="312"/>
      <c r="AT983" s="311"/>
      <c r="AU983" s="297"/>
      <c r="AV983" s="311"/>
      <c r="AW983" s="311"/>
      <c r="AX983" s="311"/>
      <c r="AY983" s="311"/>
      <c r="AZ983" s="312"/>
      <c r="BA983" s="311"/>
      <c r="BB983" s="297"/>
      <c r="BC983" s="311"/>
      <c r="BD983" s="311"/>
      <c r="BE983" s="311"/>
      <c r="BF983" s="311"/>
      <c r="BG983" s="312"/>
      <c r="BH983" s="311"/>
      <c r="BI983" s="297"/>
      <c r="BJ983" s="311"/>
      <c r="BK983" s="311"/>
      <c r="BL983" s="311"/>
      <c r="BM983" s="311"/>
      <c r="BN983" s="312"/>
      <c r="BO983" s="311"/>
      <c r="BP983" s="297"/>
      <c r="BQ983" s="311"/>
      <c r="BR983" s="311"/>
      <c r="BS983" s="311"/>
      <c r="BT983" s="311"/>
      <c r="BU983" s="312"/>
      <c r="BV983" s="311"/>
      <c r="BW983" s="297"/>
      <c r="BX983" s="311"/>
      <c r="BY983" s="311"/>
      <c r="BZ983" s="311"/>
      <c r="CA983" s="311"/>
      <c r="CB983" s="312"/>
      <c r="CC983" s="311"/>
      <c r="CD983" s="297"/>
      <c r="CE983" s="311"/>
      <c r="CF983" s="311"/>
      <c r="CG983" s="311"/>
      <c r="CH983" s="311"/>
      <c r="CI983" s="312"/>
      <c r="CJ983" s="311"/>
      <c r="CK983" s="297"/>
      <c r="CL983" s="311"/>
      <c r="CM983" s="311"/>
      <c r="CN983" s="311"/>
      <c r="CO983" s="311"/>
      <c r="CP983" s="312"/>
      <c r="CQ983" s="311"/>
      <c r="CR983" s="297"/>
      <c r="CS983" s="311"/>
      <c r="CT983" s="311"/>
      <c r="CU983" s="311"/>
      <c r="CV983" s="311"/>
      <c r="CW983" s="312"/>
      <c r="CX983" s="311"/>
      <c r="CY983" s="297"/>
      <c r="CZ983" s="311"/>
      <c r="DA983" s="311"/>
      <c r="DB983" s="311"/>
      <c r="DC983" s="311"/>
      <c r="DD983" s="312"/>
      <c r="DE983" s="311"/>
      <c r="DF983" s="297"/>
      <c r="DG983" s="311"/>
      <c r="DH983" s="311"/>
      <c r="DI983" s="311"/>
      <c r="DJ983" s="311"/>
      <c r="DK983" s="312"/>
      <c r="DL983" s="311"/>
      <c r="DM983" s="297"/>
      <c r="DN983" s="311"/>
      <c r="DO983" s="311"/>
      <c r="DP983" s="311"/>
      <c r="DQ983" s="311"/>
      <c r="DR983" s="312"/>
      <c r="DS983" s="311"/>
      <c r="DT983" s="297"/>
      <c r="DU983" s="311"/>
      <c r="DV983" s="311"/>
      <c r="DW983" s="311"/>
      <c r="DX983" s="311"/>
      <c r="DY983" s="312"/>
      <c r="DZ983" s="311"/>
      <c r="EA983" s="297"/>
      <c r="EB983" s="311"/>
      <c r="EC983" s="311"/>
      <c r="ED983" s="311"/>
      <c r="EE983" s="311"/>
      <c r="EF983" s="312"/>
      <c r="EG983" s="311"/>
      <c r="EH983" s="297"/>
      <c r="EI983" s="311"/>
      <c r="EJ983" s="311"/>
      <c r="EK983" s="311"/>
      <c r="EL983" s="311"/>
      <c r="EM983" s="312"/>
      <c r="EN983" s="311"/>
      <c r="EO983" s="297"/>
      <c r="EP983" s="311"/>
      <c r="EQ983" s="311"/>
      <c r="ER983" s="311"/>
      <c r="ES983" s="311"/>
      <c r="ET983" s="312"/>
      <c r="EU983" s="311"/>
      <c r="EV983" s="297"/>
      <c r="EW983" s="311"/>
      <c r="EX983" s="311"/>
      <c r="EY983" s="311"/>
      <c r="EZ983" s="311"/>
      <c r="FA983" s="312"/>
      <c r="FB983" s="311"/>
      <c r="FC983" s="298"/>
    </row>
    <row r="984" spans="1:159" s="205" customFormat="1" ht="39.9" customHeight="1" x14ac:dyDescent="0.25">
      <c r="A984" s="206"/>
      <c r="B984" s="196"/>
      <c r="C984" s="292"/>
      <c r="D984" s="198"/>
      <c r="E984" s="299"/>
      <c r="F984" s="200"/>
      <c r="G984" s="301"/>
      <c r="H984" s="303"/>
      <c r="I984" s="299"/>
      <c r="J984" s="299"/>
      <c r="K984" s="299"/>
      <c r="L984" s="289"/>
      <c r="M984" s="299"/>
      <c r="N984" s="289"/>
      <c r="O984" s="363" t="str">
        <f>IF(P984="","",IF(OR(I984="",J984=""),"",IF(AND(ISNUMBER(FIND("post-", I984)),J984=ProductCode!$I$12),ProductCode!$F$19,IF(AND(ISNUMBER(FIND("pre-", I984)),J984=ProductCode!$I$12),ProductCode!$F$20,IF(ISNUMBER(FIND("post-", I984)),ProductCode!$F$17,ProductCode!$F$18)))))</f>
        <v/>
      </c>
      <c r="P984" s="295" t="str">
        <f t="shared" si="34"/>
        <v/>
      </c>
      <c r="Q984" s="306"/>
      <c r="R984" s="203"/>
      <c r="S984" s="308" t="str">
        <f t="shared" si="35"/>
        <v/>
      </c>
      <c r="T984" s="311"/>
      <c r="U984" s="311"/>
      <c r="V984" s="311"/>
      <c r="W984" s="311"/>
      <c r="X984" s="312"/>
      <c r="Y984" s="311"/>
      <c r="Z984" s="297"/>
      <c r="AA984" s="311"/>
      <c r="AB984" s="311"/>
      <c r="AC984" s="311"/>
      <c r="AD984" s="311"/>
      <c r="AE984" s="312"/>
      <c r="AF984" s="311"/>
      <c r="AG984" s="297"/>
      <c r="AH984" s="311"/>
      <c r="AI984" s="311"/>
      <c r="AJ984" s="311"/>
      <c r="AK984" s="311"/>
      <c r="AL984" s="312"/>
      <c r="AM984" s="311"/>
      <c r="AN984" s="297"/>
      <c r="AO984" s="311"/>
      <c r="AP984" s="311"/>
      <c r="AQ984" s="311"/>
      <c r="AR984" s="311"/>
      <c r="AS984" s="312"/>
      <c r="AT984" s="311"/>
      <c r="AU984" s="297"/>
      <c r="AV984" s="311"/>
      <c r="AW984" s="311"/>
      <c r="AX984" s="311"/>
      <c r="AY984" s="311"/>
      <c r="AZ984" s="312"/>
      <c r="BA984" s="311"/>
      <c r="BB984" s="297"/>
      <c r="BC984" s="311"/>
      <c r="BD984" s="311"/>
      <c r="BE984" s="311"/>
      <c r="BF984" s="311"/>
      <c r="BG984" s="312"/>
      <c r="BH984" s="311"/>
      <c r="BI984" s="297"/>
      <c r="BJ984" s="311"/>
      <c r="BK984" s="311"/>
      <c r="BL984" s="311"/>
      <c r="BM984" s="311"/>
      <c r="BN984" s="312"/>
      <c r="BO984" s="311"/>
      <c r="BP984" s="297"/>
      <c r="BQ984" s="311"/>
      <c r="BR984" s="311"/>
      <c r="BS984" s="311"/>
      <c r="BT984" s="311"/>
      <c r="BU984" s="312"/>
      <c r="BV984" s="311"/>
      <c r="BW984" s="297"/>
      <c r="BX984" s="311"/>
      <c r="BY984" s="311"/>
      <c r="BZ984" s="311"/>
      <c r="CA984" s="311"/>
      <c r="CB984" s="312"/>
      <c r="CC984" s="311"/>
      <c r="CD984" s="297"/>
      <c r="CE984" s="311"/>
      <c r="CF984" s="311"/>
      <c r="CG984" s="311"/>
      <c r="CH984" s="311"/>
      <c r="CI984" s="312"/>
      <c r="CJ984" s="311"/>
      <c r="CK984" s="297"/>
      <c r="CL984" s="311"/>
      <c r="CM984" s="311"/>
      <c r="CN984" s="311"/>
      <c r="CO984" s="311"/>
      <c r="CP984" s="312"/>
      <c r="CQ984" s="311"/>
      <c r="CR984" s="297"/>
      <c r="CS984" s="311"/>
      <c r="CT984" s="311"/>
      <c r="CU984" s="311"/>
      <c r="CV984" s="311"/>
      <c r="CW984" s="312"/>
      <c r="CX984" s="311"/>
      <c r="CY984" s="297"/>
      <c r="CZ984" s="311"/>
      <c r="DA984" s="311"/>
      <c r="DB984" s="311"/>
      <c r="DC984" s="311"/>
      <c r="DD984" s="312"/>
      <c r="DE984" s="311"/>
      <c r="DF984" s="297"/>
      <c r="DG984" s="311"/>
      <c r="DH984" s="311"/>
      <c r="DI984" s="311"/>
      <c r="DJ984" s="311"/>
      <c r="DK984" s="312"/>
      <c r="DL984" s="311"/>
      <c r="DM984" s="297"/>
      <c r="DN984" s="311"/>
      <c r="DO984" s="311"/>
      <c r="DP984" s="311"/>
      <c r="DQ984" s="311"/>
      <c r="DR984" s="312"/>
      <c r="DS984" s="311"/>
      <c r="DT984" s="297"/>
      <c r="DU984" s="311"/>
      <c r="DV984" s="311"/>
      <c r="DW984" s="311"/>
      <c r="DX984" s="311"/>
      <c r="DY984" s="312"/>
      <c r="DZ984" s="311"/>
      <c r="EA984" s="297"/>
      <c r="EB984" s="311"/>
      <c r="EC984" s="311"/>
      <c r="ED984" s="311"/>
      <c r="EE984" s="311"/>
      <c r="EF984" s="312"/>
      <c r="EG984" s="311"/>
      <c r="EH984" s="297"/>
      <c r="EI984" s="311"/>
      <c r="EJ984" s="311"/>
      <c r="EK984" s="311"/>
      <c r="EL984" s="311"/>
      <c r="EM984" s="312"/>
      <c r="EN984" s="311"/>
      <c r="EO984" s="297"/>
      <c r="EP984" s="311"/>
      <c r="EQ984" s="311"/>
      <c r="ER984" s="311"/>
      <c r="ES984" s="311"/>
      <c r="ET984" s="312"/>
      <c r="EU984" s="311"/>
      <c r="EV984" s="297"/>
      <c r="EW984" s="311"/>
      <c r="EX984" s="311"/>
      <c r="EY984" s="311"/>
      <c r="EZ984" s="311"/>
      <c r="FA984" s="312"/>
      <c r="FB984" s="311"/>
      <c r="FC984" s="298"/>
    </row>
    <row r="985" spans="1:159" s="205" customFormat="1" ht="39.9" customHeight="1" x14ac:dyDescent="0.25">
      <c r="A985" s="206"/>
      <c r="B985" s="196"/>
      <c r="C985" s="292"/>
      <c r="D985" s="198"/>
      <c r="E985" s="299"/>
      <c r="F985" s="200"/>
      <c r="G985" s="301"/>
      <c r="H985" s="303"/>
      <c r="I985" s="299"/>
      <c r="J985" s="299"/>
      <c r="K985" s="299"/>
      <c r="L985" s="289"/>
      <c r="M985" s="299"/>
      <c r="N985" s="289"/>
      <c r="O985" s="363" t="str">
        <f>IF(P985="","",IF(OR(I985="",J985=""),"",IF(AND(ISNUMBER(FIND("post-", I985)),J985=ProductCode!$I$12),ProductCode!$F$19,IF(AND(ISNUMBER(FIND("pre-", I985)),J985=ProductCode!$I$12),ProductCode!$F$20,IF(ISNUMBER(FIND("post-", I985)),ProductCode!$F$17,ProductCode!$F$18)))))</f>
        <v/>
      </c>
      <c r="P985" s="295" t="str">
        <f t="shared" si="34"/>
        <v/>
      </c>
      <c r="Q985" s="306"/>
      <c r="R985" s="203"/>
      <c r="S985" s="308" t="str">
        <f t="shared" si="35"/>
        <v/>
      </c>
      <c r="T985" s="311"/>
      <c r="U985" s="311"/>
      <c r="V985" s="311"/>
      <c r="W985" s="311"/>
      <c r="X985" s="312"/>
      <c r="Y985" s="311"/>
      <c r="Z985" s="297"/>
      <c r="AA985" s="311"/>
      <c r="AB985" s="311"/>
      <c r="AC985" s="311"/>
      <c r="AD985" s="311"/>
      <c r="AE985" s="312"/>
      <c r="AF985" s="311"/>
      <c r="AG985" s="297"/>
      <c r="AH985" s="311"/>
      <c r="AI985" s="311"/>
      <c r="AJ985" s="311"/>
      <c r="AK985" s="311"/>
      <c r="AL985" s="312"/>
      <c r="AM985" s="311"/>
      <c r="AN985" s="297"/>
      <c r="AO985" s="311"/>
      <c r="AP985" s="311"/>
      <c r="AQ985" s="311"/>
      <c r="AR985" s="311"/>
      <c r="AS985" s="312"/>
      <c r="AT985" s="311"/>
      <c r="AU985" s="297"/>
      <c r="AV985" s="311"/>
      <c r="AW985" s="311"/>
      <c r="AX985" s="311"/>
      <c r="AY985" s="311"/>
      <c r="AZ985" s="312"/>
      <c r="BA985" s="311"/>
      <c r="BB985" s="297"/>
      <c r="BC985" s="311"/>
      <c r="BD985" s="311"/>
      <c r="BE985" s="311"/>
      <c r="BF985" s="311"/>
      <c r="BG985" s="312"/>
      <c r="BH985" s="311"/>
      <c r="BI985" s="297"/>
      <c r="BJ985" s="311"/>
      <c r="BK985" s="311"/>
      <c r="BL985" s="311"/>
      <c r="BM985" s="311"/>
      <c r="BN985" s="312"/>
      <c r="BO985" s="311"/>
      <c r="BP985" s="297"/>
      <c r="BQ985" s="311"/>
      <c r="BR985" s="311"/>
      <c r="BS985" s="311"/>
      <c r="BT985" s="311"/>
      <c r="BU985" s="312"/>
      <c r="BV985" s="311"/>
      <c r="BW985" s="297"/>
      <c r="BX985" s="311"/>
      <c r="BY985" s="311"/>
      <c r="BZ985" s="311"/>
      <c r="CA985" s="311"/>
      <c r="CB985" s="312"/>
      <c r="CC985" s="311"/>
      <c r="CD985" s="297"/>
      <c r="CE985" s="311"/>
      <c r="CF985" s="311"/>
      <c r="CG985" s="311"/>
      <c r="CH985" s="311"/>
      <c r="CI985" s="312"/>
      <c r="CJ985" s="311"/>
      <c r="CK985" s="297"/>
      <c r="CL985" s="311"/>
      <c r="CM985" s="311"/>
      <c r="CN985" s="311"/>
      <c r="CO985" s="311"/>
      <c r="CP985" s="312"/>
      <c r="CQ985" s="311"/>
      <c r="CR985" s="297"/>
      <c r="CS985" s="311"/>
      <c r="CT985" s="311"/>
      <c r="CU985" s="311"/>
      <c r="CV985" s="311"/>
      <c r="CW985" s="312"/>
      <c r="CX985" s="311"/>
      <c r="CY985" s="297"/>
      <c r="CZ985" s="311"/>
      <c r="DA985" s="311"/>
      <c r="DB985" s="311"/>
      <c r="DC985" s="311"/>
      <c r="DD985" s="312"/>
      <c r="DE985" s="311"/>
      <c r="DF985" s="297"/>
      <c r="DG985" s="311"/>
      <c r="DH985" s="311"/>
      <c r="DI985" s="311"/>
      <c r="DJ985" s="311"/>
      <c r="DK985" s="312"/>
      <c r="DL985" s="311"/>
      <c r="DM985" s="297"/>
      <c r="DN985" s="311"/>
      <c r="DO985" s="311"/>
      <c r="DP985" s="311"/>
      <c r="DQ985" s="311"/>
      <c r="DR985" s="312"/>
      <c r="DS985" s="311"/>
      <c r="DT985" s="297"/>
      <c r="DU985" s="311"/>
      <c r="DV985" s="311"/>
      <c r="DW985" s="311"/>
      <c r="DX985" s="311"/>
      <c r="DY985" s="312"/>
      <c r="DZ985" s="311"/>
      <c r="EA985" s="297"/>
      <c r="EB985" s="311"/>
      <c r="EC985" s="311"/>
      <c r="ED985" s="311"/>
      <c r="EE985" s="311"/>
      <c r="EF985" s="312"/>
      <c r="EG985" s="311"/>
      <c r="EH985" s="297"/>
      <c r="EI985" s="311"/>
      <c r="EJ985" s="311"/>
      <c r="EK985" s="311"/>
      <c r="EL985" s="311"/>
      <c r="EM985" s="312"/>
      <c r="EN985" s="311"/>
      <c r="EO985" s="297"/>
      <c r="EP985" s="311"/>
      <c r="EQ985" s="311"/>
      <c r="ER985" s="311"/>
      <c r="ES985" s="311"/>
      <c r="ET985" s="312"/>
      <c r="EU985" s="311"/>
      <c r="EV985" s="297"/>
      <c r="EW985" s="311"/>
      <c r="EX985" s="311"/>
      <c r="EY985" s="311"/>
      <c r="EZ985" s="311"/>
      <c r="FA985" s="312"/>
      <c r="FB985" s="311"/>
      <c r="FC985" s="298"/>
    </row>
    <row r="986" spans="1:159" s="205" customFormat="1" ht="39.9" customHeight="1" x14ac:dyDescent="0.25">
      <c r="A986" s="206"/>
      <c r="B986" s="196"/>
      <c r="C986" s="292"/>
      <c r="D986" s="198"/>
      <c r="E986" s="299"/>
      <c r="F986" s="200"/>
      <c r="G986" s="301"/>
      <c r="H986" s="303"/>
      <c r="I986" s="299"/>
      <c r="J986" s="299"/>
      <c r="K986" s="299"/>
      <c r="L986" s="289"/>
      <c r="M986" s="299"/>
      <c r="N986" s="289"/>
      <c r="O986" s="363" t="str">
        <f>IF(P986="","",IF(OR(I986="",J986=""),"",IF(AND(ISNUMBER(FIND("post-", I986)),J986=ProductCode!$I$12),ProductCode!$F$19,IF(AND(ISNUMBER(FIND("pre-", I986)),J986=ProductCode!$I$12),ProductCode!$F$20,IF(ISNUMBER(FIND("post-", I986)),ProductCode!$F$17,ProductCode!$F$18)))))</f>
        <v/>
      </c>
      <c r="P986" s="295" t="str">
        <f t="shared" si="34"/>
        <v/>
      </c>
      <c r="Q986" s="306"/>
      <c r="R986" s="203"/>
      <c r="S986" s="308" t="str">
        <f t="shared" si="35"/>
        <v/>
      </c>
      <c r="T986" s="311"/>
      <c r="U986" s="311"/>
      <c r="V986" s="311"/>
      <c r="W986" s="311"/>
      <c r="X986" s="312"/>
      <c r="Y986" s="311"/>
      <c r="Z986" s="297"/>
      <c r="AA986" s="311"/>
      <c r="AB986" s="311"/>
      <c r="AC986" s="311"/>
      <c r="AD986" s="311"/>
      <c r="AE986" s="312"/>
      <c r="AF986" s="311"/>
      <c r="AG986" s="297"/>
      <c r="AH986" s="311"/>
      <c r="AI986" s="311"/>
      <c r="AJ986" s="311"/>
      <c r="AK986" s="311"/>
      <c r="AL986" s="312"/>
      <c r="AM986" s="311"/>
      <c r="AN986" s="297"/>
      <c r="AO986" s="311"/>
      <c r="AP986" s="311"/>
      <c r="AQ986" s="311"/>
      <c r="AR986" s="311"/>
      <c r="AS986" s="312"/>
      <c r="AT986" s="311"/>
      <c r="AU986" s="297"/>
      <c r="AV986" s="311"/>
      <c r="AW986" s="311"/>
      <c r="AX986" s="311"/>
      <c r="AY986" s="311"/>
      <c r="AZ986" s="312"/>
      <c r="BA986" s="311"/>
      <c r="BB986" s="297"/>
      <c r="BC986" s="311"/>
      <c r="BD986" s="311"/>
      <c r="BE986" s="311"/>
      <c r="BF986" s="311"/>
      <c r="BG986" s="312"/>
      <c r="BH986" s="311"/>
      <c r="BI986" s="297"/>
      <c r="BJ986" s="311"/>
      <c r="BK986" s="311"/>
      <c r="BL986" s="311"/>
      <c r="BM986" s="311"/>
      <c r="BN986" s="312"/>
      <c r="BO986" s="311"/>
      <c r="BP986" s="297"/>
      <c r="BQ986" s="311"/>
      <c r="BR986" s="311"/>
      <c r="BS986" s="311"/>
      <c r="BT986" s="311"/>
      <c r="BU986" s="312"/>
      <c r="BV986" s="311"/>
      <c r="BW986" s="297"/>
      <c r="BX986" s="311"/>
      <c r="BY986" s="311"/>
      <c r="BZ986" s="311"/>
      <c r="CA986" s="311"/>
      <c r="CB986" s="312"/>
      <c r="CC986" s="311"/>
      <c r="CD986" s="297"/>
      <c r="CE986" s="311"/>
      <c r="CF986" s="311"/>
      <c r="CG986" s="311"/>
      <c r="CH986" s="311"/>
      <c r="CI986" s="312"/>
      <c r="CJ986" s="311"/>
      <c r="CK986" s="297"/>
      <c r="CL986" s="311"/>
      <c r="CM986" s="311"/>
      <c r="CN986" s="311"/>
      <c r="CO986" s="311"/>
      <c r="CP986" s="312"/>
      <c r="CQ986" s="311"/>
      <c r="CR986" s="297"/>
      <c r="CS986" s="311"/>
      <c r="CT986" s="311"/>
      <c r="CU986" s="311"/>
      <c r="CV986" s="311"/>
      <c r="CW986" s="312"/>
      <c r="CX986" s="311"/>
      <c r="CY986" s="297"/>
      <c r="CZ986" s="311"/>
      <c r="DA986" s="311"/>
      <c r="DB986" s="311"/>
      <c r="DC986" s="311"/>
      <c r="DD986" s="312"/>
      <c r="DE986" s="311"/>
      <c r="DF986" s="297"/>
      <c r="DG986" s="311"/>
      <c r="DH986" s="311"/>
      <c r="DI986" s="311"/>
      <c r="DJ986" s="311"/>
      <c r="DK986" s="312"/>
      <c r="DL986" s="311"/>
      <c r="DM986" s="297"/>
      <c r="DN986" s="311"/>
      <c r="DO986" s="311"/>
      <c r="DP986" s="311"/>
      <c r="DQ986" s="311"/>
      <c r="DR986" s="312"/>
      <c r="DS986" s="311"/>
      <c r="DT986" s="297"/>
      <c r="DU986" s="311"/>
      <c r="DV986" s="311"/>
      <c r="DW986" s="311"/>
      <c r="DX986" s="311"/>
      <c r="DY986" s="312"/>
      <c r="DZ986" s="311"/>
      <c r="EA986" s="297"/>
      <c r="EB986" s="311"/>
      <c r="EC986" s="311"/>
      <c r="ED986" s="311"/>
      <c r="EE986" s="311"/>
      <c r="EF986" s="312"/>
      <c r="EG986" s="311"/>
      <c r="EH986" s="297"/>
      <c r="EI986" s="311"/>
      <c r="EJ986" s="311"/>
      <c r="EK986" s="311"/>
      <c r="EL986" s="311"/>
      <c r="EM986" s="312"/>
      <c r="EN986" s="311"/>
      <c r="EO986" s="297"/>
      <c r="EP986" s="311"/>
      <c r="EQ986" s="311"/>
      <c r="ER986" s="311"/>
      <c r="ES986" s="311"/>
      <c r="ET986" s="312"/>
      <c r="EU986" s="311"/>
      <c r="EV986" s="297"/>
      <c r="EW986" s="311"/>
      <c r="EX986" s="311"/>
      <c r="EY986" s="311"/>
      <c r="EZ986" s="311"/>
      <c r="FA986" s="312"/>
      <c r="FB986" s="311"/>
      <c r="FC986" s="298"/>
    </row>
    <row r="987" spans="1:159" s="205" customFormat="1" ht="39.9" customHeight="1" x14ac:dyDescent="0.25">
      <c r="A987" s="206"/>
      <c r="B987" s="196"/>
      <c r="C987" s="292"/>
      <c r="D987" s="198"/>
      <c r="E987" s="299"/>
      <c r="F987" s="200"/>
      <c r="G987" s="301"/>
      <c r="H987" s="303"/>
      <c r="I987" s="299"/>
      <c r="J987" s="299"/>
      <c r="K987" s="299"/>
      <c r="L987" s="289"/>
      <c r="M987" s="299"/>
      <c r="N987" s="289"/>
      <c r="O987" s="363" t="str">
        <f>IF(P987="","",IF(OR(I987="",J987=""),"",IF(AND(ISNUMBER(FIND("post-", I987)),J987=ProductCode!$I$12),ProductCode!$F$19,IF(AND(ISNUMBER(FIND("pre-", I987)),J987=ProductCode!$I$12),ProductCode!$F$20,IF(ISNUMBER(FIND("post-", I987)),ProductCode!$F$17,ProductCode!$F$18)))))</f>
        <v/>
      </c>
      <c r="P987" s="295" t="str">
        <f t="shared" si="34"/>
        <v/>
      </c>
      <c r="Q987" s="306"/>
      <c r="R987" s="203"/>
      <c r="S987" s="308" t="str">
        <f t="shared" si="35"/>
        <v/>
      </c>
      <c r="T987" s="311"/>
      <c r="U987" s="311"/>
      <c r="V987" s="311"/>
      <c r="W987" s="311"/>
      <c r="X987" s="312"/>
      <c r="Y987" s="311"/>
      <c r="Z987" s="297"/>
      <c r="AA987" s="311"/>
      <c r="AB987" s="311"/>
      <c r="AC987" s="311"/>
      <c r="AD987" s="311"/>
      <c r="AE987" s="312"/>
      <c r="AF987" s="311"/>
      <c r="AG987" s="297"/>
      <c r="AH987" s="311"/>
      <c r="AI987" s="311"/>
      <c r="AJ987" s="311"/>
      <c r="AK987" s="311"/>
      <c r="AL987" s="312"/>
      <c r="AM987" s="311"/>
      <c r="AN987" s="297"/>
      <c r="AO987" s="311"/>
      <c r="AP987" s="311"/>
      <c r="AQ987" s="311"/>
      <c r="AR987" s="311"/>
      <c r="AS987" s="312"/>
      <c r="AT987" s="311"/>
      <c r="AU987" s="297"/>
      <c r="AV987" s="311"/>
      <c r="AW987" s="311"/>
      <c r="AX987" s="311"/>
      <c r="AY987" s="311"/>
      <c r="AZ987" s="312"/>
      <c r="BA987" s="311"/>
      <c r="BB987" s="297"/>
      <c r="BC987" s="311"/>
      <c r="BD987" s="311"/>
      <c r="BE987" s="311"/>
      <c r="BF987" s="311"/>
      <c r="BG987" s="312"/>
      <c r="BH987" s="311"/>
      <c r="BI987" s="297"/>
      <c r="BJ987" s="311"/>
      <c r="BK987" s="311"/>
      <c r="BL987" s="311"/>
      <c r="BM987" s="311"/>
      <c r="BN987" s="312"/>
      <c r="BO987" s="311"/>
      <c r="BP987" s="297"/>
      <c r="BQ987" s="311"/>
      <c r="BR987" s="311"/>
      <c r="BS987" s="311"/>
      <c r="BT987" s="311"/>
      <c r="BU987" s="312"/>
      <c r="BV987" s="311"/>
      <c r="BW987" s="297"/>
      <c r="BX987" s="311"/>
      <c r="BY987" s="311"/>
      <c r="BZ987" s="311"/>
      <c r="CA987" s="311"/>
      <c r="CB987" s="312"/>
      <c r="CC987" s="311"/>
      <c r="CD987" s="297"/>
      <c r="CE987" s="311"/>
      <c r="CF987" s="311"/>
      <c r="CG987" s="311"/>
      <c r="CH987" s="311"/>
      <c r="CI987" s="312"/>
      <c r="CJ987" s="311"/>
      <c r="CK987" s="297"/>
      <c r="CL987" s="311"/>
      <c r="CM987" s="311"/>
      <c r="CN987" s="311"/>
      <c r="CO987" s="311"/>
      <c r="CP987" s="312"/>
      <c r="CQ987" s="311"/>
      <c r="CR987" s="297"/>
      <c r="CS987" s="311"/>
      <c r="CT987" s="311"/>
      <c r="CU987" s="311"/>
      <c r="CV987" s="311"/>
      <c r="CW987" s="312"/>
      <c r="CX987" s="311"/>
      <c r="CY987" s="297"/>
      <c r="CZ987" s="311"/>
      <c r="DA987" s="311"/>
      <c r="DB987" s="311"/>
      <c r="DC987" s="311"/>
      <c r="DD987" s="312"/>
      <c r="DE987" s="311"/>
      <c r="DF987" s="297"/>
      <c r="DG987" s="311"/>
      <c r="DH987" s="311"/>
      <c r="DI987" s="311"/>
      <c r="DJ987" s="311"/>
      <c r="DK987" s="312"/>
      <c r="DL987" s="311"/>
      <c r="DM987" s="297"/>
      <c r="DN987" s="311"/>
      <c r="DO987" s="311"/>
      <c r="DP987" s="311"/>
      <c r="DQ987" s="311"/>
      <c r="DR987" s="312"/>
      <c r="DS987" s="311"/>
      <c r="DT987" s="297"/>
      <c r="DU987" s="311"/>
      <c r="DV987" s="311"/>
      <c r="DW987" s="311"/>
      <c r="DX987" s="311"/>
      <c r="DY987" s="312"/>
      <c r="DZ987" s="311"/>
      <c r="EA987" s="297"/>
      <c r="EB987" s="311"/>
      <c r="EC987" s="311"/>
      <c r="ED987" s="311"/>
      <c r="EE987" s="311"/>
      <c r="EF987" s="312"/>
      <c r="EG987" s="311"/>
      <c r="EH987" s="297"/>
      <c r="EI987" s="311"/>
      <c r="EJ987" s="311"/>
      <c r="EK987" s="311"/>
      <c r="EL987" s="311"/>
      <c r="EM987" s="312"/>
      <c r="EN987" s="311"/>
      <c r="EO987" s="297"/>
      <c r="EP987" s="311"/>
      <c r="EQ987" s="311"/>
      <c r="ER987" s="311"/>
      <c r="ES987" s="311"/>
      <c r="ET987" s="312"/>
      <c r="EU987" s="311"/>
      <c r="EV987" s="297"/>
      <c r="EW987" s="311"/>
      <c r="EX987" s="311"/>
      <c r="EY987" s="311"/>
      <c r="EZ987" s="311"/>
      <c r="FA987" s="312"/>
      <c r="FB987" s="311"/>
      <c r="FC987" s="298"/>
    </row>
    <row r="988" spans="1:159" s="205" customFormat="1" ht="39.9" customHeight="1" x14ac:dyDescent="0.25">
      <c r="A988" s="206"/>
      <c r="B988" s="196"/>
      <c r="C988" s="292"/>
      <c r="D988" s="198"/>
      <c r="E988" s="299"/>
      <c r="F988" s="200"/>
      <c r="G988" s="301"/>
      <c r="H988" s="303"/>
      <c r="I988" s="299"/>
      <c r="J988" s="299"/>
      <c r="K988" s="299"/>
      <c r="L988" s="289"/>
      <c r="M988" s="299"/>
      <c r="N988" s="289"/>
      <c r="O988" s="363" t="str">
        <f>IF(P988="","",IF(OR(I988="",J988=""),"",IF(AND(ISNUMBER(FIND("post-", I988)),J988=ProductCode!$I$12),ProductCode!$F$19,IF(AND(ISNUMBER(FIND("pre-", I988)),J988=ProductCode!$I$12),ProductCode!$F$20,IF(ISNUMBER(FIND("post-", I988)),ProductCode!$F$17,ProductCode!$F$18)))))</f>
        <v/>
      </c>
      <c r="P988" s="295" t="str">
        <f t="shared" si="34"/>
        <v/>
      </c>
      <c r="Q988" s="306"/>
      <c r="R988" s="203"/>
      <c r="S988" s="308" t="str">
        <f t="shared" si="35"/>
        <v/>
      </c>
      <c r="T988" s="311"/>
      <c r="U988" s="311"/>
      <c r="V988" s="311"/>
      <c r="W988" s="311"/>
      <c r="X988" s="312"/>
      <c r="Y988" s="311"/>
      <c r="Z988" s="297"/>
      <c r="AA988" s="311"/>
      <c r="AB988" s="311"/>
      <c r="AC988" s="311"/>
      <c r="AD988" s="311"/>
      <c r="AE988" s="312"/>
      <c r="AF988" s="311"/>
      <c r="AG988" s="297"/>
      <c r="AH988" s="311"/>
      <c r="AI988" s="311"/>
      <c r="AJ988" s="311"/>
      <c r="AK988" s="311"/>
      <c r="AL988" s="312"/>
      <c r="AM988" s="311"/>
      <c r="AN988" s="297"/>
      <c r="AO988" s="311"/>
      <c r="AP988" s="311"/>
      <c r="AQ988" s="311"/>
      <c r="AR988" s="311"/>
      <c r="AS988" s="312"/>
      <c r="AT988" s="311"/>
      <c r="AU988" s="297"/>
      <c r="AV988" s="311"/>
      <c r="AW988" s="311"/>
      <c r="AX988" s="311"/>
      <c r="AY988" s="311"/>
      <c r="AZ988" s="312"/>
      <c r="BA988" s="311"/>
      <c r="BB988" s="297"/>
      <c r="BC988" s="311"/>
      <c r="BD988" s="311"/>
      <c r="BE988" s="311"/>
      <c r="BF988" s="311"/>
      <c r="BG988" s="312"/>
      <c r="BH988" s="311"/>
      <c r="BI988" s="297"/>
      <c r="BJ988" s="311"/>
      <c r="BK988" s="311"/>
      <c r="BL988" s="311"/>
      <c r="BM988" s="311"/>
      <c r="BN988" s="312"/>
      <c r="BO988" s="311"/>
      <c r="BP988" s="297"/>
      <c r="BQ988" s="311"/>
      <c r="BR988" s="311"/>
      <c r="BS988" s="311"/>
      <c r="BT988" s="311"/>
      <c r="BU988" s="312"/>
      <c r="BV988" s="311"/>
      <c r="BW988" s="297"/>
      <c r="BX988" s="311"/>
      <c r="BY988" s="311"/>
      <c r="BZ988" s="311"/>
      <c r="CA988" s="311"/>
      <c r="CB988" s="312"/>
      <c r="CC988" s="311"/>
      <c r="CD988" s="297"/>
      <c r="CE988" s="311"/>
      <c r="CF988" s="311"/>
      <c r="CG988" s="311"/>
      <c r="CH988" s="311"/>
      <c r="CI988" s="312"/>
      <c r="CJ988" s="311"/>
      <c r="CK988" s="297"/>
      <c r="CL988" s="311"/>
      <c r="CM988" s="311"/>
      <c r="CN988" s="311"/>
      <c r="CO988" s="311"/>
      <c r="CP988" s="312"/>
      <c r="CQ988" s="311"/>
      <c r="CR988" s="297"/>
      <c r="CS988" s="311"/>
      <c r="CT988" s="311"/>
      <c r="CU988" s="311"/>
      <c r="CV988" s="311"/>
      <c r="CW988" s="312"/>
      <c r="CX988" s="311"/>
      <c r="CY988" s="297"/>
      <c r="CZ988" s="311"/>
      <c r="DA988" s="311"/>
      <c r="DB988" s="311"/>
      <c r="DC988" s="311"/>
      <c r="DD988" s="312"/>
      <c r="DE988" s="311"/>
      <c r="DF988" s="297"/>
      <c r="DG988" s="311"/>
      <c r="DH988" s="311"/>
      <c r="DI988" s="311"/>
      <c r="DJ988" s="311"/>
      <c r="DK988" s="312"/>
      <c r="DL988" s="311"/>
      <c r="DM988" s="297"/>
      <c r="DN988" s="311"/>
      <c r="DO988" s="311"/>
      <c r="DP988" s="311"/>
      <c r="DQ988" s="311"/>
      <c r="DR988" s="312"/>
      <c r="DS988" s="311"/>
      <c r="DT988" s="297"/>
      <c r="DU988" s="311"/>
      <c r="DV988" s="311"/>
      <c r="DW988" s="311"/>
      <c r="DX988" s="311"/>
      <c r="DY988" s="312"/>
      <c r="DZ988" s="311"/>
      <c r="EA988" s="297"/>
      <c r="EB988" s="311"/>
      <c r="EC988" s="311"/>
      <c r="ED988" s="311"/>
      <c r="EE988" s="311"/>
      <c r="EF988" s="312"/>
      <c r="EG988" s="311"/>
      <c r="EH988" s="297"/>
      <c r="EI988" s="311"/>
      <c r="EJ988" s="311"/>
      <c r="EK988" s="311"/>
      <c r="EL988" s="311"/>
      <c r="EM988" s="312"/>
      <c r="EN988" s="311"/>
      <c r="EO988" s="297"/>
      <c r="EP988" s="311"/>
      <c r="EQ988" s="311"/>
      <c r="ER988" s="311"/>
      <c r="ES988" s="311"/>
      <c r="ET988" s="312"/>
      <c r="EU988" s="311"/>
      <c r="EV988" s="297"/>
      <c r="EW988" s="311"/>
      <c r="EX988" s="311"/>
      <c r="EY988" s="311"/>
      <c r="EZ988" s="311"/>
      <c r="FA988" s="312"/>
      <c r="FB988" s="311"/>
      <c r="FC988" s="298"/>
    </row>
    <row r="989" spans="1:159" s="205" customFormat="1" ht="39.9" customHeight="1" x14ac:dyDescent="0.25">
      <c r="A989" s="206"/>
      <c r="B989" s="196"/>
      <c r="C989" s="292"/>
      <c r="D989" s="198"/>
      <c r="E989" s="299"/>
      <c r="F989" s="200"/>
      <c r="G989" s="301"/>
      <c r="H989" s="303"/>
      <c r="I989" s="299"/>
      <c r="J989" s="299"/>
      <c r="K989" s="299"/>
      <c r="L989" s="289"/>
      <c r="M989" s="299"/>
      <c r="N989" s="289"/>
      <c r="O989" s="363" t="str">
        <f>IF(P989="","",IF(OR(I989="",J989=""),"",IF(AND(ISNUMBER(FIND("post-", I989)),J989=ProductCode!$I$12),ProductCode!$F$19,IF(AND(ISNUMBER(FIND("pre-", I989)),J989=ProductCode!$I$12),ProductCode!$F$20,IF(ISNUMBER(FIND("post-", I989)),ProductCode!$F$17,ProductCode!$F$18)))))</f>
        <v/>
      </c>
      <c r="P989" s="295" t="str">
        <f t="shared" si="34"/>
        <v/>
      </c>
      <c r="Q989" s="306"/>
      <c r="R989" s="203"/>
      <c r="S989" s="308" t="str">
        <f t="shared" si="35"/>
        <v/>
      </c>
      <c r="T989" s="311"/>
      <c r="U989" s="311"/>
      <c r="V989" s="311"/>
      <c r="W989" s="311"/>
      <c r="X989" s="312"/>
      <c r="Y989" s="311"/>
      <c r="Z989" s="297"/>
      <c r="AA989" s="311"/>
      <c r="AB989" s="311"/>
      <c r="AC989" s="311"/>
      <c r="AD989" s="311"/>
      <c r="AE989" s="312"/>
      <c r="AF989" s="311"/>
      <c r="AG989" s="297"/>
      <c r="AH989" s="311"/>
      <c r="AI989" s="311"/>
      <c r="AJ989" s="311"/>
      <c r="AK989" s="311"/>
      <c r="AL989" s="312"/>
      <c r="AM989" s="311"/>
      <c r="AN989" s="297"/>
      <c r="AO989" s="311"/>
      <c r="AP989" s="311"/>
      <c r="AQ989" s="311"/>
      <c r="AR989" s="311"/>
      <c r="AS989" s="312"/>
      <c r="AT989" s="311"/>
      <c r="AU989" s="297"/>
      <c r="AV989" s="311"/>
      <c r="AW989" s="311"/>
      <c r="AX989" s="311"/>
      <c r="AY989" s="311"/>
      <c r="AZ989" s="312"/>
      <c r="BA989" s="311"/>
      <c r="BB989" s="297"/>
      <c r="BC989" s="311"/>
      <c r="BD989" s="311"/>
      <c r="BE989" s="311"/>
      <c r="BF989" s="311"/>
      <c r="BG989" s="312"/>
      <c r="BH989" s="311"/>
      <c r="BI989" s="297"/>
      <c r="BJ989" s="311"/>
      <c r="BK989" s="311"/>
      <c r="BL989" s="311"/>
      <c r="BM989" s="311"/>
      <c r="BN989" s="312"/>
      <c r="BO989" s="311"/>
      <c r="BP989" s="297"/>
      <c r="BQ989" s="311"/>
      <c r="BR989" s="311"/>
      <c r="BS989" s="311"/>
      <c r="BT989" s="311"/>
      <c r="BU989" s="312"/>
      <c r="BV989" s="311"/>
      <c r="BW989" s="297"/>
      <c r="BX989" s="311"/>
      <c r="BY989" s="311"/>
      <c r="BZ989" s="311"/>
      <c r="CA989" s="311"/>
      <c r="CB989" s="312"/>
      <c r="CC989" s="311"/>
      <c r="CD989" s="297"/>
      <c r="CE989" s="311"/>
      <c r="CF989" s="311"/>
      <c r="CG989" s="311"/>
      <c r="CH989" s="311"/>
      <c r="CI989" s="312"/>
      <c r="CJ989" s="311"/>
      <c r="CK989" s="297"/>
      <c r="CL989" s="311"/>
      <c r="CM989" s="311"/>
      <c r="CN989" s="311"/>
      <c r="CO989" s="311"/>
      <c r="CP989" s="312"/>
      <c r="CQ989" s="311"/>
      <c r="CR989" s="297"/>
      <c r="CS989" s="311"/>
      <c r="CT989" s="311"/>
      <c r="CU989" s="311"/>
      <c r="CV989" s="311"/>
      <c r="CW989" s="312"/>
      <c r="CX989" s="311"/>
      <c r="CY989" s="297"/>
      <c r="CZ989" s="311"/>
      <c r="DA989" s="311"/>
      <c r="DB989" s="311"/>
      <c r="DC989" s="311"/>
      <c r="DD989" s="312"/>
      <c r="DE989" s="311"/>
      <c r="DF989" s="297"/>
      <c r="DG989" s="311"/>
      <c r="DH989" s="311"/>
      <c r="DI989" s="311"/>
      <c r="DJ989" s="311"/>
      <c r="DK989" s="312"/>
      <c r="DL989" s="311"/>
      <c r="DM989" s="297"/>
      <c r="DN989" s="311"/>
      <c r="DO989" s="311"/>
      <c r="DP989" s="311"/>
      <c r="DQ989" s="311"/>
      <c r="DR989" s="312"/>
      <c r="DS989" s="311"/>
      <c r="DT989" s="297"/>
      <c r="DU989" s="311"/>
      <c r="DV989" s="311"/>
      <c r="DW989" s="311"/>
      <c r="DX989" s="311"/>
      <c r="DY989" s="312"/>
      <c r="DZ989" s="311"/>
      <c r="EA989" s="297"/>
      <c r="EB989" s="311"/>
      <c r="EC989" s="311"/>
      <c r="ED989" s="311"/>
      <c r="EE989" s="311"/>
      <c r="EF989" s="312"/>
      <c r="EG989" s="311"/>
      <c r="EH989" s="297"/>
      <c r="EI989" s="311"/>
      <c r="EJ989" s="311"/>
      <c r="EK989" s="311"/>
      <c r="EL989" s="311"/>
      <c r="EM989" s="312"/>
      <c r="EN989" s="311"/>
      <c r="EO989" s="297"/>
      <c r="EP989" s="311"/>
      <c r="EQ989" s="311"/>
      <c r="ER989" s="311"/>
      <c r="ES989" s="311"/>
      <c r="ET989" s="312"/>
      <c r="EU989" s="311"/>
      <c r="EV989" s="297"/>
      <c r="EW989" s="311"/>
      <c r="EX989" s="311"/>
      <c r="EY989" s="311"/>
      <c r="EZ989" s="311"/>
      <c r="FA989" s="312"/>
      <c r="FB989" s="311"/>
      <c r="FC989" s="298"/>
    </row>
    <row r="990" spans="1:159" s="205" customFormat="1" ht="39.9" customHeight="1" x14ac:dyDescent="0.25">
      <c r="A990" s="206"/>
      <c r="B990" s="196"/>
      <c r="C990" s="292"/>
      <c r="D990" s="198"/>
      <c r="E990" s="299"/>
      <c r="F990" s="200"/>
      <c r="G990" s="301"/>
      <c r="H990" s="303"/>
      <c r="I990" s="299"/>
      <c r="J990" s="299"/>
      <c r="K990" s="299"/>
      <c r="L990" s="289"/>
      <c r="M990" s="299"/>
      <c r="N990" s="289"/>
      <c r="O990" s="363" t="str">
        <f>IF(P990="","",IF(OR(I990="",J990=""),"",IF(AND(ISNUMBER(FIND("post-", I990)),J990=ProductCode!$I$12),ProductCode!$F$19,IF(AND(ISNUMBER(FIND("pre-", I990)),J990=ProductCode!$I$12),ProductCode!$F$20,IF(ISNUMBER(FIND("post-", I990)),ProductCode!$F$17,ProductCode!$F$18)))))</f>
        <v/>
      </c>
      <c r="P990" s="295" t="str">
        <f t="shared" si="34"/>
        <v/>
      </c>
      <c r="Q990" s="306"/>
      <c r="R990" s="203"/>
      <c r="S990" s="308" t="str">
        <f t="shared" si="35"/>
        <v/>
      </c>
      <c r="T990" s="311"/>
      <c r="U990" s="311"/>
      <c r="V990" s="311"/>
      <c r="W990" s="311"/>
      <c r="X990" s="312"/>
      <c r="Y990" s="311"/>
      <c r="Z990" s="297"/>
      <c r="AA990" s="311"/>
      <c r="AB990" s="311"/>
      <c r="AC990" s="311"/>
      <c r="AD990" s="311"/>
      <c r="AE990" s="312"/>
      <c r="AF990" s="311"/>
      <c r="AG990" s="297"/>
      <c r="AH990" s="311"/>
      <c r="AI990" s="311"/>
      <c r="AJ990" s="311"/>
      <c r="AK990" s="311"/>
      <c r="AL990" s="312"/>
      <c r="AM990" s="311"/>
      <c r="AN990" s="297"/>
      <c r="AO990" s="311"/>
      <c r="AP990" s="311"/>
      <c r="AQ990" s="311"/>
      <c r="AR990" s="311"/>
      <c r="AS990" s="312"/>
      <c r="AT990" s="311"/>
      <c r="AU990" s="297"/>
      <c r="AV990" s="311"/>
      <c r="AW990" s="311"/>
      <c r="AX990" s="311"/>
      <c r="AY990" s="311"/>
      <c r="AZ990" s="312"/>
      <c r="BA990" s="311"/>
      <c r="BB990" s="297"/>
      <c r="BC990" s="311"/>
      <c r="BD990" s="311"/>
      <c r="BE990" s="311"/>
      <c r="BF990" s="311"/>
      <c r="BG990" s="312"/>
      <c r="BH990" s="311"/>
      <c r="BI990" s="297"/>
      <c r="BJ990" s="311"/>
      <c r="BK990" s="311"/>
      <c r="BL990" s="311"/>
      <c r="BM990" s="311"/>
      <c r="BN990" s="312"/>
      <c r="BO990" s="311"/>
      <c r="BP990" s="297"/>
      <c r="BQ990" s="311"/>
      <c r="BR990" s="311"/>
      <c r="BS990" s="311"/>
      <c r="BT990" s="311"/>
      <c r="BU990" s="312"/>
      <c r="BV990" s="311"/>
      <c r="BW990" s="297"/>
      <c r="BX990" s="311"/>
      <c r="BY990" s="311"/>
      <c r="BZ990" s="311"/>
      <c r="CA990" s="311"/>
      <c r="CB990" s="312"/>
      <c r="CC990" s="311"/>
      <c r="CD990" s="297"/>
      <c r="CE990" s="311"/>
      <c r="CF990" s="311"/>
      <c r="CG990" s="311"/>
      <c r="CH990" s="311"/>
      <c r="CI990" s="312"/>
      <c r="CJ990" s="311"/>
      <c r="CK990" s="297"/>
      <c r="CL990" s="311"/>
      <c r="CM990" s="311"/>
      <c r="CN990" s="311"/>
      <c r="CO990" s="311"/>
      <c r="CP990" s="312"/>
      <c r="CQ990" s="311"/>
      <c r="CR990" s="297"/>
      <c r="CS990" s="311"/>
      <c r="CT990" s="311"/>
      <c r="CU990" s="311"/>
      <c r="CV990" s="311"/>
      <c r="CW990" s="312"/>
      <c r="CX990" s="311"/>
      <c r="CY990" s="297"/>
      <c r="CZ990" s="311"/>
      <c r="DA990" s="311"/>
      <c r="DB990" s="311"/>
      <c r="DC990" s="311"/>
      <c r="DD990" s="312"/>
      <c r="DE990" s="311"/>
      <c r="DF990" s="297"/>
      <c r="DG990" s="311"/>
      <c r="DH990" s="311"/>
      <c r="DI990" s="311"/>
      <c r="DJ990" s="311"/>
      <c r="DK990" s="312"/>
      <c r="DL990" s="311"/>
      <c r="DM990" s="297"/>
      <c r="DN990" s="311"/>
      <c r="DO990" s="311"/>
      <c r="DP990" s="311"/>
      <c r="DQ990" s="311"/>
      <c r="DR990" s="312"/>
      <c r="DS990" s="311"/>
      <c r="DT990" s="297"/>
      <c r="DU990" s="311"/>
      <c r="DV990" s="311"/>
      <c r="DW990" s="311"/>
      <c r="DX990" s="311"/>
      <c r="DY990" s="312"/>
      <c r="DZ990" s="311"/>
      <c r="EA990" s="297"/>
      <c r="EB990" s="311"/>
      <c r="EC990" s="311"/>
      <c r="ED990" s="311"/>
      <c r="EE990" s="311"/>
      <c r="EF990" s="312"/>
      <c r="EG990" s="311"/>
      <c r="EH990" s="297"/>
      <c r="EI990" s="311"/>
      <c r="EJ990" s="311"/>
      <c r="EK990" s="311"/>
      <c r="EL990" s="311"/>
      <c r="EM990" s="312"/>
      <c r="EN990" s="311"/>
      <c r="EO990" s="297"/>
      <c r="EP990" s="311"/>
      <c r="EQ990" s="311"/>
      <c r="ER990" s="311"/>
      <c r="ES990" s="311"/>
      <c r="ET990" s="312"/>
      <c r="EU990" s="311"/>
      <c r="EV990" s="297"/>
      <c r="EW990" s="311"/>
      <c r="EX990" s="311"/>
      <c r="EY990" s="311"/>
      <c r="EZ990" s="311"/>
      <c r="FA990" s="312"/>
      <c r="FB990" s="311"/>
      <c r="FC990" s="298"/>
    </row>
    <row r="991" spans="1:159" s="205" customFormat="1" ht="39.9" customHeight="1" x14ac:dyDescent="0.25">
      <c r="A991" s="206"/>
      <c r="B991" s="196"/>
      <c r="C991" s="292"/>
      <c r="D991" s="198"/>
      <c r="E991" s="299"/>
      <c r="F991" s="200"/>
      <c r="G991" s="301"/>
      <c r="H991" s="303"/>
      <c r="I991" s="299"/>
      <c r="J991" s="299"/>
      <c r="K991" s="299"/>
      <c r="L991" s="289"/>
      <c r="M991" s="299"/>
      <c r="N991" s="289"/>
      <c r="O991" s="363" t="str">
        <f>IF(P991="","",IF(OR(I991="",J991=""),"",IF(AND(ISNUMBER(FIND("post-", I991)),J991=ProductCode!$I$12),ProductCode!$F$19,IF(AND(ISNUMBER(FIND("pre-", I991)),J991=ProductCode!$I$12),ProductCode!$F$20,IF(ISNUMBER(FIND("post-", I991)),ProductCode!$F$17,ProductCode!$F$18)))))</f>
        <v/>
      </c>
      <c r="P991" s="295" t="str">
        <f t="shared" si="34"/>
        <v/>
      </c>
      <c r="Q991" s="306"/>
      <c r="R991" s="203"/>
      <c r="S991" s="308" t="str">
        <f t="shared" si="35"/>
        <v/>
      </c>
      <c r="T991" s="311"/>
      <c r="U991" s="311"/>
      <c r="V991" s="311"/>
      <c r="W991" s="311"/>
      <c r="X991" s="312"/>
      <c r="Y991" s="311"/>
      <c r="Z991" s="297"/>
      <c r="AA991" s="311"/>
      <c r="AB991" s="311"/>
      <c r="AC991" s="311"/>
      <c r="AD991" s="311"/>
      <c r="AE991" s="312"/>
      <c r="AF991" s="311"/>
      <c r="AG991" s="297"/>
      <c r="AH991" s="311"/>
      <c r="AI991" s="311"/>
      <c r="AJ991" s="311"/>
      <c r="AK991" s="311"/>
      <c r="AL991" s="312"/>
      <c r="AM991" s="311"/>
      <c r="AN991" s="297"/>
      <c r="AO991" s="311"/>
      <c r="AP991" s="311"/>
      <c r="AQ991" s="311"/>
      <c r="AR991" s="311"/>
      <c r="AS991" s="312"/>
      <c r="AT991" s="311"/>
      <c r="AU991" s="297"/>
      <c r="AV991" s="311"/>
      <c r="AW991" s="311"/>
      <c r="AX991" s="311"/>
      <c r="AY991" s="311"/>
      <c r="AZ991" s="312"/>
      <c r="BA991" s="311"/>
      <c r="BB991" s="297"/>
      <c r="BC991" s="311"/>
      <c r="BD991" s="311"/>
      <c r="BE991" s="311"/>
      <c r="BF991" s="311"/>
      <c r="BG991" s="312"/>
      <c r="BH991" s="311"/>
      <c r="BI991" s="297"/>
      <c r="BJ991" s="311"/>
      <c r="BK991" s="311"/>
      <c r="BL991" s="311"/>
      <c r="BM991" s="311"/>
      <c r="BN991" s="312"/>
      <c r="BO991" s="311"/>
      <c r="BP991" s="297"/>
      <c r="BQ991" s="311"/>
      <c r="BR991" s="311"/>
      <c r="BS991" s="311"/>
      <c r="BT991" s="311"/>
      <c r="BU991" s="312"/>
      <c r="BV991" s="311"/>
      <c r="BW991" s="297"/>
      <c r="BX991" s="311"/>
      <c r="BY991" s="311"/>
      <c r="BZ991" s="311"/>
      <c r="CA991" s="311"/>
      <c r="CB991" s="312"/>
      <c r="CC991" s="311"/>
      <c r="CD991" s="297"/>
      <c r="CE991" s="311"/>
      <c r="CF991" s="311"/>
      <c r="CG991" s="311"/>
      <c r="CH991" s="311"/>
      <c r="CI991" s="312"/>
      <c r="CJ991" s="311"/>
      <c r="CK991" s="297"/>
      <c r="CL991" s="311"/>
      <c r="CM991" s="311"/>
      <c r="CN991" s="311"/>
      <c r="CO991" s="311"/>
      <c r="CP991" s="312"/>
      <c r="CQ991" s="311"/>
      <c r="CR991" s="297"/>
      <c r="CS991" s="311"/>
      <c r="CT991" s="311"/>
      <c r="CU991" s="311"/>
      <c r="CV991" s="311"/>
      <c r="CW991" s="312"/>
      <c r="CX991" s="311"/>
      <c r="CY991" s="297"/>
      <c r="CZ991" s="311"/>
      <c r="DA991" s="311"/>
      <c r="DB991" s="311"/>
      <c r="DC991" s="311"/>
      <c r="DD991" s="312"/>
      <c r="DE991" s="311"/>
      <c r="DF991" s="297"/>
      <c r="DG991" s="311"/>
      <c r="DH991" s="311"/>
      <c r="DI991" s="311"/>
      <c r="DJ991" s="311"/>
      <c r="DK991" s="312"/>
      <c r="DL991" s="311"/>
      <c r="DM991" s="297"/>
      <c r="DN991" s="311"/>
      <c r="DO991" s="311"/>
      <c r="DP991" s="311"/>
      <c r="DQ991" s="311"/>
      <c r="DR991" s="312"/>
      <c r="DS991" s="311"/>
      <c r="DT991" s="297"/>
      <c r="DU991" s="311"/>
      <c r="DV991" s="311"/>
      <c r="DW991" s="311"/>
      <c r="DX991" s="311"/>
      <c r="DY991" s="312"/>
      <c r="DZ991" s="311"/>
      <c r="EA991" s="297"/>
      <c r="EB991" s="311"/>
      <c r="EC991" s="311"/>
      <c r="ED991" s="311"/>
      <c r="EE991" s="311"/>
      <c r="EF991" s="312"/>
      <c r="EG991" s="311"/>
      <c r="EH991" s="297"/>
      <c r="EI991" s="311"/>
      <c r="EJ991" s="311"/>
      <c r="EK991" s="311"/>
      <c r="EL991" s="311"/>
      <c r="EM991" s="312"/>
      <c r="EN991" s="311"/>
      <c r="EO991" s="297"/>
      <c r="EP991" s="311"/>
      <c r="EQ991" s="311"/>
      <c r="ER991" s="311"/>
      <c r="ES991" s="311"/>
      <c r="ET991" s="312"/>
      <c r="EU991" s="311"/>
      <c r="EV991" s="297"/>
      <c r="EW991" s="311"/>
      <c r="EX991" s="311"/>
      <c r="EY991" s="311"/>
      <c r="EZ991" s="311"/>
      <c r="FA991" s="312"/>
      <c r="FB991" s="311"/>
      <c r="FC991" s="298"/>
    </row>
    <row r="992" spans="1:159" s="205" customFormat="1" ht="39.9" customHeight="1" x14ac:dyDescent="0.25">
      <c r="A992" s="206"/>
      <c r="B992" s="196"/>
      <c r="C992" s="292"/>
      <c r="D992" s="198"/>
      <c r="E992" s="299"/>
      <c r="F992" s="200"/>
      <c r="G992" s="301"/>
      <c r="H992" s="303"/>
      <c r="I992" s="299"/>
      <c r="J992" s="299"/>
      <c r="K992" s="299"/>
      <c r="L992" s="289"/>
      <c r="M992" s="299"/>
      <c r="N992" s="289"/>
      <c r="O992" s="363" t="str">
        <f>IF(P992="","",IF(OR(I992="",J992=""),"",IF(AND(ISNUMBER(FIND("post-", I992)),J992=ProductCode!$I$12),ProductCode!$F$19,IF(AND(ISNUMBER(FIND("pre-", I992)),J992=ProductCode!$I$12),ProductCode!$F$20,IF(ISNUMBER(FIND("post-", I992)),ProductCode!$F$17,ProductCode!$F$18)))))</f>
        <v/>
      </c>
      <c r="P992" s="295" t="str">
        <f t="shared" si="34"/>
        <v/>
      </c>
      <c r="Q992" s="306"/>
      <c r="R992" s="203"/>
      <c r="S992" s="308" t="str">
        <f t="shared" si="35"/>
        <v/>
      </c>
      <c r="T992" s="311"/>
      <c r="U992" s="311"/>
      <c r="V992" s="311"/>
      <c r="W992" s="311"/>
      <c r="X992" s="312"/>
      <c r="Y992" s="311"/>
      <c r="Z992" s="297"/>
      <c r="AA992" s="311"/>
      <c r="AB992" s="311"/>
      <c r="AC992" s="311"/>
      <c r="AD992" s="311"/>
      <c r="AE992" s="312"/>
      <c r="AF992" s="311"/>
      <c r="AG992" s="297"/>
      <c r="AH992" s="311"/>
      <c r="AI992" s="311"/>
      <c r="AJ992" s="311"/>
      <c r="AK992" s="311"/>
      <c r="AL992" s="312"/>
      <c r="AM992" s="311"/>
      <c r="AN992" s="297"/>
      <c r="AO992" s="311"/>
      <c r="AP992" s="311"/>
      <c r="AQ992" s="311"/>
      <c r="AR992" s="311"/>
      <c r="AS992" s="312"/>
      <c r="AT992" s="311"/>
      <c r="AU992" s="297"/>
      <c r="AV992" s="311"/>
      <c r="AW992" s="311"/>
      <c r="AX992" s="311"/>
      <c r="AY992" s="311"/>
      <c r="AZ992" s="312"/>
      <c r="BA992" s="311"/>
      <c r="BB992" s="297"/>
      <c r="BC992" s="311"/>
      <c r="BD992" s="311"/>
      <c r="BE992" s="311"/>
      <c r="BF992" s="311"/>
      <c r="BG992" s="312"/>
      <c r="BH992" s="311"/>
      <c r="BI992" s="297"/>
      <c r="BJ992" s="311"/>
      <c r="BK992" s="311"/>
      <c r="BL992" s="311"/>
      <c r="BM992" s="311"/>
      <c r="BN992" s="312"/>
      <c r="BO992" s="311"/>
      <c r="BP992" s="297"/>
      <c r="BQ992" s="311"/>
      <c r="BR992" s="311"/>
      <c r="BS992" s="311"/>
      <c r="BT992" s="311"/>
      <c r="BU992" s="312"/>
      <c r="BV992" s="311"/>
      <c r="BW992" s="297"/>
      <c r="BX992" s="311"/>
      <c r="BY992" s="311"/>
      <c r="BZ992" s="311"/>
      <c r="CA992" s="311"/>
      <c r="CB992" s="312"/>
      <c r="CC992" s="311"/>
      <c r="CD992" s="297"/>
      <c r="CE992" s="311"/>
      <c r="CF992" s="311"/>
      <c r="CG992" s="311"/>
      <c r="CH992" s="311"/>
      <c r="CI992" s="312"/>
      <c r="CJ992" s="311"/>
      <c r="CK992" s="297"/>
      <c r="CL992" s="311"/>
      <c r="CM992" s="311"/>
      <c r="CN992" s="311"/>
      <c r="CO992" s="311"/>
      <c r="CP992" s="312"/>
      <c r="CQ992" s="311"/>
      <c r="CR992" s="297"/>
      <c r="CS992" s="311"/>
      <c r="CT992" s="311"/>
      <c r="CU992" s="311"/>
      <c r="CV992" s="311"/>
      <c r="CW992" s="312"/>
      <c r="CX992" s="311"/>
      <c r="CY992" s="297"/>
      <c r="CZ992" s="311"/>
      <c r="DA992" s="311"/>
      <c r="DB992" s="311"/>
      <c r="DC992" s="311"/>
      <c r="DD992" s="312"/>
      <c r="DE992" s="311"/>
      <c r="DF992" s="297"/>
      <c r="DG992" s="311"/>
      <c r="DH992" s="311"/>
      <c r="DI992" s="311"/>
      <c r="DJ992" s="311"/>
      <c r="DK992" s="312"/>
      <c r="DL992" s="311"/>
      <c r="DM992" s="297"/>
      <c r="DN992" s="311"/>
      <c r="DO992" s="311"/>
      <c r="DP992" s="311"/>
      <c r="DQ992" s="311"/>
      <c r="DR992" s="312"/>
      <c r="DS992" s="311"/>
      <c r="DT992" s="297"/>
      <c r="DU992" s="311"/>
      <c r="DV992" s="311"/>
      <c r="DW992" s="311"/>
      <c r="DX992" s="311"/>
      <c r="DY992" s="312"/>
      <c r="DZ992" s="311"/>
      <c r="EA992" s="297"/>
      <c r="EB992" s="311"/>
      <c r="EC992" s="311"/>
      <c r="ED992" s="311"/>
      <c r="EE992" s="311"/>
      <c r="EF992" s="312"/>
      <c r="EG992" s="311"/>
      <c r="EH992" s="297"/>
      <c r="EI992" s="311"/>
      <c r="EJ992" s="311"/>
      <c r="EK992" s="311"/>
      <c r="EL992" s="311"/>
      <c r="EM992" s="312"/>
      <c r="EN992" s="311"/>
      <c r="EO992" s="297"/>
      <c r="EP992" s="311"/>
      <c r="EQ992" s="311"/>
      <c r="ER992" s="311"/>
      <c r="ES992" s="311"/>
      <c r="ET992" s="312"/>
      <c r="EU992" s="311"/>
      <c r="EV992" s="297"/>
      <c r="EW992" s="311"/>
      <c r="EX992" s="311"/>
      <c r="EY992" s="311"/>
      <c r="EZ992" s="311"/>
      <c r="FA992" s="312"/>
      <c r="FB992" s="311"/>
      <c r="FC992" s="298"/>
    </row>
    <row r="993" spans="1:159" s="205" customFormat="1" ht="39.9" customHeight="1" x14ac:dyDescent="0.25">
      <c r="A993" s="206"/>
      <c r="B993" s="196"/>
      <c r="C993" s="292"/>
      <c r="D993" s="198"/>
      <c r="E993" s="299"/>
      <c r="F993" s="200"/>
      <c r="G993" s="301"/>
      <c r="H993" s="303"/>
      <c r="I993" s="299"/>
      <c r="J993" s="299"/>
      <c r="K993" s="299"/>
      <c r="L993" s="289"/>
      <c r="M993" s="299"/>
      <c r="N993" s="289"/>
      <c r="O993" s="363" t="str">
        <f>IF(P993="","",IF(OR(I993="",J993=""),"",IF(AND(ISNUMBER(FIND("post-", I993)),J993=ProductCode!$I$12),ProductCode!$F$19,IF(AND(ISNUMBER(FIND("pre-", I993)),J993=ProductCode!$I$12),ProductCode!$F$20,IF(ISNUMBER(FIND("post-", I993)),ProductCode!$F$17,ProductCode!$F$18)))))</f>
        <v/>
      </c>
      <c r="P993" s="295" t="str">
        <f t="shared" si="34"/>
        <v/>
      </c>
      <c r="Q993" s="306"/>
      <c r="R993" s="203"/>
      <c r="S993" s="308" t="str">
        <f t="shared" si="35"/>
        <v/>
      </c>
      <c r="T993" s="311"/>
      <c r="U993" s="311"/>
      <c r="V993" s="311"/>
      <c r="W993" s="311"/>
      <c r="X993" s="312"/>
      <c r="Y993" s="311"/>
      <c r="Z993" s="297"/>
      <c r="AA993" s="311"/>
      <c r="AB993" s="311"/>
      <c r="AC993" s="311"/>
      <c r="AD993" s="311"/>
      <c r="AE993" s="312"/>
      <c r="AF993" s="311"/>
      <c r="AG993" s="297"/>
      <c r="AH993" s="311"/>
      <c r="AI993" s="311"/>
      <c r="AJ993" s="311"/>
      <c r="AK993" s="311"/>
      <c r="AL993" s="312"/>
      <c r="AM993" s="311"/>
      <c r="AN993" s="297"/>
      <c r="AO993" s="311"/>
      <c r="AP993" s="311"/>
      <c r="AQ993" s="311"/>
      <c r="AR993" s="311"/>
      <c r="AS993" s="312"/>
      <c r="AT993" s="311"/>
      <c r="AU993" s="297"/>
      <c r="AV993" s="311"/>
      <c r="AW993" s="311"/>
      <c r="AX993" s="311"/>
      <c r="AY993" s="311"/>
      <c r="AZ993" s="312"/>
      <c r="BA993" s="311"/>
      <c r="BB993" s="297"/>
      <c r="BC993" s="311"/>
      <c r="BD993" s="311"/>
      <c r="BE993" s="311"/>
      <c r="BF993" s="311"/>
      <c r="BG993" s="312"/>
      <c r="BH993" s="311"/>
      <c r="BI993" s="297"/>
      <c r="BJ993" s="311"/>
      <c r="BK993" s="311"/>
      <c r="BL993" s="311"/>
      <c r="BM993" s="311"/>
      <c r="BN993" s="312"/>
      <c r="BO993" s="311"/>
      <c r="BP993" s="297"/>
      <c r="BQ993" s="311"/>
      <c r="BR993" s="311"/>
      <c r="BS993" s="311"/>
      <c r="BT993" s="311"/>
      <c r="BU993" s="312"/>
      <c r="BV993" s="311"/>
      <c r="BW993" s="297"/>
      <c r="BX993" s="311"/>
      <c r="BY993" s="311"/>
      <c r="BZ993" s="311"/>
      <c r="CA993" s="311"/>
      <c r="CB993" s="312"/>
      <c r="CC993" s="311"/>
      <c r="CD993" s="297"/>
      <c r="CE993" s="311"/>
      <c r="CF993" s="311"/>
      <c r="CG993" s="311"/>
      <c r="CH993" s="311"/>
      <c r="CI993" s="312"/>
      <c r="CJ993" s="311"/>
      <c r="CK993" s="297"/>
      <c r="CL993" s="311"/>
      <c r="CM993" s="311"/>
      <c r="CN993" s="311"/>
      <c r="CO993" s="311"/>
      <c r="CP993" s="312"/>
      <c r="CQ993" s="311"/>
      <c r="CR993" s="297"/>
      <c r="CS993" s="311"/>
      <c r="CT993" s="311"/>
      <c r="CU993" s="311"/>
      <c r="CV993" s="311"/>
      <c r="CW993" s="312"/>
      <c r="CX993" s="311"/>
      <c r="CY993" s="297"/>
      <c r="CZ993" s="311"/>
      <c r="DA993" s="311"/>
      <c r="DB993" s="311"/>
      <c r="DC993" s="311"/>
      <c r="DD993" s="312"/>
      <c r="DE993" s="311"/>
      <c r="DF993" s="297"/>
      <c r="DG993" s="311"/>
      <c r="DH993" s="311"/>
      <c r="DI993" s="311"/>
      <c r="DJ993" s="311"/>
      <c r="DK993" s="312"/>
      <c r="DL993" s="311"/>
      <c r="DM993" s="297"/>
      <c r="DN993" s="311"/>
      <c r="DO993" s="311"/>
      <c r="DP993" s="311"/>
      <c r="DQ993" s="311"/>
      <c r="DR993" s="312"/>
      <c r="DS993" s="311"/>
      <c r="DT993" s="297"/>
      <c r="DU993" s="311"/>
      <c r="DV993" s="311"/>
      <c r="DW993" s="311"/>
      <c r="DX993" s="311"/>
      <c r="DY993" s="312"/>
      <c r="DZ993" s="311"/>
      <c r="EA993" s="297"/>
      <c r="EB993" s="311"/>
      <c r="EC993" s="311"/>
      <c r="ED993" s="311"/>
      <c r="EE993" s="311"/>
      <c r="EF993" s="312"/>
      <c r="EG993" s="311"/>
      <c r="EH993" s="297"/>
      <c r="EI993" s="311"/>
      <c r="EJ993" s="311"/>
      <c r="EK993" s="311"/>
      <c r="EL993" s="311"/>
      <c r="EM993" s="312"/>
      <c r="EN993" s="311"/>
      <c r="EO993" s="297"/>
      <c r="EP993" s="311"/>
      <c r="EQ993" s="311"/>
      <c r="ER993" s="311"/>
      <c r="ES993" s="311"/>
      <c r="ET993" s="312"/>
      <c r="EU993" s="311"/>
      <c r="EV993" s="297"/>
      <c r="EW993" s="311"/>
      <c r="EX993" s="311"/>
      <c r="EY993" s="311"/>
      <c r="EZ993" s="311"/>
      <c r="FA993" s="312"/>
      <c r="FB993" s="311"/>
      <c r="FC993" s="298"/>
    </row>
    <row r="994" spans="1:159" s="205" customFormat="1" ht="39.9" customHeight="1" x14ac:dyDescent="0.25">
      <c r="A994" s="206"/>
      <c r="B994" s="196"/>
      <c r="C994" s="292"/>
      <c r="D994" s="198"/>
      <c r="E994" s="299"/>
      <c r="F994" s="200"/>
      <c r="G994" s="301"/>
      <c r="H994" s="303"/>
      <c r="I994" s="299"/>
      <c r="J994" s="299"/>
      <c r="K994" s="299"/>
      <c r="L994" s="289"/>
      <c r="M994" s="299"/>
      <c r="N994" s="289"/>
      <c r="O994" s="363" t="str">
        <f>IF(P994="","",IF(OR(I994="",J994=""),"",IF(AND(ISNUMBER(FIND("post-", I994)),J994=ProductCode!$I$12),ProductCode!$F$19,IF(AND(ISNUMBER(FIND("pre-", I994)),J994=ProductCode!$I$12),ProductCode!$F$20,IF(ISNUMBER(FIND("post-", I994)),ProductCode!$F$17,ProductCode!$F$18)))))</f>
        <v/>
      </c>
      <c r="P994" s="295" t="str">
        <f t="shared" si="34"/>
        <v/>
      </c>
      <c r="Q994" s="306"/>
      <c r="R994" s="203"/>
      <c r="S994" s="308" t="str">
        <f t="shared" si="35"/>
        <v/>
      </c>
      <c r="T994" s="311"/>
      <c r="U994" s="311"/>
      <c r="V994" s="311"/>
      <c r="W994" s="311"/>
      <c r="X994" s="312"/>
      <c r="Y994" s="311"/>
      <c r="Z994" s="297"/>
      <c r="AA994" s="311"/>
      <c r="AB994" s="311"/>
      <c r="AC994" s="311"/>
      <c r="AD994" s="311"/>
      <c r="AE994" s="312"/>
      <c r="AF994" s="311"/>
      <c r="AG994" s="297"/>
      <c r="AH994" s="311"/>
      <c r="AI994" s="311"/>
      <c r="AJ994" s="311"/>
      <c r="AK994" s="311"/>
      <c r="AL994" s="312"/>
      <c r="AM994" s="311"/>
      <c r="AN994" s="297"/>
      <c r="AO994" s="311"/>
      <c r="AP994" s="311"/>
      <c r="AQ994" s="311"/>
      <c r="AR994" s="311"/>
      <c r="AS994" s="312"/>
      <c r="AT994" s="311"/>
      <c r="AU994" s="297"/>
      <c r="AV994" s="311"/>
      <c r="AW994" s="311"/>
      <c r="AX994" s="311"/>
      <c r="AY994" s="311"/>
      <c r="AZ994" s="312"/>
      <c r="BA994" s="311"/>
      <c r="BB994" s="297"/>
      <c r="BC994" s="311"/>
      <c r="BD994" s="311"/>
      <c r="BE994" s="311"/>
      <c r="BF994" s="311"/>
      <c r="BG994" s="312"/>
      <c r="BH994" s="311"/>
      <c r="BI994" s="297"/>
      <c r="BJ994" s="311"/>
      <c r="BK994" s="311"/>
      <c r="BL994" s="311"/>
      <c r="BM994" s="311"/>
      <c r="BN994" s="312"/>
      <c r="BO994" s="311"/>
      <c r="BP994" s="297"/>
      <c r="BQ994" s="311"/>
      <c r="BR994" s="311"/>
      <c r="BS994" s="311"/>
      <c r="BT994" s="311"/>
      <c r="BU994" s="312"/>
      <c r="BV994" s="311"/>
      <c r="BW994" s="297"/>
      <c r="BX994" s="311"/>
      <c r="BY994" s="311"/>
      <c r="BZ994" s="311"/>
      <c r="CA994" s="311"/>
      <c r="CB994" s="312"/>
      <c r="CC994" s="311"/>
      <c r="CD994" s="297"/>
      <c r="CE994" s="311"/>
      <c r="CF994" s="311"/>
      <c r="CG994" s="311"/>
      <c r="CH994" s="311"/>
      <c r="CI994" s="312"/>
      <c r="CJ994" s="311"/>
      <c r="CK994" s="297"/>
      <c r="CL994" s="311"/>
      <c r="CM994" s="311"/>
      <c r="CN994" s="311"/>
      <c r="CO994" s="311"/>
      <c r="CP994" s="312"/>
      <c r="CQ994" s="311"/>
      <c r="CR994" s="297"/>
      <c r="CS994" s="311"/>
      <c r="CT994" s="311"/>
      <c r="CU994" s="311"/>
      <c r="CV994" s="311"/>
      <c r="CW994" s="312"/>
      <c r="CX994" s="311"/>
      <c r="CY994" s="297"/>
      <c r="CZ994" s="311"/>
      <c r="DA994" s="311"/>
      <c r="DB994" s="311"/>
      <c r="DC994" s="311"/>
      <c r="DD994" s="312"/>
      <c r="DE994" s="311"/>
      <c r="DF994" s="297"/>
      <c r="DG994" s="311"/>
      <c r="DH994" s="311"/>
      <c r="DI994" s="311"/>
      <c r="DJ994" s="311"/>
      <c r="DK994" s="312"/>
      <c r="DL994" s="311"/>
      <c r="DM994" s="297"/>
      <c r="DN994" s="311"/>
      <c r="DO994" s="311"/>
      <c r="DP994" s="311"/>
      <c r="DQ994" s="311"/>
      <c r="DR994" s="312"/>
      <c r="DS994" s="311"/>
      <c r="DT994" s="297"/>
      <c r="DU994" s="311"/>
      <c r="DV994" s="311"/>
      <c r="DW994" s="311"/>
      <c r="DX994" s="311"/>
      <c r="DY994" s="312"/>
      <c r="DZ994" s="311"/>
      <c r="EA994" s="297"/>
      <c r="EB994" s="311"/>
      <c r="EC994" s="311"/>
      <c r="ED994" s="311"/>
      <c r="EE994" s="311"/>
      <c r="EF994" s="312"/>
      <c r="EG994" s="311"/>
      <c r="EH994" s="297"/>
      <c r="EI994" s="311"/>
      <c r="EJ994" s="311"/>
      <c r="EK994" s="311"/>
      <c r="EL994" s="311"/>
      <c r="EM994" s="312"/>
      <c r="EN994" s="311"/>
      <c r="EO994" s="297"/>
      <c r="EP994" s="311"/>
      <c r="EQ994" s="311"/>
      <c r="ER994" s="311"/>
      <c r="ES994" s="311"/>
      <c r="ET994" s="312"/>
      <c r="EU994" s="311"/>
      <c r="EV994" s="297"/>
      <c r="EW994" s="311"/>
      <c r="EX994" s="311"/>
      <c r="EY994" s="311"/>
      <c r="EZ994" s="311"/>
      <c r="FA994" s="312"/>
      <c r="FB994" s="311"/>
      <c r="FC994" s="298"/>
    </row>
    <row r="995" spans="1:159" s="205" customFormat="1" ht="39.9" customHeight="1" x14ac:dyDescent="0.25">
      <c r="A995" s="206"/>
      <c r="B995" s="196"/>
      <c r="C995" s="292"/>
      <c r="D995" s="198"/>
      <c r="E995" s="299"/>
      <c r="F995" s="200"/>
      <c r="G995" s="301"/>
      <c r="H995" s="303"/>
      <c r="I995" s="299"/>
      <c r="J995" s="299"/>
      <c r="K995" s="299"/>
      <c r="L995" s="289"/>
      <c r="M995" s="299"/>
      <c r="N995" s="289"/>
      <c r="O995" s="363" t="str">
        <f>IF(P995="","",IF(OR(I995="",J995=""),"",IF(AND(ISNUMBER(FIND("post-", I995)),J995=ProductCode!$I$12),ProductCode!$F$19,IF(AND(ISNUMBER(FIND("pre-", I995)),J995=ProductCode!$I$12),ProductCode!$F$20,IF(ISNUMBER(FIND("post-", I995)),ProductCode!$F$17,ProductCode!$F$18)))))</f>
        <v/>
      </c>
      <c r="P995" s="295" t="str">
        <f t="shared" si="34"/>
        <v/>
      </c>
      <c r="Q995" s="306"/>
      <c r="R995" s="203"/>
      <c r="S995" s="308" t="str">
        <f t="shared" si="35"/>
        <v/>
      </c>
      <c r="T995" s="311"/>
      <c r="U995" s="311"/>
      <c r="V995" s="311"/>
      <c r="W995" s="311"/>
      <c r="X995" s="312"/>
      <c r="Y995" s="311"/>
      <c r="Z995" s="297"/>
      <c r="AA995" s="311"/>
      <c r="AB995" s="311"/>
      <c r="AC995" s="311"/>
      <c r="AD995" s="311"/>
      <c r="AE995" s="312"/>
      <c r="AF995" s="311"/>
      <c r="AG995" s="297"/>
      <c r="AH995" s="311"/>
      <c r="AI995" s="311"/>
      <c r="AJ995" s="311"/>
      <c r="AK995" s="311"/>
      <c r="AL995" s="312"/>
      <c r="AM995" s="311"/>
      <c r="AN995" s="297"/>
      <c r="AO995" s="311"/>
      <c r="AP995" s="311"/>
      <c r="AQ995" s="311"/>
      <c r="AR995" s="311"/>
      <c r="AS995" s="312"/>
      <c r="AT995" s="311"/>
      <c r="AU995" s="297"/>
      <c r="AV995" s="311"/>
      <c r="AW995" s="311"/>
      <c r="AX995" s="311"/>
      <c r="AY995" s="311"/>
      <c r="AZ995" s="312"/>
      <c r="BA995" s="311"/>
      <c r="BB995" s="297"/>
      <c r="BC995" s="311"/>
      <c r="BD995" s="311"/>
      <c r="BE995" s="311"/>
      <c r="BF995" s="311"/>
      <c r="BG995" s="312"/>
      <c r="BH995" s="311"/>
      <c r="BI995" s="297"/>
      <c r="BJ995" s="311"/>
      <c r="BK995" s="311"/>
      <c r="BL995" s="311"/>
      <c r="BM995" s="311"/>
      <c r="BN995" s="312"/>
      <c r="BO995" s="311"/>
      <c r="BP995" s="297"/>
      <c r="BQ995" s="311"/>
      <c r="BR995" s="311"/>
      <c r="BS995" s="311"/>
      <c r="BT995" s="311"/>
      <c r="BU995" s="312"/>
      <c r="BV995" s="311"/>
      <c r="BW995" s="297"/>
      <c r="BX995" s="311"/>
      <c r="BY995" s="311"/>
      <c r="BZ995" s="311"/>
      <c r="CA995" s="311"/>
      <c r="CB995" s="312"/>
      <c r="CC995" s="311"/>
      <c r="CD995" s="297"/>
      <c r="CE995" s="311"/>
      <c r="CF995" s="311"/>
      <c r="CG995" s="311"/>
      <c r="CH995" s="311"/>
      <c r="CI995" s="312"/>
      <c r="CJ995" s="311"/>
      <c r="CK995" s="297"/>
      <c r="CL995" s="311"/>
      <c r="CM995" s="311"/>
      <c r="CN995" s="311"/>
      <c r="CO995" s="311"/>
      <c r="CP995" s="312"/>
      <c r="CQ995" s="311"/>
      <c r="CR995" s="297"/>
      <c r="CS995" s="311"/>
      <c r="CT995" s="311"/>
      <c r="CU995" s="311"/>
      <c r="CV995" s="311"/>
      <c r="CW995" s="312"/>
      <c r="CX995" s="311"/>
      <c r="CY995" s="297"/>
      <c r="CZ995" s="311"/>
      <c r="DA995" s="311"/>
      <c r="DB995" s="311"/>
      <c r="DC995" s="311"/>
      <c r="DD995" s="312"/>
      <c r="DE995" s="311"/>
      <c r="DF995" s="297"/>
      <c r="DG995" s="311"/>
      <c r="DH995" s="311"/>
      <c r="DI995" s="311"/>
      <c r="DJ995" s="311"/>
      <c r="DK995" s="312"/>
      <c r="DL995" s="311"/>
      <c r="DM995" s="297"/>
      <c r="DN995" s="311"/>
      <c r="DO995" s="311"/>
      <c r="DP995" s="311"/>
      <c r="DQ995" s="311"/>
      <c r="DR995" s="312"/>
      <c r="DS995" s="311"/>
      <c r="DT995" s="297"/>
      <c r="DU995" s="311"/>
      <c r="DV995" s="311"/>
      <c r="DW995" s="311"/>
      <c r="DX995" s="311"/>
      <c r="DY995" s="312"/>
      <c r="DZ995" s="311"/>
      <c r="EA995" s="297"/>
      <c r="EB995" s="311"/>
      <c r="EC995" s="311"/>
      <c r="ED995" s="311"/>
      <c r="EE995" s="311"/>
      <c r="EF995" s="312"/>
      <c r="EG995" s="311"/>
      <c r="EH995" s="297"/>
      <c r="EI995" s="311"/>
      <c r="EJ995" s="311"/>
      <c r="EK995" s="311"/>
      <c r="EL995" s="311"/>
      <c r="EM995" s="312"/>
      <c r="EN995" s="311"/>
      <c r="EO995" s="297"/>
      <c r="EP995" s="311"/>
      <c r="EQ995" s="311"/>
      <c r="ER995" s="311"/>
      <c r="ES995" s="311"/>
      <c r="ET995" s="312"/>
      <c r="EU995" s="311"/>
      <c r="EV995" s="297"/>
      <c r="EW995" s="311"/>
      <c r="EX995" s="311"/>
      <c r="EY995" s="311"/>
      <c r="EZ995" s="311"/>
      <c r="FA995" s="312"/>
      <c r="FB995" s="311"/>
      <c r="FC995" s="298"/>
    </row>
    <row r="996" spans="1:159" s="205" customFormat="1" ht="39.9" customHeight="1" x14ac:dyDescent="0.25">
      <c r="A996" s="206"/>
      <c r="B996" s="196"/>
      <c r="C996" s="292"/>
      <c r="D996" s="198"/>
      <c r="E996" s="299"/>
      <c r="F996" s="200"/>
      <c r="G996" s="301"/>
      <c r="H996" s="303"/>
      <c r="I996" s="299"/>
      <c r="J996" s="299"/>
      <c r="K996" s="299"/>
      <c r="L996" s="289"/>
      <c r="M996" s="299"/>
      <c r="N996" s="289"/>
      <c r="O996" s="363" t="str">
        <f>IF(P996="","",IF(OR(I996="",J996=""),"",IF(AND(ISNUMBER(FIND("post-", I996)),J996=ProductCode!$I$12),ProductCode!$F$19,IF(AND(ISNUMBER(FIND("pre-", I996)),J996=ProductCode!$I$12),ProductCode!$F$20,IF(ISNUMBER(FIND("post-", I996)),ProductCode!$F$17,ProductCode!$F$18)))))</f>
        <v/>
      </c>
      <c r="P996" s="295" t="str">
        <f t="shared" ref="P996:P1034" si="36">IF(OR(I996="",1-ROUND(L996,4)-ROUND(N996,4)=0),"",ROUND(1-ROUND(L996,4)-ROUND(N996,4),4))</f>
        <v/>
      </c>
      <c r="Q996" s="306"/>
      <c r="R996" s="203"/>
      <c r="S996" s="308" t="str">
        <f t="shared" ref="S996:S1034" si="37">IF(I996="","",IF($E$21="Yes",100%,IF(R996&lt;&gt;0,ROUND(SUMIF($Z$33:$FC$33,$Z$33,Z996:FC996),4),"")))</f>
        <v/>
      </c>
      <c r="T996" s="311"/>
      <c r="U996" s="311"/>
      <c r="V996" s="311"/>
      <c r="W996" s="311"/>
      <c r="X996" s="312"/>
      <c r="Y996" s="311"/>
      <c r="Z996" s="297"/>
      <c r="AA996" s="311"/>
      <c r="AB996" s="311"/>
      <c r="AC996" s="311"/>
      <c r="AD996" s="311"/>
      <c r="AE996" s="312"/>
      <c r="AF996" s="311"/>
      <c r="AG996" s="297"/>
      <c r="AH996" s="311"/>
      <c r="AI996" s="311"/>
      <c r="AJ996" s="311"/>
      <c r="AK996" s="311"/>
      <c r="AL996" s="312"/>
      <c r="AM996" s="311"/>
      <c r="AN996" s="297"/>
      <c r="AO996" s="311"/>
      <c r="AP996" s="311"/>
      <c r="AQ996" s="311"/>
      <c r="AR996" s="311"/>
      <c r="AS996" s="312"/>
      <c r="AT996" s="311"/>
      <c r="AU996" s="297"/>
      <c r="AV996" s="311"/>
      <c r="AW996" s="311"/>
      <c r="AX996" s="311"/>
      <c r="AY996" s="311"/>
      <c r="AZ996" s="312"/>
      <c r="BA996" s="311"/>
      <c r="BB996" s="297"/>
      <c r="BC996" s="311"/>
      <c r="BD996" s="311"/>
      <c r="BE996" s="311"/>
      <c r="BF996" s="311"/>
      <c r="BG996" s="312"/>
      <c r="BH996" s="311"/>
      <c r="BI996" s="297"/>
      <c r="BJ996" s="311"/>
      <c r="BK996" s="311"/>
      <c r="BL996" s="311"/>
      <c r="BM996" s="311"/>
      <c r="BN996" s="312"/>
      <c r="BO996" s="311"/>
      <c r="BP996" s="297"/>
      <c r="BQ996" s="311"/>
      <c r="BR996" s="311"/>
      <c r="BS996" s="311"/>
      <c r="BT996" s="311"/>
      <c r="BU996" s="312"/>
      <c r="BV996" s="311"/>
      <c r="BW996" s="297"/>
      <c r="BX996" s="311"/>
      <c r="BY996" s="311"/>
      <c r="BZ996" s="311"/>
      <c r="CA996" s="311"/>
      <c r="CB996" s="312"/>
      <c r="CC996" s="311"/>
      <c r="CD996" s="297"/>
      <c r="CE996" s="311"/>
      <c r="CF996" s="311"/>
      <c r="CG996" s="311"/>
      <c r="CH996" s="311"/>
      <c r="CI996" s="312"/>
      <c r="CJ996" s="311"/>
      <c r="CK996" s="297"/>
      <c r="CL996" s="311"/>
      <c r="CM996" s="311"/>
      <c r="CN996" s="311"/>
      <c r="CO996" s="311"/>
      <c r="CP996" s="312"/>
      <c r="CQ996" s="311"/>
      <c r="CR996" s="297"/>
      <c r="CS996" s="311"/>
      <c r="CT996" s="311"/>
      <c r="CU996" s="311"/>
      <c r="CV996" s="311"/>
      <c r="CW996" s="312"/>
      <c r="CX996" s="311"/>
      <c r="CY996" s="297"/>
      <c r="CZ996" s="311"/>
      <c r="DA996" s="311"/>
      <c r="DB996" s="311"/>
      <c r="DC996" s="311"/>
      <c r="DD996" s="312"/>
      <c r="DE996" s="311"/>
      <c r="DF996" s="297"/>
      <c r="DG996" s="311"/>
      <c r="DH996" s="311"/>
      <c r="DI996" s="311"/>
      <c r="DJ996" s="311"/>
      <c r="DK996" s="312"/>
      <c r="DL996" s="311"/>
      <c r="DM996" s="297"/>
      <c r="DN996" s="311"/>
      <c r="DO996" s="311"/>
      <c r="DP996" s="311"/>
      <c r="DQ996" s="311"/>
      <c r="DR996" s="312"/>
      <c r="DS996" s="311"/>
      <c r="DT996" s="297"/>
      <c r="DU996" s="311"/>
      <c r="DV996" s="311"/>
      <c r="DW996" s="311"/>
      <c r="DX996" s="311"/>
      <c r="DY996" s="312"/>
      <c r="DZ996" s="311"/>
      <c r="EA996" s="297"/>
      <c r="EB996" s="311"/>
      <c r="EC996" s="311"/>
      <c r="ED996" s="311"/>
      <c r="EE996" s="311"/>
      <c r="EF996" s="312"/>
      <c r="EG996" s="311"/>
      <c r="EH996" s="297"/>
      <c r="EI996" s="311"/>
      <c r="EJ996" s="311"/>
      <c r="EK996" s="311"/>
      <c r="EL996" s="311"/>
      <c r="EM996" s="312"/>
      <c r="EN996" s="311"/>
      <c r="EO996" s="297"/>
      <c r="EP996" s="311"/>
      <c r="EQ996" s="311"/>
      <c r="ER996" s="311"/>
      <c r="ES996" s="311"/>
      <c r="ET996" s="312"/>
      <c r="EU996" s="311"/>
      <c r="EV996" s="297"/>
      <c r="EW996" s="311"/>
      <c r="EX996" s="311"/>
      <c r="EY996" s="311"/>
      <c r="EZ996" s="311"/>
      <c r="FA996" s="312"/>
      <c r="FB996" s="311"/>
      <c r="FC996" s="298"/>
    </row>
    <row r="997" spans="1:159" s="205" customFormat="1" ht="39.9" customHeight="1" x14ac:dyDescent="0.25">
      <c r="A997" s="206"/>
      <c r="B997" s="196"/>
      <c r="C997" s="292"/>
      <c r="D997" s="198"/>
      <c r="E997" s="299"/>
      <c r="F997" s="200"/>
      <c r="G997" s="301"/>
      <c r="H997" s="303"/>
      <c r="I997" s="299"/>
      <c r="J997" s="299"/>
      <c r="K997" s="299"/>
      <c r="L997" s="289"/>
      <c r="M997" s="299"/>
      <c r="N997" s="289"/>
      <c r="O997" s="363" t="str">
        <f>IF(P997="","",IF(OR(I997="",J997=""),"",IF(AND(ISNUMBER(FIND("post-", I997)),J997=ProductCode!$I$12),ProductCode!$F$19,IF(AND(ISNUMBER(FIND("pre-", I997)),J997=ProductCode!$I$12),ProductCode!$F$20,IF(ISNUMBER(FIND("post-", I997)),ProductCode!$F$17,ProductCode!$F$18)))))</f>
        <v/>
      </c>
      <c r="P997" s="295" t="str">
        <f t="shared" si="36"/>
        <v/>
      </c>
      <c r="Q997" s="306"/>
      <c r="R997" s="203"/>
      <c r="S997" s="308" t="str">
        <f t="shared" si="37"/>
        <v/>
      </c>
      <c r="T997" s="311"/>
      <c r="U997" s="311"/>
      <c r="V997" s="311"/>
      <c r="W997" s="311"/>
      <c r="X997" s="312"/>
      <c r="Y997" s="311"/>
      <c r="Z997" s="297"/>
      <c r="AA997" s="311"/>
      <c r="AB997" s="311"/>
      <c r="AC997" s="311"/>
      <c r="AD997" s="311"/>
      <c r="AE997" s="312"/>
      <c r="AF997" s="311"/>
      <c r="AG997" s="297"/>
      <c r="AH997" s="311"/>
      <c r="AI997" s="311"/>
      <c r="AJ997" s="311"/>
      <c r="AK997" s="311"/>
      <c r="AL997" s="312"/>
      <c r="AM997" s="311"/>
      <c r="AN997" s="297"/>
      <c r="AO997" s="311"/>
      <c r="AP997" s="311"/>
      <c r="AQ997" s="311"/>
      <c r="AR997" s="311"/>
      <c r="AS997" s="312"/>
      <c r="AT997" s="311"/>
      <c r="AU997" s="297"/>
      <c r="AV997" s="311"/>
      <c r="AW997" s="311"/>
      <c r="AX997" s="311"/>
      <c r="AY997" s="311"/>
      <c r="AZ997" s="312"/>
      <c r="BA997" s="311"/>
      <c r="BB997" s="297"/>
      <c r="BC997" s="311"/>
      <c r="BD997" s="311"/>
      <c r="BE997" s="311"/>
      <c r="BF997" s="311"/>
      <c r="BG997" s="312"/>
      <c r="BH997" s="311"/>
      <c r="BI997" s="297"/>
      <c r="BJ997" s="311"/>
      <c r="BK997" s="311"/>
      <c r="BL997" s="311"/>
      <c r="BM997" s="311"/>
      <c r="BN997" s="312"/>
      <c r="BO997" s="311"/>
      <c r="BP997" s="297"/>
      <c r="BQ997" s="311"/>
      <c r="BR997" s="311"/>
      <c r="BS997" s="311"/>
      <c r="BT997" s="311"/>
      <c r="BU997" s="312"/>
      <c r="BV997" s="311"/>
      <c r="BW997" s="297"/>
      <c r="BX997" s="311"/>
      <c r="BY997" s="311"/>
      <c r="BZ997" s="311"/>
      <c r="CA997" s="311"/>
      <c r="CB997" s="312"/>
      <c r="CC997" s="311"/>
      <c r="CD997" s="297"/>
      <c r="CE997" s="311"/>
      <c r="CF997" s="311"/>
      <c r="CG997" s="311"/>
      <c r="CH997" s="311"/>
      <c r="CI997" s="312"/>
      <c r="CJ997" s="311"/>
      <c r="CK997" s="297"/>
      <c r="CL997" s="311"/>
      <c r="CM997" s="311"/>
      <c r="CN997" s="311"/>
      <c r="CO997" s="311"/>
      <c r="CP997" s="312"/>
      <c r="CQ997" s="311"/>
      <c r="CR997" s="297"/>
      <c r="CS997" s="311"/>
      <c r="CT997" s="311"/>
      <c r="CU997" s="311"/>
      <c r="CV997" s="311"/>
      <c r="CW997" s="312"/>
      <c r="CX997" s="311"/>
      <c r="CY997" s="297"/>
      <c r="CZ997" s="311"/>
      <c r="DA997" s="311"/>
      <c r="DB997" s="311"/>
      <c r="DC997" s="311"/>
      <c r="DD997" s="312"/>
      <c r="DE997" s="311"/>
      <c r="DF997" s="297"/>
      <c r="DG997" s="311"/>
      <c r="DH997" s="311"/>
      <c r="DI997" s="311"/>
      <c r="DJ997" s="311"/>
      <c r="DK997" s="312"/>
      <c r="DL997" s="311"/>
      <c r="DM997" s="297"/>
      <c r="DN997" s="311"/>
      <c r="DO997" s="311"/>
      <c r="DP997" s="311"/>
      <c r="DQ997" s="311"/>
      <c r="DR997" s="312"/>
      <c r="DS997" s="311"/>
      <c r="DT997" s="297"/>
      <c r="DU997" s="311"/>
      <c r="DV997" s="311"/>
      <c r="DW997" s="311"/>
      <c r="DX997" s="311"/>
      <c r="DY997" s="312"/>
      <c r="DZ997" s="311"/>
      <c r="EA997" s="297"/>
      <c r="EB997" s="311"/>
      <c r="EC997" s="311"/>
      <c r="ED997" s="311"/>
      <c r="EE997" s="311"/>
      <c r="EF997" s="312"/>
      <c r="EG997" s="311"/>
      <c r="EH997" s="297"/>
      <c r="EI997" s="311"/>
      <c r="EJ997" s="311"/>
      <c r="EK997" s="311"/>
      <c r="EL997" s="311"/>
      <c r="EM997" s="312"/>
      <c r="EN997" s="311"/>
      <c r="EO997" s="297"/>
      <c r="EP997" s="311"/>
      <c r="EQ997" s="311"/>
      <c r="ER997" s="311"/>
      <c r="ES997" s="311"/>
      <c r="ET997" s="312"/>
      <c r="EU997" s="311"/>
      <c r="EV997" s="297"/>
      <c r="EW997" s="311"/>
      <c r="EX997" s="311"/>
      <c r="EY997" s="311"/>
      <c r="EZ997" s="311"/>
      <c r="FA997" s="312"/>
      <c r="FB997" s="311"/>
      <c r="FC997" s="298"/>
    </row>
    <row r="998" spans="1:159" s="205" customFormat="1" ht="39.9" customHeight="1" x14ac:dyDescent="0.25">
      <c r="A998" s="206"/>
      <c r="B998" s="196"/>
      <c r="C998" s="292"/>
      <c r="D998" s="198"/>
      <c r="E998" s="299"/>
      <c r="F998" s="200"/>
      <c r="G998" s="301"/>
      <c r="H998" s="303"/>
      <c r="I998" s="299"/>
      <c r="J998" s="299"/>
      <c r="K998" s="299"/>
      <c r="L998" s="289"/>
      <c r="M998" s="299"/>
      <c r="N998" s="289"/>
      <c r="O998" s="363" t="str">
        <f>IF(P998="","",IF(OR(I998="",J998=""),"",IF(AND(ISNUMBER(FIND("post-", I998)),J998=ProductCode!$I$12),ProductCode!$F$19,IF(AND(ISNUMBER(FIND("pre-", I998)),J998=ProductCode!$I$12),ProductCode!$F$20,IF(ISNUMBER(FIND("post-", I998)),ProductCode!$F$17,ProductCode!$F$18)))))</f>
        <v/>
      </c>
      <c r="P998" s="295" t="str">
        <f t="shared" si="36"/>
        <v/>
      </c>
      <c r="Q998" s="306"/>
      <c r="R998" s="203"/>
      <c r="S998" s="308" t="str">
        <f t="shared" si="37"/>
        <v/>
      </c>
      <c r="T998" s="311"/>
      <c r="U998" s="311"/>
      <c r="V998" s="311"/>
      <c r="W998" s="311"/>
      <c r="X998" s="312"/>
      <c r="Y998" s="311"/>
      <c r="Z998" s="297"/>
      <c r="AA998" s="311"/>
      <c r="AB998" s="311"/>
      <c r="AC998" s="311"/>
      <c r="AD998" s="311"/>
      <c r="AE998" s="312"/>
      <c r="AF998" s="311"/>
      <c r="AG998" s="297"/>
      <c r="AH998" s="311"/>
      <c r="AI998" s="311"/>
      <c r="AJ998" s="311"/>
      <c r="AK998" s="311"/>
      <c r="AL998" s="312"/>
      <c r="AM998" s="311"/>
      <c r="AN998" s="297"/>
      <c r="AO998" s="311"/>
      <c r="AP998" s="311"/>
      <c r="AQ998" s="311"/>
      <c r="AR998" s="311"/>
      <c r="AS998" s="312"/>
      <c r="AT998" s="311"/>
      <c r="AU998" s="297"/>
      <c r="AV998" s="311"/>
      <c r="AW998" s="311"/>
      <c r="AX998" s="311"/>
      <c r="AY998" s="311"/>
      <c r="AZ998" s="312"/>
      <c r="BA998" s="311"/>
      <c r="BB998" s="297"/>
      <c r="BC998" s="311"/>
      <c r="BD998" s="311"/>
      <c r="BE998" s="311"/>
      <c r="BF998" s="311"/>
      <c r="BG998" s="312"/>
      <c r="BH998" s="311"/>
      <c r="BI998" s="297"/>
      <c r="BJ998" s="311"/>
      <c r="BK998" s="311"/>
      <c r="BL998" s="311"/>
      <c r="BM998" s="311"/>
      <c r="BN998" s="312"/>
      <c r="BO998" s="311"/>
      <c r="BP998" s="297"/>
      <c r="BQ998" s="311"/>
      <c r="BR998" s="311"/>
      <c r="BS998" s="311"/>
      <c r="BT998" s="311"/>
      <c r="BU998" s="312"/>
      <c r="BV998" s="311"/>
      <c r="BW998" s="297"/>
      <c r="BX998" s="311"/>
      <c r="BY998" s="311"/>
      <c r="BZ998" s="311"/>
      <c r="CA998" s="311"/>
      <c r="CB998" s="312"/>
      <c r="CC998" s="311"/>
      <c r="CD998" s="297"/>
      <c r="CE998" s="311"/>
      <c r="CF998" s="311"/>
      <c r="CG998" s="311"/>
      <c r="CH998" s="311"/>
      <c r="CI998" s="312"/>
      <c r="CJ998" s="311"/>
      <c r="CK998" s="297"/>
      <c r="CL998" s="311"/>
      <c r="CM998" s="311"/>
      <c r="CN998" s="311"/>
      <c r="CO998" s="311"/>
      <c r="CP998" s="312"/>
      <c r="CQ998" s="311"/>
      <c r="CR998" s="297"/>
      <c r="CS998" s="311"/>
      <c r="CT998" s="311"/>
      <c r="CU998" s="311"/>
      <c r="CV998" s="311"/>
      <c r="CW998" s="312"/>
      <c r="CX998" s="311"/>
      <c r="CY998" s="297"/>
      <c r="CZ998" s="311"/>
      <c r="DA998" s="311"/>
      <c r="DB998" s="311"/>
      <c r="DC998" s="311"/>
      <c r="DD998" s="312"/>
      <c r="DE998" s="311"/>
      <c r="DF998" s="297"/>
      <c r="DG998" s="311"/>
      <c r="DH998" s="311"/>
      <c r="DI998" s="311"/>
      <c r="DJ998" s="311"/>
      <c r="DK998" s="312"/>
      <c r="DL998" s="311"/>
      <c r="DM998" s="297"/>
      <c r="DN998" s="311"/>
      <c r="DO998" s="311"/>
      <c r="DP998" s="311"/>
      <c r="DQ998" s="311"/>
      <c r="DR998" s="312"/>
      <c r="DS998" s="311"/>
      <c r="DT998" s="297"/>
      <c r="DU998" s="311"/>
      <c r="DV998" s="311"/>
      <c r="DW998" s="311"/>
      <c r="DX998" s="311"/>
      <c r="DY998" s="312"/>
      <c r="DZ998" s="311"/>
      <c r="EA998" s="297"/>
      <c r="EB998" s="311"/>
      <c r="EC998" s="311"/>
      <c r="ED998" s="311"/>
      <c r="EE998" s="311"/>
      <c r="EF998" s="312"/>
      <c r="EG998" s="311"/>
      <c r="EH998" s="297"/>
      <c r="EI998" s="311"/>
      <c r="EJ998" s="311"/>
      <c r="EK998" s="311"/>
      <c r="EL998" s="311"/>
      <c r="EM998" s="312"/>
      <c r="EN998" s="311"/>
      <c r="EO998" s="297"/>
      <c r="EP998" s="311"/>
      <c r="EQ998" s="311"/>
      <c r="ER998" s="311"/>
      <c r="ES998" s="311"/>
      <c r="ET998" s="312"/>
      <c r="EU998" s="311"/>
      <c r="EV998" s="297"/>
      <c r="EW998" s="311"/>
      <c r="EX998" s="311"/>
      <c r="EY998" s="311"/>
      <c r="EZ998" s="311"/>
      <c r="FA998" s="312"/>
      <c r="FB998" s="311"/>
      <c r="FC998" s="298"/>
    </row>
    <row r="999" spans="1:159" s="205" customFormat="1" ht="39.9" customHeight="1" x14ac:dyDescent="0.25">
      <c r="A999" s="206"/>
      <c r="B999" s="196"/>
      <c r="C999" s="292"/>
      <c r="D999" s="198"/>
      <c r="E999" s="299"/>
      <c r="F999" s="200"/>
      <c r="G999" s="301"/>
      <c r="H999" s="303"/>
      <c r="I999" s="299"/>
      <c r="J999" s="299"/>
      <c r="K999" s="299"/>
      <c r="L999" s="289"/>
      <c r="M999" s="299"/>
      <c r="N999" s="289"/>
      <c r="O999" s="363" t="str">
        <f>IF(P999="","",IF(OR(I999="",J999=""),"",IF(AND(ISNUMBER(FIND("post-", I999)),J999=ProductCode!$I$12),ProductCode!$F$19,IF(AND(ISNUMBER(FIND("pre-", I999)),J999=ProductCode!$I$12),ProductCode!$F$20,IF(ISNUMBER(FIND("post-", I999)),ProductCode!$F$17,ProductCode!$F$18)))))</f>
        <v/>
      </c>
      <c r="P999" s="295" t="str">
        <f t="shared" si="36"/>
        <v/>
      </c>
      <c r="Q999" s="306"/>
      <c r="R999" s="203"/>
      <c r="S999" s="308" t="str">
        <f t="shared" si="37"/>
        <v/>
      </c>
      <c r="T999" s="311"/>
      <c r="U999" s="311"/>
      <c r="V999" s="311"/>
      <c r="W999" s="311"/>
      <c r="X999" s="312"/>
      <c r="Y999" s="311"/>
      <c r="Z999" s="297"/>
      <c r="AA999" s="311"/>
      <c r="AB999" s="311"/>
      <c r="AC999" s="311"/>
      <c r="AD999" s="311"/>
      <c r="AE999" s="312"/>
      <c r="AF999" s="311"/>
      <c r="AG999" s="297"/>
      <c r="AH999" s="311"/>
      <c r="AI999" s="311"/>
      <c r="AJ999" s="311"/>
      <c r="AK999" s="311"/>
      <c r="AL999" s="312"/>
      <c r="AM999" s="311"/>
      <c r="AN999" s="297"/>
      <c r="AO999" s="311"/>
      <c r="AP999" s="311"/>
      <c r="AQ999" s="311"/>
      <c r="AR999" s="311"/>
      <c r="AS999" s="312"/>
      <c r="AT999" s="311"/>
      <c r="AU999" s="297"/>
      <c r="AV999" s="311"/>
      <c r="AW999" s="311"/>
      <c r="AX999" s="311"/>
      <c r="AY999" s="311"/>
      <c r="AZ999" s="312"/>
      <c r="BA999" s="311"/>
      <c r="BB999" s="297"/>
      <c r="BC999" s="311"/>
      <c r="BD999" s="311"/>
      <c r="BE999" s="311"/>
      <c r="BF999" s="311"/>
      <c r="BG999" s="312"/>
      <c r="BH999" s="311"/>
      <c r="BI999" s="297"/>
      <c r="BJ999" s="311"/>
      <c r="BK999" s="311"/>
      <c r="BL999" s="311"/>
      <c r="BM999" s="311"/>
      <c r="BN999" s="312"/>
      <c r="BO999" s="311"/>
      <c r="BP999" s="297"/>
      <c r="BQ999" s="311"/>
      <c r="BR999" s="311"/>
      <c r="BS999" s="311"/>
      <c r="BT999" s="311"/>
      <c r="BU999" s="312"/>
      <c r="BV999" s="311"/>
      <c r="BW999" s="297"/>
      <c r="BX999" s="311"/>
      <c r="BY999" s="311"/>
      <c r="BZ999" s="311"/>
      <c r="CA999" s="311"/>
      <c r="CB999" s="312"/>
      <c r="CC999" s="311"/>
      <c r="CD999" s="297"/>
      <c r="CE999" s="311"/>
      <c r="CF999" s="311"/>
      <c r="CG999" s="311"/>
      <c r="CH999" s="311"/>
      <c r="CI999" s="312"/>
      <c r="CJ999" s="311"/>
      <c r="CK999" s="297"/>
      <c r="CL999" s="311"/>
      <c r="CM999" s="311"/>
      <c r="CN999" s="311"/>
      <c r="CO999" s="311"/>
      <c r="CP999" s="312"/>
      <c r="CQ999" s="311"/>
      <c r="CR999" s="297"/>
      <c r="CS999" s="311"/>
      <c r="CT999" s="311"/>
      <c r="CU999" s="311"/>
      <c r="CV999" s="311"/>
      <c r="CW999" s="312"/>
      <c r="CX999" s="311"/>
      <c r="CY999" s="297"/>
      <c r="CZ999" s="311"/>
      <c r="DA999" s="311"/>
      <c r="DB999" s="311"/>
      <c r="DC999" s="311"/>
      <c r="DD999" s="312"/>
      <c r="DE999" s="311"/>
      <c r="DF999" s="297"/>
      <c r="DG999" s="311"/>
      <c r="DH999" s="311"/>
      <c r="DI999" s="311"/>
      <c r="DJ999" s="311"/>
      <c r="DK999" s="312"/>
      <c r="DL999" s="311"/>
      <c r="DM999" s="297"/>
      <c r="DN999" s="311"/>
      <c r="DO999" s="311"/>
      <c r="DP999" s="311"/>
      <c r="DQ999" s="311"/>
      <c r="DR999" s="312"/>
      <c r="DS999" s="311"/>
      <c r="DT999" s="297"/>
      <c r="DU999" s="311"/>
      <c r="DV999" s="311"/>
      <c r="DW999" s="311"/>
      <c r="DX999" s="311"/>
      <c r="DY999" s="312"/>
      <c r="DZ999" s="311"/>
      <c r="EA999" s="297"/>
      <c r="EB999" s="311"/>
      <c r="EC999" s="311"/>
      <c r="ED999" s="311"/>
      <c r="EE999" s="311"/>
      <c r="EF999" s="312"/>
      <c r="EG999" s="311"/>
      <c r="EH999" s="297"/>
      <c r="EI999" s="311"/>
      <c r="EJ999" s="311"/>
      <c r="EK999" s="311"/>
      <c r="EL999" s="311"/>
      <c r="EM999" s="312"/>
      <c r="EN999" s="311"/>
      <c r="EO999" s="297"/>
      <c r="EP999" s="311"/>
      <c r="EQ999" s="311"/>
      <c r="ER999" s="311"/>
      <c r="ES999" s="311"/>
      <c r="ET999" s="312"/>
      <c r="EU999" s="311"/>
      <c r="EV999" s="297"/>
      <c r="EW999" s="311"/>
      <c r="EX999" s="311"/>
      <c r="EY999" s="311"/>
      <c r="EZ999" s="311"/>
      <c r="FA999" s="312"/>
      <c r="FB999" s="311"/>
      <c r="FC999" s="298"/>
    </row>
    <row r="1000" spans="1:159" s="205" customFormat="1" ht="39.9" customHeight="1" x14ac:dyDescent="0.25">
      <c r="A1000" s="206"/>
      <c r="B1000" s="196"/>
      <c r="C1000" s="292"/>
      <c r="D1000" s="198"/>
      <c r="E1000" s="299"/>
      <c r="F1000" s="200"/>
      <c r="G1000" s="301"/>
      <c r="H1000" s="303"/>
      <c r="I1000" s="299"/>
      <c r="J1000" s="299"/>
      <c r="K1000" s="299"/>
      <c r="L1000" s="289"/>
      <c r="M1000" s="299"/>
      <c r="N1000" s="289"/>
      <c r="O1000" s="363" t="str">
        <f>IF(P1000="","",IF(OR(I1000="",J1000=""),"",IF(AND(ISNUMBER(FIND("post-", I1000)),J1000=ProductCode!$I$12),ProductCode!$F$19,IF(AND(ISNUMBER(FIND("pre-", I1000)),J1000=ProductCode!$I$12),ProductCode!$F$20,IF(ISNUMBER(FIND("post-", I1000)),ProductCode!$F$17,ProductCode!$F$18)))))</f>
        <v/>
      </c>
      <c r="P1000" s="295" t="str">
        <f t="shared" si="36"/>
        <v/>
      </c>
      <c r="Q1000" s="306"/>
      <c r="R1000" s="203"/>
      <c r="S1000" s="308" t="str">
        <f t="shared" si="37"/>
        <v/>
      </c>
      <c r="T1000" s="311"/>
      <c r="U1000" s="311"/>
      <c r="V1000" s="311"/>
      <c r="W1000" s="311"/>
      <c r="X1000" s="312"/>
      <c r="Y1000" s="311"/>
      <c r="Z1000" s="297"/>
      <c r="AA1000" s="311"/>
      <c r="AB1000" s="311"/>
      <c r="AC1000" s="311"/>
      <c r="AD1000" s="311"/>
      <c r="AE1000" s="312"/>
      <c r="AF1000" s="311"/>
      <c r="AG1000" s="297"/>
      <c r="AH1000" s="311"/>
      <c r="AI1000" s="311"/>
      <c r="AJ1000" s="311"/>
      <c r="AK1000" s="311"/>
      <c r="AL1000" s="312"/>
      <c r="AM1000" s="311"/>
      <c r="AN1000" s="297"/>
      <c r="AO1000" s="311"/>
      <c r="AP1000" s="311"/>
      <c r="AQ1000" s="311"/>
      <c r="AR1000" s="311"/>
      <c r="AS1000" s="312"/>
      <c r="AT1000" s="311"/>
      <c r="AU1000" s="297"/>
      <c r="AV1000" s="311"/>
      <c r="AW1000" s="311"/>
      <c r="AX1000" s="311"/>
      <c r="AY1000" s="311"/>
      <c r="AZ1000" s="312"/>
      <c r="BA1000" s="311"/>
      <c r="BB1000" s="297"/>
      <c r="BC1000" s="311"/>
      <c r="BD1000" s="311"/>
      <c r="BE1000" s="311"/>
      <c r="BF1000" s="311"/>
      <c r="BG1000" s="312"/>
      <c r="BH1000" s="311"/>
      <c r="BI1000" s="297"/>
      <c r="BJ1000" s="311"/>
      <c r="BK1000" s="311"/>
      <c r="BL1000" s="311"/>
      <c r="BM1000" s="311"/>
      <c r="BN1000" s="312"/>
      <c r="BO1000" s="311"/>
      <c r="BP1000" s="297"/>
      <c r="BQ1000" s="311"/>
      <c r="BR1000" s="311"/>
      <c r="BS1000" s="311"/>
      <c r="BT1000" s="311"/>
      <c r="BU1000" s="312"/>
      <c r="BV1000" s="311"/>
      <c r="BW1000" s="297"/>
      <c r="BX1000" s="311"/>
      <c r="BY1000" s="311"/>
      <c r="BZ1000" s="311"/>
      <c r="CA1000" s="311"/>
      <c r="CB1000" s="312"/>
      <c r="CC1000" s="311"/>
      <c r="CD1000" s="297"/>
      <c r="CE1000" s="311"/>
      <c r="CF1000" s="311"/>
      <c r="CG1000" s="311"/>
      <c r="CH1000" s="311"/>
      <c r="CI1000" s="312"/>
      <c r="CJ1000" s="311"/>
      <c r="CK1000" s="297"/>
      <c r="CL1000" s="311"/>
      <c r="CM1000" s="311"/>
      <c r="CN1000" s="311"/>
      <c r="CO1000" s="311"/>
      <c r="CP1000" s="312"/>
      <c r="CQ1000" s="311"/>
      <c r="CR1000" s="297"/>
      <c r="CS1000" s="311"/>
      <c r="CT1000" s="311"/>
      <c r="CU1000" s="311"/>
      <c r="CV1000" s="311"/>
      <c r="CW1000" s="312"/>
      <c r="CX1000" s="311"/>
      <c r="CY1000" s="297"/>
      <c r="CZ1000" s="311"/>
      <c r="DA1000" s="311"/>
      <c r="DB1000" s="311"/>
      <c r="DC1000" s="311"/>
      <c r="DD1000" s="312"/>
      <c r="DE1000" s="311"/>
      <c r="DF1000" s="297"/>
      <c r="DG1000" s="311"/>
      <c r="DH1000" s="311"/>
      <c r="DI1000" s="311"/>
      <c r="DJ1000" s="311"/>
      <c r="DK1000" s="312"/>
      <c r="DL1000" s="311"/>
      <c r="DM1000" s="297"/>
      <c r="DN1000" s="311"/>
      <c r="DO1000" s="311"/>
      <c r="DP1000" s="311"/>
      <c r="DQ1000" s="311"/>
      <c r="DR1000" s="312"/>
      <c r="DS1000" s="311"/>
      <c r="DT1000" s="297"/>
      <c r="DU1000" s="311"/>
      <c r="DV1000" s="311"/>
      <c r="DW1000" s="311"/>
      <c r="DX1000" s="311"/>
      <c r="DY1000" s="312"/>
      <c r="DZ1000" s="311"/>
      <c r="EA1000" s="297"/>
      <c r="EB1000" s="311"/>
      <c r="EC1000" s="311"/>
      <c r="ED1000" s="311"/>
      <c r="EE1000" s="311"/>
      <c r="EF1000" s="312"/>
      <c r="EG1000" s="311"/>
      <c r="EH1000" s="297"/>
      <c r="EI1000" s="311"/>
      <c r="EJ1000" s="311"/>
      <c r="EK1000" s="311"/>
      <c r="EL1000" s="311"/>
      <c r="EM1000" s="312"/>
      <c r="EN1000" s="311"/>
      <c r="EO1000" s="297"/>
      <c r="EP1000" s="311"/>
      <c r="EQ1000" s="311"/>
      <c r="ER1000" s="311"/>
      <c r="ES1000" s="311"/>
      <c r="ET1000" s="312"/>
      <c r="EU1000" s="311"/>
      <c r="EV1000" s="297"/>
      <c r="EW1000" s="311"/>
      <c r="EX1000" s="311"/>
      <c r="EY1000" s="311"/>
      <c r="EZ1000" s="311"/>
      <c r="FA1000" s="312"/>
      <c r="FB1000" s="311"/>
      <c r="FC1000" s="298"/>
    </row>
    <row r="1001" spans="1:159" s="205" customFormat="1" ht="39.9" customHeight="1" x14ac:dyDescent="0.25">
      <c r="A1001" s="206"/>
      <c r="B1001" s="196"/>
      <c r="C1001" s="292"/>
      <c r="D1001" s="198"/>
      <c r="E1001" s="299"/>
      <c r="F1001" s="200"/>
      <c r="G1001" s="301"/>
      <c r="H1001" s="303"/>
      <c r="I1001" s="299"/>
      <c r="J1001" s="299"/>
      <c r="K1001" s="299"/>
      <c r="L1001" s="289"/>
      <c r="M1001" s="299"/>
      <c r="N1001" s="289"/>
      <c r="O1001" s="363" t="str">
        <f>IF(P1001="","",IF(OR(I1001="",J1001=""),"",IF(AND(ISNUMBER(FIND("post-", I1001)),J1001=ProductCode!$I$12),ProductCode!$F$19,IF(AND(ISNUMBER(FIND("pre-", I1001)),J1001=ProductCode!$I$12),ProductCode!$F$20,IF(ISNUMBER(FIND("post-", I1001)),ProductCode!$F$17,ProductCode!$F$18)))))</f>
        <v/>
      </c>
      <c r="P1001" s="295" t="str">
        <f t="shared" si="36"/>
        <v/>
      </c>
      <c r="Q1001" s="306"/>
      <c r="R1001" s="203"/>
      <c r="S1001" s="308" t="str">
        <f t="shared" si="37"/>
        <v/>
      </c>
      <c r="T1001" s="311"/>
      <c r="U1001" s="311"/>
      <c r="V1001" s="311"/>
      <c r="W1001" s="311"/>
      <c r="X1001" s="312"/>
      <c r="Y1001" s="311"/>
      <c r="Z1001" s="297"/>
      <c r="AA1001" s="311"/>
      <c r="AB1001" s="311"/>
      <c r="AC1001" s="311"/>
      <c r="AD1001" s="311"/>
      <c r="AE1001" s="312"/>
      <c r="AF1001" s="311"/>
      <c r="AG1001" s="297"/>
      <c r="AH1001" s="311"/>
      <c r="AI1001" s="311"/>
      <c r="AJ1001" s="311"/>
      <c r="AK1001" s="311"/>
      <c r="AL1001" s="312"/>
      <c r="AM1001" s="311"/>
      <c r="AN1001" s="297"/>
      <c r="AO1001" s="311"/>
      <c r="AP1001" s="311"/>
      <c r="AQ1001" s="311"/>
      <c r="AR1001" s="311"/>
      <c r="AS1001" s="312"/>
      <c r="AT1001" s="311"/>
      <c r="AU1001" s="297"/>
      <c r="AV1001" s="311"/>
      <c r="AW1001" s="311"/>
      <c r="AX1001" s="311"/>
      <c r="AY1001" s="311"/>
      <c r="AZ1001" s="312"/>
      <c r="BA1001" s="311"/>
      <c r="BB1001" s="297"/>
      <c r="BC1001" s="311"/>
      <c r="BD1001" s="311"/>
      <c r="BE1001" s="311"/>
      <c r="BF1001" s="311"/>
      <c r="BG1001" s="312"/>
      <c r="BH1001" s="311"/>
      <c r="BI1001" s="297"/>
      <c r="BJ1001" s="311"/>
      <c r="BK1001" s="311"/>
      <c r="BL1001" s="311"/>
      <c r="BM1001" s="311"/>
      <c r="BN1001" s="312"/>
      <c r="BO1001" s="311"/>
      <c r="BP1001" s="297"/>
      <c r="BQ1001" s="311"/>
      <c r="BR1001" s="311"/>
      <c r="BS1001" s="311"/>
      <c r="BT1001" s="311"/>
      <c r="BU1001" s="312"/>
      <c r="BV1001" s="311"/>
      <c r="BW1001" s="297"/>
      <c r="BX1001" s="311"/>
      <c r="BY1001" s="311"/>
      <c r="BZ1001" s="311"/>
      <c r="CA1001" s="311"/>
      <c r="CB1001" s="312"/>
      <c r="CC1001" s="311"/>
      <c r="CD1001" s="297"/>
      <c r="CE1001" s="311"/>
      <c r="CF1001" s="311"/>
      <c r="CG1001" s="311"/>
      <c r="CH1001" s="311"/>
      <c r="CI1001" s="312"/>
      <c r="CJ1001" s="311"/>
      <c r="CK1001" s="297"/>
      <c r="CL1001" s="311"/>
      <c r="CM1001" s="311"/>
      <c r="CN1001" s="311"/>
      <c r="CO1001" s="311"/>
      <c r="CP1001" s="312"/>
      <c r="CQ1001" s="311"/>
      <c r="CR1001" s="297"/>
      <c r="CS1001" s="311"/>
      <c r="CT1001" s="311"/>
      <c r="CU1001" s="311"/>
      <c r="CV1001" s="311"/>
      <c r="CW1001" s="312"/>
      <c r="CX1001" s="311"/>
      <c r="CY1001" s="297"/>
      <c r="CZ1001" s="311"/>
      <c r="DA1001" s="311"/>
      <c r="DB1001" s="311"/>
      <c r="DC1001" s="311"/>
      <c r="DD1001" s="312"/>
      <c r="DE1001" s="311"/>
      <c r="DF1001" s="297"/>
      <c r="DG1001" s="311"/>
      <c r="DH1001" s="311"/>
      <c r="DI1001" s="311"/>
      <c r="DJ1001" s="311"/>
      <c r="DK1001" s="312"/>
      <c r="DL1001" s="311"/>
      <c r="DM1001" s="297"/>
      <c r="DN1001" s="311"/>
      <c r="DO1001" s="311"/>
      <c r="DP1001" s="311"/>
      <c r="DQ1001" s="311"/>
      <c r="DR1001" s="312"/>
      <c r="DS1001" s="311"/>
      <c r="DT1001" s="297"/>
      <c r="DU1001" s="311"/>
      <c r="DV1001" s="311"/>
      <c r="DW1001" s="311"/>
      <c r="DX1001" s="311"/>
      <c r="DY1001" s="312"/>
      <c r="DZ1001" s="311"/>
      <c r="EA1001" s="297"/>
      <c r="EB1001" s="311"/>
      <c r="EC1001" s="311"/>
      <c r="ED1001" s="311"/>
      <c r="EE1001" s="311"/>
      <c r="EF1001" s="312"/>
      <c r="EG1001" s="311"/>
      <c r="EH1001" s="297"/>
      <c r="EI1001" s="311"/>
      <c r="EJ1001" s="311"/>
      <c r="EK1001" s="311"/>
      <c r="EL1001" s="311"/>
      <c r="EM1001" s="312"/>
      <c r="EN1001" s="311"/>
      <c r="EO1001" s="297"/>
      <c r="EP1001" s="311"/>
      <c r="EQ1001" s="311"/>
      <c r="ER1001" s="311"/>
      <c r="ES1001" s="311"/>
      <c r="ET1001" s="312"/>
      <c r="EU1001" s="311"/>
      <c r="EV1001" s="297"/>
      <c r="EW1001" s="311"/>
      <c r="EX1001" s="311"/>
      <c r="EY1001" s="311"/>
      <c r="EZ1001" s="311"/>
      <c r="FA1001" s="312"/>
      <c r="FB1001" s="311"/>
      <c r="FC1001" s="298"/>
    </row>
    <row r="1002" spans="1:159" s="205" customFormat="1" ht="39.9" customHeight="1" x14ac:dyDescent="0.25">
      <c r="A1002" s="206"/>
      <c r="B1002" s="196"/>
      <c r="C1002" s="292"/>
      <c r="D1002" s="198"/>
      <c r="E1002" s="299"/>
      <c r="F1002" s="200"/>
      <c r="G1002" s="301"/>
      <c r="H1002" s="303"/>
      <c r="I1002" s="299"/>
      <c r="J1002" s="299"/>
      <c r="K1002" s="299"/>
      <c r="L1002" s="289"/>
      <c r="M1002" s="299"/>
      <c r="N1002" s="289"/>
      <c r="O1002" s="363" t="str">
        <f>IF(P1002="","",IF(OR(I1002="",J1002=""),"",IF(AND(ISNUMBER(FIND("post-", I1002)),J1002=ProductCode!$I$12),ProductCode!$F$19,IF(AND(ISNUMBER(FIND("pre-", I1002)),J1002=ProductCode!$I$12),ProductCode!$F$20,IF(ISNUMBER(FIND("post-", I1002)),ProductCode!$F$17,ProductCode!$F$18)))))</f>
        <v/>
      </c>
      <c r="P1002" s="295" t="str">
        <f t="shared" si="36"/>
        <v/>
      </c>
      <c r="Q1002" s="306"/>
      <c r="R1002" s="203"/>
      <c r="S1002" s="308" t="str">
        <f t="shared" si="37"/>
        <v/>
      </c>
      <c r="T1002" s="311"/>
      <c r="U1002" s="311"/>
      <c r="V1002" s="311"/>
      <c r="W1002" s="311"/>
      <c r="X1002" s="312"/>
      <c r="Y1002" s="311"/>
      <c r="Z1002" s="297"/>
      <c r="AA1002" s="311"/>
      <c r="AB1002" s="311"/>
      <c r="AC1002" s="311"/>
      <c r="AD1002" s="311"/>
      <c r="AE1002" s="312"/>
      <c r="AF1002" s="311"/>
      <c r="AG1002" s="297"/>
      <c r="AH1002" s="311"/>
      <c r="AI1002" s="311"/>
      <c r="AJ1002" s="311"/>
      <c r="AK1002" s="311"/>
      <c r="AL1002" s="312"/>
      <c r="AM1002" s="311"/>
      <c r="AN1002" s="297"/>
      <c r="AO1002" s="311"/>
      <c r="AP1002" s="311"/>
      <c r="AQ1002" s="311"/>
      <c r="AR1002" s="311"/>
      <c r="AS1002" s="312"/>
      <c r="AT1002" s="311"/>
      <c r="AU1002" s="297"/>
      <c r="AV1002" s="311"/>
      <c r="AW1002" s="311"/>
      <c r="AX1002" s="311"/>
      <c r="AY1002" s="311"/>
      <c r="AZ1002" s="312"/>
      <c r="BA1002" s="311"/>
      <c r="BB1002" s="297"/>
      <c r="BC1002" s="311"/>
      <c r="BD1002" s="311"/>
      <c r="BE1002" s="311"/>
      <c r="BF1002" s="311"/>
      <c r="BG1002" s="312"/>
      <c r="BH1002" s="311"/>
      <c r="BI1002" s="297"/>
      <c r="BJ1002" s="311"/>
      <c r="BK1002" s="311"/>
      <c r="BL1002" s="311"/>
      <c r="BM1002" s="311"/>
      <c r="BN1002" s="312"/>
      <c r="BO1002" s="311"/>
      <c r="BP1002" s="297"/>
      <c r="BQ1002" s="311"/>
      <c r="BR1002" s="311"/>
      <c r="BS1002" s="311"/>
      <c r="BT1002" s="311"/>
      <c r="BU1002" s="312"/>
      <c r="BV1002" s="311"/>
      <c r="BW1002" s="297"/>
      <c r="BX1002" s="311"/>
      <c r="BY1002" s="311"/>
      <c r="BZ1002" s="311"/>
      <c r="CA1002" s="311"/>
      <c r="CB1002" s="312"/>
      <c r="CC1002" s="311"/>
      <c r="CD1002" s="297"/>
      <c r="CE1002" s="311"/>
      <c r="CF1002" s="311"/>
      <c r="CG1002" s="311"/>
      <c r="CH1002" s="311"/>
      <c r="CI1002" s="312"/>
      <c r="CJ1002" s="311"/>
      <c r="CK1002" s="297"/>
      <c r="CL1002" s="311"/>
      <c r="CM1002" s="311"/>
      <c r="CN1002" s="311"/>
      <c r="CO1002" s="311"/>
      <c r="CP1002" s="312"/>
      <c r="CQ1002" s="311"/>
      <c r="CR1002" s="297"/>
      <c r="CS1002" s="311"/>
      <c r="CT1002" s="311"/>
      <c r="CU1002" s="311"/>
      <c r="CV1002" s="311"/>
      <c r="CW1002" s="312"/>
      <c r="CX1002" s="311"/>
      <c r="CY1002" s="297"/>
      <c r="CZ1002" s="311"/>
      <c r="DA1002" s="311"/>
      <c r="DB1002" s="311"/>
      <c r="DC1002" s="311"/>
      <c r="DD1002" s="312"/>
      <c r="DE1002" s="311"/>
      <c r="DF1002" s="297"/>
      <c r="DG1002" s="311"/>
      <c r="DH1002" s="311"/>
      <c r="DI1002" s="311"/>
      <c r="DJ1002" s="311"/>
      <c r="DK1002" s="312"/>
      <c r="DL1002" s="311"/>
      <c r="DM1002" s="297"/>
      <c r="DN1002" s="311"/>
      <c r="DO1002" s="311"/>
      <c r="DP1002" s="311"/>
      <c r="DQ1002" s="311"/>
      <c r="DR1002" s="312"/>
      <c r="DS1002" s="311"/>
      <c r="DT1002" s="297"/>
      <c r="DU1002" s="311"/>
      <c r="DV1002" s="311"/>
      <c r="DW1002" s="311"/>
      <c r="DX1002" s="311"/>
      <c r="DY1002" s="312"/>
      <c r="DZ1002" s="311"/>
      <c r="EA1002" s="297"/>
      <c r="EB1002" s="311"/>
      <c r="EC1002" s="311"/>
      <c r="ED1002" s="311"/>
      <c r="EE1002" s="311"/>
      <c r="EF1002" s="312"/>
      <c r="EG1002" s="311"/>
      <c r="EH1002" s="297"/>
      <c r="EI1002" s="311"/>
      <c r="EJ1002" s="311"/>
      <c r="EK1002" s="311"/>
      <c r="EL1002" s="311"/>
      <c r="EM1002" s="312"/>
      <c r="EN1002" s="311"/>
      <c r="EO1002" s="297"/>
      <c r="EP1002" s="311"/>
      <c r="EQ1002" s="311"/>
      <c r="ER1002" s="311"/>
      <c r="ES1002" s="311"/>
      <c r="ET1002" s="312"/>
      <c r="EU1002" s="311"/>
      <c r="EV1002" s="297"/>
      <c r="EW1002" s="311"/>
      <c r="EX1002" s="311"/>
      <c r="EY1002" s="311"/>
      <c r="EZ1002" s="311"/>
      <c r="FA1002" s="312"/>
      <c r="FB1002" s="311"/>
      <c r="FC1002" s="298"/>
    </row>
    <row r="1003" spans="1:159" s="205" customFormat="1" ht="39.9" customHeight="1" x14ac:dyDescent="0.25">
      <c r="A1003" s="206"/>
      <c r="B1003" s="196"/>
      <c r="C1003" s="292"/>
      <c r="D1003" s="198"/>
      <c r="E1003" s="299"/>
      <c r="F1003" s="200"/>
      <c r="G1003" s="301"/>
      <c r="H1003" s="303"/>
      <c r="I1003" s="299"/>
      <c r="J1003" s="299"/>
      <c r="K1003" s="299"/>
      <c r="L1003" s="289"/>
      <c r="M1003" s="299"/>
      <c r="N1003" s="289"/>
      <c r="O1003" s="363" t="str">
        <f>IF(P1003="","",IF(OR(I1003="",J1003=""),"",IF(AND(ISNUMBER(FIND("post-", I1003)),J1003=ProductCode!$I$12),ProductCode!$F$19,IF(AND(ISNUMBER(FIND("pre-", I1003)),J1003=ProductCode!$I$12),ProductCode!$F$20,IF(ISNUMBER(FIND("post-", I1003)),ProductCode!$F$17,ProductCode!$F$18)))))</f>
        <v/>
      </c>
      <c r="P1003" s="295" t="str">
        <f t="shared" si="36"/>
        <v/>
      </c>
      <c r="Q1003" s="306"/>
      <c r="R1003" s="203"/>
      <c r="S1003" s="308" t="str">
        <f t="shared" si="37"/>
        <v/>
      </c>
      <c r="T1003" s="311"/>
      <c r="U1003" s="311"/>
      <c r="V1003" s="311"/>
      <c r="W1003" s="311"/>
      <c r="X1003" s="312"/>
      <c r="Y1003" s="311"/>
      <c r="Z1003" s="297"/>
      <c r="AA1003" s="311"/>
      <c r="AB1003" s="311"/>
      <c r="AC1003" s="311"/>
      <c r="AD1003" s="311"/>
      <c r="AE1003" s="312"/>
      <c r="AF1003" s="311"/>
      <c r="AG1003" s="297"/>
      <c r="AH1003" s="311"/>
      <c r="AI1003" s="311"/>
      <c r="AJ1003" s="311"/>
      <c r="AK1003" s="311"/>
      <c r="AL1003" s="312"/>
      <c r="AM1003" s="311"/>
      <c r="AN1003" s="297"/>
      <c r="AO1003" s="311"/>
      <c r="AP1003" s="311"/>
      <c r="AQ1003" s="311"/>
      <c r="AR1003" s="311"/>
      <c r="AS1003" s="312"/>
      <c r="AT1003" s="311"/>
      <c r="AU1003" s="297"/>
      <c r="AV1003" s="311"/>
      <c r="AW1003" s="311"/>
      <c r="AX1003" s="311"/>
      <c r="AY1003" s="311"/>
      <c r="AZ1003" s="312"/>
      <c r="BA1003" s="311"/>
      <c r="BB1003" s="297"/>
      <c r="BC1003" s="311"/>
      <c r="BD1003" s="311"/>
      <c r="BE1003" s="311"/>
      <c r="BF1003" s="311"/>
      <c r="BG1003" s="312"/>
      <c r="BH1003" s="311"/>
      <c r="BI1003" s="297"/>
      <c r="BJ1003" s="311"/>
      <c r="BK1003" s="311"/>
      <c r="BL1003" s="311"/>
      <c r="BM1003" s="311"/>
      <c r="BN1003" s="312"/>
      <c r="BO1003" s="311"/>
      <c r="BP1003" s="297"/>
      <c r="BQ1003" s="311"/>
      <c r="BR1003" s="311"/>
      <c r="BS1003" s="311"/>
      <c r="BT1003" s="311"/>
      <c r="BU1003" s="312"/>
      <c r="BV1003" s="311"/>
      <c r="BW1003" s="297"/>
      <c r="BX1003" s="311"/>
      <c r="BY1003" s="311"/>
      <c r="BZ1003" s="311"/>
      <c r="CA1003" s="311"/>
      <c r="CB1003" s="312"/>
      <c r="CC1003" s="311"/>
      <c r="CD1003" s="297"/>
      <c r="CE1003" s="311"/>
      <c r="CF1003" s="311"/>
      <c r="CG1003" s="311"/>
      <c r="CH1003" s="311"/>
      <c r="CI1003" s="312"/>
      <c r="CJ1003" s="311"/>
      <c r="CK1003" s="297"/>
      <c r="CL1003" s="311"/>
      <c r="CM1003" s="311"/>
      <c r="CN1003" s="311"/>
      <c r="CO1003" s="311"/>
      <c r="CP1003" s="312"/>
      <c r="CQ1003" s="311"/>
      <c r="CR1003" s="297"/>
      <c r="CS1003" s="311"/>
      <c r="CT1003" s="311"/>
      <c r="CU1003" s="311"/>
      <c r="CV1003" s="311"/>
      <c r="CW1003" s="312"/>
      <c r="CX1003" s="311"/>
      <c r="CY1003" s="297"/>
      <c r="CZ1003" s="311"/>
      <c r="DA1003" s="311"/>
      <c r="DB1003" s="311"/>
      <c r="DC1003" s="311"/>
      <c r="DD1003" s="312"/>
      <c r="DE1003" s="311"/>
      <c r="DF1003" s="297"/>
      <c r="DG1003" s="311"/>
      <c r="DH1003" s="311"/>
      <c r="DI1003" s="311"/>
      <c r="DJ1003" s="311"/>
      <c r="DK1003" s="312"/>
      <c r="DL1003" s="311"/>
      <c r="DM1003" s="297"/>
      <c r="DN1003" s="311"/>
      <c r="DO1003" s="311"/>
      <c r="DP1003" s="311"/>
      <c r="DQ1003" s="311"/>
      <c r="DR1003" s="312"/>
      <c r="DS1003" s="311"/>
      <c r="DT1003" s="297"/>
      <c r="DU1003" s="311"/>
      <c r="DV1003" s="311"/>
      <c r="DW1003" s="311"/>
      <c r="DX1003" s="311"/>
      <c r="DY1003" s="312"/>
      <c r="DZ1003" s="311"/>
      <c r="EA1003" s="297"/>
      <c r="EB1003" s="311"/>
      <c r="EC1003" s="311"/>
      <c r="ED1003" s="311"/>
      <c r="EE1003" s="311"/>
      <c r="EF1003" s="312"/>
      <c r="EG1003" s="311"/>
      <c r="EH1003" s="297"/>
      <c r="EI1003" s="311"/>
      <c r="EJ1003" s="311"/>
      <c r="EK1003" s="311"/>
      <c r="EL1003" s="311"/>
      <c r="EM1003" s="312"/>
      <c r="EN1003" s="311"/>
      <c r="EO1003" s="297"/>
      <c r="EP1003" s="311"/>
      <c r="EQ1003" s="311"/>
      <c r="ER1003" s="311"/>
      <c r="ES1003" s="311"/>
      <c r="ET1003" s="312"/>
      <c r="EU1003" s="311"/>
      <c r="EV1003" s="297"/>
      <c r="EW1003" s="311"/>
      <c r="EX1003" s="311"/>
      <c r="EY1003" s="311"/>
      <c r="EZ1003" s="311"/>
      <c r="FA1003" s="312"/>
      <c r="FB1003" s="311"/>
      <c r="FC1003" s="298"/>
    </row>
    <row r="1004" spans="1:159" s="205" customFormat="1" ht="39.9" customHeight="1" x14ac:dyDescent="0.25">
      <c r="A1004" s="206"/>
      <c r="B1004" s="196"/>
      <c r="C1004" s="292"/>
      <c r="D1004" s="198"/>
      <c r="E1004" s="299"/>
      <c r="F1004" s="200"/>
      <c r="G1004" s="301"/>
      <c r="H1004" s="303"/>
      <c r="I1004" s="299"/>
      <c r="J1004" s="299"/>
      <c r="K1004" s="299"/>
      <c r="L1004" s="289"/>
      <c r="M1004" s="299"/>
      <c r="N1004" s="289"/>
      <c r="O1004" s="363" t="str">
        <f>IF(P1004="","",IF(OR(I1004="",J1004=""),"",IF(AND(ISNUMBER(FIND("post-", I1004)),J1004=ProductCode!$I$12),ProductCode!$F$19,IF(AND(ISNUMBER(FIND("pre-", I1004)),J1004=ProductCode!$I$12),ProductCode!$F$20,IF(ISNUMBER(FIND("post-", I1004)),ProductCode!$F$17,ProductCode!$F$18)))))</f>
        <v/>
      </c>
      <c r="P1004" s="295" t="str">
        <f t="shared" si="36"/>
        <v/>
      </c>
      <c r="Q1004" s="306"/>
      <c r="R1004" s="203"/>
      <c r="S1004" s="308" t="str">
        <f t="shared" si="37"/>
        <v/>
      </c>
      <c r="T1004" s="311"/>
      <c r="U1004" s="311"/>
      <c r="V1004" s="311"/>
      <c r="W1004" s="311"/>
      <c r="X1004" s="312"/>
      <c r="Y1004" s="311"/>
      <c r="Z1004" s="297"/>
      <c r="AA1004" s="311"/>
      <c r="AB1004" s="311"/>
      <c r="AC1004" s="311"/>
      <c r="AD1004" s="311"/>
      <c r="AE1004" s="312"/>
      <c r="AF1004" s="311"/>
      <c r="AG1004" s="297"/>
      <c r="AH1004" s="311"/>
      <c r="AI1004" s="311"/>
      <c r="AJ1004" s="311"/>
      <c r="AK1004" s="311"/>
      <c r="AL1004" s="312"/>
      <c r="AM1004" s="311"/>
      <c r="AN1004" s="297"/>
      <c r="AO1004" s="311"/>
      <c r="AP1004" s="311"/>
      <c r="AQ1004" s="311"/>
      <c r="AR1004" s="311"/>
      <c r="AS1004" s="312"/>
      <c r="AT1004" s="311"/>
      <c r="AU1004" s="297"/>
      <c r="AV1004" s="311"/>
      <c r="AW1004" s="311"/>
      <c r="AX1004" s="311"/>
      <c r="AY1004" s="311"/>
      <c r="AZ1004" s="312"/>
      <c r="BA1004" s="311"/>
      <c r="BB1004" s="297"/>
      <c r="BC1004" s="311"/>
      <c r="BD1004" s="311"/>
      <c r="BE1004" s="311"/>
      <c r="BF1004" s="311"/>
      <c r="BG1004" s="312"/>
      <c r="BH1004" s="311"/>
      <c r="BI1004" s="297"/>
      <c r="BJ1004" s="311"/>
      <c r="BK1004" s="311"/>
      <c r="BL1004" s="311"/>
      <c r="BM1004" s="311"/>
      <c r="BN1004" s="312"/>
      <c r="BO1004" s="311"/>
      <c r="BP1004" s="297"/>
      <c r="BQ1004" s="311"/>
      <c r="BR1004" s="311"/>
      <c r="BS1004" s="311"/>
      <c r="BT1004" s="311"/>
      <c r="BU1004" s="312"/>
      <c r="BV1004" s="311"/>
      <c r="BW1004" s="297"/>
      <c r="BX1004" s="311"/>
      <c r="BY1004" s="311"/>
      <c r="BZ1004" s="311"/>
      <c r="CA1004" s="311"/>
      <c r="CB1004" s="312"/>
      <c r="CC1004" s="311"/>
      <c r="CD1004" s="297"/>
      <c r="CE1004" s="311"/>
      <c r="CF1004" s="311"/>
      <c r="CG1004" s="311"/>
      <c r="CH1004" s="311"/>
      <c r="CI1004" s="312"/>
      <c r="CJ1004" s="311"/>
      <c r="CK1004" s="297"/>
      <c r="CL1004" s="311"/>
      <c r="CM1004" s="311"/>
      <c r="CN1004" s="311"/>
      <c r="CO1004" s="311"/>
      <c r="CP1004" s="312"/>
      <c r="CQ1004" s="311"/>
      <c r="CR1004" s="297"/>
      <c r="CS1004" s="311"/>
      <c r="CT1004" s="311"/>
      <c r="CU1004" s="311"/>
      <c r="CV1004" s="311"/>
      <c r="CW1004" s="312"/>
      <c r="CX1004" s="311"/>
      <c r="CY1004" s="297"/>
      <c r="CZ1004" s="311"/>
      <c r="DA1004" s="311"/>
      <c r="DB1004" s="311"/>
      <c r="DC1004" s="311"/>
      <c r="DD1004" s="312"/>
      <c r="DE1004" s="311"/>
      <c r="DF1004" s="297"/>
      <c r="DG1004" s="311"/>
      <c r="DH1004" s="311"/>
      <c r="DI1004" s="311"/>
      <c r="DJ1004" s="311"/>
      <c r="DK1004" s="312"/>
      <c r="DL1004" s="311"/>
      <c r="DM1004" s="297"/>
      <c r="DN1004" s="311"/>
      <c r="DO1004" s="311"/>
      <c r="DP1004" s="311"/>
      <c r="DQ1004" s="311"/>
      <c r="DR1004" s="312"/>
      <c r="DS1004" s="311"/>
      <c r="DT1004" s="297"/>
      <c r="DU1004" s="311"/>
      <c r="DV1004" s="311"/>
      <c r="DW1004" s="311"/>
      <c r="DX1004" s="311"/>
      <c r="DY1004" s="312"/>
      <c r="DZ1004" s="311"/>
      <c r="EA1004" s="297"/>
      <c r="EB1004" s="311"/>
      <c r="EC1004" s="311"/>
      <c r="ED1004" s="311"/>
      <c r="EE1004" s="311"/>
      <c r="EF1004" s="312"/>
      <c r="EG1004" s="311"/>
      <c r="EH1004" s="297"/>
      <c r="EI1004" s="311"/>
      <c r="EJ1004" s="311"/>
      <c r="EK1004" s="311"/>
      <c r="EL1004" s="311"/>
      <c r="EM1004" s="312"/>
      <c r="EN1004" s="311"/>
      <c r="EO1004" s="297"/>
      <c r="EP1004" s="311"/>
      <c r="EQ1004" s="311"/>
      <c r="ER1004" s="311"/>
      <c r="ES1004" s="311"/>
      <c r="ET1004" s="312"/>
      <c r="EU1004" s="311"/>
      <c r="EV1004" s="297"/>
      <c r="EW1004" s="311"/>
      <c r="EX1004" s="311"/>
      <c r="EY1004" s="311"/>
      <c r="EZ1004" s="311"/>
      <c r="FA1004" s="312"/>
      <c r="FB1004" s="311"/>
      <c r="FC1004" s="298"/>
    </row>
    <row r="1005" spans="1:159" s="205" customFormat="1" ht="39.9" customHeight="1" x14ac:dyDescent="0.25">
      <c r="A1005" s="206"/>
      <c r="B1005" s="196"/>
      <c r="C1005" s="292"/>
      <c r="D1005" s="198"/>
      <c r="E1005" s="299"/>
      <c r="F1005" s="200"/>
      <c r="G1005" s="301"/>
      <c r="H1005" s="303"/>
      <c r="I1005" s="299"/>
      <c r="J1005" s="299"/>
      <c r="K1005" s="299"/>
      <c r="L1005" s="289"/>
      <c r="M1005" s="299"/>
      <c r="N1005" s="289"/>
      <c r="O1005" s="363" t="str">
        <f>IF(P1005="","",IF(OR(I1005="",J1005=""),"",IF(AND(ISNUMBER(FIND("post-", I1005)),J1005=ProductCode!$I$12),ProductCode!$F$19,IF(AND(ISNUMBER(FIND("pre-", I1005)),J1005=ProductCode!$I$12),ProductCode!$F$20,IF(ISNUMBER(FIND("post-", I1005)),ProductCode!$F$17,ProductCode!$F$18)))))</f>
        <v/>
      </c>
      <c r="P1005" s="295" t="str">
        <f t="shared" si="36"/>
        <v/>
      </c>
      <c r="Q1005" s="306"/>
      <c r="R1005" s="203"/>
      <c r="S1005" s="308" t="str">
        <f t="shared" si="37"/>
        <v/>
      </c>
      <c r="T1005" s="311"/>
      <c r="U1005" s="311"/>
      <c r="V1005" s="311"/>
      <c r="W1005" s="311"/>
      <c r="X1005" s="312"/>
      <c r="Y1005" s="311"/>
      <c r="Z1005" s="297"/>
      <c r="AA1005" s="311"/>
      <c r="AB1005" s="311"/>
      <c r="AC1005" s="311"/>
      <c r="AD1005" s="311"/>
      <c r="AE1005" s="312"/>
      <c r="AF1005" s="311"/>
      <c r="AG1005" s="297"/>
      <c r="AH1005" s="311"/>
      <c r="AI1005" s="311"/>
      <c r="AJ1005" s="311"/>
      <c r="AK1005" s="311"/>
      <c r="AL1005" s="312"/>
      <c r="AM1005" s="311"/>
      <c r="AN1005" s="297"/>
      <c r="AO1005" s="311"/>
      <c r="AP1005" s="311"/>
      <c r="AQ1005" s="311"/>
      <c r="AR1005" s="311"/>
      <c r="AS1005" s="312"/>
      <c r="AT1005" s="311"/>
      <c r="AU1005" s="297"/>
      <c r="AV1005" s="311"/>
      <c r="AW1005" s="311"/>
      <c r="AX1005" s="311"/>
      <c r="AY1005" s="311"/>
      <c r="AZ1005" s="312"/>
      <c r="BA1005" s="311"/>
      <c r="BB1005" s="297"/>
      <c r="BC1005" s="311"/>
      <c r="BD1005" s="311"/>
      <c r="BE1005" s="311"/>
      <c r="BF1005" s="311"/>
      <c r="BG1005" s="312"/>
      <c r="BH1005" s="311"/>
      <c r="BI1005" s="297"/>
      <c r="BJ1005" s="311"/>
      <c r="BK1005" s="311"/>
      <c r="BL1005" s="311"/>
      <c r="BM1005" s="311"/>
      <c r="BN1005" s="312"/>
      <c r="BO1005" s="311"/>
      <c r="BP1005" s="297"/>
      <c r="BQ1005" s="311"/>
      <c r="BR1005" s="311"/>
      <c r="BS1005" s="311"/>
      <c r="BT1005" s="311"/>
      <c r="BU1005" s="312"/>
      <c r="BV1005" s="311"/>
      <c r="BW1005" s="297"/>
      <c r="BX1005" s="311"/>
      <c r="BY1005" s="311"/>
      <c r="BZ1005" s="311"/>
      <c r="CA1005" s="311"/>
      <c r="CB1005" s="312"/>
      <c r="CC1005" s="311"/>
      <c r="CD1005" s="297"/>
      <c r="CE1005" s="311"/>
      <c r="CF1005" s="311"/>
      <c r="CG1005" s="311"/>
      <c r="CH1005" s="311"/>
      <c r="CI1005" s="312"/>
      <c r="CJ1005" s="311"/>
      <c r="CK1005" s="297"/>
      <c r="CL1005" s="311"/>
      <c r="CM1005" s="311"/>
      <c r="CN1005" s="311"/>
      <c r="CO1005" s="311"/>
      <c r="CP1005" s="312"/>
      <c r="CQ1005" s="311"/>
      <c r="CR1005" s="297"/>
      <c r="CS1005" s="311"/>
      <c r="CT1005" s="311"/>
      <c r="CU1005" s="311"/>
      <c r="CV1005" s="311"/>
      <c r="CW1005" s="312"/>
      <c r="CX1005" s="311"/>
      <c r="CY1005" s="297"/>
      <c r="CZ1005" s="311"/>
      <c r="DA1005" s="311"/>
      <c r="DB1005" s="311"/>
      <c r="DC1005" s="311"/>
      <c r="DD1005" s="312"/>
      <c r="DE1005" s="311"/>
      <c r="DF1005" s="297"/>
      <c r="DG1005" s="311"/>
      <c r="DH1005" s="311"/>
      <c r="DI1005" s="311"/>
      <c r="DJ1005" s="311"/>
      <c r="DK1005" s="312"/>
      <c r="DL1005" s="311"/>
      <c r="DM1005" s="297"/>
      <c r="DN1005" s="311"/>
      <c r="DO1005" s="311"/>
      <c r="DP1005" s="311"/>
      <c r="DQ1005" s="311"/>
      <c r="DR1005" s="312"/>
      <c r="DS1005" s="311"/>
      <c r="DT1005" s="297"/>
      <c r="DU1005" s="311"/>
      <c r="DV1005" s="311"/>
      <c r="DW1005" s="311"/>
      <c r="DX1005" s="311"/>
      <c r="DY1005" s="312"/>
      <c r="DZ1005" s="311"/>
      <c r="EA1005" s="297"/>
      <c r="EB1005" s="311"/>
      <c r="EC1005" s="311"/>
      <c r="ED1005" s="311"/>
      <c r="EE1005" s="311"/>
      <c r="EF1005" s="312"/>
      <c r="EG1005" s="311"/>
      <c r="EH1005" s="297"/>
      <c r="EI1005" s="311"/>
      <c r="EJ1005" s="311"/>
      <c r="EK1005" s="311"/>
      <c r="EL1005" s="311"/>
      <c r="EM1005" s="312"/>
      <c r="EN1005" s="311"/>
      <c r="EO1005" s="297"/>
      <c r="EP1005" s="311"/>
      <c r="EQ1005" s="311"/>
      <c r="ER1005" s="311"/>
      <c r="ES1005" s="311"/>
      <c r="ET1005" s="312"/>
      <c r="EU1005" s="311"/>
      <c r="EV1005" s="297"/>
      <c r="EW1005" s="311"/>
      <c r="EX1005" s="311"/>
      <c r="EY1005" s="311"/>
      <c r="EZ1005" s="311"/>
      <c r="FA1005" s="312"/>
      <c r="FB1005" s="311"/>
      <c r="FC1005" s="298"/>
    </row>
    <row r="1006" spans="1:159" s="205" customFormat="1" ht="39.9" customHeight="1" x14ac:dyDescent="0.25">
      <c r="A1006" s="206"/>
      <c r="B1006" s="196"/>
      <c r="C1006" s="292"/>
      <c r="D1006" s="198"/>
      <c r="E1006" s="299"/>
      <c r="F1006" s="200"/>
      <c r="G1006" s="301"/>
      <c r="H1006" s="303"/>
      <c r="I1006" s="299"/>
      <c r="J1006" s="299"/>
      <c r="K1006" s="299"/>
      <c r="L1006" s="289"/>
      <c r="M1006" s="299"/>
      <c r="N1006" s="289"/>
      <c r="O1006" s="363" t="str">
        <f>IF(P1006="","",IF(OR(I1006="",J1006=""),"",IF(AND(ISNUMBER(FIND("post-", I1006)),J1006=ProductCode!$I$12),ProductCode!$F$19,IF(AND(ISNUMBER(FIND("pre-", I1006)),J1006=ProductCode!$I$12),ProductCode!$F$20,IF(ISNUMBER(FIND("post-", I1006)),ProductCode!$F$17,ProductCode!$F$18)))))</f>
        <v/>
      </c>
      <c r="P1006" s="295" t="str">
        <f t="shared" si="36"/>
        <v/>
      </c>
      <c r="Q1006" s="306"/>
      <c r="R1006" s="203"/>
      <c r="S1006" s="308" t="str">
        <f t="shared" si="37"/>
        <v/>
      </c>
      <c r="T1006" s="311"/>
      <c r="U1006" s="311"/>
      <c r="V1006" s="311"/>
      <c r="W1006" s="311"/>
      <c r="X1006" s="312"/>
      <c r="Y1006" s="311"/>
      <c r="Z1006" s="297"/>
      <c r="AA1006" s="311"/>
      <c r="AB1006" s="311"/>
      <c r="AC1006" s="311"/>
      <c r="AD1006" s="311"/>
      <c r="AE1006" s="312"/>
      <c r="AF1006" s="311"/>
      <c r="AG1006" s="297"/>
      <c r="AH1006" s="311"/>
      <c r="AI1006" s="311"/>
      <c r="AJ1006" s="311"/>
      <c r="AK1006" s="311"/>
      <c r="AL1006" s="312"/>
      <c r="AM1006" s="311"/>
      <c r="AN1006" s="297"/>
      <c r="AO1006" s="311"/>
      <c r="AP1006" s="311"/>
      <c r="AQ1006" s="311"/>
      <c r="AR1006" s="311"/>
      <c r="AS1006" s="312"/>
      <c r="AT1006" s="311"/>
      <c r="AU1006" s="297"/>
      <c r="AV1006" s="311"/>
      <c r="AW1006" s="311"/>
      <c r="AX1006" s="311"/>
      <c r="AY1006" s="311"/>
      <c r="AZ1006" s="312"/>
      <c r="BA1006" s="311"/>
      <c r="BB1006" s="297"/>
      <c r="BC1006" s="311"/>
      <c r="BD1006" s="311"/>
      <c r="BE1006" s="311"/>
      <c r="BF1006" s="311"/>
      <c r="BG1006" s="312"/>
      <c r="BH1006" s="311"/>
      <c r="BI1006" s="297"/>
      <c r="BJ1006" s="311"/>
      <c r="BK1006" s="311"/>
      <c r="BL1006" s="311"/>
      <c r="BM1006" s="311"/>
      <c r="BN1006" s="312"/>
      <c r="BO1006" s="311"/>
      <c r="BP1006" s="297"/>
      <c r="BQ1006" s="311"/>
      <c r="BR1006" s="311"/>
      <c r="BS1006" s="311"/>
      <c r="BT1006" s="311"/>
      <c r="BU1006" s="312"/>
      <c r="BV1006" s="311"/>
      <c r="BW1006" s="297"/>
      <c r="BX1006" s="311"/>
      <c r="BY1006" s="311"/>
      <c r="BZ1006" s="311"/>
      <c r="CA1006" s="311"/>
      <c r="CB1006" s="312"/>
      <c r="CC1006" s="311"/>
      <c r="CD1006" s="297"/>
      <c r="CE1006" s="311"/>
      <c r="CF1006" s="311"/>
      <c r="CG1006" s="311"/>
      <c r="CH1006" s="311"/>
      <c r="CI1006" s="312"/>
      <c r="CJ1006" s="311"/>
      <c r="CK1006" s="297"/>
      <c r="CL1006" s="311"/>
      <c r="CM1006" s="311"/>
      <c r="CN1006" s="311"/>
      <c r="CO1006" s="311"/>
      <c r="CP1006" s="312"/>
      <c r="CQ1006" s="311"/>
      <c r="CR1006" s="297"/>
      <c r="CS1006" s="311"/>
      <c r="CT1006" s="311"/>
      <c r="CU1006" s="311"/>
      <c r="CV1006" s="311"/>
      <c r="CW1006" s="312"/>
      <c r="CX1006" s="311"/>
      <c r="CY1006" s="297"/>
      <c r="CZ1006" s="311"/>
      <c r="DA1006" s="311"/>
      <c r="DB1006" s="311"/>
      <c r="DC1006" s="311"/>
      <c r="DD1006" s="312"/>
      <c r="DE1006" s="311"/>
      <c r="DF1006" s="297"/>
      <c r="DG1006" s="311"/>
      <c r="DH1006" s="311"/>
      <c r="DI1006" s="311"/>
      <c r="DJ1006" s="311"/>
      <c r="DK1006" s="312"/>
      <c r="DL1006" s="311"/>
      <c r="DM1006" s="297"/>
      <c r="DN1006" s="311"/>
      <c r="DO1006" s="311"/>
      <c r="DP1006" s="311"/>
      <c r="DQ1006" s="311"/>
      <c r="DR1006" s="312"/>
      <c r="DS1006" s="311"/>
      <c r="DT1006" s="297"/>
      <c r="DU1006" s="311"/>
      <c r="DV1006" s="311"/>
      <c r="DW1006" s="311"/>
      <c r="DX1006" s="311"/>
      <c r="DY1006" s="312"/>
      <c r="DZ1006" s="311"/>
      <c r="EA1006" s="297"/>
      <c r="EB1006" s="311"/>
      <c r="EC1006" s="311"/>
      <c r="ED1006" s="311"/>
      <c r="EE1006" s="311"/>
      <c r="EF1006" s="312"/>
      <c r="EG1006" s="311"/>
      <c r="EH1006" s="297"/>
      <c r="EI1006" s="311"/>
      <c r="EJ1006" s="311"/>
      <c r="EK1006" s="311"/>
      <c r="EL1006" s="311"/>
      <c r="EM1006" s="312"/>
      <c r="EN1006" s="311"/>
      <c r="EO1006" s="297"/>
      <c r="EP1006" s="311"/>
      <c r="EQ1006" s="311"/>
      <c r="ER1006" s="311"/>
      <c r="ES1006" s="311"/>
      <c r="ET1006" s="312"/>
      <c r="EU1006" s="311"/>
      <c r="EV1006" s="297"/>
      <c r="EW1006" s="311"/>
      <c r="EX1006" s="311"/>
      <c r="EY1006" s="311"/>
      <c r="EZ1006" s="311"/>
      <c r="FA1006" s="312"/>
      <c r="FB1006" s="311"/>
      <c r="FC1006" s="298"/>
    </row>
    <row r="1007" spans="1:159" s="205" customFormat="1" ht="39.9" customHeight="1" x14ac:dyDescent="0.25">
      <c r="A1007" s="206"/>
      <c r="B1007" s="196"/>
      <c r="C1007" s="292"/>
      <c r="D1007" s="198"/>
      <c r="E1007" s="299"/>
      <c r="F1007" s="200"/>
      <c r="G1007" s="301"/>
      <c r="H1007" s="303"/>
      <c r="I1007" s="299"/>
      <c r="J1007" s="299"/>
      <c r="K1007" s="299"/>
      <c r="L1007" s="289"/>
      <c r="M1007" s="299"/>
      <c r="N1007" s="289"/>
      <c r="O1007" s="363" t="str">
        <f>IF(P1007="","",IF(OR(I1007="",J1007=""),"",IF(AND(ISNUMBER(FIND("post-", I1007)),J1007=ProductCode!$I$12),ProductCode!$F$19,IF(AND(ISNUMBER(FIND("pre-", I1007)),J1007=ProductCode!$I$12),ProductCode!$F$20,IF(ISNUMBER(FIND("post-", I1007)),ProductCode!$F$17,ProductCode!$F$18)))))</f>
        <v/>
      </c>
      <c r="P1007" s="295" t="str">
        <f t="shared" si="36"/>
        <v/>
      </c>
      <c r="Q1007" s="306"/>
      <c r="R1007" s="203"/>
      <c r="S1007" s="308" t="str">
        <f t="shared" si="37"/>
        <v/>
      </c>
      <c r="T1007" s="311"/>
      <c r="U1007" s="311"/>
      <c r="V1007" s="311"/>
      <c r="W1007" s="311"/>
      <c r="X1007" s="312"/>
      <c r="Y1007" s="311"/>
      <c r="Z1007" s="297"/>
      <c r="AA1007" s="311"/>
      <c r="AB1007" s="311"/>
      <c r="AC1007" s="311"/>
      <c r="AD1007" s="311"/>
      <c r="AE1007" s="312"/>
      <c r="AF1007" s="311"/>
      <c r="AG1007" s="297"/>
      <c r="AH1007" s="311"/>
      <c r="AI1007" s="311"/>
      <c r="AJ1007" s="311"/>
      <c r="AK1007" s="311"/>
      <c r="AL1007" s="312"/>
      <c r="AM1007" s="311"/>
      <c r="AN1007" s="297"/>
      <c r="AO1007" s="311"/>
      <c r="AP1007" s="311"/>
      <c r="AQ1007" s="311"/>
      <c r="AR1007" s="311"/>
      <c r="AS1007" s="312"/>
      <c r="AT1007" s="311"/>
      <c r="AU1007" s="297"/>
      <c r="AV1007" s="311"/>
      <c r="AW1007" s="311"/>
      <c r="AX1007" s="311"/>
      <c r="AY1007" s="311"/>
      <c r="AZ1007" s="312"/>
      <c r="BA1007" s="311"/>
      <c r="BB1007" s="297"/>
      <c r="BC1007" s="311"/>
      <c r="BD1007" s="311"/>
      <c r="BE1007" s="311"/>
      <c r="BF1007" s="311"/>
      <c r="BG1007" s="312"/>
      <c r="BH1007" s="311"/>
      <c r="BI1007" s="297"/>
      <c r="BJ1007" s="311"/>
      <c r="BK1007" s="311"/>
      <c r="BL1007" s="311"/>
      <c r="BM1007" s="311"/>
      <c r="BN1007" s="312"/>
      <c r="BO1007" s="311"/>
      <c r="BP1007" s="297"/>
      <c r="BQ1007" s="311"/>
      <c r="BR1007" s="311"/>
      <c r="BS1007" s="311"/>
      <c r="BT1007" s="311"/>
      <c r="BU1007" s="312"/>
      <c r="BV1007" s="311"/>
      <c r="BW1007" s="297"/>
      <c r="BX1007" s="311"/>
      <c r="BY1007" s="311"/>
      <c r="BZ1007" s="311"/>
      <c r="CA1007" s="311"/>
      <c r="CB1007" s="312"/>
      <c r="CC1007" s="311"/>
      <c r="CD1007" s="297"/>
      <c r="CE1007" s="311"/>
      <c r="CF1007" s="311"/>
      <c r="CG1007" s="311"/>
      <c r="CH1007" s="311"/>
      <c r="CI1007" s="312"/>
      <c r="CJ1007" s="311"/>
      <c r="CK1007" s="297"/>
      <c r="CL1007" s="311"/>
      <c r="CM1007" s="311"/>
      <c r="CN1007" s="311"/>
      <c r="CO1007" s="311"/>
      <c r="CP1007" s="312"/>
      <c r="CQ1007" s="311"/>
      <c r="CR1007" s="297"/>
      <c r="CS1007" s="311"/>
      <c r="CT1007" s="311"/>
      <c r="CU1007" s="311"/>
      <c r="CV1007" s="311"/>
      <c r="CW1007" s="312"/>
      <c r="CX1007" s="311"/>
      <c r="CY1007" s="297"/>
      <c r="CZ1007" s="311"/>
      <c r="DA1007" s="311"/>
      <c r="DB1007" s="311"/>
      <c r="DC1007" s="311"/>
      <c r="DD1007" s="312"/>
      <c r="DE1007" s="311"/>
      <c r="DF1007" s="297"/>
      <c r="DG1007" s="311"/>
      <c r="DH1007" s="311"/>
      <c r="DI1007" s="311"/>
      <c r="DJ1007" s="311"/>
      <c r="DK1007" s="312"/>
      <c r="DL1007" s="311"/>
      <c r="DM1007" s="297"/>
      <c r="DN1007" s="311"/>
      <c r="DO1007" s="311"/>
      <c r="DP1007" s="311"/>
      <c r="DQ1007" s="311"/>
      <c r="DR1007" s="312"/>
      <c r="DS1007" s="311"/>
      <c r="DT1007" s="297"/>
      <c r="DU1007" s="311"/>
      <c r="DV1007" s="311"/>
      <c r="DW1007" s="311"/>
      <c r="DX1007" s="311"/>
      <c r="DY1007" s="312"/>
      <c r="DZ1007" s="311"/>
      <c r="EA1007" s="297"/>
      <c r="EB1007" s="311"/>
      <c r="EC1007" s="311"/>
      <c r="ED1007" s="311"/>
      <c r="EE1007" s="311"/>
      <c r="EF1007" s="312"/>
      <c r="EG1007" s="311"/>
      <c r="EH1007" s="297"/>
      <c r="EI1007" s="311"/>
      <c r="EJ1007" s="311"/>
      <c r="EK1007" s="311"/>
      <c r="EL1007" s="311"/>
      <c r="EM1007" s="312"/>
      <c r="EN1007" s="311"/>
      <c r="EO1007" s="297"/>
      <c r="EP1007" s="311"/>
      <c r="EQ1007" s="311"/>
      <c r="ER1007" s="311"/>
      <c r="ES1007" s="311"/>
      <c r="ET1007" s="312"/>
      <c r="EU1007" s="311"/>
      <c r="EV1007" s="297"/>
      <c r="EW1007" s="311"/>
      <c r="EX1007" s="311"/>
      <c r="EY1007" s="311"/>
      <c r="EZ1007" s="311"/>
      <c r="FA1007" s="312"/>
      <c r="FB1007" s="311"/>
      <c r="FC1007" s="298"/>
    </row>
    <row r="1008" spans="1:159" s="205" customFormat="1" ht="39.9" customHeight="1" x14ac:dyDescent="0.25">
      <c r="A1008" s="206"/>
      <c r="B1008" s="196"/>
      <c r="C1008" s="292"/>
      <c r="D1008" s="198"/>
      <c r="E1008" s="299"/>
      <c r="F1008" s="200"/>
      <c r="G1008" s="301"/>
      <c r="H1008" s="303"/>
      <c r="I1008" s="299"/>
      <c r="J1008" s="299"/>
      <c r="K1008" s="299"/>
      <c r="L1008" s="289"/>
      <c r="M1008" s="299"/>
      <c r="N1008" s="289"/>
      <c r="O1008" s="363" t="str">
        <f>IF(P1008="","",IF(OR(I1008="",J1008=""),"",IF(AND(ISNUMBER(FIND("post-", I1008)),J1008=ProductCode!$I$12),ProductCode!$F$19,IF(AND(ISNUMBER(FIND("pre-", I1008)),J1008=ProductCode!$I$12),ProductCode!$F$20,IF(ISNUMBER(FIND("post-", I1008)),ProductCode!$F$17,ProductCode!$F$18)))))</f>
        <v/>
      </c>
      <c r="P1008" s="295" t="str">
        <f t="shared" si="36"/>
        <v/>
      </c>
      <c r="Q1008" s="306"/>
      <c r="R1008" s="203"/>
      <c r="S1008" s="308" t="str">
        <f t="shared" si="37"/>
        <v/>
      </c>
      <c r="T1008" s="311"/>
      <c r="U1008" s="311"/>
      <c r="V1008" s="311"/>
      <c r="W1008" s="311"/>
      <c r="X1008" s="312"/>
      <c r="Y1008" s="311"/>
      <c r="Z1008" s="297"/>
      <c r="AA1008" s="311"/>
      <c r="AB1008" s="311"/>
      <c r="AC1008" s="311"/>
      <c r="AD1008" s="311"/>
      <c r="AE1008" s="312"/>
      <c r="AF1008" s="311"/>
      <c r="AG1008" s="297"/>
      <c r="AH1008" s="311"/>
      <c r="AI1008" s="311"/>
      <c r="AJ1008" s="311"/>
      <c r="AK1008" s="311"/>
      <c r="AL1008" s="312"/>
      <c r="AM1008" s="311"/>
      <c r="AN1008" s="297"/>
      <c r="AO1008" s="311"/>
      <c r="AP1008" s="311"/>
      <c r="AQ1008" s="311"/>
      <c r="AR1008" s="311"/>
      <c r="AS1008" s="312"/>
      <c r="AT1008" s="311"/>
      <c r="AU1008" s="297"/>
      <c r="AV1008" s="311"/>
      <c r="AW1008" s="311"/>
      <c r="AX1008" s="311"/>
      <c r="AY1008" s="311"/>
      <c r="AZ1008" s="312"/>
      <c r="BA1008" s="311"/>
      <c r="BB1008" s="297"/>
      <c r="BC1008" s="311"/>
      <c r="BD1008" s="311"/>
      <c r="BE1008" s="311"/>
      <c r="BF1008" s="311"/>
      <c r="BG1008" s="312"/>
      <c r="BH1008" s="311"/>
      <c r="BI1008" s="297"/>
      <c r="BJ1008" s="311"/>
      <c r="BK1008" s="311"/>
      <c r="BL1008" s="311"/>
      <c r="BM1008" s="311"/>
      <c r="BN1008" s="312"/>
      <c r="BO1008" s="311"/>
      <c r="BP1008" s="297"/>
      <c r="BQ1008" s="311"/>
      <c r="BR1008" s="311"/>
      <c r="BS1008" s="311"/>
      <c r="BT1008" s="311"/>
      <c r="BU1008" s="312"/>
      <c r="BV1008" s="311"/>
      <c r="BW1008" s="297"/>
      <c r="BX1008" s="311"/>
      <c r="BY1008" s="311"/>
      <c r="BZ1008" s="311"/>
      <c r="CA1008" s="311"/>
      <c r="CB1008" s="312"/>
      <c r="CC1008" s="311"/>
      <c r="CD1008" s="297"/>
      <c r="CE1008" s="311"/>
      <c r="CF1008" s="311"/>
      <c r="CG1008" s="311"/>
      <c r="CH1008" s="311"/>
      <c r="CI1008" s="312"/>
      <c r="CJ1008" s="311"/>
      <c r="CK1008" s="297"/>
      <c r="CL1008" s="311"/>
      <c r="CM1008" s="311"/>
      <c r="CN1008" s="311"/>
      <c r="CO1008" s="311"/>
      <c r="CP1008" s="312"/>
      <c r="CQ1008" s="311"/>
      <c r="CR1008" s="297"/>
      <c r="CS1008" s="311"/>
      <c r="CT1008" s="311"/>
      <c r="CU1008" s="311"/>
      <c r="CV1008" s="311"/>
      <c r="CW1008" s="312"/>
      <c r="CX1008" s="311"/>
      <c r="CY1008" s="297"/>
      <c r="CZ1008" s="311"/>
      <c r="DA1008" s="311"/>
      <c r="DB1008" s="311"/>
      <c r="DC1008" s="311"/>
      <c r="DD1008" s="312"/>
      <c r="DE1008" s="311"/>
      <c r="DF1008" s="297"/>
      <c r="DG1008" s="311"/>
      <c r="DH1008" s="311"/>
      <c r="DI1008" s="311"/>
      <c r="DJ1008" s="311"/>
      <c r="DK1008" s="312"/>
      <c r="DL1008" s="311"/>
      <c r="DM1008" s="297"/>
      <c r="DN1008" s="311"/>
      <c r="DO1008" s="311"/>
      <c r="DP1008" s="311"/>
      <c r="DQ1008" s="311"/>
      <c r="DR1008" s="312"/>
      <c r="DS1008" s="311"/>
      <c r="DT1008" s="297"/>
      <c r="DU1008" s="311"/>
      <c r="DV1008" s="311"/>
      <c r="DW1008" s="311"/>
      <c r="DX1008" s="311"/>
      <c r="DY1008" s="312"/>
      <c r="DZ1008" s="311"/>
      <c r="EA1008" s="297"/>
      <c r="EB1008" s="311"/>
      <c r="EC1008" s="311"/>
      <c r="ED1008" s="311"/>
      <c r="EE1008" s="311"/>
      <c r="EF1008" s="312"/>
      <c r="EG1008" s="311"/>
      <c r="EH1008" s="297"/>
      <c r="EI1008" s="311"/>
      <c r="EJ1008" s="311"/>
      <c r="EK1008" s="311"/>
      <c r="EL1008" s="311"/>
      <c r="EM1008" s="312"/>
      <c r="EN1008" s="311"/>
      <c r="EO1008" s="297"/>
      <c r="EP1008" s="311"/>
      <c r="EQ1008" s="311"/>
      <c r="ER1008" s="311"/>
      <c r="ES1008" s="311"/>
      <c r="ET1008" s="312"/>
      <c r="EU1008" s="311"/>
      <c r="EV1008" s="297"/>
      <c r="EW1008" s="311"/>
      <c r="EX1008" s="311"/>
      <c r="EY1008" s="311"/>
      <c r="EZ1008" s="311"/>
      <c r="FA1008" s="312"/>
      <c r="FB1008" s="311"/>
      <c r="FC1008" s="298"/>
    </row>
    <row r="1009" spans="1:159" s="205" customFormat="1" ht="39.9" customHeight="1" x14ac:dyDescent="0.25">
      <c r="A1009" s="206"/>
      <c r="B1009" s="196"/>
      <c r="C1009" s="292"/>
      <c r="D1009" s="198"/>
      <c r="E1009" s="299"/>
      <c r="F1009" s="200"/>
      <c r="G1009" s="301"/>
      <c r="H1009" s="303"/>
      <c r="I1009" s="299"/>
      <c r="J1009" s="299"/>
      <c r="K1009" s="299"/>
      <c r="L1009" s="289"/>
      <c r="M1009" s="299"/>
      <c r="N1009" s="289"/>
      <c r="O1009" s="363" t="str">
        <f>IF(P1009="","",IF(OR(I1009="",J1009=""),"",IF(AND(ISNUMBER(FIND("post-", I1009)),J1009=ProductCode!$I$12),ProductCode!$F$19,IF(AND(ISNUMBER(FIND("pre-", I1009)),J1009=ProductCode!$I$12),ProductCode!$F$20,IF(ISNUMBER(FIND("post-", I1009)),ProductCode!$F$17,ProductCode!$F$18)))))</f>
        <v/>
      </c>
      <c r="P1009" s="295" t="str">
        <f t="shared" si="36"/>
        <v/>
      </c>
      <c r="Q1009" s="306"/>
      <c r="R1009" s="203"/>
      <c r="S1009" s="308" t="str">
        <f t="shared" si="37"/>
        <v/>
      </c>
      <c r="T1009" s="311"/>
      <c r="U1009" s="311"/>
      <c r="V1009" s="311"/>
      <c r="W1009" s="311"/>
      <c r="X1009" s="312"/>
      <c r="Y1009" s="311"/>
      <c r="Z1009" s="297"/>
      <c r="AA1009" s="311"/>
      <c r="AB1009" s="311"/>
      <c r="AC1009" s="311"/>
      <c r="AD1009" s="311"/>
      <c r="AE1009" s="312"/>
      <c r="AF1009" s="311"/>
      <c r="AG1009" s="297"/>
      <c r="AH1009" s="311"/>
      <c r="AI1009" s="311"/>
      <c r="AJ1009" s="311"/>
      <c r="AK1009" s="311"/>
      <c r="AL1009" s="312"/>
      <c r="AM1009" s="311"/>
      <c r="AN1009" s="297"/>
      <c r="AO1009" s="311"/>
      <c r="AP1009" s="311"/>
      <c r="AQ1009" s="311"/>
      <c r="AR1009" s="311"/>
      <c r="AS1009" s="312"/>
      <c r="AT1009" s="311"/>
      <c r="AU1009" s="297"/>
      <c r="AV1009" s="311"/>
      <c r="AW1009" s="311"/>
      <c r="AX1009" s="311"/>
      <c r="AY1009" s="311"/>
      <c r="AZ1009" s="312"/>
      <c r="BA1009" s="311"/>
      <c r="BB1009" s="297"/>
      <c r="BC1009" s="311"/>
      <c r="BD1009" s="311"/>
      <c r="BE1009" s="311"/>
      <c r="BF1009" s="311"/>
      <c r="BG1009" s="312"/>
      <c r="BH1009" s="311"/>
      <c r="BI1009" s="297"/>
      <c r="BJ1009" s="311"/>
      <c r="BK1009" s="311"/>
      <c r="BL1009" s="311"/>
      <c r="BM1009" s="311"/>
      <c r="BN1009" s="312"/>
      <c r="BO1009" s="311"/>
      <c r="BP1009" s="297"/>
      <c r="BQ1009" s="311"/>
      <c r="BR1009" s="311"/>
      <c r="BS1009" s="311"/>
      <c r="BT1009" s="311"/>
      <c r="BU1009" s="312"/>
      <c r="BV1009" s="311"/>
      <c r="BW1009" s="297"/>
      <c r="BX1009" s="311"/>
      <c r="BY1009" s="311"/>
      <c r="BZ1009" s="311"/>
      <c r="CA1009" s="311"/>
      <c r="CB1009" s="312"/>
      <c r="CC1009" s="311"/>
      <c r="CD1009" s="297"/>
      <c r="CE1009" s="311"/>
      <c r="CF1009" s="311"/>
      <c r="CG1009" s="311"/>
      <c r="CH1009" s="311"/>
      <c r="CI1009" s="312"/>
      <c r="CJ1009" s="311"/>
      <c r="CK1009" s="297"/>
      <c r="CL1009" s="311"/>
      <c r="CM1009" s="311"/>
      <c r="CN1009" s="311"/>
      <c r="CO1009" s="311"/>
      <c r="CP1009" s="312"/>
      <c r="CQ1009" s="311"/>
      <c r="CR1009" s="297"/>
      <c r="CS1009" s="311"/>
      <c r="CT1009" s="311"/>
      <c r="CU1009" s="311"/>
      <c r="CV1009" s="311"/>
      <c r="CW1009" s="312"/>
      <c r="CX1009" s="311"/>
      <c r="CY1009" s="297"/>
      <c r="CZ1009" s="311"/>
      <c r="DA1009" s="311"/>
      <c r="DB1009" s="311"/>
      <c r="DC1009" s="311"/>
      <c r="DD1009" s="312"/>
      <c r="DE1009" s="311"/>
      <c r="DF1009" s="297"/>
      <c r="DG1009" s="311"/>
      <c r="DH1009" s="311"/>
      <c r="DI1009" s="311"/>
      <c r="DJ1009" s="311"/>
      <c r="DK1009" s="312"/>
      <c r="DL1009" s="311"/>
      <c r="DM1009" s="297"/>
      <c r="DN1009" s="311"/>
      <c r="DO1009" s="311"/>
      <c r="DP1009" s="311"/>
      <c r="DQ1009" s="311"/>
      <c r="DR1009" s="312"/>
      <c r="DS1009" s="311"/>
      <c r="DT1009" s="297"/>
      <c r="DU1009" s="311"/>
      <c r="DV1009" s="311"/>
      <c r="DW1009" s="311"/>
      <c r="DX1009" s="311"/>
      <c r="DY1009" s="312"/>
      <c r="DZ1009" s="311"/>
      <c r="EA1009" s="297"/>
      <c r="EB1009" s="311"/>
      <c r="EC1009" s="311"/>
      <c r="ED1009" s="311"/>
      <c r="EE1009" s="311"/>
      <c r="EF1009" s="312"/>
      <c r="EG1009" s="311"/>
      <c r="EH1009" s="297"/>
      <c r="EI1009" s="311"/>
      <c r="EJ1009" s="311"/>
      <c r="EK1009" s="311"/>
      <c r="EL1009" s="311"/>
      <c r="EM1009" s="312"/>
      <c r="EN1009" s="311"/>
      <c r="EO1009" s="297"/>
      <c r="EP1009" s="311"/>
      <c r="EQ1009" s="311"/>
      <c r="ER1009" s="311"/>
      <c r="ES1009" s="311"/>
      <c r="ET1009" s="312"/>
      <c r="EU1009" s="311"/>
      <c r="EV1009" s="297"/>
      <c r="EW1009" s="311"/>
      <c r="EX1009" s="311"/>
      <c r="EY1009" s="311"/>
      <c r="EZ1009" s="311"/>
      <c r="FA1009" s="312"/>
      <c r="FB1009" s="311"/>
      <c r="FC1009" s="298"/>
    </row>
    <row r="1010" spans="1:159" s="205" customFormat="1" ht="39.9" customHeight="1" x14ac:dyDescent="0.25">
      <c r="A1010" s="206"/>
      <c r="B1010" s="196"/>
      <c r="C1010" s="292"/>
      <c r="D1010" s="198"/>
      <c r="E1010" s="299"/>
      <c r="F1010" s="200"/>
      <c r="G1010" s="301"/>
      <c r="H1010" s="303"/>
      <c r="I1010" s="299"/>
      <c r="J1010" s="299"/>
      <c r="K1010" s="299"/>
      <c r="L1010" s="289"/>
      <c r="M1010" s="299"/>
      <c r="N1010" s="289"/>
      <c r="O1010" s="363" t="str">
        <f>IF(P1010="","",IF(OR(I1010="",J1010=""),"",IF(AND(ISNUMBER(FIND("post-", I1010)),J1010=ProductCode!$I$12),ProductCode!$F$19,IF(AND(ISNUMBER(FIND("pre-", I1010)),J1010=ProductCode!$I$12),ProductCode!$F$20,IF(ISNUMBER(FIND("post-", I1010)),ProductCode!$F$17,ProductCode!$F$18)))))</f>
        <v/>
      </c>
      <c r="P1010" s="295" t="str">
        <f t="shared" si="36"/>
        <v/>
      </c>
      <c r="Q1010" s="306"/>
      <c r="R1010" s="203"/>
      <c r="S1010" s="308" t="str">
        <f t="shared" si="37"/>
        <v/>
      </c>
      <c r="T1010" s="311"/>
      <c r="U1010" s="311"/>
      <c r="V1010" s="311"/>
      <c r="W1010" s="311"/>
      <c r="X1010" s="312"/>
      <c r="Y1010" s="311"/>
      <c r="Z1010" s="297"/>
      <c r="AA1010" s="311"/>
      <c r="AB1010" s="311"/>
      <c r="AC1010" s="311"/>
      <c r="AD1010" s="311"/>
      <c r="AE1010" s="312"/>
      <c r="AF1010" s="311"/>
      <c r="AG1010" s="297"/>
      <c r="AH1010" s="311"/>
      <c r="AI1010" s="311"/>
      <c r="AJ1010" s="311"/>
      <c r="AK1010" s="311"/>
      <c r="AL1010" s="312"/>
      <c r="AM1010" s="311"/>
      <c r="AN1010" s="297"/>
      <c r="AO1010" s="311"/>
      <c r="AP1010" s="311"/>
      <c r="AQ1010" s="311"/>
      <c r="AR1010" s="311"/>
      <c r="AS1010" s="312"/>
      <c r="AT1010" s="311"/>
      <c r="AU1010" s="297"/>
      <c r="AV1010" s="311"/>
      <c r="AW1010" s="311"/>
      <c r="AX1010" s="311"/>
      <c r="AY1010" s="311"/>
      <c r="AZ1010" s="312"/>
      <c r="BA1010" s="311"/>
      <c r="BB1010" s="297"/>
      <c r="BC1010" s="311"/>
      <c r="BD1010" s="311"/>
      <c r="BE1010" s="311"/>
      <c r="BF1010" s="311"/>
      <c r="BG1010" s="312"/>
      <c r="BH1010" s="311"/>
      <c r="BI1010" s="297"/>
      <c r="BJ1010" s="311"/>
      <c r="BK1010" s="311"/>
      <c r="BL1010" s="311"/>
      <c r="BM1010" s="311"/>
      <c r="BN1010" s="312"/>
      <c r="BO1010" s="311"/>
      <c r="BP1010" s="297"/>
      <c r="BQ1010" s="311"/>
      <c r="BR1010" s="311"/>
      <c r="BS1010" s="311"/>
      <c r="BT1010" s="311"/>
      <c r="BU1010" s="312"/>
      <c r="BV1010" s="311"/>
      <c r="BW1010" s="297"/>
      <c r="BX1010" s="311"/>
      <c r="BY1010" s="311"/>
      <c r="BZ1010" s="311"/>
      <c r="CA1010" s="311"/>
      <c r="CB1010" s="312"/>
      <c r="CC1010" s="311"/>
      <c r="CD1010" s="297"/>
      <c r="CE1010" s="311"/>
      <c r="CF1010" s="311"/>
      <c r="CG1010" s="311"/>
      <c r="CH1010" s="311"/>
      <c r="CI1010" s="312"/>
      <c r="CJ1010" s="311"/>
      <c r="CK1010" s="297"/>
      <c r="CL1010" s="311"/>
      <c r="CM1010" s="311"/>
      <c r="CN1010" s="311"/>
      <c r="CO1010" s="311"/>
      <c r="CP1010" s="312"/>
      <c r="CQ1010" s="311"/>
      <c r="CR1010" s="297"/>
      <c r="CS1010" s="311"/>
      <c r="CT1010" s="311"/>
      <c r="CU1010" s="311"/>
      <c r="CV1010" s="311"/>
      <c r="CW1010" s="312"/>
      <c r="CX1010" s="311"/>
      <c r="CY1010" s="297"/>
      <c r="CZ1010" s="311"/>
      <c r="DA1010" s="311"/>
      <c r="DB1010" s="311"/>
      <c r="DC1010" s="311"/>
      <c r="DD1010" s="312"/>
      <c r="DE1010" s="311"/>
      <c r="DF1010" s="297"/>
      <c r="DG1010" s="311"/>
      <c r="DH1010" s="311"/>
      <c r="DI1010" s="311"/>
      <c r="DJ1010" s="311"/>
      <c r="DK1010" s="312"/>
      <c r="DL1010" s="311"/>
      <c r="DM1010" s="297"/>
      <c r="DN1010" s="311"/>
      <c r="DO1010" s="311"/>
      <c r="DP1010" s="311"/>
      <c r="DQ1010" s="311"/>
      <c r="DR1010" s="312"/>
      <c r="DS1010" s="311"/>
      <c r="DT1010" s="297"/>
      <c r="DU1010" s="311"/>
      <c r="DV1010" s="311"/>
      <c r="DW1010" s="311"/>
      <c r="DX1010" s="311"/>
      <c r="DY1010" s="312"/>
      <c r="DZ1010" s="311"/>
      <c r="EA1010" s="297"/>
      <c r="EB1010" s="311"/>
      <c r="EC1010" s="311"/>
      <c r="ED1010" s="311"/>
      <c r="EE1010" s="311"/>
      <c r="EF1010" s="312"/>
      <c r="EG1010" s="311"/>
      <c r="EH1010" s="297"/>
      <c r="EI1010" s="311"/>
      <c r="EJ1010" s="311"/>
      <c r="EK1010" s="311"/>
      <c r="EL1010" s="311"/>
      <c r="EM1010" s="312"/>
      <c r="EN1010" s="311"/>
      <c r="EO1010" s="297"/>
      <c r="EP1010" s="311"/>
      <c r="EQ1010" s="311"/>
      <c r="ER1010" s="311"/>
      <c r="ES1010" s="311"/>
      <c r="ET1010" s="312"/>
      <c r="EU1010" s="311"/>
      <c r="EV1010" s="297"/>
      <c r="EW1010" s="311"/>
      <c r="EX1010" s="311"/>
      <c r="EY1010" s="311"/>
      <c r="EZ1010" s="311"/>
      <c r="FA1010" s="312"/>
      <c r="FB1010" s="311"/>
      <c r="FC1010" s="298"/>
    </row>
    <row r="1011" spans="1:159" s="205" customFormat="1" ht="39.9" customHeight="1" x14ac:dyDescent="0.25">
      <c r="A1011" s="206"/>
      <c r="B1011" s="196"/>
      <c r="C1011" s="292"/>
      <c r="D1011" s="198"/>
      <c r="E1011" s="299"/>
      <c r="F1011" s="200"/>
      <c r="G1011" s="301"/>
      <c r="H1011" s="303"/>
      <c r="I1011" s="299"/>
      <c r="J1011" s="299"/>
      <c r="K1011" s="299"/>
      <c r="L1011" s="289"/>
      <c r="M1011" s="299"/>
      <c r="N1011" s="289"/>
      <c r="O1011" s="363" t="str">
        <f>IF(P1011="","",IF(OR(I1011="",J1011=""),"",IF(AND(ISNUMBER(FIND("post-", I1011)),J1011=ProductCode!$I$12),ProductCode!$F$19,IF(AND(ISNUMBER(FIND("pre-", I1011)),J1011=ProductCode!$I$12),ProductCode!$F$20,IF(ISNUMBER(FIND("post-", I1011)),ProductCode!$F$17,ProductCode!$F$18)))))</f>
        <v/>
      </c>
      <c r="P1011" s="295" t="str">
        <f t="shared" si="36"/>
        <v/>
      </c>
      <c r="Q1011" s="306"/>
      <c r="R1011" s="203"/>
      <c r="S1011" s="308" t="str">
        <f t="shared" si="37"/>
        <v/>
      </c>
      <c r="T1011" s="311"/>
      <c r="U1011" s="311"/>
      <c r="V1011" s="311"/>
      <c r="W1011" s="311"/>
      <c r="X1011" s="312"/>
      <c r="Y1011" s="311"/>
      <c r="Z1011" s="297"/>
      <c r="AA1011" s="311"/>
      <c r="AB1011" s="311"/>
      <c r="AC1011" s="311"/>
      <c r="AD1011" s="311"/>
      <c r="AE1011" s="312"/>
      <c r="AF1011" s="311"/>
      <c r="AG1011" s="297"/>
      <c r="AH1011" s="311"/>
      <c r="AI1011" s="311"/>
      <c r="AJ1011" s="311"/>
      <c r="AK1011" s="311"/>
      <c r="AL1011" s="312"/>
      <c r="AM1011" s="311"/>
      <c r="AN1011" s="297"/>
      <c r="AO1011" s="311"/>
      <c r="AP1011" s="311"/>
      <c r="AQ1011" s="311"/>
      <c r="AR1011" s="311"/>
      <c r="AS1011" s="312"/>
      <c r="AT1011" s="311"/>
      <c r="AU1011" s="297"/>
      <c r="AV1011" s="311"/>
      <c r="AW1011" s="311"/>
      <c r="AX1011" s="311"/>
      <c r="AY1011" s="311"/>
      <c r="AZ1011" s="312"/>
      <c r="BA1011" s="311"/>
      <c r="BB1011" s="297"/>
      <c r="BC1011" s="311"/>
      <c r="BD1011" s="311"/>
      <c r="BE1011" s="311"/>
      <c r="BF1011" s="311"/>
      <c r="BG1011" s="312"/>
      <c r="BH1011" s="311"/>
      <c r="BI1011" s="297"/>
      <c r="BJ1011" s="311"/>
      <c r="BK1011" s="311"/>
      <c r="BL1011" s="311"/>
      <c r="BM1011" s="311"/>
      <c r="BN1011" s="312"/>
      <c r="BO1011" s="311"/>
      <c r="BP1011" s="297"/>
      <c r="BQ1011" s="311"/>
      <c r="BR1011" s="311"/>
      <c r="BS1011" s="311"/>
      <c r="BT1011" s="311"/>
      <c r="BU1011" s="312"/>
      <c r="BV1011" s="311"/>
      <c r="BW1011" s="297"/>
      <c r="BX1011" s="311"/>
      <c r="BY1011" s="311"/>
      <c r="BZ1011" s="311"/>
      <c r="CA1011" s="311"/>
      <c r="CB1011" s="312"/>
      <c r="CC1011" s="311"/>
      <c r="CD1011" s="297"/>
      <c r="CE1011" s="311"/>
      <c r="CF1011" s="311"/>
      <c r="CG1011" s="311"/>
      <c r="CH1011" s="311"/>
      <c r="CI1011" s="312"/>
      <c r="CJ1011" s="311"/>
      <c r="CK1011" s="297"/>
      <c r="CL1011" s="311"/>
      <c r="CM1011" s="311"/>
      <c r="CN1011" s="311"/>
      <c r="CO1011" s="311"/>
      <c r="CP1011" s="312"/>
      <c r="CQ1011" s="311"/>
      <c r="CR1011" s="297"/>
      <c r="CS1011" s="311"/>
      <c r="CT1011" s="311"/>
      <c r="CU1011" s="311"/>
      <c r="CV1011" s="311"/>
      <c r="CW1011" s="312"/>
      <c r="CX1011" s="311"/>
      <c r="CY1011" s="297"/>
      <c r="CZ1011" s="311"/>
      <c r="DA1011" s="311"/>
      <c r="DB1011" s="311"/>
      <c r="DC1011" s="311"/>
      <c r="DD1011" s="312"/>
      <c r="DE1011" s="311"/>
      <c r="DF1011" s="297"/>
      <c r="DG1011" s="311"/>
      <c r="DH1011" s="311"/>
      <c r="DI1011" s="311"/>
      <c r="DJ1011" s="311"/>
      <c r="DK1011" s="312"/>
      <c r="DL1011" s="311"/>
      <c r="DM1011" s="297"/>
      <c r="DN1011" s="311"/>
      <c r="DO1011" s="311"/>
      <c r="DP1011" s="311"/>
      <c r="DQ1011" s="311"/>
      <c r="DR1011" s="312"/>
      <c r="DS1011" s="311"/>
      <c r="DT1011" s="297"/>
      <c r="DU1011" s="311"/>
      <c r="DV1011" s="311"/>
      <c r="DW1011" s="311"/>
      <c r="DX1011" s="311"/>
      <c r="DY1011" s="312"/>
      <c r="DZ1011" s="311"/>
      <c r="EA1011" s="297"/>
      <c r="EB1011" s="311"/>
      <c r="EC1011" s="311"/>
      <c r="ED1011" s="311"/>
      <c r="EE1011" s="311"/>
      <c r="EF1011" s="312"/>
      <c r="EG1011" s="311"/>
      <c r="EH1011" s="297"/>
      <c r="EI1011" s="311"/>
      <c r="EJ1011" s="311"/>
      <c r="EK1011" s="311"/>
      <c r="EL1011" s="311"/>
      <c r="EM1011" s="312"/>
      <c r="EN1011" s="311"/>
      <c r="EO1011" s="297"/>
      <c r="EP1011" s="311"/>
      <c r="EQ1011" s="311"/>
      <c r="ER1011" s="311"/>
      <c r="ES1011" s="311"/>
      <c r="ET1011" s="312"/>
      <c r="EU1011" s="311"/>
      <c r="EV1011" s="297"/>
      <c r="EW1011" s="311"/>
      <c r="EX1011" s="311"/>
      <c r="EY1011" s="311"/>
      <c r="EZ1011" s="311"/>
      <c r="FA1011" s="312"/>
      <c r="FB1011" s="311"/>
      <c r="FC1011" s="298"/>
    </row>
    <row r="1012" spans="1:159" s="205" customFormat="1" ht="39.9" customHeight="1" x14ac:dyDescent="0.25">
      <c r="A1012" s="206"/>
      <c r="B1012" s="196"/>
      <c r="C1012" s="292"/>
      <c r="D1012" s="198"/>
      <c r="E1012" s="299"/>
      <c r="F1012" s="200"/>
      <c r="G1012" s="301"/>
      <c r="H1012" s="303"/>
      <c r="I1012" s="299"/>
      <c r="J1012" s="299"/>
      <c r="K1012" s="299"/>
      <c r="L1012" s="289"/>
      <c r="M1012" s="299"/>
      <c r="N1012" s="289"/>
      <c r="O1012" s="363" t="str">
        <f>IF(P1012="","",IF(OR(I1012="",J1012=""),"",IF(AND(ISNUMBER(FIND("post-", I1012)),J1012=ProductCode!$I$12),ProductCode!$F$19,IF(AND(ISNUMBER(FIND("pre-", I1012)),J1012=ProductCode!$I$12),ProductCode!$F$20,IF(ISNUMBER(FIND("post-", I1012)),ProductCode!$F$17,ProductCode!$F$18)))))</f>
        <v/>
      </c>
      <c r="P1012" s="295" t="str">
        <f t="shared" si="36"/>
        <v/>
      </c>
      <c r="Q1012" s="306"/>
      <c r="R1012" s="203"/>
      <c r="S1012" s="308" t="str">
        <f t="shared" si="37"/>
        <v/>
      </c>
      <c r="T1012" s="311"/>
      <c r="U1012" s="311"/>
      <c r="V1012" s="311"/>
      <c r="W1012" s="311"/>
      <c r="X1012" s="312"/>
      <c r="Y1012" s="311"/>
      <c r="Z1012" s="297"/>
      <c r="AA1012" s="311"/>
      <c r="AB1012" s="311"/>
      <c r="AC1012" s="311"/>
      <c r="AD1012" s="311"/>
      <c r="AE1012" s="312"/>
      <c r="AF1012" s="311"/>
      <c r="AG1012" s="297"/>
      <c r="AH1012" s="311"/>
      <c r="AI1012" s="311"/>
      <c r="AJ1012" s="311"/>
      <c r="AK1012" s="311"/>
      <c r="AL1012" s="312"/>
      <c r="AM1012" s="311"/>
      <c r="AN1012" s="297"/>
      <c r="AO1012" s="311"/>
      <c r="AP1012" s="311"/>
      <c r="AQ1012" s="311"/>
      <c r="AR1012" s="311"/>
      <c r="AS1012" s="312"/>
      <c r="AT1012" s="311"/>
      <c r="AU1012" s="297"/>
      <c r="AV1012" s="311"/>
      <c r="AW1012" s="311"/>
      <c r="AX1012" s="311"/>
      <c r="AY1012" s="311"/>
      <c r="AZ1012" s="312"/>
      <c r="BA1012" s="311"/>
      <c r="BB1012" s="297"/>
      <c r="BC1012" s="311"/>
      <c r="BD1012" s="311"/>
      <c r="BE1012" s="311"/>
      <c r="BF1012" s="311"/>
      <c r="BG1012" s="312"/>
      <c r="BH1012" s="311"/>
      <c r="BI1012" s="297"/>
      <c r="BJ1012" s="311"/>
      <c r="BK1012" s="311"/>
      <c r="BL1012" s="311"/>
      <c r="BM1012" s="311"/>
      <c r="BN1012" s="312"/>
      <c r="BO1012" s="311"/>
      <c r="BP1012" s="297"/>
      <c r="BQ1012" s="311"/>
      <c r="BR1012" s="311"/>
      <c r="BS1012" s="311"/>
      <c r="BT1012" s="311"/>
      <c r="BU1012" s="312"/>
      <c r="BV1012" s="311"/>
      <c r="BW1012" s="297"/>
      <c r="BX1012" s="311"/>
      <c r="BY1012" s="311"/>
      <c r="BZ1012" s="311"/>
      <c r="CA1012" s="311"/>
      <c r="CB1012" s="312"/>
      <c r="CC1012" s="311"/>
      <c r="CD1012" s="297"/>
      <c r="CE1012" s="311"/>
      <c r="CF1012" s="311"/>
      <c r="CG1012" s="311"/>
      <c r="CH1012" s="311"/>
      <c r="CI1012" s="312"/>
      <c r="CJ1012" s="311"/>
      <c r="CK1012" s="297"/>
      <c r="CL1012" s="311"/>
      <c r="CM1012" s="311"/>
      <c r="CN1012" s="311"/>
      <c r="CO1012" s="311"/>
      <c r="CP1012" s="312"/>
      <c r="CQ1012" s="311"/>
      <c r="CR1012" s="297"/>
      <c r="CS1012" s="311"/>
      <c r="CT1012" s="311"/>
      <c r="CU1012" s="311"/>
      <c r="CV1012" s="311"/>
      <c r="CW1012" s="312"/>
      <c r="CX1012" s="311"/>
      <c r="CY1012" s="297"/>
      <c r="CZ1012" s="311"/>
      <c r="DA1012" s="311"/>
      <c r="DB1012" s="311"/>
      <c r="DC1012" s="311"/>
      <c r="DD1012" s="312"/>
      <c r="DE1012" s="311"/>
      <c r="DF1012" s="297"/>
      <c r="DG1012" s="311"/>
      <c r="DH1012" s="311"/>
      <c r="DI1012" s="311"/>
      <c r="DJ1012" s="311"/>
      <c r="DK1012" s="312"/>
      <c r="DL1012" s="311"/>
      <c r="DM1012" s="297"/>
      <c r="DN1012" s="311"/>
      <c r="DO1012" s="311"/>
      <c r="DP1012" s="311"/>
      <c r="DQ1012" s="311"/>
      <c r="DR1012" s="312"/>
      <c r="DS1012" s="311"/>
      <c r="DT1012" s="297"/>
      <c r="DU1012" s="311"/>
      <c r="DV1012" s="311"/>
      <c r="DW1012" s="311"/>
      <c r="DX1012" s="311"/>
      <c r="DY1012" s="312"/>
      <c r="DZ1012" s="311"/>
      <c r="EA1012" s="297"/>
      <c r="EB1012" s="311"/>
      <c r="EC1012" s="311"/>
      <c r="ED1012" s="311"/>
      <c r="EE1012" s="311"/>
      <c r="EF1012" s="312"/>
      <c r="EG1012" s="311"/>
      <c r="EH1012" s="297"/>
      <c r="EI1012" s="311"/>
      <c r="EJ1012" s="311"/>
      <c r="EK1012" s="311"/>
      <c r="EL1012" s="311"/>
      <c r="EM1012" s="312"/>
      <c r="EN1012" s="311"/>
      <c r="EO1012" s="297"/>
      <c r="EP1012" s="311"/>
      <c r="EQ1012" s="311"/>
      <c r="ER1012" s="311"/>
      <c r="ES1012" s="311"/>
      <c r="ET1012" s="312"/>
      <c r="EU1012" s="311"/>
      <c r="EV1012" s="297"/>
      <c r="EW1012" s="311"/>
      <c r="EX1012" s="311"/>
      <c r="EY1012" s="311"/>
      <c r="EZ1012" s="311"/>
      <c r="FA1012" s="312"/>
      <c r="FB1012" s="311"/>
      <c r="FC1012" s="298"/>
    </row>
    <row r="1013" spans="1:159" s="205" customFormat="1" ht="39.9" customHeight="1" x14ac:dyDescent="0.25">
      <c r="A1013" s="206"/>
      <c r="B1013" s="196"/>
      <c r="C1013" s="292"/>
      <c r="D1013" s="198"/>
      <c r="E1013" s="299"/>
      <c r="F1013" s="200"/>
      <c r="G1013" s="301"/>
      <c r="H1013" s="303"/>
      <c r="I1013" s="299"/>
      <c r="J1013" s="299"/>
      <c r="K1013" s="299"/>
      <c r="L1013" s="289"/>
      <c r="M1013" s="299"/>
      <c r="N1013" s="289"/>
      <c r="O1013" s="363" t="str">
        <f>IF(P1013="","",IF(OR(I1013="",J1013=""),"",IF(AND(ISNUMBER(FIND("post-", I1013)),J1013=ProductCode!$I$12),ProductCode!$F$19,IF(AND(ISNUMBER(FIND("pre-", I1013)),J1013=ProductCode!$I$12),ProductCode!$F$20,IF(ISNUMBER(FIND("post-", I1013)),ProductCode!$F$17,ProductCode!$F$18)))))</f>
        <v/>
      </c>
      <c r="P1013" s="295" t="str">
        <f t="shared" si="36"/>
        <v/>
      </c>
      <c r="Q1013" s="306"/>
      <c r="R1013" s="203"/>
      <c r="S1013" s="308" t="str">
        <f t="shared" si="37"/>
        <v/>
      </c>
      <c r="T1013" s="311"/>
      <c r="U1013" s="311"/>
      <c r="V1013" s="311"/>
      <c r="W1013" s="311"/>
      <c r="X1013" s="312"/>
      <c r="Y1013" s="311"/>
      <c r="Z1013" s="297"/>
      <c r="AA1013" s="311"/>
      <c r="AB1013" s="311"/>
      <c r="AC1013" s="311"/>
      <c r="AD1013" s="311"/>
      <c r="AE1013" s="312"/>
      <c r="AF1013" s="311"/>
      <c r="AG1013" s="297"/>
      <c r="AH1013" s="311"/>
      <c r="AI1013" s="311"/>
      <c r="AJ1013" s="311"/>
      <c r="AK1013" s="311"/>
      <c r="AL1013" s="312"/>
      <c r="AM1013" s="311"/>
      <c r="AN1013" s="297"/>
      <c r="AO1013" s="311"/>
      <c r="AP1013" s="311"/>
      <c r="AQ1013" s="311"/>
      <c r="AR1013" s="311"/>
      <c r="AS1013" s="312"/>
      <c r="AT1013" s="311"/>
      <c r="AU1013" s="297"/>
      <c r="AV1013" s="311"/>
      <c r="AW1013" s="311"/>
      <c r="AX1013" s="311"/>
      <c r="AY1013" s="311"/>
      <c r="AZ1013" s="312"/>
      <c r="BA1013" s="311"/>
      <c r="BB1013" s="297"/>
      <c r="BC1013" s="311"/>
      <c r="BD1013" s="311"/>
      <c r="BE1013" s="311"/>
      <c r="BF1013" s="311"/>
      <c r="BG1013" s="312"/>
      <c r="BH1013" s="311"/>
      <c r="BI1013" s="297"/>
      <c r="BJ1013" s="311"/>
      <c r="BK1013" s="311"/>
      <c r="BL1013" s="311"/>
      <c r="BM1013" s="311"/>
      <c r="BN1013" s="312"/>
      <c r="BO1013" s="311"/>
      <c r="BP1013" s="297"/>
      <c r="BQ1013" s="311"/>
      <c r="BR1013" s="311"/>
      <c r="BS1013" s="311"/>
      <c r="BT1013" s="311"/>
      <c r="BU1013" s="312"/>
      <c r="BV1013" s="311"/>
      <c r="BW1013" s="297"/>
      <c r="BX1013" s="311"/>
      <c r="BY1013" s="311"/>
      <c r="BZ1013" s="311"/>
      <c r="CA1013" s="311"/>
      <c r="CB1013" s="312"/>
      <c r="CC1013" s="311"/>
      <c r="CD1013" s="297"/>
      <c r="CE1013" s="311"/>
      <c r="CF1013" s="311"/>
      <c r="CG1013" s="311"/>
      <c r="CH1013" s="311"/>
      <c r="CI1013" s="312"/>
      <c r="CJ1013" s="311"/>
      <c r="CK1013" s="297"/>
      <c r="CL1013" s="311"/>
      <c r="CM1013" s="311"/>
      <c r="CN1013" s="311"/>
      <c r="CO1013" s="311"/>
      <c r="CP1013" s="312"/>
      <c r="CQ1013" s="311"/>
      <c r="CR1013" s="297"/>
      <c r="CS1013" s="311"/>
      <c r="CT1013" s="311"/>
      <c r="CU1013" s="311"/>
      <c r="CV1013" s="311"/>
      <c r="CW1013" s="312"/>
      <c r="CX1013" s="311"/>
      <c r="CY1013" s="297"/>
      <c r="CZ1013" s="311"/>
      <c r="DA1013" s="311"/>
      <c r="DB1013" s="311"/>
      <c r="DC1013" s="311"/>
      <c r="DD1013" s="312"/>
      <c r="DE1013" s="311"/>
      <c r="DF1013" s="297"/>
      <c r="DG1013" s="311"/>
      <c r="DH1013" s="311"/>
      <c r="DI1013" s="311"/>
      <c r="DJ1013" s="311"/>
      <c r="DK1013" s="312"/>
      <c r="DL1013" s="311"/>
      <c r="DM1013" s="297"/>
      <c r="DN1013" s="311"/>
      <c r="DO1013" s="311"/>
      <c r="DP1013" s="311"/>
      <c r="DQ1013" s="311"/>
      <c r="DR1013" s="312"/>
      <c r="DS1013" s="311"/>
      <c r="DT1013" s="297"/>
      <c r="DU1013" s="311"/>
      <c r="DV1013" s="311"/>
      <c r="DW1013" s="311"/>
      <c r="DX1013" s="311"/>
      <c r="DY1013" s="312"/>
      <c r="DZ1013" s="311"/>
      <c r="EA1013" s="297"/>
      <c r="EB1013" s="311"/>
      <c r="EC1013" s="311"/>
      <c r="ED1013" s="311"/>
      <c r="EE1013" s="311"/>
      <c r="EF1013" s="312"/>
      <c r="EG1013" s="311"/>
      <c r="EH1013" s="297"/>
      <c r="EI1013" s="311"/>
      <c r="EJ1013" s="311"/>
      <c r="EK1013" s="311"/>
      <c r="EL1013" s="311"/>
      <c r="EM1013" s="312"/>
      <c r="EN1013" s="311"/>
      <c r="EO1013" s="297"/>
      <c r="EP1013" s="311"/>
      <c r="EQ1013" s="311"/>
      <c r="ER1013" s="311"/>
      <c r="ES1013" s="311"/>
      <c r="ET1013" s="312"/>
      <c r="EU1013" s="311"/>
      <c r="EV1013" s="297"/>
      <c r="EW1013" s="311"/>
      <c r="EX1013" s="311"/>
      <c r="EY1013" s="311"/>
      <c r="EZ1013" s="311"/>
      <c r="FA1013" s="312"/>
      <c r="FB1013" s="311"/>
      <c r="FC1013" s="298"/>
    </row>
    <row r="1014" spans="1:159" s="205" customFormat="1" ht="39.9" customHeight="1" x14ac:dyDescent="0.25">
      <c r="A1014" s="206"/>
      <c r="B1014" s="196"/>
      <c r="C1014" s="292"/>
      <c r="D1014" s="198"/>
      <c r="E1014" s="299"/>
      <c r="F1014" s="200"/>
      <c r="G1014" s="301"/>
      <c r="H1014" s="303"/>
      <c r="I1014" s="299"/>
      <c r="J1014" s="299"/>
      <c r="K1014" s="299"/>
      <c r="L1014" s="289"/>
      <c r="M1014" s="299"/>
      <c r="N1014" s="289"/>
      <c r="O1014" s="363" t="str">
        <f>IF(P1014="","",IF(OR(I1014="",J1014=""),"",IF(AND(ISNUMBER(FIND("post-", I1014)),J1014=ProductCode!$I$12),ProductCode!$F$19,IF(AND(ISNUMBER(FIND("pre-", I1014)),J1014=ProductCode!$I$12),ProductCode!$F$20,IF(ISNUMBER(FIND("post-", I1014)),ProductCode!$F$17,ProductCode!$F$18)))))</f>
        <v/>
      </c>
      <c r="P1014" s="295" t="str">
        <f t="shared" si="36"/>
        <v/>
      </c>
      <c r="Q1014" s="306"/>
      <c r="R1014" s="203"/>
      <c r="S1014" s="308" t="str">
        <f t="shared" si="37"/>
        <v/>
      </c>
      <c r="T1014" s="311"/>
      <c r="U1014" s="311"/>
      <c r="V1014" s="311"/>
      <c r="W1014" s="311"/>
      <c r="X1014" s="312"/>
      <c r="Y1014" s="311"/>
      <c r="Z1014" s="297"/>
      <c r="AA1014" s="311"/>
      <c r="AB1014" s="311"/>
      <c r="AC1014" s="311"/>
      <c r="AD1014" s="311"/>
      <c r="AE1014" s="312"/>
      <c r="AF1014" s="311"/>
      <c r="AG1014" s="297"/>
      <c r="AH1014" s="311"/>
      <c r="AI1014" s="311"/>
      <c r="AJ1014" s="311"/>
      <c r="AK1014" s="311"/>
      <c r="AL1014" s="312"/>
      <c r="AM1014" s="311"/>
      <c r="AN1014" s="297"/>
      <c r="AO1014" s="311"/>
      <c r="AP1014" s="311"/>
      <c r="AQ1014" s="311"/>
      <c r="AR1014" s="311"/>
      <c r="AS1014" s="312"/>
      <c r="AT1014" s="311"/>
      <c r="AU1014" s="297"/>
      <c r="AV1014" s="311"/>
      <c r="AW1014" s="311"/>
      <c r="AX1014" s="311"/>
      <c r="AY1014" s="311"/>
      <c r="AZ1014" s="312"/>
      <c r="BA1014" s="311"/>
      <c r="BB1014" s="297"/>
      <c r="BC1014" s="311"/>
      <c r="BD1014" s="311"/>
      <c r="BE1014" s="311"/>
      <c r="BF1014" s="311"/>
      <c r="BG1014" s="312"/>
      <c r="BH1014" s="311"/>
      <c r="BI1014" s="297"/>
      <c r="BJ1014" s="311"/>
      <c r="BK1014" s="311"/>
      <c r="BL1014" s="311"/>
      <c r="BM1014" s="311"/>
      <c r="BN1014" s="312"/>
      <c r="BO1014" s="311"/>
      <c r="BP1014" s="297"/>
      <c r="BQ1014" s="311"/>
      <c r="BR1014" s="311"/>
      <c r="BS1014" s="311"/>
      <c r="BT1014" s="311"/>
      <c r="BU1014" s="312"/>
      <c r="BV1014" s="311"/>
      <c r="BW1014" s="297"/>
      <c r="BX1014" s="311"/>
      <c r="BY1014" s="311"/>
      <c r="BZ1014" s="311"/>
      <c r="CA1014" s="311"/>
      <c r="CB1014" s="312"/>
      <c r="CC1014" s="311"/>
      <c r="CD1014" s="297"/>
      <c r="CE1014" s="311"/>
      <c r="CF1014" s="311"/>
      <c r="CG1014" s="311"/>
      <c r="CH1014" s="311"/>
      <c r="CI1014" s="312"/>
      <c r="CJ1014" s="311"/>
      <c r="CK1014" s="297"/>
      <c r="CL1014" s="311"/>
      <c r="CM1014" s="311"/>
      <c r="CN1014" s="311"/>
      <c r="CO1014" s="311"/>
      <c r="CP1014" s="312"/>
      <c r="CQ1014" s="311"/>
      <c r="CR1014" s="297"/>
      <c r="CS1014" s="311"/>
      <c r="CT1014" s="311"/>
      <c r="CU1014" s="311"/>
      <c r="CV1014" s="311"/>
      <c r="CW1014" s="312"/>
      <c r="CX1014" s="311"/>
      <c r="CY1014" s="297"/>
      <c r="CZ1014" s="311"/>
      <c r="DA1014" s="311"/>
      <c r="DB1014" s="311"/>
      <c r="DC1014" s="311"/>
      <c r="DD1014" s="312"/>
      <c r="DE1014" s="311"/>
      <c r="DF1014" s="297"/>
      <c r="DG1014" s="311"/>
      <c r="DH1014" s="311"/>
      <c r="DI1014" s="311"/>
      <c r="DJ1014" s="311"/>
      <c r="DK1014" s="312"/>
      <c r="DL1014" s="311"/>
      <c r="DM1014" s="297"/>
      <c r="DN1014" s="311"/>
      <c r="DO1014" s="311"/>
      <c r="DP1014" s="311"/>
      <c r="DQ1014" s="311"/>
      <c r="DR1014" s="312"/>
      <c r="DS1014" s="311"/>
      <c r="DT1014" s="297"/>
      <c r="DU1014" s="311"/>
      <c r="DV1014" s="311"/>
      <c r="DW1014" s="311"/>
      <c r="DX1014" s="311"/>
      <c r="DY1014" s="312"/>
      <c r="DZ1014" s="311"/>
      <c r="EA1014" s="297"/>
      <c r="EB1014" s="311"/>
      <c r="EC1014" s="311"/>
      <c r="ED1014" s="311"/>
      <c r="EE1014" s="311"/>
      <c r="EF1014" s="312"/>
      <c r="EG1014" s="311"/>
      <c r="EH1014" s="297"/>
      <c r="EI1014" s="311"/>
      <c r="EJ1014" s="311"/>
      <c r="EK1014" s="311"/>
      <c r="EL1014" s="311"/>
      <c r="EM1014" s="312"/>
      <c r="EN1014" s="311"/>
      <c r="EO1014" s="297"/>
      <c r="EP1014" s="311"/>
      <c r="EQ1014" s="311"/>
      <c r="ER1014" s="311"/>
      <c r="ES1014" s="311"/>
      <c r="ET1014" s="312"/>
      <c r="EU1014" s="311"/>
      <c r="EV1014" s="297"/>
      <c r="EW1014" s="311"/>
      <c r="EX1014" s="311"/>
      <c r="EY1014" s="311"/>
      <c r="EZ1014" s="311"/>
      <c r="FA1014" s="312"/>
      <c r="FB1014" s="311"/>
      <c r="FC1014" s="298"/>
    </row>
    <row r="1015" spans="1:159" s="205" customFormat="1" ht="39.9" customHeight="1" x14ac:dyDescent="0.25">
      <c r="A1015" s="206"/>
      <c r="B1015" s="196"/>
      <c r="C1015" s="292"/>
      <c r="D1015" s="198"/>
      <c r="E1015" s="299"/>
      <c r="F1015" s="200"/>
      <c r="G1015" s="301"/>
      <c r="H1015" s="303"/>
      <c r="I1015" s="299"/>
      <c r="J1015" s="299"/>
      <c r="K1015" s="299"/>
      <c r="L1015" s="289"/>
      <c r="M1015" s="299"/>
      <c r="N1015" s="289"/>
      <c r="O1015" s="363" t="str">
        <f>IF(P1015="","",IF(OR(I1015="",J1015=""),"",IF(AND(ISNUMBER(FIND("post-", I1015)),J1015=ProductCode!$I$12),ProductCode!$F$19,IF(AND(ISNUMBER(FIND("pre-", I1015)),J1015=ProductCode!$I$12),ProductCode!$F$20,IF(ISNUMBER(FIND("post-", I1015)),ProductCode!$F$17,ProductCode!$F$18)))))</f>
        <v/>
      </c>
      <c r="P1015" s="295" t="str">
        <f t="shared" si="36"/>
        <v/>
      </c>
      <c r="Q1015" s="306"/>
      <c r="R1015" s="203"/>
      <c r="S1015" s="308" t="str">
        <f t="shared" si="37"/>
        <v/>
      </c>
      <c r="T1015" s="311"/>
      <c r="U1015" s="311"/>
      <c r="V1015" s="311"/>
      <c r="W1015" s="311"/>
      <c r="X1015" s="312"/>
      <c r="Y1015" s="311"/>
      <c r="Z1015" s="297"/>
      <c r="AA1015" s="311"/>
      <c r="AB1015" s="311"/>
      <c r="AC1015" s="311"/>
      <c r="AD1015" s="311"/>
      <c r="AE1015" s="312"/>
      <c r="AF1015" s="311"/>
      <c r="AG1015" s="297"/>
      <c r="AH1015" s="311"/>
      <c r="AI1015" s="311"/>
      <c r="AJ1015" s="311"/>
      <c r="AK1015" s="311"/>
      <c r="AL1015" s="312"/>
      <c r="AM1015" s="311"/>
      <c r="AN1015" s="297"/>
      <c r="AO1015" s="311"/>
      <c r="AP1015" s="311"/>
      <c r="AQ1015" s="311"/>
      <c r="AR1015" s="311"/>
      <c r="AS1015" s="312"/>
      <c r="AT1015" s="311"/>
      <c r="AU1015" s="297"/>
      <c r="AV1015" s="311"/>
      <c r="AW1015" s="311"/>
      <c r="AX1015" s="311"/>
      <c r="AY1015" s="311"/>
      <c r="AZ1015" s="312"/>
      <c r="BA1015" s="311"/>
      <c r="BB1015" s="297"/>
      <c r="BC1015" s="311"/>
      <c r="BD1015" s="311"/>
      <c r="BE1015" s="311"/>
      <c r="BF1015" s="311"/>
      <c r="BG1015" s="312"/>
      <c r="BH1015" s="311"/>
      <c r="BI1015" s="297"/>
      <c r="BJ1015" s="311"/>
      <c r="BK1015" s="311"/>
      <c r="BL1015" s="311"/>
      <c r="BM1015" s="311"/>
      <c r="BN1015" s="312"/>
      <c r="BO1015" s="311"/>
      <c r="BP1015" s="297"/>
      <c r="BQ1015" s="311"/>
      <c r="BR1015" s="311"/>
      <c r="BS1015" s="311"/>
      <c r="BT1015" s="311"/>
      <c r="BU1015" s="312"/>
      <c r="BV1015" s="311"/>
      <c r="BW1015" s="297"/>
      <c r="BX1015" s="311"/>
      <c r="BY1015" s="311"/>
      <c r="BZ1015" s="311"/>
      <c r="CA1015" s="311"/>
      <c r="CB1015" s="312"/>
      <c r="CC1015" s="311"/>
      <c r="CD1015" s="297"/>
      <c r="CE1015" s="311"/>
      <c r="CF1015" s="311"/>
      <c r="CG1015" s="311"/>
      <c r="CH1015" s="311"/>
      <c r="CI1015" s="312"/>
      <c r="CJ1015" s="311"/>
      <c r="CK1015" s="297"/>
      <c r="CL1015" s="311"/>
      <c r="CM1015" s="311"/>
      <c r="CN1015" s="311"/>
      <c r="CO1015" s="311"/>
      <c r="CP1015" s="312"/>
      <c r="CQ1015" s="311"/>
      <c r="CR1015" s="297"/>
      <c r="CS1015" s="311"/>
      <c r="CT1015" s="311"/>
      <c r="CU1015" s="311"/>
      <c r="CV1015" s="311"/>
      <c r="CW1015" s="312"/>
      <c r="CX1015" s="311"/>
      <c r="CY1015" s="297"/>
      <c r="CZ1015" s="311"/>
      <c r="DA1015" s="311"/>
      <c r="DB1015" s="311"/>
      <c r="DC1015" s="311"/>
      <c r="DD1015" s="312"/>
      <c r="DE1015" s="311"/>
      <c r="DF1015" s="297"/>
      <c r="DG1015" s="311"/>
      <c r="DH1015" s="311"/>
      <c r="DI1015" s="311"/>
      <c r="DJ1015" s="311"/>
      <c r="DK1015" s="312"/>
      <c r="DL1015" s="311"/>
      <c r="DM1015" s="297"/>
      <c r="DN1015" s="311"/>
      <c r="DO1015" s="311"/>
      <c r="DP1015" s="311"/>
      <c r="DQ1015" s="311"/>
      <c r="DR1015" s="312"/>
      <c r="DS1015" s="311"/>
      <c r="DT1015" s="297"/>
      <c r="DU1015" s="311"/>
      <c r="DV1015" s="311"/>
      <c r="DW1015" s="311"/>
      <c r="DX1015" s="311"/>
      <c r="DY1015" s="312"/>
      <c r="DZ1015" s="311"/>
      <c r="EA1015" s="297"/>
      <c r="EB1015" s="311"/>
      <c r="EC1015" s="311"/>
      <c r="ED1015" s="311"/>
      <c r="EE1015" s="311"/>
      <c r="EF1015" s="312"/>
      <c r="EG1015" s="311"/>
      <c r="EH1015" s="297"/>
      <c r="EI1015" s="311"/>
      <c r="EJ1015" s="311"/>
      <c r="EK1015" s="311"/>
      <c r="EL1015" s="311"/>
      <c r="EM1015" s="312"/>
      <c r="EN1015" s="311"/>
      <c r="EO1015" s="297"/>
      <c r="EP1015" s="311"/>
      <c r="EQ1015" s="311"/>
      <c r="ER1015" s="311"/>
      <c r="ES1015" s="311"/>
      <c r="ET1015" s="312"/>
      <c r="EU1015" s="311"/>
      <c r="EV1015" s="297"/>
      <c r="EW1015" s="311"/>
      <c r="EX1015" s="311"/>
      <c r="EY1015" s="311"/>
      <c r="EZ1015" s="311"/>
      <c r="FA1015" s="312"/>
      <c r="FB1015" s="311"/>
      <c r="FC1015" s="298"/>
    </row>
    <row r="1016" spans="1:159" s="205" customFormat="1" ht="39.9" customHeight="1" x14ac:dyDescent="0.25">
      <c r="A1016" s="206"/>
      <c r="B1016" s="196"/>
      <c r="C1016" s="292"/>
      <c r="D1016" s="198"/>
      <c r="E1016" s="299"/>
      <c r="F1016" s="200"/>
      <c r="G1016" s="301"/>
      <c r="H1016" s="303"/>
      <c r="I1016" s="299"/>
      <c r="J1016" s="299"/>
      <c r="K1016" s="299"/>
      <c r="L1016" s="289"/>
      <c r="M1016" s="299"/>
      <c r="N1016" s="289"/>
      <c r="O1016" s="363" t="str">
        <f>IF(P1016="","",IF(OR(I1016="",J1016=""),"",IF(AND(ISNUMBER(FIND("post-", I1016)),J1016=ProductCode!$I$12),ProductCode!$F$19,IF(AND(ISNUMBER(FIND("pre-", I1016)),J1016=ProductCode!$I$12),ProductCode!$F$20,IF(ISNUMBER(FIND("post-", I1016)),ProductCode!$F$17,ProductCode!$F$18)))))</f>
        <v/>
      </c>
      <c r="P1016" s="295" t="str">
        <f t="shared" si="36"/>
        <v/>
      </c>
      <c r="Q1016" s="306"/>
      <c r="R1016" s="203"/>
      <c r="S1016" s="308" t="str">
        <f t="shared" si="37"/>
        <v/>
      </c>
      <c r="T1016" s="311"/>
      <c r="U1016" s="311"/>
      <c r="V1016" s="311"/>
      <c r="W1016" s="311"/>
      <c r="X1016" s="312"/>
      <c r="Y1016" s="311"/>
      <c r="Z1016" s="297"/>
      <c r="AA1016" s="311"/>
      <c r="AB1016" s="311"/>
      <c r="AC1016" s="311"/>
      <c r="AD1016" s="311"/>
      <c r="AE1016" s="312"/>
      <c r="AF1016" s="311"/>
      <c r="AG1016" s="297"/>
      <c r="AH1016" s="311"/>
      <c r="AI1016" s="311"/>
      <c r="AJ1016" s="311"/>
      <c r="AK1016" s="311"/>
      <c r="AL1016" s="312"/>
      <c r="AM1016" s="311"/>
      <c r="AN1016" s="297"/>
      <c r="AO1016" s="311"/>
      <c r="AP1016" s="311"/>
      <c r="AQ1016" s="311"/>
      <c r="AR1016" s="311"/>
      <c r="AS1016" s="312"/>
      <c r="AT1016" s="311"/>
      <c r="AU1016" s="297"/>
      <c r="AV1016" s="311"/>
      <c r="AW1016" s="311"/>
      <c r="AX1016" s="311"/>
      <c r="AY1016" s="311"/>
      <c r="AZ1016" s="312"/>
      <c r="BA1016" s="311"/>
      <c r="BB1016" s="297"/>
      <c r="BC1016" s="311"/>
      <c r="BD1016" s="311"/>
      <c r="BE1016" s="311"/>
      <c r="BF1016" s="311"/>
      <c r="BG1016" s="312"/>
      <c r="BH1016" s="311"/>
      <c r="BI1016" s="297"/>
      <c r="BJ1016" s="311"/>
      <c r="BK1016" s="311"/>
      <c r="BL1016" s="311"/>
      <c r="BM1016" s="311"/>
      <c r="BN1016" s="312"/>
      <c r="BO1016" s="311"/>
      <c r="BP1016" s="297"/>
      <c r="BQ1016" s="311"/>
      <c r="BR1016" s="311"/>
      <c r="BS1016" s="311"/>
      <c r="BT1016" s="311"/>
      <c r="BU1016" s="312"/>
      <c r="BV1016" s="311"/>
      <c r="BW1016" s="297"/>
      <c r="BX1016" s="311"/>
      <c r="BY1016" s="311"/>
      <c r="BZ1016" s="311"/>
      <c r="CA1016" s="311"/>
      <c r="CB1016" s="312"/>
      <c r="CC1016" s="311"/>
      <c r="CD1016" s="297"/>
      <c r="CE1016" s="311"/>
      <c r="CF1016" s="311"/>
      <c r="CG1016" s="311"/>
      <c r="CH1016" s="311"/>
      <c r="CI1016" s="312"/>
      <c r="CJ1016" s="311"/>
      <c r="CK1016" s="297"/>
      <c r="CL1016" s="311"/>
      <c r="CM1016" s="311"/>
      <c r="CN1016" s="311"/>
      <c r="CO1016" s="311"/>
      <c r="CP1016" s="312"/>
      <c r="CQ1016" s="311"/>
      <c r="CR1016" s="297"/>
      <c r="CS1016" s="311"/>
      <c r="CT1016" s="311"/>
      <c r="CU1016" s="311"/>
      <c r="CV1016" s="311"/>
      <c r="CW1016" s="312"/>
      <c r="CX1016" s="311"/>
      <c r="CY1016" s="297"/>
      <c r="CZ1016" s="311"/>
      <c r="DA1016" s="311"/>
      <c r="DB1016" s="311"/>
      <c r="DC1016" s="311"/>
      <c r="DD1016" s="312"/>
      <c r="DE1016" s="311"/>
      <c r="DF1016" s="297"/>
      <c r="DG1016" s="311"/>
      <c r="DH1016" s="311"/>
      <c r="DI1016" s="311"/>
      <c r="DJ1016" s="311"/>
      <c r="DK1016" s="312"/>
      <c r="DL1016" s="311"/>
      <c r="DM1016" s="297"/>
      <c r="DN1016" s="311"/>
      <c r="DO1016" s="311"/>
      <c r="DP1016" s="311"/>
      <c r="DQ1016" s="311"/>
      <c r="DR1016" s="312"/>
      <c r="DS1016" s="311"/>
      <c r="DT1016" s="297"/>
      <c r="DU1016" s="311"/>
      <c r="DV1016" s="311"/>
      <c r="DW1016" s="311"/>
      <c r="DX1016" s="311"/>
      <c r="DY1016" s="312"/>
      <c r="DZ1016" s="311"/>
      <c r="EA1016" s="297"/>
      <c r="EB1016" s="311"/>
      <c r="EC1016" s="311"/>
      <c r="ED1016" s="311"/>
      <c r="EE1016" s="311"/>
      <c r="EF1016" s="312"/>
      <c r="EG1016" s="311"/>
      <c r="EH1016" s="297"/>
      <c r="EI1016" s="311"/>
      <c r="EJ1016" s="311"/>
      <c r="EK1016" s="311"/>
      <c r="EL1016" s="311"/>
      <c r="EM1016" s="312"/>
      <c r="EN1016" s="311"/>
      <c r="EO1016" s="297"/>
      <c r="EP1016" s="311"/>
      <c r="EQ1016" s="311"/>
      <c r="ER1016" s="311"/>
      <c r="ES1016" s="311"/>
      <c r="ET1016" s="312"/>
      <c r="EU1016" s="311"/>
      <c r="EV1016" s="297"/>
      <c r="EW1016" s="311"/>
      <c r="EX1016" s="311"/>
      <c r="EY1016" s="311"/>
      <c r="EZ1016" s="311"/>
      <c r="FA1016" s="312"/>
      <c r="FB1016" s="311"/>
      <c r="FC1016" s="298"/>
    </row>
    <row r="1017" spans="1:159" s="205" customFormat="1" ht="39.9" customHeight="1" x14ac:dyDescent="0.25">
      <c r="A1017" s="206"/>
      <c r="B1017" s="196"/>
      <c r="C1017" s="292"/>
      <c r="D1017" s="198"/>
      <c r="E1017" s="299"/>
      <c r="F1017" s="200"/>
      <c r="G1017" s="301"/>
      <c r="H1017" s="303"/>
      <c r="I1017" s="299"/>
      <c r="J1017" s="299"/>
      <c r="K1017" s="299"/>
      <c r="L1017" s="289"/>
      <c r="M1017" s="299"/>
      <c r="N1017" s="289"/>
      <c r="O1017" s="363" t="str">
        <f>IF(P1017="","",IF(OR(I1017="",J1017=""),"",IF(AND(ISNUMBER(FIND("post-", I1017)),J1017=ProductCode!$I$12),ProductCode!$F$19,IF(AND(ISNUMBER(FIND("pre-", I1017)),J1017=ProductCode!$I$12),ProductCode!$F$20,IF(ISNUMBER(FIND("post-", I1017)),ProductCode!$F$17,ProductCode!$F$18)))))</f>
        <v/>
      </c>
      <c r="P1017" s="295" t="str">
        <f t="shared" si="36"/>
        <v/>
      </c>
      <c r="Q1017" s="306"/>
      <c r="R1017" s="203"/>
      <c r="S1017" s="308" t="str">
        <f t="shared" si="37"/>
        <v/>
      </c>
      <c r="T1017" s="311"/>
      <c r="U1017" s="311"/>
      <c r="V1017" s="311"/>
      <c r="W1017" s="311"/>
      <c r="X1017" s="312"/>
      <c r="Y1017" s="311"/>
      <c r="Z1017" s="297"/>
      <c r="AA1017" s="311"/>
      <c r="AB1017" s="311"/>
      <c r="AC1017" s="311"/>
      <c r="AD1017" s="311"/>
      <c r="AE1017" s="312"/>
      <c r="AF1017" s="311"/>
      <c r="AG1017" s="297"/>
      <c r="AH1017" s="311"/>
      <c r="AI1017" s="311"/>
      <c r="AJ1017" s="311"/>
      <c r="AK1017" s="311"/>
      <c r="AL1017" s="312"/>
      <c r="AM1017" s="311"/>
      <c r="AN1017" s="297"/>
      <c r="AO1017" s="311"/>
      <c r="AP1017" s="311"/>
      <c r="AQ1017" s="311"/>
      <c r="AR1017" s="311"/>
      <c r="AS1017" s="312"/>
      <c r="AT1017" s="311"/>
      <c r="AU1017" s="297"/>
      <c r="AV1017" s="311"/>
      <c r="AW1017" s="311"/>
      <c r="AX1017" s="311"/>
      <c r="AY1017" s="311"/>
      <c r="AZ1017" s="312"/>
      <c r="BA1017" s="311"/>
      <c r="BB1017" s="297"/>
      <c r="BC1017" s="311"/>
      <c r="BD1017" s="311"/>
      <c r="BE1017" s="311"/>
      <c r="BF1017" s="311"/>
      <c r="BG1017" s="312"/>
      <c r="BH1017" s="311"/>
      <c r="BI1017" s="297"/>
      <c r="BJ1017" s="311"/>
      <c r="BK1017" s="311"/>
      <c r="BL1017" s="311"/>
      <c r="BM1017" s="311"/>
      <c r="BN1017" s="312"/>
      <c r="BO1017" s="311"/>
      <c r="BP1017" s="297"/>
      <c r="BQ1017" s="311"/>
      <c r="BR1017" s="311"/>
      <c r="BS1017" s="311"/>
      <c r="BT1017" s="311"/>
      <c r="BU1017" s="312"/>
      <c r="BV1017" s="311"/>
      <c r="BW1017" s="297"/>
      <c r="BX1017" s="311"/>
      <c r="BY1017" s="311"/>
      <c r="BZ1017" s="311"/>
      <c r="CA1017" s="311"/>
      <c r="CB1017" s="312"/>
      <c r="CC1017" s="311"/>
      <c r="CD1017" s="297"/>
      <c r="CE1017" s="311"/>
      <c r="CF1017" s="311"/>
      <c r="CG1017" s="311"/>
      <c r="CH1017" s="311"/>
      <c r="CI1017" s="312"/>
      <c r="CJ1017" s="311"/>
      <c r="CK1017" s="297"/>
      <c r="CL1017" s="311"/>
      <c r="CM1017" s="311"/>
      <c r="CN1017" s="311"/>
      <c r="CO1017" s="311"/>
      <c r="CP1017" s="312"/>
      <c r="CQ1017" s="311"/>
      <c r="CR1017" s="297"/>
      <c r="CS1017" s="311"/>
      <c r="CT1017" s="311"/>
      <c r="CU1017" s="311"/>
      <c r="CV1017" s="311"/>
      <c r="CW1017" s="312"/>
      <c r="CX1017" s="311"/>
      <c r="CY1017" s="297"/>
      <c r="CZ1017" s="311"/>
      <c r="DA1017" s="311"/>
      <c r="DB1017" s="311"/>
      <c r="DC1017" s="311"/>
      <c r="DD1017" s="312"/>
      <c r="DE1017" s="311"/>
      <c r="DF1017" s="297"/>
      <c r="DG1017" s="311"/>
      <c r="DH1017" s="311"/>
      <c r="DI1017" s="311"/>
      <c r="DJ1017" s="311"/>
      <c r="DK1017" s="312"/>
      <c r="DL1017" s="311"/>
      <c r="DM1017" s="297"/>
      <c r="DN1017" s="311"/>
      <c r="DO1017" s="311"/>
      <c r="DP1017" s="311"/>
      <c r="DQ1017" s="311"/>
      <c r="DR1017" s="312"/>
      <c r="DS1017" s="311"/>
      <c r="DT1017" s="297"/>
      <c r="DU1017" s="311"/>
      <c r="DV1017" s="311"/>
      <c r="DW1017" s="311"/>
      <c r="DX1017" s="311"/>
      <c r="DY1017" s="312"/>
      <c r="DZ1017" s="311"/>
      <c r="EA1017" s="297"/>
      <c r="EB1017" s="311"/>
      <c r="EC1017" s="311"/>
      <c r="ED1017" s="311"/>
      <c r="EE1017" s="311"/>
      <c r="EF1017" s="312"/>
      <c r="EG1017" s="311"/>
      <c r="EH1017" s="297"/>
      <c r="EI1017" s="311"/>
      <c r="EJ1017" s="311"/>
      <c r="EK1017" s="311"/>
      <c r="EL1017" s="311"/>
      <c r="EM1017" s="312"/>
      <c r="EN1017" s="311"/>
      <c r="EO1017" s="297"/>
      <c r="EP1017" s="311"/>
      <c r="EQ1017" s="311"/>
      <c r="ER1017" s="311"/>
      <c r="ES1017" s="311"/>
      <c r="ET1017" s="312"/>
      <c r="EU1017" s="311"/>
      <c r="EV1017" s="297"/>
      <c r="EW1017" s="311"/>
      <c r="EX1017" s="311"/>
      <c r="EY1017" s="311"/>
      <c r="EZ1017" s="311"/>
      <c r="FA1017" s="312"/>
      <c r="FB1017" s="311"/>
      <c r="FC1017" s="298"/>
    </row>
    <row r="1018" spans="1:159" s="205" customFormat="1" ht="39.9" customHeight="1" x14ac:dyDescent="0.25">
      <c r="A1018" s="206"/>
      <c r="B1018" s="196"/>
      <c r="C1018" s="292"/>
      <c r="D1018" s="198"/>
      <c r="E1018" s="299"/>
      <c r="F1018" s="200"/>
      <c r="G1018" s="301"/>
      <c r="H1018" s="303"/>
      <c r="I1018" s="299"/>
      <c r="J1018" s="299"/>
      <c r="K1018" s="299"/>
      <c r="L1018" s="289"/>
      <c r="M1018" s="299"/>
      <c r="N1018" s="289"/>
      <c r="O1018" s="363" t="str">
        <f>IF(P1018="","",IF(OR(I1018="",J1018=""),"",IF(AND(ISNUMBER(FIND("post-", I1018)),J1018=ProductCode!$I$12),ProductCode!$F$19,IF(AND(ISNUMBER(FIND("pre-", I1018)),J1018=ProductCode!$I$12),ProductCode!$F$20,IF(ISNUMBER(FIND("post-", I1018)),ProductCode!$F$17,ProductCode!$F$18)))))</f>
        <v/>
      </c>
      <c r="P1018" s="295" t="str">
        <f t="shared" si="36"/>
        <v/>
      </c>
      <c r="Q1018" s="306"/>
      <c r="R1018" s="203"/>
      <c r="S1018" s="308" t="str">
        <f t="shared" si="37"/>
        <v/>
      </c>
      <c r="T1018" s="311"/>
      <c r="U1018" s="311"/>
      <c r="V1018" s="311"/>
      <c r="W1018" s="311"/>
      <c r="X1018" s="312"/>
      <c r="Y1018" s="311"/>
      <c r="Z1018" s="297"/>
      <c r="AA1018" s="311"/>
      <c r="AB1018" s="311"/>
      <c r="AC1018" s="311"/>
      <c r="AD1018" s="311"/>
      <c r="AE1018" s="312"/>
      <c r="AF1018" s="311"/>
      <c r="AG1018" s="297"/>
      <c r="AH1018" s="311"/>
      <c r="AI1018" s="311"/>
      <c r="AJ1018" s="311"/>
      <c r="AK1018" s="311"/>
      <c r="AL1018" s="312"/>
      <c r="AM1018" s="311"/>
      <c r="AN1018" s="297"/>
      <c r="AO1018" s="311"/>
      <c r="AP1018" s="311"/>
      <c r="AQ1018" s="311"/>
      <c r="AR1018" s="311"/>
      <c r="AS1018" s="312"/>
      <c r="AT1018" s="311"/>
      <c r="AU1018" s="297"/>
      <c r="AV1018" s="311"/>
      <c r="AW1018" s="311"/>
      <c r="AX1018" s="311"/>
      <c r="AY1018" s="311"/>
      <c r="AZ1018" s="312"/>
      <c r="BA1018" s="311"/>
      <c r="BB1018" s="297"/>
      <c r="BC1018" s="311"/>
      <c r="BD1018" s="311"/>
      <c r="BE1018" s="311"/>
      <c r="BF1018" s="311"/>
      <c r="BG1018" s="312"/>
      <c r="BH1018" s="311"/>
      <c r="BI1018" s="297"/>
      <c r="BJ1018" s="311"/>
      <c r="BK1018" s="311"/>
      <c r="BL1018" s="311"/>
      <c r="BM1018" s="311"/>
      <c r="BN1018" s="312"/>
      <c r="BO1018" s="311"/>
      <c r="BP1018" s="297"/>
      <c r="BQ1018" s="311"/>
      <c r="BR1018" s="311"/>
      <c r="BS1018" s="311"/>
      <c r="BT1018" s="311"/>
      <c r="BU1018" s="312"/>
      <c r="BV1018" s="311"/>
      <c r="BW1018" s="297"/>
      <c r="BX1018" s="311"/>
      <c r="BY1018" s="311"/>
      <c r="BZ1018" s="311"/>
      <c r="CA1018" s="311"/>
      <c r="CB1018" s="312"/>
      <c r="CC1018" s="311"/>
      <c r="CD1018" s="297"/>
      <c r="CE1018" s="311"/>
      <c r="CF1018" s="311"/>
      <c r="CG1018" s="311"/>
      <c r="CH1018" s="311"/>
      <c r="CI1018" s="312"/>
      <c r="CJ1018" s="311"/>
      <c r="CK1018" s="297"/>
      <c r="CL1018" s="311"/>
      <c r="CM1018" s="311"/>
      <c r="CN1018" s="311"/>
      <c r="CO1018" s="311"/>
      <c r="CP1018" s="312"/>
      <c r="CQ1018" s="311"/>
      <c r="CR1018" s="297"/>
      <c r="CS1018" s="311"/>
      <c r="CT1018" s="311"/>
      <c r="CU1018" s="311"/>
      <c r="CV1018" s="311"/>
      <c r="CW1018" s="312"/>
      <c r="CX1018" s="311"/>
      <c r="CY1018" s="297"/>
      <c r="CZ1018" s="311"/>
      <c r="DA1018" s="311"/>
      <c r="DB1018" s="311"/>
      <c r="DC1018" s="311"/>
      <c r="DD1018" s="312"/>
      <c r="DE1018" s="311"/>
      <c r="DF1018" s="297"/>
      <c r="DG1018" s="311"/>
      <c r="DH1018" s="311"/>
      <c r="DI1018" s="311"/>
      <c r="DJ1018" s="311"/>
      <c r="DK1018" s="312"/>
      <c r="DL1018" s="311"/>
      <c r="DM1018" s="297"/>
      <c r="DN1018" s="311"/>
      <c r="DO1018" s="311"/>
      <c r="DP1018" s="311"/>
      <c r="DQ1018" s="311"/>
      <c r="DR1018" s="312"/>
      <c r="DS1018" s="311"/>
      <c r="DT1018" s="297"/>
      <c r="DU1018" s="311"/>
      <c r="DV1018" s="311"/>
      <c r="DW1018" s="311"/>
      <c r="DX1018" s="311"/>
      <c r="DY1018" s="312"/>
      <c r="DZ1018" s="311"/>
      <c r="EA1018" s="297"/>
      <c r="EB1018" s="311"/>
      <c r="EC1018" s="311"/>
      <c r="ED1018" s="311"/>
      <c r="EE1018" s="311"/>
      <c r="EF1018" s="312"/>
      <c r="EG1018" s="311"/>
      <c r="EH1018" s="297"/>
      <c r="EI1018" s="311"/>
      <c r="EJ1018" s="311"/>
      <c r="EK1018" s="311"/>
      <c r="EL1018" s="311"/>
      <c r="EM1018" s="312"/>
      <c r="EN1018" s="311"/>
      <c r="EO1018" s="297"/>
      <c r="EP1018" s="311"/>
      <c r="EQ1018" s="311"/>
      <c r="ER1018" s="311"/>
      <c r="ES1018" s="311"/>
      <c r="ET1018" s="312"/>
      <c r="EU1018" s="311"/>
      <c r="EV1018" s="297"/>
      <c r="EW1018" s="311"/>
      <c r="EX1018" s="311"/>
      <c r="EY1018" s="311"/>
      <c r="EZ1018" s="311"/>
      <c r="FA1018" s="312"/>
      <c r="FB1018" s="311"/>
      <c r="FC1018" s="298"/>
    </row>
    <row r="1019" spans="1:159" s="205" customFormat="1" ht="39.9" customHeight="1" x14ac:dyDescent="0.25">
      <c r="A1019" s="206"/>
      <c r="B1019" s="196"/>
      <c r="C1019" s="292"/>
      <c r="D1019" s="198"/>
      <c r="E1019" s="299"/>
      <c r="F1019" s="200"/>
      <c r="G1019" s="301"/>
      <c r="H1019" s="303"/>
      <c r="I1019" s="299"/>
      <c r="J1019" s="299"/>
      <c r="K1019" s="299"/>
      <c r="L1019" s="289"/>
      <c r="M1019" s="299"/>
      <c r="N1019" s="289"/>
      <c r="O1019" s="363" t="str">
        <f>IF(P1019="","",IF(OR(I1019="",J1019=""),"",IF(AND(ISNUMBER(FIND("post-", I1019)),J1019=ProductCode!$I$12),ProductCode!$F$19,IF(AND(ISNUMBER(FIND("pre-", I1019)),J1019=ProductCode!$I$12),ProductCode!$F$20,IF(ISNUMBER(FIND("post-", I1019)),ProductCode!$F$17,ProductCode!$F$18)))))</f>
        <v/>
      </c>
      <c r="P1019" s="295" t="str">
        <f t="shared" si="36"/>
        <v/>
      </c>
      <c r="Q1019" s="306"/>
      <c r="R1019" s="203"/>
      <c r="S1019" s="308" t="str">
        <f t="shared" si="37"/>
        <v/>
      </c>
      <c r="T1019" s="311"/>
      <c r="U1019" s="311"/>
      <c r="V1019" s="311"/>
      <c r="W1019" s="311"/>
      <c r="X1019" s="312"/>
      <c r="Y1019" s="311"/>
      <c r="Z1019" s="297"/>
      <c r="AA1019" s="311"/>
      <c r="AB1019" s="311"/>
      <c r="AC1019" s="311"/>
      <c r="AD1019" s="311"/>
      <c r="AE1019" s="312"/>
      <c r="AF1019" s="311"/>
      <c r="AG1019" s="297"/>
      <c r="AH1019" s="311"/>
      <c r="AI1019" s="311"/>
      <c r="AJ1019" s="311"/>
      <c r="AK1019" s="311"/>
      <c r="AL1019" s="312"/>
      <c r="AM1019" s="311"/>
      <c r="AN1019" s="297"/>
      <c r="AO1019" s="311"/>
      <c r="AP1019" s="311"/>
      <c r="AQ1019" s="311"/>
      <c r="AR1019" s="311"/>
      <c r="AS1019" s="312"/>
      <c r="AT1019" s="311"/>
      <c r="AU1019" s="297"/>
      <c r="AV1019" s="311"/>
      <c r="AW1019" s="311"/>
      <c r="AX1019" s="311"/>
      <c r="AY1019" s="311"/>
      <c r="AZ1019" s="312"/>
      <c r="BA1019" s="311"/>
      <c r="BB1019" s="297"/>
      <c r="BC1019" s="311"/>
      <c r="BD1019" s="311"/>
      <c r="BE1019" s="311"/>
      <c r="BF1019" s="311"/>
      <c r="BG1019" s="312"/>
      <c r="BH1019" s="311"/>
      <c r="BI1019" s="297"/>
      <c r="BJ1019" s="311"/>
      <c r="BK1019" s="311"/>
      <c r="BL1019" s="311"/>
      <c r="BM1019" s="311"/>
      <c r="BN1019" s="312"/>
      <c r="BO1019" s="311"/>
      <c r="BP1019" s="297"/>
      <c r="BQ1019" s="311"/>
      <c r="BR1019" s="311"/>
      <c r="BS1019" s="311"/>
      <c r="BT1019" s="311"/>
      <c r="BU1019" s="312"/>
      <c r="BV1019" s="311"/>
      <c r="BW1019" s="297"/>
      <c r="BX1019" s="311"/>
      <c r="BY1019" s="311"/>
      <c r="BZ1019" s="311"/>
      <c r="CA1019" s="311"/>
      <c r="CB1019" s="312"/>
      <c r="CC1019" s="311"/>
      <c r="CD1019" s="297"/>
      <c r="CE1019" s="311"/>
      <c r="CF1019" s="311"/>
      <c r="CG1019" s="311"/>
      <c r="CH1019" s="311"/>
      <c r="CI1019" s="312"/>
      <c r="CJ1019" s="311"/>
      <c r="CK1019" s="297"/>
      <c r="CL1019" s="311"/>
      <c r="CM1019" s="311"/>
      <c r="CN1019" s="311"/>
      <c r="CO1019" s="311"/>
      <c r="CP1019" s="312"/>
      <c r="CQ1019" s="311"/>
      <c r="CR1019" s="297"/>
      <c r="CS1019" s="311"/>
      <c r="CT1019" s="311"/>
      <c r="CU1019" s="311"/>
      <c r="CV1019" s="311"/>
      <c r="CW1019" s="312"/>
      <c r="CX1019" s="311"/>
      <c r="CY1019" s="297"/>
      <c r="CZ1019" s="311"/>
      <c r="DA1019" s="311"/>
      <c r="DB1019" s="311"/>
      <c r="DC1019" s="311"/>
      <c r="DD1019" s="312"/>
      <c r="DE1019" s="311"/>
      <c r="DF1019" s="297"/>
      <c r="DG1019" s="311"/>
      <c r="DH1019" s="311"/>
      <c r="DI1019" s="311"/>
      <c r="DJ1019" s="311"/>
      <c r="DK1019" s="312"/>
      <c r="DL1019" s="311"/>
      <c r="DM1019" s="297"/>
      <c r="DN1019" s="311"/>
      <c r="DO1019" s="311"/>
      <c r="DP1019" s="311"/>
      <c r="DQ1019" s="311"/>
      <c r="DR1019" s="312"/>
      <c r="DS1019" s="311"/>
      <c r="DT1019" s="297"/>
      <c r="DU1019" s="311"/>
      <c r="DV1019" s="311"/>
      <c r="DW1019" s="311"/>
      <c r="DX1019" s="311"/>
      <c r="DY1019" s="312"/>
      <c r="DZ1019" s="311"/>
      <c r="EA1019" s="297"/>
      <c r="EB1019" s="311"/>
      <c r="EC1019" s="311"/>
      <c r="ED1019" s="311"/>
      <c r="EE1019" s="311"/>
      <c r="EF1019" s="312"/>
      <c r="EG1019" s="311"/>
      <c r="EH1019" s="297"/>
      <c r="EI1019" s="311"/>
      <c r="EJ1019" s="311"/>
      <c r="EK1019" s="311"/>
      <c r="EL1019" s="311"/>
      <c r="EM1019" s="312"/>
      <c r="EN1019" s="311"/>
      <c r="EO1019" s="297"/>
      <c r="EP1019" s="311"/>
      <c r="EQ1019" s="311"/>
      <c r="ER1019" s="311"/>
      <c r="ES1019" s="311"/>
      <c r="ET1019" s="312"/>
      <c r="EU1019" s="311"/>
      <c r="EV1019" s="297"/>
      <c r="EW1019" s="311"/>
      <c r="EX1019" s="311"/>
      <c r="EY1019" s="311"/>
      <c r="EZ1019" s="311"/>
      <c r="FA1019" s="312"/>
      <c r="FB1019" s="311"/>
      <c r="FC1019" s="298"/>
    </row>
    <row r="1020" spans="1:159" s="205" customFormat="1" ht="39.9" customHeight="1" x14ac:dyDescent="0.25">
      <c r="A1020" s="206"/>
      <c r="B1020" s="196"/>
      <c r="C1020" s="292"/>
      <c r="D1020" s="198"/>
      <c r="E1020" s="299"/>
      <c r="F1020" s="200"/>
      <c r="G1020" s="301"/>
      <c r="H1020" s="303"/>
      <c r="I1020" s="299"/>
      <c r="J1020" s="299"/>
      <c r="K1020" s="299"/>
      <c r="L1020" s="289"/>
      <c r="M1020" s="299"/>
      <c r="N1020" s="289"/>
      <c r="O1020" s="363" t="str">
        <f>IF(P1020="","",IF(OR(I1020="",J1020=""),"",IF(AND(ISNUMBER(FIND("post-", I1020)),J1020=ProductCode!$I$12),ProductCode!$F$19,IF(AND(ISNUMBER(FIND("pre-", I1020)),J1020=ProductCode!$I$12),ProductCode!$F$20,IF(ISNUMBER(FIND("post-", I1020)),ProductCode!$F$17,ProductCode!$F$18)))))</f>
        <v/>
      </c>
      <c r="P1020" s="295" t="str">
        <f t="shared" si="36"/>
        <v/>
      </c>
      <c r="Q1020" s="306"/>
      <c r="R1020" s="203"/>
      <c r="S1020" s="308" t="str">
        <f t="shared" si="37"/>
        <v/>
      </c>
      <c r="T1020" s="311"/>
      <c r="U1020" s="311"/>
      <c r="V1020" s="311"/>
      <c r="W1020" s="311"/>
      <c r="X1020" s="312"/>
      <c r="Y1020" s="311"/>
      <c r="Z1020" s="297"/>
      <c r="AA1020" s="311"/>
      <c r="AB1020" s="311"/>
      <c r="AC1020" s="311"/>
      <c r="AD1020" s="311"/>
      <c r="AE1020" s="312"/>
      <c r="AF1020" s="311"/>
      <c r="AG1020" s="297"/>
      <c r="AH1020" s="311"/>
      <c r="AI1020" s="311"/>
      <c r="AJ1020" s="311"/>
      <c r="AK1020" s="311"/>
      <c r="AL1020" s="312"/>
      <c r="AM1020" s="311"/>
      <c r="AN1020" s="297"/>
      <c r="AO1020" s="311"/>
      <c r="AP1020" s="311"/>
      <c r="AQ1020" s="311"/>
      <c r="AR1020" s="311"/>
      <c r="AS1020" s="312"/>
      <c r="AT1020" s="311"/>
      <c r="AU1020" s="297"/>
      <c r="AV1020" s="311"/>
      <c r="AW1020" s="311"/>
      <c r="AX1020" s="311"/>
      <c r="AY1020" s="311"/>
      <c r="AZ1020" s="312"/>
      <c r="BA1020" s="311"/>
      <c r="BB1020" s="297"/>
      <c r="BC1020" s="311"/>
      <c r="BD1020" s="311"/>
      <c r="BE1020" s="311"/>
      <c r="BF1020" s="311"/>
      <c r="BG1020" s="312"/>
      <c r="BH1020" s="311"/>
      <c r="BI1020" s="297"/>
      <c r="BJ1020" s="311"/>
      <c r="BK1020" s="311"/>
      <c r="BL1020" s="311"/>
      <c r="BM1020" s="311"/>
      <c r="BN1020" s="312"/>
      <c r="BO1020" s="311"/>
      <c r="BP1020" s="297"/>
      <c r="BQ1020" s="311"/>
      <c r="BR1020" s="311"/>
      <c r="BS1020" s="311"/>
      <c r="BT1020" s="311"/>
      <c r="BU1020" s="312"/>
      <c r="BV1020" s="311"/>
      <c r="BW1020" s="297"/>
      <c r="BX1020" s="311"/>
      <c r="BY1020" s="311"/>
      <c r="BZ1020" s="311"/>
      <c r="CA1020" s="311"/>
      <c r="CB1020" s="312"/>
      <c r="CC1020" s="311"/>
      <c r="CD1020" s="297"/>
      <c r="CE1020" s="311"/>
      <c r="CF1020" s="311"/>
      <c r="CG1020" s="311"/>
      <c r="CH1020" s="311"/>
      <c r="CI1020" s="312"/>
      <c r="CJ1020" s="311"/>
      <c r="CK1020" s="297"/>
      <c r="CL1020" s="311"/>
      <c r="CM1020" s="311"/>
      <c r="CN1020" s="311"/>
      <c r="CO1020" s="311"/>
      <c r="CP1020" s="312"/>
      <c r="CQ1020" s="311"/>
      <c r="CR1020" s="297"/>
      <c r="CS1020" s="311"/>
      <c r="CT1020" s="311"/>
      <c r="CU1020" s="311"/>
      <c r="CV1020" s="311"/>
      <c r="CW1020" s="312"/>
      <c r="CX1020" s="311"/>
      <c r="CY1020" s="297"/>
      <c r="CZ1020" s="311"/>
      <c r="DA1020" s="311"/>
      <c r="DB1020" s="311"/>
      <c r="DC1020" s="311"/>
      <c r="DD1020" s="312"/>
      <c r="DE1020" s="311"/>
      <c r="DF1020" s="297"/>
      <c r="DG1020" s="311"/>
      <c r="DH1020" s="311"/>
      <c r="DI1020" s="311"/>
      <c r="DJ1020" s="311"/>
      <c r="DK1020" s="312"/>
      <c r="DL1020" s="311"/>
      <c r="DM1020" s="297"/>
      <c r="DN1020" s="311"/>
      <c r="DO1020" s="311"/>
      <c r="DP1020" s="311"/>
      <c r="DQ1020" s="311"/>
      <c r="DR1020" s="312"/>
      <c r="DS1020" s="311"/>
      <c r="DT1020" s="297"/>
      <c r="DU1020" s="311"/>
      <c r="DV1020" s="311"/>
      <c r="DW1020" s="311"/>
      <c r="DX1020" s="311"/>
      <c r="DY1020" s="312"/>
      <c r="DZ1020" s="311"/>
      <c r="EA1020" s="297"/>
      <c r="EB1020" s="311"/>
      <c r="EC1020" s="311"/>
      <c r="ED1020" s="311"/>
      <c r="EE1020" s="311"/>
      <c r="EF1020" s="312"/>
      <c r="EG1020" s="311"/>
      <c r="EH1020" s="297"/>
      <c r="EI1020" s="311"/>
      <c r="EJ1020" s="311"/>
      <c r="EK1020" s="311"/>
      <c r="EL1020" s="311"/>
      <c r="EM1020" s="312"/>
      <c r="EN1020" s="311"/>
      <c r="EO1020" s="297"/>
      <c r="EP1020" s="311"/>
      <c r="EQ1020" s="311"/>
      <c r="ER1020" s="311"/>
      <c r="ES1020" s="311"/>
      <c r="ET1020" s="312"/>
      <c r="EU1020" s="311"/>
      <c r="EV1020" s="297"/>
      <c r="EW1020" s="311"/>
      <c r="EX1020" s="311"/>
      <c r="EY1020" s="311"/>
      <c r="EZ1020" s="311"/>
      <c r="FA1020" s="312"/>
      <c r="FB1020" s="311"/>
      <c r="FC1020" s="298"/>
    </row>
    <row r="1021" spans="1:159" s="205" customFormat="1" ht="39.9" customHeight="1" x14ac:dyDescent="0.25">
      <c r="A1021" s="206"/>
      <c r="B1021" s="196"/>
      <c r="C1021" s="292"/>
      <c r="D1021" s="198"/>
      <c r="E1021" s="299"/>
      <c r="F1021" s="200"/>
      <c r="G1021" s="301"/>
      <c r="H1021" s="303"/>
      <c r="I1021" s="299"/>
      <c r="J1021" s="299"/>
      <c r="K1021" s="299"/>
      <c r="L1021" s="289"/>
      <c r="M1021" s="299"/>
      <c r="N1021" s="289"/>
      <c r="O1021" s="363" t="str">
        <f>IF(P1021="","",IF(OR(I1021="",J1021=""),"",IF(AND(ISNUMBER(FIND("post-", I1021)),J1021=ProductCode!$I$12),ProductCode!$F$19,IF(AND(ISNUMBER(FIND("pre-", I1021)),J1021=ProductCode!$I$12),ProductCode!$F$20,IF(ISNUMBER(FIND("post-", I1021)),ProductCode!$F$17,ProductCode!$F$18)))))</f>
        <v/>
      </c>
      <c r="P1021" s="295" t="str">
        <f t="shared" si="36"/>
        <v/>
      </c>
      <c r="Q1021" s="306"/>
      <c r="R1021" s="203"/>
      <c r="S1021" s="308" t="str">
        <f t="shared" si="37"/>
        <v/>
      </c>
      <c r="T1021" s="311"/>
      <c r="U1021" s="311"/>
      <c r="V1021" s="311"/>
      <c r="W1021" s="311"/>
      <c r="X1021" s="312"/>
      <c r="Y1021" s="311"/>
      <c r="Z1021" s="297"/>
      <c r="AA1021" s="311"/>
      <c r="AB1021" s="311"/>
      <c r="AC1021" s="311"/>
      <c r="AD1021" s="311"/>
      <c r="AE1021" s="312"/>
      <c r="AF1021" s="311"/>
      <c r="AG1021" s="297"/>
      <c r="AH1021" s="311"/>
      <c r="AI1021" s="311"/>
      <c r="AJ1021" s="311"/>
      <c r="AK1021" s="311"/>
      <c r="AL1021" s="312"/>
      <c r="AM1021" s="311"/>
      <c r="AN1021" s="297"/>
      <c r="AO1021" s="311"/>
      <c r="AP1021" s="311"/>
      <c r="AQ1021" s="311"/>
      <c r="AR1021" s="311"/>
      <c r="AS1021" s="312"/>
      <c r="AT1021" s="311"/>
      <c r="AU1021" s="297"/>
      <c r="AV1021" s="311"/>
      <c r="AW1021" s="311"/>
      <c r="AX1021" s="311"/>
      <c r="AY1021" s="311"/>
      <c r="AZ1021" s="312"/>
      <c r="BA1021" s="311"/>
      <c r="BB1021" s="297"/>
      <c r="BC1021" s="311"/>
      <c r="BD1021" s="311"/>
      <c r="BE1021" s="311"/>
      <c r="BF1021" s="311"/>
      <c r="BG1021" s="312"/>
      <c r="BH1021" s="311"/>
      <c r="BI1021" s="297"/>
      <c r="BJ1021" s="311"/>
      <c r="BK1021" s="311"/>
      <c r="BL1021" s="311"/>
      <c r="BM1021" s="311"/>
      <c r="BN1021" s="312"/>
      <c r="BO1021" s="311"/>
      <c r="BP1021" s="297"/>
      <c r="BQ1021" s="311"/>
      <c r="BR1021" s="311"/>
      <c r="BS1021" s="311"/>
      <c r="BT1021" s="311"/>
      <c r="BU1021" s="312"/>
      <c r="BV1021" s="311"/>
      <c r="BW1021" s="297"/>
      <c r="BX1021" s="311"/>
      <c r="BY1021" s="311"/>
      <c r="BZ1021" s="311"/>
      <c r="CA1021" s="311"/>
      <c r="CB1021" s="312"/>
      <c r="CC1021" s="311"/>
      <c r="CD1021" s="297"/>
      <c r="CE1021" s="311"/>
      <c r="CF1021" s="311"/>
      <c r="CG1021" s="311"/>
      <c r="CH1021" s="311"/>
      <c r="CI1021" s="312"/>
      <c r="CJ1021" s="311"/>
      <c r="CK1021" s="297"/>
      <c r="CL1021" s="311"/>
      <c r="CM1021" s="311"/>
      <c r="CN1021" s="311"/>
      <c r="CO1021" s="311"/>
      <c r="CP1021" s="312"/>
      <c r="CQ1021" s="311"/>
      <c r="CR1021" s="297"/>
      <c r="CS1021" s="311"/>
      <c r="CT1021" s="311"/>
      <c r="CU1021" s="311"/>
      <c r="CV1021" s="311"/>
      <c r="CW1021" s="312"/>
      <c r="CX1021" s="311"/>
      <c r="CY1021" s="297"/>
      <c r="CZ1021" s="311"/>
      <c r="DA1021" s="311"/>
      <c r="DB1021" s="311"/>
      <c r="DC1021" s="311"/>
      <c r="DD1021" s="312"/>
      <c r="DE1021" s="311"/>
      <c r="DF1021" s="297"/>
      <c r="DG1021" s="311"/>
      <c r="DH1021" s="311"/>
      <c r="DI1021" s="311"/>
      <c r="DJ1021" s="311"/>
      <c r="DK1021" s="312"/>
      <c r="DL1021" s="311"/>
      <c r="DM1021" s="297"/>
      <c r="DN1021" s="311"/>
      <c r="DO1021" s="311"/>
      <c r="DP1021" s="311"/>
      <c r="DQ1021" s="311"/>
      <c r="DR1021" s="312"/>
      <c r="DS1021" s="311"/>
      <c r="DT1021" s="297"/>
      <c r="DU1021" s="311"/>
      <c r="DV1021" s="311"/>
      <c r="DW1021" s="311"/>
      <c r="DX1021" s="311"/>
      <c r="DY1021" s="312"/>
      <c r="DZ1021" s="311"/>
      <c r="EA1021" s="297"/>
      <c r="EB1021" s="311"/>
      <c r="EC1021" s="311"/>
      <c r="ED1021" s="311"/>
      <c r="EE1021" s="311"/>
      <c r="EF1021" s="312"/>
      <c r="EG1021" s="311"/>
      <c r="EH1021" s="297"/>
      <c r="EI1021" s="311"/>
      <c r="EJ1021" s="311"/>
      <c r="EK1021" s="311"/>
      <c r="EL1021" s="311"/>
      <c r="EM1021" s="312"/>
      <c r="EN1021" s="311"/>
      <c r="EO1021" s="297"/>
      <c r="EP1021" s="311"/>
      <c r="EQ1021" s="311"/>
      <c r="ER1021" s="311"/>
      <c r="ES1021" s="311"/>
      <c r="ET1021" s="312"/>
      <c r="EU1021" s="311"/>
      <c r="EV1021" s="297"/>
      <c r="EW1021" s="311"/>
      <c r="EX1021" s="311"/>
      <c r="EY1021" s="311"/>
      <c r="EZ1021" s="311"/>
      <c r="FA1021" s="312"/>
      <c r="FB1021" s="311"/>
      <c r="FC1021" s="298"/>
    </row>
    <row r="1022" spans="1:159" s="205" customFormat="1" ht="39.9" customHeight="1" x14ac:dyDescent="0.25">
      <c r="A1022" s="206"/>
      <c r="B1022" s="196"/>
      <c r="C1022" s="292"/>
      <c r="D1022" s="198"/>
      <c r="E1022" s="299"/>
      <c r="F1022" s="200"/>
      <c r="G1022" s="301"/>
      <c r="H1022" s="303"/>
      <c r="I1022" s="299"/>
      <c r="J1022" s="299"/>
      <c r="K1022" s="299"/>
      <c r="L1022" s="289"/>
      <c r="M1022" s="299"/>
      <c r="N1022" s="289"/>
      <c r="O1022" s="363" t="str">
        <f>IF(P1022="","",IF(OR(I1022="",J1022=""),"",IF(AND(ISNUMBER(FIND("post-", I1022)),J1022=ProductCode!$I$12),ProductCode!$F$19,IF(AND(ISNUMBER(FIND("pre-", I1022)),J1022=ProductCode!$I$12),ProductCode!$F$20,IF(ISNUMBER(FIND("post-", I1022)),ProductCode!$F$17,ProductCode!$F$18)))))</f>
        <v/>
      </c>
      <c r="P1022" s="295" t="str">
        <f t="shared" si="36"/>
        <v/>
      </c>
      <c r="Q1022" s="306"/>
      <c r="R1022" s="203"/>
      <c r="S1022" s="308" t="str">
        <f t="shared" si="37"/>
        <v/>
      </c>
      <c r="T1022" s="311"/>
      <c r="U1022" s="311"/>
      <c r="V1022" s="311"/>
      <c r="W1022" s="311"/>
      <c r="X1022" s="312"/>
      <c r="Y1022" s="311"/>
      <c r="Z1022" s="297"/>
      <c r="AA1022" s="311"/>
      <c r="AB1022" s="311"/>
      <c r="AC1022" s="311"/>
      <c r="AD1022" s="311"/>
      <c r="AE1022" s="312"/>
      <c r="AF1022" s="311"/>
      <c r="AG1022" s="297"/>
      <c r="AH1022" s="311"/>
      <c r="AI1022" s="311"/>
      <c r="AJ1022" s="311"/>
      <c r="AK1022" s="311"/>
      <c r="AL1022" s="312"/>
      <c r="AM1022" s="311"/>
      <c r="AN1022" s="297"/>
      <c r="AO1022" s="311"/>
      <c r="AP1022" s="311"/>
      <c r="AQ1022" s="311"/>
      <c r="AR1022" s="311"/>
      <c r="AS1022" s="312"/>
      <c r="AT1022" s="311"/>
      <c r="AU1022" s="297"/>
      <c r="AV1022" s="311"/>
      <c r="AW1022" s="311"/>
      <c r="AX1022" s="311"/>
      <c r="AY1022" s="311"/>
      <c r="AZ1022" s="312"/>
      <c r="BA1022" s="311"/>
      <c r="BB1022" s="297"/>
      <c r="BC1022" s="311"/>
      <c r="BD1022" s="311"/>
      <c r="BE1022" s="311"/>
      <c r="BF1022" s="311"/>
      <c r="BG1022" s="312"/>
      <c r="BH1022" s="311"/>
      <c r="BI1022" s="297"/>
      <c r="BJ1022" s="311"/>
      <c r="BK1022" s="311"/>
      <c r="BL1022" s="311"/>
      <c r="BM1022" s="311"/>
      <c r="BN1022" s="312"/>
      <c r="BO1022" s="311"/>
      <c r="BP1022" s="297"/>
      <c r="BQ1022" s="311"/>
      <c r="BR1022" s="311"/>
      <c r="BS1022" s="311"/>
      <c r="BT1022" s="311"/>
      <c r="BU1022" s="312"/>
      <c r="BV1022" s="311"/>
      <c r="BW1022" s="297"/>
      <c r="BX1022" s="311"/>
      <c r="BY1022" s="311"/>
      <c r="BZ1022" s="311"/>
      <c r="CA1022" s="311"/>
      <c r="CB1022" s="312"/>
      <c r="CC1022" s="311"/>
      <c r="CD1022" s="297"/>
      <c r="CE1022" s="311"/>
      <c r="CF1022" s="311"/>
      <c r="CG1022" s="311"/>
      <c r="CH1022" s="311"/>
      <c r="CI1022" s="312"/>
      <c r="CJ1022" s="311"/>
      <c r="CK1022" s="297"/>
      <c r="CL1022" s="311"/>
      <c r="CM1022" s="311"/>
      <c r="CN1022" s="311"/>
      <c r="CO1022" s="311"/>
      <c r="CP1022" s="312"/>
      <c r="CQ1022" s="311"/>
      <c r="CR1022" s="297"/>
      <c r="CS1022" s="311"/>
      <c r="CT1022" s="311"/>
      <c r="CU1022" s="311"/>
      <c r="CV1022" s="311"/>
      <c r="CW1022" s="312"/>
      <c r="CX1022" s="311"/>
      <c r="CY1022" s="297"/>
      <c r="CZ1022" s="311"/>
      <c r="DA1022" s="311"/>
      <c r="DB1022" s="311"/>
      <c r="DC1022" s="311"/>
      <c r="DD1022" s="312"/>
      <c r="DE1022" s="311"/>
      <c r="DF1022" s="297"/>
      <c r="DG1022" s="311"/>
      <c r="DH1022" s="311"/>
      <c r="DI1022" s="311"/>
      <c r="DJ1022" s="311"/>
      <c r="DK1022" s="312"/>
      <c r="DL1022" s="311"/>
      <c r="DM1022" s="297"/>
      <c r="DN1022" s="311"/>
      <c r="DO1022" s="311"/>
      <c r="DP1022" s="311"/>
      <c r="DQ1022" s="311"/>
      <c r="DR1022" s="312"/>
      <c r="DS1022" s="311"/>
      <c r="DT1022" s="297"/>
      <c r="DU1022" s="311"/>
      <c r="DV1022" s="311"/>
      <c r="DW1022" s="311"/>
      <c r="DX1022" s="311"/>
      <c r="DY1022" s="312"/>
      <c r="DZ1022" s="311"/>
      <c r="EA1022" s="297"/>
      <c r="EB1022" s="311"/>
      <c r="EC1022" s="311"/>
      <c r="ED1022" s="311"/>
      <c r="EE1022" s="311"/>
      <c r="EF1022" s="312"/>
      <c r="EG1022" s="311"/>
      <c r="EH1022" s="297"/>
      <c r="EI1022" s="311"/>
      <c r="EJ1022" s="311"/>
      <c r="EK1022" s="311"/>
      <c r="EL1022" s="311"/>
      <c r="EM1022" s="312"/>
      <c r="EN1022" s="311"/>
      <c r="EO1022" s="297"/>
      <c r="EP1022" s="311"/>
      <c r="EQ1022" s="311"/>
      <c r="ER1022" s="311"/>
      <c r="ES1022" s="311"/>
      <c r="ET1022" s="312"/>
      <c r="EU1022" s="311"/>
      <c r="EV1022" s="297"/>
      <c r="EW1022" s="311"/>
      <c r="EX1022" s="311"/>
      <c r="EY1022" s="311"/>
      <c r="EZ1022" s="311"/>
      <c r="FA1022" s="312"/>
      <c r="FB1022" s="311"/>
      <c r="FC1022" s="298"/>
    </row>
    <row r="1023" spans="1:159" s="205" customFormat="1" ht="39.9" customHeight="1" x14ac:dyDescent="0.25">
      <c r="A1023" s="206"/>
      <c r="B1023" s="196"/>
      <c r="C1023" s="292"/>
      <c r="D1023" s="198"/>
      <c r="E1023" s="299"/>
      <c r="F1023" s="200"/>
      <c r="G1023" s="301"/>
      <c r="H1023" s="303"/>
      <c r="I1023" s="299"/>
      <c r="J1023" s="299"/>
      <c r="K1023" s="299"/>
      <c r="L1023" s="289"/>
      <c r="M1023" s="299"/>
      <c r="N1023" s="289"/>
      <c r="O1023" s="363" t="str">
        <f>IF(P1023="","",IF(OR(I1023="",J1023=""),"",IF(AND(ISNUMBER(FIND("post-", I1023)),J1023=ProductCode!$I$12),ProductCode!$F$19,IF(AND(ISNUMBER(FIND("pre-", I1023)),J1023=ProductCode!$I$12),ProductCode!$F$20,IF(ISNUMBER(FIND("post-", I1023)),ProductCode!$F$17,ProductCode!$F$18)))))</f>
        <v/>
      </c>
      <c r="P1023" s="295" t="str">
        <f t="shared" si="36"/>
        <v/>
      </c>
      <c r="Q1023" s="306"/>
      <c r="R1023" s="203"/>
      <c r="S1023" s="308" t="str">
        <f t="shared" si="37"/>
        <v/>
      </c>
      <c r="T1023" s="311"/>
      <c r="U1023" s="311"/>
      <c r="V1023" s="311"/>
      <c r="W1023" s="311"/>
      <c r="X1023" s="312"/>
      <c r="Y1023" s="311"/>
      <c r="Z1023" s="297"/>
      <c r="AA1023" s="311"/>
      <c r="AB1023" s="311"/>
      <c r="AC1023" s="311"/>
      <c r="AD1023" s="311"/>
      <c r="AE1023" s="312"/>
      <c r="AF1023" s="311"/>
      <c r="AG1023" s="297"/>
      <c r="AH1023" s="311"/>
      <c r="AI1023" s="311"/>
      <c r="AJ1023" s="311"/>
      <c r="AK1023" s="311"/>
      <c r="AL1023" s="312"/>
      <c r="AM1023" s="311"/>
      <c r="AN1023" s="297"/>
      <c r="AO1023" s="311"/>
      <c r="AP1023" s="311"/>
      <c r="AQ1023" s="311"/>
      <c r="AR1023" s="311"/>
      <c r="AS1023" s="312"/>
      <c r="AT1023" s="311"/>
      <c r="AU1023" s="297"/>
      <c r="AV1023" s="311"/>
      <c r="AW1023" s="311"/>
      <c r="AX1023" s="311"/>
      <c r="AY1023" s="311"/>
      <c r="AZ1023" s="312"/>
      <c r="BA1023" s="311"/>
      <c r="BB1023" s="297"/>
      <c r="BC1023" s="311"/>
      <c r="BD1023" s="311"/>
      <c r="BE1023" s="311"/>
      <c r="BF1023" s="311"/>
      <c r="BG1023" s="312"/>
      <c r="BH1023" s="311"/>
      <c r="BI1023" s="297"/>
      <c r="BJ1023" s="311"/>
      <c r="BK1023" s="311"/>
      <c r="BL1023" s="311"/>
      <c r="BM1023" s="311"/>
      <c r="BN1023" s="312"/>
      <c r="BO1023" s="311"/>
      <c r="BP1023" s="297"/>
      <c r="BQ1023" s="311"/>
      <c r="BR1023" s="311"/>
      <c r="BS1023" s="311"/>
      <c r="BT1023" s="311"/>
      <c r="BU1023" s="312"/>
      <c r="BV1023" s="311"/>
      <c r="BW1023" s="297"/>
      <c r="BX1023" s="311"/>
      <c r="BY1023" s="311"/>
      <c r="BZ1023" s="311"/>
      <c r="CA1023" s="311"/>
      <c r="CB1023" s="312"/>
      <c r="CC1023" s="311"/>
      <c r="CD1023" s="297"/>
      <c r="CE1023" s="311"/>
      <c r="CF1023" s="311"/>
      <c r="CG1023" s="311"/>
      <c r="CH1023" s="311"/>
      <c r="CI1023" s="312"/>
      <c r="CJ1023" s="311"/>
      <c r="CK1023" s="297"/>
      <c r="CL1023" s="311"/>
      <c r="CM1023" s="311"/>
      <c r="CN1023" s="311"/>
      <c r="CO1023" s="311"/>
      <c r="CP1023" s="312"/>
      <c r="CQ1023" s="311"/>
      <c r="CR1023" s="297"/>
      <c r="CS1023" s="311"/>
      <c r="CT1023" s="311"/>
      <c r="CU1023" s="311"/>
      <c r="CV1023" s="311"/>
      <c r="CW1023" s="312"/>
      <c r="CX1023" s="311"/>
      <c r="CY1023" s="297"/>
      <c r="CZ1023" s="311"/>
      <c r="DA1023" s="311"/>
      <c r="DB1023" s="311"/>
      <c r="DC1023" s="311"/>
      <c r="DD1023" s="312"/>
      <c r="DE1023" s="311"/>
      <c r="DF1023" s="297"/>
      <c r="DG1023" s="311"/>
      <c r="DH1023" s="311"/>
      <c r="DI1023" s="311"/>
      <c r="DJ1023" s="311"/>
      <c r="DK1023" s="312"/>
      <c r="DL1023" s="311"/>
      <c r="DM1023" s="297"/>
      <c r="DN1023" s="311"/>
      <c r="DO1023" s="311"/>
      <c r="DP1023" s="311"/>
      <c r="DQ1023" s="311"/>
      <c r="DR1023" s="312"/>
      <c r="DS1023" s="311"/>
      <c r="DT1023" s="297"/>
      <c r="DU1023" s="311"/>
      <c r="DV1023" s="311"/>
      <c r="DW1023" s="311"/>
      <c r="DX1023" s="311"/>
      <c r="DY1023" s="312"/>
      <c r="DZ1023" s="311"/>
      <c r="EA1023" s="297"/>
      <c r="EB1023" s="311"/>
      <c r="EC1023" s="311"/>
      <c r="ED1023" s="311"/>
      <c r="EE1023" s="311"/>
      <c r="EF1023" s="312"/>
      <c r="EG1023" s="311"/>
      <c r="EH1023" s="297"/>
      <c r="EI1023" s="311"/>
      <c r="EJ1023" s="311"/>
      <c r="EK1023" s="311"/>
      <c r="EL1023" s="311"/>
      <c r="EM1023" s="312"/>
      <c r="EN1023" s="311"/>
      <c r="EO1023" s="297"/>
      <c r="EP1023" s="311"/>
      <c r="EQ1023" s="311"/>
      <c r="ER1023" s="311"/>
      <c r="ES1023" s="311"/>
      <c r="ET1023" s="312"/>
      <c r="EU1023" s="311"/>
      <c r="EV1023" s="297"/>
      <c r="EW1023" s="311"/>
      <c r="EX1023" s="311"/>
      <c r="EY1023" s="311"/>
      <c r="EZ1023" s="311"/>
      <c r="FA1023" s="312"/>
      <c r="FB1023" s="311"/>
      <c r="FC1023" s="298"/>
    </row>
    <row r="1024" spans="1:159" s="205" customFormat="1" ht="39.9" customHeight="1" x14ac:dyDescent="0.25">
      <c r="A1024" s="206"/>
      <c r="B1024" s="196"/>
      <c r="C1024" s="292"/>
      <c r="D1024" s="198"/>
      <c r="E1024" s="299"/>
      <c r="F1024" s="200"/>
      <c r="G1024" s="301"/>
      <c r="H1024" s="303"/>
      <c r="I1024" s="299"/>
      <c r="J1024" s="299"/>
      <c r="K1024" s="299"/>
      <c r="L1024" s="289"/>
      <c r="M1024" s="299"/>
      <c r="N1024" s="289"/>
      <c r="O1024" s="363" t="str">
        <f>IF(P1024="","",IF(OR(I1024="",J1024=""),"",IF(AND(ISNUMBER(FIND("post-", I1024)),J1024=ProductCode!$I$12),ProductCode!$F$19,IF(AND(ISNUMBER(FIND("pre-", I1024)),J1024=ProductCode!$I$12),ProductCode!$F$20,IF(ISNUMBER(FIND("post-", I1024)),ProductCode!$F$17,ProductCode!$F$18)))))</f>
        <v/>
      </c>
      <c r="P1024" s="295" t="str">
        <f t="shared" si="36"/>
        <v/>
      </c>
      <c r="Q1024" s="306"/>
      <c r="R1024" s="203"/>
      <c r="S1024" s="308" t="str">
        <f t="shared" si="37"/>
        <v/>
      </c>
      <c r="T1024" s="311"/>
      <c r="U1024" s="311"/>
      <c r="V1024" s="311"/>
      <c r="W1024" s="311"/>
      <c r="X1024" s="312"/>
      <c r="Y1024" s="311"/>
      <c r="Z1024" s="297"/>
      <c r="AA1024" s="311"/>
      <c r="AB1024" s="311"/>
      <c r="AC1024" s="311"/>
      <c r="AD1024" s="311"/>
      <c r="AE1024" s="312"/>
      <c r="AF1024" s="311"/>
      <c r="AG1024" s="297"/>
      <c r="AH1024" s="311"/>
      <c r="AI1024" s="311"/>
      <c r="AJ1024" s="311"/>
      <c r="AK1024" s="311"/>
      <c r="AL1024" s="312"/>
      <c r="AM1024" s="311"/>
      <c r="AN1024" s="297"/>
      <c r="AO1024" s="311"/>
      <c r="AP1024" s="311"/>
      <c r="AQ1024" s="311"/>
      <c r="AR1024" s="311"/>
      <c r="AS1024" s="312"/>
      <c r="AT1024" s="311"/>
      <c r="AU1024" s="297"/>
      <c r="AV1024" s="311"/>
      <c r="AW1024" s="311"/>
      <c r="AX1024" s="311"/>
      <c r="AY1024" s="311"/>
      <c r="AZ1024" s="312"/>
      <c r="BA1024" s="311"/>
      <c r="BB1024" s="297"/>
      <c r="BC1024" s="311"/>
      <c r="BD1024" s="311"/>
      <c r="BE1024" s="311"/>
      <c r="BF1024" s="311"/>
      <c r="BG1024" s="312"/>
      <c r="BH1024" s="311"/>
      <c r="BI1024" s="297"/>
      <c r="BJ1024" s="311"/>
      <c r="BK1024" s="311"/>
      <c r="BL1024" s="311"/>
      <c r="BM1024" s="311"/>
      <c r="BN1024" s="312"/>
      <c r="BO1024" s="311"/>
      <c r="BP1024" s="297"/>
      <c r="BQ1024" s="311"/>
      <c r="BR1024" s="311"/>
      <c r="BS1024" s="311"/>
      <c r="BT1024" s="311"/>
      <c r="BU1024" s="312"/>
      <c r="BV1024" s="311"/>
      <c r="BW1024" s="297"/>
      <c r="BX1024" s="311"/>
      <c r="BY1024" s="311"/>
      <c r="BZ1024" s="311"/>
      <c r="CA1024" s="311"/>
      <c r="CB1024" s="312"/>
      <c r="CC1024" s="311"/>
      <c r="CD1024" s="297"/>
      <c r="CE1024" s="311"/>
      <c r="CF1024" s="311"/>
      <c r="CG1024" s="311"/>
      <c r="CH1024" s="311"/>
      <c r="CI1024" s="312"/>
      <c r="CJ1024" s="311"/>
      <c r="CK1024" s="297"/>
      <c r="CL1024" s="311"/>
      <c r="CM1024" s="311"/>
      <c r="CN1024" s="311"/>
      <c r="CO1024" s="311"/>
      <c r="CP1024" s="312"/>
      <c r="CQ1024" s="311"/>
      <c r="CR1024" s="297"/>
      <c r="CS1024" s="311"/>
      <c r="CT1024" s="311"/>
      <c r="CU1024" s="311"/>
      <c r="CV1024" s="311"/>
      <c r="CW1024" s="312"/>
      <c r="CX1024" s="311"/>
      <c r="CY1024" s="297"/>
      <c r="CZ1024" s="311"/>
      <c r="DA1024" s="311"/>
      <c r="DB1024" s="311"/>
      <c r="DC1024" s="311"/>
      <c r="DD1024" s="312"/>
      <c r="DE1024" s="311"/>
      <c r="DF1024" s="297"/>
      <c r="DG1024" s="311"/>
      <c r="DH1024" s="311"/>
      <c r="DI1024" s="311"/>
      <c r="DJ1024" s="311"/>
      <c r="DK1024" s="312"/>
      <c r="DL1024" s="311"/>
      <c r="DM1024" s="297"/>
      <c r="DN1024" s="311"/>
      <c r="DO1024" s="311"/>
      <c r="DP1024" s="311"/>
      <c r="DQ1024" s="311"/>
      <c r="DR1024" s="312"/>
      <c r="DS1024" s="311"/>
      <c r="DT1024" s="297"/>
      <c r="DU1024" s="311"/>
      <c r="DV1024" s="311"/>
      <c r="DW1024" s="311"/>
      <c r="DX1024" s="311"/>
      <c r="DY1024" s="312"/>
      <c r="DZ1024" s="311"/>
      <c r="EA1024" s="297"/>
      <c r="EB1024" s="311"/>
      <c r="EC1024" s="311"/>
      <c r="ED1024" s="311"/>
      <c r="EE1024" s="311"/>
      <c r="EF1024" s="312"/>
      <c r="EG1024" s="311"/>
      <c r="EH1024" s="297"/>
      <c r="EI1024" s="311"/>
      <c r="EJ1024" s="311"/>
      <c r="EK1024" s="311"/>
      <c r="EL1024" s="311"/>
      <c r="EM1024" s="312"/>
      <c r="EN1024" s="311"/>
      <c r="EO1024" s="297"/>
      <c r="EP1024" s="311"/>
      <c r="EQ1024" s="311"/>
      <c r="ER1024" s="311"/>
      <c r="ES1024" s="311"/>
      <c r="ET1024" s="312"/>
      <c r="EU1024" s="311"/>
      <c r="EV1024" s="297"/>
      <c r="EW1024" s="311"/>
      <c r="EX1024" s="311"/>
      <c r="EY1024" s="311"/>
      <c r="EZ1024" s="311"/>
      <c r="FA1024" s="312"/>
      <c r="FB1024" s="311"/>
      <c r="FC1024" s="298"/>
    </row>
    <row r="1025" spans="1:159" s="205" customFormat="1" ht="39.9" customHeight="1" x14ac:dyDescent="0.25">
      <c r="A1025" s="206"/>
      <c r="B1025" s="196"/>
      <c r="C1025" s="292"/>
      <c r="D1025" s="198"/>
      <c r="E1025" s="299"/>
      <c r="F1025" s="200"/>
      <c r="G1025" s="301"/>
      <c r="H1025" s="303"/>
      <c r="I1025" s="299"/>
      <c r="J1025" s="299"/>
      <c r="K1025" s="299"/>
      <c r="L1025" s="289"/>
      <c r="M1025" s="299"/>
      <c r="N1025" s="289"/>
      <c r="O1025" s="363" t="str">
        <f>IF(P1025="","",IF(OR(I1025="",J1025=""),"",IF(AND(ISNUMBER(FIND("post-", I1025)),J1025=ProductCode!$I$12),ProductCode!$F$19,IF(AND(ISNUMBER(FIND("pre-", I1025)),J1025=ProductCode!$I$12),ProductCode!$F$20,IF(ISNUMBER(FIND("post-", I1025)),ProductCode!$F$17,ProductCode!$F$18)))))</f>
        <v/>
      </c>
      <c r="P1025" s="295" t="str">
        <f t="shared" si="36"/>
        <v/>
      </c>
      <c r="Q1025" s="306"/>
      <c r="R1025" s="203"/>
      <c r="S1025" s="308" t="str">
        <f t="shared" si="37"/>
        <v/>
      </c>
      <c r="T1025" s="311"/>
      <c r="U1025" s="311"/>
      <c r="V1025" s="311"/>
      <c r="W1025" s="311"/>
      <c r="X1025" s="312"/>
      <c r="Y1025" s="311"/>
      <c r="Z1025" s="297"/>
      <c r="AA1025" s="311"/>
      <c r="AB1025" s="311"/>
      <c r="AC1025" s="311"/>
      <c r="AD1025" s="311"/>
      <c r="AE1025" s="312"/>
      <c r="AF1025" s="311"/>
      <c r="AG1025" s="297"/>
      <c r="AH1025" s="311"/>
      <c r="AI1025" s="311"/>
      <c r="AJ1025" s="311"/>
      <c r="AK1025" s="311"/>
      <c r="AL1025" s="312"/>
      <c r="AM1025" s="311"/>
      <c r="AN1025" s="297"/>
      <c r="AO1025" s="311"/>
      <c r="AP1025" s="311"/>
      <c r="AQ1025" s="311"/>
      <c r="AR1025" s="311"/>
      <c r="AS1025" s="312"/>
      <c r="AT1025" s="311"/>
      <c r="AU1025" s="297"/>
      <c r="AV1025" s="311"/>
      <c r="AW1025" s="311"/>
      <c r="AX1025" s="311"/>
      <c r="AY1025" s="311"/>
      <c r="AZ1025" s="312"/>
      <c r="BA1025" s="311"/>
      <c r="BB1025" s="297"/>
      <c r="BC1025" s="311"/>
      <c r="BD1025" s="311"/>
      <c r="BE1025" s="311"/>
      <c r="BF1025" s="311"/>
      <c r="BG1025" s="312"/>
      <c r="BH1025" s="311"/>
      <c r="BI1025" s="297"/>
      <c r="BJ1025" s="311"/>
      <c r="BK1025" s="311"/>
      <c r="BL1025" s="311"/>
      <c r="BM1025" s="311"/>
      <c r="BN1025" s="312"/>
      <c r="BO1025" s="311"/>
      <c r="BP1025" s="297"/>
      <c r="BQ1025" s="311"/>
      <c r="BR1025" s="311"/>
      <c r="BS1025" s="311"/>
      <c r="BT1025" s="311"/>
      <c r="BU1025" s="312"/>
      <c r="BV1025" s="311"/>
      <c r="BW1025" s="297"/>
      <c r="BX1025" s="311"/>
      <c r="BY1025" s="311"/>
      <c r="BZ1025" s="311"/>
      <c r="CA1025" s="311"/>
      <c r="CB1025" s="312"/>
      <c r="CC1025" s="311"/>
      <c r="CD1025" s="297"/>
      <c r="CE1025" s="311"/>
      <c r="CF1025" s="311"/>
      <c r="CG1025" s="311"/>
      <c r="CH1025" s="311"/>
      <c r="CI1025" s="312"/>
      <c r="CJ1025" s="311"/>
      <c r="CK1025" s="297"/>
      <c r="CL1025" s="311"/>
      <c r="CM1025" s="311"/>
      <c r="CN1025" s="311"/>
      <c r="CO1025" s="311"/>
      <c r="CP1025" s="312"/>
      <c r="CQ1025" s="311"/>
      <c r="CR1025" s="297"/>
      <c r="CS1025" s="311"/>
      <c r="CT1025" s="311"/>
      <c r="CU1025" s="311"/>
      <c r="CV1025" s="311"/>
      <c r="CW1025" s="312"/>
      <c r="CX1025" s="311"/>
      <c r="CY1025" s="297"/>
      <c r="CZ1025" s="311"/>
      <c r="DA1025" s="311"/>
      <c r="DB1025" s="311"/>
      <c r="DC1025" s="311"/>
      <c r="DD1025" s="312"/>
      <c r="DE1025" s="311"/>
      <c r="DF1025" s="297"/>
      <c r="DG1025" s="311"/>
      <c r="DH1025" s="311"/>
      <c r="DI1025" s="311"/>
      <c r="DJ1025" s="311"/>
      <c r="DK1025" s="312"/>
      <c r="DL1025" s="311"/>
      <c r="DM1025" s="297"/>
      <c r="DN1025" s="311"/>
      <c r="DO1025" s="311"/>
      <c r="DP1025" s="311"/>
      <c r="DQ1025" s="311"/>
      <c r="DR1025" s="312"/>
      <c r="DS1025" s="311"/>
      <c r="DT1025" s="297"/>
      <c r="DU1025" s="311"/>
      <c r="DV1025" s="311"/>
      <c r="DW1025" s="311"/>
      <c r="DX1025" s="311"/>
      <c r="DY1025" s="312"/>
      <c r="DZ1025" s="311"/>
      <c r="EA1025" s="297"/>
      <c r="EB1025" s="311"/>
      <c r="EC1025" s="311"/>
      <c r="ED1025" s="311"/>
      <c r="EE1025" s="311"/>
      <c r="EF1025" s="312"/>
      <c r="EG1025" s="311"/>
      <c r="EH1025" s="297"/>
      <c r="EI1025" s="311"/>
      <c r="EJ1025" s="311"/>
      <c r="EK1025" s="311"/>
      <c r="EL1025" s="311"/>
      <c r="EM1025" s="312"/>
      <c r="EN1025" s="311"/>
      <c r="EO1025" s="297"/>
      <c r="EP1025" s="311"/>
      <c r="EQ1025" s="311"/>
      <c r="ER1025" s="311"/>
      <c r="ES1025" s="311"/>
      <c r="ET1025" s="312"/>
      <c r="EU1025" s="311"/>
      <c r="EV1025" s="297"/>
      <c r="EW1025" s="311"/>
      <c r="EX1025" s="311"/>
      <c r="EY1025" s="311"/>
      <c r="EZ1025" s="311"/>
      <c r="FA1025" s="312"/>
      <c r="FB1025" s="311"/>
      <c r="FC1025" s="298"/>
    </row>
    <row r="1026" spans="1:159" s="205" customFormat="1" ht="39.9" customHeight="1" x14ac:dyDescent="0.25">
      <c r="A1026" s="206"/>
      <c r="B1026" s="196"/>
      <c r="C1026" s="292"/>
      <c r="D1026" s="198"/>
      <c r="E1026" s="299"/>
      <c r="F1026" s="200"/>
      <c r="G1026" s="301"/>
      <c r="H1026" s="303"/>
      <c r="I1026" s="299"/>
      <c r="J1026" s="299"/>
      <c r="K1026" s="299"/>
      <c r="L1026" s="289"/>
      <c r="M1026" s="299"/>
      <c r="N1026" s="289"/>
      <c r="O1026" s="363" t="str">
        <f>IF(P1026="","",IF(OR(I1026="",J1026=""),"",IF(AND(ISNUMBER(FIND("post-", I1026)),J1026=ProductCode!$I$12),ProductCode!$F$19,IF(AND(ISNUMBER(FIND("pre-", I1026)),J1026=ProductCode!$I$12),ProductCode!$F$20,IF(ISNUMBER(FIND("post-", I1026)),ProductCode!$F$17,ProductCode!$F$18)))))</f>
        <v/>
      </c>
      <c r="P1026" s="295" t="str">
        <f t="shared" si="36"/>
        <v/>
      </c>
      <c r="Q1026" s="306"/>
      <c r="R1026" s="203"/>
      <c r="S1026" s="308" t="str">
        <f t="shared" si="37"/>
        <v/>
      </c>
      <c r="T1026" s="311"/>
      <c r="U1026" s="311"/>
      <c r="V1026" s="311"/>
      <c r="W1026" s="311"/>
      <c r="X1026" s="312"/>
      <c r="Y1026" s="311"/>
      <c r="Z1026" s="297"/>
      <c r="AA1026" s="311"/>
      <c r="AB1026" s="311"/>
      <c r="AC1026" s="311"/>
      <c r="AD1026" s="311"/>
      <c r="AE1026" s="312"/>
      <c r="AF1026" s="311"/>
      <c r="AG1026" s="297"/>
      <c r="AH1026" s="311"/>
      <c r="AI1026" s="311"/>
      <c r="AJ1026" s="311"/>
      <c r="AK1026" s="311"/>
      <c r="AL1026" s="312"/>
      <c r="AM1026" s="311"/>
      <c r="AN1026" s="297"/>
      <c r="AO1026" s="311"/>
      <c r="AP1026" s="311"/>
      <c r="AQ1026" s="311"/>
      <c r="AR1026" s="311"/>
      <c r="AS1026" s="312"/>
      <c r="AT1026" s="311"/>
      <c r="AU1026" s="297"/>
      <c r="AV1026" s="311"/>
      <c r="AW1026" s="311"/>
      <c r="AX1026" s="311"/>
      <c r="AY1026" s="311"/>
      <c r="AZ1026" s="312"/>
      <c r="BA1026" s="311"/>
      <c r="BB1026" s="297"/>
      <c r="BC1026" s="311"/>
      <c r="BD1026" s="311"/>
      <c r="BE1026" s="311"/>
      <c r="BF1026" s="311"/>
      <c r="BG1026" s="312"/>
      <c r="BH1026" s="311"/>
      <c r="BI1026" s="297"/>
      <c r="BJ1026" s="311"/>
      <c r="BK1026" s="311"/>
      <c r="BL1026" s="311"/>
      <c r="BM1026" s="311"/>
      <c r="BN1026" s="312"/>
      <c r="BO1026" s="311"/>
      <c r="BP1026" s="297"/>
      <c r="BQ1026" s="311"/>
      <c r="BR1026" s="311"/>
      <c r="BS1026" s="311"/>
      <c r="BT1026" s="311"/>
      <c r="BU1026" s="312"/>
      <c r="BV1026" s="311"/>
      <c r="BW1026" s="297"/>
      <c r="BX1026" s="311"/>
      <c r="BY1026" s="311"/>
      <c r="BZ1026" s="311"/>
      <c r="CA1026" s="311"/>
      <c r="CB1026" s="312"/>
      <c r="CC1026" s="311"/>
      <c r="CD1026" s="297"/>
      <c r="CE1026" s="311"/>
      <c r="CF1026" s="311"/>
      <c r="CG1026" s="311"/>
      <c r="CH1026" s="311"/>
      <c r="CI1026" s="312"/>
      <c r="CJ1026" s="311"/>
      <c r="CK1026" s="297"/>
      <c r="CL1026" s="311"/>
      <c r="CM1026" s="311"/>
      <c r="CN1026" s="311"/>
      <c r="CO1026" s="311"/>
      <c r="CP1026" s="312"/>
      <c r="CQ1026" s="311"/>
      <c r="CR1026" s="297"/>
      <c r="CS1026" s="311"/>
      <c r="CT1026" s="311"/>
      <c r="CU1026" s="311"/>
      <c r="CV1026" s="311"/>
      <c r="CW1026" s="312"/>
      <c r="CX1026" s="311"/>
      <c r="CY1026" s="297"/>
      <c r="CZ1026" s="311"/>
      <c r="DA1026" s="311"/>
      <c r="DB1026" s="311"/>
      <c r="DC1026" s="311"/>
      <c r="DD1026" s="312"/>
      <c r="DE1026" s="311"/>
      <c r="DF1026" s="297"/>
      <c r="DG1026" s="311"/>
      <c r="DH1026" s="311"/>
      <c r="DI1026" s="311"/>
      <c r="DJ1026" s="311"/>
      <c r="DK1026" s="312"/>
      <c r="DL1026" s="311"/>
      <c r="DM1026" s="297"/>
      <c r="DN1026" s="311"/>
      <c r="DO1026" s="311"/>
      <c r="DP1026" s="311"/>
      <c r="DQ1026" s="311"/>
      <c r="DR1026" s="312"/>
      <c r="DS1026" s="311"/>
      <c r="DT1026" s="297"/>
      <c r="DU1026" s="311"/>
      <c r="DV1026" s="311"/>
      <c r="DW1026" s="311"/>
      <c r="DX1026" s="311"/>
      <c r="DY1026" s="312"/>
      <c r="DZ1026" s="311"/>
      <c r="EA1026" s="297"/>
      <c r="EB1026" s="311"/>
      <c r="EC1026" s="311"/>
      <c r="ED1026" s="311"/>
      <c r="EE1026" s="311"/>
      <c r="EF1026" s="312"/>
      <c r="EG1026" s="311"/>
      <c r="EH1026" s="297"/>
      <c r="EI1026" s="311"/>
      <c r="EJ1026" s="311"/>
      <c r="EK1026" s="311"/>
      <c r="EL1026" s="311"/>
      <c r="EM1026" s="312"/>
      <c r="EN1026" s="311"/>
      <c r="EO1026" s="297"/>
      <c r="EP1026" s="311"/>
      <c r="EQ1026" s="311"/>
      <c r="ER1026" s="311"/>
      <c r="ES1026" s="311"/>
      <c r="ET1026" s="312"/>
      <c r="EU1026" s="311"/>
      <c r="EV1026" s="297"/>
      <c r="EW1026" s="311"/>
      <c r="EX1026" s="311"/>
      <c r="EY1026" s="311"/>
      <c r="EZ1026" s="311"/>
      <c r="FA1026" s="312"/>
      <c r="FB1026" s="311"/>
      <c r="FC1026" s="298"/>
    </row>
    <row r="1027" spans="1:159" s="205" customFormat="1" ht="39.9" customHeight="1" x14ac:dyDescent="0.25">
      <c r="A1027" s="206"/>
      <c r="B1027" s="196"/>
      <c r="C1027" s="292"/>
      <c r="D1027" s="198"/>
      <c r="E1027" s="299"/>
      <c r="F1027" s="200"/>
      <c r="G1027" s="301"/>
      <c r="H1027" s="303"/>
      <c r="I1027" s="299"/>
      <c r="J1027" s="299"/>
      <c r="K1027" s="299"/>
      <c r="L1027" s="289"/>
      <c r="M1027" s="299"/>
      <c r="N1027" s="289"/>
      <c r="O1027" s="363" t="str">
        <f>IF(P1027="","",IF(OR(I1027="",J1027=""),"",IF(AND(ISNUMBER(FIND("post-", I1027)),J1027=ProductCode!$I$12),ProductCode!$F$19,IF(AND(ISNUMBER(FIND("pre-", I1027)),J1027=ProductCode!$I$12),ProductCode!$F$20,IF(ISNUMBER(FIND("post-", I1027)),ProductCode!$F$17,ProductCode!$F$18)))))</f>
        <v/>
      </c>
      <c r="P1027" s="295" t="str">
        <f t="shared" si="36"/>
        <v/>
      </c>
      <c r="Q1027" s="306"/>
      <c r="R1027" s="203"/>
      <c r="S1027" s="308" t="str">
        <f t="shared" si="37"/>
        <v/>
      </c>
      <c r="T1027" s="311"/>
      <c r="U1027" s="311"/>
      <c r="V1027" s="311"/>
      <c r="W1027" s="311"/>
      <c r="X1027" s="312"/>
      <c r="Y1027" s="311"/>
      <c r="Z1027" s="297"/>
      <c r="AA1027" s="311"/>
      <c r="AB1027" s="311"/>
      <c r="AC1027" s="311"/>
      <c r="AD1027" s="311"/>
      <c r="AE1027" s="312"/>
      <c r="AF1027" s="311"/>
      <c r="AG1027" s="297"/>
      <c r="AH1027" s="311"/>
      <c r="AI1027" s="311"/>
      <c r="AJ1027" s="311"/>
      <c r="AK1027" s="311"/>
      <c r="AL1027" s="312"/>
      <c r="AM1027" s="311"/>
      <c r="AN1027" s="297"/>
      <c r="AO1027" s="311"/>
      <c r="AP1027" s="311"/>
      <c r="AQ1027" s="311"/>
      <c r="AR1027" s="311"/>
      <c r="AS1027" s="312"/>
      <c r="AT1027" s="311"/>
      <c r="AU1027" s="297"/>
      <c r="AV1027" s="311"/>
      <c r="AW1027" s="311"/>
      <c r="AX1027" s="311"/>
      <c r="AY1027" s="311"/>
      <c r="AZ1027" s="312"/>
      <c r="BA1027" s="311"/>
      <c r="BB1027" s="297"/>
      <c r="BC1027" s="311"/>
      <c r="BD1027" s="311"/>
      <c r="BE1027" s="311"/>
      <c r="BF1027" s="311"/>
      <c r="BG1027" s="312"/>
      <c r="BH1027" s="311"/>
      <c r="BI1027" s="297"/>
      <c r="BJ1027" s="311"/>
      <c r="BK1027" s="311"/>
      <c r="BL1027" s="311"/>
      <c r="BM1027" s="311"/>
      <c r="BN1027" s="312"/>
      <c r="BO1027" s="311"/>
      <c r="BP1027" s="297"/>
      <c r="BQ1027" s="311"/>
      <c r="BR1027" s="311"/>
      <c r="BS1027" s="311"/>
      <c r="BT1027" s="311"/>
      <c r="BU1027" s="312"/>
      <c r="BV1027" s="311"/>
      <c r="BW1027" s="297"/>
      <c r="BX1027" s="311"/>
      <c r="BY1027" s="311"/>
      <c r="BZ1027" s="311"/>
      <c r="CA1027" s="311"/>
      <c r="CB1027" s="312"/>
      <c r="CC1027" s="311"/>
      <c r="CD1027" s="297"/>
      <c r="CE1027" s="311"/>
      <c r="CF1027" s="311"/>
      <c r="CG1027" s="311"/>
      <c r="CH1027" s="311"/>
      <c r="CI1027" s="312"/>
      <c r="CJ1027" s="311"/>
      <c r="CK1027" s="297"/>
      <c r="CL1027" s="311"/>
      <c r="CM1027" s="311"/>
      <c r="CN1027" s="311"/>
      <c r="CO1027" s="311"/>
      <c r="CP1027" s="312"/>
      <c r="CQ1027" s="311"/>
      <c r="CR1027" s="297"/>
      <c r="CS1027" s="311"/>
      <c r="CT1027" s="311"/>
      <c r="CU1027" s="311"/>
      <c r="CV1027" s="311"/>
      <c r="CW1027" s="312"/>
      <c r="CX1027" s="311"/>
      <c r="CY1027" s="297"/>
      <c r="CZ1027" s="311"/>
      <c r="DA1027" s="311"/>
      <c r="DB1027" s="311"/>
      <c r="DC1027" s="311"/>
      <c r="DD1027" s="312"/>
      <c r="DE1027" s="311"/>
      <c r="DF1027" s="297"/>
      <c r="DG1027" s="311"/>
      <c r="DH1027" s="311"/>
      <c r="DI1027" s="311"/>
      <c r="DJ1027" s="311"/>
      <c r="DK1027" s="312"/>
      <c r="DL1027" s="311"/>
      <c r="DM1027" s="297"/>
      <c r="DN1027" s="311"/>
      <c r="DO1027" s="311"/>
      <c r="DP1027" s="311"/>
      <c r="DQ1027" s="311"/>
      <c r="DR1027" s="312"/>
      <c r="DS1027" s="311"/>
      <c r="DT1027" s="297"/>
      <c r="DU1027" s="311"/>
      <c r="DV1027" s="311"/>
      <c r="DW1027" s="311"/>
      <c r="DX1027" s="311"/>
      <c r="DY1027" s="312"/>
      <c r="DZ1027" s="311"/>
      <c r="EA1027" s="297"/>
      <c r="EB1027" s="311"/>
      <c r="EC1027" s="311"/>
      <c r="ED1027" s="311"/>
      <c r="EE1027" s="311"/>
      <c r="EF1027" s="312"/>
      <c r="EG1027" s="311"/>
      <c r="EH1027" s="297"/>
      <c r="EI1027" s="311"/>
      <c r="EJ1027" s="311"/>
      <c r="EK1027" s="311"/>
      <c r="EL1027" s="311"/>
      <c r="EM1027" s="312"/>
      <c r="EN1027" s="311"/>
      <c r="EO1027" s="297"/>
      <c r="EP1027" s="311"/>
      <c r="EQ1027" s="311"/>
      <c r="ER1027" s="311"/>
      <c r="ES1027" s="311"/>
      <c r="ET1027" s="312"/>
      <c r="EU1027" s="311"/>
      <c r="EV1027" s="297"/>
      <c r="EW1027" s="311"/>
      <c r="EX1027" s="311"/>
      <c r="EY1027" s="311"/>
      <c r="EZ1027" s="311"/>
      <c r="FA1027" s="312"/>
      <c r="FB1027" s="311"/>
      <c r="FC1027" s="298"/>
    </row>
    <row r="1028" spans="1:159" s="205" customFormat="1" ht="39.9" customHeight="1" x14ac:dyDescent="0.25">
      <c r="A1028" s="206"/>
      <c r="B1028" s="196"/>
      <c r="C1028" s="292"/>
      <c r="D1028" s="198"/>
      <c r="E1028" s="299"/>
      <c r="F1028" s="200"/>
      <c r="G1028" s="301"/>
      <c r="H1028" s="303"/>
      <c r="I1028" s="299"/>
      <c r="J1028" s="299"/>
      <c r="K1028" s="299"/>
      <c r="L1028" s="289"/>
      <c r="M1028" s="299"/>
      <c r="N1028" s="289"/>
      <c r="O1028" s="363" t="str">
        <f>IF(P1028="","",IF(OR(I1028="",J1028=""),"",IF(AND(ISNUMBER(FIND("post-", I1028)),J1028=ProductCode!$I$12),ProductCode!$F$19,IF(AND(ISNUMBER(FIND("pre-", I1028)),J1028=ProductCode!$I$12),ProductCode!$F$20,IF(ISNUMBER(FIND("post-", I1028)),ProductCode!$F$17,ProductCode!$F$18)))))</f>
        <v/>
      </c>
      <c r="P1028" s="295" t="str">
        <f t="shared" si="36"/>
        <v/>
      </c>
      <c r="Q1028" s="306"/>
      <c r="R1028" s="203"/>
      <c r="S1028" s="308" t="str">
        <f t="shared" si="37"/>
        <v/>
      </c>
      <c r="T1028" s="311"/>
      <c r="U1028" s="311"/>
      <c r="V1028" s="311"/>
      <c r="W1028" s="311"/>
      <c r="X1028" s="312"/>
      <c r="Y1028" s="311"/>
      <c r="Z1028" s="297"/>
      <c r="AA1028" s="311"/>
      <c r="AB1028" s="311"/>
      <c r="AC1028" s="311"/>
      <c r="AD1028" s="311"/>
      <c r="AE1028" s="312"/>
      <c r="AF1028" s="311"/>
      <c r="AG1028" s="297"/>
      <c r="AH1028" s="311"/>
      <c r="AI1028" s="311"/>
      <c r="AJ1028" s="311"/>
      <c r="AK1028" s="311"/>
      <c r="AL1028" s="312"/>
      <c r="AM1028" s="311"/>
      <c r="AN1028" s="297"/>
      <c r="AO1028" s="311"/>
      <c r="AP1028" s="311"/>
      <c r="AQ1028" s="311"/>
      <c r="AR1028" s="311"/>
      <c r="AS1028" s="312"/>
      <c r="AT1028" s="311"/>
      <c r="AU1028" s="297"/>
      <c r="AV1028" s="311"/>
      <c r="AW1028" s="311"/>
      <c r="AX1028" s="311"/>
      <c r="AY1028" s="311"/>
      <c r="AZ1028" s="312"/>
      <c r="BA1028" s="311"/>
      <c r="BB1028" s="297"/>
      <c r="BC1028" s="311"/>
      <c r="BD1028" s="311"/>
      <c r="BE1028" s="311"/>
      <c r="BF1028" s="311"/>
      <c r="BG1028" s="312"/>
      <c r="BH1028" s="311"/>
      <c r="BI1028" s="297"/>
      <c r="BJ1028" s="311"/>
      <c r="BK1028" s="311"/>
      <c r="BL1028" s="311"/>
      <c r="BM1028" s="311"/>
      <c r="BN1028" s="312"/>
      <c r="BO1028" s="311"/>
      <c r="BP1028" s="297"/>
      <c r="BQ1028" s="311"/>
      <c r="BR1028" s="311"/>
      <c r="BS1028" s="311"/>
      <c r="BT1028" s="311"/>
      <c r="BU1028" s="312"/>
      <c r="BV1028" s="311"/>
      <c r="BW1028" s="297"/>
      <c r="BX1028" s="311"/>
      <c r="BY1028" s="311"/>
      <c r="BZ1028" s="311"/>
      <c r="CA1028" s="311"/>
      <c r="CB1028" s="312"/>
      <c r="CC1028" s="311"/>
      <c r="CD1028" s="297"/>
      <c r="CE1028" s="311"/>
      <c r="CF1028" s="311"/>
      <c r="CG1028" s="311"/>
      <c r="CH1028" s="311"/>
      <c r="CI1028" s="312"/>
      <c r="CJ1028" s="311"/>
      <c r="CK1028" s="297"/>
      <c r="CL1028" s="311"/>
      <c r="CM1028" s="311"/>
      <c r="CN1028" s="311"/>
      <c r="CO1028" s="311"/>
      <c r="CP1028" s="312"/>
      <c r="CQ1028" s="311"/>
      <c r="CR1028" s="297"/>
      <c r="CS1028" s="311"/>
      <c r="CT1028" s="311"/>
      <c r="CU1028" s="311"/>
      <c r="CV1028" s="311"/>
      <c r="CW1028" s="312"/>
      <c r="CX1028" s="311"/>
      <c r="CY1028" s="297"/>
      <c r="CZ1028" s="311"/>
      <c r="DA1028" s="311"/>
      <c r="DB1028" s="311"/>
      <c r="DC1028" s="311"/>
      <c r="DD1028" s="312"/>
      <c r="DE1028" s="311"/>
      <c r="DF1028" s="297"/>
      <c r="DG1028" s="311"/>
      <c r="DH1028" s="311"/>
      <c r="DI1028" s="311"/>
      <c r="DJ1028" s="311"/>
      <c r="DK1028" s="312"/>
      <c r="DL1028" s="311"/>
      <c r="DM1028" s="297"/>
      <c r="DN1028" s="311"/>
      <c r="DO1028" s="311"/>
      <c r="DP1028" s="311"/>
      <c r="DQ1028" s="311"/>
      <c r="DR1028" s="312"/>
      <c r="DS1028" s="311"/>
      <c r="DT1028" s="297"/>
      <c r="DU1028" s="311"/>
      <c r="DV1028" s="311"/>
      <c r="DW1028" s="311"/>
      <c r="DX1028" s="311"/>
      <c r="DY1028" s="312"/>
      <c r="DZ1028" s="311"/>
      <c r="EA1028" s="297"/>
      <c r="EB1028" s="311"/>
      <c r="EC1028" s="311"/>
      <c r="ED1028" s="311"/>
      <c r="EE1028" s="311"/>
      <c r="EF1028" s="312"/>
      <c r="EG1028" s="311"/>
      <c r="EH1028" s="297"/>
      <c r="EI1028" s="311"/>
      <c r="EJ1028" s="311"/>
      <c r="EK1028" s="311"/>
      <c r="EL1028" s="311"/>
      <c r="EM1028" s="312"/>
      <c r="EN1028" s="311"/>
      <c r="EO1028" s="297"/>
      <c r="EP1028" s="311"/>
      <c r="EQ1028" s="311"/>
      <c r="ER1028" s="311"/>
      <c r="ES1028" s="311"/>
      <c r="ET1028" s="312"/>
      <c r="EU1028" s="311"/>
      <c r="EV1028" s="297"/>
      <c r="EW1028" s="311"/>
      <c r="EX1028" s="311"/>
      <c r="EY1028" s="311"/>
      <c r="EZ1028" s="311"/>
      <c r="FA1028" s="312"/>
      <c r="FB1028" s="311"/>
      <c r="FC1028" s="298"/>
    </row>
    <row r="1029" spans="1:159" s="205" customFormat="1" ht="39.9" customHeight="1" x14ac:dyDescent="0.25">
      <c r="A1029" s="206"/>
      <c r="B1029" s="196"/>
      <c r="C1029" s="292"/>
      <c r="D1029" s="198"/>
      <c r="E1029" s="299"/>
      <c r="F1029" s="200"/>
      <c r="G1029" s="301"/>
      <c r="H1029" s="303"/>
      <c r="I1029" s="299"/>
      <c r="J1029" s="299"/>
      <c r="K1029" s="299"/>
      <c r="L1029" s="289"/>
      <c r="M1029" s="299"/>
      <c r="N1029" s="289"/>
      <c r="O1029" s="363" t="str">
        <f>IF(P1029="","",IF(OR(I1029="",J1029=""),"",IF(AND(ISNUMBER(FIND("post-", I1029)),J1029=ProductCode!$I$12),ProductCode!$F$19,IF(AND(ISNUMBER(FIND("pre-", I1029)),J1029=ProductCode!$I$12),ProductCode!$F$20,IF(ISNUMBER(FIND("post-", I1029)),ProductCode!$F$17,ProductCode!$F$18)))))</f>
        <v/>
      </c>
      <c r="P1029" s="295" t="str">
        <f t="shared" si="36"/>
        <v/>
      </c>
      <c r="Q1029" s="306"/>
      <c r="R1029" s="203"/>
      <c r="S1029" s="308" t="str">
        <f t="shared" si="37"/>
        <v/>
      </c>
      <c r="T1029" s="311"/>
      <c r="U1029" s="311"/>
      <c r="V1029" s="311"/>
      <c r="W1029" s="311"/>
      <c r="X1029" s="312"/>
      <c r="Y1029" s="311"/>
      <c r="Z1029" s="297"/>
      <c r="AA1029" s="311"/>
      <c r="AB1029" s="311"/>
      <c r="AC1029" s="311"/>
      <c r="AD1029" s="311"/>
      <c r="AE1029" s="312"/>
      <c r="AF1029" s="311"/>
      <c r="AG1029" s="297"/>
      <c r="AH1029" s="311"/>
      <c r="AI1029" s="311"/>
      <c r="AJ1029" s="311"/>
      <c r="AK1029" s="311"/>
      <c r="AL1029" s="312"/>
      <c r="AM1029" s="311"/>
      <c r="AN1029" s="297"/>
      <c r="AO1029" s="311"/>
      <c r="AP1029" s="311"/>
      <c r="AQ1029" s="311"/>
      <c r="AR1029" s="311"/>
      <c r="AS1029" s="312"/>
      <c r="AT1029" s="311"/>
      <c r="AU1029" s="297"/>
      <c r="AV1029" s="311"/>
      <c r="AW1029" s="311"/>
      <c r="AX1029" s="311"/>
      <c r="AY1029" s="311"/>
      <c r="AZ1029" s="312"/>
      <c r="BA1029" s="311"/>
      <c r="BB1029" s="297"/>
      <c r="BC1029" s="311"/>
      <c r="BD1029" s="311"/>
      <c r="BE1029" s="311"/>
      <c r="BF1029" s="311"/>
      <c r="BG1029" s="312"/>
      <c r="BH1029" s="311"/>
      <c r="BI1029" s="297"/>
      <c r="BJ1029" s="311"/>
      <c r="BK1029" s="311"/>
      <c r="BL1029" s="311"/>
      <c r="BM1029" s="311"/>
      <c r="BN1029" s="312"/>
      <c r="BO1029" s="311"/>
      <c r="BP1029" s="297"/>
      <c r="BQ1029" s="311"/>
      <c r="BR1029" s="311"/>
      <c r="BS1029" s="311"/>
      <c r="BT1029" s="311"/>
      <c r="BU1029" s="312"/>
      <c r="BV1029" s="311"/>
      <c r="BW1029" s="297"/>
      <c r="BX1029" s="311"/>
      <c r="BY1029" s="311"/>
      <c r="BZ1029" s="311"/>
      <c r="CA1029" s="311"/>
      <c r="CB1029" s="312"/>
      <c r="CC1029" s="311"/>
      <c r="CD1029" s="297"/>
      <c r="CE1029" s="311"/>
      <c r="CF1029" s="311"/>
      <c r="CG1029" s="311"/>
      <c r="CH1029" s="311"/>
      <c r="CI1029" s="312"/>
      <c r="CJ1029" s="311"/>
      <c r="CK1029" s="297"/>
      <c r="CL1029" s="311"/>
      <c r="CM1029" s="311"/>
      <c r="CN1029" s="311"/>
      <c r="CO1029" s="311"/>
      <c r="CP1029" s="312"/>
      <c r="CQ1029" s="311"/>
      <c r="CR1029" s="297"/>
      <c r="CS1029" s="311"/>
      <c r="CT1029" s="311"/>
      <c r="CU1029" s="311"/>
      <c r="CV1029" s="311"/>
      <c r="CW1029" s="312"/>
      <c r="CX1029" s="311"/>
      <c r="CY1029" s="297"/>
      <c r="CZ1029" s="311"/>
      <c r="DA1029" s="311"/>
      <c r="DB1029" s="311"/>
      <c r="DC1029" s="311"/>
      <c r="DD1029" s="312"/>
      <c r="DE1029" s="311"/>
      <c r="DF1029" s="297"/>
      <c r="DG1029" s="311"/>
      <c r="DH1029" s="311"/>
      <c r="DI1029" s="311"/>
      <c r="DJ1029" s="311"/>
      <c r="DK1029" s="312"/>
      <c r="DL1029" s="311"/>
      <c r="DM1029" s="297"/>
      <c r="DN1029" s="311"/>
      <c r="DO1029" s="311"/>
      <c r="DP1029" s="311"/>
      <c r="DQ1029" s="311"/>
      <c r="DR1029" s="312"/>
      <c r="DS1029" s="311"/>
      <c r="DT1029" s="297"/>
      <c r="DU1029" s="311"/>
      <c r="DV1029" s="311"/>
      <c r="DW1029" s="311"/>
      <c r="DX1029" s="311"/>
      <c r="DY1029" s="312"/>
      <c r="DZ1029" s="311"/>
      <c r="EA1029" s="297"/>
      <c r="EB1029" s="311"/>
      <c r="EC1029" s="311"/>
      <c r="ED1029" s="311"/>
      <c r="EE1029" s="311"/>
      <c r="EF1029" s="312"/>
      <c r="EG1029" s="311"/>
      <c r="EH1029" s="297"/>
      <c r="EI1029" s="311"/>
      <c r="EJ1029" s="311"/>
      <c r="EK1029" s="311"/>
      <c r="EL1029" s="311"/>
      <c r="EM1029" s="312"/>
      <c r="EN1029" s="311"/>
      <c r="EO1029" s="297"/>
      <c r="EP1029" s="311"/>
      <c r="EQ1029" s="311"/>
      <c r="ER1029" s="311"/>
      <c r="ES1029" s="311"/>
      <c r="ET1029" s="312"/>
      <c r="EU1029" s="311"/>
      <c r="EV1029" s="297"/>
      <c r="EW1029" s="311"/>
      <c r="EX1029" s="311"/>
      <c r="EY1029" s="311"/>
      <c r="EZ1029" s="311"/>
      <c r="FA1029" s="312"/>
      <c r="FB1029" s="311"/>
      <c r="FC1029" s="298"/>
    </row>
    <row r="1030" spans="1:159" s="205" customFormat="1" ht="39.9" customHeight="1" x14ac:dyDescent="0.25">
      <c r="A1030" s="206"/>
      <c r="B1030" s="196"/>
      <c r="C1030" s="292"/>
      <c r="D1030" s="198"/>
      <c r="E1030" s="299"/>
      <c r="F1030" s="200"/>
      <c r="G1030" s="301"/>
      <c r="H1030" s="303"/>
      <c r="I1030" s="299"/>
      <c r="J1030" s="299"/>
      <c r="K1030" s="299"/>
      <c r="L1030" s="289"/>
      <c r="M1030" s="299"/>
      <c r="N1030" s="289"/>
      <c r="O1030" s="363" t="str">
        <f>IF(P1030="","",IF(OR(I1030="",J1030=""),"",IF(AND(ISNUMBER(FIND("post-", I1030)),J1030=ProductCode!$I$12),ProductCode!$F$19,IF(AND(ISNUMBER(FIND("pre-", I1030)),J1030=ProductCode!$I$12),ProductCode!$F$20,IF(ISNUMBER(FIND("post-", I1030)),ProductCode!$F$17,ProductCode!$F$18)))))</f>
        <v/>
      </c>
      <c r="P1030" s="295" t="str">
        <f t="shared" si="36"/>
        <v/>
      </c>
      <c r="Q1030" s="306"/>
      <c r="R1030" s="203"/>
      <c r="S1030" s="308" t="str">
        <f t="shared" si="37"/>
        <v/>
      </c>
      <c r="T1030" s="311"/>
      <c r="U1030" s="311"/>
      <c r="V1030" s="311"/>
      <c r="W1030" s="311"/>
      <c r="X1030" s="312"/>
      <c r="Y1030" s="311"/>
      <c r="Z1030" s="297"/>
      <c r="AA1030" s="311"/>
      <c r="AB1030" s="311"/>
      <c r="AC1030" s="311"/>
      <c r="AD1030" s="311"/>
      <c r="AE1030" s="312"/>
      <c r="AF1030" s="311"/>
      <c r="AG1030" s="297"/>
      <c r="AH1030" s="311"/>
      <c r="AI1030" s="311"/>
      <c r="AJ1030" s="311"/>
      <c r="AK1030" s="311"/>
      <c r="AL1030" s="312"/>
      <c r="AM1030" s="311"/>
      <c r="AN1030" s="297"/>
      <c r="AO1030" s="311"/>
      <c r="AP1030" s="311"/>
      <c r="AQ1030" s="311"/>
      <c r="AR1030" s="311"/>
      <c r="AS1030" s="312"/>
      <c r="AT1030" s="311"/>
      <c r="AU1030" s="297"/>
      <c r="AV1030" s="311"/>
      <c r="AW1030" s="311"/>
      <c r="AX1030" s="311"/>
      <c r="AY1030" s="311"/>
      <c r="AZ1030" s="312"/>
      <c r="BA1030" s="311"/>
      <c r="BB1030" s="297"/>
      <c r="BC1030" s="311"/>
      <c r="BD1030" s="311"/>
      <c r="BE1030" s="311"/>
      <c r="BF1030" s="311"/>
      <c r="BG1030" s="312"/>
      <c r="BH1030" s="311"/>
      <c r="BI1030" s="297"/>
      <c r="BJ1030" s="311"/>
      <c r="BK1030" s="311"/>
      <c r="BL1030" s="311"/>
      <c r="BM1030" s="311"/>
      <c r="BN1030" s="312"/>
      <c r="BO1030" s="311"/>
      <c r="BP1030" s="297"/>
      <c r="BQ1030" s="311"/>
      <c r="BR1030" s="311"/>
      <c r="BS1030" s="311"/>
      <c r="BT1030" s="311"/>
      <c r="BU1030" s="312"/>
      <c r="BV1030" s="311"/>
      <c r="BW1030" s="297"/>
      <c r="BX1030" s="311"/>
      <c r="BY1030" s="311"/>
      <c r="BZ1030" s="311"/>
      <c r="CA1030" s="311"/>
      <c r="CB1030" s="312"/>
      <c r="CC1030" s="311"/>
      <c r="CD1030" s="297"/>
      <c r="CE1030" s="311"/>
      <c r="CF1030" s="311"/>
      <c r="CG1030" s="311"/>
      <c r="CH1030" s="311"/>
      <c r="CI1030" s="312"/>
      <c r="CJ1030" s="311"/>
      <c r="CK1030" s="297"/>
      <c r="CL1030" s="311"/>
      <c r="CM1030" s="311"/>
      <c r="CN1030" s="311"/>
      <c r="CO1030" s="311"/>
      <c r="CP1030" s="312"/>
      <c r="CQ1030" s="311"/>
      <c r="CR1030" s="297"/>
      <c r="CS1030" s="311"/>
      <c r="CT1030" s="311"/>
      <c r="CU1030" s="311"/>
      <c r="CV1030" s="311"/>
      <c r="CW1030" s="312"/>
      <c r="CX1030" s="311"/>
      <c r="CY1030" s="297"/>
      <c r="CZ1030" s="311"/>
      <c r="DA1030" s="311"/>
      <c r="DB1030" s="311"/>
      <c r="DC1030" s="311"/>
      <c r="DD1030" s="312"/>
      <c r="DE1030" s="311"/>
      <c r="DF1030" s="297"/>
      <c r="DG1030" s="311"/>
      <c r="DH1030" s="311"/>
      <c r="DI1030" s="311"/>
      <c r="DJ1030" s="311"/>
      <c r="DK1030" s="312"/>
      <c r="DL1030" s="311"/>
      <c r="DM1030" s="297"/>
      <c r="DN1030" s="311"/>
      <c r="DO1030" s="311"/>
      <c r="DP1030" s="311"/>
      <c r="DQ1030" s="311"/>
      <c r="DR1030" s="312"/>
      <c r="DS1030" s="311"/>
      <c r="DT1030" s="297"/>
      <c r="DU1030" s="311"/>
      <c r="DV1030" s="311"/>
      <c r="DW1030" s="311"/>
      <c r="DX1030" s="311"/>
      <c r="DY1030" s="312"/>
      <c r="DZ1030" s="311"/>
      <c r="EA1030" s="297"/>
      <c r="EB1030" s="311"/>
      <c r="EC1030" s="311"/>
      <c r="ED1030" s="311"/>
      <c r="EE1030" s="311"/>
      <c r="EF1030" s="312"/>
      <c r="EG1030" s="311"/>
      <c r="EH1030" s="297"/>
      <c r="EI1030" s="311"/>
      <c r="EJ1030" s="311"/>
      <c r="EK1030" s="311"/>
      <c r="EL1030" s="311"/>
      <c r="EM1030" s="312"/>
      <c r="EN1030" s="311"/>
      <c r="EO1030" s="297"/>
      <c r="EP1030" s="311"/>
      <c r="EQ1030" s="311"/>
      <c r="ER1030" s="311"/>
      <c r="ES1030" s="311"/>
      <c r="ET1030" s="312"/>
      <c r="EU1030" s="311"/>
      <c r="EV1030" s="297"/>
      <c r="EW1030" s="311"/>
      <c r="EX1030" s="311"/>
      <c r="EY1030" s="311"/>
      <c r="EZ1030" s="311"/>
      <c r="FA1030" s="312"/>
      <c r="FB1030" s="311"/>
      <c r="FC1030" s="298"/>
    </row>
    <row r="1031" spans="1:159" s="205" customFormat="1" ht="39.9" customHeight="1" x14ac:dyDescent="0.25">
      <c r="A1031" s="206"/>
      <c r="B1031" s="196"/>
      <c r="C1031" s="292"/>
      <c r="D1031" s="198"/>
      <c r="E1031" s="299"/>
      <c r="F1031" s="200"/>
      <c r="G1031" s="301"/>
      <c r="H1031" s="303"/>
      <c r="I1031" s="299"/>
      <c r="J1031" s="299"/>
      <c r="K1031" s="299"/>
      <c r="L1031" s="289"/>
      <c r="M1031" s="299"/>
      <c r="N1031" s="289"/>
      <c r="O1031" s="363" t="str">
        <f>IF(P1031="","",IF(OR(I1031="",J1031=""),"",IF(AND(ISNUMBER(FIND("post-", I1031)),J1031=ProductCode!$I$12),ProductCode!$F$19,IF(AND(ISNUMBER(FIND("pre-", I1031)),J1031=ProductCode!$I$12),ProductCode!$F$20,IF(ISNUMBER(FIND("post-", I1031)),ProductCode!$F$17,ProductCode!$F$18)))))</f>
        <v/>
      </c>
      <c r="P1031" s="295" t="str">
        <f t="shared" si="36"/>
        <v/>
      </c>
      <c r="Q1031" s="306"/>
      <c r="R1031" s="203"/>
      <c r="S1031" s="308" t="str">
        <f t="shared" si="37"/>
        <v/>
      </c>
      <c r="T1031" s="311"/>
      <c r="U1031" s="311"/>
      <c r="V1031" s="311"/>
      <c r="W1031" s="311"/>
      <c r="X1031" s="312"/>
      <c r="Y1031" s="311"/>
      <c r="Z1031" s="297"/>
      <c r="AA1031" s="311"/>
      <c r="AB1031" s="311"/>
      <c r="AC1031" s="311"/>
      <c r="AD1031" s="311"/>
      <c r="AE1031" s="312"/>
      <c r="AF1031" s="311"/>
      <c r="AG1031" s="297"/>
      <c r="AH1031" s="311"/>
      <c r="AI1031" s="311"/>
      <c r="AJ1031" s="311"/>
      <c r="AK1031" s="311"/>
      <c r="AL1031" s="312"/>
      <c r="AM1031" s="311"/>
      <c r="AN1031" s="297"/>
      <c r="AO1031" s="311"/>
      <c r="AP1031" s="311"/>
      <c r="AQ1031" s="311"/>
      <c r="AR1031" s="311"/>
      <c r="AS1031" s="312"/>
      <c r="AT1031" s="311"/>
      <c r="AU1031" s="297"/>
      <c r="AV1031" s="311"/>
      <c r="AW1031" s="311"/>
      <c r="AX1031" s="311"/>
      <c r="AY1031" s="311"/>
      <c r="AZ1031" s="312"/>
      <c r="BA1031" s="311"/>
      <c r="BB1031" s="297"/>
      <c r="BC1031" s="311"/>
      <c r="BD1031" s="311"/>
      <c r="BE1031" s="311"/>
      <c r="BF1031" s="311"/>
      <c r="BG1031" s="312"/>
      <c r="BH1031" s="311"/>
      <c r="BI1031" s="297"/>
      <c r="BJ1031" s="311"/>
      <c r="BK1031" s="311"/>
      <c r="BL1031" s="311"/>
      <c r="BM1031" s="311"/>
      <c r="BN1031" s="312"/>
      <c r="BO1031" s="311"/>
      <c r="BP1031" s="297"/>
      <c r="BQ1031" s="311"/>
      <c r="BR1031" s="311"/>
      <c r="BS1031" s="311"/>
      <c r="BT1031" s="311"/>
      <c r="BU1031" s="312"/>
      <c r="BV1031" s="311"/>
      <c r="BW1031" s="297"/>
      <c r="BX1031" s="311"/>
      <c r="BY1031" s="311"/>
      <c r="BZ1031" s="311"/>
      <c r="CA1031" s="311"/>
      <c r="CB1031" s="312"/>
      <c r="CC1031" s="311"/>
      <c r="CD1031" s="297"/>
      <c r="CE1031" s="311"/>
      <c r="CF1031" s="311"/>
      <c r="CG1031" s="311"/>
      <c r="CH1031" s="311"/>
      <c r="CI1031" s="312"/>
      <c r="CJ1031" s="311"/>
      <c r="CK1031" s="297"/>
      <c r="CL1031" s="311"/>
      <c r="CM1031" s="311"/>
      <c r="CN1031" s="311"/>
      <c r="CO1031" s="311"/>
      <c r="CP1031" s="312"/>
      <c r="CQ1031" s="311"/>
      <c r="CR1031" s="297"/>
      <c r="CS1031" s="311"/>
      <c r="CT1031" s="311"/>
      <c r="CU1031" s="311"/>
      <c r="CV1031" s="311"/>
      <c r="CW1031" s="312"/>
      <c r="CX1031" s="311"/>
      <c r="CY1031" s="297"/>
      <c r="CZ1031" s="311"/>
      <c r="DA1031" s="311"/>
      <c r="DB1031" s="311"/>
      <c r="DC1031" s="311"/>
      <c r="DD1031" s="312"/>
      <c r="DE1031" s="311"/>
      <c r="DF1031" s="297"/>
      <c r="DG1031" s="311"/>
      <c r="DH1031" s="311"/>
      <c r="DI1031" s="311"/>
      <c r="DJ1031" s="311"/>
      <c r="DK1031" s="312"/>
      <c r="DL1031" s="311"/>
      <c r="DM1031" s="297"/>
      <c r="DN1031" s="311"/>
      <c r="DO1031" s="311"/>
      <c r="DP1031" s="311"/>
      <c r="DQ1031" s="311"/>
      <c r="DR1031" s="312"/>
      <c r="DS1031" s="311"/>
      <c r="DT1031" s="297"/>
      <c r="DU1031" s="311"/>
      <c r="DV1031" s="311"/>
      <c r="DW1031" s="311"/>
      <c r="DX1031" s="311"/>
      <c r="DY1031" s="312"/>
      <c r="DZ1031" s="311"/>
      <c r="EA1031" s="297"/>
      <c r="EB1031" s="311"/>
      <c r="EC1031" s="311"/>
      <c r="ED1031" s="311"/>
      <c r="EE1031" s="311"/>
      <c r="EF1031" s="312"/>
      <c r="EG1031" s="311"/>
      <c r="EH1031" s="297"/>
      <c r="EI1031" s="311"/>
      <c r="EJ1031" s="311"/>
      <c r="EK1031" s="311"/>
      <c r="EL1031" s="311"/>
      <c r="EM1031" s="312"/>
      <c r="EN1031" s="311"/>
      <c r="EO1031" s="297"/>
      <c r="EP1031" s="311"/>
      <c r="EQ1031" s="311"/>
      <c r="ER1031" s="311"/>
      <c r="ES1031" s="311"/>
      <c r="ET1031" s="312"/>
      <c r="EU1031" s="311"/>
      <c r="EV1031" s="297"/>
      <c r="EW1031" s="311"/>
      <c r="EX1031" s="311"/>
      <c r="EY1031" s="311"/>
      <c r="EZ1031" s="311"/>
      <c r="FA1031" s="312"/>
      <c r="FB1031" s="311"/>
      <c r="FC1031" s="298"/>
    </row>
    <row r="1032" spans="1:159" s="205" customFormat="1" ht="39.9" customHeight="1" x14ac:dyDescent="0.25">
      <c r="A1032" s="206"/>
      <c r="B1032" s="196"/>
      <c r="C1032" s="292"/>
      <c r="D1032" s="198"/>
      <c r="E1032" s="299"/>
      <c r="F1032" s="200"/>
      <c r="G1032" s="301"/>
      <c r="H1032" s="303"/>
      <c r="I1032" s="299"/>
      <c r="J1032" s="299"/>
      <c r="K1032" s="299"/>
      <c r="L1032" s="289"/>
      <c r="M1032" s="299"/>
      <c r="N1032" s="289"/>
      <c r="O1032" s="363" t="str">
        <f>IF(P1032="","",IF(OR(I1032="",J1032=""),"",IF(AND(ISNUMBER(FIND("post-", I1032)),J1032=ProductCode!$I$12),ProductCode!$F$19,IF(AND(ISNUMBER(FIND("pre-", I1032)),J1032=ProductCode!$I$12),ProductCode!$F$20,IF(ISNUMBER(FIND("post-", I1032)),ProductCode!$F$17,ProductCode!$F$18)))))</f>
        <v/>
      </c>
      <c r="P1032" s="295" t="str">
        <f t="shared" si="36"/>
        <v/>
      </c>
      <c r="Q1032" s="306"/>
      <c r="R1032" s="203"/>
      <c r="S1032" s="308" t="str">
        <f t="shared" si="37"/>
        <v/>
      </c>
      <c r="T1032" s="311"/>
      <c r="U1032" s="311"/>
      <c r="V1032" s="311"/>
      <c r="W1032" s="311"/>
      <c r="X1032" s="312"/>
      <c r="Y1032" s="311"/>
      <c r="Z1032" s="297"/>
      <c r="AA1032" s="311"/>
      <c r="AB1032" s="311"/>
      <c r="AC1032" s="311"/>
      <c r="AD1032" s="311"/>
      <c r="AE1032" s="312"/>
      <c r="AF1032" s="311"/>
      <c r="AG1032" s="297"/>
      <c r="AH1032" s="311"/>
      <c r="AI1032" s="311"/>
      <c r="AJ1032" s="311"/>
      <c r="AK1032" s="311"/>
      <c r="AL1032" s="312"/>
      <c r="AM1032" s="311"/>
      <c r="AN1032" s="297"/>
      <c r="AO1032" s="311"/>
      <c r="AP1032" s="311"/>
      <c r="AQ1032" s="311"/>
      <c r="AR1032" s="311"/>
      <c r="AS1032" s="312"/>
      <c r="AT1032" s="311"/>
      <c r="AU1032" s="297"/>
      <c r="AV1032" s="311"/>
      <c r="AW1032" s="311"/>
      <c r="AX1032" s="311"/>
      <c r="AY1032" s="311"/>
      <c r="AZ1032" s="312"/>
      <c r="BA1032" s="311"/>
      <c r="BB1032" s="297"/>
      <c r="BC1032" s="311"/>
      <c r="BD1032" s="311"/>
      <c r="BE1032" s="311"/>
      <c r="BF1032" s="311"/>
      <c r="BG1032" s="312"/>
      <c r="BH1032" s="311"/>
      <c r="BI1032" s="297"/>
      <c r="BJ1032" s="311"/>
      <c r="BK1032" s="311"/>
      <c r="BL1032" s="311"/>
      <c r="BM1032" s="311"/>
      <c r="BN1032" s="312"/>
      <c r="BO1032" s="311"/>
      <c r="BP1032" s="297"/>
      <c r="BQ1032" s="311"/>
      <c r="BR1032" s="311"/>
      <c r="BS1032" s="311"/>
      <c r="BT1032" s="311"/>
      <c r="BU1032" s="312"/>
      <c r="BV1032" s="311"/>
      <c r="BW1032" s="297"/>
      <c r="BX1032" s="311"/>
      <c r="BY1032" s="311"/>
      <c r="BZ1032" s="311"/>
      <c r="CA1032" s="311"/>
      <c r="CB1032" s="312"/>
      <c r="CC1032" s="311"/>
      <c r="CD1032" s="297"/>
      <c r="CE1032" s="311"/>
      <c r="CF1032" s="311"/>
      <c r="CG1032" s="311"/>
      <c r="CH1032" s="311"/>
      <c r="CI1032" s="312"/>
      <c r="CJ1032" s="311"/>
      <c r="CK1032" s="297"/>
      <c r="CL1032" s="311"/>
      <c r="CM1032" s="311"/>
      <c r="CN1032" s="311"/>
      <c r="CO1032" s="311"/>
      <c r="CP1032" s="312"/>
      <c r="CQ1032" s="311"/>
      <c r="CR1032" s="297"/>
      <c r="CS1032" s="311"/>
      <c r="CT1032" s="311"/>
      <c r="CU1032" s="311"/>
      <c r="CV1032" s="311"/>
      <c r="CW1032" s="312"/>
      <c r="CX1032" s="311"/>
      <c r="CY1032" s="297"/>
      <c r="CZ1032" s="311"/>
      <c r="DA1032" s="311"/>
      <c r="DB1032" s="311"/>
      <c r="DC1032" s="311"/>
      <c r="DD1032" s="312"/>
      <c r="DE1032" s="311"/>
      <c r="DF1032" s="297"/>
      <c r="DG1032" s="311"/>
      <c r="DH1032" s="311"/>
      <c r="DI1032" s="311"/>
      <c r="DJ1032" s="311"/>
      <c r="DK1032" s="312"/>
      <c r="DL1032" s="311"/>
      <c r="DM1032" s="297"/>
      <c r="DN1032" s="311"/>
      <c r="DO1032" s="311"/>
      <c r="DP1032" s="311"/>
      <c r="DQ1032" s="311"/>
      <c r="DR1032" s="312"/>
      <c r="DS1032" s="311"/>
      <c r="DT1032" s="297"/>
      <c r="DU1032" s="311"/>
      <c r="DV1032" s="311"/>
      <c r="DW1032" s="311"/>
      <c r="DX1032" s="311"/>
      <c r="DY1032" s="312"/>
      <c r="DZ1032" s="311"/>
      <c r="EA1032" s="297"/>
      <c r="EB1032" s="311"/>
      <c r="EC1032" s="311"/>
      <c r="ED1032" s="311"/>
      <c r="EE1032" s="311"/>
      <c r="EF1032" s="312"/>
      <c r="EG1032" s="311"/>
      <c r="EH1032" s="297"/>
      <c r="EI1032" s="311"/>
      <c r="EJ1032" s="311"/>
      <c r="EK1032" s="311"/>
      <c r="EL1032" s="311"/>
      <c r="EM1032" s="312"/>
      <c r="EN1032" s="311"/>
      <c r="EO1032" s="297"/>
      <c r="EP1032" s="311"/>
      <c r="EQ1032" s="311"/>
      <c r="ER1032" s="311"/>
      <c r="ES1032" s="311"/>
      <c r="ET1032" s="312"/>
      <c r="EU1032" s="311"/>
      <c r="EV1032" s="297"/>
      <c r="EW1032" s="311"/>
      <c r="EX1032" s="311"/>
      <c r="EY1032" s="311"/>
      <c r="EZ1032" s="311"/>
      <c r="FA1032" s="312"/>
      <c r="FB1032" s="311"/>
      <c r="FC1032" s="298"/>
    </row>
    <row r="1033" spans="1:159" s="205" customFormat="1" ht="39.9" customHeight="1" x14ac:dyDescent="0.25">
      <c r="A1033" s="206"/>
      <c r="B1033" s="196"/>
      <c r="C1033" s="292"/>
      <c r="D1033" s="198"/>
      <c r="E1033" s="299"/>
      <c r="F1033" s="200"/>
      <c r="G1033" s="301"/>
      <c r="H1033" s="303"/>
      <c r="I1033" s="299"/>
      <c r="J1033" s="299"/>
      <c r="K1033" s="299"/>
      <c r="L1033" s="289"/>
      <c r="M1033" s="299"/>
      <c r="N1033" s="289"/>
      <c r="O1033" s="363" t="str">
        <f>IF(P1033="","",IF(OR(I1033="",J1033=""),"",IF(AND(ISNUMBER(FIND("post-", I1033)),J1033=ProductCode!$I$12),ProductCode!$F$19,IF(AND(ISNUMBER(FIND("pre-", I1033)),J1033=ProductCode!$I$12),ProductCode!$F$20,IF(ISNUMBER(FIND("post-", I1033)),ProductCode!$F$17,ProductCode!$F$18)))))</f>
        <v/>
      </c>
      <c r="P1033" s="295" t="str">
        <f t="shared" si="36"/>
        <v/>
      </c>
      <c r="Q1033" s="306"/>
      <c r="R1033" s="203"/>
      <c r="S1033" s="308" t="str">
        <f t="shared" si="37"/>
        <v/>
      </c>
      <c r="T1033" s="311"/>
      <c r="U1033" s="311"/>
      <c r="V1033" s="311"/>
      <c r="W1033" s="311"/>
      <c r="X1033" s="312"/>
      <c r="Y1033" s="311"/>
      <c r="Z1033" s="297"/>
      <c r="AA1033" s="311"/>
      <c r="AB1033" s="311"/>
      <c r="AC1033" s="311"/>
      <c r="AD1033" s="311"/>
      <c r="AE1033" s="312"/>
      <c r="AF1033" s="311"/>
      <c r="AG1033" s="297"/>
      <c r="AH1033" s="311"/>
      <c r="AI1033" s="311"/>
      <c r="AJ1033" s="311"/>
      <c r="AK1033" s="311"/>
      <c r="AL1033" s="312"/>
      <c r="AM1033" s="311"/>
      <c r="AN1033" s="297"/>
      <c r="AO1033" s="311"/>
      <c r="AP1033" s="311"/>
      <c r="AQ1033" s="311"/>
      <c r="AR1033" s="311"/>
      <c r="AS1033" s="312"/>
      <c r="AT1033" s="311"/>
      <c r="AU1033" s="297"/>
      <c r="AV1033" s="311"/>
      <c r="AW1033" s="311"/>
      <c r="AX1033" s="311"/>
      <c r="AY1033" s="311"/>
      <c r="AZ1033" s="312"/>
      <c r="BA1033" s="311"/>
      <c r="BB1033" s="297"/>
      <c r="BC1033" s="311"/>
      <c r="BD1033" s="311"/>
      <c r="BE1033" s="311"/>
      <c r="BF1033" s="311"/>
      <c r="BG1033" s="312"/>
      <c r="BH1033" s="311"/>
      <c r="BI1033" s="297"/>
      <c r="BJ1033" s="311"/>
      <c r="BK1033" s="311"/>
      <c r="BL1033" s="311"/>
      <c r="BM1033" s="311"/>
      <c r="BN1033" s="312"/>
      <c r="BO1033" s="311"/>
      <c r="BP1033" s="297"/>
      <c r="BQ1033" s="311"/>
      <c r="BR1033" s="311"/>
      <c r="BS1033" s="311"/>
      <c r="BT1033" s="311"/>
      <c r="BU1033" s="312"/>
      <c r="BV1033" s="311"/>
      <c r="BW1033" s="297"/>
      <c r="BX1033" s="311"/>
      <c r="BY1033" s="311"/>
      <c r="BZ1033" s="311"/>
      <c r="CA1033" s="311"/>
      <c r="CB1033" s="312"/>
      <c r="CC1033" s="311"/>
      <c r="CD1033" s="297"/>
      <c r="CE1033" s="311"/>
      <c r="CF1033" s="311"/>
      <c r="CG1033" s="311"/>
      <c r="CH1033" s="311"/>
      <c r="CI1033" s="312"/>
      <c r="CJ1033" s="311"/>
      <c r="CK1033" s="297"/>
      <c r="CL1033" s="311"/>
      <c r="CM1033" s="311"/>
      <c r="CN1033" s="311"/>
      <c r="CO1033" s="311"/>
      <c r="CP1033" s="312"/>
      <c r="CQ1033" s="311"/>
      <c r="CR1033" s="297"/>
      <c r="CS1033" s="311"/>
      <c r="CT1033" s="311"/>
      <c r="CU1033" s="311"/>
      <c r="CV1033" s="311"/>
      <c r="CW1033" s="312"/>
      <c r="CX1033" s="311"/>
      <c r="CY1033" s="297"/>
      <c r="CZ1033" s="311"/>
      <c r="DA1033" s="311"/>
      <c r="DB1033" s="311"/>
      <c r="DC1033" s="311"/>
      <c r="DD1033" s="312"/>
      <c r="DE1033" s="311"/>
      <c r="DF1033" s="297"/>
      <c r="DG1033" s="311"/>
      <c r="DH1033" s="311"/>
      <c r="DI1033" s="311"/>
      <c r="DJ1033" s="311"/>
      <c r="DK1033" s="312"/>
      <c r="DL1033" s="311"/>
      <c r="DM1033" s="297"/>
      <c r="DN1033" s="311"/>
      <c r="DO1033" s="311"/>
      <c r="DP1033" s="311"/>
      <c r="DQ1033" s="311"/>
      <c r="DR1033" s="312"/>
      <c r="DS1033" s="311"/>
      <c r="DT1033" s="297"/>
      <c r="DU1033" s="311"/>
      <c r="DV1033" s="311"/>
      <c r="DW1033" s="311"/>
      <c r="DX1033" s="311"/>
      <c r="DY1033" s="312"/>
      <c r="DZ1033" s="311"/>
      <c r="EA1033" s="297"/>
      <c r="EB1033" s="311"/>
      <c r="EC1033" s="311"/>
      <c r="ED1033" s="311"/>
      <c r="EE1033" s="311"/>
      <c r="EF1033" s="312"/>
      <c r="EG1033" s="311"/>
      <c r="EH1033" s="297"/>
      <c r="EI1033" s="311"/>
      <c r="EJ1033" s="311"/>
      <c r="EK1033" s="311"/>
      <c r="EL1033" s="311"/>
      <c r="EM1033" s="312"/>
      <c r="EN1033" s="311"/>
      <c r="EO1033" s="297"/>
      <c r="EP1033" s="311"/>
      <c r="EQ1033" s="311"/>
      <c r="ER1033" s="311"/>
      <c r="ES1033" s="311"/>
      <c r="ET1033" s="312"/>
      <c r="EU1033" s="311"/>
      <c r="EV1033" s="297"/>
      <c r="EW1033" s="311"/>
      <c r="EX1033" s="311"/>
      <c r="EY1033" s="311"/>
      <c r="EZ1033" s="311"/>
      <c r="FA1033" s="312"/>
      <c r="FB1033" s="311"/>
      <c r="FC1033" s="298"/>
    </row>
    <row r="1034" spans="1:159" s="205" customFormat="1" ht="39.9" customHeight="1" thickBot="1" x14ac:dyDescent="0.3">
      <c r="A1034" s="206" t="s">
        <v>229</v>
      </c>
      <c r="B1034" s="208"/>
      <c r="C1034" s="293"/>
      <c r="D1034" s="210"/>
      <c r="E1034" s="300"/>
      <c r="F1034" s="212"/>
      <c r="G1034" s="302"/>
      <c r="H1034" s="304"/>
      <c r="I1034" s="299"/>
      <c r="J1034" s="299"/>
      <c r="K1034" s="299"/>
      <c r="L1034" s="289"/>
      <c r="M1034" s="299"/>
      <c r="N1034" s="289"/>
      <c r="O1034" s="363" t="str">
        <f>IF(P1034="","",IF(OR(I1034="",J1034=""),"",IF(AND(ISNUMBER(FIND("post-", I1034)),J1034=ProductCode!$I$12),ProductCode!$F$19,IF(AND(ISNUMBER(FIND("pre-", I1034)),J1034=ProductCode!$I$12),ProductCode!$F$20,IF(ISNUMBER(FIND("post-", I1034)),ProductCode!$F$17,ProductCode!$F$18)))))</f>
        <v/>
      </c>
      <c r="P1034" s="295" t="str">
        <f t="shared" si="36"/>
        <v/>
      </c>
      <c r="Q1034" s="307"/>
      <c r="R1034" s="215"/>
      <c r="S1034" s="309" t="str">
        <f t="shared" si="37"/>
        <v/>
      </c>
      <c r="T1034" s="313"/>
      <c r="U1034" s="313"/>
      <c r="V1034" s="313"/>
      <c r="W1034" s="313"/>
      <c r="X1034" s="314"/>
      <c r="Y1034" s="311"/>
      <c r="Z1034" s="297"/>
      <c r="AA1034" s="313"/>
      <c r="AB1034" s="315"/>
      <c r="AC1034" s="315"/>
      <c r="AD1034" s="315"/>
      <c r="AE1034" s="316"/>
      <c r="AF1034" s="311"/>
      <c r="AG1034" s="297"/>
      <c r="AH1034" s="319"/>
      <c r="AI1034" s="315"/>
      <c r="AJ1034" s="315"/>
      <c r="AK1034" s="315"/>
      <c r="AL1034" s="316"/>
      <c r="AM1034" s="311"/>
      <c r="AN1034" s="297"/>
      <c r="AO1034" s="319"/>
      <c r="AP1034" s="315"/>
      <c r="AQ1034" s="315"/>
      <c r="AR1034" s="315"/>
      <c r="AS1034" s="316"/>
      <c r="AT1034" s="311"/>
      <c r="AU1034" s="297"/>
      <c r="AV1034" s="319"/>
      <c r="AW1034" s="315"/>
      <c r="AX1034" s="315"/>
      <c r="AY1034" s="315"/>
      <c r="AZ1034" s="316"/>
      <c r="BA1034" s="311"/>
      <c r="BB1034" s="297"/>
      <c r="BC1034" s="319"/>
      <c r="BD1034" s="315"/>
      <c r="BE1034" s="315"/>
      <c r="BF1034" s="315"/>
      <c r="BG1034" s="316"/>
      <c r="BH1034" s="311"/>
      <c r="BI1034" s="297"/>
      <c r="BJ1034" s="319"/>
      <c r="BK1034" s="315"/>
      <c r="BL1034" s="315"/>
      <c r="BM1034" s="315"/>
      <c r="BN1034" s="316"/>
      <c r="BO1034" s="311"/>
      <c r="BP1034" s="297"/>
      <c r="BQ1034" s="319"/>
      <c r="BR1034" s="315"/>
      <c r="BS1034" s="315"/>
      <c r="BT1034" s="315"/>
      <c r="BU1034" s="316"/>
      <c r="BV1034" s="311"/>
      <c r="BW1034" s="297"/>
      <c r="BX1034" s="319"/>
      <c r="BY1034" s="315"/>
      <c r="BZ1034" s="315"/>
      <c r="CA1034" s="315"/>
      <c r="CB1034" s="316"/>
      <c r="CC1034" s="311"/>
      <c r="CD1034" s="297"/>
      <c r="CE1034" s="319"/>
      <c r="CF1034" s="315"/>
      <c r="CG1034" s="315"/>
      <c r="CH1034" s="315"/>
      <c r="CI1034" s="316"/>
      <c r="CJ1034" s="311"/>
      <c r="CK1034" s="297"/>
      <c r="CL1034" s="319"/>
      <c r="CM1034" s="315"/>
      <c r="CN1034" s="315"/>
      <c r="CO1034" s="315"/>
      <c r="CP1034" s="316"/>
      <c r="CQ1034" s="311"/>
      <c r="CR1034" s="297"/>
      <c r="CS1034" s="319"/>
      <c r="CT1034" s="315"/>
      <c r="CU1034" s="315"/>
      <c r="CV1034" s="315"/>
      <c r="CW1034" s="316"/>
      <c r="CX1034" s="311"/>
      <c r="CY1034" s="297"/>
      <c r="CZ1034" s="319"/>
      <c r="DA1034" s="315"/>
      <c r="DB1034" s="315"/>
      <c r="DC1034" s="315"/>
      <c r="DD1034" s="316"/>
      <c r="DE1034" s="311"/>
      <c r="DF1034" s="297"/>
      <c r="DG1034" s="319"/>
      <c r="DH1034" s="315"/>
      <c r="DI1034" s="315"/>
      <c r="DJ1034" s="315"/>
      <c r="DK1034" s="316"/>
      <c r="DL1034" s="311"/>
      <c r="DM1034" s="297"/>
      <c r="DN1034" s="319"/>
      <c r="DO1034" s="315"/>
      <c r="DP1034" s="315"/>
      <c r="DQ1034" s="315"/>
      <c r="DR1034" s="316"/>
      <c r="DS1034" s="311"/>
      <c r="DT1034" s="297"/>
      <c r="DU1034" s="319"/>
      <c r="DV1034" s="315"/>
      <c r="DW1034" s="315"/>
      <c r="DX1034" s="315"/>
      <c r="DY1034" s="316"/>
      <c r="DZ1034" s="311"/>
      <c r="EA1034" s="297"/>
      <c r="EB1034" s="319"/>
      <c r="EC1034" s="315"/>
      <c r="ED1034" s="315"/>
      <c r="EE1034" s="315"/>
      <c r="EF1034" s="316"/>
      <c r="EG1034" s="311"/>
      <c r="EH1034" s="297"/>
      <c r="EI1034" s="319"/>
      <c r="EJ1034" s="315"/>
      <c r="EK1034" s="315"/>
      <c r="EL1034" s="315"/>
      <c r="EM1034" s="316"/>
      <c r="EN1034" s="311"/>
      <c r="EO1034" s="297"/>
      <c r="EP1034" s="319"/>
      <c r="EQ1034" s="315"/>
      <c r="ER1034" s="315"/>
      <c r="ES1034" s="315"/>
      <c r="ET1034" s="316"/>
      <c r="EU1034" s="311"/>
      <c r="EV1034" s="297"/>
      <c r="EW1034" s="319"/>
      <c r="EX1034" s="315"/>
      <c r="EY1034" s="315"/>
      <c r="EZ1034" s="315"/>
      <c r="FA1034" s="316"/>
      <c r="FB1034" s="311"/>
      <c r="FC1034" s="298"/>
    </row>
    <row r="1035" spans="1:159" s="279" customFormat="1" ht="15" customHeight="1" thickTop="1" x14ac:dyDescent="0.25">
      <c r="A1035" s="277"/>
      <c r="B1035" s="278" t="s">
        <v>229</v>
      </c>
      <c r="C1035" s="278" t="s">
        <v>229</v>
      </c>
      <c r="D1035" s="278" t="s">
        <v>229</v>
      </c>
      <c r="E1035" s="278" t="s">
        <v>229</v>
      </c>
      <c r="F1035" s="278" t="s">
        <v>229</v>
      </c>
      <c r="G1035" s="278" t="s">
        <v>229</v>
      </c>
      <c r="H1035" s="278" t="s">
        <v>229</v>
      </c>
      <c r="I1035" s="278" t="s">
        <v>229</v>
      </c>
      <c r="J1035" s="278" t="s">
        <v>229</v>
      </c>
      <c r="K1035" s="278" t="s">
        <v>229</v>
      </c>
      <c r="L1035" s="278" t="s">
        <v>229</v>
      </c>
      <c r="M1035" s="278" t="s">
        <v>229</v>
      </c>
      <c r="N1035" s="278" t="s">
        <v>229</v>
      </c>
      <c r="O1035" s="363" t="str">
        <f>IF(P1035="","",IF(OR(I1035="",J1035=""),"",IF(AND(ISNUMBER(FIND("post-", I1035)),J1035=ProductCode!$I$12),ProductCode!$F$19,IF(AND(ISNUMBER(FIND("pre-", I1035)),J1035=ProductCode!$I$12),ProductCode!$F$20,IF(ISNUMBER(FIND("post-", I1035)),ProductCode!$F$17,ProductCode!$F$18)))))</f>
        <v>Reclaimed pre-consumer mixed fibers (RM0578)</v>
      </c>
      <c r="P1035" s="278" t="s">
        <v>229</v>
      </c>
      <c r="Q1035" s="278" t="s">
        <v>229</v>
      </c>
      <c r="R1035" s="278" t="s">
        <v>229</v>
      </c>
      <c r="S1035" s="278" t="s">
        <v>229</v>
      </c>
      <c r="T1035" s="278" t="s">
        <v>229</v>
      </c>
      <c r="U1035" s="278" t="s">
        <v>229</v>
      </c>
      <c r="V1035" s="278" t="s">
        <v>229</v>
      </c>
      <c r="W1035" s="278" t="s">
        <v>229</v>
      </c>
      <c r="X1035" s="278" t="s">
        <v>229</v>
      </c>
      <c r="Y1035" s="278" t="s">
        <v>229</v>
      </c>
      <c r="Z1035" s="278" t="s">
        <v>229</v>
      </c>
      <c r="AA1035" s="278" t="s">
        <v>229</v>
      </c>
      <c r="AB1035" s="278" t="s">
        <v>229</v>
      </c>
      <c r="AC1035" s="278" t="s">
        <v>229</v>
      </c>
      <c r="AD1035" s="278" t="s">
        <v>229</v>
      </c>
      <c r="AE1035" s="278" t="s">
        <v>229</v>
      </c>
      <c r="AF1035" s="278" t="s">
        <v>229</v>
      </c>
      <c r="AG1035" s="278" t="s">
        <v>229</v>
      </c>
      <c r="AH1035" s="278" t="s">
        <v>229</v>
      </c>
      <c r="AI1035" s="278" t="s">
        <v>229</v>
      </c>
      <c r="AJ1035" s="278" t="s">
        <v>229</v>
      </c>
      <c r="AK1035" s="278" t="s">
        <v>229</v>
      </c>
      <c r="AL1035" s="278" t="s">
        <v>229</v>
      </c>
      <c r="AM1035" s="278" t="s">
        <v>229</v>
      </c>
      <c r="AN1035" s="278" t="s">
        <v>229</v>
      </c>
      <c r="AO1035" s="278" t="s">
        <v>229</v>
      </c>
      <c r="AP1035" s="278" t="s">
        <v>229</v>
      </c>
      <c r="AQ1035" s="278" t="s">
        <v>229</v>
      </c>
      <c r="AR1035" s="278" t="s">
        <v>229</v>
      </c>
      <c r="AS1035" s="278" t="s">
        <v>229</v>
      </c>
      <c r="AT1035" s="278" t="s">
        <v>229</v>
      </c>
      <c r="AU1035" s="278" t="s">
        <v>229</v>
      </c>
      <c r="AV1035" s="278" t="s">
        <v>229</v>
      </c>
      <c r="AW1035" s="278" t="s">
        <v>229</v>
      </c>
      <c r="AX1035" s="278" t="s">
        <v>229</v>
      </c>
      <c r="AY1035" s="278" t="s">
        <v>229</v>
      </c>
      <c r="AZ1035" s="278" t="s">
        <v>229</v>
      </c>
      <c r="BA1035" s="278" t="s">
        <v>229</v>
      </c>
      <c r="BB1035" s="278" t="s">
        <v>229</v>
      </c>
      <c r="BC1035" s="278" t="s">
        <v>229</v>
      </c>
      <c r="BD1035" s="278" t="s">
        <v>229</v>
      </c>
      <c r="BE1035" s="278" t="s">
        <v>229</v>
      </c>
      <c r="BF1035" s="278" t="s">
        <v>229</v>
      </c>
      <c r="BG1035" s="278" t="s">
        <v>229</v>
      </c>
      <c r="BH1035" s="278" t="s">
        <v>229</v>
      </c>
      <c r="BI1035" s="278" t="s">
        <v>229</v>
      </c>
      <c r="BJ1035" s="278" t="s">
        <v>229</v>
      </c>
      <c r="BK1035" s="278" t="s">
        <v>229</v>
      </c>
      <c r="BL1035" s="278" t="s">
        <v>229</v>
      </c>
      <c r="BM1035" s="278" t="s">
        <v>229</v>
      </c>
      <c r="BN1035" s="278" t="s">
        <v>229</v>
      </c>
      <c r="BO1035" s="278" t="s">
        <v>229</v>
      </c>
      <c r="BP1035" s="278" t="s">
        <v>229</v>
      </c>
      <c r="BQ1035" s="278" t="s">
        <v>229</v>
      </c>
      <c r="BR1035" s="278" t="s">
        <v>229</v>
      </c>
      <c r="BS1035" s="278" t="s">
        <v>229</v>
      </c>
      <c r="BT1035" s="278" t="s">
        <v>229</v>
      </c>
      <c r="BU1035" s="278" t="s">
        <v>229</v>
      </c>
      <c r="BV1035" s="278" t="s">
        <v>229</v>
      </c>
      <c r="BW1035" s="278" t="s">
        <v>229</v>
      </c>
      <c r="BX1035" s="278" t="s">
        <v>229</v>
      </c>
      <c r="BY1035" s="278" t="s">
        <v>229</v>
      </c>
      <c r="BZ1035" s="278" t="s">
        <v>229</v>
      </c>
      <c r="CA1035" s="278" t="s">
        <v>229</v>
      </c>
      <c r="CB1035" s="278" t="s">
        <v>229</v>
      </c>
      <c r="CC1035" s="278" t="s">
        <v>229</v>
      </c>
      <c r="CD1035" s="278" t="s">
        <v>229</v>
      </c>
      <c r="CE1035" s="278" t="s">
        <v>229</v>
      </c>
      <c r="CF1035" s="278" t="s">
        <v>229</v>
      </c>
      <c r="CG1035" s="278" t="s">
        <v>229</v>
      </c>
      <c r="CH1035" s="278" t="s">
        <v>229</v>
      </c>
      <c r="CI1035" s="278" t="s">
        <v>229</v>
      </c>
      <c r="CJ1035" s="278" t="s">
        <v>229</v>
      </c>
      <c r="CK1035" s="278" t="s">
        <v>229</v>
      </c>
      <c r="CL1035" s="278" t="s">
        <v>229</v>
      </c>
      <c r="CM1035" s="278" t="s">
        <v>229</v>
      </c>
      <c r="CN1035" s="278" t="s">
        <v>229</v>
      </c>
      <c r="CO1035" s="278" t="s">
        <v>229</v>
      </c>
      <c r="CP1035" s="278" t="s">
        <v>229</v>
      </c>
      <c r="CQ1035" s="278" t="s">
        <v>229</v>
      </c>
      <c r="CR1035" s="278" t="s">
        <v>229</v>
      </c>
      <c r="CS1035" s="278" t="s">
        <v>229</v>
      </c>
      <c r="CT1035" s="278" t="s">
        <v>229</v>
      </c>
      <c r="CU1035" s="278" t="s">
        <v>229</v>
      </c>
      <c r="CV1035" s="278" t="s">
        <v>229</v>
      </c>
      <c r="CW1035" s="278" t="s">
        <v>229</v>
      </c>
      <c r="CX1035" s="278" t="s">
        <v>229</v>
      </c>
      <c r="CY1035" s="278" t="s">
        <v>229</v>
      </c>
      <c r="CZ1035" s="278" t="s">
        <v>229</v>
      </c>
      <c r="DA1035" s="278" t="s">
        <v>229</v>
      </c>
      <c r="DB1035" s="278" t="s">
        <v>229</v>
      </c>
      <c r="DC1035" s="278" t="s">
        <v>229</v>
      </c>
      <c r="DD1035" s="278" t="s">
        <v>229</v>
      </c>
      <c r="DE1035" s="278" t="s">
        <v>229</v>
      </c>
      <c r="DF1035" s="278" t="s">
        <v>229</v>
      </c>
      <c r="DG1035" s="278" t="s">
        <v>229</v>
      </c>
      <c r="DH1035" s="278" t="s">
        <v>229</v>
      </c>
      <c r="DI1035" s="278" t="s">
        <v>229</v>
      </c>
      <c r="DJ1035" s="278" t="s">
        <v>229</v>
      </c>
      <c r="DK1035" s="278" t="s">
        <v>229</v>
      </c>
      <c r="DL1035" s="278" t="s">
        <v>229</v>
      </c>
      <c r="DM1035" s="278" t="s">
        <v>229</v>
      </c>
      <c r="DN1035" s="278" t="s">
        <v>229</v>
      </c>
      <c r="DO1035" s="278" t="s">
        <v>229</v>
      </c>
      <c r="DP1035" s="278" t="s">
        <v>229</v>
      </c>
      <c r="DQ1035" s="278" t="s">
        <v>229</v>
      </c>
      <c r="DR1035" s="278" t="s">
        <v>229</v>
      </c>
      <c r="DS1035" s="278" t="s">
        <v>229</v>
      </c>
      <c r="DT1035" s="278" t="s">
        <v>229</v>
      </c>
      <c r="DU1035" s="278" t="s">
        <v>229</v>
      </c>
      <c r="DV1035" s="278" t="s">
        <v>229</v>
      </c>
      <c r="DW1035" s="278" t="s">
        <v>229</v>
      </c>
      <c r="DX1035" s="278" t="s">
        <v>229</v>
      </c>
      <c r="DY1035" s="278" t="s">
        <v>229</v>
      </c>
      <c r="DZ1035" s="278" t="s">
        <v>229</v>
      </c>
      <c r="EA1035" s="278" t="s">
        <v>229</v>
      </c>
      <c r="EB1035" s="278" t="s">
        <v>229</v>
      </c>
      <c r="EC1035" s="278" t="s">
        <v>229</v>
      </c>
      <c r="ED1035" s="278" t="s">
        <v>229</v>
      </c>
      <c r="EE1035" s="278" t="s">
        <v>229</v>
      </c>
      <c r="EF1035" s="278" t="s">
        <v>229</v>
      </c>
      <c r="EG1035" s="278" t="s">
        <v>229</v>
      </c>
      <c r="EH1035" s="278" t="s">
        <v>229</v>
      </c>
      <c r="EI1035" s="278" t="s">
        <v>229</v>
      </c>
      <c r="EJ1035" s="278" t="s">
        <v>229</v>
      </c>
      <c r="EK1035" s="278" t="s">
        <v>229</v>
      </c>
      <c r="EL1035" s="278" t="s">
        <v>229</v>
      </c>
      <c r="EM1035" s="278" t="s">
        <v>229</v>
      </c>
      <c r="EN1035" s="278" t="s">
        <v>229</v>
      </c>
      <c r="EO1035" s="278" t="s">
        <v>229</v>
      </c>
      <c r="EP1035" s="278" t="s">
        <v>229</v>
      </c>
      <c r="EQ1035" s="278" t="s">
        <v>229</v>
      </c>
      <c r="ER1035" s="278" t="s">
        <v>229</v>
      </c>
      <c r="ES1035" s="278" t="s">
        <v>229</v>
      </c>
      <c r="ET1035" s="278" t="s">
        <v>229</v>
      </c>
      <c r="EU1035" s="278" t="s">
        <v>229</v>
      </c>
      <c r="EV1035" s="278" t="s">
        <v>229</v>
      </c>
      <c r="EW1035" s="278" t="s">
        <v>229</v>
      </c>
      <c r="EX1035" s="278" t="s">
        <v>229</v>
      </c>
      <c r="EY1035" s="278" t="s">
        <v>229</v>
      </c>
      <c r="EZ1035" s="278" t="s">
        <v>229</v>
      </c>
      <c r="FA1035" s="278" t="s">
        <v>229</v>
      </c>
      <c r="FB1035" s="278" t="s">
        <v>229</v>
      </c>
      <c r="FC1035" s="278" t="s">
        <v>229</v>
      </c>
    </row>
  </sheetData>
  <sheetProtection algorithmName="SHA-512" hashValue="5dZvZ90GLu/vQQWG9qu2U8nsv9C2HthJCasqFYj5JfEpomNVp7TFJMCidjXot6h9Ig/gYGy3AxUm8/awOrQtPA==" saltValue="4CjDjr8zDIYsZ6+9Dt89SA==" spinCount="100000" sheet="1" insertHyperlinks="0" sort="0" autoFilter="0" pivotTables="0"/>
  <dataConsolidate/>
  <mergeCells count="71">
    <mergeCell ref="Z29:Z31"/>
    <mergeCell ref="B26:D26"/>
    <mergeCell ref="B20:D20"/>
    <mergeCell ref="B19:D19"/>
    <mergeCell ref="B14:D14"/>
    <mergeCell ref="E25:F25"/>
    <mergeCell ref="E26:F26"/>
    <mergeCell ref="E18:F18"/>
    <mergeCell ref="E19:F19"/>
    <mergeCell ref="E20:F20"/>
    <mergeCell ref="E21:F21"/>
    <mergeCell ref="E22:F22"/>
    <mergeCell ref="B29:D30"/>
    <mergeCell ref="E29:F30"/>
    <mergeCell ref="G29:G30"/>
    <mergeCell ref="B22:D22"/>
    <mergeCell ref="B7:D7"/>
    <mergeCell ref="B9:D9"/>
    <mergeCell ref="B10:D10"/>
    <mergeCell ref="C1:F1"/>
    <mergeCell ref="B4:F4"/>
    <mergeCell ref="B3:E3"/>
    <mergeCell ref="A1:B1"/>
    <mergeCell ref="E7:F7"/>
    <mergeCell ref="E8:F8"/>
    <mergeCell ref="E9:F9"/>
    <mergeCell ref="E10:F10"/>
    <mergeCell ref="E13:F13"/>
    <mergeCell ref="E14:F14"/>
    <mergeCell ref="E15:F15"/>
    <mergeCell ref="E16:F16"/>
    <mergeCell ref="E17:F17"/>
    <mergeCell ref="CE32:CK32"/>
    <mergeCell ref="CL32:CR32"/>
    <mergeCell ref="BQ32:BW32"/>
    <mergeCell ref="N32:N33"/>
    <mergeCell ref="Q32:Q33"/>
    <mergeCell ref="R32:R33"/>
    <mergeCell ref="S32:S33"/>
    <mergeCell ref="T32:Z32"/>
    <mergeCell ref="AA32:AG32"/>
    <mergeCell ref="O32:O33"/>
    <mergeCell ref="P32:P33"/>
    <mergeCell ref="AH32:AN32"/>
    <mergeCell ref="AO32:AU32"/>
    <mergeCell ref="AV32:BB32"/>
    <mergeCell ref="BC32:BI32"/>
    <mergeCell ref="BX32:CD32"/>
    <mergeCell ref="CS32:CY32"/>
    <mergeCell ref="EW32:FC32"/>
    <mergeCell ref="CZ32:DF32"/>
    <mergeCell ref="DG32:DM32"/>
    <mergeCell ref="DN32:DT32"/>
    <mergeCell ref="DU32:EA32"/>
    <mergeCell ref="EB32:EH32"/>
    <mergeCell ref="EI32:EO32"/>
    <mergeCell ref="EP32:EV32"/>
    <mergeCell ref="BJ32:BP32"/>
    <mergeCell ref="M32:M33"/>
    <mergeCell ref="H32:H33"/>
    <mergeCell ref="I32:I33"/>
    <mergeCell ref="J32:J33"/>
    <mergeCell ref="K32:K33"/>
    <mergeCell ref="L32:L33"/>
    <mergeCell ref="G32:G33"/>
    <mergeCell ref="H29:H30"/>
    <mergeCell ref="B32:B33"/>
    <mergeCell ref="C32:C33"/>
    <mergeCell ref="D32:D33"/>
    <mergeCell ref="E32:E33"/>
    <mergeCell ref="F32:F33"/>
  </mergeCells>
  <conditionalFormatting sqref="E22">
    <cfRule type="expression" dxfId="201" priority="43">
      <formula>$E$21=nowecan</formula>
    </cfRule>
  </conditionalFormatting>
  <conditionalFormatting sqref="W30 T35:FC1034">
    <cfRule type="expression" dxfId="199" priority="38">
      <formula>$E$21="No"</formula>
    </cfRule>
  </conditionalFormatting>
  <conditionalFormatting sqref="AA29:AG1034">
    <cfRule type="expression" dxfId="198" priority="44">
      <formula>2&gt;source</formula>
    </cfRule>
  </conditionalFormatting>
  <conditionalFormatting sqref="AH29:AN1034">
    <cfRule type="expression" dxfId="196" priority="45">
      <formula>3&gt;source</formula>
    </cfRule>
  </conditionalFormatting>
  <conditionalFormatting sqref="AM35:AM1034 AT35:AT1034 BA35:BA1034 BH35:BH1034 BO35:BO1034 BV35:BV1034 CC35:CC1034 CJ35:CJ1034 CQ35:CQ1034 CX35:CX1034 DE35:DE1034 DL35:DL1034 DS35:DS1034 DZ35:DZ1034 EG35:EG1034 EN35:EN1034 EU35:EU1034 FB35:FB1034">
    <cfRule type="expression" dxfId="194" priority="36">
      <formula>2&gt;source</formula>
    </cfRule>
  </conditionalFormatting>
  <conditionalFormatting sqref="AO29:AU1034">
    <cfRule type="expression" dxfId="193" priority="46">
      <formula>4&gt;source</formula>
    </cfRule>
  </conditionalFormatting>
  <conditionalFormatting sqref="AV29:BB1034">
    <cfRule type="expression" dxfId="192" priority="48">
      <formula>5&gt;source</formula>
    </cfRule>
  </conditionalFormatting>
  <conditionalFormatting sqref="BC29:BI1034">
    <cfRule type="expression" dxfId="191" priority="47">
      <formula>6&gt;source</formula>
    </cfRule>
  </conditionalFormatting>
  <conditionalFormatting sqref="BJ29:BP1034">
    <cfRule type="expression" dxfId="190" priority="49">
      <formula>7&gt;source</formula>
    </cfRule>
  </conditionalFormatting>
  <conditionalFormatting sqref="BQ29:BW1034">
    <cfRule type="expression" dxfId="189" priority="50">
      <formula>8&gt;source</formula>
    </cfRule>
  </conditionalFormatting>
  <conditionalFormatting sqref="BX29:CD1034">
    <cfRule type="expression" dxfId="188" priority="51">
      <formula>9&gt;source</formula>
    </cfRule>
  </conditionalFormatting>
  <conditionalFormatting sqref="CE29:CK1034">
    <cfRule type="expression" dxfId="187" priority="52">
      <formula>10&gt;source</formula>
    </cfRule>
  </conditionalFormatting>
  <conditionalFormatting sqref="CL29:CR1034">
    <cfRule type="expression" dxfId="186" priority="53">
      <formula>11&gt;source</formula>
    </cfRule>
  </conditionalFormatting>
  <conditionalFormatting sqref="CS29:CY1034">
    <cfRule type="expression" dxfId="185" priority="54">
      <formula>12&gt;source</formula>
    </cfRule>
  </conditionalFormatting>
  <conditionalFormatting sqref="CZ29:DF1034">
    <cfRule type="expression" dxfId="184" priority="55">
      <formula>13&gt;source</formula>
    </cfRule>
  </conditionalFormatting>
  <conditionalFormatting sqref="DG29:DM1034">
    <cfRule type="expression" dxfId="183" priority="56">
      <formula>14&gt;source</formula>
    </cfRule>
  </conditionalFormatting>
  <conditionalFormatting sqref="DN29:DT1034">
    <cfRule type="expression" dxfId="182" priority="57">
      <formula>15&gt;source</formula>
    </cfRule>
  </conditionalFormatting>
  <conditionalFormatting sqref="DU29:EA1034">
    <cfRule type="expression" dxfId="181" priority="58">
      <formula>16&gt;source</formula>
    </cfRule>
  </conditionalFormatting>
  <conditionalFormatting sqref="EB29:EH1034">
    <cfRule type="expression" dxfId="180" priority="59">
      <formula>17&gt;source</formula>
    </cfRule>
  </conditionalFormatting>
  <conditionalFormatting sqref="EI29:EO1034">
    <cfRule type="expression" dxfId="179" priority="60">
      <formula>18&gt;source</formula>
    </cfRule>
  </conditionalFormatting>
  <conditionalFormatting sqref="EP29:EV1034">
    <cfRule type="expression" dxfId="178" priority="61">
      <formula>19&gt;source</formula>
    </cfRule>
  </conditionalFormatting>
  <conditionalFormatting sqref="EW29:FC1034">
    <cfRule type="expression" dxfId="177" priority="62">
      <formula>20&gt;source</formula>
    </cfRule>
  </conditionalFormatting>
  <dataValidations count="11">
    <dataValidation type="custom" allowBlank="1" showInputMessage="1" showErrorMessage="1" errorTitle="TE-ID format is not valid" error="The format of TE-ID must conform to 'TE-12345678'" sqref="E26 E20" xr:uid="{327E99AC-EF41-437E-B629-C6CA26256C25}">
      <formula1>AND(LEFT(E20,3)="TE-", ISNUMBER(VALUE(MID(E20,4,8))), LEN(E20)=11)</formula1>
    </dataValidation>
    <dataValidation type="decimal" allowBlank="1" showInputMessage="1" showErrorMessage="1" errorTitle="Invalid input" error="Please enter a number" sqref="R35:R1034" xr:uid="{49D2C4F8-6AC6-4E9D-B118-11E0151D2EB3}">
      <formula1>0</formula1>
      <formula2>1E+22</formula2>
    </dataValidation>
    <dataValidation type="date" allowBlank="1" showInputMessage="1" showErrorMessage="1" errorTitle="Invalid date" error="The date must be from January 1, 2025 onwards." sqref="E8 D35:D1034 B35:B1034 F35:F1034" xr:uid="{0F25F826-429A-45A3-8DF2-D6D405ADC6C6}">
      <formula1>45658</formula1>
      <formula2>51501</formula2>
    </dataValidation>
    <dataValidation allowBlank="1" showErrorMessage="1" promptTitle="RMDF Number Guidance" prompt="The RMDF number shall follow the format RMDF-BuyerTeid-YYYYMMDD-SellerIdentifier, where_x000a_- Buyer Teid is the buyer's TE-ID_x000a_- YYYYMMDD is the RMDF reporting date_x000a_- Seller Identifier is a 4 digit identifier assigned by the Seller and  is always used by that " sqref="E7" xr:uid="{827979D8-AEA6-49BE-BD23-2B937B2B929D}"/>
    <dataValidation type="custom" allowBlank="1" showInputMessage="1" showErrorMessage="1" errorTitle="TE-ID format is invalid" error="The format of TE-ID must conform to 'TE-12345678'" sqref="BZ35:BZ1034 CG35:CG1034 AJ35:AJ1034 AQ35:AQ1034 AX35:AX1034 BE35:BE1034 BL35:BL1034 BS35:BS1034 CN35:CN1034 AC35:AC1034 DI35:DI1034 DP35:DP1034 CU35:CU1034 DB35:DB1034 DW35:DW1034 ER35:ER1034 EY35:EY1034 ED35:ED1034 EK35:EK1034 V35:V1034" xr:uid="{EF934C96-6C4D-420B-BCC1-899CE42CFE57}">
      <formula1>AND(LEFT(V35,3)="TE-", ISNUMBER(VALUE(MID(V35,4,8))), LEN(V35)=11)</formula1>
    </dataValidation>
    <dataValidation type="whole" allowBlank="1" showInputMessage="1" showErrorMessage="1" errorTitle="Invalid number" error="Please enter a number between 1 and 20." sqref="W30" xr:uid="{646B7CB8-F467-44C8-9CD1-F23C49AF28A3}">
      <formula1>1</formula1>
      <formula2>20</formula2>
    </dataValidation>
    <dataValidation type="whole" allowBlank="1" showInputMessage="1" showErrorMessage="1" errorTitle="Invalid input" error="Please enter a number between 10000 and 99999" sqref="H35:H1034" xr:uid="{E3C77EFA-AB73-4F02-97FE-1AFC34BFD9A4}">
      <formula1>10000</formula1>
      <formula2>99999</formula2>
    </dataValidation>
    <dataValidation type="whole" allowBlank="1" showInputMessage="1" showErrorMessage="1" errorTitle="Invalid input" error="Please enter a number between 100000 and 999999" sqref="E14:F14" xr:uid="{04BCFA3A-A852-4B79-95CE-BA29C095B138}">
      <formula1>100000</formula1>
      <formula2>999999</formula2>
    </dataValidation>
    <dataValidation type="custom" allowBlank="1" showInputMessage="1" showErrorMessage="1" errorTitle="Invalid Product Compostion" error="Please enter a number from 0.00%-100.00% with no more than 2 decimal places. The product composition should not exceed 100%." sqref="L35:L1034" xr:uid="{C15E0108-28A4-4BC3-8970-3A7F6E337F5E}">
      <formula1>AND(L35&gt;=0, L35&lt;=1, L35=ROUND(L35,4))</formula1>
    </dataValidation>
    <dataValidation type="custom" allowBlank="1" showInputMessage="1" showErrorMessage="1" errorTitle="Invalid Percentage" error="Please enter a number from 0.00%-100.00% with no more than 2 decimal places. The proportion of reclaimed weight should not exceed 100%." sqref="Z35:Z1034" xr:uid="{2948EDBD-CB12-4884-868D-4C0393055509}">
      <formula1>AND(Z35&gt;=0, Z35&lt;=1, Z35=ROUND(Z35,4))</formula1>
    </dataValidation>
    <dataValidation type="list" allowBlank="1" showInputMessage="1" showErrorMessage="1" sqref="E18:F18" xr:uid="{67A95BD4-F6D4-4813-91BC-4D54513D9D2B}">
      <formula1>countrylist</formula1>
    </dataValidation>
  </dataValidations>
  <pageMargins left="0.7" right="0.7" top="0.75" bottom="0.75" header="0.3" footer="0.3"/>
  <pageSetup paperSize="9"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expression" priority="39" id="{37E5146A-7D65-4102-8AD4-0F95EBE08B6D}">
            <xm:f>Validation!$G$19="invalid"</xm:f>
            <x14:dxf>
              <font>
                <color rgb="FFFF0000"/>
              </font>
            </x14:dxf>
          </x14:cfRule>
          <xm:sqref>E19:F19</xm:sqref>
        </x14:conditionalFormatting>
        <x14:conditionalFormatting xmlns:xm="http://schemas.microsoft.com/office/excel/2006/main">
          <x14:cfRule type="expression" priority="63" id="{66F828C1-5431-46F3-A03E-E106ACC58CCF}">
            <xm:f>Validation!Z35="Invalid"</xm:f>
            <x14:dxf>
              <font>
                <color rgb="FFFF0000"/>
              </font>
            </x14:dxf>
          </x14:cfRule>
          <xm:sqref>AF35:AF1034 Y35:Y1034</xm:sqref>
        </x14:conditionalFormatting>
        <x14:conditionalFormatting xmlns:xm="http://schemas.microsoft.com/office/excel/2006/main">
          <x14:cfRule type="expression" priority="35" id="{D1AF0DE1-9D25-4608-B42F-406535F4258A}">
            <xm:f>Validation!AN35="Invalid"</xm:f>
            <x14:dxf>
              <font>
                <color rgb="FFFF0000"/>
              </font>
            </x14:dxf>
          </x14:cfRule>
          <xm:sqref>AM35:AM1034 AT35:AT1034 BA35:BA1034 BH35:BH1034 BO35:BO1034 BV35:BV1034 CC35:CC1034 CJ35:CJ1034 CQ35:CQ1034 CX35:CX1034 DE35:DE1034 DL35:DL1034 DS35:DS1034 DZ35:DZ1034 EG35:EG1034 EN35:EN1034 EU35:EU1034 FB35:FB1034</xm:sqref>
        </x14:conditionalFormatting>
      </x14:conditionalFormattings>
    </ext>
    <ext xmlns:x14="http://schemas.microsoft.com/office/spreadsheetml/2009/9/main" uri="{CCE6A557-97BC-4b89-ADB6-D9C93CAAB3DF}">
      <x14:dataValidations xmlns:xm="http://schemas.microsoft.com/office/excel/2006/main" count="12">
        <x14:dataValidation type="list" allowBlank="1" showInputMessage="1" showErrorMessage="1" xr:uid="{52D562BD-787E-4CF0-AAEF-8C4D49BFF515}">
          <x14:formula1>
            <xm:f>CountryOrAreaCode!$N$4:$N$253</xm:f>
          </x14:formula1>
          <xm:sqref>X35:X1034 CB35:CB1034 CI35:CI1034 AL35:AL1034 AS35:AS1034 AZ35:AZ1034 BG35:BG1034 BN35:BN1034 BU35:BU1034 CP35:CP1034 AE35:AE1034 DK35:DK1034 DR35:DR1034 CW35:CW1034 DD35:DD1034 DY35:DY1034 ET35:ET1034 FA35:FA1034 EF35:EF1034 EM35:EM1034</xm:sqref>
        </x14:dataValidation>
        <x14:dataValidation type="list" allowBlank="1" showInputMessage="1" showErrorMessage="1" xr:uid="{55E5B623-91F5-4C18-BECA-2E7BCFAC69FA}">
          <x14:formula1>
            <xm:f>ReclaimMaterial!$D$3:$D$14</xm:f>
          </x14:formula1>
          <xm:sqref>Q35:Q1034</xm:sqref>
        </x14:dataValidation>
        <x14:dataValidation type="list" allowBlank="1" showInputMessage="1" showErrorMessage="1" xr:uid="{8051350C-3987-4D26-8D42-24875F1BF752}">
          <x14:formula1>
            <xm:f>ReclaimMaterial!$F$3:$F$8</xm:f>
          </x14:formula1>
          <xm:sqref>E13</xm:sqref>
        </x14:dataValidation>
        <x14:dataValidation type="list" allowBlank="1" showInputMessage="1" showErrorMessage="1" xr:uid="{71BA6381-0C30-4E8E-AEEA-73FEE85591D0}">
          <x14:formula1>
            <xm:f>INDIRECT(ReclaimMaterial!$I$2)</xm:f>
          </x14:formula1>
          <xm:sqref>E22 EW35:EW1034 EP35:EP1034 EI35:EI1034 EB35:EB1034 DU35:DU1034 DN35:DN1034 DG35:DG1034 CZ35:CZ1034 CS35:CS1034 CL35:CL1034 CE35:CE1034 BX35:BX1034 BQ35:BQ1034 BJ35:BJ1034 BC35:BC1034 AV35:AV1034 AO35:AO1034 AH35:AH1034 AA35:AA1034 T35:T1034</xm:sqref>
        </x14:dataValidation>
        <x14:dataValidation type="list" allowBlank="1" showInputMessage="1" showErrorMessage="1" xr:uid="{48737455-914F-4E67-8CC7-1188A6F37AC1}">
          <x14:formula1>
            <xm:f>ReclaimMaterial!$P$3:$P$4</xm:f>
          </x14:formula1>
          <xm:sqref>E21</xm:sqref>
        </x14:dataValidation>
        <x14:dataValidation type="list" allowBlank="1" showInputMessage="1" showErrorMessage="1" errorTitle="Invalid input" error="Please enter 'Seller Country/Area' first. If 'Seller Country/Area' is selected, please select from available picklist." xr:uid="{D27194E5-8CBA-4A9D-AD06-A3CF714A5D38}">
          <x14:formula1>
            <xm:f>INDIRECT(Validation!$E$18)</xm:f>
          </x14:formula1>
          <xm:sqref>E19:F19</xm:sqref>
        </x14:dataValidation>
        <x14:dataValidation type="list" allowBlank="1" showInputMessage="1" showErrorMessage="1" xr:uid="{C00D70B7-BF39-4626-A622-267D77EA335E}">
          <x14:formula1>
            <xm:f>ProductCode!$C$4:$C$9</xm:f>
          </x14:formula1>
          <xm:sqref>I35:I1034</xm:sqref>
        </x14:dataValidation>
        <x14:dataValidation type="list" allowBlank="1" showInputMessage="1" showErrorMessage="1" errorTitle="Invalid input" error="Please enter 'Origin Facility Country/Area' first. If 'Origin Facility Country/Area' is selected, please select from available picklist." xr:uid="{9ABCE33B-1B1E-41D7-A03F-F474002DFED3}">
          <x14:formula1>
            <xm:f>INDIRECT(Validation!Y35)</xm:f>
          </x14:formula1>
          <xm:sqref>EU35:EU1034 EN35:EN1034 EG35:EG1034 DZ35:DZ1034 DS35:DS1034 DL35:DL1034 DE35:DE1034 CX35:CX1034 CQ35:CQ1034 CJ35:CJ1034 CC35:CC1034 BV35:BV1034 BO35:BO1034 BH35:BH1034 BA35:BA1034 AF35:AF1034 AT35:AT1034 Y35:Y1034 AM35:AM1034 FB35:FB1034</xm:sqref>
        </x14:dataValidation>
        <x14:dataValidation type="list" allowBlank="1" showInputMessage="1" showErrorMessage="1" errorTitle="Invalid input" error="Please select 'Pre or Post Consumer Material' first. If 'Pre or Post Consumer Material' is selected, please select from picklist available." xr:uid="{0F594B51-0FCD-4F0D-AA65-D8D80B219FB8}">
          <x14:formula1>
            <xm:f>INDIRECT(Validation!K35)</xm:f>
          </x14:formula1>
          <xm:sqref>M35:M1034 K35:K1034</xm:sqref>
        </x14:dataValidation>
        <x14:dataValidation type="custom" allowBlank="1" showInputMessage="1" showErrorMessage="1" errorTitle="Invalid Product Compostion" error="Please enter a number from 0.00%-100.00% with no more than 2 decimal places. The product composition should not exceed 100%." xr:uid="{6F35978E-C062-4207-BC5F-0E6A0CD07AF2}">
          <x14:formula1>
            <xm:f>Validation!N35</xm:f>
          </x14:formula1>
          <xm:sqref>N35:N1034</xm:sqref>
        </x14:dataValidation>
        <x14:dataValidation type="custom" allowBlank="1" showInputMessage="1" showErrorMessage="1" errorTitle="Invalid Percentage" error="Please enter a number from 0.00%-100.00% with no more than 2 decimal places. The proportion of reclaimed weight should not exceed 100%." xr:uid="{1AA534C2-250F-4BB3-99BF-3D068BD0C17B}">
          <x14:formula1>
            <xm:f>Validation!AD35</xm:f>
          </x14:formula1>
          <xm:sqref>AG35:AG1034 AN35:AN1034 AU35:AU1034 BB35:BB1034 BI35:BI1034 BP35:BP1034 BW35:BW1034 CD35:CD1034 CK35:CK1034 CR35:CR1034 CY35:CY1034 DF35:DF1034 DM35:DM1034 DT35:DT1034 EA35:EA1034 EH35:EH1034 EO35:EO1034 EV35:EV1034 FC35:FC1034</xm:sqref>
        </x14:dataValidation>
        <x14:dataValidation type="list" allowBlank="1" showInputMessage="1" showErrorMessage="1" xr:uid="{ED76774B-6EA2-413C-A5B7-A30CA68FECA6}">
          <x14:formula1>
            <xm:f>INDIRECT(Validation!J35)</xm:f>
          </x14:formula1>
          <xm:sqref>J35:J1034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7B514-F48D-49CE-8123-9E2EBAD57620}">
  <sheetPr>
    <tabColor theme="2" tint="-0.89999084444715716"/>
  </sheetPr>
  <dimension ref="B1:H116"/>
  <sheetViews>
    <sheetView showGridLines="0" tabSelected="1" workbookViewId="0">
      <pane ySplit="5" topLeftCell="A6" activePane="bottomLeft" state="frozen"/>
      <selection pane="bottomLeft"/>
    </sheetView>
  </sheetViews>
  <sheetFormatPr defaultColWidth="8.69921875" defaultRowHeight="13.8" x14ac:dyDescent="0.25"/>
  <cols>
    <col min="1" max="1" width="3.59765625" style="147" customWidth="1"/>
    <col min="2" max="3" width="25.59765625" style="147" customWidth="1"/>
    <col min="4" max="4" width="123.19921875" style="147" customWidth="1"/>
    <col min="5" max="8" width="25.59765625" style="147" customWidth="1"/>
    <col min="9" max="16384" width="8.69921875" style="147"/>
  </cols>
  <sheetData>
    <row r="1" spans="2:8" ht="20.100000000000001" customHeight="1" x14ac:dyDescent="0.25"/>
    <row r="2" spans="2:8" ht="60" customHeight="1" x14ac:dyDescent="0.25">
      <c r="B2" s="500" t="s">
        <v>13860</v>
      </c>
      <c r="C2" s="500"/>
      <c r="D2" s="327"/>
      <c r="E2" s="327"/>
      <c r="F2" s="327"/>
      <c r="G2" s="327"/>
      <c r="H2" s="327"/>
    </row>
    <row r="3" spans="2:8" ht="30" customHeight="1" x14ac:dyDescent="0.25">
      <c r="B3" s="501" t="s">
        <v>13830</v>
      </c>
      <c r="C3" s="501"/>
      <c r="D3" s="327"/>
      <c r="E3" s="327"/>
      <c r="F3" s="327"/>
      <c r="G3" s="327"/>
      <c r="H3" s="327"/>
    </row>
    <row r="4" spans="2:8" ht="15" customHeight="1" x14ac:dyDescent="0.25">
      <c r="B4" s="328"/>
      <c r="C4" s="328"/>
      <c r="D4" s="327"/>
      <c r="E4" s="327"/>
      <c r="F4" s="327"/>
      <c r="G4" s="327"/>
      <c r="H4" s="327"/>
    </row>
    <row r="5" spans="2:8" ht="20.100000000000001" customHeight="1" x14ac:dyDescent="0.25">
      <c r="B5" s="331" t="s">
        <v>3</v>
      </c>
      <c r="C5" s="332" t="s">
        <v>4</v>
      </c>
      <c r="D5" s="332" t="s">
        <v>13817</v>
      </c>
      <c r="E5" s="327"/>
      <c r="F5" s="327"/>
      <c r="G5" s="327"/>
      <c r="H5" s="327"/>
    </row>
    <row r="6" spans="2:8" ht="91.5" customHeight="1" x14ac:dyDescent="0.25">
      <c r="B6" s="366" t="s">
        <v>13885</v>
      </c>
      <c r="C6" s="367" t="s">
        <v>13859</v>
      </c>
      <c r="D6" s="333" t="s">
        <v>13861</v>
      </c>
    </row>
    <row r="7" spans="2:8" ht="20.100000000000001" customHeight="1" x14ac:dyDescent="0.25">
      <c r="B7" s="368" t="s">
        <v>13825</v>
      </c>
      <c r="C7" s="364">
        <v>45992</v>
      </c>
      <c r="D7" s="365" t="s">
        <v>13831</v>
      </c>
    </row>
    <row r="8" spans="2:8" ht="55.2" x14ac:dyDescent="0.25">
      <c r="B8" s="369" t="s">
        <v>13816</v>
      </c>
      <c r="C8" s="330">
        <v>45964</v>
      </c>
      <c r="D8" s="329" t="s">
        <v>13832</v>
      </c>
    </row>
    <row r="9" spans="2:8" ht="20.100000000000001" customHeight="1" x14ac:dyDescent="0.25"/>
    <row r="10" spans="2:8" ht="20.100000000000001" customHeight="1" x14ac:dyDescent="0.25">
      <c r="B10" s="147" t="s">
        <v>13828</v>
      </c>
    </row>
    <row r="11" spans="2:8" ht="20.100000000000001" customHeight="1" x14ac:dyDescent="0.25"/>
    <row r="12" spans="2:8" ht="20.100000000000001" customHeight="1" x14ac:dyDescent="0.25"/>
    <row r="13" spans="2:8" ht="20.100000000000001" customHeight="1" x14ac:dyDescent="0.25"/>
    <row r="14" spans="2:8" ht="20.100000000000001" customHeight="1" x14ac:dyDescent="0.25"/>
    <row r="15" spans="2:8" ht="20.100000000000001" customHeight="1" x14ac:dyDescent="0.25"/>
    <row r="16" spans="2:8" ht="20.100000000000001" customHeight="1" x14ac:dyDescent="0.25"/>
    <row r="17" ht="20.100000000000001" customHeight="1" x14ac:dyDescent="0.25"/>
    <row r="18" ht="20.100000000000001" customHeight="1" x14ac:dyDescent="0.25"/>
    <row r="19" ht="20.100000000000001" customHeight="1" x14ac:dyDescent="0.25"/>
    <row r="20" ht="20.100000000000001" customHeight="1" x14ac:dyDescent="0.25"/>
    <row r="21" ht="20.100000000000001" customHeight="1" x14ac:dyDescent="0.25"/>
    <row r="22" ht="20.100000000000001" customHeight="1" x14ac:dyDescent="0.25"/>
    <row r="23" ht="20.100000000000001" customHeight="1" x14ac:dyDescent="0.25"/>
    <row r="24" ht="20.100000000000001" customHeight="1" x14ac:dyDescent="0.25"/>
    <row r="25" ht="20.100000000000001" customHeight="1" x14ac:dyDescent="0.25"/>
    <row r="26" ht="20.100000000000001" customHeight="1" x14ac:dyDescent="0.25"/>
    <row r="27" ht="20.100000000000001" customHeight="1" x14ac:dyDescent="0.25"/>
    <row r="28" ht="20.100000000000001" customHeight="1" x14ac:dyDescent="0.25"/>
    <row r="29" ht="20.100000000000001" customHeight="1" x14ac:dyDescent="0.25"/>
    <row r="30" ht="20.100000000000001" customHeight="1" x14ac:dyDescent="0.25"/>
    <row r="31" ht="20.100000000000001" customHeight="1" x14ac:dyDescent="0.25"/>
    <row r="32"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row r="38" ht="20.100000000000001" customHeight="1" x14ac:dyDescent="0.25"/>
    <row r="39" ht="20.100000000000001" customHeight="1" x14ac:dyDescent="0.25"/>
    <row r="40" ht="20.100000000000001" customHeight="1" x14ac:dyDescent="0.25"/>
    <row r="41" ht="20.100000000000001" customHeight="1" x14ac:dyDescent="0.25"/>
    <row r="42" ht="20.100000000000001" customHeight="1" x14ac:dyDescent="0.25"/>
    <row r="43" ht="20.100000000000001" customHeight="1" x14ac:dyDescent="0.25"/>
    <row r="44" ht="20.100000000000001" customHeight="1" x14ac:dyDescent="0.25"/>
    <row r="45" ht="20.100000000000001" customHeight="1" x14ac:dyDescent="0.25"/>
    <row r="46" ht="20.100000000000001" customHeight="1" x14ac:dyDescent="0.25"/>
    <row r="47" ht="20.100000000000001" customHeight="1" x14ac:dyDescent="0.25"/>
    <row r="48" ht="20.100000000000001" customHeight="1" x14ac:dyDescent="0.25"/>
    <row r="49" ht="20.100000000000001" customHeight="1" x14ac:dyDescent="0.25"/>
    <row r="50" ht="20.100000000000001" customHeight="1" x14ac:dyDescent="0.25"/>
    <row r="51" ht="20.100000000000001" customHeight="1" x14ac:dyDescent="0.25"/>
    <row r="52" ht="20.100000000000001" customHeight="1" x14ac:dyDescent="0.25"/>
    <row r="53" ht="20.100000000000001" customHeight="1" x14ac:dyDescent="0.25"/>
    <row r="54" ht="20.100000000000001" customHeight="1" x14ac:dyDescent="0.25"/>
    <row r="55" ht="20.100000000000001" customHeight="1" x14ac:dyDescent="0.25"/>
    <row r="56" ht="20.100000000000001" customHeight="1" x14ac:dyDescent="0.25"/>
    <row r="57" ht="20.100000000000001" customHeight="1" x14ac:dyDescent="0.25"/>
    <row r="58" ht="20.100000000000001" customHeight="1" x14ac:dyDescent="0.25"/>
    <row r="59" ht="20.100000000000001" customHeight="1" x14ac:dyDescent="0.25"/>
    <row r="60" ht="20.100000000000001" customHeight="1" x14ac:dyDescent="0.25"/>
    <row r="61" ht="20.100000000000001" customHeight="1" x14ac:dyDescent="0.25"/>
    <row r="62" ht="20.100000000000001" customHeight="1" x14ac:dyDescent="0.25"/>
    <row r="63" ht="20.100000000000001" customHeight="1" x14ac:dyDescent="0.25"/>
    <row r="64" ht="20.100000000000001" customHeight="1" x14ac:dyDescent="0.25"/>
    <row r="65" ht="20.100000000000001" customHeight="1" x14ac:dyDescent="0.25"/>
    <row r="66" ht="20.100000000000001" customHeight="1" x14ac:dyDescent="0.25"/>
    <row r="67" ht="20.100000000000001" customHeight="1" x14ac:dyDescent="0.25"/>
    <row r="68" ht="20.100000000000001" customHeight="1" x14ac:dyDescent="0.25"/>
    <row r="69" ht="20.100000000000001" customHeight="1" x14ac:dyDescent="0.25"/>
    <row r="70" ht="20.100000000000001" customHeight="1" x14ac:dyDescent="0.25"/>
    <row r="71" ht="20.100000000000001" customHeight="1" x14ac:dyDescent="0.25"/>
    <row r="72" ht="20.100000000000001" customHeight="1" x14ac:dyDescent="0.25"/>
    <row r="73" ht="20.100000000000001" customHeight="1" x14ac:dyDescent="0.25"/>
    <row r="74" ht="20.100000000000001" customHeight="1" x14ac:dyDescent="0.25"/>
    <row r="75" ht="20.100000000000001" customHeight="1" x14ac:dyDescent="0.25"/>
    <row r="76" ht="20.100000000000001" customHeight="1" x14ac:dyDescent="0.25"/>
    <row r="77" ht="20.100000000000001" customHeight="1" x14ac:dyDescent="0.25"/>
    <row r="78" ht="20.100000000000001" customHeight="1" x14ac:dyDescent="0.25"/>
    <row r="79" ht="20.100000000000001" customHeight="1" x14ac:dyDescent="0.25"/>
    <row r="80" ht="20.100000000000001" customHeight="1" x14ac:dyDescent="0.25"/>
    <row r="81" ht="20.100000000000001" customHeight="1" x14ac:dyDescent="0.25"/>
    <row r="82" ht="20.100000000000001" customHeight="1" x14ac:dyDescent="0.25"/>
    <row r="83" ht="20.100000000000001" customHeight="1" x14ac:dyDescent="0.25"/>
    <row r="84" ht="20.100000000000001" customHeight="1" x14ac:dyDescent="0.25"/>
    <row r="85" ht="20.100000000000001" customHeight="1" x14ac:dyDescent="0.25"/>
    <row r="86" ht="20.100000000000001" customHeight="1" x14ac:dyDescent="0.25"/>
    <row r="87" ht="20.100000000000001" customHeight="1" x14ac:dyDescent="0.25"/>
    <row r="88" ht="20.100000000000001" customHeight="1" x14ac:dyDescent="0.25"/>
    <row r="89" ht="20.100000000000001" customHeight="1" x14ac:dyDescent="0.25"/>
    <row r="90" ht="20.100000000000001" customHeight="1" x14ac:dyDescent="0.25"/>
    <row r="91" ht="20.100000000000001" customHeight="1" x14ac:dyDescent="0.25"/>
    <row r="92" ht="20.100000000000001" customHeight="1" x14ac:dyDescent="0.25"/>
    <row r="93" ht="20.100000000000001" customHeight="1" x14ac:dyDescent="0.25"/>
    <row r="94" ht="20.100000000000001" customHeight="1" x14ac:dyDescent="0.25"/>
    <row r="95" ht="20.100000000000001" customHeight="1" x14ac:dyDescent="0.25"/>
    <row r="96" ht="20.100000000000001" customHeight="1" x14ac:dyDescent="0.25"/>
    <row r="97" ht="20.100000000000001" customHeight="1" x14ac:dyDescent="0.25"/>
    <row r="98" ht="20.100000000000001" customHeight="1" x14ac:dyDescent="0.25"/>
    <row r="99" ht="20.100000000000001" customHeight="1" x14ac:dyDescent="0.25"/>
    <row r="100" ht="20.100000000000001" customHeight="1" x14ac:dyDescent="0.25"/>
    <row r="101" ht="20.100000000000001" customHeight="1" x14ac:dyDescent="0.25"/>
    <row r="102" ht="20.100000000000001" customHeight="1" x14ac:dyDescent="0.25"/>
    <row r="103" ht="20.100000000000001" customHeight="1" x14ac:dyDescent="0.25"/>
    <row r="104" ht="20.100000000000001" customHeight="1" x14ac:dyDescent="0.25"/>
    <row r="105" ht="20.100000000000001" customHeight="1" x14ac:dyDescent="0.25"/>
    <row r="106" ht="20.100000000000001" customHeight="1" x14ac:dyDescent="0.25"/>
    <row r="107" ht="20.100000000000001" customHeight="1" x14ac:dyDescent="0.25"/>
    <row r="108" ht="20.100000000000001" customHeight="1" x14ac:dyDescent="0.25"/>
    <row r="109" ht="20.100000000000001" customHeight="1" x14ac:dyDescent="0.25"/>
    <row r="110" ht="20.100000000000001" customHeight="1" x14ac:dyDescent="0.25"/>
    <row r="111" ht="20.100000000000001" customHeight="1" x14ac:dyDescent="0.25"/>
    <row r="112" ht="20.100000000000001" customHeight="1" x14ac:dyDescent="0.25"/>
    <row r="113" ht="20.100000000000001" customHeight="1" x14ac:dyDescent="0.25"/>
    <row r="114" ht="20.100000000000001" customHeight="1" x14ac:dyDescent="0.25"/>
    <row r="115" ht="20.100000000000001" customHeight="1" x14ac:dyDescent="0.25"/>
    <row r="116" ht="20.100000000000001" customHeight="1" x14ac:dyDescent="0.25"/>
  </sheetData>
  <sheetProtection algorithmName="SHA-512" hashValue="rr0AVoykWWtYYBBzcZZxQ6wqXywVvF0y5sb/E/YDyZbLBufHMIh9u5Eng9+AAaymFxn/fhVkjxOUBtzWCCcY7g==" saltValue="hRTZxPzrOZrnt6G6ZXfoJg==" spinCount="100000" sheet="1" sort="0" autoFilter="0" pivotTables="0"/>
  <mergeCells count="2">
    <mergeCell ref="B2:C2"/>
    <mergeCell ref="B3:C3"/>
  </mergeCells>
  <phoneticPr fontId="27" type="noConversion"/>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D09A0-EC6A-45C1-B0B2-8AE6CE489C3F}">
  <sheetPr>
    <tabColor rgb="FFFFFF00"/>
  </sheetPr>
  <dimension ref="A1:FC1035"/>
  <sheetViews>
    <sheetView showGridLines="0" topLeftCell="A25" zoomScale="80" zoomScaleNormal="80" workbookViewId="0">
      <selection activeCell="J35" sqref="J35"/>
    </sheetView>
  </sheetViews>
  <sheetFormatPr defaultColWidth="10.8984375" defaultRowHeight="15" customHeight="1" x14ac:dyDescent="0.25"/>
  <cols>
    <col min="1" max="1" width="6.59765625" style="217" customWidth="1"/>
    <col min="2" max="2" width="12.59765625" style="207" customWidth="1"/>
    <col min="3" max="3" width="25.8984375" style="207" customWidth="1"/>
    <col min="4" max="4" width="12.8984375" style="207" customWidth="1"/>
    <col min="5" max="5" width="25.8984375" style="207" customWidth="1"/>
    <col min="6" max="6" width="12.8984375" style="207" customWidth="1"/>
    <col min="7" max="7" width="19.8984375" style="207" customWidth="1"/>
    <col min="8" max="8" width="20.8984375" style="207" customWidth="1"/>
    <col min="9" max="11" width="25.8984375" style="207" customWidth="1"/>
    <col min="12" max="12" width="14.09765625" style="207" customWidth="1"/>
    <col min="13" max="13" width="30.8984375" style="207" customWidth="1"/>
    <col min="14" max="14" width="13.59765625" style="207" customWidth="1"/>
    <col min="15" max="15" width="25.8984375" style="207" customWidth="1"/>
    <col min="16" max="16" width="12.8984375" style="207" customWidth="1"/>
    <col min="17" max="17" width="13.8984375" style="207" customWidth="1"/>
    <col min="18" max="18" width="12.8984375" style="207" customWidth="1"/>
    <col min="19" max="19" width="14.09765625" style="207" customWidth="1"/>
    <col min="20" max="21" width="20.8984375" style="207" customWidth="1"/>
    <col min="22" max="22" width="12.8984375" style="207" customWidth="1"/>
    <col min="23" max="25" width="20.8984375" style="207" customWidth="1"/>
    <col min="26" max="26" width="14.8984375" style="207" customWidth="1"/>
    <col min="27" max="28" width="20.8984375" style="207" customWidth="1"/>
    <col min="29" max="29" width="12.8984375" style="207" customWidth="1"/>
    <col min="30" max="32" width="20.8984375" style="207" customWidth="1"/>
    <col min="33" max="33" width="12.8984375" style="207" customWidth="1"/>
    <col min="34" max="35" width="20.8984375" style="207" customWidth="1"/>
    <col min="36" max="36" width="12.8984375" style="207" customWidth="1"/>
    <col min="37" max="39" width="20.8984375" style="207" customWidth="1"/>
    <col min="40" max="40" width="12.8984375" style="207" customWidth="1"/>
    <col min="41" max="42" width="20.8984375" style="207" customWidth="1"/>
    <col min="43" max="43" width="12.8984375" style="207" customWidth="1"/>
    <col min="44" max="46" width="20.8984375" style="207" customWidth="1"/>
    <col min="47" max="47" width="12.8984375" style="207" customWidth="1"/>
    <col min="48" max="49" width="20.8984375" style="207" customWidth="1"/>
    <col min="50" max="50" width="12.8984375" style="207" customWidth="1"/>
    <col min="51" max="53" width="20.8984375" style="207" customWidth="1"/>
    <col min="54" max="54" width="12.8984375" style="207" customWidth="1"/>
    <col min="55" max="56" width="20.8984375" style="207" customWidth="1"/>
    <col min="57" max="57" width="12.8984375" style="207" customWidth="1"/>
    <col min="58" max="60" width="20.8984375" style="207" customWidth="1"/>
    <col min="61" max="61" width="12.8984375" style="207" customWidth="1"/>
    <col min="62" max="63" width="20.8984375" style="207" customWidth="1"/>
    <col min="64" max="64" width="12.8984375" style="207" customWidth="1"/>
    <col min="65" max="67" width="20.8984375" style="207" customWidth="1"/>
    <col min="68" max="68" width="12.8984375" style="207" customWidth="1"/>
    <col min="69" max="70" width="20.8984375" style="207" customWidth="1"/>
    <col min="71" max="71" width="12.8984375" style="207" customWidth="1"/>
    <col min="72" max="74" width="20.8984375" style="207" customWidth="1"/>
    <col min="75" max="75" width="12.8984375" style="207" customWidth="1"/>
    <col min="76" max="77" width="20.8984375" style="207" customWidth="1"/>
    <col min="78" max="78" width="12.8984375" style="207" customWidth="1"/>
    <col min="79" max="81" width="20.8984375" style="207" customWidth="1"/>
    <col min="82" max="82" width="12.8984375" style="207" customWidth="1"/>
    <col min="83" max="84" width="20.8984375" style="207" customWidth="1"/>
    <col min="85" max="85" width="12.8984375" style="207" customWidth="1"/>
    <col min="86" max="88" width="20.8984375" style="207" customWidth="1"/>
    <col min="89" max="89" width="12.8984375" style="207" customWidth="1"/>
    <col min="90" max="91" width="20.8984375" style="207" customWidth="1"/>
    <col min="92" max="92" width="12.8984375" style="207" customWidth="1"/>
    <col min="93" max="95" width="20.8984375" style="207" customWidth="1"/>
    <col min="96" max="96" width="12.8984375" style="207" customWidth="1"/>
    <col min="97" max="98" width="20.8984375" style="207" customWidth="1"/>
    <col min="99" max="99" width="12.8984375" style="207" customWidth="1"/>
    <col min="100" max="102" width="20.8984375" style="207" customWidth="1"/>
    <col min="103" max="103" width="12.8984375" style="207" customWidth="1"/>
    <col min="104" max="105" width="20.8984375" style="207" customWidth="1"/>
    <col min="106" max="106" width="12.8984375" style="207" customWidth="1"/>
    <col min="107" max="109" width="20.8984375" style="207" customWidth="1"/>
    <col min="110" max="110" width="12.8984375" style="207" customWidth="1"/>
    <col min="111" max="112" width="20.8984375" style="207" customWidth="1"/>
    <col min="113" max="113" width="12.8984375" style="207" customWidth="1"/>
    <col min="114" max="116" width="20.8984375" style="207" customWidth="1"/>
    <col min="117" max="117" width="12.8984375" style="207" customWidth="1"/>
    <col min="118" max="119" width="20.8984375" style="207" customWidth="1"/>
    <col min="120" max="120" width="12.8984375" style="207" customWidth="1"/>
    <col min="121" max="123" width="20.8984375" style="207" customWidth="1"/>
    <col min="124" max="124" width="12.8984375" style="207" customWidth="1"/>
    <col min="125" max="126" width="20.8984375" style="207" customWidth="1"/>
    <col min="127" max="127" width="12.8984375" style="207" customWidth="1"/>
    <col min="128" max="130" width="20.8984375" style="207" customWidth="1"/>
    <col min="131" max="131" width="12.8984375" style="207" customWidth="1"/>
    <col min="132" max="133" width="20.8984375" style="207" customWidth="1"/>
    <col min="134" max="134" width="12.8984375" style="207" customWidth="1"/>
    <col min="135" max="137" width="20.8984375" style="207" customWidth="1"/>
    <col min="138" max="138" width="12.8984375" style="207" customWidth="1"/>
    <col min="139" max="140" width="20.8984375" style="207" customWidth="1"/>
    <col min="141" max="141" width="12.8984375" style="207" customWidth="1"/>
    <col min="142" max="144" width="20.8984375" style="207" customWidth="1"/>
    <col min="145" max="145" width="12.8984375" style="207" customWidth="1"/>
    <col min="146" max="147" width="20.8984375" style="207" customWidth="1"/>
    <col min="148" max="148" width="12.8984375" style="207" customWidth="1"/>
    <col min="149" max="151" width="20.8984375" style="207" customWidth="1"/>
    <col min="152" max="152" width="12.8984375" style="207" customWidth="1"/>
    <col min="153" max="154" width="20.8984375" style="207" customWidth="1"/>
    <col min="155" max="155" width="12.8984375" style="207" customWidth="1"/>
    <col min="156" max="158" width="20.8984375" style="207" customWidth="1"/>
    <col min="159" max="159" width="12.8984375" style="207" customWidth="1"/>
    <col min="160" max="16384" width="10.8984375" style="207"/>
  </cols>
  <sheetData>
    <row r="1" spans="1:13" s="147" customFormat="1" ht="44.1" customHeight="1" x14ac:dyDescent="0.25">
      <c r="A1" s="377"/>
      <c r="B1" s="378"/>
      <c r="C1" s="379" t="s">
        <v>0</v>
      </c>
      <c r="D1" s="470"/>
      <c r="E1" s="470"/>
      <c r="F1" s="470"/>
      <c r="G1" s="219"/>
      <c r="H1" s="220"/>
    </row>
    <row r="2" spans="1:13" s="179" customFormat="1" ht="21.9" customHeight="1" x14ac:dyDescent="0.25">
      <c r="C2" s="181"/>
    </row>
    <row r="3" spans="1:13" s="177" customFormat="1" ht="21" customHeight="1" x14ac:dyDescent="0.25">
      <c r="B3" s="473" t="s">
        <v>144</v>
      </c>
      <c r="C3" s="473"/>
      <c r="D3" s="473"/>
      <c r="E3" s="473"/>
    </row>
    <row r="4" spans="1:13" s="177" customFormat="1" ht="54.9" customHeight="1" x14ac:dyDescent="0.25">
      <c r="B4" s="471" t="s">
        <v>145</v>
      </c>
      <c r="C4" s="472"/>
      <c r="D4" s="472"/>
      <c r="E4" s="472"/>
      <c r="F4" s="472"/>
    </row>
    <row r="5" spans="1:13" s="177" customFormat="1" ht="20.100000000000001" customHeight="1" x14ac:dyDescent="0.25">
      <c r="B5" s="182"/>
    </row>
    <row r="6" spans="1:13" s="177" customFormat="1" ht="21.9" customHeight="1" x14ac:dyDescent="0.25">
      <c r="B6" s="253" t="s">
        <v>146</v>
      </c>
      <c r="J6" s="179"/>
    </row>
    <row r="7" spans="1:13" s="177" customFormat="1" ht="54.9" customHeight="1" x14ac:dyDescent="0.3">
      <c r="B7" s="462" t="s">
        <v>147</v>
      </c>
      <c r="C7" s="463"/>
      <c r="D7" s="464"/>
      <c r="E7" s="474" t="str">
        <f>IF(OR(E26="",E8="",E14=""),"",CONCATENATE("RMDF-",RIGHT(E26,8),"-",TEXT(YEAR(E8),"0000"),TEXT(MONTH(E8),"00"),TEXT(DAY(E8),"00"),"-",TEXT(E14,"000000")))</f>
        <v/>
      </c>
      <c r="F7" s="475"/>
      <c r="G7" s="180"/>
      <c r="H7" s="183"/>
      <c r="J7" s="179"/>
      <c r="K7" s="179"/>
    </row>
    <row r="8" spans="1:13" s="177" customFormat="1" ht="30" customHeight="1" x14ac:dyDescent="0.3">
      <c r="B8" s="254" t="s">
        <v>148</v>
      </c>
      <c r="C8" s="218"/>
      <c r="D8" s="218"/>
      <c r="E8" s="476">
        <v>45658</v>
      </c>
      <c r="F8" s="477"/>
      <c r="G8" s="180"/>
      <c r="I8" s="183"/>
    </row>
    <row r="9" spans="1:13" s="177" customFormat="1" ht="39.9" customHeight="1" x14ac:dyDescent="0.3">
      <c r="B9" s="465" t="s">
        <v>149</v>
      </c>
      <c r="C9" s="466"/>
      <c r="D9" s="467"/>
      <c r="E9" s="478" t="str">
        <f>IF(B35="","",VLOOKUP(MONTH(B35),ReclaimMaterial!$K$3:$L$14,2,FALSE))</f>
        <v/>
      </c>
      <c r="F9" s="479"/>
      <c r="G9" s="180"/>
      <c r="I9" s="183"/>
      <c r="J9" s="184"/>
    </row>
    <row r="10" spans="1:13" s="177" customFormat="1" ht="39.9" customHeight="1" x14ac:dyDescent="0.3">
      <c r="B10" s="462" t="s">
        <v>150</v>
      </c>
      <c r="C10" s="468"/>
      <c r="D10" s="469"/>
      <c r="E10" s="480" t="str">
        <f>IF(B35="","",YEAR(B35))</f>
        <v/>
      </c>
      <c r="F10" s="481"/>
      <c r="G10" s="180"/>
      <c r="H10" s="183"/>
    </row>
    <row r="11" spans="1:13" s="177" customFormat="1" ht="20.100000000000001" customHeight="1" x14ac:dyDescent="0.25">
      <c r="B11" s="178"/>
      <c r="C11" s="178"/>
      <c r="D11" s="178"/>
      <c r="E11" s="205"/>
      <c r="F11" s="205"/>
    </row>
    <row r="12" spans="1:13" s="179" customFormat="1" ht="21.9" customHeight="1" x14ac:dyDescent="0.25">
      <c r="B12" s="253" t="s">
        <v>151</v>
      </c>
      <c r="E12" s="205"/>
      <c r="F12" s="205"/>
      <c r="G12" s="177"/>
      <c r="H12" s="177"/>
      <c r="I12" s="177"/>
      <c r="J12" s="177"/>
      <c r="K12" s="177"/>
      <c r="L12" s="177"/>
      <c r="M12" s="177"/>
    </row>
    <row r="13" spans="1:13" s="177" customFormat="1" ht="30" customHeight="1" x14ac:dyDescent="0.25">
      <c r="B13" s="254" t="s">
        <v>152</v>
      </c>
      <c r="C13" s="255"/>
      <c r="D13" s="255"/>
      <c r="E13" s="506"/>
      <c r="F13" s="507"/>
      <c r="G13" s="180"/>
    </row>
    <row r="14" spans="1:13" s="177" customFormat="1" ht="54.9" customHeight="1" x14ac:dyDescent="0.3">
      <c r="A14" s="185"/>
      <c r="B14" s="465" t="s">
        <v>153</v>
      </c>
      <c r="C14" s="466"/>
      <c r="D14" s="467"/>
      <c r="E14" s="508"/>
      <c r="F14" s="509"/>
      <c r="G14" s="180"/>
      <c r="H14" s="183"/>
      <c r="K14" s="180"/>
    </row>
    <row r="15" spans="1:13" s="177" customFormat="1" ht="30" customHeight="1" x14ac:dyDescent="0.3">
      <c r="B15" s="256" t="s">
        <v>154</v>
      </c>
      <c r="C15" s="255"/>
      <c r="D15" s="255"/>
      <c r="E15" s="506"/>
      <c r="F15" s="507"/>
      <c r="G15" s="180"/>
      <c r="H15" s="183"/>
    </row>
    <row r="16" spans="1:13" s="177" customFormat="1" ht="30" customHeight="1" x14ac:dyDescent="0.3">
      <c r="B16" s="257" t="s">
        <v>155</v>
      </c>
      <c r="C16" s="258"/>
      <c r="D16" s="258"/>
      <c r="E16" s="506"/>
      <c r="F16" s="507"/>
      <c r="G16" s="180"/>
      <c r="H16" s="183"/>
    </row>
    <row r="17" spans="1:159" s="177" customFormat="1" ht="30" customHeight="1" x14ac:dyDescent="0.3">
      <c r="B17" s="259" t="s">
        <v>156</v>
      </c>
      <c r="C17" s="255"/>
      <c r="D17" s="255"/>
      <c r="E17" s="506"/>
      <c r="F17" s="507"/>
      <c r="G17" s="180"/>
      <c r="H17" s="183"/>
    </row>
    <row r="18" spans="1:159" s="177" customFormat="1" ht="30" customHeight="1" x14ac:dyDescent="0.3">
      <c r="B18" s="259" t="s">
        <v>157</v>
      </c>
      <c r="C18" s="260"/>
      <c r="D18" s="258"/>
      <c r="E18" s="510">
        <f>_xlfn.XLOOKUP(RMDF!E18,StatePicklist!$1:$1,StatePicklist!$3:$3,"NA",0)</f>
        <v>0</v>
      </c>
      <c r="F18" s="511"/>
      <c r="G18" s="180"/>
      <c r="H18" s="183"/>
      <c r="K18" s="180"/>
    </row>
    <row r="19" spans="1:159" s="177" customFormat="1" ht="39.9" customHeight="1" x14ac:dyDescent="0.3">
      <c r="B19" s="465" t="s">
        <v>158</v>
      </c>
      <c r="C19" s="466"/>
      <c r="D19" s="467"/>
      <c r="E19" s="506"/>
      <c r="F19" s="507"/>
      <c r="G19" s="180" t="str">
        <f ca="1">IF(RMDF!E19="", "", IF(ISNUMBER(MATCH(RMDF!E19, INDIRECT(E18), 0)), "OK", "Invalid"))</f>
        <v/>
      </c>
      <c r="H19" s="183"/>
      <c r="K19" s="186"/>
    </row>
    <row r="20" spans="1:159" s="177" customFormat="1" ht="39.9" customHeight="1" x14ac:dyDescent="0.25">
      <c r="B20" s="465" t="s">
        <v>159</v>
      </c>
      <c r="C20" s="488"/>
      <c r="D20" s="489"/>
      <c r="E20" s="506"/>
      <c r="F20" s="507"/>
      <c r="G20" s="180"/>
      <c r="H20" s="187"/>
      <c r="K20" s="186"/>
    </row>
    <row r="21" spans="1:159" s="177" customFormat="1" ht="30" customHeight="1" x14ac:dyDescent="0.25">
      <c r="B21" s="259" t="s">
        <v>160</v>
      </c>
      <c r="C21" s="255"/>
      <c r="D21" s="255"/>
      <c r="E21" s="506" t="s">
        <v>230</v>
      </c>
      <c r="F21" s="507"/>
      <c r="G21" s="180"/>
      <c r="H21" s="187"/>
      <c r="K21" s="186"/>
    </row>
    <row r="22" spans="1:159" s="177" customFormat="1" ht="39.9" customHeight="1" x14ac:dyDescent="0.25">
      <c r="B22" s="465" t="s">
        <v>161</v>
      </c>
      <c r="C22" s="466"/>
      <c r="D22" s="467"/>
      <c r="E22" s="506"/>
      <c r="F22" s="507"/>
      <c r="G22" s="180"/>
    </row>
    <row r="23" spans="1:159" s="177" customFormat="1" ht="20.100000000000001" customHeight="1" x14ac:dyDescent="0.25">
      <c r="E23" s="205"/>
      <c r="F23" s="205"/>
    </row>
    <row r="24" spans="1:159" s="177" customFormat="1" ht="21.9" customHeight="1" x14ac:dyDescent="0.25">
      <c r="B24" s="253" t="s">
        <v>162</v>
      </c>
      <c r="C24" s="179"/>
      <c r="D24" s="179"/>
      <c r="E24" s="205"/>
      <c r="F24" s="205"/>
    </row>
    <row r="25" spans="1:159" s="177" customFormat="1" ht="30" customHeight="1" x14ac:dyDescent="0.25">
      <c r="B25" s="257" t="s">
        <v>163</v>
      </c>
      <c r="C25" s="218"/>
      <c r="D25" s="218"/>
      <c r="E25" s="504"/>
      <c r="F25" s="505"/>
      <c r="G25" s="180"/>
      <c r="H25" s="188"/>
    </row>
    <row r="26" spans="1:159" s="177" customFormat="1" ht="39.9" customHeight="1" x14ac:dyDescent="0.25">
      <c r="B26" s="485" t="s">
        <v>164</v>
      </c>
      <c r="C26" s="486"/>
      <c r="D26" s="487"/>
      <c r="E26" s="504"/>
      <c r="F26" s="505"/>
      <c r="G26" s="180"/>
      <c r="H26" s="252"/>
    </row>
    <row r="27" spans="1:159" s="177" customFormat="1" ht="20.100000000000001" customHeight="1" x14ac:dyDescent="0.25">
      <c r="B27" s="186"/>
      <c r="M27" s="189"/>
      <c r="N27" s="189"/>
      <c r="O27" s="189"/>
      <c r="P27" s="189"/>
      <c r="Q27" s="189"/>
    </row>
    <row r="28" spans="1:159" s="189" customFormat="1" ht="30" customHeight="1" thickBot="1" x14ac:dyDescent="0.3">
      <c r="B28" s="261" t="s">
        <v>165</v>
      </c>
      <c r="S28" s="177"/>
      <c r="T28" s="177"/>
      <c r="U28" s="177"/>
      <c r="W28" s="177"/>
      <c r="Y28" s="190"/>
    </row>
    <row r="29" spans="1:159" s="178" customFormat="1" ht="20.100000000000001" customHeight="1" thickTop="1" x14ac:dyDescent="0.25">
      <c r="A29" s="191"/>
      <c r="B29" s="436" t="s">
        <v>82</v>
      </c>
      <c r="C29" s="492"/>
      <c r="D29" s="493"/>
      <c r="E29" s="496" t="s">
        <v>166</v>
      </c>
      <c r="F29" s="493"/>
      <c r="G29" s="498" t="s">
        <v>93</v>
      </c>
      <c r="H29" s="436" t="s">
        <v>167</v>
      </c>
      <c r="I29" s="223"/>
      <c r="J29" s="223"/>
      <c r="K29" s="223"/>
      <c r="L29" s="223"/>
      <c r="M29" s="223"/>
      <c r="N29" s="223"/>
      <c r="O29" s="223"/>
      <c r="P29" s="223"/>
      <c r="Q29" s="223"/>
      <c r="R29" s="224"/>
      <c r="S29" s="225" t="s">
        <v>168</v>
      </c>
      <c r="T29" s="223"/>
      <c r="U29" s="223"/>
      <c r="V29" s="223"/>
      <c r="W29" s="223"/>
      <c r="X29" s="223"/>
      <c r="Y29" s="223"/>
      <c r="Z29" s="482"/>
      <c r="AA29" s="269"/>
      <c r="AB29" s="270"/>
      <c r="AC29" s="270"/>
      <c r="AD29" s="270"/>
      <c r="AE29" s="270"/>
      <c r="AF29" s="270"/>
      <c r="AG29" s="270"/>
      <c r="AH29" s="270"/>
      <c r="AI29" s="270"/>
      <c r="AJ29" s="270"/>
      <c r="AK29" s="270"/>
      <c r="AL29" s="270"/>
      <c r="AM29" s="270"/>
      <c r="AN29" s="270"/>
      <c r="AO29" s="270"/>
      <c r="AP29" s="270"/>
      <c r="AQ29" s="270"/>
      <c r="AR29" s="270"/>
      <c r="AS29" s="270"/>
      <c r="AT29" s="270"/>
      <c r="AU29" s="270"/>
      <c r="AV29" s="270"/>
      <c r="AW29" s="270"/>
      <c r="AX29" s="270"/>
      <c r="AY29" s="270"/>
      <c r="AZ29" s="270"/>
      <c r="BA29" s="270"/>
      <c r="BB29" s="270"/>
      <c r="BC29" s="270"/>
      <c r="BD29" s="270"/>
      <c r="BE29" s="270"/>
      <c r="BF29" s="270"/>
      <c r="BG29" s="270"/>
      <c r="BH29" s="270"/>
      <c r="BI29" s="270"/>
      <c r="BJ29" s="270"/>
      <c r="BK29" s="270"/>
      <c r="BL29" s="270"/>
      <c r="BM29" s="270"/>
      <c r="BN29" s="270"/>
      <c r="BO29" s="270"/>
      <c r="BP29" s="270"/>
      <c r="BQ29" s="270"/>
      <c r="BR29" s="270"/>
      <c r="BS29" s="270"/>
      <c r="BT29" s="270"/>
      <c r="BU29" s="270"/>
      <c r="BV29" s="270"/>
      <c r="BW29" s="270"/>
      <c r="BX29" s="270"/>
      <c r="BY29" s="270"/>
      <c r="BZ29" s="270"/>
      <c r="CA29" s="270"/>
      <c r="CB29" s="270"/>
      <c r="CC29" s="270"/>
      <c r="CD29" s="270"/>
      <c r="CE29" s="270"/>
      <c r="CF29" s="270"/>
      <c r="CG29" s="270"/>
      <c r="CH29" s="270"/>
      <c r="CI29" s="270"/>
      <c r="CJ29" s="270"/>
      <c r="CK29" s="270"/>
      <c r="CL29" s="270"/>
      <c r="CM29" s="270"/>
      <c r="CN29" s="270"/>
      <c r="CO29" s="270"/>
      <c r="CP29" s="270"/>
      <c r="CQ29" s="270"/>
      <c r="CR29" s="270"/>
      <c r="CS29" s="270"/>
      <c r="CT29" s="270"/>
      <c r="CU29" s="270"/>
      <c r="CV29" s="270"/>
      <c r="CW29" s="270"/>
      <c r="CX29" s="270"/>
      <c r="CY29" s="270"/>
      <c r="CZ29" s="270"/>
      <c r="DA29" s="270"/>
      <c r="DB29" s="270"/>
      <c r="DC29" s="270"/>
      <c r="DD29" s="270"/>
      <c r="DE29" s="270"/>
      <c r="DF29" s="270"/>
      <c r="DG29" s="270"/>
      <c r="DH29" s="270"/>
      <c r="DI29" s="270"/>
      <c r="DJ29" s="270"/>
      <c r="DK29" s="270"/>
      <c r="DL29" s="270"/>
      <c r="DM29" s="270"/>
      <c r="DN29" s="270"/>
      <c r="DO29" s="270"/>
      <c r="DP29" s="270"/>
      <c r="DQ29" s="270"/>
      <c r="DR29" s="270"/>
      <c r="DS29" s="270"/>
      <c r="DT29" s="270"/>
      <c r="DU29" s="270"/>
      <c r="DV29" s="270"/>
      <c r="DW29" s="270"/>
      <c r="DX29" s="270"/>
      <c r="DY29" s="270"/>
      <c r="DZ29" s="270"/>
      <c r="EA29" s="270"/>
      <c r="EB29" s="270"/>
      <c r="EC29" s="270"/>
      <c r="ED29" s="270"/>
      <c r="EE29" s="270"/>
      <c r="EF29" s="270"/>
      <c r="EG29" s="270"/>
      <c r="EH29" s="270"/>
      <c r="EI29" s="270"/>
      <c r="EJ29" s="270"/>
      <c r="EK29" s="270"/>
      <c r="EL29" s="270"/>
      <c r="EM29" s="270"/>
      <c r="EN29" s="270"/>
      <c r="EO29" s="270"/>
      <c r="EP29" s="270"/>
      <c r="EQ29" s="270"/>
      <c r="ER29" s="270"/>
      <c r="ES29" s="270"/>
      <c r="ET29" s="270"/>
      <c r="EU29" s="270"/>
      <c r="EV29" s="270"/>
      <c r="EW29" s="270"/>
      <c r="EX29" s="270"/>
      <c r="EY29" s="270"/>
      <c r="EZ29" s="270"/>
      <c r="FA29" s="270"/>
      <c r="FB29" s="270"/>
      <c r="FC29" s="271"/>
    </row>
    <row r="30" spans="1:159" s="178" customFormat="1" ht="20.100000000000001" customHeight="1" x14ac:dyDescent="0.25">
      <c r="A30" s="191"/>
      <c r="B30" s="437"/>
      <c r="C30" s="494"/>
      <c r="D30" s="495"/>
      <c r="E30" s="497"/>
      <c r="F30" s="495"/>
      <c r="G30" s="499"/>
      <c r="H30" s="437"/>
      <c r="I30" s="226"/>
      <c r="J30" s="226"/>
      <c r="K30" s="226"/>
      <c r="L30" s="226"/>
      <c r="M30" s="226"/>
      <c r="N30" s="226"/>
      <c r="O30" s="226"/>
      <c r="P30" s="226"/>
      <c r="Q30" s="226"/>
      <c r="R30" s="227"/>
      <c r="S30" s="228" t="s">
        <v>169</v>
      </c>
      <c r="T30" s="229"/>
      <c r="U30" s="229"/>
      <c r="V30" s="230"/>
      <c r="W30" s="262">
        <v>20</v>
      </c>
      <c r="X30" s="231"/>
      <c r="Y30" s="229"/>
      <c r="Z30" s="483"/>
      <c r="AA30" s="272"/>
      <c r="AB30" s="273"/>
      <c r="AC30" s="273"/>
      <c r="AD30" s="273"/>
      <c r="AE30" s="273"/>
      <c r="AF30" s="273"/>
      <c r="AG30" s="273"/>
      <c r="AH30" s="273"/>
      <c r="AI30" s="273"/>
      <c r="AJ30" s="273"/>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3"/>
      <c r="BY30" s="273"/>
      <c r="BZ30" s="273"/>
      <c r="CA30" s="273"/>
      <c r="CB30" s="273"/>
      <c r="CC30" s="273"/>
      <c r="CD30" s="273"/>
      <c r="CE30" s="273"/>
      <c r="CF30" s="273"/>
      <c r="CG30" s="273"/>
      <c r="CH30" s="273"/>
      <c r="CI30" s="273"/>
      <c r="CJ30" s="273"/>
      <c r="CK30" s="273"/>
      <c r="CL30" s="273"/>
      <c r="CM30" s="273"/>
      <c r="CN30" s="273"/>
      <c r="CO30" s="273"/>
      <c r="CP30" s="273"/>
      <c r="CQ30" s="273"/>
      <c r="CR30" s="273"/>
      <c r="CS30" s="273"/>
      <c r="CT30" s="273"/>
      <c r="CU30" s="273"/>
      <c r="CV30" s="273"/>
      <c r="CW30" s="273"/>
      <c r="CX30" s="273"/>
      <c r="CY30" s="273"/>
      <c r="CZ30" s="273"/>
      <c r="DA30" s="273"/>
      <c r="DB30" s="273"/>
      <c r="DC30" s="273"/>
      <c r="DD30" s="273"/>
      <c r="DE30" s="273"/>
      <c r="DF30" s="273"/>
      <c r="DG30" s="273"/>
      <c r="DH30" s="273"/>
      <c r="DI30" s="273"/>
      <c r="DJ30" s="273"/>
      <c r="DK30" s="273"/>
      <c r="DL30" s="273"/>
      <c r="DM30" s="273"/>
      <c r="DN30" s="273"/>
      <c r="DO30" s="273"/>
      <c r="DP30" s="273"/>
      <c r="DQ30" s="273"/>
      <c r="DR30" s="273"/>
      <c r="DS30" s="273"/>
      <c r="DT30" s="273"/>
      <c r="DU30" s="273"/>
      <c r="DV30" s="273"/>
      <c r="DW30" s="273"/>
      <c r="DX30" s="273"/>
      <c r="DY30" s="273"/>
      <c r="DZ30" s="273"/>
      <c r="EA30" s="273"/>
      <c r="EB30" s="273"/>
      <c r="EC30" s="273"/>
      <c r="ED30" s="273"/>
      <c r="EE30" s="273"/>
      <c r="EF30" s="273"/>
      <c r="EG30" s="273"/>
      <c r="EH30" s="273"/>
      <c r="EI30" s="273"/>
      <c r="EJ30" s="273"/>
      <c r="EK30" s="273"/>
      <c r="EL30" s="273"/>
      <c r="EM30" s="273"/>
      <c r="EN30" s="273"/>
      <c r="EO30" s="273"/>
      <c r="EP30" s="273"/>
      <c r="EQ30" s="273"/>
      <c r="ER30" s="273"/>
      <c r="ES30" s="273"/>
      <c r="ET30" s="273"/>
      <c r="EU30" s="273"/>
      <c r="EV30" s="273"/>
      <c r="EW30" s="274"/>
      <c r="EX30" s="274"/>
      <c r="EY30" s="274"/>
      <c r="EZ30" s="274"/>
      <c r="FA30" s="274"/>
      <c r="FB30" s="274"/>
      <c r="FC30" s="275"/>
    </row>
    <row r="31" spans="1:159" s="178" customFormat="1" ht="8.1" customHeight="1" thickBot="1" x14ac:dyDescent="0.3">
      <c r="A31" s="191"/>
      <c r="B31" s="232"/>
      <c r="C31" s="233"/>
      <c r="D31" s="233"/>
      <c r="E31" s="234"/>
      <c r="F31" s="235"/>
      <c r="G31" s="236"/>
      <c r="H31" s="221"/>
      <c r="I31" s="221"/>
      <c r="J31" s="221"/>
      <c r="K31" s="221"/>
      <c r="L31" s="221"/>
      <c r="M31" s="221"/>
      <c r="N31" s="221"/>
      <c r="O31" s="221"/>
      <c r="P31" s="221"/>
      <c r="Q31" s="221"/>
      <c r="R31" s="222"/>
      <c r="S31" s="221"/>
      <c r="T31" s="221"/>
      <c r="U31" s="221"/>
      <c r="V31" s="237"/>
      <c r="W31" s="237"/>
      <c r="X31" s="221"/>
      <c r="Y31" s="238"/>
      <c r="Z31" s="484"/>
      <c r="AA31" s="276"/>
      <c r="AB31" s="274"/>
      <c r="AC31" s="274"/>
      <c r="AD31" s="274"/>
      <c r="AE31" s="274"/>
      <c r="AF31" s="274"/>
      <c r="AG31" s="274"/>
      <c r="AH31" s="274"/>
      <c r="AI31" s="274"/>
      <c r="AJ31" s="274"/>
      <c r="AK31" s="274"/>
      <c r="AL31" s="274"/>
      <c r="AM31" s="274"/>
      <c r="AN31" s="274"/>
      <c r="AO31" s="274"/>
      <c r="AP31" s="274"/>
      <c r="AQ31" s="274"/>
      <c r="AR31" s="274"/>
      <c r="AS31" s="274"/>
      <c r="AT31" s="274"/>
      <c r="AU31" s="274"/>
      <c r="AV31" s="274"/>
      <c r="AW31" s="274"/>
      <c r="AX31" s="274"/>
      <c r="AY31" s="274"/>
      <c r="AZ31" s="274"/>
      <c r="BA31" s="274"/>
      <c r="BB31" s="274"/>
      <c r="BC31" s="274"/>
      <c r="BD31" s="274"/>
      <c r="BE31" s="274"/>
      <c r="BF31" s="274"/>
      <c r="BG31" s="274"/>
      <c r="BH31" s="274"/>
      <c r="BI31" s="274"/>
      <c r="BJ31" s="274"/>
      <c r="BK31" s="274"/>
      <c r="BL31" s="274"/>
      <c r="BM31" s="274"/>
      <c r="BN31" s="274"/>
      <c r="BO31" s="274"/>
      <c r="BP31" s="274"/>
      <c r="BQ31" s="274"/>
      <c r="BR31" s="274"/>
      <c r="BS31" s="274"/>
      <c r="BT31" s="274"/>
      <c r="BU31" s="274"/>
      <c r="BV31" s="274"/>
      <c r="BW31" s="274"/>
      <c r="BX31" s="274"/>
      <c r="BY31" s="274"/>
      <c r="BZ31" s="274"/>
      <c r="CA31" s="274"/>
      <c r="CB31" s="274"/>
      <c r="CC31" s="274"/>
      <c r="CD31" s="274"/>
      <c r="CE31" s="274"/>
      <c r="CF31" s="274"/>
      <c r="CG31" s="274"/>
      <c r="CH31" s="274"/>
      <c r="CI31" s="274"/>
      <c r="CJ31" s="274"/>
      <c r="CK31" s="274"/>
      <c r="CL31" s="274"/>
      <c r="CM31" s="274"/>
      <c r="CN31" s="274"/>
      <c r="CO31" s="274"/>
      <c r="CP31" s="274"/>
      <c r="CQ31" s="274"/>
      <c r="CR31" s="274"/>
      <c r="CS31" s="274"/>
      <c r="CT31" s="274"/>
      <c r="CU31" s="274"/>
      <c r="CV31" s="274"/>
      <c r="CW31" s="274"/>
      <c r="CX31" s="274"/>
      <c r="CY31" s="274"/>
      <c r="CZ31" s="274"/>
      <c r="DA31" s="274"/>
      <c r="DB31" s="274"/>
      <c r="DC31" s="274"/>
      <c r="DD31" s="274"/>
      <c r="DE31" s="274"/>
      <c r="DF31" s="274"/>
      <c r="DG31" s="274"/>
      <c r="DH31" s="274"/>
      <c r="DI31" s="274"/>
      <c r="DJ31" s="274"/>
      <c r="DK31" s="274"/>
      <c r="DL31" s="274"/>
      <c r="DM31" s="274"/>
      <c r="DN31" s="274"/>
      <c r="DO31" s="274"/>
      <c r="DP31" s="274"/>
      <c r="DQ31" s="274"/>
      <c r="DR31" s="274"/>
      <c r="DS31" s="274"/>
      <c r="DT31" s="274"/>
      <c r="DU31" s="274"/>
      <c r="DV31" s="274"/>
      <c r="DW31" s="274"/>
      <c r="DX31" s="274"/>
      <c r="DY31" s="274"/>
      <c r="DZ31" s="274"/>
      <c r="EA31" s="274"/>
      <c r="EB31" s="274"/>
      <c r="EC31" s="274"/>
      <c r="ED31" s="274"/>
      <c r="EE31" s="274"/>
      <c r="EF31" s="274"/>
      <c r="EG31" s="274"/>
      <c r="EH31" s="274"/>
      <c r="EI31" s="274"/>
      <c r="EJ31" s="274"/>
      <c r="EK31" s="274"/>
      <c r="EL31" s="274"/>
      <c r="EM31" s="274"/>
      <c r="EN31" s="274"/>
      <c r="EO31" s="274"/>
      <c r="EP31" s="274"/>
      <c r="EQ31" s="274"/>
      <c r="ER31" s="274"/>
      <c r="ES31" s="274"/>
      <c r="ET31" s="274"/>
      <c r="EU31" s="274"/>
      <c r="EV31" s="274"/>
      <c r="EW31" s="274"/>
      <c r="EX31" s="274"/>
      <c r="EY31" s="274"/>
      <c r="EZ31" s="274"/>
      <c r="FA31" s="274"/>
      <c r="FB31" s="274"/>
      <c r="FC31" s="275"/>
    </row>
    <row r="32" spans="1:159" s="178" customFormat="1" ht="20.100000000000001" customHeight="1" x14ac:dyDescent="0.25">
      <c r="A32" s="191"/>
      <c r="B32" s="438" t="s">
        <v>170</v>
      </c>
      <c r="C32" s="440" t="s">
        <v>171</v>
      </c>
      <c r="D32" s="442" t="s">
        <v>172</v>
      </c>
      <c r="E32" s="440" t="s">
        <v>173</v>
      </c>
      <c r="F32" s="444" t="s">
        <v>174</v>
      </c>
      <c r="G32" s="434" t="s">
        <v>175</v>
      </c>
      <c r="H32" s="449" t="s">
        <v>176</v>
      </c>
      <c r="I32" s="450" t="s">
        <v>177</v>
      </c>
      <c r="J32" s="452" t="s">
        <v>178</v>
      </c>
      <c r="K32" s="449" t="s">
        <v>179</v>
      </c>
      <c r="L32" s="502" t="s">
        <v>180</v>
      </c>
      <c r="M32" s="449" t="s">
        <v>181</v>
      </c>
      <c r="N32" s="502" t="s">
        <v>182</v>
      </c>
      <c r="O32" s="449" t="s">
        <v>183</v>
      </c>
      <c r="P32" s="502" t="s">
        <v>184</v>
      </c>
      <c r="Q32" s="444" t="s">
        <v>185</v>
      </c>
      <c r="R32" s="454" t="s">
        <v>186</v>
      </c>
      <c r="S32" s="444" t="s">
        <v>187</v>
      </c>
      <c r="T32" s="457" t="s">
        <v>188</v>
      </c>
      <c r="U32" s="447"/>
      <c r="V32" s="447"/>
      <c r="W32" s="447"/>
      <c r="X32" s="447"/>
      <c r="Y32" s="447"/>
      <c r="Z32" s="448"/>
      <c r="AA32" s="446" t="s">
        <v>189</v>
      </c>
      <c r="AB32" s="447"/>
      <c r="AC32" s="447"/>
      <c r="AD32" s="447"/>
      <c r="AE32" s="447"/>
      <c r="AF32" s="447"/>
      <c r="AG32" s="448"/>
      <c r="AH32" s="446" t="s">
        <v>190</v>
      </c>
      <c r="AI32" s="447"/>
      <c r="AJ32" s="447"/>
      <c r="AK32" s="447"/>
      <c r="AL32" s="447"/>
      <c r="AM32" s="447"/>
      <c r="AN32" s="448"/>
      <c r="AO32" s="446" t="s">
        <v>191</v>
      </c>
      <c r="AP32" s="447"/>
      <c r="AQ32" s="447"/>
      <c r="AR32" s="447"/>
      <c r="AS32" s="447"/>
      <c r="AT32" s="447"/>
      <c r="AU32" s="448"/>
      <c r="AV32" s="446" t="s">
        <v>192</v>
      </c>
      <c r="AW32" s="447"/>
      <c r="AX32" s="447"/>
      <c r="AY32" s="447"/>
      <c r="AZ32" s="447"/>
      <c r="BA32" s="447"/>
      <c r="BB32" s="448"/>
      <c r="BC32" s="446" t="s">
        <v>193</v>
      </c>
      <c r="BD32" s="447"/>
      <c r="BE32" s="447"/>
      <c r="BF32" s="447"/>
      <c r="BG32" s="447"/>
      <c r="BH32" s="447"/>
      <c r="BI32" s="448"/>
      <c r="BJ32" s="446" t="s">
        <v>194</v>
      </c>
      <c r="BK32" s="447"/>
      <c r="BL32" s="447"/>
      <c r="BM32" s="447"/>
      <c r="BN32" s="447"/>
      <c r="BO32" s="447"/>
      <c r="BP32" s="448"/>
      <c r="BQ32" s="446" t="s">
        <v>195</v>
      </c>
      <c r="BR32" s="447"/>
      <c r="BS32" s="447"/>
      <c r="BT32" s="447"/>
      <c r="BU32" s="447"/>
      <c r="BV32" s="447"/>
      <c r="BW32" s="448"/>
      <c r="BX32" s="446" t="s">
        <v>196</v>
      </c>
      <c r="BY32" s="447"/>
      <c r="BZ32" s="447"/>
      <c r="CA32" s="447"/>
      <c r="CB32" s="447"/>
      <c r="CC32" s="447"/>
      <c r="CD32" s="448"/>
      <c r="CE32" s="446" t="s">
        <v>197</v>
      </c>
      <c r="CF32" s="447"/>
      <c r="CG32" s="447"/>
      <c r="CH32" s="447"/>
      <c r="CI32" s="447"/>
      <c r="CJ32" s="447"/>
      <c r="CK32" s="448"/>
      <c r="CL32" s="446" t="s">
        <v>198</v>
      </c>
      <c r="CM32" s="447"/>
      <c r="CN32" s="447"/>
      <c r="CO32" s="447"/>
      <c r="CP32" s="447"/>
      <c r="CQ32" s="447"/>
      <c r="CR32" s="448"/>
      <c r="CS32" s="446" t="s">
        <v>199</v>
      </c>
      <c r="CT32" s="447"/>
      <c r="CU32" s="447"/>
      <c r="CV32" s="447"/>
      <c r="CW32" s="447"/>
      <c r="CX32" s="447"/>
      <c r="CY32" s="448"/>
      <c r="CZ32" s="446" t="s">
        <v>200</v>
      </c>
      <c r="DA32" s="447"/>
      <c r="DB32" s="447"/>
      <c r="DC32" s="447"/>
      <c r="DD32" s="447"/>
      <c r="DE32" s="447"/>
      <c r="DF32" s="448"/>
      <c r="DG32" s="446" t="s">
        <v>201</v>
      </c>
      <c r="DH32" s="447"/>
      <c r="DI32" s="447"/>
      <c r="DJ32" s="447"/>
      <c r="DK32" s="447"/>
      <c r="DL32" s="447"/>
      <c r="DM32" s="448"/>
      <c r="DN32" s="446" t="s">
        <v>202</v>
      </c>
      <c r="DO32" s="447"/>
      <c r="DP32" s="447"/>
      <c r="DQ32" s="447"/>
      <c r="DR32" s="447"/>
      <c r="DS32" s="447"/>
      <c r="DT32" s="448"/>
      <c r="DU32" s="446" t="s">
        <v>203</v>
      </c>
      <c r="DV32" s="447"/>
      <c r="DW32" s="447"/>
      <c r="DX32" s="447"/>
      <c r="DY32" s="447"/>
      <c r="DZ32" s="447"/>
      <c r="EA32" s="448"/>
      <c r="EB32" s="446" t="s">
        <v>204</v>
      </c>
      <c r="EC32" s="447"/>
      <c r="ED32" s="447"/>
      <c r="EE32" s="447"/>
      <c r="EF32" s="447"/>
      <c r="EG32" s="447"/>
      <c r="EH32" s="448"/>
      <c r="EI32" s="446" t="s">
        <v>205</v>
      </c>
      <c r="EJ32" s="447"/>
      <c r="EK32" s="447"/>
      <c r="EL32" s="447"/>
      <c r="EM32" s="447"/>
      <c r="EN32" s="447"/>
      <c r="EO32" s="448"/>
      <c r="EP32" s="446" t="s">
        <v>206</v>
      </c>
      <c r="EQ32" s="447"/>
      <c r="ER32" s="447"/>
      <c r="ES32" s="447"/>
      <c r="ET32" s="447"/>
      <c r="EU32" s="447"/>
      <c r="EV32" s="448"/>
      <c r="EW32" s="446" t="s">
        <v>207</v>
      </c>
      <c r="EX32" s="447"/>
      <c r="EY32" s="447"/>
      <c r="EZ32" s="447"/>
      <c r="FA32" s="447"/>
      <c r="FB32" s="447"/>
      <c r="FC32" s="453"/>
    </row>
    <row r="33" spans="1:159" s="192" customFormat="1" ht="53.1" customHeight="1" x14ac:dyDescent="0.25">
      <c r="A33" s="191" t="s">
        <v>208</v>
      </c>
      <c r="B33" s="439"/>
      <c r="C33" s="441"/>
      <c r="D33" s="443"/>
      <c r="E33" s="441"/>
      <c r="F33" s="445"/>
      <c r="G33" s="435"/>
      <c r="H33" s="443"/>
      <c r="I33" s="451"/>
      <c r="J33" s="441"/>
      <c r="K33" s="443"/>
      <c r="L33" s="503"/>
      <c r="M33" s="443"/>
      <c r="N33" s="503"/>
      <c r="O33" s="443"/>
      <c r="P33" s="503"/>
      <c r="Q33" s="445"/>
      <c r="R33" s="455"/>
      <c r="S33" s="456"/>
      <c r="T33" s="239" t="s">
        <v>209</v>
      </c>
      <c r="U33" s="240" t="s">
        <v>210</v>
      </c>
      <c r="V33" s="240" t="s">
        <v>211</v>
      </c>
      <c r="W33" s="240" t="s">
        <v>212</v>
      </c>
      <c r="X33" s="291" t="s">
        <v>213</v>
      </c>
      <c r="Y33" s="291" t="s">
        <v>214</v>
      </c>
      <c r="Z33" s="290" t="s">
        <v>215</v>
      </c>
      <c r="AA33" s="263" t="str">
        <f t="shared" ref="AA33:AP34" si="0">T33</f>
        <v>Reclaimed Material Source*</v>
      </c>
      <c r="AB33" s="264" t="str">
        <f t="shared" si="0"/>
        <v>Origin Facility Name</v>
      </c>
      <c r="AC33" s="264" t="str">
        <f t="shared" si="0"/>
        <v>Origin Facility
TE-ID</v>
      </c>
      <c r="AD33" s="264" t="str">
        <f t="shared" si="0"/>
        <v>Origin Facility Address</v>
      </c>
      <c r="AE33" s="264" t="str">
        <f t="shared" si="0"/>
        <v>Origin Facility Country/Area*</v>
      </c>
      <c r="AF33" s="264" t="str">
        <f t="shared" si="0"/>
        <v>Origin Facility  State/Province*</v>
      </c>
      <c r="AG33" s="265" t="str">
        <f t="shared" si="0"/>
        <v>Proportion of Reclaimed Weight (%)*</v>
      </c>
      <c r="AH33" s="263" t="str">
        <f t="shared" si="0"/>
        <v>Reclaimed Material Source*</v>
      </c>
      <c r="AI33" s="264" t="str">
        <f t="shared" si="0"/>
        <v>Origin Facility Name</v>
      </c>
      <c r="AJ33" s="264" t="str">
        <f t="shared" si="0"/>
        <v>Origin Facility
TE-ID</v>
      </c>
      <c r="AK33" s="264" t="str">
        <f t="shared" si="0"/>
        <v>Origin Facility Address</v>
      </c>
      <c r="AL33" s="264" t="str">
        <f t="shared" si="0"/>
        <v>Origin Facility Country/Area*</v>
      </c>
      <c r="AM33" s="264" t="str">
        <f t="shared" si="0"/>
        <v>Origin Facility  State/Province*</v>
      </c>
      <c r="AN33" s="265" t="str">
        <f t="shared" si="0"/>
        <v>Proportion of Reclaimed Weight (%)*</v>
      </c>
      <c r="AO33" s="263" t="str">
        <f t="shared" si="0"/>
        <v>Reclaimed Material Source*</v>
      </c>
      <c r="AP33" s="264" t="str">
        <f t="shared" si="0"/>
        <v>Origin Facility Name</v>
      </c>
      <c r="AQ33" s="264" t="str">
        <f t="shared" ref="AQ33:BF34" si="1">AJ33</f>
        <v>Origin Facility
TE-ID</v>
      </c>
      <c r="AR33" s="264" t="str">
        <f t="shared" si="1"/>
        <v>Origin Facility Address</v>
      </c>
      <c r="AS33" s="264" t="str">
        <f t="shared" si="1"/>
        <v>Origin Facility Country/Area*</v>
      </c>
      <c r="AT33" s="264" t="str">
        <f t="shared" si="1"/>
        <v>Origin Facility  State/Province*</v>
      </c>
      <c r="AU33" s="265" t="str">
        <f t="shared" si="1"/>
        <v>Proportion of Reclaimed Weight (%)*</v>
      </c>
      <c r="AV33" s="263" t="str">
        <f t="shared" si="1"/>
        <v>Reclaimed Material Source*</v>
      </c>
      <c r="AW33" s="264" t="str">
        <f t="shared" si="1"/>
        <v>Origin Facility Name</v>
      </c>
      <c r="AX33" s="264" t="str">
        <f t="shared" si="1"/>
        <v>Origin Facility
TE-ID</v>
      </c>
      <c r="AY33" s="264" t="str">
        <f t="shared" si="1"/>
        <v>Origin Facility Address</v>
      </c>
      <c r="AZ33" s="264" t="str">
        <f t="shared" si="1"/>
        <v>Origin Facility Country/Area*</v>
      </c>
      <c r="BA33" s="264" t="str">
        <f t="shared" si="1"/>
        <v>Origin Facility  State/Province*</v>
      </c>
      <c r="BB33" s="265" t="str">
        <f t="shared" si="1"/>
        <v>Proportion of Reclaimed Weight (%)*</v>
      </c>
      <c r="BC33" s="263" t="str">
        <f t="shared" si="1"/>
        <v>Reclaimed Material Source*</v>
      </c>
      <c r="BD33" s="264" t="str">
        <f t="shared" si="1"/>
        <v>Origin Facility Name</v>
      </c>
      <c r="BE33" s="264" t="str">
        <f t="shared" si="1"/>
        <v>Origin Facility
TE-ID</v>
      </c>
      <c r="BF33" s="264" t="str">
        <f t="shared" si="1"/>
        <v>Origin Facility Address</v>
      </c>
      <c r="BG33" s="264" t="str">
        <f t="shared" ref="BG33:BV34" si="2">AZ33</f>
        <v>Origin Facility Country/Area*</v>
      </c>
      <c r="BH33" s="264" t="str">
        <f t="shared" si="2"/>
        <v>Origin Facility  State/Province*</v>
      </c>
      <c r="BI33" s="265" t="str">
        <f t="shared" si="2"/>
        <v>Proportion of Reclaimed Weight (%)*</v>
      </c>
      <c r="BJ33" s="263" t="str">
        <f t="shared" si="2"/>
        <v>Reclaimed Material Source*</v>
      </c>
      <c r="BK33" s="264" t="str">
        <f t="shared" si="2"/>
        <v>Origin Facility Name</v>
      </c>
      <c r="BL33" s="264" t="str">
        <f t="shared" si="2"/>
        <v>Origin Facility
TE-ID</v>
      </c>
      <c r="BM33" s="264" t="str">
        <f t="shared" si="2"/>
        <v>Origin Facility Address</v>
      </c>
      <c r="BN33" s="264" t="str">
        <f t="shared" si="2"/>
        <v>Origin Facility Country/Area*</v>
      </c>
      <c r="BO33" s="264" t="str">
        <f t="shared" si="2"/>
        <v>Origin Facility  State/Province*</v>
      </c>
      <c r="BP33" s="265" t="str">
        <f t="shared" si="2"/>
        <v>Proportion of Reclaimed Weight (%)*</v>
      </c>
      <c r="BQ33" s="263" t="str">
        <f t="shared" si="2"/>
        <v>Reclaimed Material Source*</v>
      </c>
      <c r="BR33" s="264" t="str">
        <f t="shared" si="2"/>
        <v>Origin Facility Name</v>
      </c>
      <c r="BS33" s="264" t="str">
        <f t="shared" si="2"/>
        <v>Origin Facility
TE-ID</v>
      </c>
      <c r="BT33" s="264" t="str">
        <f t="shared" si="2"/>
        <v>Origin Facility Address</v>
      </c>
      <c r="BU33" s="264" t="str">
        <f t="shared" si="2"/>
        <v>Origin Facility Country/Area*</v>
      </c>
      <c r="BV33" s="264" t="str">
        <f t="shared" si="2"/>
        <v>Origin Facility  State/Province*</v>
      </c>
      <c r="BW33" s="265" t="str">
        <f t="shared" ref="BW33:CL34" si="3">BP33</f>
        <v>Proportion of Reclaimed Weight (%)*</v>
      </c>
      <c r="BX33" s="263" t="str">
        <f t="shared" si="3"/>
        <v>Reclaimed Material Source*</v>
      </c>
      <c r="BY33" s="264" t="str">
        <f t="shared" si="3"/>
        <v>Origin Facility Name</v>
      </c>
      <c r="BZ33" s="264" t="str">
        <f t="shared" si="3"/>
        <v>Origin Facility
TE-ID</v>
      </c>
      <c r="CA33" s="264" t="str">
        <f t="shared" si="3"/>
        <v>Origin Facility Address</v>
      </c>
      <c r="CB33" s="264" t="str">
        <f t="shared" si="3"/>
        <v>Origin Facility Country/Area*</v>
      </c>
      <c r="CC33" s="264" t="str">
        <f t="shared" si="3"/>
        <v>Origin Facility  State/Province*</v>
      </c>
      <c r="CD33" s="265" t="str">
        <f t="shared" si="3"/>
        <v>Proportion of Reclaimed Weight (%)*</v>
      </c>
      <c r="CE33" s="263" t="str">
        <f t="shared" si="3"/>
        <v>Reclaimed Material Source*</v>
      </c>
      <c r="CF33" s="264" t="str">
        <f t="shared" si="3"/>
        <v>Origin Facility Name</v>
      </c>
      <c r="CG33" s="264" t="str">
        <f t="shared" si="3"/>
        <v>Origin Facility
TE-ID</v>
      </c>
      <c r="CH33" s="264" t="str">
        <f t="shared" si="3"/>
        <v>Origin Facility Address</v>
      </c>
      <c r="CI33" s="264" t="str">
        <f t="shared" si="3"/>
        <v>Origin Facility Country/Area*</v>
      </c>
      <c r="CJ33" s="264" t="str">
        <f t="shared" si="3"/>
        <v>Origin Facility  State/Province*</v>
      </c>
      <c r="CK33" s="265" t="str">
        <f t="shared" si="3"/>
        <v>Proportion of Reclaimed Weight (%)*</v>
      </c>
      <c r="CL33" s="263" t="str">
        <f t="shared" si="3"/>
        <v>Reclaimed Material Source*</v>
      </c>
      <c r="CM33" s="264" t="str">
        <f t="shared" ref="CM33:DB34" si="4">CF33</f>
        <v>Origin Facility Name</v>
      </c>
      <c r="CN33" s="264" t="str">
        <f t="shared" si="4"/>
        <v>Origin Facility
TE-ID</v>
      </c>
      <c r="CO33" s="264" t="str">
        <f t="shared" si="4"/>
        <v>Origin Facility Address</v>
      </c>
      <c r="CP33" s="264" t="str">
        <f t="shared" si="4"/>
        <v>Origin Facility Country/Area*</v>
      </c>
      <c r="CQ33" s="264" t="str">
        <f t="shared" si="4"/>
        <v>Origin Facility  State/Province*</v>
      </c>
      <c r="CR33" s="265" t="str">
        <f t="shared" si="4"/>
        <v>Proportion of Reclaimed Weight (%)*</v>
      </c>
      <c r="CS33" s="263" t="str">
        <f t="shared" si="4"/>
        <v>Reclaimed Material Source*</v>
      </c>
      <c r="CT33" s="264" t="str">
        <f t="shared" si="4"/>
        <v>Origin Facility Name</v>
      </c>
      <c r="CU33" s="264" t="str">
        <f t="shared" si="4"/>
        <v>Origin Facility
TE-ID</v>
      </c>
      <c r="CV33" s="264" t="str">
        <f t="shared" si="4"/>
        <v>Origin Facility Address</v>
      </c>
      <c r="CW33" s="264" t="str">
        <f t="shared" si="4"/>
        <v>Origin Facility Country/Area*</v>
      </c>
      <c r="CX33" s="264" t="str">
        <f t="shared" si="4"/>
        <v>Origin Facility  State/Province*</v>
      </c>
      <c r="CY33" s="265" t="str">
        <f t="shared" si="4"/>
        <v>Proportion of Reclaimed Weight (%)*</v>
      </c>
      <c r="CZ33" s="263" t="str">
        <f t="shared" si="4"/>
        <v>Reclaimed Material Source*</v>
      </c>
      <c r="DA33" s="264" t="str">
        <f t="shared" si="4"/>
        <v>Origin Facility Name</v>
      </c>
      <c r="DB33" s="264" t="str">
        <f t="shared" si="4"/>
        <v>Origin Facility
TE-ID</v>
      </c>
      <c r="DC33" s="264" t="str">
        <f t="shared" ref="DC33:DR34" si="5">CV33</f>
        <v>Origin Facility Address</v>
      </c>
      <c r="DD33" s="264" t="str">
        <f t="shared" si="5"/>
        <v>Origin Facility Country/Area*</v>
      </c>
      <c r="DE33" s="264" t="str">
        <f t="shared" si="5"/>
        <v>Origin Facility  State/Province*</v>
      </c>
      <c r="DF33" s="265" t="str">
        <f t="shared" si="5"/>
        <v>Proportion of Reclaimed Weight (%)*</v>
      </c>
      <c r="DG33" s="263" t="str">
        <f t="shared" si="5"/>
        <v>Reclaimed Material Source*</v>
      </c>
      <c r="DH33" s="264" t="str">
        <f t="shared" si="5"/>
        <v>Origin Facility Name</v>
      </c>
      <c r="DI33" s="264" t="str">
        <f t="shared" si="5"/>
        <v>Origin Facility
TE-ID</v>
      </c>
      <c r="DJ33" s="264" t="str">
        <f t="shared" si="5"/>
        <v>Origin Facility Address</v>
      </c>
      <c r="DK33" s="264" t="str">
        <f t="shared" si="5"/>
        <v>Origin Facility Country/Area*</v>
      </c>
      <c r="DL33" s="264" t="str">
        <f t="shared" si="5"/>
        <v>Origin Facility  State/Province*</v>
      </c>
      <c r="DM33" s="265" t="str">
        <f t="shared" si="5"/>
        <v>Proportion of Reclaimed Weight (%)*</v>
      </c>
      <c r="DN33" s="263" t="str">
        <f t="shared" si="5"/>
        <v>Reclaimed Material Source*</v>
      </c>
      <c r="DO33" s="264" t="str">
        <f t="shared" si="5"/>
        <v>Origin Facility Name</v>
      </c>
      <c r="DP33" s="264" t="str">
        <f t="shared" si="5"/>
        <v>Origin Facility
TE-ID</v>
      </c>
      <c r="DQ33" s="264" t="str">
        <f t="shared" si="5"/>
        <v>Origin Facility Address</v>
      </c>
      <c r="DR33" s="264" t="str">
        <f t="shared" si="5"/>
        <v>Origin Facility Country/Area*</v>
      </c>
      <c r="DS33" s="264" t="str">
        <f t="shared" ref="DS33:EH34" si="6">DL33</f>
        <v>Origin Facility  State/Province*</v>
      </c>
      <c r="DT33" s="265" t="str">
        <f t="shared" si="6"/>
        <v>Proportion of Reclaimed Weight (%)*</v>
      </c>
      <c r="DU33" s="263" t="str">
        <f t="shared" si="6"/>
        <v>Reclaimed Material Source*</v>
      </c>
      <c r="DV33" s="264" t="str">
        <f t="shared" si="6"/>
        <v>Origin Facility Name</v>
      </c>
      <c r="DW33" s="264" t="str">
        <f t="shared" si="6"/>
        <v>Origin Facility
TE-ID</v>
      </c>
      <c r="DX33" s="264" t="str">
        <f t="shared" si="6"/>
        <v>Origin Facility Address</v>
      </c>
      <c r="DY33" s="264" t="str">
        <f t="shared" si="6"/>
        <v>Origin Facility Country/Area*</v>
      </c>
      <c r="DZ33" s="264" t="str">
        <f t="shared" si="6"/>
        <v>Origin Facility  State/Province*</v>
      </c>
      <c r="EA33" s="265" t="str">
        <f t="shared" si="6"/>
        <v>Proportion of Reclaimed Weight (%)*</v>
      </c>
      <c r="EB33" s="263" t="str">
        <f t="shared" si="6"/>
        <v>Reclaimed Material Source*</v>
      </c>
      <c r="EC33" s="264" t="str">
        <f t="shared" si="6"/>
        <v>Origin Facility Name</v>
      </c>
      <c r="ED33" s="264" t="str">
        <f t="shared" si="6"/>
        <v>Origin Facility
TE-ID</v>
      </c>
      <c r="EE33" s="264" t="str">
        <f t="shared" si="6"/>
        <v>Origin Facility Address</v>
      </c>
      <c r="EF33" s="264" t="str">
        <f t="shared" si="6"/>
        <v>Origin Facility Country/Area*</v>
      </c>
      <c r="EG33" s="264" t="str">
        <f t="shared" si="6"/>
        <v>Origin Facility  State/Province*</v>
      </c>
      <c r="EH33" s="265" t="str">
        <f t="shared" si="6"/>
        <v>Proportion of Reclaimed Weight (%)*</v>
      </c>
      <c r="EI33" s="263" t="str">
        <f t="shared" ref="EI33:EX34" si="7">EB33</f>
        <v>Reclaimed Material Source*</v>
      </c>
      <c r="EJ33" s="264" t="str">
        <f t="shared" si="7"/>
        <v>Origin Facility Name</v>
      </c>
      <c r="EK33" s="264" t="str">
        <f t="shared" si="7"/>
        <v>Origin Facility
TE-ID</v>
      </c>
      <c r="EL33" s="264" t="str">
        <f t="shared" si="7"/>
        <v>Origin Facility Address</v>
      </c>
      <c r="EM33" s="264" t="str">
        <f t="shared" si="7"/>
        <v>Origin Facility Country/Area*</v>
      </c>
      <c r="EN33" s="264" t="str">
        <f t="shared" si="7"/>
        <v>Origin Facility  State/Province*</v>
      </c>
      <c r="EO33" s="265" t="str">
        <f t="shared" si="7"/>
        <v>Proportion of Reclaimed Weight (%)*</v>
      </c>
      <c r="EP33" s="263" t="str">
        <f t="shared" si="7"/>
        <v>Reclaimed Material Source*</v>
      </c>
      <c r="EQ33" s="264" t="str">
        <f t="shared" si="7"/>
        <v>Origin Facility Name</v>
      </c>
      <c r="ER33" s="264" t="str">
        <f t="shared" si="7"/>
        <v>Origin Facility
TE-ID</v>
      </c>
      <c r="ES33" s="264" t="str">
        <f t="shared" si="7"/>
        <v>Origin Facility Address</v>
      </c>
      <c r="ET33" s="264" t="str">
        <f t="shared" si="7"/>
        <v>Origin Facility Country/Area*</v>
      </c>
      <c r="EU33" s="264" t="str">
        <f t="shared" si="7"/>
        <v>Origin Facility  State/Province*</v>
      </c>
      <c r="EV33" s="265" t="str">
        <f t="shared" si="7"/>
        <v>Proportion of Reclaimed Weight (%)*</v>
      </c>
      <c r="EW33" s="263" t="str">
        <f t="shared" si="7"/>
        <v>Reclaimed Material Source*</v>
      </c>
      <c r="EX33" s="264" t="str">
        <f t="shared" si="7"/>
        <v>Origin Facility Name</v>
      </c>
      <c r="EY33" s="264" t="str">
        <f t="shared" ref="EY33:FC34" si="8">ER33</f>
        <v>Origin Facility
TE-ID</v>
      </c>
      <c r="EZ33" s="264" t="str">
        <f t="shared" si="8"/>
        <v>Origin Facility Address</v>
      </c>
      <c r="FA33" s="264" t="str">
        <f t="shared" si="8"/>
        <v>Origin Facility Country/Area*</v>
      </c>
      <c r="FB33" s="264" t="str">
        <f t="shared" si="8"/>
        <v>Origin Facility  State/Province*</v>
      </c>
      <c r="FC33" s="266" t="str">
        <f t="shared" si="8"/>
        <v>Proportion of Reclaimed Weight (%)*</v>
      </c>
    </row>
    <row r="34" spans="1:159" s="194" customFormat="1" ht="29.25" customHeight="1" thickBot="1" x14ac:dyDescent="0.3">
      <c r="A34" s="193"/>
      <c r="B34" s="242" t="s">
        <v>216</v>
      </c>
      <c r="C34" s="243" t="s">
        <v>217</v>
      </c>
      <c r="D34" s="244" t="s">
        <v>216</v>
      </c>
      <c r="E34" s="244" t="s">
        <v>217</v>
      </c>
      <c r="F34" s="244" t="s">
        <v>216</v>
      </c>
      <c r="G34" s="245" t="s">
        <v>218</v>
      </c>
      <c r="H34" s="246" t="s">
        <v>231</v>
      </c>
      <c r="I34" s="243" t="s">
        <v>220</v>
      </c>
      <c r="J34" s="244" t="s">
        <v>220</v>
      </c>
      <c r="K34" s="247" t="s">
        <v>232</v>
      </c>
      <c r="L34" s="288" t="s">
        <v>222</v>
      </c>
      <c r="M34" s="247" t="s">
        <v>232</v>
      </c>
      <c r="N34" s="248" t="s">
        <v>222</v>
      </c>
      <c r="O34" s="248" t="s">
        <v>223</v>
      </c>
      <c r="P34" s="248" t="s">
        <v>223</v>
      </c>
      <c r="Q34" s="244" t="s">
        <v>224</v>
      </c>
      <c r="R34" s="249" t="s">
        <v>225</v>
      </c>
      <c r="S34" s="243" t="s">
        <v>223</v>
      </c>
      <c r="T34" s="250" t="s">
        <v>226</v>
      </c>
      <c r="U34" s="247" t="s">
        <v>217</v>
      </c>
      <c r="V34" s="244" t="s">
        <v>227</v>
      </c>
      <c r="W34" s="244" t="s">
        <v>217</v>
      </c>
      <c r="X34" s="244" t="s">
        <v>220</v>
      </c>
      <c r="Y34" s="247" t="s">
        <v>228</v>
      </c>
      <c r="Z34" s="251" t="s">
        <v>222</v>
      </c>
      <c r="AA34" s="250" t="str">
        <f>T34</f>
        <v>Picklist. Select Seller Organization Type first</v>
      </c>
      <c r="AB34" s="247" t="str">
        <f t="shared" si="0"/>
        <v>Text</v>
      </c>
      <c r="AC34" s="244" t="str">
        <f t="shared" si="0"/>
        <v>TE-00000000</v>
      </c>
      <c r="AD34" s="244" t="str">
        <f t="shared" si="0"/>
        <v>Text</v>
      </c>
      <c r="AE34" s="244" t="str">
        <f t="shared" si="0"/>
        <v xml:space="preserve">Picklist </v>
      </c>
      <c r="AF34" s="247" t="str">
        <f t="shared" si="0"/>
        <v xml:space="preserve">Picklist. Select country first. </v>
      </c>
      <c r="AG34" s="267" t="str">
        <f t="shared" si="0"/>
        <v>0.00%</v>
      </c>
      <c r="AH34" s="250" t="str">
        <f t="shared" si="0"/>
        <v>Picklist. Select Seller Organization Type first</v>
      </c>
      <c r="AI34" s="247" t="str">
        <f t="shared" si="0"/>
        <v>Text</v>
      </c>
      <c r="AJ34" s="244" t="str">
        <f t="shared" si="0"/>
        <v>TE-00000000</v>
      </c>
      <c r="AK34" s="244" t="str">
        <f t="shared" si="0"/>
        <v>Text</v>
      </c>
      <c r="AL34" s="244" t="str">
        <f t="shared" si="0"/>
        <v xml:space="preserve">Picklist </v>
      </c>
      <c r="AM34" s="247" t="str">
        <f t="shared" si="0"/>
        <v xml:space="preserve">Picklist. Select country first. </v>
      </c>
      <c r="AN34" s="267" t="str">
        <f t="shared" si="0"/>
        <v>0.00%</v>
      </c>
      <c r="AO34" s="250" t="str">
        <f t="shared" si="0"/>
        <v>Picklist. Select Seller Organization Type first</v>
      </c>
      <c r="AP34" s="247" t="str">
        <f t="shared" si="0"/>
        <v>Text</v>
      </c>
      <c r="AQ34" s="244" t="str">
        <f t="shared" si="1"/>
        <v>TE-00000000</v>
      </c>
      <c r="AR34" s="244" t="str">
        <f t="shared" si="1"/>
        <v>Text</v>
      </c>
      <c r="AS34" s="244" t="str">
        <f t="shared" si="1"/>
        <v xml:space="preserve">Picklist </v>
      </c>
      <c r="AT34" s="247" t="str">
        <f t="shared" si="1"/>
        <v xml:space="preserve">Picklist. Select country first. </v>
      </c>
      <c r="AU34" s="267" t="str">
        <f t="shared" si="1"/>
        <v>0.00%</v>
      </c>
      <c r="AV34" s="250" t="str">
        <f t="shared" si="1"/>
        <v>Picklist. Select Seller Organization Type first</v>
      </c>
      <c r="AW34" s="247" t="str">
        <f t="shared" si="1"/>
        <v>Text</v>
      </c>
      <c r="AX34" s="244" t="str">
        <f t="shared" si="1"/>
        <v>TE-00000000</v>
      </c>
      <c r="AY34" s="244" t="str">
        <f t="shared" si="1"/>
        <v>Text</v>
      </c>
      <c r="AZ34" s="244" t="str">
        <f t="shared" si="1"/>
        <v xml:space="preserve">Picklist </v>
      </c>
      <c r="BA34" s="247" t="str">
        <f t="shared" si="1"/>
        <v xml:space="preserve">Picklist. Select country first. </v>
      </c>
      <c r="BB34" s="267" t="str">
        <f t="shared" si="1"/>
        <v>0.00%</v>
      </c>
      <c r="BC34" s="250" t="str">
        <f t="shared" si="1"/>
        <v>Picklist. Select Seller Organization Type first</v>
      </c>
      <c r="BD34" s="247" t="str">
        <f t="shared" si="1"/>
        <v>Text</v>
      </c>
      <c r="BE34" s="244" t="str">
        <f t="shared" si="1"/>
        <v>TE-00000000</v>
      </c>
      <c r="BF34" s="244" t="str">
        <f t="shared" si="1"/>
        <v>Text</v>
      </c>
      <c r="BG34" s="244" t="str">
        <f t="shared" si="2"/>
        <v xml:space="preserve">Picklist </v>
      </c>
      <c r="BH34" s="247" t="str">
        <f t="shared" si="2"/>
        <v xml:space="preserve">Picklist. Select country first. </v>
      </c>
      <c r="BI34" s="267" t="str">
        <f t="shared" si="2"/>
        <v>0.00%</v>
      </c>
      <c r="BJ34" s="250" t="str">
        <f t="shared" si="2"/>
        <v>Picklist. Select Seller Organization Type first</v>
      </c>
      <c r="BK34" s="247" t="str">
        <f t="shared" si="2"/>
        <v>Text</v>
      </c>
      <c r="BL34" s="244" t="str">
        <f t="shared" si="2"/>
        <v>TE-00000000</v>
      </c>
      <c r="BM34" s="244" t="str">
        <f t="shared" si="2"/>
        <v>Text</v>
      </c>
      <c r="BN34" s="244" t="str">
        <f t="shared" si="2"/>
        <v xml:space="preserve">Picklist </v>
      </c>
      <c r="BO34" s="247" t="str">
        <f t="shared" si="2"/>
        <v xml:space="preserve">Picklist. Select country first. </v>
      </c>
      <c r="BP34" s="267" t="str">
        <f t="shared" si="2"/>
        <v>0.00%</v>
      </c>
      <c r="BQ34" s="250" t="str">
        <f t="shared" si="2"/>
        <v>Picklist. Select Seller Organization Type first</v>
      </c>
      <c r="BR34" s="247" t="str">
        <f t="shared" si="2"/>
        <v>Text</v>
      </c>
      <c r="BS34" s="244" t="str">
        <f t="shared" si="2"/>
        <v>TE-00000000</v>
      </c>
      <c r="BT34" s="244" t="str">
        <f t="shared" si="2"/>
        <v>Text</v>
      </c>
      <c r="BU34" s="244" t="str">
        <f t="shared" si="2"/>
        <v xml:space="preserve">Picklist </v>
      </c>
      <c r="BV34" s="247" t="str">
        <f t="shared" si="2"/>
        <v xml:space="preserve">Picklist. Select country first. </v>
      </c>
      <c r="BW34" s="267" t="str">
        <f t="shared" si="3"/>
        <v>0.00%</v>
      </c>
      <c r="BX34" s="250" t="str">
        <f t="shared" si="3"/>
        <v>Picklist. Select Seller Organization Type first</v>
      </c>
      <c r="BY34" s="247" t="str">
        <f t="shared" si="3"/>
        <v>Text</v>
      </c>
      <c r="BZ34" s="244" t="str">
        <f t="shared" si="3"/>
        <v>TE-00000000</v>
      </c>
      <c r="CA34" s="244" t="str">
        <f t="shared" si="3"/>
        <v>Text</v>
      </c>
      <c r="CB34" s="244" t="str">
        <f t="shared" si="3"/>
        <v xml:space="preserve">Picklist </v>
      </c>
      <c r="CC34" s="247" t="str">
        <f t="shared" si="3"/>
        <v xml:space="preserve">Picklist. Select country first. </v>
      </c>
      <c r="CD34" s="267" t="str">
        <f t="shared" si="3"/>
        <v>0.00%</v>
      </c>
      <c r="CE34" s="250" t="str">
        <f t="shared" si="3"/>
        <v>Picklist. Select Seller Organization Type first</v>
      </c>
      <c r="CF34" s="247" t="str">
        <f t="shared" si="3"/>
        <v>Text</v>
      </c>
      <c r="CG34" s="244" t="str">
        <f t="shared" si="3"/>
        <v>TE-00000000</v>
      </c>
      <c r="CH34" s="244" t="str">
        <f t="shared" si="3"/>
        <v>Text</v>
      </c>
      <c r="CI34" s="244" t="str">
        <f t="shared" si="3"/>
        <v xml:space="preserve">Picklist </v>
      </c>
      <c r="CJ34" s="247" t="str">
        <f t="shared" si="3"/>
        <v xml:space="preserve">Picklist. Select country first. </v>
      </c>
      <c r="CK34" s="267" t="str">
        <f t="shared" si="3"/>
        <v>0.00%</v>
      </c>
      <c r="CL34" s="250" t="str">
        <f t="shared" si="3"/>
        <v>Picklist. Select Seller Organization Type first</v>
      </c>
      <c r="CM34" s="247" t="str">
        <f t="shared" si="4"/>
        <v>Text</v>
      </c>
      <c r="CN34" s="244" t="str">
        <f t="shared" si="4"/>
        <v>TE-00000000</v>
      </c>
      <c r="CO34" s="244" t="str">
        <f t="shared" si="4"/>
        <v>Text</v>
      </c>
      <c r="CP34" s="244" t="str">
        <f t="shared" si="4"/>
        <v xml:space="preserve">Picklist </v>
      </c>
      <c r="CQ34" s="247" t="str">
        <f t="shared" si="4"/>
        <v xml:space="preserve">Picklist. Select country first. </v>
      </c>
      <c r="CR34" s="267" t="str">
        <f t="shared" si="4"/>
        <v>0.00%</v>
      </c>
      <c r="CS34" s="250" t="str">
        <f t="shared" si="4"/>
        <v>Picklist. Select Seller Organization Type first</v>
      </c>
      <c r="CT34" s="247" t="str">
        <f t="shared" si="4"/>
        <v>Text</v>
      </c>
      <c r="CU34" s="244" t="str">
        <f t="shared" si="4"/>
        <v>TE-00000000</v>
      </c>
      <c r="CV34" s="244" t="str">
        <f t="shared" si="4"/>
        <v>Text</v>
      </c>
      <c r="CW34" s="244" t="str">
        <f t="shared" si="4"/>
        <v xml:space="preserve">Picklist </v>
      </c>
      <c r="CX34" s="247" t="str">
        <f t="shared" si="4"/>
        <v xml:space="preserve">Picklist. Select country first. </v>
      </c>
      <c r="CY34" s="267" t="str">
        <f t="shared" si="4"/>
        <v>0.00%</v>
      </c>
      <c r="CZ34" s="250" t="str">
        <f t="shared" si="4"/>
        <v>Picklist. Select Seller Organization Type first</v>
      </c>
      <c r="DA34" s="247" t="str">
        <f t="shared" si="4"/>
        <v>Text</v>
      </c>
      <c r="DB34" s="244" t="str">
        <f t="shared" si="4"/>
        <v>TE-00000000</v>
      </c>
      <c r="DC34" s="244" t="str">
        <f t="shared" si="5"/>
        <v>Text</v>
      </c>
      <c r="DD34" s="244" t="str">
        <f t="shared" si="5"/>
        <v xml:space="preserve">Picklist </v>
      </c>
      <c r="DE34" s="247" t="str">
        <f t="shared" si="5"/>
        <v xml:space="preserve">Picklist. Select country first. </v>
      </c>
      <c r="DF34" s="267" t="str">
        <f t="shared" si="5"/>
        <v>0.00%</v>
      </c>
      <c r="DG34" s="250" t="str">
        <f t="shared" si="5"/>
        <v>Picklist. Select Seller Organization Type first</v>
      </c>
      <c r="DH34" s="247" t="str">
        <f t="shared" si="5"/>
        <v>Text</v>
      </c>
      <c r="DI34" s="244" t="str">
        <f t="shared" si="5"/>
        <v>TE-00000000</v>
      </c>
      <c r="DJ34" s="244" t="str">
        <f t="shared" si="5"/>
        <v>Text</v>
      </c>
      <c r="DK34" s="244" t="str">
        <f t="shared" si="5"/>
        <v xml:space="preserve">Picklist </v>
      </c>
      <c r="DL34" s="247" t="str">
        <f t="shared" si="5"/>
        <v xml:space="preserve">Picklist. Select country first. </v>
      </c>
      <c r="DM34" s="267" t="str">
        <f t="shared" si="5"/>
        <v>0.00%</v>
      </c>
      <c r="DN34" s="250" t="str">
        <f t="shared" si="5"/>
        <v>Picklist. Select Seller Organization Type first</v>
      </c>
      <c r="DO34" s="247" t="str">
        <f t="shared" si="5"/>
        <v>Text</v>
      </c>
      <c r="DP34" s="244" t="str">
        <f t="shared" si="5"/>
        <v>TE-00000000</v>
      </c>
      <c r="DQ34" s="244" t="str">
        <f t="shared" si="5"/>
        <v>Text</v>
      </c>
      <c r="DR34" s="244" t="str">
        <f t="shared" si="5"/>
        <v xml:space="preserve">Picklist </v>
      </c>
      <c r="DS34" s="247" t="str">
        <f t="shared" si="6"/>
        <v xml:space="preserve">Picklist. Select country first. </v>
      </c>
      <c r="DT34" s="267" t="str">
        <f t="shared" si="6"/>
        <v>0.00%</v>
      </c>
      <c r="DU34" s="250" t="str">
        <f t="shared" si="6"/>
        <v>Picklist. Select Seller Organization Type first</v>
      </c>
      <c r="DV34" s="247" t="str">
        <f t="shared" si="6"/>
        <v>Text</v>
      </c>
      <c r="DW34" s="244" t="str">
        <f t="shared" si="6"/>
        <v>TE-00000000</v>
      </c>
      <c r="DX34" s="244" t="str">
        <f t="shared" si="6"/>
        <v>Text</v>
      </c>
      <c r="DY34" s="244" t="str">
        <f t="shared" si="6"/>
        <v xml:space="preserve">Picklist </v>
      </c>
      <c r="DZ34" s="247" t="str">
        <f t="shared" si="6"/>
        <v xml:space="preserve">Picklist. Select country first. </v>
      </c>
      <c r="EA34" s="267" t="str">
        <f t="shared" si="6"/>
        <v>0.00%</v>
      </c>
      <c r="EB34" s="250" t="str">
        <f t="shared" si="6"/>
        <v>Picklist. Select Seller Organization Type first</v>
      </c>
      <c r="EC34" s="247" t="str">
        <f t="shared" si="6"/>
        <v>Text</v>
      </c>
      <c r="ED34" s="244" t="str">
        <f t="shared" si="6"/>
        <v>TE-00000000</v>
      </c>
      <c r="EE34" s="244" t="str">
        <f t="shared" si="6"/>
        <v>Text</v>
      </c>
      <c r="EF34" s="244" t="str">
        <f t="shared" si="6"/>
        <v xml:space="preserve">Picklist </v>
      </c>
      <c r="EG34" s="247" t="str">
        <f t="shared" si="6"/>
        <v xml:space="preserve">Picklist. Select country first. </v>
      </c>
      <c r="EH34" s="267" t="str">
        <f t="shared" si="6"/>
        <v>0.00%</v>
      </c>
      <c r="EI34" s="250" t="str">
        <f t="shared" si="7"/>
        <v>Picklist. Select Seller Organization Type first</v>
      </c>
      <c r="EJ34" s="247" t="str">
        <f t="shared" si="7"/>
        <v>Text</v>
      </c>
      <c r="EK34" s="244" t="str">
        <f t="shared" si="7"/>
        <v>TE-00000000</v>
      </c>
      <c r="EL34" s="244" t="str">
        <f t="shared" si="7"/>
        <v>Text</v>
      </c>
      <c r="EM34" s="244" t="str">
        <f t="shared" si="7"/>
        <v xml:space="preserve">Picklist </v>
      </c>
      <c r="EN34" s="247" t="str">
        <f t="shared" si="7"/>
        <v xml:space="preserve">Picklist. Select country first. </v>
      </c>
      <c r="EO34" s="267" t="str">
        <f t="shared" si="7"/>
        <v>0.00%</v>
      </c>
      <c r="EP34" s="250" t="str">
        <f t="shared" si="7"/>
        <v>Picklist. Select Seller Organization Type first</v>
      </c>
      <c r="EQ34" s="247" t="str">
        <f t="shared" si="7"/>
        <v>Text</v>
      </c>
      <c r="ER34" s="244" t="str">
        <f t="shared" si="7"/>
        <v>TE-00000000</v>
      </c>
      <c r="ES34" s="244" t="str">
        <f t="shared" si="7"/>
        <v>Text</v>
      </c>
      <c r="ET34" s="244" t="str">
        <f t="shared" si="7"/>
        <v xml:space="preserve">Picklist </v>
      </c>
      <c r="EU34" s="247" t="str">
        <f t="shared" si="7"/>
        <v xml:space="preserve">Picklist. Select country first. </v>
      </c>
      <c r="EV34" s="267" t="str">
        <f t="shared" si="7"/>
        <v>0.00%</v>
      </c>
      <c r="EW34" s="250" t="str">
        <f t="shared" si="7"/>
        <v>Picklist. Select Seller Organization Type first</v>
      </c>
      <c r="EX34" s="247" t="str">
        <f t="shared" si="7"/>
        <v>Text</v>
      </c>
      <c r="EY34" s="244" t="str">
        <f t="shared" si="8"/>
        <v>TE-00000000</v>
      </c>
      <c r="EZ34" s="244" t="str">
        <f t="shared" si="8"/>
        <v>Text</v>
      </c>
      <c r="FA34" s="244" t="str">
        <f t="shared" si="8"/>
        <v xml:space="preserve">Picklist </v>
      </c>
      <c r="FB34" s="247" t="str">
        <f t="shared" si="8"/>
        <v xml:space="preserve">Picklist. Select country first. </v>
      </c>
      <c r="FC34" s="268" t="str">
        <f t="shared" si="8"/>
        <v>0.00%</v>
      </c>
    </row>
    <row r="35" spans="1:159" s="205" customFormat="1" ht="39.9" customHeight="1" x14ac:dyDescent="0.25">
      <c r="A35" s="195"/>
      <c r="B35" s="196"/>
      <c r="C35" s="197"/>
      <c r="D35" s="198"/>
      <c r="E35" s="199"/>
      <c r="F35" s="200"/>
      <c r="G35" s="201"/>
      <c r="H35" s="292"/>
      <c r="I35" s="305">
        <f>RMDF!I35</f>
        <v>0</v>
      </c>
      <c r="J35" s="305" t="str">
        <f>IF(I35=ProductCode!$B$30,"PDReclPost",IF(OR(I35=ProductCode!$C$30,I35=ProductCode!$E$30,I35=ProductCode!$G$30),"PDPreCon",IF(OR(I35=ProductCode!$D$30,I35=ProductCode!$F$30),"PDNotReclPost","")))</f>
        <v/>
      </c>
      <c r="K35" s="305" t="str">
        <f>IF(LEFT($I35,13)="Reclaimed pre","Rmpre",IF(LEFT($I35,13)="Reclaimed pos","Rmpost",""))</f>
        <v/>
      </c>
      <c r="L35" s="289"/>
      <c r="M35" s="305" t="str">
        <f>IF(LEFT($I35,13)="Reclaimed pre","Rmpre",IF(LEFT($I35,13)="Reclaimed pos","Rmpost",""))</f>
        <v/>
      </c>
      <c r="N35" s="289" t="b">
        <f>AND(RMDF!N35&gt;=0, RMDF!N35&lt;=1-RMDF!L35, RMDF!N35=ROUND(RMDF!N35,4))</f>
        <v>1</v>
      </c>
      <c r="O35" s="286" t="str">
        <f>IF(P35="","",IF(I35="","",IF(LEFT(I35,13)="Reclaimed pos",RawMaterialCode!$E$569,RawMaterialCode!$E$568)))</f>
        <v>Reclaimed pre-consumer mixed fibers (RM0578)</v>
      </c>
      <c r="P35" s="295">
        <f>IF(OR(I35="",1-SUM(L35,N35)=0),"",1-SUM(L35,N35))</f>
        <v>1</v>
      </c>
      <c r="Q35" s="202"/>
      <c r="R35" s="203"/>
      <c r="S35" s="204" t="str">
        <f>IF(C35="","",IF(R35&lt;&gt;0,SUMIF($Z$33:$FC$33,$Z$33,Z35:FC35),""))</f>
        <v/>
      </c>
      <c r="T35" s="280"/>
      <c r="U35" s="281"/>
      <c r="V35" s="281"/>
      <c r="W35" s="281"/>
      <c r="X35" s="317">
        <f>RMDF!X35</f>
        <v>0</v>
      </c>
      <c r="Y35" s="318" t="str">
        <f>IF(X35=0,"",_xlfn.XLOOKUP(X35,StatePicklist!$1:$1,StatePicklist!$3:$3,"NA",0))</f>
        <v/>
      </c>
      <c r="Z35" s="297" t="str">
        <f ca="1">IF(RMDF!Y35="", "", IF(ISNUMBER(MATCH(RMDF!Y35, INDIRECT(Y35), 0)), "OK", "Invalid"))</f>
        <v/>
      </c>
      <c r="AA35" s="280"/>
      <c r="AB35" s="281"/>
      <c r="AC35" s="281"/>
      <c r="AD35" s="281" t="b">
        <f>AND(RMDF!AG35&gt;=0, RMDF!AG35&lt;=1-RMDF!Z35, RMDF!AG35=ROUND(RMDF!AG35,4))</f>
        <v>1</v>
      </c>
      <c r="AE35" s="317">
        <f>RMDF!AE35</f>
        <v>0</v>
      </c>
      <c r="AF35" s="318" t="str">
        <f>IF(AE35=0,"",_xlfn.XLOOKUP(AE35,StatePicklist!$1:$1,StatePicklist!$3:$3,"NA",0))</f>
        <v/>
      </c>
      <c r="AG35" s="297" t="str">
        <f ca="1">IF(RMDF!AF35="", "", IF(ISNUMBER(MATCH(RMDF!AF35, INDIRECT(AF35), 0)), "OK", "Invalid"))</f>
        <v/>
      </c>
      <c r="AH35" s="280"/>
      <c r="AI35" s="281"/>
      <c r="AJ35" s="281"/>
      <c r="AK35" s="281" t="b">
        <f>AND(RMDF!AN35&gt;=0, RMDF!AN35&lt;=1-SUM(RMDF!Z35,RMDF!AG35), RMDF!AN35=ROUND(RMDF!AN35,4))</f>
        <v>1</v>
      </c>
      <c r="AL35" s="317">
        <f>RMDF!AL35</f>
        <v>0</v>
      </c>
      <c r="AM35" s="318" t="str">
        <f>IF(AL35=0,"",_xlfn.XLOOKUP(AL35,StatePicklist!$1:$1,StatePicklist!$3:$3,"NA",0))</f>
        <v/>
      </c>
      <c r="AN35" s="297" t="str">
        <f ca="1">IF(RMDF!AM35="", "", IF(ISNUMBER(MATCH(RMDF!AM35, INDIRECT(AM35), 0)), "OK", "Invalid"))</f>
        <v/>
      </c>
      <c r="AO35" s="280"/>
      <c r="AP35" s="281"/>
      <c r="AQ35" s="281"/>
      <c r="AR35" s="281" t="b">
        <f>AND(RMDF!AU35&gt;=0, RMDF!AU35&lt;=1-SUM(RMDF!Z35,RMDF!AG35,RMDF!AN35), RMDF!AU35=ROUND(RMDF!AU35,4))</f>
        <v>1</v>
      </c>
      <c r="AS35" s="317">
        <f>RMDF!AS35</f>
        <v>0</v>
      </c>
      <c r="AT35" s="318" t="str">
        <f>IF(AS35=0,"",_xlfn.XLOOKUP(AS35,StatePicklist!$1:$1,StatePicklist!$3:$3,"NA",0))</f>
        <v/>
      </c>
      <c r="AU35" s="297" t="str">
        <f ca="1">IF(RMDF!AT35="", "", IF(ISNUMBER(MATCH(RMDF!AT35, INDIRECT(AT35), 0)), "OK", "Invalid"))</f>
        <v/>
      </c>
      <c r="AV35" s="280"/>
      <c r="AW35" s="281"/>
      <c r="AX35" s="281"/>
      <c r="AY35" s="281" t="b">
        <f>AND(RMDF!BB35&gt;=0, RMDF!BB35&lt;=1-SUM(RMDF!Z35,RMDF!AG35,RMDF!AN35,RMDF!AU35), RMDF!BB35=ROUND(RMDF!BB35,4))</f>
        <v>1</v>
      </c>
      <c r="AZ35" s="317">
        <f>RMDF!AZ35</f>
        <v>0</v>
      </c>
      <c r="BA35" s="318" t="str">
        <f>IF(AZ35=0,"",_xlfn.XLOOKUP(AZ35,StatePicklist!$1:$1,StatePicklist!$3:$3,"NA",0))</f>
        <v/>
      </c>
      <c r="BB35" s="297" t="str">
        <f ca="1">IF(RMDF!BA35="", "", IF(ISNUMBER(MATCH(RMDF!BA35, INDIRECT(BA35), 0)), "OK", "Invalid"))</f>
        <v/>
      </c>
      <c r="BC35" s="280"/>
      <c r="BD35" s="281"/>
      <c r="BE35" s="281"/>
      <c r="BF35" s="281" t="b">
        <f>AND(RMDF!BI35&gt;=0, RMDF!BI35&lt;=1-SUM(RMDF!Z35,RMDF!AG35,RMDF!AN35,RMDF!AU35,RMDF!BB35), RMDF!BI35=ROUND(RMDF!BI35,4))</f>
        <v>1</v>
      </c>
      <c r="BG35" s="317">
        <f>RMDF!BG35</f>
        <v>0</v>
      </c>
      <c r="BH35" s="318" t="str">
        <f>IF(BG35=0,"",_xlfn.XLOOKUP(BG35,StatePicklist!$1:$1,StatePicklist!$3:$3,"NA",0))</f>
        <v/>
      </c>
      <c r="BI35" s="297" t="str">
        <f ca="1">IF(RMDF!BH35="", "", IF(ISNUMBER(MATCH(RMDF!BH35, INDIRECT(BH35), 0)), "OK", "Invalid"))</f>
        <v/>
      </c>
      <c r="BJ35" s="280"/>
      <c r="BK35" s="281"/>
      <c r="BL35" s="281"/>
      <c r="BM35" s="281" t="b">
        <f>AND(RMDF!BP35&gt;=0, RMDF!BP35&lt;=1-SUM(RMDF!Z35,RMDF!AG35,RMDF!AN35,RMDF!AU35,RMDF!BB35,RMDF!BI35), RMDF!BP35=ROUND(RMDF!BP35,4))</f>
        <v>1</v>
      </c>
      <c r="BN35" s="317">
        <f>RMDF!BN35</f>
        <v>0</v>
      </c>
      <c r="BO35" s="318" t="str">
        <f>IF(BN35=0,"",_xlfn.XLOOKUP(BN35,StatePicklist!$1:$1,StatePicklist!$3:$3,"NA",0))</f>
        <v/>
      </c>
      <c r="BP35" s="297" t="str">
        <f ca="1">IF(RMDF!BO35="", "", IF(ISNUMBER(MATCH(RMDF!BO35, INDIRECT(BO35), 0)), "OK", "Invalid"))</f>
        <v/>
      </c>
      <c r="BQ35" s="280"/>
      <c r="BR35" s="281"/>
      <c r="BS35" s="281"/>
      <c r="BT35" s="281" t="b">
        <f>AND(RMDF!BW35&gt;=0, RMDF!BW35&lt;=1-SUM(RMDF!Z35,RMDF!AG35,RMDF!AN35,RMDF!AU35,RMDF!BB35,RMDF!BI35,RMDF!BP35), RMDF!BW35=ROUND(RMDF!BW35,4))</f>
        <v>1</v>
      </c>
      <c r="BU35" s="317">
        <f>RMDF!BU35</f>
        <v>0</v>
      </c>
      <c r="BV35" s="318" t="str">
        <f>IF(BU35=0,"",_xlfn.XLOOKUP(BU35,StatePicklist!$1:$1,StatePicklist!$3:$3,"NA",0))</f>
        <v/>
      </c>
      <c r="BW35" s="297" t="str">
        <f ca="1">IF(RMDF!BV35="", "", IF(ISNUMBER(MATCH(RMDF!BV35, INDIRECT(BV35), 0)), "OK", "Invalid"))</f>
        <v/>
      </c>
      <c r="BX35" s="280"/>
      <c r="BY35" s="281"/>
      <c r="BZ35" s="281"/>
      <c r="CA35" s="281" t="b">
        <f>AND(RMDF!CD35&gt;=0, RMDF!CD35&lt;=1-SUM(RMDF!Z35,RMDF!AG35,RMDF!AN35,RMDF!AU35,RMDF!BB35,RMDF!BI35,RMDF!BP35,RMDF!BW35), RMDF!CD35=ROUND(RMDF!CD35,4))</f>
        <v>1</v>
      </c>
      <c r="CB35" s="317">
        <f>RMDF!CB35</f>
        <v>0</v>
      </c>
      <c r="CC35" s="318" t="str">
        <f>IF(CB35=0,"",_xlfn.XLOOKUP(CB35,StatePicklist!$1:$1,StatePicklist!$3:$3,"NA",0))</f>
        <v/>
      </c>
      <c r="CD35" s="297" t="str">
        <f ca="1">IF(RMDF!CC35="", "", IF(ISNUMBER(MATCH(RMDF!CC35, INDIRECT(CC35), 0)), "OK", "Invalid"))</f>
        <v/>
      </c>
      <c r="CE35" s="280"/>
      <c r="CF35" s="281"/>
      <c r="CG35" s="281"/>
      <c r="CH35" s="281" t="b">
        <f>AND(RMDF!CK35&gt;=0, RMDF!CK35&lt;=1-SUM(RMDF!Z35,RMDF!AG35,RMDF!AN35,RMDF!AU35,RMDF!BB35,RMDF!BI35,RMDF!BP35,RMDF!BW35,RMDF!CD35), RMDF!CK35=ROUND(RMDF!CK35,4))</f>
        <v>1</v>
      </c>
      <c r="CI35" s="317">
        <f>RMDF!CI35</f>
        <v>0</v>
      </c>
      <c r="CJ35" s="318" t="str">
        <f>IF(CI35=0,"",_xlfn.XLOOKUP(CI35,StatePicklist!$1:$1,StatePicklist!$3:$3,"NA",0))</f>
        <v/>
      </c>
      <c r="CK35" s="297" t="str">
        <f ca="1">IF(RMDF!CJ35="", "", IF(ISNUMBER(MATCH(RMDF!CJ35, INDIRECT(CJ35), 0)), "OK", "Invalid"))</f>
        <v/>
      </c>
      <c r="CL35" s="280"/>
      <c r="CM35" s="281"/>
      <c r="CN35" s="281"/>
      <c r="CO35" s="281" t="b">
        <f>AND(RMDF!CR35&gt;=0, RMDF!CR35&lt;=1-SUM(RMDF!Z35,RMDF!AG35,RMDF!AN35,RMDF!AU35,RMDF!BB35,RMDF!BI35,RMDF!BP35,RMDF!BW35,RMDF!CD35,RMDF!CK35), RMDF!CR35=ROUND(RMDF!CR35,4))</f>
        <v>1</v>
      </c>
      <c r="CP35" s="317">
        <f>RMDF!CP35</f>
        <v>0</v>
      </c>
      <c r="CQ35" s="318" t="str">
        <f>IF(CP35=0,"",_xlfn.XLOOKUP(CP35,StatePicklist!$1:$1,StatePicklist!$3:$3,"NA",0))</f>
        <v/>
      </c>
      <c r="CR35" s="297" t="str">
        <f ca="1">IF(RMDF!CQ35="", "", IF(ISNUMBER(MATCH(RMDF!CQ35, INDIRECT(CQ35), 0)), "OK", "Invalid"))</f>
        <v/>
      </c>
      <c r="CS35" s="280"/>
      <c r="CT35" s="281"/>
      <c r="CU35" s="281"/>
      <c r="CV35" s="281" t="b">
        <f>AND(RMDF!CY35&gt;=0, RMDF!CY35&lt;=1-SUM(RMDF!Z35,RMDF!AG35,RMDF!AN35,RMDF!AU35,RMDF!BB35,RMDF!BI35,RMDF!BP35,RMDF!BW35,RMDF!CD35,RMDF!CK35,RMDF!CR35), RMDF!CY35=ROUND(RMDF!CY35,4))</f>
        <v>1</v>
      </c>
      <c r="CW35" s="317">
        <f>RMDF!CW35</f>
        <v>0</v>
      </c>
      <c r="CX35" s="318" t="str">
        <f>IF(CW35=0,"",_xlfn.XLOOKUP(CW35,StatePicklist!$1:$1,StatePicklist!$3:$3,"NA",0))</f>
        <v/>
      </c>
      <c r="CY35" s="297" t="str">
        <f ca="1">IF(RMDF!CX35="", "", IF(ISNUMBER(MATCH(RMDF!CX35, INDIRECT(CX35), 0)), "OK", "Invalid"))</f>
        <v/>
      </c>
      <c r="CZ35" s="280"/>
      <c r="DA35" s="281"/>
      <c r="DB35" s="281"/>
      <c r="DC35" s="281" t="b">
        <f>AND(RMDF!DF35&gt;=0, RMDF!DF35&lt;=1-SUM(RMDF!Z35,RMDF!AG35,RMDF!AN35,RMDF!AU35,RMDF!BB35,RMDF!BI35,RMDF!BP35,RMDF!BW35,RMDF!CD35,RMDF!CK35,RMDF!CR35,RMDF!CY35), RMDF!DF35=ROUND(RMDF!DF35,4))</f>
        <v>1</v>
      </c>
      <c r="DD35" s="317">
        <f>RMDF!DD35</f>
        <v>0</v>
      </c>
      <c r="DE35" s="318" t="str">
        <f>IF(DD35=0,"",_xlfn.XLOOKUP(DD35,StatePicklist!$1:$1,StatePicklist!$3:$3,"NA",0))</f>
        <v/>
      </c>
      <c r="DF35" s="297" t="str">
        <f ca="1">IF(RMDF!DE35="", "", IF(ISNUMBER(MATCH(RMDF!DE35, INDIRECT(DE35), 0)), "OK", "Invalid"))</f>
        <v/>
      </c>
      <c r="DG35" s="280"/>
      <c r="DH35" s="281"/>
      <c r="DI35" s="281"/>
      <c r="DJ35" s="281" t="b">
        <f>AND(RMDF!DM35&gt;=0, RMDF!DM35&lt;=1-SUM(RMDF!Z35,RMDF!AG35,RMDF!AN35,RMDF!AU35,RMDF!BB35,RMDF!BI35,RMDF!BP35,RMDF!BW35,RMDF!CD35,RMDF!CK35,RMDF!CR35,RMDF!CY35,RMDF!DF35), RMDF!DM35=ROUND(RMDF!DM35,4))</f>
        <v>1</v>
      </c>
      <c r="DK35" s="317">
        <f>RMDF!DK35</f>
        <v>0</v>
      </c>
      <c r="DL35" s="318" t="str">
        <f>IF(DK35=0,"",_xlfn.XLOOKUP(DK35,StatePicklist!$1:$1,StatePicklist!$3:$3,"NA",0))</f>
        <v/>
      </c>
      <c r="DM35" s="297" t="str">
        <f ca="1">IF(RMDF!DL35="", "", IF(ISNUMBER(MATCH(RMDF!DL35, INDIRECT(DL35), 0)), "OK", "Invalid"))</f>
        <v/>
      </c>
      <c r="DN35" s="280"/>
      <c r="DO35" s="281"/>
      <c r="DP35" s="281"/>
      <c r="DQ35" s="281" t="b">
        <f>AND(RMDF!DT35&gt;=0, RMDF!DT35&lt;=1-SUM(RMDF!Z35,RMDF!AG35,RMDF!AN35,RMDF!AU35,RMDF!BB35,RMDF!BI35,RMDF!BP35,RMDF!BW35,RMDF!CD35,RMDF!CK35,RMDF!CR35,RMDF!CY35,RMDF!DF35,RMDF!DM35), RMDF!DT35=ROUND(RMDF!DT35,4))</f>
        <v>1</v>
      </c>
      <c r="DR35" s="317">
        <f>RMDF!DR35</f>
        <v>0</v>
      </c>
      <c r="DS35" s="318" t="str">
        <f>IF(DR35=0,"",_xlfn.XLOOKUP(DR35,StatePicklist!$1:$1,StatePicklist!$3:$3,"NA",0))</f>
        <v/>
      </c>
      <c r="DT35" s="297" t="str">
        <f ca="1">IF(RMDF!DS35="", "", IF(ISNUMBER(MATCH(RMDF!DS35, INDIRECT(DS35), 0)), "OK", "Invalid"))</f>
        <v/>
      </c>
      <c r="DU35" s="280"/>
      <c r="DV35" s="281"/>
      <c r="DW35" s="281"/>
      <c r="DX35" s="281" t="b">
        <f>AND(RMDF!EA35&gt;=0, RMDF!EA35&lt;=1-SUM(RMDF!Z35,RMDF!AG35,RMDF!AN35,RMDF!AU35,RMDF!BB35,RMDF!BI35,RMDF!BP35,RMDF!BW35,RMDF!CD35,RMDF!CK35,RMDF!CR35,RMDF!CY35,RMDF!DF35,RMDF!DM35,RMDF!DT35), RMDF!EA35=ROUND(RMDF!EA35,4))</f>
        <v>1</v>
      </c>
      <c r="DY35" s="317">
        <f>RMDF!DY35</f>
        <v>0</v>
      </c>
      <c r="DZ35" s="318" t="str">
        <f>IF(DY35=0,"",_xlfn.XLOOKUP(DY35,StatePicklist!$1:$1,StatePicklist!$3:$3,"NA",0))</f>
        <v/>
      </c>
      <c r="EA35" s="297" t="str">
        <f ca="1">IF(RMDF!DZ35="", "", IF(ISNUMBER(MATCH(RMDF!DZ35, INDIRECT(DZ35), 0)), "OK", "Invalid"))</f>
        <v/>
      </c>
      <c r="EB35" s="280"/>
      <c r="EC35" s="281"/>
      <c r="ED35" s="281"/>
      <c r="EE35" s="281" t="b">
        <f>AND(RMDF!EH35&gt;=0, RMDF!EH35&lt;=1-SUM(RMDF!Z35,RMDF!AG35,RMDF!AN35,RMDF!AU35,RMDF!BB35,RMDF!BI35,RMDF!BP35,RMDF!BW35,RMDF!CD35,RMDF!CK35,RMDF!CR35,RMDF!CY35,RMDF!DF35,RMDF!DM35,RMDF!DT35,RMDF!EA35), RMDF!EH35=ROUND(RMDF!EH35,4))</f>
        <v>1</v>
      </c>
      <c r="EF35" s="317">
        <f>RMDF!EF35</f>
        <v>0</v>
      </c>
      <c r="EG35" s="318" t="str">
        <f>IF(EF35=0,"",_xlfn.XLOOKUP(EF35,StatePicklist!$1:$1,StatePicklist!$3:$3,"NA",0))</f>
        <v/>
      </c>
      <c r="EH35" s="297" t="str">
        <f ca="1">IF(RMDF!EG35="", "", IF(ISNUMBER(MATCH(RMDF!EG35, INDIRECT(EG35), 0)), "OK", "Invalid"))</f>
        <v/>
      </c>
      <c r="EI35" s="280"/>
      <c r="EJ35" s="281"/>
      <c r="EK35" s="281"/>
      <c r="EL35" s="281" t="b">
        <f>AND(RMDF!EO35&gt;=0, RMDF!EO35&lt;=1-SUM(RMDF!Z35,RMDF!AG35,RMDF!AN35,RMDF!AU35,RMDF!BB35,RMDF!BI35,RMDF!BP35,RMDF!BW35,RMDF!CD35,RMDF!CK35,RMDF!CR35,RMDF!CY35,RMDF!DF35,RMDF!DM35,RMDF!DT35,RMDF!EA35,RMDF!EH35), RMDF!EO35=ROUND(RMDF!EO35,4))</f>
        <v>1</v>
      </c>
      <c r="EM35" s="317">
        <f>RMDF!EM35</f>
        <v>0</v>
      </c>
      <c r="EN35" s="318" t="str">
        <f>IF(EM35=0,"",_xlfn.XLOOKUP(EM35,StatePicklist!$1:$1,StatePicklist!$3:$3,"NA",0))</f>
        <v/>
      </c>
      <c r="EO35" s="297" t="str">
        <f ca="1">IF(RMDF!EN35="", "", IF(ISNUMBER(MATCH(RMDF!EN35, INDIRECT(EN35), 0)), "OK", "Invalid"))</f>
        <v/>
      </c>
      <c r="EP35" s="280"/>
      <c r="EQ35" s="281"/>
      <c r="ER35" s="281"/>
      <c r="ES35" s="281" t="b">
        <f>AND(RMDF!EV35&gt;=0, RMDF!EV35&lt;=1-SUM(RMDF!Z35,RMDF!AG35,RMDF!AN35,RMDF!AU35,RMDF!BB35,RMDF!BI35,RMDF!BP35,RMDF!BW35,RMDF!CD35,RMDF!CK35,RMDF!CR35,RMDF!CY35,RMDF!DF35,RMDF!DM35,RMDF!DT35,RMDF!EA35,RMDF!EH35,RMDF!EO35), RMDF!EV35=ROUND(RMDF!EV35,4))</f>
        <v>1</v>
      </c>
      <c r="ET35" s="317">
        <f>RMDF!ET35</f>
        <v>0</v>
      </c>
      <c r="EU35" s="318" t="str">
        <f>IF(ET35=0,"",_xlfn.XLOOKUP(ET35,StatePicklist!$1:$1,StatePicklist!$3:$3,"NA",0))</f>
        <v/>
      </c>
      <c r="EV35" s="297" t="str">
        <f ca="1">IF(RMDF!EU35="", "", IF(ISNUMBER(MATCH(RMDF!EU35, INDIRECT(EU35), 0)), "OK", "Invalid"))</f>
        <v/>
      </c>
      <c r="EW35" s="280"/>
      <c r="EX35" s="281"/>
      <c r="EY35" s="281"/>
      <c r="EZ35" s="281" t="b">
        <f>AND(RMDF!FC35&gt;=0, RMDF!FC35&lt;=1-SUM(RMDF!Z35,RMDF!AG35,RMDF!AN35,RMDF!AU35,RMDF!BB35,RMDF!BI35,RMDF!BP35,RMDF!BW35,RMDF!CD35,RMDF!CK35,RMDF!CR35,RMDF!CY35,RMDF!DF35,RMDF!DM35,RMDF!DT35,RMDF!EA35,RMDF!EH35,RMDF!EO35,RMDF!EV35), RMDF!FC35=ROUND(RMDF!FC35,4))</f>
        <v>1</v>
      </c>
      <c r="FA35" s="317">
        <f>RMDF!FA35</f>
        <v>0</v>
      </c>
      <c r="FB35" s="318" t="str">
        <f>IF(FA35=0,"",_xlfn.XLOOKUP(FA35,StatePicklist!$1:$1,StatePicklist!$3:$3,"NA",0))</f>
        <v/>
      </c>
      <c r="FC35" s="297" t="str">
        <f ca="1">IF(RMDF!FB35="", "", IF(ISNUMBER(MATCH(RMDF!FB35, INDIRECT(FB35), 0)), "OK", "Invalid"))</f>
        <v/>
      </c>
    </row>
    <row r="36" spans="1:159" s="205" customFormat="1" ht="39.9" customHeight="1" x14ac:dyDescent="0.25">
      <c r="A36" s="206"/>
      <c r="B36" s="196"/>
      <c r="C36" s="197"/>
      <c r="D36" s="198"/>
      <c r="E36" s="199"/>
      <c r="F36" s="200"/>
      <c r="G36" s="201"/>
      <c r="H36" s="292"/>
      <c r="I36" s="305">
        <f>RMDF!I36</f>
        <v>0</v>
      </c>
      <c r="J36" s="305" t="str">
        <f>IF(I36=ProductCode!$B$30,"PDReclPost",IF(OR(I36=ProductCode!$C$30,I36=ProductCode!$E$30,I36=ProductCode!$G$30),"PDPreCon",IF(OR(I36=ProductCode!$D$30,I36=ProductCode!$F$30),"PDNotReclPost","")))</f>
        <v/>
      </c>
      <c r="K36" s="305" t="str">
        <f t="shared" ref="K36:M99" si="9">IF(LEFT($I36,13)="Reclaimed pre","Rmpre",IF(LEFT($I36,13)="Reclaimed pos","Rmpost",""))</f>
        <v/>
      </c>
      <c r="L36" s="289"/>
      <c r="M36" s="305" t="str">
        <f t="shared" si="9"/>
        <v/>
      </c>
      <c r="N36" s="289" t="b">
        <f>AND(RMDF!N36&gt;=0, RMDF!N36&lt;=1-RMDF!L36, RMDF!N36=ROUND(RMDF!N36,4))</f>
        <v>1</v>
      </c>
      <c r="O36" s="286" t="str">
        <f>IF(P36="","",IF(I36="","",IF(LEFT(I36,13)="Reclaimed pos",RawMaterialCode!$E$569,RawMaterialCode!$E$568)))</f>
        <v>Reclaimed pre-consumer mixed fibers (RM0578)</v>
      </c>
      <c r="P36" s="295">
        <f t="shared" ref="P36:P99" si="10">IF(OR(I36="",1-SUM(L36,N36)=0),"",1-SUM(L36,N36))</f>
        <v>1</v>
      </c>
      <c r="Q36" s="202"/>
      <c r="R36" s="203"/>
      <c r="S36" s="204" t="str">
        <f t="shared" ref="S36:S99" si="11">IF(C36="","",IF(R36&lt;&gt;0,SUMIF($Z$33:$FC$33,$Z$33,Z36:FC36),""))</f>
        <v/>
      </c>
      <c r="T36" s="281"/>
      <c r="U36" s="281"/>
      <c r="V36" s="281"/>
      <c r="W36" s="281"/>
      <c r="X36" s="317">
        <f>RMDF!X36</f>
        <v>0</v>
      </c>
      <c r="Y36" s="318" t="str">
        <f>IF(X36=0,"",_xlfn.XLOOKUP(X36,StatePicklist!$1:$1,StatePicklist!$3:$3,"NA",0))</f>
        <v/>
      </c>
      <c r="Z36" s="297" t="str">
        <f ca="1">IF(RMDF!Y36="", "", IF(ISNUMBER(MATCH(RMDF!Y36, INDIRECT(Y36), 0)), "OK", "Invalid"))</f>
        <v/>
      </c>
      <c r="AA36" s="281"/>
      <c r="AB36" s="281"/>
      <c r="AC36" s="281"/>
      <c r="AD36" s="281" t="b">
        <f>AND(RMDF!AG36&gt;=0, RMDF!AG36&lt;=1-RMDF!Z36, RMDF!AG36=ROUND(RMDF!AG36,4))</f>
        <v>1</v>
      </c>
      <c r="AE36" s="317">
        <f>RMDF!AE36</f>
        <v>0</v>
      </c>
      <c r="AF36" s="318" t="str">
        <f>IF(AE36=0,"",_xlfn.XLOOKUP(AE36,StatePicklist!$1:$1,StatePicklist!$3:$3,"NA",0))</f>
        <v/>
      </c>
      <c r="AG36" s="297" t="str">
        <f ca="1">IF(RMDF!AF36="", "", IF(ISNUMBER(MATCH(RMDF!AF36, INDIRECT(AF36), 0)), "OK", "Invalid"))</f>
        <v/>
      </c>
      <c r="AH36" s="281"/>
      <c r="AI36" s="281"/>
      <c r="AJ36" s="281"/>
      <c r="AK36" s="281" t="b">
        <f>AND(RMDF!AN36&gt;=0, RMDF!AN36&lt;=1-SUM(RMDF!Z36,RMDF!AG36), RMDF!AN36=ROUND(RMDF!AN36,4))</f>
        <v>1</v>
      </c>
      <c r="AL36" s="317">
        <f>RMDF!AL36</f>
        <v>0</v>
      </c>
      <c r="AM36" s="318" t="str">
        <f>IF(AL36=0,"",_xlfn.XLOOKUP(AL36,StatePicklist!$1:$1,StatePicklist!$3:$3,"NA",0))</f>
        <v/>
      </c>
      <c r="AN36" s="297" t="str">
        <f ca="1">IF(RMDF!AM36="", "", IF(ISNUMBER(MATCH(RMDF!AM36, INDIRECT(AM36), 0)), "OK", "Invalid"))</f>
        <v/>
      </c>
      <c r="AO36" s="281"/>
      <c r="AP36" s="281"/>
      <c r="AQ36" s="281"/>
      <c r="AR36" s="281" t="b">
        <f>AND(RMDF!AU36&gt;=0, RMDF!AU36&lt;=1-SUM(RMDF!Z36,RMDF!AG36,RMDF!AN36), RMDF!AU36=ROUND(RMDF!AU36,4))</f>
        <v>1</v>
      </c>
      <c r="AS36" s="317">
        <f>RMDF!AS36</f>
        <v>0</v>
      </c>
      <c r="AT36" s="318" t="str">
        <f>IF(AS36=0,"",_xlfn.XLOOKUP(AS36,StatePicklist!$1:$1,StatePicklist!$3:$3,"NA",0))</f>
        <v/>
      </c>
      <c r="AU36" s="297" t="str">
        <f ca="1">IF(RMDF!AT36="", "", IF(ISNUMBER(MATCH(RMDF!AT36, INDIRECT(AT36), 0)), "OK", "Invalid"))</f>
        <v/>
      </c>
      <c r="AV36" s="281"/>
      <c r="AW36" s="281"/>
      <c r="AX36" s="281"/>
      <c r="AY36" s="281" t="b">
        <f>AND(RMDF!BB36&gt;=0, RMDF!BB36&lt;=1-SUM(RMDF!Z36,RMDF!AG36,RMDF!AN36,RMDF!AU36), RMDF!BB36=ROUND(RMDF!BB36,4))</f>
        <v>1</v>
      </c>
      <c r="AZ36" s="317">
        <f>RMDF!AZ36</f>
        <v>0</v>
      </c>
      <c r="BA36" s="318" t="str">
        <f>IF(AZ36=0,"",_xlfn.XLOOKUP(AZ36,StatePicklist!$1:$1,StatePicklist!$3:$3,"NA",0))</f>
        <v/>
      </c>
      <c r="BB36" s="297" t="str">
        <f ca="1">IF(RMDF!BA36="", "", IF(ISNUMBER(MATCH(RMDF!BA36, INDIRECT(BA36), 0)), "OK", "Invalid"))</f>
        <v/>
      </c>
      <c r="BC36" s="281"/>
      <c r="BD36" s="281"/>
      <c r="BE36" s="281"/>
      <c r="BF36" s="281" t="b">
        <f>AND(RMDF!BI36&gt;=0, RMDF!BI36&lt;=1-SUM(RMDF!Z36,RMDF!AG36,RMDF!AN36,RMDF!AU36,RMDF!BB36), RMDF!BI36=ROUND(RMDF!BI36,4))</f>
        <v>1</v>
      </c>
      <c r="BG36" s="317">
        <f>RMDF!BG36</f>
        <v>0</v>
      </c>
      <c r="BH36" s="318" t="str">
        <f>IF(BG36=0,"",_xlfn.XLOOKUP(BG36,StatePicklist!$1:$1,StatePicklist!$3:$3,"NA",0))</f>
        <v/>
      </c>
      <c r="BI36" s="297" t="str">
        <f ca="1">IF(RMDF!BH36="", "", IF(ISNUMBER(MATCH(RMDF!BH36, INDIRECT(BH36), 0)), "OK", "Invalid"))</f>
        <v/>
      </c>
      <c r="BJ36" s="281"/>
      <c r="BK36" s="281"/>
      <c r="BL36" s="281"/>
      <c r="BM36" s="281" t="b">
        <f>AND(RMDF!BP36&gt;=0, RMDF!BP36&lt;=1-SUM(RMDF!Z36,RMDF!AG36,RMDF!AN36,RMDF!AU36,RMDF!BB36,RMDF!BI36), RMDF!BP36=ROUND(RMDF!BP36,4))</f>
        <v>1</v>
      </c>
      <c r="BN36" s="317">
        <f>RMDF!BN36</f>
        <v>0</v>
      </c>
      <c r="BO36" s="318" t="str">
        <f>IF(BN36=0,"",_xlfn.XLOOKUP(BN36,StatePicklist!$1:$1,StatePicklist!$3:$3,"NA",0))</f>
        <v/>
      </c>
      <c r="BP36" s="297" t="str">
        <f ca="1">IF(RMDF!BO36="", "", IF(ISNUMBER(MATCH(RMDF!BO36, INDIRECT(BO36), 0)), "OK", "Invalid"))</f>
        <v/>
      </c>
      <c r="BQ36" s="281"/>
      <c r="BR36" s="281"/>
      <c r="BS36" s="281"/>
      <c r="BT36" s="281" t="b">
        <f>AND(RMDF!BW36&gt;=0, RMDF!BW36&lt;=1-SUM(RMDF!Z36,RMDF!AG36,RMDF!AN36,RMDF!AU36,RMDF!BB36,RMDF!BI36,RMDF!BP36), RMDF!BW36=ROUND(RMDF!BW36,4))</f>
        <v>1</v>
      </c>
      <c r="BU36" s="317">
        <f>RMDF!BU36</f>
        <v>0</v>
      </c>
      <c r="BV36" s="318" t="str">
        <f>IF(BU36=0,"",_xlfn.XLOOKUP(BU36,StatePicklist!$1:$1,StatePicklist!$3:$3,"NA",0))</f>
        <v/>
      </c>
      <c r="BW36" s="297" t="str">
        <f ca="1">IF(RMDF!BV36="", "", IF(ISNUMBER(MATCH(RMDF!BV36, INDIRECT(BV36), 0)), "OK", "Invalid"))</f>
        <v/>
      </c>
      <c r="BX36" s="281"/>
      <c r="BY36" s="281"/>
      <c r="BZ36" s="281"/>
      <c r="CA36" s="281" t="b">
        <f>AND(RMDF!CD36&gt;=0, RMDF!CD36&lt;=1-SUM(RMDF!Z36,RMDF!AG36,RMDF!AN36,RMDF!AU36,RMDF!BB36,RMDF!BI36,RMDF!BP36,RMDF!BW36), RMDF!CD36=ROUND(RMDF!CD36,4))</f>
        <v>1</v>
      </c>
      <c r="CB36" s="317">
        <f>RMDF!CB36</f>
        <v>0</v>
      </c>
      <c r="CC36" s="318" t="str">
        <f>IF(CB36=0,"",_xlfn.XLOOKUP(CB36,StatePicklist!$1:$1,StatePicklist!$3:$3,"NA",0))</f>
        <v/>
      </c>
      <c r="CD36" s="297" t="str">
        <f ca="1">IF(RMDF!CC36="", "", IF(ISNUMBER(MATCH(RMDF!CC36, INDIRECT(CC36), 0)), "OK", "Invalid"))</f>
        <v/>
      </c>
      <c r="CE36" s="281"/>
      <c r="CF36" s="281"/>
      <c r="CG36" s="281"/>
      <c r="CH36" s="281" t="b">
        <f>AND(RMDF!CK36&gt;=0, RMDF!CK36&lt;=1-SUM(RMDF!Z36,RMDF!AG36,RMDF!AN36,RMDF!AU36,RMDF!BB36,RMDF!BI36,RMDF!BP36,RMDF!BW36,RMDF!CD36), RMDF!CK36=ROUND(RMDF!CK36,4))</f>
        <v>1</v>
      </c>
      <c r="CI36" s="317">
        <f>RMDF!CI36</f>
        <v>0</v>
      </c>
      <c r="CJ36" s="318" t="str">
        <f>IF(CI36=0,"",_xlfn.XLOOKUP(CI36,StatePicklist!$1:$1,StatePicklist!$3:$3,"NA",0))</f>
        <v/>
      </c>
      <c r="CK36" s="297" t="str">
        <f ca="1">IF(RMDF!CJ36="", "", IF(ISNUMBER(MATCH(RMDF!CJ36, INDIRECT(CJ36), 0)), "OK", "Invalid"))</f>
        <v/>
      </c>
      <c r="CL36" s="281"/>
      <c r="CM36" s="281"/>
      <c r="CN36" s="281"/>
      <c r="CO36" s="281" t="b">
        <f>AND(RMDF!CR36&gt;=0, RMDF!CR36&lt;=1-SUM(RMDF!Z36,RMDF!AG36,RMDF!AN36,RMDF!AU36,RMDF!BB36,RMDF!BI36,RMDF!BP36,RMDF!BW36,RMDF!CD36,RMDF!CK36), RMDF!CR36=ROUND(RMDF!CR36,4))</f>
        <v>1</v>
      </c>
      <c r="CP36" s="317">
        <f>RMDF!CP36</f>
        <v>0</v>
      </c>
      <c r="CQ36" s="318" t="str">
        <f>IF(CP36=0,"",_xlfn.XLOOKUP(CP36,StatePicklist!$1:$1,StatePicklist!$3:$3,"NA",0))</f>
        <v/>
      </c>
      <c r="CR36" s="297" t="str">
        <f ca="1">IF(RMDF!CQ36="", "", IF(ISNUMBER(MATCH(RMDF!CQ36, INDIRECT(CQ36), 0)), "OK", "Invalid"))</f>
        <v/>
      </c>
      <c r="CS36" s="281"/>
      <c r="CT36" s="281"/>
      <c r="CU36" s="281"/>
      <c r="CV36" s="281" t="b">
        <f>AND(RMDF!CY36&gt;=0, RMDF!CY36&lt;=1-SUM(RMDF!Z36,RMDF!AG36,RMDF!AN36,RMDF!AU36,RMDF!BB36,RMDF!BI36,RMDF!BP36,RMDF!BW36,RMDF!CD36,RMDF!CK36,RMDF!CR36), RMDF!CY36=ROUND(RMDF!CY36,4))</f>
        <v>1</v>
      </c>
      <c r="CW36" s="317">
        <f>RMDF!CW36</f>
        <v>0</v>
      </c>
      <c r="CX36" s="318" t="str">
        <f>IF(CW36=0,"",_xlfn.XLOOKUP(CW36,StatePicklist!$1:$1,StatePicklist!$3:$3,"NA",0))</f>
        <v/>
      </c>
      <c r="CY36" s="297" t="str">
        <f ca="1">IF(RMDF!CX36="", "", IF(ISNUMBER(MATCH(RMDF!CX36, INDIRECT(CX36), 0)), "OK", "Invalid"))</f>
        <v/>
      </c>
      <c r="CZ36" s="281"/>
      <c r="DA36" s="281"/>
      <c r="DB36" s="281"/>
      <c r="DC36" s="281" t="b">
        <f>AND(RMDF!DF36&gt;=0, RMDF!DF36&lt;=1-SUM(RMDF!Z36,RMDF!AG36,RMDF!AN36,RMDF!AU36,RMDF!BB36,RMDF!BI36,RMDF!BP36,RMDF!BW36,RMDF!CD36,RMDF!CK36,RMDF!CR36,RMDF!CY36), RMDF!DF36=ROUND(RMDF!DF36,4))</f>
        <v>1</v>
      </c>
      <c r="DD36" s="317">
        <f>RMDF!DD36</f>
        <v>0</v>
      </c>
      <c r="DE36" s="318" t="str">
        <f>IF(DD36=0,"",_xlfn.XLOOKUP(DD36,StatePicklist!$1:$1,StatePicklist!$3:$3,"NA",0))</f>
        <v/>
      </c>
      <c r="DF36" s="297" t="str">
        <f ca="1">IF(RMDF!DE36="", "", IF(ISNUMBER(MATCH(RMDF!DE36, INDIRECT(DE36), 0)), "OK", "Invalid"))</f>
        <v/>
      </c>
      <c r="DG36" s="281"/>
      <c r="DH36" s="281"/>
      <c r="DI36" s="281"/>
      <c r="DJ36" s="281" t="b">
        <f>AND(RMDF!DM36&gt;=0, RMDF!DM36&lt;=1-SUM(RMDF!Z36,RMDF!AG36,RMDF!AN36,RMDF!AU36,RMDF!BB36,RMDF!BI36,RMDF!BP36,RMDF!BW36,RMDF!CD36,RMDF!CK36,RMDF!CR36,RMDF!CY36,RMDF!DF36), RMDF!DM36=ROUND(RMDF!DM36,4))</f>
        <v>1</v>
      </c>
      <c r="DK36" s="317">
        <f>RMDF!DK36</f>
        <v>0</v>
      </c>
      <c r="DL36" s="318" t="str">
        <f>IF(DK36=0,"",_xlfn.XLOOKUP(DK36,StatePicklist!$1:$1,StatePicklist!$3:$3,"NA",0))</f>
        <v/>
      </c>
      <c r="DM36" s="297" t="str">
        <f ca="1">IF(RMDF!DL36="", "", IF(ISNUMBER(MATCH(RMDF!DL36, INDIRECT(DL36), 0)), "OK", "Invalid"))</f>
        <v/>
      </c>
      <c r="DN36" s="281"/>
      <c r="DO36" s="281"/>
      <c r="DP36" s="281"/>
      <c r="DQ36" s="281" t="b">
        <f>AND(RMDF!DT36&gt;=0, RMDF!DT36&lt;=1-SUM(RMDF!Z36,RMDF!AG36,RMDF!AN36,RMDF!AU36,RMDF!BB36,RMDF!BI36,RMDF!BP36,RMDF!BW36,RMDF!CD36,RMDF!CK36,RMDF!CR36,RMDF!CY36,RMDF!DF36,RMDF!DM36), RMDF!DT36=ROUND(RMDF!DT36,4))</f>
        <v>1</v>
      </c>
      <c r="DR36" s="317">
        <f>RMDF!DR36</f>
        <v>0</v>
      </c>
      <c r="DS36" s="318" t="str">
        <f>IF(DR36=0,"",_xlfn.XLOOKUP(DR36,StatePicklist!$1:$1,StatePicklist!$3:$3,"NA",0))</f>
        <v/>
      </c>
      <c r="DT36" s="297" t="str">
        <f ca="1">IF(RMDF!DS36="", "", IF(ISNUMBER(MATCH(RMDF!DS36, INDIRECT(DS36), 0)), "OK", "Invalid"))</f>
        <v/>
      </c>
      <c r="DU36" s="281"/>
      <c r="DV36" s="281"/>
      <c r="DW36" s="281"/>
      <c r="DX36" s="281" t="b">
        <f>AND(RMDF!EA36&gt;=0, RMDF!EA36&lt;=1-SUM(RMDF!Z36,RMDF!AG36,RMDF!AN36,RMDF!AU36,RMDF!BB36,RMDF!BI36,RMDF!BP36,RMDF!BW36,RMDF!CD36,RMDF!CK36,RMDF!CR36,RMDF!CY36,RMDF!DF36,RMDF!DM36,RMDF!DT36), RMDF!EA36=ROUND(RMDF!EA36,4))</f>
        <v>1</v>
      </c>
      <c r="DY36" s="317">
        <f>RMDF!DY36</f>
        <v>0</v>
      </c>
      <c r="DZ36" s="318" t="str">
        <f>IF(DY36=0,"",_xlfn.XLOOKUP(DY36,StatePicklist!$1:$1,StatePicklist!$3:$3,"NA",0))</f>
        <v/>
      </c>
      <c r="EA36" s="297" t="str">
        <f ca="1">IF(RMDF!DZ36="", "", IF(ISNUMBER(MATCH(RMDF!DZ36, INDIRECT(DZ36), 0)), "OK", "Invalid"))</f>
        <v/>
      </c>
      <c r="EB36" s="281"/>
      <c r="EC36" s="281"/>
      <c r="ED36" s="281"/>
      <c r="EE36" s="281" t="b">
        <f>AND(RMDF!EH36&gt;=0, RMDF!EH36&lt;=1-SUM(RMDF!Z36,RMDF!AG36,RMDF!AN36,RMDF!AU36,RMDF!BB36,RMDF!BI36,RMDF!BP36,RMDF!BW36,RMDF!CD36,RMDF!CK36,RMDF!CR36,RMDF!CY36,RMDF!DF36,RMDF!DM36,RMDF!DT36,RMDF!EA36), RMDF!EH36=ROUND(RMDF!EH36,4))</f>
        <v>1</v>
      </c>
      <c r="EF36" s="317">
        <f>RMDF!EF36</f>
        <v>0</v>
      </c>
      <c r="EG36" s="318" t="str">
        <f>IF(EF36=0,"",_xlfn.XLOOKUP(EF36,StatePicklist!$1:$1,StatePicklist!$3:$3,"NA",0))</f>
        <v/>
      </c>
      <c r="EH36" s="297" t="str">
        <f ca="1">IF(RMDF!EG36="", "", IF(ISNUMBER(MATCH(RMDF!EG36, INDIRECT(EG36), 0)), "OK", "Invalid"))</f>
        <v/>
      </c>
      <c r="EI36" s="281"/>
      <c r="EJ36" s="281"/>
      <c r="EK36" s="281"/>
      <c r="EL36" s="281" t="b">
        <f>AND(RMDF!EO36&gt;=0, RMDF!EO36&lt;=1-SUM(RMDF!Z36,RMDF!AG36,RMDF!AN36,RMDF!AU36,RMDF!BB36,RMDF!BI36,RMDF!BP36,RMDF!BW36,RMDF!CD36,RMDF!CK36,RMDF!CR36,RMDF!CY36,RMDF!DF36,RMDF!DM36,RMDF!DT36,RMDF!EA36,RMDF!EH36), RMDF!EO36=ROUND(RMDF!EO36,4))</f>
        <v>1</v>
      </c>
      <c r="EM36" s="317">
        <f>RMDF!EM36</f>
        <v>0</v>
      </c>
      <c r="EN36" s="318" t="str">
        <f>IF(EM36=0,"",_xlfn.XLOOKUP(EM36,StatePicklist!$1:$1,StatePicklist!$3:$3,"NA",0))</f>
        <v/>
      </c>
      <c r="EO36" s="297" t="str">
        <f ca="1">IF(RMDF!EN36="", "", IF(ISNUMBER(MATCH(RMDF!EN36, INDIRECT(EN36), 0)), "OK", "Invalid"))</f>
        <v/>
      </c>
      <c r="EP36" s="281"/>
      <c r="EQ36" s="281"/>
      <c r="ER36" s="281"/>
      <c r="ES36" s="281" t="b">
        <f>AND(RMDF!EV36&gt;=0, RMDF!EV36&lt;=1-SUM(RMDF!Z36,RMDF!AG36,RMDF!AN36,RMDF!AU36,RMDF!BB36,RMDF!BI36,RMDF!BP36,RMDF!BW36,RMDF!CD36,RMDF!CK36,RMDF!CR36,RMDF!CY36,RMDF!DF36,RMDF!DM36,RMDF!DT36,RMDF!EA36,RMDF!EH36,RMDF!EO36), RMDF!EV36=ROUND(RMDF!EV36,4))</f>
        <v>1</v>
      </c>
      <c r="ET36" s="317">
        <f>RMDF!ET36</f>
        <v>0</v>
      </c>
      <c r="EU36" s="318" t="str">
        <f>IF(ET36=0,"",_xlfn.XLOOKUP(ET36,StatePicklist!$1:$1,StatePicklist!$3:$3,"NA",0))</f>
        <v/>
      </c>
      <c r="EV36" s="297" t="str">
        <f ca="1">IF(RMDF!EU36="", "", IF(ISNUMBER(MATCH(RMDF!EU36, INDIRECT(EU36), 0)), "OK", "Invalid"))</f>
        <v/>
      </c>
      <c r="EW36" s="281"/>
      <c r="EX36" s="281"/>
      <c r="EY36" s="281"/>
      <c r="EZ36" s="281" t="b">
        <f>AND(RMDF!FC36&gt;=0, RMDF!FC36&lt;=1-SUM(RMDF!Z36,RMDF!AG36,RMDF!AN36,RMDF!AU36,RMDF!BB36,RMDF!BI36,RMDF!BP36,RMDF!BW36,RMDF!CD36,RMDF!CK36,RMDF!CR36,RMDF!CY36,RMDF!DF36,RMDF!DM36,RMDF!DT36,RMDF!EA36,RMDF!EH36,RMDF!EO36,RMDF!EV36), RMDF!FC36=ROUND(RMDF!FC36,4))</f>
        <v>1</v>
      </c>
      <c r="FA36" s="317">
        <f>RMDF!FA36</f>
        <v>0</v>
      </c>
      <c r="FB36" s="318" t="str">
        <f>IF(FA36=0,"",_xlfn.XLOOKUP(FA36,StatePicklist!$1:$1,StatePicklist!$3:$3,"NA",0))</f>
        <v/>
      </c>
      <c r="FC36" s="297" t="str">
        <f ca="1">IF(RMDF!FB36="", "", IF(ISNUMBER(MATCH(RMDF!FB36, INDIRECT(FB36), 0)), "OK", "Invalid"))</f>
        <v/>
      </c>
    </row>
    <row r="37" spans="1:159" s="205" customFormat="1" ht="39.9" customHeight="1" x14ac:dyDescent="0.25">
      <c r="A37" s="206"/>
      <c r="B37" s="196"/>
      <c r="C37" s="197"/>
      <c r="D37" s="198"/>
      <c r="E37" s="199"/>
      <c r="F37" s="200"/>
      <c r="G37" s="201"/>
      <c r="H37" s="292"/>
      <c r="I37" s="305">
        <f>RMDF!I37</f>
        <v>0</v>
      </c>
      <c r="J37" s="305" t="str">
        <f>IF(I37=ProductCode!$B$30,"PDReclPost",IF(OR(I37=ProductCode!$C$30,I37=ProductCode!$E$30,I37=ProductCode!$G$30),"PDPreCon",IF(OR(I37=ProductCode!$D$30,I37=ProductCode!$F$30),"PDNotReclPost","")))</f>
        <v/>
      </c>
      <c r="K37" s="305" t="str">
        <f t="shared" si="9"/>
        <v/>
      </c>
      <c r="L37" s="289"/>
      <c r="M37" s="305" t="str">
        <f t="shared" si="9"/>
        <v/>
      </c>
      <c r="N37" s="289" t="b">
        <f>AND(RMDF!N37&gt;=0, RMDF!N37&lt;=1-RMDF!L37, RMDF!N37=ROUND(RMDF!N37,4))</f>
        <v>1</v>
      </c>
      <c r="O37" s="286" t="str">
        <f>IF(P37="","",IF(I37="","",IF(LEFT(I37,13)="Reclaimed pos",RawMaterialCode!$E$569,RawMaterialCode!$E$568)))</f>
        <v>Reclaimed pre-consumer mixed fibers (RM0578)</v>
      </c>
      <c r="P37" s="295">
        <f t="shared" si="10"/>
        <v>1</v>
      </c>
      <c r="Q37" s="202"/>
      <c r="R37" s="203"/>
      <c r="S37" s="204" t="str">
        <f t="shared" si="11"/>
        <v/>
      </c>
      <c r="T37" s="281"/>
      <c r="U37" s="281"/>
      <c r="V37" s="281"/>
      <c r="W37" s="281"/>
      <c r="X37" s="317">
        <f>RMDF!X37</f>
        <v>0</v>
      </c>
      <c r="Y37" s="318" t="str">
        <f>IF(X37=0,"",_xlfn.XLOOKUP(X37,StatePicklist!$1:$1,StatePicklist!$3:$3,"NA",0))</f>
        <v/>
      </c>
      <c r="Z37" s="297" t="str">
        <f ca="1">IF(RMDF!Y37="", "", IF(ISNUMBER(MATCH(RMDF!Y37, INDIRECT(Y37), 0)), "OK", "Invalid"))</f>
        <v/>
      </c>
      <c r="AA37" s="281"/>
      <c r="AB37" s="281"/>
      <c r="AC37" s="281"/>
      <c r="AD37" s="281" t="b">
        <f>AND(RMDF!AG37&gt;=0, RMDF!AG37&lt;=1-RMDF!Z37, RMDF!AG37=ROUND(RMDF!AG37,4))</f>
        <v>1</v>
      </c>
      <c r="AE37" s="317">
        <f>RMDF!AE37</f>
        <v>0</v>
      </c>
      <c r="AF37" s="318" t="str">
        <f>IF(AE37=0,"",_xlfn.XLOOKUP(AE37,StatePicklist!$1:$1,StatePicklist!$3:$3,"NA",0))</f>
        <v/>
      </c>
      <c r="AG37" s="297" t="str">
        <f ca="1">IF(RMDF!AF37="", "", IF(ISNUMBER(MATCH(RMDF!AF37, INDIRECT(AF37), 0)), "OK", "Invalid"))</f>
        <v/>
      </c>
      <c r="AH37" s="281"/>
      <c r="AI37" s="281"/>
      <c r="AJ37" s="281"/>
      <c r="AK37" s="281" t="b">
        <f>AND(RMDF!AN37&gt;=0, RMDF!AN37&lt;=1-SUM(RMDF!Z37,RMDF!AG37), RMDF!AN37=ROUND(RMDF!AN37,4))</f>
        <v>1</v>
      </c>
      <c r="AL37" s="317">
        <f>RMDF!AL37</f>
        <v>0</v>
      </c>
      <c r="AM37" s="318" t="str">
        <f>IF(AL37=0,"",_xlfn.XLOOKUP(AL37,StatePicklist!$1:$1,StatePicklist!$3:$3,"NA",0))</f>
        <v/>
      </c>
      <c r="AN37" s="297" t="str">
        <f ca="1">IF(RMDF!AM37="", "", IF(ISNUMBER(MATCH(RMDF!AM37, INDIRECT(AM37), 0)), "OK", "Invalid"))</f>
        <v/>
      </c>
      <c r="AO37" s="281"/>
      <c r="AP37" s="281"/>
      <c r="AQ37" s="281"/>
      <c r="AR37" s="281" t="b">
        <f>AND(RMDF!AU37&gt;=0, RMDF!AU37&lt;=1-SUM(RMDF!Z37,RMDF!AG37,RMDF!AN37), RMDF!AU37=ROUND(RMDF!AU37,4))</f>
        <v>1</v>
      </c>
      <c r="AS37" s="317">
        <f>RMDF!AS37</f>
        <v>0</v>
      </c>
      <c r="AT37" s="318" t="str">
        <f>IF(AS37=0,"",_xlfn.XLOOKUP(AS37,StatePicklist!$1:$1,StatePicklist!$3:$3,"NA",0))</f>
        <v/>
      </c>
      <c r="AU37" s="297" t="str">
        <f ca="1">IF(RMDF!AT37="", "", IF(ISNUMBER(MATCH(RMDF!AT37, INDIRECT(AT37), 0)), "OK", "Invalid"))</f>
        <v/>
      </c>
      <c r="AV37" s="281"/>
      <c r="AW37" s="281"/>
      <c r="AX37" s="281"/>
      <c r="AY37" s="281" t="b">
        <f>AND(RMDF!BB37&gt;=0, RMDF!BB37&lt;=1-SUM(RMDF!Z37,RMDF!AG37,RMDF!AN37,RMDF!AU37), RMDF!BB37=ROUND(RMDF!BB37,4))</f>
        <v>1</v>
      </c>
      <c r="AZ37" s="317">
        <f>RMDF!AZ37</f>
        <v>0</v>
      </c>
      <c r="BA37" s="318" t="str">
        <f>IF(AZ37=0,"",_xlfn.XLOOKUP(AZ37,StatePicklist!$1:$1,StatePicklist!$3:$3,"NA",0))</f>
        <v/>
      </c>
      <c r="BB37" s="297" t="str">
        <f ca="1">IF(RMDF!BA37="", "", IF(ISNUMBER(MATCH(RMDF!BA37, INDIRECT(BA37), 0)), "OK", "Invalid"))</f>
        <v/>
      </c>
      <c r="BC37" s="281"/>
      <c r="BD37" s="281"/>
      <c r="BE37" s="281"/>
      <c r="BF37" s="281" t="b">
        <f>AND(RMDF!BI37&gt;=0, RMDF!BI37&lt;=1-SUM(RMDF!Z37,RMDF!AG37,RMDF!AN37,RMDF!AU37,RMDF!BB37), RMDF!BI37=ROUND(RMDF!BI37,4))</f>
        <v>1</v>
      </c>
      <c r="BG37" s="317">
        <f>RMDF!BG37</f>
        <v>0</v>
      </c>
      <c r="BH37" s="318" t="str">
        <f>IF(BG37=0,"",_xlfn.XLOOKUP(BG37,StatePicklist!$1:$1,StatePicklist!$3:$3,"NA",0))</f>
        <v/>
      </c>
      <c r="BI37" s="297" t="str">
        <f ca="1">IF(RMDF!BH37="", "", IF(ISNUMBER(MATCH(RMDF!BH37, INDIRECT(BH37), 0)), "OK", "Invalid"))</f>
        <v/>
      </c>
      <c r="BJ37" s="281"/>
      <c r="BK37" s="281"/>
      <c r="BL37" s="281"/>
      <c r="BM37" s="281" t="b">
        <f>AND(RMDF!BP37&gt;=0, RMDF!BP37&lt;=1-SUM(RMDF!Z37,RMDF!AG37,RMDF!AN37,RMDF!AU37,RMDF!BB37,RMDF!BI37), RMDF!BP37=ROUND(RMDF!BP37,4))</f>
        <v>1</v>
      </c>
      <c r="BN37" s="317">
        <f>RMDF!BN37</f>
        <v>0</v>
      </c>
      <c r="BO37" s="318" t="str">
        <f>IF(BN37=0,"",_xlfn.XLOOKUP(BN37,StatePicklist!$1:$1,StatePicklist!$3:$3,"NA",0))</f>
        <v/>
      </c>
      <c r="BP37" s="297" t="str">
        <f ca="1">IF(RMDF!BO37="", "", IF(ISNUMBER(MATCH(RMDF!BO37, INDIRECT(BO37), 0)), "OK", "Invalid"))</f>
        <v/>
      </c>
      <c r="BQ37" s="281"/>
      <c r="BR37" s="281"/>
      <c r="BS37" s="281"/>
      <c r="BT37" s="281" t="b">
        <f>AND(RMDF!BW37&gt;=0, RMDF!BW37&lt;=1-SUM(RMDF!Z37,RMDF!AG37,RMDF!AN37,RMDF!AU37,RMDF!BB37,RMDF!BI37,RMDF!BP37), RMDF!BW37=ROUND(RMDF!BW37,4))</f>
        <v>1</v>
      </c>
      <c r="BU37" s="317">
        <f>RMDF!BU37</f>
        <v>0</v>
      </c>
      <c r="BV37" s="318" t="str">
        <f>IF(BU37=0,"",_xlfn.XLOOKUP(BU37,StatePicklist!$1:$1,StatePicklist!$3:$3,"NA",0))</f>
        <v/>
      </c>
      <c r="BW37" s="297" t="str">
        <f ca="1">IF(RMDF!BV37="", "", IF(ISNUMBER(MATCH(RMDF!BV37, INDIRECT(BV37), 0)), "OK", "Invalid"))</f>
        <v/>
      </c>
      <c r="BX37" s="281"/>
      <c r="BY37" s="281"/>
      <c r="BZ37" s="281"/>
      <c r="CA37" s="281" t="b">
        <f>AND(RMDF!CD37&gt;=0, RMDF!CD37&lt;=1-SUM(RMDF!Z37,RMDF!AG37,RMDF!AN37,RMDF!AU37,RMDF!BB37,RMDF!BI37,RMDF!BP37,RMDF!BW37), RMDF!CD37=ROUND(RMDF!CD37,4))</f>
        <v>1</v>
      </c>
      <c r="CB37" s="317">
        <f>RMDF!CB37</f>
        <v>0</v>
      </c>
      <c r="CC37" s="318" t="str">
        <f>IF(CB37=0,"",_xlfn.XLOOKUP(CB37,StatePicklist!$1:$1,StatePicklist!$3:$3,"NA",0))</f>
        <v/>
      </c>
      <c r="CD37" s="297" t="str">
        <f ca="1">IF(RMDF!CC37="", "", IF(ISNUMBER(MATCH(RMDF!CC37, INDIRECT(CC37), 0)), "OK", "Invalid"))</f>
        <v/>
      </c>
      <c r="CE37" s="281"/>
      <c r="CF37" s="281"/>
      <c r="CG37" s="281"/>
      <c r="CH37" s="281" t="b">
        <f>AND(RMDF!CK37&gt;=0, RMDF!CK37&lt;=1-SUM(RMDF!Z37,RMDF!AG37,RMDF!AN37,RMDF!AU37,RMDF!BB37,RMDF!BI37,RMDF!BP37,RMDF!BW37,RMDF!CD37), RMDF!CK37=ROUND(RMDF!CK37,4))</f>
        <v>1</v>
      </c>
      <c r="CI37" s="317">
        <f>RMDF!CI37</f>
        <v>0</v>
      </c>
      <c r="CJ37" s="318" t="str">
        <f>IF(CI37=0,"",_xlfn.XLOOKUP(CI37,StatePicklist!$1:$1,StatePicklist!$3:$3,"NA",0))</f>
        <v/>
      </c>
      <c r="CK37" s="297" t="str">
        <f ca="1">IF(RMDF!CJ37="", "", IF(ISNUMBER(MATCH(RMDF!CJ37, INDIRECT(CJ37), 0)), "OK", "Invalid"))</f>
        <v/>
      </c>
      <c r="CL37" s="281"/>
      <c r="CM37" s="281"/>
      <c r="CN37" s="281"/>
      <c r="CO37" s="281" t="b">
        <f>AND(RMDF!CR37&gt;=0, RMDF!CR37&lt;=1-SUM(RMDF!Z37,RMDF!AG37,RMDF!AN37,RMDF!AU37,RMDF!BB37,RMDF!BI37,RMDF!BP37,RMDF!BW37,RMDF!CD37,RMDF!CK37), RMDF!CR37=ROUND(RMDF!CR37,4))</f>
        <v>1</v>
      </c>
      <c r="CP37" s="317">
        <f>RMDF!CP37</f>
        <v>0</v>
      </c>
      <c r="CQ37" s="318" t="str">
        <f>IF(CP37=0,"",_xlfn.XLOOKUP(CP37,StatePicklist!$1:$1,StatePicklist!$3:$3,"NA",0))</f>
        <v/>
      </c>
      <c r="CR37" s="297" t="str">
        <f ca="1">IF(RMDF!CQ37="", "", IF(ISNUMBER(MATCH(RMDF!CQ37, INDIRECT(CQ37), 0)), "OK", "Invalid"))</f>
        <v/>
      </c>
      <c r="CS37" s="281"/>
      <c r="CT37" s="281"/>
      <c r="CU37" s="281"/>
      <c r="CV37" s="281" t="b">
        <f>AND(RMDF!CY37&gt;=0, RMDF!CY37&lt;=1-SUM(RMDF!Z37,RMDF!AG37,RMDF!AN37,RMDF!AU37,RMDF!BB37,RMDF!BI37,RMDF!BP37,RMDF!BW37,RMDF!CD37,RMDF!CK37,RMDF!CR37), RMDF!CY37=ROUND(RMDF!CY37,4))</f>
        <v>1</v>
      </c>
      <c r="CW37" s="317">
        <f>RMDF!CW37</f>
        <v>0</v>
      </c>
      <c r="CX37" s="318" t="str">
        <f>IF(CW37=0,"",_xlfn.XLOOKUP(CW37,StatePicklist!$1:$1,StatePicklist!$3:$3,"NA",0))</f>
        <v/>
      </c>
      <c r="CY37" s="297" t="str">
        <f ca="1">IF(RMDF!CX37="", "", IF(ISNUMBER(MATCH(RMDF!CX37, INDIRECT(CX37), 0)), "OK", "Invalid"))</f>
        <v/>
      </c>
      <c r="CZ37" s="281"/>
      <c r="DA37" s="281"/>
      <c r="DB37" s="281"/>
      <c r="DC37" s="281" t="b">
        <f>AND(RMDF!DF37&gt;=0, RMDF!DF37&lt;=1-SUM(RMDF!Z37,RMDF!AG37,RMDF!AN37,RMDF!AU37,RMDF!BB37,RMDF!BI37,RMDF!BP37,RMDF!BW37,RMDF!CD37,RMDF!CK37,RMDF!CR37,RMDF!CY37), RMDF!DF37=ROUND(RMDF!DF37,4))</f>
        <v>1</v>
      </c>
      <c r="DD37" s="317">
        <f>RMDF!DD37</f>
        <v>0</v>
      </c>
      <c r="DE37" s="318" t="str">
        <f>IF(DD37=0,"",_xlfn.XLOOKUP(DD37,StatePicklist!$1:$1,StatePicklist!$3:$3,"NA",0))</f>
        <v/>
      </c>
      <c r="DF37" s="297" t="str">
        <f ca="1">IF(RMDF!DE37="", "", IF(ISNUMBER(MATCH(RMDF!DE37, INDIRECT(DE37), 0)), "OK", "Invalid"))</f>
        <v/>
      </c>
      <c r="DG37" s="281"/>
      <c r="DH37" s="281"/>
      <c r="DI37" s="281"/>
      <c r="DJ37" s="281" t="b">
        <f>AND(RMDF!DM37&gt;=0, RMDF!DM37&lt;=1-SUM(RMDF!Z37,RMDF!AG37,RMDF!AN37,RMDF!AU37,RMDF!BB37,RMDF!BI37,RMDF!BP37,RMDF!BW37,RMDF!CD37,RMDF!CK37,RMDF!CR37,RMDF!CY37,RMDF!DF37), RMDF!DM37=ROUND(RMDF!DM37,4))</f>
        <v>1</v>
      </c>
      <c r="DK37" s="317">
        <f>RMDF!DK37</f>
        <v>0</v>
      </c>
      <c r="DL37" s="318" t="str">
        <f>IF(DK37=0,"",_xlfn.XLOOKUP(DK37,StatePicklist!$1:$1,StatePicklist!$3:$3,"NA",0))</f>
        <v/>
      </c>
      <c r="DM37" s="297" t="str">
        <f ca="1">IF(RMDF!DL37="", "", IF(ISNUMBER(MATCH(RMDF!DL37, INDIRECT(DL37), 0)), "OK", "Invalid"))</f>
        <v/>
      </c>
      <c r="DN37" s="281"/>
      <c r="DO37" s="281"/>
      <c r="DP37" s="281"/>
      <c r="DQ37" s="281" t="b">
        <f>AND(RMDF!DT37&gt;=0, RMDF!DT37&lt;=1-SUM(RMDF!Z37,RMDF!AG37,RMDF!AN37,RMDF!AU37,RMDF!BB37,RMDF!BI37,RMDF!BP37,RMDF!BW37,RMDF!CD37,RMDF!CK37,RMDF!CR37,RMDF!CY37,RMDF!DF37,RMDF!DM37), RMDF!DT37=ROUND(RMDF!DT37,4))</f>
        <v>1</v>
      </c>
      <c r="DR37" s="317">
        <f>RMDF!DR37</f>
        <v>0</v>
      </c>
      <c r="DS37" s="318" t="str">
        <f>IF(DR37=0,"",_xlfn.XLOOKUP(DR37,StatePicklist!$1:$1,StatePicklist!$3:$3,"NA",0))</f>
        <v/>
      </c>
      <c r="DT37" s="297" t="str">
        <f ca="1">IF(RMDF!DS37="", "", IF(ISNUMBER(MATCH(RMDF!DS37, INDIRECT(DS37), 0)), "OK", "Invalid"))</f>
        <v/>
      </c>
      <c r="DU37" s="281"/>
      <c r="DV37" s="281"/>
      <c r="DW37" s="281"/>
      <c r="DX37" s="281" t="b">
        <f>AND(RMDF!EA37&gt;=0, RMDF!EA37&lt;=1-SUM(RMDF!Z37,RMDF!AG37,RMDF!AN37,RMDF!AU37,RMDF!BB37,RMDF!BI37,RMDF!BP37,RMDF!BW37,RMDF!CD37,RMDF!CK37,RMDF!CR37,RMDF!CY37,RMDF!DF37,RMDF!DM37,RMDF!DT37), RMDF!EA37=ROUND(RMDF!EA37,4))</f>
        <v>1</v>
      </c>
      <c r="DY37" s="317">
        <f>RMDF!DY37</f>
        <v>0</v>
      </c>
      <c r="DZ37" s="318" t="str">
        <f>IF(DY37=0,"",_xlfn.XLOOKUP(DY37,StatePicklist!$1:$1,StatePicklist!$3:$3,"NA",0))</f>
        <v/>
      </c>
      <c r="EA37" s="297" t="str">
        <f ca="1">IF(RMDF!DZ37="", "", IF(ISNUMBER(MATCH(RMDF!DZ37, INDIRECT(DZ37), 0)), "OK", "Invalid"))</f>
        <v/>
      </c>
      <c r="EB37" s="281"/>
      <c r="EC37" s="281"/>
      <c r="ED37" s="281"/>
      <c r="EE37" s="281" t="b">
        <f>AND(RMDF!EH37&gt;=0, RMDF!EH37&lt;=1-SUM(RMDF!Z37,RMDF!AG37,RMDF!AN37,RMDF!AU37,RMDF!BB37,RMDF!BI37,RMDF!BP37,RMDF!BW37,RMDF!CD37,RMDF!CK37,RMDF!CR37,RMDF!CY37,RMDF!DF37,RMDF!DM37,RMDF!DT37,RMDF!EA37), RMDF!EH37=ROUND(RMDF!EH37,4))</f>
        <v>1</v>
      </c>
      <c r="EF37" s="317">
        <f>RMDF!EF37</f>
        <v>0</v>
      </c>
      <c r="EG37" s="318" t="str">
        <f>IF(EF37=0,"",_xlfn.XLOOKUP(EF37,StatePicklist!$1:$1,StatePicklist!$3:$3,"NA",0))</f>
        <v/>
      </c>
      <c r="EH37" s="297" t="str">
        <f ca="1">IF(RMDF!EG37="", "", IF(ISNUMBER(MATCH(RMDF!EG37, INDIRECT(EG37), 0)), "OK", "Invalid"))</f>
        <v/>
      </c>
      <c r="EI37" s="281"/>
      <c r="EJ37" s="281"/>
      <c r="EK37" s="281"/>
      <c r="EL37" s="281" t="b">
        <f>AND(RMDF!EO37&gt;=0, RMDF!EO37&lt;=1-SUM(RMDF!Z37,RMDF!AG37,RMDF!AN37,RMDF!AU37,RMDF!BB37,RMDF!BI37,RMDF!BP37,RMDF!BW37,RMDF!CD37,RMDF!CK37,RMDF!CR37,RMDF!CY37,RMDF!DF37,RMDF!DM37,RMDF!DT37,RMDF!EA37,RMDF!EH37), RMDF!EO37=ROUND(RMDF!EO37,4))</f>
        <v>1</v>
      </c>
      <c r="EM37" s="317">
        <f>RMDF!EM37</f>
        <v>0</v>
      </c>
      <c r="EN37" s="318" t="str">
        <f>IF(EM37=0,"",_xlfn.XLOOKUP(EM37,StatePicklist!$1:$1,StatePicklist!$3:$3,"NA",0))</f>
        <v/>
      </c>
      <c r="EO37" s="297" t="str">
        <f ca="1">IF(RMDF!EN37="", "", IF(ISNUMBER(MATCH(RMDF!EN37, INDIRECT(EN37), 0)), "OK", "Invalid"))</f>
        <v/>
      </c>
      <c r="EP37" s="281"/>
      <c r="EQ37" s="281"/>
      <c r="ER37" s="281"/>
      <c r="ES37" s="281" t="b">
        <f>AND(RMDF!EV37&gt;=0, RMDF!EV37&lt;=1-SUM(RMDF!Z37,RMDF!AG37,RMDF!AN37,RMDF!AU37,RMDF!BB37,RMDF!BI37,RMDF!BP37,RMDF!BW37,RMDF!CD37,RMDF!CK37,RMDF!CR37,RMDF!CY37,RMDF!DF37,RMDF!DM37,RMDF!DT37,RMDF!EA37,RMDF!EH37,RMDF!EO37), RMDF!EV37=ROUND(RMDF!EV37,4))</f>
        <v>1</v>
      </c>
      <c r="ET37" s="317">
        <f>RMDF!ET37</f>
        <v>0</v>
      </c>
      <c r="EU37" s="318" t="str">
        <f>IF(ET37=0,"",_xlfn.XLOOKUP(ET37,StatePicklist!$1:$1,StatePicklist!$3:$3,"NA",0))</f>
        <v/>
      </c>
      <c r="EV37" s="297" t="str">
        <f ca="1">IF(RMDF!EU37="", "", IF(ISNUMBER(MATCH(RMDF!EU37, INDIRECT(EU37), 0)), "OK", "Invalid"))</f>
        <v/>
      </c>
      <c r="EW37" s="281"/>
      <c r="EX37" s="281"/>
      <c r="EY37" s="281"/>
      <c r="EZ37" s="281" t="b">
        <f>AND(RMDF!FC37&gt;=0, RMDF!FC37&lt;=1-SUM(RMDF!Z37,RMDF!AG37,RMDF!AN37,RMDF!AU37,RMDF!BB37,RMDF!BI37,RMDF!BP37,RMDF!BW37,RMDF!CD37,RMDF!CK37,RMDF!CR37,RMDF!CY37,RMDF!DF37,RMDF!DM37,RMDF!DT37,RMDF!EA37,RMDF!EH37,RMDF!EO37,RMDF!EV37), RMDF!FC37=ROUND(RMDF!FC37,4))</f>
        <v>1</v>
      </c>
      <c r="FA37" s="317">
        <f>RMDF!FA37</f>
        <v>0</v>
      </c>
      <c r="FB37" s="318" t="str">
        <f>IF(FA37=0,"",_xlfn.XLOOKUP(FA37,StatePicklist!$1:$1,StatePicklist!$3:$3,"NA",0))</f>
        <v/>
      </c>
      <c r="FC37" s="297" t="str">
        <f ca="1">IF(RMDF!FB37="", "", IF(ISNUMBER(MATCH(RMDF!FB37, INDIRECT(FB37), 0)), "OK", "Invalid"))</f>
        <v/>
      </c>
    </row>
    <row r="38" spans="1:159" s="205" customFormat="1" ht="39.9" customHeight="1" x14ac:dyDescent="0.25">
      <c r="A38" s="206"/>
      <c r="B38" s="196"/>
      <c r="C38" s="197"/>
      <c r="D38" s="198"/>
      <c r="E38" s="199"/>
      <c r="F38" s="200"/>
      <c r="G38" s="201"/>
      <c r="H38" s="292"/>
      <c r="I38" s="305">
        <f>RMDF!I38</f>
        <v>0</v>
      </c>
      <c r="J38" s="305" t="str">
        <f>IF(I38=ProductCode!$B$30,"PDReclPost",IF(OR(I38=ProductCode!$C$30,I38=ProductCode!$E$30,I38=ProductCode!$G$30),"PDPreCon",IF(OR(I38=ProductCode!$D$30,I38=ProductCode!$F$30),"PDNotReclPost","")))</f>
        <v/>
      </c>
      <c r="K38" s="305" t="str">
        <f t="shared" si="9"/>
        <v/>
      </c>
      <c r="L38" s="289"/>
      <c r="M38" s="305" t="str">
        <f t="shared" si="9"/>
        <v/>
      </c>
      <c r="N38" s="289" t="b">
        <f>AND(RMDF!N38&gt;=0, RMDF!N38&lt;=1-RMDF!L38, RMDF!N38=ROUND(RMDF!N38,4))</f>
        <v>1</v>
      </c>
      <c r="O38" s="286" t="str">
        <f>IF(P38="","",IF(I38="","",IF(LEFT(I38,13)="Reclaimed pos",RawMaterialCode!$E$569,RawMaterialCode!$E$568)))</f>
        <v>Reclaimed pre-consumer mixed fibers (RM0578)</v>
      </c>
      <c r="P38" s="295">
        <f t="shared" si="10"/>
        <v>1</v>
      </c>
      <c r="Q38" s="202"/>
      <c r="R38" s="203"/>
      <c r="S38" s="204" t="str">
        <f t="shared" si="11"/>
        <v/>
      </c>
      <c r="T38" s="281"/>
      <c r="U38" s="281"/>
      <c r="V38" s="281"/>
      <c r="W38" s="281"/>
      <c r="X38" s="317">
        <f>RMDF!X38</f>
        <v>0</v>
      </c>
      <c r="Y38" s="318" t="str">
        <f>IF(X38=0,"",_xlfn.XLOOKUP(X38,StatePicklist!$1:$1,StatePicklist!$3:$3,"NA",0))</f>
        <v/>
      </c>
      <c r="Z38" s="297" t="str">
        <f ca="1">IF(RMDF!Y38="", "", IF(ISNUMBER(MATCH(RMDF!Y38, INDIRECT(Y38), 0)), "OK", "Invalid"))</f>
        <v/>
      </c>
      <c r="AA38" s="281"/>
      <c r="AB38" s="281"/>
      <c r="AC38" s="281"/>
      <c r="AD38" s="281" t="b">
        <f>AND(RMDF!AG38&gt;=0, RMDF!AG38&lt;=1-RMDF!Z38, RMDF!AG38=ROUND(RMDF!AG38,4))</f>
        <v>1</v>
      </c>
      <c r="AE38" s="317">
        <f>RMDF!AE38</f>
        <v>0</v>
      </c>
      <c r="AF38" s="318" t="str">
        <f>IF(AE38=0,"",_xlfn.XLOOKUP(AE38,StatePicklist!$1:$1,StatePicklist!$3:$3,"NA",0))</f>
        <v/>
      </c>
      <c r="AG38" s="297" t="str">
        <f ca="1">IF(RMDF!AF38="", "", IF(ISNUMBER(MATCH(RMDF!AF38, INDIRECT(AF38), 0)), "OK", "Invalid"))</f>
        <v/>
      </c>
      <c r="AH38" s="281"/>
      <c r="AI38" s="281"/>
      <c r="AJ38" s="281"/>
      <c r="AK38" s="281" t="b">
        <f>AND(RMDF!AN38&gt;=0, RMDF!AN38&lt;=1-SUM(RMDF!Z38,RMDF!AG38), RMDF!AN38=ROUND(RMDF!AN38,4))</f>
        <v>1</v>
      </c>
      <c r="AL38" s="317">
        <f>RMDF!AL38</f>
        <v>0</v>
      </c>
      <c r="AM38" s="318" t="str">
        <f>IF(AL38=0,"",_xlfn.XLOOKUP(AL38,StatePicklist!$1:$1,StatePicklist!$3:$3,"NA",0))</f>
        <v/>
      </c>
      <c r="AN38" s="297" t="str">
        <f ca="1">IF(RMDF!AM38="", "", IF(ISNUMBER(MATCH(RMDF!AM38, INDIRECT(AM38), 0)), "OK", "Invalid"))</f>
        <v/>
      </c>
      <c r="AO38" s="281"/>
      <c r="AP38" s="281"/>
      <c r="AQ38" s="281"/>
      <c r="AR38" s="281" t="b">
        <f>AND(RMDF!AU38&gt;=0, RMDF!AU38&lt;=1-SUM(RMDF!Z38,RMDF!AG38,RMDF!AN38), RMDF!AU38=ROUND(RMDF!AU38,4))</f>
        <v>1</v>
      </c>
      <c r="AS38" s="317">
        <f>RMDF!AS38</f>
        <v>0</v>
      </c>
      <c r="AT38" s="318" t="str">
        <f>IF(AS38=0,"",_xlfn.XLOOKUP(AS38,StatePicklist!$1:$1,StatePicklist!$3:$3,"NA",0))</f>
        <v/>
      </c>
      <c r="AU38" s="297" t="str">
        <f ca="1">IF(RMDF!AT38="", "", IF(ISNUMBER(MATCH(RMDF!AT38, INDIRECT(AT38), 0)), "OK", "Invalid"))</f>
        <v/>
      </c>
      <c r="AV38" s="281"/>
      <c r="AW38" s="281"/>
      <c r="AX38" s="281"/>
      <c r="AY38" s="281" t="b">
        <f>AND(RMDF!BB38&gt;=0, RMDF!BB38&lt;=1-SUM(RMDF!Z38,RMDF!AG38,RMDF!AN38,RMDF!AU38), RMDF!BB38=ROUND(RMDF!BB38,4))</f>
        <v>1</v>
      </c>
      <c r="AZ38" s="317">
        <f>RMDF!AZ38</f>
        <v>0</v>
      </c>
      <c r="BA38" s="318" t="str">
        <f>IF(AZ38=0,"",_xlfn.XLOOKUP(AZ38,StatePicklist!$1:$1,StatePicklist!$3:$3,"NA",0))</f>
        <v/>
      </c>
      <c r="BB38" s="297" t="str">
        <f ca="1">IF(RMDF!BA38="", "", IF(ISNUMBER(MATCH(RMDF!BA38, INDIRECT(BA38), 0)), "OK", "Invalid"))</f>
        <v/>
      </c>
      <c r="BC38" s="281"/>
      <c r="BD38" s="281"/>
      <c r="BE38" s="281"/>
      <c r="BF38" s="281" t="b">
        <f>AND(RMDF!BI38&gt;=0, RMDF!BI38&lt;=1-SUM(RMDF!Z38,RMDF!AG38,RMDF!AN38,RMDF!AU38,RMDF!BB38), RMDF!BI38=ROUND(RMDF!BI38,4))</f>
        <v>1</v>
      </c>
      <c r="BG38" s="317">
        <f>RMDF!BG38</f>
        <v>0</v>
      </c>
      <c r="BH38" s="318" t="str">
        <f>IF(BG38=0,"",_xlfn.XLOOKUP(BG38,StatePicklist!$1:$1,StatePicklist!$3:$3,"NA",0))</f>
        <v/>
      </c>
      <c r="BI38" s="297" t="str">
        <f ca="1">IF(RMDF!BH38="", "", IF(ISNUMBER(MATCH(RMDF!BH38, INDIRECT(BH38), 0)), "OK", "Invalid"))</f>
        <v/>
      </c>
      <c r="BJ38" s="281"/>
      <c r="BK38" s="281"/>
      <c r="BL38" s="281"/>
      <c r="BM38" s="281" t="b">
        <f>AND(RMDF!BP38&gt;=0, RMDF!BP38&lt;=1-SUM(RMDF!Z38,RMDF!AG38,RMDF!AN38,RMDF!AU38,RMDF!BB38,RMDF!BI38), RMDF!BP38=ROUND(RMDF!BP38,4))</f>
        <v>1</v>
      </c>
      <c r="BN38" s="317">
        <f>RMDF!BN38</f>
        <v>0</v>
      </c>
      <c r="BO38" s="318" t="str">
        <f>IF(BN38=0,"",_xlfn.XLOOKUP(BN38,StatePicklist!$1:$1,StatePicklist!$3:$3,"NA",0))</f>
        <v/>
      </c>
      <c r="BP38" s="297" t="str">
        <f ca="1">IF(RMDF!BO38="", "", IF(ISNUMBER(MATCH(RMDF!BO38, INDIRECT(BO38), 0)), "OK", "Invalid"))</f>
        <v/>
      </c>
      <c r="BQ38" s="281"/>
      <c r="BR38" s="281"/>
      <c r="BS38" s="281"/>
      <c r="BT38" s="281" t="b">
        <f>AND(RMDF!BW38&gt;=0, RMDF!BW38&lt;=1-SUM(RMDF!Z38,RMDF!AG38,RMDF!AN38,RMDF!AU38,RMDF!BB38,RMDF!BI38,RMDF!BP38), RMDF!BW38=ROUND(RMDF!BW38,4))</f>
        <v>1</v>
      </c>
      <c r="BU38" s="317">
        <f>RMDF!BU38</f>
        <v>0</v>
      </c>
      <c r="BV38" s="318" t="str">
        <f>IF(BU38=0,"",_xlfn.XLOOKUP(BU38,StatePicklist!$1:$1,StatePicklist!$3:$3,"NA",0))</f>
        <v/>
      </c>
      <c r="BW38" s="297" t="str">
        <f ca="1">IF(RMDF!BV38="", "", IF(ISNUMBER(MATCH(RMDF!BV38, INDIRECT(BV38), 0)), "OK", "Invalid"))</f>
        <v/>
      </c>
      <c r="BX38" s="281"/>
      <c r="BY38" s="281"/>
      <c r="BZ38" s="281"/>
      <c r="CA38" s="281" t="b">
        <f>AND(RMDF!CD38&gt;=0, RMDF!CD38&lt;=1-SUM(RMDF!Z38,RMDF!AG38,RMDF!AN38,RMDF!AU38,RMDF!BB38,RMDF!BI38,RMDF!BP38,RMDF!BW38), RMDF!CD38=ROUND(RMDF!CD38,4))</f>
        <v>1</v>
      </c>
      <c r="CB38" s="317">
        <f>RMDF!CB38</f>
        <v>0</v>
      </c>
      <c r="CC38" s="318" t="str">
        <f>IF(CB38=0,"",_xlfn.XLOOKUP(CB38,StatePicklist!$1:$1,StatePicklist!$3:$3,"NA",0))</f>
        <v/>
      </c>
      <c r="CD38" s="297" t="str">
        <f ca="1">IF(RMDF!CC38="", "", IF(ISNUMBER(MATCH(RMDF!CC38, INDIRECT(CC38), 0)), "OK", "Invalid"))</f>
        <v/>
      </c>
      <c r="CE38" s="281"/>
      <c r="CF38" s="281"/>
      <c r="CG38" s="281"/>
      <c r="CH38" s="281" t="b">
        <f>AND(RMDF!CK38&gt;=0, RMDF!CK38&lt;=1-SUM(RMDF!Z38,RMDF!AG38,RMDF!AN38,RMDF!AU38,RMDF!BB38,RMDF!BI38,RMDF!BP38,RMDF!BW38,RMDF!CD38), RMDF!CK38=ROUND(RMDF!CK38,4))</f>
        <v>1</v>
      </c>
      <c r="CI38" s="317">
        <f>RMDF!CI38</f>
        <v>0</v>
      </c>
      <c r="CJ38" s="318" t="str">
        <f>IF(CI38=0,"",_xlfn.XLOOKUP(CI38,StatePicklist!$1:$1,StatePicklist!$3:$3,"NA",0))</f>
        <v/>
      </c>
      <c r="CK38" s="297" t="str">
        <f ca="1">IF(RMDF!CJ38="", "", IF(ISNUMBER(MATCH(RMDF!CJ38, INDIRECT(CJ38), 0)), "OK", "Invalid"))</f>
        <v/>
      </c>
      <c r="CL38" s="281"/>
      <c r="CM38" s="281"/>
      <c r="CN38" s="281"/>
      <c r="CO38" s="281" t="b">
        <f>AND(RMDF!CR38&gt;=0, RMDF!CR38&lt;=1-SUM(RMDF!Z38,RMDF!AG38,RMDF!AN38,RMDF!AU38,RMDF!BB38,RMDF!BI38,RMDF!BP38,RMDF!BW38,RMDF!CD38,RMDF!CK38), RMDF!CR38=ROUND(RMDF!CR38,4))</f>
        <v>1</v>
      </c>
      <c r="CP38" s="317">
        <f>RMDF!CP38</f>
        <v>0</v>
      </c>
      <c r="CQ38" s="318" t="str">
        <f>IF(CP38=0,"",_xlfn.XLOOKUP(CP38,StatePicklist!$1:$1,StatePicklist!$3:$3,"NA",0))</f>
        <v/>
      </c>
      <c r="CR38" s="297" t="str">
        <f ca="1">IF(RMDF!CQ38="", "", IF(ISNUMBER(MATCH(RMDF!CQ38, INDIRECT(CQ38), 0)), "OK", "Invalid"))</f>
        <v/>
      </c>
      <c r="CS38" s="281"/>
      <c r="CT38" s="281"/>
      <c r="CU38" s="281"/>
      <c r="CV38" s="281" t="b">
        <f>AND(RMDF!CY38&gt;=0, RMDF!CY38&lt;=1-SUM(RMDF!Z38,RMDF!AG38,RMDF!AN38,RMDF!AU38,RMDF!BB38,RMDF!BI38,RMDF!BP38,RMDF!BW38,RMDF!CD38,RMDF!CK38,RMDF!CR38), RMDF!CY38=ROUND(RMDF!CY38,4))</f>
        <v>1</v>
      </c>
      <c r="CW38" s="317">
        <f>RMDF!CW38</f>
        <v>0</v>
      </c>
      <c r="CX38" s="318" t="str">
        <f>IF(CW38=0,"",_xlfn.XLOOKUP(CW38,StatePicklist!$1:$1,StatePicklist!$3:$3,"NA",0))</f>
        <v/>
      </c>
      <c r="CY38" s="297" t="str">
        <f ca="1">IF(RMDF!CX38="", "", IF(ISNUMBER(MATCH(RMDF!CX38, INDIRECT(CX38), 0)), "OK", "Invalid"))</f>
        <v/>
      </c>
      <c r="CZ38" s="281"/>
      <c r="DA38" s="281"/>
      <c r="DB38" s="281"/>
      <c r="DC38" s="281" t="b">
        <f>AND(RMDF!DF38&gt;=0, RMDF!DF38&lt;=1-SUM(RMDF!Z38,RMDF!AG38,RMDF!AN38,RMDF!AU38,RMDF!BB38,RMDF!BI38,RMDF!BP38,RMDF!BW38,RMDF!CD38,RMDF!CK38,RMDF!CR38,RMDF!CY38), RMDF!DF38=ROUND(RMDF!DF38,4))</f>
        <v>1</v>
      </c>
      <c r="DD38" s="317">
        <f>RMDF!DD38</f>
        <v>0</v>
      </c>
      <c r="DE38" s="318" t="str">
        <f>IF(DD38=0,"",_xlfn.XLOOKUP(DD38,StatePicklist!$1:$1,StatePicklist!$3:$3,"NA",0))</f>
        <v/>
      </c>
      <c r="DF38" s="297" t="str">
        <f ca="1">IF(RMDF!DE38="", "", IF(ISNUMBER(MATCH(RMDF!DE38, INDIRECT(DE38), 0)), "OK", "Invalid"))</f>
        <v/>
      </c>
      <c r="DG38" s="281"/>
      <c r="DH38" s="281"/>
      <c r="DI38" s="281"/>
      <c r="DJ38" s="281" t="b">
        <f>AND(RMDF!DM38&gt;=0, RMDF!DM38&lt;=1-SUM(RMDF!Z38,RMDF!AG38,RMDF!AN38,RMDF!AU38,RMDF!BB38,RMDF!BI38,RMDF!BP38,RMDF!BW38,RMDF!CD38,RMDF!CK38,RMDF!CR38,RMDF!CY38,RMDF!DF38), RMDF!DM38=ROUND(RMDF!DM38,4))</f>
        <v>1</v>
      </c>
      <c r="DK38" s="317">
        <f>RMDF!DK38</f>
        <v>0</v>
      </c>
      <c r="DL38" s="318" t="str">
        <f>IF(DK38=0,"",_xlfn.XLOOKUP(DK38,StatePicklist!$1:$1,StatePicklist!$3:$3,"NA",0))</f>
        <v/>
      </c>
      <c r="DM38" s="297" t="str">
        <f ca="1">IF(RMDF!DL38="", "", IF(ISNUMBER(MATCH(RMDF!DL38, INDIRECT(DL38), 0)), "OK", "Invalid"))</f>
        <v/>
      </c>
      <c r="DN38" s="281"/>
      <c r="DO38" s="281"/>
      <c r="DP38" s="281"/>
      <c r="DQ38" s="281" t="b">
        <f>AND(RMDF!DT38&gt;=0, RMDF!DT38&lt;=1-SUM(RMDF!Z38,RMDF!AG38,RMDF!AN38,RMDF!AU38,RMDF!BB38,RMDF!BI38,RMDF!BP38,RMDF!BW38,RMDF!CD38,RMDF!CK38,RMDF!CR38,RMDF!CY38,RMDF!DF38,RMDF!DM38), RMDF!DT38=ROUND(RMDF!DT38,4))</f>
        <v>1</v>
      </c>
      <c r="DR38" s="317">
        <f>RMDF!DR38</f>
        <v>0</v>
      </c>
      <c r="DS38" s="318" t="str">
        <f>IF(DR38=0,"",_xlfn.XLOOKUP(DR38,StatePicklist!$1:$1,StatePicklist!$3:$3,"NA",0))</f>
        <v/>
      </c>
      <c r="DT38" s="297" t="str">
        <f ca="1">IF(RMDF!DS38="", "", IF(ISNUMBER(MATCH(RMDF!DS38, INDIRECT(DS38), 0)), "OK", "Invalid"))</f>
        <v/>
      </c>
      <c r="DU38" s="281"/>
      <c r="DV38" s="281"/>
      <c r="DW38" s="281"/>
      <c r="DX38" s="281" t="b">
        <f>AND(RMDF!EA38&gt;=0, RMDF!EA38&lt;=1-SUM(RMDF!Z38,RMDF!AG38,RMDF!AN38,RMDF!AU38,RMDF!BB38,RMDF!BI38,RMDF!BP38,RMDF!BW38,RMDF!CD38,RMDF!CK38,RMDF!CR38,RMDF!CY38,RMDF!DF38,RMDF!DM38,RMDF!DT38), RMDF!EA38=ROUND(RMDF!EA38,4))</f>
        <v>1</v>
      </c>
      <c r="DY38" s="317">
        <f>RMDF!DY38</f>
        <v>0</v>
      </c>
      <c r="DZ38" s="318" t="str">
        <f>IF(DY38=0,"",_xlfn.XLOOKUP(DY38,StatePicklist!$1:$1,StatePicklist!$3:$3,"NA",0))</f>
        <v/>
      </c>
      <c r="EA38" s="297" t="str">
        <f ca="1">IF(RMDF!DZ38="", "", IF(ISNUMBER(MATCH(RMDF!DZ38, INDIRECT(DZ38), 0)), "OK", "Invalid"))</f>
        <v/>
      </c>
      <c r="EB38" s="281"/>
      <c r="EC38" s="281"/>
      <c r="ED38" s="281"/>
      <c r="EE38" s="281" t="b">
        <f>AND(RMDF!EH38&gt;=0, RMDF!EH38&lt;=1-SUM(RMDF!Z38,RMDF!AG38,RMDF!AN38,RMDF!AU38,RMDF!BB38,RMDF!BI38,RMDF!BP38,RMDF!BW38,RMDF!CD38,RMDF!CK38,RMDF!CR38,RMDF!CY38,RMDF!DF38,RMDF!DM38,RMDF!DT38,RMDF!EA38), RMDF!EH38=ROUND(RMDF!EH38,4))</f>
        <v>1</v>
      </c>
      <c r="EF38" s="317">
        <f>RMDF!EF38</f>
        <v>0</v>
      </c>
      <c r="EG38" s="318" t="str">
        <f>IF(EF38=0,"",_xlfn.XLOOKUP(EF38,StatePicklist!$1:$1,StatePicklist!$3:$3,"NA",0))</f>
        <v/>
      </c>
      <c r="EH38" s="297" t="str">
        <f ca="1">IF(RMDF!EG38="", "", IF(ISNUMBER(MATCH(RMDF!EG38, INDIRECT(EG38), 0)), "OK", "Invalid"))</f>
        <v/>
      </c>
      <c r="EI38" s="281"/>
      <c r="EJ38" s="281"/>
      <c r="EK38" s="281"/>
      <c r="EL38" s="281" t="b">
        <f>AND(RMDF!EO38&gt;=0, RMDF!EO38&lt;=1-SUM(RMDF!Z38,RMDF!AG38,RMDF!AN38,RMDF!AU38,RMDF!BB38,RMDF!BI38,RMDF!BP38,RMDF!BW38,RMDF!CD38,RMDF!CK38,RMDF!CR38,RMDF!CY38,RMDF!DF38,RMDF!DM38,RMDF!DT38,RMDF!EA38,RMDF!EH38), RMDF!EO38=ROUND(RMDF!EO38,4))</f>
        <v>1</v>
      </c>
      <c r="EM38" s="317">
        <f>RMDF!EM38</f>
        <v>0</v>
      </c>
      <c r="EN38" s="318" t="str">
        <f>IF(EM38=0,"",_xlfn.XLOOKUP(EM38,StatePicklist!$1:$1,StatePicklist!$3:$3,"NA",0))</f>
        <v/>
      </c>
      <c r="EO38" s="297" t="str">
        <f ca="1">IF(RMDF!EN38="", "", IF(ISNUMBER(MATCH(RMDF!EN38, INDIRECT(EN38), 0)), "OK", "Invalid"))</f>
        <v/>
      </c>
      <c r="EP38" s="281"/>
      <c r="EQ38" s="281"/>
      <c r="ER38" s="281"/>
      <c r="ES38" s="281" t="b">
        <f>AND(RMDF!EV38&gt;=0, RMDF!EV38&lt;=1-SUM(RMDF!Z38,RMDF!AG38,RMDF!AN38,RMDF!AU38,RMDF!BB38,RMDF!BI38,RMDF!BP38,RMDF!BW38,RMDF!CD38,RMDF!CK38,RMDF!CR38,RMDF!CY38,RMDF!DF38,RMDF!DM38,RMDF!DT38,RMDF!EA38,RMDF!EH38,RMDF!EO38), RMDF!EV38=ROUND(RMDF!EV38,4))</f>
        <v>1</v>
      </c>
      <c r="ET38" s="317">
        <f>RMDF!ET38</f>
        <v>0</v>
      </c>
      <c r="EU38" s="318" t="str">
        <f>IF(ET38=0,"",_xlfn.XLOOKUP(ET38,StatePicklist!$1:$1,StatePicklist!$3:$3,"NA",0))</f>
        <v/>
      </c>
      <c r="EV38" s="297" t="str">
        <f ca="1">IF(RMDF!EU38="", "", IF(ISNUMBER(MATCH(RMDF!EU38, INDIRECT(EU38), 0)), "OK", "Invalid"))</f>
        <v/>
      </c>
      <c r="EW38" s="281"/>
      <c r="EX38" s="281"/>
      <c r="EY38" s="281"/>
      <c r="EZ38" s="281" t="b">
        <f>AND(RMDF!FC38&gt;=0, RMDF!FC38&lt;=1-SUM(RMDF!Z38,RMDF!AG38,RMDF!AN38,RMDF!AU38,RMDF!BB38,RMDF!BI38,RMDF!BP38,RMDF!BW38,RMDF!CD38,RMDF!CK38,RMDF!CR38,RMDF!CY38,RMDF!DF38,RMDF!DM38,RMDF!DT38,RMDF!EA38,RMDF!EH38,RMDF!EO38,RMDF!EV38), RMDF!FC38=ROUND(RMDF!FC38,4))</f>
        <v>1</v>
      </c>
      <c r="FA38" s="317">
        <f>RMDF!FA38</f>
        <v>0</v>
      </c>
      <c r="FB38" s="318" t="str">
        <f>IF(FA38=0,"",_xlfn.XLOOKUP(FA38,StatePicklist!$1:$1,StatePicklist!$3:$3,"NA",0))</f>
        <v/>
      </c>
      <c r="FC38" s="297" t="str">
        <f ca="1">IF(RMDF!FB38="", "", IF(ISNUMBER(MATCH(RMDF!FB38, INDIRECT(FB38), 0)), "OK", "Invalid"))</f>
        <v/>
      </c>
    </row>
    <row r="39" spans="1:159" s="205" customFormat="1" ht="39.9" customHeight="1" x14ac:dyDescent="0.25">
      <c r="A39" s="206"/>
      <c r="B39" s="196"/>
      <c r="C39" s="197"/>
      <c r="D39" s="198"/>
      <c r="E39" s="199"/>
      <c r="F39" s="200"/>
      <c r="G39" s="201"/>
      <c r="H39" s="292"/>
      <c r="I39" s="305">
        <f>RMDF!I39</f>
        <v>0</v>
      </c>
      <c r="J39" s="305" t="str">
        <f>IF(I39=ProductCode!$B$30,"PDReclPost",IF(OR(I39=ProductCode!$C$30,I39=ProductCode!$E$30,I39=ProductCode!$G$30),"PDPreCon",IF(OR(I39=ProductCode!$D$30,I39=ProductCode!$F$30),"PDNotReclPost","")))</f>
        <v/>
      </c>
      <c r="K39" s="305" t="str">
        <f t="shared" si="9"/>
        <v/>
      </c>
      <c r="L39" s="289"/>
      <c r="M39" s="305" t="str">
        <f t="shared" si="9"/>
        <v/>
      </c>
      <c r="N39" s="289" t="b">
        <f>AND(RMDF!N39&gt;=0, RMDF!N39&lt;=1-RMDF!L39, RMDF!N39=ROUND(RMDF!N39,4))</f>
        <v>1</v>
      </c>
      <c r="O39" s="286" t="str">
        <f>IF(P39="","",IF(I39="","",IF(LEFT(I39,13)="Reclaimed pos",RawMaterialCode!$E$569,RawMaterialCode!$E$568)))</f>
        <v>Reclaimed pre-consumer mixed fibers (RM0578)</v>
      </c>
      <c r="P39" s="295">
        <f t="shared" si="10"/>
        <v>1</v>
      </c>
      <c r="Q39" s="202"/>
      <c r="R39" s="203"/>
      <c r="S39" s="204" t="str">
        <f t="shared" si="11"/>
        <v/>
      </c>
      <c r="T39" s="281"/>
      <c r="U39" s="281"/>
      <c r="V39" s="281"/>
      <c r="W39" s="281"/>
      <c r="X39" s="317">
        <f>RMDF!X39</f>
        <v>0</v>
      </c>
      <c r="Y39" s="318" t="str">
        <f>IF(X39=0,"",_xlfn.XLOOKUP(X39,StatePicklist!$1:$1,StatePicklist!$3:$3,"NA",0))</f>
        <v/>
      </c>
      <c r="Z39" s="297" t="str">
        <f ca="1">IF(RMDF!Y39="", "", IF(ISNUMBER(MATCH(RMDF!Y39, INDIRECT(Y39), 0)), "OK", "Invalid"))</f>
        <v/>
      </c>
      <c r="AA39" s="281"/>
      <c r="AB39" s="281"/>
      <c r="AC39" s="281"/>
      <c r="AD39" s="281" t="b">
        <f>AND(RMDF!AG39&gt;=0, RMDF!AG39&lt;=1-RMDF!Z39, RMDF!AG39=ROUND(RMDF!AG39,4))</f>
        <v>1</v>
      </c>
      <c r="AE39" s="317">
        <f>RMDF!AE39</f>
        <v>0</v>
      </c>
      <c r="AF39" s="318" t="str">
        <f>IF(AE39=0,"",_xlfn.XLOOKUP(AE39,StatePicklist!$1:$1,StatePicklist!$3:$3,"NA",0))</f>
        <v/>
      </c>
      <c r="AG39" s="297" t="str">
        <f ca="1">IF(RMDF!AF39="", "", IF(ISNUMBER(MATCH(RMDF!AF39, INDIRECT(AF39), 0)), "OK", "Invalid"))</f>
        <v/>
      </c>
      <c r="AH39" s="281"/>
      <c r="AI39" s="281"/>
      <c r="AJ39" s="281"/>
      <c r="AK39" s="281" t="b">
        <f>AND(RMDF!AN39&gt;=0, RMDF!AN39&lt;=1-SUM(RMDF!Z39,RMDF!AG39), RMDF!AN39=ROUND(RMDF!AN39,4))</f>
        <v>1</v>
      </c>
      <c r="AL39" s="317">
        <f>RMDF!AL39</f>
        <v>0</v>
      </c>
      <c r="AM39" s="318" t="str">
        <f>IF(AL39=0,"",_xlfn.XLOOKUP(AL39,StatePicklist!$1:$1,StatePicklist!$3:$3,"NA",0))</f>
        <v/>
      </c>
      <c r="AN39" s="297" t="str">
        <f ca="1">IF(RMDF!AM39="", "", IF(ISNUMBER(MATCH(RMDF!AM39, INDIRECT(AM39), 0)), "OK", "Invalid"))</f>
        <v/>
      </c>
      <c r="AO39" s="281"/>
      <c r="AP39" s="281"/>
      <c r="AQ39" s="281"/>
      <c r="AR39" s="281" t="b">
        <f>AND(RMDF!AU39&gt;=0, RMDF!AU39&lt;=1-SUM(RMDF!Z39,RMDF!AG39,RMDF!AN39), RMDF!AU39=ROUND(RMDF!AU39,4))</f>
        <v>1</v>
      </c>
      <c r="AS39" s="317">
        <f>RMDF!AS39</f>
        <v>0</v>
      </c>
      <c r="AT39" s="318" t="str">
        <f>IF(AS39=0,"",_xlfn.XLOOKUP(AS39,StatePicklist!$1:$1,StatePicklist!$3:$3,"NA",0))</f>
        <v/>
      </c>
      <c r="AU39" s="297" t="str">
        <f ca="1">IF(RMDF!AT39="", "", IF(ISNUMBER(MATCH(RMDF!AT39, INDIRECT(AT39), 0)), "OK", "Invalid"))</f>
        <v/>
      </c>
      <c r="AV39" s="281"/>
      <c r="AW39" s="281"/>
      <c r="AX39" s="281"/>
      <c r="AY39" s="281" t="b">
        <f>AND(RMDF!BB39&gt;=0, RMDF!BB39&lt;=1-SUM(RMDF!Z39,RMDF!AG39,RMDF!AN39,RMDF!AU39), RMDF!BB39=ROUND(RMDF!BB39,4))</f>
        <v>1</v>
      </c>
      <c r="AZ39" s="317">
        <f>RMDF!AZ39</f>
        <v>0</v>
      </c>
      <c r="BA39" s="318" t="str">
        <f>IF(AZ39=0,"",_xlfn.XLOOKUP(AZ39,StatePicklist!$1:$1,StatePicklist!$3:$3,"NA",0))</f>
        <v/>
      </c>
      <c r="BB39" s="297" t="str">
        <f ca="1">IF(RMDF!BA39="", "", IF(ISNUMBER(MATCH(RMDF!BA39, INDIRECT(BA39), 0)), "OK", "Invalid"))</f>
        <v/>
      </c>
      <c r="BC39" s="281"/>
      <c r="BD39" s="281"/>
      <c r="BE39" s="281"/>
      <c r="BF39" s="281" t="b">
        <f>AND(RMDF!BI39&gt;=0, RMDF!BI39&lt;=1-SUM(RMDF!Z39,RMDF!AG39,RMDF!AN39,RMDF!AU39,RMDF!BB39), RMDF!BI39=ROUND(RMDF!BI39,4))</f>
        <v>1</v>
      </c>
      <c r="BG39" s="317">
        <f>RMDF!BG39</f>
        <v>0</v>
      </c>
      <c r="BH39" s="318" t="str">
        <f>IF(BG39=0,"",_xlfn.XLOOKUP(BG39,StatePicklist!$1:$1,StatePicklist!$3:$3,"NA",0))</f>
        <v/>
      </c>
      <c r="BI39" s="297" t="str">
        <f ca="1">IF(RMDF!BH39="", "", IF(ISNUMBER(MATCH(RMDF!BH39, INDIRECT(BH39), 0)), "OK", "Invalid"))</f>
        <v/>
      </c>
      <c r="BJ39" s="281"/>
      <c r="BK39" s="281"/>
      <c r="BL39" s="281"/>
      <c r="BM39" s="281" t="b">
        <f>AND(RMDF!BP39&gt;=0, RMDF!BP39&lt;=1-SUM(RMDF!Z39,RMDF!AG39,RMDF!AN39,RMDF!AU39,RMDF!BB39,RMDF!BI39), RMDF!BP39=ROUND(RMDF!BP39,4))</f>
        <v>1</v>
      </c>
      <c r="BN39" s="317">
        <f>RMDF!BN39</f>
        <v>0</v>
      </c>
      <c r="BO39" s="318" t="str">
        <f>IF(BN39=0,"",_xlfn.XLOOKUP(BN39,StatePicklist!$1:$1,StatePicklist!$3:$3,"NA",0))</f>
        <v/>
      </c>
      <c r="BP39" s="297" t="str">
        <f ca="1">IF(RMDF!BO39="", "", IF(ISNUMBER(MATCH(RMDF!BO39, INDIRECT(BO39), 0)), "OK", "Invalid"))</f>
        <v/>
      </c>
      <c r="BQ39" s="281"/>
      <c r="BR39" s="281"/>
      <c r="BS39" s="281"/>
      <c r="BT39" s="281" t="b">
        <f>AND(RMDF!BW39&gt;=0, RMDF!BW39&lt;=1-SUM(RMDF!Z39,RMDF!AG39,RMDF!AN39,RMDF!AU39,RMDF!BB39,RMDF!BI39,RMDF!BP39), RMDF!BW39=ROUND(RMDF!BW39,4))</f>
        <v>1</v>
      </c>
      <c r="BU39" s="317">
        <f>RMDF!BU39</f>
        <v>0</v>
      </c>
      <c r="BV39" s="318" t="str">
        <f>IF(BU39=0,"",_xlfn.XLOOKUP(BU39,StatePicklist!$1:$1,StatePicklist!$3:$3,"NA",0))</f>
        <v/>
      </c>
      <c r="BW39" s="297" t="str">
        <f ca="1">IF(RMDF!BV39="", "", IF(ISNUMBER(MATCH(RMDF!BV39, INDIRECT(BV39), 0)), "OK", "Invalid"))</f>
        <v/>
      </c>
      <c r="BX39" s="281"/>
      <c r="BY39" s="281"/>
      <c r="BZ39" s="281"/>
      <c r="CA39" s="281" t="b">
        <f>AND(RMDF!CD39&gt;=0, RMDF!CD39&lt;=1-SUM(RMDF!Z39,RMDF!AG39,RMDF!AN39,RMDF!AU39,RMDF!BB39,RMDF!BI39,RMDF!BP39,RMDF!BW39), RMDF!CD39=ROUND(RMDF!CD39,4))</f>
        <v>1</v>
      </c>
      <c r="CB39" s="317">
        <f>RMDF!CB39</f>
        <v>0</v>
      </c>
      <c r="CC39" s="318" t="str">
        <f>IF(CB39=0,"",_xlfn.XLOOKUP(CB39,StatePicklist!$1:$1,StatePicklist!$3:$3,"NA",0))</f>
        <v/>
      </c>
      <c r="CD39" s="297" t="str">
        <f ca="1">IF(RMDF!CC39="", "", IF(ISNUMBER(MATCH(RMDF!CC39, INDIRECT(CC39), 0)), "OK", "Invalid"))</f>
        <v/>
      </c>
      <c r="CE39" s="281"/>
      <c r="CF39" s="281"/>
      <c r="CG39" s="281"/>
      <c r="CH39" s="281" t="b">
        <f>AND(RMDF!CK39&gt;=0, RMDF!CK39&lt;=1-SUM(RMDF!Z39,RMDF!AG39,RMDF!AN39,RMDF!AU39,RMDF!BB39,RMDF!BI39,RMDF!BP39,RMDF!BW39,RMDF!CD39), RMDF!CK39=ROUND(RMDF!CK39,4))</f>
        <v>1</v>
      </c>
      <c r="CI39" s="317">
        <f>RMDF!CI39</f>
        <v>0</v>
      </c>
      <c r="CJ39" s="318" t="str">
        <f>IF(CI39=0,"",_xlfn.XLOOKUP(CI39,StatePicklist!$1:$1,StatePicklist!$3:$3,"NA",0))</f>
        <v/>
      </c>
      <c r="CK39" s="297" t="str">
        <f ca="1">IF(RMDF!CJ39="", "", IF(ISNUMBER(MATCH(RMDF!CJ39, INDIRECT(CJ39), 0)), "OK", "Invalid"))</f>
        <v/>
      </c>
      <c r="CL39" s="281"/>
      <c r="CM39" s="281"/>
      <c r="CN39" s="281"/>
      <c r="CO39" s="281" t="b">
        <f>AND(RMDF!CR39&gt;=0, RMDF!CR39&lt;=1-SUM(RMDF!Z39,RMDF!AG39,RMDF!AN39,RMDF!AU39,RMDF!BB39,RMDF!BI39,RMDF!BP39,RMDF!BW39,RMDF!CD39,RMDF!CK39), RMDF!CR39=ROUND(RMDF!CR39,4))</f>
        <v>1</v>
      </c>
      <c r="CP39" s="317">
        <f>RMDF!CP39</f>
        <v>0</v>
      </c>
      <c r="CQ39" s="318" t="str">
        <f>IF(CP39=0,"",_xlfn.XLOOKUP(CP39,StatePicklist!$1:$1,StatePicklist!$3:$3,"NA",0))</f>
        <v/>
      </c>
      <c r="CR39" s="297" t="str">
        <f ca="1">IF(RMDF!CQ39="", "", IF(ISNUMBER(MATCH(RMDF!CQ39, INDIRECT(CQ39), 0)), "OK", "Invalid"))</f>
        <v/>
      </c>
      <c r="CS39" s="281"/>
      <c r="CT39" s="281"/>
      <c r="CU39" s="281"/>
      <c r="CV39" s="281" t="b">
        <f>AND(RMDF!CY39&gt;=0, RMDF!CY39&lt;=1-SUM(RMDF!Z39,RMDF!AG39,RMDF!AN39,RMDF!AU39,RMDF!BB39,RMDF!BI39,RMDF!BP39,RMDF!BW39,RMDF!CD39,RMDF!CK39,RMDF!CR39), RMDF!CY39=ROUND(RMDF!CY39,4))</f>
        <v>1</v>
      </c>
      <c r="CW39" s="317">
        <f>RMDF!CW39</f>
        <v>0</v>
      </c>
      <c r="CX39" s="318" t="str">
        <f>IF(CW39=0,"",_xlfn.XLOOKUP(CW39,StatePicklist!$1:$1,StatePicklist!$3:$3,"NA",0))</f>
        <v/>
      </c>
      <c r="CY39" s="297" t="str">
        <f ca="1">IF(RMDF!CX39="", "", IF(ISNUMBER(MATCH(RMDF!CX39, INDIRECT(CX39), 0)), "OK", "Invalid"))</f>
        <v/>
      </c>
      <c r="CZ39" s="281"/>
      <c r="DA39" s="281"/>
      <c r="DB39" s="281"/>
      <c r="DC39" s="281" t="b">
        <f>AND(RMDF!DF39&gt;=0, RMDF!DF39&lt;=1-SUM(RMDF!Z39,RMDF!AG39,RMDF!AN39,RMDF!AU39,RMDF!BB39,RMDF!BI39,RMDF!BP39,RMDF!BW39,RMDF!CD39,RMDF!CK39,RMDF!CR39,RMDF!CY39), RMDF!DF39=ROUND(RMDF!DF39,4))</f>
        <v>1</v>
      </c>
      <c r="DD39" s="317">
        <f>RMDF!DD39</f>
        <v>0</v>
      </c>
      <c r="DE39" s="318" t="str">
        <f>IF(DD39=0,"",_xlfn.XLOOKUP(DD39,StatePicklist!$1:$1,StatePicklist!$3:$3,"NA",0))</f>
        <v/>
      </c>
      <c r="DF39" s="297" t="str">
        <f ca="1">IF(RMDF!DE39="", "", IF(ISNUMBER(MATCH(RMDF!DE39, INDIRECT(DE39), 0)), "OK", "Invalid"))</f>
        <v/>
      </c>
      <c r="DG39" s="281"/>
      <c r="DH39" s="281"/>
      <c r="DI39" s="281"/>
      <c r="DJ39" s="281" t="b">
        <f>AND(RMDF!DM39&gt;=0, RMDF!DM39&lt;=1-SUM(RMDF!Z39,RMDF!AG39,RMDF!AN39,RMDF!AU39,RMDF!BB39,RMDF!BI39,RMDF!BP39,RMDF!BW39,RMDF!CD39,RMDF!CK39,RMDF!CR39,RMDF!CY39,RMDF!DF39), RMDF!DM39=ROUND(RMDF!DM39,4))</f>
        <v>1</v>
      </c>
      <c r="DK39" s="317">
        <f>RMDF!DK39</f>
        <v>0</v>
      </c>
      <c r="DL39" s="318" t="str">
        <f>IF(DK39=0,"",_xlfn.XLOOKUP(DK39,StatePicklist!$1:$1,StatePicklist!$3:$3,"NA",0))</f>
        <v/>
      </c>
      <c r="DM39" s="297" t="str">
        <f ca="1">IF(RMDF!DL39="", "", IF(ISNUMBER(MATCH(RMDF!DL39, INDIRECT(DL39), 0)), "OK", "Invalid"))</f>
        <v/>
      </c>
      <c r="DN39" s="281"/>
      <c r="DO39" s="281"/>
      <c r="DP39" s="281"/>
      <c r="DQ39" s="281" t="b">
        <f>AND(RMDF!DT39&gt;=0, RMDF!DT39&lt;=1-SUM(RMDF!Z39,RMDF!AG39,RMDF!AN39,RMDF!AU39,RMDF!BB39,RMDF!BI39,RMDF!BP39,RMDF!BW39,RMDF!CD39,RMDF!CK39,RMDF!CR39,RMDF!CY39,RMDF!DF39,RMDF!DM39), RMDF!DT39=ROUND(RMDF!DT39,4))</f>
        <v>1</v>
      </c>
      <c r="DR39" s="317">
        <f>RMDF!DR39</f>
        <v>0</v>
      </c>
      <c r="DS39" s="318" t="str">
        <f>IF(DR39=0,"",_xlfn.XLOOKUP(DR39,StatePicklist!$1:$1,StatePicklist!$3:$3,"NA",0))</f>
        <v/>
      </c>
      <c r="DT39" s="297" t="str">
        <f ca="1">IF(RMDF!DS39="", "", IF(ISNUMBER(MATCH(RMDF!DS39, INDIRECT(DS39), 0)), "OK", "Invalid"))</f>
        <v/>
      </c>
      <c r="DU39" s="281"/>
      <c r="DV39" s="281"/>
      <c r="DW39" s="281"/>
      <c r="DX39" s="281" t="b">
        <f>AND(RMDF!EA39&gt;=0, RMDF!EA39&lt;=1-SUM(RMDF!Z39,RMDF!AG39,RMDF!AN39,RMDF!AU39,RMDF!BB39,RMDF!BI39,RMDF!BP39,RMDF!BW39,RMDF!CD39,RMDF!CK39,RMDF!CR39,RMDF!CY39,RMDF!DF39,RMDF!DM39,RMDF!DT39), RMDF!EA39=ROUND(RMDF!EA39,4))</f>
        <v>1</v>
      </c>
      <c r="DY39" s="317">
        <f>RMDF!DY39</f>
        <v>0</v>
      </c>
      <c r="DZ39" s="318" t="str">
        <f>IF(DY39=0,"",_xlfn.XLOOKUP(DY39,StatePicklist!$1:$1,StatePicklist!$3:$3,"NA",0))</f>
        <v/>
      </c>
      <c r="EA39" s="297" t="str">
        <f ca="1">IF(RMDF!DZ39="", "", IF(ISNUMBER(MATCH(RMDF!DZ39, INDIRECT(DZ39), 0)), "OK", "Invalid"))</f>
        <v/>
      </c>
      <c r="EB39" s="281"/>
      <c r="EC39" s="281"/>
      <c r="ED39" s="281"/>
      <c r="EE39" s="281" t="b">
        <f>AND(RMDF!EH39&gt;=0, RMDF!EH39&lt;=1-SUM(RMDF!Z39,RMDF!AG39,RMDF!AN39,RMDF!AU39,RMDF!BB39,RMDF!BI39,RMDF!BP39,RMDF!BW39,RMDF!CD39,RMDF!CK39,RMDF!CR39,RMDF!CY39,RMDF!DF39,RMDF!DM39,RMDF!DT39,RMDF!EA39), RMDF!EH39=ROUND(RMDF!EH39,4))</f>
        <v>1</v>
      </c>
      <c r="EF39" s="317">
        <f>RMDF!EF39</f>
        <v>0</v>
      </c>
      <c r="EG39" s="318" t="str">
        <f>IF(EF39=0,"",_xlfn.XLOOKUP(EF39,StatePicklist!$1:$1,StatePicklist!$3:$3,"NA",0))</f>
        <v/>
      </c>
      <c r="EH39" s="297" t="str">
        <f ca="1">IF(RMDF!EG39="", "", IF(ISNUMBER(MATCH(RMDF!EG39, INDIRECT(EG39), 0)), "OK", "Invalid"))</f>
        <v/>
      </c>
      <c r="EI39" s="281"/>
      <c r="EJ39" s="281"/>
      <c r="EK39" s="281"/>
      <c r="EL39" s="281" t="b">
        <f>AND(RMDF!EO39&gt;=0, RMDF!EO39&lt;=1-SUM(RMDF!Z39,RMDF!AG39,RMDF!AN39,RMDF!AU39,RMDF!BB39,RMDF!BI39,RMDF!BP39,RMDF!BW39,RMDF!CD39,RMDF!CK39,RMDF!CR39,RMDF!CY39,RMDF!DF39,RMDF!DM39,RMDF!DT39,RMDF!EA39,RMDF!EH39), RMDF!EO39=ROUND(RMDF!EO39,4))</f>
        <v>1</v>
      </c>
      <c r="EM39" s="317">
        <f>RMDF!EM39</f>
        <v>0</v>
      </c>
      <c r="EN39" s="318" t="str">
        <f>IF(EM39=0,"",_xlfn.XLOOKUP(EM39,StatePicklist!$1:$1,StatePicklist!$3:$3,"NA",0))</f>
        <v/>
      </c>
      <c r="EO39" s="297" t="str">
        <f ca="1">IF(RMDF!EN39="", "", IF(ISNUMBER(MATCH(RMDF!EN39, INDIRECT(EN39), 0)), "OK", "Invalid"))</f>
        <v/>
      </c>
      <c r="EP39" s="281"/>
      <c r="EQ39" s="281"/>
      <c r="ER39" s="281"/>
      <c r="ES39" s="281" t="b">
        <f>AND(RMDF!EV39&gt;=0, RMDF!EV39&lt;=1-SUM(RMDF!Z39,RMDF!AG39,RMDF!AN39,RMDF!AU39,RMDF!BB39,RMDF!BI39,RMDF!BP39,RMDF!BW39,RMDF!CD39,RMDF!CK39,RMDF!CR39,RMDF!CY39,RMDF!DF39,RMDF!DM39,RMDF!DT39,RMDF!EA39,RMDF!EH39,RMDF!EO39), RMDF!EV39=ROUND(RMDF!EV39,4))</f>
        <v>1</v>
      </c>
      <c r="ET39" s="317">
        <f>RMDF!ET39</f>
        <v>0</v>
      </c>
      <c r="EU39" s="318" t="str">
        <f>IF(ET39=0,"",_xlfn.XLOOKUP(ET39,StatePicklist!$1:$1,StatePicklist!$3:$3,"NA",0))</f>
        <v/>
      </c>
      <c r="EV39" s="297" t="str">
        <f ca="1">IF(RMDF!EU39="", "", IF(ISNUMBER(MATCH(RMDF!EU39, INDIRECT(EU39), 0)), "OK", "Invalid"))</f>
        <v/>
      </c>
      <c r="EW39" s="281"/>
      <c r="EX39" s="281"/>
      <c r="EY39" s="281"/>
      <c r="EZ39" s="281" t="b">
        <f>AND(RMDF!FC39&gt;=0, RMDF!FC39&lt;=1-SUM(RMDF!Z39,RMDF!AG39,RMDF!AN39,RMDF!AU39,RMDF!BB39,RMDF!BI39,RMDF!BP39,RMDF!BW39,RMDF!CD39,RMDF!CK39,RMDF!CR39,RMDF!CY39,RMDF!DF39,RMDF!DM39,RMDF!DT39,RMDF!EA39,RMDF!EH39,RMDF!EO39,RMDF!EV39), RMDF!FC39=ROUND(RMDF!FC39,4))</f>
        <v>1</v>
      </c>
      <c r="FA39" s="317">
        <f>RMDF!FA39</f>
        <v>0</v>
      </c>
      <c r="FB39" s="318" t="str">
        <f>IF(FA39=0,"",_xlfn.XLOOKUP(FA39,StatePicklist!$1:$1,StatePicklist!$3:$3,"NA",0))</f>
        <v/>
      </c>
      <c r="FC39" s="297" t="str">
        <f ca="1">IF(RMDF!FB39="", "", IF(ISNUMBER(MATCH(RMDF!FB39, INDIRECT(FB39), 0)), "OK", "Invalid"))</f>
        <v/>
      </c>
    </row>
    <row r="40" spans="1:159" s="205" customFormat="1" ht="39.9" customHeight="1" x14ac:dyDescent="0.25">
      <c r="A40" s="206"/>
      <c r="B40" s="196"/>
      <c r="C40" s="197"/>
      <c r="D40" s="198"/>
      <c r="E40" s="199"/>
      <c r="F40" s="200"/>
      <c r="G40" s="201"/>
      <c r="H40" s="292"/>
      <c r="I40" s="305">
        <f>RMDF!I40</f>
        <v>0</v>
      </c>
      <c r="J40" s="305" t="str">
        <f>IF(I40=ProductCode!$B$30,"PDReclPost",IF(OR(I40=ProductCode!$C$30,I40=ProductCode!$E$30,I40=ProductCode!$G$30),"PDPreCon",IF(OR(I40=ProductCode!$D$30,I40=ProductCode!$F$30),"PDNotReclPost","")))</f>
        <v/>
      </c>
      <c r="K40" s="305" t="str">
        <f t="shared" si="9"/>
        <v/>
      </c>
      <c r="L40" s="289"/>
      <c r="M40" s="305" t="str">
        <f t="shared" si="9"/>
        <v/>
      </c>
      <c r="N40" s="289" t="b">
        <f>AND(RMDF!N40&gt;=0, RMDF!N40&lt;=1-RMDF!L40, RMDF!N40=ROUND(RMDF!N40,4))</f>
        <v>1</v>
      </c>
      <c r="O40" s="286" t="str">
        <f>IF(P40="","",IF(I40="","",IF(LEFT(I40,13)="Reclaimed pos",RawMaterialCode!$E$569,RawMaterialCode!$E$568)))</f>
        <v>Reclaimed pre-consumer mixed fibers (RM0578)</v>
      </c>
      <c r="P40" s="295">
        <f t="shared" si="10"/>
        <v>1</v>
      </c>
      <c r="Q40" s="202"/>
      <c r="R40" s="203"/>
      <c r="S40" s="204" t="str">
        <f t="shared" si="11"/>
        <v/>
      </c>
      <c r="T40" s="281"/>
      <c r="U40" s="281"/>
      <c r="V40" s="281"/>
      <c r="W40" s="281"/>
      <c r="X40" s="317">
        <f>RMDF!X40</f>
        <v>0</v>
      </c>
      <c r="Y40" s="318" t="str">
        <f>IF(X40=0,"",_xlfn.XLOOKUP(X40,StatePicklist!$1:$1,StatePicklist!$3:$3,"NA",0))</f>
        <v/>
      </c>
      <c r="Z40" s="297" t="str">
        <f ca="1">IF(RMDF!Y40="", "", IF(ISNUMBER(MATCH(RMDF!Y40, INDIRECT(Y40), 0)), "OK", "Invalid"))</f>
        <v/>
      </c>
      <c r="AA40" s="281"/>
      <c r="AB40" s="281"/>
      <c r="AC40" s="281"/>
      <c r="AD40" s="281" t="b">
        <f>AND(RMDF!AG40&gt;=0, RMDF!AG40&lt;=1-RMDF!Z40, RMDF!AG40=ROUND(RMDF!AG40,4))</f>
        <v>1</v>
      </c>
      <c r="AE40" s="317">
        <f>RMDF!AE40</f>
        <v>0</v>
      </c>
      <c r="AF40" s="318" t="str">
        <f>IF(AE40=0,"",_xlfn.XLOOKUP(AE40,StatePicklist!$1:$1,StatePicklist!$3:$3,"NA",0))</f>
        <v/>
      </c>
      <c r="AG40" s="297" t="str">
        <f ca="1">IF(RMDF!AF40="", "", IF(ISNUMBER(MATCH(RMDF!AF40, INDIRECT(AF40), 0)), "OK", "Invalid"))</f>
        <v/>
      </c>
      <c r="AH40" s="281"/>
      <c r="AI40" s="281"/>
      <c r="AJ40" s="281"/>
      <c r="AK40" s="281" t="b">
        <f>AND(RMDF!AN40&gt;=0, RMDF!AN40&lt;=1-SUM(RMDF!Z40,RMDF!AG40), RMDF!AN40=ROUND(RMDF!AN40,4))</f>
        <v>1</v>
      </c>
      <c r="AL40" s="317">
        <f>RMDF!AL40</f>
        <v>0</v>
      </c>
      <c r="AM40" s="318" t="str">
        <f>IF(AL40=0,"",_xlfn.XLOOKUP(AL40,StatePicklist!$1:$1,StatePicklist!$3:$3,"NA",0))</f>
        <v/>
      </c>
      <c r="AN40" s="297" t="str">
        <f ca="1">IF(RMDF!AM40="", "", IF(ISNUMBER(MATCH(RMDF!AM40, INDIRECT(AM40), 0)), "OK", "Invalid"))</f>
        <v/>
      </c>
      <c r="AO40" s="281"/>
      <c r="AP40" s="281"/>
      <c r="AQ40" s="281"/>
      <c r="AR40" s="281" t="b">
        <f>AND(RMDF!AU40&gt;=0, RMDF!AU40&lt;=1-SUM(RMDF!Z40,RMDF!AG40,RMDF!AN40), RMDF!AU40=ROUND(RMDF!AU40,4))</f>
        <v>1</v>
      </c>
      <c r="AS40" s="317">
        <f>RMDF!AS40</f>
        <v>0</v>
      </c>
      <c r="AT40" s="318" t="str">
        <f>IF(AS40=0,"",_xlfn.XLOOKUP(AS40,StatePicklist!$1:$1,StatePicklist!$3:$3,"NA",0))</f>
        <v/>
      </c>
      <c r="AU40" s="297" t="str">
        <f ca="1">IF(RMDF!AT40="", "", IF(ISNUMBER(MATCH(RMDF!AT40, INDIRECT(AT40), 0)), "OK", "Invalid"))</f>
        <v/>
      </c>
      <c r="AV40" s="281"/>
      <c r="AW40" s="281"/>
      <c r="AX40" s="281"/>
      <c r="AY40" s="281" t="b">
        <f>AND(RMDF!BB40&gt;=0, RMDF!BB40&lt;=1-SUM(RMDF!Z40,RMDF!AG40,RMDF!AN40,RMDF!AU40), RMDF!BB40=ROUND(RMDF!BB40,4))</f>
        <v>1</v>
      </c>
      <c r="AZ40" s="317">
        <f>RMDF!AZ40</f>
        <v>0</v>
      </c>
      <c r="BA40" s="318" t="str">
        <f>IF(AZ40=0,"",_xlfn.XLOOKUP(AZ40,StatePicklist!$1:$1,StatePicklist!$3:$3,"NA",0))</f>
        <v/>
      </c>
      <c r="BB40" s="297" t="str">
        <f ca="1">IF(RMDF!BA40="", "", IF(ISNUMBER(MATCH(RMDF!BA40, INDIRECT(BA40), 0)), "OK", "Invalid"))</f>
        <v/>
      </c>
      <c r="BC40" s="281"/>
      <c r="BD40" s="281"/>
      <c r="BE40" s="281"/>
      <c r="BF40" s="281" t="b">
        <f>AND(RMDF!BI40&gt;=0, RMDF!BI40&lt;=1-SUM(RMDF!Z40,RMDF!AG40,RMDF!AN40,RMDF!AU40,RMDF!BB40), RMDF!BI40=ROUND(RMDF!BI40,4))</f>
        <v>1</v>
      </c>
      <c r="BG40" s="317">
        <f>RMDF!BG40</f>
        <v>0</v>
      </c>
      <c r="BH40" s="318" t="str">
        <f>IF(BG40=0,"",_xlfn.XLOOKUP(BG40,StatePicklist!$1:$1,StatePicklist!$3:$3,"NA",0))</f>
        <v/>
      </c>
      <c r="BI40" s="297" t="str">
        <f ca="1">IF(RMDF!BH40="", "", IF(ISNUMBER(MATCH(RMDF!BH40, INDIRECT(BH40), 0)), "OK", "Invalid"))</f>
        <v/>
      </c>
      <c r="BJ40" s="281"/>
      <c r="BK40" s="281"/>
      <c r="BL40" s="281"/>
      <c r="BM40" s="281" t="b">
        <f>AND(RMDF!BP40&gt;=0, RMDF!BP40&lt;=1-SUM(RMDF!Z40,RMDF!AG40,RMDF!AN40,RMDF!AU40,RMDF!BB40,RMDF!BI40), RMDF!BP40=ROUND(RMDF!BP40,4))</f>
        <v>1</v>
      </c>
      <c r="BN40" s="317">
        <f>RMDF!BN40</f>
        <v>0</v>
      </c>
      <c r="BO40" s="318" t="str">
        <f>IF(BN40=0,"",_xlfn.XLOOKUP(BN40,StatePicklist!$1:$1,StatePicklist!$3:$3,"NA",0))</f>
        <v/>
      </c>
      <c r="BP40" s="297" t="str">
        <f ca="1">IF(RMDF!BO40="", "", IF(ISNUMBER(MATCH(RMDF!BO40, INDIRECT(BO40), 0)), "OK", "Invalid"))</f>
        <v/>
      </c>
      <c r="BQ40" s="281"/>
      <c r="BR40" s="281"/>
      <c r="BS40" s="281"/>
      <c r="BT40" s="281" t="b">
        <f>AND(RMDF!BW40&gt;=0, RMDF!BW40&lt;=1-SUM(RMDF!Z40,RMDF!AG40,RMDF!AN40,RMDF!AU40,RMDF!BB40,RMDF!BI40,RMDF!BP40), RMDF!BW40=ROUND(RMDF!BW40,4))</f>
        <v>1</v>
      </c>
      <c r="BU40" s="317">
        <f>RMDF!BU40</f>
        <v>0</v>
      </c>
      <c r="BV40" s="318" t="str">
        <f>IF(BU40=0,"",_xlfn.XLOOKUP(BU40,StatePicklist!$1:$1,StatePicklist!$3:$3,"NA",0))</f>
        <v/>
      </c>
      <c r="BW40" s="297" t="str">
        <f ca="1">IF(RMDF!BV40="", "", IF(ISNUMBER(MATCH(RMDF!BV40, INDIRECT(BV40), 0)), "OK", "Invalid"))</f>
        <v/>
      </c>
      <c r="BX40" s="281"/>
      <c r="BY40" s="281"/>
      <c r="BZ40" s="281"/>
      <c r="CA40" s="281" t="b">
        <f>AND(RMDF!CD40&gt;=0, RMDF!CD40&lt;=1-SUM(RMDF!Z40,RMDF!AG40,RMDF!AN40,RMDF!AU40,RMDF!BB40,RMDF!BI40,RMDF!BP40,RMDF!BW40), RMDF!CD40=ROUND(RMDF!CD40,4))</f>
        <v>1</v>
      </c>
      <c r="CB40" s="317">
        <f>RMDF!CB40</f>
        <v>0</v>
      </c>
      <c r="CC40" s="318" t="str">
        <f>IF(CB40=0,"",_xlfn.XLOOKUP(CB40,StatePicklist!$1:$1,StatePicklist!$3:$3,"NA",0))</f>
        <v/>
      </c>
      <c r="CD40" s="297" t="str">
        <f ca="1">IF(RMDF!CC40="", "", IF(ISNUMBER(MATCH(RMDF!CC40, INDIRECT(CC40), 0)), "OK", "Invalid"))</f>
        <v/>
      </c>
      <c r="CE40" s="281"/>
      <c r="CF40" s="281"/>
      <c r="CG40" s="281"/>
      <c r="CH40" s="281" t="b">
        <f>AND(RMDF!CK40&gt;=0, RMDF!CK40&lt;=1-SUM(RMDF!Z40,RMDF!AG40,RMDF!AN40,RMDF!AU40,RMDF!BB40,RMDF!BI40,RMDF!BP40,RMDF!BW40,RMDF!CD40), RMDF!CK40=ROUND(RMDF!CK40,4))</f>
        <v>1</v>
      </c>
      <c r="CI40" s="317">
        <f>RMDF!CI40</f>
        <v>0</v>
      </c>
      <c r="CJ40" s="318" t="str">
        <f>IF(CI40=0,"",_xlfn.XLOOKUP(CI40,StatePicklist!$1:$1,StatePicklist!$3:$3,"NA",0))</f>
        <v/>
      </c>
      <c r="CK40" s="297" t="str">
        <f ca="1">IF(RMDF!CJ40="", "", IF(ISNUMBER(MATCH(RMDF!CJ40, INDIRECT(CJ40), 0)), "OK", "Invalid"))</f>
        <v/>
      </c>
      <c r="CL40" s="281"/>
      <c r="CM40" s="281"/>
      <c r="CN40" s="281"/>
      <c r="CO40" s="281" t="b">
        <f>AND(RMDF!CR40&gt;=0, RMDF!CR40&lt;=1-SUM(RMDF!Z40,RMDF!AG40,RMDF!AN40,RMDF!AU40,RMDF!BB40,RMDF!BI40,RMDF!BP40,RMDF!BW40,RMDF!CD40,RMDF!CK40), RMDF!CR40=ROUND(RMDF!CR40,4))</f>
        <v>1</v>
      </c>
      <c r="CP40" s="317">
        <f>RMDF!CP40</f>
        <v>0</v>
      </c>
      <c r="CQ40" s="318" t="str">
        <f>IF(CP40=0,"",_xlfn.XLOOKUP(CP40,StatePicklist!$1:$1,StatePicklist!$3:$3,"NA",0))</f>
        <v/>
      </c>
      <c r="CR40" s="297" t="str">
        <f ca="1">IF(RMDF!CQ40="", "", IF(ISNUMBER(MATCH(RMDF!CQ40, INDIRECT(CQ40), 0)), "OK", "Invalid"))</f>
        <v/>
      </c>
      <c r="CS40" s="281"/>
      <c r="CT40" s="281"/>
      <c r="CU40" s="281"/>
      <c r="CV40" s="281" t="b">
        <f>AND(RMDF!CY40&gt;=0, RMDF!CY40&lt;=1-SUM(RMDF!Z40,RMDF!AG40,RMDF!AN40,RMDF!AU40,RMDF!BB40,RMDF!BI40,RMDF!BP40,RMDF!BW40,RMDF!CD40,RMDF!CK40,RMDF!CR40), RMDF!CY40=ROUND(RMDF!CY40,4))</f>
        <v>1</v>
      </c>
      <c r="CW40" s="317">
        <f>RMDF!CW40</f>
        <v>0</v>
      </c>
      <c r="CX40" s="318" t="str">
        <f>IF(CW40=0,"",_xlfn.XLOOKUP(CW40,StatePicklist!$1:$1,StatePicklist!$3:$3,"NA",0))</f>
        <v/>
      </c>
      <c r="CY40" s="297" t="str">
        <f ca="1">IF(RMDF!CX40="", "", IF(ISNUMBER(MATCH(RMDF!CX40, INDIRECT(CX40), 0)), "OK", "Invalid"))</f>
        <v/>
      </c>
      <c r="CZ40" s="281"/>
      <c r="DA40" s="281"/>
      <c r="DB40" s="281"/>
      <c r="DC40" s="281" t="b">
        <f>AND(RMDF!DF40&gt;=0, RMDF!DF40&lt;=1-SUM(RMDF!Z40,RMDF!AG40,RMDF!AN40,RMDF!AU40,RMDF!BB40,RMDF!BI40,RMDF!BP40,RMDF!BW40,RMDF!CD40,RMDF!CK40,RMDF!CR40,RMDF!CY40), RMDF!DF40=ROUND(RMDF!DF40,4))</f>
        <v>1</v>
      </c>
      <c r="DD40" s="317">
        <f>RMDF!DD40</f>
        <v>0</v>
      </c>
      <c r="DE40" s="318" t="str">
        <f>IF(DD40=0,"",_xlfn.XLOOKUP(DD40,StatePicklist!$1:$1,StatePicklist!$3:$3,"NA",0))</f>
        <v/>
      </c>
      <c r="DF40" s="297" t="str">
        <f ca="1">IF(RMDF!DE40="", "", IF(ISNUMBER(MATCH(RMDF!DE40, INDIRECT(DE40), 0)), "OK", "Invalid"))</f>
        <v/>
      </c>
      <c r="DG40" s="281"/>
      <c r="DH40" s="281"/>
      <c r="DI40" s="281"/>
      <c r="DJ40" s="281" t="b">
        <f>AND(RMDF!DM40&gt;=0, RMDF!DM40&lt;=1-SUM(RMDF!Z40,RMDF!AG40,RMDF!AN40,RMDF!AU40,RMDF!BB40,RMDF!BI40,RMDF!BP40,RMDF!BW40,RMDF!CD40,RMDF!CK40,RMDF!CR40,RMDF!CY40,RMDF!DF40), RMDF!DM40=ROUND(RMDF!DM40,4))</f>
        <v>1</v>
      </c>
      <c r="DK40" s="317">
        <f>RMDF!DK40</f>
        <v>0</v>
      </c>
      <c r="DL40" s="318" t="str">
        <f>IF(DK40=0,"",_xlfn.XLOOKUP(DK40,StatePicklist!$1:$1,StatePicklist!$3:$3,"NA",0))</f>
        <v/>
      </c>
      <c r="DM40" s="297" t="str">
        <f ca="1">IF(RMDF!DL40="", "", IF(ISNUMBER(MATCH(RMDF!DL40, INDIRECT(DL40), 0)), "OK", "Invalid"))</f>
        <v/>
      </c>
      <c r="DN40" s="281"/>
      <c r="DO40" s="281"/>
      <c r="DP40" s="281"/>
      <c r="DQ40" s="281" t="b">
        <f>AND(RMDF!DT40&gt;=0, RMDF!DT40&lt;=1-SUM(RMDF!Z40,RMDF!AG40,RMDF!AN40,RMDF!AU40,RMDF!BB40,RMDF!BI40,RMDF!BP40,RMDF!BW40,RMDF!CD40,RMDF!CK40,RMDF!CR40,RMDF!CY40,RMDF!DF40,RMDF!DM40), RMDF!DT40=ROUND(RMDF!DT40,4))</f>
        <v>1</v>
      </c>
      <c r="DR40" s="317">
        <f>RMDF!DR40</f>
        <v>0</v>
      </c>
      <c r="DS40" s="318" t="str">
        <f>IF(DR40=0,"",_xlfn.XLOOKUP(DR40,StatePicklist!$1:$1,StatePicklist!$3:$3,"NA",0))</f>
        <v/>
      </c>
      <c r="DT40" s="297" t="str">
        <f ca="1">IF(RMDF!DS40="", "", IF(ISNUMBER(MATCH(RMDF!DS40, INDIRECT(DS40), 0)), "OK", "Invalid"))</f>
        <v/>
      </c>
      <c r="DU40" s="281"/>
      <c r="DV40" s="281"/>
      <c r="DW40" s="281"/>
      <c r="DX40" s="281" t="b">
        <f>AND(RMDF!EA40&gt;=0, RMDF!EA40&lt;=1-SUM(RMDF!Z40,RMDF!AG40,RMDF!AN40,RMDF!AU40,RMDF!BB40,RMDF!BI40,RMDF!BP40,RMDF!BW40,RMDF!CD40,RMDF!CK40,RMDF!CR40,RMDF!CY40,RMDF!DF40,RMDF!DM40,RMDF!DT40), RMDF!EA40=ROUND(RMDF!EA40,4))</f>
        <v>1</v>
      </c>
      <c r="DY40" s="317">
        <f>RMDF!DY40</f>
        <v>0</v>
      </c>
      <c r="DZ40" s="318" t="str">
        <f>IF(DY40=0,"",_xlfn.XLOOKUP(DY40,StatePicklist!$1:$1,StatePicklist!$3:$3,"NA",0))</f>
        <v/>
      </c>
      <c r="EA40" s="297" t="str">
        <f ca="1">IF(RMDF!DZ40="", "", IF(ISNUMBER(MATCH(RMDF!DZ40, INDIRECT(DZ40), 0)), "OK", "Invalid"))</f>
        <v/>
      </c>
      <c r="EB40" s="281"/>
      <c r="EC40" s="281"/>
      <c r="ED40" s="281"/>
      <c r="EE40" s="281" t="b">
        <f>AND(RMDF!EH40&gt;=0, RMDF!EH40&lt;=1-SUM(RMDF!Z40,RMDF!AG40,RMDF!AN40,RMDF!AU40,RMDF!BB40,RMDF!BI40,RMDF!BP40,RMDF!BW40,RMDF!CD40,RMDF!CK40,RMDF!CR40,RMDF!CY40,RMDF!DF40,RMDF!DM40,RMDF!DT40,RMDF!EA40), RMDF!EH40=ROUND(RMDF!EH40,4))</f>
        <v>1</v>
      </c>
      <c r="EF40" s="317">
        <f>RMDF!EF40</f>
        <v>0</v>
      </c>
      <c r="EG40" s="318" t="str">
        <f>IF(EF40=0,"",_xlfn.XLOOKUP(EF40,StatePicklist!$1:$1,StatePicklist!$3:$3,"NA",0))</f>
        <v/>
      </c>
      <c r="EH40" s="297" t="str">
        <f ca="1">IF(RMDF!EG40="", "", IF(ISNUMBER(MATCH(RMDF!EG40, INDIRECT(EG40), 0)), "OK", "Invalid"))</f>
        <v/>
      </c>
      <c r="EI40" s="281"/>
      <c r="EJ40" s="281"/>
      <c r="EK40" s="281"/>
      <c r="EL40" s="281" t="b">
        <f>AND(RMDF!EO40&gt;=0, RMDF!EO40&lt;=1-SUM(RMDF!Z40,RMDF!AG40,RMDF!AN40,RMDF!AU40,RMDF!BB40,RMDF!BI40,RMDF!BP40,RMDF!BW40,RMDF!CD40,RMDF!CK40,RMDF!CR40,RMDF!CY40,RMDF!DF40,RMDF!DM40,RMDF!DT40,RMDF!EA40,RMDF!EH40), RMDF!EO40=ROUND(RMDF!EO40,4))</f>
        <v>1</v>
      </c>
      <c r="EM40" s="317">
        <f>RMDF!EM40</f>
        <v>0</v>
      </c>
      <c r="EN40" s="318" t="str">
        <f>IF(EM40=0,"",_xlfn.XLOOKUP(EM40,StatePicklist!$1:$1,StatePicklist!$3:$3,"NA",0))</f>
        <v/>
      </c>
      <c r="EO40" s="297" t="str">
        <f ca="1">IF(RMDF!EN40="", "", IF(ISNUMBER(MATCH(RMDF!EN40, INDIRECT(EN40), 0)), "OK", "Invalid"))</f>
        <v/>
      </c>
      <c r="EP40" s="281"/>
      <c r="EQ40" s="281"/>
      <c r="ER40" s="281"/>
      <c r="ES40" s="281" t="b">
        <f>AND(RMDF!EV40&gt;=0, RMDF!EV40&lt;=1-SUM(RMDF!Z40,RMDF!AG40,RMDF!AN40,RMDF!AU40,RMDF!BB40,RMDF!BI40,RMDF!BP40,RMDF!BW40,RMDF!CD40,RMDF!CK40,RMDF!CR40,RMDF!CY40,RMDF!DF40,RMDF!DM40,RMDF!DT40,RMDF!EA40,RMDF!EH40,RMDF!EO40), RMDF!EV40=ROUND(RMDF!EV40,4))</f>
        <v>1</v>
      </c>
      <c r="ET40" s="317">
        <f>RMDF!ET40</f>
        <v>0</v>
      </c>
      <c r="EU40" s="318" t="str">
        <f>IF(ET40=0,"",_xlfn.XLOOKUP(ET40,StatePicklist!$1:$1,StatePicklist!$3:$3,"NA",0))</f>
        <v/>
      </c>
      <c r="EV40" s="297" t="str">
        <f ca="1">IF(RMDF!EU40="", "", IF(ISNUMBER(MATCH(RMDF!EU40, INDIRECT(EU40), 0)), "OK", "Invalid"))</f>
        <v/>
      </c>
      <c r="EW40" s="281"/>
      <c r="EX40" s="281"/>
      <c r="EY40" s="281"/>
      <c r="EZ40" s="281" t="b">
        <f>AND(RMDF!FC40&gt;=0, RMDF!FC40&lt;=1-SUM(RMDF!Z40,RMDF!AG40,RMDF!AN40,RMDF!AU40,RMDF!BB40,RMDF!BI40,RMDF!BP40,RMDF!BW40,RMDF!CD40,RMDF!CK40,RMDF!CR40,RMDF!CY40,RMDF!DF40,RMDF!DM40,RMDF!DT40,RMDF!EA40,RMDF!EH40,RMDF!EO40,RMDF!EV40), RMDF!FC40=ROUND(RMDF!FC40,4))</f>
        <v>1</v>
      </c>
      <c r="FA40" s="317">
        <f>RMDF!FA40</f>
        <v>0</v>
      </c>
      <c r="FB40" s="318" t="str">
        <f>IF(FA40=0,"",_xlfn.XLOOKUP(FA40,StatePicklist!$1:$1,StatePicklist!$3:$3,"NA",0))</f>
        <v/>
      </c>
      <c r="FC40" s="297" t="str">
        <f ca="1">IF(RMDF!FB40="", "", IF(ISNUMBER(MATCH(RMDF!FB40, INDIRECT(FB40), 0)), "OK", "Invalid"))</f>
        <v/>
      </c>
    </row>
    <row r="41" spans="1:159" s="205" customFormat="1" ht="39.9" customHeight="1" x14ac:dyDescent="0.25">
      <c r="A41" s="206"/>
      <c r="B41" s="196"/>
      <c r="C41" s="197"/>
      <c r="D41" s="198"/>
      <c r="E41" s="199"/>
      <c r="F41" s="200"/>
      <c r="G41" s="201"/>
      <c r="H41" s="292"/>
      <c r="I41" s="305">
        <f>RMDF!I41</f>
        <v>0</v>
      </c>
      <c r="J41" s="305" t="str">
        <f>IF(I41=ProductCode!$B$30,"PDReclPost",IF(OR(I41=ProductCode!$C$30,I41=ProductCode!$E$30,I41=ProductCode!$G$30),"PDPreCon",IF(OR(I41=ProductCode!$D$30,I41=ProductCode!$F$30),"PDNotReclPost","")))</f>
        <v/>
      </c>
      <c r="K41" s="305" t="str">
        <f t="shared" si="9"/>
        <v/>
      </c>
      <c r="L41" s="289"/>
      <c r="M41" s="305" t="str">
        <f t="shared" si="9"/>
        <v/>
      </c>
      <c r="N41" s="289" t="b">
        <f>AND(RMDF!N41&gt;=0, RMDF!N41&lt;=1-RMDF!L41, RMDF!N41=ROUND(RMDF!N41,4))</f>
        <v>1</v>
      </c>
      <c r="O41" s="286" t="str">
        <f>IF(P41="","",IF(I41="","",IF(LEFT(I41,13)="Reclaimed pos",RawMaterialCode!$E$569,RawMaterialCode!$E$568)))</f>
        <v>Reclaimed pre-consumer mixed fibers (RM0578)</v>
      </c>
      <c r="P41" s="295">
        <f t="shared" si="10"/>
        <v>1</v>
      </c>
      <c r="Q41" s="202"/>
      <c r="R41" s="203"/>
      <c r="S41" s="204" t="str">
        <f t="shared" si="11"/>
        <v/>
      </c>
      <c r="T41" s="281"/>
      <c r="U41" s="281"/>
      <c r="V41" s="281"/>
      <c r="W41" s="281"/>
      <c r="X41" s="317">
        <f>RMDF!X41</f>
        <v>0</v>
      </c>
      <c r="Y41" s="318" t="str">
        <f>IF(X41=0,"",_xlfn.XLOOKUP(X41,StatePicklist!$1:$1,StatePicklist!$3:$3,"NA",0))</f>
        <v/>
      </c>
      <c r="Z41" s="297" t="str">
        <f ca="1">IF(RMDF!Y41="", "", IF(ISNUMBER(MATCH(RMDF!Y41, INDIRECT(Y41), 0)), "OK", "Invalid"))</f>
        <v/>
      </c>
      <c r="AA41" s="281"/>
      <c r="AB41" s="281"/>
      <c r="AC41" s="281"/>
      <c r="AD41" s="281" t="b">
        <f>AND(RMDF!AG41&gt;=0, RMDF!AG41&lt;=1-RMDF!Z41, RMDF!AG41=ROUND(RMDF!AG41,4))</f>
        <v>1</v>
      </c>
      <c r="AE41" s="317">
        <f>RMDF!AE41</f>
        <v>0</v>
      </c>
      <c r="AF41" s="318" t="str">
        <f>IF(AE41=0,"",_xlfn.XLOOKUP(AE41,StatePicklist!$1:$1,StatePicklist!$3:$3,"NA",0))</f>
        <v/>
      </c>
      <c r="AG41" s="297" t="str">
        <f ca="1">IF(RMDF!AF41="", "", IF(ISNUMBER(MATCH(RMDF!AF41, INDIRECT(AF41), 0)), "OK", "Invalid"))</f>
        <v/>
      </c>
      <c r="AH41" s="281"/>
      <c r="AI41" s="281"/>
      <c r="AJ41" s="281"/>
      <c r="AK41" s="281" t="b">
        <f>AND(RMDF!AN41&gt;=0, RMDF!AN41&lt;=1-SUM(RMDF!Z41,RMDF!AG41), RMDF!AN41=ROUND(RMDF!AN41,4))</f>
        <v>1</v>
      </c>
      <c r="AL41" s="317">
        <f>RMDF!AL41</f>
        <v>0</v>
      </c>
      <c r="AM41" s="318" t="str">
        <f>IF(AL41=0,"",_xlfn.XLOOKUP(AL41,StatePicklist!$1:$1,StatePicklist!$3:$3,"NA",0))</f>
        <v/>
      </c>
      <c r="AN41" s="297" t="str">
        <f ca="1">IF(RMDF!AM41="", "", IF(ISNUMBER(MATCH(RMDF!AM41, INDIRECT(AM41), 0)), "OK", "Invalid"))</f>
        <v/>
      </c>
      <c r="AO41" s="281"/>
      <c r="AP41" s="281"/>
      <c r="AQ41" s="281"/>
      <c r="AR41" s="281" t="b">
        <f>AND(RMDF!AU41&gt;=0, RMDF!AU41&lt;=1-SUM(RMDF!Z41,RMDF!AG41,RMDF!AN41), RMDF!AU41=ROUND(RMDF!AU41,4))</f>
        <v>1</v>
      </c>
      <c r="AS41" s="317">
        <f>RMDF!AS41</f>
        <v>0</v>
      </c>
      <c r="AT41" s="318" t="str">
        <f>IF(AS41=0,"",_xlfn.XLOOKUP(AS41,StatePicklist!$1:$1,StatePicklist!$3:$3,"NA",0))</f>
        <v/>
      </c>
      <c r="AU41" s="297" t="str">
        <f ca="1">IF(RMDF!AT41="", "", IF(ISNUMBER(MATCH(RMDF!AT41, INDIRECT(AT41), 0)), "OK", "Invalid"))</f>
        <v/>
      </c>
      <c r="AV41" s="281"/>
      <c r="AW41" s="281"/>
      <c r="AX41" s="281"/>
      <c r="AY41" s="281" t="b">
        <f>AND(RMDF!BB41&gt;=0, RMDF!BB41&lt;=1-SUM(RMDF!Z41,RMDF!AG41,RMDF!AN41,RMDF!AU41), RMDF!BB41=ROUND(RMDF!BB41,4))</f>
        <v>1</v>
      </c>
      <c r="AZ41" s="317">
        <f>RMDF!AZ41</f>
        <v>0</v>
      </c>
      <c r="BA41" s="318" t="str">
        <f>IF(AZ41=0,"",_xlfn.XLOOKUP(AZ41,StatePicklist!$1:$1,StatePicklist!$3:$3,"NA",0))</f>
        <v/>
      </c>
      <c r="BB41" s="297" t="str">
        <f ca="1">IF(RMDF!BA41="", "", IF(ISNUMBER(MATCH(RMDF!BA41, INDIRECT(BA41), 0)), "OK", "Invalid"))</f>
        <v/>
      </c>
      <c r="BC41" s="281"/>
      <c r="BD41" s="281"/>
      <c r="BE41" s="281"/>
      <c r="BF41" s="281" t="b">
        <f>AND(RMDF!BI41&gt;=0, RMDF!BI41&lt;=1-SUM(RMDF!Z41,RMDF!AG41,RMDF!AN41,RMDF!AU41,RMDF!BB41), RMDF!BI41=ROUND(RMDF!BI41,4))</f>
        <v>1</v>
      </c>
      <c r="BG41" s="317">
        <f>RMDF!BG41</f>
        <v>0</v>
      </c>
      <c r="BH41" s="318" t="str">
        <f>IF(BG41=0,"",_xlfn.XLOOKUP(BG41,StatePicklist!$1:$1,StatePicklist!$3:$3,"NA",0))</f>
        <v/>
      </c>
      <c r="BI41" s="297" t="str">
        <f ca="1">IF(RMDF!BH41="", "", IF(ISNUMBER(MATCH(RMDF!BH41, INDIRECT(BH41), 0)), "OK", "Invalid"))</f>
        <v/>
      </c>
      <c r="BJ41" s="281"/>
      <c r="BK41" s="281"/>
      <c r="BL41" s="281"/>
      <c r="BM41" s="281" t="b">
        <f>AND(RMDF!BP41&gt;=0, RMDF!BP41&lt;=1-SUM(RMDF!Z41,RMDF!AG41,RMDF!AN41,RMDF!AU41,RMDF!BB41,RMDF!BI41), RMDF!BP41=ROUND(RMDF!BP41,4))</f>
        <v>1</v>
      </c>
      <c r="BN41" s="317">
        <f>RMDF!BN41</f>
        <v>0</v>
      </c>
      <c r="BO41" s="318" t="str">
        <f>IF(BN41=0,"",_xlfn.XLOOKUP(BN41,StatePicklist!$1:$1,StatePicklist!$3:$3,"NA",0))</f>
        <v/>
      </c>
      <c r="BP41" s="297" t="str">
        <f ca="1">IF(RMDF!BO41="", "", IF(ISNUMBER(MATCH(RMDF!BO41, INDIRECT(BO41), 0)), "OK", "Invalid"))</f>
        <v/>
      </c>
      <c r="BQ41" s="281"/>
      <c r="BR41" s="281"/>
      <c r="BS41" s="281"/>
      <c r="BT41" s="281" t="b">
        <f>AND(RMDF!BW41&gt;=0, RMDF!BW41&lt;=1-SUM(RMDF!Z41,RMDF!AG41,RMDF!AN41,RMDF!AU41,RMDF!BB41,RMDF!BI41,RMDF!BP41), RMDF!BW41=ROUND(RMDF!BW41,4))</f>
        <v>1</v>
      </c>
      <c r="BU41" s="317">
        <f>RMDF!BU41</f>
        <v>0</v>
      </c>
      <c r="BV41" s="318" t="str">
        <f>IF(BU41=0,"",_xlfn.XLOOKUP(BU41,StatePicklist!$1:$1,StatePicklist!$3:$3,"NA",0))</f>
        <v/>
      </c>
      <c r="BW41" s="297" t="str">
        <f ca="1">IF(RMDF!BV41="", "", IF(ISNUMBER(MATCH(RMDF!BV41, INDIRECT(BV41), 0)), "OK", "Invalid"))</f>
        <v/>
      </c>
      <c r="BX41" s="281"/>
      <c r="BY41" s="281"/>
      <c r="BZ41" s="281"/>
      <c r="CA41" s="281" t="b">
        <f>AND(RMDF!CD41&gt;=0, RMDF!CD41&lt;=1-SUM(RMDF!Z41,RMDF!AG41,RMDF!AN41,RMDF!AU41,RMDF!BB41,RMDF!BI41,RMDF!BP41,RMDF!BW41), RMDF!CD41=ROUND(RMDF!CD41,4))</f>
        <v>1</v>
      </c>
      <c r="CB41" s="317">
        <f>RMDF!CB41</f>
        <v>0</v>
      </c>
      <c r="CC41" s="318" t="str">
        <f>IF(CB41=0,"",_xlfn.XLOOKUP(CB41,StatePicklist!$1:$1,StatePicklist!$3:$3,"NA",0))</f>
        <v/>
      </c>
      <c r="CD41" s="297" t="str">
        <f ca="1">IF(RMDF!CC41="", "", IF(ISNUMBER(MATCH(RMDF!CC41, INDIRECT(CC41), 0)), "OK", "Invalid"))</f>
        <v/>
      </c>
      <c r="CE41" s="281"/>
      <c r="CF41" s="281"/>
      <c r="CG41" s="281"/>
      <c r="CH41" s="281" t="b">
        <f>AND(RMDF!CK41&gt;=0, RMDF!CK41&lt;=1-SUM(RMDF!Z41,RMDF!AG41,RMDF!AN41,RMDF!AU41,RMDF!BB41,RMDF!BI41,RMDF!BP41,RMDF!BW41,RMDF!CD41), RMDF!CK41=ROUND(RMDF!CK41,4))</f>
        <v>1</v>
      </c>
      <c r="CI41" s="317">
        <f>RMDF!CI41</f>
        <v>0</v>
      </c>
      <c r="CJ41" s="318" t="str">
        <f>IF(CI41=0,"",_xlfn.XLOOKUP(CI41,StatePicklist!$1:$1,StatePicklist!$3:$3,"NA",0))</f>
        <v/>
      </c>
      <c r="CK41" s="297" t="str">
        <f ca="1">IF(RMDF!CJ41="", "", IF(ISNUMBER(MATCH(RMDF!CJ41, INDIRECT(CJ41), 0)), "OK", "Invalid"))</f>
        <v/>
      </c>
      <c r="CL41" s="281"/>
      <c r="CM41" s="281"/>
      <c r="CN41" s="281"/>
      <c r="CO41" s="281" t="b">
        <f>AND(RMDF!CR41&gt;=0, RMDF!CR41&lt;=1-SUM(RMDF!Z41,RMDF!AG41,RMDF!AN41,RMDF!AU41,RMDF!BB41,RMDF!BI41,RMDF!BP41,RMDF!BW41,RMDF!CD41,RMDF!CK41), RMDF!CR41=ROUND(RMDF!CR41,4))</f>
        <v>1</v>
      </c>
      <c r="CP41" s="317">
        <f>RMDF!CP41</f>
        <v>0</v>
      </c>
      <c r="CQ41" s="318" t="str">
        <f>IF(CP41=0,"",_xlfn.XLOOKUP(CP41,StatePicklist!$1:$1,StatePicklist!$3:$3,"NA",0))</f>
        <v/>
      </c>
      <c r="CR41" s="297" t="str">
        <f ca="1">IF(RMDF!CQ41="", "", IF(ISNUMBER(MATCH(RMDF!CQ41, INDIRECT(CQ41), 0)), "OK", "Invalid"))</f>
        <v/>
      </c>
      <c r="CS41" s="281"/>
      <c r="CT41" s="281"/>
      <c r="CU41" s="281"/>
      <c r="CV41" s="281" t="b">
        <f>AND(RMDF!CY41&gt;=0, RMDF!CY41&lt;=1-SUM(RMDF!Z41,RMDF!AG41,RMDF!AN41,RMDF!AU41,RMDF!BB41,RMDF!BI41,RMDF!BP41,RMDF!BW41,RMDF!CD41,RMDF!CK41,RMDF!CR41), RMDF!CY41=ROUND(RMDF!CY41,4))</f>
        <v>1</v>
      </c>
      <c r="CW41" s="317">
        <f>RMDF!CW41</f>
        <v>0</v>
      </c>
      <c r="CX41" s="318" t="str">
        <f>IF(CW41=0,"",_xlfn.XLOOKUP(CW41,StatePicklist!$1:$1,StatePicklist!$3:$3,"NA",0))</f>
        <v/>
      </c>
      <c r="CY41" s="297" t="str">
        <f ca="1">IF(RMDF!CX41="", "", IF(ISNUMBER(MATCH(RMDF!CX41, INDIRECT(CX41), 0)), "OK", "Invalid"))</f>
        <v/>
      </c>
      <c r="CZ41" s="281"/>
      <c r="DA41" s="281"/>
      <c r="DB41" s="281"/>
      <c r="DC41" s="281" t="b">
        <f>AND(RMDF!DF41&gt;=0, RMDF!DF41&lt;=1-SUM(RMDF!Z41,RMDF!AG41,RMDF!AN41,RMDF!AU41,RMDF!BB41,RMDF!BI41,RMDF!BP41,RMDF!BW41,RMDF!CD41,RMDF!CK41,RMDF!CR41,RMDF!CY41), RMDF!DF41=ROUND(RMDF!DF41,4))</f>
        <v>1</v>
      </c>
      <c r="DD41" s="317">
        <f>RMDF!DD41</f>
        <v>0</v>
      </c>
      <c r="DE41" s="318" t="str">
        <f>IF(DD41=0,"",_xlfn.XLOOKUP(DD41,StatePicklist!$1:$1,StatePicklist!$3:$3,"NA",0))</f>
        <v/>
      </c>
      <c r="DF41" s="297" t="str">
        <f ca="1">IF(RMDF!DE41="", "", IF(ISNUMBER(MATCH(RMDF!DE41, INDIRECT(DE41), 0)), "OK", "Invalid"))</f>
        <v/>
      </c>
      <c r="DG41" s="281"/>
      <c r="DH41" s="281"/>
      <c r="DI41" s="281"/>
      <c r="DJ41" s="281" t="b">
        <f>AND(RMDF!DM41&gt;=0, RMDF!DM41&lt;=1-SUM(RMDF!Z41,RMDF!AG41,RMDF!AN41,RMDF!AU41,RMDF!BB41,RMDF!BI41,RMDF!BP41,RMDF!BW41,RMDF!CD41,RMDF!CK41,RMDF!CR41,RMDF!CY41,RMDF!DF41), RMDF!DM41=ROUND(RMDF!DM41,4))</f>
        <v>1</v>
      </c>
      <c r="DK41" s="317">
        <f>RMDF!DK41</f>
        <v>0</v>
      </c>
      <c r="DL41" s="318" t="str">
        <f>IF(DK41=0,"",_xlfn.XLOOKUP(DK41,StatePicklist!$1:$1,StatePicklist!$3:$3,"NA",0))</f>
        <v/>
      </c>
      <c r="DM41" s="297" t="str">
        <f ca="1">IF(RMDF!DL41="", "", IF(ISNUMBER(MATCH(RMDF!DL41, INDIRECT(DL41), 0)), "OK", "Invalid"))</f>
        <v/>
      </c>
      <c r="DN41" s="281"/>
      <c r="DO41" s="281"/>
      <c r="DP41" s="281"/>
      <c r="DQ41" s="281" t="b">
        <f>AND(RMDF!DT41&gt;=0, RMDF!DT41&lt;=1-SUM(RMDF!Z41,RMDF!AG41,RMDF!AN41,RMDF!AU41,RMDF!BB41,RMDF!BI41,RMDF!BP41,RMDF!BW41,RMDF!CD41,RMDF!CK41,RMDF!CR41,RMDF!CY41,RMDF!DF41,RMDF!DM41), RMDF!DT41=ROUND(RMDF!DT41,4))</f>
        <v>1</v>
      </c>
      <c r="DR41" s="317">
        <f>RMDF!DR41</f>
        <v>0</v>
      </c>
      <c r="DS41" s="318" t="str">
        <f>IF(DR41=0,"",_xlfn.XLOOKUP(DR41,StatePicklist!$1:$1,StatePicklist!$3:$3,"NA",0))</f>
        <v/>
      </c>
      <c r="DT41" s="297" t="str">
        <f ca="1">IF(RMDF!DS41="", "", IF(ISNUMBER(MATCH(RMDF!DS41, INDIRECT(DS41), 0)), "OK", "Invalid"))</f>
        <v/>
      </c>
      <c r="DU41" s="281"/>
      <c r="DV41" s="281"/>
      <c r="DW41" s="281"/>
      <c r="DX41" s="281" t="b">
        <f>AND(RMDF!EA41&gt;=0, RMDF!EA41&lt;=1-SUM(RMDF!Z41,RMDF!AG41,RMDF!AN41,RMDF!AU41,RMDF!BB41,RMDF!BI41,RMDF!BP41,RMDF!BW41,RMDF!CD41,RMDF!CK41,RMDF!CR41,RMDF!CY41,RMDF!DF41,RMDF!DM41,RMDF!DT41), RMDF!EA41=ROUND(RMDF!EA41,4))</f>
        <v>1</v>
      </c>
      <c r="DY41" s="317">
        <f>RMDF!DY41</f>
        <v>0</v>
      </c>
      <c r="DZ41" s="318" t="str">
        <f>IF(DY41=0,"",_xlfn.XLOOKUP(DY41,StatePicklist!$1:$1,StatePicklist!$3:$3,"NA",0))</f>
        <v/>
      </c>
      <c r="EA41" s="297" t="str">
        <f ca="1">IF(RMDF!DZ41="", "", IF(ISNUMBER(MATCH(RMDF!DZ41, INDIRECT(DZ41), 0)), "OK", "Invalid"))</f>
        <v/>
      </c>
      <c r="EB41" s="281"/>
      <c r="EC41" s="281"/>
      <c r="ED41" s="281"/>
      <c r="EE41" s="281" t="b">
        <f>AND(RMDF!EH41&gt;=0, RMDF!EH41&lt;=1-SUM(RMDF!Z41,RMDF!AG41,RMDF!AN41,RMDF!AU41,RMDF!BB41,RMDF!BI41,RMDF!BP41,RMDF!BW41,RMDF!CD41,RMDF!CK41,RMDF!CR41,RMDF!CY41,RMDF!DF41,RMDF!DM41,RMDF!DT41,RMDF!EA41), RMDF!EH41=ROUND(RMDF!EH41,4))</f>
        <v>1</v>
      </c>
      <c r="EF41" s="317">
        <f>RMDF!EF41</f>
        <v>0</v>
      </c>
      <c r="EG41" s="318" t="str">
        <f>IF(EF41=0,"",_xlfn.XLOOKUP(EF41,StatePicklist!$1:$1,StatePicklist!$3:$3,"NA",0))</f>
        <v/>
      </c>
      <c r="EH41" s="297" t="str">
        <f ca="1">IF(RMDF!EG41="", "", IF(ISNUMBER(MATCH(RMDF!EG41, INDIRECT(EG41), 0)), "OK", "Invalid"))</f>
        <v/>
      </c>
      <c r="EI41" s="281"/>
      <c r="EJ41" s="281"/>
      <c r="EK41" s="281"/>
      <c r="EL41" s="281" t="b">
        <f>AND(RMDF!EO41&gt;=0, RMDF!EO41&lt;=1-SUM(RMDF!Z41,RMDF!AG41,RMDF!AN41,RMDF!AU41,RMDF!BB41,RMDF!BI41,RMDF!BP41,RMDF!BW41,RMDF!CD41,RMDF!CK41,RMDF!CR41,RMDF!CY41,RMDF!DF41,RMDF!DM41,RMDF!DT41,RMDF!EA41,RMDF!EH41), RMDF!EO41=ROUND(RMDF!EO41,4))</f>
        <v>1</v>
      </c>
      <c r="EM41" s="317">
        <f>RMDF!EM41</f>
        <v>0</v>
      </c>
      <c r="EN41" s="318" t="str">
        <f>IF(EM41=0,"",_xlfn.XLOOKUP(EM41,StatePicklist!$1:$1,StatePicklist!$3:$3,"NA",0))</f>
        <v/>
      </c>
      <c r="EO41" s="297" t="str">
        <f ca="1">IF(RMDF!EN41="", "", IF(ISNUMBER(MATCH(RMDF!EN41, INDIRECT(EN41), 0)), "OK", "Invalid"))</f>
        <v/>
      </c>
      <c r="EP41" s="281"/>
      <c r="EQ41" s="281"/>
      <c r="ER41" s="281"/>
      <c r="ES41" s="281" t="b">
        <f>AND(RMDF!EV41&gt;=0, RMDF!EV41&lt;=1-SUM(RMDF!Z41,RMDF!AG41,RMDF!AN41,RMDF!AU41,RMDF!BB41,RMDF!BI41,RMDF!BP41,RMDF!BW41,RMDF!CD41,RMDF!CK41,RMDF!CR41,RMDF!CY41,RMDF!DF41,RMDF!DM41,RMDF!DT41,RMDF!EA41,RMDF!EH41,RMDF!EO41), RMDF!EV41=ROUND(RMDF!EV41,4))</f>
        <v>1</v>
      </c>
      <c r="ET41" s="317">
        <f>RMDF!ET41</f>
        <v>0</v>
      </c>
      <c r="EU41" s="318" t="str">
        <f>IF(ET41=0,"",_xlfn.XLOOKUP(ET41,StatePicklist!$1:$1,StatePicklist!$3:$3,"NA",0))</f>
        <v/>
      </c>
      <c r="EV41" s="297" t="str">
        <f ca="1">IF(RMDF!EU41="", "", IF(ISNUMBER(MATCH(RMDF!EU41, INDIRECT(EU41), 0)), "OK", "Invalid"))</f>
        <v/>
      </c>
      <c r="EW41" s="281"/>
      <c r="EX41" s="281"/>
      <c r="EY41" s="281"/>
      <c r="EZ41" s="281" t="b">
        <f>AND(RMDF!FC41&gt;=0, RMDF!FC41&lt;=1-SUM(RMDF!Z41,RMDF!AG41,RMDF!AN41,RMDF!AU41,RMDF!BB41,RMDF!BI41,RMDF!BP41,RMDF!BW41,RMDF!CD41,RMDF!CK41,RMDF!CR41,RMDF!CY41,RMDF!DF41,RMDF!DM41,RMDF!DT41,RMDF!EA41,RMDF!EH41,RMDF!EO41,RMDF!EV41), RMDF!FC41=ROUND(RMDF!FC41,4))</f>
        <v>1</v>
      </c>
      <c r="FA41" s="317">
        <f>RMDF!FA41</f>
        <v>0</v>
      </c>
      <c r="FB41" s="318" t="str">
        <f>IF(FA41=0,"",_xlfn.XLOOKUP(FA41,StatePicklist!$1:$1,StatePicklist!$3:$3,"NA",0))</f>
        <v/>
      </c>
      <c r="FC41" s="297" t="str">
        <f ca="1">IF(RMDF!FB41="", "", IF(ISNUMBER(MATCH(RMDF!FB41, INDIRECT(FB41), 0)), "OK", "Invalid"))</f>
        <v/>
      </c>
    </row>
    <row r="42" spans="1:159" s="205" customFormat="1" ht="39.9" customHeight="1" x14ac:dyDescent="0.25">
      <c r="A42" s="206"/>
      <c r="B42" s="196"/>
      <c r="C42" s="197"/>
      <c r="D42" s="198"/>
      <c r="E42" s="199"/>
      <c r="F42" s="200"/>
      <c r="G42" s="201"/>
      <c r="H42" s="292"/>
      <c r="I42" s="305">
        <f>RMDF!I42</f>
        <v>0</v>
      </c>
      <c r="J42" s="305" t="str">
        <f>IF(I42=ProductCode!$B$30,"PDReclPost",IF(OR(I42=ProductCode!$C$30,I42=ProductCode!$E$30,I42=ProductCode!$G$30),"PDPreCon",IF(OR(I42=ProductCode!$D$30,I42=ProductCode!$F$30),"PDNotReclPost","")))</f>
        <v/>
      </c>
      <c r="K42" s="305" t="str">
        <f t="shared" si="9"/>
        <v/>
      </c>
      <c r="L42" s="289"/>
      <c r="M42" s="305" t="str">
        <f t="shared" si="9"/>
        <v/>
      </c>
      <c r="N42" s="289" t="b">
        <f>AND(RMDF!N42&gt;=0, RMDF!N42&lt;=1-RMDF!L42, RMDF!N42=ROUND(RMDF!N42,4))</f>
        <v>1</v>
      </c>
      <c r="O42" s="286" t="str">
        <f>IF(P42="","",IF(I42="","",IF(LEFT(I42,13)="Reclaimed pos",RawMaterialCode!$E$569,RawMaterialCode!$E$568)))</f>
        <v>Reclaimed pre-consumer mixed fibers (RM0578)</v>
      </c>
      <c r="P42" s="295">
        <f t="shared" si="10"/>
        <v>1</v>
      </c>
      <c r="Q42" s="202"/>
      <c r="R42" s="203"/>
      <c r="S42" s="204" t="str">
        <f t="shared" si="11"/>
        <v/>
      </c>
      <c r="T42" s="281"/>
      <c r="U42" s="281"/>
      <c r="V42" s="281"/>
      <c r="W42" s="281"/>
      <c r="X42" s="317">
        <f>RMDF!X42</f>
        <v>0</v>
      </c>
      <c r="Y42" s="318" t="str">
        <f>IF(X42=0,"",_xlfn.XLOOKUP(X42,StatePicklist!$1:$1,StatePicklist!$3:$3,"NA",0))</f>
        <v/>
      </c>
      <c r="Z42" s="297" t="str">
        <f ca="1">IF(RMDF!Y42="", "", IF(ISNUMBER(MATCH(RMDF!Y42, INDIRECT(Y42), 0)), "OK", "Invalid"))</f>
        <v/>
      </c>
      <c r="AA42" s="281"/>
      <c r="AB42" s="281"/>
      <c r="AC42" s="281"/>
      <c r="AD42" s="281" t="b">
        <f>AND(RMDF!AG42&gt;=0, RMDF!AG42&lt;=1-RMDF!Z42, RMDF!AG42=ROUND(RMDF!AG42,4))</f>
        <v>1</v>
      </c>
      <c r="AE42" s="317">
        <f>RMDF!AE42</f>
        <v>0</v>
      </c>
      <c r="AF42" s="318" t="str">
        <f>IF(AE42=0,"",_xlfn.XLOOKUP(AE42,StatePicklist!$1:$1,StatePicklist!$3:$3,"NA",0))</f>
        <v/>
      </c>
      <c r="AG42" s="297" t="str">
        <f ca="1">IF(RMDF!AF42="", "", IF(ISNUMBER(MATCH(RMDF!AF42, INDIRECT(AF42), 0)), "OK", "Invalid"))</f>
        <v/>
      </c>
      <c r="AH42" s="281"/>
      <c r="AI42" s="281"/>
      <c r="AJ42" s="281"/>
      <c r="AK42" s="281" t="b">
        <f>AND(RMDF!AN42&gt;=0, RMDF!AN42&lt;=1-SUM(RMDF!Z42,RMDF!AG42), RMDF!AN42=ROUND(RMDF!AN42,4))</f>
        <v>1</v>
      </c>
      <c r="AL42" s="317">
        <f>RMDF!AL42</f>
        <v>0</v>
      </c>
      <c r="AM42" s="318" t="str">
        <f>IF(AL42=0,"",_xlfn.XLOOKUP(AL42,StatePicklist!$1:$1,StatePicklist!$3:$3,"NA",0))</f>
        <v/>
      </c>
      <c r="AN42" s="297" t="str">
        <f ca="1">IF(RMDF!AM42="", "", IF(ISNUMBER(MATCH(RMDF!AM42, INDIRECT(AM42), 0)), "OK", "Invalid"))</f>
        <v/>
      </c>
      <c r="AO42" s="281"/>
      <c r="AP42" s="281"/>
      <c r="AQ42" s="281"/>
      <c r="AR42" s="281" t="b">
        <f>AND(RMDF!AU42&gt;=0, RMDF!AU42&lt;=1-SUM(RMDF!Z42,RMDF!AG42,RMDF!AN42), RMDF!AU42=ROUND(RMDF!AU42,4))</f>
        <v>1</v>
      </c>
      <c r="AS42" s="317">
        <f>RMDF!AS42</f>
        <v>0</v>
      </c>
      <c r="AT42" s="318" t="str">
        <f>IF(AS42=0,"",_xlfn.XLOOKUP(AS42,StatePicklist!$1:$1,StatePicklist!$3:$3,"NA",0))</f>
        <v/>
      </c>
      <c r="AU42" s="297" t="str">
        <f ca="1">IF(RMDF!AT42="", "", IF(ISNUMBER(MATCH(RMDF!AT42, INDIRECT(AT42), 0)), "OK", "Invalid"))</f>
        <v/>
      </c>
      <c r="AV42" s="281"/>
      <c r="AW42" s="281"/>
      <c r="AX42" s="281"/>
      <c r="AY42" s="281" t="b">
        <f>AND(RMDF!BB42&gt;=0, RMDF!BB42&lt;=1-SUM(RMDF!Z42,RMDF!AG42,RMDF!AN42,RMDF!AU42), RMDF!BB42=ROUND(RMDF!BB42,4))</f>
        <v>1</v>
      </c>
      <c r="AZ42" s="317">
        <f>RMDF!AZ42</f>
        <v>0</v>
      </c>
      <c r="BA42" s="318" t="str">
        <f>IF(AZ42=0,"",_xlfn.XLOOKUP(AZ42,StatePicklist!$1:$1,StatePicklist!$3:$3,"NA",0))</f>
        <v/>
      </c>
      <c r="BB42" s="297" t="str">
        <f ca="1">IF(RMDF!BA42="", "", IF(ISNUMBER(MATCH(RMDF!BA42, INDIRECT(BA42), 0)), "OK", "Invalid"))</f>
        <v/>
      </c>
      <c r="BC42" s="281"/>
      <c r="BD42" s="281"/>
      <c r="BE42" s="281"/>
      <c r="BF42" s="281" t="b">
        <f>AND(RMDF!BI42&gt;=0, RMDF!BI42&lt;=1-SUM(RMDF!Z42,RMDF!AG42,RMDF!AN42,RMDF!AU42,RMDF!BB42), RMDF!BI42=ROUND(RMDF!BI42,4))</f>
        <v>1</v>
      </c>
      <c r="BG42" s="317">
        <f>RMDF!BG42</f>
        <v>0</v>
      </c>
      <c r="BH42" s="318" t="str">
        <f>IF(BG42=0,"",_xlfn.XLOOKUP(BG42,StatePicklist!$1:$1,StatePicklist!$3:$3,"NA",0))</f>
        <v/>
      </c>
      <c r="BI42" s="297" t="str">
        <f ca="1">IF(RMDF!BH42="", "", IF(ISNUMBER(MATCH(RMDF!BH42, INDIRECT(BH42), 0)), "OK", "Invalid"))</f>
        <v/>
      </c>
      <c r="BJ42" s="281"/>
      <c r="BK42" s="281"/>
      <c r="BL42" s="281"/>
      <c r="BM42" s="281" t="b">
        <f>AND(RMDF!BP42&gt;=0, RMDF!BP42&lt;=1-SUM(RMDF!Z42,RMDF!AG42,RMDF!AN42,RMDF!AU42,RMDF!BB42,RMDF!BI42), RMDF!BP42=ROUND(RMDF!BP42,4))</f>
        <v>1</v>
      </c>
      <c r="BN42" s="317">
        <f>RMDF!BN42</f>
        <v>0</v>
      </c>
      <c r="BO42" s="318" t="str">
        <f>IF(BN42=0,"",_xlfn.XLOOKUP(BN42,StatePicklist!$1:$1,StatePicklist!$3:$3,"NA",0))</f>
        <v/>
      </c>
      <c r="BP42" s="297" t="str">
        <f ca="1">IF(RMDF!BO42="", "", IF(ISNUMBER(MATCH(RMDF!BO42, INDIRECT(BO42), 0)), "OK", "Invalid"))</f>
        <v/>
      </c>
      <c r="BQ42" s="281"/>
      <c r="BR42" s="281"/>
      <c r="BS42" s="281"/>
      <c r="BT42" s="281" t="b">
        <f>AND(RMDF!BW42&gt;=0, RMDF!BW42&lt;=1-SUM(RMDF!Z42,RMDF!AG42,RMDF!AN42,RMDF!AU42,RMDF!BB42,RMDF!BI42,RMDF!BP42), RMDF!BW42=ROUND(RMDF!BW42,4))</f>
        <v>1</v>
      </c>
      <c r="BU42" s="317">
        <f>RMDF!BU42</f>
        <v>0</v>
      </c>
      <c r="BV42" s="318" t="str">
        <f>IF(BU42=0,"",_xlfn.XLOOKUP(BU42,StatePicklist!$1:$1,StatePicklist!$3:$3,"NA",0))</f>
        <v/>
      </c>
      <c r="BW42" s="297" t="str">
        <f ca="1">IF(RMDF!BV42="", "", IF(ISNUMBER(MATCH(RMDF!BV42, INDIRECT(BV42), 0)), "OK", "Invalid"))</f>
        <v/>
      </c>
      <c r="BX42" s="281"/>
      <c r="BY42" s="281"/>
      <c r="BZ42" s="281"/>
      <c r="CA42" s="281" t="b">
        <f>AND(RMDF!CD42&gt;=0, RMDF!CD42&lt;=1-SUM(RMDF!Z42,RMDF!AG42,RMDF!AN42,RMDF!AU42,RMDF!BB42,RMDF!BI42,RMDF!BP42,RMDF!BW42), RMDF!CD42=ROUND(RMDF!CD42,4))</f>
        <v>1</v>
      </c>
      <c r="CB42" s="317">
        <f>RMDF!CB42</f>
        <v>0</v>
      </c>
      <c r="CC42" s="318" t="str">
        <f>IF(CB42=0,"",_xlfn.XLOOKUP(CB42,StatePicklist!$1:$1,StatePicklist!$3:$3,"NA",0))</f>
        <v/>
      </c>
      <c r="CD42" s="297" t="str">
        <f ca="1">IF(RMDF!CC42="", "", IF(ISNUMBER(MATCH(RMDF!CC42, INDIRECT(CC42), 0)), "OK", "Invalid"))</f>
        <v/>
      </c>
      <c r="CE42" s="281"/>
      <c r="CF42" s="281"/>
      <c r="CG42" s="281"/>
      <c r="CH42" s="281" t="b">
        <f>AND(RMDF!CK42&gt;=0, RMDF!CK42&lt;=1-SUM(RMDF!Z42,RMDF!AG42,RMDF!AN42,RMDF!AU42,RMDF!BB42,RMDF!BI42,RMDF!BP42,RMDF!BW42,RMDF!CD42), RMDF!CK42=ROUND(RMDF!CK42,4))</f>
        <v>1</v>
      </c>
      <c r="CI42" s="317">
        <f>RMDF!CI42</f>
        <v>0</v>
      </c>
      <c r="CJ42" s="318" t="str">
        <f>IF(CI42=0,"",_xlfn.XLOOKUP(CI42,StatePicklist!$1:$1,StatePicklist!$3:$3,"NA",0))</f>
        <v/>
      </c>
      <c r="CK42" s="297" t="str">
        <f ca="1">IF(RMDF!CJ42="", "", IF(ISNUMBER(MATCH(RMDF!CJ42, INDIRECT(CJ42), 0)), "OK", "Invalid"))</f>
        <v/>
      </c>
      <c r="CL42" s="281"/>
      <c r="CM42" s="281"/>
      <c r="CN42" s="281"/>
      <c r="CO42" s="281" t="b">
        <f>AND(RMDF!CR42&gt;=0, RMDF!CR42&lt;=1-SUM(RMDF!Z42,RMDF!AG42,RMDF!AN42,RMDF!AU42,RMDF!BB42,RMDF!BI42,RMDF!BP42,RMDF!BW42,RMDF!CD42,RMDF!CK42), RMDF!CR42=ROUND(RMDF!CR42,4))</f>
        <v>1</v>
      </c>
      <c r="CP42" s="317">
        <f>RMDF!CP42</f>
        <v>0</v>
      </c>
      <c r="CQ42" s="318" t="str">
        <f>IF(CP42=0,"",_xlfn.XLOOKUP(CP42,StatePicklist!$1:$1,StatePicklist!$3:$3,"NA",0))</f>
        <v/>
      </c>
      <c r="CR42" s="297" t="str">
        <f ca="1">IF(RMDF!CQ42="", "", IF(ISNUMBER(MATCH(RMDF!CQ42, INDIRECT(CQ42), 0)), "OK", "Invalid"))</f>
        <v/>
      </c>
      <c r="CS42" s="281"/>
      <c r="CT42" s="281"/>
      <c r="CU42" s="281"/>
      <c r="CV42" s="281" t="b">
        <f>AND(RMDF!CY42&gt;=0, RMDF!CY42&lt;=1-SUM(RMDF!Z42,RMDF!AG42,RMDF!AN42,RMDF!AU42,RMDF!BB42,RMDF!BI42,RMDF!BP42,RMDF!BW42,RMDF!CD42,RMDF!CK42,RMDF!CR42), RMDF!CY42=ROUND(RMDF!CY42,4))</f>
        <v>1</v>
      </c>
      <c r="CW42" s="317">
        <f>RMDF!CW42</f>
        <v>0</v>
      </c>
      <c r="CX42" s="318" t="str">
        <f>IF(CW42=0,"",_xlfn.XLOOKUP(CW42,StatePicklist!$1:$1,StatePicklist!$3:$3,"NA",0))</f>
        <v/>
      </c>
      <c r="CY42" s="297" t="str">
        <f ca="1">IF(RMDF!CX42="", "", IF(ISNUMBER(MATCH(RMDF!CX42, INDIRECT(CX42), 0)), "OK", "Invalid"))</f>
        <v/>
      </c>
      <c r="CZ42" s="281"/>
      <c r="DA42" s="281"/>
      <c r="DB42" s="281"/>
      <c r="DC42" s="281" t="b">
        <f>AND(RMDF!DF42&gt;=0, RMDF!DF42&lt;=1-SUM(RMDF!Z42,RMDF!AG42,RMDF!AN42,RMDF!AU42,RMDF!BB42,RMDF!BI42,RMDF!BP42,RMDF!BW42,RMDF!CD42,RMDF!CK42,RMDF!CR42,RMDF!CY42), RMDF!DF42=ROUND(RMDF!DF42,4))</f>
        <v>1</v>
      </c>
      <c r="DD42" s="317">
        <f>RMDF!DD42</f>
        <v>0</v>
      </c>
      <c r="DE42" s="318" t="str">
        <f>IF(DD42=0,"",_xlfn.XLOOKUP(DD42,StatePicklist!$1:$1,StatePicklist!$3:$3,"NA",0))</f>
        <v/>
      </c>
      <c r="DF42" s="297" t="str">
        <f ca="1">IF(RMDF!DE42="", "", IF(ISNUMBER(MATCH(RMDF!DE42, INDIRECT(DE42), 0)), "OK", "Invalid"))</f>
        <v/>
      </c>
      <c r="DG42" s="281"/>
      <c r="DH42" s="281"/>
      <c r="DI42" s="281"/>
      <c r="DJ42" s="281" t="b">
        <f>AND(RMDF!DM42&gt;=0, RMDF!DM42&lt;=1-SUM(RMDF!Z42,RMDF!AG42,RMDF!AN42,RMDF!AU42,RMDF!BB42,RMDF!BI42,RMDF!BP42,RMDF!BW42,RMDF!CD42,RMDF!CK42,RMDF!CR42,RMDF!CY42,RMDF!DF42), RMDF!DM42=ROUND(RMDF!DM42,4))</f>
        <v>1</v>
      </c>
      <c r="DK42" s="317">
        <f>RMDF!DK42</f>
        <v>0</v>
      </c>
      <c r="DL42" s="318" t="str">
        <f>IF(DK42=0,"",_xlfn.XLOOKUP(DK42,StatePicklist!$1:$1,StatePicklist!$3:$3,"NA",0))</f>
        <v/>
      </c>
      <c r="DM42" s="297" t="str">
        <f ca="1">IF(RMDF!DL42="", "", IF(ISNUMBER(MATCH(RMDF!DL42, INDIRECT(DL42), 0)), "OK", "Invalid"))</f>
        <v/>
      </c>
      <c r="DN42" s="281"/>
      <c r="DO42" s="281"/>
      <c r="DP42" s="281"/>
      <c r="DQ42" s="281" t="b">
        <f>AND(RMDF!DT42&gt;=0, RMDF!DT42&lt;=1-SUM(RMDF!Z42,RMDF!AG42,RMDF!AN42,RMDF!AU42,RMDF!BB42,RMDF!BI42,RMDF!BP42,RMDF!BW42,RMDF!CD42,RMDF!CK42,RMDF!CR42,RMDF!CY42,RMDF!DF42,RMDF!DM42), RMDF!DT42=ROUND(RMDF!DT42,4))</f>
        <v>1</v>
      </c>
      <c r="DR42" s="317">
        <f>RMDF!DR42</f>
        <v>0</v>
      </c>
      <c r="DS42" s="318" t="str">
        <f>IF(DR42=0,"",_xlfn.XLOOKUP(DR42,StatePicklist!$1:$1,StatePicklist!$3:$3,"NA",0))</f>
        <v/>
      </c>
      <c r="DT42" s="297" t="str">
        <f ca="1">IF(RMDF!DS42="", "", IF(ISNUMBER(MATCH(RMDF!DS42, INDIRECT(DS42), 0)), "OK", "Invalid"))</f>
        <v/>
      </c>
      <c r="DU42" s="281"/>
      <c r="DV42" s="281"/>
      <c r="DW42" s="281"/>
      <c r="DX42" s="281" t="b">
        <f>AND(RMDF!EA42&gt;=0, RMDF!EA42&lt;=1-SUM(RMDF!Z42,RMDF!AG42,RMDF!AN42,RMDF!AU42,RMDF!BB42,RMDF!BI42,RMDF!BP42,RMDF!BW42,RMDF!CD42,RMDF!CK42,RMDF!CR42,RMDF!CY42,RMDF!DF42,RMDF!DM42,RMDF!DT42), RMDF!EA42=ROUND(RMDF!EA42,4))</f>
        <v>1</v>
      </c>
      <c r="DY42" s="317">
        <f>RMDF!DY42</f>
        <v>0</v>
      </c>
      <c r="DZ42" s="318" t="str">
        <f>IF(DY42=0,"",_xlfn.XLOOKUP(DY42,StatePicklist!$1:$1,StatePicklist!$3:$3,"NA",0))</f>
        <v/>
      </c>
      <c r="EA42" s="297" t="str">
        <f ca="1">IF(RMDF!DZ42="", "", IF(ISNUMBER(MATCH(RMDF!DZ42, INDIRECT(DZ42), 0)), "OK", "Invalid"))</f>
        <v/>
      </c>
      <c r="EB42" s="281"/>
      <c r="EC42" s="281"/>
      <c r="ED42" s="281"/>
      <c r="EE42" s="281" t="b">
        <f>AND(RMDF!EH42&gt;=0, RMDF!EH42&lt;=1-SUM(RMDF!Z42,RMDF!AG42,RMDF!AN42,RMDF!AU42,RMDF!BB42,RMDF!BI42,RMDF!BP42,RMDF!BW42,RMDF!CD42,RMDF!CK42,RMDF!CR42,RMDF!CY42,RMDF!DF42,RMDF!DM42,RMDF!DT42,RMDF!EA42), RMDF!EH42=ROUND(RMDF!EH42,4))</f>
        <v>1</v>
      </c>
      <c r="EF42" s="317">
        <f>RMDF!EF42</f>
        <v>0</v>
      </c>
      <c r="EG42" s="318" t="str">
        <f>IF(EF42=0,"",_xlfn.XLOOKUP(EF42,StatePicklist!$1:$1,StatePicklist!$3:$3,"NA",0))</f>
        <v/>
      </c>
      <c r="EH42" s="297" t="str">
        <f ca="1">IF(RMDF!EG42="", "", IF(ISNUMBER(MATCH(RMDF!EG42, INDIRECT(EG42), 0)), "OK", "Invalid"))</f>
        <v/>
      </c>
      <c r="EI42" s="281"/>
      <c r="EJ42" s="281"/>
      <c r="EK42" s="281"/>
      <c r="EL42" s="281" t="b">
        <f>AND(RMDF!EO42&gt;=0, RMDF!EO42&lt;=1-SUM(RMDF!Z42,RMDF!AG42,RMDF!AN42,RMDF!AU42,RMDF!BB42,RMDF!BI42,RMDF!BP42,RMDF!BW42,RMDF!CD42,RMDF!CK42,RMDF!CR42,RMDF!CY42,RMDF!DF42,RMDF!DM42,RMDF!DT42,RMDF!EA42,RMDF!EH42), RMDF!EO42=ROUND(RMDF!EO42,4))</f>
        <v>1</v>
      </c>
      <c r="EM42" s="317">
        <f>RMDF!EM42</f>
        <v>0</v>
      </c>
      <c r="EN42" s="318" t="str">
        <f>IF(EM42=0,"",_xlfn.XLOOKUP(EM42,StatePicklist!$1:$1,StatePicklist!$3:$3,"NA",0))</f>
        <v/>
      </c>
      <c r="EO42" s="297" t="str">
        <f ca="1">IF(RMDF!EN42="", "", IF(ISNUMBER(MATCH(RMDF!EN42, INDIRECT(EN42), 0)), "OK", "Invalid"))</f>
        <v/>
      </c>
      <c r="EP42" s="281"/>
      <c r="EQ42" s="281"/>
      <c r="ER42" s="281"/>
      <c r="ES42" s="281" t="b">
        <f>AND(RMDF!EV42&gt;=0, RMDF!EV42&lt;=1-SUM(RMDF!Z42,RMDF!AG42,RMDF!AN42,RMDF!AU42,RMDF!BB42,RMDF!BI42,RMDF!BP42,RMDF!BW42,RMDF!CD42,RMDF!CK42,RMDF!CR42,RMDF!CY42,RMDF!DF42,RMDF!DM42,RMDF!DT42,RMDF!EA42,RMDF!EH42,RMDF!EO42), RMDF!EV42=ROUND(RMDF!EV42,4))</f>
        <v>1</v>
      </c>
      <c r="ET42" s="317">
        <f>RMDF!ET42</f>
        <v>0</v>
      </c>
      <c r="EU42" s="318" t="str">
        <f>IF(ET42=0,"",_xlfn.XLOOKUP(ET42,StatePicklist!$1:$1,StatePicklist!$3:$3,"NA",0))</f>
        <v/>
      </c>
      <c r="EV42" s="297" t="str">
        <f ca="1">IF(RMDF!EU42="", "", IF(ISNUMBER(MATCH(RMDF!EU42, INDIRECT(EU42), 0)), "OK", "Invalid"))</f>
        <v/>
      </c>
      <c r="EW42" s="281"/>
      <c r="EX42" s="281"/>
      <c r="EY42" s="281"/>
      <c r="EZ42" s="281" t="b">
        <f>AND(RMDF!FC42&gt;=0, RMDF!FC42&lt;=1-SUM(RMDF!Z42,RMDF!AG42,RMDF!AN42,RMDF!AU42,RMDF!BB42,RMDF!BI42,RMDF!BP42,RMDF!BW42,RMDF!CD42,RMDF!CK42,RMDF!CR42,RMDF!CY42,RMDF!DF42,RMDF!DM42,RMDF!DT42,RMDF!EA42,RMDF!EH42,RMDF!EO42,RMDF!EV42), RMDF!FC42=ROUND(RMDF!FC42,4))</f>
        <v>1</v>
      </c>
      <c r="FA42" s="317">
        <f>RMDF!FA42</f>
        <v>0</v>
      </c>
      <c r="FB42" s="318" t="str">
        <f>IF(FA42=0,"",_xlfn.XLOOKUP(FA42,StatePicklist!$1:$1,StatePicklist!$3:$3,"NA",0))</f>
        <v/>
      </c>
      <c r="FC42" s="297" t="str">
        <f ca="1">IF(RMDF!FB42="", "", IF(ISNUMBER(MATCH(RMDF!FB42, INDIRECT(FB42), 0)), "OK", "Invalid"))</f>
        <v/>
      </c>
    </row>
    <row r="43" spans="1:159" s="205" customFormat="1" ht="39.9" customHeight="1" x14ac:dyDescent="0.25">
      <c r="A43" s="206"/>
      <c r="B43" s="196"/>
      <c r="C43" s="197"/>
      <c r="D43" s="198"/>
      <c r="E43" s="199"/>
      <c r="F43" s="200"/>
      <c r="G43" s="201"/>
      <c r="H43" s="292"/>
      <c r="I43" s="305">
        <f>RMDF!I43</f>
        <v>0</v>
      </c>
      <c r="J43" s="305" t="str">
        <f>IF(I43=ProductCode!$B$30,"PDReclPost",IF(OR(I43=ProductCode!$C$30,I43=ProductCode!$E$30,I43=ProductCode!$G$30),"PDPreCon",IF(OR(I43=ProductCode!$D$30,I43=ProductCode!$F$30),"PDNotReclPost","")))</f>
        <v/>
      </c>
      <c r="K43" s="305" t="str">
        <f t="shared" si="9"/>
        <v/>
      </c>
      <c r="L43" s="289"/>
      <c r="M43" s="305" t="str">
        <f t="shared" si="9"/>
        <v/>
      </c>
      <c r="N43" s="289" t="b">
        <f>AND(RMDF!N43&gt;=0, RMDF!N43&lt;=1-RMDF!L43, RMDF!N43=ROUND(RMDF!N43,4))</f>
        <v>1</v>
      </c>
      <c r="O43" s="286" t="str">
        <f>IF(P43="","",IF(I43="","",IF(LEFT(I43,13)="Reclaimed pos",RawMaterialCode!$E$569,RawMaterialCode!$E$568)))</f>
        <v>Reclaimed pre-consumer mixed fibers (RM0578)</v>
      </c>
      <c r="P43" s="295">
        <f t="shared" si="10"/>
        <v>1</v>
      </c>
      <c r="Q43" s="202"/>
      <c r="R43" s="203"/>
      <c r="S43" s="204" t="str">
        <f t="shared" si="11"/>
        <v/>
      </c>
      <c r="T43" s="281"/>
      <c r="U43" s="281"/>
      <c r="V43" s="281"/>
      <c r="W43" s="281"/>
      <c r="X43" s="317">
        <f>RMDF!X43</f>
        <v>0</v>
      </c>
      <c r="Y43" s="318" t="str">
        <f>IF(X43=0,"",_xlfn.XLOOKUP(X43,StatePicklist!$1:$1,StatePicklist!$3:$3,"NA",0))</f>
        <v/>
      </c>
      <c r="Z43" s="297" t="str">
        <f ca="1">IF(RMDF!Y43="", "", IF(ISNUMBER(MATCH(RMDF!Y43, INDIRECT(Y43), 0)), "OK", "Invalid"))</f>
        <v/>
      </c>
      <c r="AA43" s="281"/>
      <c r="AB43" s="281"/>
      <c r="AC43" s="281"/>
      <c r="AD43" s="281" t="b">
        <f>AND(RMDF!AG43&gt;=0, RMDF!AG43&lt;=1-RMDF!Z43, RMDF!AG43=ROUND(RMDF!AG43,4))</f>
        <v>1</v>
      </c>
      <c r="AE43" s="317">
        <f>RMDF!AE43</f>
        <v>0</v>
      </c>
      <c r="AF43" s="318" t="str">
        <f>IF(AE43=0,"",_xlfn.XLOOKUP(AE43,StatePicklist!$1:$1,StatePicklist!$3:$3,"NA",0))</f>
        <v/>
      </c>
      <c r="AG43" s="297" t="str">
        <f ca="1">IF(RMDF!AF43="", "", IF(ISNUMBER(MATCH(RMDF!AF43, INDIRECT(AF43), 0)), "OK", "Invalid"))</f>
        <v/>
      </c>
      <c r="AH43" s="281"/>
      <c r="AI43" s="281"/>
      <c r="AJ43" s="281"/>
      <c r="AK43" s="281" t="b">
        <f>AND(RMDF!AN43&gt;=0, RMDF!AN43&lt;=1-SUM(RMDF!Z43,RMDF!AG43), RMDF!AN43=ROUND(RMDF!AN43,4))</f>
        <v>1</v>
      </c>
      <c r="AL43" s="317">
        <f>RMDF!AL43</f>
        <v>0</v>
      </c>
      <c r="AM43" s="318" t="str">
        <f>IF(AL43=0,"",_xlfn.XLOOKUP(AL43,StatePicklist!$1:$1,StatePicklist!$3:$3,"NA",0))</f>
        <v/>
      </c>
      <c r="AN43" s="297" t="str">
        <f ca="1">IF(RMDF!AM43="", "", IF(ISNUMBER(MATCH(RMDF!AM43, INDIRECT(AM43), 0)), "OK", "Invalid"))</f>
        <v/>
      </c>
      <c r="AO43" s="281"/>
      <c r="AP43" s="281"/>
      <c r="AQ43" s="281"/>
      <c r="AR43" s="281" t="b">
        <f>AND(RMDF!AU43&gt;=0, RMDF!AU43&lt;=1-SUM(RMDF!Z43,RMDF!AG43,RMDF!AN43), RMDF!AU43=ROUND(RMDF!AU43,4))</f>
        <v>1</v>
      </c>
      <c r="AS43" s="317">
        <f>RMDF!AS43</f>
        <v>0</v>
      </c>
      <c r="AT43" s="318" t="str">
        <f>IF(AS43=0,"",_xlfn.XLOOKUP(AS43,StatePicklist!$1:$1,StatePicklist!$3:$3,"NA",0))</f>
        <v/>
      </c>
      <c r="AU43" s="297" t="str">
        <f ca="1">IF(RMDF!AT43="", "", IF(ISNUMBER(MATCH(RMDF!AT43, INDIRECT(AT43), 0)), "OK", "Invalid"))</f>
        <v/>
      </c>
      <c r="AV43" s="281"/>
      <c r="AW43" s="281"/>
      <c r="AX43" s="281"/>
      <c r="AY43" s="281" t="b">
        <f>AND(RMDF!BB43&gt;=0, RMDF!BB43&lt;=1-SUM(RMDF!Z43,RMDF!AG43,RMDF!AN43,RMDF!AU43), RMDF!BB43=ROUND(RMDF!BB43,4))</f>
        <v>1</v>
      </c>
      <c r="AZ43" s="317">
        <f>RMDF!AZ43</f>
        <v>0</v>
      </c>
      <c r="BA43" s="318" t="str">
        <f>IF(AZ43=0,"",_xlfn.XLOOKUP(AZ43,StatePicklist!$1:$1,StatePicklist!$3:$3,"NA",0))</f>
        <v/>
      </c>
      <c r="BB43" s="297" t="str">
        <f ca="1">IF(RMDF!BA43="", "", IF(ISNUMBER(MATCH(RMDF!BA43, INDIRECT(BA43), 0)), "OK", "Invalid"))</f>
        <v/>
      </c>
      <c r="BC43" s="281"/>
      <c r="BD43" s="281"/>
      <c r="BE43" s="281"/>
      <c r="BF43" s="281" t="b">
        <f>AND(RMDF!BI43&gt;=0, RMDF!BI43&lt;=1-SUM(RMDF!Z43,RMDF!AG43,RMDF!AN43,RMDF!AU43,RMDF!BB43), RMDF!BI43=ROUND(RMDF!BI43,4))</f>
        <v>1</v>
      </c>
      <c r="BG43" s="317">
        <f>RMDF!BG43</f>
        <v>0</v>
      </c>
      <c r="BH43" s="318" t="str">
        <f>IF(BG43=0,"",_xlfn.XLOOKUP(BG43,StatePicklist!$1:$1,StatePicklist!$3:$3,"NA",0))</f>
        <v/>
      </c>
      <c r="BI43" s="297" t="str">
        <f ca="1">IF(RMDF!BH43="", "", IF(ISNUMBER(MATCH(RMDF!BH43, INDIRECT(BH43), 0)), "OK", "Invalid"))</f>
        <v/>
      </c>
      <c r="BJ43" s="281"/>
      <c r="BK43" s="281"/>
      <c r="BL43" s="281"/>
      <c r="BM43" s="281" t="b">
        <f>AND(RMDF!BP43&gt;=0, RMDF!BP43&lt;=1-SUM(RMDF!Z43,RMDF!AG43,RMDF!AN43,RMDF!AU43,RMDF!BB43,RMDF!BI43), RMDF!BP43=ROUND(RMDF!BP43,4))</f>
        <v>1</v>
      </c>
      <c r="BN43" s="317">
        <f>RMDF!BN43</f>
        <v>0</v>
      </c>
      <c r="BO43" s="318" t="str">
        <f>IF(BN43=0,"",_xlfn.XLOOKUP(BN43,StatePicklist!$1:$1,StatePicklist!$3:$3,"NA",0))</f>
        <v/>
      </c>
      <c r="BP43" s="297" t="str">
        <f ca="1">IF(RMDF!BO43="", "", IF(ISNUMBER(MATCH(RMDF!BO43, INDIRECT(BO43), 0)), "OK", "Invalid"))</f>
        <v/>
      </c>
      <c r="BQ43" s="281"/>
      <c r="BR43" s="281"/>
      <c r="BS43" s="281"/>
      <c r="BT43" s="281" t="b">
        <f>AND(RMDF!BW43&gt;=0, RMDF!BW43&lt;=1-SUM(RMDF!Z43,RMDF!AG43,RMDF!AN43,RMDF!AU43,RMDF!BB43,RMDF!BI43,RMDF!BP43), RMDF!BW43=ROUND(RMDF!BW43,4))</f>
        <v>1</v>
      </c>
      <c r="BU43" s="317">
        <f>RMDF!BU43</f>
        <v>0</v>
      </c>
      <c r="BV43" s="318" t="str">
        <f>IF(BU43=0,"",_xlfn.XLOOKUP(BU43,StatePicklist!$1:$1,StatePicklist!$3:$3,"NA",0))</f>
        <v/>
      </c>
      <c r="BW43" s="297" t="str">
        <f ca="1">IF(RMDF!BV43="", "", IF(ISNUMBER(MATCH(RMDF!BV43, INDIRECT(BV43), 0)), "OK", "Invalid"))</f>
        <v/>
      </c>
      <c r="BX43" s="281"/>
      <c r="BY43" s="281"/>
      <c r="BZ43" s="281"/>
      <c r="CA43" s="281" t="b">
        <f>AND(RMDF!CD43&gt;=0, RMDF!CD43&lt;=1-SUM(RMDF!Z43,RMDF!AG43,RMDF!AN43,RMDF!AU43,RMDF!BB43,RMDF!BI43,RMDF!BP43,RMDF!BW43), RMDF!CD43=ROUND(RMDF!CD43,4))</f>
        <v>1</v>
      </c>
      <c r="CB43" s="317">
        <f>RMDF!CB43</f>
        <v>0</v>
      </c>
      <c r="CC43" s="318" t="str">
        <f>IF(CB43=0,"",_xlfn.XLOOKUP(CB43,StatePicklist!$1:$1,StatePicklist!$3:$3,"NA",0))</f>
        <v/>
      </c>
      <c r="CD43" s="297" t="str">
        <f ca="1">IF(RMDF!CC43="", "", IF(ISNUMBER(MATCH(RMDF!CC43, INDIRECT(CC43), 0)), "OK", "Invalid"))</f>
        <v/>
      </c>
      <c r="CE43" s="281"/>
      <c r="CF43" s="281"/>
      <c r="CG43" s="281"/>
      <c r="CH43" s="281" t="b">
        <f>AND(RMDF!CK43&gt;=0, RMDF!CK43&lt;=1-SUM(RMDF!Z43,RMDF!AG43,RMDF!AN43,RMDF!AU43,RMDF!BB43,RMDF!BI43,RMDF!BP43,RMDF!BW43,RMDF!CD43), RMDF!CK43=ROUND(RMDF!CK43,4))</f>
        <v>1</v>
      </c>
      <c r="CI43" s="317">
        <f>RMDF!CI43</f>
        <v>0</v>
      </c>
      <c r="CJ43" s="318" t="str">
        <f>IF(CI43=0,"",_xlfn.XLOOKUP(CI43,StatePicklist!$1:$1,StatePicklist!$3:$3,"NA",0))</f>
        <v/>
      </c>
      <c r="CK43" s="297" t="str">
        <f ca="1">IF(RMDF!CJ43="", "", IF(ISNUMBER(MATCH(RMDF!CJ43, INDIRECT(CJ43), 0)), "OK", "Invalid"))</f>
        <v/>
      </c>
      <c r="CL43" s="281"/>
      <c r="CM43" s="281"/>
      <c r="CN43" s="281"/>
      <c r="CO43" s="281" t="b">
        <f>AND(RMDF!CR43&gt;=0, RMDF!CR43&lt;=1-SUM(RMDF!Z43,RMDF!AG43,RMDF!AN43,RMDF!AU43,RMDF!BB43,RMDF!BI43,RMDF!BP43,RMDF!BW43,RMDF!CD43,RMDF!CK43), RMDF!CR43=ROUND(RMDF!CR43,4))</f>
        <v>1</v>
      </c>
      <c r="CP43" s="317">
        <f>RMDF!CP43</f>
        <v>0</v>
      </c>
      <c r="CQ43" s="318" t="str">
        <f>IF(CP43=0,"",_xlfn.XLOOKUP(CP43,StatePicklist!$1:$1,StatePicklist!$3:$3,"NA",0))</f>
        <v/>
      </c>
      <c r="CR43" s="297" t="str">
        <f ca="1">IF(RMDF!CQ43="", "", IF(ISNUMBER(MATCH(RMDF!CQ43, INDIRECT(CQ43), 0)), "OK", "Invalid"))</f>
        <v/>
      </c>
      <c r="CS43" s="281"/>
      <c r="CT43" s="281"/>
      <c r="CU43" s="281"/>
      <c r="CV43" s="281" t="b">
        <f>AND(RMDF!CY43&gt;=0, RMDF!CY43&lt;=1-SUM(RMDF!Z43,RMDF!AG43,RMDF!AN43,RMDF!AU43,RMDF!BB43,RMDF!BI43,RMDF!BP43,RMDF!BW43,RMDF!CD43,RMDF!CK43,RMDF!CR43), RMDF!CY43=ROUND(RMDF!CY43,4))</f>
        <v>1</v>
      </c>
      <c r="CW43" s="317">
        <f>RMDF!CW43</f>
        <v>0</v>
      </c>
      <c r="CX43" s="318" t="str">
        <f>IF(CW43=0,"",_xlfn.XLOOKUP(CW43,StatePicklist!$1:$1,StatePicklist!$3:$3,"NA",0))</f>
        <v/>
      </c>
      <c r="CY43" s="297" t="str">
        <f ca="1">IF(RMDF!CX43="", "", IF(ISNUMBER(MATCH(RMDF!CX43, INDIRECT(CX43), 0)), "OK", "Invalid"))</f>
        <v/>
      </c>
      <c r="CZ43" s="281"/>
      <c r="DA43" s="281"/>
      <c r="DB43" s="281"/>
      <c r="DC43" s="281" t="b">
        <f>AND(RMDF!DF43&gt;=0, RMDF!DF43&lt;=1-SUM(RMDF!Z43,RMDF!AG43,RMDF!AN43,RMDF!AU43,RMDF!BB43,RMDF!BI43,RMDF!BP43,RMDF!BW43,RMDF!CD43,RMDF!CK43,RMDF!CR43,RMDF!CY43), RMDF!DF43=ROUND(RMDF!DF43,4))</f>
        <v>1</v>
      </c>
      <c r="DD43" s="317">
        <f>RMDF!DD43</f>
        <v>0</v>
      </c>
      <c r="DE43" s="318" t="str">
        <f>IF(DD43=0,"",_xlfn.XLOOKUP(DD43,StatePicklist!$1:$1,StatePicklist!$3:$3,"NA",0))</f>
        <v/>
      </c>
      <c r="DF43" s="297" t="str">
        <f ca="1">IF(RMDF!DE43="", "", IF(ISNUMBER(MATCH(RMDF!DE43, INDIRECT(DE43), 0)), "OK", "Invalid"))</f>
        <v/>
      </c>
      <c r="DG43" s="281"/>
      <c r="DH43" s="281"/>
      <c r="DI43" s="281"/>
      <c r="DJ43" s="281" t="b">
        <f>AND(RMDF!DM43&gt;=0, RMDF!DM43&lt;=1-SUM(RMDF!Z43,RMDF!AG43,RMDF!AN43,RMDF!AU43,RMDF!BB43,RMDF!BI43,RMDF!BP43,RMDF!BW43,RMDF!CD43,RMDF!CK43,RMDF!CR43,RMDF!CY43,RMDF!DF43), RMDF!DM43=ROUND(RMDF!DM43,4))</f>
        <v>1</v>
      </c>
      <c r="DK43" s="317">
        <f>RMDF!DK43</f>
        <v>0</v>
      </c>
      <c r="DL43" s="318" t="str">
        <f>IF(DK43=0,"",_xlfn.XLOOKUP(DK43,StatePicklist!$1:$1,StatePicklist!$3:$3,"NA",0))</f>
        <v/>
      </c>
      <c r="DM43" s="297" t="str">
        <f ca="1">IF(RMDF!DL43="", "", IF(ISNUMBER(MATCH(RMDF!DL43, INDIRECT(DL43), 0)), "OK", "Invalid"))</f>
        <v/>
      </c>
      <c r="DN43" s="281"/>
      <c r="DO43" s="281"/>
      <c r="DP43" s="281"/>
      <c r="DQ43" s="281" t="b">
        <f>AND(RMDF!DT43&gt;=0, RMDF!DT43&lt;=1-SUM(RMDF!Z43,RMDF!AG43,RMDF!AN43,RMDF!AU43,RMDF!BB43,RMDF!BI43,RMDF!BP43,RMDF!BW43,RMDF!CD43,RMDF!CK43,RMDF!CR43,RMDF!CY43,RMDF!DF43,RMDF!DM43), RMDF!DT43=ROUND(RMDF!DT43,4))</f>
        <v>1</v>
      </c>
      <c r="DR43" s="317">
        <f>RMDF!DR43</f>
        <v>0</v>
      </c>
      <c r="DS43" s="318" t="str">
        <f>IF(DR43=0,"",_xlfn.XLOOKUP(DR43,StatePicklist!$1:$1,StatePicklist!$3:$3,"NA",0))</f>
        <v/>
      </c>
      <c r="DT43" s="297" t="str">
        <f ca="1">IF(RMDF!DS43="", "", IF(ISNUMBER(MATCH(RMDF!DS43, INDIRECT(DS43), 0)), "OK", "Invalid"))</f>
        <v/>
      </c>
      <c r="DU43" s="281"/>
      <c r="DV43" s="281"/>
      <c r="DW43" s="281"/>
      <c r="DX43" s="281" t="b">
        <f>AND(RMDF!EA43&gt;=0, RMDF!EA43&lt;=1-SUM(RMDF!Z43,RMDF!AG43,RMDF!AN43,RMDF!AU43,RMDF!BB43,RMDF!BI43,RMDF!BP43,RMDF!BW43,RMDF!CD43,RMDF!CK43,RMDF!CR43,RMDF!CY43,RMDF!DF43,RMDF!DM43,RMDF!DT43), RMDF!EA43=ROUND(RMDF!EA43,4))</f>
        <v>1</v>
      </c>
      <c r="DY43" s="317">
        <f>RMDF!DY43</f>
        <v>0</v>
      </c>
      <c r="DZ43" s="318" t="str">
        <f>IF(DY43=0,"",_xlfn.XLOOKUP(DY43,StatePicklist!$1:$1,StatePicklist!$3:$3,"NA",0))</f>
        <v/>
      </c>
      <c r="EA43" s="297" t="str">
        <f ca="1">IF(RMDF!DZ43="", "", IF(ISNUMBER(MATCH(RMDF!DZ43, INDIRECT(DZ43), 0)), "OK", "Invalid"))</f>
        <v/>
      </c>
      <c r="EB43" s="281"/>
      <c r="EC43" s="281"/>
      <c r="ED43" s="281"/>
      <c r="EE43" s="281" t="b">
        <f>AND(RMDF!EH43&gt;=0, RMDF!EH43&lt;=1-SUM(RMDF!Z43,RMDF!AG43,RMDF!AN43,RMDF!AU43,RMDF!BB43,RMDF!BI43,RMDF!BP43,RMDF!BW43,RMDF!CD43,RMDF!CK43,RMDF!CR43,RMDF!CY43,RMDF!DF43,RMDF!DM43,RMDF!DT43,RMDF!EA43), RMDF!EH43=ROUND(RMDF!EH43,4))</f>
        <v>1</v>
      </c>
      <c r="EF43" s="317">
        <f>RMDF!EF43</f>
        <v>0</v>
      </c>
      <c r="EG43" s="318" t="str">
        <f>IF(EF43=0,"",_xlfn.XLOOKUP(EF43,StatePicklist!$1:$1,StatePicklist!$3:$3,"NA",0))</f>
        <v/>
      </c>
      <c r="EH43" s="297" t="str">
        <f ca="1">IF(RMDF!EG43="", "", IF(ISNUMBER(MATCH(RMDF!EG43, INDIRECT(EG43), 0)), "OK", "Invalid"))</f>
        <v/>
      </c>
      <c r="EI43" s="281"/>
      <c r="EJ43" s="281"/>
      <c r="EK43" s="281"/>
      <c r="EL43" s="281" t="b">
        <f>AND(RMDF!EO43&gt;=0, RMDF!EO43&lt;=1-SUM(RMDF!Z43,RMDF!AG43,RMDF!AN43,RMDF!AU43,RMDF!BB43,RMDF!BI43,RMDF!BP43,RMDF!BW43,RMDF!CD43,RMDF!CK43,RMDF!CR43,RMDF!CY43,RMDF!DF43,RMDF!DM43,RMDF!DT43,RMDF!EA43,RMDF!EH43), RMDF!EO43=ROUND(RMDF!EO43,4))</f>
        <v>1</v>
      </c>
      <c r="EM43" s="317">
        <f>RMDF!EM43</f>
        <v>0</v>
      </c>
      <c r="EN43" s="318" t="str">
        <f>IF(EM43=0,"",_xlfn.XLOOKUP(EM43,StatePicklist!$1:$1,StatePicklist!$3:$3,"NA",0))</f>
        <v/>
      </c>
      <c r="EO43" s="297" t="str">
        <f ca="1">IF(RMDF!EN43="", "", IF(ISNUMBER(MATCH(RMDF!EN43, INDIRECT(EN43), 0)), "OK", "Invalid"))</f>
        <v/>
      </c>
      <c r="EP43" s="281"/>
      <c r="EQ43" s="281"/>
      <c r="ER43" s="281"/>
      <c r="ES43" s="281" t="b">
        <f>AND(RMDF!EV43&gt;=0, RMDF!EV43&lt;=1-SUM(RMDF!Z43,RMDF!AG43,RMDF!AN43,RMDF!AU43,RMDF!BB43,RMDF!BI43,RMDF!BP43,RMDF!BW43,RMDF!CD43,RMDF!CK43,RMDF!CR43,RMDF!CY43,RMDF!DF43,RMDF!DM43,RMDF!DT43,RMDF!EA43,RMDF!EH43,RMDF!EO43), RMDF!EV43=ROUND(RMDF!EV43,4))</f>
        <v>1</v>
      </c>
      <c r="ET43" s="317">
        <f>RMDF!ET43</f>
        <v>0</v>
      </c>
      <c r="EU43" s="318" t="str">
        <f>IF(ET43=0,"",_xlfn.XLOOKUP(ET43,StatePicklist!$1:$1,StatePicklist!$3:$3,"NA",0))</f>
        <v/>
      </c>
      <c r="EV43" s="297" t="str">
        <f ca="1">IF(RMDF!EU43="", "", IF(ISNUMBER(MATCH(RMDF!EU43, INDIRECT(EU43), 0)), "OK", "Invalid"))</f>
        <v/>
      </c>
      <c r="EW43" s="281"/>
      <c r="EX43" s="281"/>
      <c r="EY43" s="281"/>
      <c r="EZ43" s="281" t="b">
        <f>AND(RMDF!FC43&gt;=0, RMDF!FC43&lt;=1-SUM(RMDF!Z43,RMDF!AG43,RMDF!AN43,RMDF!AU43,RMDF!BB43,RMDF!BI43,RMDF!BP43,RMDF!BW43,RMDF!CD43,RMDF!CK43,RMDF!CR43,RMDF!CY43,RMDF!DF43,RMDF!DM43,RMDF!DT43,RMDF!EA43,RMDF!EH43,RMDF!EO43,RMDF!EV43), RMDF!FC43=ROUND(RMDF!FC43,4))</f>
        <v>1</v>
      </c>
      <c r="FA43" s="317">
        <f>RMDF!FA43</f>
        <v>0</v>
      </c>
      <c r="FB43" s="318" t="str">
        <f>IF(FA43=0,"",_xlfn.XLOOKUP(FA43,StatePicklist!$1:$1,StatePicklist!$3:$3,"NA",0))</f>
        <v/>
      </c>
      <c r="FC43" s="297" t="str">
        <f ca="1">IF(RMDF!FB43="", "", IF(ISNUMBER(MATCH(RMDF!FB43, INDIRECT(FB43), 0)), "OK", "Invalid"))</f>
        <v/>
      </c>
    </row>
    <row r="44" spans="1:159" s="205" customFormat="1" ht="39.9" customHeight="1" x14ac:dyDescent="0.25">
      <c r="A44" s="206"/>
      <c r="B44" s="196"/>
      <c r="C44" s="197"/>
      <c r="D44" s="198"/>
      <c r="E44" s="199"/>
      <c r="F44" s="200"/>
      <c r="G44" s="201"/>
      <c r="H44" s="292"/>
      <c r="I44" s="305">
        <f>RMDF!I44</f>
        <v>0</v>
      </c>
      <c r="J44" s="305" t="str">
        <f>IF(I44=ProductCode!$B$30,"PDReclPost",IF(OR(I44=ProductCode!$C$30,I44=ProductCode!$E$30,I44=ProductCode!$G$30),"PDPreCon",IF(OR(I44=ProductCode!$D$30,I44=ProductCode!$F$30),"PDNotReclPost","")))</f>
        <v/>
      </c>
      <c r="K44" s="305" t="str">
        <f t="shared" si="9"/>
        <v/>
      </c>
      <c r="L44" s="289"/>
      <c r="M44" s="305" t="str">
        <f t="shared" si="9"/>
        <v/>
      </c>
      <c r="N44" s="289" t="b">
        <f>AND(RMDF!N44&gt;=0, RMDF!N44&lt;=1-RMDF!L44, RMDF!N44=ROUND(RMDF!N44,4))</f>
        <v>1</v>
      </c>
      <c r="O44" s="286" t="str">
        <f>IF(P44="","",IF(I44="","",IF(LEFT(I44,13)="Reclaimed pos",RawMaterialCode!$E$569,RawMaterialCode!$E$568)))</f>
        <v>Reclaimed pre-consumer mixed fibers (RM0578)</v>
      </c>
      <c r="P44" s="295">
        <f t="shared" si="10"/>
        <v>1</v>
      </c>
      <c r="Q44" s="202"/>
      <c r="R44" s="203"/>
      <c r="S44" s="204" t="str">
        <f t="shared" si="11"/>
        <v/>
      </c>
      <c r="T44" s="281"/>
      <c r="U44" s="281"/>
      <c r="V44" s="281"/>
      <c r="W44" s="281"/>
      <c r="X44" s="317">
        <f>RMDF!X44</f>
        <v>0</v>
      </c>
      <c r="Y44" s="318" t="str">
        <f>IF(X44=0,"",_xlfn.XLOOKUP(X44,StatePicklist!$1:$1,StatePicklist!$3:$3,"NA",0))</f>
        <v/>
      </c>
      <c r="Z44" s="297" t="str">
        <f ca="1">IF(RMDF!Y44="", "", IF(ISNUMBER(MATCH(RMDF!Y44, INDIRECT(Y44), 0)), "OK", "Invalid"))</f>
        <v/>
      </c>
      <c r="AA44" s="281"/>
      <c r="AB44" s="281"/>
      <c r="AC44" s="281"/>
      <c r="AD44" s="281" t="b">
        <f>AND(RMDF!AG44&gt;=0, RMDF!AG44&lt;=1-RMDF!Z44, RMDF!AG44=ROUND(RMDF!AG44,4))</f>
        <v>1</v>
      </c>
      <c r="AE44" s="317">
        <f>RMDF!AE44</f>
        <v>0</v>
      </c>
      <c r="AF44" s="318" t="str">
        <f>IF(AE44=0,"",_xlfn.XLOOKUP(AE44,StatePicklist!$1:$1,StatePicklist!$3:$3,"NA",0))</f>
        <v/>
      </c>
      <c r="AG44" s="297" t="str">
        <f ca="1">IF(RMDF!AF44="", "", IF(ISNUMBER(MATCH(RMDF!AF44, INDIRECT(AF44), 0)), "OK", "Invalid"))</f>
        <v/>
      </c>
      <c r="AH44" s="281"/>
      <c r="AI44" s="281"/>
      <c r="AJ44" s="281"/>
      <c r="AK44" s="281" t="b">
        <f>AND(RMDF!AN44&gt;=0, RMDF!AN44&lt;=1-SUM(RMDF!Z44,RMDF!AG44), RMDF!AN44=ROUND(RMDF!AN44,4))</f>
        <v>1</v>
      </c>
      <c r="AL44" s="317">
        <f>RMDF!AL44</f>
        <v>0</v>
      </c>
      <c r="AM44" s="318" t="str">
        <f>IF(AL44=0,"",_xlfn.XLOOKUP(AL44,StatePicklist!$1:$1,StatePicklist!$3:$3,"NA",0))</f>
        <v/>
      </c>
      <c r="AN44" s="297" t="str">
        <f ca="1">IF(RMDF!AM44="", "", IF(ISNUMBER(MATCH(RMDF!AM44, INDIRECT(AM44), 0)), "OK", "Invalid"))</f>
        <v/>
      </c>
      <c r="AO44" s="281"/>
      <c r="AP44" s="281"/>
      <c r="AQ44" s="281"/>
      <c r="AR44" s="281" t="b">
        <f>AND(RMDF!AU44&gt;=0, RMDF!AU44&lt;=1-SUM(RMDF!Z44,RMDF!AG44,RMDF!AN44), RMDF!AU44=ROUND(RMDF!AU44,4))</f>
        <v>1</v>
      </c>
      <c r="AS44" s="317">
        <f>RMDF!AS44</f>
        <v>0</v>
      </c>
      <c r="AT44" s="318" t="str">
        <f>IF(AS44=0,"",_xlfn.XLOOKUP(AS44,StatePicklist!$1:$1,StatePicklist!$3:$3,"NA",0))</f>
        <v/>
      </c>
      <c r="AU44" s="297" t="str">
        <f ca="1">IF(RMDF!AT44="", "", IF(ISNUMBER(MATCH(RMDF!AT44, INDIRECT(AT44), 0)), "OK", "Invalid"))</f>
        <v/>
      </c>
      <c r="AV44" s="281"/>
      <c r="AW44" s="281"/>
      <c r="AX44" s="281"/>
      <c r="AY44" s="281" t="b">
        <f>AND(RMDF!BB44&gt;=0, RMDF!BB44&lt;=1-SUM(RMDF!Z44,RMDF!AG44,RMDF!AN44,RMDF!AU44), RMDF!BB44=ROUND(RMDF!BB44,4))</f>
        <v>1</v>
      </c>
      <c r="AZ44" s="317">
        <f>RMDF!AZ44</f>
        <v>0</v>
      </c>
      <c r="BA44" s="318" t="str">
        <f>IF(AZ44=0,"",_xlfn.XLOOKUP(AZ44,StatePicklist!$1:$1,StatePicklist!$3:$3,"NA",0))</f>
        <v/>
      </c>
      <c r="BB44" s="297" t="str">
        <f ca="1">IF(RMDF!BA44="", "", IF(ISNUMBER(MATCH(RMDF!BA44, INDIRECT(BA44), 0)), "OK", "Invalid"))</f>
        <v/>
      </c>
      <c r="BC44" s="281"/>
      <c r="BD44" s="281"/>
      <c r="BE44" s="281"/>
      <c r="BF44" s="281" t="b">
        <f>AND(RMDF!BI44&gt;=0, RMDF!BI44&lt;=1-SUM(RMDF!Z44,RMDF!AG44,RMDF!AN44,RMDF!AU44,RMDF!BB44), RMDF!BI44=ROUND(RMDF!BI44,4))</f>
        <v>1</v>
      </c>
      <c r="BG44" s="317">
        <f>RMDF!BG44</f>
        <v>0</v>
      </c>
      <c r="BH44" s="318" t="str">
        <f>IF(BG44=0,"",_xlfn.XLOOKUP(BG44,StatePicklist!$1:$1,StatePicklist!$3:$3,"NA",0))</f>
        <v/>
      </c>
      <c r="BI44" s="297" t="str">
        <f ca="1">IF(RMDF!BH44="", "", IF(ISNUMBER(MATCH(RMDF!BH44, INDIRECT(BH44), 0)), "OK", "Invalid"))</f>
        <v/>
      </c>
      <c r="BJ44" s="281"/>
      <c r="BK44" s="281"/>
      <c r="BL44" s="281"/>
      <c r="BM44" s="281" t="b">
        <f>AND(RMDF!BP44&gt;=0, RMDF!BP44&lt;=1-SUM(RMDF!Z44,RMDF!AG44,RMDF!AN44,RMDF!AU44,RMDF!BB44,RMDF!BI44), RMDF!BP44=ROUND(RMDF!BP44,4))</f>
        <v>1</v>
      </c>
      <c r="BN44" s="317">
        <f>RMDF!BN44</f>
        <v>0</v>
      </c>
      <c r="BO44" s="318" t="str">
        <f>IF(BN44=0,"",_xlfn.XLOOKUP(BN44,StatePicklist!$1:$1,StatePicklist!$3:$3,"NA",0))</f>
        <v/>
      </c>
      <c r="BP44" s="297" t="str">
        <f ca="1">IF(RMDF!BO44="", "", IF(ISNUMBER(MATCH(RMDF!BO44, INDIRECT(BO44), 0)), "OK", "Invalid"))</f>
        <v/>
      </c>
      <c r="BQ44" s="281"/>
      <c r="BR44" s="281"/>
      <c r="BS44" s="281"/>
      <c r="BT44" s="281" t="b">
        <f>AND(RMDF!BW44&gt;=0, RMDF!BW44&lt;=1-SUM(RMDF!Z44,RMDF!AG44,RMDF!AN44,RMDF!AU44,RMDF!BB44,RMDF!BI44,RMDF!BP44), RMDF!BW44=ROUND(RMDF!BW44,4))</f>
        <v>1</v>
      </c>
      <c r="BU44" s="317">
        <f>RMDF!BU44</f>
        <v>0</v>
      </c>
      <c r="BV44" s="318" t="str">
        <f>IF(BU44=0,"",_xlfn.XLOOKUP(BU44,StatePicklist!$1:$1,StatePicklist!$3:$3,"NA",0))</f>
        <v/>
      </c>
      <c r="BW44" s="297" t="str">
        <f ca="1">IF(RMDF!BV44="", "", IF(ISNUMBER(MATCH(RMDF!BV44, INDIRECT(BV44), 0)), "OK", "Invalid"))</f>
        <v/>
      </c>
      <c r="BX44" s="281"/>
      <c r="BY44" s="281"/>
      <c r="BZ44" s="281"/>
      <c r="CA44" s="281" t="b">
        <f>AND(RMDF!CD44&gt;=0, RMDF!CD44&lt;=1-SUM(RMDF!Z44,RMDF!AG44,RMDF!AN44,RMDF!AU44,RMDF!BB44,RMDF!BI44,RMDF!BP44,RMDF!BW44), RMDF!CD44=ROUND(RMDF!CD44,4))</f>
        <v>1</v>
      </c>
      <c r="CB44" s="317">
        <f>RMDF!CB44</f>
        <v>0</v>
      </c>
      <c r="CC44" s="318" t="str">
        <f>IF(CB44=0,"",_xlfn.XLOOKUP(CB44,StatePicklist!$1:$1,StatePicklist!$3:$3,"NA",0))</f>
        <v/>
      </c>
      <c r="CD44" s="297" t="str">
        <f ca="1">IF(RMDF!CC44="", "", IF(ISNUMBER(MATCH(RMDF!CC44, INDIRECT(CC44), 0)), "OK", "Invalid"))</f>
        <v/>
      </c>
      <c r="CE44" s="281"/>
      <c r="CF44" s="281"/>
      <c r="CG44" s="281"/>
      <c r="CH44" s="281" t="b">
        <f>AND(RMDF!CK44&gt;=0, RMDF!CK44&lt;=1-SUM(RMDF!Z44,RMDF!AG44,RMDF!AN44,RMDF!AU44,RMDF!BB44,RMDF!BI44,RMDF!BP44,RMDF!BW44,RMDF!CD44), RMDF!CK44=ROUND(RMDF!CK44,4))</f>
        <v>1</v>
      </c>
      <c r="CI44" s="317">
        <f>RMDF!CI44</f>
        <v>0</v>
      </c>
      <c r="CJ44" s="318" t="str">
        <f>IF(CI44=0,"",_xlfn.XLOOKUP(CI44,StatePicklist!$1:$1,StatePicklist!$3:$3,"NA",0))</f>
        <v/>
      </c>
      <c r="CK44" s="297" t="str">
        <f ca="1">IF(RMDF!CJ44="", "", IF(ISNUMBER(MATCH(RMDF!CJ44, INDIRECT(CJ44), 0)), "OK", "Invalid"))</f>
        <v/>
      </c>
      <c r="CL44" s="281"/>
      <c r="CM44" s="281"/>
      <c r="CN44" s="281"/>
      <c r="CO44" s="281" t="b">
        <f>AND(RMDF!CR44&gt;=0, RMDF!CR44&lt;=1-SUM(RMDF!Z44,RMDF!AG44,RMDF!AN44,RMDF!AU44,RMDF!BB44,RMDF!BI44,RMDF!BP44,RMDF!BW44,RMDF!CD44,RMDF!CK44), RMDF!CR44=ROUND(RMDF!CR44,4))</f>
        <v>1</v>
      </c>
      <c r="CP44" s="317">
        <f>RMDF!CP44</f>
        <v>0</v>
      </c>
      <c r="CQ44" s="318" t="str">
        <f>IF(CP44=0,"",_xlfn.XLOOKUP(CP44,StatePicklist!$1:$1,StatePicklist!$3:$3,"NA",0))</f>
        <v/>
      </c>
      <c r="CR44" s="297" t="str">
        <f ca="1">IF(RMDF!CQ44="", "", IF(ISNUMBER(MATCH(RMDF!CQ44, INDIRECT(CQ44), 0)), "OK", "Invalid"))</f>
        <v/>
      </c>
      <c r="CS44" s="281"/>
      <c r="CT44" s="281"/>
      <c r="CU44" s="281"/>
      <c r="CV44" s="281" t="b">
        <f>AND(RMDF!CY44&gt;=0, RMDF!CY44&lt;=1-SUM(RMDF!Z44,RMDF!AG44,RMDF!AN44,RMDF!AU44,RMDF!BB44,RMDF!BI44,RMDF!BP44,RMDF!BW44,RMDF!CD44,RMDF!CK44,RMDF!CR44), RMDF!CY44=ROUND(RMDF!CY44,4))</f>
        <v>1</v>
      </c>
      <c r="CW44" s="317">
        <f>RMDF!CW44</f>
        <v>0</v>
      </c>
      <c r="CX44" s="318" t="str">
        <f>IF(CW44=0,"",_xlfn.XLOOKUP(CW44,StatePicklist!$1:$1,StatePicklist!$3:$3,"NA",0))</f>
        <v/>
      </c>
      <c r="CY44" s="297" t="str">
        <f ca="1">IF(RMDF!CX44="", "", IF(ISNUMBER(MATCH(RMDF!CX44, INDIRECT(CX44), 0)), "OK", "Invalid"))</f>
        <v/>
      </c>
      <c r="CZ44" s="281"/>
      <c r="DA44" s="281"/>
      <c r="DB44" s="281"/>
      <c r="DC44" s="281" t="b">
        <f>AND(RMDF!DF44&gt;=0, RMDF!DF44&lt;=1-SUM(RMDF!Z44,RMDF!AG44,RMDF!AN44,RMDF!AU44,RMDF!BB44,RMDF!BI44,RMDF!BP44,RMDF!BW44,RMDF!CD44,RMDF!CK44,RMDF!CR44,RMDF!CY44), RMDF!DF44=ROUND(RMDF!DF44,4))</f>
        <v>1</v>
      </c>
      <c r="DD44" s="317">
        <f>RMDF!DD44</f>
        <v>0</v>
      </c>
      <c r="DE44" s="318" t="str">
        <f>IF(DD44=0,"",_xlfn.XLOOKUP(DD44,StatePicklist!$1:$1,StatePicklist!$3:$3,"NA",0))</f>
        <v/>
      </c>
      <c r="DF44" s="297" t="str">
        <f ca="1">IF(RMDF!DE44="", "", IF(ISNUMBER(MATCH(RMDF!DE44, INDIRECT(DE44), 0)), "OK", "Invalid"))</f>
        <v/>
      </c>
      <c r="DG44" s="281"/>
      <c r="DH44" s="281"/>
      <c r="DI44" s="281"/>
      <c r="DJ44" s="281" t="b">
        <f>AND(RMDF!DM44&gt;=0, RMDF!DM44&lt;=1-SUM(RMDF!Z44,RMDF!AG44,RMDF!AN44,RMDF!AU44,RMDF!BB44,RMDF!BI44,RMDF!BP44,RMDF!BW44,RMDF!CD44,RMDF!CK44,RMDF!CR44,RMDF!CY44,RMDF!DF44), RMDF!DM44=ROUND(RMDF!DM44,4))</f>
        <v>1</v>
      </c>
      <c r="DK44" s="317">
        <f>RMDF!DK44</f>
        <v>0</v>
      </c>
      <c r="DL44" s="318" t="str">
        <f>IF(DK44=0,"",_xlfn.XLOOKUP(DK44,StatePicklist!$1:$1,StatePicklist!$3:$3,"NA",0))</f>
        <v/>
      </c>
      <c r="DM44" s="297" t="str">
        <f ca="1">IF(RMDF!DL44="", "", IF(ISNUMBER(MATCH(RMDF!DL44, INDIRECT(DL44), 0)), "OK", "Invalid"))</f>
        <v/>
      </c>
      <c r="DN44" s="281"/>
      <c r="DO44" s="281"/>
      <c r="DP44" s="281"/>
      <c r="DQ44" s="281" t="b">
        <f>AND(RMDF!DT44&gt;=0, RMDF!DT44&lt;=1-SUM(RMDF!Z44,RMDF!AG44,RMDF!AN44,RMDF!AU44,RMDF!BB44,RMDF!BI44,RMDF!BP44,RMDF!BW44,RMDF!CD44,RMDF!CK44,RMDF!CR44,RMDF!CY44,RMDF!DF44,RMDF!DM44), RMDF!DT44=ROUND(RMDF!DT44,4))</f>
        <v>1</v>
      </c>
      <c r="DR44" s="317">
        <f>RMDF!DR44</f>
        <v>0</v>
      </c>
      <c r="DS44" s="318" t="str">
        <f>IF(DR44=0,"",_xlfn.XLOOKUP(DR44,StatePicklist!$1:$1,StatePicklist!$3:$3,"NA",0))</f>
        <v/>
      </c>
      <c r="DT44" s="297" t="str">
        <f ca="1">IF(RMDF!DS44="", "", IF(ISNUMBER(MATCH(RMDF!DS44, INDIRECT(DS44), 0)), "OK", "Invalid"))</f>
        <v/>
      </c>
      <c r="DU44" s="281"/>
      <c r="DV44" s="281"/>
      <c r="DW44" s="281"/>
      <c r="DX44" s="281" t="b">
        <f>AND(RMDF!EA44&gt;=0, RMDF!EA44&lt;=1-SUM(RMDF!Z44,RMDF!AG44,RMDF!AN44,RMDF!AU44,RMDF!BB44,RMDF!BI44,RMDF!BP44,RMDF!BW44,RMDF!CD44,RMDF!CK44,RMDF!CR44,RMDF!CY44,RMDF!DF44,RMDF!DM44,RMDF!DT44), RMDF!EA44=ROUND(RMDF!EA44,4))</f>
        <v>1</v>
      </c>
      <c r="DY44" s="317">
        <f>RMDF!DY44</f>
        <v>0</v>
      </c>
      <c r="DZ44" s="318" t="str">
        <f>IF(DY44=0,"",_xlfn.XLOOKUP(DY44,StatePicklist!$1:$1,StatePicklist!$3:$3,"NA",0))</f>
        <v/>
      </c>
      <c r="EA44" s="297" t="str">
        <f ca="1">IF(RMDF!DZ44="", "", IF(ISNUMBER(MATCH(RMDF!DZ44, INDIRECT(DZ44), 0)), "OK", "Invalid"))</f>
        <v/>
      </c>
      <c r="EB44" s="281"/>
      <c r="EC44" s="281"/>
      <c r="ED44" s="281"/>
      <c r="EE44" s="281" t="b">
        <f>AND(RMDF!EH44&gt;=0, RMDF!EH44&lt;=1-SUM(RMDF!Z44,RMDF!AG44,RMDF!AN44,RMDF!AU44,RMDF!BB44,RMDF!BI44,RMDF!BP44,RMDF!BW44,RMDF!CD44,RMDF!CK44,RMDF!CR44,RMDF!CY44,RMDF!DF44,RMDF!DM44,RMDF!DT44,RMDF!EA44), RMDF!EH44=ROUND(RMDF!EH44,4))</f>
        <v>1</v>
      </c>
      <c r="EF44" s="317">
        <f>RMDF!EF44</f>
        <v>0</v>
      </c>
      <c r="EG44" s="318" t="str">
        <f>IF(EF44=0,"",_xlfn.XLOOKUP(EF44,StatePicklist!$1:$1,StatePicklist!$3:$3,"NA",0))</f>
        <v/>
      </c>
      <c r="EH44" s="297" t="str">
        <f ca="1">IF(RMDF!EG44="", "", IF(ISNUMBER(MATCH(RMDF!EG44, INDIRECT(EG44), 0)), "OK", "Invalid"))</f>
        <v/>
      </c>
      <c r="EI44" s="281"/>
      <c r="EJ44" s="281"/>
      <c r="EK44" s="281"/>
      <c r="EL44" s="281" t="b">
        <f>AND(RMDF!EO44&gt;=0, RMDF!EO44&lt;=1-SUM(RMDF!Z44,RMDF!AG44,RMDF!AN44,RMDF!AU44,RMDF!BB44,RMDF!BI44,RMDF!BP44,RMDF!BW44,RMDF!CD44,RMDF!CK44,RMDF!CR44,RMDF!CY44,RMDF!DF44,RMDF!DM44,RMDF!DT44,RMDF!EA44,RMDF!EH44), RMDF!EO44=ROUND(RMDF!EO44,4))</f>
        <v>1</v>
      </c>
      <c r="EM44" s="317">
        <f>RMDF!EM44</f>
        <v>0</v>
      </c>
      <c r="EN44" s="318" t="str">
        <f>IF(EM44=0,"",_xlfn.XLOOKUP(EM44,StatePicklist!$1:$1,StatePicklist!$3:$3,"NA",0))</f>
        <v/>
      </c>
      <c r="EO44" s="297" t="str">
        <f ca="1">IF(RMDF!EN44="", "", IF(ISNUMBER(MATCH(RMDF!EN44, INDIRECT(EN44), 0)), "OK", "Invalid"))</f>
        <v/>
      </c>
      <c r="EP44" s="281"/>
      <c r="EQ44" s="281"/>
      <c r="ER44" s="281"/>
      <c r="ES44" s="281" t="b">
        <f>AND(RMDF!EV44&gt;=0, RMDF!EV44&lt;=1-SUM(RMDF!Z44,RMDF!AG44,RMDF!AN44,RMDF!AU44,RMDF!BB44,RMDF!BI44,RMDF!BP44,RMDF!BW44,RMDF!CD44,RMDF!CK44,RMDF!CR44,RMDF!CY44,RMDF!DF44,RMDF!DM44,RMDF!DT44,RMDF!EA44,RMDF!EH44,RMDF!EO44), RMDF!EV44=ROUND(RMDF!EV44,4))</f>
        <v>1</v>
      </c>
      <c r="ET44" s="317">
        <f>RMDF!ET44</f>
        <v>0</v>
      </c>
      <c r="EU44" s="318" t="str">
        <f>IF(ET44=0,"",_xlfn.XLOOKUP(ET44,StatePicklist!$1:$1,StatePicklist!$3:$3,"NA",0))</f>
        <v/>
      </c>
      <c r="EV44" s="297" t="str">
        <f ca="1">IF(RMDF!EU44="", "", IF(ISNUMBER(MATCH(RMDF!EU44, INDIRECT(EU44), 0)), "OK", "Invalid"))</f>
        <v/>
      </c>
      <c r="EW44" s="281"/>
      <c r="EX44" s="281"/>
      <c r="EY44" s="281"/>
      <c r="EZ44" s="281" t="b">
        <f>AND(RMDF!FC44&gt;=0, RMDF!FC44&lt;=1-SUM(RMDF!Z44,RMDF!AG44,RMDF!AN44,RMDF!AU44,RMDF!BB44,RMDF!BI44,RMDF!BP44,RMDF!BW44,RMDF!CD44,RMDF!CK44,RMDF!CR44,RMDF!CY44,RMDF!DF44,RMDF!DM44,RMDF!DT44,RMDF!EA44,RMDF!EH44,RMDF!EO44,RMDF!EV44), RMDF!FC44=ROUND(RMDF!FC44,4))</f>
        <v>1</v>
      </c>
      <c r="FA44" s="317">
        <f>RMDF!FA44</f>
        <v>0</v>
      </c>
      <c r="FB44" s="318" t="str">
        <f>IF(FA44=0,"",_xlfn.XLOOKUP(FA44,StatePicklist!$1:$1,StatePicklist!$3:$3,"NA",0))</f>
        <v/>
      </c>
      <c r="FC44" s="297" t="str">
        <f ca="1">IF(RMDF!FB44="", "", IF(ISNUMBER(MATCH(RMDF!FB44, INDIRECT(FB44), 0)), "OK", "Invalid"))</f>
        <v/>
      </c>
    </row>
    <row r="45" spans="1:159" s="205" customFormat="1" ht="39.9" customHeight="1" x14ac:dyDescent="0.25">
      <c r="A45" s="206"/>
      <c r="B45" s="196"/>
      <c r="C45" s="197"/>
      <c r="D45" s="198"/>
      <c r="E45" s="199"/>
      <c r="F45" s="200"/>
      <c r="G45" s="201"/>
      <c r="H45" s="292"/>
      <c r="I45" s="305">
        <f>RMDF!I45</f>
        <v>0</v>
      </c>
      <c r="J45" s="305" t="str">
        <f>IF(I45=ProductCode!$B$30,"PDReclPost",IF(OR(I45=ProductCode!$C$30,I45=ProductCode!$E$30,I45=ProductCode!$G$30),"PDPreCon",IF(OR(I45=ProductCode!$D$30,I45=ProductCode!$F$30),"PDNotReclPost","")))</f>
        <v/>
      </c>
      <c r="K45" s="305" t="str">
        <f t="shared" si="9"/>
        <v/>
      </c>
      <c r="L45" s="289"/>
      <c r="M45" s="305" t="str">
        <f t="shared" si="9"/>
        <v/>
      </c>
      <c r="N45" s="289" t="b">
        <f>AND(RMDF!N45&gt;=0, RMDF!N45&lt;=1-RMDF!L45, RMDF!N45=ROUND(RMDF!N45,4))</f>
        <v>1</v>
      </c>
      <c r="O45" s="286" t="str">
        <f>IF(P45="","",IF(I45="","",IF(LEFT(I45,13)="Reclaimed pos",RawMaterialCode!$E$569,RawMaterialCode!$E$568)))</f>
        <v>Reclaimed pre-consumer mixed fibers (RM0578)</v>
      </c>
      <c r="P45" s="295">
        <f t="shared" si="10"/>
        <v>1</v>
      </c>
      <c r="Q45" s="202"/>
      <c r="R45" s="203"/>
      <c r="S45" s="204" t="str">
        <f t="shared" si="11"/>
        <v/>
      </c>
      <c r="T45" s="281"/>
      <c r="U45" s="281"/>
      <c r="V45" s="281"/>
      <c r="W45" s="281"/>
      <c r="X45" s="317">
        <f>RMDF!X45</f>
        <v>0</v>
      </c>
      <c r="Y45" s="318" t="str">
        <f>IF(X45=0,"",_xlfn.XLOOKUP(X45,StatePicklist!$1:$1,StatePicklist!$3:$3,"NA",0))</f>
        <v/>
      </c>
      <c r="Z45" s="297" t="str">
        <f ca="1">IF(RMDF!Y45="", "", IF(ISNUMBER(MATCH(RMDF!Y45, INDIRECT(Y45), 0)), "OK", "Invalid"))</f>
        <v/>
      </c>
      <c r="AA45" s="281"/>
      <c r="AB45" s="281"/>
      <c r="AC45" s="281"/>
      <c r="AD45" s="281" t="b">
        <f>AND(RMDF!AG45&gt;=0, RMDF!AG45&lt;=1-RMDF!Z45, RMDF!AG45=ROUND(RMDF!AG45,4))</f>
        <v>1</v>
      </c>
      <c r="AE45" s="317">
        <f>RMDF!AE45</f>
        <v>0</v>
      </c>
      <c r="AF45" s="318" t="str">
        <f>IF(AE45=0,"",_xlfn.XLOOKUP(AE45,StatePicklist!$1:$1,StatePicklist!$3:$3,"NA",0))</f>
        <v/>
      </c>
      <c r="AG45" s="297" t="str">
        <f ca="1">IF(RMDF!AF45="", "", IF(ISNUMBER(MATCH(RMDF!AF45, INDIRECT(AF45), 0)), "OK", "Invalid"))</f>
        <v/>
      </c>
      <c r="AH45" s="281"/>
      <c r="AI45" s="281"/>
      <c r="AJ45" s="281"/>
      <c r="AK45" s="281" t="b">
        <f>AND(RMDF!AN45&gt;=0, RMDF!AN45&lt;=1-SUM(RMDF!Z45,RMDF!AG45), RMDF!AN45=ROUND(RMDF!AN45,4))</f>
        <v>1</v>
      </c>
      <c r="AL45" s="317">
        <f>RMDF!AL45</f>
        <v>0</v>
      </c>
      <c r="AM45" s="318" t="str">
        <f>IF(AL45=0,"",_xlfn.XLOOKUP(AL45,StatePicklist!$1:$1,StatePicklist!$3:$3,"NA",0))</f>
        <v/>
      </c>
      <c r="AN45" s="297" t="str">
        <f ca="1">IF(RMDF!AM45="", "", IF(ISNUMBER(MATCH(RMDF!AM45, INDIRECT(AM45), 0)), "OK", "Invalid"))</f>
        <v/>
      </c>
      <c r="AO45" s="281"/>
      <c r="AP45" s="281"/>
      <c r="AQ45" s="281"/>
      <c r="AR45" s="281" t="b">
        <f>AND(RMDF!AU45&gt;=0, RMDF!AU45&lt;=1-SUM(RMDF!Z45,RMDF!AG45,RMDF!AN45), RMDF!AU45=ROUND(RMDF!AU45,4))</f>
        <v>1</v>
      </c>
      <c r="AS45" s="317">
        <f>RMDF!AS45</f>
        <v>0</v>
      </c>
      <c r="AT45" s="318" t="str">
        <f>IF(AS45=0,"",_xlfn.XLOOKUP(AS45,StatePicklist!$1:$1,StatePicklist!$3:$3,"NA",0))</f>
        <v/>
      </c>
      <c r="AU45" s="297" t="str">
        <f ca="1">IF(RMDF!AT45="", "", IF(ISNUMBER(MATCH(RMDF!AT45, INDIRECT(AT45), 0)), "OK", "Invalid"))</f>
        <v/>
      </c>
      <c r="AV45" s="281"/>
      <c r="AW45" s="281"/>
      <c r="AX45" s="281"/>
      <c r="AY45" s="281" t="b">
        <f>AND(RMDF!BB45&gt;=0, RMDF!BB45&lt;=1-SUM(RMDF!Z45,RMDF!AG45,RMDF!AN45,RMDF!AU45), RMDF!BB45=ROUND(RMDF!BB45,4))</f>
        <v>1</v>
      </c>
      <c r="AZ45" s="317">
        <f>RMDF!AZ45</f>
        <v>0</v>
      </c>
      <c r="BA45" s="318" t="str">
        <f>IF(AZ45=0,"",_xlfn.XLOOKUP(AZ45,StatePicklist!$1:$1,StatePicklist!$3:$3,"NA",0))</f>
        <v/>
      </c>
      <c r="BB45" s="297" t="str">
        <f ca="1">IF(RMDF!BA45="", "", IF(ISNUMBER(MATCH(RMDF!BA45, INDIRECT(BA45), 0)), "OK", "Invalid"))</f>
        <v/>
      </c>
      <c r="BC45" s="281"/>
      <c r="BD45" s="281"/>
      <c r="BE45" s="281"/>
      <c r="BF45" s="281" t="b">
        <f>AND(RMDF!BI45&gt;=0, RMDF!BI45&lt;=1-SUM(RMDF!Z45,RMDF!AG45,RMDF!AN45,RMDF!AU45,RMDF!BB45), RMDF!BI45=ROUND(RMDF!BI45,4))</f>
        <v>1</v>
      </c>
      <c r="BG45" s="317">
        <f>RMDF!BG45</f>
        <v>0</v>
      </c>
      <c r="BH45" s="318" t="str">
        <f>IF(BG45=0,"",_xlfn.XLOOKUP(BG45,StatePicklist!$1:$1,StatePicklist!$3:$3,"NA",0))</f>
        <v/>
      </c>
      <c r="BI45" s="297" t="str">
        <f ca="1">IF(RMDF!BH45="", "", IF(ISNUMBER(MATCH(RMDF!BH45, INDIRECT(BH45), 0)), "OK", "Invalid"))</f>
        <v/>
      </c>
      <c r="BJ45" s="281"/>
      <c r="BK45" s="281"/>
      <c r="BL45" s="281"/>
      <c r="BM45" s="281" t="b">
        <f>AND(RMDF!BP45&gt;=0, RMDF!BP45&lt;=1-SUM(RMDF!Z45,RMDF!AG45,RMDF!AN45,RMDF!AU45,RMDF!BB45,RMDF!BI45), RMDF!BP45=ROUND(RMDF!BP45,4))</f>
        <v>1</v>
      </c>
      <c r="BN45" s="317">
        <f>RMDF!BN45</f>
        <v>0</v>
      </c>
      <c r="BO45" s="318" t="str">
        <f>IF(BN45=0,"",_xlfn.XLOOKUP(BN45,StatePicklist!$1:$1,StatePicklist!$3:$3,"NA",0))</f>
        <v/>
      </c>
      <c r="BP45" s="297" t="str">
        <f ca="1">IF(RMDF!BO45="", "", IF(ISNUMBER(MATCH(RMDF!BO45, INDIRECT(BO45), 0)), "OK", "Invalid"))</f>
        <v/>
      </c>
      <c r="BQ45" s="281"/>
      <c r="BR45" s="281"/>
      <c r="BS45" s="281"/>
      <c r="BT45" s="281" t="b">
        <f>AND(RMDF!BW45&gt;=0, RMDF!BW45&lt;=1-SUM(RMDF!Z45,RMDF!AG45,RMDF!AN45,RMDF!AU45,RMDF!BB45,RMDF!BI45,RMDF!BP45), RMDF!BW45=ROUND(RMDF!BW45,4))</f>
        <v>1</v>
      </c>
      <c r="BU45" s="317">
        <f>RMDF!BU45</f>
        <v>0</v>
      </c>
      <c r="BV45" s="318" t="str">
        <f>IF(BU45=0,"",_xlfn.XLOOKUP(BU45,StatePicklist!$1:$1,StatePicklist!$3:$3,"NA",0))</f>
        <v/>
      </c>
      <c r="BW45" s="297" t="str">
        <f ca="1">IF(RMDF!BV45="", "", IF(ISNUMBER(MATCH(RMDF!BV45, INDIRECT(BV45), 0)), "OK", "Invalid"))</f>
        <v/>
      </c>
      <c r="BX45" s="281"/>
      <c r="BY45" s="281"/>
      <c r="BZ45" s="281"/>
      <c r="CA45" s="281" t="b">
        <f>AND(RMDF!CD45&gt;=0, RMDF!CD45&lt;=1-SUM(RMDF!Z45,RMDF!AG45,RMDF!AN45,RMDF!AU45,RMDF!BB45,RMDF!BI45,RMDF!BP45,RMDF!BW45), RMDF!CD45=ROUND(RMDF!CD45,4))</f>
        <v>1</v>
      </c>
      <c r="CB45" s="317">
        <f>RMDF!CB45</f>
        <v>0</v>
      </c>
      <c r="CC45" s="318" t="str">
        <f>IF(CB45=0,"",_xlfn.XLOOKUP(CB45,StatePicklist!$1:$1,StatePicklist!$3:$3,"NA",0))</f>
        <v/>
      </c>
      <c r="CD45" s="297" t="str">
        <f ca="1">IF(RMDF!CC45="", "", IF(ISNUMBER(MATCH(RMDF!CC45, INDIRECT(CC45), 0)), "OK", "Invalid"))</f>
        <v/>
      </c>
      <c r="CE45" s="281"/>
      <c r="CF45" s="281"/>
      <c r="CG45" s="281"/>
      <c r="CH45" s="281" t="b">
        <f>AND(RMDF!CK45&gt;=0, RMDF!CK45&lt;=1-SUM(RMDF!Z45,RMDF!AG45,RMDF!AN45,RMDF!AU45,RMDF!BB45,RMDF!BI45,RMDF!BP45,RMDF!BW45,RMDF!CD45), RMDF!CK45=ROUND(RMDF!CK45,4))</f>
        <v>1</v>
      </c>
      <c r="CI45" s="317">
        <f>RMDF!CI45</f>
        <v>0</v>
      </c>
      <c r="CJ45" s="318" t="str">
        <f>IF(CI45=0,"",_xlfn.XLOOKUP(CI45,StatePicklist!$1:$1,StatePicklist!$3:$3,"NA",0))</f>
        <v/>
      </c>
      <c r="CK45" s="297" t="str">
        <f ca="1">IF(RMDF!CJ45="", "", IF(ISNUMBER(MATCH(RMDF!CJ45, INDIRECT(CJ45), 0)), "OK", "Invalid"))</f>
        <v/>
      </c>
      <c r="CL45" s="281"/>
      <c r="CM45" s="281"/>
      <c r="CN45" s="281"/>
      <c r="CO45" s="281" t="b">
        <f>AND(RMDF!CR45&gt;=0, RMDF!CR45&lt;=1-SUM(RMDF!Z45,RMDF!AG45,RMDF!AN45,RMDF!AU45,RMDF!BB45,RMDF!BI45,RMDF!BP45,RMDF!BW45,RMDF!CD45,RMDF!CK45), RMDF!CR45=ROUND(RMDF!CR45,4))</f>
        <v>1</v>
      </c>
      <c r="CP45" s="317">
        <f>RMDF!CP45</f>
        <v>0</v>
      </c>
      <c r="CQ45" s="318" t="str">
        <f>IF(CP45=0,"",_xlfn.XLOOKUP(CP45,StatePicklist!$1:$1,StatePicklist!$3:$3,"NA",0))</f>
        <v/>
      </c>
      <c r="CR45" s="297" t="str">
        <f ca="1">IF(RMDF!CQ45="", "", IF(ISNUMBER(MATCH(RMDF!CQ45, INDIRECT(CQ45), 0)), "OK", "Invalid"))</f>
        <v/>
      </c>
      <c r="CS45" s="281"/>
      <c r="CT45" s="281"/>
      <c r="CU45" s="281"/>
      <c r="CV45" s="281" t="b">
        <f>AND(RMDF!CY45&gt;=0, RMDF!CY45&lt;=1-SUM(RMDF!Z45,RMDF!AG45,RMDF!AN45,RMDF!AU45,RMDF!BB45,RMDF!BI45,RMDF!BP45,RMDF!BW45,RMDF!CD45,RMDF!CK45,RMDF!CR45), RMDF!CY45=ROUND(RMDF!CY45,4))</f>
        <v>1</v>
      </c>
      <c r="CW45" s="317">
        <f>RMDF!CW45</f>
        <v>0</v>
      </c>
      <c r="CX45" s="318" t="str">
        <f>IF(CW45=0,"",_xlfn.XLOOKUP(CW45,StatePicklist!$1:$1,StatePicklist!$3:$3,"NA",0))</f>
        <v/>
      </c>
      <c r="CY45" s="297" t="str">
        <f ca="1">IF(RMDF!CX45="", "", IF(ISNUMBER(MATCH(RMDF!CX45, INDIRECT(CX45), 0)), "OK", "Invalid"))</f>
        <v/>
      </c>
      <c r="CZ45" s="281"/>
      <c r="DA45" s="281"/>
      <c r="DB45" s="281"/>
      <c r="DC45" s="281" t="b">
        <f>AND(RMDF!DF45&gt;=0, RMDF!DF45&lt;=1-SUM(RMDF!Z45,RMDF!AG45,RMDF!AN45,RMDF!AU45,RMDF!BB45,RMDF!BI45,RMDF!BP45,RMDF!BW45,RMDF!CD45,RMDF!CK45,RMDF!CR45,RMDF!CY45), RMDF!DF45=ROUND(RMDF!DF45,4))</f>
        <v>1</v>
      </c>
      <c r="DD45" s="317">
        <f>RMDF!DD45</f>
        <v>0</v>
      </c>
      <c r="DE45" s="318" t="str">
        <f>IF(DD45=0,"",_xlfn.XLOOKUP(DD45,StatePicklist!$1:$1,StatePicklist!$3:$3,"NA",0))</f>
        <v/>
      </c>
      <c r="DF45" s="297" t="str">
        <f ca="1">IF(RMDF!DE45="", "", IF(ISNUMBER(MATCH(RMDF!DE45, INDIRECT(DE45), 0)), "OK", "Invalid"))</f>
        <v/>
      </c>
      <c r="DG45" s="281"/>
      <c r="DH45" s="281"/>
      <c r="DI45" s="281"/>
      <c r="DJ45" s="281" t="b">
        <f>AND(RMDF!DM45&gt;=0, RMDF!DM45&lt;=1-SUM(RMDF!Z45,RMDF!AG45,RMDF!AN45,RMDF!AU45,RMDF!BB45,RMDF!BI45,RMDF!BP45,RMDF!BW45,RMDF!CD45,RMDF!CK45,RMDF!CR45,RMDF!CY45,RMDF!DF45), RMDF!DM45=ROUND(RMDF!DM45,4))</f>
        <v>1</v>
      </c>
      <c r="DK45" s="317">
        <f>RMDF!DK45</f>
        <v>0</v>
      </c>
      <c r="DL45" s="318" t="str">
        <f>IF(DK45=0,"",_xlfn.XLOOKUP(DK45,StatePicklist!$1:$1,StatePicklist!$3:$3,"NA",0))</f>
        <v/>
      </c>
      <c r="DM45" s="297" t="str">
        <f ca="1">IF(RMDF!DL45="", "", IF(ISNUMBER(MATCH(RMDF!DL45, INDIRECT(DL45), 0)), "OK", "Invalid"))</f>
        <v/>
      </c>
      <c r="DN45" s="281"/>
      <c r="DO45" s="281"/>
      <c r="DP45" s="281"/>
      <c r="DQ45" s="281" t="b">
        <f>AND(RMDF!DT45&gt;=0, RMDF!DT45&lt;=1-SUM(RMDF!Z45,RMDF!AG45,RMDF!AN45,RMDF!AU45,RMDF!BB45,RMDF!BI45,RMDF!BP45,RMDF!BW45,RMDF!CD45,RMDF!CK45,RMDF!CR45,RMDF!CY45,RMDF!DF45,RMDF!DM45), RMDF!DT45=ROUND(RMDF!DT45,4))</f>
        <v>1</v>
      </c>
      <c r="DR45" s="317">
        <f>RMDF!DR45</f>
        <v>0</v>
      </c>
      <c r="DS45" s="318" t="str">
        <f>IF(DR45=0,"",_xlfn.XLOOKUP(DR45,StatePicklist!$1:$1,StatePicklist!$3:$3,"NA",0))</f>
        <v/>
      </c>
      <c r="DT45" s="297" t="str">
        <f ca="1">IF(RMDF!DS45="", "", IF(ISNUMBER(MATCH(RMDF!DS45, INDIRECT(DS45), 0)), "OK", "Invalid"))</f>
        <v/>
      </c>
      <c r="DU45" s="281"/>
      <c r="DV45" s="281"/>
      <c r="DW45" s="281"/>
      <c r="DX45" s="281" t="b">
        <f>AND(RMDF!EA45&gt;=0, RMDF!EA45&lt;=1-SUM(RMDF!Z45,RMDF!AG45,RMDF!AN45,RMDF!AU45,RMDF!BB45,RMDF!BI45,RMDF!BP45,RMDF!BW45,RMDF!CD45,RMDF!CK45,RMDF!CR45,RMDF!CY45,RMDF!DF45,RMDF!DM45,RMDF!DT45), RMDF!EA45=ROUND(RMDF!EA45,4))</f>
        <v>1</v>
      </c>
      <c r="DY45" s="317">
        <f>RMDF!DY45</f>
        <v>0</v>
      </c>
      <c r="DZ45" s="318" t="str">
        <f>IF(DY45=0,"",_xlfn.XLOOKUP(DY45,StatePicklist!$1:$1,StatePicklist!$3:$3,"NA",0))</f>
        <v/>
      </c>
      <c r="EA45" s="297" t="str">
        <f ca="1">IF(RMDF!DZ45="", "", IF(ISNUMBER(MATCH(RMDF!DZ45, INDIRECT(DZ45), 0)), "OK", "Invalid"))</f>
        <v/>
      </c>
      <c r="EB45" s="281"/>
      <c r="EC45" s="281"/>
      <c r="ED45" s="281"/>
      <c r="EE45" s="281" t="b">
        <f>AND(RMDF!EH45&gt;=0, RMDF!EH45&lt;=1-SUM(RMDF!Z45,RMDF!AG45,RMDF!AN45,RMDF!AU45,RMDF!BB45,RMDF!BI45,RMDF!BP45,RMDF!BW45,RMDF!CD45,RMDF!CK45,RMDF!CR45,RMDF!CY45,RMDF!DF45,RMDF!DM45,RMDF!DT45,RMDF!EA45), RMDF!EH45=ROUND(RMDF!EH45,4))</f>
        <v>1</v>
      </c>
      <c r="EF45" s="317">
        <f>RMDF!EF45</f>
        <v>0</v>
      </c>
      <c r="EG45" s="318" t="str">
        <f>IF(EF45=0,"",_xlfn.XLOOKUP(EF45,StatePicklist!$1:$1,StatePicklist!$3:$3,"NA",0))</f>
        <v/>
      </c>
      <c r="EH45" s="297" t="str">
        <f ca="1">IF(RMDF!EG45="", "", IF(ISNUMBER(MATCH(RMDF!EG45, INDIRECT(EG45), 0)), "OK", "Invalid"))</f>
        <v/>
      </c>
      <c r="EI45" s="281"/>
      <c r="EJ45" s="281"/>
      <c r="EK45" s="281"/>
      <c r="EL45" s="281" t="b">
        <f>AND(RMDF!EO45&gt;=0, RMDF!EO45&lt;=1-SUM(RMDF!Z45,RMDF!AG45,RMDF!AN45,RMDF!AU45,RMDF!BB45,RMDF!BI45,RMDF!BP45,RMDF!BW45,RMDF!CD45,RMDF!CK45,RMDF!CR45,RMDF!CY45,RMDF!DF45,RMDF!DM45,RMDF!DT45,RMDF!EA45,RMDF!EH45), RMDF!EO45=ROUND(RMDF!EO45,4))</f>
        <v>1</v>
      </c>
      <c r="EM45" s="317">
        <f>RMDF!EM45</f>
        <v>0</v>
      </c>
      <c r="EN45" s="318" t="str">
        <f>IF(EM45=0,"",_xlfn.XLOOKUP(EM45,StatePicklist!$1:$1,StatePicklist!$3:$3,"NA",0))</f>
        <v/>
      </c>
      <c r="EO45" s="297" t="str">
        <f ca="1">IF(RMDF!EN45="", "", IF(ISNUMBER(MATCH(RMDF!EN45, INDIRECT(EN45), 0)), "OK", "Invalid"))</f>
        <v/>
      </c>
      <c r="EP45" s="281"/>
      <c r="EQ45" s="281"/>
      <c r="ER45" s="281"/>
      <c r="ES45" s="281" t="b">
        <f>AND(RMDF!EV45&gt;=0, RMDF!EV45&lt;=1-SUM(RMDF!Z45,RMDF!AG45,RMDF!AN45,RMDF!AU45,RMDF!BB45,RMDF!BI45,RMDF!BP45,RMDF!BW45,RMDF!CD45,RMDF!CK45,RMDF!CR45,RMDF!CY45,RMDF!DF45,RMDF!DM45,RMDF!DT45,RMDF!EA45,RMDF!EH45,RMDF!EO45), RMDF!EV45=ROUND(RMDF!EV45,4))</f>
        <v>1</v>
      </c>
      <c r="ET45" s="317">
        <f>RMDF!ET45</f>
        <v>0</v>
      </c>
      <c r="EU45" s="318" t="str">
        <f>IF(ET45=0,"",_xlfn.XLOOKUP(ET45,StatePicklist!$1:$1,StatePicklist!$3:$3,"NA",0))</f>
        <v/>
      </c>
      <c r="EV45" s="297" t="str">
        <f ca="1">IF(RMDF!EU45="", "", IF(ISNUMBER(MATCH(RMDF!EU45, INDIRECT(EU45), 0)), "OK", "Invalid"))</f>
        <v/>
      </c>
      <c r="EW45" s="281"/>
      <c r="EX45" s="281"/>
      <c r="EY45" s="281"/>
      <c r="EZ45" s="281" t="b">
        <f>AND(RMDF!FC45&gt;=0, RMDF!FC45&lt;=1-SUM(RMDF!Z45,RMDF!AG45,RMDF!AN45,RMDF!AU45,RMDF!BB45,RMDF!BI45,RMDF!BP45,RMDF!BW45,RMDF!CD45,RMDF!CK45,RMDF!CR45,RMDF!CY45,RMDF!DF45,RMDF!DM45,RMDF!DT45,RMDF!EA45,RMDF!EH45,RMDF!EO45,RMDF!EV45), RMDF!FC45=ROUND(RMDF!FC45,4))</f>
        <v>1</v>
      </c>
      <c r="FA45" s="317">
        <f>RMDF!FA45</f>
        <v>0</v>
      </c>
      <c r="FB45" s="318" t="str">
        <f>IF(FA45=0,"",_xlfn.XLOOKUP(FA45,StatePicklist!$1:$1,StatePicklist!$3:$3,"NA",0))</f>
        <v/>
      </c>
      <c r="FC45" s="297" t="str">
        <f ca="1">IF(RMDF!FB45="", "", IF(ISNUMBER(MATCH(RMDF!FB45, INDIRECT(FB45), 0)), "OK", "Invalid"))</f>
        <v/>
      </c>
    </row>
    <row r="46" spans="1:159" s="205" customFormat="1" ht="39.9" customHeight="1" x14ac:dyDescent="0.25">
      <c r="A46" s="206"/>
      <c r="B46" s="196"/>
      <c r="C46" s="197"/>
      <c r="D46" s="198"/>
      <c r="E46" s="199"/>
      <c r="F46" s="200"/>
      <c r="G46" s="201"/>
      <c r="H46" s="292"/>
      <c r="I46" s="305">
        <f>RMDF!I46</f>
        <v>0</v>
      </c>
      <c r="J46" s="305" t="str">
        <f>IF(I46=ProductCode!$B$30,"PDReclPost",IF(OR(I46=ProductCode!$C$30,I46=ProductCode!$E$30,I46=ProductCode!$G$30),"PDPreCon",IF(OR(I46=ProductCode!$D$30,I46=ProductCode!$F$30),"PDNotReclPost","")))</f>
        <v/>
      </c>
      <c r="K46" s="305" t="str">
        <f t="shared" si="9"/>
        <v/>
      </c>
      <c r="L46" s="289"/>
      <c r="M46" s="305" t="str">
        <f t="shared" si="9"/>
        <v/>
      </c>
      <c r="N46" s="289" t="b">
        <f>AND(RMDF!N46&gt;=0, RMDF!N46&lt;=1-RMDF!L46, RMDF!N46=ROUND(RMDF!N46,4))</f>
        <v>1</v>
      </c>
      <c r="O46" s="286" t="str">
        <f>IF(P46="","",IF(I46="","",IF(LEFT(I46,13)="Reclaimed pos",RawMaterialCode!$E$569,RawMaterialCode!$E$568)))</f>
        <v>Reclaimed pre-consumer mixed fibers (RM0578)</v>
      </c>
      <c r="P46" s="295">
        <f t="shared" si="10"/>
        <v>1</v>
      </c>
      <c r="Q46" s="202"/>
      <c r="R46" s="203"/>
      <c r="S46" s="204" t="str">
        <f t="shared" si="11"/>
        <v/>
      </c>
      <c r="T46" s="281"/>
      <c r="U46" s="281"/>
      <c r="V46" s="281"/>
      <c r="W46" s="281"/>
      <c r="X46" s="317">
        <f>RMDF!X46</f>
        <v>0</v>
      </c>
      <c r="Y46" s="318" t="str">
        <f>IF(X46=0,"",_xlfn.XLOOKUP(X46,StatePicklist!$1:$1,StatePicklist!$3:$3,"NA",0))</f>
        <v/>
      </c>
      <c r="Z46" s="297" t="str">
        <f ca="1">IF(RMDF!Y46="", "", IF(ISNUMBER(MATCH(RMDF!Y46, INDIRECT(Y46), 0)), "OK", "Invalid"))</f>
        <v/>
      </c>
      <c r="AA46" s="281"/>
      <c r="AB46" s="281"/>
      <c r="AC46" s="281"/>
      <c r="AD46" s="281" t="b">
        <f>AND(RMDF!AG46&gt;=0, RMDF!AG46&lt;=1-RMDF!Z46, RMDF!AG46=ROUND(RMDF!AG46,4))</f>
        <v>1</v>
      </c>
      <c r="AE46" s="317">
        <f>RMDF!AE46</f>
        <v>0</v>
      </c>
      <c r="AF46" s="318" t="str">
        <f>IF(AE46=0,"",_xlfn.XLOOKUP(AE46,StatePicklist!$1:$1,StatePicklist!$3:$3,"NA",0))</f>
        <v/>
      </c>
      <c r="AG46" s="297" t="str">
        <f ca="1">IF(RMDF!AF46="", "", IF(ISNUMBER(MATCH(RMDF!AF46, INDIRECT(AF46), 0)), "OK", "Invalid"))</f>
        <v/>
      </c>
      <c r="AH46" s="281"/>
      <c r="AI46" s="281"/>
      <c r="AJ46" s="281"/>
      <c r="AK46" s="281" t="b">
        <f>AND(RMDF!AN46&gt;=0, RMDF!AN46&lt;=1-SUM(RMDF!Z46,RMDF!AG46), RMDF!AN46=ROUND(RMDF!AN46,4))</f>
        <v>1</v>
      </c>
      <c r="AL46" s="317">
        <f>RMDF!AL46</f>
        <v>0</v>
      </c>
      <c r="AM46" s="318" t="str">
        <f>IF(AL46=0,"",_xlfn.XLOOKUP(AL46,StatePicklist!$1:$1,StatePicklist!$3:$3,"NA",0))</f>
        <v/>
      </c>
      <c r="AN46" s="297" t="str">
        <f ca="1">IF(RMDF!AM46="", "", IF(ISNUMBER(MATCH(RMDF!AM46, INDIRECT(AM46), 0)), "OK", "Invalid"))</f>
        <v/>
      </c>
      <c r="AO46" s="281"/>
      <c r="AP46" s="281"/>
      <c r="AQ46" s="281"/>
      <c r="AR46" s="281" t="b">
        <f>AND(RMDF!AU46&gt;=0, RMDF!AU46&lt;=1-SUM(RMDF!Z46,RMDF!AG46,RMDF!AN46), RMDF!AU46=ROUND(RMDF!AU46,4))</f>
        <v>1</v>
      </c>
      <c r="AS46" s="317">
        <f>RMDF!AS46</f>
        <v>0</v>
      </c>
      <c r="AT46" s="318" t="str">
        <f>IF(AS46=0,"",_xlfn.XLOOKUP(AS46,StatePicklist!$1:$1,StatePicklist!$3:$3,"NA",0))</f>
        <v/>
      </c>
      <c r="AU46" s="297" t="str">
        <f ca="1">IF(RMDF!AT46="", "", IF(ISNUMBER(MATCH(RMDF!AT46, INDIRECT(AT46), 0)), "OK", "Invalid"))</f>
        <v/>
      </c>
      <c r="AV46" s="281"/>
      <c r="AW46" s="281"/>
      <c r="AX46" s="281"/>
      <c r="AY46" s="281" t="b">
        <f>AND(RMDF!BB46&gt;=0, RMDF!BB46&lt;=1-SUM(RMDF!Z46,RMDF!AG46,RMDF!AN46,RMDF!AU46), RMDF!BB46=ROUND(RMDF!BB46,4))</f>
        <v>1</v>
      </c>
      <c r="AZ46" s="317">
        <f>RMDF!AZ46</f>
        <v>0</v>
      </c>
      <c r="BA46" s="318" t="str">
        <f>IF(AZ46=0,"",_xlfn.XLOOKUP(AZ46,StatePicklist!$1:$1,StatePicklist!$3:$3,"NA",0))</f>
        <v/>
      </c>
      <c r="BB46" s="297" t="str">
        <f ca="1">IF(RMDF!BA46="", "", IF(ISNUMBER(MATCH(RMDF!BA46, INDIRECT(BA46), 0)), "OK", "Invalid"))</f>
        <v/>
      </c>
      <c r="BC46" s="281"/>
      <c r="BD46" s="281"/>
      <c r="BE46" s="281"/>
      <c r="BF46" s="281" t="b">
        <f>AND(RMDF!BI46&gt;=0, RMDF!BI46&lt;=1-SUM(RMDF!Z46,RMDF!AG46,RMDF!AN46,RMDF!AU46,RMDF!BB46), RMDF!BI46=ROUND(RMDF!BI46,4))</f>
        <v>1</v>
      </c>
      <c r="BG46" s="317">
        <f>RMDF!BG46</f>
        <v>0</v>
      </c>
      <c r="BH46" s="318" t="str">
        <f>IF(BG46=0,"",_xlfn.XLOOKUP(BG46,StatePicklist!$1:$1,StatePicklist!$3:$3,"NA",0))</f>
        <v/>
      </c>
      <c r="BI46" s="297" t="str">
        <f ca="1">IF(RMDF!BH46="", "", IF(ISNUMBER(MATCH(RMDF!BH46, INDIRECT(BH46), 0)), "OK", "Invalid"))</f>
        <v/>
      </c>
      <c r="BJ46" s="281"/>
      <c r="BK46" s="281"/>
      <c r="BL46" s="281"/>
      <c r="BM46" s="281" t="b">
        <f>AND(RMDF!BP46&gt;=0, RMDF!BP46&lt;=1-SUM(RMDF!Z46,RMDF!AG46,RMDF!AN46,RMDF!AU46,RMDF!BB46,RMDF!BI46), RMDF!BP46=ROUND(RMDF!BP46,4))</f>
        <v>1</v>
      </c>
      <c r="BN46" s="317">
        <f>RMDF!BN46</f>
        <v>0</v>
      </c>
      <c r="BO46" s="318" t="str">
        <f>IF(BN46=0,"",_xlfn.XLOOKUP(BN46,StatePicklist!$1:$1,StatePicklist!$3:$3,"NA",0))</f>
        <v/>
      </c>
      <c r="BP46" s="297" t="str">
        <f ca="1">IF(RMDF!BO46="", "", IF(ISNUMBER(MATCH(RMDF!BO46, INDIRECT(BO46), 0)), "OK", "Invalid"))</f>
        <v/>
      </c>
      <c r="BQ46" s="281"/>
      <c r="BR46" s="281"/>
      <c r="BS46" s="281"/>
      <c r="BT46" s="281" t="b">
        <f>AND(RMDF!BW46&gt;=0, RMDF!BW46&lt;=1-SUM(RMDF!Z46,RMDF!AG46,RMDF!AN46,RMDF!AU46,RMDF!BB46,RMDF!BI46,RMDF!BP46), RMDF!BW46=ROUND(RMDF!BW46,4))</f>
        <v>1</v>
      </c>
      <c r="BU46" s="317">
        <f>RMDF!BU46</f>
        <v>0</v>
      </c>
      <c r="BV46" s="318" t="str">
        <f>IF(BU46=0,"",_xlfn.XLOOKUP(BU46,StatePicklist!$1:$1,StatePicklist!$3:$3,"NA",0))</f>
        <v/>
      </c>
      <c r="BW46" s="297" t="str">
        <f ca="1">IF(RMDF!BV46="", "", IF(ISNUMBER(MATCH(RMDF!BV46, INDIRECT(BV46), 0)), "OK", "Invalid"))</f>
        <v/>
      </c>
      <c r="BX46" s="281"/>
      <c r="BY46" s="281"/>
      <c r="BZ46" s="281"/>
      <c r="CA46" s="281" t="b">
        <f>AND(RMDF!CD46&gt;=0, RMDF!CD46&lt;=1-SUM(RMDF!Z46,RMDF!AG46,RMDF!AN46,RMDF!AU46,RMDF!BB46,RMDF!BI46,RMDF!BP46,RMDF!BW46), RMDF!CD46=ROUND(RMDF!CD46,4))</f>
        <v>1</v>
      </c>
      <c r="CB46" s="317">
        <f>RMDF!CB46</f>
        <v>0</v>
      </c>
      <c r="CC46" s="318" t="str">
        <f>IF(CB46=0,"",_xlfn.XLOOKUP(CB46,StatePicklist!$1:$1,StatePicklist!$3:$3,"NA",0))</f>
        <v/>
      </c>
      <c r="CD46" s="297" t="str">
        <f ca="1">IF(RMDF!CC46="", "", IF(ISNUMBER(MATCH(RMDF!CC46, INDIRECT(CC46), 0)), "OK", "Invalid"))</f>
        <v/>
      </c>
      <c r="CE46" s="281"/>
      <c r="CF46" s="281"/>
      <c r="CG46" s="281"/>
      <c r="CH46" s="281" t="b">
        <f>AND(RMDF!CK46&gt;=0, RMDF!CK46&lt;=1-SUM(RMDF!Z46,RMDF!AG46,RMDF!AN46,RMDF!AU46,RMDF!BB46,RMDF!BI46,RMDF!BP46,RMDF!BW46,RMDF!CD46), RMDF!CK46=ROUND(RMDF!CK46,4))</f>
        <v>1</v>
      </c>
      <c r="CI46" s="317">
        <f>RMDF!CI46</f>
        <v>0</v>
      </c>
      <c r="CJ46" s="318" t="str">
        <f>IF(CI46=0,"",_xlfn.XLOOKUP(CI46,StatePicklist!$1:$1,StatePicklist!$3:$3,"NA",0))</f>
        <v/>
      </c>
      <c r="CK46" s="297" t="str">
        <f ca="1">IF(RMDF!CJ46="", "", IF(ISNUMBER(MATCH(RMDF!CJ46, INDIRECT(CJ46), 0)), "OK", "Invalid"))</f>
        <v/>
      </c>
      <c r="CL46" s="281"/>
      <c r="CM46" s="281"/>
      <c r="CN46" s="281"/>
      <c r="CO46" s="281" t="b">
        <f>AND(RMDF!CR46&gt;=0, RMDF!CR46&lt;=1-SUM(RMDF!Z46,RMDF!AG46,RMDF!AN46,RMDF!AU46,RMDF!BB46,RMDF!BI46,RMDF!BP46,RMDF!BW46,RMDF!CD46,RMDF!CK46), RMDF!CR46=ROUND(RMDF!CR46,4))</f>
        <v>1</v>
      </c>
      <c r="CP46" s="317">
        <f>RMDF!CP46</f>
        <v>0</v>
      </c>
      <c r="CQ46" s="318" t="str">
        <f>IF(CP46=0,"",_xlfn.XLOOKUP(CP46,StatePicklist!$1:$1,StatePicklist!$3:$3,"NA",0))</f>
        <v/>
      </c>
      <c r="CR46" s="297" t="str">
        <f ca="1">IF(RMDF!CQ46="", "", IF(ISNUMBER(MATCH(RMDF!CQ46, INDIRECT(CQ46), 0)), "OK", "Invalid"))</f>
        <v/>
      </c>
      <c r="CS46" s="281"/>
      <c r="CT46" s="281"/>
      <c r="CU46" s="281"/>
      <c r="CV46" s="281" t="b">
        <f>AND(RMDF!CY46&gt;=0, RMDF!CY46&lt;=1-SUM(RMDF!Z46,RMDF!AG46,RMDF!AN46,RMDF!AU46,RMDF!BB46,RMDF!BI46,RMDF!BP46,RMDF!BW46,RMDF!CD46,RMDF!CK46,RMDF!CR46), RMDF!CY46=ROUND(RMDF!CY46,4))</f>
        <v>1</v>
      </c>
      <c r="CW46" s="317">
        <f>RMDF!CW46</f>
        <v>0</v>
      </c>
      <c r="CX46" s="318" t="str">
        <f>IF(CW46=0,"",_xlfn.XLOOKUP(CW46,StatePicklist!$1:$1,StatePicklist!$3:$3,"NA",0))</f>
        <v/>
      </c>
      <c r="CY46" s="297" t="str">
        <f ca="1">IF(RMDF!CX46="", "", IF(ISNUMBER(MATCH(RMDF!CX46, INDIRECT(CX46), 0)), "OK", "Invalid"))</f>
        <v/>
      </c>
      <c r="CZ46" s="281"/>
      <c r="DA46" s="281"/>
      <c r="DB46" s="281"/>
      <c r="DC46" s="281" t="b">
        <f>AND(RMDF!DF46&gt;=0, RMDF!DF46&lt;=1-SUM(RMDF!Z46,RMDF!AG46,RMDF!AN46,RMDF!AU46,RMDF!BB46,RMDF!BI46,RMDF!BP46,RMDF!BW46,RMDF!CD46,RMDF!CK46,RMDF!CR46,RMDF!CY46), RMDF!DF46=ROUND(RMDF!DF46,4))</f>
        <v>1</v>
      </c>
      <c r="DD46" s="317">
        <f>RMDF!DD46</f>
        <v>0</v>
      </c>
      <c r="DE46" s="318" t="str">
        <f>IF(DD46=0,"",_xlfn.XLOOKUP(DD46,StatePicklist!$1:$1,StatePicklist!$3:$3,"NA",0))</f>
        <v/>
      </c>
      <c r="DF46" s="297" t="str">
        <f ca="1">IF(RMDF!DE46="", "", IF(ISNUMBER(MATCH(RMDF!DE46, INDIRECT(DE46), 0)), "OK", "Invalid"))</f>
        <v/>
      </c>
      <c r="DG46" s="281"/>
      <c r="DH46" s="281"/>
      <c r="DI46" s="281"/>
      <c r="DJ46" s="281" t="b">
        <f>AND(RMDF!DM46&gt;=0, RMDF!DM46&lt;=1-SUM(RMDF!Z46,RMDF!AG46,RMDF!AN46,RMDF!AU46,RMDF!BB46,RMDF!BI46,RMDF!BP46,RMDF!BW46,RMDF!CD46,RMDF!CK46,RMDF!CR46,RMDF!CY46,RMDF!DF46), RMDF!DM46=ROUND(RMDF!DM46,4))</f>
        <v>1</v>
      </c>
      <c r="DK46" s="317">
        <f>RMDF!DK46</f>
        <v>0</v>
      </c>
      <c r="DL46" s="318" t="str">
        <f>IF(DK46=0,"",_xlfn.XLOOKUP(DK46,StatePicklist!$1:$1,StatePicklist!$3:$3,"NA",0))</f>
        <v/>
      </c>
      <c r="DM46" s="297" t="str">
        <f ca="1">IF(RMDF!DL46="", "", IF(ISNUMBER(MATCH(RMDF!DL46, INDIRECT(DL46), 0)), "OK", "Invalid"))</f>
        <v/>
      </c>
      <c r="DN46" s="281"/>
      <c r="DO46" s="281"/>
      <c r="DP46" s="281"/>
      <c r="DQ46" s="281" t="b">
        <f>AND(RMDF!DT46&gt;=0, RMDF!DT46&lt;=1-SUM(RMDF!Z46,RMDF!AG46,RMDF!AN46,RMDF!AU46,RMDF!BB46,RMDF!BI46,RMDF!BP46,RMDF!BW46,RMDF!CD46,RMDF!CK46,RMDF!CR46,RMDF!CY46,RMDF!DF46,RMDF!DM46), RMDF!DT46=ROUND(RMDF!DT46,4))</f>
        <v>1</v>
      </c>
      <c r="DR46" s="317">
        <f>RMDF!DR46</f>
        <v>0</v>
      </c>
      <c r="DS46" s="318" t="str">
        <f>IF(DR46=0,"",_xlfn.XLOOKUP(DR46,StatePicklist!$1:$1,StatePicklist!$3:$3,"NA",0))</f>
        <v/>
      </c>
      <c r="DT46" s="297" t="str">
        <f ca="1">IF(RMDF!DS46="", "", IF(ISNUMBER(MATCH(RMDF!DS46, INDIRECT(DS46), 0)), "OK", "Invalid"))</f>
        <v/>
      </c>
      <c r="DU46" s="281"/>
      <c r="DV46" s="281"/>
      <c r="DW46" s="281"/>
      <c r="DX46" s="281" t="b">
        <f>AND(RMDF!EA46&gt;=0, RMDF!EA46&lt;=1-SUM(RMDF!Z46,RMDF!AG46,RMDF!AN46,RMDF!AU46,RMDF!BB46,RMDF!BI46,RMDF!BP46,RMDF!BW46,RMDF!CD46,RMDF!CK46,RMDF!CR46,RMDF!CY46,RMDF!DF46,RMDF!DM46,RMDF!DT46), RMDF!EA46=ROUND(RMDF!EA46,4))</f>
        <v>1</v>
      </c>
      <c r="DY46" s="317">
        <f>RMDF!DY46</f>
        <v>0</v>
      </c>
      <c r="DZ46" s="318" t="str">
        <f>IF(DY46=0,"",_xlfn.XLOOKUP(DY46,StatePicklist!$1:$1,StatePicklist!$3:$3,"NA",0))</f>
        <v/>
      </c>
      <c r="EA46" s="297" t="str">
        <f ca="1">IF(RMDF!DZ46="", "", IF(ISNUMBER(MATCH(RMDF!DZ46, INDIRECT(DZ46), 0)), "OK", "Invalid"))</f>
        <v/>
      </c>
      <c r="EB46" s="281"/>
      <c r="EC46" s="281"/>
      <c r="ED46" s="281"/>
      <c r="EE46" s="281" t="b">
        <f>AND(RMDF!EH46&gt;=0, RMDF!EH46&lt;=1-SUM(RMDF!Z46,RMDF!AG46,RMDF!AN46,RMDF!AU46,RMDF!BB46,RMDF!BI46,RMDF!BP46,RMDF!BW46,RMDF!CD46,RMDF!CK46,RMDF!CR46,RMDF!CY46,RMDF!DF46,RMDF!DM46,RMDF!DT46,RMDF!EA46), RMDF!EH46=ROUND(RMDF!EH46,4))</f>
        <v>1</v>
      </c>
      <c r="EF46" s="317">
        <f>RMDF!EF46</f>
        <v>0</v>
      </c>
      <c r="EG46" s="318" t="str">
        <f>IF(EF46=0,"",_xlfn.XLOOKUP(EF46,StatePicklist!$1:$1,StatePicklist!$3:$3,"NA",0))</f>
        <v/>
      </c>
      <c r="EH46" s="297" t="str">
        <f ca="1">IF(RMDF!EG46="", "", IF(ISNUMBER(MATCH(RMDF!EG46, INDIRECT(EG46), 0)), "OK", "Invalid"))</f>
        <v/>
      </c>
      <c r="EI46" s="281"/>
      <c r="EJ46" s="281"/>
      <c r="EK46" s="281"/>
      <c r="EL46" s="281" t="b">
        <f>AND(RMDF!EO46&gt;=0, RMDF!EO46&lt;=1-SUM(RMDF!Z46,RMDF!AG46,RMDF!AN46,RMDF!AU46,RMDF!BB46,RMDF!BI46,RMDF!BP46,RMDF!BW46,RMDF!CD46,RMDF!CK46,RMDF!CR46,RMDF!CY46,RMDF!DF46,RMDF!DM46,RMDF!DT46,RMDF!EA46,RMDF!EH46), RMDF!EO46=ROUND(RMDF!EO46,4))</f>
        <v>1</v>
      </c>
      <c r="EM46" s="317">
        <f>RMDF!EM46</f>
        <v>0</v>
      </c>
      <c r="EN46" s="318" t="str">
        <f>IF(EM46=0,"",_xlfn.XLOOKUP(EM46,StatePicklist!$1:$1,StatePicklist!$3:$3,"NA",0))</f>
        <v/>
      </c>
      <c r="EO46" s="297" t="str">
        <f ca="1">IF(RMDF!EN46="", "", IF(ISNUMBER(MATCH(RMDF!EN46, INDIRECT(EN46), 0)), "OK", "Invalid"))</f>
        <v/>
      </c>
      <c r="EP46" s="281"/>
      <c r="EQ46" s="281"/>
      <c r="ER46" s="281"/>
      <c r="ES46" s="281" t="b">
        <f>AND(RMDF!EV46&gt;=0, RMDF!EV46&lt;=1-SUM(RMDF!Z46,RMDF!AG46,RMDF!AN46,RMDF!AU46,RMDF!BB46,RMDF!BI46,RMDF!BP46,RMDF!BW46,RMDF!CD46,RMDF!CK46,RMDF!CR46,RMDF!CY46,RMDF!DF46,RMDF!DM46,RMDF!DT46,RMDF!EA46,RMDF!EH46,RMDF!EO46), RMDF!EV46=ROUND(RMDF!EV46,4))</f>
        <v>1</v>
      </c>
      <c r="ET46" s="317">
        <f>RMDF!ET46</f>
        <v>0</v>
      </c>
      <c r="EU46" s="318" t="str">
        <f>IF(ET46=0,"",_xlfn.XLOOKUP(ET46,StatePicklist!$1:$1,StatePicklist!$3:$3,"NA",0))</f>
        <v/>
      </c>
      <c r="EV46" s="297" t="str">
        <f ca="1">IF(RMDF!EU46="", "", IF(ISNUMBER(MATCH(RMDF!EU46, INDIRECT(EU46), 0)), "OK", "Invalid"))</f>
        <v/>
      </c>
      <c r="EW46" s="281"/>
      <c r="EX46" s="281"/>
      <c r="EY46" s="281"/>
      <c r="EZ46" s="281" t="b">
        <f>AND(RMDF!FC46&gt;=0, RMDF!FC46&lt;=1-SUM(RMDF!Z46,RMDF!AG46,RMDF!AN46,RMDF!AU46,RMDF!BB46,RMDF!BI46,RMDF!BP46,RMDF!BW46,RMDF!CD46,RMDF!CK46,RMDF!CR46,RMDF!CY46,RMDF!DF46,RMDF!DM46,RMDF!DT46,RMDF!EA46,RMDF!EH46,RMDF!EO46,RMDF!EV46), RMDF!FC46=ROUND(RMDF!FC46,4))</f>
        <v>1</v>
      </c>
      <c r="FA46" s="317">
        <f>RMDF!FA46</f>
        <v>0</v>
      </c>
      <c r="FB46" s="318" t="str">
        <f>IF(FA46=0,"",_xlfn.XLOOKUP(FA46,StatePicklist!$1:$1,StatePicklist!$3:$3,"NA",0))</f>
        <v/>
      </c>
      <c r="FC46" s="297" t="str">
        <f ca="1">IF(RMDF!FB46="", "", IF(ISNUMBER(MATCH(RMDF!FB46, INDIRECT(FB46), 0)), "OK", "Invalid"))</f>
        <v/>
      </c>
    </row>
    <row r="47" spans="1:159" s="205" customFormat="1" ht="39.9" customHeight="1" x14ac:dyDescent="0.25">
      <c r="A47" s="206"/>
      <c r="B47" s="196"/>
      <c r="C47" s="197"/>
      <c r="D47" s="198"/>
      <c r="E47" s="199"/>
      <c r="F47" s="200"/>
      <c r="G47" s="201"/>
      <c r="H47" s="292"/>
      <c r="I47" s="305">
        <f>RMDF!I47</f>
        <v>0</v>
      </c>
      <c r="J47" s="305" t="str">
        <f>IF(I47=ProductCode!$B$30,"PDReclPost",IF(OR(I47=ProductCode!$C$30,I47=ProductCode!$E$30,I47=ProductCode!$G$30),"PDPreCon",IF(OR(I47=ProductCode!$D$30,I47=ProductCode!$F$30),"PDNotReclPost","")))</f>
        <v/>
      </c>
      <c r="K47" s="305" t="str">
        <f t="shared" si="9"/>
        <v/>
      </c>
      <c r="L47" s="289"/>
      <c r="M47" s="305" t="str">
        <f t="shared" si="9"/>
        <v/>
      </c>
      <c r="N47" s="289" t="b">
        <f>AND(RMDF!N47&gt;=0, RMDF!N47&lt;=1-RMDF!L47, RMDF!N47=ROUND(RMDF!N47,4))</f>
        <v>1</v>
      </c>
      <c r="O47" s="286" t="str">
        <f>IF(P47="","",IF(I47="","",IF(LEFT(I47,13)="Reclaimed pos",RawMaterialCode!$E$569,RawMaterialCode!$E$568)))</f>
        <v>Reclaimed pre-consumer mixed fibers (RM0578)</v>
      </c>
      <c r="P47" s="295">
        <f t="shared" si="10"/>
        <v>1</v>
      </c>
      <c r="Q47" s="202"/>
      <c r="R47" s="203"/>
      <c r="S47" s="204" t="str">
        <f t="shared" si="11"/>
        <v/>
      </c>
      <c r="T47" s="281"/>
      <c r="U47" s="281"/>
      <c r="V47" s="281"/>
      <c r="W47" s="281"/>
      <c r="X47" s="317">
        <f>RMDF!X47</f>
        <v>0</v>
      </c>
      <c r="Y47" s="318" t="str">
        <f>IF(X47=0,"",_xlfn.XLOOKUP(X47,StatePicklist!$1:$1,StatePicklist!$3:$3,"NA",0))</f>
        <v/>
      </c>
      <c r="Z47" s="297" t="str">
        <f ca="1">IF(RMDF!Y47="", "", IF(ISNUMBER(MATCH(RMDF!Y47, INDIRECT(Y47), 0)), "OK", "Invalid"))</f>
        <v/>
      </c>
      <c r="AA47" s="281"/>
      <c r="AB47" s="281"/>
      <c r="AC47" s="281"/>
      <c r="AD47" s="281" t="b">
        <f>AND(RMDF!AG47&gt;=0, RMDF!AG47&lt;=1-RMDF!Z47, RMDF!AG47=ROUND(RMDF!AG47,4))</f>
        <v>1</v>
      </c>
      <c r="AE47" s="317">
        <f>RMDF!AE47</f>
        <v>0</v>
      </c>
      <c r="AF47" s="318" t="str">
        <f>IF(AE47=0,"",_xlfn.XLOOKUP(AE47,StatePicklist!$1:$1,StatePicklist!$3:$3,"NA",0))</f>
        <v/>
      </c>
      <c r="AG47" s="297" t="str">
        <f ca="1">IF(RMDF!AF47="", "", IF(ISNUMBER(MATCH(RMDF!AF47, INDIRECT(AF47), 0)), "OK", "Invalid"))</f>
        <v/>
      </c>
      <c r="AH47" s="281"/>
      <c r="AI47" s="281"/>
      <c r="AJ47" s="281"/>
      <c r="AK47" s="281" t="b">
        <f>AND(RMDF!AN47&gt;=0, RMDF!AN47&lt;=1-SUM(RMDF!Z47,RMDF!AG47), RMDF!AN47=ROUND(RMDF!AN47,4))</f>
        <v>1</v>
      </c>
      <c r="AL47" s="317">
        <f>RMDF!AL47</f>
        <v>0</v>
      </c>
      <c r="AM47" s="318" t="str">
        <f>IF(AL47=0,"",_xlfn.XLOOKUP(AL47,StatePicklist!$1:$1,StatePicklist!$3:$3,"NA",0))</f>
        <v/>
      </c>
      <c r="AN47" s="297" t="str">
        <f ca="1">IF(RMDF!AM47="", "", IF(ISNUMBER(MATCH(RMDF!AM47, INDIRECT(AM47), 0)), "OK", "Invalid"))</f>
        <v/>
      </c>
      <c r="AO47" s="281"/>
      <c r="AP47" s="281"/>
      <c r="AQ47" s="281"/>
      <c r="AR47" s="281" t="b">
        <f>AND(RMDF!AU47&gt;=0, RMDF!AU47&lt;=1-SUM(RMDF!Z47,RMDF!AG47,RMDF!AN47), RMDF!AU47=ROUND(RMDF!AU47,4))</f>
        <v>1</v>
      </c>
      <c r="AS47" s="317">
        <f>RMDF!AS47</f>
        <v>0</v>
      </c>
      <c r="AT47" s="318" t="str">
        <f>IF(AS47=0,"",_xlfn.XLOOKUP(AS47,StatePicklist!$1:$1,StatePicklist!$3:$3,"NA",0))</f>
        <v/>
      </c>
      <c r="AU47" s="297" t="str">
        <f ca="1">IF(RMDF!AT47="", "", IF(ISNUMBER(MATCH(RMDF!AT47, INDIRECT(AT47), 0)), "OK", "Invalid"))</f>
        <v/>
      </c>
      <c r="AV47" s="281"/>
      <c r="AW47" s="281"/>
      <c r="AX47" s="281"/>
      <c r="AY47" s="281" t="b">
        <f>AND(RMDF!BB47&gt;=0, RMDF!BB47&lt;=1-SUM(RMDF!Z47,RMDF!AG47,RMDF!AN47,RMDF!AU47), RMDF!BB47=ROUND(RMDF!BB47,4))</f>
        <v>1</v>
      </c>
      <c r="AZ47" s="317">
        <f>RMDF!AZ47</f>
        <v>0</v>
      </c>
      <c r="BA47" s="318" t="str">
        <f>IF(AZ47=0,"",_xlfn.XLOOKUP(AZ47,StatePicklist!$1:$1,StatePicklist!$3:$3,"NA",0))</f>
        <v/>
      </c>
      <c r="BB47" s="297" t="str">
        <f ca="1">IF(RMDF!BA47="", "", IF(ISNUMBER(MATCH(RMDF!BA47, INDIRECT(BA47), 0)), "OK", "Invalid"))</f>
        <v/>
      </c>
      <c r="BC47" s="281"/>
      <c r="BD47" s="281"/>
      <c r="BE47" s="281"/>
      <c r="BF47" s="281" t="b">
        <f>AND(RMDF!BI47&gt;=0, RMDF!BI47&lt;=1-SUM(RMDF!Z47,RMDF!AG47,RMDF!AN47,RMDF!AU47,RMDF!BB47), RMDF!BI47=ROUND(RMDF!BI47,4))</f>
        <v>1</v>
      </c>
      <c r="BG47" s="317">
        <f>RMDF!BG47</f>
        <v>0</v>
      </c>
      <c r="BH47" s="318" t="str">
        <f>IF(BG47=0,"",_xlfn.XLOOKUP(BG47,StatePicklist!$1:$1,StatePicklist!$3:$3,"NA",0))</f>
        <v/>
      </c>
      <c r="BI47" s="297" t="str">
        <f ca="1">IF(RMDF!BH47="", "", IF(ISNUMBER(MATCH(RMDF!BH47, INDIRECT(BH47), 0)), "OK", "Invalid"))</f>
        <v/>
      </c>
      <c r="BJ47" s="281"/>
      <c r="BK47" s="281"/>
      <c r="BL47" s="281"/>
      <c r="BM47" s="281" t="b">
        <f>AND(RMDF!BP47&gt;=0, RMDF!BP47&lt;=1-SUM(RMDF!Z47,RMDF!AG47,RMDF!AN47,RMDF!AU47,RMDF!BB47,RMDF!BI47), RMDF!BP47=ROUND(RMDF!BP47,4))</f>
        <v>1</v>
      </c>
      <c r="BN47" s="317">
        <f>RMDF!BN47</f>
        <v>0</v>
      </c>
      <c r="BO47" s="318" t="str">
        <f>IF(BN47=0,"",_xlfn.XLOOKUP(BN47,StatePicklist!$1:$1,StatePicklist!$3:$3,"NA",0))</f>
        <v/>
      </c>
      <c r="BP47" s="297" t="str">
        <f ca="1">IF(RMDF!BO47="", "", IF(ISNUMBER(MATCH(RMDF!BO47, INDIRECT(BO47), 0)), "OK", "Invalid"))</f>
        <v/>
      </c>
      <c r="BQ47" s="281"/>
      <c r="BR47" s="281"/>
      <c r="BS47" s="281"/>
      <c r="BT47" s="281" t="b">
        <f>AND(RMDF!BW47&gt;=0, RMDF!BW47&lt;=1-SUM(RMDF!Z47,RMDF!AG47,RMDF!AN47,RMDF!AU47,RMDF!BB47,RMDF!BI47,RMDF!BP47), RMDF!BW47=ROUND(RMDF!BW47,4))</f>
        <v>1</v>
      </c>
      <c r="BU47" s="317">
        <f>RMDF!BU47</f>
        <v>0</v>
      </c>
      <c r="BV47" s="318" t="str">
        <f>IF(BU47=0,"",_xlfn.XLOOKUP(BU47,StatePicklist!$1:$1,StatePicklist!$3:$3,"NA",0))</f>
        <v/>
      </c>
      <c r="BW47" s="297" t="str">
        <f ca="1">IF(RMDF!BV47="", "", IF(ISNUMBER(MATCH(RMDF!BV47, INDIRECT(BV47), 0)), "OK", "Invalid"))</f>
        <v/>
      </c>
      <c r="BX47" s="281"/>
      <c r="BY47" s="281"/>
      <c r="BZ47" s="281"/>
      <c r="CA47" s="281" t="b">
        <f>AND(RMDF!CD47&gt;=0, RMDF!CD47&lt;=1-SUM(RMDF!Z47,RMDF!AG47,RMDF!AN47,RMDF!AU47,RMDF!BB47,RMDF!BI47,RMDF!BP47,RMDF!BW47), RMDF!CD47=ROUND(RMDF!CD47,4))</f>
        <v>1</v>
      </c>
      <c r="CB47" s="317">
        <f>RMDF!CB47</f>
        <v>0</v>
      </c>
      <c r="CC47" s="318" t="str">
        <f>IF(CB47=0,"",_xlfn.XLOOKUP(CB47,StatePicklist!$1:$1,StatePicklist!$3:$3,"NA",0))</f>
        <v/>
      </c>
      <c r="CD47" s="297" t="str">
        <f ca="1">IF(RMDF!CC47="", "", IF(ISNUMBER(MATCH(RMDF!CC47, INDIRECT(CC47), 0)), "OK", "Invalid"))</f>
        <v/>
      </c>
      <c r="CE47" s="281"/>
      <c r="CF47" s="281"/>
      <c r="CG47" s="281"/>
      <c r="CH47" s="281" t="b">
        <f>AND(RMDF!CK47&gt;=0, RMDF!CK47&lt;=1-SUM(RMDF!Z47,RMDF!AG47,RMDF!AN47,RMDF!AU47,RMDF!BB47,RMDF!BI47,RMDF!BP47,RMDF!BW47,RMDF!CD47), RMDF!CK47=ROUND(RMDF!CK47,4))</f>
        <v>1</v>
      </c>
      <c r="CI47" s="317">
        <f>RMDF!CI47</f>
        <v>0</v>
      </c>
      <c r="CJ47" s="318" t="str">
        <f>IF(CI47=0,"",_xlfn.XLOOKUP(CI47,StatePicklist!$1:$1,StatePicklist!$3:$3,"NA",0))</f>
        <v/>
      </c>
      <c r="CK47" s="297" t="str">
        <f ca="1">IF(RMDF!CJ47="", "", IF(ISNUMBER(MATCH(RMDF!CJ47, INDIRECT(CJ47), 0)), "OK", "Invalid"))</f>
        <v/>
      </c>
      <c r="CL47" s="281"/>
      <c r="CM47" s="281"/>
      <c r="CN47" s="281"/>
      <c r="CO47" s="281" t="b">
        <f>AND(RMDF!CR47&gt;=0, RMDF!CR47&lt;=1-SUM(RMDF!Z47,RMDF!AG47,RMDF!AN47,RMDF!AU47,RMDF!BB47,RMDF!BI47,RMDF!BP47,RMDF!BW47,RMDF!CD47,RMDF!CK47), RMDF!CR47=ROUND(RMDF!CR47,4))</f>
        <v>1</v>
      </c>
      <c r="CP47" s="317">
        <f>RMDF!CP47</f>
        <v>0</v>
      </c>
      <c r="CQ47" s="318" t="str">
        <f>IF(CP47=0,"",_xlfn.XLOOKUP(CP47,StatePicklist!$1:$1,StatePicklist!$3:$3,"NA",0))</f>
        <v/>
      </c>
      <c r="CR47" s="297" t="str">
        <f ca="1">IF(RMDF!CQ47="", "", IF(ISNUMBER(MATCH(RMDF!CQ47, INDIRECT(CQ47), 0)), "OK", "Invalid"))</f>
        <v/>
      </c>
      <c r="CS47" s="281"/>
      <c r="CT47" s="281"/>
      <c r="CU47" s="281"/>
      <c r="CV47" s="281" t="b">
        <f>AND(RMDF!CY47&gt;=0, RMDF!CY47&lt;=1-SUM(RMDF!Z47,RMDF!AG47,RMDF!AN47,RMDF!AU47,RMDF!BB47,RMDF!BI47,RMDF!BP47,RMDF!BW47,RMDF!CD47,RMDF!CK47,RMDF!CR47), RMDF!CY47=ROUND(RMDF!CY47,4))</f>
        <v>1</v>
      </c>
      <c r="CW47" s="317">
        <f>RMDF!CW47</f>
        <v>0</v>
      </c>
      <c r="CX47" s="318" t="str">
        <f>IF(CW47=0,"",_xlfn.XLOOKUP(CW47,StatePicklist!$1:$1,StatePicklist!$3:$3,"NA",0))</f>
        <v/>
      </c>
      <c r="CY47" s="297" t="str">
        <f ca="1">IF(RMDF!CX47="", "", IF(ISNUMBER(MATCH(RMDF!CX47, INDIRECT(CX47), 0)), "OK", "Invalid"))</f>
        <v/>
      </c>
      <c r="CZ47" s="281"/>
      <c r="DA47" s="281"/>
      <c r="DB47" s="281"/>
      <c r="DC47" s="281" t="b">
        <f>AND(RMDF!DF47&gt;=0, RMDF!DF47&lt;=1-SUM(RMDF!Z47,RMDF!AG47,RMDF!AN47,RMDF!AU47,RMDF!BB47,RMDF!BI47,RMDF!BP47,RMDF!BW47,RMDF!CD47,RMDF!CK47,RMDF!CR47,RMDF!CY47), RMDF!DF47=ROUND(RMDF!DF47,4))</f>
        <v>1</v>
      </c>
      <c r="DD47" s="317">
        <f>RMDF!DD47</f>
        <v>0</v>
      </c>
      <c r="DE47" s="318" t="str">
        <f>IF(DD47=0,"",_xlfn.XLOOKUP(DD47,StatePicklist!$1:$1,StatePicklist!$3:$3,"NA",0))</f>
        <v/>
      </c>
      <c r="DF47" s="297" t="str">
        <f ca="1">IF(RMDF!DE47="", "", IF(ISNUMBER(MATCH(RMDF!DE47, INDIRECT(DE47), 0)), "OK", "Invalid"))</f>
        <v/>
      </c>
      <c r="DG47" s="281"/>
      <c r="DH47" s="281"/>
      <c r="DI47" s="281"/>
      <c r="DJ47" s="281" t="b">
        <f>AND(RMDF!DM47&gt;=0, RMDF!DM47&lt;=1-SUM(RMDF!Z47,RMDF!AG47,RMDF!AN47,RMDF!AU47,RMDF!BB47,RMDF!BI47,RMDF!BP47,RMDF!BW47,RMDF!CD47,RMDF!CK47,RMDF!CR47,RMDF!CY47,RMDF!DF47), RMDF!DM47=ROUND(RMDF!DM47,4))</f>
        <v>1</v>
      </c>
      <c r="DK47" s="317">
        <f>RMDF!DK47</f>
        <v>0</v>
      </c>
      <c r="DL47" s="318" t="str">
        <f>IF(DK47=0,"",_xlfn.XLOOKUP(DK47,StatePicklist!$1:$1,StatePicklist!$3:$3,"NA",0))</f>
        <v/>
      </c>
      <c r="DM47" s="297" t="str">
        <f ca="1">IF(RMDF!DL47="", "", IF(ISNUMBER(MATCH(RMDF!DL47, INDIRECT(DL47), 0)), "OK", "Invalid"))</f>
        <v/>
      </c>
      <c r="DN47" s="281"/>
      <c r="DO47" s="281"/>
      <c r="DP47" s="281"/>
      <c r="DQ47" s="281" t="b">
        <f>AND(RMDF!DT47&gt;=0, RMDF!DT47&lt;=1-SUM(RMDF!Z47,RMDF!AG47,RMDF!AN47,RMDF!AU47,RMDF!BB47,RMDF!BI47,RMDF!BP47,RMDF!BW47,RMDF!CD47,RMDF!CK47,RMDF!CR47,RMDF!CY47,RMDF!DF47,RMDF!DM47), RMDF!DT47=ROUND(RMDF!DT47,4))</f>
        <v>1</v>
      </c>
      <c r="DR47" s="317">
        <f>RMDF!DR47</f>
        <v>0</v>
      </c>
      <c r="DS47" s="318" t="str">
        <f>IF(DR47=0,"",_xlfn.XLOOKUP(DR47,StatePicklist!$1:$1,StatePicklist!$3:$3,"NA",0))</f>
        <v/>
      </c>
      <c r="DT47" s="297" t="str">
        <f ca="1">IF(RMDF!DS47="", "", IF(ISNUMBER(MATCH(RMDF!DS47, INDIRECT(DS47), 0)), "OK", "Invalid"))</f>
        <v/>
      </c>
      <c r="DU47" s="281"/>
      <c r="DV47" s="281"/>
      <c r="DW47" s="281"/>
      <c r="DX47" s="281" t="b">
        <f>AND(RMDF!EA47&gt;=0, RMDF!EA47&lt;=1-SUM(RMDF!Z47,RMDF!AG47,RMDF!AN47,RMDF!AU47,RMDF!BB47,RMDF!BI47,RMDF!BP47,RMDF!BW47,RMDF!CD47,RMDF!CK47,RMDF!CR47,RMDF!CY47,RMDF!DF47,RMDF!DM47,RMDF!DT47), RMDF!EA47=ROUND(RMDF!EA47,4))</f>
        <v>1</v>
      </c>
      <c r="DY47" s="317">
        <f>RMDF!DY47</f>
        <v>0</v>
      </c>
      <c r="DZ47" s="318" t="str">
        <f>IF(DY47=0,"",_xlfn.XLOOKUP(DY47,StatePicklist!$1:$1,StatePicklist!$3:$3,"NA",0))</f>
        <v/>
      </c>
      <c r="EA47" s="297" t="str">
        <f ca="1">IF(RMDF!DZ47="", "", IF(ISNUMBER(MATCH(RMDF!DZ47, INDIRECT(DZ47), 0)), "OK", "Invalid"))</f>
        <v/>
      </c>
      <c r="EB47" s="281"/>
      <c r="EC47" s="281"/>
      <c r="ED47" s="281"/>
      <c r="EE47" s="281" t="b">
        <f>AND(RMDF!EH47&gt;=0, RMDF!EH47&lt;=1-SUM(RMDF!Z47,RMDF!AG47,RMDF!AN47,RMDF!AU47,RMDF!BB47,RMDF!BI47,RMDF!BP47,RMDF!BW47,RMDF!CD47,RMDF!CK47,RMDF!CR47,RMDF!CY47,RMDF!DF47,RMDF!DM47,RMDF!DT47,RMDF!EA47), RMDF!EH47=ROUND(RMDF!EH47,4))</f>
        <v>1</v>
      </c>
      <c r="EF47" s="317">
        <f>RMDF!EF47</f>
        <v>0</v>
      </c>
      <c r="EG47" s="318" t="str">
        <f>IF(EF47=0,"",_xlfn.XLOOKUP(EF47,StatePicklist!$1:$1,StatePicklist!$3:$3,"NA",0))</f>
        <v/>
      </c>
      <c r="EH47" s="297" t="str">
        <f ca="1">IF(RMDF!EG47="", "", IF(ISNUMBER(MATCH(RMDF!EG47, INDIRECT(EG47), 0)), "OK", "Invalid"))</f>
        <v/>
      </c>
      <c r="EI47" s="281"/>
      <c r="EJ47" s="281"/>
      <c r="EK47" s="281"/>
      <c r="EL47" s="281" t="b">
        <f>AND(RMDF!EO47&gt;=0, RMDF!EO47&lt;=1-SUM(RMDF!Z47,RMDF!AG47,RMDF!AN47,RMDF!AU47,RMDF!BB47,RMDF!BI47,RMDF!BP47,RMDF!BW47,RMDF!CD47,RMDF!CK47,RMDF!CR47,RMDF!CY47,RMDF!DF47,RMDF!DM47,RMDF!DT47,RMDF!EA47,RMDF!EH47), RMDF!EO47=ROUND(RMDF!EO47,4))</f>
        <v>1</v>
      </c>
      <c r="EM47" s="317">
        <f>RMDF!EM47</f>
        <v>0</v>
      </c>
      <c r="EN47" s="318" t="str">
        <f>IF(EM47=0,"",_xlfn.XLOOKUP(EM47,StatePicklist!$1:$1,StatePicklist!$3:$3,"NA",0))</f>
        <v/>
      </c>
      <c r="EO47" s="297" t="str">
        <f ca="1">IF(RMDF!EN47="", "", IF(ISNUMBER(MATCH(RMDF!EN47, INDIRECT(EN47), 0)), "OK", "Invalid"))</f>
        <v/>
      </c>
      <c r="EP47" s="281"/>
      <c r="EQ47" s="281"/>
      <c r="ER47" s="281"/>
      <c r="ES47" s="281" t="b">
        <f>AND(RMDF!EV47&gt;=0, RMDF!EV47&lt;=1-SUM(RMDF!Z47,RMDF!AG47,RMDF!AN47,RMDF!AU47,RMDF!BB47,RMDF!BI47,RMDF!BP47,RMDF!BW47,RMDF!CD47,RMDF!CK47,RMDF!CR47,RMDF!CY47,RMDF!DF47,RMDF!DM47,RMDF!DT47,RMDF!EA47,RMDF!EH47,RMDF!EO47), RMDF!EV47=ROUND(RMDF!EV47,4))</f>
        <v>1</v>
      </c>
      <c r="ET47" s="317">
        <f>RMDF!ET47</f>
        <v>0</v>
      </c>
      <c r="EU47" s="318" t="str">
        <f>IF(ET47=0,"",_xlfn.XLOOKUP(ET47,StatePicklist!$1:$1,StatePicklist!$3:$3,"NA",0))</f>
        <v/>
      </c>
      <c r="EV47" s="297" t="str">
        <f ca="1">IF(RMDF!EU47="", "", IF(ISNUMBER(MATCH(RMDF!EU47, INDIRECT(EU47), 0)), "OK", "Invalid"))</f>
        <v/>
      </c>
      <c r="EW47" s="281"/>
      <c r="EX47" s="281"/>
      <c r="EY47" s="281"/>
      <c r="EZ47" s="281" t="b">
        <f>AND(RMDF!FC47&gt;=0, RMDF!FC47&lt;=1-SUM(RMDF!Z47,RMDF!AG47,RMDF!AN47,RMDF!AU47,RMDF!BB47,RMDF!BI47,RMDF!BP47,RMDF!BW47,RMDF!CD47,RMDF!CK47,RMDF!CR47,RMDF!CY47,RMDF!DF47,RMDF!DM47,RMDF!DT47,RMDF!EA47,RMDF!EH47,RMDF!EO47,RMDF!EV47), RMDF!FC47=ROUND(RMDF!FC47,4))</f>
        <v>1</v>
      </c>
      <c r="FA47" s="317">
        <f>RMDF!FA47</f>
        <v>0</v>
      </c>
      <c r="FB47" s="318" t="str">
        <f>IF(FA47=0,"",_xlfn.XLOOKUP(FA47,StatePicklist!$1:$1,StatePicklist!$3:$3,"NA",0))</f>
        <v/>
      </c>
      <c r="FC47" s="297" t="str">
        <f ca="1">IF(RMDF!FB47="", "", IF(ISNUMBER(MATCH(RMDF!FB47, INDIRECT(FB47), 0)), "OK", "Invalid"))</f>
        <v/>
      </c>
    </row>
    <row r="48" spans="1:159" s="205" customFormat="1" ht="39.9" customHeight="1" x14ac:dyDescent="0.25">
      <c r="A48" s="206"/>
      <c r="B48" s="196"/>
      <c r="C48" s="197"/>
      <c r="D48" s="198"/>
      <c r="E48" s="199"/>
      <c r="F48" s="200"/>
      <c r="G48" s="201"/>
      <c r="H48" s="292"/>
      <c r="I48" s="305">
        <f>RMDF!I48</f>
        <v>0</v>
      </c>
      <c r="J48" s="305" t="str">
        <f>IF(I48=ProductCode!$B$30,"PDReclPost",IF(OR(I48=ProductCode!$C$30,I48=ProductCode!$E$30,I48=ProductCode!$G$30),"PDPreCon",IF(OR(I48=ProductCode!$D$30,I48=ProductCode!$F$30),"PDNotReclPost","")))</f>
        <v/>
      </c>
      <c r="K48" s="305" t="str">
        <f t="shared" si="9"/>
        <v/>
      </c>
      <c r="L48" s="289"/>
      <c r="M48" s="305" t="str">
        <f t="shared" si="9"/>
        <v/>
      </c>
      <c r="N48" s="289" t="b">
        <f>AND(RMDF!N48&gt;=0, RMDF!N48&lt;=1-RMDF!L48, RMDF!N48=ROUND(RMDF!N48,4))</f>
        <v>1</v>
      </c>
      <c r="O48" s="286" t="str">
        <f>IF(P48="","",IF(I48="","",IF(LEFT(I48,13)="Reclaimed pos",RawMaterialCode!$E$569,RawMaterialCode!$E$568)))</f>
        <v>Reclaimed pre-consumer mixed fibers (RM0578)</v>
      </c>
      <c r="P48" s="295">
        <f t="shared" si="10"/>
        <v>1</v>
      </c>
      <c r="Q48" s="202"/>
      <c r="R48" s="203"/>
      <c r="S48" s="204" t="str">
        <f t="shared" si="11"/>
        <v/>
      </c>
      <c r="T48" s="281"/>
      <c r="U48" s="281"/>
      <c r="V48" s="281"/>
      <c r="W48" s="281"/>
      <c r="X48" s="317">
        <f>RMDF!X48</f>
        <v>0</v>
      </c>
      <c r="Y48" s="318" t="str">
        <f>IF(X48=0,"",_xlfn.XLOOKUP(X48,StatePicklist!$1:$1,StatePicklist!$3:$3,"NA",0))</f>
        <v/>
      </c>
      <c r="Z48" s="297" t="str">
        <f ca="1">IF(RMDF!Y48="", "", IF(ISNUMBER(MATCH(RMDF!Y48, INDIRECT(Y48), 0)), "OK", "Invalid"))</f>
        <v/>
      </c>
      <c r="AA48" s="281"/>
      <c r="AB48" s="281"/>
      <c r="AC48" s="281"/>
      <c r="AD48" s="281" t="b">
        <f>AND(RMDF!AG48&gt;=0, RMDF!AG48&lt;=1-RMDF!Z48, RMDF!AG48=ROUND(RMDF!AG48,4))</f>
        <v>1</v>
      </c>
      <c r="AE48" s="317">
        <f>RMDF!AE48</f>
        <v>0</v>
      </c>
      <c r="AF48" s="318" t="str">
        <f>IF(AE48=0,"",_xlfn.XLOOKUP(AE48,StatePicklist!$1:$1,StatePicklist!$3:$3,"NA",0))</f>
        <v/>
      </c>
      <c r="AG48" s="297" t="str">
        <f ca="1">IF(RMDF!AF48="", "", IF(ISNUMBER(MATCH(RMDF!AF48, INDIRECT(AF48), 0)), "OK", "Invalid"))</f>
        <v/>
      </c>
      <c r="AH48" s="281"/>
      <c r="AI48" s="281"/>
      <c r="AJ48" s="281"/>
      <c r="AK48" s="281" t="b">
        <f>AND(RMDF!AN48&gt;=0, RMDF!AN48&lt;=1-SUM(RMDF!Z48,RMDF!AG48), RMDF!AN48=ROUND(RMDF!AN48,4))</f>
        <v>1</v>
      </c>
      <c r="AL48" s="317">
        <f>RMDF!AL48</f>
        <v>0</v>
      </c>
      <c r="AM48" s="318" t="str">
        <f>IF(AL48=0,"",_xlfn.XLOOKUP(AL48,StatePicklist!$1:$1,StatePicklist!$3:$3,"NA",0))</f>
        <v/>
      </c>
      <c r="AN48" s="297" t="str">
        <f ca="1">IF(RMDF!AM48="", "", IF(ISNUMBER(MATCH(RMDF!AM48, INDIRECT(AM48), 0)), "OK", "Invalid"))</f>
        <v/>
      </c>
      <c r="AO48" s="281"/>
      <c r="AP48" s="281"/>
      <c r="AQ48" s="281"/>
      <c r="AR48" s="281" t="b">
        <f>AND(RMDF!AU48&gt;=0, RMDF!AU48&lt;=1-SUM(RMDF!Z48,RMDF!AG48,RMDF!AN48), RMDF!AU48=ROUND(RMDF!AU48,4))</f>
        <v>1</v>
      </c>
      <c r="AS48" s="317">
        <f>RMDF!AS48</f>
        <v>0</v>
      </c>
      <c r="AT48" s="318" t="str">
        <f>IF(AS48=0,"",_xlfn.XLOOKUP(AS48,StatePicklist!$1:$1,StatePicklist!$3:$3,"NA",0))</f>
        <v/>
      </c>
      <c r="AU48" s="297" t="str">
        <f ca="1">IF(RMDF!AT48="", "", IF(ISNUMBER(MATCH(RMDF!AT48, INDIRECT(AT48), 0)), "OK", "Invalid"))</f>
        <v/>
      </c>
      <c r="AV48" s="281"/>
      <c r="AW48" s="281"/>
      <c r="AX48" s="281"/>
      <c r="AY48" s="281" t="b">
        <f>AND(RMDF!BB48&gt;=0, RMDF!BB48&lt;=1-SUM(RMDF!Z48,RMDF!AG48,RMDF!AN48,RMDF!AU48), RMDF!BB48=ROUND(RMDF!BB48,4))</f>
        <v>1</v>
      </c>
      <c r="AZ48" s="317">
        <f>RMDF!AZ48</f>
        <v>0</v>
      </c>
      <c r="BA48" s="318" t="str">
        <f>IF(AZ48=0,"",_xlfn.XLOOKUP(AZ48,StatePicklist!$1:$1,StatePicklist!$3:$3,"NA",0))</f>
        <v/>
      </c>
      <c r="BB48" s="297" t="str">
        <f ca="1">IF(RMDF!BA48="", "", IF(ISNUMBER(MATCH(RMDF!BA48, INDIRECT(BA48), 0)), "OK", "Invalid"))</f>
        <v/>
      </c>
      <c r="BC48" s="281"/>
      <c r="BD48" s="281"/>
      <c r="BE48" s="281"/>
      <c r="BF48" s="281" t="b">
        <f>AND(RMDF!BI48&gt;=0, RMDF!BI48&lt;=1-SUM(RMDF!Z48,RMDF!AG48,RMDF!AN48,RMDF!AU48,RMDF!BB48), RMDF!BI48=ROUND(RMDF!BI48,4))</f>
        <v>1</v>
      </c>
      <c r="BG48" s="317">
        <f>RMDF!BG48</f>
        <v>0</v>
      </c>
      <c r="BH48" s="318" t="str">
        <f>IF(BG48=0,"",_xlfn.XLOOKUP(BG48,StatePicklist!$1:$1,StatePicklist!$3:$3,"NA",0))</f>
        <v/>
      </c>
      <c r="BI48" s="297" t="str">
        <f ca="1">IF(RMDF!BH48="", "", IF(ISNUMBER(MATCH(RMDF!BH48, INDIRECT(BH48), 0)), "OK", "Invalid"))</f>
        <v/>
      </c>
      <c r="BJ48" s="281"/>
      <c r="BK48" s="281"/>
      <c r="BL48" s="281"/>
      <c r="BM48" s="281" t="b">
        <f>AND(RMDF!BP48&gt;=0, RMDF!BP48&lt;=1-SUM(RMDF!Z48,RMDF!AG48,RMDF!AN48,RMDF!AU48,RMDF!BB48,RMDF!BI48), RMDF!BP48=ROUND(RMDF!BP48,4))</f>
        <v>1</v>
      </c>
      <c r="BN48" s="317">
        <f>RMDF!BN48</f>
        <v>0</v>
      </c>
      <c r="BO48" s="318" t="str">
        <f>IF(BN48=0,"",_xlfn.XLOOKUP(BN48,StatePicklist!$1:$1,StatePicklist!$3:$3,"NA",0))</f>
        <v/>
      </c>
      <c r="BP48" s="297" t="str">
        <f ca="1">IF(RMDF!BO48="", "", IF(ISNUMBER(MATCH(RMDF!BO48, INDIRECT(BO48), 0)), "OK", "Invalid"))</f>
        <v/>
      </c>
      <c r="BQ48" s="281"/>
      <c r="BR48" s="281"/>
      <c r="BS48" s="281"/>
      <c r="BT48" s="281" t="b">
        <f>AND(RMDF!BW48&gt;=0, RMDF!BW48&lt;=1-SUM(RMDF!Z48,RMDF!AG48,RMDF!AN48,RMDF!AU48,RMDF!BB48,RMDF!BI48,RMDF!BP48), RMDF!BW48=ROUND(RMDF!BW48,4))</f>
        <v>1</v>
      </c>
      <c r="BU48" s="317">
        <f>RMDF!BU48</f>
        <v>0</v>
      </c>
      <c r="BV48" s="318" t="str">
        <f>IF(BU48=0,"",_xlfn.XLOOKUP(BU48,StatePicklist!$1:$1,StatePicklist!$3:$3,"NA",0))</f>
        <v/>
      </c>
      <c r="BW48" s="297" t="str">
        <f ca="1">IF(RMDF!BV48="", "", IF(ISNUMBER(MATCH(RMDF!BV48, INDIRECT(BV48), 0)), "OK", "Invalid"))</f>
        <v/>
      </c>
      <c r="BX48" s="281"/>
      <c r="BY48" s="281"/>
      <c r="BZ48" s="281"/>
      <c r="CA48" s="281" t="b">
        <f>AND(RMDF!CD48&gt;=0, RMDF!CD48&lt;=1-SUM(RMDF!Z48,RMDF!AG48,RMDF!AN48,RMDF!AU48,RMDF!BB48,RMDF!BI48,RMDF!BP48,RMDF!BW48), RMDF!CD48=ROUND(RMDF!CD48,4))</f>
        <v>1</v>
      </c>
      <c r="CB48" s="317">
        <f>RMDF!CB48</f>
        <v>0</v>
      </c>
      <c r="CC48" s="318" t="str">
        <f>IF(CB48=0,"",_xlfn.XLOOKUP(CB48,StatePicklist!$1:$1,StatePicklist!$3:$3,"NA",0))</f>
        <v/>
      </c>
      <c r="CD48" s="297" t="str">
        <f ca="1">IF(RMDF!CC48="", "", IF(ISNUMBER(MATCH(RMDF!CC48, INDIRECT(CC48), 0)), "OK", "Invalid"))</f>
        <v/>
      </c>
      <c r="CE48" s="281"/>
      <c r="CF48" s="281"/>
      <c r="CG48" s="281"/>
      <c r="CH48" s="281" t="b">
        <f>AND(RMDF!CK48&gt;=0, RMDF!CK48&lt;=1-SUM(RMDF!Z48,RMDF!AG48,RMDF!AN48,RMDF!AU48,RMDF!BB48,RMDF!BI48,RMDF!BP48,RMDF!BW48,RMDF!CD48), RMDF!CK48=ROUND(RMDF!CK48,4))</f>
        <v>1</v>
      </c>
      <c r="CI48" s="317">
        <f>RMDF!CI48</f>
        <v>0</v>
      </c>
      <c r="CJ48" s="318" t="str">
        <f>IF(CI48=0,"",_xlfn.XLOOKUP(CI48,StatePicklist!$1:$1,StatePicklist!$3:$3,"NA",0))</f>
        <v/>
      </c>
      <c r="CK48" s="297" t="str">
        <f ca="1">IF(RMDF!CJ48="", "", IF(ISNUMBER(MATCH(RMDF!CJ48, INDIRECT(CJ48), 0)), "OK", "Invalid"))</f>
        <v/>
      </c>
      <c r="CL48" s="281"/>
      <c r="CM48" s="281"/>
      <c r="CN48" s="281"/>
      <c r="CO48" s="281" t="b">
        <f>AND(RMDF!CR48&gt;=0, RMDF!CR48&lt;=1-SUM(RMDF!Z48,RMDF!AG48,RMDF!AN48,RMDF!AU48,RMDF!BB48,RMDF!BI48,RMDF!BP48,RMDF!BW48,RMDF!CD48,RMDF!CK48), RMDF!CR48=ROUND(RMDF!CR48,4))</f>
        <v>1</v>
      </c>
      <c r="CP48" s="317">
        <f>RMDF!CP48</f>
        <v>0</v>
      </c>
      <c r="CQ48" s="318" t="str">
        <f>IF(CP48=0,"",_xlfn.XLOOKUP(CP48,StatePicklist!$1:$1,StatePicklist!$3:$3,"NA",0))</f>
        <v/>
      </c>
      <c r="CR48" s="297" t="str">
        <f ca="1">IF(RMDF!CQ48="", "", IF(ISNUMBER(MATCH(RMDF!CQ48, INDIRECT(CQ48), 0)), "OK", "Invalid"))</f>
        <v/>
      </c>
      <c r="CS48" s="281"/>
      <c r="CT48" s="281"/>
      <c r="CU48" s="281"/>
      <c r="CV48" s="281" t="b">
        <f>AND(RMDF!CY48&gt;=0, RMDF!CY48&lt;=1-SUM(RMDF!Z48,RMDF!AG48,RMDF!AN48,RMDF!AU48,RMDF!BB48,RMDF!BI48,RMDF!BP48,RMDF!BW48,RMDF!CD48,RMDF!CK48,RMDF!CR48), RMDF!CY48=ROUND(RMDF!CY48,4))</f>
        <v>1</v>
      </c>
      <c r="CW48" s="317">
        <f>RMDF!CW48</f>
        <v>0</v>
      </c>
      <c r="CX48" s="318" t="str">
        <f>IF(CW48=0,"",_xlfn.XLOOKUP(CW48,StatePicklist!$1:$1,StatePicklist!$3:$3,"NA",0))</f>
        <v/>
      </c>
      <c r="CY48" s="297" t="str">
        <f ca="1">IF(RMDF!CX48="", "", IF(ISNUMBER(MATCH(RMDF!CX48, INDIRECT(CX48), 0)), "OK", "Invalid"))</f>
        <v/>
      </c>
      <c r="CZ48" s="281"/>
      <c r="DA48" s="281"/>
      <c r="DB48" s="281"/>
      <c r="DC48" s="281" t="b">
        <f>AND(RMDF!DF48&gt;=0, RMDF!DF48&lt;=1-SUM(RMDF!Z48,RMDF!AG48,RMDF!AN48,RMDF!AU48,RMDF!BB48,RMDF!BI48,RMDF!BP48,RMDF!BW48,RMDF!CD48,RMDF!CK48,RMDF!CR48,RMDF!CY48), RMDF!DF48=ROUND(RMDF!DF48,4))</f>
        <v>1</v>
      </c>
      <c r="DD48" s="317">
        <f>RMDF!DD48</f>
        <v>0</v>
      </c>
      <c r="DE48" s="318" t="str">
        <f>IF(DD48=0,"",_xlfn.XLOOKUP(DD48,StatePicklist!$1:$1,StatePicklist!$3:$3,"NA",0))</f>
        <v/>
      </c>
      <c r="DF48" s="297" t="str">
        <f ca="1">IF(RMDF!DE48="", "", IF(ISNUMBER(MATCH(RMDF!DE48, INDIRECT(DE48), 0)), "OK", "Invalid"))</f>
        <v/>
      </c>
      <c r="DG48" s="281"/>
      <c r="DH48" s="281"/>
      <c r="DI48" s="281"/>
      <c r="DJ48" s="281" t="b">
        <f>AND(RMDF!DM48&gt;=0, RMDF!DM48&lt;=1-SUM(RMDF!Z48,RMDF!AG48,RMDF!AN48,RMDF!AU48,RMDF!BB48,RMDF!BI48,RMDF!BP48,RMDF!BW48,RMDF!CD48,RMDF!CK48,RMDF!CR48,RMDF!CY48,RMDF!DF48), RMDF!DM48=ROUND(RMDF!DM48,4))</f>
        <v>1</v>
      </c>
      <c r="DK48" s="317">
        <f>RMDF!DK48</f>
        <v>0</v>
      </c>
      <c r="DL48" s="318" t="str">
        <f>IF(DK48=0,"",_xlfn.XLOOKUP(DK48,StatePicklist!$1:$1,StatePicklist!$3:$3,"NA",0))</f>
        <v/>
      </c>
      <c r="DM48" s="297" t="str">
        <f ca="1">IF(RMDF!DL48="", "", IF(ISNUMBER(MATCH(RMDF!DL48, INDIRECT(DL48), 0)), "OK", "Invalid"))</f>
        <v/>
      </c>
      <c r="DN48" s="281"/>
      <c r="DO48" s="281"/>
      <c r="DP48" s="281"/>
      <c r="DQ48" s="281" t="b">
        <f>AND(RMDF!DT48&gt;=0, RMDF!DT48&lt;=1-SUM(RMDF!Z48,RMDF!AG48,RMDF!AN48,RMDF!AU48,RMDF!BB48,RMDF!BI48,RMDF!BP48,RMDF!BW48,RMDF!CD48,RMDF!CK48,RMDF!CR48,RMDF!CY48,RMDF!DF48,RMDF!DM48), RMDF!DT48=ROUND(RMDF!DT48,4))</f>
        <v>1</v>
      </c>
      <c r="DR48" s="317">
        <f>RMDF!DR48</f>
        <v>0</v>
      </c>
      <c r="DS48" s="318" t="str">
        <f>IF(DR48=0,"",_xlfn.XLOOKUP(DR48,StatePicklist!$1:$1,StatePicklist!$3:$3,"NA",0))</f>
        <v/>
      </c>
      <c r="DT48" s="297" t="str">
        <f ca="1">IF(RMDF!DS48="", "", IF(ISNUMBER(MATCH(RMDF!DS48, INDIRECT(DS48), 0)), "OK", "Invalid"))</f>
        <v/>
      </c>
      <c r="DU48" s="281"/>
      <c r="DV48" s="281"/>
      <c r="DW48" s="281"/>
      <c r="DX48" s="281" t="b">
        <f>AND(RMDF!EA48&gt;=0, RMDF!EA48&lt;=1-SUM(RMDF!Z48,RMDF!AG48,RMDF!AN48,RMDF!AU48,RMDF!BB48,RMDF!BI48,RMDF!BP48,RMDF!BW48,RMDF!CD48,RMDF!CK48,RMDF!CR48,RMDF!CY48,RMDF!DF48,RMDF!DM48,RMDF!DT48), RMDF!EA48=ROUND(RMDF!EA48,4))</f>
        <v>1</v>
      </c>
      <c r="DY48" s="317">
        <f>RMDF!DY48</f>
        <v>0</v>
      </c>
      <c r="DZ48" s="318" t="str">
        <f>IF(DY48=0,"",_xlfn.XLOOKUP(DY48,StatePicklist!$1:$1,StatePicklist!$3:$3,"NA",0))</f>
        <v/>
      </c>
      <c r="EA48" s="297" t="str">
        <f ca="1">IF(RMDF!DZ48="", "", IF(ISNUMBER(MATCH(RMDF!DZ48, INDIRECT(DZ48), 0)), "OK", "Invalid"))</f>
        <v/>
      </c>
      <c r="EB48" s="281"/>
      <c r="EC48" s="281"/>
      <c r="ED48" s="281"/>
      <c r="EE48" s="281" t="b">
        <f>AND(RMDF!EH48&gt;=0, RMDF!EH48&lt;=1-SUM(RMDF!Z48,RMDF!AG48,RMDF!AN48,RMDF!AU48,RMDF!BB48,RMDF!BI48,RMDF!BP48,RMDF!BW48,RMDF!CD48,RMDF!CK48,RMDF!CR48,RMDF!CY48,RMDF!DF48,RMDF!DM48,RMDF!DT48,RMDF!EA48), RMDF!EH48=ROUND(RMDF!EH48,4))</f>
        <v>1</v>
      </c>
      <c r="EF48" s="317">
        <f>RMDF!EF48</f>
        <v>0</v>
      </c>
      <c r="EG48" s="318" t="str">
        <f>IF(EF48=0,"",_xlfn.XLOOKUP(EF48,StatePicklist!$1:$1,StatePicklist!$3:$3,"NA",0))</f>
        <v/>
      </c>
      <c r="EH48" s="297" t="str">
        <f ca="1">IF(RMDF!EG48="", "", IF(ISNUMBER(MATCH(RMDF!EG48, INDIRECT(EG48), 0)), "OK", "Invalid"))</f>
        <v/>
      </c>
      <c r="EI48" s="281"/>
      <c r="EJ48" s="281"/>
      <c r="EK48" s="281"/>
      <c r="EL48" s="281" t="b">
        <f>AND(RMDF!EO48&gt;=0, RMDF!EO48&lt;=1-SUM(RMDF!Z48,RMDF!AG48,RMDF!AN48,RMDF!AU48,RMDF!BB48,RMDF!BI48,RMDF!BP48,RMDF!BW48,RMDF!CD48,RMDF!CK48,RMDF!CR48,RMDF!CY48,RMDF!DF48,RMDF!DM48,RMDF!DT48,RMDF!EA48,RMDF!EH48), RMDF!EO48=ROUND(RMDF!EO48,4))</f>
        <v>1</v>
      </c>
      <c r="EM48" s="317">
        <f>RMDF!EM48</f>
        <v>0</v>
      </c>
      <c r="EN48" s="318" t="str">
        <f>IF(EM48=0,"",_xlfn.XLOOKUP(EM48,StatePicklist!$1:$1,StatePicklist!$3:$3,"NA",0))</f>
        <v/>
      </c>
      <c r="EO48" s="297" t="str">
        <f ca="1">IF(RMDF!EN48="", "", IF(ISNUMBER(MATCH(RMDF!EN48, INDIRECT(EN48), 0)), "OK", "Invalid"))</f>
        <v/>
      </c>
      <c r="EP48" s="281"/>
      <c r="EQ48" s="281"/>
      <c r="ER48" s="281"/>
      <c r="ES48" s="281" t="b">
        <f>AND(RMDF!EV48&gt;=0, RMDF!EV48&lt;=1-SUM(RMDF!Z48,RMDF!AG48,RMDF!AN48,RMDF!AU48,RMDF!BB48,RMDF!BI48,RMDF!BP48,RMDF!BW48,RMDF!CD48,RMDF!CK48,RMDF!CR48,RMDF!CY48,RMDF!DF48,RMDF!DM48,RMDF!DT48,RMDF!EA48,RMDF!EH48,RMDF!EO48), RMDF!EV48=ROUND(RMDF!EV48,4))</f>
        <v>1</v>
      </c>
      <c r="ET48" s="317">
        <f>RMDF!ET48</f>
        <v>0</v>
      </c>
      <c r="EU48" s="318" t="str">
        <f>IF(ET48=0,"",_xlfn.XLOOKUP(ET48,StatePicklist!$1:$1,StatePicklist!$3:$3,"NA",0))</f>
        <v/>
      </c>
      <c r="EV48" s="297" t="str">
        <f ca="1">IF(RMDF!EU48="", "", IF(ISNUMBER(MATCH(RMDF!EU48, INDIRECT(EU48), 0)), "OK", "Invalid"))</f>
        <v/>
      </c>
      <c r="EW48" s="281"/>
      <c r="EX48" s="281"/>
      <c r="EY48" s="281"/>
      <c r="EZ48" s="281" t="b">
        <f>AND(RMDF!FC48&gt;=0, RMDF!FC48&lt;=1-SUM(RMDF!Z48,RMDF!AG48,RMDF!AN48,RMDF!AU48,RMDF!BB48,RMDF!BI48,RMDF!BP48,RMDF!BW48,RMDF!CD48,RMDF!CK48,RMDF!CR48,RMDF!CY48,RMDF!DF48,RMDF!DM48,RMDF!DT48,RMDF!EA48,RMDF!EH48,RMDF!EO48,RMDF!EV48), RMDF!FC48=ROUND(RMDF!FC48,4))</f>
        <v>1</v>
      </c>
      <c r="FA48" s="317">
        <f>RMDF!FA48</f>
        <v>0</v>
      </c>
      <c r="FB48" s="318" t="str">
        <f>IF(FA48=0,"",_xlfn.XLOOKUP(FA48,StatePicklist!$1:$1,StatePicklist!$3:$3,"NA",0))</f>
        <v/>
      </c>
      <c r="FC48" s="297" t="str">
        <f ca="1">IF(RMDF!FB48="", "", IF(ISNUMBER(MATCH(RMDF!FB48, INDIRECT(FB48), 0)), "OK", "Invalid"))</f>
        <v/>
      </c>
    </row>
    <row r="49" spans="1:159" s="205" customFormat="1" ht="39.9" customHeight="1" x14ac:dyDescent="0.25">
      <c r="A49" s="206"/>
      <c r="B49" s="196"/>
      <c r="C49" s="197"/>
      <c r="D49" s="198"/>
      <c r="E49" s="199"/>
      <c r="F49" s="200"/>
      <c r="G49" s="201"/>
      <c r="H49" s="292"/>
      <c r="I49" s="305">
        <f>RMDF!I49</f>
        <v>0</v>
      </c>
      <c r="J49" s="305" t="str">
        <f>IF(I49=ProductCode!$B$30,"PDReclPost",IF(OR(I49=ProductCode!$C$30,I49=ProductCode!$E$30,I49=ProductCode!$G$30),"PDPreCon",IF(OR(I49=ProductCode!$D$30,I49=ProductCode!$F$30),"PDNotReclPost","")))</f>
        <v/>
      </c>
      <c r="K49" s="305" t="str">
        <f t="shared" si="9"/>
        <v/>
      </c>
      <c r="L49" s="289"/>
      <c r="M49" s="305" t="str">
        <f t="shared" si="9"/>
        <v/>
      </c>
      <c r="N49" s="289" t="b">
        <f>AND(RMDF!N49&gt;=0, RMDF!N49&lt;=1-RMDF!L49, RMDF!N49=ROUND(RMDF!N49,4))</f>
        <v>1</v>
      </c>
      <c r="O49" s="286" t="str">
        <f>IF(P49="","",IF(I49="","",IF(LEFT(I49,13)="Reclaimed pos",RawMaterialCode!$E$569,RawMaterialCode!$E$568)))</f>
        <v>Reclaimed pre-consumer mixed fibers (RM0578)</v>
      </c>
      <c r="P49" s="295">
        <f t="shared" si="10"/>
        <v>1</v>
      </c>
      <c r="Q49" s="202"/>
      <c r="R49" s="203"/>
      <c r="S49" s="204" t="str">
        <f t="shared" si="11"/>
        <v/>
      </c>
      <c r="T49" s="281"/>
      <c r="U49" s="281"/>
      <c r="V49" s="281"/>
      <c r="W49" s="281"/>
      <c r="X49" s="317">
        <f>RMDF!X49</f>
        <v>0</v>
      </c>
      <c r="Y49" s="318" t="str">
        <f>IF(X49=0,"",_xlfn.XLOOKUP(X49,StatePicklist!$1:$1,StatePicklist!$3:$3,"NA",0))</f>
        <v/>
      </c>
      <c r="Z49" s="297" t="str">
        <f ca="1">IF(RMDF!Y49="", "", IF(ISNUMBER(MATCH(RMDF!Y49, INDIRECT(Y49), 0)), "OK", "Invalid"))</f>
        <v/>
      </c>
      <c r="AA49" s="281"/>
      <c r="AB49" s="281"/>
      <c r="AC49" s="281"/>
      <c r="AD49" s="281" t="b">
        <f>AND(RMDF!AG49&gt;=0, RMDF!AG49&lt;=1-RMDF!Z49, RMDF!AG49=ROUND(RMDF!AG49,4))</f>
        <v>1</v>
      </c>
      <c r="AE49" s="317">
        <f>RMDF!AE49</f>
        <v>0</v>
      </c>
      <c r="AF49" s="318" t="str">
        <f>IF(AE49=0,"",_xlfn.XLOOKUP(AE49,StatePicklist!$1:$1,StatePicklist!$3:$3,"NA",0))</f>
        <v/>
      </c>
      <c r="AG49" s="297" t="str">
        <f ca="1">IF(RMDF!AF49="", "", IF(ISNUMBER(MATCH(RMDF!AF49, INDIRECT(AF49), 0)), "OK", "Invalid"))</f>
        <v/>
      </c>
      <c r="AH49" s="281"/>
      <c r="AI49" s="281"/>
      <c r="AJ49" s="281"/>
      <c r="AK49" s="281" t="b">
        <f>AND(RMDF!AN49&gt;=0, RMDF!AN49&lt;=1-SUM(RMDF!Z49,RMDF!AG49), RMDF!AN49=ROUND(RMDF!AN49,4))</f>
        <v>1</v>
      </c>
      <c r="AL49" s="317">
        <f>RMDF!AL49</f>
        <v>0</v>
      </c>
      <c r="AM49" s="318" t="str">
        <f>IF(AL49=0,"",_xlfn.XLOOKUP(AL49,StatePicklist!$1:$1,StatePicklist!$3:$3,"NA",0))</f>
        <v/>
      </c>
      <c r="AN49" s="297" t="str">
        <f ca="1">IF(RMDF!AM49="", "", IF(ISNUMBER(MATCH(RMDF!AM49, INDIRECT(AM49), 0)), "OK", "Invalid"))</f>
        <v/>
      </c>
      <c r="AO49" s="281"/>
      <c r="AP49" s="281"/>
      <c r="AQ49" s="281"/>
      <c r="AR49" s="281" t="b">
        <f>AND(RMDF!AU49&gt;=0, RMDF!AU49&lt;=1-SUM(RMDF!Z49,RMDF!AG49,RMDF!AN49), RMDF!AU49=ROUND(RMDF!AU49,4))</f>
        <v>1</v>
      </c>
      <c r="AS49" s="317">
        <f>RMDF!AS49</f>
        <v>0</v>
      </c>
      <c r="AT49" s="318" t="str">
        <f>IF(AS49=0,"",_xlfn.XLOOKUP(AS49,StatePicklist!$1:$1,StatePicklist!$3:$3,"NA",0))</f>
        <v/>
      </c>
      <c r="AU49" s="297" t="str">
        <f ca="1">IF(RMDF!AT49="", "", IF(ISNUMBER(MATCH(RMDF!AT49, INDIRECT(AT49), 0)), "OK", "Invalid"))</f>
        <v/>
      </c>
      <c r="AV49" s="281"/>
      <c r="AW49" s="281"/>
      <c r="AX49" s="281"/>
      <c r="AY49" s="281" t="b">
        <f>AND(RMDF!BB49&gt;=0, RMDF!BB49&lt;=1-SUM(RMDF!Z49,RMDF!AG49,RMDF!AN49,RMDF!AU49), RMDF!BB49=ROUND(RMDF!BB49,4))</f>
        <v>1</v>
      </c>
      <c r="AZ49" s="317">
        <f>RMDF!AZ49</f>
        <v>0</v>
      </c>
      <c r="BA49" s="318" t="str">
        <f>IF(AZ49=0,"",_xlfn.XLOOKUP(AZ49,StatePicklist!$1:$1,StatePicklist!$3:$3,"NA",0))</f>
        <v/>
      </c>
      <c r="BB49" s="297" t="str">
        <f ca="1">IF(RMDF!BA49="", "", IF(ISNUMBER(MATCH(RMDF!BA49, INDIRECT(BA49), 0)), "OK", "Invalid"))</f>
        <v/>
      </c>
      <c r="BC49" s="281"/>
      <c r="BD49" s="281"/>
      <c r="BE49" s="281"/>
      <c r="BF49" s="281" t="b">
        <f>AND(RMDF!BI49&gt;=0, RMDF!BI49&lt;=1-SUM(RMDF!Z49,RMDF!AG49,RMDF!AN49,RMDF!AU49,RMDF!BB49), RMDF!BI49=ROUND(RMDF!BI49,4))</f>
        <v>1</v>
      </c>
      <c r="BG49" s="317">
        <f>RMDF!BG49</f>
        <v>0</v>
      </c>
      <c r="BH49" s="318" t="str">
        <f>IF(BG49=0,"",_xlfn.XLOOKUP(BG49,StatePicklist!$1:$1,StatePicklist!$3:$3,"NA",0))</f>
        <v/>
      </c>
      <c r="BI49" s="297" t="str">
        <f ca="1">IF(RMDF!BH49="", "", IF(ISNUMBER(MATCH(RMDF!BH49, INDIRECT(BH49), 0)), "OK", "Invalid"))</f>
        <v/>
      </c>
      <c r="BJ49" s="281"/>
      <c r="BK49" s="281"/>
      <c r="BL49" s="281"/>
      <c r="BM49" s="281" t="b">
        <f>AND(RMDF!BP49&gt;=0, RMDF!BP49&lt;=1-SUM(RMDF!Z49,RMDF!AG49,RMDF!AN49,RMDF!AU49,RMDF!BB49,RMDF!BI49), RMDF!BP49=ROUND(RMDF!BP49,4))</f>
        <v>1</v>
      </c>
      <c r="BN49" s="317">
        <f>RMDF!BN49</f>
        <v>0</v>
      </c>
      <c r="BO49" s="318" t="str">
        <f>IF(BN49=0,"",_xlfn.XLOOKUP(BN49,StatePicklist!$1:$1,StatePicklist!$3:$3,"NA",0))</f>
        <v/>
      </c>
      <c r="BP49" s="297" t="str">
        <f ca="1">IF(RMDF!BO49="", "", IF(ISNUMBER(MATCH(RMDF!BO49, INDIRECT(BO49), 0)), "OK", "Invalid"))</f>
        <v/>
      </c>
      <c r="BQ49" s="281"/>
      <c r="BR49" s="281"/>
      <c r="BS49" s="281"/>
      <c r="BT49" s="281" t="b">
        <f>AND(RMDF!BW49&gt;=0, RMDF!BW49&lt;=1-SUM(RMDF!Z49,RMDF!AG49,RMDF!AN49,RMDF!AU49,RMDF!BB49,RMDF!BI49,RMDF!BP49), RMDF!BW49=ROUND(RMDF!BW49,4))</f>
        <v>1</v>
      </c>
      <c r="BU49" s="317">
        <f>RMDF!BU49</f>
        <v>0</v>
      </c>
      <c r="BV49" s="318" t="str">
        <f>IF(BU49=0,"",_xlfn.XLOOKUP(BU49,StatePicklist!$1:$1,StatePicklist!$3:$3,"NA",0))</f>
        <v/>
      </c>
      <c r="BW49" s="297" t="str">
        <f ca="1">IF(RMDF!BV49="", "", IF(ISNUMBER(MATCH(RMDF!BV49, INDIRECT(BV49), 0)), "OK", "Invalid"))</f>
        <v/>
      </c>
      <c r="BX49" s="281"/>
      <c r="BY49" s="281"/>
      <c r="BZ49" s="281"/>
      <c r="CA49" s="281" t="b">
        <f>AND(RMDF!CD49&gt;=0, RMDF!CD49&lt;=1-SUM(RMDF!Z49,RMDF!AG49,RMDF!AN49,RMDF!AU49,RMDF!BB49,RMDF!BI49,RMDF!BP49,RMDF!BW49), RMDF!CD49=ROUND(RMDF!CD49,4))</f>
        <v>1</v>
      </c>
      <c r="CB49" s="317">
        <f>RMDF!CB49</f>
        <v>0</v>
      </c>
      <c r="CC49" s="318" t="str">
        <f>IF(CB49=0,"",_xlfn.XLOOKUP(CB49,StatePicklist!$1:$1,StatePicklist!$3:$3,"NA",0))</f>
        <v/>
      </c>
      <c r="CD49" s="297" t="str">
        <f ca="1">IF(RMDF!CC49="", "", IF(ISNUMBER(MATCH(RMDF!CC49, INDIRECT(CC49), 0)), "OK", "Invalid"))</f>
        <v/>
      </c>
      <c r="CE49" s="281"/>
      <c r="CF49" s="281"/>
      <c r="CG49" s="281"/>
      <c r="CH49" s="281" t="b">
        <f>AND(RMDF!CK49&gt;=0, RMDF!CK49&lt;=1-SUM(RMDF!Z49,RMDF!AG49,RMDF!AN49,RMDF!AU49,RMDF!BB49,RMDF!BI49,RMDF!BP49,RMDF!BW49,RMDF!CD49), RMDF!CK49=ROUND(RMDF!CK49,4))</f>
        <v>1</v>
      </c>
      <c r="CI49" s="317">
        <f>RMDF!CI49</f>
        <v>0</v>
      </c>
      <c r="CJ49" s="318" t="str">
        <f>IF(CI49=0,"",_xlfn.XLOOKUP(CI49,StatePicklist!$1:$1,StatePicklist!$3:$3,"NA",0))</f>
        <v/>
      </c>
      <c r="CK49" s="297" t="str">
        <f ca="1">IF(RMDF!CJ49="", "", IF(ISNUMBER(MATCH(RMDF!CJ49, INDIRECT(CJ49), 0)), "OK", "Invalid"))</f>
        <v/>
      </c>
      <c r="CL49" s="281"/>
      <c r="CM49" s="281"/>
      <c r="CN49" s="281"/>
      <c r="CO49" s="281" t="b">
        <f>AND(RMDF!CR49&gt;=0, RMDF!CR49&lt;=1-SUM(RMDF!Z49,RMDF!AG49,RMDF!AN49,RMDF!AU49,RMDF!BB49,RMDF!BI49,RMDF!BP49,RMDF!BW49,RMDF!CD49,RMDF!CK49), RMDF!CR49=ROUND(RMDF!CR49,4))</f>
        <v>1</v>
      </c>
      <c r="CP49" s="317">
        <f>RMDF!CP49</f>
        <v>0</v>
      </c>
      <c r="CQ49" s="318" t="str">
        <f>IF(CP49=0,"",_xlfn.XLOOKUP(CP49,StatePicklist!$1:$1,StatePicklist!$3:$3,"NA",0))</f>
        <v/>
      </c>
      <c r="CR49" s="297" t="str">
        <f ca="1">IF(RMDF!CQ49="", "", IF(ISNUMBER(MATCH(RMDF!CQ49, INDIRECT(CQ49), 0)), "OK", "Invalid"))</f>
        <v/>
      </c>
      <c r="CS49" s="281"/>
      <c r="CT49" s="281"/>
      <c r="CU49" s="281"/>
      <c r="CV49" s="281" t="b">
        <f>AND(RMDF!CY49&gt;=0, RMDF!CY49&lt;=1-SUM(RMDF!Z49,RMDF!AG49,RMDF!AN49,RMDF!AU49,RMDF!BB49,RMDF!BI49,RMDF!BP49,RMDF!BW49,RMDF!CD49,RMDF!CK49,RMDF!CR49), RMDF!CY49=ROUND(RMDF!CY49,4))</f>
        <v>1</v>
      </c>
      <c r="CW49" s="317">
        <f>RMDF!CW49</f>
        <v>0</v>
      </c>
      <c r="CX49" s="318" t="str">
        <f>IF(CW49=0,"",_xlfn.XLOOKUP(CW49,StatePicklist!$1:$1,StatePicklist!$3:$3,"NA",0))</f>
        <v/>
      </c>
      <c r="CY49" s="297" t="str">
        <f ca="1">IF(RMDF!CX49="", "", IF(ISNUMBER(MATCH(RMDF!CX49, INDIRECT(CX49), 0)), "OK", "Invalid"))</f>
        <v/>
      </c>
      <c r="CZ49" s="281"/>
      <c r="DA49" s="281"/>
      <c r="DB49" s="281"/>
      <c r="DC49" s="281" t="b">
        <f>AND(RMDF!DF49&gt;=0, RMDF!DF49&lt;=1-SUM(RMDF!Z49,RMDF!AG49,RMDF!AN49,RMDF!AU49,RMDF!BB49,RMDF!BI49,RMDF!BP49,RMDF!BW49,RMDF!CD49,RMDF!CK49,RMDF!CR49,RMDF!CY49), RMDF!DF49=ROUND(RMDF!DF49,4))</f>
        <v>1</v>
      </c>
      <c r="DD49" s="317">
        <f>RMDF!DD49</f>
        <v>0</v>
      </c>
      <c r="DE49" s="318" t="str">
        <f>IF(DD49=0,"",_xlfn.XLOOKUP(DD49,StatePicklist!$1:$1,StatePicklist!$3:$3,"NA",0))</f>
        <v/>
      </c>
      <c r="DF49" s="297" t="str">
        <f ca="1">IF(RMDF!DE49="", "", IF(ISNUMBER(MATCH(RMDF!DE49, INDIRECT(DE49), 0)), "OK", "Invalid"))</f>
        <v/>
      </c>
      <c r="DG49" s="281"/>
      <c r="DH49" s="281"/>
      <c r="DI49" s="281"/>
      <c r="DJ49" s="281" t="b">
        <f>AND(RMDF!DM49&gt;=0, RMDF!DM49&lt;=1-SUM(RMDF!Z49,RMDF!AG49,RMDF!AN49,RMDF!AU49,RMDF!BB49,RMDF!BI49,RMDF!BP49,RMDF!BW49,RMDF!CD49,RMDF!CK49,RMDF!CR49,RMDF!CY49,RMDF!DF49), RMDF!DM49=ROUND(RMDF!DM49,4))</f>
        <v>1</v>
      </c>
      <c r="DK49" s="317">
        <f>RMDF!DK49</f>
        <v>0</v>
      </c>
      <c r="DL49" s="318" t="str">
        <f>IF(DK49=0,"",_xlfn.XLOOKUP(DK49,StatePicklist!$1:$1,StatePicklist!$3:$3,"NA",0))</f>
        <v/>
      </c>
      <c r="DM49" s="297" t="str">
        <f ca="1">IF(RMDF!DL49="", "", IF(ISNUMBER(MATCH(RMDF!DL49, INDIRECT(DL49), 0)), "OK", "Invalid"))</f>
        <v/>
      </c>
      <c r="DN49" s="281"/>
      <c r="DO49" s="281"/>
      <c r="DP49" s="281"/>
      <c r="DQ49" s="281" t="b">
        <f>AND(RMDF!DT49&gt;=0, RMDF!DT49&lt;=1-SUM(RMDF!Z49,RMDF!AG49,RMDF!AN49,RMDF!AU49,RMDF!BB49,RMDF!BI49,RMDF!BP49,RMDF!BW49,RMDF!CD49,RMDF!CK49,RMDF!CR49,RMDF!CY49,RMDF!DF49,RMDF!DM49), RMDF!DT49=ROUND(RMDF!DT49,4))</f>
        <v>1</v>
      </c>
      <c r="DR49" s="317">
        <f>RMDF!DR49</f>
        <v>0</v>
      </c>
      <c r="DS49" s="318" t="str">
        <f>IF(DR49=0,"",_xlfn.XLOOKUP(DR49,StatePicklist!$1:$1,StatePicklist!$3:$3,"NA",0))</f>
        <v/>
      </c>
      <c r="DT49" s="297" t="str">
        <f ca="1">IF(RMDF!DS49="", "", IF(ISNUMBER(MATCH(RMDF!DS49, INDIRECT(DS49), 0)), "OK", "Invalid"))</f>
        <v/>
      </c>
      <c r="DU49" s="281"/>
      <c r="DV49" s="281"/>
      <c r="DW49" s="281"/>
      <c r="DX49" s="281" t="b">
        <f>AND(RMDF!EA49&gt;=0, RMDF!EA49&lt;=1-SUM(RMDF!Z49,RMDF!AG49,RMDF!AN49,RMDF!AU49,RMDF!BB49,RMDF!BI49,RMDF!BP49,RMDF!BW49,RMDF!CD49,RMDF!CK49,RMDF!CR49,RMDF!CY49,RMDF!DF49,RMDF!DM49,RMDF!DT49), RMDF!EA49=ROUND(RMDF!EA49,4))</f>
        <v>1</v>
      </c>
      <c r="DY49" s="317">
        <f>RMDF!DY49</f>
        <v>0</v>
      </c>
      <c r="DZ49" s="318" t="str">
        <f>IF(DY49=0,"",_xlfn.XLOOKUP(DY49,StatePicklist!$1:$1,StatePicklist!$3:$3,"NA",0))</f>
        <v/>
      </c>
      <c r="EA49" s="297" t="str">
        <f ca="1">IF(RMDF!DZ49="", "", IF(ISNUMBER(MATCH(RMDF!DZ49, INDIRECT(DZ49), 0)), "OK", "Invalid"))</f>
        <v/>
      </c>
      <c r="EB49" s="281"/>
      <c r="EC49" s="281"/>
      <c r="ED49" s="281"/>
      <c r="EE49" s="281" t="b">
        <f>AND(RMDF!EH49&gt;=0, RMDF!EH49&lt;=1-SUM(RMDF!Z49,RMDF!AG49,RMDF!AN49,RMDF!AU49,RMDF!BB49,RMDF!BI49,RMDF!BP49,RMDF!BW49,RMDF!CD49,RMDF!CK49,RMDF!CR49,RMDF!CY49,RMDF!DF49,RMDF!DM49,RMDF!DT49,RMDF!EA49), RMDF!EH49=ROUND(RMDF!EH49,4))</f>
        <v>1</v>
      </c>
      <c r="EF49" s="317">
        <f>RMDF!EF49</f>
        <v>0</v>
      </c>
      <c r="EG49" s="318" t="str">
        <f>IF(EF49=0,"",_xlfn.XLOOKUP(EF49,StatePicklist!$1:$1,StatePicklist!$3:$3,"NA",0))</f>
        <v/>
      </c>
      <c r="EH49" s="297" t="str">
        <f ca="1">IF(RMDF!EG49="", "", IF(ISNUMBER(MATCH(RMDF!EG49, INDIRECT(EG49), 0)), "OK", "Invalid"))</f>
        <v/>
      </c>
      <c r="EI49" s="281"/>
      <c r="EJ49" s="281"/>
      <c r="EK49" s="281"/>
      <c r="EL49" s="281" t="b">
        <f>AND(RMDF!EO49&gt;=0, RMDF!EO49&lt;=1-SUM(RMDF!Z49,RMDF!AG49,RMDF!AN49,RMDF!AU49,RMDF!BB49,RMDF!BI49,RMDF!BP49,RMDF!BW49,RMDF!CD49,RMDF!CK49,RMDF!CR49,RMDF!CY49,RMDF!DF49,RMDF!DM49,RMDF!DT49,RMDF!EA49,RMDF!EH49), RMDF!EO49=ROUND(RMDF!EO49,4))</f>
        <v>1</v>
      </c>
      <c r="EM49" s="317">
        <f>RMDF!EM49</f>
        <v>0</v>
      </c>
      <c r="EN49" s="318" t="str">
        <f>IF(EM49=0,"",_xlfn.XLOOKUP(EM49,StatePicklist!$1:$1,StatePicklist!$3:$3,"NA",0))</f>
        <v/>
      </c>
      <c r="EO49" s="297" t="str">
        <f ca="1">IF(RMDF!EN49="", "", IF(ISNUMBER(MATCH(RMDF!EN49, INDIRECT(EN49), 0)), "OK", "Invalid"))</f>
        <v/>
      </c>
      <c r="EP49" s="281"/>
      <c r="EQ49" s="281"/>
      <c r="ER49" s="281"/>
      <c r="ES49" s="281" t="b">
        <f>AND(RMDF!EV49&gt;=0, RMDF!EV49&lt;=1-SUM(RMDF!Z49,RMDF!AG49,RMDF!AN49,RMDF!AU49,RMDF!BB49,RMDF!BI49,RMDF!BP49,RMDF!BW49,RMDF!CD49,RMDF!CK49,RMDF!CR49,RMDF!CY49,RMDF!DF49,RMDF!DM49,RMDF!DT49,RMDF!EA49,RMDF!EH49,RMDF!EO49), RMDF!EV49=ROUND(RMDF!EV49,4))</f>
        <v>1</v>
      </c>
      <c r="ET49" s="317">
        <f>RMDF!ET49</f>
        <v>0</v>
      </c>
      <c r="EU49" s="318" t="str">
        <f>IF(ET49=0,"",_xlfn.XLOOKUP(ET49,StatePicklist!$1:$1,StatePicklist!$3:$3,"NA",0))</f>
        <v/>
      </c>
      <c r="EV49" s="297" t="str">
        <f ca="1">IF(RMDF!EU49="", "", IF(ISNUMBER(MATCH(RMDF!EU49, INDIRECT(EU49), 0)), "OK", "Invalid"))</f>
        <v/>
      </c>
      <c r="EW49" s="281"/>
      <c r="EX49" s="281"/>
      <c r="EY49" s="281"/>
      <c r="EZ49" s="281" t="b">
        <f>AND(RMDF!FC49&gt;=0, RMDF!FC49&lt;=1-SUM(RMDF!Z49,RMDF!AG49,RMDF!AN49,RMDF!AU49,RMDF!BB49,RMDF!BI49,RMDF!BP49,RMDF!BW49,RMDF!CD49,RMDF!CK49,RMDF!CR49,RMDF!CY49,RMDF!DF49,RMDF!DM49,RMDF!DT49,RMDF!EA49,RMDF!EH49,RMDF!EO49,RMDF!EV49), RMDF!FC49=ROUND(RMDF!FC49,4))</f>
        <v>1</v>
      </c>
      <c r="FA49" s="317">
        <f>RMDF!FA49</f>
        <v>0</v>
      </c>
      <c r="FB49" s="318" t="str">
        <f>IF(FA49=0,"",_xlfn.XLOOKUP(FA49,StatePicklist!$1:$1,StatePicklist!$3:$3,"NA",0))</f>
        <v/>
      </c>
      <c r="FC49" s="297" t="str">
        <f ca="1">IF(RMDF!FB49="", "", IF(ISNUMBER(MATCH(RMDF!FB49, INDIRECT(FB49), 0)), "OK", "Invalid"))</f>
        <v/>
      </c>
    </row>
    <row r="50" spans="1:159" s="205" customFormat="1" ht="39.9" customHeight="1" x14ac:dyDescent="0.25">
      <c r="A50" s="206"/>
      <c r="B50" s="196"/>
      <c r="C50" s="197"/>
      <c r="D50" s="198"/>
      <c r="E50" s="199"/>
      <c r="F50" s="200"/>
      <c r="G50" s="201"/>
      <c r="H50" s="292"/>
      <c r="I50" s="305">
        <f>RMDF!I50</f>
        <v>0</v>
      </c>
      <c r="J50" s="305" t="str">
        <f>IF(I50=ProductCode!$B$30,"PDReclPost",IF(OR(I50=ProductCode!$C$30,I50=ProductCode!$E$30,I50=ProductCode!$G$30),"PDPreCon",IF(OR(I50=ProductCode!$D$30,I50=ProductCode!$F$30),"PDNotReclPost","")))</f>
        <v/>
      </c>
      <c r="K50" s="305" t="str">
        <f t="shared" si="9"/>
        <v/>
      </c>
      <c r="L50" s="289"/>
      <c r="M50" s="305" t="str">
        <f t="shared" si="9"/>
        <v/>
      </c>
      <c r="N50" s="289" t="b">
        <f>AND(RMDF!N50&gt;=0, RMDF!N50&lt;=1-RMDF!L50, RMDF!N50=ROUND(RMDF!N50,4))</f>
        <v>1</v>
      </c>
      <c r="O50" s="286" t="str">
        <f>IF(P50="","",IF(I50="","",IF(LEFT(I50,13)="Reclaimed pos",RawMaterialCode!$E$569,RawMaterialCode!$E$568)))</f>
        <v>Reclaimed pre-consumer mixed fibers (RM0578)</v>
      </c>
      <c r="P50" s="295">
        <f t="shared" si="10"/>
        <v>1</v>
      </c>
      <c r="Q50" s="202"/>
      <c r="R50" s="203"/>
      <c r="S50" s="204" t="str">
        <f t="shared" si="11"/>
        <v/>
      </c>
      <c r="T50" s="281"/>
      <c r="U50" s="281"/>
      <c r="V50" s="281"/>
      <c r="W50" s="281"/>
      <c r="X50" s="317">
        <f>RMDF!X50</f>
        <v>0</v>
      </c>
      <c r="Y50" s="318" t="str">
        <f>IF(X50=0,"",_xlfn.XLOOKUP(X50,StatePicklist!$1:$1,StatePicklist!$3:$3,"NA",0))</f>
        <v/>
      </c>
      <c r="Z50" s="297" t="str">
        <f ca="1">IF(RMDF!Y50="", "", IF(ISNUMBER(MATCH(RMDF!Y50, INDIRECT(Y50), 0)), "OK", "Invalid"))</f>
        <v/>
      </c>
      <c r="AA50" s="281"/>
      <c r="AB50" s="281"/>
      <c r="AC50" s="281"/>
      <c r="AD50" s="281" t="b">
        <f>AND(RMDF!AG50&gt;=0, RMDF!AG50&lt;=1-RMDF!Z50, RMDF!AG50=ROUND(RMDF!AG50,4))</f>
        <v>1</v>
      </c>
      <c r="AE50" s="317">
        <f>RMDF!AE50</f>
        <v>0</v>
      </c>
      <c r="AF50" s="318" t="str">
        <f>IF(AE50=0,"",_xlfn.XLOOKUP(AE50,StatePicklist!$1:$1,StatePicklist!$3:$3,"NA",0))</f>
        <v/>
      </c>
      <c r="AG50" s="297" t="str">
        <f ca="1">IF(RMDF!AF50="", "", IF(ISNUMBER(MATCH(RMDF!AF50, INDIRECT(AF50), 0)), "OK", "Invalid"))</f>
        <v/>
      </c>
      <c r="AH50" s="281"/>
      <c r="AI50" s="281"/>
      <c r="AJ50" s="281"/>
      <c r="AK50" s="281" t="b">
        <f>AND(RMDF!AN50&gt;=0, RMDF!AN50&lt;=1-SUM(RMDF!Z50,RMDF!AG50), RMDF!AN50=ROUND(RMDF!AN50,4))</f>
        <v>1</v>
      </c>
      <c r="AL50" s="317">
        <f>RMDF!AL50</f>
        <v>0</v>
      </c>
      <c r="AM50" s="318" t="str">
        <f>IF(AL50=0,"",_xlfn.XLOOKUP(AL50,StatePicklist!$1:$1,StatePicklist!$3:$3,"NA",0))</f>
        <v/>
      </c>
      <c r="AN50" s="297" t="str">
        <f ca="1">IF(RMDF!AM50="", "", IF(ISNUMBER(MATCH(RMDF!AM50, INDIRECT(AM50), 0)), "OK", "Invalid"))</f>
        <v/>
      </c>
      <c r="AO50" s="281"/>
      <c r="AP50" s="281"/>
      <c r="AQ50" s="281"/>
      <c r="AR50" s="281" t="b">
        <f>AND(RMDF!AU50&gt;=0, RMDF!AU50&lt;=1-SUM(RMDF!Z50,RMDF!AG50,RMDF!AN50), RMDF!AU50=ROUND(RMDF!AU50,4))</f>
        <v>1</v>
      </c>
      <c r="AS50" s="317">
        <f>RMDF!AS50</f>
        <v>0</v>
      </c>
      <c r="AT50" s="318" t="str">
        <f>IF(AS50=0,"",_xlfn.XLOOKUP(AS50,StatePicklist!$1:$1,StatePicklist!$3:$3,"NA",0))</f>
        <v/>
      </c>
      <c r="AU50" s="297" t="str">
        <f ca="1">IF(RMDF!AT50="", "", IF(ISNUMBER(MATCH(RMDF!AT50, INDIRECT(AT50), 0)), "OK", "Invalid"))</f>
        <v/>
      </c>
      <c r="AV50" s="281"/>
      <c r="AW50" s="281"/>
      <c r="AX50" s="281"/>
      <c r="AY50" s="281" t="b">
        <f>AND(RMDF!BB50&gt;=0, RMDF!BB50&lt;=1-SUM(RMDF!Z50,RMDF!AG50,RMDF!AN50,RMDF!AU50), RMDF!BB50=ROUND(RMDF!BB50,4))</f>
        <v>1</v>
      </c>
      <c r="AZ50" s="317">
        <f>RMDF!AZ50</f>
        <v>0</v>
      </c>
      <c r="BA50" s="318" t="str">
        <f>IF(AZ50=0,"",_xlfn.XLOOKUP(AZ50,StatePicklist!$1:$1,StatePicklist!$3:$3,"NA",0))</f>
        <v/>
      </c>
      <c r="BB50" s="297" t="str">
        <f ca="1">IF(RMDF!BA50="", "", IF(ISNUMBER(MATCH(RMDF!BA50, INDIRECT(BA50), 0)), "OK", "Invalid"))</f>
        <v/>
      </c>
      <c r="BC50" s="281"/>
      <c r="BD50" s="281"/>
      <c r="BE50" s="281"/>
      <c r="BF50" s="281" t="b">
        <f>AND(RMDF!BI50&gt;=0, RMDF!BI50&lt;=1-SUM(RMDF!Z50,RMDF!AG50,RMDF!AN50,RMDF!AU50,RMDF!BB50), RMDF!BI50=ROUND(RMDF!BI50,4))</f>
        <v>1</v>
      </c>
      <c r="BG50" s="317">
        <f>RMDF!BG50</f>
        <v>0</v>
      </c>
      <c r="BH50" s="318" t="str">
        <f>IF(BG50=0,"",_xlfn.XLOOKUP(BG50,StatePicklist!$1:$1,StatePicklist!$3:$3,"NA",0))</f>
        <v/>
      </c>
      <c r="BI50" s="297" t="str">
        <f ca="1">IF(RMDF!BH50="", "", IF(ISNUMBER(MATCH(RMDF!BH50, INDIRECT(BH50), 0)), "OK", "Invalid"))</f>
        <v/>
      </c>
      <c r="BJ50" s="281"/>
      <c r="BK50" s="281"/>
      <c r="BL50" s="281"/>
      <c r="BM50" s="281" t="b">
        <f>AND(RMDF!BP50&gt;=0, RMDF!BP50&lt;=1-SUM(RMDF!Z50,RMDF!AG50,RMDF!AN50,RMDF!AU50,RMDF!BB50,RMDF!BI50), RMDF!BP50=ROUND(RMDF!BP50,4))</f>
        <v>1</v>
      </c>
      <c r="BN50" s="317">
        <f>RMDF!BN50</f>
        <v>0</v>
      </c>
      <c r="BO50" s="318" t="str">
        <f>IF(BN50=0,"",_xlfn.XLOOKUP(BN50,StatePicklist!$1:$1,StatePicklist!$3:$3,"NA",0))</f>
        <v/>
      </c>
      <c r="BP50" s="297" t="str">
        <f ca="1">IF(RMDF!BO50="", "", IF(ISNUMBER(MATCH(RMDF!BO50, INDIRECT(BO50), 0)), "OK", "Invalid"))</f>
        <v/>
      </c>
      <c r="BQ50" s="281"/>
      <c r="BR50" s="281"/>
      <c r="BS50" s="281"/>
      <c r="BT50" s="281" t="b">
        <f>AND(RMDF!BW50&gt;=0, RMDF!BW50&lt;=1-SUM(RMDF!Z50,RMDF!AG50,RMDF!AN50,RMDF!AU50,RMDF!BB50,RMDF!BI50,RMDF!BP50), RMDF!BW50=ROUND(RMDF!BW50,4))</f>
        <v>1</v>
      </c>
      <c r="BU50" s="317">
        <f>RMDF!BU50</f>
        <v>0</v>
      </c>
      <c r="BV50" s="318" t="str">
        <f>IF(BU50=0,"",_xlfn.XLOOKUP(BU50,StatePicklist!$1:$1,StatePicklist!$3:$3,"NA",0))</f>
        <v/>
      </c>
      <c r="BW50" s="297" t="str">
        <f ca="1">IF(RMDF!BV50="", "", IF(ISNUMBER(MATCH(RMDF!BV50, INDIRECT(BV50), 0)), "OK", "Invalid"))</f>
        <v/>
      </c>
      <c r="BX50" s="281"/>
      <c r="BY50" s="281"/>
      <c r="BZ50" s="281"/>
      <c r="CA50" s="281" t="b">
        <f>AND(RMDF!CD50&gt;=0, RMDF!CD50&lt;=1-SUM(RMDF!Z50,RMDF!AG50,RMDF!AN50,RMDF!AU50,RMDF!BB50,RMDF!BI50,RMDF!BP50,RMDF!BW50), RMDF!CD50=ROUND(RMDF!CD50,4))</f>
        <v>1</v>
      </c>
      <c r="CB50" s="317">
        <f>RMDF!CB50</f>
        <v>0</v>
      </c>
      <c r="CC50" s="318" t="str">
        <f>IF(CB50=0,"",_xlfn.XLOOKUP(CB50,StatePicklist!$1:$1,StatePicklist!$3:$3,"NA",0))</f>
        <v/>
      </c>
      <c r="CD50" s="297" t="str">
        <f ca="1">IF(RMDF!CC50="", "", IF(ISNUMBER(MATCH(RMDF!CC50, INDIRECT(CC50), 0)), "OK", "Invalid"))</f>
        <v/>
      </c>
      <c r="CE50" s="281"/>
      <c r="CF50" s="281"/>
      <c r="CG50" s="281"/>
      <c r="CH50" s="281" t="b">
        <f>AND(RMDF!CK50&gt;=0, RMDF!CK50&lt;=1-SUM(RMDF!Z50,RMDF!AG50,RMDF!AN50,RMDF!AU50,RMDF!BB50,RMDF!BI50,RMDF!BP50,RMDF!BW50,RMDF!CD50), RMDF!CK50=ROUND(RMDF!CK50,4))</f>
        <v>1</v>
      </c>
      <c r="CI50" s="317">
        <f>RMDF!CI50</f>
        <v>0</v>
      </c>
      <c r="CJ50" s="318" t="str">
        <f>IF(CI50=0,"",_xlfn.XLOOKUP(CI50,StatePicklist!$1:$1,StatePicklist!$3:$3,"NA",0))</f>
        <v/>
      </c>
      <c r="CK50" s="297" t="str">
        <f ca="1">IF(RMDF!CJ50="", "", IF(ISNUMBER(MATCH(RMDF!CJ50, INDIRECT(CJ50), 0)), "OK", "Invalid"))</f>
        <v/>
      </c>
      <c r="CL50" s="281"/>
      <c r="CM50" s="281"/>
      <c r="CN50" s="281"/>
      <c r="CO50" s="281" t="b">
        <f>AND(RMDF!CR50&gt;=0, RMDF!CR50&lt;=1-SUM(RMDF!Z50,RMDF!AG50,RMDF!AN50,RMDF!AU50,RMDF!BB50,RMDF!BI50,RMDF!BP50,RMDF!BW50,RMDF!CD50,RMDF!CK50), RMDF!CR50=ROUND(RMDF!CR50,4))</f>
        <v>1</v>
      </c>
      <c r="CP50" s="317">
        <f>RMDF!CP50</f>
        <v>0</v>
      </c>
      <c r="CQ50" s="318" t="str">
        <f>IF(CP50=0,"",_xlfn.XLOOKUP(CP50,StatePicklist!$1:$1,StatePicklist!$3:$3,"NA",0))</f>
        <v/>
      </c>
      <c r="CR50" s="297" t="str">
        <f ca="1">IF(RMDF!CQ50="", "", IF(ISNUMBER(MATCH(RMDF!CQ50, INDIRECT(CQ50), 0)), "OK", "Invalid"))</f>
        <v/>
      </c>
      <c r="CS50" s="281"/>
      <c r="CT50" s="281"/>
      <c r="CU50" s="281"/>
      <c r="CV50" s="281" t="b">
        <f>AND(RMDF!CY50&gt;=0, RMDF!CY50&lt;=1-SUM(RMDF!Z50,RMDF!AG50,RMDF!AN50,RMDF!AU50,RMDF!BB50,RMDF!BI50,RMDF!BP50,RMDF!BW50,RMDF!CD50,RMDF!CK50,RMDF!CR50), RMDF!CY50=ROUND(RMDF!CY50,4))</f>
        <v>1</v>
      </c>
      <c r="CW50" s="317">
        <f>RMDF!CW50</f>
        <v>0</v>
      </c>
      <c r="CX50" s="318" t="str">
        <f>IF(CW50=0,"",_xlfn.XLOOKUP(CW50,StatePicklist!$1:$1,StatePicklist!$3:$3,"NA",0))</f>
        <v/>
      </c>
      <c r="CY50" s="297" t="str">
        <f ca="1">IF(RMDF!CX50="", "", IF(ISNUMBER(MATCH(RMDF!CX50, INDIRECT(CX50), 0)), "OK", "Invalid"))</f>
        <v/>
      </c>
      <c r="CZ50" s="281"/>
      <c r="DA50" s="281"/>
      <c r="DB50" s="281"/>
      <c r="DC50" s="281" t="b">
        <f>AND(RMDF!DF50&gt;=0, RMDF!DF50&lt;=1-SUM(RMDF!Z50,RMDF!AG50,RMDF!AN50,RMDF!AU50,RMDF!BB50,RMDF!BI50,RMDF!BP50,RMDF!BW50,RMDF!CD50,RMDF!CK50,RMDF!CR50,RMDF!CY50), RMDF!DF50=ROUND(RMDF!DF50,4))</f>
        <v>1</v>
      </c>
      <c r="DD50" s="317">
        <f>RMDF!DD50</f>
        <v>0</v>
      </c>
      <c r="DE50" s="318" t="str">
        <f>IF(DD50=0,"",_xlfn.XLOOKUP(DD50,StatePicklist!$1:$1,StatePicklist!$3:$3,"NA",0))</f>
        <v/>
      </c>
      <c r="DF50" s="297" t="str">
        <f ca="1">IF(RMDF!DE50="", "", IF(ISNUMBER(MATCH(RMDF!DE50, INDIRECT(DE50), 0)), "OK", "Invalid"))</f>
        <v/>
      </c>
      <c r="DG50" s="281"/>
      <c r="DH50" s="281"/>
      <c r="DI50" s="281"/>
      <c r="DJ50" s="281" t="b">
        <f>AND(RMDF!DM50&gt;=0, RMDF!DM50&lt;=1-SUM(RMDF!Z50,RMDF!AG50,RMDF!AN50,RMDF!AU50,RMDF!BB50,RMDF!BI50,RMDF!BP50,RMDF!BW50,RMDF!CD50,RMDF!CK50,RMDF!CR50,RMDF!CY50,RMDF!DF50), RMDF!DM50=ROUND(RMDF!DM50,4))</f>
        <v>1</v>
      </c>
      <c r="DK50" s="317">
        <f>RMDF!DK50</f>
        <v>0</v>
      </c>
      <c r="DL50" s="318" t="str">
        <f>IF(DK50=0,"",_xlfn.XLOOKUP(DK50,StatePicklist!$1:$1,StatePicklist!$3:$3,"NA",0))</f>
        <v/>
      </c>
      <c r="DM50" s="297" t="str">
        <f ca="1">IF(RMDF!DL50="", "", IF(ISNUMBER(MATCH(RMDF!DL50, INDIRECT(DL50), 0)), "OK", "Invalid"))</f>
        <v/>
      </c>
      <c r="DN50" s="281"/>
      <c r="DO50" s="281"/>
      <c r="DP50" s="281"/>
      <c r="DQ50" s="281" t="b">
        <f>AND(RMDF!DT50&gt;=0, RMDF!DT50&lt;=1-SUM(RMDF!Z50,RMDF!AG50,RMDF!AN50,RMDF!AU50,RMDF!BB50,RMDF!BI50,RMDF!BP50,RMDF!BW50,RMDF!CD50,RMDF!CK50,RMDF!CR50,RMDF!CY50,RMDF!DF50,RMDF!DM50), RMDF!DT50=ROUND(RMDF!DT50,4))</f>
        <v>1</v>
      </c>
      <c r="DR50" s="317">
        <f>RMDF!DR50</f>
        <v>0</v>
      </c>
      <c r="DS50" s="318" t="str">
        <f>IF(DR50=0,"",_xlfn.XLOOKUP(DR50,StatePicklist!$1:$1,StatePicklist!$3:$3,"NA",0))</f>
        <v/>
      </c>
      <c r="DT50" s="297" t="str">
        <f ca="1">IF(RMDF!DS50="", "", IF(ISNUMBER(MATCH(RMDF!DS50, INDIRECT(DS50), 0)), "OK", "Invalid"))</f>
        <v/>
      </c>
      <c r="DU50" s="281"/>
      <c r="DV50" s="281"/>
      <c r="DW50" s="281"/>
      <c r="DX50" s="281" t="b">
        <f>AND(RMDF!EA50&gt;=0, RMDF!EA50&lt;=1-SUM(RMDF!Z50,RMDF!AG50,RMDF!AN50,RMDF!AU50,RMDF!BB50,RMDF!BI50,RMDF!BP50,RMDF!BW50,RMDF!CD50,RMDF!CK50,RMDF!CR50,RMDF!CY50,RMDF!DF50,RMDF!DM50,RMDF!DT50), RMDF!EA50=ROUND(RMDF!EA50,4))</f>
        <v>1</v>
      </c>
      <c r="DY50" s="317">
        <f>RMDF!DY50</f>
        <v>0</v>
      </c>
      <c r="DZ50" s="318" t="str">
        <f>IF(DY50=0,"",_xlfn.XLOOKUP(DY50,StatePicklist!$1:$1,StatePicklist!$3:$3,"NA",0))</f>
        <v/>
      </c>
      <c r="EA50" s="297" t="str">
        <f ca="1">IF(RMDF!DZ50="", "", IF(ISNUMBER(MATCH(RMDF!DZ50, INDIRECT(DZ50), 0)), "OK", "Invalid"))</f>
        <v/>
      </c>
      <c r="EB50" s="281"/>
      <c r="EC50" s="281"/>
      <c r="ED50" s="281"/>
      <c r="EE50" s="281" t="b">
        <f>AND(RMDF!EH50&gt;=0, RMDF!EH50&lt;=1-SUM(RMDF!Z50,RMDF!AG50,RMDF!AN50,RMDF!AU50,RMDF!BB50,RMDF!BI50,RMDF!BP50,RMDF!BW50,RMDF!CD50,RMDF!CK50,RMDF!CR50,RMDF!CY50,RMDF!DF50,RMDF!DM50,RMDF!DT50,RMDF!EA50), RMDF!EH50=ROUND(RMDF!EH50,4))</f>
        <v>1</v>
      </c>
      <c r="EF50" s="317">
        <f>RMDF!EF50</f>
        <v>0</v>
      </c>
      <c r="EG50" s="318" t="str">
        <f>IF(EF50=0,"",_xlfn.XLOOKUP(EF50,StatePicklist!$1:$1,StatePicklist!$3:$3,"NA",0))</f>
        <v/>
      </c>
      <c r="EH50" s="297" t="str">
        <f ca="1">IF(RMDF!EG50="", "", IF(ISNUMBER(MATCH(RMDF!EG50, INDIRECT(EG50), 0)), "OK", "Invalid"))</f>
        <v/>
      </c>
      <c r="EI50" s="281"/>
      <c r="EJ50" s="281"/>
      <c r="EK50" s="281"/>
      <c r="EL50" s="281" t="b">
        <f>AND(RMDF!EO50&gt;=0, RMDF!EO50&lt;=1-SUM(RMDF!Z50,RMDF!AG50,RMDF!AN50,RMDF!AU50,RMDF!BB50,RMDF!BI50,RMDF!BP50,RMDF!BW50,RMDF!CD50,RMDF!CK50,RMDF!CR50,RMDF!CY50,RMDF!DF50,RMDF!DM50,RMDF!DT50,RMDF!EA50,RMDF!EH50), RMDF!EO50=ROUND(RMDF!EO50,4))</f>
        <v>1</v>
      </c>
      <c r="EM50" s="317">
        <f>RMDF!EM50</f>
        <v>0</v>
      </c>
      <c r="EN50" s="318" t="str">
        <f>IF(EM50=0,"",_xlfn.XLOOKUP(EM50,StatePicklist!$1:$1,StatePicklist!$3:$3,"NA",0))</f>
        <v/>
      </c>
      <c r="EO50" s="297" t="str">
        <f ca="1">IF(RMDF!EN50="", "", IF(ISNUMBER(MATCH(RMDF!EN50, INDIRECT(EN50), 0)), "OK", "Invalid"))</f>
        <v/>
      </c>
      <c r="EP50" s="281"/>
      <c r="EQ50" s="281"/>
      <c r="ER50" s="281"/>
      <c r="ES50" s="281" t="b">
        <f>AND(RMDF!EV50&gt;=0, RMDF!EV50&lt;=1-SUM(RMDF!Z50,RMDF!AG50,RMDF!AN50,RMDF!AU50,RMDF!BB50,RMDF!BI50,RMDF!BP50,RMDF!BW50,RMDF!CD50,RMDF!CK50,RMDF!CR50,RMDF!CY50,RMDF!DF50,RMDF!DM50,RMDF!DT50,RMDF!EA50,RMDF!EH50,RMDF!EO50), RMDF!EV50=ROUND(RMDF!EV50,4))</f>
        <v>1</v>
      </c>
      <c r="ET50" s="317">
        <f>RMDF!ET50</f>
        <v>0</v>
      </c>
      <c r="EU50" s="318" t="str">
        <f>IF(ET50=0,"",_xlfn.XLOOKUP(ET50,StatePicklist!$1:$1,StatePicklist!$3:$3,"NA",0))</f>
        <v/>
      </c>
      <c r="EV50" s="297" t="str">
        <f ca="1">IF(RMDF!EU50="", "", IF(ISNUMBER(MATCH(RMDF!EU50, INDIRECT(EU50), 0)), "OK", "Invalid"))</f>
        <v/>
      </c>
      <c r="EW50" s="281"/>
      <c r="EX50" s="281"/>
      <c r="EY50" s="281"/>
      <c r="EZ50" s="281" t="b">
        <f>AND(RMDF!FC50&gt;=0, RMDF!FC50&lt;=1-SUM(RMDF!Z50,RMDF!AG50,RMDF!AN50,RMDF!AU50,RMDF!BB50,RMDF!BI50,RMDF!BP50,RMDF!BW50,RMDF!CD50,RMDF!CK50,RMDF!CR50,RMDF!CY50,RMDF!DF50,RMDF!DM50,RMDF!DT50,RMDF!EA50,RMDF!EH50,RMDF!EO50,RMDF!EV50), RMDF!FC50=ROUND(RMDF!FC50,4))</f>
        <v>1</v>
      </c>
      <c r="FA50" s="317">
        <f>RMDF!FA50</f>
        <v>0</v>
      </c>
      <c r="FB50" s="318" t="str">
        <f>IF(FA50=0,"",_xlfn.XLOOKUP(FA50,StatePicklist!$1:$1,StatePicklist!$3:$3,"NA",0))</f>
        <v/>
      </c>
      <c r="FC50" s="297" t="str">
        <f ca="1">IF(RMDF!FB50="", "", IF(ISNUMBER(MATCH(RMDF!FB50, INDIRECT(FB50), 0)), "OK", "Invalid"))</f>
        <v/>
      </c>
    </row>
    <row r="51" spans="1:159" s="205" customFormat="1" ht="39.9" customHeight="1" x14ac:dyDescent="0.25">
      <c r="A51" s="206"/>
      <c r="B51" s="196"/>
      <c r="C51" s="197"/>
      <c r="D51" s="198"/>
      <c r="E51" s="199"/>
      <c r="F51" s="200"/>
      <c r="G51" s="201"/>
      <c r="H51" s="292"/>
      <c r="I51" s="305">
        <f>RMDF!I51</f>
        <v>0</v>
      </c>
      <c r="J51" s="305" t="str">
        <f>IF(I51=ProductCode!$B$30,"PDReclPost",IF(OR(I51=ProductCode!$C$30,I51=ProductCode!$E$30,I51=ProductCode!$G$30),"PDPreCon",IF(OR(I51=ProductCode!$D$30,I51=ProductCode!$F$30),"PDNotReclPost","")))</f>
        <v/>
      </c>
      <c r="K51" s="305" t="str">
        <f t="shared" si="9"/>
        <v/>
      </c>
      <c r="L51" s="289"/>
      <c r="M51" s="305" t="str">
        <f t="shared" si="9"/>
        <v/>
      </c>
      <c r="N51" s="289" t="b">
        <f>AND(RMDF!N51&gt;=0, RMDF!N51&lt;=1-RMDF!L51, RMDF!N51=ROUND(RMDF!N51,4))</f>
        <v>1</v>
      </c>
      <c r="O51" s="286" t="str">
        <f>IF(P51="","",IF(I51="","",IF(LEFT(I51,13)="Reclaimed pos",RawMaterialCode!$E$569,RawMaterialCode!$E$568)))</f>
        <v>Reclaimed pre-consumer mixed fibers (RM0578)</v>
      </c>
      <c r="P51" s="295">
        <f t="shared" si="10"/>
        <v>1</v>
      </c>
      <c r="Q51" s="202"/>
      <c r="R51" s="203"/>
      <c r="S51" s="204" t="str">
        <f t="shared" si="11"/>
        <v/>
      </c>
      <c r="T51" s="281"/>
      <c r="U51" s="281"/>
      <c r="V51" s="281"/>
      <c r="W51" s="281"/>
      <c r="X51" s="317">
        <f>RMDF!X51</f>
        <v>0</v>
      </c>
      <c r="Y51" s="318" t="str">
        <f>IF(X51=0,"",_xlfn.XLOOKUP(X51,StatePicklist!$1:$1,StatePicklist!$3:$3,"NA",0))</f>
        <v/>
      </c>
      <c r="Z51" s="297" t="str">
        <f ca="1">IF(RMDF!Y51="", "", IF(ISNUMBER(MATCH(RMDF!Y51, INDIRECT(Y51), 0)), "OK", "Invalid"))</f>
        <v/>
      </c>
      <c r="AA51" s="281"/>
      <c r="AB51" s="281"/>
      <c r="AC51" s="281"/>
      <c r="AD51" s="281" t="b">
        <f>AND(RMDF!AG51&gt;=0, RMDF!AG51&lt;=1-RMDF!Z51, RMDF!AG51=ROUND(RMDF!AG51,4))</f>
        <v>1</v>
      </c>
      <c r="AE51" s="317">
        <f>RMDF!AE51</f>
        <v>0</v>
      </c>
      <c r="AF51" s="318" t="str">
        <f>IF(AE51=0,"",_xlfn.XLOOKUP(AE51,StatePicklist!$1:$1,StatePicklist!$3:$3,"NA",0))</f>
        <v/>
      </c>
      <c r="AG51" s="297" t="str">
        <f ca="1">IF(RMDF!AF51="", "", IF(ISNUMBER(MATCH(RMDF!AF51, INDIRECT(AF51), 0)), "OK", "Invalid"))</f>
        <v/>
      </c>
      <c r="AH51" s="281"/>
      <c r="AI51" s="281"/>
      <c r="AJ51" s="281"/>
      <c r="AK51" s="281" t="b">
        <f>AND(RMDF!AN51&gt;=0, RMDF!AN51&lt;=1-SUM(RMDF!Z51,RMDF!AG51), RMDF!AN51=ROUND(RMDF!AN51,4))</f>
        <v>1</v>
      </c>
      <c r="AL51" s="317">
        <f>RMDF!AL51</f>
        <v>0</v>
      </c>
      <c r="AM51" s="318" t="str">
        <f>IF(AL51=0,"",_xlfn.XLOOKUP(AL51,StatePicklist!$1:$1,StatePicklist!$3:$3,"NA",0))</f>
        <v/>
      </c>
      <c r="AN51" s="297" t="str">
        <f ca="1">IF(RMDF!AM51="", "", IF(ISNUMBER(MATCH(RMDF!AM51, INDIRECT(AM51), 0)), "OK", "Invalid"))</f>
        <v/>
      </c>
      <c r="AO51" s="281"/>
      <c r="AP51" s="281"/>
      <c r="AQ51" s="281"/>
      <c r="AR51" s="281" t="b">
        <f>AND(RMDF!AU51&gt;=0, RMDF!AU51&lt;=1-SUM(RMDF!Z51,RMDF!AG51,RMDF!AN51), RMDF!AU51=ROUND(RMDF!AU51,4))</f>
        <v>1</v>
      </c>
      <c r="AS51" s="317">
        <f>RMDF!AS51</f>
        <v>0</v>
      </c>
      <c r="AT51" s="318" t="str">
        <f>IF(AS51=0,"",_xlfn.XLOOKUP(AS51,StatePicklist!$1:$1,StatePicklist!$3:$3,"NA",0))</f>
        <v/>
      </c>
      <c r="AU51" s="297" t="str">
        <f ca="1">IF(RMDF!AT51="", "", IF(ISNUMBER(MATCH(RMDF!AT51, INDIRECT(AT51), 0)), "OK", "Invalid"))</f>
        <v/>
      </c>
      <c r="AV51" s="281"/>
      <c r="AW51" s="281"/>
      <c r="AX51" s="281"/>
      <c r="AY51" s="281" t="b">
        <f>AND(RMDF!BB51&gt;=0, RMDF!BB51&lt;=1-SUM(RMDF!Z51,RMDF!AG51,RMDF!AN51,RMDF!AU51), RMDF!BB51=ROUND(RMDF!BB51,4))</f>
        <v>1</v>
      </c>
      <c r="AZ51" s="317">
        <f>RMDF!AZ51</f>
        <v>0</v>
      </c>
      <c r="BA51" s="318" t="str">
        <f>IF(AZ51=0,"",_xlfn.XLOOKUP(AZ51,StatePicklist!$1:$1,StatePicklist!$3:$3,"NA",0))</f>
        <v/>
      </c>
      <c r="BB51" s="297" t="str">
        <f ca="1">IF(RMDF!BA51="", "", IF(ISNUMBER(MATCH(RMDF!BA51, INDIRECT(BA51), 0)), "OK", "Invalid"))</f>
        <v/>
      </c>
      <c r="BC51" s="281"/>
      <c r="BD51" s="281"/>
      <c r="BE51" s="281"/>
      <c r="BF51" s="281" t="b">
        <f>AND(RMDF!BI51&gt;=0, RMDF!BI51&lt;=1-SUM(RMDF!Z51,RMDF!AG51,RMDF!AN51,RMDF!AU51,RMDF!BB51), RMDF!BI51=ROUND(RMDF!BI51,4))</f>
        <v>1</v>
      </c>
      <c r="BG51" s="317">
        <f>RMDF!BG51</f>
        <v>0</v>
      </c>
      <c r="BH51" s="318" t="str">
        <f>IF(BG51=0,"",_xlfn.XLOOKUP(BG51,StatePicklist!$1:$1,StatePicklist!$3:$3,"NA",0))</f>
        <v/>
      </c>
      <c r="BI51" s="297" t="str">
        <f ca="1">IF(RMDF!BH51="", "", IF(ISNUMBER(MATCH(RMDF!BH51, INDIRECT(BH51), 0)), "OK", "Invalid"))</f>
        <v/>
      </c>
      <c r="BJ51" s="281"/>
      <c r="BK51" s="281"/>
      <c r="BL51" s="281"/>
      <c r="BM51" s="281" t="b">
        <f>AND(RMDF!BP51&gt;=0, RMDF!BP51&lt;=1-SUM(RMDF!Z51,RMDF!AG51,RMDF!AN51,RMDF!AU51,RMDF!BB51,RMDF!BI51), RMDF!BP51=ROUND(RMDF!BP51,4))</f>
        <v>1</v>
      </c>
      <c r="BN51" s="317">
        <f>RMDF!BN51</f>
        <v>0</v>
      </c>
      <c r="BO51" s="318" t="str">
        <f>IF(BN51=0,"",_xlfn.XLOOKUP(BN51,StatePicklist!$1:$1,StatePicklist!$3:$3,"NA",0))</f>
        <v/>
      </c>
      <c r="BP51" s="297" t="str">
        <f ca="1">IF(RMDF!BO51="", "", IF(ISNUMBER(MATCH(RMDF!BO51, INDIRECT(BO51), 0)), "OK", "Invalid"))</f>
        <v/>
      </c>
      <c r="BQ51" s="281"/>
      <c r="BR51" s="281"/>
      <c r="BS51" s="281"/>
      <c r="BT51" s="281" t="b">
        <f>AND(RMDF!BW51&gt;=0, RMDF!BW51&lt;=1-SUM(RMDF!Z51,RMDF!AG51,RMDF!AN51,RMDF!AU51,RMDF!BB51,RMDF!BI51,RMDF!BP51), RMDF!BW51=ROUND(RMDF!BW51,4))</f>
        <v>1</v>
      </c>
      <c r="BU51" s="317">
        <f>RMDF!BU51</f>
        <v>0</v>
      </c>
      <c r="BV51" s="318" t="str">
        <f>IF(BU51=0,"",_xlfn.XLOOKUP(BU51,StatePicklist!$1:$1,StatePicklist!$3:$3,"NA",0))</f>
        <v/>
      </c>
      <c r="BW51" s="297" t="str">
        <f ca="1">IF(RMDF!BV51="", "", IF(ISNUMBER(MATCH(RMDF!BV51, INDIRECT(BV51), 0)), "OK", "Invalid"))</f>
        <v/>
      </c>
      <c r="BX51" s="281"/>
      <c r="BY51" s="281"/>
      <c r="BZ51" s="281"/>
      <c r="CA51" s="281" t="b">
        <f>AND(RMDF!CD51&gt;=0, RMDF!CD51&lt;=1-SUM(RMDF!Z51,RMDF!AG51,RMDF!AN51,RMDF!AU51,RMDF!BB51,RMDF!BI51,RMDF!BP51,RMDF!BW51), RMDF!CD51=ROUND(RMDF!CD51,4))</f>
        <v>1</v>
      </c>
      <c r="CB51" s="317">
        <f>RMDF!CB51</f>
        <v>0</v>
      </c>
      <c r="CC51" s="318" t="str">
        <f>IF(CB51=0,"",_xlfn.XLOOKUP(CB51,StatePicklist!$1:$1,StatePicklist!$3:$3,"NA",0))</f>
        <v/>
      </c>
      <c r="CD51" s="297" t="str">
        <f ca="1">IF(RMDF!CC51="", "", IF(ISNUMBER(MATCH(RMDF!CC51, INDIRECT(CC51), 0)), "OK", "Invalid"))</f>
        <v/>
      </c>
      <c r="CE51" s="281"/>
      <c r="CF51" s="281"/>
      <c r="CG51" s="281"/>
      <c r="CH51" s="281" t="b">
        <f>AND(RMDF!CK51&gt;=0, RMDF!CK51&lt;=1-SUM(RMDF!Z51,RMDF!AG51,RMDF!AN51,RMDF!AU51,RMDF!BB51,RMDF!BI51,RMDF!BP51,RMDF!BW51,RMDF!CD51), RMDF!CK51=ROUND(RMDF!CK51,4))</f>
        <v>1</v>
      </c>
      <c r="CI51" s="317">
        <f>RMDF!CI51</f>
        <v>0</v>
      </c>
      <c r="CJ51" s="318" t="str">
        <f>IF(CI51=0,"",_xlfn.XLOOKUP(CI51,StatePicklist!$1:$1,StatePicklist!$3:$3,"NA",0))</f>
        <v/>
      </c>
      <c r="CK51" s="297" t="str">
        <f ca="1">IF(RMDF!CJ51="", "", IF(ISNUMBER(MATCH(RMDF!CJ51, INDIRECT(CJ51), 0)), "OK", "Invalid"))</f>
        <v/>
      </c>
      <c r="CL51" s="281"/>
      <c r="CM51" s="281"/>
      <c r="CN51" s="281"/>
      <c r="CO51" s="281" t="b">
        <f>AND(RMDF!CR51&gt;=0, RMDF!CR51&lt;=1-SUM(RMDF!Z51,RMDF!AG51,RMDF!AN51,RMDF!AU51,RMDF!BB51,RMDF!BI51,RMDF!BP51,RMDF!BW51,RMDF!CD51,RMDF!CK51), RMDF!CR51=ROUND(RMDF!CR51,4))</f>
        <v>1</v>
      </c>
      <c r="CP51" s="317">
        <f>RMDF!CP51</f>
        <v>0</v>
      </c>
      <c r="CQ51" s="318" t="str">
        <f>IF(CP51=0,"",_xlfn.XLOOKUP(CP51,StatePicklist!$1:$1,StatePicklist!$3:$3,"NA",0))</f>
        <v/>
      </c>
      <c r="CR51" s="297" t="str">
        <f ca="1">IF(RMDF!CQ51="", "", IF(ISNUMBER(MATCH(RMDF!CQ51, INDIRECT(CQ51), 0)), "OK", "Invalid"))</f>
        <v/>
      </c>
      <c r="CS51" s="281"/>
      <c r="CT51" s="281"/>
      <c r="CU51" s="281"/>
      <c r="CV51" s="281" t="b">
        <f>AND(RMDF!CY51&gt;=0, RMDF!CY51&lt;=1-SUM(RMDF!Z51,RMDF!AG51,RMDF!AN51,RMDF!AU51,RMDF!BB51,RMDF!BI51,RMDF!BP51,RMDF!BW51,RMDF!CD51,RMDF!CK51,RMDF!CR51), RMDF!CY51=ROUND(RMDF!CY51,4))</f>
        <v>1</v>
      </c>
      <c r="CW51" s="317">
        <f>RMDF!CW51</f>
        <v>0</v>
      </c>
      <c r="CX51" s="318" t="str">
        <f>IF(CW51=0,"",_xlfn.XLOOKUP(CW51,StatePicklist!$1:$1,StatePicklist!$3:$3,"NA",0))</f>
        <v/>
      </c>
      <c r="CY51" s="297" t="str">
        <f ca="1">IF(RMDF!CX51="", "", IF(ISNUMBER(MATCH(RMDF!CX51, INDIRECT(CX51), 0)), "OK", "Invalid"))</f>
        <v/>
      </c>
      <c r="CZ51" s="281"/>
      <c r="DA51" s="281"/>
      <c r="DB51" s="281"/>
      <c r="DC51" s="281" t="b">
        <f>AND(RMDF!DF51&gt;=0, RMDF!DF51&lt;=1-SUM(RMDF!Z51,RMDF!AG51,RMDF!AN51,RMDF!AU51,RMDF!BB51,RMDF!BI51,RMDF!BP51,RMDF!BW51,RMDF!CD51,RMDF!CK51,RMDF!CR51,RMDF!CY51), RMDF!DF51=ROUND(RMDF!DF51,4))</f>
        <v>1</v>
      </c>
      <c r="DD51" s="317">
        <f>RMDF!DD51</f>
        <v>0</v>
      </c>
      <c r="DE51" s="318" t="str">
        <f>IF(DD51=0,"",_xlfn.XLOOKUP(DD51,StatePicklist!$1:$1,StatePicklist!$3:$3,"NA",0))</f>
        <v/>
      </c>
      <c r="DF51" s="297" t="str">
        <f ca="1">IF(RMDF!DE51="", "", IF(ISNUMBER(MATCH(RMDF!DE51, INDIRECT(DE51), 0)), "OK", "Invalid"))</f>
        <v/>
      </c>
      <c r="DG51" s="281"/>
      <c r="DH51" s="281"/>
      <c r="DI51" s="281"/>
      <c r="DJ51" s="281" t="b">
        <f>AND(RMDF!DM51&gt;=0, RMDF!DM51&lt;=1-SUM(RMDF!Z51,RMDF!AG51,RMDF!AN51,RMDF!AU51,RMDF!BB51,RMDF!BI51,RMDF!BP51,RMDF!BW51,RMDF!CD51,RMDF!CK51,RMDF!CR51,RMDF!CY51,RMDF!DF51), RMDF!DM51=ROUND(RMDF!DM51,4))</f>
        <v>1</v>
      </c>
      <c r="DK51" s="317">
        <f>RMDF!DK51</f>
        <v>0</v>
      </c>
      <c r="DL51" s="318" t="str">
        <f>IF(DK51=0,"",_xlfn.XLOOKUP(DK51,StatePicklist!$1:$1,StatePicklist!$3:$3,"NA",0))</f>
        <v/>
      </c>
      <c r="DM51" s="297" t="str">
        <f ca="1">IF(RMDF!DL51="", "", IF(ISNUMBER(MATCH(RMDF!DL51, INDIRECT(DL51), 0)), "OK", "Invalid"))</f>
        <v/>
      </c>
      <c r="DN51" s="281"/>
      <c r="DO51" s="281"/>
      <c r="DP51" s="281"/>
      <c r="DQ51" s="281" t="b">
        <f>AND(RMDF!DT51&gt;=0, RMDF!DT51&lt;=1-SUM(RMDF!Z51,RMDF!AG51,RMDF!AN51,RMDF!AU51,RMDF!BB51,RMDF!BI51,RMDF!BP51,RMDF!BW51,RMDF!CD51,RMDF!CK51,RMDF!CR51,RMDF!CY51,RMDF!DF51,RMDF!DM51), RMDF!DT51=ROUND(RMDF!DT51,4))</f>
        <v>1</v>
      </c>
      <c r="DR51" s="317">
        <f>RMDF!DR51</f>
        <v>0</v>
      </c>
      <c r="DS51" s="318" t="str">
        <f>IF(DR51=0,"",_xlfn.XLOOKUP(DR51,StatePicklist!$1:$1,StatePicklist!$3:$3,"NA",0))</f>
        <v/>
      </c>
      <c r="DT51" s="297" t="str">
        <f ca="1">IF(RMDF!DS51="", "", IF(ISNUMBER(MATCH(RMDF!DS51, INDIRECT(DS51), 0)), "OK", "Invalid"))</f>
        <v/>
      </c>
      <c r="DU51" s="281"/>
      <c r="DV51" s="281"/>
      <c r="DW51" s="281"/>
      <c r="DX51" s="281" t="b">
        <f>AND(RMDF!EA51&gt;=0, RMDF!EA51&lt;=1-SUM(RMDF!Z51,RMDF!AG51,RMDF!AN51,RMDF!AU51,RMDF!BB51,RMDF!BI51,RMDF!BP51,RMDF!BW51,RMDF!CD51,RMDF!CK51,RMDF!CR51,RMDF!CY51,RMDF!DF51,RMDF!DM51,RMDF!DT51), RMDF!EA51=ROUND(RMDF!EA51,4))</f>
        <v>1</v>
      </c>
      <c r="DY51" s="317">
        <f>RMDF!DY51</f>
        <v>0</v>
      </c>
      <c r="DZ51" s="318" t="str">
        <f>IF(DY51=0,"",_xlfn.XLOOKUP(DY51,StatePicklist!$1:$1,StatePicklist!$3:$3,"NA",0))</f>
        <v/>
      </c>
      <c r="EA51" s="297" t="str">
        <f ca="1">IF(RMDF!DZ51="", "", IF(ISNUMBER(MATCH(RMDF!DZ51, INDIRECT(DZ51), 0)), "OK", "Invalid"))</f>
        <v/>
      </c>
      <c r="EB51" s="281"/>
      <c r="EC51" s="281"/>
      <c r="ED51" s="281"/>
      <c r="EE51" s="281" t="b">
        <f>AND(RMDF!EH51&gt;=0, RMDF!EH51&lt;=1-SUM(RMDF!Z51,RMDF!AG51,RMDF!AN51,RMDF!AU51,RMDF!BB51,RMDF!BI51,RMDF!BP51,RMDF!BW51,RMDF!CD51,RMDF!CK51,RMDF!CR51,RMDF!CY51,RMDF!DF51,RMDF!DM51,RMDF!DT51,RMDF!EA51), RMDF!EH51=ROUND(RMDF!EH51,4))</f>
        <v>1</v>
      </c>
      <c r="EF51" s="317">
        <f>RMDF!EF51</f>
        <v>0</v>
      </c>
      <c r="EG51" s="318" t="str">
        <f>IF(EF51=0,"",_xlfn.XLOOKUP(EF51,StatePicklist!$1:$1,StatePicklist!$3:$3,"NA",0))</f>
        <v/>
      </c>
      <c r="EH51" s="297" t="str">
        <f ca="1">IF(RMDF!EG51="", "", IF(ISNUMBER(MATCH(RMDF!EG51, INDIRECT(EG51), 0)), "OK", "Invalid"))</f>
        <v/>
      </c>
      <c r="EI51" s="281"/>
      <c r="EJ51" s="281"/>
      <c r="EK51" s="281"/>
      <c r="EL51" s="281" t="b">
        <f>AND(RMDF!EO51&gt;=0, RMDF!EO51&lt;=1-SUM(RMDF!Z51,RMDF!AG51,RMDF!AN51,RMDF!AU51,RMDF!BB51,RMDF!BI51,RMDF!BP51,RMDF!BW51,RMDF!CD51,RMDF!CK51,RMDF!CR51,RMDF!CY51,RMDF!DF51,RMDF!DM51,RMDF!DT51,RMDF!EA51,RMDF!EH51), RMDF!EO51=ROUND(RMDF!EO51,4))</f>
        <v>1</v>
      </c>
      <c r="EM51" s="317">
        <f>RMDF!EM51</f>
        <v>0</v>
      </c>
      <c r="EN51" s="318" t="str">
        <f>IF(EM51=0,"",_xlfn.XLOOKUP(EM51,StatePicklist!$1:$1,StatePicklist!$3:$3,"NA",0))</f>
        <v/>
      </c>
      <c r="EO51" s="297" t="str">
        <f ca="1">IF(RMDF!EN51="", "", IF(ISNUMBER(MATCH(RMDF!EN51, INDIRECT(EN51), 0)), "OK", "Invalid"))</f>
        <v/>
      </c>
      <c r="EP51" s="281"/>
      <c r="EQ51" s="281"/>
      <c r="ER51" s="281"/>
      <c r="ES51" s="281" t="b">
        <f>AND(RMDF!EV51&gt;=0, RMDF!EV51&lt;=1-SUM(RMDF!Z51,RMDF!AG51,RMDF!AN51,RMDF!AU51,RMDF!BB51,RMDF!BI51,RMDF!BP51,RMDF!BW51,RMDF!CD51,RMDF!CK51,RMDF!CR51,RMDF!CY51,RMDF!DF51,RMDF!DM51,RMDF!DT51,RMDF!EA51,RMDF!EH51,RMDF!EO51), RMDF!EV51=ROUND(RMDF!EV51,4))</f>
        <v>1</v>
      </c>
      <c r="ET51" s="317">
        <f>RMDF!ET51</f>
        <v>0</v>
      </c>
      <c r="EU51" s="318" t="str">
        <f>IF(ET51=0,"",_xlfn.XLOOKUP(ET51,StatePicklist!$1:$1,StatePicklist!$3:$3,"NA",0))</f>
        <v/>
      </c>
      <c r="EV51" s="297" t="str">
        <f ca="1">IF(RMDF!EU51="", "", IF(ISNUMBER(MATCH(RMDF!EU51, INDIRECT(EU51), 0)), "OK", "Invalid"))</f>
        <v/>
      </c>
      <c r="EW51" s="281"/>
      <c r="EX51" s="281"/>
      <c r="EY51" s="281"/>
      <c r="EZ51" s="281" t="b">
        <f>AND(RMDF!FC51&gt;=0, RMDF!FC51&lt;=1-SUM(RMDF!Z51,RMDF!AG51,RMDF!AN51,RMDF!AU51,RMDF!BB51,RMDF!BI51,RMDF!BP51,RMDF!BW51,RMDF!CD51,RMDF!CK51,RMDF!CR51,RMDF!CY51,RMDF!DF51,RMDF!DM51,RMDF!DT51,RMDF!EA51,RMDF!EH51,RMDF!EO51,RMDF!EV51), RMDF!FC51=ROUND(RMDF!FC51,4))</f>
        <v>1</v>
      </c>
      <c r="FA51" s="317">
        <f>RMDF!FA51</f>
        <v>0</v>
      </c>
      <c r="FB51" s="318" t="str">
        <f>IF(FA51=0,"",_xlfn.XLOOKUP(FA51,StatePicklist!$1:$1,StatePicklist!$3:$3,"NA",0))</f>
        <v/>
      </c>
      <c r="FC51" s="297" t="str">
        <f ca="1">IF(RMDF!FB51="", "", IF(ISNUMBER(MATCH(RMDF!FB51, INDIRECT(FB51), 0)), "OK", "Invalid"))</f>
        <v/>
      </c>
    </row>
    <row r="52" spans="1:159" s="205" customFormat="1" ht="39.9" customHeight="1" x14ac:dyDescent="0.25">
      <c r="A52" s="206"/>
      <c r="B52" s="196"/>
      <c r="C52" s="197"/>
      <c r="D52" s="198"/>
      <c r="E52" s="199"/>
      <c r="F52" s="200"/>
      <c r="G52" s="201"/>
      <c r="H52" s="292"/>
      <c r="I52" s="305">
        <f>RMDF!I52</f>
        <v>0</v>
      </c>
      <c r="J52" s="305" t="str">
        <f>IF(I52=ProductCode!$B$30,"PDReclPost",IF(OR(I52=ProductCode!$C$30,I52=ProductCode!$E$30,I52=ProductCode!$G$30),"PDPreCon",IF(OR(I52=ProductCode!$D$30,I52=ProductCode!$F$30),"PDNotReclPost","")))</f>
        <v/>
      </c>
      <c r="K52" s="305" t="str">
        <f t="shared" si="9"/>
        <v/>
      </c>
      <c r="L52" s="289"/>
      <c r="M52" s="305" t="str">
        <f t="shared" si="9"/>
        <v/>
      </c>
      <c r="N52" s="289" t="b">
        <f>AND(RMDF!N52&gt;=0, RMDF!N52&lt;=1-RMDF!L52, RMDF!N52=ROUND(RMDF!N52,4))</f>
        <v>1</v>
      </c>
      <c r="O52" s="286" t="str">
        <f>IF(P52="","",IF(I52="","",IF(LEFT(I52,13)="Reclaimed pos",RawMaterialCode!$E$569,RawMaterialCode!$E$568)))</f>
        <v>Reclaimed pre-consumer mixed fibers (RM0578)</v>
      </c>
      <c r="P52" s="295">
        <f t="shared" si="10"/>
        <v>1</v>
      </c>
      <c r="Q52" s="202"/>
      <c r="R52" s="203"/>
      <c r="S52" s="204" t="str">
        <f t="shared" si="11"/>
        <v/>
      </c>
      <c r="T52" s="281"/>
      <c r="U52" s="281"/>
      <c r="V52" s="281"/>
      <c r="W52" s="281"/>
      <c r="X52" s="317">
        <f>RMDF!X52</f>
        <v>0</v>
      </c>
      <c r="Y52" s="318" t="str">
        <f>IF(X52=0,"",_xlfn.XLOOKUP(X52,StatePicklist!$1:$1,StatePicklist!$3:$3,"NA",0))</f>
        <v/>
      </c>
      <c r="Z52" s="297" t="str">
        <f ca="1">IF(RMDF!Y52="", "", IF(ISNUMBER(MATCH(RMDF!Y52, INDIRECT(Y52), 0)), "OK", "Invalid"))</f>
        <v/>
      </c>
      <c r="AA52" s="281"/>
      <c r="AB52" s="281"/>
      <c r="AC52" s="281"/>
      <c r="AD52" s="281" t="b">
        <f>AND(RMDF!AG52&gt;=0, RMDF!AG52&lt;=1-RMDF!Z52, RMDF!AG52=ROUND(RMDF!AG52,4))</f>
        <v>1</v>
      </c>
      <c r="AE52" s="317">
        <f>RMDF!AE52</f>
        <v>0</v>
      </c>
      <c r="AF52" s="318" t="str">
        <f>IF(AE52=0,"",_xlfn.XLOOKUP(AE52,StatePicklist!$1:$1,StatePicklist!$3:$3,"NA",0))</f>
        <v/>
      </c>
      <c r="AG52" s="297" t="str">
        <f ca="1">IF(RMDF!AF52="", "", IF(ISNUMBER(MATCH(RMDF!AF52, INDIRECT(AF52), 0)), "OK", "Invalid"))</f>
        <v/>
      </c>
      <c r="AH52" s="281"/>
      <c r="AI52" s="281"/>
      <c r="AJ52" s="281"/>
      <c r="AK52" s="281" t="b">
        <f>AND(RMDF!AN52&gt;=0, RMDF!AN52&lt;=1-SUM(RMDF!Z52,RMDF!AG52), RMDF!AN52=ROUND(RMDF!AN52,4))</f>
        <v>1</v>
      </c>
      <c r="AL52" s="317">
        <f>RMDF!AL52</f>
        <v>0</v>
      </c>
      <c r="AM52" s="318" t="str">
        <f>IF(AL52=0,"",_xlfn.XLOOKUP(AL52,StatePicklist!$1:$1,StatePicklist!$3:$3,"NA",0))</f>
        <v/>
      </c>
      <c r="AN52" s="297" t="str">
        <f ca="1">IF(RMDF!AM52="", "", IF(ISNUMBER(MATCH(RMDF!AM52, INDIRECT(AM52), 0)), "OK", "Invalid"))</f>
        <v/>
      </c>
      <c r="AO52" s="281"/>
      <c r="AP52" s="281"/>
      <c r="AQ52" s="281"/>
      <c r="AR52" s="281" t="b">
        <f>AND(RMDF!AU52&gt;=0, RMDF!AU52&lt;=1-SUM(RMDF!Z52,RMDF!AG52,RMDF!AN52), RMDF!AU52=ROUND(RMDF!AU52,4))</f>
        <v>1</v>
      </c>
      <c r="AS52" s="317">
        <f>RMDF!AS52</f>
        <v>0</v>
      </c>
      <c r="AT52" s="318" t="str">
        <f>IF(AS52=0,"",_xlfn.XLOOKUP(AS52,StatePicklist!$1:$1,StatePicklist!$3:$3,"NA",0))</f>
        <v/>
      </c>
      <c r="AU52" s="297" t="str">
        <f ca="1">IF(RMDF!AT52="", "", IF(ISNUMBER(MATCH(RMDF!AT52, INDIRECT(AT52), 0)), "OK", "Invalid"))</f>
        <v/>
      </c>
      <c r="AV52" s="281"/>
      <c r="AW52" s="281"/>
      <c r="AX52" s="281"/>
      <c r="AY52" s="281" t="b">
        <f>AND(RMDF!BB52&gt;=0, RMDF!BB52&lt;=1-SUM(RMDF!Z52,RMDF!AG52,RMDF!AN52,RMDF!AU52), RMDF!BB52=ROUND(RMDF!BB52,4))</f>
        <v>1</v>
      </c>
      <c r="AZ52" s="317">
        <f>RMDF!AZ52</f>
        <v>0</v>
      </c>
      <c r="BA52" s="318" t="str">
        <f>IF(AZ52=0,"",_xlfn.XLOOKUP(AZ52,StatePicklist!$1:$1,StatePicklist!$3:$3,"NA",0))</f>
        <v/>
      </c>
      <c r="BB52" s="297" t="str">
        <f ca="1">IF(RMDF!BA52="", "", IF(ISNUMBER(MATCH(RMDF!BA52, INDIRECT(BA52), 0)), "OK", "Invalid"))</f>
        <v/>
      </c>
      <c r="BC52" s="281"/>
      <c r="BD52" s="281"/>
      <c r="BE52" s="281"/>
      <c r="BF52" s="281" t="b">
        <f>AND(RMDF!BI52&gt;=0, RMDF!BI52&lt;=1-SUM(RMDF!Z52,RMDF!AG52,RMDF!AN52,RMDF!AU52,RMDF!BB52), RMDF!BI52=ROUND(RMDF!BI52,4))</f>
        <v>1</v>
      </c>
      <c r="BG52" s="317">
        <f>RMDF!BG52</f>
        <v>0</v>
      </c>
      <c r="BH52" s="318" t="str">
        <f>IF(BG52=0,"",_xlfn.XLOOKUP(BG52,StatePicklist!$1:$1,StatePicklist!$3:$3,"NA",0))</f>
        <v/>
      </c>
      <c r="BI52" s="297" t="str">
        <f ca="1">IF(RMDF!BH52="", "", IF(ISNUMBER(MATCH(RMDF!BH52, INDIRECT(BH52), 0)), "OK", "Invalid"))</f>
        <v/>
      </c>
      <c r="BJ52" s="281"/>
      <c r="BK52" s="281"/>
      <c r="BL52" s="281"/>
      <c r="BM52" s="281" t="b">
        <f>AND(RMDF!BP52&gt;=0, RMDF!BP52&lt;=1-SUM(RMDF!Z52,RMDF!AG52,RMDF!AN52,RMDF!AU52,RMDF!BB52,RMDF!BI52), RMDF!BP52=ROUND(RMDF!BP52,4))</f>
        <v>1</v>
      </c>
      <c r="BN52" s="317">
        <f>RMDF!BN52</f>
        <v>0</v>
      </c>
      <c r="BO52" s="318" t="str">
        <f>IF(BN52=0,"",_xlfn.XLOOKUP(BN52,StatePicklist!$1:$1,StatePicklist!$3:$3,"NA",0))</f>
        <v/>
      </c>
      <c r="BP52" s="297" t="str">
        <f ca="1">IF(RMDF!BO52="", "", IF(ISNUMBER(MATCH(RMDF!BO52, INDIRECT(BO52), 0)), "OK", "Invalid"))</f>
        <v/>
      </c>
      <c r="BQ52" s="281"/>
      <c r="BR52" s="281"/>
      <c r="BS52" s="281"/>
      <c r="BT52" s="281" t="b">
        <f>AND(RMDF!BW52&gt;=0, RMDF!BW52&lt;=1-SUM(RMDF!Z52,RMDF!AG52,RMDF!AN52,RMDF!AU52,RMDF!BB52,RMDF!BI52,RMDF!BP52), RMDF!BW52=ROUND(RMDF!BW52,4))</f>
        <v>1</v>
      </c>
      <c r="BU52" s="317">
        <f>RMDF!BU52</f>
        <v>0</v>
      </c>
      <c r="BV52" s="318" t="str">
        <f>IF(BU52=0,"",_xlfn.XLOOKUP(BU52,StatePicklist!$1:$1,StatePicklist!$3:$3,"NA",0))</f>
        <v/>
      </c>
      <c r="BW52" s="297" t="str">
        <f ca="1">IF(RMDF!BV52="", "", IF(ISNUMBER(MATCH(RMDF!BV52, INDIRECT(BV52), 0)), "OK", "Invalid"))</f>
        <v/>
      </c>
      <c r="BX52" s="281"/>
      <c r="BY52" s="281"/>
      <c r="BZ52" s="281"/>
      <c r="CA52" s="281" t="b">
        <f>AND(RMDF!CD52&gt;=0, RMDF!CD52&lt;=1-SUM(RMDF!Z52,RMDF!AG52,RMDF!AN52,RMDF!AU52,RMDF!BB52,RMDF!BI52,RMDF!BP52,RMDF!BW52), RMDF!CD52=ROUND(RMDF!CD52,4))</f>
        <v>1</v>
      </c>
      <c r="CB52" s="317">
        <f>RMDF!CB52</f>
        <v>0</v>
      </c>
      <c r="CC52" s="318" t="str">
        <f>IF(CB52=0,"",_xlfn.XLOOKUP(CB52,StatePicklist!$1:$1,StatePicklist!$3:$3,"NA",0))</f>
        <v/>
      </c>
      <c r="CD52" s="297" t="str">
        <f ca="1">IF(RMDF!CC52="", "", IF(ISNUMBER(MATCH(RMDF!CC52, INDIRECT(CC52), 0)), "OK", "Invalid"))</f>
        <v/>
      </c>
      <c r="CE52" s="281"/>
      <c r="CF52" s="281"/>
      <c r="CG52" s="281"/>
      <c r="CH52" s="281" t="b">
        <f>AND(RMDF!CK52&gt;=0, RMDF!CK52&lt;=1-SUM(RMDF!Z52,RMDF!AG52,RMDF!AN52,RMDF!AU52,RMDF!BB52,RMDF!BI52,RMDF!BP52,RMDF!BW52,RMDF!CD52), RMDF!CK52=ROUND(RMDF!CK52,4))</f>
        <v>1</v>
      </c>
      <c r="CI52" s="317">
        <f>RMDF!CI52</f>
        <v>0</v>
      </c>
      <c r="CJ52" s="318" t="str">
        <f>IF(CI52=0,"",_xlfn.XLOOKUP(CI52,StatePicklist!$1:$1,StatePicklist!$3:$3,"NA",0))</f>
        <v/>
      </c>
      <c r="CK52" s="297" t="str">
        <f ca="1">IF(RMDF!CJ52="", "", IF(ISNUMBER(MATCH(RMDF!CJ52, INDIRECT(CJ52), 0)), "OK", "Invalid"))</f>
        <v/>
      </c>
      <c r="CL52" s="281"/>
      <c r="CM52" s="281"/>
      <c r="CN52" s="281"/>
      <c r="CO52" s="281" t="b">
        <f>AND(RMDF!CR52&gt;=0, RMDF!CR52&lt;=1-SUM(RMDF!Z52,RMDF!AG52,RMDF!AN52,RMDF!AU52,RMDF!BB52,RMDF!BI52,RMDF!BP52,RMDF!BW52,RMDF!CD52,RMDF!CK52), RMDF!CR52=ROUND(RMDF!CR52,4))</f>
        <v>1</v>
      </c>
      <c r="CP52" s="317">
        <f>RMDF!CP52</f>
        <v>0</v>
      </c>
      <c r="CQ52" s="318" t="str">
        <f>IF(CP52=0,"",_xlfn.XLOOKUP(CP52,StatePicklist!$1:$1,StatePicklist!$3:$3,"NA",0))</f>
        <v/>
      </c>
      <c r="CR52" s="297" t="str">
        <f ca="1">IF(RMDF!CQ52="", "", IF(ISNUMBER(MATCH(RMDF!CQ52, INDIRECT(CQ52), 0)), "OK", "Invalid"))</f>
        <v/>
      </c>
      <c r="CS52" s="281"/>
      <c r="CT52" s="281"/>
      <c r="CU52" s="281"/>
      <c r="CV52" s="281" t="b">
        <f>AND(RMDF!CY52&gt;=0, RMDF!CY52&lt;=1-SUM(RMDF!Z52,RMDF!AG52,RMDF!AN52,RMDF!AU52,RMDF!BB52,RMDF!BI52,RMDF!BP52,RMDF!BW52,RMDF!CD52,RMDF!CK52,RMDF!CR52), RMDF!CY52=ROUND(RMDF!CY52,4))</f>
        <v>1</v>
      </c>
      <c r="CW52" s="317">
        <f>RMDF!CW52</f>
        <v>0</v>
      </c>
      <c r="CX52" s="318" t="str">
        <f>IF(CW52=0,"",_xlfn.XLOOKUP(CW52,StatePicklist!$1:$1,StatePicklist!$3:$3,"NA",0))</f>
        <v/>
      </c>
      <c r="CY52" s="297" t="str">
        <f ca="1">IF(RMDF!CX52="", "", IF(ISNUMBER(MATCH(RMDF!CX52, INDIRECT(CX52), 0)), "OK", "Invalid"))</f>
        <v/>
      </c>
      <c r="CZ52" s="281"/>
      <c r="DA52" s="281"/>
      <c r="DB52" s="281"/>
      <c r="DC52" s="281" t="b">
        <f>AND(RMDF!DF52&gt;=0, RMDF!DF52&lt;=1-SUM(RMDF!Z52,RMDF!AG52,RMDF!AN52,RMDF!AU52,RMDF!BB52,RMDF!BI52,RMDF!BP52,RMDF!BW52,RMDF!CD52,RMDF!CK52,RMDF!CR52,RMDF!CY52), RMDF!DF52=ROUND(RMDF!DF52,4))</f>
        <v>1</v>
      </c>
      <c r="DD52" s="317">
        <f>RMDF!DD52</f>
        <v>0</v>
      </c>
      <c r="DE52" s="318" t="str">
        <f>IF(DD52=0,"",_xlfn.XLOOKUP(DD52,StatePicklist!$1:$1,StatePicklist!$3:$3,"NA",0))</f>
        <v/>
      </c>
      <c r="DF52" s="297" t="str">
        <f ca="1">IF(RMDF!DE52="", "", IF(ISNUMBER(MATCH(RMDF!DE52, INDIRECT(DE52), 0)), "OK", "Invalid"))</f>
        <v/>
      </c>
      <c r="DG52" s="281"/>
      <c r="DH52" s="281"/>
      <c r="DI52" s="281"/>
      <c r="DJ52" s="281" t="b">
        <f>AND(RMDF!DM52&gt;=0, RMDF!DM52&lt;=1-SUM(RMDF!Z52,RMDF!AG52,RMDF!AN52,RMDF!AU52,RMDF!BB52,RMDF!BI52,RMDF!BP52,RMDF!BW52,RMDF!CD52,RMDF!CK52,RMDF!CR52,RMDF!CY52,RMDF!DF52), RMDF!DM52=ROUND(RMDF!DM52,4))</f>
        <v>1</v>
      </c>
      <c r="DK52" s="317">
        <f>RMDF!DK52</f>
        <v>0</v>
      </c>
      <c r="DL52" s="318" t="str">
        <f>IF(DK52=0,"",_xlfn.XLOOKUP(DK52,StatePicklist!$1:$1,StatePicklist!$3:$3,"NA",0))</f>
        <v/>
      </c>
      <c r="DM52" s="297" t="str">
        <f ca="1">IF(RMDF!DL52="", "", IF(ISNUMBER(MATCH(RMDF!DL52, INDIRECT(DL52), 0)), "OK", "Invalid"))</f>
        <v/>
      </c>
      <c r="DN52" s="281"/>
      <c r="DO52" s="281"/>
      <c r="DP52" s="281"/>
      <c r="DQ52" s="281" t="b">
        <f>AND(RMDF!DT52&gt;=0, RMDF!DT52&lt;=1-SUM(RMDF!Z52,RMDF!AG52,RMDF!AN52,RMDF!AU52,RMDF!BB52,RMDF!BI52,RMDF!BP52,RMDF!BW52,RMDF!CD52,RMDF!CK52,RMDF!CR52,RMDF!CY52,RMDF!DF52,RMDF!DM52), RMDF!DT52=ROUND(RMDF!DT52,4))</f>
        <v>1</v>
      </c>
      <c r="DR52" s="317">
        <f>RMDF!DR52</f>
        <v>0</v>
      </c>
      <c r="DS52" s="318" t="str">
        <f>IF(DR52=0,"",_xlfn.XLOOKUP(DR52,StatePicklist!$1:$1,StatePicklist!$3:$3,"NA",0))</f>
        <v/>
      </c>
      <c r="DT52" s="297" t="str">
        <f ca="1">IF(RMDF!DS52="", "", IF(ISNUMBER(MATCH(RMDF!DS52, INDIRECT(DS52), 0)), "OK", "Invalid"))</f>
        <v/>
      </c>
      <c r="DU52" s="281"/>
      <c r="DV52" s="281"/>
      <c r="DW52" s="281"/>
      <c r="DX52" s="281" t="b">
        <f>AND(RMDF!EA52&gt;=0, RMDF!EA52&lt;=1-SUM(RMDF!Z52,RMDF!AG52,RMDF!AN52,RMDF!AU52,RMDF!BB52,RMDF!BI52,RMDF!BP52,RMDF!BW52,RMDF!CD52,RMDF!CK52,RMDF!CR52,RMDF!CY52,RMDF!DF52,RMDF!DM52,RMDF!DT52), RMDF!EA52=ROUND(RMDF!EA52,4))</f>
        <v>1</v>
      </c>
      <c r="DY52" s="317">
        <f>RMDF!DY52</f>
        <v>0</v>
      </c>
      <c r="DZ52" s="318" t="str">
        <f>IF(DY52=0,"",_xlfn.XLOOKUP(DY52,StatePicklist!$1:$1,StatePicklist!$3:$3,"NA",0))</f>
        <v/>
      </c>
      <c r="EA52" s="297" t="str">
        <f ca="1">IF(RMDF!DZ52="", "", IF(ISNUMBER(MATCH(RMDF!DZ52, INDIRECT(DZ52), 0)), "OK", "Invalid"))</f>
        <v/>
      </c>
      <c r="EB52" s="281"/>
      <c r="EC52" s="281"/>
      <c r="ED52" s="281"/>
      <c r="EE52" s="281" t="b">
        <f>AND(RMDF!EH52&gt;=0, RMDF!EH52&lt;=1-SUM(RMDF!Z52,RMDF!AG52,RMDF!AN52,RMDF!AU52,RMDF!BB52,RMDF!BI52,RMDF!BP52,RMDF!BW52,RMDF!CD52,RMDF!CK52,RMDF!CR52,RMDF!CY52,RMDF!DF52,RMDF!DM52,RMDF!DT52,RMDF!EA52), RMDF!EH52=ROUND(RMDF!EH52,4))</f>
        <v>1</v>
      </c>
      <c r="EF52" s="317">
        <f>RMDF!EF52</f>
        <v>0</v>
      </c>
      <c r="EG52" s="318" t="str">
        <f>IF(EF52=0,"",_xlfn.XLOOKUP(EF52,StatePicklist!$1:$1,StatePicklist!$3:$3,"NA",0))</f>
        <v/>
      </c>
      <c r="EH52" s="297" t="str">
        <f ca="1">IF(RMDF!EG52="", "", IF(ISNUMBER(MATCH(RMDF!EG52, INDIRECT(EG52), 0)), "OK", "Invalid"))</f>
        <v/>
      </c>
      <c r="EI52" s="281"/>
      <c r="EJ52" s="281"/>
      <c r="EK52" s="281"/>
      <c r="EL52" s="281" t="b">
        <f>AND(RMDF!EO52&gt;=0, RMDF!EO52&lt;=1-SUM(RMDF!Z52,RMDF!AG52,RMDF!AN52,RMDF!AU52,RMDF!BB52,RMDF!BI52,RMDF!BP52,RMDF!BW52,RMDF!CD52,RMDF!CK52,RMDF!CR52,RMDF!CY52,RMDF!DF52,RMDF!DM52,RMDF!DT52,RMDF!EA52,RMDF!EH52), RMDF!EO52=ROUND(RMDF!EO52,4))</f>
        <v>1</v>
      </c>
      <c r="EM52" s="317">
        <f>RMDF!EM52</f>
        <v>0</v>
      </c>
      <c r="EN52" s="318" t="str">
        <f>IF(EM52=0,"",_xlfn.XLOOKUP(EM52,StatePicklist!$1:$1,StatePicklist!$3:$3,"NA",0))</f>
        <v/>
      </c>
      <c r="EO52" s="297" t="str">
        <f ca="1">IF(RMDF!EN52="", "", IF(ISNUMBER(MATCH(RMDF!EN52, INDIRECT(EN52), 0)), "OK", "Invalid"))</f>
        <v/>
      </c>
      <c r="EP52" s="281"/>
      <c r="EQ52" s="281"/>
      <c r="ER52" s="281"/>
      <c r="ES52" s="281" t="b">
        <f>AND(RMDF!EV52&gt;=0, RMDF!EV52&lt;=1-SUM(RMDF!Z52,RMDF!AG52,RMDF!AN52,RMDF!AU52,RMDF!BB52,RMDF!BI52,RMDF!BP52,RMDF!BW52,RMDF!CD52,RMDF!CK52,RMDF!CR52,RMDF!CY52,RMDF!DF52,RMDF!DM52,RMDF!DT52,RMDF!EA52,RMDF!EH52,RMDF!EO52), RMDF!EV52=ROUND(RMDF!EV52,4))</f>
        <v>1</v>
      </c>
      <c r="ET52" s="317">
        <f>RMDF!ET52</f>
        <v>0</v>
      </c>
      <c r="EU52" s="318" t="str">
        <f>IF(ET52=0,"",_xlfn.XLOOKUP(ET52,StatePicklist!$1:$1,StatePicklist!$3:$3,"NA",0))</f>
        <v/>
      </c>
      <c r="EV52" s="297" t="str">
        <f ca="1">IF(RMDF!EU52="", "", IF(ISNUMBER(MATCH(RMDF!EU52, INDIRECT(EU52), 0)), "OK", "Invalid"))</f>
        <v/>
      </c>
      <c r="EW52" s="281"/>
      <c r="EX52" s="281"/>
      <c r="EY52" s="281"/>
      <c r="EZ52" s="281" t="b">
        <f>AND(RMDF!FC52&gt;=0, RMDF!FC52&lt;=1-SUM(RMDF!Z52,RMDF!AG52,RMDF!AN52,RMDF!AU52,RMDF!BB52,RMDF!BI52,RMDF!BP52,RMDF!BW52,RMDF!CD52,RMDF!CK52,RMDF!CR52,RMDF!CY52,RMDF!DF52,RMDF!DM52,RMDF!DT52,RMDF!EA52,RMDF!EH52,RMDF!EO52,RMDF!EV52), RMDF!FC52=ROUND(RMDF!FC52,4))</f>
        <v>1</v>
      </c>
      <c r="FA52" s="317">
        <f>RMDF!FA52</f>
        <v>0</v>
      </c>
      <c r="FB52" s="318" t="str">
        <f>IF(FA52=0,"",_xlfn.XLOOKUP(FA52,StatePicklist!$1:$1,StatePicklist!$3:$3,"NA",0))</f>
        <v/>
      </c>
      <c r="FC52" s="297" t="str">
        <f ca="1">IF(RMDF!FB52="", "", IF(ISNUMBER(MATCH(RMDF!FB52, INDIRECT(FB52), 0)), "OK", "Invalid"))</f>
        <v/>
      </c>
    </row>
    <row r="53" spans="1:159" s="205" customFormat="1" ht="39.9" customHeight="1" x14ac:dyDescent="0.25">
      <c r="A53" s="206"/>
      <c r="B53" s="196"/>
      <c r="C53" s="197"/>
      <c r="D53" s="198"/>
      <c r="E53" s="199"/>
      <c r="F53" s="200"/>
      <c r="G53" s="201"/>
      <c r="H53" s="292"/>
      <c r="I53" s="305">
        <f>RMDF!I53</f>
        <v>0</v>
      </c>
      <c r="J53" s="305" t="str">
        <f>IF(I53=ProductCode!$B$30,"PDReclPost",IF(OR(I53=ProductCode!$C$30,I53=ProductCode!$E$30,I53=ProductCode!$G$30),"PDPreCon",IF(OR(I53=ProductCode!$D$30,I53=ProductCode!$F$30),"PDNotReclPost","")))</f>
        <v/>
      </c>
      <c r="K53" s="305" t="str">
        <f t="shared" si="9"/>
        <v/>
      </c>
      <c r="L53" s="289"/>
      <c r="M53" s="305" t="str">
        <f t="shared" si="9"/>
        <v/>
      </c>
      <c r="N53" s="289" t="b">
        <f>AND(RMDF!N53&gt;=0, RMDF!N53&lt;=1-RMDF!L53, RMDF!N53=ROUND(RMDF!N53,4))</f>
        <v>1</v>
      </c>
      <c r="O53" s="286" t="str">
        <f>IF(P53="","",IF(I53="","",IF(LEFT(I53,13)="Reclaimed pos",RawMaterialCode!$E$569,RawMaterialCode!$E$568)))</f>
        <v>Reclaimed pre-consumer mixed fibers (RM0578)</v>
      </c>
      <c r="P53" s="295">
        <f t="shared" si="10"/>
        <v>1</v>
      </c>
      <c r="Q53" s="202"/>
      <c r="R53" s="203"/>
      <c r="S53" s="204" t="str">
        <f t="shared" si="11"/>
        <v/>
      </c>
      <c r="T53" s="281"/>
      <c r="U53" s="281"/>
      <c r="V53" s="281"/>
      <c r="W53" s="281"/>
      <c r="X53" s="317">
        <f>RMDF!X53</f>
        <v>0</v>
      </c>
      <c r="Y53" s="318" t="str">
        <f>IF(X53=0,"",_xlfn.XLOOKUP(X53,StatePicklist!$1:$1,StatePicklist!$3:$3,"NA",0))</f>
        <v/>
      </c>
      <c r="Z53" s="297" t="str">
        <f ca="1">IF(RMDF!Y53="", "", IF(ISNUMBER(MATCH(RMDF!Y53, INDIRECT(Y53), 0)), "OK", "Invalid"))</f>
        <v/>
      </c>
      <c r="AA53" s="281"/>
      <c r="AB53" s="281"/>
      <c r="AC53" s="281"/>
      <c r="AD53" s="281" t="b">
        <f>AND(RMDF!AG53&gt;=0, RMDF!AG53&lt;=1-RMDF!Z53, RMDF!AG53=ROUND(RMDF!AG53,4))</f>
        <v>1</v>
      </c>
      <c r="AE53" s="317">
        <f>RMDF!AE53</f>
        <v>0</v>
      </c>
      <c r="AF53" s="318" t="str">
        <f>IF(AE53=0,"",_xlfn.XLOOKUP(AE53,StatePicklist!$1:$1,StatePicklist!$3:$3,"NA",0))</f>
        <v/>
      </c>
      <c r="AG53" s="297" t="str">
        <f ca="1">IF(RMDF!AF53="", "", IF(ISNUMBER(MATCH(RMDF!AF53, INDIRECT(AF53), 0)), "OK", "Invalid"))</f>
        <v/>
      </c>
      <c r="AH53" s="281"/>
      <c r="AI53" s="281"/>
      <c r="AJ53" s="281"/>
      <c r="AK53" s="281" t="b">
        <f>AND(RMDF!AN53&gt;=0, RMDF!AN53&lt;=1-SUM(RMDF!Z53,RMDF!AG53), RMDF!AN53=ROUND(RMDF!AN53,4))</f>
        <v>1</v>
      </c>
      <c r="AL53" s="317">
        <f>RMDF!AL53</f>
        <v>0</v>
      </c>
      <c r="AM53" s="318" t="str">
        <f>IF(AL53=0,"",_xlfn.XLOOKUP(AL53,StatePicklist!$1:$1,StatePicklist!$3:$3,"NA",0))</f>
        <v/>
      </c>
      <c r="AN53" s="297" t="str">
        <f ca="1">IF(RMDF!AM53="", "", IF(ISNUMBER(MATCH(RMDF!AM53, INDIRECT(AM53), 0)), "OK", "Invalid"))</f>
        <v/>
      </c>
      <c r="AO53" s="281"/>
      <c r="AP53" s="281"/>
      <c r="AQ53" s="281"/>
      <c r="AR53" s="281" t="b">
        <f>AND(RMDF!AU53&gt;=0, RMDF!AU53&lt;=1-SUM(RMDF!Z53,RMDF!AG53,RMDF!AN53), RMDF!AU53=ROUND(RMDF!AU53,4))</f>
        <v>1</v>
      </c>
      <c r="AS53" s="317">
        <f>RMDF!AS53</f>
        <v>0</v>
      </c>
      <c r="AT53" s="318" t="str">
        <f>IF(AS53=0,"",_xlfn.XLOOKUP(AS53,StatePicklist!$1:$1,StatePicklist!$3:$3,"NA",0))</f>
        <v/>
      </c>
      <c r="AU53" s="297" t="str">
        <f ca="1">IF(RMDF!AT53="", "", IF(ISNUMBER(MATCH(RMDF!AT53, INDIRECT(AT53), 0)), "OK", "Invalid"))</f>
        <v/>
      </c>
      <c r="AV53" s="281"/>
      <c r="AW53" s="281"/>
      <c r="AX53" s="281"/>
      <c r="AY53" s="281" t="b">
        <f>AND(RMDF!BB53&gt;=0, RMDF!BB53&lt;=1-SUM(RMDF!Z53,RMDF!AG53,RMDF!AN53,RMDF!AU53), RMDF!BB53=ROUND(RMDF!BB53,4))</f>
        <v>1</v>
      </c>
      <c r="AZ53" s="317">
        <f>RMDF!AZ53</f>
        <v>0</v>
      </c>
      <c r="BA53" s="318" t="str">
        <f>IF(AZ53=0,"",_xlfn.XLOOKUP(AZ53,StatePicklist!$1:$1,StatePicklist!$3:$3,"NA",0))</f>
        <v/>
      </c>
      <c r="BB53" s="297" t="str">
        <f ca="1">IF(RMDF!BA53="", "", IF(ISNUMBER(MATCH(RMDF!BA53, INDIRECT(BA53), 0)), "OK", "Invalid"))</f>
        <v/>
      </c>
      <c r="BC53" s="281"/>
      <c r="BD53" s="281"/>
      <c r="BE53" s="281"/>
      <c r="BF53" s="281" t="b">
        <f>AND(RMDF!BI53&gt;=0, RMDF!BI53&lt;=1-SUM(RMDF!Z53,RMDF!AG53,RMDF!AN53,RMDF!AU53,RMDF!BB53), RMDF!BI53=ROUND(RMDF!BI53,4))</f>
        <v>1</v>
      </c>
      <c r="BG53" s="317">
        <f>RMDF!BG53</f>
        <v>0</v>
      </c>
      <c r="BH53" s="318" t="str">
        <f>IF(BG53=0,"",_xlfn.XLOOKUP(BG53,StatePicklist!$1:$1,StatePicklist!$3:$3,"NA",0))</f>
        <v/>
      </c>
      <c r="BI53" s="297" t="str">
        <f ca="1">IF(RMDF!BH53="", "", IF(ISNUMBER(MATCH(RMDF!BH53, INDIRECT(BH53), 0)), "OK", "Invalid"))</f>
        <v/>
      </c>
      <c r="BJ53" s="281"/>
      <c r="BK53" s="281"/>
      <c r="BL53" s="281"/>
      <c r="BM53" s="281" t="b">
        <f>AND(RMDF!BP53&gt;=0, RMDF!BP53&lt;=1-SUM(RMDF!Z53,RMDF!AG53,RMDF!AN53,RMDF!AU53,RMDF!BB53,RMDF!BI53), RMDF!BP53=ROUND(RMDF!BP53,4))</f>
        <v>1</v>
      </c>
      <c r="BN53" s="317">
        <f>RMDF!BN53</f>
        <v>0</v>
      </c>
      <c r="BO53" s="318" t="str">
        <f>IF(BN53=0,"",_xlfn.XLOOKUP(BN53,StatePicklist!$1:$1,StatePicklist!$3:$3,"NA",0))</f>
        <v/>
      </c>
      <c r="BP53" s="297" t="str">
        <f ca="1">IF(RMDF!BO53="", "", IF(ISNUMBER(MATCH(RMDF!BO53, INDIRECT(BO53), 0)), "OK", "Invalid"))</f>
        <v/>
      </c>
      <c r="BQ53" s="281"/>
      <c r="BR53" s="281"/>
      <c r="BS53" s="281"/>
      <c r="BT53" s="281" t="b">
        <f>AND(RMDF!BW53&gt;=0, RMDF!BW53&lt;=1-SUM(RMDF!Z53,RMDF!AG53,RMDF!AN53,RMDF!AU53,RMDF!BB53,RMDF!BI53,RMDF!BP53), RMDF!BW53=ROUND(RMDF!BW53,4))</f>
        <v>1</v>
      </c>
      <c r="BU53" s="317">
        <f>RMDF!BU53</f>
        <v>0</v>
      </c>
      <c r="BV53" s="318" t="str">
        <f>IF(BU53=0,"",_xlfn.XLOOKUP(BU53,StatePicklist!$1:$1,StatePicklist!$3:$3,"NA",0))</f>
        <v/>
      </c>
      <c r="BW53" s="297" t="str">
        <f ca="1">IF(RMDF!BV53="", "", IF(ISNUMBER(MATCH(RMDF!BV53, INDIRECT(BV53), 0)), "OK", "Invalid"))</f>
        <v/>
      </c>
      <c r="BX53" s="281"/>
      <c r="BY53" s="281"/>
      <c r="BZ53" s="281"/>
      <c r="CA53" s="281" t="b">
        <f>AND(RMDF!CD53&gt;=0, RMDF!CD53&lt;=1-SUM(RMDF!Z53,RMDF!AG53,RMDF!AN53,RMDF!AU53,RMDF!BB53,RMDF!BI53,RMDF!BP53,RMDF!BW53), RMDF!CD53=ROUND(RMDF!CD53,4))</f>
        <v>1</v>
      </c>
      <c r="CB53" s="317">
        <f>RMDF!CB53</f>
        <v>0</v>
      </c>
      <c r="CC53" s="318" t="str">
        <f>IF(CB53=0,"",_xlfn.XLOOKUP(CB53,StatePicklist!$1:$1,StatePicklist!$3:$3,"NA",0))</f>
        <v/>
      </c>
      <c r="CD53" s="297" t="str">
        <f ca="1">IF(RMDF!CC53="", "", IF(ISNUMBER(MATCH(RMDF!CC53, INDIRECT(CC53), 0)), "OK", "Invalid"))</f>
        <v/>
      </c>
      <c r="CE53" s="281"/>
      <c r="CF53" s="281"/>
      <c r="CG53" s="281"/>
      <c r="CH53" s="281" t="b">
        <f>AND(RMDF!CK53&gt;=0, RMDF!CK53&lt;=1-SUM(RMDF!Z53,RMDF!AG53,RMDF!AN53,RMDF!AU53,RMDF!BB53,RMDF!BI53,RMDF!BP53,RMDF!BW53,RMDF!CD53), RMDF!CK53=ROUND(RMDF!CK53,4))</f>
        <v>1</v>
      </c>
      <c r="CI53" s="317">
        <f>RMDF!CI53</f>
        <v>0</v>
      </c>
      <c r="CJ53" s="318" t="str">
        <f>IF(CI53=0,"",_xlfn.XLOOKUP(CI53,StatePicklist!$1:$1,StatePicklist!$3:$3,"NA",0))</f>
        <v/>
      </c>
      <c r="CK53" s="297" t="str">
        <f ca="1">IF(RMDF!CJ53="", "", IF(ISNUMBER(MATCH(RMDF!CJ53, INDIRECT(CJ53), 0)), "OK", "Invalid"))</f>
        <v/>
      </c>
      <c r="CL53" s="281"/>
      <c r="CM53" s="281"/>
      <c r="CN53" s="281"/>
      <c r="CO53" s="281" t="b">
        <f>AND(RMDF!CR53&gt;=0, RMDF!CR53&lt;=1-SUM(RMDF!Z53,RMDF!AG53,RMDF!AN53,RMDF!AU53,RMDF!BB53,RMDF!BI53,RMDF!BP53,RMDF!BW53,RMDF!CD53,RMDF!CK53), RMDF!CR53=ROUND(RMDF!CR53,4))</f>
        <v>1</v>
      </c>
      <c r="CP53" s="317">
        <f>RMDF!CP53</f>
        <v>0</v>
      </c>
      <c r="CQ53" s="318" t="str">
        <f>IF(CP53=0,"",_xlfn.XLOOKUP(CP53,StatePicklist!$1:$1,StatePicklist!$3:$3,"NA",0))</f>
        <v/>
      </c>
      <c r="CR53" s="297" t="str">
        <f ca="1">IF(RMDF!CQ53="", "", IF(ISNUMBER(MATCH(RMDF!CQ53, INDIRECT(CQ53), 0)), "OK", "Invalid"))</f>
        <v/>
      </c>
      <c r="CS53" s="281"/>
      <c r="CT53" s="281"/>
      <c r="CU53" s="281"/>
      <c r="CV53" s="281" t="b">
        <f>AND(RMDF!CY53&gt;=0, RMDF!CY53&lt;=1-SUM(RMDF!Z53,RMDF!AG53,RMDF!AN53,RMDF!AU53,RMDF!BB53,RMDF!BI53,RMDF!BP53,RMDF!BW53,RMDF!CD53,RMDF!CK53,RMDF!CR53), RMDF!CY53=ROUND(RMDF!CY53,4))</f>
        <v>1</v>
      </c>
      <c r="CW53" s="317">
        <f>RMDF!CW53</f>
        <v>0</v>
      </c>
      <c r="CX53" s="318" t="str">
        <f>IF(CW53=0,"",_xlfn.XLOOKUP(CW53,StatePicklist!$1:$1,StatePicklist!$3:$3,"NA",0))</f>
        <v/>
      </c>
      <c r="CY53" s="297" t="str">
        <f ca="1">IF(RMDF!CX53="", "", IF(ISNUMBER(MATCH(RMDF!CX53, INDIRECT(CX53), 0)), "OK", "Invalid"))</f>
        <v/>
      </c>
      <c r="CZ53" s="281"/>
      <c r="DA53" s="281"/>
      <c r="DB53" s="281"/>
      <c r="DC53" s="281" t="b">
        <f>AND(RMDF!DF53&gt;=0, RMDF!DF53&lt;=1-SUM(RMDF!Z53,RMDF!AG53,RMDF!AN53,RMDF!AU53,RMDF!BB53,RMDF!BI53,RMDF!BP53,RMDF!BW53,RMDF!CD53,RMDF!CK53,RMDF!CR53,RMDF!CY53), RMDF!DF53=ROUND(RMDF!DF53,4))</f>
        <v>1</v>
      </c>
      <c r="DD53" s="317">
        <f>RMDF!DD53</f>
        <v>0</v>
      </c>
      <c r="DE53" s="318" t="str">
        <f>IF(DD53=0,"",_xlfn.XLOOKUP(DD53,StatePicklist!$1:$1,StatePicklist!$3:$3,"NA",0))</f>
        <v/>
      </c>
      <c r="DF53" s="297" t="str">
        <f ca="1">IF(RMDF!DE53="", "", IF(ISNUMBER(MATCH(RMDF!DE53, INDIRECT(DE53), 0)), "OK", "Invalid"))</f>
        <v/>
      </c>
      <c r="DG53" s="281"/>
      <c r="DH53" s="281"/>
      <c r="DI53" s="281"/>
      <c r="DJ53" s="281" t="b">
        <f>AND(RMDF!DM53&gt;=0, RMDF!DM53&lt;=1-SUM(RMDF!Z53,RMDF!AG53,RMDF!AN53,RMDF!AU53,RMDF!BB53,RMDF!BI53,RMDF!BP53,RMDF!BW53,RMDF!CD53,RMDF!CK53,RMDF!CR53,RMDF!CY53,RMDF!DF53), RMDF!DM53=ROUND(RMDF!DM53,4))</f>
        <v>1</v>
      </c>
      <c r="DK53" s="317">
        <f>RMDF!DK53</f>
        <v>0</v>
      </c>
      <c r="DL53" s="318" t="str">
        <f>IF(DK53=0,"",_xlfn.XLOOKUP(DK53,StatePicklist!$1:$1,StatePicklist!$3:$3,"NA",0))</f>
        <v/>
      </c>
      <c r="DM53" s="297" t="str">
        <f ca="1">IF(RMDF!DL53="", "", IF(ISNUMBER(MATCH(RMDF!DL53, INDIRECT(DL53), 0)), "OK", "Invalid"))</f>
        <v/>
      </c>
      <c r="DN53" s="281"/>
      <c r="DO53" s="281"/>
      <c r="DP53" s="281"/>
      <c r="DQ53" s="281" t="b">
        <f>AND(RMDF!DT53&gt;=0, RMDF!DT53&lt;=1-SUM(RMDF!Z53,RMDF!AG53,RMDF!AN53,RMDF!AU53,RMDF!BB53,RMDF!BI53,RMDF!BP53,RMDF!BW53,RMDF!CD53,RMDF!CK53,RMDF!CR53,RMDF!CY53,RMDF!DF53,RMDF!DM53), RMDF!DT53=ROUND(RMDF!DT53,4))</f>
        <v>1</v>
      </c>
      <c r="DR53" s="317">
        <f>RMDF!DR53</f>
        <v>0</v>
      </c>
      <c r="DS53" s="318" t="str">
        <f>IF(DR53=0,"",_xlfn.XLOOKUP(DR53,StatePicklist!$1:$1,StatePicklist!$3:$3,"NA",0))</f>
        <v/>
      </c>
      <c r="DT53" s="297" t="str">
        <f ca="1">IF(RMDF!DS53="", "", IF(ISNUMBER(MATCH(RMDF!DS53, INDIRECT(DS53), 0)), "OK", "Invalid"))</f>
        <v/>
      </c>
      <c r="DU53" s="281"/>
      <c r="DV53" s="281"/>
      <c r="DW53" s="281"/>
      <c r="DX53" s="281" t="b">
        <f>AND(RMDF!EA53&gt;=0, RMDF!EA53&lt;=1-SUM(RMDF!Z53,RMDF!AG53,RMDF!AN53,RMDF!AU53,RMDF!BB53,RMDF!BI53,RMDF!BP53,RMDF!BW53,RMDF!CD53,RMDF!CK53,RMDF!CR53,RMDF!CY53,RMDF!DF53,RMDF!DM53,RMDF!DT53), RMDF!EA53=ROUND(RMDF!EA53,4))</f>
        <v>1</v>
      </c>
      <c r="DY53" s="317">
        <f>RMDF!DY53</f>
        <v>0</v>
      </c>
      <c r="DZ53" s="318" t="str">
        <f>IF(DY53=0,"",_xlfn.XLOOKUP(DY53,StatePicklist!$1:$1,StatePicklist!$3:$3,"NA",0))</f>
        <v/>
      </c>
      <c r="EA53" s="297" t="str">
        <f ca="1">IF(RMDF!DZ53="", "", IF(ISNUMBER(MATCH(RMDF!DZ53, INDIRECT(DZ53), 0)), "OK", "Invalid"))</f>
        <v/>
      </c>
      <c r="EB53" s="281"/>
      <c r="EC53" s="281"/>
      <c r="ED53" s="281"/>
      <c r="EE53" s="281" t="b">
        <f>AND(RMDF!EH53&gt;=0, RMDF!EH53&lt;=1-SUM(RMDF!Z53,RMDF!AG53,RMDF!AN53,RMDF!AU53,RMDF!BB53,RMDF!BI53,RMDF!BP53,RMDF!BW53,RMDF!CD53,RMDF!CK53,RMDF!CR53,RMDF!CY53,RMDF!DF53,RMDF!DM53,RMDF!DT53,RMDF!EA53), RMDF!EH53=ROUND(RMDF!EH53,4))</f>
        <v>1</v>
      </c>
      <c r="EF53" s="317">
        <f>RMDF!EF53</f>
        <v>0</v>
      </c>
      <c r="EG53" s="318" t="str">
        <f>IF(EF53=0,"",_xlfn.XLOOKUP(EF53,StatePicklist!$1:$1,StatePicklist!$3:$3,"NA",0))</f>
        <v/>
      </c>
      <c r="EH53" s="297" t="str">
        <f ca="1">IF(RMDF!EG53="", "", IF(ISNUMBER(MATCH(RMDF!EG53, INDIRECT(EG53), 0)), "OK", "Invalid"))</f>
        <v/>
      </c>
      <c r="EI53" s="281"/>
      <c r="EJ53" s="281"/>
      <c r="EK53" s="281"/>
      <c r="EL53" s="281" t="b">
        <f>AND(RMDF!EO53&gt;=0, RMDF!EO53&lt;=1-SUM(RMDF!Z53,RMDF!AG53,RMDF!AN53,RMDF!AU53,RMDF!BB53,RMDF!BI53,RMDF!BP53,RMDF!BW53,RMDF!CD53,RMDF!CK53,RMDF!CR53,RMDF!CY53,RMDF!DF53,RMDF!DM53,RMDF!DT53,RMDF!EA53,RMDF!EH53), RMDF!EO53=ROUND(RMDF!EO53,4))</f>
        <v>1</v>
      </c>
      <c r="EM53" s="317">
        <f>RMDF!EM53</f>
        <v>0</v>
      </c>
      <c r="EN53" s="318" t="str">
        <f>IF(EM53=0,"",_xlfn.XLOOKUP(EM53,StatePicklist!$1:$1,StatePicklist!$3:$3,"NA",0))</f>
        <v/>
      </c>
      <c r="EO53" s="297" t="str">
        <f ca="1">IF(RMDF!EN53="", "", IF(ISNUMBER(MATCH(RMDF!EN53, INDIRECT(EN53), 0)), "OK", "Invalid"))</f>
        <v/>
      </c>
      <c r="EP53" s="281"/>
      <c r="EQ53" s="281"/>
      <c r="ER53" s="281"/>
      <c r="ES53" s="281" t="b">
        <f>AND(RMDF!EV53&gt;=0, RMDF!EV53&lt;=1-SUM(RMDF!Z53,RMDF!AG53,RMDF!AN53,RMDF!AU53,RMDF!BB53,RMDF!BI53,RMDF!BP53,RMDF!BW53,RMDF!CD53,RMDF!CK53,RMDF!CR53,RMDF!CY53,RMDF!DF53,RMDF!DM53,RMDF!DT53,RMDF!EA53,RMDF!EH53,RMDF!EO53), RMDF!EV53=ROUND(RMDF!EV53,4))</f>
        <v>1</v>
      </c>
      <c r="ET53" s="317">
        <f>RMDF!ET53</f>
        <v>0</v>
      </c>
      <c r="EU53" s="318" t="str">
        <f>IF(ET53=0,"",_xlfn.XLOOKUP(ET53,StatePicklist!$1:$1,StatePicklist!$3:$3,"NA",0))</f>
        <v/>
      </c>
      <c r="EV53" s="297" t="str">
        <f ca="1">IF(RMDF!EU53="", "", IF(ISNUMBER(MATCH(RMDF!EU53, INDIRECT(EU53), 0)), "OK", "Invalid"))</f>
        <v/>
      </c>
      <c r="EW53" s="281"/>
      <c r="EX53" s="281"/>
      <c r="EY53" s="281"/>
      <c r="EZ53" s="281" t="b">
        <f>AND(RMDF!FC53&gt;=0, RMDF!FC53&lt;=1-SUM(RMDF!Z53,RMDF!AG53,RMDF!AN53,RMDF!AU53,RMDF!BB53,RMDF!BI53,RMDF!BP53,RMDF!BW53,RMDF!CD53,RMDF!CK53,RMDF!CR53,RMDF!CY53,RMDF!DF53,RMDF!DM53,RMDF!DT53,RMDF!EA53,RMDF!EH53,RMDF!EO53,RMDF!EV53), RMDF!FC53=ROUND(RMDF!FC53,4))</f>
        <v>1</v>
      </c>
      <c r="FA53" s="317">
        <f>RMDF!FA53</f>
        <v>0</v>
      </c>
      <c r="FB53" s="318" t="str">
        <f>IF(FA53=0,"",_xlfn.XLOOKUP(FA53,StatePicklist!$1:$1,StatePicklist!$3:$3,"NA",0))</f>
        <v/>
      </c>
      <c r="FC53" s="297" t="str">
        <f ca="1">IF(RMDF!FB53="", "", IF(ISNUMBER(MATCH(RMDF!FB53, INDIRECT(FB53), 0)), "OK", "Invalid"))</f>
        <v/>
      </c>
    </row>
    <row r="54" spans="1:159" s="205" customFormat="1" ht="39.9" customHeight="1" x14ac:dyDescent="0.25">
      <c r="A54" s="206"/>
      <c r="B54" s="196"/>
      <c r="C54" s="197"/>
      <c r="D54" s="198"/>
      <c r="E54" s="199"/>
      <c r="F54" s="200"/>
      <c r="G54" s="201"/>
      <c r="H54" s="292"/>
      <c r="I54" s="305">
        <f>RMDF!I54</f>
        <v>0</v>
      </c>
      <c r="J54" s="305" t="str">
        <f>IF(I54=ProductCode!$B$30,"PDReclPost",IF(OR(I54=ProductCode!$C$30,I54=ProductCode!$E$30,I54=ProductCode!$G$30),"PDPreCon",IF(OR(I54=ProductCode!$D$30,I54=ProductCode!$F$30),"PDNotReclPost","")))</f>
        <v/>
      </c>
      <c r="K54" s="305" t="str">
        <f t="shared" si="9"/>
        <v/>
      </c>
      <c r="L54" s="289"/>
      <c r="M54" s="305" t="str">
        <f t="shared" si="9"/>
        <v/>
      </c>
      <c r="N54" s="289" t="b">
        <f>AND(RMDF!N54&gt;=0, RMDF!N54&lt;=1-RMDF!L54, RMDF!N54=ROUND(RMDF!N54,4))</f>
        <v>1</v>
      </c>
      <c r="O54" s="286" t="str">
        <f>IF(P54="","",IF(I54="","",IF(LEFT(I54,13)="Reclaimed pos",RawMaterialCode!$E$569,RawMaterialCode!$E$568)))</f>
        <v>Reclaimed pre-consumer mixed fibers (RM0578)</v>
      </c>
      <c r="P54" s="295">
        <f t="shared" si="10"/>
        <v>1</v>
      </c>
      <c r="Q54" s="202"/>
      <c r="R54" s="203"/>
      <c r="S54" s="204" t="str">
        <f t="shared" si="11"/>
        <v/>
      </c>
      <c r="T54" s="281"/>
      <c r="U54" s="281"/>
      <c r="V54" s="281"/>
      <c r="W54" s="281"/>
      <c r="X54" s="317">
        <f>RMDF!X54</f>
        <v>0</v>
      </c>
      <c r="Y54" s="318" t="str">
        <f>IF(X54=0,"",_xlfn.XLOOKUP(X54,StatePicklist!$1:$1,StatePicklist!$3:$3,"NA",0))</f>
        <v/>
      </c>
      <c r="Z54" s="297" t="str">
        <f ca="1">IF(RMDF!Y54="", "", IF(ISNUMBER(MATCH(RMDF!Y54, INDIRECT(Y54), 0)), "OK", "Invalid"))</f>
        <v/>
      </c>
      <c r="AA54" s="281"/>
      <c r="AB54" s="281"/>
      <c r="AC54" s="281"/>
      <c r="AD54" s="281" t="b">
        <f>AND(RMDF!AG54&gt;=0, RMDF!AG54&lt;=1-RMDF!Z54, RMDF!AG54=ROUND(RMDF!AG54,4))</f>
        <v>1</v>
      </c>
      <c r="AE54" s="317">
        <f>RMDF!AE54</f>
        <v>0</v>
      </c>
      <c r="AF54" s="318" t="str">
        <f>IF(AE54=0,"",_xlfn.XLOOKUP(AE54,StatePicklist!$1:$1,StatePicklist!$3:$3,"NA",0))</f>
        <v/>
      </c>
      <c r="AG54" s="297" t="str">
        <f ca="1">IF(RMDF!AF54="", "", IF(ISNUMBER(MATCH(RMDF!AF54, INDIRECT(AF54), 0)), "OK", "Invalid"))</f>
        <v/>
      </c>
      <c r="AH54" s="281"/>
      <c r="AI54" s="281"/>
      <c r="AJ54" s="281"/>
      <c r="AK54" s="281" t="b">
        <f>AND(RMDF!AN54&gt;=0, RMDF!AN54&lt;=1-SUM(RMDF!Z54,RMDF!AG54), RMDF!AN54=ROUND(RMDF!AN54,4))</f>
        <v>1</v>
      </c>
      <c r="AL54" s="317">
        <f>RMDF!AL54</f>
        <v>0</v>
      </c>
      <c r="AM54" s="318" t="str">
        <f>IF(AL54=0,"",_xlfn.XLOOKUP(AL54,StatePicklist!$1:$1,StatePicklist!$3:$3,"NA",0))</f>
        <v/>
      </c>
      <c r="AN54" s="297" t="str">
        <f ca="1">IF(RMDF!AM54="", "", IF(ISNUMBER(MATCH(RMDF!AM54, INDIRECT(AM54), 0)), "OK", "Invalid"))</f>
        <v/>
      </c>
      <c r="AO54" s="281"/>
      <c r="AP54" s="281"/>
      <c r="AQ54" s="281"/>
      <c r="AR54" s="281" t="b">
        <f>AND(RMDF!AU54&gt;=0, RMDF!AU54&lt;=1-SUM(RMDF!Z54,RMDF!AG54,RMDF!AN54), RMDF!AU54=ROUND(RMDF!AU54,4))</f>
        <v>1</v>
      </c>
      <c r="AS54" s="317">
        <f>RMDF!AS54</f>
        <v>0</v>
      </c>
      <c r="AT54" s="318" t="str">
        <f>IF(AS54=0,"",_xlfn.XLOOKUP(AS54,StatePicklist!$1:$1,StatePicklist!$3:$3,"NA",0))</f>
        <v/>
      </c>
      <c r="AU54" s="297" t="str">
        <f ca="1">IF(RMDF!AT54="", "", IF(ISNUMBER(MATCH(RMDF!AT54, INDIRECT(AT54), 0)), "OK", "Invalid"))</f>
        <v/>
      </c>
      <c r="AV54" s="281"/>
      <c r="AW54" s="281"/>
      <c r="AX54" s="281"/>
      <c r="AY54" s="281" t="b">
        <f>AND(RMDF!BB54&gt;=0, RMDF!BB54&lt;=1-SUM(RMDF!Z54,RMDF!AG54,RMDF!AN54,RMDF!AU54), RMDF!BB54=ROUND(RMDF!BB54,4))</f>
        <v>1</v>
      </c>
      <c r="AZ54" s="317">
        <f>RMDF!AZ54</f>
        <v>0</v>
      </c>
      <c r="BA54" s="318" t="str">
        <f>IF(AZ54=0,"",_xlfn.XLOOKUP(AZ54,StatePicklist!$1:$1,StatePicklist!$3:$3,"NA",0))</f>
        <v/>
      </c>
      <c r="BB54" s="297" t="str">
        <f ca="1">IF(RMDF!BA54="", "", IF(ISNUMBER(MATCH(RMDF!BA54, INDIRECT(BA54), 0)), "OK", "Invalid"))</f>
        <v/>
      </c>
      <c r="BC54" s="281"/>
      <c r="BD54" s="281"/>
      <c r="BE54" s="281"/>
      <c r="BF54" s="281" t="b">
        <f>AND(RMDF!BI54&gt;=0, RMDF!BI54&lt;=1-SUM(RMDF!Z54,RMDF!AG54,RMDF!AN54,RMDF!AU54,RMDF!BB54), RMDF!BI54=ROUND(RMDF!BI54,4))</f>
        <v>1</v>
      </c>
      <c r="BG54" s="317">
        <f>RMDF!BG54</f>
        <v>0</v>
      </c>
      <c r="BH54" s="318" t="str">
        <f>IF(BG54=0,"",_xlfn.XLOOKUP(BG54,StatePicklist!$1:$1,StatePicklist!$3:$3,"NA",0))</f>
        <v/>
      </c>
      <c r="BI54" s="297" t="str">
        <f ca="1">IF(RMDF!BH54="", "", IF(ISNUMBER(MATCH(RMDF!BH54, INDIRECT(BH54), 0)), "OK", "Invalid"))</f>
        <v/>
      </c>
      <c r="BJ54" s="281"/>
      <c r="BK54" s="281"/>
      <c r="BL54" s="281"/>
      <c r="BM54" s="281" t="b">
        <f>AND(RMDF!BP54&gt;=0, RMDF!BP54&lt;=1-SUM(RMDF!Z54,RMDF!AG54,RMDF!AN54,RMDF!AU54,RMDF!BB54,RMDF!BI54), RMDF!BP54=ROUND(RMDF!BP54,4))</f>
        <v>1</v>
      </c>
      <c r="BN54" s="317">
        <f>RMDF!BN54</f>
        <v>0</v>
      </c>
      <c r="BO54" s="318" t="str">
        <f>IF(BN54=0,"",_xlfn.XLOOKUP(BN54,StatePicklist!$1:$1,StatePicklist!$3:$3,"NA",0))</f>
        <v/>
      </c>
      <c r="BP54" s="297" t="str">
        <f ca="1">IF(RMDF!BO54="", "", IF(ISNUMBER(MATCH(RMDF!BO54, INDIRECT(BO54), 0)), "OK", "Invalid"))</f>
        <v/>
      </c>
      <c r="BQ54" s="281"/>
      <c r="BR54" s="281"/>
      <c r="BS54" s="281"/>
      <c r="BT54" s="281" t="b">
        <f>AND(RMDF!BW54&gt;=0, RMDF!BW54&lt;=1-SUM(RMDF!Z54,RMDF!AG54,RMDF!AN54,RMDF!AU54,RMDF!BB54,RMDF!BI54,RMDF!BP54), RMDF!BW54=ROUND(RMDF!BW54,4))</f>
        <v>1</v>
      </c>
      <c r="BU54" s="317">
        <f>RMDF!BU54</f>
        <v>0</v>
      </c>
      <c r="BV54" s="318" t="str">
        <f>IF(BU54=0,"",_xlfn.XLOOKUP(BU54,StatePicklist!$1:$1,StatePicklist!$3:$3,"NA",0))</f>
        <v/>
      </c>
      <c r="BW54" s="297" t="str">
        <f ca="1">IF(RMDF!BV54="", "", IF(ISNUMBER(MATCH(RMDF!BV54, INDIRECT(BV54), 0)), "OK", "Invalid"))</f>
        <v/>
      </c>
      <c r="BX54" s="281"/>
      <c r="BY54" s="281"/>
      <c r="BZ54" s="281"/>
      <c r="CA54" s="281" t="b">
        <f>AND(RMDF!CD54&gt;=0, RMDF!CD54&lt;=1-SUM(RMDF!Z54,RMDF!AG54,RMDF!AN54,RMDF!AU54,RMDF!BB54,RMDF!BI54,RMDF!BP54,RMDF!BW54), RMDF!CD54=ROUND(RMDF!CD54,4))</f>
        <v>1</v>
      </c>
      <c r="CB54" s="317">
        <f>RMDF!CB54</f>
        <v>0</v>
      </c>
      <c r="CC54" s="318" t="str">
        <f>IF(CB54=0,"",_xlfn.XLOOKUP(CB54,StatePicklist!$1:$1,StatePicklist!$3:$3,"NA",0))</f>
        <v/>
      </c>
      <c r="CD54" s="297" t="str">
        <f ca="1">IF(RMDF!CC54="", "", IF(ISNUMBER(MATCH(RMDF!CC54, INDIRECT(CC54), 0)), "OK", "Invalid"))</f>
        <v/>
      </c>
      <c r="CE54" s="281"/>
      <c r="CF54" s="281"/>
      <c r="CG54" s="281"/>
      <c r="CH54" s="281" t="b">
        <f>AND(RMDF!CK54&gt;=0, RMDF!CK54&lt;=1-SUM(RMDF!Z54,RMDF!AG54,RMDF!AN54,RMDF!AU54,RMDF!BB54,RMDF!BI54,RMDF!BP54,RMDF!BW54,RMDF!CD54), RMDF!CK54=ROUND(RMDF!CK54,4))</f>
        <v>1</v>
      </c>
      <c r="CI54" s="317">
        <f>RMDF!CI54</f>
        <v>0</v>
      </c>
      <c r="CJ54" s="318" t="str">
        <f>IF(CI54=0,"",_xlfn.XLOOKUP(CI54,StatePicklist!$1:$1,StatePicklist!$3:$3,"NA",0))</f>
        <v/>
      </c>
      <c r="CK54" s="297" t="str">
        <f ca="1">IF(RMDF!CJ54="", "", IF(ISNUMBER(MATCH(RMDF!CJ54, INDIRECT(CJ54), 0)), "OK", "Invalid"))</f>
        <v/>
      </c>
      <c r="CL54" s="281"/>
      <c r="CM54" s="281"/>
      <c r="CN54" s="281"/>
      <c r="CO54" s="281" t="b">
        <f>AND(RMDF!CR54&gt;=0, RMDF!CR54&lt;=1-SUM(RMDF!Z54,RMDF!AG54,RMDF!AN54,RMDF!AU54,RMDF!BB54,RMDF!BI54,RMDF!BP54,RMDF!BW54,RMDF!CD54,RMDF!CK54), RMDF!CR54=ROUND(RMDF!CR54,4))</f>
        <v>1</v>
      </c>
      <c r="CP54" s="317">
        <f>RMDF!CP54</f>
        <v>0</v>
      </c>
      <c r="CQ54" s="318" t="str">
        <f>IF(CP54=0,"",_xlfn.XLOOKUP(CP54,StatePicklist!$1:$1,StatePicklist!$3:$3,"NA",0))</f>
        <v/>
      </c>
      <c r="CR54" s="297" t="str">
        <f ca="1">IF(RMDF!CQ54="", "", IF(ISNUMBER(MATCH(RMDF!CQ54, INDIRECT(CQ54), 0)), "OK", "Invalid"))</f>
        <v/>
      </c>
      <c r="CS54" s="281"/>
      <c r="CT54" s="281"/>
      <c r="CU54" s="281"/>
      <c r="CV54" s="281" t="b">
        <f>AND(RMDF!CY54&gt;=0, RMDF!CY54&lt;=1-SUM(RMDF!Z54,RMDF!AG54,RMDF!AN54,RMDF!AU54,RMDF!BB54,RMDF!BI54,RMDF!BP54,RMDF!BW54,RMDF!CD54,RMDF!CK54,RMDF!CR54), RMDF!CY54=ROUND(RMDF!CY54,4))</f>
        <v>1</v>
      </c>
      <c r="CW54" s="317">
        <f>RMDF!CW54</f>
        <v>0</v>
      </c>
      <c r="CX54" s="318" t="str">
        <f>IF(CW54=0,"",_xlfn.XLOOKUP(CW54,StatePicklist!$1:$1,StatePicklist!$3:$3,"NA",0))</f>
        <v/>
      </c>
      <c r="CY54" s="297" t="str">
        <f ca="1">IF(RMDF!CX54="", "", IF(ISNUMBER(MATCH(RMDF!CX54, INDIRECT(CX54), 0)), "OK", "Invalid"))</f>
        <v/>
      </c>
      <c r="CZ54" s="281"/>
      <c r="DA54" s="281"/>
      <c r="DB54" s="281"/>
      <c r="DC54" s="281" t="b">
        <f>AND(RMDF!DF54&gt;=0, RMDF!DF54&lt;=1-SUM(RMDF!Z54,RMDF!AG54,RMDF!AN54,RMDF!AU54,RMDF!BB54,RMDF!BI54,RMDF!BP54,RMDF!BW54,RMDF!CD54,RMDF!CK54,RMDF!CR54,RMDF!CY54), RMDF!DF54=ROUND(RMDF!DF54,4))</f>
        <v>1</v>
      </c>
      <c r="DD54" s="317">
        <f>RMDF!DD54</f>
        <v>0</v>
      </c>
      <c r="DE54" s="318" t="str">
        <f>IF(DD54=0,"",_xlfn.XLOOKUP(DD54,StatePicklist!$1:$1,StatePicklist!$3:$3,"NA",0))</f>
        <v/>
      </c>
      <c r="DF54" s="297" t="str">
        <f ca="1">IF(RMDF!DE54="", "", IF(ISNUMBER(MATCH(RMDF!DE54, INDIRECT(DE54), 0)), "OK", "Invalid"))</f>
        <v/>
      </c>
      <c r="DG54" s="281"/>
      <c r="DH54" s="281"/>
      <c r="DI54" s="281"/>
      <c r="DJ54" s="281" t="b">
        <f>AND(RMDF!DM54&gt;=0, RMDF!DM54&lt;=1-SUM(RMDF!Z54,RMDF!AG54,RMDF!AN54,RMDF!AU54,RMDF!BB54,RMDF!BI54,RMDF!BP54,RMDF!BW54,RMDF!CD54,RMDF!CK54,RMDF!CR54,RMDF!CY54,RMDF!DF54), RMDF!DM54=ROUND(RMDF!DM54,4))</f>
        <v>1</v>
      </c>
      <c r="DK54" s="317">
        <f>RMDF!DK54</f>
        <v>0</v>
      </c>
      <c r="DL54" s="318" t="str">
        <f>IF(DK54=0,"",_xlfn.XLOOKUP(DK54,StatePicklist!$1:$1,StatePicklist!$3:$3,"NA",0))</f>
        <v/>
      </c>
      <c r="DM54" s="297" t="str">
        <f ca="1">IF(RMDF!DL54="", "", IF(ISNUMBER(MATCH(RMDF!DL54, INDIRECT(DL54), 0)), "OK", "Invalid"))</f>
        <v/>
      </c>
      <c r="DN54" s="281"/>
      <c r="DO54" s="281"/>
      <c r="DP54" s="281"/>
      <c r="DQ54" s="281" t="b">
        <f>AND(RMDF!DT54&gt;=0, RMDF!DT54&lt;=1-SUM(RMDF!Z54,RMDF!AG54,RMDF!AN54,RMDF!AU54,RMDF!BB54,RMDF!BI54,RMDF!BP54,RMDF!BW54,RMDF!CD54,RMDF!CK54,RMDF!CR54,RMDF!CY54,RMDF!DF54,RMDF!DM54), RMDF!DT54=ROUND(RMDF!DT54,4))</f>
        <v>1</v>
      </c>
      <c r="DR54" s="317">
        <f>RMDF!DR54</f>
        <v>0</v>
      </c>
      <c r="DS54" s="318" t="str">
        <f>IF(DR54=0,"",_xlfn.XLOOKUP(DR54,StatePicklist!$1:$1,StatePicklist!$3:$3,"NA",0))</f>
        <v/>
      </c>
      <c r="DT54" s="297" t="str">
        <f ca="1">IF(RMDF!DS54="", "", IF(ISNUMBER(MATCH(RMDF!DS54, INDIRECT(DS54), 0)), "OK", "Invalid"))</f>
        <v/>
      </c>
      <c r="DU54" s="281"/>
      <c r="DV54" s="281"/>
      <c r="DW54" s="281"/>
      <c r="DX54" s="281" t="b">
        <f>AND(RMDF!EA54&gt;=0, RMDF!EA54&lt;=1-SUM(RMDF!Z54,RMDF!AG54,RMDF!AN54,RMDF!AU54,RMDF!BB54,RMDF!BI54,RMDF!BP54,RMDF!BW54,RMDF!CD54,RMDF!CK54,RMDF!CR54,RMDF!CY54,RMDF!DF54,RMDF!DM54,RMDF!DT54), RMDF!EA54=ROUND(RMDF!EA54,4))</f>
        <v>1</v>
      </c>
      <c r="DY54" s="317">
        <f>RMDF!DY54</f>
        <v>0</v>
      </c>
      <c r="DZ54" s="318" t="str">
        <f>IF(DY54=0,"",_xlfn.XLOOKUP(DY54,StatePicklist!$1:$1,StatePicklist!$3:$3,"NA",0))</f>
        <v/>
      </c>
      <c r="EA54" s="297" t="str">
        <f ca="1">IF(RMDF!DZ54="", "", IF(ISNUMBER(MATCH(RMDF!DZ54, INDIRECT(DZ54), 0)), "OK", "Invalid"))</f>
        <v/>
      </c>
      <c r="EB54" s="281"/>
      <c r="EC54" s="281"/>
      <c r="ED54" s="281"/>
      <c r="EE54" s="281" t="b">
        <f>AND(RMDF!EH54&gt;=0, RMDF!EH54&lt;=1-SUM(RMDF!Z54,RMDF!AG54,RMDF!AN54,RMDF!AU54,RMDF!BB54,RMDF!BI54,RMDF!BP54,RMDF!BW54,RMDF!CD54,RMDF!CK54,RMDF!CR54,RMDF!CY54,RMDF!DF54,RMDF!DM54,RMDF!DT54,RMDF!EA54), RMDF!EH54=ROUND(RMDF!EH54,4))</f>
        <v>1</v>
      </c>
      <c r="EF54" s="317">
        <f>RMDF!EF54</f>
        <v>0</v>
      </c>
      <c r="EG54" s="318" t="str">
        <f>IF(EF54=0,"",_xlfn.XLOOKUP(EF54,StatePicklist!$1:$1,StatePicklist!$3:$3,"NA",0))</f>
        <v/>
      </c>
      <c r="EH54" s="297" t="str">
        <f ca="1">IF(RMDF!EG54="", "", IF(ISNUMBER(MATCH(RMDF!EG54, INDIRECT(EG54), 0)), "OK", "Invalid"))</f>
        <v/>
      </c>
      <c r="EI54" s="281"/>
      <c r="EJ54" s="281"/>
      <c r="EK54" s="281"/>
      <c r="EL54" s="281" t="b">
        <f>AND(RMDF!EO54&gt;=0, RMDF!EO54&lt;=1-SUM(RMDF!Z54,RMDF!AG54,RMDF!AN54,RMDF!AU54,RMDF!BB54,RMDF!BI54,RMDF!BP54,RMDF!BW54,RMDF!CD54,RMDF!CK54,RMDF!CR54,RMDF!CY54,RMDF!DF54,RMDF!DM54,RMDF!DT54,RMDF!EA54,RMDF!EH54), RMDF!EO54=ROUND(RMDF!EO54,4))</f>
        <v>1</v>
      </c>
      <c r="EM54" s="317">
        <f>RMDF!EM54</f>
        <v>0</v>
      </c>
      <c r="EN54" s="318" t="str">
        <f>IF(EM54=0,"",_xlfn.XLOOKUP(EM54,StatePicklist!$1:$1,StatePicklist!$3:$3,"NA",0))</f>
        <v/>
      </c>
      <c r="EO54" s="297" t="str">
        <f ca="1">IF(RMDF!EN54="", "", IF(ISNUMBER(MATCH(RMDF!EN54, INDIRECT(EN54), 0)), "OK", "Invalid"))</f>
        <v/>
      </c>
      <c r="EP54" s="281"/>
      <c r="EQ54" s="281"/>
      <c r="ER54" s="281"/>
      <c r="ES54" s="281" t="b">
        <f>AND(RMDF!EV54&gt;=0, RMDF!EV54&lt;=1-SUM(RMDF!Z54,RMDF!AG54,RMDF!AN54,RMDF!AU54,RMDF!BB54,RMDF!BI54,RMDF!BP54,RMDF!BW54,RMDF!CD54,RMDF!CK54,RMDF!CR54,RMDF!CY54,RMDF!DF54,RMDF!DM54,RMDF!DT54,RMDF!EA54,RMDF!EH54,RMDF!EO54), RMDF!EV54=ROUND(RMDF!EV54,4))</f>
        <v>1</v>
      </c>
      <c r="ET54" s="317">
        <f>RMDF!ET54</f>
        <v>0</v>
      </c>
      <c r="EU54" s="318" t="str">
        <f>IF(ET54=0,"",_xlfn.XLOOKUP(ET54,StatePicklist!$1:$1,StatePicklist!$3:$3,"NA",0))</f>
        <v/>
      </c>
      <c r="EV54" s="297" t="str">
        <f ca="1">IF(RMDF!EU54="", "", IF(ISNUMBER(MATCH(RMDF!EU54, INDIRECT(EU54), 0)), "OK", "Invalid"))</f>
        <v/>
      </c>
      <c r="EW54" s="281"/>
      <c r="EX54" s="281"/>
      <c r="EY54" s="281"/>
      <c r="EZ54" s="281" t="b">
        <f>AND(RMDF!FC54&gt;=0, RMDF!FC54&lt;=1-SUM(RMDF!Z54,RMDF!AG54,RMDF!AN54,RMDF!AU54,RMDF!BB54,RMDF!BI54,RMDF!BP54,RMDF!BW54,RMDF!CD54,RMDF!CK54,RMDF!CR54,RMDF!CY54,RMDF!DF54,RMDF!DM54,RMDF!DT54,RMDF!EA54,RMDF!EH54,RMDF!EO54,RMDF!EV54), RMDF!FC54=ROUND(RMDF!FC54,4))</f>
        <v>1</v>
      </c>
      <c r="FA54" s="317">
        <f>RMDF!FA54</f>
        <v>0</v>
      </c>
      <c r="FB54" s="318" t="str">
        <f>IF(FA54=0,"",_xlfn.XLOOKUP(FA54,StatePicklist!$1:$1,StatePicklist!$3:$3,"NA",0))</f>
        <v/>
      </c>
      <c r="FC54" s="297" t="str">
        <f ca="1">IF(RMDF!FB54="", "", IF(ISNUMBER(MATCH(RMDF!FB54, INDIRECT(FB54), 0)), "OK", "Invalid"))</f>
        <v/>
      </c>
    </row>
    <row r="55" spans="1:159" s="205" customFormat="1" ht="39.9" customHeight="1" x14ac:dyDescent="0.25">
      <c r="A55" s="206"/>
      <c r="B55" s="196"/>
      <c r="C55" s="197"/>
      <c r="D55" s="198"/>
      <c r="E55" s="199"/>
      <c r="F55" s="200"/>
      <c r="G55" s="201"/>
      <c r="H55" s="292"/>
      <c r="I55" s="305">
        <f>RMDF!I55</f>
        <v>0</v>
      </c>
      <c r="J55" s="305" t="str">
        <f>IF(I55=ProductCode!$B$30,"PDReclPost",IF(OR(I55=ProductCode!$C$30,I55=ProductCode!$E$30,I55=ProductCode!$G$30),"PDPreCon",IF(OR(I55=ProductCode!$D$30,I55=ProductCode!$F$30),"PDNotReclPost","")))</f>
        <v/>
      </c>
      <c r="K55" s="305" t="str">
        <f t="shared" si="9"/>
        <v/>
      </c>
      <c r="L55" s="289"/>
      <c r="M55" s="305" t="str">
        <f t="shared" si="9"/>
        <v/>
      </c>
      <c r="N55" s="289" t="b">
        <f>AND(RMDF!N55&gt;=0, RMDF!N55&lt;=1-RMDF!L55, RMDF!N55=ROUND(RMDF!N55,4))</f>
        <v>1</v>
      </c>
      <c r="O55" s="286" t="str">
        <f>IF(P55="","",IF(I55="","",IF(LEFT(I55,13)="Reclaimed pos",RawMaterialCode!$E$569,RawMaterialCode!$E$568)))</f>
        <v>Reclaimed pre-consumer mixed fibers (RM0578)</v>
      </c>
      <c r="P55" s="295">
        <f t="shared" si="10"/>
        <v>1</v>
      </c>
      <c r="Q55" s="202"/>
      <c r="R55" s="203"/>
      <c r="S55" s="204" t="str">
        <f t="shared" si="11"/>
        <v/>
      </c>
      <c r="T55" s="281"/>
      <c r="U55" s="281"/>
      <c r="V55" s="281"/>
      <c r="W55" s="281"/>
      <c r="X55" s="317">
        <f>RMDF!X55</f>
        <v>0</v>
      </c>
      <c r="Y55" s="318" t="str">
        <f>IF(X55=0,"",_xlfn.XLOOKUP(X55,StatePicklist!$1:$1,StatePicklist!$3:$3,"NA",0))</f>
        <v/>
      </c>
      <c r="Z55" s="297" t="str">
        <f ca="1">IF(RMDF!Y55="", "", IF(ISNUMBER(MATCH(RMDF!Y55, INDIRECT(Y55), 0)), "OK", "Invalid"))</f>
        <v/>
      </c>
      <c r="AA55" s="281"/>
      <c r="AB55" s="281"/>
      <c r="AC55" s="281"/>
      <c r="AD55" s="281" t="b">
        <f>AND(RMDF!AG55&gt;=0, RMDF!AG55&lt;=1-RMDF!Z55, RMDF!AG55=ROUND(RMDF!AG55,4))</f>
        <v>1</v>
      </c>
      <c r="AE55" s="317">
        <f>RMDF!AE55</f>
        <v>0</v>
      </c>
      <c r="AF55" s="318" t="str">
        <f>IF(AE55=0,"",_xlfn.XLOOKUP(AE55,StatePicklist!$1:$1,StatePicklist!$3:$3,"NA",0))</f>
        <v/>
      </c>
      <c r="AG55" s="297" t="str">
        <f ca="1">IF(RMDF!AF55="", "", IF(ISNUMBER(MATCH(RMDF!AF55, INDIRECT(AF55), 0)), "OK", "Invalid"))</f>
        <v/>
      </c>
      <c r="AH55" s="281"/>
      <c r="AI55" s="281"/>
      <c r="AJ55" s="281"/>
      <c r="AK55" s="281" t="b">
        <f>AND(RMDF!AN55&gt;=0, RMDF!AN55&lt;=1-SUM(RMDF!Z55,RMDF!AG55), RMDF!AN55=ROUND(RMDF!AN55,4))</f>
        <v>1</v>
      </c>
      <c r="AL55" s="317">
        <f>RMDF!AL55</f>
        <v>0</v>
      </c>
      <c r="AM55" s="318" t="str">
        <f>IF(AL55=0,"",_xlfn.XLOOKUP(AL55,StatePicklist!$1:$1,StatePicklist!$3:$3,"NA",0))</f>
        <v/>
      </c>
      <c r="AN55" s="297" t="str">
        <f ca="1">IF(RMDF!AM55="", "", IF(ISNUMBER(MATCH(RMDF!AM55, INDIRECT(AM55), 0)), "OK", "Invalid"))</f>
        <v/>
      </c>
      <c r="AO55" s="281"/>
      <c r="AP55" s="281"/>
      <c r="AQ55" s="281"/>
      <c r="AR55" s="281" t="b">
        <f>AND(RMDF!AU55&gt;=0, RMDF!AU55&lt;=1-SUM(RMDF!Z55,RMDF!AG55,RMDF!AN55), RMDF!AU55=ROUND(RMDF!AU55,4))</f>
        <v>1</v>
      </c>
      <c r="AS55" s="317">
        <f>RMDF!AS55</f>
        <v>0</v>
      </c>
      <c r="AT55" s="318" t="str">
        <f>IF(AS55=0,"",_xlfn.XLOOKUP(AS55,StatePicklist!$1:$1,StatePicklist!$3:$3,"NA",0))</f>
        <v/>
      </c>
      <c r="AU55" s="297" t="str">
        <f ca="1">IF(RMDF!AT55="", "", IF(ISNUMBER(MATCH(RMDF!AT55, INDIRECT(AT55), 0)), "OK", "Invalid"))</f>
        <v/>
      </c>
      <c r="AV55" s="281"/>
      <c r="AW55" s="281"/>
      <c r="AX55" s="281"/>
      <c r="AY55" s="281" t="b">
        <f>AND(RMDF!BB55&gt;=0, RMDF!BB55&lt;=1-SUM(RMDF!Z55,RMDF!AG55,RMDF!AN55,RMDF!AU55), RMDF!BB55=ROUND(RMDF!BB55,4))</f>
        <v>1</v>
      </c>
      <c r="AZ55" s="317">
        <f>RMDF!AZ55</f>
        <v>0</v>
      </c>
      <c r="BA55" s="318" t="str">
        <f>IF(AZ55=0,"",_xlfn.XLOOKUP(AZ55,StatePicklist!$1:$1,StatePicklist!$3:$3,"NA",0))</f>
        <v/>
      </c>
      <c r="BB55" s="297" t="str">
        <f ca="1">IF(RMDF!BA55="", "", IF(ISNUMBER(MATCH(RMDF!BA55, INDIRECT(BA55), 0)), "OK", "Invalid"))</f>
        <v/>
      </c>
      <c r="BC55" s="281"/>
      <c r="BD55" s="281"/>
      <c r="BE55" s="281"/>
      <c r="BF55" s="281" t="b">
        <f>AND(RMDF!BI55&gt;=0, RMDF!BI55&lt;=1-SUM(RMDF!Z55,RMDF!AG55,RMDF!AN55,RMDF!AU55,RMDF!BB55), RMDF!BI55=ROUND(RMDF!BI55,4))</f>
        <v>1</v>
      </c>
      <c r="BG55" s="317">
        <f>RMDF!BG55</f>
        <v>0</v>
      </c>
      <c r="BH55" s="318" t="str">
        <f>IF(BG55=0,"",_xlfn.XLOOKUP(BG55,StatePicklist!$1:$1,StatePicklist!$3:$3,"NA",0))</f>
        <v/>
      </c>
      <c r="BI55" s="297" t="str">
        <f ca="1">IF(RMDF!BH55="", "", IF(ISNUMBER(MATCH(RMDF!BH55, INDIRECT(BH55), 0)), "OK", "Invalid"))</f>
        <v/>
      </c>
      <c r="BJ55" s="281"/>
      <c r="BK55" s="281"/>
      <c r="BL55" s="281"/>
      <c r="BM55" s="281" t="b">
        <f>AND(RMDF!BP55&gt;=0, RMDF!BP55&lt;=1-SUM(RMDF!Z55,RMDF!AG55,RMDF!AN55,RMDF!AU55,RMDF!BB55,RMDF!BI55), RMDF!BP55=ROUND(RMDF!BP55,4))</f>
        <v>1</v>
      </c>
      <c r="BN55" s="317">
        <f>RMDF!BN55</f>
        <v>0</v>
      </c>
      <c r="BO55" s="318" t="str">
        <f>IF(BN55=0,"",_xlfn.XLOOKUP(BN55,StatePicklist!$1:$1,StatePicklist!$3:$3,"NA",0))</f>
        <v/>
      </c>
      <c r="BP55" s="297" t="str">
        <f ca="1">IF(RMDF!BO55="", "", IF(ISNUMBER(MATCH(RMDF!BO55, INDIRECT(BO55), 0)), "OK", "Invalid"))</f>
        <v/>
      </c>
      <c r="BQ55" s="281"/>
      <c r="BR55" s="281"/>
      <c r="BS55" s="281"/>
      <c r="BT55" s="281" t="b">
        <f>AND(RMDF!BW55&gt;=0, RMDF!BW55&lt;=1-SUM(RMDF!Z55,RMDF!AG55,RMDF!AN55,RMDF!AU55,RMDF!BB55,RMDF!BI55,RMDF!BP55), RMDF!BW55=ROUND(RMDF!BW55,4))</f>
        <v>1</v>
      </c>
      <c r="BU55" s="317">
        <f>RMDF!BU55</f>
        <v>0</v>
      </c>
      <c r="BV55" s="318" t="str">
        <f>IF(BU55=0,"",_xlfn.XLOOKUP(BU55,StatePicklist!$1:$1,StatePicklist!$3:$3,"NA",0))</f>
        <v/>
      </c>
      <c r="BW55" s="297" t="str">
        <f ca="1">IF(RMDF!BV55="", "", IF(ISNUMBER(MATCH(RMDF!BV55, INDIRECT(BV55), 0)), "OK", "Invalid"))</f>
        <v/>
      </c>
      <c r="BX55" s="281"/>
      <c r="BY55" s="281"/>
      <c r="BZ55" s="281"/>
      <c r="CA55" s="281" t="b">
        <f>AND(RMDF!CD55&gt;=0, RMDF!CD55&lt;=1-SUM(RMDF!Z55,RMDF!AG55,RMDF!AN55,RMDF!AU55,RMDF!BB55,RMDF!BI55,RMDF!BP55,RMDF!BW55), RMDF!CD55=ROUND(RMDF!CD55,4))</f>
        <v>1</v>
      </c>
      <c r="CB55" s="317">
        <f>RMDF!CB55</f>
        <v>0</v>
      </c>
      <c r="CC55" s="318" t="str">
        <f>IF(CB55=0,"",_xlfn.XLOOKUP(CB55,StatePicklist!$1:$1,StatePicklist!$3:$3,"NA",0))</f>
        <v/>
      </c>
      <c r="CD55" s="297" t="str">
        <f ca="1">IF(RMDF!CC55="", "", IF(ISNUMBER(MATCH(RMDF!CC55, INDIRECT(CC55), 0)), "OK", "Invalid"))</f>
        <v/>
      </c>
      <c r="CE55" s="281"/>
      <c r="CF55" s="281"/>
      <c r="CG55" s="281"/>
      <c r="CH55" s="281" t="b">
        <f>AND(RMDF!CK55&gt;=0, RMDF!CK55&lt;=1-SUM(RMDF!Z55,RMDF!AG55,RMDF!AN55,RMDF!AU55,RMDF!BB55,RMDF!BI55,RMDF!BP55,RMDF!BW55,RMDF!CD55), RMDF!CK55=ROUND(RMDF!CK55,4))</f>
        <v>1</v>
      </c>
      <c r="CI55" s="317">
        <f>RMDF!CI55</f>
        <v>0</v>
      </c>
      <c r="CJ55" s="318" t="str">
        <f>IF(CI55=0,"",_xlfn.XLOOKUP(CI55,StatePicklist!$1:$1,StatePicklist!$3:$3,"NA",0))</f>
        <v/>
      </c>
      <c r="CK55" s="297" t="str">
        <f ca="1">IF(RMDF!CJ55="", "", IF(ISNUMBER(MATCH(RMDF!CJ55, INDIRECT(CJ55), 0)), "OK", "Invalid"))</f>
        <v/>
      </c>
      <c r="CL55" s="281"/>
      <c r="CM55" s="281"/>
      <c r="CN55" s="281"/>
      <c r="CO55" s="281" t="b">
        <f>AND(RMDF!CR55&gt;=0, RMDF!CR55&lt;=1-SUM(RMDF!Z55,RMDF!AG55,RMDF!AN55,RMDF!AU55,RMDF!BB55,RMDF!BI55,RMDF!BP55,RMDF!BW55,RMDF!CD55,RMDF!CK55), RMDF!CR55=ROUND(RMDF!CR55,4))</f>
        <v>1</v>
      </c>
      <c r="CP55" s="317">
        <f>RMDF!CP55</f>
        <v>0</v>
      </c>
      <c r="CQ55" s="318" t="str">
        <f>IF(CP55=0,"",_xlfn.XLOOKUP(CP55,StatePicklist!$1:$1,StatePicklist!$3:$3,"NA",0))</f>
        <v/>
      </c>
      <c r="CR55" s="297" t="str">
        <f ca="1">IF(RMDF!CQ55="", "", IF(ISNUMBER(MATCH(RMDF!CQ55, INDIRECT(CQ55), 0)), "OK", "Invalid"))</f>
        <v/>
      </c>
      <c r="CS55" s="281"/>
      <c r="CT55" s="281"/>
      <c r="CU55" s="281"/>
      <c r="CV55" s="281" t="b">
        <f>AND(RMDF!CY55&gt;=0, RMDF!CY55&lt;=1-SUM(RMDF!Z55,RMDF!AG55,RMDF!AN55,RMDF!AU55,RMDF!BB55,RMDF!BI55,RMDF!BP55,RMDF!BW55,RMDF!CD55,RMDF!CK55,RMDF!CR55), RMDF!CY55=ROUND(RMDF!CY55,4))</f>
        <v>1</v>
      </c>
      <c r="CW55" s="317">
        <f>RMDF!CW55</f>
        <v>0</v>
      </c>
      <c r="CX55" s="318" t="str">
        <f>IF(CW55=0,"",_xlfn.XLOOKUP(CW55,StatePicklist!$1:$1,StatePicklist!$3:$3,"NA",0))</f>
        <v/>
      </c>
      <c r="CY55" s="297" t="str">
        <f ca="1">IF(RMDF!CX55="", "", IF(ISNUMBER(MATCH(RMDF!CX55, INDIRECT(CX55), 0)), "OK", "Invalid"))</f>
        <v/>
      </c>
      <c r="CZ55" s="281"/>
      <c r="DA55" s="281"/>
      <c r="DB55" s="281"/>
      <c r="DC55" s="281" t="b">
        <f>AND(RMDF!DF55&gt;=0, RMDF!DF55&lt;=1-SUM(RMDF!Z55,RMDF!AG55,RMDF!AN55,RMDF!AU55,RMDF!BB55,RMDF!BI55,RMDF!BP55,RMDF!BW55,RMDF!CD55,RMDF!CK55,RMDF!CR55,RMDF!CY55), RMDF!DF55=ROUND(RMDF!DF55,4))</f>
        <v>1</v>
      </c>
      <c r="DD55" s="317">
        <f>RMDF!DD55</f>
        <v>0</v>
      </c>
      <c r="DE55" s="318" t="str">
        <f>IF(DD55=0,"",_xlfn.XLOOKUP(DD55,StatePicklist!$1:$1,StatePicklist!$3:$3,"NA",0))</f>
        <v/>
      </c>
      <c r="DF55" s="297" t="str">
        <f ca="1">IF(RMDF!DE55="", "", IF(ISNUMBER(MATCH(RMDF!DE55, INDIRECT(DE55), 0)), "OK", "Invalid"))</f>
        <v/>
      </c>
      <c r="DG55" s="281"/>
      <c r="DH55" s="281"/>
      <c r="DI55" s="281"/>
      <c r="DJ55" s="281" t="b">
        <f>AND(RMDF!DM55&gt;=0, RMDF!DM55&lt;=1-SUM(RMDF!Z55,RMDF!AG55,RMDF!AN55,RMDF!AU55,RMDF!BB55,RMDF!BI55,RMDF!BP55,RMDF!BW55,RMDF!CD55,RMDF!CK55,RMDF!CR55,RMDF!CY55,RMDF!DF55), RMDF!DM55=ROUND(RMDF!DM55,4))</f>
        <v>1</v>
      </c>
      <c r="DK55" s="317">
        <f>RMDF!DK55</f>
        <v>0</v>
      </c>
      <c r="DL55" s="318" t="str">
        <f>IF(DK55=0,"",_xlfn.XLOOKUP(DK55,StatePicklist!$1:$1,StatePicklist!$3:$3,"NA",0))</f>
        <v/>
      </c>
      <c r="DM55" s="297" t="str">
        <f ca="1">IF(RMDF!DL55="", "", IF(ISNUMBER(MATCH(RMDF!DL55, INDIRECT(DL55), 0)), "OK", "Invalid"))</f>
        <v/>
      </c>
      <c r="DN55" s="281"/>
      <c r="DO55" s="281"/>
      <c r="DP55" s="281"/>
      <c r="DQ55" s="281" t="b">
        <f>AND(RMDF!DT55&gt;=0, RMDF!DT55&lt;=1-SUM(RMDF!Z55,RMDF!AG55,RMDF!AN55,RMDF!AU55,RMDF!BB55,RMDF!BI55,RMDF!BP55,RMDF!BW55,RMDF!CD55,RMDF!CK55,RMDF!CR55,RMDF!CY55,RMDF!DF55,RMDF!DM55), RMDF!DT55=ROUND(RMDF!DT55,4))</f>
        <v>1</v>
      </c>
      <c r="DR55" s="317">
        <f>RMDF!DR55</f>
        <v>0</v>
      </c>
      <c r="DS55" s="318" t="str">
        <f>IF(DR55=0,"",_xlfn.XLOOKUP(DR55,StatePicklist!$1:$1,StatePicklist!$3:$3,"NA",0))</f>
        <v/>
      </c>
      <c r="DT55" s="297" t="str">
        <f ca="1">IF(RMDF!DS55="", "", IF(ISNUMBER(MATCH(RMDF!DS55, INDIRECT(DS55), 0)), "OK", "Invalid"))</f>
        <v/>
      </c>
      <c r="DU55" s="281"/>
      <c r="DV55" s="281"/>
      <c r="DW55" s="281"/>
      <c r="DX55" s="281" t="b">
        <f>AND(RMDF!EA55&gt;=0, RMDF!EA55&lt;=1-SUM(RMDF!Z55,RMDF!AG55,RMDF!AN55,RMDF!AU55,RMDF!BB55,RMDF!BI55,RMDF!BP55,RMDF!BW55,RMDF!CD55,RMDF!CK55,RMDF!CR55,RMDF!CY55,RMDF!DF55,RMDF!DM55,RMDF!DT55), RMDF!EA55=ROUND(RMDF!EA55,4))</f>
        <v>1</v>
      </c>
      <c r="DY55" s="317">
        <f>RMDF!DY55</f>
        <v>0</v>
      </c>
      <c r="DZ55" s="318" t="str">
        <f>IF(DY55=0,"",_xlfn.XLOOKUP(DY55,StatePicklist!$1:$1,StatePicklist!$3:$3,"NA",0))</f>
        <v/>
      </c>
      <c r="EA55" s="297" t="str">
        <f ca="1">IF(RMDF!DZ55="", "", IF(ISNUMBER(MATCH(RMDF!DZ55, INDIRECT(DZ55), 0)), "OK", "Invalid"))</f>
        <v/>
      </c>
      <c r="EB55" s="281"/>
      <c r="EC55" s="281"/>
      <c r="ED55" s="281"/>
      <c r="EE55" s="281" t="b">
        <f>AND(RMDF!EH55&gt;=0, RMDF!EH55&lt;=1-SUM(RMDF!Z55,RMDF!AG55,RMDF!AN55,RMDF!AU55,RMDF!BB55,RMDF!BI55,RMDF!BP55,RMDF!BW55,RMDF!CD55,RMDF!CK55,RMDF!CR55,RMDF!CY55,RMDF!DF55,RMDF!DM55,RMDF!DT55,RMDF!EA55), RMDF!EH55=ROUND(RMDF!EH55,4))</f>
        <v>1</v>
      </c>
      <c r="EF55" s="317">
        <f>RMDF!EF55</f>
        <v>0</v>
      </c>
      <c r="EG55" s="318" t="str">
        <f>IF(EF55=0,"",_xlfn.XLOOKUP(EF55,StatePicklist!$1:$1,StatePicklist!$3:$3,"NA",0))</f>
        <v/>
      </c>
      <c r="EH55" s="297" t="str">
        <f ca="1">IF(RMDF!EG55="", "", IF(ISNUMBER(MATCH(RMDF!EG55, INDIRECT(EG55), 0)), "OK", "Invalid"))</f>
        <v/>
      </c>
      <c r="EI55" s="281"/>
      <c r="EJ55" s="281"/>
      <c r="EK55" s="281"/>
      <c r="EL55" s="281" t="b">
        <f>AND(RMDF!EO55&gt;=0, RMDF!EO55&lt;=1-SUM(RMDF!Z55,RMDF!AG55,RMDF!AN55,RMDF!AU55,RMDF!BB55,RMDF!BI55,RMDF!BP55,RMDF!BW55,RMDF!CD55,RMDF!CK55,RMDF!CR55,RMDF!CY55,RMDF!DF55,RMDF!DM55,RMDF!DT55,RMDF!EA55,RMDF!EH55), RMDF!EO55=ROUND(RMDF!EO55,4))</f>
        <v>1</v>
      </c>
      <c r="EM55" s="317">
        <f>RMDF!EM55</f>
        <v>0</v>
      </c>
      <c r="EN55" s="318" t="str">
        <f>IF(EM55=0,"",_xlfn.XLOOKUP(EM55,StatePicklist!$1:$1,StatePicklist!$3:$3,"NA",0))</f>
        <v/>
      </c>
      <c r="EO55" s="297" t="str">
        <f ca="1">IF(RMDF!EN55="", "", IF(ISNUMBER(MATCH(RMDF!EN55, INDIRECT(EN55), 0)), "OK", "Invalid"))</f>
        <v/>
      </c>
      <c r="EP55" s="281"/>
      <c r="EQ55" s="281"/>
      <c r="ER55" s="281"/>
      <c r="ES55" s="281" t="b">
        <f>AND(RMDF!EV55&gt;=0, RMDF!EV55&lt;=1-SUM(RMDF!Z55,RMDF!AG55,RMDF!AN55,RMDF!AU55,RMDF!BB55,RMDF!BI55,RMDF!BP55,RMDF!BW55,RMDF!CD55,RMDF!CK55,RMDF!CR55,RMDF!CY55,RMDF!DF55,RMDF!DM55,RMDF!DT55,RMDF!EA55,RMDF!EH55,RMDF!EO55), RMDF!EV55=ROUND(RMDF!EV55,4))</f>
        <v>1</v>
      </c>
      <c r="ET55" s="317">
        <f>RMDF!ET55</f>
        <v>0</v>
      </c>
      <c r="EU55" s="318" t="str">
        <f>IF(ET55=0,"",_xlfn.XLOOKUP(ET55,StatePicklist!$1:$1,StatePicklist!$3:$3,"NA",0))</f>
        <v/>
      </c>
      <c r="EV55" s="297" t="str">
        <f ca="1">IF(RMDF!EU55="", "", IF(ISNUMBER(MATCH(RMDF!EU55, INDIRECT(EU55), 0)), "OK", "Invalid"))</f>
        <v/>
      </c>
      <c r="EW55" s="281"/>
      <c r="EX55" s="281"/>
      <c r="EY55" s="281"/>
      <c r="EZ55" s="281" t="b">
        <f>AND(RMDF!FC55&gt;=0, RMDF!FC55&lt;=1-SUM(RMDF!Z55,RMDF!AG55,RMDF!AN55,RMDF!AU55,RMDF!BB55,RMDF!BI55,RMDF!BP55,RMDF!BW55,RMDF!CD55,RMDF!CK55,RMDF!CR55,RMDF!CY55,RMDF!DF55,RMDF!DM55,RMDF!DT55,RMDF!EA55,RMDF!EH55,RMDF!EO55,RMDF!EV55), RMDF!FC55=ROUND(RMDF!FC55,4))</f>
        <v>1</v>
      </c>
      <c r="FA55" s="317">
        <f>RMDF!FA55</f>
        <v>0</v>
      </c>
      <c r="FB55" s="318" t="str">
        <f>IF(FA55=0,"",_xlfn.XLOOKUP(FA55,StatePicklist!$1:$1,StatePicklist!$3:$3,"NA",0))</f>
        <v/>
      </c>
      <c r="FC55" s="297" t="str">
        <f ca="1">IF(RMDF!FB55="", "", IF(ISNUMBER(MATCH(RMDF!FB55, INDIRECT(FB55), 0)), "OK", "Invalid"))</f>
        <v/>
      </c>
    </row>
    <row r="56" spans="1:159" s="205" customFormat="1" ht="39.9" customHeight="1" x14ac:dyDescent="0.25">
      <c r="A56" s="206"/>
      <c r="B56" s="196"/>
      <c r="C56" s="197"/>
      <c r="D56" s="198"/>
      <c r="E56" s="199"/>
      <c r="F56" s="200"/>
      <c r="G56" s="201"/>
      <c r="H56" s="292"/>
      <c r="I56" s="305">
        <f>RMDF!I56</f>
        <v>0</v>
      </c>
      <c r="J56" s="305" t="str">
        <f>IF(I56=ProductCode!$B$30,"PDReclPost",IF(OR(I56=ProductCode!$C$30,I56=ProductCode!$E$30,I56=ProductCode!$G$30),"PDPreCon",IF(OR(I56=ProductCode!$D$30,I56=ProductCode!$F$30),"PDNotReclPost","")))</f>
        <v/>
      </c>
      <c r="K56" s="305" t="str">
        <f t="shared" si="9"/>
        <v/>
      </c>
      <c r="L56" s="289"/>
      <c r="M56" s="305" t="str">
        <f t="shared" si="9"/>
        <v/>
      </c>
      <c r="N56" s="289" t="b">
        <f>AND(RMDF!N56&gt;=0, RMDF!N56&lt;=1-RMDF!L56, RMDF!N56=ROUND(RMDF!N56,4))</f>
        <v>1</v>
      </c>
      <c r="O56" s="286" t="str">
        <f>IF(P56="","",IF(I56="","",IF(LEFT(I56,13)="Reclaimed pos",RawMaterialCode!$E$569,RawMaterialCode!$E$568)))</f>
        <v>Reclaimed pre-consumer mixed fibers (RM0578)</v>
      </c>
      <c r="P56" s="295">
        <f t="shared" si="10"/>
        <v>1</v>
      </c>
      <c r="Q56" s="202"/>
      <c r="R56" s="203"/>
      <c r="S56" s="204" t="str">
        <f t="shared" si="11"/>
        <v/>
      </c>
      <c r="T56" s="281"/>
      <c r="U56" s="281"/>
      <c r="V56" s="281"/>
      <c r="W56" s="281"/>
      <c r="X56" s="317">
        <f>RMDF!X56</f>
        <v>0</v>
      </c>
      <c r="Y56" s="318" t="str">
        <f>IF(X56=0,"",_xlfn.XLOOKUP(X56,StatePicklist!$1:$1,StatePicklist!$3:$3,"NA",0))</f>
        <v/>
      </c>
      <c r="Z56" s="297" t="str">
        <f ca="1">IF(RMDF!Y56="", "", IF(ISNUMBER(MATCH(RMDF!Y56, INDIRECT(Y56), 0)), "OK", "Invalid"))</f>
        <v/>
      </c>
      <c r="AA56" s="281"/>
      <c r="AB56" s="281"/>
      <c r="AC56" s="281"/>
      <c r="AD56" s="281" t="b">
        <f>AND(RMDF!AG56&gt;=0, RMDF!AG56&lt;=1-RMDF!Z56, RMDF!AG56=ROUND(RMDF!AG56,4))</f>
        <v>1</v>
      </c>
      <c r="AE56" s="317">
        <f>RMDF!AE56</f>
        <v>0</v>
      </c>
      <c r="AF56" s="318" t="str">
        <f>IF(AE56=0,"",_xlfn.XLOOKUP(AE56,StatePicklist!$1:$1,StatePicklist!$3:$3,"NA",0))</f>
        <v/>
      </c>
      <c r="AG56" s="297" t="str">
        <f ca="1">IF(RMDF!AF56="", "", IF(ISNUMBER(MATCH(RMDF!AF56, INDIRECT(AF56), 0)), "OK", "Invalid"))</f>
        <v/>
      </c>
      <c r="AH56" s="281"/>
      <c r="AI56" s="281"/>
      <c r="AJ56" s="281"/>
      <c r="AK56" s="281" t="b">
        <f>AND(RMDF!AN56&gt;=0, RMDF!AN56&lt;=1-SUM(RMDF!Z56,RMDF!AG56), RMDF!AN56=ROUND(RMDF!AN56,4))</f>
        <v>1</v>
      </c>
      <c r="AL56" s="317">
        <f>RMDF!AL56</f>
        <v>0</v>
      </c>
      <c r="AM56" s="318" t="str">
        <f>IF(AL56=0,"",_xlfn.XLOOKUP(AL56,StatePicklist!$1:$1,StatePicklist!$3:$3,"NA",0))</f>
        <v/>
      </c>
      <c r="AN56" s="297" t="str">
        <f ca="1">IF(RMDF!AM56="", "", IF(ISNUMBER(MATCH(RMDF!AM56, INDIRECT(AM56), 0)), "OK", "Invalid"))</f>
        <v/>
      </c>
      <c r="AO56" s="281"/>
      <c r="AP56" s="281"/>
      <c r="AQ56" s="281"/>
      <c r="AR56" s="281" t="b">
        <f>AND(RMDF!AU56&gt;=0, RMDF!AU56&lt;=1-SUM(RMDF!Z56,RMDF!AG56,RMDF!AN56), RMDF!AU56=ROUND(RMDF!AU56,4))</f>
        <v>1</v>
      </c>
      <c r="AS56" s="317">
        <f>RMDF!AS56</f>
        <v>0</v>
      </c>
      <c r="AT56" s="318" t="str">
        <f>IF(AS56=0,"",_xlfn.XLOOKUP(AS56,StatePicklist!$1:$1,StatePicklist!$3:$3,"NA",0))</f>
        <v/>
      </c>
      <c r="AU56" s="297" t="str">
        <f ca="1">IF(RMDF!AT56="", "", IF(ISNUMBER(MATCH(RMDF!AT56, INDIRECT(AT56), 0)), "OK", "Invalid"))</f>
        <v/>
      </c>
      <c r="AV56" s="281"/>
      <c r="AW56" s="281"/>
      <c r="AX56" s="281"/>
      <c r="AY56" s="281" t="b">
        <f>AND(RMDF!BB56&gt;=0, RMDF!BB56&lt;=1-SUM(RMDF!Z56,RMDF!AG56,RMDF!AN56,RMDF!AU56), RMDF!BB56=ROUND(RMDF!BB56,4))</f>
        <v>1</v>
      </c>
      <c r="AZ56" s="317">
        <f>RMDF!AZ56</f>
        <v>0</v>
      </c>
      <c r="BA56" s="318" t="str">
        <f>IF(AZ56=0,"",_xlfn.XLOOKUP(AZ56,StatePicklist!$1:$1,StatePicklist!$3:$3,"NA",0))</f>
        <v/>
      </c>
      <c r="BB56" s="297" t="str">
        <f ca="1">IF(RMDF!BA56="", "", IF(ISNUMBER(MATCH(RMDF!BA56, INDIRECT(BA56), 0)), "OK", "Invalid"))</f>
        <v/>
      </c>
      <c r="BC56" s="281"/>
      <c r="BD56" s="281"/>
      <c r="BE56" s="281"/>
      <c r="BF56" s="281" t="b">
        <f>AND(RMDF!BI56&gt;=0, RMDF!BI56&lt;=1-SUM(RMDF!Z56,RMDF!AG56,RMDF!AN56,RMDF!AU56,RMDF!BB56), RMDF!BI56=ROUND(RMDF!BI56,4))</f>
        <v>1</v>
      </c>
      <c r="BG56" s="317">
        <f>RMDF!BG56</f>
        <v>0</v>
      </c>
      <c r="BH56" s="318" t="str">
        <f>IF(BG56=0,"",_xlfn.XLOOKUP(BG56,StatePicklist!$1:$1,StatePicklist!$3:$3,"NA",0))</f>
        <v/>
      </c>
      <c r="BI56" s="297" t="str">
        <f ca="1">IF(RMDF!BH56="", "", IF(ISNUMBER(MATCH(RMDF!BH56, INDIRECT(BH56), 0)), "OK", "Invalid"))</f>
        <v/>
      </c>
      <c r="BJ56" s="281"/>
      <c r="BK56" s="281"/>
      <c r="BL56" s="281"/>
      <c r="BM56" s="281" t="b">
        <f>AND(RMDF!BP56&gt;=0, RMDF!BP56&lt;=1-SUM(RMDF!Z56,RMDF!AG56,RMDF!AN56,RMDF!AU56,RMDF!BB56,RMDF!BI56), RMDF!BP56=ROUND(RMDF!BP56,4))</f>
        <v>1</v>
      </c>
      <c r="BN56" s="317">
        <f>RMDF!BN56</f>
        <v>0</v>
      </c>
      <c r="BO56" s="318" t="str">
        <f>IF(BN56=0,"",_xlfn.XLOOKUP(BN56,StatePicklist!$1:$1,StatePicklist!$3:$3,"NA",0))</f>
        <v/>
      </c>
      <c r="BP56" s="297" t="str">
        <f ca="1">IF(RMDF!BO56="", "", IF(ISNUMBER(MATCH(RMDF!BO56, INDIRECT(BO56), 0)), "OK", "Invalid"))</f>
        <v/>
      </c>
      <c r="BQ56" s="281"/>
      <c r="BR56" s="281"/>
      <c r="BS56" s="281"/>
      <c r="BT56" s="281" t="b">
        <f>AND(RMDF!BW56&gt;=0, RMDF!BW56&lt;=1-SUM(RMDF!Z56,RMDF!AG56,RMDF!AN56,RMDF!AU56,RMDF!BB56,RMDF!BI56,RMDF!BP56), RMDF!BW56=ROUND(RMDF!BW56,4))</f>
        <v>1</v>
      </c>
      <c r="BU56" s="317">
        <f>RMDF!BU56</f>
        <v>0</v>
      </c>
      <c r="BV56" s="318" t="str">
        <f>IF(BU56=0,"",_xlfn.XLOOKUP(BU56,StatePicklist!$1:$1,StatePicklist!$3:$3,"NA",0))</f>
        <v/>
      </c>
      <c r="BW56" s="297" t="str">
        <f ca="1">IF(RMDF!BV56="", "", IF(ISNUMBER(MATCH(RMDF!BV56, INDIRECT(BV56), 0)), "OK", "Invalid"))</f>
        <v/>
      </c>
      <c r="BX56" s="281"/>
      <c r="BY56" s="281"/>
      <c r="BZ56" s="281"/>
      <c r="CA56" s="281" t="b">
        <f>AND(RMDF!CD56&gt;=0, RMDF!CD56&lt;=1-SUM(RMDF!Z56,RMDF!AG56,RMDF!AN56,RMDF!AU56,RMDF!BB56,RMDF!BI56,RMDF!BP56,RMDF!BW56), RMDF!CD56=ROUND(RMDF!CD56,4))</f>
        <v>1</v>
      </c>
      <c r="CB56" s="317">
        <f>RMDF!CB56</f>
        <v>0</v>
      </c>
      <c r="CC56" s="318" t="str">
        <f>IF(CB56=0,"",_xlfn.XLOOKUP(CB56,StatePicklist!$1:$1,StatePicklist!$3:$3,"NA",0))</f>
        <v/>
      </c>
      <c r="CD56" s="297" t="str">
        <f ca="1">IF(RMDF!CC56="", "", IF(ISNUMBER(MATCH(RMDF!CC56, INDIRECT(CC56), 0)), "OK", "Invalid"))</f>
        <v/>
      </c>
      <c r="CE56" s="281"/>
      <c r="CF56" s="281"/>
      <c r="CG56" s="281"/>
      <c r="CH56" s="281" t="b">
        <f>AND(RMDF!CK56&gt;=0, RMDF!CK56&lt;=1-SUM(RMDF!Z56,RMDF!AG56,RMDF!AN56,RMDF!AU56,RMDF!BB56,RMDF!BI56,RMDF!BP56,RMDF!BW56,RMDF!CD56), RMDF!CK56=ROUND(RMDF!CK56,4))</f>
        <v>1</v>
      </c>
      <c r="CI56" s="317">
        <f>RMDF!CI56</f>
        <v>0</v>
      </c>
      <c r="CJ56" s="318" t="str">
        <f>IF(CI56=0,"",_xlfn.XLOOKUP(CI56,StatePicklist!$1:$1,StatePicklist!$3:$3,"NA",0))</f>
        <v/>
      </c>
      <c r="CK56" s="297" t="str">
        <f ca="1">IF(RMDF!CJ56="", "", IF(ISNUMBER(MATCH(RMDF!CJ56, INDIRECT(CJ56), 0)), "OK", "Invalid"))</f>
        <v/>
      </c>
      <c r="CL56" s="281"/>
      <c r="CM56" s="281"/>
      <c r="CN56" s="281"/>
      <c r="CO56" s="281" t="b">
        <f>AND(RMDF!CR56&gt;=0, RMDF!CR56&lt;=1-SUM(RMDF!Z56,RMDF!AG56,RMDF!AN56,RMDF!AU56,RMDF!BB56,RMDF!BI56,RMDF!BP56,RMDF!BW56,RMDF!CD56,RMDF!CK56), RMDF!CR56=ROUND(RMDF!CR56,4))</f>
        <v>1</v>
      </c>
      <c r="CP56" s="317">
        <f>RMDF!CP56</f>
        <v>0</v>
      </c>
      <c r="CQ56" s="318" t="str">
        <f>IF(CP56=0,"",_xlfn.XLOOKUP(CP56,StatePicklist!$1:$1,StatePicklist!$3:$3,"NA",0))</f>
        <v/>
      </c>
      <c r="CR56" s="297" t="str">
        <f ca="1">IF(RMDF!CQ56="", "", IF(ISNUMBER(MATCH(RMDF!CQ56, INDIRECT(CQ56), 0)), "OK", "Invalid"))</f>
        <v/>
      </c>
      <c r="CS56" s="281"/>
      <c r="CT56" s="281"/>
      <c r="CU56" s="281"/>
      <c r="CV56" s="281" t="b">
        <f>AND(RMDF!CY56&gt;=0, RMDF!CY56&lt;=1-SUM(RMDF!Z56,RMDF!AG56,RMDF!AN56,RMDF!AU56,RMDF!BB56,RMDF!BI56,RMDF!BP56,RMDF!BW56,RMDF!CD56,RMDF!CK56,RMDF!CR56), RMDF!CY56=ROUND(RMDF!CY56,4))</f>
        <v>1</v>
      </c>
      <c r="CW56" s="317">
        <f>RMDF!CW56</f>
        <v>0</v>
      </c>
      <c r="CX56" s="318" t="str">
        <f>IF(CW56=0,"",_xlfn.XLOOKUP(CW56,StatePicklist!$1:$1,StatePicklist!$3:$3,"NA",0))</f>
        <v/>
      </c>
      <c r="CY56" s="297" t="str">
        <f ca="1">IF(RMDF!CX56="", "", IF(ISNUMBER(MATCH(RMDF!CX56, INDIRECT(CX56), 0)), "OK", "Invalid"))</f>
        <v/>
      </c>
      <c r="CZ56" s="281"/>
      <c r="DA56" s="281"/>
      <c r="DB56" s="281"/>
      <c r="DC56" s="281" t="b">
        <f>AND(RMDF!DF56&gt;=0, RMDF!DF56&lt;=1-SUM(RMDF!Z56,RMDF!AG56,RMDF!AN56,RMDF!AU56,RMDF!BB56,RMDF!BI56,RMDF!BP56,RMDF!BW56,RMDF!CD56,RMDF!CK56,RMDF!CR56,RMDF!CY56), RMDF!DF56=ROUND(RMDF!DF56,4))</f>
        <v>1</v>
      </c>
      <c r="DD56" s="317">
        <f>RMDF!DD56</f>
        <v>0</v>
      </c>
      <c r="DE56" s="318" t="str">
        <f>IF(DD56=0,"",_xlfn.XLOOKUP(DD56,StatePicklist!$1:$1,StatePicklist!$3:$3,"NA",0))</f>
        <v/>
      </c>
      <c r="DF56" s="297" t="str">
        <f ca="1">IF(RMDF!DE56="", "", IF(ISNUMBER(MATCH(RMDF!DE56, INDIRECT(DE56), 0)), "OK", "Invalid"))</f>
        <v/>
      </c>
      <c r="DG56" s="281"/>
      <c r="DH56" s="281"/>
      <c r="DI56" s="281"/>
      <c r="DJ56" s="281" t="b">
        <f>AND(RMDF!DM56&gt;=0, RMDF!DM56&lt;=1-SUM(RMDF!Z56,RMDF!AG56,RMDF!AN56,RMDF!AU56,RMDF!BB56,RMDF!BI56,RMDF!BP56,RMDF!BW56,RMDF!CD56,RMDF!CK56,RMDF!CR56,RMDF!CY56,RMDF!DF56), RMDF!DM56=ROUND(RMDF!DM56,4))</f>
        <v>1</v>
      </c>
      <c r="DK56" s="317">
        <f>RMDF!DK56</f>
        <v>0</v>
      </c>
      <c r="DL56" s="318" t="str">
        <f>IF(DK56=0,"",_xlfn.XLOOKUP(DK56,StatePicklist!$1:$1,StatePicklist!$3:$3,"NA",0))</f>
        <v/>
      </c>
      <c r="DM56" s="297" t="str">
        <f ca="1">IF(RMDF!DL56="", "", IF(ISNUMBER(MATCH(RMDF!DL56, INDIRECT(DL56), 0)), "OK", "Invalid"))</f>
        <v/>
      </c>
      <c r="DN56" s="281"/>
      <c r="DO56" s="281"/>
      <c r="DP56" s="281"/>
      <c r="DQ56" s="281" t="b">
        <f>AND(RMDF!DT56&gt;=0, RMDF!DT56&lt;=1-SUM(RMDF!Z56,RMDF!AG56,RMDF!AN56,RMDF!AU56,RMDF!BB56,RMDF!BI56,RMDF!BP56,RMDF!BW56,RMDF!CD56,RMDF!CK56,RMDF!CR56,RMDF!CY56,RMDF!DF56,RMDF!DM56), RMDF!DT56=ROUND(RMDF!DT56,4))</f>
        <v>1</v>
      </c>
      <c r="DR56" s="317">
        <f>RMDF!DR56</f>
        <v>0</v>
      </c>
      <c r="DS56" s="318" t="str">
        <f>IF(DR56=0,"",_xlfn.XLOOKUP(DR56,StatePicklist!$1:$1,StatePicklist!$3:$3,"NA",0))</f>
        <v/>
      </c>
      <c r="DT56" s="297" t="str">
        <f ca="1">IF(RMDF!DS56="", "", IF(ISNUMBER(MATCH(RMDF!DS56, INDIRECT(DS56), 0)), "OK", "Invalid"))</f>
        <v/>
      </c>
      <c r="DU56" s="281"/>
      <c r="DV56" s="281"/>
      <c r="DW56" s="281"/>
      <c r="DX56" s="281" t="b">
        <f>AND(RMDF!EA56&gt;=0, RMDF!EA56&lt;=1-SUM(RMDF!Z56,RMDF!AG56,RMDF!AN56,RMDF!AU56,RMDF!BB56,RMDF!BI56,RMDF!BP56,RMDF!BW56,RMDF!CD56,RMDF!CK56,RMDF!CR56,RMDF!CY56,RMDF!DF56,RMDF!DM56,RMDF!DT56), RMDF!EA56=ROUND(RMDF!EA56,4))</f>
        <v>1</v>
      </c>
      <c r="DY56" s="317">
        <f>RMDF!DY56</f>
        <v>0</v>
      </c>
      <c r="DZ56" s="318" t="str">
        <f>IF(DY56=0,"",_xlfn.XLOOKUP(DY56,StatePicklist!$1:$1,StatePicklist!$3:$3,"NA",0))</f>
        <v/>
      </c>
      <c r="EA56" s="297" t="str">
        <f ca="1">IF(RMDF!DZ56="", "", IF(ISNUMBER(MATCH(RMDF!DZ56, INDIRECT(DZ56), 0)), "OK", "Invalid"))</f>
        <v/>
      </c>
      <c r="EB56" s="281"/>
      <c r="EC56" s="281"/>
      <c r="ED56" s="281"/>
      <c r="EE56" s="281" t="b">
        <f>AND(RMDF!EH56&gt;=0, RMDF!EH56&lt;=1-SUM(RMDF!Z56,RMDF!AG56,RMDF!AN56,RMDF!AU56,RMDF!BB56,RMDF!BI56,RMDF!BP56,RMDF!BW56,RMDF!CD56,RMDF!CK56,RMDF!CR56,RMDF!CY56,RMDF!DF56,RMDF!DM56,RMDF!DT56,RMDF!EA56), RMDF!EH56=ROUND(RMDF!EH56,4))</f>
        <v>1</v>
      </c>
      <c r="EF56" s="317">
        <f>RMDF!EF56</f>
        <v>0</v>
      </c>
      <c r="EG56" s="318" t="str">
        <f>IF(EF56=0,"",_xlfn.XLOOKUP(EF56,StatePicklist!$1:$1,StatePicklist!$3:$3,"NA",0))</f>
        <v/>
      </c>
      <c r="EH56" s="297" t="str">
        <f ca="1">IF(RMDF!EG56="", "", IF(ISNUMBER(MATCH(RMDF!EG56, INDIRECT(EG56), 0)), "OK", "Invalid"))</f>
        <v/>
      </c>
      <c r="EI56" s="281"/>
      <c r="EJ56" s="281"/>
      <c r="EK56" s="281"/>
      <c r="EL56" s="281" t="b">
        <f>AND(RMDF!EO56&gt;=0, RMDF!EO56&lt;=1-SUM(RMDF!Z56,RMDF!AG56,RMDF!AN56,RMDF!AU56,RMDF!BB56,RMDF!BI56,RMDF!BP56,RMDF!BW56,RMDF!CD56,RMDF!CK56,RMDF!CR56,RMDF!CY56,RMDF!DF56,RMDF!DM56,RMDF!DT56,RMDF!EA56,RMDF!EH56), RMDF!EO56=ROUND(RMDF!EO56,4))</f>
        <v>1</v>
      </c>
      <c r="EM56" s="317">
        <f>RMDF!EM56</f>
        <v>0</v>
      </c>
      <c r="EN56" s="318" t="str">
        <f>IF(EM56=0,"",_xlfn.XLOOKUP(EM56,StatePicklist!$1:$1,StatePicklist!$3:$3,"NA",0))</f>
        <v/>
      </c>
      <c r="EO56" s="297" t="str">
        <f ca="1">IF(RMDF!EN56="", "", IF(ISNUMBER(MATCH(RMDF!EN56, INDIRECT(EN56), 0)), "OK", "Invalid"))</f>
        <v/>
      </c>
      <c r="EP56" s="281"/>
      <c r="EQ56" s="281"/>
      <c r="ER56" s="281"/>
      <c r="ES56" s="281" t="b">
        <f>AND(RMDF!EV56&gt;=0, RMDF!EV56&lt;=1-SUM(RMDF!Z56,RMDF!AG56,RMDF!AN56,RMDF!AU56,RMDF!BB56,RMDF!BI56,RMDF!BP56,RMDF!BW56,RMDF!CD56,RMDF!CK56,RMDF!CR56,RMDF!CY56,RMDF!DF56,RMDF!DM56,RMDF!DT56,RMDF!EA56,RMDF!EH56,RMDF!EO56), RMDF!EV56=ROUND(RMDF!EV56,4))</f>
        <v>1</v>
      </c>
      <c r="ET56" s="317">
        <f>RMDF!ET56</f>
        <v>0</v>
      </c>
      <c r="EU56" s="318" t="str">
        <f>IF(ET56=0,"",_xlfn.XLOOKUP(ET56,StatePicklist!$1:$1,StatePicklist!$3:$3,"NA",0))</f>
        <v/>
      </c>
      <c r="EV56" s="297" t="str">
        <f ca="1">IF(RMDF!EU56="", "", IF(ISNUMBER(MATCH(RMDF!EU56, INDIRECT(EU56), 0)), "OK", "Invalid"))</f>
        <v/>
      </c>
      <c r="EW56" s="281"/>
      <c r="EX56" s="281"/>
      <c r="EY56" s="281"/>
      <c r="EZ56" s="281" t="b">
        <f>AND(RMDF!FC56&gt;=0, RMDF!FC56&lt;=1-SUM(RMDF!Z56,RMDF!AG56,RMDF!AN56,RMDF!AU56,RMDF!BB56,RMDF!BI56,RMDF!BP56,RMDF!BW56,RMDF!CD56,RMDF!CK56,RMDF!CR56,RMDF!CY56,RMDF!DF56,RMDF!DM56,RMDF!DT56,RMDF!EA56,RMDF!EH56,RMDF!EO56,RMDF!EV56), RMDF!FC56=ROUND(RMDF!FC56,4))</f>
        <v>1</v>
      </c>
      <c r="FA56" s="317">
        <f>RMDF!FA56</f>
        <v>0</v>
      </c>
      <c r="FB56" s="318" t="str">
        <f>IF(FA56=0,"",_xlfn.XLOOKUP(FA56,StatePicklist!$1:$1,StatePicklist!$3:$3,"NA",0))</f>
        <v/>
      </c>
      <c r="FC56" s="297" t="str">
        <f ca="1">IF(RMDF!FB56="", "", IF(ISNUMBER(MATCH(RMDF!FB56, INDIRECT(FB56), 0)), "OK", "Invalid"))</f>
        <v/>
      </c>
    </row>
    <row r="57" spans="1:159" s="205" customFormat="1" ht="39.9" customHeight="1" x14ac:dyDescent="0.25">
      <c r="A57" s="206"/>
      <c r="B57" s="196"/>
      <c r="C57" s="197"/>
      <c r="D57" s="198"/>
      <c r="E57" s="199"/>
      <c r="F57" s="200"/>
      <c r="G57" s="201"/>
      <c r="H57" s="292"/>
      <c r="I57" s="305">
        <f>RMDF!I57</f>
        <v>0</v>
      </c>
      <c r="J57" s="305" t="str">
        <f>IF(I57=ProductCode!$B$30,"PDReclPost",IF(OR(I57=ProductCode!$C$30,I57=ProductCode!$E$30,I57=ProductCode!$G$30),"PDPreCon",IF(OR(I57=ProductCode!$D$30,I57=ProductCode!$F$30),"PDNotReclPost","")))</f>
        <v/>
      </c>
      <c r="K57" s="305" t="str">
        <f t="shared" si="9"/>
        <v/>
      </c>
      <c r="L57" s="289"/>
      <c r="M57" s="305" t="str">
        <f t="shared" si="9"/>
        <v/>
      </c>
      <c r="N57" s="289" t="b">
        <f>AND(RMDF!N57&gt;=0, RMDF!N57&lt;=1-RMDF!L57, RMDF!N57=ROUND(RMDF!N57,4))</f>
        <v>1</v>
      </c>
      <c r="O57" s="286" t="str">
        <f>IF(P57="","",IF(I57="","",IF(LEFT(I57,13)="Reclaimed pos",RawMaterialCode!$E$569,RawMaterialCode!$E$568)))</f>
        <v>Reclaimed pre-consumer mixed fibers (RM0578)</v>
      </c>
      <c r="P57" s="295">
        <f t="shared" si="10"/>
        <v>1</v>
      </c>
      <c r="Q57" s="202"/>
      <c r="R57" s="203"/>
      <c r="S57" s="204" t="str">
        <f t="shared" si="11"/>
        <v/>
      </c>
      <c r="T57" s="281"/>
      <c r="U57" s="281"/>
      <c r="V57" s="281"/>
      <c r="W57" s="281"/>
      <c r="X57" s="317">
        <f>RMDF!X57</f>
        <v>0</v>
      </c>
      <c r="Y57" s="318" t="str">
        <f>IF(X57=0,"",_xlfn.XLOOKUP(X57,StatePicklist!$1:$1,StatePicklist!$3:$3,"NA",0))</f>
        <v/>
      </c>
      <c r="Z57" s="297" t="str">
        <f ca="1">IF(RMDF!Y57="", "", IF(ISNUMBER(MATCH(RMDF!Y57, INDIRECT(Y57), 0)), "OK", "Invalid"))</f>
        <v/>
      </c>
      <c r="AA57" s="281"/>
      <c r="AB57" s="281"/>
      <c r="AC57" s="281"/>
      <c r="AD57" s="281" t="b">
        <f>AND(RMDF!AG57&gt;=0, RMDF!AG57&lt;=1-RMDF!Z57, RMDF!AG57=ROUND(RMDF!AG57,4))</f>
        <v>1</v>
      </c>
      <c r="AE57" s="317">
        <f>RMDF!AE57</f>
        <v>0</v>
      </c>
      <c r="AF57" s="318" t="str">
        <f>IF(AE57=0,"",_xlfn.XLOOKUP(AE57,StatePicklist!$1:$1,StatePicklist!$3:$3,"NA",0))</f>
        <v/>
      </c>
      <c r="AG57" s="297" t="str">
        <f ca="1">IF(RMDF!AF57="", "", IF(ISNUMBER(MATCH(RMDF!AF57, INDIRECT(AF57), 0)), "OK", "Invalid"))</f>
        <v/>
      </c>
      <c r="AH57" s="281"/>
      <c r="AI57" s="281"/>
      <c r="AJ57" s="281"/>
      <c r="AK57" s="281" t="b">
        <f>AND(RMDF!AN57&gt;=0, RMDF!AN57&lt;=1-SUM(RMDF!Z57,RMDF!AG57), RMDF!AN57=ROUND(RMDF!AN57,4))</f>
        <v>1</v>
      </c>
      <c r="AL57" s="317">
        <f>RMDF!AL57</f>
        <v>0</v>
      </c>
      <c r="AM57" s="318" t="str">
        <f>IF(AL57=0,"",_xlfn.XLOOKUP(AL57,StatePicklist!$1:$1,StatePicklist!$3:$3,"NA",0))</f>
        <v/>
      </c>
      <c r="AN57" s="297" t="str">
        <f ca="1">IF(RMDF!AM57="", "", IF(ISNUMBER(MATCH(RMDF!AM57, INDIRECT(AM57), 0)), "OK", "Invalid"))</f>
        <v/>
      </c>
      <c r="AO57" s="281"/>
      <c r="AP57" s="281"/>
      <c r="AQ57" s="281"/>
      <c r="AR57" s="281" t="b">
        <f>AND(RMDF!AU57&gt;=0, RMDF!AU57&lt;=1-SUM(RMDF!Z57,RMDF!AG57,RMDF!AN57), RMDF!AU57=ROUND(RMDF!AU57,4))</f>
        <v>1</v>
      </c>
      <c r="AS57" s="317">
        <f>RMDF!AS57</f>
        <v>0</v>
      </c>
      <c r="AT57" s="318" t="str">
        <f>IF(AS57=0,"",_xlfn.XLOOKUP(AS57,StatePicklist!$1:$1,StatePicklist!$3:$3,"NA",0))</f>
        <v/>
      </c>
      <c r="AU57" s="297" t="str">
        <f ca="1">IF(RMDF!AT57="", "", IF(ISNUMBER(MATCH(RMDF!AT57, INDIRECT(AT57), 0)), "OK", "Invalid"))</f>
        <v/>
      </c>
      <c r="AV57" s="281"/>
      <c r="AW57" s="281"/>
      <c r="AX57" s="281"/>
      <c r="AY57" s="281" t="b">
        <f>AND(RMDF!BB57&gt;=0, RMDF!BB57&lt;=1-SUM(RMDF!Z57,RMDF!AG57,RMDF!AN57,RMDF!AU57), RMDF!BB57=ROUND(RMDF!BB57,4))</f>
        <v>1</v>
      </c>
      <c r="AZ57" s="317">
        <f>RMDF!AZ57</f>
        <v>0</v>
      </c>
      <c r="BA57" s="318" t="str">
        <f>IF(AZ57=0,"",_xlfn.XLOOKUP(AZ57,StatePicklist!$1:$1,StatePicklist!$3:$3,"NA",0))</f>
        <v/>
      </c>
      <c r="BB57" s="297" t="str">
        <f ca="1">IF(RMDF!BA57="", "", IF(ISNUMBER(MATCH(RMDF!BA57, INDIRECT(BA57), 0)), "OK", "Invalid"))</f>
        <v/>
      </c>
      <c r="BC57" s="281"/>
      <c r="BD57" s="281"/>
      <c r="BE57" s="281"/>
      <c r="BF57" s="281" t="b">
        <f>AND(RMDF!BI57&gt;=0, RMDF!BI57&lt;=1-SUM(RMDF!Z57,RMDF!AG57,RMDF!AN57,RMDF!AU57,RMDF!BB57), RMDF!BI57=ROUND(RMDF!BI57,4))</f>
        <v>1</v>
      </c>
      <c r="BG57" s="317">
        <f>RMDF!BG57</f>
        <v>0</v>
      </c>
      <c r="BH57" s="318" t="str">
        <f>IF(BG57=0,"",_xlfn.XLOOKUP(BG57,StatePicklist!$1:$1,StatePicklist!$3:$3,"NA",0))</f>
        <v/>
      </c>
      <c r="BI57" s="297" t="str">
        <f ca="1">IF(RMDF!BH57="", "", IF(ISNUMBER(MATCH(RMDF!BH57, INDIRECT(BH57), 0)), "OK", "Invalid"))</f>
        <v/>
      </c>
      <c r="BJ57" s="281"/>
      <c r="BK57" s="281"/>
      <c r="BL57" s="281"/>
      <c r="BM57" s="281" t="b">
        <f>AND(RMDF!BP57&gt;=0, RMDF!BP57&lt;=1-SUM(RMDF!Z57,RMDF!AG57,RMDF!AN57,RMDF!AU57,RMDF!BB57,RMDF!BI57), RMDF!BP57=ROUND(RMDF!BP57,4))</f>
        <v>1</v>
      </c>
      <c r="BN57" s="317">
        <f>RMDF!BN57</f>
        <v>0</v>
      </c>
      <c r="BO57" s="318" t="str">
        <f>IF(BN57=0,"",_xlfn.XLOOKUP(BN57,StatePicklist!$1:$1,StatePicklist!$3:$3,"NA",0))</f>
        <v/>
      </c>
      <c r="BP57" s="297" t="str">
        <f ca="1">IF(RMDF!BO57="", "", IF(ISNUMBER(MATCH(RMDF!BO57, INDIRECT(BO57), 0)), "OK", "Invalid"))</f>
        <v/>
      </c>
      <c r="BQ57" s="281"/>
      <c r="BR57" s="281"/>
      <c r="BS57" s="281"/>
      <c r="BT57" s="281" t="b">
        <f>AND(RMDF!BW57&gt;=0, RMDF!BW57&lt;=1-SUM(RMDF!Z57,RMDF!AG57,RMDF!AN57,RMDF!AU57,RMDF!BB57,RMDF!BI57,RMDF!BP57), RMDF!BW57=ROUND(RMDF!BW57,4))</f>
        <v>1</v>
      </c>
      <c r="BU57" s="317">
        <f>RMDF!BU57</f>
        <v>0</v>
      </c>
      <c r="BV57" s="318" t="str">
        <f>IF(BU57=0,"",_xlfn.XLOOKUP(BU57,StatePicklist!$1:$1,StatePicklist!$3:$3,"NA",0))</f>
        <v/>
      </c>
      <c r="BW57" s="297" t="str">
        <f ca="1">IF(RMDF!BV57="", "", IF(ISNUMBER(MATCH(RMDF!BV57, INDIRECT(BV57), 0)), "OK", "Invalid"))</f>
        <v/>
      </c>
      <c r="BX57" s="281"/>
      <c r="BY57" s="281"/>
      <c r="BZ57" s="281"/>
      <c r="CA57" s="281" t="b">
        <f>AND(RMDF!CD57&gt;=0, RMDF!CD57&lt;=1-SUM(RMDF!Z57,RMDF!AG57,RMDF!AN57,RMDF!AU57,RMDF!BB57,RMDF!BI57,RMDF!BP57,RMDF!BW57), RMDF!CD57=ROUND(RMDF!CD57,4))</f>
        <v>1</v>
      </c>
      <c r="CB57" s="317">
        <f>RMDF!CB57</f>
        <v>0</v>
      </c>
      <c r="CC57" s="318" t="str">
        <f>IF(CB57=0,"",_xlfn.XLOOKUP(CB57,StatePicklist!$1:$1,StatePicklist!$3:$3,"NA",0))</f>
        <v/>
      </c>
      <c r="CD57" s="297" t="str">
        <f ca="1">IF(RMDF!CC57="", "", IF(ISNUMBER(MATCH(RMDF!CC57, INDIRECT(CC57), 0)), "OK", "Invalid"))</f>
        <v/>
      </c>
      <c r="CE57" s="281"/>
      <c r="CF57" s="281"/>
      <c r="CG57" s="281"/>
      <c r="CH57" s="281" t="b">
        <f>AND(RMDF!CK57&gt;=0, RMDF!CK57&lt;=1-SUM(RMDF!Z57,RMDF!AG57,RMDF!AN57,RMDF!AU57,RMDF!BB57,RMDF!BI57,RMDF!BP57,RMDF!BW57,RMDF!CD57), RMDF!CK57=ROUND(RMDF!CK57,4))</f>
        <v>1</v>
      </c>
      <c r="CI57" s="317">
        <f>RMDF!CI57</f>
        <v>0</v>
      </c>
      <c r="CJ57" s="318" t="str">
        <f>IF(CI57=0,"",_xlfn.XLOOKUP(CI57,StatePicklist!$1:$1,StatePicklist!$3:$3,"NA",0))</f>
        <v/>
      </c>
      <c r="CK57" s="297" t="str">
        <f ca="1">IF(RMDF!CJ57="", "", IF(ISNUMBER(MATCH(RMDF!CJ57, INDIRECT(CJ57), 0)), "OK", "Invalid"))</f>
        <v/>
      </c>
      <c r="CL57" s="281"/>
      <c r="CM57" s="281"/>
      <c r="CN57" s="281"/>
      <c r="CO57" s="281" t="b">
        <f>AND(RMDF!CR57&gt;=0, RMDF!CR57&lt;=1-SUM(RMDF!Z57,RMDF!AG57,RMDF!AN57,RMDF!AU57,RMDF!BB57,RMDF!BI57,RMDF!BP57,RMDF!BW57,RMDF!CD57,RMDF!CK57), RMDF!CR57=ROUND(RMDF!CR57,4))</f>
        <v>1</v>
      </c>
      <c r="CP57" s="317">
        <f>RMDF!CP57</f>
        <v>0</v>
      </c>
      <c r="CQ57" s="318" t="str">
        <f>IF(CP57=0,"",_xlfn.XLOOKUP(CP57,StatePicklist!$1:$1,StatePicklist!$3:$3,"NA",0))</f>
        <v/>
      </c>
      <c r="CR57" s="297" t="str">
        <f ca="1">IF(RMDF!CQ57="", "", IF(ISNUMBER(MATCH(RMDF!CQ57, INDIRECT(CQ57), 0)), "OK", "Invalid"))</f>
        <v/>
      </c>
      <c r="CS57" s="281"/>
      <c r="CT57" s="281"/>
      <c r="CU57" s="281"/>
      <c r="CV57" s="281" t="b">
        <f>AND(RMDF!CY57&gt;=0, RMDF!CY57&lt;=1-SUM(RMDF!Z57,RMDF!AG57,RMDF!AN57,RMDF!AU57,RMDF!BB57,RMDF!BI57,RMDF!BP57,RMDF!BW57,RMDF!CD57,RMDF!CK57,RMDF!CR57), RMDF!CY57=ROUND(RMDF!CY57,4))</f>
        <v>1</v>
      </c>
      <c r="CW57" s="317">
        <f>RMDF!CW57</f>
        <v>0</v>
      </c>
      <c r="CX57" s="318" t="str">
        <f>IF(CW57=0,"",_xlfn.XLOOKUP(CW57,StatePicklist!$1:$1,StatePicklist!$3:$3,"NA",0))</f>
        <v/>
      </c>
      <c r="CY57" s="297" t="str">
        <f ca="1">IF(RMDF!CX57="", "", IF(ISNUMBER(MATCH(RMDF!CX57, INDIRECT(CX57), 0)), "OK", "Invalid"))</f>
        <v/>
      </c>
      <c r="CZ57" s="281"/>
      <c r="DA57" s="281"/>
      <c r="DB57" s="281"/>
      <c r="DC57" s="281" t="b">
        <f>AND(RMDF!DF57&gt;=0, RMDF!DF57&lt;=1-SUM(RMDF!Z57,RMDF!AG57,RMDF!AN57,RMDF!AU57,RMDF!BB57,RMDF!BI57,RMDF!BP57,RMDF!BW57,RMDF!CD57,RMDF!CK57,RMDF!CR57,RMDF!CY57), RMDF!DF57=ROUND(RMDF!DF57,4))</f>
        <v>1</v>
      </c>
      <c r="DD57" s="317">
        <f>RMDF!DD57</f>
        <v>0</v>
      </c>
      <c r="DE57" s="318" t="str">
        <f>IF(DD57=0,"",_xlfn.XLOOKUP(DD57,StatePicklist!$1:$1,StatePicklist!$3:$3,"NA",0))</f>
        <v/>
      </c>
      <c r="DF57" s="297" t="str">
        <f ca="1">IF(RMDF!DE57="", "", IF(ISNUMBER(MATCH(RMDF!DE57, INDIRECT(DE57), 0)), "OK", "Invalid"))</f>
        <v/>
      </c>
      <c r="DG57" s="281"/>
      <c r="DH57" s="281"/>
      <c r="DI57" s="281"/>
      <c r="DJ57" s="281" t="b">
        <f>AND(RMDF!DM57&gt;=0, RMDF!DM57&lt;=1-SUM(RMDF!Z57,RMDF!AG57,RMDF!AN57,RMDF!AU57,RMDF!BB57,RMDF!BI57,RMDF!BP57,RMDF!BW57,RMDF!CD57,RMDF!CK57,RMDF!CR57,RMDF!CY57,RMDF!DF57), RMDF!DM57=ROUND(RMDF!DM57,4))</f>
        <v>1</v>
      </c>
      <c r="DK57" s="317">
        <f>RMDF!DK57</f>
        <v>0</v>
      </c>
      <c r="DL57" s="318" t="str">
        <f>IF(DK57=0,"",_xlfn.XLOOKUP(DK57,StatePicklist!$1:$1,StatePicklist!$3:$3,"NA",0))</f>
        <v/>
      </c>
      <c r="DM57" s="297" t="str">
        <f ca="1">IF(RMDF!DL57="", "", IF(ISNUMBER(MATCH(RMDF!DL57, INDIRECT(DL57), 0)), "OK", "Invalid"))</f>
        <v/>
      </c>
      <c r="DN57" s="281"/>
      <c r="DO57" s="281"/>
      <c r="DP57" s="281"/>
      <c r="DQ57" s="281" t="b">
        <f>AND(RMDF!DT57&gt;=0, RMDF!DT57&lt;=1-SUM(RMDF!Z57,RMDF!AG57,RMDF!AN57,RMDF!AU57,RMDF!BB57,RMDF!BI57,RMDF!BP57,RMDF!BW57,RMDF!CD57,RMDF!CK57,RMDF!CR57,RMDF!CY57,RMDF!DF57,RMDF!DM57), RMDF!DT57=ROUND(RMDF!DT57,4))</f>
        <v>1</v>
      </c>
      <c r="DR57" s="317">
        <f>RMDF!DR57</f>
        <v>0</v>
      </c>
      <c r="DS57" s="318" t="str">
        <f>IF(DR57=0,"",_xlfn.XLOOKUP(DR57,StatePicklist!$1:$1,StatePicklist!$3:$3,"NA",0))</f>
        <v/>
      </c>
      <c r="DT57" s="297" t="str">
        <f ca="1">IF(RMDF!DS57="", "", IF(ISNUMBER(MATCH(RMDF!DS57, INDIRECT(DS57), 0)), "OK", "Invalid"))</f>
        <v/>
      </c>
      <c r="DU57" s="281"/>
      <c r="DV57" s="281"/>
      <c r="DW57" s="281"/>
      <c r="DX57" s="281" t="b">
        <f>AND(RMDF!EA57&gt;=0, RMDF!EA57&lt;=1-SUM(RMDF!Z57,RMDF!AG57,RMDF!AN57,RMDF!AU57,RMDF!BB57,RMDF!BI57,RMDF!BP57,RMDF!BW57,RMDF!CD57,RMDF!CK57,RMDF!CR57,RMDF!CY57,RMDF!DF57,RMDF!DM57,RMDF!DT57), RMDF!EA57=ROUND(RMDF!EA57,4))</f>
        <v>1</v>
      </c>
      <c r="DY57" s="317">
        <f>RMDF!DY57</f>
        <v>0</v>
      </c>
      <c r="DZ57" s="318" t="str">
        <f>IF(DY57=0,"",_xlfn.XLOOKUP(DY57,StatePicklist!$1:$1,StatePicklist!$3:$3,"NA",0))</f>
        <v/>
      </c>
      <c r="EA57" s="297" t="str">
        <f ca="1">IF(RMDF!DZ57="", "", IF(ISNUMBER(MATCH(RMDF!DZ57, INDIRECT(DZ57), 0)), "OK", "Invalid"))</f>
        <v/>
      </c>
      <c r="EB57" s="281"/>
      <c r="EC57" s="281"/>
      <c r="ED57" s="281"/>
      <c r="EE57" s="281" t="b">
        <f>AND(RMDF!EH57&gt;=0, RMDF!EH57&lt;=1-SUM(RMDF!Z57,RMDF!AG57,RMDF!AN57,RMDF!AU57,RMDF!BB57,RMDF!BI57,RMDF!BP57,RMDF!BW57,RMDF!CD57,RMDF!CK57,RMDF!CR57,RMDF!CY57,RMDF!DF57,RMDF!DM57,RMDF!DT57,RMDF!EA57), RMDF!EH57=ROUND(RMDF!EH57,4))</f>
        <v>1</v>
      </c>
      <c r="EF57" s="317">
        <f>RMDF!EF57</f>
        <v>0</v>
      </c>
      <c r="EG57" s="318" t="str">
        <f>IF(EF57=0,"",_xlfn.XLOOKUP(EF57,StatePicklist!$1:$1,StatePicklist!$3:$3,"NA",0))</f>
        <v/>
      </c>
      <c r="EH57" s="297" t="str">
        <f ca="1">IF(RMDF!EG57="", "", IF(ISNUMBER(MATCH(RMDF!EG57, INDIRECT(EG57), 0)), "OK", "Invalid"))</f>
        <v/>
      </c>
      <c r="EI57" s="281"/>
      <c r="EJ57" s="281"/>
      <c r="EK57" s="281"/>
      <c r="EL57" s="281" t="b">
        <f>AND(RMDF!EO57&gt;=0, RMDF!EO57&lt;=1-SUM(RMDF!Z57,RMDF!AG57,RMDF!AN57,RMDF!AU57,RMDF!BB57,RMDF!BI57,RMDF!BP57,RMDF!BW57,RMDF!CD57,RMDF!CK57,RMDF!CR57,RMDF!CY57,RMDF!DF57,RMDF!DM57,RMDF!DT57,RMDF!EA57,RMDF!EH57), RMDF!EO57=ROUND(RMDF!EO57,4))</f>
        <v>1</v>
      </c>
      <c r="EM57" s="317">
        <f>RMDF!EM57</f>
        <v>0</v>
      </c>
      <c r="EN57" s="318" t="str">
        <f>IF(EM57=0,"",_xlfn.XLOOKUP(EM57,StatePicklist!$1:$1,StatePicklist!$3:$3,"NA",0))</f>
        <v/>
      </c>
      <c r="EO57" s="297" t="str">
        <f ca="1">IF(RMDF!EN57="", "", IF(ISNUMBER(MATCH(RMDF!EN57, INDIRECT(EN57), 0)), "OK", "Invalid"))</f>
        <v/>
      </c>
      <c r="EP57" s="281"/>
      <c r="EQ57" s="281"/>
      <c r="ER57" s="281"/>
      <c r="ES57" s="281" t="b">
        <f>AND(RMDF!EV57&gt;=0, RMDF!EV57&lt;=1-SUM(RMDF!Z57,RMDF!AG57,RMDF!AN57,RMDF!AU57,RMDF!BB57,RMDF!BI57,RMDF!BP57,RMDF!BW57,RMDF!CD57,RMDF!CK57,RMDF!CR57,RMDF!CY57,RMDF!DF57,RMDF!DM57,RMDF!DT57,RMDF!EA57,RMDF!EH57,RMDF!EO57), RMDF!EV57=ROUND(RMDF!EV57,4))</f>
        <v>1</v>
      </c>
      <c r="ET57" s="317">
        <f>RMDF!ET57</f>
        <v>0</v>
      </c>
      <c r="EU57" s="318" t="str">
        <f>IF(ET57=0,"",_xlfn.XLOOKUP(ET57,StatePicklist!$1:$1,StatePicklist!$3:$3,"NA",0))</f>
        <v/>
      </c>
      <c r="EV57" s="297" t="str">
        <f ca="1">IF(RMDF!EU57="", "", IF(ISNUMBER(MATCH(RMDF!EU57, INDIRECT(EU57), 0)), "OK", "Invalid"))</f>
        <v/>
      </c>
      <c r="EW57" s="281"/>
      <c r="EX57" s="281"/>
      <c r="EY57" s="281"/>
      <c r="EZ57" s="281" t="b">
        <f>AND(RMDF!FC57&gt;=0, RMDF!FC57&lt;=1-SUM(RMDF!Z57,RMDF!AG57,RMDF!AN57,RMDF!AU57,RMDF!BB57,RMDF!BI57,RMDF!BP57,RMDF!BW57,RMDF!CD57,RMDF!CK57,RMDF!CR57,RMDF!CY57,RMDF!DF57,RMDF!DM57,RMDF!DT57,RMDF!EA57,RMDF!EH57,RMDF!EO57,RMDF!EV57), RMDF!FC57=ROUND(RMDF!FC57,4))</f>
        <v>1</v>
      </c>
      <c r="FA57" s="317">
        <f>RMDF!FA57</f>
        <v>0</v>
      </c>
      <c r="FB57" s="318" t="str">
        <f>IF(FA57=0,"",_xlfn.XLOOKUP(FA57,StatePicklist!$1:$1,StatePicklist!$3:$3,"NA",0))</f>
        <v/>
      </c>
      <c r="FC57" s="297" t="str">
        <f ca="1">IF(RMDF!FB57="", "", IF(ISNUMBER(MATCH(RMDF!FB57, INDIRECT(FB57), 0)), "OK", "Invalid"))</f>
        <v/>
      </c>
    </row>
    <row r="58" spans="1:159" s="205" customFormat="1" ht="39.9" customHeight="1" x14ac:dyDescent="0.25">
      <c r="A58" s="206"/>
      <c r="B58" s="196"/>
      <c r="C58" s="197"/>
      <c r="D58" s="198"/>
      <c r="E58" s="199"/>
      <c r="F58" s="200"/>
      <c r="G58" s="201"/>
      <c r="H58" s="292"/>
      <c r="I58" s="305">
        <f>RMDF!I58</f>
        <v>0</v>
      </c>
      <c r="J58" s="305" t="str">
        <f>IF(I58=ProductCode!$B$30,"PDReclPost",IF(OR(I58=ProductCode!$C$30,I58=ProductCode!$E$30,I58=ProductCode!$G$30),"PDPreCon",IF(OR(I58=ProductCode!$D$30,I58=ProductCode!$F$30),"PDNotReclPost","")))</f>
        <v/>
      </c>
      <c r="K58" s="305" t="str">
        <f t="shared" si="9"/>
        <v/>
      </c>
      <c r="L58" s="289"/>
      <c r="M58" s="305" t="str">
        <f t="shared" si="9"/>
        <v/>
      </c>
      <c r="N58" s="289" t="b">
        <f>AND(RMDF!N58&gt;=0, RMDF!N58&lt;=1-RMDF!L58, RMDF!N58=ROUND(RMDF!N58,4))</f>
        <v>1</v>
      </c>
      <c r="O58" s="286" t="str">
        <f>IF(P58="","",IF(I58="","",IF(LEFT(I58,13)="Reclaimed pos",RawMaterialCode!$E$569,RawMaterialCode!$E$568)))</f>
        <v>Reclaimed pre-consumer mixed fibers (RM0578)</v>
      </c>
      <c r="P58" s="295">
        <f t="shared" si="10"/>
        <v>1</v>
      </c>
      <c r="Q58" s="202"/>
      <c r="R58" s="203"/>
      <c r="S58" s="204" t="str">
        <f t="shared" si="11"/>
        <v/>
      </c>
      <c r="T58" s="281"/>
      <c r="U58" s="281"/>
      <c r="V58" s="281"/>
      <c r="W58" s="281"/>
      <c r="X58" s="317">
        <f>RMDF!X58</f>
        <v>0</v>
      </c>
      <c r="Y58" s="318" t="str">
        <f>IF(X58=0,"",_xlfn.XLOOKUP(X58,StatePicklist!$1:$1,StatePicklist!$3:$3,"NA",0))</f>
        <v/>
      </c>
      <c r="Z58" s="297" t="str">
        <f ca="1">IF(RMDF!Y58="", "", IF(ISNUMBER(MATCH(RMDF!Y58, INDIRECT(Y58), 0)), "OK", "Invalid"))</f>
        <v/>
      </c>
      <c r="AA58" s="281"/>
      <c r="AB58" s="281"/>
      <c r="AC58" s="281"/>
      <c r="AD58" s="281" t="b">
        <f>AND(RMDF!AG58&gt;=0, RMDF!AG58&lt;=1-RMDF!Z58, RMDF!AG58=ROUND(RMDF!AG58,4))</f>
        <v>1</v>
      </c>
      <c r="AE58" s="317">
        <f>RMDF!AE58</f>
        <v>0</v>
      </c>
      <c r="AF58" s="318" t="str">
        <f>IF(AE58=0,"",_xlfn.XLOOKUP(AE58,StatePicklist!$1:$1,StatePicklist!$3:$3,"NA",0))</f>
        <v/>
      </c>
      <c r="AG58" s="297" t="str">
        <f ca="1">IF(RMDF!AF58="", "", IF(ISNUMBER(MATCH(RMDF!AF58, INDIRECT(AF58), 0)), "OK", "Invalid"))</f>
        <v/>
      </c>
      <c r="AH58" s="281"/>
      <c r="AI58" s="281"/>
      <c r="AJ58" s="281"/>
      <c r="AK58" s="281" t="b">
        <f>AND(RMDF!AN58&gt;=0, RMDF!AN58&lt;=1-SUM(RMDF!Z58,RMDF!AG58), RMDF!AN58=ROUND(RMDF!AN58,4))</f>
        <v>1</v>
      </c>
      <c r="AL58" s="317">
        <f>RMDF!AL58</f>
        <v>0</v>
      </c>
      <c r="AM58" s="318" t="str">
        <f>IF(AL58=0,"",_xlfn.XLOOKUP(AL58,StatePicklist!$1:$1,StatePicklist!$3:$3,"NA",0))</f>
        <v/>
      </c>
      <c r="AN58" s="297" t="str">
        <f ca="1">IF(RMDF!AM58="", "", IF(ISNUMBER(MATCH(RMDF!AM58, INDIRECT(AM58), 0)), "OK", "Invalid"))</f>
        <v/>
      </c>
      <c r="AO58" s="281"/>
      <c r="AP58" s="281"/>
      <c r="AQ58" s="281"/>
      <c r="AR58" s="281" t="b">
        <f>AND(RMDF!AU58&gt;=0, RMDF!AU58&lt;=1-SUM(RMDF!Z58,RMDF!AG58,RMDF!AN58), RMDF!AU58=ROUND(RMDF!AU58,4))</f>
        <v>1</v>
      </c>
      <c r="AS58" s="317">
        <f>RMDF!AS58</f>
        <v>0</v>
      </c>
      <c r="AT58" s="318" t="str">
        <f>IF(AS58=0,"",_xlfn.XLOOKUP(AS58,StatePicklist!$1:$1,StatePicklist!$3:$3,"NA",0))</f>
        <v/>
      </c>
      <c r="AU58" s="297" t="str">
        <f ca="1">IF(RMDF!AT58="", "", IF(ISNUMBER(MATCH(RMDF!AT58, INDIRECT(AT58), 0)), "OK", "Invalid"))</f>
        <v/>
      </c>
      <c r="AV58" s="281"/>
      <c r="AW58" s="281"/>
      <c r="AX58" s="281"/>
      <c r="AY58" s="281" t="b">
        <f>AND(RMDF!BB58&gt;=0, RMDF!BB58&lt;=1-SUM(RMDF!Z58,RMDF!AG58,RMDF!AN58,RMDF!AU58), RMDF!BB58=ROUND(RMDF!BB58,4))</f>
        <v>1</v>
      </c>
      <c r="AZ58" s="317">
        <f>RMDF!AZ58</f>
        <v>0</v>
      </c>
      <c r="BA58" s="318" t="str">
        <f>IF(AZ58=0,"",_xlfn.XLOOKUP(AZ58,StatePicklist!$1:$1,StatePicklist!$3:$3,"NA",0))</f>
        <v/>
      </c>
      <c r="BB58" s="297" t="str">
        <f ca="1">IF(RMDF!BA58="", "", IF(ISNUMBER(MATCH(RMDF!BA58, INDIRECT(BA58), 0)), "OK", "Invalid"))</f>
        <v/>
      </c>
      <c r="BC58" s="281"/>
      <c r="BD58" s="281"/>
      <c r="BE58" s="281"/>
      <c r="BF58" s="281" t="b">
        <f>AND(RMDF!BI58&gt;=0, RMDF!BI58&lt;=1-SUM(RMDF!Z58,RMDF!AG58,RMDF!AN58,RMDF!AU58,RMDF!BB58), RMDF!BI58=ROUND(RMDF!BI58,4))</f>
        <v>1</v>
      </c>
      <c r="BG58" s="317">
        <f>RMDF!BG58</f>
        <v>0</v>
      </c>
      <c r="BH58" s="318" t="str">
        <f>IF(BG58=0,"",_xlfn.XLOOKUP(BG58,StatePicklist!$1:$1,StatePicklist!$3:$3,"NA",0))</f>
        <v/>
      </c>
      <c r="BI58" s="297" t="str">
        <f ca="1">IF(RMDF!BH58="", "", IF(ISNUMBER(MATCH(RMDF!BH58, INDIRECT(BH58), 0)), "OK", "Invalid"))</f>
        <v/>
      </c>
      <c r="BJ58" s="281"/>
      <c r="BK58" s="281"/>
      <c r="BL58" s="281"/>
      <c r="BM58" s="281" t="b">
        <f>AND(RMDF!BP58&gt;=0, RMDF!BP58&lt;=1-SUM(RMDF!Z58,RMDF!AG58,RMDF!AN58,RMDF!AU58,RMDF!BB58,RMDF!BI58), RMDF!BP58=ROUND(RMDF!BP58,4))</f>
        <v>1</v>
      </c>
      <c r="BN58" s="317">
        <f>RMDF!BN58</f>
        <v>0</v>
      </c>
      <c r="BO58" s="318" t="str">
        <f>IF(BN58=0,"",_xlfn.XLOOKUP(BN58,StatePicklist!$1:$1,StatePicklist!$3:$3,"NA",0))</f>
        <v/>
      </c>
      <c r="BP58" s="297" t="str">
        <f ca="1">IF(RMDF!BO58="", "", IF(ISNUMBER(MATCH(RMDF!BO58, INDIRECT(BO58), 0)), "OK", "Invalid"))</f>
        <v/>
      </c>
      <c r="BQ58" s="281"/>
      <c r="BR58" s="281"/>
      <c r="BS58" s="281"/>
      <c r="BT58" s="281" t="b">
        <f>AND(RMDF!BW58&gt;=0, RMDF!BW58&lt;=1-SUM(RMDF!Z58,RMDF!AG58,RMDF!AN58,RMDF!AU58,RMDF!BB58,RMDF!BI58,RMDF!BP58), RMDF!BW58=ROUND(RMDF!BW58,4))</f>
        <v>1</v>
      </c>
      <c r="BU58" s="317">
        <f>RMDF!BU58</f>
        <v>0</v>
      </c>
      <c r="BV58" s="318" t="str">
        <f>IF(BU58=0,"",_xlfn.XLOOKUP(BU58,StatePicklist!$1:$1,StatePicklist!$3:$3,"NA",0))</f>
        <v/>
      </c>
      <c r="BW58" s="297" t="str">
        <f ca="1">IF(RMDF!BV58="", "", IF(ISNUMBER(MATCH(RMDF!BV58, INDIRECT(BV58), 0)), "OK", "Invalid"))</f>
        <v/>
      </c>
      <c r="BX58" s="281"/>
      <c r="BY58" s="281"/>
      <c r="BZ58" s="281"/>
      <c r="CA58" s="281" t="b">
        <f>AND(RMDF!CD58&gt;=0, RMDF!CD58&lt;=1-SUM(RMDF!Z58,RMDF!AG58,RMDF!AN58,RMDF!AU58,RMDF!BB58,RMDF!BI58,RMDF!BP58,RMDF!BW58), RMDF!CD58=ROUND(RMDF!CD58,4))</f>
        <v>1</v>
      </c>
      <c r="CB58" s="317">
        <f>RMDF!CB58</f>
        <v>0</v>
      </c>
      <c r="CC58" s="318" t="str">
        <f>IF(CB58=0,"",_xlfn.XLOOKUP(CB58,StatePicklist!$1:$1,StatePicklist!$3:$3,"NA",0))</f>
        <v/>
      </c>
      <c r="CD58" s="297" t="str">
        <f ca="1">IF(RMDF!CC58="", "", IF(ISNUMBER(MATCH(RMDF!CC58, INDIRECT(CC58), 0)), "OK", "Invalid"))</f>
        <v/>
      </c>
      <c r="CE58" s="281"/>
      <c r="CF58" s="281"/>
      <c r="CG58" s="281"/>
      <c r="CH58" s="281" t="b">
        <f>AND(RMDF!CK58&gt;=0, RMDF!CK58&lt;=1-SUM(RMDF!Z58,RMDF!AG58,RMDF!AN58,RMDF!AU58,RMDF!BB58,RMDF!BI58,RMDF!BP58,RMDF!BW58,RMDF!CD58), RMDF!CK58=ROUND(RMDF!CK58,4))</f>
        <v>1</v>
      </c>
      <c r="CI58" s="317">
        <f>RMDF!CI58</f>
        <v>0</v>
      </c>
      <c r="CJ58" s="318" t="str">
        <f>IF(CI58=0,"",_xlfn.XLOOKUP(CI58,StatePicklist!$1:$1,StatePicklist!$3:$3,"NA",0))</f>
        <v/>
      </c>
      <c r="CK58" s="297" t="str">
        <f ca="1">IF(RMDF!CJ58="", "", IF(ISNUMBER(MATCH(RMDF!CJ58, INDIRECT(CJ58), 0)), "OK", "Invalid"))</f>
        <v/>
      </c>
      <c r="CL58" s="281"/>
      <c r="CM58" s="281"/>
      <c r="CN58" s="281"/>
      <c r="CO58" s="281" t="b">
        <f>AND(RMDF!CR58&gt;=0, RMDF!CR58&lt;=1-SUM(RMDF!Z58,RMDF!AG58,RMDF!AN58,RMDF!AU58,RMDF!BB58,RMDF!BI58,RMDF!BP58,RMDF!BW58,RMDF!CD58,RMDF!CK58), RMDF!CR58=ROUND(RMDF!CR58,4))</f>
        <v>1</v>
      </c>
      <c r="CP58" s="317">
        <f>RMDF!CP58</f>
        <v>0</v>
      </c>
      <c r="CQ58" s="318" t="str">
        <f>IF(CP58=0,"",_xlfn.XLOOKUP(CP58,StatePicklist!$1:$1,StatePicklist!$3:$3,"NA",0))</f>
        <v/>
      </c>
      <c r="CR58" s="297" t="str">
        <f ca="1">IF(RMDF!CQ58="", "", IF(ISNUMBER(MATCH(RMDF!CQ58, INDIRECT(CQ58), 0)), "OK", "Invalid"))</f>
        <v/>
      </c>
      <c r="CS58" s="281"/>
      <c r="CT58" s="281"/>
      <c r="CU58" s="281"/>
      <c r="CV58" s="281" t="b">
        <f>AND(RMDF!CY58&gt;=0, RMDF!CY58&lt;=1-SUM(RMDF!Z58,RMDF!AG58,RMDF!AN58,RMDF!AU58,RMDF!BB58,RMDF!BI58,RMDF!BP58,RMDF!BW58,RMDF!CD58,RMDF!CK58,RMDF!CR58), RMDF!CY58=ROUND(RMDF!CY58,4))</f>
        <v>1</v>
      </c>
      <c r="CW58" s="317">
        <f>RMDF!CW58</f>
        <v>0</v>
      </c>
      <c r="CX58" s="318" t="str">
        <f>IF(CW58=0,"",_xlfn.XLOOKUP(CW58,StatePicklist!$1:$1,StatePicklist!$3:$3,"NA",0))</f>
        <v/>
      </c>
      <c r="CY58" s="297" t="str">
        <f ca="1">IF(RMDF!CX58="", "", IF(ISNUMBER(MATCH(RMDF!CX58, INDIRECT(CX58), 0)), "OK", "Invalid"))</f>
        <v/>
      </c>
      <c r="CZ58" s="281"/>
      <c r="DA58" s="281"/>
      <c r="DB58" s="281"/>
      <c r="DC58" s="281" t="b">
        <f>AND(RMDF!DF58&gt;=0, RMDF!DF58&lt;=1-SUM(RMDF!Z58,RMDF!AG58,RMDF!AN58,RMDF!AU58,RMDF!BB58,RMDF!BI58,RMDF!BP58,RMDF!BW58,RMDF!CD58,RMDF!CK58,RMDF!CR58,RMDF!CY58), RMDF!DF58=ROUND(RMDF!DF58,4))</f>
        <v>1</v>
      </c>
      <c r="DD58" s="317">
        <f>RMDF!DD58</f>
        <v>0</v>
      </c>
      <c r="DE58" s="318" t="str">
        <f>IF(DD58=0,"",_xlfn.XLOOKUP(DD58,StatePicklist!$1:$1,StatePicklist!$3:$3,"NA",0))</f>
        <v/>
      </c>
      <c r="DF58" s="297" t="str">
        <f ca="1">IF(RMDF!DE58="", "", IF(ISNUMBER(MATCH(RMDF!DE58, INDIRECT(DE58), 0)), "OK", "Invalid"))</f>
        <v/>
      </c>
      <c r="DG58" s="281"/>
      <c r="DH58" s="281"/>
      <c r="DI58" s="281"/>
      <c r="DJ58" s="281" t="b">
        <f>AND(RMDF!DM58&gt;=0, RMDF!DM58&lt;=1-SUM(RMDF!Z58,RMDF!AG58,RMDF!AN58,RMDF!AU58,RMDF!BB58,RMDF!BI58,RMDF!BP58,RMDF!BW58,RMDF!CD58,RMDF!CK58,RMDF!CR58,RMDF!CY58,RMDF!DF58), RMDF!DM58=ROUND(RMDF!DM58,4))</f>
        <v>1</v>
      </c>
      <c r="DK58" s="317">
        <f>RMDF!DK58</f>
        <v>0</v>
      </c>
      <c r="DL58" s="318" t="str">
        <f>IF(DK58=0,"",_xlfn.XLOOKUP(DK58,StatePicklist!$1:$1,StatePicklist!$3:$3,"NA",0))</f>
        <v/>
      </c>
      <c r="DM58" s="297" t="str">
        <f ca="1">IF(RMDF!DL58="", "", IF(ISNUMBER(MATCH(RMDF!DL58, INDIRECT(DL58), 0)), "OK", "Invalid"))</f>
        <v/>
      </c>
      <c r="DN58" s="281"/>
      <c r="DO58" s="281"/>
      <c r="DP58" s="281"/>
      <c r="DQ58" s="281" t="b">
        <f>AND(RMDF!DT58&gt;=0, RMDF!DT58&lt;=1-SUM(RMDF!Z58,RMDF!AG58,RMDF!AN58,RMDF!AU58,RMDF!BB58,RMDF!BI58,RMDF!BP58,RMDF!BW58,RMDF!CD58,RMDF!CK58,RMDF!CR58,RMDF!CY58,RMDF!DF58,RMDF!DM58), RMDF!DT58=ROUND(RMDF!DT58,4))</f>
        <v>1</v>
      </c>
      <c r="DR58" s="317">
        <f>RMDF!DR58</f>
        <v>0</v>
      </c>
      <c r="DS58" s="318" t="str">
        <f>IF(DR58=0,"",_xlfn.XLOOKUP(DR58,StatePicklist!$1:$1,StatePicklist!$3:$3,"NA",0))</f>
        <v/>
      </c>
      <c r="DT58" s="297" t="str">
        <f ca="1">IF(RMDF!DS58="", "", IF(ISNUMBER(MATCH(RMDF!DS58, INDIRECT(DS58), 0)), "OK", "Invalid"))</f>
        <v/>
      </c>
      <c r="DU58" s="281"/>
      <c r="DV58" s="281"/>
      <c r="DW58" s="281"/>
      <c r="DX58" s="281" t="b">
        <f>AND(RMDF!EA58&gt;=0, RMDF!EA58&lt;=1-SUM(RMDF!Z58,RMDF!AG58,RMDF!AN58,RMDF!AU58,RMDF!BB58,RMDF!BI58,RMDF!BP58,RMDF!BW58,RMDF!CD58,RMDF!CK58,RMDF!CR58,RMDF!CY58,RMDF!DF58,RMDF!DM58,RMDF!DT58), RMDF!EA58=ROUND(RMDF!EA58,4))</f>
        <v>1</v>
      </c>
      <c r="DY58" s="317">
        <f>RMDF!DY58</f>
        <v>0</v>
      </c>
      <c r="DZ58" s="318" t="str">
        <f>IF(DY58=0,"",_xlfn.XLOOKUP(DY58,StatePicklist!$1:$1,StatePicklist!$3:$3,"NA",0))</f>
        <v/>
      </c>
      <c r="EA58" s="297" t="str">
        <f ca="1">IF(RMDF!DZ58="", "", IF(ISNUMBER(MATCH(RMDF!DZ58, INDIRECT(DZ58), 0)), "OK", "Invalid"))</f>
        <v/>
      </c>
      <c r="EB58" s="281"/>
      <c r="EC58" s="281"/>
      <c r="ED58" s="281"/>
      <c r="EE58" s="281" t="b">
        <f>AND(RMDF!EH58&gt;=0, RMDF!EH58&lt;=1-SUM(RMDF!Z58,RMDF!AG58,RMDF!AN58,RMDF!AU58,RMDF!BB58,RMDF!BI58,RMDF!BP58,RMDF!BW58,RMDF!CD58,RMDF!CK58,RMDF!CR58,RMDF!CY58,RMDF!DF58,RMDF!DM58,RMDF!DT58,RMDF!EA58), RMDF!EH58=ROUND(RMDF!EH58,4))</f>
        <v>1</v>
      </c>
      <c r="EF58" s="317">
        <f>RMDF!EF58</f>
        <v>0</v>
      </c>
      <c r="EG58" s="318" t="str">
        <f>IF(EF58=0,"",_xlfn.XLOOKUP(EF58,StatePicklist!$1:$1,StatePicklist!$3:$3,"NA",0))</f>
        <v/>
      </c>
      <c r="EH58" s="297" t="str">
        <f ca="1">IF(RMDF!EG58="", "", IF(ISNUMBER(MATCH(RMDF!EG58, INDIRECT(EG58), 0)), "OK", "Invalid"))</f>
        <v/>
      </c>
      <c r="EI58" s="281"/>
      <c r="EJ58" s="281"/>
      <c r="EK58" s="281"/>
      <c r="EL58" s="281" t="b">
        <f>AND(RMDF!EO58&gt;=0, RMDF!EO58&lt;=1-SUM(RMDF!Z58,RMDF!AG58,RMDF!AN58,RMDF!AU58,RMDF!BB58,RMDF!BI58,RMDF!BP58,RMDF!BW58,RMDF!CD58,RMDF!CK58,RMDF!CR58,RMDF!CY58,RMDF!DF58,RMDF!DM58,RMDF!DT58,RMDF!EA58,RMDF!EH58), RMDF!EO58=ROUND(RMDF!EO58,4))</f>
        <v>1</v>
      </c>
      <c r="EM58" s="317">
        <f>RMDF!EM58</f>
        <v>0</v>
      </c>
      <c r="EN58" s="318" t="str">
        <f>IF(EM58=0,"",_xlfn.XLOOKUP(EM58,StatePicklist!$1:$1,StatePicklist!$3:$3,"NA",0))</f>
        <v/>
      </c>
      <c r="EO58" s="297" t="str">
        <f ca="1">IF(RMDF!EN58="", "", IF(ISNUMBER(MATCH(RMDF!EN58, INDIRECT(EN58), 0)), "OK", "Invalid"))</f>
        <v/>
      </c>
      <c r="EP58" s="281"/>
      <c r="EQ58" s="281"/>
      <c r="ER58" s="281"/>
      <c r="ES58" s="281" t="b">
        <f>AND(RMDF!EV58&gt;=0, RMDF!EV58&lt;=1-SUM(RMDF!Z58,RMDF!AG58,RMDF!AN58,RMDF!AU58,RMDF!BB58,RMDF!BI58,RMDF!BP58,RMDF!BW58,RMDF!CD58,RMDF!CK58,RMDF!CR58,RMDF!CY58,RMDF!DF58,RMDF!DM58,RMDF!DT58,RMDF!EA58,RMDF!EH58,RMDF!EO58), RMDF!EV58=ROUND(RMDF!EV58,4))</f>
        <v>1</v>
      </c>
      <c r="ET58" s="317">
        <f>RMDF!ET58</f>
        <v>0</v>
      </c>
      <c r="EU58" s="318" t="str">
        <f>IF(ET58=0,"",_xlfn.XLOOKUP(ET58,StatePicklist!$1:$1,StatePicklist!$3:$3,"NA",0))</f>
        <v/>
      </c>
      <c r="EV58" s="297" t="str">
        <f ca="1">IF(RMDF!EU58="", "", IF(ISNUMBER(MATCH(RMDF!EU58, INDIRECT(EU58), 0)), "OK", "Invalid"))</f>
        <v/>
      </c>
      <c r="EW58" s="281"/>
      <c r="EX58" s="281"/>
      <c r="EY58" s="281"/>
      <c r="EZ58" s="281" t="b">
        <f>AND(RMDF!FC58&gt;=0, RMDF!FC58&lt;=1-SUM(RMDF!Z58,RMDF!AG58,RMDF!AN58,RMDF!AU58,RMDF!BB58,RMDF!BI58,RMDF!BP58,RMDF!BW58,RMDF!CD58,RMDF!CK58,RMDF!CR58,RMDF!CY58,RMDF!DF58,RMDF!DM58,RMDF!DT58,RMDF!EA58,RMDF!EH58,RMDF!EO58,RMDF!EV58), RMDF!FC58=ROUND(RMDF!FC58,4))</f>
        <v>1</v>
      </c>
      <c r="FA58" s="317">
        <f>RMDF!FA58</f>
        <v>0</v>
      </c>
      <c r="FB58" s="318" t="str">
        <f>IF(FA58=0,"",_xlfn.XLOOKUP(FA58,StatePicklist!$1:$1,StatePicklist!$3:$3,"NA",0))</f>
        <v/>
      </c>
      <c r="FC58" s="297" t="str">
        <f ca="1">IF(RMDF!FB58="", "", IF(ISNUMBER(MATCH(RMDF!FB58, INDIRECT(FB58), 0)), "OK", "Invalid"))</f>
        <v/>
      </c>
    </row>
    <row r="59" spans="1:159" s="205" customFormat="1" ht="39.9" customHeight="1" x14ac:dyDescent="0.25">
      <c r="A59" s="206"/>
      <c r="B59" s="196"/>
      <c r="C59" s="197"/>
      <c r="D59" s="198"/>
      <c r="E59" s="199"/>
      <c r="F59" s="200"/>
      <c r="G59" s="201"/>
      <c r="H59" s="292"/>
      <c r="I59" s="305">
        <f>RMDF!I59</f>
        <v>0</v>
      </c>
      <c r="J59" s="305" t="str">
        <f>IF(I59=ProductCode!$B$30,"PDReclPost",IF(OR(I59=ProductCode!$C$30,I59=ProductCode!$E$30,I59=ProductCode!$G$30),"PDPreCon",IF(OR(I59=ProductCode!$D$30,I59=ProductCode!$F$30),"PDNotReclPost","")))</f>
        <v/>
      </c>
      <c r="K59" s="305" t="str">
        <f t="shared" si="9"/>
        <v/>
      </c>
      <c r="L59" s="289"/>
      <c r="M59" s="305" t="str">
        <f t="shared" si="9"/>
        <v/>
      </c>
      <c r="N59" s="289" t="b">
        <f>AND(RMDF!N59&gt;=0, RMDF!N59&lt;=1-RMDF!L59, RMDF!N59=ROUND(RMDF!N59,4))</f>
        <v>1</v>
      </c>
      <c r="O59" s="286" t="str">
        <f>IF(P59="","",IF(I59="","",IF(LEFT(I59,13)="Reclaimed pos",RawMaterialCode!$E$569,RawMaterialCode!$E$568)))</f>
        <v>Reclaimed pre-consumer mixed fibers (RM0578)</v>
      </c>
      <c r="P59" s="295">
        <f t="shared" si="10"/>
        <v>1</v>
      </c>
      <c r="Q59" s="202"/>
      <c r="R59" s="203"/>
      <c r="S59" s="204" t="str">
        <f t="shared" si="11"/>
        <v/>
      </c>
      <c r="T59" s="281"/>
      <c r="U59" s="281"/>
      <c r="V59" s="281"/>
      <c r="W59" s="281"/>
      <c r="X59" s="317">
        <f>RMDF!X59</f>
        <v>0</v>
      </c>
      <c r="Y59" s="318" t="str">
        <f>IF(X59=0,"",_xlfn.XLOOKUP(X59,StatePicklist!$1:$1,StatePicklist!$3:$3,"NA",0))</f>
        <v/>
      </c>
      <c r="Z59" s="297" t="str">
        <f ca="1">IF(RMDF!Y59="", "", IF(ISNUMBER(MATCH(RMDF!Y59, INDIRECT(Y59), 0)), "OK", "Invalid"))</f>
        <v/>
      </c>
      <c r="AA59" s="281"/>
      <c r="AB59" s="281"/>
      <c r="AC59" s="281"/>
      <c r="AD59" s="281" t="b">
        <f>AND(RMDF!AG59&gt;=0, RMDF!AG59&lt;=1-RMDF!Z59, RMDF!AG59=ROUND(RMDF!AG59,4))</f>
        <v>1</v>
      </c>
      <c r="AE59" s="317">
        <f>RMDF!AE59</f>
        <v>0</v>
      </c>
      <c r="AF59" s="318" t="str">
        <f>IF(AE59=0,"",_xlfn.XLOOKUP(AE59,StatePicklist!$1:$1,StatePicklist!$3:$3,"NA",0))</f>
        <v/>
      </c>
      <c r="AG59" s="297" t="str">
        <f ca="1">IF(RMDF!AF59="", "", IF(ISNUMBER(MATCH(RMDF!AF59, INDIRECT(AF59), 0)), "OK", "Invalid"))</f>
        <v/>
      </c>
      <c r="AH59" s="281"/>
      <c r="AI59" s="281"/>
      <c r="AJ59" s="281"/>
      <c r="AK59" s="281" t="b">
        <f>AND(RMDF!AN59&gt;=0, RMDF!AN59&lt;=1-SUM(RMDF!Z59,RMDF!AG59), RMDF!AN59=ROUND(RMDF!AN59,4))</f>
        <v>1</v>
      </c>
      <c r="AL59" s="317">
        <f>RMDF!AL59</f>
        <v>0</v>
      </c>
      <c r="AM59" s="318" t="str">
        <f>IF(AL59=0,"",_xlfn.XLOOKUP(AL59,StatePicklist!$1:$1,StatePicklist!$3:$3,"NA",0))</f>
        <v/>
      </c>
      <c r="AN59" s="297" t="str">
        <f ca="1">IF(RMDF!AM59="", "", IF(ISNUMBER(MATCH(RMDF!AM59, INDIRECT(AM59), 0)), "OK", "Invalid"))</f>
        <v/>
      </c>
      <c r="AO59" s="281"/>
      <c r="AP59" s="281"/>
      <c r="AQ59" s="281"/>
      <c r="AR59" s="281" t="b">
        <f>AND(RMDF!AU59&gt;=0, RMDF!AU59&lt;=1-SUM(RMDF!Z59,RMDF!AG59,RMDF!AN59), RMDF!AU59=ROUND(RMDF!AU59,4))</f>
        <v>1</v>
      </c>
      <c r="AS59" s="317">
        <f>RMDF!AS59</f>
        <v>0</v>
      </c>
      <c r="AT59" s="318" t="str">
        <f>IF(AS59=0,"",_xlfn.XLOOKUP(AS59,StatePicklist!$1:$1,StatePicklist!$3:$3,"NA",0))</f>
        <v/>
      </c>
      <c r="AU59" s="297" t="str">
        <f ca="1">IF(RMDF!AT59="", "", IF(ISNUMBER(MATCH(RMDF!AT59, INDIRECT(AT59), 0)), "OK", "Invalid"))</f>
        <v/>
      </c>
      <c r="AV59" s="281"/>
      <c r="AW59" s="281"/>
      <c r="AX59" s="281"/>
      <c r="AY59" s="281" t="b">
        <f>AND(RMDF!BB59&gt;=0, RMDF!BB59&lt;=1-SUM(RMDF!Z59,RMDF!AG59,RMDF!AN59,RMDF!AU59), RMDF!BB59=ROUND(RMDF!BB59,4))</f>
        <v>1</v>
      </c>
      <c r="AZ59" s="317">
        <f>RMDF!AZ59</f>
        <v>0</v>
      </c>
      <c r="BA59" s="318" t="str">
        <f>IF(AZ59=0,"",_xlfn.XLOOKUP(AZ59,StatePicklist!$1:$1,StatePicklist!$3:$3,"NA",0))</f>
        <v/>
      </c>
      <c r="BB59" s="297" t="str">
        <f ca="1">IF(RMDF!BA59="", "", IF(ISNUMBER(MATCH(RMDF!BA59, INDIRECT(BA59), 0)), "OK", "Invalid"))</f>
        <v/>
      </c>
      <c r="BC59" s="281"/>
      <c r="BD59" s="281"/>
      <c r="BE59" s="281"/>
      <c r="BF59" s="281" t="b">
        <f>AND(RMDF!BI59&gt;=0, RMDF!BI59&lt;=1-SUM(RMDF!Z59,RMDF!AG59,RMDF!AN59,RMDF!AU59,RMDF!BB59), RMDF!BI59=ROUND(RMDF!BI59,4))</f>
        <v>1</v>
      </c>
      <c r="BG59" s="317">
        <f>RMDF!BG59</f>
        <v>0</v>
      </c>
      <c r="BH59" s="318" t="str">
        <f>IF(BG59=0,"",_xlfn.XLOOKUP(BG59,StatePicklist!$1:$1,StatePicklist!$3:$3,"NA",0))</f>
        <v/>
      </c>
      <c r="BI59" s="297" t="str">
        <f ca="1">IF(RMDF!BH59="", "", IF(ISNUMBER(MATCH(RMDF!BH59, INDIRECT(BH59), 0)), "OK", "Invalid"))</f>
        <v/>
      </c>
      <c r="BJ59" s="281"/>
      <c r="BK59" s="281"/>
      <c r="BL59" s="281"/>
      <c r="BM59" s="281" t="b">
        <f>AND(RMDF!BP59&gt;=0, RMDF!BP59&lt;=1-SUM(RMDF!Z59,RMDF!AG59,RMDF!AN59,RMDF!AU59,RMDF!BB59,RMDF!BI59), RMDF!BP59=ROUND(RMDF!BP59,4))</f>
        <v>1</v>
      </c>
      <c r="BN59" s="317">
        <f>RMDF!BN59</f>
        <v>0</v>
      </c>
      <c r="BO59" s="318" t="str">
        <f>IF(BN59=0,"",_xlfn.XLOOKUP(BN59,StatePicklist!$1:$1,StatePicklist!$3:$3,"NA",0))</f>
        <v/>
      </c>
      <c r="BP59" s="297" t="str">
        <f ca="1">IF(RMDF!BO59="", "", IF(ISNUMBER(MATCH(RMDF!BO59, INDIRECT(BO59), 0)), "OK", "Invalid"))</f>
        <v/>
      </c>
      <c r="BQ59" s="281"/>
      <c r="BR59" s="281"/>
      <c r="BS59" s="281"/>
      <c r="BT59" s="281" t="b">
        <f>AND(RMDF!BW59&gt;=0, RMDF!BW59&lt;=1-SUM(RMDF!Z59,RMDF!AG59,RMDF!AN59,RMDF!AU59,RMDF!BB59,RMDF!BI59,RMDF!BP59), RMDF!BW59=ROUND(RMDF!BW59,4))</f>
        <v>1</v>
      </c>
      <c r="BU59" s="317">
        <f>RMDF!BU59</f>
        <v>0</v>
      </c>
      <c r="BV59" s="318" t="str">
        <f>IF(BU59=0,"",_xlfn.XLOOKUP(BU59,StatePicklist!$1:$1,StatePicklist!$3:$3,"NA",0))</f>
        <v/>
      </c>
      <c r="BW59" s="297" t="str">
        <f ca="1">IF(RMDF!BV59="", "", IF(ISNUMBER(MATCH(RMDF!BV59, INDIRECT(BV59), 0)), "OK", "Invalid"))</f>
        <v/>
      </c>
      <c r="BX59" s="281"/>
      <c r="BY59" s="281"/>
      <c r="BZ59" s="281"/>
      <c r="CA59" s="281" t="b">
        <f>AND(RMDF!CD59&gt;=0, RMDF!CD59&lt;=1-SUM(RMDF!Z59,RMDF!AG59,RMDF!AN59,RMDF!AU59,RMDF!BB59,RMDF!BI59,RMDF!BP59,RMDF!BW59), RMDF!CD59=ROUND(RMDF!CD59,4))</f>
        <v>1</v>
      </c>
      <c r="CB59" s="317">
        <f>RMDF!CB59</f>
        <v>0</v>
      </c>
      <c r="CC59" s="318" t="str">
        <f>IF(CB59=0,"",_xlfn.XLOOKUP(CB59,StatePicklist!$1:$1,StatePicklist!$3:$3,"NA",0))</f>
        <v/>
      </c>
      <c r="CD59" s="297" t="str">
        <f ca="1">IF(RMDF!CC59="", "", IF(ISNUMBER(MATCH(RMDF!CC59, INDIRECT(CC59), 0)), "OK", "Invalid"))</f>
        <v/>
      </c>
      <c r="CE59" s="281"/>
      <c r="CF59" s="281"/>
      <c r="CG59" s="281"/>
      <c r="CH59" s="281" t="b">
        <f>AND(RMDF!CK59&gt;=0, RMDF!CK59&lt;=1-SUM(RMDF!Z59,RMDF!AG59,RMDF!AN59,RMDF!AU59,RMDF!BB59,RMDF!BI59,RMDF!BP59,RMDF!BW59,RMDF!CD59), RMDF!CK59=ROUND(RMDF!CK59,4))</f>
        <v>1</v>
      </c>
      <c r="CI59" s="317">
        <f>RMDF!CI59</f>
        <v>0</v>
      </c>
      <c r="CJ59" s="318" t="str">
        <f>IF(CI59=0,"",_xlfn.XLOOKUP(CI59,StatePicklist!$1:$1,StatePicklist!$3:$3,"NA",0))</f>
        <v/>
      </c>
      <c r="CK59" s="297" t="str">
        <f ca="1">IF(RMDF!CJ59="", "", IF(ISNUMBER(MATCH(RMDF!CJ59, INDIRECT(CJ59), 0)), "OK", "Invalid"))</f>
        <v/>
      </c>
      <c r="CL59" s="281"/>
      <c r="CM59" s="281"/>
      <c r="CN59" s="281"/>
      <c r="CO59" s="281" t="b">
        <f>AND(RMDF!CR59&gt;=0, RMDF!CR59&lt;=1-SUM(RMDF!Z59,RMDF!AG59,RMDF!AN59,RMDF!AU59,RMDF!BB59,RMDF!BI59,RMDF!BP59,RMDF!BW59,RMDF!CD59,RMDF!CK59), RMDF!CR59=ROUND(RMDF!CR59,4))</f>
        <v>1</v>
      </c>
      <c r="CP59" s="317">
        <f>RMDF!CP59</f>
        <v>0</v>
      </c>
      <c r="CQ59" s="318" t="str">
        <f>IF(CP59=0,"",_xlfn.XLOOKUP(CP59,StatePicklist!$1:$1,StatePicklist!$3:$3,"NA",0))</f>
        <v/>
      </c>
      <c r="CR59" s="297" t="str">
        <f ca="1">IF(RMDF!CQ59="", "", IF(ISNUMBER(MATCH(RMDF!CQ59, INDIRECT(CQ59), 0)), "OK", "Invalid"))</f>
        <v/>
      </c>
      <c r="CS59" s="281"/>
      <c r="CT59" s="281"/>
      <c r="CU59" s="281"/>
      <c r="CV59" s="281" t="b">
        <f>AND(RMDF!CY59&gt;=0, RMDF!CY59&lt;=1-SUM(RMDF!Z59,RMDF!AG59,RMDF!AN59,RMDF!AU59,RMDF!BB59,RMDF!BI59,RMDF!BP59,RMDF!BW59,RMDF!CD59,RMDF!CK59,RMDF!CR59), RMDF!CY59=ROUND(RMDF!CY59,4))</f>
        <v>1</v>
      </c>
      <c r="CW59" s="317">
        <f>RMDF!CW59</f>
        <v>0</v>
      </c>
      <c r="CX59" s="318" t="str">
        <f>IF(CW59=0,"",_xlfn.XLOOKUP(CW59,StatePicklist!$1:$1,StatePicklist!$3:$3,"NA",0))</f>
        <v/>
      </c>
      <c r="CY59" s="297" t="str">
        <f ca="1">IF(RMDF!CX59="", "", IF(ISNUMBER(MATCH(RMDF!CX59, INDIRECT(CX59), 0)), "OK", "Invalid"))</f>
        <v/>
      </c>
      <c r="CZ59" s="281"/>
      <c r="DA59" s="281"/>
      <c r="DB59" s="281"/>
      <c r="DC59" s="281" t="b">
        <f>AND(RMDF!DF59&gt;=0, RMDF!DF59&lt;=1-SUM(RMDF!Z59,RMDF!AG59,RMDF!AN59,RMDF!AU59,RMDF!BB59,RMDF!BI59,RMDF!BP59,RMDF!BW59,RMDF!CD59,RMDF!CK59,RMDF!CR59,RMDF!CY59), RMDF!DF59=ROUND(RMDF!DF59,4))</f>
        <v>1</v>
      </c>
      <c r="DD59" s="317">
        <f>RMDF!DD59</f>
        <v>0</v>
      </c>
      <c r="DE59" s="318" t="str">
        <f>IF(DD59=0,"",_xlfn.XLOOKUP(DD59,StatePicklist!$1:$1,StatePicklist!$3:$3,"NA",0))</f>
        <v/>
      </c>
      <c r="DF59" s="297" t="str">
        <f ca="1">IF(RMDF!DE59="", "", IF(ISNUMBER(MATCH(RMDF!DE59, INDIRECT(DE59), 0)), "OK", "Invalid"))</f>
        <v/>
      </c>
      <c r="DG59" s="281"/>
      <c r="DH59" s="281"/>
      <c r="DI59" s="281"/>
      <c r="DJ59" s="281" t="b">
        <f>AND(RMDF!DM59&gt;=0, RMDF!DM59&lt;=1-SUM(RMDF!Z59,RMDF!AG59,RMDF!AN59,RMDF!AU59,RMDF!BB59,RMDF!BI59,RMDF!BP59,RMDF!BW59,RMDF!CD59,RMDF!CK59,RMDF!CR59,RMDF!CY59,RMDF!DF59), RMDF!DM59=ROUND(RMDF!DM59,4))</f>
        <v>1</v>
      </c>
      <c r="DK59" s="317">
        <f>RMDF!DK59</f>
        <v>0</v>
      </c>
      <c r="DL59" s="318" t="str">
        <f>IF(DK59=0,"",_xlfn.XLOOKUP(DK59,StatePicklist!$1:$1,StatePicklist!$3:$3,"NA",0))</f>
        <v/>
      </c>
      <c r="DM59" s="297" t="str">
        <f ca="1">IF(RMDF!DL59="", "", IF(ISNUMBER(MATCH(RMDF!DL59, INDIRECT(DL59), 0)), "OK", "Invalid"))</f>
        <v/>
      </c>
      <c r="DN59" s="281"/>
      <c r="DO59" s="281"/>
      <c r="DP59" s="281"/>
      <c r="DQ59" s="281" t="b">
        <f>AND(RMDF!DT59&gt;=0, RMDF!DT59&lt;=1-SUM(RMDF!Z59,RMDF!AG59,RMDF!AN59,RMDF!AU59,RMDF!BB59,RMDF!BI59,RMDF!BP59,RMDF!BW59,RMDF!CD59,RMDF!CK59,RMDF!CR59,RMDF!CY59,RMDF!DF59,RMDF!DM59), RMDF!DT59=ROUND(RMDF!DT59,4))</f>
        <v>1</v>
      </c>
      <c r="DR59" s="317">
        <f>RMDF!DR59</f>
        <v>0</v>
      </c>
      <c r="DS59" s="318" t="str">
        <f>IF(DR59=0,"",_xlfn.XLOOKUP(DR59,StatePicklist!$1:$1,StatePicklist!$3:$3,"NA",0))</f>
        <v/>
      </c>
      <c r="DT59" s="297" t="str">
        <f ca="1">IF(RMDF!DS59="", "", IF(ISNUMBER(MATCH(RMDF!DS59, INDIRECT(DS59), 0)), "OK", "Invalid"))</f>
        <v/>
      </c>
      <c r="DU59" s="281"/>
      <c r="DV59" s="281"/>
      <c r="DW59" s="281"/>
      <c r="DX59" s="281" t="b">
        <f>AND(RMDF!EA59&gt;=0, RMDF!EA59&lt;=1-SUM(RMDF!Z59,RMDF!AG59,RMDF!AN59,RMDF!AU59,RMDF!BB59,RMDF!BI59,RMDF!BP59,RMDF!BW59,RMDF!CD59,RMDF!CK59,RMDF!CR59,RMDF!CY59,RMDF!DF59,RMDF!DM59,RMDF!DT59), RMDF!EA59=ROUND(RMDF!EA59,4))</f>
        <v>1</v>
      </c>
      <c r="DY59" s="317">
        <f>RMDF!DY59</f>
        <v>0</v>
      </c>
      <c r="DZ59" s="318" t="str">
        <f>IF(DY59=0,"",_xlfn.XLOOKUP(DY59,StatePicklist!$1:$1,StatePicklist!$3:$3,"NA",0))</f>
        <v/>
      </c>
      <c r="EA59" s="297" t="str">
        <f ca="1">IF(RMDF!DZ59="", "", IF(ISNUMBER(MATCH(RMDF!DZ59, INDIRECT(DZ59), 0)), "OK", "Invalid"))</f>
        <v/>
      </c>
      <c r="EB59" s="281"/>
      <c r="EC59" s="281"/>
      <c r="ED59" s="281"/>
      <c r="EE59" s="281" t="b">
        <f>AND(RMDF!EH59&gt;=0, RMDF!EH59&lt;=1-SUM(RMDF!Z59,RMDF!AG59,RMDF!AN59,RMDF!AU59,RMDF!BB59,RMDF!BI59,RMDF!BP59,RMDF!BW59,RMDF!CD59,RMDF!CK59,RMDF!CR59,RMDF!CY59,RMDF!DF59,RMDF!DM59,RMDF!DT59,RMDF!EA59), RMDF!EH59=ROUND(RMDF!EH59,4))</f>
        <v>1</v>
      </c>
      <c r="EF59" s="317">
        <f>RMDF!EF59</f>
        <v>0</v>
      </c>
      <c r="EG59" s="318" t="str">
        <f>IF(EF59=0,"",_xlfn.XLOOKUP(EF59,StatePicklist!$1:$1,StatePicklist!$3:$3,"NA",0))</f>
        <v/>
      </c>
      <c r="EH59" s="297" t="str">
        <f ca="1">IF(RMDF!EG59="", "", IF(ISNUMBER(MATCH(RMDF!EG59, INDIRECT(EG59), 0)), "OK", "Invalid"))</f>
        <v/>
      </c>
      <c r="EI59" s="281"/>
      <c r="EJ59" s="281"/>
      <c r="EK59" s="281"/>
      <c r="EL59" s="281" t="b">
        <f>AND(RMDF!EO59&gt;=0, RMDF!EO59&lt;=1-SUM(RMDF!Z59,RMDF!AG59,RMDF!AN59,RMDF!AU59,RMDF!BB59,RMDF!BI59,RMDF!BP59,RMDF!BW59,RMDF!CD59,RMDF!CK59,RMDF!CR59,RMDF!CY59,RMDF!DF59,RMDF!DM59,RMDF!DT59,RMDF!EA59,RMDF!EH59), RMDF!EO59=ROUND(RMDF!EO59,4))</f>
        <v>1</v>
      </c>
      <c r="EM59" s="317">
        <f>RMDF!EM59</f>
        <v>0</v>
      </c>
      <c r="EN59" s="318" t="str">
        <f>IF(EM59=0,"",_xlfn.XLOOKUP(EM59,StatePicklist!$1:$1,StatePicklist!$3:$3,"NA",0))</f>
        <v/>
      </c>
      <c r="EO59" s="297" t="str">
        <f ca="1">IF(RMDF!EN59="", "", IF(ISNUMBER(MATCH(RMDF!EN59, INDIRECT(EN59), 0)), "OK", "Invalid"))</f>
        <v/>
      </c>
      <c r="EP59" s="281"/>
      <c r="EQ59" s="281"/>
      <c r="ER59" s="281"/>
      <c r="ES59" s="281" t="b">
        <f>AND(RMDF!EV59&gt;=0, RMDF!EV59&lt;=1-SUM(RMDF!Z59,RMDF!AG59,RMDF!AN59,RMDF!AU59,RMDF!BB59,RMDF!BI59,RMDF!BP59,RMDF!BW59,RMDF!CD59,RMDF!CK59,RMDF!CR59,RMDF!CY59,RMDF!DF59,RMDF!DM59,RMDF!DT59,RMDF!EA59,RMDF!EH59,RMDF!EO59), RMDF!EV59=ROUND(RMDF!EV59,4))</f>
        <v>1</v>
      </c>
      <c r="ET59" s="317">
        <f>RMDF!ET59</f>
        <v>0</v>
      </c>
      <c r="EU59" s="318" t="str">
        <f>IF(ET59=0,"",_xlfn.XLOOKUP(ET59,StatePicklist!$1:$1,StatePicklist!$3:$3,"NA",0))</f>
        <v/>
      </c>
      <c r="EV59" s="297" t="str">
        <f ca="1">IF(RMDF!EU59="", "", IF(ISNUMBER(MATCH(RMDF!EU59, INDIRECT(EU59), 0)), "OK", "Invalid"))</f>
        <v/>
      </c>
      <c r="EW59" s="281"/>
      <c r="EX59" s="281"/>
      <c r="EY59" s="281"/>
      <c r="EZ59" s="281" t="b">
        <f>AND(RMDF!FC59&gt;=0, RMDF!FC59&lt;=1-SUM(RMDF!Z59,RMDF!AG59,RMDF!AN59,RMDF!AU59,RMDF!BB59,RMDF!BI59,RMDF!BP59,RMDF!BW59,RMDF!CD59,RMDF!CK59,RMDF!CR59,RMDF!CY59,RMDF!DF59,RMDF!DM59,RMDF!DT59,RMDF!EA59,RMDF!EH59,RMDF!EO59,RMDF!EV59), RMDF!FC59=ROUND(RMDF!FC59,4))</f>
        <v>1</v>
      </c>
      <c r="FA59" s="317">
        <f>RMDF!FA59</f>
        <v>0</v>
      </c>
      <c r="FB59" s="318" t="str">
        <f>IF(FA59=0,"",_xlfn.XLOOKUP(FA59,StatePicklist!$1:$1,StatePicklist!$3:$3,"NA",0))</f>
        <v/>
      </c>
      <c r="FC59" s="297" t="str">
        <f ca="1">IF(RMDF!FB59="", "", IF(ISNUMBER(MATCH(RMDF!FB59, INDIRECT(FB59), 0)), "OK", "Invalid"))</f>
        <v/>
      </c>
    </row>
    <row r="60" spans="1:159" s="205" customFormat="1" ht="39.9" customHeight="1" x14ac:dyDescent="0.25">
      <c r="A60" s="206"/>
      <c r="B60" s="196"/>
      <c r="C60" s="197"/>
      <c r="D60" s="198"/>
      <c r="E60" s="199"/>
      <c r="F60" s="200"/>
      <c r="G60" s="201"/>
      <c r="H60" s="292"/>
      <c r="I60" s="305">
        <f>RMDF!I60</f>
        <v>0</v>
      </c>
      <c r="J60" s="305" t="str">
        <f>IF(I60=ProductCode!$B$30,"PDReclPost",IF(OR(I60=ProductCode!$C$30,I60=ProductCode!$E$30,I60=ProductCode!$G$30),"PDPreCon",IF(OR(I60=ProductCode!$D$30,I60=ProductCode!$F$30),"PDNotReclPost","")))</f>
        <v/>
      </c>
      <c r="K60" s="305" t="str">
        <f t="shared" si="9"/>
        <v/>
      </c>
      <c r="L60" s="289"/>
      <c r="M60" s="305" t="str">
        <f t="shared" si="9"/>
        <v/>
      </c>
      <c r="N60" s="289" t="b">
        <f>AND(RMDF!N60&gt;=0, RMDF!N60&lt;=1-RMDF!L60, RMDF!N60=ROUND(RMDF!N60,4))</f>
        <v>1</v>
      </c>
      <c r="O60" s="286" t="str">
        <f>IF(P60="","",IF(I60="","",IF(LEFT(I60,13)="Reclaimed pos",RawMaterialCode!$E$569,RawMaterialCode!$E$568)))</f>
        <v>Reclaimed pre-consumer mixed fibers (RM0578)</v>
      </c>
      <c r="P60" s="295">
        <f t="shared" si="10"/>
        <v>1</v>
      </c>
      <c r="Q60" s="202"/>
      <c r="R60" s="203"/>
      <c r="S60" s="204" t="str">
        <f t="shared" si="11"/>
        <v/>
      </c>
      <c r="T60" s="281"/>
      <c r="U60" s="281"/>
      <c r="V60" s="281"/>
      <c r="W60" s="281"/>
      <c r="X60" s="317">
        <f>RMDF!X60</f>
        <v>0</v>
      </c>
      <c r="Y60" s="318" t="str">
        <f>IF(X60=0,"",_xlfn.XLOOKUP(X60,StatePicklist!$1:$1,StatePicklist!$3:$3,"NA",0))</f>
        <v/>
      </c>
      <c r="Z60" s="297" t="str">
        <f ca="1">IF(RMDF!Y60="", "", IF(ISNUMBER(MATCH(RMDF!Y60, INDIRECT(Y60), 0)), "OK", "Invalid"))</f>
        <v/>
      </c>
      <c r="AA60" s="281"/>
      <c r="AB60" s="281"/>
      <c r="AC60" s="281"/>
      <c r="AD60" s="281" t="b">
        <f>AND(RMDF!AG60&gt;=0, RMDF!AG60&lt;=1-RMDF!Z60, RMDF!AG60=ROUND(RMDF!AG60,4))</f>
        <v>1</v>
      </c>
      <c r="AE60" s="317">
        <f>RMDF!AE60</f>
        <v>0</v>
      </c>
      <c r="AF60" s="318" t="str">
        <f>IF(AE60=0,"",_xlfn.XLOOKUP(AE60,StatePicklist!$1:$1,StatePicklist!$3:$3,"NA",0))</f>
        <v/>
      </c>
      <c r="AG60" s="297" t="str">
        <f ca="1">IF(RMDF!AF60="", "", IF(ISNUMBER(MATCH(RMDF!AF60, INDIRECT(AF60), 0)), "OK", "Invalid"))</f>
        <v/>
      </c>
      <c r="AH60" s="281"/>
      <c r="AI60" s="281"/>
      <c r="AJ60" s="281"/>
      <c r="AK60" s="281" t="b">
        <f>AND(RMDF!AN60&gt;=0, RMDF!AN60&lt;=1-SUM(RMDF!Z60,RMDF!AG60), RMDF!AN60=ROUND(RMDF!AN60,4))</f>
        <v>1</v>
      </c>
      <c r="AL60" s="317">
        <f>RMDF!AL60</f>
        <v>0</v>
      </c>
      <c r="AM60" s="318" t="str">
        <f>IF(AL60=0,"",_xlfn.XLOOKUP(AL60,StatePicklist!$1:$1,StatePicklist!$3:$3,"NA",0))</f>
        <v/>
      </c>
      <c r="AN60" s="297" t="str">
        <f ca="1">IF(RMDF!AM60="", "", IF(ISNUMBER(MATCH(RMDF!AM60, INDIRECT(AM60), 0)), "OK", "Invalid"))</f>
        <v/>
      </c>
      <c r="AO60" s="281"/>
      <c r="AP60" s="281"/>
      <c r="AQ60" s="281"/>
      <c r="AR60" s="281" t="b">
        <f>AND(RMDF!AU60&gt;=0, RMDF!AU60&lt;=1-SUM(RMDF!Z60,RMDF!AG60,RMDF!AN60), RMDF!AU60=ROUND(RMDF!AU60,4))</f>
        <v>1</v>
      </c>
      <c r="AS60" s="317">
        <f>RMDF!AS60</f>
        <v>0</v>
      </c>
      <c r="AT60" s="318" t="str">
        <f>IF(AS60=0,"",_xlfn.XLOOKUP(AS60,StatePicklist!$1:$1,StatePicklist!$3:$3,"NA",0))</f>
        <v/>
      </c>
      <c r="AU60" s="297" t="str">
        <f ca="1">IF(RMDF!AT60="", "", IF(ISNUMBER(MATCH(RMDF!AT60, INDIRECT(AT60), 0)), "OK", "Invalid"))</f>
        <v/>
      </c>
      <c r="AV60" s="281"/>
      <c r="AW60" s="281"/>
      <c r="AX60" s="281"/>
      <c r="AY60" s="281" t="b">
        <f>AND(RMDF!BB60&gt;=0, RMDF!BB60&lt;=1-SUM(RMDF!Z60,RMDF!AG60,RMDF!AN60,RMDF!AU60), RMDF!BB60=ROUND(RMDF!BB60,4))</f>
        <v>1</v>
      </c>
      <c r="AZ60" s="317">
        <f>RMDF!AZ60</f>
        <v>0</v>
      </c>
      <c r="BA60" s="318" t="str">
        <f>IF(AZ60=0,"",_xlfn.XLOOKUP(AZ60,StatePicklist!$1:$1,StatePicklist!$3:$3,"NA",0))</f>
        <v/>
      </c>
      <c r="BB60" s="297" t="str">
        <f ca="1">IF(RMDF!BA60="", "", IF(ISNUMBER(MATCH(RMDF!BA60, INDIRECT(BA60), 0)), "OK", "Invalid"))</f>
        <v/>
      </c>
      <c r="BC60" s="281"/>
      <c r="BD60" s="281"/>
      <c r="BE60" s="281"/>
      <c r="BF60" s="281" t="b">
        <f>AND(RMDF!BI60&gt;=0, RMDF!BI60&lt;=1-SUM(RMDF!Z60,RMDF!AG60,RMDF!AN60,RMDF!AU60,RMDF!BB60), RMDF!BI60=ROUND(RMDF!BI60,4))</f>
        <v>1</v>
      </c>
      <c r="BG60" s="317">
        <f>RMDF!BG60</f>
        <v>0</v>
      </c>
      <c r="BH60" s="318" t="str">
        <f>IF(BG60=0,"",_xlfn.XLOOKUP(BG60,StatePicklist!$1:$1,StatePicklist!$3:$3,"NA",0))</f>
        <v/>
      </c>
      <c r="BI60" s="297" t="str">
        <f ca="1">IF(RMDF!BH60="", "", IF(ISNUMBER(MATCH(RMDF!BH60, INDIRECT(BH60), 0)), "OK", "Invalid"))</f>
        <v/>
      </c>
      <c r="BJ60" s="281"/>
      <c r="BK60" s="281"/>
      <c r="BL60" s="281"/>
      <c r="BM60" s="281" t="b">
        <f>AND(RMDF!BP60&gt;=0, RMDF!BP60&lt;=1-SUM(RMDF!Z60,RMDF!AG60,RMDF!AN60,RMDF!AU60,RMDF!BB60,RMDF!BI60), RMDF!BP60=ROUND(RMDF!BP60,4))</f>
        <v>1</v>
      </c>
      <c r="BN60" s="317">
        <f>RMDF!BN60</f>
        <v>0</v>
      </c>
      <c r="BO60" s="318" t="str">
        <f>IF(BN60=0,"",_xlfn.XLOOKUP(BN60,StatePicklist!$1:$1,StatePicklist!$3:$3,"NA",0))</f>
        <v/>
      </c>
      <c r="BP60" s="297" t="str">
        <f ca="1">IF(RMDF!BO60="", "", IF(ISNUMBER(MATCH(RMDF!BO60, INDIRECT(BO60), 0)), "OK", "Invalid"))</f>
        <v/>
      </c>
      <c r="BQ60" s="281"/>
      <c r="BR60" s="281"/>
      <c r="BS60" s="281"/>
      <c r="BT60" s="281" t="b">
        <f>AND(RMDF!BW60&gt;=0, RMDF!BW60&lt;=1-SUM(RMDF!Z60,RMDF!AG60,RMDF!AN60,RMDF!AU60,RMDF!BB60,RMDF!BI60,RMDF!BP60), RMDF!BW60=ROUND(RMDF!BW60,4))</f>
        <v>1</v>
      </c>
      <c r="BU60" s="317">
        <f>RMDF!BU60</f>
        <v>0</v>
      </c>
      <c r="BV60" s="318" t="str">
        <f>IF(BU60=0,"",_xlfn.XLOOKUP(BU60,StatePicklist!$1:$1,StatePicklist!$3:$3,"NA",0))</f>
        <v/>
      </c>
      <c r="BW60" s="297" t="str">
        <f ca="1">IF(RMDF!BV60="", "", IF(ISNUMBER(MATCH(RMDF!BV60, INDIRECT(BV60), 0)), "OK", "Invalid"))</f>
        <v/>
      </c>
      <c r="BX60" s="281"/>
      <c r="BY60" s="281"/>
      <c r="BZ60" s="281"/>
      <c r="CA60" s="281" t="b">
        <f>AND(RMDF!CD60&gt;=0, RMDF!CD60&lt;=1-SUM(RMDF!Z60,RMDF!AG60,RMDF!AN60,RMDF!AU60,RMDF!BB60,RMDF!BI60,RMDF!BP60,RMDF!BW60), RMDF!CD60=ROUND(RMDF!CD60,4))</f>
        <v>1</v>
      </c>
      <c r="CB60" s="317">
        <f>RMDF!CB60</f>
        <v>0</v>
      </c>
      <c r="CC60" s="318" t="str">
        <f>IF(CB60=0,"",_xlfn.XLOOKUP(CB60,StatePicklist!$1:$1,StatePicklist!$3:$3,"NA",0))</f>
        <v/>
      </c>
      <c r="CD60" s="297" t="str">
        <f ca="1">IF(RMDF!CC60="", "", IF(ISNUMBER(MATCH(RMDF!CC60, INDIRECT(CC60), 0)), "OK", "Invalid"))</f>
        <v/>
      </c>
      <c r="CE60" s="281"/>
      <c r="CF60" s="281"/>
      <c r="CG60" s="281"/>
      <c r="CH60" s="281" t="b">
        <f>AND(RMDF!CK60&gt;=0, RMDF!CK60&lt;=1-SUM(RMDF!Z60,RMDF!AG60,RMDF!AN60,RMDF!AU60,RMDF!BB60,RMDF!BI60,RMDF!BP60,RMDF!BW60,RMDF!CD60), RMDF!CK60=ROUND(RMDF!CK60,4))</f>
        <v>1</v>
      </c>
      <c r="CI60" s="317">
        <f>RMDF!CI60</f>
        <v>0</v>
      </c>
      <c r="CJ60" s="318" t="str">
        <f>IF(CI60=0,"",_xlfn.XLOOKUP(CI60,StatePicklist!$1:$1,StatePicklist!$3:$3,"NA",0))</f>
        <v/>
      </c>
      <c r="CK60" s="297" t="str">
        <f ca="1">IF(RMDF!CJ60="", "", IF(ISNUMBER(MATCH(RMDF!CJ60, INDIRECT(CJ60), 0)), "OK", "Invalid"))</f>
        <v/>
      </c>
      <c r="CL60" s="281"/>
      <c r="CM60" s="281"/>
      <c r="CN60" s="281"/>
      <c r="CO60" s="281" t="b">
        <f>AND(RMDF!CR60&gt;=0, RMDF!CR60&lt;=1-SUM(RMDF!Z60,RMDF!AG60,RMDF!AN60,RMDF!AU60,RMDF!BB60,RMDF!BI60,RMDF!BP60,RMDF!BW60,RMDF!CD60,RMDF!CK60), RMDF!CR60=ROUND(RMDF!CR60,4))</f>
        <v>1</v>
      </c>
      <c r="CP60" s="317">
        <f>RMDF!CP60</f>
        <v>0</v>
      </c>
      <c r="CQ60" s="318" t="str">
        <f>IF(CP60=0,"",_xlfn.XLOOKUP(CP60,StatePicklist!$1:$1,StatePicklist!$3:$3,"NA",0))</f>
        <v/>
      </c>
      <c r="CR60" s="297" t="str">
        <f ca="1">IF(RMDF!CQ60="", "", IF(ISNUMBER(MATCH(RMDF!CQ60, INDIRECT(CQ60), 0)), "OK", "Invalid"))</f>
        <v/>
      </c>
      <c r="CS60" s="281"/>
      <c r="CT60" s="281"/>
      <c r="CU60" s="281"/>
      <c r="CV60" s="281" t="b">
        <f>AND(RMDF!CY60&gt;=0, RMDF!CY60&lt;=1-SUM(RMDF!Z60,RMDF!AG60,RMDF!AN60,RMDF!AU60,RMDF!BB60,RMDF!BI60,RMDF!BP60,RMDF!BW60,RMDF!CD60,RMDF!CK60,RMDF!CR60), RMDF!CY60=ROUND(RMDF!CY60,4))</f>
        <v>1</v>
      </c>
      <c r="CW60" s="317">
        <f>RMDF!CW60</f>
        <v>0</v>
      </c>
      <c r="CX60" s="318" t="str">
        <f>IF(CW60=0,"",_xlfn.XLOOKUP(CW60,StatePicklist!$1:$1,StatePicklist!$3:$3,"NA",0))</f>
        <v/>
      </c>
      <c r="CY60" s="297" t="str">
        <f ca="1">IF(RMDF!CX60="", "", IF(ISNUMBER(MATCH(RMDF!CX60, INDIRECT(CX60), 0)), "OK", "Invalid"))</f>
        <v/>
      </c>
      <c r="CZ60" s="281"/>
      <c r="DA60" s="281"/>
      <c r="DB60" s="281"/>
      <c r="DC60" s="281" t="b">
        <f>AND(RMDF!DF60&gt;=0, RMDF!DF60&lt;=1-SUM(RMDF!Z60,RMDF!AG60,RMDF!AN60,RMDF!AU60,RMDF!BB60,RMDF!BI60,RMDF!BP60,RMDF!BW60,RMDF!CD60,RMDF!CK60,RMDF!CR60,RMDF!CY60), RMDF!DF60=ROUND(RMDF!DF60,4))</f>
        <v>1</v>
      </c>
      <c r="DD60" s="317">
        <f>RMDF!DD60</f>
        <v>0</v>
      </c>
      <c r="DE60" s="318" t="str">
        <f>IF(DD60=0,"",_xlfn.XLOOKUP(DD60,StatePicklist!$1:$1,StatePicklist!$3:$3,"NA",0))</f>
        <v/>
      </c>
      <c r="DF60" s="297" t="str">
        <f ca="1">IF(RMDF!DE60="", "", IF(ISNUMBER(MATCH(RMDF!DE60, INDIRECT(DE60), 0)), "OK", "Invalid"))</f>
        <v/>
      </c>
      <c r="DG60" s="281"/>
      <c r="DH60" s="281"/>
      <c r="DI60" s="281"/>
      <c r="DJ60" s="281" t="b">
        <f>AND(RMDF!DM60&gt;=0, RMDF!DM60&lt;=1-SUM(RMDF!Z60,RMDF!AG60,RMDF!AN60,RMDF!AU60,RMDF!BB60,RMDF!BI60,RMDF!BP60,RMDF!BW60,RMDF!CD60,RMDF!CK60,RMDF!CR60,RMDF!CY60,RMDF!DF60), RMDF!DM60=ROUND(RMDF!DM60,4))</f>
        <v>1</v>
      </c>
      <c r="DK60" s="317">
        <f>RMDF!DK60</f>
        <v>0</v>
      </c>
      <c r="DL60" s="318" t="str">
        <f>IF(DK60=0,"",_xlfn.XLOOKUP(DK60,StatePicklist!$1:$1,StatePicklist!$3:$3,"NA",0))</f>
        <v/>
      </c>
      <c r="DM60" s="297" t="str">
        <f ca="1">IF(RMDF!DL60="", "", IF(ISNUMBER(MATCH(RMDF!DL60, INDIRECT(DL60), 0)), "OK", "Invalid"))</f>
        <v/>
      </c>
      <c r="DN60" s="281"/>
      <c r="DO60" s="281"/>
      <c r="DP60" s="281"/>
      <c r="DQ60" s="281" t="b">
        <f>AND(RMDF!DT60&gt;=0, RMDF!DT60&lt;=1-SUM(RMDF!Z60,RMDF!AG60,RMDF!AN60,RMDF!AU60,RMDF!BB60,RMDF!BI60,RMDF!BP60,RMDF!BW60,RMDF!CD60,RMDF!CK60,RMDF!CR60,RMDF!CY60,RMDF!DF60,RMDF!DM60), RMDF!DT60=ROUND(RMDF!DT60,4))</f>
        <v>1</v>
      </c>
      <c r="DR60" s="317">
        <f>RMDF!DR60</f>
        <v>0</v>
      </c>
      <c r="DS60" s="318" t="str">
        <f>IF(DR60=0,"",_xlfn.XLOOKUP(DR60,StatePicklist!$1:$1,StatePicklist!$3:$3,"NA",0))</f>
        <v/>
      </c>
      <c r="DT60" s="297" t="str">
        <f ca="1">IF(RMDF!DS60="", "", IF(ISNUMBER(MATCH(RMDF!DS60, INDIRECT(DS60), 0)), "OK", "Invalid"))</f>
        <v/>
      </c>
      <c r="DU60" s="281"/>
      <c r="DV60" s="281"/>
      <c r="DW60" s="281"/>
      <c r="DX60" s="281" t="b">
        <f>AND(RMDF!EA60&gt;=0, RMDF!EA60&lt;=1-SUM(RMDF!Z60,RMDF!AG60,RMDF!AN60,RMDF!AU60,RMDF!BB60,RMDF!BI60,RMDF!BP60,RMDF!BW60,RMDF!CD60,RMDF!CK60,RMDF!CR60,RMDF!CY60,RMDF!DF60,RMDF!DM60,RMDF!DT60), RMDF!EA60=ROUND(RMDF!EA60,4))</f>
        <v>1</v>
      </c>
      <c r="DY60" s="317">
        <f>RMDF!DY60</f>
        <v>0</v>
      </c>
      <c r="DZ60" s="318" t="str">
        <f>IF(DY60=0,"",_xlfn.XLOOKUP(DY60,StatePicklist!$1:$1,StatePicklist!$3:$3,"NA",0))</f>
        <v/>
      </c>
      <c r="EA60" s="297" t="str">
        <f ca="1">IF(RMDF!DZ60="", "", IF(ISNUMBER(MATCH(RMDF!DZ60, INDIRECT(DZ60), 0)), "OK", "Invalid"))</f>
        <v/>
      </c>
      <c r="EB60" s="281"/>
      <c r="EC60" s="281"/>
      <c r="ED60" s="281"/>
      <c r="EE60" s="281" t="b">
        <f>AND(RMDF!EH60&gt;=0, RMDF!EH60&lt;=1-SUM(RMDF!Z60,RMDF!AG60,RMDF!AN60,RMDF!AU60,RMDF!BB60,RMDF!BI60,RMDF!BP60,RMDF!BW60,RMDF!CD60,RMDF!CK60,RMDF!CR60,RMDF!CY60,RMDF!DF60,RMDF!DM60,RMDF!DT60,RMDF!EA60), RMDF!EH60=ROUND(RMDF!EH60,4))</f>
        <v>1</v>
      </c>
      <c r="EF60" s="317">
        <f>RMDF!EF60</f>
        <v>0</v>
      </c>
      <c r="EG60" s="318" t="str">
        <f>IF(EF60=0,"",_xlfn.XLOOKUP(EF60,StatePicklist!$1:$1,StatePicklist!$3:$3,"NA",0))</f>
        <v/>
      </c>
      <c r="EH60" s="297" t="str">
        <f ca="1">IF(RMDF!EG60="", "", IF(ISNUMBER(MATCH(RMDF!EG60, INDIRECT(EG60), 0)), "OK", "Invalid"))</f>
        <v/>
      </c>
      <c r="EI60" s="281"/>
      <c r="EJ60" s="281"/>
      <c r="EK60" s="281"/>
      <c r="EL60" s="281" t="b">
        <f>AND(RMDF!EO60&gt;=0, RMDF!EO60&lt;=1-SUM(RMDF!Z60,RMDF!AG60,RMDF!AN60,RMDF!AU60,RMDF!BB60,RMDF!BI60,RMDF!BP60,RMDF!BW60,RMDF!CD60,RMDF!CK60,RMDF!CR60,RMDF!CY60,RMDF!DF60,RMDF!DM60,RMDF!DT60,RMDF!EA60,RMDF!EH60), RMDF!EO60=ROUND(RMDF!EO60,4))</f>
        <v>1</v>
      </c>
      <c r="EM60" s="317">
        <f>RMDF!EM60</f>
        <v>0</v>
      </c>
      <c r="EN60" s="318" t="str">
        <f>IF(EM60=0,"",_xlfn.XLOOKUP(EM60,StatePicklist!$1:$1,StatePicklist!$3:$3,"NA",0))</f>
        <v/>
      </c>
      <c r="EO60" s="297" t="str">
        <f ca="1">IF(RMDF!EN60="", "", IF(ISNUMBER(MATCH(RMDF!EN60, INDIRECT(EN60), 0)), "OK", "Invalid"))</f>
        <v/>
      </c>
      <c r="EP60" s="281"/>
      <c r="EQ60" s="281"/>
      <c r="ER60" s="281"/>
      <c r="ES60" s="281" t="b">
        <f>AND(RMDF!EV60&gt;=0, RMDF!EV60&lt;=1-SUM(RMDF!Z60,RMDF!AG60,RMDF!AN60,RMDF!AU60,RMDF!BB60,RMDF!BI60,RMDF!BP60,RMDF!BW60,RMDF!CD60,RMDF!CK60,RMDF!CR60,RMDF!CY60,RMDF!DF60,RMDF!DM60,RMDF!DT60,RMDF!EA60,RMDF!EH60,RMDF!EO60), RMDF!EV60=ROUND(RMDF!EV60,4))</f>
        <v>1</v>
      </c>
      <c r="ET60" s="317">
        <f>RMDF!ET60</f>
        <v>0</v>
      </c>
      <c r="EU60" s="318" t="str">
        <f>IF(ET60=0,"",_xlfn.XLOOKUP(ET60,StatePicklist!$1:$1,StatePicklist!$3:$3,"NA",0))</f>
        <v/>
      </c>
      <c r="EV60" s="297" t="str">
        <f ca="1">IF(RMDF!EU60="", "", IF(ISNUMBER(MATCH(RMDF!EU60, INDIRECT(EU60), 0)), "OK", "Invalid"))</f>
        <v/>
      </c>
      <c r="EW60" s="281"/>
      <c r="EX60" s="281"/>
      <c r="EY60" s="281"/>
      <c r="EZ60" s="281" t="b">
        <f>AND(RMDF!FC60&gt;=0, RMDF!FC60&lt;=1-SUM(RMDF!Z60,RMDF!AG60,RMDF!AN60,RMDF!AU60,RMDF!BB60,RMDF!BI60,RMDF!BP60,RMDF!BW60,RMDF!CD60,RMDF!CK60,RMDF!CR60,RMDF!CY60,RMDF!DF60,RMDF!DM60,RMDF!DT60,RMDF!EA60,RMDF!EH60,RMDF!EO60,RMDF!EV60), RMDF!FC60=ROUND(RMDF!FC60,4))</f>
        <v>1</v>
      </c>
      <c r="FA60" s="317">
        <f>RMDF!FA60</f>
        <v>0</v>
      </c>
      <c r="FB60" s="318" t="str">
        <f>IF(FA60=0,"",_xlfn.XLOOKUP(FA60,StatePicklist!$1:$1,StatePicklist!$3:$3,"NA",0))</f>
        <v/>
      </c>
      <c r="FC60" s="297" t="str">
        <f ca="1">IF(RMDF!FB60="", "", IF(ISNUMBER(MATCH(RMDF!FB60, INDIRECT(FB60), 0)), "OK", "Invalid"))</f>
        <v/>
      </c>
    </row>
    <row r="61" spans="1:159" s="205" customFormat="1" ht="39.9" customHeight="1" x14ac:dyDescent="0.25">
      <c r="A61" s="206"/>
      <c r="B61" s="196"/>
      <c r="C61" s="197"/>
      <c r="D61" s="198"/>
      <c r="E61" s="199"/>
      <c r="F61" s="200"/>
      <c r="G61" s="201"/>
      <c r="H61" s="292"/>
      <c r="I61" s="305">
        <f>RMDF!I61</f>
        <v>0</v>
      </c>
      <c r="J61" s="305" t="str">
        <f>IF(I61=ProductCode!$B$30,"PDReclPost",IF(OR(I61=ProductCode!$C$30,I61=ProductCode!$E$30,I61=ProductCode!$G$30),"PDPreCon",IF(OR(I61=ProductCode!$D$30,I61=ProductCode!$F$30),"PDNotReclPost","")))</f>
        <v/>
      </c>
      <c r="K61" s="305" t="str">
        <f t="shared" si="9"/>
        <v/>
      </c>
      <c r="L61" s="289"/>
      <c r="M61" s="305" t="str">
        <f t="shared" si="9"/>
        <v/>
      </c>
      <c r="N61" s="289" t="b">
        <f>AND(RMDF!N61&gt;=0, RMDF!N61&lt;=1-RMDF!L61, RMDF!N61=ROUND(RMDF!N61,4))</f>
        <v>1</v>
      </c>
      <c r="O61" s="286" t="str">
        <f>IF(P61="","",IF(I61="","",IF(LEFT(I61,13)="Reclaimed pos",RawMaterialCode!$E$569,RawMaterialCode!$E$568)))</f>
        <v>Reclaimed pre-consumer mixed fibers (RM0578)</v>
      </c>
      <c r="P61" s="295">
        <f t="shared" si="10"/>
        <v>1</v>
      </c>
      <c r="Q61" s="202"/>
      <c r="R61" s="203"/>
      <c r="S61" s="204" t="str">
        <f t="shared" si="11"/>
        <v/>
      </c>
      <c r="T61" s="281"/>
      <c r="U61" s="281"/>
      <c r="V61" s="281"/>
      <c r="W61" s="281"/>
      <c r="X61" s="317">
        <f>RMDF!X61</f>
        <v>0</v>
      </c>
      <c r="Y61" s="318" t="str">
        <f>IF(X61=0,"",_xlfn.XLOOKUP(X61,StatePicklist!$1:$1,StatePicklist!$3:$3,"NA",0))</f>
        <v/>
      </c>
      <c r="Z61" s="297" t="str">
        <f ca="1">IF(RMDF!Y61="", "", IF(ISNUMBER(MATCH(RMDF!Y61, INDIRECT(Y61), 0)), "OK", "Invalid"))</f>
        <v/>
      </c>
      <c r="AA61" s="281"/>
      <c r="AB61" s="281"/>
      <c r="AC61" s="281"/>
      <c r="AD61" s="281" t="b">
        <f>AND(RMDF!AG61&gt;=0, RMDF!AG61&lt;=1-RMDF!Z61, RMDF!AG61=ROUND(RMDF!AG61,4))</f>
        <v>1</v>
      </c>
      <c r="AE61" s="317">
        <f>RMDF!AE61</f>
        <v>0</v>
      </c>
      <c r="AF61" s="318" t="str">
        <f>IF(AE61=0,"",_xlfn.XLOOKUP(AE61,StatePicklist!$1:$1,StatePicklist!$3:$3,"NA",0))</f>
        <v/>
      </c>
      <c r="AG61" s="297" t="str">
        <f ca="1">IF(RMDF!AF61="", "", IF(ISNUMBER(MATCH(RMDF!AF61, INDIRECT(AF61), 0)), "OK", "Invalid"))</f>
        <v/>
      </c>
      <c r="AH61" s="281"/>
      <c r="AI61" s="281"/>
      <c r="AJ61" s="281"/>
      <c r="AK61" s="281" t="b">
        <f>AND(RMDF!AN61&gt;=0, RMDF!AN61&lt;=1-SUM(RMDF!Z61,RMDF!AG61), RMDF!AN61=ROUND(RMDF!AN61,4))</f>
        <v>1</v>
      </c>
      <c r="AL61" s="317">
        <f>RMDF!AL61</f>
        <v>0</v>
      </c>
      <c r="AM61" s="318" t="str">
        <f>IF(AL61=0,"",_xlfn.XLOOKUP(AL61,StatePicklist!$1:$1,StatePicklist!$3:$3,"NA",0))</f>
        <v/>
      </c>
      <c r="AN61" s="297" t="str">
        <f ca="1">IF(RMDF!AM61="", "", IF(ISNUMBER(MATCH(RMDF!AM61, INDIRECT(AM61), 0)), "OK", "Invalid"))</f>
        <v/>
      </c>
      <c r="AO61" s="281"/>
      <c r="AP61" s="281"/>
      <c r="AQ61" s="281"/>
      <c r="AR61" s="281" t="b">
        <f>AND(RMDF!AU61&gt;=0, RMDF!AU61&lt;=1-SUM(RMDF!Z61,RMDF!AG61,RMDF!AN61), RMDF!AU61=ROUND(RMDF!AU61,4))</f>
        <v>1</v>
      </c>
      <c r="AS61" s="317">
        <f>RMDF!AS61</f>
        <v>0</v>
      </c>
      <c r="AT61" s="318" t="str">
        <f>IF(AS61=0,"",_xlfn.XLOOKUP(AS61,StatePicklist!$1:$1,StatePicklist!$3:$3,"NA",0))</f>
        <v/>
      </c>
      <c r="AU61" s="297" t="str">
        <f ca="1">IF(RMDF!AT61="", "", IF(ISNUMBER(MATCH(RMDF!AT61, INDIRECT(AT61), 0)), "OK", "Invalid"))</f>
        <v/>
      </c>
      <c r="AV61" s="281"/>
      <c r="AW61" s="281"/>
      <c r="AX61" s="281"/>
      <c r="AY61" s="281" t="b">
        <f>AND(RMDF!BB61&gt;=0, RMDF!BB61&lt;=1-SUM(RMDF!Z61,RMDF!AG61,RMDF!AN61,RMDF!AU61), RMDF!BB61=ROUND(RMDF!BB61,4))</f>
        <v>1</v>
      </c>
      <c r="AZ61" s="317">
        <f>RMDF!AZ61</f>
        <v>0</v>
      </c>
      <c r="BA61" s="318" t="str">
        <f>IF(AZ61=0,"",_xlfn.XLOOKUP(AZ61,StatePicklist!$1:$1,StatePicklist!$3:$3,"NA",0))</f>
        <v/>
      </c>
      <c r="BB61" s="297" t="str">
        <f ca="1">IF(RMDF!BA61="", "", IF(ISNUMBER(MATCH(RMDF!BA61, INDIRECT(BA61), 0)), "OK", "Invalid"))</f>
        <v/>
      </c>
      <c r="BC61" s="281"/>
      <c r="BD61" s="281"/>
      <c r="BE61" s="281"/>
      <c r="BF61" s="281" t="b">
        <f>AND(RMDF!BI61&gt;=0, RMDF!BI61&lt;=1-SUM(RMDF!Z61,RMDF!AG61,RMDF!AN61,RMDF!AU61,RMDF!BB61), RMDF!BI61=ROUND(RMDF!BI61,4))</f>
        <v>1</v>
      </c>
      <c r="BG61" s="317">
        <f>RMDF!BG61</f>
        <v>0</v>
      </c>
      <c r="BH61" s="318" t="str">
        <f>IF(BG61=0,"",_xlfn.XLOOKUP(BG61,StatePicklist!$1:$1,StatePicklist!$3:$3,"NA",0))</f>
        <v/>
      </c>
      <c r="BI61" s="297" t="str">
        <f ca="1">IF(RMDF!BH61="", "", IF(ISNUMBER(MATCH(RMDF!BH61, INDIRECT(BH61), 0)), "OK", "Invalid"))</f>
        <v/>
      </c>
      <c r="BJ61" s="281"/>
      <c r="BK61" s="281"/>
      <c r="BL61" s="281"/>
      <c r="BM61" s="281" t="b">
        <f>AND(RMDF!BP61&gt;=0, RMDF!BP61&lt;=1-SUM(RMDF!Z61,RMDF!AG61,RMDF!AN61,RMDF!AU61,RMDF!BB61,RMDF!BI61), RMDF!BP61=ROUND(RMDF!BP61,4))</f>
        <v>1</v>
      </c>
      <c r="BN61" s="317">
        <f>RMDF!BN61</f>
        <v>0</v>
      </c>
      <c r="BO61" s="318" t="str">
        <f>IF(BN61=0,"",_xlfn.XLOOKUP(BN61,StatePicklist!$1:$1,StatePicklist!$3:$3,"NA",0))</f>
        <v/>
      </c>
      <c r="BP61" s="297" t="str">
        <f ca="1">IF(RMDF!BO61="", "", IF(ISNUMBER(MATCH(RMDF!BO61, INDIRECT(BO61), 0)), "OK", "Invalid"))</f>
        <v/>
      </c>
      <c r="BQ61" s="281"/>
      <c r="BR61" s="281"/>
      <c r="BS61" s="281"/>
      <c r="BT61" s="281" t="b">
        <f>AND(RMDF!BW61&gt;=0, RMDF!BW61&lt;=1-SUM(RMDF!Z61,RMDF!AG61,RMDF!AN61,RMDF!AU61,RMDF!BB61,RMDF!BI61,RMDF!BP61), RMDF!BW61=ROUND(RMDF!BW61,4))</f>
        <v>1</v>
      </c>
      <c r="BU61" s="317">
        <f>RMDF!BU61</f>
        <v>0</v>
      </c>
      <c r="BV61" s="318" t="str">
        <f>IF(BU61=0,"",_xlfn.XLOOKUP(BU61,StatePicklist!$1:$1,StatePicklist!$3:$3,"NA",0))</f>
        <v/>
      </c>
      <c r="BW61" s="297" t="str">
        <f ca="1">IF(RMDF!BV61="", "", IF(ISNUMBER(MATCH(RMDF!BV61, INDIRECT(BV61), 0)), "OK", "Invalid"))</f>
        <v/>
      </c>
      <c r="BX61" s="281"/>
      <c r="BY61" s="281"/>
      <c r="BZ61" s="281"/>
      <c r="CA61" s="281" t="b">
        <f>AND(RMDF!CD61&gt;=0, RMDF!CD61&lt;=1-SUM(RMDF!Z61,RMDF!AG61,RMDF!AN61,RMDF!AU61,RMDF!BB61,RMDF!BI61,RMDF!BP61,RMDF!BW61), RMDF!CD61=ROUND(RMDF!CD61,4))</f>
        <v>1</v>
      </c>
      <c r="CB61" s="317">
        <f>RMDF!CB61</f>
        <v>0</v>
      </c>
      <c r="CC61" s="318" t="str">
        <f>IF(CB61=0,"",_xlfn.XLOOKUP(CB61,StatePicklist!$1:$1,StatePicklist!$3:$3,"NA",0))</f>
        <v/>
      </c>
      <c r="CD61" s="297" t="str">
        <f ca="1">IF(RMDF!CC61="", "", IF(ISNUMBER(MATCH(RMDF!CC61, INDIRECT(CC61), 0)), "OK", "Invalid"))</f>
        <v/>
      </c>
      <c r="CE61" s="281"/>
      <c r="CF61" s="281"/>
      <c r="CG61" s="281"/>
      <c r="CH61" s="281" t="b">
        <f>AND(RMDF!CK61&gt;=0, RMDF!CK61&lt;=1-SUM(RMDF!Z61,RMDF!AG61,RMDF!AN61,RMDF!AU61,RMDF!BB61,RMDF!BI61,RMDF!BP61,RMDF!BW61,RMDF!CD61), RMDF!CK61=ROUND(RMDF!CK61,4))</f>
        <v>1</v>
      </c>
      <c r="CI61" s="317">
        <f>RMDF!CI61</f>
        <v>0</v>
      </c>
      <c r="CJ61" s="318" t="str">
        <f>IF(CI61=0,"",_xlfn.XLOOKUP(CI61,StatePicklist!$1:$1,StatePicklist!$3:$3,"NA",0))</f>
        <v/>
      </c>
      <c r="CK61" s="297" t="str">
        <f ca="1">IF(RMDF!CJ61="", "", IF(ISNUMBER(MATCH(RMDF!CJ61, INDIRECT(CJ61), 0)), "OK", "Invalid"))</f>
        <v/>
      </c>
      <c r="CL61" s="281"/>
      <c r="CM61" s="281"/>
      <c r="CN61" s="281"/>
      <c r="CO61" s="281" t="b">
        <f>AND(RMDF!CR61&gt;=0, RMDF!CR61&lt;=1-SUM(RMDF!Z61,RMDF!AG61,RMDF!AN61,RMDF!AU61,RMDF!BB61,RMDF!BI61,RMDF!BP61,RMDF!BW61,RMDF!CD61,RMDF!CK61), RMDF!CR61=ROUND(RMDF!CR61,4))</f>
        <v>1</v>
      </c>
      <c r="CP61" s="317">
        <f>RMDF!CP61</f>
        <v>0</v>
      </c>
      <c r="CQ61" s="318" t="str">
        <f>IF(CP61=0,"",_xlfn.XLOOKUP(CP61,StatePicklist!$1:$1,StatePicklist!$3:$3,"NA",0))</f>
        <v/>
      </c>
      <c r="CR61" s="297" t="str">
        <f ca="1">IF(RMDF!CQ61="", "", IF(ISNUMBER(MATCH(RMDF!CQ61, INDIRECT(CQ61), 0)), "OK", "Invalid"))</f>
        <v/>
      </c>
      <c r="CS61" s="281"/>
      <c r="CT61" s="281"/>
      <c r="CU61" s="281"/>
      <c r="CV61" s="281" t="b">
        <f>AND(RMDF!CY61&gt;=0, RMDF!CY61&lt;=1-SUM(RMDF!Z61,RMDF!AG61,RMDF!AN61,RMDF!AU61,RMDF!BB61,RMDF!BI61,RMDF!BP61,RMDF!BW61,RMDF!CD61,RMDF!CK61,RMDF!CR61), RMDF!CY61=ROUND(RMDF!CY61,4))</f>
        <v>1</v>
      </c>
      <c r="CW61" s="317">
        <f>RMDF!CW61</f>
        <v>0</v>
      </c>
      <c r="CX61" s="318" t="str">
        <f>IF(CW61=0,"",_xlfn.XLOOKUP(CW61,StatePicklist!$1:$1,StatePicklist!$3:$3,"NA",0))</f>
        <v/>
      </c>
      <c r="CY61" s="297" t="str">
        <f ca="1">IF(RMDF!CX61="", "", IF(ISNUMBER(MATCH(RMDF!CX61, INDIRECT(CX61), 0)), "OK", "Invalid"))</f>
        <v/>
      </c>
      <c r="CZ61" s="281"/>
      <c r="DA61" s="281"/>
      <c r="DB61" s="281"/>
      <c r="DC61" s="281" t="b">
        <f>AND(RMDF!DF61&gt;=0, RMDF!DF61&lt;=1-SUM(RMDF!Z61,RMDF!AG61,RMDF!AN61,RMDF!AU61,RMDF!BB61,RMDF!BI61,RMDF!BP61,RMDF!BW61,RMDF!CD61,RMDF!CK61,RMDF!CR61,RMDF!CY61), RMDF!DF61=ROUND(RMDF!DF61,4))</f>
        <v>1</v>
      </c>
      <c r="DD61" s="317">
        <f>RMDF!DD61</f>
        <v>0</v>
      </c>
      <c r="DE61" s="318" t="str">
        <f>IF(DD61=0,"",_xlfn.XLOOKUP(DD61,StatePicklist!$1:$1,StatePicklist!$3:$3,"NA",0))</f>
        <v/>
      </c>
      <c r="DF61" s="297" t="str">
        <f ca="1">IF(RMDF!DE61="", "", IF(ISNUMBER(MATCH(RMDF!DE61, INDIRECT(DE61), 0)), "OK", "Invalid"))</f>
        <v/>
      </c>
      <c r="DG61" s="281"/>
      <c r="DH61" s="281"/>
      <c r="DI61" s="281"/>
      <c r="DJ61" s="281" t="b">
        <f>AND(RMDF!DM61&gt;=0, RMDF!DM61&lt;=1-SUM(RMDF!Z61,RMDF!AG61,RMDF!AN61,RMDF!AU61,RMDF!BB61,RMDF!BI61,RMDF!BP61,RMDF!BW61,RMDF!CD61,RMDF!CK61,RMDF!CR61,RMDF!CY61,RMDF!DF61), RMDF!DM61=ROUND(RMDF!DM61,4))</f>
        <v>1</v>
      </c>
      <c r="DK61" s="317">
        <f>RMDF!DK61</f>
        <v>0</v>
      </c>
      <c r="DL61" s="318" t="str">
        <f>IF(DK61=0,"",_xlfn.XLOOKUP(DK61,StatePicklist!$1:$1,StatePicklist!$3:$3,"NA",0))</f>
        <v/>
      </c>
      <c r="DM61" s="297" t="str">
        <f ca="1">IF(RMDF!DL61="", "", IF(ISNUMBER(MATCH(RMDF!DL61, INDIRECT(DL61), 0)), "OK", "Invalid"))</f>
        <v/>
      </c>
      <c r="DN61" s="281"/>
      <c r="DO61" s="281"/>
      <c r="DP61" s="281"/>
      <c r="DQ61" s="281" t="b">
        <f>AND(RMDF!DT61&gt;=0, RMDF!DT61&lt;=1-SUM(RMDF!Z61,RMDF!AG61,RMDF!AN61,RMDF!AU61,RMDF!BB61,RMDF!BI61,RMDF!BP61,RMDF!BW61,RMDF!CD61,RMDF!CK61,RMDF!CR61,RMDF!CY61,RMDF!DF61,RMDF!DM61), RMDF!DT61=ROUND(RMDF!DT61,4))</f>
        <v>1</v>
      </c>
      <c r="DR61" s="317">
        <f>RMDF!DR61</f>
        <v>0</v>
      </c>
      <c r="DS61" s="318" t="str">
        <f>IF(DR61=0,"",_xlfn.XLOOKUP(DR61,StatePicklist!$1:$1,StatePicklist!$3:$3,"NA",0))</f>
        <v/>
      </c>
      <c r="DT61" s="297" t="str">
        <f ca="1">IF(RMDF!DS61="", "", IF(ISNUMBER(MATCH(RMDF!DS61, INDIRECT(DS61), 0)), "OK", "Invalid"))</f>
        <v/>
      </c>
      <c r="DU61" s="281"/>
      <c r="DV61" s="281"/>
      <c r="DW61" s="281"/>
      <c r="DX61" s="281" t="b">
        <f>AND(RMDF!EA61&gt;=0, RMDF!EA61&lt;=1-SUM(RMDF!Z61,RMDF!AG61,RMDF!AN61,RMDF!AU61,RMDF!BB61,RMDF!BI61,RMDF!BP61,RMDF!BW61,RMDF!CD61,RMDF!CK61,RMDF!CR61,RMDF!CY61,RMDF!DF61,RMDF!DM61,RMDF!DT61), RMDF!EA61=ROUND(RMDF!EA61,4))</f>
        <v>1</v>
      </c>
      <c r="DY61" s="317">
        <f>RMDF!DY61</f>
        <v>0</v>
      </c>
      <c r="DZ61" s="318" t="str">
        <f>IF(DY61=0,"",_xlfn.XLOOKUP(DY61,StatePicklist!$1:$1,StatePicklist!$3:$3,"NA",0))</f>
        <v/>
      </c>
      <c r="EA61" s="297" t="str">
        <f ca="1">IF(RMDF!DZ61="", "", IF(ISNUMBER(MATCH(RMDF!DZ61, INDIRECT(DZ61), 0)), "OK", "Invalid"))</f>
        <v/>
      </c>
      <c r="EB61" s="281"/>
      <c r="EC61" s="281"/>
      <c r="ED61" s="281"/>
      <c r="EE61" s="281" t="b">
        <f>AND(RMDF!EH61&gt;=0, RMDF!EH61&lt;=1-SUM(RMDF!Z61,RMDF!AG61,RMDF!AN61,RMDF!AU61,RMDF!BB61,RMDF!BI61,RMDF!BP61,RMDF!BW61,RMDF!CD61,RMDF!CK61,RMDF!CR61,RMDF!CY61,RMDF!DF61,RMDF!DM61,RMDF!DT61,RMDF!EA61), RMDF!EH61=ROUND(RMDF!EH61,4))</f>
        <v>1</v>
      </c>
      <c r="EF61" s="317">
        <f>RMDF!EF61</f>
        <v>0</v>
      </c>
      <c r="EG61" s="318" t="str">
        <f>IF(EF61=0,"",_xlfn.XLOOKUP(EF61,StatePicklist!$1:$1,StatePicklist!$3:$3,"NA",0))</f>
        <v/>
      </c>
      <c r="EH61" s="297" t="str">
        <f ca="1">IF(RMDF!EG61="", "", IF(ISNUMBER(MATCH(RMDF!EG61, INDIRECT(EG61), 0)), "OK", "Invalid"))</f>
        <v/>
      </c>
      <c r="EI61" s="281"/>
      <c r="EJ61" s="281"/>
      <c r="EK61" s="281"/>
      <c r="EL61" s="281" t="b">
        <f>AND(RMDF!EO61&gt;=0, RMDF!EO61&lt;=1-SUM(RMDF!Z61,RMDF!AG61,RMDF!AN61,RMDF!AU61,RMDF!BB61,RMDF!BI61,RMDF!BP61,RMDF!BW61,RMDF!CD61,RMDF!CK61,RMDF!CR61,RMDF!CY61,RMDF!DF61,RMDF!DM61,RMDF!DT61,RMDF!EA61,RMDF!EH61), RMDF!EO61=ROUND(RMDF!EO61,4))</f>
        <v>1</v>
      </c>
      <c r="EM61" s="317">
        <f>RMDF!EM61</f>
        <v>0</v>
      </c>
      <c r="EN61" s="318" t="str">
        <f>IF(EM61=0,"",_xlfn.XLOOKUP(EM61,StatePicklist!$1:$1,StatePicklist!$3:$3,"NA",0))</f>
        <v/>
      </c>
      <c r="EO61" s="297" t="str">
        <f ca="1">IF(RMDF!EN61="", "", IF(ISNUMBER(MATCH(RMDF!EN61, INDIRECT(EN61), 0)), "OK", "Invalid"))</f>
        <v/>
      </c>
      <c r="EP61" s="281"/>
      <c r="EQ61" s="281"/>
      <c r="ER61" s="281"/>
      <c r="ES61" s="281" t="b">
        <f>AND(RMDF!EV61&gt;=0, RMDF!EV61&lt;=1-SUM(RMDF!Z61,RMDF!AG61,RMDF!AN61,RMDF!AU61,RMDF!BB61,RMDF!BI61,RMDF!BP61,RMDF!BW61,RMDF!CD61,RMDF!CK61,RMDF!CR61,RMDF!CY61,RMDF!DF61,RMDF!DM61,RMDF!DT61,RMDF!EA61,RMDF!EH61,RMDF!EO61), RMDF!EV61=ROUND(RMDF!EV61,4))</f>
        <v>1</v>
      </c>
      <c r="ET61" s="317">
        <f>RMDF!ET61</f>
        <v>0</v>
      </c>
      <c r="EU61" s="318" t="str">
        <f>IF(ET61=0,"",_xlfn.XLOOKUP(ET61,StatePicklist!$1:$1,StatePicklist!$3:$3,"NA",0))</f>
        <v/>
      </c>
      <c r="EV61" s="297" t="str">
        <f ca="1">IF(RMDF!EU61="", "", IF(ISNUMBER(MATCH(RMDF!EU61, INDIRECT(EU61), 0)), "OK", "Invalid"))</f>
        <v/>
      </c>
      <c r="EW61" s="281"/>
      <c r="EX61" s="281"/>
      <c r="EY61" s="281"/>
      <c r="EZ61" s="281" t="b">
        <f>AND(RMDF!FC61&gt;=0, RMDF!FC61&lt;=1-SUM(RMDF!Z61,RMDF!AG61,RMDF!AN61,RMDF!AU61,RMDF!BB61,RMDF!BI61,RMDF!BP61,RMDF!BW61,RMDF!CD61,RMDF!CK61,RMDF!CR61,RMDF!CY61,RMDF!DF61,RMDF!DM61,RMDF!DT61,RMDF!EA61,RMDF!EH61,RMDF!EO61,RMDF!EV61), RMDF!FC61=ROUND(RMDF!FC61,4))</f>
        <v>1</v>
      </c>
      <c r="FA61" s="317">
        <f>RMDF!FA61</f>
        <v>0</v>
      </c>
      <c r="FB61" s="318" t="str">
        <f>IF(FA61=0,"",_xlfn.XLOOKUP(FA61,StatePicklist!$1:$1,StatePicklist!$3:$3,"NA",0))</f>
        <v/>
      </c>
      <c r="FC61" s="297" t="str">
        <f ca="1">IF(RMDF!FB61="", "", IF(ISNUMBER(MATCH(RMDF!FB61, INDIRECT(FB61), 0)), "OK", "Invalid"))</f>
        <v/>
      </c>
    </row>
    <row r="62" spans="1:159" s="205" customFormat="1" ht="39.9" customHeight="1" x14ac:dyDescent="0.25">
      <c r="A62" s="206"/>
      <c r="B62" s="196"/>
      <c r="C62" s="197"/>
      <c r="D62" s="198"/>
      <c r="E62" s="199"/>
      <c r="F62" s="200"/>
      <c r="G62" s="201"/>
      <c r="H62" s="292"/>
      <c r="I62" s="305">
        <f>RMDF!I62</f>
        <v>0</v>
      </c>
      <c r="J62" s="305" t="str">
        <f>IF(I62=ProductCode!$B$30,"PDReclPost",IF(OR(I62=ProductCode!$C$30,I62=ProductCode!$E$30,I62=ProductCode!$G$30),"PDPreCon",IF(OR(I62=ProductCode!$D$30,I62=ProductCode!$F$30),"PDNotReclPost","")))</f>
        <v/>
      </c>
      <c r="K62" s="305" t="str">
        <f t="shared" si="9"/>
        <v/>
      </c>
      <c r="L62" s="289"/>
      <c r="M62" s="305" t="str">
        <f t="shared" si="9"/>
        <v/>
      </c>
      <c r="N62" s="289" t="b">
        <f>AND(RMDF!N62&gt;=0, RMDF!N62&lt;=1-RMDF!L62, RMDF!N62=ROUND(RMDF!N62,4))</f>
        <v>1</v>
      </c>
      <c r="O62" s="286" t="str">
        <f>IF(P62="","",IF(I62="","",IF(LEFT(I62,13)="Reclaimed pos",RawMaterialCode!$E$569,RawMaterialCode!$E$568)))</f>
        <v>Reclaimed pre-consumer mixed fibers (RM0578)</v>
      </c>
      <c r="P62" s="295">
        <f t="shared" si="10"/>
        <v>1</v>
      </c>
      <c r="Q62" s="202"/>
      <c r="R62" s="203"/>
      <c r="S62" s="204" t="str">
        <f t="shared" si="11"/>
        <v/>
      </c>
      <c r="T62" s="281"/>
      <c r="U62" s="281"/>
      <c r="V62" s="281"/>
      <c r="W62" s="281"/>
      <c r="X62" s="317">
        <f>RMDF!X62</f>
        <v>0</v>
      </c>
      <c r="Y62" s="318" t="str">
        <f>IF(X62=0,"",_xlfn.XLOOKUP(X62,StatePicklist!$1:$1,StatePicklist!$3:$3,"NA",0))</f>
        <v/>
      </c>
      <c r="Z62" s="297" t="str">
        <f ca="1">IF(RMDF!Y62="", "", IF(ISNUMBER(MATCH(RMDF!Y62, INDIRECT(Y62), 0)), "OK", "Invalid"))</f>
        <v/>
      </c>
      <c r="AA62" s="281"/>
      <c r="AB62" s="281"/>
      <c r="AC62" s="281"/>
      <c r="AD62" s="281" t="b">
        <f>AND(RMDF!AG62&gt;=0, RMDF!AG62&lt;=1-RMDF!Z62, RMDF!AG62=ROUND(RMDF!AG62,4))</f>
        <v>1</v>
      </c>
      <c r="AE62" s="317">
        <f>RMDF!AE62</f>
        <v>0</v>
      </c>
      <c r="AF62" s="318" t="str">
        <f>IF(AE62=0,"",_xlfn.XLOOKUP(AE62,StatePicklist!$1:$1,StatePicklist!$3:$3,"NA",0))</f>
        <v/>
      </c>
      <c r="AG62" s="297" t="str">
        <f ca="1">IF(RMDF!AF62="", "", IF(ISNUMBER(MATCH(RMDF!AF62, INDIRECT(AF62), 0)), "OK", "Invalid"))</f>
        <v/>
      </c>
      <c r="AH62" s="281"/>
      <c r="AI62" s="281"/>
      <c r="AJ62" s="281"/>
      <c r="AK62" s="281" t="b">
        <f>AND(RMDF!AN62&gt;=0, RMDF!AN62&lt;=1-SUM(RMDF!Z62,RMDF!AG62), RMDF!AN62=ROUND(RMDF!AN62,4))</f>
        <v>1</v>
      </c>
      <c r="AL62" s="317">
        <f>RMDF!AL62</f>
        <v>0</v>
      </c>
      <c r="AM62" s="318" t="str">
        <f>IF(AL62=0,"",_xlfn.XLOOKUP(AL62,StatePicklist!$1:$1,StatePicklist!$3:$3,"NA",0))</f>
        <v/>
      </c>
      <c r="AN62" s="297" t="str">
        <f ca="1">IF(RMDF!AM62="", "", IF(ISNUMBER(MATCH(RMDF!AM62, INDIRECT(AM62), 0)), "OK", "Invalid"))</f>
        <v/>
      </c>
      <c r="AO62" s="281"/>
      <c r="AP62" s="281"/>
      <c r="AQ62" s="281"/>
      <c r="AR62" s="281" t="b">
        <f>AND(RMDF!AU62&gt;=0, RMDF!AU62&lt;=1-SUM(RMDF!Z62,RMDF!AG62,RMDF!AN62), RMDF!AU62=ROUND(RMDF!AU62,4))</f>
        <v>1</v>
      </c>
      <c r="AS62" s="317">
        <f>RMDF!AS62</f>
        <v>0</v>
      </c>
      <c r="AT62" s="318" t="str">
        <f>IF(AS62=0,"",_xlfn.XLOOKUP(AS62,StatePicklist!$1:$1,StatePicklist!$3:$3,"NA",0))</f>
        <v/>
      </c>
      <c r="AU62" s="297" t="str">
        <f ca="1">IF(RMDF!AT62="", "", IF(ISNUMBER(MATCH(RMDF!AT62, INDIRECT(AT62), 0)), "OK", "Invalid"))</f>
        <v/>
      </c>
      <c r="AV62" s="281"/>
      <c r="AW62" s="281"/>
      <c r="AX62" s="281"/>
      <c r="AY62" s="281" t="b">
        <f>AND(RMDF!BB62&gt;=0, RMDF!BB62&lt;=1-SUM(RMDF!Z62,RMDF!AG62,RMDF!AN62,RMDF!AU62), RMDF!BB62=ROUND(RMDF!BB62,4))</f>
        <v>1</v>
      </c>
      <c r="AZ62" s="317">
        <f>RMDF!AZ62</f>
        <v>0</v>
      </c>
      <c r="BA62" s="318" t="str">
        <f>IF(AZ62=0,"",_xlfn.XLOOKUP(AZ62,StatePicklist!$1:$1,StatePicklist!$3:$3,"NA",0))</f>
        <v/>
      </c>
      <c r="BB62" s="297" t="str">
        <f ca="1">IF(RMDF!BA62="", "", IF(ISNUMBER(MATCH(RMDF!BA62, INDIRECT(BA62), 0)), "OK", "Invalid"))</f>
        <v/>
      </c>
      <c r="BC62" s="281"/>
      <c r="BD62" s="281"/>
      <c r="BE62" s="281"/>
      <c r="BF62" s="281" t="b">
        <f>AND(RMDF!BI62&gt;=0, RMDF!BI62&lt;=1-SUM(RMDF!Z62,RMDF!AG62,RMDF!AN62,RMDF!AU62,RMDF!BB62), RMDF!BI62=ROUND(RMDF!BI62,4))</f>
        <v>1</v>
      </c>
      <c r="BG62" s="317">
        <f>RMDF!BG62</f>
        <v>0</v>
      </c>
      <c r="BH62" s="318" t="str">
        <f>IF(BG62=0,"",_xlfn.XLOOKUP(BG62,StatePicklist!$1:$1,StatePicklist!$3:$3,"NA",0))</f>
        <v/>
      </c>
      <c r="BI62" s="297" t="str">
        <f ca="1">IF(RMDF!BH62="", "", IF(ISNUMBER(MATCH(RMDF!BH62, INDIRECT(BH62), 0)), "OK", "Invalid"))</f>
        <v/>
      </c>
      <c r="BJ62" s="281"/>
      <c r="BK62" s="281"/>
      <c r="BL62" s="281"/>
      <c r="BM62" s="281" t="b">
        <f>AND(RMDF!BP62&gt;=0, RMDF!BP62&lt;=1-SUM(RMDF!Z62,RMDF!AG62,RMDF!AN62,RMDF!AU62,RMDF!BB62,RMDF!BI62), RMDF!BP62=ROUND(RMDF!BP62,4))</f>
        <v>1</v>
      </c>
      <c r="BN62" s="317">
        <f>RMDF!BN62</f>
        <v>0</v>
      </c>
      <c r="BO62" s="318" t="str">
        <f>IF(BN62=0,"",_xlfn.XLOOKUP(BN62,StatePicklist!$1:$1,StatePicklist!$3:$3,"NA",0))</f>
        <v/>
      </c>
      <c r="BP62" s="297" t="str">
        <f ca="1">IF(RMDF!BO62="", "", IF(ISNUMBER(MATCH(RMDF!BO62, INDIRECT(BO62), 0)), "OK", "Invalid"))</f>
        <v/>
      </c>
      <c r="BQ62" s="281"/>
      <c r="BR62" s="281"/>
      <c r="BS62" s="281"/>
      <c r="BT62" s="281" t="b">
        <f>AND(RMDF!BW62&gt;=0, RMDF!BW62&lt;=1-SUM(RMDF!Z62,RMDF!AG62,RMDF!AN62,RMDF!AU62,RMDF!BB62,RMDF!BI62,RMDF!BP62), RMDF!BW62=ROUND(RMDF!BW62,4))</f>
        <v>1</v>
      </c>
      <c r="BU62" s="317">
        <f>RMDF!BU62</f>
        <v>0</v>
      </c>
      <c r="BV62" s="318" t="str">
        <f>IF(BU62=0,"",_xlfn.XLOOKUP(BU62,StatePicklist!$1:$1,StatePicklist!$3:$3,"NA",0))</f>
        <v/>
      </c>
      <c r="BW62" s="297" t="str">
        <f ca="1">IF(RMDF!BV62="", "", IF(ISNUMBER(MATCH(RMDF!BV62, INDIRECT(BV62), 0)), "OK", "Invalid"))</f>
        <v/>
      </c>
      <c r="BX62" s="281"/>
      <c r="BY62" s="281"/>
      <c r="BZ62" s="281"/>
      <c r="CA62" s="281" t="b">
        <f>AND(RMDF!CD62&gt;=0, RMDF!CD62&lt;=1-SUM(RMDF!Z62,RMDF!AG62,RMDF!AN62,RMDF!AU62,RMDF!BB62,RMDF!BI62,RMDF!BP62,RMDF!BW62), RMDF!CD62=ROUND(RMDF!CD62,4))</f>
        <v>1</v>
      </c>
      <c r="CB62" s="317">
        <f>RMDF!CB62</f>
        <v>0</v>
      </c>
      <c r="CC62" s="318" t="str">
        <f>IF(CB62=0,"",_xlfn.XLOOKUP(CB62,StatePicklist!$1:$1,StatePicklist!$3:$3,"NA",0))</f>
        <v/>
      </c>
      <c r="CD62" s="297" t="str">
        <f ca="1">IF(RMDF!CC62="", "", IF(ISNUMBER(MATCH(RMDF!CC62, INDIRECT(CC62), 0)), "OK", "Invalid"))</f>
        <v/>
      </c>
      <c r="CE62" s="281"/>
      <c r="CF62" s="281"/>
      <c r="CG62" s="281"/>
      <c r="CH62" s="281" t="b">
        <f>AND(RMDF!CK62&gt;=0, RMDF!CK62&lt;=1-SUM(RMDF!Z62,RMDF!AG62,RMDF!AN62,RMDF!AU62,RMDF!BB62,RMDF!BI62,RMDF!BP62,RMDF!BW62,RMDF!CD62), RMDF!CK62=ROUND(RMDF!CK62,4))</f>
        <v>1</v>
      </c>
      <c r="CI62" s="317">
        <f>RMDF!CI62</f>
        <v>0</v>
      </c>
      <c r="CJ62" s="318" t="str">
        <f>IF(CI62=0,"",_xlfn.XLOOKUP(CI62,StatePicklist!$1:$1,StatePicklist!$3:$3,"NA",0))</f>
        <v/>
      </c>
      <c r="CK62" s="297" t="str">
        <f ca="1">IF(RMDF!CJ62="", "", IF(ISNUMBER(MATCH(RMDF!CJ62, INDIRECT(CJ62), 0)), "OK", "Invalid"))</f>
        <v/>
      </c>
      <c r="CL62" s="281"/>
      <c r="CM62" s="281"/>
      <c r="CN62" s="281"/>
      <c r="CO62" s="281" t="b">
        <f>AND(RMDF!CR62&gt;=0, RMDF!CR62&lt;=1-SUM(RMDF!Z62,RMDF!AG62,RMDF!AN62,RMDF!AU62,RMDF!BB62,RMDF!BI62,RMDF!BP62,RMDF!BW62,RMDF!CD62,RMDF!CK62), RMDF!CR62=ROUND(RMDF!CR62,4))</f>
        <v>1</v>
      </c>
      <c r="CP62" s="317">
        <f>RMDF!CP62</f>
        <v>0</v>
      </c>
      <c r="CQ62" s="318" t="str">
        <f>IF(CP62=0,"",_xlfn.XLOOKUP(CP62,StatePicklist!$1:$1,StatePicklist!$3:$3,"NA",0))</f>
        <v/>
      </c>
      <c r="CR62" s="297" t="str">
        <f ca="1">IF(RMDF!CQ62="", "", IF(ISNUMBER(MATCH(RMDF!CQ62, INDIRECT(CQ62), 0)), "OK", "Invalid"))</f>
        <v/>
      </c>
      <c r="CS62" s="281"/>
      <c r="CT62" s="281"/>
      <c r="CU62" s="281"/>
      <c r="CV62" s="281" t="b">
        <f>AND(RMDF!CY62&gt;=0, RMDF!CY62&lt;=1-SUM(RMDF!Z62,RMDF!AG62,RMDF!AN62,RMDF!AU62,RMDF!BB62,RMDF!BI62,RMDF!BP62,RMDF!BW62,RMDF!CD62,RMDF!CK62,RMDF!CR62), RMDF!CY62=ROUND(RMDF!CY62,4))</f>
        <v>1</v>
      </c>
      <c r="CW62" s="317">
        <f>RMDF!CW62</f>
        <v>0</v>
      </c>
      <c r="CX62" s="318" t="str">
        <f>IF(CW62=0,"",_xlfn.XLOOKUP(CW62,StatePicklist!$1:$1,StatePicklist!$3:$3,"NA",0))</f>
        <v/>
      </c>
      <c r="CY62" s="297" t="str">
        <f ca="1">IF(RMDF!CX62="", "", IF(ISNUMBER(MATCH(RMDF!CX62, INDIRECT(CX62), 0)), "OK", "Invalid"))</f>
        <v/>
      </c>
      <c r="CZ62" s="281"/>
      <c r="DA62" s="281"/>
      <c r="DB62" s="281"/>
      <c r="DC62" s="281" t="b">
        <f>AND(RMDF!DF62&gt;=0, RMDF!DF62&lt;=1-SUM(RMDF!Z62,RMDF!AG62,RMDF!AN62,RMDF!AU62,RMDF!BB62,RMDF!BI62,RMDF!BP62,RMDF!BW62,RMDF!CD62,RMDF!CK62,RMDF!CR62,RMDF!CY62), RMDF!DF62=ROUND(RMDF!DF62,4))</f>
        <v>1</v>
      </c>
      <c r="DD62" s="317">
        <f>RMDF!DD62</f>
        <v>0</v>
      </c>
      <c r="DE62" s="318" t="str">
        <f>IF(DD62=0,"",_xlfn.XLOOKUP(DD62,StatePicklist!$1:$1,StatePicklist!$3:$3,"NA",0))</f>
        <v/>
      </c>
      <c r="DF62" s="297" t="str">
        <f ca="1">IF(RMDF!DE62="", "", IF(ISNUMBER(MATCH(RMDF!DE62, INDIRECT(DE62), 0)), "OK", "Invalid"))</f>
        <v/>
      </c>
      <c r="DG62" s="281"/>
      <c r="DH62" s="281"/>
      <c r="DI62" s="281"/>
      <c r="DJ62" s="281" t="b">
        <f>AND(RMDF!DM62&gt;=0, RMDF!DM62&lt;=1-SUM(RMDF!Z62,RMDF!AG62,RMDF!AN62,RMDF!AU62,RMDF!BB62,RMDF!BI62,RMDF!BP62,RMDF!BW62,RMDF!CD62,RMDF!CK62,RMDF!CR62,RMDF!CY62,RMDF!DF62), RMDF!DM62=ROUND(RMDF!DM62,4))</f>
        <v>1</v>
      </c>
      <c r="DK62" s="317">
        <f>RMDF!DK62</f>
        <v>0</v>
      </c>
      <c r="DL62" s="318" t="str">
        <f>IF(DK62=0,"",_xlfn.XLOOKUP(DK62,StatePicklist!$1:$1,StatePicklist!$3:$3,"NA",0))</f>
        <v/>
      </c>
      <c r="DM62" s="297" t="str">
        <f ca="1">IF(RMDF!DL62="", "", IF(ISNUMBER(MATCH(RMDF!DL62, INDIRECT(DL62), 0)), "OK", "Invalid"))</f>
        <v/>
      </c>
      <c r="DN62" s="281"/>
      <c r="DO62" s="281"/>
      <c r="DP62" s="281"/>
      <c r="DQ62" s="281" t="b">
        <f>AND(RMDF!DT62&gt;=0, RMDF!DT62&lt;=1-SUM(RMDF!Z62,RMDF!AG62,RMDF!AN62,RMDF!AU62,RMDF!BB62,RMDF!BI62,RMDF!BP62,RMDF!BW62,RMDF!CD62,RMDF!CK62,RMDF!CR62,RMDF!CY62,RMDF!DF62,RMDF!DM62), RMDF!DT62=ROUND(RMDF!DT62,4))</f>
        <v>1</v>
      </c>
      <c r="DR62" s="317">
        <f>RMDF!DR62</f>
        <v>0</v>
      </c>
      <c r="DS62" s="318" t="str">
        <f>IF(DR62=0,"",_xlfn.XLOOKUP(DR62,StatePicklist!$1:$1,StatePicklist!$3:$3,"NA",0))</f>
        <v/>
      </c>
      <c r="DT62" s="297" t="str">
        <f ca="1">IF(RMDF!DS62="", "", IF(ISNUMBER(MATCH(RMDF!DS62, INDIRECT(DS62), 0)), "OK", "Invalid"))</f>
        <v/>
      </c>
      <c r="DU62" s="281"/>
      <c r="DV62" s="281"/>
      <c r="DW62" s="281"/>
      <c r="DX62" s="281" t="b">
        <f>AND(RMDF!EA62&gt;=0, RMDF!EA62&lt;=1-SUM(RMDF!Z62,RMDF!AG62,RMDF!AN62,RMDF!AU62,RMDF!BB62,RMDF!BI62,RMDF!BP62,RMDF!BW62,RMDF!CD62,RMDF!CK62,RMDF!CR62,RMDF!CY62,RMDF!DF62,RMDF!DM62,RMDF!DT62), RMDF!EA62=ROUND(RMDF!EA62,4))</f>
        <v>1</v>
      </c>
      <c r="DY62" s="317">
        <f>RMDF!DY62</f>
        <v>0</v>
      </c>
      <c r="DZ62" s="318" t="str">
        <f>IF(DY62=0,"",_xlfn.XLOOKUP(DY62,StatePicklist!$1:$1,StatePicklist!$3:$3,"NA",0))</f>
        <v/>
      </c>
      <c r="EA62" s="297" t="str">
        <f ca="1">IF(RMDF!DZ62="", "", IF(ISNUMBER(MATCH(RMDF!DZ62, INDIRECT(DZ62), 0)), "OK", "Invalid"))</f>
        <v/>
      </c>
      <c r="EB62" s="281"/>
      <c r="EC62" s="281"/>
      <c r="ED62" s="281"/>
      <c r="EE62" s="281" t="b">
        <f>AND(RMDF!EH62&gt;=0, RMDF!EH62&lt;=1-SUM(RMDF!Z62,RMDF!AG62,RMDF!AN62,RMDF!AU62,RMDF!BB62,RMDF!BI62,RMDF!BP62,RMDF!BW62,RMDF!CD62,RMDF!CK62,RMDF!CR62,RMDF!CY62,RMDF!DF62,RMDF!DM62,RMDF!DT62,RMDF!EA62), RMDF!EH62=ROUND(RMDF!EH62,4))</f>
        <v>1</v>
      </c>
      <c r="EF62" s="317">
        <f>RMDF!EF62</f>
        <v>0</v>
      </c>
      <c r="EG62" s="318" t="str">
        <f>IF(EF62=0,"",_xlfn.XLOOKUP(EF62,StatePicklist!$1:$1,StatePicklist!$3:$3,"NA",0))</f>
        <v/>
      </c>
      <c r="EH62" s="297" t="str">
        <f ca="1">IF(RMDF!EG62="", "", IF(ISNUMBER(MATCH(RMDF!EG62, INDIRECT(EG62), 0)), "OK", "Invalid"))</f>
        <v/>
      </c>
      <c r="EI62" s="281"/>
      <c r="EJ62" s="281"/>
      <c r="EK62" s="281"/>
      <c r="EL62" s="281" t="b">
        <f>AND(RMDF!EO62&gt;=0, RMDF!EO62&lt;=1-SUM(RMDF!Z62,RMDF!AG62,RMDF!AN62,RMDF!AU62,RMDF!BB62,RMDF!BI62,RMDF!BP62,RMDF!BW62,RMDF!CD62,RMDF!CK62,RMDF!CR62,RMDF!CY62,RMDF!DF62,RMDF!DM62,RMDF!DT62,RMDF!EA62,RMDF!EH62), RMDF!EO62=ROUND(RMDF!EO62,4))</f>
        <v>1</v>
      </c>
      <c r="EM62" s="317">
        <f>RMDF!EM62</f>
        <v>0</v>
      </c>
      <c r="EN62" s="318" t="str">
        <f>IF(EM62=0,"",_xlfn.XLOOKUP(EM62,StatePicklist!$1:$1,StatePicklist!$3:$3,"NA",0))</f>
        <v/>
      </c>
      <c r="EO62" s="297" t="str">
        <f ca="1">IF(RMDF!EN62="", "", IF(ISNUMBER(MATCH(RMDF!EN62, INDIRECT(EN62), 0)), "OK", "Invalid"))</f>
        <v/>
      </c>
      <c r="EP62" s="281"/>
      <c r="EQ62" s="281"/>
      <c r="ER62" s="281"/>
      <c r="ES62" s="281" t="b">
        <f>AND(RMDF!EV62&gt;=0, RMDF!EV62&lt;=1-SUM(RMDF!Z62,RMDF!AG62,RMDF!AN62,RMDF!AU62,RMDF!BB62,RMDF!BI62,RMDF!BP62,RMDF!BW62,RMDF!CD62,RMDF!CK62,RMDF!CR62,RMDF!CY62,RMDF!DF62,RMDF!DM62,RMDF!DT62,RMDF!EA62,RMDF!EH62,RMDF!EO62), RMDF!EV62=ROUND(RMDF!EV62,4))</f>
        <v>1</v>
      </c>
      <c r="ET62" s="317">
        <f>RMDF!ET62</f>
        <v>0</v>
      </c>
      <c r="EU62" s="318" t="str">
        <f>IF(ET62=0,"",_xlfn.XLOOKUP(ET62,StatePicklist!$1:$1,StatePicklist!$3:$3,"NA",0))</f>
        <v/>
      </c>
      <c r="EV62" s="297" t="str">
        <f ca="1">IF(RMDF!EU62="", "", IF(ISNUMBER(MATCH(RMDF!EU62, INDIRECT(EU62), 0)), "OK", "Invalid"))</f>
        <v/>
      </c>
      <c r="EW62" s="281"/>
      <c r="EX62" s="281"/>
      <c r="EY62" s="281"/>
      <c r="EZ62" s="281" t="b">
        <f>AND(RMDF!FC62&gt;=0, RMDF!FC62&lt;=1-SUM(RMDF!Z62,RMDF!AG62,RMDF!AN62,RMDF!AU62,RMDF!BB62,RMDF!BI62,RMDF!BP62,RMDF!BW62,RMDF!CD62,RMDF!CK62,RMDF!CR62,RMDF!CY62,RMDF!DF62,RMDF!DM62,RMDF!DT62,RMDF!EA62,RMDF!EH62,RMDF!EO62,RMDF!EV62), RMDF!FC62=ROUND(RMDF!FC62,4))</f>
        <v>1</v>
      </c>
      <c r="FA62" s="317">
        <f>RMDF!FA62</f>
        <v>0</v>
      </c>
      <c r="FB62" s="318" t="str">
        <f>IF(FA62=0,"",_xlfn.XLOOKUP(FA62,StatePicklist!$1:$1,StatePicklist!$3:$3,"NA",0))</f>
        <v/>
      </c>
      <c r="FC62" s="297" t="str">
        <f ca="1">IF(RMDF!FB62="", "", IF(ISNUMBER(MATCH(RMDF!FB62, INDIRECT(FB62), 0)), "OK", "Invalid"))</f>
        <v/>
      </c>
    </row>
    <row r="63" spans="1:159" s="205" customFormat="1" ht="39.9" customHeight="1" x14ac:dyDescent="0.25">
      <c r="A63" s="206"/>
      <c r="B63" s="196"/>
      <c r="C63" s="197"/>
      <c r="D63" s="198"/>
      <c r="E63" s="199"/>
      <c r="F63" s="200"/>
      <c r="G63" s="201"/>
      <c r="H63" s="292"/>
      <c r="I63" s="305">
        <f>RMDF!I63</f>
        <v>0</v>
      </c>
      <c r="J63" s="305" t="str">
        <f>IF(I63=ProductCode!$B$30,"PDReclPost",IF(OR(I63=ProductCode!$C$30,I63=ProductCode!$E$30,I63=ProductCode!$G$30),"PDPreCon",IF(OR(I63=ProductCode!$D$30,I63=ProductCode!$F$30),"PDNotReclPost","")))</f>
        <v/>
      </c>
      <c r="K63" s="305" t="str">
        <f t="shared" si="9"/>
        <v/>
      </c>
      <c r="L63" s="289"/>
      <c r="M63" s="305" t="str">
        <f t="shared" si="9"/>
        <v/>
      </c>
      <c r="N63" s="289" t="b">
        <f>AND(RMDF!N63&gt;=0, RMDF!N63&lt;=1-RMDF!L63, RMDF!N63=ROUND(RMDF!N63,4))</f>
        <v>1</v>
      </c>
      <c r="O63" s="286" t="str">
        <f>IF(P63="","",IF(I63="","",IF(LEFT(I63,13)="Reclaimed pos",RawMaterialCode!$E$569,RawMaterialCode!$E$568)))</f>
        <v>Reclaimed pre-consumer mixed fibers (RM0578)</v>
      </c>
      <c r="P63" s="295">
        <f t="shared" si="10"/>
        <v>1</v>
      </c>
      <c r="Q63" s="202"/>
      <c r="R63" s="203"/>
      <c r="S63" s="204" t="str">
        <f t="shared" si="11"/>
        <v/>
      </c>
      <c r="T63" s="281"/>
      <c r="U63" s="281"/>
      <c r="V63" s="281"/>
      <c r="W63" s="281"/>
      <c r="X63" s="317">
        <f>RMDF!X63</f>
        <v>0</v>
      </c>
      <c r="Y63" s="318" t="str">
        <f>IF(X63=0,"",_xlfn.XLOOKUP(X63,StatePicklist!$1:$1,StatePicklist!$3:$3,"NA",0))</f>
        <v/>
      </c>
      <c r="Z63" s="297" t="str">
        <f ca="1">IF(RMDF!Y63="", "", IF(ISNUMBER(MATCH(RMDF!Y63, INDIRECT(Y63), 0)), "OK", "Invalid"))</f>
        <v/>
      </c>
      <c r="AA63" s="281"/>
      <c r="AB63" s="281"/>
      <c r="AC63" s="281"/>
      <c r="AD63" s="281" t="b">
        <f>AND(RMDF!AG63&gt;=0, RMDF!AG63&lt;=1-RMDF!Z63, RMDF!AG63=ROUND(RMDF!AG63,4))</f>
        <v>1</v>
      </c>
      <c r="AE63" s="317">
        <f>RMDF!AE63</f>
        <v>0</v>
      </c>
      <c r="AF63" s="318" t="str">
        <f>IF(AE63=0,"",_xlfn.XLOOKUP(AE63,StatePicklist!$1:$1,StatePicklist!$3:$3,"NA",0))</f>
        <v/>
      </c>
      <c r="AG63" s="297" t="str">
        <f ca="1">IF(RMDF!AF63="", "", IF(ISNUMBER(MATCH(RMDF!AF63, INDIRECT(AF63), 0)), "OK", "Invalid"))</f>
        <v/>
      </c>
      <c r="AH63" s="281"/>
      <c r="AI63" s="281"/>
      <c r="AJ63" s="281"/>
      <c r="AK63" s="281" t="b">
        <f>AND(RMDF!AN63&gt;=0, RMDF!AN63&lt;=1-SUM(RMDF!Z63,RMDF!AG63), RMDF!AN63=ROUND(RMDF!AN63,4))</f>
        <v>1</v>
      </c>
      <c r="AL63" s="317">
        <f>RMDF!AL63</f>
        <v>0</v>
      </c>
      <c r="AM63" s="318" t="str">
        <f>IF(AL63=0,"",_xlfn.XLOOKUP(AL63,StatePicklist!$1:$1,StatePicklist!$3:$3,"NA",0))</f>
        <v/>
      </c>
      <c r="AN63" s="297" t="str">
        <f ca="1">IF(RMDF!AM63="", "", IF(ISNUMBER(MATCH(RMDF!AM63, INDIRECT(AM63), 0)), "OK", "Invalid"))</f>
        <v/>
      </c>
      <c r="AO63" s="281"/>
      <c r="AP63" s="281"/>
      <c r="AQ63" s="281"/>
      <c r="AR63" s="281" t="b">
        <f>AND(RMDF!AU63&gt;=0, RMDF!AU63&lt;=1-SUM(RMDF!Z63,RMDF!AG63,RMDF!AN63), RMDF!AU63=ROUND(RMDF!AU63,4))</f>
        <v>1</v>
      </c>
      <c r="AS63" s="317">
        <f>RMDF!AS63</f>
        <v>0</v>
      </c>
      <c r="AT63" s="318" t="str">
        <f>IF(AS63=0,"",_xlfn.XLOOKUP(AS63,StatePicklist!$1:$1,StatePicklist!$3:$3,"NA",0))</f>
        <v/>
      </c>
      <c r="AU63" s="297" t="str">
        <f ca="1">IF(RMDF!AT63="", "", IF(ISNUMBER(MATCH(RMDF!AT63, INDIRECT(AT63), 0)), "OK", "Invalid"))</f>
        <v/>
      </c>
      <c r="AV63" s="281"/>
      <c r="AW63" s="281"/>
      <c r="AX63" s="281"/>
      <c r="AY63" s="281" t="b">
        <f>AND(RMDF!BB63&gt;=0, RMDF!BB63&lt;=1-SUM(RMDF!Z63,RMDF!AG63,RMDF!AN63,RMDF!AU63), RMDF!BB63=ROUND(RMDF!BB63,4))</f>
        <v>1</v>
      </c>
      <c r="AZ63" s="317">
        <f>RMDF!AZ63</f>
        <v>0</v>
      </c>
      <c r="BA63" s="318" t="str">
        <f>IF(AZ63=0,"",_xlfn.XLOOKUP(AZ63,StatePicklist!$1:$1,StatePicklist!$3:$3,"NA",0))</f>
        <v/>
      </c>
      <c r="BB63" s="297" t="str">
        <f ca="1">IF(RMDF!BA63="", "", IF(ISNUMBER(MATCH(RMDF!BA63, INDIRECT(BA63), 0)), "OK", "Invalid"))</f>
        <v/>
      </c>
      <c r="BC63" s="281"/>
      <c r="BD63" s="281"/>
      <c r="BE63" s="281"/>
      <c r="BF63" s="281" t="b">
        <f>AND(RMDF!BI63&gt;=0, RMDF!BI63&lt;=1-SUM(RMDF!Z63,RMDF!AG63,RMDF!AN63,RMDF!AU63,RMDF!BB63), RMDF!BI63=ROUND(RMDF!BI63,4))</f>
        <v>1</v>
      </c>
      <c r="BG63" s="317">
        <f>RMDF!BG63</f>
        <v>0</v>
      </c>
      <c r="BH63" s="318" t="str">
        <f>IF(BG63=0,"",_xlfn.XLOOKUP(BG63,StatePicklist!$1:$1,StatePicklist!$3:$3,"NA",0))</f>
        <v/>
      </c>
      <c r="BI63" s="297" t="str">
        <f ca="1">IF(RMDF!BH63="", "", IF(ISNUMBER(MATCH(RMDF!BH63, INDIRECT(BH63), 0)), "OK", "Invalid"))</f>
        <v/>
      </c>
      <c r="BJ63" s="281"/>
      <c r="BK63" s="281"/>
      <c r="BL63" s="281"/>
      <c r="BM63" s="281" t="b">
        <f>AND(RMDF!BP63&gt;=0, RMDF!BP63&lt;=1-SUM(RMDF!Z63,RMDF!AG63,RMDF!AN63,RMDF!AU63,RMDF!BB63,RMDF!BI63), RMDF!BP63=ROUND(RMDF!BP63,4))</f>
        <v>1</v>
      </c>
      <c r="BN63" s="317">
        <f>RMDF!BN63</f>
        <v>0</v>
      </c>
      <c r="BO63" s="318" t="str">
        <f>IF(BN63=0,"",_xlfn.XLOOKUP(BN63,StatePicklist!$1:$1,StatePicklist!$3:$3,"NA",0))</f>
        <v/>
      </c>
      <c r="BP63" s="297" t="str">
        <f ca="1">IF(RMDF!BO63="", "", IF(ISNUMBER(MATCH(RMDF!BO63, INDIRECT(BO63), 0)), "OK", "Invalid"))</f>
        <v/>
      </c>
      <c r="BQ63" s="281"/>
      <c r="BR63" s="281"/>
      <c r="BS63" s="281"/>
      <c r="BT63" s="281" t="b">
        <f>AND(RMDF!BW63&gt;=0, RMDF!BW63&lt;=1-SUM(RMDF!Z63,RMDF!AG63,RMDF!AN63,RMDF!AU63,RMDF!BB63,RMDF!BI63,RMDF!BP63), RMDF!BW63=ROUND(RMDF!BW63,4))</f>
        <v>1</v>
      </c>
      <c r="BU63" s="317">
        <f>RMDF!BU63</f>
        <v>0</v>
      </c>
      <c r="BV63" s="318" t="str">
        <f>IF(BU63=0,"",_xlfn.XLOOKUP(BU63,StatePicklist!$1:$1,StatePicklist!$3:$3,"NA",0))</f>
        <v/>
      </c>
      <c r="BW63" s="297" t="str">
        <f ca="1">IF(RMDF!BV63="", "", IF(ISNUMBER(MATCH(RMDF!BV63, INDIRECT(BV63), 0)), "OK", "Invalid"))</f>
        <v/>
      </c>
      <c r="BX63" s="281"/>
      <c r="BY63" s="281"/>
      <c r="BZ63" s="281"/>
      <c r="CA63" s="281" t="b">
        <f>AND(RMDF!CD63&gt;=0, RMDF!CD63&lt;=1-SUM(RMDF!Z63,RMDF!AG63,RMDF!AN63,RMDF!AU63,RMDF!BB63,RMDF!BI63,RMDF!BP63,RMDF!BW63), RMDF!CD63=ROUND(RMDF!CD63,4))</f>
        <v>1</v>
      </c>
      <c r="CB63" s="317">
        <f>RMDF!CB63</f>
        <v>0</v>
      </c>
      <c r="CC63" s="318" t="str">
        <f>IF(CB63=0,"",_xlfn.XLOOKUP(CB63,StatePicklist!$1:$1,StatePicklist!$3:$3,"NA",0))</f>
        <v/>
      </c>
      <c r="CD63" s="297" t="str">
        <f ca="1">IF(RMDF!CC63="", "", IF(ISNUMBER(MATCH(RMDF!CC63, INDIRECT(CC63), 0)), "OK", "Invalid"))</f>
        <v/>
      </c>
      <c r="CE63" s="281"/>
      <c r="CF63" s="281"/>
      <c r="CG63" s="281"/>
      <c r="CH63" s="281" t="b">
        <f>AND(RMDF!CK63&gt;=0, RMDF!CK63&lt;=1-SUM(RMDF!Z63,RMDF!AG63,RMDF!AN63,RMDF!AU63,RMDF!BB63,RMDF!BI63,RMDF!BP63,RMDF!BW63,RMDF!CD63), RMDF!CK63=ROUND(RMDF!CK63,4))</f>
        <v>1</v>
      </c>
      <c r="CI63" s="317">
        <f>RMDF!CI63</f>
        <v>0</v>
      </c>
      <c r="CJ63" s="318" t="str">
        <f>IF(CI63=0,"",_xlfn.XLOOKUP(CI63,StatePicklist!$1:$1,StatePicklist!$3:$3,"NA",0))</f>
        <v/>
      </c>
      <c r="CK63" s="297" t="str">
        <f ca="1">IF(RMDF!CJ63="", "", IF(ISNUMBER(MATCH(RMDF!CJ63, INDIRECT(CJ63), 0)), "OK", "Invalid"))</f>
        <v/>
      </c>
      <c r="CL63" s="281"/>
      <c r="CM63" s="281"/>
      <c r="CN63" s="281"/>
      <c r="CO63" s="281" t="b">
        <f>AND(RMDF!CR63&gt;=0, RMDF!CR63&lt;=1-SUM(RMDF!Z63,RMDF!AG63,RMDF!AN63,RMDF!AU63,RMDF!BB63,RMDF!BI63,RMDF!BP63,RMDF!BW63,RMDF!CD63,RMDF!CK63), RMDF!CR63=ROUND(RMDF!CR63,4))</f>
        <v>1</v>
      </c>
      <c r="CP63" s="317">
        <f>RMDF!CP63</f>
        <v>0</v>
      </c>
      <c r="CQ63" s="318" t="str">
        <f>IF(CP63=0,"",_xlfn.XLOOKUP(CP63,StatePicklist!$1:$1,StatePicklist!$3:$3,"NA",0))</f>
        <v/>
      </c>
      <c r="CR63" s="297" t="str">
        <f ca="1">IF(RMDF!CQ63="", "", IF(ISNUMBER(MATCH(RMDF!CQ63, INDIRECT(CQ63), 0)), "OK", "Invalid"))</f>
        <v/>
      </c>
      <c r="CS63" s="281"/>
      <c r="CT63" s="281"/>
      <c r="CU63" s="281"/>
      <c r="CV63" s="281" t="b">
        <f>AND(RMDF!CY63&gt;=0, RMDF!CY63&lt;=1-SUM(RMDF!Z63,RMDF!AG63,RMDF!AN63,RMDF!AU63,RMDF!BB63,RMDF!BI63,RMDF!BP63,RMDF!BW63,RMDF!CD63,RMDF!CK63,RMDF!CR63), RMDF!CY63=ROUND(RMDF!CY63,4))</f>
        <v>1</v>
      </c>
      <c r="CW63" s="317">
        <f>RMDF!CW63</f>
        <v>0</v>
      </c>
      <c r="CX63" s="318" t="str">
        <f>IF(CW63=0,"",_xlfn.XLOOKUP(CW63,StatePicklist!$1:$1,StatePicklist!$3:$3,"NA",0))</f>
        <v/>
      </c>
      <c r="CY63" s="297" t="str">
        <f ca="1">IF(RMDF!CX63="", "", IF(ISNUMBER(MATCH(RMDF!CX63, INDIRECT(CX63), 0)), "OK", "Invalid"))</f>
        <v/>
      </c>
      <c r="CZ63" s="281"/>
      <c r="DA63" s="281"/>
      <c r="DB63" s="281"/>
      <c r="DC63" s="281" t="b">
        <f>AND(RMDF!DF63&gt;=0, RMDF!DF63&lt;=1-SUM(RMDF!Z63,RMDF!AG63,RMDF!AN63,RMDF!AU63,RMDF!BB63,RMDF!BI63,RMDF!BP63,RMDF!BW63,RMDF!CD63,RMDF!CK63,RMDF!CR63,RMDF!CY63), RMDF!DF63=ROUND(RMDF!DF63,4))</f>
        <v>1</v>
      </c>
      <c r="DD63" s="317">
        <f>RMDF!DD63</f>
        <v>0</v>
      </c>
      <c r="DE63" s="318" t="str">
        <f>IF(DD63=0,"",_xlfn.XLOOKUP(DD63,StatePicklist!$1:$1,StatePicklist!$3:$3,"NA",0))</f>
        <v/>
      </c>
      <c r="DF63" s="297" t="str">
        <f ca="1">IF(RMDF!DE63="", "", IF(ISNUMBER(MATCH(RMDF!DE63, INDIRECT(DE63), 0)), "OK", "Invalid"))</f>
        <v/>
      </c>
      <c r="DG63" s="281"/>
      <c r="DH63" s="281"/>
      <c r="DI63" s="281"/>
      <c r="DJ63" s="281" t="b">
        <f>AND(RMDF!DM63&gt;=0, RMDF!DM63&lt;=1-SUM(RMDF!Z63,RMDF!AG63,RMDF!AN63,RMDF!AU63,RMDF!BB63,RMDF!BI63,RMDF!BP63,RMDF!BW63,RMDF!CD63,RMDF!CK63,RMDF!CR63,RMDF!CY63,RMDF!DF63), RMDF!DM63=ROUND(RMDF!DM63,4))</f>
        <v>1</v>
      </c>
      <c r="DK63" s="317">
        <f>RMDF!DK63</f>
        <v>0</v>
      </c>
      <c r="DL63" s="318" t="str">
        <f>IF(DK63=0,"",_xlfn.XLOOKUP(DK63,StatePicklist!$1:$1,StatePicklist!$3:$3,"NA",0))</f>
        <v/>
      </c>
      <c r="DM63" s="297" t="str">
        <f ca="1">IF(RMDF!DL63="", "", IF(ISNUMBER(MATCH(RMDF!DL63, INDIRECT(DL63), 0)), "OK", "Invalid"))</f>
        <v/>
      </c>
      <c r="DN63" s="281"/>
      <c r="DO63" s="281"/>
      <c r="DP63" s="281"/>
      <c r="DQ63" s="281" t="b">
        <f>AND(RMDF!DT63&gt;=0, RMDF!DT63&lt;=1-SUM(RMDF!Z63,RMDF!AG63,RMDF!AN63,RMDF!AU63,RMDF!BB63,RMDF!BI63,RMDF!BP63,RMDF!BW63,RMDF!CD63,RMDF!CK63,RMDF!CR63,RMDF!CY63,RMDF!DF63,RMDF!DM63), RMDF!DT63=ROUND(RMDF!DT63,4))</f>
        <v>1</v>
      </c>
      <c r="DR63" s="317">
        <f>RMDF!DR63</f>
        <v>0</v>
      </c>
      <c r="DS63" s="318" t="str">
        <f>IF(DR63=0,"",_xlfn.XLOOKUP(DR63,StatePicklist!$1:$1,StatePicklist!$3:$3,"NA",0))</f>
        <v/>
      </c>
      <c r="DT63" s="297" t="str">
        <f ca="1">IF(RMDF!DS63="", "", IF(ISNUMBER(MATCH(RMDF!DS63, INDIRECT(DS63), 0)), "OK", "Invalid"))</f>
        <v/>
      </c>
      <c r="DU63" s="281"/>
      <c r="DV63" s="281"/>
      <c r="DW63" s="281"/>
      <c r="DX63" s="281" t="b">
        <f>AND(RMDF!EA63&gt;=0, RMDF!EA63&lt;=1-SUM(RMDF!Z63,RMDF!AG63,RMDF!AN63,RMDF!AU63,RMDF!BB63,RMDF!BI63,RMDF!BP63,RMDF!BW63,RMDF!CD63,RMDF!CK63,RMDF!CR63,RMDF!CY63,RMDF!DF63,RMDF!DM63,RMDF!DT63), RMDF!EA63=ROUND(RMDF!EA63,4))</f>
        <v>1</v>
      </c>
      <c r="DY63" s="317">
        <f>RMDF!DY63</f>
        <v>0</v>
      </c>
      <c r="DZ63" s="318" t="str">
        <f>IF(DY63=0,"",_xlfn.XLOOKUP(DY63,StatePicklist!$1:$1,StatePicklist!$3:$3,"NA",0))</f>
        <v/>
      </c>
      <c r="EA63" s="297" t="str">
        <f ca="1">IF(RMDF!DZ63="", "", IF(ISNUMBER(MATCH(RMDF!DZ63, INDIRECT(DZ63), 0)), "OK", "Invalid"))</f>
        <v/>
      </c>
      <c r="EB63" s="281"/>
      <c r="EC63" s="281"/>
      <c r="ED63" s="281"/>
      <c r="EE63" s="281" t="b">
        <f>AND(RMDF!EH63&gt;=0, RMDF!EH63&lt;=1-SUM(RMDF!Z63,RMDF!AG63,RMDF!AN63,RMDF!AU63,RMDF!BB63,RMDF!BI63,RMDF!BP63,RMDF!BW63,RMDF!CD63,RMDF!CK63,RMDF!CR63,RMDF!CY63,RMDF!DF63,RMDF!DM63,RMDF!DT63,RMDF!EA63), RMDF!EH63=ROUND(RMDF!EH63,4))</f>
        <v>1</v>
      </c>
      <c r="EF63" s="317">
        <f>RMDF!EF63</f>
        <v>0</v>
      </c>
      <c r="EG63" s="318" t="str">
        <f>IF(EF63=0,"",_xlfn.XLOOKUP(EF63,StatePicklist!$1:$1,StatePicklist!$3:$3,"NA",0))</f>
        <v/>
      </c>
      <c r="EH63" s="297" t="str">
        <f ca="1">IF(RMDF!EG63="", "", IF(ISNUMBER(MATCH(RMDF!EG63, INDIRECT(EG63), 0)), "OK", "Invalid"))</f>
        <v/>
      </c>
      <c r="EI63" s="281"/>
      <c r="EJ63" s="281"/>
      <c r="EK63" s="281"/>
      <c r="EL63" s="281" t="b">
        <f>AND(RMDF!EO63&gt;=0, RMDF!EO63&lt;=1-SUM(RMDF!Z63,RMDF!AG63,RMDF!AN63,RMDF!AU63,RMDF!BB63,RMDF!BI63,RMDF!BP63,RMDF!BW63,RMDF!CD63,RMDF!CK63,RMDF!CR63,RMDF!CY63,RMDF!DF63,RMDF!DM63,RMDF!DT63,RMDF!EA63,RMDF!EH63), RMDF!EO63=ROUND(RMDF!EO63,4))</f>
        <v>1</v>
      </c>
      <c r="EM63" s="317">
        <f>RMDF!EM63</f>
        <v>0</v>
      </c>
      <c r="EN63" s="318" t="str">
        <f>IF(EM63=0,"",_xlfn.XLOOKUP(EM63,StatePicklist!$1:$1,StatePicklist!$3:$3,"NA",0))</f>
        <v/>
      </c>
      <c r="EO63" s="297" t="str">
        <f ca="1">IF(RMDF!EN63="", "", IF(ISNUMBER(MATCH(RMDF!EN63, INDIRECT(EN63), 0)), "OK", "Invalid"))</f>
        <v/>
      </c>
      <c r="EP63" s="281"/>
      <c r="EQ63" s="281"/>
      <c r="ER63" s="281"/>
      <c r="ES63" s="281" t="b">
        <f>AND(RMDF!EV63&gt;=0, RMDF!EV63&lt;=1-SUM(RMDF!Z63,RMDF!AG63,RMDF!AN63,RMDF!AU63,RMDF!BB63,RMDF!BI63,RMDF!BP63,RMDF!BW63,RMDF!CD63,RMDF!CK63,RMDF!CR63,RMDF!CY63,RMDF!DF63,RMDF!DM63,RMDF!DT63,RMDF!EA63,RMDF!EH63,RMDF!EO63), RMDF!EV63=ROUND(RMDF!EV63,4))</f>
        <v>1</v>
      </c>
      <c r="ET63" s="317">
        <f>RMDF!ET63</f>
        <v>0</v>
      </c>
      <c r="EU63" s="318" t="str">
        <f>IF(ET63=0,"",_xlfn.XLOOKUP(ET63,StatePicklist!$1:$1,StatePicklist!$3:$3,"NA",0))</f>
        <v/>
      </c>
      <c r="EV63" s="297" t="str">
        <f ca="1">IF(RMDF!EU63="", "", IF(ISNUMBER(MATCH(RMDF!EU63, INDIRECT(EU63), 0)), "OK", "Invalid"))</f>
        <v/>
      </c>
      <c r="EW63" s="281"/>
      <c r="EX63" s="281"/>
      <c r="EY63" s="281"/>
      <c r="EZ63" s="281" t="b">
        <f>AND(RMDF!FC63&gt;=0, RMDF!FC63&lt;=1-SUM(RMDF!Z63,RMDF!AG63,RMDF!AN63,RMDF!AU63,RMDF!BB63,RMDF!BI63,RMDF!BP63,RMDF!BW63,RMDF!CD63,RMDF!CK63,RMDF!CR63,RMDF!CY63,RMDF!DF63,RMDF!DM63,RMDF!DT63,RMDF!EA63,RMDF!EH63,RMDF!EO63,RMDF!EV63), RMDF!FC63=ROUND(RMDF!FC63,4))</f>
        <v>1</v>
      </c>
      <c r="FA63" s="317">
        <f>RMDF!FA63</f>
        <v>0</v>
      </c>
      <c r="FB63" s="318" t="str">
        <f>IF(FA63=0,"",_xlfn.XLOOKUP(FA63,StatePicklist!$1:$1,StatePicklist!$3:$3,"NA",0))</f>
        <v/>
      </c>
      <c r="FC63" s="297" t="str">
        <f ca="1">IF(RMDF!FB63="", "", IF(ISNUMBER(MATCH(RMDF!FB63, INDIRECT(FB63), 0)), "OK", "Invalid"))</f>
        <v/>
      </c>
    </row>
    <row r="64" spans="1:159" s="205" customFormat="1" ht="39.9" customHeight="1" x14ac:dyDescent="0.25">
      <c r="A64" s="206"/>
      <c r="B64" s="196"/>
      <c r="C64" s="197"/>
      <c r="D64" s="198"/>
      <c r="E64" s="199"/>
      <c r="F64" s="200"/>
      <c r="G64" s="201"/>
      <c r="H64" s="292"/>
      <c r="I64" s="305">
        <f>RMDF!I64</f>
        <v>0</v>
      </c>
      <c r="J64" s="305" t="str">
        <f>IF(I64=ProductCode!$B$30,"PDReclPost",IF(OR(I64=ProductCode!$C$30,I64=ProductCode!$E$30,I64=ProductCode!$G$30),"PDPreCon",IF(OR(I64=ProductCode!$D$30,I64=ProductCode!$F$30),"PDNotReclPost","")))</f>
        <v/>
      </c>
      <c r="K64" s="305" t="str">
        <f t="shared" si="9"/>
        <v/>
      </c>
      <c r="L64" s="289"/>
      <c r="M64" s="305" t="str">
        <f t="shared" si="9"/>
        <v/>
      </c>
      <c r="N64" s="289" t="b">
        <f>AND(RMDF!N64&gt;=0, RMDF!N64&lt;=1-RMDF!L64, RMDF!N64=ROUND(RMDF!N64,4))</f>
        <v>1</v>
      </c>
      <c r="O64" s="286" t="str">
        <f>IF(P64="","",IF(I64="","",IF(LEFT(I64,13)="Reclaimed pos",RawMaterialCode!$E$569,RawMaterialCode!$E$568)))</f>
        <v>Reclaimed pre-consumer mixed fibers (RM0578)</v>
      </c>
      <c r="P64" s="295">
        <f t="shared" si="10"/>
        <v>1</v>
      </c>
      <c r="Q64" s="202"/>
      <c r="R64" s="203"/>
      <c r="S64" s="204" t="str">
        <f t="shared" si="11"/>
        <v/>
      </c>
      <c r="T64" s="281"/>
      <c r="U64" s="281"/>
      <c r="V64" s="281"/>
      <c r="W64" s="281"/>
      <c r="X64" s="317">
        <f>RMDF!X64</f>
        <v>0</v>
      </c>
      <c r="Y64" s="318" t="str">
        <f>IF(X64=0,"",_xlfn.XLOOKUP(X64,StatePicklist!$1:$1,StatePicklist!$3:$3,"NA",0))</f>
        <v/>
      </c>
      <c r="Z64" s="297" t="str">
        <f ca="1">IF(RMDF!Y64="", "", IF(ISNUMBER(MATCH(RMDF!Y64, INDIRECT(Y64), 0)), "OK", "Invalid"))</f>
        <v/>
      </c>
      <c r="AA64" s="281"/>
      <c r="AB64" s="281"/>
      <c r="AC64" s="281"/>
      <c r="AD64" s="281" t="b">
        <f>AND(RMDF!AG64&gt;=0, RMDF!AG64&lt;=1-RMDF!Z64, RMDF!AG64=ROUND(RMDF!AG64,4))</f>
        <v>1</v>
      </c>
      <c r="AE64" s="317">
        <f>RMDF!AE64</f>
        <v>0</v>
      </c>
      <c r="AF64" s="318" t="str">
        <f>IF(AE64=0,"",_xlfn.XLOOKUP(AE64,StatePicklist!$1:$1,StatePicklist!$3:$3,"NA",0))</f>
        <v/>
      </c>
      <c r="AG64" s="297" t="str">
        <f ca="1">IF(RMDF!AF64="", "", IF(ISNUMBER(MATCH(RMDF!AF64, INDIRECT(AF64), 0)), "OK", "Invalid"))</f>
        <v/>
      </c>
      <c r="AH64" s="281"/>
      <c r="AI64" s="281"/>
      <c r="AJ64" s="281"/>
      <c r="AK64" s="281" t="b">
        <f>AND(RMDF!AN64&gt;=0, RMDF!AN64&lt;=1-SUM(RMDF!Z64,RMDF!AG64), RMDF!AN64=ROUND(RMDF!AN64,4))</f>
        <v>1</v>
      </c>
      <c r="AL64" s="317">
        <f>RMDF!AL64</f>
        <v>0</v>
      </c>
      <c r="AM64" s="318" t="str">
        <f>IF(AL64=0,"",_xlfn.XLOOKUP(AL64,StatePicklist!$1:$1,StatePicklist!$3:$3,"NA",0))</f>
        <v/>
      </c>
      <c r="AN64" s="297" t="str">
        <f ca="1">IF(RMDF!AM64="", "", IF(ISNUMBER(MATCH(RMDF!AM64, INDIRECT(AM64), 0)), "OK", "Invalid"))</f>
        <v/>
      </c>
      <c r="AO64" s="281"/>
      <c r="AP64" s="281"/>
      <c r="AQ64" s="281"/>
      <c r="AR64" s="281" t="b">
        <f>AND(RMDF!AU64&gt;=0, RMDF!AU64&lt;=1-SUM(RMDF!Z64,RMDF!AG64,RMDF!AN64), RMDF!AU64=ROUND(RMDF!AU64,4))</f>
        <v>1</v>
      </c>
      <c r="AS64" s="317">
        <f>RMDF!AS64</f>
        <v>0</v>
      </c>
      <c r="AT64" s="318" t="str">
        <f>IF(AS64=0,"",_xlfn.XLOOKUP(AS64,StatePicklist!$1:$1,StatePicklist!$3:$3,"NA",0))</f>
        <v/>
      </c>
      <c r="AU64" s="297" t="str">
        <f ca="1">IF(RMDF!AT64="", "", IF(ISNUMBER(MATCH(RMDF!AT64, INDIRECT(AT64), 0)), "OK", "Invalid"))</f>
        <v/>
      </c>
      <c r="AV64" s="281"/>
      <c r="AW64" s="281"/>
      <c r="AX64" s="281"/>
      <c r="AY64" s="281" t="b">
        <f>AND(RMDF!BB64&gt;=0, RMDF!BB64&lt;=1-SUM(RMDF!Z64,RMDF!AG64,RMDF!AN64,RMDF!AU64), RMDF!BB64=ROUND(RMDF!BB64,4))</f>
        <v>1</v>
      </c>
      <c r="AZ64" s="317">
        <f>RMDF!AZ64</f>
        <v>0</v>
      </c>
      <c r="BA64" s="318" t="str">
        <f>IF(AZ64=0,"",_xlfn.XLOOKUP(AZ64,StatePicklist!$1:$1,StatePicklist!$3:$3,"NA",0))</f>
        <v/>
      </c>
      <c r="BB64" s="297" t="str">
        <f ca="1">IF(RMDF!BA64="", "", IF(ISNUMBER(MATCH(RMDF!BA64, INDIRECT(BA64), 0)), "OK", "Invalid"))</f>
        <v/>
      </c>
      <c r="BC64" s="281"/>
      <c r="BD64" s="281"/>
      <c r="BE64" s="281"/>
      <c r="BF64" s="281" t="b">
        <f>AND(RMDF!BI64&gt;=0, RMDF!BI64&lt;=1-SUM(RMDF!Z64,RMDF!AG64,RMDF!AN64,RMDF!AU64,RMDF!BB64), RMDF!BI64=ROUND(RMDF!BI64,4))</f>
        <v>1</v>
      </c>
      <c r="BG64" s="317">
        <f>RMDF!BG64</f>
        <v>0</v>
      </c>
      <c r="BH64" s="318" t="str">
        <f>IF(BG64=0,"",_xlfn.XLOOKUP(BG64,StatePicklist!$1:$1,StatePicklist!$3:$3,"NA",0))</f>
        <v/>
      </c>
      <c r="BI64" s="297" t="str">
        <f ca="1">IF(RMDF!BH64="", "", IF(ISNUMBER(MATCH(RMDF!BH64, INDIRECT(BH64), 0)), "OK", "Invalid"))</f>
        <v/>
      </c>
      <c r="BJ64" s="281"/>
      <c r="BK64" s="281"/>
      <c r="BL64" s="281"/>
      <c r="BM64" s="281" t="b">
        <f>AND(RMDF!BP64&gt;=0, RMDF!BP64&lt;=1-SUM(RMDF!Z64,RMDF!AG64,RMDF!AN64,RMDF!AU64,RMDF!BB64,RMDF!BI64), RMDF!BP64=ROUND(RMDF!BP64,4))</f>
        <v>1</v>
      </c>
      <c r="BN64" s="317">
        <f>RMDF!BN64</f>
        <v>0</v>
      </c>
      <c r="BO64" s="318" t="str">
        <f>IF(BN64=0,"",_xlfn.XLOOKUP(BN64,StatePicklist!$1:$1,StatePicklist!$3:$3,"NA",0))</f>
        <v/>
      </c>
      <c r="BP64" s="297" t="str">
        <f ca="1">IF(RMDF!BO64="", "", IF(ISNUMBER(MATCH(RMDF!BO64, INDIRECT(BO64), 0)), "OK", "Invalid"))</f>
        <v/>
      </c>
      <c r="BQ64" s="281"/>
      <c r="BR64" s="281"/>
      <c r="BS64" s="281"/>
      <c r="BT64" s="281" t="b">
        <f>AND(RMDF!BW64&gt;=0, RMDF!BW64&lt;=1-SUM(RMDF!Z64,RMDF!AG64,RMDF!AN64,RMDF!AU64,RMDF!BB64,RMDF!BI64,RMDF!BP64), RMDF!BW64=ROUND(RMDF!BW64,4))</f>
        <v>1</v>
      </c>
      <c r="BU64" s="317">
        <f>RMDF!BU64</f>
        <v>0</v>
      </c>
      <c r="BV64" s="318" t="str">
        <f>IF(BU64=0,"",_xlfn.XLOOKUP(BU64,StatePicklist!$1:$1,StatePicklist!$3:$3,"NA",0))</f>
        <v/>
      </c>
      <c r="BW64" s="297" t="str">
        <f ca="1">IF(RMDF!BV64="", "", IF(ISNUMBER(MATCH(RMDF!BV64, INDIRECT(BV64), 0)), "OK", "Invalid"))</f>
        <v/>
      </c>
      <c r="BX64" s="281"/>
      <c r="BY64" s="281"/>
      <c r="BZ64" s="281"/>
      <c r="CA64" s="281" t="b">
        <f>AND(RMDF!CD64&gt;=0, RMDF!CD64&lt;=1-SUM(RMDF!Z64,RMDF!AG64,RMDF!AN64,RMDF!AU64,RMDF!BB64,RMDF!BI64,RMDF!BP64,RMDF!BW64), RMDF!CD64=ROUND(RMDF!CD64,4))</f>
        <v>1</v>
      </c>
      <c r="CB64" s="317">
        <f>RMDF!CB64</f>
        <v>0</v>
      </c>
      <c r="CC64" s="318" t="str">
        <f>IF(CB64=0,"",_xlfn.XLOOKUP(CB64,StatePicklist!$1:$1,StatePicklist!$3:$3,"NA",0))</f>
        <v/>
      </c>
      <c r="CD64" s="297" t="str">
        <f ca="1">IF(RMDF!CC64="", "", IF(ISNUMBER(MATCH(RMDF!CC64, INDIRECT(CC64), 0)), "OK", "Invalid"))</f>
        <v/>
      </c>
      <c r="CE64" s="281"/>
      <c r="CF64" s="281"/>
      <c r="CG64" s="281"/>
      <c r="CH64" s="281" t="b">
        <f>AND(RMDF!CK64&gt;=0, RMDF!CK64&lt;=1-SUM(RMDF!Z64,RMDF!AG64,RMDF!AN64,RMDF!AU64,RMDF!BB64,RMDF!BI64,RMDF!BP64,RMDF!BW64,RMDF!CD64), RMDF!CK64=ROUND(RMDF!CK64,4))</f>
        <v>1</v>
      </c>
      <c r="CI64" s="317">
        <f>RMDF!CI64</f>
        <v>0</v>
      </c>
      <c r="CJ64" s="318" t="str">
        <f>IF(CI64=0,"",_xlfn.XLOOKUP(CI64,StatePicklist!$1:$1,StatePicklist!$3:$3,"NA",0))</f>
        <v/>
      </c>
      <c r="CK64" s="297" t="str">
        <f ca="1">IF(RMDF!CJ64="", "", IF(ISNUMBER(MATCH(RMDF!CJ64, INDIRECT(CJ64), 0)), "OK", "Invalid"))</f>
        <v/>
      </c>
      <c r="CL64" s="281"/>
      <c r="CM64" s="281"/>
      <c r="CN64" s="281"/>
      <c r="CO64" s="281" t="b">
        <f>AND(RMDF!CR64&gt;=0, RMDF!CR64&lt;=1-SUM(RMDF!Z64,RMDF!AG64,RMDF!AN64,RMDF!AU64,RMDF!BB64,RMDF!BI64,RMDF!BP64,RMDF!BW64,RMDF!CD64,RMDF!CK64), RMDF!CR64=ROUND(RMDF!CR64,4))</f>
        <v>1</v>
      </c>
      <c r="CP64" s="317">
        <f>RMDF!CP64</f>
        <v>0</v>
      </c>
      <c r="CQ64" s="318" t="str">
        <f>IF(CP64=0,"",_xlfn.XLOOKUP(CP64,StatePicklist!$1:$1,StatePicklist!$3:$3,"NA",0))</f>
        <v/>
      </c>
      <c r="CR64" s="297" t="str">
        <f ca="1">IF(RMDF!CQ64="", "", IF(ISNUMBER(MATCH(RMDF!CQ64, INDIRECT(CQ64), 0)), "OK", "Invalid"))</f>
        <v/>
      </c>
      <c r="CS64" s="281"/>
      <c r="CT64" s="281"/>
      <c r="CU64" s="281"/>
      <c r="CV64" s="281" t="b">
        <f>AND(RMDF!CY64&gt;=0, RMDF!CY64&lt;=1-SUM(RMDF!Z64,RMDF!AG64,RMDF!AN64,RMDF!AU64,RMDF!BB64,RMDF!BI64,RMDF!BP64,RMDF!BW64,RMDF!CD64,RMDF!CK64,RMDF!CR64), RMDF!CY64=ROUND(RMDF!CY64,4))</f>
        <v>1</v>
      </c>
      <c r="CW64" s="317">
        <f>RMDF!CW64</f>
        <v>0</v>
      </c>
      <c r="CX64" s="318" t="str">
        <f>IF(CW64=0,"",_xlfn.XLOOKUP(CW64,StatePicklist!$1:$1,StatePicklist!$3:$3,"NA",0))</f>
        <v/>
      </c>
      <c r="CY64" s="297" t="str">
        <f ca="1">IF(RMDF!CX64="", "", IF(ISNUMBER(MATCH(RMDF!CX64, INDIRECT(CX64), 0)), "OK", "Invalid"))</f>
        <v/>
      </c>
      <c r="CZ64" s="281"/>
      <c r="DA64" s="281"/>
      <c r="DB64" s="281"/>
      <c r="DC64" s="281" t="b">
        <f>AND(RMDF!DF64&gt;=0, RMDF!DF64&lt;=1-SUM(RMDF!Z64,RMDF!AG64,RMDF!AN64,RMDF!AU64,RMDF!BB64,RMDF!BI64,RMDF!BP64,RMDF!BW64,RMDF!CD64,RMDF!CK64,RMDF!CR64,RMDF!CY64), RMDF!DF64=ROUND(RMDF!DF64,4))</f>
        <v>1</v>
      </c>
      <c r="DD64" s="317">
        <f>RMDF!DD64</f>
        <v>0</v>
      </c>
      <c r="DE64" s="318" t="str">
        <f>IF(DD64=0,"",_xlfn.XLOOKUP(DD64,StatePicklist!$1:$1,StatePicklist!$3:$3,"NA",0))</f>
        <v/>
      </c>
      <c r="DF64" s="297" t="str">
        <f ca="1">IF(RMDF!DE64="", "", IF(ISNUMBER(MATCH(RMDF!DE64, INDIRECT(DE64), 0)), "OK", "Invalid"))</f>
        <v/>
      </c>
      <c r="DG64" s="281"/>
      <c r="DH64" s="281"/>
      <c r="DI64" s="281"/>
      <c r="DJ64" s="281" t="b">
        <f>AND(RMDF!DM64&gt;=0, RMDF!DM64&lt;=1-SUM(RMDF!Z64,RMDF!AG64,RMDF!AN64,RMDF!AU64,RMDF!BB64,RMDF!BI64,RMDF!BP64,RMDF!BW64,RMDF!CD64,RMDF!CK64,RMDF!CR64,RMDF!CY64,RMDF!DF64), RMDF!DM64=ROUND(RMDF!DM64,4))</f>
        <v>1</v>
      </c>
      <c r="DK64" s="317">
        <f>RMDF!DK64</f>
        <v>0</v>
      </c>
      <c r="DL64" s="318" t="str">
        <f>IF(DK64=0,"",_xlfn.XLOOKUP(DK64,StatePicklist!$1:$1,StatePicklist!$3:$3,"NA",0))</f>
        <v/>
      </c>
      <c r="DM64" s="297" t="str">
        <f ca="1">IF(RMDF!DL64="", "", IF(ISNUMBER(MATCH(RMDF!DL64, INDIRECT(DL64), 0)), "OK", "Invalid"))</f>
        <v/>
      </c>
      <c r="DN64" s="281"/>
      <c r="DO64" s="281"/>
      <c r="DP64" s="281"/>
      <c r="DQ64" s="281" t="b">
        <f>AND(RMDF!DT64&gt;=0, RMDF!DT64&lt;=1-SUM(RMDF!Z64,RMDF!AG64,RMDF!AN64,RMDF!AU64,RMDF!BB64,RMDF!BI64,RMDF!BP64,RMDF!BW64,RMDF!CD64,RMDF!CK64,RMDF!CR64,RMDF!CY64,RMDF!DF64,RMDF!DM64), RMDF!DT64=ROUND(RMDF!DT64,4))</f>
        <v>1</v>
      </c>
      <c r="DR64" s="317">
        <f>RMDF!DR64</f>
        <v>0</v>
      </c>
      <c r="DS64" s="318" t="str">
        <f>IF(DR64=0,"",_xlfn.XLOOKUP(DR64,StatePicklist!$1:$1,StatePicklist!$3:$3,"NA",0))</f>
        <v/>
      </c>
      <c r="DT64" s="297" t="str">
        <f ca="1">IF(RMDF!DS64="", "", IF(ISNUMBER(MATCH(RMDF!DS64, INDIRECT(DS64), 0)), "OK", "Invalid"))</f>
        <v/>
      </c>
      <c r="DU64" s="281"/>
      <c r="DV64" s="281"/>
      <c r="DW64" s="281"/>
      <c r="DX64" s="281" t="b">
        <f>AND(RMDF!EA64&gt;=0, RMDF!EA64&lt;=1-SUM(RMDF!Z64,RMDF!AG64,RMDF!AN64,RMDF!AU64,RMDF!BB64,RMDF!BI64,RMDF!BP64,RMDF!BW64,RMDF!CD64,RMDF!CK64,RMDF!CR64,RMDF!CY64,RMDF!DF64,RMDF!DM64,RMDF!DT64), RMDF!EA64=ROUND(RMDF!EA64,4))</f>
        <v>1</v>
      </c>
      <c r="DY64" s="317">
        <f>RMDF!DY64</f>
        <v>0</v>
      </c>
      <c r="DZ64" s="318" t="str">
        <f>IF(DY64=0,"",_xlfn.XLOOKUP(DY64,StatePicklist!$1:$1,StatePicklist!$3:$3,"NA",0))</f>
        <v/>
      </c>
      <c r="EA64" s="297" t="str">
        <f ca="1">IF(RMDF!DZ64="", "", IF(ISNUMBER(MATCH(RMDF!DZ64, INDIRECT(DZ64), 0)), "OK", "Invalid"))</f>
        <v/>
      </c>
      <c r="EB64" s="281"/>
      <c r="EC64" s="281"/>
      <c r="ED64" s="281"/>
      <c r="EE64" s="281" t="b">
        <f>AND(RMDF!EH64&gt;=0, RMDF!EH64&lt;=1-SUM(RMDF!Z64,RMDF!AG64,RMDF!AN64,RMDF!AU64,RMDF!BB64,RMDF!BI64,RMDF!BP64,RMDF!BW64,RMDF!CD64,RMDF!CK64,RMDF!CR64,RMDF!CY64,RMDF!DF64,RMDF!DM64,RMDF!DT64,RMDF!EA64), RMDF!EH64=ROUND(RMDF!EH64,4))</f>
        <v>1</v>
      </c>
      <c r="EF64" s="317">
        <f>RMDF!EF64</f>
        <v>0</v>
      </c>
      <c r="EG64" s="318" t="str">
        <f>IF(EF64=0,"",_xlfn.XLOOKUP(EF64,StatePicklist!$1:$1,StatePicklist!$3:$3,"NA",0))</f>
        <v/>
      </c>
      <c r="EH64" s="297" t="str">
        <f ca="1">IF(RMDF!EG64="", "", IF(ISNUMBER(MATCH(RMDF!EG64, INDIRECT(EG64), 0)), "OK", "Invalid"))</f>
        <v/>
      </c>
      <c r="EI64" s="281"/>
      <c r="EJ64" s="281"/>
      <c r="EK64" s="281"/>
      <c r="EL64" s="281" t="b">
        <f>AND(RMDF!EO64&gt;=0, RMDF!EO64&lt;=1-SUM(RMDF!Z64,RMDF!AG64,RMDF!AN64,RMDF!AU64,RMDF!BB64,RMDF!BI64,RMDF!BP64,RMDF!BW64,RMDF!CD64,RMDF!CK64,RMDF!CR64,RMDF!CY64,RMDF!DF64,RMDF!DM64,RMDF!DT64,RMDF!EA64,RMDF!EH64), RMDF!EO64=ROUND(RMDF!EO64,4))</f>
        <v>1</v>
      </c>
      <c r="EM64" s="317">
        <f>RMDF!EM64</f>
        <v>0</v>
      </c>
      <c r="EN64" s="318" t="str">
        <f>IF(EM64=0,"",_xlfn.XLOOKUP(EM64,StatePicklist!$1:$1,StatePicklist!$3:$3,"NA",0))</f>
        <v/>
      </c>
      <c r="EO64" s="297" t="str">
        <f ca="1">IF(RMDF!EN64="", "", IF(ISNUMBER(MATCH(RMDF!EN64, INDIRECT(EN64), 0)), "OK", "Invalid"))</f>
        <v/>
      </c>
      <c r="EP64" s="281"/>
      <c r="EQ64" s="281"/>
      <c r="ER64" s="281"/>
      <c r="ES64" s="281" t="b">
        <f>AND(RMDF!EV64&gt;=0, RMDF!EV64&lt;=1-SUM(RMDF!Z64,RMDF!AG64,RMDF!AN64,RMDF!AU64,RMDF!BB64,RMDF!BI64,RMDF!BP64,RMDF!BW64,RMDF!CD64,RMDF!CK64,RMDF!CR64,RMDF!CY64,RMDF!DF64,RMDF!DM64,RMDF!DT64,RMDF!EA64,RMDF!EH64,RMDF!EO64), RMDF!EV64=ROUND(RMDF!EV64,4))</f>
        <v>1</v>
      </c>
      <c r="ET64" s="317">
        <f>RMDF!ET64</f>
        <v>0</v>
      </c>
      <c r="EU64" s="318" t="str">
        <f>IF(ET64=0,"",_xlfn.XLOOKUP(ET64,StatePicklist!$1:$1,StatePicklist!$3:$3,"NA",0))</f>
        <v/>
      </c>
      <c r="EV64" s="297" t="str">
        <f ca="1">IF(RMDF!EU64="", "", IF(ISNUMBER(MATCH(RMDF!EU64, INDIRECT(EU64), 0)), "OK", "Invalid"))</f>
        <v/>
      </c>
      <c r="EW64" s="281"/>
      <c r="EX64" s="281"/>
      <c r="EY64" s="281"/>
      <c r="EZ64" s="281" t="b">
        <f>AND(RMDF!FC64&gt;=0, RMDF!FC64&lt;=1-SUM(RMDF!Z64,RMDF!AG64,RMDF!AN64,RMDF!AU64,RMDF!BB64,RMDF!BI64,RMDF!BP64,RMDF!BW64,RMDF!CD64,RMDF!CK64,RMDF!CR64,RMDF!CY64,RMDF!DF64,RMDF!DM64,RMDF!DT64,RMDF!EA64,RMDF!EH64,RMDF!EO64,RMDF!EV64), RMDF!FC64=ROUND(RMDF!FC64,4))</f>
        <v>1</v>
      </c>
      <c r="FA64" s="317">
        <f>RMDF!FA64</f>
        <v>0</v>
      </c>
      <c r="FB64" s="318" t="str">
        <f>IF(FA64=0,"",_xlfn.XLOOKUP(FA64,StatePicklist!$1:$1,StatePicklist!$3:$3,"NA",0))</f>
        <v/>
      </c>
      <c r="FC64" s="297" t="str">
        <f ca="1">IF(RMDF!FB64="", "", IF(ISNUMBER(MATCH(RMDF!FB64, INDIRECT(FB64), 0)), "OK", "Invalid"))</f>
        <v/>
      </c>
    </row>
    <row r="65" spans="1:159" s="205" customFormat="1" ht="39.9" customHeight="1" x14ac:dyDescent="0.25">
      <c r="A65" s="206"/>
      <c r="B65" s="196"/>
      <c r="C65" s="197"/>
      <c r="D65" s="198"/>
      <c r="E65" s="199"/>
      <c r="F65" s="200"/>
      <c r="G65" s="201"/>
      <c r="H65" s="292"/>
      <c r="I65" s="305">
        <f>RMDF!I65</f>
        <v>0</v>
      </c>
      <c r="J65" s="305" t="str">
        <f>IF(I65=ProductCode!$B$30,"PDReclPost",IF(OR(I65=ProductCode!$C$30,I65=ProductCode!$E$30,I65=ProductCode!$G$30),"PDPreCon",IF(OR(I65=ProductCode!$D$30,I65=ProductCode!$F$30),"PDNotReclPost","")))</f>
        <v/>
      </c>
      <c r="K65" s="305" t="str">
        <f t="shared" si="9"/>
        <v/>
      </c>
      <c r="L65" s="289"/>
      <c r="M65" s="305" t="str">
        <f t="shared" si="9"/>
        <v/>
      </c>
      <c r="N65" s="289" t="b">
        <f>AND(RMDF!N65&gt;=0, RMDF!N65&lt;=1-RMDF!L65, RMDF!N65=ROUND(RMDF!N65,4))</f>
        <v>1</v>
      </c>
      <c r="O65" s="286" t="str">
        <f>IF(P65="","",IF(I65="","",IF(LEFT(I65,13)="Reclaimed pos",RawMaterialCode!$E$569,RawMaterialCode!$E$568)))</f>
        <v>Reclaimed pre-consumer mixed fibers (RM0578)</v>
      </c>
      <c r="P65" s="295">
        <f t="shared" si="10"/>
        <v>1</v>
      </c>
      <c r="Q65" s="202"/>
      <c r="R65" s="203"/>
      <c r="S65" s="204" t="str">
        <f t="shared" si="11"/>
        <v/>
      </c>
      <c r="T65" s="281"/>
      <c r="U65" s="281"/>
      <c r="V65" s="281"/>
      <c r="W65" s="281"/>
      <c r="X65" s="317">
        <f>RMDF!X65</f>
        <v>0</v>
      </c>
      <c r="Y65" s="318" t="str">
        <f>IF(X65=0,"",_xlfn.XLOOKUP(X65,StatePicklist!$1:$1,StatePicklist!$3:$3,"NA",0))</f>
        <v/>
      </c>
      <c r="Z65" s="297" t="str">
        <f ca="1">IF(RMDF!Y65="", "", IF(ISNUMBER(MATCH(RMDF!Y65, INDIRECT(Y65), 0)), "OK", "Invalid"))</f>
        <v/>
      </c>
      <c r="AA65" s="281"/>
      <c r="AB65" s="281"/>
      <c r="AC65" s="281"/>
      <c r="AD65" s="281" t="b">
        <f>AND(RMDF!AG65&gt;=0, RMDF!AG65&lt;=1-RMDF!Z65, RMDF!AG65=ROUND(RMDF!AG65,4))</f>
        <v>1</v>
      </c>
      <c r="AE65" s="317">
        <f>RMDF!AE65</f>
        <v>0</v>
      </c>
      <c r="AF65" s="318" t="str">
        <f>IF(AE65=0,"",_xlfn.XLOOKUP(AE65,StatePicklist!$1:$1,StatePicklist!$3:$3,"NA",0))</f>
        <v/>
      </c>
      <c r="AG65" s="297" t="str">
        <f ca="1">IF(RMDF!AF65="", "", IF(ISNUMBER(MATCH(RMDF!AF65, INDIRECT(AF65), 0)), "OK", "Invalid"))</f>
        <v/>
      </c>
      <c r="AH65" s="281"/>
      <c r="AI65" s="281"/>
      <c r="AJ65" s="281"/>
      <c r="AK65" s="281" t="b">
        <f>AND(RMDF!AN65&gt;=0, RMDF!AN65&lt;=1-SUM(RMDF!Z65,RMDF!AG65), RMDF!AN65=ROUND(RMDF!AN65,4))</f>
        <v>1</v>
      </c>
      <c r="AL65" s="317">
        <f>RMDF!AL65</f>
        <v>0</v>
      </c>
      <c r="AM65" s="318" t="str">
        <f>IF(AL65=0,"",_xlfn.XLOOKUP(AL65,StatePicklist!$1:$1,StatePicklist!$3:$3,"NA",0))</f>
        <v/>
      </c>
      <c r="AN65" s="297" t="str">
        <f ca="1">IF(RMDF!AM65="", "", IF(ISNUMBER(MATCH(RMDF!AM65, INDIRECT(AM65), 0)), "OK", "Invalid"))</f>
        <v/>
      </c>
      <c r="AO65" s="281"/>
      <c r="AP65" s="281"/>
      <c r="AQ65" s="281"/>
      <c r="AR65" s="281" t="b">
        <f>AND(RMDF!AU65&gt;=0, RMDF!AU65&lt;=1-SUM(RMDF!Z65,RMDF!AG65,RMDF!AN65), RMDF!AU65=ROUND(RMDF!AU65,4))</f>
        <v>1</v>
      </c>
      <c r="AS65" s="317">
        <f>RMDF!AS65</f>
        <v>0</v>
      </c>
      <c r="AT65" s="318" t="str">
        <f>IF(AS65=0,"",_xlfn.XLOOKUP(AS65,StatePicklist!$1:$1,StatePicklist!$3:$3,"NA",0))</f>
        <v/>
      </c>
      <c r="AU65" s="297" t="str">
        <f ca="1">IF(RMDF!AT65="", "", IF(ISNUMBER(MATCH(RMDF!AT65, INDIRECT(AT65), 0)), "OK", "Invalid"))</f>
        <v/>
      </c>
      <c r="AV65" s="281"/>
      <c r="AW65" s="281"/>
      <c r="AX65" s="281"/>
      <c r="AY65" s="281" t="b">
        <f>AND(RMDF!BB65&gt;=0, RMDF!BB65&lt;=1-SUM(RMDF!Z65,RMDF!AG65,RMDF!AN65,RMDF!AU65), RMDF!BB65=ROUND(RMDF!BB65,4))</f>
        <v>1</v>
      </c>
      <c r="AZ65" s="317">
        <f>RMDF!AZ65</f>
        <v>0</v>
      </c>
      <c r="BA65" s="318" t="str">
        <f>IF(AZ65=0,"",_xlfn.XLOOKUP(AZ65,StatePicklist!$1:$1,StatePicklist!$3:$3,"NA",0))</f>
        <v/>
      </c>
      <c r="BB65" s="297" t="str">
        <f ca="1">IF(RMDF!BA65="", "", IF(ISNUMBER(MATCH(RMDF!BA65, INDIRECT(BA65), 0)), "OK", "Invalid"))</f>
        <v/>
      </c>
      <c r="BC65" s="281"/>
      <c r="BD65" s="281"/>
      <c r="BE65" s="281"/>
      <c r="BF65" s="281" t="b">
        <f>AND(RMDF!BI65&gt;=0, RMDF!BI65&lt;=1-SUM(RMDF!Z65,RMDF!AG65,RMDF!AN65,RMDF!AU65,RMDF!BB65), RMDF!BI65=ROUND(RMDF!BI65,4))</f>
        <v>1</v>
      </c>
      <c r="BG65" s="317">
        <f>RMDF!BG65</f>
        <v>0</v>
      </c>
      <c r="BH65" s="318" t="str">
        <f>IF(BG65=0,"",_xlfn.XLOOKUP(BG65,StatePicklist!$1:$1,StatePicklist!$3:$3,"NA",0))</f>
        <v/>
      </c>
      <c r="BI65" s="297" t="str">
        <f ca="1">IF(RMDF!BH65="", "", IF(ISNUMBER(MATCH(RMDF!BH65, INDIRECT(BH65), 0)), "OK", "Invalid"))</f>
        <v/>
      </c>
      <c r="BJ65" s="281"/>
      <c r="BK65" s="281"/>
      <c r="BL65" s="281"/>
      <c r="BM65" s="281" t="b">
        <f>AND(RMDF!BP65&gt;=0, RMDF!BP65&lt;=1-SUM(RMDF!Z65,RMDF!AG65,RMDF!AN65,RMDF!AU65,RMDF!BB65,RMDF!BI65), RMDF!BP65=ROUND(RMDF!BP65,4))</f>
        <v>1</v>
      </c>
      <c r="BN65" s="317">
        <f>RMDF!BN65</f>
        <v>0</v>
      </c>
      <c r="BO65" s="318" t="str">
        <f>IF(BN65=0,"",_xlfn.XLOOKUP(BN65,StatePicklist!$1:$1,StatePicklist!$3:$3,"NA",0))</f>
        <v/>
      </c>
      <c r="BP65" s="297" t="str">
        <f ca="1">IF(RMDF!BO65="", "", IF(ISNUMBER(MATCH(RMDF!BO65, INDIRECT(BO65), 0)), "OK", "Invalid"))</f>
        <v/>
      </c>
      <c r="BQ65" s="281"/>
      <c r="BR65" s="281"/>
      <c r="BS65" s="281"/>
      <c r="BT65" s="281" t="b">
        <f>AND(RMDF!BW65&gt;=0, RMDF!BW65&lt;=1-SUM(RMDF!Z65,RMDF!AG65,RMDF!AN65,RMDF!AU65,RMDF!BB65,RMDF!BI65,RMDF!BP65), RMDF!BW65=ROUND(RMDF!BW65,4))</f>
        <v>1</v>
      </c>
      <c r="BU65" s="317">
        <f>RMDF!BU65</f>
        <v>0</v>
      </c>
      <c r="BV65" s="318" t="str">
        <f>IF(BU65=0,"",_xlfn.XLOOKUP(BU65,StatePicklist!$1:$1,StatePicklist!$3:$3,"NA",0))</f>
        <v/>
      </c>
      <c r="BW65" s="297" t="str">
        <f ca="1">IF(RMDF!BV65="", "", IF(ISNUMBER(MATCH(RMDF!BV65, INDIRECT(BV65), 0)), "OK", "Invalid"))</f>
        <v/>
      </c>
      <c r="BX65" s="281"/>
      <c r="BY65" s="281"/>
      <c r="BZ65" s="281"/>
      <c r="CA65" s="281" t="b">
        <f>AND(RMDF!CD65&gt;=0, RMDF!CD65&lt;=1-SUM(RMDF!Z65,RMDF!AG65,RMDF!AN65,RMDF!AU65,RMDF!BB65,RMDF!BI65,RMDF!BP65,RMDF!BW65), RMDF!CD65=ROUND(RMDF!CD65,4))</f>
        <v>1</v>
      </c>
      <c r="CB65" s="317">
        <f>RMDF!CB65</f>
        <v>0</v>
      </c>
      <c r="CC65" s="318" t="str">
        <f>IF(CB65=0,"",_xlfn.XLOOKUP(CB65,StatePicklist!$1:$1,StatePicklist!$3:$3,"NA",0))</f>
        <v/>
      </c>
      <c r="CD65" s="297" t="str">
        <f ca="1">IF(RMDF!CC65="", "", IF(ISNUMBER(MATCH(RMDF!CC65, INDIRECT(CC65), 0)), "OK", "Invalid"))</f>
        <v/>
      </c>
      <c r="CE65" s="281"/>
      <c r="CF65" s="281"/>
      <c r="CG65" s="281"/>
      <c r="CH65" s="281" t="b">
        <f>AND(RMDF!CK65&gt;=0, RMDF!CK65&lt;=1-SUM(RMDF!Z65,RMDF!AG65,RMDF!AN65,RMDF!AU65,RMDF!BB65,RMDF!BI65,RMDF!BP65,RMDF!BW65,RMDF!CD65), RMDF!CK65=ROUND(RMDF!CK65,4))</f>
        <v>1</v>
      </c>
      <c r="CI65" s="317">
        <f>RMDF!CI65</f>
        <v>0</v>
      </c>
      <c r="CJ65" s="318" t="str">
        <f>IF(CI65=0,"",_xlfn.XLOOKUP(CI65,StatePicklist!$1:$1,StatePicklist!$3:$3,"NA",0))</f>
        <v/>
      </c>
      <c r="CK65" s="297" t="str">
        <f ca="1">IF(RMDF!CJ65="", "", IF(ISNUMBER(MATCH(RMDF!CJ65, INDIRECT(CJ65), 0)), "OK", "Invalid"))</f>
        <v/>
      </c>
      <c r="CL65" s="281"/>
      <c r="CM65" s="281"/>
      <c r="CN65" s="281"/>
      <c r="CO65" s="281" t="b">
        <f>AND(RMDF!CR65&gt;=0, RMDF!CR65&lt;=1-SUM(RMDF!Z65,RMDF!AG65,RMDF!AN65,RMDF!AU65,RMDF!BB65,RMDF!BI65,RMDF!BP65,RMDF!BW65,RMDF!CD65,RMDF!CK65), RMDF!CR65=ROUND(RMDF!CR65,4))</f>
        <v>1</v>
      </c>
      <c r="CP65" s="317">
        <f>RMDF!CP65</f>
        <v>0</v>
      </c>
      <c r="CQ65" s="318" t="str">
        <f>IF(CP65=0,"",_xlfn.XLOOKUP(CP65,StatePicklist!$1:$1,StatePicklist!$3:$3,"NA",0))</f>
        <v/>
      </c>
      <c r="CR65" s="297" t="str">
        <f ca="1">IF(RMDF!CQ65="", "", IF(ISNUMBER(MATCH(RMDF!CQ65, INDIRECT(CQ65), 0)), "OK", "Invalid"))</f>
        <v/>
      </c>
      <c r="CS65" s="281"/>
      <c r="CT65" s="281"/>
      <c r="CU65" s="281"/>
      <c r="CV65" s="281" t="b">
        <f>AND(RMDF!CY65&gt;=0, RMDF!CY65&lt;=1-SUM(RMDF!Z65,RMDF!AG65,RMDF!AN65,RMDF!AU65,RMDF!BB65,RMDF!BI65,RMDF!BP65,RMDF!BW65,RMDF!CD65,RMDF!CK65,RMDF!CR65), RMDF!CY65=ROUND(RMDF!CY65,4))</f>
        <v>1</v>
      </c>
      <c r="CW65" s="317">
        <f>RMDF!CW65</f>
        <v>0</v>
      </c>
      <c r="CX65" s="318" t="str">
        <f>IF(CW65=0,"",_xlfn.XLOOKUP(CW65,StatePicklist!$1:$1,StatePicklist!$3:$3,"NA",0))</f>
        <v/>
      </c>
      <c r="CY65" s="297" t="str">
        <f ca="1">IF(RMDF!CX65="", "", IF(ISNUMBER(MATCH(RMDF!CX65, INDIRECT(CX65), 0)), "OK", "Invalid"))</f>
        <v/>
      </c>
      <c r="CZ65" s="281"/>
      <c r="DA65" s="281"/>
      <c r="DB65" s="281"/>
      <c r="DC65" s="281" t="b">
        <f>AND(RMDF!DF65&gt;=0, RMDF!DF65&lt;=1-SUM(RMDF!Z65,RMDF!AG65,RMDF!AN65,RMDF!AU65,RMDF!BB65,RMDF!BI65,RMDF!BP65,RMDF!BW65,RMDF!CD65,RMDF!CK65,RMDF!CR65,RMDF!CY65), RMDF!DF65=ROUND(RMDF!DF65,4))</f>
        <v>1</v>
      </c>
      <c r="DD65" s="317">
        <f>RMDF!DD65</f>
        <v>0</v>
      </c>
      <c r="DE65" s="318" t="str">
        <f>IF(DD65=0,"",_xlfn.XLOOKUP(DD65,StatePicklist!$1:$1,StatePicklist!$3:$3,"NA",0))</f>
        <v/>
      </c>
      <c r="DF65" s="297" t="str">
        <f ca="1">IF(RMDF!DE65="", "", IF(ISNUMBER(MATCH(RMDF!DE65, INDIRECT(DE65), 0)), "OK", "Invalid"))</f>
        <v/>
      </c>
      <c r="DG65" s="281"/>
      <c r="DH65" s="281"/>
      <c r="DI65" s="281"/>
      <c r="DJ65" s="281" t="b">
        <f>AND(RMDF!DM65&gt;=0, RMDF!DM65&lt;=1-SUM(RMDF!Z65,RMDF!AG65,RMDF!AN65,RMDF!AU65,RMDF!BB65,RMDF!BI65,RMDF!BP65,RMDF!BW65,RMDF!CD65,RMDF!CK65,RMDF!CR65,RMDF!CY65,RMDF!DF65), RMDF!DM65=ROUND(RMDF!DM65,4))</f>
        <v>1</v>
      </c>
      <c r="DK65" s="317">
        <f>RMDF!DK65</f>
        <v>0</v>
      </c>
      <c r="DL65" s="318" t="str">
        <f>IF(DK65=0,"",_xlfn.XLOOKUP(DK65,StatePicklist!$1:$1,StatePicklist!$3:$3,"NA",0))</f>
        <v/>
      </c>
      <c r="DM65" s="297" t="str">
        <f ca="1">IF(RMDF!DL65="", "", IF(ISNUMBER(MATCH(RMDF!DL65, INDIRECT(DL65), 0)), "OK", "Invalid"))</f>
        <v/>
      </c>
      <c r="DN65" s="281"/>
      <c r="DO65" s="281"/>
      <c r="DP65" s="281"/>
      <c r="DQ65" s="281" t="b">
        <f>AND(RMDF!DT65&gt;=0, RMDF!DT65&lt;=1-SUM(RMDF!Z65,RMDF!AG65,RMDF!AN65,RMDF!AU65,RMDF!BB65,RMDF!BI65,RMDF!BP65,RMDF!BW65,RMDF!CD65,RMDF!CK65,RMDF!CR65,RMDF!CY65,RMDF!DF65,RMDF!DM65), RMDF!DT65=ROUND(RMDF!DT65,4))</f>
        <v>1</v>
      </c>
      <c r="DR65" s="317">
        <f>RMDF!DR65</f>
        <v>0</v>
      </c>
      <c r="DS65" s="318" t="str">
        <f>IF(DR65=0,"",_xlfn.XLOOKUP(DR65,StatePicklist!$1:$1,StatePicklist!$3:$3,"NA",0))</f>
        <v/>
      </c>
      <c r="DT65" s="297" t="str">
        <f ca="1">IF(RMDF!DS65="", "", IF(ISNUMBER(MATCH(RMDF!DS65, INDIRECT(DS65), 0)), "OK", "Invalid"))</f>
        <v/>
      </c>
      <c r="DU65" s="281"/>
      <c r="DV65" s="281"/>
      <c r="DW65" s="281"/>
      <c r="DX65" s="281" t="b">
        <f>AND(RMDF!EA65&gt;=0, RMDF!EA65&lt;=1-SUM(RMDF!Z65,RMDF!AG65,RMDF!AN65,RMDF!AU65,RMDF!BB65,RMDF!BI65,RMDF!BP65,RMDF!BW65,RMDF!CD65,RMDF!CK65,RMDF!CR65,RMDF!CY65,RMDF!DF65,RMDF!DM65,RMDF!DT65), RMDF!EA65=ROUND(RMDF!EA65,4))</f>
        <v>1</v>
      </c>
      <c r="DY65" s="317">
        <f>RMDF!DY65</f>
        <v>0</v>
      </c>
      <c r="DZ65" s="318" t="str">
        <f>IF(DY65=0,"",_xlfn.XLOOKUP(DY65,StatePicklist!$1:$1,StatePicklist!$3:$3,"NA",0))</f>
        <v/>
      </c>
      <c r="EA65" s="297" t="str">
        <f ca="1">IF(RMDF!DZ65="", "", IF(ISNUMBER(MATCH(RMDF!DZ65, INDIRECT(DZ65), 0)), "OK", "Invalid"))</f>
        <v/>
      </c>
      <c r="EB65" s="281"/>
      <c r="EC65" s="281"/>
      <c r="ED65" s="281"/>
      <c r="EE65" s="281" t="b">
        <f>AND(RMDF!EH65&gt;=0, RMDF!EH65&lt;=1-SUM(RMDF!Z65,RMDF!AG65,RMDF!AN65,RMDF!AU65,RMDF!BB65,RMDF!BI65,RMDF!BP65,RMDF!BW65,RMDF!CD65,RMDF!CK65,RMDF!CR65,RMDF!CY65,RMDF!DF65,RMDF!DM65,RMDF!DT65,RMDF!EA65), RMDF!EH65=ROUND(RMDF!EH65,4))</f>
        <v>1</v>
      </c>
      <c r="EF65" s="317">
        <f>RMDF!EF65</f>
        <v>0</v>
      </c>
      <c r="EG65" s="318" t="str">
        <f>IF(EF65=0,"",_xlfn.XLOOKUP(EF65,StatePicklist!$1:$1,StatePicklist!$3:$3,"NA",0))</f>
        <v/>
      </c>
      <c r="EH65" s="297" t="str">
        <f ca="1">IF(RMDF!EG65="", "", IF(ISNUMBER(MATCH(RMDF!EG65, INDIRECT(EG65), 0)), "OK", "Invalid"))</f>
        <v/>
      </c>
      <c r="EI65" s="281"/>
      <c r="EJ65" s="281"/>
      <c r="EK65" s="281"/>
      <c r="EL65" s="281" t="b">
        <f>AND(RMDF!EO65&gt;=0, RMDF!EO65&lt;=1-SUM(RMDF!Z65,RMDF!AG65,RMDF!AN65,RMDF!AU65,RMDF!BB65,RMDF!BI65,RMDF!BP65,RMDF!BW65,RMDF!CD65,RMDF!CK65,RMDF!CR65,RMDF!CY65,RMDF!DF65,RMDF!DM65,RMDF!DT65,RMDF!EA65,RMDF!EH65), RMDF!EO65=ROUND(RMDF!EO65,4))</f>
        <v>1</v>
      </c>
      <c r="EM65" s="317">
        <f>RMDF!EM65</f>
        <v>0</v>
      </c>
      <c r="EN65" s="318" t="str">
        <f>IF(EM65=0,"",_xlfn.XLOOKUP(EM65,StatePicklist!$1:$1,StatePicklist!$3:$3,"NA",0))</f>
        <v/>
      </c>
      <c r="EO65" s="297" t="str">
        <f ca="1">IF(RMDF!EN65="", "", IF(ISNUMBER(MATCH(RMDF!EN65, INDIRECT(EN65), 0)), "OK", "Invalid"))</f>
        <v/>
      </c>
      <c r="EP65" s="281"/>
      <c r="EQ65" s="281"/>
      <c r="ER65" s="281"/>
      <c r="ES65" s="281" t="b">
        <f>AND(RMDF!EV65&gt;=0, RMDF!EV65&lt;=1-SUM(RMDF!Z65,RMDF!AG65,RMDF!AN65,RMDF!AU65,RMDF!BB65,RMDF!BI65,RMDF!BP65,RMDF!BW65,RMDF!CD65,RMDF!CK65,RMDF!CR65,RMDF!CY65,RMDF!DF65,RMDF!DM65,RMDF!DT65,RMDF!EA65,RMDF!EH65,RMDF!EO65), RMDF!EV65=ROUND(RMDF!EV65,4))</f>
        <v>1</v>
      </c>
      <c r="ET65" s="317">
        <f>RMDF!ET65</f>
        <v>0</v>
      </c>
      <c r="EU65" s="318" t="str">
        <f>IF(ET65=0,"",_xlfn.XLOOKUP(ET65,StatePicklist!$1:$1,StatePicklist!$3:$3,"NA",0))</f>
        <v/>
      </c>
      <c r="EV65" s="297" t="str">
        <f ca="1">IF(RMDF!EU65="", "", IF(ISNUMBER(MATCH(RMDF!EU65, INDIRECT(EU65), 0)), "OK", "Invalid"))</f>
        <v/>
      </c>
      <c r="EW65" s="281"/>
      <c r="EX65" s="281"/>
      <c r="EY65" s="281"/>
      <c r="EZ65" s="281" t="b">
        <f>AND(RMDF!FC65&gt;=0, RMDF!FC65&lt;=1-SUM(RMDF!Z65,RMDF!AG65,RMDF!AN65,RMDF!AU65,RMDF!BB65,RMDF!BI65,RMDF!BP65,RMDF!BW65,RMDF!CD65,RMDF!CK65,RMDF!CR65,RMDF!CY65,RMDF!DF65,RMDF!DM65,RMDF!DT65,RMDF!EA65,RMDF!EH65,RMDF!EO65,RMDF!EV65), RMDF!FC65=ROUND(RMDF!FC65,4))</f>
        <v>1</v>
      </c>
      <c r="FA65" s="317">
        <f>RMDF!FA65</f>
        <v>0</v>
      </c>
      <c r="FB65" s="318" t="str">
        <f>IF(FA65=0,"",_xlfn.XLOOKUP(FA65,StatePicklist!$1:$1,StatePicklist!$3:$3,"NA",0))</f>
        <v/>
      </c>
      <c r="FC65" s="297" t="str">
        <f ca="1">IF(RMDF!FB65="", "", IF(ISNUMBER(MATCH(RMDF!FB65, INDIRECT(FB65), 0)), "OK", "Invalid"))</f>
        <v/>
      </c>
    </row>
    <row r="66" spans="1:159" s="205" customFormat="1" ht="39.9" customHeight="1" x14ac:dyDescent="0.25">
      <c r="A66" s="206"/>
      <c r="B66" s="196"/>
      <c r="C66" s="197"/>
      <c r="D66" s="198"/>
      <c r="E66" s="199"/>
      <c r="F66" s="200"/>
      <c r="G66" s="201"/>
      <c r="H66" s="292"/>
      <c r="I66" s="305">
        <f>RMDF!I66</f>
        <v>0</v>
      </c>
      <c r="J66" s="305" t="str">
        <f>IF(I66=ProductCode!$B$30,"PDReclPost",IF(OR(I66=ProductCode!$C$30,I66=ProductCode!$E$30,I66=ProductCode!$G$30),"PDPreCon",IF(OR(I66=ProductCode!$D$30,I66=ProductCode!$F$30),"PDNotReclPost","")))</f>
        <v/>
      </c>
      <c r="K66" s="305" t="str">
        <f t="shared" si="9"/>
        <v/>
      </c>
      <c r="L66" s="289"/>
      <c r="M66" s="305" t="str">
        <f t="shared" si="9"/>
        <v/>
      </c>
      <c r="N66" s="289" t="b">
        <f>AND(RMDF!N66&gt;=0, RMDF!N66&lt;=1-RMDF!L66, RMDF!N66=ROUND(RMDF!N66,4))</f>
        <v>1</v>
      </c>
      <c r="O66" s="286" t="str">
        <f>IF(P66="","",IF(I66="","",IF(LEFT(I66,13)="Reclaimed pos",RawMaterialCode!$E$569,RawMaterialCode!$E$568)))</f>
        <v>Reclaimed pre-consumer mixed fibers (RM0578)</v>
      </c>
      <c r="P66" s="295">
        <f t="shared" si="10"/>
        <v>1</v>
      </c>
      <c r="Q66" s="202"/>
      <c r="R66" s="203"/>
      <c r="S66" s="204" t="str">
        <f t="shared" si="11"/>
        <v/>
      </c>
      <c r="T66" s="281"/>
      <c r="U66" s="281"/>
      <c r="V66" s="281"/>
      <c r="W66" s="281"/>
      <c r="X66" s="317">
        <f>RMDF!X66</f>
        <v>0</v>
      </c>
      <c r="Y66" s="318" t="str">
        <f>IF(X66=0,"",_xlfn.XLOOKUP(X66,StatePicklist!$1:$1,StatePicklist!$3:$3,"NA",0))</f>
        <v/>
      </c>
      <c r="Z66" s="297" t="str">
        <f ca="1">IF(RMDF!Y66="", "", IF(ISNUMBER(MATCH(RMDF!Y66, INDIRECT(Y66), 0)), "OK", "Invalid"))</f>
        <v/>
      </c>
      <c r="AA66" s="281"/>
      <c r="AB66" s="281"/>
      <c r="AC66" s="281"/>
      <c r="AD66" s="281" t="b">
        <f>AND(RMDF!AG66&gt;=0, RMDF!AG66&lt;=1-RMDF!Z66, RMDF!AG66=ROUND(RMDF!AG66,4))</f>
        <v>1</v>
      </c>
      <c r="AE66" s="317">
        <f>RMDF!AE66</f>
        <v>0</v>
      </c>
      <c r="AF66" s="318" t="str">
        <f>IF(AE66=0,"",_xlfn.XLOOKUP(AE66,StatePicklist!$1:$1,StatePicklist!$3:$3,"NA",0))</f>
        <v/>
      </c>
      <c r="AG66" s="297" t="str">
        <f ca="1">IF(RMDF!AF66="", "", IF(ISNUMBER(MATCH(RMDF!AF66, INDIRECT(AF66), 0)), "OK", "Invalid"))</f>
        <v/>
      </c>
      <c r="AH66" s="281"/>
      <c r="AI66" s="281"/>
      <c r="AJ66" s="281"/>
      <c r="AK66" s="281" t="b">
        <f>AND(RMDF!AN66&gt;=0, RMDF!AN66&lt;=1-SUM(RMDF!Z66,RMDF!AG66), RMDF!AN66=ROUND(RMDF!AN66,4))</f>
        <v>1</v>
      </c>
      <c r="AL66" s="317">
        <f>RMDF!AL66</f>
        <v>0</v>
      </c>
      <c r="AM66" s="318" t="str">
        <f>IF(AL66=0,"",_xlfn.XLOOKUP(AL66,StatePicklist!$1:$1,StatePicklist!$3:$3,"NA",0))</f>
        <v/>
      </c>
      <c r="AN66" s="297" t="str">
        <f ca="1">IF(RMDF!AM66="", "", IF(ISNUMBER(MATCH(RMDF!AM66, INDIRECT(AM66), 0)), "OK", "Invalid"))</f>
        <v/>
      </c>
      <c r="AO66" s="281"/>
      <c r="AP66" s="281"/>
      <c r="AQ66" s="281"/>
      <c r="AR66" s="281" t="b">
        <f>AND(RMDF!AU66&gt;=0, RMDF!AU66&lt;=1-SUM(RMDF!Z66,RMDF!AG66,RMDF!AN66), RMDF!AU66=ROUND(RMDF!AU66,4))</f>
        <v>1</v>
      </c>
      <c r="AS66" s="317">
        <f>RMDF!AS66</f>
        <v>0</v>
      </c>
      <c r="AT66" s="318" t="str">
        <f>IF(AS66=0,"",_xlfn.XLOOKUP(AS66,StatePicklist!$1:$1,StatePicklist!$3:$3,"NA",0))</f>
        <v/>
      </c>
      <c r="AU66" s="297" t="str">
        <f ca="1">IF(RMDF!AT66="", "", IF(ISNUMBER(MATCH(RMDF!AT66, INDIRECT(AT66), 0)), "OK", "Invalid"))</f>
        <v/>
      </c>
      <c r="AV66" s="281"/>
      <c r="AW66" s="281"/>
      <c r="AX66" s="281"/>
      <c r="AY66" s="281" t="b">
        <f>AND(RMDF!BB66&gt;=0, RMDF!BB66&lt;=1-SUM(RMDF!Z66,RMDF!AG66,RMDF!AN66,RMDF!AU66), RMDF!BB66=ROUND(RMDF!BB66,4))</f>
        <v>1</v>
      </c>
      <c r="AZ66" s="317">
        <f>RMDF!AZ66</f>
        <v>0</v>
      </c>
      <c r="BA66" s="318" t="str">
        <f>IF(AZ66=0,"",_xlfn.XLOOKUP(AZ66,StatePicklist!$1:$1,StatePicklist!$3:$3,"NA",0))</f>
        <v/>
      </c>
      <c r="BB66" s="297" t="str">
        <f ca="1">IF(RMDF!BA66="", "", IF(ISNUMBER(MATCH(RMDF!BA66, INDIRECT(BA66), 0)), "OK", "Invalid"))</f>
        <v/>
      </c>
      <c r="BC66" s="281"/>
      <c r="BD66" s="281"/>
      <c r="BE66" s="281"/>
      <c r="BF66" s="281" t="b">
        <f>AND(RMDF!BI66&gt;=0, RMDF!BI66&lt;=1-SUM(RMDF!Z66,RMDF!AG66,RMDF!AN66,RMDF!AU66,RMDF!BB66), RMDF!BI66=ROUND(RMDF!BI66,4))</f>
        <v>1</v>
      </c>
      <c r="BG66" s="317">
        <f>RMDF!BG66</f>
        <v>0</v>
      </c>
      <c r="BH66" s="318" t="str">
        <f>IF(BG66=0,"",_xlfn.XLOOKUP(BG66,StatePicklist!$1:$1,StatePicklist!$3:$3,"NA",0))</f>
        <v/>
      </c>
      <c r="BI66" s="297" t="str">
        <f ca="1">IF(RMDF!BH66="", "", IF(ISNUMBER(MATCH(RMDF!BH66, INDIRECT(BH66), 0)), "OK", "Invalid"))</f>
        <v/>
      </c>
      <c r="BJ66" s="281"/>
      <c r="BK66" s="281"/>
      <c r="BL66" s="281"/>
      <c r="BM66" s="281" t="b">
        <f>AND(RMDF!BP66&gt;=0, RMDF!BP66&lt;=1-SUM(RMDF!Z66,RMDF!AG66,RMDF!AN66,RMDF!AU66,RMDF!BB66,RMDF!BI66), RMDF!BP66=ROUND(RMDF!BP66,4))</f>
        <v>1</v>
      </c>
      <c r="BN66" s="317">
        <f>RMDF!BN66</f>
        <v>0</v>
      </c>
      <c r="BO66" s="318" t="str">
        <f>IF(BN66=0,"",_xlfn.XLOOKUP(BN66,StatePicklist!$1:$1,StatePicklist!$3:$3,"NA",0))</f>
        <v/>
      </c>
      <c r="BP66" s="297" t="str">
        <f ca="1">IF(RMDF!BO66="", "", IF(ISNUMBER(MATCH(RMDF!BO66, INDIRECT(BO66), 0)), "OK", "Invalid"))</f>
        <v/>
      </c>
      <c r="BQ66" s="281"/>
      <c r="BR66" s="281"/>
      <c r="BS66" s="281"/>
      <c r="BT66" s="281" t="b">
        <f>AND(RMDF!BW66&gt;=0, RMDF!BW66&lt;=1-SUM(RMDF!Z66,RMDF!AG66,RMDF!AN66,RMDF!AU66,RMDF!BB66,RMDF!BI66,RMDF!BP66), RMDF!BW66=ROUND(RMDF!BW66,4))</f>
        <v>1</v>
      </c>
      <c r="BU66" s="317">
        <f>RMDF!BU66</f>
        <v>0</v>
      </c>
      <c r="BV66" s="318" t="str">
        <f>IF(BU66=0,"",_xlfn.XLOOKUP(BU66,StatePicklist!$1:$1,StatePicklist!$3:$3,"NA",0))</f>
        <v/>
      </c>
      <c r="BW66" s="297" t="str">
        <f ca="1">IF(RMDF!BV66="", "", IF(ISNUMBER(MATCH(RMDF!BV66, INDIRECT(BV66), 0)), "OK", "Invalid"))</f>
        <v/>
      </c>
      <c r="BX66" s="281"/>
      <c r="BY66" s="281"/>
      <c r="BZ66" s="281"/>
      <c r="CA66" s="281" t="b">
        <f>AND(RMDF!CD66&gt;=0, RMDF!CD66&lt;=1-SUM(RMDF!Z66,RMDF!AG66,RMDF!AN66,RMDF!AU66,RMDF!BB66,RMDF!BI66,RMDF!BP66,RMDF!BW66), RMDF!CD66=ROUND(RMDF!CD66,4))</f>
        <v>1</v>
      </c>
      <c r="CB66" s="317">
        <f>RMDF!CB66</f>
        <v>0</v>
      </c>
      <c r="CC66" s="318" t="str">
        <f>IF(CB66=0,"",_xlfn.XLOOKUP(CB66,StatePicklist!$1:$1,StatePicklist!$3:$3,"NA",0))</f>
        <v/>
      </c>
      <c r="CD66" s="297" t="str">
        <f ca="1">IF(RMDF!CC66="", "", IF(ISNUMBER(MATCH(RMDF!CC66, INDIRECT(CC66), 0)), "OK", "Invalid"))</f>
        <v/>
      </c>
      <c r="CE66" s="281"/>
      <c r="CF66" s="281"/>
      <c r="CG66" s="281"/>
      <c r="CH66" s="281" t="b">
        <f>AND(RMDF!CK66&gt;=0, RMDF!CK66&lt;=1-SUM(RMDF!Z66,RMDF!AG66,RMDF!AN66,RMDF!AU66,RMDF!BB66,RMDF!BI66,RMDF!BP66,RMDF!BW66,RMDF!CD66), RMDF!CK66=ROUND(RMDF!CK66,4))</f>
        <v>1</v>
      </c>
      <c r="CI66" s="317">
        <f>RMDF!CI66</f>
        <v>0</v>
      </c>
      <c r="CJ66" s="318" t="str">
        <f>IF(CI66=0,"",_xlfn.XLOOKUP(CI66,StatePicklist!$1:$1,StatePicklist!$3:$3,"NA",0))</f>
        <v/>
      </c>
      <c r="CK66" s="297" t="str">
        <f ca="1">IF(RMDF!CJ66="", "", IF(ISNUMBER(MATCH(RMDF!CJ66, INDIRECT(CJ66), 0)), "OK", "Invalid"))</f>
        <v/>
      </c>
      <c r="CL66" s="281"/>
      <c r="CM66" s="281"/>
      <c r="CN66" s="281"/>
      <c r="CO66" s="281" t="b">
        <f>AND(RMDF!CR66&gt;=0, RMDF!CR66&lt;=1-SUM(RMDF!Z66,RMDF!AG66,RMDF!AN66,RMDF!AU66,RMDF!BB66,RMDF!BI66,RMDF!BP66,RMDF!BW66,RMDF!CD66,RMDF!CK66), RMDF!CR66=ROUND(RMDF!CR66,4))</f>
        <v>1</v>
      </c>
      <c r="CP66" s="317">
        <f>RMDF!CP66</f>
        <v>0</v>
      </c>
      <c r="CQ66" s="318" t="str">
        <f>IF(CP66=0,"",_xlfn.XLOOKUP(CP66,StatePicklist!$1:$1,StatePicklist!$3:$3,"NA",0))</f>
        <v/>
      </c>
      <c r="CR66" s="297" t="str">
        <f ca="1">IF(RMDF!CQ66="", "", IF(ISNUMBER(MATCH(RMDF!CQ66, INDIRECT(CQ66), 0)), "OK", "Invalid"))</f>
        <v/>
      </c>
      <c r="CS66" s="281"/>
      <c r="CT66" s="281"/>
      <c r="CU66" s="281"/>
      <c r="CV66" s="281" t="b">
        <f>AND(RMDF!CY66&gt;=0, RMDF!CY66&lt;=1-SUM(RMDF!Z66,RMDF!AG66,RMDF!AN66,RMDF!AU66,RMDF!BB66,RMDF!BI66,RMDF!BP66,RMDF!BW66,RMDF!CD66,RMDF!CK66,RMDF!CR66), RMDF!CY66=ROUND(RMDF!CY66,4))</f>
        <v>1</v>
      </c>
      <c r="CW66" s="317">
        <f>RMDF!CW66</f>
        <v>0</v>
      </c>
      <c r="CX66" s="318" t="str">
        <f>IF(CW66=0,"",_xlfn.XLOOKUP(CW66,StatePicklist!$1:$1,StatePicklist!$3:$3,"NA",0))</f>
        <v/>
      </c>
      <c r="CY66" s="297" t="str">
        <f ca="1">IF(RMDF!CX66="", "", IF(ISNUMBER(MATCH(RMDF!CX66, INDIRECT(CX66), 0)), "OK", "Invalid"))</f>
        <v/>
      </c>
      <c r="CZ66" s="281"/>
      <c r="DA66" s="281"/>
      <c r="DB66" s="281"/>
      <c r="DC66" s="281" t="b">
        <f>AND(RMDF!DF66&gt;=0, RMDF!DF66&lt;=1-SUM(RMDF!Z66,RMDF!AG66,RMDF!AN66,RMDF!AU66,RMDF!BB66,RMDF!BI66,RMDF!BP66,RMDF!BW66,RMDF!CD66,RMDF!CK66,RMDF!CR66,RMDF!CY66), RMDF!DF66=ROUND(RMDF!DF66,4))</f>
        <v>1</v>
      </c>
      <c r="DD66" s="317">
        <f>RMDF!DD66</f>
        <v>0</v>
      </c>
      <c r="DE66" s="318" t="str">
        <f>IF(DD66=0,"",_xlfn.XLOOKUP(DD66,StatePicklist!$1:$1,StatePicklist!$3:$3,"NA",0))</f>
        <v/>
      </c>
      <c r="DF66" s="297" t="str">
        <f ca="1">IF(RMDF!DE66="", "", IF(ISNUMBER(MATCH(RMDF!DE66, INDIRECT(DE66), 0)), "OK", "Invalid"))</f>
        <v/>
      </c>
      <c r="DG66" s="281"/>
      <c r="DH66" s="281"/>
      <c r="DI66" s="281"/>
      <c r="DJ66" s="281" t="b">
        <f>AND(RMDF!DM66&gt;=0, RMDF!DM66&lt;=1-SUM(RMDF!Z66,RMDF!AG66,RMDF!AN66,RMDF!AU66,RMDF!BB66,RMDF!BI66,RMDF!BP66,RMDF!BW66,RMDF!CD66,RMDF!CK66,RMDF!CR66,RMDF!CY66,RMDF!DF66), RMDF!DM66=ROUND(RMDF!DM66,4))</f>
        <v>1</v>
      </c>
      <c r="DK66" s="317">
        <f>RMDF!DK66</f>
        <v>0</v>
      </c>
      <c r="DL66" s="318" t="str">
        <f>IF(DK66=0,"",_xlfn.XLOOKUP(DK66,StatePicklist!$1:$1,StatePicklist!$3:$3,"NA",0))</f>
        <v/>
      </c>
      <c r="DM66" s="297" t="str">
        <f ca="1">IF(RMDF!DL66="", "", IF(ISNUMBER(MATCH(RMDF!DL66, INDIRECT(DL66), 0)), "OK", "Invalid"))</f>
        <v/>
      </c>
      <c r="DN66" s="281"/>
      <c r="DO66" s="281"/>
      <c r="DP66" s="281"/>
      <c r="DQ66" s="281" t="b">
        <f>AND(RMDF!DT66&gt;=0, RMDF!DT66&lt;=1-SUM(RMDF!Z66,RMDF!AG66,RMDF!AN66,RMDF!AU66,RMDF!BB66,RMDF!BI66,RMDF!BP66,RMDF!BW66,RMDF!CD66,RMDF!CK66,RMDF!CR66,RMDF!CY66,RMDF!DF66,RMDF!DM66), RMDF!DT66=ROUND(RMDF!DT66,4))</f>
        <v>1</v>
      </c>
      <c r="DR66" s="317">
        <f>RMDF!DR66</f>
        <v>0</v>
      </c>
      <c r="DS66" s="318" t="str">
        <f>IF(DR66=0,"",_xlfn.XLOOKUP(DR66,StatePicklist!$1:$1,StatePicklist!$3:$3,"NA",0))</f>
        <v/>
      </c>
      <c r="DT66" s="297" t="str">
        <f ca="1">IF(RMDF!DS66="", "", IF(ISNUMBER(MATCH(RMDF!DS66, INDIRECT(DS66), 0)), "OK", "Invalid"))</f>
        <v/>
      </c>
      <c r="DU66" s="281"/>
      <c r="DV66" s="281"/>
      <c r="DW66" s="281"/>
      <c r="DX66" s="281" t="b">
        <f>AND(RMDF!EA66&gt;=0, RMDF!EA66&lt;=1-SUM(RMDF!Z66,RMDF!AG66,RMDF!AN66,RMDF!AU66,RMDF!BB66,RMDF!BI66,RMDF!BP66,RMDF!BW66,RMDF!CD66,RMDF!CK66,RMDF!CR66,RMDF!CY66,RMDF!DF66,RMDF!DM66,RMDF!DT66), RMDF!EA66=ROUND(RMDF!EA66,4))</f>
        <v>1</v>
      </c>
      <c r="DY66" s="317">
        <f>RMDF!DY66</f>
        <v>0</v>
      </c>
      <c r="DZ66" s="318" t="str">
        <f>IF(DY66=0,"",_xlfn.XLOOKUP(DY66,StatePicklist!$1:$1,StatePicklist!$3:$3,"NA",0))</f>
        <v/>
      </c>
      <c r="EA66" s="297" t="str">
        <f ca="1">IF(RMDF!DZ66="", "", IF(ISNUMBER(MATCH(RMDF!DZ66, INDIRECT(DZ66), 0)), "OK", "Invalid"))</f>
        <v/>
      </c>
      <c r="EB66" s="281"/>
      <c r="EC66" s="281"/>
      <c r="ED66" s="281"/>
      <c r="EE66" s="281" t="b">
        <f>AND(RMDF!EH66&gt;=0, RMDF!EH66&lt;=1-SUM(RMDF!Z66,RMDF!AG66,RMDF!AN66,RMDF!AU66,RMDF!BB66,RMDF!BI66,RMDF!BP66,RMDF!BW66,RMDF!CD66,RMDF!CK66,RMDF!CR66,RMDF!CY66,RMDF!DF66,RMDF!DM66,RMDF!DT66,RMDF!EA66), RMDF!EH66=ROUND(RMDF!EH66,4))</f>
        <v>1</v>
      </c>
      <c r="EF66" s="317">
        <f>RMDF!EF66</f>
        <v>0</v>
      </c>
      <c r="EG66" s="318" t="str">
        <f>IF(EF66=0,"",_xlfn.XLOOKUP(EF66,StatePicklist!$1:$1,StatePicklist!$3:$3,"NA",0))</f>
        <v/>
      </c>
      <c r="EH66" s="297" t="str">
        <f ca="1">IF(RMDF!EG66="", "", IF(ISNUMBER(MATCH(RMDF!EG66, INDIRECT(EG66), 0)), "OK", "Invalid"))</f>
        <v/>
      </c>
      <c r="EI66" s="281"/>
      <c r="EJ66" s="281"/>
      <c r="EK66" s="281"/>
      <c r="EL66" s="281" t="b">
        <f>AND(RMDF!EO66&gt;=0, RMDF!EO66&lt;=1-SUM(RMDF!Z66,RMDF!AG66,RMDF!AN66,RMDF!AU66,RMDF!BB66,RMDF!BI66,RMDF!BP66,RMDF!BW66,RMDF!CD66,RMDF!CK66,RMDF!CR66,RMDF!CY66,RMDF!DF66,RMDF!DM66,RMDF!DT66,RMDF!EA66,RMDF!EH66), RMDF!EO66=ROUND(RMDF!EO66,4))</f>
        <v>1</v>
      </c>
      <c r="EM66" s="317">
        <f>RMDF!EM66</f>
        <v>0</v>
      </c>
      <c r="EN66" s="318" t="str">
        <f>IF(EM66=0,"",_xlfn.XLOOKUP(EM66,StatePicklist!$1:$1,StatePicklist!$3:$3,"NA",0))</f>
        <v/>
      </c>
      <c r="EO66" s="297" t="str">
        <f ca="1">IF(RMDF!EN66="", "", IF(ISNUMBER(MATCH(RMDF!EN66, INDIRECT(EN66), 0)), "OK", "Invalid"))</f>
        <v/>
      </c>
      <c r="EP66" s="281"/>
      <c r="EQ66" s="281"/>
      <c r="ER66" s="281"/>
      <c r="ES66" s="281" t="b">
        <f>AND(RMDF!EV66&gt;=0, RMDF!EV66&lt;=1-SUM(RMDF!Z66,RMDF!AG66,RMDF!AN66,RMDF!AU66,RMDF!BB66,RMDF!BI66,RMDF!BP66,RMDF!BW66,RMDF!CD66,RMDF!CK66,RMDF!CR66,RMDF!CY66,RMDF!DF66,RMDF!DM66,RMDF!DT66,RMDF!EA66,RMDF!EH66,RMDF!EO66), RMDF!EV66=ROUND(RMDF!EV66,4))</f>
        <v>1</v>
      </c>
      <c r="ET66" s="317">
        <f>RMDF!ET66</f>
        <v>0</v>
      </c>
      <c r="EU66" s="318" t="str">
        <f>IF(ET66=0,"",_xlfn.XLOOKUP(ET66,StatePicklist!$1:$1,StatePicklist!$3:$3,"NA",0))</f>
        <v/>
      </c>
      <c r="EV66" s="297" t="str">
        <f ca="1">IF(RMDF!EU66="", "", IF(ISNUMBER(MATCH(RMDF!EU66, INDIRECT(EU66), 0)), "OK", "Invalid"))</f>
        <v/>
      </c>
      <c r="EW66" s="281"/>
      <c r="EX66" s="281"/>
      <c r="EY66" s="281"/>
      <c r="EZ66" s="281" t="b">
        <f>AND(RMDF!FC66&gt;=0, RMDF!FC66&lt;=1-SUM(RMDF!Z66,RMDF!AG66,RMDF!AN66,RMDF!AU66,RMDF!BB66,RMDF!BI66,RMDF!BP66,RMDF!BW66,RMDF!CD66,RMDF!CK66,RMDF!CR66,RMDF!CY66,RMDF!DF66,RMDF!DM66,RMDF!DT66,RMDF!EA66,RMDF!EH66,RMDF!EO66,RMDF!EV66), RMDF!FC66=ROUND(RMDF!FC66,4))</f>
        <v>1</v>
      </c>
      <c r="FA66" s="317">
        <f>RMDF!FA66</f>
        <v>0</v>
      </c>
      <c r="FB66" s="318" t="str">
        <f>IF(FA66=0,"",_xlfn.XLOOKUP(FA66,StatePicklist!$1:$1,StatePicklist!$3:$3,"NA",0))</f>
        <v/>
      </c>
      <c r="FC66" s="297" t="str">
        <f ca="1">IF(RMDF!FB66="", "", IF(ISNUMBER(MATCH(RMDF!FB66, INDIRECT(FB66), 0)), "OK", "Invalid"))</f>
        <v/>
      </c>
    </row>
    <row r="67" spans="1:159" s="205" customFormat="1" ht="39.9" customHeight="1" x14ac:dyDescent="0.25">
      <c r="A67" s="206"/>
      <c r="B67" s="196"/>
      <c r="C67" s="197"/>
      <c r="D67" s="198"/>
      <c r="E67" s="199"/>
      <c r="F67" s="200"/>
      <c r="G67" s="201"/>
      <c r="H67" s="292"/>
      <c r="I67" s="305">
        <f>RMDF!I67</f>
        <v>0</v>
      </c>
      <c r="J67" s="305" t="str">
        <f>IF(I67=ProductCode!$B$30,"PDReclPost",IF(OR(I67=ProductCode!$C$30,I67=ProductCode!$E$30,I67=ProductCode!$G$30),"PDPreCon",IF(OR(I67=ProductCode!$D$30,I67=ProductCode!$F$30),"PDNotReclPost","")))</f>
        <v/>
      </c>
      <c r="K67" s="305" t="str">
        <f t="shared" si="9"/>
        <v/>
      </c>
      <c r="L67" s="289"/>
      <c r="M67" s="305" t="str">
        <f t="shared" si="9"/>
        <v/>
      </c>
      <c r="N67" s="289" t="b">
        <f>AND(RMDF!N67&gt;=0, RMDF!N67&lt;=1-RMDF!L67, RMDF!N67=ROUND(RMDF!N67,4))</f>
        <v>1</v>
      </c>
      <c r="O67" s="286" t="str">
        <f>IF(P67="","",IF(I67="","",IF(LEFT(I67,13)="Reclaimed pos",RawMaterialCode!$E$569,RawMaterialCode!$E$568)))</f>
        <v>Reclaimed pre-consumer mixed fibers (RM0578)</v>
      </c>
      <c r="P67" s="295">
        <f t="shared" si="10"/>
        <v>1</v>
      </c>
      <c r="Q67" s="202"/>
      <c r="R67" s="203"/>
      <c r="S67" s="204" t="str">
        <f t="shared" si="11"/>
        <v/>
      </c>
      <c r="T67" s="281"/>
      <c r="U67" s="281"/>
      <c r="V67" s="281"/>
      <c r="W67" s="281"/>
      <c r="X67" s="317">
        <f>RMDF!X67</f>
        <v>0</v>
      </c>
      <c r="Y67" s="318" t="str">
        <f>IF(X67=0,"",_xlfn.XLOOKUP(X67,StatePicklist!$1:$1,StatePicklist!$3:$3,"NA",0))</f>
        <v/>
      </c>
      <c r="Z67" s="297" t="str">
        <f ca="1">IF(RMDF!Y67="", "", IF(ISNUMBER(MATCH(RMDF!Y67, INDIRECT(Y67), 0)), "OK", "Invalid"))</f>
        <v/>
      </c>
      <c r="AA67" s="281"/>
      <c r="AB67" s="281"/>
      <c r="AC67" s="281"/>
      <c r="AD67" s="281" t="b">
        <f>AND(RMDF!AG67&gt;=0, RMDF!AG67&lt;=1-RMDF!Z67, RMDF!AG67=ROUND(RMDF!AG67,4))</f>
        <v>1</v>
      </c>
      <c r="AE67" s="317">
        <f>RMDF!AE67</f>
        <v>0</v>
      </c>
      <c r="AF67" s="318" t="str">
        <f>IF(AE67=0,"",_xlfn.XLOOKUP(AE67,StatePicklist!$1:$1,StatePicklist!$3:$3,"NA",0))</f>
        <v/>
      </c>
      <c r="AG67" s="297" t="str">
        <f ca="1">IF(RMDF!AF67="", "", IF(ISNUMBER(MATCH(RMDF!AF67, INDIRECT(AF67), 0)), "OK", "Invalid"))</f>
        <v/>
      </c>
      <c r="AH67" s="281"/>
      <c r="AI67" s="281"/>
      <c r="AJ67" s="281"/>
      <c r="AK67" s="281" t="b">
        <f>AND(RMDF!AN67&gt;=0, RMDF!AN67&lt;=1-SUM(RMDF!Z67,RMDF!AG67), RMDF!AN67=ROUND(RMDF!AN67,4))</f>
        <v>1</v>
      </c>
      <c r="AL67" s="317">
        <f>RMDF!AL67</f>
        <v>0</v>
      </c>
      <c r="AM67" s="318" t="str">
        <f>IF(AL67=0,"",_xlfn.XLOOKUP(AL67,StatePicklist!$1:$1,StatePicklist!$3:$3,"NA",0))</f>
        <v/>
      </c>
      <c r="AN67" s="297" t="str">
        <f ca="1">IF(RMDF!AM67="", "", IF(ISNUMBER(MATCH(RMDF!AM67, INDIRECT(AM67), 0)), "OK", "Invalid"))</f>
        <v/>
      </c>
      <c r="AO67" s="281"/>
      <c r="AP67" s="281"/>
      <c r="AQ67" s="281"/>
      <c r="AR67" s="281" t="b">
        <f>AND(RMDF!AU67&gt;=0, RMDF!AU67&lt;=1-SUM(RMDF!Z67,RMDF!AG67,RMDF!AN67), RMDF!AU67=ROUND(RMDF!AU67,4))</f>
        <v>1</v>
      </c>
      <c r="AS67" s="317">
        <f>RMDF!AS67</f>
        <v>0</v>
      </c>
      <c r="AT67" s="318" t="str">
        <f>IF(AS67=0,"",_xlfn.XLOOKUP(AS67,StatePicklist!$1:$1,StatePicklist!$3:$3,"NA",0))</f>
        <v/>
      </c>
      <c r="AU67" s="297" t="str">
        <f ca="1">IF(RMDF!AT67="", "", IF(ISNUMBER(MATCH(RMDF!AT67, INDIRECT(AT67), 0)), "OK", "Invalid"))</f>
        <v/>
      </c>
      <c r="AV67" s="281"/>
      <c r="AW67" s="281"/>
      <c r="AX67" s="281"/>
      <c r="AY67" s="281" t="b">
        <f>AND(RMDF!BB67&gt;=0, RMDF!BB67&lt;=1-SUM(RMDF!Z67,RMDF!AG67,RMDF!AN67,RMDF!AU67), RMDF!BB67=ROUND(RMDF!BB67,4))</f>
        <v>1</v>
      </c>
      <c r="AZ67" s="317">
        <f>RMDF!AZ67</f>
        <v>0</v>
      </c>
      <c r="BA67" s="318" t="str">
        <f>IF(AZ67=0,"",_xlfn.XLOOKUP(AZ67,StatePicklist!$1:$1,StatePicklist!$3:$3,"NA",0))</f>
        <v/>
      </c>
      <c r="BB67" s="297" t="str">
        <f ca="1">IF(RMDF!BA67="", "", IF(ISNUMBER(MATCH(RMDF!BA67, INDIRECT(BA67), 0)), "OK", "Invalid"))</f>
        <v/>
      </c>
      <c r="BC67" s="281"/>
      <c r="BD67" s="281"/>
      <c r="BE67" s="281"/>
      <c r="BF67" s="281" t="b">
        <f>AND(RMDF!BI67&gt;=0, RMDF!BI67&lt;=1-SUM(RMDF!Z67,RMDF!AG67,RMDF!AN67,RMDF!AU67,RMDF!BB67), RMDF!BI67=ROUND(RMDF!BI67,4))</f>
        <v>1</v>
      </c>
      <c r="BG67" s="317">
        <f>RMDF!BG67</f>
        <v>0</v>
      </c>
      <c r="BH67" s="318" t="str">
        <f>IF(BG67=0,"",_xlfn.XLOOKUP(BG67,StatePicklist!$1:$1,StatePicklist!$3:$3,"NA",0))</f>
        <v/>
      </c>
      <c r="BI67" s="297" t="str">
        <f ca="1">IF(RMDF!BH67="", "", IF(ISNUMBER(MATCH(RMDF!BH67, INDIRECT(BH67), 0)), "OK", "Invalid"))</f>
        <v/>
      </c>
      <c r="BJ67" s="281"/>
      <c r="BK67" s="281"/>
      <c r="BL67" s="281"/>
      <c r="BM67" s="281" t="b">
        <f>AND(RMDF!BP67&gt;=0, RMDF!BP67&lt;=1-SUM(RMDF!Z67,RMDF!AG67,RMDF!AN67,RMDF!AU67,RMDF!BB67,RMDF!BI67), RMDF!BP67=ROUND(RMDF!BP67,4))</f>
        <v>1</v>
      </c>
      <c r="BN67" s="317">
        <f>RMDF!BN67</f>
        <v>0</v>
      </c>
      <c r="BO67" s="318" t="str">
        <f>IF(BN67=0,"",_xlfn.XLOOKUP(BN67,StatePicklist!$1:$1,StatePicklist!$3:$3,"NA",0))</f>
        <v/>
      </c>
      <c r="BP67" s="297" t="str">
        <f ca="1">IF(RMDF!BO67="", "", IF(ISNUMBER(MATCH(RMDF!BO67, INDIRECT(BO67), 0)), "OK", "Invalid"))</f>
        <v/>
      </c>
      <c r="BQ67" s="281"/>
      <c r="BR67" s="281"/>
      <c r="BS67" s="281"/>
      <c r="BT67" s="281" t="b">
        <f>AND(RMDF!BW67&gt;=0, RMDF!BW67&lt;=1-SUM(RMDF!Z67,RMDF!AG67,RMDF!AN67,RMDF!AU67,RMDF!BB67,RMDF!BI67,RMDF!BP67), RMDF!BW67=ROUND(RMDF!BW67,4))</f>
        <v>1</v>
      </c>
      <c r="BU67" s="317">
        <f>RMDF!BU67</f>
        <v>0</v>
      </c>
      <c r="BV67" s="318" t="str">
        <f>IF(BU67=0,"",_xlfn.XLOOKUP(BU67,StatePicklist!$1:$1,StatePicklist!$3:$3,"NA",0))</f>
        <v/>
      </c>
      <c r="BW67" s="297" t="str">
        <f ca="1">IF(RMDF!BV67="", "", IF(ISNUMBER(MATCH(RMDF!BV67, INDIRECT(BV67), 0)), "OK", "Invalid"))</f>
        <v/>
      </c>
      <c r="BX67" s="281"/>
      <c r="BY67" s="281"/>
      <c r="BZ67" s="281"/>
      <c r="CA67" s="281" t="b">
        <f>AND(RMDF!CD67&gt;=0, RMDF!CD67&lt;=1-SUM(RMDF!Z67,RMDF!AG67,RMDF!AN67,RMDF!AU67,RMDF!BB67,RMDF!BI67,RMDF!BP67,RMDF!BW67), RMDF!CD67=ROUND(RMDF!CD67,4))</f>
        <v>1</v>
      </c>
      <c r="CB67" s="317">
        <f>RMDF!CB67</f>
        <v>0</v>
      </c>
      <c r="CC67" s="318" t="str">
        <f>IF(CB67=0,"",_xlfn.XLOOKUP(CB67,StatePicklist!$1:$1,StatePicklist!$3:$3,"NA",0))</f>
        <v/>
      </c>
      <c r="CD67" s="297" t="str">
        <f ca="1">IF(RMDF!CC67="", "", IF(ISNUMBER(MATCH(RMDF!CC67, INDIRECT(CC67), 0)), "OK", "Invalid"))</f>
        <v/>
      </c>
      <c r="CE67" s="281"/>
      <c r="CF67" s="281"/>
      <c r="CG67" s="281"/>
      <c r="CH67" s="281" t="b">
        <f>AND(RMDF!CK67&gt;=0, RMDF!CK67&lt;=1-SUM(RMDF!Z67,RMDF!AG67,RMDF!AN67,RMDF!AU67,RMDF!BB67,RMDF!BI67,RMDF!BP67,RMDF!BW67,RMDF!CD67), RMDF!CK67=ROUND(RMDF!CK67,4))</f>
        <v>1</v>
      </c>
      <c r="CI67" s="317">
        <f>RMDF!CI67</f>
        <v>0</v>
      </c>
      <c r="CJ67" s="318" t="str">
        <f>IF(CI67=0,"",_xlfn.XLOOKUP(CI67,StatePicklist!$1:$1,StatePicklist!$3:$3,"NA",0))</f>
        <v/>
      </c>
      <c r="CK67" s="297" t="str">
        <f ca="1">IF(RMDF!CJ67="", "", IF(ISNUMBER(MATCH(RMDF!CJ67, INDIRECT(CJ67), 0)), "OK", "Invalid"))</f>
        <v/>
      </c>
      <c r="CL67" s="281"/>
      <c r="CM67" s="281"/>
      <c r="CN67" s="281"/>
      <c r="CO67" s="281" t="b">
        <f>AND(RMDF!CR67&gt;=0, RMDF!CR67&lt;=1-SUM(RMDF!Z67,RMDF!AG67,RMDF!AN67,RMDF!AU67,RMDF!BB67,RMDF!BI67,RMDF!BP67,RMDF!BW67,RMDF!CD67,RMDF!CK67), RMDF!CR67=ROUND(RMDF!CR67,4))</f>
        <v>1</v>
      </c>
      <c r="CP67" s="317">
        <f>RMDF!CP67</f>
        <v>0</v>
      </c>
      <c r="CQ67" s="318" t="str">
        <f>IF(CP67=0,"",_xlfn.XLOOKUP(CP67,StatePicklist!$1:$1,StatePicklist!$3:$3,"NA",0))</f>
        <v/>
      </c>
      <c r="CR67" s="297" t="str">
        <f ca="1">IF(RMDF!CQ67="", "", IF(ISNUMBER(MATCH(RMDF!CQ67, INDIRECT(CQ67), 0)), "OK", "Invalid"))</f>
        <v/>
      </c>
      <c r="CS67" s="281"/>
      <c r="CT67" s="281"/>
      <c r="CU67" s="281"/>
      <c r="CV67" s="281" t="b">
        <f>AND(RMDF!CY67&gt;=0, RMDF!CY67&lt;=1-SUM(RMDF!Z67,RMDF!AG67,RMDF!AN67,RMDF!AU67,RMDF!BB67,RMDF!BI67,RMDF!BP67,RMDF!BW67,RMDF!CD67,RMDF!CK67,RMDF!CR67), RMDF!CY67=ROUND(RMDF!CY67,4))</f>
        <v>1</v>
      </c>
      <c r="CW67" s="317">
        <f>RMDF!CW67</f>
        <v>0</v>
      </c>
      <c r="CX67" s="318" t="str">
        <f>IF(CW67=0,"",_xlfn.XLOOKUP(CW67,StatePicklist!$1:$1,StatePicklist!$3:$3,"NA",0))</f>
        <v/>
      </c>
      <c r="CY67" s="297" t="str">
        <f ca="1">IF(RMDF!CX67="", "", IF(ISNUMBER(MATCH(RMDF!CX67, INDIRECT(CX67), 0)), "OK", "Invalid"))</f>
        <v/>
      </c>
      <c r="CZ67" s="281"/>
      <c r="DA67" s="281"/>
      <c r="DB67" s="281"/>
      <c r="DC67" s="281" t="b">
        <f>AND(RMDF!DF67&gt;=0, RMDF!DF67&lt;=1-SUM(RMDF!Z67,RMDF!AG67,RMDF!AN67,RMDF!AU67,RMDF!BB67,RMDF!BI67,RMDF!BP67,RMDF!BW67,RMDF!CD67,RMDF!CK67,RMDF!CR67,RMDF!CY67), RMDF!DF67=ROUND(RMDF!DF67,4))</f>
        <v>1</v>
      </c>
      <c r="DD67" s="317">
        <f>RMDF!DD67</f>
        <v>0</v>
      </c>
      <c r="DE67" s="318" t="str">
        <f>IF(DD67=0,"",_xlfn.XLOOKUP(DD67,StatePicklist!$1:$1,StatePicklist!$3:$3,"NA",0))</f>
        <v/>
      </c>
      <c r="DF67" s="297" t="str">
        <f ca="1">IF(RMDF!DE67="", "", IF(ISNUMBER(MATCH(RMDF!DE67, INDIRECT(DE67), 0)), "OK", "Invalid"))</f>
        <v/>
      </c>
      <c r="DG67" s="281"/>
      <c r="DH67" s="281"/>
      <c r="DI67" s="281"/>
      <c r="DJ67" s="281" t="b">
        <f>AND(RMDF!DM67&gt;=0, RMDF!DM67&lt;=1-SUM(RMDF!Z67,RMDF!AG67,RMDF!AN67,RMDF!AU67,RMDF!BB67,RMDF!BI67,RMDF!BP67,RMDF!BW67,RMDF!CD67,RMDF!CK67,RMDF!CR67,RMDF!CY67,RMDF!DF67), RMDF!DM67=ROUND(RMDF!DM67,4))</f>
        <v>1</v>
      </c>
      <c r="DK67" s="317">
        <f>RMDF!DK67</f>
        <v>0</v>
      </c>
      <c r="DL67" s="318" t="str">
        <f>IF(DK67=0,"",_xlfn.XLOOKUP(DK67,StatePicklist!$1:$1,StatePicklist!$3:$3,"NA",0))</f>
        <v/>
      </c>
      <c r="DM67" s="297" t="str">
        <f ca="1">IF(RMDF!DL67="", "", IF(ISNUMBER(MATCH(RMDF!DL67, INDIRECT(DL67), 0)), "OK", "Invalid"))</f>
        <v/>
      </c>
      <c r="DN67" s="281"/>
      <c r="DO67" s="281"/>
      <c r="DP67" s="281"/>
      <c r="DQ67" s="281" t="b">
        <f>AND(RMDF!DT67&gt;=0, RMDF!DT67&lt;=1-SUM(RMDF!Z67,RMDF!AG67,RMDF!AN67,RMDF!AU67,RMDF!BB67,RMDF!BI67,RMDF!BP67,RMDF!BW67,RMDF!CD67,RMDF!CK67,RMDF!CR67,RMDF!CY67,RMDF!DF67,RMDF!DM67), RMDF!DT67=ROUND(RMDF!DT67,4))</f>
        <v>1</v>
      </c>
      <c r="DR67" s="317">
        <f>RMDF!DR67</f>
        <v>0</v>
      </c>
      <c r="DS67" s="318" t="str">
        <f>IF(DR67=0,"",_xlfn.XLOOKUP(DR67,StatePicklist!$1:$1,StatePicklist!$3:$3,"NA",0))</f>
        <v/>
      </c>
      <c r="DT67" s="297" t="str">
        <f ca="1">IF(RMDF!DS67="", "", IF(ISNUMBER(MATCH(RMDF!DS67, INDIRECT(DS67), 0)), "OK", "Invalid"))</f>
        <v/>
      </c>
      <c r="DU67" s="281"/>
      <c r="DV67" s="281"/>
      <c r="DW67" s="281"/>
      <c r="DX67" s="281" t="b">
        <f>AND(RMDF!EA67&gt;=0, RMDF!EA67&lt;=1-SUM(RMDF!Z67,RMDF!AG67,RMDF!AN67,RMDF!AU67,RMDF!BB67,RMDF!BI67,RMDF!BP67,RMDF!BW67,RMDF!CD67,RMDF!CK67,RMDF!CR67,RMDF!CY67,RMDF!DF67,RMDF!DM67,RMDF!DT67), RMDF!EA67=ROUND(RMDF!EA67,4))</f>
        <v>1</v>
      </c>
      <c r="DY67" s="317">
        <f>RMDF!DY67</f>
        <v>0</v>
      </c>
      <c r="DZ67" s="318" t="str">
        <f>IF(DY67=0,"",_xlfn.XLOOKUP(DY67,StatePicklist!$1:$1,StatePicklist!$3:$3,"NA",0))</f>
        <v/>
      </c>
      <c r="EA67" s="297" t="str">
        <f ca="1">IF(RMDF!DZ67="", "", IF(ISNUMBER(MATCH(RMDF!DZ67, INDIRECT(DZ67), 0)), "OK", "Invalid"))</f>
        <v/>
      </c>
      <c r="EB67" s="281"/>
      <c r="EC67" s="281"/>
      <c r="ED67" s="281"/>
      <c r="EE67" s="281" t="b">
        <f>AND(RMDF!EH67&gt;=0, RMDF!EH67&lt;=1-SUM(RMDF!Z67,RMDF!AG67,RMDF!AN67,RMDF!AU67,RMDF!BB67,RMDF!BI67,RMDF!BP67,RMDF!BW67,RMDF!CD67,RMDF!CK67,RMDF!CR67,RMDF!CY67,RMDF!DF67,RMDF!DM67,RMDF!DT67,RMDF!EA67), RMDF!EH67=ROUND(RMDF!EH67,4))</f>
        <v>1</v>
      </c>
      <c r="EF67" s="317">
        <f>RMDF!EF67</f>
        <v>0</v>
      </c>
      <c r="EG67" s="318" t="str">
        <f>IF(EF67=0,"",_xlfn.XLOOKUP(EF67,StatePicklist!$1:$1,StatePicklist!$3:$3,"NA",0))</f>
        <v/>
      </c>
      <c r="EH67" s="297" t="str">
        <f ca="1">IF(RMDF!EG67="", "", IF(ISNUMBER(MATCH(RMDF!EG67, INDIRECT(EG67), 0)), "OK", "Invalid"))</f>
        <v/>
      </c>
      <c r="EI67" s="281"/>
      <c r="EJ67" s="281"/>
      <c r="EK67" s="281"/>
      <c r="EL67" s="281" t="b">
        <f>AND(RMDF!EO67&gt;=0, RMDF!EO67&lt;=1-SUM(RMDF!Z67,RMDF!AG67,RMDF!AN67,RMDF!AU67,RMDF!BB67,RMDF!BI67,RMDF!BP67,RMDF!BW67,RMDF!CD67,RMDF!CK67,RMDF!CR67,RMDF!CY67,RMDF!DF67,RMDF!DM67,RMDF!DT67,RMDF!EA67,RMDF!EH67), RMDF!EO67=ROUND(RMDF!EO67,4))</f>
        <v>1</v>
      </c>
      <c r="EM67" s="317">
        <f>RMDF!EM67</f>
        <v>0</v>
      </c>
      <c r="EN67" s="318" t="str">
        <f>IF(EM67=0,"",_xlfn.XLOOKUP(EM67,StatePicklist!$1:$1,StatePicklist!$3:$3,"NA",0))</f>
        <v/>
      </c>
      <c r="EO67" s="297" t="str">
        <f ca="1">IF(RMDF!EN67="", "", IF(ISNUMBER(MATCH(RMDF!EN67, INDIRECT(EN67), 0)), "OK", "Invalid"))</f>
        <v/>
      </c>
      <c r="EP67" s="281"/>
      <c r="EQ67" s="281"/>
      <c r="ER67" s="281"/>
      <c r="ES67" s="281" t="b">
        <f>AND(RMDF!EV67&gt;=0, RMDF!EV67&lt;=1-SUM(RMDF!Z67,RMDF!AG67,RMDF!AN67,RMDF!AU67,RMDF!BB67,RMDF!BI67,RMDF!BP67,RMDF!BW67,RMDF!CD67,RMDF!CK67,RMDF!CR67,RMDF!CY67,RMDF!DF67,RMDF!DM67,RMDF!DT67,RMDF!EA67,RMDF!EH67,RMDF!EO67), RMDF!EV67=ROUND(RMDF!EV67,4))</f>
        <v>1</v>
      </c>
      <c r="ET67" s="317">
        <f>RMDF!ET67</f>
        <v>0</v>
      </c>
      <c r="EU67" s="318" t="str">
        <f>IF(ET67=0,"",_xlfn.XLOOKUP(ET67,StatePicklist!$1:$1,StatePicklist!$3:$3,"NA",0))</f>
        <v/>
      </c>
      <c r="EV67" s="297" t="str">
        <f ca="1">IF(RMDF!EU67="", "", IF(ISNUMBER(MATCH(RMDF!EU67, INDIRECT(EU67), 0)), "OK", "Invalid"))</f>
        <v/>
      </c>
      <c r="EW67" s="281"/>
      <c r="EX67" s="281"/>
      <c r="EY67" s="281"/>
      <c r="EZ67" s="281" t="b">
        <f>AND(RMDF!FC67&gt;=0, RMDF!FC67&lt;=1-SUM(RMDF!Z67,RMDF!AG67,RMDF!AN67,RMDF!AU67,RMDF!BB67,RMDF!BI67,RMDF!BP67,RMDF!BW67,RMDF!CD67,RMDF!CK67,RMDF!CR67,RMDF!CY67,RMDF!DF67,RMDF!DM67,RMDF!DT67,RMDF!EA67,RMDF!EH67,RMDF!EO67,RMDF!EV67), RMDF!FC67=ROUND(RMDF!FC67,4))</f>
        <v>1</v>
      </c>
      <c r="FA67" s="317">
        <f>RMDF!FA67</f>
        <v>0</v>
      </c>
      <c r="FB67" s="318" t="str">
        <f>IF(FA67=0,"",_xlfn.XLOOKUP(FA67,StatePicklist!$1:$1,StatePicklist!$3:$3,"NA",0))</f>
        <v/>
      </c>
      <c r="FC67" s="297" t="str">
        <f ca="1">IF(RMDF!FB67="", "", IF(ISNUMBER(MATCH(RMDF!FB67, INDIRECT(FB67), 0)), "OK", "Invalid"))</f>
        <v/>
      </c>
    </row>
    <row r="68" spans="1:159" s="205" customFormat="1" ht="39.9" customHeight="1" x14ac:dyDescent="0.25">
      <c r="A68" s="206"/>
      <c r="B68" s="196"/>
      <c r="C68" s="197"/>
      <c r="D68" s="198"/>
      <c r="E68" s="199"/>
      <c r="F68" s="200"/>
      <c r="G68" s="201"/>
      <c r="H68" s="292"/>
      <c r="I68" s="305">
        <f>RMDF!I68</f>
        <v>0</v>
      </c>
      <c r="J68" s="305" t="str">
        <f>IF(I68=ProductCode!$B$30,"PDReclPost",IF(OR(I68=ProductCode!$C$30,I68=ProductCode!$E$30,I68=ProductCode!$G$30),"PDPreCon",IF(OR(I68=ProductCode!$D$30,I68=ProductCode!$F$30),"PDNotReclPost","")))</f>
        <v/>
      </c>
      <c r="K68" s="305" t="str">
        <f t="shared" si="9"/>
        <v/>
      </c>
      <c r="L68" s="289"/>
      <c r="M68" s="305" t="str">
        <f t="shared" si="9"/>
        <v/>
      </c>
      <c r="N68" s="289" t="b">
        <f>AND(RMDF!N68&gt;=0, RMDF!N68&lt;=1-RMDF!L68, RMDF!N68=ROUND(RMDF!N68,4))</f>
        <v>1</v>
      </c>
      <c r="O68" s="286" t="str">
        <f>IF(P68="","",IF(I68="","",IF(LEFT(I68,13)="Reclaimed pos",RawMaterialCode!$E$569,RawMaterialCode!$E$568)))</f>
        <v>Reclaimed pre-consumer mixed fibers (RM0578)</v>
      </c>
      <c r="P68" s="295">
        <f t="shared" si="10"/>
        <v>1</v>
      </c>
      <c r="Q68" s="202"/>
      <c r="R68" s="203"/>
      <c r="S68" s="204" t="str">
        <f t="shared" si="11"/>
        <v/>
      </c>
      <c r="T68" s="281"/>
      <c r="U68" s="281"/>
      <c r="V68" s="281"/>
      <c r="W68" s="281"/>
      <c r="X68" s="317">
        <f>RMDF!X68</f>
        <v>0</v>
      </c>
      <c r="Y68" s="318" t="str">
        <f>IF(X68=0,"",_xlfn.XLOOKUP(X68,StatePicklist!$1:$1,StatePicklist!$3:$3,"NA",0))</f>
        <v/>
      </c>
      <c r="Z68" s="297" t="str">
        <f ca="1">IF(RMDF!Y68="", "", IF(ISNUMBER(MATCH(RMDF!Y68, INDIRECT(Y68), 0)), "OK", "Invalid"))</f>
        <v/>
      </c>
      <c r="AA68" s="281"/>
      <c r="AB68" s="281"/>
      <c r="AC68" s="281"/>
      <c r="AD68" s="281" t="b">
        <f>AND(RMDF!AG68&gt;=0, RMDF!AG68&lt;=1-RMDF!Z68, RMDF!AG68=ROUND(RMDF!AG68,4))</f>
        <v>1</v>
      </c>
      <c r="AE68" s="317">
        <f>RMDF!AE68</f>
        <v>0</v>
      </c>
      <c r="AF68" s="318" t="str">
        <f>IF(AE68=0,"",_xlfn.XLOOKUP(AE68,StatePicklist!$1:$1,StatePicklist!$3:$3,"NA",0))</f>
        <v/>
      </c>
      <c r="AG68" s="297" t="str">
        <f ca="1">IF(RMDF!AF68="", "", IF(ISNUMBER(MATCH(RMDF!AF68, INDIRECT(AF68), 0)), "OK", "Invalid"))</f>
        <v/>
      </c>
      <c r="AH68" s="281"/>
      <c r="AI68" s="281"/>
      <c r="AJ68" s="281"/>
      <c r="AK68" s="281" t="b">
        <f>AND(RMDF!AN68&gt;=0, RMDF!AN68&lt;=1-SUM(RMDF!Z68,RMDF!AG68), RMDF!AN68=ROUND(RMDF!AN68,4))</f>
        <v>1</v>
      </c>
      <c r="AL68" s="317">
        <f>RMDF!AL68</f>
        <v>0</v>
      </c>
      <c r="AM68" s="318" t="str">
        <f>IF(AL68=0,"",_xlfn.XLOOKUP(AL68,StatePicklist!$1:$1,StatePicklist!$3:$3,"NA",0))</f>
        <v/>
      </c>
      <c r="AN68" s="297" t="str">
        <f ca="1">IF(RMDF!AM68="", "", IF(ISNUMBER(MATCH(RMDF!AM68, INDIRECT(AM68), 0)), "OK", "Invalid"))</f>
        <v/>
      </c>
      <c r="AO68" s="281"/>
      <c r="AP68" s="281"/>
      <c r="AQ68" s="281"/>
      <c r="AR68" s="281" t="b">
        <f>AND(RMDF!AU68&gt;=0, RMDF!AU68&lt;=1-SUM(RMDF!Z68,RMDF!AG68,RMDF!AN68), RMDF!AU68=ROUND(RMDF!AU68,4))</f>
        <v>1</v>
      </c>
      <c r="AS68" s="317">
        <f>RMDF!AS68</f>
        <v>0</v>
      </c>
      <c r="AT68" s="318" t="str">
        <f>IF(AS68=0,"",_xlfn.XLOOKUP(AS68,StatePicklist!$1:$1,StatePicklist!$3:$3,"NA",0))</f>
        <v/>
      </c>
      <c r="AU68" s="297" t="str">
        <f ca="1">IF(RMDF!AT68="", "", IF(ISNUMBER(MATCH(RMDF!AT68, INDIRECT(AT68), 0)), "OK", "Invalid"))</f>
        <v/>
      </c>
      <c r="AV68" s="281"/>
      <c r="AW68" s="281"/>
      <c r="AX68" s="281"/>
      <c r="AY68" s="281" t="b">
        <f>AND(RMDF!BB68&gt;=0, RMDF!BB68&lt;=1-SUM(RMDF!Z68,RMDF!AG68,RMDF!AN68,RMDF!AU68), RMDF!BB68=ROUND(RMDF!BB68,4))</f>
        <v>1</v>
      </c>
      <c r="AZ68" s="317">
        <f>RMDF!AZ68</f>
        <v>0</v>
      </c>
      <c r="BA68" s="318" t="str">
        <f>IF(AZ68=0,"",_xlfn.XLOOKUP(AZ68,StatePicklist!$1:$1,StatePicklist!$3:$3,"NA",0))</f>
        <v/>
      </c>
      <c r="BB68" s="297" t="str">
        <f ca="1">IF(RMDF!BA68="", "", IF(ISNUMBER(MATCH(RMDF!BA68, INDIRECT(BA68), 0)), "OK", "Invalid"))</f>
        <v/>
      </c>
      <c r="BC68" s="281"/>
      <c r="BD68" s="281"/>
      <c r="BE68" s="281"/>
      <c r="BF68" s="281" t="b">
        <f>AND(RMDF!BI68&gt;=0, RMDF!BI68&lt;=1-SUM(RMDF!Z68,RMDF!AG68,RMDF!AN68,RMDF!AU68,RMDF!BB68), RMDF!BI68=ROUND(RMDF!BI68,4))</f>
        <v>1</v>
      </c>
      <c r="BG68" s="317">
        <f>RMDF!BG68</f>
        <v>0</v>
      </c>
      <c r="BH68" s="318" t="str">
        <f>IF(BG68=0,"",_xlfn.XLOOKUP(BG68,StatePicklist!$1:$1,StatePicklist!$3:$3,"NA",0))</f>
        <v/>
      </c>
      <c r="BI68" s="297" t="str">
        <f ca="1">IF(RMDF!BH68="", "", IF(ISNUMBER(MATCH(RMDF!BH68, INDIRECT(BH68), 0)), "OK", "Invalid"))</f>
        <v/>
      </c>
      <c r="BJ68" s="281"/>
      <c r="BK68" s="281"/>
      <c r="BL68" s="281"/>
      <c r="BM68" s="281" t="b">
        <f>AND(RMDF!BP68&gt;=0, RMDF!BP68&lt;=1-SUM(RMDF!Z68,RMDF!AG68,RMDF!AN68,RMDF!AU68,RMDF!BB68,RMDF!BI68), RMDF!BP68=ROUND(RMDF!BP68,4))</f>
        <v>1</v>
      </c>
      <c r="BN68" s="317">
        <f>RMDF!BN68</f>
        <v>0</v>
      </c>
      <c r="BO68" s="318" t="str">
        <f>IF(BN68=0,"",_xlfn.XLOOKUP(BN68,StatePicklist!$1:$1,StatePicklist!$3:$3,"NA",0))</f>
        <v/>
      </c>
      <c r="BP68" s="297" t="str">
        <f ca="1">IF(RMDF!BO68="", "", IF(ISNUMBER(MATCH(RMDF!BO68, INDIRECT(BO68), 0)), "OK", "Invalid"))</f>
        <v/>
      </c>
      <c r="BQ68" s="281"/>
      <c r="BR68" s="281"/>
      <c r="BS68" s="281"/>
      <c r="BT68" s="281" t="b">
        <f>AND(RMDF!BW68&gt;=0, RMDF!BW68&lt;=1-SUM(RMDF!Z68,RMDF!AG68,RMDF!AN68,RMDF!AU68,RMDF!BB68,RMDF!BI68,RMDF!BP68), RMDF!BW68=ROUND(RMDF!BW68,4))</f>
        <v>1</v>
      </c>
      <c r="BU68" s="317">
        <f>RMDF!BU68</f>
        <v>0</v>
      </c>
      <c r="BV68" s="318" t="str">
        <f>IF(BU68=0,"",_xlfn.XLOOKUP(BU68,StatePicklist!$1:$1,StatePicklist!$3:$3,"NA",0))</f>
        <v/>
      </c>
      <c r="BW68" s="297" t="str">
        <f ca="1">IF(RMDF!BV68="", "", IF(ISNUMBER(MATCH(RMDF!BV68, INDIRECT(BV68), 0)), "OK", "Invalid"))</f>
        <v/>
      </c>
      <c r="BX68" s="281"/>
      <c r="BY68" s="281"/>
      <c r="BZ68" s="281"/>
      <c r="CA68" s="281" t="b">
        <f>AND(RMDF!CD68&gt;=0, RMDF!CD68&lt;=1-SUM(RMDF!Z68,RMDF!AG68,RMDF!AN68,RMDF!AU68,RMDF!BB68,RMDF!BI68,RMDF!BP68,RMDF!BW68), RMDF!CD68=ROUND(RMDF!CD68,4))</f>
        <v>1</v>
      </c>
      <c r="CB68" s="317">
        <f>RMDF!CB68</f>
        <v>0</v>
      </c>
      <c r="CC68" s="318" t="str">
        <f>IF(CB68=0,"",_xlfn.XLOOKUP(CB68,StatePicklist!$1:$1,StatePicklist!$3:$3,"NA",0))</f>
        <v/>
      </c>
      <c r="CD68" s="297" t="str">
        <f ca="1">IF(RMDF!CC68="", "", IF(ISNUMBER(MATCH(RMDF!CC68, INDIRECT(CC68), 0)), "OK", "Invalid"))</f>
        <v/>
      </c>
      <c r="CE68" s="281"/>
      <c r="CF68" s="281"/>
      <c r="CG68" s="281"/>
      <c r="CH68" s="281" t="b">
        <f>AND(RMDF!CK68&gt;=0, RMDF!CK68&lt;=1-SUM(RMDF!Z68,RMDF!AG68,RMDF!AN68,RMDF!AU68,RMDF!BB68,RMDF!BI68,RMDF!BP68,RMDF!BW68,RMDF!CD68), RMDF!CK68=ROUND(RMDF!CK68,4))</f>
        <v>1</v>
      </c>
      <c r="CI68" s="317">
        <f>RMDF!CI68</f>
        <v>0</v>
      </c>
      <c r="CJ68" s="318" t="str">
        <f>IF(CI68=0,"",_xlfn.XLOOKUP(CI68,StatePicklist!$1:$1,StatePicklist!$3:$3,"NA",0))</f>
        <v/>
      </c>
      <c r="CK68" s="297" t="str">
        <f ca="1">IF(RMDF!CJ68="", "", IF(ISNUMBER(MATCH(RMDF!CJ68, INDIRECT(CJ68), 0)), "OK", "Invalid"))</f>
        <v/>
      </c>
      <c r="CL68" s="281"/>
      <c r="CM68" s="281"/>
      <c r="CN68" s="281"/>
      <c r="CO68" s="281" t="b">
        <f>AND(RMDF!CR68&gt;=0, RMDF!CR68&lt;=1-SUM(RMDF!Z68,RMDF!AG68,RMDF!AN68,RMDF!AU68,RMDF!BB68,RMDF!BI68,RMDF!BP68,RMDF!BW68,RMDF!CD68,RMDF!CK68), RMDF!CR68=ROUND(RMDF!CR68,4))</f>
        <v>1</v>
      </c>
      <c r="CP68" s="317">
        <f>RMDF!CP68</f>
        <v>0</v>
      </c>
      <c r="CQ68" s="318" t="str">
        <f>IF(CP68=0,"",_xlfn.XLOOKUP(CP68,StatePicklist!$1:$1,StatePicklist!$3:$3,"NA",0))</f>
        <v/>
      </c>
      <c r="CR68" s="297" t="str">
        <f ca="1">IF(RMDF!CQ68="", "", IF(ISNUMBER(MATCH(RMDF!CQ68, INDIRECT(CQ68), 0)), "OK", "Invalid"))</f>
        <v/>
      </c>
      <c r="CS68" s="281"/>
      <c r="CT68" s="281"/>
      <c r="CU68" s="281"/>
      <c r="CV68" s="281" t="b">
        <f>AND(RMDF!CY68&gt;=0, RMDF!CY68&lt;=1-SUM(RMDF!Z68,RMDF!AG68,RMDF!AN68,RMDF!AU68,RMDF!BB68,RMDF!BI68,RMDF!BP68,RMDF!BW68,RMDF!CD68,RMDF!CK68,RMDF!CR68), RMDF!CY68=ROUND(RMDF!CY68,4))</f>
        <v>1</v>
      </c>
      <c r="CW68" s="317">
        <f>RMDF!CW68</f>
        <v>0</v>
      </c>
      <c r="CX68" s="318" t="str">
        <f>IF(CW68=0,"",_xlfn.XLOOKUP(CW68,StatePicklist!$1:$1,StatePicklist!$3:$3,"NA",0))</f>
        <v/>
      </c>
      <c r="CY68" s="297" t="str">
        <f ca="1">IF(RMDF!CX68="", "", IF(ISNUMBER(MATCH(RMDF!CX68, INDIRECT(CX68), 0)), "OK", "Invalid"))</f>
        <v/>
      </c>
      <c r="CZ68" s="281"/>
      <c r="DA68" s="281"/>
      <c r="DB68" s="281"/>
      <c r="DC68" s="281" t="b">
        <f>AND(RMDF!DF68&gt;=0, RMDF!DF68&lt;=1-SUM(RMDF!Z68,RMDF!AG68,RMDF!AN68,RMDF!AU68,RMDF!BB68,RMDF!BI68,RMDF!BP68,RMDF!BW68,RMDF!CD68,RMDF!CK68,RMDF!CR68,RMDF!CY68), RMDF!DF68=ROUND(RMDF!DF68,4))</f>
        <v>1</v>
      </c>
      <c r="DD68" s="317">
        <f>RMDF!DD68</f>
        <v>0</v>
      </c>
      <c r="DE68" s="318" t="str">
        <f>IF(DD68=0,"",_xlfn.XLOOKUP(DD68,StatePicklist!$1:$1,StatePicklist!$3:$3,"NA",0))</f>
        <v/>
      </c>
      <c r="DF68" s="297" t="str">
        <f ca="1">IF(RMDF!DE68="", "", IF(ISNUMBER(MATCH(RMDF!DE68, INDIRECT(DE68), 0)), "OK", "Invalid"))</f>
        <v/>
      </c>
      <c r="DG68" s="281"/>
      <c r="DH68" s="281"/>
      <c r="DI68" s="281"/>
      <c r="DJ68" s="281" t="b">
        <f>AND(RMDF!DM68&gt;=0, RMDF!DM68&lt;=1-SUM(RMDF!Z68,RMDF!AG68,RMDF!AN68,RMDF!AU68,RMDF!BB68,RMDF!BI68,RMDF!BP68,RMDF!BW68,RMDF!CD68,RMDF!CK68,RMDF!CR68,RMDF!CY68,RMDF!DF68), RMDF!DM68=ROUND(RMDF!DM68,4))</f>
        <v>1</v>
      </c>
      <c r="DK68" s="317">
        <f>RMDF!DK68</f>
        <v>0</v>
      </c>
      <c r="DL68" s="318" t="str">
        <f>IF(DK68=0,"",_xlfn.XLOOKUP(DK68,StatePicklist!$1:$1,StatePicklist!$3:$3,"NA",0))</f>
        <v/>
      </c>
      <c r="DM68" s="297" t="str">
        <f ca="1">IF(RMDF!DL68="", "", IF(ISNUMBER(MATCH(RMDF!DL68, INDIRECT(DL68), 0)), "OK", "Invalid"))</f>
        <v/>
      </c>
      <c r="DN68" s="281"/>
      <c r="DO68" s="281"/>
      <c r="DP68" s="281"/>
      <c r="DQ68" s="281" t="b">
        <f>AND(RMDF!DT68&gt;=0, RMDF!DT68&lt;=1-SUM(RMDF!Z68,RMDF!AG68,RMDF!AN68,RMDF!AU68,RMDF!BB68,RMDF!BI68,RMDF!BP68,RMDF!BW68,RMDF!CD68,RMDF!CK68,RMDF!CR68,RMDF!CY68,RMDF!DF68,RMDF!DM68), RMDF!DT68=ROUND(RMDF!DT68,4))</f>
        <v>1</v>
      </c>
      <c r="DR68" s="317">
        <f>RMDF!DR68</f>
        <v>0</v>
      </c>
      <c r="DS68" s="318" t="str">
        <f>IF(DR68=0,"",_xlfn.XLOOKUP(DR68,StatePicklist!$1:$1,StatePicklist!$3:$3,"NA",0))</f>
        <v/>
      </c>
      <c r="DT68" s="297" t="str">
        <f ca="1">IF(RMDF!DS68="", "", IF(ISNUMBER(MATCH(RMDF!DS68, INDIRECT(DS68), 0)), "OK", "Invalid"))</f>
        <v/>
      </c>
      <c r="DU68" s="281"/>
      <c r="DV68" s="281"/>
      <c r="DW68" s="281"/>
      <c r="DX68" s="281" t="b">
        <f>AND(RMDF!EA68&gt;=0, RMDF!EA68&lt;=1-SUM(RMDF!Z68,RMDF!AG68,RMDF!AN68,RMDF!AU68,RMDF!BB68,RMDF!BI68,RMDF!BP68,RMDF!BW68,RMDF!CD68,RMDF!CK68,RMDF!CR68,RMDF!CY68,RMDF!DF68,RMDF!DM68,RMDF!DT68), RMDF!EA68=ROUND(RMDF!EA68,4))</f>
        <v>1</v>
      </c>
      <c r="DY68" s="317">
        <f>RMDF!DY68</f>
        <v>0</v>
      </c>
      <c r="DZ68" s="318" t="str">
        <f>IF(DY68=0,"",_xlfn.XLOOKUP(DY68,StatePicklist!$1:$1,StatePicklist!$3:$3,"NA",0))</f>
        <v/>
      </c>
      <c r="EA68" s="297" t="str">
        <f ca="1">IF(RMDF!DZ68="", "", IF(ISNUMBER(MATCH(RMDF!DZ68, INDIRECT(DZ68), 0)), "OK", "Invalid"))</f>
        <v/>
      </c>
      <c r="EB68" s="281"/>
      <c r="EC68" s="281"/>
      <c r="ED68" s="281"/>
      <c r="EE68" s="281" t="b">
        <f>AND(RMDF!EH68&gt;=0, RMDF!EH68&lt;=1-SUM(RMDF!Z68,RMDF!AG68,RMDF!AN68,RMDF!AU68,RMDF!BB68,RMDF!BI68,RMDF!BP68,RMDF!BW68,RMDF!CD68,RMDF!CK68,RMDF!CR68,RMDF!CY68,RMDF!DF68,RMDF!DM68,RMDF!DT68,RMDF!EA68), RMDF!EH68=ROUND(RMDF!EH68,4))</f>
        <v>1</v>
      </c>
      <c r="EF68" s="317">
        <f>RMDF!EF68</f>
        <v>0</v>
      </c>
      <c r="EG68" s="318" t="str">
        <f>IF(EF68=0,"",_xlfn.XLOOKUP(EF68,StatePicklist!$1:$1,StatePicklist!$3:$3,"NA",0))</f>
        <v/>
      </c>
      <c r="EH68" s="297" t="str">
        <f ca="1">IF(RMDF!EG68="", "", IF(ISNUMBER(MATCH(RMDF!EG68, INDIRECT(EG68), 0)), "OK", "Invalid"))</f>
        <v/>
      </c>
      <c r="EI68" s="281"/>
      <c r="EJ68" s="281"/>
      <c r="EK68" s="281"/>
      <c r="EL68" s="281" t="b">
        <f>AND(RMDF!EO68&gt;=0, RMDF!EO68&lt;=1-SUM(RMDF!Z68,RMDF!AG68,RMDF!AN68,RMDF!AU68,RMDF!BB68,RMDF!BI68,RMDF!BP68,RMDF!BW68,RMDF!CD68,RMDF!CK68,RMDF!CR68,RMDF!CY68,RMDF!DF68,RMDF!DM68,RMDF!DT68,RMDF!EA68,RMDF!EH68), RMDF!EO68=ROUND(RMDF!EO68,4))</f>
        <v>1</v>
      </c>
      <c r="EM68" s="317">
        <f>RMDF!EM68</f>
        <v>0</v>
      </c>
      <c r="EN68" s="318" t="str">
        <f>IF(EM68=0,"",_xlfn.XLOOKUP(EM68,StatePicklist!$1:$1,StatePicklist!$3:$3,"NA",0))</f>
        <v/>
      </c>
      <c r="EO68" s="297" t="str">
        <f ca="1">IF(RMDF!EN68="", "", IF(ISNUMBER(MATCH(RMDF!EN68, INDIRECT(EN68), 0)), "OK", "Invalid"))</f>
        <v/>
      </c>
      <c r="EP68" s="281"/>
      <c r="EQ68" s="281"/>
      <c r="ER68" s="281"/>
      <c r="ES68" s="281" t="b">
        <f>AND(RMDF!EV68&gt;=0, RMDF!EV68&lt;=1-SUM(RMDF!Z68,RMDF!AG68,RMDF!AN68,RMDF!AU68,RMDF!BB68,RMDF!BI68,RMDF!BP68,RMDF!BW68,RMDF!CD68,RMDF!CK68,RMDF!CR68,RMDF!CY68,RMDF!DF68,RMDF!DM68,RMDF!DT68,RMDF!EA68,RMDF!EH68,RMDF!EO68), RMDF!EV68=ROUND(RMDF!EV68,4))</f>
        <v>1</v>
      </c>
      <c r="ET68" s="317">
        <f>RMDF!ET68</f>
        <v>0</v>
      </c>
      <c r="EU68" s="318" t="str">
        <f>IF(ET68=0,"",_xlfn.XLOOKUP(ET68,StatePicklist!$1:$1,StatePicklist!$3:$3,"NA",0))</f>
        <v/>
      </c>
      <c r="EV68" s="297" t="str">
        <f ca="1">IF(RMDF!EU68="", "", IF(ISNUMBER(MATCH(RMDF!EU68, INDIRECT(EU68), 0)), "OK", "Invalid"))</f>
        <v/>
      </c>
      <c r="EW68" s="281"/>
      <c r="EX68" s="281"/>
      <c r="EY68" s="281"/>
      <c r="EZ68" s="281" t="b">
        <f>AND(RMDF!FC68&gt;=0, RMDF!FC68&lt;=1-SUM(RMDF!Z68,RMDF!AG68,RMDF!AN68,RMDF!AU68,RMDF!BB68,RMDF!BI68,RMDF!BP68,RMDF!BW68,RMDF!CD68,RMDF!CK68,RMDF!CR68,RMDF!CY68,RMDF!DF68,RMDF!DM68,RMDF!DT68,RMDF!EA68,RMDF!EH68,RMDF!EO68,RMDF!EV68), RMDF!FC68=ROUND(RMDF!FC68,4))</f>
        <v>1</v>
      </c>
      <c r="FA68" s="317">
        <f>RMDF!FA68</f>
        <v>0</v>
      </c>
      <c r="FB68" s="318" t="str">
        <f>IF(FA68=0,"",_xlfn.XLOOKUP(FA68,StatePicklist!$1:$1,StatePicklist!$3:$3,"NA",0))</f>
        <v/>
      </c>
      <c r="FC68" s="297" t="str">
        <f ca="1">IF(RMDF!FB68="", "", IF(ISNUMBER(MATCH(RMDF!FB68, INDIRECT(FB68), 0)), "OK", "Invalid"))</f>
        <v/>
      </c>
    </row>
    <row r="69" spans="1:159" s="205" customFormat="1" ht="39.9" customHeight="1" x14ac:dyDescent="0.25">
      <c r="A69" s="206"/>
      <c r="B69" s="196"/>
      <c r="C69" s="197"/>
      <c r="D69" s="198"/>
      <c r="E69" s="199"/>
      <c r="F69" s="200"/>
      <c r="G69" s="201"/>
      <c r="H69" s="292"/>
      <c r="I69" s="305">
        <f>RMDF!I69</f>
        <v>0</v>
      </c>
      <c r="J69" s="305" t="str">
        <f>IF(I69=ProductCode!$B$30,"PDReclPost",IF(OR(I69=ProductCode!$C$30,I69=ProductCode!$E$30,I69=ProductCode!$G$30),"PDPreCon",IF(OR(I69=ProductCode!$D$30,I69=ProductCode!$F$30),"PDNotReclPost","")))</f>
        <v/>
      </c>
      <c r="K69" s="305" t="str">
        <f t="shared" si="9"/>
        <v/>
      </c>
      <c r="L69" s="289"/>
      <c r="M69" s="305" t="str">
        <f t="shared" si="9"/>
        <v/>
      </c>
      <c r="N69" s="289" t="b">
        <f>AND(RMDF!N69&gt;=0, RMDF!N69&lt;=1-RMDF!L69, RMDF!N69=ROUND(RMDF!N69,4))</f>
        <v>1</v>
      </c>
      <c r="O69" s="286" t="str">
        <f>IF(P69="","",IF(I69="","",IF(LEFT(I69,13)="Reclaimed pos",RawMaterialCode!$E$569,RawMaterialCode!$E$568)))</f>
        <v>Reclaimed pre-consumer mixed fibers (RM0578)</v>
      </c>
      <c r="P69" s="295">
        <f t="shared" si="10"/>
        <v>1</v>
      </c>
      <c r="Q69" s="202"/>
      <c r="R69" s="203"/>
      <c r="S69" s="204" t="str">
        <f t="shared" si="11"/>
        <v/>
      </c>
      <c r="T69" s="281"/>
      <c r="U69" s="281"/>
      <c r="V69" s="281"/>
      <c r="W69" s="281"/>
      <c r="X69" s="317">
        <f>RMDF!X69</f>
        <v>0</v>
      </c>
      <c r="Y69" s="318" t="str">
        <f>IF(X69=0,"",_xlfn.XLOOKUP(X69,StatePicklist!$1:$1,StatePicklist!$3:$3,"NA",0))</f>
        <v/>
      </c>
      <c r="Z69" s="297" t="str">
        <f ca="1">IF(RMDF!Y69="", "", IF(ISNUMBER(MATCH(RMDF!Y69, INDIRECT(Y69), 0)), "OK", "Invalid"))</f>
        <v/>
      </c>
      <c r="AA69" s="281"/>
      <c r="AB69" s="281"/>
      <c r="AC69" s="281"/>
      <c r="AD69" s="281" t="b">
        <f>AND(RMDF!AG69&gt;=0, RMDF!AG69&lt;=1-RMDF!Z69, RMDF!AG69=ROUND(RMDF!AG69,4))</f>
        <v>1</v>
      </c>
      <c r="AE69" s="317">
        <f>RMDF!AE69</f>
        <v>0</v>
      </c>
      <c r="AF69" s="318" t="str">
        <f>IF(AE69=0,"",_xlfn.XLOOKUP(AE69,StatePicklist!$1:$1,StatePicklist!$3:$3,"NA",0))</f>
        <v/>
      </c>
      <c r="AG69" s="297" t="str">
        <f ca="1">IF(RMDF!AF69="", "", IF(ISNUMBER(MATCH(RMDF!AF69, INDIRECT(AF69), 0)), "OK", "Invalid"))</f>
        <v/>
      </c>
      <c r="AH69" s="281"/>
      <c r="AI69" s="281"/>
      <c r="AJ69" s="281"/>
      <c r="AK69" s="281" t="b">
        <f>AND(RMDF!AN69&gt;=0, RMDF!AN69&lt;=1-SUM(RMDF!Z69,RMDF!AG69), RMDF!AN69=ROUND(RMDF!AN69,4))</f>
        <v>1</v>
      </c>
      <c r="AL69" s="317">
        <f>RMDF!AL69</f>
        <v>0</v>
      </c>
      <c r="AM69" s="318" t="str">
        <f>IF(AL69=0,"",_xlfn.XLOOKUP(AL69,StatePicklist!$1:$1,StatePicklist!$3:$3,"NA",0))</f>
        <v/>
      </c>
      <c r="AN69" s="297" t="str">
        <f ca="1">IF(RMDF!AM69="", "", IF(ISNUMBER(MATCH(RMDF!AM69, INDIRECT(AM69), 0)), "OK", "Invalid"))</f>
        <v/>
      </c>
      <c r="AO69" s="281"/>
      <c r="AP69" s="281"/>
      <c r="AQ69" s="281"/>
      <c r="AR69" s="281" t="b">
        <f>AND(RMDF!AU69&gt;=0, RMDF!AU69&lt;=1-SUM(RMDF!Z69,RMDF!AG69,RMDF!AN69), RMDF!AU69=ROUND(RMDF!AU69,4))</f>
        <v>1</v>
      </c>
      <c r="AS69" s="317">
        <f>RMDF!AS69</f>
        <v>0</v>
      </c>
      <c r="AT69" s="318" t="str">
        <f>IF(AS69=0,"",_xlfn.XLOOKUP(AS69,StatePicklist!$1:$1,StatePicklist!$3:$3,"NA",0))</f>
        <v/>
      </c>
      <c r="AU69" s="297" t="str">
        <f ca="1">IF(RMDF!AT69="", "", IF(ISNUMBER(MATCH(RMDF!AT69, INDIRECT(AT69), 0)), "OK", "Invalid"))</f>
        <v/>
      </c>
      <c r="AV69" s="281"/>
      <c r="AW69" s="281"/>
      <c r="AX69" s="281"/>
      <c r="AY69" s="281" t="b">
        <f>AND(RMDF!BB69&gt;=0, RMDF!BB69&lt;=1-SUM(RMDF!Z69,RMDF!AG69,RMDF!AN69,RMDF!AU69), RMDF!BB69=ROUND(RMDF!BB69,4))</f>
        <v>1</v>
      </c>
      <c r="AZ69" s="317">
        <f>RMDF!AZ69</f>
        <v>0</v>
      </c>
      <c r="BA69" s="318" t="str">
        <f>IF(AZ69=0,"",_xlfn.XLOOKUP(AZ69,StatePicklist!$1:$1,StatePicklist!$3:$3,"NA",0))</f>
        <v/>
      </c>
      <c r="BB69" s="297" t="str">
        <f ca="1">IF(RMDF!BA69="", "", IF(ISNUMBER(MATCH(RMDF!BA69, INDIRECT(BA69), 0)), "OK", "Invalid"))</f>
        <v/>
      </c>
      <c r="BC69" s="281"/>
      <c r="BD69" s="281"/>
      <c r="BE69" s="281"/>
      <c r="BF69" s="281" t="b">
        <f>AND(RMDF!BI69&gt;=0, RMDF!BI69&lt;=1-SUM(RMDF!Z69,RMDF!AG69,RMDF!AN69,RMDF!AU69,RMDF!BB69), RMDF!BI69=ROUND(RMDF!BI69,4))</f>
        <v>1</v>
      </c>
      <c r="BG69" s="317">
        <f>RMDF!BG69</f>
        <v>0</v>
      </c>
      <c r="BH69" s="318" t="str">
        <f>IF(BG69=0,"",_xlfn.XLOOKUP(BG69,StatePicklist!$1:$1,StatePicklist!$3:$3,"NA",0))</f>
        <v/>
      </c>
      <c r="BI69" s="297" t="str">
        <f ca="1">IF(RMDF!BH69="", "", IF(ISNUMBER(MATCH(RMDF!BH69, INDIRECT(BH69), 0)), "OK", "Invalid"))</f>
        <v/>
      </c>
      <c r="BJ69" s="281"/>
      <c r="BK69" s="281"/>
      <c r="BL69" s="281"/>
      <c r="BM69" s="281" t="b">
        <f>AND(RMDF!BP69&gt;=0, RMDF!BP69&lt;=1-SUM(RMDF!Z69,RMDF!AG69,RMDF!AN69,RMDF!AU69,RMDF!BB69,RMDF!BI69), RMDF!BP69=ROUND(RMDF!BP69,4))</f>
        <v>1</v>
      </c>
      <c r="BN69" s="317">
        <f>RMDF!BN69</f>
        <v>0</v>
      </c>
      <c r="BO69" s="318" t="str">
        <f>IF(BN69=0,"",_xlfn.XLOOKUP(BN69,StatePicklist!$1:$1,StatePicklist!$3:$3,"NA",0))</f>
        <v/>
      </c>
      <c r="BP69" s="297" t="str">
        <f ca="1">IF(RMDF!BO69="", "", IF(ISNUMBER(MATCH(RMDF!BO69, INDIRECT(BO69), 0)), "OK", "Invalid"))</f>
        <v/>
      </c>
      <c r="BQ69" s="281"/>
      <c r="BR69" s="281"/>
      <c r="BS69" s="281"/>
      <c r="BT69" s="281" t="b">
        <f>AND(RMDF!BW69&gt;=0, RMDF!BW69&lt;=1-SUM(RMDF!Z69,RMDF!AG69,RMDF!AN69,RMDF!AU69,RMDF!BB69,RMDF!BI69,RMDF!BP69), RMDF!BW69=ROUND(RMDF!BW69,4))</f>
        <v>1</v>
      </c>
      <c r="BU69" s="317">
        <f>RMDF!BU69</f>
        <v>0</v>
      </c>
      <c r="BV69" s="318" t="str">
        <f>IF(BU69=0,"",_xlfn.XLOOKUP(BU69,StatePicklist!$1:$1,StatePicklist!$3:$3,"NA",0))</f>
        <v/>
      </c>
      <c r="BW69" s="297" t="str">
        <f ca="1">IF(RMDF!BV69="", "", IF(ISNUMBER(MATCH(RMDF!BV69, INDIRECT(BV69), 0)), "OK", "Invalid"))</f>
        <v/>
      </c>
      <c r="BX69" s="281"/>
      <c r="BY69" s="281"/>
      <c r="BZ69" s="281"/>
      <c r="CA69" s="281" t="b">
        <f>AND(RMDF!CD69&gt;=0, RMDF!CD69&lt;=1-SUM(RMDF!Z69,RMDF!AG69,RMDF!AN69,RMDF!AU69,RMDF!BB69,RMDF!BI69,RMDF!BP69,RMDF!BW69), RMDF!CD69=ROUND(RMDF!CD69,4))</f>
        <v>1</v>
      </c>
      <c r="CB69" s="317">
        <f>RMDF!CB69</f>
        <v>0</v>
      </c>
      <c r="CC69" s="318" t="str">
        <f>IF(CB69=0,"",_xlfn.XLOOKUP(CB69,StatePicklist!$1:$1,StatePicklist!$3:$3,"NA",0))</f>
        <v/>
      </c>
      <c r="CD69" s="297" t="str">
        <f ca="1">IF(RMDF!CC69="", "", IF(ISNUMBER(MATCH(RMDF!CC69, INDIRECT(CC69), 0)), "OK", "Invalid"))</f>
        <v/>
      </c>
      <c r="CE69" s="281"/>
      <c r="CF69" s="281"/>
      <c r="CG69" s="281"/>
      <c r="CH69" s="281" t="b">
        <f>AND(RMDF!CK69&gt;=0, RMDF!CK69&lt;=1-SUM(RMDF!Z69,RMDF!AG69,RMDF!AN69,RMDF!AU69,RMDF!BB69,RMDF!BI69,RMDF!BP69,RMDF!BW69,RMDF!CD69), RMDF!CK69=ROUND(RMDF!CK69,4))</f>
        <v>1</v>
      </c>
      <c r="CI69" s="317">
        <f>RMDF!CI69</f>
        <v>0</v>
      </c>
      <c r="CJ69" s="318" t="str">
        <f>IF(CI69=0,"",_xlfn.XLOOKUP(CI69,StatePicklist!$1:$1,StatePicklist!$3:$3,"NA",0))</f>
        <v/>
      </c>
      <c r="CK69" s="297" t="str">
        <f ca="1">IF(RMDF!CJ69="", "", IF(ISNUMBER(MATCH(RMDF!CJ69, INDIRECT(CJ69), 0)), "OK", "Invalid"))</f>
        <v/>
      </c>
      <c r="CL69" s="281"/>
      <c r="CM69" s="281"/>
      <c r="CN69" s="281"/>
      <c r="CO69" s="281" t="b">
        <f>AND(RMDF!CR69&gt;=0, RMDF!CR69&lt;=1-SUM(RMDF!Z69,RMDF!AG69,RMDF!AN69,RMDF!AU69,RMDF!BB69,RMDF!BI69,RMDF!BP69,RMDF!BW69,RMDF!CD69,RMDF!CK69), RMDF!CR69=ROUND(RMDF!CR69,4))</f>
        <v>1</v>
      </c>
      <c r="CP69" s="317">
        <f>RMDF!CP69</f>
        <v>0</v>
      </c>
      <c r="CQ69" s="318" t="str">
        <f>IF(CP69=0,"",_xlfn.XLOOKUP(CP69,StatePicklist!$1:$1,StatePicklist!$3:$3,"NA",0))</f>
        <v/>
      </c>
      <c r="CR69" s="297" t="str">
        <f ca="1">IF(RMDF!CQ69="", "", IF(ISNUMBER(MATCH(RMDF!CQ69, INDIRECT(CQ69), 0)), "OK", "Invalid"))</f>
        <v/>
      </c>
      <c r="CS69" s="281"/>
      <c r="CT69" s="281"/>
      <c r="CU69" s="281"/>
      <c r="CV69" s="281" t="b">
        <f>AND(RMDF!CY69&gt;=0, RMDF!CY69&lt;=1-SUM(RMDF!Z69,RMDF!AG69,RMDF!AN69,RMDF!AU69,RMDF!BB69,RMDF!BI69,RMDF!BP69,RMDF!BW69,RMDF!CD69,RMDF!CK69,RMDF!CR69), RMDF!CY69=ROUND(RMDF!CY69,4))</f>
        <v>1</v>
      </c>
      <c r="CW69" s="317">
        <f>RMDF!CW69</f>
        <v>0</v>
      </c>
      <c r="CX69" s="318" t="str">
        <f>IF(CW69=0,"",_xlfn.XLOOKUP(CW69,StatePicklist!$1:$1,StatePicklist!$3:$3,"NA",0))</f>
        <v/>
      </c>
      <c r="CY69" s="297" t="str">
        <f ca="1">IF(RMDF!CX69="", "", IF(ISNUMBER(MATCH(RMDF!CX69, INDIRECT(CX69), 0)), "OK", "Invalid"))</f>
        <v/>
      </c>
      <c r="CZ69" s="281"/>
      <c r="DA69" s="281"/>
      <c r="DB69" s="281"/>
      <c r="DC69" s="281" t="b">
        <f>AND(RMDF!DF69&gt;=0, RMDF!DF69&lt;=1-SUM(RMDF!Z69,RMDF!AG69,RMDF!AN69,RMDF!AU69,RMDF!BB69,RMDF!BI69,RMDF!BP69,RMDF!BW69,RMDF!CD69,RMDF!CK69,RMDF!CR69,RMDF!CY69), RMDF!DF69=ROUND(RMDF!DF69,4))</f>
        <v>1</v>
      </c>
      <c r="DD69" s="317">
        <f>RMDF!DD69</f>
        <v>0</v>
      </c>
      <c r="DE69" s="318" t="str">
        <f>IF(DD69=0,"",_xlfn.XLOOKUP(DD69,StatePicklist!$1:$1,StatePicklist!$3:$3,"NA",0))</f>
        <v/>
      </c>
      <c r="DF69" s="297" t="str">
        <f ca="1">IF(RMDF!DE69="", "", IF(ISNUMBER(MATCH(RMDF!DE69, INDIRECT(DE69), 0)), "OK", "Invalid"))</f>
        <v/>
      </c>
      <c r="DG69" s="281"/>
      <c r="DH69" s="281"/>
      <c r="DI69" s="281"/>
      <c r="DJ69" s="281" t="b">
        <f>AND(RMDF!DM69&gt;=0, RMDF!DM69&lt;=1-SUM(RMDF!Z69,RMDF!AG69,RMDF!AN69,RMDF!AU69,RMDF!BB69,RMDF!BI69,RMDF!BP69,RMDF!BW69,RMDF!CD69,RMDF!CK69,RMDF!CR69,RMDF!CY69,RMDF!DF69), RMDF!DM69=ROUND(RMDF!DM69,4))</f>
        <v>1</v>
      </c>
      <c r="DK69" s="317">
        <f>RMDF!DK69</f>
        <v>0</v>
      </c>
      <c r="DL69" s="318" t="str">
        <f>IF(DK69=0,"",_xlfn.XLOOKUP(DK69,StatePicklist!$1:$1,StatePicklist!$3:$3,"NA",0))</f>
        <v/>
      </c>
      <c r="DM69" s="297" t="str">
        <f ca="1">IF(RMDF!DL69="", "", IF(ISNUMBER(MATCH(RMDF!DL69, INDIRECT(DL69), 0)), "OK", "Invalid"))</f>
        <v/>
      </c>
      <c r="DN69" s="281"/>
      <c r="DO69" s="281"/>
      <c r="DP69" s="281"/>
      <c r="DQ69" s="281" t="b">
        <f>AND(RMDF!DT69&gt;=0, RMDF!DT69&lt;=1-SUM(RMDF!Z69,RMDF!AG69,RMDF!AN69,RMDF!AU69,RMDF!BB69,RMDF!BI69,RMDF!BP69,RMDF!BW69,RMDF!CD69,RMDF!CK69,RMDF!CR69,RMDF!CY69,RMDF!DF69,RMDF!DM69), RMDF!DT69=ROUND(RMDF!DT69,4))</f>
        <v>1</v>
      </c>
      <c r="DR69" s="317">
        <f>RMDF!DR69</f>
        <v>0</v>
      </c>
      <c r="DS69" s="318" t="str">
        <f>IF(DR69=0,"",_xlfn.XLOOKUP(DR69,StatePicklist!$1:$1,StatePicklist!$3:$3,"NA",0))</f>
        <v/>
      </c>
      <c r="DT69" s="297" t="str">
        <f ca="1">IF(RMDF!DS69="", "", IF(ISNUMBER(MATCH(RMDF!DS69, INDIRECT(DS69), 0)), "OK", "Invalid"))</f>
        <v/>
      </c>
      <c r="DU69" s="281"/>
      <c r="DV69" s="281"/>
      <c r="DW69" s="281"/>
      <c r="DX69" s="281" t="b">
        <f>AND(RMDF!EA69&gt;=0, RMDF!EA69&lt;=1-SUM(RMDF!Z69,RMDF!AG69,RMDF!AN69,RMDF!AU69,RMDF!BB69,RMDF!BI69,RMDF!BP69,RMDF!BW69,RMDF!CD69,RMDF!CK69,RMDF!CR69,RMDF!CY69,RMDF!DF69,RMDF!DM69,RMDF!DT69), RMDF!EA69=ROUND(RMDF!EA69,4))</f>
        <v>1</v>
      </c>
      <c r="DY69" s="317">
        <f>RMDF!DY69</f>
        <v>0</v>
      </c>
      <c r="DZ69" s="318" t="str">
        <f>IF(DY69=0,"",_xlfn.XLOOKUP(DY69,StatePicklist!$1:$1,StatePicklist!$3:$3,"NA",0))</f>
        <v/>
      </c>
      <c r="EA69" s="297" t="str">
        <f ca="1">IF(RMDF!DZ69="", "", IF(ISNUMBER(MATCH(RMDF!DZ69, INDIRECT(DZ69), 0)), "OK", "Invalid"))</f>
        <v/>
      </c>
      <c r="EB69" s="281"/>
      <c r="EC69" s="281"/>
      <c r="ED69" s="281"/>
      <c r="EE69" s="281" t="b">
        <f>AND(RMDF!EH69&gt;=0, RMDF!EH69&lt;=1-SUM(RMDF!Z69,RMDF!AG69,RMDF!AN69,RMDF!AU69,RMDF!BB69,RMDF!BI69,RMDF!BP69,RMDF!BW69,RMDF!CD69,RMDF!CK69,RMDF!CR69,RMDF!CY69,RMDF!DF69,RMDF!DM69,RMDF!DT69,RMDF!EA69), RMDF!EH69=ROUND(RMDF!EH69,4))</f>
        <v>1</v>
      </c>
      <c r="EF69" s="317">
        <f>RMDF!EF69</f>
        <v>0</v>
      </c>
      <c r="EG69" s="318" t="str">
        <f>IF(EF69=0,"",_xlfn.XLOOKUP(EF69,StatePicklist!$1:$1,StatePicklist!$3:$3,"NA",0))</f>
        <v/>
      </c>
      <c r="EH69" s="297" t="str">
        <f ca="1">IF(RMDF!EG69="", "", IF(ISNUMBER(MATCH(RMDF!EG69, INDIRECT(EG69), 0)), "OK", "Invalid"))</f>
        <v/>
      </c>
      <c r="EI69" s="281"/>
      <c r="EJ69" s="281"/>
      <c r="EK69" s="281"/>
      <c r="EL69" s="281" t="b">
        <f>AND(RMDF!EO69&gt;=0, RMDF!EO69&lt;=1-SUM(RMDF!Z69,RMDF!AG69,RMDF!AN69,RMDF!AU69,RMDF!BB69,RMDF!BI69,RMDF!BP69,RMDF!BW69,RMDF!CD69,RMDF!CK69,RMDF!CR69,RMDF!CY69,RMDF!DF69,RMDF!DM69,RMDF!DT69,RMDF!EA69,RMDF!EH69), RMDF!EO69=ROUND(RMDF!EO69,4))</f>
        <v>1</v>
      </c>
      <c r="EM69" s="317">
        <f>RMDF!EM69</f>
        <v>0</v>
      </c>
      <c r="EN69" s="318" t="str">
        <f>IF(EM69=0,"",_xlfn.XLOOKUP(EM69,StatePicklist!$1:$1,StatePicklist!$3:$3,"NA",0))</f>
        <v/>
      </c>
      <c r="EO69" s="297" t="str">
        <f ca="1">IF(RMDF!EN69="", "", IF(ISNUMBER(MATCH(RMDF!EN69, INDIRECT(EN69), 0)), "OK", "Invalid"))</f>
        <v/>
      </c>
      <c r="EP69" s="281"/>
      <c r="EQ69" s="281"/>
      <c r="ER69" s="281"/>
      <c r="ES69" s="281" t="b">
        <f>AND(RMDF!EV69&gt;=0, RMDF!EV69&lt;=1-SUM(RMDF!Z69,RMDF!AG69,RMDF!AN69,RMDF!AU69,RMDF!BB69,RMDF!BI69,RMDF!BP69,RMDF!BW69,RMDF!CD69,RMDF!CK69,RMDF!CR69,RMDF!CY69,RMDF!DF69,RMDF!DM69,RMDF!DT69,RMDF!EA69,RMDF!EH69,RMDF!EO69), RMDF!EV69=ROUND(RMDF!EV69,4))</f>
        <v>1</v>
      </c>
      <c r="ET69" s="317">
        <f>RMDF!ET69</f>
        <v>0</v>
      </c>
      <c r="EU69" s="318" t="str">
        <f>IF(ET69=0,"",_xlfn.XLOOKUP(ET69,StatePicklist!$1:$1,StatePicklist!$3:$3,"NA",0))</f>
        <v/>
      </c>
      <c r="EV69" s="297" t="str">
        <f ca="1">IF(RMDF!EU69="", "", IF(ISNUMBER(MATCH(RMDF!EU69, INDIRECT(EU69), 0)), "OK", "Invalid"))</f>
        <v/>
      </c>
      <c r="EW69" s="281"/>
      <c r="EX69" s="281"/>
      <c r="EY69" s="281"/>
      <c r="EZ69" s="281" t="b">
        <f>AND(RMDF!FC69&gt;=0, RMDF!FC69&lt;=1-SUM(RMDF!Z69,RMDF!AG69,RMDF!AN69,RMDF!AU69,RMDF!BB69,RMDF!BI69,RMDF!BP69,RMDF!BW69,RMDF!CD69,RMDF!CK69,RMDF!CR69,RMDF!CY69,RMDF!DF69,RMDF!DM69,RMDF!DT69,RMDF!EA69,RMDF!EH69,RMDF!EO69,RMDF!EV69), RMDF!FC69=ROUND(RMDF!FC69,4))</f>
        <v>1</v>
      </c>
      <c r="FA69" s="317">
        <f>RMDF!FA69</f>
        <v>0</v>
      </c>
      <c r="FB69" s="318" t="str">
        <f>IF(FA69=0,"",_xlfn.XLOOKUP(FA69,StatePicklist!$1:$1,StatePicklist!$3:$3,"NA",0))</f>
        <v/>
      </c>
      <c r="FC69" s="297" t="str">
        <f ca="1">IF(RMDF!FB69="", "", IF(ISNUMBER(MATCH(RMDF!FB69, INDIRECT(FB69), 0)), "OK", "Invalid"))</f>
        <v/>
      </c>
    </row>
    <row r="70" spans="1:159" s="205" customFormat="1" ht="39.9" customHeight="1" x14ac:dyDescent="0.25">
      <c r="A70" s="206"/>
      <c r="B70" s="196"/>
      <c r="C70" s="197"/>
      <c r="D70" s="198"/>
      <c r="E70" s="199"/>
      <c r="F70" s="200"/>
      <c r="G70" s="201"/>
      <c r="H70" s="292"/>
      <c r="I70" s="305">
        <f>RMDF!I70</f>
        <v>0</v>
      </c>
      <c r="J70" s="305" t="str">
        <f>IF(I70=ProductCode!$B$30,"PDReclPost",IF(OR(I70=ProductCode!$C$30,I70=ProductCode!$E$30,I70=ProductCode!$G$30),"PDPreCon",IF(OR(I70=ProductCode!$D$30,I70=ProductCode!$F$30),"PDNotReclPost","")))</f>
        <v/>
      </c>
      <c r="K70" s="305" t="str">
        <f t="shared" si="9"/>
        <v/>
      </c>
      <c r="L70" s="289"/>
      <c r="M70" s="305" t="str">
        <f t="shared" si="9"/>
        <v/>
      </c>
      <c r="N70" s="289" t="b">
        <f>AND(RMDF!N70&gt;=0, RMDF!N70&lt;=1-RMDF!L70, RMDF!N70=ROUND(RMDF!N70,4))</f>
        <v>1</v>
      </c>
      <c r="O70" s="286" t="str">
        <f>IF(P70="","",IF(I70="","",IF(LEFT(I70,13)="Reclaimed pos",RawMaterialCode!$E$569,RawMaterialCode!$E$568)))</f>
        <v>Reclaimed pre-consumer mixed fibers (RM0578)</v>
      </c>
      <c r="P70" s="295">
        <f t="shared" si="10"/>
        <v>1</v>
      </c>
      <c r="Q70" s="202"/>
      <c r="R70" s="203"/>
      <c r="S70" s="204" t="str">
        <f t="shared" si="11"/>
        <v/>
      </c>
      <c r="T70" s="281"/>
      <c r="U70" s="281"/>
      <c r="V70" s="281"/>
      <c r="W70" s="281"/>
      <c r="X70" s="317">
        <f>RMDF!X70</f>
        <v>0</v>
      </c>
      <c r="Y70" s="318" t="str">
        <f>IF(X70=0,"",_xlfn.XLOOKUP(X70,StatePicklist!$1:$1,StatePicklist!$3:$3,"NA",0))</f>
        <v/>
      </c>
      <c r="Z70" s="297" t="str">
        <f ca="1">IF(RMDF!Y70="", "", IF(ISNUMBER(MATCH(RMDF!Y70, INDIRECT(Y70), 0)), "OK", "Invalid"))</f>
        <v/>
      </c>
      <c r="AA70" s="281"/>
      <c r="AB70" s="281"/>
      <c r="AC70" s="281"/>
      <c r="AD70" s="281" t="b">
        <f>AND(RMDF!AG70&gt;=0, RMDF!AG70&lt;=1-RMDF!Z70, RMDF!AG70=ROUND(RMDF!AG70,4))</f>
        <v>1</v>
      </c>
      <c r="AE70" s="317">
        <f>RMDF!AE70</f>
        <v>0</v>
      </c>
      <c r="AF70" s="318" t="str">
        <f>IF(AE70=0,"",_xlfn.XLOOKUP(AE70,StatePicklist!$1:$1,StatePicklist!$3:$3,"NA",0))</f>
        <v/>
      </c>
      <c r="AG70" s="297" t="str">
        <f ca="1">IF(RMDF!AF70="", "", IF(ISNUMBER(MATCH(RMDF!AF70, INDIRECT(AF70), 0)), "OK", "Invalid"))</f>
        <v/>
      </c>
      <c r="AH70" s="281"/>
      <c r="AI70" s="281"/>
      <c r="AJ70" s="281"/>
      <c r="AK70" s="281" t="b">
        <f>AND(RMDF!AN70&gt;=0, RMDF!AN70&lt;=1-SUM(RMDF!Z70,RMDF!AG70), RMDF!AN70=ROUND(RMDF!AN70,4))</f>
        <v>1</v>
      </c>
      <c r="AL70" s="317">
        <f>RMDF!AL70</f>
        <v>0</v>
      </c>
      <c r="AM70" s="318" t="str">
        <f>IF(AL70=0,"",_xlfn.XLOOKUP(AL70,StatePicklist!$1:$1,StatePicklist!$3:$3,"NA",0))</f>
        <v/>
      </c>
      <c r="AN70" s="297" t="str">
        <f ca="1">IF(RMDF!AM70="", "", IF(ISNUMBER(MATCH(RMDF!AM70, INDIRECT(AM70), 0)), "OK", "Invalid"))</f>
        <v/>
      </c>
      <c r="AO70" s="281"/>
      <c r="AP70" s="281"/>
      <c r="AQ70" s="281"/>
      <c r="AR70" s="281" t="b">
        <f>AND(RMDF!AU70&gt;=0, RMDF!AU70&lt;=1-SUM(RMDF!Z70,RMDF!AG70,RMDF!AN70), RMDF!AU70=ROUND(RMDF!AU70,4))</f>
        <v>1</v>
      </c>
      <c r="AS70" s="317">
        <f>RMDF!AS70</f>
        <v>0</v>
      </c>
      <c r="AT70" s="318" t="str">
        <f>IF(AS70=0,"",_xlfn.XLOOKUP(AS70,StatePicklist!$1:$1,StatePicklist!$3:$3,"NA",0))</f>
        <v/>
      </c>
      <c r="AU70" s="297" t="str">
        <f ca="1">IF(RMDF!AT70="", "", IF(ISNUMBER(MATCH(RMDF!AT70, INDIRECT(AT70), 0)), "OK", "Invalid"))</f>
        <v/>
      </c>
      <c r="AV70" s="281"/>
      <c r="AW70" s="281"/>
      <c r="AX70" s="281"/>
      <c r="AY70" s="281" t="b">
        <f>AND(RMDF!BB70&gt;=0, RMDF!BB70&lt;=1-SUM(RMDF!Z70,RMDF!AG70,RMDF!AN70,RMDF!AU70), RMDF!BB70=ROUND(RMDF!BB70,4))</f>
        <v>1</v>
      </c>
      <c r="AZ70" s="317">
        <f>RMDF!AZ70</f>
        <v>0</v>
      </c>
      <c r="BA70" s="318" t="str">
        <f>IF(AZ70=0,"",_xlfn.XLOOKUP(AZ70,StatePicklist!$1:$1,StatePicklist!$3:$3,"NA",0))</f>
        <v/>
      </c>
      <c r="BB70" s="297" t="str">
        <f ca="1">IF(RMDF!BA70="", "", IF(ISNUMBER(MATCH(RMDF!BA70, INDIRECT(BA70), 0)), "OK", "Invalid"))</f>
        <v/>
      </c>
      <c r="BC70" s="281"/>
      <c r="BD70" s="281"/>
      <c r="BE70" s="281"/>
      <c r="BF70" s="281" t="b">
        <f>AND(RMDF!BI70&gt;=0, RMDF!BI70&lt;=1-SUM(RMDF!Z70,RMDF!AG70,RMDF!AN70,RMDF!AU70,RMDF!BB70), RMDF!BI70=ROUND(RMDF!BI70,4))</f>
        <v>1</v>
      </c>
      <c r="BG70" s="317">
        <f>RMDF!BG70</f>
        <v>0</v>
      </c>
      <c r="BH70" s="318" t="str">
        <f>IF(BG70=0,"",_xlfn.XLOOKUP(BG70,StatePicklist!$1:$1,StatePicklist!$3:$3,"NA",0))</f>
        <v/>
      </c>
      <c r="BI70" s="297" t="str">
        <f ca="1">IF(RMDF!BH70="", "", IF(ISNUMBER(MATCH(RMDF!BH70, INDIRECT(BH70), 0)), "OK", "Invalid"))</f>
        <v/>
      </c>
      <c r="BJ70" s="281"/>
      <c r="BK70" s="281"/>
      <c r="BL70" s="281"/>
      <c r="BM70" s="281" t="b">
        <f>AND(RMDF!BP70&gt;=0, RMDF!BP70&lt;=1-SUM(RMDF!Z70,RMDF!AG70,RMDF!AN70,RMDF!AU70,RMDF!BB70,RMDF!BI70), RMDF!BP70=ROUND(RMDF!BP70,4))</f>
        <v>1</v>
      </c>
      <c r="BN70" s="317">
        <f>RMDF!BN70</f>
        <v>0</v>
      </c>
      <c r="BO70" s="318" t="str">
        <f>IF(BN70=0,"",_xlfn.XLOOKUP(BN70,StatePicklist!$1:$1,StatePicklist!$3:$3,"NA",0))</f>
        <v/>
      </c>
      <c r="BP70" s="297" t="str">
        <f ca="1">IF(RMDF!BO70="", "", IF(ISNUMBER(MATCH(RMDF!BO70, INDIRECT(BO70), 0)), "OK", "Invalid"))</f>
        <v/>
      </c>
      <c r="BQ70" s="281"/>
      <c r="BR70" s="281"/>
      <c r="BS70" s="281"/>
      <c r="BT70" s="281" t="b">
        <f>AND(RMDF!BW70&gt;=0, RMDF!BW70&lt;=1-SUM(RMDF!Z70,RMDF!AG70,RMDF!AN70,RMDF!AU70,RMDF!BB70,RMDF!BI70,RMDF!BP70), RMDF!BW70=ROUND(RMDF!BW70,4))</f>
        <v>1</v>
      </c>
      <c r="BU70" s="317">
        <f>RMDF!BU70</f>
        <v>0</v>
      </c>
      <c r="BV70" s="318" t="str">
        <f>IF(BU70=0,"",_xlfn.XLOOKUP(BU70,StatePicklist!$1:$1,StatePicklist!$3:$3,"NA",0))</f>
        <v/>
      </c>
      <c r="BW70" s="297" t="str">
        <f ca="1">IF(RMDF!BV70="", "", IF(ISNUMBER(MATCH(RMDF!BV70, INDIRECT(BV70), 0)), "OK", "Invalid"))</f>
        <v/>
      </c>
      <c r="BX70" s="281"/>
      <c r="BY70" s="281"/>
      <c r="BZ70" s="281"/>
      <c r="CA70" s="281" t="b">
        <f>AND(RMDF!CD70&gt;=0, RMDF!CD70&lt;=1-SUM(RMDF!Z70,RMDF!AG70,RMDF!AN70,RMDF!AU70,RMDF!BB70,RMDF!BI70,RMDF!BP70,RMDF!BW70), RMDF!CD70=ROUND(RMDF!CD70,4))</f>
        <v>1</v>
      </c>
      <c r="CB70" s="317">
        <f>RMDF!CB70</f>
        <v>0</v>
      </c>
      <c r="CC70" s="318" t="str">
        <f>IF(CB70=0,"",_xlfn.XLOOKUP(CB70,StatePicklist!$1:$1,StatePicklist!$3:$3,"NA",0))</f>
        <v/>
      </c>
      <c r="CD70" s="297" t="str">
        <f ca="1">IF(RMDF!CC70="", "", IF(ISNUMBER(MATCH(RMDF!CC70, INDIRECT(CC70), 0)), "OK", "Invalid"))</f>
        <v/>
      </c>
      <c r="CE70" s="281"/>
      <c r="CF70" s="281"/>
      <c r="CG70" s="281"/>
      <c r="CH70" s="281" t="b">
        <f>AND(RMDF!CK70&gt;=0, RMDF!CK70&lt;=1-SUM(RMDF!Z70,RMDF!AG70,RMDF!AN70,RMDF!AU70,RMDF!BB70,RMDF!BI70,RMDF!BP70,RMDF!BW70,RMDF!CD70), RMDF!CK70=ROUND(RMDF!CK70,4))</f>
        <v>1</v>
      </c>
      <c r="CI70" s="317">
        <f>RMDF!CI70</f>
        <v>0</v>
      </c>
      <c r="CJ70" s="318" t="str">
        <f>IF(CI70=0,"",_xlfn.XLOOKUP(CI70,StatePicklist!$1:$1,StatePicklist!$3:$3,"NA",0))</f>
        <v/>
      </c>
      <c r="CK70" s="297" t="str">
        <f ca="1">IF(RMDF!CJ70="", "", IF(ISNUMBER(MATCH(RMDF!CJ70, INDIRECT(CJ70), 0)), "OK", "Invalid"))</f>
        <v/>
      </c>
      <c r="CL70" s="281"/>
      <c r="CM70" s="281"/>
      <c r="CN70" s="281"/>
      <c r="CO70" s="281" t="b">
        <f>AND(RMDF!CR70&gt;=0, RMDF!CR70&lt;=1-SUM(RMDF!Z70,RMDF!AG70,RMDF!AN70,RMDF!AU70,RMDF!BB70,RMDF!BI70,RMDF!BP70,RMDF!BW70,RMDF!CD70,RMDF!CK70), RMDF!CR70=ROUND(RMDF!CR70,4))</f>
        <v>1</v>
      </c>
      <c r="CP70" s="317">
        <f>RMDF!CP70</f>
        <v>0</v>
      </c>
      <c r="CQ70" s="318" t="str">
        <f>IF(CP70=0,"",_xlfn.XLOOKUP(CP70,StatePicklist!$1:$1,StatePicklist!$3:$3,"NA",0))</f>
        <v/>
      </c>
      <c r="CR70" s="297" t="str">
        <f ca="1">IF(RMDF!CQ70="", "", IF(ISNUMBER(MATCH(RMDF!CQ70, INDIRECT(CQ70), 0)), "OK", "Invalid"))</f>
        <v/>
      </c>
      <c r="CS70" s="281"/>
      <c r="CT70" s="281"/>
      <c r="CU70" s="281"/>
      <c r="CV70" s="281" t="b">
        <f>AND(RMDF!CY70&gt;=0, RMDF!CY70&lt;=1-SUM(RMDF!Z70,RMDF!AG70,RMDF!AN70,RMDF!AU70,RMDF!BB70,RMDF!BI70,RMDF!BP70,RMDF!BW70,RMDF!CD70,RMDF!CK70,RMDF!CR70), RMDF!CY70=ROUND(RMDF!CY70,4))</f>
        <v>1</v>
      </c>
      <c r="CW70" s="317">
        <f>RMDF!CW70</f>
        <v>0</v>
      </c>
      <c r="CX70" s="318" t="str">
        <f>IF(CW70=0,"",_xlfn.XLOOKUP(CW70,StatePicklist!$1:$1,StatePicklist!$3:$3,"NA",0))</f>
        <v/>
      </c>
      <c r="CY70" s="297" t="str">
        <f ca="1">IF(RMDF!CX70="", "", IF(ISNUMBER(MATCH(RMDF!CX70, INDIRECT(CX70), 0)), "OK", "Invalid"))</f>
        <v/>
      </c>
      <c r="CZ70" s="281"/>
      <c r="DA70" s="281"/>
      <c r="DB70" s="281"/>
      <c r="DC70" s="281" t="b">
        <f>AND(RMDF!DF70&gt;=0, RMDF!DF70&lt;=1-SUM(RMDF!Z70,RMDF!AG70,RMDF!AN70,RMDF!AU70,RMDF!BB70,RMDF!BI70,RMDF!BP70,RMDF!BW70,RMDF!CD70,RMDF!CK70,RMDF!CR70,RMDF!CY70), RMDF!DF70=ROUND(RMDF!DF70,4))</f>
        <v>1</v>
      </c>
      <c r="DD70" s="317">
        <f>RMDF!DD70</f>
        <v>0</v>
      </c>
      <c r="DE70" s="318" t="str">
        <f>IF(DD70=0,"",_xlfn.XLOOKUP(DD70,StatePicklist!$1:$1,StatePicklist!$3:$3,"NA",0))</f>
        <v/>
      </c>
      <c r="DF70" s="297" t="str">
        <f ca="1">IF(RMDF!DE70="", "", IF(ISNUMBER(MATCH(RMDF!DE70, INDIRECT(DE70), 0)), "OK", "Invalid"))</f>
        <v/>
      </c>
      <c r="DG70" s="281"/>
      <c r="DH70" s="281"/>
      <c r="DI70" s="281"/>
      <c r="DJ70" s="281" t="b">
        <f>AND(RMDF!DM70&gt;=0, RMDF!DM70&lt;=1-SUM(RMDF!Z70,RMDF!AG70,RMDF!AN70,RMDF!AU70,RMDF!BB70,RMDF!BI70,RMDF!BP70,RMDF!BW70,RMDF!CD70,RMDF!CK70,RMDF!CR70,RMDF!CY70,RMDF!DF70), RMDF!DM70=ROUND(RMDF!DM70,4))</f>
        <v>1</v>
      </c>
      <c r="DK70" s="317">
        <f>RMDF!DK70</f>
        <v>0</v>
      </c>
      <c r="DL70" s="318" t="str">
        <f>IF(DK70=0,"",_xlfn.XLOOKUP(DK70,StatePicklist!$1:$1,StatePicklist!$3:$3,"NA",0))</f>
        <v/>
      </c>
      <c r="DM70" s="297" t="str">
        <f ca="1">IF(RMDF!DL70="", "", IF(ISNUMBER(MATCH(RMDF!DL70, INDIRECT(DL70), 0)), "OK", "Invalid"))</f>
        <v/>
      </c>
      <c r="DN70" s="281"/>
      <c r="DO70" s="281"/>
      <c r="DP70" s="281"/>
      <c r="DQ70" s="281" t="b">
        <f>AND(RMDF!DT70&gt;=0, RMDF!DT70&lt;=1-SUM(RMDF!Z70,RMDF!AG70,RMDF!AN70,RMDF!AU70,RMDF!BB70,RMDF!BI70,RMDF!BP70,RMDF!BW70,RMDF!CD70,RMDF!CK70,RMDF!CR70,RMDF!CY70,RMDF!DF70,RMDF!DM70), RMDF!DT70=ROUND(RMDF!DT70,4))</f>
        <v>1</v>
      </c>
      <c r="DR70" s="317">
        <f>RMDF!DR70</f>
        <v>0</v>
      </c>
      <c r="DS70" s="318" t="str">
        <f>IF(DR70=0,"",_xlfn.XLOOKUP(DR70,StatePicklist!$1:$1,StatePicklist!$3:$3,"NA",0))</f>
        <v/>
      </c>
      <c r="DT70" s="297" t="str">
        <f ca="1">IF(RMDF!DS70="", "", IF(ISNUMBER(MATCH(RMDF!DS70, INDIRECT(DS70), 0)), "OK", "Invalid"))</f>
        <v/>
      </c>
      <c r="DU70" s="281"/>
      <c r="DV70" s="281"/>
      <c r="DW70" s="281"/>
      <c r="DX70" s="281" t="b">
        <f>AND(RMDF!EA70&gt;=0, RMDF!EA70&lt;=1-SUM(RMDF!Z70,RMDF!AG70,RMDF!AN70,RMDF!AU70,RMDF!BB70,RMDF!BI70,RMDF!BP70,RMDF!BW70,RMDF!CD70,RMDF!CK70,RMDF!CR70,RMDF!CY70,RMDF!DF70,RMDF!DM70,RMDF!DT70), RMDF!EA70=ROUND(RMDF!EA70,4))</f>
        <v>1</v>
      </c>
      <c r="DY70" s="317">
        <f>RMDF!DY70</f>
        <v>0</v>
      </c>
      <c r="DZ70" s="318" t="str">
        <f>IF(DY70=0,"",_xlfn.XLOOKUP(DY70,StatePicklist!$1:$1,StatePicklist!$3:$3,"NA",0))</f>
        <v/>
      </c>
      <c r="EA70" s="297" t="str">
        <f ca="1">IF(RMDF!DZ70="", "", IF(ISNUMBER(MATCH(RMDF!DZ70, INDIRECT(DZ70), 0)), "OK", "Invalid"))</f>
        <v/>
      </c>
      <c r="EB70" s="281"/>
      <c r="EC70" s="281"/>
      <c r="ED70" s="281"/>
      <c r="EE70" s="281" t="b">
        <f>AND(RMDF!EH70&gt;=0, RMDF!EH70&lt;=1-SUM(RMDF!Z70,RMDF!AG70,RMDF!AN70,RMDF!AU70,RMDF!BB70,RMDF!BI70,RMDF!BP70,RMDF!BW70,RMDF!CD70,RMDF!CK70,RMDF!CR70,RMDF!CY70,RMDF!DF70,RMDF!DM70,RMDF!DT70,RMDF!EA70), RMDF!EH70=ROUND(RMDF!EH70,4))</f>
        <v>1</v>
      </c>
      <c r="EF70" s="317">
        <f>RMDF!EF70</f>
        <v>0</v>
      </c>
      <c r="EG70" s="318" t="str">
        <f>IF(EF70=0,"",_xlfn.XLOOKUP(EF70,StatePicklist!$1:$1,StatePicklist!$3:$3,"NA",0))</f>
        <v/>
      </c>
      <c r="EH70" s="297" t="str">
        <f ca="1">IF(RMDF!EG70="", "", IF(ISNUMBER(MATCH(RMDF!EG70, INDIRECT(EG70), 0)), "OK", "Invalid"))</f>
        <v/>
      </c>
      <c r="EI70" s="281"/>
      <c r="EJ70" s="281"/>
      <c r="EK70" s="281"/>
      <c r="EL70" s="281" t="b">
        <f>AND(RMDF!EO70&gt;=0, RMDF!EO70&lt;=1-SUM(RMDF!Z70,RMDF!AG70,RMDF!AN70,RMDF!AU70,RMDF!BB70,RMDF!BI70,RMDF!BP70,RMDF!BW70,RMDF!CD70,RMDF!CK70,RMDF!CR70,RMDF!CY70,RMDF!DF70,RMDF!DM70,RMDF!DT70,RMDF!EA70,RMDF!EH70), RMDF!EO70=ROUND(RMDF!EO70,4))</f>
        <v>1</v>
      </c>
      <c r="EM70" s="317">
        <f>RMDF!EM70</f>
        <v>0</v>
      </c>
      <c r="EN70" s="318" t="str">
        <f>IF(EM70=0,"",_xlfn.XLOOKUP(EM70,StatePicklist!$1:$1,StatePicklist!$3:$3,"NA",0))</f>
        <v/>
      </c>
      <c r="EO70" s="297" t="str">
        <f ca="1">IF(RMDF!EN70="", "", IF(ISNUMBER(MATCH(RMDF!EN70, INDIRECT(EN70), 0)), "OK", "Invalid"))</f>
        <v/>
      </c>
      <c r="EP70" s="281"/>
      <c r="EQ70" s="281"/>
      <c r="ER70" s="281"/>
      <c r="ES70" s="281" t="b">
        <f>AND(RMDF!EV70&gt;=0, RMDF!EV70&lt;=1-SUM(RMDF!Z70,RMDF!AG70,RMDF!AN70,RMDF!AU70,RMDF!BB70,RMDF!BI70,RMDF!BP70,RMDF!BW70,RMDF!CD70,RMDF!CK70,RMDF!CR70,RMDF!CY70,RMDF!DF70,RMDF!DM70,RMDF!DT70,RMDF!EA70,RMDF!EH70,RMDF!EO70), RMDF!EV70=ROUND(RMDF!EV70,4))</f>
        <v>1</v>
      </c>
      <c r="ET70" s="317">
        <f>RMDF!ET70</f>
        <v>0</v>
      </c>
      <c r="EU70" s="318" t="str">
        <f>IF(ET70=0,"",_xlfn.XLOOKUP(ET70,StatePicklist!$1:$1,StatePicklist!$3:$3,"NA",0))</f>
        <v/>
      </c>
      <c r="EV70" s="297" t="str">
        <f ca="1">IF(RMDF!EU70="", "", IF(ISNUMBER(MATCH(RMDF!EU70, INDIRECT(EU70), 0)), "OK", "Invalid"))</f>
        <v/>
      </c>
      <c r="EW70" s="281"/>
      <c r="EX70" s="281"/>
      <c r="EY70" s="281"/>
      <c r="EZ70" s="281" t="b">
        <f>AND(RMDF!FC70&gt;=0, RMDF!FC70&lt;=1-SUM(RMDF!Z70,RMDF!AG70,RMDF!AN70,RMDF!AU70,RMDF!BB70,RMDF!BI70,RMDF!BP70,RMDF!BW70,RMDF!CD70,RMDF!CK70,RMDF!CR70,RMDF!CY70,RMDF!DF70,RMDF!DM70,RMDF!DT70,RMDF!EA70,RMDF!EH70,RMDF!EO70,RMDF!EV70), RMDF!FC70=ROUND(RMDF!FC70,4))</f>
        <v>1</v>
      </c>
      <c r="FA70" s="317">
        <f>RMDF!FA70</f>
        <v>0</v>
      </c>
      <c r="FB70" s="318" t="str">
        <f>IF(FA70=0,"",_xlfn.XLOOKUP(FA70,StatePicklist!$1:$1,StatePicklist!$3:$3,"NA",0))</f>
        <v/>
      </c>
      <c r="FC70" s="297" t="str">
        <f ca="1">IF(RMDF!FB70="", "", IF(ISNUMBER(MATCH(RMDF!FB70, INDIRECT(FB70), 0)), "OK", "Invalid"))</f>
        <v/>
      </c>
    </row>
    <row r="71" spans="1:159" s="205" customFormat="1" ht="39.9" customHeight="1" x14ac:dyDescent="0.25">
      <c r="A71" s="206"/>
      <c r="B71" s="196"/>
      <c r="C71" s="197"/>
      <c r="D71" s="198"/>
      <c r="E71" s="199"/>
      <c r="F71" s="200"/>
      <c r="G71" s="201"/>
      <c r="H71" s="292"/>
      <c r="I71" s="305">
        <f>RMDF!I71</f>
        <v>0</v>
      </c>
      <c r="J71" s="305" t="str">
        <f>IF(I71=ProductCode!$B$30,"PDReclPost",IF(OR(I71=ProductCode!$C$30,I71=ProductCode!$E$30,I71=ProductCode!$G$30),"PDPreCon",IF(OR(I71=ProductCode!$D$30,I71=ProductCode!$F$30),"PDNotReclPost","")))</f>
        <v/>
      </c>
      <c r="K71" s="305" t="str">
        <f t="shared" si="9"/>
        <v/>
      </c>
      <c r="L71" s="289"/>
      <c r="M71" s="305" t="str">
        <f t="shared" si="9"/>
        <v/>
      </c>
      <c r="N71" s="289" t="b">
        <f>AND(RMDF!N71&gt;=0, RMDF!N71&lt;=1-RMDF!L71, RMDF!N71=ROUND(RMDF!N71,4))</f>
        <v>1</v>
      </c>
      <c r="O71" s="286" t="str">
        <f>IF(P71="","",IF(I71="","",IF(LEFT(I71,13)="Reclaimed pos",RawMaterialCode!$E$569,RawMaterialCode!$E$568)))</f>
        <v>Reclaimed pre-consumer mixed fibers (RM0578)</v>
      </c>
      <c r="P71" s="295">
        <f t="shared" si="10"/>
        <v>1</v>
      </c>
      <c r="Q71" s="202"/>
      <c r="R71" s="203"/>
      <c r="S71" s="204" t="str">
        <f t="shared" si="11"/>
        <v/>
      </c>
      <c r="T71" s="281"/>
      <c r="U71" s="281"/>
      <c r="V71" s="281"/>
      <c r="W71" s="281"/>
      <c r="X71" s="317">
        <f>RMDF!X71</f>
        <v>0</v>
      </c>
      <c r="Y71" s="318" t="str">
        <f>IF(X71=0,"",_xlfn.XLOOKUP(X71,StatePicklist!$1:$1,StatePicklist!$3:$3,"NA",0))</f>
        <v/>
      </c>
      <c r="Z71" s="297" t="str">
        <f ca="1">IF(RMDF!Y71="", "", IF(ISNUMBER(MATCH(RMDF!Y71, INDIRECT(Y71), 0)), "OK", "Invalid"))</f>
        <v/>
      </c>
      <c r="AA71" s="281"/>
      <c r="AB71" s="281"/>
      <c r="AC71" s="281"/>
      <c r="AD71" s="281" t="b">
        <f>AND(RMDF!AG71&gt;=0, RMDF!AG71&lt;=1-RMDF!Z71, RMDF!AG71=ROUND(RMDF!AG71,4))</f>
        <v>1</v>
      </c>
      <c r="AE71" s="317">
        <f>RMDF!AE71</f>
        <v>0</v>
      </c>
      <c r="AF71" s="318" t="str">
        <f>IF(AE71=0,"",_xlfn.XLOOKUP(AE71,StatePicklist!$1:$1,StatePicklist!$3:$3,"NA",0))</f>
        <v/>
      </c>
      <c r="AG71" s="297" t="str">
        <f ca="1">IF(RMDF!AF71="", "", IF(ISNUMBER(MATCH(RMDF!AF71, INDIRECT(AF71), 0)), "OK", "Invalid"))</f>
        <v/>
      </c>
      <c r="AH71" s="281"/>
      <c r="AI71" s="281"/>
      <c r="AJ71" s="281"/>
      <c r="AK71" s="281" t="b">
        <f>AND(RMDF!AN71&gt;=0, RMDF!AN71&lt;=1-SUM(RMDF!Z71,RMDF!AG71), RMDF!AN71=ROUND(RMDF!AN71,4))</f>
        <v>1</v>
      </c>
      <c r="AL71" s="317">
        <f>RMDF!AL71</f>
        <v>0</v>
      </c>
      <c r="AM71" s="318" t="str">
        <f>IF(AL71=0,"",_xlfn.XLOOKUP(AL71,StatePicklist!$1:$1,StatePicklist!$3:$3,"NA",0))</f>
        <v/>
      </c>
      <c r="AN71" s="297" t="str">
        <f ca="1">IF(RMDF!AM71="", "", IF(ISNUMBER(MATCH(RMDF!AM71, INDIRECT(AM71), 0)), "OK", "Invalid"))</f>
        <v/>
      </c>
      <c r="AO71" s="281"/>
      <c r="AP71" s="281"/>
      <c r="AQ71" s="281"/>
      <c r="AR71" s="281" t="b">
        <f>AND(RMDF!AU71&gt;=0, RMDF!AU71&lt;=1-SUM(RMDF!Z71,RMDF!AG71,RMDF!AN71), RMDF!AU71=ROUND(RMDF!AU71,4))</f>
        <v>1</v>
      </c>
      <c r="AS71" s="317">
        <f>RMDF!AS71</f>
        <v>0</v>
      </c>
      <c r="AT71" s="318" t="str">
        <f>IF(AS71=0,"",_xlfn.XLOOKUP(AS71,StatePicklist!$1:$1,StatePicklist!$3:$3,"NA",0))</f>
        <v/>
      </c>
      <c r="AU71" s="297" t="str">
        <f ca="1">IF(RMDF!AT71="", "", IF(ISNUMBER(MATCH(RMDF!AT71, INDIRECT(AT71), 0)), "OK", "Invalid"))</f>
        <v/>
      </c>
      <c r="AV71" s="281"/>
      <c r="AW71" s="281"/>
      <c r="AX71" s="281"/>
      <c r="AY71" s="281" t="b">
        <f>AND(RMDF!BB71&gt;=0, RMDF!BB71&lt;=1-SUM(RMDF!Z71,RMDF!AG71,RMDF!AN71,RMDF!AU71), RMDF!BB71=ROUND(RMDF!BB71,4))</f>
        <v>1</v>
      </c>
      <c r="AZ71" s="317">
        <f>RMDF!AZ71</f>
        <v>0</v>
      </c>
      <c r="BA71" s="318" t="str">
        <f>IF(AZ71=0,"",_xlfn.XLOOKUP(AZ71,StatePicklist!$1:$1,StatePicklist!$3:$3,"NA",0))</f>
        <v/>
      </c>
      <c r="BB71" s="297" t="str">
        <f ca="1">IF(RMDF!BA71="", "", IF(ISNUMBER(MATCH(RMDF!BA71, INDIRECT(BA71), 0)), "OK", "Invalid"))</f>
        <v/>
      </c>
      <c r="BC71" s="281"/>
      <c r="BD71" s="281"/>
      <c r="BE71" s="281"/>
      <c r="BF71" s="281" t="b">
        <f>AND(RMDF!BI71&gt;=0, RMDF!BI71&lt;=1-SUM(RMDF!Z71,RMDF!AG71,RMDF!AN71,RMDF!AU71,RMDF!BB71), RMDF!BI71=ROUND(RMDF!BI71,4))</f>
        <v>1</v>
      </c>
      <c r="BG71" s="317">
        <f>RMDF!BG71</f>
        <v>0</v>
      </c>
      <c r="BH71" s="318" t="str">
        <f>IF(BG71=0,"",_xlfn.XLOOKUP(BG71,StatePicklist!$1:$1,StatePicklist!$3:$3,"NA",0))</f>
        <v/>
      </c>
      <c r="BI71" s="297" t="str">
        <f ca="1">IF(RMDF!BH71="", "", IF(ISNUMBER(MATCH(RMDF!BH71, INDIRECT(BH71), 0)), "OK", "Invalid"))</f>
        <v/>
      </c>
      <c r="BJ71" s="281"/>
      <c r="BK71" s="281"/>
      <c r="BL71" s="281"/>
      <c r="BM71" s="281" t="b">
        <f>AND(RMDF!BP71&gt;=0, RMDF!BP71&lt;=1-SUM(RMDF!Z71,RMDF!AG71,RMDF!AN71,RMDF!AU71,RMDF!BB71,RMDF!BI71), RMDF!BP71=ROUND(RMDF!BP71,4))</f>
        <v>1</v>
      </c>
      <c r="BN71" s="317">
        <f>RMDF!BN71</f>
        <v>0</v>
      </c>
      <c r="BO71" s="318" t="str">
        <f>IF(BN71=0,"",_xlfn.XLOOKUP(BN71,StatePicklist!$1:$1,StatePicklist!$3:$3,"NA",0))</f>
        <v/>
      </c>
      <c r="BP71" s="297" t="str">
        <f ca="1">IF(RMDF!BO71="", "", IF(ISNUMBER(MATCH(RMDF!BO71, INDIRECT(BO71), 0)), "OK", "Invalid"))</f>
        <v/>
      </c>
      <c r="BQ71" s="281"/>
      <c r="BR71" s="281"/>
      <c r="BS71" s="281"/>
      <c r="BT71" s="281" t="b">
        <f>AND(RMDF!BW71&gt;=0, RMDF!BW71&lt;=1-SUM(RMDF!Z71,RMDF!AG71,RMDF!AN71,RMDF!AU71,RMDF!BB71,RMDF!BI71,RMDF!BP71), RMDF!BW71=ROUND(RMDF!BW71,4))</f>
        <v>1</v>
      </c>
      <c r="BU71" s="317">
        <f>RMDF!BU71</f>
        <v>0</v>
      </c>
      <c r="BV71" s="318" t="str">
        <f>IF(BU71=0,"",_xlfn.XLOOKUP(BU71,StatePicklist!$1:$1,StatePicklist!$3:$3,"NA",0))</f>
        <v/>
      </c>
      <c r="BW71" s="297" t="str">
        <f ca="1">IF(RMDF!BV71="", "", IF(ISNUMBER(MATCH(RMDF!BV71, INDIRECT(BV71), 0)), "OK", "Invalid"))</f>
        <v/>
      </c>
      <c r="BX71" s="281"/>
      <c r="BY71" s="281"/>
      <c r="BZ71" s="281"/>
      <c r="CA71" s="281" t="b">
        <f>AND(RMDF!CD71&gt;=0, RMDF!CD71&lt;=1-SUM(RMDF!Z71,RMDF!AG71,RMDF!AN71,RMDF!AU71,RMDF!BB71,RMDF!BI71,RMDF!BP71,RMDF!BW71), RMDF!CD71=ROUND(RMDF!CD71,4))</f>
        <v>1</v>
      </c>
      <c r="CB71" s="317">
        <f>RMDF!CB71</f>
        <v>0</v>
      </c>
      <c r="CC71" s="318" t="str">
        <f>IF(CB71=0,"",_xlfn.XLOOKUP(CB71,StatePicklist!$1:$1,StatePicklist!$3:$3,"NA",0))</f>
        <v/>
      </c>
      <c r="CD71" s="297" t="str">
        <f ca="1">IF(RMDF!CC71="", "", IF(ISNUMBER(MATCH(RMDF!CC71, INDIRECT(CC71), 0)), "OK", "Invalid"))</f>
        <v/>
      </c>
      <c r="CE71" s="281"/>
      <c r="CF71" s="281"/>
      <c r="CG71" s="281"/>
      <c r="CH71" s="281" t="b">
        <f>AND(RMDF!CK71&gt;=0, RMDF!CK71&lt;=1-SUM(RMDF!Z71,RMDF!AG71,RMDF!AN71,RMDF!AU71,RMDF!BB71,RMDF!BI71,RMDF!BP71,RMDF!BW71,RMDF!CD71), RMDF!CK71=ROUND(RMDF!CK71,4))</f>
        <v>1</v>
      </c>
      <c r="CI71" s="317">
        <f>RMDF!CI71</f>
        <v>0</v>
      </c>
      <c r="CJ71" s="318" t="str">
        <f>IF(CI71=0,"",_xlfn.XLOOKUP(CI71,StatePicklist!$1:$1,StatePicklist!$3:$3,"NA",0))</f>
        <v/>
      </c>
      <c r="CK71" s="297" t="str">
        <f ca="1">IF(RMDF!CJ71="", "", IF(ISNUMBER(MATCH(RMDF!CJ71, INDIRECT(CJ71), 0)), "OK", "Invalid"))</f>
        <v/>
      </c>
      <c r="CL71" s="281"/>
      <c r="CM71" s="281"/>
      <c r="CN71" s="281"/>
      <c r="CO71" s="281" t="b">
        <f>AND(RMDF!CR71&gt;=0, RMDF!CR71&lt;=1-SUM(RMDF!Z71,RMDF!AG71,RMDF!AN71,RMDF!AU71,RMDF!BB71,RMDF!BI71,RMDF!BP71,RMDF!BW71,RMDF!CD71,RMDF!CK71), RMDF!CR71=ROUND(RMDF!CR71,4))</f>
        <v>1</v>
      </c>
      <c r="CP71" s="317">
        <f>RMDF!CP71</f>
        <v>0</v>
      </c>
      <c r="CQ71" s="318" t="str">
        <f>IF(CP71=0,"",_xlfn.XLOOKUP(CP71,StatePicklist!$1:$1,StatePicklist!$3:$3,"NA",0))</f>
        <v/>
      </c>
      <c r="CR71" s="297" t="str">
        <f ca="1">IF(RMDF!CQ71="", "", IF(ISNUMBER(MATCH(RMDF!CQ71, INDIRECT(CQ71), 0)), "OK", "Invalid"))</f>
        <v/>
      </c>
      <c r="CS71" s="281"/>
      <c r="CT71" s="281"/>
      <c r="CU71" s="281"/>
      <c r="CV71" s="281" t="b">
        <f>AND(RMDF!CY71&gt;=0, RMDF!CY71&lt;=1-SUM(RMDF!Z71,RMDF!AG71,RMDF!AN71,RMDF!AU71,RMDF!BB71,RMDF!BI71,RMDF!BP71,RMDF!BW71,RMDF!CD71,RMDF!CK71,RMDF!CR71), RMDF!CY71=ROUND(RMDF!CY71,4))</f>
        <v>1</v>
      </c>
      <c r="CW71" s="317">
        <f>RMDF!CW71</f>
        <v>0</v>
      </c>
      <c r="CX71" s="318" t="str">
        <f>IF(CW71=0,"",_xlfn.XLOOKUP(CW71,StatePicklist!$1:$1,StatePicklist!$3:$3,"NA",0))</f>
        <v/>
      </c>
      <c r="CY71" s="297" t="str">
        <f ca="1">IF(RMDF!CX71="", "", IF(ISNUMBER(MATCH(RMDF!CX71, INDIRECT(CX71), 0)), "OK", "Invalid"))</f>
        <v/>
      </c>
      <c r="CZ71" s="281"/>
      <c r="DA71" s="281"/>
      <c r="DB71" s="281"/>
      <c r="DC71" s="281" t="b">
        <f>AND(RMDF!DF71&gt;=0, RMDF!DF71&lt;=1-SUM(RMDF!Z71,RMDF!AG71,RMDF!AN71,RMDF!AU71,RMDF!BB71,RMDF!BI71,RMDF!BP71,RMDF!BW71,RMDF!CD71,RMDF!CK71,RMDF!CR71,RMDF!CY71), RMDF!DF71=ROUND(RMDF!DF71,4))</f>
        <v>1</v>
      </c>
      <c r="DD71" s="317">
        <f>RMDF!DD71</f>
        <v>0</v>
      </c>
      <c r="DE71" s="318" t="str">
        <f>IF(DD71=0,"",_xlfn.XLOOKUP(DD71,StatePicklist!$1:$1,StatePicklist!$3:$3,"NA",0))</f>
        <v/>
      </c>
      <c r="DF71" s="297" t="str">
        <f ca="1">IF(RMDF!DE71="", "", IF(ISNUMBER(MATCH(RMDF!DE71, INDIRECT(DE71), 0)), "OK", "Invalid"))</f>
        <v/>
      </c>
      <c r="DG71" s="281"/>
      <c r="DH71" s="281"/>
      <c r="DI71" s="281"/>
      <c r="DJ71" s="281" t="b">
        <f>AND(RMDF!DM71&gt;=0, RMDF!DM71&lt;=1-SUM(RMDF!Z71,RMDF!AG71,RMDF!AN71,RMDF!AU71,RMDF!BB71,RMDF!BI71,RMDF!BP71,RMDF!BW71,RMDF!CD71,RMDF!CK71,RMDF!CR71,RMDF!CY71,RMDF!DF71), RMDF!DM71=ROUND(RMDF!DM71,4))</f>
        <v>1</v>
      </c>
      <c r="DK71" s="317">
        <f>RMDF!DK71</f>
        <v>0</v>
      </c>
      <c r="DL71" s="318" t="str">
        <f>IF(DK71=0,"",_xlfn.XLOOKUP(DK71,StatePicklist!$1:$1,StatePicklist!$3:$3,"NA",0))</f>
        <v/>
      </c>
      <c r="DM71" s="297" t="str">
        <f ca="1">IF(RMDF!DL71="", "", IF(ISNUMBER(MATCH(RMDF!DL71, INDIRECT(DL71), 0)), "OK", "Invalid"))</f>
        <v/>
      </c>
      <c r="DN71" s="281"/>
      <c r="DO71" s="281"/>
      <c r="DP71" s="281"/>
      <c r="DQ71" s="281" t="b">
        <f>AND(RMDF!DT71&gt;=0, RMDF!DT71&lt;=1-SUM(RMDF!Z71,RMDF!AG71,RMDF!AN71,RMDF!AU71,RMDF!BB71,RMDF!BI71,RMDF!BP71,RMDF!BW71,RMDF!CD71,RMDF!CK71,RMDF!CR71,RMDF!CY71,RMDF!DF71,RMDF!DM71), RMDF!DT71=ROUND(RMDF!DT71,4))</f>
        <v>1</v>
      </c>
      <c r="DR71" s="317">
        <f>RMDF!DR71</f>
        <v>0</v>
      </c>
      <c r="DS71" s="318" t="str">
        <f>IF(DR71=0,"",_xlfn.XLOOKUP(DR71,StatePicklist!$1:$1,StatePicklist!$3:$3,"NA",0))</f>
        <v/>
      </c>
      <c r="DT71" s="297" t="str">
        <f ca="1">IF(RMDF!DS71="", "", IF(ISNUMBER(MATCH(RMDF!DS71, INDIRECT(DS71), 0)), "OK", "Invalid"))</f>
        <v/>
      </c>
      <c r="DU71" s="281"/>
      <c r="DV71" s="281"/>
      <c r="DW71" s="281"/>
      <c r="DX71" s="281" t="b">
        <f>AND(RMDF!EA71&gt;=0, RMDF!EA71&lt;=1-SUM(RMDF!Z71,RMDF!AG71,RMDF!AN71,RMDF!AU71,RMDF!BB71,RMDF!BI71,RMDF!BP71,RMDF!BW71,RMDF!CD71,RMDF!CK71,RMDF!CR71,RMDF!CY71,RMDF!DF71,RMDF!DM71,RMDF!DT71), RMDF!EA71=ROUND(RMDF!EA71,4))</f>
        <v>1</v>
      </c>
      <c r="DY71" s="317">
        <f>RMDF!DY71</f>
        <v>0</v>
      </c>
      <c r="DZ71" s="318" t="str">
        <f>IF(DY71=0,"",_xlfn.XLOOKUP(DY71,StatePicklist!$1:$1,StatePicklist!$3:$3,"NA",0))</f>
        <v/>
      </c>
      <c r="EA71" s="297" t="str">
        <f ca="1">IF(RMDF!DZ71="", "", IF(ISNUMBER(MATCH(RMDF!DZ71, INDIRECT(DZ71), 0)), "OK", "Invalid"))</f>
        <v/>
      </c>
      <c r="EB71" s="281"/>
      <c r="EC71" s="281"/>
      <c r="ED71" s="281"/>
      <c r="EE71" s="281" t="b">
        <f>AND(RMDF!EH71&gt;=0, RMDF!EH71&lt;=1-SUM(RMDF!Z71,RMDF!AG71,RMDF!AN71,RMDF!AU71,RMDF!BB71,RMDF!BI71,RMDF!BP71,RMDF!BW71,RMDF!CD71,RMDF!CK71,RMDF!CR71,RMDF!CY71,RMDF!DF71,RMDF!DM71,RMDF!DT71,RMDF!EA71), RMDF!EH71=ROUND(RMDF!EH71,4))</f>
        <v>1</v>
      </c>
      <c r="EF71" s="317">
        <f>RMDF!EF71</f>
        <v>0</v>
      </c>
      <c r="EG71" s="318" t="str">
        <f>IF(EF71=0,"",_xlfn.XLOOKUP(EF71,StatePicklist!$1:$1,StatePicklist!$3:$3,"NA",0))</f>
        <v/>
      </c>
      <c r="EH71" s="297" t="str">
        <f ca="1">IF(RMDF!EG71="", "", IF(ISNUMBER(MATCH(RMDF!EG71, INDIRECT(EG71), 0)), "OK", "Invalid"))</f>
        <v/>
      </c>
      <c r="EI71" s="281"/>
      <c r="EJ71" s="281"/>
      <c r="EK71" s="281"/>
      <c r="EL71" s="281" t="b">
        <f>AND(RMDF!EO71&gt;=0, RMDF!EO71&lt;=1-SUM(RMDF!Z71,RMDF!AG71,RMDF!AN71,RMDF!AU71,RMDF!BB71,RMDF!BI71,RMDF!BP71,RMDF!BW71,RMDF!CD71,RMDF!CK71,RMDF!CR71,RMDF!CY71,RMDF!DF71,RMDF!DM71,RMDF!DT71,RMDF!EA71,RMDF!EH71), RMDF!EO71=ROUND(RMDF!EO71,4))</f>
        <v>1</v>
      </c>
      <c r="EM71" s="317">
        <f>RMDF!EM71</f>
        <v>0</v>
      </c>
      <c r="EN71" s="318" t="str">
        <f>IF(EM71=0,"",_xlfn.XLOOKUP(EM71,StatePicklist!$1:$1,StatePicklist!$3:$3,"NA",0))</f>
        <v/>
      </c>
      <c r="EO71" s="297" t="str">
        <f ca="1">IF(RMDF!EN71="", "", IF(ISNUMBER(MATCH(RMDF!EN71, INDIRECT(EN71), 0)), "OK", "Invalid"))</f>
        <v/>
      </c>
      <c r="EP71" s="281"/>
      <c r="EQ71" s="281"/>
      <c r="ER71" s="281"/>
      <c r="ES71" s="281" t="b">
        <f>AND(RMDF!EV71&gt;=0, RMDF!EV71&lt;=1-SUM(RMDF!Z71,RMDF!AG71,RMDF!AN71,RMDF!AU71,RMDF!BB71,RMDF!BI71,RMDF!BP71,RMDF!BW71,RMDF!CD71,RMDF!CK71,RMDF!CR71,RMDF!CY71,RMDF!DF71,RMDF!DM71,RMDF!DT71,RMDF!EA71,RMDF!EH71,RMDF!EO71), RMDF!EV71=ROUND(RMDF!EV71,4))</f>
        <v>1</v>
      </c>
      <c r="ET71" s="317">
        <f>RMDF!ET71</f>
        <v>0</v>
      </c>
      <c r="EU71" s="318" t="str">
        <f>IF(ET71=0,"",_xlfn.XLOOKUP(ET71,StatePicklist!$1:$1,StatePicklist!$3:$3,"NA",0))</f>
        <v/>
      </c>
      <c r="EV71" s="297" t="str">
        <f ca="1">IF(RMDF!EU71="", "", IF(ISNUMBER(MATCH(RMDF!EU71, INDIRECT(EU71), 0)), "OK", "Invalid"))</f>
        <v/>
      </c>
      <c r="EW71" s="281"/>
      <c r="EX71" s="281"/>
      <c r="EY71" s="281"/>
      <c r="EZ71" s="281" t="b">
        <f>AND(RMDF!FC71&gt;=0, RMDF!FC71&lt;=1-SUM(RMDF!Z71,RMDF!AG71,RMDF!AN71,RMDF!AU71,RMDF!BB71,RMDF!BI71,RMDF!BP71,RMDF!BW71,RMDF!CD71,RMDF!CK71,RMDF!CR71,RMDF!CY71,RMDF!DF71,RMDF!DM71,RMDF!DT71,RMDF!EA71,RMDF!EH71,RMDF!EO71,RMDF!EV71), RMDF!FC71=ROUND(RMDF!FC71,4))</f>
        <v>1</v>
      </c>
      <c r="FA71" s="317">
        <f>RMDF!FA71</f>
        <v>0</v>
      </c>
      <c r="FB71" s="318" t="str">
        <f>IF(FA71=0,"",_xlfn.XLOOKUP(FA71,StatePicklist!$1:$1,StatePicklist!$3:$3,"NA",0))</f>
        <v/>
      </c>
      <c r="FC71" s="297" t="str">
        <f ca="1">IF(RMDF!FB71="", "", IF(ISNUMBER(MATCH(RMDF!FB71, INDIRECT(FB71), 0)), "OK", "Invalid"))</f>
        <v/>
      </c>
    </row>
    <row r="72" spans="1:159" s="205" customFormat="1" ht="39.9" customHeight="1" x14ac:dyDescent="0.25">
      <c r="A72" s="206"/>
      <c r="B72" s="196"/>
      <c r="C72" s="197"/>
      <c r="D72" s="198"/>
      <c r="E72" s="199"/>
      <c r="F72" s="200"/>
      <c r="G72" s="201"/>
      <c r="H72" s="292"/>
      <c r="I72" s="305">
        <f>RMDF!I72</f>
        <v>0</v>
      </c>
      <c r="J72" s="305" t="str">
        <f>IF(I72=ProductCode!$B$30,"PDReclPost",IF(OR(I72=ProductCode!$C$30,I72=ProductCode!$E$30,I72=ProductCode!$G$30),"PDPreCon",IF(OR(I72=ProductCode!$D$30,I72=ProductCode!$F$30),"PDNotReclPost","")))</f>
        <v/>
      </c>
      <c r="K72" s="305" t="str">
        <f t="shared" si="9"/>
        <v/>
      </c>
      <c r="L72" s="289"/>
      <c r="M72" s="305" t="str">
        <f t="shared" si="9"/>
        <v/>
      </c>
      <c r="N72" s="289" t="b">
        <f>AND(RMDF!N72&gt;=0, RMDF!N72&lt;=1-RMDF!L72, RMDF!N72=ROUND(RMDF!N72,4))</f>
        <v>1</v>
      </c>
      <c r="O72" s="286" t="str">
        <f>IF(P72="","",IF(I72="","",IF(LEFT(I72,13)="Reclaimed pos",RawMaterialCode!$E$569,RawMaterialCode!$E$568)))</f>
        <v>Reclaimed pre-consumer mixed fibers (RM0578)</v>
      </c>
      <c r="P72" s="295">
        <f t="shared" si="10"/>
        <v>1</v>
      </c>
      <c r="Q72" s="202"/>
      <c r="R72" s="203"/>
      <c r="S72" s="204" t="str">
        <f t="shared" si="11"/>
        <v/>
      </c>
      <c r="T72" s="281"/>
      <c r="U72" s="281"/>
      <c r="V72" s="281"/>
      <c r="W72" s="281"/>
      <c r="X72" s="317">
        <f>RMDF!X72</f>
        <v>0</v>
      </c>
      <c r="Y72" s="318" t="str">
        <f>IF(X72=0,"",_xlfn.XLOOKUP(X72,StatePicklist!$1:$1,StatePicklist!$3:$3,"NA",0))</f>
        <v/>
      </c>
      <c r="Z72" s="297" t="str">
        <f ca="1">IF(RMDF!Y72="", "", IF(ISNUMBER(MATCH(RMDF!Y72, INDIRECT(Y72), 0)), "OK", "Invalid"))</f>
        <v/>
      </c>
      <c r="AA72" s="281"/>
      <c r="AB72" s="281"/>
      <c r="AC72" s="281"/>
      <c r="AD72" s="281" t="b">
        <f>AND(RMDF!AG72&gt;=0, RMDF!AG72&lt;=1-RMDF!Z72, RMDF!AG72=ROUND(RMDF!AG72,4))</f>
        <v>1</v>
      </c>
      <c r="AE72" s="317">
        <f>RMDF!AE72</f>
        <v>0</v>
      </c>
      <c r="AF72" s="318" t="str">
        <f>IF(AE72=0,"",_xlfn.XLOOKUP(AE72,StatePicklist!$1:$1,StatePicklist!$3:$3,"NA",0))</f>
        <v/>
      </c>
      <c r="AG72" s="297" t="str">
        <f ca="1">IF(RMDF!AF72="", "", IF(ISNUMBER(MATCH(RMDF!AF72, INDIRECT(AF72), 0)), "OK", "Invalid"))</f>
        <v/>
      </c>
      <c r="AH72" s="281"/>
      <c r="AI72" s="281"/>
      <c r="AJ72" s="281"/>
      <c r="AK72" s="281" t="b">
        <f>AND(RMDF!AN72&gt;=0, RMDF!AN72&lt;=1-SUM(RMDF!Z72,RMDF!AG72), RMDF!AN72=ROUND(RMDF!AN72,4))</f>
        <v>1</v>
      </c>
      <c r="AL72" s="317">
        <f>RMDF!AL72</f>
        <v>0</v>
      </c>
      <c r="AM72" s="318" t="str">
        <f>IF(AL72=0,"",_xlfn.XLOOKUP(AL72,StatePicklist!$1:$1,StatePicklist!$3:$3,"NA",0))</f>
        <v/>
      </c>
      <c r="AN72" s="297" t="str">
        <f ca="1">IF(RMDF!AM72="", "", IF(ISNUMBER(MATCH(RMDF!AM72, INDIRECT(AM72), 0)), "OK", "Invalid"))</f>
        <v/>
      </c>
      <c r="AO72" s="281"/>
      <c r="AP72" s="281"/>
      <c r="AQ72" s="281"/>
      <c r="AR72" s="281" t="b">
        <f>AND(RMDF!AU72&gt;=0, RMDF!AU72&lt;=1-SUM(RMDF!Z72,RMDF!AG72,RMDF!AN72), RMDF!AU72=ROUND(RMDF!AU72,4))</f>
        <v>1</v>
      </c>
      <c r="AS72" s="317">
        <f>RMDF!AS72</f>
        <v>0</v>
      </c>
      <c r="AT72" s="318" t="str">
        <f>IF(AS72=0,"",_xlfn.XLOOKUP(AS72,StatePicklist!$1:$1,StatePicklist!$3:$3,"NA",0))</f>
        <v/>
      </c>
      <c r="AU72" s="297" t="str">
        <f ca="1">IF(RMDF!AT72="", "", IF(ISNUMBER(MATCH(RMDF!AT72, INDIRECT(AT72), 0)), "OK", "Invalid"))</f>
        <v/>
      </c>
      <c r="AV72" s="281"/>
      <c r="AW72" s="281"/>
      <c r="AX72" s="281"/>
      <c r="AY72" s="281" t="b">
        <f>AND(RMDF!BB72&gt;=0, RMDF!BB72&lt;=1-SUM(RMDF!Z72,RMDF!AG72,RMDF!AN72,RMDF!AU72), RMDF!BB72=ROUND(RMDF!BB72,4))</f>
        <v>1</v>
      </c>
      <c r="AZ72" s="317">
        <f>RMDF!AZ72</f>
        <v>0</v>
      </c>
      <c r="BA72" s="318" t="str">
        <f>IF(AZ72=0,"",_xlfn.XLOOKUP(AZ72,StatePicklist!$1:$1,StatePicklist!$3:$3,"NA",0))</f>
        <v/>
      </c>
      <c r="BB72" s="297" t="str">
        <f ca="1">IF(RMDF!BA72="", "", IF(ISNUMBER(MATCH(RMDF!BA72, INDIRECT(BA72), 0)), "OK", "Invalid"))</f>
        <v/>
      </c>
      <c r="BC72" s="281"/>
      <c r="BD72" s="281"/>
      <c r="BE72" s="281"/>
      <c r="BF72" s="281" t="b">
        <f>AND(RMDF!BI72&gt;=0, RMDF!BI72&lt;=1-SUM(RMDF!Z72,RMDF!AG72,RMDF!AN72,RMDF!AU72,RMDF!BB72), RMDF!BI72=ROUND(RMDF!BI72,4))</f>
        <v>1</v>
      </c>
      <c r="BG72" s="317">
        <f>RMDF!BG72</f>
        <v>0</v>
      </c>
      <c r="BH72" s="318" t="str">
        <f>IF(BG72=0,"",_xlfn.XLOOKUP(BG72,StatePicklist!$1:$1,StatePicklist!$3:$3,"NA",0))</f>
        <v/>
      </c>
      <c r="BI72" s="297" t="str">
        <f ca="1">IF(RMDF!BH72="", "", IF(ISNUMBER(MATCH(RMDF!BH72, INDIRECT(BH72), 0)), "OK", "Invalid"))</f>
        <v/>
      </c>
      <c r="BJ72" s="281"/>
      <c r="BK72" s="281"/>
      <c r="BL72" s="281"/>
      <c r="BM72" s="281" t="b">
        <f>AND(RMDF!BP72&gt;=0, RMDF!BP72&lt;=1-SUM(RMDF!Z72,RMDF!AG72,RMDF!AN72,RMDF!AU72,RMDF!BB72,RMDF!BI72), RMDF!BP72=ROUND(RMDF!BP72,4))</f>
        <v>1</v>
      </c>
      <c r="BN72" s="317">
        <f>RMDF!BN72</f>
        <v>0</v>
      </c>
      <c r="BO72" s="318" t="str">
        <f>IF(BN72=0,"",_xlfn.XLOOKUP(BN72,StatePicklist!$1:$1,StatePicklist!$3:$3,"NA",0))</f>
        <v/>
      </c>
      <c r="BP72" s="297" t="str">
        <f ca="1">IF(RMDF!BO72="", "", IF(ISNUMBER(MATCH(RMDF!BO72, INDIRECT(BO72), 0)), "OK", "Invalid"))</f>
        <v/>
      </c>
      <c r="BQ72" s="281"/>
      <c r="BR72" s="281"/>
      <c r="BS72" s="281"/>
      <c r="BT72" s="281" t="b">
        <f>AND(RMDF!BW72&gt;=0, RMDF!BW72&lt;=1-SUM(RMDF!Z72,RMDF!AG72,RMDF!AN72,RMDF!AU72,RMDF!BB72,RMDF!BI72,RMDF!BP72), RMDF!BW72=ROUND(RMDF!BW72,4))</f>
        <v>1</v>
      </c>
      <c r="BU72" s="317">
        <f>RMDF!BU72</f>
        <v>0</v>
      </c>
      <c r="BV72" s="318" t="str">
        <f>IF(BU72=0,"",_xlfn.XLOOKUP(BU72,StatePicklist!$1:$1,StatePicklist!$3:$3,"NA",0))</f>
        <v/>
      </c>
      <c r="BW72" s="297" t="str">
        <f ca="1">IF(RMDF!BV72="", "", IF(ISNUMBER(MATCH(RMDF!BV72, INDIRECT(BV72), 0)), "OK", "Invalid"))</f>
        <v/>
      </c>
      <c r="BX72" s="281"/>
      <c r="BY72" s="281"/>
      <c r="BZ72" s="281"/>
      <c r="CA72" s="281" t="b">
        <f>AND(RMDF!CD72&gt;=0, RMDF!CD72&lt;=1-SUM(RMDF!Z72,RMDF!AG72,RMDF!AN72,RMDF!AU72,RMDF!BB72,RMDF!BI72,RMDF!BP72,RMDF!BW72), RMDF!CD72=ROUND(RMDF!CD72,4))</f>
        <v>1</v>
      </c>
      <c r="CB72" s="317">
        <f>RMDF!CB72</f>
        <v>0</v>
      </c>
      <c r="CC72" s="318" t="str">
        <f>IF(CB72=0,"",_xlfn.XLOOKUP(CB72,StatePicklist!$1:$1,StatePicklist!$3:$3,"NA",0))</f>
        <v/>
      </c>
      <c r="CD72" s="297" t="str">
        <f ca="1">IF(RMDF!CC72="", "", IF(ISNUMBER(MATCH(RMDF!CC72, INDIRECT(CC72), 0)), "OK", "Invalid"))</f>
        <v/>
      </c>
      <c r="CE72" s="281"/>
      <c r="CF72" s="281"/>
      <c r="CG72" s="281"/>
      <c r="CH72" s="281" t="b">
        <f>AND(RMDF!CK72&gt;=0, RMDF!CK72&lt;=1-SUM(RMDF!Z72,RMDF!AG72,RMDF!AN72,RMDF!AU72,RMDF!BB72,RMDF!BI72,RMDF!BP72,RMDF!BW72,RMDF!CD72), RMDF!CK72=ROUND(RMDF!CK72,4))</f>
        <v>1</v>
      </c>
      <c r="CI72" s="317">
        <f>RMDF!CI72</f>
        <v>0</v>
      </c>
      <c r="CJ72" s="318" t="str">
        <f>IF(CI72=0,"",_xlfn.XLOOKUP(CI72,StatePicklist!$1:$1,StatePicklist!$3:$3,"NA",0))</f>
        <v/>
      </c>
      <c r="CK72" s="297" t="str">
        <f ca="1">IF(RMDF!CJ72="", "", IF(ISNUMBER(MATCH(RMDF!CJ72, INDIRECT(CJ72), 0)), "OK", "Invalid"))</f>
        <v/>
      </c>
      <c r="CL72" s="281"/>
      <c r="CM72" s="281"/>
      <c r="CN72" s="281"/>
      <c r="CO72" s="281" t="b">
        <f>AND(RMDF!CR72&gt;=0, RMDF!CR72&lt;=1-SUM(RMDF!Z72,RMDF!AG72,RMDF!AN72,RMDF!AU72,RMDF!BB72,RMDF!BI72,RMDF!BP72,RMDF!BW72,RMDF!CD72,RMDF!CK72), RMDF!CR72=ROUND(RMDF!CR72,4))</f>
        <v>1</v>
      </c>
      <c r="CP72" s="317">
        <f>RMDF!CP72</f>
        <v>0</v>
      </c>
      <c r="CQ72" s="318" t="str">
        <f>IF(CP72=0,"",_xlfn.XLOOKUP(CP72,StatePicklist!$1:$1,StatePicklist!$3:$3,"NA",0))</f>
        <v/>
      </c>
      <c r="CR72" s="297" t="str">
        <f ca="1">IF(RMDF!CQ72="", "", IF(ISNUMBER(MATCH(RMDF!CQ72, INDIRECT(CQ72), 0)), "OK", "Invalid"))</f>
        <v/>
      </c>
      <c r="CS72" s="281"/>
      <c r="CT72" s="281"/>
      <c r="CU72" s="281"/>
      <c r="CV72" s="281" t="b">
        <f>AND(RMDF!CY72&gt;=0, RMDF!CY72&lt;=1-SUM(RMDF!Z72,RMDF!AG72,RMDF!AN72,RMDF!AU72,RMDF!BB72,RMDF!BI72,RMDF!BP72,RMDF!BW72,RMDF!CD72,RMDF!CK72,RMDF!CR72), RMDF!CY72=ROUND(RMDF!CY72,4))</f>
        <v>1</v>
      </c>
      <c r="CW72" s="317">
        <f>RMDF!CW72</f>
        <v>0</v>
      </c>
      <c r="CX72" s="318" t="str">
        <f>IF(CW72=0,"",_xlfn.XLOOKUP(CW72,StatePicklist!$1:$1,StatePicklist!$3:$3,"NA",0))</f>
        <v/>
      </c>
      <c r="CY72" s="297" t="str">
        <f ca="1">IF(RMDF!CX72="", "", IF(ISNUMBER(MATCH(RMDF!CX72, INDIRECT(CX72), 0)), "OK", "Invalid"))</f>
        <v/>
      </c>
      <c r="CZ72" s="281"/>
      <c r="DA72" s="281"/>
      <c r="DB72" s="281"/>
      <c r="DC72" s="281" t="b">
        <f>AND(RMDF!DF72&gt;=0, RMDF!DF72&lt;=1-SUM(RMDF!Z72,RMDF!AG72,RMDF!AN72,RMDF!AU72,RMDF!BB72,RMDF!BI72,RMDF!BP72,RMDF!BW72,RMDF!CD72,RMDF!CK72,RMDF!CR72,RMDF!CY72), RMDF!DF72=ROUND(RMDF!DF72,4))</f>
        <v>1</v>
      </c>
      <c r="DD72" s="317">
        <f>RMDF!DD72</f>
        <v>0</v>
      </c>
      <c r="DE72" s="318" t="str">
        <f>IF(DD72=0,"",_xlfn.XLOOKUP(DD72,StatePicklist!$1:$1,StatePicklist!$3:$3,"NA",0))</f>
        <v/>
      </c>
      <c r="DF72" s="297" t="str">
        <f ca="1">IF(RMDF!DE72="", "", IF(ISNUMBER(MATCH(RMDF!DE72, INDIRECT(DE72), 0)), "OK", "Invalid"))</f>
        <v/>
      </c>
      <c r="DG72" s="281"/>
      <c r="DH72" s="281"/>
      <c r="DI72" s="281"/>
      <c r="DJ72" s="281" t="b">
        <f>AND(RMDF!DM72&gt;=0, RMDF!DM72&lt;=1-SUM(RMDF!Z72,RMDF!AG72,RMDF!AN72,RMDF!AU72,RMDF!BB72,RMDF!BI72,RMDF!BP72,RMDF!BW72,RMDF!CD72,RMDF!CK72,RMDF!CR72,RMDF!CY72,RMDF!DF72), RMDF!DM72=ROUND(RMDF!DM72,4))</f>
        <v>1</v>
      </c>
      <c r="DK72" s="317">
        <f>RMDF!DK72</f>
        <v>0</v>
      </c>
      <c r="DL72" s="318" t="str">
        <f>IF(DK72=0,"",_xlfn.XLOOKUP(DK72,StatePicklist!$1:$1,StatePicklist!$3:$3,"NA",0))</f>
        <v/>
      </c>
      <c r="DM72" s="297" t="str">
        <f ca="1">IF(RMDF!DL72="", "", IF(ISNUMBER(MATCH(RMDF!DL72, INDIRECT(DL72), 0)), "OK", "Invalid"))</f>
        <v/>
      </c>
      <c r="DN72" s="281"/>
      <c r="DO72" s="281"/>
      <c r="DP72" s="281"/>
      <c r="DQ72" s="281" t="b">
        <f>AND(RMDF!DT72&gt;=0, RMDF!DT72&lt;=1-SUM(RMDF!Z72,RMDF!AG72,RMDF!AN72,RMDF!AU72,RMDF!BB72,RMDF!BI72,RMDF!BP72,RMDF!BW72,RMDF!CD72,RMDF!CK72,RMDF!CR72,RMDF!CY72,RMDF!DF72,RMDF!DM72), RMDF!DT72=ROUND(RMDF!DT72,4))</f>
        <v>1</v>
      </c>
      <c r="DR72" s="317">
        <f>RMDF!DR72</f>
        <v>0</v>
      </c>
      <c r="DS72" s="318" t="str">
        <f>IF(DR72=0,"",_xlfn.XLOOKUP(DR72,StatePicklist!$1:$1,StatePicklist!$3:$3,"NA",0))</f>
        <v/>
      </c>
      <c r="DT72" s="297" t="str">
        <f ca="1">IF(RMDF!DS72="", "", IF(ISNUMBER(MATCH(RMDF!DS72, INDIRECT(DS72), 0)), "OK", "Invalid"))</f>
        <v/>
      </c>
      <c r="DU72" s="281"/>
      <c r="DV72" s="281"/>
      <c r="DW72" s="281"/>
      <c r="DX72" s="281" t="b">
        <f>AND(RMDF!EA72&gt;=0, RMDF!EA72&lt;=1-SUM(RMDF!Z72,RMDF!AG72,RMDF!AN72,RMDF!AU72,RMDF!BB72,RMDF!BI72,RMDF!BP72,RMDF!BW72,RMDF!CD72,RMDF!CK72,RMDF!CR72,RMDF!CY72,RMDF!DF72,RMDF!DM72,RMDF!DT72), RMDF!EA72=ROUND(RMDF!EA72,4))</f>
        <v>1</v>
      </c>
      <c r="DY72" s="317">
        <f>RMDF!DY72</f>
        <v>0</v>
      </c>
      <c r="DZ72" s="318" t="str">
        <f>IF(DY72=0,"",_xlfn.XLOOKUP(DY72,StatePicklist!$1:$1,StatePicklist!$3:$3,"NA",0))</f>
        <v/>
      </c>
      <c r="EA72" s="297" t="str">
        <f ca="1">IF(RMDF!DZ72="", "", IF(ISNUMBER(MATCH(RMDF!DZ72, INDIRECT(DZ72), 0)), "OK", "Invalid"))</f>
        <v/>
      </c>
      <c r="EB72" s="281"/>
      <c r="EC72" s="281"/>
      <c r="ED72" s="281"/>
      <c r="EE72" s="281" t="b">
        <f>AND(RMDF!EH72&gt;=0, RMDF!EH72&lt;=1-SUM(RMDF!Z72,RMDF!AG72,RMDF!AN72,RMDF!AU72,RMDF!BB72,RMDF!BI72,RMDF!BP72,RMDF!BW72,RMDF!CD72,RMDF!CK72,RMDF!CR72,RMDF!CY72,RMDF!DF72,RMDF!DM72,RMDF!DT72,RMDF!EA72), RMDF!EH72=ROUND(RMDF!EH72,4))</f>
        <v>1</v>
      </c>
      <c r="EF72" s="317">
        <f>RMDF!EF72</f>
        <v>0</v>
      </c>
      <c r="EG72" s="318" t="str">
        <f>IF(EF72=0,"",_xlfn.XLOOKUP(EF72,StatePicklist!$1:$1,StatePicklist!$3:$3,"NA",0))</f>
        <v/>
      </c>
      <c r="EH72" s="297" t="str">
        <f ca="1">IF(RMDF!EG72="", "", IF(ISNUMBER(MATCH(RMDF!EG72, INDIRECT(EG72), 0)), "OK", "Invalid"))</f>
        <v/>
      </c>
      <c r="EI72" s="281"/>
      <c r="EJ72" s="281"/>
      <c r="EK72" s="281"/>
      <c r="EL72" s="281" t="b">
        <f>AND(RMDF!EO72&gt;=0, RMDF!EO72&lt;=1-SUM(RMDF!Z72,RMDF!AG72,RMDF!AN72,RMDF!AU72,RMDF!BB72,RMDF!BI72,RMDF!BP72,RMDF!BW72,RMDF!CD72,RMDF!CK72,RMDF!CR72,RMDF!CY72,RMDF!DF72,RMDF!DM72,RMDF!DT72,RMDF!EA72,RMDF!EH72), RMDF!EO72=ROUND(RMDF!EO72,4))</f>
        <v>1</v>
      </c>
      <c r="EM72" s="317">
        <f>RMDF!EM72</f>
        <v>0</v>
      </c>
      <c r="EN72" s="318" t="str">
        <f>IF(EM72=0,"",_xlfn.XLOOKUP(EM72,StatePicklist!$1:$1,StatePicklist!$3:$3,"NA",0))</f>
        <v/>
      </c>
      <c r="EO72" s="297" t="str">
        <f ca="1">IF(RMDF!EN72="", "", IF(ISNUMBER(MATCH(RMDF!EN72, INDIRECT(EN72), 0)), "OK", "Invalid"))</f>
        <v/>
      </c>
      <c r="EP72" s="281"/>
      <c r="EQ72" s="281"/>
      <c r="ER72" s="281"/>
      <c r="ES72" s="281" t="b">
        <f>AND(RMDF!EV72&gt;=0, RMDF!EV72&lt;=1-SUM(RMDF!Z72,RMDF!AG72,RMDF!AN72,RMDF!AU72,RMDF!BB72,RMDF!BI72,RMDF!BP72,RMDF!BW72,RMDF!CD72,RMDF!CK72,RMDF!CR72,RMDF!CY72,RMDF!DF72,RMDF!DM72,RMDF!DT72,RMDF!EA72,RMDF!EH72,RMDF!EO72), RMDF!EV72=ROUND(RMDF!EV72,4))</f>
        <v>1</v>
      </c>
      <c r="ET72" s="317">
        <f>RMDF!ET72</f>
        <v>0</v>
      </c>
      <c r="EU72" s="318" t="str">
        <f>IF(ET72=0,"",_xlfn.XLOOKUP(ET72,StatePicklist!$1:$1,StatePicklist!$3:$3,"NA",0))</f>
        <v/>
      </c>
      <c r="EV72" s="297" t="str">
        <f ca="1">IF(RMDF!EU72="", "", IF(ISNUMBER(MATCH(RMDF!EU72, INDIRECT(EU72), 0)), "OK", "Invalid"))</f>
        <v/>
      </c>
      <c r="EW72" s="281"/>
      <c r="EX72" s="281"/>
      <c r="EY72" s="281"/>
      <c r="EZ72" s="281" t="b">
        <f>AND(RMDF!FC72&gt;=0, RMDF!FC72&lt;=1-SUM(RMDF!Z72,RMDF!AG72,RMDF!AN72,RMDF!AU72,RMDF!BB72,RMDF!BI72,RMDF!BP72,RMDF!BW72,RMDF!CD72,RMDF!CK72,RMDF!CR72,RMDF!CY72,RMDF!DF72,RMDF!DM72,RMDF!DT72,RMDF!EA72,RMDF!EH72,RMDF!EO72,RMDF!EV72), RMDF!FC72=ROUND(RMDF!FC72,4))</f>
        <v>1</v>
      </c>
      <c r="FA72" s="317">
        <f>RMDF!FA72</f>
        <v>0</v>
      </c>
      <c r="FB72" s="318" t="str">
        <f>IF(FA72=0,"",_xlfn.XLOOKUP(FA72,StatePicklist!$1:$1,StatePicklist!$3:$3,"NA",0))</f>
        <v/>
      </c>
      <c r="FC72" s="297" t="str">
        <f ca="1">IF(RMDF!FB72="", "", IF(ISNUMBER(MATCH(RMDF!FB72, INDIRECT(FB72), 0)), "OK", "Invalid"))</f>
        <v/>
      </c>
    </row>
    <row r="73" spans="1:159" s="205" customFormat="1" ht="39.9" customHeight="1" x14ac:dyDescent="0.25">
      <c r="A73" s="206"/>
      <c r="B73" s="196"/>
      <c r="C73" s="197"/>
      <c r="D73" s="198"/>
      <c r="E73" s="199"/>
      <c r="F73" s="200"/>
      <c r="G73" s="201"/>
      <c r="H73" s="292"/>
      <c r="I73" s="305">
        <f>RMDF!I73</f>
        <v>0</v>
      </c>
      <c r="J73" s="305" t="str">
        <f>IF(I73=ProductCode!$B$30,"PDReclPost",IF(OR(I73=ProductCode!$C$30,I73=ProductCode!$E$30,I73=ProductCode!$G$30),"PDPreCon",IF(OR(I73=ProductCode!$D$30,I73=ProductCode!$F$30),"PDNotReclPost","")))</f>
        <v/>
      </c>
      <c r="K73" s="305" t="str">
        <f t="shared" si="9"/>
        <v/>
      </c>
      <c r="L73" s="289"/>
      <c r="M73" s="305" t="str">
        <f t="shared" si="9"/>
        <v/>
      </c>
      <c r="N73" s="289" t="b">
        <f>AND(RMDF!N73&gt;=0, RMDF!N73&lt;=1-RMDF!L73, RMDF!N73=ROUND(RMDF!N73,4))</f>
        <v>1</v>
      </c>
      <c r="O73" s="286" t="str">
        <f>IF(P73="","",IF(I73="","",IF(LEFT(I73,13)="Reclaimed pos",RawMaterialCode!$E$569,RawMaterialCode!$E$568)))</f>
        <v>Reclaimed pre-consumer mixed fibers (RM0578)</v>
      </c>
      <c r="P73" s="295">
        <f t="shared" si="10"/>
        <v>1</v>
      </c>
      <c r="Q73" s="202"/>
      <c r="R73" s="203"/>
      <c r="S73" s="204" t="str">
        <f t="shared" si="11"/>
        <v/>
      </c>
      <c r="T73" s="281"/>
      <c r="U73" s="281"/>
      <c r="V73" s="281"/>
      <c r="W73" s="281"/>
      <c r="X73" s="317">
        <f>RMDF!X73</f>
        <v>0</v>
      </c>
      <c r="Y73" s="318" t="str">
        <f>IF(X73=0,"",_xlfn.XLOOKUP(X73,StatePicklist!$1:$1,StatePicklist!$3:$3,"NA",0))</f>
        <v/>
      </c>
      <c r="Z73" s="297" t="str">
        <f ca="1">IF(RMDF!Y73="", "", IF(ISNUMBER(MATCH(RMDF!Y73, INDIRECT(Y73), 0)), "OK", "Invalid"))</f>
        <v/>
      </c>
      <c r="AA73" s="281"/>
      <c r="AB73" s="281"/>
      <c r="AC73" s="281"/>
      <c r="AD73" s="281" t="b">
        <f>AND(RMDF!AG73&gt;=0, RMDF!AG73&lt;=1-RMDF!Z73, RMDF!AG73=ROUND(RMDF!AG73,4))</f>
        <v>1</v>
      </c>
      <c r="AE73" s="317">
        <f>RMDF!AE73</f>
        <v>0</v>
      </c>
      <c r="AF73" s="318" t="str">
        <f>IF(AE73=0,"",_xlfn.XLOOKUP(AE73,StatePicklist!$1:$1,StatePicklist!$3:$3,"NA",0))</f>
        <v/>
      </c>
      <c r="AG73" s="297" t="str">
        <f ca="1">IF(RMDF!AF73="", "", IF(ISNUMBER(MATCH(RMDF!AF73, INDIRECT(AF73), 0)), "OK", "Invalid"))</f>
        <v/>
      </c>
      <c r="AH73" s="281"/>
      <c r="AI73" s="281"/>
      <c r="AJ73" s="281"/>
      <c r="AK73" s="281" t="b">
        <f>AND(RMDF!AN73&gt;=0, RMDF!AN73&lt;=1-SUM(RMDF!Z73,RMDF!AG73), RMDF!AN73=ROUND(RMDF!AN73,4))</f>
        <v>1</v>
      </c>
      <c r="AL73" s="317">
        <f>RMDF!AL73</f>
        <v>0</v>
      </c>
      <c r="AM73" s="318" t="str">
        <f>IF(AL73=0,"",_xlfn.XLOOKUP(AL73,StatePicklist!$1:$1,StatePicklist!$3:$3,"NA",0))</f>
        <v/>
      </c>
      <c r="AN73" s="297" t="str">
        <f ca="1">IF(RMDF!AM73="", "", IF(ISNUMBER(MATCH(RMDF!AM73, INDIRECT(AM73), 0)), "OK", "Invalid"))</f>
        <v/>
      </c>
      <c r="AO73" s="281"/>
      <c r="AP73" s="281"/>
      <c r="AQ73" s="281"/>
      <c r="AR73" s="281" t="b">
        <f>AND(RMDF!AU73&gt;=0, RMDF!AU73&lt;=1-SUM(RMDF!Z73,RMDF!AG73,RMDF!AN73), RMDF!AU73=ROUND(RMDF!AU73,4))</f>
        <v>1</v>
      </c>
      <c r="AS73" s="317">
        <f>RMDF!AS73</f>
        <v>0</v>
      </c>
      <c r="AT73" s="318" t="str">
        <f>IF(AS73=0,"",_xlfn.XLOOKUP(AS73,StatePicklist!$1:$1,StatePicklist!$3:$3,"NA",0))</f>
        <v/>
      </c>
      <c r="AU73" s="297" t="str">
        <f ca="1">IF(RMDF!AT73="", "", IF(ISNUMBER(MATCH(RMDF!AT73, INDIRECT(AT73), 0)), "OK", "Invalid"))</f>
        <v/>
      </c>
      <c r="AV73" s="281"/>
      <c r="AW73" s="281"/>
      <c r="AX73" s="281"/>
      <c r="AY73" s="281" t="b">
        <f>AND(RMDF!BB73&gt;=0, RMDF!BB73&lt;=1-SUM(RMDF!Z73,RMDF!AG73,RMDF!AN73,RMDF!AU73), RMDF!BB73=ROUND(RMDF!BB73,4))</f>
        <v>1</v>
      </c>
      <c r="AZ73" s="317">
        <f>RMDF!AZ73</f>
        <v>0</v>
      </c>
      <c r="BA73" s="318" t="str">
        <f>IF(AZ73=0,"",_xlfn.XLOOKUP(AZ73,StatePicklist!$1:$1,StatePicklist!$3:$3,"NA",0))</f>
        <v/>
      </c>
      <c r="BB73" s="297" t="str">
        <f ca="1">IF(RMDF!BA73="", "", IF(ISNUMBER(MATCH(RMDF!BA73, INDIRECT(BA73), 0)), "OK", "Invalid"))</f>
        <v/>
      </c>
      <c r="BC73" s="281"/>
      <c r="BD73" s="281"/>
      <c r="BE73" s="281"/>
      <c r="BF73" s="281" t="b">
        <f>AND(RMDF!BI73&gt;=0, RMDF!BI73&lt;=1-SUM(RMDF!Z73,RMDF!AG73,RMDF!AN73,RMDF!AU73,RMDF!BB73), RMDF!BI73=ROUND(RMDF!BI73,4))</f>
        <v>1</v>
      </c>
      <c r="BG73" s="317">
        <f>RMDF!BG73</f>
        <v>0</v>
      </c>
      <c r="BH73" s="318" t="str">
        <f>IF(BG73=0,"",_xlfn.XLOOKUP(BG73,StatePicklist!$1:$1,StatePicklist!$3:$3,"NA",0))</f>
        <v/>
      </c>
      <c r="BI73" s="297" t="str">
        <f ca="1">IF(RMDF!BH73="", "", IF(ISNUMBER(MATCH(RMDF!BH73, INDIRECT(BH73), 0)), "OK", "Invalid"))</f>
        <v/>
      </c>
      <c r="BJ73" s="281"/>
      <c r="BK73" s="281"/>
      <c r="BL73" s="281"/>
      <c r="BM73" s="281" t="b">
        <f>AND(RMDF!BP73&gt;=0, RMDF!BP73&lt;=1-SUM(RMDF!Z73,RMDF!AG73,RMDF!AN73,RMDF!AU73,RMDF!BB73,RMDF!BI73), RMDF!BP73=ROUND(RMDF!BP73,4))</f>
        <v>1</v>
      </c>
      <c r="BN73" s="317">
        <f>RMDF!BN73</f>
        <v>0</v>
      </c>
      <c r="BO73" s="318" t="str">
        <f>IF(BN73=0,"",_xlfn.XLOOKUP(BN73,StatePicklist!$1:$1,StatePicklist!$3:$3,"NA",0))</f>
        <v/>
      </c>
      <c r="BP73" s="297" t="str">
        <f ca="1">IF(RMDF!BO73="", "", IF(ISNUMBER(MATCH(RMDF!BO73, INDIRECT(BO73), 0)), "OK", "Invalid"))</f>
        <v/>
      </c>
      <c r="BQ73" s="281"/>
      <c r="BR73" s="281"/>
      <c r="BS73" s="281"/>
      <c r="BT73" s="281" t="b">
        <f>AND(RMDF!BW73&gt;=0, RMDF!BW73&lt;=1-SUM(RMDF!Z73,RMDF!AG73,RMDF!AN73,RMDF!AU73,RMDF!BB73,RMDF!BI73,RMDF!BP73), RMDF!BW73=ROUND(RMDF!BW73,4))</f>
        <v>1</v>
      </c>
      <c r="BU73" s="317">
        <f>RMDF!BU73</f>
        <v>0</v>
      </c>
      <c r="BV73" s="318" t="str">
        <f>IF(BU73=0,"",_xlfn.XLOOKUP(BU73,StatePicklist!$1:$1,StatePicklist!$3:$3,"NA",0))</f>
        <v/>
      </c>
      <c r="BW73" s="297" t="str">
        <f ca="1">IF(RMDF!BV73="", "", IF(ISNUMBER(MATCH(RMDF!BV73, INDIRECT(BV73), 0)), "OK", "Invalid"))</f>
        <v/>
      </c>
      <c r="BX73" s="281"/>
      <c r="BY73" s="281"/>
      <c r="BZ73" s="281"/>
      <c r="CA73" s="281" t="b">
        <f>AND(RMDF!CD73&gt;=0, RMDF!CD73&lt;=1-SUM(RMDF!Z73,RMDF!AG73,RMDF!AN73,RMDF!AU73,RMDF!BB73,RMDF!BI73,RMDF!BP73,RMDF!BW73), RMDF!CD73=ROUND(RMDF!CD73,4))</f>
        <v>1</v>
      </c>
      <c r="CB73" s="317">
        <f>RMDF!CB73</f>
        <v>0</v>
      </c>
      <c r="CC73" s="318" t="str">
        <f>IF(CB73=0,"",_xlfn.XLOOKUP(CB73,StatePicklist!$1:$1,StatePicklist!$3:$3,"NA",0))</f>
        <v/>
      </c>
      <c r="CD73" s="297" t="str">
        <f ca="1">IF(RMDF!CC73="", "", IF(ISNUMBER(MATCH(RMDF!CC73, INDIRECT(CC73), 0)), "OK", "Invalid"))</f>
        <v/>
      </c>
      <c r="CE73" s="281"/>
      <c r="CF73" s="281"/>
      <c r="CG73" s="281"/>
      <c r="CH73" s="281" t="b">
        <f>AND(RMDF!CK73&gt;=0, RMDF!CK73&lt;=1-SUM(RMDF!Z73,RMDF!AG73,RMDF!AN73,RMDF!AU73,RMDF!BB73,RMDF!BI73,RMDF!BP73,RMDF!BW73,RMDF!CD73), RMDF!CK73=ROUND(RMDF!CK73,4))</f>
        <v>1</v>
      </c>
      <c r="CI73" s="317">
        <f>RMDF!CI73</f>
        <v>0</v>
      </c>
      <c r="CJ73" s="318" t="str">
        <f>IF(CI73=0,"",_xlfn.XLOOKUP(CI73,StatePicklist!$1:$1,StatePicklist!$3:$3,"NA",0))</f>
        <v/>
      </c>
      <c r="CK73" s="297" t="str">
        <f ca="1">IF(RMDF!CJ73="", "", IF(ISNUMBER(MATCH(RMDF!CJ73, INDIRECT(CJ73), 0)), "OK", "Invalid"))</f>
        <v/>
      </c>
      <c r="CL73" s="281"/>
      <c r="CM73" s="281"/>
      <c r="CN73" s="281"/>
      <c r="CO73" s="281" t="b">
        <f>AND(RMDF!CR73&gt;=0, RMDF!CR73&lt;=1-SUM(RMDF!Z73,RMDF!AG73,RMDF!AN73,RMDF!AU73,RMDF!BB73,RMDF!BI73,RMDF!BP73,RMDF!BW73,RMDF!CD73,RMDF!CK73), RMDF!CR73=ROUND(RMDF!CR73,4))</f>
        <v>1</v>
      </c>
      <c r="CP73" s="317">
        <f>RMDF!CP73</f>
        <v>0</v>
      </c>
      <c r="CQ73" s="318" t="str">
        <f>IF(CP73=0,"",_xlfn.XLOOKUP(CP73,StatePicklist!$1:$1,StatePicklist!$3:$3,"NA",0))</f>
        <v/>
      </c>
      <c r="CR73" s="297" t="str">
        <f ca="1">IF(RMDF!CQ73="", "", IF(ISNUMBER(MATCH(RMDF!CQ73, INDIRECT(CQ73), 0)), "OK", "Invalid"))</f>
        <v/>
      </c>
      <c r="CS73" s="281"/>
      <c r="CT73" s="281"/>
      <c r="CU73" s="281"/>
      <c r="CV73" s="281" t="b">
        <f>AND(RMDF!CY73&gt;=0, RMDF!CY73&lt;=1-SUM(RMDF!Z73,RMDF!AG73,RMDF!AN73,RMDF!AU73,RMDF!BB73,RMDF!BI73,RMDF!BP73,RMDF!BW73,RMDF!CD73,RMDF!CK73,RMDF!CR73), RMDF!CY73=ROUND(RMDF!CY73,4))</f>
        <v>1</v>
      </c>
      <c r="CW73" s="317">
        <f>RMDF!CW73</f>
        <v>0</v>
      </c>
      <c r="CX73" s="318" t="str">
        <f>IF(CW73=0,"",_xlfn.XLOOKUP(CW73,StatePicklist!$1:$1,StatePicklist!$3:$3,"NA",0))</f>
        <v/>
      </c>
      <c r="CY73" s="297" t="str">
        <f ca="1">IF(RMDF!CX73="", "", IF(ISNUMBER(MATCH(RMDF!CX73, INDIRECT(CX73), 0)), "OK", "Invalid"))</f>
        <v/>
      </c>
      <c r="CZ73" s="281"/>
      <c r="DA73" s="281"/>
      <c r="DB73" s="281"/>
      <c r="DC73" s="281" t="b">
        <f>AND(RMDF!DF73&gt;=0, RMDF!DF73&lt;=1-SUM(RMDF!Z73,RMDF!AG73,RMDF!AN73,RMDF!AU73,RMDF!BB73,RMDF!BI73,RMDF!BP73,RMDF!BW73,RMDF!CD73,RMDF!CK73,RMDF!CR73,RMDF!CY73), RMDF!DF73=ROUND(RMDF!DF73,4))</f>
        <v>1</v>
      </c>
      <c r="DD73" s="317">
        <f>RMDF!DD73</f>
        <v>0</v>
      </c>
      <c r="DE73" s="318" t="str">
        <f>IF(DD73=0,"",_xlfn.XLOOKUP(DD73,StatePicklist!$1:$1,StatePicklist!$3:$3,"NA",0))</f>
        <v/>
      </c>
      <c r="DF73" s="297" t="str">
        <f ca="1">IF(RMDF!DE73="", "", IF(ISNUMBER(MATCH(RMDF!DE73, INDIRECT(DE73), 0)), "OK", "Invalid"))</f>
        <v/>
      </c>
      <c r="DG73" s="281"/>
      <c r="DH73" s="281"/>
      <c r="DI73" s="281"/>
      <c r="DJ73" s="281" t="b">
        <f>AND(RMDF!DM73&gt;=0, RMDF!DM73&lt;=1-SUM(RMDF!Z73,RMDF!AG73,RMDF!AN73,RMDF!AU73,RMDF!BB73,RMDF!BI73,RMDF!BP73,RMDF!BW73,RMDF!CD73,RMDF!CK73,RMDF!CR73,RMDF!CY73,RMDF!DF73), RMDF!DM73=ROUND(RMDF!DM73,4))</f>
        <v>1</v>
      </c>
      <c r="DK73" s="317">
        <f>RMDF!DK73</f>
        <v>0</v>
      </c>
      <c r="DL73" s="318" t="str">
        <f>IF(DK73=0,"",_xlfn.XLOOKUP(DK73,StatePicklist!$1:$1,StatePicklist!$3:$3,"NA",0))</f>
        <v/>
      </c>
      <c r="DM73" s="297" t="str">
        <f ca="1">IF(RMDF!DL73="", "", IF(ISNUMBER(MATCH(RMDF!DL73, INDIRECT(DL73), 0)), "OK", "Invalid"))</f>
        <v/>
      </c>
      <c r="DN73" s="281"/>
      <c r="DO73" s="281"/>
      <c r="DP73" s="281"/>
      <c r="DQ73" s="281" t="b">
        <f>AND(RMDF!DT73&gt;=0, RMDF!DT73&lt;=1-SUM(RMDF!Z73,RMDF!AG73,RMDF!AN73,RMDF!AU73,RMDF!BB73,RMDF!BI73,RMDF!BP73,RMDF!BW73,RMDF!CD73,RMDF!CK73,RMDF!CR73,RMDF!CY73,RMDF!DF73,RMDF!DM73), RMDF!DT73=ROUND(RMDF!DT73,4))</f>
        <v>1</v>
      </c>
      <c r="DR73" s="317">
        <f>RMDF!DR73</f>
        <v>0</v>
      </c>
      <c r="DS73" s="318" t="str">
        <f>IF(DR73=0,"",_xlfn.XLOOKUP(DR73,StatePicklist!$1:$1,StatePicklist!$3:$3,"NA",0))</f>
        <v/>
      </c>
      <c r="DT73" s="297" t="str">
        <f ca="1">IF(RMDF!DS73="", "", IF(ISNUMBER(MATCH(RMDF!DS73, INDIRECT(DS73), 0)), "OK", "Invalid"))</f>
        <v/>
      </c>
      <c r="DU73" s="281"/>
      <c r="DV73" s="281"/>
      <c r="DW73" s="281"/>
      <c r="DX73" s="281" t="b">
        <f>AND(RMDF!EA73&gt;=0, RMDF!EA73&lt;=1-SUM(RMDF!Z73,RMDF!AG73,RMDF!AN73,RMDF!AU73,RMDF!BB73,RMDF!BI73,RMDF!BP73,RMDF!BW73,RMDF!CD73,RMDF!CK73,RMDF!CR73,RMDF!CY73,RMDF!DF73,RMDF!DM73,RMDF!DT73), RMDF!EA73=ROUND(RMDF!EA73,4))</f>
        <v>1</v>
      </c>
      <c r="DY73" s="317">
        <f>RMDF!DY73</f>
        <v>0</v>
      </c>
      <c r="DZ73" s="318" t="str">
        <f>IF(DY73=0,"",_xlfn.XLOOKUP(DY73,StatePicklist!$1:$1,StatePicklist!$3:$3,"NA",0))</f>
        <v/>
      </c>
      <c r="EA73" s="297" t="str">
        <f ca="1">IF(RMDF!DZ73="", "", IF(ISNUMBER(MATCH(RMDF!DZ73, INDIRECT(DZ73), 0)), "OK", "Invalid"))</f>
        <v/>
      </c>
      <c r="EB73" s="281"/>
      <c r="EC73" s="281"/>
      <c r="ED73" s="281"/>
      <c r="EE73" s="281" t="b">
        <f>AND(RMDF!EH73&gt;=0, RMDF!EH73&lt;=1-SUM(RMDF!Z73,RMDF!AG73,RMDF!AN73,RMDF!AU73,RMDF!BB73,RMDF!BI73,RMDF!BP73,RMDF!BW73,RMDF!CD73,RMDF!CK73,RMDF!CR73,RMDF!CY73,RMDF!DF73,RMDF!DM73,RMDF!DT73,RMDF!EA73), RMDF!EH73=ROUND(RMDF!EH73,4))</f>
        <v>1</v>
      </c>
      <c r="EF73" s="317">
        <f>RMDF!EF73</f>
        <v>0</v>
      </c>
      <c r="EG73" s="318" t="str">
        <f>IF(EF73=0,"",_xlfn.XLOOKUP(EF73,StatePicklist!$1:$1,StatePicklist!$3:$3,"NA",0))</f>
        <v/>
      </c>
      <c r="EH73" s="297" t="str">
        <f ca="1">IF(RMDF!EG73="", "", IF(ISNUMBER(MATCH(RMDF!EG73, INDIRECT(EG73), 0)), "OK", "Invalid"))</f>
        <v/>
      </c>
      <c r="EI73" s="281"/>
      <c r="EJ73" s="281"/>
      <c r="EK73" s="281"/>
      <c r="EL73" s="281" t="b">
        <f>AND(RMDF!EO73&gt;=0, RMDF!EO73&lt;=1-SUM(RMDF!Z73,RMDF!AG73,RMDF!AN73,RMDF!AU73,RMDF!BB73,RMDF!BI73,RMDF!BP73,RMDF!BW73,RMDF!CD73,RMDF!CK73,RMDF!CR73,RMDF!CY73,RMDF!DF73,RMDF!DM73,RMDF!DT73,RMDF!EA73,RMDF!EH73), RMDF!EO73=ROUND(RMDF!EO73,4))</f>
        <v>1</v>
      </c>
      <c r="EM73" s="317">
        <f>RMDF!EM73</f>
        <v>0</v>
      </c>
      <c r="EN73" s="318" t="str">
        <f>IF(EM73=0,"",_xlfn.XLOOKUP(EM73,StatePicklist!$1:$1,StatePicklist!$3:$3,"NA",0))</f>
        <v/>
      </c>
      <c r="EO73" s="297" t="str">
        <f ca="1">IF(RMDF!EN73="", "", IF(ISNUMBER(MATCH(RMDF!EN73, INDIRECT(EN73), 0)), "OK", "Invalid"))</f>
        <v/>
      </c>
      <c r="EP73" s="281"/>
      <c r="EQ73" s="281"/>
      <c r="ER73" s="281"/>
      <c r="ES73" s="281" t="b">
        <f>AND(RMDF!EV73&gt;=0, RMDF!EV73&lt;=1-SUM(RMDF!Z73,RMDF!AG73,RMDF!AN73,RMDF!AU73,RMDF!BB73,RMDF!BI73,RMDF!BP73,RMDF!BW73,RMDF!CD73,RMDF!CK73,RMDF!CR73,RMDF!CY73,RMDF!DF73,RMDF!DM73,RMDF!DT73,RMDF!EA73,RMDF!EH73,RMDF!EO73), RMDF!EV73=ROUND(RMDF!EV73,4))</f>
        <v>1</v>
      </c>
      <c r="ET73" s="317">
        <f>RMDF!ET73</f>
        <v>0</v>
      </c>
      <c r="EU73" s="318" t="str">
        <f>IF(ET73=0,"",_xlfn.XLOOKUP(ET73,StatePicklist!$1:$1,StatePicklist!$3:$3,"NA",0))</f>
        <v/>
      </c>
      <c r="EV73" s="297" t="str">
        <f ca="1">IF(RMDF!EU73="", "", IF(ISNUMBER(MATCH(RMDF!EU73, INDIRECT(EU73), 0)), "OK", "Invalid"))</f>
        <v/>
      </c>
      <c r="EW73" s="281"/>
      <c r="EX73" s="281"/>
      <c r="EY73" s="281"/>
      <c r="EZ73" s="281" t="b">
        <f>AND(RMDF!FC73&gt;=0, RMDF!FC73&lt;=1-SUM(RMDF!Z73,RMDF!AG73,RMDF!AN73,RMDF!AU73,RMDF!BB73,RMDF!BI73,RMDF!BP73,RMDF!BW73,RMDF!CD73,RMDF!CK73,RMDF!CR73,RMDF!CY73,RMDF!DF73,RMDF!DM73,RMDF!DT73,RMDF!EA73,RMDF!EH73,RMDF!EO73,RMDF!EV73), RMDF!FC73=ROUND(RMDF!FC73,4))</f>
        <v>1</v>
      </c>
      <c r="FA73" s="317">
        <f>RMDF!FA73</f>
        <v>0</v>
      </c>
      <c r="FB73" s="318" t="str">
        <f>IF(FA73=0,"",_xlfn.XLOOKUP(FA73,StatePicklist!$1:$1,StatePicklist!$3:$3,"NA",0))</f>
        <v/>
      </c>
      <c r="FC73" s="297" t="str">
        <f ca="1">IF(RMDF!FB73="", "", IF(ISNUMBER(MATCH(RMDF!FB73, INDIRECT(FB73), 0)), "OK", "Invalid"))</f>
        <v/>
      </c>
    </row>
    <row r="74" spans="1:159" s="205" customFormat="1" ht="39.9" customHeight="1" x14ac:dyDescent="0.25">
      <c r="A74" s="206"/>
      <c r="B74" s="196"/>
      <c r="C74" s="197"/>
      <c r="D74" s="198"/>
      <c r="E74" s="199"/>
      <c r="F74" s="200"/>
      <c r="G74" s="201"/>
      <c r="H74" s="292"/>
      <c r="I74" s="305">
        <f>RMDF!I74</f>
        <v>0</v>
      </c>
      <c r="J74" s="305" t="str">
        <f>IF(I74=ProductCode!$B$30,"PDReclPost",IF(OR(I74=ProductCode!$C$30,I74=ProductCode!$E$30,I74=ProductCode!$G$30),"PDPreCon",IF(OR(I74=ProductCode!$D$30,I74=ProductCode!$F$30),"PDNotReclPost","")))</f>
        <v/>
      </c>
      <c r="K74" s="305" t="str">
        <f t="shared" si="9"/>
        <v/>
      </c>
      <c r="L74" s="289"/>
      <c r="M74" s="305" t="str">
        <f t="shared" si="9"/>
        <v/>
      </c>
      <c r="N74" s="289" t="b">
        <f>AND(RMDF!N74&gt;=0, RMDF!N74&lt;=1-RMDF!L74, RMDF!N74=ROUND(RMDF!N74,4))</f>
        <v>1</v>
      </c>
      <c r="O74" s="286" t="str">
        <f>IF(P74="","",IF(I74="","",IF(LEFT(I74,13)="Reclaimed pos",RawMaterialCode!$E$569,RawMaterialCode!$E$568)))</f>
        <v>Reclaimed pre-consumer mixed fibers (RM0578)</v>
      </c>
      <c r="P74" s="295">
        <f t="shared" si="10"/>
        <v>1</v>
      </c>
      <c r="Q74" s="202"/>
      <c r="R74" s="203"/>
      <c r="S74" s="204" t="str">
        <f t="shared" si="11"/>
        <v/>
      </c>
      <c r="T74" s="281"/>
      <c r="U74" s="281"/>
      <c r="V74" s="281"/>
      <c r="W74" s="281"/>
      <c r="X74" s="317">
        <f>RMDF!X74</f>
        <v>0</v>
      </c>
      <c r="Y74" s="318" t="str">
        <f>IF(X74=0,"",_xlfn.XLOOKUP(X74,StatePicklist!$1:$1,StatePicklist!$3:$3,"NA",0))</f>
        <v/>
      </c>
      <c r="Z74" s="297" t="str">
        <f ca="1">IF(RMDF!Y74="", "", IF(ISNUMBER(MATCH(RMDF!Y74, INDIRECT(Y74), 0)), "OK", "Invalid"))</f>
        <v/>
      </c>
      <c r="AA74" s="281"/>
      <c r="AB74" s="281"/>
      <c r="AC74" s="281"/>
      <c r="AD74" s="281" t="b">
        <f>AND(RMDF!AG74&gt;=0, RMDF!AG74&lt;=1-RMDF!Z74, RMDF!AG74=ROUND(RMDF!AG74,4))</f>
        <v>1</v>
      </c>
      <c r="AE74" s="317">
        <f>RMDF!AE74</f>
        <v>0</v>
      </c>
      <c r="AF74" s="318" t="str">
        <f>IF(AE74=0,"",_xlfn.XLOOKUP(AE74,StatePicklist!$1:$1,StatePicklist!$3:$3,"NA",0))</f>
        <v/>
      </c>
      <c r="AG74" s="297" t="str">
        <f ca="1">IF(RMDF!AF74="", "", IF(ISNUMBER(MATCH(RMDF!AF74, INDIRECT(AF74), 0)), "OK", "Invalid"))</f>
        <v/>
      </c>
      <c r="AH74" s="281"/>
      <c r="AI74" s="281"/>
      <c r="AJ74" s="281"/>
      <c r="AK74" s="281" t="b">
        <f>AND(RMDF!AN74&gt;=0, RMDF!AN74&lt;=1-SUM(RMDF!Z74,RMDF!AG74), RMDF!AN74=ROUND(RMDF!AN74,4))</f>
        <v>1</v>
      </c>
      <c r="AL74" s="317">
        <f>RMDF!AL74</f>
        <v>0</v>
      </c>
      <c r="AM74" s="318" t="str">
        <f>IF(AL74=0,"",_xlfn.XLOOKUP(AL74,StatePicklist!$1:$1,StatePicklist!$3:$3,"NA",0))</f>
        <v/>
      </c>
      <c r="AN74" s="297" t="str">
        <f ca="1">IF(RMDF!AM74="", "", IF(ISNUMBER(MATCH(RMDF!AM74, INDIRECT(AM74), 0)), "OK", "Invalid"))</f>
        <v/>
      </c>
      <c r="AO74" s="281"/>
      <c r="AP74" s="281"/>
      <c r="AQ74" s="281"/>
      <c r="AR74" s="281" t="b">
        <f>AND(RMDF!AU74&gt;=0, RMDF!AU74&lt;=1-SUM(RMDF!Z74,RMDF!AG74,RMDF!AN74), RMDF!AU74=ROUND(RMDF!AU74,4))</f>
        <v>1</v>
      </c>
      <c r="AS74" s="317">
        <f>RMDF!AS74</f>
        <v>0</v>
      </c>
      <c r="AT74" s="318" t="str">
        <f>IF(AS74=0,"",_xlfn.XLOOKUP(AS74,StatePicklist!$1:$1,StatePicklist!$3:$3,"NA",0))</f>
        <v/>
      </c>
      <c r="AU74" s="297" t="str">
        <f ca="1">IF(RMDF!AT74="", "", IF(ISNUMBER(MATCH(RMDF!AT74, INDIRECT(AT74), 0)), "OK", "Invalid"))</f>
        <v/>
      </c>
      <c r="AV74" s="281"/>
      <c r="AW74" s="281"/>
      <c r="AX74" s="281"/>
      <c r="AY74" s="281" t="b">
        <f>AND(RMDF!BB74&gt;=0, RMDF!BB74&lt;=1-SUM(RMDF!Z74,RMDF!AG74,RMDF!AN74,RMDF!AU74), RMDF!BB74=ROUND(RMDF!BB74,4))</f>
        <v>1</v>
      </c>
      <c r="AZ74" s="317">
        <f>RMDF!AZ74</f>
        <v>0</v>
      </c>
      <c r="BA74" s="318" t="str">
        <f>IF(AZ74=0,"",_xlfn.XLOOKUP(AZ74,StatePicklist!$1:$1,StatePicklist!$3:$3,"NA",0))</f>
        <v/>
      </c>
      <c r="BB74" s="297" t="str">
        <f ca="1">IF(RMDF!BA74="", "", IF(ISNUMBER(MATCH(RMDF!BA74, INDIRECT(BA74), 0)), "OK", "Invalid"))</f>
        <v/>
      </c>
      <c r="BC74" s="281"/>
      <c r="BD74" s="281"/>
      <c r="BE74" s="281"/>
      <c r="BF74" s="281" t="b">
        <f>AND(RMDF!BI74&gt;=0, RMDF!BI74&lt;=1-SUM(RMDF!Z74,RMDF!AG74,RMDF!AN74,RMDF!AU74,RMDF!BB74), RMDF!BI74=ROUND(RMDF!BI74,4))</f>
        <v>1</v>
      </c>
      <c r="BG74" s="317">
        <f>RMDF!BG74</f>
        <v>0</v>
      </c>
      <c r="BH74" s="318" t="str">
        <f>IF(BG74=0,"",_xlfn.XLOOKUP(BG74,StatePicklist!$1:$1,StatePicklist!$3:$3,"NA",0))</f>
        <v/>
      </c>
      <c r="BI74" s="297" t="str">
        <f ca="1">IF(RMDF!BH74="", "", IF(ISNUMBER(MATCH(RMDF!BH74, INDIRECT(BH74), 0)), "OK", "Invalid"))</f>
        <v/>
      </c>
      <c r="BJ74" s="281"/>
      <c r="BK74" s="281"/>
      <c r="BL74" s="281"/>
      <c r="BM74" s="281" t="b">
        <f>AND(RMDF!BP74&gt;=0, RMDF!BP74&lt;=1-SUM(RMDF!Z74,RMDF!AG74,RMDF!AN74,RMDF!AU74,RMDF!BB74,RMDF!BI74), RMDF!BP74=ROUND(RMDF!BP74,4))</f>
        <v>1</v>
      </c>
      <c r="BN74" s="317">
        <f>RMDF!BN74</f>
        <v>0</v>
      </c>
      <c r="BO74" s="318" t="str">
        <f>IF(BN74=0,"",_xlfn.XLOOKUP(BN74,StatePicklist!$1:$1,StatePicklist!$3:$3,"NA",0))</f>
        <v/>
      </c>
      <c r="BP74" s="297" t="str">
        <f ca="1">IF(RMDF!BO74="", "", IF(ISNUMBER(MATCH(RMDF!BO74, INDIRECT(BO74), 0)), "OK", "Invalid"))</f>
        <v/>
      </c>
      <c r="BQ74" s="281"/>
      <c r="BR74" s="281"/>
      <c r="BS74" s="281"/>
      <c r="BT74" s="281" t="b">
        <f>AND(RMDF!BW74&gt;=0, RMDF!BW74&lt;=1-SUM(RMDF!Z74,RMDF!AG74,RMDF!AN74,RMDF!AU74,RMDF!BB74,RMDF!BI74,RMDF!BP74), RMDF!BW74=ROUND(RMDF!BW74,4))</f>
        <v>1</v>
      </c>
      <c r="BU74" s="317">
        <f>RMDF!BU74</f>
        <v>0</v>
      </c>
      <c r="BV74" s="318" t="str">
        <f>IF(BU74=0,"",_xlfn.XLOOKUP(BU74,StatePicklist!$1:$1,StatePicklist!$3:$3,"NA",0))</f>
        <v/>
      </c>
      <c r="BW74" s="297" t="str">
        <f ca="1">IF(RMDF!BV74="", "", IF(ISNUMBER(MATCH(RMDF!BV74, INDIRECT(BV74), 0)), "OK", "Invalid"))</f>
        <v/>
      </c>
      <c r="BX74" s="281"/>
      <c r="BY74" s="281"/>
      <c r="BZ74" s="281"/>
      <c r="CA74" s="281" t="b">
        <f>AND(RMDF!CD74&gt;=0, RMDF!CD74&lt;=1-SUM(RMDF!Z74,RMDF!AG74,RMDF!AN74,RMDF!AU74,RMDF!BB74,RMDF!BI74,RMDF!BP74,RMDF!BW74), RMDF!CD74=ROUND(RMDF!CD74,4))</f>
        <v>1</v>
      </c>
      <c r="CB74" s="317">
        <f>RMDF!CB74</f>
        <v>0</v>
      </c>
      <c r="CC74" s="318" t="str">
        <f>IF(CB74=0,"",_xlfn.XLOOKUP(CB74,StatePicklist!$1:$1,StatePicklist!$3:$3,"NA",0))</f>
        <v/>
      </c>
      <c r="CD74" s="297" t="str">
        <f ca="1">IF(RMDF!CC74="", "", IF(ISNUMBER(MATCH(RMDF!CC74, INDIRECT(CC74), 0)), "OK", "Invalid"))</f>
        <v/>
      </c>
      <c r="CE74" s="281"/>
      <c r="CF74" s="281"/>
      <c r="CG74" s="281"/>
      <c r="CH74" s="281" t="b">
        <f>AND(RMDF!CK74&gt;=0, RMDF!CK74&lt;=1-SUM(RMDF!Z74,RMDF!AG74,RMDF!AN74,RMDF!AU74,RMDF!BB74,RMDF!BI74,RMDF!BP74,RMDF!BW74,RMDF!CD74), RMDF!CK74=ROUND(RMDF!CK74,4))</f>
        <v>1</v>
      </c>
      <c r="CI74" s="317">
        <f>RMDF!CI74</f>
        <v>0</v>
      </c>
      <c r="CJ74" s="318" t="str">
        <f>IF(CI74=0,"",_xlfn.XLOOKUP(CI74,StatePicklist!$1:$1,StatePicklist!$3:$3,"NA",0))</f>
        <v/>
      </c>
      <c r="CK74" s="297" t="str">
        <f ca="1">IF(RMDF!CJ74="", "", IF(ISNUMBER(MATCH(RMDF!CJ74, INDIRECT(CJ74), 0)), "OK", "Invalid"))</f>
        <v/>
      </c>
      <c r="CL74" s="281"/>
      <c r="CM74" s="281"/>
      <c r="CN74" s="281"/>
      <c r="CO74" s="281" t="b">
        <f>AND(RMDF!CR74&gt;=0, RMDF!CR74&lt;=1-SUM(RMDF!Z74,RMDF!AG74,RMDF!AN74,RMDF!AU74,RMDF!BB74,RMDF!BI74,RMDF!BP74,RMDF!BW74,RMDF!CD74,RMDF!CK74), RMDF!CR74=ROUND(RMDF!CR74,4))</f>
        <v>1</v>
      </c>
      <c r="CP74" s="317">
        <f>RMDF!CP74</f>
        <v>0</v>
      </c>
      <c r="CQ74" s="318" t="str">
        <f>IF(CP74=0,"",_xlfn.XLOOKUP(CP74,StatePicklist!$1:$1,StatePicklist!$3:$3,"NA",0))</f>
        <v/>
      </c>
      <c r="CR74" s="297" t="str">
        <f ca="1">IF(RMDF!CQ74="", "", IF(ISNUMBER(MATCH(RMDF!CQ74, INDIRECT(CQ74), 0)), "OK", "Invalid"))</f>
        <v/>
      </c>
      <c r="CS74" s="281"/>
      <c r="CT74" s="281"/>
      <c r="CU74" s="281"/>
      <c r="CV74" s="281" t="b">
        <f>AND(RMDF!CY74&gt;=0, RMDF!CY74&lt;=1-SUM(RMDF!Z74,RMDF!AG74,RMDF!AN74,RMDF!AU74,RMDF!BB74,RMDF!BI74,RMDF!BP74,RMDF!BW74,RMDF!CD74,RMDF!CK74,RMDF!CR74), RMDF!CY74=ROUND(RMDF!CY74,4))</f>
        <v>1</v>
      </c>
      <c r="CW74" s="317">
        <f>RMDF!CW74</f>
        <v>0</v>
      </c>
      <c r="CX74" s="318" t="str">
        <f>IF(CW74=0,"",_xlfn.XLOOKUP(CW74,StatePicklist!$1:$1,StatePicklist!$3:$3,"NA",0))</f>
        <v/>
      </c>
      <c r="CY74" s="297" t="str">
        <f ca="1">IF(RMDF!CX74="", "", IF(ISNUMBER(MATCH(RMDF!CX74, INDIRECT(CX74), 0)), "OK", "Invalid"))</f>
        <v/>
      </c>
      <c r="CZ74" s="281"/>
      <c r="DA74" s="281"/>
      <c r="DB74" s="281"/>
      <c r="DC74" s="281" t="b">
        <f>AND(RMDF!DF74&gt;=0, RMDF!DF74&lt;=1-SUM(RMDF!Z74,RMDF!AG74,RMDF!AN74,RMDF!AU74,RMDF!BB74,RMDF!BI74,RMDF!BP74,RMDF!BW74,RMDF!CD74,RMDF!CK74,RMDF!CR74,RMDF!CY74), RMDF!DF74=ROUND(RMDF!DF74,4))</f>
        <v>1</v>
      </c>
      <c r="DD74" s="317">
        <f>RMDF!DD74</f>
        <v>0</v>
      </c>
      <c r="DE74" s="318" t="str">
        <f>IF(DD74=0,"",_xlfn.XLOOKUP(DD74,StatePicklist!$1:$1,StatePicklist!$3:$3,"NA",0))</f>
        <v/>
      </c>
      <c r="DF74" s="297" t="str">
        <f ca="1">IF(RMDF!DE74="", "", IF(ISNUMBER(MATCH(RMDF!DE74, INDIRECT(DE74), 0)), "OK", "Invalid"))</f>
        <v/>
      </c>
      <c r="DG74" s="281"/>
      <c r="DH74" s="281"/>
      <c r="DI74" s="281"/>
      <c r="DJ74" s="281" t="b">
        <f>AND(RMDF!DM74&gt;=0, RMDF!DM74&lt;=1-SUM(RMDF!Z74,RMDF!AG74,RMDF!AN74,RMDF!AU74,RMDF!BB74,RMDF!BI74,RMDF!BP74,RMDF!BW74,RMDF!CD74,RMDF!CK74,RMDF!CR74,RMDF!CY74,RMDF!DF74), RMDF!DM74=ROUND(RMDF!DM74,4))</f>
        <v>1</v>
      </c>
      <c r="DK74" s="317">
        <f>RMDF!DK74</f>
        <v>0</v>
      </c>
      <c r="DL74" s="318" t="str">
        <f>IF(DK74=0,"",_xlfn.XLOOKUP(DK74,StatePicklist!$1:$1,StatePicklist!$3:$3,"NA",0))</f>
        <v/>
      </c>
      <c r="DM74" s="297" t="str">
        <f ca="1">IF(RMDF!DL74="", "", IF(ISNUMBER(MATCH(RMDF!DL74, INDIRECT(DL74), 0)), "OK", "Invalid"))</f>
        <v/>
      </c>
      <c r="DN74" s="281"/>
      <c r="DO74" s="281"/>
      <c r="DP74" s="281"/>
      <c r="DQ74" s="281" t="b">
        <f>AND(RMDF!DT74&gt;=0, RMDF!DT74&lt;=1-SUM(RMDF!Z74,RMDF!AG74,RMDF!AN74,RMDF!AU74,RMDF!BB74,RMDF!BI74,RMDF!BP74,RMDF!BW74,RMDF!CD74,RMDF!CK74,RMDF!CR74,RMDF!CY74,RMDF!DF74,RMDF!DM74), RMDF!DT74=ROUND(RMDF!DT74,4))</f>
        <v>1</v>
      </c>
      <c r="DR74" s="317">
        <f>RMDF!DR74</f>
        <v>0</v>
      </c>
      <c r="DS74" s="318" t="str">
        <f>IF(DR74=0,"",_xlfn.XLOOKUP(DR74,StatePicklist!$1:$1,StatePicklist!$3:$3,"NA",0))</f>
        <v/>
      </c>
      <c r="DT74" s="297" t="str">
        <f ca="1">IF(RMDF!DS74="", "", IF(ISNUMBER(MATCH(RMDF!DS74, INDIRECT(DS74), 0)), "OK", "Invalid"))</f>
        <v/>
      </c>
      <c r="DU74" s="281"/>
      <c r="DV74" s="281"/>
      <c r="DW74" s="281"/>
      <c r="DX74" s="281" t="b">
        <f>AND(RMDF!EA74&gt;=0, RMDF!EA74&lt;=1-SUM(RMDF!Z74,RMDF!AG74,RMDF!AN74,RMDF!AU74,RMDF!BB74,RMDF!BI74,RMDF!BP74,RMDF!BW74,RMDF!CD74,RMDF!CK74,RMDF!CR74,RMDF!CY74,RMDF!DF74,RMDF!DM74,RMDF!DT74), RMDF!EA74=ROUND(RMDF!EA74,4))</f>
        <v>1</v>
      </c>
      <c r="DY74" s="317">
        <f>RMDF!DY74</f>
        <v>0</v>
      </c>
      <c r="DZ74" s="318" t="str">
        <f>IF(DY74=0,"",_xlfn.XLOOKUP(DY74,StatePicklist!$1:$1,StatePicklist!$3:$3,"NA",0))</f>
        <v/>
      </c>
      <c r="EA74" s="297" t="str">
        <f ca="1">IF(RMDF!DZ74="", "", IF(ISNUMBER(MATCH(RMDF!DZ74, INDIRECT(DZ74), 0)), "OK", "Invalid"))</f>
        <v/>
      </c>
      <c r="EB74" s="281"/>
      <c r="EC74" s="281"/>
      <c r="ED74" s="281"/>
      <c r="EE74" s="281" t="b">
        <f>AND(RMDF!EH74&gt;=0, RMDF!EH74&lt;=1-SUM(RMDF!Z74,RMDF!AG74,RMDF!AN74,RMDF!AU74,RMDF!BB74,RMDF!BI74,RMDF!BP74,RMDF!BW74,RMDF!CD74,RMDF!CK74,RMDF!CR74,RMDF!CY74,RMDF!DF74,RMDF!DM74,RMDF!DT74,RMDF!EA74), RMDF!EH74=ROUND(RMDF!EH74,4))</f>
        <v>1</v>
      </c>
      <c r="EF74" s="317">
        <f>RMDF!EF74</f>
        <v>0</v>
      </c>
      <c r="EG74" s="318" t="str">
        <f>IF(EF74=0,"",_xlfn.XLOOKUP(EF74,StatePicklist!$1:$1,StatePicklist!$3:$3,"NA",0))</f>
        <v/>
      </c>
      <c r="EH74" s="297" t="str">
        <f ca="1">IF(RMDF!EG74="", "", IF(ISNUMBER(MATCH(RMDF!EG74, INDIRECT(EG74), 0)), "OK", "Invalid"))</f>
        <v/>
      </c>
      <c r="EI74" s="281"/>
      <c r="EJ74" s="281"/>
      <c r="EK74" s="281"/>
      <c r="EL74" s="281" t="b">
        <f>AND(RMDF!EO74&gt;=0, RMDF!EO74&lt;=1-SUM(RMDF!Z74,RMDF!AG74,RMDF!AN74,RMDF!AU74,RMDF!BB74,RMDF!BI74,RMDF!BP74,RMDF!BW74,RMDF!CD74,RMDF!CK74,RMDF!CR74,RMDF!CY74,RMDF!DF74,RMDF!DM74,RMDF!DT74,RMDF!EA74,RMDF!EH74), RMDF!EO74=ROUND(RMDF!EO74,4))</f>
        <v>1</v>
      </c>
      <c r="EM74" s="317">
        <f>RMDF!EM74</f>
        <v>0</v>
      </c>
      <c r="EN74" s="318" t="str">
        <f>IF(EM74=0,"",_xlfn.XLOOKUP(EM74,StatePicklist!$1:$1,StatePicklist!$3:$3,"NA",0))</f>
        <v/>
      </c>
      <c r="EO74" s="297" t="str">
        <f ca="1">IF(RMDF!EN74="", "", IF(ISNUMBER(MATCH(RMDF!EN74, INDIRECT(EN74), 0)), "OK", "Invalid"))</f>
        <v/>
      </c>
      <c r="EP74" s="281"/>
      <c r="EQ74" s="281"/>
      <c r="ER74" s="281"/>
      <c r="ES74" s="281" t="b">
        <f>AND(RMDF!EV74&gt;=0, RMDF!EV74&lt;=1-SUM(RMDF!Z74,RMDF!AG74,RMDF!AN74,RMDF!AU74,RMDF!BB74,RMDF!BI74,RMDF!BP74,RMDF!BW74,RMDF!CD74,RMDF!CK74,RMDF!CR74,RMDF!CY74,RMDF!DF74,RMDF!DM74,RMDF!DT74,RMDF!EA74,RMDF!EH74,RMDF!EO74), RMDF!EV74=ROUND(RMDF!EV74,4))</f>
        <v>1</v>
      </c>
      <c r="ET74" s="317">
        <f>RMDF!ET74</f>
        <v>0</v>
      </c>
      <c r="EU74" s="318" t="str">
        <f>IF(ET74=0,"",_xlfn.XLOOKUP(ET74,StatePicklist!$1:$1,StatePicklist!$3:$3,"NA",0))</f>
        <v/>
      </c>
      <c r="EV74" s="297" t="str">
        <f ca="1">IF(RMDF!EU74="", "", IF(ISNUMBER(MATCH(RMDF!EU74, INDIRECT(EU74), 0)), "OK", "Invalid"))</f>
        <v/>
      </c>
      <c r="EW74" s="281"/>
      <c r="EX74" s="281"/>
      <c r="EY74" s="281"/>
      <c r="EZ74" s="281" t="b">
        <f>AND(RMDF!FC74&gt;=0, RMDF!FC74&lt;=1-SUM(RMDF!Z74,RMDF!AG74,RMDF!AN74,RMDF!AU74,RMDF!BB74,RMDF!BI74,RMDF!BP74,RMDF!BW74,RMDF!CD74,RMDF!CK74,RMDF!CR74,RMDF!CY74,RMDF!DF74,RMDF!DM74,RMDF!DT74,RMDF!EA74,RMDF!EH74,RMDF!EO74,RMDF!EV74), RMDF!FC74=ROUND(RMDF!FC74,4))</f>
        <v>1</v>
      </c>
      <c r="FA74" s="317">
        <f>RMDF!FA74</f>
        <v>0</v>
      </c>
      <c r="FB74" s="318" t="str">
        <f>IF(FA74=0,"",_xlfn.XLOOKUP(FA74,StatePicklist!$1:$1,StatePicklist!$3:$3,"NA",0))</f>
        <v/>
      </c>
      <c r="FC74" s="297" t="str">
        <f ca="1">IF(RMDF!FB74="", "", IF(ISNUMBER(MATCH(RMDF!FB74, INDIRECT(FB74), 0)), "OK", "Invalid"))</f>
        <v/>
      </c>
    </row>
    <row r="75" spans="1:159" s="205" customFormat="1" ht="39.9" customHeight="1" x14ac:dyDescent="0.25">
      <c r="A75" s="206"/>
      <c r="B75" s="196"/>
      <c r="C75" s="197"/>
      <c r="D75" s="198"/>
      <c r="E75" s="199"/>
      <c r="F75" s="200"/>
      <c r="G75" s="201"/>
      <c r="H75" s="292"/>
      <c r="I75" s="305">
        <f>RMDF!I75</f>
        <v>0</v>
      </c>
      <c r="J75" s="305" t="str">
        <f>IF(I75=ProductCode!$B$30,"PDReclPost",IF(OR(I75=ProductCode!$C$30,I75=ProductCode!$E$30,I75=ProductCode!$G$30),"PDPreCon",IF(OR(I75=ProductCode!$D$30,I75=ProductCode!$F$30),"PDNotReclPost","")))</f>
        <v/>
      </c>
      <c r="K75" s="305" t="str">
        <f t="shared" si="9"/>
        <v/>
      </c>
      <c r="L75" s="289"/>
      <c r="M75" s="305" t="str">
        <f t="shared" si="9"/>
        <v/>
      </c>
      <c r="N75" s="289" t="b">
        <f>AND(RMDF!N75&gt;=0, RMDF!N75&lt;=1-RMDF!L75, RMDF!N75=ROUND(RMDF!N75,4))</f>
        <v>1</v>
      </c>
      <c r="O75" s="286" t="str">
        <f>IF(P75="","",IF(I75="","",IF(LEFT(I75,13)="Reclaimed pos",RawMaterialCode!$E$569,RawMaterialCode!$E$568)))</f>
        <v>Reclaimed pre-consumer mixed fibers (RM0578)</v>
      </c>
      <c r="P75" s="295">
        <f t="shared" si="10"/>
        <v>1</v>
      </c>
      <c r="Q75" s="202"/>
      <c r="R75" s="203"/>
      <c r="S75" s="204" t="str">
        <f t="shared" si="11"/>
        <v/>
      </c>
      <c r="T75" s="281"/>
      <c r="U75" s="281"/>
      <c r="V75" s="281"/>
      <c r="W75" s="281"/>
      <c r="X75" s="317">
        <f>RMDF!X75</f>
        <v>0</v>
      </c>
      <c r="Y75" s="318" t="str">
        <f>IF(X75=0,"",_xlfn.XLOOKUP(X75,StatePicklist!$1:$1,StatePicklist!$3:$3,"NA",0))</f>
        <v/>
      </c>
      <c r="Z75" s="297" t="str">
        <f ca="1">IF(RMDF!Y75="", "", IF(ISNUMBER(MATCH(RMDF!Y75, INDIRECT(Y75), 0)), "OK", "Invalid"))</f>
        <v/>
      </c>
      <c r="AA75" s="281"/>
      <c r="AB75" s="281"/>
      <c r="AC75" s="281"/>
      <c r="AD75" s="281" t="b">
        <f>AND(RMDF!AG75&gt;=0, RMDF!AG75&lt;=1-RMDF!Z75, RMDF!AG75=ROUND(RMDF!AG75,4))</f>
        <v>1</v>
      </c>
      <c r="AE75" s="317">
        <f>RMDF!AE75</f>
        <v>0</v>
      </c>
      <c r="AF75" s="318" t="str">
        <f>IF(AE75=0,"",_xlfn.XLOOKUP(AE75,StatePicklist!$1:$1,StatePicklist!$3:$3,"NA",0))</f>
        <v/>
      </c>
      <c r="AG75" s="297" t="str">
        <f ca="1">IF(RMDF!AF75="", "", IF(ISNUMBER(MATCH(RMDF!AF75, INDIRECT(AF75), 0)), "OK", "Invalid"))</f>
        <v/>
      </c>
      <c r="AH75" s="281"/>
      <c r="AI75" s="281"/>
      <c r="AJ75" s="281"/>
      <c r="AK75" s="281" t="b">
        <f>AND(RMDF!AN75&gt;=0, RMDF!AN75&lt;=1-SUM(RMDF!Z75,RMDF!AG75), RMDF!AN75=ROUND(RMDF!AN75,4))</f>
        <v>1</v>
      </c>
      <c r="AL75" s="317">
        <f>RMDF!AL75</f>
        <v>0</v>
      </c>
      <c r="AM75" s="318" t="str">
        <f>IF(AL75=0,"",_xlfn.XLOOKUP(AL75,StatePicklist!$1:$1,StatePicklist!$3:$3,"NA",0))</f>
        <v/>
      </c>
      <c r="AN75" s="297" t="str">
        <f ca="1">IF(RMDF!AM75="", "", IF(ISNUMBER(MATCH(RMDF!AM75, INDIRECT(AM75), 0)), "OK", "Invalid"))</f>
        <v/>
      </c>
      <c r="AO75" s="281"/>
      <c r="AP75" s="281"/>
      <c r="AQ75" s="281"/>
      <c r="AR75" s="281" t="b">
        <f>AND(RMDF!AU75&gt;=0, RMDF!AU75&lt;=1-SUM(RMDF!Z75,RMDF!AG75,RMDF!AN75), RMDF!AU75=ROUND(RMDF!AU75,4))</f>
        <v>1</v>
      </c>
      <c r="AS75" s="317">
        <f>RMDF!AS75</f>
        <v>0</v>
      </c>
      <c r="AT75" s="318" t="str">
        <f>IF(AS75=0,"",_xlfn.XLOOKUP(AS75,StatePicklist!$1:$1,StatePicklist!$3:$3,"NA",0))</f>
        <v/>
      </c>
      <c r="AU75" s="297" t="str">
        <f ca="1">IF(RMDF!AT75="", "", IF(ISNUMBER(MATCH(RMDF!AT75, INDIRECT(AT75), 0)), "OK", "Invalid"))</f>
        <v/>
      </c>
      <c r="AV75" s="281"/>
      <c r="AW75" s="281"/>
      <c r="AX75" s="281"/>
      <c r="AY75" s="281" t="b">
        <f>AND(RMDF!BB75&gt;=0, RMDF!BB75&lt;=1-SUM(RMDF!Z75,RMDF!AG75,RMDF!AN75,RMDF!AU75), RMDF!BB75=ROUND(RMDF!BB75,4))</f>
        <v>1</v>
      </c>
      <c r="AZ75" s="317">
        <f>RMDF!AZ75</f>
        <v>0</v>
      </c>
      <c r="BA75" s="318" t="str">
        <f>IF(AZ75=0,"",_xlfn.XLOOKUP(AZ75,StatePicklist!$1:$1,StatePicklist!$3:$3,"NA",0))</f>
        <v/>
      </c>
      <c r="BB75" s="297" t="str">
        <f ca="1">IF(RMDF!BA75="", "", IF(ISNUMBER(MATCH(RMDF!BA75, INDIRECT(BA75), 0)), "OK", "Invalid"))</f>
        <v/>
      </c>
      <c r="BC75" s="281"/>
      <c r="BD75" s="281"/>
      <c r="BE75" s="281"/>
      <c r="BF75" s="281" t="b">
        <f>AND(RMDF!BI75&gt;=0, RMDF!BI75&lt;=1-SUM(RMDF!Z75,RMDF!AG75,RMDF!AN75,RMDF!AU75,RMDF!BB75), RMDF!BI75=ROUND(RMDF!BI75,4))</f>
        <v>1</v>
      </c>
      <c r="BG75" s="317">
        <f>RMDF!BG75</f>
        <v>0</v>
      </c>
      <c r="BH75" s="318" t="str">
        <f>IF(BG75=0,"",_xlfn.XLOOKUP(BG75,StatePicklist!$1:$1,StatePicklist!$3:$3,"NA",0))</f>
        <v/>
      </c>
      <c r="BI75" s="297" t="str">
        <f ca="1">IF(RMDF!BH75="", "", IF(ISNUMBER(MATCH(RMDF!BH75, INDIRECT(BH75), 0)), "OK", "Invalid"))</f>
        <v/>
      </c>
      <c r="BJ75" s="281"/>
      <c r="BK75" s="281"/>
      <c r="BL75" s="281"/>
      <c r="BM75" s="281" t="b">
        <f>AND(RMDF!BP75&gt;=0, RMDF!BP75&lt;=1-SUM(RMDF!Z75,RMDF!AG75,RMDF!AN75,RMDF!AU75,RMDF!BB75,RMDF!BI75), RMDF!BP75=ROUND(RMDF!BP75,4))</f>
        <v>1</v>
      </c>
      <c r="BN75" s="317">
        <f>RMDF!BN75</f>
        <v>0</v>
      </c>
      <c r="BO75" s="318" t="str">
        <f>IF(BN75=0,"",_xlfn.XLOOKUP(BN75,StatePicklist!$1:$1,StatePicklist!$3:$3,"NA",0))</f>
        <v/>
      </c>
      <c r="BP75" s="297" t="str">
        <f ca="1">IF(RMDF!BO75="", "", IF(ISNUMBER(MATCH(RMDF!BO75, INDIRECT(BO75), 0)), "OK", "Invalid"))</f>
        <v/>
      </c>
      <c r="BQ75" s="281"/>
      <c r="BR75" s="281"/>
      <c r="BS75" s="281"/>
      <c r="BT75" s="281" t="b">
        <f>AND(RMDF!BW75&gt;=0, RMDF!BW75&lt;=1-SUM(RMDF!Z75,RMDF!AG75,RMDF!AN75,RMDF!AU75,RMDF!BB75,RMDF!BI75,RMDF!BP75), RMDF!BW75=ROUND(RMDF!BW75,4))</f>
        <v>1</v>
      </c>
      <c r="BU75" s="317">
        <f>RMDF!BU75</f>
        <v>0</v>
      </c>
      <c r="BV75" s="318" t="str">
        <f>IF(BU75=0,"",_xlfn.XLOOKUP(BU75,StatePicklist!$1:$1,StatePicklist!$3:$3,"NA",0))</f>
        <v/>
      </c>
      <c r="BW75" s="297" t="str">
        <f ca="1">IF(RMDF!BV75="", "", IF(ISNUMBER(MATCH(RMDF!BV75, INDIRECT(BV75), 0)), "OK", "Invalid"))</f>
        <v/>
      </c>
      <c r="BX75" s="281"/>
      <c r="BY75" s="281"/>
      <c r="BZ75" s="281"/>
      <c r="CA75" s="281" t="b">
        <f>AND(RMDF!CD75&gt;=0, RMDF!CD75&lt;=1-SUM(RMDF!Z75,RMDF!AG75,RMDF!AN75,RMDF!AU75,RMDF!BB75,RMDF!BI75,RMDF!BP75,RMDF!BW75), RMDF!CD75=ROUND(RMDF!CD75,4))</f>
        <v>1</v>
      </c>
      <c r="CB75" s="317">
        <f>RMDF!CB75</f>
        <v>0</v>
      </c>
      <c r="CC75" s="318" t="str">
        <f>IF(CB75=0,"",_xlfn.XLOOKUP(CB75,StatePicklist!$1:$1,StatePicklist!$3:$3,"NA",0))</f>
        <v/>
      </c>
      <c r="CD75" s="297" t="str">
        <f ca="1">IF(RMDF!CC75="", "", IF(ISNUMBER(MATCH(RMDF!CC75, INDIRECT(CC75), 0)), "OK", "Invalid"))</f>
        <v/>
      </c>
      <c r="CE75" s="281"/>
      <c r="CF75" s="281"/>
      <c r="CG75" s="281"/>
      <c r="CH75" s="281" t="b">
        <f>AND(RMDF!CK75&gt;=0, RMDF!CK75&lt;=1-SUM(RMDF!Z75,RMDF!AG75,RMDF!AN75,RMDF!AU75,RMDF!BB75,RMDF!BI75,RMDF!BP75,RMDF!BW75,RMDF!CD75), RMDF!CK75=ROUND(RMDF!CK75,4))</f>
        <v>1</v>
      </c>
      <c r="CI75" s="317">
        <f>RMDF!CI75</f>
        <v>0</v>
      </c>
      <c r="CJ75" s="318" t="str">
        <f>IF(CI75=0,"",_xlfn.XLOOKUP(CI75,StatePicklist!$1:$1,StatePicklist!$3:$3,"NA",0))</f>
        <v/>
      </c>
      <c r="CK75" s="297" t="str">
        <f ca="1">IF(RMDF!CJ75="", "", IF(ISNUMBER(MATCH(RMDF!CJ75, INDIRECT(CJ75), 0)), "OK", "Invalid"))</f>
        <v/>
      </c>
      <c r="CL75" s="281"/>
      <c r="CM75" s="281"/>
      <c r="CN75" s="281"/>
      <c r="CO75" s="281" t="b">
        <f>AND(RMDF!CR75&gt;=0, RMDF!CR75&lt;=1-SUM(RMDF!Z75,RMDF!AG75,RMDF!AN75,RMDF!AU75,RMDF!BB75,RMDF!BI75,RMDF!BP75,RMDF!BW75,RMDF!CD75,RMDF!CK75), RMDF!CR75=ROUND(RMDF!CR75,4))</f>
        <v>1</v>
      </c>
      <c r="CP75" s="317">
        <f>RMDF!CP75</f>
        <v>0</v>
      </c>
      <c r="CQ75" s="318" t="str">
        <f>IF(CP75=0,"",_xlfn.XLOOKUP(CP75,StatePicklist!$1:$1,StatePicklist!$3:$3,"NA",0))</f>
        <v/>
      </c>
      <c r="CR75" s="297" t="str">
        <f ca="1">IF(RMDF!CQ75="", "", IF(ISNUMBER(MATCH(RMDF!CQ75, INDIRECT(CQ75), 0)), "OK", "Invalid"))</f>
        <v/>
      </c>
      <c r="CS75" s="281"/>
      <c r="CT75" s="281"/>
      <c r="CU75" s="281"/>
      <c r="CV75" s="281" t="b">
        <f>AND(RMDF!CY75&gt;=0, RMDF!CY75&lt;=1-SUM(RMDF!Z75,RMDF!AG75,RMDF!AN75,RMDF!AU75,RMDF!BB75,RMDF!BI75,RMDF!BP75,RMDF!BW75,RMDF!CD75,RMDF!CK75,RMDF!CR75), RMDF!CY75=ROUND(RMDF!CY75,4))</f>
        <v>1</v>
      </c>
      <c r="CW75" s="317">
        <f>RMDF!CW75</f>
        <v>0</v>
      </c>
      <c r="CX75" s="318" t="str">
        <f>IF(CW75=0,"",_xlfn.XLOOKUP(CW75,StatePicklist!$1:$1,StatePicklist!$3:$3,"NA",0))</f>
        <v/>
      </c>
      <c r="CY75" s="297" t="str">
        <f ca="1">IF(RMDF!CX75="", "", IF(ISNUMBER(MATCH(RMDF!CX75, INDIRECT(CX75), 0)), "OK", "Invalid"))</f>
        <v/>
      </c>
      <c r="CZ75" s="281"/>
      <c r="DA75" s="281"/>
      <c r="DB75" s="281"/>
      <c r="DC75" s="281" t="b">
        <f>AND(RMDF!DF75&gt;=0, RMDF!DF75&lt;=1-SUM(RMDF!Z75,RMDF!AG75,RMDF!AN75,RMDF!AU75,RMDF!BB75,RMDF!BI75,RMDF!BP75,RMDF!BW75,RMDF!CD75,RMDF!CK75,RMDF!CR75,RMDF!CY75), RMDF!DF75=ROUND(RMDF!DF75,4))</f>
        <v>1</v>
      </c>
      <c r="DD75" s="317">
        <f>RMDF!DD75</f>
        <v>0</v>
      </c>
      <c r="DE75" s="318" t="str">
        <f>IF(DD75=0,"",_xlfn.XLOOKUP(DD75,StatePicklist!$1:$1,StatePicklist!$3:$3,"NA",0))</f>
        <v/>
      </c>
      <c r="DF75" s="297" t="str">
        <f ca="1">IF(RMDF!DE75="", "", IF(ISNUMBER(MATCH(RMDF!DE75, INDIRECT(DE75), 0)), "OK", "Invalid"))</f>
        <v/>
      </c>
      <c r="DG75" s="281"/>
      <c r="DH75" s="281"/>
      <c r="DI75" s="281"/>
      <c r="DJ75" s="281" t="b">
        <f>AND(RMDF!DM75&gt;=0, RMDF!DM75&lt;=1-SUM(RMDF!Z75,RMDF!AG75,RMDF!AN75,RMDF!AU75,RMDF!BB75,RMDF!BI75,RMDF!BP75,RMDF!BW75,RMDF!CD75,RMDF!CK75,RMDF!CR75,RMDF!CY75,RMDF!DF75), RMDF!DM75=ROUND(RMDF!DM75,4))</f>
        <v>1</v>
      </c>
      <c r="DK75" s="317">
        <f>RMDF!DK75</f>
        <v>0</v>
      </c>
      <c r="DL75" s="318" t="str">
        <f>IF(DK75=0,"",_xlfn.XLOOKUP(DK75,StatePicklist!$1:$1,StatePicklist!$3:$3,"NA",0))</f>
        <v/>
      </c>
      <c r="DM75" s="297" t="str">
        <f ca="1">IF(RMDF!DL75="", "", IF(ISNUMBER(MATCH(RMDF!DL75, INDIRECT(DL75), 0)), "OK", "Invalid"))</f>
        <v/>
      </c>
      <c r="DN75" s="281"/>
      <c r="DO75" s="281"/>
      <c r="DP75" s="281"/>
      <c r="DQ75" s="281" t="b">
        <f>AND(RMDF!DT75&gt;=0, RMDF!DT75&lt;=1-SUM(RMDF!Z75,RMDF!AG75,RMDF!AN75,RMDF!AU75,RMDF!BB75,RMDF!BI75,RMDF!BP75,RMDF!BW75,RMDF!CD75,RMDF!CK75,RMDF!CR75,RMDF!CY75,RMDF!DF75,RMDF!DM75), RMDF!DT75=ROUND(RMDF!DT75,4))</f>
        <v>1</v>
      </c>
      <c r="DR75" s="317">
        <f>RMDF!DR75</f>
        <v>0</v>
      </c>
      <c r="DS75" s="318" t="str">
        <f>IF(DR75=0,"",_xlfn.XLOOKUP(DR75,StatePicklist!$1:$1,StatePicklist!$3:$3,"NA",0))</f>
        <v/>
      </c>
      <c r="DT75" s="297" t="str">
        <f ca="1">IF(RMDF!DS75="", "", IF(ISNUMBER(MATCH(RMDF!DS75, INDIRECT(DS75), 0)), "OK", "Invalid"))</f>
        <v/>
      </c>
      <c r="DU75" s="281"/>
      <c r="DV75" s="281"/>
      <c r="DW75" s="281"/>
      <c r="DX75" s="281" t="b">
        <f>AND(RMDF!EA75&gt;=0, RMDF!EA75&lt;=1-SUM(RMDF!Z75,RMDF!AG75,RMDF!AN75,RMDF!AU75,RMDF!BB75,RMDF!BI75,RMDF!BP75,RMDF!BW75,RMDF!CD75,RMDF!CK75,RMDF!CR75,RMDF!CY75,RMDF!DF75,RMDF!DM75,RMDF!DT75), RMDF!EA75=ROUND(RMDF!EA75,4))</f>
        <v>1</v>
      </c>
      <c r="DY75" s="317">
        <f>RMDF!DY75</f>
        <v>0</v>
      </c>
      <c r="DZ75" s="318" t="str">
        <f>IF(DY75=0,"",_xlfn.XLOOKUP(DY75,StatePicklist!$1:$1,StatePicklist!$3:$3,"NA",0))</f>
        <v/>
      </c>
      <c r="EA75" s="297" t="str">
        <f ca="1">IF(RMDF!DZ75="", "", IF(ISNUMBER(MATCH(RMDF!DZ75, INDIRECT(DZ75), 0)), "OK", "Invalid"))</f>
        <v/>
      </c>
      <c r="EB75" s="281"/>
      <c r="EC75" s="281"/>
      <c r="ED75" s="281"/>
      <c r="EE75" s="281" t="b">
        <f>AND(RMDF!EH75&gt;=0, RMDF!EH75&lt;=1-SUM(RMDF!Z75,RMDF!AG75,RMDF!AN75,RMDF!AU75,RMDF!BB75,RMDF!BI75,RMDF!BP75,RMDF!BW75,RMDF!CD75,RMDF!CK75,RMDF!CR75,RMDF!CY75,RMDF!DF75,RMDF!DM75,RMDF!DT75,RMDF!EA75), RMDF!EH75=ROUND(RMDF!EH75,4))</f>
        <v>1</v>
      </c>
      <c r="EF75" s="317">
        <f>RMDF!EF75</f>
        <v>0</v>
      </c>
      <c r="EG75" s="318" t="str">
        <f>IF(EF75=0,"",_xlfn.XLOOKUP(EF75,StatePicklist!$1:$1,StatePicklist!$3:$3,"NA",0))</f>
        <v/>
      </c>
      <c r="EH75" s="297" t="str">
        <f ca="1">IF(RMDF!EG75="", "", IF(ISNUMBER(MATCH(RMDF!EG75, INDIRECT(EG75), 0)), "OK", "Invalid"))</f>
        <v/>
      </c>
      <c r="EI75" s="281"/>
      <c r="EJ75" s="281"/>
      <c r="EK75" s="281"/>
      <c r="EL75" s="281" t="b">
        <f>AND(RMDF!EO75&gt;=0, RMDF!EO75&lt;=1-SUM(RMDF!Z75,RMDF!AG75,RMDF!AN75,RMDF!AU75,RMDF!BB75,RMDF!BI75,RMDF!BP75,RMDF!BW75,RMDF!CD75,RMDF!CK75,RMDF!CR75,RMDF!CY75,RMDF!DF75,RMDF!DM75,RMDF!DT75,RMDF!EA75,RMDF!EH75), RMDF!EO75=ROUND(RMDF!EO75,4))</f>
        <v>1</v>
      </c>
      <c r="EM75" s="317">
        <f>RMDF!EM75</f>
        <v>0</v>
      </c>
      <c r="EN75" s="318" t="str">
        <f>IF(EM75=0,"",_xlfn.XLOOKUP(EM75,StatePicklist!$1:$1,StatePicklist!$3:$3,"NA",0))</f>
        <v/>
      </c>
      <c r="EO75" s="297" t="str">
        <f ca="1">IF(RMDF!EN75="", "", IF(ISNUMBER(MATCH(RMDF!EN75, INDIRECT(EN75), 0)), "OK", "Invalid"))</f>
        <v/>
      </c>
      <c r="EP75" s="281"/>
      <c r="EQ75" s="281"/>
      <c r="ER75" s="281"/>
      <c r="ES75" s="281" t="b">
        <f>AND(RMDF!EV75&gt;=0, RMDF!EV75&lt;=1-SUM(RMDF!Z75,RMDF!AG75,RMDF!AN75,RMDF!AU75,RMDF!BB75,RMDF!BI75,RMDF!BP75,RMDF!BW75,RMDF!CD75,RMDF!CK75,RMDF!CR75,RMDF!CY75,RMDF!DF75,RMDF!DM75,RMDF!DT75,RMDF!EA75,RMDF!EH75,RMDF!EO75), RMDF!EV75=ROUND(RMDF!EV75,4))</f>
        <v>1</v>
      </c>
      <c r="ET75" s="317">
        <f>RMDF!ET75</f>
        <v>0</v>
      </c>
      <c r="EU75" s="318" t="str">
        <f>IF(ET75=0,"",_xlfn.XLOOKUP(ET75,StatePicklist!$1:$1,StatePicklist!$3:$3,"NA",0))</f>
        <v/>
      </c>
      <c r="EV75" s="297" t="str">
        <f ca="1">IF(RMDF!EU75="", "", IF(ISNUMBER(MATCH(RMDF!EU75, INDIRECT(EU75), 0)), "OK", "Invalid"))</f>
        <v/>
      </c>
      <c r="EW75" s="281"/>
      <c r="EX75" s="281"/>
      <c r="EY75" s="281"/>
      <c r="EZ75" s="281" t="b">
        <f>AND(RMDF!FC75&gt;=0, RMDF!FC75&lt;=1-SUM(RMDF!Z75,RMDF!AG75,RMDF!AN75,RMDF!AU75,RMDF!BB75,RMDF!BI75,RMDF!BP75,RMDF!BW75,RMDF!CD75,RMDF!CK75,RMDF!CR75,RMDF!CY75,RMDF!DF75,RMDF!DM75,RMDF!DT75,RMDF!EA75,RMDF!EH75,RMDF!EO75,RMDF!EV75), RMDF!FC75=ROUND(RMDF!FC75,4))</f>
        <v>1</v>
      </c>
      <c r="FA75" s="317">
        <f>RMDF!FA75</f>
        <v>0</v>
      </c>
      <c r="FB75" s="318" t="str">
        <f>IF(FA75=0,"",_xlfn.XLOOKUP(FA75,StatePicklist!$1:$1,StatePicklist!$3:$3,"NA",0))</f>
        <v/>
      </c>
      <c r="FC75" s="297" t="str">
        <f ca="1">IF(RMDF!FB75="", "", IF(ISNUMBER(MATCH(RMDF!FB75, INDIRECT(FB75), 0)), "OK", "Invalid"))</f>
        <v/>
      </c>
    </row>
    <row r="76" spans="1:159" s="205" customFormat="1" ht="39.9" customHeight="1" x14ac:dyDescent="0.25">
      <c r="A76" s="206"/>
      <c r="B76" s="196"/>
      <c r="C76" s="197"/>
      <c r="D76" s="198"/>
      <c r="E76" s="199"/>
      <c r="F76" s="200"/>
      <c r="G76" s="201"/>
      <c r="H76" s="292"/>
      <c r="I76" s="305">
        <f>RMDF!I76</f>
        <v>0</v>
      </c>
      <c r="J76" s="305" t="str">
        <f>IF(I76=ProductCode!$B$30,"PDReclPost",IF(OR(I76=ProductCode!$C$30,I76=ProductCode!$E$30,I76=ProductCode!$G$30),"PDPreCon",IF(OR(I76=ProductCode!$D$30,I76=ProductCode!$F$30),"PDNotReclPost","")))</f>
        <v/>
      </c>
      <c r="K76" s="305" t="str">
        <f t="shared" si="9"/>
        <v/>
      </c>
      <c r="L76" s="289"/>
      <c r="M76" s="305" t="str">
        <f t="shared" si="9"/>
        <v/>
      </c>
      <c r="N76" s="289" t="b">
        <f>AND(RMDF!N76&gt;=0, RMDF!N76&lt;=1-RMDF!L76, RMDF!N76=ROUND(RMDF!N76,4))</f>
        <v>1</v>
      </c>
      <c r="O76" s="286" t="str">
        <f>IF(P76="","",IF(I76="","",IF(LEFT(I76,13)="Reclaimed pos",RawMaterialCode!$E$569,RawMaterialCode!$E$568)))</f>
        <v>Reclaimed pre-consumer mixed fibers (RM0578)</v>
      </c>
      <c r="P76" s="295">
        <f t="shared" si="10"/>
        <v>1</v>
      </c>
      <c r="Q76" s="202"/>
      <c r="R76" s="203"/>
      <c r="S76" s="204" t="str">
        <f t="shared" si="11"/>
        <v/>
      </c>
      <c r="T76" s="281"/>
      <c r="U76" s="281"/>
      <c r="V76" s="281"/>
      <c r="W76" s="281"/>
      <c r="X76" s="317">
        <f>RMDF!X76</f>
        <v>0</v>
      </c>
      <c r="Y76" s="318" t="str">
        <f>IF(X76=0,"",_xlfn.XLOOKUP(X76,StatePicklist!$1:$1,StatePicklist!$3:$3,"NA",0))</f>
        <v/>
      </c>
      <c r="Z76" s="297" t="str">
        <f ca="1">IF(RMDF!Y76="", "", IF(ISNUMBER(MATCH(RMDF!Y76, INDIRECT(Y76), 0)), "OK", "Invalid"))</f>
        <v/>
      </c>
      <c r="AA76" s="281"/>
      <c r="AB76" s="281"/>
      <c r="AC76" s="281"/>
      <c r="AD76" s="281" t="b">
        <f>AND(RMDF!AG76&gt;=0, RMDF!AG76&lt;=1-RMDF!Z76, RMDF!AG76=ROUND(RMDF!AG76,4))</f>
        <v>1</v>
      </c>
      <c r="AE76" s="317">
        <f>RMDF!AE76</f>
        <v>0</v>
      </c>
      <c r="AF76" s="318" t="str">
        <f>IF(AE76=0,"",_xlfn.XLOOKUP(AE76,StatePicklist!$1:$1,StatePicklist!$3:$3,"NA",0))</f>
        <v/>
      </c>
      <c r="AG76" s="297" t="str">
        <f ca="1">IF(RMDF!AF76="", "", IF(ISNUMBER(MATCH(RMDF!AF76, INDIRECT(AF76), 0)), "OK", "Invalid"))</f>
        <v/>
      </c>
      <c r="AH76" s="281"/>
      <c r="AI76" s="281"/>
      <c r="AJ76" s="281"/>
      <c r="AK76" s="281" t="b">
        <f>AND(RMDF!AN76&gt;=0, RMDF!AN76&lt;=1-SUM(RMDF!Z76,RMDF!AG76), RMDF!AN76=ROUND(RMDF!AN76,4))</f>
        <v>1</v>
      </c>
      <c r="AL76" s="317">
        <f>RMDF!AL76</f>
        <v>0</v>
      </c>
      <c r="AM76" s="318" t="str">
        <f>IF(AL76=0,"",_xlfn.XLOOKUP(AL76,StatePicklist!$1:$1,StatePicklist!$3:$3,"NA",0))</f>
        <v/>
      </c>
      <c r="AN76" s="297" t="str">
        <f ca="1">IF(RMDF!AM76="", "", IF(ISNUMBER(MATCH(RMDF!AM76, INDIRECT(AM76), 0)), "OK", "Invalid"))</f>
        <v/>
      </c>
      <c r="AO76" s="281"/>
      <c r="AP76" s="281"/>
      <c r="AQ76" s="281"/>
      <c r="AR76" s="281" t="b">
        <f>AND(RMDF!AU76&gt;=0, RMDF!AU76&lt;=1-SUM(RMDF!Z76,RMDF!AG76,RMDF!AN76), RMDF!AU76=ROUND(RMDF!AU76,4))</f>
        <v>1</v>
      </c>
      <c r="AS76" s="317">
        <f>RMDF!AS76</f>
        <v>0</v>
      </c>
      <c r="AT76" s="318" t="str">
        <f>IF(AS76=0,"",_xlfn.XLOOKUP(AS76,StatePicklist!$1:$1,StatePicklist!$3:$3,"NA",0))</f>
        <v/>
      </c>
      <c r="AU76" s="297" t="str">
        <f ca="1">IF(RMDF!AT76="", "", IF(ISNUMBER(MATCH(RMDF!AT76, INDIRECT(AT76), 0)), "OK", "Invalid"))</f>
        <v/>
      </c>
      <c r="AV76" s="281"/>
      <c r="AW76" s="281"/>
      <c r="AX76" s="281"/>
      <c r="AY76" s="281" t="b">
        <f>AND(RMDF!BB76&gt;=0, RMDF!BB76&lt;=1-SUM(RMDF!Z76,RMDF!AG76,RMDF!AN76,RMDF!AU76), RMDF!BB76=ROUND(RMDF!BB76,4))</f>
        <v>1</v>
      </c>
      <c r="AZ76" s="317">
        <f>RMDF!AZ76</f>
        <v>0</v>
      </c>
      <c r="BA76" s="318" t="str">
        <f>IF(AZ76=0,"",_xlfn.XLOOKUP(AZ76,StatePicklist!$1:$1,StatePicklist!$3:$3,"NA",0))</f>
        <v/>
      </c>
      <c r="BB76" s="297" t="str">
        <f ca="1">IF(RMDF!BA76="", "", IF(ISNUMBER(MATCH(RMDF!BA76, INDIRECT(BA76), 0)), "OK", "Invalid"))</f>
        <v/>
      </c>
      <c r="BC76" s="281"/>
      <c r="BD76" s="281"/>
      <c r="BE76" s="281"/>
      <c r="BF76" s="281" t="b">
        <f>AND(RMDF!BI76&gt;=0, RMDF!BI76&lt;=1-SUM(RMDF!Z76,RMDF!AG76,RMDF!AN76,RMDF!AU76,RMDF!BB76), RMDF!BI76=ROUND(RMDF!BI76,4))</f>
        <v>1</v>
      </c>
      <c r="BG76" s="317">
        <f>RMDF!BG76</f>
        <v>0</v>
      </c>
      <c r="BH76" s="318" t="str">
        <f>IF(BG76=0,"",_xlfn.XLOOKUP(BG76,StatePicklist!$1:$1,StatePicklist!$3:$3,"NA",0))</f>
        <v/>
      </c>
      <c r="BI76" s="297" t="str">
        <f ca="1">IF(RMDF!BH76="", "", IF(ISNUMBER(MATCH(RMDF!BH76, INDIRECT(BH76), 0)), "OK", "Invalid"))</f>
        <v/>
      </c>
      <c r="BJ76" s="281"/>
      <c r="BK76" s="281"/>
      <c r="BL76" s="281"/>
      <c r="BM76" s="281" t="b">
        <f>AND(RMDF!BP76&gt;=0, RMDF!BP76&lt;=1-SUM(RMDF!Z76,RMDF!AG76,RMDF!AN76,RMDF!AU76,RMDF!BB76,RMDF!BI76), RMDF!BP76=ROUND(RMDF!BP76,4))</f>
        <v>1</v>
      </c>
      <c r="BN76" s="317">
        <f>RMDF!BN76</f>
        <v>0</v>
      </c>
      <c r="BO76" s="318" t="str">
        <f>IF(BN76=0,"",_xlfn.XLOOKUP(BN76,StatePicklist!$1:$1,StatePicklist!$3:$3,"NA",0))</f>
        <v/>
      </c>
      <c r="BP76" s="297" t="str">
        <f ca="1">IF(RMDF!BO76="", "", IF(ISNUMBER(MATCH(RMDF!BO76, INDIRECT(BO76), 0)), "OK", "Invalid"))</f>
        <v/>
      </c>
      <c r="BQ76" s="281"/>
      <c r="BR76" s="281"/>
      <c r="BS76" s="281"/>
      <c r="BT76" s="281" t="b">
        <f>AND(RMDF!BW76&gt;=0, RMDF!BW76&lt;=1-SUM(RMDF!Z76,RMDF!AG76,RMDF!AN76,RMDF!AU76,RMDF!BB76,RMDF!BI76,RMDF!BP76), RMDF!BW76=ROUND(RMDF!BW76,4))</f>
        <v>1</v>
      </c>
      <c r="BU76" s="317">
        <f>RMDF!BU76</f>
        <v>0</v>
      </c>
      <c r="BV76" s="318" t="str">
        <f>IF(BU76=0,"",_xlfn.XLOOKUP(BU76,StatePicklist!$1:$1,StatePicklist!$3:$3,"NA",0))</f>
        <v/>
      </c>
      <c r="BW76" s="297" t="str">
        <f ca="1">IF(RMDF!BV76="", "", IF(ISNUMBER(MATCH(RMDF!BV76, INDIRECT(BV76), 0)), "OK", "Invalid"))</f>
        <v/>
      </c>
      <c r="BX76" s="281"/>
      <c r="BY76" s="281"/>
      <c r="BZ76" s="281"/>
      <c r="CA76" s="281" t="b">
        <f>AND(RMDF!CD76&gt;=0, RMDF!CD76&lt;=1-SUM(RMDF!Z76,RMDF!AG76,RMDF!AN76,RMDF!AU76,RMDF!BB76,RMDF!BI76,RMDF!BP76,RMDF!BW76), RMDF!CD76=ROUND(RMDF!CD76,4))</f>
        <v>1</v>
      </c>
      <c r="CB76" s="317">
        <f>RMDF!CB76</f>
        <v>0</v>
      </c>
      <c r="CC76" s="318" t="str">
        <f>IF(CB76=0,"",_xlfn.XLOOKUP(CB76,StatePicklist!$1:$1,StatePicklist!$3:$3,"NA",0))</f>
        <v/>
      </c>
      <c r="CD76" s="297" t="str">
        <f ca="1">IF(RMDF!CC76="", "", IF(ISNUMBER(MATCH(RMDF!CC76, INDIRECT(CC76), 0)), "OK", "Invalid"))</f>
        <v/>
      </c>
      <c r="CE76" s="281"/>
      <c r="CF76" s="281"/>
      <c r="CG76" s="281"/>
      <c r="CH76" s="281" t="b">
        <f>AND(RMDF!CK76&gt;=0, RMDF!CK76&lt;=1-SUM(RMDF!Z76,RMDF!AG76,RMDF!AN76,RMDF!AU76,RMDF!BB76,RMDF!BI76,RMDF!BP76,RMDF!BW76,RMDF!CD76), RMDF!CK76=ROUND(RMDF!CK76,4))</f>
        <v>1</v>
      </c>
      <c r="CI76" s="317">
        <f>RMDF!CI76</f>
        <v>0</v>
      </c>
      <c r="CJ76" s="318" t="str">
        <f>IF(CI76=0,"",_xlfn.XLOOKUP(CI76,StatePicklist!$1:$1,StatePicklist!$3:$3,"NA",0))</f>
        <v/>
      </c>
      <c r="CK76" s="297" t="str">
        <f ca="1">IF(RMDF!CJ76="", "", IF(ISNUMBER(MATCH(RMDF!CJ76, INDIRECT(CJ76), 0)), "OK", "Invalid"))</f>
        <v/>
      </c>
      <c r="CL76" s="281"/>
      <c r="CM76" s="281"/>
      <c r="CN76" s="281"/>
      <c r="CO76" s="281" t="b">
        <f>AND(RMDF!CR76&gt;=0, RMDF!CR76&lt;=1-SUM(RMDF!Z76,RMDF!AG76,RMDF!AN76,RMDF!AU76,RMDF!BB76,RMDF!BI76,RMDF!BP76,RMDF!BW76,RMDF!CD76,RMDF!CK76), RMDF!CR76=ROUND(RMDF!CR76,4))</f>
        <v>1</v>
      </c>
      <c r="CP76" s="317">
        <f>RMDF!CP76</f>
        <v>0</v>
      </c>
      <c r="CQ76" s="318" t="str">
        <f>IF(CP76=0,"",_xlfn.XLOOKUP(CP76,StatePicklist!$1:$1,StatePicklist!$3:$3,"NA",0))</f>
        <v/>
      </c>
      <c r="CR76" s="297" t="str">
        <f ca="1">IF(RMDF!CQ76="", "", IF(ISNUMBER(MATCH(RMDF!CQ76, INDIRECT(CQ76), 0)), "OK", "Invalid"))</f>
        <v/>
      </c>
      <c r="CS76" s="281"/>
      <c r="CT76" s="281"/>
      <c r="CU76" s="281"/>
      <c r="CV76" s="281" t="b">
        <f>AND(RMDF!CY76&gt;=0, RMDF!CY76&lt;=1-SUM(RMDF!Z76,RMDF!AG76,RMDF!AN76,RMDF!AU76,RMDF!BB76,RMDF!BI76,RMDF!BP76,RMDF!BW76,RMDF!CD76,RMDF!CK76,RMDF!CR76), RMDF!CY76=ROUND(RMDF!CY76,4))</f>
        <v>1</v>
      </c>
      <c r="CW76" s="317">
        <f>RMDF!CW76</f>
        <v>0</v>
      </c>
      <c r="CX76" s="318" t="str">
        <f>IF(CW76=0,"",_xlfn.XLOOKUP(CW76,StatePicklist!$1:$1,StatePicklist!$3:$3,"NA",0))</f>
        <v/>
      </c>
      <c r="CY76" s="297" t="str">
        <f ca="1">IF(RMDF!CX76="", "", IF(ISNUMBER(MATCH(RMDF!CX76, INDIRECT(CX76), 0)), "OK", "Invalid"))</f>
        <v/>
      </c>
      <c r="CZ76" s="281"/>
      <c r="DA76" s="281"/>
      <c r="DB76" s="281"/>
      <c r="DC76" s="281" t="b">
        <f>AND(RMDF!DF76&gt;=0, RMDF!DF76&lt;=1-SUM(RMDF!Z76,RMDF!AG76,RMDF!AN76,RMDF!AU76,RMDF!BB76,RMDF!BI76,RMDF!BP76,RMDF!BW76,RMDF!CD76,RMDF!CK76,RMDF!CR76,RMDF!CY76), RMDF!DF76=ROUND(RMDF!DF76,4))</f>
        <v>1</v>
      </c>
      <c r="DD76" s="317">
        <f>RMDF!DD76</f>
        <v>0</v>
      </c>
      <c r="DE76" s="318" t="str">
        <f>IF(DD76=0,"",_xlfn.XLOOKUP(DD76,StatePicklist!$1:$1,StatePicklist!$3:$3,"NA",0))</f>
        <v/>
      </c>
      <c r="DF76" s="297" t="str">
        <f ca="1">IF(RMDF!DE76="", "", IF(ISNUMBER(MATCH(RMDF!DE76, INDIRECT(DE76), 0)), "OK", "Invalid"))</f>
        <v/>
      </c>
      <c r="DG76" s="281"/>
      <c r="DH76" s="281"/>
      <c r="DI76" s="281"/>
      <c r="DJ76" s="281" t="b">
        <f>AND(RMDF!DM76&gt;=0, RMDF!DM76&lt;=1-SUM(RMDF!Z76,RMDF!AG76,RMDF!AN76,RMDF!AU76,RMDF!BB76,RMDF!BI76,RMDF!BP76,RMDF!BW76,RMDF!CD76,RMDF!CK76,RMDF!CR76,RMDF!CY76,RMDF!DF76), RMDF!DM76=ROUND(RMDF!DM76,4))</f>
        <v>1</v>
      </c>
      <c r="DK76" s="317">
        <f>RMDF!DK76</f>
        <v>0</v>
      </c>
      <c r="DL76" s="318" t="str">
        <f>IF(DK76=0,"",_xlfn.XLOOKUP(DK76,StatePicklist!$1:$1,StatePicklist!$3:$3,"NA",0))</f>
        <v/>
      </c>
      <c r="DM76" s="297" t="str">
        <f ca="1">IF(RMDF!DL76="", "", IF(ISNUMBER(MATCH(RMDF!DL76, INDIRECT(DL76), 0)), "OK", "Invalid"))</f>
        <v/>
      </c>
      <c r="DN76" s="281"/>
      <c r="DO76" s="281"/>
      <c r="DP76" s="281"/>
      <c r="DQ76" s="281" t="b">
        <f>AND(RMDF!DT76&gt;=0, RMDF!DT76&lt;=1-SUM(RMDF!Z76,RMDF!AG76,RMDF!AN76,RMDF!AU76,RMDF!BB76,RMDF!BI76,RMDF!BP76,RMDF!BW76,RMDF!CD76,RMDF!CK76,RMDF!CR76,RMDF!CY76,RMDF!DF76,RMDF!DM76), RMDF!DT76=ROUND(RMDF!DT76,4))</f>
        <v>1</v>
      </c>
      <c r="DR76" s="317">
        <f>RMDF!DR76</f>
        <v>0</v>
      </c>
      <c r="DS76" s="318" t="str">
        <f>IF(DR76=0,"",_xlfn.XLOOKUP(DR76,StatePicklist!$1:$1,StatePicklist!$3:$3,"NA",0))</f>
        <v/>
      </c>
      <c r="DT76" s="297" t="str">
        <f ca="1">IF(RMDF!DS76="", "", IF(ISNUMBER(MATCH(RMDF!DS76, INDIRECT(DS76), 0)), "OK", "Invalid"))</f>
        <v/>
      </c>
      <c r="DU76" s="281"/>
      <c r="DV76" s="281"/>
      <c r="DW76" s="281"/>
      <c r="DX76" s="281" t="b">
        <f>AND(RMDF!EA76&gt;=0, RMDF!EA76&lt;=1-SUM(RMDF!Z76,RMDF!AG76,RMDF!AN76,RMDF!AU76,RMDF!BB76,RMDF!BI76,RMDF!BP76,RMDF!BW76,RMDF!CD76,RMDF!CK76,RMDF!CR76,RMDF!CY76,RMDF!DF76,RMDF!DM76,RMDF!DT76), RMDF!EA76=ROUND(RMDF!EA76,4))</f>
        <v>1</v>
      </c>
      <c r="DY76" s="317">
        <f>RMDF!DY76</f>
        <v>0</v>
      </c>
      <c r="DZ76" s="318" t="str">
        <f>IF(DY76=0,"",_xlfn.XLOOKUP(DY76,StatePicklist!$1:$1,StatePicklist!$3:$3,"NA",0))</f>
        <v/>
      </c>
      <c r="EA76" s="297" t="str">
        <f ca="1">IF(RMDF!DZ76="", "", IF(ISNUMBER(MATCH(RMDF!DZ76, INDIRECT(DZ76), 0)), "OK", "Invalid"))</f>
        <v/>
      </c>
      <c r="EB76" s="281"/>
      <c r="EC76" s="281"/>
      <c r="ED76" s="281"/>
      <c r="EE76" s="281" t="b">
        <f>AND(RMDF!EH76&gt;=0, RMDF!EH76&lt;=1-SUM(RMDF!Z76,RMDF!AG76,RMDF!AN76,RMDF!AU76,RMDF!BB76,RMDF!BI76,RMDF!BP76,RMDF!BW76,RMDF!CD76,RMDF!CK76,RMDF!CR76,RMDF!CY76,RMDF!DF76,RMDF!DM76,RMDF!DT76,RMDF!EA76), RMDF!EH76=ROUND(RMDF!EH76,4))</f>
        <v>1</v>
      </c>
      <c r="EF76" s="317">
        <f>RMDF!EF76</f>
        <v>0</v>
      </c>
      <c r="EG76" s="318" t="str">
        <f>IF(EF76=0,"",_xlfn.XLOOKUP(EF76,StatePicklist!$1:$1,StatePicklist!$3:$3,"NA",0))</f>
        <v/>
      </c>
      <c r="EH76" s="297" t="str">
        <f ca="1">IF(RMDF!EG76="", "", IF(ISNUMBER(MATCH(RMDF!EG76, INDIRECT(EG76), 0)), "OK", "Invalid"))</f>
        <v/>
      </c>
      <c r="EI76" s="281"/>
      <c r="EJ76" s="281"/>
      <c r="EK76" s="281"/>
      <c r="EL76" s="281" t="b">
        <f>AND(RMDF!EO76&gt;=0, RMDF!EO76&lt;=1-SUM(RMDF!Z76,RMDF!AG76,RMDF!AN76,RMDF!AU76,RMDF!BB76,RMDF!BI76,RMDF!BP76,RMDF!BW76,RMDF!CD76,RMDF!CK76,RMDF!CR76,RMDF!CY76,RMDF!DF76,RMDF!DM76,RMDF!DT76,RMDF!EA76,RMDF!EH76), RMDF!EO76=ROUND(RMDF!EO76,4))</f>
        <v>1</v>
      </c>
      <c r="EM76" s="317">
        <f>RMDF!EM76</f>
        <v>0</v>
      </c>
      <c r="EN76" s="318" t="str">
        <f>IF(EM76=0,"",_xlfn.XLOOKUP(EM76,StatePicklist!$1:$1,StatePicklist!$3:$3,"NA",0))</f>
        <v/>
      </c>
      <c r="EO76" s="297" t="str">
        <f ca="1">IF(RMDF!EN76="", "", IF(ISNUMBER(MATCH(RMDF!EN76, INDIRECT(EN76), 0)), "OK", "Invalid"))</f>
        <v/>
      </c>
      <c r="EP76" s="281"/>
      <c r="EQ76" s="281"/>
      <c r="ER76" s="281"/>
      <c r="ES76" s="281" t="b">
        <f>AND(RMDF!EV76&gt;=0, RMDF!EV76&lt;=1-SUM(RMDF!Z76,RMDF!AG76,RMDF!AN76,RMDF!AU76,RMDF!BB76,RMDF!BI76,RMDF!BP76,RMDF!BW76,RMDF!CD76,RMDF!CK76,RMDF!CR76,RMDF!CY76,RMDF!DF76,RMDF!DM76,RMDF!DT76,RMDF!EA76,RMDF!EH76,RMDF!EO76), RMDF!EV76=ROUND(RMDF!EV76,4))</f>
        <v>1</v>
      </c>
      <c r="ET76" s="317">
        <f>RMDF!ET76</f>
        <v>0</v>
      </c>
      <c r="EU76" s="318" t="str">
        <f>IF(ET76=0,"",_xlfn.XLOOKUP(ET76,StatePicklist!$1:$1,StatePicklist!$3:$3,"NA",0))</f>
        <v/>
      </c>
      <c r="EV76" s="297" t="str">
        <f ca="1">IF(RMDF!EU76="", "", IF(ISNUMBER(MATCH(RMDF!EU76, INDIRECT(EU76), 0)), "OK", "Invalid"))</f>
        <v/>
      </c>
      <c r="EW76" s="281"/>
      <c r="EX76" s="281"/>
      <c r="EY76" s="281"/>
      <c r="EZ76" s="281" t="b">
        <f>AND(RMDF!FC76&gt;=0, RMDF!FC76&lt;=1-SUM(RMDF!Z76,RMDF!AG76,RMDF!AN76,RMDF!AU76,RMDF!BB76,RMDF!BI76,RMDF!BP76,RMDF!BW76,RMDF!CD76,RMDF!CK76,RMDF!CR76,RMDF!CY76,RMDF!DF76,RMDF!DM76,RMDF!DT76,RMDF!EA76,RMDF!EH76,RMDF!EO76,RMDF!EV76), RMDF!FC76=ROUND(RMDF!FC76,4))</f>
        <v>1</v>
      </c>
      <c r="FA76" s="317">
        <f>RMDF!FA76</f>
        <v>0</v>
      </c>
      <c r="FB76" s="318" t="str">
        <f>IF(FA76=0,"",_xlfn.XLOOKUP(FA76,StatePicklist!$1:$1,StatePicklist!$3:$3,"NA",0))</f>
        <v/>
      </c>
      <c r="FC76" s="297" t="str">
        <f ca="1">IF(RMDF!FB76="", "", IF(ISNUMBER(MATCH(RMDF!FB76, INDIRECT(FB76), 0)), "OK", "Invalid"))</f>
        <v/>
      </c>
    </row>
    <row r="77" spans="1:159" s="205" customFormat="1" ht="39.9" customHeight="1" x14ac:dyDescent="0.25">
      <c r="A77" s="206"/>
      <c r="B77" s="196"/>
      <c r="C77" s="197"/>
      <c r="D77" s="198"/>
      <c r="E77" s="199"/>
      <c r="F77" s="200"/>
      <c r="G77" s="201"/>
      <c r="H77" s="292"/>
      <c r="I77" s="305">
        <f>RMDF!I77</f>
        <v>0</v>
      </c>
      <c r="J77" s="305" t="str">
        <f>IF(I77=ProductCode!$B$30,"PDReclPost",IF(OR(I77=ProductCode!$C$30,I77=ProductCode!$E$30,I77=ProductCode!$G$30),"PDPreCon",IF(OR(I77=ProductCode!$D$30,I77=ProductCode!$F$30),"PDNotReclPost","")))</f>
        <v/>
      </c>
      <c r="K77" s="305" t="str">
        <f t="shared" si="9"/>
        <v/>
      </c>
      <c r="L77" s="289"/>
      <c r="M77" s="305" t="str">
        <f t="shared" si="9"/>
        <v/>
      </c>
      <c r="N77" s="289" t="b">
        <f>AND(RMDF!N77&gt;=0, RMDF!N77&lt;=1-RMDF!L77, RMDF!N77=ROUND(RMDF!N77,4))</f>
        <v>1</v>
      </c>
      <c r="O77" s="286" t="str">
        <f>IF(P77="","",IF(I77="","",IF(LEFT(I77,13)="Reclaimed pos",RawMaterialCode!$E$569,RawMaterialCode!$E$568)))</f>
        <v>Reclaimed pre-consumer mixed fibers (RM0578)</v>
      </c>
      <c r="P77" s="295">
        <f t="shared" si="10"/>
        <v>1</v>
      </c>
      <c r="Q77" s="202"/>
      <c r="R77" s="203"/>
      <c r="S77" s="204" t="str">
        <f t="shared" si="11"/>
        <v/>
      </c>
      <c r="T77" s="281"/>
      <c r="U77" s="281"/>
      <c r="V77" s="281"/>
      <c r="W77" s="281"/>
      <c r="X77" s="317">
        <f>RMDF!X77</f>
        <v>0</v>
      </c>
      <c r="Y77" s="318" t="str">
        <f>IF(X77=0,"",_xlfn.XLOOKUP(X77,StatePicklist!$1:$1,StatePicklist!$3:$3,"NA",0))</f>
        <v/>
      </c>
      <c r="Z77" s="297" t="str">
        <f ca="1">IF(RMDF!Y77="", "", IF(ISNUMBER(MATCH(RMDF!Y77, INDIRECT(Y77), 0)), "OK", "Invalid"))</f>
        <v/>
      </c>
      <c r="AA77" s="281"/>
      <c r="AB77" s="281"/>
      <c r="AC77" s="281"/>
      <c r="AD77" s="281" t="b">
        <f>AND(RMDF!AG77&gt;=0, RMDF!AG77&lt;=1-RMDF!Z77, RMDF!AG77=ROUND(RMDF!AG77,4))</f>
        <v>1</v>
      </c>
      <c r="AE77" s="317">
        <f>RMDF!AE77</f>
        <v>0</v>
      </c>
      <c r="AF77" s="318" t="str">
        <f>IF(AE77=0,"",_xlfn.XLOOKUP(AE77,StatePicklist!$1:$1,StatePicklist!$3:$3,"NA",0))</f>
        <v/>
      </c>
      <c r="AG77" s="297" t="str">
        <f ca="1">IF(RMDF!AF77="", "", IF(ISNUMBER(MATCH(RMDF!AF77, INDIRECT(AF77), 0)), "OK", "Invalid"))</f>
        <v/>
      </c>
      <c r="AH77" s="281"/>
      <c r="AI77" s="281"/>
      <c r="AJ77" s="281"/>
      <c r="AK77" s="281" t="b">
        <f>AND(RMDF!AN77&gt;=0, RMDF!AN77&lt;=1-SUM(RMDF!Z77,RMDF!AG77), RMDF!AN77=ROUND(RMDF!AN77,4))</f>
        <v>1</v>
      </c>
      <c r="AL77" s="317">
        <f>RMDF!AL77</f>
        <v>0</v>
      </c>
      <c r="AM77" s="318" t="str">
        <f>IF(AL77=0,"",_xlfn.XLOOKUP(AL77,StatePicklist!$1:$1,StatePicklist!$3:$3,"NA",0))</f>
        <v/>
      </c>
      <c r="AN77" s="297" t="str">
        <f ca="1">IF(RMDF!AM77="", "", IF(ISNUMBER(MATCH(RMDF!AM77, INDIRECT(AM77), 0)), "OK", "Invalid"))</f>
        <v/>
      </c>
      <c r="AO77" s="281"/>
      <c r="AP77" s="281"/>
      <c r="AQ77" s="281"/>
      <c r="AR77" s="281" t="b">
        <f>AND(RMDF!AU77&gt;=0, RMDF!AU77&lt;=1-SUM(RMDF!Z77,RMDF!AG77,RMDF!AN77), RMDF!AU77=ROUND(RMDF!AU77,4))</f>
        <v>1</v>
      </c>
      <c r="AS77" s="317">
        <f>RMDF!AS77</f>
        <v>0</v>
      </c>
      <c r="AT77" s="318" t="str">
        <f>IF(AS77=0,"",_xlfn.XLOOKUP(AS77,StatePicklist!$1:$1,StatePicklist!$3:$3,"NA",0))</f>
        <v/>
      </c>
      <c r="AU77" s="297" t="str">
        <f ca="1">IF(RMDF!AT77="", "", IF(ISNUMBER(MATCH(RMDF!AT77, INDIRECT(AT77), 0)), "OK", "Invalid"))</f>
        <v/>
      </c>
      <c r="AV77" s="281"/>
      <c r="AW77" s="281"/>
      <c r="AX77" s="281"/>
      <c r="AY77" s="281" t="b">
        <f>AND(RMDF!BB77&gt;=0, RMDF!BB77&lt;=1-SUM(RMDF!Z77,RMDF!AG77,RMDF!AN77,RMDF!AU77), RMDF!BB77=ROUND(RMDF!BB77,4))</f>
        <v>1</v>
      </c>
      <c r="AZ77" s="317">
        <f>RMDF!AZ77</f>
        <v>0</v>
      </c>
      <c r="BA77" s="318" t="str">
        <f>IF(AZ77=0,"",_xlfn.XLOOKUP(AZ77,StatePicklist!$1:$1,StatePicklist!$3:$3,"NA",0))</f>
        <v/>
      </c>
      <c r="BB77" s="297" t="str">
        <f ca="1">IF(RMDF!BA77="", "", IF(ISNUMBER(MATCH(RMDF!BA77, INDIRECT(BA77), 0)), "OK", "Invalid"))</f>
        <v/>
      </c>
      <c r="BC77" s="281"/>
      <c r="BD77" s="281"/>
      <c r="BE77" s="281"/>
      <c r="BF77" s="281" t="b">
        <f>AND(RMDF!BI77&gt;=0, RMDF!BI77&lt;=1-SUM(RMDF!Z77,RMDF!AG77,RMDF!AN77,RMDF!AU77,RMDF!BB77), RMDF!BI77=ROUND(RMDF!BI77,4))</f>
        <v>1</v>
      </c>
      <c r="BG77" s="317">
        <f>RMDF!BG77</f>
        <v>0</v>
      </c>
      <c r="BH77" s="318" t="str">
        <f>IF(BG77=0,"",_xlfn.XLOOKUP(BG77,StatePicklist!$1:$1,StatePicklist!$3:$3,"NA",0))</f>
        <v/>
      </c>
      <c r="BI77" s="297" t="str">
        <f ca="1">IF(RMDF!BH77="", "", IF(ISNUMBER(MATCH(RMDF!BH77, INDIRECT(BH77), 0)), "OK", "Invalid"))</f>
        <v/>
      </c>
      <c r="BJ77" s="281"/>
      <c r="BK77" s="281"/>
      <c r="BL77" s="281"/>
      <c r="BM77" s="281" t="b">
        <f>AND(RMDF!BP77&gt;=0, RMDF!BP77&lt;=1-SUM(RMDF!Z77,RMDF!AG77,RMDF!AN77,RMDF!AU77,RMDF!BB77,RMDF!BI77), RMDF!BP77=ROUND(RMDF!BP77,4))</f>
        <v>1</v>
      </c>
      <c r="BN77" s="317">
        <f>RMDF!BN77</f>
        <v>0</v>
      </c>
      <c r="BO77" s="318" t="str">
        <f>IF(BN77=0,"",_xlfn.XLOOKUP(BN77,StatePicklist!$1:$1,StatePicklist!$3:$3,"NA",0))</f>
        <v/>
      </c>
      <c r="BP77" s="297" t="str">
        <f ca="1">IF(RMDF!BO77="", "", IF(ISNUMBER(MATCH(RMDF!BO77, INDIRECT(BO77), 0)), "OK", "Invalid"))</f>
        <v/>
      </c>
      <c r="BQ77" s="281"/>
      <c r="BR77" s="281"/>
      <c r="BS77" s="281"/>
      <c r="BT77" s="281" t="b">
        <f>AND(RMDF!BW77&gt;=0, RMDF!BW77&lt;=1-SUM(RMDF!Z77,RMDF!AG77,RMDF!AN77,RMDF!AU77,RMDF!BB77,RMDF!BI77,RMDF!BP77), RMDF!BW77=ROUND(RMDF!BW77,4))</f>
        <v>1</v>
      </c>
      <c r="BU77" s="317">
        <f>RMDF!BU77</f>
        <v>0</v>
      </c>
      <c r="BV77" s="318" t="str">
        <f>IF(BU77=0,"",_xlfn.XLOOKUP(BU77,StatePicklist!$1:$1,StatePicklist!$3:$3,"NA",0))</f>
        <v/>
      </c>
      <c r="BW77" s="297" t="str">
        <f ca="1">IF(RMDF!BV77="", "", IF(ISNUMBER(MATCH(RMDF!BV77, INDIRECT(BV77), 0)), "OK", "Invalid"))</f>
        <v/>
      </c>
      <c r="BX77" s="281"/>
      <c r="BY77" s="281"/>
      <c r="BZ77" s="281"/>
      <c r="CA77" s="281" t="b">
        <f>AND(RMDF!CD77&gt;=0, RMDF!CD77&lt;=1-SUM(RMDF!Z77,RMDF!AG77,RMDF!AN77,RMDF!AU77,RMDF!BB77,RMDF!BI77,RMDF!BP77,RMDF!BW77), RMDF!CD77=ROUND(RMDF!CD77,4))</f>
        <v>1</v>
      </c>
      <c r="CB77" s="317">
        <f>RMDF!CB77</f>
        <v>0</v>
      </c>
      <c r="CC77" s="318" t="str">
        <f>IF(CB77=0,"",_xlfn.XLOOKUP(CB77,StatePicklist!$1:$1,StatePicklist!$3:$3,"NA",0))</f>
        <v/>
      </c>
      <c r="CD77" s="297" t="str">
        <f ca="1">IF(RMDF!CC77="", "", IF(ISNUMBER(MATCH(RMDF!CC77, INDIRECT(CC77), 0)), "OK", "Invalid"))</f>
        <v/>
      </c>
      <c r="CE77" s="281"/>
      <c r="CF77" s="281"/>
      <c r="CG77" s="281"/>
      <c r="CH77" s="281" t="b">
        <f>AND(RMDF!CK77&gt;=0, RMDF!CK77&lt;=1-SUM(RMDF!Z77,RMDF!AG77,RMDF!AN77,RMDF!AU77,RMDF!BB77,RMDF!BI77,RMDF!BP77,RMDF!BW77,RMDF!CD77), RMDF!CK77=ROUND(RMDF!CK77,4))</f>
        <v>1</v>
      </c>
      <c r="CI77" s="317">
        <f>RMDF!CI77</f>
        <v>0</v>
      </c>
      <c r="CJ77" s="318" t="str">
        <f>IF(CI77=0,"",_xlfn.XLOOKUP(CI77,StatePicklist!$1:$1,StatePicklist!$3:$3,"NA",0))</f>
        <v/>
      </c>
      <c r="CK77" s="297" t="str">
        <f ca="1">IF(RMDF!CJ77="", "", IF(ISNUMBER(MATCH(RMDF!CJ77, INDIRECT(CJ77), 0)), "OK", "Invalid"))</f>
        <v/>
      </c>
      <c r="CL77" s="281"/>
      <c r="CM77" s="281"/>
      <c r="CN77" s="281"/>
      <c r="CO77" s="281" t="b">
        <f>AND(RMDF!CR77&gt;=0, RMDF!CR77&lt;=1-SUM(RMDF!Z77,RMDF!AG77,RMDF!AN77,RMDF!AU77,RMDF!BB77,RMDF!BI77,RMDF!BP77,RMDF!BW77,RMDF!CD77,RMDF!CK77), RMDF!CR77=ROUND(RMDF!CR77,4))</f>
        <v>1</v>
      </c>
      <c r="CP77" s="317">
        <f>RMDF!CP77</f>
        <v>0</v>
      </c>
      <c r="CQ77" s="318" t="str">
        <f>IF(CP77=0,"",_xlfn.XLOOKUP(CP77,StatePicklist!$1:$1,StatePicklist!$3:$3,"NA",0))</f>
        <v/>
      </c>
      <c r="CR77" s="297" t="str">
        <f ca="1">IF(RMDF!CQ77="", "", IF(ISNUMBER(MATCH(RMDF!CQ77, INDIRECT(CQ77), 0)), "OK", "Invalid"))</f>
        <v/>
      </c>
      <c r="CS77" s="281"/>
      <c r="CT77" s="281"/>
      <c r="CU77" s="281"/>
      <c r="CV77" s="281" t="b">
        <f>AND(RMDF!CY77&gt;=0, RMDF!CY77&lt;=1-SUM(RMDF!Z77,RMDF!AG77,RMDF!AN77,RMDF!AU77,RMDF!BB77,RMDF!BI77,RMDF!BP77,RMDF!BW77,RMDF!CD77,RMDF!CK77,RMDF!CR77), RMDF!CY77=ROUND(RMDF!CY77,4))</f>
        <v>1</v>
      </c>
      <c r="CW77" s="317">
        <f>RMDF!CW77</f>
        <v>0</v>
      </c>
      <c r="CX77" s="318" t="str">
        <f>IF(CW77=0,"",_xlfn.XLOOKUP(CW77,StatePicklist!$1:$1,StatePicklist!$3:$3,"NA",0))</f>
        <v/>
      </c>
      <c r="CY77" s="297" t="str">
        <f ca="1">IF(RMDF!CX77="", "", IF(ISNUMBER(MATCH(RMDF!CX77, INDIRECT(CX77), 0)), "OK", "Invalid"))</f>
        <v/>
      </c>
      <c r="CZ77" s="281"/>
      <c r="DA77" s="281"/>
      <c r="DB77" s="281"/>
      <c r="DC77" s="281" t="b">
        <f>AND(RMDF!DF77&gt;=0, RMDF!DF77&lt;=1-SUM(RMDF!Z77,RMDF!AG77,RMDF!AN77,RMDF!AU77,RMDF!BB77,RMDF!BI77,RMDF!BP77,RMDF!BW77,RMDF!CD77,RMDF!CK77,RMDF!CR77,RMDF!CY77), RMDF!DF77=ROUND(RMDF!DF77,4))</f>
        <v>1</v>
      </c>
      <c r="DD77" s="317">
        <f>RMDF!DD77</f>
        <v>0</v>
      </c>
      <c r="DE77" s="318" t="str">
        <f>IF(DD77=0,"",_xlfn.XLOOKUP(DD77,StatePicklist!$1:$1,StatePicklist!$3:$3,"NA",0))</f>
        <v/>
      </c>
      <c r="DF77" s="297" t="str">
        <f ca="1">IF(RMDF!DE77="", "", IF(ISNUMBER(MATCH(RMDF!DE77, INDIRECT(DE77), 0)), "OK", "Invalid"))</f>
        <v/>
      </c>
      <c r="DG77" s="281"/>
      <c r="DH77" s="281"/>
      <c r="DI77" s="281"/>
      <c r="DJ77" s="281" t="b">
        <f>AND(RMDF!DM77&gt;=0, RMDF!DM77&lt;=1-SUM(RMDF!Z77,RMDF!AG77,RMDF!AN77,RMDF!AU77,RMDF!BB77,RMDF!BI77,RMDF!BP77,RMDF!BW77,RMDF!CD77,RMDF!CK77,RMDF!CR77,RMDF!CY77,RMDF!DF77), RMDF!DM77=ROUND(RMDF!DM77,4))</f>
        <v>1</v>
      </c>
      <c r="DK77" s="317">
        <f>RMDF!DK77</f>
        <v>0</v>
      </c>
      <c r="DL77" s="318" t="str">
        <f>IF(DK77=0,"",_xlfn.XLOOKUP(DK77,StatePicklist!$1:$1,StatePicklist!$3:$3,"NA",0))</f>
        <v/>
      </c>
      <c r="DM77" s="297" t="str">
        <f ca="1">IF(RMDF!DL77="", "", IF(ISNUMBER(MATCH(RMDF!DL77, INDIRECT(DL77), 0)), "OK", "Invalid"))</f>
        <v/>
      </c>
      <c r="DN77" s="281"/>
      <c r="DO77" s="281"/>
      <c r="DP77" s="281"/>
      <c r="DQ77" s="281" t="b">
        <f>AND(RMDF!DT77&gt;=0, RMDF!DT77&lt;=1-SUM(RMDF!Z77,RMDF!AG77,RMDF!AN77,RMDF!AU77,RMDF!BB77,RMDF!BI77,RMDF!BP77,RMDF!BW77,RMDF!CD77,RMDF!CK77,RMDF!CR77,RMDF!CY77,RMDF!DF77,RMDF!DM77), RMDF!DT77=ROUND(RMDF!DT77,4))</f>
        <v>1</v>
      </c>
      <c r="DR77" s="317">
        <f>RMDF!DR77</f>
        <v>0</v>
      </c>
      <c r="DS77" s="318" t="str">
        <f>IF(DR77=0,"",_xlfn.XLOOKUP(DR77,StatePicklist!$1:$1,StatePicklist!$3:$3,"NA",0))</f>
        <v/>
      </c>
      <c r="DT77" s="297" t="str">
        <f ca="1">IF(RMDF!DS77="", "", IF(ISNUMBER(MATCH(RMDF!DS77, INDIRECT(DS77), 0)), "OK", "Invalid"))</f>
        <v/>
      </c>
      <c r="DU77" s="281"/>
      <c r="DV77" s="281"/>
      <c r="DW77" s="281"/>
      <c r="DX77" s="281" t="b">
        <f>AND(RMDF!EA77&gt;=0, RMDF!EA77&lt;=1-SUM(RMDF!Z77,RMDF!AG77,RMDF!AN77,RMDF!AU77,RMDF!BB77,RMDF!BI77,RMDF!BP77,RMDF!BW77,RMDF!CD77,RMDF!CK77,RMDF!CR77,RMDF!CY77,RMDF!DF77,RMDF!DM77,RMDF!DT77), RMDF!EA77=ROUND(RMDF!EA77,4))</f>
        <v>1</v>
      </c>
      <c r="DY77" s="317">
        <f>RMDF!DY77</f>
        <v>0</v>
      </c>
      <c r="DZ77" s="318" t="str">
        <f>IF(DY77=0,"",_xlfn.XLOOKUP(DY77,StatePicklist!$1:$1,StatePicklist!$3:$3,"NA",0))</f>
        <v/>
      </c>
      <c r="EA77" s="297" t="str">
        <f ca="1">IF(RMDF!DZ77="", "", IF(ISNUMBER(MATCH(RMDF!DZ77, INDIRECT(DZ77), 0)), "OK", "Invalid"))</f>
        <v/>
      </c>
      <c r="EB77" s="281"/>
      <c r="EC77" s="281"/>
      <c r="ED77" s="281"/>
      <c r="EE77" s="281" t="b">
        <f>AND(RMDF!EH77&gt;=0, RMDF!EH77&lt;=1-SUM(RMDF!Z77,RMDF!AG77,RMDF!AN77,RMDF!AU77,RMDF!BB77,RMDF!BI77,RMDF!BP77,RMDF!BW77,RMDF!CD77,RMDF!CK77,RMDF!CR77,RMDF!CY77,RMDF!DF77,RMDF!DM77,RMDF!DT77,RMDF!EA77), RMDF!EH77=ROUND(RMDF!EH77,4))</f>
        <v>1</v>
      </c>
      <c r="EF77" s="317">
        <f>RMDF!EF77</f>
        <v>0</v>
      </c>
      <c r="EG77" s="318" t="str">
        <f>IF(EF77=0,"",_xlfn.XLOOKUP(EF77,StatePicklist!$1:$1,StatePicklist!$3:$3,"NA",0))</f>
        <v/>
      </c>
      <c r="EH77" s="297" t="str">
        <f ca="1">IF(RMDF!EG77="", "", IF(ISNUMBER(MATCH(RMDF!EG77, INDIRECT(EG77), 0)), "OK", "Invalid"))</f>
        <v/>
      </c>
      <c r="EI77" s="281"/>
      <c r="EJ77" s="281"/>
      <c r="EK77" s="281"/>
      <c r="EL77" s="281" t="b">
        <f>AND(RMDF!EO77&gt;=0, RMDF!EO77&lt;=1-SUM(RMDF!Z77,RMDF!AG77,RMDF!AN77,RMDF!AU77,RMDF!BB77,RMDF!BI77,RMDF!BP77,RMDF!BW77,RMDF!CD77,RMDF!CK77,RMDF!CR77,RMDF!CY77,RMDF!DF77,RMDF!DM77,RMDF!DT77,RMDF!EA77,RMDF!EH77), RMDF!EO77=ROUND(RMDF!EO77,4))</f>
        <v>1</v>
      </c>
      <c r="EM77" s="317">
        <f>RMDF!EM77</f>
        <v>0</v>
      </c>
      <c r="EN77" s="318" t="str">
        <f>IF(EM77=0,"",_xlfn.XLOOKUP(EM77,StatePicklist!$1:$1,StatePicklist!$3:$3,"NA",0))</f>
        <v/>
      </c>
      <c r="EO77" s="297" t="str">
        <f ca="1">IF(RMDF!EN77="", "", IF(ISNUMBER(MATCH(RMDF!EN77, INDIRECT(EN77), 0)), "OK", "Invalid"))</f>
        <v/>
      </c>
      <c r="EP77" s="281"/>
      <c r="EQ77" s="281"/>
      <c r="ER77" s="281"/>
      <c r="ES77" s="281" t="b">
        <f>AND(RMDF!EV77&gt;=0, RMDF!EV77&lt;=1-SUM(RMDF!Z77,RMDF!AG77,RMDF!AN77,RMDF!AU77,RMDF!BB77,RMDF!BI77,RMDF!BP77,RMDF!BW77,RMDF!CD77,RMDF!CK77,RMDF!CR77,RMDF!CY77,RMDF!DF77,RMDF!DM77,RMDF!DT77,RMDF!EA77,RMDF!EH77,RMDF!EO77), RMDF!EV77=ROUND(RMDF!EV77,4))</f>
        <v>1</v>
      </c>
      <c r="ET77" s="317">
        <f>RMDF!ET77</f>
        <v>0</v>
      </c>
      <c r="EU77" s="318" t="str">
        <f>IF(ET77=0,"",_xlfn.XLOOKUP(ET77,StatePicklist!$1:$1,StatePicklist!$3:$3,"NA",0))</f>
        <v/>
      </c>
      <c r="EV77" s="297" t="str">
        <f ca="1">IF(RMDF!EU77="", "", IF(ISNUMBER(MATCH(RMDF!EU77, INDIRECT(EU77), 0)), "OK", "Invalid"))</f>
        <v/>
      </c>
      <c r="EW77" s="281"/>
      <c r="EX77" s="281"/>
      <c r="EY77" s="281"/>
      <c r="EZ77" s="281" t="b">
        <f>AND(RMDF!FC77&gt;=0, RMDF!FC77&lt;=1-SUM(RMDF!Z77,RMDF!AG77,RMDF!AN77,RMDF!AU77,RMDF!BB77,RMDF!BI77,RMDF!BP77,RMDF!BW77,RMDF!CD77,RMDF!CK77,RMDF!CR77,RMDF!CY77,RMDF!DF77,RMDF!DM77,RMDF!DT77,RMDF!EA77,RMDF!EH77,RMDF!EO77,RMDF!EV77), RMDF!FC77=ROUND(RMDF!FC77,4))</f>
        <v>1</v>
      </c>
      <c r="FA77" s="317">
        <f>RMDF!FA77</f>
        <v>0</v>
      </c>
      <c r="FB77" s="318" t="str">
        <f>IF(FA77=0,"",_xlfn.XLOOKUP(FA77,StatePicklist!$1:$1,StatePicklist!$3:$3,"NA",0))</f>
        <v/>
      </c>
      <c r="FC77" s="297" t="str">
        <f ca="1">IF(RMDF!FB77="", "", IF(ISNUMBER(MATCH(RMDF!FB77, INDIRECT(FB77), 0)), "OK", "Invalid"))</f>
        <v/>
      </c>
    </row>
    <row r="78" spans="1:159" s="205" customFormat="1" ht="39.9" customHeight="1" x14ac:dyDescent="0.25">
      <c r="A78" s="206"/>
      <c r="B78" s="196"/>
      <c r="C78" s="197"/>
      <c r="D78" s="198"/>
      <c r="E78" s="199"/>
      <c r="F78" s="200"/>
      <c r="G78" s="201"/>
      <c r="H78" s="292"/>
      <c r="I78" s="305">
        <f>RMDF!I78</f>
        <v>0</v>
      </c>
      <c r="J78" s="305" t="str">
        <f>IF(I78=ProductCode!$B$30,"PDReclPost",IF(OR(I78=ProductCode!$C$30,I78=ProductCode!$E$30,I78=ProductCode!$G$30),"PDPreCon",IF(OR(I78=ProductCode!$D$30,I78=ProductCode!$F$30),"PDNotReclPost","")))</f>
        <v/>
      </c>
      <c r="K78" s="305" t="str">
        <f t="shared" si="9"/>
        <v/>
      </c>
      <c r="L78" s="289"/>
      <c r="M78" s="305" t="str">
        <f t="shared" si="9"/>
        <v/>
      </c>
      <c r="N78" s="289" t="b">
        <f>AND(RMDF!N78&gt;=0, RMDF!N78&lt;=1-RMDF!L78, RMDF!N78=ROUND(RMDF!N78,4))</f>
        <v>1</v>
      </c>
      <c r="O78" s="286" t="str">
        <f>IF(P78="","",IF(I78="","",IF(LEFT(I78,13)="Reclaimed pos",RawMaterialCode!$E$569,RawMaterialCode!$E$568)))</f>
        <v>Reclaimed pre-consumer mixed fibers (RM0578)</v>
      </c>
      <c r="P78" s="295">
        <f t="shared" si="10"/>
        <v>1</v>
      </c>
      <c r="Q78" s="202"/>
      <c r="R78" s="203"/>
      <c r="S78" s="204" t="str">
        <f t="shared" si="11"/>
        <v/>
      </c>
      <c r="T78" s="281"/>
      <c r="U78" s="281"/>
      <c r="V78" s="281"/>
      <c r="W78" s="281"/>
      <c r="X78" s="317">
        <f>RMDF!X78</f>
        <v>0</v>
      </c>
      <c r="Y78" s="318" t="str">
        <f>IF(X78=0,"",_xlfn.XLOOKUP(X78,StatePicklist!$1:$1,StatePicklist!$3:$3,"NA",0))</f>
        <v/>
      </c>
      <c r="Z78" s="297" t="str">
        <f ca="1">IF(RMDF!Y78="", "", IF(ISNUMBER(MATCH(RMDF!Y78, INDIRECT(Y78), 0)), "OK", "Invalid"))</f>
        <v/>
      </c>
      <c r="AA78" s="281"/>
      <c r="AB78" s="281"/>
      <c r="AC78" s="281"/>
      <c r="AD78" s="281" t="b">
        <f>AND(RMDF!AG78&gt;=0, RMDF!AG78&lt;=1-RMDF!Z78, RMDF!AG78=ROUND(RMDF!AG78,4))</f>
        <v>1</v>
      </c>
      <c r="AE78" s="317">
        <f>RMDF!AE78</f>
        <v>0</v>
      </c>
      <c r="AF78" s="318" t="str">
        <f>IF(AE78=0,"",_xlfn.XLOOKUP(AE78,StatePicklist!$1:$1,StatePicklist!$3:$3,"NA",0))</f>
        <v/>
      </c>
      <c r="AG78" s="297" t="str">
        <f ca="1">IF(RMDF!AF78="", "", IF(ISNUMBER(MATCH(RMDF!AF78, INDIRECT(AF78), 0)), "OK", "Invalid"))</f>
        <v/>
      </c>
      <c r="AH78" s="281"/>
      <c r="AI78" s="281"/>
      <c r="AJ78" s="281"/>
      <c r="AK78" s="281" t="b">
        <f>AND(RMDF!AN78&gt;=0, RMDF!AN78&lt;=1-SUM(RMDF!Z78,RMDF!AG78), RMDF!AN78=ROUND(RMDF!AN78,4))</f>
        <v>1</v>
      </c>
      <c r="AL78" s="317">
        <f>RMDF!AL78</f>
        <v>0</v>
      </c>
      <c r="AM78" s="318" t="str">
        <f>IF(AL78=0,"",_xlfn.XLOOKUP(AL78,StatePicklist!$1:$1,StatePicklist!$3:$3,"NA",0))</f>
        <v/>
      </c>
      <c r="AN78" s="297" t="str">
        <f ca="1">IF(RMDF!AM78="", "", IF(ISNUMBER(MATCH(RMDF!AM78, INDIRECT(AM78), 0)), "OK", "Invalid"))</f>
        <v/>
      </c>
      <c r="AO78" s="281"/>
      <c r="AP78" s="281"/>
      <c r="AQ78" s="281"/>
      <c r="AR78" s="281" t="b">
        <f>AND(RMDF!AU78&gt;=0, RMDF!AU78&lt;=1-SUM(RMDF!Z78,RMDF!AG78,RMDF!AN78), RMDF!AU78=ROUND(RMDF!AU78,4))</f>
        <v>1</v>
      </c>
      <c r="AS78" s="317">
        <f>RMDF!AS78</f>
        <v>0</v>
      </c>
      <c r="AT78" s="318" t="str">
        <f>IF(AS78=0,"",_xlfn.XLOOKUP(AS78,StatePicklist!$1:$1,StatePicklist!$3:$3,"NA",0))</f>
        <v/>
      </c>
      <c r="AU78" s="297" t="str">
        <f ca="1">IF(RMDF!AT78="", "", IF(ISNUMBER(MATCH(RMDF!AT78, INDIRECT(AT78), 0)), "OK", "Invalid"))</f>
        <v/>
      </c>
      <c r="AV78" s="281"/>
      <c r="AW78" s="281"/>
      <c r="AX78" s="281"/>
      <c r="AY78" s="281" t="b">
        <f>AND(RMDF!BB78&gt;=0, RMDF!BB78&lt;=1-SUM(RMDF!Z78,RMDF!AG78,RMDF!AN78,RMDF!AU78), RMDF!BB78=ROUND(RMDF!BB78,4))</f>
        <v>1</v>
      </c>
      <c r="AZ78" s="317">
        <f>RMDF!AZ78</f>
        <v>0</v>
      </c>
      <c r="BA78" s="318" t="str">
        <f>IF(AZ78=0,"",_xlfn.XLOOKUP(AZ78,StatePicklist!$1:$1,StatePicklist!$3:$3,"NA",0))</f>
        <v/>
      </c>
      <c r="BB78" s="297" t="str">
        <f ca="1">IF(RMDF!BA78="", "", IF(ISNUMBER(MATCH(RMDF!BA78, INDIRECT(BA78), 0)), "OK", "Invalid"))</f>
        <v/>
      </c>
      <c r="BC78" s="281"/>
      <c r="BD78" s="281"/>
      <c r="BE78" s="281"/>
      <c r="BF78" s="281" t="b">
        <f>AND(RMDF!BI78&gt;=0, RMDF!BI78&lt;=1-SUM(RMDF!Z78,RMDF!AG78,RMDF!AN78,RMDF!AU78,RMDF!BB78), RMDF!BI78=ROUND(RMDF!BI78,4))</f>
        <v>1</v>
      </c>
      <c r="BG78" s="317">
        <f>RMDF!BG78</f>
        <v>0</v>
      </c>
      <c r="BH78" s="318" t="str">
        <f>IF(BG78=0,"",_xlfn.XLOOKUP(BG78,StatePicklist!$1:$1,StatePicklist!$3:$3,"NA",0))</f>
        <v/>
      </c>
      <c r="BI78" s="297" t="str">
        <f ca="1">IF(RMDF!BH78="", "", IF(ISNUMBER(MATCH(RMDF!BH78, INDIRECT(BH78), 0)), "OK", "Invalid"))</f>
        <v/>
      </c>
      <c r="BJ78" s="281"/>
      <c r="BK78" s="281"/>
      <c r="BL78" s="281"/>
      <c r="BM78" s="281" t="b">
        <f>AND(RMDF!BP78&gt;=0, RMDF!BP78&lt;=1-SUM(RMDF!Z78,RMDF!AG78,RMDF!AN78,RMDF!AU78,RMDF!BB78,RMDF!BI78), RMDF!BP78=ROUND(RMDF!BP78,4))</f>
        <v>1</v>
      </c>
      <c r="BN78" s="317">
        <f>RMDF!BN78</f>
        <v>0</v>
      </c>
      <c r="BO78" s="318" t="str">
        <f>IF(BN78=0,"",_xlfn.XLOOKUP(BN78,StatePicklist!$1:$1,StatePicklist!$3:$3,"NA",0))</f>
        <v/>
      </c>
      <c r="BP78" s="297" t="str">
        <f ca="1">IF(RMDF!BO78="", "", IF(ISNUMBER(MATCH(RMDF!BO78, INDIRECT(BO78), 0)), "OK", "Invalid"))</f>
        <v/>
      </c>
      <c r="BQ78" s="281"/>
      <c r="BR78" s="281"/>
      <c r="BS78" s="281"/>
      <c r="BT78" s="281" t="b">
        <f>AND(RMDF!BW78&gt;=0, RMDF!BW78&lt;=1-SUM(RMDF!Z78,RMDF!AG78,RMDF!AN78,RMDF!AU78,RMDF!BB78,RMDF!BI78,RMDF!BP78), RMDF!BW78=ROUND(RMDF!BW78,4))</f>
        <v>1</v>
      </c>
      <c r="BU78" s="317">
        <f>RMDF!BU78</f>
        <v>0</v>
      </c>
      <c r="BV78" s="318" t="str">
        <f>IF(BU78=0,"",_xlfn.XLOOKUP(BU78,StatePicklist!$1:$1,StatePicklist!$3:$3,"NA",0))</f>
        <v/>
      </c>
      <c r="BW78" s="297" t="str">
        <f ca="1">IF(RMDF!BV78="", "", IF(ISNUMBER(MATCH(RMDF!BV78, INDIRECT(BV78), 0)), "OK", "Invalid"))</f>
        <v/>
      </c>
      <c r="BX78" s="281"/>
      <c r="BY78" s="281"/>
      <c r="BZ78" s="281"/>
      <c r="CA78" s="281" t="b">
        <f>AND(RMDF!CD78&gt;=0, RMDF!CD78&lt;=1-SUM(RMDF!Z78,RMDF!AG78,RMDF!AN78,RMDF!AU78,RMDF!BB78,RMDF!BI78,RMDF!BP78,RMDF!BW78), RMDF!CD78=ROUND(RMDF!CD78,4))</f>
        <v>1</v>
      </c>
      <c r="CB78" s="317">
        <f>RMDF!CB78</f>
        <v>0</v>
      </c>
      <c r="CC78" s="318" t="str">
        <f>IF(CB78=0,"",_xlfn.XLOOKUP(CB78,StatePicklist!$1:$1,StatePicklist!$3:$3,"NA",0))</f>
        <v/>
      </c>
      <c r="CD78" s="297" t="str">
        <f ca="1">IF(RMDF!CC78="", "", IF(ISNUMBER(MATCH(RMDF!CC78, INDIRECT(CC78), 0)), "OK", "Invalid"))</f>
        <v/>
      </c>
      <c r="CE78" s="281"/>
      <c r="CF78" s="281"/>
      <c r="CG78" s="281"/>
      <c r="CH78" s="281" t="b">
        <f>AND(RMDF!CK78&gt;=0, RMDF!CK78&lt;=1-SUM(RMDF!Z78,RMDF!AG78,RMDF!AN78,RMDF!AU78,RMDF!BB78,RMDF!BI78,RMDF!BP78,RMDF!BW78,RMDF!CD78), RMDF!CK78=ROUND(RMDF!CK78,4))</f>
        <v>1</v>
      </c>
      <c r="CI78" s="317">
        <f>RMDF!CI78</f>
        <v>0</v>
      </c>
      <c r="CJ78" s="318" t="str">
        <f>IF(CI78=0,"",_xlfn.XLOOKUP(CI78,StatePicklist!$1:$1,StatePicklist!$3:$3,"NA",0))</f>
        <v/>
      </c>
      <c r="CK78" s="297" t="str">
        <f ca="1">IF(RMDF!CJ78="", "", IF(ISNUMBER(MATCH(RMDF!CJ78, INDIRECT(CJ78), 0)), "OK", "Invalid"))</f>
        <v/>
      </c>
      <c r="CL78" s="281"/>
      <c r="CM78" s="281"/>
      <c r="CN78" s="281"/>
      <c r="CO78" s="281" t="b">
        <f>AND(RMDF!CR78&gt;=0, RMDF!CR78&lt;=1-SUM(RMDF!Z78,RMDF!AG78,RMDF!AN78,RMDF!AU78,RMDF!BB78,RMDF!BI78,RMDF!BP78,RMDF!BW78,RMDF!CD78,RMDF!CK78), RMDF!CR78=ROUND(RMDF!CR78,4))</f>
        <v>1</v>
      </c>
      <c r="CP78" s="317">
        <f>RMDF!CP78</f>
        <v>0</v>
      </c>
      <c r="CQ78" s="318" t="str">
        <f>IF(CP78=0,"",_xlfn.XLOOKUP(CP78,StatePicklist!$1:$1,StatePicklist!$3:$3,"NA",0))</f>
        <v/>
      </c>
      <c r="CR78" s="297" t="str">
        <f ca="1">IF(RMDF!CQ78="", "", IF(ISNUMBER(MATCH(RMDF!CQ78, INDIRECT(CQ78), 0)), "OK", "Invalid"))</f>
        <v/>
      </c>
      <c r="CS78" s="281"/>
      <c r="CT78" s="281"/>
      <c r="CU78" s="281"/>
      <c r="CV78" s="281" t="b">
        <f>AND(RMDF!CY78&gt;=0, RMDF!CY78&lt;=1-SUM(RMDF!Z78,RMDF!AG78,RMDF!AN78,RMDF!AU78,RMDF!BB78,RMDF!BI78,RMDF!BP78,RMDF!BW78,RMDF!CD78,RMDF!CK78,RMDF!CR78), RMDF!CY78=ROUND(RMDF!CY78,4))</f>
        <v>1</v>
      </c>
      <c r="CW78" s="317">
        <f>RMDF!CW78</f>
        <v>0</v>
      </c>
      <c r="CX78" s="318" t="str">
        <f>IF(CW78=0,"",_xlfn.XLOOKUP(CW78,StatePicklist!$1:$1,StatePicklist!$3:$3,"NA",0))</f>
        <v/>
      </c>
      <c r="CY78" s="297" t="str">
        <f ca="1">IF(RMDF!CX78="", "", IF(ISNUMBER(MATCH(RMDF!CX78, INDIRECT(CX78), 0)), "OK", "Invalid"))</f>
        <v/>
      </c>
      <c r="CZ78" s="281"/>
      <c r="DA78" s="281"/>
      <c r="DB78" s="281"/>
      <c r="DC78" s="281" t="b">
        <f>AND(RMDF!DF78&gt;=0, RMDF!DF78&lt;=1-SUM(RMDF!Z78,RMDF!AG78,RMDF!AN78,RMDF!AU78,RMDF!BB78,RMDF!BI78,RMDF!BP78,RMDF!BW78,RMDF!CD78,RMDF!CK78,RMDF!CR78,RMDF!CY78), RMDF!DF78=ROUND(RMDF!DF78,4))</f>
        <v>1</v>
      </c>
      <c r="DD78" s="317">
        <f>RMDF!DD78</f>
        <v>0</v>
      </c>
      <c r="DE78" s="318" t="str">
        <f>IF(DD78=0,"",_xlfn.XLOOKUP(DD78,StatePicklist!$1:$1,StatePicklist!$3:$3,"NA",0))</f>
        <v/>
      </c>
      <c r="DF78" s="297" t="str">
        <f ca="1">IF(RMDF!DE78="", "", IF(ISNUMBER(MATCH(RMDF!DE78, INDIRECT(DE78), 0)), "OK", "Invalid"))</f>
        <v/>
      </c>
      <c r="DG78" s="281"/>
      <c r="DH78" s="281"/>
      <c r="DI78" s="281"/>
      <c r="DJ78" s="281" t="b">
        <f>AND(RMDF!DM78&gt;=0, RMDF!DM78&lt;=1-SUM(RMDF!Z78,RMDF!AG78,RMDF!AN78,RMDF!AU78,RMDF!BB78,RMDF!BI78,RMDF!BP78,RMDF!BW78,RMDF!CD78,RMDF!CK78,RMDF!CR78,RMDF!CY78,RMDF!DF78), RMDF!DM78=ROUND(RMDF!DM78,4))</f>
        <v>1</v>
      </c>
      <c r="DK78" s="317">
        <f>RMDF!DK78</f>
        <v>0</v>
      </c>
      <c r="DL78" s="318" t="str">
        <f>IF(DK78=0,"",_xlfn.XLOOKUP(DK78,StatePicklist!$1:$1,StatePicklist!$3:$3,"NA",0))</f>
        <v/>
      </c>
      <c r="DM78" s="297" t="str">
        <f ca="1">IF(RMDF!DL78="", "", IF(ISNUMBER(MATCH(RMDF!DL78, INDIRECT(DL78), 0)), "OK", "Invalid"))</f>
        <v/>
      </c>
      <c r="DN78" s="281"/>
      <c r="DO78" s="281"/>
      <c r="DP78" s="281"/>
      <c r="DQ78" s="281" t="b">
        <f>AND(RMDF!DT78&gt;=0, RMDF!DT78&lt;=1-SUM(RMDF!Z78,RMDF!AG78,RMDF!AN78,RMDF!AU78,RMDF!BB78,RMDF!BI78,RMDF!BP78,RMDF!BW78,RMDF!CD78,RMDF!CK78,RMDF!CR78,RMDF!CY78,RMDF!DF78,RMDF!DM78), RMDF!DT78=ROUND(RMDF!DT78,4))</f>
        <v>1</v>
      </c>
      <c r="DR78" s="317">
        <f>RMDF!DR78</f>
        <v>0</v>
      </c>
      <c r="DS78" s="318" t="str">
        <f>IF(DR78=0,"",_xlfn.XLOOKUP(DR78,StatePicklist!$1:$1,StatePicklist!$3:$3,"NA",0))</f>
        <v/>
      </c>
      <c r="DT78" s="297" t="str">
        <f ca="1">IF(RMDF!DS78="", "", IF(ISNUMBER(MATCH(RMDF!DS78, INDIRECT(DS78), 0)), "OK", "Invalid"))</f>
        <v/>
      </c>
      <c r="DU78" s="281"/>
      <c r="DV78" s="281"/>
      <c r="DW78" s="281"/>
      <c r="DX78" s="281" t="b">
        <f>AND(RMDF!EA78&gt;=0, RMDF!EA78&lt;=1-SUM(RMDF!Z78,RMDF!AG78,RMDF!AN78,RMDF!AU78,RMDF!BB78,RMDF!BI78,RMDF!BP78,RMDF!BW78,RMDF!CD78,RMDF!CK78,RMDF!CR78,RMDF!CY78,RMDF!DF78,RMDF!DM78,RMDF!DT78), RMDF!EA78=ROUND(RMDF!EA78,4))</f>
        <v>1</v>
      </c>
      <c r="DY78" s="317">
        <f>RMDF!DY78</f>
        <v>0</v>
      </c>
      <c r="DZ78" s="318" t="str">
        <f>IF(DY78=0,"",_xlfn.XLOOKUP(DY78,StatePicklist!$1:$1,StatePicklist!$3:$3,"NA",0))</f>
        <v/>
      </c>
      <c r="EA78" s="297" t="str">
        <f ca="1">IF(RMDF!DZ78="", "", IF(ISNUMBER(MATCH(RMDF!DZ78, INDIRECT(DZ78), 0)), "OK", "Invalid"))</f>
        <v/>
      </c>
      <c r="EB78" s="281"/>
      <c r="EC78" s="281"/>
      <c r="ED78" s="281"/>
      <c r="EE78" s="281" t="b">
        <f>AND(RMDF!EH78&gt;=0, RMDF!EH78&lt;=1-SUM(RMDF!Z78,RMDF!AG78,RMDF!AN78,RMDF!AU78,RMDF!BB78,RMDF!BI78,RMDF!BP78,RMDF!BW78,RMDF!CD78,RMDF!CK78,RMDF!CR78,RMDF!CY78,RMDF!DF78,RMDF!DM78,RMDF!DT78,RMDF!EA78), RMDF!EH78=ROUND(RMDF!EH78,4))</f>
        <v>1</v>
      </c>
      <c r="EF78" s="317">
        <f>RMDF!EF78</f>
        <v>0</v>
      </c>
      <c r="EG78" s="318" t="str">
        <f>IF(EF78=0,"",_xlfn.XLOOKUP(EF78,StatePicklist!$1:$1,StatePicklist!$3:$3,"NA",0))</f>
        <v/>
      </c>
      <c r="EH78" s="297" t="str">
        <f ca="1">IF(RMDF!EG78="", "", IF(ISNUMBER(MATCH(RMDF!EG78, INDIRECT(EG78), 0)), "OK", "Invalid"))</f>
        <v/>
      </c>
      <c r="EI78" s="281"/>
      <c r="EJ78" s="281"/>
      <c r="EK78" s="281"/>
      <c r="EL78" s="281" t="b">
        <f>AND(RMDF!EO78&gt;=0, RMDF!EO78&lt;=1-SUM(RMDF!Z78,RMDF!AG78,RMDF!AN78,RMDF!AU78,RMDF!BB78,RMDF!BI78,RMDF!BP78,RMDF!BW78,RMDF!CD78,RMDF!CK78,RMDF!CR78,RMDF!CY78,RMDF!DF78,RMDF!DM78,RMDF!DT78,RMDF!EA78,RMDF!EH78), RMDF!EO78=ROUND(RMDF!EO78,4))</f>
        <v>1</v>
      </c>
      <c r="EM78" s="317">
        <f>RMDF!EM78</f>
        <v>0</v>
      </c>
      <c r="EN78" s="318" t="str">
        <f>IF(EM78=0,"",_xlfn.XLOOKUP(EM78,StatePicklist!$1:$1,StatePicklist!$3:$3,"NA",0))</f>
        <v/>
      </c>
      <c r="EO78" s="297" t="str">
        <f ca="1">IF(RMDF!EN78="", "", IF(ISNUMBER(MATCH(RMDF!EN78, INDIRECT(EN78), 0)), "OK", "Invalid"))</f>
        <v/>
      </c>
      <c r="EP78" s="281"/>
      <c r="EQ78" s="281"/>
      <c r="ER78" s="281"/>
      <c r="ES78" s="281" t="b">
        <f>AND(RMDF!EV78&gt;=0, RMDF!EV78&lt;=1-SUM(RMDF!Z78,RMDF!AG78,RMDF!AN78,RMDF!AU78,RMDF!BB78,RMDF!BI78,RMDF!BP78,RMDF!BW78,RMDF!CD78,RMDF!CK78,RMDF!CR78,RMDF!CY78,RMDF!DF78,RMDF!DM78,RMDF!DT78,RMDF!EA78,RMDF!EH78,RMDF!EO78), RMDF!EV78=ROUND(RMDF!EV78,4))</f>
        <v>1</v>
      </c>
      <c r="ET78" s="317">
        <f>RMDF!ET78</f>
        <v>0</v>
      </c>
      <c r="EU78" s="318" t="str">
        <f>IF(ET78=0,"",_xlfn.XLOOKUP(ET78,StatePicklist!$1:$1,StatePicklist!$3:$3,"NA",0))</f>
        <v/>
      </c>
      <c r="EV78" s="297" t="str">
        <f ca="1">IF(RMDF!EU78="", "", IF(ISNUMBER(MATCH(RMDF!EU78, INDIRECT(EU78), 0)), "OK", "Invalid"))</f>
        <v/>
      </c>
      <c r="EW78" s="281"/>
      <c r="EX78" s="281"/>
      <c r="EY78" s="281"/>
      <c r="EZ78" s="281" t="b">
        <f>AND(RMDF!FC78&gt;=0, RMDF!FC78&lt;=1-SUM(RMDF!Z78,RMDF!AG78,RMDF!AN78,RMDF!AU78,RMDF!BB78,RMDF!BI78,RMDF!BP78,RMDF!BW78,RMDF!CD78,RMDF!CK78,RMDF!CR78,RMDF!CY78,RMDF!DF78,RMDF!DM78,RMDF!DT78,RMDF!EA78,RMDF!EH78,RMDF!EO78,RMDF!EV78), RMDF!FC78=ROUND(RMDF!FC78,4))</f>
        <v>1</v>
      </c>
      <c r="FA78" s="317">
        <f>RMDF!FA78</f>
        <v>0</v>
      </c>
      <c r="FB78" s="318" t="str">
        <f>IF(FA78=0,"",_xlfn.XLOOKUP(FA78,StatePicklist!$1:$1,StatePicklist!$3:$3,"NA",0))</f>
        <v/>
      </c>
      <c r="FC78" s="297" t="str">
        <f ca="1">IF(RMDF!FB78="", "", IF(ISNUMBER(MATCH(RMDF!FB78, INDIRECT(FB78), 0)), "OK", "Invalid"))</f>
        <v/>
      </c>
    </row>
    <row r="79" spans="1:159" s="205" customFormat="1" ht="39.9" customHeight="1" x14ac:dyDescent="0.25">
      <c r="A79" s="206"/>
      <c r="B79" s="196"/>
      <c r="C79" s="197"/>
      <c r="D79" s="198"/>
      <c r="E79" s="199"/>
      <c r="F79" s="200"/>
      <c r="G79" s="201"/>
      <c r="H79" s="292"/>
      <c r="I79" s="305">
        <f>RMDF!I79</f>
        <v>0</v>
      </c>
      <c r="J79" s="305" t="str">
        <f>IF(I79=ProductCode!$B$30,"PDReclPost",IF(OR(I79=ProductCode!$C$30,I79=ProductCode!$E$30,I79=ProductCode!$G$30),"PDPreCon",IF(OR(I79=ProductCode!$D$30,I79=ProductCode!$F$30),"PDNotReclPost","")))</f>
        <v/>
      </c>
      <c r="K79" s="305" t="str">
        <f t="shared" si="9"/>
        <v/>
      </c>
      <c r="L79" s="289"/>
      <c r="M79" s="305" t="str">
        <f t="shared" si="9"/>
        <v/>
      </c>
      <c r="N79" s="289" t="b">
        <f>AND(RMDF!N79&gt;=0, RMDF!N79&lt;=1-RMDF!L79, RMDF!N79=ROUND(RMDF!N79,4))</f>
        <v>1</v>
      </c>
      <c r="O79" s="286" t="str">
        <f>IF(P79="","",IF(I79="","",IF(LEFT(I79,13)="Reclaimed pos",RawMaterialCode!$E$569,RawMaterialCode!$E$568)))</f>
        <v>Reclaimed pre-consumer mixed fibers (RM0578)</v>
      </c>
      <c r="P79" s="295">
        <f t="shared" si="10"/>
        <v>1</v>
      </c>
      <c r="Q79" s="202"/>
      <c r="R79" s="203"/>
      <c r="S79" s="204" t="str">
        <f t="shared" si="11"/>
        <v/>
      </c>
      <c r="T79" s="281"/>
      <c r="U79" s="281"/>
      <c r="V79" s="281"/>
      <c r="W79" s="281"/>
      <c r="X79" s="317">
        <f>RMDF!X79</f>
        <v>0</v>
      </c>
      <c r="Y79" s="318" t="str">
        <f>IF(X79=0,"",_xlfn.XLOOKUP(X79,StatePicklist!$1:$1,StatePicklist!$3:$3,"NA",0))</f>
        <v/>
      </c>
      <c r="Z79" s="297" t="str">
        <f ca="1">IF(RMDF!Y79="", "", IF(ISNUMBER(MATCH(RMDF!Y79, INDIRECT(Y79), 0)), "OK", "Invalid"))</f>
        <v/>
      </c>
      <c r="AA79" s="281"/>
      <c r="AB79" s="281"/>
      <c r="AC79" s="281"/>
      <c r="AD79" s="281" t="b">
        <f>AND(RMDF!AG79&gt;=0, RMDF!AG79&lt;=1-RMDF!Z79, RMDF!AG79=ROUND(RMDF!AG79,4))</f>
        <v>1</v>
      </c>
      <c r="AE79" s="317">
        <f>RMDF!AE79</f>
        <v>0</v>
      </c>
      <c r="AF79" s="318" t="str">
        <f>IF(AE79=0,"",_xlfn.XLOOKUP(AE79,StatePicklist!$1:$1,StatePicklist!$3:$3,"NA",0))</f>
        <v/>
      </c>
      <c r="AG79" s="297" t="str">
        <f ca="1">IF(RMDF!AF79="", "", IF(ISNUMBER(MATCH(RMDF!AF79, INDIRECT(AF79), 0)), "OK", "Invalid"))</f>
        <v/>
      </c>
      <c r="AH79" s="281"/>
      <c r="AI79" s="281"/>
      <c r="AJ79" s="281"/>
      <c r="AK79" s="281" t="b">
        <f>AND(RMDF!AN79&gt;=0, RMDF!AN79&lt;=1-SUM(RMDF!Z79,RMDF!AG79), RMDF!AN79=ROUND(RMDF!AN79,4))</f>
        <v>1</v>
      </c>
      <c r="AL79" s="317">
        <f>RMDF!AL79</f>
        <v>0</v>
      </c>
      <c r="AM79" s="318" t="str">
        <f>IF(AL79=0,"",_xlfn.XLOOKUP(AL79,StatePicklist!$1:$1,StatePicklist!$3:$3,"NA",0))</f>
        <v/>
      </c>
      <c r="AN79" s="297" t="str">
        <f ca="1">IF(RMDF!AM79="", "", IF(ISNUMBER(MATCH(RMDF!AM79, INDIRECT(AM79), 0)), "OK", "Invalid"))</f>
        <v/>
      </c>
      <c r="AO79" s="281"/>
      <c r="AP79" s="281"/>
      <c r="AQ79" s="281"/>
      <c r="AR79" s="281" t="b">
        <f>AND(RMDF!AU79&gt;=0, RMDF!AU79&lt;=1-SUM(RMDF!Z79,RMDF!AG79,RMDF!AN79), RMDF!AU79=ROUND(RMDF!AU79,4))</f>
        <v>1</v>
      </c>
      <c r="AS79" s="317">
        <f>RMDF!AS79</f>
        <v>0</v>
      </c>
      <c r="AT79" s="318" t="str">
        <f>IF(AS79=0,"",_xlfn.XLOOKUP(AS79,StatePicklist!$1:$1,StatePicklist!$3:$3,"NA",0))</f>
        <v/>
      </c>
      <c r="AU79" s="297" t="str">
        <f ca="1">IF(RMDF!AT79="", "", IF(ISNUMBER(MATCH(RMDF!AT79, INDIRECT(AT79), 0)), "OK", "Invalid"))</f>
        <v/>
      </c>
      <c r="AV79" s="281"/>
      <c r="AW79" s="281"/>
      <c r="AX79" s="281"/>
      <c r="AY79" s="281" t="b">
        <f>AND(RMDF!BB79&gt;=0, RMDF!BB79&lt;=1-SUM(RMDF!Z79,RMDF!AG79,RMDF!AN79,RMDF!AU79), RMDF!BB79=ROUND(RMDF!BB79,4))</f>
        <v>1</v>
      </c>
      <c r="AZ79" s="317">
        <f>RMDF!AZ79</f>
        <v>0</v>
      </c>
      <c r="BA79" s="318" t="str">
        <f>IF(AZ79=0,"",_xlfn.XLOOKUP(AZ79,StatePicklist!$1:$1,StatePicklist!$3:$3,"NA",0))</f>
        <v/>
      </c>
      <c r="BB79" s="297" t="str">
        <f ca="1">IF(RMDF!BA79="", "", IF(ISNUMBER(MATCH(RMDF!BA79, INDIRECT(BA79), 0)), "OK", "Invalid"))</f>
        <v/>
      </c>
      <c r="BC79" s="281"/>
      <c r="BD79" s="281"/>
      <c r="BE79" s="281"/>
      <c r="BF79" s="281" t="b">
        <f>AND(RMDF!BI79&gt;=0, RMDF!BI79&lt;=1-SUM(RMDF!Z79,RMDF!AG79,RMDF!AN79,RMDF!AU79,RMDF!BB79), RMDF!BI79=ROUND(RMDF!BI79,4))</f>
        <v>1</v>
      </c>
      <c r="BG79" s="317">
        <f>RMDF!BG79</f>
        <v>0</v>
      </c>
      <c r="BH79" s="318" t="str">
        <f>IF(BG79=0,"",_xlfn.XLOOKUP(BG79,StatePicklist!$1:$1,StatePicklist!$3:$3,"NA",0))</f>
        <v/>
      </c>
      <c r="BI79" s="297" t="str">
        <f ca="1">IF(RMDF!BH79="", "", IF(ISNUMBER(MATCH(RMDF!BH79, INDIRECT(BH79), 0)), "OK", "Invalid"))</f>
        <v/>
      </c>
      <c r="BJ79" s="281"/>
      <c r="BK79" s="281"/>
      <c r="BL79" s="281"/>
      <c r="BM79" s="281" t="b">
        <f>AND(RMDF!BP79&gt;=0, RMDF!BP79&lt;=1-SUM(RMDF!Z79,RMDF!AG79,RMDF!AN79,RMDF!AU79,RMDF!BB79,RMDF!BI79), RMDF!BP79=ROUND(RMDF!BP79,4))</f>
        <v>1</v>
      </c>
      <c r="BN79" s="317">
        <f>RMDF!BN79</f>
        <v>0</v>
      </c>
      <c r="BO79" s="318" t="str">
        <f>IF(BN79=0,"",_xlfn.XLOOKUP(BN79,StatePicklist!$1:$1,StatePicklist!$3:$3,"NA",0))</f>
        <v/>
      </c>
      <c r="BP79" s="297" t="str">
        <f ca="1">IF(RMDF!BO79="", "", IF(ISNUMBER(MATCH(RMDF!BO79, INDIRECT(BO79), 0)), "OK", "Invalid"))</f>
        <v/>
      </c>
      <c r="BQ79" s="281"/>
      <c r="BR79" s="281"/>
      <c r="BS79" s="281"/>
      <c r="BT79" s="281" t="b">
        <f>AND(RMDF!BW79&gt;=0, RMDF!BW79&lt;=1-SUM(RMDF!Z79,RMDF!AG79,RMDF!AN79,RMDF!AU79,RMDF!BB79,RMDF!BI79,RMDF!BP79), RMDF!BW79=ROUND(RMDF!BW79,4))</f>
        <v>1</v>
      </c>
      <c r="BU79" s="317">
        <f>RMDF!BU79</f>
        <v>0</v>
      </c>
      <c r="BV79" s="318" t="str">
        <f>IF(BU79=0,"",_xlfn.XLOOKUP(BU79,StatePicklist!$1:$1,StatePicklist!$3:$3,"NA",0))</f>
        <v/>
      </c>
      <c r="BW79" s="297" t="str">
        <f ca="1">IF(RMDF!BV79="", "", IF(ISNUMBER(MATCH(RMDF!BV79, INDIRECT(BV79), 0)), "OK", "Invalid"))</f>
        <v/>
      </c>
      <c r="BX79" s="281"/>
      <c r="BY79" s="281"/>
      <c r="BZ79" s="281"/>
      <c r="CA79" s="281" t="b">
        <f>AND(RMDF!CD79&gt;=0, RMDF!CD79&lt;=1-SUM(RMDF!Z79,RMDF!AG79,RMDF!AN79,RMDF!AU79,RMDF!BB79,RMDF!BI79,RMDF!BP79,RMDF!BW79), RMDF!CD79=ROUND(RMDF!CD79,4))</f>
        <v>1</v>
      </c>
      <c r="CB79" s="317">
        <f>RMDF!CB79</f>
        <v>0</v>
      </c>
      <c r="CC79" s="318" t="str">
        <f>IF(CB79=0,"",_xlfn.XLOOKUP(CB79,StatePicklist!$1:$1,StatePicklist!$3:$3,"NA",0))</f>
        <v/>
      </c>
      <c r="CD79" s="297" t="str">
        <f ca="1">IF(RMDF!CC79="", "", IF(ISNUMBER(MATCH(RMDF!CC79, INDIRECT(CC79), 0)), "OK", "Invalid"))</f>
        <v/>
      </c>
      <c r="CE79" s="281"/>
      <c r="CF79" s="281"/>
      <c r="CG79" s="281"/>
      <c r="CH79" s="281" t="b">
        <f>AND(RMDF!CK79&gt;=0, RMDF!CK79&lt;=1-SUM(RMDF!Z79,RMDF!AG79,RMDF!AN79,RMDF!AU79,RMDF!BB79,RMDF!BI79,RMDF!BP79,RMDF!BW79,RMDF!CD79), RMDF!CK79=ROUND(RMDF!CK79,4))</f>
        <v>1</v>
      </c>
      <c r="CI79" s="317">
        <f>RMDF!CI79</f>
        <v>0</v>
      </c>
      <c r="CJ79" s="318" t="str">
        <f>IF(CI79=0,"",_xlfn.XLOOKUP(CI79,StatePicklist!$1:$1,StatePicklist!$3:$3,"NA",0))</f>
        <v/>
      </c>
      <c r="CK79" s="297" t="str">
        <f ca="1">IF(RMDF!CJ79="", "", IF(ISNUMBER(MATCH(RMDF!CJ79, INDIRECT(CJ79), 0)), "OK", "Invalid"))</f>
        <v/>
      </c>
      <c r="CL79" s="281"/>
      <c r="CM79" s="281"/>
      <c r="CN79" s="281"/>
      <c r="CO79" s="281" t="b">
        <f>AND(RMDF!CR79&gt;=0, RMDF!CR79&lt;=1-SUM(RMDF!Z79,RMDF!AG79,RMDF!AN79,RMDF!AU79,RMDF!BB79,RMDF!BI79,RMDF!BP79,RMDF!BW79,RMDF!CD79,RMDF!CK79), RMDF!CR79=ROUND(RMDF!CR79,4))</f>
        <v>1</v>
      </c>
      <c r="CP79" s="317">
        <f>RMDF!CP79</f>
        <v>0</v>
      </c>
      <c r="CQ79" s="318" t="str">
        <f>IF(CP79=0,"",_xlfn.XLOOKUP(CP79,StatePicklist!$1:$1,StatePicklist!$3:$3,"NA",0))</f>
        <v/>
      </c>
      <c r="CR79" s="297" t="str">
        <f ca="1">IF(RMDF!CQ79="", "", IF(ISNUMBER(MATCH(RMDF!CQ79, INDIRECT(CQ79), 0)), "OK", "Invalid"))</f>
        <v/>
      </c>
      <c r="CS79" s="281"/>
      <c r="CT79" s="281"/>
      <c r="CU79" s="281"/>
      <c r="CV79" s="281" t="b">
        <f>AND(RMDF!CY79&gt;=0, RMDF!CY79&lt;=1-SUM(RMDF!Z79,RMDF!AG79,RMDF!AN79,RMDF!AU79,RMDF!BB79,RMDF!BI79,RMDF!BP79,RMDF!BW79,RMDF!CD79,RMDF!CK79,RMDF!CR79), RMDF!CY79=ROUND(RMDF!CY79,4))</f>
        <v>1</v>
      </c>
      <c r="CW79" s="317">
        <f>RMDF!CW79</f>
        <v>0</v>
      </c>
      <c r="CX79" s="318" t="str">
        <f>IF(CW79=0,"",_xlfn.XLOOKUP(CW79,StatePicklist!$1:$1,StatePicklist!$3:$3,"NA",0))</f>
        <v/>
      </c>
      <c r="CY79" s="297" t="str">
        <f ca="1">IF(RMDF!CX79="", "", IF(ISNUMBER(MATCH(RMDF!CX79, INDIRECT(CX79), 0)), "OK", "Invalid"))</f>
        <v/>
      </c>
      <c r="CZ79" s="281"/>
      <c r="DA79" s="281"/>
      <c r="DB79" s="281"/>
      <c r="DC79" s="281" t="b">
        <f>AND(RMDF!DF79&gt;=0, RMDF!DF79&lt;=1-SUM(RMDF!Z79,RMDF!AG79,RMDF!AN79,RMDF!AU79,RMDF!BB79,RMDF!BI79,RMDF!BP79,RMDF!BW79,RMDF!CD79,RMDF!CK79,RMDF!CR79,RMDF!CY79), RMDF!DF79=ROUND(RMDF!DF79,4))</f>
        <v>1</v>
      </c>
      <c r="DD79" s="317">
        <f>RMDF!DD79</f>
        <v>0</v>
      </c>
      <c r="DE79" s="318" t="str">
        <f>IF(DD79=0,"",_xlfn.XLOOKUP(DD79,StatePicklist!$1:$1,StatePicklist!$3:$3,"NA",0))</f>
        <v/>
      </c>
      <c r="DF79" s="297" t="str">
        <f ca="1">IF(RMDF!DE79="", "", IF(ISNUMBER(MATCH(RMDF!DE79, INDIRECT(DE79), 0)), "OK", "Invalid"))</f>
        <v/>
      </c>
      <c r="DG79" s="281"/>
      <c r="DH79" s="281"/>
      <c r="DI79" s="281"/>
      <c r="DJ79" s="281" t="b">
        <f>AND(RMDF!DM79&gt;=0, RMDF!DM79&lt;=1-SUM(RMDF!Z79,RMDF!AG79,RMDF!AN79,RMDF!AU79,RMDF!BB79,RMDF!BI79,RMDF!BP79,RMDF!BW79,RMDF!CD79,RMDF!CK79,RMDF!CR79,RMDF!CY79,RMDF!DF79), RMDF!DM79=ROUND(RMDF!DM79,4))</f>
        <v>1</v>
      </c>
      <c r="DK79" s="317">
        <f>RMDF!DK79</f>
        <v>0</v>
      </c>
      <c r="DL79" s="318" t="str">
        <f>IF(DK79=0,"",_xlfn.XLOOKUP(DK79,StatePicklist!$1:$1,StatePicklist!$3:$3,"NA",0))</f>
        <v/>
      </c>
      <c r="DM79" s="297" t="str">
        <f ca="1">IF(RMDF!DL79="", "", IF(ISNUMBER(MATCH(RMDF!DL79, INDIRECT(DL79), 0)), "OK", "Invalid"))</f>
        <v/>
      </c>
      <c r="DN79" s="281"/>
      <c r="DO79" s="281"/>
      <c r="DP79" s="281"/>
      <c r="DQ79" s="281" t="b">
        <f>AND(RMDF!DT79&gt;=0, RMDF!DT79&lt;=1-SUM(RMDF!Z79,RMDF!AG79,RMDF!AN79,RMDF!AU79,RMDF!BB79,RMDF!BI79,RMDF!BP79,RMDF!BW79,RMDF!CD79,RMDF!CK79,RMDF!CR79,RMDF!CY79,RMDF!DF79,RMDF!DM79), RMDF!DT79=ROUND(RMDF!DT79,4))</f>
        <v>1</v>
      </c>
      <c r="DR79" s="317">
        <f>RMDF!DR79</f>
        <v>0</v>
      </c>
      <c r="DS79" s="318" t="str">
        <f>IF(DR79=0,"",_xlfn.XLOOKUP(DR79,StatePicklist!$1:$1,StatePicklist!$3:$3,"NA",0))</f>
        <v/>
      </c>
      <c r="DT79" s="297" t="str">
        <f ca="1">IF(RMDF!DS79="", "", IF(ISNUMBER(MATCH(RMDF!DS79, INDIRECT(DS79), 0)), "OK", "Invalid"))</f>
        <v/>
      </c>
      <c r="DU79" s="281"/>
      <c r="DV79" s="281"/>
      <c r="DW79" s="281"/>
      <c r="DX79" s="281" t="b">
        <f>AND(RMDF!EA79&gt;=0, RMDF!EA79&lt;=1-SUM(RMDF!Z79,RMDF!AG79,RMDF!AN79,RMDF!AU79,RMDF!BB79,RMDF!BI79,RMDF!BP79,RMDF!BW79,RMDF!CD79,RMDF!CK79,RMDF!CR79,RMDF!CY79,RMDF!DF79,RMDF!DM79,RMDF!DT79), RMDF!EA79=ROUND(RMDF!EA79,4))</f>
        <v>1</v>
      </c>
      <c r="DY79" s="317">
        <f>RMDF!DY79</f>
        <v>0</v>
      </c>
      <c r="DZ79" s="318" t="str">
        <f>IF(DY79=0,"",_xlfn.XLOOKUP(DY79,StatePicklist!$1:$1,StatePicklist!$3:$3,"NA",0))</f>
        <v/>
      </c>
      <c r="EA79" s="297" t="str">
        <f ca="1">IF(RMDF!DZ79="", "", IF(ISNUMBER(MATCH(RMDF!DZ79, INDIRECT(DZ79), 0)), "OK", "Invalid"))</f>
        <v/>
      </c>
      <c r="EB79" s="281"/>
      <c r="EC79" s="281"/>
      <c r="ED79" s="281"/>
      <c r="EE79" s="281" t="b">
        <f>AND(RMDF!EH79&gt;=0, RMDF!EH79&lt;=1-SUM(RMDF!Z79,RMDF!AG79,RMDF!AN79,RMDF!AU79,RMDF!BB79,RMDF!BI79,RMDF!BP79,RMDF!BW79,RMDF!CD79,RMDF!CK79,RMDF!CR79,RMDF!CY79,RMDF!DF79,RMDF!DM79,RMDF!DT79,RMDF!EA79), RMDF!EH79=ROUND(RMDF!EH79,4))</f>
        <v>1</v>
      </c>
      <c r="EF79" s="317">
        <f>RMDF!EF79</f>
        <v>0</v>
      </c>
      <c r="EG79" s="318" t="str">
        <f>IF(EF79=0,"",_xlfn.XLOOKUP(EF79,StatePicklist!$1:$1,StatePicklist!$3:$3,"NA",0))</f>
        <v/>
      </c>
      <c r="EH79" s="297" t="str">
        <f ca="1">IF(RMDF!EG79="", "", IF(ISNUMBER(MATCH(RMDF!EG79, INDIRECT(EG79), 0)), "OK", "Invalid"))</f>
        <v/>
      </c>
      <c r="EI79" s="281"/>
      <c r="EJ79" s="281"/>
      <c r="EK79" s="281"/>
      <c r="EL79" s="281" t="b">
        <f>AND(RMDF!EO79&gt;=0, RMDF!EO79&lt;=1-SUM(RMDF!Z79,RMDF!AG79,RMDF!AN79,RMDF!AU79,RMDF!BB79,RMDF!BI79,RMDF!BP79,RMDF!BW79,RMDF!CD79,RMDF!CK79,RMDF!CR79,RMDF!CY79,RMDF!DF79,RMDF!DM79,RMDF!DT79,RMDF!EA79,RMDF!EH79), RMDF!EO79=ROUND(RMDF!EO79,4))</f>
        <v>1</v>
      </c>
      <c r="EM79" s="317">
        <f>RMDF!EM79</f>
        <v>0</v>
      </c>
      <c r="EN79" s="318" t="str">
        <f>IF(EM79=0,"",_xlfn.XLOOKUP(EM79,StatePicklist!$1:$1,StatePicklist!$3:$3,"NA",0))</f>
        <v/>
      </c>
      <c r="EO79" s="297" t="str">
        <f ca="1">IF(RMDF!EN79="", "", IF(ISNUMBER(MATCH(RMDF!EN79, INDIRECT(EN79), 0)), "OK", "Invalid"))</f>
        <v/>
      </c>
      <c r="EP79" s="281"/>
      <c r="EQ79" s="281"/>
      <c r="ER79" s="281"/>
      <c r="ES79" s="281" t="b">
        <f>AND(RMDF!EV79&gt;=0, RMDF!EV79&lt;=1-SUM(RMDF!Z79,RMDF!AG79,RMDF!AN79,RMDF!AU79,RMDF!BB79,RMDF!BI79,RMDF!BP79,RMDF!BW79,RMDF!CD79,RMDF!CK79,RMDF!CR79,RMDF!CY79,RMDF!DF79,RMDF!DM79,RMDF!DT79,RMDF!EA79,RMDF!EH79,RMDF!EO79), RMDF!EV79=ROUND(RMDF!EV79,4))</f>
        <v>1</v>
      </c>
      <c r="ET79" s="317">
        <f>RMDF!ET79</f>
        <v>0</v>
      </c>
      <c r="EU79" s="318" t="str">
        <f>IF(ET79=0,"",_xlfn.XLOOKUP(ET79,StatePicklist!$1:$1,StatePicklist!$3:$3,"NA",0))</f>
        <v/>
      </c>
      <c r="EV79" s="297" t="str">
        <f ca="1">IF(RMDF!EU79="", "", IF(ISNUMBER(MATCH(RMDF!EU79, INDIRECT(EU79), 0)), "OK", "Invalid"))</f>
        <v/>
      </c>
      <c r="EW79" s="281"/>
      <c r="EX79" s="281"/>
      <c r="EY79" s="281"/>
      <c r="EZ79" s="281" t="b">
        <f>AND(RMDF!FC79&gt;=0, RMDF!FC79&lt;=1-SUM(RMDF!Z79,RMDF!AG79,RMDF!AN79,RMDF!AU79,RMDF!BB79,RMDF!BI79,RMDF!BP79,RMDF!BW79,RMDF!CD79,RMDF!CK79,RMDF!CR79,RMDF!CY79,RMDF!DF79,RMDF!DM79,RMDF!DT79,RMDF!EA79,RMDF!EH79,RMDF!EO79,RMDF!EV79), RMDF!FC79=ROUND(RMDF!FC79,4))</f>
        <v>1</v>
      </c>
      <c r="FA79" s="317">
        <f>RMDF!FA79</f>
        <v>0</v>
      </c>
      <c r="FB79" s="318" t="str">
        <f>IF(FA79=0,"",_xlfn.XLOOKUP(FA79,StatePicklist!$1:$1,StatePicklist!$3:$3,"NA",0))</f>
        <v/>
      </c>
      <c r="FC79" s="297" t="str">
        <f ca="1">IF(RMDF!FB79="", "", IF(ISNUMBER(MATCH(RMDF!FB79, INDIRECT(FB79), 0)), "OK", "Invalid"))</f>
        <v/>
      </c>
    </row>
    <row r="80" spans="1:159" s="205" customFormat="1" ht="39.9" customHeight="1" x14ac:dyDescent="0.25">
      <c r="A80" s="206"/>
      <c r="B80" s="196"/>
      <c r="C80" s="197"/>
      <c r="D80" s="198"/>
      <c r="E80" s="199"/>
      <c r="F80" s="200"/>
      <c r="G80" s="201"/>
      <c r="H80" s="292"/>
      <c r="I80" s="305">
        <f>RMDF!I80</f>
        <v>0</v>
      </c>
      <c r="J80" s="305" t="str">
        <f>IF(I80=ProductCode!$B$30,"PDReclPost",IF(OR(I80=ProductCode!$C$30,I80=ProductCode!$E$30,I80=ProductCode!$G$30),"PDPreCon",IF(OR(I80=ProductCode!$D$30,I80=ProductCode!$F$30),"PDNotReclPost","")))</f>
        <v/>
      </c>
      <c r="K80" s="305" t="str">
        <f t="shared" si="9"/>
        <v/>
      </c>
      <c r="L80" s="289"/>
      <c r="M80" s="305" t="str">
        <f t="shared" si="9"/>
        <v/>
      </c>
      <c r="N80" s="289" t="b">
        <f>AND(RMDF!N80&gt;=0, RMDF!N80&lt;=1-RMDF!L80, RMDF!N80=ROUND(RMDF!N80,4))</f>
        <v>1</v>
      </c>
      <c r="O80" s="286" t="str">
        <f>IF(P80="","",IF(I80="","",IF(LEFT(I80,13)="Reclaimed pos",RawMaterialCode!$E$569,RawMaterialCode!$E$568)))</f>
        <v>Reclaimed pre-consumer mixed fibers (RM0578)</v>
      </c>
      <c r="P80" s="295">
        <f t="shared" si="10"/>
        <v>1</v>
      </c>
      <c r="Q80" s="202"/>
      <c r="R80" s="203"/>
      <c r="S80" s="204" t="str">
        <f t="shared" si="11"/>
        <v/>
      </c>
      <c r="T80" s="281"/>
      <c r="U80" s="281"/>
      <c r="V80" s="281"/>
      <c r="W80" s="281"/>
      <c r="X80" s="317">
        <f>RMDF!X80</f>
        <v>0</v>
      </c>
      <c r="Y80" s="318" t="str">
        <f>IF(X80=0,"",_xlfn.XLOOKUP(X80,StatePicklist!$1:$1,StatePicklist!$3:$3,"NA",0))</f>
        <v/>
      </c>
      <c r="Z80" s="297" t="str">
        <f ca="1">IF(RMDF!Y80="", "", IF(ISNUMBER(MATCH(RMDF!Y80, INDIRECT(Y80), 0)), "OK", "Invalid"))</f>
        <v/>
      </c>
      <c r="AA80" s="281"/>
      <c r="AB80" s="281"/>
      <c r="AC80" s="281"/>
      <c r="AD80" s="281" t="b">
        <f>AND(RMDF!AG80&gt;=0, RMDF!AG80&lt;=1-RMDF!Z80, RMDF!AG80=ROUND(RMDF!AG80,4))</f>
        <v>1</v>
      </c>
      <c r="AE80" s="317">
        <f>RMDF!AE80</f>
        <v>0</v>
      </c>
      <c r="AF80" s="318" t="str">
        <f>IF(AE80=0,"",_xlfn.XLOOKUP(AE80,StatePicklist!$1:$1,StatePicklist!$3:$3,"NA",0))</f>
        <v/>
      </c>
      <c r="AG80" s="297" t="str">
        <f ca="1">IF(RMDF!AF80="", "", IF(ISNUMBER(MATCH(RMDF!AF80, INDIRECT(AF80), 0)), "OK", "Invalid"))</f>
        <v/>
      </c>
      <c r="AH80" s="281"/>
      <c r="AI80" s="281"/>
      <c r="AJ80" s="281"/>
      <c r="AK80" s="281" t="b">
        <f>AND(RMDF!AN80&gt;=0, RMDF!AN80&lt;=1-SUM(RMDF!Z80,RMDF!AG80), RMDF!AN80=ROUND(RMDF!AN80,4))</f>
        <v>1</v>
      </c>
      <c r="AL80" s="317">
        <f>RMDF!AL80</f>
        <v>0</v>
      </c>
      <c r="AM80" s="318" t="str">
        <f>IF(AL80=0,"",_xlfn.XLOOKUP(AL80,StatePicklist!$1:$1,StatePicklist!$3:$3,"NA",0))</f>
        <v/>
      </c>
      <c r="AN80" s="297" t="str">
        <f ca="1">IF(RMDF!AM80="", "", IF(ISNUMBER(MATCH(RMDF!AM80, INDIRECT(AM80), 0)), "OK", "Invalid"))</f>
        <v/>
      </c>
      <c r="AO80" s="281"/>
      <c r="AP80" s="281"/>
      <c r="AQ80" s="281"/>
      <c r="AR80" s="281" t="b">
        <f>AND(RMDF!AU80&gt;=0, RMDF!AU80&lt;=1-SUM(RMDF!Z80,RMDF!AG80,RMDF!AN80), RMDF!AU80=ROUND(RMDF!AU80,4))</f>
        <v>1</v>
      </c>
      <c r="AS80" s="317">
        <f>RMDF!AS80</f>
        <v>0</v>
      </c>
      <c r="AT80" s="318" t="str">
        <f>IF(AS80=0,"",_xlfn.XLOOKUP(AS80,StatePicklist!$1:$1,StatePicklist!$3:$3,"NA",0))</f>
        <v/>
      </c>
      <c r="AU80" s="297" t="str">
        <f ca="1">IF(RMDF!AT80="", "", IF(ISNUMBER(MATCH(RMDF!AT80, INDIRECT(AT80), 0)), "OK", "Invalid"))</f>
        <v/>
      </c>
      <c r="AV80" s="281"/>
      <c r="AW80" s="281"/>
      <c r="AX80" s="281"/>
      <c r="AY80" s="281" t="b">
        <f>AND(RMDF!BB80&gt;=0, RMDF!BB80&lt;=1-SUM(RMDF!Z80,RMDF!AG80,RMDF!AN80,RMDF!AU80), RMDF!BB80=ROUND(RMDF!BB80,4))</f>
        <v>1</v>
      </c>
      <c r="AZ80" s="317">
        <f>RMDF!AZ80</f>
        <v>0</v>
      </c>
      <c r="BA80" s="318" t="str">
        <f>IF(AZ80=0,"",_xlfn.XLOOKUP(AZ80,StatePicklist!$1:$1,StatePicklist!$3:$3,"NA",0))</f>
        <v/>
      </c>
      <c r="BB80" s="297" t="str">
        <f ca="1">IF(RMDF!BA80="", "", IF(ISNUMBER(MATCH(RMDF!BA80, INDIRECT(BA80), 0)), "OK", "Invalid"))</f>
        <v/>
      </c>
      <c r="BC80" s="281"/>
      <c r="BD80" s="281"/>
      <c r="BE80" s="281"/>
      <c r="BF80" s="281" t="b">
        <f>AND(RMDF!BI80&gt;=0, RMDF!BI80&lt;=1-SUM(RMDF!Z80,RMDF!AG80,RMDF!AN80,RMDF!AU80,RMDF!BB80), RMDF!BI80=ROUND(RMDF!BI80,4))</f>
        <v>1</v>
      </c>
      <c r="BG80" s="317">
        <f>RMDF!BG80</f>
        <v>0</v>
      </c>
      <c r="BH80" s="318" t="str">
        <f>IF(BG80=0,"",_xlfn.XLOOKUP(BG80,StatePicklist!$1:$1,StatePicklist!$3:$3,"NA",0))</f>
        <v/>
      </c>
      <c r="BI80" s="297" t="str">
        <f ca="1">IF(RMDF!BH80="", "", IF(ISNUMBER(MATCH(RMDF!BH80, INDIRECT(BH80), 0)), "OK", "Invalid"))</f>
        <v/>
      </c>
      <c r="BJ80" s="281"/>
      <c r="BK80" s="281"/>
      <c r="BL80" s="281"/>
      <c r="BM80" s="281" t="b">
        <f>AND(RMDF!BP80&gt;=0, RMDF!BP80&lt;=1-SUM(RMDF!Z80,RMDF!AG80,RMDF!AN80,RMDF!AU80,RMDF!BB80,RMDF!BI80), RMDF!BP80=ROUND(RMDF!BP80,4))</f>
        <v>1</v>
      </c>
      <c r="BN80" s="317">
        <f>RMDF!BN80</f>
        <v>0</v>
      </c>
      <c r="BO80" s="318" t="str">
        <f>IF(BN80=0,"",_xlfn.XLOOKUP(BN80,StatePicklist!$1:$1,StatePicklist!$3:$3,"NA",0))</f>
        <v/>
      </c>
      <c r="BP80" s="297" t="str">
        <f ca="1">IF(RMDF!BO80="", "", IF(ISNUMBER(MATCH(RMDF!BO80, INDIRECT(BO80), 0)), "OK", "Invalid"))</f>
        <v/>
      </c>
      <c r="BQ80" s="281"/>
      <c r="BR80" s="281"/>
      <c r="BS80" s="281"/>
      <c r="BT80" s="281" t="b">
        <f>AND(RMDF!BW80&gt;=0, RMDF!BW80&lt;=1-SUM(RMDF!Z80,RMDF!AG80,RMDF!AN80,RMDF!AU80,RMDF!BB80,RMDF!BI80,RMDF!BP80), RMDF!BW80=ROUND(RMDF!BW80,4))</f>
        <v>1</v>
      </c>
      <c r="BU80" s="317">
        <f>RMDF!BU80</f>
        <v>0</v>
      </c>
      <c r="BV80" s="318" t="str">
        <f>IF(BU80=0,"",_xlfn.XLOOKUP(BU80,StatePicklist!$1:$1,StatePicklist!$3:$3,"NA",0))</f>
        <v/>
      </c>
      <c r="BW80" s="297" t="str">
        <f ca="1">IF(RMDF!BV80="", "", IF(ISNUMBER(MATCH(RMDF!BV80, INDIRECT(BV80), 0)), "OK", "Invalid"))</f>
        <v/>
      </c>
      <c r="BX80" s="281"/>
      <c r="BY80" s="281"/>
      <c r="BZ80" s="281"/>
      <c r="CA80" s="281" t="b">
        <f>AND(RMDF!CD80&gt;=0, RMDF!CD80&lt;=1-SUM(RMDF!Z80,RMDF!AG80,RMDF!AN80,RMDF!AU80,RMDF!BB80,RMDF!BI80,RMDF!BP80,RMDF!BW80), RMDF!CD80=ROUND(RMDF!CD80,4))</f>
        <v>1</v>
      </c>
      <c r="CB80" s="317">
        <f>RMDF!CB80</f>
        <v>0</v>
      </c>
      <c r="CC80" s="318" t="str">
        <f>IF(CB80=0,"",_xlfn.XLOOKUP(CB80,StatePicklist!$1:$1,StatePicklist!$3:$3,"NA",0))</f>
        <v/>
      </c>
      <c r="CD80" s="297" t="str">
        <f ca="1">IF(RMDF!CC80="", "", IF(ISNUMBER(MATCH(RMDF!CC80, INDIRECT(CC80), 0)), "OK", "Invalid"))</f>
        <v/>
      </c>
      <c r="CE80" s="281"/>
      <c r="CF80" s="281"/>
      <c r="CG80" s="281"/>
      <c r="CH80" s="281" t="b">
        <f>AND(RMDF!CK80&gt;=0, RMDF!CK80&lt;=1-SUM(RMDF!Z80,RMDF!AG80,RMDF!AN80,RMDF!AU80,RMDF!BB80,RMDF!BI80,RMDF!BP80,RMDF!BW80,RMDF!CD80), RMDF!CK80=ROUND(RMDF!CK80,4))</f>
        <v>1</v>
      </c>
      <c r="CI80" s="317">
        <f>RMDF!CI80</f>
        <v>0</v>
      </c>
      <c r="CJ80" s="318" t="str">
        <f>IF(CI80=0,"",_xlfn.XLOOKUP(CI80,StatePicklist!$1:$1,StatePicklist!$3:$3,"NA",0))</f>
        <v/>
      </c>
      <c r="CK80" s="297" t="str">
        <f ca="1">IF(RMDF!CJ80="", "", IF(ISNUMBER(MATCH(RMDF!CJ80, INDIRECT(CJ80), 0)), "OK", "Invalid"))</f>
        <v/>
      </c>
      <c r="CL80" s="281"/>
      <c r="CM80" s="281"/>
      <c r="CN80" s="281"/>
      <c r="CO80" s="281" t="b">
        <f>AND(RMDF!CR80&gt;=0, RMDF!CR80&lt;=1-SUM(RMDF!Z80,RMDF!AG80,RMDF!AN80,RMDF!AU80,RMDF!BB80,RMDF!BI80,RMDF!BP80,RMDF!BW80,RMDF!CD80,RMDF!CK80), RMDF!CR80=ROUND(RMDF!CR80,4))</f>
        <v>1</v>
      </c>
      <c r="CP80" s="317">
        <f>RMDF!CP80</f>
        <v>0</v>
      </c>
      <c r="CQ80" s="318" t="str">
        <f>IF(CP80=0,"",_xlfn.XLOOKUP(CP80,StatePicklist!$1:$1,StatePicklist!$3:$3,"NA",0))</f>
        <v/>
      </c>
      <c r="CR80" s="297" t="str">
        <f ca="1">IF(RMDF!CQ80="", "", IF(ISNUMBER(MATCH(RMDF!CQ80, INDIRECT(CQ80), 0)), "OK", "Invalid"))</f>
        <v/>
      </c>
      <c r="CS80" s="281"/>
      <c r="CT80" s="281"/>
      <c r="CU80" s="281"/>
      <c r="CV80" s="281" t="b">
        <f>AND(RMDF!CY80&gt;=0, RMDF!CY80&lt;=1-SUM(RMDF!Z80,RMDF!AG80,RMDF!AN80,RMDF!AU80,RMDF!BB80,RMDF!BI80,RMDF!BP80,RMDF!BW80,RMDF!CD80,RMDF!CK80,RMDF!CR80), RMDF!CY80=ROUND(RMDF!CY80,4))</f>
        <v>1</v>
      </c>
      <c r="CW80" s="317">
        <f>RMDF!CW80</f>
        <v>0</v>
      </c>
      <c r="CX80" s="318" t="str">
        <f>IF(CW80=0,"",_xlfn.XLOOKUP(CW80,StatePicklist!$1:$1,StatePicklist!$3:$3,"NA",0))</f>
        <v/>
      </c>
      <c r="CY80" s="297" t="str">
        <f ca="1">IF(RMDF!CX80="", "", IF(ISNUMBER(MATCH(RMDF!CX80, INDIRECT(CX80), 0)), "OK", "Invalid"))</f>
        <v/>
      </c>
      <c r="CZ80" s="281"/>
      <c r="DA80" s="281"/>
      <c r="DB80" s="281"/>
      <c r="DC80" s="281" t="b">
        <f>AND(RMDF!DF80&gt;=0, RMDF!DF80&lt;=1-SUM(RMDF!Z80,RMDF!AG80,RMDF!AN80,RMDF!AU80,RMDF!BB80,RMDF!BI80,RMDF!BP80,RMDF!BW80,RMDF!CD80,RMDF!CK80,RMDF!CR80,RMDF!CY80), RMDF!DF80=ROUND(RMDF!DF80,4))</f>
        <v>1</v>
      </c>
      <c r="DD80" s="317">
        <f>RMDF!DD80</f>
        <v>0</v>
      </c>
      <c r="DE80" s="318" t="str">
        <f>IF(DD80=0,"",_xlfn.XLOOKUP(DD80,StatePicklist!$1:$1,StatePicklist!$3:$3,"NA",0))</f>
        <v/>
      </c>
      <c r="DF80" s="297" t="str">
        <f ca="1">IF(RMDF!DE80="", "", IF(ISNUMBER(MATCH(RMDF!DE80, INDIRECT(DE80), 0)), "OK", "Invalid"))</f>
        <v/>
      </c>
      <c r="DG80" s="281"/>
      <c r="DH80" s="281"/>
      <c r="DI80" s="281"/>
      <c r="DJ80" s="281" t="b">
        <f>AND(RMDF!DM80&gt;=0, RMDF!DM80&lt;=1-SUM(RMDF!Z80,RMDF!AG80,RMDF!AN80,RMDF!AU80,RMDF!BB80,RMDF!BI80,RMDF!BP80,RMDF!BW80,RMDF!CD80,RMDF!CK80,RMDF!CR80,RMDF!CY80,RMDF!DF80), RMDF!DM80=ROUND(RMDF!DM80,4))</f>
        <v>1</v>
      </c>
      <c r="DK80" s="317">
        <f>RMDF!DK80</f>
        <v>0</v>
      </c>
      <c r="DL80" s="318" t="str">
        <f>IF(DK80=0,"",_xlfn.XLOOKUP(DK80,StatePicklist!$1:$1,StatePicklist!$3:$3,"NA",0))</f>
        <v/>
      </c>
      <c r="DM80" s="297" t="str">
        <f ca="1">IF(RMDF!DL80="", "", IF(ISNUMBER(MATCH(RMDF!DL80, INDIRECT(DL80), 0)), "OK", "Invalid"))</f>
        <v/>
      </c>
      <c r="DN80" s="281"/>
      <c r="DO80" s="281"/>
      <c r="DP80" s="281"/>
      <c r="DQ80" s="281" t="b">
        <f>AND(RMDF!DT80&gt;=0, RMDF!DT80&lt;=1-SUM(RMDF!Z80,RMDF!AG80,RMDF!AN80,RMDF!AU80,RMDF!BB80,RMDF!BI80,RMDF!BP80,RMDF!BW80,RMDF!CD80,RMDF!CK80,RMDF!CR80,RMDF!CY80,RMDF!DF80,RMDF!DM80), RMDF!DT80=ROUND(RMDF!DT80,4))</f>
        <v>1</v>
      </c>
      <c r="DR80" s="317">
        <f>RMDF!DR80</f>
        <v>0</v>
      </c>
      <c r="DS80" s="318" t="str">
        <f>IF(DR80=0,"",_xlfn.XLOOKUP(DR80,StatePicklist!$1:$1,StatePicklist!$3:$3,"NA",0))</f>
        <v/>
      </c>
      <c r="DT80" s="297" t="str">
        <f ca="1">IF(RMDF!DS80="", "", IF(ISNUMBER(MATCH(RMDF!DS80, INDIRECT(DS80), 0)), "OK", "Invalid"))</f>
        <v/>
      </c>
      <c r="DU80" s="281"/>
      <c r="DV80" s="281"/>
      <c r="DW80" s="281"/>
      <c r="DX80" s="281" t="b">
        <f>AND(RMDF!EA80&gt;=0, RMDF!EA80&lt;=1-SUM(RMDF!Z80,RMDF!AG80,RMDF!AN80,RMDF!AU80,RMDF!BB80,RMDF!BI80,RMDF!BP80,RMDF!BW80,RMDF!CD80,RMDF!CK80,RMDF!CR80,RMDF!CY80,RMDF!DF80,RMDF!DM80,RMDF!DT80), RMDF!EA80=ROUND(RMDF!EA80,4))</f>
        <v>1</v>
      </c>
      <c r="DY80" s="317">
        <f>RMDF!DY80</f>
        <v>0</v>
      </c>
      <c r="DZ80" s="318" t="str">
        <f>IF(DY80=0,"",_xlfn.XLOOKUP(DY80,StatePicklist!$1:$1,StatePicklist!$3:$3,"NA",0))</f>
        <v/>
      </c>
      <c r="EA80" s="297" t="str">
        <f ca="1">IF(RMDF!DZ80="", "", IF(ISNUMBER(MATCH(RMDF!DZ80, INDIRECT(DZ80), 0)), "OK", "Invalid"))</f>
        <v/>
      </c>
      <c r="EB80" s="281"/>
      <c r="EC80" s="281"/>
      <c r="ED80" s="281"/>
      <c r="EE80" s="281" t="b">
        <f>AND(RMDF!EH80&gt;=0, RMDF!EH80&lt;=1-SUM(RMDF!Z80,RMDF!AG80,RMDF!AN80,RMDF!AU80,RMDF!BB80,RMDF!BI80,RMDF!BP80,RMDF!BW80,RMDF!CD80,RMDF!CK80,RMDF!CR80,RMDF!CY80,RMDF!DF80,RMDF!DM80,RMDF!DT80,RMDF!EA80), RMDF!EH80=ROUND(RMDF!EH80,4))</f>
        <v>1</v>
      </c>
      <c r="EF80" s="317">
        <f>RMDF!EF80</f>
        <v>0</v>
      </c>
      <c r="EG80" s="318" t="str">
        <f>IF(EF80=0,"",_xlfn.XLOOKUP(EF80,StatePicklist!$1:$1,StatePicklist!$3:$3,"NA",0))</f>
        <v/>
      </c>
      <c r="EH80" s="297" t="str">
        <f ca="1">IF(RMDF!EG80="", "", IF(ISNUMBER(MATCH(RMDF!EG80, INDIRECT(EG80), 0)), "OK", "Invalid"))</f>
        <v/>
      </c>
      <c r="EI80" s="281"/>
      <c r="EJ80" s="281"/>
      <c r="EK80" s="281"/>
      <c r="EL80" s="281" t="b">
        <f>AND(RMDF!EO80&gt;=0, RMDF!EO80&lt;=1-SUM(RMDF!Z80,RMDF!AG80,RMDF!AN80,RMDF!AU80,RMDF!BB80,RMDF!BI80,RMDF!BP80,RMDF!BW80,RMDF!CD80,RMDF!CK80,RMDF!CR80,RMDF!CY80,RMDF!DF80,RMDF!DM80,RMDF!DT80,RMDF!EA80,RMDF!EH80), RMDF!EO80=ROUND(RMDF!EO80,4))</f>
        <v>1</v>
      </c>
      <c r="EM80" s="317">
        <f>RMDF!EM80</f>
        <v>0</v>
      </c>
      <c r="EN80" s="318" t="str">
        <f>IF(EM80=0,"",_xlfn.XLOOKUP(EM80,StatePicklist!$1:$1,StatePicklist!$3:$3,"NA",0))</f>
        <v/>
      </c>
      <c r="EO80" s="297" t="str">
        <f ca="1">IF(RMDF!EN80="", "", IF(ISNUMBER(MATCH(RMDF!EN80, INDIRECT(EN80), 0)), "OK", "Invalid"))</f>
        <v/>
      </c>
      <c r="EP80" s="281"/>
      <c r="EQ80" s="281"/>
      <c r="ER80" s="281"/>
      <c r="ES80" s="281" t="b">
        <f>AND(RMDF!EV80&gt;=0, RMDF!EV80&lt;=1-SUM(RMDF!Z80,RMDF!AG80,RMDF!AN80,RMDF!AU80,RMDF!BB80,RMDF!BI80,RMDF!BP80,RMDF!BW80,RMDF!CD80,RMDF!CK80,RMDF!CR80,RMDF!CY80,RMDF!DF80,RMDF!DM80,RMDF!DT80,RMDF!EA80,RMDF!EH80,RMDF!EO80), RMDF!EV80=ROUND(RMDF!EV80,4))</f>
        <v>1</v>
      </c>
      <c r="ET80" s="317">
        <f>RMDF!ET80</f>
        <v>0</v>
      </c>
      <c r="EU80" s="318" t="str">
        <f>IF(ET80=0,"",_xlfn.XLOOKUP(ET80,StatePicklist!$1:$1,StatePicklist!$3:$3,"NA",0))</f>
        <v/>
      </c>
      <c r="EV80" s="297" t="str">
        <f ca="1">IF(RMDF!EU80="", "", IF(ISNUMBER(MATCH(RMDF!EU80, INDIRECT(EU80), 0)), "OK", "Invalid"))</f>
        <v/>
      </c>
      <c r="EW80" s="281"/>
      <c r="EX80" s="281"/>
      <c r="EY80" s="281"/>
      <c r="EZ80" s="281" t="b">
        <f>AND(RMDF!FC80&gt;=0, RMDF!FC80&lt;=1-SUM(RMDF!Z80,RMDF!AG80,RMDF!AN80,RMDF!AU80,RMDF!BB80,RMDF!BI80,RMDF!BP80,RMDF!BW80,RMDF!CD80,RMDF!CK80,RMDF!CR80,RMDF!CY80,RMDF!DF80,RMDF!DM80,RMDF!DT80,RMDF!EA80,RMDF!EH80,RMDF!EO80,RMDF!EV80), RMDF!FC80=ROUND(RMDF!FC80,4))</f>
        <v>1</v>
      </c>
      <c r="FA80" s="317">
        <f>RMDF!FA80</f>
        <v>0</v>
      </c>
      <c r="FB80" s="318" t="str">
        <f>IF(FA80=0,"",_xlfn.XLOOKUP(FA80,StatePicklist!$1:$1,StatePicklist!$3:$3,"NA",0))</f>
        <v/>
      </c>
      <c r="FC80" s="297" t="str">
        <f ca="1">IF(RMDF!FB80="", "", IF(ISNUMBER(MATCH(RMDF!FB80, INDIRECT(FB80), 0)), "OK", "Invalid"))</f>
        <v/>
      </c>
    </row>
    <row r="81" spans="1:159" s="205" customFormat="1" ht="39.9" customHeight="1" x14ac:dyDescent="0.25">
      <c r="A81" s="206"/>
      <c r="B81" s="196"/>
      <c r="C81" s="197"/>
      <c r="D81" s="198"/>
      <c r="E81" s="199"/>
      <c r="F81" s="200"/>
      <c r="G81" s="201"/>
      <c r="H81" s="292"/>
      <c r="I81" s="305">
        <f>RMDF!I81</f>
        <v>0</v>
      </c>
      <c r="J81" s="305" t="str">
        <f>IF(I81=ProductCode!$B$30,"PDReclPost",IF(OR(I81=ProductCode!$C$30,I81=ProductCode!$E$30,I81=ProductCode!$G$30),"PDPreCon",IF(OR(I81=ProductCode!$D$30,I81=ProductCode!$F$30),"PDNotReclPost","")))</f>
        <v/>
      </c>
      <c r="K81" s="305" t="str">
        <f t="shared" si="9"/>
        <v/>
      </c>
      <c r="L81" s="289"/>
      <c r="M81" s="305" t="str">
        <f t="shared" si="9"/>
        <v/>
      </c>
      <c r="N81" s="289" t="b">
        <f>AND(RMDF!N81&gt;=0, RMDF!N81&lt;=1-RMDF!L81, RMDF!N81=ROUND(RMDF!N81,4))</f>
        <v>1</v>
      </c>
      <c r="O81" s="286" t="str">
        <f>IF(P81="","",IF(I81="","",IF(LEFT(I81,13)="Reclaimed pos",RawMaterialCode!$E$569,RawMaterialCode!$E$568)))</f>
        <v>Reclaimed pre-consumer mixed fibers (RM0578)</v>
      </c>
      <c r="P81" s="295">
        <f t="shared" si="10"/>
        <v>1</v>
      </c>
      <c r="Q81" s="202"/>
      <c r="R81" s="203"/>
      <c r="S81" s="204" t="str">
        <f t="shared" si="11"/>
        <v/>
      </c>
      <c r="T81" s="281"/>
      <c r="U81" s="281"/>
      <c r="V81" s="281"/>
      <c r="W81" s="281"/>
      <c r="X81" s="317">
        <f>RMDF!X81</f>
        <v>0</v>
      </c>
      <c r="Y81" s="318" t="str">
        <f>IF(X81=0,"",_xlfn.XLOOKUP(X81,StatePicklist!$1:$1,StatePicklist!$3:$3,"NA",0))</f>
        <v/>
      </c>
      <c r="Z81" s="297" t="str">
        <f ca="1">IF(RMDF!Y81="", "", IF(ISNUMBER(MATCH(RMDF!Y81, INDIRECT(Y81), 0)), "OK", "Invalid"))</f>
        <v/>
      </c>
      <c r="AA81" s="281"/>
      <c r="AB81" s="281"/>
      <c r="AC81" s="281"/>
      <c r="AD81" s="281" t="b">
        <f>AND(RMDF!AG81&gt;=0, RMDF!AG81&lt;=1-RMDF!Z81, RMDF!AG81=ROUND(RMDF!AG81,4))</f>
        <v>1</v>
      </c>
      <c r="AE81" s="317">
        <f>RMDF!AE81</f>
        <v>0</v>
      </c>
      <c r="AF81" s="318" t="str">
        <f>IF(AE81=0,"",_xlfn.XLOOKUP(AE81,StatePicklist!$1:$1,StatePicklist!$3:$3,"NA",0))</f>
        <v/>
      </c>
      <c r="AG81" s="297" t="str">
        <f ca="1">IF(RMDF!AF81="", "", IF(ISNUMBER(MATCH(RMDF!AF81, INDIRECT(AF81), 0)), "OK", "Invalid"))</f>
        <v/>
      </c>
      <c r="AH81" s="281"/>
      <c r="AI81" s="281"/>
      <c r="AJ81" s="281"/>
      <c r="AK81" s="281" t="b">
        <f>AND(RMDF!AN81&gt;=0, RMDF!AN81&lt;=1-SUM(RMDF!Z81,RMDF!AG81), RMDF!AN81=ROUND(RMDF!AN81,4))</f>
        <v>1</v>
      </c>
      <c r="AL81" s="317">
        <f>RMDF!AL81</f>
        <v>0</v>
      </c>
      <c r="AM81" s="318" t="str">
        <f>IF(AL81=0,"",_xlfn.XLOOKUP(AL81,StatePicklist!$1:$1,StatePicklist!$3:$3,"NA",0))</f>
        <v/>
      </c>
      <c r="AN81" s="297" t="str">
        <f ca="1">IF(RMDF!AM81="", "", IF(ISNUMBER(MATCH(RMDF!AM81, INDIRECT(AM81), 0)), "OK", "Invalid"))</f>
        <v/>
      </c>
      <c r="AO81" s="281"/>
      <c r="AP81" s="281"/>
      <c r="AQ81" s="281"/>
      <c r="AR81" s="281" t="b">
        <f>AND(RMDF!AU81&gt;=0, RMDF!AU81&lt;=1-SUM(RMDF!Z81,RMDF!AG81,RMDF!AN81), RMDF!AU81=ROUND(RMDF!AU81,4))</f>
        <v>1</v>
      </c>
      <c r="AS81" s="317">
        <f>RMDF!AS81</f>
        <v>0</v>
      </c>
      <c r="AT81" s="318" t="str">
        <f>IF(AS81=0,"",_xlfn.XLOOKUP(AS81,StatePicklist!$1:$1,StatePicklist!$3:$3,"NA",0))</f>
        <v/>
      </c>
      <c r="AU81" s="297" t="str">
        <f ca="1">IF(RMDF!AT81="", "", IF(ISNUMBER(MATCH(RMDF!AT81, INDIRECT(AT81), 0)), "OK", "Invalid"))</f>
        <v/>
      </c>
      <c r="AV81" s="281"/>
      <c r="AW81" s="281"/>
      <c r="AX81" s="281"/>
      <c r="AY81" s="281" t="b">
        <f>AND(RMDF!BB81&gt;=0, RMDF!BB81&lt;=1-SUM(RMDF!Z81,RMDF!AG81,RMDF!AN81,RMDF!AU81), RMDF!BB81=ROUND(RMDF!BB81,4))</f>
        <v>1</v>
      </c>
      <c r="AZ81" s="317">
        <f>RMDF!AZ81</f>
        <v>0</v>
      </c>
      <c r="BA81" s="318" t="str">
        <f>IF(AZ81=0,"",_xlfn.XLOOKUP(AZ81,StatePicklist!$1:$1,StatePicklist!$3:$3,"NA",0))</f>
        <v/>
      </c>
      <c r="BB81" s="297" t="str">
        <f ca="1">IF(RMDF!BA81="", "", IF(ISNUMBER(MATCH(RMDF!BA81, INDIRECT(BA81), 0)), "OK", "Invalid"))</f>
        <v/>
      </c>
      <c r="BC81" s="281"/>
      <c r="BD81" s="281"/>
      <c r="BE81" s="281"/>
      <c r="BF81" s="281" t="b">
        <f>AND(RMDF!BI81&gt;=0, RMDF!BI81&lt;=1-SUM(RMDF!Z81,RMDF!AG81,RMDF!AN81,RMDF!AU81,RMDF!BB81), RMDF!BI81=ROUND(RMDF!BI81,4))</f>
        <v>1</v>
      </c>
      <c r="BG81" s="317">
        <f>RMDF!BG81</f>
        <v>0</v>
      </c>
      <c r="BH81" s="318" t="str">
        <f>IF(BG81=0,"",_xlfn.XLOOKUP(BG81,StatePicklist!$1:$1,StatePicklist!$3:$3,"NA",0))</f>
        <v/>
      </c>
      <c r="BI81" s="297" t="str">
        <f ca="1">IF(RMDF!BH81="", "", IF(ISNUMBER(MATCH(RMDF!BH81, INDIRECT(BH81), 0)), "OK", "Invalid"))</f>
        <v/>
      </c>
      <c r="BJ81" s="281"/>
      <c r="BK81" s="281"/>
      <c r="BL81" s="281"/>
      <c r="BM81" s="281" t="b">
        <f>AND(RMDF!BP81&gt;=0, RMDF!BP81&lt;=1-SUM(RMDF!Z81,RMDF!AG81,RMDF!AN81,RMDF!AU81,RMDF!BB81,RMDF!BI81), RMDF!BP81=ROUND(RMDF!BP81,4))</f>
        <v>1</v>
      </c>
      <c r="BN81" s="317">
        <f>RMDF!BN81</f>
        <v>0</v>
      </c>
      <c r="BO81" s="318" t="str">
        <f>IF(BN81=0,"",_xlfn.XLOOKUP(BN81,StatePicklist!$1:$1,StatePicklist!$3:$3,"NA",0))</f>
        <v/>
      </c>
      <c r="BP81" s="297" t="str">
        <f ca="1">IF(RMDF!BO81="", "", IF(ISNUMBER(MATCH(RMDF!BO81, INDIRECT(BO81), 0)), "OK", "Invalid"))</f>
        <v/>
      </c>
      <c r="BQ81" s="281"/>
      <c r="BR81" s="281"/>
      <c r="BS81" s="281"/>
      <c r="BT81" s="281" t="b">
        <f>AND(RMDF!BW81&gt;=0, RMDF!BW81&lt;=1-SUM(RMDF!Z81,RMDF!AG81,RMDF!AN81,RMDF!AU81,RMDF!BB81,RMDF!BI81,RMDF!BP81), RMDF!BW81=ROUND(RMDF!BW81,4))</f>
        <v>1</v>
      </c>
      <c r="BU81" s="317">
        <f>RMDF!BU81</f>
        <v>0</v>
      </c>
      <c r="BV81" s="318" t="str">
        <f>IF(BU81=0,"",_xlfn.XLOOKUP(BU81,StatePicklist!$1:$1,StatePicklist!$3:$3,"NA",0))</f>
        <v/>
      </c>
      <c r="BW81" s="297" t="str">
        <f ca="1">IF(RMDF!BV81="", "", IF(ISNUMBER(MATCH(RMDF!BV81, INDIRECT(BV81), 0)), "OK", "Invalid"))</f>
        <v/>
      </c>
      <c r="BX81" s="281"/>
      <c r="BY81" s="281"/>
      <c r="BZ81" s="281"/>
      <c r="CA81" s="281" t="b">
        <f>AND(RMDF!CD81&gt;=0, RMDF!CD81&lt;=1-SUM(RMDF!Z81,RMDF!AG81,RMDF!AN81,RMDF!AU81,RMDF!BB81,RMDF!BI81,RMDF!BP81,RMDF!BW81), RMDF!CD81=ROUND(RMDF!CD81,4))</f>
        <v>1</v>
      </c>
      <c r="CB81" s="317">
        <f>RMDF!CB81</f>
        <v>0</v>
      </c>
      <c r="CC81" s="318" t="str">
        <f>IF(CB81=0,"",_xlfn.XLOOKUP(CB81,StatePicklist!$1:$1,StatePicklist!$3:$3,"NA",0))</f>
        <v/>
      </c>
      <c r="CD81" s="297" t="str">
        <f ca="1">IF(RMDF!CC81="", "", IF(ISNUMBER(MATCH(RMDF!CC81, INDIRECT(CC81), 0)), "OK", "Invalid"))</f>
        <v/>
      </c>
      <c r="CE81" s="281"/>
      <c r="CF81" s="281"/>
      <c r="CG81" s="281"/>
      <c r="CH81" s="281" t="b">
        <f>AND(RMDF!CK81&gt;=0, RMDF!CK81&lt;=1-SUM(RMDF!Z81,RMDF!AG81,RMDF!AN81,RMDF!AU81,RMDF!BB81,RMDF!BI81,RMDF!BP81,RMDF!BW81,RMDF!CD81), RMDF!CK81=ROUND(RMDF!CK81,4))</f>
        <v>1</v>
      </c>
      <c r="CI81" s="317">
        <f>RMDF!CI81</f>
        <v>0</v>
      </c>
      <c r="CJ81" s="318" t="str">
        <f>IF(CI81=0,"",_xlfn.XLOOKUP(CI81,StatePicklist!$1:$1,StatePicklist!$3:$3,"NA",0))</f>
        <v/>
      </c>
      <c r="CK81" s="297" t="str">
        <f ca="1">IF(RMDF!CJ81="", "", IF(ISNUMBER(MATCH(RMDF!CJ81, INDIRECT(CJ81), 0)), "OK", "Invalid"))</f>
        <v/>
      </c>
      <c r="CL81" s="281"/>
      <c r="CM81" s="281"/>
      <c r="CN81" s="281"/>
      <c r="CO81" s="281" t="b">
        <f>AND(RMDF!CR81&gt;=0, RMDF!CR81&lt;=1-SUM(RMDF!Z81,RMDF!AG81,RMDF!AN81,RMDF!AU81,RMDF!BB81,RMDF!BI81,RMDF!BP81,RMDF!BW81,RMDF!CD81,RMDF!CK81), RMDF!CR81=ROUND(RMDF!CR81,4))</f>
        <v>1</v>
      </c>
      <c r="CP81" s="317">
        <f>RMDF!CP81</f>
        <v>0</v>
      </c>
      <c r="CQ81" s="318" t="str">
        <f>IF(CP81=0,"",_xlfn.XLOOKUP(CP81,StatePicklist!$1:$1,StatePicklist!$3:$3,"NA",0))</f>
        <v/>
      </c>
      <c r="CR81" s="297" t="str">
        <f ca="1">IF(RMDF!CQ81="", "", IF(ISNUMBER(MATCH(RMDF!CQ81, INDIRECT(CQ81), 0)), "OK", "Invalid"))</f>
        <v/>
      </c>
      <c r="CS81" s="281"/>
      <c r="CT81" s="281"/>
      <c r="CU81" s="281"/>
      <c r="CV81" s="281" t="b">
        <f>AND(RMDF!CY81&gt;=0, RMDF!CY81&lt;=1-SUM(RMDF!Z81,RMDF!AG81,RMDF!AN81,RMDF!AU81,RMDF!BB81,RMDF!BI81,RMDF!BP81,RMDF!BW81,RMDF!CD81,RMDF!CK81,RMDF!CR81), RMDF!CY81=ROUND(RMDF!CY81,4))</f>
        <v>1</v>
      </c>
      <c r="CW81" s="317">
        <f>RMDF!CW81</f>
        <v>0</v>
      </c>
      <c r="CX81" s="318" t="str">
        <f>IF(CW81=0,"",_xlfn.XLOOKUP(CW81,StatePicklist!$1:$1,StatePicklist!$3:$3,"NA",0))</f>
        <v/>
      </c>
      <c r="CY81" s="297" t="str">
        <f ca="1">IF(RMDF!CX81="", "", IF(ISNUMBER(MATCH(RMDF!CX81, INDIRECT(CX81), 0)), "OK", "Invalid"))</f>
        <v/>
      </c>
      <c r="CZ81" s="281"/>
      <c r="DA81" s="281"/>
      <c r="DB81" s="281"/>
      <c r="DC81" s="281" t="b">
        <f>AND(RMDF!DF81&gt;=0, RMDF!DF81&lt;=1-SUM(RMDF!Z81,RMDF!AG81,RMDF!AN81,RMDF!AU81,RMDF!BB81,RMDF!BI81,RMDF!BP81,RMDF!BW81,RMDF!CD81,RMDF!CK81,RMDF!CR81,RMDF!CY81), RMDF!DF81=ROUND(RMDF!DF81,4))</f>
        <v>1</v>
      </c>
      <c r="DD81" s="317">
        <f>RMDF!DD81</f>
        <v>0</v>
      </c>
      <c r="DE81" s="318" t="str">
        <f>IF(DD81=0,"",_xlfn.XLOOKUP(DD81,StatePicklist!$1:$1,StatePicklist!$3:$3,"NA",0))</f>
        <v/>
      </c>
      <c r="DF81" s="297" t="str">
        <f ca="1">IF(RMDF!DE81="", "", IF(ISNUMBER(MATCH(RMDF!DE81, INDIRECT(DE81), 0)), "OK", "Invalid"))</f>
        <v/>
      </c>
      <c r="DG81" s="281"/>
      <c r="DH81" s="281"/>
      <c r="DI81" s="281"/>
      <c r="DJ81" s="281" t="b">
        <f>AND(RMDF!DM81&gt;=0, RMDF!DM81&lt;=1-SUM(RMDF!Z81,RMDF!AG81,RMDF!AN81,RMDF!AU81,RMDF!BB81,RMDF!BI81,RMDF!BP81,RMDF!BW81,RMDF!CD81,RMDF!CK81,RMDF!CR81,RMDF!CY81,RMDF!DF81), RMDF!DM81=ROUND(RMDF!DM81,4))</f>
        <v>1</v>
      </c>
      <c r="DK81" s="317">
        <f>RMDF!DK81</f>
        <v>0</v>
      </c>
      <c r="DL81" s="318" t="str">
        <f>IF(DK81=0,"",_xlfn.XLOOKUP(DK81,StatePicklist!$1:$1,StatePicklist!$3:$3,"NA",0))</f>
        <v/>
      </c>
      <c r="DM81" s="297" t="str">
        <f ca="1">IF(RMDF!DL81="", "", IF(ISNUMBER(MATCH(RMDF!DL81, INDIRECT(DL81), 0)), "OK", "Invalid"))</f>
        <v/>
      </c>
      <c r="DN81" s="281"/>
      <c r="DO81" s="281"/>
      <c r="DP81" s="281"/>
      <c r="DQ81" s="281" t="b">
        <f>AND(RMDF!DT81&gt;=0, RMDF!DT81&lt;=1-SUM(RMDF!Z81,RMDF!AG81,RMDF!AN81,RMDF!AU81,RMDF!BB81,RMDF!BI81,RMDF!BP81,RMDF!BW81,RMDF!CD81,RMDF!CK81,RMDF!CR81,RMDF!CY81,RMDF!DF81,RMDF!DM81), RMDF!DT81=ROUND(RMDF!DT81,4))</f>
        <v>1</v>
      </c>
      <c r="DR81" s="317">
        <f>RMDF!DR81</f>
        <v>0</v>
      </c>
      <c r="DS81" s="318" t="str">
        <f>IF(DR81=0,"",_xlfn.XLOOKUP(DR81,StatePicklist!$1:$1,StatePicklist!$3:$3,"NA",0))</f>
        <v/>
      </c>
      <c r="DT81" s="297" t="str">
        <f ca="1">IF(RMDF!DS81="", "", IF(ISNUMBER(MATCH(RMDF!DS81, INDIRECT(DS81), 0)), "OK", "Invalid"))</f>
        <v/>
      </c>
      <c r="DU81" s="281"/>
      <c r="DV81" s="281"/>
      <c r="DW81" s="281"/>
      <c r="DX81" s="281" t="b">
        <f>AND(RMDF!EA81&gt;=0, RMDF!EA81&lt;=1-SUM(RMDF!Z81,RMDF!AG81,RMDF!AN81,RMDF!AU81,RMDF!BB81,RMDF!BI81,RMDF!BP81,RMDF!BW81,RMDF!CD81,RMDF!CK81,RMDF!CR81,RMDF!CY81,RMDF!DF81,RMDF!DM81,RMDF!DT81), RMDF!EA81=ROUND(RMDF!EA81,4))</f>
        <v>1</v>
      </c>
      <c r="DY81" s="317">
        <f>RMDF!DY81</f>
        <v>0</v>
      </c>
      <c r="DZ81" s="318" t="str">
        <f>IF(DY81=0,"",_xlfn.XLOOKUP(DY81,StatePicklist!$1:$1,StatePicklist!$3:$3,"NA",0))</f>
        <v/>
      </c>
      <c r="EA81" s="297" t="str">
        <f ca="1">IF(RMDF!DZ81="", "", IF(ISNUMBER(MATCH(RMDF!DZ81, INDIRECT(DZ81), 0)), "OK", "Invalid"))</f>
        <v/>
      </c>
      <c r="EB81" s="281"/>
      <c r="EC81" s="281"/>
      <c r="ED81" s="281"/>
      <c r="EE81" s="281" t="b">
        <f>AND(RMDF!EH81&gt;=0, RMDF!EH81&lt;=1-SUM(RMDF!Z81,RMDF!AG81,RMDF!AN81,RMDF!AU81,RMDF!BB81,RMDF!BI81,RMDF!BP81,RMDF!BW81,RMDF!CD81,RMDF!CK81,RMDF!CR81,RMDF!CY81,RMDF!DF81,RMDF!DM81,RMDF!DT81,RMDF!EA81), RMDF!EH81=ROUND(RMDF!EH81,4))</f>
        <v>1</v>
      </c>
      <c r="EF81" s="317">
        <f>RMDF!EF81</f>
        <v>0</v>
      </c>
      <c r="EG81" s="318" t="str">
        <f>IF(EF81=0,"",_xlfn.XLOOKUP(EF81,StatePicklist!$1:$1,StatePicklist!$3:$3,"NA",0))</f>
        <v/>
      </c>
      <c r="EH81" s="297" t="str">
        <f ca="1">IF(RMDF!EG81="", "", IF(ISNUMBER(MATCH(RMDF!EG81, INDIRECT(EG81), 0)), "OK", "Invalid"))</f>
        <v/>
      </c>
      <c r="EI81" s="281"/>
      <c r="EJ81" s="281"/>
      <c r="EK81" s="281"/>
      <c r="EL81" s="281" t="b">
        <f>AND(RMDF!EO81&gt;=0, RMDF!EO81&lt;=1-SUM(RMDF!Z81,RMDF!AG81,RMDF!AN81,RMDF!AU81,RMDF!BB81,RMDF!BI81,RMDF!BP81,RMDF!BW81,RMDF!CD81,RMDF!CK81,RMDF!CR81,RMDF!CY81,RMDF!DF81,RMDF!DM81,RMDF!DT81,RMDF!EA81,RMDF!EH81), RMDF!EO81=ROUND(RMDF!EO81,4))</f>
        <v>1</v>
      </c>
      <c r="EM81" s="317">
        <f>RMDF!EM81</f>
        <v>0</v>
      </c>
      <c r="EN81" s="318" t="str">
        <f>IF(EM81=0,"",_xlfn.XLOOKUP(EM81,StatePicklist!$1:$1,StatePicklist!$3:$3,"NA",0))</f>
        <v/>
      </c>
      <c r="EO81" s="297" t="str">
        <f ca="1">IF(RMDF!EN81="", "", IF(ISNUMBER(MATCH(RMDF!EN81, INDIRECT(EN81), 0)), "OK", "Invalid"))</f>
        <v/>
      </c>
      <c r="EP81" s="281"/>
      <c r="EQ81" s="281"/>
      <c r="ER81" s="281"/>
      <c r="ES81" s="281" t="b">
        <f>AND(RMDF!EV81&gt;=0, RMDF!EV81&lt;=1-SUM(RMDF!Z81,RMDF!AG81,RMDF!AN81,RMDF!AU81,RMDF!BB81,RMDF!BI81,RMDF!BP81,RMDF!BW81,RMDF!CD81,RMDF!CK81,RMDF!CR81,RMDF!CY81,RMDF!DF81,RMDF!DM81,RMDF!DT81,RMDF!EA81,RMDF!EH81,RMDF!EO81), RMDF!EV81=ROUND(RMDF!EV81,4))</f>
        <v>1</v>
      </c>
      <c r="ET81" s="317">
        <f>RMDF!ET81</f>
        <v>0</v>
      </c>
      <c r="EU81" s="318" t="str">
        <f>IF(ET81=0,"",_xlfn.XLOOKUP(ET81,StatePicklist!$1:$1,StatePicklist!$3:$3,"NA",0))</f>
        <v/>
      </c>
      <c r="EV81" s="297" t="str">
        <f ca="1">IF(RMDF!EU81="", "", IF(ISNUMBER(MATCH(RMDF!EU81, INDIRECT(EU81), 0)), "OK", "Invalid"))</f>
        <v/>
      </c>
      <c r="EW81" s="281"/>
      <c r="EX81" s="281"/>
      <c r="EY81" s="281"/>
      <c r="EZ81" s="281" t="b">
        <f>AND(RMDF!FC81&gt;=0, RMDF!FC81&lt;=1-SUM(RMDF!Z81,RMDF!AG81,RMDF!AN81,RMDF!AU81,RMDF!BB81,RMDF!BI81,RMDF!BP81,RMDF!BW81,RMDF!CD81,RMDF!CK81,RMDF!CR81,RMDF!CY81,RMDF!DF81,RMDF!DM81,RMDF!DT81,RMDF!EA81,RMDF!EH81,RMDF!EO81,RMDF!EV81), RMDF!FC81=ROUND(RMDF!FC81,4))</f>
        <v>1</v>
      </c>
      <c r="FA81" s="317">
        <f>RMDF!FA81</f>
        <v>0</v>
      </c>
      <c r="FB81" s="318" t="str">
        <f>IF(FA81=0,"",_xlfn.XLOOKUP(FA81,StatePicklist!$1:$1,StatePicklist!$3:$3,"NA",0))</f>
        <v/>
      </c>
      <c r="FC81" s="297" t="str">
        <f ca="1">IF(RMDF!FB81="", "", IF(ISNUMBER(MATCH(RMDF!FB81, INDIRECT(FB81), 0)), "OK", "Invalid"))</f>
        <v/>
      </c>
    </row>
    <row r="82" spans="1:159" s="205" customFormat="1" ht="39.9" customHeight="1" x14ac:dyDescent="0.25">
      <c r="A82" s="206"/>
      <c r="B82" s="196"/>
      <c r="C82" s="197"/>
      <c r="D82" s="198"/>
      <c r="E82" s="199"/>
      <c r="F82" s="200"/>
      <c r="G82" s="201"/>
      <c r="H82" s="292"/>
      <c r="I82" s="305">
        <f>RMDF!I82</f>
        <v>0</v>
      </c>
      <c r="J82" s="305" t="str">
        <f>IF(I82=ProductCode!$B$30,"PDReclPost",IF(OR(I82=ProductCode!$C$30,I82=ProductCode!$E$30,I82=ProductCode!$G$30),"PDPreCon",IF(OR(I82=ProductCode!$D$30,I82=ProductCode!$F$30),"PDNotReclPost","")))</f>
        <v/>
      </c>
      <c r="K82" s="305" t="str">
        <f t="shared" si="9"/>
        <v/>
      </c>
      <c r="L82" s="289"/>
      <c r="M82" s="305" t="str">
        <f t="shared" si="9"/>
        <v/>
      </c>
      <c r="N82" s="289" t="b">
        <f>AND(RMDF!N82&gt;=0, RMDF!N82&lt;=1-RMDF!L82, RMDF!N82=ROUND(RMDF!N82,4))</f>
        <v>1</v>
      </c>
      <c r="O82" s="286" t="str">
        <f>IF(P82="","",IF(I82="","",IF(LEFT(I82,13)="Reclaimed pos",RawMaterialCode!$E$569,RawMaterialCode!$E$568)))</f>
        <v>Reclaimed pre-consumer mixed fibers (RM0578)</v>
      </c>
      <c r="P82" s="295">
        <f t="shared" si="10"/>
        <v>1</v>
      </c>
      <c r="Q82" s="202"/>
      <c r="R82" s="203"/>
      <c r="S82" s="204" t="str">
        <f t="shared" si="11"/>
        <v/>
      </c>
      <c r="T82" s="281"/>
      <c r="U82" s="281"/>
      <c r="V82" s="281"/>
      <c r="W82" s="281"/>
      <c r="X82" s="317">
        <f>RMDF!X82</f>
        <v>0</v>
      </c>
      <c r="Y82" s="318" t="str">
        <f>IF(X82=0,"",_xlfn.XLOOKUP(X82,StatePicklist!$1:$1,StatePicklist!$3:$3,"NA",0))</f>
        <v/>
      </c>
      <c r="Z82" s="297" t="str">
        <f ca="1">IF(RMDF!Y82="", "", IF(ISNUMBER(MATCH(RMDF!Y82, INDIRECT(Y82), 0)), "OK", "Invalid"))</f>
        <v/>
      </c>
      <c r="AA82" s="281"/>
      <c r="AB82" s="281"/>
      <c r="AC82" s="281"/>
      <c r="AD82" s="281" t="b">
        <f>AND(RMDF!AG82&gt;=0, RMDF!AG82&lt;=1-RMDF!Z82, RMDF!AG82=ROUND(RMDF!AG82,4))</f>
        <v>1</v>
      </c>
      <c r="AE82" s="317">
        <f>RMDF!AE82</f>
        <v>0</v>
      </c>
      <c r="AF82" s="318" t="str">
        <f>IF(AE82=0,"",_xlfn.XLOOKUP(AE82,StatePicklist!$1:$1,StatePicklist!$3:$3,"NA",0))</f>
        <v/>
      </c>
      <c r="AG82" s="297" t="str">
        <f ca="1">IF(RMDF!AF82="", "", IF(ISNUMBER(MATCH(RMDF!AF82, INDIRECT(AF82), 0)), "OK", "Invalid"))</f>
        <v/>
      </c>
      <c r="AH82" s="281"/>
      <c r="AI82" s="281"/>
      <c r="AJ82" s="281"/>
      <c r="AK82" s="281" t="b">
        <f>AND(RMDF!AN82&gt;=0, RMDF!AN82&lt;=1-SUM(RMDF!Z82,RMDF!AG82), RMDF!AN82=ROUND(RMDF!AN82,4))</f>
        <v>1</v>
      </c>
      <c r="AL82" s="317">
        <f>RMDF!AL82</f>
        <v>0</v>
      </c>
      <c r="AM82" s="318" t="str">
        <f>IF(AL82=0,"",_xlfn.XLOOKUP(AL82,StatePicklist!$1:$1,StatePicklist!$3:$3,"NA",0))</f>
        <v/>
      </c>
      <c r="AN82" s="297" t="str">
        <f ca="1">IF(RMDF!AM82="", "", IF(ISNUMBER(MATCH(RMDF!AM82, INDIRECT(AM82), 0)), "OK", "Invalid"))</f>
        <v/>
      </c>
      <c r="AO82" s="281"/>
      <c r="AP82" s="281"/>
      <c r="AQ82" s="281"/>
      <c r="AR82" s="281" t="b">
        <f>AND(RMDF!AU82&gt;=0, RMDF!AU82&lt;=1-SUM(RMDF!Z82,RMDF!AG82,RMDF!AN82), RMDF!AU82=ROUND(RMDF!AU82,4))</f>
        <v>1</v>
      </c>
      <c r="AS82" s="317">
        <f>RMDF!AS82</f>
        <v>0</v>
      </c>
      <c r="AT82" s="318" t="str">
        <f>IF(AS82=0,"",_xlfn.XLOOKUP(AS82,StatePicklist!$1:$1,StatePicklist!$3:$3,"NA",0))</f>
        <v/>
      </c>
      <c r="AU82" s="297" t="str">
        <f ca="1">IF(RMDF!AT82="", "", IF(ISNUMBER(MATCH(RMDF!AT82, INDIRECT(AT82), 0)), "OK", "Invalid"))</f>
        <v/>
      </c>
      <c r="AV82" s="281"/>
      <c r="AW82" s="281"/>
      <c r="AX82" s="281"/>
      <c r="AY82" s="281" t="b">
        <f>AND(RMDF!BB82&gt;=0, RMDF!BB82&lt;=1-SUM(RMDF!Z82,RMDF!AG82,RMDF!AN82,RMDF!AU82), RMDF!BB82=ROUND(RMDF!BB82,4))</f>
        <v>1</v>
      </c>
      <c r="AZ82" s="317">
        <f>RMDF!AZ82</f>
        <v>0</v>
      </c>
      <c r="BA82" s="318" t="str">
        <f>IF(AZ82=0,"",_xlfn.XLOOKUP(AZ82,StatePicklist!$1:$1,StatePicklist!$3:$3,"NA",0))</f>
        <v/>
      </c>
      <c r="BB82" s="297" t="str">
        <f ca="1">IF(RMDF!BA82="", "", IF(ISNUMBER(MATCH(RMDF!BA82, INDIRECT(BA82), 0)), "OK", "Invalid"))</f>
        <v/>
      </c>
      <c r="BC82" s="281"/>
      <c r="BD82" s="281"/>
      <c r="BE82" s="281"/>
      <c r="BF82" s="281" t="b">
        <f>AND(RMDF!BI82&gt;=0, RMDF!BI82&lt;=1-SUM(RMDF!Z82,RMDF!AG82,RMDF!AN82,RMDF!AU82,RMDF!BB82), RMDF!BI82=ROUND(RMDF!BI82,4))</f>
        <v>1</v>
      </c>
      <c r="BG82" s="317">
        <f>RMDF!BG82</f>
        <v>0</v>
      </c>
      <c r="BH82" s="318" t="str">
        <f>IF(BG82=0,"",_xlfn.XLOOKUP(BG82,StatePicklist!$1:$1,StatePicklist!$3:$3,"NA",0))</f>
        <v/>
      </c>
      <c r="BI82" s="297" t="str">
        <f ca="1">IF(RMDF!BH82="", "", IF(ISNUMBER(MATCH(RMDF!BH82, INDIRECT(BH82), 0)), "OK", "Invalid"))</f>
        <v/>
      </c>
      <c r="BJ82" s="281"/>
      <c r="BK82" s="281"/>
      <c r="BL82" s="281"/>
      <c r="BM82" s="281" t="b">
        <f>AND(RMDF!BP82&gt;=0, RMDF!BP82&lt;=1-SUM(RMDF!Z82,RMDF!AG82,RMDF!AN82,RMDF!AU82,RMDF!BB82,RMDF!BI82), RMDF!BP82=ROUND(RMDF!BP82,4))</f>
        <v>1</v>
      </c>
      <c r="BN82" s="317">
        <f>RMDF!BN82</f>
        <v>0</v>
      </c>
      <c r="BO82" s="318" t="str">
        <f>IF(BN82=0,"",_xlfn.XLOOKUP(BN82,StatePicklist!$1:$1,StatePicklist!$3:$3,"NA",0))</f>
        <v/>
      </c>
      <c r="BP82" s="297" t="str">
        <f ca="1">IF(RMDF!BO82="", "", IF(ISNUMBER(MATCH(RMDF!BO82, INDIRECT(BO82), 0)), "OK", "Invalid"))</f>
        <v/>
      </c>
      <c r="BQ82" s="281"/>
      <c r="BR82" s="281"/>
      <c r="BS82" s="281"/>
      <c r="BT82" s="281" t="b">
        <f>AND(RMDF!BW82&gt;=0, RMDF!BW82&lt;=1-SUM(RMDF!Z82,RMDF!AG82,RMDF!AN82,RMDF!AU82,RMDF!BB82,RMDF!BI82,RMDF!BP82), RMDF!BW82=ROUND(RMDF!BW82,4))</f>
        <v>1</v>
      </c>
      <c r="BU82" s="317">
        <f>RMDF!BU82</f>
        <v>0</v>
      </c>
      <c r="BV82" s="318" t="str">
        <f>IF(BU82=0,"",_xlfn.XLOOKUP(BU82,StatePicklist!$1:$1,StatePicklist!$3:$3,"NA",0))</f>
        <v/>
      </c>
      <c r="BW82" s="297" t="str">
        <f ca="1">IF(RMDF!BV82="", "", IF(ISNUMBER(MATCH(RMDF!BV82, INDIRECT(BV82), 0)), "OK", "Invalid"))</f>
        <v/>
      </c>
      <c r="BX82" s="281"/>
      <c r="BY82" s="281"/>
      <c r="BZ82" s="281"/>
      <c r="CA82" s="281" t="b">
        <f>AND(RMDF!CD82&gt;=0, RMDF!CD82&lt;=1-SUM(RMDF!Z82,RMDF!AG82,RMDF!AN82,RMDF!AU82,RMDF!BB82,RMDF!BI82,RMDF!BP82,RMDF!BW82), RMDF!CD82=ROUND(RMDF!CD82,4))</f>
        <v>1</v>
      </c>
      <c r="CB82" s="317">
        <f>RMDF!CB82</f>
        <v>0</v>
      </c>
      <c r="CC82" s="318" t="str">
        <f>IF(CB82=0,"",_xlfn.XLOOKUP(CB82,StatePicklist!$1:$1,StatePicklist!$3:$3,"NA",0))</f>
        <v/>
      </c>
      <c r="CD82" s="297" t="str">
        <f ca="1">IF(RMDF!CC82="", "", IF(ISNUMBER(MATCH(RMDF!CC82, INDIRECT(CC82), 0)), "OK", "Invalid"))</f>
        <v/>
      </c>
      <c r="CE82" s="281"/>
      <c r="CF82" s="281"/>
      <c r="CG82" s="281"/>
      <c r="CH82" s="281" t="b">
        <f>AND(RMDF!CK82&gt;=0, RMDF!CK82&lt;=1-SUM(RMDF!Z82,RMDF!AG82,RMDF!AN82,RMDF!AU82,RMDF!BB82,RMDF!BI82,RMDF!BP82,RMDF!BW82,RMDF!CD82), RMDF!CK82=ROUND(RMDF!CK82,4))</f>
        <v>1</v>
      </c>
      <c r="CI82" s="317">
        <f>RMDF!CI82</f>
        <v>0</v>
      </c>
      <c r="CJ82" s="318" t="str">
        <f>IF(CI82=0,"",_xlfn.XLOOKUP(CI82,StatePicklist!$1:$1,StatePicklist!$3:$3,"NA",0))</f>
        <v/>
      </c>
      <c r="CK82" s="297" t="str">
        <f ca="1">IF(RMDF!CJ82="", "", IF(ISNUMBER(MATCH(RMDF!CJ82, INDIRECT(CJ82), 0)), "OK", "Invalid"))</f>
        <v/>
      </c>
      <c r="CL82" s="281"/>
      <c r="CM82" s="281"/>
      <c r="CN82" s="281"/>
      <c r="CO82" s="281" t="b">
        <f>AND(RMDF!CR82&gt;=0, RMDF!CR82&lt;=1-SUM(RMDF!Z82,RMDF!AG82,RMDF!AN82,RMDF!AU82,RMDF!BB82,RMDF!BI82,RMDF!BP82,RMDF!BW82,RMDF!CD82,RMDF!CK82), RMDF!CR82=ROUND(RMDF!CR82,4))</f>
        <v>1</v>
      </c>
      <c r="CP82" s="317">
        <f>RMDF!CP82</f>
        <v>0</v>
      </c>
      <c r="CQ82" s="318" t="str">
        <f>IF(CP82=0,"",_xlfn.XLOOKUP(CP82,StatePicklist!$1:$1,StatePicklist!$3:$3,"NA",0))</f>
        <v/>
      </c>
      <c r="CR82" s="297" t="str">
        <f ca="1">IF(RMDF!CQ82="", "", IF(ISNUMBER(MATCH(RMDF!CQ82, INDIRECT(CQ82), 0)), "OK", "Invalid"))</f>
        <v/>
      </c>
      <c r="CS82" s="281"/>
      <c r="CT82" s="281"/>
      <c r="CU82" s="281"/>
      <c r="CV82" s="281" t="b">
        <f>AND(RMDF!CY82&gt;=0, RMDF!CY82&lt;=1-SUM(RMDF!Z82,RMDF!AG82,RMDF!AN82,RMDF!AU82,RMDF!BB82,RMDF!BI82,RMDF!BP82,RMDF!BW82,RMDF!CD82,RMDF!CK82,RMDF!CR82), RMDF!CY82=ROUND(RMDF!CY82,4))</f>
        <v>1</v>
      </c>
      <c r="CW82" s="317">
        <f>RMDF!CW82</f>
        <v>0</v>
      </c>
      <c r="CX82" s="318" t="str">
        <f>IF(CW82=0,"",_xlfn.XLOOKUP(CW82,StatePicklist!$1:$1,StatePicklist!$3:$3,"NA",0))</f>
        <v/>
      </c>
      <c r="CY82" s="297" t="str">
        <f ca="1">IF(RMDF!CX82="", "", IF(ISNUMBER(MATCH(RMDF!CX82, INDIRECT(CX82), 0)), "OK", "Invalid"))</f>
        <v/>
      </c>
      <c r="CZ82" s="281"/>
      <c r="DA82" s="281"/>
      <c r="DB82" s="281"/>
      <c r="DC82" s="281" t="b">
        <f>AND(RMDF!DF82&gt;=0, RMDF!DF82&lt;=1-SUM(RMDF!Z82,RMDF!AG82,RMDF!AN82,RMDF!AU82,RMDF!BB82,RMDF!BI82,RMDF!BP82,RMDF!BW82,RMDF!CD82,RMDF!CK82,RMDF!CR82,RMDF!CY82), RMDF!DF82=ROUND(RMDF!DF82,4))</f>
        <v>1</v>
      </c>
      <c r="DD82" s="317">
        <f>RMDF!DD82</f>
        <v>0</v>
      </c>
      <c r="DE82" s="318" t="str">
        <f>IF(DD82=0,"",_xlfn.XLOOKUP(DD82,StatePicklist!$1:$1,StatePicklist!$3:$3,"NA",0))</f>
        <v/>
      </c>
      <c r="DF82" s="297" t="str">
        <f ca="1">IF(RMDF!DE82="", "", IF(ISNUMBER(MATCH(RMDF!DE82, INDIRECT(DE82), 0)), "OK", "Invalid"))</f>
        <v/>
      </c>
      <c r="DG82" s="281"/>
      <c r="DH82" s="281"/>
      <c r="DI82" s="281"/>
      <c r="DJ82" s="281" t="b">
        <f>AND(RMDF!DM82&gt;=0, RMDF!DM82&lt;=1-SUM(RMDF!Z82,RMDF!AG82,RMDF!AN82,RMDF!AU82,RMDF!BB82,RMDF!BI82,RMDF!BP82,RMDF!BW82,RMDF!CD82,RMDF!CK82,RMDF!CR82,RMDF!CY82,RMDF!DF82), RMDF!DM82=ROUND(RMDF!DM82,4))</f>
        <v>1</v>
      </c>
      <c r="DK82" s="317">
        <f>RMDF!DK82</f>
        <v>0</v>
      </c>
      <c r="DL82" s="318" t="str">
        <f>IF(DK82=0,"",_xlfn.XLOOKUP(DK82,StatePicklist!$1:$1,StatePicklist!$3:$3,"NA",0))</f>
        <v/>
      </c>
      <c r="DM82" s="297" t="str">
        <f ca="1">IF(RMDF!DL82="", "", IF(ISNUMBER(MATCH(RMDF!DL82, INDIRECT(DL82), 0)), "OK", "Invalid"))</f>
        <v/>
      </c>
      <c r="DN82" s="281"/>
      <c r="DO82" s="281"/>
      <c r="DP82" s="281"/>
      <c r="DQ82" s="281" t="b">
        <f>AND(RMDF!DT82&gt;=0, RMDF!DT82&lt;=1-SUM(RMDF!Z82,RMDF!AG82,RMDF!AN82,RMDF!AU82,RMDF!BB82,RMDF!BI82,RMDF!BP82,RMDF!BW82,RMDF!CD82,RMDF!CK82,RMDF!CR82,RMDF!CY82,RMDF!DF82,RMDF!DM82), RMDF!DT82=ROUND(RMDF!DT82,4))</f>
        <v>1</v>
      </c>
      <c r="DR82" s="317">
        <f>RMDF!DR82</f>
        <v>0</v>
      </c>
      <c r="DS82" s="318" t="str">
        <f>IF(DR82=0,"",_xlfn.XLOOKUP(DR82,StatePicklist!$1:$1,StatePicklist!$3:$3,"NA",0))</f>
        <v/>
      </c>
      <c r="DT82" s="297" t="str">
        <f ca="1">IF(RMDF!DS82="", "", IF(ISNUMBER(MATCH(RMDF!DS82, INDIRECT(DS82), 0)), "OK", "Invalid"))</f>
        <v/>
      </c>
      <c r="DU82" s="281"/>
      <c r="DV82" s="281"/>
      <c r="DW82" s="281"/>
      <c r="DX82" s="281" t="b">
        <f>AND(RMDF!EA82&gt;=0, RMDF!EA82&lt;=1-SUM(RMDF!Z82,RMDF!AG82,RMDF!AN82,RMDF!AU82,RMDF!BB82,RMDF!BI82,RMDF!BP82,RMDF!BW82,RMDF!CD82,RMDF!CK82,RMDF!CR82,RMDF!CY82,RMDF!DF82,RMDF!DM82,RMDF!DT82), RMDF!EA82=ROUND(RMDF!EA82,4))</f>
        <v>1</v>
      </c>
      <c r="DY82" s="317">
        <f>RMDF!DY82</f>
        <v>0</v>
      </c>
      <c r="DZ82" s="318" t="str">
        <f>IF(DY82=0,"",_xlfn.XLOOKUP(DY82,StatePicklist!$1:$1,StatePicklist!$3:$3,"NA",0))</f>
        <v/>
      </c>
      <c r="EA82" s="297" t="str">
        <f ca="1">IF(RMDF!DZ82="", "", IF(ISNUMBER(MATCH(RMDF!DZ82, INDIRECT(DZ82), 0)), "OK", "Invalid"))</f>
        <v/>
      </c>
      <c r="EB82" s="281"/>
      <c r="EC82" s="281"/>
      <c r="ED82" s="281"/>
      <c r="EE82" s="281" t="b">
        <f>AND(RMDF!EH82&gt;=0, RMDF!EH82&lt;=1-SUM(RMDF!Z82,RMDF!AG82,RMDF!AN82,RMDF!AU82,RMDF!BB82,RMDF!BI82,RMDF!BP82,RMDF!BW82,RMDF!CD82,RMDF!CK82,RMDF!CR82,RMDF!CY82,RMDF!DF82,RMDF!DM82,RMDF!DT82,RMDF!EA82), RMDF!EH82=ROUND(RMDF!EH82,4))</f>
        <v>1</v>
      </c>
      <c r="EF82" s="317">
        <f>RMDF!EF82</f>
        <v>0</v>
      </c>
      <c r="EG82" s="318" t="str">
        <f>IF(EF82=0,"",_xlfn.XLOOKUP(EF82,StatePicklist!$1:$1,StatePicklist!$3:$3,"NA",0))</f>
        <v/>
      </c>
      <c r="EH82" s="297" t="str">
        <f ca="1">IF(RMDF!EG82="", "", IF(ISNUMBER(MATCH(RMDF!EG82, INDIRECT(EG82), 0)), "OK", "Invalid"))</f>
        <v/>
      </c>
      <c r="EI82" s="281"/>
      <c r="EJ82" s="281"/>
      <c r="EK82" s="281"/>
      <c r="EL82" s="281" t="b">
        <f>AND(RMDF!EO82&gt;=0, RMDF!EO82&lt;=1-SUM(RMDF!Z82,RMDF!AG82,RMDF!AN82,RMDF!AU82,RMDF!BB82,RMDF!BI82,RMDF!BP82,RMDF!BW82,RMDF!CD82,RMDF!CK82,RMDF!CR82,RMDF!CY82,RMDF!DF82,RMDF!DM82,RMDF!DT82,RMDF!EA82,RMDF!EH82), RMDF!EO82=ROUND(RMDF!EO82,4))</f>
        <v>1</v>
      </c>
      <c r="EM82" s="317">
        <f>RMDF!EM82</f>
        <v>0</v>
      </c>
      <c r="EN82" s="318" t="str">
        <f>IF(EM82=0,"",_xlfn.XLOOKUP(EM82,StatePicklist!$1:$1,StatePicklist!$3:$3,"NA",0))</f>
        <v/>
      </c>
      <c r="EO82" s="297" t="str">
        <f ca="1">IF(RMDF!EN82="", "", IF(ISNUMBER(MATCH(RMDF!EN82, INDIRECT(EN82), 0)), "OK", "Invalid"))</f>
        <v/>
      </c>
      <c r="EP82" s="281"/>
      <c r="EQ82" s="281"/>
      <c r="ER82" s="281"/>
      <c r="ES82" s="281" t="b">
        <f>AND(RMDF!EV82&gt;=0, RMDF!EV82&lt;=1-SUM(RMDF!Z82,RMDF!AG82,RMDF!AN82,RMDF!AU82,RMDF!BB82,RMDF!BI82,RMDF!BP82,RMDF!BW82,RMDF!CD82,RMDF!CK82,RMDF!CR82,RMDF!CY82,RMDF!DF82,RMDF!DM82,RMDF!DT82,RMDF!EA82,RMDF!EH82,RMDF!EO82), RMDF!EV82=ROUND(RMDF!EV82,4))</f>
        <v>1</v>
      </c>
      <c r="ET82" s="317">
        <f>RMDF!ET82</f>
        <v>0</v>
      </c>
      <c r="EU82" s="318" t="str">
        <f>IF(ET82=0,"",_xlfn.XLOOKUP(ET82,StatePicklist!$1:$1,StatePicklist!$3:$3,"NA",0))</f>
        <v/>
      </c>
      <c r="EV82" s="297" t="str">
        <f ca="1">IF(RMDF!EU82="", "", IF(ISNUMBER(MATCH(RMDF!EU82, INDIRECT(EU82), 0)), "OK", "Invalid"))</f>
        <v/>
      </c>
      <c r="EW82" s="281"/>
      <c r="EX82" s="281"/>
      <c r="EY82" s="281"/>
      <c r="EZ82" s="281" t="b">
        <f>AND(RMDF!FC82&gt;=0, RMDF!FC82&lt;=1-SUM(RMDF!Z82,RMDF!AG82,RMDF!AN82,RMDF!AU82,RMDF!BB82,RMDF!BI82,RMDF!BP82,RMDF!BW82,RMDF!CD82,RMDF!CK82,RMDF!CR82,RMDF!CY82,RMDF!DF82,RMDF!DM82,RMDF!DT82,RMDF!EA82,RMDF!EH82,RMDF!EO82,RMDF!EV82), RMDF!FC82=ROUND(RMDF!FC82,4))</f>
        <v>1</v>
      </c>
      <c r="FA82" s="317">
        <f>RMDF!FA82</f>
        <v>0</v>
      </c>
      <c r="FB82" s="318" t="str">
        <f>IF(FA82=0,"",_xlfn.XLOOKUP(FA82,StatePicklist!$1:$1,StatePicklist!$3:$3,"NA",0))</f>
        <v/>
      </c>
      <c r="FC82" s="297" t="str">
        <f ca="1">IF(RMDF!FB82="", "", IF(ISNUMBER(MATCH(RMDF!FB82, INDIRECT(FB82), 0)), "OK", "Invalid"))</f>
        <v/>
      </c>
    </row>
    <row r="83" spans="1:159" s="205" customFormat="1" ht="39.9" customHeight="1" x14ac:dyDescent="0.25">
      <c r="A83" s="206"/>
      <c r="B83" s="196"/>
      <c r="C83" s="197"/>
      <c r="D83" s="198"/>
      <c r="E83" s="199"/>
      <c r="F83" s="200"/>
      <c r="G83" s="201"/>
      <c r="H83" s="292"/>
      <c r="I83" s="305">
        <f>RMDF!I83</f>
        <v>0</v>
      </c>
      <c r="J83" s="305" t="str">
        <f>IF(I83=ProductCode!$B$30,"PDReclPost",IF(OR(I83=ProductCode!$C$30,I83=ProductCode!$E$30,I83=ProductCode!$G$30),"PDPreCon",IF(OR(I83=ProductCode!$D$30,I83=ProductCode!$F$30),"PDNotReclPost","")))</f>
        <v/>
      </c>
      <c r="K83" s="305" t="str">
        <f t="shared" si="9"/>
        <v/>
      </c>
      <c r="L83" s="289"/>
      <c r="M83" s="305" t="str">
        <f t="shared" si="9"/>
        <v/>
      </c>
      <c r="N83" s="289" t="b">
        <f>AND(RMDF!N83&gt;=0, RMDF!N83&lt;=1-RMDF!L83, RMDF!N83=ROUND(RMDF!N83,4))</f>
        <v>1</v>
      </c>
      <c r="O83" s="286" t="str">
        <f>IF(P83="","",IF(I83="","",IF(LEFT(I83,13)="Reclaimed pos",RawMaterialCode!$E$569,RawMaterialCode!$E$568)))</f>
        <v>Reclaimed pre-consumer mixed fibers (RM0578)</v>
      </c>
      <c r="P83" s="295">
        <f t="shared" si="10"/>
        <v>1</v>
      </c>
      <c r="Q83" s="202"/>
      <c r="R83" s="203"/>
      <c r="S83" s="204" t="str">
        <f t="shared" si="11"/>
        <v/>
      </c>
      <c r="T83" s="281"/>
      <c r="U83" s="281"/>
      <c r="V83" s="281"/>
      <c r="W83" s="281"/>
      <c r="X83" s="317">
        <f>RMDF!X83</f>
        <v>0</v>
      </c>
      <c r="Y83" s="318" t="str">
        <f>IF(X83=0,"",_xlfn.XLOOKUP(X83,StatePicklist!$1:$1,StatePicklist!$3:$3,"NA",0))</f>
        <v/>
      </c>
      <c r="Z83" s="297" t="str">
        <f ca="1">IF(RMDF!Y83="", "", IF(ISNUMBER(MATCH(RMDF!Y83, INDIRECT(Y83), 0)), "OK", "Invalid"))</f>
        <v/>
      </c>
      <c r="AA83" s="281"/>
      <c r="AB83" s="281"/>
      <c r="AC83" s="281"/>
      <c r="AD83" s="281" t="b">
        <f>AND(RMDF!AG83&gt;=0, RMDF!AG83&lt;=1-RMDF!Z83, RMDF!AG83=ROUND(RMDF!AG83,4))</f>
        <v>1</v>
      </c>
      <c r="AE83" s="317">
        <f>RMDF!AE83</f>
        <v>0</v>
      </c>
      <c r="AF83" s="318" t="str">
        <f>IF(AE83=0,"",_xlfn.XLOOKUP(AE83,StatePicklist!$1:$1,StatePicklist!$3:$3,"NA",0))</f>
        <v/>
      </c>
      <c r="AG83" s="297" t="str">
        <f ca="1">IF(RMDF!AF83="", "", IF(ISNUMBER(MATCH(RMDF!AF83, INDIRECT(AF83), 0)), "OK", "Invalid"))</f>
        <v/>
      </c>
      <c r="AH83" s="281"/>
      <c r="AI83" s="281"/>
      <c r="AJ83" s="281"/>
      <c r="AK83" s="281" t="b">
        <f>AND(RMDF!AN83&gt;=0, RMDF!AN83&lt;=1-SUM(RMDF!Z83,RMDF!AG83), RMDF!AN83=ROUND(RMDF!AN83,4))</f>
        <v>1</v>
      </c>
      <c r="AL83" s="317">
        <f>RMDF!AL83</f>
        <v>0</v>
      </c>
      <c r="AM83" s="318" t="str">
        <f>IF(AL83=0,"",_xlfn.XLOOKUP(AL83,StatePicklist!$1:$1,StatePicklist!$3:$3,"NA",0))</f>
        <v/>
      </c>
      <c r="AN83" s="297" t="str">
        <f ca="1">IF(RMDF!AM83="", "", IF(ISNUMBER(MATCH(RMDF!AM83, INDIRECT(AM83), 0)), "OK", "Invalid"))</f>
        <v/>
      </c>
      <c r="AO83" s="281"/>
      <c r="AP83" s="281"/>
      <c r="AQ83" s="281"/>
      <c r="AR83" s="281" t="b">
        <f>AND(RMDF!AU83&gt;=0, RMDF!AU83&lt;=1-SUM(RMDF!Z83,RMDF!AG83,RMDF!AN83), RMDF!AU83=ROUND(RMDF!AU83,4))</f>
        <v>1</v>
      </c>
      <c r="AS83" s="317">
        <f>RMDF!AS83</f>
        <v>0</v>
      </c>
      <c r="AT83" s="318" t="str">
        <f>IF(AS83=0,"",_xlfn.XLOOKUP(AS83,StatePicklist!$1:$1,StatePicklist!$3:$3,"NA",0))</f>
        <v/>
      </c>
      <c r="AU83" s="297" t="str">
        <f ca="1">IF(RMDF!AT83="", "", IF(ISNUMBER(MATCH(RMDF!AT83, INDIRECT(AT83), 0)), "OK", "Invalid"))</f>
        <v/>
      </c>
      <c r="AV83" s="281"/>
      <c r="AW83" s="281"/>
      <c r="AX83" s="281"/>
      <c r="AY83" s="281" t="b">
        <f>AND(RMDF!BB83&gt;=0, RMDF!BB83&lt;=1-SUM(RMDF!Z83,RMDF!AG83,RMDF!AN83,RMDF!AU83), RMDF!BB83=ROUND(RMDF!BB83,4))</f>
        <v>1</v>
      </c>
      <c r="AZ83" s="317">
        <f>RMDF!AZ83</f>
        <v>0</v>
      </c>
      <c r="BA83" s="318" t="str">
        <f>IF(AZ83=0,"",_xlfn.XLOOKUP(AZ83,StatePicklist!$1:$1,StatePicklist!$3:$3,"NA",0))</f>
        <v/>
      </c>
      <c r="BB83" s="297" t="str">
        <f ca="1">IF(RMDF!BA83="", "", IF(ISNUMBER(MATCH(RMDF!BA83, INDIRECT(BA83), 0)), "OK", "Invalid"))</f>
        <v/>
      </c>
      <c r="BC83" s="281"/>
      <c r="BD83" s="281"/>
      <c r="BE83" s="281"/>
      <c r="BF83" s="281" t="b">
        <f>AND(RMDF!BI83&gt;=0, RMDF!BI83&lt;=1-SUM(RMDF!Z83,RMDF!AG83,RMDF!AN83,RMDF!AU83,RMDF!BB83), RMDF!BI83=ROUND(RMDF!BI83,4))</f>
        <v>1</v>
      </c>
      <c r="BG83" s="317">
        <f>RMDF!BG83</f>
        <v>0</v>
      </c>
      <c r="BH83" s="318" t="str">
        <f>IF(BG83=0,"",_xlfn.XLOOKUP(BG83,StatePicklist!$1:$1,StatePicklist!$3:$3,"NA",0))</f>
        <v/>
      </c>
      <c r="BI83" s="297" t="str">
        <f ca="1">IF(RMDF!BH83="", "", IF(ISNUMBER(MATCH(RMDF!BH83, INDIRECT(BH83), 0)), "OK", "Invalid"))</f>
        <v/>
      </c>
      <c r="BJ83" s="281"/>
      <c r="BK83" s="281"/>
      <c r="BL83" s="281"/>
      <c r="BM83" s="281" t="b">
        <f>AND(RMDF!BP83&gt;=0, RMDF!BP83&lt;=1-SUM(RMDF!Z83,RMDF!AG83,RMDF!AN83,RMDF!AU83,RMDF!BB83,RMDF!BI83), RMDF!BP83=ROUND(RMDF!BP83,4))</f>
        <v>1</v>
      </c>
      <c r="BN83" s="317">
        <f>RMDF!BN83</f>
        <v>0</v>
      </c>
      <c r="BO83" s="318" t="str">
        <f>IF(BN83=0,"",_xlfn.XLOOKUP(BN83,StatePicklist!$1:$1,StatePicklist!$3:$3,"NA",0))</f>
        <v/>
      </c>
      <c r="BP83" s="297" t="str">
        <f ca="1">IF(RMDF!BO83="", "", IF(ISNUMBER(MATCH(RMDF!BO83, INDIRECT(BO83), 0)), "OK", "Invalid"))</f>
        <v/>
      </c>
      <c r="BQ83" s="281"/>
      <c r="BR83" s="281"/>
      <c r="BS83" s="281"/>
      <c r="BT83" s="281" t="b">
        <f>AND(RMDF!BW83&gt;=0, RMDF!BW83&lt;=1-SUM(RMDF!Z83,RMDF!AG83,RMDF!AN83,RMDF!AU83,RMDF!BB83,RMDF!BI83,RMDF!BP83), RMDF!BW83=ROUND(RMDF!BW83,4))</f>
        <v>1</v>
      </c>
      <c r="BU83" s="317">
        <f>RMDF!BU83</f>
        <v>0</v>
      </c>
      <c r="BV83" s="318" t="str">
        <f>IF(BU83=0,"",_xlfn.XLOOKUP(BU83,StatePicklist!$1:$1,StatePicklist!$3:$3,"NA",0))</f>
        <v/>
      </c>
      <c r="BW83" s="297" t="str">
        <f ca="1">IF(RMDF!BV83="", "", IF(ISNUMBER(MATCH(RMDF!BV83, INDIRECT(BV83), 0)), "OK", "Invalid"))</f>
        <v/>
      </c>
      <c r="BX83" s="281"/>
      <c r="BY83" s="281"/>
      <c r="BZ83" s="281"/>
      <c r="CA83" s="281" t="b">
        <f>AND(RMDF!CD83&gt;=0, RMDF!CD83&lt;=1-SUM(RMDF!Z83,RMDF!AG83,RMDF!AN83,RMDF!AU83,RMDF!BB83,RMDF!BI83,RMDF!BP83,RMDF!BW83), RMDF!CD83=ROUND(RMDF!CD83,4))</f>
        <v>1</v>
      </c>
      <c r="CB83" s="317">
        <f>RMDF!CB83</f>
        <v>0</v>
      </c>
      <c r="CC83" s="318" t="str">
        <f>IF(CB83=0,"",_xlfn.XLOOKUP(CB83,StatePicklist!$1:$1,StatePicklist!$3:$3,"NA",0))</f>
        <v/>
      </c>
      <c r="CD83" s="297" t="str">
        <f ca="1">IF(RMDF!CC83="", "", IF(ISNUMBER(MATCH(RMDF!CC83, INDIRECT(CC83), 0)), "OK", "Invalid"))</f>
        <v/>
      </c>
      <c r="CE83" s="281"/>
      <c r="CF83" s="281"/>
      <c r="CG83" s="281"/>
      <c r="CH83" s="281" t="b">
        <f>AND(RMDF!CK83&gt;=0, RMDF!CK83&lt;=1-SUM(RMDF!Z83,RMDF!AG83,RMDF!AN83,RMDF!AU83,RMDF!BB83,RMDF!BI83,RMDF!BP83,RMDF!BW83,RMDF!CD83), RMDF!CK83=ROUND(RMDF!CK83,4))</f>
        <v>1</v>
      </c>
      <c r="CI83" s="317">
        <f>RMDF!CI83</f>
        <v>0</v>
      </c>
      <c r="CJ83" s="318" t="str">
        <f>IF(CI83=0,"",_xlfn.XLOOKUP(CI83,StatePicklist!$1:$1,StatePicklist!$3:$3,"NA",0))</f>
        <v/>
      </c>
      <c r="CK83" s="297" t="str">
        <f ca="1">IF(RMDF!CJ83="", "", IF(ISNUMBER(MATCH(RMDF!CJ83, INDIRECT(CJ83), 0)), "OK", "Invalid"))</f>
        <v/>
      </c>
      <c r="CL83" s="281"/>
      <c r="CM83" s="281"/>
      <c r="CN83" s="281"/>
      <c r="CO83" s="281" t="b">
        <f>AND(RMDF!CR83&gt;=0, RMDF!CR83&lt;=1-SUM(RMDF!Z83,RMDF!AG83,RMDF!AN83,RMDF!AU83,RMDF!BB83,RMDF!BI83,RMDF!BP83,RMDF!BW83,RMDF!CD83,RMDF!CK83), RMDF!CR83=ROUND(RMDF!CR83,4))</f>
        <v>1</v>
      </c>
      <c r="CP83" s="317">
        <f>RMDF!CP83</f>
        <v>0</v>
      </c>
      <c r="CQ83" s="318" t="str">
        <f>IF(CP83=0,"",_xlfn.XLOOKUP(CP83,StatePicklist!$1:$1,StatePicklist!$3:$3,"NA",0))</f>
        <v/>
      </c>
      <c r="CR83" s="297" t="str">
        <f ca="1">IF(RMDF!CQ83="", "", IF(ISNUMBER(MATCH(RMDF!CQ83, INDIRECT(CQ83), 0)), "OK", "Invalid"))</f>
        <v/>
      </c>
      <c r="CS83" s="281"/>
      <c r="CT83" s="281"/>
      <c r="CU83" s="281"/>
      <c r="CV83" s="281" t="b">
        <f>AND(RMDF!CY83&gt;=0, RMDF!CY83&lt;=1-SUM(RMDF!Z83,RMDF!AG83,RMDF!AN83,RMDF!AU83,RMDF!BB83,RMDF!BI83,RMDF!BP83,RMDF!BW83,RMDF!CD83,RMDF!CK83,RMDF!CR83), RMDF!CY83=ROUND(RMDF!CY83,4))</f>
        <v>1</v>
      </c>
      <c r="CW83" s="317">
        <f>RMDF!CW83</f>
        <v>0</v>
      </c>
      <c r="CX83" s="318" t="str">
        <f>IF(CW83=0,"",_xlfn.XLOOKUP(CW83,StatePicklist!$1:$1,StatePicklist!$3:$3,"NA",0))</f>
        <v/>
      </c>
      <c r="CY83" s="297" t="str">
        <f ca="1">IF(RMDF!CX83="", "", IF(ISNUMBER(MATCH(RMDF!CX83, INDIRECT(CX83), 0)), "OK", "Invalid"))</f>
        <v/>
      </c>
      <c r="CZ83" s="281"/>
      <c r="DA83" s="281"/>
      <c r="DB83" s="281"/>
      <c r="DC83" s="281" t="b">
        <f>AND(RMDF!DF83&gt;=0, RMDF!DF83&lt;=1-SUM(RMDF!Z83,RMDF!AG83,RMDF!AN83,RMDF!AU83,RMDF!BB83,RMDF!BI83,RMDF!BP83,RMDF!BW83,RMDF!CD83,RMDF!CK83,RMDF!CR83,RMDF!CY83), RMDF!DF83=ROUND(RMDF!DF83,4))</f>
        <v>1</v>
      </c>
      <c r="DD83" s="317">
        <f>RMDF!DD83</f>
        <v>0</v>
      </c>
      <c r="DE83" s="318" t="str">
        <f>IF(DD83=0,"",_xlfn.XLOOKUP(DD83,StatePicklist!$1:$1,StatePicklist!$3:$3,"NA",0))</f>
        <v/>
      </c>
      <c r="DF83" s="297" t="str">
        <f ca="1">IF(RMDF!DE83="", "", IF(ISNUMBER(MATCH(RMDF!DE83, INDIRECT(DE83), 0)), "OK", "Invalid"))</f>
        <v/>
      </c>
      <c r="DG83" s="281"/>
      <c r="DH83" s="281"/>
      <c r="DI83" s="281"/>
      <c r="DJ83" s="281" t="b">
        <f>AND(RMDF!DM83&gt;=0, RMDF!DM83&lt;=1-SUM(RMDF!Z83,RMDF!AG83,RMDF!AN83,RMDF!AU83,RMDF!BB83,RMDF!BI83,RMDF!BP83,RMDF!BW83,RMDF!CD83,RMDF!CK83,RMDF!CR83,RMDF!CY83,RMDF!DF83), RMDF!DM83=ROUND(RMDF!DM83,4))</f>
        <v>1</v>
      </c>
      <c r="DK83" s="317">
        <f>RMDF!DK83</f>
        <v>0</v>
      </c>
      <c r="DL83" s="318" t="str">
        <f>IF(DK83=0,"",_xlfn.XLOOKUP(DK83,StatePicklist!$1:$1,StatePicklist!$3:$3,"NA",0))</f>
        <v/>
      </c>
      <c r="DM83" s="297" t="str">
        <f ca="1">IF(RMDF!DL83="", "", IF(ISNUMBER(MATCH(RMDF!DL83, INDIRECT(DL83), 0)), "OK", "Invalid"))</f>
        <v/>
      </c>
      <c r="DN83" s="281"/>
      <c r="DO83" s="281"/>
      <c r="DP83" s="281"/>
      <c r="DQ83" s="281" t="b">
        <f>AND(RMDF!DT83&gt;=0, RMDF!DT83&lt;=1-SUM(RMDF!Z83,RMDF!AG83,RMDF!AN83,RMDF!AU83,RMDF!BB83,RMDF!BI83,RMDF!BP83,RMDF!BW83,RMDF!CD83,RMDF!CK83,RMDF!CR83,RMDF!CY83,RMDF!DF83,RMDF!DM83), RMDF!DT83=ROUND(RMDF!DT83,4))</f>
        <v>1</v>
      </c>
      <c r="DR83" s="317">
        <f>RMDF!DR83</f>
        <v>0</v>
      </c>
      <c r="DS83" s="318" t="str">
        <f>IF(DR83=0,"",_xlfn.XLOOKUP(DR83,StatePicklist!$1:$1,StatePicklist!$3:$3,"NA",0))</f>
        <v/>
      </c>
      <c r="DT83" s="297" t="str">
        <f ca="1">IF(RMDF!DS83="", "", IF(ISNUMBER(MATCH(RMDF!DS83, INDIRECT(DS83), 0)), "OK", "Invalid"))</f>
        <v/>
      </c>
      <c r="DU83" s="281"/>
      <c r="DV83" s="281"/>
      <c r="DW83" s="281"/>
      <c r="DX83" s="281" t="b">
        <f>AND(RMDF!EA83&gt;=0, RMDF!EA83&lt;=1-SUM(RMDF!Z83,RMDF!AG83,RMDF!AN83,RMDF!AU83,RMDF!BB83,RMDF!BI83,RMDF!BP83,RMDF!BW83,RMDF!CD83,RMDF!CK83,RMDF!CR83,RMDF!CY83,RMDF!DF83,RMDF!DM83,RMDF!DT83), RMDF!EA83=ROUND(RMDF!EA83,4))</f>
        <v>1</v>
      </c>
      <c r="DY83" s="317">
        <f>RMDF!DY83</f>
        <v>0</v>
      </c>
      <c r="DZ83" s="318" t="str">
        <f>IF(DY83=0,"",_xlfn.XLOOKUP(DY83,StatePicklist!$1:$1,StatePicklist!$3:$3,"NA",0))</f>
        <v/>
      </c>
      <c r="EA83" s="297" t="str">
        <f ca="1">IF(RMDF!DZ83="", "", IF(ISNUMBER(MATCH(RMDF!DZ83, INDIRECT(DZ83), 0)), "OK", "Invalid"))</f>
        <v/>
      </c>
      <c r="EB83" s="281"/>
      <c r="EC83" s="281"/>
      <c r="ED83" s="281"/>
      <c r="EE83" s="281" t="b">
        <f>AND(RMDF!EH83&gt;=0, RMDF!EH83&lt;=1-SUM(RMDF!Z83,RMDF!AG83,RMDF!AN83,RMDF!AU83,RMDF!BB83,RMDF!BI83,RMDF!BP83,RMDF!BW83,RMDF!CD83,RMDF!CK83,RMDF!CR83,RMDF!CY83,RMDF!DF83,RMDF!DM83,RMDF!DT83,RMDF!EA83), RMDF!EH83=ROUND(RMDF!EH83,4))</f>
        <v>1</v>
      </c>
      <c r="EF83" s="317">
        <f>RMDF!EF83</f>
        <v>0</v>
      </c>
      <c r="EG83" s="318" t="str">
        <f>IF(EF83=0,"",_xlfn.XLOOKUP(EF83,StatePicklist!$1:$1,StatePicklist!$3:$3,"NA",0))</f>
        <v/>
      </c>
      <c r="EH83" s="297" t="str">
        <f ca="1">IF(RMDF!EG83="", "", IF(ISNUMBER(MATCH(RMDF!EG83, INDIRECT(EG83), 0)), "OK", "Invalid"))</f>
        <v/>
      </c>
      <c r="EI83" s="281"/>
      <c r="EJ83" s="281"/>
      <c r="EK83" s="281"/>
      <c r="EL83" s="281" t="b">
        <f>AND(RMDF!EO83&gt;=0, RMDF!EO83&lt;=1-SUM(RMDF!Z83,RMDF!AG83,RMDF!AN83,RMDF!AU83,RMDF!BB83,RMDF!BI83,RMDF!BP83,RMDF!BW83,RMDF!CD83,RMDF!CK83,RMDF!CR83,RMDF!CY83,RMDF!DF83,RMDF!DM83,RMDF!DT83,RMDF!EA83,RMDF!EH83), RMDF!EO83=ROUND(RMDF!EO83,4))</f>
        <v>1</v>
      </c>
      <c r="EM83" s="317">
        <f>RMDF!EM83</f>
        <v>0</v>
      </c>
      <c r="EN83" s="318" t="str">
        <f>IF(EM83=0,"",_xlfn.XLOOKUP(EM83,StatePicklist!$1:$1,StatePicklist!$3:$3,"NA",0))</f>
        <v/>
      </c>
      <c r="EO83" s="297" t="str">
        <f ca="1">IF(RMDF!EN83="", "", IF(ISNUMBER(MATCH(RMDF!EN83, INDIRECT(EN83), 0)), "OK", "Invalid"))</f>
        <v/>
      </c>
      <c r="EP83" s="281"/>
      <c r="EQ83" s="281"/>
      <c r="ER83" s="281"/>
      <c r="ES83" s="281" t="b">
        <f>AND(RMDF!EV83&gt;=0, RMDF!EV83&lt;=1-SUM(RMDF!Z83,RMDF!AG83,RMDF!AN83,RMDF!AU83,RMDF!BB83,RMDF!BI83,RMDF!BP83,RMDF!BW83,RMDF!CD83,RMDF!CK83,RMDF!CR83,RMDF!CY83,RMDF!DF83,RMDF!DM83,RMDF!DT83,RMDF!EA83,RMDF!EH83,RMDF!EO83), RMDF!EV83=ROUND(RMDF!EV83,4))</f>
        <v>1</v>
      </c>
      <c r="ET83" s="317">
        <f>RMDF!ET83</f>
        <v>0</v>
      </c>
      <c r="EU83" s="318" t="str">
        <f>IF(ET83=0,"",_xlfn.XLOOKUP(ET83,StatePicklist!$1:$1,StatePicklist!$3:$3,"NA",0))</f>
        <v/>
      </c>
      <c r="EV83" s="297" t="str">
        <f ca="1">IF(RMDF!EU83="", "", IF(ISNUMBER(MATCH(RMDF!EU83, INDIRECT(EU83), 0)), "OK", "Invalid"))</f>
        <v/>
      </c>
      <c r="EW83" s="281"/>
      <c r="EX83" s="281"/>
      <c r="EY83" s="281"/>
      <c r="EZ83" s="281" t="b">
        <f>AND(RMDF!FC83&gt;=0, RMDF!FC83&lt;=1-SUM(RMDF!Z83,RMDF!AG83,RMDF!AN83,RMDF!AU83,RMDF!BB83,RMDF!BI83,RMDF!BP83,RMDF!BW83,RMDF!CD83,RMDF!CK83,RMDF!CR83,RMDF!CY83,RMDF!DF83,RMDF!DM83,RMDF!DT83,RMDF!EA83,RMDF!EH83,RMDF!EO83,RMDF!EV83), RMDF!FC83=ROUND(RMDF!FC83,4))</f>
        <v>1</v>
      </c>
      <c r="FA83" s="317">
        <f>RMDF!FA83</f>
        <v>0</v>
      </c>
      <c r="FB83" s="318" t="str">
        <f>IF(FA83=0,"",_xlfn.XLOOKUP(FA83,StatePicklist!$1:$1,StatePicklist!$3:$3,"NA",0))</f>
        <v/>
      </c>
      <c r="FC83" s="297" t="str">
        <f ca="1">IF(RMDF!FB83="", "", IF(ISNUMBER(MATCH(RMDF!FB83, INDIRECT(FB83), 0)), "OK", "Invalid"))</f>
        <v/>
      </c>
    </row>
    <row r="84" spans="1:159" s="205" customFormat="1" ht="39.9" customHeight="1" x14ac:dyDescent="0.25">
      <c r="A84" s="206"/>
      <c r="B84" s="196"/>
      <c r="C84" s="197"/>
      <c r="D84" s="198"/>
      <c r="E84" s="199"/>
      <c r="F84" s="200"/>
      <c r="G84" s="201"/>
      <c r="H84" s="292"/>
      <c r="I84" s="305">
        <f>RMDF!I84</f>
        <v>0</v>
      </c>
      <c r="J84" s="305" t="str">
        <f>IF(I84=ProductCode!$B$30,"PDReclPost",IF(OR(I84=ProductCode!$C$30,I84=ProductCode!$E$30,I84=ProductCode!$G$30),"PDPreCon",IF(OR(I84=ProductCode!$D$30,I84=ProductCode!$F$30),"PDNotReclPost","")))</f>
        <v/>
      </c>
      <c r="K84" s="305" t="str">
        <f t="shared" si="9"/>
        <v/>
      </c>
      <c r="L84" s="289"/>
      <c r="M84" s="305" t="str">
        <f t="shared" si="9"/>
        <v/>
      </c>
      <c r="N84" s="289" t="b">
        <f>AND(RMDF!N84&gt;=0, RMDF!N84&lt;=1-RMDF!L84, RMDF!N84=ROUND(RMDF!N84,4))</f>
        <v>1</v>
      </c>
      <c r="O84" s="286" t="str">
        <f>IF(P84="","",IF(I84="","",IF(LEFT(I84,13)="Reclaimed pos",RawMaterialCode!$E$569,RawMaterialCode!$E$568)))</f>
        <v>Reclaimed pre-consumer mixed fibers (RM0578)</v>
      </c>
      <c r="P84" s="295">
        <f t="shared" si="10"/>
        <v>1</v>
      </c>
      <c r="Q84" s="202"/>
      <c r="R84" s="203"/>
      <c r="S84" s="204" t="str">
        <f t="shared" si="11"/>
        <v/>
      </c>
      <c r="T84" s="281"/>
      <c r="U84" s="281"/>
      <c r="V84" s="281"/>
      <c r="W84" s="281"/>
      <c r="X84" s="317">
        <f>RMDF!X84</f>
        <v>0</v>
      </c>
      <c r="Y84" s="318" t="str">
        <f>IF(X84=0,"",_xlfn.XLOOKUP(X84,StatePicklist!$1:$1,StatePicklist!$3:$3,"NA",0))</f>
        <v/>
      </c>
      <c r="Z84" s="297" t="str">
        <f ca="1">IF(RMDF!Y84="", "", IF(ISNUMBER(MATCH(RMDF!Y84, INDIRECT(Y84), 0)), "OK", "Invalid"))</f>
        <v/>
      </c>
      <c r="AA84" s="281"/>
      <c r="AB84" s="281"/>
      <c r="AC84" s="281"/>
      <c r="AD84" s="281" t="b">
        <f>AND(RMDF!AG84&gt;=0, RMDF!AG84&lt;=1-RMDF!Z84, RMDF!AG84=ROUND(RMDF!AG84,4))</f>
        <v>1</v>
      </c>
      <c r="AE84" s="317">
        <f>RMDF!AE84</f>
        <v>0</v>
      </c>
      <c r="AF84" s="318" t="str">
        <f>IF(AE84=0,"",_xlfn.XLOOKUP(AE84,StatePicklist!$1:$1,StatePicklist!$3:$3,"NA",0))</f>
        <v/>
      </c>
      <c r="AG84" s="297" t="str">
        <f ca="1">IF(RMDF!AF84="", "", IF(ISNUMBER(MATCH(RMDF!AF84, INDIRECT(AF84), 0)), "OK", "Invalid"))</f>
        <v/>
      </c>
      <c r="AH84" s="281"/>
      <c r="AI84" s="281"/>
      <c r="AJ84" s="281"/>
      <c r="AK84" s="281" t="b">
        <f>AND(RMDF!AN84&gt;=0, RMDF!AN84&lt;=1-SUM(RMDF!Z84,RMDF!AG84), RMDF!AN84=ROUND(RMDF!AN84,4))</f>
        <v>1</v>
      </c>
      <c r="AL84" s="317">
        <f>RMDF!AL84</f>
        <v>0</v>
      </c>
      <c r="AM84" s="318" t="str">
        <f>IF(AL84=0,"",_xlfn.XLOOKUP(AL84,StatePicklist!$1:$1,StatePicklist!$3:$3,"NA",0))</f>
        <v/>
      </c>
      <c r="AN84" s="297" t="str">
        <f ca="1">IF(RMDF!AM84="", "", IF(ISNUMBER(MATCH(RMDF!AM84, INDIRECT(AM84), 0)), "OK", "Invalid"))</f>
        <v/>
      </c>
      <c r="AO84" s="281"/>
      <c r="AP84" s="281"/>
      <c r="AQ84" s="281"/>
      <c r="AR84" s="281" t="b">
        <f>AND(RMDF!AU84&gt;=0, RMDF!AU84&lt;=1-SUM(RMDF!Z84,RMDF!AG84,RMDF!AN84), RMDF!AU84=ROUND(RMDF!AU84,4))</f>
        <v>1</v>
      </c>
      <c r="AS84" s="317">
        <f>RMDF!AS84</f>
        <v>0</v>
      </c>
      <c r="AT84" s="318" t="str">
        <f>IF(AS84=0,"",_xlfn.XLOOKUP(AS84,StatePicklist!$1:$1,StatePicklist!$3:$3,"NA",0))</f>
        <v/>
      </c>
      <c r="AU84" s="297" t="str">
        <f ca="1">IF(RMDF!AT84="", "", IF(ISNUMBER(MATCH(RMDF!AT84, INDIRECT(AT84), 0)), "OK", "Invalid"))</f>
        <v/>
      </c>
      <c r="AV84" s="281"/>
      <c r="AW84" s="281"/>
      <c r="AX84" s="281"/>
      <c r="AY84" s="281" t="b">
        <f>AND(RMDF!BB84&gt;=0, RMDF!BB84&lt;=1-SUM(RMDF!Z84,RMDF!AG84,RMDF!AN84,RMDF!AU84), RMDF!BB84=ROUND(RMDF!BB84,4))</f>
        <v>1</v>
      </c>
      <c r="AZ84" s="317">
        <f>RMDF!AZ84</f>
        <v>0</v>
      </c>
      <c r="BA84" s="318" t="str">
        <f>IF(AZ84=0,"",_xlfn.XLOOKUP(AZ84,StatePicklist!$1:$1,StatePicklist!$3:$3,"NA",0))</f>
        <v/>
      </c>
      <c r="BB84" s="297" t="str">
        <f ca="1">IF(RMDF!BA84="", "", IF(ISNUMBER(MATCH(RMDF!BA84, INDIRECT(BA84), 0)), "OK", "Invalid"))</f>
        <v/>
      </c>
      <c r="BC84" s="281"/>
      <c r="BD84" s="281"/>
      <c r="BE84" s="281"/>
      <c r="BF84" s="281" t="b">
        <f>AND(RMDF!BI84&gt;=0, RMDF!BI84&lt;=1-SUM(RMDF!Z84,RMDF!AG84,RMDF!AN84,RMDF!AU84,RMDF!BB84), RMDF!BI84=ROUND(RMDF!BI84,4))</f>
        <v>1</v>
      </c>
      <c r="BG84" s="317">
        <f>RMDF!BG84</f>
        <v>0</v>
      </c>
      <c r="BH84" s="318" t="str">
        <f>IF(BG84=0,"",_xlfn.XLOOKUP(BG84,StatePicklist!$1:$1,StatePicklist!$3:$3,"NA",0))</f>
        <v/>
      </c>
      <c r="BI84" s="297" t="str">
        <f ca="1">IF(RMDF!BH84="", "", IF(ISNUMBER(MATCH(RMDF!BH84, INDIRECT(BH84), 0)), "OK", "Invalid"))</f>
        <v/>
      </c>
      <c r="BJ84" s="281"/>
      <c r="BK84" s="281"/>
      <c r="BL84" s="281"/>
      <c r="BM84" s="281" t="b">
        <f>AND(RMDF!BP84&gt;=0, RMDF!BP84&lt;=1-SUM(RMDF!Z84,RMDF!AG84,RMDF!AN84,RMDF!AU84,RMDF!BB84,RMDF!BI84), RMDF!BP84=ROUND(RMDF!BP84,4))</f>
        <v>1</v>
      </c>
      <c r="BN84" s="317">
        <f>RMDF!BN84</f>
        <v>0</v>
      </c>
      <c r="BO84" s="318" t="str">
        <f>IF(BN84=0,"",_xlfn.XLOOKUP(BN84,StatePicklist!$1:$1,StatePicklist!$3:$3,"NA",0))</f>
        <v/>
      </c>
      <c r="BP84" s="297" t="str">
        <f ca="1">IF(RMDF!BO84="", "", IF(ISNUMBER(MATCH(RMDF!BO84, INDIRECT(BO84), 0)), "OK", "Invalid"))</f>
        <v/>
      </c>
      <c r="BQ84" s="281"/>
      <c r="BR84" s="281"/>
      <c r="BS84" s="281"/>
      <c r="BT84" s="281" t="b">
        <f>AND(RMDF!BW84&gt;=0, RMDF!BW84&lt;=1-SUM(RMDF!Z84,RMDF!AG84,RMDF!AN84,RMDF!AU84,RMDF!BB84,RMDF!BI84,RMDF!BP84), RMDF!BW84=ROUND(RMDF!BW84,4))</f>
        <v>1</v>
      </c>
      <c r="BU84" s="317">
        <f>RMDF!BU84</f>
        <v>0</v>
      </c>
      <c r="BV84" s="318" t="str">
        <f>IF(BU84=0,"",_xlfn.XLOOKUP(BU84,StatePicklist!$1:$1,StatePicklist!$3:$3,"NA",0))</f>
        <v/>
      </c>
      <c r="BW84" s="297" t="str">
        <f ca="1">IF(RMDF!BV84="", "", IF(ISNUMBER(MATCH(RMDF!BV84, INDIRECT(BV84), 0)), "OK", "Invalid"))</f>
        <v/>
      </c>
      <c r="BX84" s="281"/>
      <c r="BY84" s="281"/>
      <c r="BZ84" s="281"/>
      <c r="CA84" s="281" t="b">
        <f>AND(RMDF!CD84&gt;=0, RMDF!CD84&lt;=1-SUM(RMDF!Z84,RMDF!AG84,RMDF!AN84,RMDF!AU84,RMDF!BB84,RMDF!BI84,RMDF!BP84,RMDF!BW84), RMDF!CD84=ROUND(RMDF!CD84,4))</f>
        <v>1</v>
      </c>
      <c r="CB84" s="317">
        <f>RMDF!CB84</f>
        <v>0</v>
      </c>
      <c r="CC84" s="318" t="str">
        <f>IF(CB84=0,"",_xlfn.XLOOKUP(CB84,StatePicklist!$1:$1,StatePicklist!$3:$3,"NA",0))</f>
        <v/>
      </c>
      <c r="CD84" s="297" t="str">
        <f ca="1">IF(RMDF!CC84="", "", IF(ISNUMBER(MATCH(RMDF!CC84, INDIRECT(CC84), 0)), "OK", "Invalid"))</f>
        <v/>
      </c>
      <c r="CE84" s="281"/>
      <c r="CF84" s="281"/>
      <c r="CG84" s="281"/>
      <c r="CH84" s="281" t="b">
        <f>AND(RMDF!CK84&gt;=0, RMDF!CK84&lt;=1-SUM(RMDF!Z84,RMDF!AG84,RMDF!AN84,RMDF!AU84,RMDF!BB84,RMDF!BI84,RMDF!BP84,RMDF!BW84,RMDF!CD84), RMDF!CK84=ROUND(RMDF!CK84,4))</f>
        <v>1</v>
      </c>
      <c r="CI84" s="317">
        <f>RMDF!CI84</f>
        <v>0</v>
      </c>
      <c r="CJ84" s="318" t="str">
        <f>IF(CI84=0,"",_xlfn.XLOOKUP(CI84,StatePicklist!$1:$1,StatePicklist!$3:$3,"NA",0))</f>
        <v/>
      </c>
      <c r="CK84" s="297" t="str">
        <f ca="1">IF(RMDF!CJ84="", "", IF(ISNUMBER(MATCH(RMDF!CJ84, INDIRECT(CJ84), 0)), "OK", "Invalid"))</f>
        <v/>
      </c>
      <c r="CL84" s="281"/>
      <c r="CM84" s="281"/>
      <c r="CN84" s="281"/>
      <c r="CO84" s="281" t="b">
        <f>AND(RMDF!CR84&gt;=0, RMDF!CR84&lt;=1-SUM(RMDF!Z84,RMDF!AG84,RMDF!AN84,RMDF!AU84,RMDF!BB84,RMDF!BI84,RMDF!BP84,RMDF!BW84,RMDF!CD84,RMDF!CK84), RMDF!CR84=ROUND(RMDF!CR84,4))</f>
        <v>1</v>
      </c>
      <c r="CP84" s="317">
        <f>RMDF!CP84</f>
        <v>0</v>
      </c>
      <c r="CQ84" s="318" t="str">
        <f>IF(CP84=0,"",_xlfn.XLOOKUP(CP84,StatePicklist!$1:$1,StatePicklist!$3:$3,"NA",0))</f>
        <v/>
      </c>
      <c r="CR84" s="297" t="str">
        <f ca="1">IF(RMDF!CQ84="", "", IF(ISNUMBER(MATCH(RMDF!CQ84, INDIRECT(CQ84), 0)), "OK", "Invalid"))</f>
        <v/>
      </c>
      <c r="CS84" s="281"/>
      <c r="CT84" s="281"/>
      <c r="CU84" s="281"/>
      <c r="CV84" s="281" t="b">
        <f>AND(RMDF!CY84&gt;=0, RMDF!CY84&lt;=1-SUM(RMDF!Z84,RMDF!AG84,RMDF!AN84,RMDF!AU84,RMDF!BB84,RMDF!BI84,RMDF!BP84,RMDF!BW84,RMDF!CD84,RMDF!CK84,RMDF!CR84), RMDF!CY84=ROUND(RMDF!CY84,4))</f>
        <v>1</v>
      </c>
      <c r="CW84" s="317">
        <f>RMDF!CW84</f>
        <v>0</v>
      </c>
      <c r="CX84" s="318" t="str">
        <f>IF(CW84=0,"",_xlfn.XLOOKUP(CW84,StatePicklist!$1:$1,StatePicklist!$3:$3,"NA",0))</f>
        <v/>
      </c>
      <c r="CY84" s="297" t="str">
        <f ca="1">IF(RMDF!CX84="", "", IF(ISNUMBER(MATCH(RMDF!CX84, INDIRECT(CX84), 0)), "OK", "Invalid"))</f>
        <v/>
      </c>
      <c r="CZ84" s="281"/>
      <c r="DA84" s="281"/>
      <c r="DB84" s="281"/>
      <c r="DC84" s="281" t="b">
        <f>AND(RMDF!DF84&gt;=0, RMDF!DF84&lt;=1-SUM(RMDF!Z84,RMDF!AG84,RMDF!AN84,RMDF!AU84,RMDF!BB84,RMDF!BI84,RMDF!BP84,RMDF!BW84,RMDF!CD84,RMDF!CK84,RMDF!CR84,RMDF!CY84), RMDF!DF84=ROUND(RMDF!DF84,4))</f>
        <v>1</v>
      </c>
      <c r="DD84" s="317">
        <f>RMDF!DD84</f>
        <v>0</v>
      </c>
      <c r="DE84" s="318" t="str">
        <f>IF(DD84=0,"",_xlfn.XLOOKUP(DD84,StatePicklist!$1:$1,StatePicklist!$3:$3,"NA",0))</f>
        <v/>
      </c>
      <c r="DF84" s="297" t="str">
        <f ca="1">IF(RMDF!DE84="", "", IF(ISNUMBER(MATCH(RMDF!DE84, INDIRECT(DE84), 0)), "OK", "Invalid"))</f>
        <v/>
      </c>
      <c r="DG84" s="281"/>
      <c r="DH84" s="281"/>
      <c r="DI84" s="281"/>
      <c r="DJ84" s="281" t="b">
        <f>AND(RMDF!DM84&gt;=0, RMDF!DM84&lt;=1-SUM(RMDF!Z84,RMDF!AG84,RMDF!AN84,RMDF!AU84,RMDF!BB84,RMDF!BI84,RMDF!BP84,RMDF!BW84,RMDF!CD84,RMDF!CK84,RMDF!CR84,RMDF!CY84,RMDF!DF84), RMDF!DM84=ROUND(RMDF!DM84,4))</f>
        <v>1</v>
      </c>
      <c r="DK84" s="317">
        <f>RMDF!DK84</f>
        <v>0</v>
      </c>
      <c r="DL84" s="318" t="str">
        <f>IF(DK84=0,"",_xlfn.XLOOKUP(DK84,StatePicklist!$1:$1,StatePicklist!$3:$3,"NA",0))</f>
        <v/>
      </c>
      <c r="DM84" s="297" t="str">
        <f ca="1">IF(RMDF!DL84="", "", IF(ISNUMBER(MATCH(RMDF!DL84, INDIRECT(DL84), 0)), "OK", "Invalid"))</f>
        <v/>
      </c>
      <c r="DN84" s="281"/>
      <c r="DO84" s="281"/>
      <c r="DP84" s="281"/>
      <c r="DQ84" s="281" t="b">
        <f>AND(RMDF!DT84&gt;=0, RMDF!DT84&lt;=1-SUM(RMDF!Z84,RMDF!AG84,RMDF!AN84,RMDF!AU84,RMDF!BB84,RMDF!BI84,RMDF!BP84,RMDF!BW84,RMDF!CD84,RMDF!CK84,RMDF!CR84,RMDF!CY84,RMDF!DF84,RMDF!DM84), RMDF!DT84=ROUND(RMDF!DT84,4))</f>
        <v>1</v>
      </c>
      <c r="DR84" s="317">
        <f>RMDF!DR84</f>
        <v>0</v>
      </c>
      <c r="DS84" s="318" t="str">
        <f>IF(DR84=0,"",_xlfn.XLOOKUP(DR84,StatePicklist!$1:$1,StatePicklist!$3:$3,"NA",0))</f>
        <v/>
      </c>
      <c r="DT84" s="297" t="str">
        <f ca="1">IF(RMDF!DS84="", "", IF(ISNUMBER(MATCH(RMDF!DS84, INDIRECT(DS84), 0)), "OK", "Invalid"))</f>
        <v/>
      </c>
      <c r="DU84" s="281"/>
      <c r="DV84" s="281"/>
      <c r="DW84" s="281"/>
      <c r="DX84" s="281" t="b">
        <f>AND(RMDF!EA84&gt;=0, RMDF!EA84&lt;=1-SUM(RMDF!Z84,RMDF!AG84,RMDF!AN84,RMDF!AU84,RMDF!BB84,RMDF!BI84,RMDF!BP84,RMDF!BW84,RMDF!CD84,RMDF!CK84,RMDF!CR84,RMDF!CY84,RMDF!DF84,RMDF!DM84,RMDF!DT84), RMDF!EA84=ROUND(RMDF!EA84,4))</f>
        <v>1</v>
      </c>
      <c r="DY84" s="317">
        <f>RMDF!DY84</f>
        <v>0</v>
      </c>
      <c r="DZ84" s="318" t="str">
        <f>IF(DY84=0,"",_xlfn.XLOOKUP(DY84,StatePicklist!$1:$1,StatePicklist!$3:$3,"NA",0))</f>
        <v/>
      </c>
      <c r="EA84" s="297" t="str">
        <f ca="1">IF(RMDF!DZ84="", "", IF(ISNUMBER(MATCH(RMDF!DZ84, INDIRECT(DZ84), 0)), "OK", "Invalid"))</f>
        <v/>
      </c>
      <c r="EB84" s="281"/>
      <c r="EC84" s="281"/>
      <c r="ED84" s="281"/>
      <c r="EE84" s="281" t="b">
        <f>AND(RMDF!EH84&gt;=0, RMDF!EH84&lt;=1-SUM(RMDF!Z84,RMDF!AG84,RMDF!AN84,RMDF!AU84,RMDF!BB84,RMDF!BI84,RMDF!BP84,RMDF!BW84,RMDF!CD84,RMDF!CK84,RMDF!CR84,RMDF!CY84,RMDF!DF84,RMDF!DM84,RMDF!DT84,RMDF!EA84), RMDF!EH84=ROUND(RMDF!EH84,4))</f>
        <v>1</v>
      </c>
      <c r="EF84" s="317">
        <f>RMDF!EF84</f>
        <v>0</v>
      </c>
      <c r="EG84" s="318" t="str">
        <f>IF(EF84=0,"",_xlfn.XLOOKUP(EF84,StatePicklist!$1:$1,StatePicklist!$3:$3,"NA",0))</f>
        <v/>
      </c>
      <c r="EH84" s="297" t="str">
        <f ca="1">IF(RMDF!EG84="", "", IF(ISNUMBER(MATCH(RMDF!EG84, INDIRECT(EG84), 0)), "OK", "Invalid"))</f>
        <v/>
      </c>
      <c r="EI84" s="281"/>
      <c r="EJ84" s="281"/>
      <c r="EK84" s="281"/>
      <c r="EL84" s="281" t="b">
        <f>AND(RMDF!EO84&gt;=0, RMDF!EO84&lt;=1-SUM(RMDF!Z84,RMDF!AG84,RMDF!AN84,RMDF!AU84,RMDF!BB84,RMDF!BI84,RMDF!BP84,RMDF!BW84,RMDF!CD84,RMDF!CK84,RMDF!CR84,RMDF!CY84,RMDF!DF84,RMDF!DM84,RMDF!DT84,RMDF!EA84,RMDF!EH84), RMDF!EO84=ROUND(RMDF!EO84,4))</f>
        <v>1</v>
      </c>
      <c r="EM84" s="317">
        <f>RMDF!EM84</f>
        <v>0</v>
      </c>
      <c r="EN84" s="318" t="str">
        <f>IF(EM84=0,"",_xlfn.XLOOKUP(EM84,StatePicklist!$1:$1,StatePicklist!$3:$3,"NA",0))</f>
        <v/>
      </c>
      <c r="EO84" s="297" t="str">
        <f ca="1">IF(RMDF!EN84="", "", IF(ISNUMBER(MATCH(RMDF!EN84, INDIRECT(EN84), 0)), "OK", "Invalid"))</f>
        <v/>
      </c>
      <c r="EP84" s="281"/>
      <c r="EQ84" s="281"/>
      <c r="ER84" s="281"/>
      <c r="ES84" s="281" t="b">
        <f>AND(RMDF!EV84&gt;=0, RMDF!EV84&lt;=1-SUM(RMDF!Z84,RMDF!AG84,RMDF!AN84,RMDF!AU84,RMDF!BB84,RMDF!BI84,RMDF!BP84,RMDF!BW84,RMDF!CD84,RMDF!CK84,RMDF!CR84,RMDF!CY84,RMDF!DF84,RMDF!DM84,RMDF!DT84,RMDF!EA84,RMDF!EH84,RMDF!EO84), RMDF!EV84=ROUND(RMDF!EV84,4))</f>
        <v>1</v>
      </c>
      <c r="ET84" s="317">
        <f>RMDF!ET84</f>
        <v>0</v>
      </c>
      <c r="EU84" s="318" t="str">
        <f>IF(ET84=0,"",_xlfn.XLOOKUP(ET84,StatePicklist!$1:$1,StatePicklist!$3:$3,"NA",0))</f>
        <v/>
      </c>
      <c r="EV84" s="297" t="str">
        <f ca="1">IF(RMDF!EU84="", "", IF(ISNUMBER(MATCH(RMDF!EU84, INDIRECT(EU84), 0)), "OK", "Invalid"))</f>
        <v/>
      </c>
      <c r="EW84" s="281"/>
      <c r="EX84" s="281"/>
      <c r="EY84" s="281"/>
      <c r="EZ84" s="281" t="b">
        <f>AND(RMDF!FC84&gt;=0, RMDF!FC84&lt;=1-SUM(RMDF!Z84,RMDF!AG84,RMDF!AN84,RMDF!AU84,RMDF!BB84,RMDF!BI84,RMDF!BP84,RMDF!BW84,RMDF!CD84,RMDF!CK84,RMDF!CR84,RMDF!CY84,RMDF!DF84,RMDF!DM84,RMDF!DT84,RMDF!EA84,RMDF!EH84,RMDF!EO84,RMDF!EV84), RMDF!FC84=ROUND(RMDF!FC84,4))</f>
        <v>1</v>
      </c>
      <c r="FA84" s="317">
        <f>RMDF!FA84</f>
        <v>0</v>
      </c>
      <c r="FB84" s="318" t="str">
        <f>IF(FA84=0,"",_xlfn.XLOOKUP(FA84,StatePicklist!$1:$1,StatePicklist!$3:$3,"NA",0))</f>
        <v/>
      </c>
      <c r="FC84" s="297" t="str">
        <f ca="1">IF(RMDF!FB84="", "", IF(ISNUMBER(MATCH(RMDF!FB84, INDIRECT(FB84), 0)), "OK", "Invalid"))</f>
        <v/>
      </c>
    </row>
    <row r="85" spans="1:159" s="205" customFormat="1" ht="39.9" customHeight="1" x14ac:dyDescent="0.25">
      <c r="A85" s="206"/>
      <c r="B85" s="196"/>
      <c r="C85" s="197"/>
      <c r="D85" s="198"/>
      <c r="E85" s="199"/>
      <c r="F85" s="200"/>
      <c r="G85" s="201"/>
      <c r="H85" s="292"/>
      <c r="I85" s="305">
        <f>RMDF!I85</f>
        <v>0</v>
      </c>
      <c r="J85" s="305" t="str">
        <f>IF(I85=ProductCode!$B$30,"PDReclPost",IF(OR(I85=ProductCode!$C$30,I85=ProductCode!$E$30,I85=ProductCode!$G$30),"PDPreCon",IF(OR(I85=ProductCode!$D$30,I85=ProductCode!$F$30),"PDNotReclPost","")))</f>
        <v/>
      </c>
      <c r="K85" s="305" t="str">
        <f t="shared" si="9"/>
        <v/>
      </c>
      <c r="L85" s="289"/>
      <c r="M85" s="305" t="str">
        <f t="shared" si="9"/>
        <v/>
      </c>
      <c r="N85" s="289" t="b">
        <f>AND(RMDF!N85&gt;=0, RMDF!N85&lt;=1-RMDF!L85, RMDF!N85=ROUND(RMDF!N85,4))</f>
        <v>1</v>
      </c>
      <c r="O85" s="286" t="str">
        <f>IF(P85="","",IF(I85="","",IF(LEFT(I85,13)="Reclaimed pos",RawMaterialCode!$E$569,RawMaterialCode!$E$568)))</f>
        <v>Reclaimed pre-consumer mixed fibers (RM0578)</v>
      </c>
      <c r="P85" s="295">
        <f t="shared" si="10"/>
        <v>1</v>
      </c>
      <c r="Q85" s="202"/>
      <c r="R85" s="203"/>
      <c r="S85" s="204" t="str">
        <f t="shared" si="11"/>
        <v/>
      </c>
      <c r="T85" s="281"/>
      <c r="U85" s="281"/>
      <c r="V85" s="281"/>
      <c r="W85" s="281"/>
      <c r="X85" s="317">
        <f>RMDF!X85</f>
        <v>0</v>
      </c>
      <c r="Y85" s="318" t="str">
        <f>IF(X85=0,"",_xlfn.XLOOKUP(X85,StatePicklist!$1:$1,StatePicklist!$3:$3,"NA",0))</f>
        <v/>
      </c>
      <c r="Z85" s="297" t="str">
        <f ca="1">IF(RMDF!Y85="", "", IF(ISNUMBER(MATCH(RMDF!Y85, INDIRECT(Y85), 0)), "OK", "Invalid"))</f>
        <v/>
      </c>
      <c r="AA85" s="281"/>
      <c r="AB85" s="281"/>
      <c r="AC85" s="281"/>
      <c r="AD85" s="281" t="b">
        <f>AND(RMDF!AG85&gt;=0, RMDF!AG85&lt;=1-RMDF!Z85, RMDF!AG85=ROUND(RMDF!AG85,4))</f>
        <v>1</v>
      </c>
      <c r="AE85" s="317">
        <f>RMDF!AE85</f>
        <v>0</v>
      </c>
      <c r="AF85" s="318" t="str">
        <f>IF(AE85=0,"",_xlfn.XLOOKUP(AE85,StatePicklist!$1:$1,StatePicklist!$3:$3,"NA",0))</f>
        <v/>
      </c>
      <c r="AG85" s="297" t="str">
        <f ca="1">IF(RMDF!AF85="", "", IF(ISNUMBER(MATCH(RMDF!AF85, INDIRECT(AF85), 0)), "OK", "Invalid"))</f>
        <v/>
      </c>
      <c r="AH85" s="281"/>
      <c r="AI85" s="281"/>
      <c r="AJ85" s="281"/>
      <c r="AK85" s="281" t="b">
        <f>AND(RMDF!AN85&gt;=0, RMDF!AN85&lt;=1-SUM(RMDF!Z85,RMDF!AG85), RMDF!AN85=ROUND(RMDF!AN85,4))</f>
        <v>1</v>
      </c>
      <c r="AL85" s="317">
        <f>RMDF!AL85</f>
        <v>0</v>
      </c>
      <c r="AM85" s="318" t="str">
        <f>IF(AL85=0,"",_xlfn.XLOOKUP(AL85,StatePicklist!$1:$1,StatePicklist!$3:$3,"NA",0))</f>
        <v/>
      </c>
      <c r="AN85" s="297" t="str">
        <f ca="1">IF(RMDF!AM85="", "", IF(ISNUMBER(MATCH(RMDF!AM85, INDIRECT(AM85), 0)), "OK", "Invalid"))</f>
        <v/>
      </c>
      <c r="AO85" s="281"/>
      <c r="AP85" s="281"/>
      <c r="AQ85" s="281"/>
      <c r="AR85" s="281" t="b">
        <f>AND(RMDF!AU85&gt;=0, RMDF!AU85&lt;=1-SUM(RMDF!Z85,RMDF!AG85,RMDF!AN85), RMDF!AU85=ROUND(RMDF!AU85,4))</f>
        <v>1</v>
      </c>
      <c r="AS85" s="317">
        <f>RMDF!AS85</f>
        <v>0</v>
      </c>
      <c r="AT85" s="318" t="str">
        <f>IF(AS85=0,"",_xlfn.XLOOKUP(AS85,StatePicklist!$1:$1,StatePicklist!$3:$3,"NA",0))</f>
        <v/>
      </c>
      <c r="AU85" s="297" t="str">
        <f ca="1">IF(RMDF!AT85="", "", IF(ISNUMBER(MATCH(RMDF!AT85, INDIRECT(AT85), 0)), "OK", "Invalid"))</f>
        <v/>
      </c>
      <c r="AV85" s="281"/>
      <c r="AW85" s="281"/>
      <c r="AX85" s="281"/>
      <c r="AY85" s="281" t="b">
        <f>AND(RMDF!BB85&gt;=0, RMDF!BB85&lt;=1-SUM(RMDF!Z85,RMDF!AG85,RMDF!AN85,RMDF!AU85), RMDF!BB85=ROUND(RMDF!BB85,4))</f>
        <v>1</v>
      </c>
      <c r="AZ85" s="317">
        <f>RMDF!AZ85</f>
        <v>0</v>
      </c>
      <c r="BA85" s="318" t="str">
        <f>IF(AZ85=0,"",_xlfn.XLOOKUP(AZ85,StatePicklist!$1:$1,StatePicklist!$3:$3,"NA",0))</f>
        <v/>
      </c>
      <c r="BB85" s="297" t="str">
        <f ca="1">IF(RMDF!BA85="", "", IF(ISNUMBER(MATCH(RMDF!BA85, INDIRECT(BA85), 0)), "OK", "Invalid"))</f>
        <v/>
      </c>
      <c r="BC85" s="281"/>
      <c r="BD85" s="281"/>
      <c r="BE85" s="281"/>
      <c r="BF85" s="281" t="b">
        <f>AND(RMDF!BI85&gt;=0, RMDF!BI85&lt;=1-SUM(RMDF!Z85,RMDF!AG85,RMDF!AN85,RMDF!AU85,RMDF!BB85), RMDF!BI85=ROUND(RMDF!BI85,4))</f>
        <v>1</v>
      </c>
      <c r="BG85" s="317">
        <f>RMDF!BG85</f>
        <v>0</v>
      </c>
      <c r="BH85" s="318" t="str">
        <f>IF(BG85=0,"",_xlfn.XLOOKUP(BG85,StatePicklist!$1:$1,StatePicklist!$3:$3,"NA",0))</f>
        <v/>
      </c>
      <c r="BI85" s="297" t="str">
        <f ca="1">IF(RMDF!BH85="", "", IF(ISNUMBER(MATCH(RMDF!BH85, INDIRECT(BH85), 0)), "OK", "Invalid"))</f>
        <v/>
      </c>
      <c r="BJ85" s="281"/>
      <c r="BK85" s="281"/>
      <c r="BL85" s="281"/>
      <c r="BM85" s="281" t="b">
        <f>AND(RMDF!BP85&gt;=0, RMDF!BP85&lt;=1-SUM(RMDF!Z85,RMDF!AG85,RMDF!AN85,RMDF!AU85,RMDF!BB85,RMDF!BI85), RMDF!BP85=ROUND(RMDF!BP85,4))</f>
        <v>1</v>
      </c>
      <c r="BN85" s="317">
        <f>RMDF!BN85</f>
        <v>0</v>
      </c>
      <c r="BO85" s="318" t="str">
        <f>IF(BN85=0,"",_xlfn.XLOOKUP(BN85,StatePicklist!$1:$1,StatePicklist!$3:$3,"NA",0))</f>
        <v/>
      </c>
      <c r="BP85" s="297" t="str">
        <f ca="1">IF(RMDF!BO85="", "", IF(ISNUMBER(MATCH(RMDF!BO85, INDIRECT(BO85), 0)), "OK", "Invalid"))</f>
        <v/>
      </c>
      <c r="BQ85" s="281"/>
      <c r="BR85" s="281"/>
      <c r="BS85" s="281"/>
      <c r="BT85" s="281" t="b">
        <f>AND(RMDF!BW85&gt;=0, RMDF!BW85&lt;=1-SUM(RMDF!Z85,RMDF!AG85,RMDF!AN85,RMDF!AU85,RMDF!BB85,RMDF!BI85,RMDF!BP85), RMDF!BW85=ROUND(RMDF!BW85,4))</f>
        <v>1</v>
      </c>
      <c r="BU85" s="317">
        <f>RMDF!BU85</f>
        <v>0</v>
      </c>
      <c r="BV85" s="318" t="str">
        <f>IF(BU85=0,"",_xlfn.XLOOKUP(BU85,StatePicklist!$1:$1,StatePicklist!$3:$3,"NA",0))</f>
        <v/>
      </c>
      <c r="BW85" s="297" t="str">
        <f ca="1">IF(RMDF!BV85="", "", IF(ISNUMBER(MATCH(RMDF!BV85, INDIRECT(BV85), 0)), "OK", "Invalid"))</f>
        <v/>
      </c>
      <c r="BX85" s="281"/>
      <c r="BY85" s="281"/>
      <c r="BZ85" s="281"/>
      <c r="CA85" s="281" t="b">
        <f>AND(RMDF!CD85&gt;=0, RMDF!CD85&lt;=1-SUM(RMDF!Z85,RMDF!AG85,RMDF!AN85,RMDF!AU85,RMDF!BB85,RMDF!BI85,RMDF!BP85,RMDF!BW85), RMDF!CD85=ROUND(RMDF!CD85,4))</f>
        <v>1</v>
      </c>
      <c r="CB85" s="317">
        <f>RMDF!CB85</f>
        <v>0</v>
      </c>
      <c r="CC85" s="318" t="str">
        <f>IF(CB85=0,"",_xlfn.XLOOKUP(CB85,StatePicklist!$1:$1,StatePicklist!$3:$3,"NA",0))</f>
        <v/>
      </c>
      <c r="CD85" s="297" t="str">
        <f ca="1">IF(RMDF!CC85="", "", IF(ISNUMBER(MATCH(RMDF!CC85, INDIRECT(CC85), 0)), "OK", "Invalid"))</f>
        <v/>
      </c>
      <c r="CE85" s="281"/>
      <c r="CF85" s="281"/>
      <c r="CG85" s="281"/>
      <c r="CH85" s="281" t="b">
        <f>AND(RMDF!CK85&gt;=0, RMDF!CK85&lt;=1-SUM(RMDF!Z85,RMDF!AG85,RMDF!AN85,RMDF!AU85,RMDF!BB85,RMDF!BI85,RMDF!BP85,RMDF!BW85,RMDF!CD85), RMDF!CK85=ROUND(RMDF!CK85,4))</f>
        <v>1</v>
      </c>
      <c r="CI85" s="317">
        <f>RMDF!CI85</f>
        <v>0</v>
      </c>
      <c r="CJ85" s="318" t="str">
        <f>IF(CI85=0,"",_xlfn.XLOOKUP(CI85,StatePicklist!$1:$1,StatePicklist!$3:$3,"NA",0))</f>
        <v/>
      </c>
      <c r="CK85" s="297" t="str">
        <f ca="1">IF(RMDF!CJ85="", "", IF(ISNUMBER(MATCH(RMDF!CJ85, INDIRECT(CJ85), 0)), "OK", "Invalid"))</f>
        <v/>
      </c>
      <c r="CL85" s="281"/>
      <c r="CM85" s="281"/>
      <c r="CN85" s="281"/>
      <c r="CO85" s="281" t="b">
        <f>AND(RMDF!CR85&gt;=0, RMDF!CR85&lt;=1-SUM(RMDF!Z85,RMDF!AG85,RMDF!AN85,RMDF!AU85,RMDF!BB85,RMDF!BI85,RMDF!BP85,RMDF!BW85,RMDF!CD85,RMDF!CK85), RMDF!CR85=ROUND(RMDF!CR85,4))</f>
        <v>1</v>
      </c>
      <c r="CP85" s="317">
        <f>RMDF!CP85</f>
        <v>0</v>
      </c>
      <c r="CQ85" s="318" t="str">
        <f>IF(CP85=0,"",_xlfn.XLOOKUP(CP85,StatePicklist!$1:$1,StatePicklist!$3:$3,"NA",0))</f>
        <v/>
      </c>
      <c r="CR85" s="297" t="str">
        <f ca="1">IF(RMDF!CQ85="", "", IF(ISNUMBER(MATCH(RMDF!CQ85, INDIRECT(CQ85), 0)), "OK", "Invalid"))</f>
        <v/>
      </c>
      <c r="CS85" s="281"/>
      <c r="CT85" s="281"/>
      <c r="CU85" s="281"/>
      <c r="CV85" s="281" t="b">
        <f>AND(RMDF!CY85&gt;=0, RMDF!CY85&lt;=1-SUM(RMDF!Z85,RMDF!AG85,RMDF!AN85,RMDF!AU85,RMDF!BB85,RMDF!BI85,RMDF!BP85,RMDF!BW85,RMDF!CD85,RMDF!CK85,RMDF!CR85), RMDF!CY85=ROUND(RMDF!CY85,4))</f>
        <v>1</v>
      </c>
      <c r="CW85" s="317">
        <f>RMDF!CW85</f>
        <v>0</v>
      </c>
      <c r="CX85" s="318" t="str">
        <f>IF(CW85=0,"",_xlfn.XLOOKUP(CW85,StatePicklist!$1:$1,StatePicklist!$3:$3,"NA",0))</f>
        <v/>
      </c>
      <c r="CY85" s="297" t="str">
        <f ca="1">IF(RMDF!CX85="", "", IF(ISNUMBER(MATCH(RMDF!CX85, INDIRECT(CX85), 0)), "OK", "Invalid"))</f>
        <v/>
      </c>
      <c r="CZ85" s="281"/>
      <c r="DA85" s="281"/>
      <c r="DB85" s="281"/>
      <c r="DC85" s="281" t="b">
        <f>AND(RMDF!DF85&gt;=0, RMDF!DF85&lt;=1-SUM(RMDF!Z85,RMDF!AG85,RMDF!AN85,RMDF!AU85,RMDF!BB85,RMDF!BI85,RMDF!BP85,RMDF!BW85,RMDF!CD85,RMDF!CK85,RMDF!CR85,RMDF!CY85), RMDF!DF85=ROUND(RMDF!DF85,4))</f>
        <v>1</v>
      </c>
      <c r="DD85" s="317">
        <f>RMDF!DD85</f>
        <v>0</v>
      </c>
      <c r="DE85" s="318" t="str">
        <f>IF(DD85=0,"",_xlfn.XLOOKUP(DD85,StatePicklist!$1:$1,StatePicklist!$3:$3,"NA",0))</f>
        <v/>
      </c>
      <c r="DF85" s="297" t="str">
        <f ca="1">IF(RMDF!DE85="", "", IF(ISNUMBER(MATCH(RMDF!DE85, INDIRECT(DE85), 0)), "OK", "Invalid"))</f>
        <v/>
      </c>
      <c r="DG85" s="281"/>
      <c r="DH85" s="281"/>
      <c r="DI85" s="281"/>
      <c r="DJ85" s="281" t="b">
        <f>AND(RMDF!DM85&gt;=0, RMDF!DM85&lt;=1-SUM(RMDF!Z85,RMDF!AG85,RMDF!AN85,RMDF!AU85,RMDF!BB85,RMDF!BI85,RMDF!BP85,RMDF!BW85,RMDF!CD85,RMDF!CK85,RMDF!CR85,RMDF!CY85,RMDF!DF85), RMDF!DM85=ROUND(RMDF!DM85,4))</f>
        <v>1</v>
      </c>
      <c r="DK85" s="317">
        <f>RMDF!DK85</f>
        <v>0</v>
      </c>
      <c r="DL85" s="318" t="str">
        <f>IF(DK85=0,"",_xlfn.XLOOKUP(DK85,StatePicklist!$1:$1,StatePicklist!$3:$3,"NA",0))</f>
        <v/>
      </c>
      <c r="DM85" s="297" t="str">
        <f ca="1">IF(RMDF!DL85="", "", IF(ISNUMBER(MATCH(RMDF!DL85, INDIRECT(DL85), 0)), "OK", "Invalid"))</f>
        <v/>
      </c>
      <c r="DN85" s="281"/>
      <c r="DO85" s="281"/>
      <c r="DP85" s="281"/>
      <c r="DQ85" s="281" t="b">
        <f>AND(RMDF!DT85&gt;=0, RMDF!DT85&lt;=1-SUM(RMDF!Z85,RMDF!AG85,RMDF!AN85,RMDF!AU85,RMDF!BB85,RMDF!BI85,RMDF!BP85,RMDF!BW85,RMDF!CD85,RMDF!CK85,RMDF!CR85,RMDF!CY85,RMDF!DF85,RMDF!DM85), RMDF!DT85=ROUND(RMDF!DT85,4))</f>
        <v>1</v>
      </c>
      <c r="DR85" s="317">
        <f>RMDF!DR85</f>
        <v>0</v>
      </c>
      <c r="DS85" s="318" t="str">
        <f>IF(DR85=0,"",_xlfn.XLOOKUP(DR85,StatePicklist!$1:$1,StatePicklist!$3:$3,"NA",0))</f>
        <v/>
      </c>
      <c r="DT85" s="297" t="str">
        <f ca="1">IF(RMDF!DS85="", "", IF(ISNUMBER(MATCH(RMDF!DS85, INDIRECT(DS85), 0)), "OK", "Invalid"))</f>
        <v/>
      </c>
      <c r="DU85" s="281"/>
      <c r="DV85" s="281"/>
      <c r="DW85" s="281"/>
      <c r="DX85" s="281" t="b">
        <f>AND(RMDF!EA85&gt;=0, RMDF!EA85&lt;=1-SUM(RMDF!Z85,RMDF!AG85,RMDF!AN85,RMDF!AU85,RMDF!BB85,RMDF!BI85,RMDF!BP85,RMDF!BW85,RMDF!CD85,RMDF!CK85,RMDF!CR85,RMDF!CY85,RMDF!DF85,RMDF!DM85,RMDF!DT85), RMDF!EA85=ROUND(RMDF!EA85,4))</f>
        <v>1</v>
      </c>
      <c r="DY85" s="317">
        <f>RMDF!DY85</f>
        <v>0</v>
      </c>
      <c r="DZ85" s="318" t="str">
        <f>IF(DY85=0,"",_xlfn.XLOOKUP(DY85,StatePicklist!$1:$1,StatePicklist!$3:$3,"NA",0))</f>
        <v/>
      </c>
      <c r="EA85" s="297" t="str">
        <f ca="1">IF(RMDF!DZ85="", "", IF(ISNUMBER(MATCH(RMDF!DZ85, INDIRECT(DZ85), 0)), "OK", "Invalid"))</f>
        <v/>
      </c>
      <c r="EB85" s="281"/>
      <c r="EC85" s="281"/>
      <c r="ED85" s="281"/>
      <c r="EE85" s="281" t="b">
        <f>AND(RMDF!EH85&gt;=0, RMDF!EH85&lt;=1-SUM(RMDF!Z85,RMDF!AG85,RMDF!AN85,RMDF!AU85,RMDF!BB85,RMDF!BI85,RMDF!BP85,RMDF!BW85,RMDF!CD85,RMDF!CK85,RMDF!CR85,RMDF!CY85,RMDF!DF85,RMDF!DM85,RMDF!DT85,RMDF!EA85), RMDF!EH85=ROUND(RMDF!EH85,4))</f>
        <v>1</v>
      </c>
      <c r="EF85" s="317">
        <f>RMDF!EF85</f>
        <v>0</v>
      </c>
      <c r="EG85" s="318" t="str">
        <f>IF(EF85=0,"",_xlfn.XLOOKUP(EF85,StatePicklist!$1:$1,StatePicklist!$3:$3,"NA",0))</f>
        <v/>
      </c>
      <c r="EH85" s="297" t="str">
        <f ca="1">IF(RMDF!EG85="", "", IF(ISNUMBER(MATCH(RMDF!EG85, INDIRECT(EG85), 0)), "OK", "Invalid"))</f>
        <v/>
      </c>
      <c r="EI85" s="281"/>
      <c r="EJ85" s="281"/>
      <c r="EK85" s="281"/>
      <c r="EL85" s="281" t="b">
        <f>AND(RMDF!EO85&gt;=0, RMDF!EO85&lt;=1-SUM(RMDF!Z85,RMDF!AG85,RMDF!AN85,RMDF!AU85,RMDF!BB85,RMDF!BI85,RMDF!BP85,RMDF!BW85,RMDF!CD85,RMDF!CK85,RMDF!CR85,RMDF!CY85,RMDF!DF85,RMDF!DM85,RMDF!DT85,RMDF!EA85,RMDF!EH85), RMDF!EO85=ROUND(RMDF!EO85,4))</f>
        <v>1</v>
      </c>
      <c r="EM85" s="317">
        <f>RMDF!EM85</f>
        <v>0</v>
      </c>
      <c r="EN85" s="318" t="str">
        <f>IF(EM85=0,"",_xlfn.XLOOKUP(EM85,StatePicklist!$1:$1,StatePicklist!$3:$3,"NA",0))</f>
        <v/>
      </c>
      <c r="EO85" s="297" t="str">
        <f ca="1">IF(RMDF!EN85="", "", IF(ISNUMBER(MATCH(RMDF!EN85, INDIRECT(EN85), 0)), "OK", "Invalid"))</f>
        <v/>
      </c>
      <c r="EP85" s="281"/>
      <c r="EQ85" s="281"/>
      <c r="ER85" s="281"/>
      <c r="ES85" s="281" t="b">
        <f>AND(RMDF!EV85&gt;=0, RMDF!EV85&lt;=1-SUM(RMDF!Z85,RMDF!AG85,RMDF!AN85,RMDF!AU85,RMDF!BB85,RMDF!BI85,RMDF!BP85,RMDF!BW85,RMDF!CD85,RMDF!CK85,RMDF!CR85,RMDF!CY85,RMDF!DF85,RMDF!DM85,RMDF!DT85,RMDF!EA85,RMDF!EH85,RMDF!EO85), RMDF!EV85=ROUND(RMDF!EV85,4))</f>
        <v>1</v>
      </c>
      <c r="ET85" s="317">
        <f>RMDF!ET85</f>
        <v>0</v>
      </c>
      <c r="EU85" s="318" t="str">
        <f>IF(ET85=0,"",_xlfn.XLOOKUP(ET85,StatePicklist!$1:$1,StatePicklist!$3:$3,"NA",0))</f>
        <v/>
      </c>
      <c r="EV85" s="297" t="str">
        <f ca="1">IF(RMDF!EU85="", "", IF(ISNUMBER(MATCH(RMDF!EU85, INDIRECT(EU85), 0)), "OK", "Invalid"))</f>
        <v/>
      </c>
      <c r="EW85" s="281"/>
      <c r="EX85" s="281"/>
      <c r="EY85" s="281"/>
      <c r="EZ85" s="281" t="b">
        <f>AND(RMDF!FC85&gt;=0, RMDF!FC85&lt;=1-SUM(RMDF!Z85,RMDF!AG85,RMDF!AN85,RMDF!AU85,RMDF!BB85,RMDF!BI85,RMDF!BP85,RMDF!BW85,RMDF!CD85,RMDF!CK85,RMDF!CR85,RMDF!CY85,RMDF!DF85,RMDF!DM85,RMDF!DT85,RMDF!EA85,RMDF!EH85,RMDF!EO85,RMDF!EV85), RMDF!FC85=ROUND(RMDF!FC85,4))</f>
        <v>1</v>
      </c>
      <c r="FA85" s="317">
        <f>RMDF!FA85</f>
        <v>0</v>
      </c>
      <c r="FB85" s="318" t="str">
        <f>IF(FA85=0,"",_xlfn.XLOOKUP(FA85,StatePicklist!$1:$1,StatePicklist!$3:$3,"NA",0))</f>
        <v/>
      </c>
      <c r="FC85" s="297" t="str">
        <f ca="1">IF(RMDF!FB85="", "", IF(ISNUMBER(MATCH(RMDF!FB85, INDIRECT(FB85), 0)), "OK", "Invalid"))</f>
        <v/>
      </c>
    </row>
    <row r="86" spans="1:159" s="205" customFormat="1" ht="39.9" customHeight="1" x14ac:dyDescent="0.25">
      <c r="A86" s="206"/>
      <c r="B86" s="196"/>
      <c r="C86" s="197"/>
      <c r="D86" s="198"/>
      <c r="E86" s="199"/>
      <c r="F86" s="200"/>
      <c r="G86" s="201"/>
      <c r="H86" s="292"/>
      <c r="I86" s="305">
        <f>RMDF!I86</f>
        <v>0</v>
      </c>
      <c r="J86" s="305" t="str">
        <f>IF(I86=ProductCode!$B$30,"PDReclPost",IF(OR(I86=ProductCode!$C$30,I86=ProductCode!$E$30,I86=ProductCode!$G$30),"PDPreCon",IF(OR(I86=ProductCode!$D$30,I86=ProductCode!$F$30),"PDNotReclPost","")))</f>
        <v/>
      </c>
      <c r="K86" s="305" t="str">
        <f t="shared" si="9"/>
        <v/>
      </c>
      <c r="L86" s="289"/>
      <c r="M86" s="305" t="str">
        <f t="shared" si="9"/>
        <v/>
      </c>
      <c r="N86" s="289" t="b">
        <f>AND(RMDF!N86&gt;=0, RMDF!N86&lt;=1-RMDF!L86, RMDF!N86=ROUND(RMDF!N86,4))</f>
        <v>1</v>
      </c>
      <c r="O86" s="286" t="str">
        <f>IF(P86="","",IF(I86="","",IF(LEFT(I86,13)="Reclaimed pos",RawMaterialCode!$E$569,RawMaterialCode!$E$568)))</f>
        <v>Reclaimed pre-consumer mixed fibers (RM0578)</v>
      </c>
      <c r="P86" s="295">
        <f t="shared" si="10"/>
        <v>1</v>
      </c>
      <c r="Q86" s="202"/>
      <c r="R86" s="203"/>
      <c r="S86" s="204" t="str">
        <f t="shared" si="11"/>
        <v/>
      </c>
      <c r="T86" s="281"/>
      <c r="U86" s="281"/>
      <c r="V86" s="281"/>
      <c r="W86" s="281"/>
      <c r="X86" s="317">
        <f>RMDF!X86</f>
        <v>0</v>
      </c>
      <c r="Y86" s="318" t="str">
        <f>IF(X86=0,"",_xlfn.XLOOKUP(X86,StatePicklist!$1:$1,StatePicklist!$3:$3,"NA",0))</f>
        <v/>
      </c>
      <c r="Z86" s="297" t="str">
        <f ca="1">IF(RMDF!Y86="", "", IF(ISNUMBER(MATCH(RMDF!Y86, INDIRECT(Y86), 0)), "OK", "Invalid"))</f>
        <v/>
      </c>
      <c r="AA86" s="281"/>
      <c r="AB86" s="281"/>
      <c r="AC86" s="281"/>
      <c r="AD86" s="281" t="b">
        <f>AND(RMDF!AG86&gt;=0, RMDF!AG86&lt;=1-RMDF!Z86, RMDF!AG86=ROUND(RMDF!AG86,4))</f>
        <v>1</v>
      </c>
      <c r="AE86" s="317">
        <f>RMDF!AE86</f>
        <v>0</v>
      </c>
      <c r="AF86" s="318" t="str">
        <f>IF(AE86=0,"",_xlfn.XLOOKUP(AE86,StatePicklist!$1:$1,StatePicklist!$3:$3,"NA",0))</f>
        <v/>
      </c>
      <c r="AG86" s="297" t="str">
        <f ca="1">IF(RMDF!AF86="", "", IF(ISNUMBER(MATCH(RMDF!AF86, INDIRECT(AF86), 0)), "OK", "Invalid"))</f>
        <v/>
      </c>
      <c r="AH86" s="281"/>
      <c r="AI86" s="281"/>
      <c r="AJ86" s="281"/>
      <c r="AK86" s="281" t="b">
        <f>AND(RMDF!AN86&gt;=0, RMDF!AN86&lt;=1-SUM(RMDF!Z86,RMDF!AG86), RMDF!AN86=ROUND(RMDF!AN86,4))</f>
        <v>1</v>
      </c>
      <c r="AL86" s="317">
        <f>RMDF!AL86</f>
        <v>0</v>
      </c>
      <c r="AM86" s="318" t="str">
        <f>IF(AL86=0,"",_xlfn.XLOOKUP(AL86,StatePicklist!$1:$1,StatePicklist!$3:$3,"NA",0))</f>
        <v/>
      </c>
      <c r="AN86" s="297" t="str">
        <f ca="1">IF(RMDF!AM86="", "", IF(ISNUMBER(MATCH(RMDF!AM86, INDIRECT(AM86), 0)), "OK", "Invalid"))</f>
        <v/>
      </c>
      <c r="AO86" s="281"/>
      <c r="AP86" s="281"/>
      <c r="AQ86" s="281"/>
      <c r="AR86" s="281" t="b">
        <f>AND(RMDF!AU86&gt;=0, RMDF!AU86&lt;=1-SUM(RMDF!Z86,RMDF!AG86,RMDF!AN86), RMDF!AU86=ROUND(RMDF!AU86,4))</f>
        <v>1</v>
      </c>
      <c r="AS86" s="317">
        <f>RMDF!AS86</f>
        <v>0</v>
      </c>
      <c r="AT86" s="318" t="str">
        <f>IF(AS86=0,"",_xlfn.XLOOKUP(AS86,StatePicklist!$1:$1,StatePicklist!$3:$3,"NA",0))</f>
        <v/>
      </c>
      <c r="AU86" s="297" t="str">
        <f ca="1">IF(RMDF!AT86="", "", IF(ISNUMBER(MATCH(RMDF!AT86, INDIRECT(AT86), 0)), "OK", "Invalid"))</f>
        <v/>
      </c>
      <c r="AV86" s="281"/>
      <c r="AW86" s="281"/>
      <c r="AX86" s="281"/>
      <c r="AY86" s="281" t="b">
        <f>AND(RMDF!BB86&gt;=0, RMDF!BB86&lt;=1-SUM(RMDF!Z86,RMDF!AG86,RMDF!AN86,RMDF!AU86), RMDF!BB86=ROUND(RMDF!BB86,4))</f>
        <v>1</v>
      </c>
      <c r="AZ86" s="317">
        <f>RMDF!AZ86</f>
        <v>0</v>
      </c>
      <c r="BA86" s="318" t="str">
        <f>IF(AZ86=0,"",_xlfn.XLOOKUP(AZ86,StatePicklist!$1:$1,StatePicklist!$3:$3,"NA",0))</f>
        <v/>
      </c>
      <c r="BB86" s="297" t="str">
        <f ca="1">IF(RMDF!BA86="", "", IF(ISNUMBER(MATCH(RMDF!BA86, INDIRECT(BA86), 0)), "OK", "Invalid"))</f>
        <v/>
      </c>
      <c r="BC86" s="281"/>
      <c r="BD86" s="281"/>
      <c r="BE86" s="281"/>
      <c r="BF86" s="281" t="b">
        <f>AND(RMDF!BI86&gt;=0, RMDF!BI86&lt;=1-SUM(RMDF!Z86,RMDF!AG86,RMDF!AN86,RMDF!AU86,RMDF!BB86), RMDF!BI86=ROUND(RMDF!BI86,4))</f>
        <v>1</v>
      </c>
      <c r="BG86" s="317">
        <f>RMDF!BG86</f>
        <v>0</v>
      </c>
      <c r="BH86" s="318" t="str">
        <f>IF(BG86=0,"",_xlfn.XLOOKUP(BG86,StatePicklist!$1:$1,StatePicklist!$3:$3,"NA",0))</f>
        <v/>
      </c>
      <c r="BI86" s="297" t="str">
        <f ca="1">IF(RMDF!BH86="", "", IF(ISNUMBER(MATCH(RMDF!BH86, INDIRECT(BH86), 0)), "OK", "Invalid"))</f>
        <v/>
      </c>
      <c r="BJ86" s="281"/>
      <c r="BK86" s="281"/>
      <c r="BL86" s="281"/>
      <c r="BM86" s="281" t="b">
        <f>AND(RMDF!BP86&gt;=0, RMDF!BP86&lt;=1-SUM(RMDF!Z86,RMDF!AG86,RMDF!AN86,RMDF!AU86,RMDF!BB86,RMDF!BI86), RMDF!BP86=ROUND(RMDF!BP86,4))</f>
        <v>1</v>
      </c>
      <c r="BN86" s="317">
        <f>RMDF!BN86</f>
        <v>0</v>
      </c>
      <c r="BO86" s="318" t="str">
        <f>IF(BN86=0,"",_xlfn.XLOOKUP(BN86,StatePicklist!$1:$1,StatePicklist!$3:$3,"NA",0))</f>
        <v/>
      </c>
      <c r="BP86" s="297" t="str">
        <f ca="1">IF(RMDF!BO86="", "", IF(ISNUMBER(MATCH(RMDF!BO86, INDIRECT(BO86), 0)), "OK", "Invalid"))</f>
        <v/>
      </c>
      <c r="BQ86" s="281"/>
      <c r="BR86" s="281"/>
      <c r="BS86" s="281"/>
      <c r="BT86" s="281" t="b">
        <f>AND(RMDF!BW86&gt;=0, RMDF!BW86&lt;=1-SUM(RMDF!Z86,RMDF!AG86,RMDF!AN86,RMDF!AU86,RMDF!BB86,RMDF!BI86,RMDF!BP86), RMDF!BW86=ROUND(RMDF!BW86,4))</f>
        <v>1</v>
      </c>
      <c r="BU86" s="317">
        <f>RMDF!BU86</f>
        <v>0</v>
      </c>
      <c r="BV86" s="318" t="str">
        <f>IF(BU86=0,"",_xlfn.XLOOKUP(BU86,StatePicklist!$1:$1,StatePicklist!$3:$3,"NA",0))</f>
        <v/>
      </c>
      <c r="BW86" s="297" t="str">
        <f ca="1">IF(RMDF!BV86="", "", IF(ISNUMBER(MATCH(RMDF!BV86, INDIRECT(BV86), 0)), "OK", "Invalid"))</f>
        <v/>
      </c>
      <c r="BX86" s="281"/>
      <c r="BY86" s="281"/>
      <c r="BZ86" s="281"/>
      <c r="CA86" s="281" t="b">
        <f>AND(RMDF!CD86&gt;=0, RMDF!CD86&lt;=1-SUM(RMDF!Z86,RMDF!AG86,RMDF!AN86,RMDF!AU86,RMDF!BB86,RMDF!BI86,RMDF!BP86,RMDF!BW86), RMDF!CD86=ROUND(RMDF!CD86,4))</f>
        <v>1</v>
      </c>
      <c r="CB86" s="317">
        <f>RMDF!CB86</f>
        <v>0</v>
      </c>
      <c r="CC86" s="318" t="str">
        <f>IF(CB86=0,"",_xlfn.XLOOKUP(CB86,StatePicklist!$1:$1,StatePicklist!$3:$3,"NA",0))</f>
        <v/>
      </c>
      <c r="CD86" s="297" t="str">
        <f ca="1">IF(RMDF!CC86="", "", IF(ISNUMBER(MATCH(RMDF!CC86, INDIRECT(CC86), 0)), "OK", "Invalid"))</f>
        <v/>
      </c>
      <c r="CE86" s="281"/>
      <c r="CF86" s="281"/>
      <c r="CG86" s="281"/>
      <c r="CH86" s="281" t="b">
        <f>AND(RMDF!CK86&gt;=0, RMDF!CK86&lt;=1-SUM(RMDF!Z86,RMDF!AG86,RMDF!AN86,RMDF!AU86,RMDF!BB86,RMDF!BI86,RMDF!BP86,RMDF!BW86,RMDF!CD86), RMDF!CK86=ROUND(RMDF!CK86,4))</f>
        <v>1</v>
      </c>
      <c r="CI86" s="317">
        <f>RMDF!CI86</f>
        <v>0</v>
      </c>
      <c r="CJ86" s="318" t="str">
        <f>IF(CI86=0,"",_xlfn.XLOOKUP(CI86,StatePicklist!$1:$1,StatePicklist!$3:$3,"NA",0))</f>
        <v/>
      </c>
      <c r="CK86" s="297" t="str">
        <f ca="1">IF(RMDF!CJ86="", "", IF(ISNUMBER(MATCH(RMDF!CJ86, INDIRECT(CJ86), 0)), "OK", "Invalid"))</f>
        <v/>
      </c>
      <c r="CL86" s="281"/>
      <c r="CM86" s="281"/>
      <c r="CN86" s="281"/>
      <c r="CO86" s="281" t="b">
        <f>AND(RMDF!CR86&gt;=0, RMDF!CR86&lt;=1-SUM(RMDF!Z86,RMDF!AG86,RMDF!AN86,RMDF!AU86,RMDF!BB86,RMDF!BI86,RMDF!BP86,RMDF!BW86,RMDF!CD86,RMDF!CK86), RMDF!CR86=ROUND(RMDF!CR86,4))</f>
        <v>1</v>
      </c>
      <c r="CP86" s="317">
        <f>RMDF!CP86</f>
        <v>0</v>
      </c>
      <c r="CQ86" s="318" t="str">
        <f>IF(CP86=0,"",_xlfn.XLOOKUP(CP86,StatePicklist!$1:$1,StatePicklist!$3:$3,"NA",0))</f>
        <v/>
      </c>
      <c r="CR86" s="297" t="str">
        <f ca="1">IF(RMDF!CQ86="", "", IF(ISNUMBER(MATCH(RMDF!CQ86, INDIRECT(CQ86), 0)), "OK", "Invalid"))</f>
        <v/>
      </c>
      <c r="CS86" s="281"/>
      <c r="CT86" s="281"/>
      <c r="CU86" s="281"/>
      <c r="CV86" s="281" t="b">
        <f>AND(RMDF!CY86&gt;=0, RMDF!CY86&lt;=1-SUM(RMDF!Z86,RMDF!AG86,RMDF!AN86,RMDF!AU86,RMDF!BB86,RMDF!BI86,RMDF!BP86,RMDF!BW86,RMDF!CD86,RMDF!CK86,RMDF!CR86), RMDF!CY86=ROUND(RMDF!CY86,4))</f>
        <v>1</v>
      </c>
      <c r="CW86" s="317">
        <f>RMDF!CW86</f>
        <v>0</v>
      </c>
      <c r="CX86" s="318" t="str">
        <f>IF(CW86=0,"",_xlfn.XLOOKUP(CW86,StatePicklist!$1:$1,StatePicklist!$3:$3,"NA",0))</f>
        <v/>
      </c>
      <c r="CY86" s="297" t="str">
        <f ca="1">IF(RMDF!CX86="", "", IF(ISNUMBER(MATCH(RMDF!CX86, INDIRECT(CX86), 0)), "OK", "Invalid"))</f>
        <v/>
      </c>
      <c r="CZ86" s="281"/>
      <c r="DA86" s="281"/>
      <c r="DB86" s="281"/>
      <c r="DC86" s="281" t="b">
        <f>AND(RMDF!DF86&gt;=0, RMDF!DF86&lt;=1-SUM(RMDF!Z86,RMDF!AG86,RMDF!AN86,RMDF!AU86,RMDF!BB86,RMDF!BI86,RMDF!BP86,RMDF!BW86,RMDF!CD86,RMDF!CK86,RMDF!CR86,RMDF!CY86), RMDF!DF86=ROUND(RMDF!DF86,4))</f>
        <v>1</v>
      </c>
      <c r="DD86" s="317">
        <f>RMDF!DD86</f>
        <v>0</v>
      </c>
      <c r="DE86" s="318" t="str">
        <f>IF(DD86=0,"",_xlfn.XLOOKUP(DD86,StatePicklist!$1:$1,StatePicklist!$3:$3,"NA",0))</f>
        <v/>
      </c>
      <c r="DF86" s="297" t="str">
        <f ca="1">IF(RMDF!DE86="", "", IF(ISNUMBER(MATCH(RMDF!DE86, INDIRECT(DE86), 0)), "OK", "Invalid"))</f>
        <v/>
      </c>
      <c r="DG86" s="281"/>
      <c r="DH86" s="281"/>
      <c r="DI86" s="281"/>
      <c r="DJ86" s="281" t="b">
        <f>AND(RMDF!DM86&gt;=0, RMDF!DM86&lt;=1-SUM(RMDF!Z86,RMDF!AG86,RMDF!AN86,RMDF!AU86,RMDF!BB86,RMDF!BI86,RMDF!BP86,RMDF!BW86,RMDF!CD86,RMDF!CK86,RMDF!CR86,RMDF!CY86,RMDF!DF86), RMDF!DM86=ROUND(RMDF!DM86,4))</f>
        <v>1</v>
      </c>
      <c r="DK86" s="317">
        <f>RMDF!DK86</f>
        <v>0</v>
      </c>
      <c r="DL86" s="318" t="str">
        <f>IF(DK86=0,"",_xlfn.XLOOKUP(DK86,StatePicklist!$1:$1,StatePicklist!$3:$3,"NA",0))</f>
        <v/>
      </c>
      <c r="DM86" s="297" t="str">
        <f ca="1">IF(RMDF!DL86="", "", IF(ISNUMBER(MATCH(RMDF!DL86, INDIRECT(DL86), 0)), "OK", "Invalid"))</f>
        <v/>
      </c>
      <c r="DN86" s="281"/>
      <c r="DO86" s="281"/>
      <c r="DP86" s="281"/>
      <c r="DQ86" s="281" t="b">
        <f>AND(RMDF!DT86&gt;=0, RMDF!DT86&lt;=1-SUM(RMDF!Z86,RMDF!AG86,RMDF!AN86,RMDF!AU86,RMDF!BB86,RMDF!BI86,RMDF!BP86,RMDF!BW86,RMDF!CD86,RMDF!CK86,RMDF!CR86,RMDF!CY86,RMDF!DF86,RMDF!DM86), RMDF!DT86=ROUND(RMDF!DT86,4))</f>
        <v>1</v>
      </c>
      <c r="DR86" s="317">
        <f>RMDF!DR86</f>
        <v>0</v>
      </c>
      <c r="DS86" s="318" t="str">
        <f>IF(DR86=0,"",_xlfn.XLOOKUP(DR86,StatePicklist!$1:$1,StatePicklist!$3:$3,"NA",0))</f>
        <v/>
      </c>
      <c r="DT86" s="297" t="str">
        <f ca="1">IF(RMDF!DS86="", "", IF(ISNUMBER(MATCH(RMDF!DS86, INDIRECT(DS86), 0)), "OK", "Invalid"))</f>
        <v/>
      </c>
      <c r="DU86" s="281"/>
      <c r="DV86" s="281"/>
      <c r="DW86" s="281"/>
      <c r="DX86" s="281" t="b">
        <f>AND(RMDF!EA86&gt;=0, RMDF!EA86&lt;=1-SUM(RMDF!Z86,RMDF!AG86,RMDF!AN86,RMDF!AU86,RMDF!BB86,RMDF!BI86,RMDF!BP86,RMDF!BW86,RMDF!CD86,RMDF!CK86,RMDF!CR86,RMDF!CY86,RMDF!DF86,RMDF!DM86,RMDF!DT86), RMDF!EA86=ROUND(RMDF!EA86,4))</f>
        <v>1</v>
      </c>
      <c r="DY86" s="317">
        <f>RMDF!DY86</f>
        <v>0</v>
      </c>
      <c r="DZ86" s="318" t="str">
        <f>IF(DY86=0,"",_xlfn.XLOOKUP(DY86,StatePicklist!$1:$1,StatePicklist!$3:$3,"NA",0))</f>
        <v/>
      </c>
      <c r="EA86" s="297" t="str">
        <f ca="1">IF(RMDF!DZ86="", "", IF(ISNUMBER(MATCH(RMDF!DZ86, INDIRECT(DZ86), 0)), "OK", "Invalid"))</f>
        <v/>
      </c>
      <c r="EB86" s="281"/>
      <c r="EC86" s="281"/>
      <c r="ED86" s="281"/>
      <c r="EE86" s="281" t="b">
        <f>AND(RMDF!EH86&gt;=0, RMDF!EH86&lt;=1-SUM(RMDF!Z86,RMDF!AG86,RMDF!AN86,RMDF!AU86,RMDF!BB86,RMDF!BI86,RMDF!BP86,RMDF!BW86,RMDF!CD86,RMDF!CK86,RMDF!CR86,RMDF!CY86,RMDF!DF86,RMDF!DM86,RMDF!DT86,RMDF!EA86), RMDF!EH86=ROUND(RMDF!EH86,4))</f>
        <v>1</v>
      </c>
      <c r="EF86" s="317">
        <f>RMDF!EF86</f>
        <v>0</v>
      </c>
      <c r="EG86" s="318" t="str">
        <f>IF(EF86=0,"",_xlfn.XLOOKUP(EF86,StatePicklist!$1:$1,StatePicklist!$3:$3,"NA",0))</f>
        <v/>
      </c>
      <c r="EH86" s="297" t="str">
        <f ca="1">IF(RMDF!EG86="", "", IF(ISNUMBER(MATCH(RMDF!EG86, INDIRECT(EG86), 0)), "OK", "Invalid"))</f>
        <v/>
      </c>
      <c r="EI86" s="281"/>
      <c r="EJ86" s="281"/>
      <c r="EK86" s="281"/>
      <c r="EL86" s="281" t="b">
        <f>AND(RMDF!EO86&gt;=0, RMDF!EO86&lt;=1-SUM(RMDF!Z86,RMDF!AG86,RMDF!AN86,RMDF!AU86,RMDF!BB86,RMDF!BI86,RMDF!BP86,RMDF!BW86,RMDF!CD86,RMDF!CK86,RMDF!CR86,RMDF!CY86,RMDF!DF86,RMDF!DM86,RMDF!DT86,RMDF!EA86,RMDF!EH86), RMDF!EO86=ROUND(RMDF!EO86,4))</f>
        <v>1</v>
      </c>
      <c r="EM86" s="317">
        <f>RMDF!EM86</f>
        <v>0</v>
      </c>
      <c r="EN86" s="318" t="str">
        <f>IF(EM86=0,"",_xlfn.XLOOKUP(EM86,StatePicklist!$1:$1,StatePicklist!$3:$3,"NA",0))</f>
        <v/>
      </c>
      <c r="EO86" s="297" t="str">
        <f ca="1">IF(RMDF!EN86="", "", IF(ISNUMBER(MATCH(RMDF!EN86, INDIRECT(EN86), 0)), "OK", "Invalid"))</f>
        <v/>
      </c>
      <c r="EP86" s="281"/>
      <c r="EQ86" s="281"/>
      <c r="ER86" s="281"/>
      <c r="ES86" s="281" t="b">
        <f>AND(RMDF!EV86&gt;=0, RMDF!EV86&lt;=1-SUM(RMDF!Z86,RMDF!AG86,RMDF!AN86,RMDF!AU86,RMDF!BB86,RMDF!BI86,RMDF!BP86,RMDF!BW86,RMDF!CD86,RMDF!CK86,RMDF!CR86,RMDF!CY86,RMDF!DF86,RMDF!DM86,RMDF!DT86,RMDF!EA86,RMDF!EH86,RMDF!EO86), RMDF!EV86=ROUND(RMDF!EV86,4))</f>
        <v>1</v>
      </c>
      <c r="ET86" s="317">
        <f>RMDF!ET86</f>
        <v>0</v>
      </c>
      <c r="EU86" s="318" t="str">
        <f>IF(ET86=0,"",_xlfn.XLOOKUP(ET86,StatePicklist!$1:$1,StatePicklist!$3:$3,"NA",0))</f>
        <v/>
      </c>
      <c r="EV86" s="297" t="str">
        <f ca="1">IF(RMDF!EU86="", "", IF(ISNUMBER(MATCH(RMDF!EU86, INDIRECT(EU86), 0)), "OK", "Invalid"))</f>
        <v/>
      </c>
      <c r="EW86" s="281"/>
      <c r="EX86" s="281"/>
      <c r="EY86" s="281"/>
      <c r="EZ86" s="281" t="b">
        <f>AND(RMDF!FC86&gt;=0, RMDF!FC86&lt;=1-SUM(RMDF!Z86,RMDF!AG86,RMDF!AN86,RMDF!AU86,RMDF!BB86,RMDF!BI86,RMDF!BP86,RMDF!BW86,RMDF!CD86,RMDF!CK86,RMDF!CR86,RMDF!CY86,RMDF!DF86,RMDF!DM86,RMDF!DT86,RMDF!EA86,RMDF!EH86,RMDF!EO86,RMDF!EV86), RMDF!FC86=ROUND(RMDF!FC86,4))</f>
        <v>1</v>
      </c>
      <c r="FA86" s="317">
        <f>RMDF!FA86</f>
        <v>0</v>
      </c>
      <c r="FB86" s="318" t="str">
        <f>IF(FA86=0,"",_xlfn.XLOOKUP(FA86,StatePicklist!$1:$1,StatePicklist!$3:$3,"NA",0))</f>
        <v/>
      </c>
      <c r="FC86" s="297" t="str">
        <f ca="1">IF(RMDF!FB86="", "", IF(ISNUMBER(MATCH(RMDF!FB86, INDIRECT(FB86), 0)), "OK", "Invalid"))</f>
        <v/>
      </c>
    </row>
    <row r="87" spans="1:159" s="205" customFormat="1" ht="39.9" customHeight="1" x14ac:dyDescent="0.25">
      <c r="A87" s="206"/>
      <c r="B87" s="196"/>
      <c r="C87" s="197"/>
      <c r="D87" s="198"/>
      <c r="E87" s="199"/>
      <c r="F87" s="200"/>
      <c r="G87" s="201"/>
      <c r="H87" s="292"/>
      <c r="I87" s="305">
        <f>RMDF!I87</f>
        <v>0</v>
      </c>
      <c r="J87" s="305" t="str">
        <f>IF(I87=ProductCode!$B$30,"PDReclPost",IF(OR(I87=ProductCode!$C$30,I87=ProductCode!$E$30,I87=ProductCode!$G$30),"PDPreCon",IF(OR(I87=ProductCode!$D$30,I87=ProductCode!$F$30),"PDNotReclPost","")))</f>
        <v/>
      </c>
      <c r="K87" s="305" t="str">
        <f t="shared" si="9"/>
        <v/>
      </c>
      <c r="L87" s="289"/>
      <c r="M87" s="305" t="str">
        <f t="shared" si="9"/>
        <v/>
      </c>
      <c r="N87" s="289" t="b">
        <f>AND(RMDF!N87&gt;=0, RMDF!N87&lt;=1-RMDF!L87, RMDF!N87=ROUND(RMDF!N87,4))</f>
        <v>1</v>
      </c>
      <c r="O87" s="286" t="str">
        <f>IF(P87="","",IF(I87="","",IF(LEFT(I87,13)="Reclaimed pos",RawMaterialCode!$E$569,RawMaterialCode!$E$568)))</f>
        <v>Reclaimed pre-consumer mixed fibers (RM0578)</v>
      </c>
      <c r="P87" s="295">
        <f t="shared" si="10"/>
        <v>1</v>
      </c>
      <c r="Q87" s="202"/>
      <c r="R87" s="203"/>
      <c r="S87" s="204" t="str">
        <f t="shared" si="11"/>
        <v/>
      </c>
      <c r="T87" s="281"/>
      <c r="U87" s="281"/>
      <c r="V87" s="281"/>
      <c r="W87" s="281"/>
      <c r="X87" s="317">
        <f>RMDF!X87</f>
        <v>0</v>
      </c>
      <c r="Y87" s="318" t="str">
        <f>IF(X87=0,"",_xlfn.XLOOKUP(X87,StatePicklist!$1:$1,StatePicklist!$3:$3,"NA",0))</f>
        <v/>
      </c>
      <c r="Z87" s="297" t="str">
        <f ca="1">IF(RMDF!Y87="", "", IF(ISNUMBER(MATCH(RMDF!Y87, INDIRECT(Y87), 0)), "OK", "Invalid"))</f>
        <v/>
      </c>
      <c r="AA87" s="281"/>
      <c r="AB87" s="281"/>
      <c r="AC87" s="281"/>
      <c r="AD87" s="281" t="b">
        <f>AND(RMDF!AG87&gt;=0, RMDF!AG87&lt;=1-RMDF!Z87, RMDF!AG87=ROUND(RMDF!AG87,4))</f>
        <v>1</v>
      </c>
      <c r="AE87" s="317">
        <f>RMDF!AE87</f>
        <v>0</v>
      </c>
      <c r="AF87" s="318" t="str">
        <f>IF(AE87=0,"",_xlfn.XLOOKUP(AE87,StatePicklist!$1:$1,StatePicklist!$3:$3,"NA",0))</f>
        <v/>
      </c>
      <c r="AG87" s="297" t="str">
        <f ca="1">IF(RMDF!AF87="", "", IF(ISNUMBER(MATCH(RMDF!AF87, INDIRECT(AF87), 0)), "OK", "Invalid"))</f>
        <v/>
      </c>
      <c r="AH87" s="281"/>
      <c r="AI87" s="281"/>
      <c r="AJ87" s="281"/>
      <c r="AK87" s="281" t="b">
        <f>AND(RMDF!AN87&gt;=0, RMDF!AN87&lt;=1-SUM(RMDF!Z87,RMDF!AG87), RMDF!AN87=ROUND(RMDF!AN87,4))</f>
        <v>1</v>
      </c>
      <c r="AL87" s="317">
        <f>RMDF!AL87</f>
        <v>0</v>
      </c>
      <c r="AM87" s="318" t="str">
        <f>IF(AL87=0,"",_xlfn.XLOOKUP(AL87,StatePicklist!$1:$1,StatePicklist!$3:$3,"NA",0))</f>
        <v/>
      </c>
      <c r="AN87" s="297" t="str">
        <f ca="1">IF(RMDF!AM87="", "", IF(ISNUMBER(MATCH(RMDF!AM87, INDIRECT(AM87), 0)), "OK", "Invalid"))</f>
        <v/>
      </c>
      <c r="AO87" s="281"/>
      <c r="AP87" s="281"/>
      <c r="AQ87" s="281"/>
      <c r="AR87" s="281" t="b">
        <f>AND(RMDF!AU87&gt;=0, RMDF!AU87&lt;=1-SUM(RMDF!Z87,RMDF!AG87,RMDF!AN87), RMDF!AU87=ROUND(RMDF!AU87,4))</f>
        <v>1</v>
      </c>
      <c r="AS87" s="317">
        <f>RMDF!AS87</f>
        <v>0</v>
      </c>
      <c r="AT87" s="318" t="str">
        <f>IF(AS87=0,"",_xlfn.XLOOKUP(AS87,StatePicklist!$1:$1,StatePicklist!$3:$3,"NA",0))</f>
        <v/>
      </c>
      <c r="AU87" s="297" t="str">
        <f ca="1">IF(RMDF!AT87="", "", IF(ISNUMBER(MATCH(RMDF!AT87, INDIRECT(AT87), 0)), "OK", "Invalid"))</f>
        <v/>
      </c>
      <c r="AV87" s="281"/>
      <c r="AW87" s="281"/>
      <c r="AX87" s="281"/>
      <c r="AY87" s="281" t="b">
        <f>AND(RMDF!BB87&gt;=0, RMDF!BB87&lt;=1-SUM(RMDF!Z87,RMDF!AG87,RMDF!AN87,RMDF!AU87), RMDF!BB87=ROUND(RMDF!BB87,4))</f>
        <v>1</v>
      </c>
      <c r="AZ87" s="317">
        <f>RMDF!AZ87</f>
        <v>0</v>
      </c>
      <c r="BA87" s="318" t="str">
        <f>IF(AZ87=0,"",_xlfn.XLOOKUP(AZ87,StatePicklist!$1:$1,StatePicklist!$3:$3,"NA",0))</f>
        <v/>
      </c>
      <c r="BB87" s="297" t="str">
        <f ca="1">IF(RMDF!BA87="", "", IF(ISNUMBER(MATCH(RMDF!BA87, INDIRECT(BA87), 0)), "OK", "Invalid"))</f>
        <v/>
      </c>
      <c r="BC87" s="281"/>
      <c r="BD87" s="281"/>
      <c r="BE87" s="281"/>
      <c r="BF87" s="281" t="b">
        <f>AND(RMDF!BI87&gt;=0, RMDF!BI87&lt;=1-SUM(RMDF!Z87,RMDF!AG87,RMDF!AN87,RMDF!AU87,RMDF!BB87), RMDF!BI87=ROUND(RMDF!BI87,4))</f>
        <v>1</v>
      </c>
      <c r="BG87" s="317">
        <f>RMDF!BG87</f>
        <v>0</v>
      </c>
      <c r="BH87" s="318" t="str">
        <f>IF(BG87=0,"",_xlfn.XLOOKUP(BG87,StatePicklist!$1:$1,StatePicklist!$3:$3,"NA",0))</f>
        <v/>
      </c>
      <c r="BI87" s="297" t="str">
        <f ca="1">IF(RMDF!BH87="", "", IF(ISNUMBER(MATCH(RMDF!BH87, INDIRECT(BH87), 0)), "OK", "Invalid"))</f>
        <v/>
      </c>
      <c r="BJ87" s="281"/>
      <c r="BK87" s="281"/>
      <c r="BL87" s="281"/>
      <c r="BM87" s="281" t="b">
        <f>AND(RMDF!BP87&gt;=0, RMDF!BP87&lt;=1-SUM(RMDF!Z87,RMDF!AG87,RMDF!AN87,RMDF!AU87,RMDF!BB87,RMDF!BI87), RMDF!BP87=ROUND(RMDF!BP87,4))</f>
        <v>1</v>
      </c>
      <c r="BN87" s="317">
        <f>RMDF!BN87</f>
        <v>0</v>
      </c>
      <c r="BO87" s="318" t="str">
        <f>IF(BN87=0,"",_xlfn.XLOOKUP(BN87,StatePicklist!$1:$1,StatePicklist!$3:$3,"NA",0))</f>
        <v/>
      </c>
      <c r="BP87" s="297" t="str">
        <f ca="1">IF(RMDF!BO87="", "", IF(ISNUMBER(MATCH(RMDF!BO87, INDIRECT(BO87), 0)), "OK", "Invalid"))</f>
        <v/>
      </c>
      <c r="BQ87" s="281"/>
      <c r="BR87" s="281"/>
      <c r="BS87" s="281"/>
      <c r="BT87" s="281" t="b">
        <f>AND(RMDF!BW87&gt;=0, RMDF!BW87&lt;=1-SUM(RMDF!Z87,RMDF!AG87,RMDF!AN87,RMDF!AU87,RMDF!BB87,RMDF!BI87,RMDF!BP87), RMDF!BW87=ROUND(RMDF!BW87,4))</f>
        <v>1</v>
      </c>
      <c r="BU87" s="317">
        <f>RMDF!BU87</f>
        <v>0</v>
      </c>
      <c r="BV87" s="318" t="str">
        <f>IF(BU87=0,"",_xlfn.XLOOKUP(BU87,StatePicklist!$1:$1,StatePicklist!$3:$3,"NA",0))</f>
        <v/>
      </c>
      <c r="BW87" s="297" t="str">
        <f ca="1">IF(RMDF!BV87="", "", IF(ISNUMBER(MATCH(RMDF!BV87, INDIRECT(BV87), 0)), "OK", "Invalid"))</f>
        <v/>
      </c>
      <c r="BX87" s="281"/>
      <c r="BY87" s="281"/>
      <c r="BZ87" s="281"/>
      <c r="CA87" s="281" t="b">
        <f>AND(RMDF!CD87&gt;=0, RMDF!CD87&lt;=1-SUM(RMDF!Z87,RMDF!AG87,RMDF!AN87,RMDF!AU87,RMDF!BB87,RMDF!BI87,RMDF!BP87,RMDF!BW87), RMDF!CD87=ROUND(RMDF!CD87,4))</f>
        <v>1</v>
      </c>
      <c r="CB87" s="317">
        <f>RMDF!CB87</f>
        <v>0</v>
      </c>
      <c r="CC87" s="318" t="str">
        <f>IF(CB87=0,"",_xlfn.XLOOKUP(CB87,StatePicklist!$1:$1,StatePicklist!$3:$3,"NA",0))</f>
        <v/>
      </c>
      <c r="CD87" s="297" t="str">
        <f ca="1">IF(RMDF!CC87="", "", IF(ISNUMBER(MATCH(RMDF!CC87, INDIRECT(CC87), 0)), "OK", "Invalid"))</f>
        <v/>
      </c>
      <c r="CE87" s="281"/>
      <c r="CF87" s="281"/>
      <c r="CG87" s="281"/>
      <c r="CH87" s="281" t="b">
        <f>AND(RMDF!CK87&gt;=0, RMDF!CK87&lt;=1-SUM(RMDF!Z87,RMDF!AG87,RMDF!AN87,RMDF!AU87,RMDF!BB87,RMDF!BI87,RMDF!BP87,RMDF!BW87,RMDF!CD87), RMDF!CK87=ROUND(RMDF!CK87,4))</f>
        <v>1</v>
      </c>
      <c r="CI87" s="317">
        <f>RMDF!CI87</f>
        <v>0</v>
      </c>
      <c r="CJ87" s="318" t="str">
        <f>IF(CI87=0,"",_xlfn.XLOOKUP(CI87,StatePicklist!$1:$1,StatePicklist!$3:$3,"NA",0))</f>
        <v/>
      </c>
      <c r="CK87" s="297" t="str">
        <f ca="1">IF(RMDF!CJ87="", "", IF(ISNUMBER(MATCH(RMDF!CJ87, INDIRECT(CJ87), 0)), "OK", "Invalid"))</f>
        <v/>
      </c>
      <c r="CL87" s="281"/>
      <c r="CM87" s="281"/>
      <c r="CN87" s="281"/>
      <c r="CO87" s="281" t="b">
        <f>AND(RMDF!CR87&gt;=0, RMDF!CR87&lt;=1-SUM(RMDF!Z87,RMDF!AG87,RMDF!AN87,RMDF!AU87,RMDF!BB87,RMDF!BI87,RMDF!BP87,RMDF!BW87,RMDF!CD87,RMDF!CK87), RMDF!CR87=ROUND(RMDF!CR87,4))</f>
        <v>1</v>
      </c>
      <c r="CP87" s="317">
        <f>RMDF!CP87</f>
        <v>0</v>
      </c>
      <c r="CQ87" s="318" t="str">
        <f>IF(CP87=0,"",_xlfn.XLOOKUP(CP87,StatePicklist!$1:$1,StatePicklist!$3:$3,"NA",0))</f>
        <v/>
      </c>
      <c r="CR87" s="297" t="str">
        <f ca="1">IF(RMDF!CQ87="", "", IF(ISNUMBER(MATCH(RMDF!CQ87, INDIRECT(CQ87), 0)), "OK", "Invalid"))</f>
        <v/>
      </c>
      <c r="CS87" s="281"/>
      <c r="CT87" s="281"/>
      <c r="CU87" s="281"/>
      <c r="CV87" s="281" t="b">
        <f>AND(RMDF!CY87&gt;=0, RMDF!CY87&lt;=1-SUM(RMDF!Z87,RMDF!AG87,RMDF!AN87,RMDF!AU87,RMDF!BB87,RMDF!BI87,RMDF!BP87,RMDF!BW87,RMDF!CD87,RMDF!CK87,RMDF!CR87), RMDF!CY87=ROUND(RMDF!CY87,4))</f>
        <v>1</v>
      </c>
      <c r="CW87" s="317">
        <f>RMDF!CW87</f>
        <v>0</v>
      </c>
      <c r="CX87" s="318" t="str">
        <f>IF(CW87=0,"",_xlfn.XLOOKUP(CW87,StatePicklist!$1:$1,StatePicklist!$3:$3,"NA",0))</f>
        <v/>
      </c>
      <c r="CY87" s="297" t="str">
        <f ca="1">IF(RMDF!CX87="", "", IF(ISNUMBER(MATCH(RMDF!CX87, INDIRECT(CX87), 0)), "OK", "Invalid"))</f>
        <v/>
      </c>
      <c r="CZ87" s="281"/>
      <c r="DA87" s="281"/>
      <c r="DB87" s="281"/>
      <c r="DC87" s="281" t="b">
        <f>AND(RMDF!DF87&gt;=0, RMDF!DF87&lt;=1-SUM(RMDF!Z87,RMDF!AG87,RMDF!AN87,RMDF!AU87,RMDF!BB87,RMDF!BI87,RMDF!BP87,RMDF!BW87,RMDF!CD87,RMDF!CK87,RMDF!CR87,RMDF!CY87), RMDF!DF87=ROUND(RMDF!DF87,4))</f>
        <v>1</v>
      </c>
      <c r="DD87" s="317">
        <f>RMDF!DD87</f>
        <v>0</v>
      </c>
      <c r="DE87" s="318" t="str">
        <f>IF(DD87=0,"",_xlfn.XLOOKUP(DD87,StatePicklist!$1:$1,StatePicklist!$3:$3,"NA",0))</f>
        <v/>
      </c>
      <c r="DF87" s="297" t="str">
        <f ca="1">IF(RMDF!DE87="", "", IF(ISNUMBER(MATCH(RMDF!DE87, INDIRECT(DE87), 0)), "OK", "Invalid"))</f>
        <v/>
      </c>
      <c r="DG87" s="281"/>
      <c r="DH87" s="281"/>
      <c r="DI87" s="281"/>
      <c r="DJ87" s="281" t="b">
        <f>AND(RMDF!DM87&gt;=0, RMDF!DM87&lt;=1-SUM(RMDF!Z87,RMDF!AG87,RMDF!AN87,RMDF!AU87,RMDF!BB87,RMDF!BI87,RMDF!BP87,RMDF!BW87,RMDF!CD87,RMDF!CK87,RMDF!CR87,RMDF!CY87,RMDF!DF87), RMDF!DM87=ROUND(RMDF!DM87,4))</f>
        <v>1</v>
      </c>
      <c r="DK87" s="317">
        <f>RMDF!DK87</f>
        <v>0</v>
      </c>
      <c r="DL87" s="318" t="str">
        <f>IF(DK87=0,"",_xlfn.XLOOKUP(DK87,StatePicklist!$1:$1,StatePicklist!$3:$3,"NA",0))</f>
        <v/>
      </c>
      <c r="DM87" s="297" t="str">
        <f ca="1">IF(RMDF!DL87="", "", IF(ISNUMBER(MATCH(RMDF!DL87, INDIRECT(DL87), 0)), "OK", "Invalid"))</f>
        <v/>
      </c>
      <c r="DN87" s="281"/>
      <c r="DO87" s="281"/>
      <c r="DP87" s="281"/>
      <c r="DQ87" s="281" t="b">
        <f>AND(RMDF!DT87&gt;=0, RMDF!DT87&lt;=1-SUM(RMDF!Z87,RMDF!AG87,RMDF!AN87,RMDF!AU87,RMDF!BB87,RMDF!BI87,RMDF!BP87,RMDF!BW87,RMDF!CD87,RMDF!CK87,RMDF!CR87,RMDF!CY87,RMDF!DF87,RMDF!DM87), RMDF!DT87=ROUND(RMDF!DT87,4))</f>
        <v>1</v>
      </c>
      <c r="DR87" s="317">
        <f>RMDF!DR87</f>
        <v>0</v>
      </c>
      <c r="DS87" s="318" t="str">
        <f>IF(DR87=0,"",_xlfn.XLOOKUP(DR87,StatePicklist!$1:$1,StatePicklist!$3:$3,"NA",0))</f>
        <v/>
      </c>
      <c r="DT87" s="297" t="str">
        <f ca="1">IF(RMDF!DS87="", "", IF(ISNUMBER(MATCH(RMDF!DS87, INDIRECT(DS87), 0)), "OK", "Invalid"))</f>
        <v/>
      </c>
      <c r="DU87" s="281"/>
      <c r="DV87" s="281"/>
      <c r="DW87" s="281"/>
      <c r="DX87" s="281" t="b">
        <f>AND(RMDF!EA87&gt;=0, RMDF!EA87&lt;=1-SUM(RMDF!Z87,RMDF!AG87,RMDF!AN87,RMDF!AU87,RMDF!BB87,RMDF!BI87,RMDF!BP87,RMDF!BW87,RMDF!CD87,RMDF!CK87,RMDF!CR87,RMDF!CY87,RMDF!DF87,RMDF!DM87,RMDF!DT87), RMDF!EA87=ROUND(RMDF!EA87,4))</f>
        <v>1</v>
      </c>
      <c r="DY87" s="317">
        <f>RMDF!DY87</f>
        <v>0</v>
      </c>
      <c r="DZ87" s="318" t="str">
        <f>IF(DY87=0,"",_xlfn.XLOOKUP(DY87,StatePicklist!$1:$1,StatePicklist!$3:$3,"NA",0))</f>
        <v/>
      </c>
      <c r="EA87" s="297" t="str">
        <f ca="1">IF(RMDF!DZ87="", "", IF(ISNUMBER(MATCH(RMDF!DZ87, INDIRECT(DZ87), 0)), "OK", "Invalid"))</f>
        <v/>
      </c>
      <c r="EB87" s="281"/>
      <c r="EC87" s="281"/>
      <c r="ED87" s="281"/>
      <c r="EE87" s="281" t="b">
        <f>AND(RMDF!EH87&gt;=0, RMDF!EH87&lt;=1-SUM(RMDF!Z87,RMDF!AG87,RMDF!AN87,RMDF!AU87,RMDF!BB87,RMDF!BI87,RMDF!BP87,RMDF!BW87,RMDF!CD87,RMDF!CK87,RMDF!CR87,RMDF!CY87,RMDF!DF87,RMDF!DM87,RMDF!DT87,RMDF!EA87), RMDF!EH87=ROUND(RMDF!EH87,4))</f>
        <v>1</v>
      </c>
      <c r="EF87" s="317">
        <f>RMDF!EF87</f>
        <v>0</v>
      </c>
      <c r="EG87" s="318" t="str">
        <f>IF(EF87=0,"",_xlfn.XLOOKUP(EF87,StatePicklist!$1:$1,StatePicklist!$3:$3,"NA",0))</f>
        <v/>
      </c>
      <c r="EH87" s="297" t="str">
        <f ca="1">IF(RMDF!EG87="", "", IF(ISNUMBER(MATCH(RMDF!EG87, INDIRECT(EG87), 0)), "OK", "Invalid"))</f>
        <v/>
      </c>
      <c r="EI87" s="281"/>
      <c r="EJ87" s="281"/>
      <c r="EK87" s="281"/>
      <c r="EL87" s="281" t="b">
        <f>AND(RMDF!EO87&gt;=0, RMDF!EO87&lt;=1-SUM(RMDF!Z87,RMDF!AG87,RMDF!AN87,RMDF!AU87,RMDF!BB87,RMDF!BI87,RMDF!BP87,RMDF!BW87,RMDF!CD87,RMDF!CK87,RMDF!CR87,RMDF!CY87,RMDF!DF87,RMDF!DM87,RMDF!DT87,RMDF!EA87,RMDF!EH87), RMDF!EO87=ROUND(RMDF!EO87,4))</f>
        <v>1</v>
      </c>
      <c r="EM87" s="317">
        <f>RMDF!EM87</f>
        <v>0</v>
      </c>
      <c r="EN87" s="318" t="str">
        <f>IF(EM87=0,"",_xlfn.XLOOKUP(EM87,StatePicklist!$1:$1,StatePicklist!$3:$3,"NA",0))</f>
        <v/>
      </c>
      <c r="EO87" s="297" t="str">
        <f ca="1">IF(RMDF!EN87="", "", IF(ISNUMBER(MATCH(RMDF!EN87, INDIRECT(EN87), 0)), "OK", "Invalid"))</f>
        <v/>
      </c>
      <c r="EP87" s="281"/>
      <c r="EQ87" s="281"/>
      <c r="ER87" s="281"/>
      <c r="ES87" s="281" t="b">
        <f>AND(RMDF!EV87&gt;=0, RMDF!EV87&lt;=1-SUM(RMDF!Z87,RMDF!AG87,RMDF!AN87,RMDF!AU87,RMDF!BB87,RMDF!BI87,RMDF!BP87,RMDF!BW87,RMDF!CD87,RMDF!CK87,RMDF!CR87,RMDF!CY87,RMDF!DF87,RMDF!DM87,RMDF!DT87,RMDF!EA87,RMDF!EH87,RMDF!EO87), RMDF!EV87=ROUND(RMDF!EV87,4))</f>
        <v>1</v>
      </c>
      <c r="ET87" s="317">
        <f>RMDF!ET87</f>
        <v>0</v>
      </c>
      <c r="EU87" s="318" t="str">
        <f>IF(ET87=0,"",_xlfn.XLOOKUP(ET87,StatePicklist!$1:$1,StatePicklist!$3:$3,"NA",0))</f>
        <v/>
      </c>
      <c r="EV87" s="297" t="str">
        <f ca="1">IF(RMDF!EU87="", "", IF(ISNUMBER(MATCH(RMDF!EU87, INDIRECT(EU87), 0)), "OK", "Invalid"))</f>
        <v/>
      </c>
      <c r="EW87" s="281"/>
      <c r="EX87" s="281"/>
      <c r="EY87" s="281"/>
      <c r="EZ87" s="281" t="b">
        <f>AND(RMDF!FC87&gt;=0, RMDF!FC87&lt;=1-SUM(RMDF!Z87,RMDF!AG87,RMDF!AN87,RMDF!AU87,RMDF!BB87,RMDF!BI87,RMDF!BP87,RMDF!BW87,RMDF!CD87,RMDF!CK87,RMDF!CR87,RMDF!CY87,RMDF!DF87,RMDF!DM87,RMDF!DT87,RMDF!EA87,RMDF!EH87,RMDF!EO87,RMDF!EV87), RMDF!FC87=ROUND(RMDF!FC87,4))</f>
        <v>1</v>
      </c>
      <c r="FA87" s="317">
        <f>RMDF!FA87</f>
        <v>0</v>
      </c>
      <c r="FB87" s="318" t="str">
        <f>IF(FA87=0,"",_xlfn.XLOOKUP(FA87,StatePicklist!$1:$1,StatePicklist!$3:$3,"NA",0))</f>
        <v/>
      </c>
      <c r="FC87" s="297" t="str">
        <f ca="1">IF(RMDF!FB87="", "", IF(ISNUMBER(MATCH(RMDF!FB87, INDIRECT(FB87), 0)), "OK", "Invalid"))</f>
        <v/>
      </c>
    </row>
    <row r="88" spans="1:159" s="205" customFormat="1" ht="39.9" customHeight="1" x14ac:dyDescent="0.25">
      <c r="A88" s="206"/>
      <c r="B88" s="196"/>
      <c r="C88" s="197"/>
      <c r="D88" s="198"/>
      <c r="E88" s="199"/>
      <c r="F88" s="200"/>
      <c r="G88" s="201"/>
      <c r="H88" s="292"/>
      <c r="I88" s="305">
        <f>RMDF!I88</f>
        <v>0</v>
      </c>
      <c r="J88" s="305" t="str">
        <f>IF(I88=ProductCode!$B$30,"PDReclPost",IF(OR(I88=ProductCode!$C$30,I88=ProductCode!$E$30,I88=ProductCode!$G$30),"PDPreCon",IF(OR(I88=ProductCode!$D$30,I88=ProductCode!$F$30),"PDNotReclPost","")))</f>
        <v/>
      </c>
      <c r="K88" s="305" t="str">
        <f t="shared" si="9"/>
        <v/>
      </c>
      <c r="L88" s="289"/>
      <c r="M88" s="305" t="str">
        <f t="shared" si="9"/>
        <v/>
      </c>
      <c r="N88" s="289" t="b">
        <f>AND(RMDF!N88&gt;=0, RMDF!N88&lt;=1-RMDF!L88, RMDF!N88=ROUND(RMDF!N88,4))</f>
        <v>1</v>
      </c>
      <c r="O88" s="286" t="str">
        <f>IF(P88="","",IF(I88="","",IF(LEFT(I88,13)="Reclaimed pos",RawMaterialCode!$E$569,RawMaterialCode!$E$568)))</f>
        <v>Reclaimed pre-consumer mixed fibers (RM0578)</v>
      </c>
      <c r="P88" s="295">
        <f t="shared" si="10"/>
        <v>1</v>
      </c>
      <c r="Q88" s="202"/>
      <c r="R88" s="203"/>
      <c r="S88" s="204" t="str">
        <f t="shared" si="11"/>
        <v/>
      </c>
      <c r="T88" s="281"/>
      <c r="U88" s="281"/>
      <c r="V88" s="281"/>
      <c r="W88" s="281"/>
      <c r="X88" s="317">
        <f>RMDF!X88</f>
        <v>0</v>
      </c>
      <c r="Y88" s="318" t="str">
        <f>IF(X88=0,"",_xlfn.XLOOKUP(X88,StatePicklist!$1:$1,StatePicklist!$3:$3,"NA",0))</f>
        <v/>
      </c>
      <c r="Z88" s="297" t="str">
        <f ca="1">IF(RMDF!Y88="", "", IF(ISNUMBER(MATCH(RMDF!Y88, INDIRECT(Y88), 0)), "OK", "Invalid"))</f>
        <v/>
      </c>
      <c r="AA88" s="281"/>
      <c r="AB88" s="281"/>
      <c r="AC88" s="281"/>
      <c r="AD88" s="281" t="b">
        <f>AND(RMDF!AG88&gt;=0, RMDF!AG88&lt;=1-RMDF!Z88, RMDF!AG88=ROUND(RMDF!AG88,4))</f>
        <v>1</v>
      </c>
      <c r="AE88" s="317">
        <f>RMDF!AE88</f>
        <v>0</v>
      </c>
      <c r="AF88" s="318" t="str">
        <f>IF(AE88=0,"",_xlfn.XLOOKUP(AE88,StatePicklist!$1:$1,StatePicklist!$3:$3,"NA",0))</f>
        <v/>
      </c>
      <c r="AG88" s="297" t="str">
        <f ca="1">IF(RMDF!AF88="", "", IF(ISNUMBER(MATCH(RMDF!AF88, INDIRECT(AF88), 0)), "OK", "Invalid"))</f>
        <v/>
      </c>
      <c r="AH88" s="281"/>
      <c r="AI88" s="281"/>
      <c r="AJ88" s="281"/>
      <c r="AK88" s="281" t="b">
        <f>AND(RMDF!AN88&gt;=0, RMDF!AN88&lt;=1-SUM(RMDF!Z88,RMDF!AG88), RMDF!AN88=ROUND(RMDF!AN88,4))</f>
        <v>1</v>
      </c>
      <c r="AL88" s="317">
        <f>RMDF!AL88</f>
        <v>0</v>
      </c>
      <c r="AM88" s="318" t="str">
        <f>IF(AL88=0,"",_xlfn.XLOOKUP(AL88,StatePicklist!$1:$1,StatePicklist!$3:$3,"NA",0))</f>
        <v/>
      </c>
      <c r="AN88" s="297" t="str">
        <f ca="1">IF(RMDF!AM88="", "", IF(ISNUMBER(MATCH(RMDF!AM88, INDIRECT(AM88), 0)), "OK", "Invalid"))</f>
        <v/>
      </c>
      <c r="AO88" s="281"/>
      <c r="AP88" s="281"/>
      <c r="AQ88" s="281"/>
      <c r="AR88" s="281" t="b">
        <f>AND(RMDF!AU88&gt;=0, RMDF!AU88&lt;=1-SUM(RMDF!Z88,RMDF!AG88,RMDF!AN88), RMDF!AU88=ROUND(RMDF!AU88,4))</f>
        <v>1</v>
      </c>
      <c r="AS88" s="317">
        <f>RMDF!AS88</f>
        <v>0</v>
      </c>
      <c r="AT88" s="318" t="str">
        <f>IF(AS88=0,"",_xlfn.XLOOKUP(AS88,StatePicklist!$1:$1,StatePicklist!$3:$3,"NA",0))</f>
        <v/>
      </c>
      <c r="AU88" s="297" t="str">
        <f ca="1">IF(RMDF!AT88="", "", IF(ISNUMBER(MATCH(RMDF!AT88, INDIRECT(AT88), 0)), "OK", "Invalid"))</f>
        <v/>
      </c>
      <c r="AV88" s="281"/>
      <c r="AW88" s="281"/>
      <c r="AX88" s="281"/>
      <c r="AY88" s="281" t="b">
        <f>AND(RMDF!BB88&gt;=0, RMDF!BB88&lt;=1-SUM(RMDF!Z88,RMDF!AG88,RMDF!AN88,RMDF!AU88), RMDF!BB88=ROUND(RMDF!BB88,4))</f>
        <v>1</v>
      </c>
      <c r="AZ88" s="317">
        <f>RMDF!AZ88</f>
        <v>0</v>
      </c>
      <c r="BA88" s="318" t="str">
        <f>IF(AZ88=0,"",_xlfn.XLOOKUP(AZ88,StatePicklist!$1:$1,StatePicklist!$3:$3,"NA",0))</f>
        <v/>
      </c>
      <c r="BB88" s="297" t="str">
        <f ca="1">IF(RMDF!BA88="", "", IF(ISNUMBER(MATCH(RMDF!BA88, INDIRECT(BA88), 0)), "OK", "Invalid"))</f>
        <v/>
      </c>
      <c r="BC88" s="281"/>
      <c r="BD88" s="281"/>
      <c r="BE88" s="281"/>
      <c r="BF88" s="281" t="b">
        <f>AND(RMDF!BI88&gt;=0, RMDF!BI88&lt;=1-SUM(RMDF!Z88,RMDF!AG88,RMDF!AN88,RMDF!AU88,RMDF!BB88), RMDF!BI88=ROUND(RMDF!BI88,4))</f>
        <v>1</v>
      </c>
      <c r="BG88" s="317">
        <f>RMDF!BG88</f>
        <v>0</v>
      </c>
      <c r="BH88" s="318" t="str">
        <f>IF(BG88=0,"",_xlfn.XLOOKUP(BG88,StatePicklist!$1:$1,StatePicklist!$3:$3,"NA",0))</f>
        <v/>
      </c>
      <c r="BI88" s="297" t="str">
        <f ca="1">IF(RMDF!BH88="", "", IF(ISNUMBER(MATCH(RMDF!BH88, INDIRECT(BH88), 0)), "OK", "Invalid"))</f>
        <v/>
      </c>
      <c r="BJ88" s="281"/>
      <c r="BK88" s="281"/>
      <c r="BL88" s="281"/>
      <c r="BM88" s="281" t="b">
        <f>AND(RMDF!BP88&gt;=0, RMDF!BP88&lt;=1-SUM(RMDF!Z88,RMDF!AG88,RMDF!AN88,RMDF!AU88,RMDF!BB88,RMDF!BI88), RMDF!BP88=ROUND(RMDF!BP88,4))</f>
        <v>1</v>
      </c>
      <c r="BN88" s="317">
        <f>RMDF!BN88</f>
        <v>0</v>
      </c>
      <c r="BO88" s="318" t="str">
        <f>IF(BN88=0,"",_xlfn.XLOOKUP(BN88,StatePicklist!$1:$1,StatePicklist!$3:$3,"NA",0))</f>
        <v/>
      </c>
      <c r="BP88" s="297" t="str">
        <f ca="1">IF(RMDF!BO88="", "", IF(ISNUMBER(MATCH(RMDF!BO88, INDIRECT(BO88), 0)), "OK", "Invalid"))</f>
        <v/>
      </c>
      <c r="BQ88" s="281"/>
      <c r="BR88" s="281"/>
      <c r="BS88" s="281"/>
      <c r="BT88" s="281" t="b">
        <f>AND(RMDF!BW88&gt;=0, RMDF!BW88&lt;=1-SUM(RMDF!Z88,RMDF!AG88,RMDF!AN88,RMDF!AU88,RMDF!BB88,RMDF!BI88,RMDF!BP88), RMDF!BW88=ROUND(RMDF!BW88,4))</f>
        <v>1</v>
      </c>
      <c r="BU88" s="317">
        <f>RMDF!BU88</f>
        <v>0</v>
      </c>
      <c r="BV88" s="318" t="str">
        <f>IF(BU88=0,"",_xlfn.XLOOKUP(BU88,StatePicklist!$1:$1,StatePicklist!$3:$3,"NA",0))</f>
        <v/>
      </c>
      <c r="BW88" s="297" t="str">
        <f ca="1">IF(RMDF!BV88="", "", IF(ISNUMBER(MATCH(RMDF!BV88, INDIRECT(BV88), 0)), "OK", "Invalid"))</f>
        <v/>
      </c>
      <c r="BX88" s="281"/>
      <c r="BY88" s="281"/>
      <c r="BZ88" s="281"/>
      <c r="CA88" s="281" t="b">
        <f>AND(RMDF!CD88&gt;=0, RMDF!CD88&lt;=1-SUM(RMDF!Z88,RMDF!AG88,RMDF!AN88,RMDF!AU88,RMDF!BB88,RMDF!BI88,RMDF!BP88,RMDF!BW88), RMDF!CD88=ROUND(RMDF!CD88,4))</f>
        <v>1</v>
      </c>
      <c r="CB88" s="317">
        <f>RMDF!CB88</f>
        <v>0</v>
      </c>
      <c r="CC88" s="318" t="str">
        <f>IF(CB88=0,"",_xlfn.XLOOKUP(CB88,StatePicklist!$1:$1,StatePicklist!$3:$3,"NA",0))</f>
        <v/>
      </c>
      <c r="CD88" s="297" t="str">
        <f ca="1">IF(RMDF!CC88="", "", IF(ISNUMBER(MATCH(RMDF!CC88, INDIRECT(CC88), 0)), "OK", "Invalid"))</f>
        <v/>
      </c>
      <c r="CE88" s="281"/>
      <c r="CF88" s="281"/>
      <c r="CG88" s="281"/>
      <c r="CH88" s="281" t="b">
        <f>AND(RMDF!CK88&gt;=0, RMDF!CK88&lt;=1-SUM(RMDF!Z88,RMDF!AG88,RMDF!AN88,RMDF!AU88,RMDF!BB88,RMDF!BI88,RMDF!BP88,RMDF!BW88,RMDF!CD88), RMDF!CK88=ROUND(RMDF!CK88,4))</f>
        <v>1</v>
      </c>
      <c r="CI88" s="317">
        <f>RMDF!CI88</f>
        <v>0</v>
      </c>
      <c r="CJ88" s="318" t="str">
        <f>IF(CI88=0,"",_xlfn.XLOOKUP(CI88,StatePicklist!$1:$1,StatePicklist!$3:$3,"NA",0))</f>
        <v/>
      </c>
      <c r="CK88" s="297" t="str">
        <f ca="1">IF(RMDF!CJ88="", "", IF(ISNUMBER(MATCH(RMDF!CJ88, INDIRECT(CJ88), 0)), "OK", "Invalid"))</f>
        <v/>
      </c>
      <c r="CL88" s="281"/>
      <c r="CM88" s="281"/>
      <c r="CN88" s="281"/>
      <c r="CO88" s="281" t="b">
        <f>AND(RMDF!CR88&gt;=0, RMDF!CR88&lt;=1-SUM(RMDF!Z88,RMDF!AG88,RMDF!AN88,RMDF!AU88,RMDF!BB88,RMDF!BI88,RMDF!BP88,RMDF!BW88,RMDF!CD88,RMDF!CK88), RMDF!CR88=ROUND(RMDF!CR88,4))</f>
        <v>1</v>
      </c>
      <c r="CP88" s="317">
        <f>RMDF!CP88</f>
        <v>0</v>
      </c>
      <c r="CQ88" s="318" t="str">
        <f>IF(CP88=0,"",_xlfn.XLOOKUP(CP88,StatePicklist!$1:$1,StatePicklist!$3:$3,"NA",0))</f>
        <v/>
      </c>
      <c r="CR88" s="297" t="str">
        <f ca="1">IF(RMDF!CQ88="", "", IF(ISNUMBER(MATCH(RMDF!CQ88, INDIRECT(CQ88), 0)), "OK", "Invalid"))</f>
        <v/>
      </c>
      <c r="CS88" s="281"/>
      <c r="CT88" s="281"/>
      <c r="CU88" s="281"/>
      <c r="CV88" s="281" t="b">
        <f>AND(RMDF!CY88&gt;=0, RMDF!CY88&lt;=1-SUM(RMDF!Z88,RMDF!AG88,RMDF!AN88,RMDF!AU88,RMDF!BB88,RMDF!BI88,RMDF!BP88,RMDF!BW88,RMDF!CD88,RMDF!CK88,RMDF!CR88), RMDF!CY88=ROUND(RMDF!CY88,4))</f>
        <v>1</v>
      </c>
      <c r="CW88" s="317">
        <f>RMDF!CW88</f>
        <v>0</v>
      </c>
      <c r="CX88" s="318" t="str">
        <f>IF(CW88=0,"",_xlfn.XLOOKUP(CW88,StatePicklist!$1:$1,StatePicklist!$3:$3,"NA",0))</f>
        <v/>
      </c>
      <c r="CY88" s="297" t="str">
        <f ca="1">IF(RMDF!CX88="", "", IF(ISNUMBER(MATCH(RMDF!CX88, INDIRECT(CX88), 0)), "OK", "Invalid"))</f>
        <v/>
      </c>
      <c r="CZ88" s="281"/>
      <c r="DA88" s="281"/>
      <c r="DB88" s="281"/>
      <c r="DC88" s="281" t="b">
        <f>AND(RMDF!DF88&gt;=0, RMDF!DF88&lt;=1-SUM(RMDF!Z88,RMDF!AG88,RMDF!AN88,RMDF!AU88,RMDF!BB88,RMDF!BI88,RMDF!BP88,RMDF!BW88,RMDF!CD88,RMDF!CK88,RMDF!CR88,RMDF!CY88), RMDF!DF88=ROUND(RMDF!DF88,4))</f>
        <v>1</v>
      </c>
      <c r="DD88" s="317">
        <f>RMDF!DD88</f>
        <v>0</v>
      </c>
      <c r="DE88" s="318" t="str">
        <f>IF(DD88=0,"",_xlfn.XLOOKUP(DD88,StatePicklist!$1:$1,StatePicklist!$3:$3,"NA",0))</f>
        <v/>
      </c>
      <c r="DF88" s="297" t="str">
        <f ca="1">IF(RMDF!DE88="", "", IF(ISNUMBER(MATCH(RMDF!DE88, INDIRECT(DE88), 0)), "OK", "Invalid"))</f>
        <v/>
      </c>
      <c r="DG88" s="281"/>
      <c r="DH88" s="281"/>
      <c r="DI88" s="281"/>
      <c r="DJ88" s="281" t="b">
        <f>AND(RMDF!DM88&gt;=0, RMDF!DM88&lt;=1-SUM(RMDF!Z88,RMDF!AG88,RMDF!AN88,RMDF!AU88,RMDF!BB88,RMDF!BI88,RMDF!BP88,RMDF!BW88,RMDF!CD88,RMDF!CK88,RMDF!CR88,RMDF!CY88,RMDF!DF88), RMDF!DM88=ROUND(RMDF!DM88,4))</f>
        <v>1</v>
      </c>
      <c r="DK88" s="317">
        <f>RMDF!DK88</f>
        <v>0</v>
      </c>
      <c r="DL88" s="318" t="str">
        <f>IF(DK88=0,"",_xlfn.XLOOKUP(DK88,StatePicklist!$1:$1,StatePicklist!$3:$3,"NA",0))</f>
        <v/>
      </c>
      <c r="DM88" s="297" t="str">
        <f ca="1">IF(RMDF!DL88="", "", IF(ISNUMBER(MATCH(RMDF!DL88, INDIRECT(DL88), 0)), "OK", "Invalid"))</f>
        <v/>
      </c>
      <c r="DN88" s="281"/>
      <c r="DO88" s="281"/>
      <c r="DP88" s="281"/>
      <c r="DQ88" s="281" t="b">
        <f>AND(RMDF!DT88&gt;=0, RMDF!DT88&lt;=1-SUM(RMDF!Z88,RMDF!AG88,RMDF!AN88,RMDF!AU88,RMDF!BB88,RMDF!BI88,RMDF!BP88,RMDF!BW88,RMDF!CD88,RMDF!CK88,RMDF!CR88,RMDF!CY88,RMDF!DF88,RMDF!DM88), RMDF!DT88=ROUND(RMDF!DT88,4))</f>
        <v>1</v>
      </c>
      <c r="DR88" s="317">
        <f>RMDF!DR88</f>
        <v>0</v>
      </c>
      <c r="DS88" s="318" t="str">
        <f>IF(DR88=0,"",_xlfn.XLOOKUP(DR88,StatePicklist!$1:$1,StatePicklist!$3:$3,"NA",0))</f>
        <v/>
      </c>
      <c r="DT88" s="297" t="str">
        <f ca="1">IF(RMDF!DS88="", "", IF(ISNUMBER(MATCH(RMDF!DS88, INDIRECT(DS88), 0)), "OK", "Invalid"))</f>
        <v/>
      </c>
      <c r="DU88" s="281"/>
      <c r="DV88" s="281"/>
      <c r="DW88" s="281"/>
      <c r="DX88" s="281" t="b">
        <f>AND(RMDF!EA88&gt;=0, RMDF!EA88&lt;=1-SUM(RMDF!Z88,RMDF!AG88,RMDF!AN88,RMDF!AU88,RMDF!BB88,RMDF!BI88,RMDF!BP88,RMDF!BW88,RMDF!CD88,RMDF!CK88,RMDF!CR88,RMDF!CY88,RMDF!DF88,RMDF!DM88,RMDF!DT88), RMDF!EA88=ROUND(RMDF!EA88,4))</f>
        <v>1</v>
      </c>
      <c r="DY88" s="317">
        <f>RMDF!DY88</f>
        <v>0</v>
      </c>
      <c r="DZ88" s="318" t="str">
        <f>IF(DY88=0,"",_xlfn.XLOOKUP(DY88,StatePicklist!$1:$1,StatePicklist!$3:$3,"NA",0))</f>
        <v/>
      </c>
      <c r="EA88" s="297" t="str">
        <f ca="1">IF(RMDF!DZ88="", "", IF(ISNUMBER(MATCH(RMDF!DZ88, INDIRECT(DZ88), 0)), "OK", "Invalid"))</f>
        <v/>
      </c>
      <c r="EB88" s="281"/>
      <c r="EC88" s="281"/>
      <c r="ED88" s="281"/>
      <c r="EE88" s="281" t="b">
        <f>AND(RMDF!EH88&gt;=0, RMDF!EH88&lt;=1-SUM(RMDF!Z88,RMDF!AG88,RMDF!AN88,RMDF!AU88,RMDF!BB88,RMDF!BI88,RMDF!BP88,RMDF!BW88,RMDF!CD88,RMDF!CK88,RMDF!CR88,RMDF!CY88,RMDF!DF88,RMDF!DM88,RMDF!DT88,RMDF!EA88), RMDF!EH88=ROUND(RMDF!EH88,4))</f>
        <v>1</v>
      </c>
      <c r="EF88" s="317">
        <f>RMDF!EF88</f>
        <v>0</v>
      </c>
      <c r="EG88" s="318" t="str">
        <f>IF(EF88=0,"",_xlfn.XLOOKUP(EF88,StatePicklist!$1:$1,StatePicklist!$3:$3,"NA",0))</f>
        <v/>
      </c>
      <c r="EH88" s="297" t="str">
        <f ca="1">IF(RMDF!EG88="", "", IF(ISNUMBER(MATCH(RMDF!EG88, INDIRECT(EG88), 0)), "OK", "Invalid"))</f>
        <v/>
      </c>
      <c r="EI88" s="281"/>
      <c r="EJ88" s="281"/>
      <c r="EK88" s="281"/>
      <c r="EL88" s="281" t="b">
        <f>AND(RMDF!EO88&gt;=0, RMDF!EO88&lt;=1-SUM(RMDF!Z88,RMDF!AG88,RMDF!AN88,RMDF!AU88,RMDF!BB88,RMDF!BI88,RMDF!BP88,RMDF!BW88,RMDF!CD88,RMDF!CK88,RMDF!CR88,RMDF!CY88,RMDF!DF88,RMDF!DM88,RMDF!DT88,RMDF!EA88,RMDF!EH88), RMDF!EO88=ROUND(RMDF!EO88,4))</f>
        <v>1</v>
      </c>
      <c r="EM88" s="317">
        <f>RMDF!EM88</f>
        <v>0</v>
      </c>
      <c r="EN88" s="318" t="str">
        <f>IF(EM88=0,"",_xlfn.XLOOKUP(EM88,StatePicklist!$1:$1,StatePicklist!$3:$3,"NA",0))</f>
        <v/>
      </c>
      <c r="EO88" s="297" t="str">
        <f ca="1">IF(RMDF!EN88="", "", IF(ISNUMBER(MATCH(RMDF!EN88, INDIRECT(EN88), 0)), "OK", "Invalid"))</f>
        <v/>
      </c>
      <c r="EP88" s="281"/>
      <c r="EQ88" s="281"/>
      <c r="ER88" s="281"/>
      <c r="ES88" s="281" t="b">
        <f>AND(RMDF!EV88&gt;=0, RMDF!EV88&lt;=1-SUM(RMDF!Z88,RMDF!AG88,RMDF!AN88,RMDF!AU88,RMDF!BB88,RMDF!BI88,RMDF!BP88,RMDF!BW88,RMDF!CD88,RMDF!CK88,RMDF!CR88,RMDF!CY88,RMDF!DF88,RMDF!DM88,RMDF!DT88,RMDF!EA88,RMDF!EH88,RMDF!EO88), RMDF!EV88=ROUND(RMDF!EV88,4))</f>
        <v>1</v>
      </c>
      <c r="ET88" s="317">
        <f>RMDF!ET88</f>
        <v>0</v>
      </c>
      <c r="EU88" s="318" t="str">
        <f>IF(ET88=0,"",_xlfn.XLOOKUP(ET88,StatePicklist!$1:$1,StatePicklist!$3:$3,"NA",0))</f>
        <v/>
      </c>
      <c r="EV88" s="297" t="str">
        <f ca="1">IF(RMDF!EU88="", "", IF(ISNUMBER(MATCH(RMDF!EU88, INDIRECT(EU88), 0)), "OK", "Invalid"))</f>
        <v/>
      </c>
      <c r="EW88" s="281"/>
      <c r="EX88" s="281"/>
      <c r="EY88" s="281"/>
      <c r="EZ88" s="281" t="b">
        <f>AND(RMDF!FC88&gt;=0, RMDF!FC88&lt;=1-SUM(RMDF!Z88,RMDF!AG88,RMDF!AN88,RMDF!AU88,RMDF!BB88,RMDF!BI88,RMDF!BP88,RMDF!BW88,RMDF!CD88,RMDF!CK88,RMDF!CR88,RMDF!CY88,RMDF!DF88,RMDF!DM88,RMDF!DT88,RMDF!EA88,RMDF!EH88,RMDF!EO88,RMDF!EV88), RMDF!FC88=ROUND(RMDF!FC88,4))</f>
        <v>1</v>
      </c>
      <c r="FA88" s="317">
        <f>RMDF!FA88</f>
        <v>0</v>
      </c>
      <c r="FB88" s="318" t="str">
        <f>IF(FA88=0,"",_xlfn.XLOOKUP(FA88,StatePicklist!$1:$1,StatePicklist!$3:$3,"NA",0))</f>
        <v/>
      </c>
      <c r="FC88" s="297" t="str">
        <f ca="1">IF(RMDF!FB88="", "", IF(ISNUMBER(MATCH(RMDF!FB88, INDIRECT(FB88), 0)), "OK", "Invalid"))</f>
        <v/>
      </c>
    </row>
    <row r="89" spans="1:159" s="205" customFormat="1" ht="39.9" customHeight="1" x14ac:dyDescent="0.25">
      <c r="A89" s="206"/>
      <c r="B89" s="196"/>
      <c r="C89" s="197"/>
      <c r="D89" s="198"/>
      <c r="E89" s="199"/>
      <c r="F89" s="200"/>
      <c r="G89" s="201"/>
      <c r="H89" s="292"/>
      <c r="I89" s="305">
        <f>RMDF!I89</f>
        <v>0</v>
      </c>
      <c r="J89" s="305" t="str">
        <f>IF(I89=ProductCode!$B$30,"PDReclPost",IF(OR(I89=ProductCode!$C$30,I89=ProductCode!$E$30,I89=ProductCode!$G$30),"PDPreCon",IF(OR(I89=ProductCode!$D$30,I89=ProductCode!$F$30),"PDNotReclPost","")))</f>
        <v/>
      </c>
      <c r="K89" s="305" t="str">
        <f t="shared" si="9"/>
        <v/>
      </c>
      <c r="L89" s="289"/>
      <c r="M89" s="305" t="str">
        <f t="shared" si="9"/>
        <v/>
      </c>
      <c r="N89" s="289" t="b">
        <f>AND(RMDF!N89&gt;=0, RMDF!N89&lt;=1-RMDF!L89, RMDF!N89=ROUND(RMDF!N89,4))</f>
        <v>1</v>
      </c>
      <c r="O89" s="286" t="str">
        <f>IF(P89="","",IF(I89="","",IF(LEFT(I89,13)="Reclaimed pos",RawMaterialCode!$E$569,RawMaterialCode!$E$568)))</f>
        <v>Reclaimed pre-consumer mixed fibers (RM0578)</v>
      </c>
      <c r="P89" s="295">
        <f t="shared" si="10"/>
        <v>1</v>
      </c>
      <c r="Q89" s="202"/>
      <c r="R89" s="203"/>
      <c r="S89" s="204" t="str">
        <f t="shared" si="11"/>
        <v/>
      </c>
      <c r="T89" s="281"/>
      <c r="U89" s="281"/>
      <c r="V89" s="281"/>
      <c r="W89" s="281"/>
      <c r="X89" s="317">
        <f>RMDF!X89</f>
        <v>0</v>
      </c>
      <c r="Y89" s="318" t="str">
        <f>IF(X89=0,"",_xlfn.XLOOKUP(X89,StatePicklist!$1:$1,StatePicklist!$3:$3,"NA",0))</f>
        <v/>
      </c>
      <c r="Z89" s="297" t="str">
        <f ca="1">IF(RMDF!Y89="", "", IF(ISNUMBER(MATCH(RMDF!Y89, INDIRECT(Y89), 0)), "OK", "Invalid"))</f>
        <v/>
      </c>
      <c r="AA89" s="281"/>
      <c r="AB89" s="281"/>
      <c r="AC89" s="281"/>
      <c r="AD89" s="281" t="b">
        <f>AND(RMDF!AG89&gt;=0, RMDF!AG89&lt;=1-RMDF!Z89, RMDF!AG89=ROUND(RMDF!AG89,4))</f>
        <v>1</v>
      </c>
      <c r="AE89" s="317">
        <f>RMDF!AE89</f>
        <v>0</v>
      </c>
      <c r="AF89" s="318" t="str">
        <f>IF(AE89=0,"",_xlfn.XLOOKUP(AE89,StatePicklist!$1:$1,StatePicklist!$3:$3,"NA",0))</f>
        <v/>
      </c>
      <c r="AG89" s="297" t="str">
        <f ca="1">IF(RMDF!AF89="", "", IF(ISNUMBER(MATCH(RMDF!AF89, INDIRECT(AF89), 0)), "OK", "Invalid"))</f>
        <v/>
      </c>
      <c r="AH89" s="281"/>
      <c r="AI89" s="281"/>
      <c r="AJ89" s="281"/>
      <c r="AK89" s="281" t="b">
        <f>AND(RMDF!AN89&gt;=0, RMDF!AN89&lt;=1-SUM(RMDF!Z89,RMDF!AG89), RMDF!AN89=ROUND(RMDF!AN89,4))</f>
        <v>1</v>
      </c>
      <c r="AL89" s="317">
        <f>RMDF!AL89</f>
        <v>0</v>
      </c>
      <c r="AM89" s="318" t="str">
        <f>IF(AL89=0,"",_xlfn.XLOOKUP(AL89,StatePicklist!$1:$1,StatePicklist!$3:$3,"NA",0))</f>
        <v/>
      </c>
      <c r="AN89" s="297" t="str">
        <f ca="1">IF(RMDF!AM89="", "", IF(ISNUMBER(MATCH(RMDF!AM89, INDIRECT(AM89), 0)), "OK", "Invalid"))</f>
        <v/>
      </c>
      <c r="AO89" s="281"/>
      <c r="AP89" s="281"/>
      <c r="AQ89" s="281"/>
      <c r="AR89" s="281" t="b">
        <f>AND(RMDF!AU89&gt;=0, RMDF!AU89&lt;=1-SUM(RMDF!Z89,RMDF!AG89,RMDF!AN89), RMDF!AU89=ROUND(RMDF!AU89,4))</f>
        <v>1</v>
      </c>
      <c r="AS89" s="317">
        <f>RMDF!AS89</f>
        <v>0</v>
      </c>
      <c r="AT89" s="318" t="str">
        <f>IF(AS89=0,"",_xlfn.XLOOKUP(AS89,StatePicklist!$1:$1,StatePicklist!$3:$3,"NA",0))</f>
        <v/>
      </c>
      <c r="AU89" s="297" t="str">
        <f ca="1">IF(RMDF!AT89="", "", IF(ISNUMBER(MATCH(RMDF!AT89, INDIRECT(AT89), 0)), "OK", "Invalid"))</f>
        <v/>
      </c>
      <c r="AV89" s="281"/>
      <c r="AW89" s="281"/>
      <c r="AX89" s="281"/>
      <c r="AY89" s="281" t="b">
        <f>AND(RMDF!BB89&gt;=0, RMDF!BB89&lt;=1-SUM(RMDF!Z89,RMDF!AG89,RMDF!AN89,RMDF!AU89), RMDF!BB89=ROUND(RMDF!BB89,4))</f>
        <v>1</v>
      </c>
      <c r="AZ89" s="317">
        <f>RMDF!AZ89</f>
        <v>0</v>
      </c>
      <c r="BA89" s="318" t="str">
        <f>IF(AZ89=0,"",_xlfn.XLOOKUP(AZ89,StatePicklist!$1:$1,StatePicklist!$3:$3,"NA",0))</f>
        <v/>
      </c>
      <c r="BB89" s="297" t="str">
        <f ca="1">IF(RMDF!BA89="", "", IF(ISNUMBER(MATCH(RMDF!BA89, INDIRECT(BA89), 0)), "OK", "Invalid"))</f>
        <v/>
      </c>
      <c r="BC89" s="281"/>
      <c r="BD89" s="281"/>
      <c r="BE89" s="281"/>
      <c r="BF89" s="281" t="b">
        <f>AND(RMDF!BI89&gt;=0, RMDF!BI89&lt;=1-SUM(RMDF!Z89,RMDF!AG89,RMDF!AN89,RMDF!AU89,RMDF!BB89), RMDF!BI89=ROUND(RMDF!BI89,4))</f>
        <v>1</v>
      </c>
      <c r="BG89" s="317">
        <f>RMDF!BG89</f>
        <v>0</v>
      </c>
      <c r="BH89" s="318" t="str">
        <f>IF(BG89=0,"",_xlfn.XLOOKUP(BG89,StatePicklist!$1:$1,StatePicklist!$3:$3,"NA",0))</f>
        <v/>
      </c>
      <c r="BI89" s="297" t="str">
        <f ca="1">IF(RMDF!BH89="", "", IF(ISNUMBER(MATCH(RMDF!BH89, INDIRECT(BH89), 0)), "OK", "Invalid"))</f>
        <v/>
      </c>
      <c r="BJ89" s="281"/>
      <c r="BK89" s="281"/>
      <c r="BL89" s="281"/>
      <c r="BM89" s="281" t="b">
        <f>AND(RMDF!BP89&gt;=0, RMDF!BP89&lt;=1-SUM(RMDF!Z89,RMDF!AG89,RMDF!AN89,RMDF!AU89,RMDF!BB89,RMDF!BI89), RMDF!BP89=ROUND(RMDF!BP89,4))</f>
        <v>1</v>
      </c>
      <c r="BN89" s="317">
        <f>RMDF!BN89</f>
        <v>0</v>
      </c>
      <c r="BO89" s="318" t="str">
        <f>IF(BN89=0,"",_xlfn.XLOOKUP(BN89,StatePicklist!$1:$1,StatePicklist!$3:$3,"NA",0))</f>
        <v/>
      </c>
      <c r="BP89" s="297" t="str">
        <f ca="1">IF(RMDF!BO89="", "", IF(ISNUMBER(MATCH(RMDF!BO89, INDIRECT(BO89), 0)), "OK", "Invalid"))</f>
        <v/>
      </c>
      <c r="BQ89" s="281"/>
      <c r="BR89" s="281"/>
      <c r="BS89" s="281"/>
      <c r="BT89" s="281" t="b">
        <f>AND(RMDF!BW89&gt;=0, RMDF!BW89&lt;=1-SUM(RMDF!Z89,RMDF!AG89,RMDF!AN89,RMDF!AU89,RMDF!BB89,RMDF!BI89,RMDF!BP89), RMDF!BW89=ROUND(RMDF!BW89,4))</f>
        <v>1</v>
      </c>
      <c r="BU89" s="317">
        <f>RMDF!BU89</f>
        <v>0</v>
      </c>
      <c r="BV89" s="318" t="str">
        <f>IF(BU89=0,"",_xlfn.XLOOKUP(BU89,StatePicklist!$1:$1,StatePicklist!$3:$3,"NA",0))</f>
        <v/>
      </c>
      <c r="BW89" s="297" t="str">
        <f ca="1">IF(RMDF!BV89="", "", IF(ISNUMBER(MATCH(RMDF!BV89, INDIRECT(BV89), 0)), "OK", "Invalid"))</f>
        <v/>
      </c>
      <c r="BX89" s="281"/>
      <c r="BY89" s="281"/>
      <c r="BZ89" s="281"/>
      <c r="CA89" s="281" t="b">
        <f>AND(RMDF!CD89&gt;=0, RMDF!CD89&lt;=1-SUM(RMDF!Z89,RMDF!AG89,RMDF!AN89,RMDF!AU89,RMDF!BB89,RMDF!BI89,RMDF!BP89,RMDF!BW89), RMDF!CD89=ROUND(RMDF!CD89,4))</f>
        <v>1</v>
      </c>
      <c r="CB89" s="317">
        <f>RMDF!CB89</f>
        <v>0</v>
      </c>
      <c r="CC89" s="318" t="str">
        <f>IF(CB89=0,"",_xlfn.XLOOKUP(CB89,StatePicklist!$1:$1,StatePicklist!$3:$3,"NA",0))</f>
        <v/>
      </c>
      <c r="CD89" s="297" t="str">
        <f ca="1">IF(RMDF!CC89="", "", IF(ISNUMBER(MATCH(RMDF!CC89, INDIRECT(CC89), 0)), "OK", "Invalid"))</f>
        <v/>
      </c>
      <c r="CE89" s="281"/>
      <c r="CF89" s="281"/>
      <c r="CG89" s="281"/>
      <c r="CH89" s="281" t="b">
        <f>AND(RMDF!CK89&gt;=0, RMDF!CK89&lt;=1-SUM(RMDF!Z89,RMDF!AG89,RMDF!AN89,RMDF!AU89,RMDF!BB89,RMDF!BI89,RMDF!BP89,RMDF!BW89,RMDF!CD89), RMDF!CK89=ROUND(RMDF!CK89,4))</f>
        <v>1</v>
      </c>
      <c r="CI89" s="317">
        <f>RMDF!CI89</f>
        <v>0</v>
      </c>
      <c r="CJ89" s="318" t="str">
        <f>IF(CI89=0,"",_xlfn.XLOOKUP(CI89,StatePicklist!$1:$1,StatePicklist!$3:$3,"NA",0))</f>
        <v/>
      </c>
      <c r="CK89" s="297" t="str">
        <f ca="1">IF(RMDF!CJ89="", "", IF(ISNUMBER(MATCH(RMDF!CJ89, INDIRECT(CJ89), 0)), "OK", "Invalid"))</f>
        <v/>
      </c>
      <c r="CL89" s="281"/>
      <c r="CM89" s="281"/>
      <c r="CN89" s="281"/>
      <c r="CO89" s="281" t="b">
        <f>AND(RMDF!CR89&gt;=0, RMDF!CR89&lt;=1-SUM(RMDF!Z89,RMDF!AG89,RMDF!AN89,RMDF!AU89,RMDF!BB89,RMDF!BI89,RMDF!BP89,RMDF!BW89,RMDF!CD89,RMDF!CK89), RMDF!CR89=ROUND(RMDF!CR89,4))</f>
        <v>1</v>
      </c>
      <c r="CP89" s="317">
        <f>RMDF!CP89</f>
        <v>0</v>
      </c>
      <c r="CQ89" s="318" t="str">
        <f>IF(CP89=0,"",_xlfn.XLOOKUP(CP89,StatePicklist!$1:$1,StatePicklist!$3:$3,"NA",0))</f>
        <v/>
      </c>
      <c r="CR89" s="297" t="str">
        <f ca="1">IF(RMDF!CQ89="", "", IF(ISNUMBER(MATCH(RMDF!CQ89, INDIRECT(CQ89), 0)), "OK", "Invalid"))</f>
        <v/>
      </c>
      <c r="CS89" s="281"/>
      <c r="CT89" s="281"/>
      <c r="CU89" s="281"/>
      <c r="CV89" s="281" t="b">
        <f>AND(RMDF!CY89&gt;=0, RMDF!CY89&lt;=1-SUM(RMDF!Z89,RMDF!AG89,RMDF!AN89,RMDF!AU89,RMDF!BB89,RMDF!BI89,RMDF!BP89,RMDF!BW89,RMDF!CD89,RMDF!CK89,RMDF!CR89), RMDF!CY89=ROUND(RMDF!CY89,4))</f>
        <v>1</v>
      </c>
      <c r="CW89" s="317">
        <f>RMDF!CW89</f>
        <v>0</v>
      </c>
      <c r="CX89" s="318" t="str">
        <f>IF(CW89=0,"",_xlfn.XLOOKUP(CW89,StatePicklist!$1:$1,StatePicklist!$3:$3,"NA",0))</f>
        <v/>
      </c>
      <c r="CY89" s="297" t="str">
        <f ca="1">IF(RMDF!CX89="", "", IF(ISNUMBER(MATCH(RMDF!CX89, INDIRECT(CX89), 0)), "OK", "Invalid"))</f>
        <v/>
      </c>
      <c r="CZ89" s="281"/>
      <c r="DA89" s="281"/>
      <c r="DB89" s="281"/>
      <c r="DC89" s="281" t="b">
        <f>AND(RMDF!DF89&gt;=0, RMDF!DF89&lt;=1-SUM(RMDF!Z89,RMDF!AG89,RMDF!AN89,RMDF!AU89,RMDF!BB89,RMDF!BI89,RMDF!BP89,RMDF!BW89,RMDF!CD89,RMDF!CK89,RMDF!CR89,RMDF!CY89), RMDF!DF89=ROUND(RMDF!DF89,4))</f>
        <v>1</v>
      </c>
      <c r="DD89" s="317">
        <f>RMDF!DD89</f>
        <v>0</v>
      </c>
      <c r="DE89" s="318" t="str">
        <f>IF(DD89=0,"",_xlfn.XLOOKUP(DD89,StatePicklist!$1:$1,StatePicklist!$3:$3,"NA",0))</f>
        <v/>
      </c>
      <c r="DF89" s="297" t="str">
        <f ca="1">IF(RMDF!DE89="", "", IF(ISNUMBER(MATCH(RMDF!DE89, INDIRECT(DE89), 0)), "OK", "Invalid"))</f>
        <v/>
      </c>
      <c r="DG89" s="281"/>
      <c r="DH89" s="281"/>
      <c r="DI89" s="281"/>
      <c r="DJ89" s="281" t="b">
        <f>AND(RMDF!DM89&gt;=0, RMDF!DM89&lt;=1-SUM(RMDF!Z89,RMDF!AG89,RMDF!AN89,RMDF!AU89,RMDF!BB89,RMDF!BI89,RMDF!BP89,RMDF!BW89,RMDF!CD89,RMDF!CK89,RMDF!CR89,RMDF!CY89,RMDF!DF89), RMDF!DM89=ROUND(RMDF!DM89,4))</f>
        <v>1</v>
      </c>
      <c r="DK89" s="317">
        <f>RMDF!DK89</f>
        <v>0</v>
      </c>
      <c r="DL89" s="318" t="str">
        <f>IF(DK89=0,"",_xlfn.XLOOKUP(DK89,StatePicklist!$1:$1,StatePicklist!$3:$3,"NA",0))</f>
        <v/>
      </c>
      <c r="DM89" s="297" t="str">
        <f ca="1">IF(RMDF!DL89="", "", IF(ISNUMBER(MATCH(RMDF!DL89, INDIRECT(DL89), 0)), "OK", "Invalid"))</f>
        <v/>
      </c>
      <c r="DN89" s="281"/>
      <c r="DO89" s="281"/>
      <c r="DP89" s="281"/>
      <c r="DQ89" s="281" t="b">
        <f>AND(RMDF!DT89&gt;=0, RMDF!DT89&lt;=1-SUM(RMDF!Z89,RMDF!AG89,RMDF!AN89,RMDF!AU89,RMDF!BB89,RMDF!BI89,RMDF!BP89,RMDF!BW89,RMDF!CD89,RMDF!CK89,RMDF!CR89,RMDF!CY89,RMDF!DF89,RMDF!DM89), RMDF!DT89=ROUND(RMDF!DT89,4))</f>
        <v>1</v>
      </c>
      <c r="DR89" s="317">
        <f>RMDF!DR89</f>
        <v>0</v>
      </c>
      <c r="DS89" s="318" t="str">
        <f>IF(DR89=0,"",_xlfn.XLOOKUP(DR89,StatePicklist!$1:$1,StatePicklist!$3:$3,"NA",0))</f>
        <v/>
      </c>
      <c r="DT89" s="297" t="str">
        <f ca="1">IF(RMDF!DS89="", "", IF(ISNUMBER(MATCH(RMDF!DS89, INDIRECT(DS89), 0)), "OK", "Invalid"))</f>
        <v/>
      </c>
      <c r="DU89" s="281"/>
      <c r="DV89" s="281"/>
      <c r="DW89" s="281"/>
      <c r="DX89" s="281" t="b">
        <f>AND(RMDF!EA89&gt;=0, RMDF!EA89&lt;=1-SUM(RMDF!Z89,RMDF!AG89,RMDF!AN89,RMDF!AU89,RMDF!BB89,RMDF!BI89,RMDF!BP89,RMDF!BW89,RMDF!CD89,RMDF!CK89,RMDF!CR89,RMDF!CY89,RMDF!DF89,RMDF!DM89,RMDF!DT89), RMDF!EA89=ROUND(RMDF!EA89,4))</f>
        <v>1</v>
      </c>
      <c r="DY89" s="317">
        <f>RMDF!DY89</f>
        <v>0</v>
      </c>
      <c r="DZ89" s="318" t="str">
        <f>IF(DY89=0,"",_xlfn.XLOOKUP(DY89,StatePicklist!$1:$1,StatePicklist!$3:$3,"NA",0))</f>
        <v/>
      </c>
      <c r="EA89" s="297" t="str">
        <f ca="1">IF(RMDF!DZ89="", "", IF(ISNUMBER(MATCH(RMDF!DZ89, INDIRECT(DZ89), 0)), "OK", "Invalid"))</f>
        <v/>
      </c>
      <c r="EB89" s="281"/>
      <c r="EC89" s="281"/>
      <c r="ED89" s="281"/>
      <c r="EE89" s="281" t="b">
        <f>AND(RMDF!EH89&gt;=0, RMDF!EH89&lt;=1-SUM(RMDF!Z89,RMDF!AG89,RMDF!AN89,RMDF!AU89,RMDF!BB89,RMDF!BI89,RMDF!BP89,RMDF!BW89,RMDF!CD89,RMDF!CK89,RMDF!CR89,RMDF!CY89,RMDF!DF89,RMDF!DM89,RMDF!DT89,RMDF!EA89), RMDF!EH89=ROUND(RMDF!EH89,4))</f>
        <v>1</v>
      </c>
      <c r="EF89" s="317">
        <f>RMDF!EF89</f>
        <v>0</v>
      </c>
      <c r="EG89" s="318" t="str">
        <f>IF(EF89=0,"",_xlfn.XLOOKUP(EF89,StatePicklist!$1:$1,StatePicklist!$3:$3,"NA",0))</f>
        <v/>
      </c>
      <c r="EH89" s="297" t="str">
        <f ca="1">IF(RMDF!EG89="", "", IF(ISNUMBER(MATCH(RMDF!EG89, INDIRECT(EG89), 0)), "OK", "Invalid"))</f>
        <v/>
      </c>
      <c r="EI89" s="281"/>
      <c r="EJ89" s="281"/>
      <c r="EK89" s="281"/>
      <c r="EL89" s="281" t="b">
        <f>AND(RMDF!EO89&gt;=0, RMDF!EO89&lt;=1-SUM(RMDF!Z89,RMDF!AG89,RMDF!AN89,RMDF!AU89,RMDF!BB89,RMDF!BI89,RMDF!BP89,RMDF!BW89,RMDF!CD89,RMDF!CK89,RMDF!CR89,RMDF!CY89,RMDF!DF89,RMDF!DM89,RMDF!DT89,RMDF!EA89,RMDF!EH89), RMDF!EO89=ROUND(RMDF!EO89,4))</f>
        <v>1</v>
      </c>
      <c r="EM89" s="317">
        <f>RMDF!EM89</f>
        <v>0</v>
      </c>
      <c r="EN89" s="318" t="str">
        <f>IF(EM89=0,"",_xlfn.XLOOKUP(EM89,StatePicklist!$1:$1,StatePicklist!$3:$3,"NA",0))</f>
        <v/>
      </c>
      <c r="EO89" s="297" t="str">
        <f ca="1">IF(RMDF!EN89="", "", IF(ISNUMBER(MATCH(RMDF!EN89, INDIRECT(EN89), 0)), "OK", "Invalid"))</f>
        <v/>
      </c>
      <c r="EP89" s="281"/>
      <c r="EQ89" s="281"/>
      <c r="ER89" s="281"/>
      <c r="ES89" s="281" t="b">
        <f>AND(RMDF!EV89&gt;=0, RMDF!EV89&lt;=1-SUM(RMDF!Z89,RMDF!AG89,RMDF!AN89,RMDF!AU89,RMDF!BB89,RMDF!BI89,RMDF!BP89,RMDF!BW89,RMDF!CD89,RMDF!CK89,RMDF!CR89,RMDF!CY89,RMDF!DF89,RMDF!DM89,RMDF!DT89,RMDF!EA89,RMDF!EH89,RMDF!EO89), RMDF!EV89=ROUND(RMDF!EV89,4))</f>
        <v>1</v>
      </c>
      <c r="ET89" s="317">
        <f>RMDF!ET89</f>
        <v>0</v>
      </c>
      <c r="EU89" s="318" t="str">
        <f>IF(ET89=0,"",_xlfn.XLOOKUP(ET89,StatePicklist!$1:$1,StatePicklist!$3:$3,"NA",0))</f>
        <v/>
      </c>
      <c r="EV89" s="297" t="str">
        <f ca="1">IF(RMDF!EU89="", "", IF(ISNUMBER(MATCH(RMDF!EU89, INDIRECT(EU89), 0)), "OK", "Invalid"))</f>
        <v/>
      </c>
      <c r="EW89" s="281"/>
      <c r="EX89" s="281"/>
      <c r="EY89" s="281"/>
      <c r="EZ89" s="281" t="b">
        <f>AND(RMDF!FC89&gt;=0, RMDF!FC89&lt;=1-SUM(RMDF!Z89,RMDF!AG89,RMDF!AN89,RMDF!AU89,RMDF!BB89,RMDF!BI89,RMDF!BP89,RMDF!BW89,RMDF!CD89,RMDF!CK89,RMDF!CR89,RMDF!CY89,RMDF!DF89,RMDF!DM89,RMDF!DT89,RMDF!EA89,RMDF!EH89,RMDF!EO89,RMDF!EV89), RMDF!FC89=ROUND(RMDF!FC89,4))</f>
        <v>1</v>
      </c>
      <c r="FA89" s="317">
        <f>RMDF!FA89</f>
        <v>0</v>
      </c>
      <c r="FB89" s="318" t="str">
        <f>IF(FA89=0,"",_xlfn.XLOOKUP(FA89,StatePicklist!$1:$1,StatePicklist!$3:$3,"NA",0))</f>
        <v/>
      </c>
      <c r="FC89" s="297" t="str">
        <f ca="1">IF(RMDF!FB89="", "", IF(ISNUMBER(MATCH(RMDF!FB89, INDIRECT(FB89), 0)), "OK", "Invalid"))</f>
        <v/>
      </c>
    </row>
    <row r="90" spans="1:159" s="205" customFormat="1" ht="39.9" customHeight="1" x14ac:dyDescent="0.25">
      <c r="A90" s="206"/>
      <c r="B90" s="196"/>
      <c r="C90" s="197"/>
      <c r="D90" s="198"/>
      <c r="E90" s="199"/>
      <c r="F90" s="200"/>
      <c r="G90" s="201"/>
      <c r="H90" s="292"/>
      <c r="I90" s="305">
        <f>RMDF!I90</f>
        <v>0</v>
      </c>
      <c r="J90" s="305" t="str">
        <f>IF(I90=ProductCode!$B$30,"PDReclPost",IF(OR(I90=ProductCode!$C$30,I90=ProductCode!$E$30,I90=ProductCode!$G$30),"PDPreCon",IF(OR(I90=ProductCode!$D$30,I90=ProductCode!$F$30),"PDNotReclPost","")))</f>
        <v/>
      </c>
      <c r="K90" s="305" t="str">
        <f t="shared" si="9"/>
        <v/>
      </c>
      <c r="L90" s="289"/>
      <c r="M90" s="305" t="str">
        <f t="shared" si="9"/>
        <v/>
      </c>
      <c r="N90" s="289" t="b">
        <f>AND(RMDF!N90&gt;=0, RMDF!N90&lt;=1-RMDF!L90, RMDF!N90=ROUND(RMDF!N90,4))</f>
        <v>1</v>
      </c>
      <c r="O90" s="286" t="str">
        <f>IF(P90="","",IF(I90="","",IF(LEFT(I90,13)="Reclaimed pos",RawMaterialCode!$E$569,RawMaterialCode!$E$568)))</f>
        <v>Reclaimed pre-consumer mixed fibers (RM0578)</v>
      </c>
      <c r="P90" s="295">
        <f t="shared" si="10"/>
        <v>1</v>
      </c>
      <c r="Q90" s="202"/>
      <c r="R90" s="203"/>
      <c r="S90" s="204" t="str">
        <f t="shared" si="11"/>
        <v/>
      </c>
      <c r="T90" s="281"/>
      <c r="U90" s="281"/>
      <c r="V90" s="281"/>
      <c r="W90" s="281"/>
      <c r="X90" s="317">
        <f>RMDF!X90</f>
        <v>0</v>
      </c>
      <c r="Y90" s="318" t="str">
        <f>IF(X90=0,"",_xlfn.XLOOKUP(X90,StatePicklist!$1:$1,StatePicklist!$3:$3,"NA",0))</f>
        <v/>
      </c>
      <c r="Z90" s="297" t="str">
        <f ca="1">IF(RMDF!Y90="", "", IF(ISNUMBER(MATCH(RMDF!Y90, INDIRECT(Y90), 0)), "OK", "Invalid"))</f>
        <v/>
      </c>
      <c r="AA90" s="281"/>
      <c r="AB90" s="281"/>
      <c r="AC90" s="281"/>
      <c r="AD90" s="281" t="b">
        <f>AND(RMDF!AG90&gt;=0, RMDF!AG90&lt;=1-RMDF!Z90, RMDF!AG90=ROUND(RMDF!AG90,4))</f>
        <v>1</v>
      </c>
      <c r="AE90" s="317">
        <f>RMDF!AE90</f>
        <v>0</v>
      </c>
      <c r="AF90" s="318" t="str">
        <f>IF(AE90=0,"",_xlfn.XLOOKUP(AE90,StatePicklist!$1:$1,StatePicklist!$3:$3,"NA",0))</f>
        <v/>
      </c>
      <c r="AG90" s="297" t="str">
        <f ca="1">IF(RMDF!AF90="", "", IF(ISNUMBER(MATCH(RMDF!AF90, INDIRECT(AF90), 0)), "OK", "Invalid"))</f>
        <v/>
      </c>
      <c r="AH90" s="281"/>
      <c r="AI90" s="281"/>
      <c r="AJ90" s="281"/>
      <c r="AK90" s="281" t="b">
        <f>AND(RMDF!AN90&gt;=0, RMDF!AN90&lt;=1-SUM(RMDF!Z90,RMDF!AG90), RMDF!AN90=ROUND(RMDF!AN90,4))</f>
        <v>1</v>
      </c>
      <c r="AL90" s="317">
        <f>RMDF!AL90</f>
        <v>0</v>
      </c>
      <c r="AM90" s="318" t="str">
        <f>IF(AL90=0,"",_xlfn.XLOOKUP(AL90,StatePicklist!$1:$1,StatePicklist!$3:$3,"NA",0))</f>
        <v/>
      </c>
      <c r="AN90" s="297" t="str">
        <f ca="1">IF(RMDF!AM90="", "", IF(ISNUMBER(MATCH(RMDF!AM90, INDIRECT(AM90), 0)), "OK", "Invalid"))</f>
        <v/>
      </c>
      <c r="AO90" s="281"/>
      <c r="AP90" s="281"/>
      <c r="AQ90" s="281"/>
      <c r="AR90" s="281" t="b">
        <f>AND(RMDF!AU90&gt;=0, RMDF!AU90&lt;=1-SUM(RMDF!Z90,RMDF!AG90,RMDF!AN90), RMDF!AU90=ROUND(RMDF!AU90,4))</f>
        <v>1</v>
      </c>
      <c r="AS90" s="317">
        <f>RMDF!AS90</f>
        <v>0</v>
      </c>
      <c r="AT90" s="318" t="str">
        <f>IF(AS90=0,"",_xlfn.XLOOKUP(AS90,StatePicklist!$1:$1,StatePicklist!$3:$3,"NA",0))</f>
        <v/>
      </c>
      <c r="AU90" s="297" t="str">
        <f ca="1">IF(RMDF!AT90="", "", IF(ISNUMBER(MATCH(RMDF!AT90, INDIRECT(AT90), 0)), "OK", "Invalid"))</f>
        <v/>
      </c>
      <c r="AV90" s="281"/>
      <c r="AW90" s="281"/>
      <c r="AX90" s="281"/>
      <c r="AY90" s="281" t="b">
        <f>AND(RMDF!BB90&gt;=0, RMDF!BB90&lt;=1-SUM(RMDF!Z90,RMDF!AG90,RMDF!AN90,RMDF!AU90), RMDF!BB90=ROUND(RMDF!BB90,4))</f>
        <v>1</v>
      </c>
      <c r="AZ90" s="317">
        <f>RMDF!AZ90</f>
        <v>0</v>
      </c>
      <c r="BA90" s="318" t="str">
        <f>IF(AZ90=0,"",_xlfn.XLOOKUP(AZ90,StatePicklist!$1:$1,StatePicklist!$3:$3,"NA",0))</f>
        <v/>
      </c>
      <c r="BB90" s="297" t="str">
        <f ca="1">IF(RMDF!BA90="", "", IF(ISNUMBER(MATCH(RMDF!BA90, INDIRECT(BA90), 0)), "OK", "Invalid"))</f>
        <v/>
      </c>
      <c r="BC90" s="281"/>
      <c r="BD90" s="281"/>
      <c r="BE90" s="281"/>
      <c r="BF90" s="281" t="b">
        <f>AND(RMDF!BI90&gt;=0, RMDF!BI90&lt;=1-SUM(RMDF!Z90,RMDF!AG90,RMDF!AN90,RMDF!AU90,RMDF!BB90), RMDF!BI90=ROUND(RMDF!BI90,4))</f>
        <v>1</v>
      </c>
      <c r="BG90" s="317">
        <f>RMDF!BG90</f>
        <v>0</v>
      </c>
      <c r="BH90" s="318" t="str">
        <f>IF(BG90=0,"",_xlfn.XLOOKUP(BG90,StatePicklist!$1:$1,StatePicklist!$3:$3,"NA",0))</f>
        <v/>
      </c>
      <c r="BI90" s="297" t="str">
        <f ca="1">IF(RMDF!BH90="", "", IF(ISNUMBER(MATCH(RMDF!BH90, INDIRECT(BH90), 0)), "OK", "Invalid"))</f>
        <v/>
      </c>
      <c r="BJ90" s="281"/>
      <c r="BK90" s="281"/>
      <c r="BL90" s="281"/>
      <c r="BM90" s="281" t="b">
        <f>AND(RMDF!BP90&gt;=0, RMDF!BP90&lt;=1-SUM(RMDF!Z90,RMDF!AG90,RMDF!AN90,RMDF!AU90,RMDF!BB90,RMDF!BI90), RMDF!BP90=ROUND(RMDF!BP90,4))</f>
        <v>1</v>
      </c>
      <c r="BN90" s="317">
        <f>RMDF!BN90</f>
        <v>0</v>
      </c>
      <c r="BO90" s="318" t="str">
        <f>IF(BN90=0,"",_xlfn.XLOOKUP(BN90,StatePicklist!$1:$1,StatePicklist!$3:$3,"NA",0))</f>
        <v/>
      </c>
      <c r="BP90" s="297" t="str">
        <f ca="1">IF(RMDF!BO90="", "", IF(ISNUMBER(MATCH(RMDF!BO90, INDIRECT(BO90), 0)), "OK", "Invalid"))</f>
        <v/>
      </c>
      <c r="BQ90" s="281"/>
      <c r="BR90" s="281"/>
      <c r="BS90" s="281"/>
      <c r="BT90" s="281" t="b">
        <f>AND(RMDF!BW90&gt;=0, RMDF!BW90&lt;=1-SUM(RMDF!Z90,RMDF!AG90,RMDF!AN90,RMDF!AU90,RMDF!BB90,RMDF!BI90,RMDF!BP90), RMDF!BW90=ROUND(RMDF!BW90,4))</f>
        <v>1</v>
      </c>
      <c r="BU90" s="317">
        <f>RMDF!BU90</f>
        <v>0</v>
      </c>
      <c r="BV90" s="318" t="str">
        <f>IF(BU90=0,"",_xlfn.XLOOKUP(BU90,StatePicklist!$1:$1,StatePicklist!$3:$3,"NA",0))</f>
        <v/>
      </c>
      <c r="BW90" s="297" t="str">
        <f ca="1">IF(RMDF!BV90="", "", IF(ISNUMBER(MATCH(RMDF!BV90, INDIRECT(BV90), 0)), "OK", "Invalid"))</f>
        <v/>
      </c>
      <c r="BX90" s="281"/>
      <c r="BY90" s="281"/>
      <c r="BZ90" s="281"/>
      <c r="CA90" s="281" t="b">
        <f>AND(RMDF!CD90&gt;=0, RMDF!CD90&lt;=1-SUM(RMDF!Z90,RMDF!AG90,RMDF!AN90,RMDF!AU90,RMDF!BB90,RMDF!BI90,RMDF!BP90,RMDF!BW90), RMDF!CD90=ROUND(RMDF!CD90,4))</f>
        <v>1</v>
      </c>
      <c r="CB90" s="317">
        <f>RMDF!CB90</f>
        <v>0</v>
      </c>
      <c r="CC90" s="318" t="str">
        <f>IF(CB90=0,"",_xlfn.XLOOKUP(CB90,StatePicklist!$1:$1,StatePicklist!$3:$3,"NA",0))</f>
        <v/>
      </c>
      <c r="CD90" s="297" t="str">
        <f ca="1">IF(RMDF!CC90="", "", IF(ISNUMBER(MATCH(RMDF!CC90, INDIRECT(CC90), 0)), "OK", "Invalid"))</f>
        <v/>
      </c>
      <c r="CE90" s="281"/>
      <c r="CF90" s="281"/>
      <c r="CG90" s="281"/>
      <c r="CH90" s="281" t="b">
        <f>AND(RMDF!CK90&gt;=0, RMDF!CK90&lt;=1-SUM(RMDF!Z90,RMDF!AG90,RMDF!AN90,RMDF!AU90,RMDF!BB90,RMDF!BI90,RMDF!BP90,RMDF!BW90,RMDF!CD90), RMDF!CK90=ROUND(RMDF!CK90,4))</f>
        <v>1</v>
      </c>
      <c r="CI90" s="317">
        <f>RMDF!CI90</f>
        <v>0</v>
      </c>
      <c r="CJ90" s="318" t="str">
        <f>IF(CI90=0,"",_xlfn.XLOOKUP(CI90,StatePicklist!$1:$1,StatePicklist!$3:$3,"NA",0))</f>
        <v/>
      </c>
      <c r="CK90" s="297" t="str">
        <f ca="1">IF(RMDF!CJ90="", "", IF(ISNUMBER(MATCH(RMDF!CJ90, INDIRECT(CJ90), 0)), "OK", "Invalid"))</f>
        <v/>
      </c>
      <c r="CL90" s="281"/>
      <c r="CM90" s="281"/>
      <c r="CN90" s="281"/>
      <c r="CO90" s="281" t="b">
        <f>AND(RMDF!CR90&gt;=0, RMDF!CR90&lt;=1-SUM(RMDF!Z90,RMDF!AG90,RMDF!AN90,RMDF!AU90,RMDF!BB90,RMDF!BI90,RMDF!BP90,RMDF!BW90,RMDF!CD90,RMDF!CK90), RMDF!CR90=ROUND(RMDF!CR90,4))</f>
        <v>1</v>
      </c>
      <c r="CP90" s="317">
        <f>RMDF!CP90</f>
        <v>0</v>
      </c>
      <c r="CQ90" s="318" t="str">
        <f>IF(CP90=0,"",_xlfn.XLOOKUP(CP90,StatePicklist!$1:$1,StatePicklist!$3:$3,"NA",0))</f>
        <v/>
      </c>
      <c r="CR90" s="297" t="str">
        <f ca="1">IF(RMDF!CQ90="", "", IF(ISNUMBER(MATCH(RMDF!CQ90, INDIRECT(CQ90), 0)), "OK", "Invalid"))</f>
        <v/>
      </c>
      <c r="CS90" s="281"/>
      <c r="CT90" s="281"/>
      <c r="CU90" s="281"/>
      <c r="CV90" s="281" t="b">
        <f>AND(RMDF!CY90&gt;=0, RMDF!CY90&lt;=1-SUM(RMDF!Z90,RMDF!AG90,RMDF!AN90,RMDF!AU90,RMDF!BB90,RMDF!BI90,RMDF!BP90,RMDF!BW90,RMDF!CD90,RMDF!CK90,RMDF!CR90), RMDF!CY90=ROUND(RMDF!CY90,4))</f>
        <v>1</v>
      </c>
      <c r="CW90" s="317">
        <f>RMDF!CW90</f>
        <v>0</v>
      </c>
      <c r="CX90" s="318" t="str">
        <f>IF(CW90=0,"",_xlfn.XLOOKUP(CW90,StatePicklist!$1:$1,StatePicklist!$3:$3,"NA",0))</f>
        <v/>
      </c>
      <c r="CY90" s="297" t="str">
        <f ca="1">IF(RMDF!CX90="", "", IF(ISNUMBER(MATCH(RMDF!CX90, INDIRECT(CX90), 0)), "OK", "Invalid"))</f>
        <v/>
      </c>
      <c r="CZ90" s="281"/>
      <c r="DA90" s="281"/>
      <c r="DB90" s="281"/>
      <c r="DC90" s="281" t="b">
        <f>AND(RMDF!DF90&gt;=0, RMDF!DF90&lt;=1-SUM(RMDF!Z90,RMDF!AG90,RMDF!AN90,RMDF!AU90,RMDF!BB90,RMDF!BI90,RMDF!BP90,RMDF!BW90,RMDF!CD90,RMDF!CK90,RMDF!CR90,RMDF!CY90), RMDF!DF90=ROUND(RMDF!DF90,4))</f>
        <v>1</v>
      </c>
      <c r="DD90" s="317">
        <f>RMDF!DD90</f>
        <v>0</v>
      </c>
      <c r="DE90" s="318" t="str">
        <f>IF(DD90=0,"",_xlfn.XLOOKUP(DD90,StatePicklist!$1:$1,StatePicklist!$3:$3,"NA",0))</f>
        <v/>
      </c>
      <c r="DF90" s="297" t="str">
        <f ca="1">IF(RMDF!DE90="", "", IF(ISNUMBER(MATCH(RMDF!DE90, INDIRECT(DE90), 0)), "OK", "Invalid"))</f>
        <v/>
      </c>
      <c r="DG90" s="281"/>
      <c r="DH90" s="281"/>
      <c r="DI90" s="281"/>
      <c r="DJ90" s="281" t="b">
        <f>AND(RMDF!DM90&gt;=0, RMDF!DM90&lt;=1-SUM(RMDF!Z90,RMDF!AG90,RMDF!AN90,RMDF!AU90,RMDF!BB90,RMDF!BI90,RMDF!BP90,RMDF!BW90,RMDF!CD90,RMDF!CK90,RMDF!CR90,RMDF!CY90,RMDF!DF90), RMDF!DM90=ROUND(RMDF!DM90,4))</f>
        <v>1</v>
      </c>
      <c r="DK90" s="317">
        <f>RMDF!DK90</f>
        <v>0</v>
      </c>
      <c r="DL90" s="318" t="str">
        <f>IF(DK90=0,"",_xlfn.XLOOKUP(DK90,StatePicklist!$1:$1,StatePicklist!$3:$3,"NA",0))</f>
        <v/>
      </c>
      <c r="DM90" s="297" t="str">
        <f ca="1">IF(RMDF!DL90="", "", IF(ISNUMBER(MATCH(RMDF!DL90, INDIRECT(DL90), 0)), "OK", "Invalid"))</f>
        <v/>
      </c>
      <c r="DN90" s="281"/>
      <c r="DO90" s="281"/>
      <c r="DP90" s="281"/>
      <c r="DQ90" s="281" t="b">
        <f>AND(RMDF!DT90&gt;=0, RMDF!DT90&lt;=1-SUM(RMDF!Z90,RMDF!AG90,RMDF!AN90,RMDF!AU90,RMDF!BB90,RMDF!BI90,RMDF!BP90,RMDF!BW90,RMDF!CD90,RMDF!CK90,RMDF!CR90,RMDF!CY90,RMDF!DF90,RMDF!DM90), RMDF!DT90=ROUND(RMDF!DT90,4))</f>
        <v>1</v>
      </c>
      <c r="DR90" s="317">
        <f>RMDF!DR90</f>
        <v>0</v>
      </c>
      <c r="DS90" s="318" t="str">
        <f>IF(DR90=0,"",_xlfn.XLOOKUP(DR90,StatePicklist!$1:$1,StatePicklist!$3:$3,"NA",0))</f>
        <v/>
      </c>
      <c r="DT90" s="297" t="str">
        <f ca="1">IF(RMDF!DS90="", "", IF(ISNUMBER(MATCH(RMDF!DS90, INDIRECT(DS90), 0)), "OK", "Invalid"))</f>
        <v/>
      </c>
      <c r="DU90" s="281"/>
      <c r="DV90" s="281"/>
      <c r="DW90" s="281"/>
      <c r="DX90" s="281" t="b">
        <f>AND(RMDF!EA90&gt;=0, RMDF!EA90&lt;=1-SUM(RMDF!Z90,RMDF!AG90,RMDF!AN90,RMDF!AU90,RMDF!BB90,RMDF!BI90,RMDF!BP90,RMDF!BW90,RMDF!CD90,RMDF!CK90,RMDF!CR90,RMDF!CY90,RMDF!DF90,RMDF!DM90,RMDF!DT90), RMDF!EA90=ROUND(RMDF!EA90,4))</f>
        <v>1</v>
      </c>
      <c r="DY90" s="317">
        <f>RMDF!DY90</f>
        <v>0</v>
      </c>
      <c r="DZ90" s="318" t="str">
        <f>IF(DY90=0,"",_xlfn.XLOOKUP(DY90,StatePicklist!$1:$1,StatePicklist!$3:$3,"NA",0))</f>
        <v/>
      </c>
      <c r="EA90" s="297" t="str">
        <f ca="1">IF(RMDF!DZ90="", "", IF(ISNUMBER(MATCH(RMDF!DZ90, INDIRECT(DZ90), 0)), "OK", "Invalid"))</f>
        <v/>
      </c>
      <c r="EB90" s="281"/>
      <c r="EC90" s="281"/>
      <c r="ED90" s="281"/>
      <c r="EE90" s="281" t="b">
        <f>AND(RMDF!EH90&gt;=0, RMDF!EH90&lt;=1-SUM(RMDF!Z90,RMDF!AG90,RMDF!AN90,RMDF!AU90,RMDF!BB90,RMDF!BI90,RMDF!BP90,RMDF!BW90,RMDF!CD90,RMDF!CK90,RMDF!CR90,RMDF!CY90,RMDF!DF90,RMDF!DM90,RMDF!DT90,RMDF!EA90), RMDF!EH90=ROUND(RMDF!EH90,4))</f>
        <v>1</v>
      </c>
      <c r="EF90" s="317">
        <f>RMDF!EF90</f>
        <v>0</v>
      </c>
      <c r="EG90" s="318" t="str">
        <f>IF(EF90=0,"",_xlfn.XLOOKUP(EF90,StatePicklist!$1:$1,StatePicklist!$3:$3,"NA",0))</f>
        <v/>
      </c>
      <c r="EH90" s="297" t="str">
        <f ca="1">IF(RMDF!EG90="", "", IF(ISNUMBER(MATCH(RMDF!EG90, INDIRECT(EG90), 0)), "OK", "Invalid"))</f>
        <v/>
      </c>
      <c r="EI90" s="281"/>
      <c r="EJ90" s="281"/>
      <c r="EK90" s="281"/>
      <c r="EL90" s="281" t="b">
        <f>AND(RMDF!EO90&gt;=0, RMDF!EO90&lt;=1-SUM(RMDF!Z90,RMDF!AG90,RMDF!AN90,RMDF!AU90,RMDF!BB90,RMDF!BI90,RMDF!BP90,RMDF!BW90,RMDF!CD90,RMDF!CK90,RMDF!CR90,RMDF!CY90,RMDF!DF90,RMDF!DM90,RMDF!DT90,RMDF!EA90,RMDF!EH90), RMDF!EO90=ROUND(RMDF!EO90,4))</f>
        <v>1</v>
      </c>
      <c r="EM90" s="317">
        <f>RMDF!EM90</f>
        <v>0</v>
      </c>
      <c r="EN90" s="318" t="str">
        <f>IF(EM90=0,"",_xlfn.XLOOKUP(EM90,StatePicklist!$1:$1,StatePicklist!$3:$3,"NA",0))</f>
        <v/>
      </c>
      <c r="EO90" s="297" t="str">
        <f ca="1">IF(RMDF!EN90="", "", IF(ISNUMBER(MATCH(RMDF!EN90, INDIRECT(EN90), 0)), "OK", "Invalid"))</f>
        <v/>
      </c>
      <c r="EP90" s="281"/>
      <c r="EQ90" s="281"/>
      <c r="ER90" s="281"/>
      <c r="ES90" s="281" t="b">
        <f>AND(RMDF!EV90&gt;=0, RMDF!EV90&lt;=1-SUM(RMDF!Z90,RMDF!AG90,RMDF!AN90,RMDF!AU90,RMDF!BB90,RMDF!BI90,RMDF!BP90,RMDF!BW90,RMDF!CD90,RMDF!CK90,RMDF!CR90,RMDF!CY90,RMDF!DF90,RMDF!DM90,RMDF!DT90,RMDF!EA90,RMDF!EH90,RMDF!EO90), RMDF!EV90=ROUND(RMDF!EV90,4))</f>
        <v>1</v>
      </c>
      <c r="ET90" s="317">
        <f>RMDF!ET90</f>
        <v>0</v>
      </c>
      <c r="EU90" s="318" t="str">
        <f>IF(ET90=0,"",_xlfn.XLOOKUP(ET90,StatePicklist!$1:$1,StatePicklist!$3:$3,"NA",0))</f>
        <v/>
      </c>
      <c r="EV90" s="297" t="str">
        <f ca="1">IF(RMDF!EU90="", "", IF(ISNUMBER(MATCH(RMDF!EU90, INDIRECT(EU90), 0)), "OK", "Invalid"))</f>
        <v/>
      </c>
      <c r="EW90" s="281"/>
      <c r="EX90" s="281"/>
      <c r="EY90" s="281"/>
      <c r="EZ90" s="281" t="b">
        <f>AND(RMDF!FC90&gt;=0, RMDF!FC90&lt;=1-SUM(RMDF!Z90,RMDF!AG90,RMDF!AN90,RMDF!AU90,RMDF!BB90,RMDF!BI90,RMDF!BP90,RMDF!BW90,RMDF!CD90,RMDF!CK90,RMDF!CR90,RMDF!CY90,RMDF!DF90,RMDF!DM90,RMDF!DT90,RMDF!EA90,RMDF!EH90,RMDF!EO90,RMDF!EV90), RMDF!FC90=ROUND(RMDF!FC90,4))</f>
        <v>1</v>
      </c>
      <c r="FA90" s="317">
        <f>RMDF!FA90</f>
        <v>0</v>
      </c>
      <c r="FB90" s="318" t="str">
        <f>IF(FA90=0,"",_xlfn.XLOOKUP(FA90,StatePicklist!$1:$1,StatePicklist!$3:$3,"NA",0))</f>
        <v/>
      </c>
      <c r="FC90" s="297" t="str">
        <f ca="1">IF(RMDF!FB90="", "", IF(ISNUMBER(MATCH(RMDF!FB90, INDIRECT(FB90), 0)), "OK", "Invalid"))</f>
        <v/>
      </c>
    </row>
    <row r="91" spans="1:159" s="205" customFormat="1" ht="39.9" customHeight="1" x14ac:dyDescent="0.25">
      <c r="A91" s="206"/>
      <c r="B91" s="196"/>
      <c r="C91" s="197"/>
      <c r="D91" s="198"/>
      <c r="E91" s="199"/>
      <c r="F91" s="200"/>
      <c r="G91" s="201"/>
      <c r="H91" s="292"/>
      <c r="I91" s="305">
        <f>RMDF!I91</f>
        <v>0</v>
      </c>
      <c r="J91" s="305" t="str">
        <f>IF(I91=ProductCode!$B$30,"PDReclPost",IF(OR(I91=ProductCode!$C$30,I91=ProductCode!$E$30,I91=ProductCode!$G$30),"PDPreCon",IF(OR(I91=ProductCode!$D$30,I91=ProductCode!$F$30),"PDNotReclPost","")))</f>
        <v/>
      </c>
      <c r="K91" s="305" t="str">
        <f t="shared" si="9"/>
        <v/>
      </c>
      <c r="L91" s="289"/>
      <c r="M91" s="305" t="str">
        <f t="shared" si="9"/>
        <v/>
      </c>
      <c r="N91" s="289" t="b">
        <f>AND(RMDF!N91&gt;=0, RMDF!N91&lt;=1-RMDF!L91, RMDF!N91=ROUND(RMDF!N91,4))</f>
        <v>1</v>
      </c>
      <c r="O91" s="286" t="str">
        <f>IF(P91="","",IF(I91="","",IF(LEFT(I91,13)="Reclaimed pos",RawMaterialCode!$E$569,RawMaterialCode!$E$568)))</f>
        <v>Reclaimed pre-consumer mixed fibers (RM0578)</v>
      </c>
      <c r="P91" s="295">
        <f t="shared" si="10"/>
        <v>1</v>
      </c>
      <c r="Q91" s="202"/>
      <c r="R91" s="203"/>
      <c r="S91" s="204" t="str">
        <f t="shared" si="11"/>
        <v/>
      </c>
      <c r="T91" s="281"/>
      <c r="U91" s="281"/>
      <c r="V91" s="281"/>
      <c r="W91" s="281"/>
      <c r="X91" s="317">
        <f>RMDF!X91</f>
        <v>0</v>
      </c>
      <c r="Y91" s="318" t="str">
        <f>IF(X91=0,"",_xlfn.XLOOKUP(X91,StatePicklist!$1:$1,StatePicklist!$3:$3,"NA",0))</f>
        <v/>
      </c>
      <c r="Z91" s="297" t="str">
        <f ca="1">IF(RMDF!Y91="", "", IF(ISNUMBER(MATCH(RMDF!Y91, INDIRECT(Y91), 0)), "OK", "Invalid"))</f>
        <v/>
      </c>
      <c r="AA91" s="281"/>
      <c r="AB91" s="281"/>
      <c r="AC91" s="281"/>
      <c r="AD91" s="281" t="b">
        <f>AND(RMDF!AG91&gt;=0, RMDF!AG91&lt;=1-RMDF!Z91, RMDF!AG91=ROUND(RMDF!AG91,4))</f>
        <v>1</v>
      </c>
      <c r="AE91" s="317">
        <f>RMDF!AE91</f>
        <v>0</v>
      </c>
      <c r="AF91" s="318" t="str">
        <f>IF(AE91=0,"",_xlfn.XLOOKUP(AE91,StatePicklist!$1:$1,StatePicklist!$3:$3,"NA",0))</f>
        <v/>
      </c>
      <c r="AG91" s="297" t="str">
        <f ca="1">IF(RMDF!AF91="", "", IF(ISNUMBER(MATCH(RMDF!AF91, INDIRECT(AF91), 0)), "OK", "Invalid"))</f>
        <v/>
      </c>
      <c r="AH91" s="281"/>
      <c r="AI91" s="281"/>
      <c r="AJ91" s="281"/>
      <c r="AK91" s="281" t="b">
        <f>AND(RMDF!AN91&gt;=0, RMDF!AN91&lt;=1-SUM(RMDF!Z91,RMDF!AG91), RMDF!AN91=ROUND(RMDF!AN91,4))</f>
        <v>1</v>
      </c>
      <c r="AL91" s="317">
        <f>RMDF!AL91</f>
        <v>0</v>
      </c>
      <c r="AM91" s="318" t="str">
        <f>IF(AL91=0,"",_xlfn.XLOOKUP(AL91,StatePicklist!$1:$1,StatePicklist!$3:$3,"NA",0))</f>
        <v/>
      </c>
      <c r="AN91" s="297" t="str">
        <f ca="1">IF(RMDF!AM91="", "", IF(ISNUMBER(MATCH(RMDF!AM91, INDIRECT(AM91), 0)), "OK", "Invalid"))</f>
        <v/>
      </c>
      <c r="AO91" s="281"/>
      <c r="AP91" s="281"/>
      <c r="AQ91" s="281"/>
      <c r="AR91" s="281" t="b">
        <f>AND(RMDF!AU91&gt;=0, RMDF!AU91&lt;=1-SUM(RMDF!Z91,RMDF!AG91,RMDF!AN91), RMDF!AU91=ROUND(RMDF!AU91,4))</f>
        <v>1</v>
      </c>
      <c r="AS91" s="317">
        <f>RMDF!AS91</f>
        <v>0</v>
      </c>
      <c r="AT91" s="318" t="str">
        <f>IF(AS91=0,"",_xlfn.XLOOKUP(AS91,StatePicklist!$1:$1,StatePicklist!$3:$3,"NA",0))</f>
        <v/>
      </c>
      <c r="AU91" s="297" t="str">
        <f ca="1">IF(RMDF!AT91="", "", IF(ISNUMBER(MATCH(RMDF!AT91, INDIRECT(AT91), 0)), "OK", "Invalid"))</f>
        <v/>
      </c>
      <c r="AV91" s="281"/>
      <c r="AW91" s="281"/>
      <c r="AX91" s="281"/>
      <c r="AY91" s="281" t="b">
        <f>AND(RMDF!BB91&gt;=0, RMDF!BB91&lt;=1-SUM(RMDF!Z91,RMDF!AG91,RMDF!AN91,RMDF!AU91), RMDF!BB91=ROUND(RMDF!BB91,4))</f>
        <v>1</v>
      </c>
      <c r="AZ91" s="317">
        <f>RMDF!AZ91</f>
        <v>0</v>
      </c>
      <c r="BA91" s="318" t="str">
        <f>IF(AZ91=0,"",_xlfn.XLOOKUP(AZ91,StatePicklist!$1:$1,StatePicklist!$3:$3,"NA",0))</f>
        <v/>
      </c>
      <c r="BB91" s="297" t="str">
        <f ca="1">IF(RMDF!BA91="", "", IF(ISNUMBER(MATCH(RMDF!BA91, INDIRECT(BA91), 0)), "OK", "Invalid"))</f>
        <v/>
      </c>
      <c r="BC91" s="281"/>
      <c r="BD91" s="281"/>
      <c r="BE91" s="281"/>
      <c r="BF91" s="281" t="b">
        <f>AND(RMDF!BI91&gt;=0, RMDF!BI91&lt;=1-SUM(RMDF!Z91,RMDF!AG91,RMDF!AN91,RMDF!AU91,RMDF!BB91), RMDF!BI91=ROUND(RMDF!BI91,4))</f>
        <v>1</v>
      </c>
      <c r="BG91" s="317">
        <f>RMDF!BG91</f>
        <v>0</v>
      </c>
      <c r="BH91" s="318" t="str">
        <f>IF(BG91=0,"",_xlfn.XLOOKUP(BG91,StatePicklist!$1:$1,StatePicklist!$3:$3,"NA",0))</f>
        <v/>
      </c>
      <c r="BI91" s="297" t="str">
        <f ca="1">IF(RMDF!BH91="", "", IF(ISNUMBER(MATCH(RMDF!BH91, INDIRECT(BH91), 0)), "OK", "Invalid"))</f>
        <v/>
      </c>
      <c r="BJ91" s="281"/>
      <c r="BK91" s="281"/>
      <c r="BL91" s="281"/>
      <c r="BM91" s="281" t="b">
        <f>AND(RMDF!BP91&gt;=0, RMDF!BP91&lt;=1-SUM(RMDF!Z91,RMDF!AG91,RMDF!AN91,RMDF!AU91,RMDF!BB91,RMDF!BI91), RMDF!BP91=ROUND(RMDF!BP91,4))</f>
        <v>1</v>
      </c>
      <c r="BN91" s="317">
        <f>RMDF!BN91</f>
        <v>0</v>
      </c>
      <c r="BO91" s="318" t="str">
        <f>IF(BN91=0,"",_xlfn.XLOOKUP(BN91,StatePicklist!$1:$1,StatePicklist!$3:$3,"NA",0))</f>
        <v/>
      </c>
      <c r="BP91" s="297" t="str">
        <f ca="1">IF(RMDF!BO91="", "", IF(ISNUMBER(MATCH(RMDF!BO91, INDIRECT(BO91), 0)), "OK", "Invalid"))</f>
        <v/>
      </c>
      <c r="BQ91" s="281"/>
      <c r="BR91" s="281"/>
      <c r="BS91" s="281"/>
      <c r="BT91" s="281" t="b">
        <f>AND(RMDF!BW91&gt;=0, RMDF!BW91&lt;=1-SUM(RMDF!Z91,RMDF!AG91,RMDF!AN91,RMDF!AU91,RMDF!BB91,RMDF!BI91,RMDF!BP91), RMDF!BW91=ROUND(RMDF!BW91,4))</f>
        <v>1</v>
      </c>
      <c r="BU91" s="317">
        <f>RMDF!BU91</f>
        <v>0</v>
      </c>
      <c r="BV91" s="318" t="str">
        <f>IF(BU91=0,"",_xlfn.XLOOKUP(BU91,StatePicklist!$1:$1,StatePicklist!$3:$3,"NA",0))</f>
        <v/>
      </c>
      <c r="BW91" s="297" t="str">
        <f ca="1">IF(RMDF!BV91="", "", IF(ISNUMBER(MATCH(RMDF!BV91, INDIRECT(BV91), 0)), "OK", "Invalid"))</f>
        <v/>
      </c>
      <c r="BX91" s="281"/>
      <c r="BY91" s="281"/>
      <c r="BZ91" s="281"/>
      <c r="CA91" s="281" t="b">
        <f>AND(RMDF!CD91&gt;=0, RMDF!CD91&lt;=1-SUM(RMDF!Z91,RMDF!AG91,RMDF!AN91,RMDF!AU91,RMDF!BB91,RMDF!BI91,RMDF!BP91,RMDF!BW91), RMDF!CD91=ROUND(RMDF!CD91,4))</f>
        <v>1</v>
      </c>
      <c r="CB91" s="317">
        <f>RMDF!CB91</f>
        <v>0</v>
      </c>
      <c r="CC91" s="318" t="str">
        <f>IF(CB91=0,"",_xlfn.XLOOKUP(CB91,StatePicklist!$1:$1,StatePicklist!$3:$3,"NA",0))</f>
        <v/>
      </c>
      <c r="CD91" s="297" t="str">
        <f ca="1">IF(RMDF!CC91="", "", IF(ISNUMBER(MATCH(RMDF!CC91, INDIRECT(CC91), 0)), "OK", "Invalid"))</f>
        <v/>
      </c>
      <c r="CE91" s="281"/>
      <c r="CF91" s="281"/>
      <c r="CG91" s="281"/>
      <c r="CH91" s="281" t="b">
        <f>AND(RMDF!CK91&gt;=0, RMDF!CK91&lt;=1-SUM(RMDF!Z91,RMDF!AG91,RMDF!AN91,RMDF!AU91,RMDF!BB91,RMDF!BI91,RMDF!BP91,RMDF!BW91,RMDF!CD91), RMDF!CK91=ROUND(RMDF!CK91,4))</f>
        <v>1</v>
      </c>
      <c r="CI91" s="317">
        <f>RMDF!CI91</f>
        <v>0</v>
      </c>
      <c r="CJ91" s="318" t="str">
        <f>IF(CI91=0,"",_xlfn.XLOOKUP(CI91,StatePicklist!$1:$1,StatePicklist!$3:$3,"NA",0))</f>
        <v/>
      </c>
      <c r="CK91" s="297" t="str">
        <f ca="1">IF(RMDF!CJ91="", "", IF(ISNUMBER(MATCH(RMDF!CJ91, INDIRECT(CJ91), 0)), "OK", "Invalid"))</f>
        <v/>
      </c>
      <c r="CL91" s="281"/>
      <c r="CM91" s="281"/>
      <c r="CN91" s="281"/>
      <c r="CO91" s="281" t="b">
        <f>AND(RMDF!CR91&gt;=0, RMDF!CR91&lt;=1-SUM(RMDF!Z91,RMDF!AG91,RMDF!AN91,RMDF!AU91,RMDF!BB91,RMDF!BI91,RMDF!BP91,RMDF!BW91,RMDF!CD91,RMDF!CK91), RMDF!CR91=ROUND(RMDF!CR91,4))</f>
        <v>1</v>
      </c>
      <c r="CP91" s="317">
        <f>RMDF!CP91</f>
        <v>0</v>
      </c>
      <c r="CQ91" s="318" t="str">
        <f>IF(CP91=0,"",_xlfn.XLOOKUP(CP91,StatePicklist!$1:$1,StatePicklist!$3:$3,"NA",0))</f>
        <v/>
      </c>
      <c r="CR91" s="297" t="str">
        <f ca="1">IF(RMDF!CQ91="", "", IF(ISNUMBER(MATCH(RMDF!CQ91, INDIRECT(CQ91), 0)), "OK", "Invalid"))</f>
        <v/>
      </c>
      <c r="CS91" s="281"/>
      <c r="CT91" s="281"/>
      <c r="CU91" s="281"/>
      <c r="CV91" s="281" t="b">
        <f>AND(RMDF!CY91&gt;=0, RMDF!CY91&lt;=1-SUM(RMDF!Z91,RMDF!AG91,RMDF!AN91,RMDF!AU91,RMDF!BB91,RMDF!BI91,RMDF!BP91,RMDF!BW91,RMDF!CD91,RMDF!CK91,RMDF!CR91), RMDF!CY91=ROUND(RMDF!CY91,4))</f>
        <v>1</v>
      </c>
      <c r="CW91" s="317">
        <f>RMDF!CW91</f>
        <v>0</v>
      </c>
      <c r="CX91" s="318" t="str">
        <f>IF(CW91=0,"",_xlfn.XLOOKUP(CW91,StatePicklist!$1:$1,StatePicklist!$3:$3,"NA",0))</f>
        <v/>
      </c>
      <c r="CY91" s="297" t="str">
        <f ca="1">IF(RMDF!CX91="", "", IF(ISNUMBER(MATCH(RMDF!CX91, INDIRECT(CX91), 0)), "OK", "Invalid"))</f>
        <v/>
      </c>
      <c r="CZ91" s="281"/>
      <c r="DA91" s="281"/>
      <c r="DB91" s="281"/>
      <c r="DC91" s="281" t="b">
        <f>AND(RMDF!DF91&gt;=0, RMDF!DF91&lt;=1-SUM(RMDF!Z91,RMDF!AG91,RMDF!AN91,RMDF!AU91,RMDF!BB91,RMDF!BI91,RMDF!BP91,RMDF!BW91,RMDF!CD91,RMDF!CK91,RMDF!CR91,RMDF!CY91), RMDF!DF91=ROUND(RMDF!DF91,4))</f>
        <v>1</v>
      </c>
      <c r="DD91" s="317">
        <f>RMDF!DD91</f>
        <v>0</v>
      </c>
      <c r="DE91" s="318" t="str">
        <f>IF(DD91=0,"",_xlfn.XLOOKUP(DD91,StatePicklist!$1:$1,StatePicklist!$3:$3,"NA",0))</f>
        <v/>
      </c>
      <c r="DF91" s="297" t="str">
        <f ca="1">IF(RMDF!DE91="", "", IF(ISNUMBER(MATCH(RMDF!DE91, INDIRECT(DE91), 0)), "OK", "Invalid"))</f>
        <v/>
      </c>
      <c r="DG91" s="281"/>
      <c r="DH91" s="281"/>
      <c r="DI91" s="281"/>
      <c r="DJ91" s="281" t="b">
        <f>AND(RMDF!DM91&gt;=0, RMDF!DM91&lt;=1-SUM(RMDF!Z91,RMDF!AG91,RMDF!AN91,RMDF!AU91,RMDF!BB91,RMDF!BI91,RMDF!BP91,RMDF!BW91,RMDF!CD91,RMDF!CK91,RMDF!CR91,RMDF!CY91,RMDF!DF91), RMDF!DM91=ROUND(RMDF!DM91,4))</f>
        <v>1</v>
      </c>
      <c r="DK91" s="317">
        <f>RMDF!DK91</f>
        <v>0</v>
      </c>
      <c r="DL91" s="318" t="str">
        <f>IF(DK91=0,"",_xlfn.XLOOKUP(DK91,StatePicklist!$1:$1,StatePicklist!$3:$3,"NA",0))</f>
        <v/>
      </c>
      <c r="DM91" s="297" t="str">
        <f ca="1">IF(RMDF!DL91="", "", IF(ISNUMBER(MATCH(RMDF!DL91, INDIRECT(DL91), 0)), "OK", "Invalid"))</f>
        <v/>
      </c>
      <c r="DN91" s="281"/>
      <c r="DO91" s="281"/>
      <c r="DP91" s="281"/>
      <c r="DQ91" s="281" t="b">
        <f>AND(RMDF!DT91&gt;=0, RMDF!DT91&lt;=1-SUM(RMDF!Z91,RMDF!AG91,RMDF!AN91,RMDF!AU91,RMDF!BB91,RMDF!BI91,RMDF!BP91,RMDF!BW91,RMDF!CD91,RMDF!CK91,RMDF!CR91,RMDF!CY91,RMDF!DF91,RMDF!DM91), RMDF!DT91=ROUND(RMDF!DT91,4))</f>
        <v>1</v>
      </c>
      <c r="DR91" s="317">
        <f>RMDF!DR91</f>
        <v>0</v>
      </c>
      <c r="DS91" s="318" t="str">
        <f>IF(DR91=0,"",_xlfn.XLOOKUP(DR91,StatePicklist!$1:$1,StatePicklist!$3:$3,"NA",0))</f>
        <v/>
      </c>
      <c r="DT91" s="297" t="str">
        <f ca="1">IF(RMDF!DS91="", "", IF(ISNUMBER(MATCH(RMDF!DS91, INDIRECT(DS91), 0)), "OK", "Invalid"))</f>
        <v/>
      </c>
      <c r="DU91" s="281"/>
      <c r="DV91" s="281"/>
      <c r="DW91" s="281"/>
      <c r="DX91" s="281" t="b">
        <f>AND(RMDF!EA91&gt;=0, RMDF!EA91&lt;=1-SUM(RMDF!Z91,RMDF!AG91,RMDF!AN91,RMDF!AU91,RMDF!BB91,RMDF!BI91,RMDF!BP91,RMDF!BW91,RMDF!CD91,RMDF!CK91,RMDF!CR91,RMDF!CY91,RMDF!DF91,RMDF!DM91,RMDF!DT91), RMDF!EA91=ROUND(RMDF!EA91,4))</f>
        <v>1</v>
      </c>
      <c r="DY91" s="317">
        <f>RMDF!DY91</f>
        <v>0</v>
      </c>
      <c r="DZ91" s="318" t="str">
        <f>IF(DY91=0,"",_xlfn.XLOOKUP(DY91,StatePicklist!$1:$1,StatePicklist!$3:$3,"NA",0))</f>
        <v/>
      </c>
      <c r="EA91" s="297" t="str">
        <f ca="1">IF(RMDF!DZ91="", "", IF(ISNUMBER(MATCH(RMDF!DZ91, INDIRECT(DZ91), 0)), "OK", "Invalid"))</f>
        <v/>
      </c>
      <c r="EB91" s="281"/>
      <c r="EC91" s="281"/>
      <c r="ED91" s="281"/>
      <c r="EE91" s="281" t="b">
        <f>AND(RMDF!EH91&gt;=0, RMDF!EH91&lt;=1-SUM(RMDF!Z91,RMDF!AG91,RMDF!AN91,RMDF!AU91,RMDF!BB91,RMDF!BI91,RMDF!BP91,RMDF!BW91,RMDF!CD91,RMDF!CK91,RMDF!CR91,RMDF!CY91,RMDF!DF91,RMDF!DM91,RMDF!DT91,RMDF!EA91), RMDF!EH91=ROUND(RMDF!EH91,4))</f>
        <v>1</v>
      </c>
      <c r="EF91" s="317">
        <f>RMDF!EF91</f>
        <v>0</v>
      </c>
      <c r="EG91" s="318" t="str">
        <f>IF(EF91=0,"",_xlfn.XLOOKUP(EF91,StatePicklist!$1:$1,StatePicklist!$3:$3,"NA",0))</f>
        <v/>
      </c>
      <c r="EH91" s="297" t="str">
        <f ca="1">IF(RMDF!EG91="", "", IF(ISNUMBER(MATCH(RMDF!EG91, INDIRECT(EG91), 0)), "OK", "Invalid"))</f>
        <v/>
      </c>
      <c r="EI91" s="281"/>
      <c r="EJ91" s="281"/>
      <c r="EK91" s="281"/>
      <c r="EL91" s="281" t="b">
        <f>AND(RMDF!EO91&gt;=0, RMDF!EO91&lt;=1-SUM(RMDF!Z91,RMDF!AG91,RMDF!AN91,RMDF!AU91,RMDF!BB91,RMDF!BI91,RMDF!BP91,RMDF!BW91,RMDF!CD91,RMDF!CK91,RMDF!CR91,RMDF!CY91,RMDF!DF91,RMDF!DM91,RMDF!DT91,RMDF!EA91,RMDF!EH91), RMDF!EO91=ROUND(RMDF!EO91,4))</f>
        <v>1</v>
      </c>
      <c r="EM91" s="317">
        <f>RMDF!EM91</f>
        <v>0</v>
      </c>
      <c r="EN91" s="318" t="str">
        <f>IF(EM91=0,"",_xlfn.XLOOKUP(EM91,StatePicklist!$1:$1,StatePicklist!$3:$3,"NA",0))</f>
        <v/>
      </c>
      <c r="EO91" s="297" t="str">
        <f ca="1">IF(RMDF!EN91="", "", IF(ISNUMBER(MATCH(RMDF!EN91, INDIRECT(EN91), 0)), "OK", "Invalid"))</f>
        <v/>
      </c>
      <c r="EP91" s="281"/>
      <c r="EQ91" s="281"/>
      <c r="ER91" s="281"/>
      <c r="ES91" s="281" t="b">
        <f>AND(RMDF!EV91&gt;=0, RMDF!EV91&lt;=1-SUM(RMDF!Z91,RMDF!AG91,RMDF!AN91,RMDF!AU91,RMDF!BB91,RMDF!BI91,RMDF!BP91,RMDF!BW91,RMDF!CD91,RMDF!CK91,RMDF!CR91,RMDF!CY91,RMDF!DF91,RMDF!DM91,RMDF!DT91,RMDF!EA91,RMDF!EH91,RMDF!EO91), RMDF!EV91=ROUND(RMDF!EV91,4))</f>
        <v>1</v>
      </c>
      <c r="ET91" s="317">
        <f>RMDF!ET91</f>
        <v>0</v>
      </c>
      <c r="EU91" s="318" t="str">
        <f>IF(ET91=0,"",_xlfn.XLOOKUP(ET91,StatePicklist!$1:$1,StatePicklist!$3:$3,"NA",0))</f>
        <v/>
      </c>
      <c r="EV91" s="297" t="str">
        <f ca="1">IF(RMDF!EU91="", "", IF(ISNUMBER(MATCH(RMDF!EU91, INDIRECT(EU91), 0)), "OK", "Invalid"))</f>
        <v/>
      </c>
      <c r="EW91" s="281"/>
      <c r="EX91" s="281"/>
      <c r="EY91" s="281"/>
      <c r="EZ91" s="281" t="b">
        <f>AND(RMDF!FC91&gt;=0, RMDF!FC91&lt;=1-SUM(RMDF!Z91,RMDF!AG91,RMDF!AN91,RMDF!AU91,RMDF!BB91,RMDF!BI91,RMDF!BP91,RMDF!BW91,RMDF!CD91,RMDF!CK91,RMDF!CR91,RMDF!CY91,RMDF!DF91,RMDF!DM91,RMDF!DT91,RMDF!EA91,RMDF!EH91,RMDF!EO91,RMDF!EV91), RMDF!FC91=ROUND(RMDF!FC91,4))</f>
        <v>1</v>
      </c>
      <c r="FA91" s="317">
        <f>RMDF!FA91</f>
        <v>0</v>
      </c>
      <c r="FB91" s="318" t="str">
        <f>IF(FA91=0,"",_xlfn.XLOOKUP(FA91,StatePicklist!$1:$1,StatePicklist!$3:$3,"NA",0))</f>
        <v/>
      </c>
      <c r="FC91" s="297" t="str">
        <f ca="1">IF(RMDF!FB91="", "", IF(ISNUMBER(MATCH(RMDF!FB91, INDIRECT(FB91), 0)), "OK", "Invalid"))</f>
        <v/>
      </c>
    </row>
    <row r="92" spans="1:159" s="205" customFormat="1" ht="39.9" customHeight="1" x14ac:dyDescent="0.25">
      <c r="A92" s="206"/>
      <c r="B92" s="196"/>
      <c r="C92" s="197"/>
      <c r="D92" s="198"/>
      <c r="E92" s="199"/>
      <c r="F92" s="200"/>
      <c r="G92" s="201"/>
      <c r="H92" s="292"/>
      <c r="I92" s="305">
        <f>RMDF!I92</f>
        <v>0</v>
      </c>
      <c r="J92" s="305" t="str">
        <f>IF(I92=ProductCode!$B$30,"PDReclPost",IF(OR(I92=ProductCode!$C$30,I92=ProductCode!$E$30,I92=ProductCode!$G$30),"PDPreCon",IF(OR(I92=ProductCode!$D$30,I92=ProductCode!$F$30),"PDNotReclPost","")))</f>
        <v/>
      </c>
      <c r="K92" s="305" t="str">
        <f t="shared" si="9"/>
        <v/>
      </c>
      <c r="L92" s="289"/>
      <c r="M92" s="305" t="str">
        <f t="shared" si="9"/>
        <v/>
      </c>
      <c r="N92" s="289" t="b">
        <f>AND(RMDF!N92&gt;=0, RMDF!N92&lt;=1-RMDF!L92, RMDF!N92=ROUND(RMDF!N92,4))</f>
        <v>1</v>
      </c>
      <c r="O92" s="286" t="str">
        <f>IF(P92="","",IF(I92="","",IF(LEFT(I92,13)="Reclaimed pos",RawMaterialCode!$E$569,RawMaterialCode!$E$568)))</f>
        <v>Reclaimed pre-consumer mixed fibers (RM0578)</v>
      </c>
      <c r="P92" s="295">
        <f t="shared" si="10"/>
        <v>1</v>
      </c>
      <c r="Q92" s="202"/>
      <c r="R92" s="203"/>
      <c r="S92" s="204" t="str">
        <f t="shared" si="11"/>
        <v/>
      </c>
      <c r="T92" s="281"/>
      <c r="U92" s="281"/>
      <c r="V92" s="281"/>
      <c r="W92" s="281"/>
      <c r="X92" s="317">
        <f>RMDF!X92</f>
        <v>0</v>
      </c>
      <c r="Y92" s="318" t="str">
        <f>IF(X92=0,"",_xlfn.XLOOKUP(X92,StatePicklist!$1:$1,StatePicklist!$3:$3,"NA",0))</f>
        <v/>
      </c>
      <c r="Z92" s="297" t="str">
        <f ca="1">IF(RMDF!Y92="", "", IF(ISNUMBER(MATCH(RMDF!Y92, INDIRECT(Y92), 0)), "OK", "Invalid"))</f>
        <v/>
      </c>
      <c r="AA92" s="281"/>
      <c r="AB92" s="281"/>
      <c r="AC92" s="281"/>
      <c r="AD92" s="281" t="b">
        <f>AND(RMDF!AG92&gt;=0, RMDF!AG92&lt;=1-RMDF!Z92, RMDF!AG92=ROUND(RMDF!AG92,4))</f>
        <v>1</v>
      </c>
      <c r="AE92" s="317">
        <f>RMDF!AE92</f>
        <v>0</v>
      </c>
      <c r="AF92" s="318" t="str">
        <f>IF(AE92=0,"",_xlfn.XLOOKUP(AE92,StatePicklist!$1:$1,StatePicklist!$3:$3,"NA",0))</f>
        <v/>
      </c>
      <c r="AG92" s="297" t="str">
        <f ca="1">IF(RMDF!AF92="", "", IF(ISNUMBER(MATCH(RMDF!AF92, INDIRECT(AF92), 0)), "OK", "Invalid"))</f>
        <v/>
      </c>
      <c r="AH92" s="281"/>
      <c r="AI92" s="281"/>
      <c r="AJ92" s="281"/>
      <c r="AK92" s="281" t="b">
        <f>AND(RMDF!AN92&gt;=0, RMDF!AN92&lt;=1-SUM(RMDF!Z92,RMDF!AG92), RMDF!AN92=ROUND(RMDF!AN92,4))</f>
        <v>1</v>
      </c>
      <c r="AL92" s="317">
        <f>RMDF!AL92</f>
        <v>0</v>
      </c>
      <c r="AM92" s="318" t="str">
        <f>IF(AL92=0,"",_xlfn.XLOOKUP(AL92,StatePicklist!$1:$1,StatePicklist!$3:$3,"NA",0))</f>
        <v/>
      </c>
      <c r="AN92" s="297" t="str">
        <f ca="1">IF(RMDF!AM92="", "", IF(ISNUMBER(MATCH(RMDF!AM92, INDIRECT(AM92), 0)), "OK", "Invalid"))</f>
        <v/>
      </c>
      <c r="AO92" s="281"/>
      <c r="AP92" s="281"/>
      <c r="AQ92" s="281"/>
      <c r="AR92" s="281" t="b">
        <f>AND(RMDF!AU92&gt;=0, RMDF!AU92&lt;=1-SUM(RMDF!Z92,RMDF!AG92,RMDF!AN92), RMDF!AU92=ROUND(RMDF!AU92,4))</f>
        <v>1</v>
      </c>
      <c r="AS92" s="317">
        <f>RMDF!AS92</f>
        <v>0</v>
      </c>
      <c r="AT92" s="318" t="str">
        <f>IF(AS92=0,"",_xlfn.XLOOKUP(AS92,StatePicklist!$1:$1,StatePicklist!$3:$3,"NA",0))</f>
        <v/>
      </c>
      <c r="AU92" s="297" t="str">
        <f ca="1">IF(RMDF!AT92="", "", IF(ISNUMBER(MATCH(RMDF!AT92, INDIRECT(AT92), 0)), "OK", "Invalid"))</f>
        <v/>
      </c>
      <c r="AV92" s="281"/>
      <c r="AW92" s="281"/>
      <c r="AX92" s="281"/>
      <c r="AY92" s="281" t="b">
        <f>AND(RMDF!BB92&gt;=0, RMDF!BB92&lt;=1-SUM(RMDF!Z92,RMDF!AG92,RMDF!AN92,RMDF!AU92), RMDF!BB92=ROUND(RMDF!BB92,4))</f>
        <v>1</v>
      </c>
      <c r="AZ92" s="317">
        <f>RMDF!AZ92</f>
        <v>0</v>
      </c>
      <c r="BA92" s="318" t="str">
        <f>IF(AZ92=0,"",_xlfn.XLOOKUP(AZ92,StatePicklist!$1:$1,StatePicklist!$3:$3,"NA",0))</f>
        <v/>
      </c>
      <c r="BB92" s="297" t="str">
        <f ca="1">IF(RMDF!BA92="", "", IF(ISNUMBER(MATCH(RMDF!BA92, INDIRECT(BA92), 0)), "OK", "Invalid"))</f>
        <v/>
      </c>
      <c r="BC92" s="281"/>
      <c r="BD92" s="281"/>
      <c r="BE92" s="281"/>
      <c r="BF92" s="281" t="b">
        <f>AND(RMDF!BI92&gt;=0, RMDF!BI92&lt;=1-SUM(RMDF!Z92,RMDF!AG92,RMDF!AN92,RMDF!AU92,RMDF!BB92), RMDF!BI92=ROUND(RMDF!BI92,4))</f>
        <v>1</v>
      </c>
      <c r="BG92" s="317">
        <f>RMDF!BG92</f>
        <v>0</v>
      </c>
      <c r="BH92" s="318" t="str">
        <f>IF(BG92=0,"",_xlfn.XLOOKUP(BG92,StatePicklist!$1:$1,StatePicklist!$3:$3,"NA",0))</f>
        <v/>
      </c>
      <c r="BI92" s="297" t="str">
        <f ca="1">IF(RMDF!BH92="", "", IF(ISNUMBER(MATCH(RMDF!BH92, INDIRECT(BH92), 0)), "OK", "Invalid"))</f>
        <v/>
      </c>
      <c r="BJ92" s="281"/>
      <c r="BK92" s="281"/>
      <c r="BL92" s="281"/>
      <c r="BM92" s="281" t="b">
        <f>AND(RMDF!BP92&gt;=0, RMDF!BP92&lt;=1-SUM(RMDF!Z92,RMDF!AG92,RMDF!AN92,RMDF!AU92,RMDF!BB92,RMDF!BI92), RMDF!BP92=ROUND(RMDF!BP92,4))</f>
        <v>1</v>
      </c>
      <c r="BN92" s="317">
        <f>RMDF!BN92</f>
        <v>0</v>
      </c>
      <c r="BO92" s="318" t="str">
        <f>IF(BN92=0,"",_xlfn.XLOOKUP(BN92,StatePicklist!$1:$1,StatePicklist!$3:$3,"NA",0))</f>
        <v/>
      </c>
      <c r="BP92" s="297" t="str">
        <f ca="1">IF(RMDF!BO92="", "", IF(ISNUMBER(MATCH(RMDF!BO92, INDIRECT(BO92), 0)), "OK", "Invalid"))</f>
        <v/>
      </c>
      <c r="BQ92" s="281"/>
      <c r="BR92" s="281"/>
      <c r="BS92" s="281"/>
      <c r="BT92" s="281" t="b">
        <f>AND(RMDF!BW92&gt;=0, RMDF!BW92&lt;=1-SUM(RMDF!Z92,RMDF!AG92,RMDF!AN92,RMDF!AU92,RMDF!BB92,RMDF!BI92,RMDF!BP92), RMDF!BW92=ROUND(RMDF!BW92,4))</f>
        <v>1</v>
      </c>
      <c r="BU92" s="317">
        <f>RMDF!BU92</f>
        <v>0</v>
      </c>
      <c r="BV92" s="318" t="str">
        <f>IF(BU92=0,"",_xlfn.XLOOKUP(BU92,StatePicklist!$1:$1,StatePicklist!$3:$3,"NA",0))</f>
        <v/>
      </c>
      <c r="BW92" s="297" t="str">
        <f ca="1">IF(RMDF!BV92="", "", IF(ISNUMBER(MATCH(RMDF!BV92, INDIRECT(BV92), 0)), "OK", "Invalid"))</f>
        <v/>
      </c>
      <c r="BX92" s="281"/>
      <c r="BY92" s="281"/>
      <c r="BZ92" s="281"/>
      <c r="CA92" s="281" t="b">
        <f>AND(RMDF!CD92&gt;=0, RMDF!CD92&lt;=1-SUM(RMDF!Z92,RMDF!AG92,RMDF!AN92,RMDF!AU92,RMDF!BB92,RMDF!BI92,RMDF!BP92,RMDF!BW92), RMDF!CD92=ROUND(RMDF!CD92,4))</f>
        <v>1</v>
      </c>
      <c r="CB92" s="317">
        <f>RMDF!CB92</f>
        <v>0</v>
      </c>
      <c r="CC92" s="318" t="str">
        <f>IF(CB92=0,"",_xlfn.XLOOKUP(CB92,StatePicklist!$1:$1,StatePicklist!$3:$3,"NA",0))</f>
        <v/>
      </c>
      <c r="CD92" s="297" t="str">
        <f ca="1">IF(RMDF!CC92="", "", IF(ISNUMBER(MATCH(RMDF!CC92, INDIRECT(CC92), 0)), "OK", "Invalid"))</f>
        <v/>
      </c>
      <c r="CE92" s="281"/>
      <c r="CF92" s="281"/>
      <c r="CG92" s="281"/>
      <c r="CH92" s="281" t="b">
        <f>AND(RMDF!CK92&gt;=0, RMDF!CK92&lt;=1-SUM(RMDF!Z92,RMDF!AG92,RMDF!AN92,RMDF!AU92,RMDF!BB92,RMDF!BI92,RMDF!BP92,RMDF!BW92,RMDF!CD92), RMDF!CK92=ROUND(RMDF!CK92,4))</f>
        <v>1</v>
      </c>
      <c r="CI92" s="317">
        <f>RMDF!CI92</f>
        <v>0</v>
      </c>
      <c r="CJ92" s="318" t="str">
        <f>IF(CI92=0,"",_xlfn.XLOOKUP(CI92,StatePicklist!$1:$1,StatePicklist!$3:$3,"NA",0))</f>
        <v/>
      </c>
      <c r="CK92" s="297" t="str">
        <f ca="1">IF(RMDF!CJ92="", "", IF(ISNUMBER(MATCH(RMDF!CJ92, INDIRECT(CJ92), 0)), "OK", "Invalid"))</f>
        <v/>
      </c>
      <c r="CL92" s="281"/>
      <c r="CM92" s="281"/>
      <c r="CN92" s="281"/>
      <c r="CO92" s="281" t="b">
        <f>AND(RMDF!CR92&gt;=0, RMDF!CR92&lt;=1-SUM(RMDF!Z92,RMDF!AG92,RMDF!AN92,RMDF!AU92,RMDF!BB92,RMDF!BI92,RMDF!BP92,RMDF!BW92,RMDF!CD92,RMDF!CK92), RMDF!CR92=ROUND(RMDF!CR92,4))</f>
        <v>1</v>
      </c>
      <c r="CP92" s="317">
        <f>RMDF!CP92</f>
        <v>0</v>
      </c>
      <c r="CQ92" s="318" t="str">
        <f>IF(CP92=0,"",_xlfn.XLOOKUP(CP92,StatePicklist!$1:$1,StatePicklist!$3:$3,"NA",0))</f>
        <v/>
      </c>
      <c r="CR92" s="297" t="str">
        <f ca="1">IF(RMDF!CQ92="", "", IF(ISNUMBER(MATCH(RMDF!CQ92, INDIRECT(CQ92), 0)), "OK", "Invalid"))</f>
        <v/>
      </c>
      <c r="CS92" s="281"/>
      <c r="CT92" s="281"/>
      <c r="CU92" s="281"/>
      <c r="CV92" s="281" t="b">
        <f>AND(RMDF!CY92&gt;=0, RMDF!CY92&lt;=1-SUM(RMDF!Z92,RMDF!AG92,RMDF!AN92,RMDF!AU92,RMDF!BB92,RMDF!BI92,RMDF!BP92,RMDF!BW92,RMDF!CD92,RMDF!CK92,RMDF!CR92), RMDF!CY92=ROUND(RMDF!CY92,4))</f>
        <v>1</v>
      </c>
      <c r="CW92" s="317">
        <f>RMDF!CW92</f>
        <v>0</v>
      </c>
      <c r="CX92" s="318" t="str">
        <f>IF(CW92=0,"",_xlfn.XLOOKUP(CW92,StatePicklist!$1:$1,StatePicklist!$3:$3,"NA",0))</f>
        <v/>
      </c>
      <c r="CY92" s="297" t="str">
        <f ca="1">IF(RMDF!CX92="", "", IF(ISNUMBER(MATCH(RMDF!CX92, INDIRECT(CX92), 0)), "OK", "Invalid"))</f>
        <v/>
      </c>
      <c r="CZ92" s="281"/>
      <c r="DA92" s="281"/>
      <c r="DB92" s="281"/>
      <c r="DC92" s="281" t="b">
        <f>AND(RMDF!DF92&gt;=0, RMDF!DF92&lt;=1-SUM(RMDF!Z92,RMDF!AG92,RMDF!AN92,RMDF!AU92,RMDF!BB92,RMDF!BI92,RMDF!BP92,RMDF!BW92,RMDF!CD92,RMDF!CK92,RMDF!CR92,RMDF!CY92), RMDF!DF92=ROUND(RMDF!DF92,4))</f>
        <v>1</v>
      </c>
      <c r="DD92" s="317">
        <f>RMDF!DD92</f>
        <v>0</v>
      </c>
      <c r="DE92" s="318" t="str">
        <f>IF(DD92=0,"",_xlfn.XLOOKUP(DD92,StatePicklist!$1:$1,StatePicklist!$3:$3,"NA",0))</f>
        <v/>
      </c>
      <c r="DF92" s="297" t="str">
        <f ca="1">IF(RMDF!DE92="", "", IF(ISNUMBER(MATCH(RMDF!DE92, INDIRECT(DE92), 0)), "OK", "Invalid"))</f>
        <v/>
      </c>
      <c r="DG92" s="281"/>
      <c r="DH92" s="281"/>
      <c r="DI92" s="281"/>
      <c r="DJ92" s="281" t="b">
        <f>AND(RMDF!DM92&gt;=0, RMDF!DM92&lt;=1-SUM(RMDF!Z92,RMDF!AG92,RMDF!AN92,RMDF!AU92,RMDF!BB92,RMDF!BI92,RMDF!BP92,RMDF!BW92,RMDF!CD92,RMDF!CK92,RMDF!CR92,RMDF!CY92,RMDF!DF92), RMDF!DM92=ROUND(RMDF!DM92,4))</f>
        <v>1</v>
      </c>
      <c r="DK92" s="317">
        <f>RMDF!DK92</f>
        <v>0</v>
      </c>
      <c r="DL92" s="318" t="str">
        <f>IF(DK92=0,"",_xlfn.XLOOKUP(DK92,StatePicklist!$1:$1,StatePicklist!$3:$3,"NA",0))</f>
        <v/>
      </c>
      <c r="DM92" s="297" t="str">
        <f ca="1">IF(RMDF!DL92="", "", IF(ISNUMBER(MATCH(RMDF!DL92, INDIRECT(DL92), 0)), "OK", "Invalid"))</f>
        <v/>
      </c>
      <c r="DN92" s="281"/>
      <c r="DO92" s="281"/>
      <c r="DP92" s="281"/>
      <c r="DQ92" s="281" t="b">
        <f>AND(RMDF!DT92&gt;=0, RMDF!DT92&lt;=1-SUM(RMDF!Z92,RMDF!AG92,RMDF!AN92,RMDF!AU92,RMDF!BB92,RMDF!BI92,RMDF!BP92,RMDF!BW92,RMDF!CD92,RMDF!CK92,RMDF!CR92,RMDF!CY92,RMDF!DF92,RMDF!DM92), RMDF!DT92=ROUND(RMDF!DT92,4))</f>
        <v>1</v>
      </c>
      <c r="DR92" s="317">
        <f>RMDF!DR92</f>
        <v>0</v>
      </c>
      <c r="DS92" s="318" t="str">
        <f>IF(DR92=0,"",_xlfn.XLOOKUP(DR92,StatePicklist!$1:$1,StatePicklist!$3:$3,"NA",0))</f>
        <v/>
      </c>
      <c r="DT92" s="297" t="str">
        <f ca="1">IF(RMDF!DS92="", "", IF(ISNUMBER(MATCH(RMDF!DS92, INDIRECT(DS92), 0)), "OK", "Invalid"))</f>
        <v/>
      </c>
      <c r="DU92" s="281"/>
      <c r="DV92" s="281"/>
      <c r="DW92" s="281"/>
      <c r="DX92" s="281" t="b">
        <f>AND(RMDF!EA92&gt;=0, RMDF!EA92&lt;=1-SUM(RMDF!Z92,RMDF!AG92,RMDF!AN92,RMDF!AU92,RMDF!BB92,RMDF!BI92,RMDF!BP92,RMDF!BW92,RMDF!CD92,RMDF!CK92,RMDF!CR92,RMDF!CY92,RMDF!DF92,RMDF!DM92,RMDF!DT92), RMDF!EA92=ROUND(RMDF!EA92,4))</f>
        <v>1</v>
      </c>
      <c r="DY92" s="317">
        <f>RMDF!DY92</f>
        <v>0</v>
      </c>
      <c r="DZ92" s="318" t="str">
        <f>IF(DY92=0,"",_xlfn.XLOOKUP(DY92,StatePicklist!$1:$1,StatePicklist!$3:$3,"NA",0))</f>
        <v/>
      </c>
      <c r="EA92" s="297" t="str">
        <f ca="1">IF(RMDF!DZ92="", "", IF(ISNUMBER(MATCH(RMDF!DZ92, INDIRECT(DZ92), 0)), "OK", "Invalid"))</f>
        <v/>
      </c>
      <c r="EB92" s="281"/>
      <c r="EC92" s="281"/>
      <c r="ED92" s="281"/>
      <c r="EE92" s="281" t="b">
        <f>AND(RMDF!EH92&gt;=0, RMDF!EH92&lt;=1-SUM(RMDF!Z92,RMDF!AG92,RMDF!AN92,RMDF!AU92,RMDF!BB92,RMDF!BI92,RMDF!BP92,RMDF!BW92,RMDF!CD92,RMDF!CK92,RMDF!CR92,RMDF!CY92,RMDF!DF92,RMDF!DM92,RMDF!DT92,RMDF!EA92), RMDF!EH92=ROUND(RMDF!EH92,4))</f>
        <v>1</v>
      </c>
      <c r="EF92" s="317">
        <f>RMDF!EF92</f>
        <v>0</v>
      </c>
      <c r="EG92" s="318" t="str">
        <f>IF(EF92=0,"",_xlfn.XLOOKUP(EF92,StatePicklist!$1:$1,StatePicklist!$3:$3,"NA",0))</f>
        <v/>
      </c>
      <c r="EH92" s="297" t="str">
        <f ca="1">IF(RMDF!EG92="", "", IF(ISNUMBER(MATCH(RMDF!EG92, INDIRECT(EG92), 0)), "OK", "Invalid"))</f>
        <v/>
      </c>
      <c r="EI92" s="281"/>
      <c r="EJ92" s="281"/>
      <c r="EK92" s="281"/>
      <c r="EL92" s="281" t="b">
        <f>AND(RMDF!EO92&gt;=0, RMDF!EO92&lt;=1-SUM(RMDF!Z92,RMDF!AG92,RMDF!AN92,RMDF!AU92,RMDF!BB92,RMDF!BI92,RMDF!BP92,RMDF!BW92,RMDF!CD92,RMDF!CK92,RMDF!CR92,RMDF!CY92,RMDF!DF92,RMDF!DM92,RMDF!DT92,RMDF!EA92,RMDF!EH92), RMDF!EO92=ROUND(RMDF!EO92,4))</f>
        <v>1</v>
      </c>
      <c r="EM92" s="317">
        <f>RMDF!EM92</f>
        <v>0</v>
      </c>
      <c r="EN92" s="318" t="str">
        <f>IF(EM92=0,"",_xlfn.XLOOKUP(EM92,StatePicklist!$1:$1,StatePicklist!$3:$3,"NA",0))</f>
        <v/>
      </c>
      <c r="EO92" s="297" t="str">
        <f ca="1">IF(RMDF!EN92="", "", IF(ISNUMBER(MATCH(RMDF!EN92, INDIRECT(EN92), 0)), "OK", "Invalid"))</f>
        <v/>
      </c>
      <c r="EP92" s="281"/>
      <c r="EQ92" s="281"/>
      <c r="ER92" s="281"/>
      <c r="ES92" s="281" t="b">
        <f>AND(RMDF!EV92&gt;=0, RMDF!EV92&lt;=1-SUM(RMDF!Z92,RMDF!AG92,RMDF!AN92,RMDF!AU92,RMDF!BB92,RMDF!BI92,RMDF!BP92,RMDF!BW92,RMDF!CD92,RMDF!CK92,RMDF!CR92,RMDF!CY92,RMDF!DF92,RMDF!DM92,RMDF!DT92,RMDF!EA92,RMDF!EH92,RMDF!EO92), RMDF!EV92=ROUND(RMDF!EV92,4))</f>
        <v>1</v>
      </c>
      <c r="ET92" s="317">
        <f>RMDF!ET92</f>
        <v>0</v>
      </c>
      <c r="EU92" s="318" t="str">
        <f>IF(ET92=0,"",_xlfn.XLOOKUP(ET92,StatePicklist!$1:$1,StatePicklist!$3:$3,"NA",0))</f>
        <v/>
      </c>
      <c r="EV92" s="297" t="str">
        <f ca="1">IF(RMDF!EU92="", "", IF(ISNUMBER(MATCH(RMDF!EU92, INDIRECT(EU92), 0)), "OK", "Invalid"))</f>
        <v/>
      </c>
      <c r="EW92" s="281"/>
      <c r="EX92" s="281"/>
      <c r="EY92" s="281"/>
      <c r="EZ92" s="281" t="b">
        <f>AND(RMDF!FC92&gt;=0, RMDF!FC92&lt;=1-SUM(RMDF!Z92,RMDF!AG92,RMDF!AN92,RMDF!AU92,RMDF!BB92,RMDF!BI92,RMDF!BP92,RMDF!BW92,RMDF!CD92,RMDF!CK92,RMDF!CR92,RMDF!CY92,RMDF!DF92,RMDF!DM92,RMDF!DT92,RMDF!EA92,RMDF!EH92,RMDF!EO92,RMDF!EV92), RMDF!FC92=ROUND(RMDF!FC92,4))</f>
        <v>1</v>
      </c>
      <c r="FA92" s="317">
        <f>RMDF!FA92</f>
        <v>0</v>
      </c>
      <c r="FB92" s="318" t="str">
        <f>IF(FA92=0,"",_xlfn.XLOOKUP(FA92,StatePicklist!$1:$1,StatePicklist!$3:$3,"NA",0))</f>
        <v/>
      </c>
      <c r="FC92" s="297" t="str">
        <f ca="1">IF(RMDF!FB92="", "", IF(ISNUMBER(MATCH(RMDF!FB92, INDIRECT(FB92), 0)), "OK", "Invalid"))</f>
        <v/>
      </c>
    </row>
    <row r="93" spans="1:159" s="205" customFormat="1" ht="39.9" customHeight="1" x14ac:dyDescent="0.25">
      <c r="A93" s="206"/>
      <c r="B93" s="196"/>
      <c r="C93" s="197"/>
      <c r="D93" s="198"/>
      <c r="E93" s="199"/>
      <c r="F93" s="200"/>
      <c r="G93" s="201"/>
      <c r="H93" s="292"/>
      <c r="I93" s="305">
        <f>RMDF!I93</f>
        <v>0</v>
      </c>
      <c r="J93" s="305" t="str">
        <f>IF(I93=ProductCode!$B$30,"PDReclPost",IF(OR(I93=ProductCode!$C$30,I93=ProductCode!$E$30,I93=ProductCode!$G$30),"PDPreCon",IF(OR(I93=ProductCode!$D$30,I93=ProductCode!$F$30),"PDNotReclPost","")))</f>
        <v/>
      </c>
      <c r="K93" s="305" t="str">
        <f t="shared" si="9"/>
        <v/>
      </c>
      <c r="L93" s="289"/>
      <c r="M93" s="305" t="str">
        <f t="shared" si="9"/>
        <v/>
      </c>
      <c r="N93" s="289" t="b">
        <f>AND(RMDF!N93&gt;=0, RMDF!N93&lt;=1-RMDF!L93, RMDF!N93=ROUND(RMDF!N93,4))</f>
        <v>1</v>
      </c>
      <c r="O93" s="286" t="str">
        <f>IF(P93="","",IF(I93="","",IF(LEFT(I93,13)="Reclaimed pos",RawMaterialCode!$E$569,RawMaterialCode!$E$568)))</f>
        <v>Reclaimed pre-consumer mixed fibers (RM0578)</v>
      </c>
      <c r="P93" s="295">
        <f t="shared" si="10"/>
        <v>1</v>
      </c>
      <c r="Q93" s="202"/>
      <c r="R93" s="203"/>
      <c r="S93" s="204" t="str">
        <f t="shared" si="11"/>
        <v/>
      </c>
      <c r="T93" s="281"/>
      <c r="U93" s="281"/>
      <c r="V93" s="281"/>
      <c r="W93" s="281"/>
      <c r="X93" s="317">
        <f>RMDF!X93</f>
        <v>0</v>
      </c>
      <c r="Y93" s="318" t="str">
        <f>IF(X93=0,"",_xlfn.XLOOKUP(X93,StatePicklist!$1:$1,StatePicklist!$3:$3,"NA",0))</f>
        <v/>
      </c>
      <c r="Z93" s="297" t="str">
        <f ca="1">IF(RMDF!Y93="", "", IF(ISNUMBER(MATCH(RMDF!Y93, INDIRECT(Y93), 0)), "OK", "Invalid"))</f>
        <v/>
      </c>
      <c r="AA93" s="281"/>
      <c r="AB93" s="281"/>
      <c r="AC93" s="281"/>
      <c r="AD93" s="281" t="b">
        <f>AND(RMDF!AG93&gt;=0, RMDF!AG93&lt;=1-RMDF!Z93, RMDF!AG93=ROUND(RMDF!AG93,4))</f>
        <v>1</v>
      </c>
      <c r="AE93" s="317">
        <f>RMDF!AE93</f>
        <v>0</v>
      </c>
      <c r="AF93" s="318" t="str">
        <f>IF(AE93=0,"",_xlfn.XLOOKUP(AE93,StatePicklist!$1:$1,StatePicklist!$3:$3,"NA",0))</f>
        <v/>
      </c>
      <c r="AG93" s="297" t="str">
        <f ca="1">IF(RMDF!AF93="", "", IF(ISNUMBER(MATCH(RMDF!AF93, INDIRECT(AF93), 0)), "OK", "Invalid"))</f>
        <v/>
      </c>
      <c r="AH93" s="281"/>
      <c r="AI93" s="281"/>
      <c r="AJ93" s="281"/>
      <c r="AK93" s="281" t="b">
        <f>AND(RMDF!AN93&gt;=0, RMDF!AN93&lt;=1-SUM(RMDF!Z93,RMDF!AG93), RMDF!AN93=ROUND(RMDF!AN93,4))</f>
        <v>1</v>
      </c>
      <c r="AL93" s="317">
        <f>RMDF!AL93</f>
        <v>0</v>
      </c>
      <c r="AM93" s="318" t="str">
        <f>IF(AL93=0,"",_xlfn.XLOOKUP(AL93,StatePicklist!$1:$1,StatePicklist!$3:$3,"NA",0))</f>
        <v/>
      </c>
      <c r="AN93" s="297" t="str">
        <f ca="1">IF(RMDF!AM93="", "", IF(ISNUMBER(MATCH(RMDF!AM93, INDIRECT(AM93), 0)), "OK", "Invalid"))</f>
        <v/>
      </c>
      <c r="AO93" s="281"/>
      <c r="AP93" s="281"/>
      <c r="AQ93" s="281"/>
      <c r="AR93" s="281" t="b">
        <f>AND(RMDF!AU93&gt;=0, RMDF!AU93&lt;=1-SUM(RMDF!Z93,RMDF!AG93,RMDF!AN93), RMDF!AU93=ROUND(RMDF!AU93,4))</f>
        <v>1</v>
      </c>
      <c r="AS93" s="317">
        <f>RMDF!AS93</f>
        <v>0</v>
      </c>
      <c r="AT93" s="318" t="str">
        <f>IF(AS93=0,"",_xlfn.XLOOKUP(AS93,StatePicklist!$1:$1,StatePicklist!$3:$3,"NA",0))</f>
        <v/>
      </c>
      <c r="AU93" s="297" t="str">
        <f ca="1">IF(RMDF!AT93="", "", IF(ISNUMBER(MATCH(RMDF!AT93, INDIRECT(AT93), 0)), "OK", "Invalid"))</f>
        <v/>
      </c>
      <c r="AV93" s="281"/>
      <c r="AW93" s="281"/>
      <c r="AX93" s="281"/>
      <c r="AY93" s="281" t="b">
        <f>AND(RMDF!BB93&gt;=0, RMDF!BB93&lt;=1-SUM(RMDF!Z93,RMDF!AG93,RMDF!AN93,RMDF!AU93), RMDF!BB93=ROUND(RMDF!BB93,4))</f>
        <v>1</v>
      </c>
      <c r="AZ93" s="317">
        <f>RMDF!AZ93</f>
        <v>0</v>
      </c>
      <c r="BA93" s="318" t="str">
        <f>IF(AZ93=0,"",_xlfn.XLOOKUP(AZ93,StatePicklist!$1:$1,StatePicklist!$3:$3,"NA",0))</f>
        <v/>
      </c>
      <c r="BB93" s="297" t="str">
        <f ca="1">IF(RMDF!BA93="", "", IF(ISNUMBER(MATCH(RMDF!BA93, INDIRECT(BA93), 0)), "OK", "Invalid"))</f>
        <v/>
      </c>
      <c r="BC93" s="281"/>
      <c r="BD93" s="281"/>
      <c r="BE93" s="281"/>
      <c r="BF93" s="281" t="b">
        <f>AND(RMDF!BI93&gt;=0, RMDF!BI93&lt;=1-SUM(RMDF!Z93,RMDF!AG93,RMDF!AN93,RMDF!AU93,RMDF!BB93), RMDF!BI93=ROUND(RMDF!BI93,4))</f>
        <v>1</v>
      </c>
      <c r="BG93" s="317">
        <f>RMDF!BG93</f>
        <v>0</v>
      </c>
      <c r="BH93" s="318" t="str">
        <f>IF(BG93=0,"",_xlfn.XLOOKUP(BG93,StatePicklist!$1:$1,StatePicklist!$3:$3,"NA",0))</f>
        <v/>
      </c>
      <c r="BI93" s="297" t="str">
        <f ca="1">IF(RMDF!BH93="", "", IF(ISNUMBER(MATCH(RMDF!BH93, INDIRECT(BH93), 0)), "OK", "Invalid"))</f>
        <v/>
      </c>
      <c r="BJ93" s="281"/>
      <c r="BK93" s="281"/>
      <c r="BL93" s="281"/>
      <c r="BM93" s="281" t="b">
        <f>AND(RMDF!BP93&gt;=0, RMDF!BP93&lt;=1-SUM(RMDF!Z93,RMDF!AG93,RMDF!AN93,RMDF!AU93,RMDF!BB93,RMDF!BI93), RMDF!BP93=ROUND(RMDF!BP93,4))</f>
        <v>1</v>
      </c>
      <c r="BN93" s="317">
        <f>RMDF!BN93</f>
        <v>0</v>
      </c>
      <c r="BO93" s="318" t="str">
        <f>IF(BN93=0,"",_xlfn.XLOOKUP(BN93,StatePicklist!$1:$1,StatePicklist!$3:$3,"NA",0))</f>
        <v/>
      </c>
      <c r="BP93" s="297" t="str">
        <f ca="1">IF(RMDF!BO93="", "", IF(ISNUMBER(MATCH(RMDF!BO93, INDIRECT(BO93), 0)), "OK", "Invalid"))</f>
        <v/>
      </c>
      <c r="BQ93" s="281"/>
      <c r="BR93" s="281"/>
      <c r="BS93" s="281"/>
      <c r="BT93" s="281" t="b">
        <f>AND(RMDF!BW93&gt;=0, RMDF!BW93&lt;=1-SUM(RMDF!Z93,RMDF!AG93,RMDF!AN93,RMDF!AU93,RMDF!BB93,RMDF!BI93,RMDF!BP93), RMDF!BW93=ROUND(RMDF!BW93,4))</f>
        <v>1</v>
      </c>
      <c r="BU93" s="317">
        <f>RMDF!BU93</f>
        <v>0</v>
      </c>
      <c r="BV93" s="318" t="str">
        <f>IF(BU93=0,"",_xlfn.XLOOKUP(BU93,StatePicklist!$1:$1,StatePicklist!$3:$3,"NA",0))</f>
        <v/>
      </c>
      <c r="BW93" s="297" t="str">
        <f ca="1">IF(RMDF!BV93="", "", IF(ISNUMBER(MATCH(RMDF!BV93, INDIRECT(BV93), 0)), "OK", "Invalid"))</f>
        <v/>
      </c>
      <c r="BX93" s="281"/>
      <c r="BY93" s="281"/>
      <c r="BZ93" s="281"/>
      <c r="CA93" s="281" t="b">
        <f>AND(RMDF!CD93&gt;=0, RMDF!CD93&lt;=1-SUM(RMDF!Z93,RMDF!AG93,RMDF!AN93,RMDF!AU93,RMDF!BB93,RMDF!BI93,RMDF!BP93,RMDF!BW93), RMDF!CD93=ROUND(RMDF!CD93,4))</f>
        <v>1</v>
      </c>
      <c r="CB93" s="317">
        <f>RMDF!CB93</f>
        <v>0</v>
      </c>
      <c r="CC93" s="318" t="str">
        <f>IF(CB93=0,"",_xlfn.XLOOKUP(CB93,StatePicklist!$1:$1,StatePicklist!$3:$3,"NA",0))</f>
        <v/>
      </c>
      <c r="CD93" s="297" t="str">
        <f ca="1">IF(RMDF!CC93="", "", IF(ISNUMBER(MATCH(RMDF!CC93, INDIRECT(CC93), 0)), "OK", "Invalid"))</f>
        <v/>
      </c>
      <c r="CE93" s="281"/>
      <c r="CF93" s="281"/>
      <c r="CG93" s="281"/>
      <c r="CH93" s="281" t="b">
        <f>AND(RMDF!CK93&gt;=0, RMDF!CK93&lt;=1-SUM(RMDF!Z93,RMDF!AG93,RMDF!AN93,RMDF!AU93,RMDF!BB93,RMDF!BI93,RMDF!BP93,RMDF!BW93,RMDF!CD93), RMDF!CK93=ROUND(RMDF!CK93,4))</f>
        <v>1</v>
      </c>
      <c r="CI93" s="317">
        <f>RMDF!CI93</f>
        <v>0</v>
      </c>
      <c r="CJ93" s="318" t="str">
        <f>IF(CI93=0,"",_xlfn.XLOOKUP(CI93,StatePicklist!$1:$1,StatePicklist!$3:$3,"NA",0))</f>
        <v/>
      </c>
      <c r="CK93" s="297" t="str">
        <f ca="1">IF(RMDF!CJ93="", "", IF(ISNUMBER(MATCH(RMDF!CJ93, INDIRECT(CJ93), 0)), "OK", "Invalid"))</f>
        <v/>
      </c>
      <c r="CL93" s="281"/>
      <c r="CM93" s="281"/>
      <c r="CN93" s="281"/>
      <c r="CO93" s="281" t="b">
        <f>AND(RMDF!CR93&gt;=0, RMDF!CR93&lt;=1-SUM(RMDF!Z93,RMDF!AG93,RMDF!AN93,RMDF!AU93,RMDF!BB93,RMDF!BI93,RMDF!BP93,RMDF!BW93,RMDF!CD93,RMDF!CK93), RMDF!CR93=ROUND(RMDF!CR93,4))</f>
        <v>1</v>
      </c>
      <c r="CP93" s="317">
        <f>RMDF!CP93</f>
        <v>0</v>
      </c>
      <c r="CQ93" s="318" t="str">
        <f>IF(CP93=0,"",_xlfn.XLOOKUP(CP93,StatePicklist!$1:$1,StatePicklist!$3:$3,"NA",0))</f>
        <v/>
      </c>
      <c r="CR93" s="297" t="str">
        <f ca="1">IF(RMDF!CQ93="", "", IF(ISNUMBER(MATCH(RMDF!CQ93, INDIRECT(CQ93), 0)), "OK", "Invalid"))</f>
        <v/>
      </c>
      <c r="CS93" s="281"/>
      <c r="CT93" s="281"/>
      <c r="CU93" s="281"/>
      <c r="CV93" s="281" t="b">
        <f>AND(RMDF!CY93&gt;=0, RMDF!CY93&lt;=1-SUM(RMDF!Z93,RMDF!AG93,RMDF!AN93,RMDF!AU93,RMDF!BB93,RMDF!BI93,RMDF!BP93,RMDF!BW93,RMDF!CD93,RMDF!CK93,RMDF!CR93), RMDF!CY93=ROUND(RMDF!CY93,4))</f>
        <v>1</v>
      </c>
      <c r="CW93" s="317">
        <f>RMDF!CW93</f>
        <v>0</v>
      </c>
      <c r="CX93" s="318" t="str">
        <f>IF(CW93=0,"",_xlfn.XLOOKUP(CW93,StatePicklist!$1:$1,StatePicklist!$3:$3,"NA",0))</f>
        <v/>
      </c>
      <c r="CY93" s="297" t="str">
        <f ca="1">IF(RMDF!CX93="", "", IF(ISNUMBER(MATCH(RMDF!CX93, INDIRECT(CX93), 0)), "OK", "Invalid"))</f>
        <v/>
      </c>
      <c r="CZ93" s="281"/>
      <c r="DA93" s="281"/>
      <c r="DB93" s="281"/>
      <c r="DC93" s="281" t="b">
        <f>AND(RMDF!DF93&gt;=0, RMDF!DF93&lt;=1-SUM(RMDF!Z93,RMDF!AG93,RMDF!AN93,RMDF!AU93,RMDF!BB93,RMDF!BI93,RMDF!BP93,RMDF!BW93,RMDF!CD93,RMDF!CK93,RMDF!CR93,RMDF!CY93), RMDF!DF93=ROUND(RMDF!DF93,4))</f>
        <v>1</v>
      </c>
      <c r="DD93" s="317">
        <f>RMDF!DD93</f>
        <v>0</v>
      </c>
      <c r="DE93" s="318" t="str">
        <f>IF(DD93=0,"",_xlfn.XLOOKUP(DD93,StatePicklist!$1:$1,StatePicklist!$3:$3,"NA",0))</f>
        <v/>
      </c>
      <c r="DF93" s="297" t="str">
        <f ca="1">IF(RMDF!DE93="", "", IF(ISNUMBER(MATCH(RMDF!DE93, INDIRECT(DE93), 0)), "OK", "Invalid"))</f>
        <v/>
      </c>
      <c r="DG93" s="281"/>
      <c r="DH93" s="281"/>
      <c r="DI93" s="281"/>
      <c r="DJ93" s="281" t="b">
        <f>AND(RMDF!DM93&gt;=0, RMDF!DM93&lt;=1-SUM(RMDF!Z93,RMDF!AG93,RMDF!AN93,RMDF!AU93,RMDF!BB93,RMDF!BI93,RMDF!BP93,RMDF!BW93,RMDF!CD93,RMDF!CK93,RMDF!CR93,RMDF!CY93,RMDF!DF93), RMDF!DM93=ROUND(RMDF!DM93,4))</f>
        <v>1</v>
      </c>
      <c r="DK93" s="317">
        <f>RMDF!DK93</f>
        <v>0</v>
      </c>
      <c r="DL93" s="318" t="str">
        <f>IF(DK93=0,"",_xlfn.XLOOKUP(DK93,StatePicklist!$1:$1,StatePicklist!$3:$3,"NA",0))</f>
        <v/>
      </c>
      <c r="DM93" s="297" t="str">
        <f ca="1">IF(RMDF!DL93="", "", IF(ISNUMBER(MATCH(RMDF!DL93, INDIRECT(DL93), 0)), "OK", "Invalid"))</f>
        <v/>
      </c>
      <c r="DN93" s="281"/>
      <c r="DO93" s="281"/>
      <c r="DP93" s="281"/>
      <c r="DQ93" s="281" t="b">
        <f>AND(RMDF!DT93&gt;=0, RMDF!DT93&lt;=1-SUM(RMDF!Z93,RMDF!AG93,RMDF!AN93,RMDF!AU93,RMDF!BB93,RMDF!BI93,RMDF!BP93,RMDF!BW93,RMDF!CD93,RMDF!CK93,RMDF!CR93,RMDF!CY93,RMDF!DF93,RMDF!DM93), RMDF!DT93=ROUND(RMDF!DT93,4))</f>
        <v>1</v>
      </c>
      <c r="DR93" s="317">
        <f>RMDF!DR93</f>
        <v>0</v>
      </c>
      <c r="DS93" s="318" t="str">
        <f>IF(DR93=0,"",_xlfn.XLOOKUP(DR93,StatePicklist!$1:$1,StatePicklist!$3:$3,"NA",0))</f>
        <v/>
      </c>
      <c r="DT93" s="297" t="str">
        <f ca="1">IF(RMDF!DS93="", "", IF(ISNUMBER(MATCH(RMDF!DS93, INDIRECT(DS93), 0)), "OK", "Invalid"))</f>
        <v/>
      </c>
      <c r="DU93" s="281"/>
      <c r="DV93" s="281"/>
      <c r="DW93" s="281"/>
      <c r="DX93" s="281" t="b">
        <f>AND(RMDF!EA93&gt;=0, RMDF!EA93&lt;=1-SUM(RMDF!Z93,RMDF!AG93,RMDF!AN93,RMDF!AU93,RMDF!BB93,RMDF!BI93,RMDF!BP93,RMDF!BW93,RMDF!CD93,RMDF!CK93,RMDF!CR93,RMDF!CY93,RMDF!DF93,RMDF!DM93,RMDF!DT93), RMDF!EA93=ROUND(RMDF!EA93,4))</f>
        <v>1</v>
      </c>
      <c r="DY93" s="317">
        <f>RMDF!DY93</f>
        <v>0</v>
      </c>
      <c r="DZ93" s="318" t="str">
        <f>IF(DY93=0,"",_xlfn.XLOOKUP(DY93,StatePicklist!$1:$1,StatePicklist!$3:$3,"NA",0))</f>
        <v/>
      </c>
      <c r="EA93" s="297" t="str">
        <f ca="1">IF(RMDF!DZ93="", "", IF(ISNUMBER(MATCH(RMDF!DZ93, INDIRECT(DZ93), 0)), "OK", "Invalid"))</f>
        <v/>
      </c>
      <c r="EB93" s="281"/>
      <c r="EC93" s="281"/>
      <c r="ED93" s="281"/>
      <c r="EE93" s="281" t="b">
        <f>AND(RMDF!EH93&gt;=0, RMDF!EH93&lt;=1-SUM(RMDF!Z93,RMDF!AG93,RMDF!AN93,RMDF!AU93,RMDF!BB93,RMDF!BI93,RMDF!BP93,RMDF!BW93,RMDF!CD93,RMDF!CK93,RMDF!CR93,RMDF!CY93,RMDF!DF93,RMDF!DM93,RMDF!DT93,RMDF!EA93), RMDF!EH93=ROUND(RMDF!EH93,4))</f>
        <v>1</v>
      </c>
      <c r="EF93" s="317">
        <f>RMDF!EF93</f>
        <v>0</v>
      </c>
      <c r="EG93" s="318" t="str">
        <f>IF(EF93=0,"",_xlfn.XLOOKUP(EF93,StatePicklist!$1:$1,StatePicklist!$3:$3,"NA",0))</f>
        <v/>
      </c>
      <c r="EH93" s="297" t="str">
        <f ca="1">IF(RMDF!EG93="", "", IF(ISNUMBER(MATCH(RMDF!EG93, INDIRECT(EG93), 0)), "OK", "Invalid"))</f>
        <v/>
      </c>
      <c r="EI93" s="281"/>
      <c r="EJ93" s="281"/>
      <c r="EK93" s="281"/>
      <c r="EL93" s="281" t="b">
        <f>AND(RMDF!EO93&gt;=0, RMDF!EO93&lt;=1-SUM(RMDF!Z93,RMDF!AG93,RMDF!AN93,RMDF!AU93,RMDF!BB93,RMDF!BI93,RMDF!BP93,RMDF!BW93,RMDF!CD93,RMDF!CK93,RMDF!CR93,RMDF!CY93,RMDF!DF93,RMDF!DM93,RMDF!DT93,RMDF!EA93,RMDF!EH93), RMDF!EO93=ROUND(RMDF!EO93,4))</f>
        <v>1</v>
      </c>
      <c r="EM93" s="317">
        <f>RMDF!EM93</f>
        <v>0</v>
      </c>
      <c r="EN93" s="318" t="str">
        <f>IF(EM93=0,"",_xlfn.XLOOKUP(EM93,StatePicklist!$1:$1,StatePicklist!$3:$3,"NA",0))</f>
        <v/>
      </c>
      <c r="EO93" s="297" t="str">
        <f ca="1">IF(RMDF!EN93="", "", IF(ISNUMBER(MATCH(RMDF!EN93, INDIRECT(EN93), 0)), "OK", "Invalid"))</f>
        <v/>
      </c>
      <c r="EP93" s="281"/>
      <c r="EQ93" s="281"/>
      <c r="ER93" s="281"/>
      <c r="ES93" s="281" t="b">
        <f>AND(RMDF!EV93&gt;=0, RMDF!EV93&lt;=1-SUM(RMDF!Z93,RMDF!AG93,RMDF!AN93,RMDF!AU93,RMDF!BB93,RMDF!BI93,RMDF!BP93,RMDF!BW93,RMDF!CD93,RMDF!CK93,RMDF!CR93,RMDF!CY93,RMDF!DF93,RMDF!DM93,RMDF!DT93,RMDF!EA93,RMDF!EH93,RMDF!EO93), RMDF!EV93=ROUND(RMDF!EV93,4))</f>
        <v>1</v>
      </c>
      <c r="ET93" s="317">
        <f>RMDF!ET93</f>
        <v>0</v>
      </c>
      <c r="EU93" s="318" t="str">
        <f>IF(ET93=0,"",_xlfn.XLOOKUP(ET93,StatePicklist!$1:$1,StatePicklist!$3:$3,"NA",0))</f>
        <v/>
      </c>
      <c r="EV93" s="297" t="str">
        <f ca="1">IF(RMDF!EU93="", "", IF(ISNUMBER(MATCH(RMDF!EU93, INDIRECT(EU93), 0)), "OK", "Invalid"))</f>
        <v/>
      </c>
      <c r="EW93" s="281"/>
      <c r="EX93" s="281"/>
      <c r="EY93" s="281"/>
      <c r="EZ93" s="281" t="b">
        <f>AND(RMDF!FC93&gt;=0, RMDF!FC93&lt;=1-SUM(RMDF!Z93,RMDF!AG93,RMDF!AN93,RMDF!AU93,RMDF!BB93,RMDF!BI93,RMDF!BP93,RMDF!BW93,RMDF!CD93,RMDF!CK93,RMDF!CR93,RMDF!CY93,RMDF!DF93,RMDF!DM93,RMDF!DT93,RMDF!EA93,RMDF!EH93,RMDF!EO93,RMDF!EV93), RMDF!FC93=ROUND(RMDF!FC93,4))</f>
        <v>1</v>
      </c>
      <c r="FA93" s="317">
        <f>RMDF!FA93</f>
        <v>0</v>
      </c>
      <c r="FB93" s="318" t="str">
        <f>IF(FA93=0,"",_xlfn.XLOOKUP(FA93,StatePicklist!$1:$1,StatePicklist!$3:$3,"NA",0))</f>
        <v/>
      </c>
      <c r="FC93" s="297" t="str">
        <f ca="1">IF(RMDF!FB93="", "", IF(ISNUMBER(MATCH(RMDF!FB93, INDIRECT(FB93), 0)), "OK", "Invalid"))</f>
        <v/>
      </c>
    </row>
    <row r="94" spans="1:159" s="205" customFormat="1" ht="39.9" customHeight="1" x14ac:dyDescent="0.25">
      <c r="A94" s="206"/>
      <c r="B94" s="196"/>
      <c r="C94" s="197"/>
      <c r="D94" s="198"/>
      <c r="E94" s="199"/>
      <c r="F94" s="200"/>
      <c r="G94" s="201"/>
      <c r="H94" s="292"/>
      <c r="I94" s="305">
        <f>RMDF!I94</f>
        <v>0</v>
      </c>
      <c r="J94" s="305" t="str">
        <f>IF(I94=ProductCode!$B$30,"PDReclPost",IF(OR(I94=ProductCode!$C$30,I94=ProductCode!$E$30,I94=ProductCode!$G$30),"PDPreCon",IF(OR(I94=ProductCode!$D$30,I94=ProductCode!$F$30),"PDNotReclPost","")))</f>
        <v/>
      </c>
      <c r="K94" s="305" t="str">
        <f t="shared" si="9"/>
        <v/>
      </c>
      <c r="L94" s="289"/>
      <c r="M94" s="305" t="str">
        <f t="shared" si="9"/>
        <v/>
      </c>
      <c r="N94" s="289" t="b">
        <f>AND(RMDF!N94&gt;=0, RMDF!N94&lt;=1-RMDF!L94, RMDF!N94=ROUND(RMDF!N94,4))</f>
        <v>1</v>
      </c>
      <c r="O94" s="286" t="str">
        <f>IF(P94="","",IF(I94="","",IF(LEFT(I94,13)="Reclaimed pos",RawMaterialCode!$E$569,RawMaterialCode!$E$568)))</f>
        <v>Reclaimed pre-consumer mixed fibers (RM0578)</v>
      </c>
      <c r="P94" s="295">
        <f t="shared" si="10"/>
        <v>1</v>
      </c>
      <c r="Q94" s="202"/>
      <c r="R94" s="203"/>
      <c r="S94" s="204" t="str">
        <f t="shared" si="11"/>
        <v/>
      </c>
      <c r="T94" s="281"/>
      <c r="U94" s="281"/>
      <c r="V94" s="281"/>
      <c r="W94" s="281"/>
      <c r="X94" s="317">
        <f>RMDF!X94</f>
        <v>0</v>
      </c>
      <c r="Y94" s="318" t="str">
        <f>IF(X94=0,"",_xlfn.XLOOKUP(X94,StatePicklist!$1:$1,StatePicklist!$3:$3,"NA",0))</f>
        <v/>
      </c>
      <c r="Z94" s="297" t="str">
        <f ca="1">IF(RMDF!Y94="", "", IF(ISNUMBER(MATCH(RMDF!Y94, INDIRECT(Y94), 0)), "OK", "Invalid"))</f>
        <v/>
      </c>
      <c r="AA94" s="281"/>
      <c r="AB94" s="281"/>
      <c r="AC94" s="281"/>
      <c r="AD94" s="281" t="b">
        <f>AND(RMDF!AG94&gt;=0, RMDF!AG94&lt;=1-RMDF!Z94, RMDF!AG94=ROUND(RMDF!AG94,4))</f>
        <v>1</v>
      </c>
      <c r="AE94" s="317">
        <f>RMDF!AE94</f>
        <v>0</v>
      </c>
      <c r="AF94" s="318" t="str">
        <f>IF(AE94=0,"",_xlfn.XLOOKUP(AE94,StatePicklist!$1:$1,StatePicklist!$3:$3,"NA",0))</f>
        <v/>
      </c>
      <c r="AG94" s="297" t="str">
        <f ca="1">IF(RMDF!AF94="", "", IF(ISNUMBER(MATCH(RMDF!AF94, INDIRECT(AF94), 0)), "OK", "Invalid"))</f>
        <v/>
      </c>
      <c r="AH94" s="281"/>
      <c r="AI94" s="281"/>
      <c r="AJ94" s="281"/>
      <c r="AK94" s="281" t="b">
        <f>AND(RMDF!AN94&gt;=0, RMDF!AN94&lt;=1-SUM(RMDF!Z94,RMDF!AG94), RMDF!AN94=ROUND(RMDF!AN94,4))</f>
        <v>1</v>
      </c>
      <c r="AL94" s="317">
        <f>RMDF!AL94</f>
        <v>0</v>
      </c>
      <c r="AM94" s="318" t="str">
        <f>IF(AL94=0,"",_xlfn.XLOOKUP(AL94,StatePicklist!$1:$1,StatePicklist!$3:$3,"NA",0))</f>
        <v/>
      </c>
      <c r="AN94" s="297" t="str">
        <f ca="1">IF(RMDF!AM94="", "", IF(ISNUMBER(MATCH(RMDF!AM94, INDIRECT(AM94), 0)), "OK", "Invalid"))</f>
        <v/>
      </c>
      <c r="AO94" s="281"/>
      <c r="AP94" s="281"/>
      <c r="AQ94" s="281"/>
      <c r="AR94" s="281" t="b">
        <f>AND(RMDF!AU94&gt;=0, RMDF!AU94&lt;=1-SUM(RMDF!Z94,RMDF!AG94,RMDF!AN94), RMDF!AU94=ROUND(RMDF!AU94,4))</f>
        <v>1</v>
      </c>
      <c r="AS94" s="317">
        <f>RMDF!AS94</f>
        <v>0</v>
      </c>
      <c r="AT94" s="318" t="str">
        <f>IF(AS94=0,"",_xlfn.XLOOKUP(AS94,StatePicklist!$1:$1,StatePicklist!$3:$3,"NA",0))</f>
        <v/>
      </c>
      <c r="AU94" s="297" t="str">
        <f ca="1">IF(RMDF!AT94="", "", IF(ISNUMBER(MATCH(RMDF!AT94, INDIRECT(AT94), 0)), "OK", "Invalid"))</f>
        <v/>
      </c>
      <c r="AV94" s="281"/>
      <c r="AW94" s="281"/>
      <c r="AX94" s="281"/>
      <c r="AY94" s="281" t="b">
        <f>AND(RMDF!BB94&gt;=0, RMDF!BB94&lt;=1-SUM(RMDF!Z94,RMDF!AG94,RMDF!AN94,RMDF!AU94), RMDF!BB94=ROUND(RMDF!BB94,4))</f>
        <v>1</v>
      </c>
      <c r="AZ94" s="317">
        <f>RMDF!AZ94</f>
        <v>0</v>
      </c>
      <c r="BA94" s="318" t="str">
        <f>IF(AZ94=0,"",_xlfn.XLOOKUP(AZ94,StatePicklist!$1:$1,StatePicklist!$3:$3,"NA",0))</f>
        <v/>
      </c>
      <c r="BB94" s="297" t="str">
        <f ca="1">IF(RMDF!BA94="", "", IF(ISNUMBER(MATCH(RMDF!BA94, INDIRECT(BA94), 0)), "OK", "Invalid"))</f>
        <v/>
      </c>
      <c r="BC94" s="281"/>
      <c r="BD94" s="281"/>
      <c r="BE94" s="281"/>
      <c r="BF94" s="281" t="b">
        <f>AND(RMDF!BI94&gt;=0, RMDF!BI94&lt;=1-SUM(RMDF!Z94,RMDF!AG94,RMDF!AN94,RMDF!AU94,RMDF!BB94), RMDF!BI94=ROUND(RMDF!BI94,4))</f>
        <v>1</v>
      </c>
      <c r="BG94" s="317">
        <f>RMDF!BG94</f>
        <v>0</v>
      </c>
      <c r="BH94" s="318" t="str">
        <f>IF(BG94=0,"",_xlfn.XLOOKUP(BG94,StatePicklist!$1:$1,StatePicklist!$3:$3,"NA",0))</f>
        <v/>
      </c>
      <c r="BI94" s="297" t="str">
        <f ca="1">IF(RMDF!BH94="", "", IF(ISNUMBER(MATCH(RMDF!BH94, INDIRECT(BH94), 0)), "OK", "Invalid"))</f>
        <v/>
      </c>
      <c r="BJ94" s="281"/>
      <c r="BK94" s="281"/>
      <c r="BL94" s="281"/>
      <c r="BM94" s="281" t="b">
        <f>AND(RMDF!BP94&gt;=0, RMDF!BP94&lt;=1-SUM(RMDF!Z94,RMDF!AG94,RMDF!AN94,RMDF!AU94,RMDF!BB94,RMDF!BI94), RMDF!BP94=ROUND(RMDF!BP94,4))</f>
        <v>1</v>
      </c>
      <c r="BN94" s="317">
        <f>RMDF!BN94</f>
        <v>0</v>
      </c>
      <c r="BO94" s="318" t="str">
        <f>IF(BN94=0,"",_xlfn.XLOOKUP(BN94,StatePicklist!$1:$1,StatePicklist!$3:$3,"NA",0))</f>
        <v/>
      </c>
      <c r="BP94" s="297" t="str">
        <f ca="1">IF(RMDF!BO94="", "", IF(ISNUMBER(MATCH(RMDF!BO94, INDIRECT(BO94), 0)), "OK", "Invalid"))</f>
        <v/>
      </c>
      <c r="BQ94" s="281"/>
      <c r="BR94" s="281"/>
      <c r="BS94" s="281"/>
      <c r="BT94" s="281" t="b">
        <f>AND(RMDF!BW94&gt;=0, RMDF!BW94&lt;=1-SUM(RMDF!Z94,RMDF!AG94,RMDF!AN94,RMDF!AU94,RMDF!BB94,RMDF!BI94,RMDF!BP94), RMDF!BW94=ROUND(RMDF!BW94,4))</f>
        <v>1</v>
      </c>
      <c r="BU94" s="317">
        <f>RMDF!BU94</f>
        <v>0</v>
      </c>
      <c r="BV94" s="318" t="str">
        <f>IF(BU94=0,"",_xlfn.XLOOKUP(BU94,StatePicklist!$1:$1,StatePicklist!$3:$3,"NA",0))</f>
        <v/>
      </c>
      <c r="BW94" s="297" t="str">
        <f ca="1">IF(RMDF!BV94="", "", IF(ISNUMBER(MATCH(RMDF!BV94, INDIRECT(BV94), 0)), "OK", "Invalid"))</f>
        <v/>
      </c>
      <c r="BX94" s="281"/>
      <c r="BY94" s="281"/>
      <c r="BZ94" s="281"/>
      <c r="CA94" s="281" t="b">
        <f>AND(RMDF!CD94&gt;=0, RMDF!CD94&lt;=1-SUM(RMDF!Z94,RMDF!AG94,RMDF!AN94,RMDF!AU94,RMDF!BB94,RMDF!BI94,RMDF!BP94,RMDF!BW94), RMDF!CD94=ROUND(RMDF!CD94,4))</f>
        <v>1</v>
      </c>
      <c r="CB94" s="317">
        <f>RMDF!CB94</f>
        <v>0</v>
      </c>
      <c r="CC94" s="318" t="str">
        <f>IF(CB94=0,"",_xlfn.XLOOKUP(CB94,StatePicklist!$1:$1,StatePicklist!$3:$3,"NA",0))</f>
        <v/>
      </c>
      <c r="CD94" s="297" t="str">
        <f ca="1">IF(RMDF!CC94="", "", IF(ISNUMBER(MATCH(RMDF!CC94, INDIRECT(CC94), 0)), "OK", "Invalid"))</f>
        <v/>
      </c>
      <c r="CE94" s="281"/>
      <c r="CF94" s="281"/>
      <c r="CG94" s="281"/>
      <c r="CH94" s="281" t="b">
        <f>AND(RMDF!CK94&gt;=0, RMDF!CK94&lt;=1-SUM(RMDF!Z94,RMDF!AG94,RMDF!AN94,RMDF!AU94,RMDF!BB94,RMDF!BI94,RMDF!BP94,RMDF!BW94,RMDF!CD94), RMDF!CK94=ROUND(RMDF!CK94,4))</f>
        <v>1</v>
      </c>
      <c r="CI94" s="317">
        <f>RMDF!CI94</f>
        <v>0</v>
      </c>
      <c r="CJ94" s="318" t="str">
        <f>IF(CI94=0,"",_xlfn.XLOOKUP(CI94,StatePicklist!$1:$1,StatePicklist!$3:$3,"NA",0))</f>
        <v/>
      </c>
      <c r="CK94" s="297" t="str">
        <f ca="1">IF(RMDF!CJ94="", "", IF(ISNUMBER(MATCH(RMDF!CJ94, INDIRECT(CJ94), 0)), "OK", "Invalid"))</f>
        <v/>
      </c>
      <c r="CL94" s="281"/>
      <c r="CM94" s="281"/>
      <c r="CN94" s="281"/>
      <c r="CO94" s="281" t="b">
        <f>AND(RMDF!CR94&gt;=0, RMDF!CR94&lt;=1-SUM(RMDF!Z94,RMDF!AG94,RMDF!AN94,RMDF!AU94,RMDF!BB94,RMDF!BI94,RMDF!BP94,RMDF!BW94,RMDF!CD94,RMDF!CK94), RMDF!CR94=ROUND(RMDF!CR94,4))</f>
        <v>1</v>
      </c>
      <c r="CP94" s="317">
        <f>RMDF!CP94</f>
        <v>0</v>
      </c>
      <c r="CQ94" s="318" t="str">
        <f>IF(CP94=0,"",_xlfn.XLOOKUP(CP94,StatePicklist!$1:$1,StatePicklist!$3:$3,"NA",0))</f>
        <v/>
      </c>
      <c r="CR94" s="297" t="str">
        <f ca="1">IF(RMDF!CQ94="", "", IF(ISNUMBER(MATCH(RMDF!CQ94, INDIRECT(CQ94), 0)), "OK", "Invalid"))</f>
        <v/>
      </c>
      <c r="CS94" s="281"/>
      <c r="CT94" s="281"/>
      <c r="CU94" s="281"/>
      <c r="CV94" s="281" t="b">
        <f>AND(RMDF!CY94&gt;=0, RMDF!CY94&lt;=1-SUM(RMDF!Z94,RMDF!AG94,RMDF!AN94,RMDF!AU94,RMDF!BB94,RMDF!BI94,RMDF!BP94,RMDF!BW94,RMDF!CD94,RMDF!CK94,RMDF!CR94), RMDF!CY94=ROUND(RMDF!CY94,4))</f>
        <v>1</v>
      </c>
      <c r="CW94" s="317">
        <f>RMDF!CW94</f>
        <v>0</v>
      </c>
      <c r="CX94" s="318" t="str">
        <f>IF(CW94=0,"",_xlfn.XLOOKUP(CW94,StatePicklist!$1:$1,StatePicklist!$3:$3,"NA",0))</f>
        <v/>
      </c>
      <c r="CY94" s="297" t="str">
        <f ca="1">IF(RMDF!CX94="", "", IF(ISNUMBER(MATCH(RMDF!CX94, INDIRECT(CX94), 0)), "OK", "Invalid"))</f>
        <v/>
      </c>
      <c r="CZ94" s="281"/>
      <c r="DA94" s="281"/>
      <c r="DB94" s="281"/>
      <c r="DC94" s="281" t="b">
        <f>AND(RMDF!DF94&gt;=0, RMDF!DF94&lt;=1-SUM(RMDF!Z94,RMDF!AG94,RMDF!AN94,RMDF!AU94,RMDF!BB94,RMDF!BI94,RMDF!BP94,RMDF!BW94,RMDF!CD94,RMDF!CK94,RMDF!CR94,RMDF!CY94), RMDF!DF94=ROUND(RMDF!DF94,4))</f>
        <v>1</v>
      </c>
      <c r="DD94" s="317">
        <f>RMDF!DD94</f>
        <v>0</v>
      </c>
      <c r="DE94" s="318" t="str">
        <f>IF(DD94=0,"",_xlfn.XLOOKUP(DD94,StatePicklist!$1:$1,StatePicklist!$3:$3,"NA",0))</f>
        <v/>
      </c>
      <c r="DF94" s="297" t="str">
        <f ca="1">IF(RMDF!DE94="", "", IF(ISNUMBER(MATCH(RMDF!DE94, INDIRECT(DE94), 0)), "OK", "Invalid"))</f>
        <v/>
      </c>
      <c r="DG94" s="281"/>
      <c r="DH94" s="281"/>
      <c r="DI94" s="281"/>
      <c r="DJ94" s="281" t="b">
        <f>AND(RMDF!DM94&gt;=0, RMDF!DM94&lt;=1-SUM(RMDF!Z94,RMDF!AG94,RMDF!AN94,RMDF!AU94,RMDF!BB94,RMDF!BI94,RMDF!BP94,RMDF!BW94,RMDF!CD94,RMDF!CK94,RMDF!CR94,RMDF!CY94,RMDF!DF94), RMDF!DM94=ROUND(RMDF!DM94,4))</f>
        <v>1</v>
      </c>
      <c r="DK94" s="317">
        <f>RMDF!DK94</f>
        <v>0</v>
      </c>
      <c r="DL94" s="318" t="str">
        <f>IF(DK94=0,"",_xlfn.XLOOKUP(DK94,StatePicklist!$1:$1,StatePicklist!$3:$3,"NA",0))</f>
        <v/>
      </c>
      <c r="DM94" s="297" t="str">
        <f ca="1">IF(RMDF!DL94="", "", IF(ISNUMBER(MATCH(RMDF!DL94, INDIRECT(DL94), 0)), "OK", "Invalid"))</f>
        <v/>
      </c>
      <c r="DN94" s="281"/>
      <c r="DO94" s="281"/>
      <c r="DP94" s="281"/>
      <c r="DQ94" s="281" t="b">
        <f>AND(RMDF!DT94&gt;=0, RMDF!DT94&lt;=1-SUM(RMDF!Z94,RMDF!AG94,RMDF!AN94,RMDF!AU94,RMDF!BB94,RMDF!BI94,RMDF!BP94,RMDF!BW94,RMDF!CD94,RMDF!CK94,RMDF!CR94,RMDF!CY94,RMDF!DF94,RMDF!DM94), RMDF!DT94=ROUND(RMDF!DT94,4))</f>
        <v>1</v>
      </c>
      <c r="DR94" s="317">
        <f>RMDF!DR94</f>
        <v>0</v>
      </c>
      <c r="DS94" s="318" t="str">
        <f>IF(DR94=0,"",_xlfn.XLOOKUP(DR94,StatePicklist!$1:$1,StatePicklist!$3:$3,"NA",0))</f>
        <v/>
      </c>
      <c r="DT94" s="297" t="str">
        <f ca="1">IF(RMDF!DS94="", "", IF(ISNUMBER(MATCH(RMDF!DS94, INDIRECT(DS94), 0)), "OK", "Invalid"))</f>
        <v/>
      </c>
      <c r="DU94" s="281"/>
      <c r="DV94" s="281"/>
      <c r="DW94" s="281"/>
      <c r="DX94" s="281" t="b">
        <f>AND(RMDF!EA94&gt;=0, RMDF!EA94&lt;=1-SUM(RMDF!Z94,RMDF!AG94,RMDF!AN94,RMDF!AU94,RMDF!BB94,RMDF!BI94,RMDF!BP94,RMDF!BW94,RMDF!CD94,RMDF!CK94,RMDF!CR94,RMDF!CY94,RMDF!DF94,RMDF!DM94,RMDF!DT94), RMDF!EA94=ROUND(RMDF!EA94,4))</f>
        <v>1</v>
      </c>
      <c r="DY94" s="317">
        <f>RMDF!DY94</f>
        <v>0</v>
      </c>
      <c r="DZ94" s="318" t="str">
        <f>IF(DY94=0,"",_xlfn.XLOOKUP(DY94,StatePicklist!$1:$1,StatePicklist!$3:$3,"NA",0))</f>
        <v/>
      </c>
      <c r="EA94" s="297" t="str">
        <f ca="1">IF(RMDF!DZ94="", "", IF(ISNUMBER(MATCH(RMDF!DZ94, INDIRECT(DZ94), 0)), "OK", "Invalid"))</f>
        <v/>
      </c>
      <c r="EB94" s="281"/>
      <c r="EC94" s="281"/>
      <c r="ED94" s="281"/>
      <c r="EE94" s="281" t="b">
        <f>AND(RMDF!EH94&gt;=0, RMDF!EH94&lt;=1-SUM(RMDF!Z94,RMDF!AG94,RMDF!AN94,RMDF!AU94,RMDF!BB94,RMDF!BI94,RMDF!BP94,RMDF!BW94,RMDF!CD94,RMDF!CK94,RMDF!CR94,RMDF!CY94,RMDF!DF94,RMDF!DM94,RMDF!DT94,RMDF!EA94), RMDF!EH94=ROUND(RMDF!EH94,4))</f>
        <v>1</v>
      </c>
      <c r="EF94" s="317">
        <f>RMDF!EF94</f>
        <v>0</v>
      </c>
      <c r="EG94" s="318" t="str">
        <f>IF(EF94=0,"",_xlfn.XLOOKUP(EF94,StatePicklist!$1:$1,StatePicklist!$3:$3,"NA",0))</f>
        <v/>
      </c>
      <c r="EH94" s="297" t="str">
        <f ca="1">IF(RMDF!EG94="", "", IF(ISNUMBER(MATCH(RMDF!EG94, INDIRECT(EG94), 0)), "OK", "Invalid"))</f>
        <v/>
      </c>
      <c r="EI94" s="281"/>
      <c r="EJ94" s="281"/>
      <c r="EK94" s="281"/>
      <c r="EL94" s="281" t="b">
        <f>AND(RMDF!EO94&gt;=0, RMDF!EO94&lt;=1-SUM(RMDF!Z94,RMDF!AG94,RMDF!AN94,RMDF!AU94,RMDF!BB94,RMDF!BI94,RMDF!BP94,RMDF!BW94,RMDF!CD94,RMDF!CK94,RMDF!CR94,RMDF!CY94,RMDF!DF94,RMDF!DM94,RMDF!DT94,RMDF!EA94,RMDF!EH94), RMDF!EO94=ROUND(RMDF!EO94,4))</f>
        <v>1</v>
      </c>
      <c r="EM94" s="317">
        <f>RMDF!EM94</f>
        <v>0</v>
      </c>
      <c r="EN94" s="318" t="str">
        <f>IF(EM94=0,"",_xlfn.XLOOKUP(EM94,StatePicklist!$1:$1,StatePicklist!$3:$3,"NA",0))</f>
        <v/>
      </c>
      <c r="EO94" s="297" t="str">
        <f ca="1">IF(RMDF!EN94="", "", IF(ISNUMBER(MATCH(RMDF!EN94, INDIRECT(EN94), 0)), "OK", "Invalid"))</f>
        <v/>
      </c>
      <c r="EP94" s="281"/>
      <c r="EQ94" s="281"/>
      <c r="ER94" s="281"/>
      <c r="ES94" s="281" t="b">
        <f>AND(RMDF!EV94&gt;=0, RMDF!EV94&lt;=1-SUM(RMDF!Z94,RMDF!AG94,RMDF!AN94,RMDF!AU94,RMDF!BB94,RMDF!BI94,RMDF!BP94,RMDF!BW94,RMDF!CD94,RMDF!CK94,RMDF!CR94,RMDF!CY94,RMDF!DF94,RMDF!DM94,RMDF!DT94,RMDF!EA94,RMDF!EH94,RMDF!EO94), RMDF!EV94=ROUND(RMDF!EV94,4))</f>
        <v>1</v>
      </c>
      <c r="ET94" s="317">
        <f>RMDF!ET94</f>
        <v>0</v>
      </c>
      <c r="EU94" s="318" t="str">
        <f>IF(ET94=0,"",_xlfn.XLOOKUP(ET94,StatePicklist!$1:$1,StatePicklist!$3:$3,"NA",0))</f>
        <v/>
      </c>
      <c r="EV94" s="297" t="str">
        <f ca="1">IF(RMDF!EU94="", "", IF(ISNUMBER(MATCH(RMDF!EU94, INDIRECT(EU94), 0)), "OK", "Invalid"))</f>
        <v/>
      </c>
      <c r="EW94" s="281"/>
      <c r="EX94" s="281"/>
      <c r="EY94" s="281"/>
      <c r="EZ94" s="281" t="b">
        <f>AND(RMDF!FC94&gt;=0, RMDF!FC94&lt;=1-SUM(RMDF!Z94,RMDF!AG94,RMDF!AN94,RMDF!AU94,RMDF!BB94,RMDF!BI94,RMDF!BP94,RMDF!BW94,RMDF!CD94,RMDF!CK94,RMDF!CR94,RMDF!CY94,RMDF!DF94,RMDF!DM94,RMDF!DT94,RMDF!EA94,RMDF!EH94,RMDF!EO94,RMDF!EV94), RMDF!FC94=ROUND(RMDF!FC94,4))</f>
        <v>1</v>
      </c>
      <c r="FA94" s="317">
        <f>RMDF!FA94</f>
        <v>0</v>
      </c>
      <c r="FB94" s="318" t="str">
        <f>IF(FA94=0,"",_xlfn.XLOOKUP(FA94,StatePicklist!$1:$1,StatePicklist!$3:$3,"NA",0))</f>
        <v/>
      </c>
      <c r="FC94" s="297" t="str">
        <f ca="1">IF(RMDF!FB94="", "", IF(ISNUMBER(MATCH(RMDF!FB94, INDIRECT(FB94), 0)), "OK", "Invalid"))</f>
        <v/>
      </c>
    </row>
    <row r="95" spans="1:159" s="205" customFormat="1" ht="39.9" customHeight="1" x14ac:dyDescent="0.25">
      <c r="A95" s="206"/>
      <c r="B95" s="196"/>
      <c r="C95" s="197"/>
      <c r="D95" s="198"/>
      <c r="E95" s="199"/>
      <c r="F95" s="200"/>
      <c r="G95" s="201"/>
      <c r="H95" s="292"/>
      <c r="I95" s="305">
        <f>RMDF!I95</f>
        <v>0</v>
      </c>
      <c r="J95" s="305" t="str">
        <f>IF(I95=ProductCode!$B$30,"PDReclPost",IF(OR(I95=ProductCode!$C$30,I95=ProductCode!$E$30,I95=ProductCode!$G$30),"PDPreCon",IF(OR(I95=ProductCode!$D$30,I95=ProductCode!$F$30),"PDNotReclPost","")))</f>
        <v/>
      </c>
      <c r="K95" s="305" t="str">
        <f t="shared" si="9"/>
        <v/>
      </c>
      <c r="L95" s="289"/>
      <c r="M95" s="305" t="str">
        <f t="shared" si="9"/>
        <v/>
      </c>
      <c r="N95" s="289" t="b">
        <f>AND(RMDF!N95&gt;=0, RMDF!N95&lt;=1-RMDF!L95, RMDF!N95=ROUND(RMDF!N95,4))</f>
        <v>1</v>
      </c>
      <c r="O95" s="286" t="str">
        <f>IF(P95="","",IF(I95="","",IF(LEFT(I95,13)="Reclaimed pos",RawMaterialCode!$E$569,RawMaterialCode!$E$568)))</f>
        <v>Reclaimed pre-consumer mixed fibers (RM0578)</v>
      </c>
      <c r="P95" s="295">
        <f t="shared" si="10"/>
        <v>1</v>
      </c>
      <c r="Q95" s="202"/>
      <c r="R95" s="203"/>
      <c r="S95" s="204" t="str">
        <f t="shared" si="11"/>
        <v/>
      </c>
      <c r="T95" s="281"/>
      <c r="U95" s="281"/>
      <c r="V95" s="281"/>
      <c r="W95" s="281"/>
      <c r="X95" s="317">
        <f>RMDF!X95</f>
        <v>0</v>
      </c>
      <c r="Y95" s="318" t="str">
        <f>IF(X95=0,"",_xlfn.XLOOKUP(X95,StatePicklist!$1:$1,StatePicklist!$3:$3,"NA",0))</f>
        <v/>
      </c>
      <c r="Z95" s="297" t="str">
        <f ca="1">IF(RMDF!Y95="", "", IF(ISNUMBER(MATCH(RMDF!Y95, INDIRECT(Y95), 0)), "OK", "Invalid"))</f>
        <v/>
      </c>
      <c r="AA95" s="281"/>
      <c r="AB95" s="281"/>
      <c r="AC95" s="281"/>
      <c r="AD95" s="281" t="b">
        <f>AND(RMDF!AG95&gt;=0, RMDF!AG95&lt;=1-RMDF!Z95, RMDF!AG95=ROUND(RMDF!AG95,4))</f>
        <v>1</v>
      </c>
      <c r="AE95" s="317">
        <f>RMDF!AE95</f>
        <v>0</v>
      </c>
      <c r="AF95" s="318" t="str">
        <f>IF(AE95=0,"",_xlfn.XLOOKUP(AE95,StatePicklist!$1:$1,StatePicklist!$3:$3,"NA",0))</f>
        <v/>
      </c>
      <c r="AG95" s="297" t="str">
        <f ca="1">IF(RMDF!AF95="", "", IF(ISNUMBER(MATCH(RMDF!AF95, INDIRECT(AF95), 0)), "OK", "Invalid"))</f>
        <v/>
      </c>
      <c r="AH95" s="281"/>
      <c r="AI95" s="281"/>
      <c r="AJ95" s="281"/>
      <c r="AK95" s="281" t="b">
        <f>AND(RMDF!AN95&gt;=0, RMDF!AN95&lt;=1-SUM(RMDF!Z95,RMDF!AG95), RMDF!AN95=ROUND(RMDF!AN95,4))</f>
        <v>1</v>
      </c>
      <c r="AL95" s="317">
        <f>RMDF!AL95</f>
        <v>0</v>
      </c>
      <c r="AM95" s="318" t="str">
        <f>IF(AL95=0,"",_xlfn.XLOOKUP(AL95,StatePicklist!$1:$1,StatePicklist!$3:$3,"NA",0))</f>
        <v/>
      </c>
      <c r="AN95" s="297" t="str">
        <f ca="1">IF(RMDF!AM95="", "", IF(ISNUMBER(MATCH(RMDF!AM95, INDIRECT(AM95), 0)), "OK", "Invalid"))</f>
        <v/>
      </c>
      <c r="AO95" s="281"/>
      <c r="AP95" s="281"/>
      <c r="AQ95" s="281"/>
      <c r="AR95" s="281" t="b">
        <f>AND(RMDF!AU95&gt;=0, RMDF!AU95&lt;=1-SUM(RMDF!Z95,RMDF!AG95,RMDF!AN95), RMDF!AU95=ROUND(RMDF!AU95,4))</f>
        <v>1</v>
      </c>
      <c r="AS95" s="317">
        <f>RMDF!AS95</f>
        <v>0</v>
      </c>
      <c r="AT95" s="318" t="str">
        <f>IF(AS95=0,"",_xlfn.XLOOKUP(AS95,StatePicklist!$1:$1,StatePicklist!$3:$3,"NA",0))</f>
        <v/>
      </c>
      <c r="AU95" s="297" t="str">
        <f ca="1">IF(RMDF!AT95="", "", IF(ISNUMBER(MATCH(RMDF!AT95, INDIRECT(AT95), 0)), "OK", "Invalid"))</f>
        <v/>
      </c>
      <c r="AV95" s="281"/>
      <c r="AW95" s="281"/>
      <c r="AX95" s="281"/>
      <c r="AY95" s="281" t="b">
        <f>AND(RMDF!BB95&gt;=0, RMDF!BB95&lt;=1-SUM(RMDF!Z95,RMDF!AG95,RMDF!AN95,RMDF!AU95), RMDF!BB95=ROUND(RMDF!BB95,4))</f>
        <v>1</v>
      </c>
      <c r="AZ95" s="317">
        <f>RMDF!AZ95</f>
        <v>0</v>
      </c>
      <c r="BA95" s="318" t="str">
        <f>IF(AZ95=0,"",_xlfn.XLOOKUP(AZ95,StatePicklist!$1:$1,StatePicklist!$3:$3,"NA",0))</f>
        <v/>
      </c>
      <c r="BB95" s="297" t="str">
        <f ca="1">IF(RMDF!BA95="", "", IF(ISNUMBER(MATCH(RMDF!BA95, INDIRECT(BA95), 0)), "OK", "Invalid"))</f>
        <v/>
      </c>
      <c r="BC95" s="281"/>
      <c r="BD95" s="281"/>
      <c r="BE95" s="281"/>
      <c r="BF95" s="281" t="b">
        <f>AND(RMDF!BI95&gt;=0, RMDF!BI95&lt;=1-SUM(RMDF!Z95,RMDF!AG95,RMDF!AN95,RMDF!AU95,RMDF!BB95), RMDF!BI95=ROUND(RMDF!BI95,4))</f>
        <v>1</v>
      </c>
      <c r="BG95" s="317">
        <f>RMDF!BG95</f>
        <v>0</v>
      </c>
      <c r="BH95" s="318" t="str">
        <f>IF(BG95=0,"",_xlfn.XLOOKUP(BG95,StatePicklist!$1:$1,StatePicklist!$3:$3,"NA",0))</f>
        <v/>
      </c>
      <c r="BI95" s="297" t="str">
        <f ca="1">IF(RMDF!BH95="", "", IF(ISNUMBER(MATCH(RMDF!BH95, INDIRECT(BH95), 0)), "OK", "Invalid"))</f>
        <v/>
      </c>
      <c r="BJ95" s="281"/>
      <c r="BK95" s="281"/>
      <c r="BL95" s="281"/>
      <c r="BM95" s="281" t="b">
        <f>AND(RMDF!BP95&gt;=0, RMDF!BP95&lt;=1-SUM(RMDF!Z95,RMDF!AG95,RMDF!AN95,RMDF!AU95,RMDF!BB95,RMDF!BI95), RMDF!BP95=ROUND(RMDF!BP95,4))</f>
        <v>1</v>
      </c>
      <c r="BN95" s="317">
        <f>RMDF!BN95</f>
        <v>0</v>
      </c>
      <c r="BO95" s="318" t="str">
        <f>IF(BN95=0,"",_xlfn.XLOOKUP(BN95,StatePicklist!$1:$1,StatePicklist!$3:$3,"NA",0))</f>
        <v/>
      </c>
      <c r="BP95" s="297" t="str">
        <f ca="1">IF(RMDF!BO95="", "", IF(ISNUMBER(MATCH(RMDF!BO95, INDIRECT(BO95), 0)), "OK", "Invalid"))</f>
        <v/>
      </c>
      <c r="BQ95" s="281"/>
      <c r="BR95" s="281"/>
      <c r="BS95" s="281"/>
      <c r="BT95" s="281" t="b">
        <f>AND(RMDF!BW95&gt;=0, RMDF!BW95&lt;=1-SUM(RMDF!Z95,RMDF!AG95,RMDF!AN95,RMDF!AU95,RMDF!BB95,RMDF!BI95,RMDF!BP95), RMDF!BW95=ROUND(RMDF!BW95,4))</f>
        <v>1</v>
      </c>
      <c r="BU95" s="317">
        <f>RMDF!BU95</f>
        <v>0</v>
      </c>
      <c r="BV95" s="318" t="str">
        <f>IF(BU95=0,"",_xlfn.XLOOKUP(BU95,StatePicklist!$1:$1,StatePicklist!$3:$3,"NA",0))</f>
        <v/>
      </c>
      <c r="BW95" s="297" t="str">
        <f ca="1">IF(RMDF!BV95="", "", IF(ISNUMBER(MATCH(RMDF!BV95, INDIRECT(BV95), 0)), "OK", "Invalid"))</f>
        <v/>
      </c>
      <c r="BX95" s="281"/>
      <c r="BY95" s="281"/>
      <c r="BZ95" s="281"/>
      <c r="CA95" s="281" t="b">
        <f>AND(RMDF!CD95&gt;=0, RMDF!CD95&lt;=1-SUM(RMDF!Z95,RMDF!AG95,RMDF!AN95,RMDF!AU95,RMDF!BB95,RMDF!BI95,RMDF!BP95,RMDF!BW95), RMDF!CD95=ROUND(RMDF!CD95,4))</f>
        <v>1</v>
      </c>
      <c r="CB95" s="317">
        <f>RMDF!CB95</f>
        <v>0</v>
      </c>
      <c r="CC95" s="318" t="str">
        <f>IF(CB95=0,"",_xlfn.XLOOKUP(CB95,StatePicklist!$1:$1,StatePicklist!$3:$3,"NA",0))</f>
        <v/>
      </c>
      <c r="CD95" s="297" t="str">
        <f ca="1">IF(RMDF!CC95="", "", IF(ISNUMBER(MATCH(RMDF!CC95, INDIRECT(CC95), 0)), "OK", "Invalid"))</f>
        <v/>
      </c>
      <c r="CE95" s="281"/>
      <c r="CF95" s="281"/>
      <c r="CG95" s="281"/>
      <c r="CH95" s="281" t="b">
        <f>AND(RMDF!CK95&gt;=0, RMDF!CK95&lt;=1-SUM(RMDF!Z95,RMDF!AG95,RMDF!AN95,RMDF!AU95,RMDF!BB95,RMDF!BI95,RMDF!BP95,RMDF!BW95,RMDF!CD95), RMDF!CK95=ROUND(RMDF!CK95,4))</f>
        <v>1</v>
      </c>
      <c r="CI95" s="317">
        <f>RMDF!CI95</f>
        <v>0</v>
      </c>
      <c r="CJ95" s="318" t="str">
        <f>IF(CI95=0,"",_xlfn.XLOOKUP(CI95,StatePicklist!$1:$1,StatePicklist!$3:$3,"NA",0))</f>
        <v/>
      </c>
      <c r="CK95" s="297" t="str">
        <f ca="1">IF(RMDF!CJ95="", "", IF(ISNUMBER(MATCH(RMDF!CJ95, INDIRECT(CJ95), 0)), "OK", "Invalid"))</f>
        <v/>
      </c>
      <c r="CL95" s="281"/>
      <c r="CM95" s="281"/>
      <c r="CN95" s="281"/>
      <c r="CO95" s="281" t="b">
        <f>AND(RMDF!CR95&gt;=0, RMDF!CR95&lt;=1-SUM(RMDF!Z95,RMDF!AG95,RMDF!AN95,RMDF!AU95,RMDF!BB95,RMDF!BI95,RMDF!BP95,RMDF!BW95,RMDF!CD95,RMDF!CK95), RMDF!CR95=ROUND(RMDF!CR95,4))</f>
        <v>1</v>
      </c>
      <c r="CP95" s="317">
        <f>RMDF!CP95</f>
        <v>0</v>
      </c>
      <c r="CQ95" s="318" t="str">
        <f>IF(CP95=0,"",_xlfn.XLOOKUP(CP95,StatePicklist!$1:$1,StatePicklist!$3:$3,"NA",0))</f>
        <v/>
      </c>
      <c r="CR95" s="297" t="str">
        <f ca="1">IF(RMDF!CQ95="", "", IF(ISNUMBER(MATCH(RMDF!CQ95, INDIRECT(CQ95), 0)), "OK", "Invalid"))</f>
        <v/>
      </c>
      <c r="CS95" s="281"/>
      <c r="CT95" s="281"/>
      <c r="CU95" s="281"/>
      <c r="CV95" s="281" t="b">
        <f>AND(RMDF!CY95&gt;=0, RMDF!CY95&lt;=1-SUM(RMDF!Z95,RMDF!AG95,RMDF!AN95,RMDF!AU95,RMDF!BB95,RMDF!BI95,RMDF!BP95,RMDF!BW95,RMDF!CD95,RMDF!CK95,RMDF!CR95), RMDF!CY95=ROUND(RMDF!CY95,4))</f>
        <v>1</v>
      </c>
      <c r="CW95" s="317">
        <f>RMDF!CW95</f>
        <v>0</v>
      </c>
      <c r="CX95" s="318" t="str">
        <f>IF(CW95=0,"",_xlfn.XLOOKUP(CW95,StatePicklist!$1:$1,StatePicklist!$3:$3,"NA",0))</f>
        <v/>
      </c>
      <c r="CY95" s="297" t="str">
        <f ca="1">IF(RMDF!CX95="", "", IF(ISNUMBER(MATCH(RMDF!CX95, INDIRECT(CX95), 0)), "OK", "Invalid"))</f>
        <v/>
      </c>
      <c r="CZ95" s="281"/>
      <c r="DA95" s="281"/>
      <c r="DB95" s="281"/>
      <c r="DC95" s="281" t="b">
        <f>AND(RMDF!DF95&gt;=0, RMDF!DF95&lt;=1-SUM(RMDF!Z95,RMDF!AG95,RMDF!AN95,RMDF!AU95,RMDF!BB95,RMDF!BI95,RMDF!BP95,RMDF!BW95,RMDF!CD95,RMDF!CK95,RMDF!CR95,RMDF!CY95), RMDF!DF95=ROUND(RMDF!DF95,4))</f>
        <v>1</v>
      </c>
      <c r="DD95" s="317">
        <f>RMDF!DD95</f>
        <v>0</v>
      </c>
      <c r="DE95" s="318" t="str">
        <f>IF(DD95=0,"",_xlfn.XLOOKUP(DD95,StatePicklist!$1:$1,StatePicklist!$3:$3,"NA",0))</f>
        <v/>
      </c>
      <c r="DF95" s="297" t="str">
        <f ca="1">IF(RMDF!DE95="", "", IF(ISNUMBER(MATCH(RMDF!DE95, INDIRECT(DE95), 0)), "OK", "Invalid"))</f>
        <v/>
      </c>
      <c r="DG95" s="281"/>
      <c r="DH95" s="281"/>
      <c r="DI95" s="281"/>
      <c r="DJ95" s="281" t="b">
        <f>AND(RMDF!DM95&gt;=0, RMDF!DM95&lt;=1-SUM(RMDF!Z95,RMDF!AG95,RMDF!AN95,RMDF!AU95,RMDF!BB95,RMDF!BI95,RMDF!BP95,RMDF!BW95,RMDF!CD95,RMDF!CK95,RMDF!CR95,RMDF!CY95,RMDF!DF95), RMDF!DM95=ROUND(RMDF!DM95,4))</f>
        <v>1</v>
      </c>
      <c r="DK95" s="317">
        <f>RMDF!DK95</f>
        <v>0</v>
      </c>
      <c r="DL95" s="318" t="str">
        <f>IF(DK95=0,"",_xlfn.XLOOKUP(DK95,StatePicklist!$1:$1,StatePicklist!$3:$3,"NA",0))</f>
        <v/>
      </c>
      <c r="DM95" s="297" t="str">
        <f ca="1">IF(RMDF!DL95="", "", IF(ISNUMBER(MATCH(RMDF!DL95, INDIRECT(DL95), 0)), "OK", "Invalid"))</f>
        <v/>
      </c>
      <c r="DN95" s="281"/>
      <c r="DO95" s="281"/>
      <c r="DP95" s="281"/>
      <c r="DQ95" s="281" t="b">
        <f>AND(RMDF!DT95&gt;=0, RMDF!DT95&lt;=1-SUM(RMDF!Z95,RMDF!AG95,RMDF!AN95,RMDF!AU95,RMDF!BB95,RMDF!BI95,RMDF!BP95,RMDF!BW95,RMDF!CD95,RMDF!CK95,RMDF!CR95,RMDF!CY95,RMDF!DF95,RMDF!DM95), RMDF!DT95=ROUND(RMDF!DT95,4))</f>
        <v>1</v>
      </c>
      <c r="DR95" s="317">
        <f>RMDF!DR95</f>
        <v>0</v>
      </c>
      <c r="DS95" s="318" t="str">
        <f>IF(DR95=0,"",_xlfn.XLOOKUP(DR95,StatePicklist!$1:$1,StatePicklist!$3:$3,"NA",0))</f>
        <v/>
      </c>
      <c r="DT95" s="297" t="str">
        <f ca="1">IF(RMDF!DS95="", "", IF(ISNUMBER(MATCH(RMDF!DS95, INDIRECT(DS95), 0)), "OK", "Invalid"))</f>
        <v/>
      </c>
      <c r="DU95" s="281"/>
      <c r="DV95" s="281"/>
      <c r="DW95" s="281"/>
      <c r="DX95" s="281" t="b">
        <f>AND(RMDF!EA95&gt;=0, RMDF!EA95&lt;=1-SUM(RMDF!Z95,RMDF!AG95,RMDF!AN95,RMDF!AU95,RMDF!BB95,RMDF!BI95,RMDF!BP95,RMDF!BW95,RMDF!CD95,RMDF!CK95,RMDF!CR95,RMDF!CY95,RMDF!DF95,RMDF!DM95,RMDF!DT95), RMDF!EA95=ROUND(RMDF!EA95,4))</f>
        <v>1</v>
      </c>
      <c r="DY95" s="317">
        <f>RMDF!DY95</f>
        <v>0</v>
      </c>
      <c r="DZ95" s="318" t="str">
        <f>IF(DY95=0,"",_xlfn.XLOOKUP(DY95,StatePicklist!$1:$1,StatePicklist!$3:$3,"NA",0))</f>
        <v/>
      </c>
      <c r="EA95" s="297" t="str">
        <f ca="1">IF(RMDF!DZ95="", "", IF(ISNUMBER(MATCH(RMDF!DZ95, INDIRECT(DZ95), 0)), "OK", "Invalid"))</f>
        <v/>
      </c>
      <c r="EB95" s="281"/>
      <c r="EC95" s="281"/>
      <c r="ED95" s="281"/>
      <c r="EE95" s="281" t="b">
        <f>AND(RMDF!EH95&gt;=0, RMDF!EH95&lt;=1-SUM(RMDF!Z95,RMDF!AG95,RMDF!AN95,RMDF!AU95,RMDF!BB95,RMDF!BI95,RMDF!BP95,RMDF!BW95,RMDF!CD95,RMDF!CK95,RMDF!CR95,RMDF!CY95,RMDF!DF95,RMDF!DM95,RMDF!DT95,RMDF!EA95), RMDF!EH95=ROUND(RMDF!EH95,4))</f>
        <v>1</v>
      </c>
      <c r="EF95" s="317">
        <f>RMDF!EF95</f>
        <v>0</v>
      </c>
      <c r="EG95" s="318" t="str">
        <f>IF(EF95=0,"",_xlfn.XLOOKUP(EF95,StatePicklist!$1:$1,StatePicklist!$3:$3,"NA",0))</f>
        <v/>
      </c>
      <c r="EH95" s="297" t="str">
        <f ca="1">IF(RMDF!EG95="", "", IF(ISNUMBER(MATCH(RMDF!EG95, INDIRECT(EG95), 0)), "OK", "Invalid"))</f>
        <v/>
      </c>
      <c r="EI95" s="281"/>
      <c r="EJ95" s="281"/>
      <c r="EK95" s="281"/>
      <c r="EL95" s="281" t="b">
        <f>AND(RMDF!EO95&gt;=0, RMDF!EO95&lt;=1-SUM(RMDF!Z95,RMDF!AG95,RMDF!AN95,RMDF!AU95,RMDF!BB95,RMDF!BI95,RMDF!BP95,RMDF!BW95,RMDF!CD95,RMDF!CK95,RMDF!CR95,RMDF!CY95,RMDF!DF95,RMDF!DM95,RMDF!DT95,RMDF!EA95,RMDF!EH95), RMDF!EO95=ROUND(RMDF!EO95,4))</f>
        <v>1</v>
      </c>
      <c r="EM95" s="317">
        <f>RMDF!EM95</f>
        <v>0</v>
      </c>
      <c r="EN95" s="318" t="str">
        <f>IF(EM95=0,"",_xlfn.XLOOKUP(EM95,StatePicklist!$1:$1,StatePicklist!$3:$3,"NA",0))</f>
        <v/>
      </c>
      <c r="EO95" s="297" t="str">
        <f ca="1">IF(RMDF!EN95="", "", IF(ISNUMBER(MATCH(RMDF!EN95, INDIRECT(EN95), 0)), "OK", "Invalid"))</f>
        <v/>
      </c>
      <c r="EP95" s="281"/>
      <c r="EQ95" s="281"/>
      <c r="ER95" s="281"/>
      <c r="ES95" s="281" t="b">
        <f>AND(RMDF!EV95&gt;=0, RMDF!EV95&lt;=1-SUM(RMDF!Z95,RMDF!AG95,RMDF!AN95,RMDF!AU95,RMDF!BB95,RMDF!BI95,RMDF!BP95,RMDF!BW95,RMDF!CD95,RMDF!CK95,RMDF!CR95,RMDF!CY95,RMDF!DF95,RMDF!DM95,RMDF!DT95,RMDF!EA95,RMDF!EH95,RMDF!EO95), RMDF!EV95=ROUND(RMDF!EV95,4))</f>
        <v>1</v>
      </c>
      <c r="ET95" s="317">
        <f>RMDF!ET95</f>
        <v>0</v>
      </c>
      <c r="EU95" s="318" t="str">
        <f>IF(ET95=0,"",_xlfn.XLOOKUP(ET95,StatePicklist!$1:$1,StatePicklist!$3:$3,"NA",0))</f>
        <v/>
      </c>
      <c r="EV95" s="297" t="str">
        <f ca="1">IF(RMDF!EU95="", "", IF(ISNUMBER(MATCH(RMDF!EU95, INDIRECT(EU95), 0)), "OK", "Invalid"))</f>
        <v/>
      </c>
      <c r="EW95" s="281"/>
      <c r="EX95" s="281"/>
      <c r="EY95" s="281"/>
      <c r="EZ95" s="281" t="b">
        <f>AND(RMDF!FC95&gt;=0, RMDF!FC95&lt;=1-SUM(RMDF!Z95,RMDF!AG95,RMDF!AN95,RMDF!AU95,RMDF!BB95,RMDF!BI95,RMDF!BP95,RMDF!BW95,RMDF!CD95,RMDF!CK95,RMDF!CR95,RMDF!CY95,RMDF!DF95,RMDF!DM95,RMDF!DT95,RMDF!EA95,RMDF!EH95,RMDF!EO95,RMDF!EV95), RMDF!FC95=ROUND(RMDF!FC95,4))</f>
        <v>1</v>
      </c>
      <c r="FA95" s="317">
        <f>RMDF!FA95</f>
        <v>0</v>
      </c>
      <c r="FB95" s="318" t="str">
        <f>IF(FA95=0,"",_xlfn.XLOOKUP(FA95,StatePicklist!$1:$1,StatePicklist!$3:$3,"NA",0))</f>
        <v/>
      </c>
      <c r="FC95" s="297" t="str">
        <f ca="1">IF(RMDF!FB95="", "", IF(ISNUMBER(MATCH(RMDF!FB95, INDIRECT(FB95), 0)), "OK", "Invalid"))</f>
        <v/>
      </c>
    </row>
    <row r="96" spans="1:159" s="205" customFormat="1" ht="39.9" customHeight="1" x14ac:dyDescent="0.25">
      <c r="A96" s="206"/>
      <c r="B96" s="196"/>
      <c r="C96" s="197"/>
      <c r="D96" s="198"/>
      <c r="E96" s="199"/>
      <c r="F96" s="200"/>
      <c r="G96" s="201"/>
      <c r="H96" s="292"/>
      <c r="I96" s="305">
        <f>RMDF!I96</f>
        <v>0</v>
      </c>
      <c r="J96" s="305" t="str">
        <f>IF(I96=ProductCode!$B$30,"PDReclPost",IF(OR(I96=ProductCode!$C$30,I96=ProductCode!$E$30,I96=ProductCode!$G$30),"PDPreCon",IF(OR(I96=ProductCode!$D$30,I96=ProductCode!$F$30),"PDNotReclPost","")))</f>
        <v/>
      </c>
      <c r="K96" s="305" t="str">
        <f t="shared" si="9"/>
        <v/>
      </c>
      <c r="L96" s="289"/>
      <c r="M96" s="305" t="str">
        <f t="shared" si="9"/>
        <v/>
      </c>
      <c r="N96" s="289" t="b">
        <f>AND(RMDF!N96&gt;=0, RMDF!N96&lt;=1-RMDF!L96, RMDF!N96=ROUND(RMDF!N96,4))</f>
        <v>1</v>
      </c>
      <c r="O96" s="286" t="str">
        <f>IF(P96="","",IF(I96="","",IF(LEFT(I96,13)="Reclaimed pos",RawMaterialCode!$E$569,RawMaterialCode!$E$568)))</f>
        <v>Reclaimed pre-consumer mixed fibers (RM0578)</v>
      </c>
      <c r="P96" s="295">
        <f t="shared" si="10"/>
        <v>1</v>
      </c>
      <c r="Q96" s="202"/>
      <c r="R96" s="203"/>
      <c r="S96" s="204" t="str">
        <f t="shared" si="11"/>
        <v/>
      </c>
      <c r="T96" s="281"/>
      <c r="U96" s="281"/>
      <c r="V96" s="281"/>
      <c r="W96" s="281"/>
      <c r="X96" s="317">
        <f>RMDF!X96</f>
        <v>0</v>
      </c>
      <c r="Y96" s="318" t="str">
        <f>IF(X96=0,"",_xlfn.XLOOKUP(X96,StatePicklist!$1:$1,StatePicklist!$3:$3,"NA",0))</f>
        <v/>
      </c>
      <c r="Z96" s="297" t="str">
        <f ca="1">IF(RMDF!Y96="", "", IF(ISNUMBER(MATCH(RMDF!Y96, INDIRECT(Y96), 0)), "OK", "Invalid"))</f>
        <v/>
      </c>
      <c r="AA96" s="281"/>
      <c r="AB96" s="281"/>
      <c r="AC96" s="281"/>
      <c r="AD96" s="281" t="b">
        <f>AND(RMDF!AG96&gt;=0, RMDF!AG96&lt;=1-RMDF!Z96, RMDF!AG96=ROUND(RMDF!AG96,4))</f>
        <v>1</v>
      </c>
      <c r="AE96" s="317">
        <f>RMDF!AE96</f>
        <v>0</v>
      </c>
      <c r="AF96" s="318" t="str">
        <f>IF(AE96=0,"",_xlfn.XLOOKUP(AE96,StatePicklist!$1:$1,StatePicklist!$3:$3,"NA",0))</f>
        <v/>
      </c>
      <c r="AG96" s="297" t="str">
        <f ca="1">IF(RMDF!AF96="", "", IF(ISNUMBER(MATCH(RMDF!AF96, INDIRECT(AF96), 0)), "OK", "Invalid"))</f>
        <v/>
      </c>
      <c r="AH96" s="281"/>
      <c r="AI96" s="281"/>
      <c r="AJ96" s="281"/>
      <c r="AK96" s="281" t="b">
        <f>AND(RMDF!AN96&gt;=0, RMDF!AN96&lt;=1-SUM(RMDF!Z96,RMDF!AG96), RMDF!AN96=ROUND(RMDF!AN96,4))</f>
        <v>1</v>
      </c>
      <c r="AL96" s="317">
        <f>RMDF!AL96</f>
        <v>0</v>
      </c>
      <c r="AM96" s="318" t="str">
        <f>IF(AL96=0,"",_xlfn.XLOOKUP(AL96,StatePicklist!$1:$1,StatePicklist!$3:$3,"NA",0))</f>
        <v/>
      </c>
      <c r="AN96" s="297" t="str">
        <f ca="1">IF(RMDF!AM96="", "", IF(ISNUMBER(MATCH(RMDF!AM96, INDIRECT(AM96), 0)), "OK", "Invalid"))</f>
        <v/>
      </c>
      <c r="AO96" s="281"/>
      <c r="AP96" s="281"/>
      <c r="AQ96" s="281"/>
      <c r="AR96" s="281" t="b">
        <f>AND(RMDF!AU96&gt;=0, RMDF!AU96&lt;=1-SUM(RMDF!Z96,RMDF!AG96,RMDF!AN96), RMDF!AU96=ROUND(RMDF!AU96,4))</f>
        <v>1</v>
      </c>
      <c r="AS96" s="317">
        <f>RMDF!AS96</f>
        <v>0</v>
      </c>
      <c r="AT96" s="318" t="str">
        <f>IF(AS96=0,"",_xlfn.XLOOKUP(AS96,StatePicklist!$1:$1,StatePicklist!$3:$3,"NA",0))</f>
        <v/>
      </c>
      <c r="AU96" s="297" t="str">
        <f ca="1">IF(RMDF!AT96="", "", IF(ISNUMBER(MATCH(RMDF!AT96, INDIRECT(AT96), 0)), "OK", "Invalid"))</f>
        <v/>
      </c>
      <c r="AV96" s="281"/>
      <c r="AW96" s="281"/>
      <c r="AX96" s="281"/>
      <c r="AY96" s="281" t="b">
        <f>AND(RMDF!BB96&gt;=0, RMDF!BB96&lt;=1-SUM(RMDF!Z96,RMDF!AG96,RMDF!AN96,RMDF!AU96), RMDF!BB96=ROUND(RMDF!BB96,4))</f>
        <v>1</v>
      </c>
      <c r="AZ96" s="317">
        <f>RMDF!AZ96</f>
        <v>0</v>
      </c>
      <c r="BA96" s="318" t="str">
        <f>IF(AZ96=0,"",_xlfn.XLOOKUP(AZ96,StatePicklist!$1:$1,StatePicklist!$3:$3,"NA",0))</f>
        <v/>
      </c>
      <c r="BB96" s="297" t="str">
        <f ca="1">IF(RMDF!BA96="", "", IF(ISNUMBER(MATCH(RMDF!BA96, INDIRECT(BA96), 0)), "OK", "Invalid"))</f>
        <v/>
      </c>
      <c r="BC96" s="281"/>
      <c r="BD96" s="281"/>
      <c r="BE96" s="281"/>
      <c r="BF96" s="281" t="b">
        <f>AND(RMDF!BI96&gt;=0, RMDF!BI96&lt;=1-SUM(RMDF!Z96,RMDF!AG96,RMDF!AN96,RMDF!AU96,RMDF!BB96), RMDF!BI96=ROUND(RMDF!BI96,4))</f>
        <v>1</v>
      </c>
      <c r="BG96" s="317">
        <f>RMDF!BG96</f>
        <v>0</v>
      </c>
      <c r="BH96" s="318" t="str">
        <f>IF(BG96=0,"",_xlfn.XLOOKUP(BG96,StatePicklist!$1:$1,StatePicklist!$3:$3,"NA",0))</f>
        <v/>
      </c>
      <c r="BI96" s="297" t="str">
        <f ca="1">IF(RMDF!BH96="", "", IF(ISNUMBER(MATCH(RMDF!BH96, INDIRECT(BH96), 0)), "OK", "Invalid"))</f>
        <v/>
      </c>
      <c r="BJ96" s="281"/>
      <c r="BK96" s="281"/>
      <c r="BL96" s="281"/>
      <c r="BM96" s="281" t="b">
        <f>AND(RMDF!BP96&gt;=0, RMDF!BP96&lt;=1-SUM(RMDF!Z96,RMDF!AG96,RMDF!AN96,RMDF!AU96,RMDF!BB96,RMDF!BI96), RMDF!BP96=ROUND(RMDF!BP96,4))</f>
        <v>1</v>
      </c>
      <c r="BN96" s="317">
        <f>RMDF!BN96</f>
        <v>0</v>
      </c>
      <c r="BO96" s="318" t="str">
        <f>IF(BN96=0,"",_xlfn.XLOOKUP(BN96,StatePicklist!$1:$1,StatePicklist!$3:$3,"NA",0))</f>
        <v/>
      </c>
      <c r="BP96" s="297" t="str">
        <f ca="1">IF(RMDF!BO96="", "", IF(ISNUMBER(MATCH(RMDF!BO96, INDIRECT(BO96), 0)), "OK", "Invalid"))</f>
        <v/>
      </c>
      <c r="BQ96" s="281"/>
      <c r="BR96" s="281"/>
      <c r="BS96" s="281"/>
      <c r="BT96" s="281" t="b">
        <f>AND(RMDF!BW96&gt;=0, RMDF!BW96&lt;=1-SUM(RMDF!Z96,RMDF!AG96,RMDF!AN96,RMDF!AU96,RMDF!BB96,RMDF!BI96,RMDF!BP96), RMDF!BW96=ROUND(RMDF!BW96,4))</f>
        <v>1</v>
      </c>
      <c r="BU96" s="317">
        <f>RMDF!BU96</f>
        <v>0</v>
      </c>
      <c r="BV96" s="318" t="str">
        <f>IF(BU96=0,"",_xlfn.XLOOKUP(BU96,StatePicklist!$1:$1,StatePicklist!$3:$3,"NA",0))</f>
        <v/>
      </c>
      <c r="BW96" s="297" t="str">
        <f ca="1">IF(RMDF!BV96="", "", IF(ISNUMBER(MATCH(RMDF!BV96, INDIRECT(BV96), 0)), "OK", "Invalid"))</f>
        <v/>
      </c>
      <c r="BX96" s="281"/>
      <c r="BY96" s="281"/>
      <c r="BZ96" s="281"/>
      <c r="CA96" s="281" t="b">
        <f>AND(RMDF!CD96&gt;=0, RMDF!CD96&lt;=1-SUM(RMDF!Z96,RMDF!AG96,RMDF!AN96,RMDF!AU96,RMDF!BB96,RMDF!BI96,RMDF!BP96,RMDF!BW96), RMDF!CD96=ROUND(RMDF!CD96,4))</f>
        <v>1</v>
      </c>
      <c r="CB96" s="317">
        <f>RMDF!CB96</f>
        <v>0</v>
      </c>
      <c r="CC96" s="318" t="str">
        <f>IF(CB96=0,"",_xlfn.XLOOKUP(CB96,StatePicklist!$1:$1,StatePicklist!$3:$3,"NA",0))</f>
        <v/>
      </c>
      <c r="CD96" s="297" t="str">
        <f ca="1">IF(RMDF!CC96="", "", IF(ISNUMBER(MATCH(RMDF!CC96, INDIRECT(CC96), 0)), "OK", "Invalid"))</f>
        <v/>
      </c>
      <c r="CE96" s="281"/>
      <c r="CF96" s="281"/>
      <c r="CG96" s="281"/>
      <c r="CH96" s="281" t="b">
        <f>AND(RMDF!CK96&gt;=0, RMDF!CK96&lt;=1-SUM(RMDF!Z96,RMDF!AG96,RMDF!AN96,RMDF!AU96,RMDF!BB96,RMDF!BI96,RMDF!BP96,RMDF!BW96,RMDF!CD96), RMDF!CK96=ROUND(RMDF!CK96,4))</f>
        <v>1</v>
      </c>
      <c r="CI96" s="317">
        <f>RMDF!CI96</f>
        <v>0</v>
      </c>
      <c r="CJ96" s="318" t="str">
        <f>IF(CI96=0,"",_xlfn.XLOOKUP(CI96,StatePicklist!$1:$1,StatePicklist!$3:$3,"NA",0))</f>
        <v/>
      </c>
      <c r="CK96" s="297" t="str">
        <f ca="1">IF(RMDF!CJ96="", "", IF(ISNUMBER(MATCH(RMDF!CJ96, INDIRECT(CJ96), 0)), "OK", "Invalid"))</f>
        <v/>
      </c>
      <c r="CL96" s="281"/>
      <c r="CM96" s="281"/>
      <c r="CN96" s="281"/>
      <c r="CO96" s="281" t="b">
        <f>AND(RMDF!CR96&gt;=0, RMDF!CR96&lt;=1-SUM(RMDF!Z96,RMDF!AG96,RMDF!AN96,RMDF!AU96,RMDF!BB96,RMDF!BI96,RMDF!BP96,RMDF!BW96,RMDF!CD96,RMDF!CK96), RMDF!CR96=ROUND(RMDF!CR96,4))</f>
        <v>1</v>
      </c>
      <c r="CP96" s="317">
        <f>RMDF!CP96</f>
        <v>0</v>
      </c>
      <c r="CQ96" s="318" t="str">
        <f>IF(CP96=0,"",_xlfn.XLOOKUP(CP96,StatePicklist!$1:$1,StatePicklist!$3:$3,"NA",0))</f>
        <v/>
      </c>
      <c r="CR96" s="297" t="str">
        <f ca="1">IF(RMDF!CQ96="", "", IF(ISNUMBER(MATCH(RMDF!CQ96, INDIRECT(CQ96), 0)), "OK", "Invalid"))</f>
        <v/>
      </c>
      <c r="CS96" s="281"/>
      <c r="CT96" s="281"/>
      <c r="CU96" s="281"/>
      <c r="CV96" s="281" t="b">
        <f>AND(RMDF!CY96&gt;=0, RMDF!CY96&lt;=1-SUM(RMDF!Z96,RMDF!AG96,RMDF!AN96,RMDF!AU96,RMDF!BB96,RMDF!BI96,RMDF!BP96,RMDF!BW96,RMDF!CD96,RMDF!CK96,RMDF!CR96), RMDF!CY96=ROUND(RMDF!CY96,4))</f>
        <v>1</v>
      </c>
      <c r="CW96" s="317">
        <f>RMDF!CW96</f>
        <v>0</v>
      </c>
      <c r="CX96" s="318" t="str">
        <f>IF(CW96=0,"",_xlfn.XLOOKUP(CW96,StatePicklist!$1:$1,StatePicklist!$3:$3,"NA",0))</f>
        <v/>
      </c>
      <c r="CY96" s="297" t="str">
        <f ca="1">IF(RMDF!CX96="", "", IF(ISNUMBER(MATCH(RMDF!CX96, INDIRECT(CX96), 0)), "OK", "Invalid"))</f>
        <v/>
      </c>
      <c r="CZ96" s="281"/>
      <c r="DA96" s="281"/>
      <c r="DB96" s="281"/>
      <c r="DC96" s="281" t="b">
        <f>AND(RMDF!DF96&gt;=0, RMDF!DF96&lt;=1-SUM(RMDF!Z96,RMDF!AG96,RMDF!AN96,RMDF!AU96,RMDF!BB96,RMDF!BI96,RMDF!BP96,RMDF!BW96,RMDF!CD96,RMDF!CK96,RMDF!CR96,RMDF!CY96), RMDF!DF96=ROUND(RMDF!DF96,4))</f>
        <v>1</v>
      </c>
      <c r="DD96" s="317">
        <f>RMDF!DD96</f>
        <v>0</v>
      </c>
      <c r="DE96" s="318" t="str">
        <f>IF(DD96=0,"",_xlfn.XLOOKUP(DD96,StatePicklist!$1:$1,StatePicklist!$3:$3,"NA",0))</f>
        <v/>
      </c>
      <c r="DF96" s="297" t="str">
        <f ca="1">IF(RMDF!DE96="", "", IF(ISNUMBER(MATCH(RMDF!DE96, INDIRECT(DE96), 0)), "OK", "Invalid"))</f>
        <v/>
      </c>
      <c r="DG96" s="281"/>
      <c r="DH96" s="281"/>
      <c r="DI96" s="281"/>
      <c r="DJ96" s="281" t="b">
        <f>AND(RMDF!DM96&gt;=0, RMDF!DM96&lt;=1-SUM(RMDF!Z96,RMDF!AG96,RMDF!AN96,RMDF!AU96,RMDF!BB96,RMDF!BI96,RMDF!BP96,RMDF!BW96,RMDF!CD96,RMDF!CK96,RMDF!CR96,RMDF!CY96,RMDF!DF96), RMDF!DM96=ROUND(RMDF!DM96,4))</f>
        <v>1</v>
      </c>
      <c r="DK96" s="317">
        <f>RMDF!DK96</f>
        <v>0</v>
      </c>
      <c r="DL96" s="318" t="str">
        <f>IF(DK96=0,"",_xlfn.XLOOKUP(DK96,StatePicklist!$1:$1,StatePicklist!$3:$3,"NA",0))</f>
        <v/>
      </c>
      <c r="DM96" s="297" t="str">
        <f ca="1">IF(RMDF!DL96="", "", IF(ISNUMBER(MATCH(RMDF!DL96, INDIRECT(DL96), 0)), "OK", "Invalid"))</f>
        <v/>
      </c>
      <c r="DN96" s="281"/>
      <c r="DO96" s="281"/>
      <c r="DP96" s="281"/>
      <c r="DQ96" s="281" t="b">
        <f>AND(RMDF!DT96&gt;=0, RMDF!DT96&lt;=1-SUM(RMDF!Z96,RMDF!AG96,RMDF!AN96,RMDF!AU96,RMDF!BB96,RMDF!BI96,RMDF!BP96,RMDF!BW96,RMDF!CD96,RMDF!CK96,RMDF!CR96,RMDF!CY96,RMDF!DF96,RMDF!DM96), RMDF!DT96=ROUND(RMDF!DT96,4))</f>
        <v>1</v>
      </c>
      <c r="DR96" s="317">
        <f>RMDF!DR96</f>
        <v>0</v>
      </c>
      <c r="DS96" s="318" t="str">
        <f>IF(DR96=0,"",_xlfn.XLOOKUP(DR96,StatePicklist!$1:$1,StatePicklist!$3:$3,"NA",0))</f>
        <v/>
      </c>
      <c r="DT96" s="297" t="str">
        <f ca="1">IF(RMDF!DS96="", "", IF(ISNUMBER(MATCH(RMDF!DS96, INDIRECT(DS96), 0)), "OK", "Invalid"))</f>
        <v/>
      </c>
      <c r="DU96" s="281"/>
      <c r="DV96" s="281"/>
      <c r="DW96" s="281"/>
      <c r="DX96" s="281" t="b">
        <f>AND(RMDF!EA96&gt;=0, RMDF!EA96&lt;=1-SUM(RMDF!Z96,RMDF!AG96,RMDF!AN96,RMDF!AU96,RMDF!BB96,RMDF!BI96,RMDF!BP96,RMDF!BW96,RMDF!CD96,RMDF!CK96,RMDF!CR96,RMDF!CY96,RMDF!DF96,RMDF!DM96,RMDF!DT96), RMDF!EA96=ROUND(RMDF!EA96,4))</f>
        <v>1</v>
      </c>
      <c r="DY96" s="317">
        <f>RMDF!DY96</f>
        <v>0</v>
      </c>
      <c r="DZ96" s="318" t="str">
        <f>IF(DY96=0,"",_xlfn.XLOOKUP(DY96,StatePicklist!$1:$1,StatePicklist!$3:$3,"NA",0))</f>
        <v/>
      </c>
      <c r="EA96" s="297" t="str">
        <f ca="1">IF(RMDF!DZ96="", "", IF(ISNUMBER(MATCH(RMDF!DZ96, INDIRECT(DZ96), 0)), "OK", "Invalid"))</f>
        <v/>
      </c>
      <c r="EB96" s="281"/>
      <c r="EC96" s="281"/>
      <c r="ED96" s="281"/>
      <c r="EE96" s="281" t="b">
        <f>AND(RMDF!EH96&gt;=0, RMDF!EH96&lt;=1-SUM(RMDF!Z96,RMDF!AG96,RMDF!AN96,RMDF!AU96,RMDF!BB96,RMDF!BI96,RMDF!BP96,RMDF!BW96,RMDF!CD96,RMDF!CK96,RMDF!CR96,RMDF!CY96,RMDF!DF96,RMDF!DM96,RMDF!DT96,RMDF!EA96), RMDF!EH96=ROUND(RMDF!EH96,4))</f>
        <v>1</v>
      </c>
      <c r="EF96" s="317">
        <f>RMDF!EF96</f>
        <v>0</v>
      </c>
      <c r="EG96" s="318" t="str">
        <f>IF(EF96=0,"",_xlfn.XLOOKUP(EF96,StatePicklist!$1:$1,StatePicklist!$3:$3,"NA",0))</f>
        <v/>
      </c>
      <c r="EH96" s="297" t="str">
        <f ca="1">IF(RMDF!EG96="", "", IF(ISNUMBER(MATCH(RMDF!EG96, INDIRECT(EG96), 0)), "OK", "Invalid"))</f>
        <v/>
      </c>
      <c r="EI96" s="281"/>
      <c r="EJ96" s="281"/>
      <c r="EK96" s="281"/>
      <c r="EL96" s="281" t="b">
        <f>AND(RMDF!EO96&gt;=0, RMDF!EO96&lt;=1-SUM(RMDF!Z96,RMDF!AG96,RMDF!AN96,RMDF!AU96,RMDF!BB96,RMDF!BI96,RMDF!BP96,RMDF!BW96,RMDF!CD96,RMDF!CK96,RMDF!CR96,RMDF!CY96,RMDF!DF96,RMDF!DM96,RMDF!DT96,RMDF!EA96,RMDF!EH96), RMDF!EO96=ROUND(RMDF!EO96,4))</f>
        <v>1</v>
      </c>
      <c r="EM96" s="317">
        <f>RMDF!EM96</f>
        <v>0</v>
      </c>
      <c r="EN96" s="318" t="str">
        <f>IF(EM96=0,"",_xlfn.XLOOKUP(EM96,StatePicklist!$1:$1,StatePicklist!$3:$3,"NA",0))</f>
        <v/>
      </c>
      <c r="EO96" s="297" t="str">
        <f ca="1">IF(RMDF!EN96="", "", IF(ISNUMBER(MATCH(RMDF!EN96, INDIRECT(EN96), 0)), "OK", "Invalid"))</f>
        <v/>
      </c>
      <c r="EP96" s="281"/>
      <c r="EQ96" s="281"/>
      <c r="ER96" s="281"/>
      <c r="ES96" s="281" t="b">
        <f>AND(RMDF!EV96&gt;=0, RMDF!EV96&lt;=1-SUM(RMDF!Z96,RMDF!AG96,RMDF!AN96,RMDF!AU96,RMDF!BB96,RMDF!BI96,RMDF!BP96,RMDF!BW96,RMDF!CD96,RMDF!CK96,RMDF!CR96,RMDF!CY96,RMDF!DF96,RMDF!DM96,RMDF!DT96,RMDF!EA96,RMDF!EH96,RMDF!EO96), RMDF!EV96=ROUND(RMDF!EV96,4))</f>
        <v>1</v>
      </c>
      <c r="ET96" s="317">
        <f>RMDF!ET96</f>
        <v>0</v>
      </c>
      <c r="EU96" s="318" t="str">
        <f>IF(ET96=0,"",_xlfn.XLOOKUP(ET96,StatePicklist!$1:$1,StatePicklist!$3:$3,"NA",0))</f>
        <v/>
      </c>
      <c r="EV96" s="297" t="str">
        <f ca="1">IF(RMDF!EU96="", "", IF(ISNUMBER(MATCH(RMDF!EU96, INDIRECT(EU96), 0)), "OK", "Invalid"))</f>
        <v/>
      </c>
      <c r="EW96" s="281"/>
      <c r="EX96" s="281"/>
      <c r="EY96" s="281"/>
      <c r="EZ96" s="281" t="b">
        <f>AND(RMDF!FC96&gt;=0, RMDF!FC96&lt;=1-SUM(RMDF!Z96,RMDF!AG96,RMDF!AN96,RMDF!AU96,RMDF!BB96,RMDF!BI96,RMDF!BP96,RMDF!BW96,RMDF!CD96,RMDF!CK96,RMDF!CR96,RMDF!CY96,RMDF!DF96,RMDF!DM96,RMDF!DT96,RMDF!EA96,RMDF!EH96,RMDF!EO96,RMDF!EV96), RMDF!FC96=ROUND(RMDF!FC96,4))</f>
        <v>1</v>
      </c>
      <c r="FA96" s="317">
        <f>RMDF!FA96</f>
        <v>0</v>
      </c>
      <c r="FB96" s="318" t="str">
        <f>IF(FA96=0,"",_xlfn.XLOOKUP(FA96,StatePicklist!$1:$1,StatePicklist!$3:$3,"NA",0))</f>
        <v/>
      </c>
      <c r="FC96" s="297" t="str">
        <f ca="1">IF(RMDF!FB96="", "", IF(ISNUMBER(MATCH(RMDF!FB96, INDIRECT(FB96), 0)), "OK", "Invalid"))</f>
        <v/>
      </c>
    </row>
    <row r="97" spans="1:159" s="205" customFormat="1" ht="39.9" customHeight="1" x14ac:dyDescent="0.25">
      <c r="A97" s="206"/>
      <c r="B97" s="196"/>
      <c r="C97" s="197"/>
      <c r="D97" s="198"/>
      <c r="E97" s="199"/>
      <c r="F97" s="200"/>
      <c r="G97" s="201"/>
      <c r="H97" s="292"/>
      <c r="I97" s="305">
        <f>RMDF!I97</f>
        <v>0</v>
      </c>
      <c r="J97" s="305" t="str">
        <f>IF(I97=ProductCode!$B$30,"PDReclPost",IF(OR(I97=ProductCode!$C$30,I97=ProductCode!$E$30,I97=ProductCode!$G$30),"PDPreCon",IF(OR(I97=ProductCode!$D$30,I97=ProductCode!$F$30),"PDNotReclPost","")))</f>
        <v/>
      </c>
      <c r="K97" s="305" t="str">
        <f t="shared" si="9"/>
        <v/>
      </c>
      <c r="L97" s="289"/>
      <c r="M97" s="305" t="str">
        <f t="shared" si="9"/>
        <v/>
      </c>
      <c r="N97" s="289" t="b">
        <f>AND(RMDF!N97&gt;=0, RMDF!N97&lt;=1-RMDF!L97, RMDF!N97=ROUND(RMDF!N97,4))</f>
        <v>1</v>
      </c>
      <c r="O97" s="286" t="str">
        <f>IF(P97="","",IF(I97="","",IF(LEFT(I97,13)="Reclaimed pos",RawMaterialCode!$E$569,RawMaterialCode!$E$568)))</f>
        <v>Reclaimed pre-consumer mixed fibers (RM0578)</v>
      </c>
      <c r="P97" s="295">
        <f t="shared" si="10"/>
        <v>1</v>
      </c>
      <c r="Q97" s="202"/>
      <c r="R97" s="203"/>
      <c r="S97" s="204" t="str">
        <f t="shared" si="11"/>
        <v/>
      </c>
      <c r="T97" s="281"/>
      <c r="U97" s="281"/>
      <c r="V97" s="281"/>
      <c r="W97" s="281"/>
      <c r="X97" s="317">
        <f>RMDF!X97</f>
        <v>0</v>
      </c>
      <c r="Y97" s="318" t="str">
        <f>IF(X97=0,"",_xlfn.XLOOKUP(X97,StatePicklist!$1:$1,StatePicklist!$3:$3,"NA",0))</f>
        <v/>
      </c>
      <c r="Z97" s="297" t="str">
        <f ca="1">IF(RMDF!Y97="", "", IF(ISNUMBER(MATCH(RMDF!Y97, INDIRECT(Y97), 0)), "OK", "Invalid"))</f>
        <v/>
      </c>
      <c r="AA97" s="281"/>
      <c r="AB97" s="281"/>
      <c r="AC97" s="281"/>
      <c r="AD97" s="281" t="b">
        <f>AND(RMDF!AG97&gt;=0, RMDF!AG97&lt;=1-RMDF!Z97, RMDF!AG97=ROUND(RMDF!AG97,4))</f>
        <v>1</v>
      </c>
      <c r="AE97" s="317">
        <f>RMDF!AE97</f>
        <v>0</v>
      </c>
      <c r="AF97" s="318" t="str">
        <f>IF(AE97=0,"",_xlfn.XLOOKUP(AE97,StatePicklist!$1:$1,StatePicklist!$3:$3,"NA",0))</f>
        <v/>
      </c>
      <c r="AG97" s="297" t="str">
        <f ca="1">IF(RMDF!AF97="", "", IF(ISNUMBER(MATCH(RMDF!AF97, INDIRECT(AF97), 0)), "OK", "Invalid"))</f>
        <v/>
      </c>
      <c r="AH97" s="281"/>
      <c r="AI97" s="281"/>
      <c r="AJ97" s="281"/>
      <c r="AK97" s="281" t="b">
        <f>AND(RMDF!AN97&gt;=0, RMDF!AN97&lt;=1-SUM(RMDF!Z97,RMDF!AG97), RMDF!AN97=ROUND(RMDF!AN97,4))</f>
        <v>1</v>
      </c>
      <c r="AL97" s="317">
        <f>RMDF!AL97</f>
        <v>0</v>
      </c>
      <c r="AM97" s="318" t="str">
        <f>IF(AL97=0,"",_xlfn.XLOOKUP(AL97,StatePicklist!$1:$1,StatePicklist!$3:$3,"NA",0))</f>
        <v/>
      </c>
      <c r="AN97" s="297" t="str">
        <f ca="1">IF(RMDF!AM97="", "", IF(ISNUMBER(MATCH(RMDF!AM97, INDIRECT(AM97), 0)), "OK", "Invalid"))</f>
        <v/>
      </c>
      <c r="AO97" s="281"/>
      <c r="AP97" s="281"/>
      <c r="AQ97" s="281"/>
      <c r="AR97" s="281" t="b">
        <f>AND(RMDF!AU97&gt;=0, RMDF!AU97&lt;=1-SUM(RMDF!Z97,RMDF!AG97,RMDF!AN97), RMDF!AU97=ROUND(RMDF!AU97,4))</f>
        <v>1</v>
      </c>
      <c r="AS97" s="317">
        <f>RMDF!AS97</f>
        <v>0</v>
      </c>
      <c r="AT97" s="318" t="str">
        <f>IF(AS97=0,"",_xlfn.XLOOKUP(AS97,StatePicklist!$1:$1,StatePicklist!$3:$3,"NA",0))</f>
        <v/>
      </c>
      <c r="AU97" s="297" t="str">
        <f ca="1">IF(RMDF!AT97="", "", IF(ISNUMBER(MATCH(RMDF!AT97, INDIRECT(AT97), 0)), "OK", "Invalid"))</f>
        <v/>
      </c>
      <c r="AV97" s="281"/>
      <c r="AW97" s="281"/>
      <c r="AX97" s="281"/>
      <c r="AY97" s="281" t="b">
        <f>AND(RMDF!BB97&gt;=0, RMDF!BB97&lt;=1-SUM(RMDF!Z97,RMDF!AG97,RMDF!AN97,RMDF!AU97), RMDF!BB97=ROUND(RMDF!BB97,4))</f>
        <v>1</v>
      </c>
      <c r="AZ97" s="317">
        <f>RMDF!AZ97</f>
        <v>0</v>
      </c>
      <c r="BA97" s="318" t="str">
        <f>IF(AZ97=0,"",_xlfn.XLOOKUP(AZ97,StatePicklist!$1:$1,StatePicklist!$3:$3,"NA",0))</f>
        <v/>
      </c>
      <c r="BB97" s="297" t="str">
        <f ca="1">IF(RMDF!BA97="", "", IF(ISNUMBER(MATCH(RMDF!BA97, INDIRECT(BA97), 0)), "OK", "Invalid"))</f>
        <v/>
      </c>
      <c r="BC97" s="281"/>
      <c r="BD97" s="281"/>
      <c r="BE97" s="281"/>
      <c r="BF97" s="281" t="b">
        <f>AND(RMDF!BI97&gt;=0, RMDF!BI97&lt;=1-SUM(RMDF!Z97,RMDF!AG97,RMDF!AN97,RMDF!AU97,RMDF!BB97), RMDF!BI97=ROUND(RMDF!BI97,4))</f>
        <v>1</v>
      </c>
      <c r="BG97" s="317">
        <f>RMDF!BG97</f>
        <v>0</v>
      </c>
      <c r="BH97" s="318" t="str">
        <f>IF(BG97=0,"",_xlfn.XLOOKUP(BG97,StatePicklist!$1:$1,StatePicklist!$3:$3,"NA",0))</f>
        <v/>
      </c>
      <c r="BI97" s="297" t="str">
        <f ca="1">IF(RMDF!BH97="", "", IF(ISNUMBER(MATCH(RMDF!BH97, INDIRECT(BH97), 0)), "OK", "Invalid"))</f>
        <v/>
      </c>
      <c r="BJ97" s="281"/>
      <c r="BK97" s="281"/>
      <c r="BL97" s="281"/>
      <c r="BM97" s="281" t="b">
        <f>AND(RMDF!BP97&gt;=0, RMDF!BP97&lt;=1-SUM(RMDF!Z97,RMDF!AG97,RMDF!AN97,RMDF!AU97,RMDF!BB97,RMDF!BI97), RMDF!BP97=ROUND(RMDF!BP97,4))</f>
        <v>1</v>
      </c>
      <c r="BN97" s="317">
        <f>RMDF!BN97</f>
        <v>0</v>
      </c>
      <c r="BO97" s="318" t="str">
        <f>IF(BN97=0,"",_xlfn.XLOOKUP(BN97,StatePicklist!$1:$1,StatePicklist!$3:$3,"NA",0))</f>
        <v/>
      </c>
      <c r="BP97" s="297" t="str">
        <f ca="1">IF(RMDF!BO97="", "", IF(ISNUMBER(MATCH(RMDF!BO97, INDIRECT(BO97), 0)), "OK", "Invalid"))</f>
        <v/>
      </c>
      <c r="BQ97" s="281"/>
      <c r="BR97" s="281"/>
      <c r="BS97" s="281"/>
      <c r="BT97" s="281" t="b">
        <f>AND(RMDF!BW97&gt;=0, RMDF!BW97&lt;=1-SUM(RMDF!Z97,RMDF!AG97,RMDF!AN97,RMDF!AU97,RMDF!BB97,RMDF!BI97,RMDF!BP97), RMDF!BW97=ROUND(RMDF!BW97,4))</f>
        <v>1</v>
      </c>
      <c r="BU97" s="317">
        <f>RMDF!BU97</f>
        <v>0</v>
      </c>
      <c r="BV97" s="318" t="str">
        <f>IF(BU97=0,"",_xlfn.XLOOKUP(BU97,StatePicklist!$1:$1,StatePicklist!$3:$3,"NA",0))</f>
        <v/>
      </c>
      <c r="BW97" s="297" t="str">
        <f ca="1">IF(RMDF!BV97="", "", IF(ISNUMBER(MATCH(RMDF!BV97, INDIRECT(BV97), 0)), "OK", "Invalid"))</f>
        <v/>
      </c>
      <c r="BX97" s="281"/>
      <c r="BY97" s="281"/>
      <c r="BZ97" s="281"/>
      <c r="CA97" s="281" t="b">
        <f>AND(RMDF!CD97&gt;=0, RMDF!CD97&lt;=1-SUM(RMDF!Z97,RMDF!AG97,RMDF!AN97,RMDF!AU97,RMDF!BB97,RMDF!BI97,RMDF!BP97,RMDF!BW97), RMDF!CD97=ROUND(RMDF!CD97,4))</f>
        <v>1</v>
      </c>
      <c r="CB97" s="317">
        <f>RMDF!CB97</f>
        <v>0</v>
      </c>
      <c r="CC97" s="318" t="str">
        <f>IF(CB97=0,"",_xlfn.XLOOKUP(CB97,StatePicklist!$1:$1,StatePicklist!$3:$3,"NA",0))</f>
        <v/>
      </c>
      <c r="CD97" s="297" t="str">
        <f ca="1">IF(RMDF!CC97="", "", IF(ISNUMBER(MATCH(RMDF!CC97, INDIRECT(CC97), 0)), "OK", "Invalid"))</f>
        <v/>
      </c>
      <c r="CE97" s="281"/>
      <c r="CF97" s="281"/>
      <c r="CG97" s="281"/>
      <c r="CH97" s="281" t="b">
        <f>AND(RMDF!CK97&gt;=0, RMDF!CK97&lt;=1-SUM(RMDF!Z97,RMDF!AG97,RMDF!AN97,RMDF!AU97,RMDF!BB97,RMDF!BI97,RMDF!BP97,RMDF!BW97,RMDF!CD97), RMDF!CK97=ROUND(RMDF!CK97,4))</f>
        <v>1</v>
      </c>
      <c r="CI97" s="317">
        <f>RMDF!CI97</f>
        <v>0</v>
      </c>
      <c r="CJ97" s="318" t="str">
        <f>IF(CI97=0,"",_xlfn.XLOOKUP(CI97,StatePicklist!$1:$1,StatePicklist!$3:$3,"NA",0))</f>
        <v/>
      </c>
      <c r="CK97" s="297" t="str">
        <f ca="1">IF(RMDF!CJ97="", "", IF(ISNUMBER(MATCH(RMDF!CJ97, INDIRECT(CJ97), 0)), "OK", "Invalid"))</f>
        <v/>
      </c>
      <c r="CL97" s="281"/>
      <c r="CM97" s="281"/>
      <c r="CN97" s="281"/>
      <c r="CO97" s="281" t="b">
        <f>AND(RMDF!CR97&gt;=0, RMDF!CR97&lt;=1-SUM(RMDF!Z97,RMDF!AG97,RMDF!AN97,RMDF!AU97,RMDF!BB97,RMDF!BI97,RMDF!BP97,RMDF!BW97,RMDF!CD97,RMDF!CK97), RMDF!CR97=ROUND(RMDF!CR97,4))</f>
        <v>1</v>
      </c>
      <c r="CP97" s="317">
        <f>RMDF!CP97</f>
        <v>0</v>
      </c>
      <c r="CQ97" s="318" t="str">
        <f>IF(CP97=0,"",_xlfn.XLOOKUP(CP97,StatePicklist!$1:$1,StatePicklist!$3:$3,"NA",0))</f>
        <v/>
      </c>
      <c r="CR97" s="297" t="str">
        <f ca="1">IF(RMDF!CQ97="", "", IF(ISNUMBER(MATCH(RMDF!CQ97, INDIRECT(CQ97), 0)), "OK", "Invalid"))</f>
        <v/>
      </c>
      <c r="CS97" s="281"/>
      <c r="CT97" s="281"/>
      <c r="CU97" s="281"/>
      <c r="CV97" s="281" t="b">
        <f>AND(RMDF!CY97&gt;=0, RMDF!CY97&lt;=1-SUM(RMDF!Z97,RMDF!AG97,RMDF!AN97,RMDF!AU97,RMDF!BB97,RMDF!BI97,RMDF!BP97,RMDF!BW97,RMDF!CD97,RMDF!CK97,RMDF!CR97), RMDF!CY97=ROUND(RMDF!CY97,4))</f>
        <v>1</v>
      </c>
      <c r="CW97" s="317">
        <f>RMDF!CW97</f>
        <v>0</v>
      </c>
      <c r="CX97" s="318" t="str">
        <f>IF(CW97=0,"",_xlfn.XLOOKUP(CW97,StatePicklist!$1:$1,StatePicklist!$3:$3,"NA",0))</f>
        <v/>
      </c>
      <c r="CY97" s="297" t="str">
        <f ca="1">IF(RMDF!CX97="", "", IF(ISNUMBER(MATCH(RMDF!CX97, INDIRECT(CX97), 0)), "OK", "Invalid"))</f>
        <v/>
      </c>
      <c r="CZ97" s="281"/>
      <c r="DA97" s="281"/>
      <c r="DB97" s="281"/>
      <c r="DC97" s="281" t="b">
        <f>AND(RMDF!DF97&gt;=0, RMDF!DF97&lt;=1-SUM(RMDF!Z97,RMDF!AG97,RMDF!AN97,RMDF!AU97,RMDF!BB97,RMDF!BI97,RMDF!BP97,RMDF!BW97,RMDF!CD97,RMDF!CK97,RMDF!CR97,RMDF!CY97), RMDF!DF97=ROUND(RMDF!DF97,4))</f>
        <v>1</v>
      </c>
      <c r="DD97" s="317">
        <f>RMDF!DD97</f>
        <v>0</v>
      </c>
      <c r="DE97" s="318" t="str">
        <f>IF(DD97=0,"",_xlfn.XLOOKUP(DD97,StatePicklist!$1:$1,StatePicklist!$3:$3,"NA",0))</f>
        <v/>
      </c>
      <c r="DF97" s="297" t="str">
        <f ca="1">IF(RMDF!DE97="", "", IF(ISNUMBER(MATCH(RMDF!DE97, INDIRECT(DE97), 0)), "OK", "Invalid"))</f>
        <v/>
      </c>
      <c r="DG97" s="281"/>
      <c r="DH97" s="281"/>
      <c r="DI97" s="281"/>
      <c r="DJ97" s="281" t="b">
        <f>AND(RMDF!DM97&gt;=0, RMDF!DM97&lt;=1-SUM(RMDF!Z97,RMDF!AG97,RMDF!AN97,RMDF!AU97,RMDF!BB97,RMDF!BI97,RMDF!BP97,RMDF!BW97,RMDF!CD97,RMDF!CK97,RMDF!CR97,RMDF!CY97,RMDF!DF97), RMDF!DM97=ROUND(RMDF!DM97,4))</f>
        <v>1</v>
      </c>
      <c r="DK97" s="317">
        <f>RMDF!DK97</f>
        <v>0</v>
      </c>
      <c r="DL97" s="318" t="str">
        <f>IF(DK97=0,"",_xlfn.XLOOKUP(DK97,StatePicklist!$1:$1,StatePicklist!$3:$3,"NA",0))</f>
        <v/>
      </c>
      <c r="DM97" s="297" t="str">
        <f ca="1">IF(RMDF!DL97="", "", IF(ISNUMBER(MATCH(RMDF!DL97, INDIRECT(DL97), 0)), "OK", "Invalid"))</f>
        <v/>
      </c>
      <c r="DN97" s="281"/>
      <c r="DO97" s="281"/>
      <c r="DP97" s="281"/>
      <c r="DQ97" s="281" t="b">
        <f>AND(RMDF!DT97&gt;=0, RMDF!DT97&lt;=1-SUM(RMDF!Z97,RMDF!AG97,RMDF!AN97,RMDF!AU97,RMDF!BB97,RMDF!BI97,RMDF!BP97,RMDF!BW97,RMDF!CD97,RMDF!CK97,RMDF!CR97,RMDF!CY97,RMDF!DF97,RMDF!DM97), RMDF!DT97=ROUND(RMDF!DT97,4))</f>
        <v>1</v>
      </c>
      <c r="DR97" s="317">
        <f>RMDF!DR97</f>
        <v>0</v>
      </c>
      <c r="DS97" s="318" t="str">
        <f>IF(DR97=0,"",_xlfn.XLOOKUP(DR97,StatePicklist!$1:$1,StatePicklist!$3:$3,"NA",0))</f>
        <v/>
      </c>
      <c r="DT97" s="297" t="str">
        <f ca="1">IF(RMDF!DS97="", "", IF(ISNUMBER(MATCH(RMDF!DS97, INDIRECT(DS97), 0)), "OK", "Invalid"))</f>
        <v/>
      </c>
      <c r="DU97" s="281"/>
      <c r="DV97" s="281"/>
      <c r="DW97" s="281"/>
      <c r="DX97" s="281" t="b">
        <f>AND(RMDF!EA97&gt;=0, RMDF!EA97&lt;=1-SUM(RMDF!Z97,RMDF!AG97,RMDF!AN97,RMDF!AU97,RMDF!BB97,RMDF!BI97,RMDF!BP97,RMDF!BW97,RMDF!CD97,RMDF!CK97,RMDF!CR97,RMDF!CY97,RMDF!DF97,RMDF!DM97,RMDF!DT97), RMDF!EA97=ROUND(RMDF!EA97,4))</f>
        <v>1</v>
      </c>
      <c r="DY97" s="317">
        <f>RMDF!DY97</f>
        <v>0</v>
      </c>
      <c r="DZ97" s="318" t="str">
        <f>IF(DY97=0,"",_xlfn.XLOOKUP(DY97,StatePicklist!$1:$1,StatePicklist!$3:$3,"NA",0))</f>
        <v/>
      </c>
      <c r="EA97" s="297" t="str">
        <f ca="1">IF(RMDF!DZ97="", "", IF(ISNUMBER(MATCH(RMDF!DZ97, INDIRECT(DZ97), 0)), "OK", "Invalid"))</f>
        <v/>
      </c>
      <c r="EB97" s="281"/>
      <c r="EC97" s="281"/>
      <c r="ED97" s="281"/>
      <c r="EE97" s="281" t="b">
        <f>AND(RMDF!EH97&gt;=0, RMDF!EH97&lt;=1-SUM(RMDF!Z97,RMDF!AG97,RMDF!AN97,RMDF!AU97,RMDF!BB97,RMDF!BI97,RMDF!BP97,RMDF!BW97,RMDF!CD97,RMDF!CK97,RMDF!CR97,RMDF!CY97,RMDF!DF97,RMDF!DM97,RMDF!DT97,RMDF!EA97), RMDF!EH97=ROUND(RMDF!EH97,4))</f>
        <v>1</v>
      </c>
      <c r="EF97" s="317">
        <f>RMDF!EF97</f>
        <v>0</v>
      </c>
      <c r="EG97" s="318" t="str">
        <f>IF(EF97=0,"",_xlfn.XLOOKUP(EF97,StatePicklist!$1:$1,StatePicklist!$3:$3,"NA",0))</f>
        <v/>
      </c>
      <c r="EH97" s="297" t="str">
        <f ca="1">IF(RMDF!EG97="", "", IF(ISNUMBER(MATCH(RMDF!EG97, INDIRECT(EG97), 0)), "OK", "Invalid"))</f>
        <v/>
      </c>
      <c r="EI97" s="281"/>
      <c r="EJ97" s="281"/>
      <c r="EK97" s="281"/>
      <c r="EL97" s="281" t="b">
        <f>AND(RMDF!EO97&gt;=0, RMDF!EO97&lt;=1-SUM(RMDF!Z97,RMDF!AG97,RMDF!AN97,RMDF!AU97,RMDF!BB97,RMDF!BI97,RMDF!BP97,RMDF!BW97,RMDF!CD97,RMDF!CK97,RMDF!CR97,RMDF!CY97,RMDF!DF97,RMDF!DM97,RMDF!DT97,RMDF!EA97,RMDF!EH97), RMDF!EO97=ROUND(RMDF!EO97,4))</f>
        <v>1</v>
      </c>
      <c r="EM97" s="317">
        <f>RMDF!EM97</f>
        <v>0</v>
      </c>
      <c r="EN97" s="318" t="str">
        <f>IF(EM97=0,"",_xlfn.XLOOKUP(EM97,StatePicklist!$1:$1,StatePicklist!$3:$3,"NA",0))</f>
        <v/>
      </c>
      <c r="EO97" s="297" t="str">
        <f ca="1">IF(RMDF!EN97="", "", IF(ISNUMBER(MATCH(RMDF!EN97, INDIRECT(EN97), 0)), "OK", "Invalid"))</f>
        <v/>
      </c>
      <c r="EP97" s="281"/>
      <c r="EQ97" s="281"/>
      <c r="ER97" s="281"/>
      <c r="ES97" s="281" t="b">
        <f>AND(RMDF!EV97&gt;=0, RMDF!EV97&lt;=1-SUM(RMDF!Z97,RMDF!AG97,RMDF!AN97,RMDF!AU97,RMDF!BB97,RMDF!BI97,RMDF!BP97,RMDF!BW97,RMDF!CD97,RMDF!CK97,RMDF!CR97,RMDF!CY97,RMDF!DF97,RMDF!DM97,RMDF!DT97,RMDF!EA97,RMDF!EH97,RMDF!EO97), RMDF!EV97=ROUND(RMDF!EV97,4))</f>
        <v>1</v>
      </c>
      <c r="ET97" s="317">
        <f>RMDF!ET97</f>
        <v>0</v>
      </c>
      <c r="EU97" s="318" t="str">
        <f>IF(ET97=0,"",_xlfn.XLOOKUP(ET97,StatePicklist!$1:$1,StatePicklist!$3:$3,"NA",0))</f>
        <v/>
      </c>
      <c r="EV97" s="297" t="str">
        <f ca="1">IF(RMDF!EU97="", "", IF(ISNUMBER(MATCH(RMDF!EU97, INDIRECT(EU97), 0)), "OK", "Invalid"))</f>
        <v/>
      </c>
      <c r="EW97" s="281"/>
      <c r="EX97" s="281"/>
      <c r="EY97" s="281"/>
      <c r="EZ97" s="281" t="b">
        <f>AND(RMDF!FC97&gt;=0, RMDF!FC97&lt;=1-SUM(RMDF!Z97,RMDF!AG97,RMDF!AN97,RMDF!AU97,RMDF!BB97,RMDF!BI97,RMDF!BP97,RMDF!BW97,RMDF!CD97,RMDF!CK97,RMDF!CR97,RMDF!CY97,RMDF!DF97,RMDF!DM97,RMDF!DT97,RMDF!EA97,RMDF!EH97,RMDF!EO97,RMDF!EV97), RMDF!FC97=ROUND(RMDF!FC97,4))</f>
        <v>1</v>
      </c>
      <c r="FA97" s="317">
        <f>RMDF!FA97</f>
        <v>0</v>
      </c>
      <c r="FB97" s="318" t="str">
        <f>IF(FA97=0,"",_xlfn.XLOOKUP(FA97,StatePicklist!$1:$1,StatePicklist!$3:$3,"NA",0))</f>
        <v/>
      </c>
      <c r="FC97" s="297" t="str">
        <f ca="1">IF(RMDF!FB97="", "", IF(ISNUMBER(MATCH(RMDF!FB97, INDIRECT(FB97), 0)), "OK", "Invalid"))</f>
        <v/>
      </c>
    </row>
    <row r="98" spans="1:159" s="205" customFormat="1" ht="39.9" customHeight="1" x14ac:dyDescent="0.25">
      <c r="A98" s="206"/>
      <c r="B98" s="196"/>
      <c r="C98" s="197"/>
      <c r="D98" s="198"/>
      <c r="E98" s="199"/>
      <c r="F98" s="200"/>
      <c r="G98" s="201"/>
      <c r="H98" s="292"/>
      <c r="I98" s="305">
        <f>RMDF!I98</f>
        <v>0</v>
      </c>
      <c r="J98" s="305" t="str">
        <f>IF(I98=ProductCode!$B$30,"PDReclPost",IF(OR(I98=ProductCode!$C$30,I98=ProductCode!$E$30,I98=ProductCode!$G$30),"PDPreCon",IF(OR(I98=ProductCode!$D$30,I98=ProductCode!$F$30),"PDNotReclPost","")))</f>
        <v/>
      </c>
      <c r="K98" s="305" t="str">
        <f t="shared" si="9"/>
        <v/>
      </c>
      <c r="L98" s="289"/>
      <c r="M98" s="305" t="str">
        <f t="shared" si="9"/>
        <v/>
      </c>
      <c r="N98" s="289" t="b">
        <f>AND(RMDF!N98&gt;=0, RMDF!N98&lt;=1-RMDF!L98, RMDF!N98=ROUND(RMDF!N98,4))</f>
        <v>1</v>
      </c>
      <c r="O98" s="286" t="str">
        <f>IF(P98="","",IF(I98="","",IF(LEFT(I98,13)="Reclaimed pos",RawMaterialCode!$E$569,RawMaterialCode!$E$568)))</f>
        <v>Reclaimed pre-consumer mixed fibers (RM0578)</v>
      </c>
      <c r="P98" s="295">
        <f t="shared" si="10"/>
        <v>1</v>
      </c>
      <c r="Q98" s="202"/>
      <c r="R98" s="203"/>
      <c r="S98" s="204" t="str">
        <f t="shared" si="11"/>
        <v/>
      </c>
      <c r="T98" s="281"/>
      <c r="U98" s="281"/>
      <c r="V98" s="281"/>
      <c r="W98" s="281"/>
      <c r="X98" s="317">
        <f>RMDF!X98</f>
        <v>0</v>
      </c>
      <c r="Y98" s="318" t="str">
        <f>IF(X98=0,"",_xlfn.XLOOKUP(X98,StatePicklist!$1:$1,StatePicklist!$3:$3,"NA",0))</f>
        <v/>
      </c>
      <c r="Z98" s="297" t="str">
        <f ca="1">IF(RMDF!Y98="", "", IF(ISNUMBER(MATCH(RMDF!Y98, INDIRECT(Y98), 0)), "OK", "Invalid"))</f>
        <v/>
      </c>
      <c r="AA98" s="281"/>
      <c r="AB98" s="281"/>
      <c r="AC98" s="281"/>
      <c r="AD98" s="281" t="b">
        <f>AND(RMDF!AG98&gt;=0, RMDF!AG98&lt;=1-RMDF!Z98, RMDF!AG98=ROUND(RMDF!AG98,4))</f>
        <v>1</v>
      </c>
      <c r="AE98" s="317">
        <f>RMDF!AE98</f>
        <v>0</v>
      </c>
      <c r="AF98" s="318" t="str">
        <f>IF(AE98=0,"",_xlfn.XLOOKUP(AE98,StatePicklist!$1:$1,StatePicklist!$3:$3,"NA",0))</f>
        <v/>
      </c>
      <c r="AG98" s="297" t="str">
        <f ca="1">IF(RMDF!AF98="", "", IF(ISNUMBER(MATCH(RMDF!AF98, INDIRECT(AF98), 0)), "OK", "Invalid"))</f>
        <v/>
      </c>
      <c r="AH98" s="281"/>
      <c r="AI98" s="281"/>
      <c r="AJ98" s="281"/>
      <c r="AK98" s="281" t="b">
        <f>AND(RMDF!AN98&gt;=0, RMDF!AN98&lt;=1-SUM(RMDF!Z98,RMDF!AG98), RMDF!AN98=ROUND(RMDF!AN98,4))</f>
        <v>1</v>
      </c>
      <c r="AL98" s="317">
        <f>RMDF!AL98</f>
        <v>0</v>
      </c>
      <c r="AM98" s="318" t="str">
        <f>IF(AL98=0,"",_xlfn.XLOOKUP(AL98,StatePicklist!$1:$1,StatePicklist!$3:$3,"NA",0))</f>
        <v/>
      </c>
      <c r="AN98" s="297" t="str">
        <f ca="1">IF(RMDF!AM98="", "", IF(ISNUMBER(MATCH(RMDF!AM98, INDIRECT(AM98), 0)), "OK", "Invalid"))</f>
        <v/>
      </c>
      <c r="AO98" s="281"/>
      <c r="AP98" s="281"/>
      <c r="AQ98" s="281"/>
      <c r="AR98" s="281" t="b">
        <f>AND(RMDF!AU98&gt;=0, RMDF!AU98&lt;=1-SUM(RMDF!Z98,RMDF!AG98,RMDF!AN98), RMDF!AU98=ROUND(RMDF!AU98,4))</f>
        <v>1</v>
      </c>
      <c r="AS98" s="317">
        <f>RMDF!AS98</f>
        <v>0</v>
      </c>
      <c r="AT98" s="318" t="str">
        <f>IF(AS98=0,"",_xlfn.XLOOKUP(AS98,StatePicklist!$1:$1,StatePicklist!$3:$3,"NA",0))</f>
        <v/>
      </c>
      <c r="AU98" s="297" t="str">
        <f ca="1">IF(RMDF!AT98="", "", IF(ISNUMBER(MATCH(RMDF!AT98, INDIRECT(AT98), 0)), "OK", "Invalid"))</f>
        <v/>
      </c>
      <c r="AV98" s="281"/>
      <c r="AW98" s="281"/>
      <c r="AX98" s="281"/>
      <c r="AY98" s="281" t="b">
        <f>AND(RMDF!BB98&gt;=0, RMDF!BB98&lt;=1-SUM(RMDF!Z98,RMDF!AG98,RMDF!AN98,RMDF!AU98), RMDF!BB98=ROUND(RMDF!BB98,4))</f>
        <v>1</v>
      </c>
      <c r="AZ98" s="317">
        <f>RMDF!AZ98</f>
        <v>0</v>
      </c>
      <c r="BA98" s="318" t="str">
        <f>IF(AZ98=0,"",_xlfn.XLOOKUP(AZ98,StatePicklist!$1:$1,StatePicklist!$3:$3,"NA",0))</f>
        <v/>
      </c>
      <c r="BB98" s="297" t="str">
        <f ca="1">IF(RMDF!BA98="", "", IF(ISNUMBER(MATCH(RMDF!BA98, INDIRECT(BA98), 0)), "OK", "Invalid"))</f>
        <v/>
      </c>
      <c r="BC98" s="281"/>
      <c r="BD98" s="281"/>
      <c r="BE98" s="281"/>
      <c r="BF98" s="281" t="b">
        <f>AND(RMDF!BI98&gt;=0, RMDF!BI98&lt;=1-SUM(RMDF!Z98,RMDF!AG98,RMDF!AN98,RMDF!AU98,RMDF!BB98), RMDF!BI98=ROUND(RMDF!BI98,4))</f>
        <v>1</v>
      </c>
      <c r="BG98" s="317">
        <f>RMDF!BG98</f>
        <v>0</v>
      </c>
      <c r="BH98" s="318" t="str">
        <f>IF(BG98=0,"",_xlfn.XLOOKUP(BG98,StatePicklist!$1:$1,StatePicklist!$3:$3,"NA",0))</f>
        <v/>
      </c>
      <c r="BI98" s="297" t="str">
        <f ca="1">IF(RMDF!BH98="", "", IF(ISNUMBER(MATCH(RMDF!BH98, INDIRECT(BH98), 0)), "OK", "Invalid"))</f>
        <v/>
      </c>
      <c r="BJ98" s="281"/>
      <c r="BK98" s="281"/>
      <c r="BL98" s="281"/>
      <c r="BM98" s="281" t="b">
        <f>AND(RMDF!BP98&gt;=0, RMDF!BP98&lt;=1-SUM(RMDF!Z98,RMDF!AG98,RMDF!AN98,RMDF!AU98,RMDF!BB98,RMDF!BI98), RMDF!BP98=ROUND(RMDF!BP98,4))</f>
        <v>1</v>
      </c>
      <c r="BN98" s="317">
        <f>RMDF!BN98</f>
        <v>0</v>
      </c>
      <c r="BO98" s="318" t="str">
        <f>IF(BN98=0,"",_xlfn.XLOOKUP(BN98,StatePicklist!$1:$1,StatePicklist!$3:$3,"NA",0))</f>
        <v/>
      </c>
      <c r="BP98" s="297" t="str">
        <f ca="1">IF(RMDF!BO98="", "", IF(ISNUMBER(MATCH(RMDF!BO98, INDIRECT(BO98), 0)), "OK", "Invalid"))</f>
        <v/>
      </c>
      <c r="BQ98" s="281"/>
      <c r="BR98" s="281"/>
      <c r="BS98" s="281"/>
      <c r="BT98" s="281" t="b">
        <f>AND(RMDF!BW98&gt;=0, RMDF!BW98&lt;=1-SUM(RMDF!Z98,RMDF!AG98,RMDF!AN98,RMDF!AU98,RMDF!BB98,RMDF!BI98,RMDF!BP98), RMDF!BW98=ROUND(RMDF!BW98,4))</f>
        <v>1</v>
      </c>
      <c r="BU98" s="317">
        <f>RMDF!BU98</f>
        <v>0</v>
      </c>
      <c r="BV98" s="318" t="str">
        <f>IF(BU98=0,"",_xlfn.XLOOKUP(BU98,StatePicklist!$1:$1,StatePicklist!$3:$3,"NA",0))</f>
        <v/>
      </c>
      <c r="BW98" s="297" t="str">
        <f ca="1">IF(RMDF!BV98="", "", IF(ISNUMBER(MATCH(RMDF!BV98, INDIRECT(BV98), 0)), "OK", "Invalid"))</f>
        <v/>
      </c>
      <c r="BX98" s="281"/>
      <c r="BY98" s="281"/>
      <c r="BZ98" s="281"/>
      <c r="CA98" s="281" t="b">
        <f>AND(RMDF!CD98&gt;=0, RMDF!CD98&lt;=1-SUM(RMDF!Z98,RMDF!AG98,RMDF!AN98,RMDF!AU98,RMDF!BB98,RMDF!BI98,RMDF!BP98,RMDF!BW98), RMDF!CD98=ROUND(RMDF!CD98,4))</f>
        <v>1</v>
      </c>
      <c r="CB98" s="317">
        <f>RMDF!CB98</f>
        <v>0</v>
      </c>
      <c r="CC98" s="318" t="str">
        <f>IF(CB98=0,"",_xlfn.XLOOKUP(CB98,StatePicklist!$1:$1,StatePicklist!$3:$3,"NA",0))</f>
        <v/>
      </c>
      <c r="CD98" s="297" t="str">
        <f ca="1">IF(RMDF!CC98="", "", IF(ISNUMBER(MATCH(RMDF!CC98, INDIRECT(CC98), 0)), "OK", "Invalid"))</f>
        <v/>
      </c>
      <c r="CE98" s="281"/>
      <c r="CF98" s="281"/>
      <c r="CG98" s="281"/>
      <c r="CH98" s="281" t="b">
        <f>AND(RMDF!CK98&gt;=0, RMDF!CK98&lt;=1-SUM(RMDF!Z98,RMDF!AG98,RMDF!AN98,RMDF!AU98,RMDF!BB98,RMDF!BI98,RMDF!BP98,RMDF!BW98,RMDF!CD98), RMDF!CK98=ROUND(RMDF!CK98,4))</f>
        <v>1</v>
      </c>
      <c r="CI98" s="317">
        <f>RMDF!CI98</f>
        <v>0</v>
      </c>
      <c r="CJ98" s="318" t="str">
        <f>IF(CI98=0,"",_xlfn.XLOOKUP(CI98,StatePicklist!$1:$1,StatePicklist!$3:$3,"NA",0))</f>
        <v/>
      </c>
      <c r="CK98" s="297" t="str">
        <f ca="1">IF(RMDF!CJ98="", "", IF(ISNUMBER(MATCH(RMDF!CJ98, INDIRECT(CJ98), 0)), "OK", "Invalid"))</f>
        <v/>
      </c>
      <c r="CL98" s="281"/>
      <c r="CM98" s="281"/>
      <c r="CN98" s="281"/>
      <c r="CO98" s="281" t="b">
        <f>AND(RMDF!CR98&gt;=0, RMDF!CR98&lt;=1-SUM(RMDF!Z98,RMDF!AG98,RMDF!AN98,RMDF!AU98,RMDF!BB98,RMDF!BI98,RMDF!BP98,RMDF!BW98,RMDF!CD98,RMDF!CK98), RMDF!CR98=ROUND(RMDF!CR98,4))</f>
        <v>1</v>
      </c>
      <c r="CP98" s="317">
        <f>RMDF!CP98</f>
        <v>0</v>
      </c>
      <c r="CQ98" s="318" t="str">
        <f>IF(CP98=0,"",_xlfn.XLOOKUP(CP98,StatePicklist!$1:$1,StatePicklist!$3:$3,"NA",0))</f>
        <v/>
      </c>
      <c r="CR98" s="297" t="str">
        <f ca="1">IF(RMDF!CQ98="", "", IF(ISNUMBER(MATCH(RMDF!CQ98, INDIRECT(CQ98), 0)), "OK", "Invalid"))</f>
        <v/>
      </c>
      <c r="CS98" s="281"/>
      <c r="CT98" s="281"/>
      <c r="CU98" s="281"/>
      <c r="CV98" s="281" t="b">
        <f>AND(RMDF!CY98&gt;=0, RMDF!CY98&lt;=1-SUM(RMDF!Z98,RMDF!AG98,RMDF!AN98,RMDF!AU98,RMDF!BB98,RMDF!BI98,RMDF!BP98,RMDF!BW98,RMDF!CD98,RMDF!CK98,RMDF!CR98), RMDF!CY98=ROUND(RMDF!CY98,4))</f>
        <v>1</v>
      </c>
      <c r="CW98" s="317">
        <f>RMDF!CW98</f>
        <v>0</v>
      </c>
      <c r="CX98" s="318" t="str">
        <f>IF(CW98=0,"",_xlfn.XLOOKUP(CW98,StatePicklist!$1:$1,StatePicklist!$3:$3,"NA",0))</f>
        <v/>
      </c>
      <c r="CY98" s="297" t="str">
        <f ca="1">IF(RMDF!CX98="", "", IF(ISNUMBER(MATCH(RMDF!CX98, INDIRECT(CX98), 0)), "OK", "Invalid"))</f>
        <v/>
      </c>
      <c r="CZ98" s="281"/>
      <c r="DA98" s="281"/>
      <c r="DB98" s="281"/>
      <c r="DC98" s="281" t="b">
        <f>AND(RMDF!DF98&gt;=0, RMDF!DF98&lt;=1-SUM(RMDF!Z98,RMDF!AG98,RMDF!AN98,RMDF!AU98,RMDF!BB98,RMDF!BI98,RMDF!BP98,RMDF!BW98,RMDF!CD98,RMDF!CK98,RMDF!CR98,RMDF!CY98), RMDF!DF98=ROUND(RMDF!DF98,4))</f>
        <v>1</v>
      </c>
      <c r="DD98" s="317">
        <f>RMDF!DD98</f>
        <v>0</v>
      </c>
      <c r="DE98" s="318" t="str">
        <f>IF(DD98=0,"",_xlfn.XLOOKUP(DD98,StatePicklist!$1:$1,StatePicklist!$3:$3,"NA",0))</f>
        <v/>
      </c>
      <c r="DF98" s="297" t="str">
        <f ca="1">IF(RMDF!DE98="", "", IF(ISNUMBER(MATCH(RMDF!DE98, INDIRECT(DE98), 0)), "OK", "Invalid"))</f>
        <v/>
      </c>
      <c r="DG98" s="281"/>
      <c r="DH98" s="281"/>
      <c r="DI98" s="281"/>
      <c r="DJ98" s="281" t="b">
        <f>AND(RMDF!DM98&gt;=0, RMDF!DM98&lt;=1-SUM(RMDF!Z98,RMDF!AG98,RMDF!AN98,RMDF!AU98,RMDF!BB98,RMDF!BI98,RMDF!BP98,RMDF!BW98,RMDF!CD98,RMDF!CK98,RMDF!CR98,RMDF!CY98,RMDF!DF98), RMDF!DM98=ROUND(RMDF!DM98,4))</f>
        <v>1</v>
      </c>
      <c r="DK98" s="317">
        <f>RMDF!DK98</f>
        <v>0</v>
      </c>
      <c r="DL98" s="318" t="str">
        <f>IF(DK98=0,"",_xlfn.XLOOKUP(DK98,StatePicklist!$1:$1,StatePicklist!$3:$3,"NA",0))</f>
        <v/>
      </c>
      <c r="DM98" s="297" t="str">
        <f ca="1">IF(RMDF!DL98="", "", IF(ISNUMBER(MATCH(RMDF!DL98, INDIRECT(DL98), 0)), "OK", "Invalid"))</f>
        <v/>
      </c>
      <c r="DN98" s="281"/>
      <c r="DO98" s="281"/>
      <c r="DP98" s="281"/>
      <c r="DQ98" s="281" t="b">
        <f>AND(RMDF!DT98&gt;=0, RMDF!DT98&lt;=1-SUM(RMDF!Z98,RMDF!AG98,RMDF!AN98,RMDF!AU98,RMDF!BB98,RMDF!BI98,RMDF!BP98,RMDF!BW98,RMDF!CD98,RMDF!CK98,RMDF!CR98,RMDF!CY98,RMDF!DF98,RMDF!DM98), RMDF!DT98=ROUND(RMDF!DT98,4))</f>
        <v>1</v>
      </c>
      <c r="DR98" s="317">
        <f>RMDF!DR98</f>
        <v>0</v>
      </c>
      <c r="DS98" s="318" t="str">
        <f>IF(DR98=0,"",_xlfn.XLOOKUP(DR98,StatePicklist!$1:$1,StatePicklist!$3:$3,"NA",0))</f>
        <v/>
      </c>
      <c r="DT98" s="297" t="str">
        <f ca="1">IF(RMDF!DS98="", "", IF(ISNUMBER(MATCH(RMDF!DS98, INDIRECT(DS98), 0)), "OK", "Invalid"))</f>
        <v/>
      </c>
      <c r="DU98" s="281"/>
      <c r="DV98" s="281"/>
      <c r="DW98" s="281"/>
      <c r="DX98" s="281" t="b">
        <f>AND(RMDF!EA98&gt;=0, RMDF!EA98&lt;=1-SUM(RMDF!Z98,RMDF!AG98,RMDF!AN98,RMDF!AU98,RMDF!BB98,RMDF!BI98,RMDF!BP98,RMDF!BW98,RMDF!CD98,RMDF!CK98,RMDF!CR98,RMDF!CY98,RMDF!DF98,RMDF!DM98,RMDF!DT98), RMDF!EA98=ROUND(RMDF!EA98,4))</f>
        <v>1</v>
      </c>
      <c r="DY98" s="317">
        <f>RMDF!DY98</f>
        <v>0</v>
      </c>
      <c r="DZ98" s="318" t="str">
        <f>IF(DY98=0,"",_xlfn.XLOOKUP(DY98,StatePicklist!$1:$1,StatePicklist!$3:$3,"NA",0))</f>
        <v/>
      </c>
      <c r="EA98" s="297" t="str">
        <f ca="1">IF(RMDF!DZ98="", "", IF(ISNUMBER(MATCH(RMDF!DZ98, INDIRECT(DZ98), 0)), "OK", "Invalid"))</f>
        <v/>
      </c>
      <c r="EB98" s="281"/>
      <c r="EC98" s="281"/>
      <c r="ED98" s="281"/>
      <c r="EE98" s="281" t="b">
        <f>AND(RMDF!EH98&gt;=0, RMDF!EH98&lt;=1-SUM(RMDF!Z98,RMDF!AG98,RMDF!AN98,RMDF!AU98,RMDF!BB98,RMDF!BI98,RMDF!BP98,RMDF!BW98,RMDF!CD98,RMDF!CK98,RMDF!CR98,RMDF!CY98,RMDF!DF98,RMDF!DM98,RMDF!DT98,RMDF!EA98), RMDF!EH98=ROUND(RMDF!EH98,4))</f>
        <v>1</v>
      </c>
      <c r="EF98" s="317">
        <f>RMDF!EF98</f>
        <v>0</v>
      </c>
      <c r="EG98" s="318" t="str">
        <f>IF(EF98=0,"",_xlfn.XLOOKUP(EF98,StatePicklist!$1:$1,StatePicklist!$3:$3,"NA",0))</f>
        <v/>
      </c>
      <c r="EH98" s="297" t="str">
        <f ca="1">IF(RMDF!EG98="", "", IF(ISNUMBER(MATCH(RMDF!EG98, INDIRECT(EG98), 0)), "OK", "Invalid"))</f>
        <v/>
      </c>
      <c r="EI98" s="281"/>
      <c r="EJ98" s="281"/>
      <c r="EK98" s="281"/>
      <c r="EL98" s="281" t="b">
        <f>AND(RMDF!EO98&gt;=0, RMDF!EO98&lt;=1-SUM(RMDF!Z98,RMDF!AG98,RMDF!AN98,RMDF!AU98,RMDF!BB98,RMDF!BI98,RMDF!BP98,RMDF!BW98,RMDF!CD98,RMDF!CK98,RMDF!CR98,RMDF!CY98,RMDF!DF98,RMDF!DM98,RMDF!DT98,RMDF!EA98,RMDF!EH98), RMDF!EO98=ROUND(RMDF!EO98,4))</f>
        <v>1</v>
      </c>
      <c r="EM98" s="317">
        <f>RMDF!EM98</f>
        <v>0</v>
      </c>
      <c r="EN98" s="318" t="str">
        <f>IF(EM98=0,"",_xlfn.XLOOKUP(EM98,StatePicklist!$1:$1,StatePicklist!$3:$3,"NA",0))</f>
        <v/>
      </c>
      <c r="EO98" s="297" t="str">
        <f ca="1">IF(RMDF!EN98="", "", IF(ISNUMBER(MATCH(RMDF!EN98, INDIRECT(EN98), 0)), "OK", "Invalid"))</f>
        <v/>
      </c>
      <c r="EP98" s="281"/>
      <c r="EQ98" s="281"/>
      <c r="ER98" s="281"/>
      <c r="ES98" s="281" t="b">
        <f>AND(RMDF!EV98&gt;=0, RMDF!EV98&lt;=1-SUM(RMDF!Z98,RMDF!AG98,RMDF!AN98,RMDF!AU98,RMDF!BB98,RMDF!BI98,RMDF!BP98,RMDF!BW98,RMDF!CD98,RMDF!CK98,RMDF!CR98,RMDF!CY98,RMDF!DF98,RMDF!DM98,RMDF!DT98,RMDF!EA98,RMDF!EH98,RMDF!EO98), RMDF!EV98=ROUND(RMDF!EV98,4))</f>
        <v>1</v>
      </c>
      <c r="ET98" s="317">
        <f>RMDF!ET98</f>
        <v>0</v>
      </c>
      <c r="EU98" s="318" t="str">
        <f>IF(ET98=0,"",_xlfn.XLOOKUP(ET98,StatePicklist!$1:$1,StatePicklist!$3:$3,"NA",0))</f>
        <v/>
      </c>
      <c r="EV98" s="297" t="str">
        <f ca="1">IF(RMDF!EU98="", "", IF(ISNUMBER(MATCH(RMDF!EU98, INDIRECT(EU98), 0)), "OK", "Invalid"))</f>
        <v/>
      </c>
      <c r="EW98" s="281"/>
      <c r="EX98" s="281"/>
      <c r="EY98" s="281"/>
      <c r="EZ98" s="281" t="b">
        <f>AND(RMDF!FC98&gt;=0, RMDF!FC98&lt;=1-SUM(RMDF!Z98,RMDF!AG98,RMDF!AN98,RMDF!AU98,RMDF!BB98,RMDF!BI98,RMDF!BP98,RMDF!BW98,RMDF!CD98,RMDF!CK98,RMDF!CR98,RMDF!CY98,RMDF!DF98,RMDF!DM98,RMDF!DT98,RMDF!EA98,RMDF!EH98,RMDF!EO98,RMDF!EV98), RMDF!FC98=ROUND(RMDF!FC98,4))</f>
        <v>1</v>
      </c>
      <c r="FA98" s="317">
        <f>RMDF!FA98</f>
        <v>0</v>
      </c>
      <c r="FB98" s="318" t="str">
        <f>IF(FA98=0,"",_xlfn.XLOOKUP(FA98,StatePicklist!$1:$1,StatePicklist!$3:$3,"NA",0))</f>
        <v/>
      </c>
      <c r="FC98" s="297" t="str">
        <f ca="1">IF(RMDF!FB98="", "", IF(ISNUMBER(MATCH(RMDF!FB98, INDIRECT(FB98), 0)), "OK", "Invalid"))</f>
        <v/>
      </c>
    </row>
    <row r="99" spans="1:159" s="205" customFormat="1" ht="39.9" customHeight="1" x14ac:dyDescent="0.25">
      <c r="A99" s="206"/>
      <c r="B99" s="196"/>
      <c r="C99" s="197"/>
      <c r="D99" s="198"/>
      <c r="E99" s="199"/>
      <c r="F99" s="200"/>
      <c r="G99" s="201"/>
      <c r="H99" s="292"/>
      <c r="I99" s="305">
        <f>RMDF!I99</f>
        <v>0</v>
      </c>
      <c r="J99" s="305" t="str">
        <f>IF(I99=ProductCode!$B$30,"PDReclPost",IF(OR(I99=ProductCode!$C$30,I99=ProductCode!$E$30,I99=ProductCode!$G$30),"PDPreCon",IF(OR(I99=ProductCode!$D$30,I99=ProductCode!$F$30),"PDNotReclPost","")))</f>
        <v/>
      </c>
      <c r="K99" s="305" t="str">
        <f t="shared" si="9"/>
        <v/>
      </c>
      <c r="L99" s="289"/>
      <c r="M99" s="305" t="str">
        <f t="shared" si="9"/>
        <v/>
      </c>
      <c r="N99" s="289" t="b">
        <f>AND(RMDF!N99&gt;=0, RMDF!N99&lt;=1-RMDF!L99, RMDF!N99=ROUND(RMDF!N99,4))</f>
        <v>1</v>
      </c>
      <c r="O99" s="286" t="str">
        <f>IF(P99="","",IF(I99="","",IF(LEFT(I99,13)="Reclaimed pos",RawMaterialCode!$E$569,RawMaterialCode!$E$568)))</f>
        <v>Reclaimed pre-consumer mixed fibers (RM0578)</v>
      </c>
      <c r="P99" s="295">
        <f t="shared" si="10"/>
        <v>1</v>
      </c>
      <c r="Q99" s="202"/>
      <c r="R99" s="203"/>
      <c r="S99" s="204" t="str">
        <f t="shared" si="11"/>
        <v/>
      </c>
      <c r="T99" s="281"/>
      <c r="U99" s="281"/>
      <c r="V99" s="281"/>
      <c r="W99" s="281"/>
      <c r="X99" s="317">
        <f>RMDF!X99</f>
        <v>0</v>
      </c>
      <c r="Y99" s="318" t="str">
        <f>IF(X99=0,"",_xlfn.XLOOKUP(X99,StatePicklist!$1:$1,StatePicklist!$3:$3,"NA",0))</f>
        <v/>
      </c>
      <c r="Z99" s="297" t="str">
        <f ca="1">IF(RMDF!Y99="", "", IF(ISNUMBER(MATCH(RMDF!Y99, INDIRECT(Y99), 0)), "OK", "Invalid"))</f>
        <v/>
      </c>
      <c r="AA99" s="281"/>
      <c r="AB99" s="281"/>
      <c r="AC99" s="281"/>
      <c r="AD99" s="281" t="b">
        <f>AND(RMDF!AG99&gt;=0, RMDF!AG99&lt;=1-RMDF!Z99, RMDF!AG99=ROUND(RMDF!AG99,4))</f>
        <v>1</v>
      </c>
      <c r="AE99" s="317">
        <f>RMDF!AE99</f>
        <v>0</v>
      </c>
      <c r="AF99" s="318" t="str">
        <f>IF(AE99=0,"",_xlfn.XLOOKUP(AE99,StatePicklist!$1:$1,StatePicklist!$3:$3,"NA",0))</f>
        <v/>
      </c>
      <c r="AG99" s="297" t="str">
        <f ca="1">IF(RMDF!AF99="", "", IF(ISNUMBER(MATCH(RMDF!AF99, INDIRECT(AF99), 0)), "OK", "Invalid"))</f>
        <v/>
      </c>
      <c r="AH99" s="281"/>
      <c r="AI99" s="281"/>
      <c r="AJ99" s="281"/>
      <c r="AK99" s="281" t="b">
        <f>AND(RMDF!AN99&gt;=0, RMDF!AN99&lt;=1-SUM(RMDF!Z99,RMDF!AG99), RMDF!AN99=ROUND(RMDF!AN99,4))</f>
        <v>1</v>
      </c>
      <c r="AL99" s="317">
        <f>RMDF!AL99</f>
        <v>0</v>
      </c>
      <c r="AM99" s="318" t="str">
        <f>IF(AL99=0,"",_xlfn.XLOOKUP(AL99,StatePicklist!$1:$1,StatePicklist!$3:$3,"NA",0))</f>
        <v/>
      </c>
      <c r="AN99" s="297" t="str">
        <f ca="1">IF(RMDF!AM99="", "", IF(ISNUMBER(MATCH(RMDF!AM99, INDIRECT(AM99), 0)), "OK", "Invalid"))</f>
        <v/>
      </c>
      <c r="AO99" s="281"/>
      <c r="AP99" s="281"/>
      <c r="AQ99" s="281"/>
      <c r="AR99" s="281" t="b">
        <f>AND(RMDF!AU99&gt;=0, RMDF!AU99&lt;=1-SUM(RMDF!Z99,RMDF!AG99,RMDF!AN99), RMDF!AU99=ROUND(RMDF!AU99,4))</f>
        <v>1</v>
      </c>
      <c r="AS99" s="317">
        <f>RMDF!AS99</f>
        <v>0</v>
      </c>
      <c r="AT99" s="318" t="str">
        <f>IF(AS99=0,"",_xlfn.XLOOKUP(AS99,StatePicklist!$1:$1,StatePicklist!$3:$3,"NA",0))</f>
        <v/>
      </c>
      <c r="AU99" s="297" t="str">
        <f ca="1">IF(RMDF!AT99="", "", IF(ISNUMBER(MATCH(RMDF!AT99, INDIRECT(AT99), 0)), "OK", "Invalid"))</f>
        <v/>
      </c>
      <c r="AV99" s="281"/>
      <c r="AW99" s="281"/>
      <c r="AX99" s="281"/>
      <c r="AY99" s="281" t="b">
        <f>AND(RMDF!BB99&gt;=0, RMDF!BB99&lt;=1-SUM(RMDF!Z99,RMDF!AG99,RMDF!AN99,RMDF!AU99), RMDF!BB99=ROUND(RMDF!BB99,4))</f>
        <v>1</v>
      </c>
      <c r="AZ99" s="317">
        <f>RMDF!AZ99</f>
        <v>0</v>
      </c>
      <c r="BA99" s="318" t="str">
        <f>IF(AZ99=0,"",_xlfn.XLOOKUP(AZ99,StatePicklist!$1:$1,StatePicklist!$3:$3,"NA",0))</f>
        <v/>
      </c>
      <c r="BB99" s="297" t="str">
        <f ca="1">IF(RMDF!BA99="", "", IF(ISNUMBER(MATCH(RMDF!BA99, INDIRECT(BA99), 0)), "OK", "Invalid"))</f>
        <v/>
      </c>
      <c r="BC99" s="281"/>
      <c r="BD99" s="281"/>
      <c r="BE99" s="281"/>
      <c r="BF99" s="281" t="b">
        <f>AND(RMDF!BI99&gt;=0, RMDF!BI99&lt;=1-SUM(RMDF!Z99,RMDF!AG99,RMDF!AN99,RMDF!AU99,RMDF!BB99), RMDF!BI99=ROUND(RMDF!BI99,4))</f>
        <v>1</v>
      </c>
      <c r="BG99" s="317">
        <f>RMDF!BG99</f>
        <v>0</v>
      </c>
      <c r="BH99" s="318" t="str">
        <f>IF(BG99=0,"",_xlfn.XLOOKUP(BG99,StatePicklist!$1:$1,StatePicklist!$3:$3,"NA",0))</f>
        <v/>
      </c>
      <c r="BI99" s="297" t="str">
        <f ca="1">IF(RMDF!BH99="", "", IF(ISNUMBER(MATCH(RMDF!BH99, INDIRECT(BH99), 0)), "OK", "Invalid"))</f>
        <v/>
      </c>
      <c r="BJ99" s="281"/>
      <c r="BK99" s="281"/>
      <c r="BL99" s="281"/>
      <c r="BM99" s="281" t="b">
        <f>AND(RMDF!BP99&gt;=0, RMDF!BP99&lt;=1-SUM(RMDF!Z99,RMDF!AG99,RMDF!AN99,RMDF!AU99,RMDF!BB99,RMDF!BI99), RMDF!BP99=ROUND(RMDF!BP99,4))</f>
        <v>1</v>
      </c>
      <c r="BN99" s="317">
        <f>RMDF!BN99</f>
        <v>0</v>
      </c>
      <c r="BO99" s="318" t="str">
        <f>IF(BN99=0,"",_xlfn.XLOOKUP(BN99,StatePicklist!$1:$1,StatePicklist!$3:$3,"NA",0))</f>
        <v/>
      </c>
      <c r="BP99" s="297" t="str">
        <f ca="1">IF(RMDF!BO99="", "", IF(ISNUMBER(MATCH(RMDF!BO99, INDIRECT(BO99), 0)), "OK", "Invalid"))</f>
        <v/>
      </c>
      <c r="BQ99" s="281"/>
      <c r="BR99" s="281"/>
      <c r="BS99" s="281"/>
      <c r="BT99" s="281" t="b">
        <f>AND(RMDF!BW99&gt;=0, RMDF!BW99&lt;=1-SUM(RMDF!Z99,RMDF!AG99,RMDF!AN99,RMDF!AU99,RMDF!BB99,RMDF!BI99,RMDF!BP99), RMDF!BW99=ROUND(RMDF!BW99,4))</f>
        <v>1</v>
      </c>
      <c r="BU99" s="317">
        <f>RMDF!BU99</f>
        <v>0</v>
      </c>
      <c r="BV99" s="318" t="str">
        <f>IF(BU99=0,"",_xlfn.XLOOKUP(BU99,StatePicklist!$1:$1,StatePicklist!$3:$3,"NA",0))</f>
        <v/>
      </c>
      <c r="BW99" s="297" t="str">
        <f ca="1">IF(RMDF!BV99="", "", IF(ISNUMBER(MATCH(RMDF!BV99, INDIRECT(BV99), 0)), "OK", "Invalid"))</f>
        <v/>
      </c>
      <c r="BX99" s="281"/>
      <c r="BY99" s="281"/>
      <c r="BZ99" s="281"/>
      <c r="CA99" s="281" t="b">
        <f>AND(RMDF!CD99&gt;=0, RMDF!CD99&lt;=1-SUM(RMDF!Z99,RMDF!AG99,RMDF!AN99,RMDF!AU99,RMDF!BB99,RMDF!BI99,RMDF!BP99,RMDF!BW99), RMDF!CD99=ROUND(RMDF!CD99,4))</f>
        <v>1</v>
      </c>
      <c r="CB99" s="317">
        <f>RMDF!CB99</f>
        <v>0</v>
      </c>
      <c r="CC99" s="318" t="str">
        <f>IF(CB99=0,"",_xlfn.XLOOKUP(CB99,StatePicklist!$1:$1,StatePicklist!$3:$3,"NA",0))</f>
        <v/>
      </c>
      <c r="CD99" s="297" t="str">
        <f ca="1">IF(RMDF!CC99="", "", IF(ISNUMBER(MATCH(RMDF!CC99, INDIRECT(CC99), 0)), "OK", "Invalid"))</f>
        <v/>
      </c>
      <c r="CE99" s="281"/>
      <c r="CF99" s="281"/>
      <c r="CG99" s="281"/>
      <c r="CH99" s="281" t="b">
        <f>AND(RMDF!CK99&gt;=0, RMDF!CK99&lt;=1-SUM(RMDF!Z99,RMDF!AG99,RMDF!AN99,RMDF!AU99,RMDF!BB99,RMDF!BI99,RMDF!BP99,RMDF!BW99,RMDF!CD99), RMDF!CK99=ROUND(RMDF!CK99,4))</f>
        <v>1</v>
      </c>
      <c r="CI99" s="317">
        <f>RMDF!CI99</f>
        <v>0</v>
      </c>
      <c r="CJ99" s="318" t="str">
        <f>IF(CI99=0,"",_xlfn.XLOOKUP(CI99,StatePicklist!$1:$1,StatePicklist!$3:$3,"NA",0))</f>
        <v/>
      </c>
      <c r="CK99" s="297" t="str">
        <f ca="1">IF(RMDF!CJ99="", "", IF(ISNUMBER(MATCH(RMDF!CJ99, INDIRECT(CJ99), 0)), "OK", "Invalid"))</f>
        <v/>
      </c>
      <c r="CL99" s="281"/>
      <c r="CM99" s="281"/>
      <c r="CN99" s="281"/>
      <c r="CO99" s="281" t="b">
        <f>AND(RMDF!CR99&gt;=0, RMDF!CR99&lt;=1-SUM(RMDF!Z99,RMDF!AG99,RMDF!AN99,RMDF!AU99,RMDF!BB99,RMDF!BI99,RMDF!BP99,RMDF!BW99,RMDF!CD99,RMDF!CK99), RMDF!CR99=ROUND(RMDF!CR99,4))</f>
        <v>1</v>
      </c>
      <c r="CP99" s="317">
        <f>RMDF!CP99</f>
        <v>0</v>
      </c>
      <c r="CQ99" s="318" t="str">
        <f>IF(CP99=0,"",_xlfn.XLOOKUP(CP99,StatePicklist!$1:$1,StatePicklist!$3:$3,"NA",0))</f>
        <v/>
      </c>
      <c r="CR99" s="297" t="str">
        <f ca="1">IF(RMDF!CQ99="", "", IF(ISNUMBER(MATCH(RMDF!CQ99, INDIRECT(CQ99), 0)), "OK", "Invalid"))</f>
        <v/>
      </c>
      <c r="CS99" s="281"/>
      <c r="CT99" s="281"/>
      <c r="CU99" s="281"/>
      <c r="CV99" s="281" t="b">
        <f>AND(RMDF!CY99&gt;=0, RMDF!CY99&lt;=1-SUM(RMDF!Z99,RMDF!AG99,RMDF!AN99,RMDF!AU99,RMDF!BB99,RMDF!BI99,RMDF!BP99,RMDF!BW99,RMDF!CD99,RMDF!CK99,RMDF!CR99), RMDF!CY99=ROUND(RMDF!CY99,4))</f>
        <v>1</v>
      </c>
      <c r="CW99" s="317">
        <f>RMDF!CW99</f>
        <v>0</v>
      </c>
      <c r="CX99" s="318" t="str">
        <f>IF(CW99=0,"",_xlfn.XLOOKUP(CW99,StatePicklist!$1:$1,StatePicklist!$3:$3,"NA",0))</f>
        <v/>
      </c>
      <c r="CY99" s="297" t="str">
        <f ca="1">IF(RMDF!CX99="", "", IF(ISNUMBER(MATCH(RMDF!CX99, INDIRECT(CX99), 0)), "OK", "Invalid"))</f>
        <v/>
      </c>
      <c r="CZ99" s="281"/>
      <c r="DA99" s="281"/>
      <c r="DB99" s="281"/>
      <c r="DC99" s="281" t="b">
        <f>AND(RMDF!DF99&gt;=0, RMDF!DF99&lt;=1-SUM(RMDF!Z99,RMDF!AG99,RMDF!AN99,RMDF!AU99,RMDF!BB99,RMDF!BI99,RMDF!BP99,RMDF!BW99,RMDF!CD99,RMDF!CK99,RMDF!CR99,RMDF!CY99), RMDF!DF99=ROUND(RMDF!DF99,4))</f>
        <v>1</v>
      </c>
      <c r="DD99" s="317">
        <f>RMDF!DD99</f>
        <v>0</v>
      </c>
      <c r="DE99" s="318" t="str">
        <f>IF(DD99=0,"",_xlfn.XLOOKUP(DD99,StatePicklist!$1:$1,StatePicklist!$3:$3,"NA",0))</f>
        <v/>
      </c>
      <c r="DF99" s="297" t="str">
        <f ca="1">IF(RMDF!DE99="", "", IF(ISNUMBER(MATCH(RMDF!DE99, INDIRECT(DE99), 0)), "OK", "Invalid"))</f>
        <v/>
      </c>
      <c r="DG99" s="281"/>
      <c r="DH99" s="281"/>
      <c r="DI99" s="281"/>
      <c r="DJ99" s="281" t="b">
        <f>AND(RMDF!DM99&gt;=0, RMDF!DM99&lt;=1-SUM(RMDF!Z99,RMDF!AG99,RMDF!AN99,RMDF!AU99,RMDF!BB99,RMDF!BI99,RMDF!BP99,RMDF!BW99,RMDF!CD99,RMDF!CK99,RMDF!CR99,RMDF!CY99,RMDF!DF99), RMDF!DM99=ROUND(RMDF!DM99,4))</f>
        <v>1</v>
      </c>
      <c r="DK99" s="317">
        <f>RMDF!DK99</f>
        <v>0</v>
      </c>
      <c r="DL99" s="318" t="str">
        <f>IF(DK99=0,"",_xlfn.XLOOKUP(DK99,StatePicklist!$1:$1,StatePicklist!$3:$3,"NA",0))</f>
        <v/>
      </c>
      <c r="DM99" s="297" t="str">
        <f ca="1">IF(RMDF!DL99="", "", IF(ISNUMBER(MATCH(RMDF!DL99, INDIRECT(DL99), 0)), "OK", "Invalid"))</f>
        <v/>
      </c>
      <c r="DN99" s="281"/>
      <c r="DO99" s="281"/>
      <c r="DP99" s="281"/>
      <c r="DQ99" s="281" t="b">
        <f>AND(RMDF!DT99&gt;=0, RMDF!DT99&lt;=1-SUM(RMDF!Z99,RMDF!AG99,RMDF!AN99,RMDF!AU99,RMDF!BB99,RMDF!BI99,RMDF!BP99,RMDF!BW99,RMDF!CD99,RMDF!CK99,RMDF!CR99,RMDF!CY99,RMDF!DF99,RMDF!DM99), RMDF!DT99=ROUND(RMDF!DT99,4))</f>
        <v>1</v>
      </c>
      <c r="DR99" s="317">
        <f>RMDF!DR99</f>
        <v>0</v>
      </c>
      <c r="DS99" s="318" t="str">
        <f>IF(DR99=0,"",_xlfn.XLOOKUP(DR99,StatePicklist!$1:$1,StatePicklist!$3:$3,"NA",0))</f>
        <v/>
      </c>
      <c r="DT99" s="297" t="str">
        <f ca="1">IF(RMDF!DS99="", "", IF(ISNUMBER(MATCH(RMDF!DS99, INDIRECT(DS99), 0)), "OK", "Invalid"))</f>
        <v/>
      </c>
      <c r="DU99" s="281"/>
      <c r="DV99" s="281"/>
      <c r="DW99" s="281"/>
      <c r="DX99" s="281" t="b">
        <f>AND(RMDF!EA99&gt;=0, RMDF!EA99&lt;=1-SUM(RMDF!Z99,RMDF!AG99,RMDF!AN99,RMDF!AU99,RMDF!BB99,RMDF!BI99,RMDF!BP99,RMDF!BW99,RMDF!CD99,RMDF!CK99,RMDF!CR99,RMDF!CY99,RMDF!DF99,RMDF!DM99,RMDF!DT99), RMDF!EA99=ROUND(RMDF!EA99,4))</f>
        <v>1</v>
      </c>
      <c r="DY99" s="317">
        <f>RMDF!DY99</f>
        <v>0</v>
      </c>
      <c r="DZ99" s="318" t="str">
        <f>IF(DY99=0,"",_xlfn.XLOOKUP(DY99,StatePicklist!$1:$1,StatePicklist!$3:$3,"NA",0))</f>
        <v/>
      </c>
      <c r="EA99" s="297" t="str">
        <f ca="1">IF(RMDF!DZ99="", "", IF(ISNUMBER(MATCH(RMDF!DZ99, INDIRECT(DZ99), 0)), "OK", "Invalid"))</f>
        <v/>
      </c>
      <c r="EB99" s="281"/>
      <c r="EC99" s="281"/>
      <c r="ED99" s="281"/>
      <c r="EE99" s="281" t="b">
        <f>AND(RMDF!EH99&gt;=0, RMDF!EH99&lt;=1-SUM(RMDF!Z99,RMDF!AG99,RMDF!AN99,RMDF!AU99,RMDF!BB99,RMDF!BI99,RMDF!BP99,RMDF!BW99,RMDF!CD99,RMDF!CK99,RMDF!CR99,RMDF!CY99,RMDF!DF99,RMDF!DM99,RMDF!DT99,RMDF!EA99), RMDF!EH99=ROUND(RMDF!EH99,4))</f>
        <v>1</v>
      </c>
      <c r="EF99" s="317">
        <f>RMDF!EF99</f>
        <v>0</v>
      </c>
      <c r="EG99" s="318" t="str">
        <f>IF(EF99=0,"",_xlfn.XLOOKUP(EF99,StatePicklist!$1:$1,StatePicklist!$3:$3,"NA",0))</f>
        <v/>
      </c>
      <c r="EH99" s="297" t="str">
        <f ca="1">IF(RMDF!EG99="", "", IF(ISNUMBER(MATCH(RMDF!EG99, INDIRECT(EG99), 0)), "OK", "Invalid"))</f>
        <v/>
      </c>
      <c r="EI99" s="281"/>
      <c r="EJ99" s="281"/>
      <c r="EK99" s="281"/>
      <c r="EL99" s="281" t="b">
        <f>AND(RMDF!EO99&gt;=0, RMDF!EO99&lt;=1-SUM(RMDF!Z99,RMDF!AG99,RMDF!AN99,RMDF!AU99,RMDF!BB99,RMDF!BI99,RMDF!BP99,RMDF!BW99,RMDF!CD99,RMDF!CK99,RMDF!CR99,RMDF!CY99,RMDF!DF99,RMDF!DM99,RMDF!DT99,RMDF!EA99,RMDF!EH99), RMDF!EO99=ROUND(RMDF!EO99,4))</f>
        <v>1</v>
      </c>
      <c r="EM99" s="317">
        <f>RMDF!EM99</f>
        <v>0</v>
      </c>
      <c r="EN99" s="318" t="str">
        <f>IF(EM99=0,"",_xlfn.XLOOKUP(EM99,StatePicklist!$1:$1,StatePicklist!$3:$3,"NA",0))</f>
        <v/>
      </c>
      <c r="EO99" s="297" t="str">
        <f ca="1">IF(RMDF!EN99="", "", IF(ISNUMBER(MATCH(RMDF!EN99, INDIRECT(EN99), 0)), "OK", "Invalid"))</f>
        <v/>
      </c>
      <c r="EP99" s="281"/>
      <c r="EQ99" s="281"/>
      <c r="ER99" s="281"/>
      <c r="ES99" s="281" t="b">
        <f>AND(RMDF!EV99&gt;=0, RMDF!EV99&lt;=1-SUM(RMDF!Z99,RMDF!AG99,RMDF!AN99,RMDF!AU99,RMDF!BB99,RMDF!BI99,RMDF!BP99,RMDF!BW99,RMDF!CD99,RMDF!CK99,RMDF!CR99,RMDF!CY99,RMDF!DF99,RMDF!DM99,RMDF!DT99,RMDF!EA99,RMDF!EH99,RMDF!EO99), RMDF!EV99=ROUND(RMDF!EV99,4))</f>
        <v>1</v>
      </c>
      <c r="ET99" s="317">
        <f>RMDF!ET99</f>
        <v>0</v>
      </c>
      <c r="EU99" s="318" t="str">
        <f>IF(ET99=0,"",_xlfn.XLOOKUP(ET99,StatePicklist!$1:$1,StatePicklist!$3:$3,"NA",0))</f>
        <v/>
      </c>
      <c r="EV99" s="297" t="str">
        <f ca="1">IF(RMDF!EU99="", "", IF(ISNUMBER(MATCH(RMDF!EU99, INDIRECT(EU99), 0)), "OK", "Invalid"))</f>
        <v/>
      </c>
      <c r="EW99" s="281"/>
      <c r="EX99" s="281"/>
      <c r="EY99" s="281"/>
      <c r="EZ99" s="281" t="b">
        <f>AND(RMDF!FC99&gt;=0, RMDF!FC99&lt;=1-SUM(RMDF!Z99,RMDF!AG99,RMDF!AN99,RMDF!AU99,RMDF!BB99,RMDF!BI99,RMDF!BP99,RMDF!BW99,RMDF!CD99,RMDF!CK99,RMDF!CR99,RMDF!CY99,RMDF!DF99,RMDF!DM99,RMDF!DT99,RMDF!EA99,RMDF!EH99,RMDF!EO99,RMDF!EV99), RMDF!FC99=ROUND(RMDF!FC99,4))</f>
        <v>1</v>
      </c>
      <c r="FA99" s="317">
        <f>RMDF!FA99</f>
        <v>0</v>
      </c>
      <c r="FB99" s="318" t="str">
        <f>IF(FA99=0,"",_xlfn.XLOOKUP(FA99,StatePicklist!$1:$1,StatePicklist!$3:$3,"NA",0))</f>
        <v/>
      </c>
      <c r="FC99" s="297" t="str">
        <f ca="1">IF(RMDF!FB99="", "", IF(ISNUMBER(MATCH(RMDF!FB99, INDIRECT(FB99), 0)), "OK", "Invalid"))</f>
        <v/>
      </c>
    </row>
    <row r="100" spans="1:159" s="205" customFormat="1" ht="39.9" customHeight="1" x14ac:dyDescent="0.25">
      <c r="A100" s="206"/>
      <c r="B100" s="196"/>
      <c r="C100" s="197"/>
      <c r="D100" s="198"/>
      <c r="E100" s="199"/>
      <c r="F100" s="200"/>
      <c r="G100" s="201"/>
      <c r="H100" s="292"/>
      <c r="I100" s="305">
        <f>RMDF!I100</f>
        <v>0</v>
      </c>
      <c r="J100" s="305" t="str">
        <f>IF(I100=ProductCode!$B$30,"PDReclPost",IF(OR(I100=ProductCode!$C$30,I100=ProductCode!$E$30,I100=ProductCode!$G$30),"PDPreCon",IF(OR(I100=ProductCode!$D$30,I100=ProductCode!$F$30),"PDNotReclPost","")))</f>
        <v/>
      </c>
      <c r="K100" s="305" t="str">
        <f t="shared" ref="K100:M163" si="12">IF(LEFT($I100,13)="Reclaimed pre","Rmpre",IF(LEFT($I100,13)="Reclaimed pos","Rmpost",""))</f>
        <v/>
      </c>
      <c r="L100" s="289"/>
      <c r="M100" s="305" t="str">
        <f t="shared" si="12"/>
        <v/>
      </c>
      <c r="N100" s="289" t="b">
        <f>AND(RMDF!N100&gt;=0, RMDF!N100&lt;=1-RMDF!L100, RMDF!N100=ROUND(RMDF!N100,4))</f>
        <v>1</v>
      </c>
      <c r="O100" s="286" t="str">
        <f>IF(P100="","",IF(I100="","",IF(LEFT(I100,13)="Reclaimed pos",RawMaterialCode!$E$569,RawMaterialCode!$E$568)))</f>
        <v>Reclaimed pre-consumer mixed fibers (RM0578)</v>
      </c>
      <c r="P100" s="295">
        <f t="shared" ref="P100:P163" si="13">IF(OR(I100="",1-SUM(L100,N100)=0),"",1-SUM(L100,N100))</f>
        <v>1</v>
      </c>
      <c r="Q100" s="202"/>
      <c r="R100" s="203"/>
      <c r="S100" s="204" t="str">
        <f t="shared" ref="S100:S163" si="14">IF(C100="","",IF(R100&lt;&gt;0,SUMIF($Z$33:$FC$33,$Z$33,Z100:FC100),""))</f>
        <v/>
      </c>
      <c r="T100" s="281"/>
      <c r="U100" s="281"/>
      <c r="V100" s="281"/>
      <c r="W100" s="281"/>
      <c r="X100" s="317">
        <f>RMDF!X100</f>
        <v>0</v>
      </c>
      <c r="Y100" s="318" t="str">
        <f>IF(X100=0,"",_xlfn.XLOOKUP(X100,StatePicklist!$1:$1,StatePicklist!$3:$3,"NA",0))</f>
        <v/>
      </c>
      <c r="Z100" s="297" t="str">
        <f ca="1">IF(RMDF!Y100="", "", IF(ISNUMBER(MATCH(RMDF!Y100, INDIRECT(Y100), 0)), "OK", "Invalid"))</f>
        <v/>
      </c>
      <c r="AA100" s="281"/>
      <c r="AB100" s="281"/>
      <c r="AC100" s="281"/>
      <c r="AD100" s="281" t="b">
        <f>AND(RMDF!AG100&gt;=0, RMDF!AG100&lt;=1-RMDF!Z100, RMDF!AG100=ROUND(RMDF!AG100,4))</f>
        <v>1</v>
      </c>
      <c r="AE100" s="317">
        <f>RMDF!AE100</f>
        <v>0</v>
      </c>
      <c r="AF100" s="318" t="str">
        <f>IF(AE100=0,"",_xlfn.XLOOKUP(AE100,StatePicklist!$1:$1,StatePicklist!$3:$3,"NA",0))</f>
        <v/>
      </c>
      <c r="AG100" s="297" t="str">
        <f ca="1">IF(RMDF!AF100="", "", IF(ISNUMBER(MATCH(RMDF!AF100, INDIRECT(AF100), 0)), "OK", "Invalid"))</f>
        <v/>
      </c>
      <c r="AH100" s="281"/>
      <c r="AI100" s="281"/>
      <c r="AJ100" s="281"/>
      <c r="AK100" s="281" t="b">
        <f>AND(RMDF!AN100&gt;=0, RMDF!AN100&lt;=1-SUM(RMDF!Z100,RMDF!AG100), RMDF!AN100=ROUND(RMDF!AN100,4))</f>
        <v>1</v>
      </c>
      <c r="AL100" s="317">
        <f>RMDF!AL100</f>
        <v>0</v>
      </c>
      <c r="AM100" s="318" t="str">
        <f>IF(AL100=0,"",_xlfn.XLOOKUP(AL100,StatePicklist!$1:$1,StatePicklist!$3:$3,"NA",0))</f>
        <v/>
      </c>
      <c r="AN100" s="297" t="str">
        <f ca="1">IF(RMDF!AM100="", "", IF(ISNUMBER(MATCH(RMDF!AM100, INDIRECT(AM100), 0)), "OK", "Invalid"))</f>
        <v/>
      </c>
      <c r="AO100" s="281"/>
      <c r="AP100" s="281"/>
      <c r="AQ100" s="281"/>
      <c r="AR100" s="281" t="b">
        <f>AND(RMDF!AU100&gt;=0, RMDF!AU100&lt;=1-SUM(RMDF!Z100,RMDF!AG100,RMDF!AN100), RMDF!AU100=ROUND(RMDF!AU100,4))</f>
        <v>1</v>
      </c>
      <c r="AS100" s="317">
        <f>RMDF!AS100</f>
        <v>0</v>
      </c>
      <c r="AT100" s="318" t="str">
        <f>IF(AS100=0,"",_xlfn.XLOOKUP(AS100,StatePicklist!$1:$1,StatePicklist!$3:$3,"NA",0))</f>
        <v/>
      </c>
      <c r="AU100" s="297" t="str">
        <f ca="1">IF(RMDF!AT100="", "", IF(ISNUMBER(MATCH(RMDF!AT100, INDIRECT(AT100), 0)), "OK", "Invalid"))</f>
        <v/>
      </c>
      <c r="AV100" s="281"/>
      <c r="AW100" s="281"/>
      <c r="AX100" s="281"/>
      <c r="AY100" s="281" t="b">
        <f>AND(RMDF!BB100&gt;=0, RMDF!BB100&lt;=1-SUM(RMDF!Z100,RMDF!AG100,RMDF!AN100,RMDF!AU100), RMDF!BB100=ROUND(RMDF!BB100,4))</f>
        <v>1</v>
      </c>
      <c r="AZ100" s="317">
        <f>RMDF!AZ100</f>
        <v>0</v>
      </c>
      <c r="BA100" s="318" t="str">
        <f>IF(AZ100=0,"",_xlfn.XLOOKUP(AZ100,StatePicklist!$1:$1,StatePicklist!$3:$3,"NA",0))</f>
        <v/>
      </c>
      <c r="BB100" s="297" t="str">
        <f ca="1">IF(RMDF!BA100="", "", IF(ISNUMBER(MATCH(RMDF!BA100, INDIRECT(BA100), 0)), "OK", "Invalid"))</f>
        <v/>
      </c>
      <c r="BC100" s="281"/>
      <c r="BD100" s="281"/>
      <c r="BE100" s="281"/>
      <c r="BF100" s="281" t="b">
        <f>AND(RMDF!BI100&gt;=0, RMDF!BI100&lt;=1-SUM(RMDF!Z100,RMDF!AG100,RMDF!AN100,RMDF!AU100,RMDF!BB100), RMDF!BI100=ROUND(RMDF!BI100,4))</f>
        <v>1</v>
      </c>
      <c r="BG100" s="317">
        <f>RMDF!BG100</f>
        <v>0</v>
      </c>
      <c r="BH100" s="318" t="str">
        <f>IF(BG100=0,"",_xlfn.XLOOKUP(BG100,StatePicklist!$1:$1,StatePicklist!$3:$3,"NA",0))</f>
        <v/>
      </c>
      <c r="BI100" s="297" t="str">
        <f ca="1">IF(RMDF!BH100="", "", IF(ISNUMBER(MATCH(RMDF!BH100, INDIRECT(BH100), 0)), "OK", "Invalid"))</f>
        <v/>
      </c>
      <c r="BJ100" s="281"/>
      <c r="BK100" s="281"/>
      <c r="BL100" s="281"/>
      <c r="BM100" s="281" t="b">
        <f>AND(RMDF!BP100&gt;=0, RMDF!BP100&lt;=1-SUM(RMDF!Z100,RMDF!AG100,RMDF!AN100,RMDF!AU100,RMDF!BB100,RMDF!BI100), RMDF!BP100=ROUND(RMDF!BP100,4))</f>
        <v>1</v>
      </c>
      <c r="BN100" s="317">
        <f>RMDF!BN100</f>
        <v>0</v>
      </c>
      <c r="BO100" s="318" t="str">
        <f>IF(BN100=0,"",_xlfn.XLOOKUP(BN100,StatePicklist!$1:$1,StatePicklist!$3:$3,"NA",0))</f>
        <v/>
      </c>
      <c r="BP100" s="297" t="str">
        <f ca="1">IF(RMDF!BO100="", "", IF(ISNUMBER(MATCH(RMDF!BO100, INDIRECT(BO100), 0)), "OK", "Invalid"))</f>
        <v/>
      </c>
      <c r="BQ100" s="281"/>
      <c r="BR100" s="281"/>
      <c r="BS100" s="281"/>
      <c r="BT100" s="281" t="b">
        <f>AND(RMDF!BW100&gt;=0, RMDF!BW100&lt;=1-SUM(RMDF!Z100,RMDF!AG100,RMDF!AN100,RMDF!AU100,RMDF!BB100,RMDF!BI100,RMDF!BP100), RMDF!BW100=ROUND(RMDF!BW100,4))</f>
        <v>1</v>
      </c>
      <c r="BU100" s="317">
        <f>RMDF!BU100</f>
        <v>0</v>
      </c>
      <c r="BV100" s="318" t="str">
        <f>IF(BU100=0,"",_xlfn.XLOOKUP(BU100,StatePicklist!$1:$1,StatePicklist!$3:$3,"NA",0))</f>
        <v/>
      </c>
      <c r="BW100" s="297" t="str">
        <f ca="1">IF(RMDF!BV100="", "", IF(ISNUMBER(MATCH(RMDF!BV100, INDIRECT(BV100), 0)), "OK", "Invalid"))</f>
        <v/>
      </c>
      <c r="BX100" s="281"/>
      <c r="BY100" s="281"/>
      <c r="BZ100" s="281"/>
      <c r="CA100" s="281" t="b">
        <f>AND(RMDF!CD100&gt;=0, RMDF!CD100&lt;=1-SUM(RMDF!Z100,RMDF!AG100,RMDF!AN100,RMDF!AU100,RMDF!BB100,RMDF!BI100,RMDF!BP100,RMDF!BW100), RMDF!CD100=ROUND(RMDF!CD100,4))</f>
        <v>1</v>
      </c>
      <c r="CB100" s="317">
        <f>RMDF!CB100</f>
        <v>0</v>
      </c>
      <c r="CC100" s="318" t="str">
        <f>IF(CB100=0,"",_xlfn.XLOOKUP(CB100,StatePicklist!$1:$1,StatePicklist!$3:$3,"NA",0))</f>
        <v/>
      </c>
      <c r="CD100" s="297" t="str">
        <f ca="1">IF(RMDF!CC100="", "", IF(ISNUMBER(MATCH(RMDF!CC100, INDIRECT(CC100), 0)), "OK", "Invalid"))</f>
        <v/>
      </c>
      <c r="CE100" s="281"/>
      <c r="CF100" s="281"/>
      <c r="CG100" s="281"/>
      <c r="CH100" s="281" t="b">
        <f>AND(RMDF!CK100&gt;=0, RMDF!CK100&lt;=1-SUM(RMDF!Z100,RMDF!AG100,RMDF!AN100,RMDF!AU100,RMDF!BB100,RMDF!BI100,RMDF!BP100,RMDF!BW100,RMDF!CD100), RMDF!CK100=ROUND(RMDF!CK100,4))</f>
        <v>1</v>
      </c>
      <c r="CI100" s="317">
        <f>RMDF!CI100</f>
        <v>0</v>
      </c>
      <c r="CJ100" s="318" t="str">
        <f>IF(CI100=0,"",_xlfn.XLOOKUP(CI100,StatePicklist!$1:$1,StatePicklist!$3:$3,"NA",0))</f>
        <v/>
      </c>
      <c r="CK100" s="297" t="str">
        <f ca="1">IF(RMDF!CJ100="", "", IF(ISNUMBER(MATCH(RMDF!CJ100, INDIRECT(CJ100), 0)), "OK", "Invalid"))</f>
        <v/>
      </c>
      <c r="CL100" s="281"/>
      <c r="CM100" s="281"/>
      <c r="CN100" s="281"/>
      <c r="CO100" s="281" t="b">
        <f>AND(RMDF!CR100&gt;=0, RMDF!CR100&lt;=1-SUM(RMDF!Z100,RMDF!AG100,RMDF!AN100,RMDF!AU100,RMDF!BB100,RMDF!BI100,RMDF!BP100,RMDF!BW100,RMDF!CD100,RMDF!CK100), RMDF!CR100=ROUND(RMDF!CR100,4))</f>
        <v>1</v>
      </c>
      <c r="CP100" s="317">
        <f>RMDF!CP100</f>
        <v>0</v>
      </c>
      <c r="CQ100" s="318" t="str">
        <f>IF(CP100=0,"",_xlfn.XLOOKUP(CP100,StatePicklist!$1:$1,StatePicklist!$3:$3,"NA",0))</f>
        <v/>
      </c>
      <c r="CR100" s="297" t="str">
        <f ca="1">IF(RMDF!CQ100="", "", IF(ISNUMBER(MATCH(RMDF!CQ100, INDIRECT(CQ100), 0)), "OK", "Invalid"))</f>
        <v/>
      </c>
      <c r="CS100" s="281"/>
      <c r="CT100" s="281"/>
      <c r="CU100" s="281"/>
      <c r="CV100" s="281" t="b">
        <f>AND(RMDF!CY100&gt;=0, RMDF!CY100&lt;=1-SUM(RMDF!Z100,RMDF!AG100,RMDF!AN100,RMDF!AU100,RMDF!BB100,RMDF!BI100,RMDF!BP100,RMDF!BW100,RMDF!CD100,RMDF!CK100,RMDF!CR100), RMDF!CY100=ROUND(RMDF!CY100,4))</f>
        <v>1</v>
      </c>
      <c r="CW100" s="317">
        <f>RMDF!CW100</f>
        <v>0</v>
      </c>
      <c r="CX100" s="318" t="str">
        <f>IF(CW100=0,"",_xlfn.XLOOKUP(CW100,StatePicklist!$1:$1,StatePicklist!$3:$3,"NA",0))</f>
        <v/>
      </c>
      <c r="CY100" s="297" t="str">
        <f ca="1">IF(RMDF!CX100="", "", IF(ISNUMBER(MATCH(RMDF!CX100, INDIRECT(CX100), 0)), "OK", "Invalid"))</f>
        <v/>
      </c>
      <c r="CZ100" s="281"/>
      <c r="DA100" s="281"/>
      <c r="DB100" s="281"/>
      <c r="DC100" s="281" t="b">
        <f>AND(RMDF!DF100&gt;=0, RMDF!DF100&lt;=1-SUM(RMDF!Z100,RMDF!AG100,RMDF!AN100,RMDF!AU100,RMDF!BB100,RMDF!BI100,RMDF!BP100,RMDF!BW100,RMDF!CD100,RMDF!CK100,RMDF!CR100,RMDF!CY100), RMDF!DF100=ROUND(RMDF!DF100,4))</f>
        <v>1</v>
      </c>
      <c r="DD100" s="317">
        <f>RMDF!DD100</f>
        <v>0</v>
      </c>
      <c r="DE100" s="318" t="str">
        <f>IF(DD100=0,"",_xlfn.XLOOKUP(DD100,StatePicklist!$1:$1,StatePicklist!$3:$3,"NA",0))</f>
        <v/>
      </c>
      <c r="DF100" s="297" t="str">
        <f ca="1">IF(RMDF!DE100="", "", IF(ISNUMBER(MATCH(RMDF!DE100, INDIRECT(DE100), 0)), "OK", "Invalid"))</f>
        <v/>
      </c>
      <c r="DG100" s="281"/>
      <c r="DH100" s="281"/>
      <c r="DI100" s="281"/>
      <c r="DJ100" s="281" t="b">
        <f>AND(RMDF!DM100&gt;=0, RMDF!DM100&lt;=1-SUM(RMDF!Z100,RMDF!AG100,RMDF!AN100,RMDF!AU100,RMDF!BB100,RMDF!BI100,RMDF!BP100,RMDF!BW100,RMDF!CD100,RMDF!CK100,RMDF!CR100,RMDF!CY100,RMDF!DF100), RMDF!DM100=ROUND(RMDF!DM100,4))</f>
        <v>1</v>
      </c>
      <c r="DK100" s="317">
        <f>RMDF!DK100</f>
        <v>0</v>
      </c>
      <c r="DL100" s="318" t="str">
        <f>IF(DK100=0,"",_xlfn.XLOOKUP(DK100,StatePicklist!$1:$1,StatePicklist!$3:$3,"NA",0))</f>
        <v/>
      </c>
      <c r="DM100" s="297" t="str">
        <f ca="1">IF(RMDF!DL100="", "", IF(ISNUMBER(MATCH(RMDF!DL100, INDIRECT(DL100), 0)), "OK", "Invalid"))</f>
        <v/>
      </c>
      <c r="DN100" s="281"/>
      <c r="DO100" s="281"/>
      <c r="DP100" s="281"/>
      <c r="DQ100" s="281" t="b">
        <f>AND(RMDF!DT100&gt;=0, RMDF!DT100&lt;=1-SUM(RMDF!Z100,RMDF!AG100,RMDF!AN100,RMDF!AU100,RMDF!BB100,RMDF!BI100,RMDF!BP100,RMDF!BW100,RMDF!CD100,RMDF!CK100,RMDF!CR100,RMDF!CY100,RMDF!DF100,RMDF!DM100), RMDF!DT100=ROUND(RMDF!DT100,4))</f>
        <v>1</v>
      </c>
      <c r="DR100" s="317">
        <f>RMDF!DR100</f>
        <v>0</v>
      </c>
      <c r="DS100" s="318" t="str">
        <f>IF(DR100=0,"",_xlfn.XLOOKUP(DR100,StatePicklist!$1:$1,StatePicklist!$3:$3,"NA",0))</f>
        <v/>
      </c>
      <c r="DT100" s="297" t="str">
        <f ca="1">IF(RMDF!DS100="", "", IF(ISNUMBER(MATCH(RMDF!DS100, INDIRECT(DS100), 0)), "OK", "Invalid"))</f>
        <v/>
      </c>
      <c r="DU100" s="281"/>
      <c r="DV100" s="281"/>
      <c r="DW100" s="281"/>
      <c r="DX100" s="281" t="b">
        <f>AND(RMDF!EA100&gt;=0, RMDF!EA100&lt;=1-SUM(RMDF!Z100,RMDF!AG100,RMDF!AN100,RMDF!AU100,RMDF!BB100,RMDF!BI100,RMDF!BP100,RMDF!BW100,RMDF!CD100,RMDF!CK100,RMDF!CR100,RMDF!CY100,RMDF!DF100,RMDF!DM100,RMDF!DT100), RMDF!EA100=ROUND(RMDF!EA100,4))</f>
        <v>1</v>
      </c>
      <c r="DY100" s="317">
        <f>RMDF!DY100</f>
        <v>0</v>
      </c>
      <c r="DZ100" s="318" t="str">
        <f>IF(DY100=0,"",_xlfn.XLOOKUP(DY100,StatePicklist!$1:$1,StatePicklist!$3:$3,"NA",0))</f>
        <v/>
      </c>
      <c r="EA100" s="297" t="str">
        <f ca="1">IF(RMDF!DZ100="", "", IF(ISNUMBER(MATCH(RMDF!DZ100, INDIRECT(DZ100), 0)), "OK", "Invalid"))</f>
        <v/>
      </c>
      <c r="EB100" s="281"/>
      <c r="EC100" s="281"/>
      <c r="ED100" s="281"/>
      <c r="EE100" s="281" t="b">
        <f>AND(RMDF!EH100&gt;=0, RMDF!EH100&lt;=1-SUM(RMDF!Z100,RMDF!AG100,RMDF!AN100,RMDF!AU100,RMDF!BB100,RMDF!BI100,RMDF!BP100,RMDF!BW100,RMDF!CD100,RMDF!CK100,RMDF!CR100,RMDF!CY100,RMDF!DF100,RMDF!DM100,RMDF!DT100,RMDF!EA100), RMDF!EH100=ROUND(RMDF!EH100,4))</f>
        <v>1</v>
      </c>
      <c r="EF100" s="317">
        <f>RMDF!EF100</f>
        <v>0</v>
      </c>
      <c r="EG100" s="318" t="str">
        <f>IF(EF100=0,"",_xlfn.XLOOKUP(EF100,StatePicklist!$1:$1,StatePicklist!$3:$3,"NA",0))</f>
        <v/>
      </c>
      <c r="EH100" s="297" t="str">
        <f ca="1">IF(RMDF!EG100="", "", IF(ISNUMBER(MATCH(RMDF!EG100, INDIRECT(EG100), 0)), "OK", "Invalid"))</f>
        <v/>
      </c>
      <c r="EI100" s="281"/>
      <c r="EJ100" s="281"/>
      <c r="EK100" s="281"/>
      <c r="EL100" s="281" t="b">
        <f>AND(RMDF!EO100&gt;=0, RMDF!EO100&lt;=1-SUM(RMDF!Z100,RMDF!AG100,RMDF!AN100,RMDF!AU100,RMDF!BB100,RMDF!BI100,RMDF!BP100,RMDF!BW100,RMDF!CD100,RMDF!CK100,RMDF!CR100,RMDF!CY100,RMDF!DF100,RMDF!DM100,RMDF!DT100,RMDF!EA100,RMDF!EH100), RMDF!EO100=ROUND(RMDF!EO100,4))</f>
        <v>1</v>
      </c>
      <c r="EM100" s="317">
        <f>RMDF!EM100</f>
        <v>0</v>
      </c>
      <c r="EN100" s="318" t="str">
        <f>IF(EM100=0,"",_xlfn.XLOOKUP(EM100,StatePicklist!$1:$1,StatePicklist!$3:$3,"NA",0))</f>
        <v/>
      </c>
      <c r="EO100" s="297" t="str">
        <f ca="1">IF(RMDF!EN100="", "", IF(ISNUMBER(MATCH(RMDF!EN100, INDIRECT(EN100), 0)), "OK", "Invalid"))</f>
        <v/>
      </c>
      <c r="EP100" s="281"/>
      <c r="EQ100" s="281"/>
      <c r="ER100" s="281"/>
      <c r="ES100" s="281" t="b">
        <f>AND(RMDF!EV100&gt;=0, RMDF!EV100&lt;=1-SUM(RMDF!Z100,RMDF!AG100,RMDF!AN100,RMDF!AU100,RMDF!BB100,RMDF!BI100,RMDF!BP100,RMDF!BW100,RMDF!CD100,RMDF!CK100,RMDF!CR100,RMDF!CY100,RMDF!DF100,RMDF!DM100,RMDF!DT100,RMDF!EA100,RMDF!EH100,RMDF!EO100), RMDF!EV100=ROUND(RMDF!EV100,4))</f>
        <v>1</v>
      </c>
      <c r="ET100" s="317">
        <f>RMDF!ET100</f>
        <v>0</v>
      </c>
      <c r="EU100" s="318" t="str">
        <f>IF(ET100=0,"",_xlfn.XLOOKUP(ET100,StatePicklist!$1:$1,StatePicklist!$3:$3,"NA",0))</f>
        <v/>
      </c>
      <c r="EV100" s="297" t="str">
        <f ca="1">IF(RMDF!EU100="", "", IF(ISNUMBER(MATCH(RMDF!EU100, INDIRECT(EU100), 0)), "OK", "Invalid"))</f>
        <v/>
      </c>
      <c r="EW100" s="281"/>
      <c r="EX100" s="281"/>
      <c r="EY100" s="281"/>
      <c r="EZ100" s="281" t="b">
        <f>AND(RMDF!FC100&gt;=0, RMDF!FC100&lt;=1-SUM(RMDF!Z100,RMDF!AG100,RMDF!AN100,RMDF!AU100,RMDF!BB100,RMDF!BI100,RMDF!BP100,RMDF!BW100,RMDF!CD100,RMDF!CK100,RMDF!CR100,RMDF!CY100,RMDF!DF100,RMDF!DM100,RMDF!DT100,RMDF!EA100,RMDF!EH100,RMDF!EO100,RMDF!EV100), RMDF!FC100=ROUND(RMDF!FC100,4))</f>
        <v>1</v>
      </c>
      <c r="FA100" s="317">
        <f>RMDF!FA100</f>
        <v>0</v>
      </c>
      <c r="FB100" s="318" t="str">
        <f>IF(FA100=0,"",_xlfn.XLOOKUP(FA100,StatePicklist!$1:$1,StatePicklist!$3:$3,"NA",0))</f>
        <v/>
      </c>
      <c r="FC100" s="297" t="str">
        <f ca="1">IF(RMDF!FB100="", "", IF(ISNUMBER(MATCH(RMDF!FB100, INDIRECT(FB100), 0)), "OK", "Invalid"))</f>
        <v/>
      </c>
    </row>
    <row r="101" spans="1:159" s="205" customFormat="1" ht="39.9" customHeight="1" x14ac:dyDescent="0.25">
      <c r="A101" s="206"/>
      <c r="B101" s="196"/>
      <c r="C101" s="197"/>
      <c r="D101" s="198"/>
      <c r="E101" s="199"/>
      <c r="F101" s="200"/>
      <c r="G101" s="201"/>
      <c r="H101" s="292"/>
      <c r="I101" s="305">
        <f>RMDF!I101</f>
        <v>0</v>
      </c>
      <c r="J101" s="305" t="str">
        <f>IF(I101=ProductCode!$B$30,"PDReclPost",IF(OR(I101=ProductCode!$C$30,I101=ProductCode!$E$30,I101=ProductCode!$G$30),"PDPreCon",IF(OR(I101=ProductCode!$D$30,I101=ProductCode!$F$30),"PDNotReclPost","")))</f>
        <v/>
      </c>
      <c r="K101" s="305" t="str">
        <f t="shared" si="12"/>
        <v/>
      </c>
      <c r="L101" s="289"/>
      <c r="M101" s="305" t="str">
        <f t="shared" si="12"/>
        <v/>
      </c>
      <c r="N101" s="289" t="b">
        <f>AND(RMDF!N101&gt;=0, RMDF!N101&lt;=1-RMDF!L101, RMDF!N101=ROUND(RMDF!N101,4))</f>
        <v>1</v>
      </c>
      <c r="O101" s="286" t="str">
        <f>IF(P101="","",IF(I101="","",IF(LEFT(I101,13)="Reclaimed pos",RawMaterialCode!$E$569,RawMaterialCode!$E$568)))</f>
        <v>Reclaimed pre-consumer mixed fibers (RM0578)</v>
      </c>
      <c r="P101" s="295">
        <f t="shared" si="13"/>
        <v>1</v>
      </c>
      <c r="Q101" s="202"/>
      <c r="R101" s="203"/>
      <c r="S101" s="204" t="str">
        <f t="shared" si="14"/>
        <v/>
      </c>
      <c r="T101" s="281"/>
      <c r="U101" s="281"/>
      <c r="V101" s="281"/>
      <c r="W101" s="281"/>
      <c r="X101" s="317">
        <f>RMDF!X101</f>
        <v>0</v>
      </c>
      <c r="Y101" s="318" t="str">
        <f>IF(X101=0,"",_xlfn.XLOOKUP(X101,StatePicklist!$1:$1,StatePicklist!$3:$3,"NA",0))</f>
        <v/>
      </c>
      <c r="Z101" s="297" t="str">
        <f ca="1">IF(RMDF!Y101="", "", IF(ISNUMBER(MATCH(RMDF!Y101, INDIRECT(Y101), 0)), "OK", "Invalid"))</f>
        <v/>
      </c>
      <c r="AA101" s="281"/>
      <c r="AB101" s="281"/>
      <c r="AC101" s="281"/>
      <c r="AD101" s="281" t="b">
        <f>AND(RMDF!AG101&gt;=0, RMDF!AG101&lt;=1-RMDF!Z101, RMDF!AG101=ROUND(RMDF!AG101,4))</f>
        <v>1</v>
      </c>
      <c r="AE101" s="317">
        <f>RMDF!AE101</f>
        <v>0</v>
      </c>
      <c r="AF101" s="318" t="str">
        <f>IF(AE101=0,"",_xlfn.XLOOKUP(AE101,StatePicklist!$1:$1,StatePicklist!$3:$3,"NA",0))</f>
        <v/>
      </c>
      <c r="AG101" s="297" t="str">
        <f ca="1">IF(RMDF!AF101="", "", IF(ISNUMBER(MATCH(RMDF!AF101, INDIRECT(AF101), 0)), "OK", "Invalid"))</f>
        <v/>
      </c>
      <c r="AH101" s="281"/>
      <c r="AI101" s="281"/>
      <c r="AJ101" s="281"/>
      <c r="AK101" s="281" t="b">
        <f>AND(RMDF!AN101&gt;=0, RMDF!AN101&lt;=1-SUM(RMDF!Z101,RMDF!AG101), RMDF!AN101=ROUND(RMDF!AN101,4))</f>
        <v>1</v>
      </c>
      <c r="AL101" s="317">
        <f>RMDF!AL101</f>
        <v>0</v>
      </c>
      <c r="AM101" s="318" t="str">
        <f>IF(AL101=0,"",_xlfn.XLOOKUP(AL101,StatePicklist!$1:$1,StatePicklist!$3:$3,"NA",0))</f>
        <v/>
      </c>
      <c r="AN101" s="297" t="str">
        <f ca="1">IF(RMDF!AM101="", "", IF(ISNUMBER(MATCH(RMDF!AM101, INDIRECT(AM101), 0)), "OK", "Invalid"))</f>
        <v/>
      </c>
      <c r="AO101" s="281"/>
      <c r="AP101" s="281"/>
      <c r="AQ101" s="281"/>
      <c r="AR101" s="281" t="b">
        <f>AND(RMDF!AU101&gt;=0, RMDF!AU101&lt;=1-SUM(RMDF!Z101,RMDF!AG101,RMDF!AN101), RMDF!AU101=ROUND(RMDF!AU101,4))</f>
        <v>1</v>
      </c>
      <c r="AS101" s="317">
        <f>RMDF!AS101</f>
        <v>0</v>
      </c>
      <c r="AT101" s="318" t="str">
        <f>IF(AS101=0,"",_xlfn.XLOOKUP(AS101,StatePicklist!$1:$1,StatePicklist!$3:$3,"NA",0))</f>
        <v/>
      </c>
      <c r="AU101" s="297" t="str">
        <f ca="1">IF(RMDF!AT101="", "", IF(ISNUMBER(MATCH(RMDF!AT101, INDIRECT(AT101), 0)), "OK", "Invalid"))</f>
        <v/>
      </c>
      <c r="AV101" s="281"/>
      <c r="AW101" s="281"/>
      <c r="AX101" s="281"/>
      <c r="AY101" s="281" t="b">
        <f>AND(RMDF!BB101&gt;=0, RMDF!BB101&lt;=1-SUM(RMDF!Z101,RMDF!AG101,RMDF!AN101,RMDF!AU101), RMDF!BB101=ROUND(RMDF!BB101,4))</f>
        <v>1</v>
      </c>
      <c r="AZ101" s="317">
        <f>RMDF!AZ101</f>
        <v>0</v>
      </c>
      <c r="BA101" s="318" t="str">
        <f>IF(AZ101=0,"",_xlfn.XLOOKUP(AZ101,StatePicklist!$1:$1,StatePicklist!$3:$3,"NA",0))</f>
        <v/>
      </c>
      <c r="BB101" s="297" t="str">
        <f ca="1">IF(RMDF!BA101="", "", IF(ISNUMBER(MATCH(RMDF!BA101, INDIRECT(BA101), 0)), "OK", "Invalid"))</f>
        <v/>
      </c>
      <c r="BC101" s="281"/>
      <c r="BD101" s="281"/>
      <c r="BE101" s="281"/>
      <c r="BF101" s="281" t="b">
        <f>AND(RMDF!BI101&gt;=0, RMDF!BI101&lt;=1-SUM(RMDF!Z101,RMDF!AG101,RMDF!AN101,RMDF!AU101,RMDF!BB101), RMDF!BI101=ROUND(RMDF!BI101,4))</f>
        <v>1</v>
      </c>
      <c r="BG101" s="317">
        <f>RMDF!BG101</f>
        <v>0</v>
      </c>
      <c r="BH101" s="318" t="str">
        <f>IF(BG101=0,"",_xlfn.XLOOKUP(BG101,StatePicklist!$1:$1,StatePicklist!$3:$3,"NA",0))</f>
        <v/>
      </c>
      <c r="BI101" s="297" t="str">
        <f ca="1">IF(RMDF!BH101="", "", IF(ISNUMBER(MATCH(RMDF!BH101, INDIRECT(BH101), 0)), "OK", "Invalid"))</f>
        <v/>
      </c>
      <c r="BJ101" s="281"/>
      <c r="BK101" s="281"/>
      <c r="BL101" s="281"/>
      <c r="BM101" s="281" t="b">
        <f>AND(RMDF!BP101&gt;=0, RMDF!BP101&lt;=1-SUM(RMDF!Z101,RMDF!AG101,RMDF!AN101,RMDF!AU101,RMDF!BB101,RMDF!BI101), RMDF!BP101=ROUND(RMDF!BP101,4))</f>
        <v>1</v>
      </c>
      <c r="BN101" s="317">
        <f>RMDF!BN101</f>
        <v>0</v>
      </c>
      <c r="BO101" s="318" t="str">
        <f>IF(BN101=0,"",_xlfn.XLOOKUP(BN101,StatePicklist!$1:$1,StatePicklist!$3:$3,"NA",0))</f>
        <v/>
      </c>
      <c r="BP101" s="297" t="str">
        <f ca="1">IF(RMDF!BO101="", "", IF(ISNUMBER(MATCH(RMDF!BO101, INDIRECT(BO101), 0)), "OK", "Invalid"))</f>
        <v/>
      </c>
      <c r="BQ101" s="281"/>
      <c r="BR101" s="281"/>
      <c r="BS101" s="281"/>
      <c r="BT101" s="281" t="b">
        <f>AND(RMDF!BW101&gt;=0, RMDF!BW101&lt;=1-SUM(RMDF!Z101,RMDF!AG101,RMDF!AN101,RMDF!AU101,RMDF!BB101,RMDF!BI101,RMDF!BP101), RMDF!BW101=ROUND(RMDF!BW101,4))</f>
        <v>1</v>
      </c>
      <c r="BU101" s="317">
        <f>RMDF!BU101</f>
        <v>0</v>
      </c>
      <c r="BV101" s="318" t="str">
        <f>IF(BU101=0,"",_xlfn.XLOOKUP(BU101,StatePicklist!$1:$1,StatePicklist!$3:$3,"NA",0))</f>
        <v/>
      </c>
      <c r="BW101" s="297" t="str">
        <f ca="1">IF(RMDF!BV101="", "", IF(ISNUMBER(MATCH(RMDF!BV101, INDIRECT(BV101), 0)), "OK", "Invalid"))</f>
        <v/>
      </c>
      <c r="BX101" s="281"/>
      <c r="BY101" s="281"/>
      <c r="BZ101" s="281"/>
      <c r="CA101" s="281" t="b">
        <f>AND(RMDF!CD101&gt;=0, RMDF!CD101&lt;=1-SUM(RMDF!Z101,RMDF!AG101,RMDF!AN101,RMDF!AU101,RMDF!BB101,RMDF!BI101,RMDF!BP101,RMDF!BW101), RMDF!CD101=ROUND(RMDF!CD101,4))</f>
        <v>1</v>
      </c>
      <c r="CB101" s="317">
        <f>RMDF!CB101</f>
        <v>0</v>
      </c>
      <c r="CC101" s="318" t="str">
        <f>IF(CB101=0,"",_xlfn.XLOOKUP(CB101,StatePicklist!$1:$1,StatePicklist!$3:$3,"NA",0))</f>
        <v/>
      </c>
      <c r="CD101" s="297" t="str">
        <f ca="1">IF(RMDF!CC101="", "", IF(ISNUMBER(MATCH(RMDF!CC101, INDIRECT(CC101), 0)), "OK", "Invalid"))</f>
        <v/>
      </c>
      <c r="CE101" s="281"/>
      <c r="CF101" s="281"/>
      <c r="CG101" s="281"/>
      <c r="CH101" s="281" t="b">
        <f>AND(RMDF!CK101&gt;=0, RMDF!CK101&lt;=1-SUM(RMDF!Z101,RMDF!AG101,RMDF!AN101,RMDF!AU101,RMDF!BB101,RMDF!BI101,RMDF!BP101,RMDF!BW101,RMDF!CD101), RMDF!CK101=ROUND(RMDF!CK101,4))</f>
        <v>1</v>
      </c>
      <c r="CI101" s="317">
        <f>RMDF!CI101</f>
        <v>0</v>
      </c>
      <c r="CJ101" s="318" t="str">
        <f>IF(CI101=0,"",_xlfn.XLOOKUP(CI101,StatePicklist!$1:$1,StatePicklist!$3:$3,"NA",0))</f>
        <v/>
      </c>
      <c r="CK101" s="297" t="str">
        <f ca="1">IF(RMDF!CJ101="", "", IF(ISNUMBER(MATCH(RMDF!CJ101, INDIRECT(CJ101), 0)), "OK", "Invalid"))</f>
        <v/>
      </c>
      <c r="CL101" s="281"/>
      <c r="CM101" s="281"/>
      <c r="CN101" s="281"/>
      <c r="CO101" s="281" t="b">
        <f>AND(RMDF!CR101&gt;=0, RMDF!CR101&lt;=1-SUM(RMDF!Z101,RMDF!AG101,RMDF!AN101,RMDF!AU101,RMDF!BB101,RMDF!BI101,RMDF!BP101,RMDF!BW101,RMDF!CD101,RMDF!CK101), RMDF!CR101=ROUND(RMDF!CR101,4))</f>
        <v>1</v>
      </c>
      <c r="CP101" s="317">
        <f>RMDF!CP101</f>
        <v>0</v>
      </c>
      <c r="CQ101" s="318" t="str">
        <f>IF(CP101=0,"",_xlfn.XLOOKUP(CP101,StatePicklist!$1:$1,StatePicklist!$3:$3,"NA",0))</f>
        <v/>
      </c>
      <c r="CR101" s="297" t="str">
        <f ca="1">IF(RMDF!CQ101="", "", IF(ISNUMBER(MATCH(RMDF!CQ101, INDIRECT(CQ101), 0)), "OK", "Invalid"))</f>
        <v/>
      </c>
      <c r="CS101" s="281"/>
      <c r="CT101" s="281"/>
      <c r="CU101" s="281"/>
      <c r="CV101" s="281" t="b">
        <f>AND(RMDF!CY101&gt;=0, RMDF!CY101&lt;=1-SUM(RMDF!Z101,RMDF!AG101,RMDF!AN101,RMDF!AU101,RMDF!BB101,RMDF!BI101,RMDF!BP101,RMDF!BW101,RMDF!CD101,RMDF!CK101,RMDF!CR101), RMDF!CY101=ROUND(RMDF!CY101,4))</f>
        <v>1</v>
      </c>
      <c r="CW101" s="317">
        <f>RMDF!CW101</f>
        <v>0</v>
      </c>
      <c r="CX101" s="318" t="str">
        <f>IF(CW101=0,"",_xlfn.XLOOKUP(CW101,StatePicklist!$1:$1,StatePicklist!$3:$3,"NA",0))</f>
        <v/>
      </c>
      <c r="CY101" s="297" t="str">
        <f ca="1">IF(RMDF!CX101="", "", IF(ISNUMBER(MATCH(RMDF!CX101, INDIRECT(CX101), 0)), "OK", "Invalid"))</f>
        <v/>
      </c>
      <c r="CZ101" s="281"/>
      <c r="DA101" s="281"/>
      <c r="DB101" s="281"/>
      <c r="DC101" s="281" t="b">
        <f>AND(RMDF!DF101&gt;=0, RMDF!DF101&lt;=1-SUM(RMDF!Z101,RMDF!AG101,RMDF!AN101,RMDF!AU101,RMDF!BB101,RMDF!BI101,RMDF!BP101,RMDF!BW101,RMDF!CD101,RMDF!CK101,RMDF!CR101,RMDF!CY101), RMDF!DF101=ROUND(RMDF!DF101,4))</f>
        <v>1</v>
      </c>
      <c r="DD101" s="317">
        <f>RMDF!DD101</f>
        <v>0</v>
      </c>
      <c r="DE101" s="318" t="str">
        <f>IF(DD101=0,"",_xlfn.XLOOKUP(DD101,StatePicklist!$1:$1,StatePicklist!$3:$3,"NA",0))</f>
        <v/>
      </c>
      <c r="DF101" s="297" t="str">
        <f ca="1">IF(RMDF!DE101="", "", IF(ISNUMBER(MATCH(RMDF!DE101, INDIRECT(DE101), 0)), "OK", "Invalid"))</f>
        <v/>
      </c>
      <c r="DG101" s="281"/>
      <c r="DH101" s="281"/>
      <c r="DI101" s="281"/>
      <c r="DJ101" s="281" t="b">
        <f>AND(RMDF!DM101&gt;=0, RMDF!DM101&lt;=1-SUM(RMDF!Z101,RMDF!AG101,RMDF!AN101,RMDF!AU101,RMDF!BB101,RMDF!BI101,RMDF!BP101,RMDF!BW101,RMDF!CD101,RMDF!CK101,RMDF!CR101,RMDF!CY101,RMDF!DF101), RMDF!DM101=ROUND(RMDF!DM101,4))</f>
        <v>1</v>
      </c>
      <c r="DK101" s="317">
        <f>RMDF!DK101</f>
        <v>0</v>
      </c>
      <c r="DL101" s="318" t="str">
        <f>IF(DK101=0,"",_xlfn.XLOOKUP(DK101,StatePicklist!$1:$1,StatePicklist!$3:$3,"NA",0))</f>
        <v/>
      </c>
      <c r="DM101" s="297" t="str">
        <f ca="1">IF(RMDF!DL101="", "", IF(ISNUMBER(MATCH(RMDF!DL101, INDIRECT(DL101), 0)), "OK", "Invalid"))</f>
        <v/>
      </c>
      <c r="DN101" s="281"/>
      <c r="DO101" s="281"/>
      <c r="DP101" s="281"/>
      <c r="DQ101" s="281" t="b">
        <f>AND(RMDF!DT101&gt;=0, RMDF!DT101&lt;=1-SUM(RMDF!Z101,RMDF!AG101,RMDF!AN101,RMDF!AU101,RMDF!BB101,RMDF!BI101,RMDF!BP101,RMDF!BW101,RMDF!CD101,RMDF!CK101,RMDF!CR101,RMDF!CY101,RMDF!DF101,RMDF!DM101), RMDF!DT101=ROUND(RMDF!DT101,4))</f>
        <v>1</v>
      </c>
      <c r="DR101" s="317">
        <f>RMDF!DR101</f>
        <v>0</v>
      </c>
      <c r="DS101" s="318" t="str">
        <f>IF(DR101=0,"",_xlfn.XLOOKUP(DR101,StatePicklist!$1:$1,StatePicklist!$3:$3,"NA",0))</f>
        <v/>
      </c>
      <c r="DT101" s="297" t="str">
        <f ca="1">IF(RMDF!DS101="", "", IF(ISNUMBER(MATCH(RMDF!DS101, INDIRECT(DS101), 0)), "OK", "Invalid"))</f>
        <v/>
      </c>
      <c r="DU101" s="281"/>
      <c r="DV101" s="281"/>
      <c r="DW101" s="281"/>
      <c r="DX101" s="281" t="b">
        <f>AND(RMDF!EA101&gt;=0, RMDF!EA101&lt;=1-SUM(RMDF!Z101,RMDF!AG101,RMDF!AN101,RMDF!AU101,RMDF!BB101,RMDF!BI101,RMDF!BP101,RMDF!BW101,RMDF!CD101,RMDF!CK101,RMDF!CR101,RMDF!CY101,RMDF!DF101,RMDF!DM101,RMDF!DT101), RMDF!EA101=ROUND(RMDF!EA101,4))</f>
        <v>1</v>
      </c>
      <c r="DY101" s="317">
        <f>RMDF!DY101</f>
        <v>0</v>
      </c>
      <c r="DZ101" s="318" t="str">
        <f>IF(DY101=0,"",_xlfn.XLOOKUP(DY101,StatePicklist!$1:$1,StatePicklist!$3:$3,"NA",0))</f>
        <v/>
      </c>
      <c r="EA101" s="297" t="str">
        <f ca="1">IF(RMDF!DZ101="", "", IF(ISNUMBER(MATCH(RMDF!DZ101, INDIRECT(DZ101), 0)), "OK", "Invalid"))</f>
        <v/>
      </c>
      <c r="EB101" s="281"/>
      <c r="EC101" s="281"/>
      <c r="ED101" s="281"/>
      <c r="EE101" s="281" t="b">
        <f>AND(RMDF!EH101&gt;=0, RMDF!EH101&lt;=1-SUM(RMDF!Z101,RMDF!AG101,RMDF!AN101,RMDF!AU101,RMDF!BB101,RMDF!BI101,RMDF!BP101,RMDF!BW101,RMDF!CD101,RMDF!CK101,RMDF!CR101,RMDF!CY101,RMDF!DF101,RMDF!DM101,RMDF!DT101,RMDF!EA101), RMDF!EH101=ROUND(RMDF!EH101,4))</f>
        <v>1</v>
      </c>
      <c r="EF101" s="317">
        <f>RMDF!EF101</f>
        <v>0</v>
      </c>
      <c r="EG101" s="318" t="str">
        <f>IF(EF101=0,"",_xlfn.XLOOKUP(EF101,StatePicklist!$1:$1,StatePicklist!$3:$3,"NA",0))</f>
        <v/>
      </c>
      <c r="EH101" s="297" t="str">
        <f ca="1">IF(RMDF!EG101="", "", IF(ISNUMBER(MATCH(RMDF!EG101, INDIRECT(EG101), 0)), "OK", "Invalid"))</f>
        <v/>
      </c>
      <c r="EI101" s="281"/>
      <c r="EJ101" s="281"/>
      <c r="EK101" s="281"/>
      <c r="EL101" s="281" t="b">
        <f>AND(RMDF!EO101&gt;=0, RMDF!EO101&lt;=1-SUM(RMDF!Z101,RMDF!AG101,RMDF!AN101,RMDF!AU101,RMDF!BB101,RMDF!BI101,RMDF!BP101,RMDF!BW101,RMDF!CD101,RMDF!CK101,RMDF!CR101,RMDF!CY101,RMDF!DF101,RMDF!DM101,RMDF!DT101,RMDF!EA101,RMDF!EH101), RMDF!EO101=ROUND(RMDF!EO101,4))</f>
        <v>1</v>
      </c>
      <c r="EM101" s="317">
        <f>RMDF!EM101</f>
        <v>0</v>
      </c>
      <c r="EN101" s="318" t="str">
        <f>IF(EM101=0,"",_xlfn.XLOOKUP(EM101,StatePicklist!$1:$1,StatePicklist!$3:$3,"NA",0))</f>
        <v/>
      </c>
      <c r="EO101" s="297" t="str">
        <f ca="1">IF(RMDF!EN101="", "", IF(ISNUMBER(MATCH(RMDF!EN101, INDIRECT(EN101), 0)), "OK", "Invalid"))</f>
        <v/>
      </c>
      <c r="EP101" s="281"/>
      <c r="EQ101" s="281"/>
      <c r="ER101" s="281"/>
      <c r="ES101" s="281" t="b">
        <f>AND(RMDF!EV101&gt;=0, RMDF!EV101&lt;=1-SUM(RMDF!Z101,RMDF!AG101,RMDF!AN101,RMDF!AU101,RMDF!BB101,RMDF!BI101,RMDF!BP101,RMDF!BW101,RMDF!CD101,RMDF!CK101,RMDF!CR101,RMDF!CY101,RMDF!DF101,RMDF!DM101,RMDF!DT101,RMDF!EA101,RMDF!EH101,RMDF!EO101), RMDF!EV101=ROUND(RMDF!EV101,4))</f>
        <v>1</v>
      </c>
      <c r="ET101" s="317">
        <f>RMDF!ET101</f>
        <v>0</v>
      </c>
      <c r="EU101" s="318" t="str">
        <f>IF(ET101=0,"",_xlfn.XLOOKUP(ET101,StatePicklist!$1:$1,StatePicklist!$3:$3,"NA",0))</f>
        <v/>
      </c>
      <c r="EV101" s="297" t="str">
        <f ca="1">IF(RMDF!EU101="", "", IF(ISNUMBER(MATCH(RMDF!EU101, INDIRECT(EU101), 0)), "OK", "Invalid"))</f>
        <v/>
      </c>
      <c r="EW101" s="281"/>
      <c r="EX101" s="281"/>
      <c r="EY101" s="281"/>
      <c r="EZ101" s="281" t="b">
        <f>AND(RMDF!FC101&gt;=0, RMDF!FC101&lt;=1-SUM(RMDF!Z101,RMDF!AG101,RMDF!AN101,RMDF!AU101,RMDF!BB101,RMDF!BI101,RMDF!BP101,RMDF!BW101,RMDF!CD101,RMDF!CK101,RMDF!CR101,RMDF!CY101,RMDF!DF101,RMDF!DM101,RMDF!DT101,RMDF!EA101,RMDF!EH101,RMDF!EO101,RMDF!EV101), RMDF!FC101=ROUND(RMDF!FC101,4))</f>
        <v>1</v>
      </c>
      <c r="FA101" s="317">
        <f>RMDF!FA101</f>
        <v>0</v>
      </c>
      <c r="FB101" s="318" t="str">
        <f>IF(FA101=0,"",_xlfn.XLOOKUP(FA101,StatePicklist!$1:$1,StatePicklist!$3:$3,"NA",0))</f>
        <v/>
      </c>
      <c r="FC101" s="297" t="str">
        <f ca="1">IF(RMDF!FB101="", "", IF(ISNUMBER(MATCH(RMDF!FB101, INDIRECT(FB101), 0)), "OK", "Invalid"))</f>
        <v/>
      </c>
    </row>
    <row r="102" spans="1:159" s="205" customFormat="1" ht="39.9" customHeight="1" x14ac:dyDescent="0.25">
      <c r="A102" s="206"/>
      <c r="B102" s="196"/>
      <c r="C102" s="197"/>
      <c r="D102" s="198"/>
      <c r="E102" s="199"/>
      <c r="F102" s="200"/>
      <c r="G102" s="201"/>
      <c r="H102" s="292"/>
      <c r="I102" s="305">
        <f>RMDF!I102</f>
        <v>0</v>
      </c>
      <c r="J102" s="305" t="str">
        <f>IF(I102=ProductCode!$B$30,"PDReclPost",IF(OR(I102=ProductCode!$C$30,I102=ProductCode!$E$30,I102=ProductCode!$G$30),"PDPreCon",IF(OR(I102=ProductCode!$D$30,I102=ProductCode!$F$30),"PDNotReclPost","")))</f>
        <v/>
      </c>
      <c r="K102" s="305" t="str">
        <f t="shared" si="12"/>
        <v/>
      </c>
      <c r="L102" s="289"/>
      <c r="M102" s="305" t="str">
        <f t="shared" si="12"/>
        <v/>
      </c>
      <c r="N102" s="289" t="b">
        <f>AND(RMDF!N102&gt;=0, RMDF!N102&lt;=1-RMDF!L102, RMDF!N102=ROUND(RMDF!N102,4))</f>
        <v>1</v>
      </c>
      <c r="O102" s="286" t="str">
        <f>IF(P102="","",IF(I102="","",IF(LEFT(I102,13)="Reclaimed pos",RawMaterialCode!$E$569,RawMaterialCode!$E$568)))</f>
        <v>Reclaimed pre-consumer mixed fibers (RM0578)</v>
      </c>
      <c r="P102" s="295">
        <f t="shared" si="13"/>
        <v>1</v>
      </c>
      <c r="Q102" s="202"/>
      <c r="R102" s="203"/>
      <c r="S102" s="204" t="str">
        <f t="shared" si="14"/>
        <v/>
      </c>
      <c r="T102" s="281"/>
      <c r="U102" s="281"/>
      <c r="V102" s="281"/>
      <c r="W102" s="281"/>
      <c r="X102" s="317">
        <f>RMDF!X102</f>
        <v>0</v>
      </c>
      <c r="Y102" s="318" t="str">
        <f>IF(X102=0,"",_xlfn.XLOOKUP(X102,StatePicklist!$1:$1,StatePicklist!$3:$3,"NA",0))</f>
        <v/>
      </c>
      <c r="Z102" s="297" t="str">
        <f ca="1">IF(RMDF!Y102="", "", IF(ISNUMBER(MATCH(RMDF!Y102, INDIRECT(Y102), 0)), "OK", "Invalid"))</f>
        <v/>
      </c>
      <c r="AA102" s="281"/>
      <c r="AB102" s="281"/>
      <c r="AC102" s="281"/>
      <c r="AD102" s="281" t="b">
        <f>AND(RMDF!AG102&gt;=0, RMDF!AG102&lt;=1-RMDF!Z102, RMDF!AG102=ROUND(RMDF!AG102,4))</f>
        <v>1</v>
      </c>
      <c r="AE102" s="317">
        <f>RMDF!AE102</f>
        <v>0</v>
      </c>
      <c r="AF102" s="318" t="str">
        <f>IF(AE102=0,"",_xlfn.XLOOKUP(AE102,StatePicklist!$1:$1,StatePicklist!$3:$3,"NA",0))</f>
        <v/>
      </c>
      <c r="AG102" s="297" t="str">
        <f ca="1">IF(RMDF!AF102="", "", IF(ISNUMBER(MATCH(RMDF!AF102, INDIRECT(AF102), 0)), "OK", "Invalid"))</f>
        <v/>
      </c>
      <c r="AH102" s="281"/>
      <c r="AI102" s="281"/>
      <c r="AJ102" s="281"/>
      <c r="AK102" s="281" t="b">
        <f>AND(RMDF!AN102&gt;=0, RMDF!AN102&lt;=1-SUM(RMDF!Z102,RMDF!AG102), RMDF!AN102=ROUND(RMDF!AN102,4))</f>
        <v>1</v>
      </c>
      <c r="AL102" s="317">
        <f>RMDF!AL102</f>
        <v>0</v>
      </c>
      <c r="AM102" s="318" t="str">
        <f>IF(AL102=0,"",_xlfn.XLOOKUP(AL102,StatePicklist!$1:$1,StatePicklist!$3:$3,"NA",0))</f>
        <v/>
      </c>
      <c r="AN102" s="297" t="str">
        <f ca="1">IF(RMDF!AM102="", "", IF(ISNUMBER(MATCH(RMDF!AM102, INDIRECT(AM102), 0)), "OK", "Invalid"))</f>
        <v/>
      </c>
      <c r="AO102" s="281"/>
      <c r="AP102" s="281"/>
      <c r="AQ102" s="281"/>
      <c r="AR102" s="281" t="b">
        <f>AND(RMDF!AU102&gt;=0, RMDF!AU102&lt;=1-SUM(RMDF!Z102,RMDF!AG102,RMDF!AN102), RMDF!AU102=ROUND(RMDF!AU102,4))</f>
        <v>1</v>
      </c>
      <c r="AS102" s="317">
        <f>RMDF!AS102</f>
        <v>0</v>
      </c>
      <c r="AT102" s="318" t="str">
        <f>IF(AS102=0,"",_xlfn.XLOOKUP(AS102,StatePicklist!$1:$1,StatePicklist!$3:$3,"NA",0))</f>
        <v/>
      </c>
      <c r="AU102" s="297" t="str">
        <f ca="1">IF(RMDF!AT102="", "", IF(ISNUMBER(MATCH(RMDF!AT102, INDIRECT(AT102), 0)), "OK", "Invalid"))</f>
        <v/>
      </c>
      <c r="AV102" s="281"/>
      <c r="AW102" s="281"/>
      <c r="AX102" s="281"/>
      <c r="AY102" s="281" t="b">
        <f>AND(RMDF!BB102&gt;=0, RMDF!BB102&lt;=1-SUM(RMDF!Z102,RMDF!AG102,RMDF!AN102,RMDF!AU102), RMDF!BB102=ROUND(RMDF!BB102,4))</f>
        <v>1</v>
      </c>
      <c r="AZ102" s="317">
        <f>RMDF!AZ102</f>
        <v>0</v>
      </c>
      <c r="BA102" s="318" t="str">
        <f>IF(AZ102=0,"",_xlfn.XLOOKUP(AZ102,StatePicklist!$1:$1,StatePicklist!$3:$3,"NA",0))</f>
        <v/>
      </c>
      <c r="BB102" s="297" t="str">
        <f ca="1">IF(RMDF!BA102="", "", IF(ISNUMBER(MATCH(RMDF!BA102, INDIRECT(BA102), 0)), "OK", "Invalid"))</f>
        <v/>
      </c>
      <c r="BC102" s="281"/>
      <c r="BD102" s="281"/>
      <c r="BE102" s="281"/>
      <c r="BF102" s="281" t="b">
        <f>AND(RMDF!BI102&gt;=0, RMDF!BI102&lt;=1-SUM(RMDF!Z102,RMDF!AG102,RMDF!AN102,RMDF!AU102,RMDF!BB102), RMDF!BI102=ROUND(RMDF!BI102,4))</f>
        <v>1</v>
      </c>
      <c r="BG102" s="317">
        <f>RMDF!BG102</f>
        <v>0</v>
      </c>
      <c r="BH102" s="318" t="str">
        <f>IF(BG102=0,"",_xlfn.XLOOKUP(BG102,StatePicklist!$1:$1,StatePicklist!$3:$3,"NA",0))</f>
        <v/>
      </c>
      <c r="BI102" s="297" t="str">
        <f ca="1">IF(RMDF!BH102="", "", IF(ISNUMBER(MATCH(RMDF!BH102, INDIRECT(BH102), 0)), "OK", "Invalid"))</f>
        <v/>
      </c>
      <c r="BJ102" s="281"/>
      <c r="BK102" s="281"/>
      <c r="BL102" s="281"/>
      <c r="BM102" s="281" t="b">
        <f>AND(RMDF!BP102&gt;=0, RMDF!BP102&lt;=1-SUM(RMDF!Z102,RMDF!AG102,RMDF!AN102,RMDF!AU102,RMDF!BB102,RMDF!BI102), RMDF!BP102=ROUND(RMDF!BP102,4))</f>
        <v>1</v>
      </c>
      <c r="BN102" s="317">
        <f>RMDF!BN102</f>
        <v>0</v>
      </c>
      <c r="BO102" s="318" t="str">
        <f>IF(BN102=0,"",_xlfn.XLOOKUP(BN102,StatePicklist!$1:$1,StatePicklist!$3:$3,"NA",0))</f>
        <v/>
      </c>
      <c r="BP102" s="297" t="str">
        <f ca="1">IF(RMDF!BO102="", "", IF(ISNUMBER(MATCH(RMDF!BO102, INDIRECT(BO102), 0)), "OK", "Invalid"))</f>
        <v/>
      </c>
      <c r="BQ102" s="281"/>
      <c r="BR102" s="281"/>
      <c r="BS102" s="281"/>
      <c r="BT102" s="281" t="b">
        <f>AND(RMDF!BW102&gt;=0, RMDF!BW102&lt;=1-SUM(RMDF!Z102,RMDF!AG102,RMDF!AN102,RMDF!AU102,RMDF!BB102,RMDF!BI102,RMDF!BP102), RMDF!BW102=ROUND(RMDF!BW102,4))</f>
        <v>1</v>
      </c>
      <c r="BU102" s="317">
        <f>RMDF!BU102</f>
        <v>0</v>
      </c>
      <c r="BV102" s="318" t="str">
        <f>IF(BU102=0,"",_xlfn.XLOOKUP(BU102,StatePicklist!$1:$1,StatePicklist!$3:$3,"NA",0))</f>
        <v/>
      </c>
      <c r="BW102" s="297" t="str">
        <f ca="1">IF(RMDF!BV102="", "", IF(ISNUMBER(MATCH(RMDF!BV102, INDIRECT(BV102), 0)), "OK", "Invalid"))</f>
        <v/>
      </c>
      <c r="BX102" s="281"/>
      <c r="BY102" s="281"/>
      <c r="BZ102" s="281"/>
      <c r="CA102" s="281" t="b">
        <f>AND(RMDF!CD102&gt;=0, RMDF!CD102&lt;=1-SUM(RMDF!Z102,RMDF!AG102,RMDF!AN102,RMDF!AU102,RMDF!BB102,RMDF!BI102,RMDF!BP102,RMDF!BW102), RMDF!CD102=ROUND(RMDF!CD102,4))</f>
        <v>1</v>
      </c>
      <c r="CB102" s="317">
        <f>RMDF!CB102</f>
        <v>0</v>
      </c>
      <c r="CC102" s="318" t="str">
        <f>IF(CB102=0,"",_xlfn.XLOOKUP(CB102,StatePicklist!$1:$1,StatePicklist!$3:$3,"NA",0))</f>
        <v/>
      </c>
      <c r="CD102" s="297" t="str">
        <f ca="1">IF(RMDF!CC102="", "", IF(ISNUMBER(MATCH(RMDF!CC102, INDIRECT(CC102), 0)), "OK", "Invalid"))</f>
        <v/>
      </c>
      <c r="CE102" s="281"/>
      <c r="CF102" s="281"/>
      <c r="CG102" s="281"/>
      <c r="CH102" s="281" t="b">
        <f>AND(RMDF!CK102&gt;=0, RMDF!CK102&lt;=1-SUM(RMDF!Z102,RMDF!AG102,RMDF!AN102,RMDF!AU102,RMDF!BB102,RMDF!BI102,RMDF!BP102,RMDF!BW102,RMDF!CD102), RMDF!CK102=ROUND(RMDF!CK102,4))</f>
        <v>1</v>
      </c>
      <c r="CI102" s="317">
        <f>RMDF!CI102</f>
        <v>0</v>
      </c>
      <c r="CJ102" s="318" t="str">
        <f>IF(CI102=0,"",_xlfn.XLOOKUP(CI102,StatePicklist!$1:$1,StatePicklist!$3:$3,"NA",0))</f>
        <v/>
      </c>
      <c r="CK102" s="297" t="str">
        <f ca="1">IF(RMDF!CJ102="", "", IF(ISNUMBER(MATCH(RMDF!CJ102, INDIRECT(CJ102), 0)), "OK", "Invalid"))</f>
        <v/>
      </c>
      <c r="CL102" s="281"/>
      <c r="CM102" s="281"/>
      <c r="CN102" s="281"/>
      <c r="CO102" s="281" t="b">
        <f>AND(RMDF!CR102&gt;=0, RMDF!CR102&lt;=1-SUM(RMDF!Z102,RMDF!AG102,RMDF!AN102,RMDF!AU102,RMDF!BB102,RMDF!BI102,RMDF!BP102,RMDF!BW102,RMDF!CD102,RMDF!CK102), RMDF!CR102=ROUND(RMDF!CR102,4))</f>
        <v>1</v>
      </c>
      <c r="CP102" s="317">
        <f>RMDF!CP102</f>
        <v>0</v>
      </c>
      <c r="CQ102" s="318" t="str">
        <f>IF(CP102=0,"",_xlfn.XLOOKUP(CP102,StatePicklist!$1:$1,StatePicklist!$3:$3,"NA",0))</f>
        <v/>
      </c>
      <c r="CR102" s="297" t="str">
        <f ca="1">IF(RMDF!CQ102="", "", IF(ISNUMBER(MATCH(RMDF!CQ102, INDIRECT(CQ102), 0)), "OK", "Invalid"))</f>
        <v/>
      </c>
      <c r="CS102" s="281"/>
      <c r="CT102" s="281"/>
      <c r="CU102" s="281"/>
      <c r="CV102" s="281" t="b">
        <f>AND(RMDF!CY102&gt;=0, RMDF!CY102&lt;=1-SUM(RMDF!Z102,RMDF!AG102,RMDF!AN102,RMDF!AU102,RMDF!BB102,RMDF!BI102,RMDF!BP102,RMDF!BW102,RMDF!CD102,RMDF!CK102,RMDF!CR102), RMDF!CY102=ROUND(RMDF!CY102,4))</f>
        <v>1</v>
      </c>
      <c r="CW102" s="317">
        <f>RMDF!CW102</f>
        <v>0</v>
      </c>
      <c r="CX102" s="318" t="str">
        <f>IF(CW102=0,"",_xlfn.XLOOKUP(CW102,StatePicklist!$1:$1,StatePicklist!$3:$3,"NA",0))</f>
        <v/>
      </c>
      <c r="CY102" s="297" t="str">
        <f ca="1">IF(RMDF!CX102="", "", IF(ISNUMBER(MATCH(RMDF!CX102, INDIRECT(CX102), 0)), "OK", "Invalid"))</f>
        <v/>
      </c>
      <c r="CZ102" s="281"/>
      <c r="DA102" s="281"/>
      <c r="DB102" s="281"/>
      <c r="DC102" s="281" t="b">
        <f>AND(RMDF!DF102&gt;=0, RMDF!DF102&lt;=1-SUM(RMDF!Z102,RMDF!AG102,RMDF!AN102,RMDF!AU102,RMDF!BB102,RMDF!BI102,RMDF!BP102,RMDF!BW102,RMDF!CD102,RMDF!CK102,RMDF!CR102,RMDF!CY102), RMDF!DF102=ROUND(RMDF!DF102,4))</f>
        <v>1</v>
      </c>
      <c r="DD102" s="317">
        <f>RMDF!DD102</f>
        <v>0</v>
      </c>
      <c r="DE102" s="318" t="str">
        <f>IF(DD102=0,"",_xlfn.XLOOKUP(DD102,StatePicklist!$1:$1,StatePicklist!$3:$3,"NA",0))</f>
        <v/>
      </c>
      <c r="DF102" s="297" t="str">
        <f ca="1">IF(RMDF!DE102="", "", IF(ISNUMBER(MATCH(RMDF!DE102, INDIRECT(DE102), 0)), "OK", "Invalid"))</f>
        <v/>
      </c>
      <c r="DG102" s="281"/>
      <c r="DH102" s="281"/>
      <c r="DI102" s="281"/>
      <c r="DJ102" s="281" t="b">
        <f>AND(RMDF!DM102&gt;=0, RMDF!DM102&lt;=1-SUM(RMDF!Z102,RMDF!AG102,RMDF!AN102,RMDF!AU102,RMDF!BB102,RMDF!BI102,RMDF!BP102,RMDF!BW102,RMDF!CD102,RMDF!CK102,RMDF!CR102,RMDF!CY102,RMDF!DF102), RMDF!DM102=ROUND(RMDF!DM102,4))</f>
        <v>1</v>
      </c>
      <c r="DK102" s="317">
        <f>RMDF!DK102</f>
        <v>0</v>
      </c>
      <c r="DL102" s="318" t="str">
        <f>IF(DK102=0,"",_xlfn.XLOOKUP(DK102,StatePicklist!$1:$1,StatePicklist!$3:$3,"NA",0))</f>
        <v/>
      </c>
      <c r="DM102" s="297" t="str">
        <f ca="1">IF(RMDF!DL102="", "", IF(ISNUMBER(MATCH(RMDF!DL102, INDIRECT(DL102), 0)), "OK", "Invalid"))</f>
        <v/>
      </c>
      <c r="DN102" s="281"/>
      <c r="DO102" s="281"/>
      <c r="DP102" s="281"/>
      <c r="DQ102" s="281" t="b">
        <f>AND(RMDF!DT102&gt;=0, RMDF!DT102&lt;=1-SUM(RMDF!Z102,RMDF!AG102,RMDF!AN102,RMDF!AU102,RMDF!BB102,RMDF!BI102,RMDF!BP102,RMDF!BW102,RMDF!CD102,RMDF!CK102,RMDF!CR102,RMDF!CY102,RMDF!DF102,RMDF!DM102), RMDF!DT102=ROUND(RMDF!DT102,4))</f>
        <v>1</v>
      </c>
      <c r="DR102" s="317">
        <f>RMDF!DR102</f>
        <v>0</v>
      </c>
      <c r="DS102" s="318" t="str">
        <f>IF(DR102=0,"",_xlfn.XLOOKUP(DR102,StatePicklist!$1:$1,StatePicklist!$3:$3,"NA",0))</f>
        <v/>
      </c>
      <c r="DT102" s="297" t="str">
        <f ca="1">IF(RMDF!DS102="", "", IF(ISNUMBER(MATCH(RMDF!DS102, INDIRECT(DS102), 0)), "OK", "Invalid"))</f>
        <v/>
      </c>
      <c r="DU102" s="281"/>
      <c r="DV102" s="281"/>
      <c r="DW102" s="281"/>
      <c r="DX102" s="281" t="b">
        <f>AND(RMDF!EA102&gt;=0, RMDF!EA102&lt;=1-SUM(RMDF!Z102,RMDF!AG102,RMDF!AN102,RMDF!AU102,RMDF!BB102,RMDF!BI102,RMDF!BP102,RMDF!BW102,RMDF!CD102,RMDF!CK102,RMDF!CR102,RMDF!CY102,RMDF!DF102,RMDF!DM102,RMDF!DT102), RMDF!EA102=ROUND(RMDF!EA102,4))</f>
        <v>1</v>
      </c>
      <c r="DY102" s="317">
        <f>RMDF!DY102</f>
        <v>0</v>
      </c>
      <c r="DZ102" s="318" t="str">
        <f>IF(DY102=0,"",_xlfn.XLOOKUP(DY102,StatePicklist!$1:$1,StatePicklist!$3:$3,"NA",0))</f>
        <v/>
      </c>
      <c r="EA102" s="297" t="str">
        <f ca="1">IF(RMDF!DZ102="", "", IF(ISNUMBER(MATCH(RMDF!DZ102, INDIRECT(DZ102), 0)), "OK", "Invalid"))</f>
        <v/>
      </c>
      <c r="EB102" s="281"/>
      <c r="EC102" s="281"/>
      <c r="ED102" s="281"/>
      <c r="EE102" s="281" t="b">
        <f>AND(RMDF!EH102&gt;=0, RMDF!EH102&lt;=1-SUM(RMDF!Z102,RMDF!AG102,RMDF!AN102,RMDF!AU102,RMDF!BB102,RMDF!BI102,RMDF!BP102,RMDF!BW102,RMDF!CD102,RMDF!CK102,RMDF!CR102,RMDF!CY102,RMDF!DF102,RMDF!DM102,RMDF!DT102,RMDF!EA102), RMDF!EH102=ROUND(RMDF!EH102,4))</f>
        <v>1</v>
      </c>
      <c r="EF102" s="317">
        <f>RMDF!EF102</f>
        <v>0</v>
      </c>
      <c r="EG102" s="318" t="str">
        <f>IF(EF102=0,"",_xlfn.XLOOKUP(EF102,StatePicklist!$1:$1,StatePicklist!$3:$3,"NA",0))</f>
        <v/>
      </c>
      <c r="EH102" s="297" t="str">
        <f ca="1">IF(RMDF!EG102="", "", IF(ISNUMBER(MATCH(RMDF!EG102, INDIRECT(EG102), 0)), "OK", "Invalid"))</f>
        <v/>
      </c>
      <c r="EI102" s="281"/>
      <c r="EJ102" s="281"/>
      <c r="EK102" s="281"/>
      <c r="EL102" s="281" t="b">
        <f>AND(RMDF!EO102&gt;=0, RMDF!EO102&lt;=1-SUM(RMDF!Z102,RMDF!AG102,RMDF!AN102,RMDF!AU102,RMDF!BB102,RMDF!BI102,RMDF!BP102,RMDF!BW102,RMDF!CD102,RMDF!CK102,RMDF!CR102,RMDF!CY102,RMDF!DF102,RMDF!DM102,RMDF!DT102,RMDF!EA102,RMDF!EH102), RMDF!EO102=ROUND(RMDF!EO102,4))</f>
        <v>1</v>
      </c>
      <c r="EM102" s="317">
        <f>RMDF!EM102</f>
        <v>0</v>
      </c>
      <c r="EN102" s="318" t="str">
        <f>IF(EM102=0,"",_xlfn.XLOOKUP(EM102,StatePicklist!$1:$1,StatePicklist!$3:$3,"NA",0))</f>
        <v/>
      </c>
      <c r="EO102" s="297" t="str">
        <f ca="1">IF(RMDF!EN102="", "", IF(ISNUMBER(MATCH(RMDF!EN102, INDIRECT(EN102), 0)), "OK", "Invalid"))</f>
        <v/>
      </c>
      <c r="EP102" s="281"/>
      <c r="EQ102" s="281"/>
      <c r="ER102" s="281"/>
      <c r="ES102" s="281" t="b">
        <f>AND(RMDF!EV102&gt;=0, RMDF!EV102&lt;=1-SUM(RMDF!Z102,RMDF!AG102,RMDF!AN102,RMDF!AU102,RMDF!BB102,RMDF!BI102,RMDF!BP102,RMDF!BW102,RMDF!CD102,RMDF!CK102,RMDF!CR102,RMDF!CY102,RMDF!DF102,RMDF!DM102,RMDF!DT102,RMDF!EA102,RMDF!EH102,RMDF!EO102), RMDF!EV102=ROUND(RMDF!EV102,4))</f>
        <v>1</v>
      </c>
      <c r="ET102" s="317">
        <f>RMDF!ET102</f>
        <v>0</v>
      </c>
      <c r="EU102" s="318" t="str">
        <f>IF(ET102=0,"",_xlfn.XLOOKUP(ET102,StatePicklist!$1:$1,StatePicklist!$3:$3,"NA",0))</f>
        <v/>
      </c>
      <c r="EV102" s="297" t="str">
        <f ca="1">IF(RMDF!EU102="", "", IF(ISNUMBER(MATCH(RMDF!EU102, INDIRECT(EU102), 0)), "OK", "Invalid"))</f>
        <v/>
      </c>
      <c r="EW102" s="281"/>
      <c r="EX102" s="281"/>
      <c r="EY102" s="281"/>
      <c r="EZ102" s="281" t="b">
        <f>AND(RMDF!FC102&gt;=0, RMDF!FC102&lt;=1-SUM(RMDF!Z102,RMDF!AG102,RMDF!AN102,RMDF!AU102,RMDF!BB102,RMDF!BI102,RMDF!BP102,RMDF!BW102,RMDF!CD102,RMDF!CK102,RMDF!CR102,RMDF!CY102,RMDF!DF102,RMDF!DM102,RMDF!DT102,RMDF!EA102,RMDF!EH102,RMDF!EO102,RMDF!EV102), RMDF!FC102=ROUND(RMDF!FC102,4))</f>
        <v>1</v>
      </c>
      <c r="FA102" s="317">
        <f>RMDF!FA102</f>
        <v>0</v>
      </c>
      <c r="FB102" s="318" t="str">
        <f>IF(FA102=0,"",_xlfn.XLOOKUP(FA102,StatePicklist!$1:$1,StatePicklist!$3:$3,"NA",0))</f>
        <v/>
      </c>
      <c r="FC102" s="297" t="str">
        <f ca="1">IF(RMDF!FB102="", "", IF(ISNUMBER(MATCH(RMDF!FB102, INDIRECT(FB102), 0)), "OK", "Invalid"))</f>
        <v/>
      </c>
    </row>
    <row r="103" spans="1:159" s="205" customFormat="1" ht="39.9" customHeight="1" x14ac:dyDescent="0.25">
      <c r="A103" s="206"/>
      <c r="B103" s="196"/>
      <c r="C103" s="197"/>
      <c r="D103" s="198"/>
      <c r="E103" s="199"/>
      <c r="F103" s="200"/>
      <c r="G103" s="201"/>
      <c r="H103" s="292"/>
      <c r="I103" s="305">
        <f>RMDF!I103</f>
        <v>0</v>
      </c>
      <c r="J103" s="305" t="str">
        <f>IF(I103=ProductCode!$B$30,"PDReclPost",IF(OR(I103=ProductCode!$C$30,I103=ProductCode!$E$30,I103=ProductCode!$G$30),"PDPreCon",IF(OR(I103=ProductCode!$D$30,I103=ProductCode!$F$30),"PDNotReclPost","")))</f>
        <v/>
      </c>
      <c r="K103" s="305" t="str">
        <f t="shared" si="12"/>
        <v/>
      </c>
      <c r="L103" s="289"/>
      <c r="M103" s="305" t="str">
        <f t="shared" si="12"/>
        <v/>
      </c>
      <c r="N103" s="289" t="b">
        <f>AND(RMDF!N103&gt;=0, RMDF!N103&lt;=1-RMDF!L103, RMDF!N103=ROUND(RMDF!N103,4))</f>
        <v>1</v>
      </c>
      <c r="O103" s="286" t="str">
        <f>IF(P103="","",IF(I103="","",IF(LEFT(I103,13)="Reclaimed pos",RawMaterialCode!$E$569,RawMaterialCode!$E$568)))</f>
        <v>Reclaimed pre-consumer mixed fibers (RM0578)</v>
      </c>
      <c r="P103" s="295">
        <f t="shared" si="13"/>
        <v>1</v>
      </c>
      <c r="Q103" s="202"/>
      <c r="R103" s="203"/>
      <c r="S103" s="204" t="str">
        <f t="shared" si="14"/>
        <v/>
      </c>
      <c r="T103" s="281"/>
      <c r="U103" s="281"/>
      <c r="V103" s="281"/>
      <c r="W103" s="281"/>
      <c r="X103" s="317">
        <f>RMDF!X103</f>
        <v>0</v>
      </c>
      <c r="Y103" s="318" t="str">
        <f>IF(X103=0,"",_xlfn.XLOOKUP(X103,StatePicklist!$1:$1,StatePicklist!$3:$3,"NA",0))</f>
        <v/>
      </c>
      <c r="Z103" s="297" t="str">
        <f ca="1">IF(RMDF!Y103="", "", IF(ISNUMBER(MATCH(RMDF!Y103, INDIRECT(Y103), 0)), "OK", "Invalid"))</f>
        <v/>
      </c>
      <c r="AA103" s="281"/>
      <c r="AB103" s="281"/>
      <c r="AC103" s="281"/>
      <c r="AD103" s="281" t="b">
        <f>AND(RMDF!AG103&gt;=0, RMDF!AG103&lt;=1-RMDF!Z103, RMDF!AG103=ROUND(RMDF!AG103,4))</f>
        <v>1</v>
      </c>
      <c r="AE103" s="317">
        <f>RMDF!AE103</f>
        <v>0</v>
      </c>
      <c r="AF103" s="318" t="str">
        <f>IF(AE103=0,"",_xlfn.XLOOKUP(AE103,StatePicklist!$1:$1,StatePicklist!$3:$3,"NA",0))</f>
        <v/>
      </c>
      <c r="AG103" s="297" t="str">
        <f ca="1">IF(RMDF!AF103="", "", IF(ISNUMBER(MATCH(RMDF!AF103, INDIRECT(AF103), 0)), "OK", "Invalid"))</f>
        <v/>
      </c>
      <c r="AH103" s="281"/>
      <c r="AI103" s="281"/>
      <c r="AJ103" s="281"/>
      <c r="AK103" s="281" t="b">
        <f>AND(RMDF!AN103&gt;=0, RMDF!AN103&lt;=1-SUM(RMDF!Z103,RMDF!AG103), RMDF!AN103=ROUND(RMDF!AN103,4))</f>
        <v>1</v>
      </c>
      <c r="AL103" s="317">
        <f>RMDF!AL103</f>
        <v>0</v>
      </c>
      <c r="AM103" s="318" t="str">
        <f>IF(AL103=0,"",_xlfn.XLOOKUP(AL103,StatePicklist!$1:$1,StatePicklist!$3:$3,"NA",0))</f>
        <v/>
      </c>
      <c r="AN103" s="297" t="str">
        <f ca="1">IF(RMDF!AM103="", "", IF(ISNUMBER(MATCH(RMDF!AM103, INDIRECT(AM103), 0)), "OK", "Invalid"))</f>
        <v/>
      </c>
      <c r="AO103" s="281"/>
      <c r="AP103" s="281"/>
      <c r="AQ103" s="281"/>
      <c r="AR103" s="281" t="b">
        <f>AND(RMDF!AU103&gt;=0, RMDF!AU103&lt;=1-SUM(RMDF!Z103,RMDF!AG103,RMDF!AN103), RMDF!AU103=ROUND(RMDF!AU103,4))</f>
        <v>1</v>
      </c>
      <c r="AS103" s="317">
        <f>RMDF!AS103</f>
        <v>0</v>
      </c>
      <c r="AT103" s="318" t="str">
        <f>IF(AS103=0,"",_xlfn.XLOOKUP(AS103,StatePicklist!$1:$1,StatePicklist!$3:$3,"NA",0))</f>
        <v/>
      </c>
      <c r="AU103" s="297" t="str">
        <f ca="1">IF(RMDF!AT103="", "", IF(ISNUMBER(MATCH(RMDF!AT103, INDIRECT(AT103), 0)), "OK", "Invalid"))</f>
        <v/>
      </c>
      <c r="AV103" s="281"/>
      <c r="AW103" s="281"/>
      <c r="AX103" s="281"/>
      <c r="AY103" s="281" t="b">
        <f>AND(RMDF!BB103&gt;=0, RMDF!BB103&lt;=1-SUM(RMDF!Z103,RMDF!AG103,RMDF!AN103,RMDF!AU103), RMDF!BB103=ROUND(RMDF!BB103,4))</f>
        <v>1</v>
      </c>
      <c r="AZ103" s="317">
        <f>RMDF!AZ103</f>
        <v>0</v>
      </c>
      <c r="BA103" s="318" t="str">
        <f>IF(AZ103=0,"",_xlfn.XLOOKUP(AZ103,StatePicklist!$1:$1,StatePicklist!$3:$3,"NA",0))</f>
        <v/>
      </c>
      <c r="BB103" s="297" t="str">
        <f ca="1">IF(RMDF!BA103="", "", IF(ISNUMBER(MATCH(RMDF!BA103, INDIRECT(BA103), 0)), "OK", "Invalid"))</f>
        <v/>
      </c>
      <c r="BC103" s="281"/>
      <c r="BD103" s="281"/>
      <c r="BE103" s="281"/>
      <c r="BF103" s="281" t="b">
        <f>AND(RMDF!BI103&gt;=0, RMDF!BI103&lt;=1-SUM(RMDF!Z103,RMDF!AG103,RMDF!AN103,RMDF!AU103,RMDF!BB103), RMDF!BI103=ROUND(RMDF!BI103,4))</f>
        <v>1</v>
      </c>
      <c r="BG103" s="317">
        <f>RMDF!BG103</f>
        <v>0</v>
      </c>
      <c r="BH103" s="318" t="str">
        <f>IF(BG103=0,"",_xlfn.XLOOKUP(BG103,StatePicklist!$1:$1,StatePicklist!$3:$3,"NA",0))</f>
        <v/>
      </c>
      <c r="BI103" s="297" t="str">
        <f ca="1">IF(RMDF!BH103="", "", IF(ISNUMBER(MATCH(RMDF!BH103, INDIRECT(BH103), 0)), "OK", "Invalid"))</f>
        <v/>
      </c>
      <c r="BJ103" s="281"/>
      <c r="BK103" s="281"/>
      <c r="BL103" s="281"/>
      <c r="BM103" s="281" t="b">
        <f>AND(RMDF!BP103&gt;=0, RMDF!BP103&lt;=1-SUM(RMDF!Z103,RMDF!AG103,RMDF!AN103,RMDF!AU103,RMDF!BB103,RMDF!BI103), RMDF!BP103=ROUND(RMDF!BP103,4))</f>
        <v>1</v>
      </c>
      <c r="BN103" s="317">
        <f>RMDF!BN103</f>
        <v>0</v>
      </c>
      <c r="BO103" s="318" t="str">
        <f>IF(BN103=0,"",_xlfn.XLOOKUP(BN103,StatePicklist!$1:$1,StatePicklist!$3:$3,"NA",0))</f>
        <v/>
      </c>
      <c r="BP103" s="297" t="str">
        <f ca="1">IF(RMDF!BO103="", "", IF(ISNUMBER(MATCH(RMDF!BO103, INDIRECT(BO103), 0)), "OK", "Invalid"))</f>
        <v/>
      </c>
      <c r="BQ103" s="281"/>
      <c r="BR103" s="281"/>
      <c r="BS103" s="281"/>
      <c r="BT103" s="281" t="b">
        <f>AND(RMDF!BW103&gt;=0, RMDF!BW103&lt;=1-SUM(RMDF!Z103,RMDF!AG103,RMDF!AN103,RMDF!AU103,RMDF!BB103,RMDF!BI103,RMDF!BP103), RMDF!BW103=ROUND(RMDF!BW103,4))</f>
        <v>1</v>
      </c>
      <c r="BU103" s="317">
        <f>RMDF!BU103</f>
        <v>0</v>
      </c>
      <c r="BV103" s="318" t="str">
        <f>IF(BU103=0,"",_xlfn.XLOOKUP(BU103,StatePicklist!$1:$1,StatePicklist!$3:$3,"NA",0))</f>
        <v/>
      </c>
      <c r="BW103" s="297" t="str">
        <f ca="1">IF(RMDF!BV103="", "", IF(ISNUMBER(MATCH(RMDF!BV103, INDIRECT(BV103), 0)), "OK", "Invalid"))</f>
        <v/>
      </c>
      <c r="BX103" s="281"/>
      <c r="BY103" s="281"/>
      <c r="BZ103" s="281"/>
      <c r="CA103" s="281" t="b">
        <f>AND(RMDF!CD103&gt;=0, RMDF!CD103&lt;=1-SUM(RMDF!Z103,RMDF!AG103,RMDF!AN103,RMDF!AU103,RMDF!BB103,RMDF!BI103,RMDF!BP103,RMDF!BW103), RMDF!CD103=ROUND(RMDF!CD103,4))</f>
        <v>1</v>
      </c>
      <c r="CB103" s="317">
        <f>RMDF!CB103</f>
        <v>0</v>
      </c>
      <c r="CC103" s="318" t="str">
        <f>IF(CB103=0,"",_xlfn.XLOOKUP(CB103,StatePicklist!$1:$1,StatePicklist!$3:$3,"NA",0))</f>
        <v/>
      </c>
      <c r="CD103" s="297" t="str">
        <f ca="1">IF(RMDF!CC103="", "", IF(ISNUMBER(MATCH(RMDF!CC103, INDIRECT(CC103), 0)), "OK", "Invalid"))</f>
        <v/>
      </c>
      <c r="CE103" s="281"/>
      <c r="CF103" s="281"/>
      <c r="CG103" s="281"/>
      <c r="CH103" s="281" t="b">
        <f>AND(RMDF!CK103&gt;=0, RMDF!CK103&lt;=1-SUM(RMDF!Z103,RMDF!AG103,RMDF!AN103,RMDF!AU103,RMDF!BB103,RMDF!BI103,RMDF!BP103,RMDF!BW103,RMDF!CD103), RMDF!CK103=ROUND(RMDF!CK103,4))</f>
        <v>1</v>
      </c>
      <c r="CI103" s="317">
        <f>RMDF!CI103</f>
        <v>0</v>
      </c>
      <c r="CJ103" s="318" t="str">
        <f>IF(CI103=0,"",_xlfn.XLOOKUP(CI103,StatePicklist!$1:$1,StatePicklist!$3:$3,"NA",0))</f>
        <v/>
      </c>
      <c r="CK103" s="297" t="str">
        <f ca="1">IF(RMDF!CJ103="", "", IF(ISNUMBER(MATCH(RMDF!CJ103, INDIRECT(CJ103), 0)), "OK", "Invalid"))</f>
        <v/>
      </c>
      <c r="CL103" s="281"/>
      <c r="CM103" s="281"/>
      <c r="CN103" s="281"/>
      <c r="CO103" s="281" t="b">
        <f>AND(RMDF!CR103&gt;=0, RMDF!CR103&lt;=1-SUM(RMDF!Z103,RMDF!AG103,RMDF!AN103,RMDF!AU103,RMDF!BB103,RMDF!BI103,RMDF!BP103,RMDF!BW103,RMDF!CD103,RMDF!CK103), RMDF!CR103=ROUND(RMDF!CR103,4))</f>
        <v>1</v>
      </c>
      <c r="CP103" s="317">
        <f>RMDF!CP103</f>
        <v>0</v>
      </c>
      <c r="CQ103" s="318" t="str">
        <f>IF(CP103=0,"",_xlfn.XLOOKUP(CP103,StatePicklist!$1:$1,StatePicklist!$3:$3,"NA",0))</f>
        <v/>
      </c>
      <c r="CR103" s="297" t="str">
        <f ca="1">IF(RMDF!CQ103="", "", IF(ISNUMBER(MATCH(RMDF!CQ103, INDIRECT(CQ103), 0)), "OK", "Invalid"))</f>
        <v/>
      </c>
      <c r="CS103" s="281"/>
      <c r="CT103" s="281"/>
      <c r="CU103" s="281"/>
      <c r="CV103" s="281" t="b">
        <f>AND(RMDF!CY103&gt;=0, RMDF!CY103&lt;=1-SUM(RMDF!Z103,RMDF!AG103,RMDF!AN103,RMDF!AU103,RMDF!BB103,RMDF!BI103,RMDF!BP103,RMDF!BW103,RMDF!CD103,RMDF!CK103,RMDF!CR103), RMDF!CY103=ROUND(RMDF!CY103,4))</f>
        <v>1</v>
      </c>
      <c r="CW103" s="317">
        <f>RMDF!CW103</f>
        <v>0</v>
      </c>
      <c r="CX103" s="318" t="str">
        <f>IF(CW103=0,"",_xlfn.XLOOKUP(CW103,StatePicklist!$1:$1,StatePicklist!$3:$3,"NA",0))</f>
        <v/>
      </c>
      <c r="CY103" s="297" t="str">
        <f ca="1">IF(RMDF!CX103="", "", IF(ISNUMBER(MATCH(RMDF!CX103, INDIRECT(CX103), 0)), "OK", "Invalid"))</f>
        <v/>
      </c>
      <c r="CZ103" s="281"/>
      <c r="DA103" s="281"/>
      <c r="DB103" s="281"/>
      <c r="DC103" s="281" t="b">
        <f>AND(RMDF!DF103&gt;=0, RMDF!DF103&lt;=1-SUM(RMDF!Z103,RMDF!AG103,RMDF!AN103,RMDF!AU103,RMDF!BB103,RMDF!BI103,RMDF!BP103,RMDF!BW103,RMDF!CD103,RMDF!CK103,RMDF!CR103,RMDF!CY103), RMDF!DF103=ROUND(RMDF!DF103,4))</f>
        <v>1</v>
      </c>
      <c r="DD103" s="317">
        <f>RMDF!DD103</f>
        <v>0</v>
      </c>
      <c r="DE103" s="318" t="str">
        <f>IF(DD103=0,"",_xlfn.XLOOKUP(DD103,StatePicklist!$1:$1,StatePicklist!$3:$3,"NA",0))</f>
        <v/>
      </c>
      <c r="DF103" s="297" t="str">
        <f ca="1">IF(RMDF!DE103="", "", IF(ISNUMBER(MATCH(RMDF!DE103, INDIRECT(DE103), 0)), "OK", "Invalid"))</f>
        <v/>
      </c>
      <c r="DG103" s="281"/>
      <c r="DH103" s="281"/>
      <c r="DI103" s="281"/>
      <c r="DJ103" s="281" t="b">
        <f>AND(RMDF!DM103&gt;=0, RMDF!DM103&lt;=1-SUM(RMDF!Z103,RMDF!AG103,RMDF!AN103,RMDF!AU103,RMDF!BB103,RMDF!BI103,RMDF!BP103,RMDF!BW103,RMDF!CD103,RMDF!CK103,RMDF!CR103,RMDF!CY103,RMDF!DF103), RMDF!DM103=ROUND(RMDF!DM103,4))</f>
        <v>1</v>
      </c>
      <c r="DK103" s="317">
        <f>RMDF!DK103</f>
        <v>0</v>
      </c>
      <c r="DL103" s="318" t="str">
        <f>IF(DK103=0,"",_xlfn.XLOOKUP(DK103,StatePicklist!$1:$1,StatePicklist!$3:$3,"NA",0))</f>
        <v/>
      </c>
      <c r="DM103" s="297" t="str">
        <f ca="1">IF(RMDF!DL103="", "", IF(ISNUMBER(MATCH(RMDF!DL103, INDIRECT(DL103), 0)), "OK", "Invalid"))</f>
        <v/>
      </c>
      <c r="DN103" s="281"/>
      <c r="DO103" s="281"/>
      <c r="DP103" s="281"/>
      <c r="DQ103" s="281" t="b">
        <f>AND(RMDF!DT103&gt;=0, RMDF!DT103&lt;=1-SUM(RMDF!Z103,RMDF!AG103,RMDF!AN103,RMDF!AU103,RMDF!BB103,RMDF!BI103,RMDF!BP103,RMDF!BW103,RMDF!CD103,RMDF!CK103,RMDF!CR103,RMDF!CY103,RMDF!DF103,RMDF!DM103), RMDF!DT103=ROUND(RMDF!DT103,4))</f>
        <v>1</v>
      </c>
      <c r="DR103" s="317">
        <f>RMDF!DR103</f>
        <v>0</v>
      </c>
      <c r="DS103" s="318" t="str">
        <f>IF(DR103=0,"",_xlfn.XLOOKUP(DR103,StatePicklist!$1:$1,StatePicklist!$3:$3,"NA",0))</f>
        <v/>
      </c>
      <c r="DT103" s="297" t="str">
        <f ca="1">IF(RMDF!DS103="", "", IF(ISNUMBER(MATCH(RMDF!DS103, INDIRECT(DS103), 0)), "OK", "Invalid"))</f>
        <v/>
      </c>
      <c r="DU103" s="281"/>
      <c r="DV103" s="281"/>
      <c r="DW103" s="281"/>
      <c r="DX103" s="281" t="b">
        <f>AND(RMDF!EA103&gt;=0, RMDF!EA103&lt;=1-SUM(RMDF!Z103,RMDF!AG103,RMDF!AN103,RMDF!AU103,RMDF!BB103,RMDF!BI103,RMDF!BP103,RMDF!BW103,RMDF!CD103,RMDF!CK103,RMDF!CR103,RMDF!CY103,RMDF!DF103,RMDF!DM103,RMDF!DT103), RMDF!EA103=ROUND(RMDF!EA103,4))</f>
        <v>1</v>
      </c>
      <c r="DY103" s="317">
        <f>RMDF!DY103</f>
        <v>0</v>
      </c>
      <c r="DZ103" s="318" t="str">
        <f>IF(DY103=0,"",_xlfn.XLOOKUP(DY103,StatePicklist!$1:$1,StatePicklist!$3:$3,"NA",0))</f>
        <v/>
      </c>
      <c r="EA103" s="297" t="str">
        <f ca="1">IF(RMDF!DZ103="", "", IF(ISNUMBER(MATCH(RMDF!DZ103, INDIRECT(DZ103), 0)), "OK", "Invalid"))</f>
        <v/>
      </c>
      <c r="EB103" s="281"/>
      <c r="EC103" s="281"/>
      <c r="ED103" s="281"/>
      <c r="EE103" s="281" t="b">
        <f>AND(RMDF!EH103&gt;=0, RMDF!EH103&lt;=1-SUM(RMDF!Z103,RMDF!AG103,RMDF!AN103,RMDF!AU103,RMDF!BB103,RMDF!BI103,RMDF!BP103,RMDF!BW103,RMDF!CD103,RMDF!CK103,RMDF!CR103,RMDF!CY103,RMDF!DF103,RMDF!DM103,RMDF!DT103,RMDF!EA103), RMDF!EH103=ROUND(RMDF!EH103,4))</f>
        <v>1</v>
      </c>
      <c r="EF103" s="317">
        <f>RMDF!EF103</f>
        <v>0</v>
      </c>
      <c r="EG103" s="318" t="str">
        <f>IF(EF103=0,"",_xlfn.XLOOKUP(EF103,StatePicklist!$1:$1,StatePicklist!$3:$3,"NA",0))</f>
        <v/>
      </c>
      <c r="EH103" s="297" t="str">
        <f ca="1">IF(RMDF!EG103="", "", IF(ISNUMBER(MATCH(RMDF!EG103, INDIRECT(EG103), 0)), "OK", "Invalid"))</f>
        <v/>
      </c>
      <c r="EI103" s="281"/>
      <c r="EJ103" s="281"/>
      <c r="EK103" s="281"/>
      <c r="EL103" s="281" t="b">
        <f>AND(RMDF!EO103&gt;=0, RMDF!EO103&lt;=1-SUM(RMDF!Z103,RMDF!AG103,RMDF!AN103,RMDF!AU103,RMDF!BB103,RMDF!BI103,RMDF!BP103,RMDF!BW103,RMDF!CD103,RMDF!CK103,RMDF!CR103,RMDF!CY103,RMDF!DF103,RMDF!DM103,RMDF!DT103,RMDF!EA103,RMDF!EH103), RMDF!EO103=ROUND(RMDF!EO103,4))</f>
        <v>1</v>
      </c>
      <c r="EM103" s="317">
        <f>RMDF!EM103</f>
        <v>0</v>
      </c>
      <c r="EN103" s="318" t="str">
        <f>IF(EM103=0,"",_xlfn.XLOOKUP(EM103,StatePicklist!$1:$1,StatePicklist!$3:$3,"NA",0))</f>
        <v/>
      </c>
      <c r="EO103" s="297" t="str">
        <f ca="1">IF(RMDF!EN103="", "", IF(ISNUMBER(MATCH(RMDF!EN103, INDIRECT(EN103), 0)), "OK", "Invalid"))</f>
        <v/>
      </c>
      <c r="EP103" s="281"/>
      <c r="EQ103" s="281"/>
      <c r="ER103" s="281"/>
      <c r="ES103" s="281" t="b">
        <f>AND(RMDF!EV103&gt;=0, RMDF!EV103&lt;=1-SUM(RMDF!Z103,RMDF!AG103,RMDF!AN103,RMDF!AU103,RMDF!BB103,RMDF!BI103,RMDF!BP103,RMDF!BW103,RMDF!CD103,RMDF!CK103,RMDF!CR103,RMDF!CY103,RMDF!DF103,RMDF!DM103,RMDF!DT103,RMDF!EA103,RMDF!EH103,RMDF!EO103), RMDF!EV103=ROUND(RMDF!EV103,4))</f>
        <v>1</v>
      </c>
      <c r="ET103" s="317">
        <f>RMDF!ET103</f>
        <v>0</v>
      </c>
      <c r="EU103" s="318" t="str">
        <f>IF(ET103=0,"",_xlfn.XLOOKUP(ET103,StatePicklist!$1:$1,StatePicklist!$3:$3,"NA",0))</f>
        <v/>
      </c>
      <c r="EV103" s="297" t="str">
        <f ca="1">IF(RMDF!EU103="", "", IF(ISNUMBER(MATCH(RMDF!EU103, INDIRECT(EU103), 0)), "OK", "Invalid"))</f>
        <v/>
      </c>
      <c r="EW103" s="281"/>
      <c r="EX103" s="281"/>
      <c r="EY103" s="281"/>
      <c r="EZ103" s="281" t="b">
        <f>AND(RMDF!FC103&gt;=0, RMDF!FC103&lt;=1-SUM(RMDF!Z103,RMDF!AG103,RMDF!AN103,RMDF!AU103,RMDF!BB103,RMDF!BI103,RMDF!BP103,RMDF!BW103,RMDF!CD103,RMDF!CK103,RMDF!CR103,RMDF!CY103,RMDF!DF103,RMDF!DM103,RMDF!DT103,RMDF!EA103,RMDF!EH103,RMDF!EO103,RMDF!EV103), RMDF!FC103=ROUND(RMDF!FC103,4))</f>
        <v>1</v>
      </c>
      <c r="FA103" s="317">
        <f>RMDF!FA103</f>
        <v>0</v>
      </c>
      <c r="FB103" s="318" t="str">
        <f>IF(FA103=0,"",_xlfn.XLOOKUP(FA103,StatePicklist!$1:$1,StatePicklist!$3:$3,"NA",0))</f>
        <v/>
      </c>
      <c r="FC103" s="297" t="str">
        <f ca="1">IF(RMDF!FB103="", "", IF(ISNUMBER(MATCH(RMDF!FB103, INDIRECT(FB103), 0)), "OK", "Invalid"))</f>
        <v/>
      </c>
    </row>
    <row r="104" spans="1:159" s="205" customFormat="1" ht="39.9" customHeight="1" x14ac:dyDescent="0.25">
      <c r="A104" s="206"/>
      <c r="B104" s="196"/>
      <c r="C104" s="197"/>
      <c r="D104" s="198"/>
      <c r="E104" s="199"/>
      <c r="F104" s="200"/>
      <c r="G104" s="201"/>
      <c r="H104" s="292"/>
      <c r="I104" s="305">
        <f>RMDF!I104</f>
        <v>0</v>
      </c>
      <c r="J104" s="305" t="str">
        <f>IF(I104=ProductCode!$B$30,"PDReclPost",IF(OR(I104=ProductCode!$C$30,I104=ProductCode!$E$30,I104=ProductCode!$G$30),"PDPreCon",IF(OR(I104=ProductCode!$D$30,I104=ProductCode!$F$30),"PDNotReclPost","")))</f>
        <v/>
      </c>
      <c r="K104" s="305" t="str">
        <f t="shared" si="12"/>
        <v/>
      </c>
      <c r="L104" s="289"/>
      <c r="M104" s="305" t="str">
        <f t="shared" si="12"/>
        <v/>
      </c>
      <c r="N104" s="289" t="b">
        <f>AND(RMDF!N104&gt;=0, RMDF!N104&lt;=1-RMDF!L104, RMDF!N104=ROUND(RMDF!N104,4))</f>
        <v>1</v>
      </c>
      <c r="O104" s="286" t="str">
        <f>IF(P104="","",IF(I104="","",IF(LEFT(I104,13)="Reclaimed pos",RawMaterialCode!$E$569,RawMaterialCode!$E$568)))</f>
        <v>Reclaimed pre-consumer mixed fibers (RM0578)</v>
      </c>
      <c r="P104" s="295">
        <f t="shared" si="13"/>
        <v>1</v>
      </c>
      <c r="Q104" s="202"/>
      <c r="R104" s="203"/>
      <c r="S104" s="204" t="str">
        <f t="shared" si="14"/>
        <v/>
      </c>
      <c r="T104" s="281"/>
      <c r="U104" s="281"/>
      <c r="V104" s="281"/>
      <c r="W104" s="281"/>
      <c r="X104" s="317">
        <f>RMDF!X104</f>
        <v>0</v>
      </c>
      <c r="Y104" s="318" t="str">
        <f>IF(X104=0,"",_xlfn.XLOOKUP(X104,StatePicklist!$1:$1,StatePicklist!$3:$3,"NA",0))</f>
        <v/>
      </c>
      <c r="Z104" s="297" t="str">
        <f ca="1">IF(RMDF!Y104="", "", IF(ISNUMBER(MATCH(RMDF!Y104, INDIRECT(Y104), 0)), "OK", "Invalid"))</f>
        <v/>
      </c>
      <c r="AA104" s="281"/>
      <c r="AB104" s="281"/>
      <c r="AC104" s="281"/>
      <c r="AD104" s="281" t="b">
        <f>AND(RMDF!AG104&gt;=0, RMDF!AG104&lt;=1-RMDF!Z104, RMDF!AG104=ROUND(RMDF!AG104,4))</f>
        <v>1</v>
      </c>
      <c r="AE104" s="317">
        <f>RMDF!AE104</f>
        <v>0</v>
      </c>
      <c r="AF104" s="318" t="str">
        <f>IF(AE104=0,"",_xlfn.XLOOKUP(AE104,StatePicklist!$1:$1,StatePicklist!$3:$3,"NA",0))</f>
        <v/>
      </c>
      <c r="AG104" s="297" t="str">
        <f ca="1">IF(RMDF!AF104="", "", IF(ISNUMBER(MATCH(RMDF!AF104, INDIRECT(AF104), 0)), "OK", "Invalid"))</f>
        <v/>
      </c>
      <c r="AH104" s="281"/>
      <c r="AI104" s="281"/>
      <c r="AJ104" s="281"/>
      <c r="AK104" s="281" t="b">
        <f>AND(RMDF!AN104&gt;=0, RMDF!AN104&lt;=1-SUM(RMDF!Z104,RMDF!AG104), RMDF!AN104=ROUND(RMDF!AN104,4))</f>
        <v>1</v>
      </c>
      <c r="AL104" s="317">
        <f>RMDF!AL104</f>
        <v>0</v>
      </c>
      <c r="AM104" s="318" t="str">
        <f>IF(AL104=0,"",_xlfn.XLOOKUP(AL104,StatePicklist!$1:$1,StatePicklist!$3:$3,"NA",0))</f>
        <v/>
      </c>
      <c r="AN104" s="297" t="str">
        <f ca="1">IF(RMDF!AM104="", "", IF(ISNUMBER(MATCH(RMDF!AM104, INDIRECT(AM104), 0)), "OK", "Invalid"))</f>
        <v/>
      </c>
      <c r="AO104" s="281"/>
      <c r="AP104" s="281"/>
      <c r="AQ104" s="281"/>
      <c r="AR104" s="281" t="b">
        <f>AND(RMDF!AU104&gt;=0, RMDF!AU104&lt;=1-SUM(RMDF!Z104,RMDF!AG104,RMDF!AN104), RMDF!AU104=ROUND(RMDF!AU104,4))</f>
        <v>1</v>
      </c>
      <c r="AS104" s="317">
        <f>RMDF!AS104</f>
        <v>0</v>
      </c>
      <c r="AT104" s="318" t="str">
        <f>IF(AS104=0,"",_xlfn.XLOOKUP(AS104,StatePicklist!$1:$1,StatePicklist!$3:$3,"NA",0))</f>
        <v/>
      </c>
      <c r="AU104" s="297" t="str">
        <f ca="1">IF(RMDF!AT104="", "", IF(ISNUMBER(MATCH(RMDF!AT104, INDIRECT(AT104), 0)), "OK", "Invalid"))</f>
        <v/>
      </c>
      <c r="AV104" s="281"/>
      <c r="AW104" s="281"/>
      <c r="AX104" s="281"/>
      <c r="AY104" s="281" t="b">
        <f>AND(RMDF!BB104&gt;=0, RMDF!BB104&lt;=1-SUM(RMDF!Z104,RMDF!AG104,RMDF!AN104,RMDF!AU104), RMDF!BB104=ROUND(RMDF!BB104,4))</f>
        <v>1</v>
      </c>
      <c r="AZ104" s="317">
        <f>RMDF!AZ104</f>
        <v>0</v>
      </c>
      <c r="BA104" s="318" t="str">
        <f>IF(AZ104=0,"",_xlfn.XLOOKUP(AZ104,StatePicklist!$1:$1,StatePicklist!$3:$3,"NA",0))</f>
        <v/>
      </c>
      <c r="BB104" s="297" t="str">
        <f ca="1">IF(RMDF!BA104="", "", IF(ISNUMBER(MATCH(RMDF!BA104, INDIRECT(BA104), 0)), "OK", "Invalid"))</f>
        <v/>
      </c>
      <c r="BC104" s="281"/>
      <c r="BD104" s="281"/>
      <c r="BE104" s="281"/>
      <c r="BF104" s="281" t="b">
        <f>AND(RMDF!BI104&gt;=0, RMDF!BI104&lt;=1-SUM(RMDF!Z104,RMDF!AG104,RMDF!AN104,RMDF!AU104,RMDF!BB104), RMDF!BI104=ROUND(RMDF!BI104,4))</f>
        <v>1</v>
      </c>
      <c r="BG104" s="317">
        <f>RMDF!BG104</f>
        <v>0</v>
      </c>
      <c r="BH104" s="318" t="str">
        <f>IF(BG104=0,"",_xlfn.XLOOKUP(BG104,StatePicklist!$1:$1,StatePicklist!$3:$3,"NA",0))</f>
        <v/>
      </c>
      <c r="BI104" s="297" t="str">
        <f ca="1">IF(RMDF!BH104="", "", IF(ISNUMBER(MATCH(RMDF!BH104, INDIRECT(BH104), 0)), "OK", "Invalid"))</f>
        <v/>
      </c>
      <c r="BJ104" s="281"/>
      <c r="BK104" s="281"/>
      <c r="BL104" s="281"/>
      <c r="BM104" s="281" t="b">
        <f>AND(RMDF!BP104&gt;=0, RMDF!BP104&lt;=1-SUM(RMDF!Z104,RMDF!AG104,RMDF!AN104,RMDF!AU104,RMDF!BB104,RMDF!BI104), RMDF!BP104=ROUND(RMDF!BP104,4))</f>
        <v>1</v>
      </c>
      <c r="BN104" s="317">
        <f>RMDF!BN104</f>
        <v>0</v>
      </c>
      <c r="BO104" s="318" t="str">
        <f>IF(BN104=0,"",_xlfn.XLOOKUP(BN104,StatePicklist!$1:$1,StatePicklist!$3:$3,"NA",0))</f>
        <v/>
      </c>
      <c r="BP104" s="297" t="str">
        <f ca="1">IF(RMDF!BO104="", "", IF(ISNUMBER(MATCH(RMDF!BO104, INDIRECT(BO104), 0)), "OK", "Invalid"))</f>
        <v/>
      </c>
      <c r="BQ104" s="281"/>
      <c r="BR104" s="281"/>
      <c r="BS104" s="281"/>
      <c r="BT104" s="281" t="b">
        <f>AND(RMDF!BW104&gt;=0, RMDF!BW104&lt;=1-SUM(RMDF!Z104,RMDF!AG104,RMDF!AN104,RMDF!AU104,RMDF!BB104,RMDF!BI104,RMDF!BP104), RMDF!BW104=ROUND(RMDF!BW104,4))</f>
        <v>1</v>
      </c>
      <c r="BU104" s="317">
        <f>RMDF!BU104</f>
        <v>0</v>
      </c>
      <c r="BV104" s="318" t="str">
        <f>IF(BU104=0,"",_xlfn.XLOOKUP(BU104,StatePicklist!$1:$1,StatePicklist!$3:$3,"NA",0))</f>
        <v/>
      </c>
      <c r="BW104" s="297" t="str">
        <f ca="1">IF(RMDF!BV104="", "", IF(ISNUMBER(MATCH(RMDF!BV104, INDIRECT(BV104), 0)), "OK", "Invalid"))</f>
        <v/>
      </c>
      <c r="BX104" s="281"/>
      <c r="BY104" s="281"/>
      <c r="BZ104" s="281"/>
      <c r="CA104" s="281" t="b">
        <f>AND(RMDF!CD104&gt;=0, RMDF!CD104&lt;=1-SUM(RMDF!Z104,RMDF!AG104,RMDF!AN104,RMDF!AU104,RMDF!BB104,RMDF!BI104,RMDF!BP104,RMDF!BW104), RMDF!CD104=ROUND(RMDF!CD104,4))</f>
        <v>1</v>
      </c>
      <c r="CB104" s="317">
        <f>RMDF!CB104</f>
        <v>0</v>
      </c>
      <c r="CC104" s="318" t="str">
        <f>IF(CB104=0,"",_xlfn.XLOOKUP(CB104,StatePicklist!$1:$1,StatePicklist!$3:$3,"NA",0))</f>
        <v/>
      </c>
      <c r="CD104" s="297" t="str">
        <f ca="1">IF(RMDF!CC104="", "", IF(ISNUMBER(MATCH(RMDF!CC104, INDIRECT(CC104), 0)), "OK", "Invalid"))</f>
        <v/>
      </c>
      <c r="CE104" s="281"/>
      <c r="CF104" s="281"/>
      <c r="CG104" s="281"/>
      <c r="CH104" s="281" t="b">
        <f>AND(RMDF!CK104&gt;=0, RMDF!CK104&lt;=1-SUM(RMDF!Z104,RMDF!AG104,RMDF!AN104,RMDF!AU104,RMDF!BB104,RMDF!BI104,RMDF!BP104,RMDF!BW104,RMDF!CD104), RMDF!CK104=ROUND(RMDF!CK104,4))</f>
        <v>1</v>
      </c>
      <c r="CI104" s="317">
        <f>RMDF!CI104</f>
        <v>0</v>
      </c>
      <c r="CJ104" s="318" t="str">
        <f>IF(CI104=0,"",_xlfn.XLOOKUP(CI104,StatePicklist!$1:$1,StatePicklist!$3:$3,"NA",0))</f>
        <v/>
      </c>
      <c r="CK104" s="297" t="str">
        <f ca="1">IF(RMDF!CJ104="", "", IF(ISNUMBER(MATCH(RMDF!CJ104, INDIRECT(CJ104), 0)), "OK", "Invalid"))</f>
        <v/>
      </c>
      <c r="CL104" s="281"/>
      <c r="CM104" s="281"/>
      <c r="CN104" s="281"/>
      <c r="CO104" s="281" t="b">
        <f>AND(RMDF!CR104&gt;=0, RMDF!CR104&lt;=1-SUM(RMDF!Z104,RMDF!AG104,RMDF!AN104,RMDF!AU104,RMDF!BB104,RMDF!BI104,RMDF!BP104,RMDF!BW104,RMDF!CD104,RMDF!CK104), RMDF!CR104=ROUND(RMDF!CR104,4))</f>
        <v>1</v>
      </c>
      <c r="CP104" s="317">
        <f>RMDF!CP104</f>
        <v>0</v>
      </c>
      <c r="CQ104" s="318" t="str">
        <f>IF(CP104=0,"",_xlfn.XLOOKUP(CP104,StatePicklist!$1:$1,StatePicklist!$3:$3,"NA",0))</f>
        <v/>
      </c>
      <c r="CR104" s="297" t="str">
        <f ca="1">IF(RMDF!CQ104="", "", IF(ISNUMBER(MATCH(RMDF!CQ104, INDIRECT(CQ104), 0)), "OK", "Invalid"))</f>
        <v/>
      </c>
      <c r="CS104" s="281"/>
      <c r="CT104" s="281"/>
      <c r="CU104" s="281"/>
      <c r="CV104" s="281" t="b">
        <f>AND(RMDF!CY104&gt;=0, RMDF!CY104&lt;=1-SUM(RMDF!Z104,RMDF!AG104,RMDF!AN104,RMDF!AU104,RMDF!BB104,RMDF!BI104,RMDF!BP104,RMDF!BW104,RMDF!CD104,RMDF!CK104,RMDF!CR104), RMDF!CY104=ROUND(RMDF!CY104,4))</f>
        <v>1</v>
      </c>
      <c r="CW104" s="317">
        <f>RMDF!CW104</f>
        <v>0</v>
      </c>
      <c r="CX104" s="318" t="str">
        <f>IF(CW104=0,"",_xlfn.XLOOKUP(CW104,StatePicklist!$1:$1,StatePicklist!$3:$3,"NA",0))</f>
        <v/>
      </c>
      <c r="CY104" s="297" t="str">
        <f ca="1">IF(RMDF!CX104="", "", IF(ISNUMBER(MATCH(RMDF!CX104, INDIRECT(CX104), 0)), "OK", "Invalid"))</f>
        <v/>
      </c>
      <c r="CZ104" s="281"/>
      <c r="DA104" s="281"/>
      <c r="DB104" s="281"/>
      <c r="DC104" s="281" t="b">
        <f>AND(RMDF!DF104&gt;=0, RMDF!DF104&lt;=1-SUM(RMDF!Z104,RMDF!AG104,RMDF!AN104,RMDF!AU104,RMDF!BB104,RMDF!BI104,RMDF!BP104,RMDF!BW104,RMDF!CD104,RMDF!CK104,RMDF!CR104,RMDF!CY104), RMDF!DF104=ROUND(RMDF!DF104,4))</f>
        <v>1</v>
      </c>
      <c r="DD104" s="317">
        <f>RMDF!DD104</f>
        <v>0</v>
      </c>
      <c r="DE104" s="318" t="str">
        <f>IF(DD104=0,"",_xlfn.XLOOKUP(DD104,StatePicklist!$1:$1,StatePicklist!$3:$3,"NA",0))</f>
        <v/>
      </c>
      <c r="DF104" s="297" t="str">
        <f ca="1">IF(RMDF!DE104="", "", IF(ISNUMBER(MATCH(RMDF!DE104, INDIRECT(DE104), 0)), "OK", "Invalid"))</f>
        <v/>
      </c>
      <c r="DG104" s="281"/>
      <c r="DH104" s="281"/>
      <c r="DI104" s="281"/>
      <c r="DJ104" s="281" t="b">
        <f>AND(RMDF!DM104&gt;=0, RMDF!DM104&lt;=1-SUM(RMDF!Z104,RMDF!AG104,RMDF!AN104,RMDF!AU104,RMDF!BB104,RMDF!BI104,RMDF!BP104,RMDF!BW104,RMDF!CD104,RMDF!CK104,RMDF!CR104,RMDF!CY104,RMDF!DF104), RMDF!DM104=ROUND(RMDF!DM104,4))</f>
        <v>1</v>
      </c>
      <c r="DK104" s="317">
        <f>RMDF!DK104</f>
        <v>0</v>
      </c>
      <c r="DL104" s="318" t="str">
        <f>IF(DK104=0,"",_xlfn.XLOOKUP(DK104,StatePicklist!$1:$1,StatePicklist!$3:$3,"NA",0))</f>
        <v/>
      </c>
      <c r="DM104" s="297" t="str">
        <f ca="1">IF(RMDF!DL104="", "", IF(ISNUMBER(MATCH(RMDF!DL104, INDIRECT(DL104), 0)), "OK", "Invalid"))</f>
        <v/>
      </c>
      <c r="DN104" s="281"/>
      <c r="DO104" s="281"/>
      <c r="DP104" s="281"/>
      <c r="DQ104" s="281" t="b">
        <f>AND(RMDF!DT104&gt;=0, RMDF!DT104&lt;=1-SUM(RMDF!Z104,RMDF!AG104,RMDF!AN104,RMDF!AU104,RMDF!BB104,RMDF!BI104,RMDF!BP104,RMDF!BW104,RMDF!CD104,RMDF!CK104,RMDF!CR104,RMDF!CY104,RMDF!DF104,RMDF!DM104), RMDF!DT104=ROUND(RMDF!DT104,4))</f>
        <v>1</v>
      </c>
      <c r="DR104" s="317">
        <f>RMDF!DR104</f>
        <v>0</v>
      </c>
      <c r="DS104" s="318" t="str">
        <f>IF(DR104=0,"",_xlfn.XLOOKUP(DR104,StatePicklist!$1:$1,StatePicklist!$3:$3,"NA",0))</f>
        <v/>
      </c>
      <c r="DT104" s="297" t="str">
        <f ca="1">IF(RMDF!DS104="", "", IF(ISNUMBER(MATCH(RMDF!DS104, INDIRECT(DS104), 0)), "OK", "Invalid"))</f>
        <v/>
      </c>
      <c r="DU104" s="281"/>
      <c r="DV104" s="281"/>
      <c r="DW104" s="281"/>
      <c r="DX104" s="281" t="b">
        <f>AND(RMDF!EA104&gt;=0, RMDF!EA104&lt;=1-SUM(RMDF!Z104,RMDF!AG104,RMDF!AN104,RMDF!AU104,RMDF!BB104,RMDF!BI104,RMDF!BP104,RMDF!BW104,RMDF!CD104,RMDF!CK104,RMDF!CR104,RMDF!CY104,RMDF!DF104,RMDF!DM104,RMDF!DT104), RMDF!EA104=ROUND(RMDF!EA104,4))</f>
        <v>1</v>
      </c>
      <c r="DY104" s="317">
        <f>RMDF!DY104</f>
        <v>0</v>
      </c>
      <c r="DZ104" s="318" t="str">
        <f>IF(DY104=0,"",_xlfn.XLOOKUP(DY104,StatePicklist!$1:$1,StatePicklist!$3:$3,"NA",0))</f>
        <v/>
      </c>
      <c r="EA104" s="297" t="str">
        <f ca="1">IF(RMDF!DZ104="", "", IF(ISNUMBER(MATCH(RMDF!DZ104, INDIRECT(DZ104), 0)), "OK", "Invalid"))</f>
        <v/>
      </c>
      <c r="EB104" s="281"/>
      <c r="EC104" s="281"/>
      <c r="ED104" s="281"/>
      <c r="EE104" s="281" t="b">
        <f>AND(RMDF!EH104&gt;=0, RMDF!EH104&lt;=1-SUM(RMDF!Z104,RMDF!AG104,RMDF!AN104,RMDF!AU104,RMDF!BB104,RMDF!BI104,RMDF!BP104,RMDF!BW104,RMDF!CD104,RMDF!CK104,RMDF!CR104,RMDF!CY104,RMDF!DF104,RMDF!DM104,RMDF!DT104,RMDF!EA104), RMDF!EH104=ROUND(RMDF!EH104,4))</f>
        <v>1</v>
      </c>
      <c r="EF104" s="317">
        <f>RMDF!EF104</f>
        <v>0</v>
      </c>
      <c r="EG104" s="318" t="str">
        <f>IF(EF104=0,"",_xlfn.XLOOKUP(EF104,StatePicklist!$1:$1,StatePicklist!$3:$3,"NA",0))</f>
        <v/>
      </c>
      <c r="EH104" s="297" t="str">
        <f ca="1">IF(RMDF!EG104="", "", IF(ISNUMBER(MATCH(RMDF!EG104, INDIRECT(EG104), 0)), "OK", "Invalid"))</f>
        <v/>
      </c>
      <c r="EI104" s="281"/>
      <c r="EJ104" s="281"/>
      <c r="EK104" s="281"/>
      <c r="EL104" s="281" t="b">
        <f>AND(RMDF!EO104&gt;=0, RMDF!EO104&lt;=1-SUM(RMDF!Z104,RMDF!AG104,RMDF!AN104,RMDF!AU104,RMDF!BB104,RMDF!BI104,RMDF!BP104,RMDF!BW104,RMDF!CD104,RMDF!CK104,RMDF!CR104,RMDF!CY104,RMDF!DF104,RMDF!DM104,RMDF!DT104,RMDF!EA104,RMDF!EH104), RMDF!EO104=ROUND(RMDF!EO104,4))</f>
        <v>1</v>
      </c>
      <c r="EM104" s="317">
        <f>RMDF!EM104</f>
        <v>0</v>
      </c>
      <c r="EN104" s="318" t="str">
        <f>IF(EM104=0,"",_xlfn.XLOOKUP(EM104,StatePicklist!$1:$1,StatePicklist!$3:$3,"NA",0))</f>
        <v/>
      </c>
      <c r="EO104" s="297" t="str">
        <f ca="1">IF(RMDF!EN104="", "", IF(ISNUMBER(MATCH(RMDF!EN104, INDIRECT(EN104), 0)), "OK", "Invalid"))</f>
        <v/>
      </c>
      <c r="EP104" s="281"/>
      <c r="EQ104" s="281"/>
      <c r="ER104" s="281"/>
      <c r="ES104" s="281" t="b">
        <f>AND(RMDF!EV104&gt;=0, RMDF!EV104&lt;=1-SUM(RMDF!Z104,RMDF!AG104,RMDF!AN104,RMDF!AU104,RMDF!BB104,RMDF!BI104,RMDF!BP104,RMDF!BW104,RMDF!CD104,RMDF!CK104,RMDF!CR104,RMDF!CY104,RMDF!DF104,RMDF!DM104,RMDF!DT104,RMDF!EA104,RMDF!EH104,RMDF!EO104), RMDF!EV104=ROUND(RMDF!EV104,4))</f>
        <v>1</v>
      </c>
      <c r="ET104" s="317">
        <f>RMDF!ET104</f>
        <v>0</v>
      </c>
      <c r="EU104" s="318" t="str">
        <f>IF(ET104=0,"",_xlfn.XLOOKUP(ET104,StatePicklist!$1:$1,StatePicklist!$3:$3,"NA",0))</f>
        <v/>
      </c>
      <c r="EV104" s="297" t="str">
        <f ca="1">IF(RMDF!EU104="", "", IF(ISNUMBER(MATCH(RMDF!EU104, INDIRECT(EU104), 0)), "OK", "Invalid"))</f>
        <v/>
      </c>
      <c r="EW104" s="281"/>
      <c r="EX104" s="281"/>
      <c r="EY104" s="281"/>
      <c r="EZ104" s="281" t="b">
        <f>AND(RMDF!FC104&gt;=0, RMDF!FC104&lt;=1-SUM(RMDF!Z104,RMDF!AG104,RMDF!AN104,RMDF!AU104,RMDF!BB104,RMDF!BI104,RMDF!BP104,RMDF!BW104,RMDF!CD104,RMDF!CK104,RMDF!CR104,RMDF!CY104,RMDF!DF104,RMDF!DM104,RMDF!DT104,RMDF!EA104,RMDF!EH104,RMDF!EO104,RMDF!EV104), RMDF!FC104=ROUND(RMDF!FC104,4))</f>
        <v>1</v>
      </c>
      <c r="FA104" s="317">
        <f>RMDF!FA104</f>
        <v>0</v>
      </c>
      <c r="FB104" s="318" t="str">
        <f>IF(FA104=0,"",_xlfn.XLOOKUP(FA104,StatePicklist!$1:$1,StatePicklist!$3:$3,"NA",0))</f>
        <v/>
      </c>
      <c r="FC104" s="297" t="str">
        <f ca="1">IF(RMDF!FB104="", "", IF(ISNUMBER(MATCH(RMDF!FB104, INDIRECT(FB104), 0)), "OK", "Invalid"))</f>
        <v/>
      </c>
    </row>
    <row r="105" spans="1:159" s="205" customFormat="1" ht="39.9" customHeight="1" x14ac:dyDescent="0.25">
      <c r="A105" s="206"/>
      <c r="B105" s="196"/>
      <c r="C105" s="197"/>
      <c r="D105" s="198"/>
      <c r="E105" s="199"/>
      <c r="F105" s="200"/>
      <c r="G105" s="201"/>
      <c r="H105" s="292"/>
      <c r="I105" s="305">
        <f>RMDF!I105</f>
        <v>0</v>
      </c>
      <c r="J105" s="305" t="str">
        <f>IF(I105=ProductCode!$B$30,"PDReclPost",IF(OR(I105=ProductCode!$C$30,I105=ProductCode!$E$30,I105=ProductCode!$G$30),"PDPreCon",IF(OR(I105=ProductCode!$D$30,I105=ProductCode!$F$30),"PDNotReclPost","")))</f>
        <v/>
      </c>
      <c r="K105" s="305" t="str">
        <f t="shared" si="12"/>
        <v/>
      </c>
      <c r="L105" s="289"/>
      <c r="M105" s="305" t="str">
        <f t="shared" si="12"/>
        <v/>
      </c>
      <c r="N105" s="289" t="b">
        <f>AND(RMDF!N105&gt;=0, RMDF!N105&lt;=1-RMDF!L105, RMDF!N105=ROUND(RMDF!N105,4))</f>
        <v>1</v>
      </c>
      <c r="O105" s="286" t="str">
        <f>IF(P105="","",IF(I105="","",IF(LEFT(I105,13)="Reclaimed pos",RawMaterialCode!$E$569,RawMaterialCode!$E$568)))</f>
        <v>Reclaimed pre-consumer mixed fibers (RM0578)</v>
      </c>
      <c r="P105" s="295">
        <f t="shared" si="13"/>
        <v>1</v>
      </c>
      <c r="Q105" s="202"/>
      <c r="R105" s="203"/>
      <c r="S105" s="204" t="str">
        <f t="shared" si="14"/>
        <v/>
      </c>
      <c r="T105" s="281"/>
      <c r="U105" s="281"/>
      <c r="V105" s="281"/>
      <c r="W105" s="281"/>
      <c r="X105" s="317">
        <f>RMDF!X105</f>
        <v>0</v>
      </c>
      <c r="Y105" s="318" t="str">
        <f>IF(X105=0,"",_xlfn.XLOOKUP(X105,StatePicklist!$1:$1,StatePicklist!$3:$3,"NA",0))</f>
        <v/>
      </c>
      <c r="Z105" s="297" t="str">
        <f ca="1">IF(RMDF!Y105="", "", IF(ISNUMBER(MATCH(RMDF!Y105, INDIRECT(Y105), 0)), "OK", "Invalid"))</f>
        <v/>
      </c>
      <c r="AA105" s="281"/>
      <c r="AB105" s="281"/>
      <c r="AC105" s="281"/>
      <c r="AD105" s="281" t="b">
        <f>AND(RMDF!AG105&gt;=0, RMDF!AG105&lt;=1-RMDF!Z105, RMDF!AG105=ROUND(RMDF!AG105,4))</f>
        <v>1</v>
      </c>
      <c r="AE105" s="317">
        <f>RMDF!AE105</f>
        <v>0</v>
      </c>
      <c r="AF105" s="318" t="str">
        <f>IF(AE105=0,"",_xlfn.XLOOKUP(AE105,StatePicklist!$1:$1,StatePicklist!$3:$3,"NA",0))</f>
        <v/>
      </c>
      <c r="AG105" s="297" t="str">
        <f ca="1">IF(RMDF!AF105="", "", IF(ISNUMBER(MATCH(RMDF!AF105, INDIRECT(AF105), 0)), "OK", "Invalid"))</f>
        <v/>
      </c>
      <c r="AH105" s="281"/>
      <c r="AI105" s="281"/>
      <c r="AJ105" s="281"/>
      <c r="AK105" s="281" t="b">
        <f>AND(RMDF!AN105&gt;=0, RMDF!AN105&lt;=1-SUM(RMDF!Z105,RMDF!AG105), RMDF!AN105=ROUND(RMDF!AN105,4))</f>
        <v>1</v>
      </c>
      <c r="AL105" s="317">
        <f>RMDF!AL105</f>
        <v>0</v>
      </c>
      <c r="AM105" s="318" t="str">
        <f>IF(AL105=0,"",_xlfn.XLOOKUP(AL105,StatePicklist!$1:$1,StatePicklist!$3:$3,"NA",0))</f>
        <v/>
      </c>
      <c r="AN105" s="297" t="str">
        <f ca="1">IF(RMDF!AM105="", "", IF(ISNUMBER(MATCH(RMDF!AM105, INDIRECT(AM105), 0)), "OK", "Invalid"))</f>
        <v/>
      </c>
      <c r="AO105" s="281"/>
      <c r="AP105" s="281"/>
      <c r="AQ105" s="281"/>
      <c r="AR105" s="281" t="b">
        <f>AND(RMDF!AU105&gt;=0, RMDF!AU105&lt;=1-SUM(RMDF!Z105,RMDF!AG105,RMDF!AN105), RMDF!AU105=ROUND(RMDF!AU105,4))</f>
        <v>1</v>
      </c>
      <c r="AS105" s="317">
        <f>RMDF!AS105</f>
        <v>0</v>
      </c>
      <c r="AT105" s="318" t="str">
        <f>IF(AS105=0,"",_xlfn.XLOOKUP(AS105,StatePicklist!$1:$1,StatePicklist!$3:$3,"NA",0))</f>
        <v/>
      </c>
      <c r="AU105" s="297" t="str">
        <f ca="1">IF(RMDF!AT105="", "", IF(ISNUMBER(MATCH(RMDF!AT105, INDIRECT(AT105), 0)), "OK", "Invalid"))</f>
        <v/>
      </c>
      <c r="AV105" s="281"/>
      <c r="AW105" s="281"/>
      <c r="AX105" s="281"/>
      <c r="AY105" s="281" t="b">
        <f>AND(RMDF!BB105&gt;=0, RMDF!BB105&lt;=1-SUM(RMDF!Z105,RMDF!AG105,RMDF!AN105,RMDF!AU105), RMDF!BB105=ROUND(RMDF!BB105,4))</f>
        <v>1</v>
      </c>
      <c r="AZ105" s="317">
        <f>RMDF!AZ105</f>
        <v>0</v>
      </c>
      <c r="BA105" s="318" t="str">
        <f>IF(AZ105=0,"",_xlfn.XLOOKUP(AZ105,StatePicklist!$1:$1,StatePicklist!$3:$3,"NA",0))</f>
        <v/>
      </c>
      <c r="BB105" s="297" t="str">
        <f ca="1">IF(RMDF!BA105="", "", IF(ISNUMBER(MATCH(RMDF!BA105, INDIRECT(BA105), 0)), "OK", "Invalid"))</f>
        <v/>
      </c>
      <c r="BC105" s="281"/>
      <c r="BD105" s="281"/>
      <c r="BE105" s="281"/>
      <c r="BF105" s="281" t="b">
        <f>AND(RMDF!BI105&gt;=0, RMDF!BI105&lt;=1-SUM(RMDF!Z105,RMDF!AG105,RMDF!AN105,RMDF!AU105,RMDF!BB105), RMDF!BI105=ROUND(RMDF!BI105,4))</f>
        <v>1</v>
      </c>
      <c r="BG105" s="317">
        <f>RMDF!BG105</f>
        <v>0</v>
      </c>
      <c r="BH105" s="318" t="str">
        <f>IF(BG105=0,"",_xlfn.XLOOKUP(BG105,StatePicklist!$1:$1,StatePicklist!$3:$3,"NA",0))</f>
        <v/>
      </c>
      <c r="BI105" s="297" t="str">
        <f ca="1">IF(RMDF!BH105="", "", IF(ISNUMBER(MATCH(RMDF!BH105, INDIRECT(BH105), 0)), "OK", "Invalid"))</f>
        <v/>
      </c>
      <c r="BJ105" s="281"/>
      <c r="BK105" s="281"/>
      <c r="BL105" s="281"/>
      <c r="BM105" s="281" t="b">
        <f>AND(RMDF!BP105&gt;=0, RMDF!BP105&lt;=1-SUM(RMDF!Z105,RMDF!AG105,RMDF!AN105,RMDF!AU105,RMDF!BB105,RMDF!BI105), RMDF!BP105=ROUND(RMDF!BP105,4))</f>
        <v>1</v>
      </c>
      <c r="BN105" s="317">
        <f>RMDF!BN105</f>
        <v>0</v>
      </c>
      <c r="BO105" s="318" t="str">
        <f>IF(BN105=0,"",_xlfn.XLOOKUP(BN105,StatePicklist!$1:$1,StatePicklist!$3:$3,"NA",0))</f>
        <v/>
      </c>
      <c r="BP105" s="297" t="str">
        <f ca="1">IF(RMDF!BO105="", "", IF(ISNUMBER(MATCH(RMDF!BO105, INDIRECT(BO105), 0)), "OK", "Invalid"))</f>
        <v/>
      </c>
      <c r="BQ105" s="281"/>
      <c r="BR105" s="281"/>
      <c r="BS105" s="281"/>
      <c r="BT105" s="281" t="b">
        <f>AND(RMDF!BW105&gt;=0, RMDF!BW105&lt;=1-SUM(RMDF!Z105,RMDF!AG105,RMDF!AN105,RMDF!AU105,RMDF!BB105,RMDF!BI105,RMDF!BP105), RMDF!BW105=ROUND(RMDF!BW105,4))</f>
        <v>1</v>
      </c>
      <c r="BU105" s="317">
        <f>RMDF!BU105</f>
        <v>0</v>
      </c>
      <c r="BV105" s="318" t="str">
        <f>IF(BU105=0,"",_xlfn.XLOOKUP(BU105,StatePicklist!$1:$1,StatePicklist!$3:$3,"NA",0))</f>
        <v/>
      </c>
      <c r="BW105" s="297" t="str">
        <f ca="1">IF(RMDF!BV105="", "", IF(ISNUMBER(MATCH(RMDF!BV105, INDIRECT(BV105), 0)), "OK", "Invalid"))</f>
        <v/>
      </c>
      <c r="BX105" s="281"/>
      <c r="BY105" s="281"/>
      <c r="BZ105" s="281"/>
      <c r="CA105" s="281" t="b">
        <f>AND(RMDF!CD105&gt;=0, RMDF!CD105&lt;=1-SUM(RMDF!Z105,RMDF!AG105,RMDF!AN105,RMDF!AU105,RMDF!BB105,RMDF!BI105,RMDF!BP105,RMDF!BW105), RMDF!CD105=ROUND(RMDF!CD105,4))</f>
        <v>1</v>
      </c>
      <c r="CB105" s="317">
        <f>RMDF!CB105</f>
        <v>0</v>
      </c>
      <c r="CC105" s="318" t="str">
        <f>IF(CB105=0,"",_xlfn.XLOOKUP(CB105,StatePicklist!$1:$1,StatePicklist!$3:$3,"NA",0))</f>
        <v/>
      </c>
      <c r="CD105" s="297" t="str">
        <f ca="1">IF(RMDF!CC105="", "", IF(ISNUMBER(MATCH(RMDF!CC105, INDIRECT(CC105), 0)), "OK", "Invalid"))</f>
        <v/>
      </c>
      <c r="CE105" s="281"/>
      <c r="CF105" s="281"/>
      <c r="CG105" s="281"/>
      <c r="CH105" s="281" t="b">
        <f>AND(RMDF!CK105&gt;=0, RMDF!CK105&lt;=1-SUM(RMDF!Z105,RMDF!AG105,RMDF!AN105,RMDF!AU105,RMDF!BB105,RMDF!BI105,RMDF!BP105,RMDF!BW105,RMDF!CD105), RMDF!CK105=ROUND(RMDF!CK105,4))</f>
        <v>1</v>
      </c>
      <c r="CI105" s="317">
        <f>RMDF!CI105</f>
        <v>0</v>
      </c>
      <c r="CJ105" s="318" t="str">
        <f>IF(CI105=0,"",_xlfn.XLOOKUP(CI105,StatePicklist!$1:$1,StatePicklist!$3:$3,"NA",0))</f>
        <v/>
      </c>
      <c r="CK105" s="297" t="str">
        <f ca="1">IF(RMDF!CJ105="", "", IF(ISNUMBER(MATCH(RMDF!CJ105, INDIRECT(CJ105), 0)), "OK", "Invalid"))</f>
        <v/>
      </c>
      <c r="CL105" s="281"/>
      <c r="CM105" s="281"/>
      <c r="CN105" s="281"/>
      <c r="CO105" s="281" t="b">
        <f>AND(RMDF!CR105&gt;=0, RMDF!CR105&lt;=1-SUM(RMDF!Z105,RMDF!AG105,RMDF!AN105,RMDF!AU105,RMDF!BB105,RMDF!BI105,RMDF!BP105,RMDF!BW105,RMDF!CD105,RMDF!CK105), RMDF!CR105=ROUND(RMDF!CR105,4))</f>
        <v>1</v>
      </c>
      <c r="CP105" s="317">
        <f>RMDF!CP105</f>
        <v>0</v>
      </c>
      <c r="CQ105" s="318" t="str">
        <f>IF(CP105=0,"",_xlfn.XLOOKUP(CP105,StatePicklist!$1:$1,StatePicklist!$3:$3,"NA",0))</f>
        <v/>
      </c>
      <c r="CR105" s="297" t="str">
        <f ca="1">IF(RMDF!CQ105="", "", IF(ISNUMBER(MATCH(RMDF!CQ105, INDIRECT(CQ105), 0)), "OK", "Invalid"))</f>
        <v/>
      </c>
      <c r="CS105" s="281"/>
      <c r="CT105" s="281"/>
      <c r="CU105" s="281"/>
      <c r="CV105" s="281" t="b">
        <f>AND(RMDF!CY105&gt;=0, RMDF!CY105&lt;=1-SUM(RMDF!Z105,RMDF!AG105,RMDF!AN105,RMDF!AU105,RMDF!BB105,RMDF!BI105,RMDF!BP105,RMDF!BW105,RMDF!CD105,RMDF!CK105,RMDF!CR105), RMDF!CY105=ROUND(RMDF!CY105,4))</f>
        <v>1</v>
      </c>
      <c r="CW105" s="317">
        <f>RMDF!CW105</f>
        <v>0</v>
      </c>
      <c r="CX105" s="318" t="str">
        <f>IF(CW105=0,"",_xlfn.XLOOKUP(CW105,StatePicklist!$1:$1,StatePicklist!$3:$3,"NA",0))</f>
        <v/>
      </c>
      <c r="CY105" s="297" t="str">
        <f ca="1">IF(RMDF!CX105="", "", IF(ISNUMBER(MATCH(RMDF!CX105, INDIRECT(CX105), 0)), "OK", "Invalid"))</f>
        <v/>
      </c>
      <c r="CZ105" s="281"/>
      <c r="DA105" s="281"/>
      <c r="DB105" s="281"/>
      <c r="DC105" s="281" t="b">
        <f>AND(RMDF!DF105&gt;=0, RMDF!DF105&lt;=1-SUM(RMDF!Z105,RMDF!AG105,RMDF!AN105,RMDF!AU105,RMDF!BB105,RMDF!BI105,RMDF!BP105,RMDF!BW105,RMDF!CD105,RMDF!CK105,RMDF!CR105,RMDF!CY105), RMDF!DF105=ROUND(RMDF!DF105,4))</f>
        <v>1</v>
      </c>
      <c r="DD105" s="317">
        <f>RMDF!DD105</f>
        <v>0</v>
      </c>
      <c r="DE105" s="318" t="str">
        <f>IF(DD105=0,"",_xlfn.XLOOKUP(DD105,StatePicklist!$1:$1,StatePicklist!$3:$3,"NA",0))</f>
        <v/>
      </c>
      <c r="DF105" s="297" t="str">
        <f ca="1">IF(RMDF!DE105="", "", IF(ISNUMBER(MATCH(RMDF!DE105, INDIRECT(DE105), 0)), "OK", "Invalid"))</f>
        <v/>
      </c>
      <c r="DG105" s="281"/>
      <c r="DH105" s="281"/>
      <c r="DI105" s="281"/>
      <c r="DJ105" s="281" t="b">
        <f>AND(RMDF!DM105&gt;=0, RMDF!DM105&lt;=1-SUM(RMDF!Z105,RMDF!AG105,RMDF!AN105,RMDF!AU105,RMDF!BB105,RMDF!BI105,RMDF!BP105,RMDF!BW105,RMDF!CD105,RMDF!CK105,RMDF!CR105,RMDF!CY105,RMDF!DF105), RMDF!DM105=ROUND(RMDF!DM105,4))</f>
        <v>1</v>
      </c>
      <c r="DK105" s="317">
        <f>RMDF!DK105</f>
        <v>0</v>
      </c>
      <c r="DL105" s="318" t="str">
        <f>IF(DK105=0,"",_xlfn.XLOOKUP(DK105,StatePicklist!$1:$1,StatePicklist!$3:$3,"NA",0))</f>
        <v/>
      </c>
      <c r="DM105" s="297" t="str">
        <f ca="1">IF(RMDF!DL105="", "", IF(ISNUMBER(MATCH(RMDF!DL105, INDIRECT(DL105), 0)), "OK", "Invalid"))</f>
        <v/>
      </c>
      <c r="DN105" s="281"/>
      <c r="DO105" s="281"/>
      <c r="DP105" s="281"/>
      <c r="DQ105" s="281" t="b">
        <f>AND(RMDF!DT105&gt;=0, RMDF!DT105&lt;=1-SUM(RMDF!Z105,RMDF!AG105,RMDF!AN105,RMDF!AU105,RMDF!BB105,RMDF!BI105,RMDF!BP105,RMDF!BW105,RMDF!CD105,RMDF!CK105,RMDF!CR105,RMDF!CY105,RMDF!DF105,RMDF!DM105), RMDF!DT105=ROUND(RMDF!DT105,4))</f>
        <v>1</v>
      </c>
      <c r="DR105" s="317">
        <f>RMDF!DR105</f>
        <v>0</v>
      </c>
      <c r="DS105" s="318" t="str">
        <f>IF(DR105=0,"",_xlfn.XLOOKUP(DR105,StatePicklist!$1:$1,StatePicklist!$3:$3,"NA",0))</f>
        <v/>
      </c>
      <c r="DT105" s="297" t="str">
        <f ca="1">IF(RMDF!DS105="", "", IF(ISNUMBER(MATCH(RMDF!DS105, INDIRECT(DS105), 0)), "OK", "Invalid"))</f>
        <v/>
      </c>
      <c r="DU105" s="281"/>
      <c r="DV105" s="281"/>
      <c r="DW105" s="281"/>
      <c r="DX105" s="281" t="b">
        <f>AND(RMDF!EA105&gt;=0, RMDF!EA105&lt;=1-SUM(RMDF!Z105,RMDF!AG105,RMDF!AN105,RMDF!AU105,RMDF!BB105,RMDF!BI105,RMDF!BP105,RMDF!BW105,RMDF!CD105,RMDF!CK105,RMDF!CR105,RMDF!CY105,RMDF!DF105,RMDF!DM105,RMDF!DT105), RMDF!EA105=ROUND(RMDF!EA105,4))</f>
        <v>1</v>
      </c>
      <c r="DY105" s="317">
        <f>RMDF!DY105</f>
        <v>0</v>
      </c>
      <c r="DZ105" s="318" t="str">
        <f>IF(DY105=0,"",_xlfn.XLOOKUP(DY105,StatePicklist!$1:$1,StatePicklist!$3:$3,"NA",0))</f>
        <v/>
      </c>
      <c r="EA105" s="297" t="str">
        <f ca="1">IF(RMDF!DZ105="", "", IF(ISNUMBER(MATCH(RMDF!DZ105, INDIRECT(DZ105), 0)), "OK", "Invalid"))</f>
        <v/>
      </c>
      <c r="EB105" s="281"/>
      <c r="EC105" s="281"/>
      <c r="ED105" s="281"/>
      <c r="EE105" s="281" t="b">
        <f>AND(RMDF!EH105&gt;=0, RMDF!EH105&lt;=1-SUM(RMDF!Z105,RMDF!AG105,RMDF!AN105,RMDF!AU105,RMDF!BB105,RMDF!BI105,RMDF!BP105,RMDF!BW105,RMDF!CD105,RMDF!CK105,RMDF!CR105,RMDF!CY105,RMDF!DF105,RMDF!DM105,RMDF!DT105,RMDF!EA105), RMDF!EH105=ROUND(RMDF!EH105,4))</f>
        <v>1</v>
      </c>
      <c r="EF105" s="317">
        <f>RMDF!EF105</f>
        <v>0</v>
      </c>
      <c r="EG105" s="318" t="str">
        <f>IF(EF105=0,"",_xlfn.XLOOKUP(EF105,StatePicklist!$1:$1,StatePicklist!$3:$3,"NA",0))</f>
        <v/>
      </c>
      <c r="EH105" s="297" t="str">
        <f ca="1">IF(RMDF!EG105="", "", IF(ISNUMBER(MATCH(RMDF!EG105, INDIRECT(EG105), 0)), "OK", "Invalid"))</f>
        <v/>
      </c>
      <c r="EI105" s="281"/>
      <c r="EJ105" s="281"/>
      <c r="EK105" s="281"/>
      <c r="EL105" s="281" t="b">
        <f>AND(RMDF!EO105&gt;=0, RMDF!EO105&lt;=1-SUM(RMDF!Z105,RMDF!AG105,RMDF!AN105,RMDF!AU105,RMDF!BB105,RMDF!BI105,RMDF!BP105,RMDF!BW105,RMDF!CD105,RMDF!CK105,RMDF!CR105,RMDF!CY105,RMDF!DF105,RMDF!DM105,RMDF!DT105,RMDF!EA105,RMDF!EH105), RMDF!EO105=ROUND(RMDF!EO105,4))</f>
        <v>1</v>
      </c>
      <c r="EM105" s="317">
        <f>RMDF!EM105</f>
        <v>0</v>
      </c>
      <c r="EN105" s="318" t="str">
        <f>IF(EM105=0,"",_xlfn.XLOOKUP(EM105,StatePicklist!$1:$1,StatePicklist!$3:$3,"NA",0))</f>
        <v/>
      </c>
      <c r="EO105" s="297" t="str">
        <f ca="1">IF(RMDF!EN105="", "", IF(ISNUMBER(MATCH(RMDF!EN105, INDIRECT(EN105), 0)), "OK", "Invalid"))</f>
        <v/>
      </c>
      <c r="EP105" s="281"/>
      <c r="EQ105" s="281"/>
      <c r="ER105" s="281"/>
      <c r="ES105" s="281" t="b">
        <f>AND(RMDF!EV105&gt;=0, RMDF!EV105&lt;=1-SUM(RMDF!Z105,RMDF!AG105,RMDF!AN105,RMDF!AU105,RMDF!BB105,RMDF!BI105,RMDF!BP105,RMDF!BW105,RMDF!CD105,RMDF!CK105,RMDF!CR105,RMDF!CY105,RMDF!DF105,RMDF!DM105,RMDF!DT105,RMDF!EA105,RMDF!EH105,RMDF!EO105), RMDF!EV105=ROUND(RMDF!EV105,4))</f>
        <v>1</v>
      </c>
      <c r="ET105" s="317">
        <f>RMDF!ET105</f>
        <v>0</v>
      </c>
      <c r="EU105" s="318" t="str">
        <f>IF(ET105=0,"",_xlfn.XLOOKUP(ET105,StatePicklist!$1:$1,StatePicklist!$3:$3,"NA",0))</f>
        <v/>
      </c>
      <c r="EV105" s="297" t="str">
        <f ca="1">IF(RMDF!EU105="", "", IF(ISNUMBER(MATCH(RMDF!EU105, INDIRECT(EU105), 0)), "OK", "Invalid"))</f>
        <v/>
      </c>
      <c r="EW105" s="281"/>
      <c r="EX105" s="281"/>
      <c r="EY105" s="281"/>
      <c r="EZ105" s="281" t="b">
        <f>AND(RMDF!FC105&gt;=0, RMDF!FC105&lt;=1-SUM(RMDF!Z105,RMDF!AG105,RMDF!AN105,RMDF!AU105,RMDF!BB105,RMDF!BI105,RMDF!BP105,RMDF!BW105,RMDF!CD105,RMDF!CK105,RMDF!CR105,RMDF!CY105,RMDF!DF105,RMDF!DM105,RMDF!DT105,RMDF!EA105,RMDF!EH105,RMDF!EO105,RMDF!EV105), RMDF!FC105=ROUND(RMDF!FC105,4))</f>
        <v>1</v>
      </c>
      <c r="FA105" s="317">
        <f>RMDF!FA105</f>
        <v>0</v>
      </c>
      <c r="FB105" s="318" t="str">
        <f>IF(FA105=0,"",_xlfn.XLOOKUP(FA105,StatePicklist!$1:$1,StatePicklist!$3:$3,"NA",0))</f>
        <v/>
      </c>
      <c r="FC105" s="297" t="str">
        <f ca="1">IF(RMDF!FB105="", "", IF(ISNUMBER(MATCH(RMDF!FB105, INDIRECT(FB105), 0)), "OK", "Invalid"))</f>
        <v/>
      </c>
    </row>
    <row r="106" spans="1:159" s="205" customFormat="1" ht="39.9" customHeight="1" x14ac:dyDescent="0.25">
      <c r="A106" s="206"/>
      <c r="B106" s="196"/>
      <c r="C106" s="197"/>
      <c r="D106" s="198"/>
      <c r="E106" s="199"/>
      <c r="F106" s="200"/>
      <c r="G106" s="201"/>
      <c r="H106" s="292"/>
      <c r="I106" s="305">
        <f>RMDF!I106</f>
        <v>0</v>
      </c>
      <c r="J106" s="305" t="str">
        <f>IF(I106=ProductCode!$B$30,"PDReclPost",IF(OR(I106=ProductCode!$C$30,I106=ProductCode!$E$30,I106=ProductCode!$G$30),"PDPreCon",IF(OR(I106=ProductCode!$D$30,I106=ProductCode!$F$30),"PDNotReclPost","")))</f>
        <v/>
      </c>
      <c r="K106" s="305" t="str">
        <f t="shared" si="12"/>
        <v/>
      </c>
      <c r="L106" s="289"/>
      <c r="M106" s="305" t="str">
        <f t="shared" si="12"/>
        <v/>
      </c>
      <c r="N106" s="289" t="b">
        <f>AND(RMDF!N106&gt;=0, RMDF!N106&lt;=1-RMDF!L106, RMDF!N106=ROUND(RMDF!N106,4))</f>
        <v>1</v>
      </c>
      <c r="O106" s="286" t="str">
        <f>IF(P106="","",IF(I106="","",IF(LEFT(I106,13)="Reclaimed pos",RawMaterialCode!$E$569,RawMaterialCode!$E$568)))</f>
        <v>Reclaimed pre-consumer mixed fibers (RM0578)</v>
      </c>
      <c r="P106" s="295">
        <f t="shared" si="13"/>
        <v>1</v>
      </c>
      <c r="Q106" s="202"/>
      <c r="R106" s="203"/>
      <c r="S106" s="204" t="str">
        <f t="shared" si="14"/>
        <v/>
      </c>
      <c r="T106" s="281"/>
      <c r="U106" s="281"/>
      <c r="V106" s="281"/>
      <c r="W106" s="281"/>
      <c r="X106" s="317">
        <f>RMDF!X106</f>
        <v>0</v>
      </c>
      <c r="Y106" s="318" t="str">
        <f>IF(X106=0,"",_xlfn.XLOOKUP(X106,StatePicklist!$1:$1,StatePicklist!$3:$3,"NA",0))</f>
        <v/>
      </c>
      <c r="Z106" s="297" t="str">
        <f ca="1">IF(RMDF!Y106="", "", IF(ISNUMBER(MATCH(RMDF!Y106, INDIRECT(Y106), 0)), "OK", "Invalid"))</f>
        <v/>
      </c>
      <c r="AA106" s="281"/>
      <c r="AB106" s="281"/>
      <c r="AC106" s="281"/>
      <c r="AD106" s="281" t="b">
        <f>AND(RMDF!AG106&gt;=0, RMDF!AG106&lt;=1-RMDF!Z106, RMDF!AG106=ROUND(RMDF!AG106,4))</f>
        <v>1</v>
      </c>
      <c r="AE106" s="317">
        <f>RMDF!AE106</f>
        <v>0</v>
      </c>
      <c r="AF106" s="318" t="str">
        <f>IF(AE106=0,"",_xlfn.XLOOKUP(AE106,StatePicklist!$1:$1,StatePicklist!$3:$3,"NA",0))</f>
        <v/>
      </c>
      <c r="AG106" s="297" t="str">
        <f ca="1">IF(RMDF!AF106="", "", IF(ISNUMBER(MATCH(RMDF!AF106, INDIRECT(AF106), 0)), "OK", "Invalid"))</f>
        <v/>
      </c>
      <c r="AH106" s="281"/>
      <c r="AI106" s="281"/>
      <c r="AJ106" s="281"/>
      <c r="AK106" s="281" t="b">
        <f>AND(RMDF!AN106&gt;=0, RMDF!AN106&lt;=1-SUM(RMDF!Z106,RMDF!AG106), RMDF!AN106=ROUND(RMDF!AN106,4))</f>
        <v>1</v>
      </c>
      <c r="AL106" s="317">
        <f>RMDF!AL106</f>
        <v>0</v>
      </c>
      <c r="AM106" s="318" t="str">
        <f>IF(AL106=0,"",_xlfn.XLOOKUP(AL106,StatePicklist!$1:$1,StatePicklist!$3:$3,"NA",0))</f>
        <v/>
      </c>
      <c r="AN106" s="297" t="str">
        <f ca="1">IF(RMDF!AM106="", "", IF(ISNUMBER(MATCH(RMDF!AM106, INDIRECT(AM106), 0)), "OK", "Invalid"))</f>
        <v/>
      </c>
      <c r="AO106" s="281"/>
      <c r="AP106" s="281"/>
      <c r="AQ106" s="281"/>
      <c r="AR106" s="281" t="b">
        <f>AND(RMDF!AU106&gt;=0, RMDF!AU106&lt;=1-SUM(RMDF!Z106,RMDF!AG106,RMDF!AN106), RMDF!AU106=ROUND(RMDF!AU106,4))</f>
        <v>1</v>
      </c>
      <c r="AS106" s="317">
        <f>RMDF!AS106</f>
        <v>0</v>
      </c>
      <c r="AT106" s="318" t="str">
        <f>IF(AS106=0,"",_xlfn.XLOOKUP(AS106,StatePicklist!$1:$1,StatePicklist!$3:$3,"NA",0))</f>
        <v/>
      </c>
      <c r="AU106" s="297" t="str">
        <f ca="1">IF(RMDF!AT106="", "", IF(ISNUMBER(MATCH(RMDF!AT106, INDIRECT(AT106), 0)), "OK", "Invalid"))</f>
        <v/>
      </c>
      <c r="AV106" s="281"/>
      <c r="AW106" s="281"/>
      <c r="AX106" s="281"/>
      <c r="AY106" s="281" t="b">
        <f>AND(RMDF!BB106&gt;=0, RMDF!BB106&lt;=1-SUM(RMDF!Z106,RMDF!AG106,RMDF!AN106,RMDF!AU106), RMDF!BB106=ROUND(RMDF!BB106,4))</f>
        <v>1</v>
      </c>
      <c r="AZ106" s="317">
        <f>RMDF!AZ106</f>
        <v>0</v>
      </c>
      <c r="BA106" s="318" t="str">
        <f>IF(AZ106=0,"",_xlfn.XLOOKUP(AZ106,StatePicklist!$1:$1,StatePicklist!$3:$3,"NA",0))</f>
        <v/>
      </c>
      <c r="BB106" s="297" t="str">
        <f ca="1">IF(RMDF!BA106="", "", IF(ISNUMBER(MATCH(RMDF!BA106, INDIRECT(BA106), 0)), "OK", "Invalid"))</f>
        <v/>
      </c>
      <c r="BC106" s="281"/>
      <c r="BD106" s="281"/>
      <c r="BE106" s="281"/>
      <c r="BF106" s="281" t="b">
        <f>AND(RMDF!BI106&gt;=0, RMDF!BI106&lt;=1-SUM(RMDF!Z106,RMDF!AG106,RMDF!AN106,RMDF!AU106,RMDF!BB106), RMDF!BI106=ROUND(RMDF!BI106,4))</f>
        <v>1</v>
      </c>
      <c r="BG106" s="317">
        <f>RMDF!BG106</f>
        <v>0</v>
      </c>
      <c r="BH106" s="318" t="str">
        <f>IF(BG106=0,"",_xlfn.XLOOKUP(BG106,StatePicklist!$1:$1,StatePicklist!$3:$3,"NA",0))</f>
        <v/>
      </c>
      <c r="BI106" s="297" t="str">
        <f ca="1">IF(RMDF!BH106="", "", IF(ISNUMBER(MATCH(RMDF!BH106, INDIRECT(BH106), 0)), "OK", "Invalid"))</f>
        <v/>
      </c>
      <c r="BJ106" s="281"/>
      <c r="BK106" s="281"/>
      <c r="BL106" s="281"/>
      <c r="BM106" s="281" t="b">
        <f>AND(RMDF!BP106&gt;=0, RMDF!BP106&lt;=1-SUM(RMDF!Z106,RMDF!AG106,RMDF!AN106,RMDF!AU106,RMDF!BB106,RMDF!BI106), RMDF!BP106=ROUND(RMDF!BP106,4))</f>
        <v>1</v>
      </c>
      <c r="BN106" s="317">
        <f>RMDF!BN106</f>
        <v>0</v>
      </c>
      <c r="BO106" s="318" t="str">
        <f>IF(BN106=0,"",_xlfn.XLOOKUP(BN106,StatePicklist!$1:$1,StatePicklist!$3:$3,"NA",0))</f>
        <v/>
      </c>
      <c r="BP106" s="297" t="str">
        <f ca="1">IF(RMDF!BO106="", "", IF(ISNUMBER(MATCH(RMDF!BO106, INDIRECT(BO106), 0)), "OK", "Invalid"))</f>
        <v/>
      </c>
      <c r="BQ106" s="281"/>
      <c r="BR106" s="281"/>
      <c r="BS106" s="281"/>
      <c r="BT106" s="281" t="b">
        <f>AND(RMDF!BW106&gt;=0, RMDF!BW106&lt;=1-SUM(RMDF!Z106,RMDF!AG106,RMDF!AN106,RMDF!AU106,RMDF!BB106,RMDF!BI106,RMDF!BP106), RMDF!BW106=ROUND(RMDF!BW106,4))</f>
        <v>1</v>
      </c>
      <c r="BU106" s="317">
        <f>RMDF!BU106</f>
        <v>0</v>
      </c>
      <c r="BV106" s="318" t="str">
        <f>IF(BU106=0,"",_xlfn.XLOOKUP(BU106,StatePicklist!$1:$1,StatePicklist!$3:$3,"NA",0))</f>
        <v/>
      </c>
      <c r="BW106" s="297" t="str">
        <f ca="1">IF(RMDF!BV106="", "", IF(ISNUMBER(MATCH(RMDF!BV106, INDIRECT(BV106), 0)), "OK", "Invalid"))</f>
        <v/>
      </c>
      <c r="BX106" s="281"/>
      <c r="BY106" s="281"/>
      <c r="BZ106" s="281"/>
      <c r="CA106" s="281" t="b">
        <f>AND(RMDF!CD106&gt;=0, RMDF!CD106&lt;=1-SUM(RMDF!Z106,RMDF!AG106,RMDF!AN106,RMDF!AU106,RMDF!BB106,RMDF!BI106,RMDF!BP106,RMDF!BW106), RMDF!CD106=ROUND(RMDF!CD106,4))</f>
        <v>1</v>
      </c>
      <c r="CB106" s="317">
        <f>RMDF!CB106</f>
        <v>0</v>
      </c>
      <c r="CC106" s="318" t="str">
        <f>IF(CB106=0,"",_xlfn.XLOOKUP(CB106,StatePicklist!$1:$1,StatePicklist!$3:$3,"NA",0))</f>
        <v/>
      </c>
      <c r="CD106" s="297" t="str">
        <f ca="1">IF(RMDF!CC106="", "", IF(ISNUMBER(MATCH(RMDF!CC106, INDIRECT(CC106), 0)), "OK", "Invalid"))</f>
        <v/>
      </c>
      <c r="CE106" s="281"/>
      <c r="CF106" s="281"/>
      <c r="CG106" s="281"/>
      <c r="CH106" s="281" t="b">
        <f>AND(RMDF!CK106&gt;=0, RMDF!CK106&lt;=1-SUM(RMDF!Z106,RMDF!AG106,RMDF!AN106,RMDF!AU106,RMDF!BB106,RMDF!BI106,RMDF!BP106,RMDF!BW106,RMDF!CD106), RMDF!CK106=ROUND(RMDF!CK106,4))</f>
        <v>1</v>
      </c>
      <c r="CI106" s="317">
        <f>RMDF!CI106</f>
        <v>0</v>
      </c>
      <c r="CJ106" s="318" t="str">
        <f>IF(CI106=0,"",_xlfn.XLOOKUP(CI106,StatePicklist!$1:$1,StatePicklist!$3:$3,"NA",0))</f>
        <v/>
      </c>
      <c r="CK106" s="297" t="str">
        <f ca="1">IF(RMDF!CJ106="", "", IF(ISNUMBER(MATCH(RMDF!CJ106, INDIRECT(CJ106), 0)), "OK", "Invalid"))</f>
        <v/>
      </c>
      <c r="CL106" s="281"/>
      <c r="CM106" s="281"/>
      <c r="CN106" s="281"/>
      <c r="CO106" s="281" t="b">
        <f>AND(RMDF!CR106&gt;=0, RMDF!CR106&lt;=1-SUM(RMDF!Z106,RMDF!AG106,RMDF!AN106,RMDF!AU106,RMDF!BB106,RMDF!BI106,RMDF!BP106,RMDF!BW106,RMDF!CD106,RMDF!CK106), RMDF!CR106=ROUND(RMDF!CR106,4))</f>
        <v>1</v>
      </c>
      <c r="CP106" s="317">
        <f>RMDF!CP106</f>
        <v>0</v>
      </c>
      <c r="CQ106" s="318" t="str">
        <f>IF(CP106=0,"",_xlfn.XLOOKUP(CP106,StatePicklist!$1:$1,StatePicklist!$3:$3,"NA",0))</f>
        <v/>
      </c>
      <c r="CR106" s="297" t="str">
        <f ca="1">IF(RMDF!CQ106="", "", IF(ISNUMBER(MATCH(RMDF!CQ106, INDIRECT(CQ106), 0)), "OK", "Invalid"))</f>
        <v/>
      </c>
      <c r="CS106" s="281"/>
      <c r="CT106" s="281"/>
      <c r="CU106" s="281"/>
      <c r="CV106" s="281" t="b">
        <f>AND(RMDF!CY106&gt;=0, RMDF!CY106&lt;=1-SUM(RMDF!Z106,RMDF!AG106,RMDF!AN106,RMDF!AU106,RMDF!BB106,RMDF!BI106,RMDF!BP106,RMDF!BW106,RMDF!CD106,RMDF!CK106,RMDF!CR106), RMDF!CY106=ROUND(RMDF!CY106,4))</f>
        <v>1</v>
      </c>
      <c r="CW106" s="317">
        <f>RMDF!CW106</f>
        <v>0</v>
      </c>
      <c r="CX106" s="318" t="str">
        <f>IF(CW106=0,"",_xlfn.XLOOKUP(CW106,StatePicklist!$1:$1,StatePicklist!$3:$3,"NA",0))</f>
        <v/>
      </c>
      <c r="CY106" s="297" t="str">
        <f ca="1">IF(RMDF!CX106="", "", IF(ISNUMBER(MATCH(RMDF!CX106, INDIRECT(CX106), 0)), "OK", "Invalid"))</f>
        <v/>
      </c>
      <c r="CZ106" s="281"/>
      <c r="DA106" s="281"/>
      <c r="DB106" s="281"/>
      <c r="DC106" s="281" t="b">
        <f>AND(RMDF!DF106&gt;=0, RMDF!DF106&lt;=1-SUM(RMDF!Z106,RMDF!AG106,RMDF!AN106,RMDF!AU106,RMDF!BB106,RMDF!BI106,RMDF!BP106,RMDF!BW106,RMDF!CD106,RMDF!CK106,RMDF!CR106,RMDF!CY106), RMDF!DF106=ROUND(RMDF!DF106,4))</f>
        <v>1</v>
      </c>
      <c r="DD106" s="317">
        <f>RMDF!DD106</f>
        <v>0</v>
      </c>
      <c r="DE106" s="318" t="str">
        <f>IF(DD106=0,"",_xlfn.XLOOKUP(DD106,StatePicklist!$1:$1,StatePicklist!$3:$3,"NA",0))</f>
        <v/>
      </c>
      <c r="DF106" s="297" t="str">
        <f ca="1">IF(RMDF!DE106="", "", IF(ISNUMBER(MATCH(RMDF!DE106, INDIRECT(DE106), 0)), "OK", "Invalid"))</f>
        <v/>
      </c>
      <c r="DG106" s="281"/>
      <c r="DH106" s="281"/>
      <c r="DI106" s="281"/>
      <c r="DJ106" s="281" t="b">
        <f>AND(RMDF!DM106&gt;=0, RMDF!DM106&lt;=1-SUM(RMDF!Z106,RMDF!AG106,RMDF!AN106,RMDF!AU106,RMDF!BB106,RMDF!BI106,RMDF!BP106,RMDF!BW106,RMDF!CD106,RMDF!CK106,RMDF!CR106,RMDF!CY106,RMDF!DF106), RMDF!DM106=ROUND(RMDF!DM106,4))</f>
        <v>1</v>
      </c>
      <c r="DK106" s="317">
        <f>RMDF!DK106</f>
        <v>0</v>
      </c>
      <c r="DL106" s="318" t="str">
        <f>IF(DK106=0,"",_xlfn.XLOOKUP(DK106,StatePicklist!$1:$1,StatePicklist!$3:$3,"NA",0))</f>
        <v/>
      </c>
      <c r="DM106" s="297" t="str">
        <f ca="1">IF(RMDF!DL106="", "", IF(ISNUMBER(MATCH(RMDF!DL106, INDIRECT(DL106), 0)), "OK", "Invalid"))</f>
        <v/>
      </c>
      <c r="DN106" s="281"/>
      <c r="DO106" s="281"/>
      <c r="DP106" s="281"/>
      <c r="DQ106" s="281" t="b">
        <f>AND(RMDF!DT106&gt;=0, RMDF!DT106&lt;=1-SUM(RMDF!Z106,RMDF!AG106,RMDF!AN106,RMDF!AU106,RMDF!BB106,RMDF!BI106,RMDF!BP106,RMDF!BW106,RMDF!CD106,RMDF!CK106,RMDF!CR106,RMDF!CY106,RMDF!DF106,RMDF!DM106), RMDF!DT106=ROUND(RMDF!DT106,4))</f>
        <v>1</v>
      </c>
      <c r="DR106" s="317">
        <f>RMDF!DR106</f>
        <v>0</v>
      </c>
      <c r="DS106" s="318" t="str">
        <f>IF(DR106=0,"",_xlfn.XLOOKUP(DR106,StatePicklist!$1:$1,StatePicklist!$3:$3,"NA",0))</f>
        <v/>
      </c>
      <c r="DT106" s="297" t="str">
        <f ca="1">IF(RMDF!DS106="", "", IF(ISNUMBER(MATCH(RMDF!DS106, INDIRECT(DS106), 0)), "OK", "Invalid"))</f>
        <v/>
      </c>
      <c r="DU106" s="281"/>
      <c r="DV106" s="281"/>
      <c r="DW106" s="281"/>
      <c r="DX106" s="281" t="b">
        <f>AND(RMDF!EA106&gt;=0, RMDF!EA106&lt;=1-SUM(RMDF!Z106,RMDF!AG106,RMDF!AN106,RMDF!AU106,RMDF!BB106,RMDF!BI106,RMDF!BP106,RMDF!BW106,RMDF!CD106,RMDF!CK106,RMDF!CR106,RMDF!CY106,RMDF!DF106,RMDF!DM106,RMDF!DT106), RMDF!EA106=ROUND(RMDF!EA106,4))</f>
        <v>1</v>
      </c>
      <c r="DY106" s="317">
        <f>RMDF!DY106</f>
        <v>0</v>
      </c>
      <c r="DZ106" s="318" t="str">
        <f>IF(DY106=0,"",_xlfn.XLOOKUP(DY106,StatePicklist!$1:$1,StatePicklist!$3:$3,"NA",0))</f>
        <v/>
      </c>
      <c r="EA106" s="297" t="str">
        <f ca="1">IF(RMDF!DZ106="", "", IF(ISNUMBER(MATCH(RMDF!DZ106, INDIRECT(DZ106), 0)), "OK", "Invalid"))</f>
        <v/>
      </c>
      <c r="EB106" s="281"/>
      <c r="EC106" s="281"/>
      <c r="ED106" s="281"/>
      <c r="EE106" s="281" t="b">
        <f>AND(RMDF!EH106&gt;=0, RMDF!EH106&lt;=1-SUM(RMDF!Z106,RMDF!AG106,RMDF!AN106,RMDF!AU106,RMDF!BB106,RMDF!BI106,RMDF!BP106,RMDF!BW106,RMDF!CD106,RMDF!CK106,RMDF!CR106,RMDF!CY106,RMDF!DF106,RMDF!DM106,RMDF!DT106,RMDF!EA106), RMDF!EH106=ROUND(RMDF!EH106,4))</f>
        <v>1</v>
      </c>
      <c r="EF106" s="317">
        <f>RMDF!EF106</f>
        <v>0</v>
      </c>
      <c r="EG106" s="318" t="str">
        <f>IF(EF106=0,"",_xlfn.XLOOKUP(EF106,StatePicklist!$1:$1,StatePicklist!$3:$3,"NA",0))</f>
        <v/>
      </c>
      <c r="EH106" s="297" t="str">
        <f ca="1">IF(RMDF!EG106="", "", IF(ISNUMBER(MATCH(RMDF!EG106, INDIRECT(EG106), 0)), "OK", "Invalid"))</f>
        <v/>
      </c>
      <c r="EI106" s="281"/>
      <c r="EJ106" s="281"/>
      <c r="EK106" s="281"/>
      <c r="EL106" s="281" t="b">
        <f>AND(RMDF!EO106&gt;=0, RMDF!EO106&lt;=1-SUM(RMDF!Z106,RMDF!AG106,RMDF!AN106,RMDF!AU106,RMDF!BB106,RMDF!BI106,RMDF!BP106,RMDF!BW106,RMDF!CD106,RMDF!CK106,RMDF!CR106,RMDF!CY106,RMDF!DF106,RMDF!DM106,RMDF!DT106,RMDF!EA106,RMDF!EH106), RMDF!EO106=ROUND(RMDF!EO106,4))</f>
        <v>1</v>
      </c>
      <c r="EM106" s="317">
        <f>RMDF!EM106</f>
        <v>0</v>
      </c>
      <c r="EN106" s="318" t="str">
        <f>IF(EM106=0,"",_xlfn.XLOOKUP(EM106,StatePicklist!$1:$1,StatePicklist!$3:$3,"NA",0))</f>
        <v/>
      </c>
      <c r="EO106" s="297" t="str">
        <f ca="1">IF(RMDF!EN106="", "", IF(ISNUMBER(MATCH(RMDF!EN106, INDIRECT(EN106), 0)), "OK", "Invalid"))</f>
        <v/>
      </c>
      <c r="EP106" s="281"/>
      <c r="EQ106" s="281"/>
      <c r="ER106" s="281"/>
      <c r="ES106" s="281" t="b">
        <f>AND(RMDF!EV106&gt;=0, RMDF!EV106&lt;=1-SUM(RMDF!Z106,RMDF!AG106,RMDF!AN106,RMDF!AU106,RMDF!BB106,RMDF!BI106,RMDF!BP106,RMDF!BW106,RMDF!CD106,RMDF!CK106,RMDF!CR106,RMDF!CY106,RMDF!DF106,RMDF!DM106,RMDF!DT106,RMDF!EA106,RMDF!EH106,RMDF!EO106), RMDF!EV106=ROUND(RMDF!EV106,4))</f>
        <v>1</v>
      </c>
      <c r="ET106" s="317">
        <f>RMDF!ET106</f>
        <v>0</v>
      </c>
      <c r="EU106" s="318" t="str">
        <f>IF(ET106=0,"",_xlfn.XLOOKUP(ET106,StatePicklist!$1:$1,StatePicklist!$3:$3,"NA",0))</f>
        <v/>
      </c>
      <c r="EV106" s="297" t="str">
        <f ca="1">IF(RMDF!EU106="", "", IF(ISNUMBER(MATCH(RMDF!EU106, INDIRECT(EU106), 0)), "OK", "Invalid"))</f>
        <v/>
      </c>
      <c r="EW106" s="281"/>
      <c r="EX106" s="281"/>
      <c r="EY106" s="281"/>
      <c r="EZ106" s="281" t="b">
        <f>AND(RMDF!FC106&gt;=0, RMDF!FC106&lt;=1-SUM(RMDF!Z106,RMDF!AG106,RMDF!AN106,RMDF!AU106,RMDF!BB106,RMDF!BI106,RMDF!BP106,RMDF!BW106,RMDF!CD106,RMDF!CK106,RMDF!CR106,RMDF!CY106,RMDF!DF106,RMDF!DM106,RMDF!DT106,RMDF!EA106,RMDF!EH106,RMDF!EO106,RMDF!EV106), RMDF!FC106=ROUND(RMDF!FC106,4))</f>
        <v>1</v>
      </c>
      <c r="FA106" s="317">
        <f>RMDF!FA106</f>
        <v>0</v>
      </c>
      <c r="FB106" s="318" t="str">
        <f>IF(FA106=0,"",_xlfn.XLOOKUP(FA106,StatePicklist!$1:$1,StatePicklist!$3:$3,"NA",0))</f>
        <v/>
      </c>
      <c r="FC106" s="297" t="str">
        <f ca="1">IF(RMDF!FB106="", "", IF(ISNUMBER(MATCH(RMDF!FB106, INDIRECT(FB106), 0)), "OK", "Invalid"))</f>
        <v/>
      </c>
    </row>
    <row r="107" spans="1:159" s="205" customFormat="1" ht="39.9" customHeight="1" x14ac:dyDescent="0.25">
      <c r="A107" s="206"/>
      <c r="B107" s="196"/>
      <c r="C107" s="197"/>
      <c r="D107" s="198"/>
      <c r="E107" s="199"/>
      <c r="F107" s="200"/>
      <c r="G107" s="201"/>
      <c r="H107" s="292"/>
      <c r="I107" s="305">
        <f>RMDF!I107</f>
        <v>0</v>
      </c>
      <c r="J107" s="305" t="str">
        <f>IF(I107=ProductCode!$B$30,"PDReclPost",IF(OR(I107=ProductCode!$C$30,I107=ProductCode!$E$30,I107=ProductCode!$G$30),"PDPreCon",IF(OR(I107=ProductCode!$D$30,I107=ProductCode!$F$30),"PDNotReclPost","")))</f>
        <v/>
      </c>
      <c r="K107" s="305" t="str">
        <f t="shared" si="12"/>
        <v/>
      </c>
      <c r="L107" s="289"/>
      <c r="M107" s="305" t="str">
        <f t="shared" si="12"/>
        <v/>
      </c>
      <c r="N107" s="289" t="b">
        <f>AND(RMDF!N107&gt;=0, RMDF!N107&lt;=1-RMDF!L107, RMDF!N107=ROUND(RMDF!N107,4))</f>
        <v>1</v>
      </c>
      <c r="O107" s="286" t="str">
        <f>IF(P107="","",IF(I107="","",IF(LEFT(I107,13)="Reclaimed pos",RawMaterialCode!$E$569,RawMaterialCode!$E$568)))</f>
        <v>Reclaimed pre-consumer mixed fibers (RM0578)</v>
      </c>
      <c r="P107" s="295">
        <f t="shared" si="13"/>
        <v>1</v>
      </c>
      <c r="Q107" s="202"/>
      <c r="R107" s="203"/>
      <c r="S107" s="204" t="str">
        <f t="shared" si="14"/>
        <v/>
      </c>
      <c r="T107" s="281"/>
      <c r="U107" s="281"/>
      <c r="V107" s="281"/>
      <c r="W107" s="281"/>
      <c r="X107" s="317">
        <f>RMDF!X107</f>
        <v>0</v>
      </c>
      <c r="Y107" s="318" t="str">
        <f>IF(X107=0,"",_xlfn.XLOOKUP(X107,StatePicklist!$1:$1,StatePicklist!$3:$3,"NA",0))</f>
        <v/>
      </c>
      <c r="Z107" s="297" t="str">
        <f ca="1">IF(RMDF!Y107="", "", IF(ISNUMBER(MATCH(RMDF!Y107, INDIRECT(Y107), 0)), "OK", "Invalid"))</f>
        <v/>
      </c>
      <c r="AA107" s="281"/>
      <c r="AB107" s="281"/>
      <c r="AC107" s="281"/>
      <c r="AD107" s="281" t="b">
        <f>AND(RMDF!AG107&gt;=0, RMDF!AG107&lt;=1-RMDF!Z107, RMDF!AG107=ROUND(RMDF!AG107,4))</f>
        <v>1</v>
      </c>
      <c r="AE107" s="317">
        <f>RMDF!AE107</f>
        <v>0</v>
      </c>
      <c r="AF107" s="318" t="str">
        <f>IF(AE107=0,"",_xlfn.XLOOKUP(AE107,StatePicklist!$1:$1,StatePicklist!$3:$3,"NA",0))</f>
        <v/>
      </c>
      <c r="AG107" s="297" t="str">
        <f ca="1">IF(RMDF!AF107="", "", IF(ISNUMBER(MATCH(RMDF!AF107, INDIRECT(AF107), 0)), "OK", "Invalid"))</f>
        <v/>
      </c>
      <c r="AH107" s="281"/>
      <c r="AI107" s="281"/>
      <c r="AJ107" s="281"/>
      <c r="AK107" s="281" t="b">
        <f>AND(RMDF!AN107&gt;=0, RMDF!AN107&lt;=1-SUM(RMDF!Z107,RMDF!AG107), RMDF!AN107=ROUND(RMDF!AN107,4))</f>
        <v>1</v>
      </c>
      <c r="AL107" s="317">
        <f>RMDF!AL107</f>
        <v>0</v>
      </c>
      <c r="AM107" s="318" t="str">
        <f>IF(AL107=0,"",_xlfn.XLOOKUP(AL107,StatePicklist!$1:$1,StatePicklist!$3:$3,"NA",0))</f>
        <v/>
      </c>
      <c r="AN107" s="297" t="str">
        <f ca="1">IF(RMDF!AM107="", "", IF(ISNUMBER(MATCH(RMDF!AM107, INDIRECT(AM107), 0)), "OK", "Invalid"))</f>
        <v/>
      </c>
      <c r="AO107" s="281"/>
      <c r="AP107" s="281"/>
      <c r="AQ107" s="281"/>
      <c r="AR107" s="281" t="b">
        <f>AND(RMDF!AU107&gt;=0, RMDF!AU107&lt;=1-SUM(RMDF!Z107,RMDF!AG107,RMDF!AN107), RMDF!AU107=ROUND(RMDF!AU107,4))</f>
        <v>1</v>
      </c>
      <c r="AS107" s="317">
        <f>RMDF!AS107</f>
        <v>0</v>
      </c>
      <c r="AT107" s="318" t="str">
        <f>IF(AS107=0,"",_xlfn.XLOOKUP(AS107,StatePicklist!$1:$1,StatePicklist!$3:$3,"NA",0))</f>
        <v/>
      </c>
      <c r="AU107" s="297" t="str">
        <f ca="1">IF(RMDF!AT107="", "", IF(ISNUMBER(MATCH(RMDF!AT107, INDIRECT(AT107), 0)), "OK", "Invalid"))</f>
        <v/>
      </c>
      <c r="AV107" s="281"/>
      <c r="AW107" s="281"/>
      <c r="AX107" s="281"/>
      <c r="AY107" s="281" t="b">
        <f>AND(RMDF!BB107&gt;=0, RMDF!BB107&lt;=1-SUM(RMDF!Z107,RMDF!AG107,RMDF!AN107,RMDF!AU107), RMDF!BB107=ROUND(RMDF!BB107,4))</f>
        <v>1</v>
      </c>
      <c r="AZ107" s="317">
        <f>RMDF!AZ107</f>
        <v>0</v>
      </c>
      <c r="BA107" s="318" t="str">
        <f>IF(AZ107=0,"",_xlfn.XLOOKUP(AZ107,StatePicklist!$1:$1,StatePicklist!$3:$3,"NA",0))</f>
        <v/>
      </c>
      <c r="BB107" s="297" t="str">
        <f ca="1">IF(RMDF!BA107="", "", IF(ISNUMBER(MATCH(RMDF!BA107, INDIRECT(BA107), 0)), "OK", "Invalid"))</f>
        <v/>
      </c>
      <c r="BC107" s="281"/>
      <c r="BD107" s="281"/>
      <c r="BE107" s="281"/>
      <c r="BF107" s="281" t="b">
        <f>AND(RMDF!BI107&gt;=0, RMDF!BI107&lt;=1-SUM(RMDF!Z107,RMDF!AG107,RMDF!AN107,RMDF!AU107,RMDF!BB107), RMDF!BI107=ROUND(RMDF!BI107,4))</f>
        <v>1</v>
      </c>
      <c r="BG107" s="317">
        <f>RMDF!BG107</f>
        <v>0</v>
      </c>
      <c r="BH107" s="318" t="str">
        <f>IF(BG107=0,"",_xlfn.XLOOKUP(BG107,StatePicklist!$1:$1,StatePicklist!$3:$3,"NA",0))</f>
        <v/>
      </c>
      <c r="BI107" s="297" t="str">
        <f ca="1">IF(RMDF!BH107="", "", IF(ISNUMBER(MATCH(RMDF!BH107, INDIRECT(BH107), 0)), "OK", "Invalid"))</f>
        <v/>
      </c>
      <c r="BJ107" s="281"/>
      <c r="BK107" s="281"/>
      <c r="BL107" s="281"/>
      <c r="BM107" s="281" t="b">
        <f>AND(RMDF!BP107&gt;=0, RMDF!BP107&lt;=1-SUM(RMDF!Z107,RMDF!AG107,RMDF!AN107,RMDF!AU107,RMDF!BB107,RMDF!BI107), RMDF!BP107=ROUND(RMDF!BP107,4))</f>
        <v>1</v>
      </c>
      <c r="BN107" s="317">
        <f>RMDF!BN107</f>
        <v>0</v>
      </c>
      <c r="BO107" s="318" t="str">
        <f>IF(BN107=0,"",_xlfn.XLOOKUP(BN107,StatePicklist!$1:$1,StatePicklist!$3:$3,"NA",0))</f>
        <v/>
      </c>
      <c r="BP107" s="297" t="str">
        <f ca="1">IF(RMDF!BO107="", "", IF(ISNUMBER(MATCH(RMDF!BO107, INDIRECT(BO107), 0)), "OK", "Invalid"))</f>
        <v/>
      </c>
      <c r="BQ107" s="281"/>
      <c r="BR107" s="281"/>
      <c r="BS107" s="281"/>
      <c r="BT107" s="281" t="b">
        <f>AND(RMDF!BW107&gt;=0, RMDF!BW107&lt;=1-SUM(RMDF!Z107,RMDF!AG107,RMDF!AN107,RMDF!AU107,RMDF!BB107,RMDF!BI107,RMDF!BP107), RMDF!BW107=ROUND(RMDF!BW107,4))</f>
        <v>1</v>
      </c>
      <c r="BU107" s="317">
        <f>RMDF!BU107</f>
        <v>0</v>
      </c>
      <c r="BV107" s="318" t="str">
        <f>IF(BU107=0,"",_xlfn.XLOOKUP(BU107,StatePicklist!$1:$1,StatePicklist!$3:$3,"NA",0))</f>
        <v/>
      </c>
      <c r="BW107" s="297" t="str">
        <f ca="1">IF(RMDF!BV107="", "", IF(ISNUMBER(MATCH(RMDF!BV107, INDIRECT(BV107), 0)), "OK", "Invalid"))</f>
        <v/>
      </c>
      <c r="BX107" s="281"/>
      <c r="BY107" s="281"/>
      <c r="BZ107" s="281"/>
      <c r="CA107" s="281" t="b">
        <f>AND(RMDF!CD107&gt;=0, RMDF!CD107&lt;=1-SUM(RMDF!Z107,RMDF!AG107,RMDF!AN107,RMDF!AU107,RMDF!BB107,RMDF!BI107,RMDF!BP107,RMDF!BW107), RMDF!CD107=ROUND(RMDF!CD107,4))</f>
        <v>1</v>
      </c>
      <c r="CB107" s="317">
        <f>RMDF!CB107</f>
        <v>0</v>
      </c>
      <c r="CC107" s="318" t="str">
        <f>IF(CB107=0,"",_xlfn.XLOOKUP(CB107,StatePicklist!$1:$1,StatePicklist!$3:$3,"NA",0))</f>
        <v/>
      </c>
      <c r="CD107" s="297" t="str">
        <f ca="1">IF(RMDF!CC107="", "", IF(ISNUMBER(MATCH(RMDF!CC107, INDIRECT(CC107), 0)), "OK", "Invalid"))</f>
        <v/>
      </c>
      <c r="CE107" s="281"/>
      <c r="CF107" s="281"/>
      <c r="CG107" s="281"/>
      <c r="CH107" s="281" t="b">
        <f>AND(RMDF!CK107&gt;=0, RMDF!CK107&lt;=1-SUM(RMDF!Z107,RMDF!AG107,RMDF!AN107,RMDF!AU107,RMDF!BB107,RMDF!BI107,RMDF!BP107,RMDF!BW107,RMDF!CD107), RMDF!CK107=ROUND(RMDF!CK107,4))</f>
        <v>1</v>
      </c>
      <c r="CI107" s="317">
        <f>RMDF!CI107</f>
        <v>0</v>
      </c>
      <c r="CJ107" s="318" t="str">
        <f>IF(CI107=0,"",_xlfn.XLOOKUP(CI107,StatePicklist!$1:$1,StatePicklist!$3:$3,"NA",0))</f>
        <v/>
      </c>
      <c r="CK107" s="297" t="str">
        <f ca="1">IF(RMDF!CJ107="", "", IF(ISNUMBER(MATCH(RMDF!CJ107, INDIRECT(CJ107), 0)), "OK", "Invalid"))</f>
        <v/>
      </c>
      <c r="CL107" s="281"/>
      <c r="CM107" s="281"/>
      <c r="CN107" s="281"/>
      <c r="CO107" s="281" t="b">
        <f>AND(RMDF!CR107&gt;=0, RMDF!CR107&lt;=1-SUM(RMDF!Z107,RMDF!AG107,RMDF!AN107,RMDF!AU107,RMDF!BB107,RMDF!BI107,RMDF!BP107,RMDF!BW107,RMDF!CD107,RMDF!CK107), RMDF!CR107=ROUND(RMDF!CR107,4))</f>
        <v>1</v>
      </c>
      <c r="CP107" s="317">
        <f>RMDF!CP107</f>
        <v>0</v>
      </c>
      <c r="CQ107" s="318" t="str">
        <f>IF(CP107=0,"",_xlfn.XLOOKUP(CP107,StatePicklist!$1:$1,StatePicklist!$3:$3,"NA",0))</f>
        <v/>
      </c>
      <c r="CR107" s="297" t="str">
        <f ca="1">IF(RMDF!CQ107="", "", IF(ISNUMBER(MATCH(RMDF!CQ107, INDIRECT(CQ107), 0)), "OK", "Invalid"))</f>
        <v/>
      </c>
      <c r="CS107" s="281"/>
      <c r="CT107" s="281"/>
      <c r="CU107" s="281"/>
      <c r="CV107" s="281" t="b">
        <f>AND(RMDF!CY107&gt;=0, RMDF!CY107&lt;=1-SUM(RMDF!Z107,RMDF!AG107,RMDF!AN107,RMDF!AU107,RMDF!BB107,RMDF!BI107,RMDF!BP107,RMDF!BW107,RMDF!CD107,RMDF!CK107,RMDF!CR107), RMDF!CY107=ROUND(RMDF!CY107,4))</f>
        <v>1</v>
      </c>
      <c r="CW107" s="317">
        <f>RMDF!CW107</f>
        <v>0</v>
      </c>
      <c r="CX107" s="318" t="str">
        <f>IF(CW107=0,"",_xlfn.XLOOKUP(CW107,StatePicklist!$1:$1,StatePicklist!$3:$3,"NA",0))</f>
        <v/>
      </c>
      <c r="CY107" s="297" t="str">
        <f ca="1">IF(RMDF!CX107="", "", IF(ISNUMBER(MATCH(RMDF!CX107, INDIRECT(CX107), 0)), "OK", "Invalid"))</f>
        <v/>
      </c>
      <c r="CZ107" s="281"/>
      <c r="DA107" s="281"/>
      <c r="DB107" s="281"/>
      <c r="DC107" s="281" t="b">
        <f>AND(RMDF!DF107&gt;=0, RMDF!DF107&lt;=1-SUM(RMDF!Z107,RMDF!AG107,RMDF!AN107,RMDF!AU107,RMDF!BB107,RMDF!BI107,RMDF!BP107,RMDF!BW107,RMDF!CD107,RMDF!CK107,RMDF!CR107,RMDF!CY107), RMDF!DF107=ROUND(RMDF!DF107,4))</f>
        <v>1</v>
      </c>
      <c r="DD107" s="317">
        <f>RMDF!DD107</f>
        <v>0</v>
      </c>
      <c r="DE107" s="318" t="str">
        <f>IF(DD107=0,"",_xlfn.XLOOKUP(DD107,StatePicklist!$1:$1,StatePicklist!$3:$3,"NA",0))</f>
        <v/>
      </c>
      <c r="DF107" s="297" t="str">
        <f ca="1">IF(RMDF!DE107="", "", IF(ISNUMBER(MATCH(RMDF!DE107, INDIRECT(DE107), 0)), "OK", "Invalid"))</f>
        <v/>
      </c>
      <c r="DG107" s="281"/>
      <c r="DH107" s="281"/>
      <c r="DI107" s="281"/>
      <c r="DJ107" s="281" t="b">
        <f>AND(RMDF!DM107&gt;=0, RMDF!DM107&lt;=1-SUM(RMDF!Z107,RMDF!AG107,RMDF!AN107,RMDF!AU107,RMDF!BB107,RMDF!BI107,RMDF!BP107,RMDF!BW107,RMDF!CD107,RMDF!CK107,RMDF!CR107,RMDF!CY107,RMDF!DF107), RMDF!DM107=ROUND(RMDF!DM107,4))</f>
        <v>1</v>
      </c>
      <c r="DK107" s="317">
        <f>RMDF!DK107</f>
        <v>0</v>
      </c>
      <c r="DL107" s="318" t="str">
        <f>IF(DK107=0,"",_xlfn.XLOOKUP(DK107,StatePicklist!$1:$1,StatePicklist!$3:$3,"NA",0))</f>
        <v/>
      </c>
      <c r="DM107" s="297" t="str">
        <f ca="1">IF(RMDF!DL107="", "", IF(ISNUMBER(MATCH(RMDF!DL107, INDIRECT(DL107), 0)), "OK", "Invalid"))</f>
        <v/>
      </c>
      <c r="DN107" s="281"/>
      <c r="DO107" s="281"/>
      <c r="DP107" s="281"/>
      <c r="DQ107" s="281" t="b">
        <f>AND(RMDF!DT107&gt;=0, RMDF!DT107&lt;=1-SUM(RMDF!Z107,RMDF!AG107,RMDF!AN107,RMDF!AU107,RMDF!BB107,RMDF!BI107,RMDF!BP107,RMDF!BW107,RMDF!CD107,RMDF!CK107,RMDF!CR107,RMDF!CY107,RMDF!DF107,RMDF!DM107), RMDF!DT107=ROUND(RMDF!DT107,4))</f>
        <v>1</v>
      </c>
      <c r="DR107" s="317">
        <f>RMDF!DR107</f>
        <v>0</v>
      </c>
      <c r="DS107" s="318" t="str">
        <f>IF(DR107=0,"",_xlfn.XLOOKUP(DR107,StatePicklist!$1:$1,StatePicklist!$3:$3,"NA",0))</f>
        <v/>
      </c>
      <c r="DT107" s="297" t="str">
        <f ca="1">IF(RMDF!DS107="", "", IF(ISNUMBER(MATCH(RMDF!DS107, INDIRECT(DS107), 0)), "OK", "Invalid"))</f>
        <v/>
      </c>
      <c r="DU107" s="281"/>
      <c r="DV107" s="281"/>
      <c r="DW107" s="281"/>
      <c r="DX107" s="281" t="b">
        <f>AND(RMDF!EA107&gt;=0, RMDF!EA107&lt;=1-SUM(RMDF!Z107,RMDF!AG107,RMDF!AN107,RMDF!AU107,RMDF!BB107,RMDF!BI107,RMDF!BP107,RMDF!BW107,RMDF!CD107,RMDF!CK107,RMDF!CR107,RMDF!CY107,RMDF!DF107,RMDF!DM107,RMDF!DT107), RMDF!EA107=ROUND(RMDF!EA107,4))</f>
        <v>1</v>
      </c>
      <c r="DY107" s="317">
        <f>RMDF!DY107</f>
        <v>0</v>
      </c>
      <c r="DZ107" s="318" t="str">
        <f>IF(DY107=0,"",_xlfn.XLOOKUP(DY107,StatePicklist!$1:$1,StatePicklist!$3:$3,"NA",0))</f>
        <v/>
      </c>
      <c r="EA107" s="297" t="str">
        <f ca="1">IF(RMDF!DZ107="", "", IF(ISNUMBER(MATCH(RMDF!DZ107, INDIRECT(DZ107), 0)), "OK", "Invalid"))</f>
        <v/>
      </c>
      <c r="EB107" s="281"/>
      <c r="EC107" s="281"/>
      <c r="ED107" s="281"/>
      <c r="EE107" s="281" t="b">
        <f>AND(RMDF!EH107&gt;=0, RMDF!EH107&lt;=1-SUM(RMDF!Z107,RMDF!AG107,RMDF!AN107,RMDF!AU107,RMDF!BB107,RMDF!BI107,RMDF!BP107,RMDF!BW107,RMDF!CD107,RMDF!CK107,RMDF!CR107,RMDF!CY107,RMDF!DF107,RMDF!DM107,RMDF!DT107,RMDF!EA107), RMDF!EH107=ROUND(RMDF!EH107,4))</f>
        <v>1</v>
      </c>
      <c r="EF107" s="317">
        <f>RMDF!EF107</f>
        <v>0</v>
      </c>
      <c r="EG107" s="318" t="str">
        <f>IF(EF107=0,"",_xlfn.XLOOKUP(EF107,StatePicklist!$1:$1,StatePicklist!$3:$3,"NA",0))</f>
        <v/>
      </c>
      <c r="EH107" s="297" t="str">
        <f ca="1">IF(RMDF!EG107="", "", IF(ISNUMBER(MATCH(RMDF!EG107, INDIRECT(EG107), 0)), "OK", "Invalid"))</f>
        <v/>
      </c>
      <c r="EI107" s="281"/>
      <c r="EJ107" s="281"/>
      <c r="EK107" s="281"/>
      <c r="EL107" s="281" t="b">
        <f>AND(RMDF!EO107&gt;=0, RMDF!EO107&lt;=1-SUM(RMDF!Z107,RMDF!AG107,RMDF!AN107,RMDF!AU107,RMDF!BB107,RMDF!BI107,RMDF!BP107,RMDF!BW107,RMDF!CD107,RMDF!CK107,RMDF!CR107,RMDF!CY107,RMDF!DF107,RMDF!DM107,RMDF!DT107,RMDF!EA107,RMDF!EH107), RMDF!EO107=ROUND(RMDF!EO107,4))</f>
        <v>1</v>
      </c>
      <c r="EM107" s="317">
        <f>RMDF!EM107</f>
        <v>0</v>
      </c>
      <c r="EN107" s="318" t="str">
        <f>IF(EM107=0,"",_xlfn.XLOOKUP(EM107,StatePicklist!$1:$1,StatePicklist!$3:$3,"NA",0))</f>
        <v/>
      </c>
      <c r="EO107" s="297" t="str">
        <f ca="1">IF(RMDF!EN107="", "", IF(ISNUMBER(MATCH(RMDF!EN107, INDIRECT(EN107), 0)), "OK", "Invalid"))</f>
        <v/>
      </c>
      <c r="EP107" s="281"/>
      <c r="EQ107" s="281"/>
      <c r="ER107" s="281"/>
      <c r="ES107" s="281" t="b">
        <f>AND(RMDF!EV107&gt;=0, RMDF!EV107&lt;=1-SUM(RMDF!Z107,RMDF!AG107,RMDF!AN107,RMDF!AU107,RMDF!BB107,RMDF!BI107,RMDF!BP107,RMDF!BW107,RMDF!CD107,RMDF!CK107,RMDF!CR107,RMDF!CY107,RMDF!DF107,RMDF!DM107,RMDF!DT107,RMDF!EA107,RMDF!EH107,RMDF!EO107), RMDF!EV107=ROUND(RMDF!EV107,4))</f>
        <v>1</v>
      </c>
      <c r="ET107" s="317">
        <f>RMDF!ET107</f>
        <v>0</v>
      </c>
      <c r="EU107" s="318" t="str">
        <f>IF(ET107=0,"",_xlfn.XLOOKUP(ET107,StatePicklist!$1:$1,StatePicklist!$3:$3,"NA",0))</f>
        <v/>
      </c>
      <c r="EV107" s="297" t="str">
        <f ca="1">IF(RMDF!EU107="", "", IF(ISNUMBER(MATCH(RMDF!EU107, INDIRECT(EU107), 0)), "OK", "Invalid"))</f>
        <v/>
      </c>
      <c r="EW107" s="281"/>
      <c r="EX107" s="281"/>
      <c r="EY107" s="281"/>
      <c r="EZ107" s="281" t="b">
        <f>AND(RMDF!FC107&gt;=0, RMDF!FC107&lt;=1-SUM(RMDF!Z107,RMDF!AG107,RMDF!AN107,RMDF!AU107,RMDF!BB107,RMDF!BI107,RMDF!BP107,RMDF!BW107,RMDF!CD107,RMDF!CK107,RMDF!CR107,RMDF!CY107,RMDF!DF107,RMDF!DM107,RMDF!DT107,RMDF!EA107,RMDF!EH107,RMDF!EO107,RMDF!EV107), RMDF!FC107=ROUND(RMDF!FC107,4))</f>
        <v>1</v>
      </c>
      <c r="FA107" s="317">
        <f>RMDF!FA107</f>
        <v>0</v>
      </c>
      <c r="FB107" s="318" t="str">
        <f>IF(FA107=0,"",_xlfn.XLOOKUP(FA107,StatePicklist!$1:$1,StatePicklist!$3:$3,"NA",0))</f>
        <v/>
      </c>
      <c r="FC107" s="297" t="str">
        <f ca="1">IF(RMDF!FB107="", "", IF(ISNUMBER(MATCH(RMDF!FB107, INDIRECT(FB107), 0)), "OK", "Invalid"))</f>
        <v/>
      </c>
    </row>
    <row r="108" spans="1:159" s="205" customFormat="1" ht="39.9" customHeight="1" x14ac:dyDescent="0.25">
      <c r="A108" s="206"/>
      <c r="B108" s="196"/>
      <c r="C108" s="197"/>
      <c r="D108" s="198"/>
      <c r="E108" s="199"/>
      <c r="F108" s="200"/>
      <c r="G108" s="201"/>
      <c r="H108" s="292"/>
      <c r="I108" s="305">
        <f>RMDF!I108</f>
        <v>0</v>
      </c>
      <c r="J108" s="305" t="str">
        <f>IF(I108=ProductCode!$B$30,"PDReclPost",IF(OR(I108=ProductCode!$C$30,I108=ProductCode!$E$30,I108=ProductCode!$G$30),"PDPreCon",IF(OR(I108=ProductCode!$D$30,I108=ProductCode!$F$30),"PDNotReclPost","")))</f>
        <v/>
      </c>
      <c r="K108" s="305" t="str">
        <f t="shared" si="12"/>
        <v/>
      </c>
      <c r="L108" s="289"/>
      <c r="M108" s="305" t="str">
        <f t="shared" si="12"/>
        <v/>
      </c>
      <c r="N108" s="289" t="b">
        <f>AND(RMDF!N108&gt;=0, RMDF!N108&lt;=1-RMDF!L108, RMDF!N108=ROUND(RMDF!N108,4))</f>
        <v>1</v>
      </c>
      <c r="O108" s="286" t="str">
        <f>IF(P108="","",IF(I108="","",IF(LEFT(I108,13)="Reclaimed pos",RawMaterialCode!$E$569,RawMaterialCode!$E$568)))</f>
        <v>Reclaimed pre-consumer mixed fibers (RM0578)</v>
      </c>
      <c r="P108" s="295">
        <f t="shared" si="13"/>
        <v>1</v>
      </c>
      <c r="Q108" s="202"/>
      <c r="R108" s="203"/>
      <c r="S108" s="204" t="str">
        <f t="shared" si="14"/>
        <v/>
      </c>
      <c r="T108" s="281"/>
      <c r="U108" s="281"/>
      <c r="V108" s="281"/>
      <c r="W108" s="281"/>
      <c r="X108" s="317">
        <f>RMDF!X108</f>
        <v>0</v>
      </c>
      <c r="Y108" s="318" t="str">
        <f>IF(X108=0,"",_xlfn.XLOOKUP(X108,StatePicklist!$1:$1,StatePicklist!$3:$3,"NA",0))</f>
        <v/>
      </c>
      <c r="Z108" s="297" t="str">
        <f ca="1">IF(RMDF!Y108="", "", IF(ISNUMBER(MATCH(RMDF!Y108, INDIRECT(Y108), 0)), "OK", "Invalid"))</f>
        <v/>
      </c>
      <c r="AA108" s="281"/>
      <c r="AB108" s="281"/>
      <c r="AC108" s="281"/>
      <c r="AD108" s="281" t="b">
        <f>AND(RMDF!AG108&gt;=0, RMDF!AG108&lt;=1-RMDF!Z108, RMDF!AG108=ROUND(RMDF!AG108,4))</f>
        <v>1</v>
      </c>
      <c r="AE108" s="317">
        <f>RMDF!AE108</f>
        <v>0</v>
      </c>
      <c r="AF108" s="318" t="str">
        <f>IF(AE108=0,"",_xlfn.XLOOKUP(AE108,StatePicklist!$1:$1,StatePicklist!$3:$3,"NA",0))</f>
        <v/>
      </c>
      <c r="AG108" s="297" t="str">
        <f ca="1">IF(RMDF!AF108="", "", IF(ISNUMBER(MATCH(RMDF!AF108, INDIRECT(AF108), 0)), "OK", "Invalid"))</f>
        <v/>
      </c>
      <c r="AH108" s="281"/>
      <c r="AI108" s="281"/>
      <c r="AJ108" s="281"/>
      <c r="AK108" s="281" t="b">
        <f>AND(RMDF!AN108&gt;=0, RMDF!AN108&lt;=1-SUM(RMDF!Z108,RMDF!AG108), RMDF!AN108=ROUND(RMDF!AN108,4))</f>
        <v>1</v>
      </c>
      <c r="AL108" s="317">
        <f>RMDF!AL108</f>
        <v>0</v>
      </c>
      <c r="AM108" s="318" t="str">
        <f>IF(AL108=0,"",_xlfn.XLOOKUP(AL108,StatePicklist!$1:$1,StatePicklist!$3:$3,"NA",0))</f>
        <v/>
      </c>
      <c r="AN108" s="297" t="str">
        <f ca="1">IF(RMDF!AM108="", "", IF(ISNUMBER(MATCH(RMDF!AM108, INDIRECT(AM108), 0)), "OK", "Invalid"))</f>
        <v/>
      </c>
      <c r="AO108" s="281"/>
      <c r="AP108" s="281"/>
      <c r="AQ108" s="281"/>
      <c r="AR108" s="281" t="b">
        <f>AND(RMDF!AU108&gt;=0, RMDF!AU108&lt;=1-SUM(RMDF!Z108,RMDF!AG108,RMDF!AN108), RMDF!AU108=ROUND(RMDF!AU108,4))</f>
        <v>1</v>
      </c>
      <c r="AS108" s="317">
        <f>RMDF!AS108</f>
        <v>0</v>
      </c>
      <c r="AT108" s="318" t="str">
        <f>IF(AS108=0,"",_xlfn.XLOOKUP(AS108,StatePicklist!$1:$1,StatePicklist!$3:$3,"NA",0))</f>
        <v/>
      </c>
      <c r="AU108" s="297" t="str">
        <f ca="1">IF(RMDF!AT108="", "", IF(ISNUMBER(MATCH(RMDF!AT108, INDIRECT(AT108), 0)), "OK", "Invalid"))</f>
        <v/>
      </c>
      <c r="AV108" s="281"/>
      <c r="AW108" s="281"/>
      <c r="AX108" s="281"/>
      <c r="AY108" s="281" t="b">
        <f>AND(RMDF!BB108&gt;=0, RMDF!BB108&lt;=1-SUM(RMDF!Z108,RMDF!AG108,RMDF!AN108,RMDF!AU108), RMDF!BB108=ROUND(RMDF!BB108,4))</f>
        <v>1</v>
      </c>
      <c r="AZ108" s="317">
        <f>RMDF!AZ108</f>
        <v>0</v>
      </c>
      <c r="BA108" s="318" t="str">
        <f>IF(AZ108=0,"",_xlfn.XLOOKUP(AZ108,StatePicklist!$1:$1,StatePicklist!$3:$3,"NA",0))</f>
        <v/>
      </c>
      <c r="BB108" s="297" t="str">
        <f ca="1">IF(RMDF!BA108="", "", IF(ISNUMBER(MATCH(RMDF!BA108, INDIRECT(BA108), 0)), "OK", "Invalid"))</f>
        <v/>
      </c>
      <c r="BC108" s="281"/>
      <c r="BD108" s="281"/>
      <c r="BE108" s="281"/>
      <c r="BF108" s="281" t="b">
        <f>AND(RMDF!BI108&gt;=0, RMDF!BI108&lt;=1-SUM(RMDF!Z108,RMDF!AG108,RMDF!AN108,RMDF!AU108,RMDF!BB108), RMDF!BI108=ROUND(RMDF!BI108,4))</f>
        <v>1</v>
      </c>
      <c r="BG108" s="317">
        <f>RMDF!BG108</f>
        <v>0</v>
      </c>
      <c r="BH108" s="318" t="str">
        <f>IF(BG108=0,"",_xlfn.XLOOKUP(BG108,StatePicklist!$1:$1,StatePicklist!$3:$3,"NA",0))</f>
        <v/>
      </c>
      <c r="BI108" s="297" t="str">
        <f ca="1">IF(RMDF!BH108="", "", IF(ISNUMBER(MATCH(RMDF!BH108, INDIRECT(BH108), 0)), "OK", "Invalid"))</f>
        <v/>
      </c>
      <c r="BJ108" s="281"/>
      <c r="BK108" s="281"/>
      <c r="BL108" s="281"/>
      <c r="BM108" s="281" t="b">
        <f>AND(RMDF!BP108&gt;=0, RMDF!BP108&lt;=1-SUM(RMDF!Z108,RMDF!AG108,RMDF!AN108,RMDF!AU108,RMDF!BB108,RMDF!BI108), RMDF!BP108=ROUND(RMDF!BP108,4))</f>
        <v>1</v>
      </c>
      <c r="BN108" s="317">
        <f>RMDF!BN108</f>
        <v>0</v>
      </c>
      <c r="BO108" s="318" t="str">
        <f>IF(BN108=0,"",_xlfn.XLOOKUP(BN108,StatePicklist!$1:$1,StatePicklist!$3:$3,"NA",0))</f>
        <v/>
      </c>
      <c r="BP108" s="297" t="str">
        <f ca="1">IF(RMDF!BO108="", "", IF(ISNUMBER(MATCH(RMDF!BO108, INDIRECT(BO108), 0)), "OK", "Invalid"))</f>
        <v/>
      </c>
      <c r="BQ108" s="281"/>
      <c r="BR108" s="281"/>
      <c r="BS108" s="281"/>
      <c r="BT108" s="281" t="b">
        <f>AND(RMDF!BW108&gt;=0, RMDF!BW108&lt;=1-SUM(RMDF!Z108,RMDF!AG108,RMDF!AN108,RMDF!AU108,RMDF!BB108,RMDF!BI108,RMDF!BP108), RMDF!BW108=ROUND(RMDF!BW108,4))</f>
        <v>1</v>
      </c>
      <c r="BU108" s="317">
        <f>RMDF!BU108</f>
        <v>0</v>
      </c>
      <c r="BV108" s="318" t="str">
        <f>IF(BU108=0,"",_xlfn.XLOOKUP(BU108,StatePicklist!$1:$1,StatePicklist!$3:$3,"NA",0))</f>
        <v/>
      </c>
      <c r="BW108" s="297" t="str">
        <f ca="1">IF(RMDF!BV108="", "", IF(ISNUMBER(MATCH(RMDF!BV108, INDIRECT(BV108), 0)), "OK", "Invalid"))</f>
        <v/>
      </c>
      <c r="BX108" s="281"/>
      <c r="BY108" s="281"/>
      <c r="BZ108" s="281"/>
      <c r="CA108" s="281" t="b">
        <f>AND(RMDF!CD108&gt;=0, RMDF!CD108&lt;=1-SUM(RMDF!Z108,RMDF!AG108,RMDF!AN108,RMDF!AU108,RMDF!BB108,RMDF!BI108,RMDF!BP108,RMDF!BW108), RMDF!CD108=ROUND(RMDF!CD108,4))</f>
        <v>1</v>
      </c>
      <c r="CB108" s="317">
        <f>RMDF!CB108</f>
        <v>0</v>
      </c>
      <c r="CC108" s="318" t="str">
        <f>IF(CB108=0,"",_xlfn.XLOOKUP(CB108,StatePicklist!$1:$1,StatePicklist!$3:$3,"NA",0))</f>
        <v/>
      </c>
      <c r="CD108" s="297" t="str">
        <f ca="1">IF(RMDF!CC108="", "", IF(ISNUMBER(MATCH(RMDF!CC108, INDIRECT(CC108), 0)), "OK", "Invalid"))</f>
        <v/>
      </c>
      <c r="CE108" s="281"/>
      <c r="CF108" s="281"/>
      <c r="CG108" s="281"/>
      <c r="CH108" s="281" t="b">
        <f>AND(RMDF!CK108&gt;=0, RMDF!CK108&lt;=1-SUM(RMDF!Z108,RMDF!AG108,RMDF!AN108,RMDF!AU108,RMDF!BB108,RMDF!BI108,RMDF!BP108,RMDF!BW108,RMDF!CD108), RMDF!CK108=ROUND(RMDF!CK108,4))</f>
        <v>1</v>
      </c>
      <c r="CI108" s="317">
        <f>RMDF!CI108</f>
        <v>0</v>
      </c>
      <c r="CJ108" s="318" t="str">
        <f>IF(CI108=0,"",_xlfn.XLOOKUP(CI108,StatePicklist!$1:$1,StatePicklist!$3:$3,"NA",0))</f>
        <v/>
      </c>
      <c r="CK108" s="297" t="str">
        <f ca="1">IF(RMDF!CJ108="", "", IF(ISNUMBER(MATCH(RMDF!CJ108, INDIRECT(CJ108), 0)), "OK", "Invalid"))</f>
        <v/>
      </c>
      <c r="CL108" s="281"/>
      <c r="CM108" s="281"/>
      <c r="CN108" s="281"/>
      <c r="CO108" s="281" t="b">
        <f>AND(RMDF!CR108&gt;=0, RMDF!CR108&lt;=1-SUM(RMDF!Z108,RMDF!AG108,RMDF!AN108,RMDF!AU108,RMDF!BB108,RMDF!BI108,RMDF!BP108,RMDF!BW108,RMDF!CD108,RMDF!CK108), RMDF!CR108=ROUND(RMDF!CR108,4))</f>
        <v>1</v>
      </c>
      <c r="CP108" s="317">
        <f>RMDF!CP108</f>
        <v>0</v>
      </c>
      <c r="CQ108" s="318" t="str">
        <f>IF(CP108=0,"",_xlfn.XLOOKUP(CP108,StatePicklist!$1:$1,StatePicklist!$3:$3,"NA",0))</f>
        <v/>
      </c>
      <c r="CR108" s="297" t="str">
        <f ca="1">IF(RMDF!CQ108="", "", IF(ISNUMBER(MATCH(RMDF!CQ108, INDIRECT(CQ108), 0)), "OK", "Invalid"))</f>
        <v/>
      </c>
      <c r="CS108" s="281"/>
      <c r="CT108" s="281"/>
      <c r="CU108" s="281"/>
      <c r="CV108" s="281" t="b">
        <f>AND(RMDF!CY108&gt;=0, RMDF!CY108&lt;=1-SUM(RMDF!Z108,RMDF!AG108,RMDF!AN108,RMDF!AU108,RMDF!BB108,RMDF!BI108,RMDF!BP108,RMDF!BW108,RMDF!CD108,RMDF!CK108,RMDF!CR108), RMDF!CY108=ROUND(RMDF!CY108,4))</f>
        <v>1</v>
      </c>
      <c r="CW108" s="317">
        <f>RMDF!CW108</f>
        <v>0</v>
      </c>
      <c r="CX108" s="318" t="str">
        <f>IF(CW108=0,"",_xlfn.XLOOKUP(CW108,StatePicklist!$1:$1,StatePicklist!$3:$3,"NA",0))</f>
        <v/>
      </c>
      <c r="CY108" s="297" t="str">
        <f ca="1">IF(RMDF!CX108="", "", IF(ISNUMBER(MATCH(RMDF!CX108, INDIRECT(CX108), 0)), "OK", "Invalid"))</f>
        <v/>
      </c>
      <c r="CZ108" s="281"/>
      <c r="DA108" s="281"/>
      <c r="DB108" s="281"/>
      <c r="DC108" s="281" t="b">
        <f>AND(RMDF!DF108&gt;=0, RMDF!DF108&lt;=1-SUM(RMDF!Z108,RMDF!AG108,RMDF!AN108,RMDF!AU108,RMDF!BB108,RMDF!BI108,RMDF!BP108,RMDF!BW108,RMDF!CD108,RMDF!CK108,RMDF!CR108,RMDF!CY108), RMDF!DF108=ROUND(RMDF!DF108,4))</f>
        <v>1</v>
      </c>
      <c r="DD108" s="317">
        <f>RMDF!DD108</f>
        <v>0</v>
      </c>
      <c r="DE108" s="318" t="str">
        <f>IF(DD108=0,"",_xlfn.XLOOKUP(DD108,StatePicklist!$1:$1,StatePicklist!$3:$3,"NA",0))</f>
        <v/>
      </c>
      <c r="DF108" s="297" t="str">
        <f ca="1">IF(RMDF!DE108="", "", IF(ISNUMBER(MATCH(RMDF!DE108, INDIRECT(DE108), 0)), "OK", "Invalid"))</f>
        <v/>
      </c>
      <c r="DG108" s="281"/>
      <c r="DH108" s="281"/>
      <c r="DI108" s="281"/>
      <c r="DJ108" s="281" t="b">
        <f>AND(RMDF!DM108&gt;=0, RMDF!DM108&lt;=1-SUM(RMDF!Z108,RMDF!AG108,RMDF!AN108,RMDF!AU108,RMDF!BB108,RMDF!BI108,RMDF!BP108,RMDF!BW108,RMDF!CD108,RMDF!CK108,RMDF!CR108,RMDF!CY108,RMDF!DF108), RMDF!DM108=ROUND(RMDF!DM108,4))</f>
        <v>1</v>
      </c>
      <c r="DK108" s="317">
        <f>RMDF!DK108</f>
        <v>0</v>
      </c>
      <c r="DL108" s="318" t="str">
        <f>IF(DK108=0,"",_xlfn.XLOOKUP(DK108,StatePicklist!$1:$1,StatePicklist!$3:$3,"NA",0))</f>
        <v/>
      </c>
      <c r="DM108" s="297" t="str">
        <f ca="1">IF(RMDF!DL108="", "", IF(ISNUMBER(MATCH(RMDF!DL108, INDIRECT(DL108), 0)), "OK", "Invalid"))</f>
        <v/>
      </c>
      <c r="DN108" s="281"/>
      <c r="DO108" s="281"/>
      <c r="DP108" s="281"/>
      <c r="DQ108" s="281" t="b">
        <f>AND(RMDF!DT108&gt;=0, RMDF!DT108&lt;=1-SUM(RMDF!Z108,RMDF!AG108,RMDF!AN108,RMDF!AU108,RMDF!BB108,RMDF!BI108,RMDF!BP108,RMDF!BW108,RMDF!CD108,RMDF!CK108,RMDF!CR108,RMDF!CY108,RMDF!DF108,RMDF!DM108), RMDF!DT108=ROUND(RMDF!DT108,4))</f>
        <v>1</v>
      </c>
      <c r="DR108" s="317">
        <f>RMDF!DR108</f>
        <v>0</v>
      </c>
      <c r="DS108" s="318" t="str">
        <f>IF(DR108=0,"",_xlfn.XLOOKUP(DR108,StatePicklist!$1:$1,StatePicklist!$3:$3,"NA",0))</f>
        <v/>
      </c>
      <c r="DT108" s="297" t="str">
        <f ca="1">IF(RMDF!DS108="", "", IF(ISNUMBER(MATCH(RMDF!DS108, INDIRECT(DS108), 0)), "OK", "Invalid"))</f>
        <v/>
      </c>
      <c r="DU108" s="281"/>
      <c r="DV108" s="281"/>
      <c r="DW108" s="281"/>
      <c r="DX108" s="281" t="b">
        <f>AND(RMDF!EA108&gt;=0, RMDF!EA108&lt;=1-SUM(RMDF!Z108,RMDF!AG108,RMDF!AN108,RMDF!AU108,RMDF!BB108,RMDF!BI108,RMDF!BP108,RMDF!BW108,RMDF!CD108,RMDF!CK108,RMDF!CR108,RMDF!CY108,RMDF!DF108,RMDF!DM108,RMDF!DT108), RMDF!EA108=ROUND(RMDF!EA108,4))</f>
        <v>1</v>
      </c>
      <c r="DY108" s="317">
        <f>RMDF!DY108</f>
        <v>0</v>
      </c>
      <c r="DZ108" s="318" t="str">
        <f>IF(DY108=0,"",_xlfn.XLOOKUP(DY108,StatePicklist!$1:$1,StatePicklist!$3:$3,"NA",0))</f>
        <v/>
      </c>
      <c r="EA108" s="297" t="str">
        <f ca="1">IF(RMDF!DZ108="", "", IF(ISNUMBER(MATCH(RMDF!DZ108, INDIRECT(DZ108), 0)), "OK", "Invalid"))</f>
        <v/>
      </c>
      <c r="EB108" s="281"/>
      <c r="EC108" s="281"/>
      <c r="ED108" s="281"/>
      <c r="EE108" s="281" t="b">
        <f>AND(RMDF!EH108&gt;=0, RMDF!EH108&lt;=1-SUM(RMDF!Z108,RMDF!AG108,RMDF!AN108,RMDF!AU108,RMDF!BB108,RMDF!BI108,RMDF!BP108,RMDF!BW108,RMDF!CD108,RMDF!CK108,RMDF!CR108,RMDF!CY108,RMDF!DF108,RMDF!DM108,RMDF!DT108,RMDF!EA108), RMDF!EH108=ROUND(RMDF!EH108,4))</f>
        <v>1</v>
      </c>
      <c r="EF108" s="317">
        <f>RMDF!EF108</f>
        <v>0</v>
      </c>
      <c r="EG108" s="318" t="str">
        <f>IF(EF108=0,"",_xlfn.XLOOKUP(EF108,StatePicklist!$1:$1,StatePicklist!$3:$3,"NA",0))</f>
        <v/>
      </c>
      <c r="EH108" s="297" t="str">
        <f ca="1">IF(RMDF!EG108="", "", IF(ISNUMBER(MATCH(RMDF!EG108, INDIRECT(EG108), 0)), "OK", "Invalid"))</f>
        <v/>
      </c>
      <c r="EI108" s="281"/>
      <c r="EJ108" s="281"/>
      <c r="EK108" s="281"/>
      <c r="EL108" s="281" t="b">
        <f>AND(RMDF!EO108&gt;=0, RMDF!EO108&lt;=1-SUM(RMDF!Z108,RMDF!AG108,RMDF!AN108,RMDF!AU108,RMDF!BB108,RMDF!BI108,RMDF!BP108,RMDF!BW108,RMDF!CD108,RMDF!CK108,RMDF!CR108,RMDF!CY108,RMDF!DF108,RMDF!DM108,RMDF!DT108,RMDF!EA108,RMDF!EH108), RMDF!EO108=ROUND(RMDF!EO108,4))</f>
        <v>1</v>
      </c>
      <c r="EM108" s="317">
        <f>RMDF!EM108</f>
        <v>0</v>
      </c>
      <c r="EN108" s="318" t="str">
        <f>IF(EM108=0,"",_xlfn.XLOOKUP(EM108,StatePicklist!$1:$1,StatePicklist!$3:$3,"NA",0))</f>
        <v/>
      </c>
      <c r="EO108" s="297" t="str">
        <f ca="1">IF(RMDF!EN108="", "", IF(ISNUMBER(MATCH(RMDF!EN108, INDIRECT(EN108), 0)), "OK", "Invalid"))</f>
        <v/>
      </c>
      <c r="EP108" s="281"/>
      <c r="EQ108" s="281"/>
      <c r="ER108" s="281"/>
      <c r="ES108" s="281" t="b">
        <f>AND(RMDF!EV108&gt;=0, RMDF!EV108&lt;=1-SUM(RMDF!Z108,RMDF!AG108,RMDF!AN108,RMDF!AU108,RMDF!BB108,RMDF!BI108,RMDF!BP108,RMDF!BW108,RMDF!CD108,RMDF!CK108,RMDF!CR108,RMDF!CY108,RMDF!DF108,RMDF!DM108,RMDF!DT108,RMDF!EA108,RMDF!EH108,RMDF!EO108), RMDF!EV108=ROUND(RMDF!EV108,4))</f>
        <v>1</v>
      </c>
      <c r="ET108" s="317">
        <f>RMDF!ET108</f>
        <v>0</v>
      </c>
      <c r="EU108" s="318" t="str">
        <f>IF(ET108=0,"",_xlfn.XLOOKUP(ET108,StatePicklist!$1:$1,StatePicklist!$3:$3,"NA",0))</f>
        <v/>
      </c>
      <c r="EV108" s="297" t="str">
        <f ca="1">IF(RMDF!EU108="", "", IF(ISNUMBER(MATCH(RMDF!EU108, INDIRECT(EU108), 0)), "OK", "Invalid"))</f>
        <v/>
      </c>
      <c r="EW108" s="281"/>
      <c r="EX108" s="281"/>
      <c r="EY108" s="281"/>
      <c r="EZ108" s="281" t="b">
        <f>AND(RMDF!FC108&gt;=0, RMDF!FC108&lt;=1-SUM(RMDF!Z108,RMDF!AG108,RMDF!AN108,RMDF!AU108,RMDF!BB108,RMDF!BI108,RMDF!BP108,RMDF!BW108,RMDF!CD108,RMDF!CK108,RMDF!CR108,RMDF!CY108,RMDF!DF108,RMDF!DM108,RMDF!DT108,RMDF!EA108,RMDF!EH108,RMDF!EO108,RMDF!EV108), RMDF!FC108=ROUND(RMDF!FC108,4))</f>
        <v>1</v>
      </c>
      <c r="FA108" s="317">
        <f>RMDF!FA108</f>
        <v>0</v>
      </c>
      <c r="FB108" s="318" t="str">
        <f>IF(FA108=0,"",_xlfn.XLOOKUP(FA108,StatePicklist!$1:$1,StatePicklist!$3:$3,"NA",0))</f>
        <v/>
      </c>
      <c r="FC108" s="297" t="str">
        <f ca="1">IF(RMDF!FB108="", "", IF(ISNUMBER(MATCH(RMDF!FB108, INDIRECT(FB108), 0)), "OK", "Invalid"))</f>
        <v/>
      </c>
    </row>
    <row r="109" spans="1:159" s="205" customFormat="1" ht="39.9" customHeight="1" x14ac:dyDescent="0.25">
      <c r="A109" s="206"/>
      <c r="B109" s="196"/>
      <c r="C109" s="197"/>
      <c r="D109" s="198"/>
      <c r="E109" s="199"/>
      <c r="F109" s="200"/>
      <c r="G109" s="201"/>
      <c r="H109" s="292"/>
      <c r="I109" s="305">
        <f>RMDF!I109</f>
        <v>0</v>
      </c>
      <c r="J109" s="305" t="str">
        <f>IF(I109=ProductCode!$B$30,"PDReclPost",IF(OR(I109=ProductCode!$C$30,I109=ProductCode!$E$30,I109=ProductCode!$G$30),"PDPreCon",IF(OR(I109=ProductCode!$D$30,I109=ProductCode!$F$30),"PDNotReclPost","")))</f>
        <v/>
      </c>
      <c r="K109" s="305" t="str">
        <f t="shared" si="12"/>
        <v/>
      </c>
      <c r="L109" s="289"/>
      <c r="M109" s="305" t="str">
        <f t="shared" si="12"/>
        <v/>
      </c>
      <c r="N109" s="289" t="b">
        <f>AND(RMDF!N109&gt;=0, RMDF!N109&lt;=1-RMDF!L109, RMDF!N109=ROUND(RMDF!N109,4))</f>
        <v>1</v>
      </c>
      <c r="O109" s="286" t="str">
        <f>IF(P109="","",IF(I109="","",IF(LEFT(I109,13)="Reclaimed pos",RawMaterialCode!$E$569,RawMaterialCode!$E$568)))</f>
        <v>Reclaimed pre-consumer mixed fibers (RM0578)</v>
      </c>
      <c r="P109" s="295">
        <f t="shared" si="13"/>
        <v>1</v>
      </c>
      <c r="Q109" s="202"/>
      <c r="R109" s="203"/>
      <c r="S109" s="204" t="str">
        <f t="shared" si="14"/>
        <v/>
      </c>
      <c r="T109" s="281"/>
      <c r="U109" s="281"/>
      <c r="V109" s="281"/>
      <c r="W109" s="281"/>
      <c r="X109" s="317">
        <f>RMDF!X109</f>
        <v>0</v>
      </c>
      <c r="Y109" s="318" t="str">
        <f>IF(X109=0,"",_xlfn.XLOOKUP(X109,StatePicklist!$1:$1,StatePicklist!$3:$3,"NA",0))</f>
        <v/>
      </c>
      <c r="Z109" s="297" t="str">
        <f ca="1">IF(RMDF!Y109="", "", IF(ISNUMBER(MATCH(RMDF!Y109, INDIRECT(Y109), 0)), "OK", "Invalid"))</f>
        <v/>
      </c>
      <c r="AA109" s="281"/>
      <c r="AB109" s="281"/>
      <c r="AC109" s="281"/>
      <c r="AD109" s="281" t="b">
        <f>AND(RMDF!AG109&gt;=0, RMDF!AG109&lt;=1-RMDF!Z109, RMDF!AG109=ROUND(RMDF!AG109,4))</f>
        <v>1</v>
      </c>
      <c r="AE109" s="317">
        <f>RMDF!AE109</f>
        <v>0</v>
      </c>
      <c r="AF109" s="318" t="str">
        <f>IF(AE109=0,"",_xlfn.XLOOKUP(AE109,StatePicklist!$1:$1,StatePicklist!$3:$3,"NA",0))</f>
        <v/>
      </c>
      <c r="AG109" s="297" t="str">
        <f ca="1">IF(RMDF!AF109="", "", IF(ISNUMBER(MATCH(RMDF!AF109, INDIRECT(AF109), 0)), "OK", "Invalid"))</f>
        <v/>
      </c>
      <c r="AH109" s="281"/>
      <c r="AI109" s="281"/>
      <c r="AJ109" s="281"/>
      <c r="AK109" s="281" t="b">
        <f>AND(RMDF!AN109&gt;=0, RMDF!AN109&lt;=1-SUM(RMDF!Z109,RMDF!AG109), RMDF!AN109=ROUND(RMDF!AN109,4))</f>
        <v>1</v>
      </c>
      <c r="AL109" s="317">
        <f>RMDF!AL109</f>
        <v>0</v>
      </c>
      <c r="AM109" s="318" t="str">
        <f>IF(AL109=0,"",_xlfn.XLOOKUP(AL109,StatePicklist!$1:$1,StatePicklist!$3:$3,"NA",0))</f>
        <v/>
      </c>
      <c r="AN109" s="297" t="str">
        <f ca="1">IF(RMDF!AM109="", "", IF(ISNUMBER(MATCH(RMDF!AM109, INDIRECT(AM109), 0)), "OK", "Invalid"))</f>
        <v/>
      </c>
      <c r="AO109" s="281"/>
      <c r="AP109" s="281"/>
      <c r="AQ109" s="281"/>
      <c r="AR109" s="281" t="b">
        <f>AND(RMDF!AU109&gt;=0, RMDF!AU109&lt;=1-SUM(RMDF!Z109,RMDF!AG109,RMDF!AN109), RMDF!AU109=ROUND(RMDF!AU109,4))</f>
        <v>1</v>
      </c>
      <c r="AS109" s="317">
        <f>RMDF!AS109</f>
        <v>0</v>
      </c>
      <c r="AT109" s="318" t="str">
        <f>IF(AS109=0,"",_xlfn.XLOOKUP(AS109,StatePicklist!$1:$1,StatePicklist!$3:$3,"NA",0))</f>
        <v/>
      </c>
      <c r="AU109" s="297" t="str">
        <f ca="1">IF(RMDF!AT109="", "", IF(ISNUMBER(MATCH(RMDF!AT109, INDIRECT(AT109), 0)), "OK", "Invalid"))</f>
        <v/>
      </c>
      <c r="AV109" s="281"/>
      <c r="AW109" s="281"/>
      <c r="AX109" s="281"/>
      <c r="AY109" s="281" t="b">
        <f>AND(RMDF!BB109&gt;=0, RMDF!BB109&lt;=1-SUM(RMDF!Z109,RMDF!AG109,RMDF!AN109,RMDF!AU109), RMDF!BB109=ROUND(RMDF!BB109,4))</f>
        <v>1</v>
      </c>
      <c r="AZ109" s="317">
        <f>RMDF!AZ109</f>
        <v>0</v>
      </c>
      <c r="BA109" s="318" t="str">
        <f>IF(AZ109=0,"",_xlfn.XLOOKUP(AZ109,StatePicklist!$1:$1,StatePicklist!$3:$3,"NA",0))</f>
        <v/>
      </c>
      <c r="BB109" s="297" t="str">
        <f ca="1">IF(RMDF!BA109="", "", IF(ISNUMBER(MATCH(RMDF!BA109, INDIRECT(BA109), 0)), "OK", "Invalid"))</f>
        <v/>
      </c>
      <c r="BC109" s="281"/>
      <c r="BD109" s="281"/>
      <c r="BE109" s="281"/>
      <c r="BF109" s="281" t="b">
        <f>AND(RMDF!BI109&gt;=0, RMDF!BI109&lt;=1-SUM(RMDF!Z109,RMDF!AG109,RMDF!AN109,RMDF!AU109,RMDF!BB109), RMDF!BI109=ROUND(RMDF!BI109,4))</f>
        <v>1</v>
      </c>
      <c r="BG109" s="317">
        <f>RMDF!BG109</f>
        <v>0</v>
      </c>
      <c r="BH109" s="318" t="str">
        <f>IF(BG109=0,"",_xlfn.XLOOKUP(BG109,StatePicklist!$1:$1,StatePicklist!$3:$3,"NA",0))</f>
        <v/>
      </c>
      <c r="BI109" s="297" t="str">
        <f ca="1">IF(RMDF!BH109="", "", IF(ISNUMBER(MATCH(RMDF!BH109, INDIRECT(BH109), 0)), "OK", "Invalid"))</f>
        <v/>
      </c>
      <c r="BJ109" s="281"/>
      <c r="BK109" s="281"/>
      <c r="BL109" s="281"/>
      <c r="BM109" s="281" t="b">
        <f>AND(RMDF!BP109&gt;=0, RMDF!BP109&lt;=1-SUM(RMDF!Z109,RMDF!AG109,RMDF!AN109,RMDF!AU109,RMDF!BB109,RMDF!BI109), RMDF!BP109=ROUND(RMDF!BP109,4))</f>
        <v>1</v>
      </c>
      <c r="BN109" s="317">
        <f>RMDF!BN109</f>
        <v>0</v>
      </c>
      <c r="BO109" s="318" t="str">
        <f>IF(BN109=0,"",_xlfn.XLOOKUP(BN109,StatePicklist!$1:$1,StatePicklist!$3:$3,"NA",0))</f>
        <v/>
      </c>
      <c r="BP109" s="297" t="str">
        <f ca="1">IF(RMDF!BO109="", "", IF(ISNUMBER(MATCH(RMDF!BO109, INDIRECT(BO109), 0)), "OK", "Invalid"))</f>
        <v/>
      </c>
      <c r="BQ109" s="281"/>
      <c r="BR109" s="281"/>
      <c r="BS109" s="281"/>
      <c r="BT109" s="281" t="b">
        <f>AND(RMDF!BW109&gt;=0, RMDF!BW109&lt;=1-SUM(RMDF!Z109,RMDF!AG109,RMDF!AN109,RMDF!AU109,RMDF!BB109,RMDF!BI109,RMDF!BP109), RMDF!BW109=ROUND(RMDF!BW109,4))</f>
        <v>1</v>
      </c>
      <c r="BU109" s="317">
        <f>RMDF!BU109</f>
        <v>0</v>
      </c>
      <c r="BV109" s="318" t="str">
        <f>IF(BU109=0,"",_xlfn.XLOOKUP(BU109,StatePicklist!$1:$1,StatePicklist!$3:$3,"NA",0))</f>
        <v/>
      </c>
      <c r="BW109" s="297" t="str">
        <f ca="1">IF(RMDF!BV109="", "", IF(ISNUMBER(MATCH(RMDF!BV109, INDIRECT(BV109), 0)), "OK", "Invalid"))</f>
        <v/>
      </c>
      <c r="BX109" s="281"/>
      <c r="BY109" s="281"/>
      <c r="BZ109" s="281"/>
      <c r="CA109" s="281" t="b">
        <f>AND(RMDF!CD109&gt;=0, RMDF!CD109&lt;=1-SUM(RMDF!Z109,RMDF!AG109,RMDF!AN109,RMDF!AU109,RMDF!BB109,RMDF!BI109,RMDF!BP109,RMDF!BW109), RMDF!CD109=ROUND(RMDF!CD109,4))</f>
        <v>1</v>
      </c>
      <c r="CB109" s="317">
        <f>RMDF!CB109</f>
        <v>0</v>
      </c>
      <c r="CC109" s="318" t="str">
        <f>IF(CB109=0,"",_xlfn.XLOOKUP(CB109,StatePicklist!$1:$1,StatePicklist!$3:$3,"NA",0))</f>
        <v/>
      </c>
      <c r="CD109" s="297" t="str">
        <f ca="1">IF(RMDF!CC109="", "", IF(ISNUMBER(MATCH(RMDF!CC109, INDIRECT(CC109), 0)), "OK", "Invalid"))</f>
        <v/>
      </c>
      <c r="CE109" s="281"/>
      <c r="CF109" s="281"/>
      <c r="CG109" s="281"/>
      <c r="CH109" s="281" t="b">
        <f>AND(RMDF!CK109&gt;=0, RMDF!CK109&lt;=1-SUM(RMDF!Z109,RMDF!AG109,RMDF!AN109,RMDF!AU109,RMDF!BB109,RMDF!BI109,RMDF!BP109,RMDF!BW109,RMDF!CD109), RMDF!CK109=ROUND(RMDF!CK109,4))</f>
        <v>1</v>
      </c>
      <c r="CI109" s="317">
        <f>RMDF!CI109</f>
        <v>0</v>
      </c>
      <c r="CJ109" s="318" t="str">
        <f>IF(CI109=0,"",_xlfn.XLOOKUP(CI109,StatePicklist!$1:$1,StatePicklist!$3:$3,"NA",0))</f>
        <v/>
      </c>
      <c r="CK109" s="297" t="str">
        <f ca="1">IF(RMDF!CJ109="", "", IF(ISNUMBER(MATCH(RMDF!CJ109, INDIRECT(CJ109), 0)), "OK", "Invalid"))</f>
        <v/>
      </c>
      <c r="CL109" s="281"/>
      <c r="CM109" s="281"/>
      <c r="CN109" s="281"/>
      <c r="CO109" s="281" t="b">
        <f>AND(RMDF!CR109&gt;=0, RMDF!CR109&lt;=1-SUM(RMDF!Z109,RMDF!AG109,RMDF!AN109,RMDF!AU109,RMDF!BB109,RMDF!BI109,RMDF!BP109,RMDF!BW109,RMDF!CD109,RMDF!CK109), RMDF!CR109=ROUND(RMDF!CR109,4))</f>
        <v>1</v>
      </c>
      <c r="CP109" s="317">
        <f>RMDF!CP109</f>
        <v>0</v>
      </c>
      <c r="CQ109" s="318" t="str">
        <f>IF(CP109=0,"",_xlfn.XLOOKUP(CP109,StatePicklist!$1:$1,StatePicklist!$3:$3,"NA",0))</f>
        <v/>
      </c>
      <c r="CR109" s="297" t="str">
        <f ca="1">IF(RMDF!CQ109="", "", IF(ISNUMBER(MATCH(RMDF!CQ109, INDIRECT(CQ109), 0)), "OK", "Invalid"))</f>
        <v/>
      </c>
      <c r="CS109" s="281"/>
      <c r="CT109" s="281"/>
      <c r="CU109" s="281"/>
      <c r="CV109" s="281" t="b">
        <f>AND(RMDF!CY109&gt;=0, RMDF!CY109&lt;=1-SUM(RMDF!Z109,RMDF!AG109,RMDF!AN109,RMDF!AU109,RMDF!BB109,RMDF!BI109,RMDF!BP109,RMDF!BW109,RMDF!CD109,RMDF!CK109,RMDF!CR109), RMDF!CY109=ROUND(RMDF!CY109,4))</f>
        <v>1</v>
      </c>
      <c r="CW109" s="317">
        <f>RMDF!CW109</f>
        <v>0</v>
      </c>
      <c r="CX109" s="318" t="str">
        <f>IF(CW109=0,"",_xlfn.XLOOKUP(CW109,StatePicklist!$1:$1,StatePicklist!$3:$3,"NA",0))</f>
        <v/>
      </c>
      <c r="CY109" s="297" t="str">
        <f ca="1">IF(RMDF!CX109="", "", IF(ISNUMBER(MATCH(RMDF!CX109, INDIRECT(CX109), 0)), "OK", "Invalid"))</f>
        <v/>
      </c>
      <c r="CZ109" s="281"/>
      <c r="DA109" s="281"/>
      <c r="DB109" s="281"/>
      <c r="DC109" s="281" t="b">
        <f>AND(RMDF!DF109&gt;=0, RMDF!DF109&lt;=1-SUM(RMDF!Z109,RMDF!AG109,RMDF!AN109,RMDF!AU109,RMDF!BB109,RMDF!BI109,RMDF!BP109,RMDF!BW109,RMDF!CD109,RMDF!CK109,RMDF!CR109,RMDF!CY109), RMDF!DF109=ROUND(RMDF!DF109,4))</f>
        <v>1</v>
      </c>
      <c r="DD109" s="317">
        <f>RMDF!DD109</f>
        <v>0</v>
      </c>
      <c r="DE109" s="318" t="str">
        <f>IF(DD109=0,"",_xlfn.XLOOKUP(DD109,StatePicklist!$1:$1,StatePicklist!$3:$3,"NA",0))</f>
        <v/>
      </c>
      <c r="DF109" s="297" t="str">
        <f ca="1">IF(RMDF!DE109="", "", IF(ISNUMBER(MATCH(RMDF!DE109, INDIRECT(DE109), 0)), "OK", "Invalid"))</f>
        <v/>
      </c>
      <c r="DG109" s="281"/>
      <c r="DH109" s="281"/>
      <c r="DI109" s="281"/>
      <c r="DJ109" s="281" t="b">
        <f>AND(RMDF!DM109&gt;=0, RMDF!DM109&lt;=1-SUM(RMDF!Z109,RMDF!AG109,RMDF!AN109,RMDF!AU109,RMDF!BB109,RMDF!BI109,RMDF!BP109,RMDF!BW109,RMDF!CD109,RMDF!CK109,RMDF!CR109,RMDF!CY109,RMDF!DF109), RMDF!DM109=ROUND(RMDF!DM109,4))</f>
        <v>1</v>
      </c>
      <c r="DK109" s="317">
        <f>RMDF!DK109</f>
        <v>0</v>
      </c>
      <c r="DL109" s="318" t="str">
        <f>IF(DK109=0,"",_xlfn.XLOOKUP(DK109,StatePicklist!$1:$1,StatePicklist!$3:$3,"NA",0))</f>
        <v/>
      </c>
      <c r="DM109" s="297" t="str">
        <f ca="1">IF(RMDF!DL109="", "", IF(ISNUMBER(MATCH(RMDF!DL109, INDIRECT(DL109), 0)), "OK", "Invalid"))</f>
        <v/>
      </c>
      <c r="DN109" s="281"/>
      <c r="DO109" s="281"/>
      <c r="DP109" s="281"/>
      <c r="DQ109" s="281" t="b">
        <f>AND(RMDF!DT109&gt;=0, RMDF!DT109&lt;=1-SUM(RMDF!Z109,RMDF!AG109,RMDF!AN109,RMDF!AU109,RMDF!BB109,RMDF!BI109,RMDF!BP109,RMDF!BW109,RMDF!CD109,RMDF!CK109,RMDF!CR109,RMDF!CY109,RMDF!DF109,RMDF!DM109), RMDF!DT109=ROUND(RMDF!DT109,4))</f>
        <v>1</v>
      </c>
      <c r="DR109" s="317">
        <f>RMDF!DR109</f>
        <v>0</v>
      </c>
      <c r="DS109" s="318" t="str">
        <f>IF(DR109=0,"",_xlfn.XLOOKUP(DR109,StatePicklist!$1:$1,StatePicklist!$3:$3,"NA",0))</f>
        <v/>
      </c>
      <c r="DT109" s="297" t="str">
        <f ca="1">IF(RMDF!DS109="", "", IF(ISNUMBER(MATCH(RMDF!DS109, INDIRECT(DS109), 0)), "OK", "Invalid"))</f>
        <v/>
      </c>
      <c r="DU109" s="281"/>
      <c r="DV109" s="281"/>
      <c r="DW109" s="281"/>
      <c r="DX109" s="281" t="b">
        <f>AND(RMDF!EA109&gt;=0, RMDF!EA109&lt;=1-SUM(RMDF!Z109,RMDF!AG109,RMDF!AN109,RMDF!AU109,RMDF!BB109,RMDF!BI109,RMDF!BP109,RMDF!BW109,RMDF!CD109,RMDF!CK109,RMDF!CR109,RMDF!CY109,RMDF!DF109,RMDF!DM109,RMDF!DT109), RMDF!EA109=ROUND(RMDF!EA109,4))</f>
        <v>1</v>
      </c>
      <c r="DY109" s="317">
        <f>RMDF!DY109</f>
        <v>0</v>
      </c>
      <c r="DZ109" s="318" t="str">
        <f>IF(DY109=0,"",_xlfn.XLOOKUP(DY109,StatePicklist!$1:$1,StatePicklist!$3:$3,"NA",0))</f>
        <v/>
      </c>
      <c r="EA109" s="297" t="str">
        <f ca="1">IF(RMDF!DZ109="", "", IF(ISNUMBER(MATCH(RMDF!DZ109, INDIRECT(DZ109), 0)), "OK", "Invalid"))</f>
        <v/>
      </c>
      <c r="EB109" s="281"/>
      <c r="EC109" s="281"/>
      <c r="ED109" s="281"/>
      <c r="EE109" s="281" t="b">
        <f>AND(RMDF!EH109&gt;=0, RMDF!EH109&lt;=1-SUM(RMDF!Z109,RMDF!AG109,RMDF!AN109,RMDF!AU109,RMDF!BB109,RMDF!BI109,RMDF!BP109,RMDF!BW109,RMDF!CD109,RMDF!CK109,RMDF!CR109,RMDF!CY109,RMDF!DF109,RMDF!DM109,RMDF!DT109,RMDF!EA109), RMDF!EH109=ROUND(RMDF!EH109,4))</f>
        <v>1</v>
      </c>
      <c r="EF109" s="317">
        <f>RMDF!EF109</f>
        <v>0</v>
      </c>
      <c r="EG109" s="318" t="str">
        <f>IF(EF109=0,"",_xlfn.XLOOKUP(EF109,StatePicklist!$1:$1,StatePicklist!$3:$3,"NA",0))</f>
        <v/>
      </c>
      <c r="EH109" s="297" t="str">
        <f ca="1">IF(RMDF!EG109="", "", IF(ISNUMBER(MATCH(RMDF!EG109, INDIRECT(EG109), 0)), "OK", "Invalid"))</f>
        <v/>
      </c>
      <c r="EI109" s="281"/>
      <c r="EJ109" s="281"/>
      <c r="EK109" s="281"/>
      <c r="EL109" s="281" t="b">
        <f>AND(RMDF!EO109&gt;=0, RMDF!EO109&lt;=1-SUM(RMDF!Z109,RMDF!AG109,RMDF!AN109,RMDF!AU109,RMDF!BB109,RMDF!BI109,RMDF!BP109,RMDF!BW109,RMDF!CD109,RMDF!CK109,RMDF!CR109,RMDF!CY109,RMDF!DF109,RMDF!DM109,RMDF!DT109,RMDF!EA109,RMDF!EH109), RMDF!EO109=ROUND(RMDF!EO109,4))</f>
        <v>1</v>
      </c>
      <c r="EM109" s="317">
        <f>RMDF!EM109</f>
        <v>0</v>
      </c>
      <c r="EN109" s="318" t="str">
        <f>IF(EM109=0,"",_xlfn.XLOOKUP(EM109,StatePicklist!$1:$1,StatePicklist!$3:$3,"NA",0))</f>
        <v/>
      </c>
      <c r="EO109" s="297" t="str">
        <f ca="1">IF(RMDF!EN109="", "", IF(ISNUMBER(MATCH(RMDF!EN109, INDIRECT(EN109), 0)), "OK", "Invalid"))</f>
        <v/>
      </c>
      <c r="EP109" s="281"/>
      <c r="EQ109" s="281"/>
      <c r="ER109" s="281"/>
      <c r="ES109" s="281" t="b">
        <f>AND(RMDF!EV109&gt;=0, RMDF!EV109&lt;=1-SUM(RMDF!Z109,RMDF!AG109,RMDF!AN109,RMDF!AU109,RMDF!BB109,RMDF!BI109,RMDF!BP109,RMDF!BW109,RMDF!CD109,RMDF!CK109,RMDF!CR109,RMDF!CY109,RMDF!DF109,RMDF!DM109,RMDF!DT109,RMDF!EA109,RMDF!EH109,RMDF!EO109), RMDF!EV109=ROUND(RMDF!EV109,4))</f>
        <v>1</v>
      </c>
      <c r="ET109" s="317">
        <f>RMDF!ET109</f>
        <v>0</v>
      </c>
      <c r="EU109" s="318" t="str">
        <f>IF(ET109=0,"",_xlfn.XLOOKUP(ET109,StatePicklist!$1:$1,StatePicklist!$3:$3,"NA",0))</f>
        <v/>
      </c>
      <c r="EV109" s="297" t="str">
        <f ca="1">IF(RMDF!EU109="", "", IF(ISNUMBER(MATCH(RMDF!EU109, INDIRECT(EU109), 0)), "OK", "Invalid"))</f>
        <v/>
      </c>
      <c r="EW109" s="281"/>
      <c r="EX109" s="281"/>
      <c r="EY109" s="281"/>
      <c r="EZ109" s="281" t="b">
        <f>AND(RMDF!FC109&gt;=0, RMDF!FC109&lt;=1-SUM(RMDF!Z109,RMDF!AG109,RMDF!AN109,RMDF!AU109,RMDF!BB109,RMDF!BI109,RMDF!BP109,RMDF!BW109,RMDF!CD109,RMDF!CK109,RMDF!CR109,RMDF!CY109,RMDF!DF109,RMDF!DM109,RMDF!DT109,RMDF!EA109,RMDF!EH109,RMDF!EO109,RMDF!EV109), RMDF!FC109=ROUND(RMDF!FC109,4))</f>
        <v>1</v>
      </c>
      <c r="FA109" s="317">
        <f>RMDF!FA109</f>
        <v>0</v>
      </c>
      <c r="FB109" s="318" t="str">
        <f>IF(FA109=0,"",_xlfn.XLOOKUP(FA109,StatePicklist!$1:$1,StatePicklist!$3:$3,"NA",0))</f>
        <v/>
      </c>
      <c r="FC109" s="297" t="str">
        <f ca="1">IF(RMDF!FB109="", "", IF(ISNUMBER(MATCH(RMDF!FB109, INDIRECT(FB109), 0)), "OK", "Invalid"))</f>
        <v/>
      </c>
    </row>
    <row r="110" spans="1:159" s="205" customFormat="1" ht="39.9" customHeight="1" x14ac:dyDescent="0.25">
      <c r="A110" s="206"/>
      <c r="B110" s="196"/>
      <c r="C110" s="197"/>
      <c r="D110" s="198"/>
      <c r="E110" s="199"/>
      <c r="F110" s="200"/>
      <c r="G110" s="201"/>
      <c r="H110" s="292"/>
      <c r="I110" s="305">
        <f>RMDF!I110</f>
        <v>0</v>
      </c>
      <c r="J110" s="305" t="str">
        <f>IF(I110=ProductCode!$B$30,"PDReclPost",IF(OR(I110=ProductCode!$C$30,I110=ProductCode!$E$30,I110=ProductCode!$G$30),"PDPreCon",IF(OR(I110=ProductCode!$D$30,I110=ProductCode!$F$30),"PDNotReclPost","")))</f>
        <v/>
      </c>
      <c r="K110" s="305" t="str">
        <f t="shared" si="12"/>
        <v/>
      </c>
      <c r="L110" s="289"/>
      <c r="M110" s="305" t="str">
        <f t="shared" si="12"/>
        <v/>
      </c>
      <c r="N110" s="289" t="b">
        <f>AND(RMDF!N110&gt;=0, RMDF!N110&lt;=1-RMDF!L110, RMDF!N110=ROUND(RMDF!N110,4))</f>
        <v>1</v>
      </c>
      <c r="O110" s="286" t="str">
        <f>IF(P110="","",IF(I110="","",IF(LEFT(I110,13)="Reclaimed pos",RawMaterialCode!$E$569,RawMaterialCode!$E$568)))</f>
        <v>Reclaimed pre-consumer mixed fibers (RM0578)</v>
      </c>
      <c r="P110" s="295">
        <f t="shared" si="13"/>
        <v>1</v>
      </c>
      <c r="Q110" s="202"/>
      <c r="R110" s="203"/>
      <c r="S110" s="204" t="str">
        <f t="shared" si="14"/>
        <v/>
      </c>
      <c r="T110" s="281"/>
      <c r="U110" s="281"/>
      <c r="V110" s="281"/>
      <c r="W110" s="281"/>
      <c r="X110" s="317">
        <f>RMDF!X110</f>
        <v>0</v>
      </c>
      <c r="Y110" s="318" t="str">
        <f>IF(X110=0,"",_xlfn.XLOOKUP(X110,StatePicklist!$1:$1,StatePicklist!$3:$3,"NA",0))</f>
        <v/>
      </c>
      <c r="Z110" s="297" t="str">
        <f ca="1">IF(RMDF!Y110="", "", IF(ISNUMBER(MATCH(RMDF!Y110, INDIRECT(Y110), 0)), "OK", "Invalid"))</f>
        <v/>
      </c>
      <c r="AA110" s="281"/>
      <c r="AB110" s="281"/>
      <c r="AC110" s="281"/>
      <c r="AD110" s="281" t="b">
        <f>AND(RMDF!AG110&gt;=0, RMDF!AG110&lt;=1-RMDF!Z110, RMDF!AG110=ROUND(RMDF!AG110,4))</f>
        <v>1</v>
      </c>
      <c r="AE110" s="317">
        <f>RMDF!AE110</f>
        <v>0</v>
      </c>
      <c r="AF110" s="318" t="str">
        <f>IF(AE110=0,"",_xlfn.XLOOKUP(AE110,StatePicklist!$1:$1,StatePicklist!$3:$3,"NA",0))</f>
        <v/>
      </c>
      <c r="AG110" s="297" t="str">
        <f ca="1">IF(RMDF!AF110="", "", IF(ISNUMBER(MATCH(RMDF!AF110, INDIRECT(AF110), 0)), "OK", "Invalid"))</f>
        <v/>
      </c>
      <c r="AH110" s="281"/>
      <c r="AI110" s="281"/>
      <c r="AJ110" s="281"/>
      <c r="AK110" s="281" t="b">
        <f>AND(RMDF!AN110&gt;=0, RMDF!AN110&lt;=1-SUM(RMDF!Z110,RMDF!AG110), RMDF!AN110=ROUND(RMDF!AN110,4))</f>
        <v>1</v>
      </c>
      <c r="AL110" s="317">
        <f>RMDF!AL110</f>
        <v>0</v>
      </c>
      <c r="AM110" s="318" t="str">
        <f>IF(AL110=0,"",_xlfn.XLOOKUP(AL110,StatePicklist!$1:$1,StatePicklist!$3:$3,"NA",0))</f>
        <v/>
      </c>
      <c r="AN110" s="297" t="str">
        <f ca="1">IF(RMDF!AM110="", "", IF(ISNUMBER(MATCH(RMDF!AM110, INDIRECT(AM110), 0)), "OK", "Invalid"))</f>
        <v/>
      </c>
      <c r="AO110" s="281"/>
      <c r="AP110" s="281"/>
      <c r="AQ110" s="281"/>
      <c r="AR110" s="281" t="b">
        <f>AND(RMDF!AU110&gt;=0, RMDF!AU110&lt;=1-SUM(RMDF!Z110,RMDF!AG110,RMDF!AN110), RMDF!AU110=ROUND(RMDF!AU110,4))</f>
        <v>1</v>
      </c>
      <c r="AS110" s="317">
        <f>RMDF!AS110</f>
        <v>0</v>
      </c>
      <c r="AT110" s="318" t="str">
        <f>IF(AS110=0,"",_xlfn.XLOOKUP(AS110,StatePicklist!$1:$1,StatePicklist!$3:$3,"NA",0))</f>
        <v/>
      </c>
      <c r="AU110" s="297" t="str">
        <f ca="1">IF(RMDF!AT110="", "", IF(ISNUMBER(MATCH(RMDF!AT110, INDIRECT(AT110), 0)), "OK", "Invalid"))</f>
        <v/>
      </c>
      <c r="AV110" s="281"/>
      <c r="AW110" s="281"/>
      <c r="AX110" s="281"/>
      <c r="AY110" s="281" t="b">
        <f>AND(RMDF!BB110&gt;=0, RMDF!BB110&lt;=1-SUM(RMDF!Z110,RMDF!AG110,RMDF!AN110,RMDF!AU110), RMDF!BB110=ROUND(RMDF!BB110,4))</f>
        <v>1</v>
      </c>
      <c r="AZ110" s="317">
        <f>RMDF!AZ110</f>
        <v>0</v>
      </c>
      <c r="BA110" s="318" t="str">
        <f>IF(AZ110=0,"",_xlfn.XLOOKUP(AZ110,StatePicklist!$1:$1,StatePicklist!$3:$3,"NA",0))</f>
        <v/>
      </c>
      <c r="BB110" s="297" t="str">
        <f ca="1">IF(RMDF!BA110="", "", IF(ISNUMBER(MATCH(RMDF!BA110, INDIRECT(BA110), 0)), "OK", "Invalid"))</f>
        <v/>
      </c>
      <c r="BC110" s="281"/>
      <c r="BD110" s="281"/>
      <c r="BE110" s="281"/>
      <c r="BF110" s="281" t="b">
        <f>AND(RMDF!BI110&gt;=0, RMDF!BI110&lt;=1-SUM(RMDF!Z110,RMDF!AG110,RMDF!AN110,RMDF!AU110,RMDF!BB110), RMDF!BI110=ROUND(RMDF!BI110,4))</f>
        <v>1</v>
      </c>
      <c r="BG110" s="317">
        <f>RMDF!BG110</f>
        <v>0</v>
      </c>
      <c r="BH110" s="318" t="str">
        <f>IF(BG110=0,"",_xlfn.XLOOKUP(BG110,StatePicklist!$1:$1,StatePicklist!$3:$3,"NA",0))</f>
        <v/>
      </c>
      <c r="BI110" s="297" t="str">
        <f ca="1">IF(RMDF!BH110="", "", IF(ISNUMBER(MATCH(RMDF!BH110, INDIRECT(BH110), 0)), "OK", "Invalid"))</f>
        <v/>
      </c>
      <c r="BJ110" s="281"/>
      <c r="BK110" s="281"/>
      <c r="BL110" s="281"/>
      <c r="BM110" s="281" t="b">
        <f>AND(RMDF!BP110&gt;=0, RMDF!BP110&lt;=1-SUM(RMDF!Z110,RMDF!AG110,RMDF!AN110,RMDF!AU110,RMDF!BB110,RMDF!BI110), RMDF!BP110=ROUND(RMDF!BP110,4))</f>
        <v>1</v>
      </c>
      <c r="BN110" s="317">
        <f>RMDF!BN110</f>
        <v>0</v>
      </c>
      <c r="BO110" s="318" t="str">
        <f>IF(BN110=0,"",_xlfn.XLOOKUP(BN110,StatePicklist!$1:$1,StatePicklist!$3:$3,"NA",0))</f>
        <v/>
      </c>
      <c r="BP110" s="297" t="str">
        <f ca="1">IF(RMDF!BO110="", "", IF(ISNUMBER(MATCH(RMDF!BO110, INDIRECT(BO110), 0)), "OK", "Invalid"))</f>
        <v/>
      </c>
      <c r="BQ110" s="281"/>
      <c r="BR110" s="281"/>
      <c r="BS110" s="281"/>
      <c r="BT110" s="281" t="b">
        <f>AND(RMDF!BW110&gt;=0, RMDF!BW110&lt;=1-SUM(RMDF!Z110,RMDF!AG110,RMDF!AN110,RMDF!AU110,RMDF!BB110,RMDF!BI110,RMDF!BP110), RMDF!BW110=ROUND(RMDF!BW110,4))</f>
        <v>1</v>
      </c>
      <c r="BU110" s="317">
        <f>RMDF!BU110</f>
        <v>0</v>
      </c>
      <c r="BV110" s="318" t="str">
        <f>IF(BU110=0,"",_xlfn.XLOOKUP(BU110,StatePicklist!$1:$1,StatePicklist!$3:$3,"NA",0))</f>
        <v/>
      </c>
      <c r="BW110" s="297" t="str">
        <f ca="1">IF(RMDF!BV110="", "", IF(ISNUMBER(MATCH(RMDF!BV110, INDIRECT(BV110), 0)), "OK", "Invalid"))</f>
        <v/>
      </c>
      <c r="BX110" s="281"/>
      <c r="BY110" s="281"/>
      <c r="BZ110" s="281"/>
      <c r="CA110" s="281" t="b">
        <f>AND(RMDF!CD110&gt;=0, RMDF!CD110&lt;=1-SUM(RMDF!Z110,RMDF!AG110,RMDF!AN110,RMDF!AU110,RMDF!BB110,RMDF!BI110,RMDF!BP110,RMDF!BW110), RMDF!CD110=ROUND(RMDF!CD110,4))</f>
        <v>1</v>
      </c>
      <c r="CB110" s="317">
        <f>RMDF!CB110</f>
        <v>0</v>
      </c>
      <c r="CC110" s="318" t="str">
        <f>IF(CB110=0,"",_xlfn.XLOOKUP(CB110,StatePicklist!$1:$1,StatePicklist!$3:$3,"NA",0))</f>
        <v/>
      </c>
      <c r="CD110" s="297" t="str">
        <f ca="1">IF(RMDF!CC110="", "", IF(ISNUMBER(MATCH(RMDF!CC110, INDIRECT(CC110), 0)), "OK", "Invalid"))</f>
        <v/>
      </c>
      <c r="CE110" s="281"/>
      <c r="CF110" s="281"/>
      <c r="CG110" s="281"/>
      <c r="CH110" s="281" t="b">
        <f>AND(RMDF!CK110&gt;=0, RMDF!CK110&lt;=1-SUM(RMDF!Z110,RMDF!AG110,RMDF!AN110,RMDF!AU110,RMDF!BB110,RMDF!BI110,RMDF!BP110,RMDF!BW110,RMDF!CD110), RMDF!CK110=ROUND(RMDF!CK110,4))</f>
        <v>1</v>
      </c>
      <c r="CI110" s="317">
        <f>RMDF!CI110</f>
        <v>0</v>
      </c>
      <c r="CJ110" s="318" t="str">
        <f>IF(CI110=0,"",_xlfn.XLOOKUP(CI110,StatePicklist!$1:$1,StatePicklist!$3:$3,"NA",0))</f>
        <v/>
      </c>
      <c r="CK110" s="297" t="str">
        <f ca="1">IF(RMDF!CJ110="", "", IF(ISNUMBER(MATCH(RMDF!CJ110, INDIRECT(CJ110), 0)), "OK", "Invalid"))</f>
        <v/>
      </c>
      <c r="CL110" s="281"/>
      <c r="CM110" s="281"/>
      <c r="CN110" s="281"/>
      <c r="CO110" s="281" t="b">
        <f>AND(RMDF!CR110&gt;=0, RMDF!CR110&lt;=1-SUM(RMDF!Z110,RMDF!AG110,RMDF!AN110,RMDF!AU110,RMDF!BB110,RMDF!BI110,RMDF!BP110,RMDF!BW110,RMDF!CD110,RMDF!CK110), RMDF!CR110=ROUND(RMDF!CR110,4))</f>
        <v>1</v>
      </c>
      <c r="CP110" s="317">
        <f>RMDF!CP110</f>
        <v>0</v>
      </c>
      <c r="CQ110" s="318" t="str">
        <f>IF(CP110=0,"",_xlfn.XLOOKUP(CP110,StatePicklist!$1:$1,StatePicklist!$3:$3,"NA",0))</f>
        <v/>
      </c>
      <c r="CR110" s="297" t="str">
        <f ca="1">IF(RMDF!CQ110="", "", IF(ISNUMBER(MATCH(RMDF!CQ110, INDIRECT(CQ110), 0)), "OK", "Invalid"))</f>
        <v/>
      </c>
      <c r="CS110" s="281"/>
      <c r="CT110" s="281"/>
      <c r="CU110" s="281"/>
      <c r="CV110" s="281" t="b">
        <f>AND(RMDF!CY110&gt;=0, RMDF!CY110&lt;=1-SUM(RMDF!Z110,RMDF!AG110,RMDF!AN110,RMDF!AU110,RMDF!BB110,RMDF!BI110,RMDF!BP110,RMDF!BW110,RMDF!CD110,RMDF!CK110,RMDF!CR110), RMDF!CY110=ROUND(RMDF!CY110,4))</f>
        <v>1</v>
      </c>
      <c r="CW110" s="317">
        <f>RMDF!CW110</f>
        <v>0</v>
      </c>
      <c r="CX110" s="318" t="str">
        <f>IF(CW110=0,"",_xlfn.XLOOKUP(CW110,StatePicklist!$1:$1,StatePicklist!$3:$3,"NA",0))</f>
        <v/>
      </c>
      <c r="CY110" s="297" t="str">
        <f ca="1">IF(RMDF!CX110="", "", IF(ISNUMBER(MATCH(RMDF!CX110, INDIRECT(CX110), 0)), "OK", "Invalid"))</f>
        <v/>
      </c>
      <c r="CZ110" s="281"/>
      <c r="DA110" s="281"/>
      <c r="DB110" s="281"/>
      <c r="DC110" s="281" t="b">
        <f>AND(RMDF!DF110&gt;=0, RMDF!DF110&lt;=1-SUM(RMDF!Z110,RMDF!AG110,RMDF!AN110,RMDF!AU110,RMDF!BB110,RMDF!BI110,RMDF!BP110,RMDF!BW110,RMDF!CD110,RMDF!CK110,RMDF!CR110,RMDF!CY110), RMDF!DF110=ROUND(RMDF!DF110,4))</f>
        <v>1</v>
      </c>
      <c r="DD110" s="317">
        <f>RMDF!DD110</f>
        <v>0</v>
      </c>
      <c r="DE110" s="318" t="str">
        <f>IF(DD110=0,"",_xlfn.XLOOKUP(DD110,StatePicklist!$1:$1,StatePicklist!$3:$3,"NA",0))</f>
        <v/>
      </c>
      <c r="DF110" s="297" t="str">
        <f ca="1">IF(RMDF!DE110="", "", IF(ISNUMBER(MATCH(RMDF!DE110, INDIRECT(DE110), 0)), "OK", "Invalid"))</f>
        <v/>
      </c>
      <c r="DG110" s="281"/>
      <c r="DH110" s="281"/>
      <c r="DI110" s="281"/>
      <c r="DJ110" s="281" t="b">
        <f>AND(RMDF!DM110&gt;=0, RMDF!DM110&lt;=1-SUM(RMDF!Z110,RMDF!AG110,RMDF!AN110,RMDF!AU110,RMDF!BB110,RMDF!BI110,RMDF!BP110,RMDF!BW110,RMDF!CD110,RMDF!CK110,RMDF!CR110,RMDF!CY110,RMDF!DF110), RMDF!DM110=ROUND(RMDF!DM110,4))</f>
        <v>1</v>
      </c>
      <c r="DK110" s="317">
        <f>RMDF!DK110</f>
        <v>0</v>
      </c>
      <c r="DL110" s="318" t="str">
        <f>IF(DK110=0,"",_xlfn.XLOOKUP(DK110,StatePicklist!$1:$1,StatePicklist!$3:$3,"NA",0))</f>
        <v/>
      </c>
      <c r="DM110" s="297" t="str">
        <f ca="1">IF(RMDF!DL110="", "", IF(ISNUMBER(MATCH(RMDF!DL110, INDIRECT(DL110), 0)), "OK", "Invalid"))</f>
        <v/>
      </c>
      <c r="DN110" s="281"/>
      <c r="DO110" s="281"/>
      <c r="DP110" s="281"/>
      <c r="DQ110" s="281" t="b">
        <f>AND(RMDF!DT110&gt;=0, RMDF!DT110&lt;=1-SUM(RMDF!Z110,RMDF!AG110,RMDF!AN110,RMDF!AU110,RMDF!BB110,RMDF!BI110,RMDF!BP110,RMDF!BW110,RMDF!CD110,RMDF!CK110,RMDF!CR110,RMDF!CY110,RMDF!DF110,RMDF!DM110), RMDF!DT110=ROUND(RMDF!DT110,4))</f>
        <v>1</v>
      </c>
      <c r="DR110" s="317">
        <f>RMDF!DR110</f>
        <v>0</v>
      </c>
      <c r="DS110" s="318" t="str">
        <f>IF(DR110=0,"",_xlfn.XLOOKUP(DR110,StatePicklist!$1:$1,StatePicklist!$3:$3,"NA",0))</f>
        <v/>
      </c>
      <c r="DT110" s="297" t="str">
        <f ca="1">IF(RMDF!DS110="", "", IF(ISNUMBER(MATCH(RMDF!DS110, INDIRECT(DS110), 0)), "OK", "Invalid"))</f>
        <v/>
      </c>
      <c r="DU110" s="281"/>
      <c r="DV110" s="281"/>
      <c r="DW110" s="281"/>
      <c r="DX110" s="281" t="b">
        <f>AND(RMDF!EA110&gt;=0, RMDF!EA110&lt;=1-SUM(RMDF!Z110,RMDF!AG110,RMDF!AN110,RMDF!AU110,RMDF!BB110,RMDF!BI110,RMDF!BP110,RMDF!BW110,RMDF!CD110,RMDF!CK110,RMDF!CR110,RMDF!CY110,RMDF!DF110,RMDF!DM110,RMDF!DT110), RMDF!EA110=ROUND(RMDF!EA110,4))</f>
        <v>1</v>
      </c>
      <c r="DY110" s="317">
        <f>RMDF!DY110</f>
        <v>0</v>
      </c>
      <c r="DZ110" s="318" t="str">
        <f>IF(DY110=0,"",_xlfn.XLOOKUP(DY110,StatePicklist!$1:$1,StatePicklist!$3:$3,"NA",0))</f>
        <v/>
      </c>
      <c r="EA110" s="297" t="str">
        <f ca="1">IF(RMDF!DZ110="", "", IF(ISNUMBER(MATCH(RMDF!DZ110, INDIRECT(DZ110), 0)), "OK", "Invalid"))</f>
        <v/>
      </c>
      <c r="EB110" s="281"/>
      <c r="EC110" s="281"/>
      <c r="ED110" s="281"/>
      <c r="EE110" s="281" t="b">
        <f>AND(RMDF!EH110&gt;=0, RMDF!EH110&lt;=1-SUM(RMDF!Z110,RMDF!AG110,RMDF!AN110,RMDF!AU110,RMDF!BB110,RMDF!BI110,RMDF!BP110,RMDF!BW110,RMDF!CD110,RMDF!CK110,RMDF!CR110,RMDF!CY110,RMDF!DF110,RMDF!DM110,RMDF!DT110,RMDF!EA110), RMDF!EH110=ROUND(RMDF!EH110,4))</f>
        <v>1</v>
      </c>
      <c r="EF110" s="317">
        <f>RMDF!EF110</f>
        <v>0</v>
      </c>
      <c r="EG110" s="318" t="str">
        <f>IF(EF110=0,"",_xlfn.XLOOKUP(EF110,StatePicklist!$1:$1,StatePicklist!$3:$3,"NA",0))</f>
        <v/>
      </c>
      <c r="EH110" s="297" t="str">
        <f ca="1">IF(RMDF!EG110="", "", IF(ISNUMBER(MATCH(RMDF!EG110, INDIRECT(EG110), 0)), "OK", "Invalid"))</f>
        <v/>
      </c>
      <c r="EI110" s="281"/>
      <c r="EJ110" s="281"/>
      <c r="EK110" s="281"/>
      <c r="EL110" s="281" t="b">
        <f>AND(RMDF!EO110&gt;=0, RMDF!EO110&lt;=1-SUM(RMDF!Z110,RMDF!AG110,RMDF!AN110,RMDF!AU110,RMDF!BB110,RMDF!BI110,RMDF!BP110,RMDF!BW110,RMDF!CD110,RMDF!CK110,RMDF!CR110,RMDF!CY110,RMDF!DF110,RMDF!DM110,RMDF!DT110,RMDF!EA110,RMDF!EH110), RMDF!EO110=ROUND(RMDF!EO110,4))</f>
        <v>1</v>
      </c>
      <c r="EM110" s="317">
        <f>RMDF!EM110</f>
        <v>0</v>
      </c>
      <c r="EN110" s="318" t="str">
        <f>IF(EM110=0,"",_xlfn.XLOOKUP(EM110,StatePicklist!$1:$1,StatePicklist!$3:$3,"NA",0))</f>
        <v/>
      </c>
      <c r="EO110" s="297" t="str">
        <f ca="1">IF(RMDF!EN110="", "", IF(ISNUMBER(MATCH(RMDF!EN110, INDIRECT(EN110), 0)), "OK", "Invalid"))</f>
        <v/>
      </c>
      <c r="EP110" s="281"/>
      <c r="EQ110" s="281"/>
      <c r="ER110" s="281"/>
      <c r="ES110" s="281" t="b">
        <f>AND(RMDF!EV110&gt;=0, RMDF!EV110&lt;=1-SUM(RMDF!Z110,RMDF!AG110,RMDF!AN110,RMDF!AU110,RMDF!BB110,RMDF!BI110,RMDF!BP110,RMDF!BW110,RMDF!CD110,RMDF!CK110,RMDF!CR110,RMDF!CY110,RMDF!DF110,RMDF!DM110,RMDF!DT110,RMDF!EA110,RMDF!EH110,RMDF!EO110), RMDF!EV110=ROUND(RMDF!EV110,4))</f>
        <v>1</v>
      </c>
      <c r="ET110" s="317">
        <f>RMDF!ET110</f>
        <v>0</v>
      </c>
      <c r="EU110" s="318" t="str">
        <f>IF(ET110=0,"",_xlfn.XLOOKUP(ET110,StatePicklist!$1:$1,StatePicklist!$3:$3,"NA",0))</f>
        <v/>
      </c>
      <c r="EV110" s="297" t="str">
        <f ca="1">IF(RMDF!EU110="", "", IF(ISNUMBER(MATCH(RMDF!EU110, INDIRECT(EU110), 0)), "OK", "Invalid"))</f>
        <v/>
      </c>
      <c r="EW110" s="281"/>
      <c r="EX110" s="281"/>
      <c r="EY110" s="281"/>
      <c r="EZ110" s="281" t="b">
        <f>AND(RMDF!FC110&gt;=0, RMDF!FC110&lt;=1-SUM(RMDF!Z110,RMDF!AG110,RMDF!AN110,RMDF!AU110,RMDF!BB110,RMDF!BI110,RMDF!BP110,RMDF!BW110,RMDF!CD110,RMDF!CK110,RMDF!CR110,RMDF!CY110,RMDF!DF110,RMDF!DM110,RMDF!DT110,RMDF!EA110,RMDF!EH110,RMDF!EO110,RMDF!EV110), RMDF!FC110=ROUND(RMDF!FC110,4))</f>
        <v>1</v>
      </c>
      <c r="FA110" s="317">
        <f>RMDF!FA110</f>
        <v>0</v>
      </c>
      <c r="FB110" s="318" t="str">
        <f>IF(FA110=0,"",_xlfn.XLOOKUP(FA110,StatePicklist!$1:$1,StatePicklist!$3:$3,"NA",0))</f>
        <v/>
      </c>
      <c r="FC110" s="297" t="str">
        <f ca="1">IF(RMDF!FB110="", "", IF(ISNUMBER(MATCH(RMDF!FB110, INDIRECT(FB110), 0)), "OK", "Invalid"))</f>
        <v/>
      </c>
    </row>
    <row r="111" spans="1:159" s="205" customFormat="1" ht="39.9" customHeight="1" x14ac:dyDescent="0.25">
      <c r="A111" s="206"/>
      <c r="B111" s="196"/>
      <c r="C111" s="197"/>
      <c r="D111" s="198"/>
      <c r="E111" s="199"/>
      <c r="F111" s="200"/>
      <c r="G111" s="201"/>
      <c r="H111" s="292"/>
      <c r="I111" s="305">
        <f>RMDF!I111</f>
        <v>0</v>
      </c>
      <c r="J111" s="305" t="str">
        <f>IF(I111=ProductCode!$B$30,"PDReclPost",IF(OR(I111=ProductCode!$C$30,I111=ProductCode!$E$30,I111=ProductCode!$G$30),"PDPreCon",IF(OR(I111=ProductCode!$D$30,I111=ProductCode!$F$30),"PDNotReclPost","")))</f>
        <v/>
      </c>
      <c r="K111" s="305" t="str">
        <f t="shared" si="12"/>
        <v/>
      </c>
      <c r="L111" s="289"/>
      <c r="M111" s="305" t="str">
        <f t="shared" si="12"/>
        <v/>
      </c>
      <c r="N111" s="289" t="b">
        <f>AND(RMDF!N111&gt;=0, RMDF!N111&lt;=1-RMDF!L111, RMDF!N111=ROUND(RMDF!N111,4))</f>
        <v>1</v>
      </c>
      <c r="O111" s="286" t="str">
        <f>IF(P111="","",IF(I111="","",IF(LEFT(I111,13)="Reclaimed pos",RawMaterialCode!$E$569,RawMaterialCode!$E$568)))</f>
        <v>Reclaimed pre-consumer mixed fibers (RM0578)</v>
      </c>
      <c r="P111" s="295">
        <f t="shared" si="13"/>
        <v>1</v>
      </c>
      <c r="Q111" s="202"/>
      <c r="R111" s="203"/>
      <c r="S111" s="204" t="str">
        <f t="shared" si="14"/>
        <v/>
      </c>
      <c r="T111" s="281"/>
      <c r="U111" s="281"/>
      <c r="V111" s="281"/>
      <c r="W111" s="281"/>
      <c r="X111" s="317">
        <f>RMDF!X111</f>
        <v>0</v>
      </c>
      <c r="Y111" s="318" t="str">
        <f>IF(X111=0,"",_xlfn.XLOOKUP(X111,StatePicklist!$1:$1,StatePicklist!$3:$3,"NA",0))</f>
        <v/>
      </c>
      <c r="Z111" s="297" t="str">
        <f ca="1">IF(RMDF!Y111="", "", IF(ISNUMBER(MATCH(RMDF!Y111, INDIRECT(Y111), 0)), "OK", "Invalid"))</f>
        <v/>
      </c>
      <c r="AA111" s="281"/>
      <c r="AB111" s="281"/>
      <c r="AC111" s="281"/>
      <c r="AD111" s="281" t="b">
        <f>AND(RMDF!AG111&gt;=0, RMDF!AG111&lt;=1-RMDF!Z111, RMDF!AG111=ROUND(RMDF!AG111,4))</f>
        <v>1</v>
      </c>
      <c r="AE111" s="317">
        <f>RMDF!AE111</f>
        <v>0</v>
      </c>
      <c r="AF111" s="318" t="str">
        <f>IF(AE111=0,"",_xlfn.XLOOKUP(AE111,StatePicklist!$1:$1,StatePicklist!$3:$3,"NA",0))</f>
        <v/>
      </c>
      <c r="AG111" s="297" t="str">
        <f ca="1">IF(RMDF!AF111="", "", IF(ISNUMBER(MATCH(RMDF!AF111, INDIRECT(AF111), 0)), "OK", "Invalid"))</f>
        <v/>
      </c>
      <c r="AH111" s="281"/>
      <c r="AI111" s="281"/>
      <c r="AJ111" s="281"/>
      <c r="AK111" s="281" t="b">
        <f>AND(RMDF!AN111&gt;=0, RMDF!AN111&lt;=1-SUM(RMDF!Z111,RMDF!AG111), RMDF!AN111=ROUND(RMDF!AN111,4))</f>
        <v>1</v>
      </c>
      <c r="AL111" s="317">
        <f>RMDF!AL111</f>
        <v>0</v>
      </c>
      <c r="AM111" s="318" t="str">
        <f>IF(AL111=0,"",_xlfn.XLOOKUP(AL111,StatePicklist!$1:$1,StatePicklist!$3:$3,"NA",0))</f>
        <v/>
      </c>
      <c r="AN111" s="297" t="str">
        <f ca="1">IF(RMDF!AM111="", "", IF(ISNUMBER(MATCH(RMDF!AM111, INDIRECT(AM111), 0)), "OK", "Invalid"))</f>
        <v/>
      </c>
      <c r="AO111" s="281"/>
      <c r="AP111" s="281"/>
      <c r="AQ111" s="281"/>
      <c r="AR111" s="281" t="b">
        <f>AND(RMDF!AU111&gt;=0, RMDF!AU111&lt;=1-SUM(RMDF!Z111,RMDF!AG111,RMDF!AN111), RMDF!AU111=ROUND(RMDF!AU111,4))</f>
        <v>1</v>
      </c>
      <c r="AS111" s="317">
        <f>RMDF!AS111</f>
        <v>0</v>
      </c>
      <c r="AT111" s="318" t="str">
        <f>IF(AS111=0,"",_xlfn.XLOOKUP(AS111,StatePicklist!$1:$1,StatePicklist!$3:$3,"NA",0))</f>
        <v/>
      </c>
      <c r="AU111" s="297" t="str">
        <f ca="1">IF(RMDF!AT111="", "", IF(ISNUMBER(MATCH(RMDF!AT111, INDIRECT(AT111), 0)), "OK", "Invalid"))</f>
        <v/>
      </c>
      <c r="AV111" s="281"/>
      <c r="AW111" s="281"/>
      <c r="AX111" s="281"/>
      <c r="AY111" s="281" t="b">
        <f>AND(RMDF!BB111&gt;=0, RMDF!BB111&lt;=1-SUM(RMDF!Z111,RMDF!AG111,RMDF!AN111,RMDF!AU111), RMDF!BB111=ROUND(RMDF!BB111,4))</f>
        <v>1</v>
      </c>
      <c r="AZ111" s="317">
        <f>RMDF!AZ111</f>
        <v>0</v>
      </c>
      <c r="BA111" s="318" t="str">
        <f>IF(AZ111=0,"",_xlfn.XLOOKUP(AZ111,StatePicklist!$1:$1,StatePicklist!$3:$3,"NA",0))</f>
        <v/>
      </c>
      <c r="BB111" s="297" t="str">
        <f ca="1">IF(RMDF!BA111="", "", IF(ISNUMBER(MATCH(RMDF!BA111, INDIRECT(BA111), 0)), "OK", "Invalid"))</f>
        <v/>
      </c>
      <c r="BC111" s="281"/>
      <c r="BD111" s="281"/>
      <c r="BE111" s="281"/>
      <c r="BF111" s="281" t="b">
        <f>AND(RMDF!BI111&gt;=0, RMDF!BI111&lt;=1-SUM(RMDF!Z111,RMDF!AG111,RMDF!AN111,RMDF!AU111,RMDF!BB111), RMDF!BI111=ROUND(RMDF!BI111,4))</f>
        <v>1</v>
      </c>
      <c r="BG111" s="317">
        <f>RMDF!BG111</f>
        <v>0</v>
      </c>
      <c r="BH111" s="318" t="str">
        <f>IF(BG111=0,"",_xlfn.XLOOKUP(BG111,StatePicklist!$1:$1,StatePicklist!$3:$3,"NA",0))</f>
        <v/>
      </c>
      <c r="BI111" s="297" t="str">
        <f ca="1">IF(RMDF!BH111="", "", IF(ISNUMBER(MATCH(RMDF!BH111, INDIRECT(BH111), 0)), "OK", "Invalid"))</f>
        <v/>
      </c>
      <c r="BJ111" s="281"/>
      <c r="BK111" s="281"/>
      <c r="BL111" s="281"/>
      <c r="BM111" s="281" t="b">
        <f>AND(RMDF!BP111&gt;=0, RMDF!BP111&lt;=1-SUM(RMDF!Z111,RMDF!AG111,RMDF!AN111,RMDF!AU111,RMDF!BB111,RMDF!BI111), RMDF!BP111=ROUND(RMDF!BP111,4))</f>
        <v>1</v>
      </c>
      <c r="BN111" s="317">
        <f>RMDF!BN111</f>
        <v>0</v>
      </c>
      <c r="BO111" s="318" t="str">
        <f>IF(BN111=0,"",_xlfn.XLOOKUP(BN111,StatePicklist!$1:$1,StatePicklist!$3:$3,"NA",0))</f>
        <v/>
      </c>
      <c r="BP111" s="297" t="str">
        <f ca="1">IF(RMDF!BO111="", "", IF(ISNUMBER(MATCH(RMDF!BO111, INDIRECT(BO111), 0)), "OK", "Invalid"))</f>
        <v/>
      </c>
      <c r="BQ111" s="281"/>
      <c r="BR111" s="281"/>
      <c r="BS111" s="281"/>
      <c r="BT111" s="281" t="b">
        <f>AND(RMDF!BW111&gt;=0, RMDF!BW111&lt;=1-SUM(RMDF!Z111,RMDF!AG111,RMDF!AN111,RMDF!AU111,RMDF!BB111,RMDF!BI111,RMDF!BP111), RMDF!BW111=ROUND(RMDF!BW111,4))</f>
        <v>1</v>
      </c>
      <c r="BU111" s="317">
        <f>RMDF!BU111</f>
        <v>0</v>
      </c>
      <c r="BV111" s="318" t="str">
        <f>IF(BU111=0,"",_xlfn.XLOOKUP(BU111,StatePicklist!$1:$1,StatePicklist!$3:$3,"NA",0))</f>
        <v/>
      </c>
      <c r="BW111" s="297" t="str">
        <f ca="1">IF(RMDF!BV111="", "", IF(ISNUMBER(MATCH(RMDF!BV111, INDIRECT(BV111), 0)), "OK", "Invalid"))</f>
        <v/>
      </c>
      <c r="BX111" s="281"/>
      <c r="BY111" s="281"/>
      <c r="BZ111" s="281"/>
      <c r="CA111" s="281" t="b">
        <f>AND(RMDF!CD111&gt;=0, RMDF!CD111&lt;=1-SUM(RMDF!Z111,RMDF!AG111,RMDF!AN111,RMDF!AU111,RMDF!BB111,RMDF!BI111,RMDF!BP111,RMDF!BW111), RMDF!CD111=ROUND(RMDF!CD111,4))</f>
        <v>1</v>
      </c>
      <c r="CB111" s="317">
        <f>RMDF!CB111</f>
        <v>0</v>
      </c>
      <c r="CC111" s="318" t="str">
        <f>IF(CB111=0,"",_xlfn.XLOOKUP(CB111,StatePicklist!$1:$1,StatePicklist!$3:$3,"NA",0))</f>
        <v/>
      </c>
      <c r="CD111" s="297" t="str">
        <f ca="1">IF(RMDF!CC111="", "", IF(ISNUMBER(MATCH(RMDF!CC111, INDIRECT(CC111), 0)), "OK", "Invalid"))</f>
        <v/>
      </c>
      <c r="CE111" s="281"/>
      <c r="CF111" s="281"/>
      <c r="CG111" s="281"/>
      <c r="CH111" s="281" t="b">
        <f>AND(RMDF!CK111&gt;=0, RMDF!CK111&lt;=1-SUM(RMDF!Z111,RMDF!AG111,RMDF!AN111,RMDF!AU111,RMDF!BB111,RMDF!BI111,RMDF!BP111,RMDF!BW111,RMDF!CD111), RMDF!CK111=ROUND(RMDF!CK111,4))</f>
        <v>1</v>
      </c>
      <c r="CI111" s="317">
        <f>RMDF!CI111</f>
        <v>0</v>
      </c>
      <c r="CJ111" s="318" t="str">
        <f>IF(CI111=0,"",_xlfn.XLOOKUP(CI111,StatePicklist!$1:$1,StatePicklist!$3:$3,"NA",0))</f>
        <v/>
      </c>
      <c r="CK111" s="297" t="str">
        <f ca="1">IF(RMDF!CJ111="", "", IF(ISNUMBER(MATCH(RMDF!CJ111, INDIRECT(CJ111), 0)), "OK", "Invalid"))</f>
        <v/>
      </c>
      <c r="CL111" s="281"/>
      <c r="CM111" s="281"/>
      <c r="CN111" s="281"/>
      <c r="CO111" s="281" t="b">
        <f>AND(RMDF!CR111&gt;=0, RMDF!CR111&lt;=1-SUM(RMDF!Z111,RMDF!AG111,RMDF!AN111,RMDF!AU111,RMDF!BB111,RMDF!BI111,RMDF!BP111,RMDF!BW111,RMDF!CD111,RMDF!CK111), RMDF!CR111=ROUND(RMDF!CR111,4))</f>
        <v>1</v>
      </c>
      <c r="CP111" s="317">
        <f>RMDF!CP111</f>
        <v>0</v>
      </c>
      <c r="CQ111" s="318" t="str">
        <f>IF(CP111=0,"",_xlfn.XLOOKUP(CP111,StatePicklist!$1:$1,StatePicklist!$3:$3,"NA",0))</f>
        <v/>
      </c>
      <c r="CR111" s="297" t="str">
        <f ca="1">IF(RMDF!CQ111="", "", IF(ISNUMBER(MATCH(RMDF!CQ111, INDIRECT(CQ111), 0)), "OK", "Invalid"))</f>
        <v/>
      </c>
      <c r="CS111" s="281"/>
      <c r="CT111" s="281"/>
      <c r="CU111" s="281"/>
      <c r="CV111" s="281" t="b">
        <f>AND(RMDF!CY111&gt;=0, RMDF!CY111&lt;=1-SUM(RMDF!Z111,RMDF!AG111,RMDF!AN111,RMDF!AU111,RMDF!BB111,RMDF!BI111,RMDF!BP111,RMDF!BW111,RMDF!CD111,RMDF!CK111,RMDF!CR111), RMDF!CY111=ROUND(RMDF!CY111,4))</f>
        <v>1</v>
      </c>
      <c r="CW111" s="317">
        <f>RMDF!CW111</f>
        <v>0</v>
      </c>
      <c r="CX111" s="318" t="str">
        <f>IF(CW111=0,"",_xlfn.XLOOKUP(CW111,StatePicklist!$1:$1,StatePicklist!$3:$3,"NA",0))</f>
        <v/>
      </c>
      <c r="CY111" s="297" t="str">
        <f ca="1">IF(RMDF!CX111="", "", IF(ISNUMBER(MATCH(RMDF!CX111, INDIRECT(CX111), 0)), "OK", "Invalid"))</f>
        <v/>
      </c>
      <c r="CZ111" s="281"/>
      <c r="DA111" s="281"/>
      <c r="DB111" s="281"/>
      <c r="DC111" s="281" t="b">
        <f>AND(RMDF!DF111&gt;=0, RMDF!DF111&lt;=1-SUM(RMDF!Z111,RMDF!AG111,RMDF!AN111,RMDF!AU111,RMDF!BB111,RMDF!BI111,RMDF!BP111,RMDF!BW111,RMDF!CD111,RMDF!CK111,RMDF!CR111,RMDF!CY111), RMDF!DF111=ROUND(RMDF!DF111,4))</f>
        <v>1</v>
      </c>
      <c r="DD111" s="317">
        <f>RMDF!DD111</f>
        <v>0</v>
      </c>
      <c r="DE111" s="318" t="str">
        <f>IF(DD111=0,"",_xlfn.XLOOKUP(DD111,StatePicklist!$1:$1,StatePicklist!$3:$3,"NA",0))</f>
        <v/>
      </c>
      <c r="DF111" s="297" t="str">
        <f ca="1">IF(RMDF!DE111="", "", IF(ISNUMBER(MATCH(RMDF!DE111, INDIRECT(DE111), 0)), "OK", "Invalid"))</f>
        <v/>
      </c>
      <c r="DG111" s="281"/>
      <c r="DH111" s="281"/>
      <c r="DI111" s="281"/>
      <c r="DJ111" s="281" t="b">
        <f>AND(RMDF!DM111&gt;=0, RMDF!DM111&lt;=1-SUM(RMDF!Z111,RMDF!AG111,RMDF!AN111,RMDF!AU111,RMDF!BB111,RMDF!BI111,RMDF!BP111,RMDF!BW111,RMDF!CD111,RMDF!CK111,RMDF!CR111,RMDF!CY111,RMDF!DF111), RMDF!DM111=ROUND(RMDF!DM111,4))</f>
        <v>1</v>
      </c>
      <c r="DK111" s="317">
        <f>RMDF!DK111</f>
        <v>0</v>
      </c>
      <c r="DL111" s="318" t="str">
        <f>IF(DK111=0,"",_xlfn.XLOOKUP(DK111,StatePicklist!$1:$1,StatePicklist!$3:$3,"NA",0))</f>
        <v/>
      </c>
      <c r="DM111" s="297" t="str">
        <f ca="1">IF(RMDF!DL111="", "", IF(ISNUMBER(MATCH(RMDF!DL111, INDIRECT(DL111), 0)), "OK", "Invalid"))</f>
        <v/>
      </c>
      <c r="DN111" s="281"/>
      <c r="DO111" s="281"/>
      <c r="DP111" s="281"/>
      <c r="DQ111" s="281" t="b">
        <f>AND(RMDF!DT111&gt;=0, RMDF!DT111&lt;=1-SUM(RMDF!Z111,RMDF!AG111,RMDF!AN111,RMDF!AU111,RMDF!BB111,RMDF!BI111,RMDF!BP111,RMDF!BW111,RMDF!CD111,RMDF!CK111,RMDF!CR111,RMDF!CY111,RMDF!DF111,RMDF!DM111), RMDF!DT111=ROUND(RMDF!DT111,4))</f>
        <v>1</v>
      </c>
      <c r="DR111" s="317">
        <f>RMDF!DR111</f>
        <v>0</v>
      </c>
      <c r="DS111" s="318" t="str">
        <f>IF(DR111=0,"",_xlfn.XLOOKUP(DR111,StatePicklist!$1:$1,StatePicklist!$3:$3,"NA",0))</f>
        <v/>
      </c>
      <c r="DT111" s="297" t="str">
        <f ca="1">IF(RMDF!DS111="", "", IF(ISNUMBER(MATCH(RMDF!DS111, INDIRECT(DS111), 0)), "OK", "Invalid"))</f>
        <v/>
      </c>
      <c r="DU111" s="281"/>
      <c r="DV111" s="281"/>
      <c r="DW111" s="281"/>
      <c r="DX111" s="281" t="b">
        <f>AND(RMDF!EA111&gt;=0, RMDF!EA111&lt;=1-SUM(RMDF!Z111,RMDF!AG111,RMDF!AN111,RMDF!AU111,RMDF!BB111,RMDF!BI111,RMDF!BP111,RMDF!BW111,RMDF!CD111,RMDF!CK111,RMDF!CR111,RMDF!CY111,RMDF!DF111,RMDF!DM111,RMDF!DT111), RMDF!EA111=ROUND(RMDF!EA111,4))</f>
        <v>1</v>
      </c>
      <c r="DY111" s="317">
        <f>RMDF!DY111</f>
        <v>0</v>
      </c>
      <c r="DZ111" s="318" t="str">
        <f>IF(DY111=0,"",_xlfn.XLOOKUP(DY111,StatePicklist!$1:$1,StatePicklist!$3:$3,"NA",0))</f>
        <v/>
      </c>
      <c r="EA111" s="297" t="str">
        <f ca="1">IF(RMDF!DZ111="", "", IF(ISNUMBER(MATCH(RMDF!DZ111, INDIRECT(DZ111), 0)), "OK", "Invalid"))</f>
        <v/>
      </c>
      <c r="EB111" s="281"/>
      <c r="EC111" s="281"/>
      <c r="ED111" s="281"/>
      <c r="EE111" s="281" t="b">
        <f>AND(RMDF!EH111&gt;=0, RMDF!EH111&lt;=1-SUM(RMDF!Z111,RMDF!AG111,RMDF!AN111,RMDF!AU111,RMDF!BB111,RMDF!BI111,RMDF!BP111,RMDF!BW111,RMDF!CD111,RMDF!CK111,RMDF!CR111,RMDF!CY111,RMDF!DF111,RMDF!DM111,RMDF!DT111,RMDF!EA111), RMDF!EH111=ROUND(RMDF!EH111,4))</f>
        <v>1</v>
      </c>
      <c r="EF111" s="317">
        <f>RMDF!EF111</f>
        <v>0</v>
      </c>
      <c r="EG111" s="318" t="str">
        <f>IF(EF111=0,"",_xlfn.XLOOKUP(EF111,StatePicklist!$1:$1,StatePicklist!$3:$3,"NA",0))</f>
        <v/>
      </c>
      <c r="EH111" s="297" t="str">
        <f ca="1">IF(RMDF!EG111="", "", IF(ISNUMBER(MATCH(RMDF!EG111, INDIRECT(EG111), 0)), "OK", "Invalid"))</f>
        <v/>
      </c>
      <c r="EI111" s="281"/>
      <c r="EJ111" s="281"/>
      <c r="EK111" s="281"/>
      <c r="EL111" s="281" t="b">
        <f>AND(RMDF!EO111&gt;=0, RMDF!EO111&lt;=1-SUM(RMDF!Z111,RMDF!AG111,RMDF!AN111,RMDF!AU111,RMDF!BB111,RMDF!BI111,RMDF!BP111,RMDF!BW111,RMDF!CD111,RMDF!CK111,RMDF!CR111,RMDF!CY111,RMDF!DF111,RMDF!DM111,RMDF!DT111,RMDF!EA111,RMDF!EH111), RMDF!EO111=ROUND(RMDF!EO111,4))</f>
        <v>1</v>
      </c>
      <c r="EM111" s="317">
        <f>RMDF!EM111</f>
        <v>0</v>
      </c>
      <c r="EN111" s="318" t="str">
        <f>IF(EM111=0,"",_xlfn.XLOOKUP(EM111,StatePicklist!$1:$1,StatePicklist!$3:$3,"NA",0))</f>
        <v/>
      </c>
      <c r="EO111" s="297" t="str">
        <f ca="1">IF(RMDF!EN111="", "", IF(ISNUMBER(MATCH(RMDF!EN111, INDIRECT(EN111), 0)), "OK", "Invalid"))</f>
        <v/>
      </c>
      <c r="EP111" s="281"/>
      <c r="EQ111" s="281"/>
      <c r="ER111" s="281"/>
      <c r="ES111" s="281" t="b">
        <f>AND(RMDF!EV111&gt;=0, RMDF!EV111&lt;=1-SUM(RMDF!Z111,RMDF!AG111,RMDF!AN111,RMDF!AU111,RMDF!BB111,RMDF!BI111,RMDF!BP111,RMDF!BW111,RMDF!CD111,RMDF!CK111,RMDF!CR111,RMDF!CY111,RMDF!DF111,RMDF!DM111,RMDF!DT111,RMDF!EA111,RMDF!EH111,RMDF!EO111), RMDF!EV111=ROUND(RMDF!EV111,4))</f>
        <v>1</v>
      </c>
      <c r="ET111" s="317">
        <f>RMDF!ET111</f>
        <v>0</v>
      </c>
      <c r="EU111" s="318" t="str">
        <f>IF(ET111=0,"",_xlfn.XLOOKUP(ET111,StatePicklist!$1:$1,StatePicklist!$3:$3,"NA",0))</f>
        <v/>
      </c>
      <c r="EV111" s="297" t="str">
        <f ca="1">IF(RMDF!EU111="", "", IF(ISNUMBER(MATCH(RMDF!EU111, INDIRECT(EU111), 0)), "OK", "Invalid"))</f>
        <v/>
      </c>
      <c r="EW111" s="281"/>
      <c r="EX111" s="281"/>
      <c r="EY111" s="281"/>
      <c r="EZ111" s="281" t="b">
        <f>AND(RMDF!FC111&gt;=0, RMDF!FC111&lt;=1-SUM(RMDF!Z111,RMDF!AG111,RMDF!AN111,RMDF!AU111,RMDF!BB111,RMDF!BI111,RMDF!BP111,RMDF!BW111,RMDF!CD111,RMDF!CK111,RMDF!CR111,RMDF!CY111,RMDF!DF111,RMDF!DM111,RMDF!DT111,RMDF!EA111,RMDF!EH111,RMDF!EO111,RMDF!EV111), RMDF!FC111=ROUND(RMDF!FC111,4))</f>
        <v>1</v>
      </c>
      <c r="FA111" s="317">
        <f>RMDF!FA111</f>
        <v>0</v>
      </c>
      <c r="FB111" s="318" t="str">
        <f>IF(FA111=0,"",_xlfn.XLOOKUP(FA111,StatePicklist!$1:$1,StatePicklist!$3:$3,"NA",0))</f>
        <v/>
      </c>
      <c r="FC111" s="297" t="str">
        <f ca="1">IF(RMDF!FB111="", "", IF(ISNUMBER(MATCH(RMDF!FB111, INDIRECT(FB111), 0)), "OK", "Invalid"))</f>
        <v/>
      </c>
    </row>
    <row r="112" spans="1:159" s="205" customFormat="1" ht="39.9" customHeight="1" x14ac:dyDescent="0.25">
      <c r="A112" s="206"/>
      <c r="B112" s="196"/>
      <c r="C112" s="197"/>
      <c r="D112" s="198"/>
      <c r="E112" s="199"/>
      <c r="F112" s="200"/>
      <c r="G112" s="201"/>
      <c r="H112" s="292"/>
      <c r="I112" s="305">
        <f>RMDF!I112</f>
        <v>0</v>
      </c>
      <c r="J112" s="305" t="str">
        <f>IF(I112=ProductCode!$B$30,"PDReclPost",IF(OR(I112=ProductCode!$C$30,I112=ProductCode!$E$30,I112=ProductCode!$G$30),"PDPreCon",IF(OR(I112=ProductCode!$D$30,I112=ProductCode!$F$30),"PDNotReclPost","")))</f>
        <v/>
      </c>
      <c r="K112" s="305" t="str">
        <f t="shared" si="12"/>
        <v/>
      </c>
      <c r="L112" s="289"/>
      <c r="M112" s="305" t="str">
        <f t="shared" si="12"/>
        <v/>
      </c>
      <c r="N112" s="289" t="b">
        <f>AND(RMDF!N112&gt;=0, RMDF!N112&lt;=1-RMDF!L112, RMDF!N112=ROUND(RMDF!N112,4))</f>
        <v>1</v>
      </c>
      <c r="O112" s="286" t="str">
        <f>IF(P112="","",IF(I112="","",IF(LEFT(I112,13)="Reclaimed pos",RawMaterialCode!$E$569,RawMaterialCode!$E$568)))</f>
        <v>Reclaimed pre-consumer mixed fibers (RM0578)</v>
      </c>
      <c r="P112" s="295">
        <f t="shared" si="13"/>
        <v>1</v>
      </c>
      <c r="Q112" s="202"/>
      <c r="R112" s="203"/>
      <c r="S112" s="204" t="str">
        <f t="shared" si="14"/>
        <v/>
      </c>
      <c r="T112" s="281"/>
      <c r="U112" s="281"/>
      <c r="V112" s="281"/>
      <c r="W112" s="281"/>
      <c r="X112" s="317">
        <f>RMDF!X112</f>
        <v>0</v>
      </c>
      <c r="Y112" s="318" t="str">
        <f>IF(X112=0,"",_xlfn.XLOOKUP(X112,StatePicklist!$1:$1,StatePicklist!$3:$3,"NA",0))</f>
        <v/>
      </c>
      <c r="Z112" s="297" t="str">
        <f ca="1">IF(RMDF!Y112="", "", IF(ISNUMBER(MATCH(RMDF!Y112, INDIRECT(Y112), 0)), "OK", "Invalid"))</f>
        <v/>
      </c>
      <c r="AA112" s="281"/>
      <c r="AB112" s="281"/>
      <c r="AC112" s="281"/>
      <c r="AD112" s="281" t="b">
        <f>AND(RMDF!AG112&gt;=0, RMDF!AG112&lt;=1-RMDF!Z112, RMDF!AG112=ROUND(RMDF!AG112,4))</f>
        <v>1</v>
      </c>
      <c r="AE112" s="317">
        <f>RMDF!AE112</f>
        <v>0</v>
      </c>
      <c r="AF112" s="318" t="str">
        <f>IF(AE112=0,"",_xlfn.XLOOKUP(AE112,StatePicklist!$1:$1,StatePicklist!$3:$3,"NA",0))</f>
        <v/>
      </c>
      <c r="AG112" s="297" t="str">
        <f ca="1">IF(RMDF!AF112="", "", IF(ISNUMBER(MATCH(RMDF!AF112, INDIRECT(AF112), 0)), "OK", "Invalid"))</f>
        <v/>
      </c>
      <c r="AH112" s="281"/>
      <c r="AI112" s="281"/>
      <c r="AJ112" s="281"/>
      <c r="AK112" s="281" t="b">
        <f>AND(RMDF!AN112&gt;=0, RMDF!AN112&lt;=1-SUM(RMDF!Z112,RMDF!AG112), RMDF!AN112=ROUND(RMDF!AN112,4))</f>
        <v>1</v>
      </c>
      <c r="AL112" s="317">
        <f>RMDF!AL112</f>
        <v>0</v>
      </c>
      <c r="AM112" s="318" t="str">
        <f>IF(AL112=0,"",_xlfn.XLOOKUP(AL112,StatePicklist!$1:$1,StatePicklist!$3:$3,"NA",0))</f>
        <v/>
      </c>
      <c r="AN112" s="297" t="str">
        <f ca="1">IF(RMDF!AM112="", "", IF(ISNUMBER(MATCH(RMDF!AM112, INDIRECT(AM112), 0)), "OK", "Invalid"))</f>
        <v/>
      </c>
      <c r="AO112" s="281"/>
      <c r="AP112" s="281"/>
      <c r="AQ112" s="281"/>
      <c r="AR112" s="281" t="b">
        <f>AND(RMDF!AU112&gt;=0, RMDF!AU112&lt;=1-SUM(RMDF!Z112,RMDF!AG112,RMDF!AN112), RMDF!AU112=ROUND(RMDF!AU112,4))</f>
        <v>1</v>
      </c>
      <c r="AS112" s="317">
        <f>RMDF!AS112</f>
        <v>0</v>
      </c>
      <c r="AT112" s="318" t="str">
        <f>IF(AS112=0,"",_xlfn.XLOOKUP(AS112,StatePicklist!$1:$1,StatePicklist!$3:$3,"NA",0))</f>
        <v/>
      </c>
      <c r="AU112" s="297" t="str">
        <f ca="1">IF(RMDF!AT112="", "", IF(ISNUMBER(MATCH(RMDF!AT112, INDIRECT(AT112), 0)), "OK", "Invalid"))</f>
        <v/>
      </c>
      <c r="AV112" s="281"/>
      <c r="AW112" s="281"/>
      <c r="AX112" s="281"/>
      <c r="AY112" s="281" t="b">
        <f>AND(RMDF!BB112&gt;=0, RMDF!BB112&lt;=1-SUM(RMDF!Z112,RMDF!AG112,RMDF!AN112,RMDF!AU112), RMDF!BB112=ROUND(RMDF!BB112,4))</f>
        <v>1</v>
      </c>
      <c r="AZ112" s="317">
        <f>RMDF!AZ112</f>
        <v>0</v>
      </c>
      <c r="BA112" s="318" t="str">
        <f>IF(AZ112=0,"",_xlfn.XLOOKUP(AZ112,StatePicklist!$1:$1,StatePicklist!$3:$3,"NA",0))</f>
        <v/>
      </c>
      <c r="BB112" s="297" t="str">
        <f ca="1">IF(RMDF!BA112="", "", IF(ISNUMBER(MATCH(RMDF!BA112, INDIRECT(BA112), 0)), "OK", "Invalid"))</f>
        <v/>
      </c>
      <c r="BC112" s="281"/>
      <c r="BD112" s="281"/>
      <c r="BE112" s="281"/>
      <c r="BF112" s="281" t="b">
        <f>AND(RMDF!BI112&gt;=0, RMDF!BI112&lt;=1-SUM(RMDF!Z112,RMDF!AG112,RMDF!AN112,RMDF!AU112,RMDF!BB112), RMDF!BI112=ROUND(RMDF!BI112,4))</f>
        <v>1</v>
      </c>
      <c r="BG112" s="317">
        <f>RMDF!BG112</f>
        <v>0</v>
      </c>
      <c r="BH112" s="318" t="str">
        <f>IF(BG112=0,"",_xlfn.XLOOKUP(BG112,StatePicklist!$1:$1,StatePicklist!$3:$3,"NA",0))</f>
        <v/>
      </c>
      <c r="BI112" s="297" t="str">
        <f ca="1">IF(RMDF!BH112="", "", IF(ISNUMBER(MATCH(RMDF!BH112, INDIRECT(BH112), 0)), "OK", "Invalid"))</f>
        <v/>
      </c>
      <c r="BJ112" s="281"/>
      <c r="BK112" s="281"/>
      <c r="BL112" s="281"/>
      <c r="BM112" s="281" t="b">
        <f>AND(RMDF!BP112&gt;=0, RMDF!BP112&lt;=1-SUM(RMDF!Z112,RMDF!AG112,RMDF!AN112,RMDF!AU112,RMDF!BB112,RMDF!BI112), RMDF!BP112=ROUND(RMDF!BP112,4))</f>
        <v>1</v>
      </c>
      <c r="BN112" s="317">
        <f>RMDF!BN112</f>
        <v>0</v>
      </c>
      <c r="BO112" s="318" t="str">
        <f>IF(BN112=0,"",_xlfn.XLOOKUP(BN112,StatePicklist!$1:$1,StatePicklist!$3:$3,"NA",0))</f>
        <v/>
      </c>
      <c r="BP112" s="297" t="str">
        <f ca="1">IF(RMDF!BO112="", "", IF(ISNUMBER(MATCH(RMDF!BO112, INDIRECT(BO112), 0)), "OK", "Invalid"))</f>
        <v/>
      </c>
      <c r="BQ112" s="281"/>
      <c r="BR112" s="281"/>
      <c r="BS112" s="281"/>
      <c r="BT112" s="281" t="b">
        <f>AND(RMDF!BW112&gt;=0, RMDF!BW112&lt;=1-SUM(RMDF!Z112,RMDF!AG112,RMDF!AN112,RMDF!AU112,RMDF!BB112,RMDF!BI112,RMDF!BP112), RMDF!BW112=ROUND(RMDF!BW112,4))</f>
        <v>1</v>
      </c>
      <c r="BU112" s="317">
        <f>RMDF!BU112</f>
        <v>0</v>
      </c>
      <c r="BV112" s="318" t="str">
        <f>IF(BU112=0,"",_xlfn.XLOOKUP(BU112,StatePicklist!$1:$1,StatePicklist!$3:$3,"NA",0))</f>
        <v/>
      </c>
      <c r="BW112" s="297" t="str">
        <f ca="1">IF(RMDF!BV112="", "", IF(ISNUMBER(MATCH(RMDF!BV112, INDIRECT(BV112), 0)), "OK", "Invalid"))</f>
        <v/>
      </c>
      <c r="BX112" s="281"/>
      <c r="BY112" s="281"/>
      <c r="BZ112" s="281"/>
      <c r="CA112" s="281" t="b">
        <f>AND(RMDF!CD112&gt;=0, RMDF!CD112&lt;=1-SUM(RMDF!Z112,RMDF!AG112,RMDF!AN112,RMDF!AU112,RMDF!BB112,RMDF!BI112,RMDF!BP112,RMDF!BW112), RMDF!CD112=ROUND(RMDF!CD112,4))</f>
        <v>1</v>
      </c>
      <c r="CB112" s="317">
        <f>RMDF!CB112</f>
        <v>0</v>
      </c>
      <c r="CC112" s="318" t="str">
        <f>IF(CB112=0,"",_xlfn.XLOOKUP(CB112,StatePicklist!$1:$1,StatePicklist!$3:$3,"NA",0))</f>
        <v/>
      </c>
      <c r="CD112" s="297" t="str">
        <f ca="1">IF(RMDF!CC112="", "", IF(ISNUMBER(MATCH(RMDF!CC112, INDIRECT(CC112), 0)), "OK", "Invalid"))</f>
        <v/>
      </c>
      <c r="CE112" s="281"/>
      <c r="CF112" s="281"/>
      <c r="CG112" s="281"/>
      <c r="CH112" s="281" t="b">
        <f>AND(RMDF!CK112&gt;=0, RMDF!CK112&lt;=1-SUM(RMDF!Z112,RMDF!AG112,RMDF!AN112,RMDF!AU112,RMDF!BB112,RMDF!BI112,RMDF!BP112,RMDF!BW112,RMDF!CD112), RMDF!CK112=ROUND(RMDF!CK112,4))</f>
        <v>1</v>
      </c>
      <c r="CI112" s="317">
        <f>RMDF!CI112</f>
        <v>0</v>
      </c>
      <c r="CJ112" s="318" t="str">
        <f>IF(CI112=0,"",_xlfn.XLOOKUP(CI112,StatePicklist!$1:$1,StatePicklist!$3:$3,"NA",0))</f>
        <v/>
      </c>
      <c r="CK112" s="297" t="str">
        <f ca="1">IF(RMDF!CJ112="", "", IF(ISNUMBER(MATCH(RMDF!CJ112, INDIRECT(CJ112), 0)), "OK", "Invalid"))</f>
        <v/>
      </c>
      <c r="CL112" s="281"/>
      <c r="CM112" s="281"/>
      <c r="CN112" s="281"/>
      <c r="CO112" s="281" t="b">
        <f>AND(RMDF!CR112&gt;=0, RMDF!CR112&lt;=1-SUM(RMDF!Z112,RMDF!AG112,RMDF!AN112,RMDF!AU112,RMDF!BB112,RMDF!BI112,RMDF!BP112,RMDF!BW112,RMDF!CD112,RMDF!CK112), RMDF!CR112=ROUND(RMDF!CR112,4))</f>
        <v>1</v>
      </c>
      <c r="CP112" s="317">
        <f>RMDF!CP112</f>
        <v>0</v>
      </c>
      <c r="CQ112" s="318" t="str">
        <f>IF(CP112=0,"",_xlfn.XLOOKUP(CP112,StatePicklist!$1:$1,StatePicklist!$3:$3,"NA",0))</f>
        <v/>
      </c>
      <c r="CR112" s="297" t="str">
        <f ca="1">IF(RMDF!CQ112="", "", IF(ISNUMBER(MATCH(RMDF!CQ112, INDIRECT(CQ112), 0)), "OK", "Invalid"))</f>
        <v/>
      </c>
      <c r="CS112" s="281"/>
      <c r="CT112" s="281"/>
      <c r="CU112" s="281"/>
      <c r="CV112" s="281" t="b">
        <f>AND(RMDF!CY112&gt;=0, RMDF!CY112&lt;=1-SUM(RMDF!Z112,RMDF!AG112,RMDF!AN112,RMDF!AU112,RMDF!BB112,RMDF!BI112,RMDF!BP112,RMDF!BW112,RMDF!CD112,RMDF!CK112,RMDF!CR112), RMDF!CY112=ROUND(RMDF!CY112,4))</f>
        <v>1</v>
      </c>
      <c r="CW112" s="317">
        <f>RMDF!CW112</f>
        <v>0</v>
      </c>
      <c r="CX112" s="318" t="str">
        <f>IF(CW112=0,"",_xlfn.XLOOKUP(CW112,StatePicklist!$1:$1,StatePicklist!$3:$3,"NA",0))</f>
        <v/>
      </c>
      <c r="CY112" s="297" t="str">
        <f ca="1">IF(RMDF!CX112="", "", IF(ISNUMBER(MATCH(RMDF!CX112, INDIRECT(CX112), 0)), "OK", "Invalid"))</f>
        <v/>
      </c>
      <c r="CZ112" s="281"/>
      <c r="DA112" s="281"/>
      <c r="DB112" s="281"/>
      <c r="DC112" s="281" t="b">
        <f>AND(RMDF!DF112&gt;=0, RMDF!DF112&lt;=1-SUM(RMDF!Z112,RMDF!AG112,RMDF!AN112,RMDF!AU112,RMDF!BB112,RMDF!BI112,RMDF!BP112,RMDF!BW112,RMDF!CD112,RMDF!CK112,RMDF!CR112,RMDF!CY112), RMDF!DF112=ROUND(RMDF!DF112,4))</f>
        <v>1</v>
      </c>
      <c r="DD112" s="317">
        <f>RMDF!DD112</f>
        <v>0</v>
      </c>
      <c r="DE112" s="318" t="str">
        <f>IF(DD112=0,"",_xlfn.XLOOKUP(DD112,StatePicklist!$1:$1,StatePicklist!$3:$3,"NA",0))</f>
        <v/>
      </c>
      <c r="DF112" s="297" t="str">
        <f ca="1">IF(RMDF!DE112="", "", IF(ISNUMBER(MATCH(RMDF!DE112, INDIRECT(DE112), 0)), "OK", "Invalid"))</f>
        <v/>
      </c>
      <c r="DG112" s="281"/>
      <c r="DH112" s="281"/>
      <c r="DI112" s="281"/>
      <c r="DJ112" s="281" t="b">
        <f>AND(RMDF!DM112&gt;=0, RMDF!DM112&lt;=1-SUM(RMDF!Z112,RMDF!AG112,RMDF!AN112,RMDF!AU112,RMDF!BB112,RMDF!BI112,RMDF!BP112,RMDF!BW112,RMDF!CD112,RMDF!CK112,RMDF!CR112,RMDF!CY112,RMDF!DF112), RMDF!DM112=ROUND(RMDF!DM112,4))</f>
        <v>1</v>
      </c>
      <c r="DK112" s="317">
        <f>RMDF!DK112</f>
        <v>0</v>
      </c>
      <c r="DL112" s="318" t="str">
        <f>IF(DK112=0,"",_xlfn.XLOOKUP(DK112,StatePicklist!$1:$1,StatePicklist!$3:$3,"NA",0))</f>
        <v/>
      </c>
      <c r="DM112" s="297" t="str">
        <f ca="1">IF(RMDF!DL112="", "", IF(ISNUMBER(MATCH(RMDF!DL112, INDIRECT(DL112), 0)), "OK", "Invalid"))</f>
        <v/>
      </c>
      <c r="DN112" s="281"/>
      <c r="DO112" s="281"/>
      <c r="DP112" s="281"/>
      <c r="DQ112" s="281" t="b">
        <f>AND(RMDF!DT112&gt;=0, RMDF!DT112&lt;=1-SUM(RMDF!Z112,RMDF!AG112,RMDF!AN112,RMDF!AU112,RMDF!BB112,RMDF!BI112,RMDF!BP112,RMDF!BW112,RMDF!CD112,RMDF!CK112,RMDF!CR112,RMDF!CY112,RMDF!DF112,RMDF!DM112), RMDF!DT112=ROUND(RMDF!DT112,4))</f>
        <v>1</v>
      </c>
      <c r="DR112" s="317">
        <f>RMDF!DR112</f>
        <v>0</v>
      </c>
      <c r="DS112" s="318" t="str">
        <f>IF(DR112=0,"",_xlfn.XLOOKUP(DR112,StatePicklist!$1:$1,StatePicklist!$3:$3,"NA",0))</f>
        <v/>
      </c>
      <c r="DT112" s="297" t="str">
        <f ca="1">IF(RMDF!DS112="", "", IF(ISNUMBER(MATCH(RMDF!DS112, INDIRECT(DS112), 0)), "OK", "Invalid"))</f>
        <v/>
      </c>
      <c r="DU112" s="281"/>
      <c r="DV112" s="281"/>
      <c r="DW112" s="281"/>
      <c r="DX112" s="281" t="b">
        <f>AND(RMDF!EA112&gt;=0, RMDF!EA112&lt;=1-SUM(RMDF!Z112,RMDF!AG112,RMDF!AN112,RMDF!AU112,RMDF!BB112,RMDF!BI112,RMDF!BP112,RMDF!BW112,RMDF!CD112,RMDF!CK112,RMDF!CR112,RMDF!CY112,RMDF!DF112,RMDF!DM112,RMDF!DT112), RMDF!EA112=ROUND(RMDF!EA112,4))</f>
        <v>1</v>
      </c>
      <c r="DY112" s="317">
        <f>RMDF!DY112</f>
        <v>0</v>
      </c>
      <c r="DZ112" s="318" t="str">
        <f>IF(DY112=0,"",_xlfn.XLOOKUP(DY112,StatePicklist!$1:$1,StatePicklist!$3:$3,"NA",0))</f>
        <v/>
      </c>
      <c r="EA112" s="297" t="str">
        <f ca="1">IF(RMDF!DZ112="", "", IF(ISNUMBER(MATCH(RMDF!DZ112, INDIRECT(DZ112), 0)), "OK", "Invalid"))</f>
        <v/>
      </c>
      <c r="EB112" s="281"/>
      <c r="EC112" s="281"/>
      <c r="ED112" s="281"/>
      <c r="EE112" s="281" t="b">
        <f>AND(RMDF!EH112&gt;=0, RMDF!EH112&lt;=1-SUM(RMDF!Z112,RMDF!AG112,RMDF!AN112,RMDF!AU112,RMDF!BB112,RMDF!BI112,RMDF!BP112,RMDF!BW112,RMDF!CD112,RMDF!CK112,RMDF!CR112,RMDF!CY112,RMDF!DF112,RMDF!DM112,RMDF!DT112,RMDF!EA112), RMDF!EH112=ROUND(RMDF!EH112,4))</f>
        <v>1</v>
      </c>
      <c r="EF112" s="317">
        <f>RMDF!EF112</f>
        <v>0</v>
      </c>
      <c r="EG112" s="318" t="str">
        <f>IF(EF112=0,"",_xlfn.XLOOKUP(EF112,StatePicklist!$1:$1,StatePicklist!$3:$3,"NA",0))</f>
        <v/>
      </c>
      <c r="EH112" s="297" t="str">
        <f ca="1">IF(RMDF!EG112="", "", IF(ISNUMBER(MATCH(RMDF!EG112, INDIRECT(EG112), 0)), "OK", "Invalid"))</f>
        <v/>
      </c>
      <c r="EI112" s="281"/>
      <c r="EJ112" s="281"/>
      <c r="EK112" s="281"/>
      <c r="EL112" s="281" t="b">
        <f>AND(RMDF!EO112&gt;=0, RMDF!EO112&lt;=1-SUM(RMDF!Z112,RMDF!AG112,RMDF!AN112,RMDF!AU112,RMDF!BB112,RMDF!BI112,RMDF!BP112,RMDF!BW112,RMDF!CD112,RMDF!CK112,RMDF!CR112,RMDF!CY112,RMDF!DF112,RMDF!DM112,RMDF!DT112,RMDF!EA112,RMDF!EH112), RMDF!EO112=ROUND(RMDF!EO112,4))</f>
        <v>1</v>
      </c>
      <c r="EM112" s="317">
        <f>RMDF!EM112</f>
        <v>0</v>
      </c>
      <c r="EN112" s="318" t="str">
        <f>IF(EM112=0,"",_xlfn.XLOOKUP(EM112,StatePicklist!$1:$1,StatePicklist!$3:$3,"NA",0))</f>
        <v/>
      </c>
      <c r="EO112" s="297" t="str">
        <f ca="1">IF(RMDF!EN112="", "", IF(ISNUMBER(MATCH(RMDF!EN112, INDIRECT(EN112), 0)), "OK", "Invalid"))</f>
        <v/>
      </c>
      <c r="EP112" s="281"/>
      <c r="EQ112" s="281"/>
      <c r="ER112" s="281"/>
      <c r="ES112" s="281" t="b">
        <f>AND(RMDF!EV112&gt;=0, RMDF!EV112&lt;=1-SUM(RMDF!Z112,RMDF!AG112,RMDF!AN112,RMDF!AU112,RMDF!BB112,RMDF!BI112,RMDF!BP112,RMDF!BW112,RMDF!CD112,RMDF!CK112,RMDF!CR112,RMDF!CY112,RMDF!DF112,RMDF!DM112,RMDF!DT112,RMDF!EA112,RMDF!EH112,RMDF!EO112), RMDF!EV112=ROUND(RMDF!EV112,4))</f>
        <v>1</v>
      </c>
      <c r="ET112" s="317">
        <f>RMDF!ET112</f>
        <v>0</v>
      </c>
      <c r="EU112" s="318" t="str">
        <f>IF(ET112=0,"",_xlfn.XLOOKUP(ET112,StatePicklist!$1:$1,StatePicklist!$3:$3,"NA",0))</f>
        <v/>
      </c>
      <c r="EV112" s="297" t="str">
        <f ca="1">IF(RMDF!EU112="", "", IF(ISNUMBER(MATCH(RMDF!EU112, INDIRECT(EU112), 0)), "OK", "Invalid"))</f>
        <v/>
      </c>
      <c r="EW112" s="281"/>
      <c r="EX112" s="281"/>
      <c r="EY112" s="281"/>
      <c r="EZ112" s="281" t="b">
        <f>AND(RMDF!FC112&gt;=0, RMDF!FC112&lt;=1-SUM(RMDF!Z112,RMDF!AG112,RMDF!AN112,RMDF!AU112,RMDF!BB112,RMDF!BI112,RMDF!BP112,RMDF!BW112,RMDF!CD112,RMDF!CK112,RMDF!CR112,RMDF!CY112,RMDF!DF112,RMDF!DM112,RMDF!DT112,RMDF!EA112,RMDF!EH112,RMDF!EO112,RMDF!EV112), RMDF!FC112=ROUND(RMDF!FC112,4))</f>
        <v>1</v>
      </c>
      <c r="FA112" s="317">
        <f>RMDF!FA112</f>
        <v>0</v>
      </c>
      <c r="FB112" s="318" t="str">
        <f>IF(FA112=0,"",_xlfn.XLOOKUP(FA112,StatePicklist!$1:$1,StatePicklist!$3:$3,"NA",0))</f>
        <v/>
      </c>
      <c r="FC112" s="297" t="str">
        <f ca="1">IF(RMDF!FB112="", "", IF(ISNUMBER(MATCH(RMDF!FB112, INDIRECT(FB112), 0)), "OK", "Invalid"))</f>
        <v/>
      </c>
    </row>
    <row r="113" spans="1:159" s="205" customFormat="1" ht="39.9" customHeight="1" x14ac:dyDescent="0.25">
      <c r="A113" s="206"/>
      <c r="B113" s="196"/>
      <c r="C113" s="197"/>
      <c r="D113" s="198"/>
      <c r="E113" s="199"/>
      <c r="F113" s="200"/>
      <c r="G113" s="201"/>
      <c r="H113" s="292"/>
      <c r="I113" s="305">
        <f>RMDF!I113</f>
        <v>0</v>
      </c>
      <c r="J113" s="305" t="str">
        <f>IF(I113=ProductCode!$B$30,"PDReclPost",IF(OR(I113=ProductCode!$C$30,I113=ProductCode!$E$30,I113=ProductCode!$G$30),"PDPreCon",IF(OR(I113=ProductCode!$D$30,I113=ProductCode!$F$30),"PDNotReclPost","")))</f>
        <v/>
      </c>
      <c r="K113" s="305" t="str">
        <f t="shared" si="12"/>
        <v/>
      </c>
      <c r="L113" s="289"/>
      <c r="M113" s="305" t="str">
        <f t="shared" si="12"/>
        <v/>
      </c>
      <c r="N113" s="289" t="b">
        <f>AND(RMDF!N113&gt;=0, RMDF!N113&lt;=1-RMDF!L113, RMDF!N113=ROUND(RMDF!N113,4))</f>
        <v>1</v>
      </c>
      <c r="O113" s="286" t="str">
        <f>IF(P113="","",IF(I113="","",IF(LEFT(I113,13)="Reclaimed pos",RawMaterialCode!$E$569,RawMaterialCode!$E$568)))</f>
        <v>Reclaimed pre-consumer mixed fibers (RM0578)</v>
      </c>
      <c r="P113" s="295">
        <f t="shared" si="13"/>
        <v>1</v>
      </c>
      <c r="Q113" s="202"/>
      <c r="R113" s="203"/>
      <c r="S113" s="204" t="str">
        <f t="shared" si="14"/>
        <v/>
      </c>
      <c r="T113" s="281"/>
      <c r="U113" s="281"/>
      <c r="V113" s="281"/>
      <c r="W113" s="281"/>
      <c r="X113" s="317">
        <f>RMDF!X113</f>
        <v>0</v>
      </c>
      <c r="Y113" s="318" t="str">
        <f>IF(X113=0,"",_xlfn.XLOOKUP(X113,StatePicklist!$1:$1,StatePicklist!$3:$3,"NA",0))</f>
        <v/>
      </c>
      <c r="Z113" s="297" t="str">
        <f ca="1">IF(RMDF!Y113="", "", IF(ISNUMBER(MATCH(RMDF!Y113, INDIRECT(Y113), 0)), "OK", "Invalid"))</f>
        <v/>
      </c>
      <c r="AA113" s="281"/>
      <c r="AB113" s="281"/>
      <c r="AC113" s="281"/>
      <c r="AD113" s="281" t="b">
        <f>AND(RMDF!AG113&gt;=0, RMDF!AG113&lt;=1-RMDF!Z113, RMDF!AG113=ROUND(RMDF!AG113,4))</f>
        <v>1</v>
      </c>
      <c r="AE113" s="317">
        <f>RMDF!AE113</f>
        <v>0</v>
      </c>
      <c r="AF113" s="318" t="str">
        <f>IF(AE113=0,"",_xlfn.XLOOKUP(AE113,StatePicklist!$1:$1,StatePicklist!$3:$3,"NA",0))</f>
        <v/>
      </c>
      <c r="AG113" s="297" t="str">
        <f ca="1">IF(RMDF!AF113="", "", IF(ISNUMBER(MATCH(RMDF!AF113, INDIRECT(AF113), 0)), "OK", "Invalid"))</f>
        <v/>
      </c>
      <c r="AH113" s="281"/>
      <c r="AI113" s="281"/>
      <c r="AJ113" s="281"/>
      <c r="AK113" s="281" t="b">
        <f>AND(RMDF!AN113&gt;=0, RMDF!AN113&lt;=1-SUM(RMDF!Z113,RMDF!AG113), RMDF!AN113=ROUND(RMDF!AN113,4))</f>
        <v>1</v>
      </c>
      <c r="AL113" s="317">
        <f>RMDF!AL113</f>
        <v>0</v>
      </c>
      <c r="AM113" s="318" t="str">
        <f>IF(AL113=0,"",_xlfn.XLOOKUP(AL113,StatePicklist!$1:$1,StatePicklist!$3:$3,"NA",0))</f>
        <v/>
      </c>
      <c r="AN113" s="297" t="str">
        <f ca="1">IF(RMDF!AM113="", "", IF(ISNUMBER(MATCH(RMDF!AM113, INDIRECT(AM113), 0)), "OK", "Invalid"))</f>
        <v/>
      </c>
      <c r="AO113" s="281"/>
      <c r="AP113" s="281"/>
      <c r="AQ113" s="281"/>
      <c r="AR113" s="281" t="b">
        <f>AND(RMDF!AU113&gt;=0, RMDF!AU113&lt;=1-SUM(RMDF!Z113,RMDF!AG113,RMDF!AN113), RMDF!AU113=ROUND(RMDF!AU113,4))</f>
        <v>1</v>
      </c>
      <c r="AS113" s="317">
        <f>RMDF!AS113</f>
        <v>0</v>
      </c>
      <c r="AT113" s="318" t="str">
        <f>IF(AS113=0,"",_xlfn.XLOOKUP(AS113,StatePicklist!$1:$1,StatePicklist!$3:$3,"NA",0))</f>
        <v/>
      </c>
      <c r="AU113" s="297" t="str">
        <f ca="1">IF(RMDF!AT113="", "", IF(ISNUMBER(MATCH(RMDF!AT113, INDIRECT(AT113), 0)), "OK", "Invalid"))</f>
        <v/>
      </c>
      <c r="AV113" s="281"/>
      <c r="AW113" s="281"/>
      <c r="AX113" s="281"/>
      <c r="AY113" s="281" t="b">
        <f>AND(RMDF!BB113&gt;=0, RMDF!BB113&lt;=1-SUM(RMDF!Z113,RMDF!AG113,RMDF!AN113,RMDF!AU113), RMDF!BB113=ROUND(RMDF!BB113,4))</f>
        <v>1</v>
      </c>
      <c r="AZ113" s="317">
        <f>RMDF!AZ113</f>
        <v>0</v>
      </c>
      <c r="BA113" s="318" t="str">
        <f>IF(AZ113=0,"",_xlfn.XLOOKUP(AZ113,StatePicklist!$1:$1,StatePicklist!$3:$3,"NA",0))</f>
        <v/>
      </c>
      <c r="BB113" s="297" t="str">
        <f ca="1">IF(RMDF!BA113="", "", IF(ISNUMBER(MATCH(RMDF!BA113, INDIRECT(BA113), 0)), "OK", "Invalid"))</f>
        <v/>
      </c>
      <c r="BC113" s="281"/>
      <c r="BD113" s="281"/>
      <c r="BE113" s="281"/>
      <c r="BF113" s="281" t="b">
        <f>AND(RMDF!BI113&gt;=0, RMDF!BI113&lt;=1-SUM(RMDF!Z113,RMDF!AG113,RMDF!AN113,RMDF!AU113,RMDF!BB113), RMDF!BI113=ROUND(RMDF!BI113,4))</f>
        <v>1</v>
      </c>
      <c r="BG113" s="317">
        <f>RMDF!BG113</f>
        <v>0</v>
      </c>
      <c r="BH113" s="318" t="str">
        <f>IF(BG113=0,"",_xlfn.XLOOKUP(BG113,StatePicklist!$1:$1,StatePicklist!$3:$3,"NA",0))</f>
        <v/>
      </c>
      <c r="BI113" s="297" t="str">
        <f ca="1">IF(RMDF!BH113="", "", IF(ISNUMBER(MATCH(RMDF!BH113, INDIRECT(BH113), 0)), "OK", "Invalid"))</f>
        <v/>
      </c>
      <c r="BJ113" s="281"/>
      <c r="BK113" s="281"/>
      <c r="BL113" s="281"/>
      <c r="BM113" s="281" t="b">
        <f>AND(RMDF!BP113&gt;=0, RMDF!BP113&lt;=1-SUM(RMDF!Z113,RMDF!AG113,RMDF!AN113,RMDF!AU113,RMDF!BB113,RMDF!BI113), RMDF!BP113=ROUND(RMDF!BP113,4))</f>
        <v>1</v>
      </c>
      <c r="BN113" s="317">
        <f>RMDF!BN113</f>
        <v>0</v>
      </c>
      <c r="BO113" s="318" t="str">
        <f>IF(BN113=0,"",_xlfn.XLOOKUP(BN113,StatePicklist!$1:$1,StatePicklist!$3:$3,"NA",0))</f>
        <v/>
      </c>
      <c r="BP113" s="297" t="str">
        <f ca="1">IF(RMDF!BO113="", "", IF(ISNUMBER(MATCH(RMDF!BO113, INDIRECT(BO113), 0)), "OK", "Invalid"))</f>
        <v/>
      </c>
      <c r="BQ113" s="281"/>
      <c r="BR113" s="281"/>
      <c r="BS113" s="281"/>
      <c r="BT113" s="281" t="b">
        <f>AND(RMDF!BW113&gt;=0, RMDF!BW113&lt;=1-SUM(RMDF!Z113,RMDF!AG113,RMDF!AN113,RMDF!AU113,RMDF!BB113,RMDF!BI113,RMDF!BP113), RMDF!BW113=ROUND(RMDF!BW113,4))</f>
        <v>1</v>
      </c>
      <c r="BU113" s="317">
        <f>RMDF!BU113</f>
        <v>0</v>
      </c>
      <c r="BV113" s="318" t="str">
        <f>IF(BU113=0,"",_xlfn.XLOOKUP(BU113,StatePicklist!$1:$1,StatePicklist!$3:$3,"NA",0))</f>
        <v/>
      </c>
      <c r="BW113" s="297" t="str">
        <f ca="1">IF(RMDF!BV113="", "", IF(ISNUMBER(MATCH(RMDF!BV113, INDIRECT(BV113), 0)), "OK", "Invalid"))</f>
        <v/>
      </c>
      <c r="BX113" s="281"/>
      <c r="BY113" s="281"/>
      <c r="BZ113" s="281"/>
      <c r="CA113" s="281" t="b">
        <f>AND(RMDF!CD113&gt;=0, RMDF!CD113&lt;=1-SUM(RMDF!Z113,RMDF!AG113,RMDF!AN113,RMDF!AU113,RMDF!BB113,RMDF!BI113,RMDF!BP113,RMDF!BW113), RMDF!CD113=ROUND(RMDF!CD113,4))</f>
        <v>1</v>
      </c>
      <c r="CB113" s="317">
        <f>RMDF!CB113</f>
        <v>0</v>
      </c>
      <c r="CC113" s="318" t="str">
        <f>IF(CB113=0,"",_xlfn.XLOOKUP(CB113,StatePicklist!$1:$1,StatePicklist!$3:$3,"NA",0))</f>
        <v/>
      </c>
      <c r="CD113" s="297" t="str">
        <f ca="1">IF(RMDF!CC113="", "", IF(ISNUMBER(MATCH(RMDF!CC113, INDIRECT(CC113), 0)), "OK", "Invalid"))</f>
        <v/>
      </c>
      <c r="CE113" s="281"/>
      <c r="CF113" s="281"/>
      <c r="CG113" s="281"/>
      <c r="CH113" s="281" t="b">
        <f>AND(RMDF!CK113&gt;=0, RMDF!CK113&lt;=1-SUM(RMDF!Z113,RMDF!AG113,RMDF!AN113,RMDF!AU113,RMDF!BB113,RMDF!BI113,RMDF!BP113,RMDF!BW113,RMDF!CD113), RMDF!CK113=ROUND(RMDF!CK113,4))</f>
        <v>1</v>
      </c>
      <c r="CI113" s="317">
        <f>RMDF!CI113</f>
        <v>0</v>
      </c>
      <c r="CJ113" s="318" t="str">
        <f>IF(CI113=0,"",_xlfn.XLOOKUP(CI113,StatePicklist!$1:$1,StatePicklist!$3:$3,"NA",0))</f>
        <v/>
      </c>
      <c r="CK113" s="297" t="str">
        <f ca="1">IF(RMDF!CJ113="", "", IF(ISNUMBER(MATCH(RMDF!CJ113, INDIRECT(CJ113), 0)), "OK", "Invalid"))</f>
        <v/>
      </c>
      <c r="CL113" s="281"/>
      <c r="CM113" s="281"/>
      <c r="CN113" s="281"/>
      <c r="CO113" s="281" t="b">
        <f>AND(RMDF!CR113&gt;=0, RMDF!CR113&lt;=1-SUM(RMDF!Z113,RMDF!AG113,RMDF!AN113,RMDF!AU113,RMDF!BB113,RMDF!BI113,RMDF!BP113,RMDF!BW113,RMDF!CD113,RMDF!CK113), RMDF!CR113=ROUND(RMDF!CR113,4))</f>
        <v>1</v>
      </c>
      <c r="CP113" s="317">
        <f>RMDF!CP113</f>
        <v>0</v>
      </c>
      <c r="CQ113" s="318" t="str">
        <f>IF(CP113=0,"",_xlfn.XLOOKUP(CP113,StatePicklist!$1:$1,StatePicklist!$3:$3,"NA",0))</f>
        <v/>
      </c>
      <c r="CR113" s="297" t="str">
        <f ca="1">IF(RMDF!CQ113="", "", IF(ISNUMBER(MATCH(RMDF!CQ113, INDIRECT(CQ113), 0)), "OK", "Invalid"))</f>
        <v/>
      </c>
      <c r="CS113" s="281"/>
      <c r="CT113" s="281"/>
      <c r="CU113" s="281"/>
      <c r="CV113" s="281" t="b">
        <f>AND(RMDF!CY113&gt;=0, RMDF!CY113&lt;=1-SUM(RMDF!Z113,RMDF!AG113,RMDF!AN113,RMDF!AU113,RMDF!BB113,RMDF!BI113,RMDF!BP113,RMDF!BW113,RMDF!CD113,RMDF!CK113,RMDF!CR113), RMDF!CY113=ROUND(RMDF!CY113,4))</f>
        <v>1</v>
      </c>
      <c r="CW113" s="317">
        <f>RMDF!CW113</f>
        <v>0</v>
      </c>
      <c r="CX113" s="318" t="str">
        <f>IF(CW113=0,"",_xlfn.XLOOKUP(CW113,StatePicklist!$1:$1,StatePicklist!$3:$3,"NA",0))</f>
        <v/>
      </c>
      <c r="CY113" s="297" t="str">
        <f ca="1">IF(RMDF!CX113="", "", IF(ISNUMBER(MATCH(RMDF!CX113, INDIRECT(CX113), 0)), "OK", "Invalid"))</f>
        <v/>
      </c>
      <c r="CZ113" s="281"/>
      <c r="DA113" s="281"/>
      <c r="DB113" s="281"/>
      <c r="DC113" s="281" t="b">
        <f>AND(RMDF!DF113&gt;=0, RMDF!DF113&lt;=1-SUM(RMDF!Z113,RMDF!AG113,RMDF!AN113,RMDF!AU113,RMDF!BB113,RMDF!BI113,RMDF!BP113,RMDF!BW113,RMDF!CD113,RMDF!CK113,RMDF!CR113,RMDF!CY113), RMDF!DF113=ROUND(RMDF!DF113,4))</f>
        <v>1</v>
      </c>
      <c r="DD113" s="317">
        <f>RMDF!DD113</f>
        <v>0</v>
      </c>
      <c r="DE113" s="318" t="str">
        <f>IF(DD113=0,"",_xlfn.XLOOKUP(DD113,StatePicklist!$1:$1,StatePicklist!$3:$3,"NA",0))</f>
        <v/>
      </c>
      <c r="DF113" s="297" t="str">
        <f ca="1">IF(RMDF!DE113="", "", IF(ISNUMBER(MATCH(RMDF!DE113, INDIRECT(DE113), 0)), "OK", "Invalid"))</f>
        <v/>
      </c>
      <c r="DG113" s="281"/>
      <c r="DH113" s="281"/>
      <c r="DI113" s="281"/>
      <c r="DJ113" s="281" t="b">
        <f>AND(RMDF!DM113&gt;=0, RMDF!DM113&lt;=1-SUM(RMDF!Z113,RMDF!AG113,RMDF!AN113,RMDF!AU113,RMDF!BB113,RMDF!BI113,RMDF!BP113,RMDF!BW113,RMDF!CD113,RMDF!CK113,RMDF!CR113,RMDF!CY113,RMDF!DF113), RMDF!DM113=ROUND(RMDF!DM113,4))</f>
        <v>1</v>
      </c>
      <c r="DK113" s="317">
        <f>RMDF!DK113</f>
        <v>0</v>
      </c>
      <c r="DL113" s="318" t="str">
        <f>IF(DK113=0,"",_xlfn.XLOOKUP(DK113,StatePicklist!$1:$1,StatePicklist!$3:$3,"NA",0))</f>
        <v/>
      </c>
      <c r="DM113" s="297" t="str">
        <f ca="1">IF(RMDF!DL113="", "", IF(ISNUMBER(MATCH(RMDF!DL113, INDIRECT(DL113), 0)), "OK", "Invalid"))</f>
        <v/>
      </c>
      <c r="DN113" s="281"/>
      <c r="DO113" s="281"/>
      <c r="DP113" s="281"/>
      <c r="DQ113" s="281" t="b">
        <f>AND(RMDF!DT113&gt;=0, RMDF!DT113&lt;=1-SUM(RMDF!Z113,RMDF!AG113,RMDF!AN113,RMDF!AU113,RMDF!BB113,RMDF!BI113,RMDF!BP113,RMDF!BW113,RMDF!CD113,RMDF!CK113,RMDF!CR113,RMDF!CY113,RMDF!DF113,RMDF!DM113), RMDF!DT113=ROUND(RMDF!DT113,4))</f>
        <v>1</v>
      </c>
      <c r="DR113" s="317">
        <f>RMDF!DR113</f>
        <v>0</v>
      </c>
      <c r="DS113" s="318" t="str">
        <f>IF(DR113=0,"",_xlfn.XLOOKUP(DR113,StatePicklist!$1:$1,StatePicklist!$3:$3,"NA",0))</f>
        <v/>
      </c>
      <c r="DT113" s="297" t="str">
        <f ca="1">IF(RMDF!DS113="", "", IF(ISNUMBER(MATCH(RMDF!DS113, INDIRECT(DS113), 0)), "OK", "Invalid"))</f>
        <v/>
      </c>
      <c r="DU113" s="281"/>
      <c r="DV113" s="281"/>
      <c r="DW113" s="281"/>
      <c r="DX113" s="281" t="b">
        <f>AND(RMDF!EA113&gt;=0, RMDF!EA113&lt;=1-SUM(RMDF!Z113,RMDF!AG113,RMDF!AN113,RMDF!AU113,RMDF!BB113,RMDF!BI113,RMDF!BP113,RMDF!BW113,RMDF!CD113,RMDF!CK113,RMDF!CR113,RMDF!CY113,RMDF!DF113,RMDF!DM113,RMDF!DT113), RMDF!EA113=ROUND(RMDF!EA113,4))</f>
        <v>1</v>
      </c>
      <c r="DY113" s="317">
        <f>RMDF!DY113</f>
        <v>0</v>
      </c>
      <c r="DZ113" s="318" t="str">
        <f>IF(DY113=0,"",_xlfn.XLOOKUP(DY113,StatePicklist!$1:$1,StatePicklist!$3:$3,"NA",0))</f>
        <v/>
      </c>
      <c r="EA113" s="297" t="str">
        <f ca="1">IF(RMDF!DZ113="", "", IF(ISNUMBER(MATCH(RMDF!DZ113, INDIRECT(DZ113), 0)), "OK", "Invalid"))</f>
        <v/>
      </c>
      <c r="EB113" s="281"/>
      <c r="EC113" s="281"/>
      <c r="ED113" s="281"/>
      <c r="EE113" s="281" t="b">
        <f>AND(RMDF!EH113&gt;=0, RMDF!EH113&lt;=1-SUM(RMDF!Z113,RMDF!AG113,RMDF!AN113,RMDF!AU113,RMDF!BB113,RMDF!BI113,RMDF!BP113,RMDF!BW113,RMDF!CD113,RMDF!CK113,RMDF!CR113,RMDF!CY113,RMDF!DF113,RMDF!DM113,RMDF!DT113,RMDF!EA113), RMDF!EH113=ROUND(RMDF!EH113,4))</f>
        <v>1</v>
      </c>
      <c r="EF113" s="317">
        <f>RMDF!EF113</f>
        <v>0</v>
      </c>
      <c r="EG113" s="318" t="str">
        <f>IF(EF113=0,"",_xlfn.XLOOKUP(EF113,StatePicklist!$1:$1,StatePicklist!$3:$3,"NA",0))</f>
        <v/>
      </c>
      <c r="EH113" s="297" t="str">
        <f ca="1">IF(RMDF!EG113="", "", IF(ISNUMBER(MATCH(RMDF!EG113, INDIRECT(EG113), 0)), "OK", "Invalid"))</f>
        <v/>
      </c>
      <c r="EI113" s="281"/>
      <c r="EJ113" s="281"/>
      <c r="EK113" s="281"/>
      <c r="EL113" s="281" t="b">
        <f>AND(RMDF!EO113&gt;=0, RMDF!EO113&lt;=1-SUM(RMDF!Z113,RMDF!AG113,RMDF!AN113,RMDF!AU113,RMDF!BB113,RMDF!BI113,RMDF!BP113,RMDF!BW113,RMDF!CD113,RMDF!CK113,RMDF!CR113,RMDF!CY113,RMDF!DF113,RMDF!DM113,RMDF!DT113,RMDF!EA113,RMDF!EH113), RMDF!EO113=ROUND(RMDF!EO113,4))</f>
        <v>1</v>
      </c>
      <c r="EM113" s="317">
        <f>RMDF!EM113</f>
        <v>0</v>
      </c>
      <c r="EN113" s="318" t="str">
        <f>IF(EM113=0,"",_xlfn.XLOOKUP(EM113,StatePicklist!$1:$1,StatePicklist!$3:$3,"NA",0))</f>
        <v/>
      </c>
      <c r="EO113" s="297" t="str">
        <f ca="1">IF(RMDF!EN113="", "", IF(ISNUMBER(MATCH(RMDF!EN113, INDIRECT(EN113), 0)), "OK", "Invalid"))</f>
        <v/>
      </c>
      <c r="EP113" s="281"/>
      <c r="EQ113" s="281"/>
      <c r="ER113" s="281"/>
      <c r="ES113" s="281" t="b">
        <f>AND(RMDF!EV113&gt;=0, RMDF!EV113&lt;=1-SUM(RMDF!Z113,RMDF!AG113,RMDF!AN113,RMDF!AU113,RMDF!BB113,RMDF!BI113,RMDF!BP113,RMDF!BW113,RMDF!CD113,RMDF!CK113,RMDF!CR113,RMDF!CY113,RMDF!DF113,RMDF!DM113,RMDF!DT113,RMDF!EA113,RMDF!EH113,RMDF!EO113), RMDF!EV113=ROUND(RMDF!EV113,4))</f>
        <v>1</v>
      </c>
      <c r="ET113" s="317">
        <f>RMDF!ET113</f>
        <v>0</v>
      </c>
      <c r="EU113" s="318" t="str">
        <f>IF(ET113=0,"",_xlfn.XLOOKUP(ET113,StatePicklist!$1:$1,StatePicklist!$3:$3,"NA",0))</f>
        <v/>
      </c>
      <c r="EV113" s="297" t="str">
        <f ca="1">IF(RMDF!EU113="", "", IF(ISNUMBER(MATCH(RMDF!EU113, INDIRECT(EU113), 0)), "OK", "Invalid"))</f>
        <v/>
      </c>
      <c r="EW113" s="281"/>
      <c r="EX113" s="281"/>
      <c r="EY113" s="281"/>
      <c r="EZ113" s="281" t="b">
        <f>AND(RMDF!FC113&gt;=0, RMDF!FC113&lt;=1-SUM(RMDF!Z113,RMDF!AG113,RMDF!AN113,RMDF!AU113,RMDF!BB113,RMDF!BI113,RMDF!BP113,RMDF!BW113,RMDF!CD113,RMDF!CK113,RMDF!CR113,RMDF!CY113,RMDF!DF113,RMDF!DM113,RMDF!DT113,RMDF!EA113,RMDF!EH113,RMDF!EO113,RMDF!EV113), RMDF!FC113=ROUND(RMDF!FC113,4))</f>
        <v>1</v>
      </c>
      <c r="FA113" s="317">
        <f>RMDF!FA113</f>
        <v>0</v>
      </c>
      <c r="FB113" s="318" t="str">
        <f>IF(FA113=0,"",_xlfn.XLOOKUP(FA113,StatePicklist!$1:$1,StatePicklist!$3:$3,"NA",0))</f>
        <v/>
      </c>
      <c r="FC113" s="297" t="str">
        <f ca="1">IF(RMDF!FB113="", "", IF(ISNUMBER(MATCH(RMDF!FB113, INDIRECT(FB113), 0)), "OK", "Invalid"))</f>
        <v/>
      </c>
    </row>
    <row r="114" spans="1:159" s="205" customFormat="1" ht="39.9" customHeight="1" x14ac:dyDescent="0.25">
      <c r="A114" s="206"/>
      <c r="B114" s="196"/>
      <c r="C114" s="197"/>
      <c r="D114" s="198"/>
      <c r="E114" s="199"/>
      <c r="F114" s="200"/>
      <c r="G114" s="201"/>
      <c r="H114" s="292"/>
      <c r="I114" s="305">
        <f>RMDF!I114</f>
        <v>0</v>
      </c>
      <c r="J114" s="305" t="str">
        <f>IF(I114=ProductCode!$B$30,"PDReclPost",IF(OR(I114=ProductCode!$C$30,I114=ProductCode!$E$30,I114=ProductCode!$G$30),"PDPreCon",IF(OR(I114=ProductCode!$D$30,I114=ProductCode!$F$30),"PDNotReclPost","")))</f>
        <v/>
      </c>
      <c r="K114" s="305" t="str">
        <f t="shared" si="12"/>
        <v/>
      </c>
      <c r="L114" s="289"/>
      <c r="M114" s="305" t="str">
        <f t="shared" si="12"/>
        <v/>
      </c>
      <c r="N114" s="289" t="b">
        <f>AND(RMDF!N114&gt;=0, RMDF!N114&lt;=1-RMDF!L114, RMDF!N114=ROUND(RMDF!N114,4))</f>
        <v>1</v>
      </c>
      <c r="O114" s="286" t="str">
        <f>IF(P114="","",IF(I114="","",IF(LEFT(I114,13)="Reclaimed pos",RawMaterialCode!$E$569,RawMaterialCode!$E$568)))</f>
        <v>Reclaimed pre-consumer mixed fibers (RM0578)</v>
      </c>
      <c r="P114" s="295">
        <f t="shared" si="13"/>
        <v>1</v>
      </c>
      <c r="Q114" s="202"/>
      <c r="R114" s="203"/>
      <c r="S114" s="204" t="str">
        <f t="shared" si="14"/>
        <v/>
      </c>
      <c r="T114" s="281"/>
      <c r="U114" s="281"/>
      <c r="V114" s="281"/>
      <c r="W114" s="281"/>
      <c r="X114" s="317">
        <f>RMDF!X114</f>
        <v>0</v>
      </c>
      <c r="Y114" s="318" t="str">
        <f>IF(X114=0,"",_xlfn.XLOOKUP(X114,StatePicklist!$1:$1,StatePicklist!$3:$3,"NA",0))</f>
        <v/>
      </c>
      <c r="Z114" s="297" t="str">
        <f ca="1">IF(RMDF!Y114="", "", IF(ISNUMBER(MATCH(RMDF!Y114, INDIRECT(Y114), 0)), "OK", "Invalid"))</f>
        <v/>
      </c>
      <c r="AA114" s="281"/>
      <c r="AB114" s="281"/>
      <c r="AC114" s="281"/>
      <c r="AD114" s="281" t="b">
        <f>AND(RMDF!AG114&gt;=0, RMDF!AG114&lt;=1-RMDF!Z114, RMDF!AG114=ROUND(RMDF!AG114,4))</f>
        <v>1</v>
      </c>
      <c r="AE114" s="317">
        <f>RMDF!AE114</f>
        <v>0</v>
      </c>
      <c r="AF114" s="318" t="str">
        <f>IF(AE114=0,"",_xlfn.XLOOKUP(AE114,StatePicklist!$1:$1,StatePicklist!$3:$3,"NA",0))</f>
        <v/>
      </c>
      <c r="AG114" s="297" t="str">
        <f ca="1">IF(RMDF!AF114="", "", IF(ISNUMBER(MATCH(RMDF!AF114, INDIRECT(AF114), 0)), "OK", "Invalid"))</f>
        <v/>
      </c>
      <c r="AH114" s="281"/>
      <c r="AI114" s="281"/>
      <c r="AJ114" s="281"/>
      <c r="AK114" s="281" t="b">
        <f>AND(RMDF!AN114&gt;=0, RMDF!AN114&lt;=1-SUM(RMDF!Z114,RMDF!AG114), RMDF!AN114=ROUND(RMDF!AN114,4))</f>
        <v>1</v>
      </c>
      <c r="AL114" s="317">
        <f>RMDF!AL114</f>
        <v>0</v>
      </c>
      <c r="AM114" s="318" t="str">
        <f>IF(AL114=0,"",_xlfn.XLOOKUP(AL114,StatePicklist!$1:$1,StatePicklist!$3:$3,"NA",0))</f>
        <v/>
      </c>
      <c r="AN114" s="297" t="str">
        <f ca="1">IF(RMDF!AM114="", "", IF(ISNUMBER(MATCH(RMDF!AM114, INDIRECT(AM114), 0)), "OK", "Invalid"))</f>
        <v/>
      </c>
      <c r="AO114" s="281"/>
      <c r="AP114" s="281"/>
      <c r="AQ114" s="281"/>
      <c r="AR114" s="281" t="b">
        <f>AND(RMDF!AU114&gt;=0, RMDF!AU114&lt;=1-SUM(RMDF!Z114,RMDF!AG114,RMDF!AN114), RMDF!AU114=ROUND(RMDF!AU114,4))</f>
        <v>1</v>
      </c>
      <c r="AS114" s="317">
        <f>RMDF!AS114</f>
        <v>0</v>
      </c>
      <c r="AT114" s="318" t="str">
        <f>IF(AS114=0,"",_xlfn.XLOOKUP(AS114,StatePicklist!$1:$1,StatePicklist!$3:$3,"NA",0))</f>
        <v/>
      </c>
      <c r="AU114" s="297" t="str">
        <f ca="1">IF(RMDF!AT114="", "", IF(ISNUMBER(MATCH(RMDF!AT114, INDIRECT(AT114), 0)), "OK", "Invalid"))</f>
        <v/>
      </c>
      <c r="AV114" s="281"/>
      <c r="AW114" s="281"/>
      <c r="AX114" s="281"/>
      <c r="AY114" s="281" t="b">
        <f>AND(RMDF!BB114&gt;=0, RMDF!BB114&lt;=1-SUM(RMDF!Z114,RMDF!AG114,RMDF!AN114,RMDF!AU114), RMDF!BB114=ROUND(RMDF!BB114,4))</f>
        <v>1</v>
      </c>
      <c r="AZ114" s="317">
        <f>RMDF!AZ114</f>
        <v>0</v>
      </c>
      <c r="BA114" s="318" t="str">
        <f>IF(AZ114=0,"",_xlfn.XLOOKUP(AZ114,StatePicklist!$1:$1,StatePicklist!$3:$3,"NA",0))</f>
        <v/>
      </c>
      <c r="BB114" s="297" t="str">
        <f ca="1">IF(RMDF!BA114="", "", IF(ISNUMBER(MATCH(RMDF!BA114, INDIRECT(BA114), 0)), "OK", "Invalid"))</f>
        <v/>
      </c>
      <c r="BC114" s="281"/>
      <c r="BD114" s="281"/>
      <c r="BE114" s="281"/>
      <c r="BF114" s="281" t="b">
        <f>AND(RMDF!BI114&gt;=0, RMDF!BI114&lt;=1-SUM(RMDF!Z114,RMDF!AG114,RMDF!AN114,RMDF!AU114,RMDF!BB114), RMDF!BI114=ROUND(RMDF!BI114,4))</f>
        <v>1</v>
      </c>
      <c r="BG114" s="317">
        <f>RMDF!BG114</f>
        <v>0</v>
      </c>
      <c r="BH114" s="318" t="str">
        <f>IF(BG114=0,"",_xlfn.XLOOKUP(BG114,StatePicklist!$1:$1,StatePicklist!$3:$3,"NA",0))</f>
        <v/>
      </c>
      <c r="BI114" s="297" t="str">
        <f ca="1">IF(RMDF!BH114="", "", IF(ISNUMBER(MATCH(RMDF!BH114, INDIRECT(BH114), 0)), "OK", "Invalid"))</f>
        <v/>
      </c>
      <c r="BJ114" s="281"/>
      <c r="BK114" s="281"/>
      <c r="BL114" s="281"/>
      <c r="BM114" s="281" t="b">
        <f>AND(RMDF!BP114&gt;=0, RMDF!BP114&lt;=1-SUM(RMDF!Z114,RMDF!AG114,RMDF!AN114,RMDF!AU114,RMDF!BB114,RMDF!BI114), RMDF!BP114=ROUND(RMDF!BP114,4))</f>
        <v>1</v>
      </c>
      <c r="BN114" s="317">
        <f>RMDF!BN114</f>
        <v>0</v>
      </c>
      <c r="BO114" s="318" t="str">
        <f>IF(BN114=0,"",_xlfn.XLOOKUP(BN114,StatePicklist!$1:$1,StatePicklist!$3:$3,"NA",0))</f>
        <v/>
      </c>
      <c r="BP114" s="297" t="str">
        <f ca="1">IF(RMDF!BO114="", "", IF(ISNUMBER(MATCH(RMDF!BO114, INDIRECT(BO114), 0)), "OK", "Invalid"))</f>
        <v/>
      </c>
      <c r="BQ114" s="281"/>
      <c r="BR114" s="281"/>
      <c r="BS114" s="281"/>
      <c r="BT114" s="281" t="b">
        <f>AND(RMDF!BW114&gt;=0, RMDF!BW114&lt;=1-SUM(RMDF!Z114,RMDF!AG114,RMDF!AN114,RMDF!AU114,RMDF!BB114,RMDF!BI114,RMDF!BP114), RMDF!BW114=ROUND(RMDF!BW114,4))</f>
        <v>1</v>
      </c>
      <c r="BU114" s="317">
        <f>RMDF!BU114</f>
        <v>0</v>
      </c>
      <c r="BV114" s="318" t="str">
        <f>IF(BU114=0,"",_xlfn.XLOOKUP(BU114,StatePicklist!$1:$1,StatePicklist!$3:$3,"NA",0))</f>
        <v/>
      </c>
      <c r="BW114" s="297" t="str">
        <f ca="1">IF(RMDF!BV114="", "", IF(ISNUMBER(MATCH(RMDF!BV114, INDIRECT(BV114), 0)), "OK", "Invalid"))</f>
        <v/>
      </c>
      <c r="BX114" s="281"/>
      <c r="BY114" s="281"/>
      <c r="BZ114" s="281"/>
      <c r="CA114" s="281" t="b">
        <f>AND(RMDF!CD114&gt;=0, RMDF!CD114&lt;=1-SUM(RMDF!Z114,RMDF!AG114,RMDF!AN114,RMDF!AU114,RMDF!BB114,RMDF!BI114,RMDF!BP114,RMDF!BW114), RMDF!CD114=ROUND(RMDF!CD114,4))</f>
        <v>1</v>
      </c>
      <c r="CB114" s="317">
        <f>RMDF!CB114</f>
        <v>0</v>
      </c>
      <c r="CC114" s="318" t="str">
        <f>IF(CB114=0,"",_xlfn.XLOOKUP(CB114,StatePicklist!$1:$1,StatePicklist!$3:$3,"NA",0))</f>
        <v/>
      </c>
      <c r="CD114" s="297" t="str">
        <f ca="1">IF(RMDF!CC114="", "", IF(ISNUMBER(MATCH(RMDF!CC114, INDIRECT(CC114), 0)), "OK", "Invalid"))</f>
        <v/>
      </c>
      <c r="CE114" s="281"/>
      <c r="CF114" s="281"/>
      <c r="CG114" s="281"/>
      <c r="CH114" s="281" t="b">
        <f>AND(RMDF!CK114&gt;=0, RMDF!CK114&lt;=1-SUM(RMDF!Z114,RMDF!AG114,RMDF!AN114,RMDF!AU114,RMDF!BB114,RMDF!BI114,RMDF!BP114,RMDF!BW114,RMDF!CD114), RMDF!CK114=ROUND(RMDF!CK114,4))</f>
        <v>1</v>
      </c>
      <c r="CI114" s="317">
        <f>RMDF!CI114</f>
        <v>0</v>
      </c>
      <c r="CJ114" s="318" t="str">
        <f>IF(CI114=0,"",_xlfn.XLOOKUP(CI114,StatePicklist!$1:$1,StatePicklist!$3:$3,"NA",0))</f>
        <v/>
      </c>
      <c r="CK114" s="297" t="str">
        <f ca="1">IF(RMDF!CJ114="", "", IF(ISNUMBER(MATCH(RMDF!CJ114, INDIRECT(CJ114), 0)), "OK", "Invalid"))</f>
        <v/>
      </c>
      <c r="CL114" s="281"/>
      <c r="CM114" s="281"/>
      <c r="CN114" s="281"/>
      <c r="CO114" s="281" t="b">
        <f>AND(RMDF!CR114&gt;=0, RMDF!CR114&lt;=1-SUM(RMDF!Z114,RMDF!AG114,RMDF!AN114,RMDF!AU114,RMDF!BB114,RMDF!BI114,RMDF!BP114,RMDF!BW114,RMDF!CD114,RMDF!CK114), RMDF!CR114=ROUND(RMDF!CR114,4))</f>
        <v>1</v>
      </c>
      <c r="CP114" s="317">
        <f>RMDF!CP114</f>
        <v>0</v>
      </c>
      <c r="CQ114" s="318" t="str">
        <f>IF(CP114=0,"",_xlfn.XLOOKUP(CP114,StatePicklist!$1:$1,StatePicklist!$3:$3,"NA",0))</f>
        <v/>
      </c>
      <c r="CR114" s="297" t="str">
        <f ca="1">IF(RMDF!CQ114="", "", IF(ISNUMBER(MATCH(RMDF!CQ114, INDIRECT(CQ114), 0)), "OK", "Invalid"))</f>
        <v/>
      </c>
      <c r="CS114" s="281"/>
      <c r="CT114" s="281"/>
      <c r="CU114" s="281"/>
      <c r="CV114" s="281" t="b">
        <f>AND(RMDF!CY114&gt;=0, RMDF!CY114&lt;=1-SUM(RMDF!Z114,RMDF!AG114,RMDF!AN114,RMDF!AU114,RMDF!BB114,RMDF!BI114,RMDF!BP114,RMDF!BW114,RMDF!CD114,RMDF!CK114,RMDF!CR114), RMDF!CY114=ROUND(RMDF!CY114,4))</f>
        <v>1</v>
      </c>
      <c r="CW114" s="317">
        <f>RMDF!CW114</f>
        <v>0</v>
      </c>
      <c r="CX114" s="318" t="str">
        <f>IF(CW114=0,"",_xlfn.XLOOKUP(CW114,StatePicklist!$1:$1,StatePicklist!$3:$3,"NA",0))</f>
        <v/>
      </c>
      <c r="CY114" s="297" t="str">
        <f ca="1">IF(RMDF!CX114="", "", IF(ISNUMBER(MATCH(RMDF!CX114, INDIRECT(CX114), 0)), "OK", "Invalid"))</f>
        <v/>
      </c>
      <c r="CZ114" s="281"/>
      <c r="DA114" s="281"/>
      <c r="DB114" s="281"/>
      <c r="DC114" s="281" t="b">
        <f>AND(RMDF!DF114&gt;=0, RMDF!DF114&lt;=1-SUM(RMDF!Z114,RMDF!AG114,RMDF!AN114,RMDF!AU114,RMDF!BB114,RMDF!BI114,RMDF!BP114,RMDF!BW114,RMDF!CD114,RMDF!CK114,RMDF!CR114,RMDF!CY114), RMDF!DF114=ROUND(RMDF!DF114,4))</f>
        <v>1</v>
      </c>
      <c r="DD114" s="317">
        <f>RMDF!DD114</f>
        <v>0</v>
      </c>
      <c r="DE114" s="318" t="str">
        <f>IF(DD114=0,"",_xlfn.XLOOKUP(DD114,StatePicklist!$1:$1,StatePicklist!$3:$3,"NA",0))</f>
        <v/>
      </c>
      <c r="DF114" s="297" t="str">
        <f ca="1">IF(RMDF!DE114="", "", IF(ISNUMBER(MATCH(RMDF!DE114, INDIRECT(DE114), 0)), "OK", "Invalid"))</f>
        <v/>
      </c>
      <c r="DG114" s="281"/>
      <c r="DH114" s="281"/>
      <c r="DI114" s="281"/>
      <c r="DJ114" s="281" t="b">
        <f>AND(RMDF!DM114&gt;=0, RMDF!DM114&lt;=1-SUM(RMDF!Z114,RMDF!AG114,RMDF!AN114,RMDF!AU114,RMDF!BB114,RMDF!BI114,RMDF!BP114,RMDF!BW114,RMDF!CD114,RMDF!CK114,RMDF!CR114,RMDF!CY114,RMDF!DF114), RMDF!DM114=ROUND(RMDF!DM114,4))</f>
        <v>1</v>
      </c>
      <c r="DK114" s="317">
        <f>RMDF!DK114</f>
        <v>0</v>
      </c>
      <c r="DL114" s="318" t="str">
        <f>IF(DK114=0,"",_xlfn.XLOOKUP(DK114,StatePicklist!$1:$1,StatePicklist!$3:$3,"NA",0))</f>
        <v/>
      </c>
      <c r="DM114" s="297" t="str">
        <f ca="1">IF(RMDF!DL114="", "", IF(ISNUMBER(MATCH(RMDF!DL114, INDIRECT(DL114), 0)), "OK", "Invalid"))</f>
        <v/>
      </c>
      <c r="DN114" s="281"/>
      <c r="DO114" s="281"/>
      <c r="DP114" s="281"/>
      <c r="DQ114" s="281" t="b">
        <f>AND(RMDF!DT114&gt;=0, RMDF!DT114&lt;=1-SUM(RMDF!Z114,RMDF!AG114,RMDF!AN114,RMDF!AU114,RMDF!BB114,RMDF!BI114,RMDF!BP114,RMDF!BW114,RMDF!CD114,RMDF!CK114,RMDF!CR114,RMDF!CY114,RMDF!DF114,RMDF!DM114), RMDF!DT114=ROUND(RMDF!DT114,4))</f>
        <v>1</v>
      </c>
      <c r="DR114" s="317">
        <f>RMDF!DR114</f>
        <v>0</v>
      </c>
      <c r="DS114" s="318" t="str">
        <f>IF(DR114=0,"",_xlfn.XLOOKUP(DR114,StatePicklist!$1:$1,StatePicklist!$3:$3,"NA",0))</f>
        <v/>
      </c>
      <c r="DT114" s="297" t="str">
        <f ca="1">IF(RMDF!DS114="", "", IF(ISNUMBER(MATCH(RMDF!DS114, INDIRECT(DS114), 0)), "OK", "Invalid"))</f>
        <v/>
      </c>
      <c r="DU114" s="281"/>
      <c r="DV114" s="281"/>
      <c r="DW114" s="281"/>
      <c r="DX114" s="281" t="b">
        <f>AND(RMDF!EA114&gt;=0, RMDF!EA114&lt;=1-SUM(RMDF!Z114,RMDF!AG114,RMDF!AN114,RMDF!AU114,RMDF!BB114,RMDF!BI114,RMDF!BP114,RMDF!BW114,RMDF!CD114,RMDF!CK114,RMDF!CR114,RMDF!CY114,RMDF!DF114,RMDF!DM114,RMDF!DT114), RMDF!EA114=ROUND(RMDF!EA114,4))</f>
        <v>1</v>
      </c>
      <c r="DY114" s="317">
        <f>RMDF!DY114</f>
        <v>0</v>
      </c>
      <c r="DZ114" s="318" t="str">
        <f>IF(DY114=0,"",_xlfn.XLOOKUP(DY114,StatePicklist!$1:$1,StatePicklist!$3:$3,"NA",0))</f>
        <v/>
      </c>
      <c r="EA114" s="297" t="str">
        <f ca="1">IF(RMDF!DZ114="", "", IF(ISNUMBER(MATCH(RMDF!DZ114, INDIRECT(DZ114), 0)), "OK", "Invalid"))</f>
        <v/>
      </c>
      <c r="EB114" s="281"/>
      <c r="EC114" s="281"/>
      <c r="ED114" s="281"/>
      <c r="EE114" s="281" t="b">
        <f>AND(RMDF!EH114&gt;=0, RMDF!EH114&lt;=1-SUM(RMDF!Z114,RMDF!AG114,RMDF!AN114,RMDF!AU114,RMDF!BB114,RMDF!BI114,RMDF!BP114,RMDF!BW114,RMDF!CD114,RMDF!CK114,RMDF!CR114,RMDF!CY114,RMDF!DF114,RMDF!DM114,RMDF!DT114,RMDF!EA114), RMDF!EH114=ROUND(RMDF!EH114,4))</f>
        <v>1</v>
      </c>
      <c r="EF114" s="317">
        <f>RMDF!EF114</f>
        <v>0</v>
      </c>
      <c r="EG114" s="318" t="str">
        <f>IF(EF114=0,"",_xlfn.XLOOKUP(EF114,StatePicklist!$1:$1,StatePicklist!$3:$3,"NA",0))</f>
        <v/>
      </c>
      <c r="EH114" s="297" t="str">
        <f ca="1">IF(RMDF!EG114="", "", IF(ISNUMBER(MATCH(RMDF!EG114, INDIRECT(EG114), 0)), "OK", "Invalid"))</f>
        <v/>
      </c>
      <c r="EI114" s="281"/>
      <c r="EJ114" s="281"/>
      <c r="EK114" s="281"/>
      <c r="EL114" s="281" t="b">
        <f>AND(RMDF!EO114&gt;=0, RMDF!EO114&lt;=1-SUM(RMDF!Z114,RMDF!AG114,RMDF!AN114,RMDF!AU114,RMDF!BB114,RMDF!BI114,RMDF!BP114,RMDF!BW114,RMDF!CD114,RMDF!CK114,RMDF!CR114,RMDF!CY114,RMDF!DF114,RMDF!DM114,RMDF!DT114,RMDF!EA114,RMDF!EH114), RMDF!EO114=ROUND(RMDF!EO114,4))</f>
        <v>1</v>
      </c>
      <c r="EM114" s="317">
        <f>RMDF!EM114</f>
        <v>0</v>
      </c>
      <c r="EN114" s="318" t="str">
        <f>IF(EM114=0,"",_xlfn.XLOOKUP(EM114,StatePicklist!$1:$1,StatePicklist!$3:$3,"NA",0))</f>
        <v/>
      </c>
      <c r="EO114" s="297" t="str">
        <f ca="1">IF(RMDF!EN114="", "", IF(ISNUMBER(MATCH(RMDF!EN114, INDIRECT(EN114), 0)), "OK", "Invalid"))</f>
        <v/>
      </c>
      <c r="EP114" s="281"/>
      <c r="EQ114" s="281"/>
      <c r="ER114" s="281"/>
      <c r="ES114" s="281" t="b">
        <f>AND(RMDF!EV114&gt;=0, RMDF!EV114&lt;=1-SUM(RMDF!Z114,RMDF!AG114,RMDF!AN114,RMDF!AU114,RMDF!BB114,RMDF!BI114,RMDF!BP114,RMDF!BW114,RMDF!CD114,RMDF!CK114,RMDF!CR114,RMDF!CY114,RMDF!DF114,RMDF!DM114,RMDF!DT114,RMDF!EA114,RMDF!EH114,RMDF!EO114), RMDF!EV114=ROUND(RMDF!EV114,4))</f>
        <v>1</v>
      </c>
      <c r="ET114" s="317">
        <f>RMDF!ET114</f>
        <v>0</v>
      </c>
      <c r="EU114" s="318" t="str">
        <f>IF(ET114=0,"",_xlfn.XLOOKUP(ET114,StatePicklist!$1:$1,StatePicklist!$3:$3,"NA",0))</f>
        <v/>
      </c>
      <c r="EV114" s="297" t="str">
        <f ca="1">IF(RMDF!EU114="", "", IF(ISNUMBER(MATCH(RMDF!EU114, INDIRECT(EU114), 0)), "OK", "Invalid"))</f>
        <v/>
      </c>
      <c r="EW114" s="281"/>
      <c r="EX114" s="281"/>
      <c r="EY114" s="281"/>
      <c r="EZ114" s="281" t="b">
        <f>AND(RMDF!FC114&gt;=0, RMDF!FC114&lt;=1-SUM(RMDF!Z114,RMDF!AG114,RMDF!AN114,RMDF!AU114,RMDF!BB114,RMDF!BI114,RMDF!BP114,RMDF!BW114,RMDF!CD114,RMDF!CK114,RMDF!CR114,RMDF!CY114,RMDF!DF114,RMDF!DM114,RMDF!DT114,RMDF!EA114,RMDF!EH114,RMDF!EO114,RMDF!EV114), RMDF!FC114=ROUND(RMDF!FC114,4))</f>
        <v>1</v>
      </c>
      <c r="FA114" s="317">
        <f>RMDF!FA114</f>
        <v>0</v>
      </c>
      <c r="FB114" s="318" t="str">
        <f>IF(FA114=0,"",_xlfn.XLOOKUP(FA114,StatePicklist!$1:$1,StatePicklist!$3:$3,"NA",0))</f>
        <v/>
      </c>
      <c r="FC114" s="297" t="str">
        <f ca="1">IF(RMDF!FB114="", "", IF(ISNUMBER(MATCH(RMDF!FB114, INDIRECT(FB114), 0)), "OK", "Invalid"))</f>
        <v/>
      </c>
    </row>
    <row r="115" spans="1:159" s="205" customFormat="1" ht="39.9" customHeight="1" x14ac:dyDescent="0.25">
      <c r="A115" s="206"/>
      <c r="B115" s="196"/>
      <c r="C115" s="197"/>
      <c r="D115" s="198"/>
      <c r="E115" s="199"/>
      <c r="F115" s="200"/>
      <c r="G115" s="201"/>
      <c r="H115" s="292"/>
      <c r="I115" s="305">
        <f>RMDF!I115</f>
        <v>0</v>
      </c>
      <c r="J115" s="305" t="str">
        <f>IF(I115=ProductCode!$B$30,"PDReclPost",IF(OR(I115=ProductCode!$C$30,I115=ProductCode!$E$30,I115=ProductCode!$G$30),"PDPreCon",IF(OR(I115=ProductCode!$D$30,I115=ProductCode!$F$30),"PDNotReclPost","")))</f>
        <v/>
      </c>
      <c r="K115" s="305" t="str">
        <f t="shared" si="12"/>
        <v/>
      </c>
      <c r="L115" s="289"/>
      <c r="M115" s="305" t="str">
        <f t="shared" si="12"/>
        <v/>
      </c>
      <c r="N115" s="289" t="b">
        <f>AND(RMDF!N115&gt;=0, RMDF!N115&lt;=1-RMDF!L115, RMDF!N115=ROUND(RMDF!N115,4))</f>
        <v>1</v>
      </c>
      <c r="O115" s="286" t="str">
        <f>IF(P115="","",IF(I115="","",IF(LEFT(I115,13)="Reclaimed pos",RawMaterialCode!$E$569,RawMaterialCode!$E$568)))</f>
        <v>Reclaimed pre-consumer mixed fibers (RM0578)</v>
      </c>
      <c r="P115" s="295">
        <f t="shared" si="13"/>
        <v>1</v>
      </c>
      <c r="Q115" s="202"/>
      <c r="R115" s="203"/>
      <c r="S115" s="204" t="str">
        <f t="shared" si="14"/>
        <v/>
      </c>
      <c r="T115" s="281"/>
      <c r="U115" s="281"/>
      <c r="V115" s="281"/>
      <c r="W115" s="281"/>
      <c r="X115" s="317">
        <f>RMDF!X115</f>
        <v>0</v>
      </c>
      <c r="Y115" s="318" t="str">
        <f>IF(X115=0,"",_xlfn.XLOOKUP(X115,StatePicklist!$1:$1,StatePicklist!$3:$3,"NA",0))</f>
        <v/>
      </c>
      <c r="Z115" s="297" t="str">
        <f ca="1">IF(RMDF!Y115="", "", IF(ISNUMBER(MATCH(RMDF!Y115, INDIRECT(Y115), 0)), "OK", "Invalid"))</f>
        <v/>
      </c>
      <c r="AA115" s="281"/>
      <c r="AB115" s="281"/>
      <c r="AC115" s="281"/>
      <c r="AD115" s="281" t="b">
        <f>AND(RMDF!AG115&gt;=0, RMDF!AG115&lt;=1-RMDF!Z115, RMDF!AG115=ROUND(RMDF!AG115,4))</f>
        <v>1</v>
      </c>
      <c r="AE115" s="317">
        <f>RMDF!AE115</f>
        <v>0</v>
      </c>
      <c r="AF115" s="318" t="str">
        <f>IF(AE115=0,"",_xlfn.XLOOKUP(AE115,StatePicklist!$1:$1,StatePicklist!$3:$3,"NA",0))</f>
        <v/>
      </c>
      <c r="AG115" s="297" t="str">
        <f ca="1">IF(RMDF!AF115="", "", IF(ISNUMBER(MATCH(RMDF!AF115, INDIRECT(AF115), 0)), "OK", "Invalid"))</f>
        <v/>
      </c>
      <c r="AH115" s="281"/>
      <c r="AI115" s="281"/>
      <c r="AJ115" s="281"/>
      <c r="AK115" s="281" t="b">
        <f>AND(RMDF!AN115&gt;=0, RMDF!AN115&lt;=1-SUM(RMDF!Z115,RMDF!AG115), RMDF!AN115=ROUND(RMDF!AN115,4))</f>
        <v>1</v>
      </c>
      <c r="AL115" s="317">
        <f>RMDF!AL115</f>
        <v>0</v>
      </c>
      <c r="AM115" s="318" t="str">
        <f>IF(AL115=0,"",_xlfn.XLOOKUP(AL115,StatePicklist!$1:$1,StatePicklist!$3:$3,"NA",0))</f>
        <v/>
      </c>
      <c r="AN115" s="297" t="str">
        <f ca="1">IF(RMDF!AM115="", "", IF(ISNUMBER(MATCH(RMDF!AM115, INDIRECT(AM115), 0)), "OK", "Invalid"))</f>
        <v/>
      </c>
      <c r="AO115" s="281"/>
      <c r="AP115" s="281"/>
      <c r="AQ115" s="281"/>
      <c r="AR115" s="281" t="b">
        <f>AND(RMDF!AU115&gt;=0, RMDF!AU115&lt;=1-SUM(RMDF!Z115,RMDF!AG115,RMDF!AN115), RMDF!AU115=ROUND(RMDF!AU115,4))</f>
        <v>1</v>
      </c>
      <c r="AS115" s="317">
        <f>RMDF!AS115</f>
        <v>0</v>
      </c>
      <c r="AT115" s="318" t="str">
        <f>IF(AS115=0,"",_xlfn.XLOOKUP(AS115,StatePicklist!$1:$1,StatePicklist!$3:$3,"NA",0))</f>
        <v/>
      </c>
      <c r="AU115" s="297" t="str">
        <f ca="1">IF(RMDF!AT115="", "", IF(ISNUMBER(MATCH(RMDF!AT115, INDIRECT(AT115), 0)), "OK", "Invalid"))</f>
        <v/>
      </c>
      <c r="AV115" s="281"/>
      <c r="AW115" s="281"/>
      <c r="AX115" s="281"/>
      <c r="AY115" s="281" t="b">
        <f>AND(RMDF!BB115&gt;=0, RMDF!BB115&lt;=1-SUM(RMDF!Z115,RMDF!AG115,RMDF!AN115,RMDF!AU115), RMDF!BB115=ROUND(RMDF!BB115,4))</f>
        <v>1</v>
      </c>
      <c r="AZ115" s="317">
        <f>RMDF!AZ115</f>
        <v>0</v>
      </c>
      <c r="BA115" s="318" t="str">
        <f>IF(AZ115=0,"",_xlfn.XLOOKUP(AZ115,StatePicklist!$1:$1,StatePicklist!$3:$3,"NA",0))</f>
        <v/>
      </c>
      <c r="BB115" s="297" t="str">
        <f ca="1">IF(RMDF!BA115="", "", IF(ISNUMBER(MATCH(RMDF!BA115, INDIRECT(BA115), 0)), "OK", "Invalid"))</f>
        <v/>
      </c>
      <c r="BC115" s="281"/>
      <c r="BD115" s="281"/>
      <c r="BE115" s="281"/>
      <c r="BF115" s="281" t="b">
        <f>AND(RMDF!BI115&gt;=0, RMDF!BI115&lt;=1-SUM(RMDF!Z115,RMDF!AG115,RMDF!AN115,RMDF!AU115,RMDF!BB115), RMDF!BI115=ROUND(RMDF!BI115,4))</f>
        <v>1</v>
      </c>
      <c r="BG115" s="317">
        <f>RMDF!BG115</f>
        <v>0</v>
      </c>
      <c r="BH115" s="318" t="str">
        <f>IF(BG115=0,"",_xlfn.XLOOKUP(BG115,StatePicklist!$1:$1,StatePicklist!$3:$3,"NA",0))</f>
        <v/>
      </c>
      <c r="BI115" s="297" t="str">
        <f ca="1">IF(RMDF!BH115="", "", IF(ISNUMBER(MATCH(RMDF!BH115, INDIRECT(BH115), 0)), "OK", "Invalid"))</f>
        <v/>
      </c>
      <c r="BJ115" s="281"/>
      <c r="BK115" s="281"/>
      <c r="BL115" s="281"/>
      <c r="BM115" s="281" t="b">
        <f>AND(RMDF!BP115&gt;=0, RMDF!BP115&lt;=1-SUM(RMDF!Z115,RMDF!AG115,RMDF!AN115,RMDF!AU115,RMDF!BB115,RMDF!BI115), RMDF!BP115=ROUND(RMDF!BP115,4))</f>
        <v>1</v>
      </c>
      <c r="BN115" s="317">
        <f>RMDF!BN115</f>
        <v>0</v>
      </c>
      <c r="BO115" s="318" t="str">
        <f>IF(BN115=0,"",_xlfn.XLOOKUP(BN115,StatePicklist!$1:$1,StatePicklist!$3:$3,"NA",0))</f>
        <v/>
      </c>
      <c r="BP115" s="297" t="str">
        <f ca="1">IF(RMDF!BO115="", "", IF(ISNUMBER(MATCH(RMDF!BO115, INDIRECT(BO115), 0)), "OK", "Invalid"))</f>
        <v/>
      </c>
      <c r="BQ115" s="281"/>
      <c r="BR115" s="281"/>
      <c r="BS115" s="281"/>
      <c r="BT115" s="281" t="b">
        <f>AND(RMDF!BW115&gt;=0, RMDF!BW115&lt;=1-SUM(RMDF!Z115,RMDF!AG115,RMDF!AN115,RMDF!AU115,RMDF!BB115,RMDF!BI115,RMDF!BP115), RMDF!BW115=ROUND(RMDF!BW115,4))</f>
        <v>1</v>
      </c>
      <c r="BU115" s="317">
        <f>RMDF!BU115</f>
        <v>0</v>
      </c>
      <c r="BV115" s="318" t="str">
        <f>IF(BU115=0,"",_xlfn.XLOOKUP(BU115,StatePicklist!$1:$1,StatePicklist!$3:$3,"NA",0))</f>
        <v/>
      </c>
      <c r="BW115" s="297" t="str">
        <f ca="1">IF(RMDF!BV115="", "", IF(ISNUMBER(MATCH(RMDF!BV115, INDIRECT(BV115), 0)), "OK", "Invalid"))</f>
        <v/>
      </c>
      <c r="BX115" s="281"/>
      <c r="BY115" s="281"/>
      <c r="BZ115" s="281"/>
      <c r="CA115" s="281" t="b">
        <f>AND(RMDF!CD115&gt;=0, RMDF!CD115&lt;=1-SUM(RMDF!Z115,RMDF!AG115,RMDF!AN115,RMDF!AU115,RMDF!BB115,RMDF!BI115,RMDF!BP115,RMDF!BW115), RMDF!CD115=ROUND(RMDF!CD115,4))</f>
        <v>1</v>
      </c>
      <c r="CB115" s="317">
        <f>RMDF!CB115</f>
        <v>0</v>
      </c>
      <c r="CC115" s="318" t="str">
        <f>IF(CB115=0,"",_xlfn.XLOOKUP(CB115,StatePicklist!$1:$1,StatePicklist!$3:$3,"NA",0))</f>
        <v/>
      </c>
      <c r="CD115" s="297" t="str">
        <f ca="1">IF(RMDF!CC115="", "", IF(ISNUMBER(MATCH(RMDF!CC115, INDIRECT(CC115), 0)), "OK", "Invalid"))</f>
        <v/>
      </c>
      <c r="CE115" s="281"/>
      <c r="CF115" s="281"/>
      <c r="CG115" s="281"/>
      <c r="CH115" s="281" t="b">
        <f>AND(RMDF!CK115&gt;=0, RMDF!CK115&lt;=1-SUM(RMDF!Z115,RMDF!AG115,RMDF!AN115,RMDF!AU115,RMDF!BB115,RMDF!BI115,RMDF!BP115,RMDF!BW115,RMDF!CD115), RMDF!CK115=ROUND(RMDF!CK115,4))</f>
        <v>1</v>
      </c>
      <c r="CI115" s="317">
        <f>RMDF!CI115</f>
        <v>0</v>
      </c>
      <c r="CJ115" s="318" t="str">
        <f>IF(CI115=0,"",_xlfn.XLOOKUP(CI115,StatePicklist!$1:$1,StatePicklist!$3:$3,"NA",0))</f>
        <v/>
      </c>
      <c r="CK115" s="297" t="str">
        <f ca="1">IF(RMDF!CJ115="", "", IF(ISNUMBER(MATCH(RMDF!CJ115, INDIRECT(CJ115), 0)), "OK", "Invalid"))</f>
        <v/>
      </c>
      <c r="CL115" s="281"/>
      <c r="CM115" s="281"/>
      <c r="CN115" s="281"/>
      <c r="CO115" s="281" t="b">
        <f>AND(RMDF!CR115&gt;=0, RMDF!CR115&lt;=1-SUM(RMDF!Z115,RMDF!AG115,RMDF!AN115,RMDF!AU115,RMDF!BB115,RMDF!BI115,RMDF!BP115,RMDF!BW115,RMDF!CD115,RMDF!CK115), RMDF!CR115=ROUND(RMDF!CR115,4))</f>
        <v>1</v>
      </c>
      <c r="CP115" s="317">
        <f>RMDF!CP115</f>
        <v>0</v>
      </c>
      <c r="CQ115" s="318" t="str">
        <f>IF(CP115=0,"",_xlfn.XLOOKUP(CP115,StatePicklist!$1:$1,StatePicklist!$3:$3,"NA",0))</f>
        <v/>
      </c>
      <c r="CR115" s="297" t="str">
        <f ca="1">IF(RMDF!CQ115="", "", IF(ISNUMBER(MATCH(RMDF!CQ115, INDIRECT(CQ115), 0)), "OK", "Invalid"))</f>
        <v/>
      </c>
      <c r="CS115" s="281"/>
      <c r="CT115" s="281"/>
      <c r="CU115" s="281"/>
      <c r="CV115" s="281" t="b">
        <f>AND(RMDF!CY115&gt;=0, RMDF!CY115&lt;=1-SUM(RMDF!Z115,RMDF!AG115,RMDF!AN115,RMDF!AU115,RMDF!BB115,RMDF!BI115,RMDF!BP115,RMDF!BW115,RMDF!CD115,RMDF!CK115,RMDF!CR115), RMDF!CY115=ROUND(RMDF!CY115,4))</f>
        <v>1</v>
      </c>
      <c r="CW115" s="317">
        <f>RMDF!CW115</f>
        <v>0</v>
      </c>
      <c r="CX115" s="318" t="str">
        <f>IF(CW115=0,"",_xlfn.XLOOKUP(CW115,StatePicklist!$1:$1,StatePicklist!$3:$3,"NA",0))</f>
        <v/>
      </c>
      <c r="CY115" s="297" t="str">
        <f ca="1">IF(RMDF!CX115="", "", IF(ISNUMBER(MATCH(RMDF!CX115, INDIRECT(CX115), 0)), "OK", "Invalid"))</f>
        <v/>
      </c>
      <c r="CZ115" s="281"/>
      <c r="DA115" s="281"/>
      <c r="DB115" s="281"/>
      <c r="DC115" s="281" t="b">
        <f>AND(RMDF!DF115&gt;=0, RMDF!DF115&lt;=1-SUM(RMDF!Z115,RMDF!AG115,RMDF!AN115,RMDF!AU115,RMDF!BB115,RMDF!BI115,RMDF!BP115,RMDF!BW115,RMDF!CD115,RMDF!CK115,RMDF!CR115,RMDF!CY115), RMDF!DF115=ROUND(RMDF!DF115,4))</f>
        <v>1</v>
      </c>
      <c r="DD115" s="317">
        <f>RMDF!DD115</f>
        <v>0</v>
      </c>
      <c r="DE115" s="318" t="str">
        <f>IF(DD115=0,"",_xlfn.XLOOKUP(DD115,StatePicklist!$1:$1,StatePicklist!$3:$3,"NA",0))</f>
        <v/>
      </c>
      <c r="DF115" s="297" t="str">
        <f ca="1">IF(RMDF!DE115="", "", IF(ISNUMBER(MATCH(RMDF!DE115, INDIRECT(DE115), 0)), "OK", "Invalid"))</f>
        <v/>
      </c>
      <c r="DG115" s="281"/>
      <c r="DH115" s="281"/>
      <c r="DI115" s="281"/>
      <c r="DJ115" s="281" t="b">
        <f>AND(RMDF!DM115&gt;=0, RMDF!DM115&lt;=1-SUM(RMDF!Z115,RMDF!AG115,RMDF!AN115,RMDF!AU115,RMDF!BB115,RMDF!BI115,RMDF!BP115,RMDF!BW115,RMDF!CD115,RMDF!CK115,RMDF!CR115,RMDF!CY115,RMDF!DF115), RMDF!DM115=ROUND(RMDF!DM115,4))</f>
        <v>1</v>
      </c>
      <c r="DK115" s="317">
        <f>RMDF!DK115</f>
        <v>0</v>
      </c>
      <c r="DL115" s="318" t="str">
        <f>IF(DK115=0,"",_xlfn.XLOOKUP(DK115,StatePicklist!$1:$1,StatePicklist!$3:$3,"NA",0))</f>
        <v/>
      </c>
      <c r="DM115" s="297" t="str">
        <f ca="1">IF(RMDF!DL115="", "", IF(ISNUMBER(MATCH(RMDF!DL115, INDIRECT(DL115), 0)), "OK", "Invalid"))</f>
        <v/>
      </c>
      <c r="DN115" s="281"/>
      <c r="DO115" s="281"/>
      <c r="DP115" s="281"/>
      <c r="DQ115" s="281" t="b">
        <f>AND(RMDF!DT115&gt;=0, RMDF!DT115&lt;=1-SUM(RMDF!Z115,RMDF!AG115,RMDF!AN115,RMDF!AU115,RMDF!BB115,RMDF!BI115,RMDF!BP115,RMDF!BW115,RMDF!CD115,RMDF!CK115,RMDF!CR115,RMDF!CY115,RMDF!DF115,RMDF!DM115), RMDF!DT115=ROUND(RMDF!DT115,4))</f>
        <v>1</v>
      </c>
      <c r="DR115" s="317">
        <f>RMDF!DR115</f>
        <v>0</v>
      </c>
      <c r="DS115" s="318" t="str">
        <f>IF(DR115=0,"",_xlfn.XLOOKUP(DR115,StatePicklist!$1:$1,StatePicklist!$3:$3,"NA",0))</f>
        <v/>
      </c>
      <c r="DT115" s="297" t="str">
        <f ca="1">IF(RMDF!DS115="", "", IF(ISNUMBER(MATCH(RMDF!DS115, INDIRECT(DS115), 0)), "OK", "Invalid"))</f>
        <v/>
      </c>
      <c r="DU115" s="281"/>
      <c r="DV115" s="281"/>
      <c r="DW115" s="281"/>
      <c r="DX115" s="281" t="b">
        <f>AND(RMDF!EA115&gt;=0, RMDF!EA115&lt;=1-SUM(RMDF!Z115,RMDF!AG115,RMDF!AN115,RMDF!AU115,RMDF!BB115,RMDF!BI115,RMDF!BP115,RMDF!BW115,RMDF!CD115,RMDF!CK115,RMDF!CR115,RMDF!CY115,RMDF!DF115,RMDF!DM115,RMDF!DT115), RMDF!EA115=ROUND(RMDF!EA115,4))</f>
        <v>1</v>
      </c>
      <c r="DY115" s="317">
        <f>RMDF!DY115</f>
        <v>0</v>
      </c>
      <c r="DZ115" s="318" t="str">
        <f>IF(DY115=0,"",_xlfn.XLOOKUP(DY115,StatePicklist!$1:$1,StatePicklist!$3:$3,"NA",0))</f>
        <v/>
      </c>
      <c r="EA115" s="297" t="str">
        <f ca="1">IF(RMDF!DZ115="", "", IF(ISNUMBER(MATCH(RMDF!DZ115, INDIRECT(DZ115), 0)), "OK", "Invalid"))</f>
        <v/>
      </c>
      <c r="EB115" s="281"/>
      <c r="EC115" s="281"/>
      <c r="ED115" s="281"/>
      <c r="EE115" s="281" t="b">
        <f>AND(RMDF!EH115&gt;=0, RMDF!EH115&lt;=1-SUM(RMDF!Z115,RMDF!AG115,RMDF!AN115,RMDF!AU115,RMDF!BB115,RMDF!BI115,RMDF!BP115,RMDF!BW115,RMDF!CD115,RMDF!CK115,RMDF!CR115,RMDF!CY115,RMDF!DF115,RMDF!DM115,RMDF!DT115,RMDF!EA115), RMDF!EH115=ROUND(RMDF!EH115,4))</f>
        <v>1</v>
      </c>
      <c r="EF115" s="317">
        <f>RMDF!EF115</f>
        <v>0</v>
      </c>
      <c r="EG115" s="318" t="str">
        <f>IF(EF115=0,"",_xlfn.XLOOKUP(EF115,StatePicklist!$1:$1,StatePicklist!$3:$3,"NA",0))</f>
        <v/>
      </c>
      <c r="EH115" s="297" t="str">
        <f ca="1">IF(RMDF!EG115="", "", IF(ISNUMBER(MATCH(RMDF!EG115, INDIRECT(EG115), 0)), "OK", "Invalid"))</f>
        <v/>
      </c>
      <c r="EI115" s="281"/>
      <c r="EJ115" s="281"/>
      <c r="EK115" s="281"/>
      <c r="EL115" s="281" t="b">
        <f>AND(RMDF!EO115&gt;=0, RMDF!EO115&lt;=1-SUM(RMDF!Z115,RMDF!AG115,RMDF!AN115,RMDF!AU115,RMDF!BB115,RMDF!BI115,RMDF!BP115,RMDF!BW115,RMDF!CD115,RMDF!CK115,RMDF!CR115,RMDF!CY115,RMDF!DF115,RMDF!DM115,RMDF!DT115,RMDF!EA115,RMDF!EH115), RMDF!EO115=ROUND(RMDF!EO115,4))</f>
        <v>1</v>
      </c>
      <c r="EM115" s="317">
        <f>RMDF!EM115</f>
        <v>0</v>
      </c>
      <c r="EN115" s="318" t="str">
        <f>IF(EM115=0,"",_xlfn.XLOOKUP(EM115,StatePicklist!$1:$1,StatePicklist!$3:$3,"NA",0))</f>
        <v/>
      </c>
      <c r="EO115" s="297" t="str">
        <f ca="1">IF(RMDF!EN115="", "", IF(ISNUMBER(MATCH(RMDF!EN115, INDIRECT(EN115), 0)), "OK", "Invalid"))</f>
        <v/>
      </c>
      <c r="EP115" s="281"/>
      <c r="EQ115" s="281"/>
      <c r="ER115" s="281"/>
      <c r="ES115" s="281" t="b">
        <f>AND(RMDF!EV115&gt;=0, RMDF!EV115&lt;=1-SUM(RMDF!Z115,RMDF!AG115,RMDF!AN115,RMDF!AU115,RMDF!BB115,RMDF!BI115,RMDF!BP115,RMDF!BW115,RMDF!CD115,RMDF!CK115,RMDF!CR115,RMDF!CY115,RMDF!DF115,RMDF!DM115,RMDF!DT115,RMDF!EA115,RMDF!EH115,RMDF!EO115), RMDF!EV115=ROUND(RMDF!EV115,4))</f>
        <v>1</v>
      </c>
      <c r="ET115" s="317">
        <f>RMDF!ET115</f>
        <v>0</v>
      </c>
      <c r="EU115" s="318" t="str">
        <f>IF(ET115=0,"",_xlfn.XLOOKUP(ET115,StatePicklist!$1:$1,StatePicklist!$3:$3,"NA",0))</f>
        <v/>
      </c>
      <c r="EV115" s="297" t="str">
        <f ca="1">IF(RMDF!EU115="", "", IF(ISNUMBER(MATCH(RMDF!EU115, INDIRECT(EU115), 0)), "OK", "Invalid"))</f>
        <v/>
      </c>
      <c r="EW115" s="281"/>
      <c r="EX115" s="281"/>
      <c r="EY115" s="281"/>
      <c r="EZ115" s="281" t="b">
        <f>AND(RMDF!FC115&gt;=0, RMDF!FC115&lt;=1-SUM(RMDF!Z115,RMDF!AG115,RMDF!AN115,RMDF!AU115,RMDF!BB115,RMDF!BI115,RMDF!BP115,RMDF!BW115,RMDF!CD115,RMDF!CK115,RMDF!CR115,RMDF!CY115,RMDF!DF115,RMDF!DM115,RMDF!DT115,RMDF!EA115,RMDF!EH115,RMDF!EO115,RMDF!EV115), RMDF!FC115=ROUND(RMDF!FC115,4))</f>
        <v>1</v>
      </c>
      <c r="FA115" s="317">
        <f>RMDF!FA115</f>
        <v>0</v>
      </c>
      <c r="FB115" s="318" t="str">
        <f>IF(FA115=0,"",_xlfn.XLOOKUP(FA115,StatePicklist!$1:$1,StatePicklist!$3:$3,"NA",0))</f>
        <v/>
      </c>
      <c r="FC115" s="297" t="str">
        <f ca="1">IF(RMDF!FB115="", "", IF(ISNUMBER(MATCH(RMDF!FB115, INDIRECT(FB115), 0)), "OK", "Invalid"))</f>
        <v/>
      </c>
    </row>
    <row r="116" spans="1:159" s="205" customFormat="1" ht="39.9" customHeight="1" x14ac:dyDescent="0.25">
      <c r="A116" s="206"/>
      <c r="B116" s="196"/>
      <c r="C116" s="197"/>
      <c r="D116" s="198"/>
      <c r="E116" s="199"/>
      <c r="F116" s="200"/>
      <c r="G116" s="201"/>
      <c r="H116" s="292"/>
      <c r="I116" s="305">
        <f>RMDF!I116</f>
        <v>0</v>
      </c>
      <c r="J116" s="305" t="str">
        <f>IF(I116=ProductCode!$B$30,"PDReclPost",IF(OR(I116=ProductCode!$C$30,I116=ProductCode!$E$30,I116=ProductCode!$G$30),"PDPreCon",IF(OR(I116=ProductCode!$D$30,I116=ProductCode!$F$30),"PDNotReclPost","")))</f>
        <v/>
      </c>
      <c r="K116" s="305" t="str">
        <f t="shared" si="12"/>
        <v/>
      </c>
      <c r="L116" s="289"/>
      <c r="M116" s="305" t="str">
        <f t="shared" si="12"/>
        <v/>
      </c>
      <c r="N116" s="289" t="b">
        <f>AND(RMDF!N116&gt;=0, RMDF!N116&lt;=1-RMDF!L116, RMDF!N116=ROUND(RMDF!N116,4))</f>
        <v>1</v>
      </c>
      <c r="O116" s="286" t="str">
        <f>IF(P116="","",IF(I116="","",IF(LEFT(I116,13)="Reclaimed pos",RawMaterialCode!$E$569,RawMaterialCode!$E$568)))</f>
        <v>Reclaimed pre-consumer mixed fibers (RM0578)</v>
      </c>
      <c r="P116" s="295">
        <f t="shared" si="13"/>
        <v>1</v>
      </c>
      <c r="Q116" s="202"/>
      <c r="R116" s="203"/>
      <c r="S116" s="204" t="str">
        <f t="shared" si="14"/>
        <v/>
      </c>
      <c r="T116" s="281"/>
      <c r="U116" s="281"/>
      <c r="V116" s="281"/>
      <c r="W116" s="281"/>
      <c r="X116" s="317">
        <f>RMDF!X116</f>
        <v>0</v>
      </c>
      <c r="Y116" s="318" t="str">
        <f>IF(X116=0,"",_xlfn.XLOOKUP(X116,StatePicklist!$1:$1,StatePicklist!$3:$3,"NA",0))</f>
        <v/>
      </c>
      <c r="Z116" s="297" t="str">
        <f ca="1">IF(RMDF!Y116="", "", IF(ISNUMBER(MATCH(RMDF!Y116, INDIRECT(Y116), 0)), "OK", "Invalid"))</f>
        <v/>
      </c>
      <c r="AA116" s="281"/>
      <c r="AB116" s="281"/>
      <c r="AC116" s="281"/>
      <c r="AD116" s="281" t="b">
        <f>AND(RMDF!AG116&gt;=0, RMDF!AG116&lt;=1-RMDF!Z116, RMDF!AG116=ROUND(RMDF!AG116,4))</f>
        <v>1</v>
      </c>
      <c r="AE116" s="317">
        <f>RMDF!AE116</f>
        <v>0</v>
      </c>
      <c r="AF116" s="318" t="str">
        <f>IF(AE116=0,"",_xlfn.XLOOKUP(AE116,StatePicklist!$1:$1,StatePicklist!$3:$3,"NA",0))</f>
        <v/>
      </c>
      <c r="AG116" s="297" t="str">
        <f ca="1">IF(RMDF!AF116="", "", IF(ISNUMBER(MATCH(RMDF!AF116, INDIRECT(AF116), 0)), "OK", "Invalid"))</f>
        <v/>
      </c>
      <c r="AH116" s="281"/>
      <c r="AI116" s="281"/>
      <c r="AJ116" s="281"/>
      <c r="AK116" s="281" t="b">
        <f>AND(RMDF!AN116&gt;=0, RMDF!AN116&lt;=1-SUM(RMDF!Z116,RMDF!AG116), RMDF!AN116=ROUND(RMDF!AN116,4))</f>
        <v>1</v>
      </c>
      <c r="AL116" s="317">
        <f>RMDF!AL116</f>
        <v>0</v>
      </c>
      <c r="AM116" s="318" t="str">
        <f>IF(AL116=0,"",_xlfn.XLOOKUP(AL116,StatePicklist!$1:$1,StatePicklist!$3:$3,"NA",0))</f>
        <v/>
      </c>
      <c r="AN116" s="297" t="str">
        <f ca="1">IF(RMDF!AM116="", "", IF(ISNUMBER(MATCH(RMDF!AM116, INDIRECT(AM116), 0)), "OK", "Invalid"))</f>
        <v/>
      </c>
      <c r="AO116" s="281"/>
      <c r="AP116" s="281"/>
      <c r="AQ116" s="281"/>
      <c r="AR116" s="281" t="b">
        <f>AND(RMDF!AU116&gt;=0, RMDF!AU116&lt;=1-SUM(RMDF!Z116,RMDF!AG116,RMDF!AN116), RMDF!AU116=ROUND(RMDF!AU116,4))</f>
        <v>1</v>
      </c>
      <c r="AS116" s="317">
        <f>RMDF!AS116</f>
        <v>0</v>
      </c>
      <c r="AT116" s="318" t="str">
        <f>IF(AS116=0,"",_xlfn.XLOOKUP(AS116,StatePicklist!$1:$1,StatePicklist!$3:$3,"NA",0))</f>
        <v/>
      </c>
      <c r="AU116" s="297" t="str">
        <f ca="1">IF(RMDF!AT116="", "", IF(ISNUMBER(MATCH(RMDF!AT116, INDIRECT(AT116), 0)), "OK", "Invalid"))</f>
        <v/>
      </c>
      <c r="AV116" s="281"/>
      <c r="AW116" s="281"/>
      <c r="AX116" s="281"/>
      <c r="AY116" s="281" t="b">
        <f>AND(RMDF!BB116&gt;=0, RMDF!BB116&lt;=1-SUM(RMDF!Z116,RMDF!AG116,RMDF!AN116,RMDF!AU116), RMDF!BB116=ROUND(RMDF!BB116,4))</f>
        <v>1</v>
      </c>
      <c r="AZ116" s="317">
        <f>RMDF!AZ116</f>
        <v>0</v>
      </c>
      <c r="BA116" s="318" t="str">
        <f>IF(AZ116=0,"",_xlfn.XLOOKUP(AZ116,StatePicklist!$1:$1,StatePicklist!$3:$3,"NA",0))</f>
        <v/>
      </c>
      <c r="BB116" s="297" t="str">
        <f ca="1">IF(RMDF!BA116="", "", IF(ISNUMBER(MATCH(RMDF!BA116, INDIRECT(BA116), 0)), "OK", "Invalid"))</f>
        <v/>
      </c>
      <c r="BC116" s="281"/>
      <c r="BD116" s="281"/>
      <c r="BE116" s="281"/>
      <c r="BF116" s="281" t="b">
        <f>AND(RMDF!BI116&gt;=0, RMDF!BI116&lt;=1-SUM(RMDF!Z116,RMDF!AG116,RMDF!AN116,RMDF!AU116,RMDF!BB116), RMDF!BI116=ROUND(RMDF!BI116,4))</f>
        <v>1</v>
      </c>
      <c r="BG116" s="317">
        <f>RMDF!BG116</f>
        <v>0</v>
      </c>
      <c r="BH116" s="318" t="str">
        <f>IF(BG116=0,"",_xlfn.XLOOKUP(BG116,StatePicklist!$1:$1,StatePicklist!$3:$3,"NA",0))</f>
        <v/>
      </c>
      <c r="BI116" s="297" t="str">
        <f ca="1">IF(RMDF!BH116="", "", IF(ISNUMBER(MATCH(RMDF!BH116, INDIRECT(BH116), 0)), "OK", "Invalid"))</f>
        <v/>
      </c>
      <c r="BJ116" s="281"/>
      <c r="BK116" s="281"/>
      <c r="BL116" s="281"/>
      <c r="BM116" s="281" t="b">
        <f>AND(RMDF!BP116&gt;=0, RMDF!BP116&lt;=1-SUM(RMDF!Z116,RMDF!AG116,RMDF!AN116,RMDF!AU116,RMDF!BB116,RMDF!BI116), RMDF!BP116=ROUND(RMDF!BP116,4))</f>
        <v>1</v>
      </c>
      <c r="BN116" s="317">
        <f>RMDF!BN116</f>
        <v>0</v>
      </c>
      <c r="BO116" s="318" t="str">
        <f>IF(BN116=0,"",_xlfn.XLOOKUP(BN116,StatePicklist!$1:$1,StatePicklist!$3:$3,"NA",0))</f>
        <v/>
      </c>
      <c r="BP116" s="297" t="str">
        <f ca="1">IF(RMDF!BO116="", "", IF(ISNUMBER(MATCH(RMDF!BO116, INDIRECT(BO116), 0)), "OK", "Invalid"))</f>
        <v/>
      </c>
      <c r="BQ116" s="281"/>
      <c r="BR116" s="281"/>
      <c r="BS116" s="281"/>
      <c r="BT116" s="281" t="b">
        <f>AND(RMDF!BW116&gt;=0, RMDF!BW116&lt;=1-SUM(RMDF!Z116,RMDF!AG116,RMDF!AN116,RMDF!AU116,RMDF!BB116,RMDF!BI116,RMDF!BP116), RMDF!BW116=ROUND(RMDF!BW116,4))</f>
        <v>1</v>
      </c>
      <c r="BU116" s="317">
        <f>RMDF!BU116</f>
        <v>0</v>
      </c>
      <c r="BV116" s="318" t="str">
        <f>IF(BU116=0,"",_xlfn.XLOOKUP(BU116,StatePicklist!$1:$1,StatePicklist!$3:$3,"NA",0))</f>
        <v/>
      </c>
      <c r="BW116" s="297" t="str">
        <f ca="1">IF(RMDF!BV116="", "", IF(ISNUMBER(MATCH(RMDF!BV116, INDIRECT(BV116), 0)), "OK", "Invalid"))</f>
        <v/>
      </c>
      <c r="BX116" s="281"/>
      <c r="BY116" s="281"/>
      <c r="BZ116" s="281"/>
      <c r="CA116" s="281" t="b">
        <f>AND(RMDF!CD116&gt;=0, RMDF!CD116&lt;=1-SUM(RMDF!Z116,RMDF!AG116,RMDF!AN116,RMDF!AU116,RMDF!BB116,RMDF!BI116,RMDF!BP116,RMDF!BW116), RMDF!CD116=ROUND(RMDF!CD116,4))</f>
        <v>1</v>
      </c>
      <c r="CB116" s="317">
        <f>RMDF!CB116</f>
        <v>0</v>
      </c>
      <c r="CC116" s="318" t="str">
        <f>IF(CB116=0,"",_xlfn.XLOOKUP(CB116,StatePicklist!$1:$1,StatePicklist!$3:$3,"NA",0))</f>
        <v/>
      </c>
      <c r="CD116" s="297" t="str">
        <f ca="1">IF(RMDF!CC116="", "", IF(ISNUMBER(MATCH(RMDF!CC116, INDIRECT(CC116), 0)), "OK", "Invalid"))</f>
        <v/>
      </c>
      <c r="CE116" s="281"/>
      <c r="CF116" s="281"/>
      <c r="CG116" s="281"/>
      <c r="CH116" s="281" t="b">
        <f>AND(RMDF!CK116&gt;=0, RMDF!CK116&lt;=1-SUM(RMDF!Z116,RMDF!AG116,RMDF!AN116,RMDF!AU116,RMDF!BB116,RMDF!BI116,RMDF!BP116,RMDF!BW116,RMDF!CD116), RMDF!CK116=ROUND(RMDF!CK116,4))</f>
        <v>1</v>
      </c>
      <c r="CI116" s="317">
        <f>RMDF!CI116</f>
        <v>0</v>
      </c>
      <c r="CJ116" s="318" t="str">
        <f>IF(CI116=0,"",_xlfn.XLOOKUP(CI116,StatePicklist!$1:$1,StatePicklist!$3:$3,"NA",0))</f>
        <v/>
      </c>
      <c r="CK116" s="297" t="str">
        <f ca="1">IF(RMDF!CJ116="", "", IF(ISNUMBER(MATCH(RMDF!CJ116, INDIRECT(CJ116), 0)), "OK", "Invalid"))</f>
        <v/>
      </c>
      <c r="CL116" s="281"/>
      <c r="CM116" s="281"/>
      <c r="CN116" s="281"/>
      <c r="CO116" s="281" t="b">
        <f>AND(RMDF!CR116&gt;=0, RMDF!CR116&lt;=1-SUM(RMDF!Z116,RMDF!AG116,RMDF!AN116,RMDF!AU116,RMDF!BB116,RMDF!BI116,RMDF!BP116,RMDF!BW116,RMDF!CD116,RMDF!CK116), RMDF!CR116=ROUND(RMDF!CR116,4))</f>
        <v>1</v>
      </c>
      <c r="CP116" s="317">
        <f>RMDF!CP116</f>
        <v>0</v>
      </c>
      <c r="CQ116" s="318" t="str">
        <f>IF(CP116=0,"",_xlfn.XLOOKUP(CP116,StatePicklist!$1:$1,StatePicklist!$3:$3,"NA",0))</f>
        <v/>
      </c>
      <c r="CR116" s="297" t="str">
        <f ca="1">IF(RMDF!CQ116="", "", IF(ISNUMBER(MATCH(RMDF!CQ116, INDIRECT(CQ116), 0)), "OK", "Invalid"))</f>
        <v/>
      </c>
      <c r="CS116" s="281"/>
      <c r="CT116" s="281"/>
      <c r="CU116" s="281"/>
      <c r="CV116" s="281" t="b">
        <f>AND(RMDF!CY116&gt;=0, RMDF!CY116&lt;=1-SUM(RMDF!Z116,RMDF!AG116,RMDF!AN116,RMDF!AU116,RMDF!BB116,RMDF!BI116,RMDF!BP116,RMDF!BW116,RMDF!CD116,RMDF!CK116,RMDF!CR116), RMDF!CY116=ROUND(RMDF!CY116,4))</f>
        <v>1</v>
      </c>
      <c r="CW116" s="317">
        <f>RMDF!CW116</f>
        <v>0</v>
      </c>
      <c r="CX116" s="318" t="str">
        <f>IF(CW116=0,"",_xlfn.XLOOKUP(CW116,StatePicklist!$1:$1,StatePicklist!$3:$3,"NA",0))</f>
        <v/>
      </c>
      <c r="CY116" s="297" t="str">
        <f ca="1">IF(RMDF!CX116="", "", IF(ISNUMBER(MATCH(RMDF!CX116, INDIRECT(CX116), 0)), "OK", "Invalid"))</f>
        <v/>
      </c>
      <c r="CZ116" s="281"/>
      <c r="DA116" s="281"/>
      <c r="DB116" s="281"/>
      <c r="DC116" s="281" t="b">
        <f>AND(RMDF!DF116&gt;=0, RMDF!DF116&lt;=1-SUM(RMDF!Z116,RMDF!AG116,RMDF!AN116,RMDF!AU116,RMDF!BB116,RMDF!BI116,RMDF!BP116,RMDF!BW116,RMDF!CD116,RMDF!CK116,RMDF!CR116,RMDF!CY116), RMDF!DF116=ROUND(RMDF!DF116,4))</f>
        <v>1</v>
      </c>
      <c r="DD116" s="317">
        <f>RMDF!DD116</f>
        <v>0</v>
      </c>
      <c r="DE116" s="318" t="str">
        <f>IF(DD116=0,"",_xlfn.XLOOKUP(DD116,StatePicklist!$1:$1,StatePicklist!$3:$3,"NA",0))</f>
        <v/>
      </c>
      <c r="DF116" s="297" t="str">
        <f ca="1">IF(RMDF!DE116="", "", IF(ISNUMBER(MATCH(RMDF!DE116, INDIRECT(DE116), 0)), "OK", "Invalid"))</f>
        <v/>
      </c>
      <c r="DG116" s="281"/>
      <c r="DH116" s="281"/>
      <c r="DI116" s="281"/>
      <c r="DJ116" s="281" t="b">
        <f>AND(RMDF!DM116&gt;=0, RMDF!DM116&lt;=1-SUM(RMDF!Z116,RMDF!AG116,RMDF!AN116,RMDF!AU116,RMDF!BB116,RMDF!BI116,RMDF!BP116,RMDF!BW116,RMDF!CD116,RMDF!CK116,RMDF!CR116,RMDF!CY116,RMDF!DF116), RMDF!DM116=ROUND(RMDF!DM116,4))</f>
        <v>1</v>
      </c>
      <c r="DK116" s="317">
        <f>RMDF!DK116</f>
        <v>0</v>
      </c>
      <c r="DL116" s="318" t="str">
        <f>IF(DK116=0,"",_xlfn.XLOOKUP(DK116,StatePicklist!$1:$1,StatePicklist!$3:$3,"NA",0))</f>
        <v/>
      </c>
      <c r="DM116" s="297" t="str">
        <f ca="1">IF(RMDF!DL116="", "", IF(ISNUMBER(MATCH(RMDF!DL116, INDIRECT(DL116), 0)), "OK", "Invalid"))</f>
        <v/>
      </c>
      <c r="DN116" s="281"/>
      <c r="DO116" s="281"/>
      <c r="DP116" s="281"/>
      <c r="DQ116" s="281" t="b">
        <f>AND(RMDF!DT116&gt;=0, RMDF!DT116&lt;=1-SUM(RMDF!Z116,RMDF!AG116,RMDF!AN116,RMDF!AU116,RMDF!BB116,RMDF!BI116,RMDF!BP116,RMDF!BW116,RMDF!CD116,RMDF!CK116,RMDF!CR116,RMDF!CY116,RMDF!DF116,RMDF!DM116), RMDF!DT116=ROUND(RMDF!DT116,4))</f>
        <v>1</v>
      </c>
      <c r="DR116" s="317">
        <f>RMDF!DR116</f>
        <v>0</v>
      </c>
      <c r="DS116" s="318" t="str">
        <f>IF(DR116=0,"",_xlfn.XLOOKUP(DR116,StatePicklist!$1:$1,StatePicklist!$3:$3,"NA",0))</f>
        <v/>
      </c>
      <c r="DT116" s="297" t="str">
        <f ca="1">IF(RMDF!DS116="", "", IF(ISNUMBER(MATCH(RMDF!DS116, INDIRECT(DS116), 0)), "OK", "Invalid"))</f>
        <v/>
      </c>
      <c r="DU116" s="281"/>
      <c r="DV116" s="281"/>
      <c r="DW116" s="281"/>
      <c r="DX116" s="281" t="b">
        <f>AND(RMDF!EA116&gt;=0, RMDF!EA116&lt;=1-SUM(RMDF!Z116,RMDF!AG116,RMDF!AN116,RMDF!AU116,RMDF!BB116,RMDF!BI116,RMDF!BP116,RMDF!BW116,RMDF!CD116,RMDF!CK116,RMDF!CR116,RMDF!CY116,RMDF!DF116,RMDF!DM116,RMDF!DT116), RMDF!EA116=ROUND(RMDF!EA116,4))</f>
        <v>1</v>
      </c>
      <c r="DY116" s="317">
        <f>RMDF!DY116</f>
        <v>0</v>
      </c>
      <c r="DZ116" s="318" t="str">
        <f>IF(DY116=0,"",_xlfn.XLOOKUP(DY116,StatePicklist!$1:$1,StatePicklist!$3:$3,"NA",0))</f>
        <v/>
      </c>
      <c r="EA116" s="297" t="str">
        <f ca="1">IF(RMDF!DZ116="", "", IF(ISNUMBER(MATCH(RMDF!DZ116, INDIRECT(DZ116), 0)), "OK", "Invalid"))</f>
        <v/>
      </c>
      <c r="EB116" s="281"/>
      <c r="EC116" s="281"/>
      <c r="ED116" s="281"/>
      <c r="EE116" s="281" t="b">
        <f>AND(RMDF!EH116&gt;=0, RMDF!EH116&lt;=1-SUM(RMDF!Z116,RMDF!AG116,RMDF!AN116,RMDF!AU116,RMDF!BB116,RMDF!BI116,RMDF!BP116,RMDF!BW116,RMDF!CD116,RMDF!CK116,RMDF!CR116,RMDF!CY116,RMDF!DF116,RMDF!DM116,RMDF!DT116,RMDF!EA116), RMDF!EH116=ROUND(RMDF!EH116,4))</f>
        <v>1</v>
      </c>
      <c r="EF116" s="317">
        <f>RMDF!EF116</f>
        <v>0</v>
      </c>
      <c r="EG116" s="318" t="str">
        <f>IF(EF116=0,"",_xlfn.XLOOKUP(EF116,StatePicklist!$1:$1,StatePicklist!$3:$3,"NA",0))</f>
        <v/>
      </c>
      <c r="EH116" s="297" t="str">
        <f ca="1">IF(RMDF!EG116="", "", IF(ISNUMBER(MATCH(RMDF!EG116, INDIRECT(EG116), 0)), "OK", "Invalid"))</f>
        <v/>
      </c>
      <c r="EI116" s="281"/>
      <c r="EJ116" s="281"/>
      <c r="EK116" s="281"/>
      <c r="EL116" s="281" t="b">
        <f>AND(RMDF!EO116&gt;=0, RMDF!EO116&lt;=1-SUM(RMDF!Z116,RMDF!AG116,RMDF!AN116,RMDF!AU116,RMDF!BB116,RMDF!BI116,RMDF!BP116,RMDF!BW116,RMDF!CD116,RMDF!CK116,RMDF!CR116,RMDF!CY116,RMDF!DF116,RMDF!DM116,RMDF!DT116,RMDF!EA116,RMDF!EH116), RMDF!EO116=ROUND(RMDF!EO116,4))</f>
        <v>1</v>
      </c>
      <c r="EM116" s="317">
        <f>RMDF!EM116</f>
        <v>0</v>
      </c>
      <c r="EN116" s="318" t="str">
        <f>IF(EM116=0,"",_xlfn.XLOOKUP(EM116,StatePicklist!$1:$1,StatePicklist!$3:$3,"NA",0))</f>
        <v/>
      </c>
      <c r="EO116" s="297" t="str">
        <f ca="1">IF(RMDF!EN116="", "", IF(ISNUMBER(MATCH(RMDF!EN116, INDIRECT(EN116), 0)), "OK", "Invalid"))</f>
        <v/>
      </c>
      <c r="EP116" s="281"/>
      <c r="EQ116" s="281"/>
      <c r="ER116" s="281"/>
      <c r="ES116" s="281" t="b">
        <f>AND(RMDF!EV116&gt;=0, RMDF!EV116&lt;=1-SUM(RMDF!Z116,RMDF!AG116,RMDF!AN116,RMDF!AU116,RMDF!BB116,RMDF!BI116,RMDF!BP116,RMDF!BW116,RMDF!CD116,RMDF!CK116,RMDF!CR116,RMDF!CY116,RMDF!DF116,RMDF!DM116,RMDF!DT116,RMDF!EA116,RMDF!EH116,RMDF!EO116), RMDF!EV116=ROUND(RMDF!EV116,4))</f>
        <v>1</v>
      </c>
      <c r="ET116" s="317">
        <f>RMDF!ET116</f>
        <v>0</v>
      </c>
      <c r="EU116" s="318" t="str">
        <f>IF(ET116=0,"",_xlfn.XLOOKUP(ET116,StatePicklist!$1:$1,StatePicklist!$3:$3,"NA",0))</f>
        <v/>
      </c>
      <c r="EV116" s="297" t="str">
        <f ca="1">IF(RMDF!EU116="", "", IF(ISNUMBER(MATCH(RMDF!EU116, INDIRECT(EU116), 0)), "OK", "Invalid"))</f>
        <v/>
      </c>
      <c r="EW116" s="281"/>
      <c r="EX116" s="281"/>
      <c r="EY116" s="281"/>
      <c r="EZ116" s="281" t="b">
        <f>AND(RMDF!FC116&gt;=0, RMDF!FC116&lt;=1-SUM(RMDF!Z116,RMDF!AG116,RMDF!AN116,RMDF!AU116,RMDF!BB116,RMDF!BI116,RMDF!BP116,RMDF!BW116,RMDF!CD116,RMDF!CK116,RMDF!CR116,RMDF!CY116,RMDF!DF116,RMDF!DM116,RMDF!DT116,RMDF!EA116,RMDF!EH116,RMDF!EO116,RMDF!EV116), RMDF!FC116=ROUND(RMDF!FC116,4))</f>
        <v>1</v>
      </c>
      <c r="FA116" s="317">
        <f>RMDF!FA116</f>
        <v>0</v>
      </c>
      <c r="FB116" s="318" t="str">
        <f>IF(FA116=0,"",_xlfn.XLOOKUP(FA116,StatePicklist!$1:$1,StatePicklist!$3:$3,"NA",0))</f>
        <v/>
      </c>
      <c r="FC116" s="297" t="str">
        <f ca="1">IF(RMDF!FB116="", "", IF(ISNUMBER(MATCH(RMDF!FB116, INDIRECT(FB116), 0)), "OK", "Invalid"))</f>
        <v/>
      </c>
    </row>
    <row r="117" spans="1:159" s="205" customFormat="1" ht="39.9" customHeight="1" x14ac:dyDescent="0.25">
      <c r="A117" s="206"/>
      <c r="B117" s="196"/>
      <c r="C117" s="197"/>
      <c r="D117" s="198"/>
      <c r="E117" s="199"/>
      <c r="F117" s="200"/>
      <c r="G117" s="201"/>
      <c r="H117" s="292"/>
      <c r="I117" s="305">
        <f>RMDF!I117</f>
        <v>0</v>
      </c>
      <c r="J117" s="305" t="str">
        <f>IF(I117=ProductCode!$B$30,"PDReclPost",IF(OR(I117=ProductCode!$C$30,I117=ProductCode!$E$30,I117=ProductCode!$G$30),"PDPreCon",IF(OR(I117=ProductCode!$D$30,I117=ProductCode!$F$30),"PDNotReclPost","")))</f>
        <v/>
      </c>
      <c r="K117" s="305" t="str">
        <f t="shared" si="12"/>
        <v/>
      </c>
      <c r="L117" s="289"/>
      <c r="M117" s="305" t="str">
        <f t="shared" si="12"/>
        <v/>
      </c>
      <c r="N117" s="289" t="b">
        <f>AND(RMDF!N117&gt;=0, RMDF!N117&lt;=1-RMDF!L117, RMDF!N117=ROUND(RMDF!N117,4))</f>
        <v>1</v>
      </c>
      <c r="O117" s="286" t="str">
        <f>IF(P117="","",IF(I117="","",IF(LEFT(I117,13)="Reclaimed pos",RawMaterialCode!$E$569,RawMaterialCode!$E$568)))</f>
        <v>Reclaimed pre-consumer mixed fibers (RM0578)</v>
      </c>
      <c r="P117" s="295">
        <f t="shared" si="13"/>
        <v>1</v>
      </c>
      <c r="Q117" s="202"/>
      <c r="R117" s="203"/>
      <c r="S117" s="204" t="str">
        <f t="shared" si="14"/>
        <v/>
      </c>
      <c r="T117" s="281"/>
      <c r="U117" s="281"/>
      <c r="V117" s="281"/>
      <c r="W117" s="281"/>
      <c r="X117" s="317">
        <f>RMDF!X117</f>
        <v>0</v>
      </c>
      <c r="Y117" s="318" t="str">
        <f>IF(X117=0,"",_xlfn.XLOOKUP(X117,StatePicklist!$1:$1,StatePicklist!$3:$3,"NA",0))</f>
        <v/>
      </c>
      <c r="Z117" s="297" t="str">
        <f ca="1">IF(RMDF!Y117="", "", IF(ISNUMBER(MATCH(RMDF!Y117, INDIRECT(Y117), 0)), "OK", "Invalid"))</f>
        <v/>
      </c>
      <c r="AA117" s="281"/>
      <c r="AB117" s="281"/>
      <c r="AC117" s="281"/>
      <c r="AD117" s="281" t="b">
        <f>AND(RMDF!AG117&gt;=0, RMDF!AG117&lt;=1-RMDF!Z117, RMDF!AG117=ROUND(RMDF!AG117,4))</f>
        <v>1</v>
      </c>
      <c r="AE117" s="317">
        <f>RMDF!AE117</f>
        <v>0</v>
      </c>
      <c r="AF117" s="318" t="str">
        <f>IF(AE117=0,"",_xlfn.XLOOKUP(AE117,StatePicklist!$1:$1,StatePicklist!$3:$3,"NA",0))</f>
        <v/>
      </c>
      <c r="AG117" s="297" t="str">
        <f ca="1">IF(RMDF!AF117="", "", IF(ISNUMBER(MATCH(RMDF!AF117, INDIRECT(AF117), 0)), "OK", "Invalid"))</f>
        <v/>
      </c>
      <c r="AH117" s="281"/>
      <c r="AI117" s="281"/>
      <c r="AJ117" s="281"/>
      <c r="AK117" s="281" t="b">
        <f>AND(RMDF!AN117&gt;=0, RMDF!AN117&lt;=1-SUM(RMDF!Z117,RMDF!AG117), RMDF!AN117=ROUND(RMDF!AN117,4))</f>
        <v>1</v>
      </c>
      <c r="AL117" s="317">
        <f>RMDF!AL117</f>
        <v>0</v>
      </c>
      <c r="AM117" s="318" t="str">
        <f>IF(AL117=0,"",_xlfn.XLOOKUP(AL117,StatePicklist!$1:$1,StatePicklist!$3:$3,"NA",0))</f>
        <v/>
      </c>
      <c r="AN117" s="297" t="str">
        <f ca="1">IF(RMDF!AM117="", "", IF(ISNUMBER(MATCH(RMDF!AM117, INDIRECT(AM117), 0)), "OK", "Invalid"))</f>
        <v/>
      </c>
      <c r="AO117" s="281"/>
      <c r="AP117" s="281"/>
      <c r="AQ117" s="281"/>
      <c r="AR117" s="281" t="b">
        <f>AND(RMDF!AU117&gt;=0, RMDF!AU117&lt;=1-SUM(RMDF!Z117,RMDF!AG117,RMDF!AN117), RMDF!AU117=ROUND(RMDF!AU117,4))</f>
        <v>1</v>
      </c>
      <c r="AS117" s="317">
        <f>RMDF!AS117</f>
        <v>0</v>
      </c>
      <c r="AT117" s="318" t="str">
        <f>IF(AS117=0,"",_xlfn.XLOOKUP(AS117,StatePicklist!$1:$1,StatePicklist!$3:$3,"NA",0))</f>
        <v/>
      </c>
      <c r="AU117" s="297" t="str">
        <f ca="1">IF(RMDF!AT117="", "", IF(ISNUMBER(MATCH(RMDF!AT117, INDIRECT(AT117), 0)), "OK", "Invalid"))</f>
        <v/>
      </c>
      <c r="AV117" s="281"/>
      <c r="AW117" s="281"/>
      <c r="AX117" s="281"/>
      <c r="AY117" s="281" t="b">
        <f>AND(RMDF!BB117&gt;=0, RMDF!BB117&lt;=1-SUM(RMDF!Z117,RMDF!AG117,RMDF!AN117,RMDF!AU117), RMDF!BB117=ROUND(RMDF!BB117,4))</f>
        <v>1</v>
      </c>
      <c r="AZ117" s="317">
        <f>RMDF!AZ117</f>
        <v>0</v>
      </c>
      <c r="BA117" s="318" t="str">
        <f>IF(AZ117=0,"",_xlfn.XLOOKUP(AZ117,StatePicklist!$1:$1,StatePicklist!$3:$3,"NA",0))</f>
        <v/>
      </c>
      <c r="BB117" s="297" t="str">
        <f ca="1">IF(RMDF!BA117="", "", IF(ISNUMBER(MATCH(RMDF!BA117, INDIRECT(BA117), 0)), "OK", "Invalid"))</f>
        <v/>
      </c>
      <c r="BC117" s="281"/>
      <c r="BD117" s="281"/>
      <c r="BE117" s="281"/>
      <c r="BF117" s="281" t="b">
        <f>AND(RMDF!BI117&gt;=0, RMDF!BI117&lt;=1-SUM(RMDF!Z117,RMDF!AG117,RMDF!AN117,RMDF!AU117,RMDF!BB117), RMDF!BI117=ROUND(RMDF!BI117,4))</f>
        <v>1</v>
      </c>
      <c r="BG117" s="317">
        <f>RMDF!BG117</f>
        <v>0</v>
      </c>
      <c r="BH117" s="318" t="str">
        <f>IF(BG117=0,"",_xlfn.XLOOKUP(BG117,StatePicklist!$1:$1,StatePicklist!$3:$3,"NA",0))</f>
        <v/>
      </c>
      <c r="BI117" s="297" t="str">
        <f ca="1">IF(RMDF!BH117="", "", IF(ISNUMBER(MATCH(RMDF!BH117, INDIRECT(BH117), 0)), "OK", "Invalid"))</f>
        <v/>
      </c>
      <c r="BJ117" s="281"/>
      <c r="BK117" s="281"/>
      <c r="BL117" s="281"/>
      <c r="BM117" s="281" t="b">
        <f>AND(RMDF!BP117&gt;=0, RMDF!BP117&lt;=1-SUM(RMDF!Z117,RMDF!AG117,RMDF!AN117,RMDF!AU117,RMDF!BB117,RMDF!BI117), RMDF!BP117=ROUND(RMDF!BP117,4))</f>
        <v>1</v>
      </c>
      <c r="BN117" s="317">
        <f>RMDF!BN117</f>
        <v>0</v>
      </c>
      <c r="BO117" s="318" t="str">
        <f>IF(BN117=0,"",_xlfn.XLOOKUP(BN117,StatePicklist!$1:$1,StatePicklist!$3:$3,"NA",0))</f>
        <v/>
      </c>
      <c r="BP117" s="297" t="str">
        <f ca="1">IF(RMDF!BO117="", "", IF(ISNUMBER(MATCH(RMDF!BO117, INDIRECT(BO117), 0)), "OK", "Invalid"))</f>
        <v/>
      </c>
      <c r="BQ117" s="281"/>
      <c r="BR117" s="281"/>
      <c r="BS117" s="281"/>
      <c r="BT117" s="281" t="b">
        <f>AND(RMDF!BW117&gt;=0, RMDF!BW117&lt;=1-SUM(RMDF!Z117,RMDF!AG117,RMDF!AN117,RMDF!AU117,RMDF!BB117,RMDF!BI117,RMDF!BP117), RMDF!BW117=ROUND(RMDF!BW117,4))</f>
        <v>1</v>
      </c>
      <c r="BU117" s="317">
        <f>RMDF!BU117</f>
        <v>0</v>
      </c>
      <c r="BV117" s="318" t="str">
        <f>IF(BU117=0,"",_xlfn.XLOOKUP(BU117,StatePicklist!$1:$1,StatePicklist!$3:$3,"NA",0))</f>
        <v/>
      </c>
      <c r="BW117" s="297" t="str">
        <f ca="1">IF(RMDF!BV117="", "", IF(ISNUMBER(MATCH(RMDF!BV117, INDIRECT(BV117), 0)), "OK", "Invalid"))</f>
        <v/>
      </c>
      <c r="BX117" s="281"/>
      <c r="BY117" s="281"/>
      <c r="BZ117" s="281"/>
      <c r="CA117" s="281" t="b">
        <f>AND(RMDF!CD117&gt;=0, RMDF!CD117&lt;=1-SUM(RMDF!Z117,RMDF!AG117,RMDF!AN117,RMDF!AU117,RMDF!BB117,RMDF!BI117,RMDF!BP117,RMDF!BW117), RMDF!CD117=ROUND(RMDF!CD117,4))</f>
        <v>1</v>
      </c>
      <c r="CB117" s="317">
        <f>RMDF!CB117</f>
        <v>0</v>
      </c>
      <c r="CC117" s="318" t="str">
        <f>IF(CB117=0,"",_xlfn.XLOOKUP(CB117,StatePicklist!$1:$1,StatePicklist!$3:$3,"NA",0))</f>
        <v/>
      </c>
      <c r="CD117" s="297" t="str">
        <f ca="1">IF(RMDF!CC117="", "", IF(ISNUMBER(MATCH(RMDF!CC117, INDIRECT(CC117), 0)), "OK", "Invalid"))</f>
        <v/>
      </c>
      <c r="CE117" s="281"/>
      <c r="CF117" s="281"/>
      <c r="CG117" s="281"/>
      <c r="CH117" s="281" t="b">
        <f>AND(RMDF!CK117&gt;=0, RMDF!CK117&lt;=1-SUM(RMDF!Z117,RMDF!AG117,RMDF!AN117,RMDF!AU117,RMDF!BB117,RMDF!BI117,RMDF!BP117,RMDF!BW117,RMDF!CD117), RMDF!CK117=ROUND(RMDF!CK117,4))</f>
        <v>1</v>
      </c>
      <c r="CI117" s="317">
        <f>RMDF!CI117</f>
        <v>0</v>
      </c>
      <c r="CJ117" s="318" t="str">
        <f>IF(CI117=0,"",_xlfn.XLOOKUP(CI117,StatePicklist!$1:$1,StatePicklist!$3:$3,"NA",0))</f>
        <v/>
      </c>
      <c r="CK117" s="297" t="str">
        <f ca="1">IF(RMDF!CJ117="", "", IF(ISNUMBER(MATCH(RMDF!CJ117, INDIRECT(CJ117), 0)), "OK", "Invalid"))</f>
        <v/>
      </c>
      <c r="CL117" s="281"/>
      <c r="CM117" s="281"/>
      <c r="CN117" s="281"/>
      <c r="CO117" s="281" t="b">
        <f>AND(RMDF!CR117&gt;=0, RMDF!CR117&lt;=1-SUM(RMDF!Z117,RMDF!AG117,RMDF!AN117,RMDF!AU117,RMDF!BB117,RMDF!BI117,RMDF!BP117,RMDF!BW117,RMDF!CD117,RMDF!CK117), RMDF!CR117=ROUND(RMDF!CR117,4))</f>
        <v>1</v>
      </c>
      <c r="CP117" s="317">
        <f>RMDF!CP117</f>
        <v>0</v>
      </c>
      <c r="CQ117" s="318" t="str">
        <f>IF(CP117=0,"",_xlfn.XLOOKUP(CP117,StatePicklist!$1:$1,StatePicklist!$3:$3,"NA",0))</f>
        <v/>
      </c>
      <c r="CR117" s="297" t="str">
        <f ca="1">IF(RMDF!CQ117="", "", IF(ISNUMBER(MATCH(RMDF!CQ117, INDIRECT(CQ117), 0)), "OK", "Invalid"))</f>
        <v/>
      </c>
      <c r="CS117" s="281"/>
      <c r="CT117" s="281"/>
      <c r="CU117" s="281"/>
      <c r="CV117" s="281" t="b">
        <f>AND(RMDF!CY117&gt;=0, RMDF!CY117&lt;=1-SUM(RMDF!Z117,RMDF!AG117,RMDF!AN117,RMDF!AU117,RMDF!BB117,RMDF!BI117,RMDF!BP117,RMDF!BW117,RMDF!CD117,RMDF!CK117,RMDF!CR117), RMDF!CY117=ROUND(RMDF!CY117,4))</f>
        <v>1</v>
      </c>
      <c r="CW117" s="317">
        <f>RMDF!CW117</f>
        <v>0</v>
      </c>
      <c r="CX117" s="318" t="str">
        <f>IF(CW117=0,"",_xlfn.XLOOKUP(CW117,StatePicklist!$1:$1,StatePicklist!$3:$3,"NA",0))</f>
        <v/>
      </c>
      <c r="CY117" s="297" t="str">
        <f ca="1">IF(RMDF!CX117="", "", IF(ISNUMBER(MATCH(RMDF!CX117, INDIRECT(CX117), 0)), "OK", "Invalid"))</f>
        <v/>
      </c>
      <c r="CZ117" s="281"/>
      <c r="DA117" s="281"/>
      <c r="DB117" s="281"/>
      <c r="DC117" s="281" t="b">
        <f>AND(RMDF!DF117&gt;=0, RMDF!DF117&lt;=1-SUM(RMDF!Z117,RMDF!AG117,RMDF!AN117,RMDF!AU117,RMDF!BB117,RMDF!BI117,RMDF!BP117,RMDF!BW117,RMDF!CD117,RMDF!CK117,RMDF!CR117,RMDF!CY117), RMDF!DF117=ROUND(RMDF!DF117,4))</f>
        <v>1</v>
      </c>
      <c r="DD117" s="317">
        <f>RMDF!DD117</f>
        <v>0</v>
      </c>
      <c r="DE117" s="318" t="str">
        <f>IF(DD117=0,"",_xlfn.XLOOKUP(DD117,StatePicklist!$1:$1,StatePicklist!$3:$3,"NA",0))</f>
        <v/>
      </c>
      <c r="DF117" s="297" t="str">
        <f ca="1">IF(RMDF!DE117="", "", IF(ISNUMBER(MATCH(RMDF!DE117, INDIRECT(DE117), 0)), "OK", "Invalid"))</f>
        <v/>
      </c>
      <c r="DG117" s="281"/>
      <c r="DH117" s="281"/>
      <c r="DI117" s="281"/>
      <c r="DJ117" s="281" t="b">
        <f>AND(RMDF!DM117&gt;=0, RMDF!DM117&lt;=1-SUM(RMDF!Z117,RMDF!AG117,RMDF!AN117,RMDF!AU117,RMDF!BB117,RMDF!BI117,RMDF!BP117,RMDF!BW117,RMDF!CD117,RMDF!CK117,RMDF!CR117,RMDF!CY117,RMDF!DF117), RMDF!DM117=ROUND(RMDF!DM117,4))</f>
        <v>1</v>
      </c>
      <c r="DK117" s="317">
        <f>RMDF!DK117</f>
        <v>0</v>
      </c>
      <c r="DL117" s="318" t="str">
        <f>IF(DK117=0,"",_xlfn.XLOOKUP(DK117,StatePicklist!$1:$1,StatePicklist!$3:$3,"NA",0))</f>
        <v/>
      </c>
      <c r="DM117" s="297" t="str">
        <f ca="1">IF(RMDF!DL117="", "", IF(ISNUMBER(MATCH(RMDF!DL117, INDIRECT(DL117), 0)), "OK", "Invalid"))</f>
        <v/>
      </c>
      <c r="DN117" s="281"/>
      <c r="DO117" s="281"/>
      <c r="DP117" s="281"/>
      <c r="DQ117" s="281" t="b">
        <f>AND(RMDF!DT117&gt;=0, RMDF!DT117&lt;=1-SUM(RMDF!Z117,RMDF!AG117,RMDF!AN117,RMDF!AU117,RMDF!BB117,RMDF!BI117,RMDF!BP117,RMDF!BW117,RMDF!CD117,RMDF!CK117,RMDF!CR117,RMDF!CY117,RMDF!DF117,RMDF!DM117), RMDF!DT117=ROUND(RMDF!DT117,4))</f>
        <v>1</v>
      </c>
      <c r="DR117" s="317">
        <f>RMDF!DR117</f>
        <v>0</v>
      </c>
      <c r="DS117" s="318" t="str">
        <f>IF(DR117=0,"",_xlfn.XLOOKUP(DR117,StatePicklist!$1:$1,StatePicklist!$3:$3,"NA",0))</f>
        <v/>
      </c>
      <c r="DT117" s="297" t="str">
        <f ca="1">IF(RMDF!DS117="", "", IF(ISNUMBER(MATCH(RMDF!DS117, INDIRECT(DS117), 0)), "OK", "Invalid"))</f>
        <v/>
      </c>
      <c r="DU117" s="281"/>
      <c r="DV117" s="281"/>
      <c r="DW117" s="281"/>
      <c r="DX117" s="281" t="b">
        <f>AND(RMDF!EA117&gt;=0, RMDF!EA117&lt;=1-SUM(RMDF!Z117,RMDF!AG117,RMDF!AN117,RMDF!AU117,RMDF!BB117,RMDF!BI117,RMDF!BP117,RMDF!BW117,RMDF!CD117,RMDF!CK117,RMDF!CR117,RMDF!CY117,RMDF!DF117,RMDF!DM117,RMDF!DT117), RMDF!EA117=ROUND(RMDF!EA117,4))</f>
        <v>1</v>
      </c>
      <c r="DY117" s="317">
        <f>RMDF!DY117</f>
        <v>0</v>
      </c>
      <c r="DZ117" s="318" t="str">
        <f>IF(DY117=0,"",_xlfn.XLOOKUP(DY117,StatePicklist!$1:$1,StatePicklist!$3:$3,"NA",0))</f>
        <v/>
      </c>
      <c r="EA117" s="297" t="str">
        <f ca="1">IF(RMDF!DZ117="", "", IF(ISNUMBER(MATCH(RMDF!DZ117, INDIRECT(DZ117), 0)), "OK", "Invalid"))</f>
        <v/>
      </c>
      <c r="EB117" s="281"/>
      <c r="EC117" s="281"/>
      <c r="ED117" s="281"/>
      <c r="EE117" s="281" t="b">
        <f>AND(RMDF!EH117&gt;=0, RMDF!EH117&lt;=1-SUM(RMDF!Z117,RMDF!AG117,RMDF!AN117,RMDF!AU117,RMDF!BB117,RMDF!BI117,RMDF!BP117,RMDF!BW117,RMDF!CD117,RMDF!CK117,RMDF!CR117,RMDF!CY117,RMDF!DF117,RMDF!DM117,RMDF!DT117,RMDF!EA117), RMDF!EH117=ROUND(RMDF!EH117,4))</f>
        <v>1</v>
      </c>
      <c r="EF117" s="317">
        <f>RMDF!EF117</f>
        <v>0</v>
      </c>
      <c r="EG117" s="318" t="str">
        <f>IF(EF117=0,"",_xlfn.XLOOKUP(EF117,StatePicklist!$1:$1,StatePicklist!$3:$3,"NA",0))</f>
        <v/>
      </c>
      <c r="EH117" s="297" t="str">
        <f ca="1">IF(RMDF!EG117="", "", IF(ISNUMBER(MATCH(RMDF!EG117, INDIRECT(EG117), 0)), "OK", "Invalid"))</f>
        <v/>
      </c>
      <c r="EI117" s="281"/>
      <c r="EJ117" s="281"/>
      <c r="EK117" s="281"/>
      <c r="EL117" s="281" t="b">
        <f>AND(RMDF!EO117&gt;=0, RMDF!EO117&lt;=1-SUM(RMDF!Z117,RMDF!AG117,RMDF!AN117,RMDF!AU117,RMDF!BB117,RMDF!BI117,RMDF!BP117,RMDF!BW117,RMDF!CD117,RMDF!CK117,RMDF!CR117,RMDF!CY117,RMDF!DF117,RMDF!DM117,RMDF!DT117,RMDF!EA117,RMDF!EH117), RMDF!EO117=ROUND(RMDF!EO117,4))</f>
        <v>1</v>
      </c>
      <c r="EM117" s="317">
        <f>RMDF!EM117</f>
        <v>0</v>
      </c>
      <c r="EN117" s="318" t="str">
        <f>IF(EM117=0,"",_xlfn.XLOOKUP(EM117,StatePicklist!$1:$1,StatePicklist!$3:$3,"NA",0))</f>
        <v/>
      </c>
      <c r="EO117" s="297" t="str">
        <f ca="1">IF(RMDF!EN117="", "", IF(ISNUMBER(MATCH(RMDF!EN117, INDIRECT(EN117), 0)), "OK", "Invalid"))</f>
        <v/>
      </c>
      <c r="EP117" s="281"/>
      <c r="EQ117" s="281"/>
      <c r="ER117" s="281"/>
      <c r="ES117" s="281" t="b">
        <f>AND(RMDF!EV117&gt;=0, RMDF!EV117&lt;=1-SUM(RMDF!Z117,RMDF!AG117,RMDF!AN117,RMDF!AU117,RMDF!BB117,RMDF!BI117,RMDF!BP117,RMDF!BW117,RMDF!CD117,RMDF!CK117,RMDF!CR117,RMDF!CY117,RMDF!DF117,RMDF!DM117,RMDF!DT117,RMDF!EA117,RMDF!EH117,RMDF!EO117), RMDF!EV117=ROUND(RMDF!EV117,4))</f>
        <v>1</v>
      </c>
      <c r="ET117" s="317">
        <f>RMDF!ET117</f>
        <v>0</v>
      </c>
      <c r="EU117" s="318" t="str">
        <f>IF(ET117=0,"",_xlfn.XLOOKUP(ET117,StatePicklist!$1:$1,StatePicklist!$3:$3,"NA",0))</f>
        <v/>
      </c>
      <c r="EV117" s="297" t="str">
        <f ca="1">IF(RMDF!EU117="", "", IF(ISNUMBER(MATCH(RMDF!EU117, INDIRECT(EU117), 0)), "OK", "Invalid"))</f>
        <v/>
      </c>
      <c r="EW117" s="281"/>
      <c r="EX117" s="281"/>
      <c r="EY117" s="281"/>
      <c r="EZ117" s="281" t="b">
        <f>AND(RMDF!FC117&gt;=0, RMDF!FC117&lt;=1-SUM(RMDF!Z117,RMDF!AG117,RMDF!AN117,RMDF!AU117,RMDF!BB117,RMDF!BI117,RMDF!BP117,RMDF!BW117,RMDF!CD117,RMDF!CK117,RMDF!CR117,RMDF!CY117,RMDF!DF117,RMDF!DM117,RMDF!DT117,RMDF!EA117,RMDF!EH117,RMDF!EO117,RMDF!EV117), RMDF!FC117=ROUND(RMDF!FC117,4))</f>
        <v>1</v>
      </c>
      <c r="FA117" s="317">
        <f>RMDF!FA117</f>
        <v>0</v>
      </c>
      <c r="FB117" s="318" t="str">
        <f>IF(FA117=0,"",_xlfn.XLOOKUP(FA117,StatePicklist!$1:$1,StatePicklist!$3:$3,"NA",0))</f>
        <v/>
      </c>
      <c r="FC117" s="297" t="str">
        <f ca="1">IF(RMDF!FB117="", "", IF(ISNUMBER(MATCH(RMDF!FB117, INDIRECT(FB117), 0)), "OK", "Invalid"))</f>
        <v/>
      </c>
    </row>
    <row r="118" spans="1:159" s="205" customFormat="1" ht="39.9" customHeight="1" x14ac:dyDescent="0.25">
      <c r="A118" s="206"/>
      <c r="B118" s="196"/>
      <c r="C118" s="197"/>
      <c r="D118" s="198"/>
      <c r="E118" s="199"/>
      <c r="F118" s="200"/>
      <c r="G118" s="201"/>
      <c r="H118" s="292"/>
      <c r="I118" s="305">
        <f>RMDF!I118</f>
        <v>0</v>
      </c>
      <c r="J118" s="305" t="str">
        <f>IF(I118=ProductCode!$B$30,"PDReclPost",IF(OR(I118=ProductCode!$C$30,I118=ProductCode!$E$30,I118=ProductCode!$G$30),"PDPreCon",IF(OR(I118=ProductCode!$D$30,I118=ProductCode!$F$30),"PDNotReclPost","")))</f>
        <v/>
      </c>
      <c r="K118" s="305" t="str">
        <f t="shared" si="12"/>
        <v/>
      </c>
      <c r="L118" s="289"/>
      <c r="M118" s="305" t="str">
        <f t="shared" si="12"/>
        <v/>
      </c>
      <c r="N118" s="289" t="b">
        <f>AND(RMDF!N118&gt;=0, RMDF!N118&lt;=1-RMDF!L118, RMDF!N118=ROUND(RMDF!N118,4))</f>
        <v>1</v>
      </c>
      <c r="O118" s="286" t="str">
        <f>IF(P118="","",IF(I118="","",IF(LEFT(I118,13)="Reclaimed pos",RawMaterialCode!$E$569,RawMaterialCode!$E$568)))</f>
        <v>Reclaimed pre-consumer mixed fibers (RM0578)</v>
      </c>
      <c r="P118" s="295">
        <f t="shared" si="13"/>
        <v>1</v>
      </c>
      <c r="Q118" s="202"/>
      <c r="R118" s="203"/>
      <c r="S118" s="204" t="str">
        <f t="shared" si="14"/>
        <v/>
      </c>
      <c r="T118" s="281"/>
      <c r="U118" s="281"/>
      <c r="V118" s="281"/>
      <c r="W118" s="281"/>
      <c r="X118" s="317">
        <f>RMDF!X118</f>
        <v>0</v>
      </c>
      <c r="Y118" s="318" t="str">
        <f>IF(X118=0,"",_xlfn.XLOOKUP(X118,StatePicklist!$1:$1,StatePicklist!$3:$3,"NA",0))</f>
        <v/>
      </c>
      <c r="Z118" s="297" t="str">
        <f ca="1">IF(RMDF!Y118="", "", IF(ISNUMBER(MATCH(RMDF!Y118, INDIRECT(Y118), 0)), "OK", "Invalid"))</f>
        <v/>
      </c>
      <c r="AA118" s="281"/>
      <c r="AB118" s="281"/>
      <c r="AC118" s="281"/>
      <c r="AD118" s="281" t="b">
        <f>AND(RMDF!AG118&gt;=0, RMDF!AG118&lt;=1-RMDF!Z118, RMDF!AG118=ROUND(RMDF!AG118,4))</f>
        <v>1</v>
      </c>
      <c r="AE118" s="317">
        <f>RMDF!AE118</f>
        <v>0</v>
      </c>
      <c r="AF118" s="318" t="str">
        <f>IF(AE118=0,"",_xlfn.XLOOKUP(AE118,StatePicklist!$1:$1,StatePicklist!$3:$3,"NA",0))</f>
        <v/>
      </c>
      <c r="AG118" s="297" t="str">
        <f ca="1">IF(RMDF!AF118="", "", IF(ISNUMBER(MATCH(RMDF!AF118, INDIRECT(AF118), 0)), "OK", "Invalid"))</f>
        <v/>
      </c>
      <c r="AH118" s="281"/>
      <c r="AI118" s="281"/>
      <c r="AJ118" s="281"/>
      <c r="AK118" s="281" t="b">
        <f>AND(RMDF!AN118&gt;=0, RMDF!AN118&lt;=1-SUM(RMDF!Z118,RMDF!AG118), RMDF!AN118=ROUND(RMDF!AN118,4))</f>
        <v>1</v>
      </c>
      <c r="AL118" s="317">
        <f>RMDF!AL118</f>
        <v>0</v>
      </c>
      <c r="AM118" s="318" t="str">
        <f>IF(AL118=0,"",_xlfn.XLOOKUP(AL118,StatePicklist!$1:$1,StatePicklist!$3:$3,"NA",0))</f>
        <v/>
      </c>
      <c r="AN118" s="297" t="str">
        <f ca="1">IF(RMDF!AM118="", "", IF(ISNUMBER(MATCH(RMDF!AM118, INDIRECT(AM118), 0)), "OK", "Invalid"))</f>
        <v/>
      </c>
      <c r="AO118" s="281"/>
      <c r="AP118" s="281"/>
      <c r="AQ118" s="281"/>
      <c r="AR118" s="281" t="b">
        <f>AND(RMDF!AU118&gt;=0, RMDF!AU118&lt;=1-SUM(RMDF!Z118,RMDF!AG118,RMDF!AN118), RMDF!AU118=ROUND(RMDF!AU118,4))</f>
        <v>1</v>
      </c>
      <c r="AS118" s="317">
        <f>RMDF!AS118</f>
        <v>0</v>
      </c>
      <c r="AT118" s="318" t="str">
        <f>IF(AS118=0,"",_xlfn.XLOOKUP(AS118,StatePicklist!$1:$1,StatePicklist!$3:$3,"NA",0))</f>
        <v/>
      </c>
      <c r="AU118" s="297" t="str">
        <f ca="1">IF(RMDF!AT118="", "", IF(ISNUMBER(MATCH(RMDF!AT118, INDIRECT(AT118), 0)), "OK", "Invalid"))</f>
        <v/>
      </c>
      <c r="AV118" s="281"/>
      <c r="AW118" s="281"/>
      <c r="AX118" s="281"/>
      <c r="AY118" s="281" t="b">
        <f>AND(RMDF!BB118&gt;=0, RMDF!BB118&lt;=1-SUM(RMDF!Z118,RMDF!AG118,RMDF!AN118,RMDF!AU118), RMDF!BB118=ROUND(RMDF!BB118,4))</f>
        <v>1</v>
      </c>
      <c r="AZ118" s="317">
        <f>RMDF!AZ118</f>
        <v>0</v>
      </c>
      <c r="BA118" s="318" t="str">
        <f>IF(AZ118=0,"",_xlfn.XLOOKUP(AZ118,StatePicklist!$1:$1,StatePicklist!$3:$3,"NA",0))</f>
        <v/>
      </c>
      <c r="BB118" s="297" t="str">
        <f ca="1">IF(RMDF!BA118="", "", IF(ISNUMBER(MATCH(RMDF!BA118, INDIRECT(BA118), 0)), "OK", "Invalid"))</f>
        <v/>
      </c>
      <c r="BC118" s="281"/>
      <c r="BD118" s="281"/>
      <c r="BE118" s="281"/>
      <c r="BF118" s="281" t="b">
        <f>AND(RMDF!BI118&gt;=0, RMDF!BI118&lt;=1-SUM(RMDF!Z118,RMDF!AG118,RMDF!AN118,RMDF!AU118,RMDF!BB118), RMDF!BI118=ROUND(RMDF!BI118,4))</f>
        <v>1</v>
      </c>
      <c r="BG118" s="317">
        <f>RMDF!BG118</f>
        <v>0</v>
      </c>
      <c r="BH118" s="318" t="str">
        <f>IF(BG118=0,"",_xlfn.XLOOKUP(BG118,StatePicklist!$1:$1,StatePicklist!$3:$3,"NA",0))</f>
        <v/>
      </c>
      <c r="BI118" s="297" t="str">
        <f ca="1">IF(RMDF!BH118="", "", IF(ISNUMBER(MATCH(RMDF!BH118, INDIRECT(BH118), 0)), "OK", "Invalid"))</f>
        <v/>
      </c>
      <c r="BJ118" s="281"/>
      <c r="BK118" s="281"/>
      <c r="BL118" s="281"/>
      <c r="BM118" s="281" t="b">
        <f>AND(RMDF!BP118&gt;=0, RMDF!BP118&lt;=1-SUM(RMDF!Z118,RMDF!AG118,RMDF!AN118,RMDF!AU118,RMDF!BB118,RMDF!BI118), RMDF!BP118=ROUND(RMDF!BP118,4))</f>
        <v>1</v>
      </c>
      <c r="BN118" s="317">
        <f>RMDF!BN118</f>
        <v>0</v>
      </c>
      <c r="BO118" s="318" t="str">
        <f>IF(BN118=0,"",_xlfn.XLOOKUP(BN118,StatePicklist!$1:$1,StatePicklist!$3:$3,"NA",0))</f>
        <v/>
      </c>
      <c r="BP118" s="297" t="str">
        <f ca="1">IF(RMDF!BO118="", "", IF(ISNUMBER(MATCH(RMDF!BO118, INDIRECT(BO118), 0)), "OK", "Invalid"))</f>
        <v/>
      </c>
      <c r="BQ118" s="281"/>
      <c r="BR118" s="281"/>
      <c r="BS118" s="281"/>
      <c r="BT118" s="281" t="b">
        <f>AND(RMDF!BW118&gt;=0, RMDF!BW118&lt;=1-SUM(RMDF!Z118,RMDF!AG118,RMDF!AN118,RMDF!AU118,RMDF!BB118,RMDF!BI118,RMDF!BP118), RMDF!BW118=ROUND(RMDF!BW118,4))</f>
        <v>1</v>
      </c>
      <c r="BU118" s="317">
        <f>RMDF!BU118</f>
        <v>0</v>
      </c>
      <c r="BV118" s="318" t="str">
        <f>IF(BU118=0,"",_xlfn.XLOOKUP(BU118,StatePicklist!$1:$1,StatePicklist!$3:$3,"NA",0))</f>
        <v/>
      </c>
      <c r="BW118" s="297" t="str">
        <f ca="1">IF(RMDF!BV118="", "", IF(ISNUMBER(MATCH(RMDF!BV118, INDIRECT(BV118), 0)), "OK", "Invalid"))</f>
        <v/>
      </c>
      <c r="BX118" s="281"/>
      <c r="BY118" s="281"/>
      <c r="BZ118" s="281"/>
      <c r="CA118" s="281" t="b">
        <f>AND(RMDF!CD118&gt;=0, RMDF!CD118&lt;=1-SUM(RMDF!Z118,RMDF!AG118,RMDF!AN118,RMDF!AU118,RMDF!BB118,RMDF!BI118,RMDF!BP118,RMDF!BW118), RMDF!CD118=ROUND(RMDF!CD118,4))</f>
        <v>1</v>
      </c>
      <c r="CB118" s="317">
        <f>RMDF!CB118</f>
        <v>0</v>
      </c>
      <c r="CC118" s="318" t="str">
        <f>IF(CB118=0,"",_xlfn.XLOOKUP(CB118,StatePicklist!$1:$1,StatePicklist!$3:$3,"NA",0))</f>
        <v/>
      </c>
      <c r="CD118" s="297" t="str">
        <f ca="1">IF(RMDF!CC118="", "", IF(ISNUMBER(MATCH(RMDF!CC118, INDIRECT(CC118), 0)), "OK", "Invalid"))</f>
        <v/>
      </c>
      <c r="CE118" s="281"/>
      <c r="CF118" s="281"/>
      <c r="CG118" s="281"/>
      <c r="CH118" s="281" t="b">
        <f>AND(RMDF!CK118&gt;=0, RMDF!CK118&lt;=1-SUM(RMDF!Z118,RMDF!AG118,RMDF!AN118,RMDF!AU118,RMDF!BB118,RMDF!BI118,RMDF!BP118,RMDF!BW118,RMDF!CD118), RMDF!CK118=ROUND(RMDF!CK118,4))</f>
        <v>1</v>
      </c>
      <c r="CI118" s="317">
        <f>RMDF!CI118</f>
        <v>0</v>
      </c>
      <c r="CJ118" s="318" t="str">
        <f>IF(CI118=0,"",_xlfn.XLOOKUP(CI118,StatePicklist!$1:$1,StatePicklist!$3:$3,"NA",0))</f>
        <v/>
      </c>
      <c r="CK118" s="297" t="str">
        <f ca="1">IF(RMDF!CJ118="", "", IF(ISNUMBER(MATCH(RMDF!CJ118, INDIRECT(CJ118), 0)), "OK", "Invalid"))</f>
        <v/>
      </c>
      <c r="CL118" s="281"/>
      <c r="CM118" s="281"/>
      <c r="CN118" s="281"/>
      <c r="CO118" s="281" t="b">
        <f>AND(RMDF!CR118&gt;=0, RMDF!CR118&lt;=1-SUM(RMDF!Z118,RMDF!AG118,RMDF!AN118,RMDF!AU118,RMDF!BB118,RMDF!BI118,RMDF!BP118,RMDF!BW118,RMDF!CD118,RMDF!CK118), RMDF!CR118=ROUND(RMDF!CR118,4))</f>
        <v>1</v>
      </c>
      <c r="CP118" s="317">
        <f>RMDF!CP118</f>
        <v>0</v>
      </c>
      <c r="CQ118" s="318" t="str">
        <f>IF(CP118=0,"",_xlfn.XLOOKUP(CP118,StatePicklist!$1:$1,StatePicklist!$3:$3,"NA",0))</f>
        <v/>
      </c>
      <c r="CR118" s="297" t="str">
        <f ca="1">IF(RMDF!CQ118="", "", IF(ISNUMBER(MATCH(RMDF!CQ118, INDIRECT(CQ118), 0)), "OK", "Invalid"))</f>
        <v/>
      </c>
      <c r="CS118" s="281"/>
      <c r="CT118" s="281"/>
      <c r="CU118" s="281"/>
      <c r="CV118" s="281" t="b">
        <f>AND(RMDF!CY118&gt;=0, RMDF!CY118&lt;=1-SUM(RMDF!Z118,RMDF!AG118,RMDF!AN118,RMDF!AU118,RMDF!BB118,RMDF!BI118,RMDF!BP118,RMDF!BW118,RMDF!CD118,RMDF!CK118,RMDF!CR118), RMDF!CY118=ROUND(RMDF!CY118,4))</f>
        <v>1</v>
      </c>
      <c r="CW118" s="317">
        <f>RMDF!CW118</f>
        <v>0</v>
      </c>
      <c r="CX118" s="318" t="str">
        <f>IF(CW118=0,"",_xlfn.XLOOKUP(CW118,StatePicklist!$1:$1,StatePicklist!$3:$3,"NA",0))</f>
        <v/>
      </c>
      <c r="CY118" s="297" t="str">
        <f ca="1">IF(RMDF!CX118="", "", IF(ISNUMBER(MATCH(RMDF!CX118, INDIRECT(CX118), 0)), "OK", "Invalid"))</f>
        <v/>
      </c>
      <c r="CZ118" s="281"/>
      <c r="DA118" s="281"/>
      <c r="DB118" s="281"/>
      <c r="DC118" s="281" t="b">
        <f>AND(RMDF!DF118&gt;=0, RMDF!DF118&lt;=1-SUM(RMDF!Z118,RMDF!AG118,RMDF!AN118,RMDF!AU118,RMDF!BB118,RMDF!BI118,RMDF!BP118,RMDF!BW118,RMDF!CD118,RMDF!CK118,RMDF!CR118,RMDF!CY118), RMDF!DF118=ROUND(RMDF!DF118,4))</f>
        <v>1</v>
      </c>
      <c r="DD118" s="317">
        <f>RMDF!DD118</f>
        <v>0</v>
      </c>
      <c r="DE118" s="318" t="str">
        <f>IF(DD118=0,"",_xlfn.XLOOKUP(DD118,StatePicklist!$1:$1,StatePicklist!$3:$3,"NA",0))</f>
        <v/>
      </c>
      <c r="DF118" s="297" t="str">
        <f ca="1">IF(RMDF!DE118="", "", IF(ISNUMBER(MATCH(RMDF!DE118, INDIRECT(DE118), 0)), "OK", "Invalid"))</f>
        <v/>
      </c>
      <c r="DG118" s="281"/>
      <c r="DH118" s="281"/>
      <c r="DI118" s="281"/>
      <c r="DJ118" s="281" t="b">
        <f>AND(RMDF!DM118&gt;=0, RMDF!DM118&lt;=1-SUM(RMDF!Z118,RMDF!AG118,RMDF!AN118,RMDF!AU118,RMDF!BB118,RMDF!BI118,RMDF!BP118,RMDF!BW118,RMDF!CD118,RMDF!CK118,RMDF!CR118,RMDF!CY118,RMDF!DF118), RMDF!DM118=ROUND(RMDF!DM118,4))</f>
        <v>1</v>
      </c>
      <c r="DK118" s="317">
        <f>RMDF!DK118</f>
        <v>0</v>
      </c>
      <c r="DL118" s="318" t="str">
        <f>IF(DK118=0,"",_xlfn.XLOOKUP(DK118,StatePicklist!$1:$1,StatePicklist!$3:$3,"NA",0))</f>
        <v/>
      </c>
      <c r="DM118" s="297" t="str">
        <f ca="1">IF(RMDF!DL118="", "", IF(ISNUMBER(MATCH(RMDF!DL118, INDIRECT(DL118), 0)), "OK", "Invalid"))</f>
        <v/>
      </c>
      <c r="DN118" s="281"/>
      <c r="DO118" s="281"/>
      <c r="DP118" s="281"/>
      <c r="DQ118" s="281" t="b">
        <f>AND(RMDF!DT118&gt;=0, RMDF!DT118&lt;=1-SUM(RMDF!Z118,RMDF!AG118,RMDF!AN118,RMDF!AU118,RMDF!BB118,RMDF!BI118,RMDF!BP118,RMDF!BW118,RMDF!CD118,RMDF!CK118,RMDF!CR118,RMDF!CY118,RMDF!DF118,RMDF!DM118), RMDF!DT118=ROUND(RMDF!DT118,4))</f>
        <v>1</v>
      </c>
      <c r="DR118" s="317">
        <f>RMDF!DR118</f>
        <v>0</v>
      </c>
      <c r="DS118" s="318" t="str">
        <f>IF(DR118=0,"",_xlfn.XLOOKUP(DR118,StatePicklist!$1:$1,StatePicklist!$3:$3,"NA",0))</f>
        <v/>
      </c>
      <c r="DT118" s="297" t="str">
        <f ca="1">IF(RMDF!DS118="", "", IF(ISNUMBER(MATCH(RMDF!DS118, INDIRECT(DS118), 0)), "OK", "Invalid"))</f>
        <v/>
      </c>
      <c r="DU118" s="281"/>
      <c r="DV118" s="281"/>
      <c r="DW118" s="281"/>
      <c r="DX118" s="281" t="b">
        <f>AND(RMDF!EA118&gt;=0, RMDF!EA118&lt;=1-SUM(RMDF!Z118,RMDF!AG118,RMDF!AN118,RMDF!AU118,RMDF!BB118,RMDF!BI118,RMDF!BP118,RMDF!BW118,RMDF!CD118,RMDF!CK118,RMDF!CR118,RMDF!CY118,RMDF!DF118,RMDF!DM118,RMDF!DT118), RMDF!EA118=ROUND(RMDF!EA118,4))</f>
        <v>1</v>
      </c>
      <c r="DY118" s="317">
        <f>RMDF!DY118</f>
        <v>0</v>
      </c>
      <c r="DZ118" s="318" t="str">
        <f>IF(DY118=0,"",_xlfn.XLOOKUP(DY118,StatePicklist!$1:$1,StatePicklist!$3:$3,"NA",0))</f>
        <v/>
      </c>
      <c r="EA118" s="297" t="str">
        <f ca="1">IF(RMDF!DZ118="", "", IF(ISNUMBER(MATCH(RMDF!DZ118, INDIRECT(DZ118), 0)), "OK", "Invalid"))</f>
        <v/>
      </c>
      <c r="EB118" s="281"/>
      <c r="EC118" s="281"/>
      <c r="ED118" s="281"/>
      <c r="EE118" s="281" t="b">
        <f>AND(RMDF!EH118&gt;=0, RMDF!EH118&lt;=1-SUM(RMDF!Z118,RMDF!AG118,RMDF!AN118,RMDF!AU118,RMDF!BB118,RMDF!BI118,RMDF!BP118,RMDF!BW118,RMDF!CD118,RMDF!CK118,RMDF!CR118,RMDF!CY118,RMDF!DF118,RMDF!DM118,RMDF!DT118,RMDF!EA118), RMDF!EH118=ROUND(RMDF!EH118,4))</f>
        <v>1</v>
      </c>
      <c r="EF118" s="317">
        <f>RMDF!EF118</f>
        <v>0</v>
      </c>
      <c r="EG118" s="318" t="str">
        <f>IF(EF118=0,"",_xlfn.XLOOKUP(EF118,StatePicklist!$1:$1,StatePicklist!$3:$3,"NA",0))</f>
        <v/>
      </c>
      <c r="EH118" s="297" t="str">
        <f ca="1">IF(RMDF!EG118="", "", IF(ISNUMBER(MATCH(RMDF!EG118, INDIRECT(EG118), 0)), "OK", "Invalid"))</f>
        <v/>
      </c>
      <c r="EI118" s="281"/>
      <c r="EJ118" s="281"/>
      <c r="EK118" s="281"/>
      <c r="EL118" s="281" t="b">
        <f>AND(RMDF!EO118&gt;=0, RMDF!EO118&lt;=1-SUM(RMDF!Z118,RMDF!AG118,RMDF!AN118,RMDF!AU118,RMDF!BB118,RMDF!BI118,RMDF!BP118,RMDF!BW118,RMDF!CD118,RMDF!CK118,RMDF!CR118,RMDF!CY118,RMDF!DF118,RMDF!DM118,RMDF!DT118,RMDF!EA118,RMDF!EH118), RMDF!EO118=ROUND(RMDF!EO118,4))</f>
        <v>1</v>
      </c>
      <c r="EM118" s="317">
        <f>RMDF!EM118</f>
        <v>0</v>
      </c>
      <c r="EN118" s="318" t="str">
        <f>IF(EM118=0,"",_xlfn.XLOOKUP(EM118,StatePicklist!$1:$1,StatePicklist!$3:$3,"NA",0))</f>
        <v/>
      </c>
      <c r="EO118" s="297" t="str">
        <f ca="1">IF(RMDF!EN118="", "", IF(ISNUMBER(MATCH(RMDF!EN118, INDIRECT(EN118), 0)), "OK", "Invalid"))</f>
        <v/>
      </c>
      <c r="EP118" s="281"/>
      <c r="EQ118" s="281"/>
      <c r="ER118" s="281"/>
      <c r="ES118" s="281" t="b">
        <f>AND(RMDF!EV118&gt;=0, RMDF!EV118&lt;=1-SUM(RMDF!Z118,RMDF!AG118,RMDF!AN118,RMDF!AU118,RMDF!BB118,RMDF!BI118,RMDF!BP118,RMDF!BW118,RMDF!CD118,RMDF!CK118,RMDF!CR118,RMDF!CY118,RMDF!DF118,RMDF!DM118,RMDF!DT118,RMDF!EA118,RMDF!EH118,RMDF!EO118), RMDF!EV118=ROUND(RMDF!EV118,4))</f>
        <v>1</v>
      </c>
      <c r="ET118" s="317">
        <f>RMDF!ET118</f>
        <v>0</v>
      </c>
      <c r="EU118" s="318" t="str">
        <f>IF(ET118=0,"",_xlfn.XLOOKUP(ET118,StatePicklist!$1:$1,StatePicklist!$3:$3,"NA",0))</f>
        <v/>
      </c>
      <c r="EV118" s="297" t="str">
        <f ca="1">IF(RMDF!EU118="", "", IF(ISNUMBER(MATCH(RMDF!EU118, INDIRECT(EU118), 0)), "OK", "Invalid"))</f>
        <v/>
      </c>
      <c r="EW118" s="281"/>
      <c r="EX118" s="281"/>
      <c r="EY118" s="281"/>
      <c r="EZ118" s="281" t="b">
        <f>AND(RMDF!FC118&gt;=0, RMDF!FC118&lt;=1-SUM(RMDF!Z118,RMDF!AG118,RMDF!AN118,RMDF!AU118,RMDF!BB118,RMDF!BI118,RMDF!BP118,RMDF!BW118,RMDF!CD118,RMDF!CK118,RMDF!CR118,RMDF!CY118,RMDF!DF118,RMDF!DM118,RMDF!DT118,RMDF!EA118,RMDF!EH118,RMDF!EO118,RMDF!EV118), RMDF!FC118=ROUND(RMDF!FC118,4))</f>
        <v>1</v>
      </c>
      <c r="FA118" s="317">
        <f>RMDF!FA118</f>
        <v>0</v>
      </c>
      <c r="FB118" s="318" t="str">
        <f>IF(FA118=0,"",_xlfn.XLOOKUP(FA118,StatePicklist!$1:$1,StatePicklist!$3:$3,"NA",0))</f>
        <v/>
      </c>
      <c r="FC118" s="297" t="str">
        <f ca="1">IF(RMDF!FB118="", "", IF(ISNUMBER(MATCH(RMDF!FB118, INDIRECT(FB118), 0)), "OK", "Invalid"))</f>
        <v/>
      </c>
    </row>
    <row r="119" spans="1:159" s="205" customFormat="1" ht="39.9" customHeight="1" x14ac:dyDescent="0.25">
      <c r="A119" s="206"/>
      <c r="B119" s="196"/>
      <c r="C119" s="197"/>
      <c r="D119" s="198"/>
      <c r="E119" s="199"/>
      <c r="F119" s="200"/>
      <c r="G119" s="201"/>
      <c r="H119" s="292"/>
      <c r="I119" s="305">
        <f>RMDF!I119</f>
        <v>0</v>
      </c>
      <c r="J119" s="305" t="str">
        <f>IF(I119=ProductCode!$B$30,"PDReclPost",IF(OR(I119=ProductCode!$C$30,I119=ProductCode!$E$30,I119=ProductCode!$G$30),"PDPreCon",IF(OR(I119=ProductCode!$D$30,I119=ProductCode!$F$30),"PDNotReclPost","")))</f>
        <v/>
      </c>
      <c r="K119" s="305" t="str">
        <f t="shared" si="12"/>
        <v/>
      </c>
      <c r="L119" s="289"/>
      <c r="M119" s="305" t="str">
        <f t="shared" si="12"/>
        <v/>
      </c>
      <c r="N119" s="289" t="b">
        <f>AND(RMDF!N119&gt;=0, RMDF!N119&lt;=1-RMDF!L119, RMDF!N119=ROUND(RMDF!N119,4))</f>
        <v>1</v>
      </c>
      <c r="O119" s="286" t="str">
        <f>IF(P119="","",IF(I119="","",IF(LEFT(I119,13)="Reclaimed pos",RawMaterialCode!$E$569,RawMaterialCode!$E$568)))</f>
        <v>Reclaimed pre-consumer mixed fibers (RM0578)</v>
      </c>
      <c r="P119" s="295">
        <f t="shared" si="13"/>
        <v>1</v>
      </c>
      <c r="Q119" s="202"/>
      <c r="R119" s="203"/>
      <c r="S119" s="204" t="str">
        <f t="shared" si="14"/>
        <v/>
      </c>
      <c r="T119" s="281"/>
      <c r="U119" s="281"/>
      <c r="V119" s="281"/>
      <c r="W119" s="281"/>
      <c r="X119" s="317">
        <f>RMDF!X119</f>
        <v>0</v>
      </c>
      <c r="Y119" s="318" t="str">
        <f>IF(X119=0,"",_xlfn.XLOOKUP(X119,StatePicklist!$1:$1,StatePicklist!$3:$3,"NA",0))</f>
        <v/>
      </c>
      <c r="Z119" s="297" t="str">
        <f ca="1">IF(RMDF!Y119="", "", IF(ISNUMBER(MATCH(RMDF!Y119, INDIRECT(Y119), 0)), "OK", "Invalid"))</f>
        <v/>
      </c>
      <c r="AA119" s="281"/>
      <c r="AB119" s="281"/>
      <c r="AC119" s="281"/>
      <c r="AD119" s="281" t="b">
        <f>AND(RMDF!AG119&gt;=0, RMDF!AG119&lt;=1-RMDF!Z119, RMDF!AG119=ROUND(RMDF!AG119,4))</f>
        <v>1</v>
      </c>
      <c r="AE119" s="317">
        <f>RMDF!AE119</f>
        <v>0</v>
      </c>
      <c r="AF119" s="318" t="str">
        <f>IF(AE119=0,"",_xlfn.XLOOKUP(AE119,StatePicklist!$1:$1,StatePicklist!$3:$3,"NA",0))</f>
        <v/>
      </c>
      <c r="AG119" s="297" t="str">
        <f ca="1">IF(RMDF!AF119="", "", IF(ISNUMBER(MATCH(RMDF!AF119, INDIRECT(AF119), 0)), "OK", "Invalid"))</f>
        <v/>
      </c>
      <c r="AH119" s="281"/>
      <c r="AI119" s="281"/>
      <c r="AJ119" s="281"/>
      <c r="AK119" s="281" t="b">
        <f>AND(RMDF!AN119&gt;=0, RMDF!AN119&lt;=1-SUM(RMDF!Z119,RMDF!AG119), RMDF!AN119=ROUND(RMDF!AN119,4))</f>
        <v>1</v>
      </c>
      <c r="AL119" s="317">
        <f>RMDF!AL119</f>
        <v>0</v>
      </c>
      <c r="AM119" s="318" t="str">
        <f>IF(AL119=0,"",_xlfn.XLOOKUP(AL119,StatePicklist!$1:$1,StatePicklist!$3:$3,"NA",0))</f>
        <v/>
      </c>
      <c r="AN119" s="297" t="str">
        <f ca="1">IF(RMDF!AM119="", "", IF(ISNUMBER(MATCH(RMDF!AM119, INDIRECT(AM119), 0)), "OK", "Invalid"))</f>
        <v/>
      </c>
      <c r="AO119" s="281"/>
      <c r="AP119" s="281"/>
      <c r="AQ119" s="281"/>
      <c r="AR119" s="281" t="b">
        <f>AND(RMDF!AU119&gt;=0, RMDF!AU119&lt;=1-SUM(RMDF!Z119,RMDF!AG119,RMDF!AN119), RMDF!AU119=ROUND(RMDF!AU119,4))</f>
        <v>1</v>
      </c>
      <c r="AS119" s="317">
        <f>RMDF!AS119</f>
        <v>0</v>
      </c>
      <c r="AT119" s="318" t="str">
        <f>IF(AS119=0,"",_xlfn.XLOOKUP(AS119,StatePicklist!$1:$1,StatePicklist!$3:$3,"NA",0))</f>
        <v/>
      </c>
      <c r="AU119" s="297" t="str">
        <f ca="1">IF(RMDF!AT119="", "", IF(ISNUMBER(MATCH(RMDF!AT119, INDIRECT(AT119), 0)), "OK", "Invalid"))</f>
        <v/>
      </c>
      <c r="AV119" s="281"/>
      <c r="AW119" s="281"/>
      <c r="AX119" s="281"/>
      <c r="AY119" s="281" t="b">
        <f>AND(RMDF!BB119&gt;=0, RMDF!BB119&lt;=1-SUM(RMDF!Z119,RMDF!AG119,RMDF!AN119,RMDF!AU119), RMDF!BB119=ROUND(RMDF!BB119,4))</f>
        <v>1</v>
      </c>
      <c r="AZ119" s="317">
        <f>RMDF!AZ119</f>
        <v>0</v>
      </c>
      <c r="BA119" s="318" t="str">
        <f>IF(AZ119=0,"",_xlfn.XLOOKUP(AZ119,StatePicklist!$1:$1,StatePicklist!$3:$3,"NA",0))</f>
        <v/>
      </c>
      <c r="BB119" s="297" t="str">
        <f ca="1">IF(RMDF!BA119="", "", IF(ISNUMBER(MATCH(RMDF!BA119, INDIRECT(BA119), 0)), "OK", "Invalid"))</f>
        <v/>
      </c>
      <c r="BC119" s="281"/>
      <c r="BD119" s="281"/>
      <c r="BE119" s="281"/>
      <c r="BF119" s="281" t="b">
        <f>AND(RMDF!BI119&gt;=0, RMDF!BI119&lt;=1-SUM(RMDF!Z119,RMDF!AG119,RMDF!AN119,RMDF!AU119,RMDF!BB119), RMDF!BI119=ROUND(RMDF!BI119,4))</f>
        <v>1</v>
      </c>
      <c r="BG119" s="317">
        <f>RMDF!BG119</f>
        <v>0</v>
      </c>
      <c r="BH119" s="318" t="str">
        <f>IF(BG119=0,"",_xlfn.XLOOKUP(BG119,StatePicklist!$1:$1,StatePicklist!$3:$3,"NA",0))</f>
        <v/>
      </c>
      <c r="BI119" s="297" t="str">
        <f ca="1">IF(RMDF!BH119="", "", IF(ISNUMBER(MATCH(RMDF!BH119, INDIRECT(BH119), 0)), "OK", "Invalid"))</f>
        <v/>
      </c>
      <c r="BJ119" s="281"/>
      <c r="BK119" s="281"/>
      <c r="BL119" s="281"/>
      <c r="BM119" s="281" t="b">
        <f>AND(RMDF!BP119&gt;=0, RMDF!BP119&lt;=1-SUM(RMDF!Z119,RMDF!AG119,RMDF!AN119,RMDF!AU119,RMDF!BB119,RMDF!BI119), RMDF!BP119=ROUND(RMDF!BP119,4))</f>
        <v>1</v>
      </c>
      <c r="BN119" s="317">
        <f>RMDF!BN119</f>
        <v>0</v>
      </c>
      <c r="BO119" s="318" t="str">
        <f>IF(BN119=0,"",_xlfn.XLOOKUP(BN119,StatePicklist!$1:$1,StatePicklist!$3:$3,"NA",0))</f>
        <v/>
      </c>
      <c r="BP119" s="297" t="str">
        <f ca="1">IF(RMDF!BO119="", "", IF(ISNUMBER(MATCH(RMDF!BO119, INDIRECT(BO119), 0)), "OK", "Invalid"))</f>
        <v/>
      </c>
      <c r="BQ119" s="281"/>
      <c r="BR119" s="281"/>
      <c r="BS119" s="281"/>
      <c r="BT119" s="281" t="b">
        <f>AND(RMDF!BW119&gt;=0, RMDF!BW119&lt;=1-SUM(RMDF!Z119,RMDF!AG119,RMDF!AN119,RMDF!AU119,RMDF!BB119,RMDF!BI119,RMDF!BP119), RMDF!BW119=ROUND(RMDF!BW119,4))</f>
        <v>1</v>
      </c>
      <c r="BU119" s="317">
        <f>RMDF!BU119</f>
        <v>0</v>
      </c>
      <c r="BV119" s="318" t="str">
        <f>IF(BU119=0,"",_xlfn.XLOOKUP(BU119,StatePicklist!$1:$1,StatePicklist!$3:$3,"NA",0))</f>
        <v/>
      </c>
      <c r="BW119" s="297" t="str">
        <f ca="1">IF(RMDF!BV119="", "", IF(ISNUMBER(MATCH(RMDF!BV119, INDIRECT(BV119), 0)), "OK", "Invalid"))</f>
        <v/>
      </c>
      <c r="BX119" s="281"/>
      <c r="BY119" s="281"/>
      <c r="BZ119" s="281"/>
      <c r="CA119" s="281" t="b">
        <f>AND(RMDF!CD119&gt;=0, RMDF!CD119&lt;=1-SUM(RMDF!Z119,RMDF!AG119,RMDF!AN119,RMDF!AU119,RMDF!BB119,RMDF!BI119,RMDF!BP119,RMDF!BW119), RMDF!CD119=ROUND(RMDF!CD119,4))</f>
        <v>1</v>
      </c>
      <c r="CB119" s="317">
        <f>RMDF!CB119</f>
        <v>0</v>
      </c>
      <c r="CC119" s="318" t="str">
        <f>IF(CB119=0,"",_xlfn.XLOOKUP(CB119,StatePicklist!$1:$1,StatePicklist!$3:$3,"NA",0))</f>
        <v/>
      </c>
      <c r="CD119" s="297" t="str">
        <f ca="1">IF(RMDF!CC119="", "", IF(ISNUMBER(MATCH(RMDF!CC119, INDIRECT(CC119), 0)), "OK", "Invalid"))</f>
        <v/>
      </c>
      <c r="CE119" s="281"/>
      <c r="CF119" s="281"/>
      <c r="CG119" s="281"/>
      <c r="CH119" s="281" t="b">
        <f>AND(RMDF!CK119&gt;=0, RMDF!CK119&lt;=1-SUM(RMDF!Z119,RMDF!AG119,RMDF!AN119,RMDF!AU119,RMDF!BB119,RMDF!BI119,RMDF!BP119,RMDF!BW119,RMDF!CD119), RMDF!CK119=ROUND(RMDF!CK119,4))</f>
        <v>1</v>
      </c>
      <c r="CI119" s="317">
        <f>RMDF!CI119</f>
        <v>0</v>
      </c>
      <c r="CJ119" s="318" t="str">
        <f>IF(CI119=0,"",_xlfn.XLOOKUP(CI119,StatePicklist!$1:$1,StatePicklist!$3:$3,"NA",0))</f>
        <v/>
      </c>
      <c r="CK119" s="297" t="str">
        <f ca="1">IF(RMDF!CJ119="", "", IF(ISNUMBER(MATCH(RMDF!CJ119, INDIRECT(CJ119), 0)), "OK", "Invalid"))</f>
        <v/>
      </c>
      <c r="CL119" s="281"/>
      <c r="CM119" s="281"/>
      <c r="CN119" s="281"/>
      <c r="CO119" s="281" t="b">
        <f>AND(RMDF!CR119&gt;=0, RMDF!CR119&lt;=1-SUM(RMDF!Z119,RMDF!AG119,RMDF!AN119,RMDF!AU119,RMDF!BB119,RMDF!BI119,RMDF!BP119,RMDF!BW119,RMDF!CD119,RMDF!CK119), RMDF!CR119=ROUND(RMDF!CR119,4))</f>
        <v>1</v>
      </c>
      <c r="CP119" s="317">
        <f>RMDF!CP119</f>
        <v>0</v>
      </c>
      <c r="CQ119" s="318" t="str">
        <f>IF(CP119=0,"",_xlfn.XLOOKUP(CP119,StatePicklist!$1:$1,StatePicklist!$3:$3,"NA",0))</f>
        <v/>
      </c>
      <c r="CR119" s="297" t="str">
        <f ca="1">IF(RMDF!CQ119="", "", IF(ISNUMBER(MATCH(RMDF!CQ119, INDIRECT(CQ119), 0)), "OK", "Invalid"))</f>
        <v/>
      </c>
      <c r="CS119" s="281"/>
      <c r="CT119" s="281"/>
      <c r="CU119" s="281"/>
      <c r="CV119" s="281" t="b">
        <f>AND(RMDF!CY119&gt;=0, RMDF!CY119&lt;=1-SUM(RMDF!Z119,RMDF!AG119,RMDF!AN119,RMDF!AU119,RMDF!BB119,RMDF!BI119,RMDF!BP119,RMDF!BW119,RMDF!CD119,RMDF!CK119,RMDF!CR119), RMDF!CY119=ROUND(RMDF!CY119,4))</f>
        <v>1</v>
      </c>
      <c r="CW119" s="317">
        <f>RMDF!CW119</f>
        <v>0</v>
      </c>
      <c r="CX119" s="318" t="str">
        <f>IF(CW119=0,"",_xlfn.XLOOKUP(CW119,StatePicklist!$1:$1,StatePicklist!$3:$3,"NA",0))</f>
        <v/>
      </c>
      <c r="CY119" s="297" t="str">
        <f ca="1">IF(RMDF!CX119="", "", IF(ISNUMBER(MATCH(RMDF!CX119, INDIRECT(CX119), 0)), "OK", "Invalid"))</f>
        <v/>
      </c>
      <c r="CZ119" s="281"/>
      <c r="DA119" s="281"/>
      <c r="DB119" s="281"/>
      <c r="DC119" s="281" t="b">
        <f>AND(RMDF!DF119&gt;=0, RMDF!DF119&lt;=1-SUM(RMDF!Z119,RMDF!AG119,RMDF!AN119,RMDF!AU119,RMDF!BB119,RMDF!BI119,RMDF!BP119,RMDF!BW119,RMDF!CD119,RMDF!CK119,RMDF!CR119,RMDF!CY119), RMDF!DF119=ROUND(RMDF!DF119,4))</f>
        <v>1</v>
      </c>
      <c r="DD119" s="317">
        <f>RMDF!DD119</f>
        <v>0</v>
      </c>
      <c r="DE119" s="318" t="str">
        <f>IF(DD119=0,"",_xlfn.XLOOKUP(DD119,StatePicklist!$1:$1,StatePicklist!$3:$3,"NA",0))</f>
        <v/>
      </c>
      <c r="DF119" s="297" t="str">
        <f ca="1">IF(RMDF!DE119="", "", IF(ISNUMBER(MATCH(RMDF!DE119, INDIRECT(DE119), 0)), "OK", "Invalid"))</f>
        <v/>
      </c>
      <c r="DG119" s="281"/>
      <c r="DH119" s="281"/>
      <c r="DI119" s="281"/>
      <c r="DJ119" s="281" t="b">
        <f>AND(RMDF!DM119&gt;=0, RMDF!DM119&lt;=1-SUM(RMDF!Z119,RMDF!AG119,RMDF!AN119,RMDF!AU119,RMDF!BB119,RMDF!BI119,RMDF!BP119,RMDF!BW119,RMDF!CD119,RMDF!CK119,RMDF!CR119,RMDF!CY119,RMDF!DF119), RMDF!DM119=ROUND(RMDF!DM119,4))</f>
        <v>1</v>
      </c>
      <c r="DK119" s="317">
        <f>RMDF!DK119</f>
        <v>0</v>
      </c>
      <c r="DL119" s="318" t="str">
        <f>IF(DK119=0,"",_xlfn.XLOOKUP(DK119,StatePicklist!$1:$1,StatePicklist!$3:$3,"NA",0))</f>
        <v/>
      </c>
      <c r="DM119" s="297" t="str">
        <f ca="1">IF(RMDF!DL119="", "", IF(ISNUMBER(MATCH(RMDF!DL119, INDIRECT(DL119), 0)), "OK", "Invalid"))</f>
        <v/>
      </c>
      <c r="DN119" s="281"/>
      <c r="DO119" s="281"/>
      <c r="DP119" s="281"/>
      <c r="DQ119" s="281" t="b">
        <f>AND(RMDF!DT119&gt;=0, RMDF!DT119&lt;=1-SUM(RMDF!Z119,RMDF!AG119,RMDF!AN119,RMDF!AU119,RMDF!BB119,RMDF!BI119,RMDF!BP119,RMDF!BW119,RMDF!CD119,RMDF!CK119,RMDF!CR119,RMDF!CY119,RMDF!DF119,RMDF!DM119), RMDF!DT119=ROUND(RMDF!DT119,4))</f>
        <v>1</v>
      </c>
      <c r="DR119" s="317">
        <f>RMDF!DR119</f>
        <v>0</v>
      </c>
      <c r="DS119" s="318" t="str">
        <f>IF(DR119=0,"",_xlfn.XLOOKUP(DR119,StatePicklist!$1:$1,StatePicklist!$3:$3,"NA",0))</f>
        <v/>
      </c>
      <c r="DT119" s="297" t="str">
        <f ca="1">IF(RMDF!DS119="", "", IF(ISNUMBER(MATCH(RMDF!DS119, INDIRECT(DS119), 0)), "OK", "Invalid"))</f>
        <v/>
      </c>
      <c r="DU119" s="281"/>
      <c r="DV119" s="281"/>
      <c r="DW119" s="281"/>
      <c r="DX119" s="281" t="b">
        <f>AND(RMDF!EA119&gt;=0, RMDF!EA119&lt;=1-SUM(RMDF!Z119,RMDF!AG119,RMDF!AN119,RMDF!AU119,RMDF!BB119,RMDF!BI119,RMDF!BP119,RMDF!BW119,RMDF!CD119,RMDF!CK119,RMDF!CR119,RMDF!CY119,RMDF!DF119,RMDF!DM119,RMDF!DT119), RMDF!EA119=ROUND(RMDF!EA119,4))</f>
        <v>1</v>
      </c>
      <c r="DY119" s="317">
        <f>RMDF!DY119</f>
        <v>0</v>
      </c>
      <c r="DZ119" s="318" t="str">
        <f>IF(DY119=0,"",_xlfn.XLOOKUP(DY119,StatePicklist!$1:$1,StatePicklist!$3:$3,"NA",0))</f>
        <v/>
      </c>
      <c r="EA119" s="297" t="str">
        <f ca="1">IF(RMDF!DZ119="", "", IF(ISNUMBER(MATCH(RMDF!DZ119, INDIRECT(DZ119), 0)), "OK", "Invalid"))</f>
        <v/>
      </c>
      <c r="EB119" s="281"/>
      <c r="EC119" s="281"/>
      <c r="ED119" s="281"/>
      <c r="EE119" s="281" t="b">
        <f>AND(RMDF!EH119&gt;=0, RMDF!EH119&lt;=1-SUM(RMDF!Z119,RMDF!AG119,RMDF!AN119,RMDF!AU119,RMDF!BB119,RMDF!BI119,RMDF!BP119,RMDF!BW119,RMDF!CD119,RMDF!CK119,RMDF!CR119,RMDF!CY119,RMDF!DF119,RMDF!DM119,RMDF!DT119,RMDF!EA119), RMDF!EH119=ROUND(RMDF!EH119,4))</f>
        <v>1</v>
      </c>
      <c r="EF119" s="317">
        <f>RMDF!EF119</f>
        <v>0</v>
      </c>
      <c r="EG119" s="318" t="str">
        <f>IF(EF119=0,"",_xlfn.XLOOKUP(EF119,StatePicklist!$1:$1,StatePicklist!$3:$3,"NA",0))</f>
        <v/>
      </c>
      <c r="EH119" s="297" t="str">
        <f ca="1">IF(RMDF!EG119="", "", IF(ISNUMBER(MATCH(RMDF!EG119, INDIRECT(EG119), 0)), "OK", "Invalid"))</f>
        <v/>
      </c>
      <c r="EI119" s="281"/>
      <c r="EJ119" s="281"/>
      <c r="EK119" s="281"/>
      <c r="EL119" s="281" t="b">
        <f>AND(RMDF!EO119&gt;=0, RMDF!EO119&lt;=1-SUM(RMDF!Z119,RMDF!AG119,RMDF!AN119,RMDF!AU119,RMDF!BB119,RMDF!BI119,RMDF!BP119,RMDF!BW119,RMDF!CD119,RMDF!CK119,RMDF!CR119,RMDF!CY119,RMDF!DF119,RMDF!DM119,RMDF!DT119,RMDF!EA119,RMDF!EH119), RMDF!EO119=ROUND(RMDF!EO119,4))</f>
        <v>1</v>
      </c>
      <c r="EM119" s="317">
        <f>RMDF!EM119</f>
        <v>0</v>
      </c>
      <c r="EN119" s="318" t="str">
        <f>IF(EM119=0,"",_xlfn.XLOOKUP(EM119,StatePicklist!$1:$1,StatePicklist!$3:$3,"NA",0))</f>
        <v/>
      </c>
      <c r="EO119" s="297" t="str">
        <f ca="1">IF(RMDF!EN119="", "", IF(ISNUMBER(MATCH(RMDF!EN119, INDIRECT(EN119), 0)), "OK", "Invalid"))</f>
        <v/>
      </c>
      <c r="EP119" s="281"/>
      <c r="EQ119" s="281"/>
      <c r="ER119" s="281"/>
      <c r="ES119" s="281" t="b">
        <f>AND(RMDF!EV119&gt;=0, RMDF!EV119&lt;=1-SUM(RMDF!Z119,RMDF!AG119,RMDF!AN119,RMDF!AU119,RMDF!BB119,RMDF!BI119,RMDF!BP119,RMDF!BW119,RMDF!CD119,RMDF!CK119,RMDF!CR119,RMDF!CY119,RMDF!DF119,RMDF!DM119,RMDF!DT119,RMDF!EA119,RMDF!EH119,RMDF!EO119), RMDF!EV119=ROUND(RMDF!EV119,4))</f>
        <v>1</v>
      </c>
      <c r="ET119" s="317">
        <f>RMDF!ET119</f>
        <v>0</v>
      </c>
      <c r="EU119" s="318" t="str">
        <f>IF(ET119=0,"",_xlfn.XLOOKUP(ET119,StatePicklist!$1:$1,StatePicklist!$3:$3,"NA",0))</f>
        <v/>
      </c>
      <c r="EV119" s="297" t="str">
        <f ca="1">IF(RMDF!EU119="", "", IF(ISNUMBER(MATCH(RMDF!EU119, INDIRECT(EU119), 0)), "OK", "Invalid"))</f>
        <v/>
      </c>
      <c r="EW119" s="281"/>
      <c r="EX119" s="281"/>
      <c r="EY119" s="281"/>
      <c r="EZ119" s="281" t="b">
        <f>AND(RMDF!FC119&gt;=0, RMDF!FC119&lt;=1-SUM(RMDF!Z119,RMDF!AG119,RMDF!AN119,RMDF!AU119,RMDF!BB119,RMDF!BI119,RMDF!BP119,RMDF!BW119,RMDF!CD119,RMDF!CK119,RMDF!CR119,RMDF!CY119,RMDF!DF119,RMDF!DM119,RMDF!DT119,RMDF!EA119,RMDF!EH119,RMDF!EO119,RMDF!EV119), RMDF!FC119=ROUND(RMDF!FC119,4))</f>
        <v>1</v>
      </c>
      <c r="FA119" s="317">
        <f>RMDF!FA119</f>
        <v>0</v>
      </c>
      <c r="FB119" s="318" t="str">
        <f>IF(FA119=0,"",_xlfn.XLOOKUP(FA119,StatePicklist!$1:$1,StatePicklist!$3:$3,"NA",0))</f>
        <v/>
      </c>
      <c r="FC119" s="297" t="str">
        <f ca="1">IF(RMDF!FB119="", "", IF(ISNUMBER(MATCH(RMDF!FB119, INDIRECT(FB119), 0)), "OK", "Invalid"))</f>
        <v/>
      </c>
    </row>
    <row r="120" spans="1:159" s="205" customFormat="1" ht="39.9" customHeight="1" x14ac:dyDescent="0.25">
      <c r="A120" s="206"/>
      <c r="B120" s="196"/>
      <c r="C120" s="197"/>
      <c r="D120" s="198"/>
      <c r="E120" s="199"/>
      <c r="F120" s="200"/>
      <c r="G120" s="201"/>
      <c r="H120" s="292"/>
      <c r="I120" s="305">
        <f>RMDF!I120</f>
        <v>0</v>
      </c>
      <c r="J120" s="305" t="str">
        <f>IF(I120=ProductCode!$B$30,"PDReclPost",IF(OR(I120=ProductCode!$C$30,I120=ProductCode!$E$30,I120=ProductCode!$G$30),"PDPreCon",IF(OR(I120=ProductCode!$D$30,I120=ProductCode!$F$30),"PDNotReclPost","")))</f>
        <v/>
      </c>
      <c r="K120" s="305" t="str">
        <f t="shared" si="12"/>
        <v/>
      </c>
      <c r="L120" s="289"/>
      <c r="M120" s="305" t="str">
        <f t="shared" si="12"/>
        <v/>
      </c>
      <c r="N120" s="289" t="b">
        <f>AND(RMDF!N120&gt;=0, RMDF!N120&lt;=1-RMDF!L120, RMDF!N120=ROUND(RMDF!N120,4))</f>
        <v>1</v>
      </c>
      <c r="O120" s="286" t="str">
        <f>IF(P120="","",IF(I120="","",IF(LEFT(I120,13)="Reclaimed pos",RawMaterialCode!$E$569,RawMaterialCode!$E$568)))</f>
        <v>Reclaimed pre-consumer mixed fibers (RM0578)</v>
      </c>
      <c r="P120" s="295">
        <f t="shared" si="13"/>
        <v>1</v>
      </c>
      <c r="Q120" s="202"/>
      <c r="R120" s="203"/>
      <c r="S120" s="204" t="str">
        <f t="shared" si="14"/>
        <v/>
      </c>
      <c r="T120" s="281"/>
      <c r="U120" s="281"/>
      <c r="V120" s="281"/>
      <c r="W120" s="281"/>
      <c r="X120" s="317">
        <f>RMDF!X120</f>
        <v>0</v>
      </c>
      <c r="Y120" s="318" t="str">
        <f>IF(X120=0,"",_xlfn.XLOOKUP(X120,StatePicklist!$1:$1,StatePicklist!$3:$3,"NA",0))</f>
        <v/>
      </c>
      <c r="Z120" s="297" t="str">
        <f ca="1">IF(RMDF!Y120="", "", IF(ISNUMBER(MATCH(RMDF!Y120, INDIRECT(Y120), 0)), "OK", "Invalid"))</f>
        <v/>
      </c>
      <c r="AA120" s="281"/>
      <c r="AB120" s="281"/>
      <c r="AC120" s="281"/>
      <c r="AD120" s="281" t="b">
        <f>AND(RMDF!AG120&gt;=0, RMDF!AG120&lt;=1-RMDF!Z120, RMDF!AG120=ROUND(RMDF!AG120,4))</f>
        <v>1</v>
      </c>
      <c r="AE120" s="317">
        <f>RMDF!AE120</f>
        <v>0</v>
      </c>
      <c r="AF120" s="318" t="str">
        <f>IF(AE120=0,"",_xlfn.XLOOKUP(AE120,StatePicklist!$1:$1,StatePicklist!$3:$3,"NA",0))</f>
        <v/>
      </c>
      <c r="AG120" s="297" t="str">
        <f ca="1">IF(RMDF!AF120="", "", IF(ISNUMBER(MATCH(RMDF!AF120, INDIRECT(AF120), 0)), "OK", "Invalid"))</f>
        <v/>
      </c>
      <c r="AH120" s="281"/>
      <c r="AI120" s="281"/>
      <c r="AJ120" s="281"/>
      <c r="AK120" s="281" t="b">
        <f>AND(RMDF!AN120&gt;=0, RMDF!AN120&lt;=1-SUM(RMDF!Z120,RMDF!AG120), RMDF!AN120=ROUND(RMDF!AN120,4))</f>
        <v>1</v>
      </c>
      <c r="AL120" s="317">
        <f>RMDF!AL120</f>
        <v>0</v>
      </c>
      <c r="AM120" s="318" t="str">
        <f>IF(AL120=0,"",_xlfn.XLOOKUP(AL120,StatePicklist!$1:$1,StatePicklist!$3:$3,"NA",0))</f>
        <v/>
      </c>
      <c r="AN120" s="297" t="str">
        <f ca="1">IF(RMDF!AM120="", "", IF(ISNUMBER(MATCH(RMDF!AM120, INDIRECT(AM120), 0)), "OK", "Invalid"))</f>
        <v/>
      </c>
      <c r="AO120" s="281"/>
      <c r="AP120" s="281"/>
      <c r="AQ120" s="281"/>
      <c r="AR120" s="281" t="b">
        <f>AND(RMDF!AU120&gt;=0, RMDF!AU120&lt;=1-SUM(RMDF!Z120,RMDF!AG120,RMDF!AN120), RMDF!AU120=ROUND(RMDF!AU120,4))</f>
        <v>1</v>
      </c>
      <c r="AS120" s="317">
        <f>RMDF!AS120</f>
        <v>0</v>
      </c>
      <c r="AT120" s="318" t="str">
        <f>IF(AS120=0,"",_xlfn.XLOOKUP(AS120,StatePicklist!$1:$1,StatePicklist!$3:$3,"NA",0))</f>
        <v/>
      </c>
      <c r="AU120" s="297" t="str">
        <f ca="1">IF(RMDF!AT120="", "", IF(ISNUMBER(MATCH(RMDF!AT120, INDIRECT(AT120), 0)), "OK", "Invalid"))</f>
        <v/>
      </c>
      <c r="AV120" s="281"/>
      <c r="AW120" s="281"/>
      <c r="AX120" s="281"/>
      <c r="AY120" s="281" t="b">
        <f>AND(RMDF!BB120&gt;=0, RMDF!BB120&lt;=1-SUM(RMDF!Z120,RMDF!AG120,RMDF!AN120,RMDF!AU120), RMDF!BB120=ROUND(RMDF!BB120,4))</f>
        <v>1</v>
      </c>
      <c r="AZ120" s="317">
        <f>RMDF!AZ120</f>
        <v>0</v>
      </c>
      <c r="BA120" s="318" t="str">
        <f>IF(AZ120=0,"",_xlfn.XLOOKUP(AZ120,StatePicklist!$1:$1,StatePicklist!$3:$3,"NA",0))</f>
        <v/>
      </c>
      <c r="BB120" s="297" t="str">
        <f ca="1">IF(RMDF!BA120="", "", IF(ISNUMBER(MATCH(RMDF!BA120, INDIRECT(BA120), 0)), "OK", "Invalid"))</f>
        <v/>
      </c>
      <c r="BC120" s="281"/>
      <c r="BD120" s="281"/>
      <c r="BE120" s="281"/>
      <c r="BF120" s="281" t="b">
        <f>AND(RMDF!BI120&gt;=0, RMDF!BI120&lt;=1-SUM(RMDF!Z120,RMDF!AG120,RMDF!AN120,RMDF!AU120,RMDF!BB120), RMDF!BI120=ROUND(RMDF!BI120,4))</f>
        <v>1</v>
      </c>
      <c r="BG120" s="317">
        <f>RMDF!BG120</f>
        <v>0</v>
      </c>
      <c r="BH120" s="318" t="str">
        <f>IF(BG120=0,"",_xlfn.XLOOKUP(BG120,StatePicklist!$1:$1,StatePicklist!$3:$3,"NA",0))</f>
        <v/>
      </c>
      <c r="BI120" s="297" t="str">
        <f ca="1">IF(RMDF!BH120="", "", IF(ISNUMBER(MATCH(RMDF!BH120, INDIRECT(BH120), 0)), "OK", "Invalid"))</f>
        <v/>
      </c>
      <c r="BJ120" s="281"/>
      <c r="BK120" s="281"/>
      <c r="BL120" s="281"/>
      <c r="BM120" s="281" t="b">
        <f>AND(RMDF!BP120&gt;=0, RMDF!BP120&lt;=1-SUM(RMDF!Z120,RMDF!AG120,RMDF!AN120,RMDF!AU120,RMDF!BB120,RMDF!BI120), RMDF!BP120=ROUND(RMDF!BP120,4))</f>
        <v>1</v>
      </c>
      <c r="BN120" s="317">
        <f>RMDF!BN120</f>
        <v>0</v>
      </c>
      <c r="BO120" s="318" t="str">
        <f>IF(BN120=0,"",_xlfn.XLOOKUP(BN120,StatePicklist!$1:$1,StatePicklist!$3:$3,"NA",0))</f>
        <v/>
      </c>
      <c r="BP120" s="297" t="str">
        <f ca="1">IF(RMDF!BO120="", "", IF(ISNUMBER(MATCH(RMDF!BO120, INDIRECT(BO120), 0)), "OK", "Invalid"))</f>
        <v/>
      </c>
      <c r="BQ120" s="281"/>
      <c r="BR120" s="281"/>
      <c r="BS120" s="281"/>
      <c r="BT120" s="281" t="b">
        <f>AND(RMDF!BW120&gt;=0, RMDF!BW120&lt;=1-SUM(RMDF!Z120,RMDF!AG120,RMDF!AN120,RMDF!AU120,RMDF!BB120,RMDF!BI120,RMDF!BP120), RMDF!BW120=ROUND(RMDF!BW120,4))</f>
        <v>1</v>
      </c>
      <c r="BU120" s="317">
        <f>RMDF!BU120</f>
        <v>0</v>
      </c>
      <c r="BV120" s="318" t="str">
        <f>IF(BU120=0,"",_xlfn.XLOOKUP(BU120,StatePicklist!$1:$1,StatePicklist!$3:$3,"NA",0))</f>
        <v/>
      </c>
      <c r="BW120" s="297" t="str">
        <f ca="1">IF(RMDF!BV120="", "", IF(ISNUMBER(MATCH(RMDF!BV120, INDIRECT(BV120), 0)), "OK", "Invalid"))</f>
        <v/>
      </c>
      <c r="BX120" s="281"/>
      <c r="BY120" s="281"/>
      <c r="BZ120" s="281"/>
      <c r="CA120" s="281" t="b">
        <f>AND(RMDF!CD120&gt;=0, RMDF!CD120&lt;=1-SUM(RMDF!Z120,RMDF!AG120,RMDF!AN120,RMDF!AU120,RMDF!BB120,RMDF!BI120,RMDF!BP120,RMDF!BW120), RMDF!CD120=ROUND(RMDF!CD120,4))</f>
        <v>1</v>
      </c>
      <c r="CB120" s="317">
        <f>RMDF!CB120</f>
        <v>0</v>
      </c>
      <c r="CC120" s="318" t="str">
        <f>IF(CB120=0,"",_xlfn.XLOOKUP(CB120,StatePicklist!$1:$1,StatePicklist!$3:$3,"NA",0))</f>
        <v/>
      </c>
      <c r="CD120" s="297" t="str">
        <f ca="1">IF(RMDF!CC120="", "", IF(ISNUMBER(MATCH(RMDF!CC120, INDIRECT(CC120), 0)), "OK", "Invalid"))</f>
        <v/>
      </c>
      <c r="CE120" s="281"/>
      <c r="CF120" s="281"/>
      <c r="CG120" s="281"/>
      <c r="CH120" s="281" t="b">
        <f>AND(RMDF!CK120&gt;=0, RMDF!CK120&lt;=1-SUM(RMDF!Z120,RMDF!AG120,RMDF!AN120,RMDF!AU120,RMDF!BB120,RMDF!BI120,RMDF!BP120,RMDF!BW120,RMDF!CD120), RMDF!CK120=ROUND(RMDF!CK120,4))</f>
        <v>1</v>
      </c>
      <c r="CI120" s="317">
        <f>RMDF!CI120</f>
        <v>0</v>
      </c>
      <c r="CJ120" s="318" t="str">
        <f>IF(CI120=0,"",_xlfn.XLOOKUP(CI120,StatePicklist!$1:$1,StatePicklist!$3:$3,"NA",0))</f>
        <v/>
      </c>
      <c r="CK120" s="297" t="str">
        <f ca="1">IF(RMDF!CJ120="", "", IF(ISNUMBER(MATCH(RMDF!CJ120, INDIRECT(CJ120), 0)), "OK", "Invalid"))</f>
        <v/>
      </c>
      <c r="CL120" s="281"/>
      <c r="CM120" s="281"/>
      <c r="CN120" s="281"/>
      <c r="CO120" s="281" t="b">
        <f>AND(RMDF!CR120&gt;=0, RMDF!CR120&lt;=1-SUM(RMDF!Z120,RMDF!AG120,RMDF!AN120,RMDF!AU120,RMDF!BB120,RMDF!BI120,RMDF!BP120,RMDF!BW120,RMDF!CD120,RMDF!CK120), RMDF!CR120=ROUND(RMDF!CR120,4))</f>
        <v>1</v>
      </c>
      <c r="CP120" s="317">
        <f>RMDF!CP120</f>
        <v>0</v>
      </c>
      <c r="CQ120" s="318" t="str">
        <f>IF(CP120=0,"",_xlfn.XLOOKUP(CP120,StatePicklist!$1:$1,StatePicklist!$3:$3,"NA",0))</f>
        <v/>
      </c>
      <c r="CR120" s="297" t="str">
        <f ca="1">IF(RMDF!CQ120="", "", IF(ISNUMBER(MATCH(RMDF!CQ120, INDIRECT(CQ120), 0)), "OK", "Invalid"))</f>
        <v/>
      </c>
      <c r="CS120" s="281"/>
      <c r="CT120" s="281"/>
      <c r="CU120" s="281"/>
      <c r="CV120" s="281" t="b">
        <f>AND(RMDF!CY120&gt;=0, RMDF!CY120&lt;=1-SUM(RMDF!Z120,RMDF!AG120,RMDF!AN120,RMDF!AU120,RMDF!BB120,RMDF!BI120,RMDF!BP120,RMDF!BW120,RMDF!CD120,RMDF!CK120,RMDF!CR120), RMDF!CY120=ROUND(RMDF!CY120,4))</f>
        <v>1</v>
      </c>
      <c r="CW120" s="317">
        <f>RMDF!CW120</f>
        <v>0</v>
      </c>
      <c r="CX120" s="318" t="str">
        <f>IF(CW120=0,"",_xlfn.XLOOKUP(CW120,StatePicklist!$1:$1,StatePicklist!$3:$3,"NA",0))</f>
        <v/>
      </c>
      <c r="CY120" s="297" t="str">
        <f ca="1">IF(RMDF!CX120="", "", IF(ISNUMBER(MATCH(RMDF!CX120, INDIRECT(CX120), 0)), "OK", "Invalid"))</f>
        <v/>
      </c>
      <c r="CZ120" s="281"/>
      <c r="DA120" s="281"/>
      <c r="DB120" s="281"/>
      <c r="DC120" s="281" t="b">
        <f>AND(RMDF!DF120&gt;=0, RMDF!DF120&lt;=1-SUM(RMDF!Z120,RMDF!AG120,RMDF!AN120,RMDF!AU120,RMDF!BB120,RMDF!BI120,RMDF!BP120,RMDF!BW120,RMDF!CD120,RMDF!CK120,RMDF!CR120,RMDF!CY120), RMDF!DF120=ROUND(RMDF!DF120,4))</f>
        <v>1</v>
      </c>
      <c r="DD120" s="317">
        <f>RMDF!DD120</f>
        <v>0</v>
      </c>
      <c r="DE120" s="318" t="str">
        <f>IF(DD120=0,"",_xlfn.XLOOKUP(DD120,StatePicklist!$1:$1,StatePicklist!$3:$3,"NA",0))</f>
        <v/>
      </c>
      <c r="DF120" s="297" t="str">
        <f ca="1">IF(RMDF!DE120="", "", IF(ISNUMBER(MATCH(RMDF!DE120, INDIRECT(DE120), 0)), "OK", "Invalid"))</f>
        <v/>
      </c>
      <c r="DG120" s="281"/>
      <c r="DH120" s="281"/>
      <c r="DI120" s="281"/>
      <c r="DJ120" s="281" t="b">
        <f>AND(RMDF!DM120&gt;=0, RMDF!DM120&lt;=1-SUM(RMDF!Z120,RMDF!AG120,RMDF!AN120,RMDF!AU120,RMDF!BB120,RMDF!BI120,RMDF!BP120,RMDF!BW120,RMDF!CD120,RMDF!CK120,RMDF!CR120,RMDF!CY120,RMDF!DF120), RMDF!DM120=ROUND(RMDF!DM120,4))</f>
        <v>1</v>
      </c>
      <c r="DK120" s="317">
        <f>RMDF!DK120</f>
        <v>0</v>
      </c>
      <c r="DL120" s="318" t="str">
        <f>IF(DK120=0,"",_xlfn.XLOOKUP(DK120,StatePicklist!$1:$1,StatePicklist!$3:$3,"NA",0))</f>
        <v/>
      </c>
      <c r="DM120" s="297" t="str">
        <f ca="1">IF(RMDF!DL120="", "", IF(ISNUMBER(MATCH(RMDF!DL120, INDIRECT(DL120), 0)), "OK", "Invalid"))</f>
        <v/>
      </c>
      <c r="DN120" s="281"/>
      <c r="DO120" s="281"/>
      <c r="DP120" s="281"/>
      <c r="DQ120" s="281" t="b">
        <f>AND(RMDF!DT120&gt;=0, RMDF!DT120&lt;=1-SUM(RMDF!Z120,RMDF!AG120,RMDF!AN120,RMDF!AU120,RMDF!BB120,RMDF!BI120,RMDF!BP120,RMDF!BW120,RMDF!CD120,RMDF!CK120,RMDF!CR120,RMDF!CY120,RMDF!DF120,RMDF!DM120), RMDF!DT120=ROUND(RMDF!DT120,4))</f>
        <v>1</v>
      </c>
      <c r="DR120" s="317">
        <f>RMDF!DR120</f>
        <v>0</v>
      </c>
      <c r="DS120" s="318" t="str">
        <f>IF(DR120=0,"",_xlfn.XLOOKUP(DR120,StatePicklist!$1:$1,StatePicklist!$3:$3,"NA",0))</f>
        <v/>
      </c>
      <c r="DT120" s="297" t="str">
        <f ca="1">IF(RMDF!DS120="", "", IF(ISNUMBER(MATCH(RMDF!DS120, INDIRECT(DS120), 0)), "OK", "Invalid"))</f>
        <v/>
      </c>
      <c r="DU120" s="281"/>
      <c r="DV120" s="281"/>
      <c r="DW120" s="281"/>
      <c r="DX120" s="281" t="b">
        <f>AND(RMDF!EA120&gt;=0, RMDF!EA120&lt;=1-SUM(RMDF!Z120,RMDF!AG120,RMDF!AN120,RMDF!AU120,RMDF!BB120,RMDF!BI120,RMDF!BP120,RMDF!BW120,RMDF!CD120,RMDF!CK120,RMDF!CR120,RMDF!CY120,RMDF!DF120,RMDF!DM120,RMDF!DT120), RMDF!EA120=ROUND(RMDF!EA120,4))</f>
        <v>1</v>
      </c>
      <c r="DY120" s="317">
        <f>RMDF!DY120</f>
        <v>0</v>
      </c>
      <c r="DZ120" s="318" t="str">
        <f>IF(DY120=0,"",_xlfn.XLOOKUP(DY120,StatePicklist!$1:$1,StatePicklist!$3:$3,"NA",0))</f>
        <v/>
      </c>
      <c r="EA120" s="297" t="str">
        <f ca="1">IF(RMDF!DZ120="", "", IF(ISNUMBER(MATCH(RMDF!DZ120, INDIRECT(DZ120), 0)), "OK", "Invalid"))</f>
        <v/>
      </c>
      <c r="EB120" s="281"/>
      <c r="EC120" s="281"/>
      <c r="ED120" s="281"/>
      <c r="EE120" s="281" t="b">
        <f>AND(RMDF!EH120&gt;=0, RMDF!EH120&lt;=1-SUM(RMDF!Z120,RMDF!AG120,RMDF!AN120,RMDF!AU120,RMDF!BB120,RMDF!BI120,RMDF!BP120,RMDF!BW120,RMDF!CD120,RMDF!CK120,RMDF!CR120,RMDF!CY120,RMDF!DF120,RMDF!DM120,RMDF!DT120,RMDF!EA120), RMDF!EH120=ROUND(RMDF!EH120,4))</f>
        <v>1</v>
      </c>
      <c r="EF120" s="317">
        <f>RMDF!EF120</f>
        <v>0</v>
      </c>
      <c r="EG120" s="318" t="str">
        <f>IF(EF120=0,"",_xlfn.XLOOKUP(EF120,StatePicklist!$1:$1,StatePicklist!$3:$3,"NA",0))</f>
        <v/>
      </c>
      <c r="EH120" s="297" t="str">
        <f ca="1">IF(RMDF!EG120="", "", IF(ISNUMBER(MATCH(RMDF!EG120, INDIRECT(EG120), 0)), "OK", "Invalid"))</f>
        <v/>
      </c>
      <c r="EI120" s="281"/>
      <c r="EJ120" s="281"/>
      <c r="EK120" s="281"/>
      <c r="EL120" s="281" t="b">
        <f>AND(RMDF!EO120&gt;=0, RMDF!EO120&lt;=1-SUM(RMDF!Z120,RMDF!AG120,RMDF!AN120,RMDF!AU120,RMDF!BB120,RMDF!BI120,RMDF!BP120,RMDF!BW120,RMDF!CD120,RMDF!CK120,RMDF!CR120,RMDF!CY120,RMDF!DF120,RMDF!DM120,RMDF!DT120,RMDF!EA120,RMDF!EH120), RMDF!EO120=ROUND(RMDF!EO120,4))</f>
        <v>1</v>
      </c>
      <c r="EM120" s="317">
        <f>RMDF!EM120</f>
        <v>0</v>
      </c>
      <c r="EN120" s="318" t="str">
        <f>IF(EM120=0,"",_xlfn.XLOOKUP(EM120,StatePicklist!$1:$1,StatePicklist!$3:$3,"NA",0))</f>
        <v/>
      </c>
      <c r="EO120" s="297" t="str">
        <f ca="1">IF(RMDF!EN120="", "", IF(ISNUMBER(MATCH(RMDF!EN120, INDIRECT(EN120), 0)), "OK", "Invalid"))</f>
        <v/>
      </c>
      <c r="EP120" s="281"/>
      <c r="EQ120" s="281"/>
      <c r="ER120" s="281"/>
      <c r="ES120" s="281" t="b">
        <f>AND(RMDF!EV120&gt;=0, RMDF!EV120&lt;=1-SUM(RMDF!Z120,RMDF!AG120,RMDF!AN120,RMDF!AU120,RMDF!BB120,RMDF!BI120,RMDF!BP120,RMDF!BW120,RMDF!CD120,RMDF!CK120,RMDF!CR120,RMDF!CY120,RMDF!DF120,RMDF!DM120,RMDF!DT120,RMDF!EA120,RMDF!EH120,RMDF!EO120), RMDF!EV120=ROUND(RMDF!EV120,4))</f>
        <v>1</v>
      </c>
      <c r="ET120" s="317">
        <f>RMDF!ET120</f>
        <v>0</v>
      </c>
      <c r="EU120" s="318" t="str">
        <f>IF(ET120=0,"",_xlfn.XLOOKUP(ET120,StatePicklist!$1:$1,StatePicklist!$3:$3,"NA",0))</f>
        <v/>
      </c>
      <c r="EV120" s="297" t="str">
        <f ca="1">IF(RMDF!EU120="", "", IF(ISNUMBER(MATCH(RMDF!EU120, INDIRECT(EU120), 0)), "OK", "Invalid"))</f>
        <v/>
      </c>
      <c r="EW120" s="281"/>
      <c r="EX120" s="281"/>
      <c r="EY120" s="281"/>
      <c r="EZ120" s="281" t="b">
        <f>AND(RMDF!FC120&gt;=0, RMDF!FC120&lt;=1-SUM(RMDF!Z120,RMDF!AG120,RMDF!AN120,RMDF!AU120,RMDF!BB120,RMDF!BI120,RMDF!BP120,RMDF!BW120,RMDF!CD120,RMDF!CK120,RMDF!CR120,RMDF!CY120,RMDF!DF120,RMDF!DM120,RMDF!DT120,RMDF!EA120,RMDF!EH120,RMDF!EO120,RMDF!EV120), RMDF!FC120=ROUND(RMDF!FC120,4))</f>
        <v>1</v>
      </c>
      <c r="FA120" s="317">
        <f>RMDF!FA120</f>
        <v>0</v>
      </c>
      <c r="FB120" s="318" t="str">
        <f>IF(FA120=0,"",_xlfn.XLOOKUP(FA120,StatePicklist!$1:$1,StatePicklist!$3:$3,"NA",0))</f>
        <v/>
      </c>
      <c r="FC120" s="297" t="str">
        <f ca="1">IF(RMDF!FB120="", "", IF(ISNUMBER(MATCH(RMDF!FB120, INDIRECT(FB120), 0)), "OK", "Invalid"))</f>
        <v/>
      </c>
    </row>
    <row r="121" spans="1:159" s="205" customFormat="1" ht="39.9" customHeight="1" x14ac:dyDescent="0.25">
      <c r="A121" s="206"/>
      <c r="B121" s="196"/>
      <c r="C121" s="197"/>
      <c r="D121" s="198"/>
      <c r="E121" s="199"/>
      <c r="F121" s="200"/>
      <c r="G121" s="201"/>
      <c r="H121" s="292"/>
      <c r="I121" s="305">
        <f>RMDF!I121</f>
        <v>0</v>
      </c>
      <c r="J121" s="305" t="str">
        <f>IF(I121=ProductCode!$B$30,"PDReclPost",IF(OR(I121=ProductCode!$C$30,I121=ProductCode!$E$30,I121=ProductCode!$G$30),"PDPreCon",IF(OR(I121=ProductCode!$D$30,I121=ProductCode!$F$30),"PDNotReclPost","")))</f>
        <v/>
      </c>
      <c r="K121" s="305" t="str">
        <f t="shared" si="12"/>
        <v/>
      </c>
      <c r="L121" s="289"/>
      <c r="M121" s="305" t="str">
        <f t="shared" si="12"/>
        <v/>
      </c>
      <c r="N121" s="289" t="b">
        <f>AND(RMDF!N121&gt;=0, RMDF!N121&lt;=1-RMDF!L121, RMDF!N121=ROUND(RMDF!N121,4))</f>
        <v>1</v>
      </c>
      <c r="O121" s="286" t="str">
        <f>IF(P121="","",IF(I121="","",IF(LEFT(I121,13)="Reclaimed pos",RawMaterialCode!$E$569,RawMaterialCode!$E$568)))</f>
        <v>Reclaimed pre-consumer mixed fibers (RM0578)</v>
      </c>
      <c r="P121" s="295">
        <f t="shared" si="13"/>
        <v>1</v>
      </c>
      <c r="Q121" s="202"/>
      <c r="R121" s="203"/>
      <c r="S121" s="204" t="str">
        <f t="shared" si="14"/>
        <v/>
      </c>
      <c r="T121" s="281"/>
      <c r="U121" s="281"/>
      <c r="V121" s="281"/>
      <c r="W121" s="281"/>
      <c r="X121" s="317">
        <f>RMDF!X121</f>
        <v>0</v>
      </c>
      <c r="Y121" s="318" t="str">
        <f>IF(X121=0,"",_xlfn.XLOOKUP(X121,StatePicklist!$1:$1,StatePicklist!$3:$3,"NA",0))</f>
        <v/>
      </c>
      <c r="Z121" s="297" t="str">
        <f ca="1">IF(RMDF!Y121="", "", IF(ISNUMBER(MATCH(RMDF!Y121, INDIRECT(Y121), 0)), "OK", "Invalid"))</f>
        <v/>
      </c>
      <c r="AA121" s="281"/>
      <c r="AB121" s="281"/>
      <c r="AC121" s="281"/>
      <c r="AD121" s="281" t="b">
        <f>AND(RMDF!AG121&gt;=0, RMDF!AG121&lt;=1-RMDF!Z121, RMDF!AG121=ROUND(RMDF!AG121,4))</f>
        <v>1</v>
      </c>
      <c r="AE121" s="317">
        <f>RMDF!AE121</f>
        <v>0</v>
      </c>
      <c r="AF121" s="318" t="str">
        <f>IF(AE121=0,"",_xlfn.XLOOKUP(AE121,StatePicklist!$1:$1,StatePicklist!$3:$3,"NA",0))</f>
        <v/>
      </c>
      <c r="AG121" s="297" t="str">
        <f ca="1">IF(RMDF!AF121="", "", IF(ISNUMBER(MATCH(RMDF!AF121, INDIRECT(AF121), 0)), "OK", "Invalid"))</f>
        <v/>
      </c>
      <c r="AH121" s="281"/>
      <c r="AI121" s="281"/>
      <c r="AJ121" s="281"/>
      <c r="AK121" s="281" t="b">
        <f>AND(RMDF!AN121&gt;=0, RMDF!AN121&lt;=1-SUM(RMDF!Z121,RMDF!AG121), RMDF!AN121=ROUND(RMDF!AN121,4))</f>
        <v>1</v>
      </c>
      <c r="AL121" s="317">
        <f>RMDF!AL121</f>
        <v>0</v>
      </c>
      <c r="AM121" s="318" t="str">
        <f>IF(AL121=0,"",_xlfn.XLOOKUP(AL121,StatePicklist!$1:$1,StatePicklist!$3:$3,"NA",0))</f>
        <v/>
      </c>
      <c r="AN121" s="297" t="str">
        <f ca="1">IF(RMDF!AM121="", "", IF(ISNUMBER(MATCH(RMDF!AM121, INDIRECT(AM121), 0)), "OK", "Invalid"))</f>
        <v/>
      </c>
      <c r="AO121" s="281"/>
      <c r="AP121" s="281"/>
      <c r="AQ121" s="281"/>
      <c r="AR121" s="281" t="b">
        <f>AND(RMDF!AU121&gt;=0, RMDF!AU121&lt;=1-SUM(RMDF!Z121,RMDF!AG121,RMDF!AN121), RMDF!AU121=ROUND(RMDF!AU121,4))</f>
        <v>1</v>
      </c>
      <c r="AS121" s="317">
        <f>RMDF!AS121</f>
        <v>0</v>
      </c>
      <c r="AT121" s="318" t="str">
        <f>IF(AS121=0,"",_xlfn.XLOOKUP(AS121,StatePicklist!$1:$1,StatePicklist!$3:$3,"NA",0))</f>
        <v/>
      </c>
      <c r="AU121" s="297" t="str">
        <f ca="1">IF(RMDF!AT121="", "", IF(ISNUMBER(MATCH(RMDF!AT121, INDIRECT(AT121), 0)), "OK", "Invalid"))</f>
        <v/>
      </c>
      <c r="AV121" s="281"/>
      <c r="AW121" s="281"/>
      <c r="AX121" s="281"/>
      <c r="AY121" s="281" t="b">
        <f>AND(RMDF!BB121&gt;=0, RMDF!BB121&lt;=1-SUM(RMDF!Z121,RMDF!AG121,RMDF!AN121,RMDF!AU121), RMDF!BB121=ROUND(RMDF!BB121,4))</f>
        <v>1</v>
      </c>
      <c r="AZ121" s="317">
        <f>RMDF!AZ121</f>
        <v>0</v>
      </c>
      <c r="BA121" s="318" t="str">
        <f>IF(AZ121=0,"",_xlfn.XLOOKUP(AZ121,StatePicklist!$1:$1,StatePicklist!$3:$3,"NA",0))</f>
        <v/>
      </c>
      <c r="BB121" s="297" t="str">
        <f ca="1">IF(RMDF!BA121="", "", IF(ISNUMBER(MATCH(RMDF!BA121, INDIRECT(BA121), 0)), "OK", "Invalid"))</f>
        <v/>
      </c>
      <c r="BC121" s="281"/>
      <c r="BD121" s="281"/>
      <c r="BE121" s="281"/>
      <c r="BF121" s="281" t="b">
        <f>AND(RMDF!BI121&gt;=0, RMDF!BI121&lt;=1-SUM(RMDF!Z121,RMDF!AG121,RMDF!AN121,RMDF!AU121,RMDF!BB121), RMDF!BI121=ROUND(RMDF!BI121,4))</f>
        <v>1</v>
      </c>
      <c r="BG121" s="317">
        <f>RMDF!BG121</f>
        <v>0</v>
      </c>
      <c r="BH121" s="318" t="str">
        <f>IF(BG121=0,"",_xlfn.XLOOKUP(BG121,StatePicklist!$1:$1,StatePicklist!$3:$3,"NA",0))</f>
        <v/>
      </c>
      <c r="BI121" s="297" t="str">
        <f ca="1">IF(RMDF!BH121="", "", IF(ISNUMBER(MATCH(RMDF!BH121, INDIRECT(BH121), 0)), "OK", "Invalid"))</f>
        <v/>
      </c>
      <c r="BJ121" s="281"/>
      <c r="BK121" s="281"/>
      <c r="BL121" s="281"/>
      <c r="BM121" s="281" t="b">
        <f>AND(RMDF!BP121&gt;=0, RMDF!BP121&lt;=1-SUM(RMDF!Z121,RMDF!AG121,RMDF!AN121,RMDF!AU121,RMDF!BB121,RMDF!BI121), RMDF!BP121=ROUND(RMDF!BP121,4))</f>
        <v>1</v>
      </c>
      <c r="BN121" s="317">
        <f>RMDF!BN121</f>
        <v>0</v>
      </c>
      <c r="BO121" s="318" t="str">
        <f>IF(BN121=0,"",_xlfn.XLOOKUP(BN121,StatePicklist!$1:$1,StatePicklist!$3:$3,"NA",0))</f>
        <v/>
      </c>
      <c r="BP121" s="297" t="str">
        <f ca="1">IF(RMDF!BO121="", "", IF(ISNUMBER(MATCH(RMDF!BO121, INDIRECT(BO121), 0)), "OK", "Invalid"))</f>
        <v/>
      </c>
      <c r="BQ121" s="281"/>
      <c r="BR121" s="281"/>
      <c r="BS121" s="281"/>
      <c r="BT121" s="281" t="b">
        <f>AND(RMDF!BW121&gt;=0, RMDF!BW121&lt;=1-SUM(RMDF!Z121,RMDF!AG121,RMDF!AN121,RMDF!AU121,RMDF!BB121,RMDF!BI121,RMDF!BP121), RMDF!BW121=ROUND(RMDF!BW121,4))</f>
        <v>1</v>
      </c>
      <c r="BU121" s="317">
        <f>RMDF!BU121</f>
        <v>0</v>
      </c>
      <c r="BV121" s="318" t="str">
        <f>IF(BU121=0,"",_xlfn.XLOOKUP(BU121,StatePicklist!$1:$1,StatePicklist!$3:$3,"NA",0))</f>
        <v/>
      </c>
      <c r="BW121" s="297" t="str">
        <f ca="1">IF(RMDF!BV121="", "", IF(ISNUMBER(MATCH(RMDF!BV121, INDIRECT(BV121), 0)), "OK", "Invalid"))</f>
        <v/>
      </c>
      <c r="BX121" s="281"/>
      <c r="BY121" s="281"/>
      <c r="BZ121" s="281"/>
      <c r="CA121" s="281" t="b">
        <f>AND(RMDF!CD121&gt;=0, RMDF!CD121&lt;=1-SUM(RMDF!Z121,RMDF!AG121,RMDF!AN121,RMDF!AU121,RMDF!BB121,RMDF!BI121,RMDF!BP121,RMDF!BW121), RMDF!CD121=ROUND(RMDF!CD121,4))</f>
        <v>1</v>
      </c>
      <c r="CB121" s="317">
        <f>RMDF!CB121</f>
        <v>0</v>
      </c>
      <c r="CC121" s="318" t="str">
        <f>IF(CB121=0,"",_xlfn.XLOOKUP(CB121,StatePicklist!$1:$1,StatePicklist!$3:$3,"NA",0))</f>
        <v/>
      </c>
      <c r="CD121" s="297" t="str">
        <f ca="1">IF(RMDF!CC121="", "", IF(ISNUMBER(MATCH(RMDF!CC121, INDIRECT(CC121), 0)), "OK", "Invalid"))</f>
        <v/>
      </c>
      <c r="CE121" s="281"/>
      <c r="CF121" s="281"/>
      <c r="CG121" s="281"/>
      <c r="CH121" s="281" t="b">
        <f>AND(RMDF!CK121&gt;=0, RMDF!CK121&lt;=1-SUM(RMDF!Z121,RMDF!AG121,RMDF!AN121,RMDF!AU121,RMDF!BB121,RMDF!BI121,RMDF!BP121,RMDF!BW121,RMDF!CD121), RMDF!CK121=ROUND(RMDF!CK121,4))</f>
        <v>1</v>
      </c>
      <c r="CI121" s="317">
        <f>RMDF!CI121</f>
        <v>0</v>
      </c>
      <c r="CJ121" s="318" t="str">
        <f>IF(CI121=0,"",_xlfn.XLOOKUP(CI121,StatePicklist!$1:$1,StatePicklist!$3:$3,"NA",0))</f>
        <v/>
      </c>
      <c r="CK121" s="297" t="str">
        <f ca="1">IF(RMDF!CJ121="", "", IF(ISNUMBER(MATCH(RMDF!CJ121, INDIRECT(CJ121), 0)), "OK", "Invalid"))</f>
        <v/>
      </c>
      <c r="CL121" s="281"/>
      <c r="CM121" s="281"/>
      <c r="CN121" s="281"/>
      <c r="CO121" s="281" t="b">
        <f>AND(RMDF!CR121&gt;=0, RMDF!CR121&lt;=1-SUM(RMDF!Z121,RMDF!AG121,RMDF!AN121,RMDF!AU121,RMDF!BB121,RMDF!BI121,RMDF!BP121,RMDF!BW121,RMDF!CD121,RMDF!CK121), RMDF!CR121=ROUND(RMDF!CR121,4))</f>
        <v>1</v>
      </c>
      <c r="CP121" s="317">
        <f>RMDF!CP121</f>
        <v>0</v>
      </c>
      <c r="CQ121" s="318" t="str">
        <f>IF(CP121=0,"",_xlfn.XLOOKUP(CP121,StatePicklist!$1:$1,StatePicklist!$3:$3,"NA",0))</f>
        <v/>
      </c>
      <c r="CR121" s="297" t="str">
        <f ca="1">IF(RMDF!CQ121="", "", IF(ISNUMBER(MATCH(RMDF!CQ121, INDIRECT(CQ121), 0)), "OK", "Invalid"))</f>
        <v/>
      </c>
      <c r="CS121" s="281"/>
      <c r="CT121" s="281"/>
      <c r="CU121" s="281"/>
      <c r="CV121" s="281" t="b">
        <f>AND(RMDF!CY121&gt;=0, RMDF!CY121&lt;=1-SUM(RMDF!Z121,RMDF!AG121,RMDF!AN121,RMDF!AU121,RMDF!BB121,RMDF!BI121,RMDF!BP121,RMDF!BW121,RMDF!CD121,RMDF!CK121,RMDF!CR121), RMDF!CY121=ROUND(RMDF!CY121,4))</f>
        <v>1</v>
      </c>
      <c r="CW121" s="317">
        <f>RMDF!CW121</f>
        <v>0</v>
      </c>
      <c r="CX121" s="318" t="str">
        <f>IF(CW121=0,"",_xlfn.XLOOKUP(CW121,StatePicklist!$1:$1,StatePicklist!$3:$3,"NA",0))</f>
        <v/>
      </c>
      <c r="CY121" s="297" t="str">
        <f ca="1">IF(RMDF!CX121="", "", IF(ISNUMBER(MATCH(RMDF!CX121, INDIRECT(CX121), 0)), "OK", "Invalid"))</f>
        <v/>
      </c>
      <c r="CZ121" s="281"/>
      <c r="DA121" s="281"/>
      <c r="DB121" s="281"/>
      <c r="DC121" s="281" t="b">
        <f>AND(RMDF!DF121&gt;=0, RMDF!DF121&lt;=1-SUM(RMDF!Z121,RMDF!AG121,RMDF!AN121,RMDF!AU121,RMDF!BB121,RMDF!BI121,RMDF!BP121,RMDF!BW121,RMDF!CD121,RMDF!CK121,RMDF!CR121,RMDF!CY121), RMDF!DF121=ROUND(RMDF!DF121,4))</f>
        <v>1</v>
      </c>
      <c r="DD121" s="317">
        <f>RMDF!DD121</f>
        <v>0</v>
      </c>
      <c r="DE121" s="318" t="str">
        <f>IF(DD121=0,"",_xlfn.XLOOKUP(DD121,StatePicklist!$1:$1,StatePicklist!$3:$3,"NA",0))</f>
        <v/>
      </c>
      <c r="DF121" s="297" t="str">
        <f ca="1">IF(RMDF!DE121="", "", IF(ISNUMBER(MATCH(RMDF!DE121, INDIRECT(DE121), 0)), "OK", "Invalid"))</f>
        <v/>
      </c>
      <c r="DG121" s="281"/>
      <c r="DH121" s="281"/>
      <c r="DI121" s="281"/>
      <c r="DJ121" s="281" t="b">
        <f>AND(RMDF!DM121&gt;=0, RMDF!DM121&lt;=1-SUM(RMDF!Z121,RMDF!AG121,RMDF!AN121,RMDF!AU121,RMDF!BB121,RMDF!BI121,RMDF!BP121,RMDF!BW121,RMDF!CD121,RMDF!CK121,RMDF!CR121,RMDF!CY121,RMDF!DF121), RMDF!DM121=ROUND(RMDF!DM121,4))</f>
        <v>1</v>
      </c>
      <c r="DK121" s="317">
        <f>RMDF!DK121</f>
        <v>0</v>
      </c>
      <c r="DL121" s="318" t="str">
        <f>IF(DK121=0,"",_xlfn.XLOOKUP(DK121,StatePicklist!$1:$1,StatePicklist!$3:$3,"NA",0))</f>
        <v/>
      </c>
      <c r="DM121" s="297" t="str">
        <f ca="1">IF(RMDF!DL121="", "", IF(ISNUMBER(MATCH(RMDF!DL121, INDIRECT(DL121), 0)), "OK", "Invalid"))</f>
        <v/>
      </c>
      <c r="DN121" s="281"/>
      <c r="DO121" s="281"/>
      <c r="DP121" s="281"/>
      <c r="DQ121" s="281" t="b">
        <f>AND(RMDF!DT121&gt;=0, RMDF!DT121&lt;=1-SUM(RMDF!Z121,RMDF!AG121,RMDF!AN121,RMDF!AU121,RMDF!BB121,RMDF!BI121,RMDF!BP121,RMDF!BW121,RMDF!CD121,RMDF!CK121,RMDF!CR121,RMDF!CY121,RMDF!DF121,RMDF!DM121), RMDF!DT121=ROUND(RMDF!DT121,4))</f>
        <v>1</v>
      </c>
      <c r="DR121" s="317">
        <f>RMDF!DR121</f>
        <v>0</v>
      </c>
      <c r="DS121" s="318" t="str">
        <f>IF(DR121=0,"",_xlfn.XLOOKUP(DR121,StatePicklist!$1:$1,StatePicklist!$3:$3,"NA",0))</f>
        <v/>
      </c>
      <c r="DT121" s="297" t="str">
        <f ca="1">IF(RMDF!DS121="", "", IF(ISNUMBER(MATCH(RMDF!DS121, INDIRECT(DS121), 0)), "OK", "Invalid"))</f>
        <v/>
      </c>
      <c r="DU121" s="281"/>
      <c r="DV121" s="281"/>
      <c r="DW121" s="281"/>
      <c r="DX121" s="281" t="b">
        <f>AND(RMDF!EA121&gt;=0, RMDF!EA121&lt;=1-SUM(RMDF!Z121,RMDF!AG121,RMDF!AN121,RMDF!AU121,RMDF!BB121,RMDF!BI121,RMDF!BP121,RMDF!BW121,RMDF!CD121,RMDF!CK121,RMDF!CR121,RMDF!CY121,RMDF!DF121,RMDF!DM121,RMDF!DT121), RMDF!EA121=ROUND(RMDF!EA121,4))</f>
        <v>1</v>
      </c>
      <c r="DY121" s="317">
        <f>RMDF!DY121</f>
        <v>0</v>
      </c>
      <c r="DZ121" s="318" t="str">
        <f>IF(DY121=0,"",_xlfn.XLOOKUP(DY121,StatePicklist!$1:$1,StatePicklist!$3:$3,"NA",0))</f>
        <v/>
      </c>
      <c r="EA121" s="297" t="str">
        <f ca="1">IF(RMDF!DZ121="", "", IF(ISNUMBER(MATCH(RMDF!DZ121, INDIRECT(DZ121), 0)), "OK", "Invalid"))</f>
        <v/>
      </c>
      <c r="EB121" s="281"/>
      <c r="EC121" s="281"/>
      <c r="ED121" s="281"/>
      <c r="EE121" s="281" t="b">
        <f>AND(RMDF!EH121&gt;=0, RMDF!EH121&lt;=1-SUM(RMDF!Z121,RMDF!AG121,RMDF!AN121,RMDF!AU121,RMDF!BB121,RMDF!BI121,RMDF!BP121,RMDF!BW121,RMDF!CD121,RMDF!CK121,RMDF!CR121,RMDF!CY121,RMDF!DF121,RMDF!DM121,RMDF!DT121,RMDF!EA121), RMDF!EH121=ROUND(RMDF!EH121,4))</f>
        <v>1</v>
      </c>
      <c r="EF121" s="317">
        <f>RMDF!EF121</f>
        <v>0</v>
      </c>
      <c r="EG121" s="318" t="str">
        <f>IF(EF121=0,"",_xlfn.XLOOKUP(EF121,StatePicklist!$1:$1,StatePicklist!$3:$3,"NA",0))</f>
        <v/>
      </c>
      <c r="EH121" s="297" t="str">
        <f ca="1">IF(RMDF!EG121="", "", IF(ISNUMBER(MATCH(RMDF!EG121, INDIRECT(EG121), 0)), "OK", "Invalid"))</f>
        <v/>
      </c>
      <c r="EI121" s="281"/>
      <c r="EJ121" s="281"/>
      <c r="EK121" s="281"/>
      <c r="EL121" s="281" t="b">
        <f>AND(RMDF!EO121&gt;=0, RMDF!EO121&lt;=1-SUM(RMDF!Z121,RMDF!AG121,RMDF!AN121,RMDF!AU121,RMDF!BB121,RMDF!BI121,RMDF!BP121,RMDF!BW121,RMDF!CD121,RMDF!CK121,RMDF!CR121,RMDF!CY121,RMDF!DF121,RMDF!DM121,RMDF!DT121,RMDF!EA121,RMDF!EH121), RMDF!EO121=ROUND(RMDF!EO121,4))</f>
        <v>1</v>
      </c>
      <c r="EM121" s="317">
        <f>RMDF!EM121</f>
        <v>0</v>
      </c>
      <c r="EN121" s="318" t="str">
        <f>IF(EM121=0,"",_xlfn.XLOOKUP(EM121,StatePicklist!$1:$1,StatePicklist!$3:$3,"NA",0))</f>
        <v/>
      </c>
      <c r="EO121" s="297" t="str">
        <f ca="1">IF(RMDF!EN121="", "", IF(ISNUMBER(MATCH(RMDF!EN121, INDIRECT(EN121), 0)), "OK", "Invalid"))</f>
        <v/>
      </c>
      <c r="EP121" s="281"/>
      <c r="EQ121" s="281"/>
      <c r="ER121" s="281"/>
      <c r="ES121" s="281" t="b">
        <f>AND(RMDF!EV121&gt;=0, RMDF!EV121&lt;=1-SUM(RMDF!Z121,RMDF!AG121,RMDF!AN121,RMDF!AU121,RMDF!BB121,RMDF!BI121,RMDF!BP121,RMDF!BW121,RMDF!CD121,RMDF!CK121,RMDF!CR121,RMDF!CY121,RMDF!DF121,RMDF!DM121,RMDF!DT121,RMDF!EA121,RMDF!EH121,RMDF!EO121), RMDF!EV121=ROUND(RMDF!EV121,4))</f>
        <v>1</v>
      </c>
      <c r="ET121" s="317">
        <f>RMDF!ET121</f>
        <v>0</v>
      </c>
      <c r="EU121" s="318" t="str">
        <f>IF(ET121=0,"",_xlfn.XLOOKUP(ET121,StatePicklist!$1:$1,StatePicklist!$3:$3,"NA",0))</f>
        <v/>
      </c>
      <c r="EV121" s="297" t="str">
        <f ca="1">IF(RMDF!EU121="", "", IF(ISNUMBER(MATCH(RMDF!EU121, INDIRECT(EU121), 0)), "OK", "Invalid"))</f>
        <v/>
      </c>
      <c r="EW121" s="281"/>
      <c r="EX121" s="281"/>
      <c r="EY121" s="281"/>
      <c r="EZ121" s="281" t="b">
        <f>AND(RMDF!FC121&gt;=0, RMDF!FC121&lt;=1-SUM(RMDF!Z121,RMDF!AG121,RMDF!AN121,RMDF!AU121,RMDF!BB121,RMDF!BI121,RMDF!BP121,RMDF!BW121,RMDF!CD121,RMDF!CK121,RMDF!CR121,RMDF!CY121,RMDF!DF121,RMDF!DM121,RMDF!DT121,RMDF!EA121,RMDF!EH121,RMDF!EO121,RMDF!EV121), RMDF!FC121=ROUND(RMDF!FC121,4))</f>
        <v>1</v>
      </c>
      <c r="FA121" s="317">
        <f>RMDF!FA121</f>
        <v>0</v>
      </c>
      <c r="FB121" s="318" t="str">
        <f>IF(FA121=0,"",_xlfn.XLOOKUP(FA121,StatePicklist!$1:$1,StatePicklist!$3:$3,"NA",0))</f>
        <v/>
      </c>
      <c r="FC121" s="297" t="str">
        <f ca="1">IF(RMDF!FB121="", "", IF(ISNUMBER(MATCH(RMDF!FB121, INDIRECT(FB121), 0)), "OK", "Invalid"))</f>
        <v/>
      </c>
    </row>
    <row r="122" spans="1:159" s="205" customFormat="1" ht="39.9" customHeight="1" x14ac:dyDescent="0.25">
      <c r="A122" s="206"/>
      <c r="B122" s="196"/>
      <c r="C122" s="197"/>
      <c r="D122" s="198"/>
      <c r="E122" s="199"/>
      <c r="F122" s="200"/>
      <c r="G122" s="201"/>
      <c r="H122" s="292"/>
      <c r="I122" s="305">
        <f>RMDF!I122</f>
        <v>0</v>
      </c>
      <c r="J122" s="305" t="str">
        <f>IF(I122=ProductCode!$B$30,"PDReclPost",IF(OR(I122=ProductCode!$C$30,I122=ProductCode!$E$30,I122=ProductCode!$G$30),"PDPreCon",IF(OR(I122=ProductCode!$D$30,I122=ProductCode!$F$30),"PDNotReclPost","")))</f>
        <v/>
      </c>
      <c r="K122" s="305" t="str">
        <f t="shared" si="12"/>
        <v/>
      </c>
      <c r="L122" s="289"/>
      <c r="M122" s="305" t="str">
        <f t="shared" si="12"/>
        <v/>
      </c>
      <c r="N122" s="289" t="b">
        <f>AND(RMDF!N122&gt;=0, RMDF!N122&lt;=1-RMDF!L122, RMDF!N122=ROUND(RMDF!N122,4))</f>
        <v>1</v>
      </c>
      <c r="O122" s="286" t="str">
        <f>IF(P122="","",IF(I122="","",IF(LEFT(I122,13)="Reclaimed pos",RawMaterialCode!$E$569,RawMaterialCode!$E$568)))</f>
        <v>Reclaimed pre-consumer mixed fibers (RM0578)</v>
      </c>
      <c r="P122" s="295">
        <f t="shared" si="13"/>
        <v>1</v>
      </c>
      <c r="Q122" s="202"/>
      <c r="R122" s="203"/>
      <c r="S122" s="204" t="str">
        <f t="shared" si="14"/>
        <v/>
      </c>
      <c r="T122" s="281"/>
      <c r="U122" s="281"/>
      <c r="V122" s="281"/>
      <c r="W122" s="281"/>
      <c r="X122" s="317">
        <f>RMDF!X122</f>
        <v>0</v>
      </c>
      <c r="Y122" s="318" t="str">
        <f>IF(X122=0,"",_xlfn.XLOOKUP(X122,StatePicklist!$1:$1,StatePicklist!$3:$3,"NA",0))</f>
        <v/>
      </c>
      <c r="Z122" s="297" t="str">
        <f ca="1">IF(RMDF!Y122="", "", IF(ISNUMBER(MATCH(RMDF!Y122, INDIRECT(Y122), 0)), "OK", "Invalid"))</f>
        <v/>
      </c>
      <c r="AA122" s="281"/>
      <c r="AB122" s="281"/>
      <c r="AC122" s="281"/>
      <c r="AD122" s="281" t="b">
        <f>AND(RMDF!AG122&gt;=0, RMDF!AG122&lt;=1-RMDF!Z122, RMDF!AG122=ROUND(RMDF!AG122,4))</f>
        <v>1</v>
      </c>
      <c r="AE122" s="317">
        <f>RMDF!AE122</f>
        <v>0</v>
      </c>
      <c r="AF122" s="318" t="str">
        <f>IF(AE122=0,"",_xlfn.XLOOKUP(AE122,StatePicklist!$1:$1,StatePicklist!$3:$3,"NA",0))</f>
        <v/>
      </c>
      <c r="AG122" s="297" t="str">
        <f ca="1">IF(RMDF!AF122="", "", IF(ISNUMBER(MATCH(RMDF!AF122, INDIRECT(AF122), 0)), "OK", "Invalid"))</f>
        <v/>
      </c>
      <c r="AH122" s="281"/>
      <c r="AI122" s="281"/>
      <c r="AJ122" s="281"/>
      <c r="AK122" s="281" t="b">
        <f>AND(RMDF!AN122&gt;=0, RMDF!AN122&lt;=1-SUM(RMDF!Z122,RMDF!AG122), RMDF!AN122=ROUND(RMDF!AN122,4))</f>
        <v>1</v>
      </c>
      <c r="AL122" s="317">
        <f>RMDF!AL122</f>
        <v>0</v>
      </c>
      <c r="AM122" s="318" t="str">
        <f>IF(AL122=0,"",_xlfn.XLOOKUP(AL122,StatePicklist!$1:$1,StatePicklist!$3:$3,"NA",0))</f>
        <v/>
      </c>
      <c r="AN122" s="297" t="str">
        <f ca="1">IF(RMDF!AM122="", "", IF(ISNUMBER(MATCH(RMDF!AM122, INDIRECT(AM122), 0)), "OK", "Invalid"))</f>
        <v/>
      </c>
      <c r="AO122" s="281"/>
      <c r="AP122" s="281"/>
      <c r="AQ122" s="281"/>
      <c r="AR122" s="281" t="b">
        <f>AND(RMDF!AU122&gt;=0, RMDF!AU122&lt;=1-SUM(RMDF!Z122,RMDF!AG122,RMDF!AN122), RMDF!AU122=ROUND(RMDF!AU122,4))</f>
        <v>1</v>
      </c>
      <c r="AS122" s="317">
        <f>RMDF!AS122</f>
        <v>0</v>
      </c>
      <c r="AT122" s="318" t="str">
        <f>IF(AS122=0,"",_xlfn.XLOOKUP(AS122,StatePicklist!$1:$1,StatePicklist!$3:$3,"NA",0))</f>
        <v/>
      </c>
      <c r="AU122" s="297" t="str">
        <f ca="1">IF(RMDF!AT122="", "", IF(ISNUMBER(MATCH(RMDF!AT122, INDIRECT(AT122), 0)), "OK", "Invalid"))</f>
        <v/>
      </c>
      <c r="AV122" s="281"/>
      <c r="AW122" s="281"/>
      <c r="AX122" s="281"/>
      <c r="AY122" s="281" t="b">
        <f>AND(RMDF!BB122&gt;=0, RMDF!BB122&lt;=1-SUM(RMDF!Z122,RMDF!AG122,RMDF!AN122,RMDF!AU122), RMDF!BB122=ROUND(RMDF!BB122,4))</f>
        <v>1</v>
      </c>
      <c r="AZ122" s="317">
        <f>RMDF!AZ122</f>
        <v>0</v>
      </c>
      <c r="BA122" s="318" t="str">
        <f>IF(AZ122=0,"",_xlfn.XLOOKUP(AZ122,StatePicklist!$1:$1,StatePicklist!$3:$3,"NA",0))</f>
        <v/>
      </c>
      <c r="BB122" s="297" t="str">
        <f ca="1">IF(RMDF!BA122="", "", IF(ISNUMBER(MATCH(RMDF!BA122, INDIRECT(BA122), 0)), "OK", "Invalid"))</f>
        <v/>
      </c>
      <c r="BC122" s="281"/>
      <c r="BD122" s="281"/>
      <c r="BE122" s="281"/>
      <c r="BF122" s="281" t="b">
        <f>AND(RMDF!BI122&gt;=0, RMDF!BI122&lt;=1-SUM(RMDF!Z122,RMDF!AG122,RMDF!AN122,RMDF!AU122,RMDF!BB122), RMDF!BI122=ROUND(RMDF!BI122,4))</f>
        <v>1</v>
      </c>
      <c r="BG122" s="317">
        <f>RMDF!BG122</f>
        <v>0</v>
      </c>
      <c r="BH122" s="318" t="str">
        <f>IF(BG122=0,"",_xlfn.XLOOKUP(BG122,StatePicklist!$1:$1,StatePicklist!$3:$3,"NA",0))</f>
        <v/>
      </c>
      <c r="BI122" s="297" t="str">
        <f ca="1">IF(RMDF!BH122="", "", IF(ISNUMBER(MATCH(RMDF!BH122, INDIRECT(BH122), 0)), "OK", "Invalid"))</f>
        <v/>
      </c>
      <c r="BJ122" s="281"/>
      <c r="BK122" s="281"/>
      <c r="BL122" s="281"/>
      <c r="BM122" s="281" t="b">
        <f>AND(RMDF!BP122&gt;=0, RMDF!BP122&lt;=1-SUM(RMDF!Z122,RMDF!AG122,RMDF!AN122,RMDF!AU122,RMDF!BB122,RMDF!BI122), RMDF!BP122=ROUND(RMDF!BP122,4))</f>
        <v>1</v>
      </c>
      <c r="BN122" s="317">
        <f>RMDF!BN122</f>
        <v>0</v>
      </c>
      <c r="BO122" s="318" t="str">
        <f>IF(BN122=0,"",_xlfn.XLOOKUP(BN122,StatePicklist!$1:$1,StatePicklist!$3:$3,"NA",0))</f>
        <v/>
      </c>
      <c r="BP122" s="297" t="str">
        <f ca="1">IF(RMDF!BO122="", "", IF(ISNUMBER(MATCH(RMDF!BO122, INDIRECT(BO122), 0)), "OK", "Invalid"))</f>
        <v/>
      </c>
      <c r="BQ122" s="281"/>
      <c r="BR122" s="281"/>
      <c r="BS122" s="281"/>
      <c r="BT122" s="281" t="b">
        <f>AND(RMDF!BW122&gt;=0, RMDF!BW122&lt;=1-SUM(RMDF!Z122,RMDF!AG122,RMDF!AN122,RMDF!AU122,RMDF!BB122,RMDF!BI122,RMDF!BP122), RMDF!BW122=ROUND(RMDF!BW122,4))</f>
        <v>1</v>
      </c>
      <c r="BU122" s="317">
        <f>RMDF!BU122</f>
        <v>0</v>
      </c>
      <c r="BV122" s="318" t="str">
        <f>IF(BU122=0,"",_xlfn.XLOOKUP(BU122,StatePicklist!$1:$1,StatePicklist!$3:$3,"NA",0))</f>
        <v/>
      </c>
      <c r="BW122" s="297" t="str">
        <f ca="1">IF(RMDF!BV122="", "", IF(ISNUMBER(MATCH(RMDF!BV122, INDIRECT(BV122), 0)), "OK", "Invalid"))</f>
        <v/>
      </c>
      <c r="BX122" s="281"/>
      <c r="BY122" s="281"/>
      <c r="BZ122" s="281"/>
      <c r="CA122" s="281" t="b">
        <f>AND(RMDF!CD122&gt;=0, RMDF!CD122&lt;=1-SUM(RMDF!Z122,RMDF!AG122,RMDF!AN122,RMDF!AU122,RMDF!BB122,RMDF!BI122,RMDF!BP122,RMDF!BW122), RMDF!CD122=ROUND(RMDF!CD122,4))</f>
        <v>1</v>
      </c>
      <c r="CB122" s="317">
        <f>RMDF!CB122</f>
        <v>0</v>
      </c>
      <c r="CC122" s="318" t="str">
        <f>IF(CB122=0,"",_xlfn.XLOOKUP(CB122,StatePicklist!$1:$1,StatePicklist!$3:$3,"NA",0))</f>
        <v/>
      </c>
      <c r="CD122" s="297" t="str">
        <f ca="1">IF(RMDF!CC122="", "", IF(ISNUMBER(MATCH(RMDF!CC122, INDIRECT(CC122), 0)), "OK", "Invalid"))</f>
        <v/>
      </c>
      <c r="CE122" s="281"/>
      <c r="CF122" s="281"/>
      <c r="CG122" s="281"/>
      <c r="CH122" s="281" t="b">
        <f>AND(RMDF!CK122&gt;=0, RMDF!CK122&lt;=1-SUM(RMDF!Z122,RMDF!AG122,RMDF!AN122,RMDF!AU122,RMDF!BB122,RMDF!BI122,RMDF!BP122,RMDF!BW122,RMDF!CD122), RMDF!CK122=ROUND(RMDF!CK122,4))</f>
        <v>1</v>
      </c>
      <c r="CI122" s="317">
        <f>RMDF!CI122</f>
        <v>0</v>
      </c>
      <c r="CJ122" s="318" t="str">
        <f>IF(CI122=0,"",_xlfn.XLOOKUP(CI122,StatePicklist!$1:$1,StatePicklist!$3:$3,"NA",0))</f>
        <v/>
      </c>
      <c r="CK122" s="297" t="str">
        <f ca="1">IF(RMDF!CJ122="", "", IF(ISNUMBER(MATCH(RMDF!CJ122, INDIRECT(CJ122), 0)), "OK", "Invalid"))</f>
        <v/>
      </c>
      <c r="CL122" s="281"/>
      <c r="CM122" s="281"/>
      <c r="CN122" s="281"/>
      <c r="CO122" s="281" t="b">
        <f>AND(RMDF!CR122&gt;=0, RMDF!CR122&lt;=1-SUM(RMDF!Z122,RMDF!AG122,RMDF!AN122,RMDF!AU122,RMDF!BB122,RMDF!BI122,RMDF!BP122,RMDF!BW122,RMDF!CD122,RMDF!CK122), RMDF!CR122=ROUND(RMDF!CR122,4))</f>
        <v>1</v>
      </c>
      <c r="CP122" s="317">
        <f>RMDF!CP122</f>
        <v>0</v>
      </c>
      <c r="CQ122" s="318" t="str">
        <f>IF(CP122=0,"",_xlfn.XLOOKUP(CP122,StatePicklist!$1:$1,StatePicklist!$3:$3,"NA",0))</f>
        <v/>
      </c>
      <c r="CR122" s="297" t="str">
        <f ca="1">IF(RMDF!CQ122="", "", IF(ISNUMBER(MATCH(RMDF!CQ122, INDIRECT(CQ122), 0)), "OK", "Invalid"))</f>
        <v/>
      </c>
      <c r="CS122" s="281"/>
      <c r="CT122" s="281"/>
      <c r="CU122" s="281"/>
      <c r="CV122" s="281" t="b">
        <f>AND(RMDF!CY122&gt;=0, RMDF!CY122&lt;=1-SUM(RMDF!Z122,RMDF!AG122,RMDF!AN122,RMDF!AU122,RMDF!BB122,RMDF!BI122,RMDF!BP122,RMDF!BW122,RMDF!CD122,RMDF!CK122,RMDF!CR122), RMDF!CY122=ROUND(RMDF!CY122,4))</f>
        <v>1</v>
      </c>
      <c r="CW122" s="317">
        <f>RMDF!CW122</f>
        <v>0</v>
      </c>
      <c r="CX122" s="318" t="str">
        <f>IF(CW122=0,"",_xlfn.XLOOKUP(CW122,StatePicklist!$1:$1,StatePicklist!$3:$3,"NA",0))</f>
        <v/>
      </c>
      <c r="CY122" s="297" t="str">
        <f ca="1">IF(RMDF!CX122="", "", IF(ISNUMBER(MATCH(RMDF!CX122, INDIRECT(CX122), 0)), "OK", "Invalid"))</f>
        <v/>
      </c>
      <c r="CZ122" s="281"/>
      <c r="DA122" s="281"/>
      <c r="DB122" s="281"/>
      <c r="DC122" s="281" t="b">
        <f>AND(RMDF!DF122&gt;=0, RMDF!DF122&lt;=1-SUM(RMDF!Z122,RMDF!AG122,RMDF!AN122,RMDF!AU122,RMDF!BB122,RMDF!BI122,RMDF!BP122,RMDF!BW122,RMDF!CD122,RMDF!CK122,RMDF!CR122,RMDF!CY122), RMDF!DF122=ROUND(RMDF!DF122,4))</f>
        <v>1</v>
      </c>
      <c r="DD122" s="317">
        <f>RMDF!DD122</f>
        <v>0</v>
      </c>
      <c r="DE122" s="318" t="str">
        <f>IF(DD122=0,"",_xlfn.XLOOKUP(DD122,StatePicklist!$1:$1,StatePicklist!$3:$3,"NA",0))</f>
        <v/>
      </c>
      <c r="DF122" s="297" t="str">
        <f ca="1">IF(RMDF!DE122="", "", IF(ISNUMBER(MATCH(RMDF!DE122, INDIRECT(DE122), 0)), "OK", "Invalid"))</f>
        <v/>
      </c>
      <c r="DG122" s="281"/>
      <c r="DH122" s="281"/>
      <c r="DI122" s="281"/>
      <c r="DJ122" s="281" t="b">
        <f>AND(RMDF!DM122&gt;=0, RMDF!DM122&lt;=1-SUM(RMDF!Z122,RMDF!AG122,RMDF!AN122,RMDF!AU122,RMDF!BB122,RMDF!BI122,RMDF!BP122,RMDF!BW122,RMDF!CD122,RMDF!CK122,RMDF!CR122,RMDF!CY122,RMDF!DF122), RMDF!DM122=ROUND(RMDF!DM122,4))</f>
        <v>1</v>
      </c>
      <c r="DK122" s="317">
        <f>RMDF!DK122</f>
        <v>0</v>
      </c>
      <c r="DL122" s="318" t="str">
        <f>IF(DK122=0,"",_xlfn.XLOOKUP(DK122,StatePicklist!$1:$1,StatePicklist!$3:$3,"NA",0))</f>
        <v/>
      </c>
      <c r="DM122" s="297" t="str">
        <f ca="1">IF(RMDF!DL122="", "", IF(ISNUMBER(MATCH(RMDF!DL122, INDIRECT(DL122), 0)), "OK", "Invalid"))</f>
        <v/>
      </c>
      <c r="DN122" s="281"/>
      <c r="DO122" s="281"/>
      <c r="DP122" s="281"/>
      <c r="DQ122" s="281" t="b">
        <f>AND(RMDF!DT122&gt;=0, RMDF!DT122&lt;=1-SUM(RMDF!Z122,RMDF!AG122,RMDF!AN122,RMDF!AU122,RMDF!BB122,RMDF!BI122,RMDF!BP122,RMDF!BW122,RMDF!CD122,RMDF!CK122,RMDF!CR122,RMDF!CY122,RMDF!DF122,RMDF!DM122), RMDF!DT122=ROUND(RMDF!DT122,4))</f>
        <v>1</v>
      </c>
      <c r="DR122" s="317">
        <f>RMDF!DR122</f>
        <v>0</v>
      </c>
      <c r="DS122" s="318" t="str">
        <f>IF(DR122=0,"",_xlfn.XLOOKUP(DR122,StatePicklist!$1:$1,StatePicklist!$3:$3,"NA",0))</f>
        <v/>
      </c>
      <c r="DT122" s="297" t="str">
        <f ca="1">IF(RMDF!DS122="", "", IF(ISNUMBER(MATCH(RMDF!DS122, INDIRECT(DS122), 0)), "OK", "Invalid"))</f>
        <v/>
      </c>
      <c r="DU122" s="281"/>
      <c r="DV122" s="281"/>
      <c r="DW122" s="281"/>
      <c r="DX122" s="281" t="b">
        <f>AND(RMDF!EA122&gt;=0, RMDF!EA122&lt;=1-SUM(RMDF!Z122,RMDF!AG122,RMDF!AN122,RMDF!AU122,RMDF!BB122,RMDF!BI122,RMDF!BP122,RMDF!BW122,RMDF!CD122,RMDF!CK122,RMDF!CR122,RMDF!CY122,RMDF!DF122,RMDF!DM122,RMDF!DT122), RMDF!EA122=ROUND(RMDF!EA122,4))</f>
        <v>1</v>
      </c>
      <c r="DY122" s="317">
        <f>RMDF!DY122</f>
        <v>0</v>
      </c>
      <c r="DZ122" s="318" t="str">
        <f>IF(DY122=0,"",_xlfn.XLOOKUP(DY122,StatePicklist!$1:$1,StatePicklist!$3:$3,"NA",0))</f>
        <v/>
      </c>
      <c r="EA122" s="297" t="str">
        <f ca="1">IF(RMDF!DZ122="", "", IF(ISNUMBER(MATCH(RMDF!DZ122, INDIRECT(DZ122), 0)), "OK", "Invalid"))</f>
        <v/>
      </c>
      <c r="EB122" s="281"/>
      <c r="EC122" s="281"/>
      <c r="ED122" s="281"/>
      <c r="EE122" s="281" t="b">
        <f>AND(RMDF!EH122&gt;=0, RMDF!EH122&lt;=1-SUM(RMDF!Z122,RMDF!AG122,RMDF!AN122,RMDF!AU122,RMDF!BB122,RMDF!BI122,RMDF!BP122,RMDF!BW122,RMDF!CD122,RMDF!CK122,RMDF!CR122,RMDF!CY122,RMDF!DF122,RMDF!DM122,RMDF!DT122,RMDF!EA122), RMDF!EH122=ROUND(RMDF!EH122,4))</f>
        <v>1</v>
      </c>
      <c r="EF122" s="317">
        <f>RMDF!EF122</f>
        <v>0</v>
      </c>
      <c r="EG122" s="318" t="str">
        <f>IF(EF122=0,"",_xlfn.XLOOKUP(EF122,StatePicklist!$1:$1,StatePicklist!$3:$3,"NA",0))</f>
        <v/>
      </c>
      <c r="EH122" s="297" t="str">
        <f ca="1">IF(RMDF!EG122="", "", IF(ISNUMBER(MATCH(RMDF!EG122, INDIRECT(EG122), 0)), "OK", "Invalid"))</f>
        <v/>
      </c>
      <c r="EI122" s="281"/>
      <c r="EJ122" s="281"/>
      <c r="EK122" s="281"/>
      <c r="EL122" s="281" t="b">
        <f>AND(RMDF!EO122&gt;=0, RMDF!EO122&lt;=1-SUM(RMDF!Z122,RMDF!AG122,RMDF!AN122,RMDF!AU122,RMDF!BB122,RMDF!BI122,RMDF!BP122,RMDF!BW122,RMDF!CD122,RMDF!CK122,RMDF!CR122,RMDF!CY122,RMDF!DF122,RMDF!DM122,RMDF!DT122,RMDF!EA122,RMDF!EH122), RMDF!EO122=ROUND(RMDF!EO122,4))</f>
        <v>1</v>
      </c>
      <c r="EM122" s="317">
        <f>RMDF!EM122</f>
        <v>0</v>
      </c>
      <c r="EN122" s="318" t="str">
        <f>IF(EM122=0,"",_xlfn.XLOOKUP(EM122,StatePicklist!$1:$1,StatePicklist!$3:$3,"NA",0))</f>
        <v/>
      </c>
      <c r="EO122" s="297" t="str">
        <f ca="1">IF(RMDF!EN122="", "", IF(ISNUMBER(MATCH(RMDF!EN122, INDIRECT(EN122), 0)), "OK", "Invalid"))</f>
        <v/>
      </c>
      <c r="EP122" s="281"/>
      <c r="EQ122" s="281"/>
      <c r="ER122" s="281"/>
      <c r="ES122" s="281" t="b">
        <f>AND(RMDF!EV122&gt;=0, RMDF!EV122&lt;=1-SUM(RMDF!Z122,RMDF!AG122,RMDF!AN122,RMDF!AU122,RMDF!BB122,RMDF!BI122,RMDF!BP122,RMDF!BW122,RMDF!CD122,RMDF!CK122,RMDF!CR122,RMDF!CY122,RMDF!DF122,RMDF!DM122,RMDF!DT122,RMDF!EA122,RMDF!EH122,RMDF!EO122), RMDF!EV122=ROUND(RMDF!EV122,4))</f>
        <v>1</v>
      </c>
      <c r="ET122" s="317">
        <f>RMDF!ET122</f>
        <v>0</v>
      </c>
      <c r="EU122" s="318" t="str">
        <f>IF(ET122=0,"",_xlfn.XLOOKUP(ET122,StatePicklist!$1:$1,StatePicklist!$3:$3,"NA",0))</f>
        <v/>
      </c>
      <c r="EV122" s="297" t="str">
        <f ca="1">IF(RMDF!EU122="", "", IF(ISNUMBER(MATCH(RMDF!EU122, INDIRECT(EU122), 0)), "OK", "Invalid"))</f>
        <v/>
      </c>
      <c r="EW122" s="281"/>
      <c r="EX122" s="281"/>
      <c r="EY122" s="281"/>
      <c r="EZ122" s="281" t="b">
        <f>AND(RMDF!FC122&gt;=0, RMDF!FC122&lt;=1-SUM(RMDF!Z122,RMDF!AG122,RMDF!AN122,RMDF!AU122,RMDF!BB122,RMDF!BI122,RMDF!BP122,RMDF!BW122,RMDF!CD122,RMDF!CK122,RMDF!CR122,RMDF!CY122,RMDF!DF122,RMDF!DM122,RMDF!DT122,RMDF!EA122,RMDF!EH122,RMDF!EO122,RMDF!EV122), RMDF!FC122=ROUND(RMDF!FC122,4))</f>
        <v>1</v>
      </c>
      <c r="FA122" s="317">
        <f>RMDF!FA122</f>
        <v>0</v>
      </c>
      <c r="FB122" s="318" t="str">
        <f>IF(FA122=0,"",_xlfn.XLOOKUP(FA122,StatePicklist!$1:$1,StatePicklist!$3:$3,"NA",0))</f>
        <v/>
      </c>
      <c r="FC122" s="297" t="str">
        <f ca="1">IF(RMDF!FB122="", "", IF(ISNUMBER(MATCH(RMDF!FB122, INDIRECT(FB122), 0)), "OK", "Invalid"))</f>
        <v/>
      </c>
    </row>
    <row r="123" spans="1:159" s="205" customFormat="1" ht="39.9" customHeight="1" x14ac:dyDescent="0.25">
      <c r="A123" s="206"/>
      <c r="B123" s="196"/>
      <c r="C123" s="197"/>
      <c r="D123" s="198"/>
      <c r="E123" s="199"/>
      <c r="F123" s="200"/>
      <c r="G123" s="201"/>
      <c r="H123" s="292"/>
      <c r="I123" s="305">
        <f>RMDF!I123</f>
        <v>0</v>
      </c>
      <c r="J123" s="305" t="str">
        <f>IF(I123=ProductCode!$B$30,"PDReclPost",IF(OR(I123=ProductCode!$C$30,I123=ProductCode!$E$30,I123=ProductCode!$G$30),"PDPreCon",IF(OR(I123=ProductCode!$D$30,I123=ProductCode!$F$30),"PDNotReclPost","")))</f>
        <v/>
      </c>
      <c r="K123" s="305" t="str">
        <f t="shared" si="12"/>
        <v/>
      </c>
      <c r="L123" s="289"/>
      <c r="M123" s="305" t="str">
        <f t="shared" si="12"/>
        <v/>
      </c>
      <c r="N123" s="289" t="b">
        <f>AND(RMDF!N123&gt;=0, RMDF!N123&lt;=1-RMDF!L123, RMDF!N123=ROUND(RMDF!N123,4))</f>
        <v>1</v>
      </c>
      <c r="O123" s="286" t="str">
        <f>IF(P123="","",IF(I123="","",IF(LEFT(I123,13)="Reclaimed pos",RawMaterialCode!$E$569,RawMaterialCode!$E$568)))</f>
        <v>Reclaimed pre-consumer mixed fibers (RM0578)</v>
      </c>
      <c r="P123" s="295">
        <f t="shared" si="13"/>
        <v>1</v>
      </c>
      <c r="Q123" s="202"/>
      <c r="R123" s="203"/>
      <c r="S123" s="204" t="str">
        <f t="shared" si="14"/>
        <v/>
      </c>
      <c r="T123" s="281"/>
      <c r="U123" s="281"/>
      <c r="V123" s="281"/>
      <c r="W123" s="281"/>
      <c r="X123" s="317">
        <f>RMDF!X123</f>
        <v>0</v>
      </c>
      <c r="Y123" s="318" t="str">
        <f>IF(X123=0,"",_xlfn.XLOOKUP(X123,StatePicklist!$1:$1,StatePicklist!$3:$3,"NA",0))</f>
        <v/>
      </c>
      <c r="Z123" s="297" t="str">
        <f ca="1">IF(RMDF!Y123="", "", IF(ISNUMBER(MATCH(RMDF!Y123, INDIRECT(Y123), 0)), "OK", "Invalid"))</f>
        <v/>
      </c>
      <c r="AA123" s="281"/>
      <c r="AB123" s="281"/>
      <c r="AC123" s="281"/>
      <c r="AD123" s="281" t="b">
        <f>AND(RMDF!AG123&gt;=0, RMDF!AG123&lt;=1-RMDF!Z123, RMDF!AG123=ROUND(RMDF!AG123,4))</f>
        <v>1</v>
      </c>
      <c r="AE123" s="317">
        <f>RMDF!AE123</f>
        <v>0</v>
      </c>
      <c r="AF123" s="318" t="str">
        <f>IF(AE123=0,"",_xlfn.XLOOKUP(AE123,StatePicklist!$1:$1,StatePicklist!$3:$3,"NA",0))</f>
        <v/>
      </c>
      <c r="AG123" s="297" t="str">
        <f ca="1">IF(RMDF!AF123="", "", IF(ISNUMBER(MATCH(RMDF!AF123, INDIRECT(AF123), 0)), "OK", "Invalid"))</f>
        <v/>
      </c>
      <c r="AH123" s="281"/>
      <c r="AI123" s="281"/>
      <c r="AJ123" s="281"/>
      <c r="AK123" s="281" t="b">
        <f>AND(RMDF!AN123&gt;=0, RMDF!AN123&lt;=1-SUM(RMDF!Z123,RMDF!AG123), RMDF!AN123=ROUND(RMDF!AN123,4))</f>
        <v>1</v>
      </c>
      <c r="AL123" s="317">
        <f>RMDF!AL123</f>
        <v>0</v>
      </c>
      <c r="AM123" s="318" t="str">
        <f>IF(AL123=0,"",_xlfn.XLOOKUP(AL123,StatePicklist!$1:$1,StatePicklist!$3:$3,"NA",0))</f>
        <v/>
      </c>
      <c r="AN123" s="297" t="str">
        <f ca="1">IF(RMDF!AM123="", "", IF(ISNUMBER(MATCH(RMDF!AM123, INDIRECT(AM123), 0)), "OK", "Invalid"))</f>
        <v/>
      </c>
      <c r="AO123" s="281"/>
      <c r="AP123" s="281"/>
      <c r="AQ123" s="281"/>
      <c r="AR123" s="281" t="b">
        <f>AND(RMDF!AU123&gt;=0, RMDF!AU123&lt;=1-SUM(RMDF!Z123,RMDF!AG123,RMDF!AN123), RMDF!AU123=ROUND(RMDF!AU123,4))</f>
        <v>1</v>
      </c>
      <c r="AS123" s="317">
        <f>RMDF!AS123</f>
        <v>0</v>
      </c>
      <c r="AT123" s="318" t="str">
        <f>IF(AS123=0,"",_xlfn.XLOOKUP(AS123,StatePicklist!$1:$1,StatePicklist!$3:$3,"NA",0))</f>
        <v/>
      </c>
      <c r="AU123" s="297" t="str">
        <f ca="1">IF(RMDF!AT123="", "", IF(ISNUMBER(MATCH(RMDF!AT123, INDIRECT(AT123), 0)), "OK", "Invalid"))</f>
        <v/>
      </c>
      <c r="AV123" s="281"/>
      <c r="AW123" s="281"/>
      <c r="AX123" s="281"/>
      <c r="AY123" s="281" t="b">
        <f>AND(RMDF!BB123&gt;=0, RMDF!BB123&lt;=1-SUM(RMDF!Z123,RMDF!AG123,RMDF!AN123,RMDF!AU123), RMDF!BB123=ROUND(RMDF!BB123,4))</f>
        <v>1</v>
      </c>
      <c r="AZ123" s="317">
        <f>RMDF!AZ123</f>
        <v>0</v>
      </c>
      <c r="BA123" s="318" t="str">
        <f>IF(AZ123=0,"",_xlfn.XLOOKUP(AZ123,StatePicklist!$1:$1,StatePicklist!$3:$3,"NA",0))</f>
        <v/>
      </c>
      <c r="BB123" s="297" t="str">
        <f ca="1">IF(RMDF!BA123="", "", IF(ISNUMBER(MATCH(RMDF!BA123, INDIRECT(BA123), 0)), "OK", "Invalid"))</f>
        <v/>
      </c>
      <c r="BC123" s="281"/>
      <c r="BD123" s="281"/>
      <c r="BE123" s="281"/>
      <c r="BF123" s="281" t="b">
        <f>AND(RMDF!BI123&gt;=0, RMDF!BI123&lt;=1-SUM(RMDF!Z123,RMDF!AG123,RMDF!AN123,RMDF!AU123,RMDF!BB123), RMDF!BI123=ROUND(RMDF!BI123,4))</f>
        <v>1</v>
      </c>
      <c r="BG123" s="317">
        <f>RMDF!BG123</f>
        <v>0</v>
      </c>
      <c r="BH123" s="318" t="str">
        <f>IF(BG123=0,"",_xlfn.XLOOKUP(BG123,StatePicklist!$1:$1,StatePicklist!$3:$3,"NA",0))</f>
        <v/>
      </c>
      <c r="BI123" s="297" t="str">
        <f ca="1">IF(RMDF!BH123="", "", IF(ISNUMBER(MATCH(RMDF!BH123, INDIRECT(BH123), 0)), "OK", "Invalid"))</f>
        <v/>
      </c>
      <c r="BJ123" s="281"/>
      <c r="BK123" s="281"/>
      <c r="BL123" s="281"/>
      <c r="BM123" s="281" t="b">
        <f>AND(RMDF!BP123&gt;=0, RMDF!BP123&lt;=1-SUM(RMDF!Z123,RMDF!AG123,RMDF!AN123,RMDF!AU123,RMDF!BB123,RMDF!BI123), RMDF!BP123=ROUND(RMDF!BP123,4))</f>
        <v>1</v>
      </c>
      <c r="BN123" s="317">
        <f>RMDF!BN123</f>
        <v>0</v>
      </c>
      <c r="BO123" s="318" t="str">
        <f>IF(BN123=0,"",_xlfn.XLOOKUP(BN123,StatePicklist!$1:$1,StatePicklist!$3:$3,"NA",0))</f>
        <v/>
      </c>
      <c r="BP123" s="297" t="str">
        <f ca="1">IF(RMDF!BO123="", "", IF(ISNUMBER(MATCH(RMDF!BO123, INDIRECT(BO123), 0)), "OK", "Invalid"))</f>
        <v/>
      </c>
      <c r="BQ123" s="281"/>
      <c r="BR123" s="281"/>
      <c r="BS123" s="281"/>
      <c r="BT123" s="281" t="b">
        <f>AND(RMDF!BW123&gt;=0, RMDF!BW123&lt;=1-SUM(RMDF!Z123,RMDF!AG123,RMDF!AN123,RMDF!AU123,RMDF!BB123,RMDF!BI123,RMDF!BP123), RMDF!BW123=ROUND(RMDF!BW123,4))</f>
        <v>1</v>
      </c>
      <c r="BU123" s="317">
        <f>RMDF!BU123</f>
        <v>0</v>
      </c>
      <c r="BV123" s="318" t="str">
        <f>IF(BU123=0,"",_xlfn.XLOOKUP(BU123,StatePicklist!$1:$1,StatePicklist!$3:$3,"NA",0))</f>
        <v/>
      </c>
      <c r="BW123" s="297" t="str">
        <f ca="1">IF(RMDF!BV123="", "", IF(ISNUMBER(MATCH(RMDF!BV123, INDIRECT(BV123), 0)), "OK", "Invalid"))</f>
        <v/>
      </c>
      <c r="BX123" s="281"/>
      <c r="BY123" s="281"/>
      <c r="BZ123" s="281"/>
      <c r="CA123" s="281" t="b">
        <f>AND(RMDF!CD123&gt;=0, RMDF!CD123&lt;=1-SUM(RMDF!Z123,RMDF!AG123,RMDF!AN123,RMDF!AU123,RMDF!BB123,RMDF!BI123,RMDF!BP123,RMDF!BW123), RMDF!CD123=ROUND(RMDF!CD123,4))</f>
        <v>1</v>
      </c>
      <c r="CB123" s="317">
        <f>RMDF!CB123</f>
        <v>0</v>
      </c>
      <c r="CC123" s="318" t="str">
        <f>IF(CB123=0,"",_xlfn.XLOOKUP(CB123,StatePicklist!$1:$1,StatePicklist!$3:$3,"NA",0))</f>
        <v/>
      </c>
      <c r="CD123" s="297" t="str">
        <f ca="1">IF(RMDF!CC123="", "", IF(ISNUMBER(MATCH(RMDF!CC123, INDIRECT(CC123), 0)), "OK", "Invalid"))</f>
        <v/>
      </c>
      <c r="CE123" s="281"/>
      <c r="CF123" s="281"/>
      <c r="CG123" s="281"/>
      <c r="CH123" s="281" t="b">
        <f>AND(RMDF!CK123&gt;=0, RMDF!CK123&lt;=1-SUM(RMDF!Z123,RMDF!AG123,RMDF!AN123,RMDF!AU123,RMDF!BB123,RMDF!BI123,RMDF!BP123,RMDF!BW123,RMDF!CD123), RMDF!CK123=ROUND(RMDF!CK123,4))</f>
        <v>1</v>
      </c>
      <c r="CI123" s="317">
        <f>RMDF!CI123</f>
        <v>0</v>
      </c>
      <c r="CJ123" s="318" t="str">
        <f>IF(CI123=0,"",_xlfn.XLOOKUP(CI123,StatePicklist!$1:$1,StatePicklist!$3:$3,"NA",0))</f>
        <v/>
      </c>
      <c r="CK123" s="297" t="str">
        <f ca="1">IF(RMDF!CJ123="", "", IF(ISNUMBER(MATCH(RMDF!CJ123, INDIRECT(CJ123), 0)), "OK", "Invalid"))</f>
        <v/>
      </c>
      <c r="CL123" s="281"/>
      <c r="CM123" s="281"/>
      <c r="CN123" s="281"/>
      <c r="CO123" s="281" t="b">
        <f>AND(RMDF!CR123&gt;=0, RMDF!CR123&lt;=1-SUM(RMDF!Z123,RMDF!AG123,RMDF!AN123,RMDF!AU123,RMDF!BB123,RMDF!BI123,RMDF!BP123,RMDF!BW123,RMDF!CD123,RMDF!CK123), RMDF!CR123=ROUND(RMDF!CR123,4))</f>
        <v>1</v>
      </c>
      <c r="CP123" s="317">
        <f>RMDF!CP123</f>
        <v>0</v>
      </c>
      <c r="CQ123" s="318" t="str">
        <f>IF(CP123=0,"",_xlfn.XLOOKUP(CP123,StatePicklist!$1:$1,StatePicklist!$3:$3,"NA",0))</f>
        <v/>
      </c>
      <c r="CR123" s="297" t="str">
        <f ca="1">IF(RMDF!CQ123="", "", IF(ISNUMBER(MATCH(RMDF!CQ123, INDIRECT(CQ123), 0)), "OK", "Invalid"))</f>
        <v/>
      </c>
      <c r="CS123" s="281"/>
      <c r="CT123" s="281"/>
      <c r="CU123" s="281"/>
      <c r="CV123" s="281" t="b">
        <f>AND(RMDF!CY123&gt;=0, RMDF!CY123&lt;=1-SUM(RMDF!Z123,RMDF!AG123,RMDF!AN123,RMDF!AU123,RMDF!BB123,RMDF!BI123,RMDF!BP123,RMDF!BW123,RMDF!CD123,RMDF!CK123,RMDF!CR123), RMDF!CY123=ROUND(RMDF!CY123,4))</f>
        <v>1</v>
      </c>
      <c r="CW123" s="317">
        <f>RMDF!CW123</f>
        <v>0</v>
      </c>
      <c r="CX123" s="318" t="str">
        <f>IF(CW123=0,"",_xlfn.XLOOKUP(CW123,StatePicklist!$1:$1,StatePicklist!$3:$3,"NA",0))</f>
        <v/>
      </c>
      <c r="CY123" s="297" t="str">
        <f ca="1">IF(RMDF!CX123="", "", IF(ISNUMBER(MATCH(RMDF!CX123, INDIRECT(CX123), 0)), "OK", "Invalid"))</f>
        <v/>
      </c>
      <c r="CZ123" s="281"/>
      <c r="DA123" s="281"/>
      <c r="DB123" s="281"/>
      <c r="DC123" s="281" t="b">
        <f>AND(RMDF!DF123&gt;=0, RMDF!DF123&lt;=1-SUM(RMDF!Z123,RMDF!AG123,RMDF!AN123,RMDF!AU123,RMDF!BB123,RMDF!BI123,RMDF!BP123,RMDF!BW123,RMDF!CD123,RMDF!CK123,RMDF!CR123,RMDF!CY123), RMDF!DF123=ROUND(RMDF!DF123,4))</f>
        <v>1</v>
      </c>
      <c r="DD123" s="317">
        <f>RMDF!DD123</f>
        <v>0</v>
      </c>
      <c r="DE123" s="318" t="str">
        <f>IF(DD123=0,"",_xlfn.XLOOKUP(DD123,StatePicklist!$1:$1,StatePicklist!$3:$3,"NA",0))</f>
        <v/>
      </c>
      <c r="DF123" s="297" t="str">
        <f ca="1">IF(RMDF!DE123="", "", IF(ISNUMBER(MATCH(RMDF!DE123, INDIRECT(DE123), 0)), "OK", "Invalid"))</f>
        <v/>
      </c>
      <c r="DG123" s="281"/>
      <c r="DH123" s="281"/>
      <c r="DI123" s="281"/>
      <c r="DJ123" s="281" t="b">
        <f>AND(RMDF!DM123&gt;=0, RMDF!DM123&lt;=1-SUM(RMDF!Z123,RMDF!AG123,RMDF!AN123,RMDF!AU123,RMDF!BB123,RMDF!BI123,RMDF!BP123,RMDF!BW123,RMDF!CD123,RMDF!CK123,RMDF!CR123,RMDF!CY123,RMDF!DF123), RMDF!DM123=ROUND(RMDF!DM123,4))</f>
        <v>1</v>
      </c>
      <c r="DK123" s="317">
        <f>RMDF!DK123</f>
        <v>0</v>
      </c>
      <c r="DL123" s="318" t="str">
        <f>IF(DK123=0,"",_xlfn.XLOOKUP(DK123,StatePicklist!$1:$1,StatePicklist!$3:$3,"NA",0))</f>
        <v/>
      </c>
      <c r="DM123" s="297" t="str">
        <f ca="1">IF(RMDF!DL123="", "", IF(ISNUMBER(MATCH(RMDF!DL123, INDIRECT(DL123), 0)), "OK", "Invalid"))</f>
        <v/>
      </c>
      <c r="DN123" s="281"/>
      <c r="DO123" s="281"/>
      <c r="DP123" s="281"/>
      <c r="DQ123" s="281" t="b">
        <f>AND(RMDF!DT123&gt;=0, RMDF!DT123&lt;=1-SUM(RMDF!Z123,RMDF!AG123,RMDF!AN123,RMDF!AU123,RMDF!BB123,RMDF!BI123,RMDF!BP123,RMDF!BW123,RMDF!CD123,RMDF!CK123,RMDF!CR123,RMDF!CY123,RMDF!DF123,RMDF!DM123), RMDF!DT123=ROUND(RMDF!DT123,4))</f>
        <v>1</v>
      </c>
      <c r="DR123" s="317">
        <f>RMDF!DR123</f>
        <v>0</v>
      </c>
      <c r="DS123" s="318" t="str">
        <f>IF(DR123=0,"",_xlfn.XLOOKUP(DR123,StatePicklist!$1:$1,StatePicklist!$3:$3,"NA",0))</f>
        <v/>
      </c>
      <c r="DT123" s="297" t="str">
        <f ca="1">IF(RMDF!DS123="", "", IF(ISNUMBER(MATCH(RMDF!DS123, INDIRECT(DS123), 0)), "OK", "Invalid"))</f>
        <v/>
      </c>
      <c r="DU123" s="281"/>
      <c r="DV123" s="281"/>
      <c r="DW123" s="281"/>
      <c r="DX123" s="281" t="b">
        <f>AND(RMDF!EA123&gt;=0, RMDF!EA123&lt;=1-SUM(RMDF!Z123,RMDF!AG123,RMDF!AN123,RMDF!AU123,RMDF!BB123,RMDF!BI123,RMDF!BP123,RMDF!BW123,RMDF!CD123,RMDF!CK123,RMDF!CR123,RMDF!CY123,RMDF!DF123,RMDF!DM123,RMDF!DT123), RMDF!EA123=ROUND(RMDF!EA123,4))</f>
        <v>1</v>
      </c>
      <c r="DY123" s="317">
        <f>RMDF!DY123</f>
        <v>0</v>
      </c>
      <c r="DZ123" s="318" t="str">
        <f>IF(DY123=0,"",_xlfn.XLOOKUP(DY123,StatePicklist!$1:$1,StatePicklist!$3:$3,"NA",0))</f>
        <v/>
      </c>
      <c r="EA123" s="297" t="str">
        <f ca="1">IF(RMDF!DZ123="", "", IF(ISNUMBER(MATCH(RMDF!DZ123, INDIRECT(DZ123), 0)), "OK", "Invalid"))</f>
        <v/>
      </c>
      <c r="EB123" s="281"/>
      <c r="EC123" s="281"/>
      <c r="ED123" s="281"/>
      <c r="EE123" s="281" t="b">
        <f>AND(RMDF!EH123&gt;=0, RMDF!EH123&lt;=1-SUM(RMDF!Z123,RMDF!AG123,RMDF!AN123,RMDF!AU123,RMDF!BB123,RMDF!BI123,RMDF!BP123,RMDF!BW123,RMDF!CD123,RMDF!CK123,RMDF!CR123,RMDF!CY123,RMDF!DF123,RMDF!DM123,RMDF!DT123,RMDF!EA123), RMDF!EH123=ROUND(RMDF!EH123,4))</f>
        <v>1</v>
      </c>
      <c r="EF123" s="317">
        <f>RMDF!EF123</f>
        <v>0</v>
      </c>
      <c r="EG123" s="318" t="str">
        <f>IF(EF123=0,"",_xlfn.XLOOKUP(EF123,StatePicklist!$1:$1,StatePicklist!$3:$3,"NA",0))</f>
        <v/>
      </c>
      <c r="EH123" s="297" t="str">
        <f ca="1">IF(RMDF!EG123="", "", IF(ISNUMBER(MATCH(RMDF!EG123, INDIRECT(EG123), 0)), "OK", "Invalid"))</f>
        <v/>
      </c>
      <c r="EI123" s="281"/>
      <c r="EJ123" s="281"/>
      <c r="EK123" s="281"/>
      <c r="EL123" s="281" t="b">
        <f>AND(RMDF!EO123&gt;=0, RMDF!EO123&lt;=1-SUM(RMDF!Z123,RMDF!AG123,RMDF!AN123,RMDF!AU123,RMDF!BB123,RMDF!BI123,RMDF!BP123,RMDF!BW123,RMDF!CD123,RMDF!CK123,RMDF!CR123,RMDF!CY123,RMDF!DF123,RMDF!DM123,RMDF!DT123,RMDF!EA123,RMDF!EH123), RMDF!EO123=ROUND(RMDF!EO123,4))</f>
        <v>1</v>
      </c>
      <c r="EM123" s="317">
        <f>RMDF!EM123</f>
        <v>0</v>
      </c>
      <c r="EN123" s="318" t="str">
        <f>IF(EM123=0,"",_xlfn.XLOOKUP(EM123,StatePicklist!$1:$1,StatePicklist!$3:$3,"NA",0))</f>
        <v/>
      </c>
      <c r="EO123" s="297" t="str">
        <f ca="1">IF(RMDF!EN123="", "", IF(ISNUMBER(MATCH(RMDF!EN123, INDIRECT(EN123), 0)), "OK", "Invalid"))</f>
        <v/>
      </c>
      <c r="EP123" s="281"/>
      <c r="EQ123" s="281"/>
      <c r="ER123" s="281"/>
      <c r="ES123" s="281" t="b">
        <f>AND(RMDF!EV123&gt;=0, RMDF!EV123&lt;=1-SUM(RMDF!Z123,RMDF!AG123,RMDF!AN123,RMDF!AU123,RMDF!BB123,RMDF!BI123,RMDF!BP123,RMDF!BW123,RMDF!CD123,RMDF!CK123,RMDF!CR123,RMDF!CY123,RMDF!DF123,RMDF!DM123,RMDF!DT123,RMDF!EA123,RMDF!EH123,RMDF!EO123), RMDF!EV123=ROUND(RMDF!EV123,4))</f>
        <v>1</v>
      </c>
      <c r="ET123" s="317">
        <f>RMDF!ET123</f>
        <v>0</v>
      </c>
      <c r="EU123" s="318" t="str">
        <f>IF(ET123=0,"",_xlfn.XLOOKUP(ET123,StatePicklist!$1:$1,StatePicklist!$3:$3,"NA",0))</f>
        <v/>
      </c>
      <c r="EV123" s="297" t="str">
        <f ca="1">IF(RMDF!EU123="", "", IF(ISNUMBER(MATCH(RMDF!EU123, INDIRECT(EU123), 0)), "OK", "Invalid"))</f>
        <v/>
      </c>
      <c r="EW123" s="281"/>
      <c r="EX123" s="281"/>
      <c r="EY123" s="281"/>
      <c r="EZ123" s="281" t="b">
        <f>AND(RMDF!FC123&gt;=0, RMDF!FC123&lt;=1-SUM(RMDF!Z123,RMDF!AG123,RMDF!AN123,RMDF!AU123,RMDF!BB123,RMDF!BI123,RMDF!BP123,RMDF!BW123,RMDF!CD123,RMDF!CK123,RMDF!CR123,RMDF!CY123,RMDF!DF123,RMDF!DM123,RMDF!DT123,RMDF!EA123,RMDF!EH123,RMDF!EO123,RMDF!EV123), RMDF!FC123=ROUND(RMDF!FC123,4))</f>
        <v>1</v>
      </c>
      <c r="FA123" s="317">
        <f>RMDF!FA123</f>
        <v>0</v>
      </c>
      <c r="FB123" s="318" t="str">
        <f>IF(FA123=0,"",_xlfn.XLOOKUP(FA123,StatePicklist!$1:$1,StatePicklist!$3:$3,"NA",0))</f>
        <v/>
      </c>
      <c r="FC123" s="297" t="str">
        <f ca="1">IF(RMDF!FB123="", "", IF(ISNUMBER(MATCH(RMDF!FB123, INDIRECT(FB123), 0)), "OK", "Invalid"))</f>
        <v/>
      </c>
    </row>
    <row r="124" spans="1:159" s="205" customFormat="1" ht="39.9" customHeight="1" x14ac:dyDescent="0.25">
      <c r="A124" s="206"/>
      <c r="B124" s="196"/>
      <c r="C124" s="197"/>
      <c r="D124" s="198"/>
      <c r="E124" s="199"/>
      <c r="F124" s="200"/>
      <c r="G124" s="201"/>
      <c r="H124" s="292"/>
      <c r="I124" s="305">
        <f>RMDF!I124</f>
        <v>0</v>
      </c>
      <c r="J124" s="305" t="str">
        <f>IF(I124=ProductCode!$B$30,"PDReclPost",IF(OR(I124=ProductCode!$C$30,I124=ProductCode!$E$30,I124=ProductCode!$G$30),"PDPreCon",IF(OR(I124=ProductCode!$D$30,I124=ProductCode!$F$30),"PDNotReclPost","")))</f>
        <v/>
      </c>
      <c r="K124" s="305" t="str">
        <f t="shared" si="12"/>
        <v/>
      </c>
      <c r="L124" s="289"/>
      <c r="M124" s="305" t="str">
        <f t="shared" si="12"/>
        <v/>
      </c>
      <c r="N124" s="289" t="b">
        <f>AND(RMDF!N124&gt;=0, RMDF!N124&lt;=1-RMDF!L124, RMDF!N124=ROUND(RMDF!N124,4))</f>
        <v>1</v>
      </c>
      <c r="O124" s="286" t="str">
        <f>IF(P124="","",IF(I124="","",IF(LEFT(I124,13)="Reclaimed pos",RawMaterialCode!$E$569,RawMaterialCode!$E$568)))</f>
        <v>Reclaimed pre-consumer mixed fibers (RM0578)</v>
      </c>
      <c r="P124" s="295">
        <f t="shared" si="13"/>
        <v>1</v>
      </c>
      <c r="Q124" s="202"/>
      <c r="R124" s="203"/>
      <c r="S124" s="204" t="str">
        <f t="shared" si="14"/>
        <v/>
      </c>
      <c r="T124" s="281"/>
      <c r="U124" s="281"/>
      <c r="V124" s="281"/>
      <c r="W124" s="281"/>
      <c r="X124" s="317">
        <f>RMDF!X124</f>
        <v>0</v>
      </c>
      <c r="Y124" s="318" t="str">
        <f>IF(X124=0,"",_xlfn.XLOOKUP(X124,StatePicklist!$1:$1,StatePicklist!$3:$3,"NA",0))</f>
        <v/>
      </c>
      <c r="Z124" s="297" t="str">
        <f ca="1">IF(RMDF!Y124="", "", IF(ISNUMBER(MATCH(RMDF!Y124, INDIRECT(Y124), 0)), "OK", "Invalid"))</f>
        <v/>
      </c>
      <c r="AA124" s="281"/>
      <c r="AB124" s="281"/>
      <c r="AC124" s="281"/>
      <c r="AD124" s="281" t="b">
        <f>AND(RMDF!AG124&gt;=0, RMDF!AG124&lt;=1-RMDF!Z124, RMDF!AG124=ROUND(RMDF!AG124,4))</f>
        <v>1</v>
      </c>
      <c r="AE124" s="317">
        <f>RMDF!AE124</f>
        <v>0</v>
      </c>
      <c r="AF124" s="318" t="str">
        <f>IF(AE124=0,"",_xlfn.XLOOKUP(AE124,StatePicklist!$1:$1,StatePicklist!$3:$3,"NA",0))</f>
        <v/>
      </c>
      <c r="AG124" s="297" t="str">
        <f ca="1">IF(RMDF!AF124="", "", IF(ISNUMBER(MATCH(RMDF!AF124, INDIRECT(AF124), 0)), "OK", "Invalid"))</f>
        <v/>
      </c>
      <c r="AH124" s="281"/>
      <c r="AI124" s="281"/>
      <c r="AJ124" s="281"/>
      <c r="AK124" s="281" t="b">
        <f>AND(RMDF!AN124&gt;=0, RMDF!AN124&lt;=1-SUM(RMDF!Z124,RMDF!AG124), RMDF!AN124=ROUND(RMDF!AN124,4))</f>
        <v>1</v>
      </c>
      <c r="AL124" s="317">
        <f>RMDF!AL124</f>
        <v>0</v>
      </c>
      <c r="AM124" s="318" t="str">
        <f>IF(AL124=0,"",_xlfn.XLOOKUP(AL124,StatePicklist!$1:$1,StatePicklist!$3:$3,"NA",0))</f>
        <v/>
      </c>
      <c r="AN124" s="297" t="str">
        <f ca="1">IF(RMDF!AM124="", "", IF(ISNUMBER(MATCH(RMDF!AM124, INDIRECT(AM124), 0)), "OK", "Invalid"))</f>
        <v/>
      </c>
      <c r="AO124" s="281"/>
      <c r="AP124" s="281"/>
      <c r="AQ124" s="281"/>
      <c r="AR124" s="281" t="b">
        <f>AND(RMDF!AU124&gt;=0, RMDF!AU124&lt;=1-SUM(RMDF!Z124,RMDF!AG124,RMDF!AN124), RMDF!AU124=ROUND(RMDF!AU124,4))</f>
        <v>1</v>
      </c>
      <c r="AS124" s="317">
        <f>RMDF!AS124</f>
        <v>0</v>
      </c>
      <c r="AT124" s="318" t="str">
        <f>IF(AS124=0,"",_xlfn.XLOOKUP(AS124,StatePicklist!$1:$1,StatePicklist!$3:$3,"NA",0))</f>
        <v/>
      </c>
      <c r="AU124" s="297" t="str">
        <f ca="1">IF(RMDF!AT124="", "", IF(ISNUMBER(MATCH(RMDF!AT124, INDIRECT(AT124), 0)), "OK", "Invalid"))</f>
        <v/>
      </c>
      <c r="AV124" s="281"/>
      <c r="AW124" s="281"/>
      <c r="AX124" s="281"/>
      <c r="AY124" s="281" t="b">
        <f>AND(RMDF!BB124&gt;=0, RMDF!BB124&lt;=1-SUM(RMDF!Z124,RMDF!AG124,RMDF!AN124,RMDF!AU124), RMDF!BB124=ROUND(RMDF!BB124,4))</f>
        <v>1</v>
      </c>
      <c r="AZ124" s="317">
        <f>RMDF!AZ124</f>
        <v>0</v>
      </c>
      <c r="BA124" s="318" t="str">
        <f>IF(AZ124=0,"",_xlfn.XLOOKUP(AZ124,StatePicklist!$1:$1,StatePicklist!$3:$3,"NA",0))</f>
        <v/>
      </c>
      <c r="BB124" s="297" t="str">
        <f ca="1">IF(RMDF!BA124="", "", IF(ISNUMBER(MATCH(RMDF!BA124, INDIRECT(BA124), 0)), "OK", "Invalid"))</f>
        <v/>
      </c>
      <c r="BC124" s="281"/>
      <c r="BD124" s="281"/>
      <c r="BE124" s="281"/>
      <c r="BF124" s="281" t="b">
        <f>AND(RMDF!BI124&gt;=0, RMDF!BI124&lt;=1-SUM(RMDF!Z124,RMDF!AG124,RMDF!AN124,RMDF!AU124,RMDF!BB124), RMDF!BI124=ROUND(RMDF!BI124,4))</f>
        <v>1</v>
      </c>
      <c r="BG124" s="317">
        <f>RMDF!BG124</f>
        <v>0</v>
      </c>
      <c r="BH124" s="318" t="str">
        <f>IF(BG124=0,"",_xlfn.XLOOKUP(BG124,StatePicklist!$1:$1,StatePicklist!$3:$3,"NA",0))</f>
        <v/>
      </c>
      <c r="BI124" s="297" t="str">
        <f ca="1">IF(RMDF!BH124="", "", IF(ISNUMBER(MATCH(RMDF!BH124, INDIRECT(BH124), 0)), "OK", "Invalid"))</f>
        <v/>
      </c>
      <c r="BJ124" s="281"/>
      <c r="BK124" s="281"/>
      <c r="BL124" s="281"/>
      <c r="BM124" s="281" t="b">
        <f>AND(RMDF!BP124&gt;=0, RMDF!BP124&lt;=1-SUM(RMDF!Z124,RMDF!AG124,RMDF!AN124,RMDF!AU124,RMDF!BB124,RMDF!BI124), RMDF!BP124=ROUND(RMDF!BP124,4))</f>
        <v>1</v>
      </c>
      <c r="BN124" s="317">
        <f>RMDF!BN124</f>
        <v>0</v>
      </c>
      <c r="BO124" s="318" t="str">
        <f>IF(BN124=0,"",_xlfn.XLOOKUP(BN124,StatePicklist!$1:$1,StatePicklist!$3:$3,"NA",0))</f>
        <v/>
      </c>
      <c r="BP124" s="297" t="str">
        <f ca="1">IF(RMDF!BO124="", "", IF(ISNUMBER(MATCH(RMDF!BO124, INDIRECT(BO124), 0)), "OK", "Invalid"))</f>
        <v/>
      </c>
      <c r="BQ124" s="281"/>
      <c r="BR124" s="281"/>
      <c r="BS124" s="281"/>
      <c r="BT124" s="281" t="b">
        <f>AND(RMDF!BW124&gt;=0, RMDF!BW124&lt;=1-SUM(RMDF!Z124,RMDF!AG124,RMDF!AN124,RMDF!AU124,RMDF!BB124,RMDF!BI124,RMDF!BP124), RMDF!BW124=ROUND(RMDF!BW124,4))</f>
        <v>1</v>
      </c>
      <c r="BU124" s="317">
        <f>RMDF!BU124</f>
        <v>0</v>
      </c>
      <c r="BV124" s="318" t="str">
        <f>IF(BU124=0,"",_xlfn.XLOOKUP(BU124,StatePicklist!$1:$1,StatePicklist!$3:$3,"NA",0))</f>
        <v/>
      </c>
      <c r="BW124" s="297" t="str">
        <f ca="1">IF(RMDF!BV124="", "", IF(ISNUMBER(MATCH(RMDF!BV124, INDIRECT(BV124), 0)), "OK", "Invalid"))</f>
        <v/>
      </c>
      <c r="BX124" s="281"/>
      <c r="BY124" s="281"/>
      <c r="BZ124" s="281"/>
      <c r="CA124" s="281" t="b">
        <f>AND(RMDF!CD124&gt;=0, RMDF!CD124&lt;=1-SUM(RMDF!Z124,RMDF!AG124,RMDF!AN124,RMDF!AU124,RMDF!BB124,RMDF!BI124,RMDF!BP124,RMDF!BW124), RMDF!CD124=ROUND(RMDF!CD124,4))</f>
        <v>1</v>
      </c>
      <c r="CB124" s="317">
        <f>RMDF!CB124</f>
        <v>0</v>
      </c>
      <c r="CC124" s="318" t="str">
        <f>IF(CB124=0,"",_xlfn.XLOOKUP(CB124,StatePicklist!$1:$1,StatePicklist!$3:$3,"NA",0))</f>
        <v/>
      </c>
      <c r="CD124" s="297" t="str">
        <f ca="1">IF(RMDF!CC124="", "", IF(ISNUMBER(MATCH(RMDF!CC124, INDIRECT(CC124), 0)), "OK", "Invalid"))</f>
        <v/>
      </c>
      <c r="CE124" s="281"/>
      <c r="CF124" s="281"/>
      <c r="CG124" s="281"/>
      <c r="CH124" s="281" t="b">
        <f>AND(RMDF!CK124&gt;=0, RMDF!CK124&lt;=1-SUM(RMDF!Z124,RMDF!AG124,RMDF!AN124,RMDF!AU124,RMDF!BB124,RMDF!BI124,RMDF!BP124,RMDF!BW124,RMDF!CD124), RMDF!CK124=ROUND(RMDF!CK124,4))</f>
        <v>1</v>
      </c>
      <c r="CI124" s="317">
        <f>RMDF!CI124</f>
        <v>0</v>
      </c>
      <c r="CJ124" s="318" t="str">
        <f>IF(CI124=0,"",_xlfn.XLOOKUP(CI124,StatePicklist!$1:$1,StatePicklist!$3:$3,"NA",0))</f>
        <v/>
      </c>
      <c r="CK124" s="297" t="str">
        <f ca="1">IF(RMDF!CJ124="", "", IF(ISNUMBER(MATCH(RMDF!CJ124, INDIRECT(CJ124), 0)), "OK", "Invalid"))</f>
        <v/>
      </c>
      <c r="CL124" s="281"/>
      <c r="CM124" s="281"/>
      <c r="CN124" s="281"/>
      <c r="CO124" s="281" t="b">
        <f>AND(RMDF!CR124&gt;=0, RMDF!CR124&lt;=1-SUM(RMDF!Z124,RMDF!AG124,RMDF!AN124,RMDF!AU124,RMDF!BB124,RMDF!BI124,RMDF!BP124,RMDF!BW124,RMDF!CD124,RMDF!CK124), RMDF!CR124=ROUND(RMDF!CR124,4))</f>
        <v>1</v>
      </c>
      <c r="CP124" s="317">
        <f>RMDF!CP124</f>
        <v>0</v>
      </c>
      <c r="CQ124" s="318" t="str">
        <f>IF(CP124=0,"",_xlfn.XLOOKUP(CP124,StatePicklist!$1:$1,StatePicklist!$3:$3,"NA",0))</f>
        <v/>
      </c>
      <c r="CR124" s="297" t="str">
        <f ca="1">IF(RMDF!CQ124="", "", IF(ISNUMBER(MATCH(RMDF!CQ124, INDIRECT(CQ124), 0)), "OK", "Invalid"))</f>
        <v/>
      </c>
      <c r="CS124" s="281"/>
      <c r="CT124" s="281"/>
      <c r="CU124" s="281"/>
      <c r="CV124" s="281" t="b">
        <f>AND(RMDF!CY124&gt;=0, RMDF!CY124&lt;=1-SUM(RMDF!Z124,RMDF!AG124,RMDF!AN124,RMDF!AU124,RMDF!BB124,RMDF!BI124,RMDF!BP124,RMDF!BW124,RMDF!CD124,RMDF!CK124,RMDF!CR124), RMDF!CY124=ROUND(RMDF!CY124,4))</f>
        <v>1</v>
      </c>
      <c r="CW124" s="317">
        <f>RMDF!CW124</f>
        <v>0</v>
      </c>
      <c r="CX124" s="318" t="str">
        <f>IF(CW124=0,"",_xlfn.XLOOKUP(CW124,StatePicklist!$1:$1,StatePicklist!$3:$3,"NA",0))</f>
        <v/>
      </c>
      <c r="CY124" s="297" t="str">
        <f ca="1">IF(RMDF!CX124="", "", IF(ISNUMBER(MATCH(RMDF!CX124, INDIRECT(CX124), 0)), "OK", "Invalid"))</f>
        <v/>
      </c>
      <c r="CZ124" s="281"/>
      <c r="DA124" s="281"/>
      <c r="DB124" s="281"/>
      <c r="DC124" s="281" t="b">
        <f>AND(RMDF!DF124&gt;=0, RMDF!DF124&lt;=1-SUM(RMDF!Z124,RMDF!AG124,RMDF!AN124,RMDF!AU124,RMDF!BB124,RMDF!BI124,RMDF!BP124,RMDF!BW124,RMDF!CD124,RMDF!CK124,RMDF!CR124,RMDF!CY124), RMDF!DF124=ROUND(RMDF!DF124,4))</f>
        <v>1</v>
      </c>
      <c r="DD124" s="317">
        <f>RMDF!DD124</f>
        <v>0</v>
      </c>
      <c r="DE124" s="318" t="str">
        <f>IF(DD124=0,"",_xlfn.XLOOKUP(DD124,StatePicklist!$1:$1,StatePicklist!$3:$3,"NA",0))</f>
        <v/>
      </c>
      <c r="DF124" s="297" t="str">
        <f ca="1">IF(RMDF!DE124="", "", IF(ISNUMBER(MATCH(RMDF!DE124, INDIRECT(DE124), 0)), "OK", "Invalid"))</f>
        <v/>
      </c>
      <c r="DG124" s="281"/>
      <c r="DH124" s="281"/>
      <c r="DI124" s="281"/>
      <c r="DJ124" s="281" t="b">
        <f>AND(RMDF!DM124&gt;=0, RMDF!DM124&lt;=1-SUM(RMDF!Z124,RMDF!AG124,RMDF!AN124,RMDF!AU124,RMDF!BB124,RMDF!BI124,RMDF!BP124,RMDF!BW124,RMDF!CD124,RMDF!CK124,RMDF!CR124,RMDF!CY124,RMDF!DF124), RMDF!DM124=ROUND(RMDF!DM124,4))</f>
        <v>1</v>
      </c>
      <c r="DK124" s="317">
        <f>RMDF!DK124</f>
        <v>0</v>
      </c>
      <c r="DL124" s="318" t="str">
        <f>IF(DK124=0,"",_xlfn.XLOOKUP(DK124,StatePicklist!$1:$1,StatePicklist!$3:$3,"NA",0))</f>
        <v/>
      </c>
      <c r="DM124" s="297" t="str">
        <f ca="1">IF(RMDF!DL124="", "", IF(ISNUMBER(MATCH(RMDF!DL124, INDIRECT(DL124), 0)), "OK", "Invalid"))</f>
        <v/>
      </c>
      <c r="DN124" s="281"/>
      <c r="DO124" s="281"/>
      <c r="DP124" s="281"/>
      <c r="DQ124" s="281" t="b">
        <f>AND(RMDF!DT124&gt;=0, RMDF!DT124&lt;=1-SUM(RMDF!Z124,RMDF!AG124,RMDF!AN124,RMDF!AU124,RMDF!BB124,RMDF!BI124,RMDF!BP124,RMDF!BW124,RMDF!CD124,RMDF!CK124,RMDF!CR124,RMDF!CY124,RMDF!DF124,RMDF!DM124), RMDF!DT124=ROUND(RMDF!DT124,4))</f>
        <v>1</v>
      </c>
      <c r="DR124" s="317">
        <f>RMDF!DR124</f>
        <v>0</v>
      </c>
      <c r="DS124" s="318" t="str">
        <f>IF(DR124=0,"",_xlfn.XLOOKUP(DR124,StatePicklist!$1:$1,StatePicklist!$3:$3,"NA",0))</f>
        <v/>
      </c>
      <c r="DT124" s="297" t="str">
        <f ca="1">IF(RMDF!DS124="", "", IF(ISNUMBER(MATCH(RMDF!DS124, INDIRECT(DS124), 0)), "OK", "Invalid"))</f>
        <v/>
      </c>
      <c r="DU124" s="281"/>
      <c r="DV124" s="281"/>
      <c r="DW124" s="281"/>
      <c r="DX124" s="281" t="b">
        <f>AND(RMDF!EA124&gt;=0, RMDF!EA124&lt;=1-SUM(RMDF!Z124,RMDF!AG124,RMDF!AN124,RMDF!AU124,RMDF!BB124,RMDF!BI124,RMDF!BP124,RMDF!BW124,RMDF!CD124,RMDF!CK124,RMDF!CR124,RMDF!CY124,RMDF!DF124,RMDF!DM124,RMDF!DT124), RMDF!EA124=ROUND(RMDF!EA124,4))</f>
        <v>1</v>
      </c>
      <c r="DY124" s="317">
        <f>RMDF!DY124</f>
        <v>0</v>
      </c>
      <c r="DZ124" s="318" t="str">
        <f>IF(DY124=0,"",_xlfn.XLOOKUP(DY124,StatePicklist!$1:$1,StatePicklist!$3:$3,"NA",0))</f>
        <v/>
      </c>
      <c r="EA124" s="297" t="str">
        <f ca="1">IF(RMDF!DZ124="", "", IF(ISNUMBER(MATCH(RMDF!DZ124, INDIRECT(DZ124), 0)), "OK", "Invalid"))</f>
        <v/>
      </c>
      <c r="EB124" s="281"/>
      <c r="EC124" s="281"/>
      <c r="ED124" s="281"/>
      <c r="EE124" s="281" t="b">
        <f>AND(RMDF!EH124&gt;=0, RMDF!EH124&lt;=1-SUM(RMDF!Z124,RMDF!AG124,RMDF!AN124,RMDF!AU124,RMDF!BB124,RMDF!BI124,RMDF!BP124,RMDF!BW124,RMDF!CD124,RMDF!CK124,RMDF!CR124,RMDF!CY124,RMDF!DF124,RMDF!DM124,RMDF!DT124,RMDF!EA124), RMDF!EH124=ROUND(RMDF!EH124,4))</f>
        <v>1</v>
      </c>
      <c r="EF124" s="317">
        <f>RMDF!EF124</f>
        <v>0</v>
      </c>
      <c r="EG124" s="318" t="str">
        <f>IF(EF124=0,"",_xlfn.XLOOKUP(EF124,StatePicklist!$1:$1,StatePicklist!$3:$3,"NA",0))</f>
        <v/>
      </c>
      <c r="EH124" s="297" t="str">
        <f ca="1">IF(RMDF!EG124="", "", IF(ISNUMBER(MATCH(RMDF!EG124, INDIRECT(EG124), 0)), "OK", "Invalid"))</f>
        <v/>
      </c>
      <c r="EI124" s="281"/>
      <c r="EJ124" s="281"/>
      <c r="EK124" s="281"/>
      <c r="EL124" s="281" t="b">
        <f>AND(RMDF!EO124&gt;=0, RMDF!EO124&lt;=1-SUM(RMDF!Z124,RMDF!AG124,RMDF!AN124,RMDF!AU124,RMDF!BB124,RMDF!BI124,RMDF!BP124,RMDF!BW124,RMDF!CD124,RMDF!CK124,RMDF!CR124,RMDF!CY124,RMDF!DF124,RMDF!DM124,RMDF!DT124,RMDF!EA124,RMDF!EH124), RMDF!EO124=ROUND(RMDF!EO124,4))</f>
        <v>1</v>
      </c>
      <c r="EM124" s="317">
        <f>RMDF!EM124</f>
        <v>0</v>
      </c>
      <c r="EN124" s="318" t="str">
        <f>IF(EM124=0,"",_xlfn.XLOOKUP(EM124,StatePicklist!$1:$1,StatePicklist!$3:$3,"NA",0))</f>
        <v/>
      </c>
      <c r="EO124" s="297" t="str">
        <f ca="1">IF(RMDF!EN124="", "", IF(ISNUMBER(MATCH(RMDF!EN124, INDIRECT(EN124), 0)), "OK", "Invalid"))</f>
        <v/>
      </c>
      <c r="EP124" s="281"/>
      <c r="EQ124" s="281"/>
      <c r="ER124" s="281"/>
      <c r="ES124" s="281" t="b">
        <f>AND(RMDF!EV124&gt;=0, RMDF!EV124&lt;=1-SUM(RMDF!Z124,RMDF!AG124,RMDF!AN124,RMDF!AU124,RMDF!BB124,RMDF!BI124,RMDF!BP124,RMDF!BW124,RMDF!CD124,RMDF!CK124,RMDF!CR124,RMDF!CY124,RMDF!DF124,RMDF!DM124,RMDF!DT124,RMDF!EA124,RMDF!EH124,RMDF!EO124), RMDF!EV124=ROUND(RMDF!EV124,4))</f>
        <v>1</v>
      </c>
      <c r="ET124" s="317">
        <f>RMDF!ET124</f>
        <v>0</v>
      </c>
      <c r="EU124" s="318" t="str">
        <f>IF(ET124=0,"",_xlfn.XLOOKUP(ET124,StatePicklist!$1:$1,StatePicklist!$3:$3,"NA",0))</f>
        <v/>
      </c>
      <c r="EV124" s="297" t="str">
        <f ca="1">IF(RMDF!EU124="", "", IF(ISNUMBER(MATCH(RMDF!EU124, INDIRECT(EU124), 0)), "OK", "Invalid"))</f>
        <v/>
      </c>
      <c r="EW124" s="281"/>
      <c r="EX124" s="281"/>
      <c r="EY124" s="281"/>
      <c r="EZ124" s="281" t="b">
        <f>AND(RMDF!FC124&gt;=0, RMDF!FC124&lt;=1-SUM(RMDF!Z124,RMDF!AG124,RMDF!AN124,RMDF!AU124,RMDF!BB124,RMDF!BI124,RMDF!BP124,RMDF!BW124,RMDF!CD124,RMDF!CK124,RMDF!CR124,RMDF!CY124,RMDF!DF124,RMDF!DM124,RMDF!DT124,RMDF!EA124,RMDF!EH124,RMDF!EO124,RMDF!EV124), RMDF!FC124=ROUND(RMDF!FC124,4))</f>
        <v>1</v>
      </c>
      <c r="FA124" s="317">
        <f>RMDF!FA124</f>
        <v>0</v>
      </c>
      <c r="FB124" s="318" t="str">
        <f>IF(FA124=0,"",_xlfn.XLOOKUP(FA124,StatePicklist!$1:$1,StatePicklist!$3:$3,"NA",0))</f>
        <v/>
      </c>
      <c r="FC124" s="297" t="str">
        <f ca="1">IF(RMDF!FB124="", "", IF(ISNUMBER(MATCH(RMDF!FB124, INDIRECT(FB124), 0)), "OK", "Invalid"))</f>
        <v/>
      </c>
    </row>
    <row r="125" spans="1:159" s="205" customFormat="1" ht="39.9" customHeight="1" x14ac:dyDescent="0.25">
      <c r="A125" s="206"/>
      <c r="B125" s="196"/>
      <c r="C125" s="197"/>
      <c r="D125" s="198"/>
      <c r="E125" s="199"/>
      <c r="F125" s="200"/>
      <c r="G125" s="201"/>
      <c r="H125" s="292"/>
      <c r="I125" s="305">
        <f>RMDF!I125</f>
        <v>0</v>
      </c>
      <c r="J125" s="305" t="str">
        <f>IF(I125=ProductCode!$B$30,"PDReclPost",IF(OR(I125=ProductCode!$C$30,I125=ProductCode!$E$30,I125=ProductCode!$G$30),"PDPreCon",IF(OR(I125=ProductCode!$D$30,I125=ProductCode!$F$30),"PDNotReclPost","")))</f>
        <v/>
      </c>
      <c r="K125" s="305" t="str">
        <f t="shared" si="12"/>
        <v/>
      </c>
      <c r="L125" s="289"/>
      <c r="M125" s="305" t="str">
        <f t="shared" si="12"/>
        <v/>
      </c>
      <c r="N125" s="289" t="b">
        <f>AND(RMDF!N125&gt;=0, RMDF!N125&lt;=1-RMDF!L125, RMDF!N125=ROUND(RMDF!N125,4))</f>
        <v>1</v>
      </c>
      <c r="O125" s="286" t="str">
        <f>IF(P125="","",IF(I125="","",IF(LEFT(I125,13)="Reclaimed pos",RawMaterialCode!$E$569,RawMaterialCode!$E$568)))</f>
        <v>Reclaimed pre-consumer mixed fibers (RM0578)</v>
      </c>
      <c r="P125" s="295">
        <f t="shared" si="13"/>
        <v>1</v>
      </c>
      <c r="Q125" s="202"/>
      <c r="R125" s="203"/>
      <c r="S125" s="204" t="str">
        <f t="shared" si="14"/>
        <v/>
      </c>
      <c r="T125" s="281"/>
      <c r="U125" s="281"/>
      <c r="V125" s="281"/>
      <c r="W125" s="281"/>
      <c r="X125" s="317">
        <f>RMDF!X125</f>
        <v>0</v>
      </c>
      <c r="Y125" s="318" t="str">
        <f>IF(X125=0,"",_xlfn.XLOOKUP(X125,StatePicklist!$1:$1,StatePicklist!$3:$3,"NA",0))</f>
        <v/>
      </c>
      <c r="Z125" s="297" t="str">
        <f ca="1">IF(RMDF!Y125="", "", IF(ISNUMBER(MATCH(RMDF!Y125, INDIRECT(Y125), 0)), "OK", "Invalid"))</f>
        <v/>
      </c>
      <c r="AA125" s="281"/>
      <c r="AB125" s="281"/>
      <c r="AC125" s="281"/>
      <c r="AD125" s="281" t="b">
        <f>AND(RMDF!AG125&gt;=0, RMDF!AG125&lt;=1-RMDF!Z125, RMDF!AG125=ROUND(RMDF!AG125,4))</f>
        <v>1</v>
      </c>
      <c r="AE125" s="317">
        <f>RMDF!AE125</f>
        <v>0</v>
      </c>
      <c r="AF125" s="318" t="str">
        <f>IF(AE125=0,"",_xlfn.XLOOKUP(AE125,StatePicklist!$1:$1,StatePicklist!$3:$3,"NA",0))</f>
        <v/>
      </c>
      <c r="AG125" s="297" t="str">
        <f ca="1">IF(RMDF!AF125="", "", IF(ISNUMBER(MATCH(RMDF!AF125, INDIRECT(AF125), 0)), "OK", "Invalid"))</f>
        <v/>
      </c>
      <c r="AH125" s="281"/>
      <c r="AI125" s="281"/>
      <c r="AJ125" s="281"/>
      <c r="AK125" s="281" t="b">
        <f>AND(RMDF!AN125&gt;=0, RMDF!AN125&lt;=1-SUM(RMDF!Z125,RMDF!AG125), RMDF!AN125=ROUND(RMDF!AN125,4))</f>
        <v>1</v>
      </c>
      <c r="AL125" s="317">
        <f>RMDF!AL125</f>
        <v>0</v>
      </c>
      <c r="AM125" s="318" t="str">
        <f>IF(AL125=0,"",_xlfn.XLOOKUP(AL125,StatePicklist!$1:$1,StatePicklist!$3:$3,"NA",0))</f>
        <v/>
      </c>
      <c r="AN125" s="297" t="str">
        <f ca="1">IF(RMDF!AM125="", "", IF(ISNUMBER(MATCH(RMDF!AM125, INDIRECT(AM125), 0)), "OK", "Invalid"))</f>
        <v/>
      </c>
      <c r="AO125" s="281"/>
      <c r="AP125" s="281"/>
      <c r="AQ125" s="281"/>
      <c r="AR125" s="281" t="b">
        <f>AND(RMDF!AU125&gt;=0, RMDF!AU125&lt;=1-SUM(RMDF!Z125,RMDF!AG125,RMDF!AN125), RMDF!AU125=ROUND(RMDF!AU125,4))</f>
        <v>1</v>
      </c>
      <c r="AS125" s="317">
        <f>RMDF!AS125</f>
        <v>0</v>
      </c>
      <c r="AT125" s="318" t="str">
        <f>IF(AS125=0,"",_xlfn.XLOOKUP(AS125,StatePicklist!$1:$1,StatePicklist!$3:$3,"NA",0))</f>
        <v/>
      </c>
      <c r="AU125" s="297" t="str">
        <f ca="1">IF(RMDF!AT125="", "", IF(ISNUMBER(MATCH(RMDF!AT125, INDIRECT(AT125), 0)), "OK", "Invalid"))</f>
        <v/>
      </c>
      <c r="AV125" s="281"/>
      <c r="AW125" s="281"/>
      <c r="AX125" s="281"/>
      <c r="AY125" s="281" t="b">
        <f>AND(RMDF!BB125&gt;=0, RMDF!BB125&lt;=1-SUM(RMDF!Z125,RMDF!AG125,RMDF!AN125,RMDF!AU125), RMDF!BB125=ROUND(RMDF!BB125,4))</f>
        <v>1</v>
      </c>
      <c r="AZ125" s="317">
        <f>RMDF!AZ125</f>
        <v>0</v>
      </c>
      <c r="BA125" s="318" t="str">
        <f>IF(AZ125=0,"",_xlfn.XLOOKUP(AZ125,StatePicklist!$1:$1,StatePicklist!$3:$3,"NA",0))</f>
        <v/>
      </c>
      <c r="BB125" s="297" t="str">
        <f ca="1">IF(RMDF!BA125="", "", IF(ISNUMBER(MATCH(RMDF!BA125, INDIRECT(BA125), 0)), "OK", "Invalid"))</f>
        <v/>
      </c>
      <c r="BC125" s="281"/>
      <c r="BD125" s="281"/>
      <c r="BE125" s="281"/>
      <c r="BF125" s="281" t="b">
        <f>AND(RMDF!BI125&gt;=0, RMDF!BI125&lt;=1-SUM(RMDF!Z125,RMDF!AG125,RMDF!AN125,RMDF!AU125,RMDF!BB125), RMDF!BI125=ROUND(RMDF!BI125,4))</f>
        <v>1</v>
      </c>
      <c r="BG125" s="317">
        <f>RMDF!BG125</f>
        <v>0</v>
      </c>
      <c r="BH125" s="318" t="str">
        <f>IF(BG125=0,"",_xlfn.XLOOKUP(BG125,StatePicklist!$1:$1,StatePicklist!$3:$3,"NA",0))</f>
        <v/>
      </c>
      <c r="BI125" s="297" t="str">
        <f ca="1">IF(RMDF!BH125="", "", IF(ISNUMBER(MATCH(RMDF!BH125, INDIRECT(BH125), 0)), "OK", "Invalid"))</f>
        <v/>
      </c>
      <c r="BJ125" s="281"/>
      <c r="BK125" s="281"/>
      <c r="BL125" s="281"/>
      <c r="BM125" s="281" t="b">
        <f>AND(RMDF!BP125&gt;=0, RMDF!BP125&lt;=1-SUM(RMDF!Z125,RMDF!AG125,RMDF!AN125,RMDF!AU125,RMDF!BB125,RMDF!BI125), RMDF!BP125=ROUND(RMDF!BP125,4))</f>
        <v>1</v>
      </c>
      <c r="BN125" s="317">
        <f>RMDF!BN125</f>
        <v>0</v>
      </c>
      <c r="BO125" s="318" t="str">
        <f>IF(BN125=0,"",_xlfn.XLOOKUP(BN125,StatePicklist!$1:$1,StatePicklist!$3:$3,"NA",0))</f>
        <v/>
      </c>
      <c r="BP125" s="297" t="str">
        <f ca="1">IF(RMDF!BO125="", "", IF(ISNUMBER(MATCH(RMDF!BO125, INDIRECT(BO125), 0)), "OK", "Invalid"))</f>
        <v/>
      </c>
      <c r="BQ125" s="281"/>
      <c r="BR125" s="281"/>
      <c r="BS125" s="281"/>
      <c r="BT125" s="281" t="b">
        <f>AND(RMDF!BW125&gt;=0, RMDF!BW125&lt;=1-SUM(RMDF!Z125,RMDF!AG125,RMDF!AN125,RMDF!AU125,RMDF!BB125,RMDF!BI125,RMDF!BP125), RMDF!BW125=ROUND(RMDF!BW125,4))</f>
        <v>1</v>
      </c>
      <c r="BU125" s="317">
        <f>RMDF!BU125</f>
        <v>0</v>
      </c>
      <c r="BV125" s="318" t="str">
        <f>IF(BU125=0,"",_xlfn.XLOOKUP(BU125,StatePicklist!$1:$1,StatePicklist!$3:$3,"NA",0))</f>
        <v/>
      </c>
      <c r="BW125" s="297" t="str">
        <f ca="1">IF(RMDF!BV125="", "", IF(ISNUMBER(MATCH(RMDF!BV125, INDIRECT(BV125), 0)), "OK", "Invalid"))</f>
        <v/>
      </c>
      <c r="BX125" s="281"/>
      <c r="BY125" s="281"/>
      <c r="BZ125" s="281"/>
      <c r="CA125" s="281" t="b">
        <f>AND(RMDF!CD125&gt;=0, RMDF!CD125&lt;=1-SUM(RMDF!Z125,RMDF!AG125,RMDF!AN125,RMDF!AU125,RMDF!BB125,RMDF!BI125,RMDF!BP125,RMDF!BW125), RMDF!CD125=ROUND(RMDF!CD125,4))</f>
        <v>1</v>
      </c>
      <c r="CB125" s="317">
        <f>RMDF!CB125</f>
        <v>0</v>
      </c>
      <c r="CC125" s="318" t="str">
        <f>IF(CB125=0,"",_xlfn.XLOOKUP(CB125,StatePicklist!$1:$1,StatePicklist!$3:$3,"NA",0))</f>
        <v/>
      </c>
      <c r="CD125" s="297" t="str">
        <f ca="1">IF(RMDF!CC125="", "", IF(ISNUMBER(MATCH(RMDF!CC125, INDIRECT(CC125), 0)), "OK", "Invalid"))</f>
        <v/>
      </c>
      <c r="CE125" s="281"/>
      <c r="CF125" s="281"/>
      <c r="CG125" s="281"/>
      <c r="CH125" s="281" t="b">
        <f>AND(RMDF!CK125&gt;=0, RMDF!CK125&lt;=1-SUM(RMDF!Z125,RMDF!AG125,RMDF!AN125,RMDF!AU125,RMDF!BB125,RMDF!BI125,RMDF!BP125,RMDF!BW125,RMDF!CD125), RMDF!CK125=ROUND(RMDF!CK125,4))</f>
        <v>1</v>
      </c>
      <c r="CI125" s="317">
        <f>RMDF!CI125</f>
        <v>0</v>
      </c>
      <c r="CJ125" s="318" t="str">
        <f>IF(CI125=0,"",_xlfn.XLOOKUP(CI125,StatePicklist!$1:$1,StatePicklist!$3:$3,"NA",0))</f>
        <v/>
      </c>
      <c r="CK125" s="297" t="str">
        <f ca="1">IF(RMDF!CJ125="", "", IF(ISNUMBER(MATCH(RMDF!CJ125, INDIRECT(CJ125), 0)), "OK", "Invalid"))</f>
        <v/>
      </c>
      <c r="CL125" s="281"/>
      <c r="CM125" s="281"/>
      <c r="CN125" s="281"/>
      <c r="CO125" s="281" t="b">
        <f>AND(RMDF!CR125&gt;=0, RMDF!CR125&lt;=1-SUM(RMDF!Z125,RMDF!AG125,RMDF!AN125,RMDF!AU125,RMDF!BB125,RMDF!BI125,RMDF!BP125,RMDF!BW125,RMDF!CD125,RMDF!CK125), RMDF!CR125=ROUND(RMDF!CR125,4))</f>
        <v>1</v>
      </c>
      <c r="CP125" s="317">
        <f>RMDF!CP125</f>
        <v>0</v>
      </c>
      <c r="CQ125" s="318" t="str">
        <f>IF(CP125=0,"",_xlfn.XLOOKUP(CP125,StatePicklist!$1:$1,StatePicklist!$3:$3,"NA",0))</f>
        <v/>
      </c>
      <c r="CR125" s="297" t="str">
        <f ca="1">IF(RMDF!CQ125="", "", IF(ISNUMBER(MATCH(RMDF!CQ125, INDIRECT(CQ125), 0)), "OK", "Invalid"))</f>
        <v/>
      </c>
      <c r="CS125" s="281"/>
      <c r="CT125" s="281"/>
      <c r="CU125" s="281"/>
      <c r="CV125" s="281" t="b">
        <f>AND(RMDF!CY125&gt;=0, RMDF!CY125&lt;=1-SUM(RMDF!Z125,RMDF!AG125,RMDF!AN125,RMDF!AU125,RMDF!BB125,RMDF!BI125,RMDF!BP125,RMDF!BW125,RMDF!CD125,RMDF!CK125,RMDF!CR125), RMDF!CY125=ROUND(RMDF!CY125,4))</f>
        <v>1</v>
      </c>
      <c r="CW125" s="317">
        <f>RMDF!CW125</f>
        <v>0</v>
      </c>
      <c r="CX125" s="318" t="str">
        <f>IF(CW125=0,"",_xlfn.XLOOKUP(CW125,StatePicklist!$1:$1,StatePicklist!$3:$3,"NA",0))</f>
        <v/>
      </c>
      <c r="CY125" s="297" t="str">
        <f ca="1">IF(RMDF!CX125="", "", IF(ISNUMBER(MATCH(RMDF!CX125, INDIRECT(CX125), 0)), "OK", "Invalid"))</f>
        <v/>
      </c>
      <c r="CZ125" s="281"/>
      <c r="DA125" s="281"/>
      <c r="DB125" s="281"/>
      <c r="DC125" s="281" t="b">
        <f>AND(RMDF!DF125&gt;=0, RMDF!DF125&lt;=1-SUM(RMDF!Z125,RMDF!AG125,RMDF!AN125,RMDF!AU125,RMDF!BB125,RMDF!BI125,RMDF!BP125,RMDF!BW125,RMDF!CD125,RMDF!CK125,RMDF!CR125,RMDF!CY125), RMDF!DF125=ROUND(RMDF!DF125,4))</f>
        <v>1</v>
      </c>
      <c r="DD125" s="317">
        <f>RMDF!DD125</f>
        <v>0</v>
      </c>
      <c r="DE125" s="318" t="str">
        <f>IF(DD125=0,"",_xlfn.XLOOKUP(DD125,StatePicklist!$1:$1,StatePicklist!$3:$3,"NA",0))</f>
        <v/>
      </c>
      <c r="DF125" s="297" t="str">
        <f ca="1">IF(RMDF!DE125="", "", IF(ISNUMBER(MATCH(RMDF!DE125, INDIRECT(DE125), 0)), "OK", "Invalid"))</f>
        <v/>
      </c>
      <c r="DG125" s="281"/>
      <c r="DH125" s="281"/>
      <c r="DI125" s="281"/>
      <c r="DJ125" s="281" t="b">
        <f>AND(RMDF!DM125&gt;=0, RMDF!DM125&lt;=1-SUM(RMDF!Z125,RMDF!AG125,RMDF!AN125,RMDF!AU125,RMDF!BB125,RMDF!BI125,RMDF!BP125,RMDF!BW125,RMDF!CD125,RMDF!CK125,RMDF!CR125,RMDF!CY125,RMDF!DF125), RMDF!DM125=ROUND(RMDF!DM125,4))</f>
        <v>1</v>
      </c>
      <c r="DK125" s="317">
        <f>RMDF!DK125</f>
        <v>0</v>
      </c>
      <c r="DL125" s="318" t="str">
        <f>IF(DK125=0,"",_xlfn.XLOOKUP(DK125,StatePicklist!$1:$1,StatePicklist!$3:$3,"NA",0))</f>
        <v/>
      </c>
      <c r="DM125" s="297" t="str">
        <f ca="1">IF(RMDF!DL125="", "", IF(ISNUMBER(MATCH(RMDF!DL125, INDIRECT(DL125), 0)), "OK", "Invalid"))</f>
        <v/>
      </c>
      <c r="DN125" s="281"/>
      <c r="DO125" s="281"/>
      <c r="DP125" s="281"/>
      <c r="DQ125" s="281" t="b">
        <f>AND(RMDF!DT125&gt;=0, RMDF!DT125&lt;=1-SUM(RMDF!Z125,RMDF!AG125,RMDF!AN125,RMDF!AU125,RMDF!BB125,RMDF!BI125,RMDF!BP125,RMDF!BW125,RMDF!CD125,RMDF!CK125,RMDF!CR125,RMDF!CY125,RMDF!DF125,RMDF!DM125), RMDF!DT125=ROUND(RMDF!DT125,4))</f>
        <v>1</v>
      </c>
      <c r="DR125" s="317">
        <f>RMDF!DR125</f>
        <v>0</v>
      </c>
      <c r="DS125" s="318" t="str">
        <f>IF(DR125=0,"",_xlfn.XLOOKUP(DR125,StatePicklist!$1:$1,StatePicklist!$3:$3,"NA",0))</f>
        <v/>
      </c>
      <c r="DT125" s="297" t="str">
        <f ca="1">IF(RMDF!DS125="", "", IF(ISNUMBER(MATCH(RMDF!DS125, INDIRECT(DS125), 0)), "OK", "Invalid"))</f>
        <v/>
      </c>
      <c r="DU125" s="281"/>
      <c r="DV125" s="281"/>
      <c r="DW125" s="281"/>
      <c r="DX125" s="281" t="b">
        <f>AND(RMDF!EA125&gt;=0, RMDF!EA125&lt;=1-SUM(RMDF!Z125,RMDF!AG125,RMDF!AN125,RMDF!AU125,RMDF!BB125,RMDF!BI125,RMDF!BP125,RMDF!BW125,RMDF!CD125,RMDF!CK125,RMDF!CR125,RMDF!CY125,RMDF!DF125,RMDF!DM125,RMDF!DT125), RMDF!EA125=ROUND(RMDF!EA125,4))</f>
        <v>1</v>
      </c>
      <c r="DY125" s="317">
        <f>RMDF!DY125</f>
        <v>0</v>
      </c>
      <c r="DZ125" s="318" t="str">
        <f>IF(DY125=0,"",_xlfn.XLOOKUP(DY125,StatePicklist!$1:$1,StatePicklist!$3:$3,"NA",0))</f>
        <v/>
      </c>
      <c r="EA125" s="297" t="str">
        <f ca="1">IF(RMDF!DZ125="", "", IF(ISNUMBER(MATCH(RMDF!DZ125, INDIRECT(DZ125), 0)), "OK", "Invalid"))</f>
        <v/>
      </c>
      <c r="EB125" s="281"/>
      <c r="EC125" s="281"/>
      <c r="ED125" s="281"/>
      <c r="EE125" s="281" t="b">
        <f>AND(RMDF!EH125&gt;=0, RMDF!EH125&lt;=1-SUM(RMDF!Z125,RMDF!AG125,RMDF!AN125,RMDF!AU125,RMDF!BB125,RMDF!BI125,RMDF!BP125,RMDF!BW125,RMDF!CD125,RMDF!CK125,RMDF!CR125,RMDF!CY125,RMDF!DF125,RMDF!DM125,RMDF!DT125,RMDF!EA125), RMDF!EH125=ROUND(RMDF!EH125,4))</f>
        <v>1</v>
      </c>
      <c r="EF125" s="317">
        <f>RMDF!EF125</f>
        <v>0</v>
      </c>
      <c r="EG125" s="318" t="str">
        <f>IF(EF125=0,"",_xlfn.XLOOKUP(EF125,StatePicklist!$1:$1,StatePicklist!$3:$3,"NA",0))</f>
        <v/>
      </c>
      <c r="EH125" s="297" t="str">
        <f ca="1">IF(RMDF!EG125="", "", IF(ISNUMBER(MATCH(RMDF!EG125, INDIRECT(EG125), 0)), "OK", "Invalid"))</f>
        <v/>
      </c>
      <c r="EI125" s="281"/>
      <c r="EJ125" s="281"/>
      <c r="EK125" s="281"/>
      <c r="EL125" s="281" t="b">
        <f>AND(RMDF!EO125&gt;=0, RMDF!EO125&lt;=1-SUM(RMDF!Z125,RMDF!AG125,RMDF!AN125,RMDF!AU125,RMDF!BB125,RMDF!BI125,RMDF!BP125,RMDF!BW125,RMDF!CD125,RMDF!CK125,RMDF!CR125,RMDF!CY125,RMDF!DF125,RMDF!DM125,RMDF!DT125,RMDF!EA125,RMDF!EH125), RMDF!EO125=ROUND(RMDF!EO125,4))</f>
        <v>1</v>
      </c>
      <c r="EM125" s="317">
        <f>RMDF!EM125</f>
        <v>0</v>
      </c>
      <c r="EN125" s="318" t="str">
        <f>IF(EM125=0,"",_xlfn.XLOOKUP(EM125,StatePicklist!$1:$1,StatePicklist!$3:$3,"NA",0))</f>
        <v/>
      </c>
      <c r="EO125" s="297" t="str">
        <f ca="1">IF(RMDF!EN125="", "", IF(ISNUMBER(MATCH(RMDF!EN125, INDIRECT(EN125), 0)), "OK", "Invalid"))</f>
        <v/>
      </c>
      <c r="EP125" s="281"/>
      <c r="EQ125" s="281"/>
      <c r="ER125" s="281"/>
      <c r="ES125" s="281" t="b">
        <f>AND(RMDF!EV125&gt;=0, RMDF!EV125&lt;=1-SUM(RMDF!Z125,RMDF!AG125,RMDF!AN125,RMDF!AU125,RMDF!BB125,RMDF!BI125,RMDF!BP125,RMDF!BW125,RMDF!CD125,RMDF!CK125,RMDF!CR125,RMDF!CY125,RMDF!DF125,RMDF!DM125,RMDF!DT125,RMDF!EA125,RMDF!EH125,RMDF!EO125), RMDF!EV125=ROUND(RMDF!EV125,4))</f>
        <v>1</v>
      </c>
      <c r="ET125" s="317">
        <f>RMDF!ET125</f>
        <v>0</v>
      </c>
      <c r="EU125" s="318" t="str">
        <f>IF(ET125=0,"",_xlfn.XLOOKUP(ET125,StatePicklist!$1:$1,StatePicklist!$3:$3,"NA",0))</f>
        <v/>
      </c>
      <c r="EV125" s="297" t="str">
        <f ca="1">IF(RMDF!EU125="", "", IF(ISNUMBER(MATCH(RMDF!EU125, INDIRECT(EU125), 0)), "OK", "Invalid"))</f>
        <v/>
      </c>
      <c r="EW125" s="281"/>
      <c r="EX125" s="281"/>
      <c r="EY125" s="281"/>
      <c r="EZ125" s="281" t="b">
        <f>AND(RMDF!FC125&gt;=0, RMDF!FC125&lt;=1-SUM(RMDF!Z125,RMDF!AG125,RMDF!AN125,RMDF!AU125,RMDF!BB125,RMDF!BI125,RMDF!BP125,RMDF!BW125,RMDF!CD125,RMDF!CK125,RMDF!CR125,RMDF!CY125,RMDF!DF125,RMDF!DM125,RMDF!DT125,RMDF!EA125,RMDF!EH125,RMDF!EO125,RMDF!EV125), RMDF!FC125=ROUND(RMDF!FC125,4))</f>
        <v>1</v>
      </c>
      <c r="FA125" s="317">
        <f>RMDF!FA125</f>
        <v>0</v>
      </c>
      <c r="FB125" s="318" t="str">
        <f>IF(FA125=0,"",_xlfn.XLOOKUP(FA125,StatePicklist!$1:$1,StatePicklist!$3:$3,"NA",0))</f>
        <v/>
      </c>
      <c r="FC125" s="297" t="str">
        <f ca="1">IF(RMDF!FB125="", "", IF(ISNUMBER(MATCH(RMDF!FB125, INDIRECT(FB125), 0)), "OK", "Invalid"))</f>
        <v/>
      </c>
    </row>
    <row r="126" spans="1:159" s="205" customFormat="1" ht="39.9" customHeight="1" x14ac:dyDescent="0.25">
      <c r="A126" s="206"/>
      <c r="B126" s="196"/>
      <c r="C126" s="197"/>
      <c r="D126" s="198"/>
      <c r="E126" s="199"/>
      <c r="F126" s="200"/>
      <c r="G126" s="201"/>
      <c r="H126" s="292"/>
      <c r="I126" s="305">
        <f>RMDF!I126</f>
        <v>0</v>
      </c>
      <c r="J126" s="305" t="str">
        <f>IF(I126=ProductCode!$B$30,"PDReclPost",IF(OR(I126=ProductCode!$C$30,I126=ProductCode!$E$30,I126=ProductCode!$G$30),"PDPreCon",IF(OR(I126=ProductCode!$D$30,I126=ProductCode!$F$30),"PDNotReclPost","")))</f>
        <v/>
      </c>
      <c r="K126" s="305" t="str">
        <f t="shared" si="12"/>
        <v/>
      </c>
      <c r="L126" s="289"/>
      <c r="M126" s="305" t="str">
        <f t="shared" si="12"/>
        <v/>
      </c>
      <c r="N126" s="289" t="b">
        <f>AND(RMDF!N126&gt;=0, RMDF!N126&lt;=1-RMDF!L126, RMDF!N126=ROUND(RMDF!N126,4))</f>
        <v>1</v>
      </c>
      <c r="O126" s="286" t="str">
        <f>IF(P126="","",IF(I126="","",IF(LEFT(I126,13)="Reclaimed pos",RawMaterialCode!$E$569,RawMaterialCode!$E$568)))</f>
        <v>Reclaimed pre-consumer mixed fibers (RM0578)</v>
      </c>
      <c r="P126" s="295">
        <f t="shared" si="13"/>
        <v>1</v>
      </c>
      <c r="Q126" s="202"/>
      <c r="R126" s="203"/>
      <c r="S126" s="204" t="str">
        <f t="shared" si="14"/>
        <v/>
      </c>
      <c r="T126" s="281"/>
      <c r="U126" s="281"/>
      <c r="V126" s="281"/>
      <c r="W126" s="281"/>
      <c r="X126" s="317">
        <f>RMDF!X126</f>
        <v>0</v>
      </c>
      <c r="Y126" s="318" t="str">
        <f>IF(X126=0,"",_xlfn.XLOOKUP(X126,StatePicklist!$1:$1,StatePicklist!$3:$3,"NA",0))</f>
        <v/>
      </c>
      <c r="Z126" s="297" t="str">
        <f ca="1">IF(RMDF!Y126="", "", IF(ISNUMBER(MATCH(RMDF!Y126, INDIRECT(Y126), 0)), "OK", "Invalid"))</f>
        <v/>
      </c>
      <c r="AA126" s="281"/>
      <c r="AB126" s="281"/>
      <c r="AC126" s="281"/>
      <c r="AD126" s="281" t="b">
        <f>AND(RMDF!AG126&gt;=0, RMDF!AG126&lt;=1-RMDF!Z126, RMDF!AG126=ROUND(RMDF!AG126,4))</f>
        <v>1</v>
      </c>
      <c r="AE126" s="317">
        <f>RMDF!AE126</f>
        <v>0</v>
      </c>
      <c r="AF126" s="318" t="str">
        <f>IF(AE126=0,"",_xlfn.XLOOKUP(AE126,StatePicklist!$1:$1,StatePicklist!$3:$3,"NA",0))</f>
        <v/>
      </c>
      <c r="AG126" s="297" t="str">
        <f ca="1">IF(RMDF!AF126="", "", IF(ISNUMBER(MATCH(RMDF!AF126, INDIRECT(AF126), 0)), "OK", "Invalid"))</f>
        <v/>
      </c>
      <c r="AH126" s="281"/>
      <c r="AI126" s="281"/>
      <c r="AJ126" s="281"/>
      <c r="AK126" s="281" t="b">
        <f>AND(RMDF!AN126&gt;=0, RMDF!AN126&lt;=1-SUM(RMDF!Z126,RMDF!AG126), RMDF!AN126=ROUND(RMDF!AN126,4))</f>
        <v>1</v>
      </c>
      <c r="AL126" s="317">
        <f>RMDF!AL126</f>
        <v>0</v>
      </c>
      <c r="AM126" s="318" t="str">
        <f>IF(AL126=0,"",_xlfn.XLOOKUP(AL126,StatePicklist!$1:$1,StatePicklist!$3:$3,"NA",0))</f>
        <v/>
      </c>
      <c r="AN126" s="297" t="str">
        <f ca="1">IF(RMDF!AM126="", "", IF(ISNUMBER(MATCH(RMDF!AM126, INDIRECT(AM126), 0)), "OK", "Invalid"))</f>
        <v/>
      </c>
      <c r="AO126" s="281"/>
      <c r="AP126" s="281"/>
      <c r="AQ126" s="281"/>
      <c r="AR126" s="281" t="b">
        <f>AND(RMDF!AU126&gt;=0, RMDF!AU126&lt;=1-SUM(RMDF!Z126,RMDF!AG126,RMDF!AN126), RMDF!AU126=ROUND(RMDF!AU126,4))</f>
        <v>1</v>
      </c>
      <c r="AS126" s="317">
        <f>RMDF!AS126</f>
        <v>0</v>
      </c>
      <c r="AT126" s="318" t="str">
        <f>IF(AS126=0,"",_xlfn.XLOOKUP(AS126,StatePicklist!$1:$1,StatePicklist!$3:$3,"NA",0))</f>
        <v/>
      </c>
      <c r="AU126" s="297" t="str">
        <f ca="1">IF(RMDF!AT126="", "", IF(ISNUMBER(MATCH(RMDF!AT126, INDIRECT(AT126), 0)), "OK", "Invalid"))</f>
        <v/>
      </c>
      <c r="AV126" s="281"/>
      <c r="AW126" s="281"/>
      <c r="AX126" s="281"/>
      <c r="AY126" s="281" t="b">
        <f>AND(RMDF!BB126&gt;=0, RMDF!BB126&lt;=1-SUM(RMDF!Z126,RMDF!AG126,RMDF!AN126,RMDF!AU126), RMDF!BB126=ROUND(RMDF!BB126,4))</f>
        <v>1</v>
      </c>
      <c r="AZ126" s="317">
        <f>RMDF!AZ126</f>
        <v>0</v>
      </c>
      <c r="BA126" s="318" t="str">
        <f>IF(AZ126=0,"",_xlfn.XLOOKUP(AZ126,StatePicklist!$1:$1,StatePicklist!$3:$3,"NA",0))</f>
        <v/>
      </c>
      <c r="BB126" s="297" t="str">
        <f ca="1">IF(RMDF!BA126="", "", IF(ISNUMBER(MATCH(RMDF!BA126, INDIRECT(BA126), 0)), "OK", "Invalid"))</f>
        <v/>
      </c>
      <c r="BC126" s="281"/>
      <c r="BD126" s="281"/>
      <c r="BE126" s="281"/>
      <c r="BF126" s="281" t="b">
        <f>AND(RMDF!BI126&gt;=0, RMDF!BI126&lt;=1-SUM(RMDF!Z126,RMDF!AG126,RMDF!AN126,RMDF!AU126,RMDF!BB126), RMDF!BI126=ROUND(RMDF!BI126,4))</f>
        <v>1</v>
      </c>
      <c r="BG126" s="317">
        <f>RMDF!BG126</f>
        <v>0</v>
      </c>
      <c r="BH126" s="318" t="str">
        <f>IF(BG126=0,"",_xlfn.XLOOKUP(BG126,StatePicklist!$1:$1,StatePicklist!$3:$3,"NA",0))</f>
        <v/>
      </c>
      <c r="BI126" s="297" t="str">
        <f ca="1">IF(RMDF!BH126="", "", IF(ISNUMBER(MATCH(RMDF!BH126, INDIRECT(BH126), 0)), "OK", "Invalid"))</f>
        <v/>
      </c>
      <c r="BJ126" s="281"/>
      <c r="BK126" s="281"/>
      <c r="BL126" s="281"/>
      <c r="BM126" s="281" t="b">
        <f>AND(RMDF!BP126&gt;=0, RMDF!BP126&lt;=1-SUM(RMDF!Z126,RMDF!AG126,RMDF!AN126,RMDF!AU126,RMDF!BB126,RMDF!BI126), RMDF!BP126=ROUND(RMDF!BP126,4))</f>
        <v>1</v>
      </c>
      <c r="BN126" s="317">
        <f>RMDF!BN126</f>
        <v>0</v>
      </c>
      <c r="BO126" s="318" t="str">
        <f>IF(BN126=0,"",_xlfn.XLOOKUP(BN126,StatePicklist!$1:$1,StatePicklist!$3:$3,"NA",0))</f>
        <v/>
      </c>
      <c r="BP126" s="297" t="str">
        <f ca="1">IF(RMDF!BO126="", "", IF(ISNUMBER(MATCH(RMDF!BO126, INDIRECT(BO126), 0)), "OK", "Invalid"))</f>
        <v/>
      </c>
      <c r="BQ126" s="281"/>
      <c r="BR126" s="281"/>
      <c r="BS126" s="281"/>
      <c r="BT126" s="281" t="b">
        <f>AND(RMDF!BW126&gt;=0, RMDF!BW126&lt;=1-SUM(RMDF!Z126,RMDF!AG126,RMDF!AN126,RMDF!AU126,RMDF!BB126,RMDF!BI126,RMDF!BP126), RMDF!BW126=ROUND(RMDF!BW126,4))</f>
        <v>1</v>
      </c>
      <c r="BU126" s="317">
        <f>RMDF!BU126</f>
        <v>0</v>
      </c>
      <c r="BV126" s="318" t="str">
        <f>IF(BU126=0,"",_xlfn.XLOOKUP(BU126,StatePicklist!$1:$1,StatePicklist!$3:$3,"NA",0))</f>
        <v/>
      </c>
      <c r="BW126" s="297" t="str">
        <f ca="1">IF(RMDF!BV126="", "", IF(ISNUMBER(MATCH(RMDF!BV126, INDIRECT(BV126), 0)), "OK", "Invalid"))</f>
        <v/>
      </c>
      <c r="BX126" s="281"/>
      <c r="BY126" s="281"/>
      <c r="BZ126" s="281"/>
      <c r="CA126" s="281" t="b">
        <f>AND(RMDF!CD126&gt;=0, RMDF!CD126&lt;=1-SUM(RMDF!Z126,RMDF!AG126,RMDF!AN126,RMDF!AU126,RMDF!BB126,RMDF!BI126,RMDF!BP126,RMDF!BW126), RMDF!CD126=ROUND(RMDF!CD126,4))</f>
        <v>1</v>
      </c>
      <c r="CB126" s="317">
        <f>RMDF!CB126</f>
        <v>0</v>
      </c>
      <c r="CC126" s="318" t="str">
        <f>IF(CB126=0,"",_xlfn.XLOOKUP(CB126,StatePicklist!$1:$1,StatePicklist!$3:$3,"NA",0))</f>
        <v/>
      </c>
      <c r="CD126" s="297" t="str">
        <f ca="1">IF(RMDF!CC126="", "", IF(ISNUMBER(MATCH(RMDF!CC126, INDIRECT(CC126), 0)), "OK", "Invalid"))</f>
        <v/>
      </c>
      <c r="CE126" s="281"/>
      <c r="CF126" s="281"/>
      <c r="CG126" s="281"/>
      <c r="CH126" s="281" t="b">
        <f>AND(RMDF!CK126&gt;=0, RMDF!CK126&lt;=1-SUM(RMDF!Z126,RMDF!AG126,RMDF!AN126,RMDF!AU126,RMDF!BB126,RMDF!BI126,RMDF!BP126,RMDF!BW126,RMDF!CD126), RMDF!CK126=ROUND(RMDF!CK126,4))</f>
        <v>1</v>
      </c>
      <c r="CI126" s="317">
        <f>RMDF!CI126</f>
        <v>0</v>
      </c>
      <c r="CJ126" s="318" t="str">
        <f>IF(CI126=0,"",_xlfn.XLOOKUP(CI126,StatePicklist!$1:$1,StatePicklist!$3:$3,"NA",0))</f>
        <v/>
      </c>
      <c r="CK126" s="297" t="str">
        <f ca="1">IF(RMDF!CJ126="", "", IF(ISNUMBER(MATCH(RMDF!CJ126, INDIRECT(CJ126), 0)), "OK", "Invalid"))</f>
        <v/>
      </c>
      <c r="CL126" s="281"/>
      <c r="CM126" s="281"/>
      <c r="CN126" s="281"/>
      <c r="CO126" s="281" t="b">
        <f>AND(RMDF!CR126&gt;=0, RMDF!CR126&lt;=1-SUM(RMDF!Z126,RMDF!AG126,RMDF!AN126,RMDF!AU126,RMDF!BB126,RMDF!BI126,RMDF!BP126,RMDF!BW126,RMDF!CD126,RMDF!CK126), RMDF!CR126=ROUND(RMDF!CR126,4))</f>
        <v>1</v>
      </c>
      <c r="CP126" s="317">
        <f>RMDF!CP126</f>
        <v>0</v>
      </c>
      <c r="CQ126" s="318" t="str">
        <f>IF(CP126=0,"",_xlfn.XLOOKUP(CP126,StatePicklist!$1:$1,StatePicklist!$3:$3,"NA",0))</f>
        <v/>
      </c>
      <c r="CR126" s="297" t="str">
        <f ca="1">IF(RMDF!CQ126="", "", IF(ISNUMBER(MATCH(RMDF!CQ126, INDIRECT(CQ126), 0)), "OK", "Invalid"))</f>
        <v/>
      </c>
      <c r="CS126" s="281"/>
      <c r="CT126" s="281"/>
      <c r="CU126" s="281"/>
      <c r="CV126" s="281" t="b">
        <f>AND(RMDF!CY126&gt;=0, RMDF!CY126&lt;=1-SUM(RMDF!Z126,RMDF!AG126,RMDF!AN126,RMDF!AU126,RMDF!BB126,RMDF!BI126,RMDF!BP126,RMDF!BW126,RMDF!CD126,RMDF!CK126,RMDF!CR126), RMDF!CY126=ROUND(RMDF!CY126,4))</f>
        <v>1</v>
      </c>
      <c r="CW126" s="317">
        <f>RMDF!CW126</f>
        <v>0</v>
      </c>
      <c r="CX126" s="318" t="str">
        <f>IF(CW126=0,"",_xlfn.XLOOKUP(CW126,StatePicklist!$1:$1,StatePicklist!$3:$3,"NA",0))</f>
        <v/>
      </c>
      <c r="CY126" s="297" t="str">
        <f ca="1">IF(RMDF!CX126="", "", IF(ISNUMBER(MATCH(RMDF!CX126, INDIRECT(CX126), 0)), "OK", "Invalid"))</f>
        <v/>
      </c>
      <c r="CZ126" s="281"/>
      <c r="DA126" s="281"/>
      <c r="DB126" s="281"/>
      <c r="DC126" s="281" t="b">
        <f>AND(RMDF!DF126&gt;=0, RMDF!DF126&lt;=1-SUM(RMDF!Z126,RMDF!AG126,RMDF!AN126,RMDF!AU126,RMDF!BB126,RMDF!BI126,RMDF!BP126,RMDF!BW126,RMDF!CD126,RMDF!CK126,RMDF!CR126,RMDF!CY126), RMDF!DF126=ROUND(RMDF!DF126,4))</f>
        <v>1</v>
      </c>
      <c r="DD126" s="317">
        <f>RMDF!DD126</f>
        <v>0</v>
      </c>
      <c r="DE126" s="318" t="str">
        <f>IF(DD126=0,"",_xlfn.XLOOKUP(DD126,StatePicklist!$1:$1,StatePicklist!$3:$3,"NA",0))</f>
        <v/>
      </c>
      <c r="DF126" s="297" t="str">
        <f ca="1">IF(RMDF!DE126="", "", IF(ISNUMBER(MATCH(RMDF!DE126, INDIRECT(DE126), 0)), "OK", "Invalid"))</f>
        <v/>
      </c>
      <c r="DG126" s="281"/>
      <c r="DH126" s="281"/>
      <c r="DI126" s="281"/>
      <c r="DJ126" s="281" t="b">
        <f>AND(RMDF!DM126&gt;=0, RMDF!DM126&lt;=1-SUM(RMDF!Z126,RMDF!AG126,RMDF!AN126,RMDF!AU126,RMDF!BB126,RMDF!BI126,RMDF!BP126,RMDF!BW126,RMDF!CD126,RMDF!CK126,RMDF!CR126,RMDF!CY126,RMDF!DF126), RMDF!DM126=ROUND(RMDF!DM126,4))</f>
        <v>1</v>
      </c>
      <c r="DK126" s="317">
        <f>RMDF!DK126</f>
        <v>0</v>
      </c>
      <c r="DL126" s="318" t="str">
        <f>IF(DK126=0,"",_xlfn.XLOOKUP(DK126,StatePicklist!$1:$1,StatePicklist!$3:$3,"NA",0))</f>
        <v/>
      </c>
      <c r="DM126" s="297" t="str">
        <f ca="1">IF(RMDF!DL126="", "", IF(ISNUMBER(MATCH(RMDF!DL126, INDIRECT(DL126), 0)), "OK", "Invalid"))</f>
        <v/>
      </c>
      <c r="DN126" s="281"/>
      <c r="DO126" s="281"/>
      <c r="DP126" s="281"/>
      <c r="DQ126" s="281" t="b">
        <f>AND(RMDF!DT126&gt;=0, RMDF!DT126&lt;=1-SUM(RMDF!Z126,RMDF!AG126,RMDF!AN126,RMDF!AU126,RMDF!BB126,RMDF!BI126,RMDF!BP126,RMDF!BW126,RMDF!CD126,RMDF!CK126,RMDF!CR126,RMDF!CY126,RMDF!DF126,RMDF!DM126), RMDF!DT126=ROUND(RMDF!DT126,4))</f>
        <v>1</v>
      </c>
      <c r="DR126" s="317">
        <f>RMDF!DR126</f>
        <v>0</v>
      </c>
      <c r="DS126" s="318" t="str">
        <f>IF(DR126=0,"",_xlfn.XLOOKUP(DR126,StatePicklist!$1:$1,StatePicklist!$3:$3,"NA",0))</f>
        <v/>
      </c>
      <c r="DT126" s="297" t="str">
        <f ca="1">IF(RMDF!DS126="", "", IF(ISNUMBER(MATCH(RMDF!DS126, INDIRECT(DS126), 0)), "OK", "Invalid"))</f>
        <v/>
      </c>
      <c r="DU126" s="281"/>
      <c r="DV126" s="281"/>
      <c r="DW126" s="281"/>
      <c r="DX126" s="281" t="b">
        <f>AND(RMDF!EA126&gt;=0, RMDF!EA126&lt;=1-SUM(RMDF!Z126,RMDF!AG126,RMDF!AN126,RMDF!AU126,RMDF!BB126,RMDF!BI126,RMDF!BP126,RMDF!BW126,RMDF!CD126,RMDF!CK126,RMDF!CR126,RMDF!CY126,RMDF!DF126,RMDF!DM126,RMDF!DT126), RMDF!EA126=ROUND(RMDF!EA126,4))</f>
        <v>1</v>
      </c>
      <c r="DY126" s="317">
        <f>RMDF!DY126</f>
        <v>0</v>
      </c>
      <c r="DZ126" s="318" t="str">
        <f>IF(DY126=0,"",_xlfn.XLOOKUP(DY126,StatePicklist!$1:$1,StatePicklist!$3:$3,"NA",0))</f>
        <v/>
      </c>
      <c r="EA126" s="297" t="str">
        <f ca="1">IF(RMDF!DZ126="", "", IF(ISNUMBER(MATCH(RMDF!DZ126, INDIRECT(DZ126), 0)), "OK", "Invalid"))</f>
        <v/>
      </c>
      <c r="EB126" s="281"/>
      <c r="EC126" s="281"/>
      <c r="ED126" s="281"/>
      <c r="EE126" s="281" t="b">
        <f>AND(RMDF!EH126&gt;=0, RMDF!EH126&lt;=1-SUM(RMDF!Z126,RMDF!AG126,RMDF!AN126,RMDF!AU126,RMDF!BB126,RMDF!BI126,RMDF!BP126,RMDF!BW126,RMDF!CD126,RMDF!CK126,RMDF!CR126,RMDF!CY126,RMDF!DF126,RMDF!DM126,RMDF!DT126,RMDF!EA126), RMDF!EH126=ROUND(RMDF!EH126,4))</f>
        <v>1</v>
      </c>
      <c r="EF126" s="317">
        <f>RMDF!EF126</f>
        <v>0</v>
      </c>
      <c r="EG126" s="318" t="str">
        <f>IF(EF126=0,"",_xlfn.XLOOKUP(EF126,StatePicklist!$1:$1,StatePicklist!$3:$3,"NA",0))</f>
        <v/>
      </c>
      <c r="EH126" s="297" t="str">
        <f ca="1">IF(RMDF!EG126="", "", IF(ISNUMBER(MATCH(RMDF!EG126, INDIRECT(EG126), 0)), "OK", "Invalid"))</f>
        <v/>
      </c>
      <c r="EI126" s="281"/>
      <c r="EJ126" s="281"/>
      <c r="EK126" s="281"/>
      <c r="EL126" s="281" t="b">
        <f>AND(RMDF!EO126&gt;=0, RMDF!EO126&lt;=1-SUM(RMDF!Z126,RMDF!AG126,RMDF!AN126,RMDF!AU126,RMDF!BB126,RMDF!BI126,RMDF!BP126,RMDF!BW126,RMDF!CD126,RMDF!CK126,RMDF!CR126,RMDF!CY126,RMDF!DF126,RMDF!DM126,RMDF!DT126,RMDF!EA126,RMDF!EH126), RMDF!EO126=ROUND(RMDF!EO126,4))</f>
        <v>1</v>
      </c>
      <c r="EM126" s="317">
        <f>RMDF!EM126</f>
        <v>0</v>
      </c>
      <c r="EN126" s="318" t="str">
        <f>IF(EM126=0,"",_xlfn.XLOOKUP(EM126,StatePicklist!$1:$1,StatePicklist!$3:$3,"NA",0))</f>
        <v/>
      </c>
      <c r="EO126" s="297" t="str">
        <f ca="1">IF(RMDF!EN126="", "", IF(ISNUMBER(MATCH(RMDF!EN126, INDIRECT(EN126), 0)), "OK", "Invalid"))</f>
        <v/>
      </c>
      <c r="EP126" s="281"/>
      <c r="EQ126" s="281"/>
      <c r="ER126" s="281"/>
      <c r="ES126" s="281" t="b">
        <f>AND(RMDF!EV126&gt;=0, RMDF!EV126&lt;=1-SUM(RMDF!Z126,RMDF!AG126,RMDF!AN126,RMDF!AU126,RMDF!BB126,RMDF!BI126,RMDF!BP126,RMDF!BW126,RMDF!CD126,RMDF!CK126,RMDF!CR126,RMDF!CY126,RMDF!DF126,RMDF!DM126,RMDF!DT126,RMDF!EA126,RMDF!EH126,RMDF!EO126), RMDF!EV126=ROUND(RMDF!EV126,4))</f>
        <v>1</v>
      </c>
      <c r="ET126" s="317">
        <f>RMDF!ET126</f>
        <v>0</v>
      </c>
      <c r="EU126" s="318" t="str">
        <f>IF(ET126=0,"",_xlfn.XLOOKUP(ET126,StatePicklist!$1:$1,StatePicklist!$3:$3,"NA",0))</f>
        <v/>
      </c>
      <c r="EV126" s="297" t="str">
        <f ca="1">IF(RMDF!EU126="", "", IF(ISNUMBER(MATCH(RMDF!EU126, INDIRECT(EU126), 0)), "OK", "Invalid"))</f>
        <v/>
      </c>
      <c r="EW126" s="281"/>
      <c r="EX126" s="281"/>
      <c r="EY126" s="281"/>
      <c r="EZ126" s="281" t="b">
        <f>AND(RMDF!FC126&gt;=0, RMDF!FC126&lt;=1-SUM(RMDF!Z126,RMDF!AG126,RMDF!AN126,RMDF!AU126,RMDF!BB126,RMDF!BI126,RMDF!BP126,RMDF!BW126,RMDF!CD126,RMDF!CK126,RMDF!CR126,RMDF!CY126,RMDF!DF126,RMDF!DM126,RMDF!DT126,RMDF!EA126,RMDF!EH126,RMDF!EO126,RMDF!EV126), RMDF!FC126=ROUND(RMDF!FC126,4))</f>
        <v>1</v>
      </c>
      <c r="FA126" s="317">
        <f>RMDF!FA126</f>
        <v>0</v>
      </c>
      <c r="FB126" s="318" t="str">
        <f>IF(FA126=0,"",_xlfn.XLOOKUP(FA126,StatePicklist!$1:$1,StatePicklist!$3:$3,"NA",0))</f>
        <v/>
      </c>
      <c r="FC126" s="297" t="str">
        <f ca="1">IF(RMDF!FB126="", "", IF(ISNUMBER(MATCH(RMDF!FB126, INDIRECT(FB126), 0)), "OK", "Invalid"))</f>
        <v/>
      </c>
    </row>
    <row r="127" spans="1:159" s="205" customFormat="1" ht="39.9" customHeight="1" x14ac:dyDescent="0.25">
      <c r="A127" s="206"/>
      <c r="B127" s="196"/>
      <c r="C127" s="197"/>
      <c r="D127" s="198"/>
      <c r="E127" s="199"/>
      <c r="F127" s="200"/>
      <c r="G127" s="201"/>
      <c r="H127" s="292"/>
      <c r="I127" s="305">
        <f>RMDF!I127</f>
        <v>0</v>
      </c>
      <c r="J127" s="305" t="str">
        <f>IF(I127=ProductCode!$B$30,"PDReclPost",IF(OR(I127=ProductCode!$C$30,I127=ProductCode!$E$30,I127=ProductCode!$G$30),"PDPreCon",IF(OR(I127=ProductCode!$D$30,I127=ProductCode!$F$30),"PDNotReclPost","")))</f>
        <v/>
      </c>
      <c r="K127" s="305" t="str">
        <f t="shared" si="12"/>
        <v/>
      </c>
      <c r="L127" s="289"/>
      <c r="M127" s="305" t="str">
        <f t="shared" si="12"/>
        <v/>
      </c>
      <c r="N127" s="289" t="b">
        <f>AND(RMDF!N127&gt;=0, RMDF!N127&lt;=1-RMDF!L127, RMDF!N127=ROUND(RMDF!N127,4))</f>
        <v>1</v>
      </c>
      <c r="O127" s="286" t="str">
        <f>IF(P127="","",IF(I127="","",IF(LEFT(I127,13)="Reclaimed pos",RawMaterialCode!$E$569,RawMaterialCode!$E$568)))</f>
        <v>Reclaimed pre-consumer mixed fibers (RM0578)</v>
      </c>
      <c r="P127" s="295">
        <f t="shared" si="13"/>
        <v>1</v>
      </c>
      <c r="Q127" s="202"/>
      <c r="R127" s="203"/>
      <c r="S127" s="204" t="str">
        <f t="shared" si="14"/>
        <v/>
      </c>
      <c r="T127" s="281"/>
      <c r="U127" s="281"/>
      <c r="V127" s="281"/>
      <c r="W127" s="281"/>
      <c r="X127" s="317">
        <f>RMDF!X127</f>
        <v>0</v>
      </c>
      <c r="Y127" s="318" t="str">
        <f>IF(X127=0,"",_xlfn.XLOOKUP(X127,StatePicklist!$1:$1,StatePicklist!$3:$3,"NA",0))</f>
        <v/>
      </c>
      <c r="Z127" s="297" t="str">
        <f ca="1">IF(RMDF!Y127="", "", IF(ISNUMBER(MATCH(RMDF!Y127, INDIRECT(Y127), 0)), "OK", "Invalid"))</f>
        <v/>
      </c>
      <c r="AA127" s="281"/>
      <c r="AB127" s="281"/>
      <c r="AC127" s="281"/>
      <c r="AD127" s="281" t="b">
        <f>AND(RMDF!AG127&gt;=0, RMDF!AG127&lt;=1-RMDF!Z127, RMDF!AG127=ROUND(RMDF!AG127,4))</f>
        <v>1</v>
      </c>
      <c r="AE127" s="317">
        <f>RMDF!AE127</f>
        <v>0</v>
      </c>
      <c r="AF127" s="318" t="str">
        <f>IF(AE127=0,"",_xlfn.XLOOKUP(AE127,StatePicklist!$1:$1,StatePicklist!$3:$3,"NA",0))</f>
        <v/>
      </c>
      <c r="AG127" s="297" t="str">
        <f ca="1">IF(RMDF!AF127="", "", IF(ISNUMBER(MATCH(RMDF!AF127, INDIRECT(AF127), 0)), "OK", "Invalid"))</f>
        <v/>
      </c>
      <c r="AH127" s="281"/>
      <c r="AI127" s="281"/>
      <c r="AJ127" s="281"/>
      <c r="AK127" s="281" t="b">
        <f>AND(RMDF!AN127&gt;=0, RMDF!AN127&lt;=1-SUM(RMDF!Z127,RMDF!AG127), RMDF!AN127=ROUND(RMDF!AN127,4))</f>
        <v>1</v>
      </c>
      <c r="AL127" s="317">
        <f>RMDF!AL127</f>
        <v>0</v>
      </c>
      <c r="AM127" s="318" t="str">
        <f>IF(AL127=0,"",_xlfn.XLOOKUP(AL127,StatePicklist!$1:$1,StatePicklist!$3:$3,"NA",0))</f>
        <v/>
      </c>
      <c r="AN127" s="297" t="str">
        <f ca="1">IF(RMDF!AM127="", "", IF(ISNUMBER(MATCH(RMDF!AM127, INDIRECT(AM127), 0)), "OK", "Invalid"))</f>
        <v/>
      </c>
      <c r="AO127" s="281"/>
      <c r="AP127" s="281"/>
      <c r="AQ127" s="281"/>
      <c r="AR127" s="281" t="b">
        <f>AND(RMDF!AU127&gt;=0, RMDF!AU127&lt;=1-SUM(RMDF!Z127,RMDF!AG127,RMDF!AN127), RMDF!AU127=ROUND(RMDF!AU127,4))</f>
        <v>1</v>
      </c>
      <c r="AS127" s="317">
        <f>RMDF!AS127</f>
        <v>0</v>
      </c>
      <c r="AT127" s="318" t="str">
        <f>IF(AS127=0,"",_xlfn.XLOOKUP(AS127,StatePicklist!$1:$1,StatePicklist!$3:$3,"NA",0))</f>
        <v/>
      </c>
      <c r="AU127" s="297" t="str">
        <f ca="1">IF(RMDF!AT127="", "", IF(ISNUMBER(MATCH(RMDF!AT127, INDIRECT(AT127), 0)), "OK", "Invalid"))</f>
        <v/>
      </c>
      <c r="AV127" s="281"/>
      <c r="AW127" s="281"/>
      <c r="AX127" s="281"/>
      <c r="AY127" s="281" t="b">
        <f>AND(RMDF!BB127&gt;=0, RMDF!BB127&lt;=1-SUM(RMDF!Z127,RMDF!AG127,RMDF!AN127,RMDF!AU127), RMDF!BB127=ROUND(RMDF!BB127,4))</f>
        <v>1</v>
      </c>
      <c r="AZ127" s="317">
        <f>RMDF!AZ127</f>
        <v>0</v>
      </c>
      <c r="BA127" s="318" t="str">
        <f>IF(AZ127=0,"",_xlfn.XLOOKUP(AZ127,StatePicklist!$1:$1,StatePicklist!$3:$3,"NA",0))</f>
        <v/>
      </c>
      <c r="BB127" s="297" t="str">
        <f ca="1">IF(RMDF!BA127="", "", IF(ISNUMBER(MATCH(RMDF!BA127, INDIRECT(BA127), 0)), "OK", "Invalid"))</f>
        <v/>
      </c>
      <c r="BC127" s="281"/>
      <c r="BD127" s="281"/>
      <c r="BE127" s="281"/>
      <c r="BF127" s="281" t="b">
        <f>AND(RMDF!BI127&gt;=0, RMDF!BI127&lt;=1-SUM(RMDF!Z127,RMDF!AG127,RMDF!AN127,RMDF!AU127,RMDF!BB127), RMDF!BI127=ROUND(RMDF!BI127,4))</f>
        <v>1</v>
      </c>
      <c r="BG127" s="317">
        <f>RMDF!BG127</f>
        <v>0</v>
      </c>
      <c r="BH127" s="318" t="str">
        <f>IF(BG127=0,"",_xlfn.XLOOKUP(BG127,StatePicklist!$1:$1,StatePicklist!$3:$3,"NA",0))</f>
        <v/>
      </c>
      <c r="BI127" s="297" t="str">
        <f ca="1">IF(RMDF!BH127="", "", IF(ISNUMBER(MATCH(RMDF!BH127, INDIRECT(BH127), 0)), "OK", "Invalid"))</f>
        <v/>
      </c>
      <c r="BJ127" s="281"/>
      <c r="BK127" s="281"/>
      <c r="BL127" s="281"/>
      <c r="BM127" s="281" t="b">
        <f>AND(RMDF!BP127&gt;=0, RMDF!BP127&lt;=1-SUM(RMDF!Z127,RMDF!AG127,RMDF!AN127,RMDF!AU127,RMDF!BB127,RMDF!BI127), RMDF!BP127=ROUND(RMDF!BP127,4))</f>
        <v>1</v>
      </c>
      <c r="BN127" s="317">
        <f>RMDF!BN127</f>
        <v>0</v>
      </c>
      <c r="BO127" s="318" t="str">
        <f>IF(BN127=0,"",_xlfn.XLOOKUP(BN127,StatePicklist!$1:$1,StatePicklist!$3:$3,"NA",0))</f>
        <v/>
      </c>
      <c r="BP127" s="297" t="str">
        <f ca="1">IF(RMDF!BO127="", "", IF(ISNUMBER(MATCH(RMDF!BO127, INDIRECT(BO127), 0)), "OK", "Invalid"))</f>
        <v/>
      </c>
      <c r="BQ127" s="281"/>
      <c r="BR127" s="281"/>
      <c r="BS127" s="281"/>
      <c r="BT127" s="281" t="b">
        <f>AND(RMDF!BW127&gt;=0, RMDF!BW127&lt;=1-SUM(RMDF!Z127,RMDF!AG127,RMDF!AN127,RMDF!AU127,RMDF!BB127,RMDF!BI127,RMDF!BP127), RMDF!BW127=ROUND(RMDF!BW127,4))</f>
        <v>1</v>
      </c>
      <c r="BU127" s="317">
        <f>RMDF!BU127</f>
        <v>0</v>
      </c>
      <c r="BV127" s="318" t="str">
        <f>IF(BU127=0,"",_xlfn.XLOOKUP(BU127,StatePicklist!$1:$1,StatePicklist!$3:$3,"NA",0))</f>
        <v/>
      </c>
      <c r="BW127" s="297" t="str">
        <f ca="1">IF(RMDF!BV127="", "", IF(ISNUMBER(MATCH(RMDF!BV127, INDIRECT(BV127), 0)), "OK", "Invalid"))</f>
        <v/>
      </c>
      <c r="BX127" s="281"/>
      <c r="BY127" s="281"/>
      <c r="BZ127" s="281"/>
      <c r="CA127" s="281" t="b">
        <f>AND(RMDF!CD127&gt;=0, RMDF!CD127&lt;=1-SUM(RMDF!Z127,RMDF!AG127,RMDF!AN127,RMDF!AU127,RMDF!BB127,RMDF!BI127,RMDF!BP127,RMDF!BW127), RMDF!CD127=ROUND(RMDF!CD127,4))</f>
        <v>1</v>
      </c>
      <c r="CB127" s="317">
        <f>RMDF!CB127</f>
        <v>0</v>
      </c>
      <c r="CC127" s="318" t="str">
        <f>IF(CB127=0,"",_xlfn.XLOOKUP(CB127,StatePicklist!$1:$1,StatePicklist!$3:$3,"NA",0))</f>
        <v/>
      </c>
      <c r="CD127" s="297" t="str">
        <f ca="1">IF(RMDF!CC127="", "", IF(ISNUMBER(MATCH(RMDF!CC127, INDIRECT(CC127), 0)), "OK", "Invalid"))</f>
        <v/>
      </c>
      <c r="CE127" s="281"/>
      <c r="CF127" s="281"/>
      <c r="CG127" s="281"/>
      <c r="CH127" s="281" t="b">
        <f>AND(RMDF!CK127&gt;=0, RMDF!CK127&lt;=1-SUM(RMDF!Z127,RMDF!AG127,RMDF!AN127,RMDF!AU127,RMDF!BB127,RMDF!BI127,RMDF!BP127,RMDF!BW127,RMDF!CD127), RMDF!CK127=ROUND(RMDF!CK127,4))</f>
        <v>1</v>
      </c>
      <c r="CI127" s="317">
        <f>RMDF!CI127</f>
        <v>0</v>
      </c>
      <c r="CJ127" s="318" t="str">
        <f>IF(CI127=0,"",_xlfn.XLOOKUP(CI127,StatePicklist!$1:$1,StatePicklist!$3:$3,"NA",0))</f>
        <v/>
      </c>
      <c r="CK127" s="297" t="str">
        <f ca="1">IF(RMDF!CJ127="", "", IF(ISNUMBER(MATCH(RMDF!CJ127, INDIRECT(CJ127), 0)), "OK", "Invalid"))</f>
        <v/>
      </c>
      <c r="CL127" s="281"/>
      <c r="CM127" s="281"/>
      <c r="CN127" s="281"/>
      <c r="CO127" s="281" t="b">
        <f>AND(RMDF!CR127&gt;=0, RMDF!CR127&lt;=1-SUM(RMDF!Z127,RMDF!AG127,RMDF!AN127,RMDF!AU127,RMDF!BB127,RMDF!BI127,RMDF!BP127,RMDF!BW127,RMDF!CD127,RMDF!CK127), RMDF!CR127=ROUND(RMDF!CR127,4))</f>
        <v>1</v>
      </c>
      <c r="CP127" s="317">
        <f>RMDF!CP127</f>
        <v>0</v>
      </c>
      <c r="CQ127" s="318" t="str">
        <f>IF(CP127=0,"",_xlfn.XLOOKUP(CP127,StatePicklist!$1:$1,StatePicklist!$3:$3,"NA",0))</f>
        <v/>
      </c>
      <c r="CR127" s="297" t="str">
        <f ca="1">IF(RMDF!CQ127="", "", IF(ISNUMBER(MATCH(RMDF!CQ127, INDIRECT(CQ127), 0)), "OK", "Invalid"))</f>
        <v/>
      </c>
      <c r="CS127" s="281"/>
      <c r="CT127" s="281"/>
      <c r="CU127" s="281"/>
      <c r="CV127" s="281" t="b">
        <f>AND(RMDF!CY127&gt;=0, RMDF!CY127&lt;=1-SUM(RMDF!Z127,RMDF!AG127,RMDF!AN127,RMDF!AU127,RMDF!BB127,RMDF!BI127,RMDF!BP127,RMDF!BW127,RMDF!CD127,RMDF!CK127,RMDF!CR127), RMDF!CY127=ROUND(RMDF!CY127,4))</f>
        <v>1</v>
      </c>
      <c r="CW127" s="317">
        <f>RMDF!CW127</f>
        <v>0</v>
      </c>
      <c r="CX127" s="318" t="str">
        <f>IF(CW127=0,"",_xlfn.XLOOKUP(CW127,StatePicklist!$1:$1,StatePicklist!$3:$3,"NA",0))</f>
        <v/>
      </c>
      <c r="CY127" s="297" t="str">
        <f ca="1">IF(RMDF!CX127="", "", IF(ISNUMBER(MATCH(RMDF!CX127, INDIRECT(CX127), 0)), "OK", "Invalid"))</f>
        <v/>
      </c>
      <c r="CZ127" s="281"/>
      <c r="DA127" s="281"/>
      <c r="DB127" s="281"/>
      <c r="DC127" s="281" t="b">
        <f>AND(RMDF!DF127&gt;=0, RMDF!DF127&lt;=1-SUM(RMDF!Z127,RMDF!AG127,RMDF!AN127,RMDF!AU127,RMDF!BB127,RMDF!BI127,RMDF!BP127,RMDF!BW127,RMDF!CD127,RMDF!CK127,RMDF!CR127,RMDF!CY127), RMDF!DF127=ROUND(RMDF!DF127,4))</f>
        <v>1</v>
      </c>
      <c r="DD127" s="317">
        <f>RMDF!DD127</f>
        <v>0</v>
      </c>
      <c r="DE127" s="318" t="str">
        <f>IF(DD127=0,"",_xlfn.XLOOKUP(DD127,StatePicklist!$1:$1,StatePicklist!$3:$3,"NA",0))</f>
        <v/>
      </c>
      <c r="DF127" s="297" t="str">
        <f ca="1">IF(RMDF!DE127="", "", IF(ISNUMBER(MATCH(RMDF!DE127, INDIRECT(DE127), 0)), "OK", "Invalid"))</f>
        <v/>
      </c>
      <c r="DG127" s="281"/>
      <c r="DH127" s="281"/>
      <c r="DI127" s="281"/>
      <c r="DJ127" s="281" t="b">
        <f>AND(RMDF!DM127&gt;=0, RMDF!DM127&lt;=1-SUM(RMDF!Z127,RMDF!AG127,RMDF!AN127,RMDF!AU127,RMDF!BB127,RMDF!BI127,RMDF!BP127,RMDF!BW127,RMDF!CD127,RMDF!CK127,RMDF!CR127,RMDF!CY127,RMDF!DF127), RMDF!DM127=ROUND(RMDF!DM127,4))</f>
        <v>1</v>
      </c>
      <c r="DK127" s="317">
        <f>RMDF!DK127</f>
        <v>0</v>
      </c>
      <c r="DL127" s="318" t="str">
        <f>IF(DK127=0,"",_xlfn.XLOOKUP(DK127,StatePicklist!$1:$1,StatePicklist!$3:$3,"NA",0))</f>
        <v/>
      </c>
      <c r="DM127" s="297" t="str">
        <f ca="1">IF(RMDF!DL127="", "", IF(ISNUMBER(MATCH(RMDF!DL127, INDIRECT(DL127), 0)), "OK", "Invalid"))</f>
        <v/>
      </c>
      <c r="DN127" s="281"/>
      <c r="DO127" s="281"/>
      <c r="DP127" s="281"/>
      <c r="DQ127" s="281" t="b">
        <f>AND(RMDF!DT127&gt;=0, RMDF!DT127&lt;=1-SUM(RMDF!Z127,RMDF!AG127,RMDF!AN127,RMDF!AU127,RMDF!BB127,RMDF!BI127,RMDF!BP127,RMDF!BW127,RMDF!CD127,RMDF!CK127,RMDF!CR127,RMDF!CY127,RMDF!DF127,RMDF!DM127), RMDF!DT127=ROUND(RMDF!DT127,4))</f>
        <v>1</v>
      </c>
      <c r="DR127" s="317">
        <f>RMDF!DR127</f>
        <v>0</v>
      </c>
      <c r="DS127" s="318" t="str">
        <f>IF(DR127=0,"",_xlfn.XLOOKUP(DR127,StatePicklist!$1:$1,StatePicklist!$3:$3,"NA",0))</f>
        <v/>
      </c>
      <c r="DT127" s="297" t="str">
        <f ca="1">IF(RMDF!DS127="", "", IF(ISNUMBER(MATCH(RMDF!DS127, INDIRECT(DS127), 0)), "OK", "Invalid"))</f>
        <v/>
      </c>
      <c r="DU127" s="281"/>
      <c r="DV127" s="281"/>
      <c r="DW127" s="281"/>
      <c r="DX127" s="281" t="b">
        <f>AND(RMDF!EA127&gt;=0, RMDF!EA127&lt;=1-SUM(RMDF!Z127,RMDF!AG127,RMDF!AN127,RMDF!AU127,RMDF!BB127,RMDF!BI127,RMDF!BP127,RMDF!BW127,RMDF!CD127,RMDF!CK127,RMDF!CR127,RMDF!CY127,RMDF!DF127,RMDF!DM127,RMDF!DT127), RMDF!EA127=ROUND(RMDF!EA127,4))</f>
        <v>1</v>
      </c>
      <c r="DY127" s="317">
        <f>RMDF!DY127</f>
        <v>0</v>
      </c>
      <c r="DZ127" s="318" t="str">
        <f>IF(DY127=0,"",_xlfn.XLOOKUP(DY127,StatePicklist!$1:$1,StatePicklist!$3:$3,"NA",0))</f>
        <v/>
      </c>
      <c r="EA127" s="297" t="str">
        <f ca="1">IF(RMDF!DZ127="", "", IF(ISNUMBER(MATCH(RMDF!DZ127, INDIRECT(DZ127), 0)), "OK", "Invalid"))</f>
        <v/>
      </c>
      <c r="EB127" s="281"/>
      <c r="EC127" s="281"/>
      <c r="ED127" s="281"/>
      <c r="EE127" s="281" t="b">
        <f>AND(RMDF!EH127&gt;=0, RMDF!EH127&lt;=1-SUM(RMDF!Z127,RMDF!AG127,RMDF!AN127,RMDF!AU127,RMDF!BB127,RMDF!BI127,RMDF!BP127,RMDF!BW127,RMDF!CD127,RMDF!CK127,RMDF!CR127,RMDF!CY127,RMDF!DF127,RMDF!DM127,RMDF!DT127,RMDF!EA127), RMDF!EH127=ROUND(RMDF!EH127,4))</f>
        <v>1</v>
      </c>
      <c r="EF127" s="317">
        <f>RMDF!EF127</f>
        <v>0</v>
      </c>
      <c r="EG127" s="318" t="str">
        <f>IF(EF127=0,"",_xlfn.XLOOKUP(EF127,StatePicklist!$1:$1,StatePicklist!$3:$3,"NA",0))</f>
        <v/>
      </c>
      <c r="EH127" s="297" t="str">
        <f ca="1">IF(RMDF!EG127="", "", IF(ISNUMBER(MATCH(RMDF!EG127, INDIRECT(EG127), 0)), "OK", "Invalid"))</f>
        <v/>
      </c>
      <c r="EI127" s="281"/>
      <c r="EJ127" s="281"/>
      <c r="EK127" s="281"/>
      <c r="EL127" s="281" t="b">
        <f>AND(RMDF!EO127&gt;=0, RMDF!EO127&lt;=1-SUM(RMDF!Z127,RMDF!AG127,RMDF!AN127,RMDF!AU127,RMDF!BB127,RMDF!BI127,RMDF!BP127,RMDF!BW127,RMDF!CD127,RMDF!CK127,RMDF!CR127,RMDF!CY127,RMDF!DF127,RMDF!DM127,RMDF!DT127,RMDF!EA127,RMDF!EH127), RMDF!EO127=ROUND(RMDF!EO127,4))</f>
        <v>1</v>
      </c>
      <c r="EM127" s="317">
        <f>RMDF!EM127</f>
        <v>0</v>
      </c>
      <c r="EN127" s="318" t="str">
        <f>IF(EM127=0,"",_xlfn.XLOOKUP(EM127,StatePicklist!$1:$1,StatePicklist!$3:$3,"NA",0))</f>
        <v/>
      </c>
      <c r="EO127" s="297" t="str">
        <f ca="1">IF(RMDF!EN127="", "", IF(ISNUMBER(MATCH(RMDF!EN127, INDIRECT(EN127), 0)), "OK", "Invalid"))</f>
        <v/>
      </c>
      <c r="EP127" s="281"/>
      <c r="EQ127" s="281"/>
      <c r="ER127" s="281"/>
      <c r="ES127" s="281" t="b">
        <f>AND(RMDF!EV127&gt;=0, RMDF!EV127&lt;=1-SUM(RMDF!Z127,RMDF!AG127,RMDF!AN127,RMDF!AU127,RMDF!BB127,RMDF!BI127,RMDF!BP127,RMDF!BW127,RMDF!CD127,RMDF!CK127,RMDF!CR127,RMDF!CY127,RMDF!DF127,RMDF!DM127,RMDF!DT127,RMDF!EA127,RMDF!EH127,RMDF!EO127), RMDF!EV127=ROUND(RMDF!EV127,4))</f>
        <v>1</v>
      </c>
      <c r="ET127" s="317">
        <f>RMDF!ET127</f>
        <v>0</v>
      </c>
      <c r="EU127" s="318" t="str">
        <f>IF(ET127=0,"",_xlfn.XLOOKUP(ET127,StatePicklist!$1:$1,StatePicklist!$3:$3,"NA",0))</f>
        <v/>
      </c>
      <c r="EV127" s="297" t="str">
        <f ca="1">IF(RMDF!EU127="", "", IF(ISNUMBER(MATCH(RMDF!EU127, INDIRECT(EU127), 0)), "OK", "Invalid"))</f>
        <v/>
      </c>
      <c r="EW127" s="281"/>
      <c r="EX127" s="281"/>
      <c r="EY127" s="281"/>
      <c r="EZ127" s="281" t="b">
        <f>AND(RMDF!FC127&gt;=0, RMDF!FC127&lt;=1-SUM(RMDF!Z127,RMDF!AG127,RMDF!AN127,RMDF!AU127,RMDF!BB127,RMDF!BI127,RMDF!BP127,RMDF!BW127,RMDF!CD127,RMDF!CK127,RMDF!CR127,RMDF!CY127,RMDF!DF127,RMDF!DM127,RMDF!DT127,RMDF!EA127,RMDF!EH127,RMDF!EO127,RMDF!EV127), RMDF!FC127=ROUND(RMDF!FC127,4))</f>
        <v>1</v>
      </c>
      <c r="FA127" s="317">
        <f>RMDF!FA127</f>
        <v>0</v>
      </c>
      <c r="FB127" s="318" t="str">
        <f>IF(FA127=0,"",_xlfn.XLOOKUP(FA127,StatePicklist!$1:$1,StatePicklist!$3:$3,"NA",0))</f>
        <v/>
      </c>
      <c r="FC127" s="297" t="str">
        <f ca="1">IF(RMDF!FB127="", "", IF(ISNUMBER(MATCH(RMDF!FB127, INDIRECT(FB127), 0)), "OK", "Invalid"))</f>
        <v/>
      </c>
    </row>
    <row r="128" spans="1:159" s="205" customFormat="1" ht="39.9" customHeight="1" x14ac:dyDescent="0.25">
      <c r="A128" s="206"/>
      <c r="B128" s="196"/>
      <c r="C128" s="197"/>
      <c r="D128" s="198"/>
      <c r="E128" s="199"/>
      <c r="F128" s="200"/>
      <c r="G128" s="201"/>
      <c r="H128" s="292"/>
      <c r="I128" s="305">
        <f>RMDF!I128</f>
        <v>0</v>
      </c>
      <c r="J128" s="305" t="str">
        <f>IF(I128=ProductCode!$B$30,"PDReclPost",IF(OR(I128=ProductCode!$C$30,I128=ProductCode!$E$30,I128=ProductCode!$G$30),"PDPreCon",IF(OR(I128=ProductCode!$D$30,I128=ProductCode!$F$30),"PDNotReclPost","")))</f>
        <v/>
      </c>
      <c r="K128" s="305" t="str">
        <f t="shared" si="12"/>
        <v/>
      </c>
      <c r="L128" s="289"/>
      <c r="M128" s="305" t="str">
        <f t="shared" si="12"/>
        <v/>
      </c>
      <c r="N128" s="289" t="b">
        <f>AND(RMDF!N128&gt;=0, RMDF!N128&lt;=1-RMDF!L128, RMDF!N128=ROUND(RMDF!N128,4))</f>
        <v>1</v>
      </c>
      <c r="O128" s="286" t="str">
        <f>IF(P128="","",IF(I128="","",IF(LEFT(I128,13)="Reclaimed pos",RawMaterialCode!$E$569,RawMaterialCode!$E$568)))</f>
        <v>Reclaimed pre-consumer mixed fibers (RM0578)</v>
      </c>
      <c r="P128" s="295">
        <f t="shared" si="13"/>
        <v>1</v>
      </c>
      <c r="Q128" s="202"/>
      <c r="R128" s="203"/>
      <c r="S128" s="204" t="str">
        <f t="shared" si="14"/>
        <v/>
      </c>
      <c r="T128" s="281"/>
      <c r="U128" s="281"/>
      <c r="V128" s="281"/>
      <c r="W128" s="281"/>
      <c r="X128" s="317">
        <f>RMDF!X128</f>
        <v>0</v>
      </c>
      <c r="Y128" s="318" t="str">
        <f>IF(X128=0,"",_xlfn.XLOOKUP(X128,StatePicklist!$1:$1,StatePicklist!$3:$3,"NA",0))</f>
        <v/>
      </c>
      <c r="Z128" s="297" t="str">
        <f ca="1">IF(RMDF!Y128="", "", IF(ISNUMBER(MATCH(RMDF!Y128, INDIRECT(Y128), 0)), "OK", "Invalid"))</f>
        <v/>
      </c>
      <c r="AA128" s="281"/>
      <c r="AB128" s="281"/>
      <c r="AC128" s="281"/>
      <c r="AD128" s="281" t="b">
        <f>AND(RMDF!AG128&gt;=0, RMDF!AG128&lt;=1-RMDF!Z128, RMDF!AG128=ROUND(RMDF!AG128,4))</f>
        <v>1</v>
      </c>
      <c r="AE128" s="317">
        <f>RMDF!AE128</f>
        <v>0</v>
      </c>
      <c r="AF128" s="318" t="str">
        <f>IF(AE128=0,"",_xlfn.XLOOKUP(AE128,StatePicklist!$1:$1,StatePicklist!$3:$3,"NA",0))</f>
        <v/>
      </c>
      <c r="AG128" s="297" t="str">
        <f ca="1">IF(RMDF!AF128="", "", IF(ISNUMBER(MATCH(RMDF!AF128, INDIRECT(AF128), 0)), "OK", "Invalid"))</f>
        <v/>
      </c>
      <c r="AH128" s="281"/>
      <c r="AI128" s="281"/>
      <c r="AJ128" s="281"/>
      <c r="AK128" s="281" t="b">
        <f>AND(RMDF!AN128&gt;=0, RMDF!AN128&lt;=1-SUM(RMDF!Z128,RMDF!AG128), RMDF!AN128=ROUND(RMDF!AN128,4))</f>
        <v>1</v>
      </c>
      <c r="AL128" s="317">
        <f>RMDF!AL128</f>
        <v>0</v>
      </c>
      <c r="AM128" s="318" t="str">
        <f>IF(AL128=0,"",_xlfn.XLOOKUP(AL128,StatePicklist!$1:$1,StatePicklist!$3:$3,"NA",0))</f>
        <v/>
      </c>
      <c r="AN128" s="297" t="str">
        <f ca="1">IF(RMDF!AM128="", "", IF(ISNUMBER(MATCH(RMDF!AM128, INDIRECT(AM128), 0)), "OK", "Invalid"))</f>
        <v/>
      </c>
      <c r="AO128" s="281"/>
      <c r="AP128" s="281"/>
      <c r="AQ128" s="281"/>
      <c r="AR128" s="281" t="b">
        <f>AND(RMDF!AU128&gt;=0, RMDF!AU128&lt;=1-SUM(RMDF!Z128,RMDF!AG128,RMDF!AN128), RMDF!AU128=ROUND(RMDF!AU128,4))</f>
        <v>1</v>
      </c>
      <c r="AS128" s="317">
        <f>RMDF!AS128</f>
        <v>0</v>
      </c>
      <c r="AT128" s="318" t="str">
        <f>IF(AS128=0,"",_xlfn.XLOOKUP(AS128,StatePicklist!$1:$1,StatePicklist!$3:$3,"NA",0))</f>
        <v/>
      </c>
      <c r="AU128" s="297" t="str">
        <f ca="1">IF(RMDF!AT128="", "", IF(ISNUMBER(MATCH(RMDF!AT128, INDIRECT(AT128), 0)), "OK", "Invalid"))</f>
        <v/>
      </c>
      <c r="AV128" s="281"/>
      <c r="AW128" s="281"/>
      <c r="AX128" s="281"/>
      <c r="AY128" s="281" t="b">
        <f>AND(RMDF!BB128&gt;=0, RMDF!BB128&lt;=1-SUM(RMDF!Z128,RMDF!AG128,RMDF!AN128,RMDF!AU128), RMDF!BB128=ROUND(RMDF!BB128,4))</f>
        <v>1</v>
      </c>
      <c r="AZ128" s="317">
        <f>RMDF!AZ128</f>
        <v>0</v>
      </c>
      <c r="BA128" s="318" t="str">
        <f>IF(AZ128=0,"",_xlfn.XLOOKUP(AZ128,StatePicklist!$1:$1,StatePicklist!$3:$3,"NA",0))</f>
        <v/>
      </c>
      <c r="BB128" s="297" t="str">
        <f ca="1">IF(RMDF!BA128="", "", IF(ISNUMBER(MATCH(RMDF!BA128, INDIRECT(BA128), 0)), "OK", "Invalid"))</f>
        <v/>
      </c>
      <c r="BC128" s="281"/>
      <c r="BD128" s="281"/>
      <c r="BE128" s="281"/>
      <c r="BF128" s="281" t="b">
        <f>AND(RMDF!BI128&gt;=0, RMDF!BI128&lt;=1-SUM(RMDF!Z128,RMDF!AG128,RMDF!AN128,RMDF!AU128,RMDF!BB128), RMDF!BI128=ROUND(RMDF!BI128,4))</f>
        <v>1</v>
      </c>
      <c r="BG128" s="317">
        <f>RMDF!BG128</f>
        <v>0</v>
      </c>
      <c r="BH128" s="318" t="str">
        <f>IF(BG128=0,"",_xlfn.XLOOKUP(BG128,StatePicklist!$1:$1,StatePicklist!$3:$3,"NA",0))</f>
        <v/>
      </c>
      <c r="BI128" s="297" t="str">
        <f ca="1">IF(RMDF!BH128="", "", IF(ISNUMBER(MATCH(RMDF!BH128, INDIRECT(BH128), 0)), "OK", "Invalid"))</f>
        <v/>
      </c>
      <c r="BJ128" s="281"/>
      <c r="BK128" s="281"/>
      <c r="BL128" s="281"/>
      <c r="BM128" s="281" t="b">
        <f>AND(RMDF!BP128&gt;=0, RMDF!BP128&lt;=1-SUM(RMDF!Z128,RMDF!AG128,RMDF!AN128,RMDF!AU128,RMDF!BB128,RMDF!BI128), RMDF!BP128=ROUND(RMDF!BP128,4))</f>
        <v>1</v>
      </c>
      <c r="BN128" s="317">
        <f>RMDF!BN128</f>
        <v>0</v>
      </c>
      <c r="BO128" s="318" t="str">
        <f>IF(BN128=0,"",_xlfn.XLOOKUP(BN128,StatePicklist!$1:$1,StatePicklist!$3:$3,"NA",0))</f>
        <v/>
      </c>
      <c r="BP128" s="297" t="str">
        <f ca="1">IF(RMDF!BO128="", "", IF(ISNUMBER(MATCH(RMDF!BO128, INDIRECT(BO128), 0)), "OK", "Invalid"))</f>
        <v/>
      </c>
      <c r="BQ128" s="281"/>
      <c r="BR128" s="281"/>
      <c r="BS128" s="281"/>
      <c r="BT128" s="281" t="b">
        <f>AND(RMDF!BW128&gt;=0, RMDF!BW128&lt;=1-SUM(RMDF!Z128,RMDF!AG128,RMDF!AN128,RMDF!AU128,RMDF!BB128,RMDF!BI128,RMDF!BP128), RMDF!BW128=ROUND(RMDF!BW128,4))</f>
        <v>1</v>
      </c>
      <c r="BU128" s="317">
        <f>RMDF!BU128</f>
        <v>0</v>
      </c>
      <c r="BV128" s="318" t="str">
        <f>IF(BU128=0,"",_xlfn.XLOOKUP(BU128,StatePicklist!$1:$1,StatePicklist!$3:$3,"NA",0))</f>
        <v/>
      </c>
      <c r="BW128" s="297" t="str">
        <f ca="1">IF(RMDF!BV128="", "", IF(ISNUMBER(MATCH(RMDF!BV128, INDIRECT(BV128), 0)), "OK", "Invalid"))</f>
        <v/>
      </c>
      <c r="BX128" s="281"/>
      <c r="BY128" s="281"/>
      <c r="BZ128" s="281"/>
      <c r="CA128" s="281" t="b">
        <f>AND(RMDF!CD128&gt;=0, RMDF!CD128&lt;=1-SUM(RMDF!Z128,RMDF!AG128,RMDF!AN128,RMDF!AU128,RMDF!BB128,RMDF!BI128,RMDF!BP128,RMDF!BW128), RMDF!CD128=ROUND(RMDF!CD128,4))</f>
        <v>1</v>
      </c>
      <c r="CB128" s="317">
        <f>RMDF!CB128</f>
        <v>0</v>
      </c>
      <c r="CC128" s="318" t="str">
        <f>IF(CB128=0,"",_xlfn.XLOOKUP(CB128,StatePicklist!$1:$1,StatePicklist!$3:$3,"NA",0))</f>
        <v/>
      </c>
      <c r="CD128" s="297" t="str">
        <f ca="1">IF(RMDF!CC128="", "", IF(ISNUMBER(MATCH(RMDF!CC128, INDIRECT(CC128), 0)), "OK", "Invalid"))</f>
        <v/>
      </c>
      <c r="CE128" s="281"/>
      <c r="CF128" s="281"/>
      <c r="CG128" s="281"/>
      <c r="CH128" s="281" t="b">
        <f>AND(RMDF!CK128&gt;=0, RMDF!CK128&lt;=1-SUM(RMDF!Z128,RMDF!AG128,RMDF!AN128,RMDF!AU128,RMDF!BB128,RMDF!BI128,RMDF!BP128,RMDF!BW128,RMDF!CD128), RMDF!CK128=ROUND(RMDF!CK128,4))</f>
        <v>1</v>
      </c>
      <c r="CI128" s="317">
        <f>RMDF!CI128</f>
        <v>0</v>
      </c>
      <c r="CJ128" s="318" t="str">
        <f>IF(CI128=0,"",_xlfn.XLOOKUP(CI128,StatePicklist!$1:$1,StatePicklist!$3:$3,"NA",0))</f>
        <v/>
      </c>
      <c r="CK128" s="297" t="str">
        <f ca="1">IF(RMDF!CJ128="", "", IF(ISNUMBER(MATCH(RMDF!CJ128, INDIRECT(CJ128), 0)), "OK", "Invalid"))</f>
        <v/>
      </c>
      <c r="CL128" s="281"/>
      <c r="CM128" s="281"/>
      <c r="CN128" s="281"/>
      <c r="CO128" s="281" t="b">
        <f>AND(RMDF!CR128&gt;=0, RMDF!CR128&lt;=1-SUM(RMDF!Z128,RMDF!AG128,RMDF!AN128,RMDF!AU128,RMDF!BB128,RMDF!BI128,RMDF!BP128,RMDF!BW128,RMDF!CD128,RMDF!CK128), RMDF!CR128=ROUND(RMDF!CR128,4))</f>
        <v>1</v>
      </c>
      <c r="CP128" s="317">
        <f>RMDF!CP128</f>
        <v>0</v>
      </c>
      <c r="CQ128" s="318" t="str">
        <f>IF(CP128=0,"",_xlfn.XLOOKUP(CP128,StatePicklist!$1:$1,StatePicklist!$3:$3,"NA",0))</f>
        <v/>
      </c>
      <c r="CR128" s="297" t="str">
        <f ca="1">IF(RMDF!CQ128="", "", IF(ISNUMBER(MATCH(RMDF!CQ128, INDIRECT(CQ128), 0)), "OK", "Invalid"))</f>
        <v/>
      </c>
      <c r="CS128" s="281"/>
      <c r="CT128" s="281"/>
      <c r="CU128" s="281"/>
      <c r="CV128" s="281" t="b">
        <f>AND(RMDF!CY128&gt;=0, RMDF!CY128&lt;=1-SUM(RMDF!Z128,RMDF!AG128,RMDF!AN128,RMDF!AU128,RMDF!BB128,RMDF!BI128,RMDF!BP128,RMDF!BW128,RMDF!CD128,RMDF!CK128,RMDF!CR128), RMDF!CY128=ROUND(RMDF!CY128,4))</f>
        <v>1</v>
      </c>
      <c r="CW128" s="317">
        <f>RMDF!CW128</f>
        <v>0</v>
      </c>
      <c r="CX128" s="318" t="str">
        <f>IF(CW128=0,"",_xlfn.XLOOKUP(CW128,StatePicklist!$1:$1,StatePicklist!$3:$3,"NA",0))</f>
        <v/>
      </c>
      <c r="CY128" s="297" t="str">
        <f ca="1">IF(RMDF!CX128="", "", IF(ISNUMBER(MATCH(RMDF!CX128, INDIRECT(CX128), 0)), "OK", "Invalid"))</f>
        <v/>
      </c>
      <c r="CZ128" s="281"/>
      <c r="DA128" s="281"/>
      <c r="DB128" s="281"/>
      <c r="DC128" s="281" t="b">
        <f>AND(RMDF!DF128&gt;=0, RMDF!DF128&lt;=1-SUM(RMDF!Z128,RMDF!AG128,RMDF!AN128,RMDF!AU128,RMDF!BB128,RMDF!BI128,RMDF!BP128,RMDF!BW128,RMDF!CD128,RMDF!CK128,RMDF!CR128,RMDF!CY128), RMDF!DF128=ROUND(RMDF!DF128,4))</f>
        <v>1</v>
      </c>
      <c r="DD128" s="317">
        <f>RMDF!DD128</f>
        <v>0</v>
      </c>
      <c r="DE128" s="318" t="str">
        <f>IF(DD128=0,"",_xlfn.XLOOKUP(DD128,StatePicklist!$1:$1,StatePicklist!$3:$3,"NA",0))</f>
        <v/>
      </c>
      <c r="DF128" s="297" t="str">
        <f ca="1">IF(RMDF!DE128="", "", IF(ISNUMBER(MATCH(RMDF!DE128, INDIRECT(DE128), 0)), "OK", "Invalid"))</f>
        <v/>
      </c>
      <c r="DG128" s="281"/>
      <c r="DH128" s="281"/>
      <c r="DI128" s="281"/>
      <c r="DJ128" s="281" t="b">
        <f>AND(RMDF!DM128&gt;=0, RMDF!DM128&lt;=1-SUM(RMDF!Z128,RMDF!AG128,RMDF!AN128,RMDF!AU128,RMDF!BB128,RMDF!BI128,RMDF!BP128,RMDF!BW128,RMDF!CD128,RMDF!CK128,RMDF!CR128,RMDF!CY128,RMDF!DF128), RMDF!DM128=ROUND(RMDF!DM128,4))</f>
        <v>1</v>
      </c>
      <c r="DK128" s="317">
        <f>RMDF!DK128</f>
        <v>0</v>
      </c>
      <c r="DL128" s="318" t="str">
        <f>IF(DK128=0,"",_xlfn.XLOOKUP(DK128,StatePicklist!$1:$1,StatePicklist!$3:$3,"NA",0))</f>
        <v/>
      </c>
      <c r="DM128" s="297" t="str">
        <f ca="1">IF(RMDF!DL128="", "", IF(ISNUMBER(MATCH(RMDF!DL128, INDIRECT(DL128), 0)), "OK", "Invalid"))</f>
        <v/>
      </c>
      <c r="DN128" s="281"/>
      <c r="DO128" s="281"/>
      <c r="DP128" s="281"/>
      <c r="DQ128" s="281" t="b">
        <f>AND(RMDF!DT128&gt;=0, RMDF!DT128&lt;=1-SUM(RMDF!Z128,RMDF!AG128,RMDF!AN128,RMDF!AU128,RMDF!BB128,RMDF!BI128,RMDF!BP128,RMDF!BW128,RMDF!CD128,RMDF!CK128,RMDF!CR128,RMDF!CY128,RMDF!DF128,RMDF!DM128), RMDF!DT128=ROUND(RMDF!DT128,4))</f>
        <v>1</v>
      </c>
      <c r="DR128" s="317">
        <f>RMDF!DR128</f>
        <v>0</v>
      </c>
      <c r="DS128" s="318" t="str">
        <f>IF(DR128=0,"",_xlfn.XLOOKUP(DR128,StatePicklist!$1:$1,StatePicklist!$3:$3,"NA",0))</f>
        <v/>
      </c>
      <c r="DT128" s="297" t="str">
        <f ca="1">IF(RMDF!DS128="", "", IF(ISNUMBER(MATCH(RMDF!DS128, INDIRECT(DS128), 0)), "OK", "Invalid"))</f>
        <v/>
      </c>
      <c r="DU128" s="281"/>
      <c r="DV128" s="281"/>
      <c r="DW128" s="281"/>
      <c r="DX128" s="281" t="b">
        <f>AND(RMDF!EA128&gt;=0, RMDF!EA128&lt;=1-SUM(RMDF!Z128,RMDF!AG128,RMDF!AN128,RMDF!AU128,RMDF!BB128,RMDF!BI128,RMDF!BP128,RMDF!BW128,RMDF!CD128,RMDF!CK128,RMDF!CR128,RMDF!CY128,RMDF!DF128,RMDF!DM128,RMDF!DT128), RMDF!EA128=ROUND(RMDF!EA128,4))</f>
        <v>1</v>
      </c>
      <c r="DY128" s="317">
        <f>RMDF!DY128</f>
        <v>0</v>
      </c>
      <c r="DZ128" s="318" t="str">
        <f>IF(DY128=0,"",_xlfn.XLOOKUP(DY128,StatePicklist!$1:$1,StatePicklist!$3:$3,"NA",0))</f>
        <v/>
      </c>
      <c r="EA128" s="297" t="str">
        <f ca="1">IF(RMDF!DZ128="", "", IF(ISNUMBER(MATCH(RMDF!DZ128, INDIRECT(DZ128), 0)), "OK", "Invalid"))</f>
        <v/>
      </c>
      <c r="EB128" s="281"/>
      <c r="EC128" s="281"/>
      <c r="ED128" s="281"/>
      <c r="EE128" s="281" t="b">
        <f>AND(RMDF!EH128&gt;=0, RMDF!EH128&lt;=1-SUM(RMDF!Z128,RMDF!AG128,RMDF!AN128,RMDF!AU128,RMDF!BB128,RMDF!BI128,RMDF!BP128,RMDF!BW128,RMDF!CD128,RMDF!CK128,RMDF!CR128,RMDF!CY128,RMDF!DF128,RMDF!DM128,RMDF!DT128,RMDF!EA128), RMDF!EH128=ROUND(RMDF!EH128,4))</f>
        <v>1</v>
      </c>
      <c r="EF128" s="317">
        <f>RMDF!EF128</f>
        <v>0</v>
      </c>
      <c r="EG128" s="318" t="str">
        <f>IF(EF128=0,"",_xlfn.XLOOKUP(EF128,StatePicklist!$1:$1,StatePicklist!$3:$3,"NA",0))</f>
        <v/>
      </c>
      <c r="EH128" s="297" t="str">
        <f ca="1">IF(RMDF!EG128="", "", IF(ISNUMBER(MATCH(RMDF!EG128, INDIRECT(EG128), 0)), "OK", "Invalid"))</f>
        <v/>
      </c>
      <c r="EI128" s="281"/>
      <c r="EJ128" s="281"/>
      <c r="EK128" s="281"/>
      <c r="EL128" s="281" t="b">
        <f>AND(RMDF!EO128&gt;=0, RMDF!EO128&lt;=1-SUM(RMDF!Z128,RMDF!AG128,RMDF!AN128,RMDF!AU128,RMDF!BB128,RMDF!BI128,RMDF!BP128,RMDF!BW128,RMDF!CD128,RMDF!CK128,RMDF!CR128,RMDF!CY128,RMDF!DF128,RMDF!DM128,RMDF!DT128,RMDF!EA128,RMDF!EH128), RMDF!EO128=ROUND(RMDF!EO128,4))</f>
        <v>1</v>
      </c>
      <c r="EM128" s="317">
        <f>RMDF!EM128</f>
        <v>0</v>
      </c>
      <c r="EN128" s="318" t="str">
        <f>IF(EM128=0,"",_xlfn.XLOOKUP(EM128,StatePicklist!$1:$1,StatePicklist!$3:$3,"NA",0))</f>
        <v/>
      </c>
      <c r="EO128" s="297" t="str">
        <f ca="1">IF(RMDF!EN128="", "", IF(ISNUMBER(MATCH(RMDF!EN128, INDIRECT(EN128), 0)), "OK", "Invalid"))</f>
        <v/>
      </c>
      <c r="EP128" s="281"/>
      <c r="EQ128" s="281"/>
      <c r="ER128" s="281"/>
      <c r="ES128" s="281" t="b">
        <f>AND(RMDF!EV128&gt;=0, RMDF!EV128&lt;=1-SUM(RMDF!Z128,RMDF!AG128,RMDF!AN128,RMDF!AU128,RMDF!BB128,RMDF!BI128,RMDF!BP128,RMDF!BW128,RMDF!CD128,RMDF!CK128,RMDF!CR128,RMDF!CY128,RMDF!DF128,RMDF!DM128,RMDF!DT128,RMDF!EA128,RMDF!EH128,RMDF!EO128), RMDF!EV128=ROUND(RMDF!EV128,4))</f>
        <v>1</v>
      </c>
      <c r="ET128" s="317">
        <f>RMDF!ET128</f>
        <v>0</v>
      </c>
      <c r="EU128" s="318" t="str">
        <f>IF(ET128=0,"",_xlfn.XLOOKUP(ET128,StatePicklist!$1:$1,StatePicklist!$3:$3,"NA",0))</f>
        <v/>
      </c>
      <c r="EV128" s="297" t="str">
        <f ca="1">IF(RMDF!EU128="", "", IF(ISNUMBER(MATCH(RMDF!EU128, INDIRECT(EU128), 0)), "OK", "Invalid"))</f>
        <v/>
      </c>
      <c r="EW128" s="281"/>
      <c r="EX128" s="281"/>
      <c r="EY128" s="281"/>
      <c r="EZ128" s="281" t="b">
        <f>AND(RMDF!FC128&gt;=0, RMDF!FC128&lt;=1-SUM(RMDF!Z128,RMDF!AG128,RMDF!AN128,RMDF!AU128,RMDF!BB128,RMDF!BI128,RMDF!BP128,RMDF!BW128,RMDF!CD128,RMDF!CK128,RMDF!CR128,RMDF!CY128,RMDF!DF128,RMDF!DM128,RMDF!DT128,RMDF!EA128,RMDF!EH128,RMDF!EO128,RMDF!EV128), RMDF!FC128=ROUND(RMDF!FC128,4))</f>
        <v>1</v>
      </c>
      <c r="FA128" s="317">
        <f>RMDF!FA128</f>
        <v>0</v>
      </c>
      <c r="FB128" s="318" t="str">
        <f>IF(FA128=0,"",_xlfn.XLOOKUP(FA128,StatePicklist!$1:$1,StatePicklist!$3:$3,"NA",0))</f>
        <v/>
      </c>
      <c r="FC128" s="297" t="str">
        <f ca="1">IF(RMDF!FB128="", "", IF(ISNUMBER(MATCH(RMDF!FB128, INDIRECT(FB128), 0)), "OK", "Invalid"))</f>
        <v/>
      </c>
    </row>
    <row r="129" spans="1:159" s="205" customFormat="1" ht="39.9" customHeight="1" x14ac:dyDescent="0.25">
      <c r="A129" s="206"/>
      <c r="B129" s="196"/>
      <c r="C129" s="197"/>
      <c r="D129" s="198"/>
      <c r="E129" s="199"/>
      <c r="F129" s="200"/>
      <c r="G129" s="201"/>
      <c r="H129" s="292"/>
      <c r="I129" s="305">
        <f>RMDF!I129</f>
        <v>0</v>
      </c>
      <c r="J129" s="305" t="str">
        <f>IF(I129=ProductCode!$B$30,"PDReclPost",IF(OR(I129=ProductCode!$C$30,I129=ProductCode!$E$30,I129=ProductCode!$G$30),"PDPreCon",IF(OR(I129=ProductCode!$D$30,I129=ProductCode!$F$30),"PDNotReclPost","")))</f>
        <v/>
      </c>
      <c r="K129" s="305" t="str">
        <f t="shared" si="12"/>
        <v/>
      </c>
      <c r="L129" s="289"/>
      <c r="M129" s="305" t="str">
        <f t="shared" si="12"/>
        <v/>
      </c>
      <c r="N129" s="289" t="b">
        <f>AND(RMDF!N129&gt;=0, RMDF!N129&lt;=1-RMDF!L129, RMDF!N129=ROUND(RMDF!N129,4))</f>
        <v>1</v>
      </c>
      <c r="O129" s="286" t="str">
        <f>IF(P129="","",IF(I129="","",IF(LEFT(I129,13)="Reclaimed pos",RawMaterialCode!$E$569,RawMaterialCode!$E$568)))</f>
        <v>Reclaimed pre-consumer mixed fibers (RM0578)</v>
      </c>
      <c r="P129" s="295">
        <f t="shared" si="13"/>
        <v>1</v>
      </c>
      <c r="Q129" s="202"/>
      <c r="R129" s="203"/>
      <c r="S129" s="204" t="str">
        <f t="shared" si="14"/>
        <v/>
      </c>
      <c r="T129" s="281"/>
      <c r="U129" s="281"/>
      <c r="V129" s="281"/>
      <c r="W129" s="281"/>
      <c r="X129" s="317">
        <f>RMDF!X129</f>
        <v>0</v>
      </c>
      <c r="Y129" s="318" t="str">
        <f>IF(X129=0,"",_xlfn.XLOOKUP(X129,StatePicklist!$1:$1,StatePicklist!$3:$3,"NA",0))</f>
        <v/>
      </c>
      <c r="Z129" s="297" t="str">
        <f ca="1">IF(RMDF!Y129="", "", IF(ISNUMBER(MATCH(RMDF!Y129, INDIRECT(Y129), 0)), "OK", "Invalid"))</f>
        <v/>
      </c>
      <c r="AA129" s="281"/>
      <c r="AB129" s="281"/>
      <c r="AC129" s="281"/>
      <c r="AD129" s="281" t="b">
        <f>AND(RMDF!AG129&gt;=0, RMDF!AG129&lt;=1-RMDF!Z129, RMDF!AG129=ROUND(RMDF!AG129,4))</f>
        <v>1</v>
      </c>
      <c r="AE129" s="317">
        <f>RMDF!AE129</f>
        <v>0</v>
      </c>
      <c r="AF129" s="318" t="str">
        <f>IF(AE129=0,"",_xlfn.XLOOKUP(AE129,StatePicklist!$1:$1,StatePicklist!$3:$3,"NA",0))</f>
        <v/>
      </c>
      <c r="AG129" s="297" t="str">
        <f ca="1">IF(RMDF!AF129="", "", IF(ISNUMBER(MATCH(RMDF!AF129, INDIRECT(AF129), 0)), "OK", "Invalid"))</f>
        <v/>
      </c>
      <c r="AH129" s="281"/>
      <c r="AI129" s="281"/>
      <c r="AJ129" s="281"/>
      <c r="AK129" s="281" t="b">
        <f>AND(RMDF!AN129&gt;=0, RMDF!AN129&lt;=1-SUM(RMDF!Z129,RMDF!AG129), RMDF!AN129=ROUND(RMDF!AN129,4))</f>
        <v>1</v>
      </c>
      <c r="AL129" s="317">
        <f>RMDF!AL129</f>
        <v>0</v>
      </c>
      <c r="AM129" s="318" t="str">
        <f>IF(AL129=0,"",_xlfn.XLOOKUP(AL129,StatePicklist!$1:$1,StatePicklist!$3:$3,"NA",0))</f>
        <v/>
      </c>
      <c r="AN129" s="297" t="str">
        <f ca="1">IF(RMDF!AM129="", "", IF(ISNUMBER(MATCH(RMDF!AM129, INDIRECT(AM129), 0)), "OK", "Invalid"))</f>
        <v/>
      </c>
      <c r="AO129" s="281"/>
      <c r="AP129" s="281"/>
      <c r="AQ129" s="281"/>
      <c r="AR129" s="281" t="b">
        <f>AND(RMDF!AU129&gt;=0, RMDF!AU129&lt;=1-SUM(RMDF!Z129,RMDF!AG129,RMDF!AN129), RMDF!AU129=ROUND(RMDF!AU129,4))</f>
        <v>1</v>
      </c>
      <c r="AS129" s="317">
        <f>RMDF!AS129</f>
        <v>0</v>
      </c>
      <c r="AT129" s="318" t="str">
        <f>IF(AS129=0,"",_xlfn.XLOOKUP(AS129,StatePicklist!$1:$1,StatePicklist!$3:$3,"NA",0))</f>
        <v/>
      </c>
      <c r="AU129" s="297" t="str">
        <f ca="1">IF(RMDF!AT129="", "", IF(ISNUMBER(MATCH(RMDF!AT129, INDIRECT(AT129), 0)), "OK", "Invalid"))</f>
        <v/>
      </c>
      <c r="AV129" s="281"/>
      <c r="AW129" s="281"/>
      <c r="AX129" s="281"/>
      <c r="AY129" s="281" t="b">
        <f>AND(RMDF!BB129&gt;=0, RMDF!BB129&lt;=1-SUM(RMDF!Z129,RMDF!AG129,RMDF!AN129,RMDF!AU129), RMDF!BB129=ROUND(RMDF!BB129,4))</f>
        <v>1</v>
      </c>
      <c r="AZ129" s="317">
        <f>RMDF!AZ129</f>
        <v>0</v>
      </c>
      <c r="BA129" s="318" t="str">
        <f>IF(AZ129=0,"",_xlfn.XLOOKUP(AZ129,StatePicklist!$1:$1,StatePicklist!$3:$3,"NA",0))</f>
        <v/>
      </c>
      <c r="BB129" s="297" t="str">
        <f ca="1">IF(RMDF!BA129="", "", IF(ISNUMBER(MATCH(RMDF!BA129, INDIRECT(BA129), 0)), "OK", "Invalid"))</f>
        <v/>
      </c>
      <c r="BC129" s="281"/>
      <c r="BD129" s="281"/>
      <c r="BE129" s="281"/>
      <c r="BF129" s="281" t="b">
        <f>AND(RMDF!BI129&gt;=0, RMDF!BI129&lt;=1-SUM(RMDF!Z129,RMDF!AG129,RMDF!AN129,RMDF!AU129,RMDF!BB129), RMDF!BI129=ROUND(RMDF!BI129,4))</f>
        <v>1</v>
      </c>
      <c r="BG129" s="317">
        <f>RMDF!BG129</f>
        <v>0</v>
      </c>
      <c r="BH129" s="318" t="str">
        <f>IF(BG129=0,"",_xlfn.XLOOKUP(BG129,StatePicklist!$1:$1,StatePicklist!$3:$3,"NA",0))</f>
        <v/>
      </c>
      <c r="BI129" s="297" t="str">
        <f ca="1">IF(RMDF!BH129="", "", IF(ISNUMBER(MATCH(RMDF!BH129, INDIRECT(BH129), 0)), "OK", "Invalid"))</f>
        <v/>
      </c>
      <c r="BJ129" s="281"/>
      <c r="BK129" s="281"/>
      <c r="BL129" s="281"/>
      <c r="BM129" s="281" t="b">
        <f>AND(RMDF!BP129&gt;=0, RMDF!BP129&lt;=1-SUM(RMDF!Z129,RMDF!AG129,RMDF!AN129,RMDF!AU129,RMDF!BB129,RMDF!BI129), RMDF!BP129=ROUND(RMDF!BP129,4))</f>
        <v>1</v>
      </c>
      <c r="BN129" s="317">
        <f>RMDF!BN129</f>
        <v>0</v>
      </c>
      <c r="BO129" s="318" t="str">
        <f>IF(BN129=0,"",_xlfn.XLOOKUP(BN129,StatePicklist!$1:$1,StatePicklist!$3:$3,"NA",0))</f>
        <v/>
      </c>
      <c r="BP129" s="297" t="str">
        <f ca="1">IF(RMDF!BO129="", "", IF(ISNUMBER(MATCH(RMDF!BO129, INDIRECT(BO129), 0)), "OK", "Invalid"))</f>
        <v/>
      </c>
      <c r="BQ129" s="281"/>
      <c r="BR129" s="281"/>
      <c r="BS129" s="281"/>
      <c r="BT129" s="281" t="b">
        <f>AND(RMDF!BW129&gt;=0, RMDF!BW129&lt;=1-SUM(RMDF!Z129,RMDF!AG129,RMDF!AN129,RMDF!AU129,RMDF!BB129,RMDF!BI129,RMDF!BP129), RMDF!BW129=ROUND(RMDF!BW129,4))</f>
        <v>1</v>
      </c>
      <c r="BU129" s="317">
        <f>RMDF!BU129</f>
        <v>0</v>
      </c>
      <c r="BV129" s="318" t="str">
        <f>IF(BU129=0,"",_xlfn.XLOOKUP(BU129,StatePicklist!$1:$1,StatePicklist!$3:$3,"NA",0))</f>
        <v/>
      </c>
      <c r="BW129" s="297" t="str">
        <f ca="1">IF(RMDF!BV129="", "", IF(ISNUMBER(MATCH(RMDF!BV129, INDIRECT(BV129), 0)), "OK", "Invalid"))</f>
        <v/>
      </c>
      <c r="BX129" s="281"/>
      <c r="BY129" s="281"/>
      <c r="BZ129" s="281"/>
      <c r="CA129" s="281" t="b">
        <f>AND(RMDF!CD129&gt;=0, RMDF!CD129&lt;=1-SUM(RMDF!Z129,RMDF!AG129,RMDF!AN129,RMDF!AU129,RMDF!BB129,RMDF!BI129,RMDF!BP129,RMDF!BW129), RMDF!CD129=ROUND(RMDF!CD129,4))</f>
        <v>1</v>
      </c>
      <c r="CB129" s="317">
        <f>RMDF!CB129</f>
        <v>0</v>
      </c>
      <c r="CC129" s="318" t="str">
        <f>IF(CB129=0,"",_xlfn.XLOOKUP(CB129,StatePicklist!$1:$1,StatePicklist!$3:$3,"NA",0))</f>
        <v/>
      </c>
      <c r="CD129" s="297" t="str">
        <f ca="1">IF(RMDF!CC129="", "", IF(ISNUMBER(MATCH(RMDF!CC129, INDIRECT(CC129), 0)), "OK", "Invalid"))</f>
        <v/>
      </c>
      <c r="CE129" s="281"/>
      <c r="CF129" s="281"/>
      <c r="CG129" s="281"/>
      <c r="CH129" s="281" t="b">
        <f>AND(RMDF!CK129&gt;=0, RMDF!CK129&lt;=1-SUM(RMDF!Z129,RMDF!AG129,RMDF!AN129,RMDF!AU129,RMDF!BB129,RMDF!BI129,RMDF!BP129,RMDF!BW129,RMDF!CD129), RMDF!CK129=ROUND(RMDF!CK129,4))</f>
        <v>1</v>
      </c>
      <c r="CI129" s="317">
        <f>RMDF!CI129</f>
        <v>0</v>
      </c>
      <c r="CJ129" s="318" t="str">
        <f>IF(CI129=0,"",_xlfn.XLOOKUP(CI129,StatePicklist!$1:$1,StatePicklist!$3:$3,"NA",0))</f>
        <v/>
      </c>
      <c r="CK129" s="297" t="str">
        <f ca="1">IF(RMDF!CJ129="", "", IF(ISNUMBER(MATCH(RMDF!CJ129, INDIRECT(CJ129), 0)), "OK", "Invalid"))</f>
        <v/>
      </c>
      <c r="CL129" s="281"/>
      <c r="CM129" s="281"/>
      <c r="CN129" s="281"/>
      <c r="CO129" s="281" t="b">
        <f>AND(RMDF!CR129&gt;=0, RMDF!CR129&lt;=1-SUM(RMDF!Z129,RMDF!AG129,RMDF!AN129,RMDF!AU129,RMDF!BB129,RMDF!BI129,RMDF!BP129,RMDF!BW129,RMDF!CD129,RMDF!CK129), RMDF!CR129=ROUND(RMDF!CR129,4))</f>
        <v>1</v>
      </c>
      <c r="CP129" s="317">
        <f>RMDF!CP129</f>
        <v>0</v>
      </c>
      <c r="CQ129" s="318" t="str">
        <f>IF(CP129=0,"",_xlfn.XLOOKUP(CP129,StatePicklist!$1:$1,StatePicklist!$3:$3,"NA",0))</f>
        <v/>
      </c>
      <c r="CR129" s="297" t="str">
        <f ca="1">IF(RMDF!CQ129="", "", IF(ISNUMBER(MATCH(RMDF!CQ129, INDIRECT(CQ129), 0)), "OK", "Invalid"))</f>
        <v/>
      </c>
      <c r="CS129" s="281"/>
      <c r="CT129" s="281"/>
      <c r="CU129" s="281"/>
      <c r="CV129" s="281" t="b">
        <f>AND(RMDF!CY129&gt;=0, RMDF!CY129&lt;=1-SUM(RMDF!Z129,RMDF!AG129,RMDF!AN129,RMDF!AU129,RMDF!BB129,RMDF!BI129,RMDF!BP129,RMDF!BW129,RMDF!CD129,RMDF!CK129,RMDF!CR129), RMDF!CY129=ROUND(RMDF!CY129,4))</f>
        <v>1</v>
      </c>
      <c r="CW129" s="317">
        <f>RMDF!CW129</f>
        <v>0</v>
      </c>
      <c r="CX129" s="318" t="str">
        <f>IF(CW129=0,"",_xlfn.XLOOKUP(CW129,StatePicklist!$1:$1,StatePicklist!$3:$3,"NA",0))</f>
        <v/>
      </c>
      <c r="CY129" s="297" t="str">
        <f ca="1">IF(RMDF!CX129="", "", IF(ISNUMBER(MATCH(RMDF!CX129, INDIRECT(CX129), 0)), "OK", "Invalid"))</f>
        <v/>
      </c>
      <c r="CZ129" s="281"/>
      <c r="DA129" s="281"/>
      <c r="DB129" s="281"/>
      <c r="DC129" s="281" t="b">
        <f>AND(RMDF!DF129&gt;=0, RMDF!DF129&lt;=1-SUM(RMDF!Z129,RMDF!AG129,RMDF!AN129,RMDF!AU129,RMDF!BB129,RMDF!BI129,RMDF!BP129,RMDF!BW129,RMDF!CD129,RMDF!CK129,RMDF!CR129,RMDF!CY129), RMDF!DF129=ROUND(RMDF!DF129,4))</f>
        <v>1</v>
      </c>
      <c r="DD129" s="317">
        <f>RMDF!DD129</f>
        <v>0</v>
      </c>
      <c r="DE129" s="318" t="str">
        <f>IF(DD129=0,"",_xlfn.XLOOKUP(DD129,StatePicklist!$1:$1,StatePicklist!$3:$3,"NA",0))</f>
        <v/>
      </c>
      <c r="DF129" s="297" t="str">
        <f ca="1">IF(RMDF!DE129="", "", IF(ISNUMBER(MATCH(RMDF!DE129, INDIRECT(DE129), 0)), "OK", "Invalid"))</f>
        <v/>
      </c>
      <c r="DG129" s="281"/>
      <c r="DH129" s="281"/>
      <c r="DI129" s="281"/>
      <c r="DJ129" s="281" t="b">
        <f>AND(RMDF!DM129&gt;=0, RMDF!DM129&lt;=1-SUM(RMDF!Z129,RMDF!AG129,RMDF!AN129,RMDF!AU129,RMDF!BB129,RMDF!BI129,RMDF!BP129,RMDF!BW129,RMDF!CD129,RMDF!CK129,RMDF!CR129,RMDF!CY129,RMDF!DF129), RMDF!DM129=ROUND(RMDF!DM129,4))</f>
        <v>1</v>
      </c>
      <c r="DK129" s="317">
        <f>RMDF!DK129</f>
        <v>0</v>
      </c>
      <c r="DL129" s="318" t="str">
        <f>IF(DK129=0,"",_xlfn.XLOOKUP(DK129,StatePicklist!$1:$1,StatePicklist!$3:$3,"NA",0))</f>
        <v/>
      </c>
      <c r="DM129" s="297" t="str">
        <f ca="1">IF(RMDF!DL129="", "", IF(ISNUMBER(MATCH(RMDF!DL129, INDIRECT(DL129), 0)), "OK", "Invalid"))</f>
        <v/>
      </c>
      <c r="DN129" s="281"/>
      <c r="DO129" s="281"/>
      <c r="DP129" s="281"/>
      <c r="DQ129" s="281" t="b">
        <f>AND(RMDF!DT129&gt;=0, RMDF!DT129&lt;=1-SUM(RMDF!Z129,RMDF!AG129,RMDF!AN129,RMDF!AU129,RMDF!BB129,RMDF!BI129,RMDF!BP129,RMDF!BW129,RMDF!CD129,RMDF!CK129,RMDF!CR129,RMDF!CY129,RMDF!DF129,RMDF!DM129), RMDF!DT129=ROUND(RMDF!DT129,4))</f>
        <v>1</v>
      </c>
      <c r="DR129" s="317">
        <f>RMDF!DR129</f>
        <v>0</v>
      </c>
      <c r="DS129" s="318" t="str">
        <f>IF(DR129=0,"",_xlfn.XLOOKUP(DR129,StatePicklist!$1:$1,StatePicklist!$3:$3,"NA",0))</f>
        <v/>
      </c>
      <c r="DT129" s="297" t="str">
        <f ca="1">IF(RMDF!DS129="", "", IF(ISNUMBER(MATCH(RMDF!DS129, INDIRECT(DS129), 0)), "OK", "Invalid"))</f>
        <v/>
      </c>
      <c r="DU129" s="281"/>
      <c r="DV129" s="281"/>
      <c r="DW129" s="281"/>
      <c r="DX129" s="281" t="b">
        <f>AND(RMDF!EA129&gt;=0, RMDF!EA129&lt;=1-SUM(RMDF!Z129,RMDF!AG129,RMDF!AN129,RMDF!AU129,RMDF!BB129,RMDF!BI129,RMDF!BP129,RMDF!BW129,RMDF!CD129,RMDF!CK129,RMDF!CR129,RMDF!CY129,RMDF!DF129,RMDF!DM129,RMDF!DT129), RMDF!EA129=ROUND(RMDF!EA129,4))</f>
        <v>1</v>
      </c>
      <c r="DY129" s="317">
        <f>RMDF!DY129</f>
        <v>0</v>
      </c>
      <c r="DZ129" s="318" t="str">
        <f>IF(DY129=0,"",_xlfn.XLOOKUP(DY129,StatePicklist!$1:$1,StatePicklist!$3:$3,"NA",0))</f>
        <v/>
      </c>
      <c r="EA129" s="297" t="str">
        <f ca="1">IF(RMDF!DZ129="", "", IF(ISNUMBER(MATCH(RMDF!DZ129, INDIRECT(DZ129), 0)), "OK", "Invalid"))</f>
        <v/>
      </c>
      <c r="EB129" s="281"/>
      <c r="EC129" s="281"/>
      <c r="ED129" s="281"/>
      <c r="EE129" s="281" t="b">
        <f>AND(RMDF!EH129&gt;=0, RMDF!EH129&lt;=1-SUM(RMDF!Z129,RMDF!AG129,RMDF!AN129,RMDF!AU129,RMDF!BB129,RMDF!BI129,RMDF!BP129,RMDF!BW129,RMDF!CD129,RMDF!CK129,RMDF!CR129,RMDF!CY129,RMDF!DF129,RMDF!DM129,RMDF!DT129,RMDF!EA129), RMDF!EH129=ROUND(RMDF!EH129,4))</f>
        <v>1</v>
      </c>
      <c r="EF129" s="317">
        <f>RMDF!EF129</f>
        <v>0</v>
      </c>
      <c r="EG129" s="318" t="str">
        <f>IF(EF129=0,"",_xlfn.XLOOKUP(EF129,StatePicklist!$1:$1,StatePicklist!$3:$3,"NA",0))</f>
        <v/>
      </c>
      <c r="EH129" s="297" t="str">
        <f ca="1">IF(RMDF!EG129="", "", IF(ISNUMBER(MATCH(RMDF!EG129, INDIRECT(EG129), 0)), "OK", "Invalid"))</f>
        <v/>
      </c>
      <c r="EI129" s="281"/>
      <c r="EJ129" s="281"/>
      <c r="EK129" s="281"/>
      <c r="EL129" s="281" t="b">
        <f>AND(RMDF!EO129&gt;=0, RMDF!EO129&lt;=1-SUM(RMDF!Z129,RMDF!AG129,RMDF!AN129,RMDF!AU129,RMDF!BB129,RMDF!BI129,RMDF!BP129,RMDF!BW129,RMDF!CD129,RMDF!CK129,RMDF!CR129,RMDF!CY129,RMDF!DF129,RMDF!DM129,RMDF!DT129,RMDF!EA129,RMDF!EH129), RMDF!EO129=ROUND(RMDF!EO129,4))</f>
        <v>1</v>
      </c>
      <c r="EM129" s="317">
        <f>RMDF!EM129</f>
        <v>0</v>
      </c>
      <c r="EN129" s="318" t="str">
        <f>IF(EM129=0,"",_xlfn.XLOOKUP(EM129,StatePicklist!$1:$1,StatePicklist!$3:$3,"NA",0))</f>
        <v/>
      </c>
      <c r="EO129" s="297" t="str">
        <f ca="1">IF(RMDF!EN129="", "", IF(ISNUMBER(MATCH(RMDF!EN129, INDIRECT(EN129), 0)), "OK", "Invalid"))</f>
        <v/>
      </c>
      <c r="EP129" s="281"/>
      <c r="EQ129" s="281"/>
      <c r="ER129" s="281"/>
      <c r="ES129" s="281" t="b">
        <f>AND(RMDF!EV129&gt;=0, RMDF!EV129&lt;=1-SUM(RMDF!Z129,RMDF!AG129,RMDF!AN129,RMDF!AU129,RMDF!BB129,RMDF!BI129,RMDF!BP129,RMDF!BW129,RMDF!CD129,RMDF!CK129,RMDF!CR129,RMDF!CY129,RMDF!DF129,RMDF!DM129,RMDF!DT129,RMDF!EA129,RMDF!EH129,RMDF!EO129), RMDF!EV129=ROUND(RMDF!EV129,4))</f>
        <v>1</v>
      </c>
      <c r="ET129" s="317">
        <f>RMDF!ET129</f>
        <v>0</v>
      </c>
      <c r="EU129" s="318" t="str">
        <f>IF(ET129=0,"",_xlfn.XLOOKUP(ET129,StatePicklist!$1:$1,StatePicklist!$3:$3,"NA",0))</f>
        <v/>
      </c>
      <c r="EV129" s="297" t="str">
        <f ca="1">IF(RMDF!EU129="", "", IF(ISNUMBER(MATCH(RMDF!EU129, INDIRECT(EU129), 0)), "OK", "Invalid"))</f>
        <v/>
      </c>
      <c r="EW129" s="281"/>
      <c r="EX129" s="281"/>
      <c r="EY129" s="281"/>
      <c r="EZ129" s="281" t="b">
        <f>AND(RMDF!FC129&gt;=0, RMDF!FC129&lt;=1-SUM(RMDF!Z129,RMDF!AG129,RMDF!AN129,RMDF!AU129,RMDF!BB129,RMDF!BI129,RMDF!BP129,RMDF!BW129,RMDF!CD129,RMDF!CK129,RMDF!CR129,RMDF!CY129,RMDF!DF129,RMDF!DM129,RMDF!DT129,RMDF!EA129,RMDF!EH129,RMDF!EO129,RMDF!EV129), RMDF!FC129=ROUND(RMDF!FC129,4))</f>
        <v>1</v>
      </c>
      <c r="FA129" s="317">
        <f>RMDF!FA129</f>
        <v>0</v>
      </c>
      <c r="FB129" s="318" t="str">
        <f>IF(FA129=0,"",_xlfn.XLOOKUP(FA129,StatePicklist!$1:$1,StatePicklist!$3:$3,"NA",0))</f>
        <v/>
      </c>
      <c r="FC129" s="297" t="str">
        <f ca="1">IF(RMDF!FB129="", "", IF(ISNUMBER(MATCH(RMDF!FB129, INDIRECT(FB129), 0)), "OK", "Invalid"))</f>
        <v/>
      </c>
    </row>
    <row r="130" spans="1:159" s="205" customFormat="1" ht="39.9" customHeight="1" x14ac:dyDescent="0.25">
      <c r="A130" s="206"/>
      <c r="B130" s="196"/>
      <c r="C130" s="197"/>
      <c r="D130" s="198"/>
      <c r="E130" s="199"/>
      <c r="F130" s="200"/>
      <c r="G130" s="201"/>
      <c r="H130" s="292"/>
      <c r="I130" s="305">
        <f>RMDF!I130</f>
        <v>0</v>
      </c>
      <c r="J130" s="305" t="str">
        <f>IF(I130=ProductCode!$B$30,"PDReclPost",IF(OR(I130=ProductCode!$C$30,I130=ProductCode!$E$30,I130=ProductCode!$G$30),"PDPreCon",IF(OR(I130=ProductCode!$D$30,I130=ProductCode!$F$30),"PDNotReclPost","")))</f>
        <v/>
      </c>
      <c r="K130" s="305" t="str">
        <f t="shared" si="12"/>
        <v/>
      </c>
      <c r="L130" s="289"/>
      <c r="M130" s="305" t="str">
        <f t="shared" si="12"/>
        <v/>
      </c>
      <c r="N130" s="289" t="b">
        <f>AND(RMDF!N130&gt;=0, RMDF!N130&lt;=1-RMDF!L130, RMDF!N130=ROUND(RMDF!N130,4))</f>
        <v>1</v>
      </c>
      <c r="O130" s="286" t="str">
        <f>IF(P130="","",IF(I130="","",IF(LEFT(I130,13)="Reclaimed pos",RawMaterialCode!$E$569,RawMaterialCode!$E$568)))</f>
        <v>Reclaimed pre-consumer mixed fibers (RM0578)</v>
      </c>
      <c r="P130" s="295">
        <f t="shared" si="13"/>
        <v>1</v>
      </c>
      <c r="Q130" s="202"/>
      <c r="R130" s="203"/>
      <c r="S130" s="204" t="str">
        <f t="shared" si="14"/>
        <v/>
      </c>
      <c r="T130" s="281"/>
      <c r="U130" s="281"/>
      <c r="V130" s="281"/>
      <c r="W130" s="281"/>
      <c r="X130" s="317">
        <f>RMDF!X130</f>
        <v>0</v>
      </c>
      <c r="Y130" s="318" t="str">
        <f>IF(X130=0,"",_xlfn.XLOOKUP(X130,StatePicklist!$1:$1,StatePicklist!$3:$3,"NA",0))</f>
        <v/>
      </c>
      <c r="Z130" s="297" t="str">
        <f ca="1">IF(RMDF!Y130="", "", IF(ISNUMBER(MATCH(RMDF!Y130, INDIRECT(Y130), 0)), "OK", "Invalid"))</f>
        <v/>
      </c>
      <c r="AA130" s="281"/>
      <c r="AB130" s="281"/>
      <c r="AC130" s="281"/>
      <c r="AD130" s="281" t="b">
        <f>AND(RMDF!AG130&gt;=0, RMDF!AG130&lt;=1-RMDF!Z130, RMDF!AG130=ROUND(RMDF!AG130,4))</f>
        <v>1</v>
      </c>
      <c r="AE130" s="317">
        <f>RMDF!AE130</f>
        <v>0</v>
      </c>
      <c r="AF130" s="318" t="str">
        <f>IF(AE130=0,"",_xlfn.XLOOKUP(AE130,StatePicklist!$1:$1,StatePicklist!$3:$3,"NA",0))</f>
        <v/>
      </c>
      <c r="AG130" s="297" t="str">
        <f ca="1">IF(RMDF!AF130="", "", IF(ISNUMBER(MATCH(RMDF!AF130, INDIRECT(AF130), 0)), "OK", "Invalid"))</f>
        <v/>
      </c>
      <c r="AH130" s="281"/>
      <c r="AI130" s="281"/>
      <c r="AJ130" s="281"/>
      <c r="AK130" s="281" t="b">
        <f>AND(RMDF!AN130&gt;=0, RMDF!AN130&lt;=1-SUM(RMDF!Z130,RMDF!AG130), RMDF!AN130=ROUND(RMDF!AN130,4))</f>
        <v>1</v>
      </c>
      <c r="AL130" s="317">
        <f>RMDF!AL130</f>
        <v>0</v>
      </c>
      <c r="AM130" s="318" t="str">
        <f>IF(AL130=0,"",_xlfn.XLOOKUP(AL130,StatePicklist!$1:$1,StatePicklist!$3:$3,"NA",0))</f>
        <v/>
      </c>
      <c r="AN130" s="297" t="str">
        <f ca="1">IF(RMDF!AM130="", "", IF(ISNUMBER(MATCH(RMDF!AM130, INDIRECT(AM130), 0)), "OK", "Invalid"))</f>
        <v/>
      </c>
      <c r="AO130" s="281"/>
      <c r="AP130" s="281"/>
      <c r="AQ130" s="281"/>
      <c r="AR130" s="281" t="b">
        <f>AND(RMDF!AU130&gt;=0, RMDF!AU130&lt;=1-SUM(RMDF!Z130,RMDF!AG130,RMDF!AN130), RMDF!AU130=ROUND(RMDF!AU130,4))</f>
        <v>1</v>
      </c>
      <c r="AS130" s="317">
        <f>RMDF!AS130</f>
        <v>0</v>
      </c>
      <c r="AT130" s="318" t="str">
        <f>IF(AS130=0,"",_xlfn.XLOOKUP(AS130,StatePicklist!$1:$1,StatePicklist!$3:$3,"NA",0))</f>
        <v/>
      </c>
      <c r="AU130" s="297" t="str">
        <f ca="1">IF(RMDF!AT130="", "", IF(ISNUMBER(MATCH(RMDF!AT130, INDIRECT(AT130), 0)), "OK", "Invalid"))</f>
        <v/>
      </c>
      <c r="AV130" s="281"/>
      <c r="AW130" s="281"/>
      <c r="AX130" s="281"/>
      <c r="AY130" s="281" t="b">
        <f>AND(RMDF!BB130&gt;=0, RMDF!BB130&lt;=1-SUM(RMDF!Z130,RMDF!AG130,RMDF!AN130,RMDF!AU130), RMDF!BB130=ROUND(RMDF!BB130,4))</f>
        <v>1</v>
      </c>
      <c r="AZ130" s="317">
        <f>RMDF!AZ130</f>
        <v>0</v>
      </c>
      <c r="BA130" s="318" t="str">
        <f>IF(AZ130=0,"",_xlfn.XLOOKUP(AZ130,StatePicklist!$1:$1,StatePicklist!$3:$3,"NA",0))</f>
        <v/>
      </c>
      <c r="BB130" s="297" t="str">
        <f ca="1">IF(RMDF!BA130="", "", IF(ISNUMBER(MATCH(RMDF!BA130, INDIRECT(BA130), 0)), "OK", "Invalid"))</f>
        <v/>
      </c>
      <c r="BC130" s="281"/>
      <c r="BD130" s="281"/>
      <c r="BE130" s="281"/>
      <c r="BF130" s="281" t="b">
        <f>AND(RMDF!BI130&gt;=0, RMDF!BI130&lt;=1-SUM(RMDF!Z130,RMDF!AG130,RMDF!AN130,RMDF!AU130,RMDF!BB130), RMDF!BI130=ROUND(RMDF!BI130,4))</f>
        <v>1</v>
      </c>
      <c r="BG130" s="317">
        <f>RMDF!BG130</f>
        <v>0</v>
      </c>
      <c r="BH130" s="318" t="str">
        <f>IF(BG130=0,"",_xlfn.XLOOKUP(BG130,StatePicklist!$1:$1,StatePicklist!$3:$3,"NA",0))</f>
        <v/>
      </c>
      <c r="BI130" s="297" t="str">
        <f ca="1">IF(RMDF!BH130="", "", IF(ISNUMBER(MATCH(RMDF!BH130, INDIRECT(BH130), 0)), "OK", "Invalid"))</f>
        <v/>
      </c>
      <c r="BJ130" s="281"/>
      <c r="BK130" s="281"/>
      <c r="BL130" s="281"/>
      <c r="BM130" s="281" t="b">
        <f>AND(RMDF!BP130&gt;=0, RMDF!BP130&lt;=1-SUM(RMDF!Z130,RMDF!AG130,RMDF!AN130,RMDF!AU130,RMDF!BB130,RMDF!BI130), RMDF!BP130=ROUND(RMDF!BP130,4))</f>
        <v>1</v>
      </c>
      <c r="BN130" s="317">
        <f>RMDF!BN130</f>
        <v>0</v>
      </c>
      <c r="BO130" s="318" t="str">
        <f>IF(BN130=0,"",_xlfn.XLOOKUP(BN130,StatePicklist!$1:$1,StatePicklist!$3:$3,"NA",0))</f>
        <v/>
      </c>
      <c r="BP130" s="297" t="str">
        <f ca="1">IF(RMDF!BO130="", "", IF(ISNUMBER(MATCH(RMDF!BO130, INDIRECT(BO130), 0)), "OK", "Invalid"))</f>
        <v/>
      </c>
      <c r="BQ130" s="281"/>
      <c r="BR130" s="281"/>
      <c r="BS130" s="281"/>
      <c r="BT130" s="281" t="b">
        <f>AND(RMDF!BW130&gt;=0, RMDF!BW130&lt;=1-SUM(RMDF!Z130,RMDF!AG130,RMDF!AN130,RMDF!AU130,RMDF!BB130,RMDF!BI130,RMDF!BP130), RMDF!BW130=ROUND(RMDF!BW130,4))</f>
        <v>1</v>
      </c>
      <c r="BU130" s="317">
        <f>RMDF!BU130</f>
        <v>0</v>
      </c>
      <c r="BV130" s="318" t="str">
        <f>IF(BU130=0,"",_xlfn.XLOOKUP(BU130,StatePicklist!$1:$1,StatePicklist!$3:$3,"NA",0))</f>
        <v/>
      </c>
      <c r="BW130" s="297" t="str">
        <f ca="1">IF(RMDF!BV130="", "", IF(ISNUMBER(MATCH(RMDF!BV130, INDIRECT(BV130), 0)), "OK", "Invalid"))</f>
        <v/>
      </c>
      <c r="BX130" s="281"/>
      <c r="BY130" s="281"/>
      <c r="BZ130" s="281"/>
      <c r="CA130" s="281" t="b">
        <f>AND(RMDF!CD130&gt;=0, RMDF!CD130&lt;=1-SUM(RMDF!Z130,RMDF!AG130,RMDF!AN130,RMDF!AU130,RMDF!BB130,RMDF!BI130,RMDF!BP130,RMDF!BW130), RMDF!CD130=ROUND(RMDF!CD130,4))</f>
        <v>1</v>
      </c>
      <c r="CB130" s="317">
        <f>RMDF!CB130</f>
        <v>0</v>
      </c>
      <c r="CC130" s="318" t="str">
        <f>IF(CB130=0,"",_xlfn.XLOOKUP(CB130,StatePicklist!$1:$1,StatePicklist!$3:$3,"NA",0))</f>
        <v/>
      </c>
      <c r="CD130" s="297" t="str">
        <f ca="1">IF(RMDF!CC130="", "", IF(ISNUMBER(MATCH(RMDF!CC130, INDIRECT(CC130), 0)), "OK", "Invalid"))</f>
        <v/>
      </c>
      <c r="CE130" s="281"/>
      <c r="CF130" s="281"/>
      <c r="CG130" s="281"/>
      <c r="CH130" s="281" t="b">
        <f>AND(RMDF!CK130&gt;=0, RMDF!CK130&lt;=1-SUM(RMDF!Z130,RMDF!AG130,RMDF!AN130,RMDF!AU130,RMDF!BB130,RMDF!BI130,RMDF!BP130,RMDF!BW130,RMDF!CD130), RMDF!CK130=ROUND(RMDF!CK130,4))</f>
        <v>1</v>
      </c>
      <c r="CI130" s="317">
        <f>RMDF!CI130</f>
        <v>0</v>
      </c>
      <c r="CJ130" s="318" t="str">
        <f>IF(CI130=0,"",_xlfn.XLOOKUP(CI130,StatePicklist!$1:$1,StatePicklist!$3:$3,"NA",0))</f>
        <v/>
      </c>
      <c r="CK130" s="297" t="str">
        <f ca="1">IF(RMDF!CJ130="", "", IF(ISNUMBER(MATCH(RMDF!CJ130, INDIRECT(CJ130), 0)), "OK", "Invalid"))</f>
        <v/>
      </c>
      <c r="CL130" s="281"/>
      <c r="CM130" s="281"/>
      <c r="CN130" s="281"/>
      <c r="CO130" s="281" t="b">
        <f>AND(RMDF!CR130&gt;=0, RMDF!CR130&lt;=1-SUM(RMDF!Z130,RMDF!AG130,RMDF!AN130,RMDF!AU130,RMDF!BB130,RMDF!BI130,RMDF!BP130,RMDF!BW130,RMDF!CD130,RMDF!CK130), RMDF!CR130=ROUND(RMDF!CR130,4))</f>
        <v>1</v>
      </c>
      <c r="CP130" s="317">
        <f>RMDF!CP130</f>
        <v>0</v>
      </c>
      <c r="CQ130" s="318" t="str">
        <f>IF(CP130=0,"",_xlfn.XLOOKUP(CP130,StatePicklist!$1:$1,StatePicklist!$3:$3,"NA",0))</f>
        <v/>
      </c>
      <c r="CR130" s="297" t="str">
        <f ca="1">IF(RMDF!CQ130="", "", IF(ISNUMBER(MATCH(RMDF!CQ130, INDIRECT(CQ130), 0)), "OK", "Invalid"))</f>
        <v/>
      </c>
      <c r="CS130" s="281"/>
      <c r="CT130" s="281"/>
      <c r="CU130" s="281"/>
      <c r="CV130" s="281" t="b">
        <f>AND(RMDF!CY130&gt;=0, RMDF!CY130&lt;=1-SUM(RMDF!Z130,RMDF!AG130,RMDF!AN130,RMDF!AU130,RMDF!BB130,RMDF!BI130,RMDF!BP130,RMDF!BW130,RMDF!CD130,RMDF!CK130,RMDF!CR130), RMDF!CY130=ROUND(RMDF!CY130,4))</f>
        <v>1</v>
      </c>
      <c r="CW130" s="317">
        <f>RMDF!CW130</f>
        <v>0</v>
      </c>
      <c r="CX130" s="318" t="str">
        <f>IF(CW130=0,"",_xlfn.XLOOKUP(CW130,StatePicklist!$1:$1,StatePicklist!$3:$3,"NA",0))</f>
        <v/>
      </c>
      <c r="CY130" s="297" t="str">
        <f ca="1">IF(RMDF!CX130="", "", IF(ISNUMBER(MATCH(RMDF!CX130, INDIRECT(CX130), 0)), "OK", "Invalid"))</f>
        <v/>
      </c>
      <c r="CZ130" s="281"/>
      <c r="DA130" s="281"/>
      <c r="DB130" s="281"/>
      <c r="DC130" s="281" t="b">
        <f>AND(RMDF!DF130&gt;=0, RMDF!DF130&lt;=1-SUM(RMDF!Z130,RMDF!AG130,RMDF!AN130,RMDF!AU130,RMDF!BB130,RMDF!BI130,RMDF!BP130,RMDF!BW130,RMDF!CD130,RMDF!CK130,RMDF!CR130,RMDF!CY130), RMDF!DF130=ROUND(RMDF!DF130,4))</f>
        <v>1</v>
      </c>
      <c r="DD130" s="317">
        <f>RMDF!DD130</f>
        <v>0</v>
      </c>
      <c r="DE130" s="318" t="str">
        <f>IF(DD130=0,"",_xlfn.XLOOKUP(DD130,StatePicklist!$1:$1,StatePicklist!$3:$3,"NA",0))</f>
        <v/>
      </c>
      <c r="DF130" s="297" t="str">
        <f ca="1">IF(RMDF!DE130="", "", IF(ISNUMBER(MATCH(RMDF!DE130, INDIRECT(DE130), 0)), "OK", "Invalid"))</f>
        <v/>
      </c>
      <c r="DG130" s="281"/>
      <c r="DH130" s="281"/>
      <c r="DI130" s="281"/>
      <c r="DJ130" s="281" t="b">
        <f>AND(RMDF!DM130&gt;=0, RMDF!DM130&lt;=1-SUM(RMDF!Z130,RMDF!AG130,RMDF!AN130,RMDF!AU130,RMDF!BB130,RMDF!BI130,RMDF!BP130,RMDF!BW130,RMDF!CD130,RMDF!CK130,RMDF!CR130,RMDF!CY130,RMDF!DF130), RMDF!DM130=ROUND(RMDF!DM130,4))</f>
        <v>1</v>
      </c>
      <c r="DK130" s="317">
        <f>RMDF!DK130</f>
        <v>0</v>
      </c>
      <c r="DL130" s="318" t="str">
        <f>IF(DK130=0,"",_xlfn.XLOOKUP(DK130,StatePicklist!$1:$1,StatePicklist!$3:$3,"NA",0))</f>
        <v/>
      </c>
      <c r="DM130" s="297" t="str">
        <f ca="1">IF(RMDF!DL130="", "", IF(ISNUMBER(MATCH(RMDF!DL130, INDIRECT(DL130), 0)), "OK", "Invalid"))</f>
        <v/>
      </c>
      <c r="DN130" s="281"/>
      <c r="DO130" s="281"/>
      <c r="DP130" s="281"/>
      <c r="DQ130" s="281" t="b">
        <f>AND(RMDF!DT130&gt;=0, RMDF!DT130&lt;=1-SUM(RMDF!Z130,RMDF!AG130,RMDF!AN130,RMDF!AU130,RMDF!BB130,RMDF!BI130,RMDF!BP130,RMDF!BW130,RMDF!CD130,RMDF!CK130,RMDF!CR130,RMDF!CY130,RMDF!DF130,RMDF!DM130), RMDF!DT130=ROUND(RMDF!DT130,4))</f>
        <v>1</v>
      </c>
      <c r="DR130" s="317">
        <f>RMDF!DR130</f>
        <v>0</v>
      </c>
      <c r="DS130" s="318" t="str">
        <f>IF(DR130=0,"",_xlfn.XLOOKUP(DR130,StatePicklist!$1:$1,StatePicklist!$3:$3,"NA",0))</f>
        <v/>
      </c>
      <c r="DT130" s="297" t="str">
        <f ca="1">IF(RMDF!DS130="", "", IF(ISNUMBER(MATCH(RMDF!DS130, INDIRECT(DS130), 0)), "OK", "Invalid"))</f>
        <v/>
      </c>
      <c r="DU130" s="281"/>
      <c r="DV130" s="281"/>
      <c r="DW130" s="281"/>
      <c r="DX130" s="281" t="b">
        <f>AND(RMDF!EA130&gt;=0, RMDF!EA130&lt;=1-SUM(RMDF!Z130,RMDF!AG130,RMDF!AN130,RMDF!AU130,RMDF!BB130,RMDF!BI130,RMDF!BP130,RMDF!BW130,RMDF!CD130,RMDF!CK130,RMDF!CR130,RMDF!CY130,RMDF!DF130,RMDF!DM130,RMDF!DT130), RMDF!EA130=ROUND(RMDF!EA130,4))</f>
        <v>1</v>
      </c>
      <c r="DY130" s="317">
        <f>RMDF!DY130</f>
        <v>0</v>
      </c>
      <c r="DZ130" s="318" t="str">
        <f>IF(DY130=0,"",_xlfn.XLOOKUP(DY130,StatePicklist!$1:$1,StatePicklist!$3:$3,"NA",0))</f>
        <v/>
      </c>
      <c r="EA130" s="297" t="str">
        <f ca="1">IF(RMDF!DZ130="", "", IF(ISNUMBER(MATCH(RMDF!DZ130, INDIRECT(DZ130), 0)), "OK", "Invalid"))</f>
        <v/>
      </c>
      <c r="EB130" s="281"/>
      <c r="EC130" s="281"/>
      <c r="ED130" s="281"/>
      <c r="EE130" s="281" t="b">
        <f>AND(RMDF!EH130&gt;=0, RMDF!EH130&lt;=1-SUM(RMDF!Z130,RMDF!AG130,RMDF!AN130,RMDF!AU130,RMDF!BB130,RMDF!BI130,RMDF!BP130,RMDF!BW130,RMDF!CD130,RMDF!CK130,RMDF!CR130,RMDF!CY130,RMDF!DF130,RMDF!DM130,RMDF!DT130,RMDF!EA130), RMDF!EH130=ROUND(RMDF!EH130,4))</f>
        <v>1</v>
      </c>
      <c r="EF130" s="317">
        <f>RMDF!EF130</f>
        <v>0</v>
      </c>
      <c r="EG130" s="318" t="str">
        <f>IF(EF130=0,"",_xlfn.XLOOKUP(EF130,StatePicklist!$1:$1,StatePicklist!$3:$3,"NA",0))</f>
        <v/>
      </c>
      <c r="EH130" s="297" t="str">
        <f ca="1">IF(RMDF!EG130="", "", IF(ISNUMBER(MATCH(RMDF!EG130, INDIRECT(EG130), 0)), "OK", "Invalid"))</f>
        <v/>
      </c>
      <c r="EI130" s="281"/>
      <c r="EJ130" s="281"/>
      <c r="EK130" s="281"/>
      <c r="EL130" s="281" t="b">
        <f>AND(RMDF!EO130&gt;=0, RMDF!EO130&lt;=1-SUM(RMDF!Z130,RMDF!AG130,RMDF!AN130,RMDF!AU130,RMDF!BB130,RMDF!BI130,RMDF!BP130,RMDF!BW130,RMDF!CD130,RMDF!CK130,RMDF!CR130,RMDF!CY130,RMDF!DF130,RMDF!DM130,RMDF!DT130,RMDF!EA130,RMDF!EH130), RMDF!EO130=ROUND(RMDF!EO130,4))</f>
        <v>1</v>
      </c>
      <c r="EM130" s="317">
        <f>RMDF!EM130</f>
        <v>0</v>
      </c>
      <c r="EN130" s="318" t="str">
        <f>IF(EM130=0,"",_xlfn.XLOOKUP(EM130,StatePicklist!$1:$1,StatePicklist!$3:$3,"NA",0))</f>
        <v/>
      </c>
      <c r="EO130" s="297" t="str">
        <f ca="1">IF(RMDF!EN130="", "", IF(ISNUMBER(MATCH(RMDF!EN130, INDIRECT(EN130), 0)), "OK", "Invalid"))</f>
        <v/>
      </c>
      <c r="EP130" s="281"/>
      <c r="EQ130" s="281"/>
      <c r="ER130" s="281"/>
      <c r="ES130" s="281" t="b">
        <f>AND(RMDF!EV130&gt;=0, RMDF!EV130&lt;=1-SUM(RMDF!Z130,RMDF!AG130,RMDF!AN130,RMDF!AU130,RMDF!BB130,RMDF!BI130,RMDF!BP130,RMDF!BW130,RMDF!CD130,RMDF!CK130,RMDF!CR130,RMDF!CY130,RMDF!DF130,RMDF!DM130,RMDF!DT130,RMDF!EA130,RMDF!EH130,RMDF!EO130), RMDF!EV130=ROUND(RMDF!EV130,4))</f>
        <v>1</v>
      </c>
      <c r="ET130" s="317">
        <f>RMDF!ET130</f>
        <v>0</v>
      </c>
      <c r="EU130" s="318" t="str">
        <f>IF(ET130=0,"",_xlfn.XLOOKUP(ET130,StatePicklist!$1:$1,StatePicklist!$3:$3,"NA",0))</f>
        <v/>
      </c>
      <c r="EV130" s="297" t="str">
        <f ca="1">IF(RMDF!EU130="", "", IF(ISNUMBER(MATCH(RMDF!EU130, INDIRECT(EU130), 0)), "OK", "Invalid"))</f>
        <v/>
      </c>
      <c r="EW130" s="281"/>
      <c r="EX130" s="281"/>
      <c r="EY130" s="281"/>
      <c r="EZ130" s="281" t="b">
        <f>AND(RMDF!FC130&gt;=0, RMDF!FC130&lt;=1-SUM(RMDF!Z130,RMDF!AG130,RMDF!AN130,RMDF!AU130,RMDF!BB130,RMDF!BI130,RMDF!BP130,RMDF!BW130,RMDF!CD130,RMDF!CK130,RMDF!CR130,RMDF!CY130,RMDF!DF130,RMDF!DM130,RMDF!DT130,RMDF!EA130,RMDF!EH130,RMDF!EO130,RMDF!EV130), RMDF!FC130=ROUND(RMDF!FC130,4))</f>
        <v>1</v>
      </c>
      <c r="FA130" s="317">
        <f>RMDF!FA130</f>
        <v>0</v>
      </c>
      <c r="FB130" s="318" t="str">
        <f>IF(FA130=0,"",_xlfn.XLOOKUP(FA130,StatePicklist!$1:$1,StatePicklist!$3:$3,"NA",0))</f>
        <v/>
      </c>
      <c r="FC130" s="297" t="str">
        <f ca="1">IF(RMDF!FB130="", "", IF(ISNUMBER(MATCH(RMDF!FB130, INDIRECT(FB130), 0)), "OK", "Invalid"))</f>
        <v/>
      </c>
    </row>
    <row r="131" spans="1:159" s="205" customFormat="1" ht="39.9" customHeight="1" x14ac:dyDescent="0.25">
      <c r="A131" s="206"/>
      <c r="B131" s="196"/>
      <c r="C131" s="197"/>
      <c r="D131" s="198"/>
      <c r="E131" s="199"/>
      <c r="F131" s="200"/>
      <c r="G131" s="201"/>
      <c r="H131" s="292"/>
      <c r="I131" s="305">
        <f>RMDF!I131</f>
        <v>0</v>
      </c>
      <c r="J131" s="305" t="str">
        <f>IF(I131=ProductCode!$B$30,"PDReclPost",IF(OR(I131=ProductCode!$C$30,I131=ProductCode!$E$30,I131=ProductCode!$G$30),"PDPreCon",IF(OR(I131=ProductCode!$D$30,I131=ProductCode!$F$30),"PDNotReclPost","")))</f>
        <v/>
      </c>
      <c r="K131" s="305" t="str">
        <f t="shared" si="12"/>
        <v/>
      </c>
      <c r="L131" s="289"/>
      <c r="M131" s="305" t="str">
        <f t="shared" si="12"/>
        <v/>
      </c>
      <c r="N131" s="289" t="b">
        <f>AND(RMDF!N131&gt;=0, RMDF!N131&lt;=1-RMDF!L131, RMDF!N131=ROUND(RMDF!N131,4))</f>
        <v>1</v>
      </c>
      <c r="O131" s="286" t="str">
        <f>IF(P131="","",IF(I131="","",IF(LEFT(I131,13)="Reclaimed pos",RawMaterialCode!$E$569,RawMaterialCode!$E$568)))</f>
        <v>Reclaimed pre-consumer mixed fibers (RM0578)</v>
      </c>
      <c r="P131" s="295">
        <f t="shared" si="13"/>
        <v>1</v>
      </c>
      <c r="Q131" s="202"/>
      <c r="R131" s="203"/>
      <c r="S131" s="204" t="str">
        <f t="shared" si="14"/>
        <v/>
      </c>
      <c r="T131" s="281"/>
      <c r="U131" s="281"/>
      <c r="V131" s="281"/>
      <c r="W131" s="281"/>
      <c r="X131" s="317">
        <f>RMDF!X131</f>
        <v>0</v>
      </c>
      <c r="Y131" s="318" t="str">
        <f>IF(X131=0,"",_xlfn.XLOOKUP(X131,StatePicklist!$1:$1,StatePicklist!$3:$3,"NA",0))</f>
        <v/>
      </c>
      <c r="Z131" s="297" t="str">
        <f ca="1">IF(RMDF!Y131="", "", IF(ISNUMBER(MATCH(RMDF!Y131, INDIRECT(Y131), 0)), "OK", "Invalid"))</f>
        <v/>
      </c>
      <c r="AA131" s="281"/>
      <c r="AB131" s="281"/>
      <c r="AC131" s="281"/>
      <c r="AD131" s="281" t="b">
        <f>AND(RMDF!AG131&gt;=0, RMDF!AG131&lt;=1-RMDF!Z131, RMDF!AG131=ROUND(RMDF!AG131,4))</f>
        <v>1</v>
      </c>
      <c r="AE131" s="317">
        <f>RMDF!AE131</f>
        <v>0</v>
      </c>
      <c r="AF131" s="318" t="str">
        <f>IF(AE131=0,"",_xlfn.XLOOKUP(AE131,StatePicklist!$1:$1,StatePicklist!$3:$3,"NA",0))</f>
        <v/>
      </c>
      <c r="AG131" s="297" t="str">
        <f ca="1">IF(RMDF!AF131="", "", IF(ISNUMBER(MATCH(RMDF!AF131, INDIRECT(AF131), 0)), "OK", "Invalid"))</f>
        <v/>
      </c>
      <c r="AH131" s="281"/>
      <c r="AI131" s="281"/>
      <c r="AJ131" s="281"/>
      <c r="AK131" s="281" t="b">
        <f>AND(RMDF!AN131&gt;=0, RMDF!AN131&lt;=1-SUM(RMDF!Z131,RMDF!AG131), RMDF!AN131=ROUND(RMDF!AN131,4))</f>
        <v>1</v>
      </c>
      <c r="AL131" s="317">
        <f>RMDF!AL131</f>
        <v>0</v>
      </c>
      <c r="AM131" s="318" t="str">
        <f>IF(AL131=0,"",_xlfn.XLOOKUP(AL131,StatePicklist!$1:$1,StatePicklist!$3:$3,"NA",0))</f>
        <v/>
      </c>
      <c r="AN131" s="297" t="str">
        <f ca="1">IF(RMDF!AM131="", "", IF(ISNUMBER(MATCH(RMDF!AM131, INDIRECT(AM131), 0)), "OK", "Invalid"))</f>
        <v/>
      </c>
      <c r="AO131" s="281"/>
      <c r="AP131" s="281"/>
      <c r="AQ131" s="281"/>
      <c r="AR131" s="281" t="b">
        <f>AND(RMDF!AU131&gt;=0, RMDF!AU131&lt;=1-SUM(RMDF!Z131,RMDF!AG131,RMDF!AN131), RMDF!AU131=ROUND(RMDF!AU131,4))</f>
        <v>1</v>
      </c>
      <c r="AS131" s="317">
        <f>RMDF!AS131</f>
        <v>0</v>
      </c>
      <c r="AT131" s="318" t="str">
        <f>IF(AS131=0,"",_xlfn.XLOOKUP(AS131,StatePicklist!$1:$1,StatePicklist!$3:$3,"NA",0))</f>
        <v/>
      </c>
      <c r="AU131" s="297" t="str">
        <f ca="1">IF(RMDF!AT131="", "", IF(ISNUMBER(MATCH(RMDF!AT131, INDIRECT(AT131), 0)), "OK", "Invalid"))</f>
        <v/>
      </c>
      <c r="AV131" s="281"/>
      <c r="AW131" s="281"/>
      <c r="AX131" s="281"/>
      <c r="AY131" s="281" t="b">
        <f>AND(RMDF!BB131&gt;=0, RMDF!BB131&lt;=1-SUM(RMDF!Z131,RMDF!AG131,RMDF!AN131,RMDF!AU131), RMDF!BB131=ROUND(RMDF!BB131,4))</f>
        <v>1</v>
      </c>
      <c r="AZ131" s="317">
        <f>RMDF!AZ131</f>
        <v>0</v>
      </c>
      <c r="BA131" s="318" t="str">
        <f>IF(AZ131=0,"",_xlfn.XLOOKUP(AZ131,StatePicklist!$1:$1,StatePicklist!$3:$3,"NA",0))</f>
        <v/>
      </c>
      <c r="BB131" s="297" t="str">
        <f ca="1">IF(RMDF!BA131="", "", IF(ISNUMBER(MATCH(RMDF!BA131, INDIRECT(BA131), 0)), "OK", "Invalid"))</f>
        <v/>
      </c>
      <c r="BC131" s="281"/>
      <c r="BD131" s="281"/>
      <c r="BE131" s="281"/>
      <c r="BF131" s="281" t="b">
        <f>AND(RMDF!BI131&gt;=0, RMDF!BI131&lt;=1-SUM(RMDF!Z131,RMDF!AG131,RMDF!AN131,RMDF!AU131,RMDF!BB131), RMDF!BI131=ROUND(RMDF!BI131,4))</f>
        <v>1</v>
      </c>
      <c r="BG131" s="317">
        <f>RMDF!BG131</f>
        <v>0</v>
      </c>
      <c r="BH131" s="318" t="str">
        <f>IF(BG131=0,"",_xlfn.XLOOKUP(BG131,StatePicklist!$1:$1,StatePicklist!$3:$3,"NA",0))</f>
        <v/>
      </c>
      <c r="BI131" s="297" t="str">
        <f ca="1">IF(RMDF!BH131="", "", IF(ISNUMBER(MATCH(RMDF!BH131, INDIRECT(BH131), 0)), "OK", "Invalid"))</f>
        <v/>
      </c>
      <c r="BJ131" s="281"/>
      <c r="BK131" s="281"/>
      <c r="BL131" s="281"/>
      <c r="BM131" s="281" t="b">
        <f>AND(RMDF!BP131&gt;=0, RMDF!BP131&lt;=1-SUM(RMDF!Z131,RMDF!AG131,RMDF!AN131,RMDF!AU131,RMDF!BB131,RMDF!BI131), RMDF!BP131=ROUND(RMDF!BP131,4))</f>
        <v>1</v>
      </c>
      <c r="BN131" s="317">
        <f>RMDF!BN131</f>
        <v>0</v>
      </c>
      <c r="BO131" s="318" t="str">
        <f>IF(BN131=0,"",_xlfn.XLOOKUP(BN131,StatePicklist!$1:$1,StatePicklist!$3:$3,"NA",0))</f>
        <v/>
      </c>
      <c r="BP131" s="297" t="str">
        <f ca="1">IF(RMDF!BO131="", "", IF(ISNUMBER(MATCH(RMDF!BO131, INDIRECT(BO131), 0)), "OK", "Invalid"))</f>
        <v/>
      </c>
      <c r="BQ131" s="281"/>
      <c r="BR131" s="281"/>
      <c r="BS131" s="281"/>
      <c r="BT131" s="281" t="b">
        <f>AND(RMDF!BW131&gt;=0, RMDF!BW131&lt;=1-SUM(RMDF!Z131,RMDF!AG131,RMDF!AN131,RMDF!AU131,RMDF!BB131,RMDF!BI131,RMDF!BP131), RMDF!BW131=ROUND(RMDF!BW131,4))</f>
        <v>1</v>
      </c>
      <c r="BU131" s="317">
        <f>RMDF!BU131</f>
        <v>0</v>
      </c>
      <c r="BV131" s="318" t="str">
        <f>IF(BU131=0,"",_xlfn.XLOOKUP(BU131,StatePicklist!$1:$1,StatePicklist!$3:$3,"NA",0))</f>
        <v/>
      </c>
      <c r="BW131" s="297" t="str">
        <f ca="1">IF(RMDF!BV131="", "", IF(ISNUMBER(MATCH(RMDF!BV131, INDIRECT(BV131), 0)), "OK", "Invalid"))</f>
        <v/>
      </c>
      <c r="BX131" s="281"/>
      <c r="BY131" s="281"/>
      <c r="BZ131" s="281"/>
      <c r="CA131" s="281" t="b">
        <f>AND(RMDF!CD131&gt;=0, RMDF!CD131&lt;=1-SUM(RMDF!Z131,RMDF!AG131,RMDF!AN131,RMDF!AU131,RMDF!BB131,RMDF!BI131,RMDF!BP131,RMDF!BW131), RMDF!CD131=ROUND(RMDF!CD131,4))</f>
        <v>1</v>
      </c>
      <c r="CB131" s="317">
        <f>RMDF!CB131</f>
        <v>0</v>
      </c>
      <c r="CC131" s="318" t="str">
        <f>IF(CB131=0,"",_xlfn.XLOOKUP(CB131,StatePicklist!$1:$1,StatePicklist!$3:$3,"NA",0))</f>
        <v/>
      </c>
      <c r="CD131" s="297" t="str">
        <f ca="1">IF(RMDF!CC131="", "", IF(ISNUMBER(MATCH(RMDF!CC131, INDIRECT(CC131), 0)), "OK", "Invalid"))</f>
        <v/>
      </c>
      <c r="CE131" s="281"/>
      <c r="CF131" s="281"/>
      <c r="CG131" s="281"/>
      <c r="CH131" s="281" t="b">
        <f>AND(RMDF!CK131&gt;=0, RMDF!CK131&lt;=1-SUM(RMDF!Z131,RMDF!AG131,RMDF!AN131,RMDF!AU131,RMDF!BB131,RMDF!BI131,RMDF!BP131,RMDF!BW131,RMDF!CD131), RMDF!CK131=ROUND(RMDF!CK131,4))</f>
        <v>1</v>
      </c>
      <c r="CI131" s="317">
        <f>RMDF!CI131</f>
        <v>0</v>
      </c>
      <c r="CJ131" s="318" t="str">
        <f>IF(CI131=0,"",_xlfn.XLOOKUP(CI131,StatePicklist!$1:$1,StatePicklist!$3:$3,"NA",0))</f>
        <v/>
      </c>
      <c r="CK131" s="297" t="str">
        <f ca="1">IF(RMDF!CJ131="", "", IF(ISNUMBER(MATCH(RMDF!CJ131, INDIRECT(CJ131), 0)), "OK", "Invalid"))</f>
        <v/>
      </c>
      <c r="CL131" s="281"/>
      <c r="CM131" s="281"/>
      <c r="CN131" s="281"/>
      <c r="CO131" s="281" t="b">
        <f>AND(RMDF!CR131&gt;=0, RMDF!CR131&lt;=1-SUM(RMDF!Z131,RMDF!AG131,RMDF!AN131,RMDF!AU131,RMDF!BB131,RMDF!BI131,RMDF!BP131,RMDF!BW131,RMDF!CD131,RMDF!CK131), RMDF!CR131=ROUND(RMDF!CR131,4))</f>
        <v>1</v>
      </c>
      <c r="CP131" s="317">
        <f>RMDF!CP131</f>
        <v>0</v>
      </c>
      <c r="CQ131" s="318" t="str">
        <f>IF(CP131=0,"",_xlfn.XLOOKUP(CP131,StatePicklist!$1:$1,StatePicklist!$3:$3,"NA",0))</f>
        <v/>
      </c>
      <c r="CR131" s="297" t="str">
        <f ca="1">IF(RMDF!CQ131="", "", IF(ISNUMBER(MATCH(RMDF!CQ131, INDIRECT(CQ131), 0)), "OK", "Invalid"))</f>
        <v/>
      </c>
      <c r="CS131" s="281"/>
      <c r="CT131" s="281"/>
      <c r="CU131" s="281"/>
      <c r="CV131" s="281" t="b">
        <f>AND(RMDF!CY131&gt;=0, RMDF!CY131&lt;=1-SUM(RMDF!Z131,RMDF!AG131,RMDF!AN131,RMDF!AU131,RMDF!BB131,RMDF!BI131,RMDF!BP131,RMDF!BW131,RMDF!CD131,RMDF!CK131,RMDF!CR131), RMDF!CY131=ROUND(RMDF!CY131,4))</f>
        <v>1</v>
      </c>
      <c r="CW131" s="317">
        <f>RMDF!CW131</f>
        <v>0</v>
      </c>
      <c r="CX131" s="318" t="str">
        <f>IF(CW131=0,"",_xlfn.XLOOKUP(CW131,StatePicklist!$1:$1,StatePicklist!$3:$3,"NA",0))</f>
        <v/>
      </c>
      <c r="CY131" s="297" t="str">
        <f ca="1">IF(RMDF!CX131="", "", IF(ISNUMBER(MATCH(RMDF!CX131, INDIRECT(CX131), 0)), "OK", "Invalid"))</f>
        <v/>
      </c>
      <c r="CZ131" s="281"/>
      <c r="DA131" s="281"/>
      <c r="DB131" s="281"/>
      <c r="DC131" s="281" t="b">
        <f>AND(RMDF!DF131&gt;=0, RMDF!DF131&lt;=1-SUM(RMDF!Z131,RMDF!AG131,RMDF!AN131,RMDF!AU131,RMDF!BB131,RMDF!BI131,RMDF!BP131,RMDF!BW131,RMDF!CD131,RMDF!CK131,RMDF!CR131,RMDF!CY131), RMDF!DF131=ROUND(RMDF!DF131,4))</f>
        <v>1</v>
      </c>
      <c r="DD131" s="317">
        <f>RMDF!DD131</f>
        <v>0</v>
      </c>
      <c r="DE131" s="318" t="str">
        <f>IF(DD131=0,"",_xlfn.XLOOKUP(DD131,StatePicklist!$1:$1,StatePicklist!$3:$3,"NA",0))</f>
        <v/>
      </c>
      <c r="DF131" s="297" t="str">
        <f ca="1">IF(RMDF!DE131="", "", IF(ISNUMBER(MATCH(RMDF!DE131, INDIRECT(DE131), 0)), "OK", "Invalid"))</f>
        <v/>
      </c>
      <c r="DG131" s="281"/>
      <c r="DH131" s="281"/>
      <c r="DI131" s="281"/>
      <c r="DJ131" s="281" t="b">
        <f>AND(RMDF!DM131&gt;=0, RMDF!DM131&lt;=1-SUM(RMDF!Z131,RMDF!AG131,RMDF!AN131,RMDF!AU131,RMDF!BB131,RMDF!BI131,RMDF!BP131,RMDF!BW131,RMDF!CD131,RMDF!CK131,RMDF!CR131,RMDF!CY131,RMDF!DF131), RMDF!DM131=ROUND(RMDF!DM131,4))</f>
        <v>1</v>
      </c>
      <c r="DK131" s="317">
        <f>RMDF!DK131</f>
        <v>0</v>
      </c>
      <c r="DL131" s="318" t="str">
        <f>IF(DK131=0,"",_xlfn.XLOOKUP(DK131,StatePicklist!$1:$1,StatePicklist!$3:$3,"NA",0))</f>
        <v/>
      </c>
      <c r="DM131" s="297" t="str">
        <f ca="1">IF(RMDF!DL131="", "", IF(ISNUMBER(MATCH(RMDF!DL131, INDIRECT(DL131), 0)), "OK", "Invalid"))</f>
        <v/>
      </c>
      <c r="DN131" s="281"/>
      <c r="DO131" s="281"/>
      <c r="DP131" s="281"/>
      <c r="DQ131" s="281" t="b">
        <f>AND(RMDF!DT131&gt;=0, RMDF!DT131&lt;=1-SUM(RMDF!Z131,RMDF!AG131,RMDF!AN131,RMDF!AU131,RMDF!BB131,RMDF!BI131,RMDF!BP131,RMDF!BW131,RMDF!CD131,RMDF!CK131,RMDF!CR131,RMDF!CY131,RMDF!DF131,RMDF!DM131), RMDF!DT131=ROUND(RMDF!DT131,4))</f>
        <v>1</v>
      </c>
      <c r="DR131" s="317">
        <f>RMDF!DR131</f>
        <v>0</v>
      </c>
      <c r="DS131" s="318" t="str">
        <f>IF(DR131=0,"",_xlfn.XLOOKUP(DR131,StatePicklist!$1:$1,StatePicklist!$3:$3,"NA",0))</f>
        <v/>
      </c>
      <c r="DT131" s="297" t="str">
        <f ca="1">IF(RMDF!DS131="", "", IF(ISNUMBER(MATCH(RMDF!DS131, INDIRECT(DS131), 0)), "OK", "Invalid"))</f>
        <v/>
      </c>
      <c r="DU131" s="281"/>
      <c r="DV131" s="281"/>
      <c r="DW131" s="281"/>
      <c r="DX131" s="281" t="b">
        <f>AND(RMDF!EA131&gt;=0, RMDF!EA131&lt;=1-SUM(RMDF!Z131,RMDF!AG131,RMDF!AN131,RMDF!AU131,RMDF!BB131,RMDF!BI131,RMDF!BP131,RMDF!BW131,RMDF!CD131,RMDF!CK131,RMDF!CR131,RMDF!CY131,RMDF!DF131,RMDF!DM131,RMDF!DT131), RMDF!EA131=ROUND(RMDF!EA131,4))</f>
        <v>1</v>
      </c>
      <c r="DY131" s="317">
        <f>RMDF!DY131</f>
        <v>0</v>
      </c>
      <c r="DZ131" s="318" t="str">
        <f>IF(DY131=0,"",_xlfn.XLOOKUP(DY131,StatePicklist!$1:$1,StatePicklist!$3:$3,"NA",0))</f>
        <v/>
      </c>
      <c r="EA131" s="297" t="str">
        <f ca="1">IF(RMDF!DZ131="", "", IF(ISNUMBER(MATCH(RMDF!DZ131, INDIRECT(DZ131), 0)), "OK", "Invalid"))</f>
        <v/>
      </c>
      <c r="EB131" s="281"/>
      <c r="EC131" s="281"/>
      <c r="ED131" s="281"/>
      <c r="EE131" s="281" t="b">
        <f>AND(RMDF!EH131&gt;=0, RMDF!EH131&lt;=1-SUM(RMDF!Z131,RMDF!AG131,RMDF!AN131,RMDF!AU131,RMDF!BB131,RMDF!BI131,RMDF!BP131,RMDF!BW131,RMDF!CD131,RMDF!CK131,RMDF!CR131,RMDF!CY131,RMDF!DF131,RMDF!DM131,RMDF!DT131,RMDF!EA131), RMDF!EH131=ROUND(RMDF!EH131,4))</f>
        <v>1</v>
      </c>
      <c r="EF131" s="317">
        <f>RMDF!EF131</f>
        <v>0</v>
      </c>
      <c r="EG131" s="318" t="str">
        <f>IF(EF131=0,"",_xlfn.XLOOKUP(EF131,StatePicklist!$1:$1,StatePicklist!$3:$3,"NA",0))</f>
        <v/>
      </c>
      <c r="EH131" s="297" t="str">
        <f ca="1">IF(RMDF!EG131="", "", IF(ISNUMBER(MATCH(RMDF!EG131, INDIRECT(EG131), 0)), "OK", "Invalid"))</f>
        <v/>
      </c>
      <c r="EI131" s="281"/>
      <c r="EJ131" s="281"/>
      <c r="EK131" s="281"/>
      <c r="EL131" s="281" t="b">
        <f>AND(RMDF!EO131&gt;=0, RMDF!EO131&lt;=1-SUM(RMDF!Z131,RMDF!AG131,RMDF!AN131,RMDF!AU131,RMDF!BB131,RMDF!BI131,RMDF!BP131,RMDF!BW131,RMDF!CD131,RMDF!CK131,RMDF!CR131,RMDF!CY131,RMDF!DF131,RMDF!DM131,RMDF!DT131,RMDF!EA131,RMDF!EH131), RMDF!EO131=ROUND(RMDF!EO131,4))</f>
        <v>1</v>
      </c>
      <c r="EM131" s="317">
        <f>RMDF!EM131</f>
        <v>0</v>
      </c>
      <c r="EN131" s="318" t="str">
        <f>IF(EM131=0,"",_xlfn.XLOOKUP(EM131,StatePicklist!$1:$1,StatePicklist!$3:$3,"NA",0))</f>
        <v/>
      </c>
      <c r="EO131" s="297" t="str">
        <f ca="1">IF(RMDF!EN131="", "", IF(ISNUMBER(MATCH(RMDF!EN131, INDIRECT(EN131), 0)), "OK", "Invalid"))</f>
        <v/>
      </c>
      <c r="EP131" s="281"/>
      <c r="EQ131" s="281"/>
      <c r="ER131" s="281"/>
      <c r="ES131" s="281" t="b">
        <f>AND(RMDF!EV131&gt;=0, RMDF!EV131&lt;=1-SUM(RMDF!Z131,RMDF!AG131,RMDF!AN131,RMDF!AU131,RMDF!BB131,RMDF!BI131,RMDF!BP131,RMDF!BW131,RMDF!CD131,RMDF!CK131,RMDF!CR131,RMDF!CY131,RMDF!DF131,RMDF!DM131,RMDF!DT131,RMDF!EA131,RMDF!EH131,RMDF!EO131), RMDF!EV131=ROUND(RMDF!EV131,4))</f>
        <v>1</v>
      </c>
      <c r="ET131" s="317">
        <f>RMDF!ET131</f>
        <v>0</v>
      </c>
      <c r="EU131" s="318" t="str">
        <f>IF(ET131=0,"",_xlfn.XLOOKUP(ET131,StatePicklist!$1:$1,StatePicklist!$3:$3,"NA",0))</f>
        <v/>
      </c>
      <c r="EV131" s="297" t="str">
        <f ca="1">IF(RMDF!EU131="", "", IF(ISNUMBER(MATCH(RMDF!EU131, INDIRECT(EU131), 0)), "OK", "Invalid"))</f>
        <v/>
      </c>
      <c r="EW131" s="281"/>
      <c r="EX131" s="281"/>
      <c r="EY131" s="281"/>
      <c r="EZ131" s="281" t="b">
        <f>AND(RMDF!FC131&gt;=0, RMDF!FC131&lt;=1-SUM(RMDF!Z131,RMDF!AG131,RMDF!AN131,RMDF!AU131,RMDF!BB131,RMDF!BI131,RMDF!BP131,RMDF!BW131,RMDF!CD131,RMDF!CK131,RMDF!CR131,RMDF!CY131,RMDF!DF131,RMDF!DM131,RMDF!DT131,RMDF!EA131,RMDF!EH131,RMDF!EO131,RMDF!EV131), RMDF!FC131=ROUND(RMDF!FC131,4))</f>
        <v>1</v>
      </c>
      <c r="FA131" s="317">
        <f>RMDF!FA131</f>
        <v>0</v>
      </c>
      <c r="FB131" s="318" t="str">
        <f>IF(FA131=0,"",_xlfn.XLOOKUP(FA131,StatePicklist!$1:$1,StatePicklist!$3:$3,"NA",0))</f>
        <v/>
      </c>
      <c r="FC131" s="297" t="str">
        <f ca="1">IF(RMDF!FB131="", "", IF(ISNUMBER(MATCH(RMDF!FB131, INDIRECT(FB131), 0)), "OK", "Invalid"))</f>
        <v/>
      </c>
    </row>
    <row r="132" spans="1:159" s="205" customFormat="1" ht="39.9" customHeight="1" x14ac:dyDescent="0.25">
      <c r="A132" s="206"/>
      <c r="B132" s="196"/>
      <c r="C132" s="197"/>
      <c r="D132" s="198"/>
      <c r="E132" s="199"/>
      <c r="F132" s="200"/>
      <c r="G132" s="201"/>
      <c r="H132" s="292"/>
      <c r="I132" s="305">
        <f>RMDF!I132</f>
        <v>0</v>
      </c>
      <c r="J132" s="305" t="str">
        <f>IF(I132=ProductCode!$B$30,"PDReclPost",IF(OR(I132=ProductCode!$C$30,I132=ProductCode!$E$30,I132=ProductCode!$G$30),"PDPreCon",IF(OR(I132=ProductCode!$D$30,I132=ProductCode!$F$30),"PDNotReclPost","")))</f>
        <v/>
      </c>
      <c r="K132" s="305" t="str">
        <f t="shared" si="12"/>
        <v/>
      </c>
      <c r="L132" s="289"/>
      <c r="M132" s="305" t="str">
        <f t="shared" si="12"/>
        <v/>
      </c>
      <c r="N132" s="289" t="b">
        <f>AND(RMDF!N132&gt;=0, RMDF!N132&lt;=1-RMDF!L132, RMDF!N132=ROUND(RMDF!N132,4))</f>
        <v>1</v>
      </c>
      <c r="O132" s="286" t="str">
        <f>IF(P132="","",IF(I132="","",IF(LEFT(I132,13)="Reclaimed pos",RawMaterialCode!$E$569,RawMaterialCode!$E$568)))</f>
        <v>Reclaimed pre-consumer mixed fibers (RM0578)</v>
      </c>
      <c r="P132" s="295">
        <f t="shared" si="13"/>
        <v>1</v>
      </c>
      <c r="Q132" s="202"/>
      <c r="R132" s="203"/>
      <c r="S132" s="204" t="str">
        <f t="shared" si="14"/>
        <v/>
      </c>
      <c r="T132" s="281"/>
      <c r="U132" s="281"/>
      <c r="V132" s="281"/>
      <c r="W132" s="281"/>
      <c r="X132" s="317">
        <f>RMDF!X132</f>
        <v>0</v>
      </c>
      <c r="Y132" s="318" t="str">
        <f>IF(X132=0,"",_xlfn.XLOOKUP(X132,StatePicklist!$1:$1,StatePicklist!$3:$3,"NA",0))</f>
        <v/>
      </c>
      <c r="Z132" s="297" t="str">
        <f ca="1">IF(RMDF!Y132="", "", IF(ISNUMBER(MATCH(RMDF!Y132, INDIRECT(Y132), 0)), "OK", "Invalid"))</f>
        <v/>
      </c>
      <c r="AA132" s="281"/>
      <c r="AB132" s="281"/>
      <c r="AC132" s="281"/>
      <c r="AD132" s="281" t="b">
        <f>AND(RMDF!AG132&gt;=0, RMDF!AG132&lt;=1-RMDF!Z132, RMDF!AG132=ROUND(RMDF!AG132,4))</f>
        <v>1</v>
      </c>
      <c r="AE132" s="317">
        <f>RMDF!AE132</f>
        <v>0</v>
      </c>
      <c r="AF132" s="318" t="str">
        <f>IF(AE132=0,"",_xlfn.XLOOKUP(AE132,StatePicklist!$1:$1,StatePicklist!$3:$3,"NA",0))</f>
        <v/>
      </c>
      <c r="AG132" s="297" t="str">
        <f ca="1">IF(RMDF!AF132="", "", IF(ISNUMBER(MATCH(RMDF!AF132, INDIRECT(AF132), 0)), "OK", "Invalid"))</f>
        <v/>
      </c>
      <c r="AH132" s="281"/>
      <c r="AI132" s="281"/>
      <c r="AJ132" s="281"/>
      <c r="AK132" s="281" t="b">
        <f>AND(RMDF!AN132&gt;=0, RMDF!AN132&lt;=1-SUM(RMDF!Z132,RMDF!AG132), RMDF!AN132=ROUND(RMDF!AN132,4))</f>
        <v>1</v>
      </c>
      <c r="AL132" s="317">
        <f>RMDF!AL132</f>
        <v>0</v>
      </c>
      <c r="AM132" s="318" t="str">
        <f>IF(AL132=0,"",_xlfn.XLOOKUP(AL132,StatePicklist!$1:$1,StatePicklist!$3:$3,"NA",0))</f>
        <v/>
      </c>
      <c r="AN132" s="297" t="str">
        <f ca="1">IF(RMDF!AM132="", "", IF(ISNUMBER(MATCH(RMDF!AM132, INDIRECT(AM132), 0)), "OK", "Invalid"))</f>
        <v/>
      </c>
      <c r="AO132" s="281"/>
      <c r="AP132" s="281"/>
      <c r="AQ132" s="281"/>
      <c r="AR132" s="281" t="b">
        <f>AND(RMDF!AU132&gt;=0, RMDF!AU132&lt;=1-SUM(RMDF!Z132,RMDF!AG132,RMDF!AN132), RMDF!AU132=ROUND(RMDF!AU132,4))</f>
        <v>1</v>
      </c>
      <c r="AS132" s="317">
        <f>RMDF!AS132</f>
        <v>0</v>
      </c>
      <c r="AT132" s="318" t="str">
        <f>IF(AS132=0,"",_xlfn.XLOOKUP(AS132,StatePicklist!$1:$1,StatePicklist!$3:$3,"NA",0))</f>
        <v/>
      </c>
      <c r="AU132" s="297" t="str">
        <f ca="1">IF(RMDF!AT132="", "", IF(ISNUMBER(MATCH(RMDF!AT132, INDIRECT(AT132), 0)), "OK", "Invalid"))</f>
        <v/>
      </c>
      <c r="AV132" s="281"/>
      <c r="AW132" s="281"/>
      <c r="AX132" s="281"/>
      <c r="AY132" s="281" t="b">
        <f>AND(RMDF!BB132&gt;=0, RMDF!BB132&lt;=1-SUM(RMDF!Z132,RMDF!AG132,RMDF!AN132,RMDF!AU132), RMDF!BB132=ROUND(RMDF!BB132,4))</f>
        <v>1</v>
      </c>
      <c r="AZ132" s="317">
        <f>RMDF!AZ132</f>
        <v>0</v>
      </c>
      <c r="BA132" s="318" t="str">
        <f>IF(AZ132=0,"",_xlfn.XLOOKUP(AZ132,StatePicklist!$1:$1,StatePicklist!$3:$3,"NA",0))</f>
        <v/>
      </c>
      <c r="BB132" s="297" t="str">
        <f ca="1">IF(RMDF!BA132="", "", IF(ISNUMBER(MATCH(RMDF!BA132, INDIRECT(BA132), 0)), "OK", "Invalid"))</f>
        <v/>
      </c>
      <c r="BC132" s="281"/>
      <c r="BD132" s="281"/>
      <c r="BE132" s="281"/>
      <c r="BF132" s="281" t="b">
        <f>AND(RMDF!BI132&gt;=0, RMDF!BI132&lt;=1-SUM(RMDF!Z132,RMDF!AG132,RMDF!AN132,RMDF!AU132,RMDF!BB132), RMDF!BI132=ROUND(RMDF!BI132,4))</f>
        <v>1</v>
      </c>
      <c r="BG132" s="317">
        <f>RMDF!BG132</f>
        <v>0</v>
      </c>
      <c r="BH132" s="318" t="str">
        <f>IF(BG132=0,"",_xlfn.XLOOKUP(BG132,StatePicklist!$1:$1,StatePicklist!$3:$3,"NA",0))</f>
        <v/>
      </c>
      <c r="BI132" s="297" t="str">
        <f ca="1">IF(RMDF!BH132="", "", IF(ISNUMBER(MATCH(RMDF!BH132, INDIRECT(BH132), 0)), "OK", "Invalid"))</f>
        <v/>
      </c>
      <c r="BJ132" s="281"/>
      <c r="BK132" s="281"/>
      <c r="BL132" s="281"/>
      <c r="BM132" s="281" t="b">
        <f>AND(RMDF!BP132&gt;=0, RMDF!BP132&lt;=1-SUM(RMDF!Z132,RMDF!AG132,RMDF!AN132,RMDF!AU132,RMDF!BB132,RMDF!BI132), RMDF!BP132=ROUND(RMDF!BP132,4))</f>
        <v>1</v>
      </c>
      <c r="BN132" s="317">
        <f>RMDF!BN132</f>
        <v>0</v>
      </c>
      <c r="BO132" s="318" t="str">
        <f>IF(BN132=0,"",_xlfn.XLOOKUP(BN132,StatePicklist!$1:$1,StatePicklist!$3:$3,"NA",0))</f>
        <v/>
      </c>
      <c r="BP132" s="297" t="str">
        <f ca="1">IF(RMDF!BO132="", "", IF(ISNUMBER(MATCH(RMDF!BO132, INDIRECT(BO132), 0)), "OK", "Invalid"))</f>
        <v/>
      </c>
      <c r="BQ132" s="281"/>
      <c r="BR132" s="281"/>
      <c r="BS132" s="281"/>
      <c r="BT132" s="281" t="b">
        <f>AND(RMDF!BW132&gt;=0, RMDF!BW132&lt;=1-SUM(RMDF!Z132,RMDF!AG132,RMDF!AN132,RMDF!AU132,RMDF!BB132,RMDF!BI132,RMDF!BP132), RMDF!BW132=ROUND(RMDF!BW132,4))</f>
        <v>1</v>
      </c>
      <c r="BU132" s="317">
        <f>RMDF!BU132</f>
        <v>0</v>
      </c>
      <c r="BV132" s="318" t="str">
        <f>IF(BU132=0,"",_xlfn.XLOOKUP(BU132,StatePicklist!$1:$1,StatePicklist!$3:$3,"NA",0))</f>
        <v/>
      </c>
      <c r="BW132" s="297" t="str">
        <f ca="1">IF(RMDF!BV132="", "", IF(ISNUMBER(MATCH(RMDF!BV132, INDIRECT(BV132), 0)), "OK", "Invalid"))</f>
        <v/>
      </c>
      <c r="BX132" s="281"/>
      <c r="BY132" s="281"/>
      <c r="BZ132" s="281"/>
      <c r="CA132" s="281" t="b">
        <f>AND(RMDF!CD132&gt;=0, RMDF!CD132&lt;=1-SUM(RMDF!Z132,RMDF!AG132,RMDF!AN132,RMDF!AU132,RMDF!BB132,RMDF!BI132,RMDF!BP132,RMDF!BW132), RMDF!CD132=ROUND(RMDF!CD132,4))</f>
        <v>1</v>
      </c>
      <c r="CB132" s="317">
        <f>RMDF!CB132</f>
        <v>0</v>
      </c>
      <c r="CC132" s="318" t="str">
        <f>IF(CB132=0,"",_xlfn.XLOOKUP(CB132,StatePicklist!$1:$1,StatePicklist!$3:$3,"NA",0))</f>
        <v/>
      </c>
      <c r="CD132" s="297" t="str">
        <f ca="1">IF(RMDF!CC132="", "", IF(ISNUMBER(MATCH(RMDF!CC132, INDIRECT(CC132), 0)), "OK", "Invalid"))</f>
        <v/>
      </c>
      <c r="CE132" s="281"/>
      <c r="CF132" s="281"/>
      <c r="CG132" s="281"/>
      <c r="CH132" s="281" t="b">
        <f>AND(RMDF!CK132&gt;=0, RMDF!CK132&lt;=1-SUM(RMDF!Z132,RMDF!AG132,RMDF!AN132,RMDF!AU132,RMDF!BB132,RMDF!BI132,RMDF!BP132,RMDF!BW132,RMDF!CD132), RMDF!CK132=ROUND(RMDF!CK132,4))</f>
        <v>1</v>
      </c>
      <c r="CI132" s="317">
        <f>RMDF!CI132</f>
        <v>0</v>
      </c>
      <c r="CJ132" s="318" t="str">
        <f>IF(CI132=0,"",_xlfn.XLOOKUP(CI132,StatePicklist!$1:$1,StatePicklist!$3:$3,"NA",0))</f>
        <v/>
      </c>
      <c r="CK132" s="297" t="str">
        <f ca="1">IF(RMDF!CJ132="", "", IF(ISNUMBER(MATCH(RMDF!CJ132, INDIRECT(CJ132), 0)), "OK", "Invalid"))</f>
        <v/>
      </c>
      <c r="CL132" s="281"/>
      <c r="CM132" s="281"/>
      <c r="CN132" s="281"/>
      <c r="CO132" s="281" t="b">
        <f>AND(RMDF!CR132&gt;=0, RMDF!CR132&lt;=1-SUM(RMDF!Z132,RMDF!AG132,RMDF!AN132,RMDF!AU132,RMDF!BB132,RMDF!BI132,RMDF!BP132,RMDF!BW132,RMDF!CD132,RMDF!CK132), RMDF!CR132=ROUND(RMDF!CR132,4))</f>
        <v>1</v>
      </c>
      <c r="CP132" s="317">
        <f>RMDF!CP132</f>
        <v>0</v>
      </c>
      <c r="CQ132" s="318" t="str">
        <f>IF(CP132=0,"",_xlfn.XLOOKUP(CP132,StatePicklist!$1:$1,StatePicklist!$3:$3,"NA",0))</f>
        <v/>
      </c>
      <c r="CR132" s="297" t="str">
        <f ca="1">IF(RMDF!CQ132="", "", IF(ISNUMBER(MATCH(RMDF!CQ132, INDIRECT(CQ132), 0)), "OK", "Invalid"))</f>
        <v/>
      </c>
      <c r="CS132" s="281"/>
      <c r="CT132" s="281"/>
      <c r="CU132" s="281"/>
      <c r="CV132" s="281" t="b">
        <f>AND(RMDF!CY132&gt;=0, RMDF!CY132&lt;=1-SUM(RMDF!Z132,RMDF!AG132,RMDF!AN132,RMDF!AU132,RMDF!BB132,RMDF!BI132,RMDF!BP132,RMDF!BW132,RMDF!CD132,RMDF!CK132,RMDF!CR132), RMDF!CY132=ROUND(RMDF!CY132,4))</f>
        <v>1</v>
      </c>
      <c r="CW132" s="317">
        <f>RMDF!CW132</f>
        <v>0</v>
      </c>
      <c r="CX132" s="318" t="str">
        <f>IF(CW132=0,"",_xlfn.XLOOKUP(CW132,StatePicklist!$1:$1,StatePicklist!$3:$3,"NA",0))</f>
        <v/>
      </c>
      <c r="CY132" s="297" t="str">
        <f ca="1">IF(RMDF!CX132="", "", IF(ISNUMBER(MATCH(RMDF!CX132, INDIRECT(CX132), 0)), "OK", "Invalid"))</f>
        <v/>
      </c>
      <c r="CZ132" s="281"/>
      <c r="DA132" s="281"/>
      <c r="DB132" s="281"/>
      <c r="DC132" s="281" t="b">
        <f>AND(RMDF!DF132&gt;=0, RMDF!DF132&lt;=1-SUM(RMDF!Z132,RMDF!AG132,RMDF!AN132,RMDF!AU132,RMDF!BB132,RMDF!BI132,RMDF!BP132,RMDF!BW132,RMDF!CD132,RMDF!CK132,RMDF!CR132,RMDF!CY132), RMDF!DF132=ROUND(RMDF!DF132,4))</f>
        <v>1</v>
      </c>
      <c r="DD132" s="317">
        <f>RMDF!DD132</f>
        <v>0</v>
      </c>
      <c r="DE132" s="318" t="str">
        <f>IF(DD132=0,"",_xlfn.XLOOKUP(DD132,StatePicklist!$1:$1,StatePicklist!$3:$3,"NA",0))</f>
        <v/>
      </c>
      <c r="DF132" s="297" t="str">
        <f ca="1">IF(RMDF!DE132="", "", IF(ISNUMBER(MATCH(RMDF!DE132, INDIRECT(DE132), 0)), "OK", "Invalid"))</f>
        <v/>
      </c>
      <c r="DG132" s="281"/>
      <c r="DH132" s="281"/>
      <c r="DI132" s="281"/>
      <c r="DJ132" s="281" t="b">
        <f>AND(RMDF!DM132&gt;=0, RMDF!DM132&lt;=1-SUM(RMDF!Z132,RMDF!AG132,RMDF!AN132,RMDF!AU132,RMDF!BB132,RMDF!BI132,RMDF!BP132,RMDF!BW132,RMDF!CD132,RMDF!CK132,RMDF!CR132,RMDF!CY132,RMDF!DF132), RMDF!DM132=ROUND(RMDF!DM132,4))</f>
        <v>1</v>
      </c>
      <c r="DK132" s="317">
        <f>RMDF!DK132</f>
        <v>0</v>
      </c>
      <c r="DL132" s="318" t="str">
        <f>IF(DK132=0,"",_xlfn.XLOOKUP(DK132,StatePicklist!$1:$1,StatePicklist!$3:$3,"NA",0))</f>
        <v/>
      </c>
      <c r="DM132" s="297" t="str">
        <f ca="1">IF(RMDF!DL132="", "", IF(ISNUMBER(MATCH(RMDF!DL132, INDIRECT(DL132), 0)), "OK", "Invalid"))</f>
        <v/>
      </c>
      <c r="DN132" s="281"/>
      <c r="DO132" s="281"/>
      <c r="DP132" s="281"/>
      <c r="DQ132" s="281" t="b">
        <f>AND(RMDF!DT132&gt;=0, RMDF!DT132&lt;=1-SUM(RMDF!Z132,RMDF!AG132,RMDF!AN132,RMDF!AU132,RMDF!BB132,RMDF!BI132,RMDF!BP132,RMDF!BW132,RMDF!CD132,RMDF!CK132,RMDF!CR132,RMDF!CY132,RMDF!DF132,RMDF!DM132), RMDF!DT132=ROUND(RMDF!DT132,4))</f>
        <v>1</v>
      </c>
      <c r="DR132" s="317">
        <f>RMDF!DR132</f>
        <v>0</v>
      </c>
      <c r="DS132" s="318" t="str">
        <f>IF(DR132=0,"",_xlfn.XLOOKUP(DR132,StatePicklist!$1:$1,StatePicklist!$3:$3,"NA",0))</f>
        <v/>
      </c>
      <c r="DT132" s="297" t="str">
        <f ca="1">IF(RMDF!DS132="", "", IF(ISNUMBER(MATCH(RMDF!DS132, INDIRECT(DS132), 0)), "OK", "Invalid"))</f>
        <v/>
      </c>
      <c r="DU132" s="281"/>
      <c r="DV132" s="281"/>
      <c r="DW132" s="281"/>
      <c r="DX132" s="281" t="b">
        <f>AND(RMDF!EA132&gt;=0, RMDF!EA132&lt;=1-SUM(RMDF!Z132,RMDF!AG132,RMDF!AN132,RMDF!AU132,RMDF!BB132,RMDF!BI132,RMDF!BP132,RMDF!BW132,RMDF!CD132,RMDF!CK132,RMDF!CR132,RMDF!CY132,RMDF!DF132,RMDF!DM132,RMDF!DT132), RMDF!EA132=ROUND(RMDF!EA132,4))</f>
        <v>1</v>
      </c>
      <c r="DY132" s="317">
        <f>RMDF!DY132</f>
        <v>0</v>
      </c>
      <c r="DZ132" s="318" t="str">
        <f>IF(DY132=0,"",_xlfn.XLOOKUP(DY132,StatePicklist!$1:$1,StatePicklist!$3:$3,"NA",0))</f>
        <v/>
      </c>
      <c r="EA132" s="297" t="str">
        <f ca="1">IF(RMDF!DZ132="", "", IF(ISNUMBER(MATCH(RMDF!DZ132, INDIRECT(DZ132), 0)), "OK", "Invalid"))</f>
        <v/>
      </c>
      <c r="EB132" s="281"/>
      <c r="EC132" s="281"/>
      <c r="ED132" s="281"/>
      <c r="EE132" s="281" t="b">
        <f>AND(RMDF!EH132&gt;=0, RMDF!EH132&lt;=1-SUM(RMDF!Z132,RMDF!AG132,RMDF!AN132,RMDF!AU132,RMDF!BB132,RMDF!BI132,RMDF!BP132,RMDF!BW132,RMDF!CD132,RMDF!CK132,RMDF!CR132,RMDF!CY132,RMDF!DF132,RMDF!DM132,RMDF!DT132,RMDF!EA132), RMDF!EH132=ROUND(RMDF!EH132,4))</f>
        <v>1</v>
      </c>
      <c r="EF132" s="317">
        <f>RMDF!EF132</f>
        <v>0</v>
      </c>
      <c r="EG132" s="318" t="str">
        <f>IF(EF132=0,"",_xlfn.XLOOKUP(EF132,StatePicklist!$1:$1,StatePicklist!$3:$3,"NA",0))</f>
        <v/>
      </c>
      <c r="EH132" s="297" t="str">
        <f ca="1">IF(RMDF!EG132="", "", IF(ISNUMBER(MATCH(RMDF!EG132, INDIRECT(EG132), 0)), "OK", "Invalid"))</f>
        <v/>
      </c>
      <c r="EI132" s="281"/>
      <c r="EJ132" s="281"/>
      <c r="EK132" s="281"/>
      <c r="EL132" s="281" t="b">
        <f>AND(RMDF!EO132&gt;=0, RMDF!EO132&lt;=1-SUM(RMDF!Z132,RMDF!AG132,RMDF!AN132,RMDF!AU132,RMDF!BB132,RMDF!BI132,RMDF!BP132,RMDF!BW132,RMDF!CD132,RMDF!CK132,RMDF!CR132,RMDF!CY132,RMDF!DF132,RMDF!DM132,RMDF!DT132,RMDF!EA132,RMDF!EH132), RMDF!EO132=ROUND(RMDF!EO132,4))</f>
        <v>1</v>
      </c>
      <c r="EM132" s="317">
        <f>RMDF!EM132</f>
        <v>0</v>
      </c>
      <c r="EN132" s="318" t="str">
        <f>IF(EM132=0,"",_xlfn.XLOOKUP(EM132,StatePicklist!$1:$1,StatePicklist!$3:$3,"NA",0))</f>
        <v/>
      </c>
      <c r="EO132" s="297" t="str">
        <f ca="1">IF(RMDF!EN132="", "", IF(ISNUMBER(MATCH(RMDF!EN132, INDIRECT(EN132), 0)), "OK", "Invalid"))</f>
        <v/>
      </c>
      <c r="EP132" s="281"/>
      <c r="EQ132" s="281"/>
      <c r="ER132" s="281"/>
      <c r="ES132" s="281" t="b">
        <f>AND(RMDF!EV132&gt;=0, RMDF!EV132&lt;=1-SUM(RMDF!Z132,RMDF!AG132,RMDF!AN132,RMDF!AU132,RMDF!BB132,RMDF!BI132,RMDF!BP132,RMDF!BW132,RMDF!CD132,RMDF!CK132,RMDF!CR132,RMDF!CY132,RMDF!DF132,RMDF!DM132,RMDF!DT132,RMDF!EA132,RMDF!EH132,RMDF!EO132), RMDF!EV132=ROUND(RMDF!EV132,4))</f>
        <v>1</v>
      </c>
      <c r="ET132" s="317">
        <f>RMDF!ET132</f>
        <v>0</v>
      </c>
      <c r="EU132" s="318" t="str">
        <f>IF(ET132=0,"",_xlfn.XLOOKUP(ET132,StatePicklist!$1:$1,StatePicklist!$3:$3,"NA",0))</f>
        <v/>
      </c>
      <c r="EV132" s="297" t="str">
        <f ca="1">IF(RMDF!EU132="", "", IF(ISNUMBER(MATCH(RMDF!EU132, INDIRECT(EU132), 0)), "OK", "Invalid"))</f>
        <v/>
      </c>
      <c r="EW132" s="281"/>
      <c r="EX132" s="281"/>
      <c r="EY132" s="281"/>
      <c r="EZ132" s="281" t="b">
        <f>AND(RMDF!FC132&gt;=0, RMDF!FC132&lt;=1-SUM(RMDF!Z132,RMDF!AG132,RMDF!AN132,RMDF!AU132,RMDF!BB132,RMDF!BI132,RMDF!BP132,RMDF!BW132,RMDF!CD132,RMDF!CK132,RMDF!CR132,RMDF!CY132,RMDF!DF132,RMDF!DM132,RMDF!DT132,RMDF!EA132,RMDF!EH132,RMDF!EO132,RMDF!EV132), RMDF!FC132=ROUND(RMDF!FC132,4))</f>
        <v>1</v>
      </c>
      <c r="FA132" s="317">
        <f>RMDF!FA132</f>
        <v>0</v>
      </c>
      <c r="FB132" s="318" t="str">
        <f>IF(FA132=0,"",_xlfn.XLOOKUP(FA132,StatePicklist!$1:$1,StatePicklist!$3:$3,"NA",0))</f>
        <v/>
      </c>
      <c r="FC132" s="297" t="str">
        <f ca="1">IF(RMDF!FB132="", "", IF(ISNUMBER(MATCH(RMDF!FB132, INDIRECT(FB132), 0)), "OK", "Invalid"))</f>
        <v/>
      </c>
    </row>
    <row r="133" spans="1:159" s="205" customFormat="1" ht="39.9" customHeight="1" x14ac:dyDescent="0.25">
      <c r="A133" s="206"/>
      <c r="B133" s="196"/>
      <c r="C133" s="197"/>
      <c r="D133" s="198"/>
      <c r="E133" s="199"/>
      <c r="F133" s="200"/>
      <c r="G133" s="201"/>
      <c r="H133" s="292"/>
      <c r="I133" s="305">
        <f>RMDF!I133</f>
        <v>0</v>
      </c>
      <c r="J133" s="305" t="str">
        <f>IF(I133=ProductCode!$B$30,"PDReclPost",IF(OR(I133=ProductCode!$C$30,I133=ProductCode!$E$30,I133=ProductCode!$G$30),"PDPreCon",IF(OR(I133=ProductCode!$D$30,I133=ProductCode!$F$30),"PDNotReclPost","")))</f>
        <v/>
      </c>
      <c r="K133" s="305" t="str">
        <f t="shared" si="12"/>
        <v/>
      </c>
      <c r="L133" s="289"/>
      <c r="M133" s="305" t="str">
        <f t="shared" si="12"/>
        <v/>
      </c>
      <c r="N133" s="289" t="b">
        <f>AND(RMDF!N133&gt;=0, RMDF!N133&lt;=1-RMDF!L133, RMDF!N133=ROUND(RMDF!N133,4))</f>
        <v>1</v>
      </c>
      <c r="O133" s="286" t="str">
        <f>IF(P133="","",IF(I133="","",IF(LEFT(I133,13)="Reclaimed pos",RawMaterialCode!$E$569,RawMaterialCode!$E$568)))</f>
        <v>Reclaimed pre-consumer mixed fibers (RM0578)</v>
      </c>
      <c r="P133" s="295">
        <f t="shared" si="13"/>
        <v>1</v>
      </c>
      <c r="Q133" s="202"/>
      <c r="R133" s="203"/>
      <c r="S133" s="204" t="str">
        <f t="shared" si="14"/>
        <v/>
      </c>
      <c r="T133" s="281"/>
      <c r="U133" s="281"/>
      <c r="V133" s="281"/>
      <c r="W133" s="281"/>
      <c r="X133" s="317">
        <f>RMDF!X133</f>
        <v>0</v>
      </c>
      <c r="Y133" s="318" t="str">
        <f>IF(X133=0,"",_xlfn.XLOOKUP(X133,StatePicklist!$1:$1,StatePicklist!$3:$3,"NA",0))</f>
        <v/>
      </c>
      <c r="Z133" s="297" t="str">
        <f ca="1">IF(RMDF!Y133="", "", IF(ISNUMBER(MATCH(RMDF!Y133, INDIRECT(Y133), 0)), "OK", "Invalid"))</f>
        <v/>
      </c>
      <c r="AA133" s="281"/>
      <c r="AB133" s="281"/>
      <c r="AC133" s="281"/>
      <c r="AD133" s="281" t="b">
        <f>AND(RMDF!AG133&gt;=0, RMDF!AG133&lt;=1-RMDF!Z133, RMDF!AG133=ROUND(RMDF!AG133,4))</f>
        <v>1</v>
      </c>
      <c r="AE133" s="317">
        <f>RMDF!AE133</f>
        <v>0</v>
      </c>
      <c r="AF133" s="318" t="str">
        <f>IF(AE133=0,"",_xlfn.XLOOKUP(AE133,StatePicklist!$1:$1,StatePicklist!$3:$3,"NA",0))</f>
        <v/>
      </c>
      <c r="AG133" s="297" t="str">
        <f ca="1">IF(RMDF!AF133="", "", IF(ISNUMBER(MATCH(RMDF!AF133, INDIRECT(AF133), 0)), "OK", "Invalid"))</f>
        <v/>
      </c>
      <c r="AH133" s="281"/>
      <c r="AI133" s="281"/>
      <c r="AJ133" s="281"/>
      <c r="AK133" s="281" t="b">
        <f>AND(RMDF!AN133&gt;=0, RMDF!AN133&lt;=1-SUM(RMDF!Z133,RMDF!AG133), RMDF!AN133=ROUND(RMDF!AN133,4))</f>
        <v>1</v>
      </c>
      <c r="AL133" s="317">
        <f>RMDF!AL133</f>
        <v>0</v>
      </c>
      <c r="AM133" s="318" t="str">
        <f>IF(AL133=0,"",_xlfn.XLOOKUP(AL133,StatePicklist!$1:$1,StatePicklist!$3:$3,"NA",0))</f>
        <v/>
      </c>
      <c r="AN133" s="297" t="str">
        <f ca="1">IF(RMDF!AM133="", "", IF(ISNUMBER(MATCH(RMDF!AM133, INDIRECT(AM133), 0)), "OK", "Invalid"))</f>
        <v/>
      </c>
      <c r="AO133" s="281"/>
      <c r="AP133" s="281"/>
      <c r="AQ133" s="281"/>
      <c r="AR133" s="281" t="b">
        <f>AND(RMDF!AU133&gt;=0, RMDF!AU133&lt;=1-SUM(RMDF!Z133,RMDF!AG133,RMDF!AN133), RMDF!AU133=ROUND(RMDF!AU133,4))</f>
        <v>1</v>
      </c>
      <c r="AS133" s="317">
        <f>RMDF!AS133</f>
        <v>0</v>
      </c>
      <c r="AT133" s="318" t="str">
        <f>IF(AS133=0,"",_xlfn.XLOOKUP(AS133,StatePicklist!$1:$1,StatePicklist!$3:$3,"NA",0))</f>
        <v/>
      </c>
      <c r="AU133" s="297" t="str">
        <f ca="1">IF(RMDF!AT133="", "", IF(ISNUMBER(MATCH(RMDF!AT133, INDIRECT(AT133), 0)), "OK", "Invalid"))</f>
        <v/>
      </c>
      <c r="AV133" s="281"/>
      <c r="AW133" s="281"/>
      <c r="AX133" s="281"/>
      <c r="AY133" s="281" t="b">
        <f>AND(RMDF!BB133&gt;=0, RMDF!BB133&lt;=1-SUM(RMDF!Z133,RMDF!AG133,RMDF!AN133,RMDF!AU133), RMDF!BB133=ROUND(RMDF!BB133,4))</f>
        <v>1</v>
      </c>
      <c r="AZ133" s="317">
        <f>RMDF!AZ133</f>
        <v>0</v>
      </c>
      <c r="BA133" s="318" t="str">
        <f>IF(AZ133=0,"",_xlfn.XLOOKUP(AZ133,StatePicklist!$1:$1,StatePicklist!$3:$3,"NA",0))</f>
        <v/>
      </c>
      <c r="BB133" s="297" t="str">
        <f ca="1">IF(RMDF!BA133="", "", IF(ISNUMBER(MATCH(RMDF!BA133, INDIRECT(BA133), 0)), "OK", "Invalid"))</f>
        <v/>
      </c>
      <c r="BC133" s="281"/>
      <c r="BD133" s="281"/>
      <c r="BE133" s="281"/>
      <c r="BF133" s="281" t="b">
        <f>AND(RMDF!BI133&gt;=0, RMDF!BI133&lt;=1-SUM(RMDF!Z133,RMDF!AG133,RMDF!AN133,RMDF!AU133,RMDF!BB133), RMDF!BI133=ROUND(RMDF!BI133,4))</f>
        <v>1</v>
      </c>
      <c r="BG133" s="317">
        <f>RMDF!BG133</f>
        <v>0</v>
      </c>
      <c r="BH133" s="318" t="str">
        <f>IF(BG133=0,"",_xlfn.XLOOKUP(BG133,StatePicklist!$1:$1,StatePicklist!$3:$3,"NA",0))</f>
        <v/>
      </c>
      <c r="BI133" s="297" t="str">
        <f ca="1">IF(RMDF!BH133="", "", IF(ISNUMBER(MATCH(RMDF!BH133, INDIRECT(BH133), 0)), "OK", "Invalid"))</f>
        <v/>
      </c>
      <c r="BJ133" s="281"/>
      <c r="BK133" s="281"/>
      <c r="BL133" s="281"/>
      <c r="BM133" s="281" t="b">
        <f>AND(RMDF!BP133&gt;=0, RMDF!BP133&lt;=1-SUM(RMDF!Z133,RMDF!AG133,RMDF!AN133,RMDF!AU133,RMDF!BB133,RMDF!BI133), RMDF!BP133=ROUND(RMDF!BP133,4))</f>
        <v>1</v>
      </c>
      <c r="BN133" s="317">
        <f>RMDF!BN133</f>
        <v>0</v>
      </c>
      <c r="BO133" s="318" t="str">
        <f>IF(BN133=0,"",_xlfn.XLOOKUP(BN133,StatePicklist!$1:$1,StatePicklist!$3:$3,"NA",0))</f>
        <v/>
      </c>
      <c r="BP133" s="297" t="str">
        <f ca="1">IF(RMDF!BO133="", "", IF(ISNUMBER(MATCH(RMDF!BO133, INDIRECT(BO133), 0)), "OK", "Invalid"))</f>
        <v/>
      </c>
      <c r="BQ133" s="281"/>
      <c r="BR133" s="281"/>
      <c r="BS133" s="281"/>
      <c r="BT133" s="281" t="b">
        <f>AND(RMDF!BW133&gt;=0, RMDF!BW133&lt;=1-SUM(RMDF!Z133,RMDF!AG133,RMDF!AN133,RMDF!AU133,RMDF!BB133,RMDF!BI133,RMDF!BP133), RMDF!BW133=ROUND(RMDF!BW133,4))</f>
        <v>1</v>
      </c>
      <c r="BU133" s="317">
        <f>RMDF!BU133</f>
        <v>0</v>
      </c>
      <c r="BV133" s="318" t="str">
        <f>IF(BU133=0,"",_xlfn.XLOOKUP(BU133,StatePicklist!$1:$1,StatePicklist!$3:$3,"NA",0))</f>
        <v/>
      </c>
      <c r="BW133" s="297" t="str">
        <f ca="1">IF(RMDF!BV133="", "", IF(ISNUMBER(MATCH(RMDF!BV133, INDIRECT(BV133), 0)), "OK", "Invalid"))</f>
        <v/>
      </c>
      <c r="BX133" s="281"/>
      <c r="BY133" s="281"/>
      <c r="BZ133" s="281"/>
      <c r="CA133" s="281" t="b">
        <f>AND(RMDF!CD133&gt;=0, RMDF!CD133&lt;=1-SUM(RMDF!Z133,RMDF!AG133,RMDF!AN133,RMDF!AU133,RMDF!BB133,RMDF!BI133,RMDF!BP133,RMDF!BW133), RMDF!CD133=ROUND(RMDF!CD133,4))</f>
        <v>1</v>
      </c>
      <c r="CB133" s="317">
        <f>RMDF!CB133</f>
        <v>0</v>
      </c>
      <c r="CC133" s="318" t="str">
        <f>IF(CB133=0,"",_xlfn.XLOOKUP(CB133,StatePicklist!$1:$1,StatePicklist!$3:$3,"NA",0))</f>
        <v/>
      </c>
      <c r="CD133" s="297" t="str">
        <f ca="1">IF(RMDF!CC133="", "", IF(ISNUMBER(MATCH(RMDF!CC133, INDIRECT(CC133), 0)), "OK", "Invalid"))</f>
        <v/>
      </c>
      <c r="CE133" s="281"/>
      <c r="CF133" s="281"/>
      <c r="CG133" s="281"/>
      <c r="CH133" s="281" t="b">
        <f>AND(RMDF!CK133&gt;=0, RMDF!CK133&lt;=1-SUM(RMDF!Z133,RMDF!AG133,RMDF!AN133,RMDF!AU133,RMDF!BB133,RMDF!BI133,RMDF!BP133,RMDF!BW133,RMDF!CD133), RMDF!CK133=ROUND(RMDF!CK133,4))</f>
        <v>1</v>
      </c>
      <c r="CI133" s="317">
        <f>RMDF!CI133</f>
        <v>0</v>
      </c>
      <c r="CJ133" s="318" t="str">
        <f>IF(CI133=0,"",_xlfn.XLOOKUP(CI133,StatePicklist!$1:$1,StatePicklist!$3:$3,"NA",0))</f>
        <v/>
      </c>
      <c r="CK133" s="297" t="str">
        <f ca="1">IF(RMDF!CJ133="", "", IF(ISNUMBER(MATCH(RMDF!CJ133, INDIRECT(CJ133), 0)), "OK", "Invalid"))</f>
        <v/>
      </c>
      <c r="CL133" s="281"/>
      <c r="CM133" s="281"/>
      <c r="CN133" s="281"/>
      <c r="CO133" s="281" t="b">
        <f>AND(RMDF!CR133&gt;=0, RMDF!CR133&lt;=1-SUM(RMDF!Z133,RMDF!AG133,RMDF!AN133,RMDF!AU133,RMDF!BB133,RMDF!BI133,RMDF!BP133,RMDF!BW133,RMDF!CD133,RMDF!CK133), RMDF!CR133=ROUND(RMDF!CR133,4))</f>
        <v>1</v>
      </c>
      <c r="CP133" s="317">
        <f>RMDF!CP133</f>
        <v>0</v>
      </c>
      <c r="CQ133" s="318" t="str">
        <f>IF(CP133=0,"",_xlfn.XLOOKUP(CP133,StatePicklist!$1:$1,StatePicklist!$3:$3,"NA",0))</f>
        <v/>
      </c>
      <c r="CR133" s="297" t="str">
        <f ca="1">IF(RMDF!CQ133="", "", IF(ISNUMBER(MATCH(RMDF!CQ133, INDIRECT(CQ133), 0)), "OK", "Invalid"))</f>
        <v/>
      </c>
      <c r="CS133" s="281"/>
      <c r="CT133" s="281"/>
      <c r="CU133" s="281"/>
      <c r="CV133" s="281" t="b">
        <f>AND(RMDF!CY133&gt;=0, RMDF!CY133&lt;=1-SUM(RMDF!Z133,RMDF!AG133,RMDF!AN133,RMDF!AU133,RMDF!BB133,RMDF!BI133,RMDF!BP133,RMDF!BW133,RMDF!CD133,RMDF!CK133,RMDF!CR133), RMDF!CY133=ROUND(RMDF!CY133,4))</f>
        <v>1</v>
      </c>
      <c r="CW133" s="317">
        <f>RMDF!CW133</f>
        <v>0</v>
      </c>
      <c r="CX133" s="318" t="str">
        <f>IF(CW133=0,"",_xlfn.XLOOKUP(CW133,StatePicklist!$1:$1,StatePicklist!$3:$3,"NA",0))</f>
        <v/>
      </c>
      <c r="CY133" s="297" t="str">
        <f ca="1">IF(RMDF!CX133="", "", IF(ISNUMBER(MATCH(RMDF!CX133, INDIRECT(CX133), 0)), "OK", "Invalid"))</f>
        <v/>
      </c>
      <c r="CZ133" s="281"/>
      <c r="DA133" s="281"/>
      <c r="DB133" s="281"/>
      <c r="DC133" s="281" t="b">
        <f>AND(RMDF!DF133&gt;=0, RMDF!DF133&lt;=1-SUM(RMDF!Z133,RMDF!AG133,RMDF!AN133,RMDF!AU133,RMDF!BB133,RMDF!BI133,RMDF!BP133,RMDF!BW133,RMDF!CD133,RMDF!CK133,RMDF!CR133,RMDF!CY133), RMDF!DF133=ROUND(RMDF!DF133,4))</f>
        <v>1</v>
      </c>
      <c r="DD133" s="317">
        <f>RMDF!DD133</f>
        <v>0</v>
      </c>
      <c r="DE133" s="318" t="str">
        <f>IF(DD133=0,"",_xlfn.XLOOKUP(DD133,StatePicklist!$1:$1,StatePicklist!$3:$3,"NA",0))</f>
        <v/>
      </c>
      <c r="DF133" s="297" t="str">
        <f ca="1">IF(RMDF!DE133="", "", IF(ISNUMBER(MATCH(RMDF!DE133, INDIRECT(DE133), 0)), "OK", "Invalid"))</f>
        <v/>
      </c>
      <c r="DG133" s="281"/>
      <c r="DH133" s="281"/>
      <c r="DI133" s="281"/>
      <c r="DJ133" s="281" t="b">
        <f>AND(RMDF!DM133&gt;=0, RMDF!DM133&lt;=1-SUM(RMDF!Z133,RMDF!AG133,RMDF!AN133,RMDF!AU133,RMDF!BB133,RMDF!BI133,RMDF!BP133,RMDF!BW133,RMDF!CD133,RMDF!CK133,RMDF!CR133,RMDF!CY133,RMDF!DF133), RMDF!DM133=ROUND(RMDF!DM133,4))</f>
        <v>1</v>
      </c>
      <c r="DK133" s="317">
        <f>RMDF!DK133</f>
        <v>0</v>
      </c>
      <c r="DL133" s="318" t="str">
        <f>IF(DK133=0,"",_xlfn.XLOOKUP(DK133,StatePicklist!$1:$1,StatePicklist!$3:$3,"NA",0))</f>
        <v/>
      </c>
      <c r="DM133" s="297" t="str">
        <f ca="1">IF(RMDF!DL133="", "", IF(ISNUMBER(MATCH(RMDF!DL133, INDIRECT(DL133), 0)), "OK", "Invalid"))</f>
        <v/>
      </c>
      <c r="DN133" s="281"/>
      <c r="DO133" s="281"/>
      <c r="DP133" s="281"/>
      <c r="DQ133" s="281" t="b">
        <f>AND(RMDF!DT133&gt;=0, RMDF!DT133&lt;=1-SUM(RMDF!Z133,RMDF!AG133,RMDF!AN133,RMDF!AU133,RMDF!BB133,RMDF!BI133,RMDF!BP133,RMDF!BW133,RMDF!CD133,RMDF!CK133,RMDF!CR133,RMDF!CY133,RMDF!DF133,RMDF!DM133), RMDF!DT133=ROUND(RMDF!DT133,4))</f>
        <v>1</v>
      </c>
      <c r="DR133" s="317">
        <f>RMDF!DR133</f>
        <v>0</v>
      </c>
      <c r="DS133" s="318" t="str">
        <f>IF(DR133=0,"",_xlfn.XLOOKUP(DR133,StatePicklist!$1:$1,StatePicklist!$3:$3,"NA",0))</f>
        <v/>
      </c>
      <c r="DT133" s="297" t="str">
        <f ca="1">IF(RMDF!DS133="", "", IF(ISNUMBER(MATCH(RMDF!DS133, INDIRECT(DS133), 0)), "OK", "Invalid"))</f>
        <v/>
      </c>
      <c r="DU133" s="281"/>
      <c r="DV133" s="281"/>
      <c r="DW133" s="281"/>
      <c r="DX133" s="281" t="b">
        <f>AND(RMDF!EA133&gt;=0, RMDF!EA133&lt;=1-SUM(RMDF!Z133,RMDF!AG133,RMDF!AN133,RMDF!AU133,RMDF!BB133,RMDF!BI133,RMDF!BP133,RMDF!BW133,RMDF!CD133,RMDF!CK133,RMDF!CR133,RMDF!CY133,RMDF!DF133,RMDF!DM133,RMDF!DT133), RMDF!EA133=ROUND(RMDF!EA133,4))</f>
        <v>1</v>
      </c>
      <c r="DY133" s="317">
        <f>RMDF!DY133</f>
        <v>0</v>
      </c>
      <c r="DZ133" s="318" t="str">
        <f>IF(DY133=0,"",_xlfn.XLOOKUP(DY133,StatePicklist!$1:$1,StatePicklist!$3:$3,"NA",0))</f>
        <v/>
      </c>
      <c r="EA133" s="297" t="str">
        <f ca="1">IF(RMDF!DZ133="", "", IF(ISNUMBER(MATCH(RMDF!DZ133, INDIRECT(DZ133), 0)), "OK", "Invalid"))</f>
        <v/>
      </c>
      <c r="EB133" s="281"/>
      <c r="EC133" s="281"/>
      <c r="ED133" s="281"/>
      <c r="EE133" s="281" t="b">
        <f>AND(RMDF!EH133&gt;=0, RMDF!EH133&lt;=1-SUM(RMDF!Z133,RMDF!AG133,RMDF!AN133,RMDF!AU133,RMDF!BB133,RMDF!BI133,RMDF!BP133,RMDF!BW133,RMDF!CD133,RMDF!CK133,RMDF!CR133,RMDF!CY133,RMDF!DF133,RMDF!DM133,RMDF!DT133,RMDF!EA133), RMDF!EH133=ROUND(RMDF!EH133,4))</f>
        <v>1</v>
      </c>
      <c r="EF133" s="317">
        <f>RMDF!EF133</f>
        <v>0</v>
      </c>
      <c r="EG133" s="318" t="str">
        <f>IF(EF133=0,"",_xlfn.XLOOKUP(EF133,StatePicklist!$1:$1,StatePicklist!$3:$3,"NA",0))</f>
        <v/>
      </c>
      <c r="EH133" s="297" t="str">
        <f ca="1">IF(RMDF!EG133="", "", IF(ISNUMBER(MATCH(RMDF!EG133, INDIRECT(EG133), 0)), "OK", "Invalid"))</f>
        <v/>
      </c>
      <c r="EI133" s="281"/>
      <c r="EJ133" s="281"/>
      <c r="EK133" s="281"/>
      <c r="EL133" s="281" t="b">
        <f>AND(RMDF!EO133&gt;=0, RMDF!EO133&lt;=1-SUM(RMDF!Z133,RMDF!AG133,RMDF!AN133,RMDF!AU133,RMDF!BB133,RMDF!BI133,RMDF!BP133,RMDF!BW133,RMDF!CD133,RMDF!CK133,RMDF!CR133,RMDF!CY133,RMDF!DF133,RMDF!DM133,RMDF!DT133,RMDF!EA133,RMDF!EH133), RMDF!EO133=ROUND(RMDF!EO133,4))</f>
        <v>1</v>
      </c>
      <c r="EM133" s="317">
        <f>RMDF!EM133</f>
        <v>0</v>
      </c>
      <c r="EN133" s="318" t="str">
        <f>IF(EM133=0,"",_xlfn.XLOOKUP(EM133,StatePicklist!$1:$1,StatePicklist!$3:$3,"NA",0))</f>
        <v/>
      </c>
      <c r="EO133" s="297" t="str">
        <f ca="1">IF(RMDF!EN133="", "", IF(ISNUMBER(MATCH(RMDF!EN133, INDIRECT(EN133), 0)), "OK", "Invalid"))</f>
        <v/>
      </c>
      <c r="EP133" s="281"/>
      <c r="EQ133" s="281"/>
      <c r="ER133" s="281"/>
      <c r="ES133" s="281" t="b">
        <f>AND(RMDF!EV133&gt;=0, RMDF!EV133&lt;=1-SUM(RMDF!Z133,RMDF!AG133,RMDF!AN133,RMDF!AU133,RMDF!BB133,RMDF!BI133,RMDF!BP133,RMDF!BW133,RMDF!CD133,RMDF!CK133,RMDF!CR133,RMDF!CY133,RMDF!DF133,RMDF!DM133,RMDF!DT133,RMDF!EA133,RMDF!EH133,RMDF!EO133), RMDF!EV133=ROUND(RMDF!EV133,4))</f>
        <v>1</v>
      </c>
      <c r="ET133" s="317">
        <f>RMDF!ET133</f>
        <v>0</v>
      </c>
      <c r="EU133" s="318" t="str">
        <f>IF(ET133=0,"",_xlfn.XLOOKUP(ET133,StatePicklist!$1:$1,StatePicklist!$3:$3,"NA",0))</f>
        <v/>
      </c>
      <c r="EV133" s="297" t="str">
        <f ca="1">IF(RMDF!EU133="", "", IF(ISNUMBER(MATCH(RMDF!EU133, INDIRECT(EU133), 0)), "OK", "Invalid"))</f>
        <v/>
      </c>
      <c r="EW133" s="281"/>
      <c r="EX133" s="281"/>
      <c r="EY133" s="281"/>
      <c r="EZ133" s="281" t="b">
        <f>AND(RMDF!FC133&gt;=0, RMDF!FC133&lt;=1-SUM(RMDF!Z133,RMDF!AG133,RMDF!AN133,RMDF!AU133,RMDF!BB133,RMDF!BI133,RMDF!BP133,RMDF!BW133,RMDF!CD133,RMDF!CK133,RMDF!CR133,RMDF!CY133,RMDF!DF133,RMDF!DM133,RMDF!DT133,RMDF!EA133,RMDF!EH133,RMDF!EO133,RMDF!EV133), RMDF!FC133=ROUND(RMDF!FC133,4))</f>
        <v>1</v>
      </c>
      <c r="FA133" s="317">
        <f>RMDF!FA133</f>
        <v>0</v>
      </c>
      <c r="FB133" s="318" t="str">
        <f>IF(FA133=0,"",_xlfn.XLOOKUP(FA133,StatePicklist!$1:$1,StatePicklist!$3:$3,"NA",0))</f>
        <v/>
      </c>
      <c r="FC133" s="297" t="str">
        <f ca="1">IF(RMDF!FB133="", "", IF(ISNUMBER(MATCH(RMDF!FB133, INDIRECT(FB133), 0)), "OK", "Invalid"))</f>
        <v/>
      </c>
    </row>
    <row r="134" spans="1:159" s="205" customFormat="1" ht="39.9" customHeight="1" x14ac:dyDescent="0.25">
      <c r="A134" s="206"/>
      <c r="B134" s="196"/>
      <c r="C134" s="197"/>
      <c r="D134" s="198"/>
      <c r="E134" s="199"/>
      <c r="F134" s="200"/>
      <c r="G134" s="201"/>
      <c r="H134" s="292"/>
      <c r="I134" s="305">
        <f>RMDF!I134</f>
        <v>0</v>
      </c>
      <c r="J134" s="305" t="str">
        <f>IF(I134=ProductCode!$B$30,"PDReclPost",IF(OR(I134=ProductCode!$C$30,I134=ProductCode!$E$30,I134=ProductCode!$G$30),"PDPreCon",IF(OR(I134=ProductCode!$D$30,I134=ProductCode!$F$30),"PDNotReclPost","")))</f>
        <v/>
      </c>
      <c r="K134" s="305" t="str">
        <f t="shared" si="12"/>
        <v/>
      </c>
      <c r="L134" s="289"/>
      <c r="M134" s="305" t="str">
        <f t="shared" si="12"/>
        <v/>
      </c>
      <c r="N134" s="289" t="b">
        <f>AND(RMDF!N134&gt;=0, RMDF!N134&lt;=1-RMDF!L134, RMDF!N134=ROUND(RMDF!N134,4))</f>
        <v>1</v>
      </c>
      <c r="O134" s="286" t="str">
        <f>IF(P134="","",IF(I134="","",IF(LEFT(I134,13)="Reclaimed pos",RawMaterialCode!$E$569,RawMaterialCode!$E$568)))</f>
        <v>Reclaimed pre-consumer mixed fibers (RM0578)</v>
      </c>
      <c r="P134" s="295">
        <f t="shared" si="13"/>
        <v>1</v>
      </c>
      <c r="Q134" s="202"/>
      <c r="R134" s="203"/>
      <c r="S134" s="204" t="str">
        <f t="shared" si="14"/>
        <v/>
      </c>
      <c r="T134" s="281"/>
      <c r="U134" s="281"/>
      <c r="V134" s="281"/>
      <c r="W134" s="281"/>
      <c r="X134" s="317">
        <f>RMDF!X134</f>
        <v>0</v>
      </c>
      <c r="Y134" s="318" t="str">
        <f>IF(X134=0,"",_xlfn.XLOOKUP(X134,StatePicklist!$1:$1,StatePicklist!$3:$3,"NA",0))</f>
        <v/>
      </c>
      <c r="Z134" s="297" t="str">
        <f ca="1">IF(RMDF!Y134="", "", IF(ISNUMBER(MATCH(RMDF!Y134, INDIRECT(Y134), 0)), "OK", "Invalid"))</f>
        <v/>
      </c>
      <c r="AA134" s="281"/>
      <c r="AB134" s="281"/>
      <c r="AC134" s="281"/>
      <c r="AD134" s="281" t="b">
        <f>AND(RMDF!AG134&gt;=0, RMDF!AG134&lt;=1-RMDF!Z134, RMDF!AG134=ROUND(RMDF!AG134,4))</f>
        <v>1</v>
      </c>
      <c r="AE134" s="317">
        <f>RMDF!AE134</f>
        <v>0</v>
      </c>
      <c r="AF134" s="318" t="str">
        <f>IF(AE134=0,"",_xlfn.XLOOKUP(AE134,StatePicklist!$1:$1,StatePicklist!$3:$3,"NA",0))</f>
        <v/>
      </c>
      <c r="AG134" s="297" t="str">
        <f ca="1">IF(RMDF!AF134="", "", IF(ISNUMBER(MATCH(RMDF!AF134, INDIRECT(AF134), 0)), "OK", "Invalid"))</f>
        <v/>
      </c>
      <c r="AH134" s="281"/>
      <c r="AI134" s="281"/>
      <c r="AJ134" s="281"/>
      <c r="AK134" s="281" t="b">
        <f>AND(RMDF!AN134&gt;=0, RMDF!AN134&lt;=1-SUM(RMDF!Z134,RMDF!AG134), RMDF!AN134=ROUND(RMDF!AN134,4))</f>
        <v>1</v>
      </c>
      <c r="AL134" s="317">
        <f>RMDF!AL134</f>
        <v>0</v>
      </c>
      <c r="AM134" s="318" t="str">
        <f>IF(AL134=0,"",_xlfn.XLOOKUP(AL134,StatePicklist!$1:$1,StatePicklist!$3:$3,"NA",0))</f>
        <v/>
      </c>
      <c r="AN134" s="297" t="str">
        <f ca="1">IF(RMDF!AM134="", "", IF(ISNUMBER(MATCH(RMDF!AM134, INDIRECT(AM134), 0)), "OK", "Invalid"))</f>
        <v/>
      </c>
      <c r="AO134" s="281"/>
      <c r="AP134" s="281"/>
      <c r="AQ134" s="281"/>
      <c r="AR134" s="281" t="b">
        <f>AND(RMDF!AU134&gt;=0, RMDF!AU134&lt;=1-SUM(RMDF!Z134,RMDF!AG134,RMDF!AN134), RMDF!AU134=ROUND(RMDF!AU134,4))</f>
        <v>1</v>
      </c>
      <c r="AS134" s="317">
        <f>RMDF!AS134</f>
        <v>0</v>
      </c>
      <c r="AT134" s="318" t="str">
        <f>IF(AS134=0,"",_xlfn.XLOOKUP(AS134,StatePicklist!$1:$1,StatePicklist!$3:$3,"NA",0))</f>
        <v/>
      </c>
      <c r="AU134" s="297" t="str">
        <f ca="1">IF(RMDF!AT134="", "", IF(ISNUMBER(MATCH(RMDF!AT134, INDIRECT(AT134), 0)), "OK", "Invalid"))</f>
        <v/>
      </c>
      <c r="AV134" s="281"/>
      <c r="AW134" s="281"/>
      <c r="AX134" s="281"/>
      <c r="AY134" s="281" t="b">
        <f>AND(RMDF!BB134&gt;=0, RMDF!BB134&lt;=1-SUM(RMDF!Z134,RMDF!AG134,RMDF!AN134,RMDF!AU134), RMDF!BB134=ROUND(RMDF!BB134,4))</f>
        <v>1</v>
      </c>
      <c r="AZ134" s="317">
        <f>RMDF!AZ134</f>
        <v>0</v>
      </c>
      <c r="BA134" s="318" t="str">
        <f>IF(AZ134=0,"",_xlfn.XLOOKUP(AZ134,StatePicklist!$1:$1,StatePicklist!$3:$3,"NA",0))</f>
        <v/>
      </c>
      <c r="BB134" s="297" t="str">
        <f ca="1">IF(RMDF!BA134="", "", IF(ISNUMBER(MATCH(RMDF!BA134, INDIRECT(BA134), 0)), "OK", "Invalid"))</f>
        <v/>
      </c>
      <c r="BC134" s="281"/>
      <c r="BD134" s="281"/>
      <c r="BE134" s="281"/>
      <c r="BF134" s="281" t="b">
        <f>AND(RMDF!BI134&gt;=0, RMDF!BI134&lt;=1-SUM(RMDF!Z134,RMDF!AG134,RMDF!AN134,RMDF!AU134,RMDF!BB134), RMDF!BI134=ROUND(RMDF!BI134,4))</f>
        <v>1</v>
      </c>
      <c r="BG134" s="317">
        <f>RMDF!BG134</f>
        <v>0</v>
      </c>
      <c r="BH134" s="318" t="str">
        <f>IF(BG134=0,"",_xlfn.XLOOKUP(BG134,StatePicklist!$1:$1,StatePicklist!$3:$3,"NA",0))</f>
        <v/>
      </c>
      <c r="BI134" s="297" t="str">
        <f ca="1">IF(RMDF!BH134="", "", IF(ISNUMBER(MATCH(RMDF!BH134, INDIRECT(BH134), 0)), "OK", "Invalid"))</f>
        <v/>
      </c>
      <c r="BJ134" s="281"/>
      <c r="BK134" s="281"/>
      <c r="BL134" s="281"/>
      <c r="BM134" s="281" t="b">
        <f>AND(RMDF!BP134&gt;=0, RMDF!BP134&lt;=1-SUM(RMDF!Z134,RMDF!AG134,RMDF!AN134,RMDF!AU134,RMDF!BB134,RMDF!BI134), RMDF!BP134=ROUND(RMDF!BP134,4))</f>
        <v>1</v>
      </c>
      <c r="BN134" s="317">
        <f>RMDF!BN134</f>
        <v>0</v>
      </c>
      <c r="BO134" s="318" t="str">
        <f>IF(BN134=0,"",_xlfn.XLOOKUP(BN134,StatePicklist!$1:$1,StatePicklist!$3:$3,"NA",0))</f>
        <v/>
      </c>
      <c r="BP134" s="297" t="str">
        <f ca="1">IF(RMDF!BO134="", "", IF(ISNUMBER(MATCH(RMDF!BO134, INDIRECT(BO134), 0)), "OK", "Invalid"))</f>
        <v/>
      </c>
      <c r="BQ134" s="281"/>
      <c r="BR134" s="281"/>
      <c r="BS134" s="281"/>
      <c r="BT134" s="281" t="b">
        <f>AND(RMDF!BW134&gt;=0, RMDF!BW134&lt;=1-SUM(RMDF!Z134,RMDF!AG134,RMDF!AN134,RMDF!AU134,RMDF!BB134,RMDF!BI134,RMDF!BP134), RMDF!BW134=ROUND(RMDF!BW134,4))</f>
        <v>1</v>
      </c>
      <c r="BU134" s="317">
        <f>RMDF!BU134</f>
        <v>0</v>
      </c>
      <c r="BV134" s="318" t="str">
        <f>IF(BU134=0,"",_xlfn.XLOOKUP(BU134,StatePicklist!$1:$1,StatePicklist!$3:$3,"NA",0))</f>
        <v/>
      </c>
      <c r="BW134" s="297" t="str">
        <f ca="1">IF(RMDF!BV134="", "", IF(ISNUMBER(MATCH(RMDF!BV134, INDIRECT(BV134), 0)), "OK", "Invalid"))</f>
        <v/>
      </c>
      <c r="BX134" s="281"/>
      <c r="BY134" s="281"/>
      <c r="BZ134" s="281"/>
      <c r="CA134" s="281" t="b">
        <f>AND(RMDF!CD134&gt;=0, RMDF!CD134&lt;=1-SUM(RMDF!Z134,RMDF!AG134,RMDF!AN134,RMDF!AU134,RMDF!BB134,RMDF!BI134,RMDF!BP134,RMDF!BW134), RMDF!CD134=ROUND(RMDF!CD134,4))</f>
        <v>1</v>
      </c>
      <c r="CB134" s="317">
        <f>RMDF!CB134</f>
        <v>0</v>
      </c>
      <c r="CC134" s="318" t="str">
        <f>IF(CB134=0,"",_xlfn.XLOOKUP(CB134,StatePicklist!$1:$1,StatePicklist!$3:$3,"NA",0))</f>
        <v/>
      </c>
      <c r="CD134" s="297" t="str">
        <f ca="1">IF(RMDF!CC134="", "", IF(ISNUMBER(MATCH(RMDF!CC134, INDIRECT(CC134), 0)), "OK", "Invalid"))</f>
        <v/>
      </c>
      <c r="CE134" s="281"/>
      <c r="CF134" s="281"/>
      <c r="CG134" s="281"/>
      <c r="CH134" s="281" t="b">
        <f>AND(RMDF!CK134&gt;=0, RMDF!CK134&lt;=1-SUM(RMDF!Z134,RMDF!AG134,RMDF!AN134,RMDF!AU134,RMDF!BB134,RMDF!BI134,RMDF!BP134,RMDF!BW134,RMDF!CD134), RMDF!CK134=ROUND(RMDF!CK134,4))</f>
        <v>1</v>
      </c>
      <c r="CI134" s="317">
        <f>RMDF!CI134</f>
        <v>0</v>
      </c>
      <c r="CJ134" s="318" t="str">
        <f>IF(CI134=0,"",_xlfn.XLOOKUP(CI134,StatePicklist!$1:$1,StatePicklist!$3:$3,"NA",0))</f>
        <v/>
      </c>
      <c r="CK134" s="297" t="str">
        <f ca="1">IF(RMDF!CJ134="", "", IF(ISNUMBER(MATCH(RMDF!CJ134, INDIRECT(CJ134), 0)), "OK", "Invalid"))</f>
        <v/>
      </c>
      <c r="CL134" s="281"/>
      <c r="CM134" s="281"/>
      <c r="CN134" s="281"/>
      <c r="CO134" s="281" t="b">
        <f>AND(RMDF!CR134&gt;=0, RMDF!CR134&lt;=1-SUM(RMDF!Z134,RMDF!AG134,RMDF!AN134,RMDF!AU134,RMDF!BB134,RMDF!BI134,RMDF!BP134,RMDF!BW134,RMDF!CD134,RMDF!CK134), RMDF!CR134=ROUND(RMDF!CR134,4))</f>
        <v>1</v>
      </c>
      <c r="CP134" s="317">
        <f>RMDF!CP134</f>
        <v>0</v>
      </c>
      <c r="CQ134" s="318" t="str">
        <f>IF(CP134=0,"",_xlfn.XLOOKUP(CP134,StatePicklist!$1:$1,StatePicklist!$3:$3,"NA",0))</f>
        <v/>
      </c>
      <c r="CR134" s="297" t="str">
        <f ca="1">IF(RMDF!CQ134="", "", IF(ISNUMBER(MATCH(RMDF!CQ134, INDIRECT(CQ134), 0)), "OK", "Invalid"))</f>
        <v/>
      </c>
      <c r="CS134" s="281"/>
      <c r="CT134" s="281"/>
      <c r="CU134" s="281"/>
      <c r="CV134" s="281" t="b">
        <f>AND(RMDF!CY134&gt;=0, RMDF!CY134&lt;=1-SUM(RMDF!Z134,RMDF!AG134,RMDF!AN134,RMDF!AU134,RMDF!BB134,RMDF!BI134,RMDF!BP134,RMDF!BW134,RMDF!CD134,RMDF!CK134,RMDF!CR134), RMDF!CY134=ROUND(RMDF!CY134,4))</f>
        <v>1</v>
      </c>
      <c r="CW134" s="317">
        <f>RMDF!CW134</f>
        <v>0</v>
      </c>
      <c r="CX134" s="318" t="str">
        <f>IF(CW134=0,"",_xlfn.XLOOKUP(CW134,StatePicklist!$1:$1,StatePicklist!$3:$3,"NA",0))</f>
        <v/>
      </c>
      <c r="CY134" s="297" t="str">
        <f ca="1">IF(RMDF!CX134="", "", IF(ISNUMBER(MATCH(RMDF!CX134, INDIRECT(CX134), 0)), "OK", "Invalid"))</f>
        <v/>
      </c>
      <c r="CZ134" s="281"/>
      <c r="DA134" s="281"/>
      <c r="DB134" s="281"/>
      <c r="DC134" s="281" t="b">
        <f>AND(RMDF!DF134&gt;=0, RMDF!DF134&lt;=1-SUM(RMDF!Z134,RMDF!AG134,RMDF!AN134,RMDF!AU134,RMDF!BB134,RMDF!BI134,RMDF!BP134,RMDF!BW134,RMDF!CD134,RMDF!CK134,RMDF!CR134,RMDF!CY134), RMDF!DF134=ROUND(RMDF!DF134,4))</f>
        <v>1</v>
      </c>
      <c r="DD134" s="317">
        <f>RMDF!DD134</f>
        <v>0</v>
      </c>
      <c r="DE134" s="318" t="str">
        <f>IF(DD134=0,"",_xlfn.XLOOKUP(DD134,StatePicklist!$1:$1,StatePicklist!$3:$3,"NA",0))</f>
        <v/>
      </c>
      <c r="DF134" s="297" t="str">
        <f ca="1">IF(RMDF!DE134="", "", IF(ISNUMBER(MATCH(RMDF!DE134, INDIRECT(DE134), 0)), "OK", "Invalid"))</f>
        <v/>
      </c>
      <c r="DG134" s="281"/>
      <c r="DH134" s="281"/>
      <c r="DI134" s="281"/>
      <c r="DJ134" s="281" t="b">
        <f>AND(RMDF!DM134&gt;=0, RMDF!DM134&lt;=1-SUM(RMDF!Z134,RMDF!AG134,RMDF!AN134,RMDF!AU134,RMDF!BB134,RMDF!BI134,RMDF!BP134,RMDF!BW134,RMDF!CD134,RMDF!CK134,RMDF!CR134,RMDF!CY134,RMDF!DF134), RMDF!DM134=ROUND(RMDF!DM134,4))</f>
        <v>1</v>
      </c>
      <c r="DK134" s="317">
        <f>RMDF!DK134</f>
        <v>0</v>
      </c>
      <c r="DL134" s="318" t="str">
        <f>IF(DK134=0,"",_xlfn.XLOOKUP(DK134,StatePicklist!$1:$1,StatePicklist!$3:$3,"NA",0))</f>
        <v/>
      </c>
      <c r="DM134" s="297" t="str">
        <f ca="1">IF(RMDF!DL134="", "", IF(ISNUMBER(MATCH(RMDF!DL134, INDIRECT(DL134), 0)), "OK", "Invalid"))</f>
        <v/>
      </c>
      <c r="DN134" s="281"/>
      <c r="DO134" s="281"/>
      <c r="DP134" s="281"/>
      <c r="DQ134" s="281" t="b">
        <f>AND(RMDF!DT134&gt;=0, RMDF!DT134&lt;=1-SUM(RMDF!Z134,RMDF!AG134,RMDF!AN134,RMDF!AU134,RMDF!BB134,RMDF!BI134,RMDF!BP134,RMDF!BW134,RMDF!CD134,RMDF!CK134,RMDF!CR134,RMDF!CY134,RMDF!DF134,RMDF!DM134), RMDF!DT134=ROUND(RMDF!DT134,4))</f>
        <v>1</v>
      </c>
      <c r="DR134" s="317">
        <f>RMDF!DR134</f>
        <v>0</v>
      </c>
      <c r="DS134" s="318" t="str">
        <f>IF(DR134=0,"",_xlfn.XLOOKUP(DR134,StatePicklist!$1:$1,StatePicklist!$3:$3,"NA",0))</f>
        <v/>
      </c>
      <c r="DT134" s="297" t="str">
        <f ca="1">IF(RMDF!DS134="", "", IF(ISNUMBER(MATCH(RMDF!DS134, INDIRECT(DS134), 0)), "OK", "Invalid"))</f>
        <v/>
      </c>
      <c r="DU134" s="281"/>
      <c r="DV134" s="281"/>
      <c r="DW134" s="281"/>
      <c r="DX134" s="281" t="b">
        <f>AND(RMDF!EA134&gt;=0, RMDF!EA134&lt;=1-SUM(RMDF!Z134,RMDF!AG134,RMDF!AN134,RMDF!AU134,RMDF!BB134,RMDF!BI134,RMDF!BP134,RMDF!BW134,RMDF!CD134,RMDF!CK134,RMDF!CR134,RMDF!CY134,RMDF!DF134,RMDF!DM134,RMDF!DT134), RMDF!EA134=ROUND(RMDF!EA134,4))</f>
        <v>1</v>
      </c>
      <c r="DY134" s="317">
        <f>RMDF!DY134</f>
        <v>0</v>
      </c>
      <c r="DZ134" s="318" t="str">
        <f>IF(DY134=0,"",_xlfn.XLOOKUP(DY134,StatePicklist!$1:$1,StatePicklist!$3:$3,"NA",0))</f>
        <v/>
      </c>
      <c r="EA134" s="297" t="str">
        <f ca="1">IF(RMDF!DZ134="", "", IF(ISNUMBER(MATCH(RMDF!DZ134, INDIRECT(DZ134), 0)), "OK", "Invalid"))</f>
        <v/>
      </c>
      <c r="EB134" s="281"/>
      <c r="EC134" s="281"/>
      <c r="ED134" s="281"/>
      <c r="EE134" s="281" t="b">
        <f>AND(RMDF!EH134&gt;=0, RMDF!EH134&lt;=1-SUM(RMDF!Z134,RMDF!AG134,RMDF!AN134,RMDF!AU134,RMDF!BB134,RMDF!BI134,RMDF!BP134,RMDF!BW134,RMDF!CD134,RMDF!CK134,RMDF!CR134,RMDF!CY134,RMDF!DF134,RMDF!DM134,RMDF!DT134,RMDF!EA134), RMDF!EH134=ROUND(RMDF!EH134,4))</f>
        <v>1</v>
      </c>
      <c r="EF134" s="317">
        <f>RMDF!EF134</f>
        <v>0</v>
      </c>
      <c r="EG134" s="318" t="str">
        <f>IF(EF134=0,"",_xlfn.XLOOKUP(EF134,StatePicklist!$1:$1,StatePicklist!$3:$3,"NA",0))</f>
        <v/>
      </c>
      <c r="EH134" s="297" t="str">
        <f ca="1">IF(RMDF!EG134="", "", IF(ISNUMBER(MATCH(RMDF!EG134, INDIRECT(EG134), 0)), "OK", "Invalid"))</f>
        <v/>
      </c>
      <c r="EI134" s="281"/>
      <c r="EJ134" s="281"/>
      <c r="EK134" s="281"/>
      <c r="EL134" s="281" t="b">
        <f>AND(RMDF!EO134&gt;=0, RMDF!EO134&lt;=1-SUM(RMDF!Z134,RMDF!AG134,RMDF!AN134,RMDF!AU134,RMDF!BB134,RMDF!BI134,RMDF!BP134,RMDF!BW134,RMDF!CD134,RMDF!CK134,RMDF!CR134,RMDF!CY134,RMDF!DF134,RMDF!DM134,RMDF!DT134,RMDF!EA134,RMDF!EH134), RMDF!EO134=ROUND(RMDF!EO134,4))</f>
        <v>1</v>
      </c>
      <c r="EM134" s="317">
        <f>RMDF!EM134</f>
        <v>0</v>
      </c>
      <c r="EN134" s="318" t="str">
        <f>IF(EM134=0,"",_xlfn.XLOOKUP(EM134,StatePicklist!$1:$1,StatePicklist!$3:$3,"NA",0))</f>
        <v/>
      </c>
      <c r="EO134" s="297" t="str">
        <f ca="1">IF(RMDF!EN134="", "", IF(ISNUMBER(MATCH(RMDF!EN134, INDIRECT(EN134), 0)), "OK", "Invalid"))</f>
        <v/>
      </c>
      <c r="EP134" s="281"/>
      <c r="EQ134" s="281"/>
      <c r="ER134" s="281"/>
      <c r="ES134" s="281" t="b">
        <f>AND(RMDF!EV134&gt;=0, RMDF!EV134&lt;=1-SUM(RMDF!Z134,RMDF!AG134,RMDF!AN134,RMDF!AU134,RMDF!BB134,RMDF!BI134,RMDF!BP134,RMDF!BW134,RMDF!CD134,RMDF!CK134,RMDF!CR134,RMDF!CY134,RMDF!DF134,RMDF!DM134,RMDF!DT134,RMDF!EA134,RMDF!EH134,RMDF!EO134), RMDF!EV134=ROUND(RMDF!EV134,4))</f>
        <v>1</v>
      </c>
      <c r="ET134" s="317">
        <f>RMDF!ET134</f>
        <v>0</v>
      </c>
      <c r="EU134" s="318" t="str">
        <f>IF(ET134=0,"",_xlfn.XLOOKUP(ET134,StatePicklist!$1:$1,StatePicklist!$3:$3,"NA",0))</f>
        <v/>
      </c>
      <c r="EV134" s="297" t="str">
        <f ca="1">IF(RMDF!EU134="", "", IF(ISNUMBER(MATCH(RMDF!EU134, INDIRECT(EU134), 0)), "OK", "Invalid"))</f>
        <v/>
      </c>
      <c r="EW134" s="281"/>
      <c r="EX134" s="281"/>
      <c r="EY134" s="281"/>
      <c r="EZ134" s="281" t="b">
        <f>AND(RMDF!FC134&gt;=0, RMDF!FC134&lt;=1-SUM(RMDF!Z134,RMDF!AG134,RMDF!AN134,RMDF!AU134,RMDF!BB134,RMDF!BI134,RMDF!BP134,RMDF!BW134,RMDF!CD134,RMDF!CK134,RMDF!CR134,RMDF!CY134,RMDF!DF134,RMDF!DM134,RMDF!DT134,RMDF!EA134,RMDF!EH134,RMDF!EO134,RMDF!EV134), RMDF!FC134=ROUND(RMDF!FC134,4))</f>
        <v>1</v>
      </c>
      <c r="FA134" s="317">
        <f>RMDF!FA134</f>
        <v>0</v>
      </c>
      <c r="FB134" s="318" t="str">
        <f>IF(FA134=0,"",_xlfn.XLOOKUP(FA134,StatePicklist!$1:$1,StatePicklist!$3:$3,"NA",0))</f>
        <v/>
      </c>
      <c r="FC134" s="297" t="str">
        <f ca="1">IF(RMDF!FB134="", "", IF(ISNUMBER(MATCH(RMDF!FB134, INDIRECT(FB134), 0)), "OK", "Invalid"))</f>
        <v/>
      </c>
    </row>
    <row r="135" spans="1:159" s="205" customFormat="1" ht="39.9" customHeight="1" x14ac:dyDescent="0.25">
      <c r="A135" s="206"/>
      <c r="B135" s="196"/>
      <c r="C135" s="197"/>
      <c r="D135" s="198"/>
      <c r="E135" s="199"/>
      <c r="F135" s="200"/>
      <c r="G135" s="201"/>
      <c r="H135" s="292"/>
      <c r="I135" s="305">
        <f>RMDF!I135</f>
        <v>0</v>
      </c>
      <c r="J135" s="305" t="str">
        <f>IF(I135=ProductCode!$B$30,"PDReclPost",IF(OR(I135=ProductCode!$C$30,I135=ProductCode!$E$30,I135=ProductCode!$G$30),"PDPreCon",IF(OR(I135=ProductCode!$D$30,I135=ProductCode!$F$30),"PDNotReclPost","")))</f>
        <v/>
      </c>
      <c r="K135" s="305" t="str">
        <f t="shared" si="12"/>
        <v/>
      </c>
      <c r="L135" s="289"/>
      <c r="M135" s="305" t="str">
        <f t="shared" si="12"/>
        <v/>
      </c>
      <c r="N135" s="289" t="b">
        <f>AND(RMDF!N135&gt;=0, RMDF!N135&lt;=1-RMDF!L135, RMDF!N135=ROUND(RMDF!N135,4))</f>
        <v>1</v>
      </c>
      <c r="O135" s="286" t="str">
        <f>IF(P135="","",IF(I135="","",IF(LEFT(I135,13)="Reclaimed pos",RawMaterialCode!$E$569,RawMaterialCode!$E$568)))</f>
        <v>Reclaimed pre-consumer mixed fibers (RM0578)</v>
      </c>
      <c r="P135" s="295">
        <f t="shared" si="13"/>
        <v>1</v>
      </c>
      <c r="Q135" s="202"/>
      <c r="R135" s="203"/>
      <c r="S135" s="204" t="str">
        <f t="shared" si="14"/>
        <v/>
      </c>
      <c r="T135" s="281"/>
      <c r="U135" s="281"/>
      <c r="V135" s="281"/>
      <c r="W135" s="281"/>
      <c r="X135" s="317">
        <f>RMDF!X135</f>
        <v>0</v>
      </c>
      <c r="Y135" s="318" t="str">
        <f>IF(X135=0,"",_xlfn.XLOOKUP(X135,StatePicklist!$1:$1,StatePicklist!$3:$3,"NA",0))</f>
        <v/>
      </c>
      <c r="Z135" s="297" t="str">
        <f ca="1">IF(RMDF!Y135="", "", IF(ISNUMBER(MATCH(RMDF!Y135, INDIRECT(Y135), 0)), "OK", "Invalid"))</f>
        <v/>
      </c>
      <c r="AA135" s="281"/>
      <c r="AB135" s="281"/>
      <c r="AC135" s="281"/>
      <c r="AD135" s="281" t="b">
        <f>AND(RMDF!AG135&gt;=0, RMDF!AG135&lt;=1-RMDF!Z135, RMDF!AG135=ROUND(RMDF!AG135,4))</f>
        <v>1</v>
      </c>
      <c r="AE135" s="317">
        <f>RMDF!AE135</f>
        <v>0</v>
      </c>
      <c r="AF135" s="318" t="str">
        <f>IF(AE135=0,"",_xlfn.XLOOKUP(AE135,StatePicklist!$1:$1,StatePicklist!$3:$3,"NA",0))</f>
        <v/>
      </c>
      <c r="AG135" s="297" t="str">
        <f ca="1">IF(RMDF!AF135="", "", IF(ISNUMBER(MATCH(RMDF!AF135, INDIRECT(AF135), 0)), "OK", "Invalid"))</f>
        <v/>
      </c>
      <c r="AH135" s="281"/>
      <c r="AI135" s="281"/>
      <c r="AJ135" s="281"/>
      <c r="AK135" s="281" t="b">
        <f>AND(RMDF!AN135&gt;=0, RMDF!AN135&lt;=1-SUM(RMDF!Z135,RMDF!AG135), RMDF!AN135=ROUND(RMDF!AN135,4))</f>
        <v>1</v>
      </c>
      <c r="AL135" s="317">
        <f>RMDF!AL135</f>
        <v>0</v>
      </c>
      <c r="AM135" s="318" t="str">
        <f>IF(AL135=0,"",_xlfn.XLOOKUP(AL135,StatePicklist!$1:$1,StatePicklist!$3:$3,"NA",0))</f>
        <v/>
      </c>
      <c r="AN135" s="297" t="str">
        <f ca="1">IF(RMDF!AM135="", "", IF(ISNUMBER(MATCH(RMDF!AM135, INDIRECT(AM135), 0)), "OK", "Invalid"))</f>
        <v/>
      </c>
      <c r="AO135" s="281"/>
      <c r="AP135" s="281"/>
      <c r="AQ135" s="281"/>
      <c r="AR135" s="281" t="b">
        <f>AND(RMDF!AU135&gt;=0, RMDF!AU135&lt;=1-SUM(RMDF!Z135,RMDF!AG135,RMDF!AN135), RMDF!AU135=ROUND(RMDF!AU135,4))</f>
        <v>1</v>
      </c>
      <c r="AS135" s="317">
        <f>RMDF!AS135</f>
        <v>0</v>
      </c>
      <c r="AT135" s="318" t="str">
        <f>IF(AS135=0,"",_xlfn.XLOOKUP(AS135,StatePicklist!$1:$1,StatePicklist!$3:$3,"NA",0))</f>
        <v/>
      </c>
      <c r="AU135" s="297" t="str">
        <f ca="1">IF(RMDF!AT135="", "", IF(ISNUMBER(MATCH(RMDF!AT135, INDIRECT(AT135), 0)), "OK", "Invalid"))</f>
        <v/>
      </c>
      <c r="AV135" s="281"/>
      <c r="AW135" s="281"/>
      <c r="AX135" s="281"/>
      <c r="AY135" s="281" t="b">
        <f>AND(RMDF!BB135&gt;=0, RMDF!BB135&lt;=1-SUM(RMDF!Z135,RMDF!AG135,RMDF!AN135,RMDF!AU135), RMDF!BB135=ROUND(RMDF!BB135,4))</f>
        <v>1</v>
      </c>
      <c r="AZ135" s="317">
        <f>RMDF!AZ135</f>
        <v>0</v>
      </c>
      <c r="BA135" s="318" t="str">
        <f>IF(AZ135=0,"",_xlfn.XLOOKUP(AZ135,StatePicklist!$1:$1,StatePicklist!$3:$3,"NA",0))</f>
        <v/>
      </c>
      <c r="BB135" s="297" t="str">
        <f ca="1">IF(RMDF!BA135="", "", IF(ISNUMBER(MATCH(RMDF!BA135, INDIRECT(BA135), 0)), "OK", "Invalid"))</f>
        <v/>
      </c>
      <c r="BC135" s="281"/>
      <c r="BD135" s="281"/>
      <c r="BE135" s="281"/>
      <c r="BF135" s="281" t="b">
        <f>AND(RMDF!BI135&gt;=0, RMDF!BI135&lt;=1-SUM(RMDF!Z135,RMDF!AG135,RMDF!AN135,RMDF!AU135,RMDF!BB135), RMDF!BI135=ROUND(RMDF!BI135,4))</f>
        <v>1</v>
      </c>
      <c r="BG135" s="317">
        <f>RMDF!BG135</f>
        <v>0</v>
      </c>
      <c r="BH135" s="318" t="str">
        <f>IF(BG135=0,"",_xlfn.XLOOKUP(BG135,StatePicklist!$1:$1,StatePicklist!$3:$3,"NA",0))</f>
        <v/>
      </c>
      <c r="BI135" s="297" t="str">
        <f ca="1">IF(RMDF!BH135="", "", IF(ISNUMBER(MATCH(RMDF!BH135, INDIRECT(BH135), 0)), "OK", "Invalid"))</f>
        <v/>
      </c>
      <c r="BJ135" s="281"/>
      <c r="BK135" s="281"/>
      <c r="BL135" s="281"/>
      <c r="BM135" s="281" t="b">
        <f>AND(RMDF!BP135&gt;=0, RMDF!BP135&lt;=1-SUM(RMDF!Z135,RMDF!AG135,RMDF!AN135,RMDF!AU135,RMDF!BB135,RMDF!BI135), RMDF!BP135=ROUND(RMDF!BP135,4))</f>
        <v>1</v>
      </c>
      <c r="BN135" s="317">
        <f>RMDF!BN135</f>
        <v>0</v>
      </c>
      <c r="BO135" s="318" t="str">
        <f>IF(BN135=0,"",_xlfn.XLOOKUP(BN135,StatePicklist!$1:$1,StatePicklist!$3:$3,"NA",0))</f>
        <v/>
      </c>
      <c r="BP135" s="297" t="str">
        <f ca="1">IF(RMDF!BO135="", "", IF(ISNUMBER(MATCH(RMDF!BO135, INDIRECT(BO135), 0)), "OK", "Invalid"))</f>
        <v/>
      </c>
      <c r="BQ135" s="281"/>
      <c r="BR135" s="281"/>
      <c r="BS135" s="281"/>
      <c r="BT135" s="281" t="b">
        <f>AND(RMDF!BW135&gt;=0, RMDF!BW135&lt;=1-SUM(RMDF!Z135,RMDF!AG135,RMDF!AN135,RMDF!AU135,RMDF!BB135,RMDF!BI135,RMDF!BP135), RMDF!BW135=ROUND(RMDF!BW135,4))</f>
        <v>1</v>
      </c>
      <c r="BU135" s="317">
        <f>RMDF!BU135</f>
        <v>0</v>
      </c>
      <c r="BV135" s="318" t="str">
        <f>IF(BU135=0,"",_xlfn.XLOOKUP(BU135,StatePicklist!$1:$1,StatePicklist!$3:$3,"NA",0))</f>
        <v/>
      </c>
      <c r="BW135" s="297" t="str">
        <f ca="1">IF(RMDF!BV135="", "", IF(ISNUMBER(MATCH(RMDF!BV135, INDIRECT(BV135), 0)), "OK", "Invalid"))</f>
        <v/>
      </c>
      <c r="BX135" s="281"/>
      <c r="BY135" s="281"/>
      <c r="BZ135" s="281"/>
      <c r="CA135" s="281" t="b">
        <f>AND(RMDF!CD135&gt;=0, RMDF!CD135&lt;=1-SUM(RMDF!Z135,RMDF!AG135,RMDF!AN135,RMDF!AU135,RMDF!BB135,RMDF!BI135,RMDF!BP135,RMDF!BW135), RMDF!CD135=ROUND(RMDF!CD135,4))</f>
        <v>1</v>
      </c>
      <c r="CB135" s="317">
        <f>RMDF!CB135</f>
        <v>0</v>
      </c>
      <c r="CC135" s="318" t="str">
        <f>IF(CB135=0,"",_xlfn.XLOOKUP(CB135,StatePicklist!$1:$1,StatePicklist!$3:$3,"NA",0))</f>
        <v/>
      </c>
      <c r="CD135" s="297" t="str">
        <f ca="1">IF(RMDF!CC135="", "", IF(ISNUMBER(MATCH(RMDF!CC135, INDIRECT(CC135), 0)), "OK", "Invalid"))</f>
        <v/>
      </c>
      <c r="CE135" s="281"/>
      <c r="CF135" s="281"/>
      <c r="CG135" s="281"/>
      <c r="CH135" s="281" t="b">
        <f>AND(RMDF!CK135&gt;=0, RMDF!CK135&lt;=1-SUM(RMDF!Z135,RMDF!AG135,RMDF!AN135,RMDF!AU135,RMDF!BB135,RMDF!BI135,RMDF!BP135,RMDF!BW135,RMDF!CD135), RMDF!CK135=ROUND(RMDF!CK135,4))</f>
        <v>1</v>
      </c>
      <c r="CI135" s="317">
        <f>RMDF!CI135</f>
        <v>0</v>
      </c>
      <c r="CJ135" s="318" t="str">
        <f>IF(CI135=0,"",_xlfn.XLOOKUP(CI135,StatePicklist!$1:$1,StatePicklist!$3:$3,"NA",0))</f>
        <v/>
      </c>
      <c r="CK135" s="297" t="str">
        <f ca="1">IF(RMDF!CJ135="", "", IF(ISNUMBER(MATCH(RMDF!CJ135, INDIRECT(CJ135), 0)), "OK", "Invalid"))</f>
        <v/>
      </c>
      <c r="CL135" s="281"/>
      <c r="CM135" s="281"/>
      <c r="CN135" s="281"/>
      <c r="CO135" s="281" t="b">
        <f>AND(RMDF!CR135&gt;=0, RMDF!CR135&lt;=1-SUM(RMDF!Z135,RMDF!AG135,RMDF!AN135,RMDF!AU135,RMDF!BB135,RMDF!BI135,RMDF!BP135,RMDF!BW135,RMDF!CD135,RMDF!CK135), RMDF!CR135=ROUND(RMDF!CR135,4))</f>
        <v>1</v>
      </c>
      <c r="CP135" s="317">
        <f>RMDF!CP135</f>
        <v>0</v>
      </c>
      <c r="CQ135" s="318" t="str">
        <f>IF(CP135=0,"",_xlfn.XLOOKUP(CP135,StatePicklist!$1:$1,StatePicklist!$3:$3,"NA",0))</f>
        <v/>
      </c>
      <c r="CR135" s="297" t="str">
        <f ca="1">IF(RMDF!CQ135="", "", IF(ISNUMBER(MATCH(RMDF!CQ135, INDIRECT(CQ135), 0)), "OK", "Invalid"))</f>
        <v/>
      </c>
      <c r="CS135" s="281"/>
      <c r="CT135" s="281"/>
      <c r="CU135" s="281"/>
      <c r="CV135" s="281" t="b">
        <f>AND(RMDF!CY135&gt;=0, RMDF!CY135&lt;=1-SUM(RMDF!Z135,RMDF!AG135,RMDF!AN135,RMDF!AU135,RMDF!BB135,RMDF!BI135,RMDF!BP135,RMDF!BW135,RMDF!CD135,RMDF!CK135,RMDF!CR135), RMDF!CY135=ROUND(RMDF!CY135,4))</f>
        <v>1</v>
      </c>
      <c r="CW135" s="317">
        <f>RMDF!CW135</f>
        <v>0</v>
      </c>
      <c r="CX135" s="318" t="str">
        <f>IF(CW135=0,"",_xlfn.XLOOKUP(CW135,StatePicklist!$1:$1,StatePicklist!$3:$3,"NA",0))</f>
        <v/>
      </c>
      <c r="CY135" s="297" t="str">
        <f ca="1">IF(RMDF!CX135="", "", IF(ISNUMBER(MATCH(RMDF!CX135, INDIRECT(CX135), 0)), "OK", "Invalid"))</f>
        <v/>
      </c>
      <c r="CZ135" s="281"/>
      <c r="DA135" s="281"/>
      <c r="DB135" s="281"/>
      <c r="DC135" s="281" t="b">
        <f>AND(RMDF!DF135&gt;=0, RMDF!DF135&lt;=1-SUM(RMDF!Z135,RMDF!AG135,RMDF!AN135,RMDF!AU135,RMDF!BB135,RMDF!BI135,RMDF!BP135,RMDF!BW135,RMDF!CD135,RMDF!CK135,RMDF!CR135,RMDF!CY135), RMDF!DF135=ROUND(RMDF!DF135,4))</f>
        <v>1</v>
      </c>
      <c r="DD135" s="317">
        <f>RMDF!DD135</f>
        <v>0</v>
      </c>
      <c r="DE135" s="318" t="str">
        <f>IF(DD135=0,"",_xlfn.XLOOKUP(DD135,StatePicklist!$1:$1,StatePicklist!$3:$3,"NA",0))</f>
        <v/>
      </c>
      <c r="DF135" s="297" t="str">
        <f ca="1">IF(RMDF!DE135="", "", IF(ISNUMBER(MATCH(RMDF!DE135, INDIRECT(DE135), 0)), "OK", "Invalid"))</f>
        <v/>
      </c>
      <c r="DG135" s="281"/>
      <c r="DH135" s="281"/>
      <c r="DI135" s="281"/>
      <c r="DJ135" s="281" t="b">
        <f>AND(RMDF!DM135&gt;=0, RMDF!DM135&lt;=1-SUM(RMDF!Z135,RMDF!AG135,RMDF!AN135,RMDF!AU135,RMDF!BB135,RMDF!BI135,RMDF!BP135,RMDF!BW135,RMDF!CD135,RMDF!CK135,RMDF!CR135,RMDF!CY135,RMDF!DF135), RMDF!DM135=ROUND(RMDF!DM135,4))</f>
        <v>1</v>
      </c>
      <c r="DK135" s="317">
        <f>RMDF!DK135</f>
        <v>0</v>
      </c>
      <c r="DL135" s="318" t="str">
        <f>IF(DK135=0,"",_xlfn.XLOOKUP(DK135,StatePicklist!$1:$1,StatePicklist!$3:$3,"NA",0))</f>
        <v/>
      </c>
      <c r="DM135" s="297" t="str">
        <f ca="1">IF(RMDF!DL135="", "", IF(ISNUMBER(MATCH(RMDF!DL135, INDIRECT(DL135), 0)), "OK", "Invalid"))</f>
        <v/>
      </c>
      <c r="DN135" s="281"/>
      <c r="DO135" s="281"/>
      <c r="DP135" s="281"/>
      <c r="DQ135" s="281" t="b">
        <f>AND(RMDF!DT135&gt;=0, RMDF!DT135&lt;=1-SUM(RMDF!Z135,RMDF!AG135,RMDF!AN135,RMDF!AU135,RMDF!BB135,RMDF!BI135,RMDF!BP135,RMDF!BW135,RMDF!CD135,RMDF!CK135,RMDF!CR135,RMDF!CY135,RMDF!DF135,RMDF!DM135), RMDF!DT135=ROUND(RMDF!DT135,4))</f>
        <v>1</v>
      </c>
      <c r="DR135" s="317">
        <f>RMDF!DR135</f>
        <v>0</v>
      </c>
      <c r="DS135" s="318" t="str">
        <f>IF(DR135=0,"",_xlfn.XLOOKUP(DR135,StatePicklist!$1:$1,StatePicklist!$3:$3,"NA",0))</f>
        <v/>
      </c>
      <c r="DT135" s="297" t="str">
        <f ca="1">IF(RMDF!DS135="", "", IF(ISNUMBER(MATCH(RMDF!DS135, INDIRECT(DS135), 0)), "OK", "Invalid"))</f>
        <v/>
      </c>
      <c r="DU135" s="281"/>
      <c r="DV135" s="281"/>
      <c r="DW135" s="281"/>
      <c r="DX135" s="281" t="b">
        <f>AND(RMDF!EA135&gt;=0, RMDF!EA135&lt;=1-SUM(RMDF!Z135,RMDF!AG135,RMDF!AN135,RMDF!AU135,RMDF!BB135,RMDF!BI135,RMDF!BP135,RMDF!BW135,RMDF!CD135,RMDF!CK135,RMDF!CR135,RMDF!CY135,RMDF!DF135,RMDF!DM135,RMDF!DT135), RMDF!EA135=ROUND(RMDF!EA135,4))</f>
        <v>1</v>
      </c>
      <c r="DY135" s="317">
        <f>RMDF!DY135</f>
        <v>0</v>
      </c>
      <c r="DZ135" s="318" t="str">
        <f>IF(DY135=0,"",_xlfn.XLOOKUP(DY135,StatePicklist!$1:$1,StatePicklist!$3:$3,"NA",0))</f>
        <v/>
      </c>
      <c r="EA135" s="297" t="str">
        <f ca="1">IF(RMDF!DZ135="", "", IF(ISNUMBER(MATCH(RMDF!DZ135, INDIRECT(DZ135), 0)), "OK", "Invalid"))</f>
        <v/>
      </c>
      <c r="EB135" s="281"/>
      <c r="EC135" s="281"/>
      <c r="ED135" s="281"/>
      <c r="EE135" s="281" t="b">
        <f>AND(RMDF!EH135&gt;=0, RMDF!EH135&lt;=1-SUM(RMDF!Z135,RMDF!AG135,RMDF!AN135,RMDF!AU135,RMDF!BB135,RMDF!BI135,RMDF!BP135,RMDF!BW135,RMDF!CD135,RMDF!CK135,RMDF!CR135,RMDF!CY135,RMDF!DF135,RMDF!DM135,RMDF!DT135,RMDF!EA135), RMDF!EH135=ROUND(RMDF!EH135,4))</f>
        <v>1</v>
      </c>
      <c r="EF135" s="317">
        <f>RMDF!EF135</f>
        <v>0</v>
      </c>
      <c r="EG135" s="318" t="str">
        <f>IF(EF135=0,"",_xlfn.XLOOKUP(EF135,StatePicklist!$1:$1,StatePicklist!$3:$3,"NA",0))</f>
        <v/>
      </c>
      <c r="EH135" s="297" t="str">
        <f ca="1">IF(RMDF!EG135="", "", IF(ISNUMBER(MATCH(RMDF!EG135, INDIRECT(EG135), 0)), "OK", "Invalid"))</f>
        <v/>
      </c>
      <c r="EI135" s="281"/>
      <c r="EJ135" s="281"/>
      <c r="EK135" s="281"/>
      <c r="EL135" s="281" t="b">
        <f>AND(RMDF!EO135&gt;=0, RMDF!EO135&lt;=1-SUM(RMDF!Z135,RMDF!AG135,RMDF!AN135,RMDF!AU135,RMDF!BB135,RMDF!BI135,RMDF!BP135,RMDF!BW135,RMDF!CD135,RMDF!CK135,RMDF!CR135,RMDF!CY135,RMDF!DF135,RMDF!DM135,RMDF!DT135,RMDF!EA135,RMDF!EH135), RMDF!EO135=ROUND(RMDF!EO135,4))</f>
        <v>1</v>
      </c>
      <c r="EM135" s="317">
        <f>RMDF!EM135</f>
        <v>0</v>
      </c>
      <c r="EN135" s="318" t="str">
        <f>IF(EM135=0,"",_xlfn.XLOOKUP(EM135,StatePicklist!$1:$1,StatePicklist!$3:$3,"NA",0))</f>
        <v/>
      </c>
      <c r="EO135" s="297" t="str">
        <f ca="1">IF(RMDF!EN135="", "", IF(ISNUMBER(MATCH(RMDF!EN135, INDIRECT(EN135), 0)), "OK", "Invalid"))</f>
        <v/>
      </c>
      <c r="EP135" s="281"/>
      <c r="EQ135" s="281"/>
      <c r="ER135" s="281"/>
      <c r="ES135" s="281" t="b">
        <f>AND(RMDF!EV135&gt;=0, RMDF!EV135&lt;=1-SUM(RMDF!Z135,RMDF!AG135,RMDF!AN135,RMDF!AU135,RMDF!BB135,RMDF!BI135,RMDF!BP135,RMDF!BW135,RMDF!CD135,RMDF!CK135,RMDF!CR135,RMDF!CY135,RMDF!DF135,RMDF!DM135,RMDF!DT135,RMDF!EA135,RMDF!EH135,RMDF!EO135), RMDF!EV135=ROUND(RMDF!EV135,4))</f>
        <v>1</v>
      </c>
      <c r="ET135" s="317">
        <f>RMDF!ET135</f>
        <v>0</v>
      </c>
      <c r="EU135" s="318" t="str">
        <f>IF(ET135=0,"",_xlfn.XLOOKUP(ET135,StatePicklist!$1:$1,StatePicklist!$3:$3,"NA",0))</f>
        <v/>
      </c>
      <c r="EV135" s="297" t="str">
        <f ca="1">IF(RMDF!EU135="", "", IF(ISNUMBER(MATCH(RMDF!EU135, INDIRECT(EU135), 0)), "OK", "Invalid"))</f>
        <v/>
      </c>
      <c r="EW135" s="281"/>
      <c r="EX135" s="281"/>
      <c r="EY135" s="281"/>
      <c r="EZ135" s="281" t="b">
        <f>AND(RMDF!FC135&gt;=0, RMDF!FC135&lt;=1-SUM(RMDF!Z135,RMDF!AG135,RMDF!AN135,RMDF!AU135,RMDF!BB135,RMDF!BI135,RMDF!BP135,RMDF!BW135,RMDF!CD135,RMDF!CK135,RMDF!CR135,RMDF!CY135,RMDF!DF135,RMDF!DM135,RMDF!DT135,RMDF!EA135,RMDF!EH135,RMDF!EO135,RMDF!EV135), RMDF!FC135=ROUND(RMDF!FC135,4))</f>
        <v>1</v>
      </c>
      <c r="FA135" s="317">
        <f>RMDF!FA135</f>
        <v>0</v>
      </c>
      <c r="FB135" s="318" t="str">
        <f>IF(FA135=0,"",_xlfn.XLOOKUP(FA135,StatePicklist!$1:$1,StatePicklist!$3:$3,"NA",0))</f>
        <v/>
      </c>
      <c r="FC135" s="297" t="str">
        <f ca="1">IF(RMDF!FB135="", "", IF(ISNUMBER(MATCH(RMDF!FB135, INDIRECT(FB135), 0)), "OK", "Invalid"))</f>
        <v/>
      </c>
    </row>
    <row r="136" spans="1:159" s="205" customFormat="1" ht="39.9" customHeight="1" x14ac:dyDescent="0.25">
      <c r="A136" s="206"/>
      <c r="B136" s="196"/>
      <c r="C136" s="197"/>
      <c r="D136" s="198"/>
      <c r="E136" s="199"/>
      <c r="F136" s="200"/>
      <c r="G136" s="201"/>
      <c r="H136" s="292"/>
      <c r="I136" s="305">
        <f>RMDF!I136</f>
        <v>0</v>
      </c>
      <c r="J136" s="305" t="str">
        <f>IF(I136=ProductCode!$B$30,"PDReclPost",IF(OR(I136=ProductCode!$C$30,I136=ProductCode!$E$30,I136=ProductCode!$G$30),"PDPreCon",IF(OR(I136=ProductCode!$D$30,I136=ProductCode!$F$30),"PDNotReclPost","")))</f>
        <v/>
      </c>
      <c r="K136" s="305" t="str">
        <f t="shared" si="12"/>
        <v/>
      </c>
      <c r="L136" s="289"/>
      <c r="M136" s="305" t="str">
        <f t="shared" si="12"/>
        <v/>
      </c>
      <c r="N136" s="289" t="b">
        <f>AND(RMDF!N136&gt;=0, RMDF!N136&lt;=1-RMDF!L136, RMDF!N136=ROUND(RMDF!N136,4))</f>
        <v>1</v>
      </c>
      <c r="O136" s="286" t="str">
        <f>IF(P136="","",IF(I136="","",IF(LEFT(I136,13)="Reclaimed pos",RawMaterialCode!$E$569,RawMaterialCode!$E$568)))</f>
        <v>Reclaimed pre-consumer mixed fibers (RM0578)</v>
      </c>
      <c r="P136" s="295">
        <f t="shared" si="13"/>
        <v>1</v>
      </c>
      <c r="Q136" s="202"/>
      <c r="R136" s="203"/>
      <c r="S136" s="204" t="str">
        <f t="shared" si="14"/>
        <v/>
      </c>
      <c r="T136" s="281"/>
      <c r="U136" s="281"/>
      <c r="V136" s="281"/>
      <c r="W136" s="281"/>
      <c r="X136" s="317">
        <f>RMDF!X136</f>
        <v>0</v>
      </c>
      <c r="Y136" s="318" t="str">
        <f>IF(X136=0,"",_xlfn.XLOOKUP(X136,StatePicklist!$1:$1,StatePicklist!$3:$3,"NA",0))</f>
        <v/>
      </c>
      <c r="Z136" s="297" t="str">
        <f ca="1">IF(RMDF!Y136="", "", IF(ISNUMBER(MATCH(RMDF!Y136, INDIRECT(Y136), 0)), "OK", "Invalid"))</f>
        <v/>
      </c>
      <c r="AA136" s="281"/>
      <c r="AB136" s="281"/>
      <c r="AC136" s="281"/>
      <c r="AD136" s="281" t="b">
        <f>AND(RMDF!AG136&gt;=0, RMDF!AG136&lt;=1-RMDF!Z136, RMDF!AG136=ROUND(RMDF!AG136,4))</f>
        <v>1</v>
      </c>
      <c r="AE136" s="317">
        <f>RMDF!AE136</f>
        <v>0</v>
      </c>
      <c r="AF136" s="318" t="str">
        <f>IF(AE136=0,"",_xlfn.XLOOKUP(AE136,StatePicklist!$1:$1,StatePicklist!$3:$3,"NA",0))</f>
        <v/>
      </c>
      <c r="AG136" s="297" t="str">
        <f ca="1">IF(RMDF!AF136="", "", IF(ISNUMBER(MATCH(RMDF!AF136, INDIRECT(AF136), 0)), "OK", "Invalid"))</f>
        <v/>
      </c>
      <c r="AH136" s="281"/>
      <c r="AI136" s="281"/>
      <c r="AJ136" s="281"/>
      <c r="AK136" s="281" t="b">
        <f>AND(RMDF!AN136&gt;=0, RMDF!AN136&lt;=1-SUM(RMDF!Z136,RMDF!AG136), RMDF!AN136=ROUND(RMDF!AN136,4))</f>
        <v>1</v>
      </c>
      <c r="AL136" s="317">
        <f>RMDF!AL136</f>
        <v>0</v>
      </c>
      <c r="AM136" s="318" t="str">
        <f>IF(AL136=0,"",_xlfn.XLOOKUP(AL136,StatePicklist!$1:$1,StatePicklist!$3:$3,"NA",0))</f>
        <v/>
      </c>
      <c r="AN136" s="297" t="str">
        <f ca="1">IF(RMDF!AM136="", "", IF(ISNUMBER(MATCH(RMDF!AM136, INDIRECT(AM136), 0)), "OK", "Invalid"))</f>
        <v/>
      </c>
      <c r="AO136" s="281"/>
      <c r="AP136" s="281"/>
      <c r="AQ136" s="281"/>
      <c r="AR136" s="281" t="b">
        <f>AND(RMDF!AU136&gt;=0, RMDF!AU136&lt;=1-SUM(RMDF!Z136,RMDF!AG136,RMDF!AN136), RMDF!AU136=ROUND(RMDF!AU136,4))</f>
        <v>1</v>
      </c>
      <c r="AS136" s="317">
        <f>RMDF!AS136</f>
        <v>0</v>
      </c>
      <c r="AT136" s="318" t="str">
        <f>IF(AS136=0,"",_xlfn.XLOOKUP(AS136,StatePicklist!$1:$1,StatePicklist!$3:$3,"NA",0))</f>
        <v/>
      </c>
      <c r="AU136" s="297" t="str">
        <f ca="1">IF(RMDF!AT136="", "", IF(ISNUMBER(MATCH(RMDF!AT136, INDIRECT(AT136), 0)), "OK", "Invalid"))</f>
        <v/>
      </c>
      <c r="AV136" s="281"/>
      <c r="AW136" s="281"/>
      <c r="AX136" s="281"/>
      <c r="AY136" s="281" t="b">
        <f>AND(RMDF!BB136&gt;=0, RMDF!BB136&lt;=1-SUM(RMDF!Z136,RMDF!AG136,RMDF!AN136,RMDF!AU136), RMDF!BB136=ROUND(RMDF!BB136,4))</f>
        <v>1</v>
      </c>
      <c r="AZ136" s="317">
        <f>RMDF!AZ136</f>
        <v>0</v>
      </c>
      <c r="BA136" s="318" t="str">
        <f>IF(AZ136=0,"",_xlfn.XLOOKUP(AZ136,StatePicklist!$1:$1,StatePicklist!$3:$3,"NA",0))</f>
        <v/>
      </c>
      <c r="BB136" s="297" t="str">
        <f ca="1">IF(RMDF!BA136="", "", IF(ISNUMBER(MATCH(RMDF!BA136, INDIRECT(BA136), 0)), "OK", "Invalid"))</f>
        <v/>
      </c>
      <c r="BC136" s="281"/>
      <c r="BD136" s="281"/>
      <c r="BE136" s="281"/>
      <c r="BF136" s="281" t="b">
        <f>AND(RMDF!BI136&gt;=0, RMDF!BI136&lt;=1-SUM(RMDF!Z136,RMDF!AG136,RMDF!AN136,RMDF!AU136,RMDF!BB136), RMDF!BI136=ROUND(RMDF!BI136,4))</f>
        <v>1</v>
      </c>
      <c r="BG136" s="317">
        <f>RMDF!BG136</f>
        <v>0</v>
      </c>
      <c r="BH136" s="318" t="str">
        <f>IF(BG136=0,"",_xlfn.XLOOKUP(BG136,StatePicklist!$1:$1,StatePicklist!$3:$3,"NA",0))</f>
        <v/>
      </c>
      <c r="BI136" s="297" t="str">
        <f ca="1">IF(RMDF!BH136="", "", IF(ISNUMBER(MATCH(RMDF!BH136, INDIRECT(BH136), 0)), "OK", "Invalid"))</f>
        <v/>
      </c>
      <c r="BJ136" s="281"/>
      <c r="BK136" s="281"/>
      <c r="BL136" s="281"/>
      <c r="BM136" s="281" t="b">
        <f>AND(RMDF!BP136&gt;=0, RMDF!BP136&lt;=1-SUM(RMDF!Z136,RMDF!AG136,RMDF!AN136,RMDF!AU136,RMDF!BB136,RMDF!BI136), RMDF!BP136=ROUND(RMDF!BP136,4))</f>
        <v>1</v>
      </c>
      <c r="BN136" s="317">
        <f>RMDF!BN136</f>
        <v>0</v>
      </c>
      <c r="BO136" s="318" t="str">
        <f>IF(BN136=0,"",_xlfn.XLOOKUP(BN136,StatePicklist!$1:$1,StatePicklist!$3:$3,"NA",0))</f>
        <v/>
      </c>
      <c r="BP136" s="297" t="str">
        <f ca="1">IF(RMDF!BO136="", "", IF(ISNUMBER(MATCH(RMDF!BO136, INDIRECT(BO136), 0)), "OK", "Invalid"))</f>
        <v/>
      </c>
      <c r="BQ136" s="281"/>
      <c r="BR136" s="281"/>
      <c r="BS136" s="281"/>
      <c r="BT136" s="281" t="b">
        <f>AND(RMDF!BW136&gt;=0, RMDF!BW136&lt;=1-SUM(RMDF!Z136,RMDF!AG136,RMDF!AN136,RMDF!AU136,RMDF!BB136,RMDF!BI136,RMDF!BP136), RMDF!BW136=ROUND(RMDF!BW136,4))</f>
        <v>1</v>
      </c>
      <c r="BU136" s="317">
        <f>RMDF!BU136</f>
        <v>0</v>
      </c>
      <c r="BV136" s="318" t="str">
        <f>IF(BU136=0,"",_xlfn.XLOOKUP(BU136,StatePicklist!$1:$1,StatePicklist!$3:$3,"NA",0))</f>
        <v/>
      </c>
      <c r="BW136" s="297" t="str">
        <f ca="1">IF(RMDF!BV136="", "", IF(ISNUMBER(MATCH(RMDF!BV136, INDIRECT(BV136), 0)), "OK", "Invalid"))</f>
        <v/>
      </c>
      <c r="BX136" s="281"/>
      <c r="BY136" s="281"/>
      <c r="BZ136" s="281"/>
      <c r="CA136" s="281" t="b">
        <f>AND(RMDF!CD136&gt;=0, RMDF!CD136&lt;=1-SUM(RMDF!Z136,RMDF!AG136,RMDF!AN136,RMDF!AU136,RMDF!BB136,RMDF!BI136,RMDF!BP136,RMDF!BW136), RMDF!CD136=ROUND(RMDF!CD136,4))</f>
        <v>1</v>
      </c>
      <c r="CB136" s="317">
        <f>RMDF!CB136</f>
        <v>0</v>
      </c>
      <c r="CC136" s="318" t="str">
        <f>IF(CB136=0,"",_xlfn.XLOOKUP(CB136,StatePicklist!$1:$1,StatePicklist!$3:$3,"NA",0))</f>
        <v/>
      </c>
      <c r="CD136" s="297" t="str">
        <f ca="1">IF(RMDF!CC136="", "", IF(ISNUMBER(MATCH(RMDF!CC136, INDIRECT(CC136), 0)), "OK", "Invalid"))</f>
        <v/>
      </c>
      <c r="CE136" s="281"/>
      <c r="CF136" s="281"/>
      <c r="CG136" s="281"/>
      <c r="CH136" s="281" t="b">
        <f>AND(RMDF!CK136&gt;=0, RMDF!CK136&lt;=1-SUM(RMDF!Z136,RMDF!AG136,RMDF!AN136,RMDF!AU136,RMDF!BB136,RMDF!BI136,RMDF!BP136,RMDF!BW136,RMDF!CD136), RMDF!CK136=ROUND(RMDF!CK136,4))</f>
        <v>1</v>
      </c>
      <c r="CI136" s="317">
        <f>RMDF!CI136</f>
        <v>0</v>
      </c>
      <c r="CJ136" s="318" t="str">
        <f>IF(CI136=0,"",_xlfn.XLOOKUP(CI136,StatePicklist!$1:$1,StatePicklist!$3:$3,"NA",0))</f>
        <v/>
      </c>
      <c r="CK136" s="297" t="str">
        <f ca="1">IF(RMDF!CJ136="", "", IF(ISNUMBER(MATCH(RMDF!CJ136, INDIRECT(CJ136), 0)), "OK", "Invalid"))</f>
        <v/>
      </c>
      <c r="CL136" s="281"/>
      <c r="CM136" s="281"/>
      <c r="CN136" s="281"/>
      <c r="CO136" s="281" t="b">
        <f>AND(RMDF!CR136&gt;=0, RMDF!CR136&lt;=1-SUM(RMDF!Z136,RMDF!AG136,RMDF!AN136,RMDF!AU136,RMDF!BB136,RMDF!BI136,RMDF!BP136,RMDF!BW136,RMDF!CD136,RMDF!CK136), RMDF!CR136=ROUND(RMDF!CR136,4))</f>
        <v>1</v>
      </c>
      <c r="CP136" s="317">
        <f>RMDF!CP136</f>
        <v>0</v>
      </c>
      <c r="CQ136" s="318" t="str">
        <f>IF(CP136=0,"",_xlfn.XLOOKUP(CP136,StatePicklist!$1:$1,StatePicklist!$3:$3,"NA",0))</f>
        <v/>
      </c>
      <c r="CR136" s="297" t="str">
        <f ca="1">IF(RMDF!CQ136="", "", IF(ISNUMBER(MATCH(RMDF!CQ136, INDIRECT(CQ136), 0)), "OK", "Invalid"))</f>
        <v/>
      </c>
      <c r="CS136" s="281"/>
      <c r="CT136" s="281"/>
      <c r="CU136" s="281"/>
      <c r="CV136" s="281" t="b">
        <f>AND(RMDF!CY136&gt;=0, RMDF!CY136&lt;=1-SUM(RMDF!Z136,RMDF!AG136,RMDF!AN136,RMDF!AU136,RMDF!BB136,RMDF!BI136,RMDF!BP136,RMDF!BW136,RMDF!CD136,RMDF!CK136,RMDF!CR136), RMDF!CY136=ROUND(RMDF!CY136,4))</f>
        <v>1</v>
      </c>
      <c r="CW136" s="317">
        <f>RMDF!CW136</f>
        <v>0</v>
      </c>
      <c r="CX136" s="318" t="str">
        <f>IF(CW136=0,"",_xlfn.XLOOKUP(CW136,StatePicklist!$1:$1,StatePicklist!$3:$3,"NA",0))</f>
        <v/>
      </c>
      <c r="CY136" s="297" t="str">
        <f ca="1">IF(RMDF!CX136="", "", IF(ISNUMBER(MATCH(RMDF!CX136, INDIRECT(CX136), 0)), "OK", "Invalid"))</f>
        <v/>
      </c>
      <c r="CZ136" s="281"/>
      <c r="DA136" s="281"/>
      <c r="DB136" s="281"/>
      <c r="DC136" s="281" t="b">
        <f>AND(RMDF!DF136&gt;=0, RMDF!DF136&lt;=1-SUM(RMDF!Z136,RMDF!AG136,RMDF!AN136,RMDF!AU136,RMDF!BB136,RMDF!BI136,RMDF!BP136,RMDF!BW136,RMDF!CD136,RMDF!CK136,RMDF!CR136,RMDF!CY136), RMDF!DF136=ROUND(RMDF!DF136,4))</f>
        <v>1</v>
      </c>
      <c r="DD136" s="317">
        <f>RMDF!DD136</f>
        <v>0</v>
      </c>
      <c r="DE136" s="318" t="str">
        <f>IF(DD136=0,"",_xlfn.XLOOKUP(DD136,StatePicklist!$1:$1,StatePicklist!$3:$3,"NA",0))</f>
        <v/>
      </c>
      <c r="DF136" s="297" t="str">
        <f ca="1">IF(RMDF!DE136="", "", IF(ISNUMBER(MATCH(RMDF!DE136, INDIRECT(DE136), 0)), "OK", "Invalid"))</f>
        <v/>
      </c>
      <c r="DG136" s="281"/>
      <c r="DH136" s="281"/>
      <c r="DI136" s="281"/>
      <c r="DJ136" s="281" t="b">
        <f>AND(RMDF!DM136&gt;=0, RMDF!DM136&lt;=1-SUM(RMDF!Z136,RMDF!AG136,RMDF!AN136,RMDF!AU136,RMDF!BB136,RMDF!BI136,RMDF!BP136,RMDF!BW136,RMDF!CD136,RMDF!CK136,RMDF!CR136,RMDF!CY136,RMDF!DF136), RMDF!DM136=ROUND(RMDF!DM136,4))</f>
        <v>1</v>
      </c>
      <c r="DK136" s="317">
        <f>RMDF!DK136</f>
        <v>0</v>
      </c>
      <c r="DL136" s="318" t="str">
        <f>IF(DK136=0,"",_xlfn.XLOOKUP(DK136,StatePicklist!$1:$1,StatePicklist!$3:$3,"NA",0))</f>
        <v/>
      </c>
      <c r="DM136" s="297" t="str">
        <f ca="1">IF(RMDF!DL136="", "", IF(ISNUMBER(MATCH(RMDF!DL136, INDIRECT(DL136), 0)), "OK", "Invalid"))</f>
        <v/>
      </c>
      <c r="DN136" s="281"/>
      <c r="DO136" s="281"/>
      <c r="DP136" s="281"/>
      <c r="DQ136" s="281" t="b">
        <f>AND(RMDF!DT136&gt;=0, RMDF!DT136&lt;=1-SUM(RMDF!Z136,RMDF!AG136,RMDF!AN136,RMDF!AU136,RMDF!BB136,RMDF!BI136,RMDF!BP136,RMDF!BW136,RMDF!CD136,RMDF!CK136,RMDF!CR136,RMDF!CY136,RMDF!DF136,RMDF!DM136), RMDF!DT136=ROUND(RMDF!DT136,4))</f>
        <v>1</v>
      </c>
      <c r="DR136" s="317">
        <f>RMDF!DR136</f>
        <v>0</v>
      </c>
      <c r="DS136" s="318" t="str">
        <f>IF(DR136=0,"",_xlfn.XLOOKUP(DR136,StatePicklist!$1:$1,StatePicklist!$3:$3,"NA",0))</f>
        <v/>
      </c>
      <c r="DT136" s="297" t="str">
        <f ca="1">IF(RMDF!DS136="", "", IF(ISNUMBER(MATCH(RMDF!DS136, INDIRECT(DS136), 0)), "OK", "Invalid"))</f>
        <v/>
      </c>
      <c r="DU136" s="281"/>
      <c r="DV136" s="281"/>
      <c r="DW136" s="281"/>
      <c r="DX136" s="281" t="b">
        <f>AND(RMDF!EA136&gt;=0, RMDF!EA136&lt;=1-SUM(RMDF!Z136,RMDF!AG136,RMDF!AN136,RMDF!AU136,RMDF!BB136,RMDF!BI136,RMDF!BP136,RMDF!BW136,RMDF!CD136,RMDF!CK136,RMDF!CR136,RMDF!CY136,RMDF!DF136,RMDF!DM136,RMDF!DT136), RMDF!EA136=ROUND(RMDF!EA136,4))</f>
        <v>1</v>
      </c>
      <c r="DY136" s="317">
        <f>RMDF!DY136</f>
        <v>0</v>
      </c>
      <c r="DZ136" s="318" t="str">
        <f>IF(DY136=0,"",_xlfn.XLOOKUP(DY136,StatePicklist!$1:$1,StatePicklist!$3:$3,"NA",0))</f>
        <v/>
      </c>
      <c r="EA136" s="297" t="str">
        <f ca="1">IF(RMDF!DZ136="", "", IF(ISNUMBER(MATCH(RMDF!DZ136, INDIRECT(DZ136), 0)), "OK", "Invalid"))</f>
        <v/>
      </c>
      <c r="EB136" s="281"/>
      <c r="EC136" s="281"/>
      <c r="ED136" s="281"/>
      <c r="EE136" s="281" t="b">
        <f>AND(RMDF!EH136&gt;=0, RMDF!EH136&lt;=1-SUM(RMDF!Z136,RMDF!AG136,RMDF!AN136,RMDF!AU136,RMDF!BB136,RMDF!BI136,RMDF!BP136,RMDF!BW136,RMDF!CD136,RMDF!CK136,RMDF!CR136,RMDF!CY136,RMDF!DF136,RMDF!DM136,RMDF!DT136,RMDF!EA136), RMDF!EH136=ROUND(RMDF!EH136,4))</f>
        <v>1</v>
      </c>
      <c r="EF136" s="317">
        <f>RMDF!EF136</f>
        <v>0</v>
      </c>
      <c r="EG136" s="318" t="str">
        <f>IF(EF136=0,"",_xlfn.XLOOKUP(EF136,StatePicklist!$1:$1,StatePicklist!$3:$3,"NA",0))</f>
        <v/>
      </c>
      <c r="EH136" s="297" t="str">
        <f ca="1">IF(RMDF!EG136="", "", IF(ISNUMBER(MATCH(RMDF!EG136, INDIRECT(EG136), 0)), "OK", "Invalid"))</f>
        <v/>
      </c>
      <c r="EI136" s="281"/>
      <c r="EJ136" s="281"/>
      <c r="EK136" s="281"/>
      <c r="EL136" s="281" t="b">
        <f>AND(RMDF!EO136&gt;=0, RMDF!EO136&lt;=1-SUM(RMDF!Z136,RMDF!AG136,RMDF!AN136,RMDF!AU136,RMDF!BB136,RMDF!BI136,RMDF!BP136,RMDF!BW136,RMDF!CD136,RMDF!CK136,RMDF!CR136,RMDF!CY136,RMDF!DF136,RMDF!DM136,RMDF!DT136,RMDF!EA136,RMDF!EH136), RMDF!EO136=ROUND(RMDF!EO136,4))</f>
        <v>1</v>
      </c>
      <c r="EM136" s="317">
        <f>RMDF!EM136</f>
        <v>0</v>
      </c>
      <c r="EN136" s="318" t="str">
        <f>IF(EM136=0,"",_xlfn.XLOOKUP(EM136,StatePicklist!$1:$1,StatePicklist!$3:$3,"NA",0))</f>
        <v/>
      </c>
      <c r="EO136" s="297" t="str">
        <f ca="1">IF(RMDF!EN136="", "", IF(ISNUMBER(MATCH(RMDF!EN136, INDIRECT(EN136), 0)), "OK", "Invalid"))</f>
        <v/>
      </c>
      <c r="EP136" s="281"/>
      <c r="EQ136" s="281"/>
      <c r="ER136" s="281"/>
      <c r="ES136" s="281" t="b">
        <f>AND(RMDF!EV136&gt;=0, RMDF!EV136&lt;=1-SUM(RMDF!Z136,RMDF!AG136,RMDF!AN136,RMDF!AU136,RMDF!BB136,RMDF!BI136,RMDF!BP136,RMDF!BW136,RMDF!CD136,RMDF!CK136,RMDF!CR136,RMDF!CY136,RMDF!DF136,RMDF!DM136,RMDF!DT136,RMDF!EA136,RMDF!EH136,RMDF!EO136), RMDF!EV136=ROUND(RMDF!EV136,4))</f>
        <v>1</v>
      </c>
      <c r="ET136" s="317">
        <f>RMDF!ET136</f>
        <v>0</v>
      </c>
      <c r="EU136" s="318" t="str">
        <f>IF(ET136=0,"",_xlfn.XLOOKUP(ET136,StatePicklist!$1:$1,StatePicklist!$3:$3,"NA",0))</f>
        <v/>
      </c>
      <c r="EV136" s="297" t="str">
        <f ca="1">IF(RMDF!EU136="", "", IF(ISNUMBER(MATCH(RMDF!EU136, INDIRECT(EU136), 0)), "OK", "Invalid"))</f>
        <v/>
      </c>
      <c r="EW136" s="281"/>
      <c r="EX136" s="281"/>
      <c r="EY136" s="281"/>
      <c r="EZ136" s="281" t="b">
        <f>AND(RMDF!FC136&gt;=0, RMDF!FC136&lt;=1-SUM(RMDF!Z136,RMDF!AG136,RMDF!AN136,RMDF!AU136,RMDF!BB136,RMDF!BI136,RMDF!BP136,RMDF!BW136,RMDF!CD136,RMDF!CK136,RMDF!CR136,RMDF!CY136,RMDF!DF136,RMDF!DM136,RMDF!DT136,RMDF!EA136,RMDF!EH136,RMDF!EO136,RMDF!EV136), RMDF!FC136=ROUND(RMDF!FC136,4))</f>
        <v>1</v>
      </c>
      <c r="FA136" s="317">
        <f>RMDF!FA136</f>
        <v>0</v>
      </c>
      <c r="FB136" s="318" t="str">
        <f>IF(FA136=0,"",_xlfn.XLOOKUP(FA136,StatePicklist!$1:$1,StatePicklist!$3:$3,"NA",0))</f>
        <v/>
      </c>
      <c r="FC136" s="297" t="str">
        <f ca="1">IF(RMDF!FB136="", "", IF(ISNUMBER(MATCH(RMDF!FB136, INDIRECT(FB136), 0)), "OK", "Invalid"))</f>
        <v/>
      </c>
    </row>
    <row r="137" spans="1:159" s="205" customFormat="1" ht="39.9" customHeight="1" x14ac:dyDescent="0.25">
      <c r="A137" s="206"/>
      <c r="B137" s="196"/>
      <c r="C137" s="197"/>
      <c r="D137" s="198"/>
      <c r="E137" s="199"/>
      <c r="F137" s="200"/>
      <c r="G137" s="201"/>
      <c r="H137" s="292"/>
      <c r="I137" s="305">
        <f>RMDF!I137</f>
        <v>0</v>
      </c>
      <c r="J137" s="305" t="str">
        <f>IF(I137=ProductCode!$B$30,"PDReclPost",IF(OR(I137=ProductCode!$C$30,I137=ProductCode!$E$30,I137=ProductCode!$G$30),"PDPreCon",IF(OR(I137=ProductCode!$D$30,I137=ProductCode!$F$30),"PDNotReclPost","")))</f>
        <v/>
      </c>
      <c r="K137" s="305" t="str">
        <f t="shared" si="12"/>
        <v/>
      </c>
      <c r="L137" s="289"/>
      <c r="M137" s="305" t="str">
        <f t="shared" si="12"/>
        <v/>
      </c>
      <c r="N137" s="289" t="b">
        <f>AND(RMDF!N137&gt;=0, RMDF!N137&lt;=1-RMDF!L137, RMDF!N137=ROUND(RMDF!N137,4))</f>
        <v>1</v>
      </c>
      <c r="O137" s="286" t="str">
        <f>IF(P137="","",IF(I137="","",IF(LEFT(I137,13)="Reclaimed pos",RawMaterialCode!$E$569,RawMaterialCode!$E$568)))</f>
        <v>Reclaimed pre-consumer mixed fibers (RM0578)</v>
      </c>
      <c r="P137" s="295">
        <f t="shared" si="13"/>
        <v>1</v>
      </c>
      <c r="Q137" s="202"/>
      <c r="R137" s="203"/>
      <c r="S137" s="204" t="str">
        <f t="shared" si="14"/>
        <v/>
      </c>
      <c r="T137" s="281"/>
      <c r="U137" s="281"/>
      <c r="V137" s="281"/>
      <c r="W137" s="281"/>
      <c r="X137" s="317">
        <f>RMDF!X137</f>
        <v>0</v>
      </c>
      <c r="Y137" s="318" t="str">
        <f>IF(X137=0,"",_xlfn.XLOOKUP(X137,StatePicklist!$1:$1,StatePicklist!$3:$3,"NA",0))</f>
        <v/>
      </c>
      <c r="Z137" s="297" t="str">
        <f ca="1">IF(RMDF!Y137="", "", IF(ISNUMBER(MATCH(RMDF!Y137, INDIRECT(Y137), 0)), "OK", "Invalid"))</f>
        <v/>
      </c>
      <c r="AA137" s="281"/>
      <c r="AB137" s="281"/>
      <c r="AC137" s="281"/>
      <c r="AD137" s="281" t="b">
        <f>AND(RMDF!AG137&gt;=0, RMDF!AG137&lt;=1-RMDF!Z137, RMDF!AG137=ROUND(RMDF!AG137,4))</f>
        <v>1</v>
      </c>
      <c r="AE137" s="317">
        <f>RMDF!AE137</f>
        <v>0</v>
      </c>
      <c r="AF137" s="318" t="str">
        <f>IF(AE137=0,"",_xlfn.XLOOKUP(AE137,StatePicklist!$1:$1,StatePicklist!$3:$3,"NA",0))</f>
        <v/>
      </c>
      <c r="AG137" s="297" t="str">
        <f ca="1">IF(RMDF!AF137="", "", IF(ISNUMBER(MATCH(RMDF!AF137, INDIRECT(AF137), 0)), "OK", "Invalid"))</f>
        <v/>
      </c>
      <c r="AH137" s="281"/>
      <c r="AI137" s="281"/>
      <c r="AJ137" s="281"/>
      <c r="AK137" s="281" t="b">
        <f>AND(RMDF!AN137&gt;=0, RMDF!AN137&lt;=1-SUM(RMDF!Z137,RMDF!AG137), RMDF!AN137=ROUND(RMDF!AN137,4))</f>
        <v>1</v>
      </c>
      <c r="AL137" s="317">
        <f>RMDF!AL137</f>
        <v>0</v>
      </c>
      <c r="AM137" s="318" t="str">
        <f>IF(AL137=0,"",_xlfn.XLOOKUP(AL137,StatePicklist!$1:$1,StatePicklist!$3:$3,"NA",0))</f>
        <v/>
      </c>
      <c r="AN137" s="297" t="str">
        <f ca="1">IF(RMDF!AM137="", "", IF(ISNUMBER(MATCH(RMDF!AM137, INDIRECT(AM137), 0)), "OK", "Invalid"))</f>
        <v/>
      </c>
      <c r="AO137" s="281"/>
      <c r="AP137" s="281"/>
      <c r="AQ137" s="281"/>
      <c r="AR137" s="281" t="b">
        <f>AND(RMDF!AU137&gt;=0, RMDF!AU137&lt;=1-SUM(RMDF!Z137,RMDF!AG137,RMDF!AN137), RMDF!AU137=ROUND(RMDF!AU137,4))</f>
        <v>1</v>
      </c>
      <c r="AS137" s="317">
        <f>RMDF!AS137</f>
        <v>0</v>
      </c>
      <c r="AT137" s="318" t="str">
        <f>IF(AS137=0,"",_xlfn.XLOOKUP(AS137,StatePicklist!$1:$1,StatePicklist!$3:$3,"NA",0))</f>
        <v/>
      </c>
      <c r="AU137" s="297" t="str">
        <f ca="1">IF(RMDF!AT137="", "", IF(ISNUMBER(MATCH(RMDF!AT137, INDIRECT(AT137), 0)), "OK", "Invalid"))</f>
        <v/>
      </c>
      <c r="AV137" s="281"/>
      <c r="AW137" s="281"/>
      <c r="AX137" s="281"/>
      <c r="AY137" s="281" t="b">
        <f>AND(RMDF!BB137&gt;=0, RMDF!BB137&lt;=1-SUM(RMDF!Z137,RMDF!AG137,RMDF!AN137,RMDF!AU137), RMDF!BB137=ROUND(RMDF!BB137,4))</f>
        <v>1</v>
      </c>
      <c r="AZ137" s="317">
        <f>RMDF!AZ137</f>
        <v>0</v>
      </c>
      <c r="BA137" s="318" t="str">
        <f>IF(AZ137=0,"",_xlfn.XLOOKUP(AZ137,StatePicklist!$1:$1,StatePicklist!$3:$3,"NA",0))</f>
        <v/>
      </c>
      <c r="BB137" s="297" t="str">
        <f ca="1">IF(RMDF!BA137="", "", IF(ISNUMBER(MATCH(RMDF!BA137, INDIRECT(BA137), 0)), "OK", "Invalid"))</f>
        <v/>
      </c>
      <c r="BC137" s="281"/>
      <c r="BD137" s="281"/>
      <c r="BE137" s="281"/>
      <c r="BF137" s="281" t="b">
        <f>AND(RMDF!BI137&gt;=0, RMDF!BI137&lt;=1-SUM(RMDF!Z137,RMDF!AG137,RMDF!AN137,RMDF!AU137,RMDF!BB137), RMDF!BI137=ROUND(RMDF!BI137,4))</f>
        <v>1</v>
      </c>
      <c r="BG137" s="317">
        <f>RMDF!BG137</f>
        <v>0</v>
      </c>
      <c r="BH137" s="318" t="str">
        <f>IF(BG137=0,"",_xlfn.XLOOKUP(BG137,StatePicklist!$1:$1,StatePicklist!$3:$3,"NA",0))</f>
        <v/>
      </c>
      <c r="BI137" s="297" t="str">
        <f ca="1">IF(RMDF!BH137="", "", IF(ISNUMBER(MATCH(RMDF!BH137, INDIRECT(BH137), 0)), "OK", "Invalid"))</f>
        <v/>
      </c>
      <c r="BJ137" s="281"/>
      <c r="BK137" s="281"/>
      <c r="BL137" s="281"/>
      <c r="BM137" s="281" t="b">
        <f>AND(RMDF!BP137&gt;=0, RMDF!BP137&lt;=1-SUM(RMDF!Z137,RMDF!AG137,RMDF!AN137,RMDF!AU137,RMDF!BB137,RMDF!BI137), RMDF!BP137=ROUND(RMDF!BP137,4))</f>
        <v>1</v>
      </c>
      <c r="BN137" s="317">
        <f>RMDF!BN137</f>
        <v>0</v>
      </c>
      <c r="BO137" s="318" t="str">
        <f>IF(BN137=0,"",_xlfn.XLOOKUP(BN137,StatePicklist!$1:$1,StatePicklist!$3:$3,"NA",0))</f>
        <v/>
      </c>
      <c r="BP137" s="297" t="str">
        <f ca="1">IF(RMDF!BO137="", "", IF(ISNUMBER(MATCH(RMDF!BO137, INDIRECT(BO137), 0)), "OK", "Invalid"))</f>
        <v/>
      </c>
      <c r="BQ137" s="281"/>
      <c r="BR137" s="281"/>
      <c r="BS137" s="281"/>
      <c r="BT137" s="281" t="b">
        <f>AND(RMDF!BW137&gt;=0, RMDF!BW137&lt;=1-SUM(RMDF!Z137,RMDF!AG137,RMDF!AN137,RMDF!AU137,RMDF!BB137,RMDF!BI137,RMDF!BP137), RMDF!BW137=ROUND(RMDF!BW137,4))</f>
        <v>1</v>
      </c>
      <c r="BU137" s="317">
        <f>RMDF!BU137</f>
        <v>0</v>
      </c>
      <c r="BV137" s="318" t="str">
        <f>IF(BU137=0,"",_xlfn.XLOOKUP(BU137,StatePicklist!$1:$1,StatePicklist!$3:$3,"NA",0))</f>
        <v/>
      </c>
      <c r="BW137" s="297" t="str">
        <f ca="1">IF(RMDF!BV137="", "", IF(ISNUMBER(MATCH(RMDF!BV137, INDIRECT(BV137), 0)), "OK", "Invalid"))</f>
        <v/>
      </c>
      <c r="BX137" s="281"/>
      <c r="BY137" s="281"/>
      <c r="BZ137" s="281"/>
      <c r="CA137" s="281" t="b">
        <f>AND(RMDF!CD137&gt;=0, RMDF!CD137&lt;=1-SUM(RMDF!Z137,RMDF!AG137,RMDF!AN137,RMDF!AU137,RMDF!BB137,RMDF!BI137,RMDF!BP137,RMDF!BW137), RMDF!CD137=ROUND(RMDF!CD137,4))</f>
        <v>1</v>
      </c>
      <c r="CB137" s="317">
        <f>RMDF!CB137</f>
        <v>0</v>
      </c>
      <c r="CC137" s="318" t="str">
        <f>IF(CB137=0,"",_xlfn.XLOOKUP(CB137,StatePicklist!$1:$1,StatePicklist!$3:$3,"NA",0))</f>
        <v/>
      </c>
      <c r="CD137" s="297" t="str">
        <f ca="1">IF(RMDF!CC137="", "", IF(ISNUMBER(MATCH(RMDF!CC137, INDIRECT(CC137), 0)), "OK", "Invalid"))</f>
        <v/>
      </c>
      <c r="CE137" s="281"/>
      <c r="CF137" s="281"/>
      <c r="CG137" s="281"/>
      <c r="CH137" s="281" t="b">
        <f>AND(RMDF!CK137&gt;=0, RMDF!CK137&lt;=1-SUM(RMDF!Z137,RMDF!AG137,RMDF!AN137,RMDF!AU137,RMDF!BB137,RMDF!BI137,RMDF!BP137,RMDF!BW137,RMDF!CD137), RMDF!CK137=ROUND(RMDF!CK137,4))</f>
        <v>1</v>
      </c>
      <c r="CI137" s="317">
        <f>RMDF!CI137</f>
        <v>0</v>
      </c>
      <c r="CJ137" s="318" t="str">
        <f>IF(CI137=0,"",_xlfn.XLOOKUP(CI137,StatePicklist!$1:$1,StatePicklist!$3:$3,"NA",0))</f>
        <v/>
      </c>
      <c r="CK137" s="297" t="str">
        <f ca="1">IF(RMDF!CJ137="", "", IF(ISNUMBER(MATCH(RMDF!CJ137, INDIRECT(CJ137), 0)), "OK", "Invalid"))</f>
        <v/>
      </c>
      <c r="CL137" s="281"/>
      <c r="CM137" s="281"/>
      <c r="CN137" s="281"/>
      <c r="CO137" s="281" t="b">
        <f>AND(RMDF!CR137&gt;=0, RMDF!CR137&lt;=1-SUM(RMDF!Z137,RMDF!AG137,RMDF!AN137,RMDF!AU137,RMDF!BB137,RMDF!BI137,RMDF!BP137,RMDF!BW137,RMDF!CD137,RMDF!CK137), RMDF!CR137=ROUND(RMDF!CR137,4))</f>
        <v>1</v>
      </c>
      <c r="CP137" s="317">
        <f>RMDF!CP137</f>
        <v>0</v>
      </c>
      <c r="CQ137" s="318" t="str">
        <f>IF(CP137=0,"",_xlfn.XLOOKUP(CP137,StatePicklist!$1:$1,StatePicklist!$3:$3,"NA",0))</f>
        <v/>
      </c>
      <c r="CR137" s="297" t="str">
        <f ca="1">IF(RMDF!CQ137="", "", IF(ISNUMBER(MATCH(RMDF!CQ137, INDIRECT(CQ137), 0)), "OK", "Invalid"))</f>
        <v/>
      </c>
      <c r="CS137" s="281"/>
      <c r="CT137" s="281"/>
      <c r="CU137" s="281"/>
      <c r="CV137" s="281" t="b">
        <f>AND(RMDF!CY137&gt;=0, RMDF!CY137&lt;=1-SUM(RMDF!Z137,RMDF!AG137,RMDF!AN137,RMDF!AU137,RMDF!BB137,RMDF!BI137,RMDF!BP137,RMDF!BW137,RMDF!CD137,RMDF!CK137,RMDF!CR137), RMDF!CY137=ROUND(RMDF!CY137,4))</f>
        <v>1</v>
      </c>
      <c r="CW137" s="317">
        <f>RMDF!CW137</f>
        <v>0</v>
      </c>
      <c r="CX137" s="318" t="str">
        <f>IF(CW137=0,"",_xlfn.XLOOKUP(CW137,StatePicklist!$1:$1,StatePicklist!$3:$3,"NA",0))</f>
        <v/>
      </c>
      <c r="CY137" s="297" t="str">
        <f ca="1">IF(RMDF!CX137="", "", IF(ISNUMBER(MATCH(RMDF!CX137, INDIRECT(CX137), 0)), "OK", "Invalid"))</f>
        <v/>
      </c>
      <c r="CZ137" s="281"/>
      <c r="DA137" s="281"/>
      <c r="DB137" s="281"/>
      <c r="DC137" s="281" t="b">
        <f>AND(RMDF!DF137&gt;=0, RMDF!DF137&lt;=1-SUM(RMDF!Z137,RMDF!AG137,RMDF!AN137,RMDF!AU137,RMDF!BB137,RMDF!BI137,RMDF!BP137,RMDF!BW137,RMDF!CD137,RMDF!CK137,RMDF!CR137,RMDF!CY137), RMDF!DF137=ROUND(RMDF!DF137,4))</f>
        <v>1</v>
      </c>
      <c r="DD137" s="317">
        <f>RMDF!DD137</f>
        <v>0</v>
      </c>
      <c r="DE137" s="318" t="str">
        <f>IF(DD137=0,"",_xlfn.XLOOKUP(DD137,StatePicklist!$1:$1,StatePicklist!$3:$3,"NA",0))</f>
        <v/>
      </c>
      <c r="DF137" s="297" t="str">
        <f ca="1">IF(RMDF!DE137="", "", IF(ISNUMBER(MATCH(RMDF!DE137, INDIRECT(DE137), 0)), "OK", "Invalid"))</f>
        <v/>
      </c>
      <c r="DG137" s="281"/>
      <c r="DH137" s="281"/>
      <c r="DI137" s="281"/>
      <c r="DJ137" s="281" t="b">
        <f>AND(RMDF!DM137&gt;=0, RMDF!DM137&lt;=1-SUM(RMDF!Z137,RMDF!AG137,RMDF!AN137,RMDF!AU137,RMDF!BB137,RMDF!BI137,RMDF!BP137,RMDF!BW137,RMDF!CD137,RMDF!CK137,RMDF!CR137,RMDF!CY137,RMDF!DF137), RMDF!DM137=ROUND(RMDF!DM137,4))</f>
        <v>1</v>
      </c>
      <c r="DK137" s="317">
        <f>RMDF!DK137</f>
        <v>0</v>
      </c>
      <c r="DL137" s="318" t="str">
        <f>IF(DK137=0,"",_xlfn.XLOOKUP(DK137,StatePicklist!$1:$1,StatePicklist!$3:$3,"NA",0))</f>
        <v/>
      </c>
      <c r="DM137" s="297" t="str">
        <f ca="1">IF(RMDF!DL137="", "", IF(ISNUMBER(MATCH(RMDF!DL137, INDIRECT(DL137), 0)), "OK", "Invalid"))</f>
        <v/>
      </c>
      <c r="DN137" s="281"/>
      <c r="DO137" s="281"/>
      <c r="DP137" s="281"/>
      <c r="DQ137" s="281" t="b">
        <f>AND(RMDF!DT137&gt;=0, RMDF!DT137&lt;=1-SUM(RMDF!Z137,RMDF!AG137,RMDF!AN137,RMDF!AU137,RMDF!BB137,RMDF!BI137,RMDF!BP137,RMDF!BW137,RMDF!CD137,RMDF!CK137,RMDF!CR137,RMDF!CY137,RMDF!DF137,RMDF!DM137), RMDF!DT137=ROUND(RMDF!DT137,4))</f>
        <v>1</v>
      </c>
      <c r="DR137" s="317">
        <f>RMDF!DR137</f>
        <v>0</v>
      </c>
      <c r="DS137" s="318" t="str">
        <f>IF(DR137=0,"",_xlfn.XLOOKUP(DR137,StatePicklist!$1:$1,StatePicklist!$3:$3,"NA",0))</f>
        <v/>
      </c>
      <c r="DT137" s="297" t="str">
        <f ca="1">IF(RMDF!DS137="", "", IF(ISNUMBER(MATCH(RMDF!DS137, INDIRECT(DS137), 0)), "OK", "Invalid"))</f>
        <v/>
      </c>
      <c r="DU137" s="281"/>
      <c r="DV137" s="281"/>
      <c r="DW137" s="281"/>
      <c r="DX137" s="281" t="b">
        <f>AND(RMDF!EA137&gt;=0, RMDF!EA137&lt;=1-SUM(RMDF!Z137,RMDF!AG137,RMDF!AN137,RMDF!AU137,RMDF!BB137,RMDF!BI137,RMDF!BP137,RMDF!BW137,RMDF!CD137,RMDF!CK137,RMDF!CR137,RMDF!CY137,RMDF!DF137,RMDF!DM137,RMDF!DT137), RMDF!EA137=ROUND(RMDF!EA137,4))</f>
        <v>1</v>
      </c>
      <c r="DY137" s="317">
        <f>RMDF!DY137</f>
        <v>0</v>
      </c>
      <c r="DZ137" s="318" t="str">
        <f>IF(DY137=0,"",_xlfn.XLOOKUP(DY137,StatePicklist!$1:$1,StatePicklist!$3:$3,"NA",0))</f>
        <v/>
      </c>
      <c r="EA137" s="297" t="str">
        <f ca="1">IF(RMDF!DZ137="", "", IF(ISNUMBER(MATCH(RMDF!DZ137, INDIRECT(DZ137), 0)), "OK", "Invalid"))</f>
        <v/>
      </c>
      <c r="EB137" s="281"/>
      <c r="EC137" s="281"/>
      <c r="ED137" s="281"/>
      <c r="EE137" s="281" t="b">
        <f>AND(RMDF!EH137&gt;=0, RMDF!EH137&lt;=1-SUM(RMDF!Z137,RMDF!AG137,RMDF!AN137,RMDF!AU137,RMDF!BB137,RMDF!BI137,RMDF!BP137,RMDF!BW137,RMDF!CD137,RMDF!CK137,RMDF!CR137,RMDF!CY137,RMDF!DF137,RMDF!DM137,RMDF!DT137,RMDF!EA137), RMDF!EH137=ROUND(RMDF!EH137,4))</f>
        <v>1</v>
      </c>
      <c r="EF137" s="317">
        <f>RMDF!EF137</f>
        <v>0</v>
      </c>
      <c r="EG137" s="318" t="str">
        <f>IF(EF137=0,"",_xlfn.XLOOKUP(EF137,StatePicklist!$1:$1,StatePicklist!$3:$3,"NA",0))</f>
        <v/>
      </c>
      <c r="EH137" s="297" t="str">
        <f ca="1">IF(RMDF!EG137="", "", IF(ISNUMBER(MATCH(RMDF!EG137, INDIRECT(EG137), 0)), "OK", "Invalid"))</f>
        <v/>
      </c>
      <c r="EI137" s="281"/>
      <c r="EJ137" s="281"/>
      <c r="EK137" s="281"/>
      <c r="EL137" s="281" t="b">
        <f>AND(RMDF!EO137&gt;=0, RMDF!EO137&lt;=1-SUM(RMDF!Z137,RMDF!AG137,RMDF!AN137,RMDF!AU137,RMDF!BB137,RMDF!BI137,RMDF!BP137,RMDF!BW137,RMDF!CD137,RMDF!CK137,RMDF!CR137,RMDF!CY137,RMDF!DF137,RMDF!DM137,RMDF!DT137,RMDF!EA137,RMDF!EH137), RMDF!EO137=ROUND(RMDF!EO137,4))</f>
        <v>1</v>
      </c>
      <c r="EM137" s="317">
        <f>RMDF!EM137</f>
        <v>0</v>
      </c>
      <c r="EN137" s="318" t="str">
        <f>IF(EM137=0,"",_xlfn.XLOOKUP(EM137,StatePicklist!$1:$1,StatePicklist!$3:$3,"NA",0))</f>
        <v/>
      </c>
      <c r="EO137" s="297" t="str">
        <f ca="1">IF(RMDF!EN137="", "", IF(ISNUMBER(MATCH(RMDF!EN137, INDIRECT(EN137), 0)), "OK", "Invalid"))</f>
        <v/>
      </c>
      <c r="EP137" s="281"/>
      <c r="EQ137" s="281"/>
      <c r="ER137" s="281"/>
      <c r="ES137" s="281" t="b">
        <f>AND(RMDF!EV137&gt;=0, RMDF!EV137&lt;=1-SUM(RMDF!Z137,RMDF!AG137,RMDF!AN137,RMDF!AU137,RMDF!BB137,RMDF!BI137,RMDF!BP137,RMDF!BW137,RMDF!CD137,RMDF!CK137,RMDF!CR137,RMDF!CY137,RMDF!DF137,RMDF!DM137,RMDF!DT137,RMDF!EA137,RMDF!EH137,RMDF!EO137), RMDF!EV137=ROUND(RMDF!EV137,4))</f>
        <v>1</v>
      </c>
      <c r="ET137" s="317">
        <f>RMDF!ET137</f>
        <v>0</v>
      </c>
      <c r="EU137" s="318" t="str">
        <f>IF(ET137=0,"",_xlfn.XLOOKUP(ET137,StatePicklist!$1:$1,StatePicklist!$3:$3,"NA",0))</f>
        <v/>
      </c>
      <c r="EV137" s="297" t="str">
        <f ca="1">IF(RMDF!EU137="", "", IF(ISNUMBER(MATCH(RMDF!EU137, INDIRECT(EU137), 0)), "OK", "Invalid"))</f>
        <v/>
      </c>
      <c r="EW137" s="281"/>
      <c r="EX137" s="281"/>
      <c r="EY137" s="281"/>
      <c r="EZ137" s="281" t="b">
        <f>AND(RMDF!FC137&gt;=0, RMDF!FC137&lt;=1-SUM(RMDF!Z137,RMDF!AG137,RMDF!AN137,RMDF!AU137,RMDF!BB137,RMDF!BI137,RMDF!BP137,RMDF!BW137,RMDF!CD137,RMDF!CK137,RMDF!CR137,RMDF!CY137,RMDF!DF137,RMDF!DM137,RMDF!DT137,RMDF!EA137,RMDF!EH137,RMDF!EO137,RMDF!EV137), RMDF!FC137=ROUND(RMDF!FC137,4))</f>
        <v>1</v>
      </c>
      <c r="FA137" s="317">
        <f>RMDF!FA137</f>
        <v>0</v>
      </c>
      <c r="FB137" s="318" t="str">
        <f>IF(FA137=0,"",_xlfn.XLOOKUP(FA137,StatePicklist!$1:$1,StatePicklist!$3:$3,"NA",0))</f>
        <v/>
      </c>
      <c r="FC137" s="297" t="str">
        <f ca="1">IF(RMDF!FB137="", "", IF(ISNUMBER(MATCH(RMDF!FB137, INDIRECT(FB137), 0)), "OK", "Invalid"))</f>
        <v/>
      </c>
    </row>
    <row r="138" spans="1:159" s="205" customFormat="1" ht="39.9" customHeight="1" x14ac:dyDescent="0.25">
      <c r="A138" s="206"/>
      <c r="B138" s="196"/>
      <c r="C138" s="197"/>
      <c r="D138" s="198"/>
      <c r="E138" s="199"/>
      <c r="F138" s="200"/>
      <c r="G138" s="201"/>
      <c r="H138" s="292"/>
      <c r="I138" s="305">
        <f>RMDF!I138</f>
        <v>0</v>
      </c>
      <c r="J138" s="305" t="str">
        <f>IF(I138=ProductCode!$B$30,"PDReclPost",IF(OR(I138=ProductCode!$C$30,I138=ProductCode!$E$30,I138=ProductCode!$G$30),"PDPreCon",IF(OR(I138=ProductCode!$D$30,I138=ProductCode!$F$30),"PDNotReclPost","")))</f>
        <v/>
      </c>
      <c r="K138" s="305" t="str">
        <f t="shared" si="12"/>
        <v/>
      </c>
      <c r="L138" s="289"/>
      <c r="M138" s="305" t="str">
        <f t="shared" si="12"/>
        <v/>
      </c>
      <c r="N138" s="289" t="b">
        <f>AND(RMDF!N138&gt;=0, RMDF!N138&lt;=1-RMDF!L138, RMDF!N138=ROUND(RMDF!N138,4))</f>
        <v>1</v>
      </c>
      <c r="O138" s="286" t="str">
        <f>IF(P138="","",IF(I138="","",IF(LEFT(I138,13)="Reclaimed pos",RawMaterialCode!$E$569,RawMaterialCode!$E$568)))</f>
        <v>Reclaimed pre-consumer mixed fibers (RM0578)</v>
      </c>
      <c r="P138" s="295">
        <f t="shared" si="13"/>
        <v>1</v>
      </c>
      <c r="Q138" s="202"/>
      <c r="R138" s="203"/>
      <c r="S138" s="204" t="str">
        <f t="shared" si="14"/>
        <v/>
      </c>
      <c r="T138" s="281"/>
      <c r="U138" s="281"/>
      <c r="V138" s="281"/>
      <c r="W138" s="281"/>
      <c r="X138" s="317">
        <f>RMDF!X138</f>
        <v>0</v>
      </c>
      <c r="Y138" s="318" t="str">
        <f>IF(X138=0,"",_xlfn.XLOOKUP(X138,StatePicklist!$1:$1,StatePicklist!$3:$3,"NA",0))</f>
        <v/>
      </c>
      <c r="Z138" s="297" t="str">
        <f ca="1">IF(RMDF!Y138="", "", IF(ISNUMBER(MATCH(RMDF!Y138, INDIRECT(Y138), 0)), "OK", "Invalid"))</f>
        <v/>
      </c>
      <c r="AA138" s="281"/>
      <c r="AB138" s="281"/>
      <c r="AC138" s="281"/>
      <c r="AD138" s="281" t="b">
        <f>AND(RMDF!AG138&gt;=0, RMDF!AG138&lt;=1-RMDF!Z138, RMDF!AG138=ROUND(RMDF!AG138,4))</f>
        <v>1</v>
      </c>
      <c r="AE138" s="317">
        <f>RMDF!AE138</f>
        <v>0</v>
      </c>
      <c r="AF138" s="318" t="str">
        <f>IF(AE138=0,"",_xlfn.XLOOKUP(AE138,StatePicklist!$1:$1,StatePicklist!$3:$3,"NA",0))</f>
        <v/>
      </c>
      <c r="AG138" s="297" t="str">
        <f ca="1">IF(RMDF!AF138="", "", IF(ISNUMBER(MATCH(RMDF!AF138, INDIRECT(AF138), 0)), "OK", "Invalid"))</f>
        <v/>
      </c>
      <c r="AH138" s="281"/>
      <c r="AI138" s="281"/>
      <c r="AJ138" s="281"/>
      <c r="AK138" s="281" t="b">
        <f>AND(RMDF!AN138&gt;=0, RMDF!AN138&lt;=1-SUM(RMDF!Z138,RMDF!AG138), RMDF!AN138=ROUND(RMDF!AN138,4))</f>
        <v>1</v>
      </c>
      <c r="AL138" s="317">
        <f>RMDF!AL138</f>
        <v>0</v>
      </c>
      <c r="AM138" s="318" t="str">
        <f>IF(AL138=0,"",_xlfn.XLOOKUP(AL138,StatePicklist!$1:$1,StatePicklist!$3:$3,"NA",0))</f>
        <v/>
      </c>
      <c r="AN138" s="297" t="str">
        <f ca="1">IF(RMDF!AM138="", "", IF(ISNUMBER(MATCH(RMDF!AM138, INDIRECT(AM138), 0)), "OK", "Invalid"))</f>
        <v/>
      </c>
      <c r="AO138" s="281"/>
      <c r="AP138" s="281"/>
      <c r="AQ138" s="281"/>
      <c r="AR138" s="281" t="b">
        <f>AND(RMDF!AU138&gt;=0, RMDF!AU138&lt;=1-SUM(RMDF!Z138,RMDF!AG138,RMDF!AN138), RMDF!AU138=ROUND(RMDF!AU138,4))</f>
        <v>1</v>
      </c>
      <c r="AS138" s="317">
        <f>RMDF!AS138</f>
        <v>0</v>
      </c>
      <c r="AT138" s="318" t="str">
        <f>IF(AS138=0,"",_xlfn.XLOOKUP(AS138,StatePicklist!$1:$1,StatePicklist!$3:$3,"NA",0))</f>
        <v/>
      </c>
      <c r="AU138" s="297" t="str">
        <f ca="1">IF(RMDF!AT138="", "", IF(ISNUMBER(MATCH(RMDF!AT138, INDIRECT(AT138), 0)), "OK", "Invalid"))</f>
        <v/>
      </c>
      <c r="AV138" s="281"/>
      <c r="AW138" s="281"/>
      <c r="AX138" s="281"/>
      <c r="AY138" s="281" t="b">
        <f>AND(RMDF!BB138&gt;=0, RMDF!BB138&lt;=1-SUM(RMDF!Z138,RMDF!AG138,RMDF!AN138,RMDF!AU138), RMDF!BB138=ROUND(RMDF!BB138,4))</f>
        <v>1</v>
      </c>
      <c r="AZ138" s="317">
        <f>RMDF!AZ138</f>
        <v>0</v>
      </c>
      <c r="BA138" s="318" t="str">
        <f>IF(AZ138=0,"",_xlfn.XLOOKUP(AZ138,StatePicklist!$1:$1,StatePicklist!$3:$3,"NA",0))</f>
        <v/>
      </c>
      <c r="BB138" s="297" t="str">
        <f ca="1">IF(RMDF!BA138="", "", IF(ISNUMBER(MATCH(RMDF!BA138, INDIRECT(BA138), 0)), "OK", "Invalid"))</f>
        <v/>
      </c>
      <c r="BC138" s="281"/>
      <c r="BD138" s="281"/>
      <c r="BE138" s="281"/>
      <c r="BF138" s="281" t="b">
        <f>AND(RMDF!BI138&gt;=0, RMDF!BI138&lt;=1-SUM(RMDF!Z138,RMDF!AG138,RMDF!AN138,RMDF!AU138,RMDF!BB138), RMDF!BI138=ROUND(RMDF!BI138,4))</f>
        <v>1</v>
      </c>
      <c r="BG138" s="317">
        <f>RMDF!BG138</f>
        <v>0</v>
      </c>
      <c r="BH138" s="318" t="str">
        <f>IF(BG138=0,"",_xlfn.XLOOKUP(BG138,StatePicklist!$1:$1,StatePicklist!$3:$3,"NA",0))</f>
        <v/>
      </c>
      <c r="BI138" s="297" t="str">
        <f ca="1">IF(RMDF!BH138="", "", IF(ISNUMBER(MATCH(RMDF!BH138, INDIRECT(BH138), 0)), "OK", "Invalid"))</f>
        <v/>
      </c>
      <c r="BJ138" s="281"/>
      <c r="BK138" s="281"/>
      <c r="BL138" s="281"/>
      <c r="BM138" s="281" t="b">
        <f>AND(RMDF!BP138&gt;=0, RMDF!BP138&lt;=1-SUM(RMDF!Z138,RMDF!AG138,RMDF!AN138,RMDF!AU138,RMDF!BB138,RMDF!BI138), RMDF!BP138=ROUND(RMDF!BP138,4))</f>
        <v>1</v>
      </c>
      <c r="BN138" s="317">
        <f>RMDF!BN138</f>
        <v>0</v>
      </c>
      <c r="BO138" s="318" t="str">
        <f>IF(BN138=0,"",_xlfn.XLOOKUP(BN138,StatePicklist!$1:$1,StatePicklist!$3:$3,"NA",0))</f>
        <v/>
      </c>
      <c r="BP138" s="297" t="str">
        <f ca="1">IF(RMDF!BO138="", "", IF(ISNUMBER(MATCH(RMDF!BO138, INDIRECT(BO138), 0)), "OK", "Invalid"))</f>
        <v/>
      </c>
      <c r="BQ138" s="281"/>
      <c r="BR138" s="281"/>
      <c r="BS138" s="281"/>
      <c r="BT138" s="281" t="b">
        <f>AND(RMDF!BW138&gt;=0, RMDF!BW138&lt;=1-SUM(RMDF!Z138,RMDF!AG138,RMDF!AN138,RMDF!AU138,RMDF!BB138,RMDF!BI138,RMDF!BP138), RMDF!BW138=ROUND(RMDF!BW138,4))</f>
        <v>1</v>
      </c>
      <c r="BU138" s="317">
        <f>RMDF!BU138</f>
        <v>0</v>
      </c>
      <c r="BV138" s="318" t="str">
        <f>IF(BU138=0,"",_xlfn.XLOOKUP(BU138,StatePicklist!$1:$1,StatePicklist!$3:$3,"NA",0))</f>
        <v/>
      </c>
      <c r="BW138" s="297" t="str">
        <f ca="1">IF(RMDF!BV138="", "", IF(ISNUMBER(MATCH(RMDF!BV138, INDIRECT(BV138), 0)), "OK", "Invalid"))</f>
        <v/>
      </c>
      <c r="BX138" s="281"/>
      <c r="BY138" s="281"/>
      <c r="BZ138" s="281"/>
      <c r="CA138" s="281" t="b">
        <f>AND(RMDF!CD138&gt;=0, RMDF!CD138&lt;=1-SUM(RMDF!Z138,RMDF!AG138,RMDF!AN138,RMDF!AU138,RMDF!BB138,RMDF!BI138,RMDF!BP138,RMDF!BW138), RMDF!CD138=ROUND(RMDF!CD138,4))</f>
        <v>1</v>
      </c>
      <c r="CB138" s="317">
        <f>RMDF!CB138</f>
        <v>0</v>
      </c>
      <c r="CC138" s="318" t="str">
        <f>IF(CB138=0,"",_xlfn.XLOOKUP(CB138,StatePicklist!$1:$1,StatePicklist!$3:$3,"NA",0))</f>
        <v/>
      </c>
      <c r="CD138" s="297" t="str">
        <f ca="1">IF(RMDF!CC138="", "", IF(ISNUMBER(MATCH(RMDF!CC138, INDIRECT(CC138), 0)), "OK", "Invalid"))</f>
        <v/>
      </c>
      <c r="CE138" s="281"/>
      <c r="CF138" s="281"/>
      <c r="CG138" s="281"/>
      <c r="CH138" s="281" t="b">
        <f>AND(RMDF!CK138&gt;=0, RMDF!CK138&lt;=1-SUM(RMDF!Z138,RMDF!AG138,RMDF!AN138,RMDF!AU138,RMDF!BB138,RMDF!BI138,RMDF!BP138,RMDF!BW138,RMDF!CD138), RMDF!CK138=ROUND(RMDF!CK138,4))</f>
        <v>1</v>
      </c>
      <c r="CI138" s="317">
        <f>RMDF!CI138</f>
        <v>0</v>
      </c>
      <c r="CJ138" s="318" t="str">
        <f>IF(CI138=0,"",_xlfn.XLOOKUP(CI138,StatePicklist!$1:$1,StatePicklist!$3:$3,"NA",0))</f>
        <v/>
      </c>
      <c r="CK138" s="297" t="str">
        <f ca="1">IF(RMDF!CJ138="", "", IF(ISNUMBER(MATCH(RMDF!CJ138, INDIRECT(CJ138), 0)), "OK", "Invalid"))</f>
        <v/>
      </c>
      <c r="CL138" s="281"/>
      <c r="CM138" s="281"/>
      <c r="CN138" s="281"/>
      <c r="CO138" s="281" t="b">
        <f>AND(RMDF!CR138&gt;=0, RMDF!CR138&lt;=1-SUM(RMDF!Z138,RMDF!AG138,RMDF!AN138,RMDF!AU138,RMDF!BB138,RMDF!BI138,RMDF!BP138,RMDF!BW138,RMDF!CD138,RMDF!CK138), RMDF!CR138=ROUND(RMDF!CR138,4))</f>
        <v>1</v>
      </c>
      <c r="CP138" s="317">
        <f>RMDF!CP138</f>
        <v>0</v>
      </c>
      <c r="CQ138" s="318" t="str">
        <f>IF(CP138=0,"",_xlfn.XLOOKUP(CP138,StatePicklist!$1:$1,StatePicklist!$3:$3,"NA",0))</f>
        <v/>
      </c>
      <c r="CR138" s="297" t="str">
        <f ca="1">IF(RMDF!CQ138="", "", IF(ISNUMBER(MATCH(RMDF!CQ138, INDIRECT(CQ138), 0)), "OK", "Invalid"))</f>
        <v/>
      </c>
      <c r="CS138" s="281"/>
      <c r="CT138" s="281"/>
      <c r="CU138" s="281"/>
      <c r="CV138" s="281" t="b">
        <f>AND(RMDF!CY138&gt;=0, RMDF!CY138&lt;=1-SUM(RMDF!Z138,RMDF!AG138,RMDF!AN138,RMDF!AU138,RMDF!BB138,RMDF!BI138,RMDF!BP138,RMDF!BW138,RMDF!CD138,RMDF!CK138,RMDF!CR138), RMDF!CY138=ROUND(RMDF!CY138,4))</f>
        <v>1</v>
      </c>
      <c r="CW138" s="317">
        <f>RMDF!CW138</f>
        <v>0</v>
      </c>
      <c r="CX138" s="318" t="str">
        <f>IF(CW138=0,"",_xlfn.XLOOKUP(CW138,StatePicklist!$1:$1,StatePicklist!$3:$3,"NA",0))</f>
        <v/>
      </c>
      <c r="CY138" s="297" t="str">
        <f ca="1">IF(RMDF!CX138="", "", IF(ISNUMBER(MATCH(RMDF!CX138, INDIRECT(CX138), 0)), "OK", "Invalid"))</f>
        <v/>
      </c>
      <c r="CZ138" s="281"/>
      <c r="DA138" s="281"/>
      <c r="DB138" s="281"/>
      <c r="DC138" s="281" t="b">
        <f>AND(RMDF!DF138&gt;=0, RMDF!DF138&lt;=1-SUM(RMDF!Z138,RMDF!AG138,RMDF!AN138,RMDF!AU138,RMDF!BB138,RMDF!BI138,RMDF!BP138,RMDF!BW138,RMDF!CD138,RMDF!CK138,RMDF!CR138,RMDF!CY138), RMDF!DF138=ROUND(RMDF!DF138,4))</f>
        <v>1</v>
      </c>
      <c r="DD138" s="317">
        <f>RMDF!DD138</f>
        <v>0</v>
      </c>
      <c r="DE138" s="318" t="str">
        <f>IF(DD138=0,"",_xlfn.XLOOKUP(DD138,StatePicklist!$1:$1,StatePicklist!$3:$3,"NA",0))</f>
        <v/>
      </c>
      <c r="DF138" s="297" t="str">
        <f ca="1">IF(RMDF!DE138="", "", IF(ISNUMBER(MATCH(RMDF!DE138, INDIRECT(DE138), 0)), "OK", "Invalid"))</f>
        <v/>
      </c>
      <c r="DG138" s="281"/>
      <c r="DH138" s="281"/>
      <c r="DI138" s="281"/>
      <c r="DJ138" s="281" t="b">
        <f>AND(RMDF!DM138&gt;=0, RMDF!DM138&lt;=1-SUM(RMDF!Z138,RMDF!AG138,RMDF!AN138,RMDF!AU138,RMDF!BB138,RMDF!BI138,RMDF!BP138,RMDF!BW138,RMDF!CD138,RMDF!CK138,RMDF!CR138,RMDF!CY138,RMDF!DF138), RMDF!DM138=ROUND(RMDF!DM138,4))</f>
        <v>1</v>
      </c>
      <c r="DK138" s="317">
        <f>RMDF!DK138</f>
        <v>0</v>
      </c>
      <c r="DL138" s="318" t="str">
        <f>IF(DK138=0,"",_xlfn.XLOOKUP(DK138,StatePicklist!$1:$1,StatePicklist!$3:$3,"NA",0))</f>
        <v/>
      </c>
      <c r="DM138" s="297" t="str">
        <f ca="1">IF(RMDF!DL138="", "", IF(ISNUMBER(MATCH(RMDF!DL138, INDIRECT(DL138), 0)), "OK", "Invalid"))</f>
        <v/>
      </c>
      <c r="DN138" s="281"/>
      <c r="DO138" s="281"/>
      <c r="DP138" s="281"/>
      <c r="DQ138" s="281" t="b">
        <f>AND(RMDF!DT138&gt;=0, RMDF!DT138&lt;=1-SUM(RMDF!Z138,RMDF!AG138,RMDF!AN138,RMDF!AU138,RMDF!BB138,RMDF!BI138,RMDF!BP138,RMDF!BW138,RMDF!CD138,RMDF!CK138,RMDF!CR138,RMDF!CY138,RMDF!DF138,RMDF!DM138), RMDF!DT138=ROUND(RMDF!DT138,4))</f>
        <v>1</v>
      </c>
      <c r="DR138" s="317">
        <f>RMDF!DR138</f>
        <v>0</v>
      </c>
      <c r="DS138" s="318" t="str">
        <f>IF(DR138=0,"",_xlfn.XLOOKUP(DR138,StatePicklist!$1:$1,StatePicklist!$3:$3,"NA",0))</f>
        <v/>
      </c>
      <c r="DT138" s="297" t="str">
        <f ca="1">IF(RMDF!DS138="", "", IF(ISNUMBER(MATCH(RMDF!DS138, INDIRECT(DS138), 0)), "OK", "Invalid"))</f>
        <v/>
      </c>
      <c r="DU138" s="281"/>
      <c r="DV138" s="281"/>
      <c r="DW138" s="281"/>
      <c r="DX138" s="281" t="b">
        <f>AND(RMDF!EA138&gt;=0, RMDF!EA138&lt;=1-SUM(RMDF!Z138,RMDF!AG138,RMDF!AN138,RMDF!AU138,RMDF!BB138,RMDF!BI138,RMDF!BP138,RMDF!BW138,RMDF!CD138,RMDF!CK138,RMDF!CR138,RMDF!CY138,RMDF!DF138,RMDF!DM138,RMDF!DT138), RMDF!EA138=ROUND(RMDF!EA138,4))</f>
        <v>1</v>
      </c>
      <c r="DY138" s="317">
        <f>RMDF!DY138</f>
        <v>0</v>
      </c>
      <c r="DZ138" s="318" t="str">
        <f>IF(DY138=0,"",_xlfn.XLOOKUP(DY138,StatePicklist!$1:$1,StatePicklist!$3:$3,"NA",0))</f>
        <v/>
      </c>
      <c r="EA138" s="297" t="str">
        <f ca="1">IF(RMDF!DZ138="", "", IF(ISNUMBER(MATCH(RMDF!DZ138, INDIRECT(DZ138), 0)), "OK", "Invalid"))</f>
        <v/>
      </c>
      <c r="EB138" s="281"/>
      <c r="EC138" s="281"/>
      <c r="ED138" s="281"/>
      <c r="EE138" s="281" t="b">
        <f>AND(RMDF!EH138&gt;=0, RMDF!EH138&lt;=1-SUM(RMDF!Z138,RMDF!AG138,RMDF!AN138,RMDF!AU138,RMDF!BB138,RMDF!BI138,RMDF!BP138,RMDF!BW138,RMDF!CD138,RMDF!CK138,RMDF!CR138,RMDF!CY138,RMDF!DF138,RMDF!DM138,RMDF!DT138,RMDF!EA138), RMDF!EH138=ROUND(RMDF!EH138,4))</f>
        <v>1</v>
      </c>
      <c r="EF138" s="317">
        <f>RMDF!EF138</f>
        <v>0</v>
      </c>
      <c r="EG138" s="318" t="str">
        <f>IF(EF138=0,"",_xlfn.XLOOKUP(EF138,StatePicklist!$1:$1,StatePicklist!$3:$3,"NA",0))</f>
        <v/>
      </c>
      <c r="EH138" s="297" t="str">
        <f ca="1">IF(RMDF!EG138="", "", IF(ISNUMBER(MATCH(RMDF!EG138, INDIRECT(EG138), 0)), "OK", "Invalid"))</f>
        <v/>
      </c>
      <c r="EI138" s="281"/>
      <c r="EJ138" s="281"/>
      <c r="EK138" s="281"/>
      <c r="EL138" s="281" t="b">
        <f>AND(RMDF!EO138&gt;=0, RMDF!EO138&lt;=1-SUM(RMDF!Z138,RMDF!AG138,RMDF!AN138,RMDF!AU138,RMDF!BB138,RMDF!BI138,RMDF!BP138,RMDF!BW138,RMDF!CD138,RMDF!CK138,RMDF!CR138,RMDF!CY138,RMDF!DF138,RMDF!DM138,RMDF!DT138,RMDF!EA138,RMDF!EH138), RMDF!EO138=ROUND(RMDF!EO138,4))</f>
        <v>1</v>
      </c>
      <c r="EM138" s="317">
        <f>RMDF!EM138</f>
        <v>0</v>
      </c>
      <c r="EN138" s="318" t="str">
        <f>IF(EM138=0,"",_xlfn.XLOOKUP(EM138,StatePicklist!$1:$1,StatePicklist!$3:$3,"NA",0))</f>
        <v/>
      </c>
      <c r="EO138" s="297" t="str">
        <f ca="1">IF(RMDF!EN138="", "", IF(ISNUMBER(MATCH(RMDF!EN138, INDIRECT(EN138), 0)), "OK", "Invalid"))</f>
        <v/>
      </c>
      <c r="EP138" s="281"/>
      <c r="EQ138" s="281"/>
      <c r="ER138" s="281"/>
      <c r="ES138" s="281" t="b">
        <f>AND(RMDF!EV138&gt;=0, RMDF!EV138&lt;=1-SUM(RMDF!Z138,RMDF!AG138,RMDF!AN138,RMDF!AU138,RMDF!BB138,RMDF!BI138,RMDF!BP138,RMDF!BW138,RMDF!CD138,RMDF!CK138,RMDF!CR138,RMDF!CY138,RMDF!DF138,RMDF!DM138,RMDF!DT138,RMDF!EA138,RMDF!EH138,RMDF!EO138), RMDF!EV138=ROUND(RMDF!EV138,4))</f>
        <v>1</v>
      </c>
      <c r="ET138" s="317">
        <f>RMDF!ET138</f>
        <v>0</v>
      </c>
      <c r="EU138" s="318" t="str">
        <f>IF(ET138=0,"",_xlfn.XLOOKUP(ET138,StatePicklist!$1:$1,StatePicklist!$3:$3,"NA",0))</f>
        <v/>
      </c>
      <c r="EV138" s="297" t="str">
        <f ca="1">IF(RMDF!EU138="", "", IF(ISNUMBER(MATCH(RMDF!EU138, INDIRECT(EU138), 0)), "OK", "Invalid"))</f>
        <v/>
      </c>
      <c r="EW138" s="281"/>
      <c r="EX138" s="281"/>
      <c r="EY138" s="281"/>
      <c r="EZ138" s="281" t="b">
        <f>AND(RMDF!FC138&gt;=0, RMDF!FC138&lt;=1-SUM(RMDF!Z138,RMDF!AG138,RMDF!AN138,RMDF!AU138,RMDF!BB138,RMDF!BI138,RMDF!BP138,RMDF!BW138,RMDF!CD138,RMDF!CK138,RMDF!CR138,RMDF!CY138,RMDF!DF138,RMDF!DM138,RMDF!DT138,RMDF!EA138,RMDF!EH138,RMDF!EO138,RMDF!EV138), RMDF!FC138=ROUND(RMDF!FC138,4))</f>
        <v>1</v>
      </c>
      <c r="FA138" s="317">
        <f>RMDF!FA138</f>
        <v>0</v>
      </c>
      <c r="FB138" s="318" t="str">
        <f>IF(FA138=0,"",_xlfn.XLOOKUP(FA138,StatePicklist!$1:$1,StatePicklist!$3:$3,"NA",0))</f>
        <v/>
      </c>
      <c r="FC138" s="297" t="str">
        <f ca="1">IF(RMDF!FB138="", "", IF(ISNUMBER(MATCH(RMDF!FB138, INDIRECT(FB138), 0)), "OK", "Invalid"))</f>
        <v/>
      </c>
    </row>
    <row r="139" spans="1:159" s="205" customFormat="1" ht="39.9" customHeight="1" x14ac:dyDescent="0.25">
      <c r="A139" s="206"/>
      <c r="B139" s="196"/>
      <c r="C139" s="197"/>
      <c r="D139" s="198"/>
      <c r="E139" s="199"/>
      <c r="F139" s="200"/>
      <c r="G139" s="201"/>
      <c r="H139" s="292"/>
      <c r="I139" s="305">
        <f>RMDF!I139</f>
        <v>0</v>
      </c>
      <c r="J139" s="305" t="str">
        <f>IF(I139=ProductCode!$B$30,"PDReclPost",IF(OR(I139=ProductCode!$C$30,I139=ProductCode!$E$30,I139=ProductCode!$G$30),"PDPreCon",IF(OR(I139=ProductCode!$D$30,I139=ProductCode!$F$30),"PDNotReclPost","")))</f>
        <v/>
      </c>
      <c r="K139" s="305" t="str">
        <f t="shared" si="12"/>
        <v/>
      </c>
      <c r="L139" s="289"/>
      <c r="M139" s="305" t="str">
        <f t="shared" si="12"/>
        <v/>
      </c>
      <c r="N139" s="289" t="b">
        <f>AND(RMDF!N139&gt;=0, RMDF!N139&lt;=1-RMDF!L139, RMDF!N139=ROUND(RMDF!N139,4))</f>
        <v>1</v>
      </c>
      <c r="O139" s="286" t="str">
        <f>IF(P139="","",IF(I139="","",IF(LEFT(I139,13)="Reclaimed pos",RawMaterialCode!$E$569,RawMaterialCode!$E$568)))</f>
        <v>Reclaimed pre-consumer mixed fibers (RM0578)</v>
      </c>
      <c r="P139" s="295">
        <f t="shared" si="13"/>
        <v>1</v>
      </c>
      <c r="Q139" s="202"/>
      <c r="R139" s="203"/>
      <c r="S139" s="204" t="str">
        <f t="shared" si="14"/>
        <v/>
      </c>
      <c r="T139" s="281"/>
      <c r="U139" s="281"/>
      <c r="V139" s="281"/>
      <c r="W139" s="281"/>
      <c r="X139" s="317">
        <f>RMDF!X139</f>
        <v>0</v>
      </c>
      <c r="Y139" s="318" t="str">
        <f>IF(X139=0,"",_xlfn.XLOOKUP(X139,StatePicklist!$1:$1,StatePicklist!$3:$3,"NA",0))</f>
        <v/>
      </c>
      <c r="Z139" s="297" t="str">
        <f ca="1">IF(RMDF!Y139="", "", IF(ISNUMBER(MATCH(RMDF!Y139, INDIRECT(Y139), 0)), "OK", "Invalid"))</f>
        <v/>
      </c>
      <c r="AA139" s="281"/>
      <c r="AB139" s="281"/>
      <c r="AC139" s="281"/>
      <c r="AD139" s="281" t="b">
        <f>AND(RMDF!AG139&gt;=0, RMDF!AG139&lt;=1-RMDF!Z139, RMDF!AG139=ROUND(RMDF!AG139,4))</f>
        <v>1</v>
      </c>
      <c r="AE139" s="317">
        <f>RMDF!AE139</f>
        <v>0</v>
      </c>
      <c r="AF139" s="318" t="str">
        <f>IF(AE139=0,"",_xlfn.XLOOKUP(AE139,StatePicklist!$1:$1,StatePicklist!$3:$3,"NA",0))</f>
        <v/>
      </c>
      <c r="AG139" s="297" t="str">
        <f ca="1">IF(RMDF!AF139="", "", IF(ISNUMBER(MATCH(RMDF!AF139, INDIRECT(AF139), 0)), "OK", "Invalid"))</f>
        <v/>
      </c>
      <c r="AH139" s="281"/>
      <c r="AI139" s="281"/>
      <c r="AJ139" s="281"/>
      <c r="AK139" s="281" t="b">
        <f>AND(RMDF!AN139&gt;=0, RMDF!AN139&lt;=1-SUM(RMDF!Z139,RMDF!AG139), RMDF!AN139=ROUND(RMDF!AN139,4))</f>
        <v>1</v>
      </c>
      <c r="AL139" s="317">
        <f>RMDF!AL139</f>
        <v>0</v>
      </c>
      <c r="AM139" s="318" t="str">
        <f>IF(AL139=0,"",_xlfn.XLOOKUP(AL139,StatePicklist!$1:$1,StatePicklist!$3:$3,"NA",0))</f>
        <v/>
      </c>
      <c r="AN139" s="297" t="str">
        <f ca="1">IF(RMDF!AM139="", "", IF(ISNUMBER(MATCH(RMDF!AM139, INDIRECT(AM139), 0)), "OK", "Invalid"))</f>
        <v/>
      </c>
      <c r="AO139" s="281"/>
      <c r="AP139" s="281"/>
      <c r="AQ139" s="281"/>
      <c r="AR139" s="281" t="b">
        <f>AND(RMDF!AU139&gt;=0, RMDF!AU139&lt;=1-SUM(RMDF!Z139,RMDF!AG139,RMDF!AN139), RMDF!AU139=ROUND(RMDF!AU139,4))</f>
        <v>1</v>
      </c>
      <c r="AS139" s="317">
        <f>RMDF!AS139</f>
        <v>0</v>
      </c>
      <c r="AT139" s="318" t="str">
        <f>IF(AS139=0,"",_xlfn.XLOOKUP(AS139,StatePicklist!$1:$1,StatePicklist!$3:$3,"NA",0))</f>
        <v/>
      </c>
      <c r="AU139" s="297" t="str">
        <f ca="1">IF(RMDF!AT139="", "", IF(ISNUMBER(MATCH(RMDF!AT139, INDIRECT(AT139), 0)), "OK", "Invalid"))</f>
        <v/>
      </c>
      <c r="AV139" s="281"/>
      <c r="AW139" s="281"/>
      <c r="AX139" s="281"/>
      <c r="AY139" s="281" t="b">
        <f>AND(RMDF!BB139&gt;=0, RMDF!BB139&lt;=1-SUM(RMDF!Z139,RMDF!AG139,RMDF!AN139,RMDF!AU139), RMDF!BB139=ROUND(RMDF!BB139,4))</f>
        <v>1</v>
      </c>
      <c r="AZ139" s="317">
        <f>RMDF!AZ139</f>
        <v>0</v>
      </c>
      <c r="BA139" s="318" t="str">
        <f>IF(AZ139=0,"",_xlfn.XLOOKUP(AZ139,StatePicklist!$1:$1,StatePicklist!$3:$3,"NA",0))</f>
        <v/>
      </c>
      <c r="BB139" s="297" t="str">
        <f ca="1">IF(RMDF!BA139="", "", IF(ISNUMBER(MATCH(RMDF!BA139, INDIRECT(BA139), 0)), "OK", "Invalid"))</f>
        <v/>
      </c>
      <c r="BC139" s="281"/>
      <c r="BD139" s="281"/>
      <c r="BE139" s="281"/>
      <c r="BF139" s="281" t="b">
        <f>AND(RMDF!BI139&gt;=0, RMDF!BI139&lt;=1-SUM(RMDF!Z139,RMDF!AG139,RMDF!AN139,RMDF!AU139,RMDF!BB139), RMDF!BI139=ROUND(RMDF!BI139,4))</f>
        <v>1</v>
      </c>
      <c r="BG139" s="317">
        <f>RMDF!BG139</f>
        <v>0</v>
      </c>
      <c r="BH139" s="318" t="str">
        <f>IF(BG139=0,"",_xlfn.XLOOKUP(BG139,StatePicklist!$1:$1,StatePicklist!$3:$3,"NA",0))</f>
        <v/>
      </c>
      <c r="BI139" s="297" t="str">
        <f ca="1">IF(RMDF!BH139="", "", IF(ISNUMBER(MATCH(RMDF!BH139, INDIRECT(BH139), 0)), "OK", "Invalid"))</f>
        <v/>
      </c>
      <c r="BJ139" s="281"/>
      <c r="BK139" s="281"/>
      <c r="BL139" s="281"/>
      <c r="BM139" s="281" t="b">
        <f>AND(RMDF!BP139&gt;=0, RMDF!BP139&lt;=1-SUM(RMDF!Z139,RMDF!AG139,RMDF!AN139,RMDF!AU139,RMDF!BB139,RMDF!BI139), RMDF!BP139=ROUND(RMDF!BP139,4))</f>
        <v>1</v>
      </c>
      <c r="BN139" s="317">
        <f>RMDF!BN139</f>
        <v>0</v>
      </c>
      <c r="BO139" s="318" t="str">
        <f>IF(BN139=0,"",_xlfn.XLOOKUP(BN139,StatePicklist!$1:$1,StatePicklist!$3:$3,"NA",0))</f>
        <v/>
      </c>
      <c r="BP139" s="297" t="str">
        <f ca="1">IF(RMDF!BO139="", "", IF(ISNUMBER(MATCH(RMDF!BO139, INDIRECT(BO139), 0)), "OK", "Invalid"))</f>
        <v/>
      </c>
      <c r="BQ139" s="281"/>
      <c r="BR139" s="281"/>
      <c r="BS139" s="281"/>
      <c r="BT139" s="281" t="b">
        <f>AND(RMDF!BW139&gt;=0, RMDF!BW139&lt;=1-SUM(RMDF!Z139,RMDF!AG139,RMDF!AN139,RMDF!AU139,RMDF!BB139,RMDF!BI139,RMDF!BP139), RMDF!BW139=ROUND(RMDF!BW139,4))</f>
        <v>1</v>
      </c>
      <c r="BU139" s="317">
        <f>RMDF!BU139</f>
        <v>0</v>
      </c>
      <c r="BV139" s="318" t="str">
        <f>IF(BU139=0,"",_xlfn.XLOOKUP(BU139,StatePicklist!$1:$1,StatePicklist!$3:$3,"NA",0))</f>
        <v/>
      </c>
      <c r="BW139" s="297" t="str">
        <f ca="1">IF(RMDF!BV139="", "", IF(ISNUMBER(MATCH(RMDF!BV139, INDIRECT(BV139), 0)), "OK", "Invalid"))</f>
        <v/>
      </c>
      <c r="BX139" s="281"/>
      <c r="BY139" s="281"/>
      <c r="BZ139" s="281"/>
      <c r="CA139" s="281" t="b">
        <f>AND(RMDF!CD139&gt;=0, RMDF!CD139&lt;=1-SUM(RMDF!Z139,RMDF!AG139,RMDF!AN139,RMDF!AU139,RMDF!BB139,RMDF!BI139,RMDF!BP139,RMDF!BW139), RMDF!CD139=ROUND(RMDF!CD139,4))</f>
        <v>1</v>
      </c>
      <c r="CB139" s="317">
        <f>RMDF!CB139</f>
        <v>0</v>
      </c>
      <c r="CC139" s="318" t="str">
        <f>IF(CB139=0,"",_xlfn.XLOOKUP(CB139,StatePicklist!$1:$1,StatePicklist!$3:$3,"NA",0))</f>
        <v/>
      </c>
      <c r="CD139" s="297" t="str">
        <f ca="1">IF(RMDF!CC139="", "", IF(ISNUMBER(MATCH(RMDF!CC139, INDIRECT(CC139), 0)), "OK", "Invalid"))</f>
        <v/>
      </c>
      <c r="CE139" s="281"/>
      <c r="CF139" s="281"/>
      <c r="CG139" s="281"/>
      <c r="CH139" s="281" t="b">
        <f>AND(RMDF!CK139&gt;=0, RMDF!CK139&lt;=1-SUM(RMDF!Z139,RMDF!AG139,RMDF!AN139,RMDF!AU139,RMDF!BB139,RMDF!BI139,RMDF!BP139,RMDF!BW139,RMDF!CD139), RMDF!CK139=ROUND(RMDF!CK139,4))</f>
        <v>1</v>
      </c>
      <c r="CI139" s="317">
        <f>RMDF!CI139</f>
        <v>0</v>
      </c>
      <c r="CJ139" s="318" t="str">
        <f>IF(CI139=0,"",_xlfn.XLOOKUP(CI139,StatePicklist!$1:$1,StatePicklist!$3:$3,"NA",0))</f>
        <v/>
      </c>
      <c r="CK139" s="297" t="str">
        <f ca="1">IF(RMDF!CJ139="", "", IF(ISNUMBER(MATCH(RMDF!CJ139, INDIRECT(CJ139), 0)), "OK", "Invalid"))</f>
        <v/>
      </c>
      <c r="CL139" s="281"/>
      <c r="CM139" s="281"/>
      <c r="CN139" s="281"/>
      <c r="CO139" s="281" t="b">
        <f>AND(RMDF!CR139&gt;=0, RMDF!CR139&lt;=1-SUM(RMDF!Z139,RMDF!AG139,RMDF!AN139,RMDF!AU139,RMDF!BB139,RMDF!BI139,RMDF!BP139,RMDF!BW139,RMDF!CD139,RMDF!CK139), RMDF!CR139=ROUND(RMDF!CR139,4))</f>
        <v>1</v>
      </c>
      <c r="CP139" s="317">
        <f>RMDF!CP139</f>
        <v>0</v>
      </c>
      <c r="CQ139" s="318" t="str">
        <f>IF(CP139=0,"",_xlfn.XLOOKUP(CP139,StatePicklist!$1:$1,StatePicklist!$3:$3,"NA",0))</f>
        <v/>
      </c>
      <c r="CR139" s="297" t="str">
        <f ca="1">IF(RMDF!CQ139="", "", IF(ISNUMBER(MATCH(RMDF!CQ139, INDIRECT(CQ139), 0)), "OK", "Invalid"))</f>
        <v/>
      </c>
      <c r="CS139" s="281"/>
      <c r="CT139" s="281"/>
      <c r="CU139" s="281"/>
      <c r="CV139" s="281" t="b">
        <f>AND(RMDF!CY139&gt;=0, RMDF!CY139&lt;=1-SUM(RMDF!Z139,RMDF!AG139,RMDF!AN139,RMDF!AU139,RMDF!BB139,RMDF!BI139,RMDF!BP139,RMDF!BW139,RMDF!CD139,RMDF!CK139,RMDF!CR139), RMDF!CY139=ROUND(RMDF!CY139,4))</f>
        <v>1</v>
      </c>
      <c r="CW139" s="317">
        <f>RMDF!CW139</f>
        <v>0</v>
      </c>
      <c r="CX139" s="318" t="str">
        <f>IF(CW139=0,"",_xlfn.XLOOKUP(CW139,StatePicklist!$1:$1,StatePicklist!$3:$3,"NA",0))</f>
        <v/>
      </c>
      <c r="CY139" s="297" t="str">
        <f ca="1">IF(RMDF!CX139="", "", IF(ISNUMBER(MATCH(RMDF!CX139, INDIRECT(CX139), 0)), "OK", "Invalid"))</f>
        <v/>
      </c>
      <c r="CZ139" s="281"/>
      <c r="DA139" s="281"/>
      <c r="DB139" s="281"/>
      <c r="DC139" s="281" t="b">
        <f>AND(RMDF!DF139&gt;=0, RMDF!DF139&lt;=1-SUM(RMDF!Z139,RMDF!AG139,RMDF!AN139,RMDF!AU139,RMDF!BB139,RMDF!BI139,RMDF!BP139,RMDF!BW139,RMDF!CD139,RMDF!CK139,RMDF!CR139,RMDF!CY139), RMDF!DF139=ROUND(RMDF!DF139,4))</f>
        <v>1</v>
      </c>
      <c r="DD139" s="317">
        <f>RMDF!DD139</f>
        <v>0</v>
      </c>
      <c r="DE139" s="318" t="str">
        <f>IF(DD139=0,"",_xlfn.XLOOKUP(DD139,StatePicklist!$1:$1,StatePicklist!$3:$3,"NA",0))</f>
        <v/>
      </c>
      <c r="DF139" s="297" t="str">
        <f ca="1">IF(RMDF!DE139="", "", IF(ISNUMBER(MATCH(RMDF!DE139, INDIRECT(DE139), 0)), "OK", "Invalid"))</f>
        <v/>
      </c>
      <c r="DG139" s="281"/>
      <c r="DH139" s="281"/>
      <c r="DI139" s="281"/>
      <c r="DJ139" s="281" t="b">
        <f>AND(RMDF!DM139&gt;=0, RMDF!DM139&lt;=1-SUM(RMDF!Z139,RMDF!AG139,RMDF!AN139,RMDF!AU139,RMDF!BB139,RMDF!BI139,RMDF!BP139,RMDF!BW139,RMDF!CD139,RMDF!CK139,RMDF!CR139,RMDF!CY139,RMDF!DF139), RMDF!DM139=ROUND(RMDF!DM139,4))</f>
        <v>1</v>
      </c>
      <c r="DK139" s="317">
        <f>RMDF!DK139</f>
        <v>0</v>
      </c>
      <c r="DL139" s="318" t="str">
        <f>IF(DK139=0,"",_xlfn.XLOOKUP(DK139,StatePicklist!$1:$1,StatePicklist!$3:$3,"NA",0))</f>
        <v/>
      </c>
      <c r="DM139" s="297" t="str">
        <f ca="1">IF(RMDF!DL139="", "", IF(ISNUMBER(MATCH(RMDF!DL139, INDIRECT(DL139), 0)), "OK", "Invalid"))</f>
        <v/>
      </c>
      <c r="DN139" s="281"/>
      <c r="DO139" s="281"/>
      <c r="DP139" s="281"/>
      <c r="DQ139" s="281" t="b">
        <f>AND(RMDF!DT139&gt;=0, RMDF!DT139&lt;=1-SUM(RMDF!Z139,RMDF!AG139,RMDF!AN139,RMDF!AU139,RMDF!BB139,RMDF!BI139,RMDF!BP139,RMDF!BW139,RMDF!CD139,RMDF!CK139,RMDF!CR139,RMDF!CY139,RMDF!DF139,RMDF!DM139), RMDF!DT139=ROUND(RMDF!DT139,4))</f>
        <v>1</v>
      </c>
      <c r="DR139" s="317">
        <f>RMDF!DR139</f>
        <v>0</v>
      </c>
      <c r="DS139" s="318" t="str">
        <f>IF(DR139=0,"",_xlfn.XLOOKUP(DR139,StatePicklist!$1:$1,StatePicklist!$3:$3,"NA",0))</f>
        <v/>
      </c>
      <c r="DT139" s="297" t="str">
        <f ca="1">IF(RMDF!DS139="", "", IF(ISNUMBER(MATCH(RMDF!DS139, INDIRECT(DS139), 0)), "OK", "Invalid"))</f>
        <v/>
      </c>
      <c r="DU139" s="281"/>
      <c r="DV139" s="281"/>
      <c r="DW139" s="281"/>
      <c r="DX139" s="281" t="b">
        <f>AND(RMDF!EA139&gt;=0, RMDF!EA139&lt;=1-SUM(RMDF!Z139,RMDF!AG139,RMDF!AN139,RMDF!AU139,RMDF!BB139,RMDF!BI139,RMDF!BP139,RMDF!BW139,RMDF!CD139,RMDF!CK139,RMDF!CR139,RMDF!CY139,RMDF!DF139,RMDF!DM139,RMDF!DT139), RMDF!EA139=ROUND(RMDF!EA139,4))</f>
        <v>1</v>
      </c>
      <c r="DY139" s="317">
        <f>RMDF!DY139</f>
        <v>0</v>
      </c>
      <c r="DZ139" s="318" t="str">
        <f>IF(DY139=0,"",_xlfn.XLOOKUP(DY139,StatePicklist!$1:$1,StatePicklist!$3:$3,"NA",0))</f>
        <v/>
      </c>
      <c r="EA139" s="297" t="str">
        <f ca="1">IF(RMDF!DZ139="", "", IF(ISNUMBER(MATCH(RMDF!DZ139, INDIRECT(DZ139), 0)), "OK", "Invalid"))</f>
        <v/>
      </c>
      <c r="EB139" s="281"/>
      <c r="EC139" s="281"/>
      <c r="ED139" s="281"/>
      <c r="EE139" s="281" t="b">
        <f>AND(RMDF!EH139&gt;=0, RMDF!EH139&lt;=1-SUM(RMDF!Z139,RMDF!AG139,RMDF!AN139,RMDF!AU139,RMDF!BB139,RMDF!BI139,RMDF!BP139,RMDF!BW139,RMDF!CD139,RMDF!CK139,RMDF!CR139,RMDF!CY139,RMDF!DF139,RMDF!DM139,RMDF!DT139,RMDF!EA139), RMDF!EH139=ROUND(RMDF!EH139,4))</f>
        <v>1</v>
      </c>
      <c r="EF139" s="317">
        <f>RMDF!EF139</f>
        <v>0</v>
      </c>
      <c r="EG139" s="318" t="str">
        <f>IF(EF139=0,"",_xlfn.XLOOKUP(EF139,StatePicklist!$1:$1,StatePicklist!$3:$3,"NA",0))</f>
        <v/>
      </c>
      <c r="EH139" s="297" t="str">
        <f ca="1">IF(RMDF!EG139="", "", IF(ISNUMBER(MATCH(RMDF!EG139, INDIRECT(EG139), 0)), "OK", "Invalid"))</f>
        <v/>
      </c>
      <c r="EI139" s="281"/>
      <c r="EJ139" s="281"/>
      <c r="EK139" s="281"/>
      <c r="EL139" s="281" t="b">
        <f>AND(RMDF!EO139&gt;=0, RMDF!EO139&lt;=1-SUM(RMDF!Z139,RMDF!AG139,RMDF!AN139,RMDF!AU139,RMDF!BB139,RMDF!BI139,RMDF!BP139,RMDF!BW139,RMDF!CD139,RMDF!CK139,RMDF!CR139,RMDF!CY139,RMDF!DF139,RMDF!DM139,RMDF!DT139,RMDF!EA139,RMDF!EH139), RMDF!EO139=ROUND(RMDF!EO139,4))</f>
        <v>1</v>
      </c>
      <c r="EM139" s="317">
        <f>RMDF!EM139</f>
        <v>0</v>
      </c>
      <c r="EN139" s="318" t="str">
        <f>IF(EM139=0,"",_xlfn.XLOOKUP(EM139,StatePicklist!$1:$1,StatePicklist!$3:$3,"NA",0))</f>
        <v/>
      </c>
      <c r="EO139" s="297" t="str">
        <f ca="1">IF(RMDF!EN139="", "", IF(ISNUMBER(MATCH(RMDF!EN139, INDIRECT(EN139), 0)), "OK", "Invalid"))</f>
        <v/>
      </c>
      <c r="EP139" s="281"/>
      <c r="EQ139" s="281"/>
      <c r="ER139" s="281"/>
      <c r="ES139" s="281" t="b">
        <f>AND(RMDF!EV139&gt;=0, RMDF!EV139&lt;=1-SUM(RMDF!Z139,RMDF!AG139,RMDF!AN139,RMDF!AU139,RMDF!BB139,RMDF!BI139,RMDF!BP139,RMDF!BW139,RMDF!CD139,RMDF!CK139,RMDF!CR139,RMDF!CY139,RMDF!DF139,RMDF!DM139,RMDF!DT139,RMDF!EA139,RMDF!EH139,RMDF!EO139), RMDF!EV139=ROUND(RMDF!EV139,4))</f>
        <v>1</v>
      </c>
      <c r="ET139" s="317">
        <f>RMDF!ET139</f>
        <v>0</v>
      </c>
      <c r="EU139" s="318" t="str">
        <f>IF(ET139=0,"",_xlfn.XLOOKUP(ET139,StatePicklist!$1:$1,StatePicklist!$3:$3,"NA",0))</f>
        <v/>
      </c>
      <c r="EV139" s="297" t="str">
        <f ca="1">IF(RMDF!EU139="", "", IF(ISNUMBER(MATCH(RMDF!EU139, INDIRECT(EU139), 0)), "OK", "Invalid"))</f>
        <v/>
      </c>
      <c r="EW139" s="281"/>
      <c r="EX139" s="281"/>
      <c r="EY139" s="281"/>
      <c r="EZ139" s="281" t="b">
        <f>AND(RMDF!FC139&gt;=0, RMDF!FC139&lt;=1-SUM(RMDF!Z139,RMDF!AG139,RMDF!AN139,RMDF!AU139,RMDF!BB139,RMDF!BI139,RMDF!BP139,RMDF!BW139,RMDF!CD139,RMDF!CK139,RMDF!CR139,RMDF!CY139,RMDF!DF139,RMDF!DM139,RMDF!DT139,RMDF!EA139,RMDF!EH139,RMDF!EO139,RMDF!EV139), RMDF!FC139=ROUND(RMDF!FC139,4))</f>
        <v>1</v>
      </c>
      <c r="FA139" s="317">
        <f>RMDF!FA139</f>
        <v>0</v>
      </c>
      <c r="FB139" s="318" t="str">
        <f>IF(FA139=0,"",_xlfn.XLOOKUP(FA139,StatePicklist!$1:$1,StatePicklist!$3:$3,"NA",0))</f>
        <v/>
      </c>
      <c r="FC139" s="297" t="str">
        <f ca="1">IF(RMDF!FB139="", "", IF(ISNUMBER(MATCH(RMDF!FB139, INDIRECT(FB139), 0)), "OK", "Invalid"))</f>
        <v/>
      </c>
    </row>
    <row r="140" spans="1:159" s="205" customFormat="1" ht="39.9" customHeight="1" x14ac:dyDescent="0.25">
      <c r="A140" s="206"/>
      <c r="B140" s="196"/>
      <c r="C140" s="197"/>
      <c r="D140" s="198"/>
      <c r="E140" s="199"/>
      <c r="F140" s="200"/>
      <c r="G140" s="201"/>
      <c r="H140" s="292"/>
      <c r="I140" s="305">
        <f>RMDF!I140</f>
        <v>0</v>
      </c>
      <c r="J140" s="305" t="str">
        <f>IF(I140=ProductCode!$B$30,"PDReclPost",IF(OR(I140=ProductCode!$C$30,I140=ProductCode!$E$30,I140=ProductCode!$G$30),"PDPreCon",IF(OR(I140=ProductCode!$D$30,I140=ProductCode!$F$30),"PDNotReclPost","")))</f>
        <v/>
      </c>
      <c r="K140" s="305" t="str">
        <f t="shared" si="12"/>
        <v/>
      </c>
      <c r="L140" s="289"/>
      <c r="M140" s="305" t="str">
        <f t="shared" si="12"/>
        <v/>
      </c>
      <c r="N140" s="289" t="b">
        <f>AND(RMDF!N140&gt;=0, RMDF!N140&lt;=1-RMDF!L140, RMDF!N140=ROUND(RMDF!N140,4))</f>
        <v>1</v>
      </c>
      <c r="O140" s="286" t="str">
        <f>IF(P140="","",IF(I140="","",IF(LEFT(I140,13)="Reclaimed pos",RawMaterialCode!$E$569,RawMaterialCode!$E$568)))</f>
        <v>Reclaimed pre-consumer mixed fibers (RM0578)</v>
      </c>
      <c r="P140" s="295">
        <f t="shared" si="13"/>
        <v>1</v>
      </c>
      <c r="Q140" s="202"/>
      <c r="R140" s="203"/>
      <c r="S140" s="204" t="str">
        <f t="shared" si="14"/>
        <v/>
      </c>
      <c r="T140" s="281"/>
      <c r="U140" s="281"/>
      <c r="V140" s="281"/>
      <c r="W140" s="281"/>
      <c r="X140" s="317">
        <f>RMDF!X140</f>
        <v>0</v>
      </c>
      <c r="Y140" s="318" t="str">
        <f>IF(X140=0,"",_xlfn.XLOOKUP(X140,StatePicklist!$1:$1,StatePicklist!$3:$3,"NA",0))</f>
        <v/>
      </c>
      <c r="Z140" s="297" t="str">
        <f ca="1">IF(RMDF!Y140="", "", IF(ISNUMBER(MATCH(RMDF!Y140, INDIRECT(Y140), 0)), "OK", "Invalid"))</f>
        <v/>
      </c>
      <c r="AA140" s="281"/>
      <c r="AB140" s="281"/>
      <c r="AC140" s="281"/>
      <c r="AD140" s="281" t="b">
        <f>AND(RMDF!AG140&gt;=0, RMDF!AG140&lt;=1-RMDF!Z140, RMDF!AG140=ROUND(RMDF!AG140,4))</f>
        <v>1</v>
      </c>
      <c r="AE140" s="317">
        <f>RMDF!AE140</f>
        <v>0</v>
      </c>
      <c r="AF140" s="318" t="str">
        <f>IF(AE140=0,"",_xlfn.XLOOKUP(AE140,StatePicklist!$1:$1,StatePicklist!$3:$3,"NA",0))</f>
        <v/>
      </c>
      <c r="AG140" s="297" t="str">
        <f ca="1">IF(RMDF!AF140="", "", IF(ISNUMBER(MATCH(RMDF!AF140, INDIRECT(AF140), 0)), "OK", "Invalid"))</f>
        <v/>
      </c>
      <c r="AH140" s="281"/>
      <c r="AI140" s="281"/>
      <c r="AJ140" s="281"/>
      <c r="AK140" s="281" t="b">
        <f>AND(RMDF!AN140&gt;=0, RMDF!AN140&lt;=1-SUM(RMDF!Z140,RMDF!AG140), RMDF!AN140=ROUND(RMDF!AN140,4))</f>
        <v>1</v>
      </c>
      <c r="AL140" s="317">
        <f>RMDF!AL140</f>
        <v>0</v>
      </c>
      <c r="AM140" s="318" t="str">
        <f>IF(AL140=0,"",_xlfn.XLOOKUP(AL140,StatePicklist!$1:$1,StatePicklist!$3:$3,"NA",0))</f>
        <v/>
      </c>
      <c r="AN140" s="297" t="str">
        <f ca="1">IF(RMDF!AM140="", "", IF(ISNUMBER(MATCH(RMDF!AM140, INDIRECT(AM140), 0)), "OK", "Invalid"))</f>
        <v/>
      </c>
      <c r="AO140" s="281"/>
      <c r="AP140" s="281"/>
      <c r="AQ140" s="281"/>
      <c r="AR140" s="281" t="b">
        <f>AND(RMDF!AU140&gt;=0, RMDF!AU140&lt;=1-SUM(RMDF!Z140,RMDF!AG140,RMDF!AN140), RMDF!AU140=ROUND(RMDF!AU140,4))</f>
        <v>1</v>
      </c>
      <c r="AS140" s="317">
        <f>RMDF!AS140</f>
        <v>0</v>
      </c>
      <c r="AT140" s="318" t="str">
        <f>IF(AS140=0,"",_xlfn.XLOOKUP(AS140,StatePicklist!$1:$1,StatePicklist!$3:$3,"NA",0))</f>
        <v/>
      </c>
      <c r="AU140" s="297" t="str">
        <f ca="1">IF(RMDF!AT140="", "", IF(ISNUMBER(MATCH(RMDF!AT140, INDIRECT(AT140), 0)), "OK", "Invalid"))</f>
        <v/>
      </c>
      <c r="AV140" s="281"/>
      <c r="AW140" s="281"/>
      <c r="AX140" s="281"/>
      <c r="AY140" s="281" t="b">
        <f>AND(RMDF!BB140&gt;=0, RMDF!BB140&lt;=1-SUM(RMDF!Z140,RMDF!AG140,RMDF!AN140,RMDF!AU140), RMDF!BB140=ROUND(RMDF!BB140,4))</f>
        <v>1</v>
      </c>
      <c r="AZ140" s="317">
        <f>RMDF!AZ140</f>
        <v>0</v>
      </c>
      <c r="BA140" s="318" t="str">
        <f>IF(AZ140=0,"",_xlfn.XLOOKUP(AZ140,StatePicklist!$1:$1,StatePicklist!$3:$3,"NA",0))</f>
        <v/>
      </c>
      <c r="BB140" s="297" t="str">
        <f ca="1">IF(RMDF!BA140="", "", IF(ISNUMBER(MATCH(RMDF!BA140, INDIRECT(BA140), 0)), "OK", "Invalid"))</f>
        <v/>
      </c>
      <c r="BC140" s="281"/>
      <c r="BD140" s="281"/>
      <c r="BE140" s="281"/>
      <c r="BF140" s="281" t="b">
        <f>AND(RMDF!BI140&gt;=0, RMDF!BI140&lt;=1-SUM(RMDF!Z140,RMDF!AG140,RMDF!AN140,RMDF!AU140,RMDF!BB140), RMDF!BI140=ROUND(RMDF!BI140,4))</f>
        <v>1</v>
      </c>
      <c r="BG140" s="317">
        <f>RMDF!BG140</f>
        <v>0</v>
      </c>
      <c r="BH140" s="318" t="str">
        <f>IF(BG140=0,"",_xlfn.XLOOKUP(BG140,StatePicklist!$1:$1,StatePicklist!$3:$3,"NA",0))</f>
        <v/>
      </c>
      <c r="BI140" s="297" t="str">
        <f ca="1">IF(RMDF!BH140="", "", IF(ISNUMBER(MATCH(RMDF!BH140, INDIRECT(BH140), 0)), "OK", "Invalid"))</f>
        <v/>
      </c>
      <c r="BJ140" s="281"/>
      <c r="BK140" s="281"/>
      <c r="BL140" s="281"/>
      <c r="BM140" s="281" t="b">
        <f>AND(RMDF!BP140&gt;=0, RMDF!BP140&lt;=1-SUM(RMDF!Z140,RMDF!AG140,RMDF!AN140,RMDF!AU140,RMDF!BB140,RMDF!BI140), RMDF!BP140=ROUND(RMDF!BP140,4))</f>
        <v>1</v>
      </c>
      <c r="BN140" s="317">
        <f>RMDF!BN140</f>
        <v>0</v>
      </c>
      <c r="BO140" s="318" t="str">
        <f>IF(BN140=0,"",_xlfn.XLOOKUP(BN140,StatePicklist!$1:$1,StatePicklist!$3:$3,"NA",0))</f>
        <v/>
      </c>
      <c r="BP140" s="297" t="str">
        <f ca="1">IF(RMDF!BO140="", "", IF(ISNUMBER(MATCH(RMDF!BO140, INDIRECT(BO140), 0)), "OK", "Invalid"))</f>
        <v/>
      </c>
      <c r="BQ140" s="281"/>
      <c r="BR140" s="281"/>
      <c r="BS140" s="281"/>
      <c r="BT140" s="281" t="b">
        <f>AND(RMDF!BW140&gt;=0, RMDF!BW140&lt;=1-SUM(RMDF!Z140,RMDF!AG140,RMDF!AN140,RMDF!AU140,RMDF!BB140,RMDF!BI140,RMDF!BP140), RMDF!BW140=ROUND(RMDF!BW140,4))</f>
        <v>1</v>
      </c>
      <c r="BU140" s="317">
        <f>RMDF!BU140</f>
        <v>0</v>
      </c>
      <c r="BV140" s="318" t="str">
        <f>IF(BU140=0,"",_xlfn.XLOOKUP(BU140,StatePicklist!$1:$1,StatePicklist!$3:$3,"NA",0))</f>
        <v/>
      </c>
      <c r="BW140" s="297" t="str">
        <f ca="1">IF(RMDF!BV140="", "", IF(ISNUMBER(MATCH(RMDF!BV140, INDIRECT(BV140), 0)), "OK", "Invalid"))</f>
        <v/>
      </c>
      <c r="BX140" s="281"/>
      <c r="BY140" s="281"/>
      <c r="BZ140" s="281"/>
      <c r="CA140" s="281" t="b">
        <f>AND(RMDF!CD140&gt;=0, RMDF!CD140&lt;=1-SUM(RMDF!Z140,RMDF!AG140,RMDF!AN140,RMDF!AU140,RMDF!BB140,RMDF!BI140,RMDF!BP140,RMDF!BW140), RMDF!CD140=ROUND(RMDF!CD140,4))</f>
        <v>1</v>
      </c>
      <c r="CB140" s="317">
        <f>RMDF!CB140</f>
        <v>0</v>
      </c>
      <c r="CC140" s="318" t="str">
        <f>IF(CB140=0,"",_xlfn.XLOOKUP(CB140,StatePicklist!$1:$1,StatePicklist!$3:$3,"NA",0))</f>
        <v/>
      </c>
      <c r="CD140" s="297" t="str">
        <f ca="1">IF(RMDF!CC140="", "", IF(ISNUMBER(MATCH(RMDF!CC140, INDIRECT(CC140), 0)), "OK", "Invalid"))</f>
        <v/>
      </c>
      <c r="CE140" s="281"/>
      <c r="CF140" s="281"/>
      <c r="CG140" s="281"/>
      <c r="CH140" s="281" t="b">
        <f>AND(RMDF!CK140&gt;=0, RMDF!CK140&lt;=1-SUM(RMDF!Z140,RMDF!AG140,RMDF!AN140,RMDF!AU140,RMDF!BB140,RMDF!BI140,RMDF!BP140,RMDF!BW140,RMDF!CD140), RMDF!CK140=ROUND(RMDF!CK140,4))</f>
        <v>1</v>
      </c>
      <c r="CI140" s="317">
        <f>RMDF!CI140</f>
        <v>0</v>
      </c>
      <c r="CJ140" s="318" t="str">
        <f>IF(CI140=0,"",_xlfn.XLOOKUP(CI140,StatePicklist!$1:$1,StatePicklist!$3:$3,"NA",0))</f>
        <v/>
      </c>
      <c r="CK140" s="297" t="str">
        <f ca="1">IF(RMDF!CJ140="", "", IF(ISNUMBER(MATCH(RMDF!CJ140, INDIRECT(CJ140), 0)), "OK", "Invalid"))</f>
        <v/>
      </c>
      <c r="CL140" s="281"/>
      <c r="CM140" s="281"/>
      <c r="CN140" s="281"/>
      <c r="CO140" s="281" t="b">
        <f>AND(RMDF!CR140&gt;=0, RMDF!CR140&lt;=1-SUM(RMDF!Z140,RMDF!AG140,RMDF!AN140,RMDF!AU140,RMDF!BB140,RMDF!BI140,RMDF!BP140,RMDF!BW140,RMDF!CD140,RMDF!CK140), RMDF!CR140=ROUND(RMDF!CR140,4))</f>
        <v>1</v>
      </c>
      <c r="CP140" s="317">
        <f>RMDF!CP140</f>
        <v>0</v>
      </c>
      <c r="CQ140" s="318" t="str">
        <f>IF(CP140=0,"",_xlfn.XLOOKUP(CP140,StatePicklist!$1:$1,StatePicklist!$3:$3,"NA",0))</f>
        <v/>
      </c>
      <c r="CR140" s="297" t="str">
        <f ca="1">IF(RMDF!CQ140="", "", IF(ISNUMBER(MATCH(RMDF!CQ140, INDIRECT(CQ140), 0)), "OK", "Invalid"))</f>
        <v/>
      </c>
      <c r="CS140" s="281"/>
      <c r="CT140" s="281"/>
      <c r="CU140" s="281"/>
      <c r="CV140" s="281" t="b">
        <f>AND(RMDF!CY140&gt;=0, RMDF!CY140&lt;=1-SUM(RMDF!Z140,RMDF!AG140,RMDF!AN140,RMDF!AU140,RMDF!BB140,RMDF!BI140,RMDF!BP140,RMDF!BW140,RMDF!CD140,RMDF!CK140,RMDF!CR140), RMDF!CY140=ROUND(RMDF!CY140,4))</f>
        <v>1</v>
      </c>
      <c r="CW140" s="317">
        <f>RMDF!CW140</f>
        <v>0</v>
      </c>
      <c r="CX140" s="318" t="str">
        <f>IF(CW140=0,"",_xlfn.XLOOKUP(CW140,StatePicklist!$1:$1,StatePicklist!$3:$3,"NA",0))</f>
        <v/>
      </c>
      <c r="CY140" s="297" t="str">
        <f ca="1">IF(RMDF!CX140="", "", IF(ISNUMBER(MATCH(RMDF!CX140, INDIRECT(CX140), 0)), "OK", "Invalid"))</f>
        <v/>
      </c>
      <c r="CZ140" s="281"/>
      <c r="DA140" s="281"/>
      <c r="DB140" s="281"/>
      <c r="DC140" s="281" t="b">
        <f>AND(RMDF!DF140&gt;=0, RMDF!DF140&lt;=1-SUM(RMDF!Z140,RMDF!AG140,RMDF!AN140,RMDF!AU140,RMDF!BB140,RMDF!BI140,RMDF!BP140,RMDF!BW140,RMDF!CD140,RMDF!CK140,RMDF!CR140,RMDF!CY140), RMDF!DF140=ROUND(RMDF!DF140,4))</f>
        <v>1</v>
      </c>
      <c r="DD140" s="317">
        <f>RMDF!DD140</f>
        <v>0</v>
      </c>
      <c r="DE140" s="318" t="str">
        <f>IF(DD140=0,"",_xlfn.XLOOKUP(DD140,StatePicklist!$1:$1,StatePicklist!$3:$3,"NA",0))</f>
        <v/>
      </c>
      <c r="DF140" s="297" t="str">
        <f ca="1">IF(RMDF!DE140="", "", IF(ISNUMBER(MATCH(RMDF!DE140, INDIRECT(DE140), 0)), "OK", "Invalid"))</f>
        <v/>
      </c>
      <c r="DG140" s="281"/>
      <c r="DH140" s="281"/>
      <c r="DI140" s="281"/>
      <c r="DJ140" s="281" t="b">
        <f>AND(RMDF!DM140&gt;=0, RMDF!DM140&lt;=1-SUM(RMDF!Z140,RMDF!AG140,RMDF!AN140,RMDF!AU140,RMDF!BB140,RMDF!BI140,RMDF!BP140,RMDF!BW140,RMDF!CD140,RMDF!CK140,RMDF!CR140,RMDF!CY140,RMDF!DF140), RMDF!DM140=ROUND(RMDF!DM140,4))</f>
        <v>1</v>
      </c>
      <c r="DK140" s="317">
        <f>RMDF!DK140</f>
        <v>0</v>
      </c>
      <c r="DL140" s="318" t="str">
        <f>IF(DK140=0,"",_xlfn.XLOOKUP(DK140,StatePicklist!$1:$1,StatePicklist!$3:$3,"NA",0))</f>
        <v/>
      </c>
      <c r="DM140" s="297" t="str">
        <f ca="1">IF(RMDF!DL140="", "", IF(ISNUMBER(MATCH(RMDF!DL140, INDIRECT(DL140), 0)), "OK", "Invalid"))</f>
        <v/>
      </c>
      <c r="DN140" s="281"/>
      <c r="DO140" s="281"/>
      <c r="DP140" s="281"/>
      <c r="DQ140" s="281" t="b">
        <f>AND(RMDF!DT140&gt;=0, RMDF!DT140&lt;=1-SUM(RMDF!Z140,RMDF!AG140,RMDF!AN140,RMDF!AU140,RMDF!BB140,RMDF!BI140,RMDF!BP140,RMDF!BW140,RMDF!CD140,RMDF!CK140,RMDF!CR140,RMDF!CY140,RMDF!DF140,RMDF!DM140), RMDF!DT140=ROUND(RMDF!DT140,4))</f>
        <v>1</v>
      </c>
      <c r="DR140" s="317">
        <f>RMDF!DR140</f>
        <v>0</v>
      </c>
      <c r="DS140" s="318" t="str">
        <f>IF(DR140=0,"",_xlfn.XLOOKUP(DR140,StatePicklist!$1:$1,StatePicklist!$3:$3,"NA",0))</f>
        <v/>
      </c>
      <c r="DT140" s="297" t="str">
        <f ca="1">IF(RMDF!DS140="", "", IF(ISNUMBER(MATCH(RMDF!DS140, INDIRECT(DS140), 0)), "OK", "Invalid"))</f>
        <v/>
      </c>
      <c r="DU140" s="281"/>
      <c r="DV140" s="281"/>
      <c r="DW140" s="281"/>
      <c r="DX140" s="281" t="b">
        <f>AND(RMDF!EA140&gt;=0, RMDF!EA140&lt;=1-SUM(RMDF!Z140,RMDF!AG140,RMDF!AN140,RMDF!AU140,RMDF!BB140,RMDF!BI140,RMDF!BP140,RMDF!BW140,RMDF!CD140,RMDF!CK140,RMDF!CR140,RMDF!CY140,RMDF!DF140,RMDF!DM140,RMDF!DT140), RMDF!EA140=ROUND(RMDF!EA140,4))</f>
        <v>1</v>
      </c>
      <c r="DY140" s="317">
        <f>RMDF!DY140</f>
        <v>0</v>
      </c>
      <c r="DZ140" s="318" t="str">
        <f>IF(DY140=0,"",_xlfn.XLOOKUP(DY140,StatePicklist!$1:$1,StatePicklist!$3:$3,"NA",0))</f>
        <v/>
      </c>
      <c r="EA140" s="297" t="str">
        <f ca="1">IF(RMDF!DZ140="", "", IF(ISNUMBER(MATCH(RMDF!DZ140, INDIRECT(DZ140), 0)), "OK", "Invalid"))</f>
        <v/>
      </c>
      <c r="EB140" s="281"/>
      <c r="EC140" s="281"/>
      <c r="ED140" s="281"/>
      <c r="EE140" s="281" t="b">
        <f>AND(RMDF!EH140&gt;=0, RMDF!EH140&lt;=1-SUM(RMDF!Z140,RMDF!AG140,RMDF!AN140,RMDF!AU140,RMDF!BB140,RMDF!BI140,RMDF!BP140,RMDF!BW140,RMDF!CD140,RMDF!CK140,RMDF!CR140,RMDF!CY140,RMDF!DF140,RMDF!DM140,RMDF!DT140,RMDF!EA140), RMDF!EH140=ROUND(RMDF!EH140,4))</f>
        <v>1</v>
      </c>
      <c r="EF140" s="317">
        <f>RMDF!EF140</f>
        <v>0</v>
      </c>
      <c r="EG140" s="318" t="str">
        <f>IF(EF140=0,"",_xlfn.XLOOKUP(EF140,StatePicklist!$1:$1,StatePicklist!$3:$3,"NA",0))</f>
        <v/>
      </c>
      <c r="EH140" s="297" t="str">
        <f ca="1">IF(RMDF!EG140="", "", IF(ISNUMBER(MATCH(RMDF!EG140, INDIRECT(EG140), 0)), "OK", "Invalid"))</f>
        <v/>
      </c>
      <c r="EI140" s="281"/>
      <c r="EJ140" s="281"/>
      <c r="EK140" s="281"/>
      <c r="EL140" s="281" t="b">
        <f>AND(RMDF!EO140&gt;=0, RMDF!EO140&lt;=1-SUM(RMDF!Z140,RMDF!AG140,RMDF!AN140,RMDF!AU140,RMDF!BB140,RMDF!BI140,RMDF!BP140,RMDF!BW140,RMDF!CD140,RMDF!CK140,RMDF!CR140,RMDF!CY140,RMDF!DF140,RMDF!DM140,RMDF!DT140,RMDF!EA140,RMDF!EH140), RMDF!EO140=ROUND(RMDF!EO140,4))</f>
        <v>1</v>
      </c>
      <c r="EM140" s="317">
        <f>RMDF!EM140</f>
        <v>0</v>
      </c>
      <c r="EN140" s="318" t="str">
        <f>IF(EM140=0,"",_xlfn.XLOOKUP(EM140,StatePicklist!$1:$1,StatePicklist!$3:$3,"NA",0))</f>
        <v/>
      </c>
      <c r="EO140" s="297" t="str">
        <f ca="1">IF(RMDF!EN140="", "", IF(ISNUMBER(MATCH(RMDF!EN140, INDIRECT(EN140), 0)), "OK", "Invalid"))</f>
        <v/>
      </c>
      <c r="EP140" s="281"/>
      <c r="EQ140" s="281"/>
      <c r="ER140" s="281"/>
      <c r="ES140" s="281" t="b">
        <f>AND(RMDF!EV140&gt;=0, RMDF!EV140&lt;=1-SUM(RMDF!Z140,RMDF!AG140,RMDF!AN140,RMDF!AU140,RMDF!BB140,RMDF!BI140,RMDF!BP140,RMDF!BW140,RMDF!CD140,RMDF!CK140,RMDF!CR140,RMDF!CY140,RMDF!DF140,RMDF!DM140,RMDF!DT140,RMDF!EA140,RMDF!EH140,RMDF!EO140), RMDF!EV140=ROUND(RMDF!EV140,4))</f>
        <v>1</v>
      </c>
      <c r="ET140" s="317">
        <f>RMDF!ET140</f>
        <v>0</v>
      </c>
      <c r="EU140" s="318" t="str">
        <f>IF(ET140=0,"",_xlfn.XLOOKUP(ET140,StatePicklist!$1:$1,StatePicklist!$3:$3,"NA",0))</f>
        <v/>
      </c>
      <c r="EV140" s="297" t="str">
        <f ca="1">IF(RMDF!EU140="", "", IF(ISNUMBER(MATCH(RMDF!EU140, INDIRECT(EU140), 0)), "OK", "Invalid"))</f>
        <v/>
      </c>
      <c r="EW140" s="281"/>
      <c r="EX140" s="281"/>
      <c r="EY140" s="281"/>
      <c r="EZ140" s="281" t="b">
        <f>AND(RMDF!FC140&gt;=0, RMDF!FC140&lt;=1-SUM(RMDF!Z140,RMDF!AG140,RMDF!AN140,RMDF!AU140,RMDF!BB140,RMDF!BI140,RMDF!BP140,RMDF!BW140,RMDF!CD140,RMDF!CK140,RMDF!CR140,RMDF!CY140,RMDF!DF140,RMDF!DM140,RMDF!DT140,RMDF!EA140,RMDF!EH140,RMDF!EO140,RMDF!EV140), RMDF!FC140=ROUND(RMDF!FC140,4))</f>
        <v>1</v>
      </c>
      <c r="FA140" s="317">
        <f>RMDF!FA140</f>
        <v>0</v>
      </c>
      <c r="FB140" s="318" t="str">
        <f>IF(FA140=0,"",_xlfn.XLOOKUP(FA140,StatePicklist!$1:$1,StatePicklist!$3:$3,"NA",0))</f>
        <v/>
      </c>
      <c r="FC140" s="297" t="str">
        <f ca="1">IF(RMDF!FB140="", "", IF(ISNUMBER(MATCH(RMDF!FB140, INDIRECT(FB140), 0)), "OK", "Invalid"))</f>
        <v/>
      </c>
    </row>
    <row r="141" spans="1:159" s="205" customFormat="1" ht="39.9" customHeight="1" x14ac:dyDescent="0.25">
      <c r="A141" s="206"/>
      <c r="B141" s="196"/>
      <c r="C141" s="197"/>
      <c r="D141" s="198"/>
      <c r="E141" s="199"/>
      <c r="F141" s="200"/>
      <c r="G141" s="201"/>
      <c r="H141" s="292"/>
      <c r="I141" s="305">
        <f>RMDF!I141</f>
        <v>0</v>
      </c>
      <c r="J141" s="305" t="str">
        <f>IF(I141=ProductCode!$B$30,"PDReclPost",IF(OR(I141=ProductCode!$C$30,I141=ProductCode!$E$30,I141=ProductCode!$G$30),"PDPreCon",IF(OR(I141=ProductCode!$D$30,I141=ProductCode!$F$30),"PDNotReclPost","")))</f>
        <v/>
      </c>
      <c r="K141" s="305" t="str">
        <f t="shared" si="12"/>
        <v/>
      </c>
      <c r="L141" s="289"/>
      <c r="M141" s="305" t="str">
        <f t="shared" si="12"/>
        <v/>
      </c>
      <c r="N141" s="289" t="b">
        <f>AND(RMDF!N141&gt;=0, RMDF!N141&lt;=1-RMDF!L141, RMDF!N141=ROUND(RMDF!N141,4))</f>
        <v>1</v>
      </c>
      <c r="O141" s="286" t="str">
        <f>IF(P141="","",IF(I141="","",IF(LEFT(I141,13)="Reclaimed pos",RawMaterialCode!$E$569,RawMaterialCode!$E$568)))</f>
        <v>Reclaimed pre-consumer mixed fibers (RM0578)</v>
      </c>
      <c r="P141" s="295">
        <f t="shared" si="13"/>
        <v>1</v>
      </c>
      <c r="Q141" s="202"/>
      <c r="R141" s="203"/>
      <c r="S141" s="204" t="str">
        <f t="shared" si="14"/>
        <v/>
      </c>
      <c r="T141" s="281"/>
      <c r="U141" s="281"/>
      <c r="V141" s="281"/>
      <c r="W141" s="281"/>
      <c r="X141" s="317">
        <f>RMDF!X141</f>
        <v>0</v>
      </c>
      <c r="Y141" s="318" t="str">
        <f>IF(X141=0,"",_xlfn.XLOOKUP(X141,StatePicklist!$1:$1,StatePicklist!$3:$3,"NA",0))</f>
        <v/>
      </c>
      <c r="Z141" s="297" t="str">
        <f ca="1">IF(RMDF!Y141="", "", IF(ISNUMBER(MATCH(RMDF!Y141, INDIRECT(Y141), 0)), "OK", "Invalid"))</f>
        <v/>
      </c>
      <c r="AA141" s="281"/>
      <c r="AB141" s="281"/>
      <c r="AC141" s="281"/>
      <c r="AD141" s="281" t="b">
        <f>AND(RMDF!AG141&gt;=0, RMDF!AG141&lt;=1-RMDF!Z141, RMDF!AG141=ROUND(RMDF!AG141,4))</f>
        <v>1</v>
      </c>
      <c r="AE141" s="317">
        <f>RMDF!AE141</f>
        <v>0</v>
      </c>
      <c r="AF141" s="318" t="str">
        <f>IF(AE141=0,"",_xlfn.XLOOKUP(AE141,StatePicklist!$1:$1,StatePicklist!$3:$3,"NA",0))</f>
        <v/>
      </c>
      <c r="AG141" s="297" t="str">
        <f ca="1">IF(RMDF!AF141="", "", IF(ISNUMBER(MATCH(RMDF!AF141, INDIRECT(AF141), 0)), "OK", "Invalid"))</f>
        <v/>
      </c>
      <c r="AH141" s="281"/>
      <c r="AI141" s="281"/>
      <c r="AJ141" s="281"/>
      <c r="AK141" s="281" t="b">
        <f>AND(RMDF!AN141&gt;=0, RMDF!AN141&lt;=1-SUM(RMDF!Z141,RMDF!AG141), RMDF!AN141=ROUND(RMDF!AN141,4))</f>
        <v>1</v>
      </c>
      <c r="AL141" s="317">
        <f>RMDF!AL141</f>
        <v>0</v>
      </c>
      <c r="AM141" s="318" t="str">
        <f>IF(AL141=0,"",_xlfn.XLOOKUP(AL141,StatePicklist!$1:$1,StatePicklist!$3:$3,"NA",0))</f>
        <v/>
      </c>
      <c r="AN141" s="297" t="str">
        <f ca="1">IF(RMDF!AM141="", "", IF(ISNUMBER(MATCH(RMDF!AM141, INDIRECT(AM141), 0)), "OK", "Invalid"))</f>
        <v/>
      </c>
      <c r="AO141" s="281"/>
      <c r="AP141" s="281"/>
      <c r="AQ141" s="281"/>
      <c r="AR141" s="281" t="b">
        <f>AND(RMDF!AU141&gt;=0, RMDF!AU141&lt;=1-SUM(RMDF!Z141,RMDF!AG141,RMDF!AN141), RMDF!AU141=ROUND(RMDF!AU141,4))</f>
        <v>1</v>
      </c>
      <c r="AS141" s="317">
        <f>RMDF!AS141</f>
        <v>0</v>
      </c>
      <c r="AT141" s="318" t="str">
        <f>IF(AS141=0,"",_xlfn.XLOOKUP(AS141,StatePicklist!$1:$1,StatePicklist!$3:$3,"NA",0))</f>
        <v/>
      </c>
      <c r="AU141" s="297" t="str">
        <f ca="1">IF(RMDF!AT141="", "", IF(ISNUMBER(MATCH(RMDF!AT141, INDIRECT(AT141), 0)), "OK", "Invalid"))</f>
        <v/>
      </c>
      <c r="AV141" s="281"/>
      <c r="AW141" s="281"/>
      <c r="AX141" s="281"/>
      <c r="AY141" s="281" t="b">
        <f>AND(RMDF!BB141&gt;=0, RMDF!BB141&lt;=1-SUM(RMDF!Z141,RMDF!AG141,RMDF!AN141,RMDF!AU141), RMDF!BB141=ROUND(RMDF!BB141,4))</f>
        <v>1</v>
      </c>
      <c r="AZ141" s="317">
        <f>RMDF!AZ141</f>
        <v>0</v>
      </c>
      <c r="BA141" s="318" t="str">
        <f>IF(AZ141=0,"",_xlfn.XLOOKUP(AZ141,StatePicklist!$1:$1,StatePicklist!$3:$3,"NA",0))</f>
        <v/>
      </c>
      <c r="BB141" s="297" t="str">
        <f ca="1">IF(RMDF!BA141="", "", IF(ISNUMBER(MATCH(RMDF!BA141, INDIRECT(BA141), 0)), "OK", "Invalid"))</f>
        <v/>
      </c>
      <c r="BC141" s="281"/>
      <c r="BD141" s="281"/>
      <c r="BE141" s="281"/>
      <c r="BF141" s="281" t="b">
        <f>AND(RMDF!BI141&gt;=0, RMDF!BI141&lt;=1-SUM(RMDF!Z141,RMDF!AG141,RMDF!AN141,RMDF!AU141,RMDF!BB141), RMDF!BI141=ROUND(RMDF!BI141,4))</f>
        <v>1</v>
      </c>
      <c r="BG141" s="317">
        <f>RMDF!BG141</f>
        <v>0</v>
      </c>
      <c r="BH141" s="318" t="str">
        <f>IF(BG141=0,"",_xlfn.XLOOKUP(BG141,StatePicklist!$1:$1,StatePicklist!$3:$3,"NA",0))</f>
        <v/>
      </c>
      <c r="BI141" s="297" t="str">
        <f ca="1">IF(RMDF!BH141="", "", IF(ISNUMBER(MATCH(RMDF!BH141, INDIRECT(BH141), 0)), "OK", "Invalid"))</f>
        <v/>
      </c>
      <c r="BJ141" s="281"/>
      <c r="BK141" s="281"/>
      <c r="BL141" s="281"/>
      <c r="BM141" s="281" t="b">
        <f>AND(RMDF!BP141&gt;=0, RMDF!BP141&lt;=1-SUM(RMDF!Z141,RMDF!AG141,RMDF!AN141,RMDF!AU141,RMDF!BB141,RMDF!BI141), RMDF!BP141=ROUND(RMDF!BP141,4))</f>
        <v>1</v>
      </c>
      <c r="BN141" s="317">
        <f>RMDF!BN141</f>
        <v>0</v>
      </c>
      <c r="BO141" s="318" t="str">
        <f>IF(BN141=0,"",_xlfn.XLOOKUP(BN141,StatePicklist!$1:$1,StatePicklist!$3:$3,"NA",0))</f>
        <v/>
      </c>
      <c r="BP141" s="297" t="str">
        <f ca="1">IF(RMDF!BO141="", "", IF(ISNUMBER(MATCH(RMDF!BO141, INDIRECT(BO141), 0)), "OK", "Invalid"))</f>
        <v/>
      </c>
      <c r="BQ141" s="281"/>
      <c r="BR141" s="281"/>
      <c r="BS141" s="281"/>
      <c r="BT141" s="281" t="b">
        <f>AND(RMDF!BW141&gt;=0, RMDF!BW141&lt;=1-SUM(RMDF!Z141,RMDF!AG141,RMDF!AN141,RMDF!AU141,RMDF!BB141,RMDF!BI141,RMDF!BP141), RMDF!BW141=ROUND(RMDF!BW141,4))</f>
        <v>1</v>
      </c>
      <c r="BU141" s="317">
        <f>RMDF!BU141</f>
        <v>0</v>
      </c>
      <c r="BV141" s="318" t="str">
        <f>IF(BU141=0,"",_xlfn.XLOOKUP(BU141,StatePicklist!$1:$1,StatePicklist!$3:$3,"NA",0))</f>
        <v/>
      </c>
      <c r="BW141" s="297" t="str">
        <f ca="1">IF(RMDF!BV141="", "", IF(ISNUMBER(MATCH(RMDF!BV141, INDIRECT(BV141), 0)), "OK", "Invalid"))</f>
        <v/>
      </c>
      <c r="BX141" s="281"/>
      <c r="BY141" s="281"/>
      <c r="BZ141" s="281"/>
      <c r="CA141" s="281" t="b">
        <f>AND(RMDF!CD141&gt;=0, RMDF!CD141&lt;=1-SUM(RMDF!Z141,RMDF!AG141,RMDF!AN141,RMDF!AU141,RMDF!BB141,RMDF!BI141,RMDF!BP141,RMDF!BW141), RMDF!CD141=ROUND(RMDF!CD141,4))</f>
        <v>1</v>
      </c>
      <c r="CB141" s="317">
        <f>RMDF!CB141</f>
        <v>0</v>
      </c>
      <c r="CC141" s="318" t="str">
        <f>IF(CB141=0,"",_xlfn.XLOOKUP(CB141,StatePicklist!$1:$1,StatePicklist!$3:$3,"NA",0))</f>
        <v/>
      </c>
      <c r="CD141" s="297" t="str">
        <f ca="1">IF(RMDF!CC141="", "", IF(ISNUMBER(MATCH(RMDF!CC141, INDIRECT(CC141), 0)), "OK", "Invalid"))</f>
        <v/>
      </c>
      <c r="CE141" s="281"/>
      <c r="CF141" s="281"/>
      <c r="CG141" s="281"/>
      <c r="CH141" s="281" t="b">
        <f>AND(RMDF!CK141&gt;=0, RMDF!CK141&lt;=1-SUM(RMDF!Z141,RMDF!AG141,RMDF!AN141,RMDF!AU141,RMDF!BB141,RMDF!BI141,RMDF!BP141,RMDF!BW141,RMDF!CD141), RMDF!CK141=ROUND(RMDF!CK141,4))</f>
        <v>1</v>
      </c>
      <c r="CI141" s="317">
        <f>RMDF!CI141</f>
        <v>0</v>
      </c>
      <c r="CJ141" s="318" t="str">
        <f>IF(CI141=0,"",_xlfn.XLOOKUP(CI141,StatePicklist!$1:$1,StatePicklist!$3:$3,"NA",0))</f>
        <v/>
      </c>
      <c r="CK141" s="297" t="str">
        <f ca="1">IF(RMDF!CJ141="", "", IF(ISNUMBER(MATCH(RMDF!CJ141, INDIRECT(CJ141), 0)), "OK", "Invalid"))</f>
        <v/>
      </c>
      <c r="CL141" s="281"/>
      <c r="CM141" s="281"/>
      <c r="CN141" s="281"/>
      <c r="CO141" s="281" t="b">
        <f>AND(RMDF!CR141&gt;=0, RMDF!CR141&lt;=1-SUM(RMDF!Z141,RMDF!AG141,RMDF!AN141,RMDF!AU141,RMDF!BB141,RMDF!BI141,RMDF!BP141,RMDF!BW141,RMDF!CD141,RMDF!CK141), RMDF!CR141=ROUND(RMDF!CR141,4))</f>
        <v>1</v>
      </c>
      <c r="CP141" s="317">
        <f>RMDF!CP141</f>
        <v>0</v>
      </c>
      <c r="CQ141" s="318" t="str">
        <f>IF(CP141=0,"",_xlfn.XLOOKUP(CP141,StatePicklist!$1:$1,StatePicklist!$3:$3,"NA",0))</f>
        <v/>
      </c>
      <c r="CR141" s="297" t="str">
        <f ca="1">IF(RMDF!CQ141="", "", IF(ISNUMBER(MATCH(RMDF!CQ141, INDIRECT(CQ141), 0)), "OK", "Invalid"))</f>
        <v/>
      </c>
      <c r="CS141" s="281"/>
      <c r="CT141" s="281"/>
      <c r="CU141" s="281"/>
      <c r="CV141" s="281" t="b">
        <f>AND(RMDF!CY141&gt;=0, RMDF!CY141&lt;=1-SUM(RMDF!Z141,RMDF!AG141,RMDF!AN141,RMDF!AU141,RMDF!BB141,RMDF!BI141,RMDF!BP141,RMDF!BW141,RMDF!CD141,RMDF!CK141,RMDF!CR141), RMDF!CY141=ROUND(RMDF!CY141,4))</f>
        <v>1</v>
      </c>
      <c r="CW141" s="317">
        <f>RMDF!CW141</f>
        <v>0</v>
      </c>
      <c r="CX141" s="318" t="str">
        <f>IF(CW141=0,"",_xlfn.XLOOKUP(CW141,StatePicklist!$1:$1,StatePicklist!$3:$3,"NA",0))</f>
        <v/>
      </c>
      <c r="CY141" s="297" t="str">
        <f ca="1">IF(RMDF!CX141="", "", IF(ISNUMBER(MATCH(RMDF!CX141, INDIRECT(CX141), 0)), "OK", "Invalid"))</f>
        <v/>
      </c>
      <c r="CZ141" s="281"/>
      <c r="DA141" s="281"/>
      <c r="DB141" s="281"/>
      <c r="DC141" s="281" t="b">
        <f>AND(RMDF!DF141&gt;=0, RMDF!DF141&lt;=1-SUM(RMDF!Z141,RMDF!AG141,RMDF!AN141,RMDF!AU141,RMDF!BB141,RMDF!BI141,RMDF!BP141,RMDF!BW141,RMDF!CD141,RMDF!CK141,RMDF!CR141,RMDF!CY141), RMDF!DF141=ROUND(RMDF!DF141,4))</f>
        <v>1</v>
      </c>
      <c r="DD141" s="317">
        <f>RMDF!DD141</f>
        <v>0</v>
      </c>
      <c r="DE141" s="318" t="str">
        <f>IF(DD141=0,"",_xlfn.XLOOKUP(DD141,StatePicklist!$1:$1,StatePicklist!$3:$3,"NA",0))</f>
        <v/>
      </c>
      <c r="DF141" s="297" t="str">
        <f ca="1">IF(RMDF!DE141="", "", IF(ISNUMBER(MATCH(RMDF!DE141, INDIRECT(DE141), 0)), "OK", "Invalid"))</f>
        <v/>
      </c>
      <c r="DG141" s="281"/>
      <c r="DH141" s="281"/>
      <c r="DI141" s="281"/>
      <c r="DJ141" s="281" t="b">
        <f>AND(RMDF!DM141&gt;=0, RMDF!DM141&lt;=1-SUM(RMDF!Z141,RMDF!AG141,RMDF!AN141,RMDF!AU141,RMDF!BB141,RMDF!BI141,RMDF!BP141,RMDF!BW141,RMDF!CD141,RMDF!CK141,RMDF!CR141,RMDF!CY141,RMDF!DF141), RMDF!DM141=ROUND(RMDF!DM141,4))</f>
        <v>1</v>
      </c>
      <c r="DK141" s="317">
        <f>RMDF!DK141</f>
        <v>0</v>
      </c>
      <c r="DL141" s="318" t="str">
        <f>IF(DK141=0,"",_xlfn.XLOOKUP(DK141,StatePicklist!$1:$1,StatePicklist!$3:$3,"NA",0))</f>
        <v/>
      </c>
      <c r="DM141" s="297" t="str">
        <f ca="1">IF(RMDF!DL141="", "", IF(ISNUMBER(MATCH(RMDF!DL141, INDIRECT(DL141), 0)), "OK", "Invalid"))</f>
        <v/>
      </c>
      <c r="DN141" s="281"/>
      <c r="DO141" s="281"/>
      <c r="DP141" s="281"/>
      <c r="DQ141" s="281" t="b">
        <f>AND(RMDF!DT141&gt;=0, RMDF!DT141&lt;=1-SUM(RMDF!Z141,RMDF!AG141,RMDF!AN141,RMDF!AU141,RMDF!BB141,RMDF!BI141,RMDF!BP141,RMDF!BW141,RMDF!CD141,RMDF!CK141,RMDF!CR141,RMDF!CY141,RMDF!DF141,RMDF!DM141), RMDF!DT141=ROUND(RMDF!DT141,4))</f>
        <v>1</v>
      </c>
      <c r="DR141" s="317">
        <f>RMDF!DR141</f>
        <v>0</v>
      </c>
      <c r="DS141" s="318" t="str">
        <f>IF(DR141=0,"",_xlfn.XLOOKUP(DR141,StatePicklist!$1:$1,StatePicklist!$3:$3,"NA",0))</f>
        <v/>
      </c>
      <c r="DT141" s="297" t="str">
        <f ca="1">IF(RMDF!DS141="", "", IF(ISNUMBER(MATCH(RMDF!DS141, INDIRECT(DS141), 0)), "OK", "Invalid"))</f>
        <v/>
      </c>
      <c r="DU141" s="281"/>
      <c r="DV141" s="281"/>
      <c r="DW141" s="281"/>
      <c r="DX141" s="281" t="b">
        <f>AND(RMDF!EA141&gt;=0, RMDF!EA141&lt;=1-SUM(RMDF!Z141,RMDF!AG141,RMDF!AN141,RMDF!AU141,RMDF!BB141,RMDF!BI141,RMDF!BP141,RMDF!BW141,RMDF!CD141,RMDF!CK141,RMDF!CR141,RMDF!CY141,RMDF!DF141,RMDF!DM141,RMDF!DT141), RMDF!EA141=ROUND(RMDF!EA141,4))</f>
        <v>1</v>
      </c>
      <c r="DY141" s="317">
        <f>RMDF!DY141</f>
        <v>0</v>
      </c>
      <c r="DZ141" s="318" t="str">
        <f>IF(DY141=0,"",_xlfn.XLOOKUP(DY141,StatePicklist!$1:$1,StatePicklist!$3:$3,"NA",0))</f>
        <v/>
      </c>
      <c r="EA141" s="297" t="str">
        <f ca="1">IF(RMDF!DZ141="", "", IF(ISNUMBER(MATCH(RMDF!DZ141, INDIRECT(DZ141), 0)), "OK", "Invalid"))</f>
        <v/>
      </c>
      <c r="EB141" s="281"/>
      <c r="EC141" s="281"/>
      <c r="ED141" s="281"/>
      <c r="EE141" s="281" t="b">
        <f>AND(RMDF!EH141&gt;=0, RMDF!EH141&lt;=1-SUM(RMDF!Z141,RMDF!AG141,RMDF!AN141,RMDF!AU141,RMDF!BB141,RMDF!BI141,RMDF!BP141,RMDF!BW141,RMDF!CD141,RMDF!CK141,RMDF!CR141,RMDF!CY141,RMDF!DF141,RMDF!DM141,RMDF!DT141,RMDF!EA141), RMDF!EH141=ROUND(RMDF!EH141,4))</f>
        <v>1</v>
      </c>
      <c r="EF141" s="317">
        <f>RMDF!EF141</f>
        <v>0</v>
      </c>
      <c r="EG141" s="318" t="str">
        <f>IF(EF141=0,"",_xlfn.XLOOKUP(EF141,StatePicklist!$1:$1,StatePicklist!$3:$3,"NA",0))</f>
        <v/>
      </c>
      <c r="EH141" s="297" t="str">
        <f ca="1">IF(RMDF!EG141="", "", IF(ISNUMBER(MATCH(RMDF!EG141, INDIRECT(EG141), 0)), "OK", "Invalid"))</f>
        <v/>
      </c>
      <c r="EI141" s="281"/>
      <c r="EJ141" s="281"/>
      <c r="EK141" s="281"/>
      <c r="EL141" s="281" t="b">
        <f>AND(RMDF!EO141&gt;=0, RMDF!EO141&lt;=1-SUM(RMDF!Z141,RMDF!AG141,RMDF!AN141,RMDF!AU141,RMDF!BB141,RMDF!BI141,RMDF!BP141,RMDF!BW141,RMDF!CD141,RMDF!CK141,RMDF!CR141,RMDF!CY141,RMDF!DF141,RMDF!DM141,RMDF!DT141,RMDF!EA141,RMDF!EH141), RMDF!EO141=ROUND(RMDF!EO141,4))</f>
        <v>1</v>
      </c>
      <c r="EM141" s="317">
        <f>RMDF!EM141</f>
        <v>0</v>
      </c>
      <c r="EN141" s="318" t="str">
        <f>IF(EM141=0,"",_xlfn.XLOOKUP(EM141,StatePicklist!$1:$1,StatePicklist!$3:$3,"NA",0))</f>
        <v/>
      </c>
      <c r="EO141" s="297" t="str">
        <f ca="1">IF(RMDF!EN141="", "", IF(ISNUMBER(MATCH(RMDF!EN141, INDIRECT(EN141), 0)), "OK", "Invalid"))</f>
        <v/>
      </c>
      <c r="EP141" s="281"/>
      <c r="EQ141" s="281"/>
      <c r="ER141" s="281"/>
      <c r="ES141" s="281" t="b">
        <f>AND(RMDF!EV141&gt;=0, RMDF!EV141&lt;=1-SUM(RMDF!Z141,RMDF!AG141,RMDF!AN141,RMDF!AU141,RMDF!BB141,RMDF!BI141,RMDF!BP141,RMDF!BW141,RMDF!CD141,RMDF!CK141,RMDF!CR141,RMDF!CY141,RMDF!DF141,RMDF!DM141,RMDF!DT141,RMDF!EA141,RMDF!EH141,RMDF!EO141), RMDF!EV141=ROUND(RMDF!EV141,4))</f>
        <v>1</v>
      </c>
      <c r="ET141" s="317">
        <f>RMDF!ET141</f>
        <v>0</v>
      </c>
      <c r="EU141" s="318" t="str">
        <f>IF(ET141=0,"",_xlfn.XLOOKUP(ET141,StatePicklist!$1:$1,StatePicklist!$3:$3,"NA",0))</f>
        <v/>
      </c>
      <c r="EV141" s="297" t="str">
        <f ca="1">IF(RMDF!EU141="", "", IF(ISNUMBER(MATCH(RMDF!EU141, INDIRECT(EU141), 0)), "OK", "Invalid"))</f>
        <v/>
      </c>
      <c r="EW141" s="281"/>
      <c r="EX141" s="281"/>
      <c r="EY141" s="281"/>
      <c r="EZ141" s="281" t="b">
        <f>AND(RMDF!FC141&gt;=0, RMDF!FC141&lt;=1-SUM(RMDF!Z141,RMDF!AG141,RMDF!AN141,RMDF!AU141,RMDF!BB141,RMDF!BI141,RMDF!BP141,RMDF!BW141,RMDF!CD141,RMDF!CK141,RMDF!CR141,RMDF!CY141,RMDF!DF141,RMDF!DM141,RMDF!DT141,RMDF!EA141,RMDF!EH141,RMDF!EO141,RMDF!EV141), RMDF!FC141=ROUND(RMDF!FC141,4))</f>
        <v>1</v>
      </c>
      <c r="FA141" s="317">
        <f>RMDF!FA141</f>
        <v>0</v>
      </c>
      <c r="FB141" s="318" t="str">
        <f>IF(FA141=0,"",_xlfn.XLOOKUP(FA141,StatePicklist!$1:$1,StatePicklist!$3:$3,"NA",0))</f>
        <v/>
      </c>
      <c r="FC141" s="297" t="str">
        <f ca="1">IF(RMDF!FB141="", "", IF(ISNUMBER(MATCH(RMDF!FB141, INDIRECT(FB141), 0)), "OK", "Invalid"))</f>
        <v/>
      </c>
    </row>
    <row r="142" spans="1:159" s="205" customFormat="1" ht="39.9" customHeight="1" x14ac:dyDescent="0.25">
      <c r="A142" s="206"/>
      <c r="B142" s="196"/>
      <c r="C142" s="197"/>
      <c r="D142" s="198"/>
      <c r="E142" s="199"/>
      <c r="F142" s="200"/>
      <c r="G142" s="201"/>
      <c r="H142" s="292"/>
      <c r="I142" s="305">
        <f>RMDF!I142</f>
        <v>0</v>
      </c>
      <c r="J142" s="305" t="str">
        <f>IF(I142=ProductCode!$B$30,"PDReclPost",IF(OR(I142=ProductCode!$C$30,I142=ProductCode!$E$30,I142=ProductCode!$G$30),"PDPreCon",IF(OR(I142=ProductCode!$D$30,I142=ProductCode!$F$30),"PDNotReclPost","")))</f>
        <v/>
      </c>
      <c r="K142" s="305" t="str">
        <f t="shared" si="12"/>
        <v/>
      </c>
      <c r="L142" s="289"/>
      <c r="M142" s="305" t="str">
        <f t="shared" si="12"/>
        <v/>
      </c>
      <c r="N142" s="289" t="b">
        <f>AND(RMDF!N142&gt;=0, RMDF!N142&lt;=1-RMDF!L142, RMDF!N142=ROUND(RMDF!N142,4))</f>
        <v>1</v>
      </c>
      <c r="O142" s="286" t="str">
        <f>IF(P142="","",IF(I142="","",IF(LEFT(I142,13)="Reclaimed pos",RawMaterialCode!$E$569,RawMaterialCode!$E$568)))</f>
        <v>Reclaimed pre-consumer mixed fibers (RM0578)</v>
      </c>
      <c r="P142" s="295">
        <f t="shared" si="13"/>
        <v>1</v>
      </c>
      <c r="Q142" s="202"/>
      <c r="R142" s="203"/>
      <c r="S142" s="204" t="str">
        <f t="shared" si="14"/>
        <v/>
      </c>
      <c r="T142" s="281"/>
      <c r="U142" s="281"/>
      <c r="V142" s="281"/>
      <c r="W142" s="281"/>
      <c r="X142" s="317">
        <f>RMDF!X142</f>
        <v>0</v>
      </c>
      <c r="Y142" s="318" t="str">
        <f>IF(X142=0,"",_xlfn.XLOOKUP(X142,StatePicklist!$1:$1,StatePicklist!$3:$3,"NA",0))</f>
        <v/>
      </c>
      <c r="Z142" s="297" t="str">
        <f ca="1">IF(RMDF!Y142="", "", IF(ISNUMBER(MATCH(RMDF!Y142, INDIRECT(Y142), 0)), "OK", "Invalid"))</f>
        <v/>
      </c>
      <c r="AA142" s="281"/>
      <c r="AB142" s="281"/>
      <c r="AC142" s="281"/>
      <c r="AD142" s="281" t="b">
        <f>AND(RMDF!AG142&gt;=0, RMDF!AG142&lt;=1-RMDF!Z142, RMDF!AG142=ROUND(RMDF!AG142,4))</f>
        <v>1</v>
      </c>
      <c r="AE142" s="317">
        <f>RMDF!AE142</f>
        <v>0</v>
      </c>
      <c r="AF142" s="318" t="str">
        <f>IF(AE142=0,"",_xlfn.XLOOKUP(AE142,StatePicklist!$1:$1,StatePicklist!$3:$3,"NA",0))</f>
        <v/>
      </c>
      <c r="AG142" s="297" t="str">
        <f ca="1">IF(RMDF!AF142="", "", IF(ISNUMBER(MATCH(RMDF!AF142, INDIRECT(AF142), 0)), "OK", "Invalid"))</f>
        <v/>
      </c>
      <c r="AH142" s="281"/>
      <c r="AI142" s="281"/>
      <c r="AJ142" s="281"/>
      <c r="AK142" s="281" t="b">
        <f>AND(RMDF!AN142&gt;=0, RMDF!AN142&lt;=1-SUM(RMDF!Z142,RMDF!AG142), RMDF!AN142=ROUND(RMDF!AN142,4))</f>
        <v>1</v>
      </c>
      <c r="AL142" s="317">
        <f>RMDF!AL142</f>
        <v>0</v>
      </c>
      <c r="AM142" s="318" t="str">
        <f>IF(AL142=0,"",_xlfn.XLOOKUP(AL142,StatePicklist!$1:$1,StatePicklist!$3:$3,"NA",0))</f>
        <v/>
      </c>
      <c r="AN142" s="297" t="str">
        <f ca="1">IF(RMDF!AM142="", "", IF(ISNUMBER(MATCH(RMDF!AM142, INDIRECT(AM142), 0)), "OK", "Invalid"))</f>
        <v/>
      </c>
      <c r="AO142" s="281"/>
      <c r="AP142" s="281"/>
      <c r="AQ142" s="281"/>
      <c r="AR142" s="281" t="b">
        <f>AND(RMDF!AU142&gt;=0, RMDF!AU142&lt;=1-SUM(RMDF!Z142,RMDF!AG142,RMDF!AN142), RMDF!AU142=ROUND(RMDF!AU142,4))</f>
        <v>1</v>
      </c>
      <c r="AS142" s="317">
        <f>RMDF!AS142</f>
        <v>0</v>
      </c>
      <c r="AT142" s="318" t="str">
        <f>IF(AS142=0,"",_xlfn.XLOOKUP(AS142,StatePicklist!$1:$1,StatePicklist!$3:$3,"NA",0))</f>
        <v/>
      </c>
      <c r="AU142" s="297" t="str">
        <f ca="1">IF(RMDF!AT142="", "", IF(ISNUMBER(MATCH(RMDF!AT142, INDIRECT(AT142), 0)), "OK", "Invalid"))</f>
        <v/>
      </c>
      <c r="AV142" s="281"/>
      <c r="AW142" s="281"/>
      <c r="AX142" s="281"/>
      <c r="AY142" s="281" t="b">
        <f>AND(RMDF!BB142&gt;=0, RMDF!BB142&lt;=1-SUM(RMDF!Z142,RMDF!AG142,RMDF!AN142,RMDF!AU142), RMDF!BB142=ROUND(RMDF!BB142,4))</f>
        <v>1</v>
      </c>
      <c r="AZ142" s="317">
        <f>RMDF!AZ142</f>
        <v>0</v>
      </c>
      <c r="BA142" s="318" t="str">
        <f>IF(AZ142=0,"",_xlfn.XLOOKUP(AZ142,StatePicklist!$1:$1,StatePicklist!$3:$3,"NA",0))</f>
        <v/>
      </c>
      <c r="BB142" s="297" t="str">
        <f ca="1">IF(RMDF!BA142="", "", IF(ISNUMBER(MATCH(RMDF!BA142, INDIRECT(BA142), 0)), "OK", "Invalid"))</f>
        <v/>
      </c>
      <c r="BC142" s="281"/>
      <c r="BD142" s="281"/>
      <c r="BE142" s="281"/>
      <c r="BF142" s="281" t="b">
        <f>AND(RMDF!BI142&gt;=0, RMDF!BI142&lt;=1-SUM(RMDF!Z142,RMDF!AG142,RMDF!AN142,RMDF!AU142,RMDF!BB142), RMDF!BI142=ROUND(RMDF!BI142,4))</f>
        <v>1</v>
      </c>
      <c r="BG142" s="317">
        <f>RMDF!BG142</f>
        <v>0</v>
      </c>
      <c r="BH142" s="318" t="str">
        <f>IF(BG142=0,"",_xlfn.XLOOKUP(BG142,StatePicklist!$1:$1,StatePicklist!$3:$3,"NA",0))</f>
        <v/>
      </c>
      <c r="BI142" s="297" t="str">
        <f ca="1">IF(RMDF!BH142="", "", IF(ISNUMBER(MATCH(RMDF!BH142, INDIRECT(BH142), 0)), "OK", "Invalid"))</f>
        <v/>
      </c>
      <c r="BJ142" s="281"/>
      <c r="BK142" s="281"/>
      <c r="BL142" s="281"/>
      <c r="BM142" s="281" t="b">
        <f>AND(RMDF!BP142&gt;=0, RMDF!BP142&lt;=1-SUM(RMDF!Z142,RMDF!AG142,RMDF!AN142,RMDF!AU142,RMDF!BB142,RMDF!BI142), RMDF!BP142=ROUND(RMDF!BP142,4))</f>
        <v>1</v>
      </c>
      <c r="BN142" s="317">
        <f>RMDF!BN142</f>
        <v>0</v>
      </c>
      <c r="BO142" s="318" t="str">
        <f>IF(BN142=0,"",_xlfn.XLOOKUP(BN142,StatePicklist!$1:$1,StatePicklist!$3:$3,"NA",0))</f>
        <v/>
      </c>
      <c r="BP142" s="297" t="str">
        <f ca="1">IF(RMDF!BO142="", "", IF(ISNUMBER(MATCH(RMDF!BO142, INDIRECT(BO142), 0)), "OK", "Invalid"))</f>
        <v/>
      </c>
      <c r="BQ142" s="281"/>
      <c r="BR142" s="281"/>
      <c r="BS142" s="281"/>
      <c r="BT142" s="281" t="b">
        <f>AND(RMDF!BW142&gt;=0, RMDF!BW142&lt;=1-SUM(RMDF!Z142,RMDF!AG142,RMDF!AN142,RMDF!AU142,RMDF!BB142,RMDF!BI142,RMDF!BP142), RMDF!BW142=ROUND(RMDF!BW142,4))</f>
        <v>1</v>
      </c>
      <c r="BU142" s="317">
        <f>RMDF!BU142</f>
        <v>0</v>
      </c>
      <c r="BV142" s="318" t="str">
        <f>IF(BU142=0,"",_xlfn.XLOOKUP(BU142,StatePicklist!$1:$1,StatePicklist!$3:$3,"NA",0))</f>
        <v/>
      </c>
      <c r="BW142" s="297" t="str">
        <f ca="1">IF(RMDF!BV142="", "", IF(ISNUMBER(MATCH(RMDF!BV142, INDIRECT(BV142), 0)), "OK", "Invalid"))</f>
        <v/>
      </c>
      <c r="BX142" s="281"/>
      <c r="BY142" s="281"/>
      <c r="BZ142" s="281"/>
      <c r="CA142" s="281" t="b">
        <f>AND(RMDF!CD142&gt;=0, RMDF!CD142&lt;=1-SUM(RMDF!Z142,RMDF!AG142,RMDF!AN142,RMDF!AU142,RMDF!BB142,RMDF!BI142,RMDF!BP142,RMDF!BW142), RMDF!CD142=ROUND(RMDF!CD142,4))</f>
        <v>1</v>
      </c>
      <c r="CB142" s="317">
        <f>RMDF!CB142</f>
        <v>0</v>
      </c>
      <c r="CC142" s="318" t="str">
        <f>IF(CB142=0,"",_xlfn.XLOOKUP(CB142,StatePicklist!$1:$1,StatePicklist!$3:$3,"NA",0))</f>
        <v/>
      </c>
      <c r="CD142" s="297" t="str">
        <f ca="1">IF(RMDF!CC142="", "", IF(ISNUMBER(MATCH(RMDF!CC142, INDIRECT(CC142), 0)), "OK", "Invalid"))</f>
        <v/>
      </c>
      <c r="CE142" s="281"/>
      <c r="CF142" s="281"/>
      <c r="CG142" s="281"/>
      <c r="CH142" s="281" t="b">
        <f>AND(RMDF!CK142&gt;=0, RMDF!CK142&lt;=1-SUM(RMDF!Z142,RMDF!AG142,RMDF!AN142,RMDF!AU142,RMDF!BB142,RMDF!BI142,RMDF!BP142,RMDF!BW142,RMDF!CD142), RMDF!CK142=ROUND(RMDF!CK142,4))</f>
        <v>1</v>
      </c>
      <c r="CI142" s="317">
        <f>RMDF!CI142</f>
        <v>0</v>
      </c>
      <c r="CJ142" s="318" t="str">
        <f>IF(CI142=0,"",_xlfn.XLOOKUP(CI142,StatePicklist!$1:$1,StatePicklist!$3:$3,"NA",0))</f>
        <v/>
      </c>
      <c r="CK142" s="297" t="str">
        <f ca="1">IF(RMDF!CJ142="", "", IF(ISNUMBER(MATCH(RMDF!CJ142, INDIRECT(CJ142), 0)), "OK", "Invalid"))</f>
        <v/>
      </c>
      <c r="CL142" s="281"/>
      <c r="CM142" s="281"/>
      <c r="CN142" s="281"/>
      <c r="CO142" s="281" t="b">
        <f>AND(RMDF!CR142&gt;=0, RMDF!CR142&lt;=1-SUM(RMDF!Z142,RMDF!AG142,RMDF!AN142,RMDF!AU142,RMDF!BB142,RMDF!BI142,RMDF!BP142,RMDF!BW142,RMDF!CD142,RMDF!CK142), RMDF!CR142=ROUND(RMDF!CR142,4))</f>
        <v>1</v>
      </c>
      <c r="CP142" s="317">
        <f>RMDF!CP142</f>
        <v>0</v>
      </c>
      <c r="CQ142" s="318" t="str">
        <f>IF(CP142=0,"",_xlfn.XLOOKUP(CP142,StatePicklist!$1:$1,StatePicklist!$3:$3,"NA",0))</f>
        <v/>
      </c>
      <c r="CR142" s="297" t="str">
        <f ca="1">IF(RMDF!CQ142="", "", IF(ISNUMBER(MATCH(RMDF!CQ142, INDIRECT(CQ142), 0)), "OK", "Invalid"))</f>
        <v/>
      </c>
      <c r="CS142" s="281"/>
      <c r="CT142" s="281"/>
      <c r="CU142" s="281"/>
      <c r="CV142" s="281" t="b">
        <f>AND(RMDF!CY142&gt;=0, RMDF!CY142&lt;=1-SUM(RMDF!Z142,RMDF!AG142,RMDF!AN142,RMDF!AU142,RMDF!BB142,RMDF!BI142,RMDF!BP142,RMDF!BW142,RMDF!CD142,RMDF!CK142,RMDF!CR142), RMDF!CY142=ROUND(RMDF!CY142,4))</f>
        <v>1</v>
      </c>
      <c r="CW142" s="317">
        <f>RMDF!CW142</f>
        <v>0</v>
      </c>
      <c r="CX142" s="318" t="str">
        <f>IF(CW142=0,"",_xlfn.XLOOKUP(CW142,StatePicklist!$1:$1,StatePicklist!$3:$3,"NA",0))</f>
        <v/>
      </c>
      <c r="CY142" s="297" t="str">
        <f ca="1">IF(RMDF!CX142="", "", IF(ISNUMBER(MATCH(RMDF!CX142, INDIRECT(CX142), 0)), "OK", "Invalid"))</f>
        <v/>
      </c>
      <c r="CZ142" s="281"/>
      <c r="DA142" s="281"/>
      <c r="DB142" s="281"/>
      <c r="DC142" s="281" t="b">
        <f>AND(RMDF!DF142&gt;=0, RMDF!DF142&lt;=1-SUM(RMDF!Z142,RMDF!AG142,RMDF!AN142,RMDF!AU142,RMDF!BB142,RMDF!BI142,RMDF!BP142,RMDF!BW142,RMDF!CD142,RMDF!CK142,RMDF!CR142,RMDF!CY142), RMDF!DF142=ROUND(RMDF!DF142,4))</f>
        <v>1</v>
      </c>
      <c r="DD142" s="317">
        <f>RMDF!DD142</f>
        <v>0</v>
      </c>
      <c r="DE142" s="318" t="str">
        <f>IF(DD142=0,"",_xlfn.XLOOKUP(DD142,StatePicklist!$1:$1,StatePicklist!$3:$3,"NA",0))</f>
        <v/>
      </c>
      <c r="DF142" s="297" t="str">
        <f ca="1">IF(RMDF!DE142="", "", IF(ISNUMBER(MATCH(RMDF!DE142, INDIRECT(DE142), 0)), "OK", "Invalid"))</f>
        <v/>
      </c>
      <c r="DG142" s="281"/>
      <c r="DH142" s="281"/>
      <c r="DI142" s="281"/>
      <c r="DJ142" s="281" t="b">
        <f>AND(RMDF!DM142&gt;=0, RMDF!DM142&lt;=1-SUM(RMDF!Z142,RMDF!AG142,RMDF!AN142,RMDF!AU142,RMDF!BB142,RMDF!BI142,RMDF!BP142,RMDF!BW142,RMDF!CD142,RMDF!CK142,RMDF!CR142,RMDF!CY142,RMDF!DF142), RMDF!DM142=ROUND(RMDF!DM142,4))</f>
        <v>1</v>
      </c>
      <c r="DK142" s="317">
        <f>RMDF!DK142</f>
        <v>0</v>
      </c>
      <c r="DL142" s="318" t="str">
        <f>IF(DK142=0,"",_xlfn.XLOOKUP(DK142,StatePicklist!$1:$1,StatePicklist!$3:$3,"NA",0))</f>
        <v/>
      </c>
      <c r="DM142" s="297" t="str">
        <f ca="1">IF(RMDF!DL142="", "", IF(ISNUMBER(MATCH(RMDF!DL142, INDIRECT(DL142), 0)), "OK", "Invalid"))</f>
        <v/>
      </c>
      <c r="DN142" s="281"/>
      <c r="DO142" s="281"/>
      <c r="DP142" s="281"/>
      <c r="DQ142" s="281" t="b">
        <f>AND(RMDF!DT142&gt;=0, RMDF!DT142&lt;=1-SUM(RMDF!Z142,RMDF!AG142,RMDF!AN142,RMDF!AU142,RMDF!BB142,RMDF!BI142,RMDF!BP142,RMDF!BW142,RMDF!CD142,RMDF!CK142,RMDF!CR142,RMDF!CY142,RMDF!DF142,RMDF!DM142), RMDF!DT142=ROUND(RMDF!DT142,4))</f>
        <v>1</v>
      </c>
      <c r="DR142" s="317">
        <f>RMDF!DR142</f>
        <v>0</v>
      </c>
      <c r="DS142" s="318" t="str">
        <f>IF(DR142=0,"",_xlfn.XLOOKUP(DR142,StatePicklist!$1:$1,StatePicklist!$3:$3,"NA",0))</f>
        <v/>
      </c>
      <c r="DT142" s="297" t="str">
        <f ca="1">IF(RMDF!DS142="", "", IF(ISNUMBER(MATCH(RMDF!DS142, INDIRECT(DS142), 0)), "OK", "Invalid"))</f>
        <v/>
      </c>
      <c r="DU142" s="281"/>
      <c r="DV142" s="281"/>
      <c r="DW142" s="281"/>
      <c r="DX142" s="281" t="b">
        <f>AND(RMDF!EA142&gt;=0, RMDF!EA142&lt;=1-SUM(RMDF!Z142,RMDF!AG142,RMDF!AN142,RMDF!AU142,RMDF!BB142,RMDF!BI142,RMDF!BP142,RMDF!BW142,RMDF!CD142,RMDF!CK142,RMDF!CR142,RMDF!CY142,RMDF!DF142,RMDF!DM142,RMDF!DT142), RMDF!EA142=ROUND(RMDF!EA142,4))</f>
        <v>1</v>
      </c>
      <c r="DY142" s="317">
        <f>RMDF!DY142</f>
        <v>0</v>
      </c>
      <c r="DZ142" s="318" t="str">
        <f>IF(DY142=0,"",_xlfn.XLOOKUP(DY142,StatePicklist!$1:$1,StatePicklist!$3:$3,"NA",0))</f>
        <v/>
      </c>
      <c r="EA142" s="297" t="str">
        <f ca="1">IF(RMDF!DZ142="", "", IF(ISNUMBER(MATCH(RMDF!DZ142, INDIRECT(DZ142), 0)), "OK", "Invalid"))</f>
        <v/>
      </c>
      <c r="EB142" s="281"/>
      <c r="EC142" s="281"/>
      <c r="ED142" s="281"/>
      <c r="EE142" s="281" t="b">
        <f>AND(RMDF!EH142&gt;=0, RMDF!EH142&lt;=1-SUM(RMDF!Z142,RMDF!AG142,RMDF!AN142,RMDF!AU142,RMDF!BB142,RMDF!BI142,RMDF!BP142,RMDF!BW142,RMDF!CD142,RMDF!CK142,RMDF!CR142,RMDF!CY142,RMDF!DF142,RMDF!DM142,RMDF!DT142,RMDF!EA142), RMDF!EH142=ROUND(RMDF!EH142,4))</f>
        <v>1</v>
      </c>
      <c r="EF142" s="317">
        <f>RMDF!EF142</f>
        <v>0</v>
      </c>
      <c r="EG142" s="318" t="str">
        <f>IF(EF142=0,"",_xlfn.XLOOKUP(EF142,StatePicklist!$1:$1,StatePicklist!$3:$3,"NA",0))</f>
        <v/>
      </c>
      <c r="EH142" s="297" t="str">
        <f ca="1">IF(RMDF!EG142="", "", IF(ISNUMBER(MATCH(RMDF!EG142, INDIRECT(EG142), 0)), "OK", "Invalid"))</f>
        <v/>
      </c>
      <c r="EI142" s="281"/>
      <c r="EJ142" s="281"/>
      <c r="EK142" s="281"/>
      <c r="EL142" s="281" t="b">
        <f>AND(RMDF!EO142&gt;=0, RMDF!EO142&lt;=1-SUM(RMDF!Z142,RMDF!AG142,RMDF!AN142,RMDF!AU142,RMDF!BB142,RMDF!BI142,RMDF!BP142,RMDF!BW142,RMDF!CD142,RMDF!CK142,RMDF!CR142,RMDF!CY142,RMDF!DF142,RMDF!DM142,RMDF!DT142,RMDF!EA142,RMDF!EH142), RMDF!EO142=ROUND(RMDF!EO142,4))</f>
        <v>1</v>
      </c>
      <c r="EM142" s="317">
        <f>RMDF!EM142</f>
        <v>0</v>
      </c>
      <c r="EN142" s="318" t="str">
        <f>IF(EM142=0,"",_xlfn.XLOOKUP(EM142,StatePicklist!$1:$1,StatePicklist!$3:$3,"NA",0))</f>
        <v/>
      </c>
      <c r="EO142" s="297" t="str">
        <f ca="1">IF(RMDF!EN142="", "", IF(ISNUMBER(MATCH(RMDF!EN142, INDIRECT(EN142), 0)), "OK", "Invalid"))</f>
        <v/>
      </c>
      <c r="EP142" s="281"/>
      <c r="EQ142" s="281"/>
      <c r="ER142" s="281"/>
      <c r="ES142" s="281" t="b">
        <f>AND(RMDF!EV142&gt;=0, RMDF!EV142&lt;=1-SUM(RMDF!Z142,RMDF!AG142,RMDF!AN142,RMDF!AU142,RMDF!BB142,RMDF!BI142,RMDF!BP142,RMDF!BW142,RMDF!CD142,RMDF!CK142,RMDF!CR142,RMDF!CY142,RMDF!DF142,RMDF!DM142,RMDF!DT142,RMDF!EA142,RMDF!EH142,RMDF!EO142), RMDF!EV142=ROUND(RMDF!EV142,4))</f>
        <v>1</v>
      </c>
      <c r="ET142" s="317">
        <f>RMDF!ET142</f>
        <v>0</v>
      </c>
      <c r="EU142" s="318" t="str">
        <f>IF(ET142=0,"",_xlfn.XLOOKUP(ET142,StatePicklist!$1:$1,StatePicklist!$3:$3,"NA",0))</f>
        <v/>
      </c>
      <c r="EV142" s="297" t="str">
        <f ca="1">IF(RMDF!EU142="", "", IF(ISNUMBER(MATCH(RMDF!EU142, INDIRECT(EU142), 0)), "OK", "Invalid"))</f>
        <v/>
      </c>
      <c r="EW142" s="281"/>
      <c r="EX142" s="281"/>
      <c r="EY142" s="281"/>
      <c r="EZ142" s="281" t="b">
        <f>AND(RMDF!FC142&gt;=0, RMDF!FC142&lt;=1-SUM(RMDF!Z142,RMDF!AG142,RMDF!AN142,RMDF!AU142,RMDF!BB142,RMDF!BI142,RMDF!BP142,RMDF!BW142,RMDF!CD142,RMDF!CK142,RMDF!CR142,RMDF!CY142,RMDF!DF142,RMDF!DM142,RMDF!DT142,RMDF!EA142,RMDF!EH142,RMDF!EO142,RMDF!EV142), RMDF!FC142=ROUND(RMDF!FC142,4))</f>
        <v>1</v>
      </c>
      <c r="FA142" s="317">
        <f>RMDF!FA142</f>
        <v>0</v>
      </c>
      <c r="FB142" s="318" t="str">
        <f>IF(FA142=0,"",_xlfn.XLOOKUP(FA142,StatePicklist!$1:$1,StatePicklist!$3:$3,"NA",0))</f>
        <v/>
      </c>
      <c r="FC142" s="297" t="str">
        <f ca="1">IF(RMDF!FB142="", "", IF(ISNUMBER(MATCH(RMDF!FB142, INDIRECT(FB142), 0)), "OK", "Invalid"))</f>
        <v/>
      </c>
    </row>
    <row r="143" spans="1:159" s="205" customFormat="1" ht="39.9" customHeight="1" x14ac:dyDescent="0.25">
      <c r="A143" s="206"/>
      <c r="B143" s="196"/>
      <c r="C143" s="197"/>
      <c r="D143" s="198"/>
      <c r="E143" s="199"/>
      <c r="F143" s="200"/>
      <c r="G143" s="201"/>
      <c r="H143" s="292"/>
      <c r="I143" s="305">
        <f>RMDF!I143</f>
        <v>0</v>
      </c>
      <c r="J143" s="305" t="str">
        <f>IF(I143=ProductCode!$B$30,"PDReclPost",IF(OR(I143=ProductCode!$C$30,I143=ProductCode!$E$30,I143=ProductCode!$G$30),"PDPreCon",IF(OR(I143=ProductCode!$D$30,I143=ProductCode!$F$30),"PDNotReclPost","")))</f>
        <v/>
      </c>
      <c r="K143" s="305" t="str">
        <f t="shared" si="12"/>
        <v/>
      </c>
      <c r="L143" s="289"/>
      <c r="M143" s="305" t="str">
        <f t="shared" si="12"/>
        <v/>
      </c>
      <c r="N143" s="289" t="b">
        <f>AND(RMDF!N143&gt;=0, RMDF!N143&lt;=1-RMDF!L143, RMDF!N143=ROUND(RMDF!N143,4))</f>
        <v>1</v>
      </c>
      <c r="O143" s="286" t="str">
        <f>IF(P143="","",IF(I143="","",IF(LEFT(I143,13)="Reclaimed pos",RawMaterialCode!$E$569,RawMaterialCode!$E$568)))</f>
        <v>Reclaimed pre-consumer mixed fibers (RM0578)</v>
      </c>
      <c r="P143" s="295">
        <f t="shared" si="13"/>
        <v>1</v>
      </c>
      <c r="Q143" s="202"/>
      <c r="R143" s="203"/>
      <c r="S143" s="204" t="str">
        <f t="shared" si="14"/>
        <v/>
      </c>
      <c r="T143" s="281"/>
      <c r="U143" s="281"/>
      <c r="V143" s="281"/>
      <c r="W143" s="281"/>
      <c r="X143" s="317">
        <f>RMDF!X143</f>
        <v>0</v>
      </c>
      <c r="Y143" s="318" t="str">
        <f>IF(X143=0,"",_xlfn.XLOOKUP(X143,StatePicklist!$1:$1,StatePicklist!$3:$3,"NA",0))</f>
        <v/>
      </c>
      <c r="Z143" s="297" t="str">
        <f ca="1">IF(RMDF!Y143="", "", IF(ISNUMBER(MATCH(RMDF!Y143, INDIRECT(Y143), 0)), "OK", "Invalid"))</f>
        <v/>
      </c>
      <c r="AA143" s="281"/>
      <c r="AB143" s="281"/>
      <c r="AC143" s="281"/>
      <c r="AD143" s="281" t="b">
        <f>AND(RMDF!AG143&gt;=0, RMDF!AG143&lt;=1-RMDF!Z143, RMDF!AG143=ROUND(RMDF!AG143,4))</f>
        <v>1</v>
      </c>
      <c r="AE143" s="317">
        <f>RMDF!AE143</f>
        <v>0</v>
      </c>
      <c r="AF143" s="318" t="str">
        <f>IF(AE143=0,"",_xlfn.XLOOKUP(AE143,StatePicklist!$1:$1,StatePicklist!$3:$3,"NA",0))</f>
        <v/>
      </c>
      <c r="AG143" s="297" t="str">
        <f ca="1">IF(RMDF!AF143="", "", IF(ISNUMBER(MATCH(RMDF!AF143, INDIRECT(AF143), 0)), "OK", "Invalid"))</f>
        <v/>
      </c>
      <c r="AH143" s="281"/>
      <c r="AI143" s="281"/>
      <c r="AJ143" s="281"/>
      <c r="AK143" s="281" t="b">
        <f>AND(RMDF!AN143&gt;=0, RMDF!AN143&lt;=1-SUM(RMDF!Z143,RMDF!AG143), RMDF!AN143=ROUND(RMDF!AN143,4))</f>
        <v>1</v>
      </c>
      <c r="AL143" s="317">
        <f>RMDF!AL143</f>
        <v>0</v>
      </c>
      <c r="AM143" s="318" t="str">
        <f>IF(AL143=0,"",_xlfn.XLOOKUP(AL143,StatePicklist!$1:$1,StatePicklist!$3:$3,"NA",0))</f>
        <v/>
      </c>
      <c r="AN143" s="297" t="str">
        <f ca="1">IF(RMDF!AM143="", "", IF(ISNUMBER(MATCH(RMDF!AM143, INDIRECT(AM143), 0)), "OK", "Invalid"))</f>
        <v/>
      </c>
      <c r="AO143" s="281"/>
      <c r="AP143" s="281"/>
      <c r="AQ143" s="281"/>
      <c r="AR143" s="281" t="b">
        <f>AND(RMDF!AU143&gt;=0, RMDF!AU143&lt;=1-SUM(RMDF!Z143,RMDF!AG143,RMDF!AN143), RMDF!AU143=ROUND(RMDF!AU143,4))</f>
        <v>1</v>
      </c>
      <c r="AS143" s="317">
        <f>RMDF!AS143</f>
        <v>0</v>
      </c>
      <c r="AT143" s="318" t="str">
        <f>IF(AS143=0,"",_xlfn.XLOOKUP(AS143,StatePicklist!$1:$1,StatePicklist!$3:$3,"NA",0))</f>
        <v/>
      </c>
      <c r="AU143" s="297" t="str">
        <f ca="1">IF(RMDF!AT143="", "", IF(ISNUMBER(MATCH(RMDF!AT143, INDIRECT(AT143), 0)), "OK", "Invalid"))</f>
        <v/>
      </c>
      <c r="AV143" s="281"/>
      <c r="AW143" s="281"/>
      <c r="AX143" s="281"/>
      <c r="AY143" s="281" t="b">
        <f>AND(RMDF!BB143&gt;=0, RMDF!BB143&lt;=1-SUM(RMDF!Z143,RMDF!AG143,RMDF!AN143,RMDF!AU143), RMDF!BB143=ROUND(RMDF!BB143,4))</f>
        <v>1</v>
      </c>
      <c r="AZ143" s="317">
        <f>RMDF!AZ143</f>
        <v>0</v>
      </c>
      <c r="BA143" s="318" t="str">
        <f>IF(AZ143=0,"",_xlfn.XLOOKUP(AZ143,StatePicklist!$1:$1,StatePicklist!$3:$3,"NA",0))</f>
        <v/>
      </c>
      <c r="BB143" s="297" t="str">
        <f ca="1">IF(RMDF!BA143="", "", IF(ISNUMBER(MATCH(RMDF!BA143, INDIRECT(BA143), 0)), "OK", "Invalid"))</f>
        <v/>
      </c>
      <c r="BC143" s="281"/>
      <c r="BD143" s="281"/>
      <c r="BE143" s="281"/>
      <c r="BF143" s="281" t="b">
        <f>AND(RMDF!BI143&gt;=0, RMDF!BI143&lt;=1-SUM(RMDF!Z143,RMDF!AG143,RMDF!AN143,RMDF!AU143,RMDF!BB143), RMDF!BI143=ROUND(RMDF!BI143,4))</f>
        <v>1</v>
      </c>
      <c r="BG143" s="317">
        <f>RMDF!BG143</f>
        <v>0</v>
      </c>
      <c r="BH143" s="318" t="str">
        <f>IF(BG143=0,"",_xlfn.XLOOKUP(BG143,StatePicklist!$1:$1,StatePicklist!$3:$3,"NA",0))</f>
        <v/>
      </c>
      <c r="BI143" s="297" t="str">
        <f ca="1">IF(RMDF!BH143="", "", IF(ISNUMBER(MATCH(RMDF!BH143, INDIRECT(BH143), 0)), "OK", "Invalid"))</f>
        <v/>
      </c>
      <c r="BJ143" s="281"/>
      <c r="BK143" s="281"/>
      <c r="BL143" s="281"/>
      <c r="BM143" s="281" t="b">
        <f>AND(RMDF!BP143&gt;=0, RMDF!BP143&lt;=1-SUM(RMDF!Z143,RMDF!AG143,RMDF!AN143,RMDF!AU143,RMDF!BB143,RMDF!BI143), RMDF!BP143=ROUND(RMDF!BP143,4))</f>
        <v>1</v>
      </c>
      <c r="BN143" s="317">
        <f>RMDF!BN143</f>
        <v>0</v>
      </c>
      <c r="BO143" s="318" t="str">
        <f>IF(BN143=0,"",_xlfn.XLOOKUP(BN143,StatePicklist!$1:$1,StatePicklist!$3:$3,"NA",0))</f>
        <v/>
      </c>
      <c r="BP143" s="297" t="str">
        <f ca="1">IF(RMDF!BO143="", "", IF(ISNUMBER(MATCH(RMDF!BO143, INDIRECT(BO143), 0)), "OK", "Invalid"))</f>
        <v/>
      </c>
      <c r="BQ143" s="281"/>
      <c r="BR143" s="281"/>
      <c r="BS143" s="281"/>
      <c r="BT143" s="281" t="b">
        <f>AND(RMDF!BW143&gt;=0, RMDF!BW143&lt;=1-SUM(RMDF!Z143,RMDF!AG143,RMDF!AN143,RMDF!AU143,RMDF!BB143,RMDF!BI143,RMDF!BP143), RMDF!BW143=ROUND(RMDF!BW143,4))</f>
        <v>1</v>
      </c>
      <c r="BU143" s="317">
        <f>RMDF!BU143</f>
        <v>0</v>
      </c>
      <c r="BV143" s="318" t="str">
        <f>IF(BU143=0,"",_xlfn.XLOOKUP(BU143,StatePicklist!$1:$1,StatePicklist!$3:$3,"NA",0))</f>
        <v/>
      </c>
      <c r="BW143" s="297" t="str">
        <f ca="1">IF(RMDF!BV143="", "", IF(ISNUMBER(MATCH(RMDF!BV143, INDIRECT(BV143), 0)), "OK", "Invalid"))</f>
        <v/>
      </c>
      <c r="BX143" s="281"/>
      <c r="BY143" s="281"/>
      <c r="BZ143" s="281"/>
      <c r="CA143" s="281" t="b">
        <f>AND(RMDF!CD143&gt;=0, RMDF!CD143&lt;=1-SUM(RMDF!Z143,RMDF!AG143,RMDF!AN143,RMDF!AU143,RMDF!BB143,RMDF!BI143,RMDF!BP143,RMDF!BW143), RMDF!CD143=ROUND(RMDF!CD143,4))</f>
        <v>1</v>
      </c>
      <c r="CB143" s="317">
        <f>RMDF!CB143</f>
        <v>0</v>
      </c>
      <c r="CC143" s="318" t="str">
        <f>IF(CB143=0,"",_xlfn.XLOOKUP(CB143,StatePicklist!$1:$1,StatePicklist!$3:$3,"NA",0))</f>
        <v/>
      </c>
      <c r="CD143" s="297" t="str">
        <f ca="1">IF(RMDF!CC143="", "", IF(ISNUMBER(MATCH(RMDF!CC143, INDIRECT(CC143), 0)), "OK", "Invalid"))</f>
        <v/>
      </c>
      <c r="CE143" s="281"/>
      <c r="CF143" s="281"/>
      <c r="CG143" s="281"/>
      <c r="CH143" s="281" t="b">
        <f>AND(RMDF!CK143&gt;=0, RMDF!CK143&lt;=1-SUM(RMDF!Z143,RMDF!AG143,RMDF!AN143,RMDF!AU143,RMDF!BB143,RMDF!BI143,RMDF!BP143,RMDF!BW143,RMDF!CD143), RMDF!CK143=ROUND(RMDF!CK143,4))</f>
        <v>1</v>
      </c>
      <c r="CI143" s="317">
        <f>RMDF!CI143</f>
        <v>0</v>
      </c>
      <c r="CJ143" s="318" t="str">
        <f>IF(CI143=0,"",_xlfn.XLOOKUP(CI143,StatePicklist!$1:$1,StatePicklist!$3:$3,"NA",0))</f>
        <v/>
      </c>
      <c r="CK143" s="297" t="str">
        <f ca="1">IF(RMDF!CJ143="", "", IF(ISNUMBER(MATCH(RMDF!CJ143, INDIRECT(CJ143), 0)), "OK", "Invalid"))</f>
        <v/>
      </c>
      <c r="CL143" s="281"/>
      <c r="CM143" s="281"/>
      <c r="CN143" s="281"/>
      <c r="CO143" s="281" t="b">
        <f>AND(RMDF!CR143&gt;=0, RMDF!CR143&lt;=1-SUM(RMDF!Z143,RMDF!AG143,RMDF!AN143,RMDF!AU143,RMDF!BB143,RMDF!BI143,RMDF!BP143,RMDF!BW143,RMDF!CD143,RMDF!CK143), RMDF!CR143=ROUND(RMDF!CR143,4))</f>
        <v>1</v>
      </c>
      <c r="CP143" s="317">
        <f>RMDF!CP143</f>
        <v>0</v>
      </c>
      <c r="CQ143" s="318" t="str">
        <f>IF(CP143=0,"",_xlfn.XLOOKUP(CP143,StatePicklist!$1:$1,StatePicklist!$3:$3,"NA",0))</f>
        <v/>
      </c>
      <c r="CR143" s="297" t="str">
        <f ca="1">IF(RMDF!CQ143="", "", IF(ISNUMBER(MATCH(RMDF!CQ143, INDIRECT(CQ143), 0)), "OK", "Invalid"))</f>
        <v/>
      </c>
      <c r="CS143" s="281"/>
      <c r="CT143" s="281"/>
      <c r="CU143" s="281"/>
      <c r="CV143" s="281" t="b">
        <f>AND(RMDF!CY143&gt;=0, RMDF!CY143&lt;=1-SUM(RMDF!Z143,RMDF!AG143,RMDF!AN143,RMDF!AU143,RMDF!BB143,RMDF!BI143,RMDF!BP143,RMDF!BW143,RMDF!CD143,RMDF!CK143,RMDF!CR143), RMDF!CY143=ROUND(RMDF!CY143,4))</f>
        <v>1</v>
      </c>
      <c r="CW143" s="317">
        <f>RMDF!CW143</f>
        <v>0</v>
      </c>
      <c r="CX143" s="318" t="str">
        <f>IF(CW143=0,"",_xlfn.XLOOKUP(CW143,StatePicklist!$1:$1,StatePicklist!$3:$3,"NA",0))</f>
        <v/>
      </c>
      <c r="CY143" s="297" t="str">
        <f ca="1">IF(RMDF!CX143="", "", IF(ISNUMBER(MATCH(RMDF!CX143, INDIRECT(CX143), 0)), "OK", "Invalid"))</f>
        <v/>
      </c>
      <c r="CZ143" s="281"/>
      <c r="DA143" s="281"/>
      <c r="DB143" s="281"/>
      <c r="DC143" s="281" t="b">
        <f>AND(RMDF!DF143&gt;=0, RMDF!DF143&lt;=1-SUM(RMDF!Z143,RMDF!AG143,RMDF!AN143,RMDF!AU143,RMDF!BB143,RMDF!BI143,RMDF!BP143,RMDF!BW143,RMDF!CD143,RMDF!CK143,RMDF!CR143,RMDF!CY143), RMDF!DF143=ROUND(RMDF!DF143,4))</f>
        <v>1</v>
      </c>
      <c r="DD143" s="317">
        <f>RMDF!DD143</f>
        <v>0</v>
      </c>
      <c r="DE143" s="318" t="str">
        <f>IF(DD143=0,"",_xlfn.XLOOKUP(DD143,StatePicklist!$1:$1,StatePicklist!$3:$3,"NA",0))</f>
        <v/>
      </c>
      <c r="DF143" s="297" t="str">
        <f ca="1">IF(RMDF!DE143="", "", IF(ISNUMBER(MATCH(RMDF!DE143, INDIRECT(DE143), 0)), "OK", "Invalid"))</f>
        <v/>
      </c>
      <c r="DG143" s="281"/>
      <c r="DH143" s="281"/>
      <c r="DI143" s="281"/>
      <c r="DJ143" s="281" t="b">
        <f>AND(RMDF!DM143&gt;=0, RMDF!DM143&lt;=1-SUM(RMDF!Z143,RMDF!AG143,RMDF!AN143,RMDF!AU143,RMDF!BB143,RMDF!BI143,RMDF!BP143,RMDF!BW143,RMDF!CD143,RMDF!CK143,RMDF!CR143,RMDF!CY143,RMDF!DF143), RMDF!DM143=ROUND(RMDF!DM143,4))</f>
        <v>1</v>
      </c>
      <c r="DK143" s="317">
        <f>RMDF!DK143</f>
        <v>0</v>
      </c>
      <c r="DL143" s="318" t="str">
        <f>IF(DK143=0,"",_xlfn.XLOOKUP(DK143,StatePicklist!$1:$1,StatePicklist!$3:$3,"NA",0))</f>
        <v/>
      </c>
      <c r="DM143" s="297" t="str">
        <f ca="1">IF(RMDF!DL143="", "", IF(ISNUMBER(MATCH(RMDF!DL143, INDIRECT(DL143), 0)), "OK", "Invalid"))</f>
        <v/>
      </c>
      <c r="DN143" s="281"/>
      <c r="DO143" s="281"/>
      <c r="DP143" s="281"/>
      <c r="DQ143" s="281" t="b">
        <f>AND(RMDF!DT143&gt;=0, RMDF!DT143&lt;=1-SUM(RMDF!Z143,RMDF!AG143,RMDF!AN143,RMDF!AU143,RMDF!BB143,RMDF!BI143,RMDF!BP143,RMDF!BW143,RMDF!CD143,RMDF!CK143,RMDF!CR143,RMDF!CY143,RMDF!DF143,RMDF!DM143), RMDF!DT143=ROUND(RMDF!DT143,4))</f>
        <v>1</v>
      </c>
      <c r="DR143" s="317">
        <f>RMDF!DR143</f>
        <v>0</v>
      </c>
      <c r="DS143" s="318" t="str">
        <f>IF(DR143=0,"",_xlfn.XLOOKUP(DR143,StatePicklist!$1:$1,StatePicklist!$3:$3,"NA",0))</f>
        <v/>
      </c>
      <c r="DT143" s="297" t="str">
        <f ca="1">IF(RMDF!DS143="", "", IF(ISNUMBER(MATCH(RMDF!DS143, INDIRECT(DS143), 0)), "OK", "Invalid"))</f>
        <v/>
      </c>
      <c r="DU143" s="281"/>
      <c r="DV143" s="281"/>
      <c r="DW143" s="281"/>
      <c r="DX143" s="281" t="b">
        <f>AND(RMDF!EA143&gt;=0, RMDF!EA143&lt;=1-SUM(RMDF!Z143,RMDF!AG143,RMDF!AN143,RMDF!AU143,RMDF!BB143,RMDF!BI143,RMDF!BP143,RMDF!BW143,RMDF!CD143,RMDF!CK143,RMDF!CR143,RMDF!CY143,RMDF!DF143,RMDF!DM143,RMDF!DT143), RMDF!EA143=ROUND(RMDF!EA143,4))</f>
        <v>1</v>
      </c>
      <c r="DY143" s="317">
        <f>RMDF!DY143</f>
        <v>0</v>
      </c>
      <c r="DZ143" s="318" t="str">
        <f>IF(DY143=0,"",_xlfn.XLOOKUP(DY143,StatePicklist!$1:$1,StatePicklist!$3:$3,"NA",0))</f>
        <v/>
      </c>
      <c r="EA143" s="297" t="str">
        <f ca="1">IF(RMDF!DZ143="", "", IF(ISNUMBER(MATCH(RMDF!DZ143, INDIRECT(DZ143), 0)), "OK", "Invalid"))</f>
        <v/>
      </c>
      <c r="EB143" s="281"/>
      <c r="EC143" s="281"/>
      <c r="ED143" s="281"/>
      <c r="EE143" s="281" t="b">
        <f>AND(RMDF!EH143&gt;=0, RMDF!EH143&lt;=1-SUM(RMDF!Z143,RMDF!AG143,RMDF!AN143,RMDF!AU143,RMDF!BB143,RMDF!BI143,RMDF!BP143,RMDF!BW143,RMDF!CD143,RMDF!CK143,RMDF!CR143,RMDF!CY143,RMDF!DF143,RMDF!DM143,RMDF!DT143,RMDF!EA143), RMDF!EH143=ROUND(RMDF!EH143,4))</f>
        <v>1</v>
      </c>
      <c r="EF143" s="317">
        <f>RMDF!EF143</f>
        <v>0</v>
      </c>
      <c r="EG143" s="318" t="str">
        <f>IF(EF143=0,"",_xlfn.XLOOKUP(EF143,StatePicklist!$1:$1,StatePicklist!$3:$3,"NA",0))</f>
        <v/>
      </c>
      <c r="EH143" s="297" t="str">
        <f ca="1">IF(RMDF!EG143="", "", IF(ISNUMBER(MATCH(RMDF!EG143, INDIRECT(EG143), 0)), "OK", "Invalid"))</f>
        <v/>
      </c>
      <c r="EI143" s="281"/>
      <c r="EJ143" s="281"/>
      <c r="EK143" s="281"/>
      <c r="EL143" s="281" t="b">
        <f>AND(RMDF!EO143&gt;=0, RMDF!EO143&lt;=1-SUM(RMDF!Z143,RMDF!AG143,RMDF!AN143,RMDF!AU143,RMDF!BB143,RMDF!BI143,RMDF!BP143,RMDF!BW143,RMDF!CD143,RMDF!CK143,RMDF!CR143,RMDF!CY143,RMDF!DF143,RMDF!DM143,RMDF!DT143,RMDF!EA143,RMDF!EH143), RMDF!EO143=ROUND(RMDF!EO143,4))</f>
        <v>1</v>
      </c>
      <c r="EM143" s="317">
        <f>RMDF!EM143</f>
        <v>0</v>
      </c>
      <c r="EN143" s="318" t="str">
        <f>IF(EM143=0,"",_xlfn.XLOOKUP(EM143,StatePicklist!$1:$1,StatePicklist!$3:$3,"NA",0))</f>
        <v/>
      </c>
      <c r="EO143" s="297" t="str">
        <f ca="1">IF(RMDF!EN143="", "", IF(ISNUMBER(MATCH(RMDF!EN143, INDIRECT(EN143), 0)), "OK", "Invalid"))</f>
        <v/>
      </c>
      <c r="EP143" s="281"/>
      <c r="EQ143" s="281"/>
      <c r="ER143" s="281"/>
      <c r="ES143" s="281" t="b">
        <f>AND(RMDF!EV143&gt;=0, RMDF!EV143&lt;=1-SUM(RMDF!Z143,RMDF!AG143,RMDF!AN143,RMDF!AU143,RMDF!BB143,RMDF!BI143,RMDF!BP143,RMDF!BW143,RMDF!CD143,RMDF!CK143,RMDF!CR143,RMDF!CY143,RMDF!DF143,RMDF!DM143,RMDF!DT143,RMDF!EA143,RMDF!EH143,RMDF!EO143), RMDF!EV143=ROUND(RMDF!EV143,4))</f>
        <v>1</v>
      </c>
      <c r="ET143" s="317">
        <f>RMDF!ET143</f>
        <v>0</v>
      </c>
      <c r="EU143" s="318" t="str">
        <f>IF(ET143=0,"",_xlfn.XLOOKUP(ET143,StatePicklist!$1:$1,StatePicklist!$3:$3,"NA",0))</f>
        <v/>
      </c>
      <c r="EV143" s="297" t="str">
        <f ca="1">IF(RMDF!EU143="", "", IF(ISNUMBER(MATCH(RMDF!EU143, INDIRECT(EU143), 0)), "OK", "Invalid"))</f>
        <v/>
      </c>
      <c r="EW143" s="281"/>
      <c r="EX143" s="281"/>
      <c r="EY143" s="281"/>
      <c r="EZ143" s="281" t="b">
        <f>AND(RMDF!FC143&gt;=0, RMDF!FC143&lt;=1-SUM(RMDF!Z143,RMDF!AG143,RMDF!AN143,RMDF!AU143,RMDF!BB143,RMDF!BI143,RMDF!BP143,RMDF!BW143,RMDF!CD143,RMDF!CK143,RMDF!CR143,RMDF!CY143,RMDF!DF143,RMDF!DM143,RMDF!DT143,RMDF!EA143,RMDF!EH143,RMDF!EO143,RMDF!EV143), RMDF!FC143=ROUND(RMDF!FC143,4))</f>
        <v>1</v>
      </c>
      <c r="FA143" s="317">
        <f>RMDF!FA143</f>
        <v>0</v>
      </c>
      <c r="FB143" s="318" t="str">
        <f>IF(FA143=0,"",_xlfn.XLOOKUP(FA143,StatePicklist!$1:$1,StatePicklist!$3:$3,"NA",0))</f>
        <v/>
      </c>
      <c r="FC143" s="297" t="str">
        <f ca="1">IF(RMDF!FB143="", "", IF(ISNUMBER(MATCH(RMDF!FB143, INDIRECT(FB143), 0)), "OK", "Invalid"))</f>
        <v/>
      </c>
    </row>
    <row r="144" spans="1:159" s="205" customFormat="1" ht="39.9" customHeight="1" x14ac:dyDescent="0.25">
      <c r="A144" s="206"/>
      <c r="B144" s="196"/>
      <c r="C144" s="197"/>
      <c r="D144" s="198"/>
      <c r="E144" s="199"/>
      <c r="F144" s="200"/>
      <c r="G144" s="201"/>
      <c r="H144" s="292"/>
      <c r="I144" s="305">
        <f>RMDF!I144</f>
        <v>0</v>
      </c>
      <c r="J144" s="305" t="str">
        <f>IF(I144=ProductCode!$B$30,"PDReclPost",IF(OR(I144=ProductCode!$C$30,I144=ProductCode!$E$30,I144=ProductCode!$G$30),"PDPreCon",IF(OR(I144=ProductCode!$D$30,I144=ProductCode!$F$30),"PDNotReclPost","")))</f>
        <v/>
      </c>
      <c r="K144" s="305" t="str">
        <f t="shared" si="12"/>
        <v/>
      </c>
      <c r="L144" s="289"/>
      <c r="M144" s="305" t="str">
        <f t="shared" si="12"/>
        <v/>
      </c>
      <c r="N144" s="289" t="b">
        <f>AND(RMDF!N144&gt;=0, RMDF!N144&lt;=1-RMDF!L144, RMDF!N144=ROUND(RMDF!N144,4))</f>
        <v>1</v>
      </c>
      <c r="O144" s="286" t="str">
        <f>IF(P144="","",IF(I144="","",IF(LEFT(I144,13)="Reclaimed pos",RawMaterialCode!$E$569,RawMaterialCode!$E$568)))</f>
        <v>Reclaimed pre-consumer mixed fibers (RM0578)</v>
      </c>
      <c r="P144" s="295">
        <f t="shared" si="13"/>
        <v>1</v>
      </c>
      <c r="Q144" s="202"/>
      <c r="R144" s="203"/>
      <c r="S144" s="204" t="str">
        <f t="shared" si="14"/>
        <v/>
      </c>
      <c r="T144" s="281"/>
      <c r="U144" s="281"/>
      <c r="V144" s="281"/>
      <c r="W144" s="281"/>
      <c r="X144" s="317">
        <f>RMDF!X144</f>
        <v>0</v>
      </c>
      <c r="Y144" s="318" t="str">
        <f>IF(X144=0,"",_xlfn.XLOOKUP(X144,StatePicklist!$1:$1,StatePicklist!$3:$3,"NA",0))</f>
        <v/>
      </c>
      <c r="Z144" s="297" t="str">
        <f ca="1">IF(RMDF!Y144="", "", IF(ISNUMBER(MATCH(RMDF!Y144, INDIRECT(Y144), 0)), "OK", "Invalid"))</f>
        <v/>
      </c>
      <c r="AA144" s="281"/>
      <c r="AB144" s="281"/>
      <c r="AC144" s="281"/>
      <c r="AD144" s="281" t="b">
        <f>AND(RMDF!AG144&gt;=0, RMDF!AG144&lt;=1-RMDF!Z144, RMDF!AG144=ROUND(RMDF!AG144,4))</f>
        <v>1</v>
      </c>
      <c r="AE144" s="317">
        <f>RMDF!AE144</f>
        <v>0</v>
      </c>
      <c r="AF144" s="318" t="str">
        <f>IF(AE144=0,"",_xlfn.XLOOKUP(AE144,StatePicklist!$1:$1,StatePicklist!$3:$3,"NA",0))</f>
        <v/>
      </c>
      <c r="AG144" s="297" t="str">
        <f ca="1">IF(RMDF!AF144="", "", IF(ISNUMBER(MATCH(RMDF!AF144, INDIRECT(AF144), 0)), "OK", "Invalid"))</f>
        <v/>
      </c>
      <c r="AH144" s="281"/>
      <c r="AI144" s="281"/>
      <c r="AJ144" s="281"/>
      <c r="AK144" s="281" t="b">
        <f>AND(RMDF!AN144&gt;=0, RMDF!AN144&lt;=1-SUM(RMDF!Z144,RMDF!AG144), RMDF!AN144=ROUND(RMDF!AN144,4))</f>
        <v>1</v>
      </c>
      <c r="AL144" s="317">
        <f>RMDF!AL144</f>
        <v>0</v>
      </c>
      <c r="AM144" s="318" t="str">
        <f>IF(AL144=0,"",_xlfn.XLOOKUP(AL144,StatePicklist!$1:$1,StatePicklist!$3:$3,"NA",0))</f>
        <v/>
      </c>
      <c r="AN144" s="297" t="str">
        <f ca="1">IF(RMDF!AM144="", "", IF(ISNUMBER(MATCH(RMDF!AM144, INDIRECT(AM144), 0)), "OK", "Invalid"))</f>
        <v/>
      </c>
      <c r="AO144" s="281"/>
      <c r="AP144" s="281"/>
      <c r="AQ144" s="281"/>
      <c r="AR144" s="281" t="b">
        <f>AND(RMDF!AU144&gt;=0, RMDF!AU144&lt;=1-SUM(RMDF!Z144,RMDF!AG144,RMDF!AN144), RMDF!AU144=ROUND(RMDF!AU144,4))</f>
        <v>1</v>
      </c>
      <c r="AS144" s="317">
        <f>RMDF!AS144</f>
        <v>0</v>
      </c>
      <c r="AT144" s="318" t="str">
        <f>IF(AS144=0,"",_xlfn.XLOOKUP(AS144,StatePicklist!$1:$1,StatePicklist!$3:$3,"NA",0))</f>
        <v/>
      </c>
      <c r="AU144" s="297" t="str">
        <f ca="1">IF(RMDF!AT144="", "", IF(ISNUMBER(MATCH(RMDF!AT144, INDIRECT(AT144), 0)), "OK", "Invalid"))</f>
        <v/>
      </c>
      <c r="AV144" s="281"/>
      <c r="AW144" s="281"/>
      <c r="AX144" s="281"/>
      <c r="AY144" s="281" t="b">
        <f>AND(RMDF!BB144&gt;=0, RMDF!BB144&lt;=1-SUM(RMDF!Z144,RMDF!AG144,RMDF!AN144,RMDF!AU144), RMDF!BB144=ROUND(RMDF!BB144,4))</f>
        <v>1</v>
      </c>
      <c r="AZ144" s="317">
        <f>RMDF!AZ144</f>
        <v>0</v>
      </c>
      <c r="BA144" s="318" t="str">
        <f>IF(AZ144=0,"",_xlfn.XLOOKUP(AZ144,StatePicklist!$1:$1,StatePicklist!$3:$3,"NA",0))</f>
        <v/>
      </c>
      <c r="BB144" s="297" t="str">
        <f ca="1">IF(RMDF!BA144="", "", IF(ISNUMBER(MATCH(RMDF!BA144, INDIRECT(BA144), 0)), "OK", "Invalid"))</f>
        <v/>
      </c>
      <c r="BC144" s="281"/>
      <c r="BD144" s="281"/>
      <c r="BE144" s="281"/>
      <c r="BF144" s="281" t="b">
        <f>AND(RMDF!BI144&gt;=0, RMDF!BI144&lt;=1-SUM(RMDF!Z144,RMDF!AG144,RMDF!AN144,RMDF!AU144,RMDF!BB144), RMDF!BI144=ROUND(RMDF!BI144,4))</f>
        <v>1</v>
      </c>
      <c r="BG144" s="317">
        <f>RMDF!BG144</f>
        <v>0</v>
      </c>
      <c r="BH144" s="318" t="str">
        <f>IF(BG144=0,"",_xlfn.XLOOKUP(BG144,StatePicklist!$1:$1,StatePicklist!$3:$3,"NA",0))</f>
        <v/>
      </c>
      <c r="BI144" s="297" t="str">
        <f ca="1">IF(RMDF!BH144="", "", IF(ISNUMBER(MATCH(RMDF!BH144, INDIRECT(BH144), 0)), "OK", "Invalid"))</f>
        <v/>
      </c>
      <c r="BJ144" s="281"/>
      <c r="BK144" s="281"/>
      <c r="BL144" s="281"/>
      <c r="BM144" s="281" t="b">
        <f>AND(RMDF!BP144&gt;=0, RMDF!BP144&lt;=1-SUM(RMDF!Z144,RMDF!AG144,RMDF!AN144,RMDF!AU144,RMDF!BB144,RMDF!BI144), RMDF!BP144=ROUND(RMDF!BP144,4))</f>
        <v>1</v>
      </c>
      <c r="BN144" s="317">
        <f>RMDF!BN144</f>
        <v>0</v>
      </c>
      <c r="BO144" s="318" t="str">
        <f>IF(BN144=0,"",_xlfn.XLOOKUP(BN144,StatePicklist!$1:$1,StatePicklist!$3:$3,"NA",0))</f>
        <v/>
      </c>
      <c r="BP144" s="297" t="str">
        <f ca="1">IF(RMDF!BO144="", "", IF(ISNUMBER(MATCH(RMDF!BO144, INDIRECT(BO144), 0)), "OK", "Invalid"))</f>
        <v/>
      </c>
      <c r="BQ144" s="281"/>
      <c r="BR144" s="281"/>
      <c r="BS144" s="281"/>
      <c r="BT144" s="281" t="b">
        <f>AND(RMDF!BW144&gt;=0, RMDF!BW144&lt;=1-SUM(RMDF!Z144,RMDF!AG144,RMDF!AN144,RMDF!AU144,RMDF!BB144,RMDF!BI144,RMDF!BP144), RMDF!BW144=ROUND(RMDF!BW144,4))</f>
        <v>1</v>
      </c>
      <c r="BU144" s="317">
        <f>RMDF!BU144</f>
        <v>0</v>
      </c>
      <c r="BV144" s="318" t="str">
        <f>IF(BU144=0,"",_xlfn.XLOOKUP(BU144,StatePicklist!$1:$1,StatePicklist!$3:$3,"NA",0))</f>
        <v/>
      </c>
      <c r="BW144" s="297" t="str">
        <f ca="1">IF(RMDF!BV144="", "", IF(ISNUMBER(MATCH(RMDF!BV144, INDIRECT(BV144), 0)), "OK", "Invalid"))</f>
        <v/>
      </c>
      <c r="BX144" s="281"/>
      <c r="BY144" s="281"/>
      <c r="BZ144" s="281"/>
      <c r="CA144" s="281" t="b">
        <f>AND(RMDF!CD144&gt;=0, RMDF!CD144&lt;=1-SUM(RMDF!Z144,RMDF!AG144,RMDF!AN144,RMDF!AU144,RMDF!BB144,RMDF!BI144,RMDF!BP144,RMDF!BW144), RMDF!CD144=ROUND(RMDF!CD144,4))</f>
        <v>1</v>
      </c>
      <c r="CB144" s="317">
        <f>RMDF!CB144</f>
        <v>0</v>
      </c>
      <c r="CC144" s="318" t="str">
        <f>IF(CB144=0,"",_xlfn.XLOOKUP(CB144,StatePicklist!$1:$1,StatePicklist!$3:$3,"NA",0))</f>
        <v/>
      </c>
      <c r="CD144" s="297" t="str">
        <f ca="1">IF(RMDF!CC144="", "", IF(ISNUMBER(MATCH(RMDF!CC144, INDIRECT(CC144), 0)), "OK", "Invalid"))</f>
        <v/>
      </c>
      <c r="CE144" s="281"/>
      <c r="CF144" s="281"/>
      <c r="CG144" s="281"/>
      <c r="CH144" s="281" t="b">
        <f>AND(RMDF!CK144&gt;=0, RMDF!CK144&lt;=1-SUM(RMDF!Z144,RMDF!AG144,RMDF!AN144,RMDF!AU144,RMDF!BB144,RMDF!BI144,RMDF!BP144,RMDF!BW144,RMDF!CD144), RMDF!CK144=ROUND(RMDF!CK144,4))</f>
        <v>1</v>
      </c>
      <c r="CI144" s="317">
        <f>RMDF!CI144</f>
        <v>0</v>
      </c>
      <c r="CJ144" s="318" t="str">
        <f>IF(CI144=0,"",_xlfn.XLOOKUP(CI144,StatePicklist!$1:$1,StatePicklist!$3:$3,"NA",0))</f>
        <v/>
      </c>
      <c r="CK144" s="297" t="str">
        <f ca="1">IF(RMDF!CJ144="", "", IF(ISNUMBER(MATCH(RMDF!CJ144, INDIRECT(CJ144), 0)), "OK", "Invalid"))</f>
        <v/>
      </c>
      <c r="CL144" s="281"/>
      <c r="CM144" s="281"/>
      <c r="CN144" s="281"/>
      <c r="CO144" s="281" t="b">
        <f>AND(RMDF!CR144&gt;=0, RMDF!CR144&lt;=1-SUM(RMDF!Z144,RMDF!AG144,RMDF!AN144,RMDF!AU144,RMDF!BB144,RMDF!BI144,RMDF!BP144,RMDF!BW144,RMDF!CD144,RMDF!CK144), RMDF!CR144=ROUND(RMDF!CR144,4))</f>
        <v>1</v>
      </c>
      <c r="CP144" s="317">
        <f>RMDF!CP144</f>
        <v>0</v>
      </c>
      <c r="CQ144" s="318" t="str">
        <f>IF(CP144=0,"",_xlfn.XLOOKUP(CP144,StatePicklist!$1:$1,StatePicklist!$3:$3,"NA",0))</f>
        <v/>
      </c>
      <c r="CR144" s="297" t="str">
        <f ca="1">IF(RMDF!CQ144="", "", IF(ISNUMBER(MATCH(RMDF!CQ144, INDIRECT(CQ144), 0)), "OK", "Invalid"))</f>
        <v/>
      </c>
      <c r="CS144" s="281"/>
      <c r="CT144" s="281"/>
      <c r="CU144" s="281"/>
      <c r="CV144" s="281" t="b">
        <f>AND(RMDF!CY144&gt;=0, RMDF!CY144&lt;=1-SUM(RMDF!Z144,RMDF!AG144,RMDF!AN144,RMDF!AU144,RMDF!BB144,RMDF!BI144,RMDF!BP144,RMDF!BW144,RMDF!CD144,RMDF!CK144,RMDF!CR144), RMDF!CY144=ROUND(RMDF!CY144,4))</f>
        <v>1</v>
      </c>
      <c r="CW144" s="317">
        <f>RMDF!CW144</f>
        <v>0</v>
      </c>
      <c r="CX144" s="318" t="str">
        <f>IF(CW144=0,"",_xlfn.XLOOKUP(CW144,StatePicklist!$1:$1,StatePicklist!$3:$3,"NA",0))</f>
        <v/>
      </c>
      <c r="CY144" s="297" t="str">
        <f ca="1">IF(RMDF!CX144="", "", IF(ISNUMBER(MATCH(RMDF!CX144, INDIRECT(CX144), 0)), "OK", "Invalid"))</f>
        <v/>
      </c>
      <c r="CZ144" s="281"/>
      <c r="DA144" s="281"/>
      <c r="DB144" s="281"/>
      <c r="DC144" s="281" t="b">
        <f>AND(RMDF!DF144&gt;=0, RMDF!DF144&lt;=1-SUM(RMDF!Z144,RMDF!AG144,RMDF!AN144,RMDF!AU144,RMDF!BB144,RMDF!BI144,RMDF!BP144,RMDF!BW144,RMDF!CD144,RMDF!CK144,RMDF!CR144,RMDF!CY144), RMDF!DF144=ROUND(RMDF!DF144,4))</f>
        <v>1</v>
      </c>
      <c r="DD144" s="317">
        <f>RMDF!DD144</f>
        <v>0</v>
      </c>
      <c r="DE144" s="318" t="str">
        <f>IF(DD144=0,"",_xlfn.XLOOKUP(DD144,StatePicklist!$1:$1,StatePicklist!$3:$3,"NA",0))</f>
        <v/>
      </c>
      <c r="DF144" s="297" t="str">
        <f ca="1">IF(RMDF!DE144="", "", IF(ISNUMBER(MATCH(RMDF!DE144, INDIRECT(DE144), 0)), "OK", "Invalid"))</f>
        <v/>
      </c>
      <c r="DG144" s="281"/>
      <c r="DH144" s="281"/>
      <c r="DI144" s="281"/>
      <c r="DJ144" s="281" t="b">
        <f>AND(RMDF!DM144&gt;=0, RMDF!DM144&lt;=1-SUM(RMDF!Z144,RMDF!AG144,RMDF!AN144,RMDF!AU144,RMDF!BB144,RMDF!BI144,RMDF!BP144,RMDF!BW144,RMDF!CD144,RMDF!CK144,RMDF!CR144,RMDF!CY144,RMDF!DF144), RMDF!DM144=ROUND(RMDF!DM144,4))</f>
        <v>1</v>
      </c>
      <c r="DK144" s="317">
        <f>RMDF!DK144</f>
        <v>0</v>
      </c>
      <c r="DL144" s="318" t="str">
        <f>IF(DK144=0,"",_xlfn.XLOOKUP(DK144,StatePicklist!$1:$1,StatePicklist!$3:$3,"NA",0))</f>
        <v/>
      </c>
      <c r="DM144" s="297" t="str">
        <f ca="1">IF(RMDF!DL144="", "", IF(ISNUMBER(MATCH(RMDF!DL144, INDIRECT(DL144), 0)), "OK", "Invalid"))</f>
        <v/>
      </c>
      <c r="DN144" s="281"/>
      <c r="DO144" s="281"/>
      <c r="DP144" s="281"/>
      <c r="DQ144" s="281" t="b">
        <f>AND(RMDF!DT144&gt;=0, RMDF!DT144&lt;=1-SUM(RMDF!Z144,RMDF!AG144,RMDF!AN144,RMDF!AU144,RMDF!BB144,RMDF!BI144,RMDF!BP144,RMDF!BW144,RMDF!CD144,RMDF!CK144,RMDF!CR144,RMDF!CY144,RMDF!DF144,RMDF!DM144), RMDF!DT144=ROUND(RMDF!DT144,4))</f>
        <v>1</v>
      </c>
      <c r="DR144" s="317">
        <f>RMDF!DR144</f>
        <v>0</v>
      </c>
      <c r="DS144" s="318" t="str">
        <f>IF(DR144=0,"",_xlfn.XLOOKUP(DR144,StatePicklist!$1:$1,StatePicklist!$3:$3,"NA",0))</f>
        <v/>
      </c>
      <c r="DT144" s="297" t="str">
        <f ca="1">IF(RMDF!DS144="", "", IF(ISNUMBER(MATCH(RMDF!DS144, INDIRECT(DS144), 0)), "OK", "Invalid"))</f>
        <v/>
      </c>
      <c r="DU144" s="281"/>
      <c r="DV144" s="281"/>
      <c r="DW144" s="281"/>
      <c r="DX144" s="281" t="b">
        <f>AND(RMDF!EA144&gt;=0, RMDF!EA144&lt;=1-SUM(RMDF!Z144,RMDF!AG144,RMDF!AN144,RMDF!AU144,RMDF!BB144,RMDF!BI144,RMDF!BP144,RMDF!BW144,RMDF!CD144,RMDF!CK144,RMDF!CR144,RMDF!CY144,RMDF!DF144,RMDF!DM144,RMDF!DT144), RMDF!EA144=ROUND(RMDF!EA144,4))</f>
        <v>1</v>
      </c>
      <c r="DY144" s="317">
        <f>RMDF!DY144</f>
        <v>0</v>
      </c>
      <c r="DZ144" s="318" t="str">
        <f>IF(DY144=0,"",_xlfn.XLOOKUP(DY144,StatePicklist!$1:$1,StatePicklist!$3:$3,"NA",0))</f>
        <v/>
      </c>
      <c r="EA144" s="297" t="str">
        <f ca="1">IF(RMDF!DZ144="", "", IF(ISNUMBER(MATCH(RMDF!DZ144, INDIRECT(DZ144), 0)), "OK", "Invalid"))</f>
        <v/>
      </c>
      <c r="EB144" s="281"/>
      <c r="EC144" s="281"/>
      <c r="ED144" s="281"/>
      <c r="EE144" s="281" t="b">
        <f>AND(RMDF!EH144&gt;=0, RMDF!EH144&lt;=1-SUM(RMDF!Z144,RMDF!AG144,RMDF!AN144,RMDF!AU144,RMDF!BB144,RMDF!BI144,RMDF!BP144,RMDF!BW144,RMDF!CD144,RMDF!CK144,RMDF!CR144,RMDF!CY144,RMDF!DF144,RMDF!DM144,RMDF!DT144,RMDF!EA144), RMDF!EH144=ROUND(RMDF!EH144,4))</f>
        <v>1</v>
      </c>
      <c r="EF144" s="317">
        <f>RMDF!EF144</f>
        <v>0</v>
      </c>
      <c r="EG144" s="318" t="str">
        <f>IF(EF144=0,"",_xlfn.XLOOKUP(EF144,StatePicklist!$1:$1,StatePicklist!$3:$3,"NA",0))</f>
        <v/>
      </c>
      <c r="EH144" s="297" t="str">
        <f ca="1">IF(RMDF!EG144="", "", IF(ISNUMBER(MATCH(RMDF!EG144, INDIRECT(EG144), 0)), "OK", "Invalid"))</f>
        <v/>
      </c>
      <c r="EI144" s="281"/>
      <c r="EJ144" s="281"/>
      <c r="EK144" s="281"/>
      <c r="EL144" s="281" t="b">
        <f>AND(RMDF!EO144&gt;=0, RMDF!EO144&lt;=1-SUM(RMDF!Z144,RMDF!AG144,RMDF!AN144,RMDF!AU144,RMDF!BB144,RMDF!BI144,RMDF!BP144,RMDF!BW144,RMDF!CD144,RMDF!CK144,RMDF!CR144,RMDF!CY144,RMDF!DF144,RMDF!DM144,RMDF!DT144,RMDF!EA144,RMDF!EH144), RMDF!EO144=ROUND(RMDF!EO144,4))</f>
        <v>1</v>
      </c>
      <c r="EM144" s="317">
        <f>RMDF!EM144</f>
        <v>0</v>
      </c>
      <c r="EN144" s="318" t="str">
        <f>IF(EM144=0,"",_xlfn.XLOOKUP(EM144,StatePicklist!$1:$1,StatePicklist!$3:$3,"NA",0))</f>
        <v/>
      </c>
      <c r="EO144" s="297" t="str">
        <f ca="1">IF(RMDF!EN144="", "", IF(ISNUMBER(MATCH(RMDF!EN144, INDIRECT(EN144), 0)), "OK", "Invalid"))</f>
        <v/>
      </c>
      <c r="EP144" s="281"/>
      <c r="EQ144" s="281"/>
      <c r="ER144" s="281"/>
      <c r="ES144" s="281" t="b">
        <f>AND(RMDF!EV144&gt;=0, RMDF!EV144&lt;=1-SUM(RMDF!Z144,RMDF!AG144,RMDF!AN144,RMDF!AU144,RMDF!BB144,RMDF!BI144,RMDF!BP144,RMDF!BW144,RMDF!CD144,RMDF!CK144,RMDF!CR144,RMDF!CY144,RMDF!DF144,RMDF!DM144,RMDF!DT144,RMDF!EA144,RMDF!EH144,RMDF!EO144), RMDF!EV144=ROUND(RMDF!EV144,4))</f>
        <v>1</v>
      </c>
      <c r="ET144" s="317">
        <f>RMDF!ET144</f>
        <v>0</v>
      </c>
      <c r="EU144" s="318" t="str">
        <f>IF(ET144=0,"",_xlfn.XLOOKUP(ET144,StatePicklist!$1:$1,StatePicklist!$3:$3,"NA",0))</f>
        <v/>
      </c>
      <c r="EV144" s="297" t="str">
        <f ca="1">IF(RMDF!EU144="", "", IF(ISNUMBER(MATCH(RMDF!EU144, INDIRECT(EU144), 0)), "OK", "Invalid"))</f>
        <v/>
      </c>
      <c r="EW144" s="281"/>
      <c r="EX144" s="281"/>
      <c r="EY144" s="281"/>
      <c r="EZ144" s="281" t="b">
        <f>AND(RMDF!FC144&gt;=0, RMDF!FC144&lt;=1-SUM(RMDF!Z144,RMDF!AG144,RMDF!AN144,RMDF!AU144,RMDF!BB144,RMDF!BI144,RMDF!BP144,RMDF!BW144,RMDF!CD144,RMDF!CK144,RMDF!CR144,RMDF!CY144,RMDF!DF144,RMDF!DM144,RMDF!DT144,RMDF!EA144,RMDF!EH144,RMDF!EO144,RMDF!EV144), RMDF!FC144=ROUND(RMDF!FC144,4))</f>
        <v>1</v>
      </c>
      <c r="FA144" s="317">
        <f>RMDF!FA144</f>
        <v>0</v>
      </c>
      <c r="FB144" s="318" t="str">
        <f>IF(FA144=0,"",_xlfn.XLOOKUP(FA144,StatePicklist!$1:$1,StatePicklist!$3:$3,"NA",0))</f>
        <v/>
      </c>
      <c r="FC144" s="297" t="str">
        <f ca="1">IF(RMDF!FB144="", "", IF(ISNUMBER(MATCH(RMDF!FB144, INDIRECT(FB144), 0)), "OK", "Invalid"))</f>
        <v/>
      </c>
    </row>
    <row r="145" spans="1:159" s="205" customFormat="1" ht="39.9" customHeight="1" x14ac:dyDescent="0.25">
      <c r="A145" s="206"/>
      <c r="B145" s="196"/>
      <c r="C145" s="197"/>
      <c r="D145" s="198"/>
      <c r="E145" s="199"/>
      <c r="F145" s="200"/>
      <c r="G145" s="201"/>
      <c r="H145" s="292"/>
      <c r="I145" s="305">
        <f>RMDF!I145</f>
        <v>0</v>
      </c>
      <c r="J145" s="305" t="str">
        <f>IF(I145=ProductCode!$B$30,"PDReclPost",IF(OR(I145=ProductCode!$C$30,I145=ProductCode!$E$30,I145=ProductCode!$G$30),"PDPreCon",IF(OR(I145=ProductCode!$D$30,I145=ProductCode!$F$30),"PDNotReclPost","")))</f>
        <v/>
      </c>
      <c r="K145" s="305" t="str">
        <f t="shared" si="12"/>
        <v/>
      </c>
      <c r="L145" s="289"/>
      <c r="M145" s="305" t="str">
        <f t="shared" si="12"/>
        <v/>
      </c>
      <c r="N145" s="289" t="b">
        <f>AND(RMDF!N145&gt;=0, RMDF!N145&lt;=1-RMDF!L145, RMDF!N145=ROUND(RMDF!N145,4))</f>
        <v>1</v>
      </c>
      <c r="O145" s="286" t="str">
        <f>IF(P145="","",IF(I145="","",IF(LEFT(I145,13)="Reclaimed pos",RawMaterialCode!$E$569,RawMaterialCode!$E$568)))</f>
        <v>Reclaimed pre-consumer mixed fibers (RM0578)</v>
      </c>
      <c r="P145" s="295">
        <f t="shared" si="13"/>
        <v>1</v>
      </c>
      <c r="Q145" s="202"/>
      <c r="R145" s="203"/>
      <c r="S145" s="204" t="str">
        <f t="shared" si="14"/>
        <v/>
      </c>
      <c r="T145" s="281"/>
      <c r="U145" s="281"/>
      <c r="V145" s="281"/>
      <c r="W145" s="281"/>
      <c r="X145" s="317">
        <f>RMDF!X145</f>
        <v>0</v>
      </c>
      <c r="Y145" s="318" t="str">
        <f>IF(X145=0,"",_xlfn.XLOOKUP(X145,StatePicklist!$1:$1,StatePicklist!$3:$3,"NA",0))</f>
        <v/>
      </c>
      <c r="Z145" s="297" t="str">
        <f ca="1">IF(RMDF!Y145="", "", IF(ISNUMBER(MATCH(RMDF!Y145, INDIRECT(Y145), 0)), "OK", "Invalid"))</f>
        <v/>
      </c>
      <c r="AA145" s="281"/>
      <c r="AB145" s="281"/>
      <c r="AC145" s="281"/>
      <c r="AD145" s="281" t="b">
        <f>AND(RMDF!AG145&gt;=0, RMDF!AG145&lt;=1-RMDF!Z145, RMDF!AG145=ROUND(RMDF!AG145,4))</f>
        <v>1</v>
      </c>
      <c r="AE145" s="317">
        <f>RMDF!AE145</f>
        <v>0</v>
      </c>
      <c r="AF145" s="318" t="str">
        <f>IF(AE145=0,"",_xlfn.XLOOKUP(AE145,StatePicklist!$1:$1,StatePicklist!$3:$3,"NA",0))</f>
        <v/>
      </c>
      <c r="AG145" s="297" t="str">
        <f ca="1">IF(RMDF!AF145="", "", IF(ISNUMBER(MATCH(RMDF!AF145, INDIRECT(AF145), 0)), "OK", "Invalid"))</f>
        <v/>
      </c>
      <c r="AH145" s="281"/>
      <c r="AI145" s="281"/>
      <c r="AJ145" s="281"/>
      <c r="AK145" s="281" t="b">
        <f>AND(RMDF!AN145&gt;=0, RMDF!AN145&lt;=1-SUM(RMDF!Z145,RMDF!AG145), RMDF!AN145=ROUND(RMDF!AN145,4))</f>
        <v>1</v>
      </c>
      <c r="AL145" s="317">
        <f>RMDF!AL145</f>
        <v>0</v>
      </c>
      <c r="AM145" s="318" t="str">
        <f>IF(AL145=0,"",_xlfn.XLOOKUP(AL145,StatePicklist!$1:$1,StatePicklist!$3:$3,"NA",0))</f>
        <v/>
      </c>
      <c r="AN145" s="297" t="str">
        <f ca="1">IF(RMDF!AM145="", "", IF(ISNUMBER(MATCH(RMDF!AM145, INDIRECT(AM145), 0)), "OK", "Invalid"))</f>
        <v/>
      </c>
      <c r="AO145" s="281"/>
      <c r="AP145" s="281"/>
      <c r="AQ145" s="281"/>
      <c r="AR145" s="281" t="b">
        <f>AND(RMDF!AU145&gt;=0, RMDF!AU145&lt;=1-SUM(RMDF!Z145,RMDF!AG145,RMDF!AN145), RMDF!AU145=ROUND(RMDF!AU145,4))</f>
        <v>1</v>
      </c>
      <c r="AS145" s="317">
        <f>RMDF!AS145</f>
        <v>0</v>
      </c>
      <c r="AT145" s="318" t="str">
        <f>IF(AS145=0,"",_xlfn.XLOOKUP(AS145,StatePicklist!$1:$1,StatePicklist!$3:$3,"NA",0))</f>
        <v/>
      </c>
      <c r="AU145" s="297" t="str">
        <f ca="1">IF(RMDF!AT145="", "", IF(ISNUMBER(MATCH(RMDF!AT145, INDIRECT(AT145), 0)), "OK", "Invalid"))</f>
        <v/>
      </c>
      <c r="AV145" s="281"/>
      <c r="AW145" s="281"/>
      <c r="AX145" s="281"/>
      <c r="AY145" s="281" t="b">
        <f>AND(RMDF!BB145&gt;=0, RMDF!BB145&lt;=1-SUM(RMDF!Z145,RMDF!AG145,RMDF!AN145,RMDF!AU145), RMDF!BB145=ROUND(RMDF!BB145,4))</f>
        <v>1</v>
      </c>
      <c r="AZ145" s="317">
        <f>RMDF!AZ145</f>
        <v>0</v>
      </c>
      <c r="BA145" s="318" t="str">
        <f>IF(AZ145=0,"",_xlfn.XLOOKUP(AZ145,StatePicklist!$1:$1,StatePicklist!$3:$3,"NA",0))</f>
        <v/>
      </c>
      <c r="BB145" s="297" t="str">
        <f ca="1">IF(RMDF!BA145="", "", IF(ISNUMBER(MATCH(RMDF!BA145, INDIRECT(BA145), 0)), "OK", "Invalid"))</f>
        <v/>
      </c>
      <c r="BC145" s="281"/>
      <c r="BD145" s="281"/>
      <c r="BE145" s="281"/>
      <c r="BF145" s="281" t="b">
        <f>AND(RMDF!BI145&gt;=0, RMDF!BI145&lt;=1-SUM(RMDF!Z145,RMDF!AG145,RMDF!AN145,RMDF!AU145,RMDF!BB145), RMDF!BI145=ROUND(RMDF!BI145,4))</f>
        <v>1</v>
      </c>
      <c r="BG145" s="317">
        <f>RMDF!BG145</f>
        <v>0</v>
      </c>
      <c r="BH145" s="318" t="str">
        <f>IF(BG145=0,"",_xlfn.XLOOKUP(BG145,StatePicklist!$1:$1,StatePicklist!$3:$3,"NA",0))</f>
        <v/>
      </c>
      <c r="BI145" s="297" t="str">
        <f ca="1">IF(RMDF!BH145="", "", IF(ISNUMBER(MATCH(RMDF!BH145, INDIRECT(BH145), 0)), "OK", "Invalid"))</f>
        <v/>
      </c>
      <c r="BJ145" s="281"/>
      <c r="BK145" s="281"/>
      <c r="BL145" s="281"/>
      <c r="BM145" s="281" t="b">
        <f>AND(RMDF!BP145&gt;=0, RMDF!BP145&lt;=1-SUM(RMDF!Z145,RMDF!AG145,RMDF!AN145,RMDF!AU145,RMDF!BB145,RMDF!BI145), RMDF!BP145=ROUND(RMDF!BP145,4))</f>
        <v>1</v>
      </c>
      <c r="BN145" s="317">
        <f>RMDF!BN145</f>
        <v>0</v>
      </c>
      <c r="BO145" s="318" t="str">
        <f>IF(BN145=0,"",_xlfn.XLOOKUP(BN145,StatePicklist!$1:$1,StatePicklist!$3:$3,"NA",0))</f>
        <v/>
      </c>
      <c r="BP145" s="297" t="str">
        <f ca="1">IF(RMDF!BO145="", "", IF(ISNUMBER(MATCH(RMDF!BO145, INDIRECT(BO145), 0)), "OK", "Invalid"))</f>
        <v/>
      </c>
      <c r="BQ145" s="281"/>
      <c r="BR145" s="281"/>
      <c r="BS145" s="281"/>
      <c r="BT145" s="281" t="b">
        <f>AND(RMDF!BW145&gt;=0, RMDF!BW145&lt;=1-SUM(RMDF!Z145,RMDF!AG145,RMDF!AN145,RMDF!AU145,RMDF!BB145,RMDF!BI145,RMDF!BP145), RMDF!BW145=ROUND(RMDF!BW145,4))</f>
        <v>1</v>
      </c>
      <c r="BU145" s="317">
        <f>RMDF!BU145</f>
        <v>0</v>
      </c>
      <c r="BV145" s="318" t="str">
        <f>IF(BU145=0,"",_xlfn.XLOOKUP(BU145,StatePicklist!$1:$1,StatePicklist!$3:$3,"NA",0))</f>
        <v/>
      </c>
      <c r="BW145" s="297" t="str">
        <f ca="1">IF(RMDF!BV145="", "", IF(ISNUMBER(MATCH(RMDF!BV145, INDIRECT(BV145), 0)), "OK", "Invalid"))</f>
        <v/>
      </c>
      <c r="BX145" s="281"/>
      <c r="BY145" s="281"/>
      <c r="BZ145" s="281"/>
      <c r="CA145" s="281" t="b">
        <f>AND(RMDF!CD145&gt;=0, RMDF!CD145&lt;=1-SUM(RMDF!Z145,RMDF!AG145,RMDF!AN145,RMDF!AU145,RMDF!BB145,RMDF!BI145,RMDF!BP145,RMDF!BW145), RMDF!CD145=ROUND(RMDF!CD145,4))</f>
        <v>1</v>
      </c>
      <c r="CB145" s="317">
        <f>RMDF!CB145</f>
        <v>0</v>
      </c>
      <c r="CC145" s="318" t="str">
        <f>IF(CB145=0,"",_xlfn.XLOOKUP(CB145,StatePicklist!$1:$1,StatePicklist!$3:$3,"NA",0))</f>
        <v/>
      </c>
      <c r="CD145" s="297" t="str">
        <f ca="1">IF(RMDF!CC145="", "", IF(ISNUMBER(MATCH(RMDF!CC145, INDIRECT(CC145), 0)), "OK", "Invalid"))</f>
        <v/>
      </c>
      <c r="CE145" s="281"/>
      <c r="CF145" s="281"/>
      <c r="CG145" s="281"/>
      <c r="CH145" s="281" t="b">
        <f>AND(RMDF!CK145&gt;=0, RMDF!CK145&lt;=1-SUM(RMDF!Z145,RMDF!AG145,RMDF!AN145,RMDF!AU145,RMDF!BB145,RMDF!BI145,RMDF!BP145,RMDF!BW145,RMDF!CD145), RMDF!CK145=ROUND(RMDF!CK145,4))</f>
        <v>1</v>
      </c>
      <c r="CI145" s="317">
        <f>RMDF!CI145</f>
        <v>0</v>
      </c>
      <c r="CJ145" s="318" t="str">
        <f>IF(CI145=0,"",_xlfn.XLOOKUP(CI145,StatePicklist!$1:$1,StatePicklist!$3:$3,"NA",0))</f>
        <v/>
      </c>
      <c r="CK145" s="297" t="str">
        <f ca="1">IF(RMDF!CJ145="", "", IF(ISNUMBER(MATCH(RMDF!CJ145, INDIRECT(CJ145), 0)), "OK", "Invalid"))</f>
        <v/>
      </c>
      <c r="CL145" s="281"/>
      <c r="CM145" s="281"/>
      <c r="CN145" s="281"/>
      <c r="CO145" s="281" t="b">
        <f>AND(RMDF!CR145&gt;=0, RMDF!CR145&lt;=1-SUM(RMDF!Z145,RMDF!AG145,RMDF!AN145,RMDF!AU145,RMDF!BB145,RMDF!BI145,RMDF!BP145,RMDF!BW145,RMDF!CD145,RMDF!CK145), RMDF!CR145=ROUND(RMDF!CR145,4))</f>
        <v>1</v>
      </c>
      <c r="CP145" s="317">
        <f>RMDF!CP145</f>
        <v>0</v>
      </c>
      <c r="CQ145" s="318" t="str">
        <f>IF(CP145=0,"",_xlfn.XLOOKUP(CP145,StatePicklist!$1:$1,StatePicklist!$3:$3,"NA",0))</f>
        <v/>
      </c>
      <c r="CR145" s="297" t="str">
        <f ca="1">IF(RMDF!CQ145="", "", IF(ISNUMBER(MATCH(RMDF!CQ145, INDIRECT(CQ145), 0)), "OK", "Invalid"))</f>
        <v/>
      </c>
      <c r="CS145" s="281"/>
      <c r="CT145" s="281"/>
      <c r="CU145" s="281"/>
      <c r="CV145" s="281" t="b">
        <f>AND(RMDF!CY145&gt;=0, RMDF!CY145&lt;=1-SUM(RMDF!Z145,RMDF!AG145,RMDF!AN145,RMDF!AU145,RMDF!BB145,RMDF!BI145,RMDF!BP145,RMDF!BW145,RMDF!CD145,RMDF!CK145,RMDF!CR145), RMDF!CY145=ROUND(RMDF!CY145,4))</f>
        <v>1</v>
      </c>
      <c r="CW145" s="317">
        <f>RMDF!CW145</f>
        <v>0</v>
      </c>
      <c r="CX145" s="318" t="str">
        <f>IF(CW145=0,"",_xlfn.XLOOKUP(CW145,StatePicklist!$1:$1,StatePicklist!$3:$3,"NA",0))</f>
        <v/>
      </c>
      <c r="CY145" s="297" t="str">
        <f ca="1">IF(RMDF!CX145="", "", IF(ISNUMBER(MATCH(RMDF!CX145, INDIRECT(CX145), 0)), "OK", "Invalid"))</f>
        <v/>
      </c>
      <c r="CZ145" s="281"/>
      <c r="DA145" s="281"/>
      <c r="DB145" s="281"/>
      <c r="DC145" s="281" t="b">
        <f>AND(RMDF!DF145&gt;=0, RMDF!DF145&lt;=1-SUM(RMDF!Z145,RMDF!AG145,RMDF!AN145,RMDF!AU145,RMDF!BB145,RMDF!BI145,RMDF!BP145,RMDF!BW145,RMDF!CD145,RMDF!CK145,RMDF!CR145,RMDF!CY145), RMDF!DF145=ROUND(RMDF!DF145,4))</f>
        <v>1</v>
      </c>
      <c r="DD145" s="317">
        <f>RMDF!DD145</f>
        <v>0</v>
      </c>
      <c r="DE145" s="318" t="str">
        <f>IF(DD145=0,"",_xlfn.XLOOKUP(DD145,StatePicklist!$1:$1,StatePicklist!$3:$3,"NA",0))</f>
        <v/>
      </c>
      <c r="DF145" s="297" t="str">
        <f ca="1">IF(RMDF!DE145="", "", IF(ISNUMBER(MATCH(RMDF!DE145, INDIRECT(DE145), 0)), "OK", "Invalid"))</f>
        <v/>
      </c>
      <c r="DG145" s="281"/>
      <c r="DH145" s="281"/>
      <c r="DI145" s="281"/>
      <c r="DJ145" s="281" t="b">
        <f>AND(RMDF!DM145&gt;=0, RMDF!DM145&lt;=1-SUM(RMDF!Z145,RMDF!AG145,RMDF!AN145,RMDF!AU145,RMDF!BB145,RMDF!BI145,RMDF!BP145,RMDF!BW145,RMDF!CD145,RMDF!CK145,RMDF!CR145,RMDF!CY145,RMDF!DF145), RMDF!DM145=ROUND(RMDF!DM145,4))</f>
        <v>1</v>
      </c>
      <c r="DK145" s="317">
        <f>RMDF!DK145</f>
        <v>0</v>
      </c>
      <c r="DL145" s="318" t="str">
        <f>IF(DK145=0,"",_xlfn.XLOOKUP(DK145,StatePicklist!$1:$1,StatePicklist!$3:$3,"NA",0))</f>
        <v/>
      </c>
      <c r="DM145" s="297" t="str">
        <f ca="1">IF(RMDF!DL145="", "", IF(ISNUMBER(MATCH(RMDF!DL145, INDIRECT(DL145), 0)), "OK", "Invalid"))</f>
        <v/>
      </c>
      <c r="DN145" s="281"/>
      <c r="DO145" s="281"/>
      <c r="DP145" s="281"/>
      <c r="DQ145" s="281" t="b">
        <f>AND(RMDF!DT145&gt;=0, RMDF!DT145&lt;=1-SUM(RMDF!Z145,RMDF!AG145,RMDF!AN145,RMDF!AU145,RMDF!BB145,RMDF!BI145,RMDF!BP145,RMDF!BW145,RMDF!CD145,RMDF!CK145,RMDF!CR145,RMDF!CY145,RMDF!DF145,RMDF!DM145), RMDF!DT145=ROUND(RMDF!DT145,4))</f>
        <v>1</v>
      </c>
      <c r="DR145" s="317">
        <f>RMDF!DR145</f>
        <v>0</v>
      </c>
      <c r="DS145" s="318" t="str">
        <f>IF(DR145=0,"",_xlfn.XLOOKUP(DR145,StatePicklist!$1:$1,StatePicklist!$3:$3,"NA",0))</f>
        <v/>
      </c>
      <c r="DT145" s="297" t="str">
        <f ca="1">IF(RMDF!DS145="", "", IF(ISNUMBER(MATCH(RMDF!DS145, INDIRECT(DS145), 0)), "OK", "Invalid"))</f>
        <v/>
      </c>
      <c r="DU145" s="281"/>
      <c r="DV145" s="281"/>
      <c r="DW145" s="281"/>
      <c r="DX145" s="281" t="b">
        <f>AND(RMDF!EA145&gt;=0, RMDF!EA145&lt;=1-SUM(RMDF!Z145,RMDF!AG145,RMDF!AN145,RMDF!AU145,RMDF!BB145,RMDF!BI145,RMDF!BP145,RMDF!BW145,RMDF!CD145,RMDF!CK145,RMDF!CR145,RMDF!CY145,RMDF!DF145,RMDF!DM145,RMDF!DT145), RMDF!EA145=ROUND(RMDF!EA145,4))</f>
        <v>1</v>
      </c>
      <c r="DY145" s="317">
        <f>RMDF!DY145</f>
        <v>0</v>
      </c>
      <c r="DZ145" s="318" t="str">
        <f>IF(DY145=0,"",_xlfn.XLOOKUP(DY145,StatePicklist!$1:$1,StatePicklist!$3:$3,"NA",0))</f>
        <v/>
      </c>
      <c r="EA145" s="297" t="str">
        <f ca="1">IF(RMDF!DZ145="", "", IF(ISNUMBER(MATCH(RMDF!DZ145, INDIRECT(DZ145), 0)), "OK", "Invalid"))</f>
        <v/>
      </c>
      <c r="EB145" s="281"/>
      <c r="EC145" s="281"/>
      <c r="ED145" s="281"/>
      <c r="EE145" s="281" t="b">
        <f>AND(RMDF!EH145&gt;=0, RMDF!EH145&lt;=1-SUM(RMDF!Z145,RMDF!AG145,RMDF!AN145,RMDF!AU145,RMDF!BB145,RMDF!BI145,RMDF!BP145,RMDF!BW145,RMDF!CD145,RMDF!CK145,RMDF!CR145,RMDF!CY145,RMDF!DF145,RMDF!DM145,RMDF!DT145,RMDF!EA145), RMDF!EH145=ROUND(RMDF!EH145,4))</f>
        <v>1</v>
      </c>
      <c r="EF145" s="317">
        <f>RMDF!EF145</f>
        <v>0</v>
      </c>
      <c r="EG145" s="318" t="str">
        <f>IF(EF145=0,"",_xlfn.XLOOKUP(EF145,StatePicklist!$1:$1,StatePicklist!$3:$3,"NA",0))</f>
        <v/>
      </c>
      <c r="EH145" s="297" t="str">
        <f ca="1">IF(RMDF!EG145="", "", IF(ISNUMBER(MATCH(RMDF!EG145, INDIRECT(EG145), 0)), "OK", "Invalid"))</f>
        <v/>
      </c>
      <c r="EI145" s="281"/>
      <c r="EJ145" s="281"/>
      <c r="EK145" s="281"/>
      <c r="EL145" s="281" t="b">
        <f>AND(RMDF!EO145&gt;=0, RMDF!EO145&lt;=1-SUM(RMDF!Z145,RMDF!AG145,RMDF!AN145,RMDF!AU145,RMDF!BB145,RMDF!BI145,RMDF!BP145,RMDF!BW145,RMDF!CD145,RMDF!CK145,RMDF!CR145,RMDF!CY145,RMDF!DF145,RMDF!DM145,RMDF!DT145,RMDF!EA145,RMDF!EH145), RMDF!EO145=ROUND(RMDF!EO145,4))</f>
        <v>1</v>
      </c>
      <c r="EM145" s="317">
        <f>RMDF!EM145</f>
        <v>0</v>
      </c>
      <c r="EN145" s="318" t="str">
        <f>IF(EM145=0,"",_xlfn.XLOOKUP(EM145,StatePicklist!$1:$1,StatePicklist!$3:$3,"NA",0))</f>
        <v/>
      </c>
      <c r="EO145" s="297" t="str">
        <f ca="1">IF(RMDF!EN145="", "", IF(ISNUMBER(MATCH(RMDF!EN145, INDIRECT(EN145), 0)), "OK", "Invalid"))</f>
        <v/>
      </c>
      <c r="EP145" s="281"/>
      <c r="EQ145" s="281"/>
      <c r="ER145" s="281"/>
      <c r="ES145" s="281" t="b">
        <f>AND(RMDF!EV145&gt;=0, RMDF!EV145&lt;=1-SUM(RMDF!Z145,RMDF!AG145,RMDF!AN145,RMDF!AU145,RMDF!BB145,RMDF!BI145,RMDF!BP145,RMDF!BW145,RMDF!CD145,RMDF!CK145,RMDF!CR145,RMDF!CY145,RMDF!DF145,RMDF!DM145,RMDF!DT145,RMDF!EA145,RMDF!EH145,RMDF!EO145), RMDF!EV145=ROUND(RMDF!EV145,4))</f>
        <v>1</v>
      </c>
      <c r="ET145" s="317">
        <f>RMDF!ET145</f>
        <v>0</v>
      </c>
      <c r="EU145" s="318" t="str">
        <f>IF(ET145=0,"",_xlfn.XLOOKUP(ET145,StatePicklist!$1:$1,StatePicklist!$3:$3,"NA",0))</f>
        <v/>
      </c>
      <c r="EV145" s="297" t="str">
        <f ca="1">IF(RMDF!EU145="", "", IF(ISNUMBER(MATCH(RMDF!EU145, INDIRECT(EU145), 0)), "OK", "Invalid"))</f>
        <v/>
      </c>
      <c r="EW145" s="281"/>
      <c r="EX145" s="281"/>
      <c r="EY145" s="281"/>
      <c r="EZ145" s="281" t="b">
        <f>AND(RMDF!FC145&gt;=0, RMDF!FC145&lt;=1-SUM(RMDF!Z145,RMDF!AG145,RMDF!AN145,RMDF!AU145,RMDF!BB145,RMDF!BI145,RMDF!BP145,RMDF!BW145,RMDF!CD145,RMDF!CK145,RMDF!CR145,RMDF!CY145,RMDF!DF145,RMDF!DM145,RMDF!DT145,RMDF!EA145,RMDF!EH145,RMDF!EO145,RMDF!EV145), RMDF!FC145=ROUND(RMDF!FC145,4))</f>
        <v>1</v>
      </c>
      <c r="FA145" s="317">
        <f>RMDF!FA145</f>
        <v>0</v>
      </c>
      <c r="FB145" s="318" t="str">
        <f>IF(FA145=0,"",_xlfn.XLOOKUP(FA145,StatePicklist!$1:$1,StatePicklist!$3:$3,"NA",0))</f>
        <v/>
      </c>
      <c r="FC145" s="297" t="str">
        <f ca="1">IF(RMDF!FB145="", "", IF(ISNUMBER(MATCH(RMDF!FB145, INDIRECT(FB145), 0)), "OK", "Invalid"))</f>
        <v/>
      </c>
    </row>
    <row r="146" spans="1:159" s="205" customFormat="1" ht="39.9" customHeight="1" x14ac:dyDescent="0.25">
      <c r="A146" s="206"/>
      <c r="B146" s="196"/>
      <c r="C146" s="197"/>
      <c r="D146" s="198"/>
      <c r="E146" s="199"/>
      <c r="F146" s="200"/>
      <c r="G146" s="201"/>
      <c r="H146" s="292"/>
      <c r="I146" s="305">
        <f>RMDF!I146</f>
        <v>0</v>
      </c>
      <c r="J146" s="305" t="str">
        <f>IF(I146=ProductCode!$B$30,"PDReclPost",IF(OR(I146=ProductCode!$C$30,I146=ProductCode!$E$30,I146=ProductCode!$G$30),"PDPreCon",IF(OR(I146=ProductCode!$D$30,I146=ProductCode!$F$30),"PDNotReclPost","")))</f>
        <v/>
      </c>
      <c r="K146" s="305" t="str">
        <f t="shared" si="12"/>
        <v/>
      </c>
      <c r="L146" s="289"/>
      <c r="M146" s="305" t="str">
        <f t="shared" si="12"/>
        <v/>
      </c>
      <c r="N146" s="289" t="b">
        <f>AND(RMDF!N146&gt;=0, RMDF!N146&lt;=1-RMDF!L146, RMDF!N146=ROUND(RMDF!N146,4))</f>
        <v>1</v>
      </c>
      <c r="O146" s="286" t="str">
        <f>IF(P146="","",IF(I146="","",IF(LEFT(I146,13)="Reclaimed pos",RawMaterialCode!$E$569,RawMaterialCode!$E$568)))</f>
        <v>Reclaimed pre-consumer mixed fibers (RM0578)</v>
      </c>
      <c r="P146" s="295">
        <f t="shared" si="13"/>
        <v>1</v>
      </c>
      <c r="Q146" s="202"/>
      <c r="R146" s="203"/>
      <c r="S146" s="204" t="str">
        <f t="shared" si="14"/>
        <v/>
      </c>
      <c r="T146" s="281"/>
      <c r="U146" s="281"/>
      <c r="V146" s="281"/>
      <c r="W146" s="281"/>
      <c r="X146" s="317">
        <f>RMDF!X146</f>
        <v>0</v>
      </c>
      <c r="Y146" s="318" t="str">
        <f>IF(X146=0,"",_xlfn.XLOOKUP(X146,StatePicklist!$1:$1,StatePicklist!$3:$3,"NA",0))</f>
        <v/>
      </c>
      <c r="Z146" s="297" t="str">
        <f ca="1">IF(RMDF!Y146="", "", IF(ISNUMBER(MATCH(RMDF!Y146, INDIRECT(Y146), 0)), "OK", "Invalid"))</f>
        <v/>
      </c>
      <c r="AA146" s="281"/>
      <c r="AB146" s="281"/>
      <c r="AC146" s="281"/>
      <c r="AD146" s="281" t="b">
        <f>AND(RMDF!AG146&gt;=0, RMDF!AG146&lt;=1-RMDF!Z146, RMDF!AG146=ROUND(RMDF!AG146,4))</f>
        <v>1</v>
      </c>
      <c r="AE146" s="317">
        <f>RMDF!AE146</f>
        <v>0</v>
      </c>
      <c r="AF146" s="318" t="str">
        <f>IF(AE146=0,"",_xlfn.XLOOKUP(AE146,StatePicklist!$1:$1,StatePicklist!$3:$3,"NA",0))</f>
        <v/>
      </c>
      <c r="AG146" s="297" t="str">
        <f ca="1">IF(RMDF!AF146="", "", IF(ISNUMBER(MATCH(RMDF!AF146, INDIRECT(AF146), 0)), "OK", "Invalid"))</f>
        <v/>
      </c>
      <c r="AH146" s="281"/>
      <c r="AI146" s="281"/>
      <c r="AJ146" s="281"/>
      <c r="AK146" s="281" t="b">
        <f>AND(RMDF!AN146&gt;=0, RMDF!AN146&lt;=1-SUM(RMDF!Z146,RMDF!AG146), RMDF!AN146=ROUND(RMDF!AN146,4))</f>
        <v>1</v>
      </c>
      <c r="AL146" s="317">
        <f>RMDF!AL146</f>
        <v>0</v>
      </c>
      <c r="AM146" s="318" t="str">
        <f>IF(AL146=0,"",_xlfn.XLOOKUP(AL146,StatePicklist!$1:$1,StatePicklist!$3:$3,"NA",0))</f>
        <v/>
      </c>
      <c r="AN146" s="297" t="str">
        <f ca="1">IF(RMDF!AM146="", "", IF(ISNUMBER(MATCH(RMDF!AM146, INDIRECT(AM146), 0)), "OK", "Invalid"))</f>
        <v/>
      </c>
      <c r="AO146" s="281"/>
      <c r="AP146" s="281"/>
      <c r="AQ146" s="281"/>
      <c r="AR146" s="281" t="b">
        <f>AND(RMDF!AU146&gt;=0, RMDF!AU146&lt;=1-SUM(RMDF!Z146,RMDF!AG146,RMDF!AN146), RMDF!AU146=ROUND(RMDF!AU146,4))</f>
        <v>1</v>
      </c>
      <c r="AS146" s="317">
        <f>RMDF!AS146</f>
        <v>0</v>
      </c>
      <c r="AT146" s="318" t="str">
        <f>IF(AS146=0,"",_xlfn.XLOOKUP(AS146,StatePicklist!$1:$1,StatePicklist!$3:$3,"NA",0))</f>
        <v/>
      </c>
      <c r="AU146" s="297" t="str">
        <f ca="1">IF(RMDF!AT146="", "", IF(ISNUMBER(MATCH(RMDF!AT146, INDIRECT(AT146), 0)), "OK", "Invalid"))</f>
        <v/>
      </c>
      <c r="AV146" s="281"/>
      <c r="AW146" s="281"/>
      <c r="AX146" s="281"/>
      <c r="AY146" s="281" t="b">
        <f>AND(RMDF!BB146&gt;=0, RMDF!BB146&lt;=1-SUM(RMDF!Z146,RMDF!AG146,RMDF!AN146,RMDF!AU146), RMDF!BB146=ROUND(RMDF!BB146,4))</f>
        <v>1</v>
      </c>
      <c r="AZ146" s="317">
        <f>RMDF!AZ146</f>
        <v>0</v>
      </c>
      <c r="BA146" s="318" t="str">
        <f>IF(AZ146=0,"",_xlfn.XLOOKUP(AZ146,StatePicklist!$1:$1,StatePicklist!$3:$3,"NA",0))</f>
        <v/>
      </c>
      <c r="BB146" s="297" t="str">
        <f ca="1">IF(RMDF!BA146="", "", IF(ISNUMBER(MATCH(RMDF!BA146, INDIRECT(BA146), 0)), "OK", "Invalid"))</f>
        <v/>
      </c>
      <c r="BC146" s="281"/>
      <c r="BD146" s="281"/>
      <c r="BE146" s="281"/>
      <c r="BF146" s="281" t="b">
        <f>AND(RMDF!BI146&gt;=0, RMDF!BI146&lt;=1-SUM(RMDF!Z146,RMDF!AG146,RMDF!AN146,RMDF!AU146,RMDF!BB146), RMDF!BI146=ROUND(RMDF!BI146,4))</f>
        <v>1</v>
      </c>
      <c r="BG146" s="317">
        <f>RMDF!BG146</f>
        <v>0</v>
      </c>
      <c r="BH146" s="318" t="str">
        <f>IF(BG146=0,"",_xlfn.XLOOKUP(BG146,StatePicklist!$1:$1,StatePicklist!$3:$3,"NA",0))</f>
        <v/>
      </c>
      <c r="BI146" s="297" t="str">
        <f ca="1">IF(RMDF!BH146="", "", IF(ISNUMBER(MATCH(RMDF!BH146, INDIRECT(BH146), 0)), "OK", "Invalid"))</f>
        <v/>
      </c>
      <c r="BJ146" s="281"/>
      <c r="BK146" s="281"/>
      <c r="BL146" s="281"/>
      <c r="BM146" s="281" t="b">
        <f>AND(RMDF!BP146&gt;=0, RMDF!BP146&lt;=1-SUM(RMDF!Z146,RMDF!AG146,RMDF!AN146,RMDF!AU146,RMDF!BB146,RMDF!BI146), RMDF!BP146=ROUND(RMDF!BP146,4))</f>
        <v>1</v>
      </c>
      <c r="BN146" s="317">
        <f>RMDF!BN146</f>
        <v>0</v>
      </c>
      <c r="BO146" s="318" t="str">
        <f>IF(BN146=0,"",_xlfn.XLOOKUP(BN146,StatePicklist!$1:$1,StatePicklist!$3:$3,"NA",0))</f>
        <v/>
      </c>
      <c r="BP146" s="297" t="str">
        <f ca="1">IF(RMDF!BO146="", "", IF(ISNUMBER(MATCH(RMDF!BO146, INDIRECT(BO146), 0)), "OK", "Invalid"))</f>
        <v/>
      </c>
      <c r="BQ146" s="281"/>
      <c r="BR146" s="281"/>
      <c r="BS146" s="281"/>
      <c r="BT146" s="281" t="b">
        <f>AND(RMDF!BW146&gt;=0, RMDF!BW146&lt;=1-SUM(RMDF!Z146,RMDF!AG146,RMDF!AN146,RMDF!AU146,RMDF!BB146,RMDF!BI146,RMDF!BP146), RMDF!BW146=ROUND(RMDF!BW146,4))</f>
        <v>1</v>
      </c>
      <c r="BU146" s="317">
        <f>RMDF!BU146</f>
        <v>0</v>
      </c>
      <c r="BV146" s="318" t="str">
        <f>IF(BU146=0,"",_xlfn.XLOOKUP(BU146,StatePicklist!$1:$1,StatePicklist!$3:$3,"NA",0))</f>
        <v/>
      </c>
      <c r="BW146" s="297" t="str">
        <f ca="1">IF(RMDF!BV146="", "", IF(ISNUMBER(MATCH(RMDF!BV146, INDIRECT(BV146), 0)), "OK", "Invalid"))</f>
        <v/>
      </c>
      <c r="BX146" s="281"/>
      <c r="BY146" s="281"/>
      <c r="BZ146" s="281"/>
      <c r="CA146" s="281" t="b">
        <f>AND(RMDF!CD146&gt;=0, RMDF!CD146&lt;=1-SUM(RMDF!Z146,RMDF!AG146,RMDF!AN146,RMDF!AU146,RMDF!BB146,RMDF!BI146,RMDF!BP146,RMDF!BW146), RMDF!CD146=ROUND(RMDF!CD146,4))</f>
        <v>1</v>
      </c>
      <c r="CB146" s="317">
        <f>RMDF!CB146</f>
        <v>0</v>
      </c>
      <c r="CC146" s="318" t="str">
        <f>IF(CB146=0,"",_xlfn.XLOOKUP(CB146,StatePicklist!$1:$1,StatePicklist!$3:$3,"NA",0))</f>
        <v/>
      </c>
      <c r="CD146" s="297" t="str">
        <f ca="1">IF(RMDF!CC146="", "", IF(ISNUMBER(MATCH(RMDF!CC146, INDIRECT(CC146), 0)), "OK", "Invalid"))</f>
        <v/>
      </c>
      <c r="CE146" s="281"/>
      <c r="CF146" s="281"/>
      <c r="CG146" s="281"/>
      <c r="CH146" s="281" t="b">
        <f>AND(RMDF!CK146&gt;=0, RMDF!CK146&lt;=1-SUM(RMDF!Z146,RMDF!AG146,RMDF!AN146,RMDF!AU146,RMDF!BB146,RMDF!BI146,RMDF!BP146,RMDF!BW146,RMDF!CD146), RMDF!CK146=ROUND(RMDF!CK146,4))</f>
        <v>1</v>
      </c>
      <c r="CI146" s="317">
        <f>RMDF!CI146</f>
        <v>0</v>
      </c>
      <c r="CJ146" s="318" t="str">
        <f>IF(CI146=0,"",_xlfn.XLOOKUP(CI146,StatePicklist!$1:$1,StatePicklist!$3:$3,"NA",0))</f>
        <v/>
      </c>
      <c r="CK146" s="297" t="str">
        <f ca="1">IF(RMDF!CJ146="", "", IF(ISNUMBER(MATCH(RMDF!CJ146, INDIRECT(CJ146), 0)), "OK", "Invalid"))</f>
        <v/>
      </c>
      <c r="CL146" s="281"/>
      <c r="CM146" s="281"/>
      <c r="CN146" s="281"/>
      <c r="CO146" s="281" t="b">
        <f>AND(RMDF!CR146&gt;=0, RMDF!CR146&lt;=1-SUM(RMDF!Z146,RMDF!AG146,RMDF!AN146,RMDF!AU146,RMDF!BB146,RMDF!BI146,RMDF!BP146,RMDF!BW146,RMDF!CD146,RMDF!CK146), RMDF!CR146=ROUND(RMDF!CR146,4))</f>
        <v>1</v>
      </c>
      <c r="CP146" s="317">
        <f>RMDF!CP146</f>
        <v>0</v>
      </c>
      <c r="CQ146" s="318" t="str">
        <f>IF(CP146=0,"",_xlfn.XLOOKUP(CP146,StatePicklist!$1:$1,StatePicklist!$3:$3,"NA",0))</f>
        <v/>
      </c>
      <c r="CR146" s="297" t="str">
        <f ca="1">IF(RMDF!CQ146="", "", IF(ISNUMBER(MATCH(RMDF!CQ146, INDIRECT(CQ146), 0)), "OK", "Invalid"))</f>
        <v/>
      </c>
      <c r="CS146" s="281"/>
      <c r="CT146" s="281"/>
      <c r="CU146" s="281"/>
      <c r="CV146" s="281" t="b">
        <f>AND(RMDF!CY146&gt;=0, RMDF!CY146&lt;=1-SUM(RMDF!Z146,RMDF!AG146,RMDF!AN146,RMDF!AU146,RMDF!BB146,RMDF!BI146,RMDF!BP146,RMDF!BW146,RMDF!CD146,RMDF!CK146,RMDF!CR146), RMDF!CY146=ROUND(RMDF!CY146,4))</f>
        <v>1</v>
      </c>
      <c r="CW146" s="317">
        <f>RMDF!CW146</f>
        <v>0</v>
      </c>
      <c r="CX146" s="318" t="str">
        <f>IF(CW146=0,"",_xlfn.XLOOKUP(CW146,StatePicklist!$1:$1,StatePicklist!$3:$3,"NA",0))</f>
        <v/>
      </c>
      <c r="CY146" s="297" t="str">
        <f ca="1">IF(RMDF!CX146="", "", IF(ISNUMBER(MATCH(RMDF!CX146, INDIRECT(CX146), 0)), "OK", "Invalid"))</f>
        <v/>
      </c>
      <c r="CZ146" s="281"/>
      <c r="DA146" s="281"/>
      <c r="DB146" s="281"/>
      <c r="DC146" s="281" t="b">
        <f>AND(RMDF!DF146&gt;=0, RMDF!DF146&lt;=1-SUM(RMDF!Z146,RMDF!AG146,RMDF!AN146,RMDF!AU146,RMDF!BB146,RMDF!BI146,RMDF!BP146,RMDF!BW146,RMDF!CD146,RMDF!CK146,RMDF!CR146,RMDF!CY146), RMDF!DF146=ROUND(RMDF!DF146,4))</f>
        <v>1</v>
      </c>
      <c r="DD146" s="317">
        <f>RMDF!DD146</f>
        <v>0</v>
      </c>
      <c r="DE146" s="318" t="str">
        <f>IF(DD146=0,"",_xlfn.XLOOKUP(DD146,StatePicklist!$1:$1,StatePicklist!$3:$3,"NA",0))</f>
        <v/>
      </c>
      <c r="DF146" s="297" t="str">
        <f ca="1">IF(RMDF!DE146="", "", IF(ISNUMBER(MATCH(RMDF!DE146, INDIRECT(DE146), 0)), "OK", "Invalid"))</f>
        <v/>
      </c>
      <c r="DG146" s="281"/>
      <c r="DH146" s="281"/>
      <c r="DI146" s="281"/>
      <c r="DJ146" s="281" t="b">
        <f>AND(RMDF!DM146&gt;=0, RMDF!DM146&lt;=1-SUM(RMDF!Z146,RMDF!AG146,RMDF!AN146,RMDF!AU146,RMDF!BB146,RMDF!BI146,RMDF!BP146,RMDF!BW146,RMDF!CD146,RMDF!CK146,RMDF!CR146,RMDF!CY146,RMDF!DF146), RMDF!DM146=ROUND(RMDF!DM146,4))</f>
        <v>1</v>
      </c>
      <c r="DK146" s="317">
        <f>RMDF!DK146</f>
        <v>0</v>
      </c>
      <c r="DL146" s="318" t="str">
        <f>IF(DK146=0,"",_xlfn.XLOOKUP(DK146,StatePicklist!$1:$1,StatePicklist!$3:$3,"NA",0))</f>
        <v/>
      </c>
      <c r="DM146" s="297" t="str">
        <f ca="1">IF(RMDF!DL146="", "", IF(ISNUMBER(MATCH(RMDF!DL146, INDIRECT(DL146), 0)), "OK", "Invalid"))</f>
        <v/>
      </c>
      <c r="DN146" s="281"/>
      <c r="DO146" s="281"/>
      <c r="DP146" s="281"/>
      <c r="DQ146" s="281" t="b">
        <f>AND(RMDF!DT146&gt;=0, RMDF!DT146&lt;=1-SUM(RMDF!Z146,RMDF!AG146,RMDF!AN146,RMDF!AU146,RMDF!BB146,RMDF!BI146,RMDF!BP146,RMDF!BW146,RMDF!CD146,RMDF!CK146,RMDF!CR146,RMDF!CY146,RMDF!DF146,RMDF!DM146), RMDF!DT146=ROUND(RMDF!DT146,4))</f>
        <v>1</v>
      </c>
      <c r="DR146" s="317">
        <f>RMDF!DR146</f>
        <v>0</v>
      </c>
      <c r="DS146" s="318" t="str">
        <f>IF(DR146=0,"",_xlfn.XLOOKUP(DR146,StatePicklist!$1:$1,StatePicklist!$3:$3,"NA",0))</f>
        <v/>
      </c>
      <c r="DT146" s="297" t="str">
        <f ca="1">IF(RMDF!DS146="", "", IF(ISNUMBER(MATCH(RMDF!DS146, INDIRECT(DS146), 0)), "OK", "Invalid"))</f>
        <v/>
      </c>
      <c r="DU146" s="281"/>
      <c r="DV146" s="281"/>
      <c r="DW146" s="281"/>
      <c r="DX146" s="281" t="b">
        <f>AND(RMDF!EA146&gt;=0, RMDF!EA146&lt;=1-SUM(RMDF!Z146,RMDF!AG146,RMDF!AN146,RMDF!AU146,RMDF!BB146,RMDF!BI146,RMDF!BP146,RMDF!BW146,RMDF!CD146,RMDF!CK146,RMDF!CR146,RMDF!CY146,RMDF!DF146,RMDF!DM146,RMDF!DT146), RMDF!EA146=ROUND(RMDF!EA146,4))</f>
        <v>1</v>
      </c>
      <c r="DY146" s="317">
        <f>RMDF!DY146</f>
        <v>0</v>
      </c>
      <c r="DZ146" s="318" t="str">
        <f>IF(DY146=0,"",_xlfn.XLOOKUP(DY146,StatePicklist!$1:$1,StatePicklist!$3:$3,"NA",0))</f>
        <v/>
      </c>
      <c r="EA146" s="297" t="str">
        <f ca="1">IF(RMDF!DZ146="", "", IF(ISNUMBER(MATCH(RMDF!DZ146, INDIRECT(DZ146), 0)), "OK", "Invalid"))</f>
        <v/>
      </c>
      <c r="EB146" s="281"/>
      <c r="EC146" s="281"/>
      <c r="ED146" s="281"/>
      <c r="EE146" s="281" t="b">
        <f>AND(RMDF!EH146&gt;=0, RMDF!EH146&lt;=1-SUM(RMDF!Z146,RMDF!AG146,RMDF!AN146,RMDF!AU146,RMDF!BB146,RMDF!BI146,RMDF!BP146,RMDF!BW146,RMDF!CD146,RMDF!CK146,RMDF!CR146,RMDF!CY146,RMDF!DF146,RMDF!DM146,RMDF!DT146,RMDF!EA146), RMDF!EH146=ROUND(RMDF!EH146,4))</f>
        <v>1</v>
      </c>
      <c r="EF146" s="317">
        <f>RMDF!EF146</f>
        <v>0</v>
      </c>
      <c r="EG146" s="318" t="str">
        <f>IF(EF146=0,"",_xlfn.XLOOKUP(EF146,StatePicklist!$1:$1,StatePicklist!$3:$3,"NA",0))</f>
        <v/>
      </c>
      <c r="EH146" s="297" t="str">
        <f ca="1">IF(RMDF!EG146="", "", IF(ISNUMBER(MATCH(RMDF!EG146, INDIRECT(EG146), 0)), "OK", "Invalid"))</f>
        <v/>
      </c>
      <c r="EI146" s="281"/>
      <c r="EJ146" s="281"/>
      <c r="EK146" s="281"/>
      <c r="EL146" s="281" t="b">
        <f>AND(RMDF!EO146&gt;=0, RMDF!EO146&lt;=1-SUM(RMDF!Z146,RMDF!AG146,RMDF!AN146,RMDF!AU146,RMDF!BB146,RMDF!BI146,RMDF!BP146,RMDF!BW146,RMDF!CD146,RMDF!CK146,RMDF!CR146,RMDF!CY146,RMDF!DF146,RMDF!DM146,RMDF!DT146,RMDF!EA146,RMDF!EH146), RMDF!EO146=ROUND(RMDF!EO146,4))</f>
        <v>1</v>
      </c>
      <c r="EM146" s="317">
        <f>RMDF!EM146</f>
        <v>0</v>
      </c>
      <c r="EN146" s="318" t="str">
        <f>IF(EM146=0,"",_xlfn.XLOOKUP(EM146,StatePicklist!$1:$1,StatePicklist!$3:$3,"NA",0))</f>
        <v/>
      </c>
      <c r="EO146" s="297" t="str">
        <f ca="1">IF(RMDF!EN146="", "", IF(ISNUMBER(MATCH(RMDF!EN146, INDIRECT(EN146), 0)), "OK", "Invalid"))</f>
        <v/>
      </c>
      <c r="EP146" s="281"/>
      <c r="EQ146" s="281"/>
      <c r="ER146" s="281"/>
      <c r="ES146" s="281" t="b">
        <f>AND(RMDF!EV146&gt;=0, RMDF!EV146&lt;=1-SUM(RMDF!Z146,RMDF!AG146,RMDF!AN146,RMDF!AU146,RMDF!BB146,RMDF!BI146,RMDF!BP146,RMDF!BW146,RMDF!CD146,RMDF!CK146,RMDF!CR146,RMDF!CY146,RMDF!DF146,RMDF!DM146,RMDF!DT146,RMDF!EA146,RMDF!EH146,RMDF!EO146), RMDF!EV146=ROUND(RMDF!EV146,4))</f>
        <v>1</v>
      </c>
      <c r="ET146" s="317">
        <f>RMDF!ET146</f>
        <v>0</v>
      </c>
      <c r="EU146" s="318" t="str">
        <f>IF(ET146=0,"",_xlfn.XLOOKUP(ET146,StatePicklist!$1:$1,StatePicklist!$3:$3,"NA",0))</f>
        <v/>
      </c>
      <c r="EV146" s="297" t="str">
        <f ca="1">IF(RMDF!EU146="", "", IF(ISNUMBER(MATCH(RMDF!EU146, INDIRECT(EU146), 0)), "OK", "Invalid"))</f>
        <v/>
      </c>
      <c r="EW146" s="281"/>
      <c r="EX146" s="281"/>
      <c r="EY146" s="281"/>
      <c r="EZ146" s="281" t="b">
        <f>AND(RMDF!FC146&gt;=0, RMDF!FC146&lt;=1-SUM(RMDF!Z146,RMDF!AG146,RMDF!AN146,RMDF!AU146,RMDF!BB146,RMDF!BI146,RMDF!BP146,RMDF!BW146,RMDF!CD146,RMDF!CK146,RMDF!CR146,RMDF!CY146,RMDF!DF146,RMDF!DM146,RMDF!DT146,RMDF!EA146,RMDF!EH146,RMDF!EO146,RMDF!EV146), RMDF!FC146=ROUND(RMDF!FC146,4))</f>
        <v>1</v>
      </c>
      <c r="FA146" s="317">
        <f>RMDF!FA146</f>
        <v>0</v>
      </c>
      <c r="FB146" s="318" t="str">
        <f>IF(FA146=0,"",_xlfn.XLOOKUP(FA146,StatePicklist!$1:$1,StatePicklist!$3:$3,"NA",0))</f>
        <v/>
      </c>
      <c r="FC146" s="297" t="str">
        <f ca="1">IF(RMDF!FB146="", "", IF(ISNUMBER(MATCH(RMDF!FB146, INDIRECT(FB146), 0)), "OK", "Invalid"))</f>
        <v/>
      </c>
    </row>
    <row r="147" spans="1:159" s="205" customFormat="1" ht="39.9" customHeight="1" x14ac:dyDescent="0.25">
      <c r="A147" s="206"/>
      <c r="B147" s="196"/>
      <c r="C147" s="197"/>
      <c r="D147" s="198"/>
      <c r="E147" s="199"/>
      <c r="F147" s="200"/>
      <c r="G147" s="201"/>
      <c r="H147" s="292"/>
      <c r="I147" s="305">
        <f>RMDF!I147</f>
        <v>0</v>
      </c>
      <c r="J147" s="305" t="str">
        <f>IF(I147=ProductCode!$B$30,"PDReclPost",IF(OR(I147=ProductCode!$C$30,I147=ProductCode!$E$30,I147=ProductCode!$G$30),"PDPreCon",IF(OR(I147=ProductCode!$D$30,I147=ProductCode!$F$30),"PDNotReclPost","")))</f>
        <v/>
      </c>
      <c r="K147" s="305" t="str">
        <f t="shared" si="12"/>
        <v/>
      </c>
      <c r="L147" s="289"/>
      <c r="M147" s="305" t="str">
        <f t="shared" si="12"/>
        <v/>
      </c>
      <c r="N147" s="289" t="b">
        <f>AND(RMDF!N147&gt;=0, RMDF!N147&lt;=1-RMDF!L147, RMDF!N147=ROUND(RMDF!N147,4))</f>
        <v>1</v>
      </c>
      <c r="O147" s="286" t="str">
        <f>IF(P147="","",IF(I147="","",IF(LEFT(I147,13)="Reclaimed pos",RawMaterialCode!$E$569,RawMaterialCode!$E$568)))</f>
        <v>Reclaimed pre-consumer mixed fibers (RM0578)</v>
      </c>
      <c r="P147" s="295">
        <f t="shared" si="13"/>
        <v>1</v>
      </c>
      <c r="Q147" s="202"/>
      <c r="R147" s="203"/>
      <c r="S147" s="204" t="str">
        <f t="shared" si="14"/>
        <v/>
      </c>
      <c r="T147" s="281"/>
      <c r="U147" s="281"/>
      <c r="V147" s="281"/>
      <c r="W147" s="281"/>
      <c r="X147" s="317">
        <f>RMDF!X147</f>
        <v>0</v>
      </c>
      <c r="Y147" s="318" t="str">
        <f>IF(X147=0,"",_xlfn.XLOOKUP(X147,StatePicklist!$1:$1,StatePicklist!$3:$3,"NA",0))</f>
        <v/>
      </c>
      <c r="Z147" s="297" t="str">
        <f ca="1">IF(RMDF!Y147="", "", IF(ISNUMBER(MATCH(RMDF!Y147, INDIRECT(Y147), 0)), "OK", "Invalid"))</f>
        <v/>
      </c>
      <c r="AA147" s="281"/>
      <c r="AB147" s="281"/>
      <c r="AC147" s="281"/>
      <c r="AD147" s="281" t="b">
        <f>AND(RMDF!AG147&gt;=0, RMDF!AG147&lt;=1-RMDF!Z147, RMDF!AG147=ROUND(RMDF!AG147,4))</f>
        <v>1</v>
      </c>
      <c r="AE147" s="317">
        <f>RMDF!AE147</f>
        <v>0</v>
      </c>
      <c r="AF147" s="318" t="str">
        <f>IF(AE147=0,"",_xlfn.XLOOKUP(AE147,StatePicklist!$1:$1,StatePicklist!$3:$3,"NA",0))</f>
        <v/>
      </c>
      <c r="AG147" s="297" t="str">
        <f ca="1">IF(RMDF!AF147="", "", IF(ISNUMBER(MATCH(RMDF!AF147, INDIRECT(AF147), 0)), "OK", "Invalid"))</f>
        <v/>
      </c>
      <c r="AH147" s="281"/>
      <c r="AI147" s="281"/>
      <c r="AJ147" s="281"/>
      <c r="AK147" s="281" t="b">
        <f>AND(RMDF!AN147&gt;=0, RMDF!AN147&lt;=1-SUM(RMDF!Z147,RMDF!AG147), RMDF!AN147=ROUND(RMDF!AN147,4))</f>
        <v>1</v>
      </c>
      <c r="AL147" s="317">
        <f>RMDF!AL147</f>
        <v>0</v>
      </c>
      <c r="AM147" s="318" t="str">
        <f>IF(AL147=0,"",_xlfn.XLOOKUP(AL147,StatePicklist!$1:$1,StatePicklist!$3:$3,"NA",0))</f>
        <v/>
      </c>
      <c r="AN147" s="297" t="str">
        <f ca="1">IF(RMDF!AM147="", "", IF(ISNUMBER(MATCH(RMDF!AM147, INDIRECT(AM147), 0)), "OK", "Invalid"))</f>
        <v/>
      </c>
      <c r="AO147" s="281"/>
      <c r="AP147" s="281"/>
      <c r="AQ147" s="281"/>
      <c r="AR147" s="281" t="b">
        <f>AND(RMDF!AU147&gt;=0, RMDF!AU147&lt;=1-SUM(RMDF!Z147,RMDF!AG147,RMDF!AN147), RMDF!AU147=ROUND(RMDF!AU147,4))</f>
        <v>1</v>
      </c>
      <c r="AS147" s="317">
        <f>RMDF!AS147</f>
        <v>0</v>
      </c>
      <c r="AT147" s="318" t="str">
        <f>IF(AS147=0,"",_xlfn.XLOOKUP(AS147,StatePicklist!$1:$1,StatePicklist!$3:$3,"NA",0))</f>
        <v/>
      </c>
      <c r="AU147" s="297" t="str">
        <f ca="1">IF(RMDF!AT147="", "", IF(ISNUMBER(MATCH(RMDF!AT147, INDIRECT(AT147), 0)), "OK", "Invalid"))</f>
        <v/>
      </c>
      <c r="AV147" s="281"/>
      <c r="AW147" s="281"/>
      <c r="AX147" s="281"/>
      <c r="AY147" s="281" t="b">
        <f>AND(RMDF!BB147&gt;=0, RMDF!BB147&lt;=1-SUM(RMDF!Z147,RMDF!AG147,RMDF!AN147,RMDF!AU147), RMDF!BB147=ROUND(RMDF!BB147,4))</f>
        <v>1</v>
      </c>
      <c r="AZ147" s="317">
        <f>RMDF!AZ147</f>
        <v>0</v>
      </c>
      <c r="BA147" s="318" t="str">
        <f>IF(AZ147=0,"",_xlfn.XLOOKUP(AZ147,StatePicklist!$1:$1,StatePicklist!$3:$3,"NA",0))</f>
        <v/>
      </c>
      <c r="BB147" s="297" t="str">
        <f ca="1">IF(RMDF!BA147="", "", IF(ISNUMBER(MATCH(RMDF!BA147, INDIRECT(BA147), 0)), "OK", "Invalid"))</f>
        <v/>
      </c>
      <c r="BC147" s="281"/>
      <c r="BD147" s="281"/>
      <c r="BE147" s="281"/>
      <c r="BF147" s="281" t="b">
        <f>AND(RMDF!BI147&gt;=0, RMDF!BI147&lt;=1-SUM(RMDF!Z147,RMDF!AG147,RMDF!AN147,RMDF!AU147,RMDF!BB147), RMDF!BI147=ROUND(RMDF!BI147,4))</f>
        <v>1</v>
      </c>
      <c r="BG147" s="317">
        <f>RMDF!BG147</f>
        <v>0</v>
      </c>
      <c r="BH147" s="318" t="str">
        <f>IF(BG147=0,"",_xlfn.XLOOKUP(BG147,StatePicklist!$1:$1,StatePicklist!$3:$3,"NA",0))</f>
        <v/>
      </c>
      <c r="BI147" s="297" t="str">
        <f ca="1">IF(RMDF!BH147="", "", IF(ISNUMBER(MATCH(RMDF!BH147, INDIRECT(BH147), 0)), "OK", "Invalid"))</f>
        <v/>
      </c>
      <c r="BJ147" s="281"/>
      <c r="BK147" s="281"/>
      <c r="BL147" s="281"/>
      <c r="BM147" s="281" t="b">
        <f>AND(RMDF!BP147&gt;=0, RMDF!BP147&lt;=1-SUM(RMDF!Z147,RMDF!AG147,RMDF!AN147,RMDF!AU147,RMDF!BB147,RMDF!BI147), RMDF!BP147=ROUND(RMDF!BP147,4))</f>
        <v>1</v>
      </c>
      <c r="BN147" s="317">
        <f>RMDF!BN147</f>
        <v>0</v>
      </c>
      <c r="BO147" s="318" t="str">
        <f>IF(BN147=0,"",_xlfn.XLOOKUP(BN147,StatePicklist!$1:$1,StatePicklist!$3:$3,"NA",0))</f>
        <v/>
      </c>
      <c r="BP147" s="297" t="str">
        <f ca="1">IF(RMDF!BO147="", "", IF(ISNUMBER(MATCH(RMDF!BO147, INDIRECT(BO147), 0)), "OK", "Invalid"))</f>
        <v/>
      </c>
      <c r="BQ147" s="281"/>
      <c r="BR147" s="281"/>
      <c r="BS147" s="281"/>
      <c r="BT147" s="281" t="b">
        <f>AND(RMDF!BW147&gt;=0, RMDF!BW147&lt;=1-SUM(RMDF!Z147,RMDF!AG147,RMDF!AN147,RMDF!AU147,RMDF!BB147,RMDF!BI147,RMDF!BP147), RMDF!BW147=ROUND(RMDF!BW147,4))</f>
        <v>1</v>
      </c>
      <c r="BU147" s="317">
        <f>RMDF!BU147</f>
        <v>0</v>
      </c>
      <c r="BV147" s="318" t="str">
        <f>IF(BU147=0,"",_xlfn.XLOOKUP(BU147,StatePicklist!$1:$1,StatePicklist!$3:$3,"NA",0))</f>
        <v/>
      </c>
      <c r="BW147" s="297" t="str">
        <f ca="1">IF(RMDF!BV147="", "", IF(ISNUMBER(MATCH(RMDF!BV147, INDIRECT(BV147), 0)), "OK", "Invalid"))</f>
        <v/>
      </c>
      <c r="BX147" s="281"/>
      <c r="BY147" s="281"/>
      <c r="BZ147" s="281"/>
      <c r="CA147" s="281" t="b">
        <f>AND(RMDF!CD147&gt;=0, RMDF!CD147&lt;=1-SUM(RMDF!Z147,RMDF!AG147,RMDF!AN147,RMDF!AU147,RMDF!BB147,RMDF!BI147,RMDF!BP147,RMDF!BW147), RMDF!CD147=ROUND(RMDF!CD147,4))</f>
        <v>1</v>
      </c>
      <c r="CB147" s="317">
        <f>RMDF!CB147</f>
        <v>0</v>
      </c>
      <c r="CC147" s="318" t="str">
        <f>IF(CB147=0,"",_xlfn.XLOOKUP(CB147,StatePicklist!$1:$1,StatePicklist!$3:$3,"NA",0))</f>
        <v/>
      </c>
      <c r="CD147" s="297" t="str">
        <f ca="1">IF(RMDF!CC147="", "", IF(ISNUMBER(MATCH(RMDF!CC147, INDIRECT(CC147), 0)), "OK", "Invalid"))</f>
        <v/>
      </c>
      <c r="CE147" s="281"/>
      <c r="CF147" s="281"/>
      <c r="CG147" s="281"/>
      <c r="CH147" s="281" t="b">
        <f>AND(RMDF!CK147&gt;=0, RMDF!CK147&lt;=1-SUM(RMDF!Z147,RMDF!AG147,RMDF!AN147,RMDF!AU147,RMDF!BB147,RMDF!BI147,RMDF!BP147,RMDF!BW147,RMDF!CD147), RMDF!CK147=ROUND(RMDF!CK147,4))</f>
        <v>1</v>
      </c>
      <c r="CI147" s="317">
        <f>RMDF!CI147</f>
        <v>0</v>
      </c>
      <c r="CJ147" s="318" t="str">
        <f>IF(CI147=0,"",_xlfn.XLOOKUP(CI147,StatePicklist!$1:$1,StatePicklist!$3:$3,"NA",0))</f>
        <v/>
      </c>
      <c r="CK147" s="297" t="str">
        <f ca="1">IF(RMDF!CJ147="", "", IF(ISNUMBER(MATCH(RMDF!CJ147, INDIRECT(CJ147), 0)), "OK", "Invalid"))</f>
        <v/>
      </c>
      <c r="CL147" s="281"/>
      <c r="CM147" s="281"/>
      <c r="CN147" s="281"/>
      <c r="CO147" s="281" t="b">
        <f>AND(RMDF!CR147&gt;=0, RMDF!CR147&lt;=1-SUM(RMDF!Z147,RMDF!AG147,RMDF!AN147,RMDF!AU147,RMDF!BB147,RMDF!BI147,RMDF!BP147,RMDF!BW147,RMDF!CD147,RMDF!CK147), RMDF!CR147=ROUND(RMDF!CR147,4))</f>
        <v>1</v>
      </c>
      <c r="CP147" s="317">
        <f>RMDF!CP147</f>
        <v>0</v>
      </c>
      <c r="CQ147" s="318" t="str">
        <f>IF(CP147=0,"",_xlfn.XLOOKUP(CP147,StatePicklist!$1:$1,StatePicklist!$3:$3,"NA",0))</f>
        <v/>
      </c>
      <c r="CR147" s="297" t="str">
        <f ca="1">IF(RMDF!CQ147="", "", IF(ISNUMBER(MATCH(RMDF!CQ147, INDIRECT(CQ147), 0)), "OK", "Invalid"))</f>
        <v/>
      </c>
      <c r="CS147" s="281"/>
      <c r="CT147" s="281"/>
      <c r="CU147" s="281"/>
      <c r="CV147" s="281" t="b">
        <f>AND(RMDF!CY147&gt;=0, RMDF!CY147&lt;=1-SUM(RMDF!Z147,RMDF!AG147,RMDF!AN147,RMDF!AU147,RMDF!BB147,RMDF!BI147,RMDF!BP147,RMDF!BW147,RMDF!CD147,RMDF!CK147,RMDF!CR147), RMDF!CY147=ROUND(RMDF!CY147,4))</f>
        <v>1</v>
      </c>
      <c r="CW147" s="317">
        <f>RMDF!CW147</f>
        <v>0</v>
      </c>
      <c r="CX147" s="318" t="str">
        <f>IF(CW147=0,"",_xlfn.XLOOKUP(CW147,StatePicklist!$1:$1,StatePicklist!$3:$3,"NA",0))</f>
        <v/>
      </c>
      <c r="CY147" s="297" t="str">
        <f ca="1">IF(RMDF!CX147="", "", IF(ISNUMBER(MATCH(RMDF!CX147, INDIRECT(CX147), 0)), "OK", "Invalid"))</f>
        <v/>
      </c>
      <c r="CZ147" s="281"/>
      <c r="DA147" s="281"/>
      <c r="DB147" s="281"/>
      <c r="DC147" s="281" t="b">
        <f>AND(RMDF!DF147&gt;=0, RMDF!DF147&lt;=1-SUM(RMDF!Z147,RMDF!AG147,RMDF!AN147,RMDF!AU147,RMDF!BB147,RMDF!BI147,RMDF!BP147,RMDF!BW147,RMDF!CD147,RMDF!CK147,RMDF!CR147,RMDF!CY147), RMDF!DF147=ROUND(RMDF!DF147,4))</f>
        <v>1</v>
      </c>
      <c r="DD147" s="317">
        <f>RMDF!DD147</f>
        <v>0</v>
      </c>
      <c r="DE147" s="318" t="str">
        <f>IF(DD147=0,"",_xlfn.XLOOKUP(DD147,StatePicklist!$1:$1,StatePicklist!$3:$3,"NA",0))</f>
        <v/>
      </c>
      <c r="DF147" s="297" t="str">
        <f ca="1">IF(RMDF!DE147="", "", IF(ISNUMBER(MATCH(RMDF!DE147, INDIRECT(DE147), 0)), "OK", "Invalid"))</f>
        <v/>
      </c>
      <c r="DG147" s="281"/>
      <c r="DH147" s="281"/>
      <c r="DI147" s="281"/>
      <c r="DJ147" s="281" t="b">
        <f>AND(RMDF!DM147&gt;=0, RMDF!DM147&lt;=1-SUM(RMDF!Z147,RMDF!AG147,RMDF!AN147,RMDF!AU147,RMDF!BB147,RMDF!BI147,RMDF!BP147,RMDF!BW147,RMDF!CD147,RMDF!CK147,RMDF!CR147,RMDF!CY147,RMDF!DF147), RMDF!DM147=ROUND(RMDF!DM147,4))</f>
        <v>1</v>
      </c>
      <c r="DK147" s="317">
        <f>RMDF!DK147</f>
        <v>0</v>
      </c>
      <c r="DL147" s="318" t="str">
        <f>IF(DK147=0,"",_xlfn.XLOOKUP(DK147,StatePicklist!$1:$1,StatePicklist!$3:$3,"NA",0))</f>
        <v/>
      </c>
      <c r="DM147" s="297" t="str">
        <f ca="1">IF(RMDF!DL147="", "", IF(ISNUMBER(MATCH(RMDF!DL147, INDIRECT(DL147), 0)), "OK", "Invalid"))</f>
        <v/>
      </c>
      <c r="DN147" s="281"/>
      <c r="DO147" s="281"/>
      <c r="DP147" s="281"/>
      <c r="DQ147" s="281" t="b">
        <f>AND(RMDF!DT147&gt;=0, RMDF!DT147&lt;=1-SUM(RMDF!Z147,RMDF!AG147,RMDF!AN147,RMDF!AU147,RMDF!BB147,RMDF!BI147,RMDF!BP147,RMDF!BW147,RMDF!CD147,RMDF!CK147,RMDF!CR147,RMDF!CY147,RMDF!DF147,RMDF!DM147), RMDF!DT147=ROUND(RMDF!DT147,4))</f>
        <v>1</v>
      </c>
      <c r="DR147" s="317">
        <f>RMDF!DR147</f>
        <v>0</v>
      </c>
      <c r="DS147" s="318" t="str">
        <f>IF(DR147=0,"",_xlfn.XLOOKUP(DR147,StatePicklist!$1:$1,StatePicklist!$3:$3,"NA",0))</f>
        <v/>
      </c>
      <c r="DT147" s="297" t="str">
        <f ca="1">IF(RMDF!DS147="", "", IF(ISNUMBER(MATCH(RMDF!DS147, INDIRECT(DS147), 0)), "OK", "Invalid"))</f>
        <v/>
      </c>
      <c r="DU147" s="281"/>
      <c r="DV147" s="281"/>
      <c r="DW147" s="281"/>
      <c r="DX147" s="281" t="b">
        <f>AND(RMDF!EA147&gt;=0, RMDF!EA147&lt;=1-SUM(RMDF!Z147,RMDF!AG147,RMDF!AN147,RMDF!AU147,RMDF!BB147,RMDF!BI147,RMDF!BP147,RMDF!BW147,RMDF!CD147,RMDF!CK147,RMDF!CR147,RMDF!CY147,RMDF!DF147,RMDF!DM147,RMDF!DT147), RMDF!EA147=ROUND(RMDF!EA147,4))</f>
        <v>1</v>
      </c>
      <c r="DY147" s="317">
        <f>RMDF!DY147</f>
        <v>0</v>
      </c>
      <c r="DZ147" s="318" t="str">
        <f>IF(DY147=0,"",_xlfn.XLOOKUP(DY147,StatePicklist!$1:$1,StatePicklist!$3:$3,"NA",0))</f>
        <v/>
      </c>
      <c r="EA147" s="297" t="str">
        <f ca="1">IF(RMDF!DZ147="", "", IF(ISNUMBER(MATCH(RMDF!DZ147, INDIRECT(DZ147), 0)), "OK", "Invalid"))</f>
        <v/>
      </c>
      <c r="EB147" s="281"/>
      <c r="EC147" s="281"/>
      <c r="ED147" s="281"/>
      <c r="EE147" s="281" t="b">
        <f>AND(RMDF!EH147&gt;=0, RMDF!EH147&lt;=1-SUM(RMDF!Z147,RMDF!AG147,RMDF!AN147,RMDF!AU147,RMDF!BB147,RMDF!BI147,RMDF!BP147,RMDF!BW147,RMDF!CD147,RMDF!CK147,RMDF!CR147,RMDF!CY147,RMDF!DF147,RMDF!DM147,RMDF!DT147,RMDF!EA147), RMDF!EH147=ROUND(RMDF!EH147,4))</f>
        <v>1</v>
      </c>
      <c r="EF147" s="317">
        <f>RMDF!EF147</f>
        <v>0</v>
      </c>
      <c r="EG147" s="318" t="str">
        <f>IF(EF147=0,"",_xlfn.XLOOKUP(EF147,StatePicklist!$1:$1,StatePicklist!$3:$3,"NA",0))</f>
        <v/>
      </c>
      <c r="EH147" s="297" t="str">
        <f ca="1">IF(RMDF!EG147="", "", IF(ISNUMBER(MATCH(RMDF!EG147, INDIRECT(EG147), 0)), "OK", "Invalid"))</f>
        <v/>
      </c>
      <c r="EI147" s="281"/>
      <c r="EJ147" s="281"/>
      <c r="EK147" s="281"/>
      <c r="EL147" s="281" t="b">
        <f>AND(RMDF!EO147&gt;=0, RMDF!EO147&lt;=1-SUM(RMDF!Z147,RMDF!AG147,RMDF!AN147,RMDF!AU147,RMDF!BB147,RMDF!BI147,RMDF!BP147,RMDF!BW147,RMDF!CD147,RMDF!CK147,RMDF!CR147,RMDF!CY147,RMDF!DF147,RMDF!DM147,RMDF!DT147,RMDF!EA147,RMDF!EH147), RMDF!EO147=ROUND(RMDF!EO147,4))</f>
        <v>1</v>
      </c>
      <c r="EM147" s="317">
        <f>RMDF!EM147</f>
        <v>0</v>
      </c>
      <c r="EN147" s="318" t="str">
        <f>IF(EM147=0,"",_xlfn.XLOOKUP(EM147,StatePicklist!$1:$1,StatePicklist!$3:$3,"NA",0))</f>
        <v/>
      </c>
      <c r="EO147" s="297" t="str">
        <f ca="1">IF(RMDF!EN147="", "", IF(ISNUMBER(MATCH(RMDF!EN147, INDIRECT(EN147), 0)), "OK", "Invalid"))</f>
        <v/>
      </c>
      <c r="EP147" s="281"/>
      <c r="EQ147" s="281"/>
      <c r="ER147" s="281"/>
      <c r="ES147" s="281" t="b">
        <f>AND(RMDF!EV147&gt;=0, RMDF!EV147&lt;=1-SUM(RMDF!Z147,RMDF!AG147,RMDF!AN147,RMDF!AU147,RMDF!BB147,RMDF!BI147,RMDF!BP147,RMDF!BW147,RMDF!CD147,RMDF!CK147,RMDF!CR147,RMDF!CY147,RMDF!DF147,RMDF!DM147,RMDF!DT147,RMDF!EA147,RMDF!EH147,RMDF!EO147), RMDF!EV147=ROUND(RMDF!EV147,4))</f>
        <v>1</v>
      </c>
      <c r="ET147" s="317">
        <f>RMDF!ET147</f>
        <v>0</v>
      </c>
      <c r="EU147" s="318" t="str">
        <f>IF(ET147=0,"",_xlfn.XLOOKUP(ET147,StatePicklist!$1:$1,StatePicklist!$3:$3,"NA",0))</f>
        <v/>
      </c>
      <c r="EV147" s="297" t="str">
        <f ca="1">IF(RMDF!EU147="", "", IF(ISNUMBER(MATCH(RMDF!EU147, INDIRECT(EU147), 0)), "OK", "Invalid"))</f>
        <v/>
      </c>
      <c r="EW147" s="281"/>
      <c r="EX147" s="281"/>
      <c r="EY147" s="281"/>
      <c r="EZ147" s="281" t="b">
        <f>AND(RMDF!FC147&gt;=0, RMDF!FC147&lt;=1-SUM(RMDF!Z147,RMDF!AG147,RMDF!AN147,RMDF!AU147,RMDF!BB147,RMDF!BI147,RMDF!BP147,RMDF!BW147,RMDF!CD147,RMDF!CK147,RMDF!CR147,RMDF!CY147,RMDF!DF147,RMDF!DM147,RMDF!DT147,RMDF!EA147,RMDF!EH147,RMDF!EO147,RMDF!EV147), RMDF!FC147=ROUND(RMDF!FC147,4))</f>
        <v>1</v>
      </c>
      <c r="FA147" s="317">
        <f>RMDF!FA147</f>
        <v>0</v>
      </c>
      <c r="FB147" s="318" t="str">
        <f>IF(FA147=0,"",_xlfn.XLOOKUP(FA147,StatePicklist!$1:$1,StatePicklist!$3:$3,"NA",0))</f>
        <v/>
      </c>
      <c r="FC147" s="297" t="str">
        <f ca="1">IF(RMDF!FB147="", "", IF(ISNUMBER(MATCH(RMDF!FB147, INDIRECT(FB147), 0)), "OK", "Invalid"))</f>
        <v/>
      </c>
    </row>
    <row r="148" spans="1:159" s="205" customFormat="1" ht="39.9" customHeight="1" x14ac:dyDescent="0.25">
      <c r="A148" s="206"/>
      <c r="B148" s="196"/>
      <c r="C148" s="197"/>
      <c r="D148" s="198"/>
      <c r="E148" s="199"/>
      <c r="F148" s="200"/>
      <c r="G148" s="201"/>
      <c r="H148" s="292"/>
      <c r="I148" s="305">
        <f>RMDF!I148</f>
        <v>0</v>
      </c>
      <c r="J148" s="305" t="str">
        <f>IF(I148=ProductCode!$B$30,"PDReclPost",IF(OR(I148=ProductCode!$C$30,I148=ProductCode!$E$30,I148=ProductCode!$G$30),"PDPreCon",IF(OR(I148=ProductCode!$D$30,I148=ProductCode!$F$30),"PDNotReclPost","")))</f>
        <v/>
      </c>
      <c r="K148" s="305" t="str">
        <f t="shared" si="12"/>
        <v/>
      </c>
      <c r="L148" s="289"/>
      <c r="M148" s="305" t="str">
        <f t="shared" si="12"/>
        <v/>
      </c>
      <c r="N148" s="289" t="b">
        <f>AND(RMDF!N148&gt;=0, RMDF!N148&lt;=1-RMDF!L148, RMDF!N148=ROUND(RMDF!N148,4))</f>
        <v>1</v>
      </c>
      <c r="O148" s="286" t="str">
        <f>IF(P148="","",IF(I148="","",IF(LEFT(I148,13)="Reclaimed pos",RawMaterialCode!$E$569,RawMaterialCode!$E$568)))</f>
        <v>Reclaimed pre-consumer mixed fibers (RM0578)</v>
      </c>
      <c r="P148" s="295">
        <f t="shared" si="13"/>
        <v>1</v>
      </c>
      <c r="Q148" s="202"/>
      <c r="R148" s="203"/>
      <c r="S148" s="204" t="str">
        <f t="shared" si="14"/>
        <v/>
      </c>
      <c r="T148" s="281"/>
      <c r="U148" s="281"/>
      <c r="V148" s="281"/>
      <c r="W148" s="281"/>
      <c r="X148" s="317">
        <f>RMDF!X148</f>
        <v>0</v>
      </c>
      <c r="Y148" s="318" t="str">
        <f>IF(X148=0,"",_xlfn.XLOOKUP(X148,StatePicklist!$1:$1,StatePicklist!$3:$3,"NA",0))</f>
        <v/>
      </c>
      <c r="Z148" s="297" t="str">
        <f ca="1">IF(RMDF!Y148="", "", IF(ISNUMBER(MATCH(RMDF!Y148, INDIRECT(Y148), 0)), "OK", "Invalid"))</f>
        <v/>
      </c>
      <c r="AA148" s="281"/>
      <c r="AB148" s="281"/>
      <c r="AC148" s="281"/>
      <c r="AD148" s="281" t="b">
        <f>AND(RMDF!AG148&gt;=0, RMDF!AG148&lt;=1-RMDF!Z148, RMDF!AG148=ROUND(RMDF!AG148,4))</f>
        <v>1</v>
      </c>
      <c r="AE148" s="317">
        <f>RMDF!AE148</f>
        <v>0</v>
      </c>
      <c r="AF148" s="318" t="str">
        <f>IF(AE148=0,"",_xlfn.XLOOKUP(AE148,StatePicklist!$1:$1,StatePicklist!$3:$3,"NA",0))</f>
        <v/>
      </c>
      <c r="AG148" s="297" t="str">
        <f ca="1">IF(RMDF!AF148="", "", IF(ISNUMBER(MATCH(RMDF!AF148, INDIRECT(AF148), 0)), "OK", "Invalid"))</f>
        <v/>
      </c>
      <c r="AH148" s="281"/>
      <c r="AI148" s="281"/>
      <c r="AJ148" s="281"/>
      <c r="AK148" s="281" t="b">
        <f>AND(RMDF!AN148&gt;=0, RMDF!AN148&lt;=1-SUM(RMDF!Z148,RMDF!AG148), RMDF!AN148=ROUND(RMDF!AN148,4))</f>
        <v>1</v>
      </c>
      <c r="AL148" s="317">
        <f>RMDF!AL148</f>
        <v>0</v>
      </c>
      <c r="AM148" s="318" t="str">
        <f>IF(AL148=0,"",_xlfn.XLOOKUP(AL148,StatePicklist!$1:$1,StatePicklist!$3:$3,"NA",0))</f>
        <v/>
      </c>
      <c r="AN148" s="297" t="str">
        <f ca="1">IF(RMDF!AM148="", "", IF(ISNUMBER(MATCH(RMDF!AM148, INDIRECT(AM148), 0)), "OK", "Invalid"))</f>
        <v/>
      </c>
      <c r="AO148" s="281"/>
      <c r="AP148" s="281"/>
      <c r="AQ148" s="281"/>
      <c r="AR148" s="281" t="b">
        <f>AND(RMDF!AU148&gt;=0, RMDF!AU148&lt;=1-SUM(RMDF!Z148,RMDF!AG148,RMDF!AN148), RMDF!AU148=ROUND(RMDF!AU148,4))</f>
        <v>1</v>
      </c>
      <c r="AS148" s="317">
        <f>RMDF!AS148</f>
        <v>0</v>
      </c>
      <c r="AT148" s="318" t="str">
        <f>IF(AS148=0,"",_xlfn.XLOOKUP(AS148,StatePicklist!$1:$1,StatePicklist!$3:$3,"NA",0))</f>
        <v/>
      </c>
      <c r="AU148" s="297" t="str">
        <f ca="1">IF(RMDF!AT148="", "", IF(ISNUMBER(MATCH(RMDF!AT148, INDIRECT(AT148), 0)), "OK", "Invalid"))</f>
        <v/>
      </c>
      <c r="AV148" s="281"/>
      <c r="AW148" s="281"/>
      <c r="AX148" s="281"/>
      <c r="AY148" s="281" t="b">
        <f>AND(RMDF!BB148&gt;=0, RMDF!BB148&lt;=1-SUM(RMDF!Z148,RMDF!AG148,RMDF!AN148,RMDF!AU148), RMDF!BB148=ROUND(RMDF!BB148,4))</f>
        <v>1</v>
      </c>
      <c r="AZ148" s="317">
        <f>RMDF!AZ148</f>
        <v>0</v>
      </c>
      <c r="BA148" s="318" t="str">
        <f>IF(AZ148=0,"",_xlfn.XLOOKUP(AZ148,StatePicklist!$1:$1,StatePicklist!$3:$3,"NA",0))</f>
        <v/>
      </c>
      <c r="BB148" s="297" t="str">
        <f ca="1">IF(RMDF!BA148="", "", IF(ISNUMBER(MATCH(RMDF!BA148, INDIRECT(BA148), 0)), "OK", "Invalid"))</f>
        <v/>
      </c>
      <c r="BC148" s="281"/>
      <c r="BD148" s="281"/>
      <c r="BE148" s="281"/>
      <c r="BF148" s="281" t="b">
        <f>AND(RMDF!BI148&gt;=0, RMDF!BI148&lt;=1-SUM(RMDF!Z148,RMDF!AG148,RMDF!AN148,RMDF!AU148,RMDF!BB148), RMDF!BI148=ROUND(RMDF!BI148,4))</f>
        <v>1</v>
      </c>
      <c r="BG148" s="317">
        <f>RMDF!BG148</f>
        <v>0</v>
      </c>
      <c r="BH148" s="318" t="str">
        <f>IF(BG148=0,"",_xlfn.XLOOKUP(BG148,StatePicklist!$1:$1,StatePicklist!$3:$3,"NA",0))</f>
        <v/>
      </c>
      <c r="BI148" s="297" t="str">
        <f ca="1">IF(RMDF!BH148="", "", IF(ISNUMBER(MATCH(RMDF!BH148, INDIRECT(BH148), 0)), "OK", "Invalid"))</f>
        <v/>
      </c>
      <c r="BJ148" s="281"/>
      <c r="BK148" s="281"/>
      <c r="BL148" s="281"/>
      <c r="BM148" s="281" t="b">
        <f>AND(RMDF!BP148&gt;=0, RMDF!BP148&lt;=1-SUM(RMDF!Z148,RMDF!AG148,RMDF!AN148,RMDF!AU148,RMDF!BB148,RMDF!BI148), RMDF!BP148=ROUND(RMDF!BP148,4))</f>
        <v>1</v>
      </c>
      <c r="BN148" s="317">
        <f>RMDF!BN148</f>
        <v>0</v>
      </c>
      <c r="BO148" s="318" t="str">
        <f>IF(BN148=0,"",_xlfn.XLOOKUP(BN148,StatePicklist!$1:$1,StatePicklist!$3:$3,"NA",0))</f>
        <v/>
      </c>
      <c r="BP148" s="297" t="str">
        <f ca="1">IF(RMDF!BO148="", "", IF(ISNUMBER(MATCH(RMDF!BO148, INDIRECT(BO148), 0)), "OK", "Invalid"))</f>
        <v/>
      </c>
      <c r="BQ148" s="281"/>
      <c r="BR148" s="281"/>
      <c r="BS148" s="281"/>
      <c r="BT148" s="281" t="b">
        <f>AND(RMDF!BW148&gt;=0, RMDF!BW148&lt;=1-SUM(RMDF!Z148,RMDF!AG148,RMDF!AN148,RMDF!AU148,RMDF!BB148,RMDF!BI148,RMDF!BP148), RMDF!BW148=ROUND(RMDF!BW148,4))</f>
        <v>1</v>
      </c>
      <c r="BU148" s="317">
        <f>RMDF!BU148</f>
        <v>0</v>
      </c>
      <c r="BV148" s="318" t="str">
        <f>IF(BU148=0,"",_xlfn.XLOOKUP(BU148,StatePicklist!$1:$1,StatePicklist!$3:$3,"NA",0))</f>
        <v/>
      </c>
      <c r="BW148" s="297" t="str">
        <f ca="1">IF(RMDF!BV148="", "", IF(ISNUMBER(MATCH(RMDF!BV148, INDIRECT(BV148), 0)), "OK", "Invalid"))</f>
        <v/>
      </c>
      <c r="BX148" s="281"/>
      <c r="BY148" s="281"/>
      <c r="BZ148" s="281"/>
      <c r="CA148" s="281" t="b">
        <f>AND(RMDF!CD148&gt;=0, RMDF!CD148&lt;=1-SUM(RMDF!Z148,RMDF!AG148,RMDF!AN148,RMDF!AU148,RMDF!BB148,RMDF!BI148,RMDF!BP148,RMDF!BW148), RMDF!CD148=ROUND(RMDF!CD148,4))</f>
        <v>1</v>
      </c>
      <c r="CB148" s="317">
        <f>RMDF!CB148</f>
        <v>0</v>
      </c>
      <c r="CC148" s="318" t="str">
        <f>IF(CB148=0,"",_xlfn.XLOOKUP(CB148,StatePicklist!$1:$1,StatePicklist!$3:$3,"NA",0))</f>
        <v/>
      </c>
      <c r="CD148" s="297" t="str">
        <f ca="1">IF(RMDF!CC148="", "", IF(ISNUMBER(MATCH(RMDF!CC148, INDIRECT(CC148), 0)), "OK", "Invalid"))</f>
        <v/>
      </c>
      <c r="CE148" s="281"/>
      <c r="CF148" s="281"/>
      <c r="CG148" s="281"/>
      <c r="CH148" s="281" t="b">
        <f>AND(RMDF!CK148&gt;=0, RMDF!CK148&lt;=1-SUM(RMDF!Z148,RMDF!AG148,RMDF!AN148,RMDF!AU148,RMDF!BB148,RMDF!BI148,RMDF!BP148,RMDF!BW148,RMDF!CD148), RMDF!CK148=ROUND(RMDF!CK148,4))</f>
        <v>1</v>
      </c>
      <c r="CI148" s="317">
        <f>RMDF!CI148</f>
        <v>0</v>
      </c>
      <c r="CJ148" s="318" t="str">
        <f>IF(CI148=0,"",_xlfn.XLOOKUP(CI148,StatePicklist!$1:$1,StatePicklist!$3:$3,"NA",0))</f>
        <v/>
      </c>
      <c r="CK148" s="297" t="str">
        <f ca="1">IF(RMDF!CJ148="", "", IF(ISNUMBER(MATCH(RMDF!CJ148, INDIRECT(CJ148), 0)), "OK", "Invalid"))</f>
        <v/>
      </c>
      <c r="CL148" s="281"/>
      <c r="CM148" s="281"/>
      <c r="CN148" s="281"/>
      <c r="CO148" s="281" t="b">
        <f>AND(RMDF!CR148&gt;=0, RMDF!CR148&lt;=1-SUM(RMDF!Z148,RMDF!AG148,RMDF!AN148,RMDF!AU148,RMDF!BB148,RMDF!BI148,RMDF!BP148,RMDF!BW148,RMDF!CD148,RMDF!CK148), RMDF!CR148=ROUND(RMDF!CR148,4))</f>
        <v>1</v>
      </c>
      <c r="CP148" s="317">
        <f>RMDF!CP148</f>
        <v>0</v>
      </c>
      <c r="CQ148" s="318" t="str">
        <f>IF(CP148=0,"",_xlfn.XLOOKUP(CP148,StatePicklist!$1:$1,StatePicklist!$3:$3,"NA",0))</f>
        <v/>
      </c>
      <c r="CR148" s="297" t="str">
        <f ca="1">IF(RMDF!CQ148="", "", IF(ISNUMBER(MATCH(RMDF!CQ148, INDIRECT(CQ148), 0)), "OK", "Invalid"))</f>
        <v/>
      </c>
      <c r="CS148" s="281"/>
      <c r="CT148" s="281"/>
      <c r="CU148" s="281"/>
      <c r="CV148" s="281" t="b">
        <f>AND(RMDF!CY148&gt;=0, RMDF!CY148&lt;=1-SUM(RMDF!Z148,RMDF!AG148,RMDF!AN148,RMDF!AU148,RMDF!BB148,RMDF!BI148,RMDF!BP148,RMDF!BW148,RMDF!CD148,RMDF!CK148,RMDF!CR148), RMDF!CY148=ROUND(RMDF!CY148,4))</f>
        <v>1</v>
      </c>
      <c r="CW148" s="317">
        <f>RMDF!CW148</f>
        <v>0</v>
      </c>
      <c r="CX148" s="318" t="str">
        <f>IF(CW148=0,"",_xlfn.XLOOKUP(CW148,StatePicklist!$1:$1,StatePicklist!$3:$3,"NA",0))</f>
        <v/>
      </c>
      <c r="CY148" s="297" t="str">
        <f ca="1">IF(RMDF!CX148="", "", IF(ISNUMBER(MATCH(RMDF!CX148, INDIRECT(CX148), 0)), "OK", "Invalid"))</f>
        <v/>
      </c>
      <c r="CZ148" s="281"/>
      <c r="DA148" s="281"/>
      <c r="DB148" s="281"/>
      <c r="DC148" s="281" t="b">
        <f>AND(RMDF!DF148&gt;=0, RMDF!DF148&lt;=1-SUM(RMDF!Z148,RMDF!AG148,RMDF!AN148,RMDF!AU148,RMDF!BB148,RMDF!BI148,RMDF!BP148,RMDF!BW148,RMDF!CD148,RMDF!CK148,RMDF!CR148,RMDF!CY148), RMDF!DF148=ROUND(RMDF!DF148,4))</f>
        <v>1</v>
      </c>
      <c r="DD148" s="317">
        <f>RMDF!DD148</f>
        <v>0</v>
      </c>
      <c r="DE148" s="318" t="str">
        <f>IF(DD148=0,"",_xlfn.XLOOKUP(DD148,StatePicklist!$1:$1,StatePicklist!$3:$3,"NA",0))</f>
        <v/>
      </c>
      <c r="DF148" s="297" t="str">
        <f ca="1">IF(RMDF!DE148="", "", IF(ISNUMBER(MATCH(RMDF!DE148, INDIRECT(DE148), 0)), "OK", "Invalid"))</f>
        <v/>
      </c>
      <c r="DG148" s="281"/>
      <c r="DH148" s="281"/>
      <c r="DI148" s="281"/>
      <c r="DJ148" s="281" t="b">
        <f>AND(RMDF!DM148&gt;=0, RMDF!DM148&lt;=1-SUM(RMDF!Z148,RMDF!AG148,RMDF!AN148,RMDF!AU148,RMDF!BB148,RMDF!BI148,RMDF!BP148,RMDF!BW148,RMDF!CD148,RMDF!CK148,RMDF!CR148,RMDF!CY148,RMDF!DF148), RMDF!DM148=ROUND(RMDF!DM148,4))</f>
        <v>1</v>
      </c>
      <c r="DK148" s="317">
        <f>RMDF!DK148</f>
        <v>0</v>
      </c>
      <c r="DL148" s="318" t="str">
        <f>IF(DK148=0,"",_xlfn.XLOOKUP(DK148,StatePicklist!$1:$1,StatePicklist!$3:$3,"NA",0))</f>
        <v/>
      </c>
      <c r="DM148" s="297" t="str">
        <f ca="1">IF(RMDF!DL148="", "", IF(ISNUMBER(MATCH(RMDF!DL148, INDIRECT(DL148), 0)), "OK", "Invalid"))</f>
        <v/>
      </c>
      <c r="DN148" s="281"/>
      <c r="DO148" s="281"/>
      <c r="DP148" s="281"/>
      <c r="DQ148" s="281" t="b">
        <f>AND(RMDF!DT148&gt;=0, RMDF!DT148&lt;=1-SUM(RMDF!Z148,RMDF!AG148,RMDF!AN148,RMDF!AU148,RMDF!BB148,RMDF!BI148,RMDF!BP148,RMDF!BW148,RMDF!CD148,RMDF!CK148,RMDF!CR148,RMDF!CY148,RMDF!DF148,RMDF!DM148), RMDF!DT148=ROUND(RMDF!DT148,4))</f>
        <v>1</v>
      </c>
      <c r="DR148" s="317">
        <f>RMDF!DR148</f>
        <v>0</v>
      </c>
      <c r="DS148" s="318" t="str">
        <f>IF(DR148=0,"",_xlfn.XLOOKUP(DR148,StatePicklist!$1:$1,StatePicklist!$3:$3,"NA",0))</f>
        <v/>
      </c>
      <c r="DT148" s="297" t="str">
        <f ca="1">IF(RMDF!DS148="", "", IF(ISNUMBER(MATCH(RMDF!DS148, INDIRECT(DS148), 0)), "OK", "Invalid"))</f>
        <v/>
      </c>
      <c r="DU148" s="281"/>
      <c r="DV148" s="281"/>
      <c r="DW148" s="281"/>
      <c r="DX148" s="281" t="b">
        <f>AND(RMDF!EA148&gt;=0, RMDF!EA148&lt;=1-SUM(RMDF!Z148,RMDF!AG148,RMDF!AN148,RMDF!AU148,RMDF!BB148,RMDF!BI148,RMDF!BP148,RMDF!BW148,RMDF!CD148,RMDF!CK148,RMDF!CR148,RMDF!CY148,RMDF!DF148,RMDF!DM148,RMDF!DT148), RMDF!EA148=ROUND(RMDF!EA148,4))</f>
        <v>1</v>
      </c>
      <c r="DY148" s="317">
        <f>RMDF!DY148</f>
        <v>0</v>
      </c>
      <c r="DZ148" s="318" t="str">
        <f>IF(DY148=0,"",_xlfn.XLOOKUP(DY148,StatePicklist!$1:$1,StatePicklist!$3:$3,"NA",0))</f>
        <v/>
      </c>
      <c r="EA148" s="297" t="str">
        <f ca="1">IF(RMDF!DZ148="", "", IF(ISNUMBER(MATCH(RMDF!DZ148, INDIRECT(DZ148), 0)), "OK", "Invalid"))</f>
        <v/>
      </c>
      <c r="EB148" s="281"/>
      <c r="EC148" s="281"/>
      <c r="ED148" s="281"/>
      <c r="EE148" s="281" t="b">
        <f>AND(RMDF!EH148&gt;=0, RMDF!EH148&lt;=1-SUM(RMDF!Z148,RMDF!AG148,RMDF!AN148,RMDF!AU148,RMDF!BB148,RMDF!BI148,RMDF!BP148,RMDF!BW148,RMDF!CD148,RMDF!CK148,RMDF!CR148,RMDF!CY148,RMDF!DF148,RMDF!DM148,RMDF!DT148,RMDF!EA148), RMDF!EH148=ROUND(RMDF!EH148,4))</f>
        <v>1</v>
      </c>
      <c r="EF148" s="317">
        <f>RMDF!EF148</f>
        <v>0</v>
      </c>
      <c r="EG148" s="318" t="str">
        <f>IF(EF148=0,"",_xlfn.XLOOKUP(EF148,StatePicklist!$1:$1,StatePicklist!$3:$3,"NA",0))</f>
        <v/>
      </c>
      <c r="EH148" s="297" t="str">
        <f ca="1">IF(RMDF!EG148="", "", IF(ISNUMBER(MATCH(RMDF!EG148, INDIRECT(EG148), 0)), "OK", "Invalid"))</f>
        <v/>
      </c>
      <c r="EI148" s="281"/>
      <c r="EJ148" s="281"/>
      <c r="EK148" s="281"/>
      <c r="EL148" s="281" t="b">
        <f>AND(RMDF!EO148&gt;=0, RMDF!EO148&lt;=1-SUM(RMDF!Z148,RMDF!AG148,RMDF!AN148,RMDF!AU148,RMDF!BB148,RMDF!BI148,RMDF!BP148,RMDF!BW148,RMDF!CD148,RMDF!CK148,RMDF!CR148,RMDF!CY148,RMDF!DF148,RMDF!DM148,RMDF!DT148,RMDF!EA148,RMDF!EH148), RMDF!EO148=ROUND(RMDF!EO148,4))</f>
        <v>1</v>
      </c>
      <c r="EM148" s="317">
        <f>RMDF!EM148</f>
        <v>0</v>
      </c>
      <c r="EN148" s="318" t="str">
        <f>IF(EM148=0,"",_xlfn.XLOOKUP(EM148,StatePicklist!$1:$1,StatePicklist!$3:$3,"NA",0))</f>
        <v/>
      </c>
      <c r="EO148" s="297" t="str">
        <f ca="1">IF(RMDF!EN148="", "", IF(ISNUMBER(MATCH(RMDF!EN148, INDIRECT(EN148), 0)), "OK", "Invalid"))</f>
        <v/>
      </c>
      <c r="EP148" s="281"/>
      <c r="EQ148" s="281"/>
      <c r="ER148" s="281"/>
      <c r="ES148" s="281" t="b">
        <f>AND(RMDF!EV148&gt;=0, RMDF!EV148&lt;=1-SUM(RMDF!Z148,RMDF!AG148,RMDF!AN148,RMDF!AU148,RMDF!BB148,RMDF!BI148,RMDF!BP148,RMDF!BW148,RMDF!CD148,RMDF!CK148,RMDF!CR148,RMDF!CY148,RMDF!DF148,RMDF!DM148,RMDF!DT148,RMDF!EA148,RMDF!EH148,RMDF!EO148), RMDF!EV148=ROUND(RMDF!EV148,4))</f>
        <v>1</v>
      </c>
      <c r="ET148" s="317">
        <f>RMDF!ET148</f>
        <v>0</v>
      </c>
      <c r="EU148" s="318" t="str">
        <f>IF(ET148=0,"",_xlfn.XLOOKUP(ET148,StatePicklist!$1:$1,StatePicklist!$3:$3,"NA",0))</f>
        <v/>
      </c>
      <c r="EV148" s="297" t="str">
        <f ca="1">IF(RMDF!EU148="", "", IF(ISNUMBER(MATCH(RMDF!EU148, INDIRECT(EU148), 0)), "OK", "Invalid"))</f>
        <v/>
      </c>
      <c r="EW148" s="281"/>
      <c r="EX148" s="281"/>
      <c r="EY148" s="281"/>
      <c r="EZ148" s="281" t="b">
        <f>AND(RMDF!FC148&gt;=0, RMDF!FC148&lt;=1-SUM(RMDF!Z148,RMDF!AG148,RMDF!AN148,RMDF!AU148,RMDF!BB148,RMDF!BI148,RMDF!BP148,RMDF!BW148,RMDF!CD148,RMDF!CK148,RMDF!CR148,RMDF!CY148,RMDF!DF148,RMDF!DM148,RMDF!DT148,RMDF!EA148,RMDF!EH148,RMDF!EO148,RMDF!EV148), RMDF!FC148=ROUND(RMDF!FC148,4))</f>
        <v>1</v>
      </c>
      <c r="FA148" s="317">
        <f>RMDF!FA148</f>
        <v>0</v>
      </c>
      <c r="FB148" s="318" t="str">
        <f>IF(FA148=0,"",_xlfn.XLOOKUP(FA148,StatePicklist!$1:$1,StatePicklist!$3:$3,"NA",0))</f>
        <v/>
      </c>
      <c r="FC148" s="297" t="str">
        <f ca="1">IF(RMDF!FB148="", "", IF(ISNUMBER(MATCH(RMDF!FB148, INDIRECT(FB148), 0)), "OK", "Invalid"))</f>
        <v/>
      </c>
    </row>
    <row r="149" spans="1:159" s="205" customFormat="1" ht="39.9" customHeight="1" x14ac:dyDescent="0.25">
      <c r="A149" s="206"/>
      <c r="B149" s="196"/>
      <c r="C149" s="197"/>
      <c r="D149" s="198"/>
      <c r="E149" s="199"/>
      <c r="F149" s="200"/>
      <c r="G149" s="201"/>
      <c r="H149" s="292"/>
      <c r="I149" s="305">
        <f>RMDF!I149</f>
        <v>0</v>
      </c>
      <c r="J149" s="305" t="str">
        <f>IF(I149=ProductCode!$B$30,"PDReclPost",IF(OR(I149=ProductCode!$C$30,I149=ProductCode!$E$30,I149=ProductCode!$G$30),"PDPreCon",IF(OR(I149=ProductCode!$D$30,I149=ProductCode!$F$30),"PDNotReclPost","")))</f>
        <v/>
      </c>
      <c r="K149" s="305" t="str">
        <f t="shared" si="12"/>
        <v/>
      </c>
      <c r="L149" s="289"/>
      <c r="M149" s="305" t="str">
        <f t="shared" si="12"/>
        <v/>
      </c>
      <c r="N149" s="289" t="b">
        <f>AND(RMDF!N149&gt;=0, RMDF!N149&lt;=1-RMDF!L149, RMDF!N149=ROUND(RMDF!N149,4))</f>
        <v>1</v>
      </c>
      <c r="O149" s="286" t="str">
        <f>IF(P149="","",IF(I149="","",IF(LEFT(I149,13)="Reclaimed pos",RawMaterialCode!$E$569,RawMaterialCode!$E$568)))</f>
        <v>Reclaimed pre-consumer mixed fibers (RM0578)</v>
      </c>
      <c r="P149" s="295">
        <f t="shared" si="13"/>
        <v>1</v>
      </c>
      <c r="Q149" s="202"/>
      <c r="R149" s="203"/>
      <c r="S149" s="204" t="str">
        <f t="shared" si="14"/>
        <v/>
      </c>
      <c r="T149" s="281"/>
      <c r="U149" s="281"/>
      <c r="V149" s="281"/>
      <c r="W149" s="281"/>
      <c r="X149" s="317">
        <f>RMDF!X149</f>
        <v>0</v>
      </c>
      <c r="Y149" s="318" t="str">
        <f>IF(X149=0,"",_xlfn.XLOOKUP(X149,StatePicklist!$1:$1,StatePicklist!$3:$3,"NA",0))</f>
        <v/>
      </c>
      <c r="Z149" s="297" t="str">
        <f ca="1">IF(RMDF!Y149="", "", IF(ISNUMBER(MATCH(RMDF!Y149, INDIRECT(Y149), 0)), "OK", "Invalid"))</f>
        <v/>
      </c>
      <c r="AA149" s="281"/>
      <c r="AB149" s="281"/>
      <c r="AC149" s="281"/>
      <c r="AD149" s="281" t="b">
        <f>AND(RMDF!AG149&gt;=0, RMDF!AG149&lt;=1-RMDF!Z149, RMDF!AG149=ROUND(RMDF!AG149,4))</f>
        <v>1</v>
      </c>
      <c r="AE149" s="317">
        <f>RMDF!AE149</f>
        <v>0</v>
      </c>
      <c r="AF149" s="318" t="str">
        <f>IF(AE149=0,"",_xlfn.XLOOKUP(AE149,StatePicklist!$1:$1,StatePicklist!$3:$3,"NA",0))</f>
        <v/>
      </c>
      <c r="AG149" s="297" t="str">
        <f ca="1">IF(RMDF!AF149="", "", IF(ISNUMBER(MATCH(RMDF!AF149, INDIRECT(AF149), 0)), "OK", "Invalid"))</f>
        <v/>
      </c>
      <c r="AH149" s="281"/>
      <c r="AI149" s="281"/>
      <c r="AJ149" s="281"/>
      <c r="AK149" s="281" t="b">
        <f>AND(RMDF!AN149&gt;=0, RMDF!AN149&lt;=1-SUM(RMDF!Z149,RMDF!AG149), RMDF!AN149=ROUND(RMDF!AN149,4))</f>
        <v>1</v>
      </c>
      <c r="AL149" s="317">
        <f>RMDF!AL149</f>
        <v>0</v>
      </c>
      <c r="AM149" s="318" t="str">
        <f>IF(AL149=0,"",_xlfn.XLOOKUP(AL149,StatePicklist!$1:$1,StatePicklist!$3:$3,"NA",0))</f>
        <v/>
      </c>
      <c r="AN149" s="297" t="str">
        <f ca="1">IF(RMDF!AM149="", "", IF(ISNUMBER(MATCH(RMDF!AM149, INDIRECT(AM149), 0)), "OK", "Invalid"))</f>
        <v/>
      </c>
      <c r="AO149" s="281"/>
      <c r="AP149" s="281"/>
      <c r="AQ149" s="281"/>
      <c r="AR149" s="281" t="b">
        <f>AND(RMDF!AU149&gt;=0, RMDF!AU149&lt;=1-SUM(RMDF!Z149,RMDF!AG149,RMDF!AN149), RMDF!AU149=ROUND(RMDF!AU149,4))</f>
        <v>1</v>
      </c>
      <c r="AS149" s="317">
        <f>RMDF!AS149</f>
        <v>0</v>
      </c>
      <c r="AT149" s="318" t="str">
        <f>IF(AS149=0,"",_xlfn.XLOOKUP(AS149,StatePicklist!$1:$1,StatePicklist!$3:$3,"NA",0))</f>
        <v/>
      </c>
      <c r="AU149" s="297" t="str">
        <f ca="1">IF(RMDF!AT149="", "", IF(ISNUMBER(MATCH(RMDF!AT149, INDIRECT(AT149), 0)), "OK", "Invalid"))</f>
        <v/>
      </c>
      <c r="AV149" s="281"/>
      <c r="AW149" s="281"/>
      <c r="AX149" s="281"/>
      <c r="AY149" s="281" t="b">
        <f>AND(RMDF!BB149&gt;=0, RMDF!BB149&lt;=1-SUM(RMDF!Z149,RMDF!AG149,RMDF!AN149,RMDF!AU149), RMDF!BB149=ROUND(RMDF!BB149,4))</f>
        <v>1</v>
      </c>
      <c r="AZ149" s="317">
        <f>RMDF!AZ149</f>
        <v>0</v>
      </c>
      <c r="BA149" s="318" t="str">
        <f>IF(AZ149=0,"",_xlfn.XLOOKUP(AZ149,StatePicklist!$1:$1,StatePicklist!$3:$3,"NA",0))</f>
        <v/>
      </c>
      <c r="BB149" s="297" t="str">
        <f ca="1">IF(RMDF!BA149="", "", IF(ISNUMBER(MATCH(RMDF!BA149, INDIRECT(BA149), 0)), "OK", "Invalid"))</f>
        <v/>
      </c>
      <c r="BC149" s="281"/>
      <c r="BD149" s="281"/>
      <c r="BE149" s="281"/>
      <c r="BF149" s="281" t="b">
        <f>AND(RMDF!BI149&gt;=0, RMDF!BI149&lt;=1-SUM(RMDF!Z149,RMDF!AG149,RMDF!AN149,RMDF!AU149,RMDF!BB149), RMDF!BI149=ROUND(RMDF!BI149,4))</f>
        <v>1</v>
      </c>
      <c r="BG149" s="317">
        <f>RMDF!BG149</f>
        <v>0</v>
      </c>
      <c r="BH149" s="318" t="str">
        <f>IF(BG149=0,"",_xlfn.XLOOKUP(BG149,StatePicklist!$1:$1,StatePicklist!$3:$3,"NA",0))</f>
        <v/>
      </c>
      <c r="BI149" s="297" t="str">
        <f ca="1">IF(RMDF!BH149="", "", IF(ISNUMBER(MATCH(RMDF!BH149, INDIRECT(BH149), 0)), "OK", "Invalid"))</f>
        <v/>
      </c>
      <c r="BJ149" s="281"/>
      <c r="BK149" s="281"/>
      <c r="BL149" s="281"/>
      <c r="BM149" s="281" t="b">
        <f>AND(RMDF!BP149&gt;=0, RMDF!BP149&lt;=1-SUM(RMDF!Z149,RMDF!AG149,RMDF!AN149,RMDF!AU149,RMDF!BB149,RMDF!BI149), RMDF!BP149=ROUND(RMDF!BP149,4))</f>
        <v>1</v>
      </c>
      <c r="BN149" s="317">
        <f>RMDF!BN149</f>
        <v>0</v>
      </c>
      <c r="BO149" s="318" t="str">
        <f>IF(BN149=0,"",_xlfn.XLOOKUP(BN149,StatePicklist!$1:$1,StatePicklist!$3:$3,"NA",0))</f>
        <v/>
      </c>
      <c r="BP149" s="297" t="str">
        <f ca="1">IF(RMDF!BO149="", "", IF(ISNUMBER(MATCH(RMDF!BO149, INDIRECT(BO149), 0)), "OK", "Invalid"))</f>
        <v/>
      </c>
      <c r="BQ149" s="281"/>
      <c r="BR149" s="281"/>
      <c r="BS149" s="281"/>
      <c r="BT149" s="281" t="b">
        <f>AND(RMDF!BW149&gt;=0, RMDF!BW149&lt;=1-SUM(RMDF!Z149,RMDF!AG149,RMDF!AN149,RMDF!AU149,RMDF!BB149,RMDF!BI149,RMDF!BP149), RMDF!BW149=ROUND(RMDF!BW149,4))</f>
        <v>1</v>
      </c>
      <c r="BU149" s="317">
        <f>RMDF!BU149</f>
        <v>0</v>
      </c>
      <c r="BV149" s="318" t="str">
        <f>IF(BU149=0,"",_xlfn.XLOOKUP(BU149,StatePicklist!$1:$1,StatePicklist!$3:$3,"NA",0))</f>
        <v/>
      </c>
      <c r="BW149" s="297" t="str">
        <f ca="1">IF(RMDF!BV149="", "", IF(ISNUMBER(MATCH(RMDF!BV149, INDIRECT(BV149), 0)), "OK", "Invalid"))</f>
        <v/>
      </c>
      <c r="BX149" s="281"/>
      <c r="BY149" s="281"/>
      <c r="BZ149" s="281"/>
      <c r="CA149" s="281" t="b">
        <f>AND(RMDF!CD149&gt;=0, RMDF!CD149&lt;=1-SUM(RMDF!Z149,RMDF!AG149,RMDF!AN149,RMDF!AU149,RMDF!BB149,RMDF!BI149,RMDF!BP149,RMDF!BW149), RMDF!CD149=ROUND(RMDF!CD149,4))</f>
        <v>1</v>
      </c>
      <c r="CB149" s="317">
        <f>RMDF!CB149</f>
        <v>0</v>
      </c>
      <c r="CC149" s="318" t="str">
        <f>IF(CB149=0,"",_xlfn.XLOOKUP(CB149,StatePicklist!$1:$1,StatePicklist!$3:$3,"NA",0))</f>
        <v/>
      </c>
      <c r="CD149" s="297" t="str">
        <f ca="1">IF(RMDF!CC149="", "", IF(ISNUMBER(MATCH(RMDF!CC149, INDIRECT(CC149), 0)), "OK", "Invalid"))</f>
        <v/>
      </c>
      <c r="CE149" s="281"/>
      <c r="CF149" s="281"/>
      <c r="CG149" s="281"/>
      <c r="CH149" s="281" t="b">
        <f>AND(RMDF!CK149&gt;=0, RMDF!CK149&lt;=1-SUM(RMDF!Z149,RMDF!AG149,RMDF!AN149,RMDF!AU149,RMDF!BB149,RMDF!BI149,RMDF!BP149,RMDF!BW149,RMDF!CD149), RMDF!CK149=ROUND(RMDF!CK149,4))</f>
        <v>1</v>
      </c>
      <c r="CI149" s="317">
        <f>RMDF!CI149</f>
        <v>0</v>
      </c>
      <c r="CJ149" s="318" t="str">
        <f>IF(CI149=0,"",_xlfn.XLOOKUP(CI149,StatePicklist!$1:$1,StatePicklist!$3:$3,"NA",0))</f>
        <v/>
      </c>
      <c r="CK149" s="297" t="str">
        <f ca="1">IF(RMDF!CJ149="", "", IF(ISNUMBER(MATCH(RMDF!CJ149, INDIRECT(CJ149), 0)), "OK", "Invalid"))</f>
        <v/>
      </c>
      <c r="CL149" s="281"/>
      <c r="CM149" s="281"/>
      <c r="CN149" s="281"/>
      <c r="CO149" s="281" t="b">
        <f>AND(RMDF!CR149&gt;=0, RMDF!CR149&lt;=1-SUM(RMDF!Z149,RMDF!AG149,RMDF!AN149,RMDF!AU149,RMDF!BB149,RMDF!BI149,RMDF!BP149,RMDF!BW149,RMDF!CD149,RMDF!CK149), RMDF!CR149=ROUND(RMDF!CR149,4))</f>
        <v>1</v>
      </c>
      <c r="CP149" s="317">
        <f>RMDF!CP149</f>
        <v>0</v>
      </c>
      <c r="CQ149" s="318" t="str">
        <f>IF(CP149=0,"",_xlfn.XLOOKUP(CP149,StatePicklist!$1:$1,StatePicklist!$3:$3,"NA",0))</f>
        <v/>
      </c>
      <c r="CR149" s="297" t="str">
        <f ca="1">IF(RMDF!CQ149="", "", IF(ISNUMBER(MATCH(RMDF!CQ149, INDIRECT(CQ149), 0)), "OK", "Invalid"))</f>
        <v/>
      </c>
      <c r="CS149" s="281"/>
      <c r="CT149" s="281"/>
      <c r="CU149" s="281"/>
      <c r="CV149" s="281" t="b">
        <f>AND(RMDF!CY149&gt;=0, RMDF!CY149&lt;=1-SUM(RMDF!Z149,RMDF!AG149,RMDF!AN149,RMDF!AU149,RMDF!BB149,RMDF!BI149,RMDF!BP149,RMDF!BW149,RMDF!CD149,RMDF!CK149,RMDF!CR149), RMDF!CY149=ROUND(RMDF!CY149,4))</f>
        <v>1</v>
      </c>
      <c r="CW149" s="317">
        <f>RMDF!CW149</f>
        <v>0</v>
      </c>
      <c r="CX149" s="318" t="str">
        <f>IF(CW149=0,"",_xlfn.XLOOKUP(CW149,StatePicklist!$1:$1,StatePicklist!$3:$3,"NA",0))</f>
        <v/>
      </c>
      <c r="CY149" s="297" t="str">
        <f ca="1">IF(RMDF!CX149="", "", IF(ISNUMBER(MATCH(RMDF!CX149, INDIRECT(CX149), 0)), "OK", "Invalid"))</f>
        <v/>
      </c>
      <c r="CZ149" s="281"/>
      <c r="DA149" s="281"/>
      <c r="DB149" s="281"/>
      <c r="DC149" s="281" t="b">
        <f>AND(RMDF!DF149&gt;=0, RMDF!DF149&lt;=1-SUM(RMDF!Z149,RMDF!AG149,RMDF!AN149,RMDF!AU149,RMDF!BB149,RMDF!BI149,RMDF!BP149,RMDF!BW149,RMDF!CD149,RMDF!CK149,RMDF!CR149,RMDF!CY149), RMDF!DF149=ROUND(RMDF!DF149,4))</f>
        <v>1</v>
      </c>
      <c r="DD149" s="317">
        <f>RMDF!DD149</f>
        <v>0</v>
      </c>
      <c r="DE149" s="318" t="str">
        <f>IF(DD149=0,"",_xlfn.XLOOKUP(DD149,StatePicklist!$1:$1,StatePicklist!$3:$3,"NA",0))</f>
        <v/>
      </c>
      <c r="DF149" s="297" t="str">
        <f ca="1">IF(RMDF!DE149="", "", IF(ISNUMBER(MATCH(RMDF!DE149, INDIRECT(DE149), 0)), "OK", "Invalid"))</f>
        <v/>
      </c>
      <c r="DG149" s="281"/>
      <c r="DH149" s="281"/>
      <c r="DI149" s="281"/>
      <c r="DJ149" s="281" t="b">
        <f>AND(RMDF!DM149&gt;=0, RMDF!DM149&lt;=1-SUM(RMDF!Z149,RMDF!AG149,RMDF!AN149,RMDF!AU149,RMDF!BB149,RMDF!BI149,RMDF!BP149,RMDF!BW149,RMDF!CD149,RMDF!CK149,RMDF!CR149,RMDF!CY149,RMDF!DF149), RMDF!DM149=ROUND(RMDF!DM149,4))</f>
        <v>1</v>
      </c>
      <c r="DK149" s="317">
        <f>RMDF!DK149</f>
        <v>0</v>
      </c>
      <c r="DL149" s="318" t="str">
        <f>IF(DK149=0,"",_xlfn.XLOOKUP(DK149,StatePicklist!$1:$1,StatePicklist!$3:$3,"NA",0))</f>
        <v/>
      </c>
      <c r="DM149" s="297" t="str">
        <f ca="1">IF(RMDF!DL149="", "", IF(ISNUMBER(MATCH(RMDF!DL149, INDIRECT(DL149), 0)), "OK", "Invalid"))</f>
        <v/>
      </c>
      <c r="DN149" s="281"/>
      <c r="DO149" s="281"/>
      <c r="DP149" s="281"/>
      <c r="DQ149" s="281" t="b">
        <f>AND(RMDF!DT149&gt;=0, RMDF!DT149&lt;=1-SUM(RMDF!Z149,RMDF!AG149,RMDF!AN149,RMDF!AU149,RMDF!BB149,RMDF!BI149,RMDF!BP149,RMDF!BW149,RMDF!CD149,RMDF!CK149,RMDF!CR149,RMDF!CY149,RMDF!DF149,RMDF!DM149), RMDF!DT149=ROUND(RMDF!DT149,4))</f>
        <v>1</v>
      </c>
      <c r="DR149" s="317">
        <f>RMDF!DR149</f>
        <v>0</v>
      </c>
      <c r="DS149" s="318" t="str">
        <f>IF(DR149=0,"",_xlfn.XLOOKUP(DR149,StatePicklist!$1:$1,StatePicklist!$3:$3,"NA",0))</f>
        <v/>
      </c>
      <c r="DT149" s="297" t="str">
        <f ca="1">IF(RMDF!DS149="", "", IF(ISNUMBER(MATCH(RMDF!DS149, INDIRECT(DS149), 0)), "OK", "Invalid"))</f>
        <v/>
      </c>
      <c r="DU149" s="281"/>
      <c r="DV149" s="281"/>
      <c r="DW149" s="281"/>
      <c r="DX149" s="281" t="b">
        <f>AND(RMDF!EA149&gt;=0, RMDF!EA149&lt;=1-SUM(RMDF!Z149,RMDF!AG149,RMDF!AN149,RMDF!AU149,RMDF!BB149,RMDF!BI149,RMDF!BP149,RMDF!BW149,RMDF!CD149,RMDF!CK149,RMDF!CR149,RMDF!CY149,RMDF!DF149,RMDF!DM149,RMDF!DT149), RMDF!EA149=ROUND(RMDF!EA149,4))</f>
        <v>1</v>
      </c>
      <c r="DY149" s="317">
        <f>RMDF!DY149</f>
        <v>0</v>
      </c>
      <c r="DZ149" s="318" t="str">
        <f>IF(DY149=0,"",_xlfn.XLOOKUP(DY149,StatePicklist!$1:$1,StatePicklist!$3:$3,"NA",0))</f>
        <v/>
      </c>
      <c r="EA149" s="297" t="str">
        <f ca="1">IF(RMDF!DZ149="", "", IF(ISNUMBER(MATCH(RMDF!DZ149, INDIRECT(DZ149), 0)), "OK", "Invalid"))</f>
        <v/>
      </c>
      <c r="EB149" s="281"/>
      <c r="EC149" s="281"/>
      <c r="ED149" s="281"/>
      <c r="EE149" s="281" t="b">
        <f>AND(RMDF!EH149&gt;=0, RMDF!EH149&lt;=1-SUM(RMDF!Z149,RMDF!AG149,RMDF!AN149,RMDF!AU149,RMDF!BB149,RMDF!BI149,RMDF!BP149,RMDF!BW149,RMDF!CD149,RMDF!CK149,RMDF!CR149,RMDF!CY149,RMDF!DF149,RMDF!DM149,RMDF!DT149,RMDF!EA149), RMDF!EH149=ROUND(RMDF!EH149,4))</f>
        <v>1</v>
      </c>
      <c r="EF149" s="317">
        <f>RMDF!EF149</f>
        <v>0</v>
      </c>
      <c r="EG149" s="318" t="str">
        <f>IF(EF149=0,"",_xlfn.XLOOKUP(EF149,StatePicklist!$1:$1,StatePicklist!$3:$3,"NA",0))</f>
        <v/>
      </c>
      <c r="EH149" s="297" t="str">
        <f ca="1">IF(RMDF!EG149="", "", IF(ISNUMBER(MATCH(RMDF!EG149, INDIRECT(EG149), 0)), "OK", "Invalid"))</f>
        <v/>
      </c>
      <c r="EI149" s="281"/>
      <c r="EJ149" s="281"/>
      <c r="EK149" s="281"/>
      <c r="EL149" s="281" t="b">
        <f>AND(RMDF!EO149&gt;=0, RMDF!EO149&lt;=1-SUM(RMDF!Z149,RMDF!AG149,RMDF!AN149,RMDF!AU149,RMDF!BB149,RMDF!BI149,RMDF!BP149,RMDF!BW149,RMDF!CD149,RMDF!CK149,RMDF!CR149,RMDF!CY149,RMDF!DF149,RMDF!DM149,RMDF!DT149,RMDF!EA149,RMDF!EH149), RMDF!EO149=ROUND(RMDF!EO149,4))</f>
        <v>1</v>
      </c>
      <c r="EM149" s="317">
        <f>RMDF!EM149</f>
        <v>0</v>
      </c>
      <c r="EN149" s="318" t="str">
        <f>IF(EM149=0,"",_xlfn.XLOOKUP(EM149,StatePicklist!$1:$1,StatePicklist!$3:$3,"NA",0))</f>
        <v/>
      </c>
      <c r="EO149" s="297" t="str">
        <f ca="1">IF(RMDF!EN149="", "", IF(ISNUMBER(MATCH(RMDF!EN149, INDIRECT(EN149), 0)), "OK", "Invalid"))</f>
        <v/>
      </c>
      <c r="EP149" s="281"/>
      <c r="EQ149" s="281"/>
      <c r="ER149" s="281"/>
      <c r="ES149" s="281" t="b">
        <f>AND(RMDF!EV149&gt;=0, RMDF!EV149&lt;=1-SUM(RMDF!Z149,RMDF!AG149,RMDF!AN149,RMDF!AU149,RMDF!BB149,RMDF!BI149,RMDF!BP149,RMDF!BW149,RMDF!CD149,RMDF!CK149,RMDF!CR149,RMDF!CY149,RMDF!DF149,RMDF!DM149,RMDF!DT149,RMDF!EA149,RMDF!EH149,RMDF!EO149), RMDF!EV149=ROUND(RMDF!EV149,4))</f>
        <v>1</v>
      </c>
      <c r="ET149" s="317">
        <f>RMDF!ET149</f>
        <v>0</v>
      </c>
      <c r="EU149" s="318" t="str">
        <f>IF(ET149=0,"",_xlfn.XLOOKUP(ET149,StatePicklist!$1:$1,StatePicklist!$3:$3,"NA",0))</f>
        <v/>
      </c>
      <c r="EV149" s="297" t="str">
        <f ca="1">IF(RMDF!EU149="", "", IF(ISNUMBER(MATCH(RMDF!EU149, INDIRECT(EU149), 0)), "OK", "Invalid"))</f>
        <v/>
      </c>
      <c r="EW149" s="281"/>
      <c r="EX149" s="281"/>
      <c r="EY149" s="281"/>
      <c r="EZ149" s="281" t="b">
        <f>AND(RMDF!FC149&gt;=0, RMDF!FC149&lt;=1-SUM(RMDF!Z149,RMDF!AG149,RMDF!AN149,RMDF!AU149,RMDF!BB149,RMDF!BI149,RMDF!BP149,RMDF!BW149,RMDF!CD149,RMDF!CK149,RMDF!CR149,RMDF!CY149,RMDF!DF149,RMDF!DM149,RMDF!DT149,RMDF!EA149,RMDF!EH149,RMDF!EO149,RMDF!EV149), RMDF!FC149=ROUND(RMDF!FC149,4))</f>
        <v>1</v>
      </c>
      <c r="FA149" s="317">
        <f>RMDF!FA149</f>
        <v>0</v>
      </c>
      <c r="FB149" s="318" t="str">
        <f>IF(FA149=0,"",_xlfn.XLOOKUP(FA149,StatePicklist!$1:$1,StatePicklist!$3:$3,"NA",0))</f>
        <v/>
      </c>
      <c r="FC149" s="297" t="str">
        <f ca="1">IF(RMDF!FB149="", "", IF(ISNUMBER(MATCH(RMDF!FB149, INDIRECT(FB149), 0)), "OK", "Invalid"))</f>
        <v/>
      </c>
    </row>
    <row r="150" spans="1:159" s="205" customFormat="1" ht="39.9" customHeight="1" x14ac:dyDescent="0.25">
      <c r="A150" s="206"/>
      <c r="B150" s="196"/>
      <c r="C150" s="197"/>
      <c r="D150" s="198"/>
      <c r="E150" s="199"/>
      <c r="F150" s="200"/>
      <c r="G150" s="201"/>
      <c r="H150" s="292"/>
      <c r="I150" s="305">
        <f>RMDF!I150</f>
        <v>0</v>
      </c>
      <c r="J150" s="305" t="str">
        <f>IF(I150=ProductCode!$B$30,"PDReclPost",IF(OR(I150=ProductCode!$C$30,I150=ProductCode!$E$30,I150=ProductCode!$G$30),"PDPreCon",IF(OR(I150=ProductCode!$D$30,I150=ProductCode!$F$30),"PDNotReclPost","")))</f>
        <v/>
      </c>
      <c r="K150" s="305" t="str">
        <f t="shared" si="12"/>
        <v/>
      </c>
      <c r="L150" s="289"/>
      <c r="M150" s="305" t="str">
        <f t="shared" si="12"/>
        <v/>
      </c>
      <c r="N150" s="289" t="b">
        <f>AND(RMDF!N150&gt;=0, RMDF!N150&lt;=1-RMDF!L150, RMDF!N150=ROUND(RMDF!N150,4))</f>
        <v>1</v>
      </c>
      <c r="O150" s="286" t="str">
        <f>IF(P150="","",IF(I150="","",IF(LEFT(I150,13)="Reclaimed pos",RawMaterialCode!$E$569,RawMaterialCode!$E$568)))</f>
        <v>Reclaimed pre-consumer mixed fibers (RM0578)</v>
      </c>
      <c r="P150" s="295">
        <f t="shared" si="13"/>
        <v>1</v>
      </c>
      <c r="Q150" s="202"/>
      <c r="R150" s="203"/>
      <c r="S150" s="204" t="str">
        <f t="shared" si="14"/>
        <v/>
      </c>
      <c r="T150" s="281"/>
      <c r="U150" s="281"/>
      <c r="V150" s="281"/>
      <c r="W150" s="281"/>
      <c r="X150" s="317">
        <f>RMDF!X150</f>
        <v>0</v>
      </c>
      <c r="Y150" s="318" t="str">
        <f>IF(X150=0,"",_xlfn.XLOOKUP(X150,StatePicklist!$1:$1,StatePicklist!$3:$3,"NA",0))</f>
        <v/>
      </c>
      <c r="Z150" s="297" t="str">
        <f ca="1">IF(RMDF!Y150="", "", IF(ISNUMBER(MATCH(RMDF!Y150, INDIRECT(Y150), 0)), "OK", "Invalid"))</f>
        <v/>
      </c>
      <c r="AA150" s="281"/>
      <c r="AB150" s="281"/>
      <c r="AC150" s="281"/>
      <c r="AD150" s="281" t="b">
        <f>AND(RMDF!AG150&gt;=0, RMDF!AG150&lt;=1-RMDF!Z150, RMDF!AG150=ROUND(RMDF!AG150,4))</f>
        <v>1</v>
      </c>
      <c r="AE150" s="317">
        <f>RMDF!AE150</f>
        <v>0</v>
      </c>
      <c r="AF150" s="318" t="str">
        <f>IF(AE150=0,"",_xlfn.XLOOKUP(AE150,StatePicklist!$1:$1,StatePicklist!$3:$3,"NA",0))</f>
        <v/>
      </c>
      <c r="AG150" s="297" t="str">
        <f ca="1">IF(RMDF!AF150="", "", IF(ISNUMBER(MATCH(RMDF!AF150, INDIRECT(AF150), 0)), "OK", "Invalid"))</f>
        <v/>
      </c>
      <c r="AH150" s="281"/>
      <c r="AI150" s="281"/>
      <c r="AJ150" s="281"/>
      <c r="AK150" s="281" t="b">
        <f>AND(RMDF!AN150&gt;=0, RMDF!AN150&lt;=1-SUM(RMDF!Z150,RMDF!AG150), RMDF!AN150=ROUND(RMDF!AN150,4))</f>
        <v>1</v>
      </c>
      <c r="AL150" s="317">
        <f>RMDF!AL150</f>
        <v>0</v>
      </c>
      <c r="AM150" s="318" t="str">
        <f>IF(AL150=0,"",_xlfn.XLOOKUP(AL150,StatePicklist!$1:$1,StatePicklist!$3:$3,"NA",0))</f>
        <v/>
      </c>
      <c r="AN150" s="297" t="str">
        <f ca="1">IF(RMDF!AM150="", "", IF(ISNUMBER(MATCH(RMDF!AM150, INDIRECT(AM150), 0)), "OK", "Invalid"))</f>
        <v/>
      </c>
      <c r="AO150" s="281"/>
      <c r="AP150" s="281"/>
      <c r="AQ150" s="281"/>
      <c r="AR150" s="281" t="b">
        <f>AND(RMDF!AU150&gt;=0, RMDF!AU150&lt;=1-SUM(RMDF!Z150,RMDF!AG150,RMDF!AN150), RMDF!AU150=ROUND(RMDF!AU150,4))</f>
        <v>1</v>
      </c>
      <c r="AS150" s="317">
        <f>RMDF!AS150</f>
        <v>0</v>
      </c>
      <c r="AT150" s="318" t="str">
        <f>IF(AS150=0,"",_xlfn.XLOOKUP(AS150,StatePicklist!$1:$1,StatePicklist!$3:$3,"NA",0))</f>
        <v/>
      </c>
      <c r="AU150" s="297" t="str">
        <f ca="1">IF(RMDF!AT150="", "", IF(ISNUMBER(MATCH(RMDF!AT150, INDIRECT(AT150), 0)), "OK", "Invalid"))</f>
        <v/>
      </c>
      <c r="AV150" s="281"/>
      <c r="AW150" s="281"/>
      <c r="AX150" s="281"/>
      <c r="AY150" s="281" t="b">
        <f>AND(RMDF!BB150&gt;=0, RMDF!BB150&lt;=1-SUM(RMDF!Z150,RMDF!AG150,RMDF!AN150,RMDF!AU150), RMDF!BB150=ROUND(RMDF!BB150,4))</f>
        <v>1</v>
      </c>
      <c r="AZ150" s="317">
        <f>RMDF!AZ150</f>
        <v>0</v>
      </c>
      <c r="BA150" s="318" t="str">
        <f>IF(AZ150=0,"",_xlfn.XLOOKUP(AZ150,StatePicklist!$1:$1,StatePicklist!$3:$3,"NA",0))</f>
        <v/>
      </c>
      <c r="BB150" s="297" t="str">
        <f ca="1">IF(RMDF!BA150="", "", IF(ISNUMBER(MATCH(RMDF!BA150, INDIRECT(BA150), 0)), "OK", "Invalid"))</f>
        <v/>
      </c>
      <c r="BC150" s="281"/>
      <c r="BD150" s="281"/>
      <c r="BE150" s="281"/>
      <c r="BF150" s="281" t="b">
        <f>AND(RMDF!BI150&gt;=0, RMDF!BI150&lt;=1-SUM(RMDF!Z150,RMDF!AG150,RMDF!AN150,RMDF!AU150,RMDF!BB150), RMDF!BI150=ROUND(RMDF!BI150,4))</f>
        <v>1</v>
      </c>
      <c r="BG150" s="317">
        <f>RMDF!BG150</f>
        <v>0</v>
      </c>
      <c r="BH150" s="318" t="str">
        <f>IF(BG150=0,"",_xlfn.XLOOKUP(BG150,StatePicklist!$1:$1,StatePicklist!$3:$3,"NA",0))</f>
        <v/>
      </c>
      <c r="BI150" s="297" t="str">
        <f ca="1">IF(RMDF!BH150="", "", IF(ISNUMBER(MATCH(RMDF!BH150, INDIRECT(BH150), 0)), "OK", "Invalid"))</f>
        <v/>
      </c>
      <c r="BJ150" s="281"/>
      <c r="BK150" s="281"/>
      <c r="BL150" s="281"/>
      <c r="BM150" s="281" t="b">
        <f>AND(RMDF!BP150&gt;=0, RMDF!BP150&lt;=1-SUM(RMDF!Z150,RMDF!AG150,RMDF!AN150,RMDF!AU150,RMDF!BB150,RMDF!BI150), RMDF!BP150=ROUND(RMDF!BP150,4))</f>
        <v>1</v>
      </c>
      <c r="BN150" s="317">
        <f>RMDF!BN150</f>
        <v>0</v>
      </c>
      <c r="BO150" s="318" t="str">
        <f>IF(BN150=0,"",_xlfn.XLOOKUP(BN150,StatePicklist!$1:$1,StatePicklist!$3:$3,"NA",0))</f>
        <v/>
      </c>
      <c r="BP150" s="297" t="str">
        <f ca="1">IF(RMDF!BO150="", "", IF(ISNUMBER(MATCH(RMDF!BO150, INDIRECT(BO150), 0)), "OK", "Invalid"))</f>
        <v/>
      </c>
      <c r="BQ150" s="281"/>
      <c r="BR150" s="281"/>
      <c r="BS150" s="281"/>
      <c r="BT150" s="281" t="b">
        <f>AND(RMDF!BW150&gt;=0, RMDF!BW150&lt;=1-SUM(RMDF!Z150,RMDF!AG150,RMDF!AN150,RMDF!AU150,RMDF!BB150,RMDF!BI150,RMDF!BP150), RMDF!BW150=ROUND(RMDF!BW150,4))</f>
        <v>1</v>
      </c>
      <c r="BU150" s="317">
        <f>RMDF!BU150</f>
        <v>0</v>
      </c>
      <c r="BV150" s="318" t="str">
        <f>IF(BU150=0,"",_xlfn.XLOOKUP(BU150,StatePicklist!$1:$1,StatePicklist!$3:$3,"NA",0))</f>
        <v/>
      </c>
      <c r="BW150" s="297" t="str">
        <f ca="1">IF(RMDF!BV150="", "", IF(ISNUMBER(MATCH(RMDF!BV150, INDIRECT(BV150), 0)), "OK", "Invalid"))</f>
        <v/>
      </c>
      <c r="BX150" s="281"/>
      <c r="BY150" s="281"/>
      <c r="BZ150" s="281"/>
      <c r="CA150" s="281" t="b">
        <f>AND(RMDF!CD150&gt;=0, RMDF!CD150&lt;=1-SUM(RMDF!Z150,RMDF!AG150,RMDF!AN150,RMDF!AU150,RMDF!BB150,RMDF!BI150,RMDF!BP150,RMDF!BW150), RMDF!CD150=ROUND(RMDF!CD150,4))</f>
        <v>1</v>
      </c>
      <c r="CB150" s="317">
        <f>RMDF!CB150</f>
        <v>0</v>
      </c>
      <c r="CC150" s="318" t="str">
        <f>IF(CB150=0,"",_xlfn.XLOOKUP(CB150,StatePicklist!$1:$1,StatePicklist!$3:$3,"NA",0))</f>
        <v/>
      </c>
      <c r="CD150" s="297" t="str">
        <f ca="1">IF(RMDF!CC150="", "", IF(ISNUMBER(MATCH(RMDF!CC150, INDIRECT(CC150), 0)), "OK", "Invalid"))</f>
        <v/>
      </c>
      <c r="CE150" s="281"/>
      <c r="CF150" s="281"/>
      <c r="CG150" s="281"/>
      <c r="CH150" s="281" t="b">
        <f>AND(RMDF!CK150&gt;=0, RMDF!CK150&lt;=1-SUM(RMDF!Z150,RMDF!AG150,RMDF!AN150,RMDF!AU150,RMDF!BB150,RMDF!BI150,RMDF!BP150,RMDF!BW150,RMDF!CD150), RMDF!CK150=ROUND(RMDF!CK150,4))</f>
        <v>1</v>
      </c>
      <c r="CI150" s="317">
        <f>RMDF!CI150</f>
        <v>0</v>
      </c>
      <c r="CJ150" s="318" t="str">
        <f>IF(CI150=0,"",_xlfn.XLOOKUP(CI150,StatePicklist!$1:$1,StatePicklist!$3:$3,"NA",0))</f>
        <v/>
      </c>
      <c r="CK150" s="297" t="str">
        <f ca="1">IF(RMDF!CJ150="", "", IF(ISNUMBER(MATCH(RMDF!CJ150, INDIRECT(CJ150), 0)), "OK", "Invalid"))</f>
        <v/>
      </c>
      <c r="CL150" s="281"/>
      <c r="CM150" s="281"/>
      <c r="CN150" s="281"/>
      <c r="CO150" s="281" t="b">
        <f>AND(RMDF!CR150&gt;=0, RMDF!CR150&lt;=1-SUM(RMDF!Z150,RMDF!AG150,RMDF!AN150,RMDF!AU150,RMDF!BB150,RMDF!BI150,RMDF!BP150,RMDF!BW150,RMDF!CD150,RMDF!CK150), RMDF!CR150=ROUND(RMDF!CR150,4))</f>
        <v>1</v>
      </c>
      <c r="CP150" s="317">
        <f>RMDF!CP150</f>
        <v>0</v>
      </c>
      <c r="CQ150" s="318" t="str">
        <f>IF(CP150=0,"",_xlfn.XLOOKUP(CP150,StatePicklist!$1:$1,StatePicklist!$3:$3,"NA",0))</f>
        <v/>
      </c>
      <c r="CR150" s="297" t="str">
        <f ca="1">IF(RMDF!CQ150="", "", IF(ISNUMBER(MATCH(RMDF!CQ150, INDIRECT(CQ150), 0)), "OK", "Invalid"))</f>
        <v/>
      </c>
      <c r="CS150" s="281"/>
      <c r="CT150" s="281"/>
      <c r="CU150" s="281"/>
      <c r="CV150" s="281" t="b">
        <f>AND(RMDF!CY150&gt;=0, RMDF!CY150&lt;=1-SUM(RMDF!Z150,RMDF!AG150,RMDF!AN150,RMDF!AU150,RMDF!BB150,RMDF!BI150,RMDF!BP150,RMDF!BW150,RMDF!CD150,RMDF!CK150,RMDF!CR150), RMDF!CY150=ROUND(RMDF!CY150,4))</f>
        <v>1</v>
      </c>
      <c r="CW150" s="317">
        <f>RMDF!CW150</f>
        <v>0</v>
      </c>
      <c r="CX150" s="318" t="str">
        <f>IF(CW150=0,"",_xlfn.XLOOKUP(CW150,StatePicklist!$1:$1,StatePicklist!$3:$3,"NA",0))</f>
        <v/>
      </c>
      <c r="CY150" s="297" t="str">
        <f ca="1">IF(RMDF!CX150="", "", IF(ISNUMBER(MATCH(RMDF!CX150, INDIRECT(CX150), 0)), "OK", "Invalid"))</f>
        <v/>
      </c>
      <c r="CZ150" s="281"/>
      <c r="DA150" s="281"/>
      <c r="DB150" s="281"/>
      <c r="DC150" s="281" t="b">
        <f>AND(RMDF!DF150&gt;=0, RMDF!DF150&lt;=1-SUM(RMDF!Z150,RMDF!AG150,RMDF!AN150,RMDF!AU150,RMDF!BB150,RMDF!BI150,RMDF!BP150,RMDF!BW150,RMDF!CD150,RMDF!CK150,RMDF!CR150,RMDF!CY150), RMDF!DF150=ROUND(RMDF!DF150,4))</f>
        <v>1</v>
      </c>
      <c r="DD150" s="317">
        <f>RMDF!DD150</f>
        <v>0</v>
      </c>
      <c r="DE150" s="318" t="str">
        <f>IF(DD150=0,"",_xlfn.XLOOKUP(DD150,StatePicklist!$1:$1,StatePicklist!$3:$3,"NA",0))</f>
        <v/>
      </c>
      <c r="DF150" s="297" t="str">
        <f ca="1">IF(RMDF!DE150="", "", IF(ISNUMBER(MATCH(RMDF!DE150, INDIRECT(DE150), 0)), "OK", "Invalid"))</f>
        <v/>
      </c>
      <c r="DG150" s="281"/>
      <c r="DH150" s="281"/>
      <c r="DI150" s="281"/>
      <c r="DJ150" s="281" t="b">
        <f>AND(RMDF!DM150&gt;=0, RMDF!DM150&lt;=1-SUM(RMDF!Z150,RMDF!AG150,RMDF!AN150,RMDF!AU150,RMDF!BB150,RMDF!BI150,RMDF!BP150,RMDF!BW150,RMDF!CD150,RMDF!CK150,RMDF!CR150,RMDF!CY150,RMDF!DF150), RMDF!DM150=ROUND(RMDF!DM150,4))</f>
        <v>1</v>
      </c>
      <c r="DK150" s="317">
        <f>RMDF!DK150</f>
        <v>0</v>
      </c>
      <c r="DL150" s="318" t="str">
        <f>IF(DK150=0,"",_xlfn.XLOOKUP(DK150,StatePicklist!$1:$1,StatePicklist!$3:$3,"NA",0))</f>
        <v/>
      </c>
      <c r="DM150" s="297" t="str">
        <f ca="1">IF(RMDF!DL150="", "", IF(ISNUMBER(MATCH(RMDF!DL150, INDIRECT(DL150), 0)), "OK", "Invalid"))</f>
        <v/>
      </c>
      <c r="DN150" s="281"/>
      <c r="DO150" s="281"/>
      <c r="DP150" s="281"/>
      <c r="DQ150" s="281" t="b">
        <f>AND(RMDF!DT150&gt;=0, RMDF!DT150&lt;=1-SUM(RMDF!Z150,RMDF!AG150,RMDF!AN150,RMDF!AU150,RMDF!BB150,RMDF!BI150,RMDF!BP150,RMDF!BW150,RMDF!CD150,RMDF!CK150,RMDF!CR150,RMDF!CY150,RMDF!DF150,RMDF!DM150), RMDF!DT150=ROUND(RMDF!DT150,4))</f>
        <v>1</v>
      </c>
      <c r="DR150" s="317">
        <f>RMDF!DR150</f>
        <v>0</v>
      </c>
      <c r="DS150" s="318" t="str">
        <f>IF(DR150=0,"",_xlfn.XLOOKUP(DR150,StatePicklist!$1:$1,StatePicklist!$3:$3,"NA",0))</f>
        <v/>
      </c>
      <c r="DT150" s="297" t="str">
        <f ca="1">IF(RMDF!DS150="", "", IF(ISNUMBER(MATCH(RMDF!DS150, INDIRECT(DS150), 0)), "OK", "Invalid"))</f>
        <v/>
      </c>
      <c r="DU150" s="281"/>
      <c r="DV150" s="281"/>
      <c r="DW150" s="281"/>
      <c r="DX150" s="281" t="b">
        <f>AND(RMDF!EA150&gt;=0, RMDF!EA150&lt;=1-SUM(RMDF!Z150,RMDF!AG150,RMDF!AN150,RMDF!AU150,RMDF!BB150,RMDF!BI150,RMDF!BP150,RMDF!BW150,RMDF!CD150,RMDF!CK150,RMDF!CR150,RMDF!CY150,RMDF!DF150,RMDF!DM150,RMDF!DT150), RMDF!EA150=ROUND(RMDF!EA150,4))</f>
        <v>1</v>
      </c>
      <c r="DY150" s="317">
        <f>RMDF!DY150</f>
        <v>0</v>
      </c>
      <c r="DZ150" s="318" t="str">
        <f>IF(DY150=0,"",_xlfn.XLOOKUP(DY150,StatePicklist!$1:$1,StatePicklist!$3:$3,"NA",0))</f>
        <v/>
      </c>
      <c r="EA150" s="297" t="str">
        <f ca="1">IF(RMDF!DZ150="", "", IF(ISNUMBER(MATCH(RMDF!DZ150, INDIRECT(DZ150), 0)), "OK", "Invalid"))</f>
        <v/>
      </c>
      <c r="EB150" s="281"/>
      <c r="EC150" s="281"/>
      <c r="ED150" s="281"/>
      <c r="EE150" s="281" t="b">
        <f>AND(RMDF!EH150&gt;=0, RMDF!EH150&lt;=1-SUM(RMDF!Z150,RMDF!AG150,RMDF!AN150,RMDF!AU150,RMDF!BB150,RMDF!BI150,RMDF!BP150,RMDF!BW150,RMDF!CD150,RMDF!CK150,RMDF!CR150,RMDF!CY150,RMDF!DF150,RMDF!DM150,RMDF!DT150,RMDF!EA150), RMDF!EH150=ROUND(RMDF!EH150,4))</f>
        <v>1</v>
      </c>
      <c r="EF150" s="317">
        <f>RMDF!EF150</f>
        <v>0</v>
      </c>
      <c r="EG150" s="318" t="str">
        <f>IF(EF150=0,"",_xlfn.XLOOKUP(EF150,StatePicklist!$1:$1,StatePicklist!$3:$3,"NA",0))</f>
        <v/>
      </c>
      <c r="EH150" s="297" t="str">
        <f ca="1">IF(RMDF!EG150="", "", IF(ISNUMBER(MATCH(RMDF!EG150, INDIRECT(EG150), 0)), "OK", "Invalid"))</f>
        <v/>
      </c>
      <c r="EI150" s="281"/>
      <c r="EJ150" s="281"/>
      <c r="EK150" s="281"/>
      <c r="EL150" s="281" t="b">
        <f>AND(RMDF!EO150&gt;=0, RMDF!EO150&lt;=1-SUM(RMDF!Z150,RMDF!AG150,RMDF!AN150,RMDF!AU150,RMDF!BB150,RMDF!BI150,RMDF!BP150,RMDF!BW150,RMDF!CD150,RMDF!CK150,RMDF!CR150,RMDF!CY150,RMDF!DF150,RMDF!DM150,RMDF!DT150,RMDF!EA150,RMDF!EH150), RMDF!EO150=ROUND(RMDF!EO150,4))</f>
        <v>1</v>
      </c>
      <c r="EM150" s="317">
        <f>RMDF!EM150</f>
        <v>0</v>
      </c>
      <c r="EN150" s="318" t="str">
        <f>IF(EM150=0,"",_xlfn.XLOOKUP(EM150,StatePicklist!$1:$1,StatePicklist!$3:$3,"NA",0))</f>
        <v/>
      </c>
      <c r="EO150" s="297" t="str">
        <f ca="1">IF(RMDF!EN150="", "", IF(ISNUMBER(MATCH(RMDF!EN150, INDIRECT(EN150), 0)), "OK", "Invalid"))</f>
        <v/>
      </c>
      <c r="EP150" s="281"/>
      <c r="EQ150" s="281"/>
      <c r="ER150" s="281"/>
      <c r="ES150" s="281" t="b">
        <f>AND(RMDF!EV150&gt;=0, RMDF!EV150&lt;=1-SUM(RMDF!Z150,RMDF!AG150,RMDF!AN150,RMDF!AU150,RMDF!BB150,RMDF!BI150,RMDF!BP150,RMDF!BW150,RMDF!CD150,RMDF!CK150,RMDF!CR150,RMDF!CY150,RMDF!DF150,RMDF!DM150,RMDF!DT150,RMDF!EA150,RMDF!EH150,RMDF!EO150), RMDF!EV150=ROUND(RMDF!EV150,4))</f>
        <v>1</v>
      </c>
      <c r="ET150" s="317">
        <f>RMDF!ET150</f>
        <v>0</v>
      </c>
      <c r="EU150" s="318" t="str">
        <f>IF(ET150=0,"",_xlfn.XLOOKUP(ET150,StatePicklist!$1:$1,StatePicklist!$3:$3,"NA",0))</f>
        <v/>
      </c>
      <c r="EV150" s="297" t="str">
        <f ca="1">IF(RMDF!EU150="", "", IF(ISNUMBER(MATCH(RMDF!EU150, INDIRECT(EU150), 0)), "OK", "Invalid"))</f>
        <v/>
      </c>
      <c r="EW150" s="281"/>
      <c r="EX150" s="281"/>
      <c r="EY150" s="281"/>
      <c r="EZ150" s="281" t="b">
        <f>AND(RMDF!FC150&gt;=0, RMDF!FC150&lt;=1-SUM(RMDF!Z150,RMDF!AG150,RMDF!AN150,RMDF!AU150,RMDF!BB150,RMDF!BI150,RMDF!BP150,RMDF!BW150,RMDF!CD150,RMDF!CK150,RMDF!CR150,RMDF!CY150,RMDF!DF150,RMDF!DM150,RMDF!DT150,RMDF!EA150,RMDF!EH150,RMDF!EO150,RMDF!EV150), RMDF!FC150=ROUND(RMDF!FC150,4))</f>
        <v>1</v>
      </c>
      <c r="FA150" s="317">
        <f>RMDF!FA150</f>
        <v>0</v>
      </c>
      <c r="FB150" s="318" t="str">
        <f>IF(FA150=0,"",_xlfn.XLOOKUP(FA150,StatePicklist!$1:$1,StatePicklist!$3:$3,"NA",0))</f>
        <v/>
      </c>
      <c r="FC150" s="297" t="str">
        <f ca="1">IF(RMDF!FB150="", "", IF(ISNUMBER(MATCH(RMDF!FB150, INDIRECT(FB150), 0)), "OK", "Invalid"))</f>
        <v/>
      </c>
    </row>
    <row r="151" spans="1:159" s="205" customFormat="1" ht="39.9" customHeight="1" x14ac:dyDescent="0.25">
      <c r="A151" s="206"/>
      <c r="B151" s="196"/>
      <c r="C151" s="197"/>
      <c r="D151" s="198"/>
      <c r="E151" s="199"/>
      <c r="F151" s="200"/>
      <c r="G151" s="201"/>
      <c r="H151" s="292"/>
      <c r="I151" s="305">
        <f>RMDF!I151</f>
        <v>0</v>
      </c>
      <c r="J151" s="305" t="str">
        <f>IF(I151=ProductCode!$B$30,"PDReclPost",IF(OR(I151=ProductCode!$C$30,I151=ProductCode!$E$30,I151=ProductCode!$G$30),"PDPreCon",IF(OR(I151=ProductCode!$D$30,I151=ProductCode!$F$30),"PDNotReclPost","")))</f>
        <v/>
      </c>
      <c r="K151" s="305" t="str">
        <f t="shared" si="12"/>
        <v/>
      </c>
      <c r="L151" s="289"/>
      <c r="M151" s="305" t="str">
        <f t="shared" si="12"/>
        <v/>
      </c>
      <c r="N151" s="289" t="b">
        <f>AND(RMDF!N151&gt;=0, RMDF!N151&lt;=1-RMDF!L151, RMDF!N151=ROUND(RMDF!N151,4))</f>
        <v>1</v>
      </c>
      <c r="O151" s="286" t="str">
        <f>IF(P151="","",IF(I151="","",IF(LEFT(I151,13)="Reclaimed pos",RawMaterialCode!$E$569,RawMaterialCode!$E$568)))</f>
        <v>Reclaimed pre-consumer mixed fibers (RM0578)</v>
      </c>
      <c r="P151" s="295">
        <f t="shared" si="13"/>
        <v>1</v>
      </c>
      <c r="Q151" s="202"/>
      <c r="R151" s="203"/>
      <c r="S151" s="204" t="str">
        <f t="shared" si="14"/>
        <v/>
      </c>
      <c r="T151" s="281"/>
      <c r="U151" s="281"/>
      <c r="V151" s="281"/>
      <c r="W151" s="281"/>
      <c r="X151" s="317">
        <f>RMDF!X151</f>
        <v>0</v>
      </c>
      <c r="Y151" s="318" t="str">
        <f>IF(X151=0,"",_xlfn.XLOOKUP(X151,StatePicklist!$1:$1,StatePicklist!$3:$3,"NA",0))</f>
        <v/>
      </c>
      <c r="Z151" s="297" t="str">
        <f ca="1">IF(RMDF!Y151="", "", IF(ISNUMBER(MATCH(RMDF!Y151, INDIRECT(Y151), 0)), "OK", "Invalid"))</f>
        <v/>
      </c>
      <c r="AA151" s="281"/>
      <c r="AB151" s="281"/>
      <c r="AC151" s="281"/>
      <c r="AD151" s="281" t="b">
        <f>AND(RMDF!AG151&gt;=0, RMDF!AG151&lt;=1-RMDF!Z151, RMDF!AG151=ROUND(RMDF!AG151,4))</f>
        <v>1</v>
      </c>
      <c r="AE151" s="317">
        <f>RMDF!AE151</f>
        <v>0</v>
      </c>
      <c r="AF151" s="318" t="str">
        <f>IF(AE151=0,"",_xlfn.XLOOKUP(AE151,StatePicklist!$1:$1,StatePicklist!$3:$3,"NA",0))</f>
        <v/>
      </c>
      <c r="AG151" s="297" t="str">
        <f ca="1">IF(RMDF!AF151="", "", IF(ISNUMBER(MATCH(RMDF!AF151, INDIRECT(AF151), 0)), "OK", "Invalid"))</f>
        <v/>
      </c>
      <c r="AH151" s="281"/>
      <c r="AI151" s="281"/>
      <c r="AJ151" s="281"/>
      <c r="AK151" s="281" t="b">
        <f>AND(RMDF!AN151&gt;=0, RMDF!AN151&lt;=1-SUM(RMDF!Z151,RMDF!AG151), RMDF!AN151=ROUND(RMDF!AN151,4))</f>
        <v>1</v>
      </c>
      <c r="AL151" s="317">
        <f>RMDF!AL151</f>
        <v>0</v>
      </c>
      <c r="AM151" s="318" t="str">
        <f>IF(AL151=0,"",_xlfn.XLOOKUP(AL151,StatePicklist!$1:$1,StatePicklist!$3:$3,"NA",0))</f>
        <v/>
      </c>
      <c r="AN151" s="297" t="str">
        <f ca="1">IF(RMDF!AM151="", "", IF(ISNUMBER(MATCH(RMDF!AM151, INDIRECT(AM151), 0)), "OK", "Invalid"))</f>
        <v/>
      </c>
      <c r="AO151" s="281"/>
      <c r="AP151" s="281"/>
      <c r="AQ151" s="281"/>
      <c r="AR151" s="281" t="b">
        <f>AND(RMDF!AU151&gt;=0, RMDF!AU151&lt;=1-SUM(RMDF!Z151,RMDF!AG151,RMDF!AN151), RMDF!AU151=ROUND(RMDF!AU151,4))</f>
        <v>1</v>
      </c>
      <c r="AS151" s="317">
        <f>RMDF!AS151</f>
        <v>0</v>
      </c>
      <c r="AT151" s="318" t="str">
        <f>IF(AS151=0,"",_xlfn.XLOOKUP(AS151,StatePicklist!$1:$1,StatePicklist!$3:$3,"NA",0))</f>
        <v/>
      </c>
      <c r="AU151" s="297" t="str">
        <f ca="1">IF(RMDF!AT151="", "", IF(ISNUMBER(MATCH(RMDF!AT151, INDIRECT(AT151), 0)), "OK", "Invalid"))</f>
        <v/>
      </c>
      <c r="AV151" s="281"/>
      <c r="AW151" s="281"/>
      <c r="AX151" s="281"/>
      <c r="AY151" s="281" t="b">
        <f>AND(RMDF!BB151&gt;=0, RMDF!BB151&lt;=1-SUM(RMDF!Z151,RMDF!AG151,RMDF!AN151,RMDF!AU151), RMDF!BB151=ROUND(RMDF!BB151,4))</f>
        <v>1</v>
      </c>
      <c r="AZ151" s="317">
        <f>RMDF!AZ151</f>
        <v>0</v>
      </c>
      <c r="BA151" s="318" t="str">
        <f>IF(AZ151=0,"",_xlfn.XLOOKUP(AZ151,StatePicklist!$1:$1,StatePicklist!$3:$3,"NA",0))</f>
        <v/>
      </c>
      <c r="BB151" s="297" t="str">
        <f ca="1">IF(RMDF!BA151="", "", IF(ISNUMBER(MATCH(RMDF!BA151, INDIRECT(BA151), 0)), "OK", "Invalid"))</f>
        <v/>
      </c>
      <c r="BC151" s="281"/>
      <c r="BD151" s="281"/>
      <c r="BE151" s="281"/>
      <c r="BF151" s="281" t="b">
        <f>AND(RMDF!BI151&gt;=0, RMDF!BI151&lt;=1-SUM(RMDF!Z151,RMDF!AG151,RMDF!AN151,RMDF!AU151,RMDF!BB151), RMDF!BI151=ROUND(RMDF!BI151,4))</f>
        <v>1</v>
      </c>
      <c r="BG151" s="317">
        <f>RMDF!BG151</f>
        <v>0</v>
      </c>
      <c r="BH151" s="318" t="str">
        <f>IF(BG151=0,"",_xlfn.XLOOKUP(BG151,StatePicklist!$1:$1,StatePicklist!$3:$3,"NA",0))</f>
        <v/>
      </c>
      <c r="BI151" s="297" t="str">
        <f ca="1">IF(RMDF!BH151="", "", IF(ISNUMBER(MATCH(RMDF!BH151, INDIRECT(BH151), 0)), "OK", "Invalid"))</f>
        <v/>
      </c>
      <c r="BJ151" s="281"/>
      <c r="BK151" s="281"/>
      <c r="BL151" s="281"/>
      <c r="BM151" s="281" t="b">
        <f>AND(RMDF!BP151&gt;=0, RMDF!BP151&lt;=1-SUM(RMDF!Z151,RMDF!AG151,RMDF!AN151,RMDF!AU151,RMDF!BB151,RMDF!BI151), RMDF!BP151=ROUND(RMDF!BP151,4))</f>
        <v>1</v>
      </c>
      <c r="BN151" s="317">
        <f>RMDF!BN151</f>
        <v>0</v>
      </c>
      <c r="BO151" s="318" t="str">
        <f>IF(BN151=0,"",_xlfn.XLOOKUP(BN151,StatePicklist!$1:$1,StatePicklist!$3:$3,"NA",0))</f>
        <v/>
      </c>
      <c r="BP151" s="297" t="str">
        <f ca="1">IF(RMDF!BO151="", "", IF(ISNUMBER(MATCH(RMDF!BO151, INDIRECT(BO151), 0)), "OK", "Invalid"))</f>
        <v/>
      </c>
      <c r="BQ151" s="281"/>
      <c r="BR151" s="281"/>
      <c r="BS151" s="281"/>
      <c r="BT151" s="281" t="b">
        <f>AND(RMDF!BW151&gt;=0, RMDF!BW151&lt;=1-SUM(RMDF!Z151,RMDF!AG151,RMDF!AN151,RMDF!AU151,RMDF!BB151,RMDF!BI151,RMDF!BP151), RMDF!BW151=ROUND(RMDF!BW151,4))</f>
        <v>1</v>
      </c>
      <c r="BU151" s="317">
        <f>RMDF!BU151</f>
        <v>0</v>
      </c>
      <c r="BV151" s="318" t="str">
        <f>IF(BU151=0,"",_xlfn.XLOOKUP(BU151,StatePicklist!$1:$1,StatePicklist!$3:$3,"NA",0))</f>
        <v/>
      </c>
      <c r="BW151" s="297" t="str">
        <f ca="1">IF(RMDF!BV151="", "", IF(ISNUMBER(MATCH(RMDF!BV151, INDIRECT(BV151), 0)), "OK", "Invalid"))</f>
        <v/>
      </c>
      <c r="BX151" s="281"/>
      <c r="BY151" s="281"/>
      <c r="BZ151" s="281"/>
      <c r="CA151" s="281" t="b">
        <f>AND(RMDF!CD151&gt;=0, RMDF!CD151&lt;=1-SUM(RMDF!Z151,RMDF!AG151,RMDF!AN151,RMDF!AU151,RMDF!BB151,RMDF!BI151,RMDF!BP151,RMDF!BW151), RMDF!CD151=ROUND(RMDF!CD151,4))</f>
        <v>1</v>
      </c>
      <c r="CB151" s="317">
        <f>RMDF!CB151</f>
        <v>0</v>
      </c>
      <c r="CC151" s="318" t="str">
        <f>IF(CB151=0,"",_xlfn.XLOOKUP(CB151,StatePicklist!$1:$1,StatePicklist!$3:$3,"NA",0))</f>
        <v/>
      </c>
      <c r="CD151" s="297" t="str">
        <f ca="1">IF(RMDF!CC151="", "", IF(ISNUMBER(MATCH(RMDF!CC151, INDIRECT(CC151), 0)), "OK", "Invalid"))</f>
        <v/>
      </c>
      <c r="CE151" s="281"/>
      <c r="CF151" s="281"/>
      <c r="CG151" s="281"/>
      <c r="CH151" s="281" t="b">
        <f>AND(RMDF!CK151&gt;=0, RMDF!CK151&lt;=1-SUM(RMDF!Z151,RMDF!AG151,RMDF!AN151,RMDF!AU151,RMDF!BB151,RMDF!BI151,RMDF!BP151,RMDF!BW151,RMDF!CD151), RMDF!CK151=ROUND(RMDF!CK151,4))</f>
        <v>1</v>
      </c>
      <c r="CI151" s="317">
        <f>RMDF!CI151</f>
        <v>0</v>
      </c>
      <c r="CJ151" s="318" t="str">
        <f>IF(CI151=0,"",_xlfn.XLOOKUP(CI151,StatePicklist!$1:$1,StatePicklist!$3:$3,"NA",0))</f>
        <v/>
      </c>
      <c r="CK151" s="297" t="str">
        <f ca="1">IF(RMDF!CJ151="", "", IF(ISNUMBER(MATCH(RMDF!CJ151, INDIRECT(CJ151), 0)), "OK", "Invalid"))</f>
        <v/>
      </c>
      <c r="CL151" s="281"/>
      <c r="CM151" s="281"/>
      <c r="CN151" s="281"/>
      <c r="CO151" s="281" t="b">
        <f>AND(RMDF!CR151&gt;=0, RMDF!CR151&lt;=1-SUM(RMDF!Z151,RMDF!AG151,RMDF!AN151,RMDF!AU151,RMDF!BB151,RMDF!BI151,RMDF!BP151,RMDF!BW151,RMDF!CD151,RMDF!CK151), RMDF!CR151=ROUND(RMDF!CR151,4))</f>
        <v>1</v>
      </c>
      <c r="CP151" s="317">
        <f>RMDF!CP151</f>
        <v>0</v>
      </c>
      <c r="CQ151" s="318" t="str">
        <f>IF(CP151=0,"",_xlfn.XLOOKUP(CP151,StatePicklist!$1:$1,StatePicklist!$3:$3,"NA",0))</f>
        <v/>
      </c>
      <c r="CR151" s="297" t="str">
        <f ca="1">IF(RMDF!CQ151="", "", IF(ISNUMBER(MATCH(RMDF!CQ151, INDIRECT(CQ151), 0)), "OK", "Invalid"))</f>
        <v/>
      </c>
      <c r="CS151" s="281"/>
      <c r="CT151" s="281"/>
      <c r="CU151" s="281"/>
      <c r="CV151" s="281" t="b">
        <f>AND(RMDF!CY151&gt;=0, RMDF!CY151&lt;=1-SUM(RMDF!Z151,RMDF!AG151,RMDF!AN151,RMDF!AU151,RMDF!BB151,RMDF!BI151,RMDF!BP151,RMDF!BW151,RMDF!CD151,RMDF!CK151,RMDF!CR151), RMDF!CY151=ROUND(RMDF!CY151,4))</f>
        <v>1</v>
      </c>
      <c r="CW151" s="317">
        <f>RMDF!CW151</f>
        <v>0</v>
      </c>
      <c r="CX151" s="318" t="str">
        <f>IF(CW151=0,"",_xlfn.XLOOKUP(CW151,StatePicklist!$1:$1,StatePicklist!$3:$3,"NA",0))</f>
        <v/>
      </c>
      <c r="CY151" s="297" t="str">
        <f ca="1">IF(RMDF!CX151="", "", IF(ISNUMBER(MATCH(RMDF!CX151, INDIRECT(CX151), 0)), "OK", "Invalid"))</f>
        <v/>
      </c>
      <c r="CZ151" s="281"/>
      <c r="DA151" s="281"/>
      <c r="DB151" s="281"/>
      <c r="DC151" s="281" t="b">
        <f>AND(RMDF!DF151&gt;=0, RMDF!DF151&lt;=1-SUM(RMDF!Z151,RMDF!AG151,RMDF!AN151,RMDF!AU151,RMDF!BB151,RMDF!BI151,RMDF!BP151,RMDF!BW151,RMDF!CD151,RMDF!CK151,RMDF!CR151,RMDF!CY151), RMDF!DF151=ROUND(RMDF!DF151,4))</f>
        <v>1</v>
      </c>
      <c r="DD151" s="317">
        <f>RMDF!DD151</f>
        <v>0</v>
      </c>
      <c r="DE151" s="318" t="str">
        <f>IF(DD151=0,"",_xlfn.XLOOKUP(DD151,StatePicklist!$1:$1,StatePicklist!$3:$3,"NA",0))</f>
        <v/>
      </c>
      <c r="DF151" s="297" t="str">
        <f ca="1">IF(RMDF!DE151="", "", IF(ISNUMBER(MATCH(RMDF!DE151, INDIRECT(DE151), 0)), "OK", "Invalid"))</f>
        <v/>
      </c>
      <c r="DG151" s="281"/>
      <c r="DH151" s="281"/>
      <c r="DI151" s="281"/>
      <c r="DJ151" s="281" t="b">
        <f>AND(RMDF!DM151&gt;=0, RMDF!DM151&lt;=1-SUM(RMDF!Z151,RMDF!AG151,RMDF!AN151,RMDF!AU151,RMDF!BB151,RMDF!BI151,RMDF!BP151,RMDF!BW151,RMDF!CD151,RMDF!CK151,RMDF!CR151,RMDF!CY151,RMDF!DF151), RMDF!DM151=ROUND(RMDF!DM151,4))</f>
        <v>1</v>
      </c>
      <c r="DK151" s="317">
        <f>RMDF!DK151</f>
        <v>0</v>
      </c>
      <c r="DL151" s="318" t="str">
        <f>IF(DK151=0,"",_xlfn.XLOOKUP(DK151,StatePicklist!$1:$1,StatePicklist!$3:$3,"NA",0))</f>
        <v/>
      </c>
      <c r="DM151" s="297" t="str">
        <f ca="1">IF(RMDF!DL151="", "", IF(ISNUMBER(MATCH(RMDF!DL151, INDIRECT(DL151), 0)), "OK", "Invalid"))</f>
        <v/>
      </c>
      <c r="DN151" s="281"/>
      <c r="DO151" s="281"/>
      <c r="DP151" s="281"/>
      <c r="DQ151" s="281" t="b">
        <f>AND(RMDF!DT151&gt;=0, RMDF!DT151&lt;=1-SUM(RMDF!Z151,RMDF!AG151,RMDF!AN151,RMDF!AU151,RMDF!BB151,RMDF!BI151,RMDF!BP151,RMDF!BW151,RMDF!CD151,RMDF!CK151,RMDF!CR151,RMDF!CY151,RMDF!DF151,RMDF!DM151), RMDF!DT151=ROUND(RMDF!DT151,4))</f>
        <v>1</v>
      </c>
      <c r="DR151" s="317">
        <f>RMDF!DR151</f>
        <v>0</v>
      </c>
      <c r="DS151" s="318" t="str">
        <f>IF(DR151=0,"",_xlfn.XLOOKUP(DR151,StatePicklist!$1:$1,StatePicklist!$3:$3,"NA",0))</f>
        <v/>
      </c>
      <c r="DT151" s="297" t="str">
        <f ca="1">IF(RMDF!DS151="", "", IF(ISNUMBER(MATCH(RMDF!DS151, INDIRECT(DS151), 0)), "OK", "Invalid"))</f>
        <v/>
      </c>
      <c r="DU151" s="281"/>
      <c r="DV151" s="281"/>
      <c r="DW151" s="281"/>
      <c r="DX151" s="281" t="b">
        <f>AND(RMDF!EA151&gt;=0, RMDF!EA151&lt;=1-SUM(RMDF!Z151,RMDF!AG151,RMDF!AN151,RMDF!AU151,RMDF!BB151,RMDF!BI151,RMDF!BP151,RMDF!BW151,RMDF!CD151,RMDF!CK151,RMDF!CR151,RMDF!CY151,RMDF!DF151,RMDF!DM151,RMDF!DT151), RMDF!EA151=ROUND(RMDF!EA151,4))</f>
        <v>1</v>
      </c>
      <c r="DY151" s="317">
        <f>RMDF!DY151</f>
        <v>0</v>
      </c>
      <c r="DZ151" s="318" t="str">
        <f>IF(DY151=0,"",_xlfn.XLOOKUP(DY151,StatePicklist!$1:$1,StatePicklist!$3:$3,"NA",0))</f>
        <v/>
      </c>
      <c r="EA151" s="297" t="str">
        <f ca="1">IF(RMDF!DZ151="", "", IF(ISNUMBER(MATCH(RMDF!DZ151, INDIRECT(DZ151), 0)), "OK", "Invalid"))</f>
        <v/>
      </c>
      <c r="EB151" s="281"/>
      <c r="EC151" s="281"/>
      <c r="ED151" s="281"/>
      <c r="EE151" s="281" t="b">
        <f>AND(RMDF!EH151&gt;=0, RMDF!EH151&lt;=1-SUM(RMDF!Z151,RMDF!AG151,RMDF!AN151,RMDF!AU151,RMDF!BB151,RMDF!BI151,RMDF!BP151,RMDF!BW151,RMDF!CD151,RMDF!CK151,RMDF!CR151,RMDF!CY151,RMDF!DF151,RMDF!DM151,RMDF!DT151,RMDF!EA151), RMDF!EH151=ROUND(RMDF!EH151,4))</f>
        <v>1</v>
      </c>
      <c r="EF151" s="317">
        <f>RMDF!EF151</f>
        <v>0</v>
      </c>
      <c r="EG151" s="318" t="str">
        <f>IF(EF151=0,"",_xlfn.XLOOKUP(EF151,StatePicklist!$1:$1,StatePicklist!$3:$3,"NA",0))</f>
        <v/>
      </c>
      <c r="EH151" s="297" t="str">
        <f ca="1">IF(RMDF!EG151="", "", IF(ISNUMBER(MATCH(RMDF!EG151, INDIRECT(EG151), 0)), "OK", "Invalid"))</f>
        <v/>
      </c>
      <c r="EI151" s="281"/>
      <c r="EJ151" s="281"/>
      <c r="EK151" s="281"/>
      <c r="EL151" s="281" t="b">
        <f>AND(RMDF!EO151&gt;=0, RMDF!EO151&lt;=1-SUM(RMDF!Z151,RMDF!AG151,RMDF!AN151,RMDF!AU151,RMDF!BB151,RMDF!BI151,RMDF!BP151,RMDF!BW151,RMDF!CD151,RMDF!CK151,RMDF!CR151,RMDF!CY151,RMDF!DF151,RMDF!DM151,RMDF!DT151,RMDF!EA151,RMDF!EH151), RMDF!EO151=ROUND(RMDF!EO151,4))</f>
        <v>1</v>
      </c>
      <c r="EM151" s="317">
        <f>RMDF!EM151</f>
        <v>0</v>
      </c>
      <c r="EN151" s="318" t="str">
        <f>IF(EM151=0,"",_xlfn.XLOOKUP(EM151,StatePicklist!$1:$1,StatePicklist!$3:$3,"NA",0))</f>
        <v/>
      </c>
      <c r="EO151" s="297" t="str">
        <f ca="1">IF(RMDF!EN151="", "", IF(ISNUMBER(MATCH(RMDF!EN151, INDIRECT(EN151), 0)), "OK", "Invalid"))</f>
        <v/>
      </c>
      <c r="EP151" s="281"/>
      <c r="EQ151" s="281"/>
      <c r="ER151" s="281"/>
      <c r="ES151" s="281" t="b">
        <f>AND(RMDF!EV151&gt;=0, RMDF!EV151&lt;=1-SUM(RMDF!Z151,RMDF!AG151,RMDF!AN151,RMDF!AU151,RMDF!BB151,RMDF!BI151,RMDF!BP151,RMDF!BW151,RMDF!CD151,RMDF!CK151,RMDF!CR151,RMDF!CY151,RMDF!DF151,RMDF!DM151,RMDF!DT151,RMDF!EA151,RMDF!EH151,RMDF!EO151), RMDF!EV151=ROUND(RMDF!EV151,4))</f>
        <v>1</v>
      </c>
      <c r="ET151" s="317">
        <f>RMDF!ET151</f>
        <v>0</v>
      </c>
      <c r="EU151" s="318" t="str">
        <f>IF(ET151=0,"",_xlfn.XLOOKUP(ET151,StatePicklist!$1:$1,StatePicklist!$3:$3,"NA",0))</f>
        <v/>
      </c>
      <c r="EV151" s="297" t="str">
        <f ca="1">IF(RMDF!EU151="", "", IF(ISNUMBER(MATCH(RMDF!EU151, INDIRECT(EU151), 0)), "OK", "Invalid"))</f>
        <v/>
      </c>
      <c r="EW151" s="281"/>
      <c r="EX151" s="281"/>
      <c r="EY151" s="281"/>
      <c r="EZ151" s="281" t="b">
        <f>AND(RMDF!FC151&gt;=0, RMDF!FC151&lt;=1-SUM(RMDF!Z151,RMDF!AG151,RMDF!AN151,RMDF!AU151,RMDF!BB151,RMDF!BI151,RMDF!BP151,RMDF!BW151,RMDF!CD151,RMDF!CK151,RMDF!CR151,RMDF!CY151,RMDF!DF151,RMDF!DM151,RMDF!DT151,RMDF!EA151,RMDF!EH151,RMDF!EO151,RMDF!EV151), RMDF!FC151=ROUND(RMDF!FC151,4))</f>
        <v>1</v>
      </c>
      <c r="FA151" s="317">
        <f>RMDF!FA151</f>
        <v>0</v>
      </c>
      <c r="FB151" s="318" t="str">
        <f>IF(FA151=0,"",_xlfn.XLOOKUP(FA151,StatePicklist!$1:$1,StatePicklist!$3:$3,"NA",0))</f>
        <v/>
      </c>
      <c r="FC151" s="297" t="str">
        <f ca="1">IF(RMDF!FB151="", "", IF(ISNUMBER(MATCH(RMDF!FB151, INDIRECT(FB151), 0)), "OK", "Invalid"))</f>
        <v/>
      </c>
    </row>
    <row r="152" spans="1:159" s="205" customFormat="1" ht="39.9" customHeight="1" x14ac:dyDescent="0.25">
      <c r="A152" s="206"/>
      <c r="B152" s="196"/>
      <c r="C152" s="197"/>
      <c r="D152" s="198"/>
      <c r="E152" s="199"/>
      <c r="F152" s="200"/>
      <c r="G152" s="201"/>
      <c r="H152" s="292"/>
      <c r="I152" s="305">
        <f>RMDF!I152</f>
        <v>0</v>
      </c>
      <c r="J152" s="305" t="str">
        <f>IF(I152=ProductCode!$B$30,"PDReclPost",IF(OR(I152=ProductCode!$C$30,I152=ProductCode!$E$30,I152=ProductCode!$G$30),"PDPreCon",IF(OR(I152=ProductCode!$D$30,I152=ProductCode!$F$30),"PDNotReclPost","")))</f>
        <v/>
      </c>
      <c r="K152" s="305" t="str">
        <f t="shared" si="12"/>
        <v/>
      </c>
      <c r="L152" s="289"/>
      <c r="M152" s="305" t="str">
        <f t="shared" si="12"/>
        <v/>
      </c>
      <c r="N152" s="289" t="b">
        <f>AND(RMDF!N152&gt;=0, RMDF!N152&lt;=1-RMDF!L152, RMDF!N152=ROUND(RMDF!N152,4))</f>
        <v>1</v>
      </c>
      <c r="O152" s="286" t="str">
        <f>IF(P152="","",IF(I152="","",IF(LEFT(I152,13)="Reclaimed pos",RawMaterialCode!$E$569,RawMaterialCode!$E$568)))</f>
        <v>Reclaimed pre-consumer mixed fibers (RM0578)</v>
      </c>
      <c r="P152" s="295">
        <f t="shared" si="13"/>
        <v>1</v>
      </c>
      <c r="Q152" s="202"/>
      <c r="R152" s="203"/>
      <c r="S152" s="204" t="str">
        <f t="shared" si="14"/>
        <v/>
      </c>
      <c r="T152" s="281"/>
      <c r="U152" s="281"/>
      <c r="V152" s="281"/>
      <c r="W152" s="281"/>
      <c r="X152" s="317">
        <f>RMDF!X152</f>
        <v>0</v>
      </c>
      <c r="Y152" s="318" t="str">
        <f>IF(X152=0,"",_xlfn.XLOOKUP(X152,StatePicklist!$1:$1,StatePicklist!$3:$3,"NA",0))</f>
        <v/>
      </c>
      <c r="Z152" s="297" t="str">
        <f ca="1">IF(RMDF!Y152="", "", IF(ISNUMBER(MATCH(RMDF!Y152, INDIRECT(Y152), 0)), "OK", "Invalid"))</f>
        <v/>
      </c>
      <c r="AA152" s="281"/>
      <c r="AB152" s="281"/>
      <c r="AC152" s="281"/>
      <c r="AD152" s="281" t="b">
        <f>AND(RMDF!AG152&gt;=0, RMDF!AG152&lt;=1-RMDF!Z152, RMDF!AG152=ROUND(RMDF!AG152,4))</f>
        <v>1</v>
      </c>
      <c r="AE152" s="317">
        <f>RMDF!AE152</f>
        <v>0</v>
      </c>
      <c r="AF152" s="318" t="str">
        <f>IF(AE152=0,"",_xlfn.XLOOKUP(AE152,StatePicklist!$1:$1,StatePicklist!$3:$3,"NA",0))</f>
        <v/>
      </c>
      <c r="AG152" s="297" t="str">
        <f ca="1">IF(RMDF!AF152="", "", IF(ISNUMBER(MATCH(RMDF!AF152, INDIRECT(AF152), 0)), "OK", "Invalid"))</f>
        <v/>
      </c>
      <c r="AH152" s="281"/>
      <c r="AI152" s="281"/>
      <c r="AJ152" s="281"/>
      <c r="AK152" s="281" t="b">
        <f>AND(RMDF!AN152&gt;=0, RMDF!AN152&lt;=1-SUM(RMDF!Z152,RMDF!AG152), RMDF!AN152=ROUND(RMDF!AN152,4))</f>
        <v>1</v>
      </c>
      <c r="AL152" s="317">
        <f>RMDF!AL152</f>
        <v>0</v>
      </c>
      <c r="AM152" s="318" t="str">
        <f>IF(AL152=0,"",_xlfn.XLOOKUP(AL152,StatePicklist!$1:$1,StatePicklist!$3:$3,"NA",0))</f>
        <v/>
      </c>
      <c r="AN152" s="297" t="str">
        <f ca="1">IF(RMDF!AM152="", "", IF(ISNUMBER(MATCH(RMDF!AM152, INDIRECT(AM152), 0)), "OK", "Invalid"))</f>
        <v/>
      </c>
      <c r="AO152" s="281"/>
      <c r="AP152" s="281"/>
      <c r="AQ152" s="281"/>
      <c r="AR152" s="281" t="b">
        <f>AND(RMDF!AU152&gt;=0, RMDF!AU152&lt;=1-SUM(RMDF!Z152,RMDF!AG152,RMDF!AN152), RMDF!AU152=ROUND(RMDF!AU152,4))</f>
        <v>1</v>
      </c>
      <c r="AS152" s="317">
        <f>RMDF!AS152</f>
        <v>0</v>
      </c>
      <c r="AT152" s="318" t="str">
        <f>IF(AS152=0,"",_xlfn.XLOOKUP(AS152,StatePicklist!$1:$1,StatePicklist!$3:$3,"NA",0))</f>
        <v/>
      </c>
      <c r="AU152" s="297" t="str">
        <f ca="1">IF(RMDF!AT152="", "", IF(ISNUMBER(MATCH(RMDF!AT152, INDIRECT(AT152), 0)), "OK", "Invalid"))</f>
        <v/>
      </c>
      <c r="AV152" s="281"/>
      <c r="AW152" s="281"/>
      <c r="AX152" s="281"/>
      <c r="AY152" s="281" t="b">
        <f>AND(RMDF!BB152&gt;=0, RMDF!BB152&lt;=1-SUM(RMDF!Z152,RMDF!AG152,RMDF!AN152,RMDF!AU152), RMDF!BB152=ROUND(RMDF!BB152,4))</f>
        <v>1</v>
      </c>
      <c r="AZ152" s="317">
        <f>RMDF!AZ152</f>
        <v>0</v>
      </c>
      <c r="BA152" s="318" t="str">
        <f>IF(AZ152=0,"",_xlfn.XLOOKUP(AZ152,StatePicklist!$1:$1,StatePicklist!$3:$3,"NA",0))</f>
        <v/>
      </c>
      <c r="BB152" s="297" t="str">
        <f ca="1">IF(RMDF!BA152="", "", IF(ISNUMBER(MATCH(RMDF!BA152, INDIRECT(BA152), 0)), "OK", "Invalid"))</f>
        <v/>
      </c>
      <c r="BC152" s="281"/>
      <c r="BD152" s="281"/>
      <c r="BE152" s="281"/>
      <c r="BF152" s="281" t="b">
        <f>AND(RMDF!BI152&gt;=0, RMDF!BI152&lt;=1-SUM(RMDF!Z152,RMDF!AG152,RMDF!AN152,RMDF!AU152,RMDF!BB152), RMDF!BI152=ROUND(RMDF!BI152,4))</f>
        <v>1</v>
      </c>
      <c r="BG152" s="317">
        <f>RMDF!BG152</f>
        <v>0</v>
      </c>
      <c r="BH152" s="318" t="str">
        <f>IF(BG152=0,"",_xlfn.XLOOKUP(BG152,StatePicklist!$1:$1,StatePicklist!$3:$3,"NA",0))</f>
        <v/>
      </c>
      <c r="BI152" s="297" t="str">
        <f ca="1">IF(RMDF!BH152="", "", IF(ISNUMBER(MATCH(RMDF!BH152, INDIRECT(BH152), 0)), "OK", "Invalid"))</f>
        <v/>
      </c>
      <c r="BJ152" s="281"/>
      <c r="BK152" s="281"/>
      <c r="BL152" s="281"/>
      <c r="BM152" s="281" t="b">
        <f>AND(RMDF!BP152&gt;=0, RMDF!BP152&lt;=1-SUM(RMDF!Z152,RMDF!AG152,RMDF!AN152,RMDF!AU152,RMDF!BB152,RMDF!BI152), RMDF!BP152=ROUND(RMDF!BP152,4))</f>
        <v>1</v>
      </c>
      <c r="BN152" s="317">
        <f>RMDF!BN152</f>
        <v>0</v>
      </c>
      <c r="BO152" s="318" t="str">
        <f>IF(BN152=0,"",_xlfn.XLOOKUP(BN152,StatePicklist!$1:$1,StatePicklist!$3:$3,"NA",0))</f>
        <v/>
      </c>
      <c r="BP152" s="297" t="str">
        <f ca="1">IF(RMDF!BO152="", "", IF(ISNUMBER(MATCH(RMDF!BO152, INDIRECT(BO152), 0)), "OK", "Invalid"))</f>
        <v/>
      </c>
      <c r="BQ152" s="281"/>
      <c r="BR152" s="281"/>
      <c r="BS152" s="281"/>
      <c r="BT152" s="281" t="b">
        <f>AND(RMDF!BW152&gt;=0, RMDF!BW152&lt;=1-SUM(RMDF!Z152,RMDF!AG152,RMDF!AN152,RMDF!AU152,RMDF!BB152,RMDF!BI152,RMDF!BP152), RMDF!BW152=ROUND(RMDF!BW152,4))</f>
        <v>1</v>
      </c>
      <c r="BU152" s="317">
        <f>RMDF!BU152</f>
        <v>0</v>
      </c>
      <c r="BV152" s="318" t="str">
        <f>IF(BU152=0,"",_xlfn.XLOOKUP(BU152,StatePicklist!$1:$1,StatePicklist!$3:$3,"NA",0))</f>
        <v/>
      </c>
      <c r="BW152" s="297" t="str">
        <f ca="1">IF(RMDF!BV152="", "", IF(ISNUMBER(MATCH(RMDF!BV152, INDIRECT(BV152), 0)), "OK", "Invalid"))</f>
        <v/>
      </c>
      <c r="BX152" s="281"/>
      <c r="BY152" s="281"/>
      <c r="BZ152" s="281"/>
      <c r="CA152" s="281" t="b">
        <f>AND(RMDF!CD152&gt;=0, RMDF!CD152&lt;=1-SUM(RMDF!Z152,RMDF!AG152,RMDF!AN152,RMDF!AU152,RMDF!BB152,RMDF!BI152,RMDF!BP152,RMDF!BW152), RMDF!CD152=ROUND(RMDF!CD152,4))</f>
        <v>1</v>
      </c>
      <c r="CB152" s="317">
        <f>RMDF!CB152</f>
        <v>0</v>
      </c>
      <c r="CC152" s="318" t="str">
        <f>IF(CB152=0,"",_xlfn.XLOOKUP(CB152,StatePicklist!$1:$1,StatePicklist!$3:$3,"NA",0))</f>
        <v/>
      </c>
      <c r="CD152" s="297" t="str">
        <f ca="1">IF(RMDF!CC152="", "", IF(ISNUMBER(MATCH(RMDF!CC152, INDIRECT(CC152), 0)), "OK", "Invalid"))</f>
        <v/>
      </c>
      <c r="CE152" s="281"/>
      <c r="CF152" s="281"/>
      <c r="CG152" s="281"/>
      <c r="CH152" s="281" t="b">
        <f>AND(RMDF!CK152&gt;=0, RMDF!CK152&lt;=1-SUM(RMDF!Z152,RMDF!AG152,RMDF!AN152,RMDF!AU152,RMDF!BB152,RMDF!BI152,RMDF!BP152,RMDF!BW152,RMDF!CD152), RMDF!CK152=ROUND(RMDF!CK152,4))</f>
        <v>1</v>
      </c>
      <c r="CI152" s="317">
        <f>RMDF!CI152</f>
        <v>0</v>
      </c>
      <c r="CJ152" s="318" t="str">
        <f>IF(CI152=0,"",_xlfn.XLOOKUP(CI152,StatePicklist!$1:$1,StatePicklist!$3:$3,"NA",0))</f>
        <v/>
      </c>
      <c r="CK152" s="297" t="str">
        <f ca="1">IF(RMDF!CJ152="", "", IF(ISNUMBER(MATCH(RMDF!CJ152, INDIRECT(CJ152), 0)), "OK", "Invalid"))</f>
        <v/>
      </c>
      <c r="CL152" s="281"/>
      <c r="CM152" s="281"/>
      <c r="CN152" s="281"/>
      <c r="CO152" s="281" t="b">
        <f>AND(RMDF!CR152&gt;=0, RMDF!CR152&lt;=1-SUM(RMDF!Z152,RMDF!AG152,RMDF!AN152,RMDF!AU152,RMDF!BB152,RMDF!BI152,RMDF!BP152,RMDF!BW152,RMDF!CD152,RMDF!CK152), RMDF!CR152=ROUND(RMDF!CR152,4))</f>
        <v>1</v>
      </c>
      <c r="CP152" s="317">
        <f>RMDF!CP152</f>
        <v>0</v>
      </c>
      <c r="CQ152" s="318" t="str">
        <f>IF(CP152=0,"",_xlfn.XLOOKUP(CP152,StatePicklist!$1:$1,StatePicklist!$3:$3,"NA",0))</f>
        <v/>
      </c>
      <c r="CR152" s="297" t="str">
        <f ca="1">IF(RMDF!CQ152="", "", IF(ISNUMBER(MATCH(RMDF!CQ152, INDIRECT(CQ152), 0)), "OK", "Invalid"))</f>
        <v/>
      </c>
      <c r="CS152" s="281"/>
      <c r="CT152" s="281"/>
      <c r="CU152" s="281"/>
      <c r="CV152" s="281" t="b">
        <f>AND(RMDF!CY152&gt;=0, RMDF!CY152&lt;=1-SUM(RMDF!Z152,RMDF!AG152,RMDF!AN152,RMDF!AU152,RMDF!BB152,RMDF!BI152,RMDF!BP152,RMDF!BW152,RMDF!CD152,RMDF!CK152,RMDF!CR152), RMDF!CY152=ROUND(RMDF!CY152,4))</f>
        <v>1</v>
      </c>
      <c r="CW152" s="317">
        <f>RMDF!CW152</f>
        <v>0</v>
      </c>
      <c r="CX152" s="318" t="str">
        <f>IF(CW152=0,"",_xlfn.XLOOKUP(CW152,StatePicklist!$1:$1,StatePicklist!$3:$3,"NA",0))</f>
        <v/>
      </c>
      <c r="CY152" s="297" t="str">
        <f ca="1">IF(RMDF!CX152="", "", IF(ISNUMBER(MATCH(RMDF!CX152, INDIRECT(CX152), 0)), "OK", "Invalid"))</f>
        <v/>
      </c>
      <c r="CZ152" s="281"/>
      <c r="DA152" s="281"/>
      <c r="DB152" s="281"/>
      <c r="DC152" s="281" t="b">
        <f>AND(RMDF!DF152&gt;=0, RMDF!DF152&lt;=1-SUM(RMDF!Z152,RMDF!AG152,RMDF!AN152,RMDF!AU152,RMDF!BB152,RMDF!BI152,RMDF!BP152,RMDF!BW152,RMDF!CD152,RMDF!CK152,RMDF!CR152,RMDF!CY152), RMDF!DF152=ROUND(RMDF!DF152,4))</f>
        <v>1</v>
      </c>
      <c r="DD152" s="317">
        <f>RMDF!DD152</f>
        <v>0</v>
      </c>
      <c r="DE152" s="318" t="str">
        <f>IF(DD152=0,"",_xlfn.XLOOKUP(DD152,StatePicklist!$1:$1,StatePicklist!$3:$3,"NA",0))</f>
        <v/>
      </c>
      <c r="DF152" s="297" t="str">
        <f ca="1">IF(RMDF!DE152="", "", IF(ISNUMBER(MATCH(RMDF!DE152, INDIRECT(DE152), 0)), "OK", "Invalid"))</f>
        <v/>
      </c>
      <c r="DG152" s="281"/>
      <c r="DH152" s="281"/>
      <c r="DI152" s="281"/>
      <c r="DJ152" s="281" t="b">
        <f>AND(RMDF!DM152&gt;=0, RMDF!DM152&lt;=1-SUM(RMDF!Z152,RMDF!AG152,RMDF!AN152,RMDF!AU152,RMDF!BB152,RMDF!BI152,RMDF!BP152,RMDF!BW152,RMDF!CD152,RMDF!CK152,RMDF!CR152,RMDF!CY152,RMDF!DF152), RMDF!DM152=ROUND(RMDF!DM152,4))</f>
        <v>1</v>
      </c>
      <c r="DK152" s="317">
        <f>RMDF!DK152</f>
        <v>0</v>
      </c>
      <c r="DL152" s="318" t="str">
        <f>IF(DK152=0,"",_xlfn.XLOOKUP(DK152,StatePicklist!$1:$1,StatePicklist!$3:$3,"NA",0))</f>
        <v/>
      </c>
      <c r="DM152" s="297" t="str">
        <f ca="1">IF(RMDF!DL152="", "", IF(ISNUMBER(MATCH(RMDF!DL152, INDIRECT(DL152), 0)), "OK", "Invalid"))</f>
        <v/>
      </c>
      <c r="DN152" s="281"/>
      <c r="DO152" s="281"/>
      <c r="DP152" s="281"/>
      <c r="DQ152" s="281" t="b">
        <f>AND(RMDF!DT152&gt;=0, RMDF!DT152&lt;=1-SUM(RMDF!Z152,RMDF!AG152,RMDF!AN152,RMDF!AU152,RMDF!BB152,RMDF!BI152,RMDF!BP152,RMDF!BW152,RMDF!CD152,RMDF!CK152,RMDF!CR152,RMDF!CY152,RMDF!DF152,RMDF!DM152), RMDF!DT152=ROUND(RMDF!DT152,4))</f>
        <v>1</v>
      </c>
      <c r="DR152" s="317">
        <f>RMDF!DR152</f>
        <v>0</v>
      </c>
      <c r="DS152" s="318" t="str">
        <f>IF(DR152=0,"",_xlfn.XLOOKUP(DR152,StatePicklist!$1:$1,StatePicklist!$3:$3,"NA",0))</f>
        <v/>
      </c>
      <c r="DT152" s="297" t="str">
        <f ca="1">IF(RMDF!DS152="", "", IF(ISNUMBER(MATCH(RMDF!DS152, INDIRECT(DS152), 0)), "OK", "Invalid"))</f>
        <v/>
      </c>
      <c r="DU152" s="281"/>
      <c r="DV152" s="281"/>
      <c r="DW152" s="281"/>
      <c r="DX152" s="281" t="b">
        <f>AND(RMDF!EA152&gt;=0, RMDF!EA152&lt;=1-SUM(RMDF!Z152,RMDF!AG152,RMDF!AN152,RMDF!AU152,RMDF!BB152,RMDF!BI152,RMDF!BP152,RMDF!BW152,RMDF!CD152,RMDF!CK152,RMDF!CR152,RMDF!CY152,RMDF!DF152,RMDF!DM152,RMDF!DT152), RMDF!EA152=ROUND(RMDF!EA152,4))</f>
        <v>1</v>
      </c>
      <c r="DY152" s="317">
        <f>RMDF!DY152</f>
        <v>0</v>
      </c>
      <c r="DZ152" s="318" t="str">
        <f>IF(DY152=0,"",_xlfn.XLOOKUP(DY152,StatePicklist!$1:$1,StatePicklist!$3:$3,"NA",0))</f>
        <v/>
      </c>
      <c r="EA152" s="297" t="str">
        <f ca="1">IF(RMDF!DZ152="", "", IF(ISNUMBER(MATCH(RMDF!DZ152, INDIRECT(DZ152), 0)), "OK", "Invalid"))</f>
        <v/>
      </c>
      <c r="EB152" s="281"/>
      <c r="EC152" s="281"/>
      <c r="ED152" s="281"/>
      <c r="EE152" s="281" t="b">
        <f>AND(RMDF!EH152&gt;=0, RMDF!EH152&lt;=1-SUM(RMDF!Z152,RMDF!AG152,RMDF!AN152,RMDF!AU152,RMDF!BB152,RMDF!BI152,RMDF!BP152,RMDF!BW152,RMDF!CD152,RMDF!CK152,RMDF!CR152,RMDF!CY152,RMDF!DF152,RMDF!DM152,RMDF!DT152,RMDF!EA152), RMDF!EH152=ROUND(RMDF!EH152,4))</f>
        <v>1</v>
      </c>
      <c r="EF152" s="317">
        <f>RMDF!EF152</f>
        <v>0</v>
      </c>
      <c r="EG152" s="318" t="str">
        <f>IF(EF152=0,"",_xlfn.XLOOKUP(EF152,StatePicklist!$1:$1,StatePicklist!$3:$3,"NA",0))</f>
        <v/>
      </c>
      <c r="EH152" s="297" t="str">
        <f ca="1">IF(RMDF!EG152="", "", IF(ISNUMBER(MATCH(RMDF!EG152, INDIRECT(EG152), 0)), "OK", "Invalid"))</f>
        <v/>
      </c>
      <c r="EI152" s="281"/>
      <c r="EJ152" s="281"/>
      <c r="EK152" s="281"/>
      <c r="EL152" s="281" t="b">
        <f>AND(RMDF!EO152&gt;=0, RMDF!EO152&lt;=1-SUM(RMDF!Z152,RMDF!AG152,RMDF!AN152,RMDF!AU152,RMDF!BB152,RMDF!BI152,RMDF!BP152,RMDF!BW152,RMDF!CD152,RMDF!CK152,RMDF!CR152,RMDF!CY152,RMDF!DF152,RMDF!DM152,RMDF!DT152,RMDF!EA152,RMDF!EH152), RMDF!EO152=ROUND(RMDF!EO152,4))</f>
        <v>1</v>
      </c>
      <c r="EM152" s="317">
        <f>RMDF!EM152</f>
        <v>0</v>
      </c>
      <c r="EN152" s="318" t="str">
        <f>IF(EM152=0,"",_xlfn.XLOOKUP(EM152,StatePicklist!$1:$1,StatePicklist!$3:$3,"NA",0))</f>
        <v/>
      </c>
      <c r="EO152" s="297" t="str">
        <f ca="1">IF(RMDF!EN152="", "", IF(ISNUMBER(MATCH(RMDF!EN152, INDIRECT(EN152), 0)), "OK", "Invalid"))</f>
        <v/>
      </c>
      <c r="EP152" s="281"/>
      <c r="EQ152" s="281"/>
      <c r="ER152" s="281"/>
      <c r="ES152" s="281" t="b">
        <f>AND(RMDF!EV152&gt;=0, RMDF!EV152&lt;=1-SUM(RMDF!Z152,RMDF!AG152,RMDF!AN152,RMDF!AU152,RMDF!BB152,RMDF!BI152,RMDF!BP152,RMDF!BW152,RMDF!CD152,RMDF!CK152,RMDF!CR152,RMDF!CY152,RMDF!DF152,RMDF!DM152,RMDF!DT152,RMDF!EA152,RMDF!EH152,RMDF!EO152), RMDF!EV152=ROUND(RMDF!EV152,4))</f>
        <v>1</v>
      </c>
      <c r="ET152" s="317">
        <f>RMDF!ET152</f>
        <v>0</v>
      </c>
      <c r="EU152" s="318" t="str">
        <f>IF(ET152=0,"",_xlfn.XLOOKUP(ET152,StatePicklist!$1:$1,StatePicklist!$3:$3,"NA",0))</f>
        <v/>
      </c>
      <c r="EV152" s="297" t="str">
        <f ca="1">IF(RMDF!EU152="", "", IF(ISNUMBER(MATCH(RMDF!EU152, INDIRECT(EU152), 0)), "OK", "Invalid"))</f>
        <v/>
      </c>
      <c r="EW152" s="281"/>
      <c r="EX152" s="281"/>
      <c r="EY152" s="281"/>
      <c r="EZ152" s="281" t="b">
        <f>AND(RMDF!FC152&gt;=0, RMDF!FC152&lt;=1-SUM(RMDF!Z152,RMDF!AG152,RMDF!AN152,RMDF!AU152,RMDF!BB152,RMDF!BI152,RMDF!BP152,RMDF!BW152,RMDF!CD152,RMDF!CK152,RMDF!CR152,RMDF!CY152,RMDF!DF152,RMDF!DM152,RMDF!DT152,RMDF!EA152,RMDF!EH152,RMDF!EO152,RMDF!EV152), RMDF!FC152=ROUND(RMDF!FC152,4))</f>
        <v>1</v>
      </c>
      <c r="FA152" s="317">
        <f>RMDF!FA152</f>
        <v>0</v>
      </c>
      <c r="FB152" s="318" t="str">
        <f>IF(FA152=0,"",_xlfn.XLOOKUP(FA152,StatePicklist!$1:$1,StatePicklist!$3:$3,"NA",0))</f>
        <v/>
      </c>
      <c r="FC152" s="297" t="str">
        <f ca="1">IF(RMDF!FB152="", "", IF(ISNUMBER(MATCH(RMDF!FB152, INDIRECT(FB152), 0)), "OK", "Invalid"))</f>
        <v/>
      </c>
    </row>
    <row r="153" spans="1:159" s="205" customFormat="1" ht="39.9" customHeight="1" x14ac:dyDescent="0.25">
      <c r="A153" s="206"/>
      <c r="B153" s="196"/>
      <c r="C153" s="197"/>
      <c r="D153" s="198"/>
      <c r="E153" s="199"/>
      <c r="F153" s="200"/>
      <c r="G153" s="201"/>
      <c r="H153" s="292"/>
      <c r="I153" s="305">
        <f>RMDF!I153</f>
        <v>0</v>
      </c>
      <c r="J153" s="305" t="str">
        <f>IF(I153=ProductCode!$B$30,"PDReclPost",IF(OR(I153=ProductCode!$C$30,I153=ProductCode!$E$30,I153=ProductCode!$G$30),"PDPreCon",IF(OR(I153=ProductCode!$D$30,I153=ProductCode!$F$30),"PDNotReclPost","")))</f>
        <v/>
      </c>
      <c r="K153" s="305" t="str">
        <f t="shared" si="12"/>
        <v/>
      </c>
      <c r="L153" s="289"/>
      <c r="M153" s="305" t="str">
        <f t="shared" si="12"/>
        <v/>
      </c>
      <c r="N153" s="289" t="b">
        <f>AND(RMDF!N153&gt;=0, RMDF!N153&lt;=1-RMDF!L153, RMDF!N153=ROUND(RMDF!N153,4))</f>
        <v>1</v>
      </c>
      <c r="O153" s="286" t="str">
        <f>IF(P153="","",IF(I153="","",IF(LEFT(I153,13)="Reclaimed pos",RawMaterialCode!$E$569,RawMaterialCode!$E$568)))</f>
        <v>Reclaimed pre-consumer mixed fibers (RM0578)</v>
      </c>
      <c r="P153" s="295">
        <f t="shared" si="13"/>
        <v>1</v>
      </c>
      <c r="Q153" s="202"/>
      <c r="R153" s="203"/>
      <c r="S153" s="204" t="str">
        <f t="shared" si="14"/>
        <v/>
      </c>
      <c r="T153" s="281"/>
      <c r="U153" s="281"/>
      <c r="V153" s="281"/>
      <c r="W153" s="281"/>
      <c r="X153" s="317">
        <f>RMDF!X153</f>
        <v>0</v>
      </c>
      <c r="Y153" s="318" t="str">
        <f>IF(X153=0,"",_xlfn.XLOOKUP(X153,StatePicklist!$1:$1,StatePicklist!$3:$3,"NA",0))</f>
        <v/>
      </c>
      <c r="Z153" s="297" t="str">
        <f ca="1">IF(RMDF!Y153="", "", IF(ISNUMBER(MATCH(RMDF!Y153, INDIRECT(Y153), 0)), "OK", "Invalid"))</f>
        <v/>
      </c>
      <c r="AA153" s="281"/>
      <c r="AB153" s="281"/>
      <c r="AC153" s="281"/>
      <c r="AD153" s="281" t="b">
        <f>AND(RMDF!AG153&gt;=0, RMDF!AG153&lt;=1-RMDF!Z153, RMDF!AG153=ROUND(RMDF!AG153,4))</f>
        <v>1</v>
      </c>
      <c r="AE153" s="317">
        <f>RMDF!AE153</f>
        <v>0</v>
      </c>
      <c r="AF153" s="318" t="str">
        <f>IF(AE153=0,"",_xlfn.XLOOKUP(AE153,StatePicklist!$1:$1,StatePicklist!$3:$3,"NA",0))</f>
        <v/>
      </c>
      <c r="AG153" s="297" t="str">
        <f ca="1">IF(RMDF!AF153="", "", IF(ISNUMBER(MATCH(RMDF!AF153, INDIRECT(AF153), 0)), "OK", "Invalid"))</f>
        <v/>
      </c>
      <c r="AH153" s="281"/>
      <c r="AI153" s="281"/>
      <c r="AJ153" s="281"/>
      <c r="AK153" s="281" t="b">
        <f>AND(RMDF!AN153&gt;=0, RMDF!AN153&lt;=1-SUM(RMDF!Z153,RMDF!AG153), RMDF!AN153=ROUND(RMDF!AN153,4))</f>
        <v>1</v>
      </c>
      <c r="AL153" s="317">
        <f>RMDF!AL153</f>
        <v>0</v>
      </c>
      <c r="AM153" s="318" t="str">
        <f>IF(AL153=0,"",_xlfn.XLOOKUP(AL153,StatePicklist!$1:$1,StatePicklist!$3:$3,"NA",0))</f>
        <v/>
      </c>
      <c r="AN153" s="297" t="str">
        <f ca="1">IF(RMDF!AM153="", "", IF(ISNUMBER(MATCH(RMDF!AM153, INDIRECT(AM153), 0)), "OK", "Invalid"))</f>
        <v/>
      </c>
      <c r="AO153" s="281"/>
      <c r="AP153" s="281"/>
      <c r="AQ153" s="281"/>
      <c r="AR153" s="281" t="b">
        <f>AND(RMDF!AU153&gt;=0, RMDF!AU153&lt;=1-SUM(RMDF!Z153,RMDF!AG153,RMDF!AN153), RMDF!AU153=ROUND(RMDF!AU153,4))</f>
        <v>1</v>
      </c>
      <c r="AS153" s="317">
        <f>RMDF!AS153</f>
        <v>0</v>
      </c>
      <c r="AT153" s="318" t="str">
        <f>IF(AS153=0,"",_xlfn.XLOOKUP(AS153,StatePicklist!$1:$1,StatePicklist!$3:$3,"NA",0))</f>
        <v/>
      </c>
      <c r="AU153" s="297" t="str">
        <f ca="1">IF(RMDF!AT153="", "", IF(ISNUMBER(MATCH(RMDF!AT153, INDIRECT(AT153), 0)), "OK", "Invalid"))</f>
        <v/>
      </c>
      <c r="AV153" s="281"/>
      <c r="AW153" s="281"/>
      <c r="AX153" s="281"/>
      <c r="AY153" s="281" t="b">
        <f>AND(RMDF!BB153&gt;=0, RMDF!BB153&lt;=1-SUM(RMDF!Z153,RMDF!AG153,RMDF!AN153,RMDF!AU153), RMDF!BB153=ROUND(RMDF!BB153,4))</f>
        <v>1</v>
      </c>
      <c r="AZ153" s="317">
        <f>RMDF!AZ153</f>
        <v>0</v>
      </c>
      <c r="BA153" s="318" t="str">
        <f>IF(AZ153=0,"",_xlfn.XLOOKUP(AZ153,StatePicklist!$1:$1,StatePicklist!$3:$3,"NA",0))</f>
        <v/>
      </c>
      <c r="BB153" s="297" t="str">
        <f ca="1">IF(RMDF!BA153="", "", IF(ISNUMBER(MATCH(RMDF!BA153, INDIRECT(BA153), 0)), "OK", "Invalid"))</f>
        <v/>
      </c>
      <c r="BC153" s="281"/>
      <c r="BD153" s="281"/>
      <c r="BE153" s="281"/>
      <c r="BF153" s="281" t="b">
        <f>AND(RMDF!BI153&gt;=0, RMDF!BI153&lt;=1-SUM(RMDF!Z153,RMDF!AG153,RMDF!AN153,RMDF!AU153,RMDF!BB153), RMDF!BI153=ROUND(RMDF!BI153,4))</f>
        <v>1</v>
      </c>
      <c r="BG153" s="317">
        <f>RMDF!BG153</f>
        <v>0</v>
      </c>
      <c r="BH153" s="318" t="str">
        <f>IF(BG153=0,"",_xlfn.XLOOKUP(BG153,StatePicklist!$1:$1,StatePicklist!$3:$3,"NA",0))</f>
        <v/>
      </c>
      <c r="BI153" s="297" t="str">
        <f ca="1">IF(RMDF!BH153="", "", IF(ISNUMBER(MATCH(RMDF!BH153, INDIRECT(BH153), 0)), "OK", "Invalid"))</f>
        <v/>
      </c>
      <c r="BJ153" s="281"/>
      <c r="BK153" s="281"/>
      <c r="BL153" s="281"/>
      <c r="BM153" s="281" t="b">
        <f>AND(RMDF!BP153&gt;=0, RMDF!BP153&lt;=1-SUM(RMDF!Z153,RMDF!AG153,RMDF!AN153,RMDF!AU153,RMDF!BB153,RMDF!BI153), RMDF!BP153=ROUND(RMDF!BP153,4))</f>
        <v>1</v>
      </c>
      <c r="BN153" s="317">
        <f>RMDF!BN153</f>
        <v>0</v>
      </c>
      <c r="BO153" s="318" t="str">
        <f>IF(BN153=0,"",_xlfn.XLOOKUP(BN153,StatePicklist!$1:$1,StatePicklist!$3:$3,"NA",0))</f>
        <v/>
      </c>
      <c r="BP153" s="297" t="str">
        <f ca="1">IF(RMDF!BO153="", "", IF(ISNUMBER(MATCH(RMDF!BO153, INDIRECT(BO153), 0)), "OK", "Invalid"))</f>
        <v/>
      </c>
      <c r="BQ153" s="281"/>
      <c r="BR153" s="281"/>
      <c r="BS153" s="281"/>
      <c r="BT153" s="281" t="b">
        <f>AND(RMDF!BW153&gt;=0, RMDF!BW153&lt;=1-SUM(RMDF!Z153,RMDF!AG153,RMDF!AN153,RMDF!AU153,RMDF!BB153,RMDF!BI153,RMDF!BP153), RMDF!BW153=ROUND(RMDF!BW153,4))</f>
        <v>1</v>
      </c>
      <c r="BU153" s="317">
        <f>RMDF!BU153</f>
        <v>0</v>
      </c>
      <c r="BV153" s="318" t="str">
        <f>IF(BU153=0,"",_xlfn.XLOOKUP(BU153,StatePicklist!$1:$1,StatePicklist!$3:$3,"NA",0))</f>
        <v/>
      </c>
      <c r="BW153" s="297" t="str">
        <f ca="1">IF(RMDF!BV153="", "", IF(ISNUMBER(MATCH(RMDF!BV153, INDIRECT(BV153), 0)), "OK", "Invalid"))</f>
        <v/>
      </c>
      <c r="BX153" s="281"/>
      <c r="BY153" s="281"/>
      <c r="BZ153" s="281"/>
      <c r="CA153" s="281" t="b">
        <f>AND(RMDF!CD153&gt;=0, RMDF!CD153&lt;=1-SUM(RMDF!Z153,RMDF!AG153,RMDF!AN153,RMDF!AU153,RMDF!BB153,RMDF!BI153,RMDF!BP153,RMDF!BW153), RMDF!CD153=ROUND(RMDF!CD153,4))</f>
        <v>1</v>
      </c>
      <c r="CB153" s="317">
        <f>RMDF!CB153</f>
        <v>0</v>
      </c>
      <c r="CC153" s="318" t="str">
        <f>IF(CB153=0,"",_xlfn.XLOOKUP(CB153,StatePicklist!$1:$1,StatePicklist!$3:$3,"NA",0))</f>
        <v/>
      </c>
      <c r="CD153" s="297" t="str">
        <f ca="1">IF(RMDF!CC153="", "", IF(ISNUMBER(MATCH(RMDF!CC153, INDIRECT(CC153), 0)), "OK", "Invalid"))</f>
        <v/>
      </c>
      <c r="CE153" s="281"/>
      <c r="CF153" s="281"/>
      <c r="CG153" s="281"/>
      <c r="CH153" s="281" t="b">
        <f>AND(RMDF!CK153&gt;=0, RMDF!CK153&lt;=1-SUM(RMDF!Z153,RMDF!AG153,RMDF!AN153,RMDF!AU153,RMDF!BB153,RMDF!BI153,RMDF!BP153,RMDF!BW153,RMDF!CD153), RMDF!CK153=ROUND(RMDF!CK153,4))</f>
        <v>1</v>
      </c>
      <c r="CI153" s="317">
        <f>RMDF!CI153</f>
        <v>0</v>
      </c>
      <c r="CJ153" s="318" t="str">
        <f>IF(CI153=0,"",_xlfn.XLOOKUP(CI153,StatePicklist!$1:$1,StatePicklist!$3:$3,"NA",0))</f>
        <v/>
      </c>
      <c r="CK153" s="297" t="str">
        <f ca="1">IF(RMDF!CJ153="", "", IF(ISNUMBER(MATCH(RMDF!CJ153, INDIRECT(CJ153), 0)), "OK", "Invalid"))</f>
        <v/>
      </c>
      <c r="CL153" s="281"/>
      <c r="CM153" s="281"/>
      <c r="CN153" s="281"/>
      <c r="CO153" s="281" t="b">
        <f>AND(RMDF!CR153&gt;=0, RMDF!CR153&lt;=1-SUM(RMDF!Z153,RMDF!AG153,RMDF!AN153,RMDF!AU153,RMDF!BB153,RMDF!BI153,RMDF!BP153,RMDF!BW153,RMDF!CD153,RMDF!CK153), RMDF!CR153=ROUND(RMDF!CR153,4))</f>
        <v>1</v>
      </c>
      <c r="CP153" s="317">
        <f>RMDF!CP153</f>
        <v>0</v>
      </c>
      <c r="CQ153" s="318" t="str">
        <f>IF(CP153=0,"",_xlfn.XLOOKUP(CP153,StatePicklist!$1:$1,StatePicklist!$3:$3,"NA",0))</f>
        <v/>
      </c>
      <c r="CR153" s="297" t="str">
        <f ca="1">IF(RMDF!CQ153="", "", IF(ISNUMBER(MATCH(RMDF!CQ153, INDIRECT(CQ153), 0)), "OK", "Invalid"))</f>
        <v/>
      </c>
      <c r="CS153" s="281"/>
      <c r="CT153" s="281"/>
      <c r="CU153" s="281"/>
      <c r="CV153" s="281" t="b">
        <f>AND(RMDF!CY153&gt;=0, RMDF!CY153&lt;=1-SUM(RMDF!Z153,RMDF!AG153,RMDF!AN153,RMDF!AU153,RMDF!BB153,RMDF!BI153,RMDF!BP153,RMDF!BW153,RMDF!CD153,RMDF!CK153,RMDF!CR153), RMDF!CY153=ROUND(RMDF!CY153,4))</f>
        <v>1</v>
      </c>
      <c r="CW153" s="317">
        <f>RMDF!CW153</f>
        <v>0</v>
      </c>
      <c r="CX153" s="318" t="str">
        <f>IF(CW153=0,"",_xlfn.XLOOKUP(CW153,StatePicklist!$1:$1,StatePicklist!$3:$3,"NA",0))</f>
        <v/>
      </c>
      <c r="CY153" s="297" t="str">
        <f ca="1">IF(RMDF!CX153="", "", IF(ISNUMBER(MATCH(RMDF!CX153, INDIRECT(CX153), 0)), "OK", "Invalid"))</f>
        <v/>
      </c>
      <c r="CZ153" s="281"/>
      <c r="DA153" s="281"/>
      <c r="DB153" s="281"/>
      <c r="DC153" s="281" t="b">
        <f>AND(RMDF!DF153&gt;=0, RMDF!DF153&lt;=1-SUM(RMDF!Z153,RMDF!AG153,RMDF!AN153,RMDF!AU153,RMDF!BB153,RMDF!BI153,RMDF!BP153,RMDF!BW153,RMDF!CD153,RMDF!CK153,RMDF!CR153,RMDF!CY153), RMDF!DF153=ROUND(RMDF!DF153,4))</f>
        <v>1</v>
      </c>
      <c r="DD153" s="317">
        <f>RMDF!DD153</f>
        <v>0</v>
      </c>
      <c r="DE153" s="318" t="str">
        <f>IF(DD153=0,"",_xlfn.XLOOKUP(DD153,StatePicklist!$1:$1,StatePicklist!$3:$3,"NA",0))</f>
        <v/>
      </c>
      <c r="DF153" s="297" t="str">
        <f ca="1">IF(RMDF!DE153="", "", IF(ISNUMBER(MATCH(RMDF!DE153, INDIRECT(DE153), 0)), "OK", "Invalid"))</f>
        <v/>
      </c>
      <c r="DG153" s="281"/>
      <c r="DH153" s="281"/>
      <c r="DI153" s="281"/>
      <c r="DJ153" s="281" t="b">
        <f>AND(RMDF!DM153&gt;=0, RMDF!DM153&lt;=1-SUM(RMDF!Z153,RMDF!AG153,RMDF!AN153,RMDF!AU153,RMDF!BB153,RMDF!BI153,RMDF!BP153,RMDF!BW153,RMDF!CD153,RMDF!CK153,RMDF!CR153,RMDF!CY153,RMDF!DF153), RMDF!DM153=ROUND(RMDF!DM153,4))</f>
        <v>1</v>
      </c>
      <c r="DK153" s="317">
        <f>RMDF!DK153</f>
        <v>0</v>
      </c>
      <c r="DL153" s="318" t="str">
        <f>IF(DK153=0,"",_xlfn.XLOOKUP(DK153,StatePicklist!$1:$1,StatePicklist!$3:$3,"NA",0))</f>
        <v/>
      </c>
      <c r="DM153" s="297" t="str">
        <f ca="1">IF(RMDF!DL153="", "", IF(ISNUMBER(MATCH(RMDF!DL153, INDIRECT(DL153), 0)), "OK", "Invalid"))</f>
        <v/>
      </c>
      <c r="DN153" s="281"/>
      <c r="DO153" s="281"/>
      <c r="DP153" s="281"/>
      <c r="DQ153" s="281" t="b">
        <f>AND(RMDF!DT153&gt;=0, RMDF!DT153&lt;=1-SUM(RMDF!Z153,RMDF!AG153,RMDF!AN153,RMDF!AU153,RMDF!BB153,RMDF!BI153,RMDF!BP153,RMDF!BW153,RMDF!CD153,RMDF!CK153,RMDF!CR153,RMDF!CY153,RMDF!DF153,RMDF!DM153), RMDF!DT153=ROUND(RMDF!DT153,4))</f>
        <v>1</v>
      </c>
      <c r="DR153" s="317">
        <f>RMDF!DR153</f>
        <v>0</v>
      </c>
      <c r="DS153" s="318" t="str">
        <f>IF(DR153=0,"",_xlfn.XLOOKUP(DR153,StatePicklist!$1:$1,StatePicklist!$3:$3,"NA",0))</f>
        <v/>
      </c>
      <c r="DT153" s="297" t="str">
        <f ca="1">IF(RMDF!DS153="", "", IF(ISNUMBER(MATCH(RMDF!DS153, INDIRECT(DS153), 0)), "OK", "Invalid"))</f>
        <v/>
      </c>
      <c r="DU153" s="281"/>
      <c r="DV153" s="281"/>
      <c r="DW153" s="281"/>
      <c r="DX153" s="281" t="b">
        <f>AND(RMDF!EA153&gt;=0, RMDF!EA153&lt;=1-SUM(RMDF!Z153,RMDF!AG153,RMDF!AN153,RMDF!AU153,RMDF!BB153,RMDF!BI153,RMDF!BP153,RMDF!BW153,RMDF!CD153,RMDF!CK153,RMDF!CR153,RMDF!CY153,RMDF!DF153,RMDF!DM153,RMDF!DT153), RMDF!EA153=ROUND(RMDF!EA153,4))</f>
        <v>1</v>
      </c>
      <c r="DY153" s="317">
        <f>RMDF!DY153</f>
        <v>0</v>
      </c>
      <c r="DZ153" s="318" t="str">
        <f>IF(DY153=0,"",_xlfn.XLOOKUP(DY153,StatePicklist!$1:$1,StatePicklist!$3:$3,"NA",0))</f>
        <v/>
      </c>
      <c r="EA153" s="297" t="str">
        <f ca="1">IF(RMDF!DZ153="", "", IF(ISNUMBER(MATCH(RMDF!DZ153, INDIRECT(DZ153), 0)), "OK", "Invalid"))</f>
        <v/>
      </c>
      <c r="EB153" s="281"/>
      <c r="EC153" s="281"/>
      <c r="ED153" s="281"/>
      <c r="EE153" s="281" t="b">
        <f>AND(RMDF!EH153&gt;=0, RMDF!EH153&lt;=1-SUM(RMDF!Z153,RMDF!AG153,RMDF!AN153,RMDF!AU153,RMDF!BB153,RMDF!BI153,RMDF!BP153,RMDF!BW153,RMDF!CD153,RMDF!CK153,RMDF!CR153,RMDF!CY153,RMDF!DF153,RMDF!DM153,RMDF!DT153,RMDF!EA153), RMDF!EH153=ROUND(RMDF!EH153,4))</f>
        <v>1</v>
      </c>
      <c r="EF153" s="317">
        <f>RMDF!EF153</f>
        <v>0</v>
      </c>
      <c r="EG153" s="318" t="str">
        <f>IF(EF153=0,"",_xlfn.XLOOKUP(EF153,StatePicklist!$1:$1,StatePicklist!$3:$3,"NA",0))</f>
        <v/>
      </c>
      <c r="EH153" s="297" t="str">
        <f ca="1">IF(RMDF!EG153="", "", IF(ISNUMBER(MATCH(RMDF!EG153, INDIRECT(EG153), 0)), "OK", "Invalid"))</f>
        <v/>
      </c>
      <c r="EI153" s="281"/>
      <c r="EJ153" s="281"/>
      <c r="EK153" s="281"/>
      <c r="EL153" s="281" t="b">
        <f>AND(RMDF!EO153&gt;=0, RMDF!EO153&lt;=1-SUM(RMDF!Z153,RMDF!AG153,RMDF!AN153,RMDF!AU153,RMDF!BB153,RMDF!BI153,RMDF!BP153,RMDF!BW153,RMDF!CD153,RMDF!CK153,RMDF!CR153,RMDF!CY153,RMDF!DF153,RMDF!DM153,RMDF!DT153,RMDF!EA153,RMDF!EH153), RMDF!EO153=ROUND(RMDF!EO153,4))</f>
        <v>1</v>
      </c>
      <c r="EM153" s="317">
        <f>RMDF!EM153</f>
        <v>0</v>
      </c>
      <c r="EN153" s="318" t="str">
        <f>IF(EM153=0,"",_xlfn.XLOOKUP(EM153,StatePicklist!$1:$1,StatePicklist!$3:$3,"NA",0))</f>
        <v/>
      </c>
      <c r="EO153" s="297" t="str">
        <f ca="1">IF(RMDF!EN153="", "", IF(ISNUMBER(MATCH(RMDF!EN153, INDIRECT(EN153), 0)), "OK", "Invalid"))</f>
        <v/>
      </c>
      <c r="EP153" s="281"/>
      <c r="EQ153" s="281"/>
      <c r="ER153" s="281"/>
      <c r="ES153" s="281" t="b">
        <f>AND(RMDF!EV153&gt;=0, RMDF!EV153&lt;=1-SUM(RMDF!Z153,RMDF!AG153,RMDF!AN153,RMDF!AU153,RMDF!BB153,RMDF!BI153,RMDF!BP153,RMDF!BW153,RMDF!CD153,RMDF!CK153,RMDF!CR153,RMDF!CY153,RMDF!DF153,RMDF!DM153,RMDF!DT153,RMDF!EA153,RMDF!EH153,RMDF!EO153), RMDF!EV153=ROUND(RMDF!EV153,4))</f>
        <v>1</v>
      </c>
      <c r="ET153" s="317">
        <f>RMDF!ET153</f>
        <v>0</v>
      </c>
      <c r="EU153" s="318" t="str">
        <f>IF(ET153=0,"",_xlfn.XLOOKUP(ET153,StatePicklist!$1:$1,StatePicklist!$3:$3,"NA",0))</f>
        <v/>
      </c>
      <c r="EV153" s="297" t="str">
        <f ca="1">IF(RMDF!EU153="", "", IF(ISNUMBER(MATCH(RMDF!EU153, INDIRECT(EU153), 0)), "OK", "Invalid"))</f>
        <v/>
      </c>
      <c r="EW153" s="281"/>
      <c r="EX153" s="281"/>
      <c r="EY153" s="281"/>
      <c r="EZ153" s="281" t="b">
        <f>AND(RMDF!FC153&gt;=0, RMDF!FC153&lt;=1-SUM(RMDF!Z153,RMDF!AG153,RMDF!AN153,RMDF!AU153,RMDF!BB153,RMDF!BI153,RMDF!BP153,RMDF!BW153,RMDF!CD153,RMDF!CK153,RMDF!CR153,RMDF!CY153,RMDF!DF153,RMDF!DM153,RMDF!DT153,RMDF!EA153,RMDF!EH153,RMDF!EO153,RMDF!EV153), RMDF!FC153=ROUND(RMDF!FC153,4))</f>
        <v>1</v>
      </c>
      <c r="FA153" s="317">
        <f>RMDF!FA153</f>
        <v>0</v>
      </c>
      <c r="FB153" s="318" t="str">
        <f>IF(FA153=0,"",_xlfn.XLOOKUP(FA153,StatePicklist!$1:$1,StatePicklist!$3:$3,"NA",0))</f>
        <v/>
      </c>
      <c r="FC153" s="297" t="str">
        <f ca="1">IF(RMDF!FB153="", "", IF(ISNUMBER(MATCH(RMDF!FB153, INDIRECT(FB153), 0)), "OK", "Invalid"))</f>
        <v/>
      </c>
    </row>
    <row r="154" spans="1:159" s="205" customFormat="1" ht="39.9" customHeight="1" x14ac:dyDescent="0.25">
      <c r="A154" s="206"/>
      <c r="B154" s="196"/>
      <c r="C154" s="197"/>
      <c r="D154" s="198"/>
      <c r="E154" s="199"/>
      <c r="F154" s="200"/>
      <c r="G154" s="201"/>
      <c r="H154" s="292"/>
      <c r="I154" s="305">
        <f>RMDF!I154</f>
        <v>0</v>
      </c>
      <c r="J154" s="305" t="str">
        <f>IF(I154=ProductCode!$B$30,"PDReclPost",IF(OR(I154=ProductCode!$C$30,I154=ProductCode!$E$30,I154=ProductCode!$G$30),"PDPreCon",IF(OR(I154=ProductCode!$D$30,I154=ProductCode!$F$30),"PDNotReclPost","")))</f>
        <v/>
      </c>
      <c r="K154" s="305" t="str">
        <f t="shared" si="12"/>
        <v/>
      </c>
      <c r="L154" s="289"/>
      <c r="M154" s="305" t="str">
        <f t="shared" si="12"/>
        <v/>
      </c>
      <c r="N154" s="289" t="b">
        <f>AND(RMDF!N154&gt;=0, RMDF!N154&lt;=1-RMDF!L154, RMDF!N154=ROUND(RMDF!N154,4))</f>
        <v>1</v>
      </c>
      <c r="O154" s="286" t="str">
        <f>IF(P154="","",IF(I154="","",IF(LEFT(I154,13)="Reclaimed pos",RawMaterialCode!$E$569,RawMaterialCode!$E$568)))</f>
        <v>Reclaimed pre-consumer mixed fibers (RM0578)</v>
      </c>
      <c r="P154" s="295">
        <f t="shared" si="13"/>
        <v>1</v>
      </c>
      <c r="Q154" s="202"/>
      <c r="R154" s="203"/>
      <c r="S154" s="204" t="str">
        <f t="shared" si="14"/>
        <v/>
      </c>
      <c r="T154" s="281"/>
      <c r="U154" s="281"/>
      <c r="V154" s="281"/>
      <c r="W154" s="281"/>
      <c r="X154" s="317">
        <f>RMDF!X154</f>
        <v>0</v>
      </c>
      <c r="Y154" s="318" t="str">
        <f>IF(X154=0,"",_xlfn.XLOOKUP(X154,StatePicklist!$1:$1,StatePicklist!$3:$3,"NA",0))</f>
        <v/>
      </c>
      <c r="Z154" s="297" t="str">
        <f ca="1">IF(RMDF!Y154="", "", IF(ISNUMBER(MATCH(RMDF!Y154, INDIRECT(Y154), 0)), "OK", "Invalid"))</f>
        <v/>
      </c>
      <c r="AA154" s="281"/>
      <c r="AB154" s="281"/>
      <c r="AC154" s="281"/>
      <c r="AD154" s="281" t="b">
        <f>AND(RMDF!AG154&gt;=0, RMDF!AG154&lt;=1-RMDF!Z154, RMDF!AG154=ROUND(RMDF!AG154,4))</f>
        <v>1</v>
      </c>
      <c r="AE154" s="317">
        <f>RMDF!AE154</f>
        <v>0</v>
      </c>
      <c r="AF154" s="318" t="str">
        <f>IF(AE154=0,"",_xlfn.XLOOKUP(AE154,StatePicklist!$1:$1,StatePicklist!$3:$3,"NA",0))</f>
        <v/>
      </c>
      <c r="AG154" s="297" t="str">
        <f ca="1">IF(RMDF!AF154="", "", IF(ISNUMBER(MATCH(RMDF!AF154, INDIRECT(AF154), 0)), "OK", "Invalid"))</f>
        <v/>
      </c>
      <c r="AH154" s="281"/>
      <c r="AI154" s="281"/>
      <c r="AJ154" s="281"/>
      <c r="AK154" s="281" t="b">
        <f>AND(RMDF!AN154&gt;=0, RMDF!AN154&lt;=1-SUM(RMDF!Z154,RMDF!AG154), RMDF!AN154=ROUND(RMDF!AN154,4))</f>
        <v>1</v>
      </c>
      <c r="AL154" s="317">
        <f>RMDF!AL154</f>
        <v>0</v>
      </c>
      <c r="AM154" s="318" t="str">
        <f>IF(AL154=0,"",_xlfn.XLOOKUP(AL154,StatePicklist!$1:$1,StatePicklist!$3:$3,"NA",0))</f>
        <v/>
      </c>
      <c r="AN154" s="297" t="str">
        <f ca="1">IF(RMDF!AM154="", "", IF(ISNUMBER(MATCH(RMDF!AM154, INDIRECT(AM154), 0)), "OK", "Invalid"))</f>
        <v/>
      </c>
      <c r="AO154" s="281"/>
      <c r="AP154" s="281"/>
      <c r="AQ154" s="281"/>
      <c r="AR154" s="281" t="b">
        <f>AND(RMDF!AU154&gt;=0, RMDF!AU154&lt;=1-SUM(RMDF!Z154,RMDF!AG154,RMDF!AN154), RMDF!AU154=ROUND(RMDF!AU154,4))</f>
        <v>1</v>
      </c>
      <c r="AS154" s="317">
        <f>RMDF!AS154</f>
        <v>0</v>
      </c>
      <c r="AT154" s="318" t="str">
        <f>IF(AS154=0,"",_xlfn.XLOOKUP(AS154,StatePicklist!$1:$1,StatePicklist!$3:$3,"NA",0))</f>
        <v/>
      </c>
      <c r="AU154" s="297" t="str">
        <f ca="1">IF(RMDF!AT154="", "", IF(ISNUMBER(MATCH(RMDF!AT154, INDIRECT(AT154), 0)), "OK", "Invalid"))</f>
        <v/>
      </c>
      <c r="AV154" s="281"/>
      <c r="AW154" s="281"/>
      <c r="AX154" s="281"/>
      <c r="AY154" s="281" t="b">
        <f>AND(RMDF!BB154&gt;=0, RMDF!BB154&lt;=1-SUM(RMDF!Z154,RMDF!AG154,RMDF!AN154,RMDF!AU154), RMDF!BB154=ROUND(RMDF!BB154,4))</f>
        <v>1</v>
      </c>
      <c r="AZ154" s="317">
        <f>RMDF!AZ154</f>
        <v>0</v>
      </c>
      <c r="BA154" s="318" t="str">
        <f>IF(AZ154=0,"",_xlfn.XLOOKUP(AZ154,StatePicklist!$1:$1,StatePicklist!$3:$3,"NA",0))</f>
        <v/>
      </c>
      <c r="BB154" s="297" t="str">
        <f ca="1">IF(RMDF!BA154="", "", IF(ISNUMBER(MATCH(RMDF!BA154, INDIRECT(BA154), 0)), "OK", "Invalid"))</f>
        <v/>
      </c>
      <c r="BC154" s="281"/>
      <c r="BD154" s="281"/>
      <c r="BE154" s="281"/>
      <c r="BF154" s="281" t="b">
        <f>AND(RMDF!BI154&gt;=0, RMDF!BI154&lt;=1-SUM(RMDF!Z154,RMDF!AG154,RMDF!AN154,RMDF!AU154,RMDF!BB154), RMDF!BI154=ROUND(RMDF!BI154,4))</f>
        <v>1</v>
      </c>
      <c r="BG154" s="317">
        <f>RMDF!BG154</f>
        <v>0</v>
      </c>
      <c r="BH154" s="318" t="str">
        <f>IF(BG154=0,"",_xlfn.XLOOKUP(BG154,StatePicklist!$1:$1,StatePicklist!$3:$3,"NA",0))</f>
        <v/>
      </c>
      <c r="BI154" s="297" t="str">
        <f ca="1">IF(RMDF!BH154="", "", IF(ISNUMBER(MATCH(RMDF!BH154, INDIRECT(BH154), 0)), "OK", "Invalid"))</f>
        <v/>
      </c>
      <c r="BJ154" s="281"/>
      <c r="BK154" s="281"/>
      <c r="BL154" s="281"/>
      <c r="BM154" s="281" t="b">
        <f>AND(RMDF!BP154&gt;=0, RMDF!BP154&lt;=1-SUM(RMDF!Z154,RMDF!AG154,RMDF!AN154,RMDF!AU154,RMDF!BB154,RMDF!BI154), RMDF!BP154=ROUND(RMDF!BP154,4))</f>
        <v>1</v>
      </c>
      <c r="BN154" s="317">
        <f>RMDF!BN154</f>
        <v>0</v>
      </c>
      <c r="BO154" s="318" t="str">
        <f>IF(BN154=0,"",_xlfn.XLOOKUP(BN154,StatePicklist!$1:$1,StatePicklist!$3:$3,"NA",0))</f>
        <v/>
      </c>
      <c r="BP154" s="297" t="str">
        <f ca="1">IF(RMDF!BO154="", "", IF(ISNUMBER(MATCH(RMDF!BO154, INDIRECT(BO154), 0)), "OK", "Invalid"))</f>
        <v/>
      </c>
      <c r="BQ154" s="281"/>
      <c r="BR154" s="281"/>
      <c r="BS154" s="281"/>
      <c r="BT154" s="281" t="b">
        <f>AND(RMDF!BW154&gt;=0, RMDF!BW154&lt;=1-SUM(RMDF!Z154,RMDF!AG154,RMDF!AN154,RMDF!AU154,RMDF!BB154,RMDF!BI154,RMDF!BP154), RMDF!BW154=ROUND(RMDF!BW154,4))</f>
        <v>1</v>
      </c>
      <c r="BU154" s="317">
        <f>RMDF!BU154</f>
        <v>0</v>
      </c>
      <c r="BV154" s="318" t="str">
        <f>IF(BU154=0,"",_xlfn.XLOOKUP(BU154,StatePicklist!$1:$1,StatePicklist!$3:$3,"NA",0))</f>
        <v/>
      </c>
      <c r="BW154" s="297" t="str">
        <f ca="1">IF(RMDF!BV154="", "", IF(ISNUMBER(MATCH(RMDF!BV154, INDIRECT(BV154), 0)), "OK", "Invalid"))</f>
        <v/>
      </c>
      <c r="BX154" s="281"/>
      <c r="BY154" s="281"/>
      <c r="BZ154" s="281"/>
      <c r="CA154" s="281" t="b">
        <f>AND(RMDF!CD154&gt;=0, RMDF!CD154&lt;=1-SUM(RMDF!Z154,RMDF!AG154,RMDF!AN154,RMDF!AU154,RMDF!BB154,RMDF!BI154,RMDF!BP154,RMDF!BW154), RMDF!CD154=ROUND(RMDF!CD154,4))</f>
        <v>1</v>
      </c>
      <c r="CB154" s="317">
        <f>RMDF!CB154</f>
        <v>0</v>
      </c>
      <c r="CC154" s="318" t="str">
        <f>IF(CB154=0,"",_xlfn.XLOOKUP(CB154,StatePicklist!$1:$1,StatePicklist!$3:$3,"NA",0))</f>
        <v/>
      </c>
      <c r="CD154" s="297" t="str">
        <f ca="1">IF(RMDF!CC154="", "", IF(ISNUMBER(MATCH(RMDF!CC154, INDIRECT(CC154), 0)), "OK", "Invalid"))</f>
        <v/>
      </c>
      <c r="CE154" s="281"/>
      <c r="CF154" s="281"/>
      <c r="CG154" s="281"/>
      <c r="CH154" s="281" t="b">
        <f>AND(RMDF!CK154&gt;=0, RMDF!CK154&lt;=1-SUM(RMDF!Z154,RMDF!AG154,RMDF!AN154,RMDF!AU154,RMDF!BB154,RMDF!BI154,RMDF!BP154,RMDF!BW154,RMDF!CD154), RMDF!CK154=ROUND(RMDF!CK154,4))</f>
        <v>1</v>
      </c>
      <c r="CI154" s="317">
        <f>RMDF!CI154</f>
        <v>0</v>
      </c>
      <c r="CJ154" s="318" t="str">
        <f>IF(CI154=0,"",_xlfn.XLOOKUP(CI154,StatePicklist!$1:$1,StatePicklist!$3:$3,"NA",0))</f>
        <v/>
      </c>
      <c r="CK154" s="297" t="str">
        <f ca="1">IF(RMDF!CJ154="", "", IF(ISNUMBER(MATCH(RMDF!CJ154, INDIRECT(CJ154), 0)), "OK", "Invalid"))</f>
        <v/>
      </c>
      <c r="CL154" s="281"/>
      <c r="CM154" s="281"/>
      <c r="CN154" s="281"/>
      <c r="CO154" s="281" t="b">
        <f>AND(RMDF!CR154&gt;=0, RMDF!CR154&lt;=1-SUM(RMDF!Z154,RMDF!AG154,RMDF!AN154,RMDF!AU154,RMDF!BB154,RMDF!BI154,RMDF!BP154,RMDF!BW154,RMDF!CD154,RMDF!CK154), RMDF!CR154=ROUND(RMDF!CR154,4))</f>
        <v>1</v>
      </c>
      <c r="CP154" s="317">
        <f>RMDF!CP154</f>
        <v>0</v>
      </c>
      <c r="CQ154" s="318" t="str">
        <f>IF(CP154=0,"",_xlfn.XLOOKUP(CP154,StatePicklist!$1:$1,StatePicklist!$3:$3,"NA",0))</f>
        <v/>
      </c>
      <c r="CR154" s="297" t="str">
        <f ca="1">IF(RMDF!CQ154="", "", IF(ISNUMBER(MATCH(RMDF!CQ154, INDIRECT(CQ154), 0)), "OK", "Invalid"))</f>
        <v/>
      </c>
      <c r="CS154" s="281"/>
      <c r="CT154" s="281"/>
      <c r="CU154" s="281"/>
      <c r="CV154" s="281" t="b">
        <f>AND(RMDF!CY154&gt;=0, RMDF!CY154&lt;=1-SUM(RMDF!Z154,RMDF!AG154,RMDF!AN154,RMDF!AU154,RMDF!BB154,RMDF!BI154,RMDF!BP154,RMDF!BW154,RMDF!CD154,RMDF!CK154,RMDF!CR154), RMDF!CY154=ROUND(RMDF!CY154,4))</f>
        <v>1</v>
      </c>
      <c r="CW154" s="317">
        <f>RMDF!CW154</f>
        <v>0</v>
      </c>
      <c r="CX154" s="318" t="str">
        <f>IF(CW154=0,"",_xlfn.XLOOKUP(CW154,StatePicklist!$1:$1,StatePicklist!$3:$3,"NA",0))</f>
        <v/>
      </c>
      <c r="CY154" s="297" t="str">
        <f ca="1">IF(RMDF!CX154="", "", IF(ISNUMBER(MATCH(RMDF!CX154, INDIRECT(CX154), 0)), "OK", "Invalid"))</f>
        <v/>
      </c>
      <c r="CZ154" s="281"/>
      <c r="DA154" s="281"/>
      <c r="DB154" s="281"/>
      <c r="DC154" s="281" t="b">
        <f>AND(RMDF!DF154&gt;=0, RMDF!DF154&lt;=1-SUM(RMDF!Z154,RMDF!AG154,RMDF!AN154,RMDF!AU154,RMDF!BB154,RMDF!BI154,RMDF!BP154,RMDF!BW154,RMDF!CD154,RMDF!CK154,RMDF!CR154,RMDF!CY154), RMDF!DF154=ROUND(RMDF!DF154,4))</f>
        <v>1</v>
      </c>
      <c r="DD154" s="317">
        <f>RMDF!DD154</f>
        <v>0</v>
      </c>
      <c r="DE154" s="318" t="str">
        <f>IF(DD154=0,"",_xlfn.XLOOKUP(DD154,StatePicklist!$1:$1,StatePicklist!$3:$3,"NA",0))</f>
        <v/>
      </c>
      <c r="DF154" s="297" t="str">
        <f ca="1">IF(RMDF!DE154="", "", IF(ISNUMBER(MATCH(RMDF!DE154, INDIRECT(DE154), 0)), "OK", "Invalid"))</f>
        <v/>
      </c>
      <c r="DG154" s="281"/>
      <c r="DH154" s="281"/>
      <c r="DI154" s="281"/>
      <c r="DJ154" s="281" t="b">
        <f>AND(RMDF!DM154&gt;=0, RMDF!DM154&lt;=1-SUM(RMDF!Z154,RMDF!AG154,RMDF!AN154,RMDF!AU154,RMDF!BB154,RMDF!BI154,RMDF!BP154,RMDF!BW154,RMDF!CD154,RMDF!CK154,RMDF!CR154,RMDF!CY154,RMDF!DF154), RMDF!DM154=ROUND(RMDF!DM154,4))</f>
        <v>1</v>
      </c>
      <c r="DK154" s="317">
        <f>RMDF!DK154</f>
        <v>0</v>
      </c>
      <c r="DL154" s="318" t="str">
        <f>IF(DK154=0,"",_xlfn.XLOOKUP(DK154,StatePicklist!$1:$1,StatePicklist!$3:$3,"NA",0))</f>
        <v/>
      </c>
      <c r="DM154" s="297" t="str">
        <f ca="1">IF(RMDF!DL154="", "", IF(ISNUMBER(MATCH(RMDF!DL154, INDIRECT(DL154), 0)), "OK", "Invalid"))</f>
        <v/>
      </c>
      <c r="DN154" s="281"/>
      <c r="DO154" s="281"/>
      <c r="DP154" s="281"/>
      <c r="DQ154" s="281" t="b">
        <f>AND(RMDF!DT154&gt;=0, RMDF!DT154&lt;=1-SUM(RMDF!Z154,RMDF!AG154,RMDF!AN154,RMDF!AU154,RMDF!BB154,RMDF!BI154,RMDF!BP154,RMDF!BW154,RMDF!CD154,RMDF!CK154,RMDF!CR154,RMDF!CY154,RMDF!DF154,RMDF!DM154), RMDF!DT154=ROUND(RMDF!DT154,4))</f>
        <v>1</v>
      </c>
      <c r="DR154" s="317">
        <f>RMDF!DR154</f>
        <v>0</v>
      </c>
      <c r="DS154" s="318" t="str">
        <f>IF(DR154=0,"",_xlfn.XLOOKUP(DR154,StatePicklist!$1:$1,StatePicklist!$3:$3,"NA",0))</f>
        <v/>
      </c>
      <c r="DT154" s="297" t="str">
        <f ca="1">IF(RMDF!DS154="", "", IF(ISNUMBER(MATCH(RMDF!DS154, INDIRECT(DS154), 0)), "OK", "Invalid"))</f>
        <v/>
      </c>
      <c r="DU154" s="281"/>
      <c r="DV154" s="281"/>
      <c r="DW154" s="281"/>
      <c r="DX154" s="281" t="b">
        <f>AND(RMDF!EA154&gt;=0, RMDF!EA154&lt;=1-SUM(RMDF!Z154,RMDF!AG154,RMDF!AN154,RMDF!AU154,RMDF!BB154,RMDF!BI154,RMDF!BP154,RMDF!BW154,RMDF!CD154,RMDF!CK154,RMDF!CR154,RMDF!CY154,RMDF!DF154,RMDF!DM154,RMDF!DT154), RMDF!EA154=ROUND(RMDF!EA154,4))</f>
        <v>1</v>
      </c>
      <c r="DY154" s="317">
        <f>RMDF!DY154</f>
        <v>0</v>
      </c>
      <c r="DZ154" s="318" t="str">
        <f>IF(DY154=0,"",_xlfn.XLOOKUP(DY154,StatePicklist!$1:$1,StatePicklist!$3:$3,"NA",0))</f>
        <v/>
      </c>
      <c r="EA154" s="297" t="str">
        <f ca="1">IF(RMDF!DZ154="", "", IF(ISNUMBER(MATCH(RMDF!DZ154, INDIRECT(DZ154), 0)), "OK", "Invalid"))</f>
        <v/>
      </c>
      <c r="EB154" s="281"/>
      <c r="EC154" s="281"/>
      <c r="ED154" s="281"/>
      <c r="EE154" s="281" t="b">
        <f>AND(RMDF!EH154&gt;=0, RMDF!EH154&lt;=1-SUM(RMDF!Z154,RMDF!AG154,RMDF!AN154,RMDF!AU154,RMDF!BB154,RMDF!BI154,RMDF!BP154,RMDF!BW154,RMDF!CD154,RMDF!CK154,RMDF!CR154,RMDF!CY154,RMDF!DF154,RMDF!DM154,RMDF!DT154,RMDF!EA154), RMDF!EH154=ROUND(RMDF!EH154,4))</f>
        <v>1</v>
      </c>
      <c r="EF154" s="317">
        <f>RMDF!EF154</f>
        <v>0</v>
      </c>
      <c r="EG154" s="318" t="str">
        <f>IF(EF154=0,"",_xlfn.XLOOKUP(EF154,StatePicklist!$1:$1,StatePicklist!$3:$3,"NA",0))</f>
        <v/>
      </c>
      <c r="EH154" s="297" t="str">
        <f ca="1">IF(RMDF!EG154="", "", IF(ISNUMBER(MATCH(RMDF!EG154, INDIRECT(EG154), 0)), "OK", "Invalid"))</f>
        <v/>
      </c>
      <c r="EI154" s="281"/>
      <c r="EJ154" s="281"/>
      <c r="EK154" s="281"/>
      <c r="EL154" s="281" t="b">
        <f>AND(RMDF!EO154&gt;=0, RMDF!EO154&lt;=1-SUM(RMDF!Z154,RMDF!AG154,RMDF!AN154,RMDF!AU154,RMDF!BB154,RMDF!BI154,RMDF!BP154,RMDF!BW154,RMDF!CD154,RMDF!CK154,RMDF!CR154,RMDF!CY154,RMDF!DF154,RMDF!DM154,RMDF!DT154,RMDF!EA154,RMDF!EH154), RMDF!EO154=ROUND(RMDF!EO154,4))</f>
        <v>1</v>
      </c>
      <c r="EM154" s="317">
        <f>RMDF!EM154</f>
        <v>0</v>
      </c>
      <c r="EN154" s="318" t="str">
        <f>IF(EM154=0,"",_xlfn.XLOOKUP(EM154,StatePicklist!$1:$1,StatePicklist!$3:$3,"NA",0))</f>
        <v/>
      </c>
      <c r="EO154" s="297" t="str">
        <f ca="1">IF(RMDF!EN154="", "", IF(ISNUMBER(MATCH(RMDF!EN154, INDIRECT(EN154), 0)), "OK", "Invalid"))</f>
        <v/>
      </c>
      <c r="EP154" s="281"/>
      <c r="EQ154" s="281"/>
      <c r="ER154" s="281"/>
      <c r="ES154" s="281" t="b">
        <f>AND(RMDF!EV154&gt;=0, RMDF!EV154&lt;=1-SUM(RMDF!Z154,RMDF!AG154,RMDF!AN154,RMDF!AU154,RMDF!BB154,RMDF!BI154,RMDF!BP154,RMDF!BW154,RMDF!CD154,RMDF!CK154,RMDF!CR154,RMDF!CY154,RMDF!DF154,RMDF!DM154,RMDF!DT154,RMDF!EA154,RMDF!EH154,RMDF!EO154), RMDF!EV154=ROUND(RMDF!EV154,4))</f>
        <v>1</v>
      </c>
      <c r="ET154" s="317">
        <f>RMDF!ET154</f>
        <v>0</v>
      </c>
      <c r="EU154" s="318" t="str">
        <f>IF(ET154=0,"",_xlfn.XLOOKUP(ET154,StatePicklist!$1:$1,StatePicklist!$3:$3,"NA",0))</f>
        <v/>
      </c>
      <c r="EV154" s="297" t="str">
        <f ca="1">IF(RMDF!EU154="", "", IF(ISNUMBER(MATCH(RMDF!EU154, INDIRECT(EU154), 0)), "OK", "Invalid"))</f>
        <v/>
      </c>
      <c r="EW154" s="281"/>
      <c r="EX154" s="281"/>
      <c r="EY154" s="281"/>
      <c r="EZ154" s="281" t="b">
        <f>AND(RMDF!FC154&gt;=0, RMDF!FC154&lt;=1-SUM(RMDF!Z154,RMDF!AG154,RMDF!AN154,RMDF!AU154,RMDF!BB154,RMDF!BI154,RMDF!BP154,RMDF!BW154,RMDF!CD154,RMDF!CK154,RMDF!CR154,RMDF!CY154,RMDF!DF154,RMDF!DM154,RMDF!DT154,RMDF!EA154,RMDF!EH154,RMDF!EO154,RMDF!EV154), RMDF!FC154=ROUND(RMDF!FC154,4))</f>
        <v>1</v>
      </c>
      <c r="FA154" s="317">
        <f>RMDF!FA154</f>
        <v>0</v>
      </c>
      <c r="FB154" s="318" t="str">
        <f>IF(FA154=0,"",_xlfn.XLOOKUP(FA154,StatePicklist!$1:$1,StatePicklist!$3:$3,"NA",0))</f>
        <v/>
      </c>
      <c r="FC154" s="297" t="str">
        <f ca="1">IF(RMDF!FB154="", "", IF(ISNUMBER(MATCH(RMDF!FB154, INDIRECT(FB154), 0)), "OK", "Invalid"))</f>
        <v/>
      </c>
    </row>
    <row r="155" spans="1:159" s="205" customFormat="1" ht="39.9" customHeight="1" x14ac:dyDescent="0.25">
      <c r="A155" s="206"/>
      <c r="B155" s="196"/>
      <c r="C155" s="197"/>
      <c r="D155" s="198"/>
      <c r="E155" s="199"/>
      <c r="F155" s="200"/>
      <c r="G155" s="201"/>
      <c r="H155" s="292"/>
      <c r="I155" s="305">
        <f>RMDF!I155</f>
        <v>0</v>
      </c>
      <c r="J155" s="305" t="str">
        <f>IF(I155=ProductCode!$B$30,"PDReclPost",IF(OR(I155=ProductCode!$C$30,I155=ProductCode!$E$30,I155=ProductCode!$G$30),"PDPreCon",IF(OR(I155=ProductCode!$D$30,I155=ProductCode!$F$30),"PDNotReclPost","")))</f>
        <v/>
      </c>
      <c r="K155" s="305" t="str">
        <f t="shared" si="12"/>
        <v/>
      </c>
      <c r="L155" s="289"/>
      <c r="M155" s="305" t="str">
        <f t="shared" si="12"/>
        <v/>
      </c>
      <c r="N155" s="289" t="b">
        <f>AND(RMDF!N155&gt;=0, RMDF!N155&lt;=1-RMDF!L155, RMDF!N155=ROUND(RMDF!N155,4))</f>
        <v>1</v>
      </c>
      <c r="O155" s="286" t="str">
        <f>IF(P155="","",IF(I155="","",IF(LEFT(I155,13)="Reclaimed pos",RawMaterialCode!$E$569,RawMaterialCode!$E$568)))</f>
        <v>Reclaimed pre-consumer mixed fibers (RM0578)</v>
      </c>
      <c r="P155" s="295">
        <f t="shared" si="13"/>
        <v>1</v>
      </c>
      <c r="Q155" s="202"/>
      <c r="R155" s="203"/>
      <c r="S155" s="204" t="str">
        <f t="shared" si="14"/>
        <v/>
      </c>
      <c r="T155" s="281"/>
      <c r="U155" s="281"/>
      <c r="V155" s="281"/>
      <c r="W155" s="281"/>
      <c r="X155" s="317">
        <f>RMDF!X155</f>
        <v>0</v>
      </c>
      <c r="Y155" s="318" t="str">
        <f>IF(X155=0,"",_xlfn.XLOOKUP(X155,StatePicklist!$1:$1,StatePicklist!$3:$3,"NA",0))</f>
        <v/>
      </c>
      <c r="Z155" s="297" t="str">
        <f ca="1">IF(RMDF!Y155="", "", IF(ISNUMBER(MATCH(RMDF!Y155, INDIRECT(Y155), 0)), "OK", "Invalid"))</f>
        <v/>
      </c>
      <c r="AA155" s="281"/>
      <c r="AB155" s="281"/>
      <c r="AC155" s="281"/>
      <c r="AD155" s="281" t="b">
        <f>AND(RMDF!AG155&gt;=0, RMDF!AG155&lt;=1-RMDF!Z155, RMDF!AG155=ROUND(RMDF!AG155,4))</f>
        <v>1</v>
      </c>
      <c r="AE155" s="317">
        <f>RMDF!AE155</f>
        <v>0</v>
      </c>
      <c r="AF155" s="318" t="str">
        <f>IF(AE155=0,"",_xlfn.XLOOKUP(AE155,StatePicklist!$1:$1,StatePicklist!$3:$3,"NA",0))</f>
        <v/>
      </c>
      <c r="AG155" s="297" t="str">
        <f ca="1">IF(RMDF!AF155="", "", IF(ISNUMBER(MATCH(RMDF!AF155, INDIRECT(AF155), 0)), "OK", "Invalid"))</f>
        <v/>
      </c>
      <c r="AH155" s="281"/>
      <c r="AI155" s="281"/>
      <c r="AJ155" s="281"/>
      <c r="AK155" s="281" t="b">
        <f>AND(RMDF!AN155&gt;=0, RMDF!AN155&lt;=1-SUM(RMDF!Z155,RMDF!AG155), RMDF!AN155=ROUND(RMDF!AN155,4))</f>
        <v>1</v>
      </c>
      <c r="AL155" s="317">
        <f>RMDF!AL155</f>
        <v>0</v>
      </c>
      <c r="AM155" s="318" t="str">
        <f>IF(AL155=0,"",_xlfn.XLOOKUP(AL155,StatePicklist!$1:$1,StatePicklist!$3:$3,"NA",0))</f>
        <v/>
      </c>
      <c r="AN155" s="297" t="str">
        <f ca="1">IF(RMDF!AM155="", "", IF(ISNUMBER(MATCH(RMDF!AM155, INDIRECT(AM155), 0)), "OK", "Invalid"))</f>
        <v/>
      </c>
      <c r="AO155" s="281"/>
      <c r="AP155" s="281"/>
      <c r="AQ155" s="281"/>
      <c r="AR155" s="281" t="b">
        <f>AND(RMDF!AU155&gt;=0, RMDF!AU155&lt;=1-SUM(RMDF!Z155,RMDF!AG155,RMDF!AN155), RMDF!AU155=ROUND(RMDF!AU155,4))</f>
        <v>1</v>
      </c>
      <c r="AS155" s="317">
        <f>RMDF!AS155</f>
        <v>0</v>
      </c>
      <c r="AT155" s="318" t="str">
        <f>IF(AS155=0,"",_xlfn.XLOOKUP(AS155,StatePicklist!$1:$1,StatePicklist!$3:$3,"NA",0))</f>
        <v/>
      </c>
      <c r="AU155" s="297" t="str">
        <f ca="1">IF(RMDF!AT155="", "", IF(ISNUMBER(MATCH(RMDF!AT155, INDIRECT(AT155), 0)), "OK", "Invalid"))</f>
        <v/>
      </c>
      <c r="AV155" s="281"/>
      <c r="AW155" s="281"/>
      <c r="AX155" s="281"/>
      <c r="AY155" s="281" t="b">
        <f>AND(RMDF!BB155&gt;=0, RMDF!BB155&lt;=1-SUM(RMDF!Z155,RMDF!AG155,RMDF!AN155,RMDF!AU155), RMDF!BB155=ROUND(RMDF!BB155,4))</f>
        <v>1</v>
      </c>
      <c r="AZ155" s="317">
        <f>RMDF!AZ155</f>
        <v>0</v>
      </c>
      <c r="BA155" s="318" t="str">
        <f>IF(AZ155=0,"",_xlfn.XLOOKUP(AZ155,StatePicklist!$1:$1,StatePicklist!$3:$3,"NA",0))</f>
        <v/>
      </c>
      <c r="BB155" s="297" t="str">
        <f ca="1">IF(RMDF!BA155="", "", IF(ISNUMBER(MATCH(RMDF!BA155, INDIRECT(BA155), 0)), "OK", "Invalid"))</f>
        <v/>
      </c>
      <c r="BC155" s="281"/>
      <c r="BD155" s="281"/>
      <c r="BE155" s="281"/>
      <c r="BF155" s="281" t="b">
        <f>AND(RMDF!BI155&gt;=0, RMDF!BI155&lt;=1-SUM(RMDF!Z155,RMDF!AG155,RMDF!AN155,RMDF!AU155,RMDF!BB155), RMDF!BI155=ROUND(RMDF!BI155,4))</f>
        <v>1</v>
      </c>
      <c r="BG155" s="317">
        <f>RMDF!BG155</f>
        <v>0</v>
      </c>
      <c r="BH155" s="318" t="str">
        <f>IF(BG155=0,"",_xlfn.XLOOKUP(BG155,StatePicklist!$1:$1,StatePicklist!$3:$3,"NA",0))</f>
        <v/>
      </c>
      <c r="BI155" s="297" t="str">
        <f ca="1">IF(RMDF!BH155="", "", IF(ISNUMBER(MATCH(RMDF!BH155, INDIRECT(BH155), 0)), "OK", "Invalid"))</f>
        <v/>
      </c>
      <c r="BJ155" s="281"/>
      <c r="BK155" s="281"/>
      <c r="BL155" s="281"/>
      <c r="BM155" s="281" t="b">
        <f>AND(RMDF!BP155&gt;=0, RMDF!BP155&lt;=1-SUM(RMDF!Z155,RMDF!AG155,RMDF!AN155,RMDF!AU155,RMDF!BB155,RMDF!BI155), RMDF!BP155=ROUND(RMDF!BP155,4))</f>
        <v>1</v>
      </c>
      <c r="BN155" s="317">
        <f>RMDF!BN155</f>
        <v>0</v>
      </c>
      <c r="BO155" s="318" t="str">
        <f>IF(BN155=0,"",_xlfn.XLOOKUP(BN155,StatePicklist!$1:$1,StatePicklist!$3:$3,"NA",0))</f>
        <v/>
      </c>
      <c r="BP155" s="297" t="str">
        <f ca="1">IF(RMDF!BO155="", "", IF(ISNUMBER(MATCH(RMDF!BO155, INDIRECT(BO155), 0)), "OK", "Invalid"))</f>
        <v/>
      </c>
      <c r="BQ155" s="281"/>
      <c r="BR155" s="281"/>
      <c r="BS155" s="281"/>
      <c r="BT155" s="281" t="b">
        <f>AND(RMDF!BW155&gt;=0, RMDF!BW155&lt;=1-SUM(RMDF!Z155,RMDF!AG155,RMDF!AN155,RMDF!AU155,RMDF!BB155,RMDF!BI155,RMDF!BP155), RMDF!BW155=ROUND(RMDF!BW155,4))</f>
        <v>1</v>
      </c>
      <c r="BU155" s="317">
        <f>RMDF!BU155</f>
        <v>0</v>
      </c>
      <c r="BV155" s="318" t="str">
        <f>IF(BU155=0,"",_xlfn.XLOOKUP(BU155,StatePicklist!$1:$1,StatePicklist!$3:$3,"NA",0))</f>
        <v/>
      </c>
      <c r="BW155" s="297" t="str">
        <f ca="1">IF(RMDF!BV155="", "", IF(ISNUMBER(MATCH(RMDF!BV155, INDIRECT(BV155), 0)), "OK", "Invalid"))</f>
        <v/>
      </c>
      <c r="BX155" s="281"/>
      <c r="BY155" s="281"/>
      <c r="BZ155" s="281"/>
      <c r="CA155" s="281" t="b">
        <f>AND(RMDF!CD155&gt;=0, RMDF!CD155&lt;=1-SUM(RMDF!Z155,RMDF!AG155,RMDF!AN155,RMDF!AU155,RMDF!BB155,RMDF!BI155,RMDF!BP155,RMDF!BW155), RMDF!CD155=ROUND(RMDF!CD155,4))</f>
        <v>1</v>
      </c>
      <c r="CB155" s="317">
        <f>RMDF!CB155</f>
        <v>0</v>
      </c>
      <c r="CC155" s="318" t="str">
        <f>IF(CB155=0,"",_xlfn.XLOOKUP(CB155,StatePicklist!$1:$1,StatePicklist!$3:$3,"NA",0))</f>
        <v/>
      </c>
      <c r="CD155" s="297" t="str">
        <f ca="1">IF(RMDF!CC155="", "", IF(ISNUMBER(MATCH(RMDF!CC155, INDIRECT(CC155), 0)), "OK", "Invalid"))</f>
        <v/>
      </c>
      <c r="CE155" s="281"/>
      <c r="CF155" s="281"/>
      <c r="CG155" s="281"/>
      <c r="CH155" s="281" t="b">
        <f>AND(RMDF!CK155&gt;=0, RMDF!CK155&lt;=1-SUM(RMDF!Z155,RMDF!AG155,RMDF!AN155,RMDF!AU155,RMDF!BB155,RMDF!BI155,RMDF!BP155,RMDF!BW155,RMDF!CD155), RMDF!CK155=ROUND(RMDF!CK155,4))</f>
        <v>1</v>
      </c>
      <c r="CI155" s="317">
        <f>RMDF!CI155</f>
        <v>0</v>
      </c>
      <c r="CJ155" s="318" t="str">
        <f>IF(CI155=0,"",_xlfn.XLOOKUP(CI155,StatePicklist!$1:$1,StatePicklist!$3:$3,"NA",0))</f>
        <v/>
      </c>
      <c r="CK155" s="297" t="str">
        <f ca="1">IF(RMDF!CJ155="", "", IF(ISNUMBER(MATCH(RMDF!CJ155, INDIRECT(CJ155), 0)), "OK", "Invalid"))</f>
        <v/>
      </c>
      <c r="CL155" s="281"/>
      <c r="CM155" s="281"/>
      <c r="CN155" s="281"/>
      <c r="CO155" s="281" t="b">
        <f>AND(RMDF!CR155&gt;=0, RMDF!CR155&lt;=1-SUM(RMDF!Z155,RMDF!AG155,RMDF!AN155,RMDF!AU155,RMDF!BB155,RMDF!BI155,RMDF!BP155,RMDF!BW155,RMDF!CD155,RMDF!CK155), RMDF!CR155=ROUND(RMDF!CR155,4))</f>
        <v>1</v>
      </c>
      <c r="CP155" s="317">
        <f>RMDF!CP155</f>
        <v>0</v>
      </c>
      <c r="CQ155" s="318" t="str">
        <f>IF(CP155=0,"",_xlfn.XLOOKUP(CP155,StatePicklist!$1:$1,StatePicklist!$3:$3,"NA",0))</f>
        <v/>
      </c>
      <c r="CR155" s="297" t="str">
        <f ca="1">IF(RMDF!CQ155="", "", IF(ISNUMBER(MATCH(RMDF!CQ155, INDIRECT(CQ155), 0)), "OK", "Invalid"))</f>
        <v/>
      </c>
      <c r="CS155" s="281"/>
      <c r="CT155" s="281"/>
      <c r="CU155" s="281"/>
      <c r="CV155" s="281" t="b">
        <f>AND(RMDF!CY155&gt;=0, RMDF!CY155&lt;=1-SUM(RMDF!Z155,RMDF!AG155,RMDF!AN155,RMDF!AU155,RMDF!BB155,RMDF!BI155,RMDF!BP155,RMDF!BW155,RMDF!CD155,RMDF!CK155,RMDF!CR155), RMDF!CY155=ROUND(RMDF!CY155,4))</f>
        <v>1</v>
      </c>
      <c r="CW155" s="317">
        <f>RMDF!CW155</f>
        <v>0</v>
      </c>
      <c r="CX155" s="318" t="str">
        <f>IF(CW155=0,"",_xlfn.XLOOKUP(CW155,StatePicklist!$1:$1,StatePicklist!$3:$3,"NA",0))</f>
        <v/>
      </c>
      <c r="CY155" s="297" t="str">
        <f ca="1">IF(RMDF!CX155="", "", IF(ISNUMBER(MATCH(RMDF!CX155, INDIRECT(CX155), 0)), "OK", "Invalid"))</f>
        <v/>
      </c>
      <c r="CZ155" s="281"/>
      <c r="DA155" s="281"/>
      <c r="DB155" s="281"/>
      <c r="DC155" s="281" t="b">
        <f>AND(RMDF!DF155&gt;=0, RMDF!DF155&lt;=1-SUM(RMDF!Z155,RMDF!AG155,RMDF!AN155,RMDF!AU155,RMDF!BB155,RMDF!BI155,RMDF!BP155,RMDF!BW155,RMDF!CD155,RMDF!CK155,RMDF!CR155,RMDF!CY155), RMDF!DF155=ROUND(RMDF!DF155,4))</f>
        <v>1</v>
      </c>
      <c r="DD155" s="317">
        <f>RMDF!DD155</f>
        <v>0</v>
      </c>
      <c r="DE155" s="318" t="str">
        <f>IF(DD155=0,"",_xlfn.XLOOKUP(DD155,StatePicklist!$1:$1,StatePicklist!$3:$3,"NA",0))</f>
        <v/>
      </c>
      <c r="DF155" s="297" t="str">
        <f ca="1">IF(RMDF!DE155="", "", IF(ISNUMBER(MATCH(RMDF!DE155, INDIRECT(DE155), 0)), "OK", "Invalid"))</f>
        <v/>
      </c>
      <c r="DG155" s="281"/>
      <c r="DH155" s="281"/>
      <c r="DI155" s="281"/>
      <c r="DJ155" s="281" t="b">
        <f>AND(RMDF!DM155&gt;=0, RMDF!DM155&lt;=1-SUM(RMDF!Z155,RMDF!AG155,RMDF!AN155,RMDF!AU155,RMDF!BB155,RMDF!BI155,RMDF!BP155,RMDF!BW155,RMDF!CD155,RMDF!CK155,RMDF!CR155,RMDF!CY155,RMDF!DF155), RMDF!DM155=ROUND(RMDF!DM155,4))</f>
        <v>1</v>
      </c>
      <c r="DK155" s="317">
        <f>RMDF!DK155</f>
        <v>0</v>
      </c>
      <c r="DL155" s="318" t="str">
        <f>IF(DK155=0,"",_xlfn.XLOOKUP(DK155,StatePicklist!$1:$1,StatePicklist!$3:$3,"NA",0))</f>
        <v/>
      </c>
      <c r="DM155" s="297" t="str">
        <f ca="1">IF(RMDF!DL155="", "", IF(ISNUMBER(MATCH(RMDF!DL155, INDIRECT(DL155), 0)), "OK", "Invalid"))</f>
        <v/>
      </c>
      <c r="DN155" s="281"/>
      <c r="DO155" s="281"/>
      <c r="DP155" s="281"/>
      <c r="DQ155" s="281" t="b">
        <f>AND(RMDF!DT155&gt;=0, RMDF!DT155&lt;=1-SUM(RMDF!Z155,RMDF!AG155,RMDF!AN155,RMDF!AU155,RMDF!BB155,RMDF!BI155,RMDF!BP155,RMDF!BW155,RMDF!CD155,RMDF!CK155,RMDF!CR155,RMDF!CY155,RMDF!DF155,RMDF!DM155), RMDF!DT155=ROUND(RMDF!DT155,4))</f>
        <v>1</v>
      </c>
      <c r="DR155" s="317">
        <f>RMDF!DR155</f>
        <v>0</v>
      </c>
      <c r="DS155" s="318" t="str">
        <f>IF(DR155=0,"",_xlfn.XLOOKUP(DR155,StatePicklist!$1:$1,StatePicklist!$3:$3,"NA",0))</f>
        <v/>
      </c>
      <c r="DT155" s="297" t="str">
        <f ca="1">IF(RMDF!DS155="", "", IF(ISNUMBER(MATCH(RMDF!DS155, INDIRECT(DS155), 0)), "OK", "Invalid"))</f>
        <v/>
      </c>
      <c r="DU155" s="281"/>
      <c r="DV155" s="281"/>
      <c r="DW155" s="281"/>
      <c r="DX155" s="281" t="b">
        <f>AND(RMDF!EA155&gt;=0, RMDF!EA155&lt;=1-SUM(RMDF!Z155,RMDF!AG155,RMDF!AN155,RMDF!AU155,RMDF!BB155,RMDF!BI155,RMDF!BP155,RMDF!BW155,RMDF!CD155,RMDF!CK155,RMDF!CR155,RMDF!CY155,RMDF!DF155,RMDF!DM155,RMDF!DT155), RMDF!EA155=ROUND(RMDF!EA155,4))</f>
        <v>1</v>
      </c>
      <c r="DY155" s="317">
        <f>RMDF!DY155</f>
        <v>0</v>
      </c>
      <c r="DZ155" s="318" t="str">
        <f>IF(DY155=0,"",_xlfn.XLOOKUP(DY155,StatePicklist!$1:$1,StatePicklist!$3:$3,"NA",0))</f>
        <v/>
      </c>
      <c r="EA155" s="297" t="str">
        <f ca="1">IF(RMDF!DZ155="", "", IF(ISNUMBER(MATCH(RMDF!DZ155, INDIRECT(DZ155), 0)), "OK", "Invalid"))</f>
        <v/>
      </c>
      <c r="EB155" s="281"/>
      <c r="EC155" s="281"/>
      <c r="ED155" s="281"/>
      <c r="EE155" s="281" t="b">
        <f>AND(RMDF!EH155&gt;=0, RMDF!EH155&lt;=1-SUM(RMDF!Z155,RMDF!AG155,RMDF!AN155,RMDF!AU155,RMDF!BB155,RMDF!BI155,RMDF!BP155,RMDF!BW155,RMDF!CD155,RMDF!CK155,RMDF!CR155,RMDF!CY155,RMDF!DF155,RMDF!DM155,RMDF!DT155,RMDF!EA155), RMDF!EH155=ROUND(RMDF!EH155,4))</f>
        <v>1</v>
      </c>
      <c r="EF155" s="317">
        <f>RMDF!EF155</f>
        <v>0</v>
      </c>
      <c r="EG155" s="318" t="str">
        <f>IF(EF155=0,"",_xlfn.XLOOKUP(EF155,StatePicklist!$1:$1,StatePicklist!$3:$3,"NA",0))</f>
        <v/>
      </c>
      <c r="EH155" s="297" t="str">
        <f ca="1">IF(RMDF!EG155="", "", IF(ISNUMBER(MATCH(RMDF!EG155, INDIRECT(EG155), 0)), "OK", "Invalid"))</f>
        <v/>
      </c>
      <c r="EI155" s="281"/>
      <c r="EJ155" s="281"/>
      <c r="EK155" s="281"/>
      <c r="EL155" s="281" t="b">
        <f>AND(RMDF!EO155&gt;=0, RMDF!EO155&lt;=1-SUM(RMDF!Z155,RMDF!AG155,RMDF!AN155,RMDF!AU155,RMDF!BB155,RMDF!BI155,RMDF!BP155,RMDF!BW155,RMDF!CD155,RMDF!CK155,RMDF!CR155,RMDF!CY155,RMDF!DF155,RMDF!DM155,RMDF!DT155,RMDF!EA155,RMDF!EH155), RMDF!EO155=ROUND(RMDF!EO155,4))</f>
        <v>1</v>
      </c>
      <c r="EM155" s="317">
        <f>RMDF!EM155</f>
        <v>0</v>
      </c>
      <c r="EN155" s="318" t="str">
        <f>IF(EM155=0,"",_xlfn.XLOOKUP(EM155,StatePicklist!$1:$1,StatePicklist!$3:$3,"NA",0))</f>
        <v/>
      </c>
      <c r="EO155" s="297" t="str">
        <f ca="1">IF(RMDF!EN155="", "", IF(ISNUMBER(MATCH(RMDF!EN155, INDIRECT(EN155), 0)), "OK", "Invalid"))</f>
        <v/>
      </c>
      <c r="EP155" s="281"/>
      <c r="EQ155" s="281"/>
      <c r="ER155" s="281"/>
      <c r="ES155" s="281" t="b">
        <f>AND(RMDF!EV155&gt;=0, RMDF!EV155&lt;=1-SUM(RMDF!Z155,RMDF!AG155,RMDF!AN155,RMDF!AU155,RMDF!BB155,RMDF!BI155,RMDF!BP155,RMDF!BW155,RMDF!CD155,RMDF!CK155,RMDF!CR155,RMDF!CY155,RMDF!DF155,RMDF!DM155,RMDF!DT155,RMDF!EA155,RMDF!EH155,RMDF!EO155), RMDF!EV155=ROUND(RMDF!EV155,4))</f>
        <v>1</v>
      </c>
      <c r="ET155" s="317">
        <f>RMDF!ET155</f>
        <v>0</v>
      </c>
      <c r="EU155" s="318" t="str">
        <f>IF(ET155=0,"",_xlfn.XLOOKUP(ET155,StatePicklist!$1:$1,StatePicklist!$3:$3,"NA",0))</f>
        <v/>
      </c>
      <c r="EV155" s="297" t="str">
        <f ca="1">IF(RMDF!EU155="", "", IF(ISNUMBER(MATCH(RMDF!EU155, INDIRECT(EU155), 0)), "OK", "Invalid"))</f>
        <v/>
      </c>
      <c r="EW155" s="281"/>
      <c r="EX155" s="281"/>
      <c r="EY155" s="281"/>
      <c r="EZ155" s="281" t="b">
        <f>AND(RMDF!FC155&gt;=0, RMDF!FC155&lt;=1-SUM(RMDF!Z155,RMDF!AG155,RMDF!AN155,RMDF!AU155,RMDF!BB155,RMDF!BI155,RMDF!BP155,RMDF!BW155,RMDF!CD155,RMDF!CK155,RMDF!CR155,RMDF!CY155,RMDF!DF155,RMDF!DM155,RMDF!DT155,RMDF!EA155,RMDF!EH155,RMDF!EO155,RMDF!EV155), RMDF!FC155=ROUND(RMDF!FC155,4))</f>
        <v>1</v>
      </c>
      <c r="FA155" s="317">
        <f>RMDF!FA155</f>
        <v>0</v>
      </c>
      <c r="FB155" s="318" t="str">
        <f>IF(FA155=0,"",_xlfn.XLOOKUP(FA155,StatePicklist!$1:$1,StatePicklist!$3:$3,"NA",0))</f>
        <v/>
      </c>
      <c r="FC155" s="297" t="str">
        <f ca="1">IF(RMDF!FB155="", "", IF(ISNUMBER(MATCH(RMDF!FB155, INDIRECT(FB155), 0)), "OK", "Invalid"))</f>
        <v/>
      </c>
    </row>
    <row r="156" spans="1:159" s="205" customFormat="1" ht="39.9" customHeight="1" x14ac:dyDescent="0.25">
      <c r="A156" s="206"/>
      <c r="B156" s="196"/>
      <c r="C156" s="197"/>
      <c r="D156" s="198"/>
      <c r="E156" s="199"/>
      <c r="F156" s="200"/>
      <c r="G156" s="201"/>
      <c r="H156" s="292"/>
      <c r="I156" s="305">
        <f>RMDF!I156</f>
        <v>0</v>
      </c>
      <c r="J156" s="305" t="str">
        <f>IF(I156=ProductCode!$B$30,"PDReclPost",IF(OR(I156=ProductCode!$C$30,I156=ProductCode!$E$30,I156=ProductCode!$G$30),"PDPreCon",IF(OR(I156=ProductCode!$D$30,I156=ProductCode!$F$30),"PDNotReclPost","")))</f>
        <v/>
      </c>
      <c r="K156" s="305" t="str">
        <f t="shared" si="12"/>
        <v/>
      </c>
      <c r="L156" s="289"/>
      <c r="M156" s="305" t="str">
        <f t="shared" si="12"/>
        <v/>
      </c>
      <c r="N156" s="289" t="b">
        <f>AND(RMDF!N156&gt;=0, RMDF!N156&lt;=1-RMDF!L156, RMDF!N156=ROUND(RMDF!N156,4))</f>
        <v>1</v>
      </c>
      <c r="O156" s="286" t="str">
        <f>IF(P156="","",IF(I156="","",IF(LEFT(I156,13)="Reclaimed pos",RawMaterialCode!$E$569,RawMaterialCode!$E$568)))</f>
        <v>Reclaimed pre-consumer mixed fibers (RM0578)</v>
      </c>
      <c r="P156" s="295">
        <f t="shared" si="13"/>
        <v>1</v>
      </c>
      <c r="Q156" s="202"/>
      <c r="R156" s="203"/>
      <c r="S156" s="204" t="str">
        <f t="shared" si="14"/>
        <v/>
      </c>
      <c r="T156" s="281"/>
      <c r="U156" s="281"/>
      <c r="V156" s="281"/>
      <c r="W156" s="281"/>
      <c r="X156" s="317">
        <f>RMDF!X156</f>
        <v>0</v>
      </c>
      <c r="Y156" s="318" t="str">
        <f>IF(X156=0,"",_xlfn.XLOOKUP(X156,StatePicklist!$1:$1,StatePicklist!$3:$3,"NA",0))</f>
        <v/>
      </c>
      <c r="Z156" s="297" t="str">
        <f ca="1">IF(RMDF!Y156="", "", IF(ISNUMBER(MATCH(RMDF!Y156, INDIRECT(Y156), 0)), "OK", "Invalid"))</f>
        <v/>
      </c>
      <c r="AA156" s="281"/>
      <c r="AB156" s="281"/>
      <c r="AC156" s="281"/>
      <c r="AD156" s="281" t="b">
        <f>AND(RMDF!AG156&gt;=0, RMDF!AG156&lt;=1-RMDF!Z156, RMDF!AG156=ROUND(RMDF!AG156,4))</f>
        <v>1</v>
      </c>
      <c r="AE156" s="317">
        <f>RMDF!AE156</f>
        <v>0</v>
      </c>
      <c r="AF156" s="318" t="str">
        <f>IF(AE156=0,"",_xlfn.XLOOKUP(AE156,StatePicklist!$1:$1,StatePicklist!$3:$3,"NA",0))</f>
        <v/>
      </c>
      <c r="AG156" s="297" t="str">
        <f ca="1">IF(RMDF!AF156="", "", IF(ISNUMBER(MATCH(RMDF!AF156, INDIRECT(AF156), 0)), "OK", "Invalid"))</f>
        <v/>
      </c>
      <c r="AH156" s="281"/>
      <c r="AI156" s="281"/>
      <c r="AJ156" s="281"/>
      <c r="AK156" s="281" t="b">
        <f>AND(RMDF!AN156&gt;=0, RMDF!AN156&lt;=1-SUM(RMDF!Z156,RMDF!AG156), RMDF!AN156=ROUND(RMDF!AN156,4))</f>
        <v>1</v>
      </c>
      <c r="AL156" s="317">
        <f>RMDF!AL156</f>
        <v>0</v>
      </c>
      <c r="AM156" s="318" t="str">
        <f>IF(AL156=0,"",_xlfn.XLOOKUP(AL156,StatePicklist!$1:$1,StatePicklist!$3:$3,"NA",0))</f>
        <v/>
      </c>
      <c r="AN156" s="297" t="str">
        <f ca="1">IF(RMDF!AM156="", "", IF(ISNUMBER(MATCH(RMDF!AM156, INDIRECT(AM156), 0)), "OK", "Invalid"))</f>
        <v/>
      </c>
      <c r="AO156" s="281"/>
      <c r="AP156" s="281"/>
      <c r="AQ156" s="281"/>
      <c r="AR156" s="281" t="b">
        <f>AND(RMDF!AU156&gt;=0, RMDF!AU156&lt;=1-SUM(RMDF!Z156,RMDF!AG156,RMDF!AN156), RMDF!AU156=ROUND(RMDF!AU156,4))</f>
        <v>1</v>
      </c>
      <c r="AS156" s="317">
        <f>RMDF!AS156</f>
        <v>0</v>
      </c>
      <c r="AT156" s="318" t="str">
        <f>IF(AS156=0,"",_xlfn.XLOOKUP(AS156,StatePicklist!$1:$1,StatePicklist!$3:$3,"NA",0))</f>
        <v/>
      </c>
      <c r="AU156" s="297" t="str">
        <f ca="1">IF(RMDF!AT156="", "", IF(ISNUMBER(MATCH(RMDF!AT156, INDIRECT(AT156), 0)), "OK", "Invalid"))</f>
        <v/>
      </c>
      <c r="AV156" s="281"/>
      <c r="AW156" s="281"/>
      <c r="AX156" s="281"/>
      <c r="AY156" s="281" t="b">
        <f>AND(RMDF!BB156&gt;=0, RMDF!BB156&lt;=1-SUM(RMDF!Z156,RMDF!AG156,RMDF!AN156,RMDF!AU156), RMDF!BB156=ROUND(RMDF!BB156,4))</f>
        <v>1</v>
      </c>
      <c r="AZ156" s="317">
        <f>RMDF!AZ156</f>
        <v>0</v>
      </c>
      <c r="BA156" s="318" t="str">
        <f>IF(AZ156=0,"",_xlfn.XLOOKUP(AZ156,StatePicklist!$1:$1,StatePicklist!$3:$3,"NA",0))</f>
        <v/>
      </c>
      <c r="BB156" s="297" t="str">
        <f ca="1">IF(RMDF!BA156="", "", IF(ISNUMBER(MATCH(RMDF!BA156, INDIRECT(BA156), 0)), "OK", "Invalid"))</f>
        <v/>
      </c>
      <c r="BC156" s="281"/>
      <c r="BD156" s="281"/>
      <c r="BE156" s="281"/>
      <c r="BF156" s="281" t="b">
        <f>AND(RMDF!BI156&gt;=0, RMDF!BI156&lt;=1-SUM(RMDF!Z156,RMDF!AG156,RMDF!AN156,RMDF!AU156,RMDF!BB156), RMDF!BI156=ROUND(RMDF!BI156,4))</f>
        <v>1</v>
      </c>
      <c r="BG156" s="317">
        <f>RMDF!BG156</f>
        <v>0</v>
      </c>
      <c r="BH156" s="318" t="str">
        <f>IF(BG156=0,"",_xlfn.XLOOKUP(BG156,StatePicklist!$1:$1,StatePicklist!$3:$3,"NA",0))</f>
        <v/>
      </c>
      <c r="BI156" s="297" t="str">
        <f ca="1">IF(RMDF!BH156="", "", IF(ISNUMBER(MATCH(RMDF!BH156, INDIRECT(BH156), 0)), "OK", "Invalid"))</f>
        <v/>
      </c>
      <c r="BJ156" s="281"/>
      <c r="BK156" s="281"/>
      <c r="BL156" s="281"/>
      <c r="BM156" s="281" t="b">
        <f>AND(RMDF!BP156&gt;=0, RMDF!BP156&lt;=1-SUM(RMDF!Z156,RMDF!AG156,RMDF!AN156,RMDF!AU156,RMDF!BB156,RMDF!BI156), RMDF!BP156=ROUND(RMDF!BP156,4))</f>
        <v>1</v>
      </c>
      <c r="BN156" s="317">
        <f>RMDF!BN156</f>
        <v>0</v>
      </c>
      <c r="BO156" s="318" t="str">
        <f>IF(BN156=0,"",_xlfn.XLOOKUP(BN156,StatePicklist!$1:$1,StatePicklist!$3:$3,"NA",0))</f>
        <v/>
      </c>
      <c r="BP156" s="297" t="str">
        <f ca="1">IF(RMDF!BO156="", "", IF(ISNUMBER(MATCH(RMDF!BO156, INDIRECT(BO156), 0)), "OK", "Invalid"))</f>
        <v/>
      </c>
      <c r="BQ156" s="281"/>
      <c r="BR156" s="281"/>
      <c r="BS156" s="281"/>
      <c r="BT156" s="281" t="b">
        <f>AND(RMDF!BW156&gt;=0, RMDF!BW156&lt;=1-SUM(RMDF!Z156,RMDF!AG156,RMDF!AN156,RMDF!AU156,RMDF!BB156,RMDF!BI156,RMDF!BP156), RMDF!BW156=ROUND(RMDF!BW156,4))</f>
        <v>1</v>
      </c>
      <c r="BU156" s="317">
        <f>RMDF!BU156</f>
        <v>0</v>
      </c>
      <c r="BV156" s="318" t="str">
        <f>IF(BU156=0,"",_xlfn.XLOOKUP(BU156,StatePicklist!$1:$1,StatePicklist!$3:$3,"NA",0))</f>
        <v/>
      </c>
      <c r="BW156" s="297" t="str">
        <f ca="1">IF(RMDF!BV156="", "", IF(ISNUMBER(MATCH(RMDF!BV156, INDIRECT(BV156), 0)), "OK", "Invalid"))</f>
        <v/>
      </c>
      <c r="BX156" s="281"/>
      <c r="BY156" s="281"/>
      <c r="BZ156" s="281"/>
      <c r="CA156" s="281" t="b">
        <f>AND(RMDF!CD156&gt;=0, RMDF!CD156&lt;=1-SUM(RMDF!Z156,RMDF!AG156,RMDF!AN156,RMDF!AU156,RMDF!BB156,RMDF!BI156,RMDF!BP156,RMDF!BW156), RMDF!CD156=ROUND(RMDF!CD156,4))</f>
        <v>1</v>
      </c>
      <c r="CB156" s="317">
        <f>RMDF!CB156</f>
        <v>0</v>
      </c>
      <c r="CC156" s="318" t="str">
        <f>IF(CB156=0,"",_xlfn.XLOOKUP(CB156,StatePicklist!$1:$1,StatePicklist!$3:$3,"NA",0))</f>
        <v/>
      </c>
      <c r="CD156" s="297" t="str">
        <f ca="1">IF(RMDF!CC156="", "", IF(ISNUMBER(MATCH(RMDF!CC156, INDIRECT(CC156), 0)), "OK", "Invalid"))</f>
        <v/>
      </c>
      <c r="CE156" s="281"/>
      <c r="CF156" s="281"/>
      <c r="CG156" s="281"/>
      <c r="CH156" s="281" t="b">
        <f>AND(RMDF!CK156&gt;=0, RMDF!CK156&lt;=1-SUM(RMDF!Z156,RMDF!AG156,RMDF!AN156,RMDF!AU156,RMDF!BB156,RMDF!BI156,RMDF!BP156,RMDF!BW156,RMDF!CD156), RMDF!CK156=ROUND(RMDF!CK156,4))</f>
        <v>1</v>
      </c>
      <c r="CI156" s="317">
        <f>RMDF!CI156</f>
        <v>0</v>
      </c>
      <c r="CJ156" s="318" t="str">
        <f>IF(CI156=0,"",_xlfn.XLOOKUP(CI156,StatePicklist!$1:$1,StatePicklist!$3:$3,"NA",0))</f>
        <v/>
      </c>
      <c r="CK156" s="297" t="str">
        <f ca="1">IF(RMDF!CJ156="", "", IF(ISNUMBER(MATCH(RMDF!CJ156, INDIRECT(CJ156), 0)), "OK", "Invalid"))</f>
        <v/>
      </c>
      <c r="CL156" s="281"/>
      <c r="CM156" s="281"/>
      <c r="CN156" s="281"/>
      <c r="CO156" s="281" t="b">
        <f>AND(RMDF!CR156&gt;=0, RMDF!CR156&lt;=1-SUM(RMDF!Z156,RMDF!AG156,RMDF!AN156,RMDF!AU156,RMDF!BB156,RMDF!BI156,RMDF!BP156,RMDF!BW156,RMDF!CD156,RMDF!CK156), RMDF!CR156=ROUND(RMDF!CR156,4))</f>
        <v>1</v>
      </c>
      <c r="CP156" s="317">
        <f>RMDF!CP156</f>
        <v>0</v>
      </c>
      <c r="CQ156" s="318" t="str">
        <f>IF(CP156=0,"",_xlfn.XLOOKUP(CP156,StatePicklist!$1:$1,StatePicklist!$3:$3,"NA",0))</f>
        <v/>
      </c>
      <c r="CR156" s="297" t="str">
        <f ca="1">IF(RMDF!CQ156="", "", IF(ISNUMBER(MATCH(RMDF!CQ156, INDIRECT(CQ156), 0)), "OK", "Invalid"))</f>
        <v/>
      </c>
      <c r="CS156" s="281"/>
      <c r="CT156" s="281"/>
      <c r="CU156" s="281"/>
      <c r="CV156" s="281" t="b">
        <f>AND(RMDF!CY156&gt;=0, RMDF!CY156&lt;=1-SUM(RMDF!Z156,RMDF!AG156,RMDF!AN156,RMDF!AU156,RMDF!BB156,RMDF!BI156,RMDF!BP156,RMDF!BW156,RMDF!CD156,RMDF!CK156,RMDF!CR156), RMDF!CY156=ROUND(RMDF!CY156,4))</f>
        <v>1</v>
      </c>
      <c r="CW156" s="317">
        <f>RMDF!CW156</f>
        <v>0</v>
      </c>
      <c r="CX156" s="318" t="str">
        <f>IF(CW156=0,"",_xlfn.XLOOKUP(CW156,StatePicklist!$1:$1,StatePicklist!$3:$3,"NA",0))</f>
        <v/>
      </c>
      <c r="CY156" s="297" t="str">
        <f ca="1">IF(RMDF!CX156="", "", IF(ISNUMBER(MATCH(RMDF!CX156, INDIRECT(CX156), 0)), "OK", "Invalid"))</f>
        <v/>
      </c>
      <c r="CZ156" s="281"/>
      <c r="DA156" s="281"/>
      <c r="DB156" s="281"/>
      <c r="DC156" s="281" t="b">
        <f>AND(RMDF!DF156&gt;=0, RMDF!DF156&lt;=1-SUM(RMDF!Z156,RMDF!AG156,RMDF!AN156,RMDF!AU156,RMDF!BB156,RMDF!BI156,RMDF!BP156,RMDF!BW156,RMDF!CD156,RMDF!CK156,RMDF!CR156,RMDF!CY156), RMDF!DF156=ROUND(RMDF!DF156,4))</f>
        <v>1</v>
      </c>
      <c r="DD156" s="317">
        <f>RMDF!DD156</f>
        <v>0</v>
      </c>
      <c r="DE156" s="318" t="str">
        <f>IF(DD156=0,"",_xlfn.XLOOKUP(DD156,StatePicklist!$1:$1,StatePicklist!$3:$3,"NA",0))</f>
        <v/>
      </c>
      <c r="DF156" s="297" t="str">
        <f ca="1">IF(RMDF!DE156="", "", IF(ISNUMBER(MATCH(RMDF!DE156, INDIRECT(DE156), 0)), "OK", "Invalid"))</f>
        <v/>
      </c>
      <c r="DG156" s="281"/>
      <c r="DH156" s="281"/>
      <c r="DI156" s="281"/>
      <c r="DJ156" s="281" t="b">
        <f>AND(RMDF!DM156&gt;=0, RMDF!DM156&lt;=1-SUM(RMDF!Z156,RMDF!AG156,RMDF!AN156,RMDF!AU156,RMDF!BB156,RMDF!BI156,RMDF!BP156,RMDF!BW156,RMDF!CD156,RMDF!CK156,RMDF!CR156,RMDF!CY156,RMDF!DF156), RMDF!DM156=ROUND(RMDF!DM156,4))</f>
        <v>1</v>
      </c>
      <c r="DK156" s="317">
        <f>RMDF!DK156</f>
        <v>0</v>
      </c>
      <c r="DL156" s="318" t="str">
        <f>IF(DK156=0,"",_xlfn.XLOOKUP(DK156,StatePicklist!$1:$1,StatePicklist!$3:$3,"NA",0))</f>
        <v/>
      </c>
      <c r="DM156" s="297" t="str">
        <f ca="1">IF(RMDF!DL156="", "", IF(ISNUMBER(MATCH(RMDF!DL156, INDIRECT(DL156), 0)), "OK", "Invalid"))</f>
        <v/>
      </c>
      <c r="DN156" s="281"/>
      <c r="DO156" s="281"/>
      <c r="DP156" s="281"/>
      <c r="DQ156" s="281" t="b">
        <f>AND(RMDF!DT156&gt;=0, RMDF!DT156&lt;=1-SUM(RMDF!Z156,RMDF!AG156,RMDF!AN156,RMDF!AU156,RMDF!BB156,RMDF!BI156,RMDF!BP156,RMDF!BW156,RMDF!CD156,RMDF!CK156,RMDF!CR156,RMDF!CY156,RMDF!DF156,RMDF!DM156), RMDF!DT156=ROUND(RMDF!DT156,4))</f>
        <v>1</v>
      </c>
      <c r="DR156" s="317">
        <f>RMDF!DR156</f>
        <v>0</v>
      </c>
      <c r="DS156" s="318" t="str">
        <f>IF(DR156=0,"",_xlfn.XLOOKUP(DR156,StatePicklist!$1:$1,StatePicklist!$3:$3,"NA",0))</f>
        <v/>
      </c>
      <c r="DT156" s="297" t="str">
        <f ca="1">IF(RMDF!DS156="", "", IF(ISNUMBER(MATCH(RMDF!DS156, INDIRECT(DS156), 0)), "OK", "Invalid"))</f>
        <v/>
      </c>
      <c r="DU156" s="281"/>
      <c r="DV156" s="281"/>
      <c r="DW156" s="281"/>
      <c r="DX156" s="281" t="b">
        <f>AND(RMDF!EA156&gt;=0, RMDF!EA156&lt;=1-SUM(RMDF!Z156,RMDF!AG156,RMDF!AN156,RMDF!AU156,RMDF!BB156,RMDF!BI156,RMDF!BP156,RMDF!BW156,RMDF!CD156,RMDF!CK156,RMDF!CR156,RMDF!CY156,RMDF!DF156,RMDF!DM156,RMDF!DT156), RMDF!EA156=ROUND(RMDF!EA156,4))</f>
        <v>1</v>
      </c>
      <c r="DY156" s="317">
        <f>RMDF!DY156</f>
        <v>0</v>
      </c>
      <c r="DZ156" s="318" t="str">
        <f>IF(DY156=0,"",_xlfn.XLOOKUP(DY156,StatePicklist!$1:$1,StatePicklist!$3:$3,"NA",0))</f>
        <v/>
      </c>
      <c r="EA156" s="297" t="str">
        <f ca="1">IF(RMDF!DZ156="", "", IF(ISNUMBER(MATCH(RMDF!DZ156, INDIRECT(DZ156), 0)), "OK", "Invalid"))</f>
        <v/>
      </c>
      <c r="EB156" s="281"/>
      <c r="EC156" s="281"/>
      <c r="ED156" s="281"/>
      <c r="EE156" s="281" t="b">
        <f>AND(RMDF!EH156&gt;=0, RMDF!EH156&lt;=1-SUM(RMDF!Z156,RMDF!AG156,RMDF!AN156,RMDF!AU156,RMDF!BB156,RMDF!BI156,RMDF!BP156,RMDF!BW156,RMDF!CD156,RMDF!CK156,RMDF!CR156,RMDF!CY156,RMDF!DF156,RMDF!DM156,RMDF!DT156,RMDF!EA156), RMDF!EH156=ROUND(RMDF!EH156,4))</f>
        <v>1</v>
      </c>
      <c r="EF156" s="317">
        <f>RMDF!EF156</f>
        <v>0</v>
      </c>
      <c r="EG156" s="318" t="str">
        <f>IF(EF156=0,"",_xlfn.XLOOKUP(EF156,StatePicklist!$1:$1,StatePicklist!$3:$3,"NA",0))</f>
        <v/>
      </c>
      <c r="EH156" s="297" t="str">
        <f ca="1">IF(RMDF!EG156="", "", IF(ISNUMBER(MATCH(RMDF!EG156, INDIRECT(EG156), 0)), "OK", "Invalid"))</f>
        <v/>
      </c>
      <c r="EI156" s="281"/>
      <c r="EJ156" s="281"/>
      <c r="EK156" s="281"/>
      <c r="EL156" s="281" t="b">
        <f>AND(RMDF!EO156&gt;=0, RMDF!EO156&lt;=1-SUM(RMDF!Z156,RMDF!AG156,RMDF!AN156,RMDF!AU156,RMDF!BB156,RMDF!BI156,RMDF!BP156,RMDF!BW156,RMDF!CD156,RMDF!CK156,RMDF!CR156,RMDF!CY156,RMDF!DF156,RMDF!DM156,RMDF!DT156,RMDF!EA156,RMDF!EH156), RMDF!EO156=ROUND(RMDF!EO156,4))</f>
        <v>1</v>
      </c>
      <c r="EM156" s="317">
        <f>RMDF!EM156</f>
        <v>0</v>
      </c>
      <c r="EN156" s="318" t="str">
        <f>IF(EM156=0,"",_xlfn.XLOOKUP(EM156,StatePicklist!$1:$1,StatePicklist!$3:$3,"NA",0))</f>
        <v/>
      </c>
      <c r="EO156" s="297" t="str">
        <f ca="1">IF(RMDF!EN156="", "", IF(ISNUMBER(MATCH(RMDF!EN156, INDIRECT(EN156), 0)), "OK", "Invalid"))</f>
        <v/>
      </c>
      <c r="EP156" s="281"/>
      <c r="EQ156" s="281"/>
      <c r="ER156" s="281"/>
      <c r="ES156" s="281" t="b">
        <f>AND(RMDF!EV156&gt;=0, RMDF!EV156&lt;=1-SUM(RMDF!Z156,RMDF!AG156,RMDF!AN156,RMDF!AU156,RMDF!BB156,RMDF!BI156,RMDF!BP156,RMDF!BW156,RMDF!CD156,RMDF!CK156,RMDF!CR156,RMDF!CY156,RMDF!DF156,RMDF!DM156,RMDF!DT156,RMDF!EA156,RMDF!EH156,RMDF!EO156), RMDF!EV156=ROUND(RMDF!EV156,4))</f>
        <v>1</v>
      </c>
      <c r="ET156" s="317">
        <f>RMDF!ET156</f>
        <v>0</v>
      </c>
      <c r="EU156" s="318" t="str">
        <f>IF(ET156=0,"",_xlfn.XLOOKUP(ET156,StatePicklist!$1:$1,StatePicklist!$3:$3,"NA",0))</f>
        <v/>
      </c>
      <c r="EV156" s="297" t="str">
        <f ca="1">IF(RMDF!EU156="", "", IF(ISNUMBER(MATCH(RMDF!EU156, INDIRECT(EU156), 0)), "OK", "Invalid"))</f>
        <v/>
      </c>
      <c r="EW156" s="281"/>
      <c r="EX156" s="281"/>
      <c r="EY156" s="281"/>
      <c r="EZ156" s="281" t="b">
        <f>AND(RMDF!FC156&gt;=0, RMDF!FC156&lt;=1-SUM(RMDF!Z156,RMDF!AG156,RMDF!AN156,RMDF!AU156,RMDF!BB156,RMDF!BI156,RMDF!BP156,RMDF!BW156,RMDF!CD156,RMDF!CK156,RMDF!CR156,RMDF!CY156,RMDF!DF156,RMDF!DM156,RMDF!DT156,RMDF!EA156,RMDF!EH156,RMDF!EO156,RMDF!EV156), RMDF!FC156=ROUND(RMDF!FC156,4))</f>
        <v>1</v>
      </c>
      <c r="FA156" s="317">
        <f>RMDF!FA156</f>
        <v>0</v>
      </c>
      <c r="FB156" s="318" t="str">
        <f>IF(FA156=0,"",_xlfn.XLOOKUP(FA156,StatePicklist!$1:$1,StatePicklist!$3:$3,"NA",0))</f>
        <v/>
      </c>
      <c r="FC156" s="297" t="str">
        <f ca="1">IF(RMDF!FB156="", "", IF(ISNUMBER(MATCH(RMDF!FB156, INDIRECT(FB156), 0)), "OK", "Invalid"))</f>
        <v/>
      </c>
    </row>
    <row r="157" spans="1:159" s="205" customFormat="1" ht="39.9" customHeight="1" x14ac:dyDescent="0.25">
      <c r="A157" s="206"/>
      <c r="B157" s="196"/>
      <c r="C157" s="197"/>
      <c r="D157" s="198"/>
      <c r="E157" s="199"/>
      <c r="F157" s="200"/>
      <c r="G157" s="201"/>
      <c r="H157" s="292"/>
      <c r="I157" s="305">
        <f>RMDF!I157</f>
        <v>0</v>
      </c>
      <c r="J157" s="305" t="str">
        <f>IF(I157=ProductCode!$B$30,"PDReclPost",IF(OR(I157=ProductCode!$C$30,I157=ProductCode!$E$30,I157=ProductCode!$G$30),"PDPreCon",IF(OR(I157=ProductCode!$D$30,I157=ProductCode!$F$30),"PDNotReclPost","")))</f>
        <v/>
      </c>
      <c r="K157" s="305" t="str">
        <f t="shared" si="12"/>
        <v/>
      </c>
      <c r="L157" s="289"/>
      <c r="M157" s="305" t="str">
        <f t="shared" si="12"/>
        <v/>
      </c>
      <c r="N157" s="289" t="b">
        <f>AND(RMDF!N157&gt;=0, RMDF!N157&lt;=1-RMDF!L157, RMDF!N157=ROUND(RMDF!N157,4))</f>
        <v>1</v>
      </c>
      <c r="O157" s="286" t="str">
        <f>IF(P157="","",IF(I157="","",IF(LEFT(I157,13)="Reclaimed pos",RawMaterialCode!$E$569,RawMaterialCode!$E$568)))</f>
        <v>Reclaimed pre-consumer mixed fibers (RM0578)</v>
      </c>
      <c r="P157" s="295">
        <f t="shared" si="13"/>
        <v>1</v>
      </c>
      <c r="Q157" s="202"/>
      <c r="R157" s="203"/>
      <c r="S157" s="204" t="str">
        <f t="shared" si="14"/>
        <v/>
      </c>
      <c r="T157" s="281"/>
      <c r="U157" s="281"/>
      <c r="V157" s="281"/>
      <c r="W157" s="281"/>
      <c r="X157" s="317">
        <f>RMDF!X157</f>
        <v>0</v>
      </c>
      <c r="Y157" s="318" t="str">
        <f>IF(X157=0,"",_xlfn.XLOOKUP(X157,StatePicklist!$1:$1,StatePicklist!$3:$3,"NA",0))</f>
        <v/>
      </c>
      <c r="Z157" s="297" t="str">
        <f ca="1">IF(RMDF!Y157="", "", IF(ISNUMBER(MATCH(RMDF!Y157, INDIRECT(Y157), 0)), "OK", "Invalid"))</f>
        <v/>
      </c>
      <c r="AA157" s="281"/>
      <c r="AB157" s="281"/>
      <c r="AC157" s="281"/>
      <c r="AD157" s="281" t="b">
        <f>AND(RMDF!AG157&gt;=0, RMDF!AG157&lt;=1-RMDF!Z157, RMDF!AG157=ROUND(RMDF!AG157,4))</f>
        <v>1</v>
      </c>
      <c r="AE157" s="317">
        <f>RMDF!AE157</f>
        <v>0</v>
      </c>
      <c r="AF157" s="318" t="str">
        <f>IF(AE157=0,"",_xlfn.XLOOKUP(AE157,StatePicklist!$1:$1,StatePicklist!$3:$3,"NA",0))</f>
        <v/>
      </c>
      <c r="AG157" s="297" t="str">
        <f ca="1">IF(RMDF!AF157="", "", IF(ISNUMBER(MATCH(RMDF!AF157, INDIRECT(AF157), 0)), "OK", "Invalid"))</f>
        <v/>
      </c>
      <c r="AH157" s="281"/>
      <c r="AI157" s="281"/>
      <c r="AJ157" s="281"/>
      <c r="AK157" s="281" t="b">
        <f>AND(RMDF!AN157&gt;=0, RMDF!AN157&lt;=1-SUM(RMDF!Z157,RMDF!AG157), RMDF!AN157=ROUND(RMDF!AN157,4))</f>
        <v>1</v>
      </c>
      <c r="AL157" s="317">
        <f>RMDF!AL157</f>
        <v>0</v>
      </c>
      <c r="AM157" s="318" t="str">
        <f>IF(AL157=0,"",_xlfn.XLOOKUP(AL157,StatePicklist!$1:$1,StatePicklist!$3:$3,"NA",0))</f>
        <v/>
      </c>
      <c r="AN157" s="297" t="str">
        <f ca="1">IF(RMDF!AM157="", "", IF(ISNUMBER(MATCH(RMDF!AM157, INDIRECT(AM157), 0)), "OK", "Invalid"))</f>
        <v/>
      </c>
      <c r="AO157" s="281"/>
      <c r="AP157" s="281"/>
      <c r="AQ157" s="281"/>
      <c r="AR157" s="281" t="b">
        <f>AND(RMDF!AU157&gt;=0, RMDF!AU157&lt;=1-SUM(RMDF!Z157,RMDF!AG157,RMDF!AN157), RMDF!AU157=ROUND(RMDF!AU157,4))</f>
        <v>1</v>
      </c>
      <c r="AS157" s="317">
        <f>RMDF!AS157</f>
        <v>0</v>
      </c>
      <c r="AT157" s="318" t="str">
        <f>IF(AS157=0,"",_xlfn.XLOOKUP(AS157,StatePicklist!$1:$1,StatePicklist!$3:$3,"NA",0))</f>
        <v/>
      </c>
      <c r="AU157" s="297" t="str">
        <f ca="1">IF(RMDF!AT157="", "", IF(ISNUMBER(MATCH(RMDF!AT157, INDIRECT(AT157), 0)), "OK", "Invalid"))</f>
        <v/>
      </c>
      <c r="AV157" s="281"/>
      <c r="AW157" s="281"/>
      <c r="AX157" s="281"/>
      <c r="AY157" s="281" t="b">
        <f>AND(RMDF!BB157&gt;=0, RMDF!BB157&lt;=1-SUM(RMDF!Z157,RMDF!AG157,RMDF!AN157,RMDF!AU157), RMDF!BB157=ROUND(RMDF!BB157,4))</f>
        <v>1</v>
      </c>
      <c r="AZ157" s="317">
        <f>RMDF!AZ157</f>
        <v>0</v>
      </c>
      <c r="BA157" s="318" t="str">
        <f>IF(AZ157=0,"",_xlfn.XLOOKUP(AZ157,StatePicklist!$1:$1,StatePicklist!$3:$3,"NA",0))</f>
        <v/>
      </c>
      <c r="BB157" s="297" t="str">
        <f ca="1">IF(RMDF!BA157="", "", IF(ISNUMBER(MATCH(RMDF!BA157, INDIRECT(BA157), 0)), "OK", "Invalid"))</f>
        <v/>
      </c>
      <c r="BC157" s="281"/>
      <c r="BD157" s="281"/>
      <c r="BE157" s="281"/>
      <c r="BF157" s="281" t="b">
        <f>AND(RMDF!BI157&gt;=0, RMDF!BI157&lt;=1-SUM(RMDF!Z157,RMDF!AG157,RMDF!AN157,RMDF!AU157,RMDF!BB157), RMDF!BI157=ROUND(RMDF!BI157,4))</f>
        <v>1</v>
      </c>
      <c r="BG157" s="317">
        <f>RMDF!BG157</f>
        <v>0</v>
      </c>
      <c r="BH157" s="318" t="str">
        <f>IF(BG157=0,"",_xlfn.XLOOKUP(BG157,StatePicklist!$1:$1,StatePicklist!$3:$3,"NA",0))</f>
        <v/>
      </c>
      <c r="BI157" s="297" t="str">
        <f ca="1">IF(RMDF!BH157="", "", IF(ISNUMBER(MATCH(RMDF!BH157, INDIRECT(BH157), 0)), "OK", "Invalid"))</f>
        <v/>
      </c>
      <c r="BJ157" s="281"/>
      <c r="BK157" s="281"/>
      <c r="BL157" s="281"/>
      <c r="BM157" s="281" t="b">
        <f>AND(RMDF!BP157&gt;=0, RMDF!BP157&lt;=1-SUM(RMDF!Z157,RMDF!AG157,RMDF!AN157,RMDF!AU157,RMDF!BB157,RMDF!BI157), RMDF!BP157=ROUND(RMDF!BP157,4))</f>
        <v>1</v>
      </c>
      <c r="BN157" s="317">
        <f>RMDF!BN157</f>
        <v>0</v>
      </c>
      <c r="BO157" s="318" t="str">
        <f>IF(BN157=0,"",_xlfn.XLOOKUP(BN157,StatePicklist!$1:$1,StatePicklist!$3:$3,"NA",0))</f>
        <v/>
      </c>
      <c r="BP157" s="297" t="str">
        <f ca="1">IF(RMDF!BO157="", "", IF(ISNUMBER(MATCH(RMDF!BO157, INDIRECT(BO157), 0)), "OK", "Invalid"))</f>
        <v/>
      </c>
      <c r="BQ157" s="281"/>
      <c r="BR157" s="281"/>
      <c r="BS157" s="281"/>
      <c r="BT157" s="281" t="b">
        <f>AND(RMDF!BW157&gt;=0, RMDF!BW157&lt;=1-SUM(RMDF!Z157,RMDF!AG157,RMDF!AN157,RMDF!AU157,RMDF!BB157,RMDF!BI157,RMDF!BP157), RMDF!BW157=ROUND(RMDF!BW157,4))</f>
        <v>1</v>
      </c>
      <c r="BU157" s="317">
        <f>RMDF!BU157</f>
        <v>0</v>
      </c>
      <c r="BV157" s="318" t="str">
        <f>IF(BU157=0,"",_xlfn.XLOOKUP(BU157,StatePicklist!$1:$1,StatePicklist!$3:$3,"NA",0))</f>
        <v/>
      </c>
      <c r="BW157" s="297" t="str">
        <f ca="1">IF(RMDF!BV157="", "", IF(ISNUMBER(MATCH(RMDF!BV157, INDIRECT(BV157), 0)), "OK", "Invalid"))</f>
        <v/>
      </c>
      <c r="BX157" s="281"/>
      <c r="BY157" s="281"/>
      <c r="BZ157" s="281"/>
      <c r="CA157" s="281" t="b">
        <f>AND(RMDF!CD157&gt;=0, RMDF!CD157&lt;=1-SUM(RMDF!Z157,RMDF!AG157,RMDF!AN157,RMDF!AU157,RMDF!BB157,RMDF!BI157,RMDF!BP157,RMDF!BW157), RMDF!CD157=ROUND(RMDF!CD157,4))</f>
        <v>1</v>
      </c>
      <c r="CB157" s="317">
        <f>RMDF!CB157</f>
        <v>0</v>
      </c>
      <c r="CC157" s="318" t="str">
        <f>IF(CB157=0,"",_xlfn.XLOOKUP(CB157,StatePicklist!$1:$1,StatePicklist!$3:$3,"NA",0))</f>
        <v/>
      </c>
      <c r="CD157" s="297" t="str">
        <f ca="1">IF(RMDF!CC157="", "", IF(ISNUMBER(MATCH(RMDF!CC157, INDIRECT(CC157), 0)), "OK", "Invalid"))</f>
        <v/>
      </c>
      <c r="CE157" s="281"/>
      <c r="CF157" s="281"/>
      <c r="CG157" s="281"/>
      <c r="CH157" s="281" t="b">
        <f>AND(RMDF!CK157&gt;=0, RMDF!CK157&lt;=1-SUM(RMDF!Z157,RMDF!AG157,RMDF!AN157,RMDF!AU157,RMDF!BB157,RMDF!BI157,RMDF!BP157,RMDF!BW157,RMDF!CD157), RMDF!CK157=ROUND(RMDF!CK157,4))</f>
        <v>1</v>
      </c>
      <c r="CI157" s="317">
        <f>RMDF!CI157</f>
        <v>0</v>
      </c>
      <c r="CJ157" s="318" t="str">
        <f>IF(CI157=0,"",_xlfn.XLOOKUP(CI157,StatePicklist!$1:$1,StatePicklist!$3:$3,"NA",0))</f>
        <v/>
      </c>
      <c r="CK157" s="297" t="str">
        <f ca="1">IF(RMDF!CJ157="", "", IF(ISNUMBER(MATCH(RMDF!CJ157, INDIRECT(CJ157), 0)), "OK", "Invalid"))</f>
        <v/>
      </c>
      <c r="CL157" s="281"/>
      <c r="CM157" s="281"/>
      <c r="CN157" s="281"/>
      <c r="CO157" s="281" t="b">
        <f>AND(RMDF!CR157&gt;=0, RMDF!CR157&lt;=1-SUM(RMDF!Z157,RMDF!AG157,RMDF!AN157,RMDF!AU157,RMDF!BB157,RMDF!BI157,RMDF!BP157,RMDF!BW157,RMDF!CD157,RMDF!CK157), RMDF!CR157=ROUND(RMDF!CR157,4))</f>
        <v>1</v>
      </c>
      <c r="CP157" s="317">
        <f>RMDF!CP157</f>
        <v>0</v>
      </c>
      <c r="CQ157" s="318" t="str">
        <f>IF(CP157=0,"",_xlfn.XLOOKUP(CP157,StatePicklist!$1:$1,StatePicklist!$3:$3,"NA",0))</f>
        <v/>
      </c>
      <c r="CR157" s="297" t="str">
        <f ca="1">IF(RMDF!CQ157="", "", IF(ISNUMBER(MATCH(RMDF!CQ157, INDIRECT(CQ157), 0)), "OK", "Invalid"))</f>
        <v/>
      </c>
      <c r="CS157" s="281"/>
      <c r="CT157" s="281"/>
      <c r="CU157" s="281"/>
      <c r="CV157" s="281" t="b">
        <f>AND(RMDF!CY157&gt;=0, RMDF!CY157&lt;=1-SUM(RMDF!Z157,RMDF!AG157,RMDF!AN157,RMDF!AU157,RMDF!BB157,RMDF!BI157,RMDF!BP157,RMDF!BW157,RMDF!CD157,RMDF!CK157,RMDF!CR157), RMDF!CY157=ROUND(RMDF!CY157,4))</f>
        <v>1</v>
      </c>
      <c r="CW157" s="317">
        <f>RMDF!CW157</f>
        <v>0</v>
      </c>
      <c r="CX157" s="318" t="str">
        <f>IF(CW157=0,"",_xlfn.XLOOKUP(CW157,StatePicklist!$1:$1,StatePicklist!$3:$3,"NA",0))</f>
        <v/>
      </c>
      <c r="CY157" s="297" t="str">
        <f ca="1">IF(RMDF!CX157="", "", IF(ISNUMBER(MATCH(RMDF!CX157, INDIRECT(CX157), 0)), "OK", "Invalid"))</f>
        <v/>
      </c>
      <c r="CZ157" s="281"/>
      <c r="DA157" s="281"/>
      <c r="DB157" s="281"/>
      <c r="DC157" s="281" t="b">
        <f>AND(RMDF!DF157&gt;=0, RMDF!DF157&lt;=1-SUM(RMDF!Z157,RMDF!AG157,RMDF!AN157,RMDF!AU157,RMDF!BB157,RMDF!BI157,RMDF!BP157,RMDF!BW157,RMDF!CD157,RMDF!CK157,RMDF!CR157,RMDF!CY157), RMDF!DF157=ROUND(RMDF!DF157,4))</f>
        <v>1</v>
      </c>
      <c r="DD157" s="317">
        <f>RMDF!DD157</f>
        <v>0</v>
      </c>
      <c r="DE157" s="318" t="str">
        <f>IF(DD157=0,"",_xlfn.XLOOKUP(DD157,StatePicklist!$1:$1,StatePicklist!$3:$3,"NA",0))</f>
        <v/>
      </c>
      <c r="DF157" s="297" t="str">
        <f ca="1">IF(RMDF!DE157="", "", IF(ISNUMBER(MATCH(RMDF!DE157, INDIRECT(DE157), 0)), "OK", "Invalid"))</f>
        <v/>
      </c>
      <c r="DG157" s="281"/>
      <c r="DH157" s="281"/>
      <c r="DI157" s="281"/>
      <c r="DJ157" s="281" t="b">
        <f>AND(RMDF!DM157&gt;=0, RMDF!DM157&lt;=1-SUM(RMDF!Z157,RMDF!AG157,RMDF!AN157,RMDF!AU157,RMDF!BB157,RMDF!BI157,RMDF!BP157,RMDF!BW157,RMDF!CD157,RMDF!CK157,RMDF!CR157,RMDF!CY157,RMDF!DF157), RMDF!DM157=ROUND(RMDF!DM157,4))</f>
        <v>1</v>
      </c>
      <c r="DK157" s="317">
        <f>RMDF!DK157</f>
        <v>0</v>
      </c>
      <c r="DL157" s="318" t="str">
        <f>IF(DK157=0,"",_xlfn.XLOOKUP(DK157,StatePicklist!$1:$1,StatePicklist!$3:$3,"NA",0))</f>
        <v/>
      </c>
      <c r="DM157" s="297" t="str">
        <f ca="1">IF(RMDF!DL157="", "", IF(ISNUMBER(MATCH(RMDF!DL157, INDIRECT(DL157), 0)), "OK", "Invalid"))</f>
        <v/>
      </c>
      <c r="DN157" s="281"/>
      <c r="DO157" s="281"/>
      <c r="DP157" s="281"/>
      <c r="DQ157" s="281" t="b">
        <f>AND(RMDF!DT157&gt;=0, RMDF!DT157&lt;=1-SUM(RMDF!Z157,RMDF!AG157,RMDF!AN157,RMDF!AU157,RMDF!BB157,RMDF!BI157,RMDF!BP157,RMDF!BW157,RMDF!CD157,RMDF!CK157,RMDF!CR157,RMDF!CY157,RMDF!DF157,RMDF!DM157), RMDF!DT157=ROUND(RMDF!DT157,4))</f>
        <v>1</v>
      </c>
      <c r="DR157" s="317">
        <f>RMDF!DR157</f>
        <v>0</v>
      </c>
      <c r="DS157" s="318" t="str">
        <f>IF(DR157=0,"",_xlfn.XLOOKUP(DR157,StatePicklist!$1:$1,StatePicklist!$3:$3,"NA",0))</f>
        <v/>
      </c>
      <c r="DT157" s="297" t="str">
        <f ca="1">IF(RMDF!DS157="", "", IF(ISNUMBER(MATCH(RMDF!DS157, INDIRECT(DS157), 0)), "OK", "Invalid"))</f>
        <v/>
      </c>
      <c r="DU157" s="281"/>
      <c r="DV157" s="281"/>
      <c r="DW157" s="281"/>
      <c r="DX157" s="281" t="b">
        <f>AND(RMDF!EA157&gt;=0, RMDF!EA157&lt;=1-SUM(RMDF!Z157,RMDF!AG157,RMDF!AN157,RMDF!AU157,RMDF!BB157,RMDF!BI157,RMDF!BP157,RMDF!BW157,RMDF!CD157,RMDF!CK157,RMDF!CR157,RMDF!CY157,RMDF!DF157,RMDF!DM157,RMDF!DT157), RMDF!EA157=ROUND(RMDF!EA157,4))</f>
        <v>1</v>
      </c>
      <c r="DY157" s="317">
        <f>RMDF!DY157</f>
        <v>0</v>
      </c>
      <c r="DZ157" s="318" t="str">
        <f>IF(DY157=0,"",_xlfn.XLOOKUP(DY157,StatePicklist!$1:$1,StatePicklist!$3:$3,"NA",0))</f>
        <v/>
      </c>
      <c r="EA157" s="297" t="str">
        <f ca="1">IF(RMDF!DZ157="", "", IF(ISNUMBER(MATCH(RMDF!DZ157, INDIRECT(DZ157), 0)), "OK", "Invalid"))</f>
        <v/>
      </c>
      <c r="EB157" s="281"/>
      <c r="EC157" s="281"/>
      <c r="ED157" s="281"/>
      <c r="EE157" s="281" t="b">
        <f>AND(RMDF!EH157&gt;=0, RMDF!EH157&lt;=1-SUM(RMDF!Z157,RMDF!AG157,RMDF!AN157,RMDF!AU157,RMDF!BB157,RMDF!BI157,RMDF!BP157,RMDF!BW157,RMDF!CD157,RMDF!CK157,RMDF!CR157,RMDF!CY157,RMDF!DF157,RMDF!DM157,RMDF!DT157,RMDF!EA157), RMDF!EH157=ROUND(RMDF!EH157,4))</f>
        <v>1</v>
      </c>
      <c r="EF157" s="317">
        <f>RMDF!EF157</f>
        <v>0</v>
      </c>
      <c r="EG157" s="318" t="str">
        <f>IF(EF157=0,"",_xlfn.XLOOKUP(EF157,StatePicklist!$1:$1,StatePicklist!$3:$3,"NA",0))</f>
        <v/>
      </c>
      <c r="EH157" s="297" t="str">
        <f ca="1">IF(RMDF!EG157="", "", IF(ISNUMBER(MATCH(RMDF!EG157, INDIRECT(EG157), 0)), "OK", "Invalid"))</f>
        <v/>
      </c>
      <c r="EI157" s="281"/>
      <c r="EJ157" s="281"/>
      <c r="EK157" s="281"/>
      <c r="EL157" s="281" t="b">
        <f>AND(RMDF!EO157&gt;=0, RMDF!EO157&lt;=1-SUM(RMDF!Z157,RMDF!AG157,RMDF!AN157,RMDF!AU157,RMDF!BB157,RMDF!BI157,RMDF!BP157,RMDF!BW157,RMDF!CD157,RMDF!CK157,RMDF!CR157,RMDF!CY157,RMDF!DF157,RMDF!DM157,RMDF!DT157,RMDF!EA157,RMDF!EH157), RMDF!EO157=ROUND(RMDF!EO157,4))</f>
        <v>1</v>
      </c>
      <c r="EM157" s="317">
        <f>RMDF!EM157</f>
        <v>0</v>
      </c>
      <c r="EN157" s="318" t="str">
        <f>IF(EM157=0,"",_xlfn.XLOOKUP(EM157,StatePicklist!$1:$1,StatePicklist!$3:$3,"NA",0))</f>
        <v/>
      </c>
      <c r="EO157" s="297" t="str">
        <f ca="1">IF(RMDF!EN157="", "", IF(ISNUMBER(MATCH(RMDF!EN157, INDIRECT(EN157), 0)), "OK", "Invalid"))</f>
        <v/>
      </c>
      <c r="EP157" s="281"/>
      <c r="EQ157" s="281"/>
      <c r="ER157" s="281"/>
      <c r="ES157" s="281" t="b">
        <f>AND(RMDF!EV157&gt;=0, RMDF!EV157&lt;=1-SUM(RMDF!Z157,RMDF!AG157,RMDF!AN157,RMDF!AU157,RMDF!BB157,RMDF!BI157,RMDF!BP157,RMDF!BW157,RMDF!CD157,RMDF!CK157,RMDF!CR157,RMDF!CY157,RMDF!DF157,RMDF!DM157,RMDF!DT157,RMDF!EA157,RMDF!EH157,RMDF!EO157), RMDF!EV157=ROUND(RMDF!EV157,4))</f>
        <v>1</v>
      </c>
      <c r="ET157" s="317">
        <f>RMDF!ET157</f>
        <v>0</v>
      </c>
      <c r="EU157" s="318" t="str">
        <f>IF(ET157=0,"",_xlfn.XLOOKUP(ET157,StatePicklist!$1:$1,StatePicklist!$3:$3,"NA",0))</f>
        <v/>
      </c>
      <c r="EV157" s="297" t="str">
        <f ca="1">IF(RMDF!EU157="", "", IF(ISNUMBER(MATCH(RMDF!EU157, INDIRECT(EU157), 0)), "OK", "Invalid"))</f>
        <v/>
      </c>
      <c r="EW157" s="281"/>
      <c r="EX157" s="281"/>
      <c r="EY157" s="281"/>
      <c r="EZ157" s="281" t="b">
        <f>AND(RMDF!FC157&gt;=0, RMDF!FC157&lt;=1-SUM(RMDF!Z157,RMDF!AG157,RMDF!AN157,RMDF!AU157,RMDF!BB157,RMDF!BI157,RMDF!BP157,RMDF!BW157,RMDF!CD157,RMDF!CK157,RMDF!CR157,RMDF!CY157,RMDF!DF157,RMDF!DM157,RMDF!DT157,RMDF!EA157,RMDF!EH157,RMDF!EO157,RMDF!EV157), RMDF!FC157=ROUND(RMDF!FC157,4))</f>
        <v>1</v>
      </c>
      <c r="FA157" s="317">
        <f>RMDF!FA157</f>
        <v>0</v>
      </c>
      <c r="FB157" s="318" t="str">
        <f>IF(FA157=0,"",_xlfn.XLOOKUP(FA157,StatePicklist!$1:$1,StatePicklist!$3:$3,"NA",0))</f>
        <v/>
      </c>
      <c r="FC157" s="297" t="str">
        <f ca="1">IF(RMDF!FB157="", "", IF(ISNUMBER(MATCH(RMDF!FB157, INDIRECT(FB157), 0)), "OK", "Invalid"))</f>
        <v/>
      </c>
    </row>
    <row r="158" spans="1:159" s="205" customFormat="1" ht="39.9" customHeight="1" x14ac:dyDescent="0.25">
      <c r="A158" s="206"/>
      <c r="B158" s="196"/>
      <c r="C158" s="197"/>
      <c r="D158" s="198"/>
      <c r="E158" s="199"/>
      <c r="F158" s="200"/>
      <c r="G158" s="201"/>
      <c r="H158" s="292"/>
      <c r="I158" s="305">
        <f>RMDF!I158</f>
        <v>0</v>
      </c>
      <c r="J158" s="305" t="str">
        <f>IF(I158=ProductCode!$B$30,"PDReclPost",IF(OR(I158=ProductCode!$C$30,I158=ProductCode!$E$30,I158=ProductCode!$G$30),"PDPreCon",IF(OR(I158=ProductCode!$D$30,I158=ProductCode!$F$30),"PDNotReclPost","")))</f>
        <v/>
      </c>
      <c r="K158" s="305" t="str">
        <f t="shared" si="12"/>
        <v/>
      </c>
      <c r="L158" s="289"/>
      <c r="M158" s="305" t="str">
        <f t="shared" si="12"/>
        <v/>
      </c>
      <c r="N158" s="289" t="b">
        <f>AND(RMDF!N158&gt;=0, RMDF!N158&lt;=1-RMDF!L158, RMDF!N158=ROUND(RMDF!N158,4))</f>
        <v>1</v>
      </c>
      <c r="O158" s="286" t="str">
        <f>IF(P158="","",IF(I158="","",IF(LEFT(I158,13)="Reclaimed pos",RawMaterialCode!$E$569,RawMaterialCode!$E$568)))</f>
        <v>Reclaimed pre-consumer mixed fibers (RM0578)</v>
      </c>
      <c r="P158" s="295">
        <f t="shared" si="13"/>
        <v>1</v>
      </c>
      <c r="Q158" s="202"/>
      <c r="R158" s="203"/>
      <c r="S158" s="204" t="str">
        <f t="shared" si="14"/>
        <v/>
      </c>
      <c r="T158" s="281"/>
      <c r="U158" s="281"/>
      <c r="V158" s="281"/>
      <c r="W158" s="281"/>
      <c r="X158" s="317">
        <f>RMDF!X158</f>
        <v>0</v>
      </c>
      <c r="Y158" s="318" t="str">
        <f>IF(X158=0,"",_xlfn.XLOOKUP(X158,StatePicklist!$1:$1,StatePicklist!$3:$3,"NA",0))</f>
        <v/>
      </c>
      <c r="Z158" s="297" t="str">
        <f ca="1">IF(RMDF!Y158="", "", IF(ISNUMBER(MATCH(RMDF!Y158, INDIRECT(Y158), 0)), "OK", "Invalid"))</f>
        <v/>
      </c>
      <c r="AA158" s="281"/>
      <c r="AB158" s="281"/>
      <c r="AC158" s="281"/>
      <c r="AD158" s="281" t="b">
        <f>AND(RMDF!AG158&gt;=0, RMDF!AG158&lt;=1-RMDF!Z158, RMDF!AG158=ROUND(RMDF!AG158,4))</f>
        <v>1</v>
      </c>
      <c r="AE158" s="317">
        <f>RMDF!AE158</f>
        <v>0</v>
      </c>
      <c r="AF158" s="318" t="str">
        <f>IF(AE158=0,"",_xlfn.XLOOKUP(AE158,StatePicklist!$1:$1,StatePicklist!$3:$3,"NA",0))</f>
        <v/>
      </c>
      <c r="AG158" s="297" t="str">
        <f ca="1">IF(RMDF!AF158="", "", IF(ISNUMBER(MATCH(RMDF!AF158, INDIRECT(AF158), 0)), "OK", "Invalid"))</f>
        <v/>
      </c>
      <c r="AH158" s="281"/>
      <c r="AI158" s="281"/>
      <c r="AJ158" s="281"/>
      <c r="AK158" s="281" t="b">
        <f>AND(RMDF!AN158&gt;=0, RMDF!AN158&lt;=1-SUM(RMDF!Z158,RMDF!AG158), RMDF!AN158=ROUND(RMDF!AN158,4))</f>
        <v>1</v>
      </c>
      <c r="AL158" s="317">
        <f>RMDF!AL158</f>
        <v>0</v>
      </c>
      <c r="AM158" s="318" t="str">
        <f>IF(AL158=0,"",_xlfn.XLOOKUP(AL158,StatePicklist!$1:$1,StatePicklist!$3:$3,"NA",0))</f>
        <v/>
      </c>
      <c r="AN158" s="297" t="str">
        <f ca="1">IF(RMDF!AM158="", "", IF(ISNUMBER(MATCH(RMDF!AM158, INDIRECT(AM158), 0)), "OK", "Invalid"))</f>
        <v/>
      </c>
      <c r="AO158" s="281"/>
      <c r="AP158" s="281"/>
      <c r="AQ158" s="281"/>
      <c r="AR158" s="281" t="b">
        <f>AND(RMDF!AU158&gt;=0, RMDF!AU158&lt;=1-SUM(RMDF!Z158,RMDF!AG158,RMDF!AN158), RMDF!AU158=ROUND(RMDF!AU158,4))</f>
        <v>1</v>
      </c>
      <c r="AS158" s="317">
        <f>RMDF!AS158</f>
        <v>0</v>
      </c>
      <c r="AT158" s="318" t="str">
        <f>IF(AS158=0,"",_xlfn.XLOOKUP(AS158,StatePicklist!$1:$1,StatePicklist!$3:$3,"NA",0))</f>
        <v/>
      </c>
      <c r="AU158" s="297" t="str">
        <f ca="1">IF(RMDF!AT158="", "", IF(ISNUMBER(MATCH(RMDF!AT158, INDIRECT(AT158), 0)), "OK", "Invalid"))</f>
        <v/>
      </c>
      <c r="AV158" s="281"/>
      <c r="AW158" s="281"/>
      <c r="AX158" s="281"/>
      <c r="AY158" s="281" t="b">
        <f>AND(RMDF!BB158&gt;=0, RMDF!BB158&lt;=1-SUM(RMDF!Z158,RMDF!AG158,RMDF!AN158,RMDF!AU158), RMDF!BB158=ROUND(RMDF!BB158,4))</f>
        <v>1</v>
      </c>
      <c r="AZ158" s="317">
        <f>RMDF!AZ158</f>
        <v>0</v>
      </c>
      <c r="BA158" s="318" t="str">
        <f>IF(AZ158=0,"",_xlfn.XLOOKUP(AZ158,StatePicklist!$1:$1,StatePicklist!$3:$3,"NA",0))</f>
        <v/>
      </c>
      <c r="BB158" s="297" t="str">
        <f ca="1">IF(RMDF!BA158="", "", IF(ISNUMBER(MATCH(RMDF!BA158, INDIRECT(BA158), 0)), "OK", "Invalid"))</f>
        <v/>
      </c>
      <c r="BC158" s="281"/>
      <c r="BD158" s="281"/>
      <c r="BE158" s="281"/>
      <c r="BF158" s="281" t="b">
        <f>AND(RMDF!BI158&gt;=0, RMDF!BI158&lt;=1-SUM(RMDF!Z158,RMDF!AG158,RMDF!AN158,RMDF!AU158,RMDF!BB158), RMDF!BI158=ROUND(RMDF!BI158,4))</f>
        <v>1</v>
      </c>
      <c r="BG158" s="317">
        <f>RMDF!BG158</f>
        <v>0</v>
      </c>
      <c r="BH158" s="318" t="str">
        <f>IF(BG158=0,"",_xlfn.XLOOKUP(BG158,StatePicklist!$1:$1,StatePicklist!$3:$3,"NA",0))</f>
        <v/>
      </c>
      <c r="BI158" s="297" t="str">
        <f ca="1">IF(RMDF!BH158="", "", IF(ISNUMBER(MATCH(RMDF!BH158, INDIRECT(BH158), 0)), "OK", "Invalid"))</f>
        <v/>
      </c>
      <c r="BJ158" s="281"/>
      <c r="BK158" s="281"/>
      <c r="BL158" s="281"/>
      <c r="BM158" s="281" t="b">
        <f>AND(RMDF!BP158&gt;=0, RMDF!BP158&lt;=1-SUM(RMDF!Z158,RMDF!AG158,RMDF!AN158,RMDF!AU158,RMDF!BB158,RMDF!BI158), RMDF!BP158=ROUND(RMDF!BP158,4))</f>
        <v>1</v>
      </c>
      <c r="BN158" s="317">
        <f>RMDF!BN158</f>
        <v>0</v>
      </c>
      <c r="BO158" s="318" t="str">
        <f>IF(BN158=0,"",_xlfn.XLOOKUP(BN158,StatePicklist!$1:$1,StatePicklist!$3:$3,"NA",0))</f>
        <v/>
      </c>
      <c r="BP158" s="297" t="str">
        <f ca="1">IF(RMDF!BO158="", "", IF(ISNUMBER(MATCH(RMDF!BO158, INDIRECT(BO158), 0)), "OK", "Invalid"))</f>
        <v/>
      </c>
      <c r="BQ158" s="281"/>
      <c r="BR158" s="281"/>
      <c r="BS158" s="281"/>
      <c r="BT158" s="281" t="b">
        <f>AND(RMDF!BW158&gt;=0, RMDF!BW158&lt;=1-SUM(RMDF!Z158,RMDF!AG158,RMDF!AN158,RMDF!AU158,RMDF!BB158,RMDF!BI158,RMDF!BP158), RMDF!BW158=ROUND(RMDF!BW158,4))</f>
        <v>1</v>
      </c>
      <c r="BU158" s="317">
        <f>RMDF!BU158</f>
        <v>0</v>
      </c>
      <c r="BV158" s="318" t="str">
        <f>IF(BU158=0,"",_xlfn.XLOOKUP(BU158,StatePicklist!$1:$1,StatePicklist!$3:$3,"NA",0))</f>
        <v/>
      </c>
      <c r="BW158" s="297" t="str">
        <f ca="1">IF(RMDF!BV158="", "", IF(ISNUMBER(MATCH(RMDF!BV158, INDIRECT(BV158), 0)), "OK", "Invalid"))</f>
        <v/>
      </c>
      <c r="BX158" s="281"/>
      <c r="BY158" s="281"/>
      <c r="BZ158" s="281"/>
      <c r="CA158" s="281" t="b">
        <f>AND(RMDF!CD158&gt;=0, RMDF!CD158&lt;=1-SUM(RMDF!Z158,RMDF!AG158,RMDF!AN158,RMDF!AU158,RMDF!BB158,RMDF!BI158,RMDF!BP158,RMDF!BW158), RMDF!CD158=ROUND(RMDF!CD158,4))</f>
        <v>1</v>
      </c>
      <c r="CB158" s="317">
        <f>RMDF!CB158</f>
        <v>0</v>
      </c>
      <c r="CC158" s="318" t="str">
        <f>IF(CB158=0,"",_xlfn.XLOOKUP(CB158,StatePicklist!$1:$1,StatePicklist!$3:$3,"NA",0))</f>
        <v/>
      </c>
      <c r="CD158" s="297" t="str">
        <f ca="1">IF(RMDF!CC158="", "", IF(ISNUMBER(MATCH(RMDF!CC158, INDIRECT(CC158), 0)), "OK", "Invalid"))</f>
        <v/>
      </c>
      <c r="CE158" s="281"/>
      <c r="CF158" s="281"/>
      <c r="CG158" s="281"/>
      <c r="CH158" s="281" t="b">
        <f>AND(RMDF!CK158&gt;=0, RMDF!CK158&lt;=1-SUM(RMDF!Z158,RMDF!AG158,RMDF!AN158,RMDF!AU158,RMDF!BB158,RMDF!BI158,RMDF!BP158,RMDF!BW158,RMDF!CD158), RMDF!CK158=ROUND(RMDF!CK158,4))</f>
        <v>1</v>
      </c>
      <c r="CI158" s="317">
        <f>RMDF!CI158</f>
        <v>0</v>
      </c>
      <c r="CJ158" s="318" t="str">
        <f>IF(CI158=0,"",_xlfn.XLOOKUP(CI158,StatePicklist!$1:$1,StatePicklist!$3:$3,"NA",0))</f>
        <v/>
      </c>
      <c r="CK158" s="297" t="str">
        <f ca="1">IF(RMDF!CJ158="", "", IF(ISNUMBER(MATCH(RMDF!CJ158, INDIRECT(CJ158), 0)), "OK", "Invalid"))</f>
        <v/>
      </c>
      <c r="CL158" s="281"/>
      <c r="CM158" s="281"/>
      <c r="CN158" s="281"/>
      <c r="CO158" s="281" t="b">
        <f>AND(RMDF!CR158&gt;=0, RMDF!CR158&lt;=1-SUM(RMDF!Z158,RMDF!AG158,RMDF!AN158,RMDF!AU158,RMDF!BB158,RMDF!BI158,RMDF!BP158,RMDF!BW158,RMDF!CD158,RMDF!CK158), RMDF!CR158=ROUND(RMDF!CR158,4))</f>
        <v>1</v>
      </c>
      <c r="CP158" s="317">
        <f>RMDF!CP158</f>
        <v>0</v>
      </c>
      <c r="CQ158" s="318" t="str">
        <f>IF(CP158=0,"",_xlfn.XLOOKUP(CP158,StatePicklist!$1:$1,StatePicklist!$3:$3,"NA",0))</f>
        <v/>
      </c>
      <c r="CR158" s="297" t="str">
        <f ca="1">IF(RMDF!CQ158="", "", IF(ISNUMBER(MATCH(RMDF!CQ158, INDIRECT(CQ158), 0)), "OK", "Invalid"))</f>
        <v/>
      </c>
      <c r="CS158" s="281"/>
      <c r="CT158" s="281"/>
      <c r="CU158" s="281"/>
      <c r="CV158" s="281" t="b">
        <f>AND(RMDF!CY158&gt;=0, RMDF!CY158&lt;=1-SUM(RMDF!Z158,RMDF!AG158,RMDF!AN158,RMDF!AU158,RMDF!BB158,RMDF!BI158,RMDF!BP158,RMDF!BW158,RMDF!CD158,RMDF!CK158,RMDF!CR158), RMDF!CY158=ROUND(RMDF!CY158,4))</f>
        <v>1</v>
      </c>
      <c r="CW158" s="317">
        <f>RMDF!CW158</f>
        <v>0</v>
      </c>
      <c r="CX158" s="318" t="str">
        <f>IF(CW158=0,"",_xlfn.XLOOKUP(CW158,StatePicklist!$1:$1,StatePicklist!$3:$3,"NA",0))</f>
        <v/>
      </c>
      <c r="CY158" s="297" t="str">
        <f ca="1">IF(RMDF!CX158="", "", IF(ISNUMBER(MATCH(RMDF!CX158, INDIRECT(CX158), 0)), "OK", "Invalid"))</f>
        <v/>
      </c>
      <c r="CZ158" s="281"/>
      <c r="DA158" s="281"/>
      <c r="DB158" s="281"/>
      <c r="DC158" s="281" t="b">
        <f>AND(RMDF!DF158&gt;=0, RMDF!DF158&lt;=1-SUM(RMDF!Z158,RMDF!AG158,RMDF!AN158,RMDF!AU158,RMDF!BB158,RMDF!BI158,RMDF!BP158,RMDF!BW158,RMDF!CD158,RMDF!CK158,RMDF!CR158,RMDF!CY158), RMDF!DF158=ROUND(RMDF!DF158,4))</f>
        <v>1</v>
      </c>
      <c r="DD158" s="317">
        <f>RMDF!DD158</f>
        <v>0</v>
      </c>
      <c r="DE158" s="318" t="str">
        <f>IF(DD158=0,"",_xlfn.XLOOKUP(DD158,StatePicklist!$1:$1,StatePicklist!$3:$3,"NA",0))</f>
        <v/>
      </c>
      <c r="DF158" s="297" t="str">
        <f ca="1">IF(RMDF!DE158="", "", IF(ISNUMBER(MATCH(RMDF!DE158, INDIRECT(DE158), 0)), "OK", "Invalid"))</f>
        <v/>
      </c>
      <c r="DG158" s="281"/>
      <c r="DH158" s="281"/>
      <c r="DI158" s="281"/>
      <c r="DJ158" s="281" t="b">
        <f>AND(RMDF!DM158&gt;=0, RMDF!DM158&lt;=1-SUM(RMDF!Z158,RMDF!AG158,RMDF!AN158,RMDF!AU158,RMDF!BB158,RMDF!BI158,RMDF!BP158,RMDF!BW158,RMDF!CD158,RMDF!CK158,RMDF!CR158,RMDF!CY158,RMDF!DF158), RMDF!DM158=ROUND(RMDF!DM158,4))</f>
        <v>1</v>
      </c>
      <c r="DK158" s="317">
        <f>RMDF!DK158</f>
        <v>0</v>
      </c>
      <c r="DL158" s="318" t="str">
        <f>IF(DK158=0,"",_xlfn.XLOOKUP(DK158,StatePicklist!$1:$1,StatePicklist!$3:$3,"NA",0))</f>
        <v/>
      </c>
      <c r="DM158" s="297" t="str">
        <f ca="1">IF(RMDF!DL158="", "", IF(ISNUMBER(MATCH(RMDF!DL158, INDIRECT(DL158), 0)), "OK", "Invalid"))</f>
        <v/>
      </c>
      <c r="DN158" s="281"/>
      <c r="DO158" s="281"/>
      <c r="DP158" s="281"/>
      <c r="DQ158" s="281" t="b">
        <f>AND(RMDF!DT158&gt;=0, RMDF!DT158&lt;=1-SUM(RMDF!Z158,RMDF!AG158,RMDF!AN158,RMDF!AU158,RMDF!BB158,RMDF!BI158,RMDF!BP158,RMDF!BW158,RMDF!CD158,RMDF!CK158,RMDF!CR158,RMDF!CY158,RMDF!DF158,RMDF!DM158), RMDF!DT158=ROUND(RMDF!DT158,4))</f>
        <v>1</v>
      </c>
      <c r="DR158" s="317">
        <f>RMDF!DR158</f>
        <v>0</v>
      </c>
      <c r="DS158" s="318" t="str">
        <f>IF(DR158=0,"",_xlfn.XLOOKUP(DR158,StatePicklist!$1:$1,StatePicklist!$3:$3,"NA",0))</f>
        <v/>
      </c>
      <c r="DT158" s="297" t="str">
        <f ca="1">IF(RMDF!DS158="", "", IF(ISNUMBER(MATCH(RMDF!DS158, INDIRECT(DS158), 0)), "OK", "Invalid"))</f>
        <v/>
      </c>
      <c r="DU158" s="281"/>
      <c r="DV158" s="281"/>
      <c r="DW158" s="281"/>
      <c r="DX158" s="281" t="b">
        <f>AND(RMDF!EA158&gt;=0, RMDF!EA158&lt;=1-SUM(RMDF!Z158,RMDF!AG158,RMDF!AN158,RMDF!AU158,RMDF!BB158,RMDF!BI158,RMDF!BP158,RMDF!BW158,RMDF!CD158,RMDF!CK158,RMDF!CR158,RMDF!CY158,RMDF!DF158,RMDF!DM158,RMDF!DT158), RMDF!EA158=ROUND(RMDF!EA158,4))</f>
        <v>1</v>
      </c>
      <c r="DY158" s="317">
        <f>RMDF!DY158</f>
        <v>0</v>
      </c>
      <c r="DZ158" s="318" t="str">
        <f>IF(DY158=0,"",_xlfn.XLOOKUP(DY158,StatePicklist!$1:$1,StatePicklist!$3:$3,"NA",0))</f>
        <v/>
      </c>
      <c r="EA158" s="297" t="str">
        <f ca="1">IF(RMDF!DZ158="", "", IF(ISNUMBER(MATCH(RMDF!DZ158, INDIRECT(DZ158), 0)), "OK", "Invalid"))</f>
        <v/>
      </c>
      <c r="EB158" s="281"/>
      <c r="EC158" s="281"/>
      <c r="ED158" s="281"/>
      <c r="EE158" s="281" t="b">
        <f>AND(RMDF!EH158&gt;=0, RMDF!EH158&lt;=1-SUM(RMDF!Z158,RMDF!AG158,RMDF!AN158,RMDF!AU158,RMDF!BB158,RMDF!BI158,RMDF!BP158,RMDF!BW158,RMDF!CD158,RMDF!CK158,RMDF!CR158,RMDF!CY158,RMDF!DF158,RMDF!DM158,RMDF!DT158,RMDF!EA158), RMDF!EH158=ROUND(RMDF!EH158,4))</f>
        <v>1</v>
      </c>
      <c r="EF158" s="317">
        <f>RMDF!EF158</f>
        <v>0</v>
      </c>
      <c r="EG158" s="318" t="str">
        <f>IF(EF158=0,"",_xlfn.XLOOKUP(EF158,StatePicklist!$1:$1,StatePicklist!$3:$3,"NA",0))</f>
        <v/>
      </c>
      <c r="EH158" s="297" t="str">
        <f ca="1">IF(RMDF!EG158="", "", IF(ISNUMBER(MATCH(RMDF!EG158, INDIRECT(EG158), 0)), "OK", "Invalid"))</f>
        <v/>
      </c>
      <c r="EI158" s="281"/>
      <c r="EJ158" s="281"/>
      <c r="EK158" s="281"/>
      <c r="EL158" s="281" t="b">
        <f>AND(RMDF!EO158&gt;=0, RMDF!EO158&lt;=1-SUM(RMDF!Z158,RMDF!AG158,RMDF!AN158,RMDF!AU158,RMDF!BB158,RMDF!BI158,RMDF!BP158,RMDF!BW158,RMDF!CD158,RMDF!CK158,RMDF!CR158,RMDF!CY158,RMDF!DF158,RMDF!DM158,RMDF!DT158,RMDF!EA158,RMDF!EH158), RMDF!EO158=ROUND(RMDF!EO158,4))</f>
        <v>1</v>
      </c>
      <c r="EM158" s="317">
        <f>RMDF!EM158</f>
        <v>0</v>
      </c>
      <c r="EN158" s="318" t="str">
        <f>IF(EM158=0,"",_xlfn.XLOOKUP(EM158,StatePicklist!$1:$1,StatePicklist!$3:$3,"NA",0))</f>
        <v/>
      </c>
      <c r="EO158" s="297" t="str">
        <f ca="1">IF(RMDF!EN158="", "", IF(ISNUMBER(MATCH(RMDF!EN158, INDIRECT(EN158), 0)), "OK", "Invalid"))</f>
        <v/>
      </c>
      <c r="EP158" s="281"/>
      <c r="EQ158" s="281"/>
      <c r="ER158" s="281"/>
      <c r="ES158" s="281" t="b">
        <f>AND(RMDF!EV158&gt;=0, RMDF!EV158&lt;=1-SUM(RMDF!Z158,RMDF!AG158,RMDF!AN158,RMDF!AU158,RMDF!BB158,RMDF!BI158,RMDF!BP158,RMDF!BW158,RMDF!CD158,RMDF!CK158,RMDF!CR158,RMDF!CY158,RMDF!DF158,RMDF!DM158,RMDF!DT158,RMDF!EA158,RMDF!EH158,RMDF!EO158), RMDF!EV158=ROUND(RMDF!EV158,4))</f>
        <v>1</v>
      </c>
      <c r="ET158" s="317">
        <f>RMDF!ET158</f>
        <v>0</v>
      </c>
      <c r="EU158" s="318" t="str">
        <f>IF(ET158=0,"",_xlfn.XLOOKUP(ET158,StatePicklist!$1:$1,StatePicklist!$3:$3,"NA",0))</f>
        <v/>
      </c>
      <c r="EV158" s="297" t="str">
        <f ca="1">IF(RMDF!EU158="", "", IF(ISNUMBER(MATCH(RMDF!EU158, INDIRECT(EU158), 0)), "OK", "Invalid"))</f>
        <v/>
      </c>
      <c r="EW158" s="281"/>
      <c r="EX158" s="281"/>
      <c r="EY158" s="281"/>
      <c r="EZ158" s="281" t="b">
        <f>AND(RMDF!FC158&gt;=0, RMDF!FC158&lt;=1-SUM(RMDF!Z158,RMDF!AG158,RMDF!AN158,RMDF!AU158,RMDF!BB158,RMDF!BI158,RMDF!BP158,RMDF!BW158,RMDF!CD158,RMDF!CK158,RMDF!CR158,RMDF!CY158,RMDF!DF158,RMDF!DM158,RMDF!DT158,RMDF!EA158,RMDF!EH158,RMDF!EO158,RMDF!EV158), RMDF!FC158=ROUND(RMDF!FC158,4))</f>
        <v>1</v>
      </c>
      <c r="FA158" s="317">
        <f>RMDF!FA158</f>
        <v>0</v>
      </c>
      <c r="FB158" s="318" t="str">
        <f>IF(FA158=0,"",_xlfn.XLOOKUP(FA158,StatePicklist!$1:$1,StatePicklist!$3:$3,"NA",0))</f>
        <v/>
      </c>
      <c r="FC158" s="297" t="str">
        <f ca="1">IF(RMDF!FB158="", "", IF(ISNUMBER(MATCH(RMDF!FB158, INDIRECT(FB158), 0)), "OK", "Invalid"))</f>
        <v/>
      </c>
    </row>
    <row r="159" spans="1:159" s="205" customFormat="1" ht="39.9" customHeight="1" x14ac:dyDescent="0.25">
      <c r="A159" s="206"/>
      <c r="B159" s="196"/>
      <c r="C159" s="197"/>
      <c r="D159" s="198"/>
      <c r="E159" s="199"/>
      <c r="F159" s="200"/>
      <c r="G159" s="201"/>
      <c r="H159" s="292"/>
      <c r="I159" s="305">
        <f>RMDF!I159</f>
        <v>0</v>
      </c>
      <c r="J159" s="305" t="str">
        <f>IF(I159=ProductCode!$B$30,"PDReclPost",IF(OR(I159=ProductCode!$C$30,I159=ProductCode!$E$30,I159=ProductCode!$G$30),"PDPreCon",IF(OR(I159=ProductCode!$D$30,I159=ProductCode!$F$30),"PDNotReclPost","")))</f>
        <v/>
      </c>
      <c r="K159" s="305" t="str">
        <f t="shared" si="12"/>
        <v/>
      </c>
      <c r="L159" s="289"/>
      <c r="M159" s="305" t="str">
        <f t="shared" si="12"/>
        <v/>
      </c>
      <c r="N159" s="289" t="b">
        <f>AND(RMDF!N159&gt;=0, RMDF!N159&lt;=1-RMDF!L159, RMDF!N159=ROUND(RMDF!N159,4))</f>
        <v>1</v>
      </c>
      <c r="O159" s="286" t="str">
        <f>IF(P159="","",IF(I159="","",IF(LEFT(I159,13)="Reclaimed pos",RawMaterialCode!$E$569,RawMaterialCode!$E$568)))</f>
        <v>Reclaimed pre-consumer mixed fibers (RM0578)</v>
      </c>
      <c r="P159" s="295">
        <f t="shared" si="13"/>
        <v>1</v>
      </c>
      <c r="Q159" s="202"/>
      <c r="R159" s="203"/>
      <c r="S159" s="204" t="str">
        <f t="shared" si="14"/>
        <v/>
      </c>
      <c r="T159" s="281"/>
      <c r="U159" s="281"/>
      <c r="V159" s="281"/>
      <c r="W159" s="281"/>
      <c r="X159" s="317">
        <f>RMDF!X159</f>
        <v>0</v>
      </c>
      <c r="Y159" s="318" t="str">
        <f>IF(X159=0,"",_xlfn.XLOOKUP(X159,StatePicklist!$1:$1,StatePicklist!$3:$3,"NA",0))</f>
        <v/>
      </c>
      <c r="Z159" s="297" t="str">
        <f ca="1">IF(RMDF!Y159="", "", IF(ISNUMBER(MATCH(RMDF!Y159, INDIRECT(Y159), 0)), "OK", "Invalid"))</f>
        <v/>
      </c>
      <c r="AA159" s="281"/>
      <c r="AB159" s="281"/>
      <c r="AC159" s="281"/>
      <c r="AD159" s="281" t="b">
        <f>AND(RMDF!AG159&gt;=0, RMDF!AG159&lt;=1-RMDF!Z159, RMDF!AG159=ROUND(RMDF!AG159,4))</f>
        <v>1</v>
      </c>
      <c r="AE159" s="317">
        <f>RMDF!AE159</f>
        <v>0</v>
      </c>
      <c r="AF159" s="318" t="str">
        <f>IF(AE159=0,"",_xlfn.XLOOKUP(AE159,StatePicklist!$1:$1,StatePicklist!$3:$3,"NA",0))</f>
        <v/>
      </c>
      <c r="AG159" s="297" t="str">
        <f ca="1">IF(RMDF!AF159="", "", IF(ISNUMBER(MATCH(RMDF!AF159, INDIRECT(AF159), 0)), "OK", "Invalid"))</f>
        <v/>
      </c>
      <c r="AH159" s="281"/>
      <c r="AI159" s="281"/>
      <c r="AJ159" s="281"/>
      <c r="AK159" s="281" t="b">
        <f>AND(RMDF!AN159&gt;=0, RMDF!AN159&lt;=1-SUM(RMDF!Z159,RMDF!AG159), RMDF!AN159=ROUND(RMDF!AN159,4))</f>
        <v>1</v>
      </c>
      <c r="AL159" s="317">
        <f>RMDF!AL159</f>
        <v>0</v>
      </c>
      <c r="AM159" s="318" t="str">
        <f>IF(AL159=0,"",_xlfn.XLOOKUP(AL159,StatePicklist!$1:$1,StatePicklist!$3:$3,"NA",0))</f>
        <v/>
      </c>
      <c r="AN159" s="297" t="str">
        <f ca="1">IF(RMDF!AM159="", "", IF(ISNUMBER(MATCH(RMDF!AM159, INDIRECT(AM159), 0)), "OK", "Invalid"))</f>
        <v/>
      </c>
      <c r="AO159" s="281"/>
      <c r="AP159" s="281"/>
      <c r="AQ159" s="281"/>
      <c r="AR159" s="281" t="b">
        <f>AND(RMDF!AU159&gt;=0, RMDF!AU159&lt;=1-SUM(RMDF!Z159,RMDF!AG159,RMDF!AN159), RMDF!AU159=ROUND(RMDF!AU159,4))</f>
        <v>1</v>
      </c>
      <c r="AS159" s="317">
        <f>RMDF!AS159</f>
        <v>0</v>
      </c>
      <c r="AT159" s="318" t="str">
        <f>IF(AS159=0,"",_xlfn.XLOOKUP(AS159,StatePicklist!$1:$1,StatePicklist!$3:$3,"NA",0))</f>
        <v/>
      </c>
      <c r="AU159" s="297" t="str">
        <f ca="1">IF(RMDF!AT159="", "", IF(ISNUMBER(MATCH(RMDF!AT159, INDIRECT(AT159), 0)), "OK", "Invalid"))</f>
        <v/>
      </c>
      <c r="AV159" s="281"/>
      <c r="AW159" s="281"/>
      <c r="AX159" s="281"/>
      <c r="AY159" s="281" t="b">
        <f>AND(RMDF!BB159&gt;=0, RMDF!BB159&lt;=1-SUM(RMDF!Z159,RMDF!AG159,RMDF!AN159,RMDF!AU159), RMDF!BB159=ROUND(RMDF!BB159,4))</f>
        <v>1</v>
      </c>
      <c r="AZ159" s="317">
        <f>RMDF!AZ159</f>
        <v>0</v>
      </c>
      <c r="BA159" s="318" t="str">
        <f>IF(AZ159=0,"",_xlfn.XLOOKUP(AZ159,StatePicklist!$1:$1,StatePicklist!$3:$3,"NA",0))</f>
        <v/>
      </c>
      <c r="BB159" s="297" t="str">
        <f ca="1">IF(RMDF!BA159="", "", IF(ISNUMBER(MATCH(RMDF!BA159, INDIRECT(BA159), 0)), "OK", "Invalid"))</f>
        <v/>
      </c>
      <c r="BC159" s="281"/>
      <c r="BD159" s="281"/>
      <c r="BE159" s="281"/>
      <c r="BF159" s="281" t="b">
        <f>AND(RMDF!BI159&gt;=0, RMDF!BI159&lt;=1-SUM(RMDF!Z159,RMDF!AG159,RMDF!AN159,RMDF!AU159,RMDF!BB159), RMDF!BI159=ROUND(RMDF!BI159,4))</f>
        <v>1</v>
      </c>
      <c r="BG159" s="317">
        <f>RMDF!BG159</f>
        <v>0</v>
      </c>
      <c r="BH159" s="318" t="str">
        <f>IF(BG159=0,"",_xlfn.XLOOKUP(BG159,StatePicklist!$1:$1,StatePicklist!$3:$3,"NA",0))</f>
        <v/>
      </c>
      <c r="BI159" s="297" t="str">
        <f ca="1">IF(RMDF!BH159="", "", IF(ISNUMBER(MATCH(RMDF!BH159, INDIRECT(BH159), 0)), "OK", "Invalid"))</f>
        <v/>
      </c>
      <c r="BJ159" s="281"/>
      <c r="BK159" s="281"/>
      <c r="BL159" s="281"/>
      <c r="BM159" s="281" t="b">
        <f>AND(RMDF!BP159&gt;=0, RMDF!BP159&lt;=1-SUM(RMDF!Z159,RMDF!AG159,RMDF!AN159,RMDF!AU159,RMDF!BB159,RMDF!BI159), RMDF!BP159=ROUND(RMDF!BP159,4))</f>
        <v>1</v>
      </c>
      <c r="BN159" s="317">
        <f>RMDF!BN159</f>
        <v>0</v>
      </c>
      <c r="BO159" s="318" t="str">
        <f>IF(BN159=0,"",_xlfn.XLOOKUP(BN159,StatePicklist!$1:$1,StatePicklist!$3:$3,"NA",0))</f>
        <v/>
      </c>
      <c r="BP159" s="297" t="str">
        <f ca="1">IF(RMDF!BO159="", "", IF(ISNUMBER(MATCH(RMDF!BO159, INDIRECT(BO159), 0)), "OK", "Invalid"))</f>
        <v/>
      </c>
      <c r="BQ159" s="281"/>
      <c r="BR159" s="281"/>
      <c r="BS159" s="281"/>
      <c r="BT159" s="281" t="b">
        <f>AND(RMDF!BW159&gt;=0, RMDF!BW159&lt;=1-SUM(RMDF!Z159,RMDF!AG159,RMDF!AN159,RMDF!AU159,RMDF!BB159,RMDF!BI159,RMDF!BP159), RMDF!BW159=ROUND(RMDF!BW159,4))</f>
        <v>1</v>
      </c>
      <c r="BU159" s="317">
        <f>RMDF!BU159</f>
        <v>0</v>
      </c>
      <c r="BV159" s="318" t="str">
        <f>IF(BU159=0,"",_xlfn.XLOOKUP(BU159,StatePicklist!$1:$1,StatePicklist!$3:$3,"NA",0))</f>
        <v/>
      </c>
      <c r="BW159" s="297" t="str">
        <f ca="1">IF(RMDF!BV159="", "", IF(ISNUMBER(MATCH(RMDF!BV159, INDIRECT(BV159), 0)), "OK", "Invalid"))</f>
        <v/>
      </c>
      <c r="BX159" s="281"/>
      <c r="BY159" s="281"/>
      <c r="BZ159" s="281"/>
      <c r="CA159" s="281" t="b">
        <f>AND(RMDF!CD159&gt;=0, RMDF!CD159&lt;=1-SUM(RMDF!Z159,RMDF!AG159,RMDF!AN159,RMDF!AU159,RMDF!BB159,RMDF!BI159,RMDF!BP159,RMDF!BW159), RMDF!CD159=ROUND(RMDF!CD159,4))</f>
        <v>1</v>
      </c>
      <c r="CB159" s="317">
        <f>RMDF!CB159</f>
        <v>0</v>
      </c>
      <c r="CC159" s="318" t="str">
        <f>IF(CB159=0,"",_xlfn.XLOOKUP(CB159,StatePicklist!$1:$1,StatePicklist!$3:$3,"NA",0))</f>
        <v/>
      </c>
      <c r="CD159" s="297" t="str">
        <f ca="1">IF(RMDF!CC159="", "", IF(ISNUMBER(MATCH(RMDF!CC159, INDIRECT(CC159), 0)), "OK", "Invalid"))</f>
        <v/>
      </c>
      <c r="CE159" s="281"/>
      <c r="CF159" s="281"/>
      <c r="CG159" s="281"/>
      <c r="CH159" s="281" t="b">
        <f>AND(RMDF!CK159&gt;=0, RMDF!CK159&lt;=1-SUM(RMDF!Z159,RMDF!AG159,RMDF!AN159,RMDF!AU159,RMDF!BB159,RMDF!BI159,RMDF!BP159,RMDF!BW159,RMDF!CD159), RMDF!CK159=ROUND(RMDF!CK159,4))</f>
        <v>1</v>
      </c>
      <c r="CI159" s="317">
        <f>RMDF!CI159</f>
        <v>0</v>
      </c>
      <c r="CJ159" s="318" t="str">
        <f>IF(CI159=0,"",_xlfn.XLOOKUP(CI159,StatePicklist!$1:$1,StatePicklist!$3:$3,"NA",0))</f>
        <v/>
      </c>
      <c r="CK159" s="297" t="str">
        <f ca="1">IF(RMDF!CJ159="", "", IF(ISNUMBER(MATCH(RMDF!CJ159, INDIRECT(CJ159), 0)), "OK", "Invalid"))</f>
        <v/>
      </c>
      <c r="CL159" s="281"/>
      <c r="CM159" s="281"/>
      <c r="CN159" s="281"/>
      <c r="CO159" s="281" t="b">
        <f>AND(RMDF!CR159&gt;=0, RMDF!CR159&lt;=1-SUM(RMDF!Z159,RMDF!AG159,RMDF!AN159,RMDF!AU159,RMDF!BB159,RMDF!BI159,RMDF!BP159,RMDF!BW159,RMDF!CD159,RMDF!CK159), RMDF!CR159=ROUND(RMDF!CR159,4))</f>
        <v>1</v>
      </c>
      <c r="CP159" s="317">
        <f>RMDF!CP159</f>
        <v>0</v>
      </c>
      <c r="CQ159" s="318" t="str">
        <f>IF(CP159=0,"",_xlfn.XLOOKUP(CP159,StatePicklist!$1:$1,StatePicklist!$3:$3,"NA",0))</f>
        <v/>
      </c>
      <c r="CR159" s="297" t="str">
        <f ca="1">IF(RMDF!CQ159="", "", IF(ISNUMBER(MATCH(RMDF!CQ159, INDIRECT(CQ159), 0)), "OK", "Invalid"))</f>
        <v/>
      </c>
      <c r="CS159" s="281"/>
      <c r="CT159" s="281"/>
      <c r="CU159" s="281"/>
      <c r="CV159" s="281" t="b">
        <f>AND(RMDF!CY159&gt;=0, RMDF!CY159&lt;=1-SUM(RMDF!Z159,RMDF!AG159,RMDF!AN159,RMDF!AU159,RMDF!BB159,RMDF!BI159,RMDF!BP159,RMDF!BW159,RMDF!CD159,RMDF!CK159,RMDF!CR159), RMDF!CY159=ROUND(RMDF!CY159,4))</f>
        <v>1</v>
      </c>
      <c r="CW159" s="317">
        <f>RMDF!CW159</f>
        <v>0</v>
      </c>
      <c r="CX159" s="318" t="str">
        <f>IF(CW159=0,"",_xlfn.XLOOKUP(CW159,StatePicklist!$1:$1,StatePicklist!$3:$3,"NA",0))</f>
        <v/>
      </c>
      <c r="CY159" s="297" t="str">
        <f ca="1">IF(RMDF!CX159="", "", IF(ISNUMBER(MATCH(RMDF!CX159, INDIRECT(CX159), 0)), "OK", "Invalid"))</f>
        <v/>
      </c>
      <c r="CZ159" s="281"/>
      <c r="DA159" s="281"/>
      <c r="DB159" s="281"/>
      <c r="DC159" s="281" t="b">
        <f>AND(RMDF!DF159&gt;=0, RMDF!DF159&lt;=1-SUM(RMDF!Z159,RMDF!AG159,RMDF!AN159,RMDF!AU159,RMDF!BB159,RMDF!BI159,RMDF!BP159,RMDF!BW159,RMDF!CD159,RMDF!CK159,RMDF!CR159,RMDF!CY159), RMDF!DF159=ROUND(RMDF!DF159,4))</f>
        <v>1</v>
      </c>
      <c r="DD159" s="317">
        <f>RMDF!DD159</f>
        <v>0</v>
      </c>
      <c r="DE159" s="318" t="str">
        <f>IF(DD159=0,"",_xlfn.XLOOKUP(DD159,StatePicklist!$1:$1,StatePicklist!$3:$3,"NA",0))</f>
        <v/>
      </c>
      <c r="DF159" s="297" t="str">
        <f ca="1">IF(RMDF!DE159="", "", IF(ISNUMBER(MATCH(RMDF!DE159, INDIRECT(DE159), 0)), "OK", "Invalid"))</f>
        <v/>
      </c>
      <c r="DG159" s="281"/>
      <c r="DH159" s="281"/>
      <c r="DI159" s="281"/>
      <c r="DJ159" s="281" t="b">
        <f>AND(RMDF!DM159&gt;=0, RMDF!DM159&lt;=1-SUM(RMDF!Z159,RMDF!AG159,RMDF!AN159,RMDF!AU159,RMDF!BB159,RMDF!BI159,RMDF!BP159,RMDF!BW159,RMDF!CD159,RMDF!CK159,RMDF!CR159,RMDF!CY159,RMDF!DF159), RMDF!DM159=ROUND(RMDF!DM159,4))</f>
        <v>1</v>
      </c>
      <c r="DK159" s="317">
        <f>RMDF!DK159</f>
        <v>0</v>
      </c>
      <c r="DL159" s="318" t="str">
        <f>IF(DK159=0,"",_xlfn.XLOOKUP(DK159,StatePicklist!$1:$1,StatePicklist!$3:$3,"NA",0))</f>
        <v/>
      </c>
      <c r="DM159" s="297" t="str">
        <f ca="1">IF(RMDF!DL159="", "", IF(ISNUMBER(MATCH(RMDF!DL159, INDIRECT(DL159), 0)), "OK", "Invalid"))</f>
        <v/>
      </c>
      <c r="DN159" s="281"/>
      <c r="DO159" s="281"/>
      <c r="DP159" s="281"/>
      <c r="DQ159" s="281" t="b">
        <f>AND(RMDF!DT159&gt;=0, RMDF!DT159&lt;=1-SUM(RMDF!Z159,RMDF!AG159,RMDF!AN159,RMDF!AU159,RMDF!BB159,RMDF!BI159,RMDF!BP159,RMDF!BW159,RMDF!CD159,RMDF!CK159,RMDF!CR159,RMDF!CY159,RMDF!DF159,RMDF!DM159), RMDF!DT159=ROUND(RMDF!DT159,4))</f>
        <v>1</v>
      </c>
      <c r="DR159" s="317">
        <f>RMDF!DR159</f>
        <v>0</v>
      </c>
      <c r="DS159" s="318" t="str">
        <f>IF(DR159=0,"",_xlfn.XLOOKUP(DR159,StatePicklist!$1:$1,StatePicklist!$3:$3,"NA",0))</f>
        <v/>
      </c>
      <c r="DT159" s="297" t="str">
        <f ca="1">IF(RMDF!DS159="", "", IF(ISNUMBER(MATCH(RMDF!DS159, INDIRECT(DS159), 0)), "OK", "Invalid"))</f>
        <v/>
      </c>
      <c r="DU159" s="281"/>
      <c r="DV159" s="281"/>
      <c r="DW159" s="281"/>
      <c r="DX159" s="281" t="b">
        <f>AND(RMDF!EA159&gt;=0, RMDF!EA159&lt;=1-SUM(RMDF!Z159,RMDF!AG159,RMDF!AN159,RMDF!AU159,RMDF!BB159,RMDF!BI159,RMDF!BP159,RMDF!BW159,RMDF!CD159,RMDF!CK159,RMDF!CR159,RMDF!CY159,RMDF!DF159,RMDF!DM159,RMDF!DT159), RMDF!EA159=ROUND(RMDF!EA159,4))</f>
        <v>1</v>
      </c>
      <c r="DY159" s="317">
        <f>RMDF!DY159</f>
        <v>0</v>
      </c>
      <c r="DZ159" s="318" t="str">
        <f>IF(DY159=0,"",_xlfn.XLOOKUP(DY159,StatePicklist!$1:$1,StatePicklist!$3:$3,"NA",0))</f>
        <v/>
      </c>
      <c r="EA159" s="297" t="str">
        <f ca="1">IF(RMDF!DZ159="", "", IF(ISNUMBER(MATCH(RMDF!DZ159, INDIRECT(DZ159), 0)), "OK", "Invalid"))</f>
        <v/>
      </c>
      <c r="EB159" s="281"/>
      <c r="EC159" s="281"/>
      <c r="ED159" s="281"/>
      <c r="EE159" s="281" t="b">
        <f>AND(RMDF!EH159&gt;=0, RMDF!EH159&lt;=1-SUM(RMDF!Z159,RMDF!AG159,RMDF!AN159,RMDF!AU159,RMDF!BB159,RMDF!BI159,RMDF!BP159,RMDF!BW159,RMDF!CD159,RMDF!CK159,RMDF!CR159,RMDF!CY159,RMDF!DF159,RMDF!DM159,RMDF!DT159,RMDF!EA159), RMDF!EH159=ROUND(RMDF!EH159,4))</f>
        <v>1</v>
      </c>
      <c r="EF159" s="317">
        <f>RMDF!EF159</f>
        <v>0</v>
      </c>
      <c r="EG159" s="318" t="str">
        <f>IF(EF159=0,"",_xlfn.XLOOKUP(EF159,StatePicklist!$1:$1,StatePicklist!$3:$3,"NA",0))</f>
        <v/>
      </c>
      <c r="EH159" s="297" t="str">
        <f ca="1">IF(RMDF!EG159="", "", IF(ISNUMBER(MATCH(RMDF!EG159, INDIRECT(EG159), 0)), "OK", "Invalid"))</f>
        <v/>
      </c>
      <c r="EI159" s="281"/>
      <c r="EJ159" s="281"/>
      <c r="EK159" s="281"/>
      <c r="EL159" s="281" t="b">
        <f>AND(RMDF!EO159&gt;=0, RMDF!EO159&lt;=1-SUM(RMDF!Z159,RMDF!AG159,RMDF!AN159,RMDF!AU159,RMDF!BB159,RMDF!BI159,RMDF!BP159,RMDF!BW159,RMDF!CD159,RMDF!CK159,RMDF!CR159,RMDF!CY159,RMDF!DF159,RMDF!DM159,RMDF!DT159,RMDF!EA159,RMDF!EH159), RMDF!EO159=ROUND(RMDF!EO159,4))</f>
        <v>1</v>
      </c>
      <c r="EM159" s="317">
        <f>RMDF!EM159</f>
        <v>0</v>
      </c>
      <c r="EN159" s="318" t="str">
        <f>IF(EM159=0,"",_xlfn.XLOOKUP(EM159,StatePicklist!$1:$1,StatePicklist!$3:$3,"NA",0))</f>
        <v/>
      </c>
      <c r="EO159" s="297" t="str">
        <f ca="1">IF(RMDF!EN159="", "", IF(ISNUMBER(MATCH(RMDF!EN159, INDIRECT(EN159), 0)), "OK", "Invalid"))</f>
        <v/>
      </c>
      <c r="EP159" s="281"/>
      <c r="EQ159" s="281"/>
      <c r="ER159" s="281"/>
      <c r="ES159" s="281" t="b">
        <f>AND(RMDF!EV159&gt;=0, RMDF!EV159&lt;=1-SUM(RMDF!Z159,RMDF!AG159,RMDF!AN159,RMDF!AU159,RMDF!BB159,RMDF!BI159,RMDF!BP159,RMDF!BW159,RMDF!CD159,RMDF!CK159,RMDF!CR159,RMDF!CY159,RMDF!DF159,RMDF!DM159,RMDF!DT159,RMDF!EA159,RMDF!EH159,RMDF!EO159), RMDF!EV159=ROUND(RMDF!EV159,4))</f>
        <v>1</v>
      </c>
      <c r="ET159" s="317">
        <f>RMDF!ET159</f>
        <v>0</v>
      </c>
      <c r="EU159" s="318" t="str">
        <f>IF(ET159=0,"",_xlfn.XLOOKUP(ET159,StatePicklist!$1:$1,StatePicklist!$3:$3,"NA",0))</f>
        <v/>
      </c>
      <c r="EV159" s="297" t="str">
        <f ca="1">IF(RMDF!EU159="", "", IF(ISNUMBER(MATCH(RMDF!EU159, INDIRECT(EU159), 0)), "OK", "Invalid"))</f>
        <v/>
      </c>
      <c r="EW159" s="281"/>
      <c r="EX159" s="281"/>
      <c r="EY159" s="281"/>
      <c r="EZ159" s="281" t="b">
        <f>AND(RMDF!FC159&gt;=0, RMDF!FC159&lt;=1-SUM(RMDF!Z159,RMDF!AG159,RMDF!AN159,RMDF!AU159,RMDF!BB159,RMDF!BI159,RMDF!BP159,RMDF!BW159,RMDF!CD159,RMDF!CK159,RMDF!CR159,RMDF!CY159,RMDF!DF159,RMDF!DM159,RMDF!DT159,RMDF!EA159,RMDF!EH159,RMDF!EO159,RMDF!EV159), RMDF!FC159=ROUND(RMDF!FC159,4))</f>
        <v>1</v>
      </c>
      <c r="FA159" s="317">
        <f>RMDF!FA159</f>
        <v>0</v>
      </c>
      <c r="FB159" s="318" t="str">
        <f>IF(FA159=0,"",_xlfn.XLOOKUP(FA159,StatePicklist!$1:$1,StatePicklist!$3:$3,"NA",0))</f>
        <v/>
      </c>
      <c r="FC159" s="297" t="str">
        <f ca="1">IF(RMDF!FB159="", "", IF(ISNUMBER(MATCH(RMDF!FB159, INDIRECT(FB159), 0)), "OK", "Invalid"))</f>
        <v/>
      </c>
    </row>
    <row r="160" spans="1:159" s="205" customFormat="1" ht="39.9" customHeight="1" x14ac:dyDescent="0.25">
      <c r="A160" s="206"/>
      <c r="B160" s="196"/>
      <c r="C160" s="197"/>
      <c r="D160" s="198"/>
      <c r="E160" s="199"/>
      <c r="F160" s="200"/>
      <c r="G160" s="201"/>
      <c r="H160" s="292"/>
      <c r="I160" s="305">
        <f>RMDF!I160</f>
        <v>0</v>
      </c>
      <c r="J160" s="305" t="str">
        <f>IF(I160=ProductCode!$B$30,"PDReclPost",IF(OR(I160=ProductCode!$C$30,I160=ProductCode!$E$30,I160=ProductCode!$G$30),"PDPreCon",IF(OR(I160=ProductCode!$D$30,I160=ProductCode!$F$30),"PDNotReclPost","")))</f>
        <v/>
      </c>
      <c r="K160" s="305" t="str">
        <f t="shared" si="12"/>
        <v/>
      </c>
      <c r="L160" s="289"/>
      <c r="M160" s="305" t="str">
        <f t="shared" si="12"/>
        <v/>
      </c>
      <c r="N160" s="289" t="b">
        <f>AND(RMDF!N160&gt;=0, RMDF!N160&lt;=1-RMDF!L160, RMDF!N160=ROUND(RMDF!N160,4))</f>
        <v>1</v>
      </c>
      <c r="O160" s="286" t="str">
        <f>IF(P160="","",IF(I160="","",IF(LEFT(I160,13)="Reclaimed pos",RawMaterialCode!$E$569,RawMaterialCode!$E$568)))</f>
        <v>Reclaimed pre-consumer mixed fibers (RM0578)</v>
      </c>
      <c r="P160" s="295">
        <f t="shared" si="13"/>
        <v>1</v>
      </c>
      <c r="Q160" s="202"/>
      <c r="R160" s="203"/>
      <c r="S160" s="204" t="str">
        <f t="shared" si="14"/>
        <v/>
      </c>
      <c r="T160" s="281"/>
      <c r="U160" s="281"/>
      <c r="V160" s="281"/>
      <c r="W160" s="281"/>
      <c r="X160" s="317">
        <f>RMDF!X160</f>
        <v>0</v>
      </c>
      <c r="Y160" s="318" t="str">
        <f>IF(X160=0,"",_xlfn.XLOOKUP(X160,StatePicklist!$1:$1,StatePicklist!$3:$3,"NA",0))</f>
        <v/>
      </c>
      <c r="Z160" s="297" t="str">
        <f ca="1">IF(RMDF!Y160="", "", IF(ISNUMBER(MATCH(RMDF!Y160, INDIRECT(Y160), 0)), "OK", "Invalid"))</f>
        <v/>
      </c>
      <c r="AA160" s="281"/>
      <c r="AB160" s="281"/>
      <c r="AC160" s="281"/>
      <c r="AD160" s="281" t="b">
        <f>AND(RMDF!AG160&gt;=0, RMDF!AG160&lt;=1-RMDF!Z160, RMDF!AG160=ROUND(RMDF!AG160,4))</f>
        <v>1</v>
      </c>
      <c r="AE160" s="317">
        <f>RMDF!AE160</f>
        <v>0</v>
      </c>
      <c r="AF160" s="318" t="str">
        <f>IF(AE160=0,"",_xlfn.XLOOKUP(AE160,StatePicklist!$1:$1,StatePicklist!$3:$3,"NA",0))</f>
        <v/>
      </c>
      <c r="AG160" s="297" t="str">
        <f ca="1">IF(RMDF!AF160="", "", IF(ISNUMBER(MATCH(RMDF!AF160, INDIRECT(AF160), 0)), "OK", "Invalid"))</f>
        <v/>
      </c>
      <c r="AH160" s="281"/>
      <c r="AI160" s="281"/>
      <c r="AJ160" s="281"/>
      <c r="AK160" s="281" t="b">
        <f>AND(RMDF!AN160&gt;=0, RMDF!AN160&lt;=1-SUM(RMDF!Z160,RMDF!AG160), RMDF!AN160=ROUND(RMDF!AN160,4))</f>
        <v>1</v>
      </c>
      <c r="AL160" s="317">
        <f>RMDF!AL160</f>
        <v>0</v>
      </c>
      <c r="AM160" s="318" t="str">
        <f>IF(AL160=0,"",_xlfn.XLOOKUP(AL160,StatePicklist!$1:$1,StatePicklist!$3:$3,"NA",0))</f>
        <v/>
      </c>
      <c r="AN160" s="297" t="str">
        <f ca="1">IF(RMDF!AM160="", "", IF(ISNUMBER(MATCH(RMDF!AM160, INDIRECT(AM160), 0)), "OK", "Invalid"))</f>
        <v/>
      </c>
      <c r="AO160" s="281"/>
      <c r="AP160" s="281"/>
      <c r="AQ160" s="281"/>
      <c r="AR160" s="281" t="b">
        <f>AND(RMDF!AU160&gt;=0, RMDF!AU160&lt;=1-SUM(RMDF!Z160,RMDF!AG160,RMDF!AN160), RMDF!AU160=ROUND(RMDF!AU160,4))</f>
        <v>1</v>
      </c>
      <c r="AS160" s="317">
        <f>RMDF!AS160</f>
        <v>0</v>
      </c>
      <c r="AT160" s="318" t="str">
        <f>IF(AS160=0,"",_xlfn.XLOOKUP(AS160,StatePicklist!$1:$1,StatePicklist!$3:$3,"NA",0))</f>
        <v/>
      </c>
      <c r="AU160" s="297" t="str">
        <f ca="1">IF(RMDF!AT160="", "", IF(ISNUMBER(MATCH(RMDF!AT160, INDIRECT(AT160), 0)), "OK", "Invalid"))</f>
        <v/>
      </c>
      <c r="AV160" s="281"/>
      <c r="AW160" s="281"/>
      <c r="AX160" s="281"/>
      <c r="AY160" s="281" t="b">
        <f>AND(RMDF!BB160&gt;=0, RMDF!BB160&lt;=1-SUM(RMDF!Z160,RMDF!AG160,RMDF!AN160,RMDF!AU160), RMDF!BB160=ROUND(RMDF!BB160,4))</f>
        <v>1</v>
      </c>
      <c r="AZ160" s="317">
        <f>RMDF!AZ160</f>
        <v>0</v>
      </c>
      <c r="BA160" s="318" t="str">
        <f>IF(AZ160=0,"",_xlfn.XLOOKUP(AZ160,StatePicklist!$1:$1,StatePicklist!$3:$3,"NA",0))</f>
        <v/>
      </c>
      <c r="BB160" s="297" t="str">
        <f ca="1">IF(RMDF!BA160="", "", IF(ISNUMBER(MATCH(RMDF!BA160, INDIRECT(BA160), 0)), "OK", "Invalid"))</f>
        <v/>
      </c>
      <c r="BC160" s="281"/>
      <c r="BD160" s="281"/>
      <c r="BE160" s="281"/>
      <c r="BF160" s="281" t="b">
        <f>AND(RMDF!BI160&gt;=0, RMDF!BI160&lt;=1-SUM(RMDF!Z160,RMDF!AG160,RMDF!AN160,RMDF!AU160,RMDF!BB160), RMDF!BI160=ROUND(RMDF!BI160,4))</f>
        <v>1</v>
      </c>
      <c r="BG160" s="317">
        <f>RMDF!BG160</f>
        <v>0</v>
      </c>
      <c r="BH160" s="318" t="str">
        <f>IF(BG160=0,"",_xlfn.XLOOKUP(BG160,StatePicklist!$1:$1,StatePicklist!$3:$3,"NA",0))</f>
        <v/>
      </c>
      <c r="BI160" s="297" t="str">
        <f ca="1">IF(RMDF!BH160="", "", IF(ISNUMBER(MATCH(RMDF!BH160, INDIRECT(BH160), 0)), "OK", "Invalid"))</f>
        <v/>
      </c>
      <c r="BJ160" s="281"/>
      <c r="BK160" s="281"/>
      <c r="BL160" s="281"/>
      <c r="BM160" s="281" t="b">
        <f>AND(RMDF!BP160&gt;=0, RMDF!BP160&lt;=1-SUM(RMDF!Z160,RMDF!AG160,RMDF!AN160,RMDF!AU160,RMDF!BB160,RMDF!BI160), RMDF!BP160=ROUND(RMDF!BP160,4))</f>
        <v>1</v>
      </c>
      <c r="BN160" s="317">
        <f>RMDF!BN160</f>
        <v>0</v>
      </c>
      <c r="BO160" s="318" t="str">
        <f>IF(BN160=0,"",_xlfn.XLOOKUP(BN160,StatePicklist!$1:$1,StatePicklist!$3:$3,"NA",0))</f>
        <v/>
      </c>
      <c r="BP160" s="297" t="str">
        <f ca="1">IF(RMDF!BO160="", "", IF(ISNUMBER(MATCH(RMDF!BO160, INDIRECT(BO160), 0)), "OK", "Invalid"))</f>
        <v/>
      </c>
      <c r="BQ160" s="281"/>
      <c r="BR160" s="281"/>
      <c r="BS160" s="281"/>
      <c r="BT160" s="281" t="b">
        <f>AND(RMDF!BW160&gt;=0, RMDF!BW160&lt;=1-SUM(RMDF!Z160,RMDF!AG160,RMDF!AN160,RMDF!AU160,RMDF!BB160,RMDF!BI160,RMDF!BP160), RMDF!BW160=ROUND(RMDF!BW160,4))</f>
        <v>1</v>
      </c>
      <c r="BU160" s="317">
        <f>RMDF!BU160</f>
        <v>0</v>
      </c>
      <c r="BV160" s="318" t="str">
        <f>IF(BU160=0,"",_xlfn.XLOOKUP(BU160,StatePicklist!$1:$1,StatePicklist!$3:$3,"NA",0))</f>
        <v/>
      </c>
      <c r="BW160" s="297" t="str">
        <f ca="1">IF(RMDF!BV160="", "", IF(ISNUMBER(MATCH(RMDF!BV160, INDIRECT(BV160), 0)), "OK", "Invalid"))</f>
        <v/>
      </c>
      <c r="BX160" s="281"/>
      <c r="BY160" s="281"/>
      <c r="BZ160" s="281"/>
      <c r="CA160" s="281" t="b">
        <f>AND(RMDF!CD160&gt;=0, RMDF!CD160&lt;=1-SUM(RMDF!Z160,RMDF!AG160,RMDF!AN160,RMDF!AU160,RMDF!BB160,RMDF!BI160,RMDF!BP160,RMDF!BW160), RMDF!CD160=ROUND(RMDF!CD160,4))</f>
        <v>1</v>
      </c>
      <c r="CB160" s="317">
        <f>RMDF!CB160</f>
        <v>0</v>
      </c>
      <c r="CC160" s="318" t="str">
        <f>IF(CB160=0,"",_xlfn.XLOOKUP(CB160,StatePicklist!$1:$1,StatePicklist!$3:$3,"NA",0))</f>
        <v/>
      </c>
      <c r="CD160" s="297" t="str">
        <f ca="1">IF(RMDF!CC160="", "", IF(ISNUMBER(MATCH(RMDF!CC160, INDIRECT(CC160), 0)), "OK", "Invalid"))</f>
        <v/>
      </c>
      <c r="CE160" s="281"/>
      <c r="CF160" s="281"/>
      <c r="CG160" s="281"/>
      <c r="CH160" s="281" t="b">
        <f>AND(RMDF!CK160&gt;=0, RMDF!CK160&lt;=1-SUM(RMDF!Z160,RMDF!AG160,RMDF!AN160,RMDF!AU160,RMDF!BB160,RMDF!BI160,RMDF!BP160,RMDF!BW160,RMDF!CD160), RMDF!CK160=ROUND(RMDF!CK160,4))</f>
        <v>1</v>
      </c>
      <c r="CI160" s="317">
        <f>RMDF!CI160</f>
        <v>0</v>
      </c>
      <c r="CJ160" s="318" t="str">
        <f>IF(CI160=0,"",_xlfn.XLOOKUP(CI160,StatePicklist!$1:$1,StatePicklist!$3:$3,"NA",0))</f>
        <v/>
      </c>
      <c r="CK160" s="297" t="str">
        <f ca="1">IF(RMDF!CJ160="", "", IF(ISNUMBER(MATCH(RMDF!CJ160, INDIRECT(CJ160), 0)), "OK", "Invalid"))</f>
        <v/>
      </c>
      <c r="CL160" s="281"/>
      <c r="CM160" s="281"/>
      <c r="CN160" s="281"/>
      <c r="CO160" s="281" t="b">
        <f>AND(RMDF!CR160&gt;=0, RMDF!CR160&lt;=1-SUM(RMDF!Z160,RMDF!AG160,RMDF!AN160,RMDF!AU160,RMDF!BB160,RMDF!BI160,RMDF!BP160,RMDF!BW160,RMDF!CD160,RMDF!CK160), RMDF!CR160=ROUND(RMDF!CR160,4))</f>
        <v>1</v>
      </c>
      <c r="CP160" s="317">
        <f>RMDF!CP160</f>
        <v>0</v>
      </c>
      <c r="CQ160" s="318" t="str">
        <f>IF(CP160=0,"",_xlfn.XLOOKUP(CP160,StatePicklist!$1:$1,StatePicklist!$3:$3,"NA",0))</f>
        <v/>
      </c>
      <c r="CR160" s="297" t="str">
        <f ca="1">IF(RMDF!CQ160="", "", IF(ISNUMBER(MATCH(RMDF!CQ160, INDIRECT(CQ160), 0)), "OK", "Invalid"))</f>
        <v/>
      </c>
      <c r="CS160" s="281"/>
      <c r="CT160" s="281"/>
      <c r="CU160" s="281"/>
      <c r="CV160" s="281" t="b">
        <f>AND(RMDF!CY160&gt;=0, RMDF!CY160&lt;=1-SUM(RMDF!Z160,RMDF!AG160,RMDF!AN160,RMDF!AU160,RMDF!BB160,RMDF!BI160,RMDF!BP160,RMDF!BW160,RMDF!CD160,RMDF!CK160,RMDF!CR160), RMDF!CY160=ROUND(RMDF!CY160,4))</f>
        <v>1</v>
      </c>
      <c r="CW160" s="317">
        <f>RMDF!CW160</f>
        <v>0</v>
      </c>
      <c r="CX160" s="318" t="str">
        <f>IF(CW160=0,"",_xlfn.XLOOKUP(CW160,StatePicklist!$1:$1,StatePicklist!$3:$3,"NA",0))</f>
        <v/>
      </c>
      <c r="CY160" s="297" t="str">
        <f ca="1">IF(RMDF!CX160="", "", IF(ISNUMBER(MATCH(RMDF!CX160, INDIRECT(CX160), 0)), "OK", "Invalid"))</f>
        <v/>
      </c>
      <c r="CZ160" s="281"/>
      <c r="DA160" s="281"/>
      <c r="DB160" s="281"/>
      <c r="DC160" s="281" t="b">
        <f>AND(RMDF!DF160&gt;=0, RMDF!DF160&lt;=1-SUM(RMDF!Z160,RMDF!AG160,RMDF!AN160,RMDF!AU160,RMDF!BB160,RMDF!BI160,RMDF!BP160,RMDF!BW160,RMDF!CD160,RMDF!CK160,RMDF!CR160,RMDF!CY160), RMDF!DF160=ROUND(RMDF!DF160,4))</f>
        <v>1</v>
      </c>
      <c r="DD160" s="317">
        <f>RMDF!DD160</f>
        <v>0</v>
      </c>
      <c r="DE160" s="318" t="str">
        <f>IF(DD160=0,"",_xlfn.XLOOKUP(DD160,StatePicklist!$1:$1,StatePicklist!$3:$3,"NA",0))</f>
        <v/>
      </c>
      <c r="DF160" s="297" t="str">
        <f ca="1">IF(RMDF!DE160="", "", IF(ISNUMBER(MATCH(RMDF!DE160, INDIRECT(DE160), 0)), "OK", "Invalid"))</f>
        <v/>
      </c>
      <c r="DG160" s="281"/>
      <c r="DH160" s="281"/>
      <c r="DI160" s="281"/>
      <c r="DJ160" s="281" t="b">
        <f>AND(RMDF!DM160&gt;=0, RMDF!DM160&lt;=1-SUM(RMDF!Z160,RMDF!AG160,RMDF!AN160,RMDF!AU160,RMDF!BB160,RMDF!BI160,RMDF!BP160,RMDF!BW160,RMDF!CD160,RMDF!CK160,RMDF!CR160,RMDF!CY160,RMDF!DF160), RMDF!DM160=ROUND(RMDF!DM160,4))</f>
        <v>1</v>
      </c>
      <c r="DK160" s="317">
        <f>RMDF!DK160</f>
        <v>0</v>
      </c>
      <c r="DL160" s="318" t="str">
        <f>IF(DK160=0,"",_xlfn.XLOOKUP(DK160,StatePicklist!$1:$1,StatePicklist!$3:$3,"NA",0))</f>
        <v/>
      </c>
      <c r="DM160" s="297" t="str">
        <f ca="1">IF(RMDF!DL160="", "", IF(ISNUMBER(MATCH(RMDF!DL160, INDIRECT(DL160), 0)), "OK", "Invalid"))</f>
        <v/>
      </c>
      <c r="DN160" s="281"/>
      <c r="DO160" s="281"/>
      <c r="DP160" s="281"/>
      <c r="DQ160" s="281" t="b">
        <f>AND(RMDF!DT160&gt;=0, RMDF!DT160&lt;=1-SUM(RMDF!Z160,RMDF!AG160,RMDF!AN160,RMDF!AU160,RMDF!BB160,RMDF!BI160,RMDF!BP160,RMDF!BW160,RMDF!CD160,RMDF!CK160,RMDF!CR160,RMDF!CY160,RMDF!DF160,RMDF!DM160), RMDF!DT160=ROUND(RMDF!DT160,4))</f>
        <v>1</v>
      </c>
      <c r="DR160" s="317">
        <f>RMDF!DR160</f>
        <v>0</v>
      </c>
      <c r="DS160" s="318" t="str">
        <f>IF(DR160=0,"",_xlfn.XLOOKUP(DR160,StatePicklist!$1:$1,StatePicklist!$3:$3,"NA",0))</f>
        <v/>
      </c>
      <c r="DT160" s="297" t="str">
        <f ca="1">IF(RMDF!DS160="", "", IF(ISNUMBER(MATCH(RMDF!DS160, INDIRECT(DS160), 0)), "OK", "Invalid"))</f>
        <v/>
      </c>
      <c r="DU160" s="281"/>
      <c r="DV160" s="281"/>
      <c r="DW160" s="281"/>
      <c r="DX160" s="281" t="b">
        <f>AND(RMDF!EA160&gt;=0, RMDF!EA160&lt;=1-SUM(RMDF!Z160,RMDF!AG160,RMDF!AN160,RMDF!AU160,RMDF!BB160,RMDF!BI160,RMDF!BP160,RMDF!BW160,RMDF!CD160,RMDF!CK160,RMDF!CR160,RMDF!CY160,RMDF!DF160,RMDF!DM160,RMDF!DT160), RMDF!EA160=ROUND(RMDF!EA160,4))</f>
        <v>1</v>
      </c>
      <c r="DY160" s="317">
        <f>RMDF!DY160</f>
        <v>0</v>
      </c>
      <c r="DZ160" s="318" t="str">
        <f>IF(DY160=0,"",_xlfn.XLOOKUP(DY160,StatePicklist!$1:$1,StatePicklist!$3:$3,"NA",0))</f>
        <v/>
      </c>
      <c r="EA160" s="297" t="str">
        <f ca="1">IF(RMDF!DZ160="", "", IF(ISNUMBER(MATCH(RMDF!DZ160, INDIRECT(DZ160), 0)), "OK", "Invalid"))</f>
        <v/>
      </c>
      <c r="EB160" s="281"/>
      <c r="EC160" s="281"/>
      <c r="ED160" s="281"/>
      <c r="EE160" s="281" t="b">
        <f>AND(RMDF!EH160&gt;=0, RMDF!EH160&lt;=1-SUM(RMDF!Z160,RMDF!AG160,RMDF!AN160,RMDF!AU160,RMDF!BB160,RMDF!BI160,RMDF!BP160,RMDF!BW160,RMDF!CD160,RMDF!CK160,RMDF!CR160,RMDF!CY160,RMDF!DF160,RMDF!DM160,RMDF!DT160,RMDF!EA160), RMDF!EH160=ROUND(RMDF!EH160,4))</f>
        <v>1</v>
      </c>
      <c r="EF160" s="317">
        <f>RMDF!EF160</f>
        <v>0</v>
      </c>
      <c r="EG160" s="318" t="str">
        <f>IF(EF160=0,"",_xlfn.XLOOKUP(EF160,StatePicklist!$1:$1,StatePicklist!$3:$3,"NA",0))</f>
        <v/>
      </c>
      <c r="EH160" s="297" t="str">
        <f ca="1">IF(RMDF!EG160="", "", IF(ISNUMBER(MATCH(RMDF!EG160, INDIRECT(EG160), 0)), "OK", "Invalid"))</f>
        <v/>
      </c>
      <c r="EI160" s="281"/>
      <c r="EJ160" s="281"/>
      <c r="EK160" s="281"/>
      <c r="EL160" s="281" t="b">
        <f>AND(RMDF!EO160&gt;=0, RMDF!EO160&lt;=1-SUM(RMDF!Z160,RMDF!AG160,RMDF!AN160,RMDF!AU160,RMDF!BB160,RMDF!BI160,RMDF!BP160,RMDF!BW160,RMDF!CD160,RMDF!CK160,RMDF!CR160,RMDF!CY160,RMDF!DF160,RMDF!DM160,RMDF!DT160,RMDF!EA160,RMDF!EH160), RMDF!EO160=ROUND(RMDF!EO160,4))</f>
        <v>1</v>
      </c>
      <c r="EM160" s="317">
        <f>RMDF!EM160</f>
        <v>0</v>
      </c>
      <c r="EN160" s="318" t="str">
        <f>IF(EM160=0,"",_xlfn.XLOOKUP(EM160,StatePicklist!$1:$1,StatePicklist!$3:$3,"NA",0))</f>
        <v/>
      </c>
      <c r="EO160" s="297" t="str">
        <f ca="1">IF(RMDF!EN160="", "", IF(ISNUMBER(MATCH(RMDF!EN160, INDIRECT(EN160), 0)), "OK", "Invalid"))</f>
        <v/>
      </c>
      <c r="EP160" s="281"/>
      <c r="EQ160" s="281"/>
      <c r="ER160" s="281"/>
      <c r="ES160" s="281" t="b">
        <f>AND(RMDF!EV160&gt;=0, RMDF!EV160&lt;=1-SUM(RMDF!Z160,RMDF!AG160,RMDF!AN160,RMDF!AU160,RMDF!BB160,RMDF!BI160,RMDF!BP160,RMDF!BW160,RMDF!CD160,RMDF!CK160,RMDF!CR160,RMDF!CY160,RMDF!DF160,RMDF!DM160,RMDF!DT160,RMDF!EA160,RMDF!EH160,RMDF!EO160), RMDF!EV160=ROUND(RMDF!EV160,4))</f>
        <v>1</v>
      </c>
      <c r="ET160" s="317">
        <f>RMDF!ET160</f>
        <v>0</v>
      </c>
      <c r="EU160" s="318" t="str">
        <f>IF(ET160=0,"",_xlfn.XLOOKUP(ET160,StatePicklist!$1:$1,StatePicklist!$3:$3,"NA",0))</f>
        <v/>
      </c>
      <c r="EV160" s="297" t="str">
        <f ca="1">IF(RMDF!EU160="", "", IF(ISNUMBER(MATCH(RMDF!EU160, INDIRECT(EU160), 0)), "OK", "Invalid"))</f>
        <v/>
      </c>
      <c r="EW160" s="281"/>
      <c r="EX160" s="281"/>
      <c r="EY160" s="281"/>
      <c r="EZ160" s="281" t="b">
        <f>AND(RMDF!FC160&gt;=0, RMDF!FC160&lt;=1-SUM(RMDF!Z160,RMDF!AG160,RMDF!AN160,RMDF!AU160,RMDF!BB160,RMDF!BI160,RMDF!BP160,RMDF!BW160,RMDF!CD160,RMDF!CK160,RMDF!CR160,RMDF!CY160,RMDF!DF160,RMDF!DM160,RMDF!DT160,RMDF!EA160,RMDF!EH160,RMDF!EO160,RMDF!EV160), RMDF!FC160=ROUND(RMDF!FC160,4))</f>
        <v>1</v>
      </c>
      <c r="FA160" s="317">
        <f>RMDF!FA160</f>
        <v>0</v>
      </c>
      <c r="FB160" s="318" t="str">
        <f>IF(FA160=0,"",_xlfn.XLOOKUP(FA160,StatePicklist!$1:$1,StatePicklist!$3:$3,"NA",0))</f>
        <v/>
      </c>
      <c r="FC160" s="297" t="str">
        <f ca="1">IF(RMDF!FB160="", "", IF(ISNUMBER(MATCH(RMDF!FB160, INDIRECT(FB160), 0)), "OK", "Invalid"))</f>
        <v/>
      </c>
    </row>
    <row r="161" spans="1:159" s="205" customFormat="1" ht="39.9" customHeight="1" x14ac:dyDescent="0.25">
      <c r="A161" s="206"/>
      <c r="B161" s="196"/>
      <c r="C161" s="197"/>
      <c r="D161" s="198"/>
      <c r="E161" s="199"/>
      <c r="F161" s="200"/>
      <c r="G161" s="201"/>
      <c r="H161" s="292"/>
      <c r="I161" s="305">
        <f>RMDF!I161</f>
        <v>0</v>
      </c>
      <c r="J161" s="305" t="str">
        <f>IF(I161=ProductCode!$B$30,"PDReclPost",IF(OR(I161=ProductCode!$C$30,I161=ProductCode!$E$30,I161=ProductCode!$G$30),"PDPreCon",IF(OR(I161=ProductCode!$D$30,I161=ProductCode!$F$30),"PDNotReclPost","")))</f>
        <v/>
      </c>
      <c r="K161" s="305" t="str">
        <f t="shared" si="12"/>
        <v/>
      </c>
      <c r="L161" s="289"/>
      <c r="M161" s="305" t="str">
        <f t="shared" si="12"/>
        <v/>
      </c>
      <c r="N161" s="289" t="b">
        <f>AND(RMDF!N161&gt;=0, RMDF!N161&lt;=1-RMDF!L161, RMDF!N161=ROUND(RMDF!N161,4))</f>
        <v>1</v>
      </c>
      <c r="O161" s="286" t="str">
        <f>IF(P161="","",IF(I161="","",IF(LEFT(I161,13)="Reclaimed pos",RawMaterialCode!$E$569,RawMaterialCode!$E$568)))</f>
        <v>Reclaimed pre-consumer mixed fibers (RM0578)</v>
      </c>
      <c r="P161" s="295">
        <f t="shared" si="13"/>
        <v>1</v>
      </c>
      <c r="Q161" s="202"/>
      <c r="R161" s="203"/>
      <c r="S161" s="204" t="str">
        <f t="shared" si="14"/>
        <v/>
      </c>
      <c r="T161" s="281"/>
      <c r="U161" s="281"/>
      <c r="V161" s="281"/>
      <c r="W161" s="281"/>
      <c r="X161" s="317">
        <f>RMDF!X161</f>
        <v>0</v>
      </c>
      <c r="Y161" s="318" t="str">
        <f>IF(X161=0,"",_xlfn.XLOOKUP(X161,StatePicklist!$1:$1,StatePicklist!$3:$3,"NA",0))</f>
        <v/>
      </c>
      <c r="Z161" s="297" t="str">
        <f ca="1">IF(RMDF!Y161="", "", IF(ISNUMBER(MATCH(RMDF!Y161, INDIRECT(Y161), 0)), "OK", "Invalid"))</f>
        <v/>
      </c>
      <c r="AA161" s="281"/>
      <c r="AB161" s="281"/>
      <c r="AC161" s="281"/>
      <c r="AD161" s="281" t="b">
        <f>AND(RMDF!AG161&gt;=0, RMDF!AG161&lt;=1-RMDF!Z161, RMDF!AG161=ROUND(RMDF!AG161,4))</f>
        <v>1</v>
      </c>
      <c r="AE161" s="317">
        <f>RMDF!AE161</f>
        <v>0</v>
      </c>
      <c r="AF161" s="318" t="str">
        <f>IF(AE161=0,"",_xlfn.XLOOKUP(AE161,StatePicklist!$1:$1,StatePicklist!$3:$3,"NA",0))</f>
        <v/>
      </c>
      <c r="AG161" s="297" t="str">
        <f ca="1">IF(RMDF!AF161="", "", IF(ISNUMBER(MATCH(RMDF!AF161, INDIRECT(AF161), 0)), "OK", "Invalid"))</f>
        <v/>
      </c>
      <c r="AH161" s="281"/>
      <c r="AI161" s="281"/>
      <c r="AJ161" s="281"/>
      <c r="AK161" s="281" t="b">
        <f>AND(RMDF!AN161&gt;=0, RMDF!AN161&lt;=1-SUM(RMDF!Z161,RMDF!AG161), RMDF!AN161=ROUND(RMDF!AN161,4))</f>
        <v>1</v>
      </c>
      <c r="AL161" s="317">
        <f>RMDF!AL161</f>
        <v>0</v>
      </c>
      <c r="AM161" s="318" t="str">
        <f>IF(AL161=0,"",_xlfn.XLOOKUP(AL161,StatePicklist!$1:$1,StatePicklist!$3:$3,"NA",0))</f>
        <v/>
      </c>
      <c r="AN161" s="297" t="str">
        <f ca="1">IF(RMDF!AM161="", "", IF(ISNUMBER(MATCH(RMDF!AM161, INDIRECT(AM161), 0)), "OK", "Invalid"))</f>
        <v/>
      </c>
      <c r="AO161" s="281"/>
      <c r="AP161" s="281"/>
      <c r="AQ161" s="281"/>
      <c r="AR161" s="281" t="b">
        <f>AND(RMDF!AU161&gt;=0, RMDF!AU161&lt;=1-SUM(RMDF!Z161,RMDF!AG161,RMDF!AN161), RMDF!AU161=ROUND(RMDF!AU161,4))</f>
        <v>1</v>
      </c>
      <c r="AS161" s="317">
        <f>RMDF!AS161</f>
        <v>0</v>
      </c>
      <c r="AT161" s="318" t="str">
        <f>IF(AS161=0,"",_xlfn.XLOOKUP(AS161,StatePicklist!$1:$1,StatePicklist!$3:$3,"NA",0))</f>
        <v/>
      </c>
      <c r="AU161" s="297" t="str">
        <f ca="1">IF(RMDF!AT161="", "", IF(ISNUMBER(MATCH(RMDF!AT161, INDIRECT(AT161), 0)), "OK", "Invalid"))</f>
        <v/>
      </c>
      <c r="AV161" s="281"/>
      <c r="AW161" s="281"/>
      <c r="AX161" s="281"/>
      <c r="AY161" s="281" t="b">
        <f>AND(RMDF!BB161&gt;=0, RMDF!BB161&lt;=1-SUM(RMDF!Z161,RMDF!AG161,RMDF!AN161,RMDF!AU161), RMDF!BB161=ROUND(RMDF!BB161,4))</f>
        <v>1</v>
      </c>
      <c r="AZ161" s="317">
        <f>RMDF!AZ161</f>
        <v>0</v>
      </c>
      <c r="BA161" s="318" t="str">
        <f>IF(AZ161=0,"",_xlfn.XLOOKUP(AZ161,StatePicklist!$1:$1,StatePicklist!$3:$3,"NA",0))</f>
        <v/>
      </c>
      <c r="BB161" s="297" t="str">
        <f ca="1">IF(RMDF!BA161="", "", IF(ISNUMBER(MATCH(RMDF!BA161, INDIRECT(BA161), 0)), "OK", "Invalid"))</f>
        <v/>
      </c>
      <c r="BC161" s="281"/>
      <c r="BD161" s="281"/>
      <c r="BE161" s="281"/>
      <c r="BF161" s="281" t="b">
        <f>AND(RMDF!BI161&gt;=0, RMDF!BI161&lt;=1-SUM(RMDF!Z161,RMDF!AG161,RMDF!AN161,RMDF!AU161,RMDF!BB161), RMDF!BI161=ROUND(RMDF!BI161,4))</f>
        <v>1</v>
      </c>
      <c r="BG161" s="317">
        <f>RMDF!BG161</f>
        <v>0</v>
      </c>
      <c r="BH161" s="318" t="str">
        <f>IF(BG161=0,"",_xlfn.XLOOKUP(BG161,StatePicklist!$1:$1,StatePicklist!$3:$3,"NA",0))</f>
        <v/>
      </c>
      <c r="BI161" s="297" t="str">
        <f ca="1">IF(RMDF!BH161="", "", IF(ISNUMBER(MATCH(RMDF!BH161, INDIRECT(BH161), 0)), "OK", "Invalid"))</f>
        <v/>
      </c>
      <c r="BJ161" s="281"/>
      <c r="BK161" s="281"/>
      <c r="BL161" s="281"/>
      <c r="BM161" s="281" t="b">
        <f>AND(RMDF!BP161&gt;=0, RMDF!BP161&lt;=1-SUM(RMDF!Z161,RMDF!AG161,RMDF!AN161,RMDF!AU161,RMDF!BB161,RMDF!BI161), RMDF!BP161=ROUND(RMDF!BP161,4))</f>
        <v>1</v>
      </c>
      <c r="BN161" s="317">
        <f>RMDF!BN161</f>
        <v>0</v>
      </c>
      <c r="BO161" s="318" t="str">
        <f>IF(BN161=0,"",_xlfn.XLOOKUP(BN161,StatePicklist!$1:$1,StatePicklist!$3:$3,"NA",0))</f>
        <v/>
      </c>
      <c r="BP161" s="297" t="str">
        <f ca="1">IF(RMDF!BO161="", "", IF(ISNUMBER(MATCH(RMDF!BO161, INDIRECT(BO161), 0)), "OK", "Invalid"))</f>
        <v/>
      </c>
      <c r="BQ161" s="281"/>
      <c r="BR161" s="281"/>
      <c r="BS161" s="281"/>
      <c r="BT161" s="281" t="b">
        <f>AND(RMDF!BW161&gt;=0, RMDF!BW161&lt;=1-SUM(RMDF!Z161,RMDF!AG161,RMDF!AN161,RMDF!AU161,RMDF!BB161,RMDF!BI161,RMDF!BP161), RMDF!BW161=ROUND(RMDF!BW161,4))</f>
        <v>1</v>
      </c>
      <c r="BU161" s="317">
        <f>RMDF!BU161</f>
        <v>0</v>
      </c>
      <c r="BV161" s="318" t="str">
        <f>IF(BU161=0,"",_xlfn.XLOOKUP(BU161,StatePicklist!$1:$1,StatePicklist!$3:$3,"NA",0))</f>
        <v/>
      </c>
      <c r="BW161" s="297" t="str">
        <f ca="1">IF(RMDF!BV161="", "", IF(ISNUMBER(MATCH(RMDF!BV161, INDIRECT(BV161), 0)), "OK", "Invalid"))</f>
        <v/>
      </c>
      <c r="BX161" s="281"/>
      <c r="BY161" s="281"/>
      <c r="BZ161" s="281"/>
      <c r="CA161" s="281" t="b">
        <f>AND(RMDF!CD161&gt;=0, RMDF!CD161&lt;=1-SUM(RMDF!Z161,RMDF!AG161,RMDF!AN161,RMDF!AU161,RMDF!BB161,RMDF!BI161,RMDF!BP161,RMDF!BW161), RMDF!CD161=ROUND(RMDF!CD161,4))</f>
        <v>1</v>
      </c>
      <c r="CB161" s="317">
        <f>RMDF!CB161</f>
        <v>0</v>
      </c>
      <c r="CC161" s="318" t="str">
        <f>IF(CB161=0,"",_xlfn.XLOOKUP(CB161,StatePicklist!$1:$1,StatePicklist!$3:$3,"NA",0))</f>
        <v/>
      </c>
      <c r="CD161" s="297" t="str">
        <f ca="1">IF(RMDF!CC161="", "", IF(ISNUMBER(MATCH(RMDF!CC161, INDIRECT(CC161), 0)), "OK", "Invalid"))</f>
        <v/>
      </c>
      <c r="CE161" s="281"/>
      <c r="CF161" s="281"/>
      <c r="CG161" s="281"/>
      <c r="CH161" s="281" t="b">
        <f>AND(RMDF!CK161&gt;=0, RMDF!CK161&lt;=1-SUM(RMDF!Z161,RMDF!AG161,RMDF!AN161,RMDF!AU161,RMDF!BB161,RMDF!BI161,RMDF!BP161,RMDF!BW161,RMDF!CD161), RMDF!CK161=ROUND(RMDF!CK161,4))</f>
        <v>1</v>
      </c>
      <c r="CI161" s="317">
        <f>RMDF!CI161</f>
        <v>0</v>
      </c>
      <c r="CJ161" s="318" t="str">
        <f>IF(CI161=0,"",_xlfn.XLOOKUP(CI161,StatePicklist!$1:$1,StatePicklist!$3:$3,"NA",0))</f>
        <v/>
      </c>
      <c r="CK161" s="297" t="str">
        <f ca="1">IF(RMDF!CJ161="", "", IF(ISNUMBER(MATCH(RMDF!CJ161, INDIRECT(CJ161), 0)), "OK", "Invalid"))</f>
        <v/>
      </c>
      <c r="CL161" s="281"/>
      <c r="CM161" s="281"/>
      <c r="CN161" s="281"/>
      <c r="CO161" s="281" t="b">
        <f>AND(RMDF!CR161&gt;=0, RMDF!CR161&lt;=1-SUM(RMDF!Z161,RMDF!AG161,RMDF!AN161,RMDF!AU161,RMDF!BB161,RMDF!BI161,RMDF!BP161,RMDF!BW161,RMDF!CD161,RMDF!CK161), RMDF!CR161=ROUND(RMDF!CR161,4))</f>
        <v>1</v>
      </c>
      <c r="CP161" s="317">
        <f>RMDF!CP161</f>
        <v>0</v>
      </c>
      <c r="CQ161" s="318" t="str">
        <f>IF(CP161=0,"",_xlfn.XLOOKUP(CP161,StatePicklist!$1:$1,StatePicklist!$3:$3,"NA",0))</f>
        <v/>
      </c>
      <c r="CR161" s="297" t="str">
        <f ca="1">IF(RMDF!CQ161="", "", IF(ISNUMBER(MATCH(RMDF!CQ161, INDIRECT(CQ161), 0)), "OK", "Invalid"))</f>
        <v/>
      </c>
      <c r="CS161" s="281"/>
      <c r="CT161" s="281"/>
      <c r="CU161" s="281"/>
      <c r="CV161" s="281" t="b">
        <f>AND(RMDF!CY161&gt;=0, RMDF!CY161&lt;=1-SUM(RMDF!Z161,RMDF!AG161,RMDF!AN161,RMDF!AU161,RMDF!BB161,RMDF!BI161,RMDF!BP161,RMDF!BW161,RMDF!CD161,RMDF!CK161,RMDF!CR161), RMDF!CY161=ROUND(RMDF!CY161,4))</f>
        <v>1</v>
      </c>
      <c r="CW161" s="317">
        <f>RMDF!CW161</f>
        <v>0</v>
      </c>
      <c r="CX161" s="318" t="str">
        <f>IF(CW161=0,"",_xlfn.XLOOKUP(CW161,StatePicklist!$1:$1,StatePicklist!$3:$3,"NA",0))</f>
        <v/>
      </c>
      <c r="CY161" s="297" t="str">
        <f ca="1">IF(RMDF!CX161="", "", IF(ISNUMBER(MATCH(RMDF!CX161, INDIRECT(CX161), 0)), "OK", "Invalid"))</f>
        <v/>
      </c>
      <c r="CZ161" s="281"/>
      <c r="DA161" s="281"/>
      <c r="DB161" s="281"/>
      <c r="DC161" s="281" t="b">
        <f>AND(RMDF!DF161&gt;=0, RMDF!DF161&lt;=1-SUM(RMDF!Z161,RMDF!AG161,RMDF!AN161,RMDF!AU161,RMDF!BB161,RMDF!BI161,RMDF!BP161,RMDF!BW161,RMDF!CD161,RMDF!CK161,RMDF!CR161,RMDF!CY161), RMDF!DF161=ROUND(RMDF!DF161,4))</f>
        <v>1</v>
      </c>
      <c r="DD161" s="317">
        <f>RMDF!DD161</f>
        <v>0</v>
      </c>
      <c r="DE161" s="318" t="str">
        <f>IF(DD161=0,"",_xlfn.XLOOKUP(DD161,StatePicklist!$1:$1,StatePicklist!$3:$3,"NA",0))</f>
        <v/>
      </c>
      <c r="DF161" s="297" t="str">
        <f ca="1">IF(RMDF!DE161="", "", IF(ISNUMBER(MATCH(RMDF!DE161, INDIRECT(DE161), 0)), "OK", "Invalid"))</f>
        <v/>
      </c>
      <c r="DG161" s="281"/>
      <c r="DH161" s="281"/>
      <c r="DI161" s="281"/>
      <c r="DJ161" s="281" t="b">
        <f>AND(RMDF!DM161&gt;=0, RMDF!DM161&lt;=1-SUM(RMDF!Z161,RMDF!AG161,RMDF!AN161,RMDF!AU161,RMDF!BB161,RMDF!BI161,RMDF!BP161,RMDF!BW161,RMDF!CD161,RMDF!CK161,RMDF!CR161,RMDF!CY161,RMDF!DF161), RMDF!DM161=ROUND(RMDF!DM161,4))</f>
        <v>1</v>
      </c>
      <c r="DK161" s="317">
        <f>RMDF!DK161</f>
        <v>0</v>
      </c>
      <c r="DL161" s="318" t="str">
        <f>IF(DK161=0,"",_xlfn.XLOOKUP(DK161,StatePicklist!$1:$1,StatePicklist!$3:$3,"NA",0))</f>
        <v/>
      </c>
      <c r="DM161" s="297" t="str">
        <f ca="1">IF(RMDF!DL161="", "", IF(ISNUMBER(MATCH(RMDF!DL161, INDIRECT(DL161), 0)), "OK", "Invalid"))</f>
        <v/>
      </c>
      <c r="DN161" s="281"/>
      <c r="DO161" s="281"/>
      <c r="DP161" s="281"/>
      <c r="DQ161" s="281" t="b">
        <f>AND(RMDF!DT161&gt;=0, RMDF!DT161&lt;=1-SUM(RMDF!Z161,RMDF!AG161,RMDF!AN161,RMDF!AU161,RMDF!BB161,RMDF!BI161,RMDF!BP161,RMDF!BW161,RMDF!CD161,RMDF!CK161,RMDF!CR161,RMDF!CY161,RMDF!DF161,RMDF!DM161), RMDF!DT161=ROUND(RMDF!DT161,4))</f>
        <v>1</v>
      </c>
      <c r="DR161" s="317">
        <f>RMDF!DR161</f>
        <v>0</v>
      </c>
      <c r="DS161" s="318" t="str">
        <f>IF(DR161=0,"",_xlfn.XLOOKUP(DR161,StatePicklist!$1:$1,StatePicklist!$3:$3,"NA",0))</f>
        <v/>
      </c>
      <c r="DT161" s="297" t="str">
        <f ca="1">IF(RMDF!DS161="", "", IF(ISNUMBER(MATCH(RMDF!DS161, INDIRECT(DS161), 0)), "OK", "Invalid"))</f>
        <v/>
      </c>
      <c r="DU161" s="281"/>
      <c r="DV161" s="281"/>
      <c r="DW161" s="281"/>
      <c r="DX161" s="281" t="b">
        <f>AND(RMDF!EA161&gt;=0, RMDF!EA161&lt;=1-SUM(RMDF!Z161,RMDF!AG161,RMDF!AN161,RMDF!AU161,RMDF!BB161,RMDF!BI161,RMDF!BP161,RMDF!BW161,RMDF!CD161,RMDF!CK161,RMDF!CR161,RMDF!CY161,RMDF!DF161,RMDF!DM161,RMDF!DT161), RMDF!EA161=ROUND(RMDF!EA161,4))</f>
        <v>1</v>
      </c>
      <c r="DY161" s="317">
        <f>RMDF!DY161</f>
        <v>0</v>
      </c>
      <c r="DZ161" s="318" t="str">
        <f>IF(DY161=0,"",_xlfn.XLOOKUP(DY161,StatePicklist!$1:$1,StatePicklist!$3:$3,"NA",0))</f>
        <v/>
      </c>
      <c r="EA161" s="297" t="str">
        <f ca="1">IF(RMDF!DZ161="", "", IF(ISNUMBER(MATCH(RMDF!DZ161, INDIRECT(DZ161), 0)), "OK", "Invalid"))</f>
        <v/>
      </c>
      <c r="EB161" s="281"/>
      <c r="EC161" s="281"/>
      <c r="ED161" s="281"/>
      <c r="EE161" s="281" t="b">
        <f>AND(RMDF!EH161&gt;=0, RMDF!EH161&lt;=1-SUM(RMDF!Z161,RMDF!AG161,RMDF!AN161,RMDF!AU161,RMDF!BB161,RMDF!BI161,RMDF!BP161,RMDF!BW161,RMDF!CD161,RMDF!CK161,RMDF!CR161,RMDF!CY161,RMDF!DF161,RMDF!DM161,RMDF!DT161,RMDF!EA161), RMDF!EH161=ROUND(RMDF!EH161,4))</f>
        <v>1</v>
      </c>
      <c r="EF161" s="317">
        <f>RMDF!EF161</f>
        <v>0</v>
      </c>
      <c r="EG161" s="318" t="str">
        <f>IF(EF161=0,"",_xlfn.XLOOKUP(EF161,StatePicklist!$1:$1,StatePicklist!$3:$3,"NA",0))</f>
        <v/>
      </c>
      <c r="EH161" s="297" t="str">
        <f ca="1">IF(RMDF!EG161="", "", IF(ISNUMBER(MATCH(RMDF!EG161, INDIRECT(EG161), 0)), "OK", "Invalid"))</f>
        <v/>
      </c>
      <c r="EI161" s="281"/>
      <c r="EJ161" s="281"/>
      <c r="EK161" s="281"/>
      <c r="EL161" s="281" t="b">
        <f>AND(RMDF!EO161&gt;=0, RMDF!EO161&lt;=1-SUM(RMDF!Z161,RMDF!AG161,RMDF!AN161,RMDF!AU161,RMDF!BB161,RMDF!BI161,RMDF!BP161,RMDF!BW161,RMDF!CD161,RMDF!CK161,RMDF!CR161,RMDF!CY161,RMDF!DF161,RMDF!DM161,RMDF!DT161,RMDF!EA161,RMDF!EH161), RMDF!EO161=ROUND(RMDF!EO161,4))</f>
        <v>1</v>
      </c>
      <c r="EM161" s="317">
        <f>RMDF!EM161</f>
        <v>0</v>
      </c>
      <c r="EN161" s="318" t="str">
        <f>IF(EM161=0,"",_xlfn.XLOOKUP(EM161,StatePicklist!$1:$1,StatePicklist!$3:$3,"NA",0))</f>
        <v/>
      </c>
      <c r="EO161" s="297" t="str">
        <f ca="1">IF(RMDF!EN161="", "", IF(ISNUMBER(MATCH(RMDF!EN161, INDIRECT(EN161), 0)), "OK", "Invalid"))</f>
        <v/>
      </c>
      <c r="EP161" s="281"/>
      <c r="EQ161" s="281"/>
      <c r="ER161" s="281"/>
      <c r="ES161" s="281" t="b">
        <f>AND(RMDF!EV161&gt;=0, RMDF!EV161&lt;=1-SUM(RMDF!Z161,RMDF!AG161,RMDF!AN161,RMDF!AU161,RMDF!BB161,RMDF!BI161,RMDF!BP161,RMDF!BW161,RMDF!CD161,RMDF!CK161,RMDF!CR161,RMDF!CY161,RMDF!DF161,RMDF!DM161,RMDF!DT161,RMDF!EA161,RMDF!EH161,RMDF!EO161), RMDF!EV161=ROUND(RMDF!EV161,4))</f>
        <v>1</v>
      </c>
      <c r="ET161" s="317">
        <f>RMDF!ET161</f>
        <v>0</v>
      </c>
      <c r="EU161" s="318" t="str">
        <f>IF(ET161=0,"",_xlfn.XLOOKUP(ET161,StatePicklist!$1:$1,StatePicklist!$3:$3,"NA",0))</f>
        <v/>
      </c>
      <c r="EV161" s="297" t="str">
        <f ca="1">IF(RMDF!EU161="", "", IF(ISNUMBER(MATCH(RMDF!EU161, INDIRECT(EU161), 0)), "OK", "Invalid"))</f>
        <v/>
      </c>
      <c r="EW161" s="281"/>
      <c r="EX161" s="281"/>
      <c r="EY161" s="281"/>
      <c r="EZ161" s="281" t="b">
        <f>AND(RMDF!FC161&gt;=0, RMDF!FC161&lt;=1-SUM(RMDF!Z161,RMDF!AG161,RMDF!AN161,RMDF!AU161,RMDF!BB161,RMDF!BI161,RMDF!BP161,RMDF!BW161,RMDF!CD161,RMDF!CK161,RMDF!CR161,RMDF!CY161,RMDF!DF161,RMDF!DM161,RMDF!DT161,RMDF!EA161,RMDF!EH161,RMDF!EO161,RMDF!EV161), RMDF!FC161=ROUND(RMDF!FC161,4))</f>
        <v>1</v>
      </c>
      <c r="FA161" s="317">
        <f>RMDF!FA161</f>
        <v>0</v>
      </c>
      <c r="FB161" s="318" t="str">
        <f>IF(FA161=0,"",_xlfn.XLOOKUP(FA161,StatePicklist!$1:$1,StatePicklist!$3:$3,"NA",0))</f>
        <v/>
      </c>
      <c r="FC161" s="297" t="str">
        <f ca="1">IF(RMDF!FB161="", "", IF(ISNUMBER(MATCH(RMDF!FB161, INDIRECT(FB161), 0)), "OK", "Invalid"))</f>
        <v/>
      </c>
    </row>
    <row r="162" spans="1:159" s="205" customFormat="1" ht="39.9" customHeight="1" x14ac:dyDescent="0.25">
      <c r="A162" s="206"/>
      <c r="B162" s="196"/>
      <c r="C162" s="197"/>
      <c r="D162" s="198"/>
      <c r="E162" s="199"/>
      <c r="F162" s="200"/>
      <c r="G162" s="201"/>
      <c r="H162" s="292"/>
      <c r="I162" s="305">
        <f>RMDF!I162</f>
        <v>0</v>
      </c>
      <c r="J162" s="305" t="str">
        <f>IF(I162=ProductCode!$B$30,"PDReclPost",IF(OR(I162=ProductCode!$C$30,I162=ProductCode!$E$30,I162=ProductCode!$G$30),"PDPreCon",IF(OR(I162=ProductCode!$D$30,I162=ProductCode!$F$30),"PDNotReclPost","")))</f>
        <v/>
      </c>
      <c r="K162" s="305" t="str">
        <f t="shared" si="12"/>
        <v/>
      </c>
      <c r="L162" s="289"/>
      <c r="M162" s="305" t="str">
        <f t="shared" si="12"/>
        <v/>
      </c>
      <c r="N162" s="289" t="b">
        <f>AND(RMDF!N162&gt;=0, RMDF!N162&lt;=1-RMDF!L162, RMDF!N162=ROUND(RMDF!N162,4))</f>
        <v>1</v>
      </c>
      <c r="O162" s="286" t="str">
        <f>IF(P162="","",IF(I162="","",IF(LEFT(I162,13)="Reclaimed pos",RawMaterialCode!$E$569,RawMaterialCode!$E$568)))</f>
        <v>Reclaimed pre-consumer mixed fibers (RM0578)</v>
      </c>
      <c r="P162" s="295">
        <f t="shared" si="13"/>
        <v>1</v>
      </c>
      <c r="Q162" s="202"/>
      <c r="R162" s="203"/>
      <c r="S162" s="204" t="str">
        <f t="shared" si="14"/>
        <v/>
      </c>
      <c r="T162" s="281"/>
      <c r="U162" s="281"/>
      <c r="V162" s="281"/>
      <c r="W162" s="281"/>
      <c r="X162" s="317">
        <f>RMDF!X162</f>
        <v>0</v>
      </c>
      <c r="Y162" s="318" t="str">
        <f>IF(X162=0,"",_xlfn.XLOOKUP(X162,StatePicklist!$1:$1,StatePicklist!$3:$3,"NA",0))</f>
        <v/>
      </c>
      <c r="Z162" s="297" t="str">
        <f ca="1">IF(RMDF!Y162="", "", IF(ISNUMBER(MATCH(RMDF!Y162, INDIRECT(Y162), 0)), "OK", "Invalid"))</f>
        <v/>
      </c>
      <c r="AA162" s="281"/>
      <c r="AB162" s="281"/>
      <c r="AC162" s="281"/>
      <c r="AD162" s="281" t="b">
        <f>AND(RMDF!AG162&gt;=0, RMDF!AG162&lt;=1-RMDF!Z162, RMDF!AG162=ROUND(RMDF!AG162,4))</f>
        <v>1</v>
      </c>
      <c r="AE162" s="317">
        <f>RMDF!AE162</f>
        <v>0</v>
      </c>
      <c r="AF162" s="318" t="str">
        <f>IF(AE162=0,"",_xlfn.XLOOKUP(AE162,StatePicklist!$1:$1,StatePicklist!$3:$3,"NA",0))</f>
        <v/>
      </c>
      <c r="AG162" s="297" t="str">
        <f ca="1">IF(RMDF!AF162="", "", IF(ISNUMBER(MATCH(RMDF!AF162, INDIRECT(AF162), 0)), "OK", "Invalid"))</f>
        <v/>
      </c>
      <c r="AH162" s="281"/>
      <c r="AI162" s="281"/>
      <c r="AJ162" s="281"/>
      <c r="AK162" s="281" t="b">
        <f>AND(RMDF!AN162&gt;=0, RMDF!AN162&lt;=1-SUM(RMDF!Z162,RMDF!AG162), RMDF!AN162=ROUND(RMDF!AN162,4))</f>
        <v>1</v>
      </c>
      <c r="AL162" s="317">
        <f>RMDF!AL162</f>
        <v>0</v>
      </c>
      <c r="AM162" s="318" t="str">
        <f>IF(AL162=0,"",_xlfn.XLOOKUP(AL162,StatePicklist!$1:$1,StatePicklist!$3:$3,"NA",0))</f>
        <v/>
      </c>
      <c r="AN162" s="297" t="str">
        <f ca="1">IF(RMDF!AM162="", "", IF(ISNUMBER(MATCH(RMDF!AM162, INDIRECT(AM162), 0)), "OK", "Invalid"))</f>
        <v/>
      </c>
      <c r="AO162" s="281"/>
      <c r="AP162" s="281"/>
      <c r="AQ162" s="281"/>
      <c r="AR162" s="281" t="b">
        <f>AND(RMDF!AU162&gt;=0, RMDF!AU162&lt;=1-SUM(RMDF!Z162,RMDF!AG162,RMDF!AN162), RMDF!AU162=ROUND(RMDF!AU162,4))</f>
        <v>1</v>
      </c>
      <c r="AS162" s="317">
        <f>RMDF!AS162</f>
        <v>0</v>
      </c>
      <c r="AT162" s="318" t="str">
        <f>IF(AS162=0,"",_xlfn.XLOOKUP(AS162,StatePicklist!$1:$1,StatePicklist!$3:$3,"NA",0))</f>
        <v/>
      </c>
      <c r="AU162" s="297" t="str">
        <f ca="1">IF(RMDF!AT162="", "", IF(ISNUMBER(MATCH(RMDF!AT162, INDIRECT(AT162), 0)), "OK", "Invalid"))</f>
        <v/>
      </c>
      <c r="AV162" s="281"/>
      <c r="AW162" s="281"/>
      <c r="AX162" s="281"/>
      <c r="AY162" s="281" t="b">
        <f>AND(RMDF!BB162&gt;=0, RMDF!BB162&lt;=1-SUM(RMDF!Z162,RMDF!AG162,RMDF!AN162,RMDF!AU162), RMDF!BB162=ROUND(RMDF!BB162,4))</f>
        <v>1</v>
      </c>
      <c r="AZ162" s="317">
        <f>RMDF!AZ162</f>
        <v>0</v>
      </c>
      <c r="BA162" s="318" t="str">
        <f>IF(AZ162=0,"",_xlfn.XLOOKUP(AZ162,StatePicklist!$1:$1,StatePicklist!$3:$3,"NA",0))</f>
        <v/>
      </c>
      <c r="BB162" s="297" t="str">
        <f ca="1">IF(RMDF!BA162="", "", IF(ISNUMBER(MATCH(RMDF!BA162, INDIRECT(BA162), 0)), "OK", "Invalid"))</f>
        <v/>
      </c>
      <c r="BC162" s="281"/>
      <c r="BD162" s="281"/>
      <c r="BE162" s="281"/>
      <c r="BF162" s="281" t="b">
        <f>AND(RMDF!BI162&gt;=0, RMDF!BI162&lt;=1-SUM(RMDF!Z162,RMDF!AG162,RMDF!AN162,RMDF!AU162,RMDF!BB162), RMDF!BI162=ROUND(RMDF!BI162,4))</f>
        <v>1</v>
      </c>
      <c r="BG162" s="317">
        <f>RMDF!BG162</f>
        <v>0</v>
      </c>
      <c r="BH162" s="318" t="str">
        <f>IF(BG162=0,"",_xlfn.XLOOKUP(BG162,StatePicklist!$1:$1,StatePicklist!$3:$3,"NA",0))</f>
        <v/>
      </c>
      <c r="BI162" s="297" t="str">
        <f ca="1">IF(RMDF!BH162="", "", IF(ISNUMBER(MATCH(RMDF!BH162, INDIRECT(BH162), 0)), "OK", "Invalid"))</f>
        <v/>
      </c>
      <c r="BJ162" s="281"/>
      <c r="BK162" s="281"/>
      <c r="BL162" s="281"/>
      <c r="BM162" s="281" t="b">
        <f>AND(RMDF!BP162&gt;=0, RMDF!BP162&lt;=1-SUM(RMDF!Z162,RMDF!AG162,RMDF!AN162,RMDF!AU162,RMDF!BB162,RMDF!BI162), RMDF!BP162=ROUND(RMDF!BP162,4))</f>
        <v>1</v>
      </c>
      <c r="BN162" s="317">
        <f>RMDF!BN162</f>
        <v>0</v>
      </c>
      <c r="BO162" s="318" t="str">
        <f>IF(BN162=0,"",_xlfn.XLOOKUP(BN162,StatePicklist!$1:$1,StatePicklist!$3:$3,"NA",0))</f>
        <v/>
      </c>
      <c r="BP162" s="297" t="str">
        <f ca="1">IF(RMDF!BO162="", "", IF(ISNUMBER(MATCH(RMDF!BO162, INDIRECT(BO162), 0)), "OK", "Invalid"))</f>
        <v/>
      </c>
      <c r="BQ162" s="281"/>
      <c r="BR162" s="281"/>
      <c r="BS162" s="281"/>
      <c r="BT162" s="281" t="b">
        <f>AND(RMDF!BW162&gt;=0, RMDF!BW162&lt;=1-SUM(RMDF!Z162,RMDF!AG162,RMDF!AN162,RMDF!AU162,RMDF!BB162,RMDF!BI162,RMDF!BP162), RMDF!BW162=ROUND(RMDF!BW162,4))</f>
        <v>1</v>
      </c>
      <c r="BU162" s="317">
        <f>RMDF!BU162</f>
        <v>0</v>
      </c>
      <c r="BV162" s="318" t="str">
        <f>IF(BU162=0,"",_xlfn.XLOOKUP(BU162,StatePicklist!$1:$1,StatePicklist!$3:$3,"NA",0))</f>
        <v/>
      </c>
      <c r="BW162" s="297" t="str">
        <f ca="1">IF(RMDF!BV162="", "", IF(ISNUMBER(MATCH(RMDF!BV162, INDIRECT(BV162), 0)), "OK", "Invalid"))</f>
        <v/>
      </c>
      <c r="BX162" s="281"/>
      <c r="BY162" s="281"/>
      <c r="BZ162" s="281"/>
      <c r="CA162" s="281" t="b">
        <f>AND(RMDF!CD162&gt;=0, RMDF!CD162&lt;=1-SUM(RMDF!Z162,RMDF!AG162,RMDF!AN162,RMDF!AU162,RMDF!BB162,RMDF!BI162,RMDF!BP162,RMDF!BW162), RMDF!CD162=ROUND(RMDF!CD162,4))</f>
        <v>1</v>
      </c>
      <c r="CB162" s="317">
        <f>RMDF!CB162</f>
        <v>0</v>
      </c>
      <c r="CC162" s="318" t="str">
        <f>IF(CB162=0,"",_xlfn.XLOOKUP(CB162,StatePicklist!$1:$1,StatePicklist!$3:$3,"NA",0))</f>
        <v/>
      </c>
      <c r="CD162" s="297" t="str">
        <f ca="1">IF(RMDF!CC162="", "", IF(ISNUMBER(MATCH(RMDF!CC162, INDIRECT(CC162), 0)), "OK", "Invalid"))</f>
        <v/>
      </c>
      <c r="CE162" s="281"/>
      <c r="CF162" s="281"/>
      <c r="CG162" s="281"/>
      <c r="CH162" s="281" t="b">
        <f>AND(RMDF!CK162&gt;=0, RMDF!CK162&lt;=1-SUM(RMDF!Z162,RMDF!AG162,RMDF!AN162,RMDF!AU162,RMDF!BB162,RMDF!BI162,RMDF!BP162,RMDF!BW162,RMDF!CD162), RMDF!CK162=ROUND(RMDF!CK162,4))</f>
        <v>1</v>
      </c>
      <c r="CI162" s="317">
        <f>RMDF!CI162</f>
        <v>0</v>
      </c>
      <c r="CJ162" s="318" t="str">
        <f>IF(CI162=0,"",_xlfn.XLOOKUP(CI162,StatePicklist!$1:$1,StatePicklist!$3:$3,"NA",0))</f>
        <v/>
      </c>
      <c r="CK162" s="297" t="str">
        <f ca="1">IF(RMDF!CJ162="", "", IF(ISNUMBER(MATCH(RMDF!CJ162, INDIRECT(CJ162), 0)), "OK", "Invalid"))</f>
        <v/>
      </c>
      <c r="CL162" s="281"/>
      <c r="CM162" s="281"/>
      <c r="CN162" s="281"/>
      <c r="CO162" s="281" t="b">
        <f>AND(RMDF!CR162&gt;=0, RMDF!CR162&lt;=1-SUM(RMDF!Z162,RMDF!AG162,RMDF!AN162,RMDF!AU162,RMDF!BB162,RMDF!BI162,RMDF!BP162,RMDF!BW162,RMDF!CD162,RMDF!CK162), RMDF!CR162=ROUND(RMDF!CR162,4))</f>
        <v>1</v>
      </c>
      <c r="CP162" s="317">
        <f>RMDF!CP162</f>
        <v>0</v>
      </c>
      <c r="CQ162" s="318" t="str">
        <f>IF(CP162=0,"",_xlfn.XLOOKUP(CP162,StatePicklist!$1:$1,StatePicklist!$3:$3,"NA",0))</f>
        <v/>
      </c>
      <c r="CR162" s="297" t="str">
        <f ca="1">IF(RMDF!CQ162="", "", IF(ISNUMBER(MATCH(RMDF!CQ162, INDIRECT(CQ162), 0)), "OK", "Invalid"))</f>
        <v/>
      </c>
      <c r="CS162" s="281"/>
      <c r="CT162" s="281"/>
      <c r="CU162" s="281"/>
      <c r="CV162" s="281" t="b">
        <f>AND(RMDF!CY162&gt;=0, RMDF!CY162&lt;=1-SUM(RMDF!Z162,RMDF!AG162,RMDF!AN162,RMDF!AU162,RMDF!BB162,RMDF!BI162,RMDF!BP162,RMDF!BW162,RMDF!CD162,RMDF!CK162,RMDF!CR162), RMDF!CY162=ROUND(RMDF!CY162,4))</f>
        <v>1</v>
      </c>
      <c r="CW162" s="317">
        <f>RMDF!CW162</f>
        <v>0</v>
      </c>
      <c r="CX162" s="318" t="str">
        <f>IF(CW162=0,"",_xlfn.XLOOKUP(CW162,StatePicklist!$1:$1,StatePicklist!$3:$3,"NA",0))</f>
        <v/>
      </c>
      <c r="CY162" s="297" t="str">
        <f ca="1">IF(RMDF!CX162="", "", IF(ISNUMBER(MATCH(RMDF!CX162, INDIRECT(CX162), 0)), "OK", "Invalid"))</f>
        <v/>
      </c>
      <c r="CZ162" s="281"/>
      <c r="DA162" s="281"/>
      <c r="DB162" s="281"/>
      <c r="DC162" s="281" t="b">
        <f>AND(RMDF!DF162&gt;=0, RMDF!DF162&lt;=1-SUM(RMDF!Z162,RMDF!AG162,RMDF!AN162,RMDF!AU162,RMDF!BB162,RMDF!BI162,RMDF!BP162,RMDF!BW162,RMDF!CD162,RMDF!CK162,RMDF!CR162,RMDF!CY162), RMDF!DF162=ROUND(RMDF!DF162,4))</f>
        <v>1</v>
      </c>
      <c r="DD162" s="317">
        <f>RMDF!DD162</f>
        <v>0</v>
      </c>
      <c r="DE162" s="318" t="str">
        <f>IF(DD162=0,"",_xlfn.XLOOKUP(DD162,StatePicklist!$1:$1,StatePicklist!$3:$3,"NA",0))</f>
        <v/>
      </c>
      <c r="DF162" s="297" t="str">
        <f ca="1">IF(RMDF!DE162="", "", IF(ISNUMBER(MATCH(RMDF!DE162, INDIRECT(DE162), 0)), "OK", "Invalid"))</f>
        <v/>
      </c>
      <c r="DG162" s="281"/>
      <c r="DH162" s="281"/>
      <c r="DI162" s="281"/>
      <c r="DJ162" s="281" t="b">
        <f>AND(RMDF!DM162&gt;=0, RMDF!DM162&lt;=1-SUM(RMDF!Z162,RMDF!AG162,RMDF!AN162,RMDF!AU162,RMDF!BB162,RMDF!BI162,RMDF!BP162,RMDF!BW162,RMDF!CD162,RMDF!CK162,RMDF!CR162,RMDF!CY162,RMDF!DF162), RMDF!DM162=ROUND(RMDF!DM162,4))</f>
        <v>1</v>
      </c>
      <c r="DK162" s="317">
        <f>RMDF!DK162</f>
        <v>0</v>
      </c>
      <c r="DL162" s="318" t="str">
        <f>IF(DK162=0,"",_xlfn.XLOOKUP(DK162,StatePicklist!$1:$1,StatePicklist!$3:$3,"NA",0))</f>
        <v/>
      </c>
      <c r="DM162" s="297" t="str">
        <f ca="1">IF(RMDF!DL162="", "", IF(ISNUMBER(MATCH(RMDF!DL162, INDIRECT(DL162), 0)), "OK", "Invalid"))</f>
        <v/>
      </c>
      <c r="DN162" s="281"/>
      <c r="DO162" s="281"/>
      <c r="DP162" s="281"/>
      <c r="DQ162" s="281" t="b">
        <f>AND(RMDF!DT162&gt;=0, RMDF!DT162&lt;=1-SUM(RMDF!Z162,RMDF!AG162,RMDF!AN162,RMDF!AU162,RMDF!BB162,RMDF!BI162,RMDF!BP162,RMDF!BW162,RMDF!CD162,RMDF!CK162,RMDF!CR162,RMDF!CY162,RMDF!DF162,RMDF!DM162), RMDF!DT162=ROUND(RMDF!DT162,4))</f>
        <v>1</v>
      </c>
      <c r="DR162" s="317">
        <f>RMDF!DR162</f>
        <v>0</v>
      </c>
      <c r="DS162" s="318" t="str">
        <f>IF(DR162=0,"",_xlfn.XLOOKUP(DR162,StatePicklist!$1:$1,StatePicklist!$3:$3,"NA",0))</f>
        <v/>
      </c>
      <c r="DT162" s="297" t="str">
        <f ca="1">IF(RMDF!DS162="", "", IF(ISNUMBER(MATCH(RMDF!DS162, INDIRECT(DS162), 0)), "OK", "Invalid"))</f>
        <v/>
      </c>
      <c r="DU162" s="281"/>
      <c r="DV162" s="281"/>
      <c r="DW162" s="281"/>
      <c r="DX162" s="281" t="b">
        <f>AND(RMDF!EA162&gt;=0, RMDF!EA162&lt;=1-SUM(RMDF!Z162,RMDF!AG162,RMDF!AN162,RMDF!AU162,RMDF!BB162,RMDF!BI162,RMDF!BP162,RMDF!BW162,RMDF!CD162,RMDF!CK162,RMDF!CR162,RMDF!CY162,RMDF!DF162,RMDF!DM162,RMDF!DT162), RMDF!EA162=ROUND(RMDF!EA162,4))</f>
        <v>1</v>
      </c>
      <c r="DY162" s="317">
        <f>RMDF!DY162</f>
        <v>0</v>
      </c>
      <c r="DZ162" s="318" t="str">
        <f>IF(DY162=0,"",_xlfn.XLOOKUP(DY162,StatePicklist!$1:$1,StatePicklist!$3:$3,"NA",0))</f>
        <v/>
      </c>
      <c r="EA162" s="297" t="str">
        <f ca="1">IF(RMDF!DZ162="", "", IF(ISNUMBER(MATCH(RMDF!DZ162, INDIRECT(DZ162), 0)), "OK", "Invalid"))</f>
        <v/>
      </c>
      <c r="EB162" s="281"/>
      <c r="EC162" s="281"/>
      <c r="ED162" s="281"/>
      <c r="EE162" s="281" t="b">
        <f>AND(RMDF!EH162&gt;=0, RMDF!EH162&lt;=1-SUM(RMDF!Z162,RMDF!AG162,RMDF!AN162,RMDF!AU162,RMDF!BB162,RMDF!BI162,RMDF!BP162,RMDF!BW162,RMDF!CD162,RMDF!CK162,RMDF!CR162,RMDF!CY162,RMDF!DF162,RMDF!DM162,RMDF!DT162,RMDF!EA162), RMDF!EH162=ROUND(RMDF!EH162,4))</f>
        <v>1</v>
      </c>
      <c r="EF162" s="317">
        <f>RMDF!EF162</f>
        <v>0</v>
      </c>
      <c r="EG162" s="318" t="str">
        <f>IF(EF162=0,"",_xlfn.XLOOKUP(EF162,StatePicklist!$1:$1,StatePicklist!$3:$3,"NA",0))</f>
        <v/>
      </c>
      <c r="EH162" s="297" t="str">
        <f ca="1">IF(RMDF!EG162="", "", IF(ISNUMBER(MATCH(RMDF!EG162, INDIRECT(EG162), 0)), "OK", "Invalid"))</f>
        <v/>
      </c>
      <c r="EI162" s="281"/>
      <c r="EJ162" s="281"/>
      <c r="EK162" s="281"/>
      <c r="EL162" s="281" t="b">
        <f>AND(RMDF!EO162&gt;=0, RMDF!EO162&lt;=1-SUM(RMDF!Z162,RMDF!AG162,RMDF!AN162,RMDF!AU162,RMDF!BB162,RMDF!BI162,RMDF!BP162,RMDF!BW162,RMDF!CD162,RMDF!CK162,RMDF!CR162,RMDF!CY162,RMDF!DF162,RMDF!DM162,RMDF!DT162,RMDF!EA162,RMDF!EH162), RMDF!EO162=ROUND(RMDF!EO162,4))</f>
        <v>1</v>
      </c>
      <c r="EM162" s="317">
        <f>RMDF!EM162</f>
        <v>0</v>
      </c>
      <c r="EN162" s="318" t="str">
        <f>IF(EM162=0,"",_xlfn.XLOOKUP(EM162,StatePicklist!$1:$1,StatePicklist!$3:$3,"NA",0))</f>
        <v/>
      </c>
      <c r="EO162" s="297" t="str">
        <f ca="1">IF(RMDF!EN162="", "", IF(ISNUMBER(MATCH(RMDF!EN162, INDIRECT(EN162), 0)), "OK", "Invalid"))</f>
        <v/>
      </c>
      <c r="EP162" s="281"/>
      <c r="EQ162" s="281"/>
      <c r="ER162" s="281"/>
      <c r="ES162" s="281" t="b">
        <f>AND(RMDF!EV162&gt;=0, RMDF!EV162&lt;=1-SUM(RMDF!Z162,RMDF!AG162,RMDF!AN162,RMDF!AU162,RMDF!BB162,RMDF!BI162,RMDF!BP162,RMDF!BW162,RMDF!CD162,RMDF!CK162,RMDF!CR162,RMDF!CY162,RMDF!DF162,RMDF!DM162,RMDF!DT162,RMDF!EA162,RMDF!EH162,RMDF!EO162), RMDF!EV162=ROUND(RMDF!EV162,4))</f>
        <v>1</v>
      </c>
      <c r="ET162" s="317">
        <f>RMDF!ET162</f>
        <v>0</v>
      </c>
      <c r="EU162" s="318" t="str">
        <f>IF(ET162=0,"",_xlfn.XLOOKUP(ET162,StatePicklist!$1:$1,StatePicklist!$3:$3,"NA",0))</f>
        <v/>
      </c>
      <c r="EV162" s="297" t="str">
        <f ca="1">IF(RMDF!EU162="", "", IF(ISNUMBER(MATCH(RMDF!EU162, INDIRECT(EU162), 0)), "OK", "Invalid"))</f>
        <v/>
      </c>
      <c r="EW162" s="281"/>
      <c r="EX162" s="281"/>
      <c r="EY162" s="281"/>
      <c r="EZ162" s="281" t="b">
        <f>AND(RMDF!FC162&gt;=0, RMDF!FC162&lt;=1-SUM(RMDF!Z162,RMDF!AG162,RMDF!AN162,RMDF!AU162,RMDF!BB162,RMDF!BI162,RMDF!BP162,RMDF!BW162,RMDF!CD162,RMDF!CK162,RMDF!CR162,RMDF!CY162,RMDF!DF162,RMDF!DM162,RMDF!DT162,RMDF!EA162,RMDF!EH162,RMDF!EO162,RMDF!EV162), RMDF!FC162=ROUND(RMDF!FC162,4))</f>
        <v>1</v>
      </c>
      <c r="FA162" s="317">
        <f>RMDF!FA162</f>
        <v>0</v>
      </c>
      <c r="FB162" s="318" t="str">
        <f>IF(FA162=0,"",_xlfn.XLOOKUP(FA162,StatePicklist!$1:$1,StatePicklist!$3:$3,"NA",0))</f>
        <v/>
      </c>
      <c r="FC162" s="297" t="str">
        <f ca="1">IF(RMDF!FB162="", "", IF(ISNUMBER(MATCH(RMDF!FB162, INDIRECT(FB162), 0)), "OK", "Invalid"))</f>
        <v/>
      </c>
    </row>
    <row r="163" spans="1:159" s="205" customFormat="1" ht="39.9" customHeight="1" x14ac:dyDescent="0.25">
      <c r="A163" s="206"/>
      <c r="B163" s="196"/>
      <c r="C163" s="197"/>
      <c r="D163" s="198"/>
      <c r="E163" s="199"/>
      <c r="F163" s="200"/>
      <c r="G163" s="201"/>
      <c r="H163" s="292"/>
      <c r="I163" s="305">
        <f>RMDF!I163</f>
        <v>0</v>
      </c>
      <c r="J163" s="305" t="str">
        <f>IF(I163=ProductCode!$B$30,"PDReclPost",IF(OR(I163=ProductCode!$C$30,I163=ProductCode!$E$30,I163=ProductCode!$G$30),"PDPreCon",IF(OR(I163=ProductCode!$D$30,I163=ProductCode!$F$30),"PDNotReclPost","")))</f>
        <v/>
      </c>
      <c r="K163" s="305" t="str">
        <f t="shared" si="12"/>
        <v/>
      </c>
      <c r="L163" s="289"/>
      <c r="M163" s="305" t="str">
        <f t="shared" si="12"/>
        <v/>
      </c>
      <c r="N163" s="289" t="b">
        <f>AND(RMDF!N163&gt;=0, RMDF!N163&lt;=1-RMDF!L163, RMDF!N163=ROUND(RMDF!N163,4))</f>
        <v>1</v>
      </c>
      <c r="O163" s="286" t="str">
        <f>IF(P163="","",IF(I163="","",IF(LEFT(I163,13)="Reclaimed pos",RawMaterialCode!$E$569,RawMaterialCode!$E$568)))</f>
        <v>Reclaimed pre-consumer mixed fibers (RM0578)</v>
      </c>
      <c r="P163" s="295">
        <f t="shared" si="13"/>
        <v>1</v>
      </c>
      <c r="Q163" s="202"/>
      <c r="R163" s="203"/>
      <c r="S163" s="204" t="str">
        <f t="shared" si="14"/>
        <v/>
      </c>
      <c r="T163" s="281"/>
      <c r="U163" s="281"/>
      <c r="V163" s="281"/>
      <c r="W163" s="281"/>
      <c r="X163" s="317">
        <f>RMDF!X163</f>
        <v>0</v>
      </c>
      <c r="Y163" s="318" t="str">
        <f>IF(X163=0,"",_xlfn.XLOOKUP(X163,StatePicklist!$1:$1,StatePicklist!$3:$3,"NA",0))</f>
        <v/>
      </c>
      <c r="Z163" s="297" t="str">
        <f ca="1">IF(RMDF!Y163="", "", IF(ISNUMBER(MATCH(RMDF!Y163, INDIRECT(Y163), 0)), "OK", "Invalid"))</f>
        <v/>
      </c>
      <c r="AA163" s="281"/>
      <c r="AB163" s="281"/>
      <c r="AC163" s="281"/>
      <c r="AD163" s="281" t="b">
        <f>AND(RMDF!AG163&gt;=0, RMDF!AG163&lt;=1-RMDF!Z163, RMDF!AG163=ROUND(RMDF!AG163,4))</f>
        <v>1</v>
      </c>
      <c r="AE163" s="317">
        <f>RMDF!AE163</f>
        <v>0</v>
      </c>
      <c r="AF163" s="318" t="str">
        <f>IF(AE163=0,"",_xlfn.XLOOKUP(AE163,StatePicklist!$1:$1,StatePicklist!$3:$3,"NA",0))</f>
        <v/>
      </c>
      <c r="AG163" s="297" t="str">
        <f ca="1">IF(RMDF!AF163="", "", IF(ISNUMBER(MATCH(RMDF!AF163, INDIRECT(AF163), 0)), "OK", "Invalid"))</f>
        <v/>
      </c>
      <c r="AH163" s="281"/>
      <c r="AI163" s="281"/>
      <c r="AJ163" s="281"/>
      <c r="AK163" s="281" t="b">
        <f>AND(RMDF!AN163&gt;=0, RMDF!AN163&lt;=1-SUM(RMDF!Z163,RMDF!AG163), RMDF!AN163=ROUND(RMDF!AN163,4))</f>
        <v>1</v>
      </c>
      <c r="AL163" s="317">
        <f>RMDF!AL163</f>
        <v>0</v>
      </c>
      <c r="AM163" s="318" t="str">
        <f>IF(AL163=0,"",_xlfn.XLOOKUP(AL163,StatePicklist!$1:$1,StatePicklist!$3:$3,"NA",0))</f>
        <v/>
      </c>
      <c r="AN163" s="297" t="str">
        <f ca="1">IF(RMDF!AM163="", "", IF(ISNUMBER(MATCH(RMDF!AM163, INDIRECT(AM163), 0)), "OK", "Invalid"))</f>
        <v/>
      </c>
      <c r="AO163" s="281"/>
      <c r="AP163" s="281"/>
      <c r="AQ163" s="281"/>
      <c r="AR163" s="281" t="b">
        <f>AND(RMDF!AU163&gt;=0, RMDF!AU163&lt;=1-SUM(RMDF!Z163,RMDF!AG163,RMDF!AN163), RMDF!AU163=ROUND(RMDF!AU163,4))</f>
        <v>1</v>
      </c>
      <c r="AS163" s="317">
        <f>RMDF!AS163</f>
        <v>0</v>
      </c>
      <c r="AT163" s="318" t="str">
        <f>IF(AS163=0,"",_xlfn.XLOOKUP(AS163,StatePicklist!$1:$1,StatePicklist!$3:$3,"NA",0))</f>
        <v/>
      </c>
      <c r="AU163" s="297" t="str">
        <f ca="1">IF(RMDF!AT163="", "", IF(ISNUMBER(MATCH(RMDF!AT163, INDIRECT(AT163), 0)), "OK", "Invalid"))</f>
        <v/>
      </c>
      <c r="AV163" s="281"/>
      <c r="AW163" s="281"/>
      <c r="AX163" s="281"/>
      <c r="AY163" s="281" t="b">
        <f>AND(RMDF!BB163&gt;=0, RMDF!BB163&lt;=1-SUM(RMDF!Z163,RMDF!AG163,RMDF!AN163,RMDF!AU163), RMDF!BB163=ROUND(RMDF!BB163,4))</f>
        <v>1</v>
      </c>
      <c r="AZ163" s="317">
        <f>RMDF!AZ163</f>
        <v>0</v>
      </c>
      <c r="BA163" s="318" t="str">
        <f>IF(AZ163=0,"",_xlfn.XLOOKUP(AZ163,StatePicklist!$1:$1,StatePicklist!$3:$3,"NA",0))</f>
        <v/>
      </c>
      <c r="BB163" s="297" t="str">
        <f ca="1">IF(RMDF!BA163="", "", IF(ISNUMBER(MATCH(RMDF!BA163, INDIRECT(BA163), 0)), "OK", "Invalid"))</f>
        <v/>
      </c>
      <c r="BC163" s="281"/>
      <c r="BD163" s="281"/>
      <c r="BE163" s="281"/>
      <c r="BF163" s="281" t="b">
        <f>AND(RMDF!BI163&gt;=0, RMDF!BI163&lt;=1-SUM(RMDF!Z163,RMDF!AG163,RMDF!AN163,RMDF!AU163,RMDF!BB163), RMDF!BI163=ROUND(RMDF!BI163,4))</f>
        <v>1</v>
      </c>
      <c r="BG163" s="317">
        <f>RMDF!BG163</f>
        <v>0</v>
      </c>
      <c r="BH163" s="318" t="str">
        <f>IF(BG163=0,"",_xlfn.XLOOKUP(BG163,StatePicklist!$1:$1,StatePicklist!$3:$3,"NA",0))</f>
        <v/>
      </c>
      <c r="BI163" s="297" t="str">
        <f ca="1">IF(RMDF!BH163="", "", IF(ISNUMBER(MATCH(RMDF!BH163, INDIRECT(BH163), 0)), "OK", "Invalid"))</f>
        <v/>
      </c>
      <c r="BJ163" s="281"/>
      <c r="BK163" s="281"/>
      <c r="BL163" s="281"/>
      <c r="BM163" s="281" t="b">
        <f>AND(RMDF!BP163&gt;=0, RMDF!BP163&lt;=1-SUM(RMDF!Z163,RMDF!AG163,RMDF!AN163,RMDF!AU163,RMDF!BB163,RMDF!BI163), RMDF!BP163=ROUND(RMDF!BP163,4))</f>
        <v>1</v>
      </c>
      <c r="BN163" s="317">
        <f>RMDF!BN163</f>
        <v>0</v>
      </c>
      <c r="BO163" s="318" t="str">
        <f>IF(BN163=0,"",_xlfn.XLOOKUP(BN163,StatePicklist!$1:$1,StatePicklist!$3:$3,"NA",0))</f>
        <v/>
      </c>
      <c r="BP163" s="297" t="str">
        <f ca="1">IF(RMDF!BO163="", "", IF(ISNUMBER(MATCH(RMDF!BO163, INDIRECT(BO163), 0)), "OK", "Invalid"))</f>
        <v/>
      </c>
      <c r="BQ163" s="281"/>
      <c r="BR163" s="281"/>
      <c r="BS163" s="281"/>
      <c r="BT163" s="281" t="b">
        <f>AND(RMDF!BW163&gt;=0, RMDF!BW163&lt;=1-SUM(RMDF!Z163,RMDF!AG163,RMDF!AN163,RMDF!AU163,RMDF!BB163,RMDF!BI163,RMDF!BP163), RMDF!BW163=ROUND(RMDF!BW163,4))</f>
        <v>1</v>
      </c>
      <c r="BU163" s="317">
        <f>RMDF!BU163</f>
        <v>0</v>
      </c>
      <c r="BV163" s="318" t="str">
        <f>IF(BU163=0,"",_xlfn.XLOOKUP(BU163,StatePicklist!$1:$1,StatePicklist!$3:$3,"NA",0))</f>
        <v/>
      </c>
      <c r="BW163" s="297" t="str">
        <f ca="1">IF(RMDF!BV163="", "", IF(ISNUMBER(MATCH(RMDF!BV163, INDIRECT(BV163), 0)), "OK", "Invalid"))</f>
        <v/>
      </c>
      <c r="BX163" s="281"/>
      <c r="BY163" s="281"/>
      <c r="BZ163" s="281"/>
      <c r="CA163" s="281" t="b">
        <f>AND(RMDF!CD163&gt;=0, RMDF!CD163&lt;=1-SUM(RMDF!Z163,RMDF!AG163,RMDF!AN163,RMDF!AU163,RMDF!BB163,RMDF!BI163,RMDF!BP163,RMDF!BW163), RMDF!CD163=ROUND(RMDF!CD163,4))</f>
        <v>1</v>
      </c>
      <c r="CB163" s="317">
        <f>RMDF!CB163</f>
        <v>0</v>
      </c>
      <c r="CC163" s="318" t="str">
        <f>IF(CB163=0,"",_xlfn.XLOOKUP(CB163,StatePicklist!$1:$1,StatePicklist!$3:$3,"NA",0))</f>
        <v/>
      </c>
      <c r="CD163" s="297" t="str">
        <f ca="1">IF(RMDF!CC163="", "", IF(ISNUMBER(MATCH(RMDF!CC163, INDIRECT(CC163), 0)), "OK", "Invalid"))</f>
        <v/>
      </c>
      <c r="CE163" s="281"/>
      <c r="CF163" s="281"/>
      <c r="CG163" s="281"/>
      <c r="CH163" s="281" t="b">
        <f>AND(RMDF!CK163&gt;=0, RMDF!CK163&lt;=1-SUM(RMDF!Z163,RMDF!AG163,RMDF!AN163,RMDF!AU163,RMDF!BB163,RMDF!BI163,RMDF!BP163,RMDF!BW163,RMDF!CD163), RMDF!CK163=ROUND(RMDF!CK163,4))</f>
        <v>1</v>
      </c>
      <c r="CI163" s="317">
        <f>RMDF!CI163</f>
        <v>0</v>
      </c>
      <c r="CJ163" s="318" t="str">
        <f>IF(CI163=0,"",_xlfn.XLOOKUP(CI163,StatePicklist!$1:$1,StatePicklist!$3:$3,"NA",0))</f>
        <v/>
      </c>
      <c r="CK163" s="297" t="str">
        <f ca="1">IF(RMDF!CJ163="", "", IF(ISNUMBER(MATCH(RMDF!CJ163, INDIRECT(CJ163), 0)), "OK", "Invalid"))</f>
        <v/>
      </c>
      <c r="CL163" s="281"/>
      <c r="CM163" s="281"/>
      <c r="CN163" s="281"/>
      <c r="CO163" s="281" t="b">
        <f>AND(RMDF!CR163&gt;=0, RMDF!CR163&lt;=1-SUM(RMDF!Z163,RMDF!AG163,RMDF!AN163,RMDF!AU163,RMDF!BB163,RMDF!BI163,RMDF!BP163,RMDF!BW163,RMDF!CD163,RMDF!CK163), RMDF!CR163=ROUND(RMDF!CR163,4))</f>
        <v>1</v>
      </c>
      <c r="CP163" s="317">
        <f>RMDF!CP163</f>
        <v>0</v>
      </c>
      <c r="CQ163" s="318" t="str">
        <f>IF(CP163=0,"",_xlfn.XLOOKUP(CP163,StatePicklist!$1:$1,StatePicklist!$3:$3,"NA",0))</f>
        <v/>
      </c>
      <c r="CR163" s="297" t="str">
        <f ca="1">IF(RMDF!CQ163="", "", IF(ISNUMBER(MATCH(RMDF!CQ163, INDIRECT(CQ163), 0)), "OK", "Invalid"))</f>
        <v/>
      </c>
      <c r="CS163" s="281"/>
      <c r="CT163" s="281"/>
      <c r="CU163" s="281"/>
      <c r="CV163" s="281" t="b">
        <f>AND(RMDF!CY163&gt;=0, RMDF!CY163&lt;=1-SUM(RMDF!Z163,RMDF!AG163,RMDF!AN163,RMDF!AU163,RMDF!BB163,RMDF!BI163,RMDF!BP163,RMDF!BW163,RMDF!CD163,RMDF!CK163,RMDF!CR163), RMDF!CY163=ROUND(RMDF!CY163,4))</f>
        <v>1</v>
      </c>
      <c r="CW163" s="317">
        <f>RMDF!CW163</f>
        <v>0</v>
      </c>
      <c r="CX163" s="318" t="str">
        <f>IF(CW163=0,"",_xlfn.XLOOKUP(CW163,StatePicklist!$1:$1,StatePicklist!$3:$3,"NA",0))</f>
        <v/>
      </c>
      <c r="CY163" s="297" t="str">
        <f ca="1">IF(RMDF!CX163="", "", IF(ISNUMBER(MATCH(RMDF!CX163, INDIRECT(CX163), 0)), "OK", "Invalid"))</f>
        <v/>
      </c>
      <c r="CZ163" s="281"/>
      <c r="DA163" s="281"/>
      <c r="DB163" s="281"/>
      <c r="DC163" s="281" t="b">
        <f>AND(RMDF!DF163&gt;=0, RMDF!DF163&lt;=1-SUM(RMDF!Z163,RMDF!AG163,RMDF!AN163,RMDF!AU163,RMDF!BB163,RMDF!BI163,RMDF!BP163,RMDF!BW163,RMDF!CD163,RMDF!CK163,RMDF!CR163,RMDF!CY163), RMDF!DF163=ROUND(RMDF!DF163,4))</f>
        <v>1</v>
      </c>
      <c r="DD163" s="317">
        <f>RMDF!DD163</f>
        <v>0</v>
      </c>
      <c r="DE163" s="318" t="str">
        <f>IF(DD163=0,"",_xlfn.XLOOKUP(DD163,StatePicklist!$1:$1,StatePicklist!$3:$3,"NA",0))</f>
        <v/>
      </c>
      <c r="DF163" s="297" t="str">
        <f ca="1">IF(RMDF!DE163="", "", IF(ISNUMBER(MATCH(RMDF!DE163, INDIRECT(DE163), 0)), "OK", "Invalid"))</f>
        <v/>
      </c>
      <c r="DG163" s="281"/>
      <c r="DH163" s="281"/>
      <c r="DI163" s="281"/>
      <c r="DJ163" s="281" t="b">
        <f>AND(RMDF!DM163&gt;=0, RMDF!DM163&lt;=1-SUM(RMDF!Z163,RMDF!AG163,RMDF!AN163,RMDF!AU163,RMDF!BB163,RMDF!BI163,RMDF!BP163,RMDF!BW163,RMDF!CD163,RMDF!CK163,RMDF!CR163,RMDF!CY163,RMDF!DF163), RMDF!DM163=ROUND(RMDF!DM163,4))</f>
        <v>1</v>
      </c>
      <c r="DK163" s="317">
        <f>RMDF!DK163</f>
        <v>0</v>
      </c>
      <c r="DL163" s="318" t="str">
        <f>IF(DK163=0,"",_xlfn.XLOOKUP(DK163,StatePicklist!$1:$1,StatePicklist!$3:$3,"NA",0))</f>
        <v/>
      </c>
      <c r="DM163" s="297" t="str">
        <f ca="1">IF(RMDF!DL163="", "", IF(ISNUMBER(MATCH(RMDF!DL163, INDIRECT(DL163), 0)), "OK", "Invalid"))</f>
        <v/>
      </c>
      <c r="DN163" s="281"/>
      <c r="DO163" s="281"/>
      <c r="DP163" s="281"/>
      <c r="DQ163" s="281" t="b">
        <f>AND(RMDF!DT163&gt;=0, RMDF!DT163&lt;=1-SUM(RMDF!Z163,RMDF!AG163,RMDF!AN163,RMDF!AU163,RMDF!BB163,RMDF!BI163,RMDF!BP163,RMDF!BW163,RMDF!CD163,RMDF!CK163,RMDF!CR163,RMDF!CY163,RMDF!DF163,RMDF!DM163), RMDF!DT163=ROUND(RMDF!DT163,4))</f>
        <v>1</v>
      </c>
      <c r="DR163" s="317">
        <f>RMDF!DR163</f>
        <v>0</v>
      </c>
      <c r="DS163" s="318" t="str">
        <f>IF(DR163=0,"",_xlfn.XLOOKUP(DR163,StatePicklist!$1:$1,StatePicklist!$3:$3,"NA",0))</f>
        <v/>
      </c>
      <c r="DT163" s="297" t="str">
        <f ca="1">IF(RMDF!DS163="", "", IF(ISNUMBER(MATCH(RMDF!DS163, INDIRECT(DS163), 0)), "OK", "Invalid"))</f>
        <v/>
      </c>
      <c r="DU163" s="281"/>
      <c r="DV163" s="281"/>
      <c r="DW163" s="281"/>
      <c r="DX163" s="281" t="b">
        <f>AND(RMDF!EA163&gt;=0, RMDF!EA163&lt;=1-SUM(RMDF!Z163,RMDF!AG163,RMDF!AN163,RMDF!AU163,RMDF!BB163,RMDF!BI163,RMDF!BP163,RMDF!BW163,RMDF!CD163,RMDF!CK163,RMDF!CR163,RMDF!CY163,RMDF!DF163,RMDF!DM163,RMDF!DT163), RMDF!EA163=ROUND(RMDF!EA163,4))</f>
        <v>1</v>
      </c>
      <c r="DY163" s="317">
        <f>RMDF!DY163</f>
        <v>0</v>
      </c>
      <c r="DZ163" s="318" t="str">
        <f>IF(DY163=0,"",_xlfn.XLOOKUP(DY163,StatePicklist!$1:$1,StatePicklist!$3:$3,"NA",0))</f>
        <v/>
      </c>
      <c r="EA163" s="297" t="str">
        <f ca="1">IF(RMDF!DZ163="", "", IF(ISNUMBER(MATCH(RMDF!DZ163, INDIRECT(DZ163), 0)), "OK", "Invalid"))</f>
        <v/>
      </c>
      <c r="EB163" s="281"/>
      <c r="EC163" s="281"/>
      <c r="ED163" s="281"/>
      <c r="EE163" s="281" t="b">
        <f>AND(RMDF!EH163&gt;=0, RMDF!EH163&lt;=1-SUM(RMDF!Z163,RMDF!AG163,RMDF!AN163,RMDF!AU163,RMDF!BB163,RMDF!BI163,RMDF!BP163,RMDF!BW163,RMDF!CD163,RMDF!CK163,RMDF!CR163,RMDF!CY163,RMDF!DF163,RMDF!DM163,RMDF!DT163,RMDF!EA163), RMDF!EH163=ROUND(RMDF!EH163,4))</f>
        <v>1</v>
      </c>
      <c r="EF163" s="317">
        <f>RMDF!EF163</f>
        <v>0</v>
      </c>
      <c r="EG163" s="318" t="str">
        <f>IF(EF163=0,"",_xlfn.XLOOKUP(EF163,StatePicklist!$1:$1,StatePicklist!$3:$3,"NA",0))</f>
        <v/>
      </c>
      <c r="EH163" s="297" t="str">
        <f ca="1">IF(RMDF!EG163="", "", IF(ISNUMBER(MATCH(RMDF!EG163, INDIRECT(EG163), 0)), "OK", "Invalid"))</f>
        <v/>
      </c>
      <c r="EI163" s="281"/>
      <c r="EJ163" s="281"/>
      <c r="EK163" s="281"/>
      <c r="EL163" s="281" t="b">
        <f>AND(RMDF!EO163&gt;=0, RMDF!EO163&lt;=1-SUM(RMDF!Z163,RMDF!AG163,RMDF!AN163,RMDF!AU163,RMDF!BB163,RMDF!BI163,RMDF!BP163,RMDF!BW163,RMDF!CD163,RMDF!CK163,RMDF!CR163,RMDF!CY163,RMDF!DF163,RMDF!DM163,RMDF!DT163,RMDF!EA163,RMDF!EH163), RMDF!EO163=ROUND(RMDF!EO163,4))</f>
        <v>1</v>
      </c>
      <c r="EM163" s="317">
        <f>RMDF!EM163</f>
        <v>0</v>
      </c>
      <c r="EN163" s="318" t="str">
        <f>IF(EM163=0,"",_xlfn.XLOOKUP(EM163,StatePicklist!$1:$1,StatePicklist!$3:$3,"NA",0))</f>
        <v/>
      </c>
      <c r="EO163" s="297" t="str">
        <f ca="1">IF(RMDF!EN163="", "", IF(ISNUMBER(MATCH(RMDF!EN163, INDIRECT(EN163), 0)), "OK", "Invalid"))</f>
        <v/>
      </c>
      <c r="EP163" s="281"/>
      <c r="EQ163" s="281"/>
      <c r="ER163" s="281"/>
      <c r="ES163" s="281" t="b">
        <f>AND(RMDF!EV163&gt;=0, RMDF!EV163&lt;=1-SUM(RMDF!Z163,RMDF!AG163,RMDF!AN163,RMDF!AU163,RMDF!BB163,RMDF!BI163,RMDF!BP163,RMDF!BW163,RMDF!CD163,RMDF!CK163,RMDF!CR163,RMDF!CY163,RMDF!DF163,RMDF!DM163,RMDF!DT163,RMDF!EA163,RMDF!EH163,RMDF!EO163), RMDF!EV163=ROUND(RMDF!EV163,4))</f>
        <v>1</v>
      </c>
      <c r="ET163" s="317">
        <f>RMDF!ET163</f>
        <v>0</v>
      </c>
      <c r="EU163" s="318" t="str">
        <f>IF(ET163=0,"",_xlfn.XLOOKUP(ET163,StatePicklist!$1:$1,StatePicklist!$3:$3,"NA",0))</f>
        <v/>
      </c>
      <c r="EV163" s="297" t="str">
        <f ca="1">IF(RMDF!EU163="", "", IF(ISNUMBER(MATCH(RMDF!EU163, INDIRECT(EU163), 0)), "OK", "Invalid"))</f>
        <v/>
      </c>
      <c r="EW163" s="281"/>
      <c r="EX163" s="281"/>
      <c r="EY163" s="281"/>
      <c r="EZ163" s="281" t="b">
        <f>AND(RMDF!FC163&gt;=0, RMDF!FC163&lt;=1-SUM(RMDF!Z163,RMDF!AG163,RMDF!AN163,RMDF!AU163,RMDF!BB163,RMDF!BI163,RMDF!BP163,RMDF!BW163,RMDF!CD163,RMDF!CK163,RMDF!CR163,RMDF!CY163,RMDF!DF163,RMDF!DM163,RMDF!DT163,RMDF!EA163,RMDF!EH163,RMDF!EO163,RMDF!EV163), RMDF!FC163=ROUND(RMDF!FC163,4))</f>
        <v>1</v>
      </c>
      <c r="FA163" s="317">
        <f>RMDF!FA163</f>
        <v>0</v>
      </c>
      <c r="FB163" s="318" t="str">
        <f>IF(FA163=0,"",_xlfn.XLOOKUP(FA163,StatePicklist!$1:$1,StatePicklist!$3:$3,"NA",0))</f>
        <v/>
      </c>
      <c r="FC163" s="297" t="str">
        <f ca="1">IF(RMDF!FB163="", "", IF(ISNUMBER(MATCH(RMDF!FB163, INDIRECT(FB163), 0)), "OK", "Invalid"))</f>
        <v/>
      </c>
    </row>
    <row r="164" spans="1:159" s="205" customFormat="1" ht="39.9" customHeight="1" x14ac:dyDescent="0.25">
      <c r="A164" s="206"/>
      <c r="B164" s="196"/>
      <c r="C164" s="197"/>
      <c r="D164" s="198"/>
      <c r="E164" s="199"/>
      <c r="F164" s="200"/>
      <c r="G164" s="201"/>
      <c r="H164" s="292"/>
      <c r="I164" s="305">
        <f>RMDF!I164</f>
        <v>0</v>
      </c>
      <c r="J164" s="305" t="str">
        <f>IF(I164=ProductCode!$B$30,"PDReclPost",IF(OR(I164=ProductCode!$C$30,I164=ProductCode!$E$30,I164=ProductCode!$G$30),"PDPreCon",IF(OR(I164=ProductCode!$D$30,I164=ProductCode!$F$30),"PDNotReclPost","")))</f>
        <v/>
      </c>
      <c r="K164" s="305" t="str">
        <f t="shared" ref="K164:M227" si="15">IF(LEFT($I164,13)="Reclaimed pre","Rmpre",IF(LEFT($I164,13)="Reclaimed pos","Rmpost",""))</f>
        <v/>
      </c>
      <c r="L164" s="289"/>
      <c r="M164" s="305" t="str">
        <f t="shared" si="15"/>
        <v/>
      </c>
      <c r="N164" s="289" t="b">
        <f>AND(RMDF!N164&gt;=0, RMDF!N164&lt;=1-RMDF!L164, RMDF!N164=ROUND(RMDF!N164,4))</f>
        <v>1</v>
      </c>
      <c r="O164" s="286" t="str">
        <f>IF(P164="","",IF(I164="","",IF(LEFT(I164,13)="Reclaimed pos",RawMaterialCode!$E$569,RawMaterialCode!$E$568)))</f>
        <v>Reclaimed pre-consumer mixed fibers (RM0578)</v>
      </c>
      <c r="P164" s="295">
        <f t="shared" ref="P164:P227" si="16">IF(OR(I164="",1-SUM(L164,N164)=0),"",1-SUM(L164,N164))</f>
        <v>1</v>
      </c>
      <c r="Q164" s="202"/>
      <c r="R164" s="203"/>
      <c r="S164" s="204" t="str">
        <f t="shared" ref="S164:S227" si="17">IF(C164="","",IF(R164&lt;&gt;0,SUMIF($Z$33:$FC$33,$Z$33,Z164:FC164),""))</f>
        <v/>
      </c>
      <c r="T164" s="281"/>
      <c r="U164" s="281"/>
      <c r="V164" s="281"/>
      <c r="W164" s="281"/>
      <c r="X164" s="317">
        <f>RMDF!X164</f>
        <v>0</v>
      </c>
      <c r="Y164" s="318" t="str">
        <f>IF(X164=0,"",_xlfn.XLOOKUP(X164,StatePicklist!$1:$1,StatePicklist!$3:$3,"NA",0))</f>
        <v/>
      </c>
      <c r="Z164" s="297" t="str">
        <f ca="1">IF(RMDF!Y164="", "", IF(ISNUMBER(MATCH(RMDF!Y164, INDIRECT(Y164), 0)), "OK", "Invalid"))</f>
        <v/>
      </c>
      <c r="AA164" s="281"/>
      <c r="AB164" s="281"/>
      <c r="AC164" s="281"/>
      <c r="AD164" s="281" t="b">
        <f>AND(RMDF!AG164&gt;=0, RMDF!AG164&lt;=1-RMDF!Z164, RMDF!AG164=ROUND(RMDF!AG164,4))</f>
        <v>1</v>
      </c>
      <c r="AE164" s="317">
        <f>RMDF!AE164</f>
        <v>0</v>
      </c>
      <c r="AF164" s="318" t="str">
        <f>IF(AE164=0,"",_xlfn.XLOOKUP(AE164,StatePicklist!$1:$1,StatePicklist!$3:$3,"NA",0))</f>
        <v/>
      </c>
      <c r="AG164" s="297" t="str">
        <f ca="1">IF(RMDF!AF164="", "", IF(ISNUMBER(MATCH(RMDF!AF164, INDIRECT(AF164), 0)), "OK", "Invalid"))</f>
        <v/>
      </c>
      <c r="AH164" s="281"/>
      <c r="AI164" s="281"/>
      <c r="AJ164" s="281"/>
      <c r="AK164" s="281" t="b">
        <f>AND(RMDF!AN164&gt;=0, RMDF!AN164&lt;=1-SUM(RMDF!Z164,RMDF!AG164), RMDF!AN164=ROUND(RMDF!AN164,4))</f>
        <v>1</v>
      </c>
      <c r="AL164" s="317">
        <f>RMDF!AL164</f>
        <v>0</v>
      </c>
      <c r="AM164" s="318" t="str">
        <f>IF(AL164=0,"",_xlfn.XLOOKUP(AL164,StatePicklist!$1:$1,StatePicklist!$3:$3,"NA",0))</f>
        <v/>
      </c>
      <c r="AN164" s="297" t="str">
        <f ca="1">IF(RMDF!AM164="", "", IF(ISNUMBER(MATCH(RMDF!AM164, INDIRECT(AM164), 0)), "OK", "Invalid"))</f>
        <v/>
      </c>
      <c r="AO164" s="281"/>
      <c r="AP164" s="281"/>
      <c r="AQ164" s="281"/>
      <c r="AR164" s="281" t="b">
        <f>AND(RMDF!AU164&gt;=0, RMDF!AU164&lt;=1-SUM(RMDF!Z164,RMDF!AG164,RMDF!AN164), RMDF!AU164=ROUND(RMDF!AU164,4))</f>
        <v>1</v>
      </c>
      <c r="AS164" s="317">
        <f>RMDF!AS164</f>
        <v>0</v>
      </c>
      <c r="AT164" s="318" t="str">
        <f>IF(AS164=0,"",_xlfn.XLOOKUP(AS164,StatePicklist!$1:$1,StatePicklist!$3:$3,"NA",0))</f>
        <v/>
      </c>
      <c r="AU164" s="297" t="str">
        <f ca="1">IF(RMDF!AT164="", "", IF(ISNUMBER(MATCH(RMDF!AT164, INDIRECT(AT164), 0)), "OK", "Invalid"))</f>
        <v/>
      </c>
      <c r="AV164" s="281"/>
      <c r="AW164" s="281"/>
      <c r="AX164" s="281"/>
      <c r="AY164" s="281" t="b">
        <f>AND(RMDF!BB164&gt;=0, RMDF!BB164&lt;=1-SUM(RMDF!Z164,RMDF!AG164,RMDF!AN164,RMDF!AU164), RMDF!BB164=ROUND(RMDF!BB164,4))</f>
        <v>1</v>
      </c>
      <c r="AZ164" s="317">
        <f>RMDF!AZ164</f>
        <v>0</v>
      </c>
      <c r="BA164" s="318" t="str">
        <f>IF(AZ164=0,"",_xlfn.XLOOKUP(AZ164,StatePicklist!$1:$1,StatePicklist!$3:$3,"NA",0))</f>
        <v/>
      </c>
      <c r="BB164" s="297" t="str">
        <f ca="1">IF(RMDF!BA164="", "", IF(ISNUMBER(MATCH(RMDF!BA164, INDIRECT(BA164), 0)), "OK", "Invalid"))</f>
        <v/>
      </c>
      <c r="BC164" s="281"/>
      <c r="BD164" s="281"/>
      <c r="BE164" s="281"/>
      <c r="BF164" s="281" t="b">
        <f>AND(RMDF!BI164&gt;=0, RMDF!BI164&lt;=1-SUM(RMDF!Z164,RMDF!AG164,RMDF!AN164,RMDF!AU164,RMDF!BB164), RMDF!BI164=ROUND(RMDF!BI164,4))</f>
        <v>1</v>
      </c>
      <c r="BG164" s="317">
        <f>RMDF!BG164</f>
        <v>0</v>
      </c>
      <c r="BH164" s="318" t="str">
        <f>IF(BG164=0,"",_xlfn.XLOOKUP(BG164,StatePicklist!$1:$1,StatePicklist!$3:$3,"NA",0))</f>
        <v/>
      </c>
      <c r="BI164" s="297" t="str">
        <f ca="1">IF(RMDF!BH164="", "", IF(ISNUMBER(MATCH(RMDF!BH164, INDIRECT(BH164), 0)), "OK", "Invalid"))</f>
        <v/>
      </c>
      <c r="BJ164" s="281"/>
      <c r="BK164" s="281"/>
      <c r="BL164" s="281"/>
      <c r="BM164" s="281" t="b">
        <f>AND(RMDF!BP164&gt;=0, RMDF!BP164&lt;=1-SUM(RMDF!Z164,RMDF!AG164,RMDF!AN164,RMDF!AU164,RMDF!BB164,RMDF!BI164), RMDF!BP164=ROUND(RMDF!BP164,4))</f>
        <v>1</v>
      </c>
      <c r="BN164" s="317">
        <f>RMDF!BN164</f>
        <v>0</v>
      </c>
      <c r="BO164" s="318" t="str">
        <f>IF(BN164=0,"",_xlfn.XLOOKUP(BN164,StatePicklist!$1:$1,StatePicklist!$3:$3,"NA",0))</f>
        <v/>
      </c>
      <c r="BP164" s="297" t="str">
        <f ca="1">IF(RMDF!BO164="", "", IF(ISNUMBER(MATCH(RMDF!BO164, INDIRECT(BO164), 0)), "OK", "Invalid"))</f>
        <v/>
      </c>
      <c r="BQ164" s="281"/>
      <c r="BR164" s="281"/>
      <c r="BS164" s="281"/>
      <c r="BT164" s="281" t="b">
        <f>AND(RMDF!BW164&gt;=0, RMDF!BW164&lt;=1-SUM(RMDF!Z164,RMDF!AG164,RMDF!AN164,RMDF!AU164,RMDF!BB164,RMDF!BI164,RMDF!BP164), RMDF!BW164=ROUND(RMDF!BW164,4))</f>
        <v>1</v>
      </c>
      <c r="BU164" s="317">
        <f>RMDF!BU164</f>
        <v>0</v>
      </c>
      <c r="BV164" s="318" t="str">
        <f>IF(BU164=0,"",_xlfn.XLOOKUP(BU164,StatePicklist!$1:$1,StatePicklist!$3:$3,"NA",0))</f>
        <v/>
      </c>
      <c r="BW164" s="297" t="str">
        <f ca="1">IF(RMDF!BV164="", "", IF(ISNUMBER(MATCH(RMDF!BV164, INDIRECT(BV164), 0)), "OK", "Invalid"))</f>
        <v/>
      </c>
      <c r="BX164" s="281"/>
      <c r="BY164" s="281"/>
      <c r="BZ164" s="281"/>
      <c r="CA164" s="281" t="b">
        <f>AND(RMDF!CD164&gt;=0, RMDF!CD164&lt;=1-SUM(RMDF!Z164,RMDF!AG164,RMDF!AN164,RMDF!AU164,RMDF!BB164,RMDF!BI164,RMDF!BP164,RMDF!BW164), RMDF!CD164=ROUND(RMDF!CD164,4))</f>
        <v>1</v>
      </c>
      <c r="CB164" s="317">
        <f>RMDF!CB164</f>
        <v>0</v>
      </c>
      <c r="CC164" s="318" t="str">
        <f>IF(CB164=0,"",_xlfn.XLOOKUP(CB164,StatePicklist!$1:$1,StatePicklist!$3:$3,"NA",0))</f>
        <v/>
      </c>
      <c r="CD164" s="297" t="str">
        <f ca="1">IF(RMDF!CC164="", "", IF(ISNUMBER(MATCH(RMDF!CC164, INDIRECT(CC164), 0)), "OK", "Invalid"))</f>
        <v/>
      </c>
      <c r="CE164" s="281"/>
      <c r="CF164" s="281"/>
      <c r="CG164" s="281"/>
      <c r="CH164" s="281" t="b">
        <f>AND(RMDF!CK164&gt;=0, RMDF!CK164&lt;=1-SUM(RMDF!Z164,RMDF!AG164,RMDF!AN164,RMDF!AU164,RMDF!BB164,RMDF!BI164,RMDF!BP164,RMDF!BW164,RMDF!CD164), RMDF!CK164=ROUND(RMDF!CK164,4))</f>
        <v>1</v>
      </c>
      <c r="CI164" s="317">
        <f>RMDF!CI164</f>
        <v>0</v>
      </c>
      <c r="CJ164" s="318" t="str">
        <f>IF(CI164=0,"",_xlfn.XLOOKUP(CI164,StatePicklist!$1:$1,StatePicklist!$3:$3,"NA",0))</f>
        <v/>
      </c>
      <c r="CK164" s="297" t="str">
        <f ca="1">IF(RMDF!CJ164="", "", IF(ISNUMBER(MATCH(RMDF!CJ164, INDIRECT(CJ164), 0)), "OK", "Invalid"))</f>
        <v/>
      </c>
      <c r="CL164" s="281"/>
      <c r="CM164" s="281"/>
      <c r="CN164" s="281"/>
      <c r="CO164" s="281" t="b">
        <f>AND(RMDF!CR164&gt;=0, RMDF!CR164&lt;=1-SUM(RMDF!Z164,RMDF!AG164,RMDF!AN164,RMDF!AU164,RMDF!BB164,RMDF!BI164,RMDF!BP164,RMDF!BW164,RMDF!CD164,RMDF!CK164), RMDF!CR164=ROUND(RMDF!CR164,4))</f>
        <v>1</v>
      </c>
      <c r="CP164" s="317">
        <f>RMDF!CP164</f>
        <v>0</v>
      </c>
      <c r="CQ164" s="318" t="str">
        <f>IF(CP164=0,"",_xlfn.XLOOKUP(CP164,StatePicklist!$1:$1,StatePicklist!$3:$3,"NA",0))</f>
        <v/>
      </c>
      <c r="CR164" s="297" t="str">
        <f ca="1">IF(RMDF!CQ164="", "", IF(ISNUMBER(MATCH(RMDF!CQ164, INDIRECT(CQ164), 0)), "OK", "Invalid"))</f>
        <v/>
      </c>
      <c r="CS164" s="281"/>
      <c r="CT164" s="281"/>
      <c r="CU164" s="281"/>
      <c r="CV164" s="281" t="b">
        <f>AND(RMDF!CY164&gt;=0, RMDF!CY164&lt;=1-SUM(RMDF!Z164,RMDF!AG164,RMDF!AN164,RMDF!AU164,RMDF!BB164,RMDF!BI164,RMDF!BP164,RMDF!BW164,RMDF!CD164,RMDF!CK164,RMDF!CR164), RMDF!CY164=ROUND(RMDF!CY164,4))</f>
        <v>1</v>
      </c>
      <c r="CW164" s="317">
        <f>RMDF!CW164</f>
        <v>0</v>
      </c>
      <c r="CX164" s="318" t="str">
        <f>IF(CW164=0,"",_xlfn.XLOOKUP(CW164,StatePicklist!$1:$1,StatePicklist!$3:$3,"NA",0))</f>
        <v/>
      </c>
      <c r="CY164" s="297" t="str">
        <f ca="1">IF(RMDF!CX164="", "", IF(ISNUMBER(MATCH(RMDF!CX164, INDIRECT(CX164), 0)), "OK", "Invalid"))</f>
        <v/>
      </c>
      <c r="CZ164" s="281"/>
      <c r="DA164" s="281"/>
      <c r="DB164" s="281"/>
      <c r="DC164" s="281" t="b">
        <f>AND(RMDF!DF164&gt;=0, RMDF!DF164&lt;=1-SUM(RMDF!Z164,RMDF!AG164,RMDF!AN164,RMDF!AU164,RMDF!BB164,RMDF!BI164,RMDF!BP164,RMDF!BW164,RMDF!CD164,RMDF!CK164,RMDF!CR164,RMDF!CY164), RMDF!DF164=ROUND(RMDF!DF164,4))</f>
        <v>1</v>
      </c>
      <c r="DD164" s="317">
        <f>RMDF!DD164</f>
        <v>0</v>
      </c>
      <c r="DE164" s="318" t="str">
        <f>IF(DD164=0,"",_xlfn.XLOOKUP(DD164,StatePicklist!$1:$1,StatePicklist!$3:$3,"NA",0))</f>
        <v/>
      </c>
      <c r="DF164" s="297" t="str">
        <f ca="1">IF(RMDF!DE164="", "", IF(ISNUMBER(MATCH(RMDF!DE164, INDIRECT(DE164), 0)), "OK", "Invalid"))</f>
        <v/>
      </c>
      <c r="DG164" s="281"/>
      <c r="DH164" s="281"/>
      <c r="DI164" s="281"/>
      <c r="DJ164" s="281" t="b">
        <f>AND(RMDF!DM164&gt;=0, RMDF!DM164&lt;=1-SUM(RMDF!Z164,RMDF!AG164,RMDF!AN164,RMDF!AU164,RMDF!BB164,RMDF!BI164,RMDF!BP164,RMDF!BW164,RMDF!CD164,RMDF!CK164,RMDF!CR164,RMDF!CY164,RMDF!DF164), RMDF!DM164=ROUND(RMDF!DM164,4))</f>
        <v>1</v>
      </c>
      <c r="DK164" s="317">
        <f>RMDF!DK164</f>
        <v>0</v>
      </c>
      <c r="DL164" s="318" t="str">
        <f>IF(DK164=0,"",_xlfn.XLOOKUP(DK164,StatePicklist!$1:$1,StatePicklist!$3:$3,"NA",0))</f>
        <v/>
      </c>
      <c r="DM164" s="297" t="str">
        <f ca="1">IF(RMDF!DL164="", "", IF(ISNUMBER(MATCH(RMDF!DL164, INDIRECT(DL164), 0)), "OK", "Invalid"))</f>
        <v/>
      </c>
      <c r="DN164" s="281"/>
      <c r="DO164" s="281"/>
      <c r="DP164" s="281"/>
      <c r="DQ164" s="281" t="b">
        <f>AND(RMDF!DT164&gt;=0, RMDF!DT164&lt;=1-SUM(RMDF!Z164,RMDF!AG164,RMDF!AN164,RMDF!AU164,RMDF!BB164,RMDF!BI164,RMDF!BP164,RMDF!BW164,RMDF!CD164,RMDF!CK164,RMDF!CR164,RMDF!CY164,RMDF!DF164,RMDF!DM164), RMDF!DT164=ROUND(RMDF!DT164,4))</f>
        <v>1</v>
      </c>
      <c r="DR164" s="317">
        <f>RMDF!DR164</f>
        <v>0</v>
      </c>
      <c r="DS164" s="318" t="str">
        <f>IF(DR164=0,"",_xlfn.XLOOKUP(DR164,StatePicklist!$1:$1,StatePicklist!$3:$3,"NA",0))</f>
        <v/>
      </c>
      <c r="DT164" s="297" t="str">
        <f ca="1">IF(RMDF!DS164="", "", IF(ISNUMBER(MATCH(RMDF!DS164, INDIRECT(DS164), 0)), "OK", "Invalid"))</f>
        <v/>
      </c>
      <c r="DU164" s="281"/>
      <c r="DV164" s="281"/>
      <c r="DW164" s="281"/>
      <c r="DX164" s="281" t="b">
        <f>AND(RMDF!EA164&gt;=0, RMDF!EA164&lt;=1-SUM(RMDF!Z164,RMDF!AG164,RMDF!AN164,RMDF!AU164,RMDF!BB164,RMDF!BI164,RMDF!BP164,RMDF!BW164,RMDF!CD164,RMDF!CK164,RMDF!CR164,RMDF!CY164,RMDF!DF164,RMDF!DM164,RMDF!DT164), RMDF!EA164=ROUND(RMDF!EA164,4))</f>
        <v>1</v>
      </c>
      <c r="DY164" s="317">
        <f>RMDF!DY164</f>
        <v>0</v>
      </c>
      <c r="DZ164" s="318" t="str">
        <f>IF(DY164=0,"",_xlfn.XLOOKUP(DY164,StatePicklist!$1:$1,StatePicklist!$3:$3,"NA",0))</f>
        <v/>
      </c>
      <c r="EA164" s="297" t="str">
        <f ca="1">IF(RMDF!DZ164="", "", IF(ISNUMBER(MATCH(RMDF!DZ164, INDIRECT(DZ164), 0)), "OK", "Invalid"))</f>
        <v/>
      </c>
      <c r="EB164" s="281"/>
      <c r="EC164" s="281"/>
      <c r="ED164" s="281"/>
      <c r="EE164" s="281" t="b">
        <f>AND(RMDF!EH164&gt;=0, RMDF!EH164&lt;=1-SUM(RMDF!Z164,RMDF!AG164,RMDF!AN164,RMDF!AU164,RMDF!BB164,RMDF!BI164,RMDF!BP164,RMDF!BW164,RMDF!CD164,RMDF!CK164,RMDF!CR164,RMDF!CY164,RMDF!DF164,RMDF!DM164,RMDF!DT164,RMDF!EA164), RMDF!EH164=ROUND(RMDF!EH164,4))</f>
        <v>1</v>
      </c>
      <c r="EF164" s="317">
        <f>RMDF!EF164</f>
        <v>0</v>
      </c>
      <c r="EG164" s="318" t="str">
        <f>IF(EF164=0,"",_xlfn.XLOOKUP(EF164,StatePicklist!$1:$1,StatePicklist!$3:$3,"NA",0))</f>
        <v/>
      </c>
      <c r="EH164" s="297" t="str">
        <f ca="1">IF(RMDF!EG164="", "", IF(ISNUMBER(MATCH(RMDF!EG164, INDIRECT(EG164), 0)), "OK", "Invalid"))</f>
        <v/>
      </c>
      <c r="EI164" s="281"/>
      <c r="EJ164" s="281"/>
      <c r="EK164" s="281"/>
      <c r="EL164" s="281" t="b">
        <f>AND(RMDF!EO164&gt;=0, RMDF!EO164&lt;=1-SUM(RMDF!Z164,RMDF!AG164,RMDF!AN164,RMDF!AU164,RMDF!BB164,RMDF!BI164,RMDF!BP164,RMDF!BW164,RMDF!CD164,RMDF!CK164,RMDF!CR164,RMDF!CY164,RMDF!DF164,RMDF!DM164,RMDF!DT164,RMDF!EA164,RMDF!EH164), RMDF!EO164=ROUND(RMDF!EO164,4))</f>
        <v>1</v>
      </c>
      <c r="EM164" s="317">
        <f>RMDF!EM164</f>
        <v>0</v>
      </c>
      <c r="EN164" s="318" t="str">
        <f>IF(EM164=0,"",_xlfn.XLOOKUP(EM164,StatePicklist!$1:$1,StatePicklist!$3:$3,"NA",0))</f>
        <v/>
      </c>
      <c r="EO164" s="297" t="str">
        <f ca="1">IF(RMDF!EN164="", "", IF(ISNUMBER(MATCH(RMDF!EN164, INDIRECT(EN164), 0)), "OK", "Invalid"))</f>
        <v/>
      </c>
      <c r="EP164" s="281"/>
      <c r="EQ164" s="281"/>
      <c r="ER164" s="281"/>
      <c r="ES164" s="281" t="b">
        <f>AND(RMDF!EV164&gt;=0, RMDF!EV164&lt;=1-SUM(RMDF!Z164,RMDF!AG164,RMDF!AN164,RMDF!AU164,RMDF!BB164,RMDF!BI164,RMDF!BP164,RMDF!BW164,RMDF!CD164,RMDF!CK164,RMDF!CR164,RMDF!CY164,RMDF!DF164,RMDF!DM164,RMDF!DT164,RMDF!EA164,RMDF!EH164,RMDF!EO164), RMDF!EV164=ROUND(RMDF!EV164,4))</f>
        <v>1</v>
      </c>
      <c r="ET164" s="317">
        <f>RMDF!ET164</f>
        <v>0</v>
      </c>
      <c r="EU164" s="318" t="str">
        <f>IF(ET164=0,"",_xlfn.XLOOKUP(ET164,StatePicklist!$1:$1,StatePicklist!$3:$3,"NA",0))</f>
        <v/>
      </c>
      <c r="EV164" s="297" t="str">
        <f ca="1">IF(RMDF!EU164="", "", IF(ISNUMBER(MATCH(RMDF!EU164, INDIRECT(EU164), 0)), "OK", "Invalid"))</f>
        <v/>
      </c>
      <c r="EW164" s="281"/>
      <c r="EX164" s="281"/>
      <c r="EY164" s="281"/>
      <c r="EZ164" s="281" t="b">
        <f>AND(RMDF!FC164&gt;=0, RMDF!FC164&lt;=1-SUM(RMDF!Z164,RMDF!AG164,RMDF!AN164,RMDF!AU164,RMDF!BB164,RMDF!BI164,RMDF!BP164,RMDF!BW164,RMDF!CD164,RMDF!CK164,RMDF!CR164,RMDF!CY164,RMDF!DF164,RMDF!DM164,RMDF!DT164,RMDF!EA164,RMDF!EH164,RMDF!EO164,RMDF!EV164), RMDF!FC164=ROUND(RMDF!FC164,4))</f>
        <v>1</v>
      </c>
      <c r="FA164" s="317">
        <f>RMDF!FA164</f>
        <v>0</v>
      </c>
      <c r="FB164" s="318" t="str">
        <f>IF(FA164=0,"",_xlfn.XLOOKUP(FA164,StatePicklist!$1:$1,StatePicklist!$3:$3,"NA",0))</f>
        <v/>
      </c>
      <c r="FC164" s="297" t="str">
        <f ca="1">IF(RMDF!FB164="", "", IF(ISNUMBER(MATCH(RMDF!FB164, INDIRECT(FB164), 0)), "OK", "Invalid"))</f>
        <v/>
      </c>
    </row>
    <row r="165" spans="1:159" s="205" customFormat="1" ht="39.9" customHeight="1" x14ac:dyDescent="0.25">
      <c r="A165" s="206"/>
      <c r="B165" s="196"/>
      <c r="C165" s="197"/>
      <c r="D165" s="198"/>
      <c r="E165" s="199"/>
      <c r="F165" s="200"/>
      <c r="G165" s="201"/>
      <c r="H165" s="292"/>
      <c r="I165" s="305">
        <f>RMDF!I165</f>
        <v>0</v>
      </c>
      <c r="J165" s="305" t="str">
        <f>IF(I165=ProductCode!$B$30,"PDReclPost",IF(OR(I165=ProductCode!$C$30,I165=ProductCode!$E$30,I165=ProductCode!$G$30),"PDPreCon",IF(OR(I165=ProductCode!$D$30,I165=ProductCode!$F$30),"PDNotReclPost","")))</f>
        <v/>
      </c>
      <c r="K165" s="305" t="str">
        <f t="shared" si="15"/>
        <v/>
      </c>
      <c r="L165" s="289"/>
      <c r="M165" s="305" t="str">
        <f t="shared" si="15"/>
        <v/>
      </c>
      <c r="N165" s="289" t="b">
        <f>AND(RMDF!N165&gt;=0, RMDF!N165&lt;=1-RMDF!L165, RMDF!N165=ROUND(RMDF!N165,4))</f>
        <v>1</v>
      </c>
      <c r="O165" s="286" t="str">
        <f>IF(P165="","",IF(I165="","",IF(LEFT(I165,13)="Reclaimed pos",RawMaterialCode!$E$569,RawMaterialCode!$E$568)))</f>
        <v>Reclaimed pre-consumer mixed fibers (RM0578)</v>
      </c>
      <c r="P165" s="295">
        <f t="shared" si="16"/>
        <v>1</v>
      </c>
      <c r="Q165" s="202"/>
      <c r="R165" s="203"/>
      <c r="S165" s="204" t="str">
        <f t="shared" si="17"/>
        <v/>
      </c>
      <c r="T165" s="281"/>
      <c r="U165" s="281"/>
      <c r="V165" s="281"/>
      <c r="W165" s="281"/>
      <c r="X165" s="317">
        <f>RMDF!X165</f>
        <v>0</v>
      </c>
      <c r="Y165" s="318" t="str">
        <f>IF(X165=0,"",_xlfn.XLOOKUP(X165,StatePicklist!$1:$1,StatePicklist!$3:$3,"NA",0))</f>
        <v/>
      </c>
      <c r="Z165" s="297" t="str">
        <f ca="1">IF(RMDF!Y165="", "", IF(ISNUMBER(MATCH(RMDF!Y165, INDIRECT(Y165), 0)), "OK", "Invalid"))</f>
        <v/>
      </c>
      <c r="AA165" s="281"/>
      <c r="AB165" s="281"/>
      <c r="AC165" s="281"/>
      <c r="AD165" s="281" t="b">
        <f>AND(RMDF!AG165&gt;=0, RMDF!AG165&lt;=1-RMDF!Z165, RMDF!AG165=ROUND(RMDF!AG165,4))</f>
        <v>1</v>
      </c>
      <c r="AE165" s="317">
        <f>RMDF!AE165</f>
        <v>0</v>
      </c>
      <c r="AF165" s="318" t="str">
        <f>IF(AE165=0,"",_xlfn.XLOOKUP(AE165,StatePicklist!$1:$1,StatePicklist!$3:$3,"NA",0))</f>
        <v/>
      </c>
      <c r="AG165" s="297" t="str">
        <f ca="1">IF(RMDF!AF165="", "", IF(ISNUMBER(MATCH(RMDF!AF165, INDIRECT(AF165), 0)), "OK", "Invalid"))</f>
        <v/>
      </c>
      <c r="AH165" s="281"/>
      <c r="AI165" s="281"/>
      <c r="AJ165" s="281"/>
      <c r="AK165" s="281" t="b">
        <f>AND(RMDF!AN165&gt;=0, RMDF!AN165&lt;=1-SUM(RMDF!Z165,RMDF!AG165), RMDF!AN165=ROUND(RMDF!AN165,4))</f>
        <v>1</v>
      </c>
      <c r="AL165" s="317">
        <f>RMDF!AL165</f>
        <v>0</v>
      </c>
      <c r="AM165" s="318" t="str">
        <f>IF(AL165=0,"",_xlfn.XLOOKUP(AL165,StatePicklist!$1:$1,StatePicklist!$3:$3,"NA",0))</f>
        <v/>
      </c>
      <c r="AN165" s="297" t="str">
        <f ca="1">IF(RMDF!AM165="", "", IF(ISNUMBER(MATCH(RMDF!AM165, INDIRECT(AM165), 0)), "OK", "Invalid"))</f>
        <v/>
      </c>
      <c r="AO165" s="281"/>
      <c r="AP165" s="281"/>
      <c r="AQ165" s="281"/>
      <c r="AR165" s="281" t="b">
        <f>AND(RMDF!AU165&gt;=0, RMDF!AU165&lt;=1-SUM(RMDF!Z165,RMDF!AG165,RMDF!AN165), RMDF!AU165=ROUND(RMDF!AU165,4))</f>
        <v>1</v>
      </c>
      <c r="AS165" s="317">
        <f>RMDF!AS165</f>
        <v>0</v>
      </c>
      <c r="AT165" s="318" t="str">
        <f>IF(AS165=0,"",_xlfn.XLOOKUP(AS165,StatePicklist!$1:$1,StatePicklist!$3:$3,"NA",0))</f>
        <v/>
      </c>
      <c r="AU165" s="297" t="str">
        <f ca="1">IF(RMDF!AT165="", "", IF(ISNUMBER(MATCH(RMDF!AT165, INDIRECT(AT165), 0)), "OK", "Invalid"))</f>
        <v/>
      </c>
      <c r="AV165" s="281"/>
      <c r="AW165" s="281"/>
      <c r="AX165" s="281"/>
      <c r="AY165" s="281" t="b">
        <f>AND(RMDF!BB165&gt;=0, RMDF!BB165&lt;=1-SUM(RMDF!Z165,RMDF!AG165,RMDF!AN165,RMDF!AU165), RMDF!BB165=ROUND(RMDF!BB165,4))</f>
        <v>1</v>
      </c>
      <c r="AZ165" s="317">
        <f>RMDF!AZ165</f>
        <v>0</v>
      </c>
      <c r="BA165" s="318" t="str">
        <f>IF(AZ165=0,"",_xlfn.XLOOKUP(AZ165,StatePicklist!$1:$1,StatePicklist!$3:$3,"NA",0))</f>
        <v/>
      </c>
      <c r="BB165" s="297" t="str">
        <f ca="1">IF(RMDF!BA165="", "", IF(ISNUMBER(MATCH(RMDF!BA165, INDIRECT(BA165), 0)), "OK", "Invalid"))</f>
        <v/>
      </c>
      <c r="BC165" s="281"/>
      <c r="BD165" s="281"/>
      <c r="BE165" s="281"/>
      <c r="BF165" s="281" t="b">
        <f>AND(RMDF!BI165&gt;=0, RMDF!BI165&lt;=1-SUM(RMDF!Z165,RMDF!AG165,RMDF!AN165,RMDF!AU165,RMDF!BB165), RMDF!BI165=ROUND(RMDF!BI165,4))</f>
        <v>1</v>
      </c>
      <c r="BG165" s="317">
        <f>RMDF!BG165</f>
        <v>0</v>
      </c>
      <c r="BH165" s="318" t="str">
        <f>IF(BG165=0,"",_xlfn.XLOOKUP(BG165,StatePicklist!$1:$1,StatePicklist!$3:$3,"NA",0))</f>
        <v/>
      </c>
      <c r="BI165" s="297" t="str">
        <f ca="1">IF(RMDF!BH165="", "", IF(ISNUMBER(MATCH(RMDF!BH165, INDIRECT(BH165), 0)), "OK", "Invalid"))</f>
        <v/>
      </c>
      <c r="BJ165" s="281"/>
      <c r="BK165" s="281"/>
      <c r="BL165" s="281"/>
      <c r="BM165" s="281" t="b">
        <f>AND(RMDF!BP165&gt;=0, RMDF!BP165&lt;=1-SUM(RMDF!Z165,RMDF!AG165,RMDF!AN165,RMDF!AU165,RMDF!BB165,RMDF!BI165), RMDF!BP165=ROUND(RMDF!BP165,4))</f>
        <v>1</v>
      </c>
      <c r="BN165" s="317">
        <f>RMDF!BN165</f>
        <v>0</v>
      </c>
      <c r="BO165" s="318" t="str">
        <f>IF(BN165=0,"",_xlfn.XLOOKUP(BN165,StatePicklist!$1:$1,StatePicklist!$3:$3,"NA",0))</f>
        <v/>
      </c>
      <c r="BP165" s="297" t="str">
        <f ca="1">IF(RMDF!BO165="", "", IF(ISNUMBER(MATCH(RMDF!BO165, INDIRECT(BO165), 0)), "OK", "Invalid"))</f>
        <v/>
      </c>
      <c r="BQ165" s="281"/>
      <c r="BR165" s="281"/>
      <c r="BS165" s="281"/>
      <c r="BT165" s="281" t="b">
        <f>AND(RMDF!BW165&gt;=0, RMDF!BW165&lt;=1-SUM(RMDF!Z165,RMDF!AG165,RMDF!AN165,RMDF!AU165,RMDF!BB165,RMDF!BI165,RMDF!BP165), RMDF!BW165=ROUND(RMDF!BW165,4))</f>
        <v>1</v>
      </c>
      <c r="BU165" s="317">
        <f>RMDF!BU165</f>
        <v>0</v>
      </c>
      <c r="BV165" s="318" t="str">
        <f>IF(BU165=0,"",_xlfn.XLOOKUP(BU165,StatePicklist!$1:$1,StatePicklist!$3:$3,"NA",0))</f>
        <v/>
      </c>
      <c r="BW165" s="297" t="str">
        <f ca="1">IF(RMDF!BV165="", "", IF(ISNUMBER(MATCH(RMDF!BV165, INDIRECT(BV165), 0)), "OK", "Invalid"))</f>
        <v/>
      </c>
      <c r="BX165" s="281"/>
      <c r="BY165" s="281"/>
      <c r="BZ165" s="281"/>
      <c r="CA165" s="281" t="b">
        <f>AND(RMDF!CD165&gt;=0, RMDF!CD165&lt;=1-SUM(RMDF!Z165,RMDF!AG165,RMDF!AN165,RMDF!AU165,RMDF!BB165,RMDF!BI165,RMDF!BP165,RMDF!BW165), RMDF!CD165=ROUND(RMDF!CD165,4))</f>
        <v>1</v>
      </c>
      <c r="CB165" s="317">
        <f>RMDF!CB165</f>
        <v>0</v>
      </c>
      <c r="CC165" s="318" t="str">
        <f>IF(CB165=0,"",_xlfn.XLOOKUP(CB165,StatePicklist!$1:$1,StatePicklist!$3:$3,"NA",0))</f>
        <v/>
      </c>
      <c r="CD165" s="297" t="str">
        <f ca="1">IF(RMDF!CC165="", "", IF(ISNUMBER(MATCH(RMDF!CC165, INDIRECT(CC165), 0)), "OK", "Invalid"))</f>
        <v/>
      </c>
      <c r="CE165" s="281"/>
      <c r="CF165" s="281"/>
      <c r="CG165" s="281"/>
      <c r="CH165" s="281" t="b">
        <f>AND(RMDF!CK165&gt;=0, RMDF!CK165&lt;=1-SUM(RMDF!Z165,RMDF!AG165,RMDF!AN165,RMDF!AU165,RMDF!BB165,RMDF!BI165,RMDF!BP165,RMDF!BW165,RMDF!CD165), RMDF!CK165=ROUND(RMDF!CK165,4))</f>
        <v>1</v>
      </c>
      <c r="CI165" s="317">
        <f>RMDF!CI165</f>
        <v>0</v>
      </c>
      <c r="CJ165" s="318" t="str">
        <f>IF(CI165=0,"",_xlfn.XLOOKUP(CI165,StatePicklist!$1:$1,StatePicklist!$3:$3,"NA",0))</f>
        <v/>
      </c>
      <c r="CK165" s="297" t="str">
        <f ca="1">IF(RMDF!CJ165="", "", IF(ISNUMBER(MATCH(RMDF!CJ165, INDIRECT(CJ165), 0)), "OK", "Invalid"))</f>
        <v/>
      </c>
      <c r="CL165" s="281"/>
      <c r="CM165" s="281"/>
      <c r="CN165" s="281"/>
      <c r="CO165" s="281" t="b">
        <f>AND(RMDF!CR165&gt;=0, RMDF!CR165&lt;=1-SUM(RMDF!Z165,RMDF!AG165,RMDF!AN165,RMDF!AU165,RMDF!BB165,RMDF!BI165,RMDF!BP165,RMDF!BW165,RMDF!CD165,RMDF!CK165), RMDF!CR165=ROUND(RMDF!CR165,4))</f>
        <v>1</v>
      </c>
      <c r="CP165" s="317">
        <f>RMDF!CP165</f>
        <v>0</v>
      </c>
      <c r="CQ165" s="318" t="str">
        <f>IF(CP165=0,"",_xlfn.XLOOKUP(CP165,StatePicklist!$1:$1,StatePicklist!$3:$3,"NA",0))</f>
        <v/>
      </c>
      <c r="CR165" s="297" t="str">
        <f ca="1">IF(RMDF!CQ165="", "", IF(ISNUMBER(MATCH(RMDF!CQ165, INDIRECT(CQ165), 0)), "OK", "Invalid"))</f>
        <v/>
      </c>
      <c r="CS165" s="281"/>
      <c r="CT165" s="281"/>
      <c r="CU165" s="281"/>
      <c r="CV165" s="281" t="b">
        <f>AND(RMDF!CY165&gt;=0, RMDF!CY165&lt;=1-SUM(RMDF!Z165,RMDF!AG165,RMDF!AN165,RMDF!AU165,RMDF!BB165,RMDF!BI165,RMDF!BP165,RMDF!BW165,RMDF!CD165,RMDF!CK165,RMDF!CR165), RMDF!CY165=ROUND(RMDF!CY165,4))</f>
        <v>1</v>
      </c>
      <c r="CW165" s="317">
        <f>RMDF!CW165</f>
        <v>0</v>
      </c>
      <c r="CX165" s="318" t="str">
        <f>IF(CW165=0,"",_xlfn.XLOOKUP(CW165,StatePicklist!$1:$1,StatePicklist!$3:$3,"NA",0))</f>
        <v/>
      </c>
      <c r="CY165" s="297" t="str">
        <f ca="1">IF(RMDF!CX165="", "", IF(ISNUMBER(MATCH(RMDF!CX165, INDIRECT(CX165), 0)), "OK", "Invalid"))</f>
        <v/>
      </c>
      <c r="CZ165" s="281"/>
      <c r="DA165" s="281"/>
      <c r="DB165" s="281"/>
      <c r="DC165" s="281" t="b">
        <f>AND(RMDF!DF165&gt;=0, RMDF!DF165&lt;=1-SUM(RMDF!Z165,RMDF!AG165,RMDF!AN165,RMDF!AU165,RMDF!BB165,RMDF!BI165,RMDF!BP165,RMDF!BW165,RMDF!CD165,RMDF!CK165,RMDF!CR165,RMDF!CY165), RMDF!DF165=ROUND(RMDF!DF165,4))</f>
        <v>1</v>
      </c>
      <c r="DD165" s="317">
        <f>RMDF!DD165</f>
        <v>0</v>
      </c>
      <c r="DE165" s="318" t="str">
        <f>IF(DD165=0,"",_xlfn.XLOOKUP(DD165,StatePicklist!$1:$1,StatePicklist!$3:$3,"NA",0))</f>
        <v/>
      </c>
      <c r="DF165" s="297" t="str">
        <f ca="1">IF(RMDF!DE165="", "", IF(ISNUMBER(MATCH(RMDF!DE165, INDIRECT(DE165), 0)), "OK", "Invalid"))</f>
        <v/>
      </c>
      <c r="DG165" s="281"/>
      <c r="DH165" s="281"/>
      <c r="DI165" s="281"/>
      <c r="DJ165" s="281" t="b">
        <f>AND(RMDF!DM165&gt;=0, RMDF!DM165&lt;=1-SUM(RMDF!Z165,RMDF!AG165,RMDF!AN165,RMDF!AU165,RMDF!BB165,RMDF!BI165,RMDF!BP165,RMDF!BW165,RMDF!CD165,RMDF!CK165,RMDF!CR165,RMDF!CY165,RMDF!DF165), RMDF!DM165=ROUND(RMDF!DM165,4))</f>
        <v>1</v>
      </c>
      <c r="DK165" s="317">
        <f>RMDF!DK165</f>
        <v>0</v>
      </c>
      <c r="DL165" s="318" t="str">
        <f>IF(DK165=0,"",_xlfn.XLOOKUP(DK165,StatePicklist!$1:$1,StatePicklist!$3:$3,"NA",0))</f>
        <v/>
      </c>
      <c r="DM165" s="297" t="str">
        <f ca="1">IF(RMDF!DL165="", "", IF(ISNUMBER(MATCH(RMDF!DL165, INDIRECT(DL165), 0)), "OK", "Invalid"))</f>
        <v/>
      </c>
      <c r="DN165" s="281"/>
      <c r="DO165" s="281"/>
      <c r="DP165" s="281"/>
      <c r="DQ165" s="281" t="b">
        <f>AND(RMDF!DT165&gt;=0, RMDF!DT165&lt;=1-SUM(RMDF!Z165,RMDF!AG165,RMDF!AN165,RMDF!AU165,RMDF!BB165,RMDF!BI165,RMDF!BP165,RMDF!BW165,RMDF!CD165,RMDF!CK165,RMDF!CR165,RMDF!CY165,RMDF!DF165,RMDF!DM165), RMDF!DT165=ROUND(RMDF!DT165,4))</f>
        <v>1</v>
      </c>
      <c r="DR165" s="317">
        <f>RMDF!DR165</f>
        <v>0</v>
      </c>
      <c r="DS165" s="318" t="str">
        <f>IF(DR165=0,"",_xlfn.XLOOKUP(DR165,StatePicklist!$1:$1,StatePicklist!$3:$3,"NA",0))</f>
        <v/>
      </c>
      <c r="DT165" s="297" t="str">
        <f ca="1">IF(RMDF!DS165="", "", IF(ISNUMBER(MATCH(RMDF!DS165, INDIRECT(DS165), 0)), "OK", "Invalid"))</f>
        <v/>
      </c>
      <c r="DU165" s="281"/>
      <c r="DV165" s="281"/>
      <c r="DW165" s="281"/>
      <c r="DX165" s="281" t="b">
        <f>AND(RMDF!EA165&gt;=0, RMDF!EA165&lt;=1-SUM(RMDF!Z165,RMDF!AG165,RMDF!AN165,RMDF!AU165,RMDF!BB165,RMDF!BI165,RMDF!BP165,RMDF!BW165,RMDF!CD165,RMDF!CK165,RMDF!CR165,RMDF!CY165,RMDF!DF165,RMDF!DM165,RMDF!DT165), RMDF!EA165=ROUND(RMDF!EA165,4))</f>
        <v>1</v>
      </c>
      <c r="DY165" s="317">
        <f>RMDF!DY165</f>
        <v>0</v>
      </c>
      <c r="DZ165" s="318" t="str">
        <f>IF(DY165=0,"",_xlfn.XLOOKUP(DY165,StatePicklist!$1:$1,StatePicklist!$3:$3,"NA",0))</f>
        <v/>
      </c>
      <c r="EA165" s="297" t="str">
        <f ca="1">IF(RMDF!DZ165="", "", IF(ISNUMBER(MATCH(RMDF!DZ165, INDIRECT(DZ165), 0)), "OK", "Invalid"))</f>
        <v/>
      </c>
      <c r="EB165" s="281"/>
      <c r="EC165" s="281"/>
      <c r="ED165" s="281"/>
      <c r="EE165" s="281" t="b">
        <f>AND(RMDF!EH165&gt;=0, RMDF!EH165&lt;=1-SUM(RMDF!Z165,RMDF!AG165,RMDF!AN165,RMDF!AU165,RMDF!BB165,RMDF!BI165,RMDF!BP165,RMDF!BW165,RMDF!CD165,RMDF!CK165,RMDF!CR165,RMDF!CY165,RMDF!DF165,RMDF!DM165,RMDF!DT165,RMDF!EA165), RMDF!EH165=ROUND(RMDF!EH165,4))</f>
        <v>1</v>
      </c>
      <c r="EF165" s="317">
        <f>RMDF!EF165</f>
        <v>0</v>
      </c>
      <c r="EG165" s="318" t="str">
        <f>IF(EF165=0,"",_xlfn.XLOOKUP(EF165,StatePicklist!$1:$1,StatePicklist!$3:$3,"NA",0))</f>
        <v/>
      </c>
      <c r="EH165" s="297" t="str">
        <f ca="1">IF(RMDF!EG165="", "", IF(ISNUMBER(MATCH(RMDF!EG165, INDIRECT(EG165), 0)), "OK", "Invalid"))</f>
        <v/>
      </c>
      <c r="EI165" s="281"/>
      <c r="EJ165" s="281"/>
      <c r="EK165" s="281"/>
      <c r="EL165" s="281" t="b">
        <f>AND(RMDF!EO165&gt;=0, RMDF!EO165&lt;=1-SUM(RMDF!Z165,RMDF!AG165,RMDF!AN165,RMDF!AU165,RMDF!BB165,RMDF!BI165,RMDF!BP165,RMDF!BW165,RMDF!CD165,RMDF!CK165,RMDF!CR165,RMDF!CY165,RMDF!DF165,RMDF!DM165,RMDF!DT165,RMDF!EA165,RMDF!EH165), RMDF!EO165=ROUND(RMDF!EO165,4))</f>
        <v>1</v>
      </c>
      <c r="EM165" s="317">
        <f>RMDF!EM165</f>
        <v>0</v>
      </c>
      <c r="EN165" s="318" t="str">
        <f>IF(EM165=0,"",_xlfn.XLOOKUP(EM165,StatePicklist!$1:$1,StatePicklist!$3:$3,"NA",0))</f>
        <v/>
      </c>
      <c r="EO165" s="297" t="str">
        <f ca="1">IF(RMDF!EN165="", "", IF(ISNUMBER(MATCH(RMDF!EN165, INDIRECT(EN165), 0)), "OK", "Invalid"))</f>
        <v/>
      </c>
      <c r="EP165" s="281"/>
      <c r="EQ165" s="281"/>
      <c r="ER165" s="281"/>
      <c r="ES165" s="281" t="b">
        <f>AND(RMDF!EV165&gt;=0, RMDF!EV165&lt;=1-SUM(RMDF!Z165,RMDF!AG165,RMDF!AN165,RMDF!AU165,RMDF!BB165,RMDF!BI165,RMDF!BP165,RMDF!BW165,RMDF!CD165,RMDF!CK165,RMDF!CR165,RMDF!CY165,RMDF!DF165,RMDF!DM165,RMDF!DT165,RMDF!EA165,RMDF!EH165,RMDF!EO165), RMDF!EV165=ROUND(RMDF!EV165,4))</f>
        <v>1</v>
      </c>
      <c r="ET165" s="317">
        <f>RMDF!ET165</f>
        <v>0</v>
      </c>
      <c r="EU165" s="318" t="str">
        <f>IF(ET165=0,"",_xlfn.XLOOKUP(ET165,StatePicklist!$1:$1,StatePicklist!$3:$3,"NA",0))</f>
        <v/>
      </c>
      <c r="EV165" s="297" t="str">
        <f ca="1">IF(RMDF!EU165="", "", IF(ISNUMBER(MATCH(RMDF!EU165, INDIRECT(EU165), 0)), "OK", "Invalid"))</f>
        <v/>
      </c>
      <c r="EW165" s="281"/>
      <c r="EX165" s="281"/>
      <c r="EY165" s="281"/>
      <c r="EZ165" s="281" t="b">
        <f>AND(RMDF!FC165&gt;=0, RMDF!FC165&lt;=1-SUM(RMDF!Z165,RMDF!AG165,RMDF!AN165,RMDF!AU165,RMDF!BB165,RMDF!BI165,RMDF!BP165,RMDF!BW165,RMDF!CD165,RMDF!CK165,RMDF!CR165,RMDF!CY165,RMDF!DF165,RMDF!DM165,RMDF!DT165,RMDF!EA165,RMDF!EH165,RMDF!EO165,RMDF!EV165), RMDF!FC165=ROUND(RMDF!FC165,4))</f>
        <v>1</v>
      </c>
      <c r="FA165" s="317">
        <f>RMDF!FA165</f>
        <v>0</v>
      </c>
      <c r="FB165" s="318" t="str">
        <f>IF(FA165=0,"",_xlfn.XLOOKUP(FA165,StatePicklist!$1:$1,StatePicklist!$3:$3,"NA",0))</f>
        <v/>
      </c>
      <c r="FC165" s="297" t="str">
        <f ca="1">IF(RMDF!FB165="", "", IF(ISNUMBER(MATCH(RMDF!FB165, INDIRECT(FB165), 0)), "OK", "Invalid"))</f>
        <v/>
      </c>
    </row>
    <row r="166" spans="1:159" s="205" customFormat="1" ht="39.9" customHeight="1" x14ac:dyDescent="0.25">
      <c r="A166" s="206"/>
      <c r="B166" s="196"/>
      <c r="C166" s="197"/>
      <c r="D166" s="198"/>
      <c r="E166" s="199"/>
      <c r="F166" s="200"/>
      <c r="G166" s="201"/>
      <c r="H166" s="292"/>
      <c r="I166" s="305">
        <f>RMDF!I166</f>
        <v>0</v>
      </c>
      <c r="J166" s="305" t="str">
        <f>IF(I166=ProductCode!$B$30,"PDReclPost",IF(OR(I166=ProductCode!$C$30,I166=ProductCode!$E$30,I166=ProductCode!$G$30),"PDPreCon",IF(OR(I166=ProductCode!$D$30,I166=ProductCode!$F$30),"PDNotReclPost","")))</f>
        <v/>
      </c>
      <c r="K166" s="305" t="str">
        <f t="shared" si="15"/>
        <v/>
      </c>
      <c r="L166" s="289"/>
      <c r="M166" s="305" t="str">
        <f t="shared" si="15"/>
        <v/>
      </c>
      <c r="N166" s="289" t="b">
        <f>AND(RMDF!N166&gt;=0, RMDF!N166&lt;=1-RMDF!L166, RMDF!N166=ROUND(RMDF!N166,4))</f>
        <v>1</v>
      </c>
      <c r="O166" s="286" t="str">
        <f>IF(P166="","",IF(I166="","",IF(LEFT(I166,13)="Reclaimed pos",RawMaterialCode!$E$569,RawMaterialCode!$E$568)))</f>
        <v>Reclaimed pre-consumer mixed fibers (RM0578)</v>
      </c>
      <c r="P166" s="295">
        <f t="shared" si="16"/>
        <v>1</v>
      </c>
      <c r="Q166" s="202"/>
      <c r="R166" s="203"/>
      <c r="S166" s="204" t="str">
        <f t="shared" si="17"/>
        <v/>
      </c>
      <c r="T166" s="281"/>
      <c r="U166" s="281"/>
      <c r="V166" s="281"/>
      <c r="W166" s="281"/>
      <c r="X166" s="317">
        <f>RMDF!X166</f>
        <v>0</v>
      </c>
      <c r="Y166" s="318" t="str">
        <f>IF(X166=0,"",_xlfn.XLOOKUP(X166,StatePicklist!$1:$1,StatePicklist!$3:$3,"NA",0))</f>
        <v/>
      </c>
      <c r="Z166" s="297" t="str">
        <f ca="1">IF(RMDF!Y166="", "", IF(ISNUMBER(MATCH(RMDF!Y166, INDIRECT(Y166), 0)), "OK", "Invalid"))</f>
        <v/>
      </c>
      <c r="AA166" s="281"/>
      <c r="AB166" s="281"/>
      <c r="AC166" s="281"/>
      <c r="AD166" s="281" t="b">
        <f>AND(RMDF!AG166&gt;=0, RMDF!AG166&lt;=1-RMDF!Z166, RMDF!AG166=ROUND(RMDF!AG166,4))</f>
        <v>1</v>
      </c>
      <c r="AE166" s="317">
        <f>RMDF!AE166</f>
        <v>0</v>
      </c>
      <c r="AF166" s="318" t="str">
        <f>IF(AE166=0,"",_xlfn.XLOOKUP(AE166,StatePicklist!$1:$1,StatePicklist!$3:$3,"NA",0))</f>
        <v/>
      </c>
      <c r="AG166" s="297" t="str">
        <f ca="1">IF(RMDF!AF166="", "", IF(ISNUMBER(MATCH(RMDF!AF166, INDIRECT(AF166), 0)), "OK", "Invalid"))</f>
        <v/>
      </c>
      <c r="AH166" s="281"/>
      <c r="AI166" s="281"/>
      <c r="AJ166" s="281"/>
      <c r="AK166" s="281" t="b">
        <f>AND(RMDF!AN166&gt;=0, RMDF!AN166&lt;=1-SUM(RMDF!Z166,RMDF!AG166), RMDF!AN166=ROUND(RMDF!AN166,4))</f>
        <v>1</v>
      </c>
      <c r="AL166" s="317">
        <f>RMDF!AL166</f>
        <v>0</v>
      </c>
      <c r="AM166" s="318" t="str">
        <f>IF(AL166=0,"",_xlfn.XLOOKUP(AL166,StatePicklist!$1:$1,StatePicklist!$3:$3,"NA",0))</f>
        <v/>
      </c>
      <c r="AN166" s="297" t="str">
        <f ca="1">IF(RMDF!AM166="", "", IF(ISNUMBER(MATCH(RMDF!AM166, INDIRECT(AM166), 0)), "OK", "Invalid"))</f>
        <v/>
      </c>
      <c r="AO166" s="281"/>
      <c r="AP166" s="281"/>
      <c r="AQ166" s="281"/>
      <c r="AR166" s="281" t="b">
        <f>AND(RMDF!AU166&gt;=0, RMDF!AU166&lt;=1-SUM(RMDF!Z166,RMDF!AG166,RMDF!AN166), RMDF!AU166=ROUND(RMDF!AU166,4))</f>
        <v>1</v>
      </c>
      <c r="AS166" s="317">
        <f>RMDF!AS166</f>
        <v>0</v>
      </c>
      <c r="AT166" s="318" t="str">
        <f>IF(AS166=0,"",_xlfn.XLOOKUP(AS166,StatePicklist!$1:$1,StatePicklist!$3:$3,"NA",0))</f>
        <v/>
      </c>
      <c r="AU166" s="297" t="str">
        <f ca="1">IF(RMDF!AT166="", "", IF(ISNUMBER(MATCH(RMDF!AT166, INDIRECT(AT166), 0)), "OK", "Invalid"))</f>
        <v/>
      </c>
      <c r="AV166" s="281"/>
      <c r="AW166" s="281"/>
      <c r="AX166" s="281"/>
      <c r="AY166" s="281" t="b">
        <f>AND(RMDF!BB166&gt;=0, RMDF!BB166&lt;=1-SUM(RMDF!Z166,RMDF!AG166,RMDF!AN166,RMDF!AU166), RMDF!BB166=ROUND(RMDF!BB166,4))</f>
        <v>1</v>
      </c>
      <c r="AZ166" s="317">
        <f>RMDF!AZ166</f>
        <v>0</v>
      </c>
      <c r="BA166" s="318" t="str">
        <f>IF(AZ166=0,"",_xlfn.XLOOKUP(AZ166,StatePicklist!$1:$1,StatePicklist!$3:$3,"NA",0))</f>
        <v/>
      </c>
      <c r="BB166" s="297" t="str">
        <f ca="1">IF(RMDF!BA166="", "", IF(ISNUMBER(MATCH(RMDF!BA166, INDIRECT(BA166), 0)), "OK", "Invalid"))</f>
        <v/>
      </c>
      <c r="BC166" s="281"/>
      <c r="BD166" s="281"/>
      <c r="BE166" s="281"/>
      <c r="BF166" s="281" t="b">
        <f>AND(RMDF!BI166&gt;=0, RMDF!BI166&lt;=1-SUM(RMDF!Z166,RMDF!AG166,RMDF!AN166,RMDF!AU166,RMDF!BB166), RMDF!BI166=ROUND(RMDF!BI166,4))</f>
        <v>1</v>
      </c>
      <c r="BG166" s="317">
        <f>RMDF!BG166</f>
        <v>0</v>
      </c>
      <c r="BH166" s="318" t="str">
        <f>IF(BG166=0,"",_xlfn.XLOOKUP(BG166,StatePicklist!$1:$1,StatePicklist!$3:$3,"NA",0))</f>
        <v/>
      </c>
      <c r="BI166" s="297" t="str">
        <f ca="1">IF(RMDF!BH166="", "", IF(ISNUMBER(MATCH(RMDF!BH166, INDIRECT(BH166), 0)), "OK", "Invalid"))</f>
        <v/>
      </c>
      <c r="BJ166" s="281"/>
      <c r="BK166" s="281"/>
      <c r="BL166" s="281"/>
      <c r="BM166" s="281" t="b">
        <f>AND(RMDF!BP166&gt;=0, RMDF!BP166&lt;=1-SUM(RMDF!Z166,RMDF!AG166,RMDF!AN166,RMDF!AU166,RMDF!BB166,RMDF!BI166), RMDF!BP166=ROUND(RMDF!BP166,4))</f>
        <v>1</v>
      </c>
      <c r="BN166" s="317">
        <f>RMDF!BN166</f>
        <v>0</v>
      </c>
      <c r="BO166" s="318" t="str">
        <f>IF(BN166=0,"",_xlfn.XLOOKUP(BN166,StatePicklist!$1:$1,StatePicklist!$3:$3,"NA",0))</f>
        <v/>
      </c>
      <c r="BP166" s="297" t="str">
        <f ca="1">IF(RMDF!BO166="", "", IF(ISNUMBER(MATCH(RMDF!BO166, INDIRECT(BO166), 0)), "OK", "Invalid"))</f>
        <v/>
      </c>
      <c r="BQ166" s="281"/>
      <c r="BR166" s="281"/>
      <c r="BS166" s="281"/>
      <c r="BT166" s="281" t="b">
        <f>AND(RMDF!BW166&gt;=0, RMDF!BW166&lt;=1-SUM(RMDF!Z166,RMDF!AG166,RMDF!AN166,RMDF!AU166,RMDF!BB166,RMDF!BI166,RMDF!BP166), RMDF!BW166=ROUND(RMDF!BW166,4))</f>
        <v>1</v>
      </c>
      <c r="BU166" s="317">
        <f>RMDF!BU166</f>
        <v>0</v>
      </c>
      <c r="BV166" s="318" t="str">
        <f>IF(BU166=0,"",_xlfn.XLOOKUP(BU166,StatePicklist!$1:$1,StatePicklist!$3:$3,"NA",0))</f>
        <v/>
      </c>
      <c r="BW166" s="297" t="str">
        <f ca="1">IF(RMDF!BV166="", "", IF(ISNUMBER(MATCH(RMDF!BV166, INDIRECT(BV166), 0)), "OK", "Invalid"))</f>
        <v/>
      </c>
      <c r="BX166" s="281"/>
      <c r="BY166" s="281"/>
      <c r="BZ166" s="281"/>
      <c r="CA166" s="281" t="b">
        <f>AND(RMDF!CD166&gt;=0, RMDF!CD166&lt;=1-SUM(RMDF!Z166,RMDF!AG166,RMDF!AN166,RMDF!AU166,RMDF!BB166,RMDF!BI166,RMDF!BP166,RMDF!BW166), RMDF!CD166=ROUND(RMDF!CD166,4))</f>
        <v>1</v>
      </c>
      <c r="CB166" s="317">
        <f>RMDF!CB166</f>
        <v>0</v>
      </c>
      <c r="CC166" s="318" t="str">
        <f>IF(CB166=0,"",_xlfn.XLOOKUP(CB166,StatePicklist!$1:$1,StatePicklist!$3:$3,"NA",0))</f>
        <v/>
      </c>
      <c r="CD166" s="297" t="str">
        <f ca="1">IF(RMDF!CC166="", "", IF(ISNUMBER(MATCH(RMDF!CC166, INDIRECT(CC166), 0)), "OK", "Invalid"))</f>
        <v/>
      </c>
      <c r="CE166" s="281"/>
      <c r="CF166" s="281"/>
      <c r="CG166" s="281"/>
      <c r="CH166" s="281" t="b">
        <f>AND(RMDF!CK166&gt;=0, RMDF!CK166&lt;=1-SUM(RMDF!Z166,RMDF!AG166,RMDF!AN166,RMDF!AU166,RMDF!BB166,RMDF!BI166,RMDF!BP166,RMDF!BW166,RMDF!CD166), RMDF!CK166=ROUND(RMDF!CK166,4))</f>
        <v>1</v>
      </c>
      <c r="CI166" s="317">
        <f>RMDF!CI166</f>
        <v>0</v>
      </c>
      <c r="CJ166" s="318" t="str">
        <f>IF(CI166=0,"",_xlfn.XLOOKUP(CI166,StatePicklist!$1:$1,StatePicklist!$3:$3,"NA",0))</f>
        <v/>
      </c>
      <c r="CK166" s="297" t="str">
        <f ca="1">IF(RMDF!CJ166="", "", IF(ISNUMBER(MATCH(RMDF!CJ166, INDIRECT(CJ166), 0)), "OK", "Invalid"))</f>
        <v/>
      </c>
      <c r="CL166" s="281"/>
      <c r="CM166" s="281"/>
      <c r="CN166" s="281"/>
      <c r="CO166" s="281" t="b">
        <f>AND(RMDF!CR166&gt;=0, RMDF!CR166&lt;=1-SUM(RMDF!Z166,RMDF!AG166,RMDF!AN166,RMDF!AU166,RMDF!BB166,RMDF!BI166,RMDF!BP166,RMDF!BW166,RMDF!CD166,RMDF!CK166), RMDF!CR166=ROUND(RMDF!CR166,4))</f>
        <v>1</v>
      </c>
      <c r="CP166" s="317">
        <f>RMDF!CP166</f>
        <v>0</v>
      </c>
      <c r="CQ166" s="318" t="str">
        <f>IF(CP166=0,"",_xlfn.XLOOKUP(CP166,StatePicklist!$1:$1,StatePicklist!$3:$3,"NA",0))</f>
        <v/>
      </c>
      <c r="CR166" s="297" t="str">
        <f ca="1">IF(RMDF!CQ166="", "", IF(ISNUMBER(MATCH(RMDF!CQ166, INDIRECT(CQ166), 0)), "OK", "Invalid"))</f>
        <v/>
      </c>
      <c r="CS166" s="281"/>
      <c r="CT166" s="281"/>
      <c r="CU166" s="281"/>
      <c r="CV166" s="281" t="b">
        <f>AND(RMDF!CY166&gt;=0, RMDF!CY166&lt;=1-SUM(RMDF!Z166,RMDF!AG166,RMDF!AN166,RMDF!AU166,RMDF!BB166,RMDF!BI166,RMDF!BP166,RMDF!BW166,RMDF!CD166,RMDF!CK166,RMDF!CR166), RMDF!CY166=ROUND(RMDF!CY166,4))</f>
        <v>1</v>
      </c>
      <c r="CW166" s="317">
        <f>RMDF!CW166</f>
        <v>0</v>
      </c>
      <c r="CX166" s="318" t="str">
        <f>IF(CW166=0,"",_xlfn.XLOOKUP(CW166,StatePicklist!$1:$1,StatePicklist!$3:$3,"NA",0))</f>
        <v/>
      </c>
      <c r="CY166" s="297" t="str">
        <f ca="1">IF(RMDF!CX166="", "", IF(ISNUMBER(MATCH(RMDF!CX166, INDIRECT(CX166), 0)), "OK", "Invalid"))</f>
        <v/>
      </c>
      <c r="CZ166" s="281"/>
      <c r="DA166" s="281"/>
      <c r="DB166" s="281"/>
      <c r="DC166" s="281" t="b">
        <f>AND(RMDF!DF166&gt;=0, RMDF!DF166&lt;=1-SUM(RMDF!Z166,RMDF!AG166,RMDF!AN166,RMDF!AU166,RMDF!BB166,RMDF!BI166,RMDF!BP166,RMDF!BW166,RMDF!CD166,RMDF!CK166,RMDF!CR166,RMDF!CY166), RMDF!DF166=ROUND(RMDF!DF166,4))</f>
        <v>1</v>
      </c>
      <c r="DD166" s="317">
        <f>RMDF!DD166</f>
        <v>0</v>
      </c>
      <c r="DE166" s="318" t="str">
        <f>IF(DD166=0,"",_xlfn.XLOOKUP(DD166,StatePicklist!$1:$1,StatePicklist!$3:$3,"NA",0))</f>
        <v/>
      </c>
      <c r="DF166" s="297" t="str">
        <f ca="1">IF(RMDF!DE166="", "", IF(ISNUMBER(MATCH(RMDF!DE166, INDIRECT(DE166), 0)), "OK", "Invalid"))</f>
        <v/>
      </c>
      <c r="DG166" s="281"/>
      <c r="DH166" s="281"/>
      <c r="DI166" s="281"/>
      <c r="DJ166" s="281" t="b">
        <f>AND(RMDF!DM166&gt;=0, RMDF!DM166&lt;=1-SUM(RMDF!Z166,RMDF!AG166,RMDF!AN166,RMDF!AU166,RMDF!BB166,RMDF!BI166,RMDF!BP166,RMDF!BW166,RMDF!CD166,RMDF!CK166,RMDF!CR166,RMDF!CY166,RMDF!DF166), RMDF!DM166=ROUND(RMDF!DM166,4))</f>
        <v>1</v>
      </c>
      <c r="DK166" s="317">
        <f>RMDF!DK166</f>
        <v>0</v>
      </c>
      <c r="DL166" s="318" t="str">
        <f>IF(DK166=0,"",_xlfn.XLOOKUP(DK166,StatePicklist!$1:$1,StatePicklist!$3:$3,"NA",0))</f>
        <v/>
      </c>
      <c r="DM166" s="297" t="str">
        <f ca="1">IF(RMDF!DL166="", "", IF(ISNUMBER(MATCH(RMDF!DL166, INDIRECT(DL166), 0)), "OK", "Invalid"))</f>
        <v/>
      </c>
      <c r="DN166" s="281"/>
      <c r="DO166" s="281"/>
      <c r="DP166" s="281"/>
      <c r="DQ166" s="281" t="b">
        <f>AND(RMDF!DT166&gt;=0, RMDF!DT166&lt;=1-SUM(RMDF!Z166,RMDF!AG166,RMDF!AN166,RMDF!AU166,RMDF!BB166,RMDF!BI166,RMDF!BP166,RMDF!BW166,RMDF!CD166,RMDF!CK166,RMDF!CR166,RMDF!CY166,RMDF!DF166,RMDF!DM166), RMDF!DT166=ROUND(RMDF!DT166,4))</f>
        <v>1</v>
      </c>
      <c r="DR166" s="317">
        <f>RMDF!DR166</f>
        <v>0</v>
      </c>
      <c r="DS166" s="318" t="str">
        <f>IF(DR166=0,"",_xlfn.XLOOKUP(DR166,StatePicklist!$1:$1,StatePicklist!$3:$3,"NA",0))</f>
        <v/>
      </c>
      <c r="DT166" s="297" t="str">
        <f ca="1">IF(RMDF!DS166="", "", IF(ISNUMBER(MATCH(RMDF!DS166, INDIRECT(DS166), 0)), "OK", "Invalid"))</f>
        <v/>
      </c>
      <c r="DU166" s="281"/>
      <c r="DV166" s="281"/>
      <c r="DW166" s="281"/>
      <c r="DX166" s="281" t="b">
        <f>AND(RMDF!EA166&gt;=0, RMDF!EA166&lt;=1-SUM(RMDF!Z166,RMDF!AG166,RMDF!AN166,RMDF!AU166,RMDF!BB166,RMDF!BI166,RMDF!BP166,RMDF!BW166,RMDF!CD166,RMDF!CK166,RMDF!CR166,RMDF!CY166,RMDF!DF166,RMDF!DM166,RMDF!DT166), RMDF!EA166=ROUND(RMDF!EA166,4))</f>
        <v>1</v>
      </c>
      <c r="DY166" s="317">
        <f>RMDF!DY166</f>
        <v>0</v>
      </c>
      <c r="DZ166" s="318" t="str">
        <f>IF(DY166=0,"",_xlfn.XLOOKUP(DY166,StatePicklist!$1:$1,StatePicklist!$3:$3,"NA",0))</f>
        <v/>
      </c>
      <c r="EA166" s="297" t="str">
        <f ca="1">IF(RMDF!DZ166="", "", IF(ISNUMBER(MATCH(RMDF!DZ166, INDIRECT(DZ166), 0)), "OK", "Invalid"))</f>
        <v/>
      </c>
      <c r="EB166" s="281"/>
      <c r="EC166" s="281"/>
      <c r="ED166" s="281"/>
      <c r="EE166" s="281" t="b">
        <f>AND(RMDF!EH166&gt;=0, RMDF!EH166&lt;=1-SUM(RMDF!Z166,RMDF!AG166,RMDF!AN166,RMDF!AU166,RMDF!BB166,RMDF!BI166,RMDF!BP166,RMDF!BW166,RMDF!CD166,RMDF!CK166,RMDF!CR166,RMDF!CY166,RMDF!DF166,RMDF!DM166,RMDF!DT166,RMDF!EA166), RMDF!EH166=ROUND(RMDF!EH166,4))</f>
        <v>1</v>
      </c>
      <c r="EF166" s="317">
        <f>RMDF!EF166</f>
        <v>0</v>
      </c>
      <c r="EG166" s="318" t="str">
        <f>IF(EF166=0,"",_xlfn.XLOOKUP(EF166,StatePicklist!$1:$1,StatePicklist!$3:$3,"NA",0))</f>
        <v/>
      </c>
      <c r="EH166" s="297" t="str">
        <f ca="1">IF(RMDF!EG166="", "", IF(ISNUMBER(MATCH(RMDF!EG166, INDIRECT(EG166), 0)), "OK", "Invalid"))</f>
        <v/>
      </c>
      <c r="EI166" s="281"/>
      <c r="EJ166" s="281"/>
      <c r="EK166" s="281"/>
      <c r="EL166" s="281" t="b">
        <f>AND(RMDF!EO166&gt;=0, RMDF!EO166&lt;=1-SUM(RMDF!Z166,RMDF!AG166,RMDF!AN166,RMDF!AU166,RMDF!BB166,RMDF!BI166,RMDF!BP166,RMDF!BW166,RMDF!CD166,RMDF!CK166,RMDF!CR166,RMDF!CY166,RMDF!DF166,RMDF!DM166,RMDF!DT166,RMDF!EA166,RMDF!EH166), RMDF!EO166=ROUND(RMDF!EO166,4))</f>
        <v>1</v>
      </c>
      <c r="EM166" s="317">
        <f>RMDF!EM166</f>
        <v>0</v>
      </c>
      <c r="EN166" s="318" t="str">
        <f>IF(EM166=0,"",_xlfn.XLOOKUP(EM166,StatePicklist!$1:$1,StatePicklist!$3:$3,"NA",0))</f>
        <v/>
      </c>
      <c r="EO166" s="297" t="str">
        <f ca="1">IF(RMDF!EN166="", "", IF(ISNUMBER(MATCH(RMDF!EN166, INDIRECT(EN166), 0)), "OK", "Invalid"))</f>
        <v/>
      </c>
      <c r="EP166" s="281"/>
      <c r="EQ166" s="281"/>
      <c r="ER166" s="281"/>
      <c r="ES166" s="281" t="b">
        <f>AND(RMDF!EV166&gt;=0, RMDF!EV166&lt;=1-SUM(RMDF!Z166,RMDF!AG166,RMDF!AN166,RMDF!AU166,RMDF!BB166,RMDF!BI166,RMDF!BP166,RMDF!BW166,RMDF!CD166,RMDF!CK166,RMDF!CR166,RMDF!CY166,RMDF!DF166,RMDF!DM166,RMDF!DT166,RMDF!EA166,RMDF!EH166,RMDF!EO166), RMDF!EV166=ROUND(RMDF!EV166,4))</f>
        <v>1</v>
      </c>
      <c r="ET166" s="317">
        <f>RMDF!ET166</f>
        <v>0</v>
      </c>
      <c r="EU166" s="318" t="str">
        <f>IF(ET166=0,"",_xlfn.XLOOKUP(ET166,StatePicklist!$1:$1,StatePicklist!$3:$3,"NA",0))</f>
        <v/>
      </c>
      <c r="EV166" s="297" t="str">
        <f ca="1">IF(RMDF!EU166="", "", IF(ISNUMBER(MATCH(RMDF!EU166, INDIRECT(EU166), 0)), "OK", "Invalid"))</f>
        <v/>
      </c>
      <c r="EW166" s="281"/>
      <c r="EX166" s="281"/>
      <c r="EY166" s="281"/>
      <c r="EZ166" s="281" t="b">
        <f>AND(RMDF!FC166&gt;=0, RMDF!FC166&lt;=1-SUM(RMDF!Z166,RMDF!AG166,RMDF!AN166,RMDF!AU166,RMDF!BB166,RMDF!BI166,RMDF!BP166,RMDF!BW166,RMDF!CD166,RMDF!CK166,RMDF!CR166,RMDF!CY166,RMDF!DF166,RMDF!DM166,RMDF!DT166,RMDF!EA166,RMDF!EH166,RMDF!EO166,RMDF!EV166), RMDF!FC166=ROUND(RMDF!FC166,4))</f>
        <v>1</v>
      </c>
      <c r="FA166" s="317">
        <f>RMDF!FA166</f>
        <v>0</v>
      </c>
      <c r="FB166" s="318" t="str">
        <f>IF(FA166=0,"",_xlfn.XLOOKUP(FA166,StatePicklist!$1:$1,StatePicklist!$3:$3,"NA",0))</f>
        <v/>
      </c>
      <c r="FC166" s="297" t="str">
        <f ca="1">IF(RMDF!FB166="", "", IF(ISNUMBER(MATCH(RMDF!FB166, INDIRECT(FB166), 0)), "OK", "Invalid"))</f>
        <v/>
      </c>
    </row>
    <row r="167" spans="1:159" s="205" customFormat="1" ht="39.9" customHeight="1" x14ac:dyDescent="0.25">
      <c r="A167" s="206"/>
      <c r="B167" s="196"/>
      <c r="C167" s="197"/>
      <c r="D167" s="198"/>
      <c r="E167" s="199"/>
      <c r="F167" s="200"/>
      <c r="G167" s="201"/>
      <c r="H167" s="292"/>
      <c r="I167" s="305">
        <f>RMDF!I167</f>
        <v>0</v>
      </c>
      <c r="J167" s="305" t="str">
        <f>IF(I167=ProductCode!$B$30,"PDReclPost",IF(OR(I167=ProductCode!$C$30,I167=ProductCode!$E$30,I167=ProductCode!$G$30),"PDPreCon",IF(OR(I167=ProductCode!$D$30,I167=ProductCode!$F$30),"PDNotReclPost","")))</f>
        <v/>
      </c>
      <c r="K167" s="305" t="str">
        <f t="shared" si="15"/>
        <v/>
      </c>
      <c r="L167" s="289"/>
      <c r="M167" s="305" t="str">
        <f t="shared" si="15"/>
        <v/>
      </c>
      <c r="N167" s="289" t="b">
        <f>AND(RMDF!N167&gt;=0, RMDF!N167&lt;=1-RMDF!L167, RMDF!N167=ROUND(RMDF!N167,4))</f>
        <v>1</v>
      </c>
      <c r="O167" s="286" t="str">
        <f>IF(P167="","",IF(I167="","",IF(LEFT(I167,13)="Reclaimed pos",RawMaterialCode!$E$569,RawMaterialCode!$E$568)))</f>
        <v>Reclaimed pre-consumer mixed fibers (RM0578)</v>
      </c>
      <c r="P167" s="295">
        <f t="shared" si="16"/>
        <v>1</v>
      </c>
      <c r="Q167" s="202"/>
      <c r="R167" s="203"/>
      <c r="S167" s="204" t="str">
        <f t="shared" si="17"/>
        <v/>
      </c>
      <c r="T167" s="281"/>
      <c r="U167" s="281"/>
      <c r="V167" s="281"/>
      <c r="W167" s="281"/>
      <c r="X167" s="317">
        <f>RMDF!X167</f>
        <v>0</v>
      </c>
      <c r="Y167" s="318" t="str">
        <f>IF(X167=0,"",_xlfn.XLOOKUP(X167,StatePicklist!$1:$1,StatePicklist!$3:$3,"NA",0))</f>
        <v/>
      </c>
      <c r="Z167" s="297" t="str">
        <f ca="1">IF(RMDF!Y167="", "", IF(ISNUMBER(MATCH(RMDF!Y167, INDIRECT(Y167), 0)), "OK", "Invalid"))</f>
        <v/>
      </c>
      <c r="AA167" s="281"/>
      <c r="AB167" s="281"/>
      <c r="AC167" s="281"/>
      <c r="AD167" s="281" t="b">
        <f>AND(RMDF!AG167&gt;=0, RMDF!AG167&lt;=1-RMDF!Z167, RMDF!AG167=ROUND(RMDF!AG167,4))</f>
        <v>1</v>
      </c>
      <c r="AE167" s="317">
        <f>RMDF!AE167</f>
        <v>0</v>
      </c>
      <c r="AF167" s="318" t="str">
        <f>IF(AE167=0,"",_xlfn.XLOOKUP(AE167,StatePicklist!$1:$1,StatePicklist!$3:$3,"NA",0))</f>
        <v/>
      </c>
      <c r="AG167" s="297" t="str">
        <f ca="1">IF(RMDF!AF167="", "", IF(ISNUMBER(MATCH(RMDF!AF167, INDIRECT(AF167), 0)), "OK", "Invalid"))</f>
        <v/>
      </c>
      <c r="AH167" s="281"/>
      <c r="AI167" s="281"/>
      <c r="AJ167" s="281"/>
      <c r="AK167" s="281" t="b">
        <f>AND(RMDF!AN167&gt;=0, RMDF!AN167&lt;=1-SUM(RMDF!Z167,RMDF!AG167), RMDF!AN167=ROUND(RMDF!AN167,4))</f>
        <v>1</v>
      </c>
      <c r="AL167" s="317">
        <f>RMDF!AL167</f>
        <v>0</v>
      </c>
      <c r="AM167" s="318" t="str">
        <f>IF(AL167=0,"",_xlfn.XLOOKUP(AL167,StatePicklist!$1:$1,StatePicklist!$3:$3,"NA",0))</f>
        <v/>
      </c>
      <c r="AN167" s="297" t="str">
        <f ca="1">IF(RMDF!AM167="", "", IF(ISNUMBER(MATCH(RMDF!AM167, INDIRECT(AM167), 0)), "OK", "Invalid"))</f>
        <v/>
      </c>
      <c r="AO167" s="281"/>
      <c r="AP167" s="281"/>
      <c r="AQ167" s="281"/>
      <c r="AR167" s="281" t="b">
        <f>AND(RMDF!AU167&gt;=0, RMDF!AU167&lt;=1-SUM(RMDF!Z167,RMDF!AG167,RMDF!AN167), RMDF!AU167=ROUND(RMDF!AU167,4))</f>
        <v>1</v>
      </c>
      <c r="AS167" s="317">
        <f>RMDF!AS167</f>
        <v>0</v>
      </c>
      <c r="AT167" s="318" t="str">
        <f>IF(AS167=0,"",_xlfn.XLOOKUP(AS167,StatePicklist!$1:$1,StatePicklist!$3:$3,"NA",0))</f>
        <v/>
      </c>
      <c r="AU167" s="297" t="str">
        <f ca="1">IF(RMDF!AT167="", "", IF(ISNUMBER(MATCH(RMDF!AT167, INDIRECT(AT167), 0)), "OK", "Invalid"))</f>
        <v/>
      </c>
      <c r="AV167" s="281"/>
      <c r="AW167" s="281"/>
      <c r="AX167" s="281"/>
      <c r="AY167" s="281" t="b">
        <f>AND(RMDF!BB167&gt;=0, RMDF!BB167&lt;=1-SUM(RMDF!Z167,RMDF!AG167,RMDF!AN167,RMDF!AU167), RMDF!BB167=ROUND(RMDF!BB167,4))</f>
        <v>1</v>
      </c>
      <c r="AZ167" s="317">
        <f>RMDF!AZ167</f>
        <v>0</v>
      </c>
      <c r="BA167" s="318" t="str">
        <f>IF(AZ167=0,"",_xlfn.XLOOKUP(AZ167,StatePicklist!$1:$1,StatePicklist!$3:$3,"NA",0))</f>
        <v/>
      </c>
      <c r="BB167" s="297" t="str">
        <f ca="1">IF(RMDF!BA167="", "", IF(ISNUMBER(MATCH(RMDF!BA167, INDIRECT(BA167), 0)), "OK", "Invalid"))</f>
        <v/>
      </c>
      <c r="BC167" s="281"/>
      <c r="BD167" s="281"/>
      <c r="BE167" s="281"/>
      <c r="BF167" s="281" t="b">
        <f>AND(RMDF!BI167&gt;=0, RMDF!BI167&lt;=1-SUM(RMDF!Z167,RMDF!AG167,RMDF!AN167,RMDF!AU167,RMDF!BB167), RMDF!BI167=ROUND(RMDF!BI167,4))</f>
        <v>1</v>
      </c>
      <c r="BG167" s="317">
        <f>RMDF!BG167</f>
        <v>0</v>
      </c>
      <c r="BH167" s="318" t="str">
        <f>IF(BG167=0,"",_xlfn.XLOOKUP(BG167,StatePicklist!$1:$1,StatePicklist!$3:$3,"NA",0))</f>
        <v/>
      </c>
      <c r="BI167" s="297" t="str">
        <f ca="1">IF(RMDF!BH167="", "", IF(ISNUMBER(MATCH(RMDF!BH167, INDIRECT(BH167), 0)), "OK", "Invalid"))</f>
        <v/>
      </c>
      <c r="BJ167" s="281"/>
      <c r="BK167" s="281"/>
      <c r="BL167" s="281"/>
      <c r="BM167" s="281" t="b">
        <f>AND(RMDF!BP167&gt;=0, RMDF!BP167&lt;=1-SUM(RMDF!Z167,RMDF!AG167,RMDF!AN167,RMDF!AU167,RMDF!BB167,RMDF!BI167), RMDF!BP167=ROUND(RMDF!BP167,4))</f>
        <v>1</v>
      </c>
      <c r="BN167" s="317">
        <f>RMDF!BN167</f>
        <v>0</v>
      </c>
      <c r="BO167" s="318" t="str">
        <f>IF(BN167=0,"",_xlfn.XLOOKUP(BN167,StatePicklist!$1:$1,StatePicklist!$3:$3,"NA",0))</f>
        <v/>
      </c>
      <c r="BP167" s="297" t="str">
        <f ca="1">IF(RMDF!BO167="", "", IF(ISNUMBER(MATCH(RMDF!BO167, INDIRECT(BO167), 0)), "OK", "Invalid"))</f>
        <v/>
      </c>
      <c r="BQ167" s="281"/>
      <c r="BR167" s="281"/>
      <c r="BS167" s="281"/>
      <c r="BT167" s="281" t="b">
        <f>AND(RMDF!BW167&gt;=0, RMDF!BW167&lt;=1-SUM(RMDF!Z167,RMDF!AG167,RMDF!AN167,RMDF!AU167,RMDF!BB167,RMDF!BI167,RMDF!BP167), RMDF!BW167=ROUND(RMDF!BW167,4))</f>
        <v>1</v>
      </c>
      <c r="BU167" s="317">
        <f>RMDF!BU167</f>
        <v>0</v>
      </c>
      <c r="BV167" s="318" t="str">
        <f>IF(BU167=0,"",_xlfn.XLOOKUP(BU167,StatePicklist!$1:$1,StatePicklist!$3:$3,"NA",0))</f>
        <v/>
      </c>
      <c r="BW167" s="297" t="str">
        <f ca="1">IF(RMDF!BV167="", "", IF(ISNUMBER(MATCH(RMDF!BV167, INDIRECT(BV167), 0)), "OK", "Invalid"))</f>
        <v/>
      </c>
      <c r="BX167" s="281"/>
      <c r="BY167" s="281"/>
      <c r="BZ167" s="281"/>
      <c r="CA167" s="281" t="b">
        <f>AND(RMDF!CD167&gt;=0, RMDF!CD167&lt;=1-SUM(RMDF!Z167,RMDF!AG167,RMDF!AN167,RMDF!AU167,RMDF!BB167,RMDF!BI167,RMDF!BP167,RMDF!BW167), RMDF!CD167=ROUND(RMDF!CD167,4))</f>
        <v>1</v>
      </c>
      <c r="CB167" s="317">
        <f>RMDF!CB167</f>
        <v>0</v>
      </c>
      <c r="CC167" s="318" t="str">
        <f>IF(CB167=0,"",_xlfn.XLOOKUP(CB167,StatePicklist!$1:$1,StatePicklist!$3:$3,"NA",0))</f>
        <v/>
      </c>
      <c r="CD167" s="297" t="str">
        <f ca="1">IF(RMDF!CC167="", "", IF(ISNUMBER(MATCH(RMDF!CC167, INDIRECT(CC167), 0)), "OK", "Invalid"))</f>
        <v/>
      </c>
      <c r="CE167" s="281"/>
      <c r="CF167" s="281"/>
      <c r="CG167" s="281"/>
      <c r="CH167" s="281" t="b">
        <f>AND(RMDF!CK167&gt;=0, RMDF!CK167&lt;=1-SUM(RMDF!Z167,RMDF!AG167,RMDF!AN167,RMDF!AU167,RMDF!BB167,RMDF!BI167,RMDF!BP167,RMDF!BW167,RMDF!CD167), RMDF!CK167=ROUND(RMDF!CK167,4))</f>
        <v>1</v>
      </c>
      <c r="CI167" s="317">
        <f>RMDF!CI167</f>
        <v>0</v>
      </c>
      <c r="CJ167" s="318" t="str">
        <f>IF(CI167=0,"",_xlfn.XLOOKUP(CI167,StatePicklist!$1:$1,StatePicklist!$3:$3,"NA",0))</f>
        <v/>
      </c>
      <c r="CK167" s="297" t="str">
        <f ca="1">IF(RMDF!CJ167="", "", IF(ISNUMBER(MATCH(RMDF!CJ167, INDIRECT(CJ167), 0)), "OK", "Invalid"))</f>
        <v/>
      </c>
      <c r="CL167" s="281"/>
      <c r="CM167" s="281"/>
      <c r="CN167" s="281"/>
      <c r="CO167" s="281" t="b">
        <f>AND(RMDF!CR167&gt;=0, RMDF!CR167&lt;=1-SUM(RMDF!Z167,RMDF!AG167,RMDF!AN167,RMDF!AU167,RMDF!BB167,RMDF!BI167,RMDF!BP167,RMDF!BW167,RMDF!CD167,RMDF!CK167), RMDF!CR167=ROUND(RMDF!CR167,4))</f>
        <v>1</v>
      </c>
      <c r="CP167" s="317">
        <f>RMDF!CP167</f>
        <v>0</v>
      </c>
      <c r="CQ167" s="318" t="str">
        <f>IF(CP167=0,"",_xlfn.XLOOKUP(CP167,StatePicklist!$1:$1,StatePicklist!$3:$3,"NA",0))</f>
        <v/>
      </c>
      <c r="CR167" s="297" t="str">
        <f ca="1">IF(RMDF!CQ167="", "", IF(ISNUMBER(MATCH(RMDF!CQ167, INDIRECT(CQ167), 0)), "OK", "Invalid"))</f>
        <v/>
      </c>
      <c r="CS167" s="281"/>
      <c r="CT167" s="281"/>
      <c r="CU167" s="281"/>
      <c r="CV167" s="281" t="b">
        <f>AND(RMDF!CY167&gt;=0, RMDF!CY167&lt;=1-SUM(RMDF!Z167,RMDF!AG167,RMDF!AN167,RMDF!AU167,RMDF!BB167,RMDF!BI167,RMDF!BP167,RMDF!BW167,RMDF!CD167,RMDF!CK167,RMDF!CR167), RMDF!CY167=ROUND(RMDF!CY167,4))</f>
        <v>1</v>
      </c>
      <c r="CW167" s="317">
        <f>RMDF!CW167</f>
        <v>0</v>
      </c>
      <c r="CX167" s="318" t="str">
        <f>IF(CW167=0,"",_xlfn.XLOOKUP(CW167,StatePicklist!$1:$1,StatePicklist!$3:$3,"NA",0))</f>
        <v/>
      </c>
      <c r="CY167" s="297" t="str">
        <f ca="1">IF(RMDF!CX167="", "", IF(ISNUMBER(MATCH(RMDF!CX167, INDIRECT(CX167), 0)), "OK", "Invalid"))</f>
        <v/>
      </c>
      <c r="CZ167" s="281"/>
      <c r="DA167" s="281"/>
      <c r="DB167" s="281"/>
      <c r="DC167" s="281" t="b">
        <f>AND(RMDF!DF167&gt;=0, RMDF!DF167&lt;=1-SUM(RMDF!Z167,RMDF!AG167,RMDF!AN167,RMDF!AU167,RMDF!BB167,RMDF!BI167,RMDF!BP167,RMDF!BW167,RMDF!CD167,RMDF!CK167,RMDF!CR167,RMDF!CY167), RMDF!DF167=ROUND(RMDF!DF167,4))</f>
        <v>1</v>
      </c>
      <c r="DD167" s="317">
        <f>RMDF!DD167</f>
        <v>0</v>
      </c>
      <c r="DE167" s="318" t="str">
        <f>IF(DD167=0,"",_xlfn.XLOOKUP(DD167,StatePicklist!$1:$1,StatePicklist!$3:$3,"NA",0))</f>
        <v/>
      </c>
      <c r="DF167" s="297" t="str">
        <f ca="1">IF(RMDF!DE167="", "", IF(ISNUMBER(MATCH(RMDF!DE167, INDIRECT(DE167), 0)), "OK", "Invalid"))</f>
        <v/>
      </c>
      <c r="DG167" s="281"/>
      <c r="DH167" s="281"/>
      <c r="DI167" s="281"/>
      <c r="DJ167" s="281" t="b">
        <f>AND(RMDF!DM167&gt;=0, RMDF!DM167&lt;=1-SUM(RMDF!Z167,RMDF!AG167,RMDF!AN167,RMDF!AU167,RMDF!BB167,RMDF!BI167,RMDF!BP167,RMDF!BW167,RMDF!CD167,RMDF!CK167,RMDF!CR167,RMDF!CY167,RMDF!DF167), RMDF!DM167=ROUND(RMDF!DM167,4))</f>
        <v>1</v>
      </c>
      <c r="DK167" s="317">
        <f>RMDF!DK167</f>
        <v>0</v>
      </c>
      <c r="DL167" s="318" t="str">
        <f>IF(DK167=0,"",_xlfn.XLOOKUP(DK167,StatePicklist!$1:$1,StatePicklist!$3:$3,"NA",0))</f>
        <v/>
      </c>
      <c r="DM167" s="297" t="str">
        <f ca="1">IF(RMDF!DL167="", "", IF(ISNUMBER(MATCH(RMDF!DL167, INDIRECT(DL167), 0)), "OK", "Invalid"))</f>
        <v/>
      </c>
      <c r="DN167" s="281"/>
      <c r="DO167" s="281"/>
      <c r="DP167" s="281"/>
      <c r="DQ167" s="281" t="b">
        <f>AND(RMDF!DT167&gt;=0, RMDF!DT167&lt;=1-SUM(RMDF!Z167,RMDF!AG167,RMDF!AN167,RMDF!AU167,RMDF!BB167,RMDF!BI167,RMDF!BP167,RMDF!BW167,RMDF!CD167,RMDF!CK167,RMDF!CR167,RMDF!CY167,RMDF!DF167,RMDF!DM167), RMDF!DT167=ROUND(RMDF!DT167,4))</f>
        <v>1</v>
      </c>
      <c r="DR167" s="317">
        <f>RMDF!DR167</f>
        <v>0</v>
      </c>
      <c r="DS167" s="318" t="str">
        <f>IF(DR167=0,"",_xlfn.XLOOKUP(DR167,StatePicklist!$1:$1,StatePicklist!$3:$3,"NA",0))</f>
        <v/>
      </c>
      <c r="DT167" s="297" t="str">
        <f ca="1">IF(RMDF!DS167="", "", IF(ISNUMBER(MATCH(RMDF!DS167, INDIRECT(DS167), 0)), "OK", "Invalid"))</f>
        <v/>
      </c>
      <c r="DU167" s="281"/>
      <c r="DV167" s="281"/>
      <c r="DW167" s="281"/>
      <c r="DX167" s="281" t="b">
        <f>AND(RMDF!EA167&gt;=0, RMDF!EA167&lt;=1-SUM(RMDF!Z167,RMDF!AG167,RMDF!AN167,RMDF!AU167,RMDF!BB167,RMDF!BI167,RMDF!BP167,RMDF!BW167,RMDF!CD167,RMDF!CK167,RMDF!CR167,RMDF!CY167,RMDF!DF167,RMDF!DM167,RMDF!DT167), RMDF!EA167=ROUND(RMDF!EA167,4))</f>
        <v>1</v>
      </c>
      <c r="DY167" s="317">
        <f>RMDF!DY167</f>
        <v>0</v>
      </c>
      <c r="DZ167" s="318" t="str">
        <f>IF(DY167=0,"",_xlfn.XLOOKUP(DY167,StatePicklist!$1:$1,StatePicklist!$3:$3,"NA",0))</f>
        <v/>
      </c>
      <c r="EA167" s="297" t="str">
        <f ca="1">IF(RMDF!DZ167="", "", IF(ISNUMBER(MATCH(RMDF!DZ167, INDIRECT(DZ167), 0)), "OK", "Invalid"))</f>
        <v/>
      </c>
      <c r="EB167" s="281"/>
      <c r="EC167" s="281"/>
      <c r="ED167" s="281"/>
      <c r="EE167" s="281" t="b">
        <f>AND(RMDF!EH167&gt;=0, RMDF!EH167&lt;=1-SUM(RMDF!Z167,RMDF!AG167,RMDF!AN167,RMDF!AU167,RMDF!BB167,RMDF!BI167,RMDF!BP167,RMDF!BW167,RMDF!CD167,RMDF!CK167,RMDF!CR167,RMDF!CY167,RMDF!DF167,RMDF!DM167,RMDF!DT167,RMDF!EA167), RMDF!EH167=ROUND(RMDF!EH167,4))</f>
        <v>1</v>
      </c>
      <c r="EF167" s="317">
        <f>RMDF!EF167</f>
        <v>0</v>
      </c>
      <c r="EG167" s="318" t="str">
        <f>IF(EF167=0,"",_xlfn.XLOOKUP(EF167,StatePicklist!$1:$1,StatePicklist!$3:$3,"NA",0))</f>
        <v/>
      </c>
      <c r="EH167" s="297" t="str">
        <f ca="1">IF(RMDF!EG167="", "", IF(ISNUMBER(MATCH(RMDF!EG167, INDIRECT(EG167), 0)), "OK", "Invalid"))</f>
        <v/>
      </c>
      <c r="EI167" s="281"/>
      <c r="EJ167" s="281"/>
      <c r="EK167" s="281"/>
      <c r="EL167" s="281" t="b">
        <f>AND(RMDF!EO167&gt;=0, RMDF!EO167&lt;=1-SUM(RMDF!Z167,RMDF!AG167,RMDF!AN167,RMDF!AU167,RMDF!BB167,RMDF!BI167,RMDF!BP167,RMDF!BW167,RMDF!CD167,RMDF!CK167,RMDF!CR167,RMDF!CY167,RMDF!DF167,RMDF!DM167,RMDF!DT167,RMDF!EA167,RMDF!EH167), RMDF!EO167=ROUND(RMDF!EO167,4))</f>
        <v>1</v>
      </c>
      <c r="EM167" s="317">
        <f>RMDF!EM167</f>
        <v>0</v>
      </c>
      <c r="EN167" s="318" t="str">
        <f>IF(EM167=0,"",_xlfn.XLOOKUP(EM167,StatePicklist!$1:$1,StatePicklist!$3:$3,"NA",0))</f>
        <v/>
      </c>
      <c r="EO167" s="297" t="str">
        <f ca="1">IF(RMDF!EN167="", "", IF(ISNUMBER(MATCH(RMDF!EN167, INDIRECT(EN167), 0)), "OK", "Invalid"))</f>
        <v/>
      </c>
      <c r="EP167" s="281"/>
      <c r="EQ167" s="281"/>
      <c r="ER167" s="281"/>
      <c r="ES167" s="281" t="b">
        <f>AND(RMDF!EV167&gt;=0, RMDF!EV167&lt;=1-SUM(RMDF!Z167,RMDF!AG167,RMDF!AN167,RMDF!AU167,RMDF!BB167,RMDF!BI167,RMDF!BP167,RMDF!BW167,RMDF!CD167,RMDF!CK167,RMDF!CR167,RMDF!CY167,RMDF!DF167,RMDF!DM167,RMDF!DT167,RMDF!EA167,RMDF!EH167,RMDF!EO167), RMDF!EV167=ROUND(RMDF!EV167,4))</f>
        <v>1</v>
      </c>
      <c r="ET167" s="317">
        <f>RMDF!ET167</f>
        <v>0</v>
      </c>
      <c r="EU167" s="318" t="str">
        <f>IF(ET167=0,"",_xlfn.XLOOKUP(ET167,StatePicklist!$1:$1,StatePicklist!$3:$3,"NA",0))</f>
        <v/>
      </c>
      <c r="EV167" s="297" t="str">
        <f ca="1">IF(RMDF!EU167="", "", IF(ISNUMBER(MATCH(RMDF!EU167, INDIRECT(EU167), 0)), "OK", "Invalid"))</f>
        <v/>
      </c>
      <c r="EW167" s="281"/>
      <c r="EX167" s="281"/>
      <c r="EY167" s="281"/>
      <c r="EZ167" s="281" t="b">
        <f>AND(RMDF!FC167&gt;=0, RMDF!FC167&lt;=1-SUM(RMDF!Z167,RMDF!AG167,RMDF!AN167,RMDF!AU167,RMDF!BB167,RMDF!BI167,RMDF!BP167,RMDF!BW167,RMDF!CD167,RMDF!CK167,RMDF!CR167,RMDF!CY167,RMDF!DF167,RMDF!DM167,RMDF!DT167,RMDF!EA167,RMDF!EH167,RMDF!EO167,RMDF!EV167), RMDF!FC167=ROUND(RMDF!FC167,4))</f>
        <v>1</v>
      </c>
      <c r="FA167" s="317">
        <f>RMDF!FA167</f>
        <v>0</v>
      </c>
      <c r="FB167" s="318" t="str">
        <f>IF(FA167=0,"",_xlfn.XLOOKUP(FA167,StatePicklist!$1:$1,StatePicklist!$3:$3,"NA",0))</f>
        <v/>
      </c>
      <c r="FC167" s="297" t="str">
        <f ca="1">IF(RMDF!FB167="", "", IF(ISNUMBER(MATCH(RMDF!FB167, INDIRECT(FB167), 0)), "OK", "Invalid"))</f>
        <v/>
      </c>
    </row>
    <row r="168" spans="1:159" s="205" customFormat="1" ht="39.9" customHeight="1" x14ac:dyDescent="0.25">
      <c r="A168" s="206"/>
      <c r="B168" s="196"/>
      <c r="C168" s="197"/>
      <c r="D168" s="198"/>
      <c r="E168" s="199"/>
      <c r="F168" s="200"/>
      <c r="G168" s="201"/>
      <c r="H168" s="292"/>
      <c r="I168" s="305">
        <f>RMDF!I168</f>
        <v>0</v>
      </c>
      <c r="J168" s="305" t="str">
        <f>IF(I168=ProductCode!$B$30,"PDReclPost",IF(OR(I168=ProductCode!$C$30,I168=ProductCode!$E$30,I168=ProductCode!$G$30),"PDPreCon",IF(OR(I168=ProductCode!$D$30,I168=ProductCode!$F$30),"PDNotReclPost","")))</f>
        <v/>
      </c>
      <c r="K168" s="305" t="str">
        <f t="shared" si="15"/>
        <v/>
      </c>
      <c r="L168" s="289"/>
      <c r="M168" s="305" t="str">
        <f t="shared" si="15"/>
        <v/>
      </c>
      <c r="N168" s="289" t="b">
        <f>AND(RMDF!N168&gt;=0, RMDF!N168&lt;=1-RMDF!L168, RMDF!N168=ROUND(RMDF!N168,4))</f>
        <v>1</v>
      </c>
      <c r="O168" s="286" t="str">
        <f>IF(P168="","",IF(I168="","",IF(LEFT(I168,13)="Reclaimed pos",RawMaterialCode!$E$569,RawMaterialCode!$E$568)))</f>
        <v>Reclaimed pre-consumer mixed fibers (RM0578)</v>
      </c>
      <c r="P168" s="295">
        <f t="shared" si="16"/>
        <v>1</v>
      </c>
      <c r="Q168" s="202"/>
      <c r="R168" s="203"/>
      <c r="S168" s="204" t="str">
        <f t="shared" si="17"/>
        <v/>
      </c>
      <c r="T168" s="281"/>
      <c r="U168" s="281"/>
      <c r="V168" s="281"/>
      <c r="W168" s="281"/>
      <c r="X168" s="317">
        <f>RMDF!X168</f>
        <v>0</v>
      </c>
      <c r="Y168" s="318" t="str">
        <f>IF(X168=0,"",_xlfn.XLOOKUP(X168,StatePicklist!$1:$1,StatePicklist!$3:$3,"NA",0))</f>
        <v/>
      </c>
      <c r="Z168" s="297" t="str">
        <f ca="1">IF(RMDF!Y168="", "", IF(ISNUMBER(MATCH(RMDF!Y168, INDIRECT(Y168), 0)), "OK", "Invalid"))</f>
        <v/>
      </c>
      <c r="AA168" s="281"/>
      <c r="AB168" s="281"/>
      <c r="AC168" s="281"/>
      <c r="AD168" s="281" t="b">
        <f>AND(RMDF!AG168&gt;=0, RMDF!AG168&lt;=1-RMDF!Z168, RMDF!AG168=ROUND(RMDF!AG168,4))</f>
        <v>1</v>
      </c>
      <c r="AE168" s="317">
        <f>RMDF!AE168</f>
        <v>0</v>
      </c>
      <c r="AF168" s="318" t="str">
        <f>IF(AE168=0,"",_xlfn.XLOOKUP(AE168,StatePicklist!$1:$1,StatePicklist!$3:$3,"NA",0))</f>
        <v/>
      </c>
      <c r="AG168" s="297" t="str">
        <f ca="1">IF(RMDF!AF168="", "", IF(ISNUMBER(MATCH(RMDF!AF168, INDIRECT(AF168), 0)), "OK", "Invalid"))</f>
        <v/>
      </c>
      <c r="AH168" s="281"/>
      <c r="AI168" s="281"/>
      <c r="AJ168" s="281"/>
      <c r="AK168" s="281" t="b">
        <f>AND(RMDF!AN168&gt;=0, RMDF!AN168&lt;=1-SUM(RMDF!Z168,RMDF!AG168), RMDF!AN168=ROUND(RMDF!AN168,4))</f>
        <v>1</v>
      </c>
      <c r="AL168" s="317">
        <f>RMDF!AL168</f>
        <v>0</v>
      </c>
      <c r="AM168" s="318" t="str">
        <f>IF(AL168=0,"",_xlfn.XLOOKUP(AL168,StatePicklist!$1:$1,StatePicklist!$3:$3,"NA",0))</f>
        <v/>
      </c>
      <c r="AN168" s="297" t="str">
        <f ca="1">IF(RMDF!AM168="", "", IF(ISNUMBER(MATCH(RMDF!AM168, INDIRECT(AM168), 0)), "OK", "Invalid"))</f>
        <v/>
      </c>
      <c r="AO168" s="281"/>
      <c r="AP168" s="281"/>
      <c r="AQ168" s="281"/>
      <c r="AR168" s="281" t="b">
        <f>AND(RMDF!AU168&gt;=0, RMDF!AU168&lt;=1-SUM(RMDF!Z168,RMDF!AG168,RMDF!AN168), RMDF!AU168=ROUND(RMDF!AU168,4))</f>
        <v>1</v>
      </c>
      <c r="AS168" s="317">
        <f>RMDF!AS168</f>
        <v>0</v>
      </c>
      <c r="AT168" s="318" t="str">
        <f>IF(AS168=0,"",_xlfn.XLOOKUP(AS168,StatePicklist!$1:$1,StatePicklist!$3:$3,"NA",0))</f>
        <v/>
      </c>
      <c r="AU168" s="297" t="str">
        <f ca="1">IF(RMDF!AT168="", "", IF(ISNUMBER(MATCH(RMDF!AT168, INDIRECT(AT168), 0)), "OK", "Invalid"))</f>
        <v/>
      </c>
      <c r="AV168" s="281"/>
      <c r="AW168" s="281"/>
      <c r="AX168" s="281"/>
      <c r="AY168" s="281" t="b">
        <f>AND(RMDF!BB168&gt;=0, RMDF!BB168&lt;=1-SUM(RMDF!Z168,RMDF!AG168,RMDF!AN168,RMDF!AU168), RMDF!BB168=ROUND(RMDF!BB168,4))</f>
        <v>1</v>
      </c>
      <c r="AZ168" s="317">
        <f>RMDF!AZ168</f>
        <v>0</v>
      </c>
      <c r="BA168" s="318" t="str">
        <f>IF(AZ168=0,"",_xlfn.XLOOKUP(AZ168,StatePicklist!$1:$1,StatePicklist!$3:$3,"NA",0))</f>
        <v/>
      </c>
      <c r="BB168" s="297" t="str">
        <f ca="1">IF(RMDF!BA168="", "", IF(ISNUMBER(MATCH(RMDF!BA168, INDIRECT(BA168), 0)), "OK", "Invalid"))</f>
        <v/>
      </c>
      <c r="BC168" s="281"/>
      <c r="BD168" s="281"/>
      <c r="BE168" s="281"/>
      <c r="BF168" s="281" t="b">
        <f>AND(RMDF!BI168&gt;=0, RMDF!BI168&lt;=1-SUM(RMDF!Z168,RMDF!AG168,RMDF!AN168,RMDF!AU168,RMDF!BB168), RMDF!BI168=ROUND(RMDF!BI168,4))</f>
        <v>1</v>
      </c>
      <c r="BG168" s="317">
        <f>RMDF!BG168</f>
        <v>0</v>
      </c>
      <c r="BH168" s="318" t="str">
        <f>IF(BG168=0,"",_xlfn.XLOOKUP(BG168,StatePicklist!$1:$1,StatePicklist!$3:$3,"NA",0))</f>
        <v/>
      </c>
      <c r="BI168" s="297" t="str">
        <f ca="1">IF(RMDF!BH168="", "", IF(ISNUMBER(MATCH(RMDF!BH168, INDIRECT(BH168), 0)), "OK", "Invalid"))</f>
        <v/>
      </c>
      <c r="BJ168" s="281"/>
      <c r="BK168" s="281"/>
      <c r="BL168" s="281"/>
      <c r="BM168" s="281" t="b">
        <f>AND(RMDF!BP168&gt;=0, RMDF!BP168&lt;=1-SUM(RMDF!Z168,RMDF!AG168,RMDF!AN168,RMDF!AU168,RMDF!BB168,RMDF!BI168), RMDF!BP168=ROUND(RMDF!BP168,4))</f>
        <v>1</v>
      </c>
      <c r="BN168" s="317">
        <f>RMDF!BN168</f>
        <v>0</v>
      </c>
      <c r="BO168" s="318" t="str">
        <f>IF(BN168=0,"",_xlfn.XLOOKUP(BN168,StatePicklist!$1:$1,StatePicklist!$3:$3,"NA",0))</f>
        <v/>
      </c>
      <c r="BP168" s="297" t="str">
        <f ca="1">IF(RMDF!BO168="", "", IF(ISNUMBER(MATCH(RMDF!BO168, INDIRECT(BO168), 0)), "OK", "Invalid"))</f>
        <v/>
      </c>
      <c r="BQ168" s="281"/>
      <c r="BR168" s="281"/>
      <c r="BS168" s="281"/>
      <c r="BT168" s="281" t="b">
        <f>AND(RMDF!BW168&gt;=0, RMDF!BW168&lt;=1-SUM(RMDF!Z168,RMDF!AG168,RMDF!AN168,RMDF!AU168,RMDF!BB168,RMDF!BI168,RMDF!BP168), RMDF!BW168=ROUND(RMDF!BW168,4))</f>
        <v>1</v>
      </c>
      <c r="BU168" s="317">
        <f>RMDF!BU168</f>
        <v>0</v>
      </c>
      <c r="BV168" s="318" t="str">
        <f>IF(BU168=0,"",_xlfn.XLOOKUP(BU168,StatePicklist!$1:$1,StatePicklist!$3:$3,"NA",0))</f>
        <v/>
      </c>
      <c r="BW168" s="297" t="str">
        <f ca="1">IF(RMDF!BV168="", "", IF(ISNUMBER(MATCH(RMDF!BV168, INDIRECT(BV168), 0)), "OK", "Invalid"))</f>
        <v/>
      </c>
      <c r="BX168" s="281"/>
      <c r="BY168" s="281"/>
      <c r="BZ168" s="281"/>
      <c r="CA168" s="281" t="b">
        <f>AND(RMDF!CD168&gt;=0, RMDF!CD168&lt;=1-SUM(RMDF!Z168,RMDF!AG168,RMDF!AN168,RMDF!AU168,RMDF!BB168,RMDF!BI168,RMDF!BP168,RMDF!BW168), RMDF!CD168=ROUND(RMDF!CD168,4))</f>
        <v>1</v>
      </c>
      <c r="CB168" s="317">
        <f>RMDF!CB168</f>
        <v>0</v>
      </c>
      <c r="CC168" s="318" t="str">
        <f>IF(CB168=0,"",_xlfn.XLOOKUP(CB168,StatePicklist!$1:$1,StatePicklist!$3:$3,"NA",0))</f>
        <v/>
      </c>
      <c r="CD168" s="297" t="str">
        <f ca="1">IF(RMDF!CC168="", "", IF(ISNUMBER(MATCH(RMDF!CC168, INDIRECT(CC168), 0)), "OK", "Invalid"))</f>
        <v/>
      </c>
      <c r="CE168" s="281"/>
      <c r="CF168" s="281"/>
      <c r="CG168" s="281"/>
      <c r="CH168" s="281" t="b">
        <f>AND(RMDF!CK168&gt;=0, RMDF!CK168&lt;=1-SUM(RMDF!Z168,RMDF!AG168,RMDF!AN168,RMDF!AU168,RMDF!BB168,RMDF!BI168,RMDF!BP168,RMDF!BW168,RMDF!CD168), RMDF!CK168=ROUND(RMDF!CK168,4))</f>
        <v>1</v>
      </c>
      <c r="CI168" s="317">
        <f>RMDF!CI168</f>
        <v>0</v>
      </c>
      <c r="CJ168" s="318" t="str">
        <f>IF(CI168=0,"",_xlfn.XLOOKUP(CI168,StatePicklist!$1:$1,StatePicklist!$3:$3,"NA",0))</f>
        <v/>
      </c>
      <c r="CK168" s="297" t="str">
        <f ca="1">IF(RMDF!CJ168="", "", IF(ISNUMBER(MATCH(RMDF!CJ168, INDIRECT(CJ168), 0)), "OK", "Invalid"))</f>
        <v/>
      </c>
      <c r="CL168" s="281"/>
      <c r="CM168" s="281"/>
      <c r="CN168" s="281"/>
      <c r="CO168" s="281" t="b">
        <f>AND(RMDF!CR168&gt;=0, RMDF!CR168&lt;=1-SUM(RMDF!Z168,RMDF!AG168,RMDF!AN168,RMDF!AU168,RMDF!BB168,RMDF!BI168,RMDF!BP168,RMDF!BW168,RMDF!CD168,RMDF!CK168), RMDF!CR168=ROUND(RMDF!CR168,4))</f>
        <v>1</v>
      </c>
      <c r="CP168" s="317">
        <f>RMDF!CP168</f>
        <v>0</v>
      </c>
      <c r="CQ168" s="318" t="str">
        <f>IF(CP168=0,"",_xlfn.XLOOKUP(CP168,StatePicklist!$1:$1,StatePicklist!$3:$3,"NA",0))</f>
        <v/>
      </c>
      <c r="CR168" s="297" t="str">
        <f ca="1">IF(RMDF!CQ168="", "", IF(ISNUMBER(MATCH(RMDF!CQ168, INDIRECT(CQ168), 0)), "OK", "Invalid"))</f>
        <v/>
      </c>
      <c r="CS168" s="281"/>
      <c r="CT168" s="281"/>
      <c r="CU168" s="281"/>
      <c r="CV168" s="281" t="b">
        <f>AND(RMDF!CY168&gt;=0, RMDF!CY168&lt;=1-SUM(RMDF!Z168,RMDF!AG168,RMDF!AN168,RMDF!AU168,RMDF!BB168,RMDF!BI168,RMDF!BP168,RMDF!BW168,RMDF!CD168,RMDF!CK168,RMDF!CR168), RMDF!CY168=ROUND(RMDF!CY168,4))</f>
        <v>1</v>
      </c>
      <c r="CW168" s="317">
        <f>RMDF!CW168</f>
        <v>0</v>
      </c>
      <c r="CX168" s="318" t="str">
        <f>IF(CW168=0,"",_xlfn.XLOOKUP(CW168,StatePicklist!$1:$1,StatePicklist!$3:$3,"NA",0))</f>
        <v/>
      </c>
      <c r="CY168" s="297" t="str">
        <f ca="1">IF(RMDF!CX168="", "", IF(ISNUMBER(MATCH(RMDF!CX168, INDIRECT(CX168), 0)), "OK", "Invalid"))</f>
        <v/>
      </c>
      <c r="CZ168" s="281"/>
      <c r="DA168" s="281"/>
      <c r="DB168" s="281"/>
      <c r="DC168" s="281" t="b">
        <f>AND(RMDF!DF168&gt;=0, RMDF!DF168&lt;=1-SUM(RMDF!Z168,RMDF!AG168,RMDF!AN168,RMDF!AU168,RMDF!BB168,RMDF!BI168,RMDF!BP168,RMDF!BW168,RMDF!CD168,RMDF!CK168,RMDF!CR168,RMDF!CY168), RMDF!DF168=ROUND(RMDF!DF168,4))</f>
        <v>1</v>
      </c>
      <c r="DD168" s="317">
        <f>RMDF!DD168</f>
        <v>0</v>
      </c>
      <c r="DE168" s="318" t="str">
        <f>IF(DD168=0,"",_xlfn.XLOOKUP(DD168,StatePicklist!$1:$1,StatePicklist!$3:$3,"NA",0))</f>
        <v/>
      </c>
      <c r="DF168" s="297" t="str">
        <f ca="1">IF(RMDF!DE168="", "", IF(ISNUMBER(MATCH(RMDF!DE168, INDIRECT(DE168), 0)), "OK", "Invalid"))</f>
        <v/>
      </c>
      <c r="DG168" s="281"/>
      <c r="DH168" s="281"/>
      <c r="DI168" s="281"/>
      <c r="DJ168" s="281" t="b">
        <f>AND(RMDF!DM168&gt;=0, RMDF!DM168&lt;=1-SUM(RMDF!Z168,RMDF!AG168,RMDF!AN168,RMDF!AU168,RMDF!BB168,RMDF!BI168,RMDF!BP168,RMDF!BW168,RMDF!CD168,RMDF!CK168,RMDF!CR168,RMDF!CY168,RMDF!DF168), RMDF!DM168=ROUND(RMDF!DM168,4))</f>
        <v>1</v>
      </c>
      <c r="DK168" s="317">
        <f>RMDF!DK168</f>
        <v>0</v>
      </c>
      <c r="DL168" s="318" t="str">
        <f>IF(DK168=0,"",_xlfn.XLOOKUP(DK168,StatePicklist!$1:$1,StatePicklist!$3:$3,"NA",0))</f>
        <v/>
      </c>
      <c r="DM168" s="297" t="str">
        <f ca="1">IF(RMDF!DL168="", "", IF(ISNUMBER(MATCH(RMDF!DL168, INDIRECT(DL168), 0)), "OK", "Invalid"))</f>
        <v/>
      </c>
      <c r="DN168" s="281"/>
      <c r="DO168" s="281"/>
      <c r="DP168" s="281"/>
      <c r="DQ168" s="281" t="b">
        <f>AND(RMDF!DT168&gt;=0, RMDF!DT168&lt;=1-SUM(RMDF!Z168,RMDF!AG168,RMDF!AN168,RMDF!AU168,RMDF!BB168,RMDF!BI168,RMDF!BP168,RMDF!BW168,RMDF!CD168,RMDF!CK168,RMDF!CR168,RMDF!CY168,RMDF!DF168,RMDF!DM168), RMDF!DT168=ROUND(RMDF!DT168,4))</f>
        <v>1</v>
      </c>
      <c r="DR168" s="317">
        <f>RMDF!DR168</f>
        <v>0</v>
      </c>
      <c r="DS168" s="318" t="str">
        <f>IF(DR168=0,"",_xlfn.XLOOKUP(DR168,StatePicklist!$1:$1,StatePicklist!$3:$3,"NA",0))</f>
        <v/>
      </c>
      <c r="DT168" s="297" t="str">
        <f ca="1">IF(RMDF!DS168="", "", IF(ISNUMBER(MATCH(RMDF!DS168, INDIRECT(DS168), 0)), "OK", "Invalid"))</f>
        <v/>
      </c>
      <c r="DU168" s="281"/>
      <c r="DV168" s="281"/>
      <c r="DW168" s="281"/>
      <c r="DX168" s="281" t="b">
        <f>AND(RMDF!EA168&gt;=0, RMDF!EA168&lt;=1-SUM(RMDF!Z168,RMDF!AG168,RMDF!AN168,RMDF!AU168,RMDF!BB168,RMDF!BI168,RMDF!BP168,RMDF!BW168,RMDF!CD168,RMDF!CK168,RMDF!CR168,RMDF!CY168,RMDF!DF168,RMDF!DM168,RMDF!DT168), RMDF!EA168=ROUND(RMDF!EA168,4))</f>
        <v>1</v>
      </c>
      <c r="DY168" s="317">
        <f>RMDF!DY168</f>
        <v>0</v>
      </c>
      <c r="DZ168" s="318" t="str">
        <f>IF(DY168=0,"",_xlfn.XLOOKUP(DY168,StatePicklist!$1:$1,StatePicklist!$3:$3,"NA",0))</f>
        <v/>
      </c>
      <c r="EA168" s="297" t="str">
        <f ca="1">IF(RMDF!DZ168="", "", IF(ISNUMBER(MATCH(RMDF!DZ168, INDIRECT(DZ168), 0)), "OK", "Invalid"))</f>
        <v/>
      </c>
      <c r="EB168" s="281"/>
      <c r="EC168" s="281"/>
      <c r="ED168" s="281"/>
      <c r="EE168" s="281" t="b">
        <f>AND(RMDF!EH168&gt;=0, RMDF!EH168&lt;=1-SUM(RMDF!Z168,RMDF!AG168,RMDF!AN168,RMDF!AU168,RMDF!BB168,RMDF!BI168,RMDF!BP168,RMDF!BW168,RMDF!CD168,RMDF!CK168,RMDF!CR168,RMDF!CY168,RMDF!DF168,RMDF!DM168,RMDF!DT168,RMDF!EA168), RMDF!EH168=ROUND(RMDF!EH168,4))</f>
        <v>1</v>
      </c>
      <c r="EF168" s="317">
        <f>RMDF!EF168</f>
        <v>0</v>
      </c>
      <c r="EG168" s="318" t="str">
        <f>IF(EF168=0,"",_xlfn.XLOOKUP(EF168,StatePicklist!$1:$1,StatePicklist!$3:$3,"NA",0))</f>
        <v/>
      </c>
      <c r="EH168" s="297" t="str">
        <f ca="1">IF(RMDF!EG168="", "", IF(ISNUMBER(MATCH(RMDF!EG168, INDIRECT(EG168), 0)), "OK", "Invalid"))</f>
        <v/>
      </c>
      <c r="EI168" s="281"/>
      <c r="EJ168" s="281"/>
      <c r="EK168" s="281"/>
      <c r="EL168" s="281" t="b">
        <f>AND(RMDF!EO168&gt;=0, RMDF!EO168&lt;=1-SUM(RMDF!Z168,RMDF!AG168,RMDF!AN168,RMDF!AU168,RMDF!BB168,RMDF!BI168,RMDF!BP168,RMDF!BW168,RMDF!CD168,RMDF!CK168,RMDF!CR168,RMDF!CY168,RMDF!DF168,RMDF!DM168,RMDF!DT168,RMDF!EA168,RMDF!EH168), RMDF!EO168=ROUND(RMDF!EO168,4))</f>
        <v>1</v>
      </c>
      <c r="EM168" s="317">
        <f>RMDF!EM168</f>
        <v>0</v>
      </c>
      <c r="EN168" s="318" t="str">
        <f>IF(EM168=0,"",_xlfn.XLOOKUP(EM168,StatePicklist!$1:$1,StatePicklist!$3:$3,"NA",0))</f>
        <v/>
      </c>
      <c r="EO168" s="297" t="str">
        <f ca="1">IF(RMDF!EN168="", "", IF(ISNUMBER(MATCH(RMDF!EN168, INDIRECT(EN168), 0)), "OK", "Invalid"))</f>
        <v/>
      </c>
      <c r="EP168" s="281"/>
      <c r="EQ168" s="281"/>
      <c r="ER168" s="281"/>
      <c r="ES168" s="281" t="b">
        <f>AND(RMDF!EV168&gt;=0, RMDF!EV168&lt;=1-SUM(RMDF!Z168,RMDF!AG168,RMDF!AN168,RMDF!AU168,RMDF!BB168,RMDF!BI168,RMDF!BP168,RMDF!BW168,RMDF!CD168,RMDF!CK168,RMDF!CR168,RMDF!CY168,RMDF!DF168,RMDF!DM168,RMDF!DT168,RMDF!EA168,RMDF!EH168,RMDF!EO168), RMDF!EV168=ROUND(RMDF!EV168,4))</f>
        <v>1</v>
      </c>
      <c r="ET168" s="317">
        <f>RMDF!ET168</f>
        <v>0</v>
      </c>
      <c r="EU168" s="318" t="str">
        <f>IF(ET168=0,"",_xlfn.XLOOKUP(ET168,StatePicklist!$1:$1,StatePicklist!$3:$3,"NA",0))</f>
        <v/>
      </c>
      <c r="EV168" s="297" t="str">
        <f ca="1">IF(RMDF!EU168="", "", IF(ISNUMBER(MATCH(RMDF!EU168, INDIRECT(EU168), 0)), "OK", "Invalid"))</f>
        <v/>
      </c>
      <c r="EW168" s="281"/>
      <c r="EX168" s="281"/>
      <c r="EY168" s="281"/>
      <c r="EZ168" s="281" t="b">
        <f>AND(RMDF!FC168&gt;=0, RMDF!FC168&lt;=1-SUM(RMDF!Z168,RMDF!AG168,RMDF!AN168,RMDF!AU168,RMDF!BB168,RMDF!BI168,RMDF!BP168,RMDF!BW168,RMDF!CD168,RMDF!CK168,RMDF!CR168,RMDF!CY168,RMDF!DF168,RMDF!DM168,RMDF!DT168,RMDF!EA168,RMDF!EH168,RMDF!EO168,RMDF!EV168), RMDF!FC168=ROUND(RMDF!FC168,4))</f>
        <v>1</v>
      </c>
      <c r="FA168" s="317">
        <f>RMDF!FA168</f>
        <v>0</v>
      </c>
      <c r="FB168" s="318" t="str">
        <f>IF(FA168=0,"",_xlfn.XLOOKUP(FA168,StatePicklist!$1:$1,StatePicklist!$3:$3,"NA",0))</f>
        <v/>
      </c>
      <c r="FC168" s="297" t="str">
        <f ca="1">IF(RMDF!FB168="", "", IF(ISNUMBER(MATCH(RMDF!FB168, INDIRECT(FB168), 0)), "OK", "Invalid"))</f>
        <v/>
      </c>
    </row>
    <row r="169" spans="1:159" s="205" customFormat="1" ht="39.9" customHeight="1" x14ac:dyDescent="0.25">
      <c r="A169" s="206"/>
      <c r="B169" s="196"/>
      <c r="C169" s="197"/>
      <c r="D169" s="198"/>
      <c r="E169" s="199"/>
      <c r="F169" s="200"/>
      <c r="G169" s="201"/>
      <c r="H169" s="292"/>
      <c r="I169" s="305">
        <f>RMDF!I169</f>
        <v>0</v>
      </c>
      <c r="J169" s="305" t="str">
        <f>IF(I169=ProductCode!$B$30,"PDReclPost",IF(OR(I169=ProductCode!$C$30,I169=ProductCode!$E$30,I169=ProductCode!$G$30),"PDPreCon",IF(OR(I169=ProductCode!$D$30,I169=ProductCode!$F$30),"PDNotReclPost","")))</f>
        <v/>
      </c>
      <c r="K169" s="305" t="str">
        <f t="shared" si="15"/>
        <v/>
      </c>
      <c r="L169" s="289"/>
      <c r="M169" s="305" t="str">
        <f t="shared" si="15"/>
        <v/>
      </c>
      <c r="N169" s="289" t="b">
        <f>AND(RMDF!N169&gt;=0, RMDF!N169&lt;=1-RMDF!L169, RMDF!N169=ROUND(RMDF!N169,4))</f>
        <v>1</v>
      </c>
      <c r="O169" s="286" t="str">
        <f>IF(P169="","",IF(I169="","",IF(LEFT(I169,13)="Reclaimed pos",RawMaterialCode!$E$569,RawMaterialCode!$E$568)))</f>
        <v>Reclaimed pre-consumer mixed fibers (RM0578)</v>
      </c>
      <c r="P169" s="295">
        <f t="shared" si="16"/>
        <v>1</v>
      </c>
      <c r="Q169" s="202"/>
      <c r="R169" s="203"/>
      <c r="S169" s="204" t="str">
        <f t="shared" si="17"/>
        <v/>
      </c>
      <c r="T169" s="281"/>
      <c r="U169" s="281"/>
      <c r="V169" s="281"/>
      <c r="W169" s="281"/>
      <c r="X169" s="317">
        <f>RMDF!X169</f>
        <v>0</v>
      </c>
      <c r="Y169" s="318" t="str">
        <f>IF(X169=0,"",_xlfn.XLOOKUP(X169,StatePicklist!$1:$1,StatePicklist!$3:$3,"NA",0))</f>
        <v/>
      </c>
      <c r="Z169" s="297" t="str">
        <f ca="1">IF(RMDF!Y169="", "", IF(ISNUMBER(MATCH(RMDF!Y169, INDIRECT(Y169), 0)), "OK", "Invalid"))</f>
        <v/>
      </c>
      <c r="AA169" s="281"/>
      <c r="AB169" s="281"/>
      <c r="AC169" s="281"/>
      <c r="AD169" s="281" t="b">
        <f>AND(RMDF!AG169&gt;=0, RMDF!AG169&lt;=1-RMDF!Z169, RMDF!AG169=ROUND(RMDF!AG169,4))</f>
        <v>1</v>
      </c>
      <c r="AE169" s="317">
        <f>RMDF!AE169</f>
        <v>0</v>
      </c>
      <c r="AF169" s="318" t="str">
        <f>IF(AE169=0,"",_xlfn.XLOOKUP(AE169,StatePicklist!$1:$1,StatePicklist!$3:$3,"NA",0))</f>
        <v/>
      </c>
      <c r="AG169" s="297" t="str">
        <f ca="1">IF(RMDF!AF169="", "", IF(ISNUMBER(MATCH(RMDF!AF169, INDIRECT(AF169), 0)), "OK", "Invalid"))</f>
        <v/>
      </c>
      <c r="AH169" s="281"/>
      <c r="AI169" s="281"/>
      <c r="AJ169" s="281"/>
      <c r="AK169" s="281" t="b">
        <f>AND(RMDF!AN169&gt;=0, RMDF!AN169&lt;=1-SUM(RMDF!Z169,RMDF!AG169), RMDF!AN169=ROUND(RMDF!AN169,4))</f>
        <v>1</v>
      </c>
      <c r="AL169" s="317">
        <f>RMDF!AL169</f>
        <v>0</v>
      </c>
      <c r="AM169" s="318" t="str">
        <f>IF(AL169=0,"",_xlfn.XLOOKUP(AL169,StatePicklist!$1:$1,StatePicklist!$3:$3,"NA",0))</f>
        <v/>
      </c>
      <c r="AN169" s="297" t="str">
        <f ca="1">IF(RMDF!AM169="", "", IF(ISNUMBER(MATCH(RMDF!AM169, INDIRECT(AM169), 0)), "OK", "Invalid"))</f>
        <v/>
      </c>
      <c r="AO169" s="281"/>
      <c r="AP169" s="281"/>
      <c r="AQ169" s="281"/>
      <c r="AR169" s="281" t="b">
        <f>AND(RMDF!AU169&gt;=0, RMDF!AU169&lt;=1-SUM(RMDF!Z169,RMDF!AG169,RMDF!AN169), RMDF!AU169=ROUND(RMDF!AU169,4))</f>
        <v>1</v>
      </c>
      <c r="AS169" s="317">
        <f>RMDF!AS169</f>
        <v>0</v>
      </c>
      <c r="AT169" s="318" t="str">
        <f>IF(AS169=0,"",_xlfn.XLOOKUP(AS169,StatePicklist!$1:$1,StatePicklist!$3:$3,"NA",0))</f>
        <v/>
      </c>
      <c r="AU169" s="297" t="str">
        <f ca="1">IF(RMDF!AT169="", "", IF(ISNUMBER(MATCH(RMDF!AT169, INDIRECT(AT169), 0)), "OK", "Invalid"))</f>
        <v/>
      </c>
      <c r="AV169" s="281"/>
      <c r="AW169" s="281"/>
      <c r="AX169" s="281"/>
      <c r="AY169" s="281" t="b">
        <f>AND(RMDF!BB169&gt;=0, RMDF!BB169&lt;=1-SUM(RMDF!Z169,RMDF!AG169,RMDF!AN169,RMDF!AU169), RMDF!BB169=ROUND(RMDF!BB169,4))</f>
        <v>1</v>
      </c>
      <c r="AZ169" s="317">
        <f>RMDF!AZ169</f>
        <v>0</v>
      </c>
      <c r="BA169" s="318" t="str">
        <f>IF(AZ169=0,"",_xlfn.XLOOKUP(AZ169,StatePicklist!$1:$1,StatePicklist!$3:$3,"NA",0))</f>
        <v/>
      </c>
      <c r="BB169" s="297" t="str">
        <f ca="1">IF(RMDF!BA169="", "", IF(ISNUMBER(MATCH(RMDF!BA169, INDIRECT(BA169), 0)), "OK", "Invalid"))</f>
        <v/>
      </c>
      <c r="BC169" s="281"/>
      <c r="BD169" s="281"/>
      <c r="BE169" s="281"/>
      <c r="BF169" s="281" t="b">
        <f>AND(RMDF!BI169&gt;=0, RMDF!BI169&lt;=1-SUM(RMDF!Z169,RMDF!AG169,RMDF!AN169,RMDF!AU169,RMDF!BB169), RMDF!BI169=ROUND(RMDF!BI169,4))</f>
        <v>1</v>
      </c>
      <c r="BG169" s="317">
        <f>RMDF!BG169</f>
        <v>0</v>
      </c>
      <c r="BH169" s="318" t="str">
        <f>IF(BG169=0,"",_xlfn.XLOOKUP(BG169,StatePicklist!$1:$1,StatePicklist!$3:$3,"NA",0))</f>
        <v/>
      </c>
      <c r="BI169" s="297" t="str">
        <f ca="1">IF(RMDF!BH169="", "", IF(ISNUMBER(MATCH(RMDF!BH169, INDIRECT(BH169), 0)), "OK", "Invalid"))</f>
        <v/>
      </c>
      <c r="BJ169" s="281"/>
      <c r="BK169" s="281"/>
      <c r="BL169" s="281"/>
      <c r="BM169" s="281" t="b">
        <f>AND(RMDF!BP169&gt;=0, RMDF!BP169&lt;=1-SUM(RMDF!Z169,RMDF!AG169,RMDF!AN169,RMDF!AU169,RMDF!BB169,RMDF!BI169), RMDF!BP169=ROUND(RMDF!BP169,4))</f>
        <v>1</v>
      </c>
      <c r="BN169" s="317">
        <f>RMDF!BN169</f>
        <v>0</v>
      </c>
      <c r="BO169" s="318" t="str">
        <f>IF(BN169=0,"",_xlfn.XLOOKUP(BN169,StatePicklist!$1:$1,StatePicklist!$3:$3,"NA",0))</f>
        <v/>
      </c>
      <c r="BP169" s="297" t="str">
        <f ca="1">IF(RMDF!BO169="", "", IF(ISNUMBER(MATCH(RMDF!BO169, INDIRECT(BO169), 0)), "OK", "Invalid"))</f>
        <v/>
      </c>
      <c r="BQ169" s="281"/>
      <c r="BR169" s="281"/>
      <c r="BS169" s="281"/>
      <c r="BT169" s="281" t="b">
        <f>AND(RMDF!BW169&gt;=0, RMDF!BW169&lt;=1-SUM(RMDF!Z169,RMDF!AG169,RMDF!AN169,RMDF!AU169,RMDF!BB169,RMDF!BI169,RMDF!BP169), RMDF!BW169=ROUND(RMDF!BW169,4))</f>
        <v>1</v>
      </c>
      <c r="BU169" s="317">
        <f>RMDF!BU169</f>
        <v>0</v>
      </c>
      <c r="BV169" s="318" t="str">
        <f>IF(BU169=0,"",_xlfn.XLOOKUP(BU169,StatePicklist!$1:$1,StatePicklist!$3:$3,"NA",0))</f>
        <v/>
      </c>
      <c r="BW169" s="297" t="str">
        <f ca="1">IF(RMDF!BV169="", "", IF(ISNUMBER(MATCH(RMDF!BV169, INDIRECT(BV169), 0)), "OK", "Invalid"))</f>
        <v/>
      </c>
      <c r="BX169" s="281"/>
      <c r="BY169" s="281"/>
      <c r="BZ169" s="281"/>
      <c r="CA169" s="281" t="b">
        <f>AND(RMDF!CD169&gt;=0, RMDF!CD169&lt;=1-SUM(RMDF!Z169,RMDF!AG169,RMDF!AN169,RMDF!AU169,RMDF!BB169,RMDF!BI169,RMDF!BP169,RMDF!BW169), RMDF!CD169=ROUND(RMDF!CD169,4))</f>
        <v>1</v>
      </c>
      <c r="CB169" s="317">
        <f>RMDF!CB169</f>
        <v>0</v>
      </c>
      <c r="CC169" s="318" t="str">
        <f>IF(CB169=0,"",_xlfn.XLOOKUP(CB169,StatePicklist!$1:$1,StatePicklist!$3:$3,"NA",0))</f>
        <v/>
      </c>
      <c r="CD169" s="297" t="str">
        <f ca="1">IF(RMDF!CC169="", "", IF(ISNUMBER(MATCH(RMDF!CC169, INDIRECT(CC169), 0)), "OK", "Invalid"))</f>
        <v/>
      </c>
      <c r="CE169" s="281"/>
      <c r="CF169" s="281"/>
      <c r="CG169" s="281"/>
      <c r="CH169" s="281" t="b">
        <f>AND(RMDF!CK169&gt;=0, RMDF!CK169&lt;=1-SUM(RMDF!Z169,RMDF!AG169,RMDF!AN169,RMDF!AU169,RMDF!BB169,RMDF!BI169,RMDF!BP169,RMDF!BW169,RMDF!CD169), RMDF!CK169=ROUND(RMDF!CK169,4))</f>
        <v>1</v>
      </c>
      <c r="CI169" s="317">
        <f>RMDF!CI169</f>
        <v>0</v>
      </c>
      <c r="CJ169" s="318" t="str">
        <f>IF(CI169=0,"",_xlfn.XLOOKUP(CI169,StatePicklist!$1:$1,StatePicklist!$3:$3,"NA",0))</f>
        <v/>
      </c>
      <c r="CK169" s="297" t="str">
        <f ca="1">IF(RMDF!CJ169="", "", IF(ISNUMBER(MATCH(RMDF!CJ169, INDIRECT(CJ169), 0)), "OK", "Invalid"))</f>
        <v/>
      </c>
      <c r="CL169" s="281"/>
      <c r="CM169" s="281"/>
      <c r="CN169" s="281"/>
      <c r="CO169" s="281" t="b">
        <f>AND(RMDF!CR169&gt;=0, RMDF!CR169&lt;=1-SUM(RMDF!Z169,RMDF!AG169,RMDF!AN169,RMDF!AU169,RMDF!BB169,RMDF!BI169,RMDF!BP169,RMDF!BW169,RMDF!CD169,RMDF!CK169), RMDF!CR169=ROUND(RMDF!CR169,4))</f>
        <v>1</v>
      </c>
      <c r="CP169" s="317">
        <f>RMDF!CP169</f>
        <v>0</v>
      </c>
      <c r="CQ169" s="318" t="str">
        <f>IF(CP169=0,"",_xlfn.XLOOKUP(CP169,StatePicklist!$1:$1,StatePicklist!$3:$3,"NA",0))</f>
        <v/>
      </c>
      <c r="CR169" s="297" t="str">
        <f ca="1">IF(RMDF!CQ169="", "", IF(ISNUMBER(MATCH(RMDF!CQ169, INDIRECT(CQ169), 0)), "OK", "Invalid"))</f>
        <v/>
      </c>
      <c r="CS169" s="281"/>
      <c r="CT169" s="281"/>
      <c r="CU169" s="281"/>
      <c r="CV169" s="281" t="b">
        <f>AND(RMDF!CY169&gt;=0, RMDF!CY169&lt;=1-SUM(RMDF!Z169,RMDF!AG169,RMDF!AN169,RMDF!AU169,RMDF!BB169,RMDF!BI169,RMDF!BP169,RMDF!BW169,RMDF!CD169,RMDF!CK169,RMDF!CR169), RMDF!CY169=ROUND(RMDF!CY169,4))</f>
        <v>1</v>
      </c>
      <c r="CW169" s="317">
        <f>RMDF!CW169</f>
        <v>0</v>
      </c>
      <c r="CX169" s="318" t="str">
        <f>IF(CW169=0,"",_xlfn.XLOOKUP(CW169,StatePicklist!$1:$1,StatePicklist!$3:$3,"NA",0))</f>
        <v/>
      </c>
      <c r="CY169" s="297" t="str">
        <f ca="1">IF(RMDF!CX169="", "", IF(ISNUMBER(MATCH(RMDF!CX169, INDIRECT(CX169), 0)), "OK", "Invalid"))</f>
        <v/>
      </c>
      <c r="CZ169" s="281"/>
      <c r="DA169" s="281"/>
      <c r="DB169" s="281"/>
      <c r="DC169" s="281" t="b">
        <f>AND(RMDF!DF169&gt;=0, RMDF!DF169&lt;=1-SUM(RMDF!Z169,RMDF!AG169,RMDF!AN169,RMDF!AU169,RMDF!BB169,RMDF!BI169,RMDF!BP169,RMDF!BW169,RMDF!CD169,RMDF!CK169,RMDF!CR169,RMDF!CY169), RMDF!DF169=ROUND(RMDF!DF169,4))</f>
        <v>1</v>
      </c>
      <c r="DD169" s="317">
        <f>RMDF!DD169</f>
        <v>0</v>
      </c>
      <c r="DE169" s="318" t="str">
        <f>IF(DD169=0,"",_xlfn.XLOOKUP(DD169,StatePicklist!$1:$1,StatePicklist!$3:$3,"NA",0))</f>
        <v/>
      </c>
      <c r="DF169" s="297" t="str">
        <f ca="1">IF(RMDF!DE169="", "", IF(ISNUMBER(MATCH(RMDF!DE169, INDIRECT(DE169), 0)), "OK", "Invalid"))</f>
        <v/>
      </c>
      <c r="DG169" s="281"/>
      <c r="DH169" s="281"/>
      <c r="DI169" s="281"/>
      <c r="DJ169" s="281" t="b">
        <f>AND(RMDF!DM169&gt;=0, RMDF!DM169&lt;=1-SUM(RMDF!Z169,RMDF!AG169,RMDF!AN169,RMDF!AU169,RMDF!BB169,RMDF!BI169,RMDF!BP169,RMDF!BW169,RMDF!CD169,RMDF!CK169,RMDF!CR169,RMDF!CY169,RMDF!DF169), RMDF!DM169=ROUND(RMDF!DM169,4))</f>
        <v>1</v>
      </c>
      <c r="DK169" s="317">
        <f>RMDF!DK169</f>
        <v>0</v>
      </c>
      <c r="DL169" s="318" t="str">
        <f>IF(DK169=0,"",_xlfn.XLOOKUP(DK169,StatePicklist!$1:$1,StatePicklist!$3:$3,"NA",0))</f>
        <v/>
      </c>
      <c r="DM169" s="297" t="str">
        <f ca="1">IF(RMDF!DL169="", "", IF(ISNUMBER(MATCH(RMDF!DL169, INDIRECT(DL169), 0)), "OK", "Invalid"))</f>
        <v/>
      </c>
      <c r="DN169" s="281"/>
      <c r="DO169" s="281"/>
      <c r="DP169" s="281"/>
      <c r="DQ169" s="281" t="b">
        <f>AND(RMDF!DT169&gt;=0, RMDF!DT169&lt;=1-SUM(RMDF!Z169,RMDF!AG169,RMDF!AN169,RMDF!AU169,RMDF!BB169,RMDF!BI169,RMDF!BP169,RMDF!BW169,RMDF!CD169,RMDF!CK169,RMDF!CR169,RMDF!CY169,RMDF!DF169,RMDF!DM169), RMDF!DT169=ROUND(RMDF!DT169,4))</f>
        <v>1</v>
      </c>
      <c r="DR169" s="317">
        <f>RMDF!DR169</f>
        <v>0</v>
      </c>
      <c r="DS169" s="318" t="str">
        <f>IF(DR169=0,"",_xlfn.XLOOKUP(DR169,StatePicklist!$1:$1,StatePicklist!$3:$3,"NA",0))</f>
        <v/>
      </c>
      <c r="DT169" s="297" t="str">
        <f ca="1">IF(RMDF!DS169="", "", IF(ISNUMBER(MATCH(RMDF!DS169, INDIRECT(DS169), 0)), "OK", "Invalid"))</f>
        <v/>
      </c>
      <c r="DU169" s="281"/>
      <c r="DV169" s="281"/>
      <c r="DW169" s="281"/>
      <c r="DX169" s="281" t="b">
        <f>AND(RMDF!EA169&gt;=0, RMDF!EA169&lt;=1-SUM(RMDF!Z169,RMDF!AG169,RMDF!AN169,RMDF!AU169,RMDF!BB169,RMDF!BI169,RMDF!BP169,RMDF!BW169,RMDF!CD169,RMDF!CK169,RMDF!CR169,RMDF!CY169,RMDF!DF169,RMDF!DM169,RMDF!DT169), RMDF!EA169=ROUND(RMDF!EA169,4))</f>
        <v>1</v>
      </c>
      <c r="DY169" s="317">
        <f>RMDF!DY169</f>
        <v>0</v>
      </c>
      <c r="DZ169" s="318" t="str">
        <f>IF(DY169=0,"",_xlfn.XLOOKUP(DY169,StatePicklist!$1:$1,StatePicklist!$3:$3,"NA",0))</f>
        <v/>
      </c>
      <c r="EA169" s="297" t="str">
        <f ca="1">IF(RMDF!DZ169="", "", IF(ISNUMBER(MATCH(RMDF!DZ169, INDIRECT(DZ169), 0)), "OK", "Invalid"))</f>
        <v/>
      </c>
      <c r="EB169" s="281"/>
      <c r="EC169" s="281"/>
      <c r="ED169" s="281"/>
      <c r="EE169" s="281" t="b">
        <f>AND(RMDF!EH169&gt;=0, RMDF!EH169&lt;=1-SUM(RMDF!Z169,RMDF!AG169,RMDF!AN169,RMDF!AU169,RMDF!BB169,RMDF!BI169,RMDF!BP169,RMDF!BW169,RMDF!CD169,RMDF!CK169,RMDF!CR169,RMDF!CY169,RMDF!DF169,RMDF!DM169,RMDF!DT169,RMDF!EA169), RMDF!EH169=ROUND(RMDF!EH169,4))</f>
        <v>1</v>
      </c>
      <c r="EF169" s="317">
        <f>RMDF!EF169</f>
        <v>0</v>
      </c>
      <c r="EG169" s="318" t="str">
        <f>IF(EF169=0,"",_xlfn.XLOOKUP(EF169,StatePicklist!$1:$1,StatePicklist!$3:$3,"NA",0))</f>
        <v/>
      </c>
      <c r="EH169" s="297" t="str">
        <f ca="1">IF(RMDF!EG169="", "", IF(ISNUMBER(MATCH(RMDF!EG169, INDIRECT(EG169), 0)), "OK", "Invalid"))</f>
        <v/>
      </c>
      <c r="EI169" s="281"/>
      <c r="EJ169" s="281"/>
      <c r="EK169" s="281"/>
      <c r="EL169" s="281" t="b">
        <f>AND(RMDF!EO169&gt;=0, RMDF!EO169&lt;=1-SUM(RMDF!Z169,RMDF!AG169,RMDF!AN169,RMDF!AU169,RMDF!BB169,RMDF!BI169,RMDF!BP169,RMDF!BW169,RMDF!CD169,RMDF!CK169,RMDF!CR169,RMDF!CY169,RMDF!DF169,RMDF!DM169,RMDF!DT169,RMDF!EA169,RMDF!EH169), RMDF!EO169=ROUND(RMDF!EO169,4))</f>
        <v>1</v>
      </c>
      <c r="EM169" s="317">
        <f>RMDF!EM169</f>
        <v>0</v>
      </c>
      <c r="EN169" s="318" t="str">
        <f>IF(EM169=0,"",_xlfn.XLOOKUP(EM169,StatePicklist!$1:$1,StatePicklist!$3:$3,"NA",0))</f>
        <v/>
      </c>
      <c r="EO169" s="297" t="str">
        <f ca="1">IF(RMDF!EN169="", "", IF(ISNUMBER(MATCH(RMDF!EN169, INDIRECT(EN169), 0)), "OK", "Invalid"))</f>
        <v/>
      </c>
      <c r="EP169" s="281"/>
      <c r="EQ169" s="281"/>
      <c r="ER169" s="281"/>
      <c r="ES169" s="281" t="b">
        <f>AND(RMDF!EV169&gt;=0, RMDF!EV169&lt;=1-SUM(RMDF!Z169,RMDF!AG169,RMDF!AN169,RMDF!AU169,RMDF!BB169,RMDF!BI169,RMDF!BP169,RMDF!BW169,RMDF!CD169,RMDF!CK169,RMDF!CR169,RMDF!CY169,RMDF!DF169,RMDF!DM169,RMDF!DT169,RMDF!EA169,RMDF!EH169,RMDF!EO169), RMDF!EV169=ROUND(RMDF!EV169,4))</f>
        <v>1</v>
      </c>
      <c r="ET169" s="317">
        <f>RMDF!ET169</f>
        <v>0</v>
      </c>
      <c r="EU169" s="318" t="str">
        <f>IF(ET169=0,"",_xlfn.XLOOKUP(ET169,StatePicklist!$1:$1,StatePicklist!$3:$3,"NA",0))</f>
        <v/>
      </c>
      <c r="EV169" s="297" t="str">
        <f ca="1">IF(RMDF!EU169="", "", IF(ISNUMBER(MATCH(RMDF!EU169, INDIRECT(EU169), 0)), "OK", "Invalid"))</f>
        <v/>
      </c>
      <c r="EW169" s="281"/>
      <c r="EX169" s="281"/>
      <c r="EY169" s="281"/>
      <c r="EZ169" s="281" t="b">
        <f>AND(RMDF!FC169&gt;=0, RMDF!FC169&lt;=1-SUM(RMDF!Z169,RMDF!AG169,RMDF!AN169,RMDF!AU169,RMDF!BB169,RMDF!BI169,RMDF!BP169,RMDF!BW169,RMDF!CD169,RMDF!CK169,RMDF!CR169,RMDF!CY169,RMDF!DF169,RMDF!DM169,RMDF!DT169,RMDF!EA169,RMDF!EH169,RMDF!EO169,RMDF!EV169), RMDF!FC169=ROUND(RMDF!FC169,4))</f>
        <v>1</v>
      </c>
      <c r="FA169" s="317">
        <f>RMDF!FA169</f>
        <v>0</v>
      </c>
      <c r="FB169" s="318" t="str">
        <f>IF(FA169=0,"",_xlfn.XLOOKUP(FA169,StatePicklist!$1:$1,StatePicklist!$3:$3,"NA",0))</f>
        <v/>
      </c>
      <c r="FC169" s="297" t="str">
        <f ca="1">IF(RMDF!FB169="", "", IF(ISNUMBER(MATCH(RMDF!FB169, INDIRECT(FB169), 0)), "OK", "Invalid"))</f>
        <v/>
      </c>
    </row>
    <row r="170" spans="1:159" s="205" customFormat="1" ht="39.9" customHeight="1" x14ac:dyDescent="0.25">
      <c r="A170" s="206"/>
      <c r="B170" s="196"/>
      <c r="C170" s="197"/>
      <c r="D170" s="198"/>
      <c r="E170" s="199"/>
      <c r="F170" s="200"/>
      <c r="G170" s="201"/>
      <c r="H170" s="292"/>
      <c r="I170" s="305">
        <f>RMDF!I170</f>
        <v>0</v>
      </c>
      <c r="J170" s="305" t="str">
        <f>IF(I170=ProductCode!$B$30,"PDReclPost",IF(OR(I170=ProductCode!$C$30,I170=ProductCode!$E$30,I170=ProductCode!$G$30),"PDPreCon",IF(OR(I170=ProductCode!$D$30,I170=ProductCode!$F$30),"PDNotReclPost","")))</f>
        <v/>
      </c>
      <c r="K170" s="305" t="str">
        <f t="shared" si="15"/>
        <v/>
      </c>
      <c r="L170" s="289"/>
      <c r="M170" s="305" t="str">
        <f t="shared" si="15"/>
        <v/>
      </c>
      <c r="N170" s="289" t="b">
        <f>AND(RMDF!N170&gt;=0, RMDF!N170&lt;=1-RMDF!L170, RMDF!N170=ROUND(RMDF!N170,4))</f>
        <v>1</v>
      </c>
      <c r="O170" s="286" t="str">
        <f>IF(P170="","",IF(I170="","",IF(LEFT(I170,13)="Reclaimed pos",RawMaterialCode!$E$569,RawMaterialCode!$E$568)))</f>
        <v>Reclaimed pre-consumer mixed fibers (RM0578)</v>
      </c>
      <c r="P170" s="295">
        <f t="shared" si="16"/>
        <v>1</v>
      </c>
      <c r="Q170" s="202"/>
      <c r="R170" s="203"/>
      <c r="S170" s="204" t="str">
        <f t="shared" si="17"/>
        <v/>
      </c>
      <c r="T170" s="281"/>
      <c r="U170" s="281"/>
      <c r="V170" s="281"/>
      <c r="W170" s="281"/>
      <c r="X170" s="317">
        <f>RMDF!X170</f>
        <v>0</v>
      </c>
      <c r="Y170" s="318" t="str">
        <f>IF(X170=0,"",_xlfn.XLOOKUP(X170,StatePicklist!$1:$1,StatePicklist!$3:$3,"NA",0))</f>
        <v/>
      </c>
      <c r="Z170" s="297" t="str">
        <f ca="1">IF(RMDF!Y170="", "", IF(ISNUMBER(MATCH(RMDF!Y170, INDIRECT(Y170), 0)), "OK", "Invalid"))</f>
        <v/>
      </c>
      <c r="AA170" s="281"/>
      <c r="AB170" s="281"/>
      <c r="AC170" s="281"/>
      <c r="AD170" s="281" t="b">
        <f>AND(RMDF!AG170&gt;=0, RMDF!AG170&lt;=1-RMDF!Z170, RMDF!AG170=ROUND(RMDF!AG170,4))</f>
        <v>1</v>
      </c>
      <c r="AE170" s="317">
        <f>RMDF!AE170</f>
        <v>0</v>
      </c>
      <c r="AF170" s="318" t="str">
        <f>IF(AE170=0,"",_xlfn.XLOOKUP(AE170,StatePicklist!$1:$1,StatePicklist!$3:$3,"NA",0))</f>
        <v/>
      </c>
      <c r="AG170" s="297" t="str">
        <f ca="1">IF(RMDF!AF170="", "", IF(ISNUMBER(MATCH(RMDF!AF170, INDIRECT(AF170), 0)), "OK", "Invalid"))</f>
        <v/>
      </c>
      <c r="AH170" s="281"/>
      <c r="AI170" s="281"/>
      <c r="AJ170" s="281"/>
      <c r="AK170" s="281" t="b">
        <f>AND(RMDF!AN170&gt;=0, RMDF!AN170&lt;=1-SUM(RMDF!Z170,RMDF!AG170), RMDF!AN170=ROUND(RMDF!AN170,4))</f>
        <v>1</v>
      </c>
      <c r="AL170" s="317">
        <f>RMDF!AL170</f>
        <v>0</v>
      </c>
      <c r="AM170" s="318" t="str">
        <f>IF(AL170=0,"",_xlfn.XLOOKUP(AL170,StatePicklist!$1:$1,StatePicklist!$3:$3,"NA",0))</f>
        <v/>
      </c>
      <c r="AN170" s="297" t="str">
        <f ca="1">IF(RMDF!AM170="", "", IF(ISNUMBER(MATCH(RMDF!AM170, INDIRECT(AM170), 0)), "OK", "Invalid"))</f>
        <v/>
      </c>
      <c r="AO170" s="281"/>
      <c r="AP170" s="281"/>
      <c r="AQ170" s="281"/>
      <c r="AR170" s="281" t="b">
        <f>AND(RMDF!AU170&gt;=0, RMDF!AU170&lt;=1-SUM(RMDF!Z170,RMDF!AG170,RMDF!AN170), RMDF!AU170=ROUND(RMDF!AU170,4))</f>
        <v>1</v>
      </c>
      <c r="AS170" s="317">
        <f>RMDF!AS170</f>
        <v>0</v>
      </c>
      <c r="AT170" s="318" t="str">
        <f>IF(AS170=0,"",_xlfn.XLOOKUP(AS170,StatePicklist!$1:$1,StatePicklist!$3:$3,"NA",0))</f>
        <v/>
      </c>
      <c r="AU170" s="297" t="str">
        <f ca="1">IF(RMDF!AT170="", "", IF(ISNUMBER(MATCH(RMDF!AT170, INDIRECT(AT170), 0)), "OK", "Invalid"))</f>
        <v/>
      </c>
      <c r="AV170" s="281"/>
      <c r="AW170" s="281"/>
      <c r="AX170" s="281"/>
      <c r="AY170" s="281" t="b">
        <f>AND(RMDF!BB170&gt;=0, RMDF!BB170&lt;=1-SUM(RMDF!Z170,RMDF!AG170,RMDF!AN170,RMDF!AU170), RMDF!BB170=ROUND(RMDF!BB170,4))</f>
        <v>1</v>
      </c>
      <c r="AZ170" s="317">
        <f>RMDF!AZ170</f>
        <v>0</v>
      </c>
      <c r="BA170" s="318" t="str">
        <f>IF(AZ170=0,"",_xlfn.XLOOKUP(AZ170,StatePicklist!$1:$1,StatePicklist!$3:$3,"NA",0))</f>
        <v/>
      </c>
      <c r="BB170" s="297" t="str">
        <f ca="1">IF(RMDF!BA170="", "", IF(ISNUMBER(MATCH(RMDF!BA170, INDIRECT(BA170), 0)), "OK", "Invalid"))</f>
        <v/>
      </c>
      <c r="BC170" s="281"/>
      <c r="BD170" s="281"/>
      <c r="BE170" s="281"/>
      <c r="BF170" s="281" t="b">
        <f>AND(RMDF!BI170&gt;=0, RMDF!BI170&lt;=1-SUM(RMDF!Z170,RMDF!AG170,RMDF!AN170,RMDF!AU170,RMDF!BB170), RMDF!BI170=ROUND(RMDF!BI170,4))</f>
        <v>1</v>
      </c>
      <c r="BG170" s="317">
        <f>RMDF!BG170</f>
        <v>0</v>
      </c>
      <c r="BH170" s="318" t="str">
        <f>IF(BG170=0,"",_xlfn.XLOOKUP(BG170,StatePicklist!$1:$1,StatePicklist!$3:$3,"NA",0))</f>
        <v/>
      </c>
      <c r="BI170" s="297" t="str">
        <f ca="1">IF(RMDF!BH170="", "", IF(ISNUMBER(MATCH(RMDF!BH170, INDIRECT(BH170), 0)), "OK", "Invalid"))</f>
        <v/>
      </c>
      <c r="BJ170" s="281"/>
      <c r="BK170" s="281"/>
      <c r="BL170" s="281"/>
      <c r="BM170" s="281" t="b">
        <f>AND(RMDF!BP170&gt;=0, RMDF!BP170&lt;=1-SUM(RMDF!Z170,RMDF!AG170,RMDF!AN170,RMDF!AU170,RMDF!BB170,RMDF!BI170), RMDF!BP170=ROUND(RMDF!BP170,4))</f>
        <v>1</v>
      </c>
      <c r="BN170" s="317">
        <f>RMDF!BN170</f>
        <v>0</v>
      </c>
      <c r="BO170" s="318" t="str">
        <f>IF(BN170=0,"",_xlfn.XLOOKUP(BN170,StatePicklist!$1:$1,StatePicklist!$3:$3,"NA",0))</f>
        <v/>
      </c>
      <c r="BP170" s="297" t="str">
        <f ca="1">IF(RMDF!BO170="", "", IF(ISNUMBER(MATCH(RMDF!BO170, INDIRECT(BO170), 0)), "OK", "Invalid"))</f>
        <v/>
      </c>
      <c r="BQ170" s="281"/>
      <c r="BR170" s="281"/>
      <c r="BS170" s="281"/>
      <c r="BT170" s="281" t="b">
        <f>AND(RMDF!BW170&gt;=0, RMDF!BW170&lt;=1-SUM(RMDF!Z170,RMDF!AG170,RMDF!AN170,RMDF!AU170,RMDF!BB170,RMDF!BI170,RMDF!BP170), RMDF!BW170=ROUND(RMDF!BW170,4))</f>
        <v>1</v>
      </c>
      <c r="BU170" s="317">
        <f>RMDF!BU170</f>
        <v>0</v>
      </c>
      <c r="BV170" s="318" t="str">
        <f>IF(BU170=0,"",_xlfn.XLOOKUP(BU170,StatePicklist!$1:$1,StatePicklist!$3:$3,"NA",0))</f>
        <v/>
      </c>
      <c r="BW170" s="297" t="str">
        <f ca="1">IF(RMDF!BV170="", "", IF(ISNUMBER(MATCH(RMDF!BV170, INDIRECT(BV170), 0)), "OK", "Invalid"))</f>
        <v/>
      </c>
      <c r="BX170" s="281"/>
      <c r="BY170" s="281"/>
      <c r="BZ170" s="281"/>
      <c r="CA170" s="281" t="b">
        <f>AND(RMDF!CD170&gt;=0, RMDF!CD170&lt;=1-SUM(RMDF!Z170,RMDF!AG170,RMDF!AN170,RMDF!AU170,RMDF!BB170,RMDF!BI170,RMDF!BP170,RMDF!BW170), RMDF!CD170=ROUND(RMDF!CD170,4))</f>
        <v>1</v>
      </c>
      <c r="CB170" s="317">
        <f>RMDF!CB170</f>
        <v>0</v>
      </c>
      <c r="CC170" s="318" t="str">
        <f>IF(CB170=0,"",_xlfn.XLOOKUP(CB170,StatePicklist!$1:$1,StatePicklist!$3:$3,"NA",0))</f>
        <v/>
      </c>
      <c r="CD170" s="297" t="str">
        <f ca="1">IF(RMDF!CC170="", "", IF(ISNUMBER(MATCH(RMDF!CC170, INDIRECT(CC170), 0)), "OK", "Invalid"))</f>
        <v/>
      </c>
      <c r="CE170" s="281"/>
      <c r="CF170" s="281"/>
      <c r="CG170" s="281"/>
      <c r="CH170" s="281" t="b">
        <f>AND(RMDF!CK170&gt;=0, RMDF!CK170&lt;=1-SUM(RMDF!Z170,RMDF!AG170,RMDF!AN170,RMDF!AU170,RMDF!BB170,RMDF!BI170,RMDF!BP170,RMDF!BW170,RMDF!CD170), RMDF!CK170=ROUND(RMDF!CK170,4))</f>
        <v>1</v>
      </c>
      <c r="CI170" s="317">
        <f>RMDF!CI170</f>
        <v>0</v>
      </c>
      <c r="CJ170" s="318" t="str">
        <f>IF(CI170=0,"",_xlfn.XLOOKUP(CI170,StatePicklist!$1:$1,StatePicklist!$3:$3,"NA",0))</f>
        <v/>
      </c>
      <c r="CK170" s="297" t="str">
        <f ca="1">IF(RMDF!CJ170="", "", IF(ISNUMBER(MATCH(RMDF!CJ170, INDIRECT(CJ170), 0)), "OK", "Invalid"))</f>
        <v/>
      </c>
      <c r="CL170" s="281"/>
      <c r="CM170" s="281"/>
      <c r="CN170" s="281"/>
      <c r="CO170" s="281" t="b">
        <f>AND(RMDF!CR170&gt;=0, RMDF!CR170&lt;=1-SUM(RMDF!Z170,RMDF!AG170,RMDF!AN170,RMDF!AU170,RMDF!BB170,RMDF!BI170,RMDF!BP170,RMDF!BW170,RMDF!CD170,RMDF!CK170), RMDF!CR170=ROUND(RMDF!CR170,4))</f>
        <v>1</v>
      </c>
      <c r="CP170" s="317">
        <f>RMDF!CP170</f>
        <v>0</v>
      </c>
      <c r="CQ170" s="318" t="str">
        <f>IF(CP170=0,"",_xlfn.XLOOKUP(CP170,StatePicklist!$1:$1,StatePicklist!$3:$3,"NA",0))</f>
        <v/>
      </c>
      <c r="CR170" s="297" t="str">
        <f ca="1">IF(RMDF!CQ170="", "", IF(ISNUMBER(MATCH(RMDF!CQ170, INDIRECT(CQ170), 0)), "OK", "Invalid"))</f>
        <v/>
      </c>
      <c r="CS170" s="281"/>
      <c r="CT170" s="281"/>
      <c r="CU170" s="281"/>
      <c r="CV170" s="281" t="b">
        <f>AND(RMDF!CY170&gt;=0, RMDF!CY170&lt;=1-SUM(RMDF!Z170,RMDF!AG170,RMDF!AN170,RMDF!AU170,RMDF!BB170,RMDF!BI170,RMDF!BP170,RMDF!BW170,RMDF!CD170,RMDF!CK170,RMDF!CR170), RMDF!CY170=ROUND(RMDF!CY170,4))</f>
        <v>1</v>
      </c>
      <c r="CW170" s="317">
        <f>RMDF!CW170</f>
        <v>0</v>
      </c>
      <c r="CX170" s="318" t="str">
        <f>IF(CW170=0,"",_xlfn.XLOOKUP(CW170,StatePicklist!$1:$1,StatePicklist!$3:$3,"NA",0))</f>
        <v/>
      </c>
      <c r="CY170" s="297" t="str">
        <f ca="1">IF(RMDF!CX170="", "", IF(ISNUMBER(MATCH(RMDF!CX170, INDIRECT(CX170), 0)), "OK", "Invalid"))</f>
        <v/>
      </c>
      <c r="CZ170" s="281"/>
      <c r="DA170" s="281"/>
      <c r="DB170" s="281"/>
      <c r="DC170" s="281" t="b">
        <f>AND(RMDF!DF170&gt;=0, RMDF!DF170&lt;=1-SUM(RMDF!Z170,RMDF!AG170,RMDF!AN170,RMDF!AU170,RMDF!BB170,RMDF!BI170,RMDF!BP170,RMDF!BW170,RMDF!CD170,RMDF!CK170,RMDF!CR170,RMDF!CY170), RMDF!DF170=ROUND(RMDF!DF170,4))</f>
        <v>1</v>
      </c>
      <c r="DD170" s="317">
        <f>RMDF!DD170</f>
        <v>0</v>
      </c>
      <c r="DE170" s="318" t="str">
        <f>IF(DD170=0,"",_xlfn.XLOOKUP(DD170,StatePicklist!$1:$1,StatePicklist!$3:$3,"NA",0))</f>
        <v/>
      </c>
      <c r="DF170" s="297" t="str">
        <f ca="1">IF(RMDF!DE170="", "", IF(ISNUMBER(MATCH(RMDF!DE170, INDIRECT(DE170), 0)), "OK", "Invalid"))</f>
        <v/>
      </c>
      <c r="DG170" s="281"/>
      <c r="DH170" s="281"/>
      <c r="DI170" s="281"/>
      <c r="DJ170" s="281" t="b">
        <f>AND(RMDF!DM170&gt;=0, RMDF!DM170&lt;=1-SUM(RMDF!Z170,RMDF!AG170,RMDF!AN170,RMDF!AU170,RMDF!BB170,RMDF!BI170,RMDF!BP170,RMDF!BW170,RMDF!CD170,RMDF!CK170,RMDF!CR170,RMDF!CY170,RMDF!DF170), RMDF!DM170=ROUND(RMDF!DM170,4))</f>
        <v>1</v>
      </c>
      <c r="DK170" s="317">
        <f>RMDF!DK170</f>
        <v>0</v>
      </c>
      <c r="DL170" s="318" t="str">
        <f>IF(DK170=0,"",_xlfn.XLOOKUP(DK170,StatePicklist!$1:$1,StatePicklist!$3:$3,"NA",0))</f>
        <v/>
      </c>
      <c r="DM170" s="297" t="str">
        <f ca="1">IF(RMDF!DL170="", "", IF(ISNUMBER(MATCH(RMDF!DL170, INDIRECT(DL170), 0)), "OK", "Invalid"))</f>
        <v/>
      </c>
      <c r="DN170" s="281"/>
      <c r="DO170" s="281"/>
      <c r="DP170" s="281"/>
      <c r="DQ170" s="281" t="b">
        <f>AND(RMDF!DT170&gt;=0, RMDF!DT170&lt;=1-SUM(RMDF!Z170,RMDF!AG170,RMDF!AN170,RMDF!AU170,RMDF!BB170,RMDF!BI170,RMDF!BP170,RMDF!BW170,RMDF!CD170,RMDF!CK170,RMDF!CR170,RMDF!CY170,RMDF!DF170,RMDF!DM170), RMDF!DT170=ROUND(RMDF!DT170,4))</f>
        <v>1</v>
      </c>
      <c r="DR170" s="317">
        <f>RMDF!DR170</f>
        <v>0</v>
      </c>
      <c r="DS170" s="318" t="str">
        <f>IF(DR170=0,"",_xlfn.XLOOKUP(DR170,StatePicklist!$1:$1,StatePicklist!$3:$3,"NA",0))</f>
        <v/>
      </c>
      <c r="DT170" s="297" t="str">
        <f ca="1">IF(RMDF!DS170="", "", IF(ISNUMBER(MATCH(RMDF!DS170, INDIRECT(DS170), 0)), "OK", "Invalid"))</f>
        <v/>
      </c>
      <c r="DU170" s="281"/>
      <c r="DV170" s="281"/>
      <c r="DW170" s="281"/>
      <c r="DX170" s="281" t="b">
        <f>AND(RMDF!EA170&gt;=0, RMDF!EA170&lt;=1-SUM(RMDF!Z170,RMDF!AG170,RMDF!AN170,RMDF!AU170,RMDF!BB170,RMDF!BI170,RMDF!BP170,RMDF!BW170,RMDF!CD170,RMDF!CK170,RMDF!CR170,RMDF!CY170,RMDF!DF170,RMDF!DM170,RMDF!DT170), RMDF!EA170=ROUND(RMDF!EA170,4))</f>
        <v>1</v>
      </c>
      <c r="DY170" s="317">
        <f>RMDF!DY170</f>
        <v>0</v>
      </c>
      <c r="DZ170" s="318" t="str">
        <f>IF(DY170=0,"",_xlfn.XLOOKUP(DY170,StatePicklist!$1:$1,StatePicklist!$3:$3,"NA",0))</f>
        <v/>
      </c>
      <c r="EA170" s="297" t="str">
        <f ca="1">IF(RMDF!DZ170="", "", IF(ISNUMBER(MATCH(RMDF!DZ170, INDIRECT(DZ170), 0)), "OK", "Invalid"))</f>
        <v/>
      </c>
      <c r="EB170" s="281"/>
      <c r="EC170" s="281"/>
      <c r="ED170" s="281"/>
      <c r="EE170" s="281" t="b">
        <f>AND(RMDF!EH170&gt;=0, RMDF!EH170&lt;=1-SUM(RMDF!Z170,RMDF!AG170,RMDF!AN170,RMDF!AU170,RMDF!BB170,RMDF!BI170,RMDF!BP170,RMDF!BW170,RMDF!CD170,RMDF!CK170,RMDF!CR170,RMDF!CY170,RMDF!DF170,RMDF!DM170,RMDF!DT170,RMDF!EA170), RMDF!EH170=ROUND(RMDF!EH170,4))</f>
        <v>1</v>
      </c>
      <c r="EF170" s="317">
        <f>RMDF!EF170</f>
        <v>0</v>
      </c>
      <c r="EG170" s="318" t="str">
        <f>IF(EF170=0,"",_xlfn.XLOOKUP(EF170,StatePicklist!$1:$1,StatePicklist!$3:$3,"NA",0))</f>
        <v/>
      </c>
      <c r="EH170" s="297" t="str">
        <f ca="1">IF(RMDF!EG170="", "", IF(ISNUMBER(MATCH(RMDF!EG170, INDIRECT(EG170), 0)), "OK", "Invalid"))</f>
        <v/>
      </c>
      <c r="EI170" s="281"/>
      <c r="EJ170" s="281"/>
      <c r="EK170" s="281"/>
      <c r="EL170" s="281" t="b">
        <f>AND(RMDF!EO170&gt;=0, RMDF!EO170&lt;=1-SUM(RMDF!Z170,RMDF!AG170,RMDF!AN170,RMDF!AU170,RMDF!BB170,RMDF!BI170,RMDF!BP170,RMDF!BW170,RMDF!CD170,RMDF!CK170,RMDF!CR170,RMDF!CY170,RMDF!DF170,RMDF!DM170,RMDF!DT170,RMDF!EA170,RMDF!EH170), RMDF!EO170=ROUND(RMDF!EO170,4))</f>
        <v>1</v>
      </c>
      <c r="EM170" s="317">
        <f>RMDF!EM170</f>
        <v>0</v>
      </c>
      <c r="EN170" s="318" t="str">
        <f>IF(EM170=0,"",_xlfn.XLOOKUP(EM170,StatePicklist!$1:$1,StatePicklist!$3:$3,"NA",0))</f>
        <v/>
      </c>
      <c r="EO170" s="297" t="str">
        <f ca="1">IF(RMDF!EN170="", "", IF(ISNUMBER(MATCH(RMDF!EN170, INDIRECT(EN170), 0)), "OK", "Invalid"))</f>
        <v/>
      </c>
      <c r="EP170" s="281"/>
      <c r="EQ170" s="281"/>
      <c r="ER170" s="281"/>
      <c r="ES170" s="281" t="b">
        <f>AND(RMDF!EV170&gt;=0, RMDF!EV170&lt;=1-SUM(RMDF!Z170,RMDF!AG170,RMDF!AN170,RMDF!AU170,RMDF!BB170,RMDF!BI170,RMDF!BP170,RMDF!BW170,RMDF!CD170,RMDF!CK170,RMDF!CR170,RMDF!CY170,RMDF!DF170,RMDF!DM170,RMDF!DT170,RMDF!EA170,RMDF!EH170,RMDF!EO170), RMDF!EV170=ROUND(RMDF!EV170,4))</f>
        <v>1</v>
      </c>
      <c r="ET170" s="317">
        <f>RMDF!ET170</f>
        <v>0</v>
      </c>
      <c r="EU170" s="318" t="str">
        <f>IF(ET170=0,"",_xlfn.XLOOKUP(ET170,StatePicklist!$1:$1,StatePicklist!$3:$3,"NA",0))</f>
        <v/>
      </c>
      <c r="EV170" s="297" t="str">
        <f ca="1">IF(RMDF!EU170="", "", IF(ISNUMBER(MATCH(RMDF!EU170, INDIRECT(EU170), 0)), "OK", "Invalid"))</f>
        <v/>
      </c>
      <c r="EW170" s="281"/>
      <c r="EX170" s="281"/>
      <c r="EY170" s="281"/>
      <c r="EZ170" s="281" t="b">
        <f>AND(RMDF!FC170&gt;=0, RMDF!FC170&lt;=1-SUM(RMDF!Z170,RMDF!AG170,RMDF!AN170,RMDF!AU170,RMDF!BB170,RMDF!BI170,RMDF!BP170,RMDF!BW170,RMDF!CD170,RMDF!CK170,RMDF!CR170,RMDF!CY170,RMDF!DF170,RMDF!DM170,RMDF!DT170,RMDF!EA170,RMDF!EH170,RMDF!EO170,RMDF!EV170), RMDF!FC170=ROUND(RMDF!FC170,4))</f>
        <v>1</v>
      </c>
      <c r="FA170" s="317">
        <f>RMDF!FA170</f>
        <v>0</v>
      </c>
      <c r="FB170" s="318" t="str">
        <f>IF(FA170=0,"",_xlfn.XLOOKUP(FA170,StatePicklist!$1:$1,StatePicklist!$3:$3,"NA",0))</f>
        <v/>
      </c>
      <c r="FC170" s="297" t="str">
        <f ca="1">IF(RMDF!FB170="", "", IF(ISNUMBER(MATCH(RMDF!FB170, INDIRECT(FB170), 0)), "OK", "Invalid"))</f>
        <v/>
      </c>
    </row>
    <row r="171" spans="1:159" s="205" customFormat="1" ht="39.9" customHeight="1" x14ac:dyDescent="0.25">
      <c r="A171" s="206"/>
      <c r="B171" s="196"/>
      <c r="C171" s="197"/>
      <c r="D171" s="198"/>
      <c r="E171" s="199"/>
      <c r="F171" s="200"/>
      <c r="G171" s="201"/>
      <c r="H171" s="292"/>
      <c r="I171" s="305">
        <f>RMDF!I171</f>
        <v>0</v>
      </c>
      <c r="J171" s="305" t="str">
        <f>IF(I171=ProductCode!$B$30,"PDReclPost",IF(OR(I171=ProductCode!$C$30,I171=ProductCode!$E$30,I171=ProductCode!$G$30),"PDPreCon",IF(OR(I171=ProductCode!$D$30,I171=ProductCode!$F$30),"PDNotReclPost","")))</f>
        <v/>
      </c>
      <c r="K171" s="305" t="str">
        <f t="shared" si="15"/>
        <v/>
      </c>
      <c r="L171" s="289"/>
      <c r="M171" s="305" t="str">
        <f t="shared" si="15"/>
        <v/>
      </c>
      <c r="N171" s="289" t="b">
        <f>AND(RMDF!N171&gt;=0, RMDF!N171&lt;=1-RMDF!L171, RMDF!N171=ROUND(RMDF!N171,4))</f>
        <v>1</v>
      </c>
      <c r="O171" s="286" t="str">
        <f>IF(P171="","",IF(I171="","",IF(LEFT(I171,13)="Reclaimed pos",RawMaterialCode!$E$569,RawMaterialCode!$E$568)))</f>
        <v>Reclaimed pre-consumer mixed fibers (RM0578)</v>
      </c>
      <c r="P171" s="295">
        <f t="shared" si="16"/>
        <v>1</v>
      </c>
      <c r="Q171" s="202"/>
      <c r="R171" s="203"/>
      <c r="S171" s="204" t="str">
        <f t="shared" si="17"/>
        <v/>
      </c>
      <c r="T171" s="281"/>
      <c r="U171" s="281"/>
      <c r="V171" s="281"/>
      <c r="W171" s="281"/>
      <c r="X171" s="317">
        <f>RMDF!X171</f>
        <v>0</v>
      </c>
      <c r="Y171" s="318" t="str">
        <f>IF(X171=0,"",_xlfn.XLOOKUP(X171,StatePicklist!$1:$1,StatePicklist!$3:$3,"NA",0))</f>
        <v/>
      </c>
      <c r="Z171" s="297" t="str">
        <f ca="1">IF(RMDF!Y171="", "", IF(ISNUMBER(MATCH(RMDF!Y171, INDIRECT(Y171), 0)), "OK", "Invalid"))</f>
        <v/>
      </c>
      <c r="AA171" s="281"/>
      <c r="AB171" s="281"/>
      <c r="AC171" s="281"/>
      <c r="AD171" s="281" t="b">
        <f>AND(RMDF!AG171&gt;=0, RMDF!AG171&lt;=1-RMDF!Z171, RMDF!AG171=ROUND(RMDF!AG171,4))</f>
        <v>1</v>
      </c>
      <c r="AE171" s="317">
        <f>RMDF!AE171</f>
        <v>0</v>
      </c>
      <c r="AF171" s="318" t="str">
        <f>IF(AE171=0,"",_xlfn.XLOOKUP(AE171,StatePicklist!$1:$1,StatePicklist!$3:$3,"NA",0))</f>
        <v/>
      </c>
      <c r="AG171" s="297" t="str">
        <f ca="1">IF(RMDF!AF171="", "", IF(ISNUMBER(MATCH(RMDF!AF171, INDIRECT(AF171), 0)), "OK", "Invalid"))</f>
        <v/>
      </c>
      <c r="AH171" s="281"/>
      <c r="AI171" s="281"/>
      <c r="AJ171" s="281"/>
      <c r="AK171" s="281" t="b">
        <f>AND(RMDF!AN171&gt;=0, RMDF!AN171&lt;=1-SUM(RMDF!Z171,RMDF!AG171), RMDF!AN171=ROUND(RMDF!AN171,4))</f>
        <v>1</v>
      </c>
      <c r="AL171" s="317">
        <f>RMDF!AL171</f>
        <v>0</v>
      </c>
      <c r="AM171" s="318" t="str">
        <f>IF(AL171=0,"",_xlfn.XLOOKUP(AL171,StatePicklist!$1:$1,StatePicklist!$3:$3,"NA",0))</f>
        <v/>
      </c>
      <c r="AN171" s="297" t="str">
        <f ca="1">IF(RMDF!AM171="", "", IF(ISNUMBER(MATCH(RMDF!AM171, INDIRECT(AM171), 0)), "OK", "Invalid"))</f>
        <v/>
      </c>
      <c r="AO171" s="281"/>
      <c r="AP171" s="281"/>
      <c r="AQ171" s="281"/>
      <c r="AR171" s="281" t="b">
        <f>AND(RMDF!AU171&gt;=0, RMDF!AU171&lt;=1-SUM(RMDF!Z171,RMDF!AG171,RMDF!AN171), RMDF!AU171=ROUND(RMDF!AU171,4))</f>
        <v>1</v>
      </c>
      <c r="AS171" s="317">
        <f>RMDF!AS171</f>
        <v>0</v>
      </c>
      <c r="AT171" s="318" t="str">
        <f>IF(AS171=0,"",_xlfn.XLOOKUP(AS171,StatePicklist!$1:$1,StatePicklist!$3:$3,"NA",0))</f>
        <v/>
      </c>
      <c r="AU171" s="297" t="str">
        <f ca="1">IF(RMDF!AT171="", "", IF(ISNUMBER(MATCH(RMDF!AT171, INDIRECT(AT171), 0)), "OK", "Invalid"))</f>
        <v/>
      </c>
      <c r="AV171" s="281"/>
      <c r="AW171" s="281"/>
      <c r="AX171" s="281"/>
      <c r="AY171" s="281" t="b">
        <f>AND(RMDF!BB171&gt;=0, RMDF!BB171&lt;=1-SUM(RMDF!Z171,RMDF!AG171,RMDF!AN171,RMDF!AU171), RMDF!BB171=ROUND(RMDF!BB171,4))</f>
        <v>1</v>
      </c>
      <c r="AZ171" s="317">
        <f>RMDF!AZ171</f>
        <v>0</v>
      </c>
      <c r="BA171" s="318" t="str">
        <f>IF(AZ171=0,"",_xlfn.XLOOKUP(AZ171,StatePicklist!$1:$1,StatePicklist!$3:$3,"NA",0))</f>
        <v/>
      </c>
      <c r="BB171" s="297" t="str">
        <f ca="1">IF(RMDF!BA171="", "", IF(ISNUMBER(MATCH(RMDF!BA171, INDIRECT(BA171), 0)), "OK", "Invalid"))</f>
        <v/>
      </c>
      <c r="BC171" s="281"/>
      <c r="BD171" s="281"/>
      <c r="BE171" s="281"/>
      <c r="BF171" s="281" t="b">
        <f>AND(RMDF!BI171&gt;=0, RMDF!BI171&lt;=1-SUM(RMDF!Z171,RMDF!AG171,RMDF!AN171,RMDF!AU171,RMDF!BB171), RMDF!BI171=ROUND(RMDF!BI171,4))</f>
        <v>1</v>
      </c>
      <c r="BG171" s="317">
        <f>RMDF!BG171</f>
        <v>0</v>
      </c>
      <c r="BH171" s="318" t="str">
        <f>IF(BG171=0,"",_xlfn.XLOOKUP(BG171,StatePicklist!$1:$1,StatePicklist!$3:$3,"NA",0))</f>
        <v/>
      </c>
      <c r="BI171" s="297" t="str">
        <f ca="1">IF(RMDF!BH171="", "", IF(ISNUMBER(MATCH(RMDF!BH171, INDIRECT(BH171), 0)), "OK", "Invalid"))</f>
        <v/>
      </c>
      <c r="BJ171" s="281"/>
      <c r="BK171" s="281"/>
      <c r="BL171" s="281"/>
      <c r="BM171" s="281" t="b">
        <f>AND(RMDF!BP171&gt;=0, RMDF!BP171&lt;=1-SUM(RMDF!Z171,RMDF!AG171,RMDF!AN171,RMDF!AU171,RMDF!BB171,RMDF!BI171), RMDF!BP171=ROUND(RMDF!BP171,4))</f>
        <v>1</v>
      </c>
      <c r="BN171" s="317">
        <f>RMDF!BN171</f>
        <v>0</v>
      </c>
      <c r="BO171" s="318" t="str">
        <f>IF(BN171=0,"",_xlfn.XLOOKUP(BN171,StatePicklist!$1:$1,StatePicklist!$3:$3,"NA",0))</f>
        <v/>
      </c>
      <c r="BP171" s="297" t="str">
        <f ca="1">IF(RMDF!BO171="", "", IF(ISNUMBER(MATCH(RMDF!BO171, INDIRECT(BO171), 0)), "OK", "Invalid"))</f>
        <v/>
      </c>
      <c r="BQ171" s="281"/>
      <c r="BR171" s="281"/>
      <c r="BS171" s="281"/>
      <c r="BT171" s="281" t="b">
        <f>AND(RMDF!BW171&gt;=0, RMDF!BW171&lt;=1-SUM(RMDF!Z171,RMDF!AG171,RMDF!AN171,RMDF!AU171,RMDF!BB171,RMDF!BI171,RMDF!BP171), RMDF!BW171=ROUND(RMDF!BW171,4))</f>
        <v>1</v>
      </c>
      <c r="BU171" s="317">
        <f>RMDF!BU171</f>
        <v>0</v>
      </c>
      <c r="BV171" s="318" t="str">
        <f>IF(BU171=0,"",_xlfn.XLOOKUP(BU171,StatePicklist!$1:$1,StatePicklist!$3:$3,"NA",0))</f>
        <v/>
      </c>
      <c r="BW171" s="297" t="str">
        <f ca="1">IF(RMDF!BV171="", "", IF(ISNUMBER(MATCH(RMDF!BV171, INDIRECT(BV171), 0)), "OK", "Invalid"))</f>
        <v/>
      </c>
      <c r="BX171" s="281"/>
      <c r="BY171" s="281"/>
      <c r="BZ171" s="281"/>
      <c r="CA171" s="281" t="b">
        <f>AND(RMDF!CD171&gt;=0, RMDF!CD171&lt;=1-SUM(RMDF!Z171,RMDF!AG171,RMDF!AN171,RMDF!AU171,RMDF!BB171,RMDF!BI171,RMDF!BP171,RMDF!BW171), RMDF!CD171=ROUND(RMDF!CD171,4))</f>
        <v>1</v>
      </c>
      <c r="CB171" s="317">
        <f>RMDF!CB171</f>
        <v>0</v>
      </c>
      <c r="CC171" s="318" t="str">
        <f>IF(CB171=0,"",_xlfn.XLOOKUP(CB171,StatePicklist!$1:$1,StatePicklist!$3:$3,"NA",0))</f>
        <v/>
      </c>
      <c r="CD171" s="297" t="str">
        <f ca="1">IF(RMDF!CC171="", "", IF(ISNUMBER(MATCH(RMDF!CC171, INDIRECT(CC171), 0)), "OK", "Invalid"))</f>
        <v/>
      </c>
      <c r="CE171" s="281"/>
      <c r="CF171" s="281"/>
      <c r="CG171" s="281"/>
      <c r="CH171" s="281" t="b">
        <f>AND(RMDF!CK171&gt;=0, RMDF!CK171&lt;=1-SUM(RMDF!Z171,RMDF!AG171,RMDF!AN171,RMDF!AU171,RMDF!BB171,RMDF!BI171,RMDF!BP171,RMDF!BW171,RMDF!CD171), RMDF!CK171=ROUND(RMDF!CK171,4))</f>
        <v>1</v>
      </c>
      <c r="CI171" s="317">
        <f>RMDF!CI171</f>
        <v>0</v>
      </c>
      <c r="CJ171" s="318" t="str">
        <f>IF(CI171=0,"",_xlfn.XLOOKUP(CI171,StatePicklist!$1:$1,StatePicklist!$3:$3,"NA",0))</f>
        <v/>
      </c>
      <c r="CK171" s="297" t="str">
        <f ca="1">IF(RMDF!CJ171="", "", IF(ISNUMBER(MATCH(RMDF!CJ171, INDIRECT(CJ171), 0)), "OK", "Invalid"))</f>
        <v/>
      </c>
      <c r="CL171" s="281"/>
      <c r="CM171" s="281"/>
      <c r="CN171" s="281"/>
      <c r="CO171" s="281" t="b">
        <f>AND(RMDF!CR171&gt;=0, RMDF!CR171&lt;=1-SUM(RMDF!Z171,RMDF!AG171,RMDF!AN171,RMDF!AU171,RMDF!BB171,RMDF!BI171,RMDF!BP171,RMDF!BW171,RMDF!CD171,RMDF!CK171), RMDF!CR171=ROUND(RMDF!CR171,4))</f>
        <v>1</v>
      </c>
      <c r="CP171" s="317">
        <f>RMDF!CP171</f>
        <v>0</v>
      </c>
      <c r="CQ171" s="318" t="str">
        <f>IF(CP171=0,"",_xlfn.XLOOKUP(CP171,StatePicklist!$1:$1,StatePicklist!$3:$3,"NA",0))</f>
        <v/>
      </c>
      <c r="CR171" s="297" t="str">
        <f ca="1">IF(RMDF!CQ171="", "", IF(ISNUMBER(MATCH(RMDF!CQ171, INDIRECT(CQ171), 0)), "OK", "Invalid"))</f>
        <v/>
      </c>
      <c r="CS171" s="281"/>
      <c r="CT171" s="281"/>
      <c r="CU171" s="281"/>
      <c r="CV171" s="281" t="b">
        <f>AND(RMDF!CY171&gt;=0, RMDF!CY171&lt;=1-SUM(RMDF!Z171,RMDF!AG171,RMDF!AN171,RMDF!AU171,RMDF!BB171,RMDF!BI171,RMDF!BP171,RMDF!BW171,RMDF!CD171,RMDF!CK171,RMDF!CR171), RMDF!CY171=ROUND(RMDF!CY171,4))</f>
        <v>1</v>
      </c>
      <c r="CW171" s="317">
        <f>RMDF!CW171</f>
        <v>0</v>
      </c>
      <c r="CX171" s="318" t="str">
        <f>IF(CW171=0,"",_xlfn.XLOOKUP(CW171,StatePicklist!$1:$1,StatePicklist!$3:$3,"NA",0))</f>
        <v/>
      </c>
      <c r="CY171" s="297" t="str">
        <f ca="1">IF(RMDF!CX171="", "", IF(ISNUMBER(MATCH(RMDF!CX171, INDIRECT(CX171), 0)), "OK", "Invalid"))</f>
        <v/>
      </c>
      <c r="CZ171" s="281"/>
      <c r="DA171" s="281"/>
      <c r="DB171" s="281"/>
      <c r="DC171" s="281" t="b">
        <f>AND(RMDF!DF171&gt;=0, RMDF!DF171&lt;=1-SUM(RMDF!Z171,RMDF!AG171,RMDF!AN171,RMDF!AU171,RMDF!BB171,RMDF!BI171,RMDF!BP171,RMDF!BW171,RMDF!CD171,RMDF!CK171,RMDF!CR171,RMDF!CY171), RMDF!DF171=ROUND(RMDF!DF171,4))</f>
        <v>1</v>
      </c>
      <c r="DD171" s="317">
        <f>RMDF!DD171</f>
        <v>0</v>
      </c>
      <c r="DE171" s="318" t="str">
        <f>IF(DD171=0,"",_xlfn.XLOOKUP(DD171,StatePicklist!$1:$1,StatePicklist!$3:$3,"NA",0))</f>
        <v/>
      </c>
      <c r="DF171" s="297" t="str">
        <f ca="1">IF(RMDF!DE171="", "", IF(ISNUMBER(MATCH(RMDF!DE171, INDIRECT(DE171), 0)), "OK", "Invalid"))</f>
        <v/>
      </c>
      <c r="DG171" s="281"/>
      <c r="DH171" s="281"/>
      <c r="DI171" s="281"/>
      <c r="DJ171" s="281" t="b">
        <f>AND(RMDF!DM171&gt;=0, RMDF!DM171&lt;=1-SUM(RMDF!Z171,RMDF!AG171,RMDF!AN171,RMDF!AU171,RMDF!BB171,RMDF!BI171,RMDF!BP171,RMDF!BW171,RMDF!CD171,RMDF!CK171,RMDF!CR171,RMDF!CY171,RMDF!DF171), RMDF!DM171=ROUND(RMDF!DM171,4))</f>
        <v>1</v>
      </c>
      <c r="DK171" s="317">
        <f>RMDF!DK171</f>
        <v>0</v>
      </c>
      <c r="DL171" s="318" t="str">
        <f>IF(DK171=0,"",_xlfn.XLOOKUP(DK171,StatePicklist!$1:$1,StatePicklist!$3:$3,"NA",0))</f>
        <v/>
      </c>
      <c r="DM171" s="297" t="str">
        <f ca="1">IF(RMDF!DL171="", "", IF(ISNUMBER(MATCH(RMDF!DL171, INDIRECT(DL171), 0)), "OK", "Invalid"))</f>
        <v/>
      </c>
      <c r="DN171" s="281"/>
      <c r="DO171" s="281"/>
      <c r="DP171" s="281"/>
      <c r="DQ171" s="281" t="b">
        <f>AND(RMDF!DT171&gt;=0, RMDF!DT171&lt;=1-SUM(RMDF!Z171,RMDF!AG171,RMDF!AN171,RMDF!AU171,RMDF!BB171,RMDF!BI171,RMDF!BP171,RMDF!BW171,RMDF!CD171,RMDF!CK171,RMDF!CR171,RMDF!CY171,RMDF!DF171,RMDF!DM171), RMDF!DT171=ROUND(RMDF!DT171,4))</f>
        <v>1</v>
      </c>
      <c r="DR171" s="317">
        <f>RMDF!DR171</f>
        <v>0</v>
      </c>
      <c r="DS171" s="318" t="str">
        <f>IF(DR171=0,"",_xlfn.XLOOKUP(DR171,StatePicklist!$1:$1,StatePicklist!$3:$3,"NA",0))</f>
        <v/>
      </c>
      <c r="DT171" s="297" t="str">
        <f ca="1">IF(RMDF!DS171="", "", IF(ISNUMBER(MATCH(RMDF!DS171, INDIRECT(DS171), 0)), "OK", "Invalid"))</f>
        <v/>
      </c>
      <c r="DU171" s="281"/>
      <c r="DV171" s="281"/>
      <c r="DW171" s="281"/>
      <c r="DX171" s="281" t="b">
        <f>AND(RMDF!EA171&gt;=0, RMDF!EA171&lt;=1-SUM(RMDF!Z171,RMDF!AG171,RMDF!AN171,RMDF!AU171,RMDF!BB171,RMDF!BI171,RMDF!BP171,RMDF!BW171,RMDF!CD171,RMDF!CK171,RMDF!CR171,RMDF!CY171,RMDF!DF171,RMDF!DM171,RMDF!DT171), RMDF!EA171=ROUND(RMDF!EA171,4))</f>
        <v>1</v>
      </c>
      <c r="DY171" s="317">
        <f>RMDF!DY171</f>
        <v>0</v>
      </c>
      <c r="DZ171" s="318" t="str">
        <f>IF(DY171=0,"",_xlfn.XLOOKUP(DY171,StatePicklist!$1:$1,StatePicklist!$3:$3,"NA",0))</f>
        <v/>
      </c>
      <c r="EA171" s="297" t="str">
        <f ca="1">IF(RMDF!DZ171="", "", IF(ISNUMBER(MATCH(RMDF!DZ171, INDIRECT(DZ171), 0)), "OK", "Invalid"))</f>
        <v/>
      </c>
      <c r="EB171" s="281"/>
      <c r="EC171" s="281"/>
      <c r="ED171" s="281"/>
      <c r="EE171" s="281" t="b">
        <f>AND(RMDF!EH171&gt;=0, RMDF!EH171&lt;=1-SUM(RMDF!Z171,RMDF!AG171,RMDF!AN171,RMDF!AU171,RMDF!BB171,RMDF!BI171,RMDF!BP171,RMDF!BW171,RMDF!CD171,RMDF!CK171,RMDF!CR171,RMDF!CY171,RMDF!DF171,RMDF!DM171,RMDF!DT171,RMDF!EA171), RMDF!EH171=ROUND(RMDF!EH171,4))</f>
        <v>1</v>
      </c>
      <c r="EF171" s="317">
        <f>RMDF!EF171</f>
        <v>0</v>
      </c>
      <c r="EG171" s="318" t="str">
        <f>IF(EF171=0,"",_xlfn.XLOOKUP(EF171,StatePicklist!$1:$1,StatePicklist!$3:$3,"NA",0))</f>
        <v/>
      </c>
      <c r="EH171" s="297" t="str">
        <f ca="1">IF(RMDF!EG171="", "", IF(ISNUMBER(MATCH(RMDF!EG171, INDIRECT(EG171), 0)), "OK", "Invalid"))</f>
        <v/>
      </c>
      <c r="EI171" s="281"/>
      <c r="EJ171" s="281"/>
      <c r="EK171" s="281"/>
      <c r="EL171" s="281" t="b">
        <f>AND(RMDF!EO171&gt;=0, RMDF!EO171&lt;=1-SUM(RMDF!Z171,RMDF!AG171,RMDF!AN171,RMDF!AU171,RMDF!BB171,RMDF!BI171,RMDF!BP171,RMDF!BW171,RMDF!CD171,RMDF!CK171,RMDF!CR171,RMDF!CY171,RMDF!DF171,RMDF!DM171,RMDF!DT171,RMDF!EA171,RMDF!EH171), RMDF!EO171=ROUND(RMDF!EO171,4))</f>
        <v>1</v>
      </c>
      <c r="EM171" s="317">
        <f>RMDF!EM171</f>
        <v>0</v>
      </c>
      <c r="EN171" s="318" t="str">
        <f>IF(EM171=0,"",_xlfn.XLOOKUP(EM171,StatePicklist!$1:$1,StatePicklist!$3:$3,"NA",0))</f>
        <v/>
      </c>
      <c r="EO171" s="297" t="str">
        <f ca="1">IF(RMDF!EN171="", "", IF(ISNUMBER(MATCH(RMDF!EN171, INDIRECT(EN171), 0)), "OK", "Invalid"))</f>
        <v/>
      </c>
      <c r="EP171" s="281"/>
      <c r="EQ171" s="281"/>
      <c r="ER171" s="281"/>
      <c r="ES171" s="281" t="b">
        <f>AND(RMDF!EV171&gt;=0, RMDF!EV171&lt;=1-SUM(RMDF!Z171,RMDF!AG171,RMDF!AN171,RMDF!AU171,RMDF!BB171,RMDF!BI171,RMDF!BP171,RMDF!BW171,RMDF!CD171,RMDF!CK171,RMDF!CR171,RMDF!CY171,RMDF!DF171,RMDF!DM171,RMDF!DT171,RMDF!EA171,RMDF!EH171,RMDF!EO171), RMDF!EV171=ROUND(RMDF!EV171,4))</f>
        <v>1</v>
      </c>
      <c r="ET171" s="317">
        <f>RMDF!ET171</f>
        <v>0</v>
      </c>
      <c r="EU171" s="318" t="str">
        <f>IF(ET171=0,"",_xlfn.XLOOKUP(ET171,StatePicklist!$1:$1,StatePicklist!$3:$3,"NA",0))</f>
        <v/>
      </c>
      <c r="EV171" s="297" t="str">
        <f ca="1">IF(RMDF!EU171="", "", IF(ISNUMBER(MATCH(RMDF!EU171, INDIRECT(EU171), 0)), "OK", "Invalid"))</f>
        <v/>
      </c>
      <c r="EW171" s="281"/>
      <c r="EX171" s="281"/>
      <c r="EY171" s="281"/>
      <c r="EZ171" s="281" t="b">
        <f>AND(RMDF!FC171&gt;=0, RMDF!FC171&lt;=1-SUM(RMDF!Z171,RMDF!AG171,RMDF!AN171,RMDF!AU171,RMDF!BB171,RMDF!BI171,RMDF!BP171,RMDF!BW171,RMDF!CD171,RMDF!CK171,RMDF!CR171,RMDF!CY171,RMDF!DF171,RMDF!DM171,RMDF!DT171,RMDF!EA171,RMDF!EH171,RMDF!EO171,RMDF!EV171), RMDF!FC171=ROUND(RMDF!FC171,4))</f>
        <v>1</v>
      </c>
      <c r="FA171" s="317">
        <f>RMDF!FA171</f>
        <v>0</v>
      </c>
      <c r="FB171" s="318" t="str">
        <f>IF(FA171=0,"",_xlfn.XLOOKUP(FA171,StatePicklist!$1:$1,StatePicklist!$3:$3,"NA",0))</f>
        <v/>
      </c>
      <c r="FC171" s="297" t="str">
        <f ca="1">IF(RMDF!FB171="", "", IF(ISNUMBER(MATCH(RMDF!FB171, INDIRECT(FB171), 0)), "OK", "Invalid"))</f>
        <v/>
      </c>
    </row>
    <row r="172" spans="1:159" s="205" customFormat="1" ht="39.9" customHeight="1" x14ac:dyDescent="0.25">
      <c r="A172" s="206"/>
      <c r="B172" s="196"/>
      <c r="C172" s="197"/>
      <c r="D172" s="198"/>
      <c r="E172" s="199"/>
      <c r="F172" s="200"/>
      <c r="G172" s="201"/>
      <c r="H172" s="292"/>
      <c r="I172" s="305">
        <f>RMDF!I172</f>
        <v>0</v>
      </c>
      <c r="J172" s="305" t="str">
        <f>IF(I172=ProductCode!$B$30,"PDReclPost",IF(OR(I172=ProductCode!$C$30,I172=ProductCode!$E$30,I172=ProductCode!$G$30),"PDPreCon",IF(OR(I172=ProductCode!$D$30,I172=ProductCode!$F$30),"PDNotReclPost","")))</f>
        <v/>
      </c>
      <c r="K172" s="305" t="str">
        <f t="shared" si="15"/>
        <v/>
      </c>
      <c r="L172" s="289"/>
      <c r="M172" s="305" t="str">
        <f t="shared" si="15"/>
        <v/>
      </c>
      <c r="N172" s="289" t="b">
        <f>AND(RMDF!N172&gt;=0, RMDF!N172&lt;=1-RMDF!L172, RMDF!N172=ROUND(RMDF!N172,4))</f>
        <v>1</v>
      </c>
      <c r="O172" s="286" t="str">
        <f>IF(P172="","",IF(I172="","",IF(LEFT(I172,13)="Reclaimed pos",RawMaterialCode!$E$569,RawMaterialCode!$E$568)))</f>
        <v>Reclaimed pre-consumer mixed fibers (RM0578)</v>
      </c>
      <c r="P172" s="295">
        <f t="shared" si="16"/>
        <v>1</v>
      </c>
      <c r="Q172" s="202"/>
      <c r="R172" s="203"/>
      <c r="S172" s="204" t="str">
        <f t="shared" si="17"/>
        <v/>
      </c>
      <c r="T172" s="281"/>
      <c r="U172" s="281"/>
      <c r="V172" s="281"/>
      <c r="W172" s="281"/>
      <c r="X172" s="317">
        <f>RMDF!X172</f>
        <v>0</v>
      </c>
      <c r="Y172" s="318" t="str">
        <f>IF(X172=0,"",_xlfn.XLOOKUP(X172,StatePicklist!$1:$1,StatePicklist!$3:$3,"NA",0))</f>
        <v/>
      </c>
      <c r="Z172" s="297" t="str">
        <f ca="1">IF(RMDF!Y172="", "", IF(ISNUMBER(MATCH(RMDF!Y172, INDIRECT(Y172), 0)), "OK", "Invalid"))</f>
        <v/>
      </c>
      <c r="AA172" s="281"/>
      <c r="AB172" s="281"/>
      <c r="AC172" s="281"/>
      <c r="AD172" s="281" t="b">
        <f>AND(RMDF!AG172&gt;=0, RMDF!AG172&lt;=1-RMDF!Z172, RMDF!AG172=ROUND(RMDF!AG172,4))</f>
        <v>1</v>
      </c>
      <c r="AE172" s="317">
        <f>RMDF!AE172</f>
        <v>0</v>
      </c>
      <c r="AF172" s="318" t="str">
        <f>IF(AE172=0,"",_xlfn.XLOOKUP(AE172,StatePicklist!$1:$1,StatePicklist!$3:$3,"NA",0))</f>
        <v/>
      </c>
      <c r="AG172" s="297" t="str">
        <f ca="1">IF(RMDF!AF172="", "", IF(ISNUMBER(MATCH(RMDF!AF172, INDIRECT(AF172), 0)), "OK", "Invalid"))</f>
        <v/>
      </c>
      <c r="AH172" s="281"/>
      <c r="AI172" s="281"/>
      <c r="AJ172" s="281"/>
      <c r="AK172" s="281" t="b">
        <f>AND(RMDF!AN172&gt;=0, RMDF!AN172&lt;=1-SUM(RMDF!Z172,RMDF!AG172), RMDF!AN172=ROUND(RMDF!AN172,4))</f>
        <v>1</v>
      </c>
      <c r="AL172" s="317">
        <f>RMDF!AL172</f>
        <v>0</v>
      </c>
      <c r="AM172" s="318" t="str">
        <f>IF(AL172=0,"",_xlfn.XLOOKUP(AL172,StatePicklist!$1:$1,StatePicklist!$3:$3,"NA",0))</f>
        <v/>
      </c>
      <c r="AN172" s="297" t="str">
        <f ca="1">IF(RMDF!AM172="", "", IF(ISNUMBER(MATCH(RMDF!AM172, INDIRECT(AM172), 0)), "OK", "Invalid"))</f>
        <v/>
      </c>
      <c r="AO172" s="281"/>
      <c r="AP172" s="281"/>
      <c r="AQ172" s="281"/>
      <c r="AR172" s="281" t="b">
        <f>AND(RMDF!AU172&gt;=0, RMDF!AU172&lt;=1-SUM(RMDF!Z172,RMDF!AG172,RMDF!AN172), RMDF!AU172=ROUND(RMDF!AU172,4))</f>
        <v>1</v>
      </c>
      <c r="AS172" s="317">
        <f>RMDF!AS172</f>
        <v>0</v>
      </c>
      <c r="AT172" s="318" t="str">
        <f>IF(AS172=0,"",_xlfn.XLOOKUP(AS172,StatePicklist!$1:$1,StatePicklist!$3:$3,"NA",0))</f>
        <v/>
      </c>
      <c r="AU172" s="297" t="str">
        <f ca="1">IF(RMDF!AT172="", "", IF(ISNUMBER(MATCH(RMDF!AT172, INDIRECT(AT172), 0)), "OK", "Invalid"))</f>
        <v/>
      </c>
      <c r="AV172" s="281"/>
      <c r="AW172" s="281"/>
      <c r="AX172" s="281"/>
      <c r="AY172" s="281" t="b">
        <f>AND(RMDF!BB172&gt;=0, RMDF!BB172&lt;=1-SUM(RMDF!Z172,RMDF!AG172,RMDF!AN172,RMDF!AU172), RMDF!BB172=ROUND(RMDF!BB172,4))</f>
        <v>1</v>
      </c>
      <c r="AZ172" s="317">
        <f>RMDF!AZ172</f>
        <v>0</v>
      </c>
      <c r="BA172" s="318" t="str">
        <f>IF(AZ172=0,"",_xlfn.XLOOKUP(AZ172,StatePicklist!$1:$1,StatePicklist!$3:$3,"NA",0))</f>
        <v/>
      </c>
      <c r="BB172" s="297" t="str">
        <f ca="1">IF(RMDF!BA172="", "", IF(ISNUMBER(MATCH(RMDF!BA172, INDIRECT(BA172), 0)), "OK", "Invalid"))</f>
        <v/>
      </c>
      <c r="BC172" s="281"/>
      <c r="BD172" s="281"/>
      <c r="BE172" s="281"/>
      <c r="BF172" s="281" t="b">
        <f>AND(RMDF!BI172&gt;=0, RMDF!BI172&lt;=1-SUM(RMDF!Z172,RMDF!AG172,RMDF!AN172,RMDF!AU172,RMDF!BB172), RMDF!BI172=ROUND(RMDF!BI172,4))</f>
        <v>1</v>
      </c>
      <c r="BG172" s="317">
        <f>RMDF!BG172</f>
        <v>0</v>
      </c>
      <c r="BH172" s="318" t="str">
        <f>IF(BG172=0,"",_xlfn.XLOOKUP(BG172,StatePicklist!$1:$1,StatePicklist!$3:$3,"NA",0))</f>
        <v/>
      </c>
      <c r="BI172" s="297" t="str">
        <f ca="1">IF(RMDF!BH172="", "", IF(ISNUMBER(MATCH(RMDF!BH172, INDIRECT(BH172), 0)), "OK", "Invalid"))</f>
        <v/>
      </c>
      <c r="BJ172" s="281"/>
      <c r="BK172" s="281"/>
      <c r="BL172" s="281"/>
      <c r="BM172" s="281" t="b">
        <f>AND(RMDF!BP172&gt;=0, RMDF!BP172&lt;=1-SUM(RMDF!Z172,RMDF!AG172,RMDF!AN172,RMDF!AU172,RMDF!BB172,RMDF!BI172), RMDF!BP172=ROUND(RMDF!BP172,4))</f>
        <v>1</v>
      </c>
      <c r="BN172" s="317">
        <f>RMDF!BN172</f>
        <v>0</v>
      </c>
      <c r="BO172" s="318" t="str">
        <f>IF(BN172=0,"",_xlfn.XLOOKUP(BN172,StatePicklist!$1:$1,StatePicklist!$3:$3,"NA",0))</f>
        <v/>
      </c>
      <c r="BP172" s="297" t="str">
        <f ca="1">IF(RMDF!BO172="", "", IF(ISNUMBER(MATCH(RMDF!BO172, INDIRECT(BO172), 0)), "OK", "Invalid"))</f>
        <v/>
      </c>
      <c r="BQ172" s="281"/>
      <c r="BR172" s="281"/>
      <c r="BS172" s="281"/>
      <c r="BT172" s="281" t="b">
        <f>AND(RMDF!BW172&gt;=0, RMDF!BW172&lt;=1-SUM(RMDF!Z172,RMDF!AG172,RMDF!AN172,RMDF!AU172,RMDF!BB172,RMDF!BI172,RMDF!BP172), RMDF!BW172=ROUND(RMDF!BW172,4))</f>
        <v>1</v>
      </c>
      <c r="BU172" s="317">
        <f>RMDF!BU172</f>
        <v>0</v>
      </c>
      <c r="BV172" s="318" t="str">
        <f>IF(BU172=0,"",_xlfn.XLOOKUP(BU172,StatePicklist!$1:$1,StatePicklist!$3:$3,"NA",0))</f>
        <v/>
      </c>
      <c r="BW172" s="297" t="str">
        <f ca="1">IF(RMDF!BV172="", "", IF(ISNUMBER(MATCH(RMDF!BV172, INDIRECT(BV172), 0)), "OK", "Invalid"))</f>
        <v/>
      </c>
      <c r="BX172" s="281"/>
      <c r="BY172" s="281"/>
      <c r="BZ172" s="281"/>
      <c r="CA172" s="281" t="b">
        <f>AND(RMDF!CD172&gt;=0, RMDF!CD172&lt;=1-SUM(RMDF!Z172,RMDF!AG172,RMDF!AN172,RMDF!AU172,RMDF!BB172,RMDF!BI172,RMDF!BP172,RMDF!BW172), RMDF!CD172=ROUND(RMDF!CD172,4))</f>
        <v>1</v>
      </c>
      <c r="CB172" s="317">
        <f>RMDF!CB172</f>
        <v>0</v>
      </c>
      <c r="CC172" s="318" t="str">
        <f>IF(CB172=0,"",_xlfn.XLOOKUP(CB172,StatePicklist!$1:$1,StatePicklist!$3:$3,"NA",0))</f>
        <v/>
      </c>
      <c r="CD172" s="297" t="str">
        <f ca="1">IF(RMDF!CC172="", "", IF(ISNUMBER(MATCH(RMDF!CC172, INDIRECT(CC172), 0)), "OK", "Invalid"))</f>
        <v/>
      </c>
      <c r="CE172" s="281"/>
      <c r="CF172" s="281"/>
      <c r="CG172" s="281"/>
      <c r="CH172" s="281" t="b">
        <f>AND(RMDF!CK172&gt;=0, RMDF!CK172&lt;=1-SUM(RMDF!Z172,RMDF!AG172,RMDF!AN172,RMDF!AU172,RMDF!BB172,RMDF!BI172,RMDF!BP172,RMDF!BW172,RMDF!CD172), RMDF!CK172=ROUND(RMDF!CK172,4))</f>
        <v>1</v>
      </c>
      <c r="CI172" s="317">
        <f>RMDF!CI172</f>
        <v>0</v>
      </c>
      <c r="CJ172" s="318" t="str">
        <f>IF(CI172=0,"",_xlfn.XLOOKUP(CI172,StatePicklist!$1:$1,StatePicklist!$3:$3,"NA",0))</f>
        <v/>
      </c>
      <c r="CK172" s="297" t="str">
        <f ca="1">IF(RMDF!CJ172="", "", IF(ISNUMBER(MATCH(RMDF!CJ172, INDIRECT(CJ172), 0)), "OK", "Invalid"))</f>
        <v/>
      </c>
      <c r="CL172" s="281"/>
      <c r="CM172" s="281"/>
      <c r="CN172" s="281"/>
      <c r="CO172" s="281" t="b">
        <f>AND(RMDF!CR172&gt;=0, RMDF!CR172&lt;=1-SUM(RMDF!Z172,RMDF!AG172,RMDF!AN172,RMDF!AU172,RMDF!BB172,RMDF!BI172,RMDF!BP172,RMDF!BW172,RMDF!CD172,RMDF!CK172), RMDF!CR172=ROUND(RMDF!CR172,4))</f>
        <v>1</v>
      </c>
      <c r="CP172" s="317">
        <f>RMDF!CP172</f>
        <v>0</v>
      </c>
      <c r="CQ172" s="318" t="str">
        <f>IF(CP172=0,"",_xlfn.XLOOKUP(CP172,StatePicklist!$1:$1,StatePicklist!$3:$3,"NA",0))</f>
        <v/>
      </c>
      <c r="CR172" s="297" t="str">
        <f ca="1">IF(RMDF!CQ172="", "", IF(ISNUMBER(MATCH(RMDF!CQ172, INDIRECT(CQ172), 0)), "OK", "Invalid"))</f>
        <v/>
      </c>
      <c r="CS172" s="281"/>
      <c r="CT172" s="281"/>
      <c r="CU172" s="281"/>
      <c r="CV172" s="281" t="b">
        <f>AND(RMDF!CY172&gt;=0, RMDF!CY172&lt;=1-SUM(RMDF!Z172,RMDF!AG172,RMDF!AN172,RMDF!AU172,RMDF!BB172,RMDF!BI172,RMDF!BP172,RMDF!BW172,RMDF!CD172,RMDF!CK172,RMDF!CR172), RMDF!CY172=ROUND(RMDF!CY172,4))</f>
        <v>1</v>
      </c>
      <c r="CW172" s="317">
        <f>RMDF!CW172</f>
        <v>0</v>
      </c>
      <c r="CX172" s="318" t="str">
        <f>IF(CW172=0,"",_xlfn.XLOOKUP(CW172,StatePicklist!$1:$1,StatePicklist!$3:$3,"NA",0))</f>
        <v/>
      </c>
      <c r="CY172" s="297" t="str">
        <f ca="1">IF(RMDF!CX172="", "", IF(ISNUMBER(MATCH(RMDF!CX172, INDIRECT(CX172), 0)), "OK", "Invalid"))</f>
        <v/>
      </c>
      <c r="CZ172" s="281"/>
      <c r="DA172" s="281"/>
      <c r="DB172" s="281"/>
      <c r="DC172" s="281" t="b">
        <f>AND(RMDF!DF172&gt;=0, RMDF!DF172&lt;=1-SUM(RMDF!Z172,RMDF!AG172,RMDF!AN172,RMDF!AU172,RMDF!BB172,RMDF!BI172,RMDF!BP172,RMDF!BW172,RMDF!CD172,RMDF!CK172,RMDF!CR172,RMDF!CY172), RMDF!DF172=ROUND(RMDF!DF172,4))</f>
        <v>1</v>
      </c>
      <c r="DD172" s="317">
        <f>RMDF!DD172</f>
        <v>0</v>
      </c>
      <c r="DE172" s="318" t="str">
        <f>IF(DD172=0,"",_xlfn.XLOOKUP(DD172,StatePicklist!$1:$1,StatePicklist!$3:$3,"NA",0))</f>
        <v/>
      </c>
      <c r="DF172" s="297" t="str">
        <f ca="1">IF(RMDF!DE172="", "", IF(ISNUMBER(MATCH(RMDF!DE172, INDIRECT(DE172), 0)), "OK", "Invalid"))</f>
        <v/>
      </c>
      <c r="DG172" s="281"/>
      <c r="DH172" s="281"/>
      <c r="DI172" s="281"/>
      <c r="DJ172" s="281" t="b">
        <f>AND(RMDF!DM172&gt;=0, RMDF!DM172&lt;=1-SUM(RMDF!Z172,RMDF!AG172,RMDF!AN172,RMDF!AU172,RMDF!BB172,RMDF!BI172,RMDF!BP172,RMDF!BW172,RMDF!CD172,RMDF!CK172,RMDF!CR172,RMDF!CY172,RMDF!DF172), RMDF!DM172=ROUND(RMDF!DM172,4))</f>
        <v>1</v>
      </c>
      <c r="DK172" s="317">
        <f>RMDF!DK172</f>
        <v>0</v>
      </c>
      <c r="DL172" s="318" t="str">
        <f>IF(DK172=0,"",_xlfn.XLOOKUP(DK172,StatePicklist!$1:$1,StatePicklist!$3:$3,"NA",0))</f>
        <v/>
      </c>
      <c r="DM172" s="297" t="str">
        <f ca="1">IF(RMDF!DL172="", "", IF(ISNUMBER(MATCH(RMDF!DL172, INDIRECT(DL172), 0)), "OK", "Invalid"))</f>
        <v/>
      </c>
      <c r="DN172" s="281"/>
      <c r="DO172" s="281"/>
      <c r="DP172" s="281"/>
      <c r="DQ172" s="281" t="b">
        <f>AND(RMDF!DT172&gt;=0, RMDF!DT172&lt;=1-SUM(RMDF!Z172,RMDF!AG172,RMDF!AN172,RMDF!AU172,RMDF!BB172,RMDF!BI172,RMDF!BP172,RMDF!BW172,RMDF!CD172,RMDF!CK172,RMDF!CR172,RMDF!CY172,RMDF!DF172,RMDF!DM172), RMDF!DT172=ROUND(RMDF!DT172,4))</f>
        <v>1</v>
      </c>
      <c r="DR172" s="317">
        <f>RMDF!DR172</f>
        <v>0</v>
      </c>
      <c r="DS172" s="318" t="str">
        <f>IF(DR172=0,"",_xlfn.XLOOKUP(DR172,StatePicklist!$1:$1,StatePicklist!$3:$3,"NA",0))</f>
        <v/>
      </c>
      <c r="DT172" s="297" t="str">
        <f ca="1">IF(RMDF!DS172="", "", IF(ISNUMBER(MATCH(RMDF!DS172, INDIRECT(DS172), 0)), "OK", "Invalid"))</f>
        <v/>
      </c>
      <c r="DU172" s="281"/>
      <c r="DV172" s="281"/>
      <c r="DW172" s="281"/>
      <c r="DX172" s="281" t="b">
        <f>AND(RMDF!EA172&gt;=0, RMDF!EA172&lt;=1-SUM(RMDF!Z172,RMDF!AG172,RMDF!AN172,RMDF!AU172,RMDF!BB172,RMDF!BI172,RMDF!BP172,RMDF!BW172,RMDF!CD172,RMDF!CK172,RMDF!CR172,RMDF!CY172,RMDF!DF172,RMDF!DM172,RMDF!DT172), RMDF!EA172=ROUND(RMDF!EA172,4))</f>
        <v>1</v>
      </c>
      <c r="DY172" s="317">
        <f>RMDF!DY172</f>
        <v>0</v>
      </c>
      <c r="DZ172" s="318" t="str">
        <f>IF(DY172=0,"",_xlfn.XLOOKUP(DY172,StatePicklist!$1:$1,StatePicklist!$3:$3,"NA",0))</f>
        <v/>
      </c>
      <c r="EA172" s="297" t="str">
        <f ca="1">IF(RMDF!DZ172="", "", IF(ISNUMBER(MATCH(RMDF!DZ172, INDIRECT(DZ172), 0)), "OK", "Invalid"))</f>
        <v/>
      </c>
      <c r="EB172" s="281"/>
      <c r="EC172" s="281"/>
      <c r="ED172" s="281"/>
      <c r="EE172" s="281" t="b">
        <f>AND(RMDF!EH172&gt;=0, RMDF!EH172&lt;=1-SUM(RMDF!Z172,RMDF!AG172,RMDF!AN172,RMDF!AU172,RMDF!BB172,RMDF!BI172,RMDF!BP172,RMDF!BW172,RMDF!CD172,RMDF!CK172,RMDF!CR172,RMDF!CY172,RMDF!DF172,RMDF!DM172,RMDF!DT172,RMDF!EA172), RMDF!EH172=ROUND(RMDF!EH172,4))</f>
        <v>1</v>
      </c>
      <c r="EF172" s="317">
        <f>RMDF!EF172</f>
        <v>0</v>
      </c>
      <c r="EG172" s="318" t="str">
        <f>IF(EF172=0,"",_xlfn.XLOOKUP(EF172,StatePicklist!$1:$1,StatePicklist!$3:$3,"NA",0))</f>
        <v/>
      </c>
      <c r="EH172" s="297" t="str">
        <f ca="1">IF(RMDF!EG172="", "", IF(ISNUMBER(MATCH(RMDF!EG172, INDIRECT(EG172), 0)), "OK", "Invalid"))</f>
        <v/>
      </c>
      <c r="EI172" s="281"/>
      <c r="EJ172" s="281"/>
      <c r="EK172" s="281"/>
      <c r="EL172" s="281" t="b">
        <f>AND(RMDF!EO172&gt;=0, RMDF!EO172&lt;=1-SUM(RMDF!Z172,RMDF!AG172,RMDF!AN172,RMDF!AU172,RMDF!BB172,RMDF!BI172,RMDF!BP172,RMDF!BW172,RMDF!CD172,RMDF!CK172,RMDF!CR172,RMDF!CY172,RMDF!DF172,RMDF!DM172,RMDF!DT172,RMDF!EA172,RMDF!EH172), RMDF!EO172=ROUND(RMDF!EO172,4))</f>
        <v>1</v>
      </c>
      <c r="EM172" s="317">
        <f>RMDF!EM172</f>
        <v>0</v>
      </c>
      <c r="EN172" s="318" t="str">
        <f>IF(EM172=0,"",_xlfn.XLOOKUP(EM172,StatePicklist!$1:$1,StatePicklist!$3:$3,"NA",0))</f>
        <v/>
      </c>
      <c r="EO172" s="297" t="str">
        <f ca="1">IF(RMDF!EN172="", "", IF(ISNUMBER(MATCH(RMDF!EN172, INDIRECT(EN172), 0)), "OK", "Invalid"))</f>
        <v/>
      </c>
      <c r="EP172" s="281"/>
      <c r="EQ172" s="281"/>
      <c r="ER172" s="281"/>
      <c r="ES172" s="281" t="b">
        <f>AND(RMDF!EV172&gt;=0, RMDF!EV172&lt;=1-SUM(RMDF!Z172,RMDF!AG172,RMDF!AN172,RMDF!AU172,RMDF!BB172,RMDF!BI172,RMDF!BP172,RMDF!BW172,RMDF!CD172,RMDF!CK172,RMDF!CR172,RMDF!CY172,RMDF!DF172,RMDF!DM172,RMDF!DT172,RMDF!EA172,RMDF!EH172,RMDF!EO172), RMDF!EV172=ROUND(RMDF!EV172,4))</f>
        <v>1</v>
      </c>
      <c r="ET172" s="317">
        <f>RMDF!ET172</f>
        <v>0</v>
      </c>
      <c r="EU172" s="318" t="str">
        <f>IF(ET172=0,"",_xlfn.XLOOKUP(ET172,StatePicklist!$1:$1,StatePicklist!$3:$3,"NA",0))</f>
        <v/>
      </c>
      <c r="EV172" s="297" t="str">
        <f ca="1">IF(RMDF!EU172="", "", IF(ISNUMBER(MATCH(RMDF!EU172, INDIRECT(EU172), 0)), "OK", "Invalid"))</f>
        <v/>
      </c>
      <c r="EW172" s="281"/>
      <c r="EX172" s="281"/>
      <c r="EY172" s="281"/>
      <c r="EZ172" s="281" t="b">
        <f>AND(RMDF!FC172&gt;=0, RMDF!FC172&lt;=1-SUM(RMDF!Z172,RMDF!AG172,RMDF!AN172,RMDF!AU172,RMDF!BB172,RMDF!BI172,RMDF!BP172,RMDF!BW172,RMDF!CD172,RMDF!CK172,RMDF!CR172,RMDF!CY172,RMDF!DF172,RMDF!DM172,RMDF!DT172,RMDF!EA172,RMDF!EH172,RMDF!EO172,RMDF!EV172), RMDF!FC172=ROUND(RMDF!FC172,4))</f>
        <v>1</v>
      </c>
      <c r="FA172" s="317">
        <f>RMDF!FA172</f>
        <v>0</v>
      </c>
      <c r="FB172" s="318" t="str">
        <f>IF(FA172=0,"",_xlfn.XLOOKUP(FA172,StatePicklist!$1:$1,StatePicklist!$3:$3,"NA",0))</f>
        <v/>
      </c>
      <c r="FC172" s="297" t="str">
        <f ca="1">IF(RMDF!FB172="", "", IF(ISNUMBER(MATCH(RMDF!FB172, INDIRECT(FB172), 0)), "OK", "Invalid"))</f>
        <v/>
      </c>
    </row>
    <row r="173" spans="1:159" s="205" customFormat="1" ht="39.9" customHeight="1" x14ac:dyDescent="0.25">
      <c r="A173" s="206"/>
      <c r="B173" s="196"/>
      <c r="C173" s="197"/>
      <c r="D173" s="198"/>
      <c r="E173" s="199"/>
      <c r="F173" s="200"/>
      <c r="G173" s="201"/>
      <c r="H173" s="292"/>
      <c r="I173" s="305">
        <f>RMDF!I173</f>
        <v>0</v>
      </c>
      <c r="J173" s="305" t="str">
        <f>IF(I173=ProductCode!$B$30,"PDReclPost",IF(OR(I173=ProductCode!$C$30,I173=ProductCode!$E$30,I173=ProductCode!$G$30),"PDPreCon",IF(OR(I173=ProductCode!$D$30,I173=ProductCode!$F$30),"PDNotReclPost","")))</f>
        <v/>
      </c>
      <c r="K173" s="305" t="str">
        <f t="shared" si="15"/>
        <v/>
      </c>
      <c r="L173" s="289"/>
      <c r="M173" s="305" t="str">
        <f t="shared" si="15"/>
        <v/>
      </c>
      <c r="N173" s="289" t="b">
        <f>AND(RMDF!N173&gt;=0, RMDF!N173&lt;=1-RMDF!L173, RMDF!N173=ROUND(RMDF!N173,4))</f>
        <v>1</v>
      </c>
      <c r="O173" s="286" t="str">
        <f>IF(P173="","",IF(I173="","",IF(LEFT(I173,13)="Reclaimed pos",RawMaterialCode!$E$569,RawMaterialCode!$E$568)))</f>
        <v>Reclaimed pre-consumer mixed fibers (RM0578)</v>
      </c>
      <c r="P173" s="295">
        <f t="shared" si="16"/>
        <v>1</v>
      </c>
      <c r="Q173" s="202"/>
      <c r="R173" s="203"/>
      <c r="S173" s="204" t="str">
        <f t="shared" si="17"/>
        <v/>
      </c>
      <c r="T173" s="281"/>
      <c r="U173" s="281"/>
      <c r="V173" s="281"/>
      <c r="W173" s="281"/>
      <c r="X173" s="317">
        <f>RMDF!X173</f>
        <v>0</v>
      </c>
      <c r="Y173" s="318" t="str">
        <f>IF(X173=0,"",_xlfn.XLOOKUP(X173,StatePicklist!$1:$1,StatePicklist!$3:$3,"NA",0))</f>
        <v/>
      </c>
      <c r="Z173" s="297" t="str">
        <f ca="1">IF(RMDF!Y173="", "", IF(ISNUMBER(MATCH(RMDF!Y173, INDIRECT(Y173), 0)), "OK", "Invalid"))</f>
        <v/>
      </c>
      <c r="AA173" s="281"/>
      <c r="AB173" s="281"/>
      <c r="AC173" s="281"/>
      <c r="AD173" s="281" t="b">
        <f>AND(RMDF!AG173&gt;=0, RMDF!AG173&lt;=1-RMDF!Z173, RMDF!AG173=ROUND(RMDF!AG173,4))</f>
        <v>1</v>
      </c>
      <c r="AE173" s="317">
        <f>RMDF!AE173</f>
        <v>0</v>
      </c>
      <c r="AF173" s="318" t="str">
        <f>IF(AE173=0,"",_xlfn.XLOOKUP(AE173,StatePicklist!$1:$1,StatePicklist!$3:$3,"NA",0))</f>
        <v/>
      </c>
      <c r="AG173" s="297" t="str">
        <f ca="1">IF(RMDF!AF173="", "", IF(ISNUMBER(MATCH(RMDF!AF173, INDIRECT(AF173), 0)), "OK", "Invalid"))</f>
        <v/>
      </c>
      <c r="AH173" s="281"/>
      <c r="AI173" s="281"/>
      <c r="AJ173" s="281"/>
      <c r="AK173" s="281" t="b">
        <f>AND(RMDF!AN173&gt;=0, RMDF!AN173&lt;=1-SUM(RMDF!Z173,RMDF!AG173), RMDF!AN173=ROUND(RMDF!AN173,4))</f>
        <v>1</v>
      </c>
      <c r="AL173" s="317">
        <f>RMDF!AL173</f>
        <v>0</v>
      </c>
      <c r="AM173" s="318" t="str">
        <f>IF(AL173=0,"",_xlfn.XLOOKUP(AL173,StatePicklist!$1:$1,StatePicklist!$3:$3,"NA",0))</f>
        <v/>
      </c>
      <c r="AN173" s="297" t="str">
        <f ca="1">IF(RMDF!AM173="", "", IF(ISNUMBER(MATCH(RMDF!AM173, INDIRECT(AM173), 0)), "OK", "Invalid"))</f>
        <v/>
      </c>
      <c r="AO173" s="281"/>
      <c r="AP173" s="281"/>
      <c r="AQ173" s="281"/>
      <c r="AR173" s="281" t="b">
        <f>AND(RMDF!AU173&gt;=0, RMDF!AU173&lt;=1-SUM(RMDF!Z173,RMDF!AG173,RMDF!AN173), RMDF!AU173=ROUND(RMDF!AU173,4))</f>
        <v>1</v>
      </c>
      <c r="AS173" s="317">
        <f>RMDF!AS173</f>
        <v>0</v>
      </c>
      <c r="AT173" s="318" t="str">
        <f>IF(AS173=0,"",_xlfn.XLOOKUP(AS173,StatePicklist!$1:$1,StatePicklist!$3:$3,"NA",0))</f>
        <v/>
      </c>
      <c r="AU173" s="297" t="str">
        <f ca="1">IF(RMDF!AT173="", "", IF(ISNUMBER(MATCH(RMDF!AT173, INDIRECT(AT173), 0)), "OK", "Invalid"))</f>
        <v/>
      </c>
      <c r="AV173" s="281"/>
      <c r="AW173" s="281"/>
      <c r="AX173" s="281"/>
      <c r="AY173" s="281" t="b">
        <f>AND(RMDF!BB173&gt;=0, RMDF!BB173&lt;=1-SUM(RMDF!Z173,RMDF!AG173,RMDF!AN173,RMDF!AU173), RMDF!BB173=ROUND(RMDF!BB173,4))</f>
        <v>1</v>
      </c>
      <c r="AZ173" s="317">
        <f>RMDF!AZ173</f>
        <v>0</v>
      </c>
      <c r="BA173" s="318" t="str">
        <f>IF(AZ173=0,"",_xlfn.XLOOKUP(AZ173,StatePicklist!$1:$1,StatePicklist!$3:$3,"NA",0))</f>
        <v/>
      </c>
      <c r="BB173" s="297" t="str">
        <f ca="1">IF(RMDF!BA173="", "", IF(ISNUMBER(MATCH(RMDF!BA173, INDIRECT(BA173), 0)), "OK", "Invalid"))</f>
        <v/>
      </c>
      <c r="BC173" s="281"/>
      <c r="BD173" s="281"/>
      <c r="BE173" s="281"/>
      <c r="BF173" s="281" t="b">
        <f>AND(RMDF!BI173&gt;=0, RMDF!BI173&lt;=1-SUM(RMDF!Z173,RMDF!AG173,RMDF!AN173,RMDF!AU173,RMDF!BB173), RMDF!BI173=ROUND(RMDF!BI173,4))</f>
        <v>1</v>
      </c>
      <c r="BG173" s="317">
        <f>RMDF!BG173</f>
        <v>0</v>
      </c>
      <c r="BH173" s="318" t="str">
        <f>IF(BG173=0,"",_xlfn.XLOOKUP(BG173,StatePicklist!$1:$1,StatePicklist!$3:$3,"NA",0))</f>
        <v/>
      </c>
      <c r="BI173" s="297" t="str">
        <f ca="1">IF(RMDF!BH173="", "", IF(ISNUMBER(MATCH(RMDF!BH173, INDIRECT(BH173), 0)), "OK", "Invalid"))</f>
        <v/>
      </c>
      <c r="BJ173" s="281"/>
      <c r="BK173" s="281"/>
      <c r="BL173" s="281"/>
      <c r="BM173" s="281" t="b">
        <f>AND(RMDF!BP173&gt;=0, RMDF!BP173&lt;=1-SUM(RMDF!Z173,RMDF!AG173,RMDF!AN173,RMDF!AU173,RMDF!BB173,RMDF!BI173), RMDF!BP173=ROUND(RMDF!BP173,4))</f>
        <v>1</v>
      </c>
      <c r="BN173" s="317">
        <f>RMDF!BN173</f>
        <v>0</v>
      </c>
      <c r="BO173" s="318" t="str">
        <f>IF(BN173=0,"",_xlfn.XLOOKUP(BN173,StatePicklist!$1:$1,StatePicklist!$3:$3,"NA",0))</f>
        <v/>
      </c>
      <c r="BP173" s="297" t="str">
        <f ca="1">IF(RMDF!BO173="", "", IF(ISNUMBER(MATCH(RMDF!BO173, INDIRECT(BO173), 0)), "OK", "Invalid"))</f>
        <v/>
      </c>
      <c r="BQ173" s="281"/>
      <c r="BR173" s="281"/>
      <c r="BS173" s="281"/>
      <c r="BT173" s="281" t="b">
        <f>AND(RMDF!BW173&gt;=0, RMDF!BW173&lt;=1-SUM(RMDF!Z173,RMDF!AG173,RMDF!AN173,RMDF!AU173,RMDF!BB173,RMDF!BI173,RMDF!BP173), RMDF!BW173=ROUND(RMDF!BW173,4))</f>
        <v>1</v>
      </c>
      <c r="BU173" s="317">
        <f>RMDF!BU173</f>
        <v>0</v>
      </c>
      <c r="BV173" s="318" t="str">
        <f>IF(BU173=0,"",_xlfn.XLOOKUP(BU173,StatePicklist!$1:$1,StatePicklist!$3:$3,"NA",0))</f>
        <v/>
      </c>
      <c r="BW173" s="297" t="str">
        <f ca="1">IF(RMDF!BV173="", "", IF(ISNUMBER(MATCH(RMDF!BV173, INDIRECT(BV173), 0)), "OK", "Invalid"))</f>
        <v/>
      </c>
      <c r="BX173" s="281"/>
      <c r="BY173" s="281"/>
      <c r="BZ173" s="281"/>
      <c r="CA173" s="281" t="b">
        <f>AND(RMDF!CD173&gt;=0, RMDF!CD173&lt;=1-SUM(RMDF!Z173,RMDF!AG173,RMDF!AN173,RMDF!AU173,RMDF!BB173,RMDF!BI173,RMDF!BP173,RMDF!BW173), RMDF!CD173=ROUND(RMDF!CD173,4))</f>
        <v>1</v>
      </c>
      <c r="CB173" s="317">
        <f>RMDF!CB173</f>
        <v>0</v>
      </c>
      <c r="CC173" s="318" t="str">
        <f>IF(CB173=0,"",_xlfn.XLOOKUP(CB173,StatePicklist!$1:$1,StatePicklist!$3:$3,"NA",0))</f>
        <v/>
      </c>
      <c r="CD173" s="297" t="str">
        <f ca="1">IF(RMDF!CC173="", "", IF(ISNUMBER(MATCH(RMDF!CC173, INDIRECT(CC173), 0)), "OK", "Invalid"))</f>
        <v/>
      </c>
      <c r="CE173" s="281"/>
      <c r="CF173" s="281"/>
      <c r="CG173" s="281"/>
      <c r="CH173" s="281" t="b">
        <f>AND(RMDF!CK173&gt;=0, RMDF!CK173&lt;=1-SUM(RMDF!Z173,RMDF!AG173,RMDF!AN173,RMDF!AU173,RMDF!BB173,RMDF!BI173,RMDF!BP173,RMDF!BW173,RMDF!CD173), RMDF!CK173=ROUND(RMDF!CK173,4))</f>
        <v>1</v>
      </c>
      <c r="CI173" s="317">
        <f>RMDF!CI173</f>
        <v>0</v>
      </c>
      <c r="CJ173" s="318" t="str">
        <f>IF(CI173=0,"",_xlfn.XLOOKUP(CI173,StatePicklist!$1:$1,StatePicklist!$3:$3,"NA",0))</f>
        <v/>
      </c>
      <c r="CK173" s="297" t="str">
        <f ca="1">IF(RMDF!CJ173="", "", IF(ISNUMBER(MATCH(RMDF!CJ173, INDIRECT(CJ173), 0)), "OK", "Invalid"))</f>
        <v/>
      </c>
      <c r="CL173" s="281"/>
      <c r="CM173" s="281"/>
      <c r="CN173" s="281"/>
      <c r="CO173" s="281" t="b">
        <f>AND(RMDF!CR173&gt;=0, RMDF!CR173&lt;=1-SUM(RMDF!Z173,RMDF!AG173,RMDF!AN173,RMDF!AU173,RMDF!BB173,RMDF!BI173,RMDF!BP173,RMDF!BW173,RMDF!CD173,RMDF!CK173), RMDF!CR173=ROUND(RMDF!CR173,4))</f>
        <v>1</v>
      </c>
      <c r="CP173" s="317">
        <f>RMDF!CP173</f>
        <v>0</v>
      </c>
      <c r="CQ173" s="318" t="str">
        <f>IF(CP173=0,"",_xlfn.XLOOKUP(CP173,StatePicklist!$1:$1,StatePicklist!$3:$3,"NA",0))</f>
        <v/>
      </c>
      <c r="CR173" s="297" t="str">
        <f ca="1">IF(RMDF!CQ173="", "", IF(ISNUMBER(MATCH(RMDF!CQ173, INDIRECT(CQ173), 0)), "OK", "Invalid"))</f>
        <v/>
      </c>
      <c r="CS173" s="281"/>
      <c r="CT173" s="281"/>
      <c r="CU173" s="281"/>
      <c r="CV173" s="281" t="b">
        <f>AND(RMDF!CY173&gt;=0, RMDF!CY173&lt;=1-SUM(RMDF!Z173,RMDF!AG173,RMDF!AN173,RMDF!AU173,RMDF!BB173,RMDF!BI173,RMDF!BP173,RMDF!BW173,RMDF!CD173,RMDF!CK173,RMDF!CR173), RMDF!CY173=ROUND(RMDF!CY173,4))</f>
        <v>1</v>
      </c>
      <c r="CW173" s="317">
        <f>RMDF!CW173</f>
        <v>0</v>
      </c>
      <c r="CX173" s="318" t="str">
        <f>IF(CW173=0,"",_xlfn.XLOOKUP(CW173,StatePicklist!$1:$1,StatePicklist!$3:$3,"NA",0))</f>
        <v/>
      </c>
      <c r="CY173" s="297" t="str">
        <f ca="1">IF(RMDF!CX173="", "", IF(ISNUMBER(MATCH(RMDF!CX173, INDIRECT(CX173), 0)), "OK", "Invalid"))</f>
        <v/>
      </c>
      <c r="CZ173" s="281"/>
      <c r="DA173" s="281"/>
      <c r="DB173" s="281"/>
      <c r="DC173" s="281" t="b">
        <f>AND(RMDF!DF173&gt;=0, RMDF!DF173&lt;=1-SUM(RMDF!Z173,RMDF!AG173,RMDF!AN173,RMDF!AU173,RMDF!BB173,RMDF!BI173,RMDF!BP173,RMDF!BW173,RMDF!CD173,RMDF!CK173,RMDF!CR173,RMDF!CY173), RMDF!DF173=ROUND(RMDF!DF173,4))</f>
        <v>1</v>
      </c>
      <c r="DD173" s="317">
        <f>RMDF!DD173</f>
        <v>0</v>
      </c>
      <c r="DE173" s="318" t="str">
        <f>IF(DD173=0,"",_xlfn.XLOOKUP(DD173,StatePicklist!$1:$1,StatePicklist!$3:$3,"NA",0))</f>
        <v/>
      </c>
      <c r="DF173" s="297" t="str">
        <f ca="1">IF(RMDF!DE173="", "", IF(ISNUMBER(MATCH(RMDF!DE173, INDIRECT(DE173), 0)), "OK", "Invalid"))</f>
        <v/>
      </c>
      <c r="DG173" s="281"/>
      <c r="DH173" s="281"/>
      <c r="DI173" s="281"/>
      <c r="DJ173" s="281" t="b">
        <f>AND(RMDF!DM173&gt;=0, RMDF!DM173&lt;=1-SUM(RMDF!Z173,RMDF!AG173,RMDF!AN173,RMDF!AU173,RMDF!BB173,RMDF!BI173,RMDF!BP173,RMDF!BW173,RMDF!CD173,RMDF!CK173,RMDF!CR173,RMDF!CY173,RMDF!DF173), RMDF!DM173=ROUND(RMDF!DM173,4))</f>
        <v>1</v>
      </c>
      <c r="DK173" s="317">
        <f>RMDF!DK173</f>
        <v>0</v>
      </c>
      <c r="DL173" s="318" t="str">
        <f>IF(DK173=0,"",_xlfn.XLOOKUP(DK173,StatePicklist!$1:$1,StatePicklist!$3:$3,"NA",0))</f>
        <v/>
      </c>
      <c r="DM173" s="297" t="str">
        <f ca="1">IF(RMDF!DL173="", "", IF(ISNUMBER(MATCH(RMDF!DL173, INDIRECT(DL173), 0)), "OK", "Invalid"))</f>
        <v/>
      </c>
      <c r="DN173" s="281"/>
      <c r="DO173" s="281"/>
      <c r="DP173" s="281"/>
      <c r="DQ173" s="281" t="b">
        <f>AND(RMDF!DT173&gt;=0, RMDF!DT173&lt;=1-SUM(RMDF!Z173,RMDF!AG173,RMDF!AN173,RMDF!AU173,RMDF!BB173,RMDF!BI173,RMDF!BP173,RMDF!BW173,RMDF!CD173,RMDF!CK173,RMDF!CR173,RMDF!CY173,RMDF!DF173,RMDF!DM173), RMDF!DT173=ROUND(RMDF!DT173,4))</f>
        <v>1</v>
      </c>
      <c r="DR173" s="317">
        <f>RMDF!DR173</f>
        <v>0</v>
      </c>
      <c r="DS173" s="318" t="str">
        <f>IF(DR173=0,"",_xlfn.XLOOKUP(DR173,StatePicklist!$1:$1,StatePicklist!$3:$3,"NA",0))</f>
        <v/>
      </c>
      <c r="DT173" s="297" t="str">
        <f ca="1">IF(RMDF!DS173="", "", IF(ISNUMBER(MATCH(RMDF!DS173, INDIRECT(DS173), 0)), "OK", "Invalid"))</f>
        <v/>
      </c>
      <c r="DU173" s="281"/>
      <c r="DV173" s="281"/>
      <c r="DW173" s="281"/>
      <c r="DX173" s="281" t="b">
        <f>AND(RMDF!EA173&gt;=0, RMDF!EA173&lt;=1-SUM(RMDF!Z173,RMDF!AG173,RMDF!AN173,RMDF!AU173,RMDF!BB173,RMDF!BI173,RMDF!BP173,RMDF!BW173,RMDF!CD173,RMDF!CK173,RMDF!CR173,RMDF!CY173,RMDF!DF173,RMDF!DM173,RMDF!DT173), RMDF!EA173=ROUND(RMDF!EA173,4))</f>
        <v>1</v>
      </c>
      <c r="DY173" s="317">
        <f>RMDF!DY173</f>
        <v>0</v>
      </c>
      <c r="DZ173" s="318" t="str">
        <f>IF(DY173=0,"",_xlfn.XLOOKUP(DY173,StatePicklist!$1:$1,StatePicklist!$3:$3,"NA",0))</f>
        <v/>
      </c>
      <c r="EA173" s="297" t="str">
        <f ca="1">IF(RMDF!DZ173="", "", IF(ISNUMBER(MATCH(RMDF!DZ173, INDIRECT(DZ173), 0)), "OK", "Invalid"))</f>
        <v/>
      </c>
      <c r="EB173" s="281"/>
      <c r="EC173" s="281"/>
      <c r="ED173" s="281"/>
      <c r="EE173" s="281" t="b">
        <f>AND(RMDF!EH173&gt;=0, RMDF!EH173&lt;=1-SUM(RMDF!Z173,RMDF!AG173,RMDF!AN173,RMDF!AU173,RMDF!BB173,RMDF!BI173,RMDF!BP173,RMDF!BW173,RMDF!CD173,RMDF!CK173,RMDF!CR173,RMDF!CY173,RMDF!DF173,RMDF!DM173,RMDF!DT173,RMDF!EA173), RMDF!EH173=ROUND(RMDF!EH173,4))</f>
        <v>1</v>
      </c>
      <c r="EF173" s="317">
        <f>RMDF!EF173</f>
        <v>0</v>
      </c>
      <c r="EG173" s="318" t="str">
        <f>IF(EF173=0,"",_xlfn.XLOOKUP(EF173,StatePicklist!$1:$1,StatePicklist!$3:$3,"NA",0))</f>
        <v/>
      </c>
      <c r="EH173" s="297" t="str">
        <f ca="1">IF(RMDF!EG173="", "", IF(ISNUMBER(MATCH(RMDF!EG173, INDIRECT(EG173), 0)), "OK", "Invalid"))</f>
        <v/>
      </c>
      <c r="EI173" s="281"/>
      <c r="EJ173" s="281"/>
      <c r="EK173" s="281"/>
      <c r="EL173" s="281" t="b">
        <f>AND(RMDF!EO173&gt;=0, RMDF!EO173&lt;=1-SUM(RMDF!Z173,RMDF!AG173,RMDF!AN173,RMDF!AU173,RMDF!BB173,RMDF!BI173,RMDF!BP173,RMDF!BW173,RMDF!CD173,RMDF!CK173,RMDF!CR173,RMDF!CY173,RMDF!DF173,RMDF!DM173,RMDF!DT173,RMDF!EA173,RMDF!EH173), RMDF!EO173=ROUND(RMDF!EO173,4))</f>
        <v>1</v>
      </c>
      <c r="EM173" s="317">
        <f>RMDF!EM173</f>
        <v>0</v>
      </c>
      <c r="EN173" s="318" t="str">
        <f>IF(EM173=0,"",_xlfn.XLOOKUP(EM173,StatePicklist!$1:$1,StatePicklist!$3:$3,"NA",0))</f>
        <v/>
      </c>
      <c r="EO173" s="297" t="str">
        <f ca="1">IF(RMDF!EN173="", "", IF(ISNUMBER(MATCH(RMDF!EN173, INDIRECT(EN173), 0)), "OK", "Invalid"))</f>
        <v/>
      </c>
      <c r="EP173" s="281"/>
      <c r="EQ173" s="281"/>
      <c r="ER173" s="281"/>
      <c r="ES173" s="281" t="b">
        <f>AND(RMDF!EV173&gt;=0, RMDF!EV173&lt;=1-SUM(RMDF!Z173,RMDF!AG173,RMDF!AN173,RMDF!AU173,RMDF!BB173,RMDF!BI173,RMDF!BP173,RMDF!BW173,RMDF!CD173,RMDF!CK173,RMDF!CR173,RMDF!CY173,RMDF!DF173,RMDF!DM173,RMDF!DT173,RMDF!EA173,RMDF!EH173,RMDF!EO173), RMDF!EV173=ROUND(RMDF!EV173,4))</f>
        <v>1</v>
      </c>
      <c r="ET173" s="317">
        <f>RMDF!ET173</f>
        <v>0</v>
      </c>
      <c r="EU173" s="318" t="str">
        <f>IF(ET173=0,"",_xlfn.XLOOKUP(ET173,StatePicklist!$1:$1,StatePicklist!$3:$3,"NA",0))</f>
        <v/>
      </c>
      <c r="EV173" s="297" t="str">
        <f ca="1">IF(RMDF!EU173="", "", IF(ISNUMBER(MATCH(RMDF!EU173, INDIRECT(EU173), 0)), "OK", "Invalid"))</f>
        <v/>
      </c>
      <c r="EW173" s="281"/>
      <c r="EX173" s="281"/>
      <c r="EY173" s="281"/>
      <c r="EZ173" s="281" t="b">
        <f>AND(RMDF!FC173&gt;=0, RMDF!FC173&lt;=1-SUM(RMDF!Z173,RMDF!AG173,RMDF!AN173,RMDF!AU173,RMDF!BB173,RMDF!BI173,RMDF!BP173,RMDF!BW173,RMDF!CD173,RMDF!CK173,RMDF!CR173,RMDF!CY173,RMDF!DF173,RMDF!DM173,RMDF!DT173,RMDF!EA173,RMDF!EH173,RMDF!EO173,RMDF!EV173), RMDF!FC173=ROUND(RMDF!FC173,4))</f>
        <v>1</v>
      </c>
      <c r="FA173" s="317">
        <f>RMDF!FA173</f>
        <v>0</v>
      </c>
      <c r="FB173" s="318" t="str">
        <f>IF(FA173=0,"",_xlfn.XLOOKUP(FA173,StatePicklist!$1:$1,StatePicklist!$3:$3,"NA",0))</f>
        <v/>
      </c>
      <c r="FC173" s="297" t="str">
        <f ca="1">IF(RMDF!FB173="", "", IF(ISNUMBER(MATCH(RMDF!FB173, INDIRECT(FB173), 0)), "OK", "Invalid"))</f>
        <v/>
      </c>
    </row>
    <row r="174" spans="1:159" s="205" customFormat="1" ht="39.9" customHeight="1" x14ac:dyDescent="0.25">
      <c r="A174" s="206"/>
      <c r="B174" s="196"/>
      <c r="C174" s="197"/>
      <c r="D174" s="198"/>
      <c r="E174" s="199"/>
      <c r="F174" s="200"/>
      <c r="G174" s="201"/>
      <c r="H174" s="292"/>
      <c r="I174" s="305">
        <f>RMDF!I174</f>
        <v>0</v>
      </c>
      <c r="J174" s="305" t="str">
        <f>IF(I174=ProductCode!$B$30,"PDReclPost",IF(OR(I174=ProductCode!$C$30,I174=ProductCode!$E$30,I174=ProductCode!$G$30),"PDPreCon",IF(OR(I174=ProductCode!$D$30,I174=ProductCode!$F$30),"PDNotReclPost","")))</f>
        <v/>
      </c>
      <c r="K174" s="305" t="str">
        <f t="shared" si="15"/>
        <v/>
      </c>
      <c r="L174" s="289"/>
      <c r="M174" s="305" t="str">
        <f t="shared" si="15"/>
        <v/>
      </c>
      <c r="N174" s="289" t="b">
        <f>AND(RMDF!N174&gt;=0, RMDF!N174&lt;=1-RMDF!L174, RMDF!N174=ROUND(RMDF!N174,4))</f>
        <v>1</v>
      </c>
      <c r="O174" s="286" t="str">
        <f>IF(P174="","",IF(I174="","",IF(LEFT(I174,13)="Reclaimed pos",RawMaterialCode!$E$569,RawMaterialCode!$E$568)))</f>
        <v>Reclaimed pre-consumer mixed fibers (RM0578)</v>
      </c>
      <c r="P174" s="295">
        <f t="shared" si="16"/>
        <v>1</v>
      </c>
      <c r="Q174" s="202"/>
      <c r="R174" s="203"/>
      <c r="S174" s="204" t="str">
        <f t="shared" si="17"/>
        <v/>
      </c>
      <c r="T174" s="281"/>
      <c r="U174" s="281"/>
      <c r="V174" s="281"/>
      <c r="W174" s="281"/>
      <c r="X174" s="317">
        <f>RMDF!X174</f>
        <v>0</v>
      </c>
      <c r="Y174" s="318" t="str">
        <f>IF(X174=0,"",_xlfn.XLOOKUP(X174,StatePicklist!$1:$1,StatePicklist!$3:$3,"NA",0))</f>
        <v/>
      </c>
      <c r="Z174" s="297" t="str">
        <f ca="1">IF(RMDF!Y174="", "", IF(ISNUMBER(MATCH(RMDF!Y174, INDIRECT(Y174), 0)), "OK", "Invalid"))</f>
        <v/>
      </c>
      <c r="AA174" s="281"/>
      <c r="AB174" s="281"/>
      <c r="AC174" s="281"/>
      <c r="AD174" s="281" t="b">
        <f>AND(RMDF!AG174&gt;=0, RMDF!AG174&lt;=1-RMDF!Z174, RMDF!AG174=ROUND(RMDF!AG174,4))</f>
        <v>1</v>
      </c>
      <c r="AE174" s="317">
        <f>RMDF!AE174</f>
        <v>0</v>
      </c>
      <c r="AF174" s="318" t="str">
        <f>IF(AE174=0,"",_xlfn.XLOOKUP(AE174,StatePicklist!$1:$1,StatePicklist!$3:$3,"NA",0))</f>
        <v/>
      </c>
      <c r="AG174" s="297" t="str">
        <f ca="1">IF(RMDF!AF174="", "", IF(ISNUMBER(MATCH(RMDF!AF174, INDIRECT(AF174), 0)), "OK", "Invalid"))</f>
        <v/>
      </c>
      <c r="AH174" s="281"/>
      <c r="AI174" s="281"/>
      <c r="AJ174" s="281"/>
      <c r="AK174" s="281" t="b">
        <f>AND(RMDF!AN174&gt;=0, RMDF!AN174&lt;=1-SUM(RMDF!Z174,RMDF!AG174), RMDF!AN174=ROUND(RMDF!AN174,4))</f>
        <v>1</v>
      </c>
      <c r="AL174" s="317">
        <f>RMDF!AL174</f>
        <v>0</v>
      </c>
      <c r="AM174" s="318" t="str">
        <f>IF(AL174=0,"",_xlfn.XLOOKUP(AL174,StatePicklist!$1:$1,StatePicklist!$3:$3,"NA",0))</f>
        <v/>
      </c>
      <c r="AN174" s="297" t="str">
        <f ca="1">IF(RMDF!AM174="", "", IF(ISNUMBER(MATCH(RMDF!AM174, INDIRECT(AM174), 0)), "OK", "Invalid"))</f>
        <v/>
      </c>
      <c r="AO174" s="281"/>
      <c r="AP174" s="281"/>
      <c r="AQ174" s="281"/>
      <c r="AR174" s="281" t="b">
        <f>AND(RMDF!AU174&gt;=0, RMDF!AU174&lt;=1-SUM(RMDF!Z174,RMDF!AG174,RMDF!AN174), RMDF!AU174=ROUND(RMDF!AU174,4))</f>
        <v>1</v>
      </c>
      <c r="AS174" s="317">
        <f>RMDF!AS174</f>
        <v>0</v>
      </c>
      <c r="AT174" s="318" t="str">
        <f>IF(AS174=0,"",_xlfn.XLOOKUP(AS174,StatePicklist!$1:$1,StatePicklist!$3:$3,"NA",0))</f>
        <v/>
      </c>
      <c r="AU174" s="297" t="str">
        <f ca="1">IF(RMDF!AT174="", "", IF(ISNUMBER(MATCH(RMDF!AT174, INDIRECT(AT174), 0)), "OK", "Invalid"))</f>
        <v/>
      </c>
      <c r="AV174" s="281"/>
      <c r="AW174" s="281"/>
      <c r="AX174" s="281"/>
      <c r="AY174" s="281" t="b">
        <f>AND(RMDF!BB174&gt;=0, RMDF!BB174&lt;=1-SUM(RMDF!Z174,RMDF!AG174,RMDF!AN174,RMDF!AU174), RMDF!BB174=ROUND(RMDF!BB174,4))</f>
        <v>1</v>
      </c>
      <c r="AZ174" s="317">
        <f>RMDF!AZ174</f>
        <v>0</v>
      </c>
      <c r="BA174" s="318" t="str">
        <f>IF(AZ174=0,"",_xlfn.XLOOKUP(AZ174,StatePicklist!$1:$1,StatePicklist!$3:$3,"NA",0))</f>
        <v/>
      </c>
      <c r="BB174" s="297" t="str">
        <f ca="1">IF(RMDF!BA174="", "", IF(ISNUMBER(MATCH(RMDF!BA174, INDIRECT(BA174), 0)), "OK", "Invalid"))</f>
        <v/>
      </c>
      <c r="BC174" s="281"/>
      <c r="BD174" s="281"/>
      <c r="BE174" s="281"/>
      <c r="BF174" s="281" t="b">
        <f>AND(RMDF!BI174&gt;=0, RMDF!BI174&lt;=1-SUM(RMDF!Z174,RMDF!AG174,RMDF!AN174,RMDF!AU174,RMDF!BB174), RMDF!BI174=ROUND(RMDF!BI174,4))</f>
        <v>1</v>
      </c>
      <c r="BG174" s="317">
        <f>RMDF!BG174</f>
        <v>0</v>
      </c>
      <c r="BH174" s="318" t="str">
        <f>IF(BG174=0,"",_xlfn.XLOOKUP(BG174,StatePicklist!$1:$1,StatePicklist!$3:$3,"NA",0))</f>
        <v/>
      </c>
      <c r="BI174" s="297" t="str">
        <f ca="1">IF(RMDF!BH174="", "", IF(ISNUMBER(MATCH(RMDF!BH174, INDIRECT(BH174), 0)), "OK", "Invalid"))</f>
        <v/>
      </c>
      <c r="BJ174" s="281"/>
      <c r="BK174" s="281"/>
      <c r="BL174" s="281"/>
      <c r="BM174" s="281" t="b">
        <f>AND(RMDF!BP174&gt;=0, RMDF!BP174&lt;=1-SUM(RMDF!Z174,RMDF!AG174,RMDF!AN174,RMDF!AU174,RMDF!BB174,RMDF!BI174), RMDF!BP174=ROUND(RMDF!BP174,4))</f>
        <v>1</v>
      </c>
      <c r="BN174" s="317">
        <f>RMDF!BN174</f>
        <v>0</v>
      </c>
      <c r="BO174" s="318" t="str">
        <f>IF(BN174=0,"",_xlfn.XLOOKUP(BN174,StatePicklist!$1:$1,StatePicklist!$3:$3,"NA",0))</f>
        <v/>
      </c>
      <c r="BP174" s="297" t="str">
        <f ca="1">IF(RMDF!BO174="", "", IF(ISNUMBER(MATCH(RMDF!BO174, INDIRECT(BO174), 0)), "OK", "Invalid"))</f>
        <v/>
      </c>
      <c r="BQ174" s="281"/>
      <c r="BR174" s="281"/>
      <c r="BS174" s="281"/>
      <c r="BT174" s="281" t="b">
        <f>AND(RMDF!BW174&gt;=0, RMDF!BW174&lt;=1-SUM(RMDF!Z174,RMDF!AG174,RMDF!AN174,RMDF!AU174,RMDF!BB174,RMDF!BI174,RMDF!BP174), RMDF!BW174=ROUND(RMDF!BW174,4))</f>
        <v>1</v>
      </c>
      <c r="BU174" s="317">
        <f>RMDF!BU174</f>
        <v>0</v>
      </c>
      <c r="BV174" s="318" t="str">
        <f>IF(BU174=0,"",_xlfn.XLOOKUP(BU174,StatePicklist!$1:$1,StatePicklist!$3:$3,"NA",0))</f>
        <v/>
      </c>
      <c r="BW174" s="297" t="str">
        <f ca="1">IF(RMDF!BV174="", "", IF(ISNUMBER(MATCH(RMDF!BV174, INDIRECT(BV174), 0)), "OK", "Invalid"))</f>
        <v/>
      </c>
      <c r="BX174" s="281"/>
      <c r="BY174" s="281"/>
      <c r="BZ174" s="281"/>
      <c r="CA174" s="281" t="b">
        <f>AND(RMDF!CD174&gt;=0, RMDF!CD174&lt;=1-SUM(RMDF!Z174,RMDF!AG174,RMDF!AN174,RMDF!AU174,RMDF!BB174,RMDF!BI174,RMDF!BP174,RMDF!BW174), RMDF!CD174=ROUND(RMDF!CD174,4))</f>
        <v>1</v>
      </c>
      <c r="CB174" s="317">
        <f>RMDF!CB174</f>
        <v>0</v>
      </c>
      <c r="CC174" s="318" t="str">
        <f>IF(CB174=0,"",_xlfn.XLOOKUP(CB174,StatePicklist!$1:$1,StatePicklist!$3:$3,"NA",0))</f>
        <v/>
      </c>
      <c r="CD174" s="297" t="str">
        <f ca="1">IF(RMDF!CC174="", "", IF(ISNUMBER(MATCH(RMDF!CC174, INDIRECT(CC174), 0)), "OK", "Invalid"))</f>
        <v/>
      </c>
      <c r="CE174" s="281"/>
      <c r="CF174" s="281"/>
      <c r="CG174" s="281"/>
      <c r="CH174" s="281" t="b">
        <f>AND(RMDF!CK174&gt;=0, RMDF!CK174&lt;=1-SUM(RMDF!Z174,RMDF!AG174,RMDF!AN174,RMDF!AU174,RMDF!BB174,RMDF!BI174,RMDF!BP174,RMDF!BW174,RMDF!CD174), RMDF!CK174=ROUND(RMDF!CK174,4))</f>
        <v>1</v>
      </c>
      <c r="CI174" s="317">
        <f>RMDF!CI174</f>
        <v>0</v>
      </c>
      <c r="CJ174" s="318" t="str">
        <f>IF(CI174=0,"",_xlfn.XLOOKUP(CI174,StatePicklist!$1:$1,StatePicklist!$3:$3,"NA",0))</f>
        <v/>
      </c>
      <c r="CK174" s="297" t="str">
        <f ca="1">IF(RMDF!CJ174="", "", IF(ISNUMBER(MATCH(RMDF!CJ174, INDIRECT(CJ174), 0)), "OK", "Invalid"))</f>
        <v/>
      </c>
      <c r="CL174" s="281"/>
      <c r="CM174" s="281"/>
      <c r="CN174" s="281"/>
      <c r="CO174" s="281" t="b">
        <f>AND(RMDF!CR174&gt;=0, RMDF!CR174&lt;=1-SUM(RMDF!Z174,RMDF!AG174,RMDF!AN174,RMDF!AU174,RMDF!BB174,RMDF!BI174,RMDF!BP174,RMDF!BW174,RMDF!CD174,RMDF!CK174), RMDF!CR174=ROUND(RMDF!CR174,4))</f>
        <v>1</v>
      </c>
      <c r="CP174" s="317">
        <f>RMDF!CP174</f>
        <v>0</v>
      </c>
      <c r="CQ174" s="318" t="str">
        <f>IF(CP174=0,"",_xlfn.XLOOKUP(CP174,StatePicklist!$1:$1,StatePicklist!$3:$3,"NA",0))</f>
        <v/>
      </c>
      <c r="CR174" s="297" t="str">
        <f ca="1">IF(RMDF!CQ174="", "", IF(ISNUMBER(MATCH(RMDF!CQ174, INDIRECT(CQ174), 0)), "OK", "Invalid"))</f>
        <v/>
      </c>
      <c r="CS174" s="281"/>
      <c r="CT174" s="281"/>
      <c r="CU174" s="281"/>
      <c r="CV174" s="281" t="b">
        <f>AND(RMDF!CY174&gt;=0, RMDF!CY174&lt;=1-SUM(RMDF!Z174,RMDF!AG174,RMDF!AN174,RMDF!AU174,RMDF!BB174,RMDF!BI174,RMDF!BP174,RMDF!BW174,RMDF!CD174,RMDF!CK174,RMDF!CR174), RMDF!CY174=ROUND(RMDF!CY174,4))</f>
        <v>1</v>
      </c>
      <c r="CW174" s="317">
        <f>RMDF!CW174</f>
        <v>0</v>
      </c>
      <c r="CX174" s="318" t="str">
        <f>IF(CW174=0,"",_xlfn.XLOOKUP(CW174,StatePicklist!$1:$1,StatePicklist!$3:$3,"NA",0))</f>
        <v/>
      </c>
      <c r="CY174" s="297" t="str">
        <f ca="1">IF(RMDF!CX174="", "", IF(ISNUMBER(MATCH(RMDF!CX174, INDIRECT(CX174), 0)), "OK", "Invalid"))</f>
        <v/>
      </c>
      <c r="CZ174" s="281"/>
      <c r="DA174" s="281"/>
      <c r="DB174" s="281"/>
      <c r="DC174" s="281" t="b">
        <f>AND(RMDF!DF174&gt;=0, RMDF!DF174&lt;=1-SUM(RMDF!Z174,RMDF!AG174,RMDF!AN174,RMDF!AU174,RMDF!BB174,RMDF!BI174,RMDF!BP174,RMDF!BW174,RMDF!CD174,RMDF!CK174,RMDF!CR174,RMDF!CY174), RMDF!DF174=ROUND(RMDF!DF174,4))</f>
        <v>1</v>
      </c>
      <c r="DD174" s="317">
        <f>RMDF!DD174</f>
        <v>0</v>
      </c>
      <c r="DE174" s="318" t="str">
        <f>IF(DD174=0,"",_xlfn.XLOOKUP(DD174,StatePicklist!$1:$1,StatePicklist!$3:$3,"NA",0))</f>
        <v/>
      </c>
      <c r="DF174" s="297" t="str">
        <f ca="1">IF(RMDF!DE174="", "", IF(ISNUMBER(MATCH(RMDF!DE174, INDIRECT(DE174), 0)), "OK", "Invalid"))</f>
        <v/>
      </c>
      <c r="DG174" s="281"/>
      <c r="DH174" s="281"/>
      <c r="DI174" s="281"/>
      <c r="DJ174" s="281" t="b">
        <f>AND(RMDF!DM174&gt;=0, RMDF!DM174&lt;=1-SUM(RMDF!Z174,RMDF!AG174,RMDF!AN174,RMDF!AU174,RMDF!BB174,RMDF!BI174,RMDF!BP174,RMDF!BW174,RMDF!CD174,RMDF!CK174,RMDF!CR174,RMDF!CY174,RMDF!DF174), RMDF!DM174=ROUND(RMDF!DM174,4))</f>
        <v>1</v>
      </c>
      <c r="DK174" s="317">
        <f>RMDF!DK174</f>
        <v>0</v>
      </c>
      <c r="DL174" s="318" t="str">
        <f>IF(DK174=0,"",_xlfn.XLOOKUP(DK174,StatePicklist!$1:$1,StatePicklist!$3:$3,"NA",0))</f>
        <v/>
      </c>
      <c r="DM174" s="297" t="str">
        <f ca="1">IF(RMDF!DL174="", "", IF(ISNUMBER(MATCH(RMDF!DL174, INDIRECT(DL174), 0)), "OK", "Invalid"))</f>
        <v/>
      </c>
      <c r="DN174" s="281"/>
      <c r="DO174" s="281"/>
      <c r="DP174" s="281"/>
      <c r="DQ174" s="281" t="b">
        <f>AND(RMDF!DT174&gt;=0, RMDF!DT174&lt;=1-SUM(RMDF!Z174,RMDF!AG174,RMDF!AN174,RMDF!AU174,RMDF!BB174,RMDF!BI174,RMDF!BP174,RMDF!BW174,RMDF!CD174,RMDF!CK174,RMDF!CR174,RMDF!CY174,RMDF!DF174,RMDF!DM174), RMDF!DT174=ROUND(RMDF!DT174,4))</f>
        <v>1</v>
      </c>
      <c r="DR174" s="317">
        <f>RMDF!DR174</f>
        <v>0</v>
      </c>
      <c r="DS174" s="318" t="str">
        <f>IF(DR174=0,"",_xlfn.XLOOKUP(DR174,StatePicklist!$1:$1,StatePicklist!$3:$3,"NA",0))</f>
        <v/>
      </c>
      <c r="DT174" s="297" t="str">
        <f ca="1">IF(RMDF!DS174="", "", IF(ISNUMBER(MATCH(RMDF!DS174, INDIRECT(DS174), 0)), "OK", "Invalid"))</f>
        <v/>
      </c>
      <c r="DU174" s="281"/>
      <c r="DV174" s="281"/>
      <c r="DW174" s="281"/>
      <c r="DX174" s="281" t="b">
        <f>AND(RMDF!EA174&gt;=0, RMDF!EA174&lt;=1-SUM(RMDF!Z174,RMDF!AG174,RMDF!AN174,RMDF!AU174,RMDF!BB174,RMDF!BI174,RMDF!BP174,RMDF!BW174,RMDF!CD174,RMDF!CK174,RMDF!CR174,RMDF!CY174,RMDF!DF174,RMDF!DM174,RMDF!DT174), RMDF!EA174=ROUND(RMDF!EA174,4))</f>
        <v>1</v>
      </c>
      <c r="DY174" s="317">
        <f>RMDF!DY174</f>
        <v>0</v>
      </c>
      <c r="DZ174" s="318" t="str">
        <f>IF(DY174=0,"",_xlfn.XLOOKUP(DY174,StatePicklist!$1:$1,StatePicklist!$3:$3,"NA",0))</f>
        <v/>
      </c>
      <c r="EA174" s="297" t="str">
        <f ca="1">IF(RMDF!DZ174="", "", IF(ISNUMBER(MATCH(RMDF!DZ174, INDIRECT(DZ174), 0)), "OK", "Invalid"))</f>
        <v/>
      </c>
      <c r="EB174" s="281"/>
      <c r="EC174" s="281"/>
      <c r="ED174" s="281"/>
      <c r="EE174" s="281" t="b">
        <f>AND(RMDF!EH174&gt;=0, RMDF!EH174&lt;=1-SUM(RMDF!Z174,RMDF!AG174,RMDF!AN174,RMDF!AU174,RMDF!BB174,RMDF!BI174,RMDF!BP174,RMDF!BW174,RMDF!CD174,RMDF!CK174,RMDF!CR174,RMDF!CY174,RMDF!DF174,RMDF!DM174,RMDF!DT174,RMDF!EA174), RMDF!EH174=ROUND(RMDF!EH174,4))</f>
        <v>1</v>
      </c>
      <c r="EF174" s="317">
        <f>RMDF!EF174</f>
        <v>0</v>
      </c>
      <c r="EG174" s="318" t="str">
        <f>IF(EF174=0,"",_xlfn.XLOOKUP(EF174,StatePicklist!$1:$1,StatePicklist!$3:$3,"NA",0))</f>
        <v/>
      </c>
      <c r="EH174" s="297" t="str">
        <f ca="1">IF(RMDF!EG174="", "", IF(ISNUMBER(MATCH(RMDF!EG174, INDIRECT(EG174), 0)), "OK", "Invalid"))</f>
        <v/>
      </c>
      <c r="EI174" s="281"/>
      <c r="EJ174" s="281"/>
      <c r="EK174" s="281"/>
      <c r="EL174" s="281" t="b">
        <f>AND(RMDF!EO174&gt;=0, RMDF!EO174&lt;=1-SUM(RMDF!Z174,RMDF!AG174,RMDF!AN174,RMDF!AU174,RMDF!BB174,RMDF!BI174,RMDF!BP174,RMDF!BW174,RMDF!CD174,RMDF!CK174,RMDF!CR174,RMDF!CY174,RMDF!DF174,RMDF!DM174,RMDF!DT174,RMDF!EA174,RMDF!EH174), RMDF!EO174=ROUND(RMDF!EO174,4))</f>
        <v>1</v>
      </c>
      <c r="EM174" s="317">
        <f>RMDF!EM174</f>
        <v>0</v>
      </c>
      <c r="EN174" s="318" t="str">
        <f>IF(EM174=0,"",_xlfn.XLOOKUP(EM174,StatePicklist!$1:$1,StatePicklist!$3:$3,"NA",0))</f>
        <v/>
      </c>
      <c r="EO174" s="297" t="str">
        <f ca="1">IF(RMDF!EN174="", "", IF(ISNUMBER(MATCH(RMDF!EN174, INDIRECT(EN174), 0)), "OK", "Invalid"))</f>
        <v/>
      </c>
      <c r="EP174" s="281"/>
      <c r="EQ174" s="281"/>
      <c r="ER174" s="281"/>
      <c r="ES174" s="281" t="b">
        <f>AND(RMDF!EV174&gt;=0, RMDF!EV174&lt;=1-SUM(RMDF!Z174,RMDF!AG174,RMDF!AN174,RMDF!AU174,RMDF!BB174,RMDF!BI174,RMDF!BP174,RMDF!BW174,RMDF!CD174,RMDF!CK174,RMDF!CR174,RMDF!CY174,RMDF!DF174,RMDF!DM174,RMDF!DT174,RMDF!EA174,RMDF!EH174,RMDF!EO174), RMDF!EV174=ROUND(RMDF!EV174,4))</f>
        <v>1</v>
      </c>
      <c r="ET174" s="317">
        <f>RMDF!ET174</f>
        <v>0</v>
      </c>
      <c r="EU174" s="318" t="str">
        <f>IF(ET174=0,"",_xlfn.XLOOKUP(ET174,StatePicklist!$1:$1,StatePicklist!$3:$3,"NA",0))</f>
        <v/>
      </c>
      <c r="EV174" s="297" t="str">
        <f ca="1">IF(RMDF!EU174="", "", IF(ISNUMBER(MATCH(RMDF!EU174, INDIRECT(EU174), 0)), "OK", "Invalid"))</f>
        <v/>
      </c>
      <c r="EW174" s="281"/>
      <c r="EX174" s="281"/>
      <c r="EY174" s="281"/>
      <c r="EZ174" s="281" t="b">
        <f>AND(RMDF!FC174&gt;=0, RMDF!FC174&lt;=1-SUM(RMDF!Z174,RMDF!AG174,RMDF!AN174,RMDF!AU174,RMDF!BB174,RMDF!BI174,RMDF!BP174,RMDF!BW174,RMDF!CD174,RMDF!CK174,RMDF!CR174,RMDF!CY174,RMDF!DF174,RMDF!DM174,RMDF!DT174,RMDF!EA174,RMDF!EH174,RMDF!EO174,RMDF!EV174), RMDF!FC174=ROUND(RMDF!FC174,4))</f>
        <v>1</v>
      </c>
      <c r="FA174" s="317">
        <f>RMDF!FA174</f>
        <v>0</v>
      </c>
      <c r="FB174" s="318" t="str">
        <f>IF(FA174=0,"",_xlfn.XLOOKUP(FA174,StatePicklist!$1:$1,StatePicklist!$3:$3,"NA",0))</f>
        <v/>
      </c>
      <c r="FC174" s="297" t="str">
        <f ca="1">IF(RMDF!FB174="", "", IF(ISNUMBER(MATCH(RMDF!FB174, INDIRECT(FB174), 0)), "OK", "Invalid"))</f>
        <v/>
      </c>
    </row>
    <row r="175" spans="1:159" s="205" customFormat="1" ht="39.9" customHeight="1" x14ac:dyDescent="0.25">
      <c r="A175" s="206"/>
      <c r="B175" s="196"/>
      <c r="C175" s="197"/>
      <c r="D175" s="198"/>
      <c r="E175" s="199"/>
      <c r="F175" s="200"/>
      <c r="G175" s="201"/>
      <c r="H175" s="292"/>
      <c r="I175" s="305">
        <f>RMDF!I175</f>
        <v>0</v>
      </c>
      <c r="J175" s="305" t="str">
        <f>IF(I175=ProductCode!$B$30,"PDReclPost",IF(OR(I175=ProductCode!$C$30,I175=ProductCode!$E$30,I175=ProductCode!$G$30),"PDPreCon",IF(OR(I175=ProductCode!$D$30,I175=ProductCode!$F$30),"PDNotReclPost","")))</f>
        <v/>
      </c>
      <c r="K175" s="305" t="str">
        <f t="shared" si="15"/>
        <v/>
      </c>
      <c r="L175" s="289"/>
      <c r="M175" s="305" t="str">
        <f t="shared" si="15"/>
        <v/>
      </c>
      <c r="N175" s="289" t="b">
        <f>AND(RMDF!N175&gt;=0, RMDF!N175&lt;=1-RMDF!L175, RMDF!N175=ROUND(RMDF!N175,4))</f>
        <v>1</v>
      </c>
      <c r="O175" s="286" t="str">
        <f>IF(P175="","",IF(I175="","",IF(LEFT(I175,13)="Reclaimed pos",RawMaterialCode!$E$569,RawMaterialCode!$E$568)))</f>
        <v>Reclaimed pre-consumer mixed fibers (RM0578)</v>
      </c>
      <c r="P175" s="295">
        <f t="shared" si="16"/>
        <v>1</v>
      </c>
      <c r="Q175" s="202"/>
      <c r="R175" s="203"/>
      <c r="S175" s="204" t="str">
        <f t="shared" si="17"/>
        <v/>
      </c>
      <c r="T175" s="281"/>
      <c r="U175" s="281"/>
      <c r="V175" s="281"/>
      <c r="W175" s="281"/>
      <c r="X175" s="317">
        <f>RMDF!X175</f>
        <v>0</v>
      </c>
      <c r="Y175" s="318" t="str">
        <f>IF(X175=0,"",_xlfn.XLOOKUP(X175,StatePicklist!$1:$1,StatePicklist!$3:$3,"NA",0))</f>
        <v/>
      </c>
      <c r="Z175" s="297" t="str">
        <f ca="1">IF(RMDF!Y175="", "", IF(ISNUMBER(MATCH(RMDF!Y175, INDIRECT(Y175), 0)), "OK", "Invalid"))</f>
        <v/>
      </c>
      <c r="AA175" s="281"/>
      <c r="AB175" s="281"/>
      <c r="AC175" s="281"/>
      <c r="AD175" s="281" t="b">
        <f>AND(RMDF!AG175&gt;=0, RMDF!AG175&lt;=1-RMDF!Z175, RMDF!AG175=ROUND(RMDF!AG175,4))</f>
        <v>1</v>
      </c>
      <c r="AE175" s="317">
        <f>RMDF!AE175</f>
        <v>0</v>
      </c>
      <c r="AF175" s="318" t="str">
        <f>IF(AE175=0,"",_xlfn.XLOOKUP(AE175,StatePicklist!$1:$1,StatePicklist!$3:$3,"NA",0))</f>
        <v/>
      </c>
      <c r="AG175" s="297" t="str">
        <f ca="1">IF(RMDF!AF175="", "", IF(ISNUMBER(MATCH(RMDF!AF175, INDIRECT(AF175), 0)), "OK", "Invalid"))</f>
        <v/>
      </c>
      <c r="AH175" s="281"/>
      <c r="AI175" s="281"/>
      <c r="AJ175" s="281"/>
      <c r="AK175" s="281" t="b">
        <f>AND(RMDF!AN175&gt;=0, RMDF!AN175&lt;=1-SUM(RMDF!Z175,RMDF!AG175), RMDF!AN175=ROUND(RMDF!AN175,4))</f>
        <v>1</v>
      </c>
      <c r="AL175" s="317">
        <f>RMDF!AL175</f>
        <v>0</v>
      </c>
      <c r="AM175" s="318" t="str">
        <f>IF(AL175=0,"",_xlfn.XLOOKUP(AL175,StatePicklist!$1:$1,StatePicklist!$3:$3,"NA",0))</f>
        <v/>
      </c>
      <c r="AN175" s="297" t="str">
        <f ca="1">IF(RMDF!AM175="", "", IF(ISNUMBER(MATCH(RMDF!AM175, INDIRECT(AM175), 0)), "OK", "Invalid"))</f>
        <v/>
      </c>
      <c r="AO175" s="281"/>
      <c r="AP175" s="281"/>
      <c r="AQ175" s="281"/>
      <c r="AR175" s="281" t="b">
        <f>AND(RMDF!AU175&gt;=0, RMDF!AU175&lt;=1-SUM(RMDF!Z175,RMDF!AG175,RMDF!AN175), RMDF!AU175=ROUND(RMDF!AU175,4))</f>
        <v>1</v>
      </c>
      <c r="AS175" s="317">
        <f>RMDF!AS175</f>
        <v>0</v>
      </c>
      <c r="AT175" s="318" t="str">
        <f>IF(AS175=0,"",_xlfn.XLOOKUP(AS175,StatePicklist!$1:$1,StatePicklist!$3:$3,"NA",0))</f>
        <v/>
      </c>
      <c r="AU175" s="297" t="str">
        <f ca="1">IF(RMDF!AT175="", "", IF(ISNUMBER(MATCH(RMDF!AT175, INDIRECT(AT175), 0)), "OK", "Invalid"))</f>
        <v/>
      </c>
      <c r="AV175" s="281"/>
      <c r="AW175" s="281"/>
      <c r="AX175" s="281"/>
      <c r="AY175" s="281" t="b">
        <f>AND(RMDF!BB175&gt;=0, RMDF!BB175&lt;=1-SUM(RMDF!Z175,RMDF!AG175,RMDF!AN175,RMDF!AU175), RMDF!BB175=ROUND(RMDF!BB175,4))</f>
        <v>1</v>
      </c>
      <c r="AZ175" s="317">
        <f>RMDF!AZ175</f>
        <v>0</v>
      </c>
      <c r="BA175" s="318" t="str">
        <f>IF(AZ175=0,"",_xlfn.XLOOKUP(AZ175,StatePicklist!$1:$1,StatePicklist!$3:$3,"NA",0))</f>
        <v/>
      </c>
      <c r="BB175" s="297" t="str">
        <f ca="1">IF(RMDF!BA175="", "", IF(ISNUMBER(MATCH(RMDF!BA175, INDIRECT(BA175), 0)), "OK", "Invalid"))</f>
        <v/>
      </c>
      <c r="BC175" s="281"/>
      <c r="BD175" s="281"/>
      <c r="BE175" s="281"/>
      <c r="BF175" s="281" t="b">
        <f>AND(RMDF!BI175&gt;=0, RMDF!BI175&lt;=1-SUM(RMDF!Z175,RMDF!AG175,RMDF!AN175,RMDF!AU175,RMDF!BB175), RMDF!BI175=ROUND(RMDF!BI175,4))</f>
        <v>1</v>
      </c>
      <c r="BG175" s="317">
        <f>RMDF!BG175</f>
        <v>0</v>
      </c>
      <c r="BH175" s="318" t="str">
        <f>IF(BG175=0,"",_xlfn.XLOOKUP(BG175,StatePicklist!$1:$1,StatePicklist!$3:$3,"NA",0))</f>
        <v/>
      </c>
      <c r="BI175" s="297" t="str">
        <f ca="1">IF(RMDF!BH175="", "", IF(ISNUMBER(MATCH(RMDF!BH175, INDIRECT(BH175), 0)), "OK", "Invalid"))</f>
        <v/>
      </c>
      <c r="BJ175" s="281"/>
      <c r="BK175" s="281"/>
      <c r="BL175" s="281"/>
      <c r="BM175" s="281" t="b">
        <f>AND(RMDF!BP175&gt;=0, RMDF!BP175&lt;=1-SUM(RMDF!Z175,RMDF!AG175,RMDF!AN175,RMDF!AU175,RMDF!BB175,RMDF!BI175), RMDF!BP175=ROUND(RMDF!BP175,4))</f>
        <v>1</v>
      </c>
      <c r="BN175" s="317">
        <f>RMDF!BN175</f>
        <v>0</v>
      </c>
      <c r="BO175" s="318" t="str">
        <f>IF(BN175=0,"",_xlfn.XLOOKUP(BN175,StatePicklist!$1:$1,StatePicklist!$3:$3,"NA",0))</f>
        <v/>
      </c>
      <c r="BP175" s="297" t="str">
        <f ca="1">IF(RMDF!BO175="", "", IF(ISNUMBER(MATCH(RMDF!BO175, INDIRECT(BO175), 0)), "OK", "Invalid"))</f>
        <v/>
      </c>
      <c r="BQ175" s="281"/>
      <c r="BR175" s="281"/>
      <c r="BS175" s="281"/>
      <c r="BT175" s="281" t="b">
        <f>AND(RMDF!BW175&gt;=0, RMDF!BW175&lt;=1-SUM(RMDF!Z175,RMDF!AG175,RMDF!AN175,RMDF!AU175,RMDF!BB175,RMDF!BI175,RMDF!BP175), RMDF!BW175=ROUND(RMDF!BW175,4))</f>
        <v>1</v>
      </c>
      <c r="BU175" s="317">
        <f>RMDF!BU175</f>
        <v>0</v>
      </c>
      <c r="BV175" s="318" t="str">
        <f>IF(BU175=0,"",_xlfn.XLOOKUP(BU175,StatePicklist!$1:$1,StatePicklist!$3:$3,"NA",0))</f>
        <v/>
      </c>
      <c r="BW175" s="297" t="str">
        <f ca="1">IF(RMDF!BV175="", "", IF(ISNUMBER(MATCH(RMDF!BV175, INDIRECT(BV175), 0)), "OK", "Invalid"))</f>
        <v/>
      </c>
      <c r="BX175" s="281"/>
      <c r="BY175" s="281"/>
      <c r="BZ175" s="281"/>
      <c r="CA175" s="281" t="b">
        <f>AND(RMDF!CD175&gt;=0, RMDF!CD175&lt;=1-SUM(RMDF!Z175,RMDF!AG175,RMDF!AN175,RMDF!AU175,RMDF!BB175,RMDF!BI175,RMDF!BP175,RMDF!BW175), RMDF!CD175=ROUND(RMDF!CD175,4))</f>
        <v>1</v>
      </c>
      <c r="CB175" s="317">
        <f>RMDF!CB175</f>
        <v>0</v>
      </c>
      <c r="CC175" s="318" t="str">
        <f>IF(CB175=0,"",_xlfn.XLOOKUP(CB175,StatePicklist!$1:$1,StatePicklist!$3:$3,"NA",0))</f>
        <v/>
      </c>
      <c r="CD175" s="297" t="str">
        <f ca="1">IF(RMDF!CC175="", "", IF(ISNUMBER(MATCH(RMDF!CC175, INDIRECT(CC175), 0)), "OK", "Invalid"))</f>
        <v/>
      </c>
      <c r="CE175" s="281"/>
      <c r="CF175" s="281"/>
      <c r="CG175" s="281"/>
      <c r="CH175" s="281" t="b">
        <f>AND(RMDF!CK175&gt;=0, RMDF!CK175&lt;=1-SUM(RMDF!Z175,RMDF!AG175,RMDF!AN175,RMDF!AU175,RMDF!BB175,RMDF!BI175,RMDF!BP175,RMDF!BW175,RMDF!CD175), RMDF!CK175=ROUND(RMDF!CK175,4))</f>
        <v>1</v>
      </c>
      <c r="CI175" s="317">
        <f>RMDF!CI175</f>
        <v>0</v>
      </c>
      <c r="CJ175" s="318" t="str">
        <f>IF(CI175=0,"",_xlfn.XLOOKUP(CI175,StatePicklist!$1:$1,StatePicklist!$3:$3,"NA",0))</f>
        <v/>
      </c>
      <c r="CK175" s="297" t="str">
        <f ca="1">IF(RMDF!CJ175="", "", IF(ISNUMBER(MATCH(RMDF!CJ175, INDIRECT(CJ175), 0)), "OK", "Invalid"))</f>
        <v/>
      </c>
      <c r="CL175" s="281"/>
      <c r="CM175" s="281"/>
      <c r="CN175" s="281"/>
      <c r="CO175" s="281" t="b">
        <f>AND(RMDF!CR175&gt;=0, RMDF!CR175&lt;=1-SUM(RMDF!Z175,RMDF!AG175,RMDF!AN175,RMDF!AU175,RMDF!BB175,RMDF!BI175,RMDF!BP175,RMDF!BW175,RMDF!CD175,RMDF!CK175), RMDF!CR175=ROUND(RMDF!CR175,4))</f>
        <v>1</v>
      </c>
      <c r="CP175" s="317">
        <f>RMDF!CP175</f>
        <v>0</v>
      </c>
      <c r="CQ175" s="318" t="str">
        <f>IF(CP175=0,"",_xlfn.XLOOKUP(CP175,StatePicklist!$1:$1,StatePicklist!$3:$3,"NA",0))</f>
        <v/>
      </c>
      <c r="CR175" s="297" t="str">
        <f ca="1">IF(RMDF!CQ175="", "", IF(ISNUMBER(MATCH(RMDF!CQ175, INDIRECT(CQ175), 0)), "OK", "Invalid"))</f>
        <v/>
      </c>
      <c r="CS175" s="281"/>
      <c r="CT175" s="281"/>
      <c r="CU175" s="281"/>
      <c r="CV175" s="281" t="b">
        <f>AND(RMDF!CY175&gt;=0, RMDF!CY175&lt;=1-SUM(RMDF!Z175,RMDF!AG175,RMDF!AN175,RMDF!AU175,RMDF!BB175,RMDF!BI175,RMDF!BP175,RMDF!BW175,RMDF!CD175,RMDF!CK175,RMDF!CR175), RMDF!CY175=ROUND(RMDF!CY175,4))</f>
        <v>1</v>
      </c>
      <c r="CW175" s="317">
        <f>RMDF!CW175</f>
        <v>0</v>
      </c>
      <c r="CX175" s="318" t="str">
        <f>IF(CW175=0,"",_xlfn.XLOOKUP(CW175,StatePicklist!$1:$1,StatePicklist!$3:$3,"NA",0))</f>
        <v/>
      </c>
      <c r="CY175" s="297" t="str">
        <f ca="1">IF(RMDF!CX175="", "", IF(ISNUMBER(MATCH(RMDF!CX175, INDIRECT(CX175), 0)), "OK", "Invalid"))</f>
        <v/>
      </c>
      <c r="CZ175" s="281"/>
      <c r="DA175" s="281"/>
      <c r="DB175" s="281"/>
      <c r="DC175" s="281" t="b">
        <f>AND(RMDF!DF175&gt;=0, RMDF!DF175&lt;=1-SUM(RMDF!Z175,RMDF!AG175,RMDF!AN175,RMDF!AU175,RMDF!BB175,RMDF!BI175,RMDF!BP175,RMDF!BW175,RMDF!CD175,RMDF!CK175,RMDF!CR175,RMDF!CY175), RMDF!DF175=ROUND(RMDF!DF175,4))</f>
        <v>1</v>
      </c>
      <c r="DD175" s="317">
        <f>RMDF!DD175</f>
        <v>0</v>
      </c>
      <c r="DE175" s="318" t="str">
        <f>IF(DD175=0,"",_xlfn.XLOOKUP(DD175,StatePicklist!$1:$1,StatePicklist!$3:$3,"NA",0))</f>
        <v/>
      </c>
      <c r="DF175" s="297" t="str">
        <f ca="1">IF(RMDF!DE175="", "", IF(ISNUMBER(MATCH(RMDF!DE175, INDIRECT(DE175), 0)), "OK", "Invalid"))</f>
        <v/>
      </c>
      <c r="DG175" s="281"/>
      <c r="DH175" s="281"/>
      <c r="DI175" s="281"/>
      <c r="DJ175" s="281" t="b">
        <f>AND(RMDF!DM175&gt;=0, RMDF!DM175&lt;=1-SUM(RMDF!Z175,RMDF!AG175,RMDF!AN175,RMDF!AU175,RMDF!BB175,RMDF!BI175,RMDF!BP175,RMDF!BW175,RMDF!CD175,RMDF!CK175,RMDF!CR175,RMDF!CY175,RMDF!DF175), RMDF!DM175=ROUND(RMDF!DM175,4))</f>
        <v>1</v>
      </c>
      <c r="DK175" s="317">
        <f>RMDF!DK175</f>
        <v>0</v>
      </c>
      <c r="DL175" s="318" t="str">
        <f>IF(DK175=0,"",_xlfn.XLOOKUP(DK175,StatePicklist!$1:$1,StatePicklist!$3:$3,"NA",0))</f>
        <v/>
      </c>
      <c r="DM175" s="297" t="str">
        <f ca="1">IF(RMDF!DL175="", "", IF(ISNUMBER(MATCH(RMDF!DL175, INDIRECT(DL175), 0)), "OK", "Invalid"))</f>
        <v/>
      </c>
      <c r="DN175" s="281"/>
      <c r="DO175" s="281"/>
      <c r="DP175" s="281"/>
      <c r="DQ175" s="281" t="b">
        <f>AND(RMDF!DT175&gt;=0, RMDF!DT175&lt;=1-SUM(RMDF!Z175,RMDF!AG175,RMDF!AN175,RMDF!AU175,RMDF!BB175,RMDF!BI175,RMDF!BP175,RMDF!BW175,RMDF!CD175,RMDF!CK175,RMDF!CR175,RMDF!CY175,RMDF!DF175,RMDF!DM175), RMDF!DT175=ROUND(RMDF!DT175,4))</f>
        <v>1</v>
      </c>
      <c r="DR175" s="317">
        <f>RMDF!DR175</f>
        <v>0</v>
      </c>
      <c r="DS175" s="318" t="str">
        <f>IF(DR175=0,"",_xlfn.XLOOKUP(DR175,StatePicklist!$1:$1,StatePicklist!$3:$3,"NA",0))</f>
        <v/>
      </c>
      <c r="DT175" s="297" t="str">
        <f ca="1">IF(RMDF!DS175="", "", IF(ISNUMBER(MATCH(RMDF!DS175, INDIRECT(DS175), 0)), "OK", "Invalid"))</f>
        <v/>
      </c>
      <c r="DU175" s="281"/>
      <c r="DV175" s="281"/>
      <c r="DW175" s="281"/>
      <c r="DX175" s="281" t="b">
        <f>AND(RMDF!EA175&gt;=0, RMDF!EA175&lt;=1-SUM(RMDF!Z175,RMDF!AG175,RMDF!AN175,RMDF!AU175,RMDF!BB175,RMDF!BI175,RMDF!BP175,RMDF!BW175,RMDF!CD175,RMDF!CK175,RMDF!CR175,RMDF!CY175,RMDF!DF175,RMDF!DM175,RMDF!DT175), RMDF!EA175=ROUND(RMDF!EA175,4))</f>
        <v>1</v>
      </c>
      <c r="DY175" s="317">
        <f>RMDF!DY175</f>
        <v>0</v>
      </c>
      <c r="DZ175" s="318" t="str">
        <f>IF(DY175=0,"",_xlfn.XLOOKUP(DY175,StatePicklist!$1:$1,StatePicklist!$3:$3,"NA",0))</f>
        <v/>
      </c>
      <c r="EA175" s="297" t="str">
        <f ca="1">IF(RMDF!DZ175="", "", IF(ISNUMBER(MATCH(RMDF!DZ175, INDIRECT(DZ175), 0)), "OK", "Invalid"))</f>
        <v/>
      </c>
      <c r="EB175" s="281"/>
      <c r="EC175" s="281"/>
      <c r="ED175" s="281"/>
      <c r="EE175" s="281" t="b">
        <f>AND(RMDF!EH175&gt;=0, RMDF!EH175&lt;=1-SUM(RMDF!Z175,RMDF!AG175,RMDF!AN175,RMDF!AU175,RMDF!BB175,RMDF!BI175,RMDF!BP175,RMDF!BW175,RMDF!CD175,RMDF!CK175,RMDF!CR175,RMDF!CY175,RMDF!DF175,RMDF!DM175,RMDF!DT175,RMDF!EA175), RMDF!EH175=ROUND(RMDF!EH175,4))</f>
        <v>1</v>
      </c>
      <c r="EF175" s="317">
        <f>RMDF!EF175</f>
        <v>0</v>
      </c>
      <c r="EG175" s="318" t="str">
        <f>IF(EF175=0,"",_xlfn.XLOOKUP(EF175,StatePicklist!$1:$1,StatePicklist!$3:$3,"NA",0))</f>
        <v/>
      </c>
      <c r="EH175" s="297" t="str">
        <f ca="1">IF(RMDF!EG175="", "", IF(ISNUMBER(MATCH(RMDF!EG175, INDIRECT(EG175), 0)), "OK", "Invalid"))</f>
        <v/>
      </c>
      <c r="EI175" s="281"/>
      <c r="EJ175" s="281"/>
      <c r="EK175" s="281"/>
      <c r="EL175" s="281" t="b">
        <f>AND(RMDF!EO175&gt;=0, RMDF!EO175&lt;=1-SUM(RMDF!Z175,RMDF!AG175,RMDF!AN175,RMDF!AU175,RMDF!BB175,RMDF!BI175,RMDF!BP175,RMDF!BW175,RMDF!CD175,RMDF!CK175,RMDF!CR175,RMDF!CY175,RMDF!DF175,RMDF!DM175,RMDF!DT175,RMDF!EA175,RMDF!EH175), RMDF!EO175=ROUND(RMDF!EO175,4))</f>
        <v>1</v>
      </c>
      <c r="EM175" s="317">
        <f>RMDF!EM175</f>
        <v>0</v>
      </c>
      <c r="EN175" s="318" t="str">
        <f>IF(EM175=0,"",_xlfn.XLOOKUP(EM175,StatePicklist!$1:$1,StatePicklist!$3:$3,"NA",0))</f>
        <v/>
      </c>
      <c r="EO175" s="297" t="str">
        <f ca="1">IF(RMDF!EN175="", "", IF(ISNUMBER(MATCH(RMDF!EN175, INDIRECT(EN175), 0)), "OK", "Invalid"))</f>
        <v/>
      </c>
      <c r="EP175" s="281"/>
      <c r="EQ175" s="281"/>
      <c r="ER175" s="281"/>
      <c r="ES175" s="281" t="b">
        <f>AND(RMDF!EV175&gt;=0, RMDF!EV175&lt;=1-SUM(RMDF!Z175,RMDF!AG175,RMDF!AN175,RMDF!AU175,RMDF!BB175,RMDF!BI175,RMDF!BP175,RMDF!BW175,RMDF!CD175,RMDF!CK175,RMDF!CR175,RMDF!CY175,RMDF!DF175,RMDF!DM175,RMDF!DT175,RMDF!EA175,RMDF!EH175,RMDF!EO175), RMDF!EV175=ROUND(RMDF!EV175,4))</f>
        <v>1</v>
      </c>
      <c r="ET175" s="317">
        <f>RMDF!ET175</f>
        <v>0</v>
      </c>
      <c r="EU175" s="318" t="str">
        <f>IF(ET175=0,"",_xlfn.XLOOKUP(ET175,StatePicklist!$1:$1,StatePicklist!$3:$3,"NA",0))</f>
        <v/>
      </c>
      <c r="EV175" s="297" t="str">
        <f ca="1">IF(RMDF!EU175="", "", IF(ISNUMBER(MATCH(RMDF!EU175, INDIRECT(EU175), 0)), "OK", "Invalid"))</f>
        <v/>
      </c>
      <c r="EW175" s="281"/>
      <c r="EX175" s="281"/>
      <c r="EY175" s="281"/>
      <c r="EZ175" s="281" t="b">
        <f>AND(RMDF!FC175&gt;=0, RMDF!FC175&lt;=1-SUM(RMDF!Z175,RMDF!AG175,RMDF!AN175,RMDF!AU175,RMDF!BB175,RMDF!BI175,RMDF!BP175,RMDF!BW175,RMDF!CD175,RMDF!CK175,RMDF!CR175,RMDF!CY175,RMDF!DF175,RMDF!DM175,RMDF!DT175,RMDF!EA175,RMDF!EH175,RMDF!EO175,RMDF!EV175), RMDF!FC175=ROUND(RMDF!FC175,4))</f>
        <v>1</v>
      </c>
      <c r="FA175" s="317">
        <f>RMDF!FA175</f>
        <v>0</v>
      </c>
      <c r="FB175" s="318" t="str">
        <f>IF(FA175=0,"",_xlfn.XLOOKUP(FA175,StatePicklist!$1:$1,StatePicklist!$3:$3,"NA",0))</f>
        <v/>
      </c>
      <c r="FC175" s="297" t="str">
        <f ca="1">IF(RMDF!FB175="", "", IF(ISNUMBER(MATCH(RMDF!FB175, INDIRECT(FB175), 0)), "OK", "Invalid"))</f>
        <v/>
      </c>
    </row>
    <row r="176" spans="1:159" s="205" customFormat="1" ht="39.9" customHeight="1" x14ac:dyDescent="0.25">
      <c r="A176" s="206"/>
      <c r="B176" s="196"/>
      <c r="C176" s="197"/>
      <c r="D176" s="198"/>
      <c r="E176" s="199"/>
      <c r="F176" s="200"/>
      <c r="G176" s="201"/>
      <c r="H176" s="292"/>
      <c r="I176" s="305">
        <f>RMDF!I176</f>
        <v>0</v>
      </c>
      <c r="J176" s="305" t="str">
        <f>IF(I176=ProductCode!$B$30,"PDReclPost",IF(OR(I176=ProductCode!$C$30,I176=ProductCode!$E$30,I176=ProductCode!$G$30),"PDPreCon",IF(OR(I176=ProductCode!$D$30,I176=ProductCode!$F$30),"PDNotReclPost","")))</f>
        <v/>
      </c>
      <c r="K176" s="305" t="str">
        <f t="shared" si="15"/>
        <v/>
      </c>
      <c r="L176" s="289"/>
      <c r="M176" s="305" t="str">
        <f t="shared" si="15"/>
        <v/>
      </c>
      <c r="N176" s="289" t="b">
        <f>AND(RMDF!N176&gt;=0, RMDF!N176&lt;=1-RMDF!L176, RMDF!N176=ROUND(RMDF!N176,4))</f>
        <v>1</v>
      </c>
      <c r="O176" s="286" t="str">
        <f>IF(P176="","",IF(I176="","",IF(LEFT(I176,13)="Reclaimed pos",RawMaterialCode!$E$569,RawMaterialCode!$E$568)))</f>
        <v>Reclaimed pre-consumer mixed fibers (RM0578)</v>
      </c>
      <c r="P176" s="295">
        <f t="shared" si="16"/>
        <v>1</v>
      </c>
      <c r="Q176" s="202"/>
      <c r="R176" s="203"/>
      <c r="S176" s="204" t="str">
        <f t="shared" si="17"/>
        <v/>
      </c>
      <c r="T176" s="281"/>
      <c r="U176" s="281"/>
      <c r="V176" s="281"/>
      <c r="W176" s="281"/>
      <c r="X176" s="317">
        <f>RMDF!X176</f>
        <v>0</v>
      </c>
      <c r="Y176" s="318" t="str">
        <f>IF(X176=0,"",_xlfn.XLOOKUP(X176,StatePicklist!$1:$1,StatePicklist!$3:$3,"NA",0))</f>
        <v/>
      </c>
      <c r="Z176" s="297" t="str">
        <f ca="1">IF(RMDF!Y176="", "", IF(ISNUMBER(MATCH(RMDF!Y176, INDIRECT(Y176), 0)), "OK", "Invalid"))</f>
        <v/>
      </c>
      <c r="AA176" s="281"/>
      <c r="AB176" s="281"/>
      <c r="AC176" s="281"/>
      <c r="AD176" s="281" t="b">
        <f>AND(RMDF!AG176&gt;=0, RMDF!AG176&lt;=1-RMDF!Z176, RMDF!AG176=ROUND(RMDF!AG176,4))</f>
        <v>1</v>
      </c>
      <c r="AE176" s="317">
        <f>RMDF!AE176</f>
        <v>0</v>
      </c>
      <c r="AF176" s="318" t="str">
        <f>IF(AE176=0,"",_xlfn.XLOOKUP(AE176,StatePicklist!$1:$1,StatePicklist!$3:$3,"NA",0))</f>
        <v/>
      </c>
      <c r="AG176" s="297" t="str">
        <f ca="1">IF(RMDF!AF176="", "", IF(ISNUMBER(MATCH(RMDF!AF176, INDIRECT(AF176), 0)), "OK", "Invalid"))</f>
        <v/>
      </c>
      <c r="AH176" s="281"/>
      <c r="AI176" s="281"/>
      <c r="AJ176" s="281"/>
      <c r="AK176" s="281" t="b">
        <f>AND(RMDF!AN176&gt;=0, RMDF!AN176&lt;=1-SUM(RMDF!Z176,RMDF!AG176), RMDF!AN176=ROUND(RMDF!AN176,4))</f>
        <v>1</v>
      </c>
      <c r="AL176" s="317">
        <f>RMDF!AL176</f>
        <v>0</v>
      </c>
      <c r="AM176" s="318" t="str">
        <f>IF(AL176=0,"",_xlfn.XLOOKUP(AL176,StatePicklist!$1:$1,StatePicklist!$3:$3,"NA",0))</f>
        <v/>
      </c>
      <c r="AN176" s="297" t="str">
        <f ca="1">IF(RMDF!AM176="", "", IF(ISNUMBER(MATCH(RMDF!AM176, INDIRECT(AM176), 0)), "OK", "Invalid"))</f>
        <v/>
      </c>
      <c r="AO176" s="281"/>
      <c r="AP176" s="281"/>
      <c r="AQ176" s="281"/>
      <c r="AR176" s="281" t="b">
        <f>AND(RMDF!AU176&gt;=0, RMDF!AU176&lt;=1-SUM(RMDF!Z176,RMDF!AG176,RMDF!AN176), RMDF!AU176=ROUND(RMDF!AU176,4))</f>
        <v>1</v>
      </c>
      <c r="AS176" s="317">
        <f>RMDF!AS176</f>
        <v>0</v>
      </c>
      <c r="AT176" s="318" t="str">
        <f>IF(AS176=0,"",_xlfn.XLOOKUP(AS176,StatePicklist!$1:$1,StatePicklist!$3:$3,"NA",0))</f>
        <v/>
      </c>
      <c r="AU176" s="297" t="str">
        <f ca="1">IF(RMDF!AT176="", "", IF(ISNUMBER(MATCH(RMDF!AT176, INDIRECT(AT176), 0)), "OK", "Invalid"))</f>
        <v/>
      </c>
      <c r="AV176" s="281"/>
      <c r="AW176" s="281"/>
      <c r="AX176" s="281"/>
      <c r="AY176" s="281" t="b">
        <f>AND(RMDF!BB176&gt;=0, RMDF!BB176&lt;=1-SUM(RMDF!Z176,RMDF!AG176,RMDF!AN176,RMDF!AU176), RMDF!BB176=ROUND(RMDF!BB176,4))</f>
        <v>1</v>
      </c>
      <c r="AZ176" s="317">
        <f>RMDF!AZ176</f>
        <v>0</v>
      </c>
      <c r="BA176" s="318" t="str">
        <f>IF(AZ176=0,"",_xlfn.XLOOKUP(AZ176,StatePicklist!$1:$1,StatePicklist!$3:$3,"NA",0))</f>
        <v/>
      </c>
      <c r="BB176" s="297" t="str">
        <f ca="1">IF(RMDF!BA176="", "", IF(ISNUMBER(MATCH(RMDF!BA176, INDIRECT(BA176), 0)), "OK", "Invalid"))</f>
        <v/>
      </c>
      <c r="BC176" s="281"/>
      <c r="BD176" s="281"/>
      <c r="BE176" s="281"/>
      <c r="BF176" s="281" t="b">
        <f>AND(RMDF!BI176&gt;=0, RMDF!BI176&lt;=1-SUM(RMDF!Z176,RMDF!AG176,RMDF!AN176,RMDF!AU176,RMDF!BB176), RMDF!BI176=ROUND(RMDF!BI176,4))</f>
        <v>1</v>
      </c>
      <c r="BG176" s="317">
        <f>RMDF!BG176</f>
        <v>0</v>
      </c>
      <c r="BH176" s="318" t="str">
        <f>IF(BG176=0,"",_xlfn.XLOOKUP(BG176,StatePicklist!$1:$1,StatePicklist!$3:$3,"NA",0))</f>
        <v/>
      </c>
      <c r="BI176" s="297" t="str">
        <f ca="1">IF(RMDF!BH176="", "", IF(ISNUMBER(MATCH(RMDF!BH176, INDIRECT(BH176), 0)), "OK", "Invalid"))</f>
        <v/>
      </c>
      <c r="BJ176" s="281"/>
      <c r="BK176" s="281"/>
      <c r="BL176" s="281"/>
      <c r="BM176" s="281" t="b">
        <f>AND(RMDF!BP176&gt;=0, RMDF!BP176&lt;=1-SUM(RMDF!Z176,RMDF!AG176,RMDF!AN176,RMDF!AU176,RMDF!BB176,RMDF!BI176), RMDF!BP176=ROUND(RMDF!BP176,4))</f>
        <v>1</v>
      </c>
      <c r="BN176" s="317">
        <f>RMDF!BN176</f>
        <v>0</v>
      </c>
      <c r="BO176" s="318" t="str">
        <f>IF(BN176=0,"",_xlfn.XLOOKUP(BN176,StatePicklist!$1:$1,StatePicklist!$3:$3,"NA",0))</f>
        <v/>
      </c>
      <c r="BP176" s="297" t="str">
        <f ca="1">IF(RMDF!BO176="", "", IF(ISNUMBER(MATCH(RMDF!BO176, INDIRECT(BO176), 0)), "OK", "Invalid"))</f>
        <v/>
      </c>
      <c r="BQ176" s="281"/>
      <c r="BR176" s="281"/>
      <c r="BS176" s="281"/>
      <c r="BT176" s="281" t="b">
        <f>AND(RMDF!BW176&gt;=0, RMDF!BW176&lt;=1-SUM(RMDF!Z176,RMDF!AG176,RMDF!AN176,RMDF!AU176,RMDF!BB176,RMDF!BI176,RMDF!BP176), RMDF!BW176=ROUND(RMDF!BW176,4))</f>
        <v>1</v>
      </c>
      <c r="BU176" s="317">
        <f>RMDF!BU176</f>
        <v>0</v>
      </c>
      <c r="BV176" s="318" t="str">
        <f>IF(BU176=0,"",_xlfn.XLOOKUP(BU176,StatePicklist!$1:$1,StatePicklist!$3:$3,"NA",0))</f>
        <v/>
      </c>
      <c r="BW176" s="297" t="str">
        <f ca="1">IF(RMDF!BV176="", "", IF(ISNUMBER(MATCH(RMDF!BV176, INDIRECT(BV176), 0)), "OK", "Invalid"))</f>
        <v/>
      </c>
      <c r="BX176" s="281"/>
      <c r="BY176" s="281"/>
      <c r="BZ176" s="281"/>
      <c r="CA176" s="281" t="b">
        <f>AND(RMDF!CD176&gt;=0, RMDF!CD176&lt;=1-SUM(RMDF!Z176,RMDF!AG176,RMDF!AN176,RMDF!AU176,RMDF!BB176,RMDF!BI176,RMDF!BP176,RMDF!BW176), RMDF!CD176=ROUND(RMDF!CD176,4))</f>
        <v>1</v>
      </c>
      <c r="CB176" s="317">
        <f>RMDF!CB176</f>
        <v>0</v>
      </c>
      <c r="CC176" s="318" t="str">
        <f>IF(CB176=0,"",_xlfn.XLOOKUP(CB176,StatePicklist!$1:$1,StatePicklist!$3:$3,"NA",0))</f>
        <v/>
      </c>
      <c r="CD176" s="297" t="str">
        <f ca="1">IF(RMDF!CC176="", "", IF(ISNUMBER(MATCH(RMDF!CC176, INDIRECT(CC176), 0)), "OK", "Invalid"))</f>
        <v/>
      </c>
      <c r="CE176" s="281"/>
      <c r="CF176" s="281"/>
      <c r="CG176" s="281"/>
      <c r="CH176" s="281" t="b">
        <f>AND(RMDF!CK176&gt;=0, RMDF!CK176&lt;=1-SUM(RMDF!Z176,RMDF!AG176,RMDF!AN176,RMDF!AU176,RMDF!BB176,RMDF!BI176,RMDF!BP176,RMDF!BW176,RMDF!CD176), RMDF!CK176=ROUND(RMDF!CK176,4))</f>
        <v>1</v>
      </c>
      <c r="CI176" s="317">
        <f>RMDF!CI176</f>
        <v>0</v>
      </c>
      <c r="CJ176" s="318" t="str">
        <f>IF(CI176=0,"",_xlfn.XLOOKUP(CI176,StatePicklist!$1:$1,StatePicklist!$3:$3,"NA",0))</f>
        <v/>
      </c>
      <c r="CK176" s="297" t="str">
        <f ca="1">IF(RMDF!CJ176="", "", IF(ISNUMBER(MATCH(RMDF!CJ176, INDIRECT(CJ176), 0)), "OK", "Invalid"))</f>
        <v/>
      </c>
      <c r="CL176" s="281"/>
      <c r="CM176" s="281"/>
      <c r="CN176" s="281"/>
      <c r="CO176" s="281" t="b">
        <f>AND(RMDF!CR176&gt;=0, RMDF!CR176&lt;=1-SUM(RMDF!Z176,RMDF!AG176,RMDF!AN176,RMDF!AU176,RMDF!BB176,RMDF!BI176,RMDF!BP176,RMDF!BW176,RMDF!CD176,RMDF!CK176), RMDF!CR176=ROUND(RMDF!CR176,4))</f>
        <v>1</v>
      </c>
      <c r="CP176" s="317">
        <f>RMDF!CP176</f>
        <v>0</v>
      </c>
      <c r="CQ176" s="318" t="str">
        <f>IF(CP176=0,"",_xlfn.XLOOKUP(CP176,StatePicklist!$1:$1,StatePicklist!$3:$3,"NA",0))</f>
        <v/>
      </c>
      <c r="CR176" s="297" t="str">
        <f ca="1">IF(RMDF!CQ176="", "", IF(ISNUMBER(MATCH(RMDF!CQ176, INDIRECT(CQ176), 0)), "OK", "Invalid"))</f>
        <v/>
      </c>
      <c r="CS176" s="281"/>
      <c r="CT176" s="281"/>
      <c r="CU176" s="281"/>
      <c r="CV176" s="281" t="b">
        <f>AND(RMDF!CY176&gt;=0, RMDF!CY176&lt;=1-SUM(RMDF!Z176,RMDF!AG176,RMDF!AN176,RMDF!AU176,RMDF!BB176,RMDF!BI176,RMDF!BP176,RMDF!BW176,RMDF!CD176,RMDF!CK176,RMDF!CR176), RMDF!CY176=ROUND(RMDF!CY176,4))</f>
        <v>1</v>
      </c>
      <c r="CW176" s="317">
        <f>RMDF!CW176</f>
        <v>0</v>
      </c>
      <c r="CX176" s="318" t="str">
        <f>IF(CW176=0,"",_xlfn.XLOOKUP(CW176,StatePicklist!$1:$1,StatePicklist!$3:$3,"NA",0))</f>
        <v/>
      </c>
      <c r="CY176" s="297" t="str">
        <f ca="1">IF(RMDF!CX176="", "", IF(ISNUMBER(MATCH(RMDF!CX176, INDIRECT(CX176), 0)), "OK", "Invalid"))</f>
        <v/>
      </c>
      <c r="CZ176" s="281"/>
      <c r="DA176" s="281"/>
      <c r="DB176" s="281"/>
      <c r="DC176" s="281" t="b">
        <f>AND(RMDF!DF176&gt;=0, RMDF!DF176&lt;=1-SUM(RMDF!Z176,RMDF!AG176,RMDF!AN176,RMDF!AU176,RMDF!BB176,RMDF!BI176,RMDF!BP176,RMDF!BW176,RMDF!CD176,RMDF!CK176,RMDF!CR176,RMDF!CY176), RMDF!DF176=ROUND(RMDF!DF176,4))</f>
        <v>1</v>
      </c>
      <c r="DD176" s="317">
        <f>RMDF!DD176</f>
        <v>0</v>
      </c>
      <c r="DE176" s="318" t="str">
        <f>IF(DD176=0,"",_xlfn.XLOOKUP(DD176,StatePicklist!$1:$1,StatePicklist!$3:$3,"NA",0))</f>
        <v/>
      </c>
      <c r="DF176" s="297" t="str">
        <f ca="1">IF(RMDF!DE176="", "", IF(ISNUMBER(MATCH(RMDF!DE176, INDIRECT(DE176), 0)), "OK", "Invalid"))</f>
        <v/>
      </c>
      <c r="DG176" s="281"/>
      <c r="DH176" s="281"/>
      <c r="DI176" s="281"/>
      <c r="DJ176" s="281" t="b">
        <f>AND(RMDF!DM176&gt;=0, RMDF!DM176&lt;=1-SUM(RMDF!Z176,RMDF!AG176,RMDF!AN176,RMDF!AU176,RMDF!BB176,RMDF!BI176,RMDF!BP176,RMDF!BW176,RMDF!CD176,RMDF!CK176,RMDF!CR176,RMDF!CY176,RMDF!DF176), RMDF!DM176=ROUND(RMDF!DM176,4))</f>
        <v>1</v>
      </c>
      <c r="DK176" s="317">
        <f>RMDF!DK176</f>
        <v>0</v>
      </c>
      <c r="DL176" s="318" t="str">
        <f>IF(DK176=0,"",_xlfn.XLOOKUP(DK176,StatePicklist!$1:$1,StatePicklist!$3:$3,"NA",0))</f>
        <v/>
      </c>
      <c r="DM176" s="297" t="str">
        <f ca="1">IF(RMDF!DL176="", "", IF(ISNUMBER(MATCH(RMDF!DL176, INDIRECT(DL176), 0)), "OK", "Invalid"))</f>
        <v/>
      </c>
      <c r="DN176" s="281"/>
      <c r="DO176" s="281"/>
      <c r="DP176" s="281"/>
      <c r="DQ176" s="281" t="b">
        <f>AND(RMDF!DT176&gt;=0, RMDF!DT176&lt;=1-SUM(RMDF!Z176,RMDF!AG176,RMDF!AN176,RMDF!AU176,RMDF!BB176,RMDF!BI176,RMDF!BP176,RMDF!BW176,RMDF!CD176,RMDF!CK176,RMDF!CR176,RMDF!CY176,RMDF!DF176,RMDF!DM176), RMDF!DT176=ROUND(RMDF!DT176,4))</f>
        <v>1</v>
      </c>
      <c r="DR176" s="317">
        <f>RMDF!DR176</f>
        <v>0</v>
      </c>
      <c r="DS176" s="318" t="str">
        <f>IF(DR176=0,"",_xlfn.XLOOKUP(DR176,StatePicklist!$1:$1,StatePicklist!$3:$3,"NA",0))</f>
        <v/>
      </c>
      <c r="DT176" s="297" t="str">
        <f ca="1">IF(RMDF!DS176="", "", IF(ISNUMBER(MATCH(RMDF!DS176, INDIRECT(DS176), 0)), "OK", "Invalid"))</f>
        <v/>
      </c>
      <c r="DU176" s="281"/>
      <c r="DV176" s="281"/>
      <c r="DW176" s="281"/>
      <c r="DX176" s="281" t="b">
        <f>AND(RMDF!EA176&gt;=0, RMDF!EA176&lt;=1-SUM(RMDF!Z176,RMDF!AG176,RMDF!AN176,RMDF!AU176,RMDF!BB176,RMDF!BI176,RMDF!BP176,RMDF!BW176,RMDF!CD176,RMDF!CK176,RMDF!CR176,RMDF!CY176,RMDF!DF176,RMDF!DM176,RMDF!DT176), RMDF!EA176=ROUND(RMDF!EA176,4))</f>
        <v>1</v>
      </c>
      <c r="DY176" s="317">
        <f>RMDF!DY176</f>
        <v>0</v>
      </c>
      <c r="DZ176" s="318" t="str">
        <f>IF(DY176=0,"",_xlfn.XLOOKUP(DY176,StatePicklist!$1:$1,StatePicklist!$3:$3,"NA",0))</f>
        <v/>
      </c>
      <c r="EA176" s="297" t="str">
        <f ca="1">IF(RMDF!DZ176="", "", IF(ISNUMBER(MATCH(RMDF!DZ176, INDIRECT(DZ176), 0)), "OK", "Invalid"))</f>
        <v/>
      </c>
      <c r="EB176" s="281"/>
      <c r="EC176" s="281"/>
      <c r="ED176" s="281"/>
      <c r="EE176" s="281" t="b">
        <f>AND(RMDF!EH176&gt;=0, RMDF!EH176&lt;=1-SUM(RMDF!Z176,RMDF!AG176,RMDF!AN176,RMDF!AU176,RMDF!BB176,RMDF!BI176,RMDF!BP176,RMDF!BW176,RMDF!CD176,RMDF!CK176,RMDF!CR176,RMDF!CY176,RMDF!DF176,RMDF!DM176,RMDF!DT176,RMDF!EA176), RMDF!EH176=ROUND(RMDF!EH176,4))</f>
        <v>1</v>
      </c>
      <c r="EF176" s="317">
        <f>RMDF!EF176</f>
        <v>0</v>
      </c>
      <c r="EG176" s="318" t="str">
        <f>IF(EF176=0,"",_xlfn.XLOOKUP(EF176,StatePicklist!$1:$1,StatePicklist!$3:$3,"NA",0))</f>
        <v/>
      </c>
      <c r="EH176" s="297" t="str">
        <f ca="1">IF(RMDF!EG176="", "", IF(ISNUMBER(MATCH(RMDF!EG176, INDIRECT(EG176), 0)), "OK", "Invalid"))</f>
        <v/>
      </c>
      <c r="EI176" s="281"/>
      <c r="EJ176" s="281"/>
      <c r="EK176" s="281"/>
      <c r="EL176" s="281" t="b">
        <f>AND(RMDF!EO176&gt;=0, RMDF!EO176&lt;=1-SUM(RMDF!Z176,RMDF!AG176,RMDF!AN176,RMDF!AU176,RMDF!BB176,RMDF!BI176,RMDF!BP176,RMDF!BW176,RMDF!CD176,RMDF!CK176,RMDF!CR176,RMDF!CY176,RMDF!DF176,RMDF!DM176,RMDF!DT176,RMDF!EA176,RMDF!EH176), RMDF!EO176=ROUND(RMDF!EO176,4))</f>
        <v>1</v>
      </c>
      <c r="EM176" s="317">
        <f>RMDF!EM176</f>
        <v>0</v>
      </c>
      <c r="EN176" s="318" t="str">
        <f>IF(EM176=0,"",_xlfn.XLOOKUP(EM176,StatePicklist!$1:$1,StatePicklist!$3:$3,"NA",0))</f>
        <v/>
      </c>
      <c r="EO176" s="297" t="str">
        <f ca="1">IF(RMDF!EN176="", "", IF(ISNUMBER(MATCH(RMDF!EN176, INDIRECT(EN176), 0)), "OK", "Invalid"))</f>
        <v/>
      </c>
      <c r="EP176" s="281"/>
      <c r="EQ176" s="281"/>
      <c r="ER176" s="281"/>
      <c r="ES176" s="281" t="b">
        <f>AND(RMDF!EV176&gt;=0, RMDF!EV176&lt;=1-SUM(RMDF!Z176,RMDF!AG176,RMDF!AN176,RMDF!AU176,RMDF!BB176,RMDF!BI176,RMDF!BP176,RMDF!BW176,RMDF!CD176,RMDF!CK176,RMDF!CR176,RMDF!CY176,RMDF!DF176,RMDF!DM176,RMDF!DT176,RMDF!EA176,RMDF!EH176,RMDF!EO176), RMDF!EV176=ROUND(RMDF!EV176,4))</f>
        <v>1</v>
      </c>
      <c r="ET176" s="317">
        <f>RMDF!ET176</f>
        <v>0</v>
      </c>
      <c r="EU176" s="318" t="str">
        <f>IF(ET176=0,"",_xlfn.XLOOKUP(ET176,StatePicklist!$1:$1,StatePicklist!$3:$3,"NA",0))</f>
        <v/>
      </c>
      <c r="EV176" s="297" t="str">
        <f ca="1">IF(RMDF!EU176="", "", IF(ISNUMBER(MATCH(RMDF!EU176, INDIRECT(EU176), 0)), "OK", "Invalid"))</f>
        <v/>
      </c>
      <c r="EW176" s="281"/>
      <c r="EX176" s="281"/>
      <c r="EY176" s="281"/>
      <c r="EZ176" s="281" t="b">
        <f>AND(RMDF!FC176&gt;=0, RMDF!FC176&lt;=1-SUM(RMDF!Z176,RMDF!AG176,RMDF!AN176,RMDF!AU176,RMDF!BB176,RMDF!BI176,RMDF!BP176,RMDF!BW176,RMDF!CD176,RMDF!CK176,RMDF!CR176,RMDF!CY176,RMDF!DF176,RMDF!DM176,RMDF!DT176,RMDF!EA176,RMDF!EH176,RMDF!EO176,RMDF!EV176), RMDF!FC176=ROUND(RMDF!FC176,4))</f>
        <v>1</v>
      </c>
      <c r="FA176" s="317">
        <f>RMDF!FA176</f>
        <v>0</v>
      </c>
      <c r="FB176" s="318" t="str">
        <f>IF(FA176=0,"",_xlfn.XLOOKUP(FA176,StatePicklist!$1:$1,StatePicklist!$3:$3,"NA",0))</f>
        <v/>
      </c>
      <c r="FC176" s="297" t="str">
        <f ca="1">IF(RMDF!FB176="", "", IF(ISNUMBER(MATCH(RMDF!FB176, INDIRECT(FB176), 0)), "OK", "Invalid"))</f>
        <v/>
      </c>
    </row>
    <row r="177" spans="1:159" s="205" customFormat="1" ht="39.9" customHeight="1" x14ac:dyDescent="0.25">
      <c r="A177" s="206"/>
      <c r="B177" s="196"/>
      <c r="C177" s="197"/>
      <c r="D177" s="198"/>
      <c r="E177" s="199"/>
      <c r="F177" s="200"/>
      <c r="G177" s="201"/>
      <c r="H177" s="292"/>
      <c r="I177" s="305">
        <f>RMDF!I177</f>
        <v>0</v>
      </c>
      <c r="J177" s="305" t="str">
        <f>IF(I177=ProductCode!$B$30,"PDReclPost",IF(OR(I177=ProductCode!$C$30,I177=ProductCode!$E$30,I177=ProductCode!$G$30),"PDPreCon",IF(OR(I177=ProductCode!$D$30,I177=ProductCode!$F$30),"PDNotReclPost","")))</f>
        <v/>
      </c>
      <c r="K177" s="305" t="str">
        <f t="shared" si="15"/>
        <v/>
      </c>
      <c r="L177" s="289"/>
      <c r="M177" s="305" t="str">
        <f t="shared" si="15"/>
        <v/>
      </c>
      <c r="N177" s="289" t="b">
        <f>AND(RMDF!N177&gt;=0, RMDF!N177&lt;=1-RMDF!L177, RMDF!N177=ROUND(RMDF!N177,4))</f>
        <v>1</v>
      </c>
      <c r="O177" s="286" t="str">
        <f>IF(P177="","",IF(I177="","",IF(LEFT(I177,13)="Reclaimed pos",RawMaterialCode!$E$569,RawMaterialCode!$E$568)))</f>
        <v>Reclaimed pre-consumer mixed fibers (RM0578)</v>
      </c>
      <c r="P177" s="295">
        <f t="shared" si="16"/>
        <v>1</v>
      </c>
      <c r="Q177" s="202"/>
      <c r="R177" s="203"/>
      <c r="S177" s="204" t="str">
        <f t="shared" si="17"/>
        <v/>
      </c>
      <c r="T177" s="281"/>
      <c r="U177" s="281"/>
      <c r="V177" s="281"/>
      <c r="W177" s="281"/>
      <c r="X177" s="317">
        <f>RMDF!X177</f>
        <v>0</v>
      </c>
      <c r="Y177" s="318" t="str">
        <f>IF(X177=0,"",_xlfn.XLOOKUP(X177,StatePicklist!$1:$1,StatePicklist!$3:$3,"NA",0))</f>
        <v/>
      </c>
      <c r="Z177" s="297" t="str">
        <f ca="1">IF(RMDF!Y177="", "", IF(ISNUMBER(MATCH(RMDF!Y177, INDIRECT(Y177), 0)), "OK", "Invalid"))</f>
        <v/>
      </c>
      <c r="AA177" s="281"/>
      <c r="AB177" s="281"/>
      <c r="AC177" s="281"/>
      <c r="AD177" s="281" t="b">
        <f>AND(RMDF!AG177&gt;=0, RMDF!AG177&lt;=1-RMDF!Z177, RMDF!AG177=ROUND(RMDF!AG177,4))</f>
        <v>1</v>
      </c>
      <c r="AE177" s="317">
        <f>RMDF!AE177</f>
        <v>0</v>
      </c>
      <c r="AF177" s="318" t="str">
        <f>IF(AE177=0,"",_xlfn.XLOOKUP(AE177,StatePicklist!$1:$1,StatePicklist!$3:$3,"NA",0))</f>
        <v/>
      </c>
      <c r="AG177" s="297" t="str">
        <f ca="1">IF(RMDF!AF177="", "", IF(ISNUMBER(MATCH(RMDF!AF177, INDIRECT(AF177), 0)), "OK", "Invalid"))</f>
        <v/>
      </c>
      <c r="AH177" s="281"/>
      <c r="AI177" s="281"/>
      <c r="AJ177" s="281"/>
      <c r="AK177" s="281" t="b">
        <f>AND(RMDF!AN177&gt;=0, RMDF!AN177&lt;=1-SUM(RMDF!Z177,RMDF!AG177), RMDF!AN177=ROUND(RMDF!AN177,4))</f>
        <v>1</v>
      </c>
      <c r="AL177" s="317">
        <f>RMDF!AL177</f>
        <v>0</v>
      </c>
      <c r="AM177" s="318" t="str">
        <f>IF(AL177=0,"",_xlfn.XLOOKUP(AL177,StatePicklist!$1:$1,StatePicklist!$3:$3,"NA",0))</f>
        <v/>
      </c>
      <c r="AN177" s="297" t="str">
        <f ca="1">IF(RMDF!AM177="", "", IF(ISNUMBER(MATCH(RMDF!AM177, INDIRECT(AM177), 0)), "OK", "Invalid"))</f>
        <v/>
      </c>
      <c r="AO177" s="281"/>
      <c r="AP177" s="281"/>
      <c r="AQ177" s="281"/>
      <c r="AR177" s="281" t="b">
        <f>AND(RMDF!AU177&gt;=0, RMDF!AU177&lt;=1-SUM(RMDF!Z177,RMDF!AG177,RMDF!AN177), RMDF!AU177=ROUND(RMDF!AU177,4))</f>
        <v>1</v>
      </c>
      <c r="AS177" s="317">
        <f>RMDF!AS177</f>
        <v>0</v>
      </c>
      <c r="AT177" s="318" t="str">
        <f>IF(AS177=0,"",_xlfn.XLOOKUP(AS177,StatePicklist!$1:$1,StatePicklist!$3:$3,"NA",0))</f>
        <v/>
      </c>
      <c r="AU177" s="297" t="str">
        <f ca="1">IF(RMDF!AT177="", "", IF(ISNUMBER(MATCH(RMDF!AT177, INDIRECT(AT177), 0)), "OK", "Invalid"))</f>
        <v/>
      </c>
      <c r="AV177" s="281"/>
      <c r="AW177" s="281"/>
      <c r="AX177" s="281"/>
      <c r="AY177" s="281" t="b">
        <f>AND(RMDF!BB177&gt;=0, RMDF!BB177&lt;=1-SUM(RMDF!Z177,RMDF!AG177,RMDF!AN177,RMDF!AU177), RMDF!BB177=ROUND(RMDF!BB177,4))</f>
        <v>1</v>
      </c>
      <c r="AZ177" s="317">
        <f>RMDF!AZ177</f>
        <v>0</v>
      </c>
      <c r="BA177" s="318" t="str">
        <f>IF(AZ177=0,"",_xlfn.XLOOKUP(AZ177,StatePicklist!$1:$1,StatePicklist!$3:$3,"NA",0))</f>
        <v/>
      </c>
      <c r="BB177" s="297" t="str">
        <f ca="1">IF(RMDF!BA177="", "", IF(ISNUMBER(MATCH(RMDF!BA177, INDIRECT(BA177), 0)), "OK", "Invalid"))</f>
        <v/>
      </c>
      <c r="BC177" s="281"/>
      <c r="BD177" s="281"/>
      <c r="BE177" s="281"/>
      <c r="BF177" s="281" t="b">
        <f>AND(RMDF!BI177&gt;=0, RMDF!BI177&lt;=1-SUM(RMDF!Z177,RMDF!AG177,RMDF!AN177,RMDF!AU177,RMDF!BB177), RMDF!BI177=ROUND(RMDF!BI177,4))</f>
        <v>1</v>
      </c>
      <c r="BG177" s="317">
        <f>RMDF!BG177</f>
        <v>0</v>
      </c>
      <c r="BH177" s="318" t="str">
        <f>IF(BG177=0,"",_xlfn.XLOOKUP(BG177,StatePicklist!$1:$1,StatePicklist!$3:$3,"NA",0))</f>
        <v/>
      </c>
      <c r="BI177" s="297" t="str">
        <f ca="1">IF(RMDF!BH177="", "", IF(ISNUMBER(MATCH(RMDF!BH177, INDIRECT(BH177), 0)), "OK", "Invalid"))</f>
        <v/>
      </c>
      <c r="BJ177" s="281"/>
      <c r="BK177" s="281"/>
      <c r="BL177" s="281"/>
      <c r="BM177" s="281" t="b">
        <f>AND(RMDF!BP177&gt;=0, RMDF!BP177&lt;=1-SUM(RMDF!Z177,RMDF!AG177,RMDF!AN177,RMDF!AU177,RMDF!BB177,RMDF!BI177), RMDF!BP177=ROUND(RMDF!BP177,4))</f>
        <v>1</v>
      </c>
      <c r="BN177" s="317">
        <f>RMDF!BN177</f>
        <v>0</v>
      </c>
      <c r="BO177" s="318" t="str">
        <f>IF(BN177=0,"",_xlfn.XLOOKUP(BN177,StatePicklist!$1:$1,StatePicklist!$3:$3,"NA",0))</f>
        <v/>
      </c>
      <c r="BP177" s="297" t="str">
        <f ca="1">IF(RMDF!BO177="", "", IF(ISNUMBER(MATCH(RMDF!BO177, INDIRECT(BO177), 0)), "OK", "Invalid"))</f>
        <v/>
      </c>
      <c r="BQ177" s="281"/>
      <c r="BR177" s="281"/>
      <c r="BS177" s="281"/>
      <c r="BT177" s="281" t="b">
        <f>AND(RMDF!BW177&gt;=0, RMDF!BW177&lt;=1-SUM(RMDF!Z177,RMDF!AG177,RMDF!AN177,RMDF!AU177,RMDF!BB177,RMDF!BI177,RMDF!BP177), RMDF!BW177=ROUND(RMDF!BW177,4))</f>
        <v>1</v>
      </c>
      <c r="BU177" s="317">
        <f>RMDF!BU177</f>
        <v>0</v>
      </c>
      <c r="BV177" s="318" t="str">
        <f>IF(BU177=0,"",_xlfn.XLOOKUP(BU177,StatePicklist!$1:$1,StatePicklist!$3:$3,"NA",0))</f>
        <v/>
      </c>
      <c r="BW177" s="297" t="str">
        <f ca="1">IF(RMDF!BV177="", "", IF(ISNUMBER(MATCH(RMDF!BV177, INDIRECT(BV177), 0)), "OK", "Invalid"))</f>
        <v/>
      </c>
      <c r="BX177" s="281"/>
      <c r="BY177" s="281"/>
      <c r="BZ177" s="281"/>
      <c r="CA177" s="281" t="b">
        <f>AND(RMDF!CD177&gt;=0, RMDF!CD177&lt;=1-SUM(RMDF!Z177,RMDF!AG177,RMDF!AN177,RMDF!AU177,RMDF!BB177,RMDF!BI177,RMDF!BP177,RMDF!BW177), RMDF!CD177=ROUND(RMDF!CD177,4))</f>
        <v>1</v>
      </c>
      <c r="CB177" s="317">
        <f>RMDF!CB177</f>
        <v>0</v>
      </c>
      <c r="CC177" s="318" t="str">
        <f>IF(CB177=0,"",_xlfn.XLOOKUP(CB177,StatePicklist!$1:$1,StatePicklist!$3:$3,"NA",0))</f>
        <v/>
      </c>
      <c r="CD177" s="297" t="str">
        <f ca="1">IF(RMDF!CC177="", "", IF(ISNUMBER(MATCH(RMDF!CC177, INDIRECT(CC177), 0)), "OK", "Invalid"))</f>
        <v/>
      </c>
      <c r="CE177" s="281"/>
      <c r="CF177" s="281"/>
      <c r="CG177" s="281"/>
      <c r="CH177" s="281" t="b">
        <f>AND(RMDF!CK177&gt;=0, RMDF!CK177&lt;=1-SUM(RMDF!Z177,RMDF!AG177,RMDF!AN177,RMDF!AU177,RMDF!BB177,RMDF!BI177,RMDF!BP177,RMDF!BW177,RMDF!CD177), RMDF!CK177=ROUND(RMDF!CK177,4))</f>
        <v>1</v>
      </c>
      <c r="CI177" s="317">
        <f>RMDF!CI177</f>
        <v>0</v>
      </c>
      <c r="CJ177" s="318" t="str">
        <f>IF(CI177=0,"",_xlfn.XLOOKUP(CI177,StatePicklist!$1:$1,StatePicklist!$3:$3,"NA",0))</f>
        <v/>
      </c>
      <c r="CK177" s="297" t="str">
        <f ca="1">IF(RMDF!CJ177="", "", IF(ISNUMBER(MATCH(RMDF!CJ177, INDIRECT(CJ177), 0)), "OK", "Invalid"))</f>
        <v/>
      </c>
      <c r="CL177" s="281"/>
      <c r="CM177" s="281"/>
      <c r="CN177" s="281"/>
      <c r="CO177" s="281" t="b">
        <f>AND(RMDF!CR177&gt;=0, RMDF!CR177&lt;=1-SUM(RMDF!Z177,RMDF!AG177,RMDF!AN177,RMDF!AU177,RMDF!BB177,RMDF!BI177,RMDF!BP177,RMDF!BW177,RMDF!CD177,RMDF!CK177), RMDF!CR177=ROUND(RMDF!CR177,4))</f>
        <v>1</v>
      </c>
      <c r="CP177" s="317">
        <f>RMDF!CP177</f>
        <v>0</v>
      </c>
      <c r="CQ177" s="318" t="str">
        <f>IF(CP177=0,"",_xlfn.XLOOKUP(CP177,StatePicklist!$1:$1,StatePicklist!$3:$3,"NA",0))</f>
        <v/>
      </c>
      <c r="CR177" s="297" t="str">
        <f ca="1">IF(RMDF!CQ177="", "", IF(ISNUMBER(MATCH(RMDF!CQ177, INDIRECT(CQ177), 0)), "OK", "Invalid"))</f>
        <v/>
      </c>
      <c r="CS177" s="281"/>
      <c r="CT177" s="281"/>
      <c r="CU177" s="281"/>
      <c r="CV177" s="281" t="b">
        <f>AND(RMDF!CY177&gt;=0, RMDF!CY177&lt;=1-SUM(RMDF!Z177,RMDF!AG177,RMDF!AN177,RMDF!AU177,RMDF!BB177,RMDF!BI177,RMDF!BP177,RMDF!BW177,RMDF!CD177,RMDF!CK177,RMDF!CR177), RMDF!CY177=ROUND(RMDF!CY177,4))</f>
        <v>1</v>
      </c>
      <c r="CW177" s="317">
        <f>RMDF!CW177</f>
        <v>0</v>
      </c>
      <c r="CX177" s="318" t="str">
        <f>IF(CW177=0,"",_xlfn.XLOOKUP(CW177,StatePicklist!$1:$1,StatePicklist!$3:$3,"NA",0))</f>
        <v/>
      </c>
      <c r="CY177" s="297" t="str">
        <f ca="1">IF(RMDF!CX177="", "", IF(ISNUMBER(MATCH(RMDF!CX177, INDIRECT(CX177), 0)), "OK", "Invalid"))</f>
        <v/>
      </c>
      <c r="CZ177" s="281"/>
      <c r="DA177" s="281"/>
      <c r="DB177" s="281"/>
      <c r="DC177" s="281" t="b">
        <f>AND(RMDF!DF177&gt;=0, RMDF!DF177&lt;=1-SUM(RMDF!Z177,RMDF!AG177,RMDF!AN177,RMDF!AU177,RMDF!BB177,RMDF!BI177,RMDF!BP177,RMDF!BW177,RMDF!CD177,RMDF!CK177,RMDF!CR177,RMDF!CY177), RMDF!DF177=ROUND(RMDF!DF177,4))</f>
        <v>1</v>
      </c>
      <c r="DD177" s="317">
        <f>RMDF!DD177</f>
        <v>0</v>
      </c>
      <c r="DE177" s="318" t="str">
        <f>IF(DD177=0,"",_xlfn.XLOOKUP(DD177,StatePicklist!$1:$1,StatePicklist!$3:$3,"NA",0))</f>
        <v/>
      </c>
      <c r="DF177" s="297" t="str">
        <f ca="1">IF(RMDF!DE177="", "", IF(ISNUMBER(MATCH(RMDF!DE177, INDIRECT(DE177), 0)), "OK", "Invalid"))</f>
        <v/>
      </c>
      <c r="DG177" s="281"/>
      <c r="DH177" s="281"/>
      <c r="DI177" s="281"/>
      <c r="DJ177" s="281" t="b">
        <f>AND(RMDF!DM177&gt;=0, RMDF!DM177&lt;=1-SUM(RMDF!Z177,RMDF!AG177,RMDF!AN177,RMDF!AU177,RMDF!BB177,RMDF!BI177,RMDF!BP177,RMDF!BW177,RMDF!CD177,RMDF!CK177,RMDF!CR177,RMDF!CY177,RMDF!DF177), RMDF!DM177=ROUND(RMDF!DM177,4))</f>
        <v>1</v>
      </c>
      <c r="DK177" s="317">
        <f>RMDF!DK177</f>
        <v>0</v>
      </c>
      <c r="DL177" s="318" t="str">
        <f>IF(DK177=0,"",_xlfn.XLOOKUP(DK177,StatePicklist!$1:$1,StatePicklist!$3:$3,"NA",0))</f>
        <v/>
      </c>
      <c r="DM177" s="297" t="str">
        <f ca="1">IF(RMDF!DL177="", "", IF(ISNUMBER(MATCH(RMDF!DL177, INDIRECT(DL177), 0)), "OK", "Invalid"))</f>
        <v/>
      </c>
      <c r="DN177" s="281"/>
      <c r="DO177" s="281"/>
      <c r="DP177" s="281"/>
      <c r="DQ177" s="281" t="b">
        <f>AND(RMDF!DT177&gt;=0, RMDF!DT177&lt;=1-SUM(RMDF!Z177,RMDF!AG177,RMDF!AN177,RMDF!AU177,RMDF!BB177,RMDF!BI177,RMDF!BP177,RMDF!BW177,RMDF!CD177,RMDF!CK177,RMDF!CR177,RMDF!CY177,RMDF!DF177,RMDF!DM177), RMDF!DT177=ROUND(RMDF!DT177,4))</f>
        <v>1</v>
      </c>
      <c r="DR177" s="317">
        <f>RMDF!DR177</f>
        <v>0</v>
      </c>
      <c r="DS177" s="318" t="str">
        <f>IF(DR177=0,"",_xlfn.XLOOKUP(DR177,StatePicklist!$1:$1,StatePicklist!$3:$3,"NA",0))</f>
        <v/>
      </c>
      <c r="DT177" s="297" t="str">
        <f ca="1">IF(RMDF!DS177="", "", IF(ISNUMBER(MATCH(RMDF!DS177, INDIRECT(DS177), 0)), "OK", "Invalid"))</f>
        <v/>
      </c>
      <c r="DU177" s="281"/>
      <c r="DV177" s="281"/>
      <c r="DW177" s="281"/>
      <c r="DX177" s="281" t="b">
        <f>AND(RMDF!EA177&gt;=0, RMDF!EA177&lt;=1-SUM(RMDF!Z177,RMDF!AG177,RMDF!AN177,RMDF!AU177,RMDF!BB177,RMDF!BI177,RMDF!BP177,RMDF!BW177,RMDF!CD177,RMDF!CK177,RMDF!CR177,RMDF!CY177,RMDF!DF177,RMDF!DM177,RMDF!DT177), RMDF!EA177=ROUND(RMDF!EA177,4))</f>
        <v>1</v>
      </c>
      <c r="DY177" s="317">
        <f>RMDF!DY177</f>
        <v>0</v>
      </c>
      <c r="DZ177" s="318" t="str">
        <f>IF(DY177=0,"",_xlfn.XLOOKUP(DY177,StatePicklist!$1:$1,StatePicklist!$3:$3,"NA",0))</f>
        <v/>
      </c>
      <c r="EA177" s="297" t="str">
        <f ca="1">IF(RMDF!DZ177="", "", IF(ISNUMBER(MATCH(RMDF!DZ177, INDIRECT(DZ177), 0)), "OK", "Invalid"))</f>
        <v/>
      </c>
      <c r="EB177" s="281"/>
      <c r="EC177" s="281"/>
      <c r="ED177" s="281"/>
      <c r="EE177" s="281" t="b">
        <f>AND(RMDF!EH177&gt;=0, RMDF!EH177&lt;=1-SUM(RMDF!Z177,RMDF!AG177,RMDF!AN177,RMDF!AU177,RMDF!BB177,RMDF!BI177,RMDF!BP177,RMDF!BW177,RMDF!CD177,RMDF!CK177,RMDF!CR177,RMDF!CY177,RMDF!DF177,RMDF!DM177,RMDF!DT177,RMDF!EA177), RMDF!EH177=ROUND(RMDF!EH177,4))</f>
        <v>1</v>
      </c>
      <c r="EF177" s="317">
        <f>RMDF!EF177</f>
        <v>0</v>
      </c>
      <c r="EG177" s="318" t="str">
        <f>IF(EF177=0,"",_xlfn.XLOOKUP(EF177,StatePicklist!$1:$1,StatePicklist!$3:$3,"NA",0))</f>
        <v/>
      </c>
      <c r="EH177" s="297" t="str">
        <f ca="1">IF(RMDF!EG177="", "", IF(ISNUMBER(MATCH(RMDF!EG177, INDIRECT(EG177), 0)), "OK", "Invalid"))</f>
        <v/>
      </c>
      <c r="EI177" s="281"/>
      <c r="EJ177" s="281"/>
      <c r="EK177" s="281"/>
      <c r="EL177" s="281" t="b">
        <f>AND(RMDF!EO177&gt;=0, RMDF!EO177&lt;=1-SUM(RMDF!Z177,RMDF!AG177,RMDF!AN177,RMDF!AU177,RMDF!BB177,RMDF!BI177,RMDF!BP177,RMDF!BW177,RMDF!CD177,RMDF!CK177,RMDF!CR177,RMDF!CY177,RMDF!DF177,RMDF!DM177,RMDF!DT177,RMDF!EA177,RMDF!EH177), RMDF!EO177=ROUND(RMDF!EO177,4))</f>
        <v>1</v>
      </c>
      <c r="EM177" s="317">
        <f>RMDF!EM177</f>
        <v>0</v>
      </c>
      <c r="EN177" s="318" t="str">
        <f>IF(EM177=0,"",_xlfn.XLOOKUP(EM177,StatePicklist!$1:$1,StatePicklist!$3:$3,"NA",0))</f>
        <v/>
      </c>
      <c r="EO177" s="297" t="str">
        <f ca="1">IF(RMDF!EN177="", "", IF(ISNUMBER(MATCH(RMDF!EN177, INDIRECT(EN177), 0)), "OK", "Invalid"))</f>
        <v/>
      </c>
      <c r="EP177" s="281"/>
      <c r="EQ177" s="281"/>
      <c r="ER177" s="281"/>
      <c r="ES177" s="281" t="b">
        <f>AND(RMDF!EV177&gt;=0, RMDF!EV177&lt;=1-SUM(RMDF!Z177,RMDF!AG177,RMDF!AN177,RMDF!AU177,RMDF!BB177,RMDF!BI177,RMDF!BP177,RMDF!BW177,RMDF!CD177,RMDF!CK177,RMDF!CR177,RMDF!CY177,RMDF!DF177,RMDF!DM177,RMDF!DT177,RMDF!EA177,RMDF!EH177,RMDF!EO177), RMDF!EV177=ROUND(RMDF!EV177,4))</f>
        <v>1</v>
      </c>
      <c r="ET177" s="317">
        <f>RMDF!ET177</f>
        <v>0</v>
      </c>
      <c r="EU177" s="318" t="str">
        <f>IF(ET177=0,"",_xlfn.XLOOKUP(ET177,StatePicklist!$1:$1,StatePicklist!$3:$3,"NA",0))</f>
        <v/>
      </c>
      <c r="EV177" s="297" t="str">
        <f ca="1">IF(RMDF!EU177="", "", IF(ISNUMBER(MATCH(RMDF!EU177, INDIRECT(EU177), 0)), "OK", "Invalid"))</f>
        <v/>
      </c>
      <c r="EW177" s="281"/>
      <c r="EX177" s="281"/>
      <c r="EY177" s="281"/>
      <c r="EZ177" s="281" t="b">
        <f>AND(RMDF!FC177&gt;=0, RMDF!FC177&lt;=1-SUM(RMDF!Z177,RMDF!AG177,RMDF!AN177,RMDF!AU177,RMDF!BB177,RMDF!BI177,RMDF!BP177,RMDF!BW177,RMDF!CD177,RMDF!CK177,RMDF!CR177,RMDF!CY177,RMDF!DF177,RMDF!DM177,RMDF!DT177,RMDF!EA177,RMDF!EH177,RMDF!EO177,RMDF!EV177), RMDF!FC177=ROUND(RMDF!FC177,4))</f>
        <v>1</v>
      </c>
      <c r="FA177" s="317">
        <f>RMDF!FA177</f>
        <v>0</v>
      </c>
      <c r="FB177" s="318" t="str">
        <f>IF(FA177=0,"",_xlfn.XLOOKUP(FA177,StatePicklist!$1:$1,StatePicklist!$3:$3,"NA",0))</f>
        <v/>
      </c>
      <c r="FC177" s="297" t="str">
        <f ca="1">IF(RMDF!FB177="", "", IF(ISNUMBER(MATCH(RMDF!FB177, INDIRECT(FB177), 0)), "OK", "Invalid"))</f>
        <v/>
      </c>
    </row>
    <row r="178" spans="1:159" s="205" customFormat="1" ht="39.9" customHeight="1" x14ac:dyDescent="0.25">
      <c r="A178" s="206"/>
      <c r="B178" s="196"/>
      <c r="C178" s="197"/>
      <c r="D178" s="198"/>
      <c r="E178" s="199"/>
      <c r="F178" s="200"/>
      <c r="G178" s="201"/>
      <c r="H178" s="292"/>
      <c r="I178" s="305">
        <f>RMDF!I178</f>
        <v>0</v>
      </c>
      <c r="J178" s="305" t="str">
        <f>IF(I178=ProductCode!$B$30,"PDReclPost",IF(OR(I178=ProductCode!$C$30,I178=ProductCode!$E$30,I178=ProductCode!$G$30),"PDPreCon",IF(OR(I178=ProductCode!$D$30,I178=ProductCode!$F$30),"PDNotReclPost","")))</f>
        <v/>
      </c>
      <c r="K178" s="305" t="str">
        <f t="shared" si="15"/>
        <v/>
      </c>
      <c r="L178" s="289"/>
      <c r="M178" s="305" t="str">
        <f t="shared" si="15"/>
        <v/>
      </c>
      <c r="N178" s="289" t="b">
        <f>AND(RMDF!N178&gt;=0, RMDF!N178&lt;=1-RMDF!L178, RMDF!N178=ROUND(RMDF!N178,4))</f>
        <v>1</v>
      </c>
      <c r="O178" s="286" t="str">
        <f>IF(P178="","",IF(I178="","",IF(LEFT(I178,13)="Reclaimed pos",RawMaterialCode!$E$569,RawMaterialCode!$E$568)))</f>
        <v>Reclaimed pre-consumer mixed fibers (RM0578)</v>
      </c>
      <c r="P178" s="295">
        <f t="shared" si="16"/>
        <v>1</v>
      </c>
      <c r="Q178" s="202"/>
      <c r="R178" s="203"/>
      <c r="S178" s="204" t="str">
        <f t="shared" si="17"/>
        <v/>
      </c>
      <c r="T178" s="281"/>
      <c r="U178" s="281"/>
      <c r="V178" s="281"/>
      <c r="W178" s="281"/>
      <c r="X178" s="317">
        <f>RMDF!X178</f>
        <v>0</v>
      </c>
      <c r="Y178" s="318" t="str">
        <f>IF(X178=0,"",_xlfn.XLOOKUP(X178,StatePicklist!$1:$1,StatePicklist!$3:$3,"NA",0))</f>
        <v/>
      </c>
      <c r="Z178" s="297" t="str">
        <f ca="1">IF(RMDF!Y178="", "", IF(ISNUMBER(MATCH(RMDF!Y178, INDIRECT(Y178), 0)), "OK", "Invalid"))</f>
        <v/>
      </c>
      <c r="AA178" s="281"/>
      <c r="AB178" s="281"/>
      <c r="AC178" s="281"/>
      <c r="AD178" s="281" t="b">
        <f>AND(RMDF!AG178&gt;=0, RMDF!AG178&lt;=1-RMDF!Z178, RMDF!AG178=ROUND(RMDF!AG178,4))</f>
        <v>1</v>
      </c>
      <c r="AE178" s="317">
        <f>RMDF!AE178</f>
        <v>0</v>
      </c>
      <c r="AF178" s="318" t="str">
        <f>IF(AE178=0,"",_xlfn.XLOOKUP(AE178,StatePicklist!$1:$1,StatePicklist!$3:$3,"NA",0))</f>
        <v/>
      </c>
      <c r="AG178" s="297" t="str">
        <f ca="1">IF(RMDF!AF178="", "", IF(ISNUMBER(MATCH(RMDF!AF178, INDIRECT(AF178), 0)), "OK", "Invalid"))</f>
        <v/>
      </c>
      <c r="AH178" s="281"/>
      <c r="AI178" s="281"/>
      <c r="AJ178" s="281"/>
      <c r="AK178" s="281" t="b">
        <f>AND(RMDF!AN178&gt;=0, RMDF!AN178&lt;=1-SUM(RMDF!Z178,RMDF!AG178), RMDF!AN178=ROUND(RMDF!AN178,4))</f>
        <v>1</v>
      </c>
      <c r="AL178" s="317">
        <f>RMDF!AL178</f>
        <v>0</v>
      </c>
      <c r="AM178" s="318" t="str">
        <f>IF(AL178=0,"",_xlfn.XLOOKUP(AL178,StatePicklist!$1:$1,StatePicklist!$3:$3,"NA",0))</f>
        <v/>
      </c>
      <c r="AN178" s="297" t="str">
        <f ca="1">IF(RMDF!AM178="", "", IF(ISNUMBER(MATCH(RMDF!AM178, INDIRECT(AM178), 0)), "OK", "Invalid"))</f>
        <v/>
      </c>
      <c r="AO178" s="281"/>
      <c r="AP178" s="281"/>
      <c r="AQ178" s="281"/>
      <c r="AR178" s="281" t="b">
        <f>AND(RMDF!AU178&gt;=0, RMDF!AU178&lt;=1-SUM(RMDF!Z178,RMDF!AG178,RMDF!AN178), RMDF!AU178=ROUND(RMDF!AU178,4))</f>
        <v>1</v>
      </c>
      <c r="AS178" s="317">
        <f>RMDF!AS178</f>
        <v>0</v>
      </c>
      <c r="AT178" s="318" t="str">
        <f>IF(AS178=0,"",_xlfn.XLOOKUP(AS178,StatePicklist!$1:$1,StatePicklist!$3:$3,"NA",0))</f>
        <v/>
      </c>
      <c r="AU178" s="297" t="str">
        <f ca="1">IF(RMDF!AT178="", "", IF(ISNUMBER(MATCH(RMDF!AT178, INDIRECT(AT178), 0)), "OK", "Invalid"))</f>
        <v/>
      </c>
      <c r="AV178" s="281"/>
      <c r="AW178" s="281"/>
      <c r="AX178" s="281"/>
      <c r="AY178" s="281" t="b">
        <f>AND(RMDF!BB178&gt;=0, RMDF!BB178&lt;=1-SUM(RMDF!Z178,RMDF!AG178,RMDF!AN178,RMDF!AU178), RMDF!BB178=ROUND(RMDF!BB178,4))</f>
        <v>1</v>
      </c>
      <c r="AZ178" s="317">
        <f>RMDF!AZ178</f>
        <v>0</v>
      </c>
      <c r="BA178" s="318" t="str">
        <f>IF(AZ178=0,"",_xlfn.XLOOKUP(AZ178,StatePicklist!$1:$1,StatePicklist!$3:$3,"NA",0))</f>
        <v/>
      </c>
      <c r="BB178" s="297" t="str">
        <f ca="1">IF(RMDF!BA178="", "", IF(ISNUMBER(MATCH(RMDF!BA178, INDIRECT(BA178), 0)), "OK", "Invalid"))</f>
        <v/>
      </c>
      <c r="BC178" s="281"/>
      <c r="BD178" s="281"/>
      <c r="BE178" s="281"/>
      <c r="BF178" s="281" t="b">
        <f>AND(RMDF!BI178&gt;=0, RMDF!BI178&lt;=1-SUM(RMDF!Z178,RMDF!AG178,RMDF!AN178,RMDF!AU178,RMDF!BB178), RMDF!BI178=ROUND(RMDF!BI178,4))</f>
        <v>1</v>
      </c>
      <c r="BG178" s="317">
        <f>RMDF!BG178</f>
        <v>0</v>
      </c>
      <c r="BH178" s="318" t="str">
        <f>IF(BG178=0,"",_xlfn.XLOOKUP(BG178,StatePicklist!$1:$1,StatePicklist!$3:$3,"NA",0))</f>
        <v/>
      </c>
      <c r="BI178" s="297" t="str">
        <f ca="1">IF(RMDF!BH178="", "", IF(ISNUMBER(MATCH(RMDF!BH178, INDIRECT(BH178), 0)), "OK", "Invalid"))</f>
        <v/>
      </c>
      <c r="BJ178" s="281"/>
      <c r="BK178" s="281"/>
      <c r="BL178" s="281"/>
      <c r="BM178" s="281" t="b">
        <f>AND(RMDF!BP178&gt;=0, RMDF!BP178&lt;=1-SUM(RMDF!Z178,RMDF!AG178,RMDF!AN178,RMDF!AU178,RMDF!BB178,RMDF!BI178), RMDF!BP178=ROUND(RMDF!BP178,4))</f>
        <v>1</v>
      </c>
      <c r="BN178" s="317">
        <f>RMDF!BN178</f>
        <v>0</v>
      </c>
      <c r="BO178" s="318" t="str">
        <f>IF(BN178=0,"",_xlfn.XLOOKUP(BN178,StatePicklist!$1:$1,StatePicklist!$3:$3,"NA",0))</f>
        <v/>
      </c>
      <c r="BP178" s="297" t="str">
        <f ca="1">IF(RMDF!BO178="", "", IF(ISNUMBER(MATCH(RMDF!BO178, INDIRECT(BO178), 0)), "OK", "Invalid"))</f>
        <v/>
      </c>
      <c r="BQ178" s="281"/>
      <c r="BR178" s="281"/>
      <c r="BS178" s="281"/>
      <c r="BT178" s="281" t="b">
        <f>AND(RMDF!BW178&gt;=0, RMDF!BW178&lt;=1-SUM(RMDF!Z178,RMDF!AG178,RMDF!AN178,RMDF!AU178,RMDF!BB178,RMDF!BI178,RMDF!BP178), RMDF!BW178=ROUND(RMDF!BW178,4))</f>
        <v>1</v>
      </c>
      <c r="BU178" s="317">
        <f>RMDF!BU178</f>
        <v>0</v>
      </c>
      <c r="BV178" s="318" t="str">
        <f>IF(BU178=0,"",_xlfn.XLOOKUP(BU178,StatePicklist!$1:$1,StatePicklist!$3:$3,"NA",0))</f>
        <v/>
      </c>
      <c r="BW178" s="297" t="str">
        <f ca="1">IF(RMDF!BV178="", "", IF(ISNUMBER(MATCH(RMDF!BV178, INDIRECT(BV178), 0)), "OK", "Invalid"))</f>
        <v/>
      </c>
      <c r="BX178" s="281"/>
      <c r="BY178" s="281"/>
      <c r="BZ178" s="281"/>
      <c r="CA178" s="281" t="b">
        <f>AND(RMDF!CD178&gt;=0, RMDF!CD178&lt;=1-SUM(RMDF!Z178,RMDF!AG178,RMDF!AN178,RMDF!AU178,RMDF!BB178,RMDF!BI178,RMDF!BP178,RMDF!BW178), RMDF!CD178=ROUND(RMDF!CD178,4))</f>
        <v>1</v>
      </c>
      <c r="CB178" s="317">
        <f>RMDF!CB178</f>
        <v>0</v>
      </c>
      <c r="CC178" s="318" t="str">
        <f>IF(CB178=0,"",_xlfn.XLOOKUP(CB178,StatePicklist!$1:$1,StatePicklist!$3:$3,"NA",0))</f>
        <v/>
      </c>
      <c r="CD178" s="297" t="str">
        <f ca="1">IF(RMDF!CC178="", "", IF(ISNUMBER(MATCH(RMDF!CC178, INDIRECT(CC178), 0)), "OK", "Invalid"))</f>
        <v/>
      </c>
      <c r="CE178" s="281"/>
      <c r="CF178" s="281"/>
      <c r="CG178" s="281"/>
      <c r="CH178" s="281" t="b">
        <f>AND(RMDF!CK178&gt;=0, RMDF!CK178&lt;=1-SUM(RMDF!Z178,RMDF!AG178,RMDF!AN178,RMDF!AU178,RMDF!BB178,RMDF!BI178,RMDF!BP178,RMDF!BW178,RMDF!CD178), RMDF!CK178=ROUND(RMDF!CK178,4))</f>
        <v>1</v>
      </c>
      <c r="CI178" s="317">
        <f>RMDF!CI178</f>
        <v>0</v>
      </c>
      <c r="CJ178" s="318" t="str">
        <f>IF(CI178=0,"",_xlfn.XLOOKUP(CI178,StatePicklist!$1:$1,StatePicklist!$3:$3,"NA",0))</f>
        <v/>
      </c>
      <c r="CK178" s="297" t="str">
        <f ca="1">IF(RMDF!CJ178="", "", IF(ISNUMBER(MATCH(RMDF!CJ178, INDIRECT(CJ178), 0)), "OK", "Invalid"))</f>
        <v/>
      </c>
      <c r="CL178" s="281"/>
      <c r="CM178" s="281"/>
      <c r="CN178" s="281"/>
      <c r="CO178" s="281" t="b">
        <f>AND(RMDF!CR178&gt;=0, RMDF!CR178&lt;=1-SUM(RMDF!Z178,RMDF!AG178,RMDF!AN178,RMDF!AU178,RMDF!BB178,RMDF!BI178,RMDF!BP178,RMDF!BW178,RMDF!CD178,RMDF!CK178), RMDF!CR178=ROUND(RMDF!CR178,4))</f>
        <v>1</v>
      </c>
      <c r="CP178" s="317">
        <f>RMDF!CP178</f>
        <v>0</v>
      </c>
      <c r="CQ178" s="318" t="str">
        <f>IF(CP178=0,"",_xlfn.XLOOKUP(CP178,StatePicklist!$1:$1,StatePicklist!$3:$3,"NA",0))</f>
        <v/>
      </c>
      <c r="CR178" s="297" t="str">
        <f ca="1">IF(RMDF!CQ178="", "", IF(ISNUMBER(MATCH(RMDF!CQ178, INDIRECT(CQ178), 0)), "OK", "Invalid"))</f>
        <v/>
      </c>
      <c r="CS178" s="281"/>
      <c r="CT178" s="281"/>
      <c r="CU178" s="281"/>
      <c r="CV178" s="281" t="b">
        <f>AND(RMDF!CY178&gt;=0, RMDF!CY178&lt;=1-SUM(RMDF!Z178,RMDF!AG178,RMDF!AN178,RMDF!AU178,RMDF!BB178,RMDF!BI178,RMDF!BP178,RMDF!BW178,RMDF!CD178,RMDF!CK178,RMDF!CR178), RMDF!CY178=ROUND(RMDF!CY178,4))</f>
        <v>1</v>
      </c>
      <c r="CW178" s="317">
        <f>RMDF!CW178</f>
        <v>0</v>
      </c>
      <c r="CX178" s="318" t="str">
        <f>IF(CW178=0,"",_xlfn.XLOOKUP(CW178,StatePicklist!$1:$1,StatePicklist!$3:$3,"NA",0))</f>
        <v/>
      </c>
      <c r="CY178" s="297" t="str">
        <f ca="1">IF(RMDF!CX178="", "", IF(ISNUMBER(MATCH(RMDF!CX178, INDIRECT(CX178), 0)), "OK", "Invalid"))</f>
        <v/>
      </c>
      <c r="CZ178" s="281"/>
      <c r="DA178" s="281"/>
      <c r="DB178" s="281"/>
      <c r="DC178" s="281" t="b">
        <f>AND(RMDF!DF178&gt;=0, RMDF!DF178&lt;=1-SUM(RMDF!Z178,RMDF!AG178,RMDF!AN178,RMDF!AU178,RMDF!BB178,RMDF!BI178,RMDF!BP178,RMDF!BW178,RMDF!CD178,RMDF!CK178,RMDF!CR178,RMDF!CY178), RMDF!DF178=ROUND(RMDF!DF178,4))</f>
        <v>1</v>
      </c>
      <c r="DD178" s="317">
        <f>RMDF!DD178</f>
        <v>0</v>
      </c>
      <c r="DE178" s="318" t="str">
        <f>IF(DD178=0,"",_xlfn.XLOOKUP(DD178,StatePicklist!$1:$1,StatePicklist!$3:$3,"NA",0))</f>
        <v/>
      </c>
      <c r="DF178" s="297" t="str">
        <f ca="1">IF(RMDF!DE178="", "", IF(ISNUMBER(MATCH(RMDF!DE178, INDIRECT(DE178), 0)), "OK", "Invalid"))</f>
        <v/>
      </c>
      <c r="DG178" s="281"/>
      <c r="DH178" s="281"/>
      <c r="DI178" s="281"/>
      <c r="DJ178" s="281" t="b">
        <f>AND(RMDF!DM178&gt;=0, RMDF!DM178&lt;=1-SUM(RMDF!Z178,RMDF!AG178,RMDF!AN178,RMDF!AU178,RMDF!BB178,RMDF!BI178,RMDF!BP178,RMDF!BW178,RMDF!CD178,RMDF!CK178,RMDF!CR178,RMDF!CY178,RMDF!DF178), RMDF!DM178=ROUND(RMDF!DM178,4))</f>
        <v>1</v>
      </c>
      <c r="DK178" s="317">
        <f>RMDF!DK178</f>
        <v>0</v>
      </c>
      <c r="DL178" s="318" t="str">
        <f>IF(DK178=0,"",_xlfn.XLOOKUP(DK178,StatePicklist!$1:$1,StatePicklist!$3:$3,"NA",0))</f>
        <v/>
      </c>
      <c r="DM178" s="297" t="str">
        <f ca="1">IF(RMDF!DL178="", "", IF(ISNUMBER(MATCH(RMDF!DL178, INDIRECT(DL178), 0)), "OK", "Invalid"))</f>
        <v/>
      </c>
      <c r="DN178" s="281"/>
      <c r="DO178" s="281"/>
      <c r="DP178" s="281"/>
      <c r="DQ178" s="281" t="b">
        <f>AND(RMDF!DT178&gt;=0, RMDF!DT178&lt;=1-SUM(RMDF!Z178,RMDF!AG178,RMDF!AN178,RMDF!AU178,RMDF!BB178,RMDF!BI178,RMDF!BP178,RMDF!BW178,RMDF!CD178,RMDF!CK178,RMDF!CR178,RMDF!CY178,RMDF!DF178,RMDF!DM178), RMDF!DT178=ROUND(RMDF!DT178,4))</f>
        <v>1</v>
      </c>
      <c r="DR178" s="317">
        <f>RMDF!DR178</f>
        <v>0</v>
      </c>
      <c r="DS178" s="318" t="str">
        <f>IF(DR178=0,"",_xlfn.XLOOKUP(DR178,StatePicklist!$1:$1,StatePicklist!$3:$3,"NA",0))</f>
        <v/>
      </c>
      <c r="DT178" s="297" t="str">
        <f ca="1">IF(RMDF!DS178="", "", IF(ISNUMBER(MATCH(RMDF!DS178, INDIRECT(DS178), 0)), "OK", "Invalid"))</f>
        <v/>
      </c>
      <c r="DU178" s="281"/>
      <c r="DV178" s="281"/>
      <c r="DW178" s="281"/>
      <c r="DX178" s="281" t="b">
        <f>AND(RMDF!EA178&gt;=0, RMDF!EA178&lt;=1-SUM(RMDF!Z178,RMDF!AG178,RMDF!AN178,RMDF!AU178,RMDF!BB178,RMDF!BI178,RMDF!BP178,RMDF!BW178,RMDF!CD178,RMDF!CK178,RMDF!CR178,RMDF!CY178,RMDF!DF178,RMDF!DM178,RMDF!DT178), RMDF!EA178=ROUND(RMDF!EA178,4))</f>
        <v>1</v>
      </c>
      <c r="DY178" s="317">
        <f>RMDF!DY178</f>
        <v>0</v>
      </c>
      <c r="DZ178" s="318" t="str">
        <f>IF(DY178=0,"",_xlfn.XLOOKUP(DY178,StatePicklist!$1:$1,StatePicklist!$3:$3,"NA",0))</f>
        <v/>
      </c>
      <c r="EA178" s="297" t="str">
        <f ca="1">IF(RMDF!DZ178="", "", IF(ISNUMBER(MATCH(RMDF!DZ178, INDIRECT(DZ178), 0)), "OK", "Invalid"))</f>
        <v/>
      </c>
      <c r="EB178" s="281"/>
      <c r="EC178" s="281"/>
      <c r="ED178" s="281"/>
      <c r="EE178" s="281" t="b">
        <f>AND(RMDF!EH178&gt;=0, RMDF!EH178&lt;=1-SUM(RMDF!Z178,RMDF!AG178,RMDF!AN178,RMDF!AU178,RMDF!BB178,RMDF!BI178,RMDF!BP178,RMDF!BW178,RMDF!CD178,RMDF!CK178,RMDF!CR178,RMDF!CY178,RMDF!DF178,RMDF!DM178,RMDF!DT178,RMDF!EA178), RMDF!EH178=ROUND(RMDF!EH178,4))</f>
        <v>1</v>
      </c>
      <c r="EF178" s="317">
        <f>RMDF!EF178</f>
        <v>0</v>
      </c>
      <c r="EG178" s="318" t="str">
        <f>IF(EF178=0,"",_xlfn.XLOOKUP(EF178,StatePicklist!$1:$1,StatePicklist!$3:$3,"NA",0))</f>
        <v/>
      </c>
      <c r="EH178" s="297" t="str">
        <f ca="1">IF(RMDF!EG178="", "", IF(ISNUMBER(MATCH(RMDF!EG178, INDIRECT(EG178), 0)), "OK", "Invalid"))</f>
        <v/>
      </c>
      <c r="EI178" s="281"/>
      <c r="EJ178" s="281"/>
      <c r="EK178" s="281"/>
      <c r="EL178" s="281" t="b">
        <f>AND(RMDF!EO178&gt;=0, RMDF!EO178&lt;=1-SUM(RMDF!Z178,RMDF!AG178,RMDF!AN178,RMDF!AU178,RMDF!BB178,RMDF!BI178,RMDF!BP178,RMDF!BW178,RMDF!CD178,RMDF!CK178,RMDF!CR178,RMDF!CY178,RMDF!DF178,RMDF!DM178,RMDF!DT178,RMDF!EA178,RMDF!EH178), RMDF!EO178=ROUND(RMDF!EO178,4))</f>
        <v>1</v>
      </c>
      <c r="EM178" s="317">
        <f>RMDF!EM178</f>
        <v>0</v>
      </c>
      <c r="EN178" s="318" t="str">
        <f>IF(EM178=0,"",_xlfn.XLOOKUP(EM178,StatePicklist!$1:$1,StatePicklist!$3:$3,"NA",0))</f>
        <v/>
      </c>
      <c r="EO178" s="297" t="str">
        <f ca="1">IF(RMDF!EN178="", "", IF(ISNUMBER(MATCH(RMDF!EN178, INDIRECT(EN178), 0)), "OK", "Invalid"))</f>
        <v/>
      </c>
      <c r="EP178" s="281"/>
      <c r="EQ178" s="281"/>
      <c r="ER178" s="281"/>
      <c r="ES178" s="281" t="b">
        <f>AND(RMDF!EV178&gt;=0, RMDF!EV178&lt;=1-SUM(RMDF!Z178,RMDF!AG178,RMDF!AN178,RMDF!AU178,RMDF!BB178,RMDF!BI178,RMDF!BP178,RMDF!BW178,RMDF!CD178,RMDF!CK178,RMDF!CR178,RMDF!CY178,RMDF!DF178,RMDF!DM178,RMDF!DT178,RMDF!EA178,RMDF!EH178,RMDF!EO178), RMDF!EV178=ROUND(RMDF!EV178,4))</f>
        <v>1</v>
      </c>
      <c r="ET178" s="317">
        <f>RMDF!ET178</f>
        <v>0</v>
      </c>
      <c r="EU178" s="318" t="str">
        <f>IF(ET178=0,"",_xlfn.XLOOKUP(ET178,StatePicklist!$1:$1,StatePicklist!$3:$3,"NA",0))</f>
        <v/>
      </c>
      <c r="EV178" s="297" t="str">
        <f ca="1">IF(RMDF!EU178="", "", IF(ISNUMBER(MATCH(RMDF!EU178, INDIRECT(EU178), 0)), "OK", "Invalid"))</f>
        <v/>
      </c>
      <c r="EW178" s="281"/>
      <c r="EX178" s="281"/>
      <c r="EY178" s="281"/>
      <c r="EZ178" s="281" t="b">
        <f>AND(RMDF!FC178&gt;=0, RMDF!FC178&lt;=1-SUM(RMDF!Z178,RMDF!AG178,RMDF!AN178,RMDF!AU178,RMDF!BB178,RMDF!BI178,RMDF!BP178,RMDF!BW178,RMDF!CD178,RMDF!CK178,RMDF!CR178,RMDF!CY178,RMDF!DF178,RMDF!DM178,RMDF!DT178,RMDF!EA178,RMDF!EH178,RMDF!EO178,RMDF!EV178), RMDF!FC178=ROUND(RMDF!FC178,4))</f>
        <v>1</v>
      </c>
      <c r="FA178" s="317">
        <f>RMDF!FA178</f>
        <v>0</v>
      </c>
      <c r="FB178" s="318" t="str">
        <f>IF(FA178=0,"",_xlfn.XLOOKUP(FA178,StatePicklist!$1:$1,StatePicklist!$3:$3,"NA",0))</f>
        <v/>
      </c>
      <c r="FC178" s="297" t="str">
        <f ca="1">IF(RMDF!FB178="", "", IF(ISNUMBER(MATCH(RMDF!FB178, INDIRECT(FB178), 0)), "OK", "Invalid"))</f>
        <v/>
      </c>
    </row>
    <row r="179" spans="1:159" s="205" customFormat="1" ht="39.9" customHeight="1" x14ac:dyDescent="0.25">
      <c r="A179" s="206"/>
      <c r="B179" s="196"/>
      <c r="C179" s="197"/>
      <c r="D179" s="198"/>
      <c r="E179" s="199"/>
      <c r="F179" s="200"/>
      <c r="G179" s="201"/>
      <c r="H179" s="292"/>
      <c r="I179" s="305">
        <f>RMDF!I179</f>
        <v>0</v>
      </c>
      <c r="J179" s="305" t="str">
        <f>IF(I179=ProductCode!$B$30,"PDReclPost",IF(OR(I179=ProductCode!$C$30,I179=ProductCode!$E$30,I179=ProductCode!$G$30),"PDPreCon",IF(OR(I179=ProductCode!$D$30,I179=ProductCode!$F$30),"PDNotReclPost","")))</f>
        <v/>
      </c>
      <c r="K179" s="305" t="str">
        <f t="shared" si="15"/>
        <v/>
      </c>
      <c r="L179" s="289"/>
      <c r="M179" s="305" t="str">
        <f t="shared" si="15"/>
        <v/>
      </c>
      <c r="N179" s="289" t="b">
        <f>AND(RMDF!N179&gt;=0, RMDF!N179&lt;=1-RMDF!L179, RMDF!N179=ROUND(RMDF!N179,4))</f>
        <v>1</v>
      </c>
      <c r="O179" s="286" t="str">
        <f>IF(P179="","",IF(I179="","",IF(LEFT(I179,13)="Reclaimed pos",RawMaterialCode!$E$569,RawMaterialCode!$E$568)))</f>
        <v>Reclaimed pre-consumer mixed fibers (RM0578)</v>
      </c>
      <c r="P179" s="295">
        <f t="shared" si="16"/>
        <v>1</v>
      </c>
      <c r="Q179" s="202"/>
      <c r="R179" s="203"/>
      <c r="S179" s="204" t="str">
        <f t="shared" si="17"/>
        <v/>
      </c>
      <c r="T179" s="281"/>
      <c r="U179" s="281"/>
      <c r="V179" s="281"/>
      <c r="W179" s="281"/>
      <c r="X179" s="317">
        <f>RMDF!X179</f>
        <v>0</v>
      </c>
      <c r="Y179" s="318" t="str">
        <f>IF(X179=0,"",_xlfn.XLOOKUP(X179,StatePicklist!$1:$1,StatePicklist!$3:$3,"NA",0))</f>
        <v/>
      </c>
      <c r="Z179" s="297" t="str">
        <f ca="1">IF(RMDF!Y179="", "", IF(ISNUMBER(MATCH(RMDF!Y179, INDIRECT(Y179), 0)), "OK", "Invalid"))</f>
        <v/>
      </c>
      <c r="AA179" s="281"/>
      <c r="AB179" s="281"/>
      <c r="AC179" s="281"/>
      <c r="AD179" s="281" t="b">
        <f>AND(RMDF!AG179&gt;=0, RMDF!AG179&lt;=1-RMDF!Z179, RMDF!AG179=ROUND(RMDF!AG179,4))</f>
        <v>1</v>
      </c>
      <c r="AE179" s="317">
        <f>RMDF!AE179</f>
        <v>0</v>
      </c>
      <c r="AF179" s="318" t="str">
        <f>IF(AE179=0,"",_xlfn.XLOOKUP(AE179,StatePicklist!$1:$1,StatePicklist!$3:$3,"NA",0))</f>
        <v/>
      </c>
      <c r="AG179" s="297" t="str">
        <f ca="1">IF(RMDF!AF179="", "", IF(ISNUMBER(MATCH(RMDF!AF179, INDIRECT(AF179), 0)), "OK", "Invalid"))</f>
        <v/>
      </c>
      <c r="AH179" s="281"/>
      <c r="AI179" s="281"/>
      <c r="AJ179" s="281"/>
      <c r="AK179" s="281" t="b">
        <f>AND(RMDF!AN179&gt;=0, RMDF!AN179&lt;=1-SUM(RMDF!Z179,RMDF!AG179), RMDF!AN179=ROUND(RMDF!AN179,4))</f>
        <v>1</v>
      </c>
      <c r="AL179" s="317">
        <f>RMDF!AL179</f>
        <v>0</v>
      </c>
      <c r="AM179" s="318" t="str">
        <f>IF(AL179=0,"",_xlfn.XLOOKUP(AL179,StatePicklist!$1:$1,StatePicklist!$3:$3,"NA",0))</f>
        <v/>
      </c>
      <c r="AN179" s="297" t="str">
        <f ca="1">IF(RMDF!AM179="", "", IF(ISNUMBER(MATCH(RMDF!AM179, INDIRECT(AM179), 0)), "OK", "Invalid"))</f>
        <v/>
      </c>
      <c r="AO179" s="281"/>
      <c r="AP179" s="281"/>
      <c r="AQ179" s="281"/>
      <c r="AR179" s="281" t="b">
        <f>AND(RMDF!AU179&gt;=0, RMDF!AU179&lt;=1-SUM(RMDF!Z179,RMDF!AG179,RMDF!AN179), RMDF!AU179=ROUND(RMDF!AU179,4))</f>
        <v>1</v>
      </c>
      <c r="AS179" s="317">
        <f>RMDF!AS179</f>
        <v>0</v>
      </c>
      <c r="AT179" s="318" t="str">
        <f>IF(AS179=0,"",_xlfn.XLOOKUP(AS179,StatePicklist!$1:$1,StatePicklist!$3:$3,"NA",0))</f>
        <v/>
      </c>
      <c r="AU179" s="297" t="str">
        <f ca="1">IF(RMDF!AT179="", "", IF(ISNUMBER(MATCH(RMDF!AT179, INDIRECT(AT179), 0)), "OK", "Invalid"))</f>
        <v/>
      </c>
      <c r="AV179" s="281"/>
      <c r="AW179" s="281"/>
      <c r="AX179" s="281"/>
      <c r="AY179" s="281" t="b">
        <f>AND(RMDF!BB179&gt;=0, RMDF!BB179&lt;=1-SUM(RMDF!Z179,RMDF!AG179,RMDF!AN179,RMDF!AU179), RMDF!BB179=ROUND(RMDF!BB179,4))</f>
        <v>1</v>
      </c>
      <c r="AZ179" s="317">
        <f>RMDF!AZ179</f>
        <v>0</v>
      </c>
      <c r="BA179" s="318" t="str">
        <f>IF(AZ179=0,"",_xlfn.XLOOKUP(AZ179,StatePicklist!$1:$1,StatePicklist!$3:$3,"NA",0))</f>
        <v/>
      </c>
      <c r="BB179" s="297" t="str">
        <f ca="1">IF(RMDF!BA179="", "", IF(ISNUMBER(MATCH(RMDF!BA179, INDIRECT(BA179), 0)), "OK", "Invalid"))</f>
        <v/>
      </c>
      <c r="BC179" s="281"/>
      <c r="BD179" s="281"/>
      <c r="BE179" s="281"/>
      <c r="BF179" s="281" t="b">
        <f>AND(RMDF!BI179&gt;=0, RMDF!BI179&lt;=1-SUM(RMDF!Z179,RMDF!AG179,RMDF!AN179,RMDF!AU179,RMDF!BB179), RMDF!BI179=ROUND(RMDF!BI179,4))</f>
        <v>1</v>
      </c>
      <c r="BG179" s="317">
        <f>RMDF!BG179</f>
        <v>0</v>
      </c>
      <c r="BH179" s="318" t="str">
        <f>IF(BG179=0,"",_xlfn.XLOOKUP(BG179,StatePicklist!$1:$1,StatePicklist!$3:$3,"NA",0))</f>
        <v/>
      </c>
      <c r="BI179" s="297" t="str">
        <f ca="1">IF(RMDF!BH179="", "", IF(ISNUMBER(MATCH(RMDF!BH179, INDIRECT(BH179), 0)), "OK", "Invalid"))</f>
        <v/>
      </c>
      <c r="BJ179" s="281"/>
      <c r="BK179" s="281"/>
      <c r="BL179" s="281"/>
      <c r="BM179" s="281" t="b">
        <f>AND(RMDF!BP179&gt;=0, RMDF!BP179&lt;=1-SUM(RMDF!Z179,RMDF!AG179,RMDF!AN179,RMDF!AU179,RMDF!BB179,RMDF!BI179), RMDF!BP179=ROUND(RMDF!BP179,4))</f>
        <v>1</v>
      </c>
      <c r="BN179" s="317">
        <f>RMDF!BN179</f>
        <v>0</v>
      </c>
      <c r="BO179" s="318" t="str">
        <f>IF(BN179=0,"",_xlfn.XLOOKUP(BN179,StatePicklist!$1:$1,StatePicklist!$3:$3,"NA",0))</f>
        <v/>
      </c>
      <c r="BP179" s="297" t="str">
        <f ca="1">IF(RMDF!BO179="", "", IF(ISNUMBER(MATCH(RMDF!BO179, INDIRECT(BO179), 0)), "OK", "Invalid"))</f>
        <v/>
      </c>
      <c r="BQ179" s="281"/>
      <c r="BR179" s="281"/>
      <c r="BS179" s="281"/>
      <c r="BT179" s="281" t="b">
        <f>AND(RMDF!BW179&gt;=0, RMDF!BW179&lt;=1-SUM(RMDF!Z179,RMDF!AG179,RMDF!AN179,RMDF!AU179,RMDF!BB179,RMDF!BI179,RMDF!BP179), RMDF!BW179=ROUND(RMDF!BW179,4))</f>
        <v>1</v>
      </c>
      <c r="BU179" s="317">
        <f>RMDF!BU179</f>
        <v>0</v>
      </c>
      <c r="BV179" s="318" t="str">
        <f>IF(BU179=0,"",_xlfn.XLOOKUP(BU179,StatePicklist!$1:$1,StatePicklist!$3:$3,"NA",0))</f>
        <v/>
      </c>
      <c r="BW179" s="297" t="str">
        <f ca="1">IF(RMDF!BV179="", "", IF(ISNUMBER(MATCH(RMDF!BV179, INDIRECT(BV179), 0)), "OK", "Invalid"))</f>
        <v/>
      </c>
      <c r="BX179" s="281"/>
      <c r="BY179" s="281"/>
      <c r="BZ179" s="281"/>
      <c r="CA179" s="281" t="b">
        <f>AND(RMDF!CD179&gt;=0, RMDF!CD179&lt;=1-SUM(RMDF!Z179,RMDF!AG179,RMDF!AN179,RMDF!AU179,RMDF!BB179,RMDF!BI179,RMDF!BP179,RMDF!BW179), RMDF!CD179=ROUND(RMDF!CD179,4))</f>
        <v>1</v>
      </c>
      <c r="CB179" s="317">
        <f>RMDF!CB179</f>
        <v>0</v>
      </c>
      <c r="CC179" s="318" t="str">
        <f>IF(CB179=0,"",_xlfn.XLOOKUP(CB179,StatePicklist!$1:$1,StatePicklist!$3:$3,"NA",0))</f>
        <v/>
      </c>
      <c r="CD179" s="297" t="str">
        <f ca="1">IF(RMDF!CC179="", "", IF(ISNUMBER(MATCH(RMDF!CC179, INDIRECT(CC179), 0)), "OK", "Invalid"))</f>
        <v/>
      </c>
      <c r="CE179" s="281"/>
      <c r="CF179" s="281"/>
      <c r="CG179" s="281"/>
      <c r="CH179" s="281" t="b">
        <f>AND(RMDF!CK179&gt;=0, RMDF!CK179&lt;=1-SUM(RMDF!Z179,RMDF!AG179,RMDF!AN179,RMDF!AU179,RMDF!BB179,RMDF!BI179,RMDF!BP179,RMDF!BW179,RMDF!CD179), RMDF!CK179=ROUND(RMDF!CK179,4))</f>
        <v>1</v>
      </c>
      <c r="CI179" s="317">
        <f>RMDF!CI179</f>
        <v>0</v>
      </c>
      <c r="CJ179" s="318" t="str">
        <f>IF(CI179=0,"",_xlfn.XLOOKUP(CI179,StatePicklist!$1:$1,StatePicklist!$3:$3,"NA",0))</f>
        <v/>
      </c>
      <c r="CK179" s="297" t="str">
        <f ca="1">IF(RMDF!CJ179="", "", IF(ISNUMBER(MATCH(RMDF!CJ179, INDIRECT(CJ179), 0)), "OK", "Invalid"))</f>
        <v/>
      </c>
      <c r="CL179" s="281"/>
      <c r="CM179" s="281"/>
      <c r="CN179" s="281"/>
      <c r="CO179" s="281" t="b">
        <f>AND(RMDF!CR179&gt;=0, RMDF!CR179&lt;=1-SUM(RMDF!Z179,RMDF!AG179,RMDF!AN179,RMDF!AU179,RMDF!BB179,RMDF!BI179,RMDF!BP179,RMDF!BW179,RMDF!CD179,RMDF!CK179), RMDF!CR179=ROUND(RMDF!CR179,4))</f>
        <v>1</v>
      </c>
      <c r="CP179" s="317">
        <f>RMDF!CP179</f>
        <v>0</v>
      </c>
      <c r="CQ179" s="318" t="str">
        <f>IF(CP179=0,"",_xlfn.XLOOKUP(CP179,StatePicklist!$1:$1,StatePicklist!$3:$3,"NA",0))</f>
        <v/>
      </c>
      <c r="CR179" s="297" t="str">
        <f ca="1">IF(RMDF!CQ179="", "", IF(ISNUMBER(MATCH(RMDF!CQ179, INDIRECT(CQ179), 0)), "OK", "Invalid"))</f>
        <v/>
      </c>
      <c r="CS179" s="281"/>
      <c r="CT179" s="281"/>
      <c r="CU179" s="281"/>
      <c r="CV179" s="281" t="b">
        <f>AND(RMDF!CY179&gt;=0, RMDF!CY179&lt;=1-SUM(RMDF!Z179,RMDF!AG179,RMDF!AN179,RMDF!AU179,RMDF!BB179,RMDF!BI179,RMDF!BP179,RMDF!BW179,RMDF!CD179,RMDF!CK179,RMDF!CR179), RMDF!CY179=ROUND(RMDF!CY179,4))</f>
        <v>1</v>
      </c>
      <c r="CW179" s="317">
        <f>RMDF!CW179</f>
        <v>0</v>
      </c>
      <c r="CX179" s="318" t="str">
        <f>IF(CW179=0,"",_xlfn.XLOOKUP(CW179,StatePicklist!$1:$1,StatePicklist!$3:$3,"NA",0))</f>
        <v/>
      </c>
      <c r="CY179" s="297" t="str">
        <f ca="1">IF(RMDF!CX179="", "", IF(ISNUMBER(MATCH(RMDF!CX179, INDIRECT(CX179), 0)), "OK", "Invalid"))</f>
        <v/>
      </c>
      <c r="CZ179" s="281"/>
      <c r="DA179" s="281"/>
      <c r="DB179" s="281"/>
      <c r="DC179" s="281" t="b">
        <f>AND(RMDF!DF179&gt;=0, RMDF!DF179&lt;=1-SUM(RMDF!Z179,RMDF!AG179,RMDF!AN179,RMDF!AU179,RMDF!BB179,RMDF!BI179,RMDF!BP179,RMDF!BW179,RMDF!CD179,RMDF!CK179,RMDF!CR179,RMDF!CY179), RMDF!DF179=ROUND(RMDF!DF179,4))</f>
        <v>1</v>
      </c>
      <c r="DD179" s="317">
        <f>RMDF!DD179</f>
        <v>0</v>
      </c>
      <c r="DE179" s="318" t="str">
        <f>IF(DD179=0,"",_xlfn.XLOOKUP(DD179,StatePicklist!$1:$1,StatePicklist!$3:$3,"NA",0))</f>
        <v/>
      </c>
      <c r="DF179" s="297" t="str">
        <f ca="1">IF(RMDF!DE179="", "", IF(ISNUMBER(MATCH(RMDF!DE179, INDIRECT(DE179), 0)), "OK", "Invalid"))</f>
        <v/>
      </c>
      <c r="DG179" s="281"/>
      <c r="DH179" s="281"/>
      <c r="DI179" s="281"/>
      <c r="DJ179" s="281" t="b">
        <f>AND(RMDF!DM179&gt;=0, RMDF!DM179&lt;=1-SUM(RMDF!Z179,RMDF!AG179,RMDF!AN179,RMDF!AU179,RMDF!BB179,RMDF!BI179,RMDF!BP179,RMDF!BW179,RMDF!CD179,RMDF!CK179,RMDF!CR179,RMDF!CY179,RMDF!DF179), RMDF!DM179=ROUND(RMDF!DM179,4))</f>
        <v>1</v>
      </c>
      <c r="DK179" s="317">
        <f>RMDF!DK179</f>
        <v>0</v>
      </c>
      <c r="DL179" s="318" t="str">
        <f>IF(DK179=0,"",_xlfn.XLOOKUP(DK179,StatePicklist!$1:$1,StatePicklist!$3:$3,"NA",0))</f>
        <v/>
      </c>
      <c r="DM179" s="297" t="str">
        <f ca="1">IF(RMDF!DL179="", "", IF(ISNUMBER(MATCH(RMDF!DL179, INDIRECT(DL179), 0)), "OK", "Invalid"))</f>
        <v/>
      </c>
      <c r="DN179" s="281"/>
      <c r="DO179" s="281"/>
      <c r="DP179" s="281"/>
      <c r="DQ179" s="281" t="b">
        <f>AND(RMDF!DT179&gt;=0, RMDF!DT179&lt;=1-SUM(RMDF!Z179,RMDF!AG179,RMDF!AN179,RMDF!AU179,RMDF!BB179,RMDF!BI179,RMDF!BP179,RMDF!BW179,RMDF!CD179,RMDF!CK179,RMDF!CR179,RMDF!CY179,RMDF!DF179,RMDF!DM179), RMDF!DT179=ROUND(RMDF!DT179,4))</f>
        <v>1</v>
      </c>
      <c r="DR179" s="317">
        <f>RMDF!DR179</f>
        <v>0</v>
      </c>
      <c r="DS179" s="318" t="str">
        <f>IF(DR179=0,"",_xlfn.XLOOKUP(DR179,StatePicklist!$1:$1,StatePicklist!$3:$3,"NA",0))</f>
        <v/>
      </c>
      <c r="DT179" s="297" t="str">
        <f ca="1">IF(RMDF!DS179="", "", IF(ISNUMBER(MATCH(RMDF!DS179, INDIRECT(DS179), 0)), "OK", "Invalid"))</f>
        <v/>
      </c>
      <c r="DU179" s="281"/>
      <c r="DV179" s="281"/>
      <c r="DW179" s="281"/>
      <c r="DX179" s="281" t="b">
        <f>AND(RMDF!EA179&gt;=0, RMDF!EA179&lt;=1-SUM(RMDF!Z179,RMDF!AG179,RMDF!AN179,RMDF!AU179,RMDF!BB179,RMDF!BI179,RMDF!BP179,RMDF!BW179,RMDF!CD179,RMDF!CK179,RMDF!CR179,RMDF!CY179,RMDF!DF179,RMDF!DM179,RMDF!DT179), RMDF!EA179=ROUND(RMDF!EA179,4))</f>
        <v>1</v>
      </c>
      <c r="DY179" s="317">
        <f>RMDF!DY179</f>
        <v>0</v>
      </c>
      <c r="DZ179" s="318" t="str">
        <f>IF(DY179=0,"",_xlfn.XLOOKUP(DY179,StatePicklist!$1:$1,StatePicklist!$3:$3,"NA",0))</f>
        <v/>
      </c>
      <c r="EA179" s="297" t="str">
        <f ca="1">IF(RMDF!DZ179="", "", IF(ISNUMBER(MATCH(RMDF!DZ179, INDIRECT(DZ179), 0)), "OK", "Invalid"))</f>
        <v/>
      </c>
      <c r="EB179" s="281"/>
      <c r="EC179" s="281"/>
      <c r="ED179" s="281"/>
      <c r="EE179" s="281" t="b">
        <f>AND(RMDF!EH179&gt;=0, RMDF!EH179&lt;=1-SUM(RMDF!Z179,RMDF!AG179,RMDF!AN179,RMDF!AU179,RMDF!BB179,RMDF!BI179,RMDF!BP179,RMDF!BW179,RMDF!CD179,RMDF!CK179,RMDF!CR179,RMDF!CY179,RMDF!DF179,RMDF!DM179,RMDF!DT179,RMDF!EA179), RMDF!EH179=ROUND(RMDF!EH179,4))</f>
        <v>1</v>
      </c>
      <c r="EF179" s="317">
        <f>RMDF!EF179</f>
        <v>0</v>
      </c>
      <c r="EG179" s="318" t="str">
        <f>IF(EF179=0,"",_xlfn.XLOOKUP(EF179,StatePicklist!$1:$1,StatePicklist!$3:$3,"NA",0))</f>
        <v/>
      </c>
      <c r="EH179" s="297" t="str">
        <f ca="1">IF(RMDF!EG179="", "", IF(ISNUMBER(MATCH(RMDF!EG179, INDIRECT(EG179), 0)), "OK", "Invalid"))</f>
        <v/>
      </c>
      <c r="EI179" s="281"/>
      <c r="EJ179" s="281"/>
      <c r="EK179" s="281"/>
      <c r="EL179" s="281" t="b">
        <f>AND(RMDF!EO179&gt;=0, RMDF!EO179&lt;=1-SUM(RMDF!Z179,RMDF!AG179,RMDF!AN179,RMDF!AU179,RMDF!BB179,RMDF!BI179,RMDF!BP179,RMDF!BW179,RMDF!CD179,RMDF!CK179,RMDF!CR179,RMDF!CY179,RMDF!DF179,RMDF!DM179,RMDF!DT179,RMDF!EA179,RMDF!EH179), RMDF!EO179=ROUND(RMDF!EO179,4))</f>
        <v>1</v>
      </c>
      <c r="EM179" s="317">
        <f>RMDF!EM179</f>
        <v>0</v>
      </c>
      <c r="EN179" s="318" t="str">
        <f>IF(EM179=0,"",_xlfn.XLOOKUP(EM179,StatePicklist!$1:$1,StatePicklist!$3:$3,"NA",0))</f>
        <v/>
      </c>
      <c r="EO179" s="297" t="str">
        <f ca="1">IF(RMDF!EN179="", "", IF(ISNUMBER(MATCH(RMDF!EN179, INDIRECT(EN179), 0)), "OK", "Invalid"))</f>
        <v/>
      </c>
      <c r="EP179" s="281"/>
      <c r="EQ179" s="281"/>
      <c r="ER179" s="281"/>
      <c r="ES179" s="281" t="b">
        <f>AND(RMDF!EV179&gt;=0, RMDF!EV179&lt;=1-SUM(RMDF!Z179,RMDF!AG179,RMDF!AN179,RMDF!AU179,RMDF!BB179,RMDF!BI179,RMDF!BP179,RMDF!BW179,RMDF!CD179,RMDF!CK179,RMDF!CR179,RMDF!CY179,RMDF!DF179,RMDF!DM179,RMDF!DT179,RMDF!EA179,RMDF!EH179,RMDF!EO179), RMDF!EV179=ROUND(RMDF!EV179,4))</f>
        <v>1</v>
      </c>
      <c r="ET179" s="317">
        <f>RMDF!ET179</f>
        <v>0</v>
      </c>
      <c r="EU179" s="318" t="str">
        <f>IF(ET179=0,"",_xlfn.XLOOKUP(ET179,StatePicklist!$1:$1,StatePicklist!$3:$3,"NA",0))</f>
        <v/>
      </c>
      <c r="EV179" s="297" t="str">
        <f ca="1">IF(RMDF!EU179="", "", IF(ISNUMBER(MATCH(RMDF!EU179, INDIRECT(EU179), 0)), "OK", "Invalid"))</f>
        <v/>
      </c>
      <c r="EW179" s="281"/>
      <c r="EX179" s="281"/>
      <c r="EY179" s="281"/>
      <c r="EZ179" s="281" t="b">
        <f>AND(RMDF!FC179&gt;=0, RMDF!FC179&lt;=1-SUM(RMDF!Z179,RMDF!AG179,RMDF!AN179,RMDF!AU179,RMDF!BB179,RMDF!BI179,RMDF!BP179,RMDF!BW179,RMDF!CD179,RMDF!CK179,RMDF!CR179,RMDF!CY179,RMDF!DF179,RMDF!DM179,RMDF!DT179,RMDF!EA179,RMDF!EH179,RMDF!EO179,RMDF!EV179), RMDF!FC179=ROUND(RMDF!FC179,4))</f>
        <v>1</v>
      </c>
      <c r="FA179" s="317">
        <f>RMDF!FA179</f>
        <v>0</v>
      </c>
      <c r="FB179" s="318" t="str">
        <f>IF(FA179=0,"",_xlfn.XLOOKUP(FA179,StatePicklist!$1:$1,StatePicklist!$3:$3,"NA",0))</f>
        <v/>
      </c>
      <c r="FC179" s="297" t="str">
        <f ca="1">IF(RMDF!FB179="", "", IF(ISNUMBER(MATCH(RMDF!FB179, INDIRECT(FB179), 0)), "OK", "Invalid"))</f>
        <v/>
      </c>
    </row>
    <row r="180" spans="1:159" s="205" customFormat="1" ht="39.9" customHeight="1" x14ac:dyDescent="0.25">
      <c r="A180" s="206"/>
      <c r="B180" s="196"/>
      <c r="C180" s="197"/>
      <c r="D180" s="198"/>
      <c r="E180" s="199"/>
      <c r="F180" s="200"/>
      <c r="G180" s="201"/>
      <c r="H180" s="292"/>
      <c r="I180" s="305">
        <f>RMDF!I180</f>
        <v>0</v>
      </c>
      <c r="J180" s="305" t="str">
        <f>IF(I180=ProductCode!$B$30,"PDReclPost",IF(OR(I180=ProductCode!$C$30,I180=ProductCode!$E$30,I180=ProductCode!$G$30),"PDPreCon",IF(OR(I180=ProductCode!$D$30,I180=ProductCode!$F$30),"PDNotReclPost","")))</f>
        <v/>
      </c>
      <c r="K180" s="305" t="str">
        <f t="shared" si="15"/>
        <v/>
      </c>
      <c r="L180" s="289"/>
      <c r="M180" s="305" t="str">
        <f t="shared" si="15"/>
        <v/>
      </c>
      <c r="N180" s="289" t="b">
        <f>AND(RMDF!N180&gt;=0, RMDF!N180&lt;=1-RMDF!L180, RMDF!N180=ROUND(RMDF!N180,4))</f>
        <v>1</v>
      </c>
      <c r="O180" s="286" t="str">
        <f>IF(P180="","",IF(I180="","",IF(LEFT(I180,13)="Reclaimed pos",RawMaterialCode!$E$569,RawMaterialCode!$E$568)))</f>
        <v>Reclaimed pre-consumer mixed fibers (RM0578)</v>
      </c>
      <c r="P180" s="295">
        <f t="shared" si="16"/>
        <v>1</v>
      </c>
      <c r="Q180" s="202"/>
      <c r="R180" s="203"/>
      <c r="S180" s="204" t="str">
        <f t="shared" si="17"/>
        <v/>
      </c>
      <c r="T180" s="281"/>
      <c r="U180" s="281"/>
      <c r="V180" s="281"/>
      <c r="W180" s="281"/>
      <c r="X180" s="317">
        <f>RMDF!X180</f>
        <v>0</v>
      </c>
      <c r="Y180" s="318" t="str">
        <f>IF(X180=0,"",_xlfn.XLOOKUP(X180,StatePicklist!$1:$1,StatePicklist!$3:$3,"NA",0))</f>
        <v/>
      </c>
      <c r="Z180" s="297" t="str">
        <f ca="1">IF(RMDF!Y180="", "", IF(ISNUMBER(MATCH(RMDF!Y180, INDIRECT(Y180), 0)), "OK", "Invalid"))</f>
        <v/>
      </c>
      <c r="AA180" s="281"/>
      <c r="AB180" s="281"/>
      <c r="AC180" s="281"/>
      <c r="AD180" s="281" t="b">
        <f>AND(RMDF!AG180&gt;=0, RMDF!AG180&lt;=1-RMDF!Z180, RMDF!AG180=ROUND(RMDF!AG180,4))</f>
        <v>1</v>
      </c>
      <c r="AE180" s="317">
        <f>RMDF!AE180</f>
        <v>0</v>
      </c>
      <c r="AF180" s="318" t="str">
        <f>IF(AE180=0,"",_xlfn.XLOOKUP(AE180,StatePicklist!$1:$1,StatePicklist!$3:$3,"NA",0))</f>
        <v/>
      </c>
      <c r="AG180" s="297" t="str">
        <f ca="1">IF(RMDF!AF180="", "", IF(ISNUMBER(MATCH(RMDF!AF180, INDIRECT(AF180), 0)), "OK", "Invalid"))</f>
        <v/>
      </c>
      <c r="AH180" s="281"/>
      <c r="AI180" s="281"/>
      <c r="AJ180" s="281"/>
      <c r="AK180" s="281" t="b">
        <f>AND(RMDF!AN180&gt;=0, RMDF!AN180&lt;=1-SUM(RMDF!Z180,RMDF!AG180), RMDF!AN180=ROUND(RMDF!AN180,4))</f>
        <v>1</v>
      </c>
      <c r="AL180" s="317">
        <f>RMDF!AL180</f>
        <v>0</v>
      </c>
      <c r="AM180" s="318" t="str">
        <f>IF(AL180=0,"",_xlfn.XLOOKUP(AL180,StatePicklist!$1:$1,StatePicklist!$3:$3,"NA",0))</f>
        <v/>
      </c>
      <c r="AN180" s="297" t="str">
        <f ca="1">IF(RMDF!AM180="", "", IF(ISNUMBER(MATCH(RMDF!AM180, INDIRECT(AM180), 0)), "OK", "Invalid"))</f>
        <v/>
      </c>
      <c r="AO180" s="281"/>
      <c r="AP180" s="281"/>
      <c r="AQ180" s="281"/>
      <c r="AR180" s="281" t="b">
        <f>AND(RMDF!AU180&gt;=0, RMDF!AU180&lt;=1-SUM(RMDF!Z180,RMDF!AG180,RMDF!AN180), RMDF!AU180=ROUND(RMDF!AU180,4))</f>
        <v>1</v>
      </c>
      <c r="AS180" s="317">
        <f>RMDF!AS180</f>
        <v>0</v>
      </c>
      <c r="AT180" s="318" t="str">
        <f>IF(AS180=0,"",_xlfn.XLOOKUP(AS180,StatePicklist!$1:$1,StatePicklist!$3:$3,"NA",0))</f>
        <v/>
      </c>
      <c r="AU180" s="297" t="str">
        <f ca="1">IF(RMDF!AT180="", "", IF(ISNUMBER(MATCH(RMDF!AT180, INDIRECT(AT180), 0)), "OK", "Invalid"))</f>
        <v/>
      </c>
      <c r="AV180" s="281"/>
      <c r="AW180" s="281"/>
      <c r="AX180" s="281"/>
      <c r="AY180" s="281" t="b">
        <f>AND(RMDF!BB180&gt;=0, RMDF!BB180&lt;=1-SUM(RMDF!Z180,RMDF!AG180,RMDF!AN180,RMDF!AU180), RMDF!BB180=ROUND(RMDF!BB180,4))</f>
        <v>1</v>
      </c>
      <c r="AZ180" s="317">
        <f>RMDF!AZ180</f>
        <v>0</v>
      </c>
      <c r="BA180" s="318" t="str">
        <f>IF(AZ180=0,"",_xlfn.XLOOKUP(AZ180,StatePicklist!$1:$1,StatePicklist!$3:$3,"NA",0))</f>
        <v/>
      </c>
      <c r="BB180" s="297" t="str">
        <f ca="1">IF(RMDF!BA180="", "", IF(ISNUMBER(MATCH(RMDF!BA180, INDIRECT(BA180), 0)), "OK", "Invalid"))</f>
        <v/>
      </c>
      <c r="BC180" s="281"/>
      <c r="BD180" s="281"/>
      <c r="BE180" s="281"/>
      <c r="BF180" s="281" t="b">
        <f>AND(RMDF!BI180&gt;=0, RMDF!BI180&lt;=1-SUM(RMDF!Z180,RMDF!AG180,RMDF!AN180,RMDF!AU180,RMDF!BB180), RMDF!BI180=ROUND(RMDF!BI180,4))</f>
        <v>1</v>
      </c>
      <c r="BG180" s="317">
        <f>RMDF!BG180</f>
        <v>0</v>
      </c>
      <c r="BH180" s="318" t="str">
        <f>IF(BG180=0,"",_xlfn.XLOOKUP(BG180,StatePicklist!$1:$1,StatePicklist!$3:$3,"NA",0))</f>
        <v/>
      </c>
      <c r="BI180" s="297" t="str">
        <f ca="1">IF(RMDF!BH180="", "", IF(ISNUMBER(MATCH(RMDF!BH180, INDIRECT(BH180), 0)), "OK", "Invalid"))</f>
        <v/>
      </c>
      <c r="BJ180" s="281"/>
      <c r="BK180" s="281"/>
      <c r="BL180" s="281"/>
      <c r="BM180" s="281" t="b">
        <f>AND(RMDF!BP180&gt;=0, RMDF!BP180&lt;=1-SUM(RMDF!Z180,RMDF!AG180,RMDF!AN180,RMDF!AU180,RMDF!BB180,RMDF!BI180), RMDF!BP180=ROUND(RMDF!BP180,4))</f>
        <v>1</v>
      </c>
      <c r="BN180" s="317">
        <f>RMDF!BN180</f>
        <v>0</v>
      </c>
      <c r="BO180" s="318" t="str">
        <f>IF(BN180=0,"",_xlfn.XLOOKUP(BN180,StatePicklist!$1:$1,StatePicklist!$3:$3,"NA",0))</f>
        <v/>
      </c>
      <c r="BP180" s="297" t="str">
        <f ca="1">IF(RMDF!BO180="", "", IF(ISNUMBER(MATCH(RMDF!BO180, INDIRECT(BO180), 0)), "OK", "Invalid"))</f>
        <v/>
      </c>
      <c r="BQ180" s="281"/>
      <c r="BR180" s="281"/>
      <c r="BS180" s="281"/>
      <c r="BT180" s="281" t="b">
        <f>AND(RMDF!BW180&gt;=0, RMDF!BW180&lt;=1-SUM(RMDF!Z180,RMDF!AG180,RMDF!AN180,RMDF!AU180,RMDF!BB180,RMDF!BI180,RMDF!BP180), RMDF!BW180=ROUND(RMDF!BW180,4))</f>
        <v>1</v>
      </c>
      <c r="BU180" s="317">
        <f>RMDF!BU180</f>
        <v>0</v>
      </c>
      <c r="BV180" s="318" t="str">
        <f>IF(BU180=0,"",_xlfn.XLOOKUP(BU180,StatePicklist!$1:$1,StatePicklist!$3:$3,"NA",0))</f>
        <v/>
      </c>
      <c r="BW180" s="297" t="str">
        <f ca="1">IF(RMDF!BV180="", "", IF(ISNUMBER(MATCH(RMDF!BV180, INDIRECT(BV180), 0)), "OK", "Invalid"))</f>
        <v/>
      </c>
      <c r="BX180" s="281"/>
      <c r="BY180" s="281"/>
      <c r="BZ180" s="281"/>
      <c r="CA180" s="281" t="b">
        <f>AND(RMDF!CD180&gt;=0, RMDF!CD180&lt;=1-SUM(RMDF!Z180,RMDF!AG180,RMDF!AN180,RMDF!AU180,RMDF!BB180,RMDF!BI180,RMDF!BP180,RMDF!BW180), RMDF!CD180=ROUND(RMDF!CD180,4))</f>
        <v>1</v>
      </c>
      <c r="CB180" s="317">
        <f>RMDF!CB180</f>
        <v>0</v>
      </c>
      <c r="CC180" s="318" t="str">
        <f>IF(CB180=0,"",_xlfn.XLOOKUP(CB180,StatePicklist!$1:$1,StatePicklist!$3:$3,"NA",0))</f>
        <v/>
      </c>
      <c r="CD180" s="297" t="str">
        <f ca="1">IF(RMDF!CC180="", "", IF(ISNUMBER(MATCH(RMDF!CC180, INDIRECT(CC180), 0)), "OK", "Invalid"))</f>
        <v/>
      </c>
      <c r="CE180" s="281"/>
      <c r="CF180" s="281"/>
      <c r="CG180" s="281"/>
      <c r="CH180" s="281" t="b">
        <f>AND(RMDF!CK180&gt;=0, RMDF!CK180&lt;=1-SUM(RMDF!Z180,RMDF!AG180,RMDF!AN180,RMDF!AU180,RMDF!BB180,RMDF!BI180,RMDF!BP180,RMDF!BW180,RMDF!CD180), RMDF!CK180=ROUND(RMDF!CK180,4))</f>
        <v>1</v>
      </c>
      <c r="CI180" s="317">
        <f>RMDF!CI180</f>
        <v>0</v>
      </c>
      <c r="CJ180" s="318" t="str">
        <f>IF(CI180=0,"",_xlfn.XLOOKUP(CI180,StatePicklist!$1:$1,StatePicklist!$3:$3,"NA",0))</f>
        <v/>
      </c>
      <c r="CK180" s="297" t="str">
        <f ca="1">IF(RMDF!CJ180="", "", IF(ISNUMBER(MATCH(RMDF!CJ180, INDIRECT(CJ180), 0)), "OK", "Invalid"))</f>
        <v/>
      </c>
      <c r="CL180" s="281"/>
      <c r="CM180" s="281"/>
      <c r="CN180" s="281"/>
      <c r="CO180" s="281" t="b">
        <f>AND(RMDF!CR180&gt;=0, RMDF!CR180&lt;=1-SUM(RMDF!Z180,RMDF!AG180,RMDF!AN180,RMDF!AU180,RMDF!BB180,RMDF!BI180,RMDF!BP180,RMDF!BW180,RMDF!CD180,RMDF!CK180), RMDF!CR180=ROUND(RMDF!CR180,4))</f>
        <v>1</v>
      </c>
      <c r="CP180" s="317">
        <f>RMDF!CP180</f>
        <v>0</v>
      </c>
      <c r="CQ180" s="318" t="str">
        <f>IF(CP180=0,"",_xlfn.XLOOKUP(CP180,StatePicklist!$1:$1,StatePicklist!$3:$3,"NA",0))</f>
        <v/>
      </c>
      <c r="CR180" s="297" t="str">
        <f ca="1">IF(RMDF!CQ180="", "", IF(ISNUMBER(MATCH(RMDF!CQ180, INDIRECT(CQ180), 0)), "OK", "Invalid"))</f>
        <v/>
      </c>
      <c r="CS180" s="281"/>
      <c r="CT180" s="281"/>
      <c r="CU180" s="281"/>
      <c r="CV180" s="281" t="b">
        <f>AND(RMDF!CY180&gt;=0, RMDF!CY180&lt;=1-SUM(RMDF!Z180,RMDF!AG180,RMDF!AN180,RMDF!AU180,RMDF!BB180,RMDF!BI180,RMDF!BP180,RMDF!BW180,RMDF!CD180,RMDF!CK180,RMDF!CR180), RMDF!CY180=ROUND(RMDF!CY180,4))</f>
        <v>1</v>
      </c>
      <c r="CW180" s="317">
        <f>RMDF!CW180</f>
        <v>0</v>
      </c>
      <c r="CX180" s="318" t="str">
        <f>IF(CW180=0,"",_xlfn.XLOOKUP(CW180,StatePicklist!$1:$1,StatePicklist!$3:$3,"NA",0))</f>
        <v/>
      </c>
      <c r="CY180" s="297" t="str">
        <f ca="1">IF(RMDF!CX180="", "", IF(ISNUMBER(MATCH(RMDF!CX180, INDIRECT(CX180), 0)), "OK", "Invalid"))</f>
        <v/>
      </c>
      <c r="CZ180" s="281"/>
      <c r="DA180" s="281"/>
      <c r="DB180" s="281"/>
      <c r="DC180" s="281" t="b">
        <f>AND(RMDF!DF180&gt;=0, RMDF!DF180&lt;=1-SUM(RMDF!Z180,RMDF!AG180,RMDF!AN180,RMDF!AU180,RMDF!BB180,RMDF!BI180,RMDF!BP180,RMDF!BW180,RMDF!CD180,RMDF!CK180,RMDF!CR180,RMDF!CY180), RMDF!DF180=ROUND(RMDF!DF180,4))</f>
        <v>1</v>
      </c>
      <c r="DD180" s="317">
        <f>RMDF!DD180</f>
        <v>0</v>
      </c>
      <c r="DE180" s="318" t="str">
        <f>IF(DD180=0,"",_xlfn.XLOOKUP(DD180,StatePicklist!$1:$1,StatePicklist!$3:$3,"NA",0))</f>
        <v/>
      </c>
      <c r="DF180" s="297" t="str">
        <f ca="1">IF(RMDF!DE180="", "", IF(ISNUMBER(MATCH(RMDF!DE180, INDIRECT(DE180), 0)), "OK", "Invalid"))</f>
        <v/>
      </c>
      <c r="DG180" s="281"/>
      <c r="DH180" s="281"/>
      <c r="DI180" s="281"/>
      <c r="DJ180" s="281" t="b">
        <f>AND(RMDF!DM180&gt;=0, RMDF!DM180&lt;=1-SUM(RMDF!Z180,RMDF!AG180,RMDF!AN180,RMDF!AU180,RMDF!BB180,RMDF!BI180,RMDF!BP180,RMDF!BW180,RMDF!CD180,RMDF!CK180,RMDF!CR180,RMDF!CY180,RMDF!DF180), RMDF!DM180=ROUND(RMDF!DM180,4))</f>
        <v>1</v>
      </c>
      <c r="DK180" s="317">
        <f>RMDF!DK180</f>
        <v>0</v>
      </c>
      <c r="DL180" s="318" t="str">
        <f>IF(DK180=0,"",_xlfn.XLOOKUP(DK180,StatePicklist!$1:$1,StatePicklist!$3:$3,"NA",0))</f>
        <v/>
      </c>
      <c r="DM180" s="297" t="str">
        <f ca="1">IF(RMDF!DL180="", "", IF(ISNUMBER(MATCH(RMDF!DL180, INDIRECT(DL180), 0)), "OK", "Invalid"))</f>
        <v/>
      </c>
      <c r="DN180" s="281"/>
      <c r="DO180" s="281"/>
      <c r="DP180" s="281"/>
      <c r="DQ180" s="281" t="b">
        <f>AND(RMDF!DT180&gt;=0, RMDF!DT180&lt;=1-SUM(RMDF!Z180,RMDF!AG180,RMDF!AN180,RMDF!AU180,RMDF!BB180,RMDF!BI180,RMDF!BP180,RMDF!BW180,RMDF!CD180,RMDF!CK180,RMDF!CR180,RMDF!CY180,RMDF!DF180,RMDF!DM180), RMDF!DT180=ROUND(RMDF!DT180,4))</f>
        <v>1</v>
      </c>
      <c r="DR180" s="317">
        <f>RMDF!DR180</f>
        <v>0</v>
      </c>
      <c r="DS180" s="318" t="str">
        <f>IF(DR180=0,"",_xlfn.XLOOKUP(DR180,StatePicklist!$1:$1,StatePicklist!$3:$3,"NA",0))</f>
        <v/>
      </c>
      <c r="DT180" s="297" t="str">
        <f ca="1">IF(RMDF!DS180="", "", IF(ISNUMBER(MATCH(RMDF!DS180, INDIRECT(DS180), 0)), "OK", "Invalid"))</f>
        <v/>
      </c>
      <c r="DU180" s="281"/>
      <c r="DV180" s="281"/>
      <c r="DW180" s="281"/>
      <c r="DX180" s="281" t="b">
        <f>AND(RMDF!EA180&gt;=0, RMDF!EA180&lt;=1-SUM(RMDF!Z180,RMDF!AG180,RMDF!AN180,RMDF!AU180,RMDF!BB180,RMDF!BI180,RMDF!BP180,RMDF!BW180,RMDF!CD180,RMDF!CK180,RMDF!CR180,RMDF!CY180,RMDF!DF180,RMDF!DM180,RMDF!DT180), RMDF!EA180=ROUND(RMDF!EA180,4))</f>
        <v>1</v>
      </c>
      <c r="DY180" s="317">
        <f>RMDF!DY180</f>
        <v>0</v>
      </c>
      <c r="DZ180" s="318" t="str">
        <f>IF(DY180=0,"",_xlfn.XLOOKUP(DY180,StatePicklist!$1:$1,StatePicklist!$3:$3,"NA",0))</f>
        <v/>
      </c>
      <c r="EA180" s="297" t="str">
        <f ca="1">IF(RMDF!DZ180="", "", IF(ISNUMBER(MATCH(RMDF!DZ180, INDIRECT(DZ180), 0)), "OK", "Invalid"))</f>
        <v/>
      </c>
      <c r="EB180" s="281"/>
      <c r="EC180" s="281"/>
      <c r="ED180" s="281"/>
      <c r="EE180" s="281" t="b">
        <f>AND(RMDF!EH180&gt;=0, RMDF!EH180&lt;=1-SUM(RMDF!Z180,RMDF!AG180,RMDF!AN180,RMDF!AU180,RMDF!BB180,RMDF!BI180,RMDF!BP180,RMDF!BW180,RMDF!CD180,RMDF!CK180,RMDF!CR180,RMDF!CY180,RMDF!DF180,RMDF!DM180,RMDF!DT180,RMDF!EA180), RMDF!EH180=ROUND(RMDF!EH180,4))</f>
        <v>1</v>
      </c>
      <c r="EF180" s="317">
        <f>RMDF!EF180</f>
        <v>0</v>
      </c>
      <c r="EG180" s="318" t="str">
        <f>IF(EF180=0,"",_xlfn.XLOOKUP(EF180,StatePicklist!$1:$1,StatePicklist!$3:$3,"NA",0))</f>
        <v/>
      </c>
      <c r="EH180" s="297" t="str">
        <f ca="1">IF(RMDF!EG180="", "", IF(ISNUMBER(MATCH(RMDF!EG180, INDIRECT(EG180), 0)), "OK", "Invalid"))</f>
        <v/>
      </c>
      <c r="EI180" s="281"/>
      <c r="EJ180" s="281"/>
      <c r="EK180" s="281"/>
      <c r="EL180" s="281" t="b">
        <f>AND(RMDF!EO180&gt;=0, RMDF!EO180&lt;=1-SUM(RMDF!Z180,RMDF!AG180,RMDF!AN180,RMDF!AU180,RMDF!BB180,RMDF!BI180,RMDF!BP180,RMDF!BW180,RMDF!CD180,RMDF!CK180,RMDF!CR180,RMDF!CY180,RMDF!DF180,RMDF!DM180,RMDF!DT180,RMDF!EA180,RMDF!EH180), RMDF!EO180=ROUND(RMDF!EO180,4))</f>
        <v>1</v>
      </c>
      <c r="EM180" s="317">
        <f>RMDF!EM180</f>
        <v>0</v>
      </c>
      <c r="EN180" s="318" t="str">
        <f>IF(EM180=0,"",_xlfn.XLOOKUP(EM180,StatePicklist!$1:$1,StatePicklist!$3:$3,"NA",0))</f>
        <v/>
      </c>
      <c r="EO180" s="297" t="str">
        <f ca="1">IF(RMDF!EN180="", "", IF(ISNUMBER(MATCH(RMDF!EN180, INDIRECT(EN180), 0)), "OK", "Invalid"))</f>
        <v/>
      </c>
      <c r="EP180" s="281"/>
      <c r="EQ180" s="281"/>
      <c r="ER180" s="281"/>
      <c r="ES180" s="281" t="b">
        <f>AND(RMDF!EV180&gt;=0, RMDF!EV180&lt;=1-SUM(RMDF!Z180,RMDF!AG180,RMDF!AN180,RMDF!AU180,RMDF!BB180,RMDF!BI180,RMDF!BP180,RMDF!BW180,RMDF!CD180,RMDF!CK180,RMDF!CR180,RMDF!CY180,RMDF!DF180,RMDF!DM180,RMDF!DT180,RMDF!EA180,RMDF!EH180,RMDF!EO180), RMDF!EV180=ROUND(RMDF!EV180,4))</f>
        <v>1</v>
      </c>
      <c r="ET180" s="317">
        <f>RMDF!ET180</f>
        <v>0</v>
      </c>
      <c r="EU180" s="318" t="str">
        <f>IF(ET180=0,"",_xlfn.XLOOKUP(ET180,StatePicklist!$1:$1,StatePicklist!$3:$3,"NA",0))</f>
        <v/>
      </c>
      <c r="EV180" s="297" t="str">
        <f ca="1">IF(RMDF!EU180="", "", IF(ISNUMBER(MATCH(RMDF!EU180, INDIRECT(EU180), 0)), "OK", "Invalid"))</f>
        <v/>
      </c>
      <c r="EW180" s="281"/>
      <c r="EX180" s="281"/>
      <c r="EY180" s="281"/>
      <c r="EZ180" s="281" t="b">
        <f>AND(RMDF!FC180&gt;=0, RMDF!FC180&lt;=1-SUM(RMDF!Z180,RMDF!AG180,RMDF!AN180,RMDF!AU180,RMDF!BB180,RMDF!BI180,RMDF!BP180,RMDF!BW180,RMDF!CD180,RMDF!CK180,RMDF!CR180,RMDF!CY180,RMDF!DF180,RMDF!DM180,RMDF!DT180,RMDF!EA180,RMDF!EH180,RMDF!EO180,RMDF!EV180), RMDF!FC180=ROUND(RMDF!FC180,4))</f>
        <v>1</v>
      </c>
      <c r="FA180" s="317">
        <f>RMDF!FA180</f>
        <v>0</v>
      </c>
      <c r="FB180" s="318" t="str">
        <f>IF(FA180=0,"",_xlfn.XLOOKUP(FA180,StatePicklist!$1:$1,StatePicklist!$3:$3,"NA",0))</f>
        <v/>
      </c>
      <c r="FC180" s="297" t="str">
        <f ca="1">IF(RMDF!FB180="", "", IF(ISNUMBER(MATCH(RMDF!FB180, INDIRECT(FB180), 0)), "OK", "Invalid"))</f>
        <v/>
      </c>
    </row>
    <row r="181" spans="1:159" s="205" customFormat="1" ht="39.9" customHeight="1" x14ac:dyDescent="0.25">
      <c r="A181" s="206"/>
      <c r="B181" s="196"/>
      <c r="C181" s="197"/>
      <c r="D181" s="198"/>
      <c r="E181" s="199"/>
      <c r="F181" s="200"/>
      <c r="G181" s="201"/>
      <c r="H181" s="292"/>
      <c r="I181" s="305">
        <f>RMDF!I181</f>
        <v>0</v>
      </c>
      <c r="J181" s="305" t="str">
        <f>IF(I181=ProductCode!$B$30,"PDReclPost",IF(OR(I181=ProductCode!$C$30,I181=ProductCode!$E$30,I181=ProductCode!$G$30),"PDPreCon",IF(OR(I181=ProductCode!$D$30,I181=ProductCode!$F$30),"PDNotReclPost","")))</f>
        <v/>
      </c>
      <c r="K181" s="305" t="str">
        <f t="shared" si="15"/>
        <v/>
      </c>
      <c r="L181" s="289"/>
      <c r="M181" s="305" t="str">
        <f t="shared" si="15"/>
        <v/>
      </c>
      <c r="N181" s="289" t="b">
        <f>AND(RMDF!N181&gt;=0, RMDF!N181&lt;=1-RMDF!L181, RMDF!N181=ROUND(RMDF!N181,4))</f>
        <v>1</v>
      </c>
      <c r="O181" s="286" t="str">
        <f>IF(P181="","",IF(I181="","",IF(LEFT(I181,13)="Reclaimed pos",RawMaterialCode!$E$569,RawMaterialCode!$E$568)))</f>
        <v>Reclaimed pre-consumer mixed fibers (RM0578)</v>
      </c>
      <c r="P181" s="295">
        <f t="shared" si="16"/>
        <v>1</v>
      </c>
      <c r="Q181" s="202"/>
      <c r="R181" s="203"/>
      <c r="S181" s="204" t="str">
        <f t="shared" si="17"/>
        <v/>
      </c>
      <c r="T181" s="281"/>
      <c r="U181" s="281"/>
      <c r="V181" s="281"/>
      <c r="W181" s="281"/>
      <c r="X181" s="317">
        <f>RMDF!X181</f>
        <v>0</v>
      </c>
      <c r="Y181" s="318" t="str">
        <f>IF(X181=0,"",_xlfn.XLOOKUP(X181,StatePicklist!$1:$1,StatePicklist!$3:$3,"NA",0))</f>
        <v/>
      </c>
      <c r="Z181" s="297" t="str">
        <f ca="1">IF(RMDF!Y181="", "", IF(ISNUMBER(MATCH(RMDF!Y181, INDIRECT(Y181), 0)), "OK", "Invalid"))</f>
        <v/>
      </c>
      <c r="AA181" s="281"/>
      <c r="AB181" s="281"/>
      <c r="AC181" s="281"/>
      <c r="AD181" s="281" t="b">
        <f>AND(RMDF!AG181&gt;=0, RMDF!AG181&lt;=1-RMDF!Z181, RMDF!AG181=ROUND(RMDF!AG181,4))</f>
        <v>1</v>
      </c>
      <c r="AE181" s="317">
        <f>RMDF!AE181</f>
        <v>0</v>
      </c>
      <c r="AF181" s="318" t="str">
        <f>IF(AE181=0,"",_xlfn.XLOOKUP(AE181,StatePicklist!$1:$1,StatePicklist!$3:$3,"NA",0))</f>
        <v/>
      </c>
      <c r="AG181" s="297" t="str">
        <f ca="1">IF(RMDF!AF181="", "", IF(ISNUMBER(MATCH(RMDF!AF181, INDIRECT(AF181), 0)), "OK", "Invalid"))</f>
        <v/>
      </c>
      <c r="AH181" s="281"/>
      <c r="AI181" s="281"/>
      <c r="AJ181" s="281"/>
      <c r="AK181" s="281" t="b">
        <f>AND(RMDF!AN181&gt;=0, RMDF!AN181&lt;=1-SUM(RMDF!Z181,RMDF!AG181), RMDF!AN181=ROUND(RMDF!AN181,4))</f>
        <v>1</v>
      </c>
      <c r="AL181" s="317">
        <f>RMDF!AL181</f>
        <v>0</v>
      </c>
      <c r="AM181" s="318" t="str">
        <f>IF(AL181=0,"",_xlfn.XLOOKUP(AL181,StatePicklist!$1:$1,StatePicklist!$3:$3,"NA",0))</f>
        <v/>
      </c>
      <c r="AN181" s="297" t="str">
        <f ca="1">IF(RMDF!AM181="", "", IF(ISNUMBER(MATCH(RMDF!AM181, INDIRECT(AM181), 0)), "OK", "Invalid"))</f>
        <v/>
      </c>
      <c r="AO181" s="281"/>
      <c r="AP181" s="281"/>
      <c r="AQ181" s="281"/>
      <c r="AR181" s="281" t="b">
        <f>AND(RMDF!AU181&gt;=0, RMDF!AU181&lt;=1-SUM(RMDF!Z181,RMDF!AG181,RMDF!AN181), RMDF!AU181=ROUND(RMDF!AU181,4))</f>
        <v>1</v>
      </c>
      <c r="AS181" s="317">
        <f>RMDF!AS181</f>
        <v>0</v>
      </c>
      <c r="AT181" s="318" t="str">
        <f>IF(AS181=0,"",_xlfn.XLOOKUP(AS181,StatePicklist!$1:$1,StatePicklist!$3:$3,"NA",0))</f>
        <v/>
      </c>
      <c r="AU181" s="297" t="str">
        <f ca="1">IF(RMDF!AT181="", "", IF(ISNUMBER(MATCH(RMDF!AT181, INDIRECT(AT181), 0)), "OK", "Invalid"))</f>
        <v/>
      </c>
      <c r="AV181" s="281"/>
      <c r="AW181" s="281"/>
      <c r="AX181" s="281"/>
      <c r="AY181" s="281" t="b">
        <f>AND(RMDF!BB181&gt;=0, RMDF!BB181&lt;=1-SUM(RMDF!Z181,RMDF!AG181,RMDF!AN181,RMDF!AU181), RMDF!BB181=ROUND(RMDF!BB181,4))</f>
        <v>1</v>
      </c>
      <c r="AZ181" s="317">
        <f>RMDF!AZ181</f>
        <v>0</v>
      </c>
      <c r="BA181" s="318" t="str">
        <f>IF(AZ181=0,"",_xlfn.XLOOKUP(AZ181,StatePicklist!$1:$1,StatePicklist!$3:$3,"NA",0))</f>
        <v/>
      </c>
      <c r="BB181" s="297" t="str">
        <f ca="1">IF(RMDF!BA181="", "", IF(ISNUMBER(MATCH(RMDF!BA181, INDIRECT(BA181), 0)), "OK", "Invalid"))</f>
        <v/>
      </c>
      <c r="BC181" s="281"/>
      <c r="BD181" s="281"/>
      <c r="BE181" s="281"/>
      <c r="BF181" s="281" t="b">
        <f>AND(RMDF!BI181&gt;=0, RMDF!BI181&lt;=1-SUM(RMDF!Z181,RMDF!AG181,RMDF!AN181,RMDF!AU181,RMDF!BB181), RMDF!BI181=ROUND(RMDF!BI181,4))</f>
        <v>1</v>
      </c>
      <c r="BG181" s="317">
        <f>RMDF!BG181</f>
        <v>0</v>
      </c>
      <c r="BH181" s="318" t="str">
        <f>IF(BG181=0,"",_xlfn.XLOOKUP(BG181,StatePicklist!$1:$1,StatePicklist!$3:$3,"NA",0))</f>
        <v/>
      </c>
      <c r="BI181" s="297" t="str">
        <f ca="1">IF(RMDF!BH181="", "", IF(ISNUMBER(MATCH(RMDF!BH181, INDIRECT(BH181), 0)), "OK", "Invalid"))</f>
        <v/>
      </c>
      <c r="BJ181" s="281"/>
      <c r="BK181" s="281"/>
      <c r="BL181" s="281"/>
      <c r="BM181" s="281" t="b">
        <f>AND(RMDF!BP181&gt;=0, RMDF!BP181&lt;=1-SUM(RMDF!Z181,RMDF!AG181,RMDF!AN181,RMDF!AU181,RMDF!BB181,RMDF!BI181), RMDF!BP181=ROUND(RMDF!BP181,4))</f>
        <v>1</v>
      </c>
      <c r="BN181" s="317">
        <f>RMDF!BN181</f>
        <v>0</v>
      </c>
      <c r="BO181" s="318" t="str">
        <f>IF(BN181=0,"",_xlfn.XLOOKUP(BN181,StatePicklist!$1:$1,StatePicklist!$3:$3,"NA",0))</f>
        <v/>
      </c>
      <c r="BP181" s="297" t="str">
        <f ca="1">IF(RMDF!BO181="", "", IF(ISNUMBER(MATCH(RMDF!BO181, INDIRECT(BO181), 0)), "OK", "Invalid"))</f>
        <v/>
      </c>
      <c r="BQ181" s="281"/>
      <c r="BR181" s="281"/>
      <c r="BS181" s="281"/>
      <c r="BT181" s="281" t="b">
        <f>AND(RMDF!BW181&gt;=0, RMDF!BW181&lt;=1-SUM(RMDF!Z181,RMDF!AG181,RMDF!AN181,RMDF!AU181,RMDF!BB181,RMDF!BI181,RMDF!BP181), RMDF!BW181=ROUND(RMDF!BW181,4))</f>
        <v>1</v>
      </c>
      <c r="BU181" s="317">
        <f>RMDF!BU181</f>
        <v>0</v>
      </c>
      <c r="BV181" s="318" t="str">
        <f>IF(BU181=0,"",_xlfn.XLOOKUP(BU181,StatePicklist!$1:$1,StatePicklist!$3:$3,"NA",0))</f>
        <v/>
      </c>
      <c r="BW181" s="297" t="str">
        <f ca="1">IF(RMDF!BV181="", "", IF(ISNUMBER(MATCH(RMDF!BV181, INDIRECT(BV181), 0)), "OK", "Invalid"))</f>
        <v/>
      </c>
      <c r="BX181" s="281"/>
      <c r="BY181" s="281"/>
      <c r="BZ181" s="281"/>
      <c r="CA181" s="281" t="b">
        <f>AND(RMDF!CD181&gt;=0, RMDF!CD181&lt;=1-SUM(RMDF!Z181,RMDF!AG181,RMDF!AN181,RMDF!AU181,RMDF!BB181,RMDF!BI181,RMDF!BP181,RMDF!BW181), RMDF!CD181=ROUND(RMDF!CD181,4))</f>
        <v>1</v>
      </c>
      <c r="CB181" s="317">
        <f>RMDF!CB181</f>
        <v>0</v>
      </c>
      <c r="CC181" s="318" t="str">
        <f>IF(CB181=0,"",_xlfn.XLOOKUP(CB181,StatePicklist!$1:$1,StatePicklist!$3:$3,"NA",0))</f>
        <v/>
      </c>
      <c r="CD181" s="297" t="str">
        <f ca="1">IF(RMDF!CC181="", "", IF(ISNUMBER(MATCH(RMDF!CC181, INDIRECT(CC181), 0)), "OK", "Invalid"))</f>
        <v/>
      </c>
      <c r="CE181" s="281"/>
      <c r="CF181" s="281"/>
      <c r="CG181" s="281"/>
      <c r="CH181" s="281" t="b">
        <f>AND(RMDF!CK181&gt;=0, RMDF!CK181&lt;=1-SUM(RMDF!Z181,RMDF!AG181,RMDF!AN181,RMDF!AU181,RMDF!BB181,RMDF!BI181,RMDF!BP181,RMDF!BW181,RMDF!CD181), RMDF!CK181=ROUND(RMDF!CK181,4))</f>
        <v>1</v>
      </c>
      <c r="CI181" s="317">
        <f>RMDF!CI181</f>
        <v>0</v>
      </c>
      <c r="CJ181" s="318" t="str">
        <f>IF(CI181=0,"",_xlfn.XLOOKUP(CI181,StatePicklist!$1:$1,StatePicklist!$3:$3,"NA",0))</f>
        <v/>
      </c>
      <c r="CK181" s="297" t="str">
        <f ca="1">IF(RMDF!CJ181="", "", IF(ISNUMBER(MATCH(RMDF!CJ181, INDIRECT(CJ181), 0)), "OK", "Invalid"))</f>
        <v/>
      </c>
      <c r="CL181" s="281"/>
      <c r="CM181" s="281"/>
      <c r="CN181" s="281"/>
      <c r="CO181" s="281" t="b">
        <f>AND(RMDF!CR181&gt;=0, RMDF!CR181&lt;=1-SUM(RMDF!Z181,RMDF!AG181,RMDF!AN181,RMDF!AU181,RMDF!BB181,RMDF!BI181,RMDF!BP181,RMDF!BW181,RMDF!CD181,RMDF!CK181), RMDF!CR181=ROUND(RMDF!CR181,4))</f>
        <v>1</v>
      </c>
      <c r="CP181" s="317">
        <f>RMDF!CP181</f>
        <v>0</v>
      </c>
      <c r="CQ181" s="318" t="str">
        <f>IF(CP181=0,"",_xlfn.XLOOKUP(CP181,StatePicklist!$1:$1,StatePicklist!$3:$3,"NA",0))</f>
        <v/>
      </c>
      <c r="CR181" s="297" t="str">
        <f ca="1">IF(RMDF!CQ181="", "", IF(ISNUMBER(MATCH(RMDF!CQ181, INDIRECT(CQ181), 0)), "OK", "Invalid"))</f>
        <v/>
      </c>
      <c r="CS181" s="281"/>
      <c r="CT181" s="281"/>
      <c r="CU181" s="281"/>
      <c r="CV181" s="281" t="b">
        <f>AND(RMDF!CY181&gt;=0, RMDF!CY181&lt;=1-SUM(RMDF!Z181,RMDF!AG181,RMDF!AN181,RMDF!AU181,RMDF!BB181,RMDF!BI181,RMDF!BP181,RMDF!BW181,RMDF!CD181,RMDF!CK181,RMDF!CR181), RMDF!CY181=ROUND(RMDF!CY181,4))</f>
        <v>1</v>
      </c>
      <c r="CW181" s="317">
        <f>RMDF!CW181</f>
        <v>0</v>
      </c>
      <c r="CX181" s="318" t="str">
        <f>IF(CW181=0,"",_xlfn.XLOOKUP(CW181,StatePicklist!$1:$1,StatePicklist!$3:$3,"NA",0))</f>
        <v/>
      </c>
      <c r="CY181" s="297" t="str">
        <f ca="1">IF(RMDF!CX181="", "", IF(ISNUMBER(MATCH(RMDF!CX181, INDIRECT(CX181), 0)), "OK", "Invalid"))</f>
        <v/>
      </c>
      <c r="CZ181" s="281"/>
      <c r="DA181" s="281"/>
      <c r="DB181" s="281"/>
      <c r="DC181" s="281" t="b">
        <f>AND(RMDF!DF181&gt;=0, RMDF!DF181&lt;=1-SUM(RMDF!Z181,RMDF!AG181,RMDF!AN181,RMDF!AU181,RMDF!BB181,RMDF!BI181,RMDF!BP181,RMDF!BW181,RMDF!CD181,RMDF!CK181,RMDF!CR181,RMDF!CY181), RMDF!DF181=ROUND(RMDF!DF181,4))</f>
        <v>1</v>
      </c>
      <c r="DD181" s="317">
        <f>RMDF!DD181</f>
        <v>0</v>
      </c>
      <c r="DE181" s="318" t="str">
        <f>IF(DD181=0,"",_xlfn.XLOOKUP(DD181,StatePicklist!$1:$1,StatePicklist!$3:$3,"NA",0))</f>
        <v/>
      </c>
      <c r="DF181" s="297" t="str">
        <f ca="1">IF(RMDF!DE181="", "", IF(ISNUMBER(MATCH(RMDF!DE181, INDIRECT(DE181), 0)), "OK", "Invalid"))</f>
        <v/>
      </c>
      <c r="DG181" s="281"/>
      <c r="DH181" s="281"/>
      <c r="DI181" s="281"/>
      <c r="DJ181" s="281" t="b">
        <f>AND(RMDF!DM181&gt;=0, RMDF!DM181&lt;=1-SUM(RMDF!Z181,RMDF!AG181,RMDF!AN181,RMDF!AU181,RMDF!BB181,RMDF!BI181,RMDF!BP181,RMDF!BW181,RMDF!CD181,RMDF!CK181,RMDF!CR181,RMDF!CY181,RMDF!DF181), RMDF!DM181=ROUND(RMDF!DM181,4))</f>
        <v>1</v>
      </c>
      <c r="DK181" s="317">
        <f>RMDF!DK181</f>
        <v>0</v>
      </c>
      <c r="DL181" s="318" t="str">
        <f>IF(DK181=0,"",_xlfn.XLOOKUP(DK181,StatePicklist!$1:$1,StatePicklist!$3:$3,"NA",0))</f>
        <v/>
      </c>
      <c r="DM181" s="297" t="str">
        <f ca="1">IF(RMDF!DL181="", "", IF(ISNUMBER(MATCH(RMDF!DL181, INDIRECT(DL181), 0)), "OK", "Invalid"))</f>
        <v/>
      </c>
      <c r="DN181" s="281"/>
      <c r="DO181" s="281"/>
      <c r="DP181" s="281"/>
      <c r="DQ181" s="281" t="b">
        <f>AND(RMDF!DT181&gt;=0, RMDF!DT181&lt;=1-SUM(RMDF!Z181,RMDF!AG181,RMDF!AN181,RMDF!AU181,RMDF!BB181,RMDF!BI181,RMDF!BP181,RMDF!BW181,RMDF!CD181,RMDF!CK181,RMDF!CR181,RMDF!CY181,RMDF!DF181,RMDF!DM181), RMDF!DT181=ROUND(RMDF!DT181,4))</f>
        <v>1</v>
      </c>
      <c r="DR181" s="317">
        <f>RMDF!DR181</f>
        <v>0</v>
      </c>
      <c r="DS181" s="318" t="str">
        <f>IF(DR181=0,"",_xlfn.XLOOKUP(DR181,StatePicklist!$1:$1,StatePicklist!$3:$3,"NA",0))</f>
        <v/>
      </c>
      <c r="DT181" s="297" t="str">
        <f ca="1">IF(RMDF!DS181="", "", IF(ISNUMBER(MATCH(RMDF!DS181, INDIRECT(DS181), 0)), "OK", "Invalid"))</f>
        <v/>
      </c>
      <c r="DU181" s="281"/>
      <c r="DV181" s="281"/>
      <c r="DW181" s="281"/>
      <c r="DX181" s="281" t="b">
        <f>AND(RMDF!EA181&gt;=0, RMDF!EA181&lt;=1-SUM(RMDF!Z181,RMDF!AG181,RMDF!AN181,RMDF!AU181,RMDF!BB181,RMDF!BI181,RMDF!BP181,RMDF!BW181,RMDF!CD181,RMDF!CK181,RMDF!CR181,RMDF!CY181,RMDF!DF181,RMDF!DM181,RMDF!DT181), RMDF!EA181=ROUND(RMDF!EA181,4))</f>
        <v>1</v>
      </c>
      <c r="DY181" s="317">
        <f>RMDF!DY181</f>
        <v>0</v>
      </c>
      <c r="DZ181" s="318" t="str">
        <f>IF(DY181=0,"",_xlfn.XLOOKUP(DY181,StatePicklist!$1:$1,StatePicklist!$3:$3,"NA",0))</f>
        <v/>
      </c>
      <c r="EA181" s="297" t="str">
        <f ca="1">IF(RMDF!DZ181="", "", IF(ISNUMBER(MATCH(RMDF!DZ181, INDIRECT(DZ181), 0)), "OK", "Invalid"))</f>
        <v/>
      </c>
      <c r="EB181" s="281"/>
      <c r="EC181" s="281"/>
      <c r="ED181" s="281"/>
      <c r="EE181" s="281" t="b">
        <f>AND(RMDF!EH181&gt;=0, RMDF!EH181&lt;=1-SUM(RMDF!Z181,RMDF!AG181,RMDF!AN181,RMDF!AU181,RMDF!BB181,RMDF!BI181,RMDF!BP181,RMDF!BW181,RMDF!CD181,RMDF!CK181,RMDF!CR181,RMDF!CY181,RMDF!DF181,RMDF!DM181,RMDF!DT181,RMDF!EA181), RMDF!EH181=ROUND(RMDF!EH181,4))</f>
        <v>1</v>
      </c>
      <c r="EF181" s="317">
        <f>RMDF!EF181</f>
        <v>0</v>
      </c>
      <c r="EG181" s="318" t="str">
        <f>IF(EF181=0,"",_xlfn.XLOOKUP(EF181,StatePicklist!$1:$1,StatePicklist!$3:$3,"NA",0))</f>
        <v/>
      </c>
      <c r="EH181" s="297" t="str">
        <f ca="1">IF(RMDF!EG181="", "", IF(ISNUMBER(MATCH(RMDF!EG181, INDIRECT(EG181), 0)), "OK", "Invalid"))</f>
        <v/>
      </c>
      <c r="EI181" s="281"/>
      <c r="EJ181" s="281"/>
      <c r="EK181" s="281"/>
      <c r="EL181" s="281" t="b">
        <f>AND(RMDF!EO181&gt;=0, RMDF!EO181&lt;=1-SUM(RMDF!Z181,RMDF!AG181,RMDF!AN181,RMDF!AU181,RMDF!BB181,RMDF!BI181,RMDF!BP181,RMDF!BW181,RMDF!CD181,RMDF!CK181,RMDF!CR181,RMDF!CY181,RMDF!DF181,RMDF!DM181,RMDF!DT181,RMDF!EA181,RMDF!EH181), RMDF!EO181=ROUND(RMDF!EO181,4))</f>
        <v>1</v>
      </c>
      <c r="EM181" s="317">
        <f>RMDF!EM181</f>
        <v>0</v>
      </c>
      <c r="EN181" s="318" t="str">
        <f>IF(EM181=0,"",_xlfn.XLOOKUP(EM181,StatePicklist!$1:$1,StatePicklist!$3:$3,"NA",0))</f>
        <v/>
      </c>
      <c r="EO181" s="297" t="str">
        <f ca="1">IF(RMDF!EN181="", "", IF(ISNUMBER(MATCH(RMDF!EN181, INDIRECT(EN181), 0)), "OK", "Invalid"))</f>
        <v/>
      </c>
      <c r="EP181" s="281"/>
      <c r="EQ181" s="281"/>
      <c r="ER181" s="281"/>
      <c r="ES181" s="281" t="b">
        <f>AND(RMDF!EV181&gt;=0, RMDF!EV181&lt;=1-SUM(RMDF!Z181,RMDF!AG181,RMDF!AN181,RMDF!AU181,RMDF!BB181,RMDF!BI181,RMDF!BP181,RMDF!BW181,RMDF!CD181,RMDF!CK181,RMDF!CR181,RMDF!CY181,RMDF!DF181,RMDF!DM181,RMDF!DT181,RMDF!EA181,RMDF!EH181,RMDF!EO181), RMDF!EV181=ROUND(RMDF!EV181,4))</f>
        <v>1</v>
      </c>
      <c r="ET181" s="317">
        <f>RMDF!ET181</f>
        <v>0</v>
      </c>
      <c r="EU181" s="318" t="str">
        <f>IF(ET181=0,"",_xlfn.XLOOKUP(ET181,StatePicklist!$1:$1,StatePicklist!$3:$3,"NA",0))</f>
        <v/>
      </c>
      <c r="EV181" s="297" t="str">
        <f ca="1">IF(RMDF!EU181="", "", IF(ISNUMBER(MATCH(RMDF!EU181, INDIRECT(EU181), 0)), "OK", "Invalid"))</f>
        <v/>
      </c>
      <c r="EW181" s="281"/>
      <c r="EX181" s="281"/>
      <c r="EY181" s="281"/>
      <c r="EZ181" s="281" t="b">
        <f>AND(RMDF!FC181&gt;=0, RMDF!FC181&lt;=1-SUM(RMDF!Z181,RMDF!AG181,RMDF!AN181,RMDF!AU181,RMDF!BB181,RMDF!BI181,RMDF!BP181,RMDF!BW181,RMDF!CD181,RMDF!CK181,RMDF!CR181,RMDF!CY181,RMDF!DF181,RMDF!DM181,RMDF!DT181,RMDF!EA181,RMDF!EH181,RMDF!EO181,RMDF!EV181), RMDF!FC181=ROUND(RMDF!FC181,4))</f>
        <v>1</v>
      </c>
      <c r="FA181" s="317">
        <f>RMDF!FA181</f>
        <v>0</v>
      </c>
      <c r="FB181" s="318" t="str">
        <f>IF(FA181=0,"",_xlfn.XLOOKUP(FA181,StatePicklist!$1:$1,StatePicklist!$3:$3,"NA",0))</f>
        <v/>
      </c>
      <c r="FC181" s="297" t="str">
        <f ca="1">IF(RMDF!FB181="", "", IF(ISNUMBER(MATCH(RMDF!FB181, INDIRECT(FB181), 0)), "OK", "Invalid"))</f>
        <v/>
      </c>
    </row>
    <row r="182" spans="1:159" s="205" customFormat="1" ht="39.9" customHeight="1" x14ac:dyDescent="0.25">
      <c r="A182" s="206"/>
      <c r="B182" s="196"/>
      <c r="C182" s="197"/>
      <c r="D182" s="198"/>
      <c r="E182" s="199"/>
      <c r="F182" s="200"/>
      <c r="G182" s="201"/>
      <c r="H182" s="292"/>
      <c r="I182" s="305">
        <f>RMDF!I182</f>
        <v>0</v>
      </c>
      <c r="J182" s="305" t="str">
        <f>IF(I182=ProductCode!$B$30,"PDReclPost",IF(OR(I182=ProductCode!$C$30,I182=ProductCode!$E$30,I182=ProductCode!$G$30),"PDPreCon",IF(OR(I182=ProductCode!$D$30,I182=ProductCode!$F$30),"PDNotReclPost","")))</f>
        <v/>
      </c>
      <c r="K182" s="305" t="str">
        <f t="shared" si="15"/>
        <v/>
      </c>
      <c r="L182" s="289"/>
      <c r="M182" s="305" t="str">
        <f t="shared" si="15"/>
        <v/>
      </c>
      <c r="N182" s="289" t="b">
        <f>AND(RMDF!N182&gt;=0, RMDF!N182&lt;=1-RMDF!L182, RMDF!N182=ROUND(RMDF!N182,4))</f>
        <v>1</v>
      </c>
      <c r="O182" s="286" t="str">
        <f>IF(P182="","",IF(I182="","",IF(LEFT(I182,13)="Reclaimed pos",RawMaterialCode!$E$569,RawMaterialCode!$E$568)))</f>
        <v>Reclaimed pre-consumer mixed fibers (RM0578)</v>
      </c>
      <c r="P182" s="295">
        <f t="shared" si="16"/>
        <v>1</v>
      </c>
      <c r="Q182" s="202"/>
      <c r="R182" s="203"/>
      <c r="S182" s="204" t="str">
        <f t="shared" si="17"/>
        <v/>
      </c>
      <c r="T182" s="281"/>
      <c r="U182" s="281"/>
      <c r="V182" s="281"/>
      <c r="W182" s="281"/>
      <c r="X182" s="317">
        <f>RMDF!X182</f>
        <v>0</v>
      </c>
      <c r="Y182" s="318" t="str">
        <f>IF(X182=0,"",_xlfn.XLOOKUP(X182,StatePicklist!$1:$1,StatePicklist!$3:$3,"NA",0))</f>
        <v/>
      </c>
      <c r="Z182" s="297" t="str">
        <f ca="1">IF(RMDF!Y182="", "", IF(ISNUMBER(MATCH(RMDF!Y182, INDIRECT(Y182), 0)), "OK", "Invalid"))</f>
        <v/>
      </c>
      <c r="AA182" s="281"/>
      <c r="AB182" s="281"/>
      <c r="AC182" s="281"/>
      <c r="AD182" s="281" t="b">
        <f>AND(RMDF!AG182&gt;=0, RMDF!AG182&lt;=1-RMDF!Z182, RMDF!AG182=ROUND(RMDF!AG182,4))</f>
        <v>1</v>
      </c>
      <c r="AE182" s="317">
        <f>RMDF!AE182</f>
        <v>0</v>
      </c>
      <c r="AF182" s="318" t="str">
        <f>IF(AE182=0,"",_xlfn.XLOOKUP(AE182,StatePicklist!$1:$1,StatePicklist!$3:$3,"NA",0))</f>
        <v/>
      </c>
      <c r="AG182" s="297" t="str">
        <f ca="1">IF(RMDF!AF182="", "", IF(ISNUMBER(MATCH(RMDF!AF182, INDIRECT(AF182), 0)), "OK", "Invalid"))</f>
        <v/>
      </c>
      <c r="AH182" s="281"/>
      <c r="AI182" s="281"/>
      <c r="AJ182" s="281"/>
      <c r="AK182" s="281" t="b">
        <f>AND(RMDF!AN182&gt;=0, RMDF!AN182&lt;=1-SUM(RMDF!Z182,RMDF!AG182), RMDF!AN182=ROUND(RMDF!AN182,4))</f>
        <v>1</v>
      </c>
      <c r="AL182" s="317">
        <f>RMDF!AL182</f>
        <v>0</v>
      </c>
      <c r="AM182" s="318" t="str">
        <f>IF(AL182=0,"",_xlfn.XLOOKUP(AL182,StatePicklist!$1:$1,StatePicklist!$3:$3,"NA",0))</f>
        <v/>
      </c>
      <c r="AN182" s="297" t="str">
        <f ca="1">IF(RMDF!AM182="", "", IF(ISNUMBER(MATCH(RMDF!AM182, INDIRECT(AM182), 0)), "OK", "Invalid"))</f>
        <v/>
      </c>
      <c r="AO182" s="281"/>
      <c r="AP182" s="281"/>
      <c r="AQ182" s="281"/>
      <c r="AR182" s="281" t="b">
        <f>AND(RMDF!AU182&gt;=0, RMDF!AU182&lt;=1-SUM(RMDF!Z182,RMDF!AG182,RMDF!AN182), RMDF!AU182=ROUND(RMDF!AU182,4))</f>
        <v>1</v>
      </c>
      <c r="AS182" s="317">
        <f>RMDF!AS182</f>
        <v>0</v>
      </c>
      <c r="AT182" s="318" t="str">
        <f>IF(AS182=0,"",_xlfn.XLOOKUP(AS182,StatePicklist!$1:$1,StatePicklist!$3:$3,"NA",0))</f>
        <v/>
      </c>
      <c r="AU182" s="297" t="str">
        <f ca="1">IF(RMDF!AT182="", "", IF(ISNUMBER(MATCH(RMDF!AT182, INDIRECT(AT182), 0)), "OK", "Invalid"))</f>
        <v/>
      </c>
      <c r="AV182" s="281"/>
      <c r="AW182" s="281"/>
      <c r="AX182" s="281"/>
      <c r="AY182" s="281" t="b">
        <f>AND(RMDF!BB182&gt;=0, RMDF!BB182&lt;=1-SUM(RMDF!Z182,RMDF!AG182,RMDF!AN182,RMDF!AU182), RMDF!BB182=ROUND(RMDF!BB182,4))</f>
        <v>1</v>
      </c>
      <c r="AZ182" s="317">
        <f>RMDF!AZ182</f>
        <v>0</v>
      </c>
      <c r="BA182" s="318" t="str">
        <f>IF(AZ182=0,"",_xlfn.XLOOKUP(AZ182,StatePicklist!$1:$1,StatePicklist!$3:$3,"NA",0))</f>
        <v/>
      </c>
      <c r="BB182" s="297" t="str">
        <f ca="1">IF(RMDF!BA182="", "", IF(ISNUMBER(MATCH(RMDF!BA182, INDIRECT(BA182), 0)), "OK", "Invalid"))</f>
        <v/>
      </c>
      <c r="BC182" s="281"/>
      <c r="BD182" s="281"/>
      <c r="BE182" s="281"/>
      <c r="BF182" s="281" t="b">
        <f>AND(RMDF!BI182&gt;=0, RMDF!BI182&lt;=1-SUM(RMDF!Z182,RMDF!AG182,RMDF!AN182,RMDF!AU182,RMDF!BB182), RMDF!BI182=ROUND(RMDF!BI182,4))</f>
        <v>1</v>
      </c>
      <c r="BG182" s="317">
        <f>RMDF!BG182</f>
        <v>0</v>
      </c>
      <c r="BH182" s="318" t="str">
        <f>IF(BG182=0,"",_xlfn.XLOOKUP(BG182,StatePicklist!$1:$1,StatePicklist!$3:$3,"NA",0))</f>
        <v/>
      </c>
      <c r="BI182" s="297" t="str">
        <f ca="1">IF(RMDF!BH182="", "", IF(ISNUMBER(MATCH(RMDF!BH182, INDIRECT(BH182), 0)), "OK", "Invalid"))</f>
        <v/>
      </c>
      <c r="BJ182" s="281"/>
      <c r="BK182" s="281"/>
      <c r="BL182" s="281"/>
      <c r="BM182" s="281" t="b">
        <f>AND(RMDF!BP182&gt;=0, RMDF!BP182&lt;=1-SUM(RMDF!Z182,RMDF!AG182,RMDF!AN182,RMDF!AU182,RMDF!BB182,RMDF!BI182), RMDF!BP182=ROUND(RMDF!BP182,4))</f>
        <v>1</v>
      </c>
      <c r="BN182" s="317">
        <f>RMDF!BN182</f>
        <v>0</v>
      </c>
      <c r="BO182" s="318" t="str">
        <f>IF(BN182=0,"",_xlfn.XLOOKUP(BN182,StatePicklist!$1:$1,StatePicklist!$3:$3,"NA",0))</f>
        <v/>
      </c>
      <c r="BP182" s="297" t="str">
        <f ca="1">IF(RMDF!BO182="", "", IF(ISNUMBER(MATCH(RMDF!BO182, INDIRECT(BO182), 0)), "OK", "Invalid"))</f>
        <v/>
      </c>
      <c r="BQ182" s="281"/>
      <c r="BR182" s="281"/>
      <c r="BS182" s="281"/>
      <c r="BT182" s="281" t="b">
        <f>AND(RMDF!BW182&gt;=0, RMDF!BW182&lt;=1-SUM(RMDF!Z182,RMDF!AG182,RMDF!AN182,RMDF!AU182,RMDF!BB182,RMDF!BI182,RMDF!BP182), RMDF!BW182=ROUND(RMDF!BW182,4))</f>
        <v>1</v>
      </c>
      <c r="BU182" s="317">
        <f>RMDF!BU182</f>
        <v>0</v>
      </c>
      <c r="BV182" s="318" t="str">
        <f>IF(BU182=0,"",_xlfn.XLOOKUP(BU182,StatePicklist!$1:$1,StatePicklist!$3:$3,"NA",0))</f>
        <v/>
      </c>
      <c r="BW182" s="297" t="str">
        <f ca="1">IF(RMDF!BV182="", "", IF(ISNUMBER(MATCH(RMDF!BV182, INDIRECT(BV182), 0)), "OK", "Invalid"))</f>
        <v/>
      </c>
      <c r="BX182" s="281"/>
      <c r="BY182" s="281"/>
      <c r="BZ182" s="281"/>
      <c r="CA182" s="281" t="b">
        <f>AND(RMDF!CD182&gt;=0, RMDF!CD182&lt;=1-SUM(RMDF!Z182,RMDF!AG182,RMDF!AN182,RMDF!AU182,RMDF!BB182,RMDF!BI182,RMDF!BP182,RMDF!BW182), RMDF!CD182=ROUND(RMDF!CD182,4))</f>
        <v>1</v>
      </c>
      <c r="CB182" s="317">
        <f>RMDF!CB182</f>
        <v>0</v>
      </c>
      <c r="CC182" s="318" t="str">
        <f>IF(CB182=0,"",_xlfn.XLOOKUP(CB182,StatePicklist!$1:$1,StatePicklist!$3:$3,"NA",0))</f>
        <v/>
      </c>
      <c r="CD182" s="297" t="str">
        <f ca="1">IF(RMDF!CC182="", "", IF(ISNUMBER(MATCH(RMDF!CC182, INDIRECT(CC182), 0)), "OK", "Invalid"))</f>
        <v/>
      </c>
      <c r="CE182" s="281"/>
      <c r="CF182" s="281"/>
      <c r="CG182" s="281"/>
      <c r="CH182" s="281" t="b">
        <f>AND(RMDF!CK182&gt;=0, RMDF!CK182&lt;=1-SUM(RMDF!Z182,RMDF!AG182,RMDF!AN182,RMDF!AU182,RMDF!BB182,RMDF!BI182,RMDF!BP182,RMDF!BW182,RMDF!CD182), RMDF!CK182=ROUND(RMDF!CK182,4))</f>
        <v>1</v>
      </c>
      <c r="CI182" s="317">
        <f>RMDF!CI182</f>
        <v>0</v>
      </c>
      <c r="CJ182" s="318" t="str">
        <f>IF(CI182=0,"",_xlfn.XLOOKUP(CI182,StatePicklist!$1:$1,StatePicklist!$3:$3,"NA",0))</f>
        <v/>
      </c>
      <c r="CK182" s="297" t="str">
        <f ca="1">IF(RMDF!CJ182="", "", IF(ISNUMBER(MATCH(RMDF!CJ182, INDIRECT(CJ182), 0)), "OK", "Invalid"))</f>
        <v/>
      </c>
      <c r="CL182" s="281"/>
      <c r="CM182" s="281"/>
      <c r="CN182" s="281"/>
      <c r="CO182" s="281" t="b">
        <f>AND(RMDF!CR182&gt;=0, RMDF!CR182&lt;=1-SUM(RMDF!Z182,RMDF!AG182,RMDF!AN182,RMDF!AU182,RMDF!BB182,RMDF!BI182,RMDF!BP182,RMDF!BW182,RMDF!CD182,RMDF!CK182), RMDF!CR182=ROUND(RMDF!CR182,4))</f>
        <v>1</v>
      </c>
      <c r="CP182" s="317">
        <f>RMDF!CP182</f>
        <v>0</v>
      </c>
      <c r="CQ182" s="318" t="str">
        <f>IF(CP182=0,"",_xlfn.XLOOKUP(CP182,StatePicklist!$1:$1,StatePicklist!$3:$3,"NA",0))</f>
        <v/>
      </c>
      <c r="CR182" s="297" t="str">
        <f ca="1">IF(RMDF!CQ182="", "", IF(ISNUMBER(MATCH(RMDF!CQ182, INDIRECT(CQ182), 0)), "OK", "Invalid"))</f>
        <v/>
      </c>
      <c r="CS182" s="281"/>
      <c r="CT182" s="281"/>
      <c r="CU182" s="281"/>
      <c r="CV182" s="281" t="b">
        <f>AND(RMDF!CY182&gt;=0, RMDF!CY182&lt;=1-SUM(RMDF!Z182,RMDF!AG182,RMDF!AN182,RMDF!AU182,RMDF!BB182,RMDF!BI182,RMDF!BP182,RMDF!BW182,RMDF!CD182,RMDF!CK182,RMDF!CR182), RMDF!CY182=ROUND(RMDF!CY182,4))</f>
        <v>1</v>
      </c>
      <c r="CW182" s="317">
        <f>RMDF!CW182</f>
        <v>0</v>
      </c>
      <c r="CX182" s="318" t="str">
        <f>IF(CW182=0,"",_xlfn.XLOOKUP(CW182,StatePicklist!$1:$1,StatePicklist!$3:$3,"NA",0))</f>
        <v/>
      </c>
      <c r="CY182" s="297" t="str">
        <f ca="1">IF(RMDF!CX182="", "", IF(ISNUMBER(MATCH(RMDF!CX182, INDIRECT(CX182), 0)), "OK", "Invalid"))</f>
        <v/>
      </c>
      <c r="CZ182" s="281"/>
      <c r="DA182" s="281"/>
      <c r="DB182" s="281"/>
      <c r="DC182" s="281" t="b">
        <f>AND(RMDF!DF182&gt;=0, RMDF!DF182&lt;=1-SUM(RMDF!Z182,RMDF!AG182,RMDF!AN182,RMDF!AU182,RMDF!BB182,RMDF!BI182,RMDF!BP182,RMDF!BW182,RMDF!CD182,RMDF!CK182,RMDF!CR182,RMDF!CY182), RMDF!DF182=ROUND(RMDF!DF182,4))</f>
        <v>1</v>
      </c>
      <c r="DD182" s="317">
        <f>RMDF!DD182</f>
        <v>0</v>
      </c>
      <c r="DE182" s="318" t="str">
        <f>IF(DD182=0,"",_xlfn.XLOOKUP(DD182,StatePicklist!$1:$1,StatePicklist!$3:$3,"NA",0))</f>
        <v/>
      </c>
      <c r="DF182" s="297" t="str">
        <f ca="1">IF(RMDF!DE182="", "", IF(ISNUMBER(MATCH(RMDF!DE182, INDIRECT(DE182), 0)), "OK", "Invalid"))</f>
        <v/>
      </c>
      <c r="DG182" s="281"/>
      <c r="DH182" s="281"/>
      <c r="DI182" s="281"/>
      <c r="DJ182" s="281" t="b">
        <f>AND(RMDF!DM182&gt;=0, RMDF!DM182&lt;=1-SUM(RMDF!Z182,RMDF!AG182,RMDF!AN182,RMDF!AU182,RMDF!BB182,RMDF!BI182,RMDF!BP182,RMDF!BW182,RMDF!CD182,RMDF!CK182,RMDF!CR182,RMDF!CY182,RMDF!DF182), RMDF!DM182=ROUND(RMDF!DM182,4))</f>
        <v>1</v>
      </c>
      <c r="DK182" s="317">
        <f>RMDF!DK182</f>
        <v>0</v>
      </c>
      <c r="DL182" s="318" t="str">
        <f>IF(DK182=0,"",_xlfn.XLOOKUP(DK182,StatePicklist!$1:$1,StatePicklist!$3:$3,"NA",0))</f>
        <v/>
      </c>
      <c r="DM182" s="297" t="str">
        <f ca="1">IF(RMDF!DL182="", "", IF(ISNUMBER(MATCH(RMDF!DL182, INDIRECT(DL182), 0)), "OK", "Invalid"))</f>
        <v/>
      </c>
      <c r="DN182" s="281"/>
      <c r="DO182" s="281"/>
      <c r="DP182" s="281"/>
      <c r="DQ182" s="281" t="b">
        <f>AND(RMDF!DT182&gt;=0, RMDF!DT182&lt;=1-SUM(RMDF!Z182,RMDF!AG182,RMDF!AN182,RMDF!AU182,RMDF!BB182,RMDF!BI182,RMDF!BP182,RMDF!BW182,RMDF!CD182,RMDF!CK182,RMDF!CR182,RMDF!CY182,RMDF!DF182,RMDF!DM182), RMDF!DT182=ROUND(RMDF!DT182,4))</f>
        <v>1</v>
      </c>
      <c r="DR182" s="317">
        <f>RMDF!DR182</f>
        <v>0</v>
      </c>
      <c r="DS182" s="318" t="str">
        <f>IF(DR182=0,"",_xlfn.XLOOKUP(DR182,StatePicklist!$1:$1,StatePicklist!$3:$3,"NA",0))</f>
        <v/>
      </c>
      <c r="DT182" s="297" t="str">
        <f ca="1">IF(RMDF!DS182="", "", IF(ISNUMBER(MATCH(RMDF!DS182, INDIRECT(DS182), 0)), "OK", "Invalid"))</f>
        <v/>
      </c>
      <c r="DU182" s="281"/>
      <c r="DV182" s="281"/>
      <c r="DW182" s="281"/>
      <c r="DX182" s="281" t="b">
        <f>AND(RMDF!EA182&gt;=0, RMDF!EA182&lt;=1-SUM(RMDF!Z182,RMDF!AG182,RMDF!AN182,RMDF!AU182,RMDF!BB182,RMDF!BI182,RMDF!BP182,RMDF!BW182,RMDF!CD182,RMDF!CK182,RMDF!CR182,RMDF!CY182,RMDF!DF182,RMDF!DM182,RMDF!DT182), RMDF!EA182=ROUND(RMDF!EA182,4))</f>
        <v>1</v>
      </c>
      <c r="DY182" s="317">
        <f>RMDF!DY182</f>
        <v>0</v>
      </c>
      <c r="DZ182" s="318" t="str">
        <f>IF(DY182=0,"",_xlfn.XLOOKUP(DY182,StatePicklist!$1:$1,StatePicklist!$3:$3,"NA",0))</f>
        <v/>
      </c>
      <c r="EA182" s="297" t="str">
        <f ca="1">IF(RMDF!DZ182="", "", IF(ISNUMBER(MATCH(RMDF!DZ182, INDIRECT(DZ182), 0)), "OK", "Invalid"))</f>
        <v/>
      </c>
      <c r="EB182" s="281"/>
      <c r="EC182" s="281"/>
      <c r="ED182" s="281"/>
      <c r="EE182" s="281" t="b">
        <f>AND(RMDF!EH182&gt;=0, RMDF!EH182&lt;=1-SUM(RMDF!Z182,RMDF!AG182,RMDF!AN182,RMDF!AU182,RMDF!BB182,RMDF!BI182,RMDF!BP182,RMDF!BW182,RMDF!CD182,RMDF!CK182,RMDF!CR182,RMDF!CY182,RMDF!DF182,RMDF!DM182,RMDF!DT182,RMDF!EA182), RMDF!EH182=ROUND(RMDF!EH182,4))</f>
        <v>1</v>
      </c>
      <c r="EF182" s="317">
        <f>RMDF!EF182</f>
        <v>0</v>
      </c>
      <c r="EG182" s="318" t="str">
        <f>IF(EF182=0,"",_xlfn.XLOOKUP(EF182,StatePicklist!$1:$1,StatePicklist!$3:$3,"NA",0))</f>
        <v/>
      </c>
      <c r="EH182" s="297" t="str">
        <f ca="1">IF(RMDF!EG182="", "", IF(ISNUMBER(MATCH(RMDF!EG182, INDIRECT(EG182), 0)), "OK", "Invalid"))</f>
        <v/>
      </c>
      <c r="EI182" s="281"/>
      <c r="EJ182" s="281"/>
      <c r="EK182" s="281"/>
      <c r="EL182" s="281" t="b">
        <f>AND(RMDF!EO182&gt;=0, RMDF!EO182&lt;=1-SUM(RMDF!Z182,RMDF!AG182,RMDF!AN182,RMDF!AU182,RMDF!BB182,RMDF!BI182,RMDF!BP182,RMDF!BW182,RMDF!CD182,RMDF!CK182,RMDF!CR182,RMDF!CY182,RMDF!DF182,RMDF!DM182,RMDF!DT182,RMDF!EA182,RMDF!EH182), RMDF!EO182=ROUND(RMDF!EO182,4))</f>
        <v>1</v>
      </c>
      <c r="EM182" s="317">
        <f>RMDF!EM182</f>
        <v>0</v>
      </c>
      <c r="EN182" s="318" t="str">
        <f>IF(EM182=0,"",_xlfn.XLOOKUP(EM182,StatePicklist!$1:$1,StatePicklist!$3:$3,"NA",0))</f>
        <v/>
      </c>
      <c r="EO182" s="297" t="str">
        <f ca="1">IF(RMDF!EN182="", "", IF(ISNUMBER(MATCH(RMDF!EN182, INDIRECT(EN182), 0)), "OK", "Invalid"))</f>
        <v/>
      </c>
      <c r="EP182" s="281"/>
      <c r="EQ182" s="281"/>
      <c r="ER182" s="281"/>
      <c r="ES182" s="281" t="b">
        <f>AND(RMDF!EV182&gt;=0, RMDF!EV182&lt;=1-SUM(RMDF!Z182,RMDF!AG182,RMDF!AN182,RMDF!AU182,RMDF!BB182,RMDF!BI182,RMDF!BP182,RMDF!BW182,RMDF!CD182,RMDF!CK182,RMDF!CR182,RMDF!CY182,RMDF!DF182,RMDF!DM182,RMDF!DT182,RMDF!EA182,RMDF!EH182,RMDF!EO182), RMDF!EV182=ROUND(RMDF!EV182,4))</f>
        <v>1</v>
      </c>
      <c r="ET182" s="317">
        <f>RMDF!ET182</f>
        <v>0</v>
      </c>
      <c r="EU182" s="318" t="str">
        <f>IF(ET182=0,"",_xlfn.XLOOKUP(ET182,StatePicklist!$1:$1,StatePicklist!$3:$3,"NA",0))</f>
        <v/>
      </c>
      <c r="EV182" s="297" t="str">
        <f ca="1">IF(RMDF!EU182="", "", IF(ISNUMBER(MATCH(RMDF!EU182, INDIRECT(EU182), 0)), "OK", "Invalid"))</f>
        <v/>
      </c>
      <c r="EW182" s="281"/>
      <c r="EX182" s="281"/>
      <c r="EY182" s="281"/>
      <c r="EZ182" s="281" t="b">
        <f>AND(RMDF!FC182&gt;=0, RMDF!FC182&lt;=1-SUM(RMDF!Z182,RMDF!AG182,RMDF!AN182,RMDF!AU182,RMDF!BB182,RMDF!BI182,RMDF!BP182,RMDF!BW182,RMDF!CD182,RMDF!CK182,RMDF!CR182,RMDF!CY182,RMDF!DF182,RMDF!DM182,RMDF!DT182,RMDF!EA182,RMDF!EH182,RMDF!EO182,RMDF!EV182), RMDF!FC182=ROUND(RMDF!FC182,4))</f>
        <v>1</v>
      </c>
      <c r="FA182" s="317">
        <f>RMDF!FA182</f>
        <v>0</v>
      </c>
      <c r="FB182" s="318" t="str">
        <f>IF(FA182=0,"",_xlfn.XLOOKUP(FA182,StatePicklist!$1:$1,StatePicklist!$3:$3,"NA",0))</f>
        <v/>
      </c>
      <c r="FC182" s="297" t="str">
        <f ca="1">IF(RMDF!FB182="", "", IF(ISNUMBER(MATCH(RMDF!FB182, INDIRECT(FB182), 0)), "OK", "Invalid"))</f>
        <v/>
      </c>
    </row>
    <row r="183" spans="1:159" s="205" customFormat="1" ht="39.9" customHeight="1" x14ac:dyDescent="0.25">
      <c r="A183" s="206"/>
      <c r="B183" s="196"/>
      <c r="C183" s="197"/>
      <c r="D183" s="198"/>
      <c r="E183" s="199"/>
      <c r="F183" s="200"/>
      <c r="G183" s="201"/>
      <c r="H183" s="292"/>
      <c r="I183" s="305">
        <f>RMDF!I183</f>
        <v>0</v>
      </c>
      <c r="J183" s="305" t="str">
        <f>IF(I183=ProductCode!$B$30,"PDReclPost",IF(OR(I183=ProductCode!$C$30,I183=ProductCode!$E$30,I183=ProductCode!$G$30),"PDPreCon",IF(OR(I183=ProductCode!$D$30,I183=ProductCode!$F$30),"PDNotReclPost","")))</f>
        <v/>
      </c>
      <c r="K183" s="305" t="str">
        <f t="shared" si="15"/>
        <v/>
      </c>
      <c r="L183" s="289"/>
      <c r="M183" s="305" t="str">
        <f t="shared" si="15"/>
        <v/>
      </c>
      <c r="N183" s="289" t="b">
        <f>AND(RMDF!N183&gt;=0, RMDF!N183&lt;=1-RMDF!L183, RMDF!N183=ROUND(RMDF!N183,4))</f>
        <v>1</v>
      </c>
      <c r="O183" s="286" t="str">
        <f>IF(P183="","",IF(I183="","",IF(LEFT(I183,13)="Reclaimed pos",RawMaterialCode!$E$569,RawMaterialCode!$E$568)))</f>
        <v>Reclaimed pre-consumer mixed fibers (RM0578)</v>
      </c>
      <c r="P183" s="295">
        <f t="shared" si="16"/>
        <v>1</v>
      </c>
      <c r="Q183" s="202"/>
      <c r="R183" s="203"/>
      <c r="S183" s="204" t="str">
        <f t="shared" si="17"/>
        <v/>
      </c>
      <c r="T183" s="281"/>
      <c r="U183" s="281"/>
      <c r="V183" s="281"/>
      <c r="W183" s="281"/>
      <c r="X183" s="317">
        <f>RMDF!X183</f>
        <v>0</v>
      </c>
      <c r="Y183" s="318" t="str">
        <f>IF(X183=0,"",_xlfn.XLOOKUP(X183,StatePicklist!$1:$1,StatePicklist!$3:$3,"NA",0))</f>
        <v/>
      </c>
      <c r="Z183" s="297" t="str">
        <f ca="1">IF(RMDF!Y183="", "", IF(ISNUMBER(MATCH(RMDF!Y183, INDIRECT(Y183), 0)), "OK", "Invalid"))</f>
        <v/>
      </c>
      <c r="AA183" s="281"/>
      <c r="AB183" s="281"/>
      <c r="AC183" s="281"/>
      <c r="AD183" s="281" t="b">
        <f>AND(RMDF!AG183&gt;=0, RMDF!AG183&lt;=1-RMDF!Z183, RMDF!AG183=ROUND(RMDF!AG183,4))</f>
        <v>1</v>
      </c>
      <c r="AE183" s="317">
        <f>RMDF!AE183</f>
        <v>0</v>
      </c>
      <c r="AF183" s="318" t="str">
        <f>IF(AE183=0,"",_xlfn.XLOOKUP(AE183,StatePicklist!$1:$1,StatePicklist!$3:$3,"NA",0))</f>
        <v/>
      </c>
      <c r="AG183" s="297" t="str">
        <f ca="1">IF(RMDF!AF183="", "", IF(ISNUMBER(MATCH(RMDF!AF183, INDIRECT(AF183), 0)), "OK", "Invalid"))</f>
        <v/>
      </c>
      <c r="AH183" s="281"/>
      <c r="AI183" s="281"/>
      <c r="AJ183" s="281"/>
      <c r="AK183" s="281" t="b">
        <f>AND(RMDF!AN183&gt;=0, RMDF!AN183&lt;=1-SUM(RMDF!Z183,RMDF!AG183), RMDF!AN183=ROUND(RMDF!AN183,4))</f>
        <v>1</v>
      </c>
      <c r="AL183" s="317">
        <f>RMDF!AL183</f>
        <v>0</v>
      </c>
      <c r="AM183" s="318" t="str">
        <f>IF(AL183=0,"",_xlfn.XLOOKUP(AL183,StatePicklist!$1:$1,StatePicklist!$3:$3,"NA",0))</f>
        <v/>
      </c>
      <c r="AN183" s="297" t="str">
        <f ca="1">IF(RMDF!AM183="", "", IF(ISNUMBER(MATCH(RMDF!AM183, INDIRECT(AM183), 0)), "OK", "Invalid"))</f>
        <v/>
      </c>
      <c r="AO183" s="281"/>
      <c r="AP183" s="281"/>
      <c r="AQ183" s="281"/>
      <c r="AR183" s="281" t="b">
        <f>AND(RMDF!AU183&gt;=0, RMDF!AU183&lt;=1-SUM(RMDF!Z183,RMDF!AG183,RMDF!AN183), RMDF!AU183=ROUND(RMDF!AU183,4))</f>
        <v>1</v>
      </c>
      <c r="AS183" s="317">
        <f>RMDF!AS183</f>
        <v>0</v>
      </c>
      <c r="AT183" s="318" t="str">
        <f>IF(AS183=0,"",_xlfn.XLOOKUP(AS183,StatePicklist!$1:$1,StatePicklist!$3:$3,"NA",0))</f>
        <v/>
      </c>
      <c r="AU183" s="297" t="str">
        <f ca="1">IF(RMDF!AT183="", "", IF(ISNUMBER(MATCH(RMDF!AT183, INDIRECT(AT183), 0)), "OK", "Invalid"))</f>
        <v/>
      </c>
      <c r="AV183" s="281"/>
      <c r="AW183" s="281"/>
      <c r="AX183" s="281"/>
      <c r="AY183" s="281" t="b">
        <f>AND(RMDF!BB183&gt;=0, RMDF!BB183&lt;=1-SUM(RMDF!Z183,RMDF!AG183,RMDF!AN183,RMDF!AU183), RMDF!BB183=ROUND(RMDF!BB183,4))</f>
        <v>1</v>
      </c>
      <c r="AZ183" s="317">
        <f>RMDF!AZ183</f>
        <v>0</v>
      </c>
      <c r="BA183" s="318" t="str">
        <f>IF(AZ183=0,"",_xlfn.XLOOKUP(AZ183,StatePicklist!$1:$1,StatePicklist!$3:$3,"NA",0))</f>
        <v/>
      </c>
      <c r="BB183" s="297" t="str">
        <f ca="1">IF(RMDF!BA183="", "", IF(ISNUMBER(MATCH(RMDF!BA183, INDIRECT(BA183), 0)), "OK", "Invalid"))</f>
        <v/>
      </c>
      <c r="BC183" s="281"/>
      <c r="BD183" s="281"/>
      <c r="BE183" s="281"/>
      <c r="BF183" s="281" t="b">
        <f>AND(RMDF!BI183&gt;=0, RMDF!BI183&lt;=1-SUM(RMDF!Z183,RMDF!AG183,RMDF!AN183,RMDF!AU183,RMDF!BB183), RMDF!BI183=ROUND(RMDF!BI183,4))</f>
        <v>1</v>
      </c>
      <c r="BG183" s="317">
        <f>RMDF!BG183</f>
        <v>0</v>
      </c>
      <c r="BH183" s="318" t="str">
        <f>IF(BG183=0,"",_xlfn.XLOOKUP(BG183,StatePicklist!$1:$1,StatePicklist!$3:$3,"NA",0))</f>
        <v/>
      </c>
      <c r="BI183" s="297" t="str">
        <f ca="1">IF(RMDF!BH183="", "", IF(ISNUMBER(MATCH(RMDF!BH183, INDIRECT(BH183), 0)), "OK", "Invalid"))</f>
        <v/>
      </c>
      <c r="BJ183" s="281"/>
      <c r="BK183" s="281"/>
      <c r="BL183" s="281"/>
      <c r="BM183" s="281" t="b">
        <f>AND(RMDF!BP183&gt;=0, RMDF!BP183&lt;=1-SUM(RMDF!Z183,RMDF!AG183,RMDF!AN183,RMDF!AU183,RMDF!BB183,RMDF!BI183), RMDF!BP183=ROUND(RMDF!BP183,4))</f>
        <v>1</v>
      </c>
      <c r="BN183" s="317">
        <f>RMDF!BN183</f>
        <v>0</v>
      </c>
      <c r="BO183" s="318" t="str">
        <f>IF(BN183=0,"",_xlfn.XLOOKUP(BN183,StatePicklist!$1:$1,StatePicklist!$3:$3,"NA",0))</f>
        <v/>
      </c>
      <c r="BP183" s="297" t="str">
        <f ca="1">IF(RMDF!BO183="", "", IF(ISNUMBER(MATCH(RMDF!BO183, INDIRECT(BO183), 0)), "OK", "Invalid"))</f>
        <v/>
      </c>
      <c r="BQ183" s="281"/>
      <c r="BR183" s="281"/>
      <c r="BS183" s="281"/>
      <c r="BT183" s="281" t="b">
        <f>AND(RMDF!BW183&gt;=0, RMDF!BW183&lt;=1-SUM(RMDF!Z183,RMDF!AG183,RMDF!AN183,RMDF!AU183,RMDF!BB183,RMDF!BI183,RMDF!BP183), RMDF!BW183=ROUND(RMDF!BW183,4))</f>
        <v>1</v>
      </c>
      <c r="BU183" s="317">
        <f>RMDF!BU183</f>
        <v>0</v>
      </c>
      <c r="BV183" s="318" t="str">
        <f>IF(BU183=0,"",_xlfn.XLOOKUP(BU183,StatePicklist!$1:$1,StatePicklist!$3:$3,"NA",0))</f>
        <v/>
      </c>
      <c r="BW183" s="297" t="str">
        <f ca="1">IF(RMDF!BV183="", "", IF(ISNUMBER(MATCH(RMDF!BV183, INDIRECT(BV183), 0)), "OK", "Invalid"))</f>
        <v/>
      </c>
      <c r="BX183" s="281"/>
      <c r="BY183" s="281"/>
      <c r="BZ183" s="281"/>
      <c r="CA183" s="281" t="b">
        <f>AND(RMDF!CD183&gt;=0, RMDF!CD183&lt;=1-SUM(RMDF!Z183,RMDF!AG183,RMDF!AN183,RMDF!AU183,RMDF!BB183,RMDF!BI183,RMDF!BP183,RMDF!BW183), RMDF!CD183=ROUND(RMDF!CD183,4))</f>
        <v>1</v>
      </c>
      <c r="CB183" s="317">
        <f>RMDF!CB183</f>
        <v>0</v>
      </c>
      <c r="CC183" s="318" t="str">
        <f>IF(CB183=0,"",_xlfn.XLOOKUP(CB183,StatePicklist!$1:$1,StatePicklist!$3:$3,"NA",0))</f>
        <v/>
      </c>
      <c r="CD183" s="297" t="str">
        <f ca="1">IF(RMDF!CC183="", "", IF(ISNUMBER(MATCH(RMDF!CC183, INDIRECT(CC183), 0)), "OK", "Invalid"))</f>
        <v/>
      </c>
      <c r="CE183" s="281"/>
      <c r="CF183" s="281"/>
      <c r="CG183" s="281"/>
      <c r="CH183" s="281" t="b">
        <f>AND(RMDF!CK183&gt;=0, RMDF!CK183&lt;=1-SUM(RMDF!Z183,RMDF!AG183,RMDF!AN183,RMDF!AU183,RMDF!BB183,RMDF!BI183,RMDF!BP183,RMDF!BW183,RMDF!CD183), RMDF!CK183=ROUND(RMDF!CK183,4))</f>
        <v>1</v>
      </c>
      <c r="CI183" s="317">
        <f>RMDF!CI183</f>
        <v>0</v>
      </c>
      <c r="CJ183" s="318" t="str">
        <f>IF(CI183=0,"",_xlfn.XLOOKUP(CI183,StatePicklist!$1:$1,StatePicklist!$3:$3,"NA",0))</f>
        <v/>
      </c>
      <c r="CK183" s="297" t="str">
        <f ca="1">IF(RMDF!CJ183="", "", IF(ISNUMBER(MATCH(RMDF!CJ183, INDIRECT(CJ183), 0)), "OK", "Invalid"))</f>
        <v/>
      </c>
      <c r="CL183" s="281"/>
      <c r="CM183" s="281"/>
      <c r="CN183" s="281"/>
      <c r="CO183" s="281" t="b">
        <f>AND(RMDF!CR183&gt;=0, RMDF!CR183&lt;=1-SUM(RMDF!Z183,RMDF!AG183,RMDF!AN183,RMDF!AU183,RMDF!BB183,RMDF!BI183,RMDF!BP183,RMDF!BW183,RMDF!CD183,RMDF!CK183), RMDF!CR183=ROUND(RMDF!CR183,4))</f>
        <v>1</v>
      </c>
      <c r="CP183" s="317">
        <f>RMDF!CP183</f>
        <v>0</v>
      </c>
      <c r="CQ183" s="318" t="str">
        <f>IF(CP183=0,"",_xlfn.XLOOKUP(CP183,StatePicklist!$1:$1,StatePicklist!$3:$3,"NA",0))</f>
        <v/>
      </c>
      <c r="CR183" s="297" t="str">
        <f ca="1">IF(RMDF!CQ183="", "", IF(ISNUMBER(MATCH(RMDF!CQ183, INDIRECT(CQ183), 0)), "OK", "Invalid"))</f>
        <v/>
      </c>
      <c r="CS183" s="281"/>
      <c r="CT183" s="281"/>
      <c r="CU183" s="281"/>
      <c r="CV183" s="281" t="b">
        <f>AND(RMDF!CY183&gt;=0, RMDF!CY183&lt;=1-SUM(RMDF!Z183,RMDF!AG183,RMDF!AN183,RMDF!AU183,RMDF!BB183,RMDF!BI183,RMDF!BP183,RMDF!BW183,RMDF!CD183,RMDF!CK183,RMDF!CR183), RMDF!CY183=ROUND(RMDF!CY183,4))</f>
        <v>1</v>
      </c>
      <c r="CW183" s="317">
        <f>RMDF!CW183</f>
        <v>0</v>
      </c>
      <c r="CX183" s="318" t="str">
        <f>IF(CW183=0,"",_xlfn.XLOOKUP(CW183,StatePicklist!$1:$1,StatePicklist!$3:$3,"NA",0))</f>
        <v/>
      </c>
      <c r="CY183" s="297" t="str">
        <f ca="1">IF(RMDF!CX183="", "", IF(ISNUMBER(MATCH(RMDF!CX183, INDIRECT(CX183), 0)), "OK", "Invalid"))</f>
        <v/>
      </c>
      <c r="CZ183" s="281"/>
      <c r="DA183" s="281"/>
      <c r="DB183" s="281"/>
      <c r="DC183" s="281" t="b">
        <f>AND(RMDF!DF183&gt;=0, RMDF!DF183&lt;=1-SUM(RMDF!Z183,RMDF!AG183,RMDF!AN183,RMDF!AU183,RMDF!BB183,RMDF!BI183,RMDF!BP183,RMDF!BW183,RMDF!CD183,RMDF!CK183,RMDF!CR183,RMDF!CY183), RMDF!DF183=ROUND(RMDF!DF183,4))</f>
        <v>1</v>
      </c>
      <c r="DD183" s="317">
        <f>RMDF!DD183</f>
        <v>0</v>
      </c>
      <c r="DE183" s="318" t="str">
        <f>IF(DD183=0,"",_xlfn.XLOOKUP(DD183,StatePicklist!$1:$1,StatePicklist!$3:$3,"NA",0))</f>
        <v/>
      </c>
      <c r="DF183" s="297" t="str">
        <f ca="1">IF(RMDF!DE183="", "", IF(ISNUMBER(MATCH(RMDF!DE183, INDIRECT(DE183), 0)), "OK", "Invalid"))</f>
        <v/>
      </c>
      <c r="DG183" s="281"/>
      <c r="DH183" s="281"/>
      <c r="DI183" s="281"/>
      <c r="DJ183" s="281" t="b">
        <f>AND(RMDF!DM183&gt;=0, RMDF!DM183&lt;=1-SUM(RMDF!Z183,RMDF!AG183,RMDF!AN183,RMDF!AU183,RMDF!BB183,RMDF!BI183,RMDF!BP183,RMDF!BW183,RMDF!CD183,RMDF!CK183,RMDF!CR183,RMDF!CY183,RMDF!DF183), RMDF!DM183=ROUND(RMDF!DM183,4))</f>
        <v>1</v>
      </c>
      <c r="DK183" s="317">
        <f>RMDF!DK183</f>
        <v>0</v>
      </c>
      <c r="DL183" s="318" t="str">
        <f>IF(DK183=0,"",_xlfn.XLOOKUP(DK183,StatePicklist!$1:$1,StatePicklist!$3:$3,"NA",0))</f>
        <v/>
      </c>
      <c r="DM183" s="297" t="str">
        <f ca="1">IF(RMDF!DL183="", "", IF(ISNUMBER(MATCH(RMDF!DL183, INDIRECT(DL183), 0)), "OK", "Invalid"))</f>
        <v/>
      </c>
      <c r="DN183" s="281"/>
      <c r="DO183" s="281"/>
      <c r="DP183" s="281"/>
      <c r="DQ183" s="281" t="b">
        <f>AND(RMDF!DT183&gt;=0, RMDF!DT183&lt;=1-SUM(RMDF!Z183,RMDF!AG183,RMDF!AN183,RMDF!AU183,RMDF!BB183,RMDF!BI183,RMDF!BP183,RMDF!BW183,RMDF!CD183,RMDF!CK183,RMDF!CR183,RMDF!CY183,RMDF!DF183,RMDF!DM183), RMDF!DT183=ROUND(RMDF!DT183,4))</f>
        <v>1</v>
      </c>
      <c r="DR183" s="317">
        <f>RMDF!DR183</f>
        <v>0</v>
      </c>
      <c r="DS183" s="318" t="str">
        <f>IF(DR183=0,"",_xlfn.XLOOKUP(DR183,StatePicklist!$1:$1,StatePicklist!$3:$3,"NA",0))</f>
        <v/>
      </c>
      <c r="DT183" s="297" t="str">
        <f ca="1">IF(RMDF!DS183="", "", IF(ISNUMBER(MATCH(RMDF!DS183, INDIRECT(DS183), 0)), "OK", "Invalid"))</f>
        <v/>
      </c>
      <c r="DU183" s="281"/>
      <c r="DV183" s="281"/>
      <c r="DW183" s="281"/>
      <c r="DX183" s="281" t="b">
        <f>AND(RMDF!EA183&gt;=0, RMDF!EA183&lt;=1-SUM(RMDF!Z183,RMDF!AG183,RMDF!AN183,RMDF!AU183,RMDF!BB183,RMDF!BI183,RMDF!BP183,RMDF!BW183,RMDF!CD183,RMDF!CK183,RMDF!CR183,RMDF!CY183,RMDF!DF183,RMDF!DM183,RMDF!DT183), RMDF!EA183=ROUND(RMDF!EA183,4))</f>
        <v>1</v>
      </c>
      <c r="DY183" s="317">
        <f>RMDF!DY183</f>
        <v>0</v>
      </c>
      <c r="DZ183" s="318" t="str">
        <f>IF(DY183=0,"",_xlfn.XLOOKUP(DY183,StatePicklist!$1:$1,StatePicklist!$3:$3,"NA",0))</f>
        <v/>
      </c>
      <c r="EA183" s="297" t="str">
        <f ca="1">IF(RMDF!DZ183="", "", IF(ISNUMBER(MATCH(RMDF!DZ183, INDIRECT(DZ183), 0)), "OK", "Invalid"))</f>
        <v/>
      </c>
      <c r="EB183" s="281"/>
      <c r="EC183" s="281"/>
      <c r="ED183" s="281"/>
      <c r="EE183" s="281" t="b">
        <f>AND(RMDF!EH183&gt;=0, RMDF!EH183&lt;=1-SUM(RMDF!Z183,RMDF!AG183,RMDF!AN183,RMDF!AU183,RMDF!BB183,RMDF!BI183,RMDF!BP183,RMDF!BW183,RMDF!CD183,RMDF!CK183,RMDF!CR183,RMDF!CY183,RMDF!DF183,RMDF!DM183,RMDF!DT183,RMDF!EA183), RMDF!EH183=ROUND(RMDF!EH183,4))</f>
        <v>1</v>
      </c>
      <c r="EF183" s="317">
        <f>RMDF!EF183</f>
        <v>0</v>
      </c>
      <c r="EG183" s="318" t="str">
        <f>IF(EF183=0,"",_xlfn.XLOOKUP(EF183,StatePicklist!$1:$1,StatePicklist!$3:$3,"NA",0))</f>
        <v/>
      </c>
      <c r="EH183" s="297" t="str">
        <f ca="1">IF(RMDF!EG183="", "", IF(ISNUMBER(MATCH(RMDF!EG183, INDIRECT(EG183), 0)), "OK", "Invalid"))</f>
        <v/>
      </c>
      <c r="EI183" s="281"/>
      <c r="EJ183" s="281"/>
      <c r="EK183" s="281"/>
      <c r="EL183" s="281" t="b">
        <f>AND(RMDF!EO183&gt;=0, RMDF!EO183&lt;=1-SUM(RMDF!Z183,RMDF!AG183,RMDF!AN183,RMDF!AU183,RMDF!BB183,RMDF!BI183,RMDF!BP183,RMDF!BW183,RMDF!CD183,RMDF!CK183,RMDF!CR183,RMDF!CY183,RMDF!DF183,RMDF!DM183,RMDF!DT183,RMDF!EA183,RMDF!EH183), RMDF!EO183=ROUND(RMDF!EO183,4))</f>
        <v>1</v>
      </c>
      <c r="EM183" s="317">
        <f>RMDF!EM183</f>
        <v>0</v>
      </c>
      <c r="EN183" s="318" t="str">
        <f>IF(EM183=0,"",_xlfn.XLOOKUP(EM183,StatePicklist!$1:$1,StatePicklist!$3:$3,"NA",0))</f>
        <v/>
      </c>
      <c r="EO183" s="297" t="str">
        <f ca="1">IF(RMDF!EN183="", "", IF(ISNUMBER(MATCH(RMDF!EN183, INDIRECT(EN183), 0)), "OK", "Invalid"))</f>
        <v/>
      </c>
      <c r="EP183" s="281"/>
      <c r="EQ183" s="281"/>
      <c r="ER183" s="281"/>
      <c r="ES183" s="281" t="b">
        <f>AND(RMDF!EV183&gt;=0, RMDF!EV183&lt;=1-SUM(RMDF!Z183,RMDF!AG183,RMDF!AN183,RMDF!AU183,RMDF!BB183,RMDF!BI183,RMDF!BP183,RMDF!BW183,RMDF!CD183,RMDF!CK183,RMDF!CR183,RMDF!CY183,RMDF!DF183,RMDF!DM183,RMDF!DT183,RMDF!EA183,RMDF!EH183,RMDF!EO183), RMDF!EV183=ROUND(RMDF!EV183,4))</f>
        <v>1</v>
      </c>
      <c r="ET183" s="317">
        <f>RMDF!ET183</f>
        <v>0</v>
      </c>
      <c r="EU183" s="318" t="str">
        <f>IF(ET183=0,"",_xlfn.XLOOKUP(ET183,StatePicklist!$1:$1,StatePicklist!$3:$3,"NA",0))</f>
        <v/>
      </c>
      <c r="EV183" s="297" t="str">
        <f ca="1">IF(RMDF!EU183="", "", IF(ISNUMBER(MATCH(RMDF!EU183, INDIRECT(EU183), 0)), "OK", "Invalid"))</f>
        <v/>
      </c>
      <c r="EW183" s="281"/>
      <c r="EX183" s="281"/>
      <c r="EY183" s="281"/>
      <c r="EZ183" s="281" t="b">
        <f>AND(RMDF!FC183&gt;=0, RMDF!FC183&lt;=1-SUM(RMDF!Z183,RMDF!AG183,RMDF!AN183,RMDF!AU183,RMDF!BB183,RMDF!BI183,RMDF!BP183,RMDF!BW183,RMDF!CD183,RMDF!CK183,RMDF!CR183,RMDF!CY183,RMDF!DF183,RMDF!DM183,RMDF!DT183,RMDF!EA183,RMDF!EH183,RMDF!EO183,RMDF!EV183), RMDF!FC183=ROUND(RMDF!FC183,4))</f>
        <v>1</v>
      </c>
      <c r="FA183" s="317">
        <f>RMDF!FA183</f>
        <v>0</v>
      </c>
      <c r="FB183" s="318" t="str">
        <f>IF(FA183=0,"",_xlfn.XLOOKUP(FA183,StatePicklist!$1:$1,StatePicklist!$3:$3,"NA",0))</f>
        <v/>
      </c>
      <c r="FC183" s="297" t="str">
        <f ca="1">IF(RMDF!FB183="", "", IF(ISNUMBER(MATCH(RMDF!FB183, INDIRECT(FB183), 0)), "OK", "Invalid"))</f>
        <v/>
      </c>
    </row>
    <row r="184" spans="1:159" s="205" customFormat="1" ht="39.9" customHeight="1" x14ac:dyDescent="0.25">
      <c r="A184" s="206"/>
      <c r="B184" s="196"/>
      <c r="C184" s="197"/>
      <c r="D184" s="198"/>
      <c r="E184" s="199"/>
      <c r="F184" s="200"/>
      <c r="G184" s="201"/>
      <c r="H184" s="292"/>
      <c r="I184" s="305">
        <f>RMDF!I184</f>
        <v>0</v>
      </c>
      <c r="J184" s="305" t="str">
        <f>IF(I184=ProductCode!$B$30,"PDReclPost",IF(OR(I184=ProductCode!$C$30,I184=ProductCode!$E$30,I184=ProductCode!$G$30),"PDPreCon",IF(OR(I184=ProductCode!$D$30,I184=ProductCode!$F$30),"PDNotReclPost","")))</f>
        <v/>
      </c>
      <c r="K184" s="305" t="str">
        <f t="shared" si="15"/>
        <v/>
      </c>
      <c r="L184" s="289"/>
      <c r="M184" s="305" t="str">
        <f t="shared" si="15"/>
        <v/>
      </c>
      <c r="N184" s="289" t="b">
        <f>AND(RMDF!N184&gt;=0, RMDF!N184&lt;=1-RMDF!L184, RMDF!N184=ROUND(RMDF!N184,4))</f>
        <v>1</v>
      </c>
      <c r="O184" s="286" t="str">
        <f>IF(P184="","",IF(I184="","",IF(LEFT(I184,13)="Reclaimed pos",RawMaterialCode!$E$569,RawMaterialCode!$E$568)))</f>
        <v>Reclaimed pre-consumer mixed fibers (RM0578)</v>
      </c>
      <c r="P184" s="295">
        <f t="shared" si="16"/>
        <v>1</v>
      </c>
      <c r="Q184" s="202"/>
      <c r="R184" s="203"/>
      <c r="S184" s="204" t="str">
        <f t="shared" si="17"/>
        <v/>
      </c>
      <c r="T184" s="281"/>
      <c r="U184" s="281"/>
      <c r="V184" s="281"/>
      <c r="W184" s="281"/>
      <c r="X184" s="317">
        <f>RMDF!X184</f>
        <v>0</v>
      </c>
      <c r="Y184" s="318" t="str">
        <f>IF(X184=0,"",_xlfn.XLOOKUP(X184,StatePicklist!$1:$1,StatePicklist!$3:$3,"NA",0))</f>
        <v/>
      </c>
      <c r="Z184" s="297" t="str">
        <f ca="1">IF(RMDF!Y184="", "", IF(ISNUMBER(MATCH(RMDF!Y184, INDIRECT(Y184), 0)), "OK", "Invalid"))</f>
        <v/>
      </c>
      <c r="AA184" s="281"/>
      <c r="AB184" s="281"/>
      <c r="AC184" s="281"/>
      <c r="AD184" s="281" t="b">
        <f>AND(RMDF!AG184&gt;=0, RMDF!AG184&lt;=1-RMDF!Z184, RMDF!AG184=ROUND(RMDF!AG184,4))</f>
        <v>1</v>
      </c>
      <c r="AE184" s="317">
        <f>RMDF!AE184</f>
        <v>0</v>
      </c>
      <c r="AF184" s="318" t="str">
        <f>IF(AE184=0,"",_xlfn.XLOOKUP(AE184,StatePicklist!$1:$1,StatePicklist!$3:$3,"NA",0))</f>
        <v/>
      </c>
      <c r="AG184" s="297" t="str">
        <f ca="1">IF(RMDF!AF184="", "", IF(ISNUMBER(MATCH(RMDF!AF184, INDIRECT(AF184), 0)), "OK", "Invalid"))</f>
        <v/>
      </c>
      <c r="AH184" s="281"/>
      <c r="AI184" s="281"/>
      <c r="AJ184" s="281"/>
      <c r="AK184" s="281" t="b">
        <f>AND(RMDF!AN184&gt;=0, RMDF!AN184&lt;=1-SUM(RMDF!Z184,RMDF!AG184), RMDF!AN184=ROUND(RMDF!AN184,4))</f>
        <v>1</v>
      </c>
      <c r="AL184" s="317">
        <f>RMDF!AL184</f>
        <v>0</v>
      </c>
      <c r="AM184" s="318" t="str">
        <f>IF(AL184=0,"",_xlfn.XLOOKUP(AL184,StatePicklist!$1:$1,StatePicklist!$3:$3,"NA",0))</f>
        <v/>
      </c>
      <c r="AN184" s="297" t="str">
        <f ca="1">IF(RMDF!AM184="", "", IF(ISNUMBER(MATCH(RMDF!AM184, INDIRECT(AM184), 0)), "OK", "Invalid"))</f>
        <v/>
      </c>
      <c r="AO184" s="281"/>
      <c r="AP184" s="281"/>
      <c r="AQ184" s="281"/>
      <c r="AR184" s="281" t="b">
        <f>AND(RMDF!AU184&gt;=0, RMDF!AU184&lt;=1-SUM(RMDF!Z184,RMDF!AG184,RMDF!AN184), RMDF!AU184=ROUND(RMDF!AU184,4))</f>
        <v>1</v>
      </c>
      <c r="AS184" s="317">
        <f>RMDF!AS184</f>
        <v>0</v>
      </c>
      <c r="AT184" s="318" t="str">
        <f>IF(AS184=0,"",_xlfn.XLOOKUP(AS184,StatePicklist!$1:$1,StatePicklist!$3:$3,"NA",0))</f>
        <v/>
      </c>
      <c r="AU184" s="297" t="str">
        <f ca="1">IF(RMDF!AT184="", "", IF(ISNUMBER(MATCH(RMDF!AT184, INDIRECT(AT184), 0)), "OK", "Invalid"))</f>
        <v/>
      </c>
      <c r="AV184" s="281"/>
      <c r="AW184" s="281"/>
      <c r="AX184" s="281"/>
      <c r="AY184" s="281" t="b">
        <f>AND(RMDF!BB184&gt;=0, RMDF!BB184&lt;=1-SUM(RMDF!Z184,RMDF!AG184,RMDF!AN184,RMDF!AU184), RMDF!BB184=ROUND(RMDF!BB184,4))</f>
        <v>1</v>
      </c>
      <c r="AZ184" s="317">
        <f>RMDF!AZ184</f>
        <v>0</v>
      </c>
      <c r="BA184" s="318" t="str">
        <f>IF(AZ184=0,"",_xlfn.XLOOKUP(AZ184,StatePicklist!$1:$1,StatePicklist!$3:$3,"NA",0))</f>
        <v/>
      </c>
      <c r="BB184" s="297" t="str">
        <f ca="1">IF(RMDF!BA184="", "", IF(ISNUMBER(MATCH(RMDF!BA184, INDIRECT(BA184), 0)), "OK", "Invalid"))</f>
        <v/>
      </c>
      <c r="BC184" s="281"/>
      <c r="BD184" s="281"/>
      <c r="BE184" s="281"/>
      <c r="BF184" s="281" t="b">
        <f>AND(RMDF!BI184&gt;=0, RMDF!BI184&lt;=1-SUM(RMDF!Z184,RMDF!AG184,RMDF!AN184,RMDF!AU184,RMDF!BB184), RMDF!BI184=ROUND(RMDF!BI184,4))</f>
        <v>1</v>
      </c>
      <c r="BG184" s="317">
        <f>RMDF!BG184</f>
        <v>0</v>
      </c>
      <c r="BH184" s="318" t="str">
        <f>IF(BG184=0,"",_xlfn.XLOOKUP(BG184,StatePicklist!$1:$1,StatePicklist!$3:$3,"NA",0))</f>
        <v/>
      </c>
      <c r="BI184" s="297" t="str">
        <f ca="1">IF(RMDF!BH184="", "", IF(ISNUMBER(MATCH(RMDF!BH184, INDIRECT(BH184), 0)), "OK", "Invalid"))</f>
        <v/>
      </c>
      <c r="BJ184" s="281"/>
      <c r="BK184" s="281"/>
      <c r="BL184" s="281"/>
      <c r="BM184" s="281" t="b">
        <f>AND(RMDF!BP184&gt;=0, RMDF!BP184&lt;=1-SUM(RMDF!Z184,RMDF!AG184,RMDF!AN184,RMDF!AU184,RMDF!BB184,RMDF!BI184), RMDF!BP184=ROUND(RMDF!BP184,4))</f>
        <v>1</v>
      </c>
      <c r="BN184" s="317">
        <f>RMDF!BN184</f>
        <v>0</v>
      </c>
      <c r="BO184" s="318" t="str">
        <f>IF(BN184=0,"",_xlfn.XLOOKUP(BN184,StatePicklist!$1:$1,StatePicklist!$3:$3,"NA",0))</f>
        <v/>
      </c>
      <c r="BP184" s="297" t="str">
        <f ca="1">IF(RMDF!BO184="", "", IF(ISNUMBER(MATCH(RMDF!BO184, INDIRECT(BO184), 0)), "OK", "Invalid"))</f>
        <v/>
      </c>
      <c r="BQ184" s="281"/>
      <c r="BR184" s="281"/>
      <c r="BS184" s="281"/>
      <c r="BT184" s="281" t="b">
        <f>AND(RMDF!BW184&gt;=0, RMDF!BW184&lt;=1-SUM(RMDF!Z184,RMDF!AG184,RMDF!AN184,RMDF!AU184,RMDF!BB184,RMDF!BI184,RMDF!BP184), RMDF!BW184=ROUND(RMDF!BW184,4))</f>
        <v>1</v>
      </c>
      <c r="BU184" s="317">
        <f>RMDF!BU184</f>
        <v>0</v>
      </c>
      <c r="BV184" s="318" t="str">
        <f>IF(BU184=0,"",_xlfn.XLOOKUP(BU184,StatePicklist!$1:$1,StatePicklist!$3:$3,"NA",0))</f>
        <v/>
      </c>
      <c r="BW184" s="297" t="str">
        <f ca="1">IF(RMDF!BV184="", "", IF(ISNUMBER(MATCH(RMDF!BV184, INDIRECT(BV184), 0)), "OK", "Invalid"))</f>
        <v/>
      </c>
      <c r="BX184" s="281"/>
      <c r="BY184" s="281"/>
      <c r="BZ184" s="281"/>
      <c r="CA184" s="281" t="b">
        <f>AND(RMDF!CD184&gt;=0, RMDF!CD184&lt;=1-SUM(RMDF!Z184,RMDF!AG184,RMDF!AN184,RMDF!AU184,RMDF!BB184,RMDF!BI184,RMDF!BP184,RMDF!BW184), RMDF!CD184=ROUND(RMDF!CD184,4))</f>
        <v>1</v>
      </c>
      <c r="CB184" s="317">
        <f>RMDF!CB184</f>
        <v>0</v>
      </c>
      <c r="CC184" s="318" t="str">
        <f>IF(CB184=0,"",_xlfn.XLOOKUP(CB184,StatePicklist!$1:$1,StatePicklist!$3:$3,"NA",0))</f>
        <v/>
      </c>
      <c r="CD184" s="297" t="str">
        <f ca="1">IF(RMDF!CC184="", "", IF(ISNUMBER(MATCH(RMDF!CC184, INDIRECT(CC184), 0)), "OK", "Invalid"))</f>
        <v/>
      </c>
      <c r="CE184" s="281"/>
      <c r="CF184" s="281"/>
      <c r="CG184" s="281"/>
      <c r="CH184" s="281" t="b">
        <f>AND(RMDF!CK184&gt;=0, RMDF!CK184&lt;=1-SUM(RMDF!Z184,RMDF!AG184,RMDF!AN184,RMDF!AU184,RMDF!BB184,RMDF!BI184,RMDF!BP184,RMDF!BW184,RMDF!CD184), RMDF!CK184=ROUND(RMDF!CK184,4))</f>
        <v>1</v>
      </c>
      <c r="CI184" s="317">
        <f>RMDF!CI184</f>
        <v>0</v>
      </c>
      <c r="CJ184" s="318" t="str">
        <f>IF(CI184=0,"",_xlfn.XLOOKUP(CI184,StatePicklist!$1:$1,StatePicklist!$3:$3,"NA",0))</f>
        <v/>
      </c>
      <c r="CK184" s="297" t="str">
        <f ca="1">IF(RMDF!CJ184="", "", IF(ISNUMBER(MATCH(RMDF!CJ184, INDIRECT(CJ184), 0)), "OK", "Invalid"))</f>
        <v/>
      </c>
      <c r="CL184" s="281"/>
      <c r="CM184" s="281"/>
      <c r="CN184" s="281"/>
      <c r="CO184" s="281" t="b">
        <f>AND(RMDF!CR184&gt;=0, RMDF!CR184&lt;=1-SUM(RMDF!Z184,RMDF!AG184,RMDF!AN184,RMDF!AU184,RMDF!BB184,RMDF!BI184,RMDF!BP184,RMDF!BW184,RMDF!CD184,RMDF!CK184), RMDF!CR184=ROUND(RMDF!CR184,4))</f>
        <v>1</v>
      </c>
      <c r="CP184" s="317">
        <f>RMDF!CP184</f>
        <v>0</v>
      </c>
      <c r="CQ184" s="318" t="str">
        <f>IF(CP184=0,"",_xlfn.XLOOKUP(CP184,StatePicklist!$1:$1,StatePicklist!$3:$3,"NA",0))</f>
        <v/>
      </c>
      <c r="CR184" s="297" t="str">
        <f ca="1">IF(RMDF!CQ184="", "", IF(ISNUMBER(MATCH(RMDF!CQ184, INDIRECT(CQ184), 0)), "OK", "Invalid"))</f>
        <v/>
      </c>
      <c r="CS184" s="281"/>
      <c r="CT184" s="281"/>
      <c r="CU184" s="281"/>
      <c r="CV184" s="281" t="b">
        <f>AND(RMDF!CY184&gt;=0, RMDF!CY184&lt;=1-SUM(RMDF!Z184,RMDF!AG184,RMDF!AN184,RMDF!AU184,RMDF!BB184,RMDF!BI184,RMDF!BP184,RMDF!BW184,RMDF!CD184,RMDF!CK184,RMDF!CR184), RMDF!CY184=ROUND(RMDF!CY184,4))</f>
        <v>1</v>
      </c>
      <c r="CW184" s="317">
        <f>RMDF!CW184</f>
        <v>0</v>
      </c>
      <c r="CX184" s="318" t="str">
        <f>IF(CW184=0,"",_xlfn.XLOOKUP(CW184,StatePicklist!$1:$1,StatePicklist!$3:$3,"NA",0))</f>
        <v/>
      </c>
      <c r="CY184" s="297" t="str">
        <f ca="1">IF(RMDF!CX184="", "", IF(ISNUMBER(MATCH(RMDF!CX184, INDIRECT(CX184), 0)), "OK", "Invalid"))</f>
        <v/>
      </c>
      <c r="CZ184" s="281"/>
      <c r="DA184" s="281"/>
      <c r="DB184" s="281"/>
      <c r="DC184" s="281" t="b">
        <f>AND(RMDF!DF184&gt;=0, RMDF!DF184&lt;=1-SUM(RMDF!Z184,RMDF!AG184,RMDF!AN184,RMDF!AU184,RMDF!BB184,RMDF!BI184,RMDF!BP184,RMDF!BW184,RMDF!CD184,RMDF!CK184,RMDF!CR184,RMDF!CY184), RMDF!DF184=ROUND(RMDF!DF184,4))</f>
        <v>1</v>
      </c>
      <c r="DD184" s="317">
        <f>RMDF!DD184</f>
        <v>0</v>
      </c>
      <c r="DE184" s="318" t="str">
        <f>IF(DD184=0,"",_xlfn.XLOOKUP(DD184,StatePicklist!$1:$1,StatePicklist!$3:$3,"NA",0))</f>
        <v/>
      </c>
      <c r="DF184" s="297" t="str">
        <f ca="1">IF(RMDF!DE184="", "", IF(ISNUMBER(MATCH(RMDF!DE184, INDIRECT(DE184), 0)), "OK", "Invalid"))</f>
        <v/>
      </c>
      <c r="DG184" s="281"/>
      <c r="DH184" s="281"/>
      <c r="DI184" s="281"/>
      <c r="DJ184" s="281" t="b">
        <f>AND(RMDF!DM184&gt;=0, RMDF!DM184&lt;=1-SUM(RMDF!Z184,RMDF!AG184,RMDF!AN184,RMDF!AU184,RMDF!BB184,RMDF!BI184,RMDF!BP184,RMDF!BW184,RMDF!CD184,RMDF!CK184,RMDF!CR184,RMDF!CY184,RMDF!DF184), RMDF!DM184=ROUND(RMDF!DM184,4))</f>
        <v>1</v>
      </c>
      <c r="DK184" s="317">
        <f>RMDF!DK184</f>
        <v>0</v>
      </c>
      <c r="DL184" s="318" t="str">
        <f>IF(DK184=0,"",_xlfn.XLOOKUP(DK184,StatePicklist!$1:$1,StatePicklist!$3:$3,"NA",0))</f>
        <v/>
      </c>
      <c r="DM184" s="297" t="str">
        <f ca="1">IF(RMDF!DL184="", "", IF(ISNUMBER(MATCH(RMDF!DL184, INDIRECT(DL184), 0)), "OK", "Invalid"))</f>
        <v/>
      </c>
      <c r="DN184" s="281"/>
      <c r="DO184" s="281"/>
      <c r="DP184" s="281"/>
      <c r="DQ184" s="281" t="b">
        <f>AND(RMDF!DT184&gt;=0, RMDF!DT184&lt;=1-SUM(RMDF!Z184,RMDF!AG184,RMDF!AN184,RMDF!AU184,RMDF!BB184,RMDF!BI184,RMDF!BP184,RMDF!BW184,RMDF!CD184,RMDF!CK184,RMDF!CR184,RMDF!CY184,RMDF!DF184,RMDF!DM184), RMDF!DT184=ROUND(RMDF!DT184,4))</f>
        <v>1</v>
      </c>
      <c r="DR184" s="317">
        <f>RMDF!DR184</f>
        <v>0</v>
      </c>
      <c r="DS184" s="318" t="str">
        <f>IF(DR184=0,"",_xlfn.XLOOKUP(DR184,StatePicklist!$1:$1,StatePicklist!$3:$3,"NA",0))</f>
        <v/>
      </c>
      <c r="DT184" s="297" t="str">
        <f ca="1">IF(RMDF!DS184="", "", IF(ISNUMBER(MATCH(RMDF!DS184, INDIRECT(DS184), 0)), "OK", "Invalid"))</f>
        <v/>
      </c>
      <c r="DU184" s="281"/>
      <c r="DV184" s="281"/>
      <c r="DW184" s="281"/>
      <c r="DX184" s="281" t="b">
        <f>AND(RMDF!EA184&gt;=0, RMDF!EA184&lt;=1-SUM(RMDF!Z184,RMDF!AG184,RMDF!AN184,RMDF!AU184,RMDF!BB184,RMDF!BI184,RMDF!BP184,RMDF!BW184,RMDF!CD184,RMDF!CK184,RMDF!CR184,RMDF!CY184,RMDF!DF184,RMDF!DM184,RMDF!DT184), RMDF!EA184=ROUND(RMDF!EA184,4))</f>
        <v>1</v>
      </c>
      <c r="DY184" s="317">
        <f>RMDF!DY184</f>
        <v>0</v>
      </c>
      <c r="DZ184" s="318" t="str">
        <f>IF(DY184=0,"",_xlfn.XLOOKUP(DY184,StatePicklist!$1:$1,StatePicklist!$3:$3,"NA",0))</f>
        <v/>
      </c>
      <c r="EA184" s="297" t="str">
        <f ca="1">IF(RMDF!DZ184="", "", IF(ISNUMBER(MATCH(RMDF!DZ184, INDIRECT(DZ184), 0)), "OK", "Invalid"))</f>
        <v/>
      </c>
      <c r="EB184" s="281"/>
      <c r="EC184" s="281"/>
      <c r="ED184" s="281"/>
      <c r="EE184" s="281" t="b">
        <f>AND(RMDF!EH184&gt;=0, RMDF!EH184&lt;=1-SUM(RMDF!Z184,RMDF!AG184,RMDF!AN184,RMDF!AU184,RMDF!BB184,RMDF!BI184,RMDF!BP184,RMDF!BW184,RMDF!CD184,RMDF!CK184,RMDF!CR184,RMDF!CY184,RMDF!DF184,RMDF!DM184,RMDF!DT184,RMDF!EA184), RMDF!EH184=ROUND(RMDF!EH184,4))</f>
        <v>1</v>
      </c>
      <c r="EF184" s="317">
        <f>RMDF!EF184</f>
        <v>0</v>
      </c>
      <c r="EG184" s="318" t="str">
        <f>IF(EF184=0,"",_xlfn.XLOOKUP(EF184,StatePicklist!$1:$1,StatePicklist!$3:$3,"NA",0))</f>
        <v/>
      </c>
      <c r="EH184" s="297" t="str">
        <f ca="1">IF(RMDF!EG184="", "", IF(ISNUMBER(MATCH(RMDF!EG184, INDIRECT(EG184), 0)), "OK", "Invalid"))</f>
        <v/>
      </c>
      <c r="EI184" s="281"/>
      <c r="EJ184" s="281"/>
      <c r="EK184" s="281"/>
      <c r="EL184" s="281" t="b">
        <f>AND(RMDF!EO184&gt;=0, RMDF!EO184&lt;=1-SUM(RMDF!Z184,RMDF!AG184,RMDF!AN184,RMDF!AU184,RMDF!BB184,RMDF!BI184,RMDF!BP184,RMDF!BW184,RMDF!CD184,RMDF!CK184,RMDF!CR184,RMDF!CY184,RMDF!DF184,RMDF!DM184,RMDF!DT184,RMDF!EA184,RMDF!EH184), RMDF!EO184=ROUND(RMDF!EO184,4))</f>
        <v>1</v>
      </c>
      <c r="EM184" s="317">
        <f>RMDF!EM184</f>
        <v>0</v>
      </c>
      <c r="EN184" s="318" t="str">
        <f>IF(EM184=0,"",_xlfn.XLOOKUP(EM184,StatePicklist!$1:$1,StatePicklist!$3:$3,"NA",0))</f>
        <v/>
      </c>
      <c r="EO184" s="297" t="str">
        <f ca="1">IF(RMDF!EN184="", "", IF(ISNUMBER(MATCH(RMDF!EN184, INDIRECT(EN184), 0)), "OK", "Invalid"))</f>
        <v/>
      </c>
      <c r="EP184" s="281"/>
      <c r="EQ184" s="281"/>
      <c r="ER184" s="281"/>
      <c r="ES184" s="281" t="b">
        <f>AND(RMDF!EV184&gt;=0, RMDF!EV184&lt;=1-SUM(RMDF!Z184,RMDF!AG184,RMDF!AN184,RMDF!AU184,RMDF!BB184,RMDF!BI184,RMDF!BP184,RMDF!BW184,RMDF!CD184,RMDF!CK184,RMDF!CR184,RMDF!CY184,RMDF!DF184,RMDF!DM184,RMDF!DT184,RMDF!EA184,RMDF!EH184,RMDF!EO184), RMDF!EV184=ROUND(RMDF!EV184,4))</f>
        <v>1</v>
      </c>
      <c r="ET184" s="317">
        <f>RMDF!ET184</f>
        <v>0</v>
      </c>
      <c r="EU184" s="318" t="str">
        <f>IF(ET184=0,"",_xlfn.XLOOKUP(ET184,StatePicklist!$1:$1,StatePicklist!$3:$3,"NA",0))</f>
        <v/>
      </c>
      <c r="EV184" s="297" t="str">
        <f ca="1">IF(RMDF!EU184="", "", IF(ISNUMBER(MATCH(RMDF!EU184, INDIRECT(EU184), 0)), "OK", "Invalid"))</f>
        <v/>
      </c>
      <c r="EW184" s="281"/>
      <c r="EX184" s="281"/>
      <c r="EY184" s="281"/>
      <c r="EZ184" s="281" t="b">
        <f>AND(RMDF!FC184&gt;=0, RMDF!FC184&lt;=1-SUM(RMDF!Z184,RMDF!AG184,RMDF!AN184,RMDF!AU184,RMDF!BB184,RMDF!BI184,RMDF!BP184,RMDF!BW184,RMDF!CD184,RMDF!CK184,RMDF!CR184,RMDF!CY184,RMDF!DF184,RMDF!DM184,RMDF!DT184,RMDF!EA184,RMDF!EH184,RMDF!EO184,RMDF!EV184), RMDF!FC184=ROUND(RMDF!FC184,4))</f>
        <v>1</v>
      </c>
      <c r="FA184" s="317">
        <f>RMDF!FA184</f>
        <v>0</v>
      </c>
      <c r="FB184" s="318" t="str">
        <f>IF(FA184=0,"",_xlfn.XLOOKUP(FA184,StatePicklist!$1:$1,StatePicklist!$3:$3,"NA",0))</f>
        <v/>
      </c>
      <c r="FC184" s="297" t="str">
        <f ca="1">IF(RMDF!FB184="", "", IF(ISNUMBER(MATCH(RMDF!FB184, INDIRECT(FB184), 0)), "OK", "Invalid"))</f>
        <v/>
      </c>
    </row>
    <row r="185" spans="1:159" s="205" customFormat="1" ht="39.9" customHeight="1" x14ac:dyDescent="0.25">
      <c r="A185" s="206"/>
      <c r="B185" s="196"/>
      <c r="C185" s="197"/>
      <c r="D185" s="198"/>
      <c r="E185" s="199"/>
      <c r="F185" s="200"/>
      <c r="G185" s="201"/>
      <c r="H185" s="292"/>
      <c r="I185" s="305">
        <f>RMDF!I185</f>
        <v>0</v>
      </c>
      <c r="J185" s="305" t="str">
        <f>IF(I185=ProductCode!$B$30,"PDReclPost",IF(OR(I185=ProductCode!$C$30,I185=ProductCode!$E$30,I185=ProductCode!$G$30),"PDPreCon",IF(OR(I185=ProductCode!$D$30,I185=ProductCode!$F$30),"PDNotReclPost","")))</f>
        <v/>
      </c>
      <c r="K185" s="305" t="str">
        <f t="shared" si="15"/>
        <v/>
      </c>
      <c r="L185" s="289"/>
      <c r="M185" s="305" t="str">
        <f t="shared" si="15"/>
        <v/>
      </c>
      <c r="N185" s="289" t="b">
        <f>AND(RMDF!N185&gt;=0, RMDF!N185&lt;=1-RMDF!L185, RMDF!N185=ROUND(RMDF!N185,4))</f>
        <v>1</v>
      </c>
      <c r="O185" s="286" t="str">
        <f>IF(P185="","",IF(I185="","",IF(LEFT(I185,13)="Reclaimed pos",RawMaterialCode!$E$569,RawMaterialCode!$E$568)))</f>
        <v>Reclaimed pre-consumer mixed fibers (RM0578)</v>
      </c>
      <c r="P185" s="295">
        <f t="shared" si="16"/>
        <v>1</v>
      </c>
      <c r="Q185" s="202"/>
      <c r="R185" s="203"/>
      <c r="S185" s="204" t="str">
        <f t="shared" si="17"/>
        <v/>
      </c>
      <c r="T185" s="281"/>
      <c r="U185" s="281"/>
      <c r="V185" s="281"/>
      <c r="W185" s="281"/>
      <c r="X185" s="317">
        <f>RMDF!X185</f>
        <v>0</v>
      </c>
      <c r="Y185" s="318" t="str">
        <f>IF(X185=0,"",_xlfn.XLOOKUP(X185,StatePicklist!$1:$1,StatePicklist!$3:$3,"NA",0))</f>
        <v/>
      </c>
      <c r="Z185" s="297" t="str">
        <f ca="1">IF(RMDF!Y185="", "", IF(ISNUMBER(MATCH(RMDF!Y185, INDIRECT(Y185), 0)), "OK", "Invalid"))</f>
        <v/>
      </c>
      <c r="AA185" s="281"/>
      <c r="AB185" s="281"/>
      <c r="AC185" s="281"/>
      <c r="AD185" s="281" t="b">
        <f>AND(RMDF!AG185&gt;=0, RMDF!AG185&lt;=1-RMDF!Z185, RMDF!AG185=ROUND(RMDF!AG185,4))</f>
        <v>1</v>
      </c>
      <c r="AE185" s="317">
        <f>RMDF!AE185</f>
        <v>0</v>
      </c>
      <c r="AF185" s="318" t="str">
        <f>IF(AE185=0,"",_xlfn.XLOOKUP(AE185,StatePicklist!$1:$1,StatePicklist!$3:$3,"NA",0))</f>
        <v/>
      </c>
      <c r="AG185" s="297" t="str">
        <f ca="1">IF(RMDF!AF185="", "", IF(ISNUMBER(MATCH(RMDF!AF185, INDIRECT(AF185), 0)), "OK", "Invalid"))</f>
        <v/>
      </c>
      <c r="AH185" s="281"/>
      <c r="AI185" s="281"/>
      <c r="AJ185" s="281"/>
      <c r="AK185" s="281" t="b">
        <f>AND(RMDF!AN185&gt;=0, RMDF!AN185&lt;=1-SUM(RMDF!Z185,RMDF!AG185), RMDF!AN185=ROUND(RMDF!AN185,4))</f>
        <v>1</v>
      </c>
      <c r="AL185" s="317">
        <f>RMDF!AL185</f>
        <v>0</v>
      </c>
      <c r="AM185" s="318" t="str">
        <f>IF(AL185=0,"",_xlfn.XLOOKUP(AL185,StatePicklist!$1:$1,StatePicklist!$3:$3,"NA",0))</f>
        <v/>
      </c>
      <c r="AN185" s="297" t="str">
        <f ca="1">IF(RMDF!AM185="", "", IF(ISNUMBER(MATCH(RMDF!AM185, INDIRECT(AM185), 0)), "OK", "Invalid"))</f>
        <v/>
      </c>
      <c r="AO185" s="281"/>
      <c r="AP185" s="281"/>
      <c r="AQ185" s="281"/>
      <c r="AR185" s="281" t="b">
        <f>AND(RMDF!AU185&gt;=0, RMDF!AU185&lt;=1-SUM(RMDF!Z185,RMDF!AG185,RMDF!AN185), RMDF!AU185=ROUND(RMDF!AU185,4))</f>
        <v>1</v>
      </c>
      <c r="AS185" s="317">
        <f>RMDF!AS185</f>
        <v>0</v>
      </c>
      <c r="AT185" s="318" t="str">
        <f>IF(AS185=0,"",_xlfn.XLOOKUP(AS185,StatePicklist!$1:$1,StatePicklist!$3:$3,"NA",0))</f>
        <v/>
      </c>
      <c r="AU185" s="297" t="str">
        <f ca="1">IF(RMDF!AT185="", "", IF(ISNUMBER(MATCH(RMDF!AT185, INDIRECT(AT185), 0)), "OK", "Invalid"))</f>
        <v/>
      </c>
      <c r="AV185" s="281"/>
      <c r="AW185" s="281"/>
      <c r="AX185" s="281"/>
      <c r="AY185" s="281" t="b">
        <f>AND(RMDF!BB185&gt;=0, RMDF!BB185&lt;=1-SUM(RMDF!Z185,RMDF!AG185,RMDF!AN185,RMDF!AU185), RMDF!BB185=ROUND(RMDF!BB185,4))</f>
        <v>1</v>
      </c>
      <c r="AZ185" s="317">
        <f>RMDF!AZ185</f>
        <v>0</v>
      </c>
      <c r="BA185" s="318" t="str">
        <f>IF(AZ185=0,"",_xlfn.XLOOKUP(AZ185,StatePicklist!$1:$1,StatePicklist!$3:$3,"NA",0))</f>
        <v/>
      </c>
      <c r="BB185" s="297" t="str">
        <f ca="1">IF(RMDF!BA185="", "", IF(ISNUMBER(MATCH(RMDF!BA185, INDIRECT(BA185), 0)), "OK", "Invalid"))</f>
        <v/>
      </c>
      <c r="BC185" s="281"/>
      <c r="BD185" s="281"/>
      <c r="BE185" s="281"/>
      <c r="BF185" s="281" t="b">
        <f>AND(RMDF!BI185&gt;=0, RMDF!BI185&lt;=1-SUM(RMDF!Z185,RMDF!AG185,RMDF!AN185,RMDF!AU185,RMDF!BB185), RMDF!BI185=ROUND(RMDF!BI185,4))</f>
        <v>1</v>
      </c>
      <c r="BG185" s="317">
        <f>RMDF!BG185</f>
        <v>0</v>
      </c>
      <c r="BH185" s="318" t="str">
        <f>IF(BG185=0,"",_xlfn.XLOOKUP(BG185,StatePicklist!$1:$1,StatePicklist!$3:$3,"NA",0))</f>
        <v/>
      </c>
      <c r="BI185" s="297" t="str">
        <f ca="1">IF(RMDF!BH185="", "", IF(ISNUMBER(MATCH(RMDF!BH185, INDIRECT(BH185), 0)), "OK", "Invalid"))</f>
        <v/>
      </c>
      <c r="BJ185" s="281"/>
      <c r="BK185" s="281"/>
      <c r="BL185" s="281"/>
      <c r="BM185" s="281" t="b">
        <f>AND(RMDF!BP185&gt;=0, RMDF!BP185&lt;=1-SUM(RMDF!Z185,RMDF!AG185,RMDF!AN185,RMDF!AU185,RMDF!BB185,RMDF!BI185), RMDF!BP185=ROUND(RMDF!BP185,4))</f>
        <v>1</v>
      </c>
      <c r="BN185" s="317">
        <f>RMDF!BN185</f>
        <v>0</v>
      </c>
      <c r="BO185" s="318" t="str">
        <f>IF(BN185=0,"",_xlfn.XLOOKUP(BN185,StatePicklist!$1:$1,StatePicklist!$3:$3,"NA",0))</f>
        <v/>
      </c>
      <c r="BP185" s="297" t="str">
        <f ca="1">IF(RMDF!BO185="", "", IF(ISNUMBER(MATCH(RMDF!BO185, INDIRECT(BO185), 0)), "OK", "Invalid"))</f>
        <v/>
      </c>
      <c r="BQ185" s="281"/>
      <c r="BR185" s="281"/>
      <c r="BS185" s="281"/>
      <c r="BT185" s="281" t="b">
        <f>AND(RMDF!BW185&gt;=0, RMDF!BW185&lt;=1-SUM(RMDF!Z185,RMDF!AG185,RMDF!AN185,RMDF!AU185,RMDF!BB185,RMDF!BI185,RMDF!BP185), RMDF!BW185=ROUND(RMDF!BW185,4))</f>
        <v>1</v>
      </c>
      <c r="BU185" s="317">
        <f>RMDF!BU185</f>
        <v>0</v>
      </c>
      <c r="BV185" s="318" t="str">
        <f>IF(BU185=0,"",_xlfn.XLOOKUP(BU185,StatePicklist!$1:$1,StatePicklist!$3:$3,"NA",0))</f>
        <v/>
      </c>
      <c r="BW185" s="297" t="str">
        <f ca="1">IF(RMDF!BV185="", "", IF(ISNUMBER(MATCH(RMDF!BV185, INDIRECT(BV185), 0)), "OK", "Invalid"))</f>
        <v/>
      </c>
      <c r="BX185" s="281"/>
      <c r="BY185" s="281"/>
      <c r="BZ185" s="281"/>
      <c r="CA185" s="281" t="b">
        <f>AND(RMDF!CD185&gt;=0, RMDF!CD185&lt;=1-SUM(RMDF!Z185,RMDF!AG185,RMDF!AN185,RMDF!AU185,RMDF!BB185,RMDF!BI185,RMDF!BP185,RMDF!BW185), RMDF!CD185=ROUND(RMDF!CD185,4))</f>
        <v>1</v>
      </c>
      <c r="CB185" s="317">
        <f>RMDF!CB185</f>
        <v>0</v>
      </c>
      <c r="CC185" s="318" t="str">
        <f>IF(CB185=0,"",_xlfn.XLOOKUP(CB185,StatePicklist!$1:$1,StatePicklist!$3:$3,"NA",0))</f>
        <v/>
      </c>
      <c r="CD185" s="297" t="str">
        <f ca="1">IF(RMDF!CC185="", "", IF(ISNUMBER(MATCH(RMDF!CC185, INDIRECT(CC185), 0)), "OK", "Invalid"))</f>
        <v/>
      </c>
      <c r="CE185" s="281"/>
      <c r="CF185" s="281"/>
      <c r="CG185" s="281"/>
      <c r="CH185" s="281" t="b">
        <f>AND(RMDF!CK185&gt;=0, RMDF!CK185&lt;=1-SUM(RMDF!Z185,RMDF!AG185,RMDF!AN185,RMDF!AU185,RMDF!BB185,RMDF!BI185,RMDF!BP185,RMDF!BW185,RMDF!CD185), RMDF!CK185=ROUND(RMDF!CK185,4))</f>
        <v>1</v>
      </c>
      <c r="CI185" s="317">
        <f>RMDF!CI185</f>
        <v>0</v>
      </c>
      <c r="CJ185" s="318" t="str">
        <f>IF(CI185=0,"",_xlfn.XLOOKUP(CI185,StatePicklist!$1:$1,StatePicklist!$3:$3,"NA",0))</f>
        <v/>
      </c>
      <c r="CK185" s="297" t="str">
        <f ca="1">IF(RMDF!CJ185="", "", IF(ISNUMBER(MATCH(RMDF!CJ185, INDIRECT(CJ185), 0)), "OK", "Invalid"))</f>
        <v/>
      </c>
      <c r="CL185" s="281"/>
      <c r="CM185" s="281"/>
      <c r="CN185" s="281"/>
      <c r="CO185" s="281" t="b">
        <f>AND(RMDF!CR185&gt;=0, RMDF!CR185&lt;=1-SUM(RMDF!Z185,RMDF!AG185,RMDF!AN185,RMDF!AU185,RMDF!BB185,RMDF!BI185,RMDF!BP185,RMDF!BW185,RMDF!CD185,RMDF!CK185), RMDF!CR185=ROUND(RMDF!CR185,4))</f>
        <v>1</v>
      </c>
      <c r="CP185" s="317">
        <f>RMDF!CP185</f>
        <v>0</v>
      </c>
      <c r="CQ185" s="318" t="str">
        <f>IF(CP185=0,"",_xlfn.XLOOKUP(CP185,StatePicklist!$1:$1,StatePicklist!$3:$3,"NA",0))</f>
        <v/>
      </c>
      <c r="CR185" s="297" t="str">
        <f ca="1">IF(RMDF!CQ185="", "", IF(ISNUMBER(MATCH(RMDF!CQ185, INDIRECT(CQ185), 0)), "OK", "Invalid"))</f>
        <v/>
      </c>
      <c r="CS185" s="281"/>
      <c r="CT185" s="281"/>
      <c r="CU185" s="281"/>
      <c r="CV185" s="281" t="b">
        <f>AND(RMDF!CY185&gt;=0, RMDF!CY185&lt;=1-SUM(RMDF!Z185,RMDF!AG185,RMDF!AN185,RMDF!AU185,RMDF!BB185,RMDF!BI185,RMDF!BP185,RMDF!BW185,RMDF!CD185,RMDF!CK185,RMDF!CR185), RMDF!CY185=ROUND(RMDF!CY185,4))</f>
        <v>1</v>
      </c>
      <c r="CW185" s="317">
        <f>RMDF!CW185</f>
        <v>0</v>
      </c>
      <c r="CX185" s="318" t="str">
        <f>IF(CW185=0,"",_xlfn.XLOOKUP(CW185,StatePicklist!$1:$1,StatePicklist!$3:$3,"NA",0))</f>
        <v/>
      </c>
      <c r="CY185" s="297" t="str">
        <f ca="1">IF(RMDF!CX185="", "", IF(ISNUMBER(MATCH(RMDF!CX185, INDIRECT(CX185), 0)), "OK", "Invalid"))</f>
        <v/>
      </c>
      <c r="CZ185" s="281"/>
      <c r="DA185" s="281"/>
      <c r="DB185" s="281"/>
      <c r="DC185" s="281" t="b">
        <f>AND(RMDF!DF185&gt;=0, RMDF!DF185&lt;=1-SUM(RMDF!Z185,RMDF!AG185,RMDF!AN185,RMDF!AU185,RMDF!BB185,RMDF!BI185,RMDF!BP185,RMDF!BW185,RMDF!CD185,RMDF!CK185,RMDF!CR185,RMDF!CY185), RMDF!DF185=ROUND(RMDF!DF185,4))</f>
        <v>1</v>
      </c>
      <c r="DD185" s="317">
        <f>RMDF!DD185</f>
        <v>0</v>
      </c>
      <c r="DE185" s="318" t="str">
        <f>IF(DD185=0,"",_xlfn.XLOOKUP(DD185,StatePicklist!$1:$1,StatePicklist!$3:$3,"NA",0))</f>
        <v/>
      </c>
      <c r="DF185" s="297" t="str">
        <f ca="1">IF(RMDF!DE185="", "", IF(ISNUMBER(MATCH(RMDF!DE185, INDIRECT(DE185), 0)), "OK", "Invalid"))</f>
        <v/>
      </c>
      <c r="DG185" s="281"/>
      <c r="DH185" s="281"/>
      <c r="DI185" s="281"/>
      <c r="DJ185" s="281" t="b">
        <f>AND(RMDF!DM185&gt;=0, RMDF!DM185&lt;=1-SUM(RMDF!Z185,RMDF!AG185,RMDF!AN185,RMDF!AU185,RMDF!BB185,RMDF!BI185,RMDF!BP185,RMDF!BW185,RMDF!CD185,RMDF!CK185,RMDF!CR185,RMDF!CY185,RMDF!DF185), RMDF!DM185=ROUND(RMDF!DM185,4))</f>
        <v>1</v>
      </c>
      <c r="DK185" s="317">
        <f>RMDF!DK185</f>
        <v>0</v>
      </c>
      <c r="DL185" s="318" t="str">
        <f>IF(DK185=0,"",_xlfn.XLOOKUP(DK185,StatePicklist!$1:$1,StatePicklist!$3:$3,"NA",0))</f>
        <v/>
      </c>
      <c r="DM185" s="297" t="str">
        <f ca="1">IF(RMDF!DL185="", "", IF(ISNUMBER(MATCH(RMDF!DL185, INDIRECT(DL185), 0)), "OK", "Invalid"))</f>
        <v/>
      </c>
      <c r="DN185" s="281"/>
      <c r="DO185" s="281"/>
      <c r="DP185" s="281"/>
      <c r="DQ185" s="281" t="b">
        <f>AND(RMDF!DT185&gt;=0, RMDF!DT185&lt;=1-SUM(RMDF!Z185,RMDF!AG185,RMDF!AN185,RMDF!AU185,RMDF!BB185,RMDF!BI185,RMDF!BP185,RMDF!BW185,RMDF!CD185,RMDF!CK185,RMDF!CR185,RMDF!CY185,RMDF!DF185,RMDF!DM185), RMDF!DT185=ROUND(RMDF!DT185,4))</f>
        <v>1</v>
      </c>
      <c r="DR185" s="317">
        <f>RMDF!DR185</f>
        <v>0</v>
      </c>
      <c r="DS185" s="318" t="str">
        <f>IF(DR185=0,"",_xlfn.XLOOKUP(DR185,StatePicklist!$1:$1,StatePicklist!$3:$3,"NA",0))</f>
        <v/>
      </c>
      <c r="DT185" s="297" t="str">
        <f ca="1">IF(RMDF!DS185="", "", IF(ISNUMBER(MATCH(RMDF!DS185, INDIRECT(DS185), 0)), "OK", "Invalid"))</f>
        <v/>
      </c>
      <c r="DU185" s="281"/>
      <c r="DV185" s="281"/>
      <c r="DW185" s="281"/>
      <c r="DX185" s="281" t="b">
        <f>AND(RMDF!EA185&gt;=0, RMDF!EA185&lt;=1-SUM(RMDF!Z185,RMDF!AG185,RMDF!AN185,RMDF!AU185,RMDF!BB185,RMDF!BI185,RMDF!BP185,RMDF!BW185,RMDF!CD185,RMDF!CK185,RMDF!CR185,RMDF!CY185,RMDF!DF185,RMDF!DM185,RMDF!DT185), RMDF!EA185=ROUND(RMDF!EA185,4))</f>
        <v>1</v>
      </c>
      <c r="DY185" s="317">
        <f>RMDF!DY185</f>
        <v>0</v>
      </c>
      <c r="DZ185" s="318" t="str">
        <f>IF(DY185=0,"",_xlfn.XLOOKUP(DY185,StatePicklist!$1:$1,StatePicklist!$3:$3,"NA",0))</f>
        <v/>
      </c>
      <c r="EA185" s="297" t="str">
        <f ca="1">IF(RMDF!DZ185="", "", IF(ISNUMBER(MATCH(RMDF!DZ185, INDIRECT(DZ185), 0)), "OK", "Invalid"))</f>
        <v/>
      </c>
      <c r="EB185" s="281"/>
      <c r="EC185" s="281"/>
      <c r="ED185" s="281"/>
      <c r="EE185" s="281" t="b">
        <f>AND(RMDF!EH185&gt;=0, RMDF!EH185&lt;=1-SUM(RMDF!Z185,RMDF!AG185,RMDF!AN185,RMDF!AU185,RMDF!BB185,RMDF!BI185,RMDF!BP185,RMDF!BW185,RMDF!CD185,RMDF!CK185,RMDF!CR185,RMDF!CY185,RMDF!DF185,RMDF!DM185,RMDF!DT185,RMDF!EA185), RMDF!EH185=ROUND(RMDF!EH185,4))</f>
        <v>1</v>
      </c>
      <c r="EF185" s="317">
        <f>RMDF!EF185</f>
        <v>0</v>
      </c>
      <c r="EG185" s="318" t="str">
        <f>IF(EF185=0,"",_xlfn.XLOOKUP(EF185,StatePicklist!$1:$1,StatePicklist!$3:$3,"NA",0))</f>
        <v/>
      </c>
      <c r="EH185" s="297" t="str">
        <f ca="1">IF(RMDF!EG185="", "", IF(ISNUMBER(MATCH(RMDF!EG185, INDIRECT(EG185), 0)), "OK", "Invalid"))</f>
        <v/>
      </c>
      <c r="EI185" s="281"/>
      <c r="EJ185" s="281"/>
      <c r="EK185" s="281"/>
      <c r="EL185" s="281" t="b">
        <f>AND(RMDF!EO185&gt;=0, RMDF!EO185&lt;=1-SUM(RMDF!Z185,RMDF!AG185,RMDF!AN185,RMDF!AU185,RMDF!BB185,RMDF!BI185,RMDF!BP185,RMDF!BW185,RMDF!CD185,RMDF!CK185,RMDF!CR185,RMDF!CY185,RMDF!DF185,RMDF!DM185,RMDF!DT185,RMDF!EA185,RMDF!EH185), RMDF!EO185=ROUND(RMDF!EO185,4))</f>
        <v>1</v>
      </c>
      <c r="EM185" s="317">
        <f>RMDF!EM185</f>
        <v>0</v>
      </c>
      <c r="EN185" s="318" t="str">
        <f>IF(EM185=0,"",_xlfn.XLOOKUP(EM185,StatePicklist!$1:$1,StatePicklist!$3:$3,"NA",0))</f>
        <v/>
      </c>
      <c r="EO185" s="297" t="str">
        <f ca="1">IF(RMDF!EN185="", "", IF(ISNUMBER(MATCH(RMDF!EN185, INDIRECT(EN185), 0)), "OK", "Invalid"))</f>
        <v/>
      </c>
      <c r="EP185" s="281"/>
      <c r="EQ185" s="281"/>
      <c r="ER185" s="281"/>
      <c r="ES185" s="281" t="b">
        <f>AND(RMDF!EV185&gt;=0, RMDF!EV185&lt;=1-SUM(RMDF!Z185,RMDF!AG185,RMDF!AN185,RMDF!AU185,RMDF!BB185,RMDF!BI185,RMDF!BP185,RMDF!BW185,RMDF!CD185,RMDF!CK185,RMDF!CR185,RMDF!CY185,RMDF!DF185,RMDF!DM185,RMDF!DT185,RMDF!EA185,RMDF!EH185,RMDF!EO185), RMDF!EV185=ROUND(RMDF!EV185,4))</f>
        <v>1</v>
      </c>
      <c r="ET185" s="317">
        <f>RMDF!ET185</f>
        <v>0</v>
      </c>
      <c r="EU185" s="318" t="str">
        <f>IF(ET185=0,"",_xlfn.XLOOKUP(ET185,StatePicklist!$1:$1,StatePicklist!$3:$3,"NA",0))</f>
        <v/>
      </c>
      <c r="EV185" s="297" t="str">
        <f ca="1">IF(RMDF!EU185="", "", IF(ISNUMBER(MATCH(RMDF!EU185, INDIRECT(EU185), 0)), "OK", "Invalid"))</f>
        <v/>
      </c>
      <c r="EW185" s="281"/>
      <c r="EX185" s="281"/>
      <c r="EY185" s="281"/>
      <c r="EZ185" s="281" t="b">
        <f>AND(RMDF!FC185&gt;=0, RMDF!FC185&lt;=1-SUM(RMDF!Z185,RMDF!AG185,RMDF!AN185,RMDF!AU185,RMDF!BB185,RMDF!BI185,RMDF!BP185,RMDF!BW185,RMDF!CD185,RMDF!CK185,RMDF!CR185,RMDF!CY185,RMDF!DF185,RMDF!DM185,RMDF!DT185,RMDF!EA185,RMDF!EH185,RMDF!EO185,RMDF!EV185), RMDF!FC185=ROUND(RMDF!FC185,4))</f>
        <v>1</v>
      </c>
      <c r="FA185" s="317">
        <f>RMDF!FA185</f>
        <v>0</v>
      </c>
      <c r="FB185" s="318" t="str">
        <f>IF(FA185=0,"",_xlfn.XLOOKUP(FA185,StatePicklist!$1:$1,StatePicklist!$3:$3,"NA",0))</f>
        <v/>
      </c>
      <c r="FC185" s="297" t="str">
        <f ca="1">IF(RMDF!FB185="", "", IF(ISNUMBER(MATCH(RMDF!FB185, INDIRECT(FB185), 0)), "OK", "Invalid"))</f>
        <v/>
      </c>
    </row>
    <row r="186" spans="1:159" s="205" customFormat="1" ht="39.9" customHeight="1" x14ac:dyDescent="0.25">
      <c r="A186" s="206"/>
      <c r="B186" s="196"/>
      <c r="C186" s="197"/>
      <c r="D186" s="198"/>
      <c r="E186" s="199"/>
      <c r="F186" s="200"/>
      <c r="G186" s="201"/>
      <c r="H186" s="292"/>
      <c r="I186" s="305">
        <f>RMDF!I186</f>
        <v>0</v>
      </c>
      <c r="J186" s="305" t="str">
        <f>IF(I186=ProductCode!$B$30,"PDReclPost",IF(OR(I186=ProductCode!$C$30,I186=ProductCode!$E$30,I186=ProductCode!$G$30),"PDPreCon",IF(OR(I186=ProductCode!$D$30,I186=ProductCode!$F$30),"PDNotReclPost","")))</f>
        <v/>
      </c>
      <c r="K186" s="305" t="str">
        <f t="shared" si="15"/>
        <v/>
      </c>
      <c r="L186" s="289"/>
      <c r="M186" s="305" t="str">
        <f t="shared" si="15"/>
        <v/>
      </c>
      <c r="N186" s="289" t="b">
        <f>AND(RMDF!N186&gt;=0, RMDF!N186&lt;=1-RMDF!L186, RMDF!N186=ROUND(RMDF!N186,4))</f>
        <v>1</v>
      </c>
      <c r="O186" s="286" t="str">
        <f>IF(P186="","",IF(I186="","",IF(LEFT(I186,13)="Reclaimed pos",RawMaterialCode!$E$569,RawMaterialCode!$E$568)))</f>
        <v>Reclaimed pre-consumer mixed fibers (RM0578)</v>
      </c>
      <c r="P186" s="295">
        <f t="shared" si="16"/>
        <v>1</v>
      </c>
      <c r="Q186" s="202"/>
      <c r="R186" s="203"/>
      <c r="S186" s="204" t="str">
        <f t="shared" si="17"/>
        <v/>
      </c>
      <c r="T186" s="281"/>
      <c r="U186" s="281"/>
      <c r="V186" s="281"/>
      <c r="W186" s="281"/>
      <c r="X186" s="317">
        <f>RMDF!X186</f>
        <v>0</v>
      </c>
      <c r="Y186" s="318" t="str">
        <f>IF(X186=0,"",_xlfn.XLOOKUP(X186,StatePicklist!$1:$1,StatePicklist!$3:$3,"NA",0))</f>
        <v/>
      </c>
      <c r="Z186" s="297" t="str">
        <f ca="1">IF(RMDF!Y186="", "", IF(ISNUMBER(MATCH(RMDF!Y186, INDIRECT(Y186), 0)), "OK", "Invalid"))</f>
        <v/>
      </c>
      <c r="AA186" s="281"/>
      <c r="AB186" s="281"/>
      <c r="AC186" s="281"/>
      <c r="AD186" s="281" t="b">
        <f>AND(RMDF!AG186&gt;=0, RMDF!AG186&lt;=1-RMDF!Z186, RMDF!AG186=ROUND(RMDF!AG186,4))</f>
        <v>1</v>
      </c>
      <c r="AE186" s="317">
        <f>RMDF!AE186</f>
        <v>0</v>
      </c>
      <c r="AF186" s="318" t="str">
        <f>IF(AE186=0,"",_xlfn.XLOOKUP(AE186,StatePicklist!$1:$1,StatePicklist!$3:$3,"NA",0))</f>
        <v/>
      </c>
      <c r="AG186" s="297" t="str">
        <f ca="1">IF(RMDF!AF186="", "", IF(ISNUMBER(MATCH(RMDF!AF186, INDIRECT(AF186), 0)), "OK", "Invalid"))</f>
        <v/>
      </c>
      <c r="AH186" s="281"/>
      <c r="AI186" s="281"/>
      <c r="AJ186" s="281"/>
      <c r="AK186" s="281" t="b">
        <f>AND(RMDF!AN186&gt;=0, RMDF!AN186&lt;=1-SUM(RMDF!Z186,RMDF!AG186), RMDF!AN186=ROUND(RMDF!AN186,4))</f>
        <v>1</v>
      </c>
      <c r="AL186" s="317">
        <f>RMDF!AL186</f>
        <v>0</v>
      </c>
      <c r="AM186" s="318" t="str">
        <f>IF(AL186=0,"",_xlfn.XLOOKUP(AL186,StatePicklist!$1:$1,StatePicklist!$3:$3,"NA",0))</f>
        <v/>
      </c>
      <c r="AN186" s="297" t="str">
        <f ca="1">IF(RMDF!AM186="", "", IF(ISNUMBER(MATCH(RMDF!AM186, INDIRECT(AM186), 0)), "OK", "Invalid"))</f>
        <v/>
      </c>
      <c r="AO186" s="281"/>
      <c r="AP186" s="281"/>
      <c r="AQ186" s="281"/>
      <c r="AR186" s="281" t="b">
        <f>AND(RMDF!AU186&gt;=0, RMDF!AU186&lt;=1-SUM(RMDF!Z186,RMDF!AG186,RMDF!AN186), RMDF!AU186=ROUND(RMDF!AU186,4))</f>
        <v>1</v>
      </c>
      <c r="AS186" s="317">
        <f>RMDF!AS186</f>
        <v>0</v>
      </c>
      <c r="AT186" s="318" t="str">
        <f>IF(AS186=0,"",_xlfn.XLOOKUP(AS186,StatePicklist!$1:$1,StatePicklist!$3:$3,"NA",0))</f>
        <v/>
      </c>
      <c r="AU186" s="297" t="str">
        <f ca="1">IF(RMDF!AT186="", "", IF(ISNUMBER(MATCH(RMDF!AT186, INDIRECT(AT186), 0)), "OK", "Invalid"))</f>
        <v/>
      </c>
      <c r="AV186" s="281"/>
      <c r="AW186" s="281"/>
      <c r="AX186" s="281"/>
      <c r="AY186" s="281" t="b">
        <f>AND(RMDF!BB186&gt;=0, RMDF!BB186&lt;=1-SUM(RMDF!Z186,RMDF!AG186,RMDF!AN186,RMDF!AU186), RMDF!BB186=ROUND(RMDF!BB186,4))</f>
        <v>1</v>
      </c>
      <c r="AZ186" s="317">
        <f>RMDF!AZ186</f>
        <v>0</v>
      </c>
      <c r="BA186" s="318" t="str">
        <f>IF(AZ186=0,"",_xlfn.XLOOKUP(AZ186,StatePicklist!$1:$1,StatePicklist!$3:$3,"NA",0))</f>
        <v/>
      </c>
      <c r="BB186" s="297" t="str">
        <f ca="1">IF(RMDF!BA186="", "", IF(ISNUMBER(MATCH(RMDF!BA186, INDIRECT(BA186), 0)), "OK", "Invalid"))</f>
        <v/>
      </c>
      <c r="BC186" s="281"/>
      <c r="BD186" s="281"/>
      <c r="BE186" s="281"/>
      <c r="BF186" s="281" t="b">
        <f>AND(RMDF!BI186&gt;=0, RMDF!BI186&lt;=1-SUM(RMDF!Z186,RMDF!AG186,RMDF!AN186,RMDF!AU186,RMDF!BB186), RMDF!BI186=ROUND(RMDF!BI186,4))</f>
        <v>1</v>
      </c>
      <c r="BG186" s="317">
        <f>RMDF!BG186</f>
        <v>0</v>
      </c>
      <c r="BH186" s="318" t="str">
        <f>IF(BG186=0,"",_xlfn.XLOOKUP(BG186,StatePicklist!$1:$1,StatePicklist!$3:$3,"NA",0))</f>
        <v/>
      </c>
      <c r="BI186" s="297" t="str">
        <f ca="1">IF(RMDF!BH186="", "", IF(ISNUMBER(MATCH(RMDF!BH186, INDIRECT(BH186), 0)), "OK", "Invalid"))</f>
        <v/>
      </c>
      <c r="BJ186" s="281"/>
      <c r="BK186" s="281"/>
      <c r="BL186" s="281"/>
      <c r="BM186" s="281" t="b">
        <f>AND(RMDF!BP186&gt;=0, RMDF!BP186&lt;=1-SUM(RMDF!Z186,RMDF!AG186,RMDF!AN186,RMDF!AU186,RMDF!BB186,RMDF!BI186), RMDF!BP186=ROUND(RMDF!BP186,4))</f>
        <v>1</v>
      </c>
      <c r="BN186" s="317">
        <f>RMDF!BN186</f>
        <v>0</v>
      </c>
      <c r="BO186" s="318" t="str">
        <f>IF(BN186=0,"",_xlfn.XLOOKUP(BN186,StatePicklist!$1:$1,StatePicklist!$3:$3,"NA",0))</f>
        <v/>
      </c>
      <c r="BP186" s="297" t="str">
        <f ca="1">IF(RMDF!BO186="", "", IF(ISNUMBER(MATCH(RMDF!BO186, INDIRECT(BO186), 0)), "OK", "Invalid"))</f>
        <v/>
      </c>
      <c r="BQ186" s="281"/>
      <c r="BR186" s="281"/>
      <c r="BS186" s="281"/>
      <c r="BT186" s="281" t="b">
        <f>AND(RMDF!BW186&gt;=0, RMDF!BW186&lt;=1-SUM(RMDF!Z186,RMDF!AG186,RMDF!AN186,RMDF!AU186,RMDF!BB186,RMDF!BI186,RMDF!BP186), RMDF!BW186=ROUND(RMDF!BW186,4))</f>
        <v>1</v>
      </c>
      <c r="BU186" s="317">
        <f>RMDF!BU186</f>
        <v>0</v>
      </c>
      <c r="BV186" s="318" t="str">
        <f>IF(BU186=0,"",_xlfn.XLOOKUP(BU186,StatePicklist!$1:$1,StatePicklist!$3:$3,"NA",0))</f>
        <v/>
      </c>
      <c r="BW186" s="297" t="str">
        <f ca="1">IF(RMDF!BV186="", "", IF(ISNUMBER(MATCH(RMDF!BV186, INDIRECT(BV186), 0)), "OK", "Invalid"))</f>
        <v/>
      </c>
      <c r="BX186" s="281"/>
      <c r="BY186" s="281"/>
      <c r="BZ186" s="281"/>
      <c r="CA186" s="281" t="b">
        <f>AND(RMDF!CD186&gt;=0, RMDF!CD186&lt;=1-SUM(RMDF!Z186,RMDF!AG186,RMDF!AN186,RMDF!AU186,RMDF!BB186,RMDF!BI186,RMDF!BP186,RMDF!BW186), RMDF!CD186=ROUND(RMDF!CD186,4))</f>
        <v>1</v>
      </c>
      <c r="CB186" s="317">
        <f>RMDF!CB186</f>
        <v>0</v>
      </c>
      <c r="CC186" s="318" t="str">
        <f>IF(CB186=0,"",_xlfn.XLOOKUP(CB186,StatePicklist!$1:$1,StatePicklist!$3:$3,"NA",0))</f>
        <v/>
      </c>
      <c r="CD186" s="297" t="str">
        <f ca="1">IF(RMDF!CC186="", "", IF(ISNUMBER(MATCH(RMDF!CC186, INDIRECT(CC186), 0)), "OK", "Invalid"))</f>
        <v/>
      </c>
      <c r="CE186" s="281"/>
      <c r="CF186" s="281"/>
      <c r="CG186" s="281"/>
      <c r="CH186" s="281" t="b">
        <f>AND(RMDF!CK186&gt;=0, RMDF!CK186&lt;=1-SUM(RMDF!Z186,RMDF!AG186,RMDF!AN186,RMDF!AU186,RMDF!BB186,RMDF!BI186,RMDF!BP186,RMDF!BW186,RMDF!CD186), RMDF!CK186=ROUND(RMDF!CK186,4))</f>
        <v>1</v>
      </c>
      <c r="CI186" s="317">
        <f>RMDF!CI186</f>
        <v>0</v>
      </c>
      <c r="CJ186" s="318" t="str">
        <f>IF(CI186=0,"",_xlfn.XLOOKUP(CI186,StatePicklist!$1:$1,StatePicklist!$3:$3,"NA",0))</f>
        <v/>
      </c>
      <c r="CK186" s="297" t="str">
        <f ca="1">IF(RMDF!CJ186="", "", IF(ISNUMBER(MATCH(RMDF!CJ186, INDIRECT(CJ186), 0)), "OK", "Invalid"))</f>
        <v/>
      </c>
      <c r="CL186" s="281"/>
      <c r="CM186" s="281"/>
      <c r="CN186" s="281"/>
      <c r="CO186" s="281" t="b">
        <f>AND(RMDF!CR186&gt;=0, RMDF!CR186&lt;=1-SUM(RMDF!Z186,RMDF!AG186,RMDF!AN186,RMDF!AU186,RMDF!BB186,RMDF!BI186,RMDF!BP186,RMDF!BW186,RMDF!CD186,RMDF!CK186), RMDF!CR186=ROUND(RMDF!CR186,4))</f>
        <v>1</v>
      </c>
      <c r="CP186" s="317">
        <f>RMDF!CP186</f>
        <v>0</v>
      </c>
      <c r="CQ186" s="318" t="str">
        <f>IF(CP186=0,"",_xlfn.XLOOKUP(CP186,StatePicklist!$1:$1,StatePicklist!$3:$3,"NA",0))</f>
        <v/>
      </c>
      <c r="CR186" s="297" t="str">
        <f ca="1">IF(RMDF!CQ186="", "", IF(ISNUMBER(MATCH(RMDF!CQ186, INDIRECT(CQ186), 0)), "OK", "Invalid"))</f>
        <v/>
      </c>
      <c r="CS186" s="281"/>
      <c r="CT186" s="281"/>
      <c r="CU186" s="281"/>
      <c r="CV186" s="281" t="b">
        <f>AND(RMDF!CY186&gt;=0, RMDF!CY186&lt;=1-SUM(RMDF!Z186,RMDF!AG186,RMDF!AN186,RMDF!AU186,RMDF!BB186,RMDF!BI186,RMDF!BP186,RMDF!BW186,RMDF!CD186,RMDF!CK186,RMDF!CR186), RMDF!CY186=ROUND(RMDF!CY186,4))</f>
        <v>1</v>
      </c>
      <c r="CW186" s="317">
        <f>RMDF!CW186</f>
        <v>0</v>
      </c>
      <c r="CX186" s="318" t="str">
        <f>IF(CW186=0,"",_xlfn.XLOOKUP(CW186,StatePicklist!$1:$1,StatePicklist!$3:$3,"NA",0))</f>
        <v/>
      </c>
      <c r="CY186" s="297" t="str">
        <f ca="1">IF(RMDF!CX186="", "", IF(ISNUMBER(MATCH(RMDF!CX186, INDIRECT(CX186), 0)), "OK", "Invalid"))</f>
        <v/>
      </c>
      <c r="CZ186" s="281"/>
      <c r="DA186" s="281"/>
      <c r="DB186" s="281"/>
      <c r="DC186" s="281" t="b">
        <f>AND(RMDF!DF186&gt;=0, RMDF!DF186&lt;=1-SUM(RMDF!Z186,RMDF!AG186,RMDF!AN186,RMDF!AU186,RMDF!BB186,RMDF!BI186,RMDF!BP186,RMDF!BW186,RMDF!CD186,RMDF!CK186,RMDF!CR186,RMDF!CY186), RMDF!DF186=ROUND(RMDF!DF186,4))</f>
        <v>1</v>
      </c>
      <c r="DD186" s="317">
        <f>RMDF!DD186</f>
        <v>0</v>
      </c>
      <c r="DE186" s="318" t="str">
        <f>IF(DD186=0,"",_xlfn.XLOOKUP(DD186,StatePicklist!$1:$1,StatePicklist!$3:$3,"NA",0))</f>
        <v/>
      </c>
      <c r="DF186" s="297" t="str">
        <f ca="1">IF(RMDF!DE186="", "", IF(ISNUMBER(MATCH(RMDF!DE186, INDIRECT(DE186), 0)), "OK", "Invalid"))</f>
        <v/>
      </c>
      <c r="DG186" s="281"/>
      <c r="DH186" s="281"/>
      <c r="DI186" s="281"/>
      <c r="DJ186" s="281" t="b">
        <f>AND(RMDF!DM186&gt;=0, RMDF!DM186&lt;=1-SUM(RMDF!Z186,RMDF!AG186,RMDF!AN186,RMDF!AU186,RMDF!BB186,RMDF!BI186,RMDF!BP186,RMDF!BW186,RMDF!CD186,RMDF!CK186,RMDF!CR186,RMDF!CY186,RMDF!DF186), RMDF!DM186=ROUND(RMDF!DM186,4))</f>
        <v>1</v>
      </c>
      <c r="DK186" s="317">
        <f>RMDF!DK186</f>
        <v>0</v>
      </c>
      <c r="DL186" s="318" t="str">
        <f>IF(DK186=0,"",_xlfn.XLOOKUP(DK186,StatePicklist!$1:$1,StatePicklist!$3:$3,"NA",0))</f>
        <v/>
      </c>
      <c r="DM186" s="297" t="str">
        <f ca="1">IF(RMDF!DL186="", "", IF(ISNUMBER(MATCH(RMDF!DL186, INDIRECT(DL186), 0)), "OK", "Invalid"))</f>
        <v/>
      </c>
      <c r="DN186" s="281"/>
      <c r="DO186" s="281"/>
      <c r="DP186" s="281"/>
      <c r="DQ186" s="281" t="b">
        <f>AND(RMDF!DT186&gt;=0, RMDF!DT186&lt;=1-SUM(RMDF!Z186,RMDF!AG186,RMDF!AN186,RMDF!AU186,RMDF!BB186,RMDF!BI186,RMDF!BP186,RMDF!BW186,RMDF!CD186,RMDF!CK186,RMDF!CR186,RMDF!CY186,RMDF!DF186,RMDF!DM186), RMDF!DT186=ROUND(RMDF!DT186,4))</f>
        <v>1</v>
      </c>
      <c r="DR186" s="317">
        <f>RMDF!DR186</f>
        <v>0</v>
      </c>
      <c r="DS186" s="318" t="str">
        <f>IF(DR186=0,"",_xlfn.XLOOKUP(DR186,StatePicklist!$1:$1,StatePicklist!$3:$3,"NA",0))</f>
        <v/>
      </c>
      <c r="DT186" s="297" t="str">
        <f ca="1">IF(RMDF!DS186="", "", IF(ISNUMBER(MATCH(RMDF!DS186, INDIRECT(DS186), 0)), "OK", "Invalid"))</f>
        <v/>
      </c>
      <c r="DU186" s="281"/>
      <c r="DV186" s="281"/>
      <c r="DW186" s="281"/>
      <c r="DX186" s="281" t="b">
        <f>AND(RMDF!EA186&gt;=0, RMDF!EA186&lt;=1-SUM(RMDF!Z186,RMDF!AG186,RMDF!AN186,RMDF!AU186,RMDF!BB186,RMDF!BI186,RMDF!BP186,RMDF!BW186,RMDF!CD186,RMDF!CK186,RMDF!CR186,RMDF!CY186,RMDF!DF186,RMDF!DM186,RMDF!DT186), RMDF!EA186=ROUND(RMDF!EA186,4))</f>
        <v>1</v>
      </c>
      <c r="DY186" s="317">
        <f>RMDF!DY186</f>
        <v>0</v>
      </c>
      <c r="DZ186" s="318" t="str">
        <f>IF(DY186=0,"",_xlfn.XLOOKUP(DY186,StatePicklist!$1:$1,StatePicklist!$3:$3,"NA",0))</f>
        <v/>
      </c>
      <c r="EA186" s="297" t="str">
        <f ca="1">IF(RMDF!DZ186="", "", IF(ISNUMBER(MATCH(RMDF!DZ186, INDIRECT(DZ186), 0)), "OK", "Invalid"))</f>
        <v/>
      </c>
      <c r="EB186" s="281"/>
      <c r="EC186" s="281"/>
      <c r="ED186" s="281"/>
      <c r="EE186" s="281" t="b">
        <f>AND(RMDF!EH186&gt;=0, RMDF!EH186&lt;=1-SUM(RMDF!Z186,RMDF!AG186,RMDF!AN186,RMDF!AU186,RMDF!BB186,RMDF!BI186,RMDF!BP186,RMDF!BW186,RMDF!CD186,RMDF!CK186,RMDF!CR186,RMDF!CY186,RMDF!DF186,RMDF!DM186,RMDF!DT186,RMDF!EA186), RMDF!EH186=ROUND(RMDF!EH186,4))</f>
        <v>1</v>
      </c>
      <c r="EF186" s="317">
        <f>RMDF!EF186</f>
        <v>0</v>
      </c>
      <c r="EG186" s="318" t="str">
        <f>IF(EF186=0,"",_xlfn.XLOOKUP(EF186,StatePicklist!$1:$1,StatePicklist!$3:$3,"NA",0))</f>
        <v/>
      </c>
      <c r="EH186" s="297" t="str">
        <f ca="1">IF(RMDF!EG186="", "", IF(ISNUMBER(MATCH(RMDF!EG186, INDIRECT(EG186), 0)), "OK", "Invalid"))</f>
        <v/>
      </c>
      <c r="EI186" s="281"/>
      <c r="EJ186" s="281"/>
      <c r="EK186" s="281"/>
      <c r="EL186" s="281" t="b">
        <f>AND(RMDF!EO186&gt;=0, RMDF!EO186&lt;=1-SUM(RMDF!Z186,RMDF!AG186,RMDF!AN186,RMDF!AU186,RMDF!BB186,RMDF!BI186,RMDF!BP186,RMDF!BW186,RMDF!CD186,RMDF!CK186,RMDF!CR186,RMDF!CY186,RMDF!DF186,RMDF!DM186,RMDF!DT186,RMDF!EA186,RMDF!EH186), RMDF!EO186=ROUND(RMDF!EO186,4))</f>
        <v>1</v>
      </c>
      <c r="EM186" s="317">
        <f>RMDF!EM186</f>
        <v>0</v>
      </c>
      <c r="EN186" s="318" t="str">
        <f>IF(EM186=0,"",_xlfn.XLOOKUP(EM186,StatePicklist!$1:$1,StatePicklist!$3:$3,"NA",0))</f>
        <v/>
      </c>
      <c r="EO186" s="297" t="str">
        <f ca="1">IF(RMDF!EN186="", "", IF(ISNUMBER(MATCH(RMDF!EN186, INDIRECT(EN186), 0)), "OK", "Invalid"))</f>
        <v/>
      </c>
      <c r="EP186" s="281"/>
      <c r="EQ186" s="281"/>
      <c r="ER186" s="281"/>
      <c r="ES186" s="281" t="b">
        <f>AND(RMDF!EV186&gt;=0, RMDF!EV186&lt;=1-SUM(RMDF!Z186,RMDF!AG186,RMDF!AN186,RMDF!AU186,RMDF!BB186,RMDF!BI186,RMDF!BP186,RMDF!BW186,RMDF!CD186,RMDF!CK186,RMDF!CR186,RMDF!CY186,RMDF!DF186,RMDF!DM186,RMDF!DT186,RMDF!EA186,RMDF!EH186,RMDF!EO186), RMDF!EV186=ROUND(RMDF!EV186,4))</f>
        <v>1</v>
      </c>
      <c r="ET186" s="317">
        <f>RMDF!ET186</f>
        <v>0</v>
      </c>
      <c r="EU186" s="318" t="str">
        <f>IF(ET186=0,"",_xlfn.XLOOKUP(ET186,StatePicklist!$1:$1,StatePicklist!$3:$3,"NA",0))</f>
        <v/>
      </c>
      <c r="EV186" s="297" t="str">
        <f ca="1">IF(RMDF!EU186="", "", IF(ISNUMBER(MATCH(RMDF!EU186, INDIRECT(EU186), 0)), "OK", "Invalid"))</f>
        <v/>
      </c>
      <c r="EW186" s="281"/>
      <c r="EX186" s="281"/>
      <c r="EY186" s="281"/>
      <c r="EZ186" s="281" t="b">
        <f>AND(RMDF!FC186&gt;=0, RMDF!FC186&lt;=1-SUM(RMDF!Z186,RMDF!AG186,RMDF!AN186,RMDF!AU186,RMDF!BB186,RMDF!BI186,RMDF!BP186,RMDF!BW186,RMDF!CD186,RMDF!CK186,RMDF!CR186,RMDF!CY186,RMDF!DF186,RMDF!DM186,RMDF!DT186,RMDF!EA186,RMDF!EH186,RMDF!EO186,RMDF!EV186), RMDF!FC186=ROUND(RMDF!FC186,4))</f>
        <v>1</v>
      </c>
      <c r="FA186" s="317">
        <f>RMDF!FA186</f>
        <v>0</v>
      </c>
      <c r="FB186" s="318" t="str">
        <f>IF(FA186=0,"",_xlfn.XLOOKUP(FA186,StatePicklist!$1:$1,StatePicklist!$3:$3,"NA",0))</f>
        <v/>
      </c>
      <c r="FC186" s="297" t="str">
        <f ca="1">IF(RMDF!FB186="", "", IF(ISNUMBER(MATCH(RMDF!FB186, INDIRECT(FB186), 0)), "OK", "Invalid"))</f>
        <v/>
      </c>
    </row>
    <row r="187" spans="1:159" s="205" customFormat="1" ht="39.9" customHeight="1" x14ac:dyDescent="0.25">
      <c r="A187" s="206"/>
      <c r="B187" s="196"/>
      <c r="C187" s="197"/>
      <c r="D187" s="198"/>
      <c r="E187" s="199"/>
      <c r="F187" s="200"/>
      <c r="G187" s="201"/>
      <c r="H187" s="292"/>
      <c r="I187" s="305">
        <f>RMDF!I187</f>
        <v>0</v>
      </c>
      <c r="J187" s="305" t="str">
        <f>IF(I187=ProductCode!$B$30,"PDReclPost",IF(OR(I187=ProductCode!$C$30,I187=ProductCode!$E$30,I187=ProductCode!$G$30),"PDPreCon",IF(OR(I187=ProductCode!$D$30,I187=ProductCode!$F$30),"PDNotReclPost","")))</f>
        <v/>
      </c>
      <c r="K187" s="305" t="str">
        <f t="shared" si="15"/>
        <v/>
      </c>
      <c r="L187" s="289"/>
      <c r="M187" s="305" t="str">
        <f t="shared" si="15"/>
        <v/>
      </c>
      <c r="N187" s="289" t="b">
        <f>AND(RMDF!N187&gt;=0, RMDF!N187&lt;=1-RMDF!L187, RMDF!N187=ROUND(RMDF!N187,4))</f>
        <v>1</v>
      </c>
      <c r="O187" s="286" t="str">
        <f>IF(P187="","",IF(I187="","",IF(LEFT(I187,13)="Reclaimed pos",RawMaterialCode!$E$569,RawMaterialCode!$E$568)))</f>
        <v>Reclaimed pre-consumer mixed fibers (RM0578)</v>
      </c>
      <c r="P187" s="295">
        <f t="shared" si="16"/>
        <v>1</v>
      </c>
      <c r="Q187" s="202"/>
      <c r="R187" s="203"/>
      <c r="S187" s="204" t="str">
        <f t="shared" si="17"/>
        <v/>
      </c>
      <c r="T187" s="281"/>
      <c r="U187" s="281"/>
      <c r="V187" s="281"/>
      <c r="W187" s="281"/>
      <c r="X187" s="317">
        <f>RMDF!X187</f>
        <v>0</v>
      </c>
      <c r="Y187" s="318" t="str">
        <f>IF(X187=0,"",_xlfn.XLOOKUP(X187,StatePicklist!$1:$1,StatePicklist!$3:$3,"NA",0))</f>
        <v/>
      </c>
      <c r="Z187" s="297" t="str">
        <f ca="1">IF(RMDF!Y187="", "", IF(ISNUMBER(MATCH(RMDF!Y187, INDIRECT(Y187), 0)), "OK", "Invalid"))</f>
        <v/>
      </c>
      <c r="AA187" s="281"/>
      <c r="AB187" s="281"/>
      <c r="AC187" s="281"/>
      <c r="AD187" s="281" t="b">
        <f>AND(RMDF!AG187&gt;=0, RMDF!AG187&lt;=1-RMDF!Z187, RMDF!AG187=ROUND(RMDF!AG187,4))</f>
        <v>1</v>
      </c>
      <c r="AE187" s="317">
        <f>RMDF!AE187</f>
        <v>0</v>
      </c>
      <c r="AF187" s="318" t="str">
        <f>IF(AE187=0,"",_xlfn.XLOOKUP(AE187,StatePicklist!$1:$1,StatePicklist!$3:$3,"NA",0))</f>
        <v/>
      </c>
      <c r="AG187" s="297" t="str">
        <f ca="1">IF(RMDF!AF187="", "", IF(ISNUMBER(MATCH(RMDF!AF187, INDIRECT(AF187), 0)), "OK", "Invalid"))</f>
        <v/>
      </c>
      <c r="AH187" s="281"/>
      <c r="AI187" s="281"/>
      <c r="AJ187" s="281"/>
      <c r="AK187" s="281" t="b">
        <f>AND(RMDF!AN187&gt;=0, RMDF!AN187&lt;=1-SUM(RMDF!Z187,RMDF!AG187), RMDF!AN187=ROUND(RMDF!AN187,4))</f>
        <v>1</v>
      </c>
      <c r="AL187" s="317">
        <f>RMDF!AL187</f>
        <v>0</v>
      </c>
      <c r="AM187" s="318" t="str">
        <f>IF(AL187=0,"",_xlfn.XLOOKUP(AL187,StatePicklist!$1:$1,StatePicklist!$3:$3,"NA",0))</f>
        <v/>
      </c>
      <c r="AN187" s="297" t="str">
        <f ca="1">IF(RMDF!AM187="", "", IF(ISNUMBER(MATCH(RMDF!AM187, INDIRECT(AM187), 0)), "OK", "Invalid"))</f>
        <v/>
      </c>
      <c r="AO187" s="281"/>
      <c r="AP187" s="281"/>
      <c r="AQ187" s="281"/>
      <c r="AR187" s="281" t="b">
        <f>AND(RMDF!AU187&gt;=0, RMDF!AU187&lt;=1-SUM(RMDF!Z187,RMDF!AG187,RMDF!AN187), RMDF!AU187=ROUND(RMDF!AU187,4))</f>
        <v>1</v>
      </c>
      <c r="AS187" s="317">
        <f>RMDF!AS187</f>
        <v>0</v>
      </c>
      <c r="AT187" s="318" t="str">
        <f>IF(AS187=0,"",_xlfn.XLOOKUP(AS187,StatePicklist!$1:$1,StatePicklist!$3:$3,"NA",0))</f>
        <v/>
      </c>
      <c r="AU187" s="297" t="str">
        <f ca="1">IF(RMDF!AT187="", "", IF(ISNUMBER(MATCH(RMDF!AT187, INDIRECT(AT187), 0)), "OK", "Invalid"))</f>
        <v/>
      </c>
      <c r="AV187" s="281"/>
      <c r="AW187" s="281"/>
      <c r="AX187" s="281"/>
      <c r="AY187" s="281" t="b">
        <f>AND(RMDF!BB187&gt;=0, RMDF!BB187&lt;=1-SUM(RMDF!Z187,RMDF!AG187,RMDF!AN187,RMDF!AU187), RMDF!BB187=ROUND(RMDF!BB187,4))</f>
        <v>1</v>
      </c>
      <c r="AZ187" s="317">
        <f>RMDF!AZ187</f>
        <v>0</v>
      </c>
      <c r="BA187" s="318" t="str">
        <f>IF(AZ187=0,"",_xlfn.XLOOKUP(AZ187,StatePicklist!$1:$1,StatePicklist!$3:$3,"NA",0))</f>
        <v/>
      </c>
      <c r="BB187" s="297" t="str">
        <f ca="1">IF(RMDF!BA187="", "", IF(ISNUMBER(MATCH(RMDF!BA187, INDIRECT(BA187), 0)), "OK", "Invalid"))</f>
        <v/>
      </c>
      <c r="BC187" s="281"/>
      <c r="BD187" s="281"/>
      <c r="BE187" s="281"/>
      <c r="BF187" s="281" t="b">
        <f>AND(RMDF!BI187&gt;=0, RMDF!BI187&lt;=1-SUM(RMDF!Z187,RMDF!AG187,RMDF!AN187,RMDF!AU187,RMDF!BB187), RMDF!BI187=ROUND(RMDF!BI187,4))</f>
        <v>1</v>
      </c>
      <c r="BG187" s="317">
        <f>RMDF!BG187</f>
        <v>0</v>
      </c>
      <c r="BH187" s="318" t="str">
        <f>IF(BG187=0,"",_xlfn.XLOOKUP(BG187,StatePicklist!$1:$1,StatePicklist!$3:$3,"NA",0))</f>
        <v/>
      </c>
      <c r="BI187" s="297" t="str">
        <f ca="1">IF(RMDF!BH187="", "", IF(ISNUMBER(MATCH(RMDF!BH187, INDIRECT(BH187), 0)), "OK", "Invalid"))</f>
        <v/>
      </c>
      <c r="BJ187" s="281"/>
      <c r="BK187" s="281"/>
      <c r="BL187" s="281"/>
      <c r="BM187" s="281" t="b">
        <f>AND(RMDF!BP187&gt;=0, RMDF!BP187&lt;=1-SUM(RMDF!Z187,RMDF!AG187,RMDF!AN187,RMDF!AU187,RMDF!BB187,RMDF!BI187), RMDF!BP187=ROUND(RMDF!BP187,4))</f>
        <v>1</v>
      </c>
      <c r="BN187" s="317">
        <f>RMDF!BN187</f>
        <v>0</v>
      </c>
      <c r="BO187" s="318" t="str">
        <f>IF(BN187=0,"",_xlfn.XLOOKUP(BN187,StatePicklist!$1:$1,StatePicklist!$3:$3,"NA",0))</f>
        <v/>
      </c>
      <c r="BP187" s="297" t="str">
        <f ca="1">IF(RMDF!BO187="", "", IF(ISNUMBER(MATCH(RMDF!BO187, INDIRECT(BO187), 0)), "OK", "Invalid"))</f>
        <v/>
      </c>
      <c r="BQ187" s="281"/>
      <c r="BR187" s="281"/>
      <c r="BS187" s="281"/>
      <c r="BT187" s="281" t="b">
        <f>AND(RMDF!BW187&gt;=0, RMDF!BW187&lt;=1-SUM(RMDF!Z187,RMDF!AG187,RMDF!AN187,RMDF!AU187,RMDF!BB187,RMDF!BI187,RMDF!BP187), RMDF!BW187=ROUND(RMDF!BW187,4))</f>
        <v>1</v>
      </c>
      <c r="BU187" s="317">
        <f>RMDF!BU187</f>
        <v>0</v>
      </c>
      <c r="BV187" s="318" t="str">
        <f>IF(BU187=0,"",_xlfn.XLOOKUP(BU187,StatePicklist!$1:$1,StatePicklist!$3:$3,"NA",0))</f>
        <v/>
      </c>
      <c r="BW187" s="297" t="str">
        <f ca="1">IF(RMDF!BV187="", "", IF(ISNUMBER(MATCH(RMDF!BV187, INDIRECT(BV187), 0)), "OK", "Invalid"))</f>
        <v/>
      </c>
      <c r="BX187" s="281"/>
      <c r="BY187" s="281"/>
      <c r="BZ187" s="281"/>
      <c r="CA187" s="281" t="b">
        <f>AND(RMDF!CD187&gt;=0, RMDF!CD187&lt;=1-SUM(RMDF!Z187,RMDF!AG187,RMDF!AN187,RMDF!AU187,RMDF!BB187,RMDF!BI187,RMDF!BP187,RMDF!BW187), RMDF!CD187=ROUND(RMDF!CD187,4))</f>
        <v>1</v>
      </c>
      <c r="CB187" s="317">
        <f>RMDF!CB187</f>
        <v>0</v>
      </c>
      <c r="CC187" s="318" t="str">
        <f>IF(CB187=0,"",_xlfn.XLOOKUP(CB187,StatePicklist!$1:$1,StatePicklist!$3:$3,"NA",0))</f>
        <v/>
      </c>
      <c r="CD187" s="297" t="str">
        <f ca="1">IF(RMDF!CC187="", "", IF(ISNUMBER(MATCH(RMDF!CC187, INDIRECT(CC187), 0)), "OK", "Invalid"))</f>
        <v/>
      </c>
      <c r="CE187" s="281"/>
      <c r="CF187" s="281"/>
      <c r="CG187" s="281"/>
      <c r="CH187" s="281" t="b">
        <f>AND(RMDF!CK187&gt;=0, RMDF!CK187&lt;=1-SUM(RMDF!Z187,RMDF!AG187,RMDF!AN187,RMDF!AU187,RMDF!BB187,RMDF!BI187,RMDF!BP187,RMDF!BW187,RMDF!CD187), RMDF!CK187=ROUND(RMDF!CK187,4))</f>
        <v>1</v>
      </c>
      <c r="CI187" s="317">
        <f>RMDF!CI187</f>
        <v>0</v>
      </c>
      <c r="CJ187" s="318" t="str">
        <f>IF(CI187=0,"",_xlfn.XLOOKUP(CI187,StatePicklist!$1:$1,StatePicklist!$3:$3,"NA",0))</f>
        <v/>
      </c>
      <c r="CK187" s="297" t="str">
        <f ca="1">IF(RMDF!CJ187="", "", IF(ISNUMBER(MATCH(RMDF!CJ187, INDIRECT(CJ187), 0)), "OK", "Invalid"))</f>
        <v/>
      </c>
      <c r="CL187" s="281"/>
      <c r="CM187" s="281"/>
      <c r="CN187" s="281"/>
      <c r="CO187" s="281" t="b">
        <f>AND(RMDF!CR187&gt;=0, RMDF!CR187&lt;=1-SUM(RMDF!Z187,RMDF!AG187,RMDF!AN187,RMDF!AU187,RMDF!BB187,RMDF!BI187,RMDF!BP187,RMDF!BW187,RMDF!CD187,RMDF!CK187), RMDF!CR187=ROUND(RMDF!CR187,4))</f>
        <v>1</v>
      </c>
      <c r="CP187" s="317">
        <f>RMDF!CP187</f>
        <v>0</v>
      </c>
      <c r="CQ187" s="318" t="str">
        <f>IF(CP187=0,"",_xlfn.XLOOKUP(CP187,StatePicklist!$1:$1,StatePicklist!$3:$3,"NA",0))</f>
        <v/>
      </c>
      <c r="CR187" s="297" t="str">
        <f ca="1">IF(RMDF!CQ187="", "", IF(ISNUMBER(MATCH(RMDF!CQ187, INDIRECT(CQ187), 0)), "OK", "Invalid"))</f>
        <v/>
      </c>
      <c r="CS187" s="281"/>
      <c r="CT187" s="281"/>
      <c r="CU187" s="281"/>
      <c r="CV187" s="281" t="b">
        <f>AND(RMDF!CY187&gt;=0, RMDF!CY187&lt;=1-SUM(RMDF!Z187,RMDF!AG187,RMDF!AN187,RMDF!AU187,RMDF!BB187,RMDF!BI187,RMDF!BP187,RMDF!BW187,RMDF!CD187,RMDF!CK187,RMDF!CR187), RMDF!CY187=ROUND(RMDF!CY187,4))</f>
        <v>1</v>
      </c>
      <c r="CW187" s="317">
        <f>RMDF!CW187</f>
        <v>0</v>
      </c>
      <c r="CX187" s="318" t="str">
        <f>IF(CW187=0,"",_xlfn.XLOOKUP(CW187,StatePicklist!$1:$1,StatePicklist!$3:$3,"NA",0))</f>
        <v/>
      </c>
      <c r="CY187" s="297" t="str">
        <f ca="1">IF(RMDF!CX187="", "", IF(ISNUMBER(MATCH(RMDF!CX187, INDIRECT(CX187), 0)), "OK", "Invalid"))</f>
        <v/>
      </c>
      <c r="CZ187" s="281"/>
      <c r="DA187" s="281"/>
      <c r="DB187" s="281"/>
      <c r="DC187" s="281" t="b">
        <f>AND(RMDF!DF187&gt;=0, RMDF!DF187&lt;=1-SUM(RMDF!Z187,RMDF!AG187,RMDF!AN187,RMDF!AU187,RMDF!BB187,RMDF!BI187,RMDF!BP187,RMDF!BW187,RMDF!CD187,RMDF!CK187,RMDF!CR187,RMDF!CY187), RMDF!DF187=ROUND(RMDF!DF187,4))</f>
        <v>1</v>
      </c>
      <c r="DD187" s="317">
        <f>RMDF!DD187</f>
        <v>0</v>
      </c>
      <c r="DE187" s="318" t="str">
        <f>IF(DD187=0,"",_xlfn.XLOOKUP(DD187,StatePicklist!$1:$1,StatePicklist!$3:$3,"NA",0))</f>
        <v/>
      </c>
      <c r="DF187" s="297" t="str">
        <f ca="1">IF(RMDF!DE187="", "", IF(ISNUMBER(MATCH(RMDF!DE187, INDIRECT(DE187), 0)), "OK", "Invalid"))</f>
        <v/>
      </c>
      <c r="DG187" s="281"/>
      <c r="DH187" s="281"/>
      <c r="DI187" s="281"/>
      <c r="DJ187" s="281" t="b">
        <f>AND(RMDF!DM187&gt;=0, RMDF!DM187&lt;=1-SUM(RMDF!Z187,RMDF!AG187,RMDF!AN187,RMDF!AU187,RMDF!BB187,RMDF!BI187,RMDF!BP187,RMDF!BW187,RMDF!CD187,RMDF!CK187,RMDF!CR187,RMDF!CY187,RMDF!DF187), RMDF!DM187=ROUND(RMDF!DM187,4))</f>
        <v>1</v>
      </c>
      <c r="DK187" s="317">
        <f>RMDF!DK187</f>
        <v>0</v>
      </c>
      <c r="DL187" s="318" t="str">
        <f>IF(DK187=0,"",_xlfn.XLOOKUP(DK187,StatePicklist!$1:$1,StatePicklist!$3:$3,"NA",0))</f>
        <v/>
      </c>
      <c r="DM187" s="297" t="str">
        <f ca="1">IF(RMDF!DL187="", "", IF(ISNUMBER(MATCH(RMDF!DL187, INDIRECT(DL187), 0)), "OK", "Invalid"))</f>
        <v/>
      </c>
      <c r="DN187" s="281"/>
      <c r="DO187" s="281"/>
      <c r="DP187" s="281"/>
      <c r="DQ187" s="281" t="b">
        <f>AND(RMDF!DT187&gt;=0, RMDF!DT187&lt;=1-SUM(RMDF!Z187,RMDF!AG187,RMDF!AN187,RMDF!AU187,RMDF!BB187,RMDF!BI187,RMDF!BP187,RMDF!BW187,RMDF!CD187,RMDF!CK187,RMDF!CR187,RMDF!CY187,RMDF!DF187,RMDF!DM187), RMDF!DT187=ROUND(RMDF!DT187,4))</f>
        <v>1</v>
      </c>
      <c r="DR187" s="317">
        <f>RMDF!DR187</f>
        <v>0</v>
      </c>
      <c r="DS187" s="318" t="str">
        <f>IF(DR187=0,"",_xlfn.XLOOKUP(DR187,StatePicklist!$1:$1,StatePicklist!$3:$3,"NA",0))</f>
        <v/>
      </c>
      <c r="DT187" s="297" t="str">
        <f ca="1">IF(RMDF!DS187="", "", IF(ISNUMBER(MATCH(RMDF!DS187, INDIRECT(DS187), 0)), "OK", "Invalid"))</f>
        <v/>
      </c>
      <c r="DU187" s="281"/>
      <c r="DV187" s="281"/>
      <c r="DW187" s="281"/>
      <c r="DX187" s="281" t="b">
        <f>AND(RMDF!EA187&gt;=0, RMDF!EA187&lt;=1-SUM(RMDF!Z187,RMDF!AG187,RMDF!AN187,RMDF!AU187,RMDF!BB187,RMDF!BI187,RMDF!BP187,RMDF!BW187,RMDF!CD187,RMDF!CK187,RMDF!CR187,RMDF!CY187,RMDF!DF187,RMDF!DM187,RMDF!DT187), RMDF!EA187=ROUND(RMDF!EA187,4))</f>
        <v>1</v>
      </c>
      <c r="DY187" s="317">
        <f>RMDF!DY187</f>
        <v>0</v>
      </c>
      <c r="DZ187" s="318" t="str">
        <f>IF(DY187=0,"",_xlfn.XLOOKUP(DY187,StatePicklist!$1:$1,StatePicklist!$3:$3,"NA",0))</f>
        <v/>
      </c>
      <c r="EA187" s="297" t="str">
        <f ca="1">IF(RMDF!DZ187="", "", IF(ISNUMBER(MATCH(RMDF!DZ187, INDIRECT(DZ187), 0)), "OK", "Invalid"))</f>
        <v/>
      </c>
      <c r="EB187" s="281"/>
      <c r="EC187" s="281"/>
      <c r="ED187" s="281"/>
      <c r="EE187" s="281" t="b">
        <f>AND(RMDF!EH187&gt;=0, RMDF!EH187&lt;=1-SUM(RMDF!Z187,RMDF!AG187,RMDF!AN187,RMDF!AU187,RMDF!BB187,RMDF!BI187,RMDF!BP187,RMDF!BW187,RMDF!CD187,RMDF!CK187,RMDF!CR187,RMDF!CY187,RMDF!DF187,RMDF!DM187,RMDF!DT187,RMDF!EA187), RMDF!EH187=ROUND(RMDF!EH187,4))</f>
        <v>1</v>
      </c>
      <c r="EF187" s="317">
        <f>RMDF!EF187</f>
        <v>0</v>
      </c>
      <c r="EG187" s="318" t="str">
        <f>IF(EF187=0,"",_xlfn.XLOOKUP(EF187,StatePicklist!$1:$1,StatePicklist!$3:$3,"NA",0))</f>
        <v/>
      </c>
      <c r="EH187" s="297" t="str">
        <f ca="1">IF(RMDF!EG187="", "", IF(ISNUMBER(MATCH(RMDF!EG187, INDIRECT(EG187), 0)), "OK", "Invalid"))</f>
        <v/>
      </c>
      <c r="EI187" s="281"/>
      <c r="EJ187" s="281"/>
      <c r="EK187" s="281"/>
      <c r="EL187" s="281" t="b">
        <f>AND(RMDF!EO187&gt;=0, RMDF!EO187&lt;=1-SUM(RMDF!Z187,RMDF!AG187,RMDF!AN187,RMDF!AU187,RMDF!BB187,RMDF!BI187,RMDF!BP187,RMDF!BW187,RMDF!CD187,RMDF!CK187,RMDF!CR187,RMDF!CY187,RMDF!DF187,RMDF!DM187,RMDF!DT187,RMDF!EA187,RMDF!EH187), RMDF!EO187=ROUND(RMDF!EO187,4))</f>
        <v>1</v>
      </c>
      <c r="EM187" s="317">
        <f>RMDF!EM187</f>
        <v>0</v>
      </c>
      <c r="EN187" s="318" t="str">
        <f>IF(EM187=0,"",_xlfn.XLOOKUP(EM187,StatePicklist!$1:$1,StatePicklist!$3:$3,"NA",0))</f>
        <v/>
      </c>
      <c r="EO187" s="297" t="str">
        <f ca="1">IF(RMDF!EN187="", "", IF(ISNUMBER(MATCH(RMDF!EN187, INDIRECT(EN187), 0)), "OK", "Invalid"))</f>
        <v/>
      </c>
      <c r="EP187" s="281"/>
      <c r="EQ187" s="281"/>
      <c r="ER187" s="281"/>
      <c r="ES187" s="281" t="b">
        <f>AND(RMDF!EV187&gt;=0, RMDF!EV187&lt;=1-SUM(RMDF!Z187,RMDF!AG187,RMDF!AN187,RMDF!AU187,RMDF!BB187,RMDF!BI187,RMDF!BP187,RMDF!BW187,RMDF!CD187,RMDF!CK187,RMDF!CR187,RMDF!CY187,RMDF!DF187,RMDF!DM187,RMDF!DT187,RMDF!EA187,RMDF!EH187,RMDF!EO187), RMDF!EV187=ROUND(RMDF!EV187,4))</f>
        <v>1</v>
      </c>
      <c r="ET187" s="317">
        <f>RMDF!ET187</f>
        <v>0</v>
      </c>
      <c r="EU187" s="318" t="str">
        <f>IF(ET187=0,"",_xlfn.XLOOKUP(ET187,StatePicklist!$1:$1,StatePicklist!$3:$3,"NA",0))</f>
        <v/>
      </c>
      <c r="EV187" s="297" t="str">
        <f ca="1">IF(RMDF!EU187="", "", IF(ISNUMBER(MATCH(RMDF!EU187, INDIRECT(EU187), 0)), "OK", "Invalid"))</f>
        <v/>
      </c>
      <c r="EW187" s="281"/>
      <c r="EX187" s="281"/>
      <c r="EY187" s="281"/>
      <c r="EZ187" s="281" t="b">
        <f>AND(RMDF!FC187&gt;=0, RMDF!FC187&lt;=1-SUM(RMDF!Z187,RMDF!AG187,RMDF!AN187,RMDF!AU187,RMDF!BB187,RMDF!BI187,RMDF!BP187,RMDF!BW187,RMDF!CD187,RMDF!CK187,RMDF!CR187,RMDF!CY187,RMDF!DF187,RMDF!DM187,RMDF!DT187,RMDF!EA187,RMDF!EH187,RMDF!EO187,RMDF!EV187), RMDF!FC187=ROUND(RMDF!FC187,4))</f>
        <v>1</v>
      </c>
      <c r="FA187" s="317">
        <f>RMDF!FA187</f>
        <v>0</v>
      </c>
      <c r="FB187" s="318" t="str">
        <f>IF(FA187=0,"",_xlfn.XLOOKUP(FA187,StatePicklist!$1:$1,StatePicklist!$3:$3,"NA",0))</f>
        <v/>
      </c>
      <c r="FC187" s="297" t="str">
        <f ca="1">IF(RMDF!FB187="", "", IF(ISNUMBER(MATCH(RMDF!FB187, INDIRECT(FB187), 0)), "OK", "Invalid"))</f>
        <v/>
      </c>
    </row>
    <row r="188" spans="1:159" s="205" customFormat="1" ht="39.9" customHeight="1" x14ac:dyDescent="0.25">
      <c r="A188" s="206"/>
      <c r="B188" s="196"/>
      <c r="C188" s="197"/>
      <c r="D188" s="198"/>
      <c r="E188" s="199"/>
      <c r="F188" s="200"/>
      <c r="G188" s="201"/>
      <c r="H188" s="292"/>
      <c r="I188" s="305">
        <f>RMDF!I188</f>
        <v>0</v>
      </c>
      <c r="J188" s="305" t="str">
        <f>IF(I188=ProductCode!$B$30,"PDReclPost",IF(OR(I188=ProductCode!$C$30,I188=ProductCode!$E$30,I188=ProductCode!$G$30),"PDPreCon",IF(OR(I188=ProductCode!$D$30,I188=ProductCode!$F$30),"PDNotReclPost","")))</f>
        <v/>
      </c>
      <c r="K188" s="305" t="str">
        <f t="shared" si="15"/>
        <v/>
      </c>
      <c r="L188" s="289"/>
      <c r="M188" s="305" t="str">
        <f t="shared" si="15"/>
        <v/>
      </c>
      <c r="N188" s="289" t="b">
        <f>AND(RMDF!N188&gt;=0, RMDF!N188&lt;=1-RMDF!L188, RMDF!N188=ROUND(RMDF!N188,4))</f>
        <v>1</v>
      </c>
      <c r="O188" s="286" t="str">
        <f>IF(P188="","",IF(I188="","",IF(LEFT(I188,13)="Reclaimed pos",RawMaterialCode!$E$569,RawMaterialCode!$E$568)))</f>
        <v>Reclaimed pre-consumer mixed fibers (RM0578)</v>
      </c>
      <c r="P188" s="295">
        <f t="shared" si="16"/>
        <v>1</v>
      </c>
      <c r="Q188" s="202"/>
      <c r="R188" s="203"/>
      <c r="S188" s="204" t="str">
        <f t="shared" si="17"/>
        <v/>
      </c>
      <c r="T188" s="281"/>
      <c r="U188" s="281"/>
      <c r="V188" s="281"/>
      <c r="W188" s="281"/>
      <c r="X188" s="317">
        <f>RMDF!X188</f>
        <v>0</v>
      </c>
      <c r="Y188" s="318" t="str">
        <f>IF(X188=0,"",_xlfn.XLOOKUP(X188,StatePicklist!$1:$1,StatePicklist!$3:$3,"NA",0))</f>
        <v/>
      </c>
      <c r="Z188" s="297" t="str">
        <f ca="1">IF(RMDF!Y188="", "", IF(ISNUMBER(MATCH(RMDF!Y188, INDIRECT(Y188), 0)), "OK", "Invalid"))</f>
        <v/>
      </c>
      <c r="AA188" s="281"/>
      <c r="AB188" s="281"/>
      <c r="AC188" s="281"/>
      <c r="AD188" s="281" t="b">
        <f>AND(RMDF!AG188&gt;=0, RMDF!AG188&lt;=1-RMDF!Z188, RMDF!AG188=ROUND(RMDF!AG188,4))</f>
        <v>1</v>
      </c>
      <c r="AE188" s="317">
        <f>RMDF!AE188</f>
        <v>0</v>
      </c>
      <c r="AF188" s="318" t="str">
        <f>IF(AE188=0,"",_xlfn.XLOOKUP(AE188,StatePicklist!$1:$1,StatePicklist!$3:$3,"NA",0))</f>
        <v/>
      </c>
      <c r="AG188" s="297" t="str">
        <f ca="1">IF(RMDF!AF188="", "", IF(ISNUMBER(MATCH(RMDF!AF188, INDIRECT(AF188), 0)), "OK", "Invalid"))</f>
        <v/>
      </c>
      <c r="AH188" s="281"/>
      <c r="AI188" s="281"/>
      <c r="AJ188" s="281"/>
      <c r="AK188" s="281" t="b">
        <f>AND(RMDF!AN188&gt;=0, RMDF!AN188&lt;=1-SUM(RMDF!Z188,RMDF!AG188), RMDF!AN188=ROUND(RMDF!AN188,4))</f>
        <v>1</v>
      </c>
      <c r="AL188" s="317">
        <f>RMDF!AL188</f>
        <v>0</v>
      </c>
      <c r="AM188" s="318" t="str">
        <f>IF(AL188=0,"",_xlfn.XLOOKUP(AL188,StatePicklist!$1:$1,StatePicklist!$3:$3,"NA",0))</f>
        <v/>
      </c>
      <c r="AN188" s="297" t="str">
        <f ca="1">IF(RMDF!AM188="", "", IF(ISNUMBER(MATCH(RMDF!AM188, INDIRECT(AM188), 0)), "OK", "Invalid"))</f>
        <v/>
      </c>
      <c r="AO188" s="281"/>
      <c r="AP188" s="281"/>
      <c r="AQ188" s="281"/>
      <c r="AR188" s="281" t="b">
        <f>AND(RMDF!AU188&gt;=0, RMDF!AU188&lt;=1-SUM(RMDF!Z188,RMDF!AG188,RMDF!AN188), RMDF!AU188=ROUND(RMDF!AU188,4))</f>
        <v>1</v>
      </c>
      <c r="AS188" s="317">
        <f>RMDF!AS188</f>
        <v>0</v>
      </c>
      <c r="AT188" s="318" t="str">
        <f>IF(AS188=0,"",_xlfn.XLOOKUP(AS188,StatePicklist!$1:$1,StatePicklist!$3:$3,"NA",0))</f>
        <v/>
      </c>
      <c r="AU188" s="297" t="str">
        <f ca="1">IF(RMDF!AT188="", "", IF(ISNUMBER(MATCH(RMDF!AT188, INDIRECT(AT188), 0)), "OK", "Invalid"))</f>
        <v/>
      </c>
      <c r="AV188" s="281"/>
      <c r="AW188" s="281"/>
      <c r="AX188" s="281"/>
      <c r="AY188" s="281" t="b">
        <f>AND(RMDF!BB188&gt;=0, RMDF!BB188&lt;=1-SUM(RMDF!Z188,RMDF!AG188,RMDF!AN188,RMDF!AU188), RMDF!BB188=ROUND(RMDF!BB188,4))</f>
        <v>1</v>
      </c>
      <c r="AZ188" s="317">
        <f>RMDF!AZ188</f>
        <v>0</v>
      </c>
      <c r="BA188" s="318" t="str">
        <f>IF(AZ188=0,"",_xlfn.XLOOKUP(AZ188,StatePicklist!$1:$1,StatePicklist!$3:$3,"NA",0))</f>
        <v/>
      </c>
      <c r="BB188" s="297" t="str">
        <f ca="1">IF(RMDF!BA188="", "", IF(ISNUMBER(MATCH(RMDF!BA188, INDIRECT(BA188), 0)), "OK", "Invalid"))</f>
        <v/>
      </c>
      <c r="BC188" s="281"/>
      <c r="BD188" s="281"/>
      <c r="BE188" s="281"/>
      <c r="BF188" s="281" t="b">
        <f>AND(RMDF!BI188&gt;=0, RMDF!BI188&lt;=1-SUM(RMDF!Z188,RMDF!AG188,RMDF!AN188,RMDF!AU188,RMDF!BB188), RMDF!BI188=ROUND(RMDF!BI188,4))</f>
        <v>1</v>
      </c>
      <c r="BG188" s="317">
        <f>RMDF!BG188</f>
        <v>0</v>
      </c>
      <c r="BH188" s="318" t="str">
        <f>IF(BG188=0,"",_xlfn.XLOOKUP(BG188,StatePicklist!$1:$1,StatePicklist!$3:$3,"NA",0))</f>
        <v/>
      </c>
      <c r="BI188" s="297" t="str">
        <f ca="1">IF(RMDF!BH188="", "", IF(ISNUMBER(MATCH(RMDF!BH188, INDIRECT(BH188), 0)), "OK", "Invalid"))</f>
        <v/>
      </c>
      <c r="BJ188" s="281"/>
      <c r="BK188" s="281"/>
      <c r="BL188" s="281"/>
      <c r="BM188" s="281" t="b">
        <f>AND(RMDF!BP188&gt;=0, RMDF!BP188&lt;=1-SUM(RMDF!Z188,RMDF!AG188,RMDF!AN188,RMDF!AU188,RMDF!BB188,RMDF!BI188), RMDF!BP188=ROUND(RMDF!BP188,4))</f>
        <v>1</v>
      </c>
      <c r="BN188" s="317">
        <f>RMDF!BN188</f>
        <v>0</v>
      </c>
      <c r="BO188" s="318" t="str">
        <f>IF(BN188=0,"",_xlfn.XLOOKUP(BN188,StatePicklist!$1:$1,StatePicklist!$3:$3,"NA",0))</f>
        <v/>
      </c>
      <c r="BP188" s="297" t="str">
        <f ca="1">IF(RMDF!BO188="", "", IF(ISNUMBER(MATCH(RMDF!BO188, INDIRECT(BO188), 0)), "OK", "Invalid"))</f>
        <v/>
      </c>
      <c r="BQ188" s="281"/>
      <c r="BR188" s="281"/>
      <c r="BS188" s="281"/>
      <c r="BT188" s="281" t="b">
        <f>AND(RMDF!BW188&gt;=0, RMDF!BW188&lt;=1-SUM(RMDF!Z188,RMDF!AG188,RMDF!AN188,RMDF!AU188,RMDF!BB188,RMDF!BI188,RMDF!BP188), RMDF!BW188=ROUND(RMDF!BW188,4))</f>
        <v>1</v>
      </c>
      <c r="BU188" s="317">
        <f>RMDF!BU188</f>
        <v>0</v>
      </c>
      <c r="BV188" s="318" t="str">
        <f>IF(BU188=0,"",_xlfn.XLOOKUP(BU188,StatePicklist!$1:$1,StatePicklist!$3:$3,"NA",0))</f>
        <v/>
      </c>
      <c r="BW188" s="297" t="str">
        <f ca="1">IF(RMDF!BV188="", "", IF(ISNUMBER(MATCH(RMDF!BV188, INDIRECT(BV188), 0)), "OK", "Invalid"))</f>
        <v/>
      </c>
      <c r="BX188" s="281"/>
      <c r="BY188" s="281"/>
      <c r="BZ188" s="281"/>
      <c r="CA188" s="281" t="b">
        <f>AND(RMDF!CD188&gt;=0, RMDF!CD188&lt;=1-SUM(RMDF!Z188,RMDF!AG188,RMDF!AN188,RMDF!AU188,RMDF!BB188,RMDF!BI188,RMDF!BP188,RMDF!BW188), RMDF!CD188=ROUND(RMDF!CD188,4))</f>
        <v>1</v>
      </c>
      <c r="CB188" s="317">
        <f>RMDF!CB188</f>
        <v>0</v>
      </c>
      <c r="CC188" s="318" t="str">
        <f>IF(CB188=0,"",_xlfn.XLOOKUP(CB188,StatePicklist!$1:$1,StatePicklist!$3:$3,"NA",0))</f>
        <v/>
      </c>
      <c r="CD188" s="297" t="str">
        <f ca="1">IF(RMDF!CC188="", "", IF(ISNUMBER(MATCH(RMDF!CC188, INDIRECT(CC188), 0)), "OK", "Invalid"))</f>
        <v/>
      </c>
      <c r="CE188" s="281"/>
      <c r="CF188" s="281"/>
      <c r="CG188" s="281"/>
      <c r="CH188" s="281" t="b">
        <f>AND(RMDF!CK188&gt;=0, RMDF!CK188&lt;=1-SUM(RMDF!Z188,RMDF!AG188,RMDF!AN188,RMDF!AU188,RMDF!BB188,RMDF!BI188,RMDF!BP188,RMDF!BW188,RMDF!CD188), RMDF!CK188=ROUND(RMDF!CK188,4))</f>
        <v>1</v>
      </c>
      <c r="CI188" s="317">
        <f>RMDF!CI188</f>
        <v>0</v>
      </c>
      <c r="CJ188" s="318" t="str">
        <f>IF(CI188=0,"",_xlfn.XLOOKUP(CI188,StatePicklist!$1:$1,StatePicklist!$3:$3,"NA",0))</f>
        <v/>
      </c>
      <c r="CK188" s="297" t="str">
        <f ca="1">IF(RMDF!CJ188="", "", IF(ISNUMBER(MATCH(RMDF!CJ188, INDIRECT(CJ188), 0)), "OK", "Invalid"))</f>
        <v/>
      </c>
      <c r="CL188" s="281"/>
      <c r="CM188" s="281"/>
      <c r="CN188" s="281"/>
      <c r="CO188" s="281" t="b">
        <f>AND(RMDF!CR188&gt;=0, RMDF!CR188&lt;=1-SUM(RMDF!Z188,RMDF!AG188,RMDF!AN188,RMDF!AU188,RMDF!BB188,RMDF!BI188,RMDF!BP188,RMDF!BW188,RMDF!CD188,RMDF!CK188), RMDF!CR188=ROUND(RMDF!CR188,4))</f>
        <v>1</v>
      </c>
      <c r="CP188" s="317">
        <f>RMDF!CP188</f>
        <v>0</v>
      </c>
      <c r="CQ188" s="318" t="str">
        <f>IF(CP188=0,"",_xlfn.XLOOKUP(CP188,StatePicklist!$1:$1,StatePicklist!$3:$3,"NA",0))</f>
        <v/>
      </c>
      <c r="CR188" s="297" t="str">
        <f ca="1">IF(RMDF!CQ188="", "", IF(ISNUMBER(MATCH(RMDF!CQ188, INDIRECT(CQ188), 0)), "OK", "Invalid"))</f>
        <v/>
      </c>
      <c r="CS188" s="281"/>
      <c r="CT188" s="281"/>
      <c r="CU188" s="281"/>
      <c r="CV188" s="281" t="b">
        <f>AND(RMDF!CY188&gt;=0, RMDF!CY188&lt;=1-SUM(RMDF!Z188,RMDF!AG188,RMDF!AN188,RMDF!AU188,RMDF!BB188,RMDF!BI188,RMDF!BP188,RMDF!BW188,RMDF!CD188,RMDF!CK188,RMDF!CR188), RMDF!CY188=ROUND(RMDF!CY188,4))</f>
        <v>1</v>
      </c>
      <c r="CW188" s="317">
        <f>RMDF!CW188</f>
        <v>0</v>
      </c>
      <c r="CX188" s="318" t="str">
        <f>IF(CW188=0,"",_xlfn.XLOOKUP(CW188,StatePicklist!$1:$1,StatePicklist!$3:$3,"NA",0))</f>
        <v/>
      </c>
      <c r="CY188" s="297" t="str">
        <f ca="1">IF(RMDF!CX188="", "", IF(ISNUMBER(MATCH(RMDF!CX188, INDIRECT(CX188), 0)), "OK", "Invalid"))</f>
        <v/>
      </c>
      <c r="CZ188" s="281"/>
      <c r="DA188" s="281"/>
      <c r="DB188" s="281"/>
      <c r="DC188" s="281" t="b">
        <f>AND(RMDF!DF188&gt;=0, RMDF!DF188&lt;=1-SUM(RMDF!Z188,RMDF!AG188,RMDF!AN188,RMDF!AU188,RMDF!BB188,RMDF!BI188,RMDF!BP188,RMDF!BW188,RMDF!CD188,RMDF!CK188,RMDF!CR188,RMDF!CY188), RMDF!DF188=ROUND(RMDF!DF188,4))</f>
        <v>1</v>
      </c>
      <c r="DD188" s="317">
        <f>RMDF!DD188</f>
        <v>0</v>
      </c>
      <c r="DE188" s="318" t="str">
        <f>IF(DD188=0,"",_xlfn.XLOOKUP(DD188,StatePicklist!$1:$1,StatePicklist!$3:$3,"NA",0))</f>
        <v/>
      </c>
      <c r="DF188" s="297" t="str">
        <f ca="1">IF(RMDF!DE188="", "", IF(ISNUMBER(MATCH(RMDF!DE188, INDIRECT(DE188), 0)), "OK", "Invalid"))</f>
        <v/>
      </c>
      <c r="DG188" s="281"/>
      <c r="DH188" s="281"/>
      <c r="DI188" s="281"/>
      <c r="DJ188" s="281" t="b">
        <f>AND(RMDF!DM188&gt;=0, RMDF!DM188&lt;=1-SUM(RMDF!Z188,RMDF!AG188,RMDF!AN188,RMDF!AU188,RMDF!BB188,RMDF!BI188,RMDF!BP188,RMDF!BW188,RMDF!CD188,RMDF!CK188,RMDF!CR188,RMDF!CY188,RMDF!DF188), RMDF!DM188=ROUND(RMDF!DM188,4))</f>
        <v>1</v>
      </c>
      <c r="DK188" s="317">
        <f>RMDF!DK188</f>
        <v>0</v>
      </c>
      <c r="DL188" s="318" t="str">
        <f>IF(DK188=0,"",_xlfn.XLOOKUP(DK188,StatePicklist!$1:$1,StatePicklist!$3:$3,"NA",0))</f>
        <v/>
      </c>
      <c r="DM188" s="297" t="str">
        <f ca="1">IF(RMDF!DL188="", "", IF(ISNUMBER(MATCH(RMDF!DL188, INDIRECT(DL188), 0)), "OK", "Invalid"))</f>
        <v/>
      </c>
      <c r="DN188" s="281"/>
      <c r="DO188" s="281"/>
      <c r="DP188" s="281"/>
      <c r="DQ188" s="281" t="b">
        <f>AND(RMDF!DT188&gt;=0, RMDF!DT188&lt;=1-SUM(RMDF!Z188,RMDF!AG188,RMDF!AN188,RMDF!AU188,RMDF!BB188,RMDF!BI188,RMDF!BP188,RMDF!BW188,RMDF!CD188,RMDF!CK188,RMDF!CR188,RMDF!CY188,RMDF!DF188,RMDF!DM188), RMDF!DT188=ROUND(RMDF!DT188,4))</f>
        <v>1</v>
      </c>
      <c r="DR188" s="317">
        <f>RMDF!DR188</f>
        <v>0</v>
      </c>
      <c r="DS188" s="318" t="str">
        <f>IF(DR188=0,"",_xlfn.XLOOKUP(DR188,StatePicklist!$1:$1,StatePicklist!$3:$3,"NA",0))</f>
        <v/>
      </c>
      <c r="DT188" s="297" t="str">
        <f ca="1">IF(RMDF!DS188="", "", IF(ISNUMBER(MATCH(RMDF!DS188, INDIRECT(DS188), 0)), "OK", "Invalid"))</f>
        <v/>
      </c>
      <c r="DU188" s="281"/>
      <c r="DV188" s="281"/>
      <c r="DW188" s="281"/>
      <c r="DX188" s="281" t="b">
        <f>AND(RMDF!EA188&gt;=0, RMDF!EA188&lt;=1-SUM(RMDF!Z188,RMDF!AG188,RMDF!AN188,RMDF!AU188,RMDF!BB188,RMDF!BI188,RMDF!BP188,RMDF!BW188,RMDF!CD188,RMDF!CK188,RMDF!CR188,RMDF!CY188,RMDF!DF188,RMDF!DM188,RMDF!DT188), RMDF!EA188=ROUND(RMDF!EA188,4))</f>
        <v>1</v>
      </c>
      <c r="DY188" s="317">
        <f>RMDF!DY188</f>
        <v>0</v>
      </c>
      <c r="DZ188" s="318" t="str">
        <f>IF(DY188=0,"",_xlfn.XLOOKUP(DY188,StatePicklist!$1:$1,StatePicklist!$3:$3,"NA",0))</f>
        <v/>
      </c>
      <c r="EA188" s="297" t="str">
        <f ca="1">IF(RMDF!DZ188="", "", IF(ISNUMBER(MATCH(RMDF!DZ188, INDIRECT(DZ188), 0)), "OK", "Invalid"))</f>
        <v/>
      </c>
      <c r="EB188" s="281"/>
      <c r="EC188" s="281"/>
      <c r="ED188" s="281"/>
      <c r="EE188" s="281" t="b">
        <f>AND(RMDF!EH188&gt;=0, RMDF!EH188&lt;=1-SUM(RMDF!Z188,RMDF!AG188,RMDF!AN188,RMDF!AU188,RMDF!BB188,RMDF!BI188,RMDF!BP188,RMDF!BW188,RMDF!CD188,RMDF!CK188,RMDF!CR188,RMDF!CY188,RMDF!DF188,RMDF!DM188,RMDF!DT188,RMDF!EA188), RMDF!EH188=ROUND(RMDF!EH188,4))</f>
        <v>1</v>
      </c>
      <c r="EF188" s="317">
        <f>RMDF!EF188</f>
        <v>0</v>
      </c>
      <c r="EG188" s="318" t="str">
        <f>IF(EF188=0,"",_xlfn.XLOOKUP(EF188,StatePicklist!$1:$1,StatePicklist!$3:$3,"NA",0))</f>
        <v/>
      </c>
      <c r="EH188" s="297" t="str">
        <f ca="1">IF(RMDF!EG188="", "", IF(ISNUMBER(MATCH(RMDF!EG188, INDIRECT(EG188), 0)), "OK", "Invalid"))</f>
        <v/>
      </c>
      <c r="EI188" s="281"/>
      <c r="EJ188" s="281"/>
      <c r="EK188" s="281"/>
      <c r="EL188" s="281" t="b">
        <f>AND(RMDF!EO188&gt;=0, RMDF!EO188&lt;=1-SUM(RMDF!Z188,RMDF!AG188,RMDF!AN188,RMDF!AU188,RMDF!BB188,RMDF!BI188,RMDF!BP188,RMDF!BW188,RMDF!CD188,RMDF!CK188,RMDF!CR188,RMDF!CY188,RMDF!DF188,RMDF!DM188,RMDF!DT188,RMDF!EA188,RMDF!EH188), RMDF!EO188=ROUND(RMDF!EO188,4))</f>
        <v>1</v>
      </c>
      <c r="EM188" s="317">
        <f>RMDF!EM188</f>
        <v>0</v>
      </c>
      <c r="EN188" s="318" t="str">
        <f>IF(EM188=0,"",_xlfn.XLOOKUP(EM188,StatePicklist!$1:$1,StatePicklist!$3:$3,"NA",0))</f>
        <v/>
      </c>
      <c r="EO188" s="297" t="str">
        <f ca="1">IF(RMDF!EN188="", "", IF(ISNUMBER(MATCH(RMDF!EN188, INDIRECT(EN188), 0)), "OK", "Invalid"))</f>
        <v/>
      </c>
      <c r="EP188" s="281"/>
      <c r="EQ188" s="281"/>
      <c r="ER188" s="281"/>
      <c r="ES188" s="281" t="b">
        <f>AND(RMDF!EV188&gt;=0, RMDF!EV188&lt;=1-SUM(RMDF!Z188,RMDF!AG188,RMDF!AN188,RMDF!AU188,RMDF!BB188,RMDF!BI188,RMDF!BP188,RMDF!BW188,RMDF!CD188,RMDF!CK188,RMDF!CR188,RMDF!CY188,RMDF!DF188,RMDF!DM188,RMDF!DT188,RMDF!EA188,RMDF!EH188,RMDF!EO188), RMDF!EV188=ROUND(RMDF!EV188,4))</f>
        <v>1</v>
      </c>
      <c r="ET188" s="317">
        <f>RMDF!ET188</f>
        <v>0</v>
      </c>
      <c r="EU188" s="318" t="str">
        <f>IF(ET188=0,"",_xlfn.XLOOKUP(ET188,StatePicklist!$1:$1,StatePicklist!$3:$3,"NA",0))</f>
        <v/>
      </c>
      <c r="EV188" s="297" t="str">
        <f ca="1">IF(RMDF!EU188="", "", IF(ISNUMBER(MATCH(RMDF!EU188, INDIRECT(EU188), 0)), "OK", "Invalid"))</f>
        <v/>
      </c>
      <c r="EW188" s="281"/>
      <c r="EX188" s="281"/>
      <c r="EY188" s="281"/>
      <c r="EZ188" s="281" t="b">
        <f>AND(RMDF!FC188&gt;=0, RMDF!FC188&lt;=1-SUM(RMDF!Z188,RMDF!AG188,RMDF!AN188,RMDF!AU188,RMDF!BB188,RMDF!BI188,RMDF!BP188,RMDF!BW188,RMDF!CD188,RMDF!CK188,RMDF!CR188,RMDF!CY188,RMDF!DF188,RMDF!DM188,RMDF!DT188,RMDF!EA188,RMDF!EH188,RMDF!EO188,RMDF!EV188), RMDF!FC188=ROUND(RMDF!FC188,4))</f>
        <v>1</v>
      </c>
      <c r="FA188" s="317">
        <f>RMDF!FA188</f>
        <v>0</v>
      </c>
      <c r="FB188" s="318" t="str">
        <f>IF(FA188=0,"",_xlfn.XLOOKUP(FA188,StatePicklist!$1:$1,StatePicklist!$3:$3,"NA",0))</f>
        <v/>
      </c>
      <c r="FC188" s="297" t="str">
        <f ca="1">IF(RMDF!FB188="", "", IF(ISNUMBER(MATCH(RMDF!FB188, INDIRECT(FB188), 0)), "OK", "Invalid"))</f>
        <v/>
      </c>
    </row>
    <row r="189" spans="1:159" s="205" customFormat="1" ht="39.9" customHeight="1" x14ac:dyDescent="0.25">
      <c r="A189" s="206"/>
      <c r="B189" s="196"/>
      <c r="C189" s="197"/>
      <c r="D189" s="198"/>
      <c r="E189" s="199"/>
      <c r="F189" s="200"/>
      <c r="G189" s="201"/>
      <c r="H189" s="292"/>
      <c r="I189" s="305">
        <f>RMDF!I189</f>
        <v>0</v>
      </c>
      <c r="J189" s="305" t="str">
        <f>IF(I189=ProductCode!$B$30,"PDReclPost",IF(OR(I189=ProductCode!$C$30,I189=ProductCode!$E$30,I189=ProductCode!$G$30),"PDPreCon",IF(OR(I189=ProductCode!$D$30,I189=ProductCode!$F$30),"PDNotReclPost","")))</f>
        <v/>
      </c>
      <c r="K189" s="305" t="str">
        <f t="shared" si="15"/>
        <v/>
      </c>
      <c r="L189" s="289"/>
      <c r="M189" s="305" t="str">
        <f t="shared" si="15"/>
        <v/>
      </c>
      <c r="N189" s="289" t="b">
        <f>AND(RMDF!N189&gt;=0, RMDF!N189&lt;=1-RMDF!L189, RMDF!N189=ROUND(RMDF!N189,4))</f>
        <v>1</v>
      </c>
      <c r="O189" s="286" t="str">
        <f>IF(P189="","",IF(I189="","",IF(LEFT(I189,13)="Reclaimed pos",RawMaterialCode!$E$569,RawMaterialCode!$E$568)))</f>
        <v>Reclaimed pre-consumer mixed fibers (RM0578)</v>
      </c>
      <c r="P189" s="295">
        <f t="shared" si="16"/>
        <v>1</v>
      </c>
      <c r="Q189" s="202"/>
      <c r="R189" s="203"/>
      <c r="S189" s="204" t="str">
        <f t="shared" si="17"/>
        <v/>
      </c>
      <c r="T189" s="281"/>
      <c r="U189" s="281"/>
      <c r="V189" s="281"/>
      <c r="W189" s="281"/>
      <c r="X189" s="317">
        <f>RMDF!X189</f>
        <v>0</v>
      </c>
      <c r="Y189" s="318" t="str">
        <f>IF(X189=0,"",_xlfn.XLOOKUP(X189,StatePicklist!$1:$1,StatePicklist!$3:$3,"NA",0))</f>
        <v/>
      </c>
      <c r="Z189" s="297" t="str">
        <f ca="1">IF(RMDF!Y189="", "", IF(ISNUMBER(MATCH(RMDF!Y189, INDIRECT(Y189), 0)), "OK", "Invalid"))</f>
        <v/>
      </c>
      <c r="AA189" s="281"/>
      <c r="AB189" s="281"/>
      <c r="AC189" s="281"/>
      <c r="AD189" s="281" t="b">
        <f>AND(RMDF!AG189&gt;=0, RMDF!AG189&lt;=1-RMDF!Z189, RMDF!AG189=ROUND(RMDF!AG189,4))</f>
        <v>1</v>
      </c>
      <c r="AE189" s="317">
        <f>RMDF!AE189</f>
        <v>0</v>
      </c>
      <c r="AF189" s="318" t="str">
        <f>IF(AE189=0,"",_xlfn.XLOOKUP(AE189,StatePicklist!$1:$1,StatePicklist!$3:$3,"NA",0))</f>
        <v/>
      </c>
      <c r="AG189" s="297" t="str">
        <f ca="1">IF(RMDF!AF189="", "", IF(ISNUMBER(MATCH(RMDF!AF189, INDIRECT(AF189), 0)), "OK", "Invalid"))</f>
        <v/>
      </c>
      <c r="AH189" s="281"/>
      <c r="AI189" s="281"/>
      <c r="AJ189" s="281"/>
      <c r="AK189" s="281" t="b">
        <f>AND(RMDF!AN189&gt;=0, RMDF!AN189&lt;=1-SUM(RMDF!Z189,RMDF!AG189), RMDF!AN189=ROUND(RMDF!AN189,4))</f>
        <v>1</v>
      </c>
      <c r="AL189" s="317">
        <f>RMDF!AL189</f>
        <v>0</v>
      </c>
      <c r="AM189" s="318" t="str">
        <f>IF(AL189=0,"",_xlfn.XLOOKUP(AL189,StatePicklist!$1:$1,StatePicklist!$3:$3,"NA",0))</f>
        <v/>
      </c>
      <c r="AN189" s="297" t="str">
        <f ca="1">IF(RMDF!AM189="", "", IF(ISNUMBER(MATCH(RMDF!AM189, INDIRECT(AM189), 0)), "OK", "Invalid"))</f>
        <v/>
      </c>
      <c r="AO189" s="281"/>
      <c r="AP189" s="281"/>
      <c r="AQ189" s="281"/>
      <c r="AR189" s="281" t="b">
        <f>AND(RMDF!AU189&gt;=0, RMDF!AU189&lt;=1-SUM(RMDF!Z189,RMDF!AG189,RMDF!AN189), RMDF!AU189=ROUND(RMDF!AU189,4))</f>
        <v>1</v>
      </c>
      <c r="AS189" s="317">
        <f>RMDF!AS189</f>
        <v>0</v>
      </c>
      <c r="AT189" s="318" t="str">
        <f>IF(AS189=0,"",_xlfn.XLOOKUP(AS189,StatePicklist!$1:$1,StatePicklist!$3:$3,"NA",0))</f>
        <v/>
      </c>
      <c r="AU189" s="297" t="str">
        <f ca="1">IF(RMDF!AT189="", "", IF(ISNUMBER(MATCH(RMDF!AT189, INDIRECT(AT189), 0)), "OK", "Invalid"))</f>
        <v/>
      </c>
      <c r="AV189" s="281"/>
      <c r="AW189" s="281"/>
      <c r="AX189" s="281"/>
      <c r="AY189" s="281" t="b">
        <f>AND(RMDF!BB189&gt;=0, RMDF!BB189&lt;=1-SUM(RMDF!Z189,RMDF!AG189,RMDF!AN189,RMDF!AU189), RMDF!BB189=ROUND(RMDF!BB189,4))</f>
        <v>1</v>
      </c>
      <c r="AZ189" s="317">
        <f>RMDF!AZ189</f>
        <v>0</v>
      </c>
      <c r="BA189" s="318" t="str">
        <f>IF(AZ189=0,"",_xlfn.XLOOKUP(AZ189,StatePicklist!$1:$1,StatePicklist!$3:$3,"NA",0))</f>
        <v/>
      </c>
      <c r="BB189" s="297" t="str">
        <f ca="1">IF(RMDF!BA189="", "", IF(ISNUMBER(MATCH(RMDF!BA189, INDIRECT(BA189), 0)), "OK", "Invalid"))</f>
        <v/>
      </c>
      <c r="BC189" s="281"/>
      <c r="BD189" s="281"/>
      <c r="BE189" s="281"/>
      <c r="BF189" s="281" t="b">
        <f>AND(RMDF!BI189&gt;=0, RMDF!BI189&lt;=1-SUM(RMDF!Z189,RMDF!AG189,RMDF!AN189,RMDF!AU189,RMDF!BB189), RMDF!BI189=ROUND(RMDF!BI189,4))</f>
        <v>1</v>
      </c>
      <c r="BG189" s="317">
        <f>RMDF!BG189</f>
        <v>0</v>
      </c>
      <c r="BH189" s="318" t="str">
        <f>IF(BG189=0,"",_xlfn.XLOOKUP(BG189,StatePicklist!$1:$1,StatePicklist!$3:$3,"NA",0))</f>
        <v/>
      </c>
      <c r="BI189" s="297" t="str">
        <f ca="1">IF(RMDF!BH189="", "", IF(ISNUMBER(MATCH(RMDF!BH189, INDIRECT(BH189), 0)), "OK", "Invalid"))</f>
        <v/>
      </c>
      <c r="BJ189" s="281"/>
      <c r="BK189" s="281"/>
      <c r="BL189" s="281"/>
      <c r="BM189" s="281" t="b">
        <f>AND(RMDF!BP189&gt;=0, RMDF!BP189&lt;=1-SUM(RMDF!Z189,RMDF!AG189,RMDF!AN189,RMDF!AU189,RMDF!BB189,RMDF!BI189), RMDF!BP189=ROUND(RMDF!BP189,4))</f>
        <v>1</v>
      </c>
      <c r="BN189" s="317">
        <f>RMDF!BN189</f>
        <v>0</v>
      </c>
      <c r="BO189" s="318" t="str">
        <f>IF(BN189=0,"",_xlfn.XLOOKUP(BN189,StatePicklist!$1:$1,StatePicklist!$3:$3,"NA",0))</f>
        <v/>
      </c>
      <c r="BP189" s="297" t="str">
        <f ca="1">IF(RMDF!BO189="", "", IF(ISNUMBER(MATCH(RMDF!BO189, INDIRECT(BO189), 0)), "OK", "Invalid"))</f>
        <v/>
      </c>
      <c r="BQ189" s="281"/>
      <c r="BR189" s="281"/>
      <c r="BS189" s="281"/>
      <c r="BT189" s="281" t="b">
        <f>AND(RMDF!BW189&gt;=0, RMDF!BW189&lt;=1-SUM(RMDF!Z189,RMDF!AG189,RMDF!AN189,RMDF!AU189,RMDF!BB189,RMDF!BI189,RMDF!BP189), RMDF!BW189=ROUND(RMDF!BW189,4))</f>
        <v>1</v>
      </c>
      <c r="BU189" s="317">
        <f>RMDF!BU189</f>
        <v>0</v>
      </c>
      <c r="BV189" s="318" t="str">
        <f>IF(BU189=0,"",_xlfn.XLOOKUP(BU189,StatePicklist!$1:$1,StatePicklist!$3:$3,"NA",0))</f>
        <v/>
      </c>
      <c r="BW189" s="297" t="str">
        <f ca="1">IF(RMDF!BV189="", "", IF(ISNUMBER(MATCH(RMDF!BV189, INDIRECT(BV189), 0)), "OK", "Invalid"))</f>
        <v/>
      </c>
      <c r="BX189" s="281"/>
      <c r="BY189" s="281"/>
      <c r="BZ189" s="281"/>
      <c r="CA189" s="281" t="b">
        <f>AND(RMDF!CD189&gt;=0, RMDF!CD189&lt;=1-SUM(RMDF!Z189,RMDF!AG189,RMDF!AN189,RMDF!AU189,RMDF!BB189,RMDF!BI189,RMDF!BP189,RMDF!BW189), RMDF!CD189=ROUND(RMDF!CD189,4))</f>
        <v>1</v>
      </c>
      <c r="CB189" s="317">
        <f>RMDF!CB189</f>
        <v>0</v>
      </c>
      <c r="CC189" s="318" t="str">
        <f>IF(CB189=0,"",_xlfn.XLOOKUP(CB189,StatePicklist!$1:$1,StatePicklist!$3:$3,"NA",0))</f>
        <v/>
      </c>
      <c r="CD189" s="297" t="str">
        <f ca="1">IF(RMDF!CC189="", "", IF(ISNUMBER(MATCH(RMDF!CC189, INDIRECT(CC189), 0)), "OK", "Invalid"))</f>
        <v/>
      </c>
      <c r="CE189" s="281"/>
      <c r="CF189" s="281"/>
      <c r="CG189" s="281"/>
      <c r="CH189" s="281" t="b">
        <f>AND(RMDF!CK189&gt;=0, RMDF!CK189&lt;=1-SUM(RMDF!Z189,RMDF!AG189,RMDF!AN189,RMDF!AU189,RMDF!BB189,RMDF!BI189,RMDF!BP189,RMDF!BW189,RMDF!CD189), RMDF!CK189=ROUND(RMDF!CK189,4))</f>
        <v>1</v>
      </c>
      <c r="CI189" s="317">
        <f>RMDF!CI189</f>
        <v>0</v>
      </c>
      <c r="CJ189" s="318" t="str">
        <f>IF(CI189=0,"",_xlfn.XLOOKUP(CI189,StatePicklist!$1:$1,StatePicklist!$3:$3,"NA",0))</f>
        <v/>
      </c>
      <c r="CK189" s="297" t="str">
        <f ca="1">IF(RMDF!CJ189="", "", IF(ISNUMBER(MATCH(RMDF!CJ189, INDIRECT(CJ189), 0)), "OK", "Invalid"))</f>
        <v/>
      </c>
      <c r="CL189" s="281"/>
      <c r="CM189" s="281"/>
      <c r="CN189" s="281"/>
      <c r="CO189" s="281" t="b">
        <f>AND(RMDF!CR189&gt;=0, RMDF!CR189&lt;=1-SUM(RMDF!Z189,RMDF!AG189,RMDF!AN189,RMDF!AU189,RMDF!BB189,RMDF!BI189,RMDF!BP189,RMDF!BW189,RMDF!CD189,RMDF!CK189), RMDF!CR189=ROUND(RMDF!CR189,4))</f>
        <v>1</v>
      </c>
      <c r="CP189" s="317">
        <f>RMDF!CP189</f>
        <v>0</v>
      </c>
      <c r="CQ189" s="318" t="str">
        <f>IF(CP189=0,"",_xlfn.XLOOKUP(CP189,StatePicklist!$1:$1,StatePicklist!$3:$3,"NA",0))</f>
        <v/>
      </c>
      <c r="CR189" s="297" t="str">
        <f ca="1">IF(RMDF!CQ189="", "", IF(ISNUMBER(MATCH(RMDF!CQ189, INDIRECT(CQ189), 0)), "OK", "Invalid"))</f>
        <v/>
      </c>
      <c r="CS189" s="281"/>
      <c r="CT189" s="281"/>
      <c r="CU189" s="281"/>
      <c r="CV189" s="281" t="b">
        <f>AND(RMDF!CY189&gt;=0, RMDF!CY189&lt;=1-SUM(RMDF!Z189,RMDF!AG189,RMDF!AN189,RMDF!AU189,RMDF!BB189,RMDF!BI189,RMDF!BP189,RMDF!BW189,RMDF!CD189,RMDF!CK189,RMDF!CR189), RMDF!CY189=ROUND(RMDF!CY189,4))</f>
        <v>1</v>
      </c>
      <c r="CW189" s="317">
        <f>RMDF!CW189</f>
        <v>0</v>
      </c>
      <c r="CX189" s="318" t="str">
        <f>IF(CW189=0,"",_xlfn.XLOOKUP(CW189,StatePicklist!$1:$1,StatePicklist!$3:$3,"NA",0))</f>
        <v/>
      </c>
      <c r="CY189" s="297" t="str">
        <f ca="1">IF(RMDF!CX189="", "", IF(ISNUMBER(MATCH(RMDF!CX189, INDIRECT(CX189), 0)), "OK", "Invalid"))</f>
        <v/>
      </c>
      <c r="CZ189" s="281"/>
      <c r="DA189" s="281"/>
      <c r="DB189" s="281"/>
      <c r="DC189" s="281" t="b">
        <f>AND(RMDF!DF189&gt;=0, RMDF!DF189&lt;=1-SUM(RMDF!Z189,RMDF!AG189,RMDF!AN189,RMDF!AU189,RMDF!BB189,RMDF!BI189,RMDF!BP189,RMDF!BW189,RMDF!CD189,RMDF!CK189,RMDF!CR189,RMDF!CY189), RMDF!DF189=ROUND(RMDF!DF189,4))</f>
        <v>1</v>
      </c>
      <c r="DD189" s="317">
        <f>RMDF!DD189</f>
        <v>0</v>
      </c>
      <c r="DE189" s="318" t="str">
        <f>IF(DD189=0,"",_xlfn.XLOOKUP(DD189,StatePicklist!$1:$1,StatePicklist!$3:$3,"NA",0))</f>
        <v/>
      </c>
      <c r="DF189" s="297" t="str">
        <f ca="1">IF(RMDF!DE189="", "", IF(ISNUMBER(MATCH(RMDF!DE189, INDIRECT(DE189), 0)), "OK", "Invalid"))</f>
        <v/>
      </c>
      <c r="DG189" s="281"/>
      <c r="DH189" s="281"/>
      <c r="DI189" s="281"/>
      <c r="DJ189" s="281" t="b">
        <f>AND(RMDF!DM189&gt;=0, RMDF!DM189&lt;=1-SUM(RMDF!Z189,RMDF!AG189,RMDF!AN189,RMDF!AU189,RMDF!BB189,RMDF!BI189,RMDF!BP189,RMDF!BW189,RMDF!CD189,RMDF!CK189,RMDF!CR189,RMDF!CY189,RMDF!DF189), RMDF!DM189=ROUND(RMDF!DM189,4))</f>
        <v>1</v>
      </c>
      <c r="DK189" s="317">
        <f>RMDF!DK189</f>
        <v>0</v>
      </c>
      <c r="DL189" s="318" t="str">
        <f>IF(DK189=0,"",_xlfn.XLOOKUP(DK189,StatePicklist!$1:$1,StatePicklist!$3:$3,"NA",0))</f>
        <v/>
      </c>
      <c r="DM189" s="297" t="str">
        <f ca="1">IF(RMDF!DL189="", "", IF(ISNUMBER(MATCH(RMDF!DL189, INDIRECT(DL189), 0)), "OK", "Invalid"))</f>
        <v/>
      </c>
      <c r="DN189" s="281"/>
      <c r="DO189" s="281"/>
      <c r="DP189" s="281"/>
      <c r="DQ189" s="281" t="b">
        <f>AND(RMDF!DT189&gt;=0, RMDF!DT189&lt;=1-SUM(RMDF!Z189,RMDF!AG189,RMDF!AN189,RMDF!AU189,RMDF!BB189,RMDF!BI189,RMDF!BP189,RMDF!BW189,RMDF!CD189,RMDF!CK189,RMDF!CR189,RMDF!CY189,RMDF!DF189,RMDF!DM189), RMDF!DT189=ROUND(RMDF!DT189,4))</f>
        <v>1</v>
      </c>
      <c r="DR189" s="317">
        <f>RMDF!DR189</f>
        <v>0</v>
      </c>
      <c r="DS189" s="318" t="str">
        <f>IF(DR189=0,"",_xlfn.XLOOKUP(DR189,StatePicklist!$1:$1,StatePicklist!$3:$3,"NA",0))</f>
        <v/>
      </c>
      <c r="DT189" s="297" t="str">
        <f ca="1">IF(RMDF!DS189="", "", IF(ISNUMBER(MATCH(RMDF!DS189, INDIRECT(DS189), 0)), "OK", "Invalid"))</f>
        <v/>
      </c>
      <c r="DU189" s="281"/>
      <c r="DV189" s="281"/>
      <c r="DW189" s="281"/>
      <c r="DX189" s="281" t="b">
        <f>AND(RMDF!EA189&gt;=0, RMDF!EA189&lt;=1-SUM(RMDF!Z189,RMDF!AG189,RMDF!AN189,RMDF!AU189,RMDF!BB189,RMDF!BI189,RMDF!BP189,RMDF!BW189,RMDF!CD189,RMDF!CK189,RMDF!CR189,RMDF!CY189,RMDF!DF189,RMDF!DM189,RMDF!DT189), RMDF!EA189=ROUND(RMDF!EA189,4))</f>
        <v>1</v>
      </c>
      <c r="DY189" s="317">
        <f>RMDF!DY189</f>
        <v>0</v>
      </c>
      <c r="DZ189" s="318" t="str">
        <f>IF(DY189=0,"",_xlfn.XLOOKUP(DY189,StatePicklist!$1:$1,StatePicklist!$3:$3,"NA",0))</f>
        <v/>
      </c>
      <c r="EA189" s="297" t="str">
        <f ca="1">IF(RMDF!DZ189="", "", IF(ISNUMBER(MATCH(RMDF!DZ189, INDIRECT(DZ189), 0)), "OK", "Invalid"))</f>
        <v/>
      </c>
      <c r="EB189" s="281"/>
      <c r="EC189" s="281"/>
      <c r="ED189" s="281"/>
      <c r="EE189" s="281" t="b">
        <f>AND(RMDF!EH189&gt;=0, RMDF!EH189&lt;=1-SUM(RMDF!Z189,RMDF!AG189,RMDF!AN189,RMDF!AU189,RMDF!BB189,RMDF!BI189,RMDF!BP189,RMDF!BW189,RMDF!CD189,RMDF!CK189,RMDF!CR189,RMDF!CY189,RMDF!DF189,RMDF!DM189,RMDF!DT189,RMDF!EA189), RMDF!EH189=ROUND(RMDF!EH189,4))</f>
        <v>1</v>
      </c>
      <c r="EF189" s="317">
        <f>RMDF!EF189</f>
        <v>0</v>
      </c>
      <c r="EG189" s="318" t="str">
        <f>IF(EF189=0,"",_xlfn.XLOOKUP(EF189,StatePicklist!$1:$1,StatePicklist!$3:$3,"NA",0))</f>
        <v/>
      </c>
      <c r="EH189" s="297" t="str">
        <f ca="1">IF(RMDF!EG189="", "", IF(ISNUMBER(MATCH(RMDF!EG189, INDIRECT(EG189), 0)), "OK", "Invalid"))</f>
        <v/>
      </c>
      <c r="EI189" s="281"/>
      <c r="EJ189" s="281"/>
      <c r="EK189" s="281"/>
      <c r="EL189" s="281" t="b">
        <f>AND(RMDF!EO189&gt;=0, RMDF!EO189&lt;=1-SUM(RMDF!Z189,RMDF!AG189,RMDF!AN189,RMDF!AU189,RMDF!BB189,RMDF!BI189,RMDF!BP189,RMDF!BW189,RMDF!CD189,RMDF!CK189,RMDF!CR189,RMDF!CY189,RMDF!DF189,RMDF!DM189,RMDF!DT189,RMDF!EA189,RMDF!EH189), RMDF!EO189=ROUND(RMDF!EO189,4))</f>
        <v>1</v>
      </c>
      <c r="EM189" s="317">
        <f>RMDF!EM189</f>
        <v>0</v>
      </c>
      <c r="EN189" s="318" t="str">
        <f>IF(EM189=0,"",_xlfn.XLOOKUP(EM189,StatePicklist!$1:$1,StatePicklist!$3:$3,"NA",0))</f>
        <v/>
      </c>
      <c r="EO189" s="297" t="str">
        <f ca="1">IF(RMDF!EN189="", "", IF(ISNUMBER(MATCH(RMDF!EN189, INDIRECT(EN189), 0)), "OK", "Invalid"))</f>
        <v/>
      </c>
      <c r="EP189" s="281"/>
      <c r="EQ189" s="281"/>
      <c r="ER189" s="281"/>
      <c r="ES189" s="281" t="b">
        <f>AND(RMDF!EV189&gt;=0, RMDF!EV189&lt;=1-SUM(RMDF!Z189,RMDF!AG189,RMDF!AN189,RMDF!AU189,RMDF!BB189,RMDF!BI189,RMDF!BP189,RMDF!BW189,RMDF!CD189,RMDF!CK189,RMDF!CR189,RMDF!CY189,RMDF!DF189,RMDF!DM189,RMDF!DT189,RMDF!EA189,RMDF!EH189,RMDF!EO189), RMDF!EV189=ROUND(RMDF!EV189,4))</f>
        <v>1</v>
      </c>
      <c r="ET189" s="317">
        <f>RMDF!ET189</f>
        <v>0</v>
      </c>
      <c r="EU189" s="318" t="str">
        <f>IF(ET189=0,"",_xlfn.XLOOKUP(ET189,StatePicklist!$1:$1,StatePicklist!$3:$3,"NA",0))</f>
        <v/>
      </c>
      <c r="EV189" s="297" t="str">
        <f ca="1">IF(RMDF!EU189="", "", IF(ISNUMBER(MATCH(RMDF!EU189, INDIRECT(EU189), 0)), "OK", "Invalid"))</f>
        <v/>
      </c>
      <c r="EW189" s="281"/>
      <c r="EX189" s="281"/>
      <c r="EY189" s="281"/>
      <c r="EZ189" s="281" t="b">
        <f>AND(RMDF!FC189&gt;=0, RMDF!FC189&lt;=1-SUM(RMDF!Z189,RMDF!AG189,RMDF!AN189,RMDF!AU189,RMDF!BB189,RMDF!BI189,RMDF!BP189,RMDF!BW189,RMDF!CD189,RMDF!CK189,RMDF!CR189,RMDF!CY189,RMDF!DF189,RMDF!DM189,RMDF!DT189,RMDF!EA189,RMDF!EH189,RMDF!EO189,RMDF!EV189), RMDF!FC189=ROUND(RMDF!FC189,4))</f>
        <v>1</v>
      </c>
      <c r="FA189" s="317">
        <f>RMDF!FA189</f>
        <v>0</v>
      </c>
      <c r="FB189" s="318" t="str">
        <f>IF(FA189=0,"",_xlfn.XLOOKUP(FA189,StatePicklist!$1:$1,StatePicklist!$3:$3,"NA",0))</f>
        <v/>
      </c>
      <c r="FC189" s="297" t="str">
        <f ca="1">IF(RMDF!FB189="", "", IF(ISNUMBER(MATCH(RMDF!FB189, INDIRECT(FB189), 0)), "OK", "Invalid"))</f>
        <v/>
      </c>
    </row>
    <row r="190" spans="1:159" s="205" customFormat="1" ht="39.9" customHeight="1" x14ac:dyDescent="0.25">
      <c r="A190" s="206"/>
      <c r="B190" s="196"/>
      <c r="C190" s="197"/>
      <c r="D190" s="198"/>
      <c r="E190" s="199"/>
      <c r="F190" s="200"/>
      <c r="G190" s="201"/>
      <c r="H190" s="292"/>
      <c r="I190" s="305">
        <f>RMDF!I190</f>
        <v>0</v>
      </c>
      <c r="J190" s="305" t="str">
        <f>IF(I190=ProductCode!$B$30,"PDReclPost",IF(OR(I190=ProductCode!$C$30,I190=ProductCode!$E$30,I190=ProductCode!$G$30),"PDPreCon",IF(OR(I190=ProductCode!$D$30,I190=ProductCode!$F$30),"PDNotReclPost","")))</f>
        <v/>
      </c>
      <c r="K190" s="305" t="str">
        <f t="shared" si="15"/>
        <v/>
      </c>
      <c r="L190" s="289"/>
      <c r="M190" s="305" t="str">
        <f t="shared" si="15"/>
        <v/>
      </c>
      <c r="N190" s="289" t="b">
        <f>AND(RMDF!N190&gt;=0, RMDF!N190&lt;=1-RMDF!L190, RMDF!N190=ROUND(RMDF!N190,4))</f>
        <v>1</v>
      </c>
      <c r="O190" s="286" t="str">
        <f>IF(P190="","",IF(I190="","",IF(LEFT(I190,13)="Reclaimed pos",RawMaterialCode!$E$569,RawMaterialCode!$E$568)))</f>
        <v>Reclaimed pre-consumer mixed fibers (RM0578)</v>
      </c>
      <c r="P190" s="295">
        <f t="shared" si="16"/>
        <v>1</v>
      </c>
      <c r="Q190" s="202"/>
      <c r="R190" s="203"/>
      <c r="S190" s="204" t="str">
        <f t="shared" si="17"/>
        <v/>
      </c>
      <c r="T190" s="281"/>
      <c r="U190" s="281"/>
      <c r="V190" s="281"/>
      <c r="W190" s="281"/>
      <c r="X190" s="317">
        <f>RMDF!X190</f>
        <v>0</v>
      </c>
      <c r="Y190" s="318" t="str">
        <f>IF(X190=0,"",_xlfn.XLOOKUP(X190,StatePicklist!$1:$1,StatePicklist!$3:$3,"NA",0))</f>
        <v/>
      </c>
      <c r="Z190" s="297" t="str">
        <f ca="1">IF(RMDF!Y190="", "", IF(ISNUMBER(MATCH(RMDF!Y190, INDIRECT(Y190), 0)), "OK", "Invalid"))</f>
        <v/>
      </c>
      <c r="AA190" s="281"/>
      <c r="AB190" s="281"/>
      <c r="AC190" s="281"/>
      <c r="AD190" s="281" t="b">
        <f>AND(RMDF!AG190&gt;=0, RMDF!AG190&lt;=1-RMDF!Z190, RMDF!AG190=ROUND(RMDF!AG190,4))</f>
        <v>1</v>
      </c>
      <c r="AE190" s="317">
        <f>RMDF!AE190</f>
        <v>0</v>
      </c>
      <c r="AF190" s="318" t="str">
        <f>IF(AE190=0,"",_xlfn.XLOOKUP(AE190,StatePicklist!$1:$1,StatePicklist!$3:$3,"NA",0))</f>
        <v/>
      </c>
      <c r="AG190" s="297" t="str">
        <f ca="1">IF(RMDF!AF190="", "", IF(ISNUMBER(MATCH(RMDF!AF190, INDIRECT(AF190), 0)), "OK", "Invalid"))</f>
        <v/>
      </c>
      <c r="AH190" s="281"/>
      <c r="AI190" s="281"/>
      <c r="AJ190" s="281"/>
      <c r="AK190" s="281" t="b">
        <f>AND(RMDF!AN190&gt;=0, RMDF!AN190&lt;=1-SUM(RMDF!Z190,RMDF!AG190), RMDF!AN190=ROUND(RMDF!AN190,4))</f>
        <v>1</v>
      </c>
      <c r="AL190" s="317">
        <f>RMDF!AL190</f>
        <v>0</v>
      </c>
      <c r="AM190" s="318" t="str">
        <f>IF(AL190=0,"",_xlfn.XLOOKUP(AL190,StatePicklist!$1:$1,StatePicklist!$3:$3,"NA",0))</f>
        <v/>
      </c>
      <c r="AN190" s="297" t="str">
        <f ca="1">IF(RMDF!AM190="", "", IF(ISNUMBER(MATCH(RMDF!AM190, INDIRECT(AM190), 0)), "OK", "Invalid"))</f>
        <v/>
      </c>
      <c r="AO190" s="281"/>
      <c r="AP190" s="281"/>
      <c r="AQ190" s="281"/>
      <c r="AR190" s="281" t="b">
        <f>AND(RMDF!AU190&gt;=0, RMDF!AU190&lt;=1-SUM(RMDF!Z190,RMDF!AG190,RMDF!AN190), RMDF!AU190=ROUND(RMDF!AU190,4))</f>
        <v>1</v>
      </c>
      <c r="AS190" s="317">
        <f>RMDF!AS190</f>
        <v>0</v>
      </c>
      <c r="AT190" s="318" t="str">
        <f>IF(AS190=0,"",_xlfn.XLOOKUP(AS190,StatePicklist!$1:$1,StatePicklist!$3:$3,"NA",0))</f>
        <v/>
      </c>
      <c r="AU190" s="297" t="str">
        <f ca="1">IF(RMDF!AT190="", "", IF(ISNUMBER(MATCH(RMDF!AT190, INDIRECT(AT190), 0)), "OK", "Invalid"))</f>
        <v/>
      </c>
      <c r="AV190" s="281"/>
      <c r="AW190" s="281"/>
      <c r="AX190" s="281"/>
      <c r="AY190" s="281" t="b">
        <f>AND(RMDF!BB190&gt;=0, RMDF!BB190&lt;=1-SUM(RMDF!Z190,RMDF!AG190,RMDF!AN190,RMDF!AU190), RMDF!BB190=ROUND(RMDF!BB190,4))</f>
        <v>1</v>
      </c>
      <c r="AZ190" s="317">
        <f>RMDF!AZ190</f>
        <v>0</v>
      </c>
      <c r="BA190" s="318" t="str">
        <f>IF(AZ190=0,"",_xlfn.XLOOKUP(AZ190,StatePicklist!$1:$1,StatePicklist!$3:$3,"NA",0))</f>
        <v/>
      </c>
      <c r="BB190" s="297" t="str">
        <f ca="1">IF(RMDF!BA190="", "", IF(ISNUMBER(MATCH(RMDF!BA190, INDIRECT(BA190), 0)), "OK", "Invalid"))</f>
        <v/>
      </c>
      <c r="BC190" s="281"/>
      <c r="BD190" s="281"/>
      <c r="BE190" s="281"/>
      <c r="BF190" s="281" t="b">
        <f>AND(RMDF!BI190&gt;=0, RMDF!BI190&lt;=1-SUM(RMDF!Z190,RMDF!AG190,RMDF!AN190,RMDF!AU190,RMDF!BB190), RMDF!BI190=ROUND(RMDF!BI190,4))</f>
        <v>1</v>
      </c>
      <c r="BG190" s="317">
        <f>RMDF!BG190</f>
        <v>0</v>
      </c>
      <c r="BH190" s="318" t="str">
        <f>IF(BG190=0,"",_xlfn.XLOOKUP(BG190,StatePicklist!$1:$1,StatePicklist!$3:$3,"NA",0))</f>
        <v/>
      </c>
      <c r="BI190" s="297" t="str">
        <f ca="1">IF(RMDF!BH190="", "", IF(ISNUMBER(MATCH(RMDF!BH190, INDIRECT(BH190), 0)), "OK", "Invalid"))</f>
        <v/>
      </c>
      <c r="BJ190" s="281"/>
      <c r="BK190" s="281"/>
      <c r="BL190" s="281"/>
      <c r="BM190" s="281" t="b">
        <f>AND(RMDF!BP190&gt;=0, RMDF!BP190&lt;=1-SUM(RMDF!Z190,RMDF!AG190,RMDF!AN190,RMDF!AU190,RMDF!BB190,RMDF!BI190), RMDF!BP190=ROUND(RMDF!BP190,4))</f>
        <v>1</v>
      </c>
      <c r="BN190" s="317">
        <f>RMDF!BN190</f>
        <v>0</v>
      </c>
      <c r="BO190" s="318" t="str">
        <f>IF(BN190=0,"",_xlfn.XLOOKUP(BN190,StatePicklist!$1:$1,StatePicklist!$3:$3,"NA",0))</f>
        <v/>
      </c>
      <c r="BP190" s="297" t="str">
        <f ca="1">IF(RMDF!BO190="", "", IF(ISNUMBER(MATCH(RMDF!BO190, INDIRECT(BO190), 0)), "OK", "Invalid"))</f>
        <v/>
      </c>
      <c r="BQ190" s="281"/>
      <c r="BR190" s="281"/>
      <c r="BS190" s="281"/>
      <c r="BT190" s="281" t="b">
        <f>AND(RMDF!BW190&gt;=0, RMDF!BW190&lt;=1-SUM(RMDF!Z190,RMDF!AG190,RMDF!AN190,RMDF!AU190,RMDF!BB190,RMDF!BI190,RMDF!BP190), RMDF!BW190=ROUND(RMDF!BW190,4))</f>
        <v>1</v>
      </c>
      <c r="BU190" s="317">
        <f>RMDF!BU190</f>
        <v>0</v>
      </c>
      <c r="BV190" s="318" t="str">
        <f>IF(BU190=0,"",_xlfn.XLOOKUP(BU190,StatePicklist!$1:$1,StatePicklist!$3:$3,"NA",0))</f>
        <v/>
      </c>
      <c r="BW190" s="297" t="str">
        <f ca="1">IF(RMDF!BV190="", "", IF(ISNUMBER(MATCH(RMDF!BV190, INDIRECT(BV190), 0)), "OK", "Invalid"))</f>
        <v/>
      </c>
      <c r="BX190" s="281"/>
      <c r="BY190" s="281"/>
      <c r="BZ190" s="281"/>
      <c r="CA190" s="281" t="b">
        <f>AND(RMDF!CD190&gt;=0, RMDF!CD190&lt;=1-SUM(RMDF!Z190,RMDF!AG190,RMDF!AN190,RMDF!AU190,RMDF!BB190,RMDF!BI190,RMDF!BP190,RMDF!BW190), RMDF!CD190=ROUND(RMDF!CD190,4))</f>
        <v>1</v>
      </c>
      <c r="CB190" s="317">
        <f>RMDF!CB190</f>
        <v>0</v>
      </c>
      <c r="CC190" s="318" t="str">
        <f>IF(CB190=0,"",_xlfn.XLOOKUP(CB190,StatePicklist!$1:$1,StatePicklist!$3:$3,"NA",0))</f>
        <v/>
      </c>
      <c r="CD190" s="297" t="str">
        <f ca="1">IF(RMDF!CC190="", "", IF(ISNUMBER(MATCH(RMDF!CC190, INDIRECT(CC190), 0)), "OK", "Invalid"))</f>
        <v/>
      </c>
      <c r="CE190" s="281"/>
      <c r="CF190" s="281"/>
      <c r="CG190" s="281"/>
      <c r="CH190" s="281" t="b">
        <f>AND(RMDF!CK190&gt;=0, RMDF!CK190&lt;=1-SUM(RMDF!Z190,RMDF!AG190,RMDF!AN190,RMDF!AU190,RMDF!BB190,RMDF!BI190,RMDF!BP190,RMDF!BW190,RMDF!CD190), RMDF!CK190=ROUND(RMDF!CK190,4))</f>
        <v>1</v>
      </c>
      <c r="CI190" s="317">
        <f>RMDF!CI190</f>
        <v>0</v>
      </c>
      <c r="CJ190" s="318" t="str">
        <f>IF(CI190=0,"",_xlfn.XLOOKUP(CI190,StatePicklist!$1:$1,StatePicklist!$3:$3,"NA",0))</f>
        <v/>
      </c>
      <c r="CK190" s="297" t="str">
        <f ca="1">IF(RMDF!CJ190="", "", IF(ISNUMBER(MATCH(RMDF!CJ190, INDIRECT(CJ190), 0)), "OK", "Invalid"))</f>
        <v/>
      </c>
      <c r="CL190" s="281"/>
      <c r="CM190" s="281"/>
      <c r="CN190" s="281"/>
      <c r="CO190" s="281" t="b">
        <f>AND(RMDF!CR190&gt;=0, RMDF!CR190&lt;=1-SUM(RMDF!Z190,RMDF!AG190,RMDF!AN190,RMDF!AU190,RMDF!BB190,RMDF!BI190,RMDF!BP190,RMDF!BW190,RMDF!CD190,RMDF!CK190), RMDF!CR190=ROUND(RMDF!CR190,4))</f>
        <v>1</v>
      </c>
      <c r="CP190" s="317">
        <f>RMDF!CP190</f>
        <v>0</v>
      </c>
      <c r="CQ190" s="318" t="str">
        <f>IF(CP190=0,"",_xlfn.XLOOKUP(CP190,StatePicklist!$1:$1,StatePicklist!$3:$3,"NA",0))</f>
        <v/>
      </c>
      <c r="CR190" s="297" t="str">
        <f ca="1">IF(RMDF!CQ190="", "", IF(ISNUMBER(MATCH(RMDF!CQ190, INDIRECT(CQ190), 0)), "OK", "Invalid"))</f>
        <v/>
      </c>
      <c r="CS190" s="281"/>
      <c r="CT190" s="281"/>
      <c r="CU190" s="281"/>
      <c r="CV190" s="281" t="b">
        <f>AND(RMDF!CY190&gt;=0, RMDF!CY190&lt;=1-SUM(RMDF!Z190,RMDF!AG190,RMDF!AN190,RMDF!AU190,RMDF!BB190,RMDF!BI190,RMDF!BP190,RMDF!BW190,RMDF!CD190,RMDF!CK190,RMDF!CR190), RMDF!CY190=ROUND(RMDF!CY190,4))</f>
        <v>1</v>
      </c>
      <c r="CW190" s="317">
        <f>RMDF!CW190</f>
        <v>0</v>
      </c>
      <c r="CX190" s="318" t="str">
        <f>IF(CW190=0,"",_xlfn.XLOOKUP(CW190,StatePicklist!$1:$1,StatePicklist!$3:$3,"NA",0))</f>
        <v/>
      </c>
      <c r="CY190" s="297" t="str">
        <f ca="1">IF(RMDF!CX190="", "", IF(ISNUMBER(MATCH(RMDF!CX190, INDIRECT(CX190), 0)), "OK", "Invalid"))</f>
        <v/>
      </c>
      <c r="CZ190" s="281"/>
      <c r="DA190" s="281"/>
      <c r="DB190" s="281"/>
      <c r="DC190" s="281" t="b">
        <f>AND(RMDF!DF190&gt;=0, RMDF!DF190&lt;=1-SUM(RMDF!Z190,RMDF!AG190,RMDF!AN190,RMDF!AU190,RMDF!BB190,RMDF!BI190,RMDF!BP190,RMDF!BW190,RMDF!CD190,RMDF!CK190,RMDF!CR190,RMDF!CY190), RMDF!DF190=ROUND(RMDF!DF190,4))</f>
        <v>1</v>
      </c>
      <c r="DD190" s="317">
        <f>RMDF!DD190</f>
        <v>0</v>
      </c>
      <c r="DE190" s="318" t="str">
        <f>IF(DD190=0,"",_xlfn.XLOOKUP(DD190,StatePicklist!$1:$1,StatePicklist!$3:$3,"NA",0))</f>
        <v/>
      </c>
      <c r="DF190" s="297" t="str">
        <f ca="1">IF(RMDF!DE190="", "", IF(ISNUMBER(MATCH(RMDF!DE190, INDIRECT(DE190), 0)), "OK", "Invalid"))</f>
        <v/>
      </c>
      <c r="DG190" s="281"/>
      <c r="DH190" s="281"/>
      <c r="DI190" s="281"/>
      <c r="DJ190" s="281" t="b">
        <f>AND(RMDF!DM190&gt;=0, RMDF!DM190&lt;=1-SUM(RMDF!Z190,RMDF!AG190,RMDF!AN190,RMDF!AU190,RMDF!BB190,RMDF!BI190,RMDF!BP190,RMDF!BW190,RMDF!CD190,RMDF!CK190,RMDF!CR190,RMDF!CY190,RMDF!DF190), RMDF!DM190=ROUND(RMDF!DM190,4))</f>
        <v>1</v>
      </c>
      <c r="DK190" s="317">
        <f>RMDF!DK190</f>
        <v>0</v>
      </c>
      <c r="DL190" s="318" t="str">
        <f>IF(DK190=0,"",_xlfn.XLOOKUP(DK190,StatePicklist!$1:$1,StatePicklist!$3:$3,"NA",0))</f>
        <v/>
      </c>
      <c r="DM190" s="297" t="str">
        <f ca="1">IF(RMDF!DL190="", "", IF(ISNUMBER(MATCH(RMDF!DL190, INDIRECT(DL190), 0)), "OK", "Invalid"))</f>
        <v/>
      </c>
      <c r="DN190" s="281"/>
      <c r="DO190" s="281"/>
      <c r="DP190" s="281"/>
      <c r="DQ190" s="281" t="b">
        <f>AND(RMDF!DT190&gt;=0, RMDF!DT190&lt;=1-SUM(RMDF!Z190,RMDF!AG190,RMDF!AN190,RMDF!AU190,RMDF!BB190,RMDF!BI190,RMDF!BP190,RMDF!BW190,RMDF!CD190,RMDF!CK190,RMDF!CR190,RMDF!CY190,RMDF!DF190,RMDF!DM190), RMDF!DT190=ROUND(RMDF!DT190,4))</f>
        <v>1</v>
      </c>
      <c r="DR190" s="317">
        <f>RMDF!DR190</f>
        <v>0</v>
      </c>
      <c r="DS190" s="318" t="str">
        <f>IF(DR190=0,"",_xlfn.XLOOKUP(DR190,StatePicklist!$1:$1,StatePicklist!$3:$3,"NA",0))</f>
        <v/>
      </c>
      <c r="DT190" s="297" t="str">
        <f ca="1">IF(RMDF!DS190="", "", IF(ISNUMBER(MATCH(RMDF!DS190, INDIRECT(DS190), 0)), "OK", "Invalid"))</f>
        <v/>
      </c>
      <c r="DU190" s="281"/>
      <c r="DV190" s="281"/>
      <c r="DW190" s="281"/>
      <c r="DX190" s="281" t="b">
        <f>AND(RMDF!EA190&gt;=0, RMDF!EA190&lt;=1-SUM(RMDF!Z190,RMDF!AG190,RMDF!AN190,RMDF!AU190,RMDF!BB190,RMDF!BI190,RMDF!BP190,RMDF!BW190,RMDF!CD190,RMDF!CK190,RMDF!CR190,RMDF!CY190,RMDF!DF190,RMDF!DM190,RMDF!DT190), RMDF!EA190=ROUND(RMDF!EA190,4))</f>
        <v>1</v>
      </c>
      <c r="DY190" s="317">
        <f>RMDF!DY190</f>
        <v>0</v>
      </c>
      <c r="DZ190" s="318" t="str">
        <f>IF(DY190=0,"",_xlfn.XLOOKUP(DY190,StatePicklist!$1:$1,StatePicklist!$3:$3,"NA",0))</f>
        <v/>
      </c>
      <c r="EA190" s="297" t="str">
        <f ca="1">IF(RMDF!DZ190="", "", IF(ISNUMBER(MATCH(RMDF!DZ190, INDIRECT(DZ190), 0)), "OK", "Invalid"))</f>
        <v/>
      </c>
      <c r="EB190" s="281"/>
      <c r="EC190" s="281"/>
      <c r="ED190" s="281"/>
      <c r="EE190" s="281" t="b">
        <f>AND(RMDF!EH190&gt;=0, RMDF!EH190&lt;=1-SUM(RMDF!Z190,RMDF!AG190,RMDF!AN190,RMDF!AU190,RMDF!BB190,RMDF!BI190,RMDF!BP190,RMDF!BW190,RMDF!CD190,RMDF!CK190,RMDF!CR190,RMDF!CY190,RMDF!DF190,RMDF!DM190,RMDF!DT190,RMDF!EA190), RMDF!EH190=ROUND(RMDF!EH190,4))</f>
        <v>1</v>
      </c>
      <c r="EF190" s="317">
        <f>RMDF!EF190</f>
        <v>0</v>
      </c>
      <c r="EG190" s="318" t="str">
        <f>IF(EF190=0,"",_xlfn.XLOOKUP(EF190,StatePicklist!$1:$1,StatePicklist!$3:$3,"NA",0))</f>
        <v/>
      </c>
      <c r="EH190" s="297" t="str">
        <f ca="1">IF(RMDF!EG190="", "", IF(ISNUMBER(MATCH(RMDF!EG190, INDIRECT(EG190), 0)), "OK", "Invalid"))</f>
        <v/>
      </c>
      <c r="EI190" s="281"/>
      <c r="EJ190" s="281"/>
      <c r="EK190" s="281"/>
      <c r="EL190" s="281" t="b">
        <f>AND(RMDF!EO190&gt;=0, RMDF!EO190&lt;=1-SUM(RMDF!Z190,RMDF!AG190,RMDF!AN190,RMDF!AU190,RMDF!BB190,RMDF!BI190,RMDF!BP190,RMDF!BW190,RMDF!CD190,RMDF!CK190,RMDF!CR190,RMDF!CY190,RMDF!DF190,RMDF!DM190,RMDF!DT190,RMDF!EA190,RMDF!EH190), RMDF!EO190=ROUND(RMDF!EO190,4))</f>
        <v>1</v>
      </c>
      <c r="EM190" s="317">
        <f>RMDF!EM190</f>
        <v>0</v>
      </c>
      <c r="EN190" s="318" t="str">
        <f>IF(EM190=0,"",_xlfn.XLOOKUP(EM190,StatePicklist!$1:$1,StatePicklist!$3:$3,"NA",0))</f>
        <v/>
      </c>
      <c r="EO190" s="297" t="str">
        <f ca="1">IF(RMDF!EN190="", "", IF(ISNUMBER(MATCH(RMDF!EN190, INDIRECT(EN190), 0)), "OK", "Invalid"))</f>
        <v/>
      </c>
      <c r="EP190" s="281"/>
      <c r="EQ190" s="281"/>
      <c r="ER190" s="281"/>
      <c r="ES190" s="281" t="b">
        <f>AND(RMDF!EV190&gt;=0, RMDF!EV190&lt;=1-SUM(RMDF!Z190,RMDF!AG190,RMDF!AN190,RMDF!AU190,RMDF!BB190,RMDF!BI190,RMDF!BP190,RMDF!BW190,RMDF!CD190,RMDF!CK190,RMDF!CR190,RMDF!CY190,RMDF!DF190,RMDF!DM190,RMDF!DT190,RMDF!EA190,RMDF!EH190,RMDF!EO190), RMDF!EV190=ROUND(RMDF!EV190,4))</f>
        <v>1</v>
      </c>
      <c r="ET190" s="317">
        <f>RMDF!ET190</f>
        <v>0</v>
      </c>
      <c r="EU190" s="318" t="str">
        <f>IF(ET190=0,"",_xlfn.XLOOKUP(ET190,StatePicklist!$1:$1,StatePicklist!$3:$3,"NA",0))</f>
        <v/>
      </c>
      <c r="EV190" s="297" t="str">
        <f ca="1">IF(RMDF!EU190="", "", IF(ISNUMBER(MATCH(RMDF!EU190, INDIRECT(EU190), 0)), "OK", "Invalid"))</f>
        <v/>
      </c>
      <c r="EW190" s="281"/>
      <c r="EX190" s="281"/>
      <c r="EY190" s="281"/>
      <c r="EZ190" s="281" t="b">
        <f>AND(RMDF!FC190&gt;=0, RMDF!FC190&lt;=1-SUM(RMDF!Z190,RMDF!AG190,RMDF!AN190,RMDF!AU190,RMDF!BB190,RMDF!BI190,RMDF!BP190,RMDF!BW190,RMDF!CD190,RMDF!CK190,RMDF!CR190,RMDF!CY190,RMDF!DF190,RMDF!DM190,RMDF!DT190,RMDF!EA190,RMDF!EH190,RMDF!EO190,RMDF!EV190), RMDF!FC190=ROUND(RMDF!FC190,4))</f>
        <v>1</v>
      </c>
      <c r="FA190" s="317">
        <f>RMDF!FA190</f>
        <v>0</v>
      </c>
      <c r="FB190" s="318" t="str">
        <f>IF(FA190=0,"",_xlfn.XLOOKUP(FA190,StatePicklist!$1:$1,StatePicklist!$3:$3,"NA",0))</f>
        <v/>
      </c>
      <c r="FC190" s="297" t="str">
        <f ca="1">IF(RMDF!FB190="", "", IF(ISNUMBER(MATCH(RMDF!FB190, INDIRECT(FB190), 0)), "OK", "Invalid"))</f>
        <v/>
      </c>
    </row>
    <row r="191" spans="1:159" s="205" customFormat="1" ht="39.9" customHeight="1" x14ac:dyDescent="0.25">
      <c r="A191" s="206"/>
      <c r="B191" s="196"/>
      <c r="C191" s="197"/>
      <c r="D191" s="198"/>
      <c r="E191" s="199"/>
      <c r="F191" s="200"/>
      <c r="G191" s="201"/>
      <c r="H191" s="292"/>
      <c r="I191" s="305">
        <f>RMDF!I191</f>
        <v>0</v>
      </c>
      <c r="J191" s="305" t="str">
        <f>IF(I191=ProductCode!$B$30,"PDReclPost",IF(OR(I191=ProductCode!$C$30,I191=ProductCode!$E$30,I191=ProductCode!$G$30),"PDPreCon",IF(OR(I191=ProductCode!$D$30,I191=ProductCode!$F$30),"PDNotReclPost","")))</f>
        <v/>
      </c>
      <c r="K191" s="305" t="str">
        <f t="shared" si="15"/>
        <v/>
      </c>
      <c r="L191" s="289"/>
      <c r="M191" s="305" t="str">
        <f t="shared" si="15"/>
        <v/>
      </c>
      <c r="N191" s="289" t="b">
        <f>AND(RMDF!N191&gt;=0, RMDF!N191&lt;=1-RMDF!L191, RMDF!N191=ROUND(RMDF!N191,4))</f>
        <v>1</v>
      </c>
      <c r="O191" s="286" t="str">
        <f>IF(P191="","",IF(I191="","",IF(LEFT(I191,13)="Reclaimed pos",RawMaterialCode!$E$569,RawMaterialCode!$E$568)))</f>
        <v>Reclaimed pre-consumer mixed fibers (RM0578)</v>
      </c>
      <c r="P191" s="295">
        <f t="shared" si="16"/>
        <v>1</v>
      </c>
      <c r="Q191" s="202"/>
      <c r="R191" s="203"/>
      <c r="S191" s="204" t="str">
        <f t="shared" si="17"/>
        <v/>
      </c>
      <c r="T191" s="281"/>
      <c r="U191" s="281"/>
      <c r="V191" s="281"/>
      <c r="W191" s="281"/>
      <c r="X191" s="317">
        <f>RMDF!X191</f>
        <v>0</v>
      </c>
      <c r="Y191" s="318" t="str">
        <f>IF(X191=0,"",_xlfn.XLOOKUP(X191,StatePicklist!$1:$1,StatePicklist!$3:$3,"NA",0))</f>
        <v/>
      </c>
      <c r="Z191" s="297" t="str">
        <f ca="1">IF(RMDF!Y191="", "", IF(ISNUMBER(MATCH(RMDF!Y191, INDIRECT(Y191), 0)), "OK", "Invalid"))</f>
        <v/>
      </c>
      <c r="AA191" s="281"/>
      <c r="AB191" s="281"/>
      <c r="AC191" s="281"/>
      <c r="AD191" s="281" t="b">
        <f>AND(RMDF!AG191&gt;=0, RMDF!AG191&lt;=1-RMDF!Z191, RMDF!AG191=ROUND(RMDF!AG191,4))</f>
        <v>1</v>
      </c>
      <c r="AE191" s="317">
        <f>RMDF!AE191</f>
        <v>0</v>
      </c>
      <c r="AF191" s="318" t="str">
        <f>IF(AE191=0,"",_xlfn.XLOOKUP(AE191,StatePicklist!$1:$1,StatePicklist!$3:$3,"NA",0))</f>
        <v/>
      </c>
      <c r="AG191" s="297" t="str">
        <f ca="1">IF(RMDF!AF191="", "", IF(ISNUMBER(MATCH(RMDF!AF191, INDIRECT(AF191), 0)), "OK", "Invalid"))</f>
        <v/>
      </c>
      <c r="AH191" s="281"/>
      <c r="AI191" s="281"/>
      <c r="AJ191" s="281"/>
      <c r="AK191" s="281" t="b">
        <f>AND(RMDF!AN191&gt;=0, RMDF!AN191&lt;=1-SUM(RMDF!Z191,RMDF!AG191), RMDF!AN191=ROUND(RMDF!AN191,4))</f>
        <v>1</v>
      </c>
      <c r="AL191" s="317">
        <f>RMDF!AL191</f>
        <v>0</v>
      </c>
      <c r="AM191" s="318" t="str">
        <f>IF(AL191=0,"",_xlfn.XLOOKUP(AL191,StatePicklist!$1:$1,StatePicklist!$3:$3,"NA",0))</f>
        <v/>
      </c>
      <c r="AN191" s="297" t="str">
        <f ca="1">IF(RMDF!AM191="", "", IF(ISNUMBER(MATCH(RMDF!AM191, INDIRECT(AM191), 0)), "OK", "Invalid"))</f>
        <v/>
      </c>
      <c r="AO191" s="281"/>
      <c r="AP191" s="281"/>
      <c r="AQ191" s="281"/>
      <c r="AR191" s="281" t="b">
        <f>AND(RMDF!AU191&gt;=0, RMDF!AU191&lt;=1-SUM(RMDF!Z191,RMDF!AG191,RMDF!AN191), RMDF!AU191=ROUND(RMDF!AU191,4))</f>
        <v>1</v>
      </c>
      <c r="AS191" s="317">
        <f>RMDF!AS191</f>
        <v>0</v>
      </c>
      <c r="AT191" s="318" t="str">
        <f>IF(AS191=0,"",_xlfn.XLOOKUP(AS191,StatePicklist!$1:$1,StatePicklist!$3:$3,"NA",0))</f>
        <v/>
      </c>
      <c r="AU191" s="297" t="str">
        <f ca="1">IF(RMDF!AT191="", "", IF(ISNUMBER(MATCH(RMDF!AT191, INDIRECT(AT191), 0)), "OK", "Invalid"))</f>
        <v/>
      </c>
      <c r="AV191" s="281"/>
      <c r="AW191" s="281"/>
      <c r="AX191" s="281"/>
      <c r="AY191" s="281" t="b">
        <f>AND(RMDF!BB191&gt;=0, RMDF!BB191&lt;=1-SUM(RMDF!Z191,RMDF!AG191,RMDF!AN191,RMDF!AU191), RMDF!BB191=ROUND(RMDF!BB191,4))</f>
        <v>1</v>
      </c>
      <c r="AZ191" s="317">
        <f>RMDF!AZ191</f>
        <v>0</v>
      </c>
      <c r="BA191" s="318" t="str">
        <f>IF(AZ191=0,"",_xlfn.XLOOKUP(AZ191,StatePicklist!$1:$1,StatePicklist!$3:$3,"NA",0))</f>
        <v/>
      </c>
      <c r="BB191" s="297" t="str">
        <f ca="1">IF(RMDF!BA191="", "", IF(ISNUMBER(MATCH(RMDF!BA191, INDIRECT(BA191), 0)), "OK", "Invalid"))</f>
        <v/>
      </c>
      <c r="BC191" s="281"/>
      <c r="BD191" s="281"/>
      <c r="BE191" s="281"/>
      <c r="BF191" s="281" t="b">
        <f>AND(RMDF!BI191&gt;=0, RMDF!BI191&lt;=1-SUM(RMDF!Z191,RMDF!AG191,RMDF!AN191,RMDF!AU191,RMDF!BB191), RMDF!BI191=ROUND(RMDF!BI191,4))</f>
        <v>1</v>
      </c>
      <c r="BG191" s="317">
        <f>RMDF!BG191</f>
        <v>0</v>
      </c>
      <c r="BH191" s="318" t="str">
        <f>IF(BG191=0,"",_xlfn.XLOOKUP(BG191,StatePicklist!$1:$1,StatePicklist!$3:$3,"NA",0))</f>
        <v/>
      </c>
      <c r="BI191" s="297" t="str">
        <f ca="1">IF(RMDF!BH191="", "", IF(ISNUMBER(MATCH(RMDF!BH191, INDIRECT(BH191), 0)), "OK", "Invalid"))</f>
        <v/>
      </c>
      <c r="BJ191" s="281"/>
      <c r="BK191" s="281"/>
      <c r="BL191" s="281"/>
      <c r="BM191" s="281" t="b">
        <f>AND(RMDF!BP191&gt;=0, RMDF!BP191&lt;=1-SUM(RMDF!Z191,RMDF!AG191,RMDF!AN191,RMDF!AU191,RMDF!BB191,RMDF!BI191), RMDF!BP191=ROUND(RMDF!BP191,4))</f>
        <v>1</v>
      </c>
      <c r="BN191" s="317">
        <f>RMDF!BN191</f>
        <v>0</v>
      </c>
      <c r="BO191" s="318" t="str">
        <f>IF(BN191=0,"",_xlfn.XLOOKUP(BN191,StatePicklist!$1:$1,StatePicklist!$3:$3,"NA",0))</f>
        <v/>
      </c>
      <c r="BP191" s="297" t="str">
        <f ca="1">IF(RMDF!BO191="", "", IF(ISNUMBER(MATCH(RMDF!BO191, INDIRECT(BO191), 0)), "OK", "Invalid"))</f>
        <v/>
      </c>
      <c r="BQ191" s="281"/>
      <c r="BR191" s="281"/>
      <c r="BS191" s="281"/>
      <c r="BT191" s="281" t="b">
        <f>AND(RMDF!BW191&gt;=0, RMDF!BW191&lt;=1-SUM(RMDF!Z191,RMDF!AG191,RMDF!AN191,RMDF!AU191,RMDF!BB191,RMDF!BI191,RMDF!BP191), RMDF!BW191=ROUND(RMDF!BW191,4))</f>
        <v>1</v>
      </c>
      <c r="BU191" s="317">
        <f>RMDF!BU191</f>
        <v>0</v>
      </c>
      <c r="BV191" s="318" t="str">
        <f>IF(BU191=0,"",_xlfn.XLOOKUP(BU191,StatePicklist!$1:$1,StatePicklist!$3:$3,"NA",0))</f>
        <v/>
      </c>
      <c r="BW191" s="297" t="str">
        <f ca="1">IF(RMDF!BV191="", "", IF(ISNUMBER(MATCH(RMDF!BV191, INDIRECT(BV191), 0)), "OK", "Invalid"))</f>
        <v/>
      </c>
      <c r="BX191" s="281"/>
      <c r="BY191" s="281"/>
      <c r="BZ191" s="281"/>
      <c r="CA191" s="281" t="b">
        <f>AND(RMDF!CD191&gt;=0, RMDF!CD191&lt;=1-SUM(RMDF!Z191,RMDF!AG191,RMDF!AN191,RMDF!AU191,RMDF!BB191,RMDF!BI191,RMDF!BP191,RMDF!BW191), RMDF!CD191=ROUND(RMDF!CD191,4))</f>
        <v>1</v>
      </c>
      <c r="CB191" s="317">
        <f>RMDF!CB191</f>
        <v>0</v>
      </c>
      <c r="CC191" s="318" t="str">
        <f>IF(CB191=0,"",_xlfn.XLOOKUP(CB191,StatePicklist!$1:$1,StatePicklist!$3:$3,"NA",0))</f>
        <v/>
      </c>
      <c r="CD191" s="297" t="str">
        <f ca="1">IF(RMDF!CC191="", "", IF(ISNUMBER(MATCH(RMDF!CC191, INDIRECT(CC191), 0)), "OK", "Invalid"))</f>
        <v/>
      </c>
      <c r="CE191" s="281"/>
      <c r="CF191" s="281"/>
      <c r="CG191" s="281"/>
      <c r="CH191" s="281" t="b">
        <f>AND(RMDF!CK191&gt;=0, RMDF!CK191&lt;=1-SUM(RMDF!Z191,RMDF!AG191,RMDF!AN191,RMDF!AU191,RMDF!BB191,RMDF!BI191,RMDF!BP191,RMDF!BW191,RMDF!CD191), RMDF!CK191=ROUND(RMDF!CK191,4))</f>
        <v>1</v>
      </c>
      <c r="CI191" s="317">
        <f>RMDF!CI191</f>
        <v>0</v>
      </c>
      <c r="CJ191" s="318" t="str">
        <f>IF(CI191=0,"",_xlfn.XLOOKUP(CI191,StatePicklist!$1:$1,StatePicklist!$3:$3,"NA",0))</f>
        <v/>
      </c>
      <c r="CK191" s="297" t="str">
        <f ca="1">IF(RMDF!CJ191="", "", IF(ISNUMBER(MATCH(RMDF!CJ191, INDIRECT(CJ191), 0)), "OK", "Invalid"))</f>
        <v/>
      </c>
      <c r="CL191" s="281"/>
      <c r="CM191" s="281"/>
      <c r="CN191" s="281"/>
      <c r="CO191" s="281" t="b">
        <f>AND(RMDF!CR191&gt;=0, RMDF!CR191&lt;=1-SUM(RMDF!Z191,RMDF!AG191,RMDF!AN191,RMDF!AU191,RMDF!BB191,RMDF!BI191,RMDF!BP191,RMDF!BW191,RMDF!CD191,RMDF!CK191), RMDF!CR191=ROUND(RMDF!CR191,4))</f>
        <v>1</v>
      </c>
      <c r="CP191" s="317">
        <f>RMDF!CP191</f>
        <v>0</v>
      </c>
      <c r="CQ191" s="318" t="str">
        <f>IF(CP191=0,"",_xlfn.XLOOKUP(CP191,StatePicklist!$1:$1,StatePicklist!$3:$3,"NA",0))</f>
        <v/>
      </c>
      <c r="CR191" s="297" t="str">
        <f ca="1">IF(RMDF!CQ191="", "", IF(ISNUMBER(MATCH(RMDF!CQ191, INDIRECT(CQ191), 0)), "OK", "Invalid"))</f>
        <v/>
      </c>
      <c r="CS191" s="281"/>
      <c r="CT191" s="281"/>
      <c r="CU191" s="281"/>
      <c r="CV191" s="281" t="b">
        <f>AND(RMDF!CY191&gt;=0, RMDF!CY191&lt;=1-SUM(RMDF!Z191,RMDF!AG191,RMDF!AN191,RMDF!AU191,RMDF!BB191,RMDF!BI191,RMDF!BP191,RMDF!BW191,RMDF!CD191,RMDF!CK191,RMDF!CR191), RMDF!CY191=ROUND(RMDF!CY191,4))</f>
        <v>1</v>
      </c>
      <c r="CW191" s="317">
        <f>RMDF!CW191</f>
        <v>0</v>
      </c>
      <c r="CX191" s="318" t="str">
        <f>IF(CW191=0,"",_xlfn.XLOOKUP(CW191,StatePicklist!$1:$1,StatePicklist!$3:$3,"NA",0))</f>
        <v/>
      </c>
      <c r="CY191" s="297" t="str">
        <f ca="1">IF(RMDF!CX191="", "", IF(ISNUMBER(MATCH(RMDF!CX191, INDIRECT(CX191), 0)), "OK", "Invalid"))</f>
        <v/>
      </c>
      <c r="CZ191" s="281"/>
      <c r="DA191" s="281"/>
      <c r="DB191" s="281"/>
      <c r="DC191" s="281" t="b">
        <f>AND(RMDF!DF191&gt;=0, RMDF!DF191&lt;=1-SUM(RMDF!Z191,RMDF!AG191,RMDF!AN191,RMDF!AU191,RMDF!BB191,RMDF!BI191,RMDF!BP191,RMDF!BW191,RMDF!CD191,RMDF!CK191,RMDF!CR191,RMDF!CY191), RMDF!DF191=ROUND(RMDF!DF191,4))</f>
        <v>1</v>
      </c>
      <c r="DD191" s="317">
        <f>RMDF!DD191</f>
        <v>0</v>
      </c>
      <c r="DE191" s="318" t="str">
        <f>IF(DD191=0,"",_xlfn.XLOOKUP(DD191,StatePicklist!$1:$1,StatePicklist!$3:$3,"NA",0))</f>
        <v/>
      </c>
      <c r="DF191" s="297" t="str">
        <f ca="1">IF(RMDF!DE191="", "", IF(ISNUMBER(MATCH(RMDF!DE191, INDIRECT(DE191), 0)), "OK", "Invalid"))</f>
        <v/>
      </c>
      <c r="DG191" s="281"/>
      <c r="DH191" s="281"/>
      <c r="DI191" s="281"/>
      <c r="DJ191" s="281" t="b">
        <f>AND(RMDF!DM191&gt;=0, RMDF!DM191&lt;=1-SUM(RMDF!Z191,RMDF!AG191,RMDF!AN191,RMDF!AU191,RMDF!BB191,RMDF!BI191,RMDF!BP191,RMDF!BW191,RMDF!CD191,RMDF!CK191,RMDF!CR191,RMDF!CY191,RMDF!DF191), RMDF!DM191=ROUND(RMDF!DM191,4))</f>
        <v>1</v>
      </c>
      <c r="DK191" s="317">
        <f>RMDF!DK191</f>
        <v>0</v>
      </c>
      <c r="DL191" s="318" t="str">
        <f>IF(DK191=0,"",_xlfn.XLOOKUP(DK191,StatePicklist!$1:$1,StatePicklist!$3:$3,"NA",0))</f>
        <v/>
      </c>
      <c r="DM191" s="297" t="str">
        <f ca="1">IF(RMDF!DL191="", "", IF(ISNUMBER(MATCH(RMDF!DL191, INDIRECT(DL191), 0)), "OK", "Invalid"))</f>
        <v/>
      </c>
      <c r="DN191" s="281"/>
      <c r="DO191" s="281"/>
      <c r="DP191" s="281"/>
      <c r="DQ191" s="281" t="b">
        <f>AND(RMDF!DT191&gt;=0, RMDF!DT191&lt;=1-SUM(RMDF!Z191,RMDF!AG191,RMDF!AN191,RMDF!AU191,RMDF!BB191,RMDF!BI191,RMDF!BP191,RMDF!BW191,RMDF!CD191,RMDF!CK191,RMDF!CR191,RMDF!CY191,RMDF!DF191,RMDF!DM191), RMDF!DT191=ROUND(RMDF!DT191,4))</f>
        <v>1</v>
      </c>
      <c r="DR191" s="317">
        <f>RMDF!DR191</f>
        <v>0</v>
      </c>
      <c r="DS191" s="318" t="str">
        <f>IF(DR191=0,"",_xlfn.XLOOKUP(DR191,StatePicklist!$1:$1,StatePicklist!$3:$3,"NA",0))</f>
        <v/>
      </c>
      <c r="DT191" s="297" t="str">
        <f ca="1">IF(RMDF!DS191="", "", IF(ISNUMBER(MATCH(RMDF!DS191, INDIRECT(DS191), 0)), "OK", "Invalid"))</f>
        <v/>
      </c>
      <c r="DU191" s="281"/>
      <c r="DV191" s="281"/>
      <c r="DW191" s="281"/>
      <c r="DX191" s="281" t="b">
        <f>AND(RMDF!EA191&gt;=0, RMDF!EA191&lt;=1-SUM(RMDF!Z191,RMDF!AG191,RMDF!AN191,RMDF!AU191,RMDF!BB191,RMDF!BI191,RMDF!BP191,RMDF!BW191,RMDF!CD191,RMDF!CK191,RMDF!CR191,RMDF!CY191,RMDF!DF191,RMDF!DM191,RMDF!DT191), RMDF!EA191=ROUND(RMDF!EA191,4))</f>
        <v>1</v>
      </c>
      <c r="DY191" s="317">
        <f>RMDF!DY191</f>
        <v>0</v>
      </c>
      <c r="DZ191" s="318" t="str">
        <f>IF(DY191=0,"",_xlfn.XLOOKUP(DY191,StatePicklist!$1:$1,StatePicklist!$3:$3,"NA",0))</f>
        <v/>
      </c>
      <c r="EA191" s="297" t="str">
        <f ca="1">IF(RMDF!DZ191="", "", IF(ISNUMBER(MATCH(RMDF!DZ191, INDIRECT(DZ191), 0)), "OK", "Invalid"))</f>
        <v/>
      </c>
      <c r="EB191" s="281"/>
      <c r="EC191" s="281"/>
      <c r="ED191" s="281"/>
      <c r="EE191" s="281" t="b">
        <f>AND(RMDF!EH191&gt;=0, RMDF!EH191&lt;=1-SUM(RMDF!Z191,RMDF!AG191,RMDF!AN191,RMDF!AU191,RMDF!BB191,RMDF!BI191,RMDF!BP191,RMDF!BW191,RMDF!CD191,RMDF!CK191,RMDF!CR191,RMDF!CY191,RMDF!DF191,RMDF!DM191,RMDF!DT191,RMDF!EA191), RMDF!EH191=ROUND(RMDF!EH191,4))</f>
        <v>1</v>
      </c>
      <c r="EF191" s="317">
        <f>RMDF!EF191</f>
        <v>0</v>
      </c>
      <c r="EG191" s="318" t="str">
        <f>IF(EF191=0,"",_xlfn.XLOOKUP(EF191,StatePicklist!$1:$1,StatePicklist!$3:$3,"NA",0))</f>
        <v/>
      </c>
      <c r="EH191" s="297" t="str">
        <f ca="1">IF(RMDF!EG191="", "", IF(ISNUMBER(MATCH(RMDF!EG191, INDIRECT(EG191), 0)), "OK", "Invalid"))</f>
        <v/>
      </c>
      <c r="EI191" s="281"/>
      <c r="EJ191" s="281"/>
      <c r="EK191" s="281"/>
      <c r="EL191" s="281" t="b">
        <f>AND(RMDF!EO191&gt;=0, RMDF!EO191&lt;=1-SUM(RMDF!Z191,RMDF!AG191,RMDF!AN191,RMDF!AU191,RMDF!BB191,RMDF!BI191,RMDF!BP191,RMDF!BW191,RMDF!CD191,RMDF!CK191,RMDF!CR191,RMDF!CY191,RMDF!DF191,RMDF!DM191,RMDF!DT191,RMDF!EA191,RMDF!EH191), RMDF!EO191=ROUND(RMDF!EO191,4))</f>
        <v>1</v>
      </c>
      <c r="EM191" s="317">
        <f>RMDF!EM191</f>
        <v>0</v>
      </c>
      <c r="EN191" s="318" t="str">
        <f>IF(EM191=0,"",_xlfn.XLOOKUP(EM191,StatePicklist!$1:$1,StatePicklist!$3:$3,"NA",0))</f>
        <v/>
      </c>
      <c r="EO191" s="297" t="str">
        <f ca="1">IF(RMDF!EN191="", "", IF(ISNUMBER(MATCH(RMDF!EN191, INDIRECT(EN191), 0)), "OK", "Invalid"))</f>
        <v/>
      </c>
      <c r="EP191" s="281"/>
      <c r="EQ191" s="281"/>
      <c r="ER191" s="281"/>
      <c r="ES191" s="281" t="b">
        <f>AND(RMDF!EV191&gt;=0, RMDF!EV191&lt;=1-SUM(RMDF!Z191,RMDF!AG191,RMDF!AN191,RMDF!AU191,RMDF!BB191,RMDF!BI191,RMDF!BP191,RMDF!BW191,RMDF!CD191,RMDF!CK191,RMDF!CR191,RMDF!CY191,RMDF!DF191,RMDF!DM191,RMDF!DT191,RMDF!EA191,RMDF!EH191,RMDF!EO191), RMDF!EV191=ROUND(RMDF!EV191,4))</f>
        <v>1</v>
      </c>
      <c r="ET191" s="317">
        <f>RMDF!ET191</f>
        <v>0</v>
      </c>
      <c r="EU191" s="318" t="str">
        <f>IF(ET191=0,"",_xlfn.XLOOKUP(ET191,StatePicklist!$1:$1,StatePicklist!$3:$3,"NA",0))</f>
        <v/>
      </c>
      <c r="EV191" s="297" t="str">
        <f ca="1">IF(RMDF!EU191="", "", IF(ISNUMBER(MATCH(RMDF!EU191, INDIRECT(EU191), 0)), "OK", "Invalid"))</f>
        <v/>
      </c>
      <c r="EW191" s="281"/>
      <c r="EX191" s="281"/>
      <c r="EY191" s="281"/>
      <c r="EZ191" s="281" t="b">
        <f>AND(RMDF!FC191&gt;=0, RMDF!FC191&lt;=1-SUM(RMDF!Z191,RMDF!AG191,RMDF!AN191,RMDF!AU191,RMDF!BB191,RMDF!BI191,RMDF!BP191,RMDF!BW191,RMDF!CD191,RMDF!CK191,RMDF!CR191,RMDF!CY191,RMDF!DF191,RMDF!DM191,RMDF!DT191,RMDF!EA191,RMDF!EH191,RMDF!EO191,RMDF!EV191), RMDF!FC191=ROUND(RMDF!FC191,4))</f>
        <v>1</v>
      </c>
      <c r="FA191" s="317">
        <f>RMDF!FA191</f>
        <v>0</v>
      </c>
      <c r="FB191" s="318" t="str">
        <f>IF(FA191=0,"",_xlfn.XLOOKUP(FA191,StatePicklist!$1:$1,StatePicklist!$3:$3,"NA",0))</f>
        <v/>
      </c>
      <c r="FC191" s="297" t="str">
        <f ca="1">IF(RMDF!FB191="", "", IF(ISNUMBER(MATCH(RMDF!FB191, INDIRECT(FB191), 0)), "OK", "Invalid"))</f>
        <v/>
      </c>
    </row>
    <row r="192" spans="1:159" s="205" customFormat="1" ht="39.9" customHeight="1" x14ac:dyDescent="0.25">
      <c r="A192" s="206"/>
      <c r="B192" s="196"/>
      <c r="C192" s="197"/>
      <c r="D192" s="198"/>
      <c r="E192" s="199"/>
      <c r="F192" s="200"/>
      <c r="G192" s="201"/>
      <c r="H192" s="292"/>
      <c r="I192" s="305">
        <f>RMDF!I192</f>
        <v>0</v>
      </c>
      <c r="J192" s="305" t="str">
        <f>IF(I192=ProductCode!$B$30,"PDReclPost",IF(OR(I192=ProductCode!$C$30,I192=ProductCode!$E$30,I192=ProductCode!$G$30),"PDPreCon",IF(OR(I192=ProductCode!$D$30,I192=ProductCode!$F$30),"PDNotReclPost","")))</f>
        <v/>
      </c>
      <c r="K192" s="305" t="str">
        <f t="shared" si="15"/>
        <v/>
      </c>
      <c r="L192" s="289"/>
      <c r="M192" s="305" t="str">
        <f t="shared" si="15"/>
        <v/>
      </c>
      <c r="N192" s="289" t="b">
        <f>AND(RMDF!N192&gt;=0, RMDF!N192&lt;=1-RMDF!L192, RMDF!N192=ROUND(RMDF!N192,4))</f>
        <v>1</v>
      </c>
      <c r="O192" s="286" t="str">
        <f>IF(P192="","",IF(I192="","",IF(LEFT(I192,13)="Reclaimed pos",RawMaterialCode!$E$569,RawMaterialCode!$E$568)))</f>
        <v>Reclaimed pre-consumer mixed fibers (RM0578)</v>
      </c>
      <c r="P192" s="295">
        <f t="shared" si="16"/>
        <v>1</v>
      </c>
      <c r="Q192" s="202"/>
      <c r="R192" s="203"/>
      <c r="S192" s="204" t="str">
        <f t="shared" si="17"/>
        <v/>
      </c>
      <c r="T192" s="281"/>
      <c r="U192" s="281"/>
      <c r="V192" s="281"/>
      <c r="W192" s="281"/>
      <c r="X192" s="317">
        <f>RMDF!X192</f>
        <v>0</v>
      </c>
      <c r="Y192" s="318" t="str">
        <f>IF(X192=0,"",_xlfn.XLOOKUP(X192,StatePicklist!$1:$1,StatePicklist!$3:$3,"NA",0))</f>
        <v/>
      </c>
      <c r="Z192" s="297" t="str">
        <f ca="1">IF(RMDF!Y192="", "", IF(ISNUMBER(MATCH(RMDF!Y192, INDIRECT(Y192), 0)), "OK", "Invalid"))</f>
        <v/>
      </c>
      <c r="AA192" s="281"/>
      <c r="AB192" s="281"/>
      <c r="AC192" s="281"/>
      <c r="AD192" s="281" t="b">
        <f>AND(RMDF!AG192&gt;=0, RMDF!AG192&lt;=1-RMDF!Z192, RMDF!AG192=ROUND(RMDF!AG192,4))</f>
        <v>1</v>
      </c>
      <c r="AE192" s="317">
        <f>RMDF!AE192</f>
        <v>0</v>
      </c>
      <c r="AF192" s="318" t="str">
        <f>IF(AE192=0,"",_xlfn.XLOOKUP(AE192,StatePicklist!$1:$1,StatePicklist!$3:$3,"NA",0))</f>
        <v/>
      </c>
      <c r="AG192" s="297" t="str">
        <f ca="1">IF(RMDF!AF192="", "", IF(ISNUMBER(MATCH(RMDF!AF192, INDIRECT(AF192), 0)), "OK", "Invalid"))</f>
        <v/>
      </c>
      <c r="AH192" s="281"/>
      <c r="AI192" s="281"/>
      <c r="AJ192" s="281"/>
      <c r="AK192" s="281" t="b">
        <f>AND(RMDF!AN192&gt;=0, RMDF!AN192&lt;=1-SUM(RMDF!Z192,RMDF!AG192), RMDF!AN192=ROUND(RMDF!AN192,4))</f>
        <v>1</v>
      </c>
      <c r="AL192" s="317">
        <f>RMDF!AL192</f>
        <v>0</v>
      </c>
      <c r="AM192" s="318" t="str">
        <f>IF(AL192=0,"",_xlfn.XLOOKUP(AL192,StatePicklist!$1:$1,StatePicklist!$3:$3,"NA",0))</f>
        <v/>
      </c>
      <c r="AN192" s="297" t="str">
        <f ca="1">IF(RMDF!AM192="", "", IF(ISNUMBER(MATCH(RMDF!AM192, INDIRECT(AM192), 0)), "OK", "Invalid"))</f>
        <v/>
      </c>
      <c r="AO192" s="281"/>
      <c r="AP192" s="281"/>
      <c r="AQ192" s="281"/>
      <c r="AR192" s="281" t="b">
        <f>AND(RMDF!AU192&gt;=0, RMDF!AU192&lt;=1-SUM(RMDF!Z192,RMDF!AG192,RMDF!AN192), RMDF!AU192=ROUND(RMDF!AU192,4))</f>
        <v>1</v>
      </c>
      <c r="AS192" s="317">
        <f>RMDF!AS192</f>
        <v>0</v>
      </c>
      <c r="AT192" s="318" t="str">
        <f>IF(AS192=0,"",_xlfn.XLOOKUP(AS192,StatePicklist!$1:$1,StatePicklist!$3:$3,"NA",0))</f>
        <v/>
      </c>
      <c r="AU192" s="297" t="str">
        <f ca="1">IF(RMDF!AT192="", "", IF(ISNUMBER(MATCH(RMDF!AT192, INDIRECT(AT192), 0)), "OK", "Invalid"))</f>
        <v/>
      </c>
      <c r="AV192" s="281"/>
      <c r="AW192" s="281"/>
      <c r="AX192" s="281"/>
      <c r="AY192" s="281" t="b">
        <f>AND(RMDF!BB192&gt;=0, RMDF!BB192&lt;=1-SUM(RMDF!Z192,RMDF!AG192,RMDF!AN192,RMDF!AU192), RMDF!BB192=ROUND(RMDF!BB192,4))</f>
        <v>1</v>
      </c>
      <c r="AZ192" s="317">
        <f>RMDF!AZ192</f>
        <v>0</v>
      </c>
      <c r="BA192" s="318" t="str">
        <f>IF(AZ192=0,"",_xlfn.XLOOKUP(AZ192,StatePicklist!$1:$1,StatePicklist!$3:$3,"NA",0))</f>
        <v/>
      </c>
      <c r="BB192" s="297" t="str">
        <f ca="1">IF(RMDF!BA192="", "", IF(ISNUMBER(MATCH(RMDF!BA192, INDIRECT(BA192), 0)), "OK", "Invalid"))</f>
        <v/>
      </c>
      <c r="BC192" s="281"/>
      <c r="BD192" s="281"/>
      <c r="BE192" s="281"/>
      <c r="BF192" s="281" t="b">
        <f>AND(RMDF!BI192&gt;=0, RMDF!BI192&lt;=1-SUM(RMDF!Z192,RMDF!AG192,RMDF!AN192,RMDF!AU192,RMDF!BB192), RMDF!BI192=ROUND(RMDF!BI192,4))</f>
        <v>1</v>
      </c>
      <c r="BG192" s="317">
        <f>RMDF!BG192</f>
        <v>0</v>
      </c>
      <c r="BH192" s="318" t="str">
        <f>IF(BG192=0,"",_xlfn.XLOOKUP(BG192,StatePicklist!$1:$1,StatePicklist!$3:$3,"NA",0))</f>
        <v/>
      </c>
      <c r="BI192" s="297" t="str">
        <f ca="1">IF(RMDF!BH192="", "", IF(ISNUMBER(MATCH(RMDF!BH192, INDIRECT(BH192), 0)), "OK", "Invalid"))</f>
        <v/>
      </c>
      <c r="BJ192" s="281"/>
      <c r="BK192" s="281"/>
      <c r="BL192" s="281"/>
      <c r="BM192" s="281" t="b">
        <f>AND(RMDF!BP192&gt;=0, RMDF!BP192&lt;=1-SUM(RMDF!Z192,RMDF!AG192,RMDF!AN192,RMDF!AU192,RMDF!BB192,RMDF!BI192), RMDF!BP192=ROUND(RMDF!BP192,4))</f>
        <v>1</v>
      </c>
      <c r="BN192" s="317">
        <f>RMDF!BN192</f>
        <v>0</v>
      </c>
      <c r="BO192" s="318" t="str">
        <f>IF(BN192=0,"",_xlfn.XLOOKUP(BN192,StatePicklist!$1:$1,StatePicklist!$3:$3,"NA",0))</f>
        <v/>
      </c>
      <c r="BP192" s="297" t="str">
        <f ca="1">IF(RMDF!BO192="", "", IF(ISNUMBER(MATCH(RMDF!BO192, INDIRECT(BO192), 0)), "OK", "Invalid"))</f>
        <v/>
      </c>
      <c r="BQ192" s="281"/>
      <c r="BR192" s="281"/>
      <c r="BS192" s="281"/>
      <c r="BT192" s="281" t="b">
        <f>AND(RMDF!BW192&gt;=0, RMDF!BW192&lt;=1-SUM(RMDF!Z192,RMDF!AG192,RMDF!AN192,RMDF!AU192,RMDF!BB192,RMDF!BI192,RMDF!BP192), RMDF!BW192=ROUND(RMDF!BW192,4))</f>
        <v>1</v>
      </c>
      <c r="BU192" s="317">
        <f>RMDF!BU192</f>
        <v>0</v>
      </c>
      <c r="BV192" s="318" t="str">
        <f>IF(BU192=0,"",_xlfn.XLOOKUP(BU192,StatePicklist!$1:$1,StatePicklist!$3:$3,"NA",0))</f>
        <v/>
      </c>
      <c r="BW192" s="297" t="str">
        <f ca="1">IF(RMDF!BV192="", "", IF(ISNUMBER(MATCH(RMDF!BV192, INDIRECT(BV192), 0)), "OK", "Invalid"))</f>
        <v/>
      </c>
      <c r="BX192" s="281"/>
      <c r="BY192" s="281"/>
      <c r="BZ192" s="281"/>
      <c r="CA192" s="281" t="b">
        <f>AND(RMDF!CD192&gt;=0, RMDF!CD192&lt;=1-SUM(RMDF!Z192,RMDF!AG192,RMDF!AN192,RMDF!AU192,RMDF!BB192,RMDF!BI192,RMDF!BP192,RMDF!BW192), RMDF!CD192=ROUND(RMDF!CD192,4))</f>
        <v>1</v>
      </c>
      <c r="CB192" s="317">
        <f>RMDF!CB192</f>
        <v>0</v>
      </c>
      <c r="CC192" s="318" t="str">
        <f>IF(CB192=0,"",_xlfn.XLOOKUP(CB192,StatePicklist!$1:$1,StatePicklist!$3:$3,"NA",0))</f>
        <v/>
      </c>
      <c r="CD192" s="297" t="str">
        <f ca="1">IF(RMDF!CC192="", "", IF(ISNUMBER(MATCH(RMDF!CC192, INDIRECT(CC192), 0)), "OK", "Invalid"))</f>
        <v/>
      </c>
      <c r="CE192" s="281"/>
      <c r="CF192" s="281"/>
      <c r="CG192" s="281"/>
      <c r="CH192" s="281" t="b">
        <f>AND(RMDF!CK192&gt;=0, RMDF!CK192&lt;=1-SUM(RMDF!Z192,RMDF!AG192,RMDF!AN192,RMDF!AU192,RMDF!BB192,RMDF!BI192,RMDF!BP192,RMDF!BW192,RMDF!CD192), RMDF!CK192=ROUND(RMDF!CK192,4))</f>
        <v>1</v>
      </c>
      <c r="CI192" s="317">
        <f>RMDF!CI192</f>
        <v>0</v>
      </c>
      <c r="CJ192" s="318" t="str">
        <f>IF(CI192=0,"",_xlfn.XLOOKUP(CI192,StatePicklist!$1:$1,StatePicklist!$3:$3,"NA",0))</f>
        <v/>
      </c>
      <c r="CK192" s="297" t="str">
        <f ca="1">IF(RMDF!CJ192="", "", IF(ISNUMBER(MATCH(RMDF!CJ192, INDIRECT(CJ192), 0)), "OK", "Invalid"))</f>
        <v/>
      </c>
      <c r="CL192" s="281"/>
      <c r="CM192" s="281"/>
      <c r="CN192" s="281"/>
      <c r="CO192" s="281" t="b">
        <f>AND(RMDF!CR192&gt;=0, RMDF!CR192&lt;=1-SUM(RMDF!Z192,RMDF!AG192,RMDF!AN192,RMDF!AU192,RMDF!BB192,RMDF!BI192,RMDF!BP192,RMDF!BW192,RMDF!CD192,RMDF!CK192), RMDF!CR192=ROUND(RMDF!CR192,4))</f>
        <v>1</v>
      </c>
      <c r="CP192" s="317">
        <f>RMDF!CP192</f>
        <v>0</v>
      </c>
      <c r="CQ192" s="318" t="str">
        <f>IF(CP192=0,"",_xlfn.XLOOKUP(CP192,StatePicklist!$1:$1,StatePicklist!$3:$3,"NA",0))</f>
        <v/>
      </c>
      <c r="CR192" s="297" t="str">
        <f ca="1">IF(RMDF!CQ192="", "", IF(ISNUMBER(MATCH(RMDF!CQ192, INDIRECT(CQ192), 0)), "OK", "Invalid"))</f>
        <v/>
      </c>
      <c r="CS192" s="281"/>
      <c r="CT192" s="281"/>
      <c r="CU192" s="281"/>
      <c r="CV192" s="281" t="b">
        <f>AND(RMDF!CY192&gt;=0, RMDF!CY192&lt;=1-SUM(RMDF!Z192,RMDF!AG192,RMDF!AN192,RMDF!AU192,RMDF!BB192,RMDF!BI192,RMDF!BP192,RMDF!BW192,RMDF!CD192,RMDF!CK192,RMDF!CR192), RMDF!CY192=ROUND(RMDF!CY192,4))</f>
        <v>1</v>
      </c>
      <c r="CW192" s="317">
        <f>RMDF!CW192</f>
        <v>0</v>
      </c>
      <c r="CX192" s="318" t="str">
        <f>IF(CW192=0,"",_xlfn.XLOOKUP(CW192,StatePicklist!$1:$1,StatePicklist!$3:$3,"NA",0))</f>
        <v/>
      </c>
      <c r="CY192" s="297" t="str">
        <f ca="1">IF(RMDF!CX192="", "", IF(ISNUMBER(MATCH(RMDF!CX192, INDIRECT(CX192), 0)), "OK", "Invalid"))</f>
        <v/>
      </c>
      <c r="CZ192" s="281"/>
      <c r="DA192" s="281"/>
      <c r="DB192" s="281"/>
      <c r="DC192" s="281" t="b">
        <f>AND(RMDF!DF192&gt;=0, RMDF!DF192&lt;=1-SUM(RMDF!Z192,RMDF!AG192,RMDF!AN192,RMDF!AU192,RMDF!BB192,RMDF!BI192,RMDF!BP192,RMDF!BW192,RMDF!CD192,RMDF!CK192,RMDF!CR192,RMDF!CY192), RMDF!DF192=ROUND(RMDF!DF192,4))</f>
        <v>1</v>
      </c>
      <c r="DD192" s="317">
        <f>RMDF!DD192</f>
        <v>0</v>
      </c>
      <c r="DE192" s="318" t="str">
        <f>IF(DD192=0,"",_xlfn.XLOOKUP(DD192,StatePicklist!$1:$1,StatePicklist!$3:$3,"NA",0))</f>
        <v/>
      </c>
      <c r="DF192" s="297" t="str">
        <f ca="1">IF(RMDF!DE192="", "", IF(ISNUMBER(MATCH(RMDF!DE192, INDIRECT(DE192), 0)), "OK", "Invalid"))</f>
        <v/>
      </c>
      <c r="DG192" s="281"/>
      <c r="DH192" s="281"/>
      <c r="DI192" s="281"/>
      <c r="DJ192" s="281" t="b">
        <f>AND(RMDF!DM192&gt;=0, RMDF!DM192&lt;=1-SUM(RMDF!Z192,RMDF!AG192,RMDF!AN192,RMDF!AU192,RMDF!BB192,RMDF!BI192,RMDF!BP192,RMDF!BW192,RMDF!CD192,RMDF!CK192,RMDF!CR192,RMDF!CY192,RMDF!DF192), RMDF!DM192=ROUND(RMDF!DM192,4))</f>
        <v>1</v>
      </c>
      <c r="DK192" s="317">
        <f>RMDF!DK192</f>
        <v>0</v>
      </c>
      <c r="DL192" s="318" t="str">
        <f>IF(DK192=0,"",_xlfn.XLOOKUP(DK192,StatePicklist!$1:$1,StatePicklist!$3:$3,"NA",0))</f>
        <v/>
      </c>
      <c r="DM192" s="297" t="str">
        <f ca="1">IF(RMDF!DL192="", "", IF(ISNUMBER(MATCH(RMDF!DL192, INDIRECT(DL192), 0)), "OK", "Invalid"))</f>
        <v/>
      </c>
      <c r="DN192" s="281"/>
      <c r="DO192" s="281"/>
      <c r="DP192" s="281"/>
      <c r="DQ192" s="281" t="b">
        <f>AND(RMDF!DT192&gt;=0, RMDF!DT192&lt;=1-SUM(RMDF!Z192,RMDF!AG192,RMDF!AN192,RMDF!AU192,RMDF!BB192,RMDF!BI192,RMDF!BP192,RMDF!BW192,RMDF!CD192,RMDF!CK192,RMDF!CR192,RMDF!CY192,RMDF!DF192,RMDF!DM192), RMDF!DT192=ROUND(RMDF!DT192,4))</f>
        <v>1</v>
      </c>
      <c r="DR192" s="317">
        <f>RMDF!DR192</f>
        <v>0</v>
      </c>
      <c r="DS192" s="318" t="str">
        <f>IF(DR192=0,"",_xlfn.XLOOKUP(DR192,StatePicklist!$1:$1,StatePicklist!$3:$3,"NA",0))</f>
        <v/>
      </c>
      <c r="DT192" s="297" t="str">
        <f ca="1">IF(RMDF!DS192="", "", IF(ISNUMBER(MATCH(RMDF!DS192, INDIRECT(DS192), 0)), "OK", "Invalid"))</f>
        <v/>
      </c>
      <c r="DU192" s="281"/>
      <c r="DV192" s="281"/>
      <c r="DW192" s="281"/>
      <c r="DX192" s="281" t="b">
        <f>AND(RMDF!EA192&gt;=0, RMDF!EA192&lt;=1-SUM(RMDF!Z192,RMDF!AG192,RMDF!AN192,RMDF!AU192,RMDF!BB192,RMDF!BI192,RMDF!BP192,RMDF!BW192,RMDF!CD192,RMDF!CK192,RMDF!CR192,RMDF!CY192,RMDF!DF192,RMDF!DM192,RMDF!DT192), RMDF!EA192=ROUND(RMDF!EA192,4))</f>
        <v>1</v>
      </c>
      <c r="DY192" s="317">
        <f>RMDF!DY192</f>
        <v>0</v>
      </c>
      <c r="DZ192" s="318" t="str">
        <f>IF(DY192=0,"",_xlfn.XLOOKUP(DY192,StatePicklist!$1:$1,StatePicklist!$3:$3,"NA",0))</f>
        <v/>
      </c>
      <c r="EA192" s="297" t="str">
        <f ca="1">IF(RMDF!DZ192="", "", IF(ISNUMBER(MATCH(RMDF!DZ192, INDIRECT(DZ192), 0)), "OK", "Invalid"))</f>
        <v/>
      </c>
      <c r="EB192" s="281"/>
      <c r="EC192" s="281"/>
      <c r="ED192" s="281"/>
      <c r="EE192" s="281" t="b">
        <f>AND(RMDF!EH192&gt;=0, RMDF!EH192&lt;=1-SUM(RMDF!Z192,RMDF!AG192,RMDF!AN192,RMDF!AU192,RMDF!BB192,RMDF!BI192,RMDF!BP192,RMDF!BW192,RMDF!CD192,RMDF!CK192,RMDF!CR192,RMDF!CY192,RMDF!DF192,RMDF!DM192,RMDF!DT192,RMDF!EA192), RMDF!EH192=ROUND(RMDF!EH192,4))</f>
        <v>1</v>
      </c>
      <c r="EF192" s="317">
        <f>RMDF!EF192</f>
        <v>0</v>
      </c>
      <c r="EG192" s="318" t="str">
        <f>IF(EF192=0,"",_xlfn.XLOOKUP(EF192,StatePicklist!$1:$1,StatePicklist!$3:$3,"NA",0))</f>
        <v/>
      </c>
      <c r="EH192" s="297" t="str">
        <f ca="1">IF(RMDF!EG192="", "", IF(ISNUMBER(MATCH(RMDF!EG192, INDIRECT(EG192), 0)), "OK", "Invalid"))</f>
        <v/>
      </c>
      <c r="EI192" s="281"/>
      <c r="EJ192" s="281"/>
      <c r="EK192" s="281"/>
      <c r="EL192" s="281" t="b">
        <f>AND(RMDF!EO192&gt;=0, RMDF!EO192&lt;=1-SUM(RMDF!Z192,RMDF!AG192,RMDF!AN192,RMDF!AU192,RMDF!BB192,RMDF!BI192,RMDF!BP192,RMDF!BW192,RMDF!CD192,RMDF!CK192,RMDF!CR192,RMDF!CY192,RMDF!DF192,RMDF!DM192,RMDF!DT192,RMDF!EA192,RMDF!EH192), RMDF!EO192=ROUND(RMDF!EO192,4))</f>
        <v>1</v>
      </c>
      <c r="EM192" s="317">
        <f>RMDF!EM192</f>
        <v>0</v>
      </c>
      <c r="EN192" s="318" t="str">
        <f>IF(EM192=0,"",_xlfn.XLOOKUP(EM192,StatePicklist!$1:$1,StatePicklist!$3:$3,"NA",0))</f>
        <v/>
      </c>
      <c r="EO192" s="297" t="str">
        <f ca="1">IF(RMDF!EN192="", "", IF(ISNUMBER(MATCH(RMDF!EN192, INDIRECT(EN192), 0)), "OK", "Invalid"))</f>
        <v/>
      </c>
      <c r="EP192" s="281"/>
      <c r="EQ192" s="281"/>
      <c r="ER192" s="281"/>
      <c r="ES192" s="281" t="b">
        <f>AND(RMDF!EV192&gt;=0, RMDF!EV192&lt;=1-SUM(RMDF!Z192,RMDF!AG192,RMDF!AN192,RMDF!AU192,RMDF!BB192,RMDF!BI192,RMDF!BP192,RMDF!BW192,RMDF!CD192,RMDF!CK192,RMDF!CR192,RMDF!CY192,RMDF!DF192,RMDF!DM192,RMDF!DT192,RMDF!EA192,RMDF!EH192,RMDF!EO192), RMDF!EV192=ROUND(RMDF!EV192,4))</f>
        <v>1</v>
      </c>
      <c r="ET192" s="317">
        <f>RMDF!ET192</f>
        <v>0</v>
      </c>
      <c r="EU192" s="318" t="str">
        <f>IF(ET192=0,"",_xlfn.XLOOKUP(ET192,StatePicklist!$1:$1,StatePicklist!$3:$3,"NA",0))</f>
        <v/>
      </c>
      <c r="EV192" s="297" t="str">
        <f ca="1">IF(RMDF!EU192="", "", IF(ISNUMBER(MATCH(RMDF!EU192, INDIRECT(EU192), 0)), "OK", "Invalid"))</f>
        <v/>
      </c>
      <c r="EW192" s="281"/>
      <c r="EX192" s="281"/>
      <c r="EY192" s="281"/>
      <c r="EZ192" s="281" t="b">
        <f>AND(RMDF!FC192&gt;=0, RMDF!FC192&lt;=1-SUM(RMDF!Z192,RMDF!AG192,RMDF!AN192,RMDF!AU192,RMDF!BB192,RMDF!BI192,RMDF!BP192,RMDF!BW192,RMDF!CD192,RMDF!CK192,RMDF!CR192,RMDF!CY192,RMDF!DF192,RMDF!DM192,RMDF!DT192,RMDF!EA192,RMDF!EH192,RMDF!EO192,RMDF!EV192), RMDF!FC192=ROUND(RMDF!FC192,4))</f>
        <v>1</v>
      </c>
      <c r="FA192" s="317">
        <f>RMDF!FA192</f>
        <v>0</v>
      </c>
      <c r="FB192" s="318" t="str">
        <f>IF(FA192=0,"",_xlfn.XLOOKUP(FA192,StatePicklist!$1:$1,StatePicklist!$3:$3,"NA",0))</f>
        <v/>
      </c>
      <c r="FC192" s="297" t="str">
        <f ca="1">IF(RMDF!FB192="", "", IF(ISNUMBER(MATCH(RMDF!FB192, INDIRECT(FB192), 0)), "OK", "Invalid"))</f>
        <v/>
      </c>
    </row>
    <row r="193" spans="1:159" s="205" customFormat="1" ht="39.9" customHeight="1" x14ac:dyDescent="0.25">
      <c r="A193" s="206"/>
      <c r="B193" s="196"/>
      <c r="C193" s="197"/>
      <c r="D193" s="198"/>
      <c r="E193" s="199"/>
      <c r="F193" s="200"/>
      <c r="G193" s="201"/>
      <c r="H193" s="292"/>
      <c r="I193" s="305">
        <f>RMDF!I193</f>
        <v>0</v>
      </c>
      <c r="J193" s="305" t="str">
        <f>IF(I193=ProductCode!$B$30,"PDReclPost",IF(OR(I193=ProductCode!$C$30,I193=ProductCode!$E$30,I193=ProductCode!$G$30),"PDPreCon",IF(OR(I193=ProductCode!$D$30,I193=ProductCode!$F$30),"PDNotReclPost","")))</f>
        <v/>
      </c>
      <c r="K193" s="305" t="str">
        <f t="shared" si="15"/>
        <v/>
      </c>
      <c r="L193" s="289"/>
      <c r="M193" s="305" t="str">
        <f t="shared" si="15"/>
        <v/>
      </c>
      <c r="N193" s="289" t="b">
        <f>AND(RMDF!N193&gt;=0, RMDF!N193&lt;=1-RMDF!L193, RMDF!N193=ROUND(RMDF!N193,4))</f>
        <v>1</v>
      </c>
      <c r="O193" s="286" t="str">
        <f>IF(P193="","",IF(I193="","",IF(LEFT(I193,13)="Reclaimed pos",RawMaterialCode!$E$569,RawMaterialCode!$E$568)))</f>
        <v>Reclaimed pre-consumer mixed fibers (RM0578)</v>
      </c>
      <c r="P193" s="295">
        <f t="shared" si="16"/>
        <v>1</v>
      </c>
      <c r="Q193" s="202"/>
      <c r="R193" s="203"/>
      <c r="S193" s="204" t="str">
        <f t="shared" si="17"/>
        <v/>
      </c>
      <c r="T193" s="281"/>
      <c r="U193" s="281"/>
      <c r="V193" s="281"/>
      <c r="W193" s="281"/>
      <c r="X193" s="317">
        <f>RMDF!X193</f>
        <v>0</v>
      </c>
      <c r="Y193" s="318" t="str">
        <f>IF(X193=0,"",_xlfn.XLOOKUP(X193,StatePicklist!$1:$1,StatePicklist!$3:$3,"NA",0))</f>
        <v/>
      </c>
      <c r="Z193" s="297" t="str">
        <f ca="1">IF(RMDF!Y193="", "", IF(ISNUMBER(MATCH(RMDF!Y193, INDIRECT(Y193), 0)), "OK", "Invalid"))</f>
        <v/>
      </c>
      <c r="AA193" s="281"/>
      <c r="AB193" s="281"/>
      <c r="AC193" s="281"/>
      <c r="AD193" s="281" t="b">
        <f>AND(RMDF!AG193&gt;=0, RMDF!AG193&lt;=1-RMDF!Z193, RMDF!AG193=ROUND(RMDF!AG193,4))</f>
        <v>1</v>
      </c>
      <c r="AE193" s="317">
        <f>RMDF!AE193</f>
        <v>0</v>
      </c>
      <c r="AF193" s="318" t="str">
        <f>IF(AE193=0,"",_xlfn.XLOOKUP(AE193,StatePicklist!$1:$1,StatePicklist!$3:$3,"NA",0))</f>
        <v/>
      </c>
      <c r="AG193" s="297" t="str">
        <f ca="1">IF(RMDF!AF193="", "", IF(ISNUMBER(MATCH(RMDF!AF193, INDIRECT(AF193), 0)), "OK", "Invalid"))</f>
        <v/>
      </c>
      <c r="AH193" s="281"/>
      <c r="AI193" s="281"/>
      <c r="AJ193" s="281"/>
      <c r="AK193" s="281" t="b">
        <f>AND(RMDF!AN193&gt;=0, RMDF!AN193&lt;=1-SUM(RMDF!Z193,RMDF!AG193), RMDF!AN193=ROUND(RMDF!AN193,4))</f>
        <v>1</v>
      </c>
      <c r="AL193" s="317">
        <f>RMDF!AL193</f>
        <v>0</v>
      </c>
      <c r="AM193" s="318" t="str">
        <f>IF(AL193=0,"",_xlfn.XLOOKUP(AL193,StatePicklist!$1:$1,StatePicklist!$3:$3,"NA",0))</f>
        <v/>
      </c>
      <c r="AN193" s="297" t="str">
        <f ca="1">IF(RMDF!AM193="", "", IF(ISNUMBER(MATCH(RMDF!AM193, INDIRECT(AM193), 0)), "OK", "Invalid"))</f>
        <v/>
      </c>
      <c r="AO193" s="281"/>
      <c r="AP193" s="281"/>
      <c r="AQ193" s="281"/>
      <c r="AR193" s="281" t="b">
        <f>AND(RMDF!AU193&gt;=0, RMDF!AU193&lt;=1-SUM(RMDF!Z193,RMDF!AG193,RMDF!AN193), RMDF!AU193=ROUND(RMDF!AU193,4))</f>
        <v>1</v>
      </c>
      <c r="AS193" s="317">
        <f>RMDF!AS193</f>
        <v>0</v>
      </c>
      <c r="AT193" s="318" t="str">
        <f>IF(AS193=0,"",_xlfn.XLOOKUP(AS193,StatePicklist!$1:$1,StatePicklist!$3:$3,"NA",0))</f>
        <v/>
      </c>
      <c r="AU193" s="297" t="str">
        <f ca="1">IF(RMDF!AT193="", "", IF(ISNUMBER(MATCH(RMDF!AT193, INDIRECT(AT193), 0)), "OK", "Invalid"))</f>
        <v/>
      </c>
      <c r="AV193" s="281"/>
      <c r="AW193" s="281"/>
      <c r="AX193" s="281"/>
      <c r="AY193" s="281" t="b">
        <f>AND(RMDF!BB193&gt;=0, RMDF!BB193&lt;=1-SUM(RMDF!Z193,RMDF!AG193,RMDF!AN193,RMDF!AU193), RMDF!BB193=ROUND(RMDF!BB193,4))</f>
        <v>1</v>
      </c>
      <c r="AZ193" s="317">
        <f>RMDF!AZ193</f>
        <v>0</v>
      </c>
      <c r="BA193" s="318" t="str">
        <f>IF(AZ193=0,"",_xlfn.XLOOKUP(AZ193,StatePicklist!$1:$1,StatePicklist!$3:$3,"NA",0))</f>
        <v/>
      </c>
      <c r="BB193" s="297" t="str">
        <f ca="1">IF(RMDF!BA193="", "", IF(ISNUMBER(MATCH(RMDF!BA193, INDIRECT(BA193), 0)), "OK", "Invalid"))</f>
        <v/>
      </c>
      <c r="BC193" s="281"/>
      <c r="BD193" s="281"/>
      <c r="BE193" s="281"/>
      <c r="BF193" s="281" t="b">
        <f>AND(RMDF!BI193&gt;=0, RMDF!BI193&lt;=1-SUM(RMDF!Z193,RMDF!AG193,RMDF!AN193,RMDF!AU193,RMDF!BB193), RMDF!BI193=ROUND(RMDF!BI193,4))</f>
        <v>1</v>
      </c>
      <c r="BG193" s="317">
        <f>RMDF!BG193</f>
        <v>0</v>
      </c>
      <c r="BH193" s="318" t="str">
        <f>IF(BG193=0,"",_xlfn.XLOOKUP(BG193,StatePicklist!$1:$1,StatePicklist!$3:$3,"NA",0))</f>
        <v/>
      </c>
      <c r="BI193" s="297" t="str">
        <f ca="1">IF(RMDF!BH193="", "", IF(ISNUMBER(MATCH(RMDF!BH193, INDIRECT(BH193), 0)), "OK", "Invalid"))</f>
        <v/>
      </c>
      <c r="BJ193" s="281"/>
      <c r="BK193" s="281"/>
      <c r="BL193" s="281"/>
      <c r="BM193" s="281" t="b">
        <f>AND(RMDF!BP193&gt;=0, RMDF!BP193&lt;=1-SUM(RMDF!Z193,RMDF!AG193,RMDF!AN193,RMDF!AU193,RMDF!BB193,RMDF!BI193), RMDF!BP193=ROUND(RMDF!BP193,4))</f>
        <v>1</v>
      </c>
      <c r="BN193" s="317">
        <f>RMDF!BN193</f>
        <v>0</v>
      </c>
      <c r="BO193" s="318" t="str">
        <f>IF(BN193=0,"",_xlfn.XLOOKUP(BN193,StatePicklist!$1:$1,StatePicklist!$3:$3,"NA",0))</f>
        <v/>
      </c>
      <c r="BP193" s="297" t="str">
        <f ca="1">IF(RMDF!BO193="", "", IF(ISNUMBER(MATCH(RMDF!BO193, INDIRECT(BO193), 0)), "OK", "Invalid"))</f>
        <v/>
      </c>
      <c r="BQ193" s="281"/>
      <c r="BR193" s="281"/>
      <c r="BS193" s="281"/>
      <c r="BT193" s="281" t="b">
        <f>AND(RMDF!BW193&gt;=0, RMDF!BW193&lt;=1-SUM(RMDF!Z193,RMDF!AG193,RMDF!AN193,RMDF!AU193,RMDF!BB193,RMDF!BI193,RMDF!BP193), RMDF!BW193=ROUND(RMDF!BW193,4))</f>
        <v>1</v>
      </c>
      <c r="BU193" s="317">
        <f>RMDF!BU193</f>
        <v>0</v>
      </c>
      <c r="BV193" s="318" t="str">
        <f>IF(BU193=0,"",_xlfn.XLOOKUP(BU193,StatePicklist!$1:$1,StatePicklist!$3:$3,"NA",0))</f>
        <v/>
      </c>
      <c r="BW193" s="297" t="str">
        <f ca="1">IF(RMDF!BV193="", "", IF(ISNUMBER(MATCH(RMDF!BV193, INDIRECT(BV193), 0)), "OK", "Invalid"))</f>
        <v/>
      </c>
      <c r="BX193" s="281"/>
      <c r="BY193" s="281"/>
      <c r="BZ193" s="281"/>
      <c r="CA193" s="281" t="b">
        <f>AND(RMDF!CD193&gt;=0, RMDF!CD193&lt;=1-SUM(RMDF!Z193,RMDF!AG193,RMDF!AN193,RMDF!AU193,RMDF!BB193,RMDF!BI193,RMDF!BP193,RMDF!BW193), RMDF!CD193=ROUND(RMDF!CD193,4))</f>
        <v>1</v>
      </c>
      <c r="CB193" s="317">
        <f>RMDF!CB193</f>
        <v>0</v>
      </c>
      <c r="CC193" s="318" t="str">
        <f>IF(CB193=0,"",_xlfn.XLOOKUP(CB193,StatePicklist!$1:$1,StatePicklist!$3:$3,"NA",0))</f>
        <v/>
      </c>
      <c r="CD193" s="297" t="str">
        <f ca="1">IF(RMDF!CC193="", "", IF(ISNUMBER(MATCH(RMDF!CC193, INDIRECT(CC193), 0)), "OK", "Invalid"))</f>
        <v/>
      </c>
      <c r="CE193" s="281"/>
      <c r="CF193" s="281"/>
      <c r="CG193" s="281"/>
      <c r="CH193" s="281" t="b">
        <f>AND(RMDF!CK193&gt;=0, RMDF!CK193&lt;=1-SUM(RMDF!Z193,RMDF!AG193,RMDF!AN193,RMDF!AU193,RMDF!BB193,RMDF!BI193,RMDF!BP193,RMDF!BW193,RMDF!CD193), RMDF!CK193=ROUND(RMDF!CK193,4))</f>
        <v>1</v>
      </c>
      <c r="CI193" s="317">
        <f>RMDF!CI193</f>
        <v>0</v>
      </c>
      <c r="CJ193" s="318" t="str">
        <f>IF(CI193=0,"",_xlfn.XLOOKUP(CI193,StatePicklist!$1:$1,StatePicklist!$3:$3,"NA",0))</f>
        <v/>
      </c>
      <c r="CK193" s="297" t="str">
        <f ca="1">IF(RMDF!CJ193="", "", IF(ISNUMBER(MATCH(RMDF!CJ193, INDIRECT(CJ193), 0)), "OK", "Invalid"))</f>
        <v/>
      </c>
      <c r="CL193" s="281"/>
      <c r="CM193" s="281"/>
      <c r="CN193" s="281"/>
      <c r="CO193" s="281" t="b">
        <f>AND(RMDF!CR193&gt;=0, RMDF!CR193&lt;=1-SUM(RMDF!Z193,RMDF!AG193,RMDF!AN193,RMDF!AU193,RMDF!BB193,RMDF!BI193,RMDF!BP193,RMDF!BW193,RMDF!CD193,RMDF!CK193), RMDF!CR193=ROUND(RMDF!CR193,4))</f>
        <v>1</v>
      </c>
      <c r="CP193" s="317">
        <f>RMDF!CP193</f>
        <v>0</v>
      </c>
      <c r="CQ193" s="318" t="str">
        <f>IF(CP193=0,"",_xlfn.XLOOKUP(CP193,StatePicklist!$1:$1,StatePicklist!$3:$3,"NA",0))</f>
        <v/>
      </c>
      <c r="CR193" s="297" t="str">
        <f ca="1">IF(RMDF!CQ193="", "", IF(ISNUMBER(MATCH(RMDF!CQ193, INDIRECT(CQ193), 0)), "OK", "Invalid"))</f>
        <v/>
      </c>
      <c r="CS193" s="281"/>
      <c r="CT193" s="281"/>
      <c r="CU193" s="281"/>
      <c r="CV193" s="281" t="b">
        <f>AND(RMDF!CY193&gt;=0, RMDF!CY193&lt;=1-SUM(RMDF!Z193,RMDF!AG193,RMDF!AN193,RMDF!AU193,RMDF!BB193,RMDF!BI193,RMDF!BP193,RMDF!BW193,RMDF!CD193,RMDF!CK193,RMDF!CR193), RMDF!CY193=ROUND(RMDF!CY193,4))</f>
        <v>1</v>
      </c>
      <c r="CW193" s="317">
        <f>RMDF!CW193</f>
        <v>0</v>
      </c>
      <c r="CX193" s="318" t="str">
        <f>IF(CW193=0,"",_xlfn.XLOOKUP(CW193,StatePicklist!$1:$1,StatePicklist!$3:$3,"NA",0))</f>
        <v/>
      </c>
      <c r="CY193" s="297" t="str">
        <f ca="1">IF(RMDF!CX193="", "", IF(ISNUMBER(MATCH(RMDF!CX193, INDIRECT(CX193), 0)), "OK", "Invalid"))</f>
        <v/>
      </c>
      <c r="CZ193" s="281"/>
      <c r="DA193" s="281"/>
      <c r="DB193" s="281"/>
      <c r="DC193" s="281" t="b">
        <f>AND(RMDF!DF193&gt;=0, RMDF!DF193&lt;=1-SUM(RMDF!Z193,RMDF!AG193,RMDF!AN193,RMDF!AU193,RMDF!BB193,RMDF!BI193,RMDF!BP193,RMDF!BW193,RMDF!CD193,RMDF!CK193,RMDF!CR193,RMDF!CY193), RMDF!DF193=ROUND(RMDF!DF193,4))</f>
        <v>1</v>
      </c>
      <c r="DD193" s="317">
        <f>RMDF!DD193</f>
        <v>0</v>
      </c>
      <c r="DE193" s="318" t="str">
        <f>IF(DD193=0,"",_xlfn.XLOOKUP(DD193,StatePicklist!$1:$1,StatePicklist!$3:$3,"NA",0))</f>
        <v/>
      </c>
      <c r="DF193" s="297" t="str">
        <f ca="1">IF(RMDF!DE193="", "", IF(ISNUMBER(MATCH(RMDF!DE193, INDIRECT(DE193), 0)), "OK", "Invalid"))</f>
        <v/>
      </c>
      <c r="DG193" s="281"/>
      <c r="DH193" s="281"/>
      <c r="DI193" s="281"/>
      <c r="DJ193" s="281" t="b">
        <f>AND(RMDF!DM193&gt;=0, RMDF!DM193&lt;=1-SUM(RMDF!Z193,RMDF!AG193,RMDF!AN193,RMDF!AU193,RMDF!BB193,RMDF!BI193,RMDF!BP193,RMDF!BW193,RMDF!CD193,RMDF!CK193,RMDF!CR193,RMDF!CY193,RMDF!DF193), RMDF!DM193=ROUND(RMDF!DM193,4))</f>
        <v>1</v>
      </c>
      <c r="DK193" s="317">
        <f>RMDF!DK193</f>
        <v>0</v>
      </c>
      <c r="DL193" s="318" t="str">
        <f>IF(DK193=0,"",_xlfn.XLOOKUP(DK193,StatePicklist!$1:$1,StatePicklist!$3:$3,"NA",0))</f>
        <v/>
      </c>
      <c r="DM193" s="297" t="str">
        <f ca="1">IF(RMDF!DL193="", "", IF(ISNUMBER(MATCH(RMDF!DL193, INDIRECT(DL193), 0)), "OK", "Invalid"))</f>
        <v/>
      </c>
      <c r="DN193" s="281"/>
      <c r="DO193" s="281"/>
      <c r="DP193" s="281"/>
      <c r="DQ193" s="281" t="b">
        <f>AND(RMDF!DT193&gt;=0, RMDF!DT193&lt;=1-SUM(RMDF!Z193,RMDF!AG193,RMDF!AN193,RMDF!AU193,RMDF!BB193,RMDF!BI193,RMDF!BP193,RMDF!BW193,RMDF!CD193,RMDF!CK193,RMDF!CR193,RMDF!CY193,RMDF!DF193,RMDF!DM193), RMDF!DT193=ROUND(RMDF!DT193,4))</f>
        <v>1</v>
      </c>
      <c r="DR193" s="317">
        <f>RMDF!DR193</f>
        <v>0</v>
      </c>
      <c r="DS193" s="318" t="str">
        <f>IF(DR193=0,"",_xlfn.XLOOKUP(DR193,StatePicklist!$1:$1,StatePicklist!$3:$3,"NA",0))</f>
        <v/>
      </c>
      <c r="DT193" s="297" t="str">
        <f ca="1">IF(RMDF!DS193="", "", IF(ISNUMBER(MATCH(RMDF!DS193, INDIRECT(DS193), 0)), "OK", "Invalid"))</f>
        <v/>
      </c>
      <c r="DU193" s="281"/>
      <c r="DV193" s="281"/>
      <c r="DW193" s="281"/>
      <c r="DX193" s="281" t="b">
        <f>AND(RMDF!EA193&gt;=0, RMDF!EA193&lt;=1-SUM(RMDF!Z193,RMDF!AG193,RMDF!AN193,RMDF!AU193,RMDF!BB193,RMDF!BI193,RMDF!BP193,RMDF!BW193,RMDF!CD193,RMDF!CK193,RMDF!CR193,RMDF!CY193,RMDF!DF193,RMDF!DM193,RMDF!DT193), RMDF!EA193=ROUND(RMDF!EA193,4))</f>
        <v>1</v>
      </c>
      <c r="DY193" s="317">
        <f>RMDF!DY193</f>
        <v>0</v>
      </c>
      <c r="DZ193" s="318" t="str">
        <f>IF(DY193=0,"",_xlfn.XLOOKUP(DY193,StatePicklist!$1:$1,StatePicklist!$3:$3,"NA",0))</f>
        <v/>
      </c>
      <c r="EA193" s="297" t="str">
        <f ca="1">IF(RMDF!DZ193="", "", IF(ISNUMBER(MATCH(RMDF!DZ193, INDIRECT(DZ193), 0)), "OK", "Invalid"))</f>
        <v/>
      </c>
      <c r="EB193" s="281"/>
      <c r="EC193" s="281"/>
      <c r="ED193" s="281"/>
      <c r="EE193" s="281" t="b">
        <f>AND(RMDF!EH193&gt;=0, RMDF!EH193&lt;=1-SUM(RMDF!Z193,RMDF!AG193,RMDF!AN193,RMDF!AU193,RMDF!BB193,RMDF!BI193,RMDF!BP193,RMDF!BW193,RMDF!CD193,RMDF!CK193,RMDF!CR193,RMDF!CY193,RMDF!DF193,RMDF!DM193,RMDF!DT193,RMDF!EA193), RMDF!EH193=ROUND(RMDF!EH193,4))</f>
        <v>1</v>
      </c>
      <c r="EF193" s="317">
        <f>RMDF!EF193</f>
        <v>0</v>
      </c>
      <c r="EG193" s="318" t="str">
        <f>IF(EF193=0,"",_xlfn.XLOOKUP(EF193,StatePicklist!$1:$1,StatePicklist!$3:$3,"NA",0))</f>
        <v/>
      </c>
      <c r="EH193" s="297" t="str">
        <f ca="1">IF(RMDF!EG193="", "", IF(ISNUMBER(MATCH(RMDF!EG193, INDIRECT(EG193), 0)), "OK", "Invalid"))</f>
        <v/>
      </c>
      <c r="EI193" s="281"/>
      <c r="EJ193" s="281"/>
      <c r="EK193" s="281"/>
      <c r="EL193" s="281" t="b">
        <f>AND(RMDF!EO193&gt;=0, RMDF!EO193&lt;=1-SUM(RMDF!Z193,RMDF!AG193,RMDF!AN193,RMDF!AU193,RMDF!BB193,RMDF!BI193,RMDF!BP193,RMDF!BW193,RMDF!CD193,RMDF!CK193,RMDF!CR193,RMDF!CY193,RMDF!DF193,RMDF!DM193,RMDF!DT193,RMDF!EA193,RMDF!EH193), RMDF!EO193=ROUND(RMDF!EO193,4))</f>
        <v>1</v>
      </c>
      <c r="EM193" s="317">
        <f>RMDF!EM193</f>
        <v>0</v>
      </c>
      <c r="EN193" s="318" t="str">
        <f>IF(EM193=0,"",_xlfn.XLOOKUP(EM193,StatePicklist!$1:$1,StatePicklist!$3:$3,"NA",0))</f>
        <v/>
      </c>
      <c r="EO193" s="297" t="str">
        <f ca="1">IF(RMDF!EN193="", "", IF(ISNUMBER(MATCH(RMDF!EN193, INDIRECT(EN193), 0)), "OK", "Invalid"))</f>
        <v/>
      </c>
      <c r="EP193" s="281"/>
      <c r="EQ193" s="281"/>
      <c r="ER193" s="281"/>
      <c r="ES193" s="281" t="b">
        <f>AND(RMDF!EV193&gt;=0, RMDF!EV193&lt;=1-SUM(RMDF!Z193,RMDF!AG193,RMDF!AN193,RMDF!AU193,RMDF!BB193,RMDF!BI193,RMDF!BP193,RMDF!BW193,RMDF!CD193,RMDF!CK193,RMDF!CR193,RMDF!CY193,RMDF!DF193,RMDF!DM193,RMDF!DT193,RMDF!EA193,RMDF!EH193,RMDF!EO193), RMDF!EV193=ROUND(RMDF!EV193,4))</f>
        <v>1</v>
      </c>
      <c r="ET193" s="317">
        <f>RMDF!ET193</f>
        <v>0</v>
      </c>
      <c r="EU193" s="318" t="str">
        <f>IF(ET193=0,"",_xlfn.XLOOKUP(ET193,StatePicklist!$1:$1,StatePicklist!$3:$3,"NA",0))</f>
        <v/>
      </c>
      <c r="EV193" s="297" t="str">
        <f ca="1">IF(RMDF!EU193="", "", IF(ISNUMBER(MATCH(RMDF!EU193, INDIRECT(EU193), 0)), "OK", "Invalid"))</f>
        <v/>
      </c>
      <c r="EW193" s="281"/>
      <c r="EX193" s="281"/>
      <c r="EY193" s="281"/>
      <c r="EZ193" s="281" t="b">
        <f>AND(RMDF!FC193&gt;=0, RMDF!FC193&lt;=1-SUM(RMDF!Z193,RMDF!AG193,RMDF!AN193,RMDF!AU193,RMDF!BB193,RMDF!BI193,RMDF!BP193,RMDF!BW193,RMDF!CD193,RMDF!CK193,RMDF!CR193,RMDF!CY193,RMDF!DF193,RMDF!DM193,RMDF!DT193,RMDF!EA193,RMDF!EH193,RMDF!EO193,RMDF!EV193), RMDF!FC193=ROUND(RMDF!FC193,4))</f>
        <v>1</v>
      </c>
      <c r="FA193" s="317">
        <f>RMDF!FA193</f>
        <v>0</v>
      </c>
      <c r="FB193" s="318" t="str">
        <f>IF(FA193=0,"",_xlfn.XLOOKUP(FA193,StatePicklist!$1:$1,StatePicklist!$3:$3,"NA",0))</f>
        <v/>
      </c>
      <c r="FC193" s="297" t="str">
        <f ca="1">IF(RMDF!FB193="", "", IF(ISNUMBER(MATCH(RMDF!FB193, INDIRECT(FB193), 0)), "OK", "Invalid"))</f>
        <v/>
      </c>
    </row>
    <row r="194" spans="1:159" s="205" customFormat="1" ht="39.9" customHeight="1" x14ac:dyDescent="0.25">
      <c r="A194" s="206"/>
      <c r="B194" s="196"/>
      <c r="C194" s="197"/>
      <c r="D194" s="198"/>
      <c r="E194" s="199"/>
      <c r="F194" s="200"/>
      <c r="G194" s="201"/>
      <c r="H194" s="292"/>
      <c r="I194" s="305">
        <f>RMDF!I194</f>
        <v>0</v>
      </c>
      <c r="J194" s="305" t="str">
        <f>IF(I194=ProductCode!$B$30,"PDReclPost",IF(OR(I194=ProductCode!$C$30,I194=ProductCode!$E$30,I194=ProductCode!$G$30),"PDPreCon",IF(OR(I194=ProductCode!$D$30,I194=ProductCode!$F$30),"PDNotReclPost","")))</f>
        <v/>
      </c>
      <c r="K194" s="305" t="str">
        <f t="shared" si="15"/>
        <v/>
      </c>
      <c r="L194" s="289"/>
      <c r="M194" s="305" t="str">
        <f t="shared" si="15"/>
        <v/>
      </c>
      <c r="N194" s="289" t="b">
        <f>AND(RMDF!N194&gt;=0, RMDF!N194&lt;=1-RMDF!L194, RMDF!N194=ROUND(RMDF!N194,4))</f>
        <v>1</v>
      </c>
      <c r="O194" s="286" t="str">
        <f>IF(P194="","",IF(I194="","",IF(LEFT(I194,13)="Reclaimed pos",RawMaterialCode!$E$569,RawMaterialCode!$E$568)))</f>
        <v>Reclaimed pre-consumer mixed fibers (RM0578)</v>
      </c>
      <c r="P194" s="295">
        <f t="shared" si="16"/>
        <v>1</v>
      </c>
      <c r="Q194" s="202"/>
      <c r="R194" s="203"/>
      <c r="S194" s="204" t="str">
        <f t="shared" si="17"/>
        <v/>
      </c>
      <c r="T194" s="281"/>
      <c r="U194" s="281"/>
      <c r="V194" s="281"/>
      <c r="W194" s="281"/>
      <c r="X194" s="317">
        <f>RMDF!X194</f>
        <v>0</v>
      </c>
      <c r="Y194" s="318" t="str">
        <f>IF(X194=0,"",_xlfn.XLOOKUP(X194,StatePicklist!$1:$1,StatePicklist!$3:$3,"NA",0))</f>
        <v/>
      </c>
      <c r="Z194" s="297" t="str">
        <f ca="1">IF(RMDF!Y194="", "", IF(ISNUMBER(MATCH(RMDF!Y194, INDIRECT(Y194), 0)), "OK", "Invalid"))</f>
        <v/>
      </c>
      <c r="AA194" s="281"/>
      <c r="AB194" s="281"/>
      <c r="AC194" s="281"/>
      <c r="AD194" s="281" t="b">
        <f>AND(RMDF!AG194&gt;=0, RMDF!AG194&lt;=1-RMDF!Z194, RMDF!AG194=ROUND(RMDF!AG194,4))</f>
        <v>1</v>
      </c>
      <c r="AE194" s="317">
        <f>RMDF!AE194</f>
        <v>0</v>
      </c>
      <c r="AF194" s="318" t="str">
        <f>IF(AE194=0,"",_xlfn.XLOOKUP(AE194,StatePicklist!$1:$1,StatePicklist!$3:$3,"NA",0))</f>
        <v/>
      </c>
      <c r="AG194" s="297" t="str">
        <f ca="1">IF(RMDF!AF194="", "", IF(ISNUMBER(MATCH(RMDF!AF194, INDIRECT(AF194), 0)), "OK", "Invalid"))</f>
        <v/>
      </c>
      <c r="AH194" s="281"/>
      <c r="AI194" s="281"/>
      <c r="AJ194" s="281"/>
      <c r="AK194" s="281" t="b">
        <f>AND(RMDF!AN194&gt;=0, RMDF!AN194&lt;=1-SUM(RMDF!Z194,RMDF!AG194), RMDF!AN194=ROUND(RMDF!AN194,4))</f>
        <v>1</v>
      </c>
      <c r="AL194" s="317">
        <f>RMDF!AL194</f>
        <v>0</v>
      </c>
      <c r="AM194" s="318" t="str">
        <f>IF(AL194=0,"",_xlfn.XLOOKUP(AL194,StatePicklist!$1:$1,StatePicklist!$3:$3,"NA",0))</f>
        <v/>
      </c>
      <c r="AN194" s="297" t="str">
        <f ca="1">IF(RMDF!AM194="", "", IF(ISNUMBER(MATCH(RMDF!AM194, INDIRECT(AM194), 0)), "OK", "Invalid"))</f>
        <v/>
      </c>
      <c r="AO194" s="281"/>
      <c r="AP194" s="281"/>
      <c r="AQ194" s="281"/>
      <c r="AR194" s="281" t="b">
        <f>AND(RMDF!AU194&gt;=0, RMDF!AU194&lt;=1-SUM(RMDF!Z194,RMDF!AG194,RMDF!AN194), RMDF!AU194=ROUND(RMDF!AU194,4))</f>
        <v>1</v>
      </c>
      <c r="AS194" s="317">
        <f>RMDF!AS194</f>
        <v>0</v>
      </c>
      <c r="AT194" s="318" t="str">
        <f>IF(AS194=0,"",_xlfn.XLOOKUP(AS194,StatePicklist!$1:$1,StatePicklist!$3:$3,"NA",0))</f>
        <v/>
      </c>
      <c r="AU194" s="297" t="str">
        <f ca="1">IF(RMDF!AT194="", "", IF(ISNUMBER(MATCH(RMDF!AT194, INDIRECT(AT194), 0)), "OK", "Invalid"))</f>
        <v/>
      </c>
      <c r="AV194" s="281"/>
      <c r="AW194" s="281"/>
      <c r="AX194" s="281"/>
      <c r="AY194" s="281" t="b">
        <f>AND(RMDF!BB194&gt;=0, RMDF!BB194&lt;=1-SUM(RMDF!Z194,RMDF!AG194,RMDF!AN194,RMDF!AU194), RMDF!BB194=ROUND(RMDF!BB194,4))</f>
        <v>1</v>
      </c>
      <c r="AZ194" s="317">
        <f>RMDF!AZ194</f>
        <v>0</v>
      </c>
      <c r="BA194" s="318" t="str">
        <f>IF(AZ194=0,"",_xlfn.XLOOKUP(AZ194,StatePicklist!$1:$1,StatePicklist!$3:$3,"NA",0))</f>
        <v/>
      </c>
      <c r="BB194" s="297" t="str">
        <f ca="1">IF(RMDF!BA194="", "", IF(ISNUMBER(MATCH(RMDF!BA194, INDIRECT(BA194), 0)), "OK", "Invalid"))</f>
        <v/>
      </c>
      <c r="BC194" s="281"/>
      <c r="BD194" s="281"/>
      <c r="BE194" s="281"/>
      <c r="BF194" s="281" t="b">
        <f>AND(RMDF!BI194&gt;=0, RMDF!BI194&lt;=1-SUM(RMDF!Z194,RMDF!AG194,RMDF!AN194,RMDF!AU194,RMDF!BB194), RMDF!BI194=ROUND(RMDF!BI194,4))</f>
        <v>1</v>
      </c>
      <c r="BG194" s="317">
        <f>RMDF!BG194</f>
        <v>0</v>
      </c>
      <c r="BH194" s="318" t="str">
        <f>IF(BG194=0,"",_xlfn.XLOOKUP(BG194,StatePicklist!$1:$1,StatePicklist!$3:$3,"NA",0))</f>
        <v/>
      </c>
      <c r="BI194" s="297" t="str">
        <f ca="1">IF(RMDF!BH194="", "", IF(ISNUMBER(MATCH(RMDF!BH194, INDIRECT(BH194), 0)), "OK", "Invalid"))</f>
        <v/>
      </c>
      <c r="BJ194" s="281"/>
      <c r="BK194" s="281"/>
      <c r="BL194" s="281"/>
      <c r="BM194" s="281" t="b">
        <f>AND(RMDF!BP194&gt;=0, RMDF!BP194&lt;=1-SUM(RMDF!Z194,RMDF!AG194,RMDF!AN194,RMDF!AU194,RMDF!BB194,RMDF!BI194), RMDF!BP194=ROUND(RMDF!BP194,4))</f>
        <v>1</v>
      </c>
      <c r="BN194" s="317">
        <f>RMDF!BN194</f>
        <v>0</v>
      </c>
      <c r="BO194" s="318" t="str">
        <f>IF(BN194=0,"",_xlfn.XLOOKUP(BN194,StatePicklist!$1:$1,StatePicklist!$3:$3,"NA",0))</f>
        <v/>
      </c>
      <c r="BP194" s="297" t="str">
        <f ca="1">IF(RMDF!BO194="", "", IF(ISNUMBER(MATCH(RMDF!BO194, INDIRECT(BO194), 0)), "OK", "Invalid"))</f>
        <v/>
      </c>
      <c r="BQ194" s="281"/>
      <c r="BR194" s="281"/>
      <c r="BS194" s="281"/>
      <c r="BT194" s="281" t="b">
        <f>AND(RMDF!BW194&gt;=0, RMDF!BW194&lt;=1-SUM(RMDF!Z194,RMDF!AG194,RMDF!AN194,RMDF!AU194,RMDF!BB194,RMDF!BI194,RMDF!BP194), RMDF!BW194=ROUND(RMDF!BW194,4))</f>
        <v>1</v>
      </c>
      <c r="BU194" s="317">
        <f>RMDF!BU194</f>
        <v>0</v>
      </c>
      <c r="BV194" s="318" t="str">
        <f>IF(BU194=0,"",_xlfn.XLOOKUP(BU194,StatePicklist!$1:$1,StatePicklist!$3:$3,"NA",0))</f>
        <v/>
      </c>
      <c r="BW194" s="297" t="str">
        <f ca="1">IF(RMDF!BV194="", "", IF(ISNUMBER(MATCH(RMDF!BV194, INDIRECT(BV194), 0)), "OK", "Invalid"))</f>
        <v/>
      </c>
      <c r="BX194" s="281"/>
      <c r="BY194" s="281"/>
      <c r="BZ194" s="281"/>
      <c r="CA194" s="281" t="b">
        <f>AND(RMDF!CD194&gt;=0, RMDF!CD194&lt;=1-SUM(RMDF!Z194,RMDF!AG194,RMDF!AN194,RMDF!AU194,RMDF!BB194,RMDF!BI194,RMDF!BP194,RMDF!BW194), RMDF!CD194=ROUND(RMDF!CD194,4))</f>
        <v>1</v>
      </c>
      <c r="CB194" s="317">
        <f>RMDF!CB194</f>
        <v>0</v>
      </c>
      <c r="CC194" s="318" t="str">
        <f>IF(CB194=0,"",_xlfn.XLOOKUP(CB194,StatePicklist!$1:$1,StatePicklist!$3:$3,"NA",0))</f>
        <v/>
      </c>
      <c r="CD194" s="297" t="str">
        <f ca="1">IF(RMDF!CC194="", "", IF(ISNUMBER(MATCH(RMDF!CC194, INDIRECT(CC194), 0)), "OK", "Invalid"))</f>
        <v/>
      </c>
      <c r="CE194" s="281"/>
      <c r="CF194" s="281"/>
      <c r="CG194" s="281"/>
      <c r="CH194" s="281" t="b">
        <f>AND(RMDF!CK194&gt;=0, RMDF!CK194&lt;=1-SUM(RMDF!Z194,RMDF!AG194,RMDF!AN194,RMDF!AU194,RMDF!BB194,RMDF!BI194,RMDF!BP194,RMDF!BW194,RMDF!CD194), RMDF!CK194=ROUND(RMDF!CK194,4))</f>
        <v>1</v>
      </c>
      <c r="CI194" s="317">
        <f>RMDF!CI194</f>
        <v>0</v>
      </c>
      <c r="CJ194" s="318" t="str">
        <f>IF(CI194=0,"",_xlfn.XLOOKUP(CI194,StatePicklist!$1:$1,StatePicklist!$3:$3,"NA",0))</f>
        <v/>
      </c>
      <c r="CK194" s="297" t="str">
        <f ca="1">IF(RMDF!CJ194="", "", IF(ISNUMBER(MATCH(RMDF!CJ194, INDIRECT(CJ194), 0)), "OK", "Invalid"))</f>
        <v/>
      </c>
      <c r="CL194" s="281"/>
      <c r="CM194" s="281"/>
      <c r="CN194" s="281"/>
      <c r="CO194" s="281" t="b">
        <f>AND(RMDF!CR194&gt;=0, RMDF!CR194&lt;=1-SUM(RMDF!Z194,RMDF!AG194,RMDF!AN194,RMDF!AU194,RMDF!BB194,RMDF!BI194,RMDF!BP194,RMDF!BW194,RMDF!CD194,RMDF!CK194), RMDF!CR194=ROUND(RMDF!CR194,4))</f>
        <v>1</v>
      </c>
      <c r="CP194" s="317">
        <f>RMDF!CP194</f>
        <v>0</v>
      </c>
      <c r="CQ194" s="318" t="str">
        <f>IF(CP194=0,"",_xlfn.XLOOKUP(CP194,StatePicklist!$1:$1,StatePicklist!$3:$3,"NA",0))</f>
        <v/>
      </c>
      <c r="CR194" s="297" t="str">
        <f ca="1">IF(RMDF!CQ194="", "", IF(ISNUMBER(MATCH(RMDF!CQ194, INDIRECT(CQ194), 0)), "OK", "Invalid"))</f>
        <v/>
      </c>
      <c r="CS194" s="281"/>
      <c r="CT194" s="281"/>
      <c r="CU194" s="281"/>
      <c r="CV194" s="281" t="b">
        <f>AND(RMDF!CY194&gt;=0, RMDF!CY194&lt;=1-SUM(RMDF!Z194,RMDF!AG194,RMDF!AN194,RMDF!AU194,RMDF!BB194,RMDF!BI194,RMDF!BP194,RMDF!BW194,RMDF!CD194,RMDF!CK194,RMDF!CR194), RMDF!CY194=ROUND(RMDF!CY194,4))</f>
        <v>1</v>
      </c>
      <c r="CW194" s="317">
        <f>RMDF!CW194</f>
        <v>0</v>
      </c>
      <c r="CX194" s="318" t="str">
        <f>IF(CW194=0,"",_xlfn.XLOOKUP(CW194,StatePicklist!$1:$1,StatePicklist!$3:$3,"NA",0))</f>
        <v/>
      </c>
      <c r="CY194" s="297" t="str">
        <f ca="1">IF(RMDF!CX194="", "", IF(ISNUMBER(MATCH(RMDF!CX194, INDIRECT(CX194), 0)), "OK", "Invalid"))</f>
        <v/>
      </c>
      <c r="CZ194" s="281"/>
      <c r="DA194" s="281"/>
      <c r="DB194" s="281"/>
      <c r="DC194" s="281" t="b">
        <f>AND(RMDF!DF194&gt;=0, RMDF!DF194&lt;=1-SUM(RMDF!Z194,RMDF!AG194,RMDF!AN194,RMDF!AU194,RMDF!BB194,RMDF!BI194,RMDF!BP194,RMDF!BW194,RMDF!CD194,RMDF!CK194,RMDF!CR194,RMDF!CY194), RMDF!DF194=ROUND(RMDF!DF194,4))</f>
        <v>1</v>
      </c>
      <c r="DD194" s="317">
        <f>RMDF!DD194</f>
        <v>0</v>
      </c>
      <c r="DE194" s="318" t="str">
        <f>IF(DD194=0,"",_xlfn.XLOOKUP(DD194,StatePicklist!$1:$1,StatePicklist!$3:$3,"NA",0))</f>
        <v/>
      </c>
      <c r="DF194" s="297" t="str">
        <f ca="1">IF(RMDF!DE194="", "", IF(ISNUMBER(MATCH(RMDF!DE194, INDIRECT(DE194), 0)), "OK", "Invalid"))</f>
        <v/>
      </c>
      <c r="DG194" s="281"/>
      <c r="DH194" s="281"/>
      <c r="DI194" s="281"/>
      <c r="DJ194" s="281" t="b">
        <f>AND(RMDF!DM194&gt;=0, RMDF!DM194&lt;=1-SUM(RMDF!Z194,RMDF!AG194,RMDF!AN194,RMDF!AU194,RMDF!BB194,RMDF!BI194,RMDF!BP194,RMDF!BW194,RMDF!CD194,RMDF!CK194,RMDF!CR194,RMDF!CY194,RMDF!DF194), RMDF!DM194=ROUND(RMDF!DM194,4))</f>
        <v>1</v>
      </c>
      <c r="DK194" s="317">
        <f>RMDF!DK194</f>
        <v>0</v>
      </c>
      <c r="DL194" s="318" t="str">
        <f>IF(DK194=0,"",_xlfn.XLOOKUP(DK194,StatePicklist!$1:$1,StatePicklist!$3:$3,"NA",0))</f>
        <v/>
      </c>
      <c r="DM194" s="297" t="str">
        <f ca="1">IF(RMDF!DL194="", "", IF(ISNUMBER(MATCH(RMDF!DL194, INDIRECT(DL194), 0)), "OK", "Invalid"))</f>
        <v/>
      </c>
      <c r="DN194" s="281"/>
      <c r="DO194" s="281"/>
      <c r="DP194" s="281"/>
      <c r="DQ194" s="281" t="b">
        <f>AND(RMDF!DT194&gt;=0, RMDF!DT194&lt;=1-SUM(RMDF!Z194,RMDF!AG194,RMDF!AN194,RMDF!AU194,RMDF!BB194,RMDF!BI194,RMDF!BP194,RMDF!BW194,RMDF!CD194,RMDF!CK194,RMDF!CR194,RMDF!CY194,RMDF!DF194,RMDF!DM194), RMDF!DT194=ROUND(RMDF!DT194,4))</f>
        <v>1</v>
      </c>
      <c r="DR194" s="317">
        <f>RMDF!DR194</f>
        <v>0</v>
      </c>
      <c r="DS194" s="318" t="str">
        <f>IF(DR194=0,"",_xlfn.XLOOKUP(DR194,StatePicklist!$1:$1,StatePicklist!$3:$3,"NA",0))</f>
        <v/>
      </c>
      <c r="DT194" s="297" t="str">
        <f ca="1">IF(RMDF!DS194="", "", IF(ISNUMBER(MATCH(RMDF!DS194, INDIRECT(DS194), 0)), "OK", "Invalid"))</f>
        <v/>
      </c>
      <c r="DU194" s="281"/>
      <c r="DV194" s="281"/>
      <c r="DW194" s="281"/>
      <c r="DX194" s="281" t="b">
        <f>AND(RMDF!EA194&gt;=0, RMDF!EA194&lt;=1-SUM(RMDF!Z194,RMDF!AG194,RMDF!AN194,RMDF!AU194,RMDF!BB194,RMDF!BI194,RMDF!BP194,RMDF!BW194,RMDF!CD194,RMDF!CK194,RMDF!CR194,RMDF!CY194,RMDF!DF194,RMDF!DM194,RMDF!DT194), RMDF!EA194=ROUND(RMDF!EA194,4))</f>
        <v>1</v>
      </c>
      <c r="DY194" s="317">
        <f>RMDF!DY194</f>
        <v>0</v>
      </c>
      <c r="DZ194" s="318" t="str">
        <f>IF(DY194=0,"",_xlfn.XLOOKUP(DY194,StatePicklist!$1:$1,StatePicklist!$3:$3,"NA",0))</f>
        <v/>
      </c>
      <c r="EA194" s="297" t="str">
        <f ca="1">IF(RMDF!DZ194="", "", IF(ISNUMBER(MATCH(RMDF!DZ194, INDIRECT(DZ194), 0)), "OK", "Invalid"))</f>
        <v/>
      </c>
      <c r="EB194" s="281"/>
      <c r="EC194" s="281"/>
      <c r="ED194" s="281"/>
      <c r="EE194" s="281" t="b">
        <f>AND(RMDF!EH194&gt;=0, RMDF!EH194&lt;=1-SUM(RMDF!Z194,RMDF!AG194,RMDF!AN194,RMDF!AU194,RMDF!BB194,RMDF!BI194,RMDF!BP194,RMDF!BW194,RMDF!CD194,RMDF!CK194,RMDF!CR194,RMDF!CY194,RMDF!DF194,RMDF!DM194,RMDF!DT194,RMDF!EA194), RMDF!EH194=ROUND(RMDF!EH194,4))</f>
        <v>1</v>
      </c>
      <c r="EF194" s="317">
        <f>RMDF!EF194</f>
        <v>0</v>
      </c>
      <c r="EG194" s="318" t="str">
        <f>IF(EF194=0,"",_xlfn.XLOOKUP(EF194,StatePicklist!$1:$1,StatePicklist!$3:$3,"NA",0))</f>
        <v/>
      </c>
      <c r="EH194" s="297" t="str">
        <f ca="1">IF(RMDF!EG194="", "", IF(ISNUMBER(MATCH(RMDF!EG194, INDIRECT(EG194), 0)), "OK", "Invalid"))</f>
        <v/>
      </c>
      <c r="EI194" s="281"/>
      <c r="EJ194" s="281"/>
      <c r="EK194" s="281"/>
      <c r="EL194" s="281" t="b">
        <f>AND(RMDF!EO194&gt;=0, RMDF!EO194&lt;=1-SUM(RMDF!Z194,RMDF!AG194,RMDF!AN194,RMDF!AU194,RMDF!BB194,RMDF!BI194,RMDF!BP194,RMDF!BW194,RMDF!CD194,RMDF!CK194,RMDF!CR194,RMDF!CY194,RMDF!DF194,RMDF!DM194,RMDF!DT194,RMDF!EA194,RMDF!EH194), RMDF!EO194=ROUND(RMDF!EO194,4))</f>
        <v>1</v>
      </c>
      <c r="EM194" s="317">
        <f>RMDF!EM194</f>
        <v>0</v>
      </c>
      <c r="EN194" s="318" t="str">
        <f>IF(EM194=0,"",_xlfn.XLOOKUP(EM194,StatePicklist!$1:$1,StatePicklist!$3:$3,"NA",0))</f>
        <v/>
      </c>
      <c r="EO194" s="297" t="str">
        <f ca="1">IF(RMDF!EN194="", "", IF(ISNUMBER(MATCH(RMDF!EN194, INDIRECT(EN194), 0)), "OK", "Invalid"))</f>
        <v/>
      </c>
      <c r="EP194" s="281"/>
      <c r="EQ194" s="281"/>
      <c r="ER194" s="281"/>
      <c r="ES194" s="281" t="b">
        <f>AND(RMDF!EV194&gt;=0, RMDF!EV194&lt;=1-SUM(RMDF!Z194,RMDF!AG194,RMDF!AN194,RMDF!AU194,RMDF!BB194,RMDF!BI194,RMDF!BP194,RMDF!BW194,RMDF!CD194,RMDF!CK194,RMDF!CR194,RMDF!CY194,RMDF!DF194,RMDF!DM194,RMDF!DT194,RMDF!EA194,RMDF!EH194,RMDF!EO194), RMDF!EV194=ROUND(RMDF!EV194,4))</f>
        <v>1</v>
      </c>
      <c r="ET194" s="317">
        <f>RMDF!ET194</f>
        <v>0</v>
      </c>
      <c r="EU194" s="318" t="str">
        <f>IF(ET194=0,"",_xlfn.XLOOKUP(ET194,StatePicklist!$1:$1,StatePicklist!$3:$3,"NA",0))</f>
        <v/>
      </c>
      <c r="EV194" s="297" t="str">
        <f ca="1">IF(RMDF!EU194="", "", IF(ISNUMBER(MATCH(RMDF!EU194, INDIRECT(EU194), 0)), "OK", "Invalid"))</f>
        <v/>
      </c>
      <c r="EW194" s="281"/>
      <c r="EX194" s="281"/>
      <c r="EY194" s="281"/>
      <c r="EZ194" s="281" t="b">
        <f>AND(RMDF!FC194&gt;=0, RMDF!FC194&lt;=1-SUM(RMDF!Z194,RMDF!AG194,RMDF!AN194,RMDF!AU194,RMDF!BB194,RMDF!BI194,RMDF!BP194,RMDF!BW194,RMDF!CD194,RMDF!CK194,RMDF!CR194,RMDF!CY194,RMDF!DF194,RMDF!DM194,RMDF!DT194,RMDF!EA194,RMDF!EH194,RMDF!EO194,RMDF!EV194), RMDF!FC194=ROUND(RMDF!FC194,4))</f>
        <v>1</v>
      </c>
      <c r="FA194" s="317">
        <f>RMDF!FA194</f>
        <v>0</v>
      </c>
      <c r="FB194" s="318" t="str">
        <f>IF(FA194=0,"",_xlfn.XLOOKUP(FA194,StatePicklist!$1:$1,StatePicklist!$3:$3,"NA",0))</f>
        <v/>
      </c>
      <c r="FC194" s="297" t="str">
        <f ca="1">IF(RMDF!FB194="", "", IF(ISNUMBER(MATCH(RMDF!FB194, INDIRECT(FB194), 0)), "OK", "Invalid"))</f>
        <v/>
      </c>
    </row>
    <row r="195" spans="1:159" s="205" customFormat="1" ht="39.9" customHeight="1" x14ac:dyDescent="0.25">
      <c r="A195" s="206"/>
      <c r="B195" s="196"/>
      <c r="C195" s="197"/>
      <c r="D195" s="198"/>
      <c r="E195" s="199"/>
      <c r="F195" s="200"/>
      <c r="G195" s="201"/>
      <c r="H195" s="292"/>
      <c r="I195" s="305">
        <f>RMDF!I195</f>
        <v>0</v>
      </c>
      <c r="J195" s="305" t="str">
        <f>IF(I195=ProductCode!$B$30,"PDReclPost",IF(OR(I195=ProductCode!$C$30,I195=ProductCode!$E$30,I195=ProductCode!$G$30),"PDPreCon",IF(OR(I195=ProductCode!$D$30,I195=ProductCode!$F$30),"PDNotReclPost","")))</f>
        <v/>
      </c>
      <c r="K195" s="305" t="str">
        <f t="shared" si="15"/>
        <v/>
      </c>
      <c r="L195" s="289"/>
      <c r="M195" s="305" t="str">
        <f t="shared" si="15"/>
        <v/>
      </c>
      <c r="N195" s="289" t="b">
        <f>AND(RMDF!N195&gt;=0, RMDF!N195&lt;=1-RMDF!L195, RMDF!N195=ROUND(RMDF!N195,4))</f>
        <v>1</v>
      </c>
      <c r="O195" s="286" t="str">
        <f>IF(P195="","",IF(I195="","",IF(LEFT(I195,13)="Reclaimed pos",RawMaterialCode!$E$569,RawMaterialCode!$E$568)))</f>
        <v>Reclaimed pre-consumer mixed fibers (RM0578)</v>
      </c>
      <c r="P195" s="295">
        <f t="shared" si="16"/>
        <v>1</v>
      </c>
      <c r="Q195" s="202"/>
      <c r="R195" s="203"/>
      <c r="S195" s="204" t="str">
        <f t="shared" si="17"/>
        <v/>
      </c>
      <c r="T195" s="281"/>
      <c r="U195" s="281"/>
      <c r="V195" s="281"/>
      <c r="W195" s="281"/>
      <c r="X195" s="317">
        <f>RMDF!X195</f>
        <v>0</v>
      </c>
      <c r="Y195" s="318" t="str">
        <f>IF(X195=0,"",_xlfn.XLOOKUP(X195,StatePicklist!$1:$1,StatePicklist!$3:$3,"NA",0))</f>
        <v/>
      </c>
      <c r="Z195" s="297" t="str">
        <f ca="1">IF(RMDF!Y195="", "", IF(ISNUMBER(MATCH(RMDF!Y195, INDIRECT(Y195), 0)), "OK", "Invalid"))</f>
        <v/>
      </c>
      <c r="AA195" s="281"/>
      <c r="AB195" s="281"/>
      <c r="AC195" s="281"/>
      <c r="AD195" s="281" t="b">
        <f>AND(RMDF!AG195&gt;=0, RMDF!AG195&lt;=1-RMDF!Z195, RMDF!AG195=ROUND(RMDF!AG195,4))</f>
        <v>1</v>
      </c>
      <c r="AE195" s="317">
        <f>RMDF!AE195</f>
        <v>0</v>
      </c>
      <c r="AF195" s="318" t="str">
        <f>IF(AE195=0,"",_xlfn.XLOOKUP(AE195,StatePicklist!$1:$1,StatePicklist!$3:$3,"NA",0))</f>
        <v/>
      </c>
      <c r="AG195" s="297" t="str">
        <f ca="1">IF(RMDF!AF195="", "", IF(ISNUMBER(MATCH(RMDF!AF195, INDIRECT(AF195), 0)), "OK", "Invalid"))</f>
        <v/>
      </c>
      <c r="AH195" s="281"/>
      <c r="AI195" s="281"/>
      <c r="AJ195" s="281"/>
      <c r="AK195" s="281" t="b">
        <f>AND(RMDF!AN195&gt;=0, RMDF!AN195&lt;=1-SUM(RMDF!Z195,RMDF!AG195), RMDF!AN195=ROUND(RMDF!AN195,4))</f>
        <v>1</v>
      </c>
      <c r="AL195" s="317">
        <f>RMDF!AL195</f>
        <v>0</v>
      </c>
      <c r="AM195" s="318" t="str">
        <f>IF(AL195=0,"",_xlfn.XLOOKUP(AL195,StatePicklist!$1:$1,StatePicklist!$3:$3,"NA",0))</f>
        <v/>
      </c>
      <c r="AN195" s="297" t="str">
        <f ca="1">IF(RMDF!AM195="", "", IF(ISNUMBER(MATCH(RMDF!AM195, INDIRECT(AM195), 0)), "OK", "Invalid"))</f>
        <v/>
      </c>
      <c r="AO195" s="281"/>
      <c r="AP195" s="281"/>
      <c r="AQ195" s="281"/>
      <c r="AR195" s="281" t="b">
        <f>AND(RMDF!AU195&gt;=0, RMDF!AU195&lt;=1-SUM(RMDF!Z195,RMDF!AG195,RMDF!AN195), RMDF!AU195=ROUND(RMDF!AU195,4))</f>
        <v>1</v>
      </c>
      <c r="AS195" s="317">
        <f>RMDF!AS195</f>
        <v>0</v>
      </c>
      <c r="AT195" s="318" t="str">
        <f>IF(AS195=0,"",_xlfn.XLOOKUP(AS195,StatePicklist!$1:$1,StatePicklist!$3:$3,"NA",0))</f>
        <v/>
      </c>
      <c r="AU195" s="297" t="str">
        <f ca="1">IF(RMDF!AT195="", "", IF(ISNUMBER(MATCH(RMDF!AT195, INDIRECT(AT195), 0)), "OK", "Invalid"))</f>
        <v/>
      </c>
      <c r="AV195" s="281"/>
      <c r="AW195" s="281"/>
      <c r="AX195" s="281"/>
      <c r="AY195" s="281" t="b">
        <f>AND(RMDF!BB195&gt;=0, RMDF!BB195&lt;=1-SUM(RMDF!Z195,RMDF!AG195,RMDF!AN195,RMDF!AU195), RMDF!BB195=ROUND(RMDF!BB195,4))</f>
        <v>1</v>
      </c>
      <c r="AZ195" s="317">
        <f>RMDF!AZ195</f>
        <v>0</v>
      </c>
      <c r="BA195" s="318" t="str">
        <f>IF(AZ195=0,"",_xlfn.XLOOKUP(AZ195,StatePicklist!$1:$1,StatePicklist!$3:$3,"NA",0))</f>
        <v/>
      </c>
      <c r="BB195" s="297" t="str">
        <f ca="1">IF(RMDF!BA195="", "", IF(ISNUMBER(MATCH(RMDF!BA195, INDIRECT(BA195), 0)), "OK", "Invalid"))</f>
        <v/>
      </c>
      <c r="BC195" s="281"/>
      <c r="BD195" s="281"/>
      <c r="BE195" s="281"/>
      <c r="BF195" s="281" t="b">
        <f>AND(RMDF!BI195&gt;=0, RMDF!BI195&lt;=1-SUM(RMDF!Z195,RMDF!AG195,RMDF!AN195,RMDF!AU195,RMDF!BB195), RMDF!BI195=ROUND(RMDF!BI195,4))</f>
        <v>1</v>
      </c>
      <c r="BG195" s="317">
        <f>RMDF!BG195</f>
        <v>0</v>
      </c>
      <c r="BH195" s="318" t="str">
        <f>IF(BG195=0,"",_xlfn.XLOOKUP(BG195,StatePicklist!$1:$1,StatePicklist!$3:$3,"NA",0))</f>
        <v/>
      </c>
      <c r="BI195" s="297" t="str">
        <f ca="1">IF(RMDF!BH195="", "", IF(ISNUMBER(MATCH(RMDF!BH195, INDIRECT(BH195), 0)), "OK", "Invalid"))</f>
        <v/>
      </c>
      <c r="BJ195" s="281"/>
      <c r="BK195" s="281"/>
      <c r="BL195" s="281"/>
      <c r="BM195" s="281" t="b">
        <f>AND(RMDF!BP195&gt;=0, RMDF!BP195&lt;=1-SUM(RMDF!Z195,RMDF!AG195,RMDF!AN195,RMDF!AU195,RMDF!BB195,RMDF!BI195), RMDF!BP195=ROUND(RMDF!BP195,4))</f>
        <v>1</v>
      </c>
      <c r="BN195" s="317">
        <f>RMDF!BN195</f>
        <v>0</v>
      </c>
      <c r="BO195" s="318" t="str">
        <f>IF(BN195=0,"",_xlfn.XLOOKUP(BN195,StatePicklist!$1:$1,StatePicklist!$3:$3,"NA",0))</f>
        <v/>
      </c>
      <c r="BP195" s="297" t="str">
        <f ca="1">IF(RMDF!BO195="", "", IF(ISNUMBER(MATCH(RMDF!BO195, INDIRECT(BO195), 0)), "OK", "Invalid"))</f>
        <v/>
      </c>
      <c r="BQ195" s="281"/>
      <c r="BR195" s="281"/>
      <c r="BS195" s="281"/>
      <c r="BT195" s="281" t="b">
        <f>AND(RMDF!BW195&gt;=0, RMDF!BW195&lt;=1-SUM(RMDF!Z195,RMDF!AG195,RMDF!AN195,RMDF!AU195,RMDF!BB195,RMDF!BI195,RMDF!BP195), RMDF!BW195=ROUND(RMDF!BW195,4))</f>
        <v>1</v>
      </c>
      <c r="BU195" s="317">
        <f>RMDF!BU195</f>
        <v>0</v>
      </c>
      <c r="BV195" s="318" t="str">
        <f>IF(BU195=0,"",_xlfn.XLOOKUP(BU195,StatePicklist!$1:$1,StatePicklist!$3:$3,"NA",0))</f>
        <v/>
      </c>
      <c r="BW195" s="297" t="str">
        <f ca="1">IF(RMDF!BV195="", "", IF(ISNUMBER(MATCH(RMDF!BV195, INDIRECT(BV195), 0)), "OK", "Invalid"))</f>
        <v/>
      </c>
      <c r="BX195" s="281"/>
      <c r="BY195" s="281"/>
      <c r="BZ195" s="281"/>
      <c r="CA195" s="281" t="b">
        <f>AND(RMDF!CD195&gt;=0, RMDF!CD195&lt;=1-SUM(RMDF!Z195,RMDF!AG195,RMDF!AN195,RMDF!AU195,RMDF!BB195,RMDF!BI195,RMDF!BP195,RMDF!BW195), RMDF!CD195=ROUND(RMDF!CD195,4))</f>
        <v>1</v>
      </c>
      <c r="CB195" s="317">
        <f>RMDF!CB195</f>
        <v>0</v>
      </c>
      <c r="CC195" s="318" t="str">
        <f>IF(CB195=0,"",_xlfn.XLOOKUP(CB195,StatePicklist!$1:$1,StatePicklist!$3:$3,"NA",0))</f>
        <v/>
      </c>
      <c r="CD195" s="297" t="str">
        <f ca="1">IF(RMDF!CC195="", "", IF(ISNUMBER(MATCH(RMDF!CC195, INDIRECT(CC195), 0)), "OK", "Invalid"))</f>
        <v/>
      </c>
      <c r="CE195" s="281"/>
      <c r="CF195" s="281"/>
      <c r="CG195" s="281"/>
      <c r="CH195" s="281" t="b">
        <f>AND(RMDF!CK195&gt;=0, RMDF!CK195&lt;=1-SUM(RMDF!Z195,RMDF!AG195,RMDF!AN195,RMDF!AU195,RMDF!BB195,RMDF!BI195,RMDF!BP195,RMDF!BW195,RMDF!CD195), RMDF!CK195=ROUND(RMDF!CK195,4))</f>
        <v>1</v>
      </c>
      <c r="CI195" s="317">
        <f>RMDF!CI195</f>
        <v>0</v>
      </c>
      <c r="CJ195" s="318" t="str">
        <f>IF(CI195=0,"",_xlfn.XLOOKUP(CI195,StatePicklist!$1:$1,StatePicklist!$3:$3,"NA",0))</f>
        <v/>
      </c>
      <c r="CK195" s="297" t="str">
        <f ca="1">IF(RMDF!CJ195="", "", IF(ISNUMBER(MATCH(RMDF!CJ195, INDIRECT(CJ195), 0)), "OK", "Invalid"))</f>
        <v/>
      </c>
      <c r="CL195" s="281"/>
      <c r="CM195" s="281"/>
      <c r="CN195" s="281"/>
      <c r="CO195" s="281" t="b">
        <f>AND(RMDF!CR195&gt;=0, RMDF!CR195&lt;=1-SUM(RMDF!Z195,RMDF!AG195,RMDF!AN195,RMDF!AU195,RMDF!BB195,RMDF!BI195,RMDF!BP195,RMDF!BW195,RMDF!CD195,RMDF!CK195), RMDF!CR195=ROUND(RMDF!CR195,4))</f>
        <v>1</v>
      </c>
      <c r="CP195" s="317">
        <f>RMDF!CP195</f>
        <v>0</v>
      </c>
      <c r="CQ195" s="318" t="str">
        <f>IF(CP195=0,"",_xlfn.XLOOKUP(CP195,StatePicklist!$1:$1,StatePicklist!$3:$3,"NA",0))</f>
        <v/>
      </c>
      <c r="CR195" s="297" t="str">
        <f ca="1">IF(RMDF!CQ195="", "", IF(ISNUMBER(MATCH(RMDF!CQ195, INDIRECT(CQ195), 0)), "OK", "Invalid"))</f>
        <v/>
      </c>
      <c r="CS195" s="281"/>
      <c r="CT195" s="281"/>
      <c r="CU195" s="281"/>
      <c r="CV195" s="281" t="b">
        <f>AND(RMDF!CY195&gt;=0, RMDF!CY195&lt;=1-SUM(RMDF!Z195,RMDF!AG195,RMDF!AN195,RMDF!AU195,RMDF!BB195,RMDF!BI195,RMDF!BP195,RMDF!BW195,RMDF!CD195,RMDF!CK195,RMDF!CR195), RMDF!CY195=ROUND(RMDF!CY195,4))</f>
        <v>1</v>
      </c>
      <c r="CW195" s="317">
        <f>RMDF!CW195</f>
        <v>0</v>
      </c>
      <c r="CX195" s="318" t="str">
        <f>IF(CW195=0,"",_xlfn.XLOOKUP(CW195,StatePicklist!$1:$1,StatePicklist!$3:$3,"NA",0))</f>
        <v/>
      </c>
      <c r="CY195" s="297" t="str">
        <f ca="1">IF(RMDF!CX195="", "", IF(ISNUMBER(MATCH(RMDF!CX195, INDIRECT(CX195), 0)), "OK", "Invalid"))</f>
        <v/>
      </c>
      <c r="CZ195" s="281"/>
      <c r="DA195" s="281"/>
      <c r="DB195" s="281"/>
      <c r="DC195" s="281" t="b">
        <f>AND(RMDF!DF195&gt;=0, RMDF!DF195&lt;=1-SUM(RMDF!Z195,RMDF!AG195,RMDF!AN195,RMDF!AU195,RMDF!BB195,RMDF!BI195,RMDF!BP195,RMDF!BW195,RMDF!CD195,RMDF!CK195,RMDF!CR195,RMDF!CY195), RMDF!DF195=ROUND(RMDF!DF195,4))</f>
        <v>1</v>
      </c>
      <c r="DD195" s="317">
        <f>RMDF!DD195</f>
        <v>0</v>
      </c>
      <c r="DE195" s="318" t="str">
        <f>IF(DD195=0,"",_xlfn.XLOOKUP(DD195,StatePicklist!$1:$1,StatePicklist!$3:$3,"NA",0))</f>
        <v/>
      </c>
      <c r="DF195" s="297" t="str">
        <f ca="1">IF(RMDF!DE195="", "", IF(ISNUMBER(MATCH(RMDF!DE195, INDIRECT(DE195), 0)), "OK", "Invalid"))</f>
        <v/>
      </c>
      <c r="DG195" s="281"/>
      <c r="DH195" s="281"/>
      <c r="DI195" s="281"/>
      <c r="DJ195" s="281" t="b">
        <f>AND(RMDF!DM195&gt;=0, RMDF!DM195&lt;=1-SUM(RMDF!Z195,RMDF!AG195,RMDF!AN195,RMDF!AU195,RMDF!BB195,RMDF!BI195,RMDF!BP195,RMDF!BW195,RMDF!CD195,RMDF!CK195,RMDF!CR195,RMDF!CY195,RMDF!DF195), RMDF!DM195=ROUND(RMDF!DM195,4))</f>
        <v>1</v>
      </c>
      <c r="DK195" s="317">
        <f>RMDF!DK195</f>
        <v>0</v>
      </c>
      <c r="DL195" s="318" t="str">
        <f>IF(DK195=0,"",_xlfn.XLOOKUP(DK195,StatePicklist!$1:$1,StatePicklist!$3:$3,"NA",0))</f>
        <v/>
      </c>
      <c r="DM195" s="297" t="str">
        <f ca="1">IF(RMDF!DL195="", "", IF(ISNUMBER(MATCH(RMDF!DL195, INDIRECT(DL195), 0)), "OK", "Invalid"))</f>
        <v/>
      </c>
      <c r="DN195" s="281"/>
      <c r="DO195" s="281"/>
      <c r="DP195" s="281"/>
      <c r="DQ195" s="281" t="b">
        <f>AND(RMDF!DT195&gt;=0, RMDF!DT195&lt;=1-SUM(RMDF!Z195,RMDF!AG195,RMDF!AN195,RMDF!AU195,RMDF!BB195,RMDF!BI195,RMDF!BP195,RMDF!BW195,RMDF!CD195,RMDF!CK195,RMDF!CR195,RMDF!CY195,RMDF!DF195,RMDF!DM195), RMDF!DT195=ROUND(RMDF!DT195,4))</f>
        <v>1</v>
      </c>
      <c r="DR195" s="317">
        <f>RMDF!DR195</f>
        <v>0</v>
      </c>
      <c r="DS195" s="318" t="str">
        <f>IF(DR195=0,"",_xlfn.XLOOKUP(DR195,StatePicklist!$1:$1,StatePicklist!$3:$3,"NA",0))</f>
        <v/>
      </c>
      <c r="DT195" s="297" t="str">
        <f ca="1">IF(RMDF!DS195="", "", IF(ISNUMBER(MATCH(RMDF!DS195, INDIRECT(DS195), 0)), "OK", "Invalid"))</f>
        <v/>
      </c>
      <c r="DU195" s="281"/>
      <c r="DV195" s="281"/>
      <c r="DW195" s="281"/>
      <c r="DX195" s="281" t="b">
        <f>AND(RMDF!EA195&gt;=0, RMDF!EA195&lt;=1-SUM(RMDF!Z195,RMDF!AG195,RMDF!AN195,RMDF!AU195,RMDF!BB195,RMDF!BI195,RMDF!BP195,RMDF!BW195,RMDF!CD195,RMDF!CK195,RMDF!CR195,RMDF!CY195,RMDF!DF195,RMDF!DM195,RMDF!DT195), RMDF!EA195=ROUND(RMDF!EA195,4))</f>
        <v>1</v>
      </c>
      <c r="DY195" s="317">
        <f>RMDF!DY195</f>
        <v>0</v>
      </c>
      <c r="DZ195" s="318" t="str">
        <f>IF(DY195=0,"",_xlfn.XLOOKUP(DY195,StatePicklist!$1:$1,StatePicklist!$3:$3,"NA",0))</f>
        <v/>
      </c>
      <c r="EA195" s="297" t="str">
        <f ca="1">IF(RMDF!DZ195="", "", IF(ISNUMBER(MATCH(RMDF!DZ195, INDIRECT(DZ195), 0)), "OK", "Invalid"))</f>
        <v/>
      </c>
      <c r="EB195" s="281"/>
      <c r="EC195" s="281"/>
      <c r="ED195" s="281"/>
      <c r="EE195" s="281" t="b">
        <f>AND(RMDF!EH195&gt;=0, RMDF!EH195&lt;=1-SUM(RMDF!Z195,RMDF!AG195,RMDF!AN195,RMDF!AU195,RMDF!BB195,RMDF!BI195,RMDF!BP195,RMDF!BW195,RMDF!CD195,RMDF!CK195,RMDF!CR195,RMDF!CY195,RMDF!DF195,RMDF!DM195,RMDF!DT195,RMDF!EA195), RMDF!EH195=ROUND(RMDF!EH195,4))</f>
        <v>1</v>
      </c>
      <c r="EF195" s="317">
        <f>RMDF!EF195</f>
        <v>0</v>
      </c>
      <c r="EG195" s="318" t="str">
        <f>IF(EF195=0,"",_xlfn.XLOOKUP(EF195,StatePicklist!$1:$1,StatePicklist!$3:$3,"NA",0))</f>
        <v/>
      </c>
      <c r="EH195" s="297" t="str">
        <f ca="1">IF(RMDF!EG195="", "", IF(ISNUMBER(MATCH(RMDF!EG195, INDIRECT(EG195), 0)), "OK", "Invalid"))</f>
        <v/>
      </c>
      <c r="EI195" s="281"/>
      <c r="EJ195" s="281"/>
      <c r="EK195" s="281"/>
      <c r="EL195" s="281" t="b">
        <f>AND(RMDF!EO195&gt;=0, RMDF!EO195&lt;=1-SUM(RMDF!Z195,RMDF!AG195,RMDF!AN195,RMDF!AU195,RMDF!BB195,RMDF!BI195,RMDF!BP195,RMDF!BW195,RMDF!CD195,RMDF!CK195,RMDF!CR195,RMDF!CY195,RMDF!DF195,RMDF!DM195,RMDF!DT195,RMDF!EA195,RMDF!EH195), RMDF!EO195=ROUND(RMDF!EO195,4))</f>
        <v>1</v>
      </c>
      <c r="EM195" s="317">
        <f>RMDF!EM195</f>
        <v>0</v>
      </c>
      <c r="EN195" s="318" t="str">
        <f>IF(EM195=0,"",_xlfn.XLOOKUP(EM195,StatePicklist!$1:$1,StatePicklist!$3:$3,"NA",0))</f>
        <v/>
      </c>
      <c r="EO195" s="297" t="str">
        <f ca="1">IF(RMDF!EN195="", "", IF(ISNUMBER(MATCH(RMDF!EN195, INDIRECT(EN195), 0)), "OK", "Invalid"))</f>
        <v/>
      </c>
      <c r="EP195" s="281"/>
      <c r="EQ195" s="281"/>
      <c r="ER195" s="281"/>
      <c r="ES195" s="281" t="b">
        <f>AND(RMDF!EV195&gt;=0, RMDF!EV195&lt;=1-SUM(RMDF!Z195,RMDF!AG195,RMDF!AN195,RMDF!AU195,RMDF!BB195,RMDF!BI195,RMDF!BP195,RMDF!BW195,RMDF!CD195,RMDF!CK195,RMDF!CR195,RMDF!CY195,RMDF!DF195,RMDF!DM195,RMDF!DT195,RMDF!EA195,RMDF!EH195,RMDF!EO195), RMDF!EV195=ROUND(RMDF!EV195,4))</f>
        <v>1</v>
      </c>
      <c r="ET195" s="317">
        <f>RMDF!ET195</f>
        <v>0</v>
      </c>
      <c r="EU195" s="318" t="str">
        <f>IF(ET195=0,"",_xlfn.XLOOKUP(ET195,StatePicklist!$1:$1,StatePicklist!$3:$3,"NA",0))</f>
        <v/>
      </c>
      <c r="EV195" s="297" t="str">
        <f ca="1">IF(RMDF!EU195="", "", IF(ISNUMBER(MATCH(RMDF!EU195, INDIRECT(EU195), 0)), "OK", "Invalid"))</f>
        <v/>
      </c>
      <c r="EW195" s="281"/>
      <c r="EX195" s="281"/>
      <c r="EY195" s="281"/>
      <c r="EZ195" s="281" t="b">
        <f>AND(RMDF!FC195&gt;=0, RMDF!FC195&lt;=1-SUM(RMDF!Z195,RMDF!AG195,RMDF!AN195,RMDF!AU195,RMDF!BB195,RMDF!BI195,RMDF!BP195,RMDF!BW195,RMDF!CD195,RMDF!CK195,RMDF!CR195,RMDF!CY195,RMDF!DF195,RMDF!DM195,RMDF!DT195,RMDF!EA195,RMDF!EH195,RMDF!EO195,RMDF!EV195), RMDF!FC195=ROUND(RMDF!FC195,4))</f>
        <v>1</v>
      </c>
      <c r="FA195" s="317">
        <f>RMDF!FA195</f>
        <v>0</v>
      </c>
      <c r="FB195" s="318" t="str">
        <f>IF(FA195=0,"",_xlfn.XLOOKUP(FA195,StatePicklist!$1:$1,StatePicklist!$3:$3,"NA",0))</f>
        <v/>
      </c>
      <c r="FC195" s="297" t="str">
        <f ca="1">IF(RMDF!FB195="", "", IF(ISNUMBER(MATCH(RMDF!FB195, INDIRECT(FB195), 0)), "OK", "Invalid"))</f>
        <v/>
      </c>
    </row>
    <row r="196" spans="1:159" s="205" customFormat="1" ht="39.9" customHeight="1" x14ac:dyDescent="0.25">
      <c r="A196" s="206"/>
      <c r="B196" s="196"/>
      <c r="C196" s="197"/>
      <c r="D196" s="198"/>
      <c r="E196" s="199"/>
      <c r="F196" s="200"/>
      <c r="G196" s="201"/>
      <c r="H196" s="292"/>
      <c r="I196" s="305">
        <f>RMDF!I196</f>
        <v>0</v>
      </c>
      <c r="J196" s="305" t="str">
        <f>IF(I196=ProductCode!$B$30,"PDReclPost",IF(OR(I196=ProductCode!$C$30,I196=ProductCode!$E$30,I196=ProductCode!$G$30),"PDPreCon",IF(OR(I196=ProductCode!$D$30,I196=ProductCode!$F$30),"PDNotReclPost","")))</f>
        <v/>
      </c>
      <c r="K196" s="305" t="str">
        <f t="shared" si="15"/>
        <v/>
      </c>
      <c r="L196" s="289"/>
      <c r="M196" s="305" t="str">
        <f t="shared" si="15"/>
        <v/>
      </c>
      <c r="N196" s="289" t="b">
        <f>AND(RMDF!N196&gt;=0, RMDF!N196&lt;=1-RMDF!L196, RMDF!N196=ROUND(RMDF!N196,4))</f>
        <v>1</v>
      </c>
      <c r="O196" s="286" t="str">
        <f>IF(P196="","",IF(I196="","",IF(LEFT(I196,13)="Reclaimed pos",RawMaterialCode!$E$569,RawMaterialCode!$E$568)))</f>
        <v>Reclaimed pre-consumer mixed fibers (RM0578)</v>
      </c>
      <c r="P196" s="295">
        <f t="shared" si="16"/>
        <v>1</v>
      </c>
      <c r="Q196" s="202"/>
      <c r="R196" s="203"/>
      <c r="S196" s="204" t="str">
        <f t="shared" si="17"/>
        <v/>
      </c>
      <c r="T196" s="281"/>
      <c r="U196" s="281"/>
      <c r="V196" s="281"/>
      <c r="W196" s="281"/>
      <c r="X196" s="317">
        <f>RMDF!X196</f>
        <v>0</v>
      </c>
      <c r="Y196" s="318" t="str">
        <f>IF(X196=0,"",_xlfn.XLOOKUP(X196,StatePicklist!$1:$1,StatePicklist!$3:$3,"NA",0))</f>
        <v/>
      </c>
      <c r="Z196" s="297" t="str">
        <f ca="1">IF(RMDF!Y196="", "", IF(ISNUMBER(MATCH(RMDF!Y196, INDIRECT(Y196), 0)), "OK", "Invalid"))</f>
        <v/>
      </c>
      <c r="AA196" s="281"/>
      <c r="AB196" s="281"/>
      <c r="AC196" s="281"/>
      <c r="AD196" s="281" t="b">
        <f>AND(RMDF!AG196&gt;=0, RMDF!AG196&lt;=1-RMDF!Z196, RMDF!AG196=ROUND(RMDF!AG196,4))</f>
        <v>1</v>
      </c>
      <c r="AE196" s="317">
        <f>RMDF!AE196</f>
        <v>0</v>
      </c>
      <c r="AF196" s="318" t="str">
        <f>IF(AE196=0,"",_xlfn.XLOOKUP(AE196,StatePicklist!$1:$1,StatePicklist!$3:$3,"NA",0))</f>
        <v/>
      </c>
      <c r="AG196" s="297" t="str">
        <f ca="1">IF(RMDF!AF196="", "", IF(ISNUMBER(MATCH(RMDF!AF196, INDIRECT(AF196), 0)), "OK", "Invalid"))</f>
        <v/>
      </c>
      <c r="AH196" s="281"/>
      <c r="AI196" s="281"/>
      <c r="AJ196" s="281"/>
      <c r="AK196" s="281" t="b">
        <f>AND(RMDF!AN196&gt;=0, RMDF!AN196&lt;=1-SUM(RMDF!Z196,RMDF!AG196), RMDF!AN196=ROUND(RMDF!AN196,4))</f>
        <v>1</v>
      </c>
      <c r="AL196" s="317">
        <f>RMDF!AL196</f>
        <v>0</v>
      </c>
      <c r="AM196" s="318" t="str">
        <f>IF(AL196=0,"",_xlfn.XLOOKUP(AL196,StatePicklist!$1:$1,StatePicklist!$3:$3,"NA",0))</f>
        <v/>
      </c>
      <c r="AN196" s="297" t="str">
        <f ca="1">IF(RMDF!AM196="", "", IF(ISNUMBER(MATCH(RMDF!AM196, INDIRECT(AM196), 0)), "OK", "Invalid"))</f>
        <v/>
      </c>
      <c r="AO196" s="281"/>
      <c r="AP196" s="281"/>
      <c r="AQ196" s="281"/>
      <c r="AR196" s="281" t="b">
        <f>AND(RMDF!AU196&gt;=0, RMDF!AU196&lt;=1-SUM(RMDF!Z196,RMDF!AG196,RMDF!AN196), RMDF!AU196=ROUND(RMDF!AU196,4))</f>
        <v>1</v>
      </c>
      <c r="AS196" s="317">
        <f>RMDF!AS196</f>
        <v>0</v>
      </c>
      <c r="AT196" s="318" t="str">
        <f>IF(AS196=0,"",_xlfn.XLOOKUP(AS196,StatePicklist!$1:$1,StatePicklist!$3:$3,"NA",0))</f>
        <v/>
      </c>
      <c r="AU196" s="297" t="str">
        <f ca="1">IF(RMDF!AT196="", "", IF(ISNUMBER(MATCH(RMDF!AT196, INDIRECT(AT196), 0)), "OK", "Invalid"))</f>
        <v/>
      </c>
      <c r="AV196" s="281"/>
      <c r="AW196" s="281"/>
      <c r="AX196" s="281"/>
      <c r="AY196" s="281" t="b">
        <f>AND(RMDF!BB196&gt;=0, RMDF!BB196&lt;=1-SUM(RMDF!Z196,RMDF!AG196,RMDF!AN196,RMDF!AU196), RMDF!BB196=ROUND(RMDF!BB196,4))</f>
        <v>1</v>
      </c>
      <c r="AZ196" s="317">
        <f>RMDF!AZ196</f>
        <v>0</v>
      </c>
      <c r="BA196" s="318" t="str">
        <f>IF(AZ196=0,"",_xlfn.XLOOKUP(AZ196,StatePicklist!$1:$1,StatePicklist!$3:$3,"NA",0))</f>
        <v/>
      </c>
      <c r="BB196" s="297" t="str">
        <f ca="1">IF(RMDF!BA196="", "", IF(ISNUMBER(MATCH(RMDF!BA196, INDIRECT(BA196), 0)), "OK", "Invalid"))</f>
        <v/>
      </c>
      <c r="BC196" s="281"/>
      <c r="BD196" s="281"/>
      <c r="BE196" s="281"/>
      <c r="BF196" s="281" t="b">
        <f>AND(RMDF!BI196&gt;=0, RMDF!BI196&lt;=1-SUM(RMDF!Z196,RMDF!AG196,RMDF!AN196,RMDF!AU196,RMDF!BB196), RMDF!BI196=ROUND(RMDF!BI196,4))</f>
        <v>1</v>
      </c>
      <c r="BG196" s="317">
        <f>RMDF!BG196</f>
        <v>0</v>
      </c>
      <c r="BH196" s="318" t="str">
        <f>IF(BG196=0,"",_xlfn.XLOOKUP(BG196,StatePicklist!$1:$1,StatePicklist!$3:$3,"NA",0))</f>
        <v/>
      </c>
      <c r="BI196" s="297" t="str">
        <f ca="1">IF(RMDF!BH196="", "", IF(ISNUMBER(MATCH(RMDF!BH196, INDIRECT(BH196), 0)), "OK", "Invalid"))</f>
        <v/>
      </c>
      <c r="BJ196" s="281"/>
      <c r="BK196" s="281"/>
      <c r="BL196" s="281"/>
      <c r="BM196" s="281" t="b">
        <f>AND(RMDF!BP196&gt;=0, RMDF!BP196&lt;=1-SUM(RMDF!Z196,RMDF!AG196,RMDF!AN196,RMDF!AU196,RMDF!BB196,RMDF!BI196), RMDF!BP196=ROUND(RMDF!BP196,4))</f>
        <v>1</v>
      </c>
      <c r="BN196" s="317">
        <f>RMDF!BN196</f>
        <v>0</v>
      </c>
      <c r="BO196" s="318" t="str">
        <f>IF(BN196=0,"",_xlfn.XLOOKUP(BN196,StatePicklist!$1:$1,StatePicklist!$3:$3,"NA",0))</f>
        <v/>
      </c>
      <c r="BP196" s="297" t="str">
        <f ca="1">IF(RMDF!BO196="", "", IF(ISNUMBER(MATCH(RMDF!BO196, INDIRECT(BO196), 0)), "OK", "Invalid"))</f>
        <v/>
      </c>
      <c r="BQ196" s="281"/>
      <c r="BR196" s="281"/>
      <c r="BS196" s="281"/>
      <c r="BT196" s="281" t="b">
        <f>AND(RMDF!BW196&gt;=0, RMDF!BW196&lt;=1-SUM(RMDF!Z196,RMDF!AG196,RMDF!AN196,RMDF!AU196,RMDF!BB196,RMDF!BI196,RMDF!BP196), RMDF!BW196=ROUND(RMDF!BW196,4))</f>
        <v>1</v>
      </c>
      <c r="BU196" s="317">
        <f>RMDF!BU196</f>
        <v>0</v>
      </c>
      <c r="BV196" s="318" t="str">
        <f>IF(BU196=0,"",_xlfn.XLOOKUP(BU196,StatePicklist!$1:$1,StatePicklist!$3:$3,"NA",0))</f>
        <v/>
      </c>
      <c r="BW196" s="297" t="str">
        <f ca="1">IF(RMDF!BV196="", "", IF(ISNUMBER(MATCH(RMDF!BV196, INDIRECT(BV196), 0)), "OK", "Invalid"))</f>
        <v/>
      </c>
      <c r="BX196" s="281"/>
      <c r="BY196" s="281"/>
      <c r="BZ196" s="281"/>
      <c r="CA196" s="281" t="b">
        <f>AND(RMDF!CD196&gt;=0, RMDF!CD196&lt;=1-SUM(RMDF!Z196,RMDF!AG196,RMDF!AN196,RMDF!AU196,RMDF!BB196,RMDF!BI196,RMDF!BP196,RMDF!BW196), RMDF!CD196=ROUND(RMDF!CD196,4))</f>
        <v>1</v>
      </c>
      <c r="CB196" s="317">
        <f>RMDF!CB196</f>
        <v>0</v>
      </c>
      <c r="CC196" s="318" t="str">
        <f>IF(CB196=0,"",_xlfn.XLOOKUP(CB196,StatePicklist!$1:$1,StatePicklist!$3:$3,"NA",0))</f>
        <v/>
      </c>
      <c r="CD196" s="297" t="str">
        <f ca="1">IF(RMDF!CC196="", "", IF(ISNUMBER(MATCH(RMDF!CC196, INDIRECT(CC196), 0)), "OK", "Invalid"))</f>
        <v/>
      </c>
      <c r="CE196" s="281"/>
      <c r="CF196" s="281"/>
      <c r="CG196" s="281"/>
      <c r="CH196" s="281" t="b">
        <f>AND(RMDF!CK196&gt;=0, RMDF!CK196&lt;=1-SUM(RMDF!Z196,RMDF!AG196,RMDF!AN196,RMDF!AU196,RMDF!BB196,RMDF!BI196,RMDF!BP196,RMDF!BW196,RMDF!CD196), RMDF!CK196=ROUND(RMDF!CK196,4))</f>
        <v>1</v>
      </c>
      <c r="CI196" s="317">
        <f>RMDF!CI196</f>
        <v>0</v>
      </c>
      <c r="CJ196" s="318" t="str">
        <f>IF(CI196=0,"",_xlfn.XLOOKUP(CI196,StatePicklist!$1:$1,StatePicklist!$3:$3,"NA",0))</f>
        <v/>
      </c>
      <c r="CK196" s="297" t="str">
        <f ca="1">IF(RMDF!CJ196="", "", IF(ISNUMBER(MATCH(RMDF!CJ196, INDIRECT(CJ196), 0)), "OK", "Invalid"))</f>
        <v/>
      </c>
      <c r="CL196" s="281"/>
      <c r="CM196" s="281"/>
      <c r="CN196" s="281"/>
      <c r="CO196" s="281" t="b">
        <f>AND(RMDF!CR196&gt;=0, RMDF!CR196&lt;=1-SUM(RMDF!Z196,RMDF!AG196,RMDF!AN196,RMDF!AU196,RMDF!BB196,RMDF!BI196,RMDF!BP196,RMDF!BW196,RMDF!CD196,RMDF!CK196), RMDF!CR196=ROUND(RMDF!CR196,4))</f>
        <v>1</v>
      </c>
      <c r="CP196" s="317">
        <f>RMDF!CP196</f>
        <v>0</v>
      </c>
      <c r="CQ196" s="318" t="str">
        <f>IF(CP196=0,"",_xlfn.XLOOKUP(CP196,StatePicklist!$1:$1,StatePicklist!$3:$3,"NA",0))</f>
        <v/>
      </c>
      <c r="CR196" s="297" t="str">
        <f ca="1">IF(RMDF!CQ196="", "", IF(ISNUMBER(MATCH(RMDF!CQ196, INDIRECT(CQ196), 0)), "OK", "Invalid"))</f>
        <v/>
      </c>
      <c r="CS196" s="281"/>
      <c r="CT196" s="281"/>
      <c r="CU196" s="281"/>
      <c r="CV196" s="281" t="b">
        <f>AND(RMDF!CY196&gt;=0, RMDF!CY196&lt;=1-SUM(RMDF!Z196,RMDF!AG196,RMDF!AN196,RMDF!AU196,RMDF!BB196,RMDF!BI196,RMDF!BP196,RMDF!BW196,RMDF!CD196,RMDF!CK196,RMDF!CR196), RMDF!CY196=ROUND(RMDF!CY196,4))</f>
        <v>1</v>
      </c>
      <c r="CW196" s="317">
        <f>RMDF!CW196</f>
        <v>0</v>
      </c>
      <c r="CX196" s="318" t="str">
        <f>IF(CW196=0,"",_xlfn.XLOOKUP(CW196,StatePicklist!$1:$1,StatePicklist!$3:$3,"NA",0))</f>
        <v/>
      </c>
      <c r="CY196" s="297" t="str">
        <f ca="1">IF(RMDF!CX196="", "", IF(ISNUMBER(MATCH(RMDF!CX196, INDIRECT(CX196), 0)), "OK", "Invalid"))</f>
        <v/>
      </c>
      <c r="CZ196" s="281"/>
      <c r="DA196" s="281"/>
      <c r="DB196" s="281"/>
      <c r="DC196" s="281" t="b">
        <f>AND(RMDF!DF196&gt;=0, RMDF!DF196&lt;=1-SUM(RMDF!Z196,RMDF!AG196,RMDF!AN196,RMDF!AU196,RMDF!BB196,RMDF!BI196,RMDF!BP196,RMDF!BW196,RMDF!CD196,RMDF!CK196,RMDF!CR196,RMDF!CY196), RMDF!DF196=ROUND(RMDF!DF196,4))</f>
        <v>1</v>
      </c>
      <c r="DD196" s="317">
        <f>RMDF!DD196</f>
        <v>0</v>
      </c>
      <c r="DE196" s="318" t="str">
        <f>IF(DD196=0,"",_xlfn.XLOOKUP(DD196,StatePicklist!$1:$1,StatePicklist!$3:$3,"NA",0))</f>
        <v/>
      </c>
      <c r="DF196" s="297" t="str">
        <f ca="1">IF(RMDF!DE196="", "", IF(ISNUMBER(MATCH(RMDF!DE196, INDIRECT(DE196), 0)), "OK", "Invalid"))</f>
        <v/>
      </c>
      <c r="DG196" s="281"/>
      <c r="DH196" s="281"/>
      <c r="DI196" s="281"/>
      <c r="DJ196" s="281" t="b">
        <f>AND(RMDF!DM196&gt;=0, RMDF!DM196&lt;=1-SUM(RMDF!Z196,RMDF!AG196,RMDF!AN196,RMDF!AU196,RMDF!BB196,RMDF!BI196,RMDF!BP196,RMDF!BW196,RMDF!CD196,RMDF!CK196,RMDF!CR196,RMDF!CY196,RMDF!DF196), RMDF!DM196=ROUND(RMDF!DM196,4))</f>
        <v>1</v>
      </c>
      <c r="DK196" s="317">
        <f>RMDF!DK196</f>
        <v>0</v>
      </c>
      <c r="DL196" s="318" t="str">
        <f>IF(DK196=0,"",_xlfn.XLOOKUP(DK196,StatePicklist!$1:$1,StatePicklist!$3:$3,"NA",0))</f>
        <v/>
      </c>
      <c r="DM196" s="297" t="str">
        <f ca="1">IF(RMDF!DL196="", "", IF(ISNUMBER(MATCH(RMDF!DL196, INDIRECT(DL196), 0)), "OK", "Invalid"))</f>
        <v/>
      </c>
      <c r="DN196" s="281"/>
      <c r="DO196" s="281"/>
      <c r="DP196" s="281"/>
      <c r="DQ196" s="281" t="b">
        <f>AND(RMDF!DT196&gt;=0, RMDF!DT196&lt;=1-SUM(RMDF!Z196,RMDF!AG196,RMDF!AN196,RMDF!AU196,RMDF!BB196,RMDF!BI196,RMDF!BP196,RMDF!BW196,RMDF!CD196,RMDF!CK196,RMDF!CR196,RMDF!CY196,RMDF!DF196,RMDF!DM196), RMDF!DT196=ROUND(RMDF!DT196,4))</f>
        <v>1</v>
      </c>
      <c r="DR196" s="317">
        <f>RMDF!DR196</f>
        <v>0</v>
      </c>
      <c r="DS196" s="318" t="str">
        <f>IF(DR196=0,"",_xlfn.XLOOKUP(DR196,StatePicklist!$1:$1,StatePicklist!$3:$3,"NA",0))</f>
        <v/>
      </c>
      <c r="DT196" s="297" t="str">
        <f ca="1">IF(RMDF!DS196="", "", IF(ISNUMBER(MATCH(RMDF!DS196, INDIRECT(DS196), 0)), "OK", "Invalid"))</f>
        <v/>
      </c>
      <c r="DU196" s="281"/>
      <c r="DV196" s="281"/>
      <c r="DW196" s="281"/>
      <c r="DX196" s="281" t="b">
        <f>AND(RMDF!EA196&gt;=0, RMDF!EA196&lt;=1-SUM(RMDF!Z196,RMDF!AG196,RMDF!AN196,RMDF!AU196,RMDF!BB196,RMDF!BI196,RMDF!BP196,RMDF!BW196,RMDF!CD196,RMDF!CK196,RMDF!CR196,RMDF!CY196,RMDF!DF196,RMDF!DM196,RMDF!DT196), RMDF!EA196=ROUND(RMDF!EA196,4))</f>
        <v>1</v>
      </c>
      <c r="DY196" s="317">
        <f>RMDF!DY196</f>
        <v>0</v>
      </c>
      <c r="DZ196" s="318" t="str">
        <f>IF(DY196=0,"",_xlfn.XLOOKUP(DY196,StatePicklist!$1:$1,StatePicklist!$3:$3,"NA",0))</f>
        <v/>
      </c>
      <c r="EA196" s="297" t="str">
        <f ca="1">IF(RMDF!DZ196="", "", IF(ISNUMBER(MATCH(RMDF!DZ196, INDIRECT(DZ196), 0)), "OK", "Invalid"))</f>
        <v/>
      </c>
      <c r="EB196" s="281"/>
      <c r="EC196" s="281"/>
      <c r="ED196" s="281"/>
      <c r="EE196" s="281" t="b">
        <f>AND(RMDF!EH196&gt;=0, RMDF!EH196&lt;=1-SUM(RMDF!Z196,RMDF!AG196,RMDF!AN196,RMDF!AU196,RMDF!BB196,RMDF!BI196,RMDF!BP196,RMDF!BW196,RMDF!CD196,RMDF!CK196,RMDF!CR196,RMDF!CY196,RMDF!DF196,RMDF!DM196,RMDF!DT196,RMDF!EA196), RMDF!EH196=ROUND(RMDF!EH196,4))</f>
        <v>1</v>
      </c>
      <c r="EF196" s="317">
        <f>RMDF!EF196</f>
        <v>0</v>
      </c>
      <c r="EG196" s="318" t="str">
        <f>IF(EF196=0,"",_xlfn.XLOOKUP(EF196,StatePicklist!$1:$1,StatePicklist!$3:$3,"NA",0))</f>
        <v/>
      </c>
      <c r="EH196" s="297" t="str">
        <f ca="1">IF(RMDF!EG196="", "", IF(ISNUMBER(MATCH(RMDF!EG196, INDIRECT(EG196), 0)), "OK", "Invalid"))</f>
        <v/>
      </c>
      <c r="EI196" s="281"/>
      <c r="EJ196" s="281"/>
      <c r="EK196" s="281"/>
      <c r="EL196" s="281" t="b">
        <f>AND(RMDF!EO196&gt;=0, RMDF!EO196&lt;=1-SUM(RMDF!Z196,RMDF!AG196,RMDF!AN196,RMDF!AU196,RMDF!BB196,RMDF!BI196,RMDF!BP196,RMDF!BW196,RMDF!CD196,RMDF!CK196,RMDF!CR196,RMDF!CY196,RMDF!DF196,RMDF!DM196,RMDF!DT196,RMDF!EA196,RMDF!EH196), RMDF!EO196=ROUND(RMDF!EO196,4))</f>
        <v>1</v>
      </c>
      <c r="EM196" s="317">
        <f>RMDF!EM196</f>
        <v>0</v>
      </c>
      <c r="EN196" s="318" t="str">
        <f>IF(EM196=0,"",_xlfn.XLOOKUP(EM196,StatePicklist!$1:$1,StatePicklist!$3:$3,"NA",0))</f>
        <v/>
      </c>
      <c r="EO196" s="297" t="str">
        <f ca="1">IF(RMDF!EN196="", "", IF(ISNUMBER(MATCH(RMDF!EN196, INDIRECT(EN196), 0)), "OK", "Invalid"))</f>
        <v/>
      </c>
      <c r="EP196" s="281"/>
      <c r="EQ196" s="281"/>
      <c r="ER196" s="281"/>
      <c r="ES196" s="281" t="b">
        <f>AND(RMDF!EV196&gt;=0, RMDF!EV196&lt;=1-SUM(RMDF!Z196,RMDF!AG196,RMDF!AN196,RMDF!AU196,RMDF!BB196,RMDF!BI196,RMDF!BP196,RMDF!BW196,RMDF!CD196,RMDF!CK196,RMDF!CR196,RMDF!CY196,RMDF!DF196,RMDF!DM196,RMDF!DT196,RMDF!EA196,RMDF!EH196,RMDF!EO196), RMDF!EV196=ROUND(RMDF!EV196,4))</f>
        <v>1</v>
      </c>
      <c r="ET196" s="317">
        <f>RMDF!ET196</f>
        <v>0</v>
      </c>
      <c r="EU196" s="318" t="str">
        <f>IF(ET196=0,"",_xlfn.XLOOKUP(ET196,StatePicklist!$1:$1,StatePicklist!$3:$3,"NA",0))</f>
        <v/>
      </c>
      <c r="EV196" s="297" t="str">
        <f ca="1">IF(RMDF!EU196="", "", IF(ISNUMBER(MATCH(RMDF!EU196, INDIRECT(EU196), 0)), "OK", "Invalid"))</f>
        <v/>
      </c>
      <c r="EW196" s="281"/>
      <c r="EX196" s="281"/>
      <c r="EY196" s="281"/>
      <c r="EZ196" s="281" t="b">
        <f>AND(RMDF!FC196&gt;=0, RMDF!FC196&lt;=1-SUM(RMDF!Z196,RMDF!AG196,RMDF!AN196,RMDF!AU196,RMDF!BB196,RMDF!BI196,RMDF!BP196,RMDF!BW196,RMDF!CD196,RMDF!CK196,RMDF!CR196,RMDF!CY196,RMDF!DF196,RMDF!DM196,RMDF!DT196,RMDF!EA196,RMDF!EH196,RMDF!EO196,RMDF!EV196), RMDF!FC196=ROUND(RMDF!FC196,4))</f>
        <v>1</v>
      </c>
      <c r="FA196" s="317">
        <f>RMDF!FA196</f>
        <v>0</v>
      </c>
      <c r="FB196" s="318" t="str">
        <f>IF(FA196=0,"",_xlfn.XLOOKUP(FA196,StatePicklist!$1:$1,StatePicklist!$3:$3,"NA",0))</f>
        <v/>
      </c>
      <c r="FC196" s="297" t="str">
        <f ca="1">IF(RMDF!FB196="", "", IF(ISNUMBER(MATCH(RMDF!FB196, INDIRECT(FB196), 0)), "OK", "Invalid"))</f>
        <v/>
      </c>
    </row>
    <row r="197" spans="1:159" s="205" customFormat="1" ht="39.9" customHeight="1" x14ac:dyDescent="0.25">
      <c r="A197" s="206"/>
      <c r="B197" s="196"/>
      <c r="C197" s="197"/>
      <c r="D197" s="198"/>
      <c r="E197" s="199"/>
      <c r="F197" s="200"/>
      <c r="G197" s="201"/>
      <c r="H197" s="292"/>
      <c r="I197" s="305">
        <f>RMDF!I197</f>
        <v>0</v>
      </c>
      <c r="J197" s="305" t="str">
        <f>IF(I197=ProductCode!$B$30,"PDReclPost",IF(OR(I197=ProductCode!$C$30,I197=ProductCode!$E$30,I197=ProductCode!$G$30),"PDPreCon",IF(OR(I197=ProductCode!$D$30,I197=ProductCode!$F$30),"PDNotReclPost","")))</f>
        <v/>
      </c>
      <c r="K197" s="305" t="str">
        <f t="shared" si="15"/>
        <v/>
      </c>
      <c r="L197" s="289"/>
      <c r="M197" s="305" t="str">
        <f t="shared" si="15"/>
        <v/>
      </c>
      <c r="N197" s="289" t="b">
        <f>AND(RMDF!N197&gt;=0, RMDF!N197&lt;=1-RMDF!L197, RMDF!N197=ROUND(RMDF!N197,4))</f>
        <v>1</v>
      </c>
      <c r="O197" s="286" t="str">
        <f>IF(P197="","",IF(I197="","",IF(LEFT(I197,13)="Reclaimed pos",RawMaterialCode!$E$569,RawMaterialCode!$E$568)))</f>
        <v>Reclaimed pre-consumer mixed fibers (RM0578)</v>
      </c>
      <c r="P197" s="295">
        <f t="shared" si="16"/>
        <v>1</v>
      </c>
      <c r="Q197" s="202"/>
      <c r="R197" s="203"/>
      <c r="S197" s="204" t="str">
        <f t="shared" si="17"/>
        <v/>
      </c>
      <c r="T197" s="281"/>
      <c r="U197" s="281"/>
      <c r="V197" s="281"/>
      <c r="W197" s="281"/>
      <c r="X197" s="317">
        <f>RMDF!X197</f>
        <v>0</v>
      </c>
      <c r="Y197" s="318" t="str">
        <f>IF(X197=0,"",_xlfn.XLOOKUP(X197,StatePicklist!$1:$1,StatePicklist!$3:$3,"NA",0))</f>
        <v/>
      </c>
      <c r="Z197" s="297" t="str">
        <f ca="1">IF(RMDF!Y197="", "", IF(ISNUMBER(MATCH(RMDF!Y197, INDIRECT(Y197), 0)), "OK", "Invalid"))</f>
        <v/>
      </c>
      <c r="AA197" s="281"/>
      <c r="AB197" s="281"/>
      <c r="AC197" s="281"/>
      <c r="AD197" s="281" t="b">
        <f>AND(RMDF!AG197&gt;=0, RMDF!AG197&lt;=1-RMDF!Z197, RMDF!AG197=ROUND(RMDF!AG197,4))</f>
        <v>1</v>
      </c>
      <c r="AE197" s="317">
        <f>RMDF!AE197</f>
        <v>0</v>
      </c>
      <c r="AF197" s="318" t="str">
        <f>IF(AE197=0,"",_xlfn.XLOOKUP(AE197,StatePicklist!$1:$1,StatePicklist!$3:$3,"NA",0))</f>
        <v/>
      </c>
      <c r="AG197" s="297" t="str">
        <f ca="1">IF(RMDF!AF197="", "", IF(ISNUMBER(MATCH(RMDF!AF197, INDIRECT(AF197), 0)), "OK", "Invalid"))</f>
        <v/>
      </c>
      <c r="AH197" s="281"/>
      <c r="AI197" s="281"/>
      <c r="AJ197" s="281"/>
      <c r="AK197" s="281" t="b">
        <f>AND(RMDF!AN197&gt;=0, RMDF!AN197&lt;=1-SUM(RMDF!Z197,RMDF!AG197), RMDF!AN197=ROUND(RMDF!AN197,4))</f>
        <v>1</v>
      </c>
      <c r="AL197" s="317">
        <f>RMDF!AL197</f>
        <v>0</v>
      </c>
      <c r="AM197" s="318" t="str">
        <f>IF(AL197=0,"",_xlfn.XLOOKUP(AL197,StatePicklist!$1:$1,StatePicklist!$3:$3,"NA",0))</f>
        <v/>
      </c>
      <c r="AN197" s="297" t="str">
        <f ca="1">IF(RMDF!AM197="", "", IF(ISNUMBER(MATCH(RMDF!AM197, INDIRECT(AM197), 0)), "OK", "Invalid"))</f>
        <v/>
      </c>
      <c r="AO197" s="281"/>
      <c r="AP197" s="281"/>
      <c r="AQ197" s="281"/>
      <c r="AR197" s="281" t="b">
        <f>AND(RMDF!AU197&gt;=0, RMDF!AU197&lt;=1-SUM(RMDF!Z197,RMDF!AG197,RMDF!AN197), RMDF!AU197=ROUND(RMDF!AU197,4))</f>
        <v>1</v>
      </c>
      <c r="AS197" s="317">
        <f>RMDF!AS197</f>
        <v>0</v>
      </c>
      <c r="AT197" s="318" t="str">
        <f>IF(AS197=0,"",_xlfn.XLOOKUP(AS197,StatePicklist!$1:$1,StatePicklist!$3:$3,"NA",0))</f>
        <v/>
      </c>
      <c r="AU197" s="297" t="str">
        <f ca="1">IF(RMDF!AT197="", "", IF(ISNUMBER(MATCH(RMDF!AT197, INDIRECT(AT197), 0)), "OK", "Invalid"))</f>
        <v/>
      </c>
      <c r="AV197" s="281"/>
      <c r="AW197" s="281"/>
      <c r="AX197" s="281"/>
      <c r="AY197" s="281" t="b">
        <f>AND(RMDF!BB197&gt;=0, RMDF!BB197&lt;=1-SUM(RMDF!Z197,RMDF!AG197,RMDF!AN197,RMDF!AU197), RMDF!BB197=ROUND(RMDF!BB197,4))</f>
        <v>1</v>
      </c>
      <c r="AZ197" s="317">
        <f>RMDF!AZ197</f>
        <v>0</v>
      </c>
      <c r="BA197" s="318" t="str">
        <f>IF(AZ197=0,"",_xlfn.XLOOKUP(AZ197,StatePicklist!$1:$1,StatePicklist!$3:$3,"NA",0))</f>
        <v/>
      </c>
      <c r="BB197" s="297" t="str">
        <f ca="1">IF(RMDF!BA197="", "", IF(ISNUMBER(MATCH(RMDF!BA197, INDIRECT(BA197), 0)), "OK", "Invalid"))</f>
        <v/>
      </c>
      <c r="BC197" s="281"/>
      <c r="BD197" s="281"/>
      <c r="BE197" s="281"/>
      <c r="BF197" s="281" t="b">
        <f>AND(RMDF!BI197&gt;=0, RMDF!BI197&lt;=1-SUM(RMDF!Z197,RMDF!AG197,RMDF!AN197,RMDF!AU197,RMDF!BB197), RMDF!BI197=ROUND(RMDF!BI197,4))</f>
        <v>1</v>
      </c>
      <c r="BG197" s="317">
        <f>RMDF!BG197</f>
        <v>0</v>
      </c>
      <c r="BH197" s="318" t="str">
        <f>IF(BG197=0,"",_xlfn.XLOOKUP(BG197,StatePicklist!$1:$1,StatePicklist!$3:$3,"NA",0))</f>
        <v/>
      </c>
      <c r="BI197" s="297" t="str">
        <f ca="1">IF(RMDF!BH197="", "", IF(ISNUMBER(MATCH(RMDF!BH197, INDIRECT(BH197), 0)), "OK", "Invalid"))</f>
        <v/>
      </c>
      <c r="BJ197" s="281"/>
      <c r="BK197" s="281"/>
      <c r="BL197" s="281"/>
      <c r="BM197" s="281" t="b">
        <f>AND(RMDF!BP197&gt;=0, RMDF!BP197&lt;=1-SUM(RMDF!Z197,RMDF!AG197,RMDF!AN197,RMDF!AU197,RMDF!BB197,RMDF!BI197), RMDF!BP197=ROUND(RMDF!BP197,4))</f>
        <v>1</v>
      </c>
      <c r="BN197" s="317">
        <f>RMDF!BN197</f>
        <v>0</v>
      </c>
      <c r="BO197" s="318" t="str">
        <f>IF(BN197=0,"",_xlfn.XLOOKUP(BN197,StatePicklist!$1:$1,StatePicklist!$3:$3,"NA",0))</f>
        <v/>
      </c>
      <c r="BP197" s="297" t="str">
        <f ca="1">IF(RMDF!BO197="", "", IF(ISNUMBER(MATCH(RMDF!BO197, INDIRECT(BO197), 0)), "OK", "Invalid"))</f>
        <v/>
      </c>
      <c r="BQ197" s="281"/>
      <c r="BR197" s="281"/>
      <c r="BS197" s="281"/>
      <c r="BT197" s="281" t="b">
        <f>AND(RMDF!BW197&gt;=0, RMDF!BW197&lt;=1-SUM(RMDF!Z197,RMDF!AG197,RMDF!AN197,RMDF!AU197,RMDF!BB197,RMDF!BI197,RMDF!BP197), RMDF!BW197=ROUND(RMDF!BW197,4))</f>
        <v>1</v>
      </c>
      <c r="BU197" s="317">
        <f>RMDF!BU197</f>
        <v>0</v>
      </c>
      <c r="BV197" s="318" t="str">
        <f>IF(BU197=0,"",_xlfn.XLOOKUP(BU197,StatePicklist!$1:$1,StatePicklist!$3:$3,"NA",0))</f>
        <v/>
      </c>
      <c r="BW197" s="297" t="str">
        <f ca="1">IF(RMDF!BV197="", "", IF(ISNUMBER(MATCH(RMDF!BV197, INDIRECT(BV197), 0)), "OK", "Invalid"))</f>
        <v/>
      </c>
      <c r="BX197" s="281"/>
      <c r="BY197" s="281"/>
      <c r="BZ197" s="281"/>
      <c r="CA197" s="281" t="b">
        <f>AND(RMDF!CD197&gt;=0, RMDF!CD197&lt;=1-SUM(RMDF!Z197,RMDF!AG197,RMDF!AN197,RMDF!AU197,RMDF!BB197,RMDF!BI197,RMDF!BP197,RMDF!BW197), RMDF!CD197=ROUND(RMDF!CD197,4))</f>
        <v>1</v>
      </c>
      <c r="CB197" s="317">
        <f>RMDF!CB197</f>
        <v>0</v>
      </c>
      <c r="CC197" s="318" t="str">
        <f>IF(CB197=0,"",_xlfn.XLOOKUP(CB197,StatePicklist!$1:$1,StatePicklist!$3:$3,"NA",0))</f>
        <v/>
      </c>
      <c r="CD197" s="297" t="str">
        <f ca="1">IF(RMDF!CC197="", "", IF(ISNUMBER(MATCH(RMDF!CC197, INDIRECT(CC197), 0)), "OK", "Invalid"))</f>
        <v/>
      </c>
      <c r="CE197" s="281"/>
      <c r="CF197" s="281"/>
      <c r="CG197" s="281"/>
      <c r="CH197" s="281" t="b">
        <f>AND(RMDF!CK197&gt;=0, RMDF!CK197&lt;=1-SUM(RMDF!Z197,RMDF!AG197,RMDF!AN197,RMDF!AU197,RMDF!BB197,RMDF!BI197,RMDF!BP197,RMDF!BW197,RMDF!CD197), RMDF!CK197=ROUND(RMDF!CK197,4))</f>
        <v>1</v>
      </c>
      <c r="CI197" s="317">
        <f>RMDF!CI197</f>
        <v>0</v>
      </c>
      <c r="CJ197" s="318" t="str">
        <f>IF(CI197=0,"",_xlfn.XLOOKUP(CI197,StatePicklist!$1:$1,StatePicklist!$3:$3,"NA",0))</f>
        <v/>
      </c>
      <c r="CK197" s="297" t="str">
        <f ca="1">IF(RMDF!CJ197="", "", IF(ISNUMBER(MATCH(RMDF!CJ197, INDIRECT(CJ197), 0)), "OK", "Invalid"))</f>
        <v/>
      </c>
      <c r="CL197" s="281"/>
      <c r="CM197" s="281"/>
      <c r="CN197" s="281"/>
      <c r="CO197" s="281" t="b">
        <f>AND(RMDF!CR197&gt;=0, RMDF!CR197&lt;=1-SUM(RMDF!Z197,RMDF!AG197,RMDF!AN197,RMDF!AU197,RMDF!BB197,RMDF!BI197,RMDF!BP197,RMDF!BW197,RMDF!CD197,RMDF!CK197), RMDF!CR197=ROUND(RMDF!CR197,4))</f>
        <v>1</v>
      </c>
      <c r="CP197" s="317">
        <f>RMDF!CP197</f>
        <v>0</v>
      </c>
      <c r="CQ197" s="318" t="str">
        <f>IF(CP197=0,"",_xlfn.XLOOKUP(CP197,StatePicklist!$1:$1,StatePicklist!$3:$3,"NA",0))</f>
        <v/>
      </c>
      <c r="CR197" s="297" t="str">
        <f ca="1">IF(RMDF!CQ197="", "", IF(ISNUMBER(MATCH(RMDF!CQ197, INDIRECT(CQ197), 0)), "OK", "Invalid"))</f>
        <v/>
      </c>
      <c r="CS197" s="281"/>
      <c r="CT197" s="281"/>
      <c r="CU197" s="281"/>
      <c r="CV197" s="281" t="b">
        <f>AND(RMDF!CY197&gt;=0, RMDF!CY197&lt;=1-SUM(RMDF!Z197,RMDF!AG197,RMDF!AN197,RMDF!AU197,RMDF!BB197,RMDF!BI197,RMDF!BP197,RMDF!BW197,RMDF!CD197,RMDF!CK197,RMDF!CR197), RMDF!CY197=ROUND(RMDF!CY197,4))</f>
        <v>1</v>
      </c>
      <c r="CW197" s="317">
        <f>RMDF!CW197</f>
        <v>0</v>
      </c>
      <c r="CX197" s="318" t="str">
        <f>IF(CW197=0,"",_xlfn.XLOOKUP(CW197,StatePicklist!$1:$1,StatePicklist!$3:$3,"NA",0))</f>
        <v/>
      </c>
      <c r="CY197" s="297" t="str">
        <f ca="1">IF(RMDF!CX197="", "", IF(ISNUMBER(MATCH(RMDF!CX197, INDIRECT(CX197), 0)), "OK", "Invalid"))</f>
        <v/>
      </c>
      <c r="CZ197" s="281"/>
      <c r="DA197" s="281"/>
      <c r="DB197" s="281"/>
      <c r="DC197" s="281" t="b">
        <f>AND(RMDF!DF197&gt;=0, RMDF!DF197&lt;=1-SUM(RMDF!Z197,RMDF!AG197,RMDF!AN197,RMDF!AU197,RMDF!BB197,RMDF!BI197,RMDF!BP197,RMDF!BW197,RMDF!CD197,RMDF!CK197,RMDF!CR197,RMDF!CY197), RMDF!DF197=ROUND(RMDF!DF197,4))</f>
        <v>1</v>
      </c>
      <c r="DD197" s="317">
        <f>RMDF!DD197</f>
        <v>0</v>
      </c>
      <c r="DE197" s="318" t="str">
        <f>IF(DD197=0,"",_xlfn.XLOOKUP(DD197,StatePicklist!$1:$1,StatePicklist!$3:$3,"NA",0))</f>
        <v/>
      </c>
      <c r="DF197" s="297" t="str">
        <f ca="1">IF(RMDF!DE197="", "", IF(ISNUMBER(MATCH(RMDF!DE197, INDIRECT(DE197), 0)), "OK", "Invalid"))</f>
        <v/>
      </c>
      <c r="DG197" s="281"/>
      <c r="DH197" s="281"/>
      <c r="DI197" s="281"/>
      <c r="DJ197" s="281" t="b">
        <f>AND(RMDF!DM197&gt;=0, RMDF!DM197&lt;=1-SUM(RMDF!Z197,RMDF!AG197,RMDF!AN197,RMDF!AU197,RMDF!BB197,RMDF!BI197,RMDF!BP197,RMDF!BW197,RMDF!CD197,RMDF!CK197,RMDF!CR197,RMDF!CY197,RMDF!DF197), RMDF!DM197=ROUND(RMDF!DM197,4))</f>
        <v>1</v>
      </c>
      <c r="DK197" s="317">
        <f>RMDF!DK197</f>
        <v>0</v>
      </c>
      <c r="DL197" s="318" t="str">
        <f>IF(DK197=0,"",_xlfn.XLOOKUP(DK197,StatePicklist!$1:$1,StatePicklist!$3:$3,"NA",0))</f>
        <v/>
      </c>
      <c r="DM197" s="297" t="str">
        <f ca="1">IF(RMDF!DL197="", "", IF(ISNUMBER(MATCH(RMDF!DL197, INDIRECT(DL197), 0)), "OK", "Invalid"))</f>
        <v/>
      </c>
      <c r="DN197" s="281"/>
      <c r="DO197" s="281"/>
      <c r="DP197" s="281"/>
      <c r="DQ197" s="281" t="b">
        <f>AND(RMDF!DT197&gt;=0, RMDF!DT197&lt;=1-SUM(RMDF!Z197,RMDF!AG197,RMDF!AN197,RMDF!AU197,RMDF!BB197,RMDF!BI197,RMDF!BP197,RMDF!BW197,RMDF!CD197,RMDF!CK197,RMDF!CR197,RMDF!CY197,RMDF!DF197,RMDF!DM197), RMDF!DT197=ROUND(RMDF!DT197,4))</f>
        <v>1</v>
      </c>
      <c r="DR197" s="317">
        <f>RMDF!DR197</f>
        <v>0</v>
      </c>
      <c r="DS197" s="318" t="str">
        <f>IF(DR197=0,"",_xlfn.XLOOKUP(DR197,StatePicklist!$1:$1,StatePicklist!$3:$3,"NA",0))</f>
        <v/>
      </c>
      <c r="DT197" s="297" t="str">
        <f ca="1">IF(RMDF!DS197="", "", IF(ISNUMBER(MATCH(RMDF!DS197, INDIRECT(DS197), 0)), "OK", "Invalid"))</f>
        <v/>
      </c>
      <c r="DU197" s="281"/>
      <c r="DV197" s="281"/>
      <c r="DW197" s="281"/>
      <c r="DX197" s="281" t="b">
        <f>AND(RMDF!EA197&gt;=0, RMDF!EA197&lt;=1-SUM(RMDF!Z197,RMDF!AG197,RMDF!AN197,RMDF!AU197,RMDF!BB197,RMDF!BI197,RMDF!BP197,RMDF!BW197,RMDF!CD197,RMDF!CK197,RMDF!CR197,RMDF!CY197,RMDF!DF197,RMDF!DM197,RMDF!DT197), RMDF!EA197=ROUND(RMDF!EA197,4))</f>
        <v>1</v>
      </c>
      <c r="DY197" s="317">
        <f>RMDF!DY197</f>
        <v>0</v>
      </c>
      <c r="DZ197" s="318" t="str">
        <f>IF(DY197=0,"",_xlfn.XLOOKUP(DY197,StatePicklist!$1:$1,StatePicklist!$3:$3,"NA",0))</f>
        <v/>
      </c>
      <c r="EA197" s="297" t="str">
        <f ca="1">IF(RMDF!DZ197="", "", IF(ISNUMBER(MATCH(RMDF!DZ197, INDIRECT(DZ197), 0)), "OK", "Invalid"))</f>
        <v/>
      </c>
      <c r="EB197" s="281"/>
      <c r="EC197" s="281"/>
      <c r="ED197" s="281"/>
      <c r="EE197" s="281" t="b">
        <f>AND(RMDF!EH197&gt;=0, RMDF!EH197&lt;=1-SUM(RMDF!Z197,RMDF!AG197,RMDF!AN197,RMDF!AU197,RMDF!BB197,RMDF!BI197,RMDF!BP197,RMDF!BW197,RMDF!CD197,RMDF!CK197,RMDF!CR197,RMDF!CY197,RMDF!DF197,RMDF!DM197,RMDF!DT197,RMDF!EA197), RMDF!EH197=ROUND(RMDF!EH197,4))</f>
        <v>1</v>
      </c>
      <c r="EF197" s="317">
        <f>RMDF!EF197</f>
        <v>0</v>
      </c>
      <c r="EG197" s="318" t="str">
        <f>IF(EF197=0,"",_xlfn.XLOOKUP(EF197,StatePicklist!$1:$1,StatePicklist!$3:$3,"NA",0))</f>
        <v/>
      </c>
      <c r="EH197" s="297" t="str">
        <f ca="1">IF(RMDF!EG197="", "", IF(ISNUMBER(MATCH(RMDF!EG197, INDIRECT(EG197), 0)), "OK", "Invalid"))</f>
        <v/>
      </c>
      <c r="EI197" s="281"/>
      <c r="EJ197" s="281"/>
      <c r="EK197" s="281"/>
      <c r="EL197" s="281" t="b">
        <f>AND(RMDF!EO197&gt;=0, RMDF!EO197&lt;=1-SUM(RMDF!Z197,RMDF!AG197,RMDF!AN197,RMDF!AU197,RMDF!BB197,RMDF!BI197,RMDF!BP197,RMDF!BW197,RMDF!CD197,RMDF!CK197,RMDF!CR197,RMDF!CY197,RMDF!DF197,RMDF!DM197,RMDF!DT197,RMDF!EA197,RMDF!EH197), RMDF!EO197=ROUND(RMDF!EO197,4))</f>
        <v>1</v>
      </c>
      <c r="EM197" s="317">
        <f>RMDF!EM197</f>
        <v>0</v>
      </c>
      <c r="EN197" s="318" t="str">
        <f>IF(EM197=0,"",_xlfn.XLOOKUP(EM197,StatePicklist!$1:$1,StatePicklist!$3:$3,"NA",0))</f>
        <v/>
      </c>
      <c r="EO197" s="297" t="str">
        <f ca="1">IF(RMDF!EN197="", "", IF(ISNUMBER(MATCH(RMDF!EN197, INDIRECT(EN197), 0)), "OK", "Invalid"))</f>
        <v/>
      </c>
      <c r="EP197" s="281"/>
      <c r="EQ197" s="281"/>
      <c r="ER197" s="281"/>
      <c r="ES197" s="281" t="b">
        <f>AND(RMDF!EV197&gt;=0, RMDF!EV197&lt;=1-SUM(RMDF!Z197,RMDF!AG197,RMDF!AN197,RMDF!AU197,RMDF!BB197,RMDF!BI197,RMDF!BP197,RMDF!BW197,RMDF!CD197,RMDF!CK197,RMDF!CR197,RMDF!CY197,RMDF!DF197,RMDF!DM197,RMDF!DT197,RMDF!EA197,RMDF!EH197,RMDF!EO197), RMDF!EV197=ROUND(RMDF!EV197,4))</f>
        <v>1</v>
      </c>
      <c r="ET197" s="317">
        <f>RMDF!ET197</f>
        <v>0</v>
      </c>
      <c r="EU197" s="318" t="str">
        <f>IF(ET197=0,"",_xlfn.XLOOKUP(ET197,StatePicklist!$1:$1,StatePicklist!$3:$3,"NA",0))</f>
        <v/>
      </c>
      <c r="EV197" s="297" t="str">
        <f ca="1">IF(RMDF!EU197="", "", IF(ISNUMBER(MATCH(RMDF!EU197, INDIRECT(EU197), 0)), "OK", "Invalid"))</f>
        <v/>
      </c>
      <c r="EW197" s="281"/>
      <c r="EX197" s="281"/>
      <c r="EY197" s="281"/>
      <c r="EZ197" s="281" t="b">
        <f>AND(RMDF!FC197&gt;=0, RMDF!FC197&lt;=1-SUM(RMDF!Z197,RMDF!AG197,RMDF!AN197,RMDF!AU197,RMDF!BB197,RMDF!BI197,RMDF!BP197,RMDF!BW197,RMDF!CD197,RMDF!CK197,RMDF!CR197,RMDF!CY197,RMDF!DF197,RMDF!DM197,RMDF!DT197,RMDF!EA197,RMDF!EH197,RMDF!EO197,RMDF!EV197), RMDF!FC197=ROUND(RMDF!FC197,4))</f>
        <v>1</v>
      </c>
      <c r="FA197" s="317">
        <f>RMDF!FA197</f>
        <v>0</v>
      </c>
      <c r="FB197" s="318" t="str">
        <f>IF(FA197=0,"",_xlfn.XLOOKUP(FA197,StatePicklist!$1:$1,StatePicklist!$3:$3,"NA",0))</f>
        <v/>
      </c>
      <c r="FC197" s="297" t="str">
        <f ca="1">IF(RMDF!FB197="", "", IF(ISNUMBER(MATCH(RMDF!FB197, INDIRECT(FB197), 0)), "OK", "Invalid"))</f>
        <v/>
      </c>
    </row>
    <row r="198" spans="1:159" s="205" customFormat="1" ht="39.9" customHeight="1" x14ac:dyDescent="0.25">
      <c r="A198" s="206"/>
      <c r="B198" s="196"/>
      <c r="C198" s="197"/>
      <c r="D198" s="198"/>
      <c r="E198" s="199"/>
      <c r="F198" s="200"/>
      <c r="G198" s="201"/>
      <c r="H198" s="292"/>
      <c r="I198" s="305">
        <f>RMDF!I198</f>
        <v>0</v>
      </c>
      <c r="J198" s="305" t="str">
        <f>IF(I198=ProductCode!$B$30,"PDReclPost",IF(OR(I198=ProductCode!$C$30,I198=ProductCode!$E$30,I198=ProductCode!$G$30),"PDPreCon",IF(OR(I198=ProductCode!$D$30,I198=ProductCode!$F$30),"PDNotReclPost","")))</f>
        <v/>
      </c>
      <c r="K198" s="305" t="str">
        <f t="shared" si="15"/>
        <v/>
      </c>
      <c r="L198" s="289"/>
      <c r="M198" s="305" t="str">
        <f t="shared" si="15"/>
        <v/>
      </c>
      <c r="N198" s="289" t="b">
        <f>AND(RMDF!N198&gt;=0, RMDF!N198&lt;=1-RMDF!L198, RMDF!N198=ROUND(RMDF!N198,4))</f>
        <v>1</v>
      </c>
      <c r="O198" s="286" t="str">
        <f>IF(P198="","",IF(I198="","",IF(LEFT(I198,13)="Reclaimed pos",RawMaterialCode!$E$569,RawMaterialCode!$E$568)))</f>
        <v>Reclaimed pre-consumer mixed fibers (RM0578)</v>
      </c>
      <c r="P198" s="295">
        <f t="shared" si="16"/>
        <v>1</v>
      </c>
      <c r="Q198" s="202"/>
      <c r="R198" s="203"/>
      <c r="S198" s="204" t="str">
        <f t="shared" si="17"/>
        <v/>
      </c>
      <c r="T198" s="281"/>
      <c r="U198" s="281"/>
      <c r="V198" s="281"/>
      <c r="W198" s="281"/>
      <c r="X198" s="317">
        <f>RMDF!X198</f>
        <v>0</v>
      </c>
      <c r="Y198" s="318" t="str">
        <f>IF(X198=0,"",_xlfn.XLOOKUP(X198,StatePicklist!$1:$1,StatePicklist!$3:$3,"NA",0))</f>
        <v/>
      </c>
      <c r="Z198" s="297" t="str">
        <f ca="1">IF(RMDF!Y198="", "", IF(ISNUMBER(MATCH(RMDF!Y198, INDIRECT(Y198), 0)), "OK", "Invalid"))</f>
        <v/>
      </c>
      <c r="AA198" s="281"/>
      <c r="AB198" s="281"/>
      <c r="AC198" s="281"/>
      <c r="AD198" s="281" t="b">
        <f>AND(RMDF!AG198&gt;=0, RMDF!AG198&lt;=1-RMDF!Z198, RMDF!AG198=ROUND(RMDF!AG198,4))</f>
        <v>1</v>
      </c>
      <c r="AE198" s="317">
        <f>RMDF!AE198</f>
        <v>0</v>
      </c>
      <c r="AF198" s="318" t="str">
        <f>IF(AE198=0,"",_xlfn.XLOOKUP(AE198,StatePicklist!$1:$1,StatePicklist!$3:$3,"NA",0))</f>
        <v/>
      </c>
      <c r="AG198" s="297" t="str">
        <f ca="1">IF(RMDF!AF198="", "", IF(ISNUMBER(MATCH(RMDF!AF198, INDIRECT(AF198), 0)), "OK", "Invalid"))</f>
        <v/>
      </c>
      <c r="AH198" s="281"/>
      <c r="AI198" s="281"/>
      <c r="AJ198" s="281"/>
      <c r="AK198" s="281" t="b">
        <f>AND(RMDF!AN198&gt;=0, RMDF!AN198&lt;=1-SUM(RMDF!Z198,RMDF!AG198), RMDF!AN198=ROUND(RMDF!AN198,4))</f>
        <v>1</v>
      </c>
      <c r="AL198" s="317">
        <f>RMDF!AL198</f>
        <v>0</v>
      </c>
      <c r="AM198" s="318" t="str">
        <f>IF(AL198=0,"",_xlfn.XLOOKUP(AL198,StatePicklist!$1:$1,StatePicklist!$3:$3,"NA",0))</f>
        <v/>
      </c>
      <c r="AN198" s="297" t="str">
        <f ca="1">IF(RMDF!AM198="", "", IF(ISNUMBER(MATCH(RMDF!AM198, INDIRECT(AM198), 0)), "OK", "Invalid"))</f>
        <v/>
      </c>
      <c r="AO198" s="281"/>
      <c r="AP198" s="281"/>
      <c r="AQ198" s="281"/>
      <c r="AR198" s="281" t="b">
        <f>AND(RMDF!AU198&gt;=0, RMDF!AU198&lt;=1-SUM(RMDF!Z198,RMDF!AG198,RMDF!AN198), RMDF!AU198=ROUND(RMDF!AU198,4))</f>
        <v>1</v>
      </c>
      <c r="AS198" s="317">
        <f>RMDF!AS198</f>
        <v>0</v>
      </c>
      <c r="AT198" s="318" t="str">
        <f>IF(AS198=0,"",_xlfn.XLOOKUP(AS198,StatePicklist!$1:$1,StatePicklist!$3:$3,"NA",0))</f>
        <v/>
      </c>
      <c r="AU198" s="297" t="str">
        <f ca="1">IF(RMDF!AT198="", "", IF(ISNUMBER(MATCH(RMDF!AT198, INDIRECT(AT198), 0)), "OK", "Invalid"))</f>
        <v/>
      </c>
      <c r="AV198" s="281"/>
      <c r="AW198" s="281"/>
      <c r="AX198" s="281"/>
      <c r="AY198" s="281" t="b">
        <f>AND(RMDF!BB198&gt;=0, RMDF!BB198&lt;=1-SUM(RMDF!Z198,RMDF!AG198,RMDF!AN198,RMDF!AU198), RMDF!BB198=ROUND(RMDF!BB198,4))</f>
        <v>1</v>
      </c>
      <c r="AZ198" s="317">
        <f>RMDF!AZ198</f>
        <v>0</v>
      </c>
      <c r="BA198" s="318" t="str">
        <f>IF(AZ198=0,"",_xlfn.XLOOKUP(AZ198,StatePicklist!$1:$1,StatePicklist!$3:$3,"NA",0))</f>
        <v/>
      </c>
      <c r="BB198" s="297" t="str">
        <f ca="1">IF(RMDF!BA198="", "", IF(ISNUMBER(MATCH(RMDF!BA198, INDIRECT(BA198), 0)), "OK", "Invalid"))</f>
        <v/>
      </c>
      <c r="BC198" s="281"/>
      <c r="BD198" s="281"/>
      <c r="BE198" s="281"/>
      <c r="BF198" s="281" t="b">
        <f>AND(RMDF!BI198&gt;=0, RMDF!BI198&lt;=1-SUM(RMDF!Z198,RMDF!AG198,RMDF!AN198,RMDF!AU198,RMDF!BB198), RMDF!BI198=ROUND(RMDF!BI198,4))</f>
        <v>1</v>
      </c>
      <c r="BG198" s="317">
        <f>RMDF!BG198</f>
        <v>0</v>
      </c>
      <c r="BH198" s="318" t="str">
        <f>IF(BG198=0,"",_xlfn.XLOOKUP(BG198,StatePicklist!$1:$1,StatePicklist!$3:$3,"NA",0))</f>
        <v/>
      </c>
      <c r="BI198" s="297" t="str">
        <f ca="1">IF(RMDF!BH198="", "", IF(ISNUMBER(MATCH(RMDF!BH198, INDIRECT(BH198), 0)), "OK", "Invalid"))</f>
        <v/>
      </c>
      <c r="BJ198" s="281"/>
      <c r="BK198" s="281"/>
      <c r="BL198" s="281"/>
      <c r="BM198" s="281" t="b">
        <f>AND(RMDF!BP198&gt;=0, RMDF!BP198&lt;=1-SUM(RMDF!Z198,RMDF!AG198,RMDF!AN198,RMDF!AU198,RMDF!BB198,RMDF!BI198), RMDF!BP198=ROUND(RMDF!BP198,4))</f>
        <v>1</v>
      </c>
      <c r="BN198" s="317">
        <f>RMDF!BN198</f>
        <v>0</v>
      </c>
      <c r="BO198" s="318" t="str">
        <f>IF(BN198=0,"",_xlfn.XLOOKUP(BN198,StatePicklist!$1:$1,StatePicklist!$3:$3,"NA",0))</f>
        <v/>
      </c>
      <c r="BP198" s="297" t="str">
        <f ca="1">IF(RMDF!BO198="", "", IF(ISNUMBER(MATCH(RMDF!BO198, INDIRECT(BO198), 0)), "OK", "Invalid"))</f>
        <v/>
      </c>
      <c r="BQ198" s="281"/>
      <c r="BR198" s="281"/>
      <c r="BS198" s="281"/>
      <c r="BT198" s="281" t="b">
        <f>AND(RMDF!BW198&gt;=0, RMDF!BW198&lt;=1-SUM(RMDF!Z198,RMDF!AG198,RMDF!AN198,RMDF!AU198,RMDF!BB198,RMDF!BI198,RMDF!BP198), RMDF!BW198=ROUND(RMDF!BW198,4))</f>
        <v>1</v>
      </c>
      <c r="BU198" s="317">
        <f>RMDF!BU198</f>
        <v>0</v>
      </c>
      <c r="BV198" s="318" t="str">
        <f>IF(BU198=0,"",_xlfn.XLOOKUP(BU198,StatePicklist!$1:$1,StatePicklist!$3:$3,"NA",0))</f>
        <v/>
      </c>
      <c r="BW198" s="297" t="str">
        <f ca="1">IF(RMDF!BV198="", "", IF(ISNUMBER(MATCH(RMDF!BV198, INDIRECT(BV198), 0)), "OK", "Invalid"))</f>
        <v/>
      </c>
      <c r="BX198" s="281"/>
      <c r="BY198" s="281"/>
      <c r="BZ198" s="281"/>
      <c r="CA198" s="281" t="b">
        <f>AND(RMDF!CD198&gt;=0, RMDF!CD198&lt;=1-SUM(RMDF!Z198,RMDF!AG198,RMDF!AN198,RMDF!AU198,RMDF!BB198,RMDF!BI198,RMDF!BP198,RMDF!BW198), RMDF!CD198=ROUND(RMDF!CD198,4))</f>
        <v>1</v>
      </c>
      <c r="CB198" s="317">
        <f>RMDF!CB198</f>
        <v>0</v>
      </c>
      <c r="CC198" s="318" t="str">
        <f>IF(CB198=0,"",_xlfn.XLOOKUP(CB198,StatePicklist!$1:$1,StatePicklist!$3:$3,"NA",0))</f>
        <v/>
      </c>
      <c r="CD198" s="297" t="str">
        <f ca="1">IF(RMDF!CC198="", "", IF(ISNUMBER(MATCH(RMDF!CC198, INDIRECT(CC198), 0)), "OK", "Invalid"))</f>
        <v/>
      </c>
      <c r="CE198" s="281"/>
      <c r="CF198" s="281"/>
      <c r="CG198" s="281"/>
      <c r="CH198" s="281" t="b">
        <f>AND(RMDF!CK198&gt;=0, RMDF!CK198&lt;=1-SUM(RMDF!Z198,RMDF!AG198,RMDF!AN198,RMDF!AU198,RMDF!BB198,RMDF!BI198,RMDF!BP198,RMDF!BW198,RMDF!CD198), RMDF!CK198=ROUND(RMDF!CK198,4))</f>
        <v>1</v>
      </c>
      <c r="CI198" s="317">
        <f>RMDF!CI198</f>
        <v>0</v>
      </c>
      <c r="CJ198" s="318" t="str">
        <f>IF(CI198=0,"",_xlfn.XLOOKUP(CI198,StatePicklist!$1:$1,StatePicklist!$3:$3,"NA",0))</f>
        <v/>
      </c>
      <c r="CK198" s="297" t="str">
        <f ca="1">IF(RMDF!CJ198="", "", IF(ISNUMBER(MATCH(RMDF!CJ198, INDIRECT(CJ198), 0)), "OK", "Invalid"))</f>
        <v/>
      </c>
      <c r="CL198" s="281"/>
      <c r="CM198" s="281"/>
      <c r="CN198" s="281"/>
      <c r="CO198" s="281" t="b">
        <f>AND(RMDF!CR198&gt;=0, RMDF!CR198&lt;=1-SUM(RMDF!Z198,RMDF!AG198,RMDF!AN198,RMDF!AU198,RMDF!BB198,RMDF!BI198,RMDF!BP198,RMDF!BW198,RMDF!CD198,RMDF!CK198), RMDF!CR198=ROUND(RMDF!CR198,4))</f>
        <v>1</v>
      </c>
      <c r="CP198" s="317">
        <f>RMDF!CP198</f>
        <v>0</v>
      </c>
      <c r="CQ198" s="318" t="str">
        <f>IF(CP198=0,"",_xlfn.XLOOKUP(CP198,StatePicklist!$1:$1,StatePicklist!$3:$3,"NA",0))</f>
        <v/>
      </c>
      <c r="CR198" s="297" t="str">
        <f ca="1">IF(RMDF!CQ198="", "", IF(ISNUMBER(MATCH(RMDF!CQ198, INDIRECT(CQ198), 0)), "OK", "Invalid"))</f>
        <v/>
      </c>
      <c r="CS198" s="281"/>
      <c r="CT198" s="281"/>
      <c r="CU198" s="281"/>
      <c r="CV198" s="281" t="b">
        <f>AND(RMDF!CY198&gt;=0, RMDF!CY198&lt;=1-SUM(RMDF!Z198,RMDF!AG198,RMDF!AN198,RMDF!AU198,RMDF!BB198,RMDF!BI198,RMDF!BP198,RMDF!BW198,RMDF!CD198,RMDF!CK198,RMDF!CR198), RMDF!CY198=ROUND(RMDF!CY198,4))</f>
        <v>1</v>
      </c>
      <c r="CW198" s="317">
        <f>RMDF!CW198</f>
        <v>0</v>
      </c>
      <c r="CX198" s="318" t="str">
        <f>IF(CW198=0,"",_xlfn.XLOOKUP(CW198,StatePicklist!$1:$1,StatePicklist!$3:$3,"NA",0))</f>
        <v/>
      </c>
      <c r="CY198" s="297" t="str">
        <f ca="1">IF(RMDF!CX198="", "", IF(ISNUMBER(MATCH(RMDF!CX198, INDIRECT(CX198), 0)), "OK", "Invalid"))</f>
        <v/>
      </c>
      <c r="CZ198" s="281"/>
      <c r="DA198" s="281"/>
      <c r="DB198" s="281"/>
      <c r="DC198" s="281" t="b">
        <f>AND(RMDF!DF198&gt;=0, RMDF!DF198&lt;=1-SUM(RMDF!Z198,RMDF!AG198,RMDF!AN198,RMDF!AU198,RMDF!BB198,RMDF!BI198,RMDF!BP198,RMDF!BW198,RMDF!CD198,RMDF!CK198,RMDF!CR198,RMDF!CY198), RMDF!DF198=ROUND(RMDF!DF198,4))</f>
        <v>1</v>
      </c>
      <c r="DD198" s="317">
        <f>RMDF!DD198</f>
        <v>0</v>
      </c>
      <c r="DE198" s="318" t="str">
        <f>IF(DD198=0,"",_xlfn.XLOOKUP(DD198,StatePicklist!$1:$1,StatePicklist!$3:$3,"NA",0))</f>
        <v/>
      </c>
      <c r="DF198" s="297" t="str">
        <f ca="1">IF(RMDF!DE198="", "", IF(ISNUMBER(MATCH(RMDF!DE198, INDIRECT(DE198), 0)), "OK", "Invalid"))</f>
        <v/>
      </c>
      <c r="DG198" s="281"/>
      <c r="DH198" s="281"/>
      <c r="DI198" s="281"/>
      <c r="DJ198" s="281" t="b">
        <f>AND(RMDF!DM198&gt;=0, RMDF!DM198&lt;=1-SUM(RMDF!Z198,RMDF!AG198,RMDF!AN198,RMDF!AU198,RMDF!BB198,RMDF!BI198,RMDF!BP198,RMDF!BW198,RMDF!CD198,RMDF!CK198,RMDF!CR198,RMDF!CY198,RMDF!DF198), RMDF!DM198=ROUND(RMDF!DM198,4))</f>
        <v>1</v>
      </c>
      <c r="DK198" s="317">
        <f>RMDF!DK198</f>
        <v>0</v>
      </c>
      <c r="DL198" s="318" t="str">
        <f>IF(DK198=0,"",_xlfn.XLOOKUP(DK198,StatePicklist!$1:$1,StatePicklist!$3:$3,"NA",0))</f>
        <v/>
      </c>
      <c r="DM198" s="297" t="str">
        <f ca="1">IF(RMDF!DL198="", "", IF(ISNUMBER(MATCH(RMDF!DL198, INDIRECT(DL198), 0)), "OK", "Invalid"))</f>
        <v/>
      </c>
      <c r="DN198" s="281"/>
      <c r="DO198" s="281"/>
      <c r="DP198" s="281"/>
      <c r="DQ198" s="281" t="b">
        <f>AND(RMDF!DT198&gt;=0, RMDF!DT198&lt;=1-SUM(RMDF!Z198,RMDF!AG198,RMDF!AN198,RMDF!AU198,RMDF!BB198,RMDF!BI198,RMDF!BP198,RMDF!BW198,RMDF!CD198,RMDF!CK198,RMDF!CR198,RMDF!CY198,RMDF!DF198,RMDF!DM198), RMDF!DT198=ROUND(RMDF!DT198,4))</f>
        <v>1</v>
      </c>
      <c r="DR198" s="317">
        <f>RMDF!DR198</f>
        <v>0</v>
      </c>
      <c r="DS198" s="318" t="str">
        <f>IF(DR198=0,"",_xlfn.XLOOKUP(DR198,StatePicklist!$1:$1,StatePicklist!$3:$3,"NA",0))</f>
        <v/>
      </c>
      <c r="DT198" s="297" t="str">
        <f ca="1">IF(RMDF!DS198="", "", IF(ISNUMBER(MATCH(RMDF!DS198, INDIRECT(DS198), 0)), "OK", "Invalid"))</f>
        <v/>
      </c>
      <c r="DU198" s="281"/>
      <c r="DV198" s="281"/>
      <c r="DW198" s="281"/>
      <c r="DX198" s="281" t="b">
        <f>AND(RMDF!EA198&gt;=0, RMDF!EA198&lt;=1-SUM(RMDF!Z198,RMDF!AG198,RMDF!AN198,RMDF!AU198,RMDF!BB198,RMDF!BI198,RMDF!BP198,RMDF!BW198,RMDF!CD198,RMDF!CK198,RMDF!CR198,RMDF!CY198,RMDF!DF198,RMDF!DM198,RMDF!DT198), RMDF!EA198=ROUND(RMDF!EA198,4))</f>
        <v>1</v>
      </c>
      <c r="DY198" s="317">
        <f>RMDF!DY198</f>
        <v>0</v>
      </c>
      <c r="DZ198" s="318" t="str">
        <f>IF(DY198=0,"",_xlfn.XLOOKUP(DY198,StatePicklist!$1:$1,StatePicklist!$3:$3,"NA",0))</f>
        <v/>
      </c>
      <c r="EA198" s="297" t="str">
        <f ca="1">IF(RMDF!DZ198="", "", IF(ISNUMBER(MATCH(RMDF!DZ198, INDIRECT(DZ198), 0)), "OK", "Invalid"))</f>
        <v/>
      </c>
      <c r="EB198" s="281"/>
      <c r="EC198" s="281"/>
      <c r="ED198" s="281"/>
      <c r="EE198" s="281" t="b">
        <f>AND(RMDF!EH198&gt;=0, RMDF!EH198&lt;=1-SUM(RMDF!Z198,RMDF!AG198,RMDF!AN198,RMDF!AU198,RMDF!BB198,RMDF!BI198,RMDF!BP198,RMDF!BW198,RMDF!CD198,RMDF!CK198,RMDF!CR198,RMDF!CY198,RMDF!DF198,RMDF!DM198,RMDF!DT198,RMDF!EA198), RMDF!EH198=ROUND(RMDF!EH198,4))</f>
        <v>1</v>
      </c>
      <c r="EF198" s="317">
        <f>RMDF!EF198</f>
        <v>0</v>
      </c>
      <c r="EG198" s="318" t="str">
        <f>IF(EF198=0,"",_xlfn.XLOOKUP(EF198,StatePicklist!$1:$1,StatePicklist!$3:$3,"NA",0))</f>
        <v/>
      </c>
      <c r="EH198" s="297" t="str">
        <f ca="1">IF(RMDF!EG198="", "", IF(ISNUMBER(MATCH(RMDF!EG198, INDIRECT(EG198), 0)), "OK", "Invalid"))</f>
        <v/>
      </c>
      <c r="EI198" s="281"/>
      <c r="EJ198" s="281"/>
      <c r="EK198" s="281"/>
      <c r="EL198" s="281" t="b">
        <f>AND(RMDF!EO198&gt;=0, RMDF!EO198&lt;=1-SUM(RMDF!Z198,RMDF!AG198,RMDF!AN198,RMDF!AU198,RMDF!BB198,RMDF!BI198,RMDF!BP198,RMDF!BW198,RMDF!CD198,RMDF!CK198,RMDF!CR198,RMDF!CY198,RMDF!DF198,RMDF!DM198,RMDF!DT198,RMDF!EA198,RMDF!EH198), RMDF!EO198=ROUND(RMDF!EO198,4))</f>
        <v>1</v>
      </c>
      <c r="EM198" s="317">
        <f>RMDF!EM198</f>
        <v>0</v>
      </c>
      <c r="EN198" s="318" t="str">
        <f>IF(EM198=0,"",_xlfn.XLOOKUP(EM198,StatePicklist!$1:$1,StatePicklist!$3:$3,"NA",0))</f>
        <v/>
      </c>
      <c r="EO198" s="297" t="str">
        <f ca="1">IF(RMDF!EN198="", "", IF(ISNUMBER(MATCH(RMDF!EN198, INDIRECT(EN198), 0)), "OK", "Invalid"))</f>
        <v/>
      </c>
      <c r="EP198" s="281"/>
      <c r="EQ198" s="281"/>
      <c r="ER198" s="281"/>
      <c r="ES198" s="281" t="b">
        <f>AND(RMDF!EV198&gt;=0, RMDF!EV198&lt;=1-SUM(RMDF!Z198,RMDF!AG198,RMDF!AN198,RMDF!AU198,RMDF!BB198,RMDF!BI198,RMDF!BP198,RMDF!BW198,RMDF!CD198,RMDF!CK198,RMDF!CR198,RMDF!CY198,RMDF!DF198,RMDF!DM198,RMDF!DT198,RMDF!EA198,RMDF!EH198,RMDF!EO198), RMDF!EV198=ROUND(RMDF!EV198,4))</f>
        <v>1</v>
      </c>
      <c r="ET198" s="317">
        <f>RMDF!ET198</f>
        <v>0</v>
      </c>
      <c r="EU198" s="318" t="str">
        <f>IF(ET198=0,"",_xlfn.XLOOKUP(ET198,StatePicklist!$1:$1,StatePicklist!$3:$3,"NA",0))</f>
        <v/>
      </c>
      <c r="EV198" s="297" t="str">
        <f ca="1">IF(RMDF!EU198="", "", IF(ISNUMBER(MATCH(RMDF!EU198, INDIRECT(EU198), 0)), "OK", "Invalid"))</f>
        <v/>
      </c>
      <c r="EW198" s="281"/>
      <c r="EX198" s="281"/>
      <c r="EY198" s="281"/>
      <c r="EZ198" s="281" t="b">
        <f>AND(RMDF!FC198&gt;=0, RMDF!FC198&lt;=1-SUM(RMDF!Z198,RMDF!AG198,RMDF!AN198,RMDF!AU198,RMDF!BB198,RMDF!BI198,RMDF!BP198,RMDF!BW198,RMDF!CD198,RMDF!CK198,RMDF!CR198,RMDF!CY198,RMDF!DF198,RMDF!DM198,RMDF!DT198,RMDF!EA198,RMDF!EH198,RMDF!EO198,RMDF!EV198), RMDF!FC198=ROUND(RMDF!FC198,4))</f>
        <v>1</v>
      </c>
      <c r="FA198" s="317">
        <f>RMDF!FA198</f>
        <v>0</v>
      </c>
      <c r="FB198" s="318" t="str">
        <f>IF(FA198=0,"",_xlfn.XLOOKUP(FA198,StatePicklist!$1:$1,StatePicklist!$3:$3,"NA",0))</f>
        <v/>
      </c>
      <c r="FC198" s="297" t="str">
        <f ca="1">IF(RMDF!FB198="", "", IF(ISNUMBER(MATCH(RMDF!FB198, INDIRECT(FB198), 0)), "OK", "Invalid"))</f>
        <v/>
      </c>
    </row>
    <row r="199" spans="1:159" s="205" customFormat="1" ht="39.9" customHeight="1" x14ac:dyDescent="0.25">
      <c r="A199" s="206"/>
      <c r="B199" s="196"/>
      <c r="C199" s="197"/>
      <c r="D199" s="198"/>
      <c r="E199" s="199"/>
      <c r="F199" s="200"/>
      <c r="G199" s="201"/>
      <c r="H199" s="292"/>
      <c r="I199" s="305">
        <f>RMDF!I199</f>
        <v>0</v>
      </c>
      <c r="J199" s="305" t="str">
        <f>IF(I199=ProductCode!$B$30,"PDReclPost",IF(OR(I199=ProductCode!$C$30,I199=ProductCode!$E$30,I199=ProductCode!$G$30),"PDPreCon",IF(OR(I199=ProductCode!$D$30,I199=ProductCode!$F$30),"PDNotReclPost","")))</f>
        <v/>
      </c>
      <c r="K199" s="305" t="str">
        <f t="shared" si="15"/>
        <v/>
      </c>
      <c r="L199" s="289"/>
      <c r="M199" s="305" t="str">
        <f t="shared" si="15"/>
        <v/>
      </c>
      <c r="N199" s="289" t="b">
        <f>AND(RMDF!N199&gt;=0, RMDF!N199&lt;=1-RMDF!L199, RMDF!N199=ROUND(RMDF!N199,4))</f>
        <v>1</v>
      </c>
      <c r="O199" s="286" t="str">
        <f>IF(P199="","",IF(I199="","",IF(LEFT(I199,13)="Reclaimed pos",RawMaterialCode!$E$569,RawMaterialCode!$E$568)))</f>
        <v>Reclaimed pre-consumer mixed fibers (RM0578)</v>
      </c>
      <c r="P199" s="295">
        <f t="shared" si="16"/>
        <v>1</v>
      </c>
      <c r="Q199" s="202"/>
      <c r="R199" s="203"/>
      <c r="S199" s="204" t="str">
        <f t="shared" si="17"/>
        <v/>
      </c>
      <c r="T199" s="281"/>
      <c r="U199" s="281"/>
      <c r="V199" s="281"/>
      <c r="W199" s="281"/>
      <c r="X199" s="317">
        <f>RMDF!X199</f>
        <v>0</v>
      </c>
      <c r="Y199" s="318" t="str">
        <f>IF(X199=0,"",_xlfn.XLOOKUP(X199,StatePicklist!$1:$1,StatePicklist!$3:$3,"NA",0))</f>
        <v/>
      </c>
      <c r="Z199" s="297" t="str">
        <f ca="1">IF(RMDF!Y199="", "", IF(ISNUMBER(MATCH(RMDF!Y199, INDIRECT(Y199), 0)), "OK", "Invalid"))</f>
        <v/>
      </c>
      <c r="AA199" s="281"/>
      <c r="AB199" s="281"/>
      <c r="AC199" s="281"/>
      <c r="AD199" s="281" t="b">
        <f>AND(RMDF!AG199&gt;=0, RMDF!AG199&lt;=1-RMDF!Z199, RMDF!AG199=ROUND(RMDF!AG199,4))</f>
        <v>1</v>
      </c>
      <c r="AE199" s="317">
        <f>RMDF!AE199</f>
        <v>0</v>
      </c>
      <c r="AF199" s="318" t="str">
        <f>IF(AE199=0,"",_xlfn.XLOOKUP(AE199,StatePicklist!$1:$1,StatePicklist!$3:$3,"NA",0))</f>
        <v/>
      </c>
      <c r="AG199" s="297" t="str">
        <f ca="1">IF(RMDF!AF199="", "", IF(ISNUMBER(MATCH(RMDF!AF199, INDIRECT(AF199), 0)), "OK", "Invalid"))</f>
        <v/>
      </c>
      <c r="AH199" s="281"/>
      <c r="AI199" s="281"/>
      <c r="AJ199" s="281"/>
      <c r="AK199" s="281" t="b">
        <f>AND(RMDF!AN199&gt;=0, RMDF!AN199&lt;=1-SUM(RMDF!Z199,RMDF!AG199), RMDF!AN199=ROUND(RMDF!AN199,4))</f>
        <v>1</v>
      </c>
      <c r="AL199" s="317">
        <f>RMDF!AL199</f>
        <v>0</v>
      </c>
      <c r="AM199" s="318" t="str">
        <f>IF(AL199=0,"",_xlfn.XLOOKUP(AL199,StatePicklist!$1:$1,StatePicklist!$3:$3,"NA",0))</f>
        <v/>
      </c>
      <c r="AN199" s="297" t="str">
        <f ca="1">IF(RMDF!AM199="", "", IF(ISNUMBER(MATCH(RMDF!AM199, INDIRECT(AM199), 0)), "OK", "Invalid"))</f>
        <v/>
      </c>
      <c r="AO199" s="281"/>
      <c r="AP199" s="281"/>
      <c r="AQ199" s="281"/>
      <c r="AR199" s="281" t="b">
        <f>AND(RMDF!AU199&gt;=0, RMDF!AU199&lt;=1-SUM(RMDF!Z199,RMDF!AG199,RMDF!AN199), RMDF!AU199=ROUND(RMDF!AU199,4))</f>
        <v>1</v>
      </c>
      <c r="AS199" s="317">
        <f>RMDF!AS199</f>
        <v>0</v>
      </c>
      <c r="AT199" s="318" t="str">
        <f>IF(AS199=0,"",_xlfn.XLOOKUP(AS199,StatePicklist!$1:$1,StatePicklist!$3:$3,"NA",0))</f>
        <v/>
      </c>
      <c r="AU199" s="297" t="str">
        <f ca="1">IF(RMDF!AT199="", "", IF(ISNUMBER(MATCH(RMDF!AT199, INDIRECT(AT199), 0)), "OK", "Invalid"))</f>
        <v/>
      </c>
      <c r="AV199" s="281"/>
      <c r="AW199" s="281"/>
      <c r="AX199" s="281"/>
      <c r="AY199" s="281" t="b">
        <f>AND(RMDF!BB199&gt;=0, RMDF!BB199&lt;=1-SUM(RMDF!Z199,RMDF!AG199,RMDF!AN199,RMDF!AU199), RMDF!BB199=ROUND(RMDF!BB199,4))</f>
        <v>1</v>
      </c>
      <c r="AZ199" s="317">
        <f>RMDF!AZ199</f>
        <v>0</v>
      </c>
      <c r="BA199" s="318" t="str">
        <f>IF(AZ199=0,"",_xlfn.XLOOKUP(AZ199,StatePicklist!$1:$1,StatePicklist!$3:$3,"NA",0))</f>
        <v/>
      </c>
      <c r="BB199" s="297" t="str">
        <f ca="1">IF(RMDF!BA199="", "", IF(ISNUMBER(MATCH(RMDF!BA199, INDIRECT(BA199), 0)), "OK", "Invalid"))</f>
        <v/>
      </c>
      <c r="BC199" s="281"/>
      <c r="BD199" s="281"/>
      <c r="BE199" s="281"/>
      <c r="BF199" s="281" t="b">
        <f>AND(RMDF!BI199&gt;=0, RMDF!BI199&lt;=1-SUM(RMDF!Z199,RMDF!AG199,RMDF!AN199,RMDF!AU199,RMDF!BB199), RMDF!BI199=ROUND(RMDF!BI199,4))</f>
        <v>1</v>
      </c>
      <c r="BG199" s="317">
        <f>RMDF!BG199</f>
        <v>0</v>
      </c>
      <c r="BH199" s="318" t="str">
        <f>IF(BG199=0,"",_xlfn.XLOOKUP(BG199,StatePicklist!$1:$1,StatePicklist!$3:$3,"NA",0))</f>
        <v/>
      </c>
      <c r="BI199" s="297" t="str">
        <f ca="1">IF(RMDF!BH199="", "", IF(ISNUMBER(MATCH(RMDF!BH199, INDIRECT(BH199), 0)), "OK", "Invalid"))</f>
        <v/>
      </c>
      <c r="BJ199" s="281"/>
      <c r="BK199" s="281"/>
      <c r="BL199" s="281"/>
      <c r="BM199" s="281" t="b">
        <f>AND(RMDF!BP199&gt;=0, RMDF!BP199&lt;=1-SUM(RMDF!Z199,RMDF!AG199,RMDF!AN199,RMDF!AU199,RMDF!BB199,RMDF!BI199), RMDF!BP199=ROUND(RMDF!BP199,4))</f>
        <v>1</v>
      </c>
      <c r="BN199" s="317">
        <f>RMDF!BN199</f>
        <v>0</v>
      </c>
      <c r="BO199" s="318" t="str">
        <f>IF(BN199=0,"",_xlfn.XLOOKUP(BN199,StatePicklist!$1:$1,StatePicklist!$3:$3,"NA",0))</f>
        <v/>
      </c>
      <c r="BP199" s="297" t="str">
        <f ca="1">IF(RMDF!BO199="", "", IF(ISNUMBER(MATCH(RMDF!BO199, INDIRECT(BO199), 0)), "OK", "Invalid"))</f>
        <v/>
      </c>
      <c r="BQ199" s="281"/>
      <c r="BR199" s="281"/>
      <c r="BS199" s="281"/>
      <c r="BT199" s="281" t="b">
        <f>AND(RMDF!BW199&gt;=0, RMDF!BW199&lt;=1-SUM(RMDF!Z199,RMDF!AG199,RMDF!AN199,RMDF!AU199,RMDF!BB199,RMDF!BI199,RMDF!BP199), RMDF!BW199=ROUND(RMDF!BW199,4))</f>
        <v>1</v>
      </c>
      <c r="BU199" s="317">
        <f>RMDF!BU199</f>
        <v>0</v>
      </c>
      <c r="BV199" s="318" t="str">
        <f>IF(BU199=0,"",_xlfn.XLOOKUP(BU199,StatePicklist!$1:$1,StatePicklist!$3:$3,"NA",0))</f>
        <v/>
      </c>
      <c r="BW199" s="297" t="str">
        <f ca="1">IF(RMDF!BV199="", "", IF(ISNUMBER(MATCH(RMDF!BV199, INDIRECT(BV199), 0)), "OK", "Invalid"))</f>
        <v/>
      </c>
      <c r="BX199" s="281"/>
      <c r="BY199" s="281"/>
      <c r="BZ199" s="281"/>
      <c r="CA199" s="281" t="b">
        <f>AND(RMDF!CD199&gt;=0, RMDF!CD199&lt;=1-SUM(RMDF!Z199,RMDF!AG199,RMDF!AN199,RMDF!AU199,RMDF!BB199,RMDF!BI199,RMDF!BP199,RMDF!BW199), RMDF!CD199=ROUND(RMDF!CD199,4))</f>
        <v>1</v>
      </c>
      <c r="CB199" s="317">
        <f>RMDF!CB199</f>
        <v>0</v>
      </c>
      <c r="CC199" s="318" t="str">
        <f>IF(CB199=0,"",_xlfn.XLOOKUP(CB199,StatePicklist!$1:$1,StatePicklist!$3:$3,"NA",0))</f>
        <v/>
      </c>
      <c r="CD199" s="297" t="str">
        <f ca="1">IF(RMDF!CC199="", "", IF(ISNUMBER(MATCH(RMDF!CC199, INDIRECT(CC199), 0)), "OK", "Invalid"))</f>
        <v/>
      </c>
      <c r="CE199" s="281"/>
      <c r="CF199" s="281"/>
      <c r="CG199" s="281"/>
      <c r="CH199" s="281" t="b">
        <f>AND(RMDF!CK199&gt;=0, RMDF!CK199&lt;=1-SUM(RMDF!Z199,RMDF!AG199,RMDF!AN199,RMDF!AU199,RMDF!BB199,RMDF!BI199,RMDF!BP199,RMDF!BW199,RMDF!CD199), RMDF!CK199=ROUND(RMDF!CK199,4))</f>
        <v>1</v>
      </c>
      <c r="CI199" s="317">
        <f>RMDF!CI199</f>
        <v>0</v>
      </c>
      <c r="CJ199" s="318" t="str">
        <f>IF(CI199=0,"",_xlfn.XLOOKUP(CI199,StatePicklist!$1:$1,StatePicklist!$3:$3,"NA",0))</f>
        <v/>
      </c>
      <c r="CK199" s="297" t="str">
        <f ca="1">IF(RMDF!CJ199="", "", IF(ISNUMBER(MATCH(RMDF!CJ199, INDIRECT(CJ199), 0)), "OK", "Invalid"))</f>
        <v/>
      </c>
      <c r="CL199" s="281"/>
      <c r="CM199" s="281"/>
      <c r="CN199" s="281"/>
      <c r="CO199" s="281" t="b">
        <f>AND(RMDF!CR199&gt;=0, RMDF!CR199&lt;=1-SUM(RMDF!Z199,RMDF!AG199,RMDF!AN199,RMDF!AU199,RMDF!BB199,RMDF!BI199,RMDF!BP199,RMDF!BW199,RMDF!CD199,RMDF!CK199), RMDF!CR199=ROUND(RMDF!CR199,4))</f>
        <v>1</v>
      </c>
      <c r="CP199" s="317">
        <f>RMDF!CP199</f>
        <v>0</v>
      </c>
      <c r="CQ199" s="318" t="str">
        <f>IF(CP199=0,"",_xlfn.XLOOKUP(CP199,StatePicklist!$1:$1,StatePicklist!$3:$3,"NA",0))</f>
        <v/>
      </c>
      <c r="CR199" s="297" t="str">
        <f ca="1">IF(RMDF!CQ199="", "", IF(ISNUMBER(MATCH(RMDF!CQ199, INDIRECT(CQ199), 0)), "OK", "Invalid"))</f>
        <v/>
      </c>
      <c r="CS199" s="281"/>
      <c r="CT199" s="281"/>
      <c r="CU199" s="281"/>
      <c r="CV199" s="281" t="b">
        <f>AND(RMDF!CY199&gt;=0, RMDF!CY199&lt;=1-SUM(RMDF!Z199,RMDF!AG199,RMDF!AN199,RMDF!AU199,RMDF!BB199,RMDF!BI199,RMDF!BP199,RMDF!BW199,RMDF!CD199,RMDF!CK199,RMDF!CR199), RMDF!CY199=ROUND(RMDF!CY199,4))</f>
        <v>1</v>
      </c>
      <c r="CW199" s="317">
        <f>RMDF!CW199</f>
        <v>0</v>
      </c>
      <c r="CX199" s="318" t="str">
        <f>IF(CW199=0,"",_xlfn.XLOOKUP(CW199,StatePicklist!$1:$1,StatePicklist!$3:$3,"NA",0))</f>
        <v/>
      </c>
      <c r="CY199" s="297" t="str">
        <f ca="1">IF(RMDF!CX199="", "", IF(ISNUMBER(MATCH(RMDF!CX199, INDIRECT(CX199), 0)), "OK", "Invalid"))</f>
        <v/>
      </c>
      <c r="CZ199" s="281"/>
      <c r="DA199" s="281"/>
      <c r="DB199" s="281"/>
      <c r="DC199" s="281" t="b">
        <f>AND(RMDF!DF199&gt;=0, RMDF!DF199&lt;=1-SUM(RMDF!Z199,RMDF!AG199,RMDF!AN199,RMDF!AU199,RMDF!BB199,RMDF!BI199,RMDF!BP199,RMDF!BW199,RMDF!CD199,RMDF!CK199,RMDF!CR199,RMDF!CY199), RMDF!DF199=ROUND(RMDF!DF199,4))</f>
        <v>1</v>
      </c>
      <c r="DD199" s="317">
        <f>RMDF!DD199</f>
        <v>0</v>
      </c>
      <c r="DE199" s="318" t="str">
        <f>IF(DD199=0,"",_xlfn.XLOOKUP(DD199,StatePicklist!$1:$1,StatePicklist!$3:$3,"NA",0))</f>
        <v/>
      </c>
      <c r="DF199" s="297" t="str">
        <f ca="1">IF(RMDF!DE199="", "", IF(ISNUMBER(MATCH(RMDF!DE199, INDIRECT(DE199), 0)), "OK", "Invalid"))</f>
        <v/>
      </c>
      <c r="DG199" s="281"/>
      <c r="DH199" s="281"/>
      <c r="DI199" s="281"/>
      <c r="DJ199" s="281" t="b">
        <f>AND(RMDF!DM199&gt;=0, RMDF!DM199&lt;=1-SUM(RMDF!Z199,RMDF!AG199,RMDF!AN199,RMDF!AU199,RMDF!BB199,RMDF!BI199,RMDF!BP199,RMDF!BW199,RMDF!CD199,RMDF!CK199,RMDF!CR199,RMDF!CY199,RMDF!DF199), RMDF!DM199=ROUND(RMDF!DM199,4))</f>
        <v>1</v>
      </c>
      <c r="DK199" s="317">
        <f>RMDF!DK199</f>
        <v>0</v>
      </c>
      <c r="DL199" s="318" t="str">
        <f>IF(DK199=0,"",_xlfn.XLOOKUP(DK199,StatePicklist!$1:$1,StatePicklist!$3:$3,"NA",0))</f>
        <v/>
      </c>
      <c r="DM199" s="297" t="str">
        <f ca="1">IF(RMDF!DL199="", "", IF(ISNUMBER(MATCH(RMDF!DL199, INDIRECT(DL199), 0)), "OK", "Invalid"))</f>
        <v/>
      </c>
      <c r="DN199" s="281"/>
      <c r="DO199" s="281"/>
      <c r="DP199" s="281"/>
      <c r="DQ199" s="281" t="b">
        <f>AND(RMDF!DT199&gt;=0, RMDF!DT199&lt;=1-SUM(RMDF!Z199,RMDF!AG199,RMDF!AN199,RMDF!AU199,RMDF!BB199,RMDF!BI199,RMDF!BP199,RMDF!BW199,RMDF!CD199,RMDF!CK199,RMDF!CR199,RMDF!CY199,RMDF!DF199,RMDF!DM199), RMDF!DT199=ROUND(RMDF!DT199,4))</f>
        <v>1</v>
      </c>
      <c r="DR199" s="317">
        <f>RMDF!DR199</f>
        <v>0</v>
      </c>
      <c r="DS199" s="318" t="str">
        <f>IF(DR199=0,"",_xlfn.XLOOKUP(DR199,StatePicklist!$1:$1,StatePicklist!$3:$3,"NA",0))</f>
        <v/>
      </c>
      <c r="DT199" s="297" t="str">
        <f ca="1">IF(RMDF!DS199="", "", IF(ISNUMBER(MATCH(RMDF!DS199, INDIRECT(DS199), 0)), "OK", "Invalid"))</f>
        <v/>
      </c>
      <c r="DU199" s="281"/>
      <c r="DV199" s="281"/>
      <c r="DW199" s="281"/>
      <c r="DX199" s="281" t="b">
        <f>AND(RMDF!EA199&gt;=0, RMDF!EA199&lt;=1-SUM(RMDF!Z199,RMDF!AG199,RMDF!AN199,RMDF!AU199,RMDF!BB199,RMDF!BI199,RMDF!BP199,RMDF!BW199,RMDF!CD199,RMDF!CK199,RMDF!CR199,RMDF!CY199,RMDF!DF199,RMDF!DM199,RMDF!DT199), RMDF!EA199=ROUND(RMDF!EA199,4))</f>
        <v>1</v>
      </c>
      <c r="DY199" s="317">
        <f>RMDF!DY199</f>
        <v>0</v>
      </c>
      <c r="DZ199" s="318" t="str">
        <f>IF(DY199=0,"",_xlfn.XLOOKUP(DY199,StatePicklist!$1:$1,StatePicklist!$3:$3,"NA",0))</f>
        <v/>
      </c>
      <c r="EA199" s="297" t="str">
        <f ca="1">IF(RMDF!DZ199="", "", IF(ISNUMBER(MATCH(RMDF!DZ199, INDIRECT(DZ199), 0)), "OK", "Invalid"))</f>
        <v/>
      </c>
      <c r="EB199" s="281"/>
      <c r="EC199" s="281"/>
      <c r="ED199" s="281"/>
      <c r="EE199" s="281" t="b">
        <f>AND(RMDF!EH199&gt;=0, RMDF!EH199&lt;=1-SUM(RMDF!Z199,RMDF!AG199,RMDF!AN199,RMDF!AU199,RMDF!BB199,RMDF!BI199,RMDF!BP199,RMDF!BW199,RMDF!CD199,RMDF!CK199,RMDF!CR199,RMDF!CY199,RMDF!DF199,RMDF!DM199,RMDF!DT199,RMDF!EA199), RMDF!EH199=ROUND(RMDF!EH199,4))</f>
        <v>1</v>
      </c>
      <c r="EF199" s="317">
        <f>RMDF!EF199</f>
        <v>0</v>
      </c>
      <c r="EG199" s="318" t="str">
        <f>IF(EF199=0,"",_xlfn.XLOOKUP(EF199,StatePicklist!$1:$1,StatePicklist!$3:$3,"NA",0))</f>
        <v/>
      </c>
      <c r="EH199" s="297" t="str">
        <f ca="1">IF(RMDF!EG199="", "", IF(ISNUMBER(MATCH(RMDF!EG199, INDIRECT(EG199), 0)), "OK", "Invalid"))</f>
        <v/>
      </c>
      <c r="EI199" s="281"/>
      <c r="EJ199" s="281"/>
      <c r="EK199" s="281"/>
      <c r="EL199" s="281" t="b">
        <f>AND(RMDF!EO199&gt;=0, RMDF!EO199&lt;=1-SUM(RMDF!Z199,RMDF!AG199,RMDF!AN199,RMDF!AU199,RMDF!BB199,RMDF!BI199,RMDF!BP199,RMDF!BW199,RMDF!CD199,RMDF!CK199,RMDF!CR199,RMDF!CY199,RMDF!DF199,RMDF!DM199,RMDF!DT199,RMDF!EA199,RMDF!EH199), RMDF!EO199=ROUND(RMDF!EO199,4))</f>
        <v>1</v>
      </c>
      <c r="EM199" s="317">
        <f>RMDF!EM199</f>
        <v>0</v>
      </c>
      <c r="EN199" s="318" t="str">
        <f>IF(EM199=0,"",_xlfn.XLOOKUP(EM199,StatePicklist!$1:$1,StatePicklist!$3:$3,"NA",0))</f>
        <v/>
      </c>
      <c r="EO199" s="297" t="str">
        <f ca="1">IF(RMDF!EN199="", "", IF(ISNUMBER(MATCH(RMDF!EN199, INDIRECT(EN199), 0)), "OK", "Invalid"))</f>
        <v/>
      </c>
      <c r="EP199" s="281"/>
      <c r="EQ199" s="281"/>
      <c r="ER199" s="281"/>
      <c r="ES199" s="281" t="b">
        <f>AND(RMDF!EV199&gt;=0, RMDF!EV199&lt;=1-SUM(RMDF!Z199,RMDF!AG199,RMDF!AN199,RMDF!AU199,RMDF!BB199,RMDF!BI199,RMDF!BP199,RMDF!BW199,RMDF!CD199,RMDF!CK199,RMDF!CR199,RMDF!CY199,RMDF!DF199,RMDF!DM199,RMDF!DT199,RMDF!EA199,RMDF!EH199,RMDF!EO199), RMDF!EV199=ROUND(RMDF!EV199,4))</f>
        <v>1</v>
      </c>
      <c r="ET199" s="317">
        <f>RMDF!ET199</f>
        <v>0</v>
      </c>
      <c r="EU199" s="318" t="str">
        <f>IF(ET199=0,"",_xlfn.XLOOKUP(ET199,StatePicklist!$1:$1,StatePicklist!$3:$3,"NA",0))</f>
        <v/>
      </c>
      <c r="EV199" s="297" t="str">
        <f ca="1">IF(RMDF!EU199="", "", IF(ISNUMBER(MATCH(RMDF!EU199, INDIRECT(EU199), 0)), "OK", "Invalid"))</f>
        <v/>
      </c>
      <c r="EW199" s="281"/>
      <c r="EX199" s="281"/>
      <c r="EY199" s="281"/>
      <c r="EZ199" s="281" t="b">
        <f>AND(RMDF!FC199&gt;=0, RMDF!FC199&lt;=1-SUM(RMDF!Z199,RMDF!AG199,RMDF!AN199,RMDF!AU199,RMDF!BB199,RMDF!BI199,RMDF!BP199,RMDF!BW199,RMDF!CD199,RMDF!CK199,RMDF!CR199,RMDF!CY199,RMDF!DF199,RMDF!DM199,RMDF!DT199,RMDF!EA199,RMDF!EH199,RMDF!EO199,RMDF!EV199), RMDF!FC199=ROUND(RMDF!FC199,4))</f>
        <v>1</v>
      </c>
      <c r="FA199" s="317">
        <f>RMDF!FA199</f>
        <v>0</v>
      </c>
      <c r="FB199" s="318" t="str">
        <f>IF(FA199=0,"",_xlfn.XLOOKUP(FA199,StatePicklist!$1:$1,StatePicklist!$3:$3,"NA",0))</f>
        <v/>
      </c>
      <c r="FC199" s="297" t="str">
        <f ca="1">IF(RMDF!FB199="", "", IF(ISNUMBER(MATCH(RMDF!FB199, INDIRECT(FB199), 0)), "OK", "Invalid"))</f>
        <v/>
      </c>
    </row>
    <row r="200" spans="1:159" s="205" customFormat="1" ht="39.9" customHeight="1" x14ac:dyDescent="0.25">
      <c r="A200" s="206"/>
      <c r="B200" s="196"/>
      <c r="C200" s="197"/>
      <c r="D200" s="198"/>
      <c r="E200" s="199"/>
      <c r="F200" s="200"/>
      <c r="G200" s="201"/>
      <c r="H200" s="292"/>
      <c r="I200" s="305">
        <f>RMDF!I200</f>
        <v>0</v>
      </c>
      <c r="J200" s="305" t="str">
        <f>IF(I200=ProductCode!$B$30,"PDReclPost",IF(OR(I200=ProductCode!$C$30,I200=ProductCode!$E$30,I200=ProductCode!$G$30),"PDPreCon",IF(OR(I200=ProductCode!$D$30,I200=ProductCode!$F$30),"PDNotReclPost","")))</f>
        <v/>
      </c>
      <c r="K200" s="305" t="str">
        <f t="shared" si="15"/>
        <v/>
      </c>
      <c r="L200" s="289"/>
      <c r="M200" s="305" t="str">
        <f t="shared" si="15"/>
        <v/>
      </c>
      <c r="N200" s="289" t="b">
        <f>AND(RMDF!N200&gt;=0, RMDF!N200&lt;=1-RMDF!L200, RMDF!N200=ROUND(RMDF!N200,4))</f>
        <v>1</v>
      </c>
      <c r="O200" s="286" t="str">
        <f>IF(P200="","",IF(I200="","",IF(LEFT(I200,13)="Reclaimed pos",RawMaterialCode!$E$569,RawMaterialCode!$E$568)))</f>
        <v>Reclaimed pre-consumer mixed fibers (RM0578)</v>
      </c>
      <c r="P200" s="295">
        <f t="shared" si="16"/>
        <v>1</v>
      </c>
      <c r="Q200" s="202"/>
      <c r="R200" s="203"/>
      <c r="S200" s="204" t="str">
        <f t="shared" si="17"/>
        <v/>
      </c>
      <c r="T200" s="281"/>
      <c r="U200" s="281"/>
      <c r="V200" s="281"/>
      <c r="W200" s="281"/>
      <c r="X200" s="317">
        <f>RMDF!X200</f>
        <v>0</v>
      </c>
      <c r="Y200" s="318" t="str">
        <f>IF(X200=0,"",_xlfn.XLOOKUP(X200,StatePicklist!$1:$1,StatePicklist!$3:$3,"NA",0))</f>
        <v/>
      </c>
      <c r="Z200" s="297" t="str">
        <f ca="1">IF(RMDF!Y200="", "", IF(ISNUMBER(MATCH(RMDF!Y200, INDIRECT(Y200), 0)), "OK", "Invalid"))</f>
        <v/>
      </c>
      <c r="AA200" s="281"/>
      <c r="AB200" s="281"/>
      <c r="AC200" s="281"/>
      <c r="AD200" s="281" t="b">
        <f>AND(RMDF!AG200&gt;=0, RMDF!AG200&lt;=1-RMDF!Z200, RMDF!AG200=ROUND(RMDF!AG200,4))</f>
        <v>1</v>
      </c>
      <c r="AE200" s="317">
        <f>RMDF!AE200</f>
        <v>0</v>
      </c>
      <c r="AF200" s="318" t="str">
        <f>IF(AE200=0,"",_xlfn.XLOOKUP(AE200,StatePicklist!$1:$1,StatePicklist!$3:$3,"NA",0))</f>
        <v/>
      </c>
      <c r="AG200" s="297" t="str">
        <f ca="1">IF(RMDF!AF200="", "", IF(ISNUMBER(MATCH(RMDF!AF200, INDIRECT(AF200), 0)), "OK", "Invalid"))</f>
        <v/>
      </c>
      <c r="AH200" s="281"/>
      <c r="AI200" s="281"/>
      <c r="AJ200" s="281"/>
      <c r="AK200" s="281" t="b">
        <f>AND(RMDF!AN200&gt;=0, RMDF!AN200&lt;=1-SUM(RMDF!Z200,RMDF!AG200), RMDF!AN200=ROUND(RMDF!AN200,4))</f>
        <v>1</v>
      </c>
      <c r="AL200" s="317">
        <f>RMDF!AL200</f>
        <v>0</v>
      </c>
      <c r="AM200" s="318" t="str">
        <f>IF(AL200=0,"",_xlfn.XLOOKUP(AL200,StatePicklist!$1:$1,StatePicklist!$3:$3,"NA",0))</f>
        <v/>
      </c>
      <c r="AN200" s="297" t="str">
        <f ca="1">IF(RMDF!AM200="", "", IF(ISNUMBER(MATCH(RMDF!AM200, INDIRECT(AM200), 0)), "OK", "Invalid"))</f>
        <v/>
      </c>
      <c r="AO200" s="281"/>
      <c r="AP200" s="281"/>
      <c r="AQ200" s="281"/>
      <c r="AR200" s="281" t="b">
        <f>AND(RMDF!AU200&gt;=0, RMDF!AU200&lt;=1-SUM(RMDF!Z200,RMDF!AG200,RMDF!AN200), RMDF!AU200=ROUND(RMDF!AU200,4))</f>
        <v>1</v>
      </c>
      <c r="AS200" s="317">
        <f>RMDF!AS200</f>
        <v>0</v>
      </c>
      <c r="AT200" s="318" t="str">
        <f>IF(AS200=0,"",_xlfn.XLOOKUP(AS200,StatePicklist!$1:$1,StatePicklist!$3:$3,"NA",0))</f>
        <v/>
      </c>
      <c r="AU200" s="297" t="str">
        <f ca="1">IF(RMDF!AT200="", "", IF(ISNUMBER(MATCH(RMDF!AT200, INDIRECT(AT200), 0)), "OK", "Invalid"))</f>
        <v/>
      </c>
      <c r="AV200" s="281"/>
      <c r="AW200" s="281"/>
      <c r="AX200" s="281"/>
      <c r="AY200" s="281" t="b">
        <f>AND(RMDF!BB200&gt;=0, RMDF!BB200&lt;=1-SUM(RMDF!Z200,RMDF!AG200,RMDF!AN200,RMDF!AU200), RMDF!BB200=ROUND(RMDF!BB200,4))</f>
        <v>1</v>
      </c>
      <c r="AZ200" s="317">
        <f>RMDF!AZ200</f>
        <v>0</v>
      </c>
      <c r="BA200" s="318" t="str">
        <f>IF(AZ200=0,"",_xlfn.XLOOKUP(AZ200,StatePicklist!$1:$1,StatePicklist!$3:$3,"NA",0))</f>
        <v/>
      </c>
      <c r="BB200" s="297" t="str">
        <f ca="1">IF(RMDF!BA200="", "", IF(ISNUMBER(MATCH(RMDF!BA200, INDIRECT(BA200), 0)), "OK", "Invalid"))</f>
        <v/>
      </c>
      <c r="BC200" s="281"/>
      <c r="BD200" s="281"/>
      <c r="BE200" s="281"/>
      <c r="BF200" s="281" t="b">
        <f>AND(RMDF!BI200&gt;=0, RMDF!BI200&lt;=1-SUM(RMDF!Z200,RMDF!AG200,RMDF!AN200,RMDF!AU200,RMDF!BB200), RMDF!BI200=ROUND(RMDF!BI200,4))</f>
        <v>1</v>
      </c>
      <c r="BG200" s="317">
        <f>RMDF!BG200</f>
        <v>0</v>
      </c>
      <c r="BH200" s="318" t="str">
        <f>IF(BG200=0,"",_xlfn.XLOOKUP(BG200,StatePicklist!$1:$1,StatePicklist!$3:$3,"NA",0))</f>
        <v/>
      </c>
      <c r="BI200" s="297" t="str">
        <f ca="1">IF(RMDF!BH200="", "", IF(ISNUMBER(MATCH(RMDF!BH200, INDIRECT(BH200), 0)), "OK", "Invalid"))</f>
        <v/>
      </c>
      <c r="BJ200" s="281"/>
      <c r="BK200" s="281"/>
      <c r="BL200" s="281"/>
      <c r="BM200" s="281" t="b">
        <f>AND(RMDF!BP200&gt;=0, RMDF!BP200&lt;=1-SUM(RMDF!Z200,RMDF!AG200,RMDF!AN200,RMDF!AU200,RMDF!BB200,RMDF!BI200), RMDF!BP200=ROUND(RMDF!BP200,4))</f>
        <v>1</v>
      </c>
      <c r="BN200" s="317">
        <f>RMDF!BN200</f>
        <v>0</v>
      </c>
      <c r="BO200" s="318" t="str">
        <f>IF(BN200=0,"",_xlfn.XLOOKUP(BN200,StatePicklist!$1:$1,StatePicklist!$3:$3,"NA",0))</f>
        <v/>
      </c>
      <c r="BP200" s="297" t="str">
        <f ca="1">IF(RMDF!BO200="", "", IF(ISNUMBER(MATCH(RMDF!BO200, INDIRECT(BO200), 0)), "OK", "Invalid"))</f>
        <v/>
      </c>
      <c r="BQ200" s="281"/>
      <c r="BR200" s="281"/>
      <c r="BS200" s="281"/>
      <c r="BT200" s="281" t="b">
        <f>AND(RMDF!BW200&gt;=0, RMDF!BW200&lt;=1-SUM(RMDF!Z200,RMDF!AG200,RMDF!AN200,RMDF!AU200,RMDF!BB200,RMDF!BI200,RMDF!BP200), RMDF!BW200=ROUND(RMDF!BW200,4))</f>
        <v>1</v>
      </c>
      <c r="BU200" s="317">
        <f>RMDF!BU200</f>
        <v>0</v>
      </c>
      <c r="BV200" s="318" t="str">
        <f>IF(BU200=0,"",_xlfn.XLOOKUP(BU200,StatePicklist!$1:$1,StatePicklist!$3:$3,"NA",0))</f>
        <v/>
      </c>
      <c r="BW200" s="297" t="str">
        <f ca="1">IF(RMDF!BV200="", "", IF(ISNUMBER(MATCH(RMDF!BV200, INDIRECT(BV200), 0)), "OK", "Invalid"))</f>
        <v/>
      </c>
      <c r="BX200" s="281"/>
      <c r="BY200" s="281"/>
      <c r="BZ200" s="281"/>
      <c r="CA200" s="281" t="b">
        <f>AND(RMDF!CD200&gt;=0, RMDF!CD200&lt;=1-SUM(RMDF!Z200,RMDF!AG200,RMDF!AN200,RMDF!AU200,RMDF!BB200,RMDF!BI200,RMDF!BP200,RMDF!BW200), RMDF!CD200=ROUND(RMDF!CD200,4))</f>
        <v>1</v>
      </c>
      <c r="CB200" s="317">
        <f>RMDF!CB200</f>
        <v>0</v>
      </c>
      <c r="CC200" s="318" t="str">
        <f>IF(CB200=0,"",_xlfn.XLOOKUP(CB200,StatePicklist!$1:$1,StatePicklist!$3:$3,"NA",0))</f>
        <v/>
      </c>
      <c r="CD200" s="297" t="str">
        <f ca="1">IF(RMDF!CC200="", "", IF(ISNUMBER(MATCH(RMDF!CC200, INDIRECT(CC200), 0)), "OK", "Invalid"))</f>
        <v/>
      </c>
      <c r="CE200" s="281"/>
      <c r="CF200" s="281"/>
      <c r="CG200" s="281"/>
      <c r="CH200" s="281" t="b">
        <f>AND(RMDF!CK200&gt;=0, RMDF!CK200&lt;=1-SUM(RMDF!Z200,RMDF!AG200,RMDF!AN200,RMDF!AU200,RMDF!BB200,RMDF!BI200,RMDF!BP200,RMDF!BW200,RMDF!CD200), RMDF!CK200=ROUND(RMDF!CK200,4))</f>
        <v>1</v>
      </c>
      <c r="CI200" s="317">
        <f>RMDF!CI200</f>
        <v>0</v>
      </c>
      <c r="CJ200" s="318" t="str">
        <f>IF(CI200=0,"",_xlfn.XLOOKUP(CI200,StatePicklist!$1:$1,StatePicklist!$3:$3,"NA",0))</f>
        <v/>
      </c>
      <c r="CK200" s="297" t="str">
        <f ca="1">IF(RMDF!CJ200="", "", IF(ISNUMBER(MATCH(RMDF!CJ200, INDIRECT(CJ200), 0)), "OK", "Invalid"))</f>
        <v/>
      </c>
      <c r="CL200" s="281"/>
      <c r="CM200" s="281"/>
      <c r="CN200" s="281"/>
      <c r="CO200" s="281" t="b">
        <f>AND(RMDF!CR200&gt;=0, RMDF!CR200&lt;=1-SUM(RMDF!Z200,RMDF!AG200,RMDF!AN200,RMDF!AU200,RMDF!BB200,RMDF!BI200,RMDF!BP200,RMDF!BW200,RMDF!CD200,RMDF!CK200), RMDF!CR200=ROUND(RMDF!CR200,4))</f>
        <v>1</v>
      </c>
      <c r="CP200" s="317">
        <f>RMDF!CP200</f>
        <v>0</v>
      </c>
      <c r="CQ200" s="318" t="str">
        <f>IF(CP200=0,"",_xlfn.XLOOKUP(CP200,StatePicklist!$1:$1,StatePicklist!$3:$3,"NA",0))</f>
        <v/>
      </c>
      <c r="CR200" s="297" t="str">
        <f ca="1">IF(RMDF!CQ200="", "", IF(ISNUMBER(MATCH(RMDF!CQ200, INDIRECT(CQ200), 0)), "OK", "Invalid"))</f>
        <v/>
      </c>
      <c r="CS200" s="281"/>
      <c r="CT200" s="281"/>
      <c r="CU200" s="281"/>
      <c r="CV200" s="281" t="b">
        <f>AND(RMDF!CY200&gt;=0, RMDF!CY200&lt;=1-SUM(RMDF!Z200,RMDF!AG200,RMDF!AN200,RMDF!AU200,RMDF!BB200,RMDF!BI200,RMDF!BP200,RMDF!BW200,RMDF!CD200,RMDF!CK200,RMDF!CR200), RMDF!CY200=ROUND(RMDF!CY200,4))</f>
        <v>1</v>
      </c>
      <c r="CW200" s="317">
        <f>RMDF!CW200</f>
        <v>0</v>
      </c>
      <c r="CX200" s="318" t="str">
        <f>IF(CW200=0,"",_xlfn.XLOOKUP(CW200,StatePicklist!$1:$1,StatePicklist!$3:$3,"NA",0))</f>
        <v/>
      </c>
      <c r="CY200" s="297" t="str">
        <f ca="1">IF(RMDF!CX200="", "", IF(ISNUMBER(MATCH(RMDF!CX200, INDIRECT(CX200), 0)), "OK", "Invalid"))</f>
        <v/>
      </c>
      <c r="CZ200" s="281"/>
      <c r="DA200" s="281"/>
      <c r="DB200" s="281"/>
      <c r="DC200" s="281" t="b">
        <f>AND(RMDF!DF200&gt;=0, RMDF!DF200&lt;=1-SUM(RMDF!Z200,RMDF!AG200,RMDF!AN200,RMDF!AU200,RMDF!BB200,RMDF!BI200,RMDF!BP200,RMDF!BW200,RMDF!CD200,RMDF!CK200,RMDF!CR200,RMDF!CY200), RMDF!DF200=ROUND(RMDF!DF200,4))</f>
        <v>1</v>
      </c>
      <c r="DD200" s="317">
        <f>RMDF!DD200</f>
        <v>0</v>
      </c>
      <c r="DE200" s="318" t="str">
        <f>IF(DD200=0,"",_xlfn.XLOOKUP(DD200,StatePicklist!$1:$1,StatePicklist!$3:$3,"NA",0))</f>
        <v/>
      </c>
      <c r="DF200" s="297" t="str">
        <f ca="1">IF(RMDF!DE200="", "", IF(ISNUMBER(MATCH(RMDF!DE200, INDIRECT(DE200), 0)), "OK", "Invalid"))</f>
        <v/>
      </c>
      <c r="DG200" s="281"/>
      <c r="DH200" s="281"/>
      <c r="DI200" s="281"/>
      <c r="DJ200" s="281" t="b">
        <f>AND(RMDF!DM200&gt;=0, RMDF!DM200&lt;=1-SUM(RMDF!Z200,RMDF!AG200,RMDF!AN200,RMDF!AU200,RMDF!BB200,RMDF!BI200,RMDF!BP200,RMDF!BW200,RMDF!CD200,RMDF!CK200,RMDF!CR200,RMDF!CY200,RMDF!DF200), RMDF!DM200=ROUND(RMDF!DM200,4))</f>
        <v>1</v>
      </c>
      <c r="DK200" s="317">
        <f>RMDF!DK200</f>
        <v>0</v>
      </c>
      <c r="DL200" s="318" t="str">
        <f>IF(DK200=0,"",_xlfn.XLOOKUP(DK200,StatePicklist!$1:$1,StatePicklist!$3:$3,"NA",0))</f>
        <v/>
      </c>
      <c r="DM200" s="297" t="str">
        <f ca="1">IF(RMDF!DL200="", "", IF(ISNUMBER(MATCH(RMDF!DL200, INDIRECT(DL200), 0)), "OK", "Invalid"))</f>
        <v/>
      </c>
      <c r="DN200" s="281"/>
      <c r="DO200" s="281"/>
      <c r="DP200" s="281"/>
      <c r="DQ200" s="281" t="b">
        <f>AND(RMDF!DT200&gt;=0, RMDF!DT200&lt;=1-SUM(RMDF!Z200,RMDF!AG200,RMDF!AN200,RMDF!AU200,RMDF!BB200,RMDF!BI200,RMDF!BP200,RMDF!BW200,RMDF!CD200,RMDF!CK200,RMDF!CR200,RMDF!CY200,RMDF!DF200,RMDF!DM200), RMDF!DT200=ROUND(RMDF!DT200,4))</f>
        <v>1</v>
      </c>
      <c r="DR200" s="317">
        <f>RMDF!DR200</f>
        <v>0</v>
      </c>
      <c r="DS200" s="318" t="str">
        <f>IF(DR200=0,"",_xlfn.XLOOKUP(DR200,StatePicklist!$1:$1,StatePicklist!$3:$3,"NA",0))</f>
        <v/>
      </c>
      <c r="DT200" s="297" t="str">
        <f ca="1">IF(RMDF!DS200="", "", IF(ISNUMBER(MATCH(RMDF!DS200, INDIRECT(DS200), 0)), "OK", "Invalid"))</f>
        <v/>
      </c>
      <c r="DU200" s="281"/>
      <c r="DV200" s="281"/>
      <c r="DW200" s="281"/>
      <c r="DX200" s="281" t="b">
        <f>AND(RMDF!EA200&gt;=0, RMDF!EA200&lt;=1-SUM(RMDF!Z200,RMDF!AG200,RMDF!AN200,RMDF!AU200,RMDF!BB200,RMDF!BI200,RMDF!BP200,RMDF!BW200,RMDF!CD200,RMDF!CK200,RMDF!CR200,RMDF!CY200,RMDF!DF200,RMDF!DM200,RMDF!DT200), RMDF!EA200=ROUND(RMDF!EA200,4))</f>
        <v>1</v>
      </c>
      <c r="DY200" s="317">
        <f>RMDF!DY200</f>
        <v>0</v>
      </c>
      <c r="DZ200" s="318" t="str">
        <f>IF(DY200=0,"",_xlfn.XLOOKUP(DY200,StatePicklist!$1:$1,StatePicklist!$3:$3,"NA",0))</f>
        <v/>
      </c>
      <c r="EA200" s="297" t="str">
        <f ca="1">IF(RMDF!DZ200="", "", IF(ISNUMBER(MATCH(RMDF!DZ200, INDIRECT(DZ200), 0)), "OK", "Invalid"))</f>
        <v/>
      </c>
      <c r="EB200" s="281"/>
      <c r="EC200" s="281"/>
      <c r="ED200" s="281"/>
      <c r="EE200" s="281" t="b">
        <f>AND(RMDF!EH200&gt;=0, RMDF!EH200&lt;=1-SUM(RMDF!Z200,RMDF!AG200,RMDF!AN200,RMDF!AU200,RMDF!BB200,RMDF!BI200,RMDF!BP200,RMDF!BW200,RMDF!CD200,RMDF!CK200,RMDF!CR200,RMDF!CY200,RMDF!DF200,RMDF!DM200,RMDF!DT200,RMDF!EA200), RMDF!EH200=ROUND(RMDF!EH200,4))</f>
        <v>1</v>
      </c>
      <c r="EF200" s="317">
        <f>RMDF!EF200</f>
        <v>0</v>
      </c>
      <c r="EG200" s="318" t="str">
        <f>IF(EF200=0,"",_xlfn.XLOOKUP(EF200,StatePicklist!$1:$1,StatePicklist!$3:$3,"NA",0))</f>
        <v/>
      </c>
      <c r="EH200" s="297" t="str">
        <f ca="1">IF(RMDF!EG200="", "", IF(ISNUMBER(MATCH(RMDF!EG200, INDIRECT(EG200), 0)), "OK", "Invalid"))</f>
        <v/>
      </c>
      <c r="EI200" s="281"/>
      <c r="EJ200" s="281"/>
      <c r="EK200" s="281"/>
      <c r="EL200" s="281" t="b">
        <f>AND(RMDF!EO200&gt;=0, RMDF!EO200&lt;=1-SUM(RMDF!Z200,RMDF!AG200,RMDF!AN200,RMDF!AU200,RMDF!BB200,RMDF!BI200,RMDF!BP200,RMDF!BW200,RMDF!CD200,RMDF!CK200,RMDF!CR200,RMDF!CY200,RMDF!DF200,RMDF!DM200,RMDF!DT200,RMDF!EA200,RMDF!EH200), RMDF!EO200=ROUND(RMDF!EO200,4))</f>
        <v>1</v>
      </c>
      <c r="EM200" s="317">
        <f>RMDF!EM200</f>
        <v>0</v>
      </c>
      <c r="EN200" s="318" t="str">
        <f>IF(EM200=0,"",_xlfn.XLOOKUP(EM200,StatePicklist!$1:$1,StatePicklist!$3:$3,"NA",0))</f>
        <v/>
      </c>
      <c r="EO200" s="297" t="str">
        <f ca="1">IF(RMDF!EN200="", "", IF(ISNUMBER(MATCH(RMDF!EN200, INDIRECT(EN200), 0)), "OK", "Invalid"))</f>
        <v/>
      </c>
      <c r="EP200" s="281"/>
      <c r="EQ200" s="281"/>
      <c r="ER200" s="281"/>
      <c r="ES200" s="281" t="b">
        <f>AND(RMDF!EV200&gt;=0, RMDF!EV200&lt;=1-SUM(RMDF!Z200,RMDF!AG200,RMDF!AN200,RMDF!AU200,RMDF!BB200,RMDF!BI200,RMDF!BP200,RMDF!BW200,RMDF!CD200,RMDF!CK200,RMDF!CR200,RMDF!CY200,RMDF!DF200,RMDF!DM200,RMDF!DT200,RMDF!EA200,RMDF!EH200,RMDF!EO200), RMDF!EV200=ROUND(RMDF!EV200,4))</f>
        <v>1</v>
      </c>
      <c r="ET200" s="317">
        <f>RMDF!ET200</f>
        <v>0</v>
      </c>
      <c r="EU200" s="318" t="str">
        <f>IF(ET200=0,"",_xlfn.XLOOKUP(ET200,StatePicklist!$1:$1,StatePicklist!$3:$3,"NA",0))</f>
        <v/>
      </c>
      <c r="EV200" s="297" t="str">
        <f ca="1">IF(RMDF!EU200="", "", IF(ISNUMBER(MATCH(RMDF!EU200, INDIRECT(EU200), 0)), "OK", "Invalid"))</f>
        <v/>
      </c>
      <c r="EW200" s="281"/>
      <c r="EX200" s="281"/>
      <c r="EY200" s="281"/>
      <c r="EZ200" s="281" t="b">
        <f>AND(RMDF!FC200&gt;=0, RMDF!FC200&lt;=1-SUM(RMDF!Z200,RMDF!AG200,RMDF!AN200,RMDF!AU200,RMDF!BB200,RMDF!BI200,RMDF!BP200,RMDF!BW200,RMDF!CD200,RMDF!CK200,RMDF!CR200,RMDF!CY200,RMDF!DF200,RMDF!DM200,RMDF!DT200,RMDF!EA200,RMDF!EH200,RMDF!EO200,RMDF!EV200), RMDF!FC200=ROUND(RMDF!FC200,4))</f>
        <v>1</v>
      </c>
      <c r="FA200" s="317">
        <f>RMDF!FA200</f>
        <v>0</v>
      </c>
      <c r="FB200" s="318" t="str">
        <f>IF(FA200=0,"",_xlfn.XLOOKUP(FA200,StatePicklist!$1:$1,StatePicklist!$3:$3,"NA",0))</f>
        <v/>
      </c>
      <c r="FC200" s="297" t="str">
        <f ca="1">IF(RMDF!FB200="", "", IF(ISNUMBER(MATCH(RMDF!FB200, INDIRECT(FB200), 0)), "OK", "Invalid"))</f>
        <v/>
      </c>
    </row>
    <row r="201" spans="1:159" s="205" customFormat="1" ht="39.9" customHeight="1" x14ac:dyDescent="0.25">
      <c r="A201" s="206"/>
      <c r="B201" s="196"/>
      <c r="C201" s="197"/>
      <c r="D201" s="198"/>
      <c r="E201" s="199"/>
      <c r="F201" s="200"/>
      <c r="G201" s="201"/>
      <c r="H201" s="292"/>
      <c r="I201" s="305">
        <f>RMDF!I201</f>
        <v>0</v>
      </c>
      <c r="J201" s="305" t="str">
        <f>IF(I201=ProductCode!$B$30,"PDReclPost",IF(OR(I201=ProductCode!$C$30,I201=ProductCode!$E$30,I201=ProductCode!$G$30),"PDPreCon",IF(OR(I201=ProductCode!$D$30,I201=ProductCode!$F$30),"PDNotReclPost","")))</f>
        <v/>
      </c>
      <c r="K201" s="305" t="str">
        <f t="shared" si="15"/>
        <v/>
      </c>
      <c r="L201" s="289"/>
      <c r="M201" s="305" t="str">
        <f t="shared" si="15"/>
        <v/>
      </c>
      <c r="N201" s="289" t="b">
        <f>AND(RMDF!N201&gt;=0, RMDF!N201&lt;=1-RMDF!L201, RMDF!N201=ROUND(RMDF!N201,4))</f>
        <v>1</v>
      </c>
      <c r="O201" s="286" t="str">
        <f>IF(P201="","",IF(I201="","",IF(LEFT(I201,13)="Reclaimed pos",RawMaterialCode!$E$569,RawMaterialCode!$E$568)))</f>
        <v>Reclaimed pre-consumer mixed fibers (RM0578)</v>
      </c>
      <c r="P201" s="295">
        <f t="shared" si="16"/>
        <v>1</v>
      </c>
      <c r="Q201" s="202"/>
      <c r="R201" s="203"/>
      <c r="S201" s="204" t="str">
        <f t="shared" si="17"/>
        <v/>
      </c>
      <c r="T201" s="281"/>
      <c r="U201" s="281"/>
      <c r="V201" s="281"/>
      <c r="W201" s="281"/>
      <c r="X201" s="317">
        <f>RMDF!X201</f>
        <v>0</v>
      </c>
      <c r="Y201" s="318" t="str">
        <f>IF(X201=0,"",_xlfn.XLOOKUP(X201,StatePicklist!$1:$1,StatePicklist!$3:$3,"NA",0))</f>
        <v/>
      </c>
      <c r="Z201" s="297" t="str">
        <f ca="1">IF(RMDF!Y201="", "", IF(ISNUMBER(MATCH(RMDF!Y201, INDIRECT(Y201), 0)), "OK", "Invalid"))</f>
        <v/>
      </c>
      <c r="AA201" s="281"/>
      <c r="AB201" s="281"/>
      <c r="AC201" s="281"/>
      <c r="AD201" s="281" t="b">
        <f>AND(RMDF!AG201&gt;=0, RMDF!AG201&lt;=1-RMDF!Z201, RMDF!AG201=ROUND(RMDF!AG201,4))</f>
        <v>1</v>
      </c>
      <c r="AE201" s="317">
        <f>RMDF!AE201</f>
        <v>0</v>
      </c>
      <c r="AF201" s="318" t="str">
        <f>IF(AE201=0,"",_xlfn.XLOOKUP(AE201,StatePicklist!$1:$1,StatePicklist!$3:$3,"NA",0))</f>
        <v/>
      </c>
      <c r="AG201" s="297" t="str">
        <f ca="1">IF(RMDF!AF201="", "", IF(ISNUMBER(MATCH(RMDF!AF201, INDIRECT(AF201), 0)), "OK", "Invalid"))</f>
        <v/>
      </c>
      <c r="AH201" s="281"/>
      <c r="AI201" s="281"/>
      <c r="AJ201" s="281"/>
      <c r="AK201" s="281" t="b">
        <f>AND(RMDF!AN201&gt;=0, RMDF!AN201&lt;=1-SUM(RMDF!Z201,RMDF!AG201), RMDF!AN201=ROUND(RMDF!AN201,4))</f>
        <v>1</v>
      </c>
      <c r="AL201" s="317">
        <f>RMDF!AL201</f>
        <v>0</v>
      </c>
      <c r="AM201" s="318" t="str">
        <f>IF(AL201=0,"",_xlfn.XLOOKUP(AL201,StatePicklist!$1:$1,StatePicklist!$3:$3,"NA",0))</f>
        <v/>
      </c>
      <c r="AN201" s="297" t="str">
        <f ca="1">IF(RMDF!AM201="", "", IF(ISNUMBER(MATCH(RMDF!AM201, INDIRECT(AM201), 0)), "OK", "Invalid"))</f>
        <v/>
      </c>
      <c r="AO201" s="281"/>
      <c r="AP201" s="281"/>
      <c r="AQ201" s="281"/>
      <c r="AR201" s="281" t="b">
        <f>AND(RMDF!AU201&gt;=0, RMDF!AU201&lt;=1-SUM(RMDF!Z201,RMDF!AG201,RMDF!AN201), RMDF!AU201=ROUND(RMDF!AU201,4))</f>
        <v>1</v>
      </c>
      <c r="AS201" s="317">
        <f>RMDF!AS201</f>
        <v>0</v>
      </c>
      <c r="AT201" s="318" t="str">
        <f>IF(AS201=0,"",_xlfn.XLOOKUP(AS201,StatePicklist!$1:$1,StatePicklist!$3:$3,"NA",0))</f>
        <v/>
      </c>
      <c r="AU201" s="297" t="str">
        <f ca="1">IF(RMDF!AT201="", "", IF(ISNUMBER(MATCH(RMDF!AT201, INDIRECT(AT201), 0)), "OK", "Invalid"))</f>
        <v/>
      </c>
      <c r="AV201" s="281"/>
      <c r="AW201" s="281"/>
      <c r="AX201" s="281"/>
      <c r="AY201" s="281" t="b">
        <f>AND(RMDF!BB201&gt;=0, RMDF!BB201&lt;=1-SUM(RMDF!Z201,RMDF!AG201,RMDF!AN201,RMDF!AU201), RMDF!BB201=ROUND(RMDF!BB201,4))</f>
        <v>1</v>
      </c>
      <c r="AZ201" s="317">
        <f>RMDF!AZ201</f>
        <v>0</v>
      </c>
      <c r="BA201" s="318" t="str">
        <f>IF(AZ201=0,"",_xlfn.XLOOKUP(AZ201,StatePicklist!$1:$1,StatePicklist!$3:$3,"NA",0))</f>
        <v/>
      </c>
      <c r="BB201" s="297" t="str">
        <f ca="1">IF(RMDF!BA201="", "", IF(ISNUMBER(MATCH(RMDF!BA201, INDIRECT(BA201), 0)), "OK", "Invalid"))</f>
        <v/>
      </c>
      <c r="BC201" s="281"/>
      <c r="BD201" s="281"/>
      <c r="BE201" s="281"/>
      <c r="BF201" s="281" t="b">
        <f>AND(RMDF!BI201&gt;=0, RMDF!BI201&lt;=1-SUM(RMDF!Z201,RMDF!AG201,RMDF!AN201,RMDF!AU201,RMDF!BB201), RMDF!BI201=ROUND(RMDF!BI201,4))</f>
        <v>1</v>
      </c>
      <c r="BG201" s="317">
        <f>RMDF!BG201</f>
        <v>0</v>
      </c>
      <c r="BH201" s="318" t="str">
        <f>IF(BG201=0,"",_xlfn.XLOOKUP(BG201,StatePicklist!$1:$1,StatePicklist!$3:$3,"NA",0))</f>
        <v/>
      </c>
      <c r="BI201" s="297" t="str">
        <f ca="1">IF(RMDF!BH201="", "", IF(ISNUMBER(MATCH(RMDF!BH201, INDIRECT(BH201), 0)), "OK", "Invalid"))</f>
        <v/>
      </c>
      <c r="BJ201" s="281"/>
      <c r="BK201" s="281"/>
      <c r="BL201" s="281"/>
      <c r="BM201" s="281" t="b">
        <f>AND(RMDF!BP201&gt;=0, RMDF!BP201&lt;=1-SUM(RMDF!Z201,RMDF!AG201,RMDF!AN201,RMDF!AU201,RMDF!BB201,RMDF!BI201), RMDF!BP201=ROUND(RMDF!BP201,4))</f>
        <v>1</v>
      </c>
      <c r="BN201" s="317">
        <f>RMDF!BN201</f>
        <v>0</v>
      </c>
      <c r="BO201" s="318" t="str">
        <f>IF(BN201=0,"",_xlfn.XLOOKUP(BN201,StatePicklist!$1:$1,StatePicklist!$3:$3,"NA",0))</f>
        <v/>
      </c>
      <c r="BP201" s="297" t="str">
        <f ca="1">IF(RMDF!BO201="", "", IF(ISNUMBER(MATCH(RMDF!BO201, INDIRECT(BO201), 0)), "OK", "Invalid"))</f>
        <v/>
      </c>
      <c r="BQ201" s="281"/>
      <c r="BR201" s="281"/>
      <c r="BS201" s="281"/>
      <c r="BT201" s="281" t="b">
        <f>AND(RMDF!BW201&gt;=0, RMDF!BW201&lt;=1-SUM(RMDF!Z201,RMDF!AG201,RMDF!AN201,RMDF!AU201,RMDF!BB201,RMDF!BI201,RMDF!BP201), RMDF!BW201=ROUND(RMDF!BW201,4))</f>
        <v>1</v>
      </c>
      <c r="BU201" s="317">
        <f>RMDF!BU201</f>
        <v>0</v>
      </c>
      <c r="BV201" s="318" t="str">
        <f>IF(BU201=0,"",_xlfn.XLOOKUP(BU201,StatePicklist!$1:$1,StatePicklist!$3:$3,"NA",0))</f>
        <v/>
      </c>
      <c r="BW201" s="297" t="str">
        <f ca="1">IF(RMDF!BV201="", "", IF(ISNUMBER(MATCH(RMDF!BV201, INDIRECT(BV201), 0)), "OK", "Invalid"))</f>
        <v/>
      </c>
      <c r="BX201" s="281"/>
      <c r="BY201" s="281"/>
      <c r="BZ201" s="281"/>
      <c r="CA201" s="281" t="b">
        <f>AND(RMDF!CD201&gt;=0, RMDF!CD201&lt;=1-SUM(RMDF!Z201,RMDF!AG201,RMDF!AN201,RMDF!AU201,RMDF!BB201,RMDF!BI201,RMDF!BP201,RMDF!BW201), RMDF!CD201=ROUND(RMDF!CD201,4))</f>
        <v>1</v>
      </c>
      <c r="CB201" s="317">
        <f>RMDF!CB201</f>
        <v>0</v>
      </c>
      <c r="CC201" s="318" t="str">
        <f>IF(CB201=0,"",_xlfn.XLOOKUP(CB201,StatePicklist!$1:$1,StatePicklist!$3:$3,"NA",0))</f>
        <v/>
      </c>
      <c r="CD201" s="297" t="str">
        <f ca="1">IF(RMDF!CC201="", "", IF(ISNUMBER(MATCH(RMDF!CC201, INDIRECT(CC201), 0)), "OK", "Invalid"))</f>
        <v/>
      </c>
      <c r="CE201" s="281"/>
      <c r="CF201" s="281"/>
      <c r="CG201" s="281"/>
      <c r="CH201" s="281" t="b">
        <f>AND(RMDF!CK201&gt;=0, RMDF!CK201&lt;=1-SUM(RMDF!Z201,RMDF!AG201,RMDF!AN201,RMDF!AU201,RMDF!BB201,RMDF!BI201,RMDF!BP201,RMDF!BW201,RMDF!CD201), RMDF!CK201=ROUND(RMDF!CK201,4))</f>
        <v>1</v>
      </c>
      <c r="CI201" s="317">
        <f>RMDF!CI201</f>
        <v>0</v>
      </c>
      <c r="CJ201" s="318" t="str">
        <f>IF(CI201=0,"",_xlfn.XLOOKUP(CI201,StatePicklist!$1:$1,StatePicklist!$3:$3,"NA",0))</f>
        <v/>
      </c>
      <c r="CK201" s="297" t="str">
        <f ca="1">IF(RMDF!CJ201="", "", IF(ISNUMBER(MATCH(RMDF!CJ201, INDIRECT(CJ201), 0)), "OK", "Invalid"))</f>
        <v/>
      </c>
      <c r="CL201" s="281"/>
      <c r="CM201" s="281"/>
      <c r="CN201" s="281"/>
      <c r="CO201" s="281" t="b">
        <f>AND(RMDF!CR201&gt;=0, RMDF!CR201&lt;=1-SUM(RMDF!Z201,RMDF!AG201,RMDF!AN201,RMDF!AU201,RMDF!BB201,RMDF!BI201,RMDF!BP201,RMDF!BW201,RMDF!CD201,RMDF!CK201), RMDF!CR201=ROUND(RMDF!CR201,4))</f>
        <v>1</v>
      </c>
      <c r="CP201" s="317">
        <f>RMDF!CP201</f>
        <v>0</v>
      </c>
      <c r="CQ201" s="318" t="str">
        <f>IF(CP201=0,"",_xlfn.XLOOKUP(CP201,StatePicklist!$1:$1,StatePicklist!$3:$3,"NA",0))</f>
        <v/>
      </c>
      <c r="CR201" s="297" t="str">
        <f ca="1">IF(RMDF!CQ201="", "", IF(ISNUMBER(MATCH(RMDF!CQ201, INDIRECT(CQ201), 0)), "OK", "Invalid"))</f>
        <v/>
      </c>
      <c r="CS201" s="281"/>
      <c r="CT201" s="281"/>
      <c r="CU201" s="281"/>
      <c r="CV201" s="281" t="b">
        <f>AND(RMDF!CY201&gt;=0, RMDF!CY201&lt;=1-SUM(RMDF!Z201,RMDF!AG201,RMDF!AN201,RMDF!AU201,RMDF!BB201,RMDF!BI201,RMDF!BP201,RMDF!BW201,RMDF!CD201,RMDF!CK201,RMDF!CR201), RMDF!CY201=ROUND(RMDF!CY201,4))</f>
        <v>1</v>
      </c>
      <c r="CW201" s="317">
        <f>RMDF!CW201</f>
        <v>0</v>
      </c>
      <c r="CX201" s="318" t="str">
        <f>IF(CW201=0,"",_xlfn.XLOOKUP(CW201,StatePicklist!$1:$1,StatePicklist!$3:$3,"NA",0))</f>
        <v/>
      </c>
      <c r="CY201" s="297" t="str">
        <f ca="1">IF(RMDF!CX201="", "", IF(ISNUMBER(MATCH(RMDF!CX201, INDIRECT(CX201), 0)), "OK", "Invalid"))</f>
        <v/>
      </c>
      <c r="CZ201" s="281"/>
      <c r="DA201" s="281"/>
      <c r="DB201" s="281"/>
      <c r="DC201" s="281" t="b">
        <f>AND(RMDF!DF201&gt;=0, RMDF!DF201&lt;=1-SUM(RMDF!Z201,RMDF!AG201,RMDF!AN201,RMDF!AU201,RMDF!BB201,RMDF!BI201,RMDF!BP201,RMDF!BW201,RMDF!CD201,RMDF!CK201,RMDF!CR201,RMDF!CY201), RMDF!DF201=ROUND(RMDF!DF201,4))</f>
        <v>1</v>
      </c>
      <c r="DD201" s="317">
        <f>RMDF!DD201</f>
        <v>0</v>
      </c>
      <c r="DE201" s="318" t="str">
        <f>IF(DD201=0,"",_xlfn.XLOOKUP(DD201,StatePicklist!$1:$1,StatePicklist!$3:$3,"NA",0))</f>
        <v/>
      </c>
      <c r="DF201" s="297" t="str">
        <f ca="1">IF(RMDF!DE201="", "", IF(ISNUMBER(MATCH(RMDF!DE201, INDIRECT(DE201), 0)), "OK", "Invalid"))</f>
        <v/>
      </c>
      <c r="DG201" s="281"/>
      <c r="DH201" s="281"/>
      <c r="DI201" s="281"/>
      <c r="DJ201" s="281" t="b">
        <f>AND(RMDF!DM201&gt;=0, RMDF!DM201&lt;=1-SUM(RMDF!Z201,RMDF!AG201,RMDF!AN201,RMDF!AU201,RMDF!BB201,RMDF!BI201,RMDF!BP201,RMDF!BW201,RMDF!CD201,RMDF!CK201,RMDF!CR201,RMDF!CY201,RMDF!DF201), RMDF!DM201=ROUND(RMDF!DM201,4))</f>
        <v>1</v>
      </c>
      <c r="DK201" s="317">
        <f>RMDF!DK201</f>
        <v>0</v>
      </c>
      <c r="DL201" s="318" t="str">
        <f>IF(DK201=0,"",_xlfn.XLOOKUP(DK201,StatePicklist!$1:$1,StatePicklist!$3:$3,"NA",0))</f>
        <v/>
      </c>
      <c r="DM201" s="297" t="str">
        <f ca="1">IF(RMDF!DL201="", "", IF(ISNUMBER(MATCH(RMDF!DL201, INDIRECT(DL201), 0)), "OK", "Invalid"))</f>
        <v/>
      </c>
      <c r="DN201" s="281"/>
      <c r="DO201" s="281"/>
      <c r="DP201" s="281"/>
      <c r="DQ201" s="281" t="b">
        <f>AND(RMDF!DT201&gt;=0, RMDF!DT201&lt;=1-SUM(RMDF!Z201,RMDF!AG201,RMDF!AN201,RMDF!AU201,RMDF!BB201,RMDF!BI201,RMDF!BP201,RMDF!BW201,RMDF!CD201,RMDF!CK201,RMDF!CR201,RMDF!CY201,RMDF!DF201,RMDF!DM201), RMDF!DT201=ROUND(RMDF!DT201,4))</f>
        <v>1</v>
      </c>
      <c r="DR201" s="317">
        <f>RMDF!DR201</f>
        <v>0</v>
      </c>
      <c r="DS201" s="318" t="str">
        <f>IF(DR201=0,"",_xlfn.XLOOKUP(DR201,StatePicklist!$1:$1,StatePicklist!$3:$3,"NA",0))</f>
        <v/>
      </c>
      <c r="DT201" s="297" t="str">
        <f ca="1">IF(RMDF!DS201="", "", IF(ISNUMBER(MATCH(RMDF!DS201, INDIRECT(DS201), 0)), "OK", "Invalid"))</f>
        <v/>
      </c>
      <c r="DU201" s="281"/>
      <c r="DV201" s="281"/>
      <c r="DW201" s="281"/>
      <c r="DX201" s="281" t="b">
        <f>AND(RMDF!EA201&gt;=0, RMDF!EA201&lt;=1-SUM(RMDF!Z201,RMDF!AG201,RMDF!AN201,RMDF!AU201,RMDF!BB201,RMDF!BI201,RMDF!BP201,RMDF!BW201,RMDF!CD201,RMDF!CK201,RMDF!CR201,RMDF!CY201,RMDF!DF201,RMDF!DM201,RMDF!DT201), RMDF!EA201=ROUND(RMDF!EA201,4))</f>
        <v>1</v>
      </c>
      <c r="DY201" s="317">
        <f>RMDF!DY201</f>
        <v>0</v>
      </c>
      <c r="DZ201" s="318" t="str">
        <f>IF(DY201=0,"",_xlfn.XLOOKUP(DY201,StatePicklist!$1:$1,StatePicklist!$3:$3,"NA",0))</f>
        <v/>
      </c>
      <c r="EA201" s="297" t="str">
        <f ca="1">IF(RMDF!DZ201="", "", IF(ISNUMBER(MATCH(RMDF!DZ201, INDIRECT(DZ201), 0)), "OK", "Invalid"))</f>
        <v/>
      </c>
      <c r="EB201" s="281"/>
      <c r="EC201" s="281"/>
      <c r="ED201" s="281"/>
      <c r="EE201" s="281" t="b">
        <f>AND(RMDF!EH201&gt;=0, RMDF!EH201&lt;=1-SUM(RMDF!Z201,RMDF!AG201,RMDF!AN201,RMDF!AU201,RMDF!BB201,RMDF!BI201,RMDF!BP201,RMDF!BW201,RMDF!CD201,RMDF!CK201,RMDF!CR201,RMDF!CY201,RMDF!DF201,RMDF!DM201,RMDF!DT201,RMDF!EA201), RMDF!EH201=ROUND(RMDF!EH201,4))</f>
        <v>1</v>
      </c>
      <c r="EF201" s="317">
        <f>RMDF!EF201</f>
        <v>0</v>
      </c>
      <c r="EG201" s="318" t="str">
        <f>IF(EF201=0,"",_xlfn.XLOOKUP(EF201,StatePicklist!$1:$1,StatePicklist!$3:$3,"NA",0))</f>
        <v/>
      </c>
      <c r="EH201" s="297" t="str">
        <f ca="1">IF(RMDF!EG201="", "", IF(ISNUMBER(MATCH(RMDF!EG201, INDIRECT(EG201), 0)), "OK", "Invalid"))</f>
        <v/>
      </c>
      <c r="EI201" s="281"/>
      <c r="EJ201" s="281"/>
      <c r="EK201" s="281"/>
      <c r="EL201" s="281" t="b">
        <f>AND(RMDF!EO201&gt;=0, RMDF!EO201&lt;=1-SUM(RMDF!Z201,RMDF!AG201,RMDF!AN201,RMDF!AU201,RMDF!BB201,RMDF!BI201,RMDF!BP201,RMDF!BW201,RMDF!CD201,RMDF!CK201,RMDF!CR201,RMDF!CY201,RMDF!DF201,RMDF!DM201,RMDF!DT201,RMDF!EA201,RMDF!EH201), RMDF!EO201=ROUND(RMDF!EO201,4))</f>
        <v>1</v>
      </c>
      <c r="EM201" s="317">
        <f>RMDF!EM201</f>
        <v>0</v>
      </c>
      <c r="EN201" s="318" t="str">
        <f>IF(EM201=0,"",_xlfn.XLOOKUP(EM201,StatePicklist!$1:$1,StatePicklist!$3:$3,"NA",0))</f>
        <v/>
      </c>
      <c r="EO201" s="297" t="str">
        <f ca="1">IF(RMDF!EN201="", "", IF(ISNUMBER(MATCH(RMDF!EN201, INDIRECT(EN201), 0)), "OK", "Invalid"))</f>
        <v/>
      </c>
      <c r="EP201" s="281"/>
      <c r="EQ201" s="281"/>
      <c r="ER201" s="281"/>
      <c r="ES201" s="281" t="b">
        <f>AND(RMDF!EV201&gt;=0, RMDF!EV201&lt;=1-SUM(RMDF!Z201,RMDF!AG201,RMDF!AN201,RMDF!AU201,RMDF!BB201,RMDF!BI201,RMDF!BP201,RMDF!BW201,RMDF!CD201,RMDF!CK201,RMDF!CR201,RMDF!CY201,RMDF!DF201,RMDF!DM201,RMDF!DT201,RMDF!EA201,RMDF!EH201,RMDF!EO201), RMDF!EV201=ROUND(RMDF!EV201,4))</f>
        <v>1</v>
      </c>
      <c r="ET201" s="317">
        <f>RMDF!ET201</f>
        <v>0</v>
      </c>
      <c r="EU201" s="318" t="str">
        <f>IF(ET201=0,"",_xlfn.XLOOKUP(ET201,StatePicklist!$1:$1,StatePicklist!$3:$3,"NA",0))</f>
        <v/>
      </c>
      <c r="EV201" s="297" t="str">
        <f ca="1">IF(RMDF!EU201="", "", IF(ISNUMBER(MATCH(RMDF!EU201, INDIRECT(EU201), 0)), "OK", "Invalid"))</f>
        <v/>
      </c>
      <c r="EW201" s="281"/>
      <c r="EX201" s="281"/>
      <c r="EY201" s="281"/>
      <c r="EZ201" s="281" t="b">
        <f>AND(RMDF!FC201&gt;=0, RMDF!FC201&lt;=1-SUM(RMDF!Z201,RMDF!AG201,RMDF!AN201,RMDF!AU201,RMDF!BB201,RMDF!BI201,RMDF!BP201,RMDF!BW201,RMDF!CD201,RMDF!CK201,RMDF!CR201,RMDF!CY201,RMDF!DF201,RMDF!DM201,RMDF!DT201,RMDF!EA201,RMDF!EH201,RMDF!EO201,RMDF!EV201), RMDF!FC201=ROUND(RMDF!FC201,4))</f>
        <v>1</v>
      </c>
      <c r="FA201" s="317">
        <f>RMDF!FA201</f>
        <v>0</v>
      </c>
      <c r="FB201" s="318" t="str">
        <f>IF(FA201=0,"",_xlfn.XLOOKUP(FA201,StatePicklist!$1:$1,StatePicklist!$3:$3,"NA",0))</f>
        <v/>
      </c>
      <c r="FC201" s="297" t="str">
        <f ca="1">IF(RMDF!FB201="", "", IF(ISNUMBER(MATCH(RMDF!FB201, INDIRECT(FB201), 0)), "OK", "Invalid"))</f>
        <v/>
      </c>
    </row>
    <row r="202" spans="1:159" s="205" customFormat="1" ht="39.9" customHeight="1" x14ac:dyDescent="0.25">
      <c r="A202" s="206"/>
      <c r="B202" s="196"/>
      <c r="C202" s="197"/>
      <c r="D202" s="198"/>
      <c r="E202" s="199"/>
      <c r="F202" s="200"/>
      <c r="G202" s="201"/>
      <c r="H202" s="292"/>
      <c r="I202" s="305">
        <f>RMDF!I202</f>
        <v>0</v>
      </c>
      <c r="J202" s="305" t="str">
        <f>IF(I202=ProductCode!$B$30,"PDReclPost",IF(OR(I202=ProductCode!$C$30,I202=ProductCode!$E$30,I202=ProductCode!$G$30),"PDPreCon",IF(OR(I202=ProductCode!$D$30,I202=ProductCode!$F$30),"PDNotReclPost","")))</f>
        <v/>
      </c>
      <c r="K202" s="305" t="str">
        <f t="shared" si="15"/>
        <v/>
      </c>
      <c r="L202" s="289"/>
      <c r="M202" s="305" t="str">
        <f t="shared" si="15"/>
        <v/>
      </c>
      <c r="N202" s="289" t="b">
        <f>AND(RMDF!N202&gt;=0, RMDF!N202&lt;=1-RMDF!L202, RMDF!N202=ROUND(RMDF!N202,4))</f>
        <v>1</v>
      </c>
      <c r="O202" s="286" t="str">
        <f>IF(P202="","",IF(I202="","",IF(LEFT(I202,13)="Reclaimed pos",RawMaterialCode!$E$569,RawMaterialCode!$E$568)))</f>
        <v>Reclaimed pre-consumer mixed fibers (RM0578)</v>
      </c>
      <c r="P202" s="295">
        <f t="shared" si="16"/>
        <v>1</v>
      </c>
      <c r="Q202" s="202"/>
      <c r="R202" s="203"/>
      <c r="S202" s="204" t="str">
        <f t="shared" si="17"/>
        <v/>
      </c>
      <c r="T202" s="281"/>
      <c r="U202" s="281"/>
      <c r="V202" s="281"/>
      <c r="W202" s="281"/>
      <c r="X202" s="317">
        <f>RMDF!X202</f>
        <v>0</v>
      </c>
      <c r="Y202" s="318" t="str">
        <f>IF(X202=0,"",_xlfn.XLOOKUP(X202,StatePicklist!$1:$1,StatePicklist!$3:$3,"NA",0))</f>
        <v/>
      </c>
      <c r="Z202" s="297" t="str">
        <f ca="1">IF(RMDF!Y202="", "", IF(ISNUMBER(MATCH(RMDF!Y202, INDIRECT(Y202), 0)), "OK", "Invalid"))</f>
        <v/>
      </c>
      <c r="AA202" s="281"/>
      <c r="AB202" s="281"/>
      <c r="AC202" s="281"/>
      <c r="AD202" s="281" t="b">
        <f>AND(RMDF!AG202&gt;=0, RMDF!AG202&lt;=1-RMDF!Z202, RMDF!AG202=ROUND(RMDF!AG202,4))</f>
        <v>1</v>
      </c>
      <c r="AE202" s="317">
        <f>RMDF!AE202</f>
        <v>0</v>
      </c>
      <c r="AF202" s="318" t="str">
        <f>IF(AE202=0,"",_xlfn.XLOOKUP(AE202,StatePicklist!$1:$1,StatePicklist!$3:$3,"NA",0))</f>
        <v/>
      </c>
      <c r="AG202" s="297" t="str">
        <f ca="1">IF(RMDF!AF202="", "", IF(ISNUMBER(MATCH(RMDF!AF202, INDIRECT(AF202), 0)), "OK", "Invalid"))</f>
        <v/>
      </c>
      <c r="AH202" s="281"/>
      <c r="AI202" s="281"/>
      <c r="AJ202" s="281"/>
      <c r="AK202" s="281" t="b">
        <f>AND(RMDF!AN202&gt;=0, RMDF!AN202&lt;=1-SUM(RMDF!Z202,RMDF!AG202), RMDF!AN202=ROUND(RMDF!AN202,4))</f>
        <v>1</v>
      </c>
      <c r="AL202" s="317">
        <f>RMDF!AL202</f>
        <v>0</v>
      </c>
      <c r="AM202" s="318" t="str">
        <f>IF(AL202=0,"",_xlfn.XLOOKUP(AL202,StatePicklist!$1:$1,StatePicklist!$3:$3,"NA",0))</f>
        <v/>
      </c>
      <c r="AN202" s="297" t="str">
        <f ca="1">IF(RMDF!AM202="", "", IF(ISNUMBER(MATCH(RMDF!AM202, INDIRECT(AM202), 0)), "OK", "Invalid"))</f>
        <v/>
      </c>
      <c r="AO202" s="281"/>
      <c r="AP202" s="281"/>
      <c r="AQ202" s="281"/>
      <c r="AR202" s="281" t="b">
        <f>AND(RMDF!AU202&gt;=0, RMDF!AU202&lt;=1-SUM(RMDF!Z202,RMDF!AG202,RMDF!AN202), RMDF!AU202=ROUND(RMDF!AU202,4))</f>
        <v>1</v>
      </c>
      <c r="AS202" s="317">
        <f>RMDF!AS202</f>
        <v>0</v>
      </c>
      <c r="AT202" s="318" t="str">
        <f>IF(AS202=0,"",_xlfn.XLOOKUP(AS202,StatePicklist!$1:$1,StatePicklist!$3:$3,"NA",0))</f>
        <v/>
      </c>
      <c r="AU202" s="297" t="str">
        <f ca="1">IF(RMDF!AT202="", "", IF(ISNUMBER(MATCH(RMDF!AT202, INDIRECT(AT202), 0)), "OK", "Invalid"))</f>
        <v/>
      </c>
      <c r="AV202" s="281"/>
      <c r="AW202" s="281"/>
      <c r="AX202" s="281"/>
      <c r="AY202" s="281" t="b">
        <f>AND(RMDF!BB202&gt;=0, RMDF!BB202&lt;=1-SUM(RMDF!Z202,RMDF!AG202,RMDF!AN202,RMDF!AU202), RMDF!BB202=ROUND(RMDF!BB202,4))</f>
        <v>1</v>
      </c>
      <c r="AZ202" s="317">
        <f>RMDF!AZ202</f>
        <v>0</v>
      </c>
      <c r="BA202" s="318" t="str">
        <f>IF(AZ202=0,"",_xlfn.XLOOKUP(AZ202,StatePicklist!$1:$1,StatePicklist!$3:$3,"NA",0))</f>
        <v/>
      </c>
      <c r="BB202" s="297" t="str">
        <f ca="1">IF(RMDF!BA202="", "", IF(ISNUMBER(MATCH(RMDF!BA202, INDIRECT(BA202), 0)), "OK", "Invalid"))</f>
        <v/>
      </c>
      <c r="BC202" s="281"/>
      <c r="BD202" s="281"/>
      <c r="BE202" s="281"/>
      <c r="BF202" s="281" t="b">
        <f>AND(RMDF!BI202&gt;=0, RMDF!BI202&lt;=1-SUM(RMDF!Z202,RMDF!AG202,RMDF!AN202,RMDF!AU202,RMDF!BB202), RMDF!BI202=ROUND(RMDF!BI202,4))</f>
        <v>1</v>
      </c>
      <c r="BG202" s="317">
        <f>RMDF!BG202</f>
        <v>0</v>
      </c>
      <c r="BH202" s="318" t="str">
        <f>IF(BG202=0,"",_xlfn.XLOOKUP(BG202,StatePicklist!$1:$1,StatePicklist!$3:$3,"NA",0))</f>
        <v/>
      </c>
      <c r="BI202" s="297" t="str">
        <f ca="1">IF(RMDF!BH202="", "", IF(ISNUMBER(MATCH(RMDF!BH202, INDIRECT(BH202), 0)), "OK", "Invalid"))</f>
        <v/>
      </c>
      <c r="BJ202" s="281"/>
      <c r="BK202" s="281"/>
      <c r="BL202" s="281"/>
      <c r="BM202" s="281" t="b">
        <f>AND(RMDF!BP202&gt;=0, RMDF!BP202&lt;=1-SUM(RMDF!Z202,RMDF!AG202,RMDF!AN202,RMDF!AU202,RMDF!BB202,RMDF!BI202), RMDF!BP202=ROUND(RMDF!BP202,4))</f>
        <v>1</v>
      </c>
      <c r="BN202" s="317">
        <f>RMDF!BN202</f>
        <v>0</v>
      </c>
      <c r="BO202" s="318" t="str">
        <f>IF(BN202=0,"",_xlfn.XLOOKUP(BN202,StatePicklist!$1:$1,StatePicklist!$3:$3,"NA",0))</f>
        <v/>
      </c>
      <c r="BP202" s="297" t="str">
        <f ca="1">IF(RMDF!BO202="", "", IF(ISNUMBER(MATCH(RMDF!BO202, INDIRECT(BO202), 0)), "OK", "Invalid"))</f>
        <v/>
      </c>
      <c r="BQ202" s="281"/>
      <c r="BR202" s="281"/>
      <c r="BS202" s="281"/>
      <c r="BT202" s="281" t="b">
        <f>AND(RMDF!BW202&gt;=0, RMDF!BW202&lt;=1-SUM(RMDF!Z202,RMDF!AG202,RMDF!AN202,RMDF!AU202,RMDF!BB202,RMDF!BI202,RMDF!BP202), RMDF!BW202=ROUND(RMDF!BW202,4))</f>
        <v>1</v>
      </c>
      <c r="BU202" s="317">
        <f>RMDF!BU202</f>
        <v>0</v>
      </c>
      <c r="BV202" s="318" t="str">
        <f>IF(BU202=0,"",_xlfn.XLOOKUP(BU202,StatePicklist!$1:$1,StatePicklist!$3:$3,"NA",0))</f>
        <v/>
      </c>
      <c r="BW202" s="297" t="str">
        <f ca="1">IF(RMDF!BV202="", "", IF(ISNUMBER(MATCH(RMDF!BV202, INDIRECT(BV202), 0)), "OK", "Invalid"))</f>
        <v/>
      </c>
      <c r="BX202" s="281"/>
      <c r="BY202" s="281"/>
      <c r="BZ202" s="281"/>
      <c r="CA202" s="281" t="b">
        <f>AND(RMDF!CD202&gt;=0, RMDF!CD202&lt;=1-SUM(RMDF!Z202,RMDF!AG202,RMDF!AN202,RMDF!AU202,RMDF!BB202,RMDF!BI202,RMDF!BP202,RMDF!BW202), RMDF!CD202=ROUND(RMDF!CD202,4))</f>
        <v>1</v>
      </c>
      <c r="CB202" s="317">
        <f>RMDF!CB202</f>
        <v>0</v>
      </c>
      <c r="CC202" s="318" t="str">
        <f>IF(CB202=0,"",_xlfn.XLOOKUP(CB202,StatePicklist!$1:$1,StatePicklist!$3:$3,"NA",0))</f>
        <v/>
      </c>
      <c r="CD202" s="297" t="str">
        <f ca="1">IF(RMDF!CC202="", "", IF(ISNUMBER(MATCH(RMDF!CC202, INDIRECT(CC202), 0)), "OK", "Invalid"))</f>
        <v/>
      </c>
      <c r="CE202" s="281"/>
      <c r="CF202" s="281"/>
      <c r="CG202" s="281"/>
      <c r="CH202" s="281" t="b">
        <f>AND(RMDF!CK202&gt;=0, RMDF!CK202&lt;=1-SUM(RMDF!Z202,RMDF!AG202,RMDF!AN202,RMDF!AU202,RMDF!BB202,RMDF!BI202,RMDF!BP202,RMDF!BW202,RMDF!CD202), RMDF!CK202=ROUND(RMDF!CK202,4))</f>
        <v>1</v>
      </c>
      <c r="CI202" s="317">
        <f>RMDF!CI202</f>
        <v>0</v>
      </c>
      <c r="CJ202" s="318" t="str">
        <f>IF(CI202=0,"",_xlfn.XLOOKUP(CI202,StatePicklist!$1:$1,StatePicklist!$3:$3,"NA",0))</f>
        <v/>
      </c>
      <c r="CK202" s="297" t="str">
        <f ca="1">IF(RMDF!CJ202="", "", IF(ISNUMBER(MATCH(RMDF!CJ202, INDIRECT(CJ202), 0)), "OK", "Invalid"))</f>
        <v/>
      </c>
      <c r="CL202" s="281"/>
      <c r="CM202" s="281"/>
      <c r="CN202" s="281"/>
      <c r="CO202" s="281" t="b">
        <f>AND(RMDF!CR202&gt;=0, RMDF!CR202&lt;=1-SUM(RMDF!Z202,RMDF!AG202,RMDF!AN202,RMDF!AU202,RMDF!BB202,RMDF!BI202,RMDF!BP202,RMDF!BW202,RMDF!CD202,RMDF!CK202), RMDF!CR202=ROUND(RMDF!CR202,4))</f>
        <v>1</v>
      </c>
      <c r="CP202" s="317">
        <f>RMDF!CP202</f>
        <v>0</v>
      </c>
      <c r="CQ202" s="318" t="str">
        <f>IF(CP202=0,"",_xlfn.XLOOKUP(CP202,StatePicklist!$1:$1,StatePicklist!$3:$3,"NA",0))</f>
        <v/>
      </c>
      <c r="CR202" s="297" t="str">
        <f ca="1">IF(RMDF!CQ202="", "", IF(ISNUMBER(MATCH(RMDF!CQ202, INDIRECT(CQ202), 0)), "OK", "Invalid"))</f>
        <v/>
      </c>
      <c r="CS202" s="281"/>
      <c r="CT202" s="281"/>
      <c r="CU202" s="281"/>
      <c r="CV202" s="281" t="b">
        <f>AND(RMDF!CY202&gt;=0, RMDF!CY202&lt;=1-SUM(RMDF!Z202,RMDF!AG202,RMDF!AN202,RMDF!AU202,RMDF!BB202,RMDF!BI202,RMDF!BP202,RMDF!BW202,RMDF!CD202,RMDF!CK202,RMDF!CR202), RMDF!CY202=ROUND(RMDF!CY202,4))</f>
        <v>1</v>
      </c>
      <c r="CW202" s="317">
        <f>RMDF!CW202</f>
        <v>0</v>
      </c>
      <c r="CX202" s="318" t="str">
        <f>IF(CW202=0,"",_xlfn.XLOOKUP(CW202,StatePicklist!$1:$1,StatePicklist!$3:$3,"NA",0))</f>
        <v/>
      </c>
      <c r="CY202" s="297" t="str">
        <f ca="1">IF(RMDF!CX202="", "", IF(ISNUMBER(MATCH(RMDF!CX202, INDIRECT(CX202), 0)), "OK", "Invalid"))</f>
        <v/>
      </c>
      <c r="CZ202" s="281"/>
      <c r="DA202" s="281"/>
      <c r="DB202" s="281"/>
      <c r="DC202" s="281" t="b">
        <f>AND(RMDF!DF202&gt;=0, RMDF!DF202&lt;=1-SUM(RMDF!Z202,RMDF!AG202,RMDF!AN202,RMDF!AU202,RMDF!BB202,RMDF!BI202,RMDF!BP202,RMDF!BW202,RMDF!CD202,RMDF!CK202,RMDF!CR202,RMDF!CY202), RMDF!DF202=ROUND(RMDF!DF202,4))</f>
        <v>1</v>
      </c>
      <c r="DD202" s="317">
        <f>RMDF!DD202</f>
        <v>0</v>
      </c>
      <c r="DE202" s="318" t="str">
        <f>IF(DD202=0,"",_xlfn.XLOOKUP(DD202,StatePicklist!$1:$1,StatePicklist!$3:$3,"NA",0))</f>
        <v/>
      </c>
      <c r="DF202" s="297" t="str">
        <f ca="1">IF(RMDF!DE202="", "", IF(ISNUMBER(MATCH(RMDF!DE202, INDIRECT(DE202), 0)), "OK", "Invalid"))</f>
        <v/>
      </c>
      <c r="DG202" s="281"/>
      <c r="DH202" s="281"/>
      <c r="DI202" s="281"/>
      <c r="DJ202" s="281" t="b">
        <f>AND(RMDF!DM202&gt;=0, RMDF!DM202&lt;=1-SUM(RMDF!Z202,RMDF!AG202,RMDF!AN202,RMDF!AU202,RMDF!BB202,RMDF!BI202,RMDF!BP202,RMDF!BW202,RMDF!CD202,RMDF!CK202,RMDF!CR202,RMDF!CY202,RMDF!DF202), RMDF!DM202=ROUND(RMDF!DM202,4))</f>
        <v>1</v>
      </c>
      <c r="DK202" s="317">
        <f>RMDF!DK202</f>
        <v>0</v>
      </c>
      <c r="DL202" s="318" t="str">
        <f>IF(DK202=0,"",_xlfn.XLOOKUP(DK202,StatePicklist!$1:$1,StatePicklist!$3:$3,"NA",0))</f>
        <v/>
      </c>
      <c r="DM202" s="297" t="str">
        <f ca="1">IF(RMDF!DL202="", "", IF(ISNUMBER(MATCH(RMDF!DL202, INDIRECT(DL202), 0)), "OK", "Invalid"))</f>
        <v/>
      </c>
      <c r="DN202" s="281"/>
      <c r="DO202" s="281"/>
      <c r="DP202" s="281"/>
      <c r="DQ202" s="281" t="b">
        <f>AND(RMDF!DT202&gt;=0, RMDF!DT202&lt;=1-SUM(RMDF!Z202,RMDF!AG202,RMDF!AN202,RMDF!AU202,RMDF!BB202,RMDF!BI202,RMDF!BP202,RMDF!BW202,RMDF!CD202,RMDF!CK202,RMDF!CR202,RMDF!CY202,RMDF!DF202,RMDF!DM202), RMDF!DT202=ROUND(RMDF!DT202,4))</f>
        <v>1</v>
      </c>
      <c r="DR202" s="317">
        <f>RMDF!DR202</f>
        <v>0</v>
      </c>
      <c r="DS202" s="318" t="str">
        <f>IF(DR202=0,"",_xlfn.XLOOKUP(DR202,StatePicklist!$1:$1,StatePicklist!$3:$3,"NA",0))</f>
        <v/>
      </c>
      <c r="DT202" s="297" t="str">
        <f ca="1">IF(RMDF!DS202="", "", IF(ISNUMBER(MATCH(RMDF!DS202, INDIRECT(DS202), 0)), "OK", "Invalid"))</f>
        <v/>
      </c>
      <c r="DU202" s="281"/>
      <c r="DV202" s="281"/>
      <c r="DW202" s="281"/>
      <c r="DX202" s="281" t="b">
        <f>AND(RMDF!EA202&gt;=0, RMDF!EA202&lt;=1-SUM(RMDF!Z202,RMDF!AG202,RMDF!AN202,RMDF!AU202,RMDF!BB202,RMDF!BI202,RMDF!BP202,RMDF!BW202,RMDF!CD202,RMDF!CK202,RMDF!CR202,RMDF!CY202,RMDF!DF202,RMDF!DM202,RMDF!DT202), RMDF!EA202=ROUND(RMDF!EA202,4))</f>
        <v>1</v>
      </c>
      <c r="DY202" s="317">
        <f>RMDF!DY202</f>
        <v>0</v>
      </c>
      <c r="DZ202" s="318" t="str">
        <f>IF(DY202=0,"",_xlfn.XLOOKUP(DY202,StatePicklist!$1:$1,StatePicklist!$3:$3,"NA",0))</f>
        <v/>
      </c>
      <c r="EA202" s="297" t="str">
        <f ca="1">IF(RMDF!DZ202="", "", IF(ISNUMBER(MATCH(RMDF!DZ202, INDIRECT(DZ202), 0)), "OK", "Invalid"))</f>
        <v/>
      </c>
      <c r="EB202" s="281"/>
      <c r="EC202" s="281"/>
      <c r="ED202" s="281"/>
      <c r="EE202" s="281" t="b">
        <f>AND(RMDF!EH202&gt;=0, RMDF!EH202&lt;=1-SUM(RMDF!Z202,RMDF!AG202,RMDF!AN202,RMDF!AU202,RMDF!BB202,RMDF!BI202,RMDF!BP202,RMDF!BW202,RMDF!CD202,RMDF!CK202,RMDF!CR202,RMDF!CY202,RMDF!DF202,RMDF!DM202,RMDF!DT202,RMDF!EA202), RMDF!EH202=ROUND(RMDF!EH202,4))</f>
        <v>1</v>
      </c>
      <c r="EF202" s="317">
        <f>RMDF!EF202</f>
        <v>0</v>
      </c>
      <c r="EG202" s="318" t="str">
        <f>IF(EF202=0,"",_xlfn.XLOOKUP(EF202,StatePicklist!$1:$1,StatePicklist!$3:$3,"NA",0))</f>
        <v/>
      </c>
      <c r="EH202" s="297" t="str">
        <f ca="1">IF(RMDF!EG202="", "", IF(ISNUMBER(MATCH(RMDF!EG202, INDIRECT(EG202), 0)), "OK", "Invalid"))</f>
        <v/>
      </c>
      <c r="EI202" s="281"/>
      <c r="EJ202" s="281"/>
      <c r="EK202" s="281"/>
      <c r="EL202" s="281" t="b">
        <f>AND(RMDF!EO202&gt;=0, RMDF!EO202&lt;=1-SUM(RMDF!Z202,RMDF!AG202,RMDF!AN202,RMDF!AU202,RMDF!BB202,RMDF!BI202,RMDF!BP202,RMDF!BW202,RMDF!CD202,RMDF!CK202,RMDF!CR202,RMDF!CY202,RMDF!DF202,RMDF!DM202,RMDF!DT202,RMDF!EA202,RMDF!EH202), RMDF!EO202=ROUND(RMDF!EO202,4))</f>
        <v>1</v>
      </c>
      <c r="EM202" s="317">
        <f>RMDF!EM202</f>
        <v>0</v>
      </c>
      <c r="EN202" s="318" t="str">
        <f>IF(EM202=0,"",_xlfn.XLOOKUP(EM202,StatePicklist!$1:$1,StatePicklist!$3:$3,"NA",0))</f>
        <v/>
      </c>
      <c r="EO202" s="297" t="str">
        <f ca="1">IF(RMDF!EN202="", "", IF(ISNUMBER(MATCH(RMDF!EN202, INDIRECT(EN202), 0)), "OK", "Invalid"))</f>
        <v/>
      </c>
      <c r="EP202" s="281"/>
      <c r="EQ202" s="281"/>
      <c r="ER202" s="281"/>
      <c r="ES202" s="281" t="b">
        <f>AND(RMDF!EV202&gt;=0, RMDF!EV202&lt;=1-SUM(RMDF!Z202,RMDF!AG202,RMDF!AN202,RMDF!AU202,RMDF!BB202,RMDF!BI202,RMDF!BP202,RMDF!BW202,RMDF!CD202,RMDF!CK202,RMDF!CR202,RMDF!CY202,RMDF!DF202,RMDF!DM202,RMDF!DT202,RMDF!EA202,RMDF!EH202,RMDF!EO202), RMDF!EV202=ROUND(RMDF!EV202,4))</f>
        <v>1</v>
      </c>
      <c r="ET202" s="317">
        <f>RMDF!ET202</f>
        <v>0</v>
      </c>
      <c r="EU202" s="318" t="str">
        <f>IF(ET202=0,"",_xlfn.XLOOKUP(ET202,StatePicklist!$1:$1,StatePicklist!$3:$3,"NA",0))</f>
        <v/>
      </c>
      <c r="EV202" s="297" t="str">
        <f ca="1">IF(RMDF!EU202="", "", IF(ISNUMBER(MATCH(RMDF!EU202, INDIRECT(EU202), 0)), "OK", "Invalid"))</f>
        <v/>
      </c>
      <c r="EW202" s="281"/>
      <c r="EX202" s="281"/>
      <c r="EY202" s="281"/>
      <c r="EZ202" s="281" t="b">
        <f>AND(RMDF!FC202&gt;=0, RMDF!FC202&lt;=1-SUM(RMDF!Z202,RMDF!AG202,RMDF!AN202,RMDF!AU202,RMDF!BB202,RMDF!BI202,RMDF!BP202,RMDF!BW202,RMDF!CD202,RMDF!CK202,RMDF!CR202,RMDF!CY202,RMDF!DF202,RMDF!DM202,RMDF!DT202,RMDF!EA202,RMDF!EH202,RMDF!EO202,RMDF!EV202), RMDF!FC202=ROUND(RMDF!FC202,4))</f>
        <v>1</v>
      </c>
      <c r="FA202" s="317">
        <f>RMDF!FA202</f>
        <v>0</v>
      </c>
      <c r="FB202" s="318" t="str">
        <f>IF(FA202=0,"",_xlfn.XLOOKUP(FA202,StatePicklist!$1:$1,StatePicklist!$3:$3,"NA",0))</f>
        <v/>
      </c>
      <c r="FC202" s="297" t="str">
        <f ca="1">IF(RMDF!FB202="", "", IF(ISNUMBER(MATCH(RMDF!FB202, INDIRECT(FB202), 0)), "OK", "Invalid"))</f>
        <v/>
      </c>
    </row>
    <row r="203" spans="1:159" s="205" customFormat="1" ht="39.9" customHeight="1" x14ac:dyDescent="0.25">
      <c r="A203" s="206"/>
      <c r="B203" s="196"/>
      <c r="C203" s="197"/>
      <c r="D203" s="198"/>
      <c r="E203" s="199"/>
      <c r="F203" s="200"/>
      <c r="G203" s="201"/>
      <c r="H203" s="292"/>
      <c r="I203" s="305">
        <f>RMDF!I203</f>
        <v>0</v>
      </c>
      <c r="J203" s="305" t="str">
        <f>IF(I203=ProductCode!$B$30,"PDReclPost",IF(OR(I203=ProductCode!$C$30,I203=ProductCode!$E$30,I203=ProductCode!$G$30),"PDPreCon",IF(OR(I203=ProductCode!$D$30,I203=ProductCode!$F$30),"PDNotReclPost","")))</f>
        <v/>
      </c>
      <c r="K203" s="305" t="str">
        <f t="shared" si="15"/>
        <v/>
      </c>
      <c r="L203" s="289"/>
      <c r="M203" s="305" t="str">
        <f t="shared" si="15"/>
        <v/>
      </c>
      <c r="N203" s="289" t="b">
        <f>AND(RMDF!N203&gt;=0, RMDF!N203&lt;=1-RMDF!L203, RMDF!N203=ROUND(RMDF!N203,4))</f>
        <v>1</v>
      </c>
      <c r="O203" s="286" t="str">
        <f>IF(P203="","",IF(I203="","",IF(LEFT(I203,13)="Reclaimed pos",RawMaterialCode!$E$569,RawMaterialCode!$E$568)))</f>
        <v>Reclaimed pre-consumer mixed fibers (RM0578)</v>
      </c>
      <c r="P203" s="295">
        <f t="shared" si="16"/>
        <v>1</v>
      </c>
      <c r="Q203" s="202"/>
      <c r="R203" s="203"/>
      <c r="S203" s="204" t="str">
        <f t="shared" si="17"/>
        <v/>
      </c>
      <c r="T203" s="281"/>
      <c r="U203" s="281"/>
      <c r="V203" s="281"/>
      <c r="W203" s="281"/>
      <c r="X203" s="317">
        <f>RMDF!X203</f>
        <v>0</v>
      </c>
      <c r="Y203" s="318" t="str">
        <f>IF(X203=0,"",_xlfn.XLOOKUP(X203,StatePicklist!$1:$1,StatePicklist!$3:$3,"NA",0))</f>
        <v/>
      </c>
      <c r="Z203" s="297" t="str">
        <f ca="1">IF(RMDF!Y203="", "", IF(ISNUMBER(MATCH(RMDF!Y203, INDIRECT(Y203), 0)), "OK", "Invalid"))</f>
        <v/>
      </c>
      <c r="AA203" s="281"/>
      <c r="AB203" s="281"/>
      <c r="AC203" s="281"/>
      <c r="AD203" s="281" t="b">
        <f>AND(RMDF!AG203&gt;=0, RMDF!AG203&lt;=1-RMDF!Z203, RMDF!AG203=ROUND(RMDF!AG203,4))</f>
        <v>1</v>
      </c>
      <c r="AE203" s="317">
        <f>RMDF!AE203</f>
        <v>0</v>
      </c>
      <c r="AF203" s="318" t="str">
        <f>IF(AE203=0,"",_xlfn.XLOOKUP(AE203,StatePicklist!$1:$1,StatePicklist!$3:$3,"NA",0))</f>
        <v/>
      </c>
      <c r="AG203" s="297" t="str">
        <f ca="1">IF(RMDF!AF203="", "", IF(ISNUMBER(MATCH(RMDF!AF203, INDIRECT(AF203), 0)), "OK", "Invalid"))</f>
        <v/>
      </c>
      <c r="AH203" s="281"/>
      <c r="AI203" s="281"/>
      <c r="AJ203" s="281"/>
      <c r="AK203" s="281" t="b">
        <f>AND(RMDF!AN203&gt;=0, RMDF!AN203&lt;=1-SUM(RMDF!Z203,RMDF!AG203), RMDF!AN203=ROUND(RMDF!AN203,4))</f>
        <v>1</v>
      </c>
      <c r="AL203" s="317">
        <f>RMDF!AL203</f>
        <v>0</v>
      </c>
      <c r="AM203" s="318" t="str">
        <f>IF(AL203=0,"",_xlfn.XLOOKUP(AL203,StatePicklist!$1:$1,StatePicklist!$3:$3,"NA",0))</f>
        <v/>
      </c>
      <c r="AN203" s="297" t="str">
        <f ca="1">IF(RMDF!AM203="", "", IF(ISNUMBER(MATCH(RMDF!AM203, INDIRECT(AM203), 0)), "OK", "Invalid"))</f>
        <v/>
      </c>
      <c r="AO203" s="281"/>
      <c r="AP203" s="281"/>
      <c r="AQ203" s="281"/>
      <c r="AR203" s="281" t="b">
        <f>AND(RMDF!AU203&gt;=0, RMDF!AU203&lt;=1-SUM(RMDF!Z203,RMDF!AG203,RMDF!AN203), RMDF!AU203=ROUND(RMDF!AU203,4))</f>
        <v>1</v>
      </c>
      <c r="AS203" s="317">
        <f>RMDF!AS203</f>
        <v>0</v>
      </c>
      <c r="AT203" s="318" t="str">
        <f>IF(AS203=0,"",_xlfn.XLOOKUP(AS203,StatePicklist!$1:$1,StatePicklist!$3:$3,"NA",0))</f>
        <v/>
      </c>
      <c r="AU203" s="297" t="str">
        <f ca="1">IF(RMDF!AT203="", "", IF(ISNUMBER(MATCH(RMDF!AT203, INDIRECT(AT203), 0)), "OK", "Invalid"))</f>
        <v/>
      </c>
      <c r="AV203" s="281"/>
      <c r="AW203" s="281"/>
      <c r="AX203" s="281"/>
      <c r="AY203" s="281" t="b">
        <f>AND(RMDF!BB203&gt;=0, RMDF!BB203&lt;=1-SUM(RMDF!Z203,RMDF!AG203,RMDF!AN203,RMDF!AU203), RMDF!BB203=ROUND(RMDF!BB203,4))</f>
        <v>1</v>
      </c>
      <c r="AZ203" s="317">
        <f>RMDF!AZ203</f>
        <v>0</v>
      </c>
      <c r="BA203" s="318" t="str">
        <f>IF(AZ203=0,"",_xlfn.XLOOKUP(AZ203,StatePicklist!$1:$1,StatePicklist!$3:$3,"NA",0))</f>
        <v/>
      </c>
      <c r="BB203" s="297" t="str">
        <f ca="1">IF(RMDF!BA203="", "", IF(ISNUMBER(MATCH(RMDF!BA203, INDIRECT(BA203), 0)), "OK", "Invalid"))</f>
        <v/>
      </c>
      <c r="BC203" s="281"/>
      <c r="BD203" s="281"/>
      <c r="BE203" s="281"/>
      <c r="BF203" s="281" t="b">
        <f>AND(RMDF!BI203&gt;=0, RMDF!BI203&lt;=1-SUM(RMDF!Z203,RMDF!AG203,RMDF!AN203,RMDF!AU203,RMDF!BB203), RMDF!BI203=ROUND(RMDF!BI203,4))</f>
        <v>1</v>
      </c>
      <c r="BG203" s="317">
        <f>RMDF!BG203</f>
        <v>0</v>
      </c>
      <c r="BH203" s="318" t="str">
        <f>IF(BG203=0,"",_xlfn.XLOOKUP(BG203,StatePicklist!$1:$1,StatePicklist!$3:$3,"NA",0))</f>
        <v/>
      </c>
      <c r="BI203" s="297" t="str">
        <f ca="1">IF(RMDF!BH203="", "", IF(ISNUMBER(MATCH(RMDF!BH203, INDIRECT(BH203), 0)), "OK", "Invalid"))</f>
        <v/>
      </c>
      <c r="BJ203" s="281"/>
      <c r="BK203" s="281"/>
      <c r="BL203" s="281"/>
      <c r="BM203" s="281" t="b">
        <f>AND(RMDF!BP203&gt;=0, RMDF!BP203&lt;=1-SUM(RMDF!Z203,RMDF!AG203,RMDF!AN203,RMDF!AU203,RMDF!BB203,RMDF!BI203), RMDF!BP203=ROUND(RMDF!BP203,4))</f>
        <v>1</v>
      </c>
      <c r="BN203" s="317">
        <f>RMDF!BN203</f>
        <v>0</v>
      </c>
      <c r="BO203" s="318" t="str">
        <f>IF(BN203=0,"",_xlfn.XLOOKUP(BN203,StatePicklist!$1:$1,StatePicklist!$3:$3,"NA",0))</f>
        <v/>
      </c>
      <c r="BP203" s="297" t="str">
        <f ca="1">IF(RMDF!BO203="", "", IF(ISNUMBER(MATCH(RMDF!BO203, INDIRECT(BO203), 0)), "OK", "Invalid"))</f>
        <v/>
      </c>
      <c r="BQ203" s="281"/>
      <c r="BR203" s="281"/>
      <c r="BS203" s="281"/>
      <c r="BT203" s="281" t="b">
        <f>AND(RMDF!BW203&gt;=0, RMDF!BW203&lt;=1-SUM(RMDF!Z203,RMDF!AG203,RMDF!AN203,RMDF!AU203,RMDF!BB203,RMDF!BI203,RMDF!BP203), RMDF!BW203=ROUND(RMDF!BW203,4))</f>
        <v>1</v>
      </c>
      <c r="BU203" s="317">
        <f>RMDF!BU203</f>
        <v>0</v>
      </c>
      <c r="BV203" s="318" t="str">
        <f>IF(BU203=0,"",_xlfn.XLOOKUP(BU203,StatePicklist!$1:$1,StatePicklist!$3:$3,"NA",0))</f>
        <v/>
      </c>
      <c r="BW203" s="297" t="str">
        <f ca="1">IF(RMDF!BV203="", "", IF(ISNUMBER(MATCH(RMDF!BV203, INDIRECT(BV203), 0)), "OK", "Invalid"))</f>
        <v/>
      </c>
      <c r="BX203" s="281"/>
      <c r="BY203" s="281"/>
      <c r="BZ203" s="281"/>
      <c r="CA203" s="281" t="b">
        <f>AND(RMDF!CD203&gt;=0, RMDF!CD203&lt;=1-SUM(RMDF!Z203,RMDF!AG203,RMDF!AN203,RMDF!AU203,RMDF!BB203,RMDF!BI203,RMDF!BP203,RMDF!BW203), RMDF!CD203=ROUND(RMDF!CD203,4))</f>
        <v>1</v>
      </c>
      <c r="CB203" s="317">
        <f>RMDF!CB203</f>
        <v>0</v>
      </c>
      <c r="CC203" s="318" t="str">
        <f>IF(CB203=0,"",_xlfn.XLOOKUP(CB203,StatePicklist!$1:$1,StatePicklist!$3:$3,"NA",0))</f>
        <v/>
      </c>
      <c r="CD203" s="297" t="str">
        <f ca="1">IF(RMDF!CC203="", "", IF(ISNUMBER(MATCH(RMDF!CC203, INDIRECT(CC203), 0)), "OK", "Invalid"))</f>
        <v/>
      </c>
      <c r="CE203" s="281"/>
      <c r="CF203" s="281"/>
      <c r="CG203" s="281"/>
      <c r="CH203" s="281" t="b">
        <f>AND(RMDF!CK203&gt;=0, RMDF!CK203&lt;=1-SUM(RMDF!Z203,RMDF!AG203,RMDF!AN203,RMDF!AU203,RMDF!BB203,RMDF!BI203,RMDF!BP203,RMDF!BW203,RMDF!CD203), RMDF!CK203=ROUND(RMDF!CK203,4))</f>
        <v>1</v>
      </c>
      <c r="CI203" s="317">
        <f>RMDF!CI203</f>
        <v>0</v>
      </c>
      <c r="CJ203" s="318" t="str">
        <f>IF(CI203=0,"",_xlfn.XLOOKUP(CI203,StatePicklist!$1:$1,StatePicklist!$3:$3,"NA",0))</f>
        <v/>
      </c>
      <c r="CK203" s="297" t="str">
        <f ca="1">IF(RMDF!CJ203="", "", IF(ISNUMBER(MATCH(RMDF!CJ203, INDIRECT(CJ203), 0)), "OK", "Invalid"))</f>
        <v/>
      </c>
      <c r="CL203" s="281"/>
      <c r="CM203" s="281"/>
      <c r="CN203" s="281"/>
      <c r="CO203" s="281" t="b">
        <f>AND(RMDF!CR203&gt;=0, RMDF!CR203&lt;=1-SUM(RMDF!Z203,RMDF!AG203,RMDF!AN203,RMDF!AU203,RMDF!BB203,RMDF!BI203,RMDF!BP203,RMDF!BW203,RMDF!CD203,RMDF!CK203), RMDF!CR203=ROUND(RMDF!CR203,4))</f>
        <v>1</v>
      </c>
      <c r="CP203" s="317">
        <f>RMDF!CP203</f>
        <v>0</v>
      </c>
      <c r="CQ203" s="318" t="str">
        <f>IF(CP203=0,"",_xlfn.XLOOKUP(CP203,StatePicklist!$1:$1,StatePicklist!$3:$3,"NA",0))</f>
        <v/>
      </c>
      <c r="CR203" s="297" t="str">
        <f ca="1">IF(RMDF!CQ203="", "", IF(ISNUMBER(MATCH(RMDF!CQ203, INDIRECT(CQ203), 0)), "OK", "Invalid"))</f>
        <v/>
      </c>
      <c r="CS203" s="281"/>
      <c r="CT203" s="281"/>
      <c r="CU203" s="281"/>
      <c r="CV203" s="281" t="b">
        <f>AND(RMDF!CY203&gt;=0, RMDF!CY203&lt;=1-SUM(RMDF!Z203,RMDF!AG203,RMDF!AN203,RMDF!AU203,RMDF!BB203,RMDF!BI203,RMDF!BP203,RMDF!BW203,RMDF!CD203,RMDF!CK203,RMDF!CR203), RMDF!CY203=ROUND(RMDF!CY203,4))</f>
        <v>1</v>
      </c>
      <c r="CW203" s="317">
        <f>RMDF!CW203</f>
        <v>0</v>
      </c>
      <c r="CX203" s="318" t="str">
        <f>IF(CW203=0,"",_xlfn.XLOOKUP(CW203,StatePicklist!$1:$1,StatePicklist!$3:$3,"NA",0))</f>
        <v/>
      </c>
      <c r="CY203" s="297" t="str">
        <f ca="1">IF(RMDF!CX203="", "", IF(ISNUMBER(MATCH(RMDF!CX203, INDIRECT(CX203), 0)), "OK", "Invalid"))</f>
        <v/>
      </c>
      <c r="CZ203" s="281"/>
      <c r="DA203" s="281"/>
      <c r="DB203" s="281"/>
      <c r="DC203" s="281" t="b">
        <f>AND(RMDF!DF203&gt;=0, RMDF!DF203&lt;=1-SUM(RMDF!Z203,RMDF!AG203,RMDF!AN203,RMDF!AU203,RMDF!BB203,RMDF!BI203,RMDF!BP203,RMDF!BW203,RMDF!CD203,RMDF!CK203,RMDF!CR203,RMDF!CY203), RMDF!DF203=ROUND(RMDF!DF203,4))</f>
        <v>1</v>
      </c>
      <c r="DD203" s="317">
        <f>RMDF!DD203</f>
        <v>0</v>
      </c>
      <c r="DE203" s="318" t="str">
        <f>IF(DD203=0,"",_xlfn.XLOOKUP(DD203,StatePicklist!$1:$1,StatePicklist!$3:$3,"NA",0))</f>
        <v/>
      </c>
      <c r="DF203" s="297" t="str">
        <f ca="1">IF(RMDF!DE203="", "", IF(ISNUMBER(MATCH(RMDF!DE203, INDIRECT(DE203), 0)), "OK", "Invalid"))</f>
        <v/>
      </c>
      <c r="DG203" s="281"/>
      <c r="DH203" s="281"/>
      <c r="DI203" s="281"/>
      <c r="DJ203" s="281" t="b">
        <f>AND(RMDF!DM203&gt;=0, RMDF!DM203&lt;=1-SUM(RMDF!Z203,RMDF!AG203,RMDF!AN203,RMDF!AU203,RMDF!BB203,RMDF!BI203,RMDF!BP203,RMDF!BW203,RMDF!CD203,RMDF!CK203,RMDF!CR203,RMDF!CY203,RMDF!DF203), RMDF!DM203=ROUND(RMDF!DM203,4))</f>
        <v>1</v>
      </c>
      <c r="DK203" s="317">
        <f>RMDF!DK203</f>
        <v>0</v>
      </c>
      <c r="DL203" s="318" t="str">
        <f>IF(DK203=0,"",_xlfn.XLOOKUP(DK203,StatePicklist!$1:$1,StatePicklist!$3:$3,"NA",0))</f>
        <v/>
      </c>
      <c r="DM203" s="297" t="str">
        <f ca="1">IF(RMDF!DL203="", "", IF(ISNUMBER(MATCH(RMDF!DL203, INDIRECT(DL203), 0)), "OK", "Invalid"))</f>
        <v/>
      </c>
      <c r="DN203" s="281"/>
      <c r="DO203" s="281"/>
      <c r="DP203" s="281"/>
      <c r="DQ203" s="281" t="b">
        <f>AND(RMDF!DT203&gt;=0, RMDF!DT203&lt;=1-SUM(RMDF!Z203,RMDF!AG203,RMDF!AN203,RMDF!AU203,RMDF!BB203,RMDF!BI203,RMDF!BP203,RMDF!BW203,RMDF!CD203,RMDF!CK203,RMDF!CR203,RMDF!CY203,RMDF!DF203,RMDF!DM203), RMDF!DT203=ROUND(RMDF!DT203,4))</f>
        <v>1</v>
      </c>
      <c r="DR203" s="317">
        <f>RMDF!DR203</f>
        <v>0</v>
      </c>
      <c r="DS203" s="318" t="str">
        <f>IF(DR203=0,"",_xlfn.XLOOKUP(DR203,StatePicklist!$1:$1,StatePicklist!$3:$3,"NA",0))</f>
        <v/>
      </c>
      <c r="DT203" s="297" t="str">
        <f ca="1">IF(RMDF!DS203="", "", IF(ISNUMBER(MATCH(RMDF!DS203, INDIRECT(DS203), 0)), "OK", "Invalid"))</f>
        <v/>
      </c>
      <c r="DU203" s="281"/>
      <c r="DV203" s="281"/>
      <c r="DW203" s="281"/>
      <c r="DX203" s="281" t="b">
        <f>AND(RMDF!EA203&gt;=0, RMDF!EA203&lt;=1-SUM(RMDF!Z203,RMDF!AG203,RMDF!AN203,RMDF!AU203,RMDF!BB203,RMDF!BI203,RMDF!BP203,RMDF!BW203,RMDF!CD203,RMDF!CK203,RMDF!CR203,RMDF!CY203,RMDF!DF203,RMDF!DM203,RMDF!DT203), RMDF!EA203=ROUND(RMDF!EA203,4))</f>
        <v>1</v>
      </c>
      <c r="DY203" s="317">
        <f>RMDF!DY203</f>
        <v>0</v>
      </c>
      <c r="DZ203" s="318" t="str">
        <f>IF(DY203=0,"",_xlfn.XLOOKUP(DY203,StatePicklist!$1:$1,StatePicklist!$3:$3,"NA",0))</f>
        <v/>
      </c>
      <c r="EA203" s="297" t="str">
        <f ca="1">IF(RMDF!DZ203="", "", IF(ISNUMBER(MATCH(RMDF!DZ203, INDIRECT(DZ203), 0)), "OK", "Invalid"))</f>
        <v/>
      </c>
      <c r="EB203" s="281"/>
      <c r="EC203" s="281"/>
      <c r="ED203" s="281"/>
      <c r="EE203" s="281" t="b">
        <f>AND(RMDF!EH203&gt;=0, RMDF!EH203&lt;=1-SUM(RMDF!Z203,RMDF!AG203,RMDF!AN203,RMDF!AU203,RMDF!BB203,RMDF!BI203,RMDF!BP203,RMDF!BW203,RMDF!CD203,RMDF!CK203,RMDF!CR203,RMDF!CY203,RMDF!DF203,RMDF!DM203,RMDF!DT203,RMDF!EA203), RMDF!EH203=ROUND(RMDF!EH203,4))</f>
        <v>1</v>
      </c>
      <c r="EF203" s="317">
        <f>RMDF!EF203</f>
        <v>0</v>
      </c>
      <c r="EG203" s="318" t="str">
        <f>IF(EF203=0,"",_xlfn.XLOOKUP(EF203,StatePicklist!$1:$1,StatePicklist!$3:$3,"NA",0))</f>
        <v/>
      </c>
      <c r="EH203" s="297" t="str">
        <f ca="1">IF(RMDF!EG203="", "", IF(ISNUMBER(MATCH(RMDF!EG203, INDIRECT(EG203), 0)), "OK", "Invalid"))</f>
        <v/>
      </c>
      <c r="EI203" s="281"/>
      <c r="EJ203" s="281"/>
      <c r="EK203" s="281"/>
      <c r="EL203" s="281" t="b">
        <f>AND(RMDF!EO203&gt;=0, RMDF!EO203&lt;=1-SUM(RMDF!Z203,RMDF!AG203,RMDF!AN203,RMDF!AU203,RMDF!BB203,RMDF!BI203,RMDF!BP203,RMDF!BW203,RMDF!CD203,RMDF!CK203,RMDF!CR203,RMDF!CY203,RMDF!DF203,RMDF!DM203,RMDF!DT203,RMDF!EA203,RMDF!EH203), RMDF!EO203=ROUND(RMDF!EO203,4))</f>
        <v>1</v>
      </c>
      <c r="EM203" s="317">
        <f>RMDF!EM203</f>
        <v>0</v>
      </c>
      <c r="EN203" s="318" t="str">
        <f>IF(EM203=0,"",_xlfn.XLOOKUP(EM203,StatePicklist!$1:$1,StatePicklist!$3:$3,"NA",0))</f>
        <v/>
      </c>
      <c r="EO203" s="297" t="str">
        <f ca="1">IF(RMDF!EN203="", "", IF(ISNUMBER(MATCH(RMDF!EN203, INDIRECT(EN203), 0)), "OK", "Invalid"))</f>
        <v/>
      </c>
      <c r="EP203" s="281"/>
      <c r="EQ203" s="281"/>
      <c r="ER203" s="281"/>
      <c r="ES203" s="281" t="b">
        <f>AND(RMDF!EV203&gt;=0, RMDF!EV203&lt;=1-SUM(RMDF!Z203,RMDF!AG203,RMDF!AN203,RMDF!AU203,RMDF!BB203,RMDF!BI203,RMDF!BP203,RMDF!BW203,RMDF!CD203,RMDF!CK203,RMDF!CR203,RMDF!CY203,RMDF!DF203,RMDF!DM203,RMDF!DT203,RMDF!EA203,RMDF!EH203,RMDF!EO203), RMDF!EV203=ROUND(RMDF!EV203,4))</f>
        <v>1</v>
      </c>
      <c r="ET203" s="317">
        <f>RMDF!ET203</f>
        <v>0</v>
      </c>
      <c r="EU203" s="318" t="str">
        <f>IF(ET203=0,"",_xlfn.XLOOKUP(ET203,StatePicklist!$1:$1,StatePicklist!$3:$3,"NA",0))</f>
        <v/>
      </c>
      <c r="EV203" s="297" t="str">
        <f ca="1">IF(RMDF!EU203="", "", IF(ISNUMBER(MATCH(RMDF!EU203, INDIRECT(EU203), 0)), "OK", "Invalid"))</f>
        <v/>
      </c>
      <c r="EW203" s="281"/>
      <c r="EX203" s="281"/>
      <c r="EY203" s="281"/>
      <c r="EZ203" s="281" t="b">
        <f>AND(RMDF!FC203&gt;=0, RMDF!FC203&lt;=1-SUM(RMDF!Z203,RMDF!AG203,RMDF!AN203,RMDF!AU203,RMDF!BB203,RMDF!BI203,RMDF!BP203,RMDF!BW203,RMDF!CD203,RMDF!CK203,RMDF!CR203,RMDF!CY203,RMDF!DF203,RMDF!DM203,RMDF!DT203,RMDF!EA203,RMDF!EH203,RMDF!EO203,RMDF!EV203), RMDF!FC203=ROUND(RMDF!FC203,4))</f>
        <v>1</v>
      </c>
      <c r="FA203" s="317">
        <f>RMDF!FA203</f>
        <v>0</v>
      </c>
      <c r="FB203" s="318" t="str">
        <f>IF(FA203=0,"",_xlfn.XLOOKUP(FA203,StatePicklist!$1:$1,StatePicklist!$3:$3,"NA",0))</f>
        <v/>
      </c>
      <c r="FC203" s="297" t="str">
        <f ca="1">IF(RMDF!FB203="", "", IF(ISNUMBER(MATCH(RMDF!FB203, INDIRECT(FB203), 0)), "OK", "Invalid"))</f>
        <v/>
      </c>
    </row>
    <row r="204" spans="1:159" s="205" customFormat="1" ht="39.9" customHeight="1" x14ac:dyDescent="0.25">
      <c r="A204" s="206"/>
      <c r="B204" s="196"/>
      <c r="C204" s="197"/>
      <c r="D204" s="198"/>
      <c r="E204" s="199"/>
      <c r="F204" s="200"/>
      <c r="G204" s="201"/>
      <c r="H204" s="292"/>
      <c r="I204" s="305">
        <f>RMDF!I204</f>
        <v>0</v>
      </c>
      <c r="J204" s="305" t="str">
        <f>IF(I204=ProductCode!$B$30,"PDReclPost",IF(OR(I204=ProductCode!$C$30,I204=ProductCode!$E$30,I204=ProductCode!$G$30),"PDPreCon",IF(OR(I204=ProductCode!$D$30,I204=ProductCode!$F$30),"PDNotReclPost","")))</f>
        <v/>
      </c>
      <c r="K204" s="305" t="str">
        <f t="shared" si="15"/>
        <v/>
      </c>
      <c r="L204" s="289"/>
      <c r="M204" s="305" t="str">
        <f t="shared" si="15"/>
        <v/>
      </c>
      <c r="N204" s="289" t="b">
        <f>AND(RMDF!N204&gt;=0, RMDF!N204&lt;=1-RMDF!L204, RMDF!N204=ROUND(RMDF!N204,4))</f>
        <v>1</v>
      </c>
      <c r="O204" s="286" t="str">
        <f>IF(P204="","",IF(I204="","",IF(LEFT(I204,13)="Reclaimed pos",RawMaterialCode!$E$569,RawMaterialCode!$E$568)))</f>
        <v>Reclaimed pre-consumer mixed fibers (RM0578)</v>
      </c>
      <c r="P204" s="295">
        <f t="shared" si="16"/>
        <v>1</v>
      </c>
      <c r="Q204" s="202"/>
      <c r="R204" s="203"/>
      <c r="S204" s="204" t="str">
        <f t="shared" si="17"/>
        <v/>
      </c>
      <c r="T204" s="281"/>
      <c r="U204" s="281"/>
      <c r="V204" s="281"/>
      <c r="W204" s="281"/>
      <c r="X204" s="317">
        <f>RMDF!X204</f>
        <v>0</v>
      </c>
      <c r="Y204" s="318" t="str">
        <f>IF(X204=0,"",_xlfn.XLOOKUP(X204,StatePicklist!$1:$1,StatePicklist!$3:$3,"NA",0))</f>
        <v/>
      </c>
      <c r="Z204" s="297" t="str">
        <f ca="1">IF(RMDF!Y204="", "", IF(ISNUMBER(MATCH(RMDF!Y204, INDIRECT(Y204), 0)), "OK", "Invalid"))</f>
        <v/>
      </c>
      <c r="AA204" s="281"/>
      <c r="AB204" s="281"/>
      <c r="AC204" s="281"/>
      <c r="AD204" s="281" t="b">
        <f>AND(RMDF!AG204&gt;=0, RMDF!AG204&lt;=1-RMDF!Z204, RMDF!AG204=ROUND(RMDF!AG204,4))</f>
        <v>1</v>
      </c>
      <c r="AE204" s="317">
        <f>RMDF!AE204</f>
        <v>0</v>
      </c>
      <c r="AF204" s="318" t="str">
        <f>IF(AE204=0,"",_xlfn.XLOOKUP(AE204,StatePicklist!$1:$1,StatePicklist!$3:$3,"NA",0))</f>
        <v/>
      </c>
      <c r="AG204" s="297" t="str">
        <f ca="1">IF(RMDF!AF204="", "", IF(ISNUMBER(MATCH(RMDF!AF204, INDIRECT(AF204), 0)), "OK", "Invalid"))</f>
        <v/>
      </c>
      <c r="AH204" s="281"/>
      <c r="AI204" s="281"/>
      <c r="AJ204" s="281"/>
      <c r="AK204" s="281" t="b">
        <f>AND(RMDF!AN204&gt;=0, RMDF!AN204&lt;=1-SUM(RMDF!Z204,RMDF!AG204), RMDF!AN204=ROUND(RMDF!AN204,4))</f>
        <v>1</v>
      </c>
      <c r="AL204" s="317">
        <f>RMDF!AL204</f>
        <v>0</v>
      </c>
      <c r="AM204" s="318" t="str">
        <f>IF(AL204=0,"",_xlfn.XLOOKUP(AL204,StatePicklist!$1:$1,StatePicklist!$3:$3,"NA",0))</f>
        <v/>
      </c>
      <c r="AN204" s="297" t="str">
        <f ca="1">IF(RMDF!AM204="", "", IF(ISNUMBER(MATCH(RMDF!AM204, INDIRECT(AM204), 0)), "OK", "Invalid"))</f>
        <v/>
      </c>
      <c r="AO204" s="281"/>
      <c r="AP204" s="281"/>
      <c r="AQ204" s="281"/>
      <c r="AR204" s="281" t="b">
        <f>AND(RMDF!AU204&gt;=0, RMDF!AU204&lt;=1-SUM(RMDF!Z204,RMDF!AG204,RMDF!AN204), RMDF!AU204=ROUND(RMDF!AU204,4))</f>
        <v>1</v>
      </c>
      <c r="AS204" s="317">
        <f>RMDF!AS204</f>
        <v>0</v>
      </c>
      <c r="AT204" s="318" t="str">
        <f>IF(AS204=0,"",_xlfn.XLOOKUP(AS204,StatePicklist!$1:$1,StatePicklist!$3:$3,"NA",0))</f>
        <v/>
      </c>
      <c r="AU204" s="297" t="str">
        <f ca="1">IF(RMDF!AT204="", "", IF(ISNUMBER(MATCH(RMDF!AT204, INDIRECT(AT204), 0)), "OK", "Invalid"))</f>
        <v/>
      </c>
      <c r="AV204" s="281"/>
      <c r="AW204" s="281"/>
      <c r="AX204" s="281"/>
      <c r="AY204" s="281" t="b">
        <f>AND(RMDF!BB204&gt;=0, RMDF!BB204&lt;=1-SUM(RMDF!Z204,RMDF!AG204,RMDF!AN204,RMDF!AU204), RMDF!BB204=ROUND(RMDF!BB204,4))</f>
        <v>1</v>
      </c>
      <c r="AZ204" s="317">
        <f>RMDF!AZ204</f>
        <v>0</v>
      </c>
      <c r="BA204" s="318" t="str">
        <f>IF(AZ204=0,"",_xlfn.XLOOKUP(AZ204,StatePicklist!$1:$1,StatePicklist!$3:$3,"NA",0))</f>
        <v/>
      </c>
      <c r="BB204" s="297" t="str">
        <f ca="1">IF(RMDF!BA204="", "", IF(ISNUMBER(MATCH(RMDF!BA204, INDIRECT(BA204), 0)), "OK", "Invalid"))</f>
        <v/>
      </c>
      <c r="BC204" s="281"/>
      <c r="BD204" s="281"/>
      <c r="BE204" s="281"/>
      <c r="BF204" s="281" t="b">
        <f>AND(RMDF!BI204&gt;=0, RMDF!BI204&lt;=1-SUM(RMDF!Z204,RMDF!AG204,RMDF!AN204,RMDF!AU204,RMDF!BB204), RMDF!BI204=ROUND(RMDF!BI204,4))</f>
        <v>1</v>
      </c>
      <c r="BG204" s="317">
        <f>RMDF!BG204</f>
        <v>0</v>
      </c>
      <c r="BH204" s="318" t="str">
        <f>IF(BG204=0,"",_xlfn.XLOOKUP(BG204,StatePicklist!$1:$1,StatePicklist!$3:$3,"NA",0))</f>
        <v/>
      </c>
      <c r="BI204" s="297" t="str">
        <f ca="1">IF(RMDF!BH204="", "", IF(ISNUMBER(MATCH(RMDF!BH204, INDIRECT(BH204), 0)), "OK", "Invalid"))</f>
        <v/>
      </c>
      <c r="BJ204" s="281"/>
      <c r="BK204" s="281"/>
      <c r="BL204" s="281"/>
      <c r="BM204" s="281" t="b">
        <f>AND(RMDF!BP204&gt;=0, RMDF!BP204&lt;=1-SUM(RMDF!Z204,RMDF!AG204,RMDF!AN204,RMDF!AU204,RMDF!BB204,RMDF!BI204), RMDF!BP204=ROUND(RMDF!BP204,4))</f>
        <v>1</v>
      </c>
      <c r="BN204" s="317">
        <f>RMDF!BN204</f>
        <v>0</v>
      </c>
      <c r="BO204" s="318" t="str">
        <f>IF(BN204=0,"",_xlfn.XLOOKUP(BN204,StatePicklist!$1:$1,StatePicklist!$3:$3,"NA",0))</f>
        <v/>
      </c>
      <c r="BP204" s="297" t="str">
        <f ca="1">IF(RMDF!BO204="", "", IF(ISNUMBER(MATCH(RMDF!BO204, INDIRECT(BO204), 0)), "OK", "Invalid"))</f>
        <v/>
      </c>
      <c r="BQ204" s="281"/>
      <c r="BR204" s="281"/>
      <c r="BS204" s="281"/>
      <c r="BT204" s="281" t="b">
        <f>AND(RMDF!BW204&gt;=0, RMDF!BW204&lt;=1-SUM(RMDF!Z204,RMDF!AG204,RMDF!AN204,RMDF!AU204,RMDF!BB204,RMDF!BI204,RMDF!BP204), RMDF!BW204=ROUND(RMDF!BW204,4))</f>
        <v>1</v>
      </c>
      <c r="BU204" s="317">
        <f>RMDF!BU204</f>
        <v>0</v>
      </c>
      <c r="BV204" s="318" t="str">
        <f>IF(BU204=0,"",_xlfn.XLOOKUP(BU204,StatePicklist!$1:$1,StatePicklist!$3:$3,"NA",0))</f>
        <v/>
      </c>
      <c r="BW204" s="297" t="str">
        <f ca="1">IF(RMDF!BV204="", "", IF(ISNUMBER(MATCH(RMDF!BV204, INDIRECT(BV204), 0)), "OK", "Invalid"))</f>
        <v/>
      </c>
      <c r="BX204" s="281"/>
      <c r="BY204" s="281"/>
      <c r="BZ204" s="281"/>
      <c r="CA204" s="281" t="b">
        <f>AND(RMDF!CD204&gt;=0, RMDF!CD204&lt;=1-SUM(RMDF!Z204,RMDF!AG204,RMDF!AN204,RMDF!AU204,RMDF!BB204,RMDF!BI204,RMDF!BP204,RMDF!BW204), RMDF!CD204=ROUND(RMDF!CD204,4))</f>
        <v>1</v>
      </c>
      <c r="CB204" s="317">
        <f>RMDF!CB204</f>
        <v>0</v>
      </c>
      <c r="CC204" s="318" t="str">
        <f>IF(CB204=0,"",_xlfn.XLOOKUP(CB204,StatePicklist!$1:$1,StatePicklist!$3:$3,"NA",0))</f>
        <v/>
      </c>
      <c r="CD204" s="297" t="str">
        <f ca="1">IF(RMDF!CC204="", "", IF(ISNUMBER(MATCH(RMDF!CC204, INDIRECT(CC204), 0)), "OK", "Invalid"))</f>
        <v/>
      </c>
      <c r="CE204" s="281"/>
      <c r="CF204" s="281"/>
      <c r="CG204" s="281"/>
      <c r="CH204" s="281" t="b">
        <f>AND(RMDF!CK204&gt;=0, RMDF!CK204&lt;=1-SUM(RMDF!Z204,RMDF!AG204,RMDF!AN204,RMDF!AU204,RMDF!BB204,RMDF!BI204,RMDF!BP204,RMDF!BW204,RMDF!CD204), RMDF!CK204=ROUND(RMDF!CK204,4))</f>
        <v>1</v>
      </c>
      <c r="CI204" s="317">
        <f>RMDF!CI204</f>
        <v>0</v>
      </c>
      <c r="CJ204" s="318" t="str">
        <f>IF(CI204=0,"",_xlfn.XLOOKUP(CI204,StatePicklist!$1:$1,StatePicklist!$3:$3,"NA",0))</f>
        <v/>
      </c>
      <c r="CK204" s="297" t="str">
        <f ca="1">IF(RMDF!CJ204="", "", IF(ISNUMBER(MATCH(RMDF!CJ204, INDIRECT(CJ204), 0)), "OK", "Invalid"))</f>
        <v/>
      </c>
      <c r="CL204" s="281"/>
      <c r="CM204" s="281"/>
      <c r="CN204" s="281"/>
      <c r="CO204" s="281" t="b">
        <f>AND(RMDF!CR204&gt;=0, RMDF!CR204&lt;=1-SUM(RMDF!Z204,RMDF!AG204,RMDF!AN204,RMDF!AU204,RMDF!BB204,RMDF!BI204,RMDF!BP204,RMDF!BW204,RMDF!CD204,RMDF!CK204), RMDF!CR204=ROUND(RMDF!CR204,4))</f>
        <v>1</v>
      </c>
      <c r="CP204" s="317">
        <f>RMDF!CP204</f>
        <v>0</v>
      </c>
      <c r="CQ204" s="318" t="str">
        <f>IF(CP204=0,"",_xlfn.XLOOKUP(CP204,StatePicklist!$1:$1,StatePicklist!$3:$3,"NA",0))</f>
        <v/>
      </c>
      <c r="CR204" s="297" t="str">
        <f ca="1">IF(RMDF!CQ204="", "", IF(ISNUMBER(MATCH(RMDF!CQ204, INDIRECT(CQ204), 0)), "OK", "Invalid"))</f>
        <v/>
      </c>
      <c r="CS204" s="281"/>
      <c r="CT204" s="281"/>
      <c r="CU204" s="281"/>
      <c r="CV204" s="281" t="b">
        <f>AND(RMDF!CY204&gt;=0, RMDF!CY204&lt;=1-SUM(RMDF!Z204,RMDF!AG204,RMDF!AN204,RMDF!AU204,RMDF!BB204,RMDF!BI204,RMDF!BP204,RMDF!BW204,RMDF!CD204,RMDF!CK204,RMDF!CR204), RMDF!CY204=ROUND(RMDF!CY204,4))</f>
        <v>1</v>
      </c>
      <c r="CW204" s="317">
        <f>RMDF!CW204</f>
        <v>0</v>
      </c>
      <c r="CX204" s="318" t="str">
        <f>IF(CW204=0,"",_xlfn.XLOOKUP(CW204,StatePicklist!$1:$1,StatePicklist!$3:$3,"NA",0))</f>
        <v/>
      </c>
      <c r="CY204" s="297" t="str">
        <f ca="1">IF(RMDF!CX204="", "", IF(ISNUMBER(MATCH(RMDF!CX204, INDIRECT(CX204), 0)), "OK", "Invalid"))</f>
        <v/>
      </c>
      <c r="CZ204" s="281"/>
      <c r="DA204" s="281"/>
      <c r="DB204" s="281"/>
      <c r="DC204" s="281" t="b">
        <f>AND(RMDF!DF204&gt;=0, RMDF!DF204&lt;=1-SUM(RMDF!Z204,RMDF!AG204,RMDF!AN204,RMDF!AU204,RMDF!BB204,RMDF!BI204,RMDF!BP204,RMDF!BW204,RMDF!CD204,RMDF!CK204,RMDF!CR204,RMDF!CY204), RMDF!DF204=ROUND(RMDF!DF204,4))</f>
        <v>1</v>
      </c>
      <c r="DD204" s="317">
        <f>RMDF!DD204</f>
        <v>0</v>
      </c>
      <c r="DE204" s="318" t="str">
        <f>IF(DD204=0,"",_xlfn.XLOOKUP(DD204,StatePicklist!$1:$1,StatePicklist!$3:$3,"NA",0))</f>
        <v/>
      </c>
      <c r="DF204" s="297" t="str">
        <f ca="1">IF(RMDF!DE204="", "", IF(ISNUMBER(MATCH(RMDF!DE204, INDIRECT(DE204), 0)), "OK", "Invalid"))</f>
        <v/>
      </c>
      <c r="DG204" s="281"/>
      <c r="DH204" s="281"/>
      <c r="DI204" s="281"/>
      <c r="DJ204" s="281" t="b">
        <f>AND(RMDF!DM204&gt;=0, RMDF!DM204&lt;=1-SUM(RMDF!Z204,RMDF!AG204,RMDF!AN204,RMDF!AU204,RMDF!BB204,RMDF!BI204,RMDF!BP204,RMDF!BW204,RMDF!CD204,RMDF!CK204,RMDF!CR204,RMDF!CY204,RMDF!DF204), RMDF!DM204=ROUND(RMDF!DM204,4))</f>
        <v>1</v>
      </c>
      <c r="DK204" s="317">
        <f>RMDF!DK204</f>
        <v>0</v>
      </c>
      <c r="DL204" s="318" t="str">
        <f>IF(DK204=0,"",_xlfn.XLOOKUP(DK204,StatePicklist!$1:$1,StatePicklist!$3:$3,"NA",0))</f>
        <v/>
      </c>
      <c r="DM204" s="297" t="str">
        <f ca="1">IF(RMDF!DL204="", "", IF(ISNUMBER(MATCH(RMDF!DL204, INDIRECT(DL204), 0)), "OK", "Invalid"))</f>
        <v/>
      </c>
      <c r="DN204" s="281"/>
      <c r="DO204" s="281"/>
      <c r="DP204" s="281"/>
      <c r="DQ204" s="281" t="b">
        <f>AND(RMDF!DT204&gt;=0, RMDF!DT204&lt;=1-SUM(RMDF!Z204,RMDF!AG204,RMDF!AN204,RMDF!AU204,RMDF!BB204,RMDF!BI204,RMDF!BP204,RMDF!BW204,RMDF!CD204,RMDF!CK204,RMDF!CR204,RMDF!CY204,RMDF!DF204,RMDF!DM204), RMDF!DT204=ROUND(RMDF!DT204,4))</f>
        <v>1</v>
      </c>
      <c r="DR204" s="317">
        <f>RMDF!DR204</f>
        <v>0</v>
      </c>
      <c r="DS204" s="318" t="str">
        <f>IF(DR204=0,"",_xlfn.XLOOKUP(DR204,StatePicklist!$1:$1,StatePicklist!$3:$3,"NA",0))</f>
        <v/>
      </c>
      <c r="DT204" s="297" t="str">
        <f ca="1">IF(RMDF!DS204="", "", IF(ISNUMBER(MATCH(RMDF!DS204, INDIRECT(DS204), 0)), "OK", "Invalid"))</f>
        <v/>
      </c>
      <c r="DU204" s="281"/>
      <c r="DV204" s="281"/>
      <c r="DW204" s="281"/>
      <c r="DX204" s="281" t="b">
        <f>AND(RMDF!EA204&gt;=0, RMDF!EA204&lt;=1-SUM(RMDF!Z204,RMDF!AG204,RMDF!AN204,RMDF!AU204,RMDF!BB204,RMDF!BI204,RMDF!BP204,RMDF!BW204,RMDF!CD204,RMDF!CK204,RMDF!CR204,RMDF!CY204,RMDF!DF204,RMDF!DM204,RMDF!DT204), RMDF!EA204=ROUND(RMDF!EA204,4))</f>
        <v>1</v>
      </c>
      <c r="DY204" s="317">
        <f>RMDF!DY204</f>
        <v>0</v>
      </c>
      <c r="DZ204" s="318" t="str">
        <f>IF(DY204=0,"",_xlfn.XLOOKUP(DY204,StatePicklist!$1:$1,StatePicklist!$3:$3,"NA",0))</f>
        <v/>
      </c>
      <c r="EA204" s="297" t="str">
        <f ca="1">IF(RMDF!DZ204="", "", IF(ISNUMBER(MATCH(RMDF!DZ204, INDIRECT(DZ204), 0)), "OK", "Invalid"))</f>
        <v/>
      </c>
      <c r="EB204" s="281"/>
      <c r="EC204" s="281"/>
      <c r="ED204" s="281"/>
      <c r="EE204" s="281" t="b">
        <f>AND(RMDF!EH204&gt;=0, RMDF!EH204&lt;=1-SUM(RMDF!Z204,RMDF!AG204,RMDF!AN204,RMDF!AU204,RMDF!BB204,RMDF!BI204,RMDF!BP204,RMDF!BW204,RMDF!CD204,RMDF!CK204,RMDF!CR204,RMDF!CY204,RMDF!DF204,RMDF!DM204,RMDF!DT204,RMDF!EA204), RMDF!EH204=ROUND(RMDF!EH204,4))</f>
        <v>1</v>
      </c>
      <c r="EF204" s="317">
        <f>RMDF!EF204</f>
        <v>0</v>
      </c>
      <c r="EG204" s="318" t="str">
        <f>IF(EF204=0,"",_xlfn.XLOOKUP(EF204,StatePicklist!$1:$1,StatePicklist!$3:$3,"NA",0))</f>
        <v/>
      </c>
      <c r="EH204" s="297" t="str">
        <f ca="1">IF(RMDF!EG204="", "", IF(ISNUMBER(MATCH(RMDF!EG204, INDIRECT(EG204), 0)), "OK", "Invalid"))</f>
        <v/>
      </c>
      <c r="EI204" s="281"/>
      <c r="EJ204" s="281"/>
      <c r="EK204" s="281"/>
      <c r="EL204" s="281" t="b">
        <f>AND(RMDF!EO204&gt;=0, RMDF!EO204&lt;=1-SUM(RMDF!Z204,RMDF!AG204,RMDF!AN204,RMDF!AU204,RMDF!BB204,RMDF!BI204,RMDF!BP204,RMDF!BW204,RMDF!CD204,RMDF!CK204,RMDF!CR204,RMDF!CY204,RMDF!DF204,RMDF!DM204,RMDF!DT204,RMDF!EA204,RMDF!EH204), RMDF!EO204=ROUND(RMDF!EO204,4))</f>
        <v>1</v>
      </c>
      <c r="EM204" s="317">
        <f>RMDF!EM204</f>
        <v>0</v>
      </c>
      <c r="EN204" s="318" t="str">
        <f>IF(EM204=0,"",_xlfn.XLOOKUP(EM204,StatePicklist!$1:$1,StatePicklist!$3:$3,"NA",0))</f>
        <v/>
      </c>
      <c r="EO204" s="297" t="str">
        <f ca="1">IF(RMDF!EN204="", "", IF(ISNUMBER(MATCH(RMDF!EN204, INDIRECT(EN204), 0)), "OK", "Invalid"))</f>
        <v/>
      </c>
      <c r="EP204" s="281"/>
      <c r="EQ204" s="281"/>
      <c r="ER204" s="281"/>
      <c r="ES204" s="281" t="b">
        <f>AND(RMDF!EV204&gt;=0, RMDF!EV204&lt;=1-SUM(RMDF!Z204,RMDF!AG204,RMDF!AN204,RMDF!AU204,RMDF!BB204,RMDF!BI204,RMDF!BP204,RMDF!BW204,RMDF!CD204,RMDF!CK204,RMDF!CR204,RMDF!CY204,RMDF!DF204,RMDF!DM204,RMDF!DT204,RMDF!EA204,RMDF!EH204,RMDF!EO204), RMDF!EV204=ROUND(RMDF!EV204,4))</f>
        <v>1</v>
      </c>
      <c r="ET204" s="317">
        <f>RMDF!ET204</f>
        <v>0</v>
      </c>
      <c r="EU204" s="318" t="str">
        <f>IF(ET204=0,"",_xlfn.XLOOKUP(ET204,StatePicklist!$1:$1,StatePicklist!$3:$3,"NA",0))</f>
        <v/>
      </c>
      <c r="EV204" s="297" t="str">
        <f ca="1">IF(RMDF!EU204="", "", IF(ISNUMBER(MATCH(RMDF!EU204, INDIRECT(EU204), 0)), "OK", "Invalid"))</f>
        <v/>
      </c>
      <c r="EW204" s="281"/>
      <c r="EX204" s="281"/>
      <c r="EY204" s="281"/>
      <c r="EZ204" s="281" t="b">
        <f>AND(RMDF!FC204&gt;=0, RMDF!FC204&lt;=1-SUM(RMDF!Z204,RMDF!AG204,RMDF!AN204,RMDF!AU204,RMDF!BB204,RMDF!BI204,RMDF!BP204,RMDF!BW204,RMDF!CD204,RMDF!CK204,RMDF!CR204,RMDF!CY204,RMDF!DF204,RMDF!DM204,RMDF!DT204,RMDF!EA204,RMDF!EH204,RMDF!EO204,RMDF!EV204), RMDF!FC204=ROUND(RMDF!FC204,4))</f>
        <v>1</v>
      </c>
      <c r="FA204" s="317">
        <f>RMDF!FA204</f>
        <v>0</v>
      </c>
      <c r="FB204" s="318" t="str">
        <f>IF(FA204=0,"",_xlfn.XLOOKUP(FA204,StatePicklist!$1:$1,StatePicklist!$3:$3,"NA",0))</f>
        <v/>
      </c>
      <c r="FC204" s="297" t="str">
        <f ca="1">IF(RMDF!FB204="", "", IF(ISNUMBER(MATCH(RMDF!FB204, INDIRECT(FB204), 0)), "OK", "Invalid"))</f>
        <v/>
      </c>
    </row>
    <row r="205" spans="1:159" s="205" customFormat="1" ht="39.9" customHeight="1" x14ac:dyDescent="0.25">
      <c r="A205" s="206"/>
      <c r="B205" s="196"/>
      <c r="C205" s="197"/>
      <c r="D205" s="198"/>
      <c r="E205" s="199"/>
      <c r="F205" s="200"/>
      <c r="G205" s="201"/>
      <c r="H205" s="292"/>
      <c r="I205" s="305">
        <f>RMDF!I205</f>
        <v>0</v>
      </c>
      <c r="J205" s="305" t="str">
        <f>IF(I205=ProductCode!$B$30,"PDReclPost",IF(OR(I205=ProductCode!$C$30,I205=ProductCode!$E$30,I205=ProductCode!$G$30),"PDPreCon",IF(OR(I205=ProductCode!$D$30,I205=ProductCode!$F$30),"PDNotReclPost","")))</f>
        <v/>
      </c>
      <c r="K205" s="305" t="str">
        <f t="shared" si="15"/>
        <v/>
      </c>
      <c r="L205" s="289"/>
      <c r="M205" s="305" t="str">
        <f t="shared" si="15"/>
        <v/>
      </c>
      <c r="N205" s="289" t="b">
        <f>AND(RMDF!N205&gt;=0, RMDF!N205&lt;=1-RMDF!L205, RMDF!N205=ROUND(RMDF!N205,4))</f>
        <v>1</v>
      </c>
      <c r="O205" s="286" t="str">
        <f>IF(P205="","",IF(I205="","",IF(LEFT(I205,13)="Reclaimed pos",RawMaterialCode!$E$569,RawMaterialCode!$E$568)))</f>
        <v>Reclaimed pre-consumer mixed fibers (RM0578)</v>
      </c>
      <c r="P205" s="295">
        <f t="shared" si="16"/>
        <v>1</v>
      </c>
      <c r="Q205" s="202"/>
      <c r="R205" s="203"/>
      <c r="S205" s="204" t="str">
        <f t="shared" si="17"/>
        <v/>
      </c>
      <c r="T205" s="281"/>
      <c r="U205" s="281"/>
      <c r="V205" s="281"/>
      <c r="W205" s="281"/>
      <c r="X205" s="317">
        <f>RMDF!X205</f>
        <v>0</v>
      </c>
      <c r="Y205" s="318" t="str">
        <f>IF(X205=0,"",_xlfn.XLOOKUP(X205,StatePicklist!$1:$1,StatePicklist!$3:$3,"NA",0))</f>
        <v/>
      </c>
      <c r="Z205" s="297" t="str">
        <f ca="1">IF(RMDF!Y205="", "", IF(ISNUMBER(MATCH(RMDF!Y205, INDIRECT(Y205), 0)), "OK", "Invalid"))</f>
        <v/>
      </c>
      <c r="AA205" s="281"/>
      <c r="AB205" s="281"/>
      <c r="AC205" s="281"/>
      <c r="AD205" s="281" t="b">
        <f>AND(RMDF!AG205&gt;=0, RMDF!AG205&lt;=1-RMDF!Z205, RMDF!AG205=ROUND(RMDF!AG205,4))</f>
        <v>1</v>
      </c>
      <c r="AE205" s="317">
        <f>RMDF!AE205</f>
        <v>0</v>
      </c>
      <c r="AF205" s="318" t="str">
        <f>IF(AE205=0,"",_xlfn.XLOOKUP(AE205,StatePicklist!$1:$1,StatePicklist!$3:$3,"NA",0))</f>
        <v/>
      </c>
      <c r="AG205" s="297" t="str">
        <f ca="1">IF(RMDF!AF205="", "", IF(ISNUMBER(MATCH(RMDF!AF205, INDIRECT(AF205), 0)), "OK", "Invalid"))</f>
        <v/>
      </c>
      <c r="AH205" s="281"/>
      <c r="AI205" s="281"/>
      <c r="AJ205" s="281"/>
      <c r="AK205" s="281" t="b">
        <f>AND(RMDF!AN205&gt;=0, RMDF!AN205&lt;=1-SUM(RMDF!Z205,RMDF!AG205), RMDF!AN205=ROUND(RMDF!AN205,4))</f>
        <v>1</v>
      </c>
      <c r="AL205" s="317">
        <f>RMDF!AL205</f>
        <v>0</v>
      </c>
      <c r="AM205" s="318" t="str">
        <f>IF(AL205=0,"",_xlfn.XLOOKUP(AL205,StatePicklist!$1:$1,StatePicklist!$3:$3,"NA",0))</f>
        <v/>
      </c>
      <c r="AN205" s="297" t="str">
        <f ca="1">IF(RMDF!AM205="", "", IF(ISNUMBER(MATCH(RMDF!AM205, INDIRECT(AM205), 0)), "OK", "Invalid"))</f>
        <v/>
      </c>
      <c r="AO205" s="281"/>
      <c r="AP205" s="281"/>
      <c r="AQ205" s="281"/>
      <c r="AR205" s="281" t="b">
        <f>AND(RMDF!AU205&gt;=0, RMDF!AU205&lt;=1-SUM(RMDF!Z205,RMDF!AG205,RMDF!AN205), RMDF!AU205=ROUND(RMDF!AU205,4))</f>
        <v>1</v>
      </c>
      <c r="AS205" s="317">
        <f>RMDF!AS205</f>
        <v>0</v>
      </c>
      <c r="AT205" s="318" t="str">
        <f>IF(AS205=0,"",_xlfn.XLOOKUP(AS205,StatePicklist!$1:$1,StatePicklist!$3:$3,"NA",0))</f>
        <v/>
      </c>
      <c r="AU205" s="297" t="str">
        <f ca="1">IF(RMDF!AT205="", "", IF(ISNUMBER(MATCH(RMDF!AT205, INDIRECT(AT205), 0)), "OK", "Invalid"))</f>
        <v/>
      </c>
      <c r="AV205" s="281"/>
      <c r="AW205" s="281"/>
      <c r="AX205" s="281"/>
      <c r="AY205" s="281" t="b">
        <f>AND(RMDF!BB205&gt;=0, RMDF!BB205&lt;=1-SUM(RMDF!Z205,RMDF!AG205,RMDF!AN205,RMDF!AU205), RMDF!BB205=ROUND(RMDF!BB205,4))</f>
        <v>1</v>
      </c>
      <c r="AZ205" s="317">
        <f>RMDF!AZ205</f>
        <v>0</v>
      </c>
      <c r="BA205" s="318" t="str">
        <f>IF(AZ205=0,"",_xlfn.XLOOKUP(AZ205,StatePicklist!$1:$1,StatePicklist!$3:$3,"NA",0))</f>
        <v/>
      </c>
      <c r="BB205" s="297" t="str">
        <f ca="1">IF(RMDF!BA205="", "", IF(ISNUMBER(MATCH(RMDF!BA205, INDIRECT(BA205), 0)), "OK", "Invalid"))</f>
        <v/>
      </c>
      <c r="BC205" s="281"/>
      <c r="BD205" s="281"/>
      <c r="BE205" s="281"/>
      <c r="BF205" s="281" t="b">
        <f>AND(RMDF!BI205&gt;=0, RMDF!BI205&lt;=1-SUM(RMDF!Z205,RMDF!AG205,RMDF!AN205,RMDF!AU205,RMDF!BB205), RMDF!BI205=ROUND(RMDF!BI205,4))</f>
        <v>1</v>
      </c>
      <c r="BG205" s="317">
        <f>RMDF!BG205</f>
        <v>0</v>
      </c>
      <c r="BH205" s="318" t="str">
        <f>IF(BG205=0,"",_xlfn.XLOOKUP(BG205,StatePicklist!$1:$1,StatePicklist!$3:$3,"NA",0))</f>
        <v/>
      </c>
      <c r="BI205" s="297" t="str">
        <f ca="1">IF(RMDF!BH205="", "", IF(ISNUMBER(MATCH(RMDF!BH205, INDIRECT(BH205), 0)), "OK", "Invalid"))</f>
        <v/>
      </c>
      <c r="BJ205" s="281"/>
      <c r="BK205" s="281"/>
      <c r="BL205" s="281"/>
      <c r="BM205" s="281" t="b">
        <f>AND(RMDF!BP205&gt;=0, RMDF!BP205&lt;=1-SUM(RMDF!Z205,RMDF!AG205,RMDF!AN205,RMDF!AU205,RMDF!BB205,RMDF!BI205), RMDF!BP205=ROUND(RMDF!BP205,4))</f>
        <v>1</v>
      </c>
      <c r="BN205" s="317">
        <f>RMDF!BN205</f>
        <v>0</v>
      </c>
      <c r="BO205" s="318" t="str">
        <f>IF(BN205=0,"",_xlfn.XLOOKUP(BN205,StatePicklist!$1:$1,StatePicklist!$3:$3,"NA",0))</f>
        <v/>
      </c>
      <c r="BP205" s="297" t="str">
        <f ca="1">IF(RMDF!BO205="", "", IF(ISNUMBER(MATCH(RMDF!BO205, INDIRECT(BO205), 0)), "OK", "Invalid"))</f>
        <v/>
      </c>
      <c r="BQ205" s="281"/>
      <c r="BR205" s="281"/>
      <c r="BS205" s="281"/>
      <c r="BT205" s="281" t="b">
        <f>AND(RMDF!BW205&gt;=0, RMDF!BW205&lt;=1-SUM(RMDF!Z205,RMDF!AG205,RMDF!AN205,RMDF!AU205,RMDF!BB205,RMDF!BI205,RMDF!BP205), RMDF!BW205=ROUND(RMDF!BW205,4))</f>
        <v>1</v>
      </c>
      <c r="BU205" s="317">
        <f>RMDF!BU205</f>
        <v>0</v>
      </c>
      <c r="BV205" s="318" t="str">
        <f>IF(BU205=0,"",_xlfn.XLOOKUP(BU205,StatePicklist!$1:$1,StatePicklist!$3:$3,"NA",0))</f>
        <v/>
      </c>
      <c r="BW205" s="297" t="str">
        <f ca="1">IF(RMDF!BV205="", "", IF(ISNUMBER(MATCH(RMDF!BV205, INDIRECT(BV205), 0)), "OK", "Invalid"))</f>
        <v/>
      </c>
      <c r="BX205" s="281"/>
      <c r="BY205" s="281"/>
      <c r="BZ205" s="281"/>
      <c r="CA205" s="281" t="b">
        <f>AND(RMDF!CD205&gt;=0, RMDF!CD205&lt;=1-SUM(RMDF!Z205,RMDF!AG205,RMDF!AN205,RMDF!AU205,RMDF!BB205,RMDF!BI205,RMDF!BP205,RMDF!BW205), RMDF!CD205=ROUND(RMDF!CD205,4))</f>
        <v>1</v>
      </c>
      <c r="CB205" s="317">
        <f>RMDF!CB205</f>
        <v>0</v>
      </c>
      <c r="CC205" s="318" t="str">
        <f>IF(CB205=0,"",_xlfn.XLOOKUP(CB205,StatePicklist!$1:$1,StatePicklist!$3:$3,"NA",0))</f>
        <v/>
      </c>
      <c r="CD205" s="297" t="str">
        <f ca="1">IF(RMDF!CC205="", "", IF(ISNUMBER(MATCH(RMDF!CC205, INDIRECT(CC205), 0)), "OK", "Invalid"))</f>
        <v/>
      </c>
      <c r="CE205" s="281"/>
      <c r="CF205" s="281"/>
      <c r="CG205" s="281"/>
      <c r="CH205" s="281" t="b">
        <f>AND(RMDF!CK205&gt;=0, RMDF!CK205&lt;=1-SUM(RMDF!Z205,RMDF!AG205,RMDF!AN205,RMDF!AU205,RMDF!BB205,RMDF!BI205,RMDF!BP205,RMDF!BW205,RMDF!CD205), RMDF!CK205=ROUND(RMDF!CK205,4))</f>
        <v>1</v>
      </c>
      <c r="CI205" s="317">
        <f>RMDF!CI205</f>
        <v>0</v>
      </c>
      <c r="CJ205" s="318" t="str">
        <f>IF(CI205=0,"",_xlfn.XLOOKUP(CI205,StatePicklist!$1:$1,StatePicklist!$3:$3,"NA",0))</f>
        <v/>
      </c>
      <c r="CK205" s="297" t="str">
        <f ca="1">IF(RMDF!CJ205="", "", IF(ISNUMBER(MATCH(RMDF!CJ205, INDIRECT(CJ205), 0)), "OK", "Invalid"))</f>
        <v/>
      </c>
      <c r="CL205" s="281"/>
      <c r="CM205" s="281"/>
      <c r="CN205" s="281"/>
      <c r="CO205" s="281" t="b">
        <f>AND(RMDF!CR205&gt;=0, RMDF!CR205&lt;=1-SUM(RMDF!Z205,RMDF!AG205,RMDF!AN205,RMDF!AU205,RMDF!BB205,RMDF!BI205,RMDF!BP205,RMDF!BW205,RMDF!CD205,RMDF!CK205), RMDF!CR205=ROUND(RMDF!CR205,4))</f>
        <v>1</v>
      </c>
      <c r="CP205" s="317">
        <f>RMDF!CP205</f>
        <v>0</v>
      </c>
      <c r="CQ205" s="318" t="str">
        <f>IF(CP205=0,"",_xlfn.XLOOKUP(CP205,StatePicklist!$1:$1,StatePicklist!$3:$3,"NA",0))</f>
        <v/>
      </c>
      <c r="CR205" s="297" t="str">
        <f ca="1">IF(RMDF!CQ205="", "", IF(ISNUMBER(MATCH(RMDF!CQ205, INDIRECT(CQ205), 0)), "OK", "Invalid"))</f>
        <v/>
      </c>
      <c r="CS205" s="281"/>
      <c r="CT205" s="281"/>
      <c r="CU205" s="281"/>
      <c r="CV205" s="281" t="b">
        <f>AND(RMDF!CY205&gt;=0, RMDF!CY205&lt;=1-SUM(RMDF!Z205,RMDF!AG205,RMDF!AN205,RMDF!AU205,RMDF!BB205,RMDF!BI205,RMDF!BP205,RMDF!BW205,RMDF!CD205,RMDF!CK205,RMDF!CR205), RMDF!CY205=ROUND(RMDF!CY205,4))</f>
        <v>1</v>
      </c>
      <c r="CW205" s="317">
        <f>RMDF!CW205</f>
        <v>0</v>
      </c>
      <c r="CX205" s="318" t="str">
        <f>IF(CW205=0,"",_xlfn.XLOOKUP(CW205,StatePicklist!$1:$1,StatePicklist!$3:$3,"NA",0))</f>
        <v/>
      </c>
      <c r="CY205" s="297" t="str">
        <f ca="1">IF(RMDF!CX205="", "", IF(ISNUMBER(MATCH(RMDF!CX205, INDIRECT(CX205), 0)), "OK", "Invalid"))</f>
        <v/>
      </c>
      <c r="CZ205" s="281"/>
      <c r="DA205" s="281"/>
      <c r="DB205" s="281"/>
      <c r="DC205" s="281" t="b">
        <f>AND(RMDF!DF205&gt;=0, RMDF!DF205&lt;=1-SUM(RMDF!Z205,RMDF!AG205,RMDF!AN205,RMDF!AU205,RMDF!BB205,RMDF!BI205,RMDF!BP205,RMDF!BW205,RMDF!CD205,RMDF!CK205,RMDF!CR205,RMDF!CY205), RMDF!DF205=ROUND(RMDF!DF205,4))</f>
        <v>1</v>
      </c>
      <c r="DD205" s="317">
        <f>RMDF!DD205</f>
        <v>0</v>
      </c>
      <c r="DE205" s="318" t="str">
        <f>IF(DD205=0,"",_xlfn.XLOOKUP(DD205,StatePicklist!$1:$1,StatePicklist!$3:$3,"NA",0))</f>
        <v/>
      </c>
      <c r="DF205" s="297" t="str">
        <f ca="1">IF(RMDF!DE205="", "", IF(ISNUMBER(MATCH(RMDF!DE205, INDIRECT(DE205), 0)), "OK", "Invalid"))</f>
        <v/>
      </c>
      <c r="DG205" s="281"/>
      <c r="DH205" s="281"/>
      <c r="DI205" s="281"/>
      <c r="DJ205" s="281" t="b">
        <f>AND(RMDF!DM205&gt;=0, RMDF!DM205&lt;=1-SUM(RMDF!Z205,RMDF!AG205,RMDF!AN205,RMDF!AU205,RMDF!BB205,RMDF!BI205,RMDF!BP205,RMDF!BW205,RMDF!CD205,RMDF!CK205,RMDF!CR205,RMDF!CY205,RMDF!DF205), RMDF!DM205=ROUND(RMDF!DM205,4))</f>
        <v>1</v>
      </c>
      <c r="DK205" s="317">
        <f>RMDF!DK205</f>
        <v>0</v>
      </c>
      <c r="DL205" s="318" t="str">
        <f>IF(DK205=0,"",_xlfn.XLOOKUP(DK205,StatePicklist!$1:$1,StatePicklist!$3:$3,"NA",0))</f>
        <v/>
      </c>
      <c r="DM205" s="297" t="str">
        <f ca="1">IF(RMDF!DL205="", "", IF(ISNUMBER(MATCH(RMDF!DL205, INDIRECT(DL205), 0)), "OK", "Invalid"))</f>
        <v/>
      </c>
      <c r="DN205" s="281"/>
      <c r="DO205" s="281"/>
      <c r="DP205" s="281"/>
      <c r="DQ205" s="281" t="b">
        <f>AND(RMDF!DT205&gt;=0, RMDF!DT205&lt;=1-SUM(RMDF!Z205,RMDF!AG205,RMDF!AN205,RMDF!AU205,RMDF!BB205,RMDF!BI205,RMDF!BP205,RMDF!BW205,RMDF!CD205,RMDF!CK205,RMDF!CR205,RMDF!CY205,RMDF!DF205,RMDF!DM205), RMDF!DT205=ROUND(RMDF!DT205,4))</f>
        <v>1</v>
      </c>
      <c r="DR205" s="317">
        <f>RMDF!DR205</f>
        <v>0</v>
      </c>
      <c r="DS205" s="318" t="str">
        <f>IF(DR205=0,"",_xlfn.XLOOKUP(DR205,StatePicklist!$1:$1,StatePicklist!$3:$3,"NA",0))</f>
        <v/>
      </c>
      <c r="DT205" s="297" t="str">
        <f ca="1">IF(RMDF!DS205="", "", IF(ISNUMBER(MATCH(RMDF!DS205, INDIRECT(DS205), 0)), "OK", "Invalid"))</f>
        <v/>
      </c>
      <c r="DU205" s="281"/>
      <c r="DV205" s="281"/>
      <c r="DW205" s="281"/>
      <c r="DX205" s="281" t="b">
        <f>AND(RMDF!EA205&gt;=0, RMDF!EA205&lt;=1-SUM(RMDF!Z205,RMDF!AG205,RMDF!AN205,RMDF!AU205,RMDF!BB205,RMDF!BI205,RMDF!BP205,RMDF!BW205,RMDF!CD205,RMDF!CK205,RMDF!CR205,RMDF!CY205,RMDF!DF205,RMDF!DM205,RMDF!DT205), RMDF!EA205=ROUND(RMDF!EA205,4))</f>
        <v>1</v>
      </c>
      <c r="DY205" s="317">
        <f>RMDF!DY205</f>
        <v>0</v>
      </c>
      <c r="DZ205" s="318" t="str">
        <f>IF(DY205=0,"",_xlfn.XLOOKUP(DY205,StatePicklist!$1:$1,StatePicklist!$3:$3,"NA",0))</f>
        <v/>
      </c>
      <c r="EA205" s="297" t="str">
        <f ca="1">IF(RMDF!DZ205="", "", IF(ISNUMBER(MATCH(RMDF!DZ205, INDIRECT(DZ205), 0)), "OK", "Invalid"))</f>
        <v/>
      </c>
      <c r="EB205" s="281"/>
      <c r="EC205" s="281"/>
      <c r="ED205" s="281"/>
      <c r="EE205" s="281" t="b">
        <f>AND(RMDF!EH205&gt;=0, RMDF!EH205&lt;=1-SUM(RMDF!Z205,RMDF!AG205,RMDF!AN205,RMDF!AU205,RMDF!BB205,RMDF!BI205,RMDF!BP205,RMDF!BW205,RMDF!CD205,RMDF!CK205,RMDF!CR205,RMDF!CY205,RMDF!DF205,RMDF!DM205,RMDF!DT205,RMDF!EA205), RMDF!EH205=ROUND(RMDF!EH205,4))</f>
        <v>1</v>
      </c>
      <c r="EF205" s="317">
        <f>RMDF!EF205</f>
        <v>0</v>
      </c>
      <c r="EG205" s="318" t="str">
        <f>IF(EF205=0,"",_xlfn.XLOOKUP(EF205,StatePicklist!$1:$1,StatePicklist!$3:$3,"NA",0))</f>
        <v/>
      </c>
      <c r="EH205" s="297" t="str">
        <f ca="1">IF(RMDF!EG205="", "", IF(ISNUMBER(MATCH(RMDF!EG205, INDIRECT(EG205), 0)), "OK", "Invalid"))</f>
        <v/>
      </c>
      <c r="EI205" s="281"/>
      <c r="EJ205" s="281"/>
      <c r="EK205" s="281"/>
      <c r="EL205" s="281" t="b">
        <f>AND(RMDF!EO205&gt;=0, RMDF!EO205&lt;=1-SUM(RMDF!Z205,RMDF!AG205,RMDF!AN205,RMDF!AU205,RMDF!BB205,RMDF!BI205,RMDF!BP205,RMDF!BW205,RMDF!CD205,RMDF!CK205,RMDF!CR205,RMDF!CY205,RMDF!DF205,RMDF!DM205,RMDF!DT205,RMDF!EA205,RMDF!EH205), RMDF!EO205=ROUND(RMDF!EO205,4))</f>
        <v>1</v>
      </c>
      <c r="EM205" s="317">
        <f>RMDF!EM205</f>
        <v>0</v>
      </c>
      <c r="EN205" s="318" t="str">
        <f>IF(EM205=0,"",_xlfn.XLOOKUP(EM205,StatePicklist!$1:$1,StatePicklist!$3:$3,"NA",0))</f>
        <v/>
      </c>
      <c r="EO205" s="297" t="str">
        <f ca="1">IF(RMDF!EN205="", "", IF(ISNUMBER(MATCH(RMDF!EN205, INDIRECT(EN205), 0)), "OK", "Invalid"))</f>
        <v/>
      </c>
      <c r="EP205" s="281"/>
      <c r="EQ205" s="281"/>
      <c r="ER205" s="281"/>
      <c r="ES205" s="281" t="b">
        <f>AND(RMDF!EV205&gt;=0, RMDF!EV205&lt;=1-SUM(RMDF!Z205,RMDF!AG205,RMDF!AN205,RMDF!AU205,RMDF!BB205,RMDF!BI205,RMDF!BP205,RMDF!BW205,RMDF!CD205,RMDF!CK205,RMDF!CR205,RMDF!CY205,RMDF!DF205,RMDF!DM205,RMDF!DT205,RMDF!EA205,RMDF!EH205,RMDF!EO205), RMDF!EV205=ROUND(RMDF!EV205,4))</f>
        <v>1</v>
      </c>
      <c r="ET205" s="317">
        <f>RMDF!ET205</f>
        <v>0</v>
      </c>
      <c r="EU205" s="318" t="str">
        <f>IF(ET205=0,"",_xlfn.XLOOKUP(ET205,StatePicklist!$1:$1,StatePicklist!$3:$3,"NA",0))</f>
        <v/>
      </c>
      <c r="EV205" s="297" t="str">
        <f ca="1">IF(RMDF!EU205="", "", IF(ISNUMBER(MATCH(RMDF!EU205, INDIRECT(EU205), 0)), "OK", "Invalid"))</f>
        <v/>
      </c>
      <c r="EW205" s="281"/>
      <c r="EX205" s="281"/>
      <c r="EY205" s="281"/>
      <c r="EZ205" s="281" t="b">
        <f>AND(RMDF!FC205&gt;=0, RMDF!FC205&lt;=1-SUM(RMDF!Z205,RMDF!AG205,RMDF!AN205,RMDF!AU205,RMDF!BB205,RMDF!BI205,RMDF!BP205,RMDF!BW205,RMDF!CD205,RMDF!CK205,RMDF!CR205,RMDF!CY205,RMDF!DF205,RMDF!DM205,RMDF!DT205,RMDF!EA205,RMDF!EH205,RMDF!EO205,RMDF!EV205), RMDF!FC205=ROUND(RMDF!FC205,4))</f>
        <v>1</v>
      </c>
      <c r="FA205" s="317">
        <f>RMDF!FA205</f>
        <v>0</v>
      </c>
      <c r="FB205" s="318" t="str">
        <f>IF(FA205=0,"",_xlfn.XLOOKUP(FA205,StatePicklist!$1:$1,StatePicklist!$3:$3,"NA",0))</f>
        <v/>
      </c>
      <c r="FC205" s="297" t="str">
        <f ca="1">IF(RMDF!FB205="", "", IF(ISNUMBER(MATCH(RMDF!FB205, INDIRECT(FB205), 0)), "OK", "Invalid"))</f>
        <v/>
      </c>
    </row>
    <row r="206" spans="1:159" s="205" customFormat="1" ht="39.9" customHeight="1" x14ac:dyDescent="0.25">
      <c r="A206" s="206"/>
      <c r="B206" s="196"/>
      <c r="C206" s="197"/>
      <c r="D206" s="198"/>
      <c r="E206" s="199"/>
      <c r="F206" s="200"/>
      <c r="G206" s="201"/>
      <c r="H206" s="292"/>
      <c r="I206" s="305">
        <f>RMDF!I206</f>
        <v>0</v>
      </c>
      <c r="J206" s="305" t="str">
        <f>IF(I206=ProductCode!$B$30,"PDReclPost",IF(OR(I206=ProductCode!$C$30,I206=ProductCode!$E$30,I206=ProductCode!$G$30),"PDPreCon",IF(OR(I206=ProductCode!$D$30,I206=ProductCode!$F$30),"PDNotReclPost","")))</f>
        <v/>
      </c>
      <c r="K206" s="305" t="str">
        <f t="shared" si="15"/>
        <v/>
      </c>
      <c r="L206" s="289"/>
      <c r="M206" s="305" t="str">
        <f t="shared" si="15"/>
        <v/>
      </c>
      <c r="N206" s="289" t="b">
        <f>AND(RMDF!N206&gt;=0, RMDF!N206&lt;=1-RMDF!L206, RMDF!N206=ROUND(RMDF!N206,4))</f>
        <v>1</v>
      </c>
      <c r="O206" s="286" t="str">
        <f>IF(P206="","",IF(I206="","",IF(LEFT(I206,13)="Reclaimed pos",RawMaterialCode!$E$569,RawMaterialCode!$E$568)))</f>
        <v>Reclaimed pre-consumer mixed fibers (RM0578)</v>
      </c>
      <c r="P206" s="295">
        <f t="shared" si="16"/>
        <v>1</v>
      </c>
      <c r="Q206" s="202"/>
      <c r="R206" s="203"/>
      <c r="S206" s="204" t="str">
        <f t="shared" si="17"/>
        <v/>
      </c>
      <c r="T206" s="281"/>
      <c r="U206" s="281"/>
      <c r="V206" s="281"/>
      <c r="W206" s="281"/>
      <c r="X206" s="317">
        <f>RMDF!X206</f>
        <v>0</v>
      </c>
      <c r="Y206" s="318" t="str">
        <f>IF(X206=0,"",_xlfn.XLOOKUP(X206,StatePicklist!$1:$1,StatePicklist!$3:$3,"NA",0))</f>
        <v/>
      </c>
      <c r="Z206" s="297" t="str">
        <f ca="1">IF(RMDF!Y206="", "", IF(ISNUMBER(MATCH(RMDF!Y206, INDIRECT(Y206), 0)), "OK", "Invalid"))</f>
        <v/>
      </c>
      <c r="AA206" s="281"/>
      <c r="AB206" s="281"/>
      <c r="AC206" s="281"/>
      <c r="AD206" s="281" t="b">
        <f>AND(RMDF!AG206&gt;=0, RMDF!AG206&lt;=1-RMDF!Z206, RMDF!AG206=ROUND(RMDF!AG206,4))</f>
        <v>1</v>
      </c>
      <c r="AE206" s="317">
        <f>RMDF!AE206</f>
        <v>0</v>
      </c>
      <c r="AF206" s="318" t="str">
        <f>IF(AE206=0,"",_xlfn.XLOOKUP(AE206,StatePicklist!$1:$1,StatePicklist!$3:$3,"NA",0))</f>
        <v/>
      </c>
      <c r="AG206" s="297" t="str">
        <f ca="1">IF(RMDF!AF206="", "", IF(ISNUMBER(MATCH(RMDF!AF206, INDIRECT(AF206), 0)), "OK", "Invalid"))</f>
        <v/>
      </c>
      <c r="AH206" s="281"/>
      <c r="AI206" s="281"/>
      <c r="AJ206" s="281"/>
      <c r="AK206" s="281" t="b">
        <f>AND(RMDF!AN206&gt;=0, RMDF!AN206&lt;=1-SUM(RMDF!Z206,RMDF!AG206), RMDF!AN206=ROUND(RMDF!AN206,4))</f>
        <v>1</v>
      </c>
      <c r="AL206" s="317">
        <f>RMDF!AL206</f>
        <v>0</v>
      </c>
      <c r="AM206" s="318" t="str">
        <f>IF(AL206=0,"",_xlfn.XLOOKUP(AL206,StatePicklist!$1:$1,StatePicklist!$3:$3,"NA",0))</f>
        <v/>
      </c>
      <c r="AN206" s="297" t="str">
        <f ca="1">IF(RMDF!AM206="", "", IF(ISNUMBER(MATCH(RMDF!AM206, INDIRECT(AM206), 0)), "OK", "Invalid"))</f>
        <v/>
      </c>
      <c r="AO206" s="281"/>
      <c r="AP206" s="281"/>
      <c r="AQ206" s="281"/>
      <c r="AR206" s="281" t="b">
        <f>AND(RMDF!AU206&gt;=0, RMDF!AU206&lt;=1-SUM(RMDF!Z206,RMDF!AG206,RMDF!AN206), RMDF!AU206=ROUND(RMDF!AU206,4))</f>
        <v>1</v>
      </c>
      <c r="AS206" s="317">
        <f>RMDF!AS206</f>
        <v>0</v>
      </c>
      <c r="AT206" s="318" t="str">
        <f>IF(AS206=0,"",_xlfn.XLOOKUP(AS206,StatePicklist!$1:$1,StatePicklist!$3:$3,"NA",0))</f>
        <v/>
      </c>
      <c r="AU206" s="297" t="str">
        <f ca="1">IF(RMDF!AT206="", "", IF(ISNUMBER(MATCH(RMDF!AT206, INDIRECT(AT206), 0)), "OK", "Invalid"))</f>
        <v/>
      </c>
      <c r="AV206" s="281"/>
      <c r="AW206" s="281"/>
      <c r="AX206" s="281"/>
      <c r="AY206" s="281" t="b">
        <f>AND(RMDF!BB206&gt;=0, RMDF!BB206&lt;=1-SUM(RMDF!Z206,RMDF!AG206,RMDF!AN206,RMDF!AU206), RMDF!BB206=ROUND(RMDF!BB206,4))</f>
        <v>1</v>
      </c>
      <c r="AZ206" s="317">
        <f>RMDF!AZ206</f>
        <v>0</v>
      </c>
      <c r="BA206" s="318" t="str">
        <f>IF(AZ206=0,"",_xlfn.XLOOKUP(AZ206,StatePicklist!$1:$1,StatePicklist!$3:$3,"NA",0))</f>
        <v/>
      </c>
      <c r="BB206" s="297" t="str">
        <f ca="1">IF(RMDF!BA206="", "", IF(ISNUMBER(MATCH(RMDF!BA206, INDIRECT(BA206), 0)), "OK", "Invalid"))</f>
        <v/>
      </c>
      <c r="BC206" s="281"/>
      <c r="BD206" s="281"/>
      <c r="BE206" s="281"/>
      <c r="BF206" s="281" t="b">
        <f>AND(RMDF!BI206&gt;=0, RMDF!BI206&lt;=1-SUM(RMDF!Z206,RMDF!AG206,RMDF!AN206,RMDF!AU206,RMDF!BB206), RMDF!BI206=ROUND(RMDF!BI206,4))</f>
        <v>1</v>
      </c>
      <c r="BG206" s="317">
        <f>RMDF!BG206</f>
        <v>0</v>
      </c>
      <c r="BH206" s="318" t="str">
        <f>IF(BG206=0,"",_xlfn.XLOOKUP(BG206,StatePicklist!$1:$1,StatePicklist!$3:$3,"NA",0))</f>
        <v/>
      </c>
      <c r="BI206" s="297" t="str">
        <f ca="1">IF(RMDF!BH206="", "", IF(ISNUMBER(MATCH(RMDF!BH206, INDIRECT(BH206), 0)), "OK", "Invalid"))</f>
        <v/>
      </c>
      <c r="BJ206" s="281"/>
      <c r="BK206" s="281"/>
      <c r="BL206" s="281"/>
      <c r="BM206" s="281" t="b">
        <f>AND(RMDF!BP206&gt;=0, RMDF!BP206&lt;=1-SUM(RMDF!Z206,RMDF!AG206,RMDF!AN206,RMDF!AU206,RMDF!BB206,RMDF!BI206), RMDF!BP206=ROUND(RMDF!BP206,4))</f>
        <v>1</v>
      </c>
      <c r="BN206" s="317">
        <f>RMDF!BN206</f>
        <v>0</v>
      </c>
      <c r="BO206" s="318" t="str">
        <f>IF(BN206=0,"",_xlfn.XLOOKUP(BN206,StatePicklist!$1:$1,StatePicklist!$3:$3,"NA",0))</f>
        <v/>
      </c>
      <c r="BP206" s="297" t="str">
        <f ca="1">IF(RMDF!BO206="", "", IF(ISNUMBER(MATCH(RMDF!BO206, INDIRECT(BO206), 0)), "OK", "Invalid"))</f>
        <v/>
      </c>
      <c r="BQ206" s="281"/>
      <c r="BR206" s="281"/>
      <c r="BS206" s="281"/>
      <c r="BT206" s="281" t="b">
        <f>AND(RMDF!BW206&gt;=0, RMDF!BW206&lt;=1-SUM(RMDF!Z206,RMDF!AG206,RMDF!AN206,RMDF!AU206,RMDF!BB206,RMDF!BI206,RMDF!BP206), RMDF!BW206=ROUND(RMDF!BW206,4))</f>
        <v>1</v>
      </c>
      <c r="BU206" s="317">
        <f>RMDF!BU206</f>
        <v>0</v>
      </c>
      <c r="BV206" s="318" t="str">
        <f>IF(BU206=0,"",_xlfn.XLOOKUP(BU206,StatePicklist!$1:$1,StatePicklist!$3:$3,"NA",0))</f>
        <v/>
      </c>
      <c r="BW206" s="297" t="str">
        <f ca="1">IF(RMDF!BV206="", "", IF(ISNUMBER(MATCH(RMDF!BV206, INDIRECT(BV206), 0)), "OK", "Invalid"))</f>
        <v/>
      </c>
      <c r="BX206" s="281"/>
      <c r="BY206" s="281"/>
      <c r="BZ206" s="281"/>
      <c r="CA206" s="281" t="b">
        <f>AND(RMDF!CD206&gt;=0, RMDF!CD206&lt;=1-SUM(RMDF!Z206,RMDF!AG206,RMDF!AN206,RMDF!AU206,RMDF!BB206,RMDF!BI206,RMDF!BP206,RMDF!BW206), RMDF!CD206=ROUND(RMDF!CD206,4))</f>
        <v>1</v>
      </c>
      <c r="CB206" s="317">
        <f>RMDF!CB206</f>
        <v>0</v>
      </c>
      <c r="CC206" s="318" t="str">
        <f>IF(CB206=0,"",_xlfn.XLOOKUP(CB206,StatePicklist!$1:$1,StatePicklist!$3:$3,"NA",0))</f>
        <v/>
      </c>
      <c r="CD206" s="297" t="str">
        <f ca="1">IF(RMDF!CC206="", "", IF(ISNUMBER(MATCH(RMDF!CC206, INDIRECT(CC206), 0)), "OK", "Invalid"))</f>
        <v/>
      </c>
      <c r="CE206" s="281"/>
      <c r="CF206" s="281"/>
      <c r="CG206" s="281"/>
      <c r="CH206" s="281" t="b">
        <f>AND(RMDF!CK206&gt;=0, RMDF!CK206&lt;=1-SUM(RMDF!Z206,RMDF!AG206,RMDF!AN206,RMDF!AU206,RMDF!BB206,RMDF!BI206,RMDF!BP206,RMDF!BW206,RMDF!CD206), RMDF!CK206=ROUND(RMDF!CK206,4))</f>
        <v>1</v>
      </c>
      <c r="CI206" s="317">
        <f>RMDF!CI206</f>
        <v>0</v>
      </c>
      <c r="CJ206" s="318" t="str">
        <f>IF(CI206=0,"",_xlfn.XLOOKUP(CI206,StatePicklist!$1:$1,StatePicklist!$3:$3,"NA",0))</f>
        <v/>
      </c>
      <c r="CK206" s="297" t="str">
        <f ca="1">IF(RMDF!CJ206="", "", IF(ISNUMBER(MATCH(RMDF!CJ206, INDIRECT(CJ206), 0)), "OK", "Invalid"))</f>
        <v/>
      </c>
      <c r="CL206" s="281"/>
      <c r="CM206" s="281"/>
      <c r="CN206" s="281"/>
      <c r="CO206" s="281" t="b">
        <f>AND(RMDF!CR206&gt;=0, RMDF!CR206&lt;=1-SUM(RMDF!Z206,RMDF!AG206,RMDF!AN206,RMDF!AU206,RMDF!BB206,RMDF!BI206,RMDF!BP206,RMDF!BW206,RMDF!CD206,RMDF!CK206), RMDF!CR206=ROUND(RMDF!CR206,4))</f>
        <v>1</v>
      </c>
      <c r="CP206" s="317">
        <f>RMDF!CP206</f>
        <v>0</v>
      </c>
      <c r="CQ206" s="318" t="str">
        <f>IF(CP206=0,"",_xlfn.XLOOKUP(CP206,StatePicklist!$1:$1,StatePicklist!$3:$3,"NA",0))</f>
        <v/>
      </c>
      <c r="CR206" s="297" t="str">
        <f ca="1">IF(RMDF!CQ206="", "", IF(ISNUMBER(MATCH(RMDF!CQ206, INDIRECT(CQ206), 0)), "OK", "Invalid"))</f>
        <v/>
      </c>
      <c r="CS206" s="281"/>
      <c r="CT206" s="281"/>
      <c r="CU206" s="281"/>
      <c r="CV206" s="281" t="b">
        <f>AND(RMDF!CY206&gt;=0, RMDF!CY206&lt;=1-SUM(RMDF!Z206,RMDF!AG206,RMDF!AN206,RMDF!AU206,RMDF!BB206,RMDF!BI206,RMDF!BP206,RMDF!BW206,RMDF!CD206,RMDF!CK206,RMDF!CR206), RMDF!CY206=ROUND(RMDF!CY206,4))</f>
        <v>1</v>
      </c>
      <c r="CW206" s="317">
        <f>RMDF!CW206</f>
        <v>0</v>
      </c>
      <c r="CX206" s="318" t="str">
        <f>IF(CW206=0,"",_xlfn.XLOOKUP(CW206,StatePicklist!$1:$1,StatePicklist!$3:$3,"NA",0))</f>
        <v/>
      </c>
      <c r="CY206" s="297" t="str">
        <f ca="1">IF(RMDF!CX206="", "", IF(ISNUMBER(MATCH(RMDF!CX206, INDIRECT(CX206), 0)), "OK", "Invalid"))</f>
        <v/>
      </c>
      <c r="CZ206" s="281"/>
      <c r="DA206" s="281"/>
      <c r="DB206" s="281"/>
      <c r="DC206" s="281" t="b">
        <f>AND(RMDF!DF206&gt;=0, RMDF!DF206&lt;=1-SUM(RMDF!Z206,RMDF!AG206,RMDF!AN206,RMDF!AU206,RMDF!BB206,RMDF!BI206,RMDF!BP206,RMDF!BW206,RMDF!CD206,RMDF!CK206,RMDF!CR206,RMDF!CY206), RMDF!DF206=ROUND(RMDF!DF206,4))</f>
        <v>1</v>
      </c>
      <c r="DD206" s="317">
        <f>RMDF!DD206</f>
        <v>0</v>
      </c>
      <c r="DE206" s="318" t="str">
        <f>IF(DD206=0,"",_xlfn.XLOOKUP(DD206,StatePicklist!$1:$1,StatePicklist!$3:$3,"NA",0))</f>
        <v/>
      </c>
      <c r="DF206" s="297" t="str">
        <f ca="1">IF(RMDF!DE206="", "", IF(ISNUMBER(MATCH(RMDF!DE206, INDIRECT(DE206), 0)), "OK", "Invalid"))</f>
        <v/>
      </c>
      <c r="DG206" s="281"/>
      <c r="DH206" s="281"/>
      <c r="DI206" s="281"/>
      <c r="DJ206" s="281" t="b">
        <f>AND(RMDF!DM206&gt;=0, RMDF!DM206&lt;=1-SUM(RMDF!Z206,RMDF!AG206,RMDF!AN206,RMDF!AU206,RMDF!BB206,RMDF!BI206,RMDF!BP206,RMDF!BW206,RMDF!CD206,RMDF!CK206,RMDF!CR206,RMDF!CY206,RMDF!DF206), RMDF!DM206=ROUND(RMDF!DM206,4))</f>
        <v>1</v>
      </c>
      <c r="DK206" s="317">
        <f>RMDF!DK206</f>
        <v>0</v>
      </c>
      <c r="DL206" s="318" t="str">
        <f>IF(DK206=0,"",_xlfn.XLOOKUP(DK206,StatePicklist!$1:$1,StatePicklist!$3:$3,"NA",0))</f>
        <v/>
      </c>
      <c r="DM206" s="297" t="str">
        <f ca="1">IF(RMDF!DL206="", "", IF(ISNUMBER(MATCH(RMDF!DL206, INDIRECT(DL206), 0)), "OK", "Invalid"))</f>
        <v/>
      </c>
      <c r="DN206" s="281"/>
      <c r="DO206" s="281"/>
      <c r="DP206" s="281"/>
      <c r="DQ206" s="281" t="b">
        <f>AND(RMDF!DT206&gt;=0, RMDF!DT206&lt;=1-SUM(RMDF!Z206,RMDF!AG206,RMDF!AN206,RMDF!AU206,RMDF!BB206,RMDF!BI206,RMDF!BP206,RMDF!BW206,RMDF!CD206,RMDF!CK206,RMDF!CR206,RMDF!CY206,RMDF!DF206,RMDF!DM206), RMDF!DT206=ROUND(RMDF!DT206,4))</f>
        <v>1</v>
      </c>
      <c r="DR206" s="317">
        <f>RMDF!DR206</f>
        <v>0</v>
      </c>
      <c r="DS206" s="318" t="str">
        <f>IF(DR206=0,"",_xlfn.XLOOKUP(DR206,StatePicklist!$1:$1,StatePicklist!$3:$3,"NA",0))</f>
        <v/>
      </c>
      <c r="DT206" s="297" t="str">
        <f ca="1">IF(RMDF!DS206="", "", IF(ISNUMBER(MATCH(RMDF!DS206, INDIRECT(DS206), 0)), "OK", "Invalid"))</f>
        <v/>
      </c>
      <c r="DU206" s="281"/>
      <c r="DV206" s="281"/>
      <c r="DW206" s="281"/>
      <c r="DX206" s="281" t="b">
        <f>AND(RMDF!EA206&gt;=0, RMDF!EA206&lt;=1-SUM(RMDF!Z206,RMDF!AG206,RMDF!AN206,RMDF!AU206,RMDF!BB206,RMDF!BI206,RMDF!BP206,RMDF!BW206,RMDF!CD206,RMDF!CK206,RMDF!CR206,RMDF!CY206,RMDF!DF206,RMDF!DM206,RMDF!DT206), RMDF!EA206=ROUND(RMDF!EA206,4))</f>
        <v>1</v>
      </c>
      <c r="DY206" s="317">
        <f>RMDF!DY206</f>
        <v>0</v>
      </c>
      <c r="DZ206" s="318" t="str">
        <f>IF(DY206=0,"",_xlfn.XLOOKUP(DY206,StatePicklist!$1:$1,StatePicklist!$3:$3,"NA",0))</f>
        <v/>
      </c>
      <c r="EA206" s="297" t="str">
        <f ca="1">IF(RMDF!DZ206="", "", IF(ISNUMBER(MATCH(RMDF!DZ206, INDIRECT(DZ206), 0)), "OK", "Invalid"))</f>
        <v/>
      </c>
      <c r="EB206" s="281"/>
      <c r="EC206" s="281"/>
      <c r="ED206" s="281"/>
      <c r="EE206" s="281" t="b">
        <f>AND(RMDF!EH206&gt;=0, RMDF!EH206&lt;=1-SUM(RMDF!Z206,RMDF!AG206,RMDF!AN206,RMDF!AU206,RMDF!BB206,RMDF!BI206,RMDF!BP206,RMDF!BW206,RMDF!CD206,RMDF!CK206,RMDF!CR206,RMDF!CY206,RMDF!DF206,RMDF!DM206,RMDF!DT206,RMDF!EA206), RMDF!EH206=ROUND(RMDF!EH206,4))</f>
        <v>1</v>
      </c>
      <c r="EF206" s="317">
        <f>RMDF!EF206</f>
        <v>0</v>
      </c>
      <c r="EG206" s="318" t="str">
        <f>IF(EF206=0,"",_xlfn.XLOOKUP(EF206,StatePicklist!$1:$1,StatePicklist!$3:$3,"NA",0))</f>
        <v/>
      </c>
      <c r="EH206" s="297" t="str">
        <f ca="1">IF(RMDF!EG206="", "", IF(ISNUMBER(MATCH(RMDF!EG206, INDIRECT(EG206), 0)), "OK", "Invalid"))</f>
        <v/>
      </c>
      <c r="EI206" s="281"/>
      <c r="EJ206" s="281"/>
      <c r="EK206" s="281"/>
      <c r="EL206" s="281" t="b">
        <f>AND(RMDF!EO206&gt;=0, RMDF!EO206&lt;=1-SUM(RMDF!Z206,RMDF!AG206,RMDF!AN206,RMDF!AU206,RMDF!BB206,RMDF!BI206,RMDF!BP206,RMDF!BW206,RMDF!CD206,RMDF!CK206,RMDF!CR206,RMDF!CY206,RMDF!DF206,RMDF!DM206,RMDF!DT206,RMDF!EA206,RMDF!EH206), RMDF!EO206=ROUND(RMDF!EO206,4))</f>
        <v>1</v>
      </c>
      <c r="EM206" s="317">
        <f>RMDF!EM206</f>
        <v>0</v>
      </c>
      <c r="EN206" s="318" t="str">
        <f>IF(EM206=0,"",_xlfn.XLOOKUP(EM206,StatePicklist!$1:$1,StatePicklist!$3:$3,"NA",0))</f>
        <v/>
      </c>
      <c r="EO206" s="297" t="str">
        <f ca="1">IF(RMDF!EN206="", "", IF(ISNUMBER(MATCH(RMDF!EN206, INDIRECT(EN206), 0)), "OK", "Invalid"))</f>
        <v/>
      </c>
      <c r="EP206" s="281"/>
      <c r="EQ206" s="281"/>
      <c r="ER206" s="281"/>
      <c r="ES206" s="281" t="b">
        <f>AND(RMDF!EV206&gt;=0, RMDF!EV206&lt;=1-SUM(RMDF!Z206,RMDF!AG206,RMDF!AN206,RMDF!AU206,RMDF!BB206,RMDF!BI206,RMDF!BP206,RMDF!BW206,RMDF!CD206,RMDF!CK206,RMDF!CR206,RMDF!CY206,RMDF!DF206,RMDF!DM206,RMDF!DT206,RMDF!EA206,RMDF!EH206,RMDF!EO206), RMDF!EV206=ROUND(RMDF!EV206,4))</f>
        <v>1</v>
      </c>
      <c r="ET206" s="317">
        <f>RMDF!ET206</f>
        <v>0</v>
      </c>
      <c r="EU206" s="318" t="str">
        <f>IF(ET206=0,"",_xlfn.XLOOKUP(ET206,StatePicklist!$1:$1,StatePicklist!$3:$3,"NA",0))</f>
        <v/>
      </c>
      <c r="EV206" s="297" t="str">
        <f ca="1">IF(RMDF!EU206="", "", IF(ISNUMBER(MATCH(RMDF!EU206, INDIRECT(EU206), 0)), "OK", "Invalid"))</f>
        <v/>
      </c>
      <c r="EW206" s="281"/>
      <c r="EX206" s="281"/>
      <c r="EY206" s="281"/>
      <c r="EZ206" s="281" t="b">
        <f>AND(RMDF!FC206&gt;=0, RMDF!FC206&lt;=1-SUM(RMDF!Z206,RMDF!AG206,RMDF!AN206,RMDF!AU206,RMDF!BB206,RMDF!BI206,RMDF!BP206,RMDF!BW206,RMDF!CD206,RMDF!CK206,RMDF!CR206,RMDF!CY206,RMDF!DF206,RMDF!DM206,RMDF!DT206,RMDF!EA206,RMDF!EH206,RMDF!EO206,RMDF!EV206), RMDF!FC206=ROUND(RMDF!FC206,4))</f>
        <v>1</v>
      </c>
      <c r="FA206" s="317">
        <f>RMDF!FA206</f>
        <v>0</v>
      </c>
      <c r="FB206" s="318" t="str">
        <f>IF(FA206=0,"",_xlfn.XLOOKUP(FA206,StatePicklist!$1:$1,StatePicklist!$3:$3,"NA",0))</f>
        <v/>
      </c>
      <c r="FC206" s="297" t="str">
        <f ca="1">IF(RMDF!FB206="", "", IF(ISNUMBER(MATCH(RMDF!FB206, INDIRECT(FB206), 0)), "OK", "Invalid"))</f>
        <v/>
      </c>
    </row>
    <row r="207" spans="1:159" s="205" customFormat="1" ht="39.9" customHeight="1" x14ac:dyDescent="0.25">
      <c r="A207" s="206"/>
      <c r="B207" s="196"/>
      <c r="C207" s="197"/>
      <c r="D207" s="198"/>
      <c r="E207" s="199"/>
      <c r="F207" s="200"/>
      <c r="G207" s="201"/>
      <c r="H207" s="292"/>
      <c r="I207" s="305">
        <f>RMDF!I207</f>
        <v>0</v>
      </c>
      <c r="J207" s="305" t="str">
        <f>IF(I207=ProductCode!$B$30,"PDReclPost",IF(OR(I207=ProductCode!$C$30,I207=ProductCode!$E$30,I207=ProductCode!$G$30),"PDPreCon",IF(OR(I207=ProductCode!$D$30,I207=ProductCode!$F$30),"PDNotReclPost","")))</f>
        <v/>
      </c>
      <c r="K207" s="305" t="str">
        <f t="shared" si="15"/>
        <v/>
      </c>
      <c r="L207" s="289"/>
      <c r="M207" s="305" t="str">
        <f t="shared" si="15"/>
        <v/>
      </c>
      <c r="N207" s="289" t="b">
        <f>AND(RMDF!N207&gt;=0, RMDF!N207&lt;=1-RMDF!L207, RMDF!N207=ROUND(RMDF!N207,4))</f>
        <v>1</v>
      </c>
      <c r="O207" s="286" t="str">
        <f>IF(P207="","",IF(I207="","",IF(LEFT(I207,13)="Reclaimed pos",RawMaterialCode!$E$569,RawMaterialCode!$E$568)))</f>
        <v>Reclaimed pre-consumer mixed fibers (RM0578)</v>
      </c>
      <c r="P207" s="295">
        <f t="shared" si="16"/>
        <v>1</v>
      </c>
      <c r="Q207" s="202"/>
      <c r="R207" s="203"/>
      <c r="S207" s="204" t="str">
        <f t="shared" si="17"/>
        <v/>
      </c>
      <c r="T207" s="281"/>
      <c r="U207" s="281"/>
      <c r="V207" s="281"/>
      <c r="W207" s="281"/>
      <c r="X207" s="317">
        <f>RMDF!X207</f>
        <v>0</v>
      </c>
      <c r="Y207" s="318" t="str">
        <f>IF(X207=0,"",_xlfn.XLOOKUP(X207,StatePicklist!$1:$1,StatePicklist!$3:$3,"NA",0))</f>
        <v/>
      </c>
      <c r="Z207" s="297" t="str">
        <f ca="1">IF(RMDF!Y207="", "", IF(ISNUMBER(MATCH(RMDF!Y207, INDIRECT(Y207), 0)), "OK", "Invalid"))</f>
        <v/>
      </c>
      <c r="AA207" s="281"/>
      <c r="AB207" s="281"/>
      <c r="AC207" s="281"/>
      <c r="AD207" s="281" t="b">
        <f>AND(RMDF!AG207&gt;=0, RMDF!AG207&lt;=1-RMDF!Z207, RMDF!AG207=ROUND(RMDF!AG207,4))</f>
        <v>1</v>
      </c>
      <c r="AE207" s="317">
        <f>RMDF!AE207</f>
        <v>0</v>
      </c>
      <c r="AF207" s="318" t="str">
        <f>IF(AE207=0,"",_xlfn.XLOOKUP(AE207,StatePicklist!$1:$1,StatePicklist!$3:$3,"NA",0))</f>
        <v/>
      </c>
      <c r="AG207" s="297" t="str">
        <f ca="1">IF(RMDF!AF207="", "", IF(ISNUMBER(MATCH(RMDF!AF207, INDIRECT(AF207), 0)), "OK", "Invalid"))</f>
        <v/>
      </c>
      <c r="AH207" s="281"/>
      <c r="AI207" s="281"/>
      <c r="AJ207" s="281"/>
      <c r="AK207" s="281" t="b">
        <f>AND(RMDF!AN207&gt;=0, RMDF!AN207&lt;=1-SUM(RMDF!Z207,RMDF!AG207), RMDF!AN207=ROUND(RMDF!AN207,4))</f>
        <v>1</v>
      </c>
      <c r="AL207" s="317">
        <f>RMDF!AL207</f>
        <v>0</v>
      </c>
      <c r="AM207" s="318" t="str">
        <f>IF(AL207=0,"",_xlfn.XLOOKUP(AL207,StatePicklist!$1:$1,StatePicklist!$3:$3,"NA",0))</f>
        <v/>
      </c>
      <c r="AN207" s="297" t="str">
        <f ca="1">IF(RMDF!AM207="", "", IF(ISNUMBER(MATCH(RMDF!AM207, INDIRECT(AM207), 0)), "OK", "Invalid"))</f>
        <v/>
      </c>
      <c r="AO207" s="281"/>
      <c r="AP207" s="281"/>
      <c r="AQ207" s="281"/>
      <c r="AR207" s="281" t="b">
        <f>AND(RMDF!AU207&gt;=0, RMDF!AU207&lt;=1-SUM(RMDF!Z207,RMDF!AG207,RMDF!AN207), RMDF!AU207=ROUND(RMDF!AU207,4))</f>
        <v>1</v>
      </c>
      <c r="AS207" s="317">
        <f>RMDF!AS207</f>
        <v>0</v>
      </c>
      <c r="AT207" s="318" t="str">
        <f>IF(AS207=0,"",_xlfn.XLOOKUP(AS207,StatePicklist!$1:$1,StatePicklist!$3:$3,"NA",0))</f>
        <v/>
      </c>
      <c r="AU207" s="297" t="str">
        <f ca="1">IF(RMDF!AT207="", "", IF(ISNUMBER(MATCH(RMDF!AT207, INDIRECT(AT207), 0)), "OK", "Invalid"))</f>
        <v/>
      </c>
      <c r="AV207" s="281"/>
      <c r="AW207" s="281"/>
      <c r="AX207" s="281"/>
      <c r="AY207" s="281" t="b">
        <f>AND(RMDF!BB207&gt;=0, RMDF!BB207&lt;=1-SUM(RMDF!Z207,RMDF!AG207,RMDF!AN207,RMDF!AU207), RMDF!BB207=ROUND(RMDF!BB207,4))</f>
        <v>1</v>
      </c>
      <c r="AZ207" s="317">
        <f>RMDF!AZ207</f>
        <v>0</v>
      </c>
      <c r="BA207" s="318" t="str">
        <f>IF(AZ207=0,"",_xlfn.XLOOKUP(AZ207,StatePicklist!$1:$1,StatePicklist!$3:$3,"NA",0))</f>
        <v/>
      </c>
      <c r="BB207" s="297" t="str">
        <f ca="1">IF(RMDF!BA207="", "", IF(ISNUMBER(MATCH(RMDF!BA207, INDIRECT(BA207), 0)), "OK", "Invalid"))</f>
        <v/>
      </c>
      <c r="BC207" s="281"/>
      <c r="BD207" s="281"/>
      <c r="BE207" s="281"/>
      <c r="BF207" s="281" t="b">
        <f>AND(RMDF!BI207&gt;=0, RMDF!BI207&lt;=1-SUM(RMDF!Z207,RMDF!AG207,RMDF!AN207,RMDF!AU207,RMDF!BB207), RMDF!BI207=ROUND(RMDF!BI207,4))</f>
        <v>1</v>
      </c>
      <c r="BG207" s="317">
        <f>RMDF!BG207</f>
        <v>0</v>
      </c>
      <c r="BH207" s="318" t="str">
        <f>IF(BG207=0,"",_xlfn.XLOOKUP(BG207,StatePicklist!$1:$1,StatePicklist!$3:$3,"NA",0))</f>
        <v/>
      </c>
      <c r="BI207" s="297" t="str">
        <f ca="1">IF(RMDF!BH207="", "", IF(ISNUMBER(MATCH(RMDF!BH207, INDIRECT(BH207), 0)), "OK", "Invalid"))</f>
        <v/>
      </c>
      <c r="BJ207" s="281"/>
      <c r="BK207" s="281"/>
      <c r="BL207" s="281"/>
      <c r="BM207" s="281" t="b">
        <f>AND(RMDF!BP207&gt;=0, RMDF!BP207&lt;=1-SUM(RMDF!Z207,RMDF!AG207,RMDF!AN207,RMDF!AU207,RMDF!BB207,RMDF!BI207), RMDF!BP207=ROUND(RMDF!BP207,4))</f>
        <v>1</v>
      </c>
      <c r="BN207" s="317">
        <f>RMDF!BN207</f>
        <v>0</v>
      </c>
      <c r="BO207" s="318" t="str">
        <f>IF(BN207=0,"",_xlfn.XLOOKUP(BN207,StatePicklist!$1:$1,StatePicklist!$3:$3,"NA",0))</f>
        <v/>
      </c>
      <c r="BP207" s="297" t="str">
        <f ca="1">IF(RMDF!BO207="", "", IF(ISNUMBER(MATCH(RMDF!BO207, INDIRECT(BO207), 0)), "OK", "Invalid"))</f>
        <v/>
      </c>
      <c r="BQ207" s="281"/>
      <c r="BR207" s="281"/>
      <c r="BS207" s="281"/>
      <c r="BT207" s="281" t="b">
        <f>AND(RMDF!BW207&gt;=0, RMDF!BW207&lt;=1-SUM(RMDF!Z207,RMDF!AG207,RMDF!AN207,RMDF!AU207,RMDF!BB207,RMDF!BI207,RMDF!BP207), RMDF!BW207=ROUND(RMDF!BW207,4))</f>
        <v>1</v>
      </c>
      <c r="BU207" s="317">
        <f>RMDF!BU207</f>
        <v>0</v>
      </c>
      <c r="BV207" s="318" t="str">
        <f>IF(BU207=0,"",_xlfn.XLOOKUP(BU207,StatePicklist!$1:$1,StatePicklist!$3:$3,"NA",0))</f>
        <v/>
      </c>
      <c r="BW207" s="297" t="str">
        <f ca="1">IF(RMDF!BV207="", "", IF(ISNUMBER(MATCH(RMDF!BV207, INDIRECT(BV207), 0)), "OK", "Invalid"))</f>
        <v/>
      </c>
      <c r="BX207" s="281"/>
      <c r="BY207" s="281"/>
      <c r="BZ207" s="281"/>
      <c r="CA207" s="281" t="b">
        <f>AND(RMDF!CD207&gt;=0, RMDF!CD207&lt;=1-SUM(RMDF!Z207,RMDF!AG207,RMDF!AN207,RMDF!AU207,RMDF!BB207,RMDF!BI207,RMDF!BP207,RMDF!BW207), RMDF!CD207=ROUND(RMDF!CD207,4))</f>
        <v>1</v>
      </c>
      <c r="CB207" s="317">
        <f>RMDF!CB207</f>
        <v>0</v>
      </c>
      <c r="CC207" s="318" t="str">
        <f>IF(CB207=0,"",_xlfn.XLOOKUP(CB207,StatePicklist!$1:$1,StatePicklist!$3:$3,"NA",0))</f>
        <v/>
      </c>
      <c r="CD207" s="297" t="str">
        <f ca="1">IF(RMDF!CC207="", "", IF(ISNUMBER(MATCH(RMDF!CC207, INDIRECT(CC207), 0)), "OK", "Invalid"))</f>
        <v/>
      </c>
      <c r="CE207" s="281"/>
      <c r="CF207" s="281"/>
      <c r="CG207" s="281"/>
      <c r="CH207" s="281" t="b">
        <f>AND(RMDF!CK207&gt;=0, RMDF!CK207&lt;=1-SUM(RMDF!Z207,RMDF!AG207,RMDF!AN207,RMDF!AU207,RMDF!BB207,RMDF!BI207,RMDF!BP207,RMDF!BW207,RMDF!CD207), RMDF!CK207=ROUND(RMDF!CK207,4))</f>
        <v>1</v>
      </c>
      <c r="CI207" s="317">
        <f>RMDF!CI207</f>
        <v>0</v>
      </c>
      <c r="CJ207" s="318" t="str">
        <f>IF(CI207=0,"",_xlfn.XLOOKUP(CI207,StatePicklist!$1:$1,StatePicklist!$3:$3,"NA",0))</f>
        <v/>
      </c>
      <c r="CK207" s="297" t="str">
        <f ca="1">IF(RMDF!CJ207="", "", IF(ISNUMBER(MATCH(RMDF!CJ207, INDIRECT(CJ207), 0)), "OK", "Invalid"))</f>
        <v/>
      </c>
      <c r="CL207" s="281"/>
      <c r="CM207" s="281"/>
      <c r="CN207" s="281"/>
      <c r="CO207" s="281" t="b">
        <f>AND(RMDF!CR207&gt;=0, RMDF!CR207&lt;=1-SUM(RMDF!Z207,RMDF!AG207,RMDF!AN207,RMDF!AU207,RMDF!BB207,RMDF!BI207,RMDF!BP207,RMDF!BW207,RMDF!CD207,RMDF!CK207), RMDF!CR207=ROUND(RMDF!CR207,4))</f>
        <v>1</v>
      </c>
      <c r="CP207" s="317">
        <f>RMDF!CP207</f>
        <v>0</v>
      </c>
      <c r="CQ207" s="318" t="str">
        <f>IF(CP207=0,"",_xlfn.XLOOKUP(CP207,StatePicklist!$1:$1,StatePicklist!$3:$3,"NA",0))</f>
        <v/>
      </c>
      <c r="CR207" s="297" t="str">
        <f ca="1">IF(RMDF!CQ207="", "", IF(ISNUMBER(MATCH(RMDF!CQ207, INDIRECT(CQ207), 0)), "OK", "Invalid"))</f>
        <v/>
      </c>
      <c r="CS207" s="281"/>
      <c r="CT207" s="281"/>
      <c r="CU207" s="281"/>
      <c r="CV207" s="281" t="b">
        <f>AND(RMDF!CY207&gt;=0, RMDF!CY207&lt;=1-SUM(RMDF!Z207,RMDF!AG207,RMDF!AN207,RMDF!AU207,RMDF!BB207,RMDF!BI207,RMDF!BP207,RMDF!BW207,RMDF!CD207,RMDF!CK207,RMDF!CR207), RMDF!CY207=ROUND(RMDF!CY207,4))</f>
        <v>1</v>
      </c>
      <c r="CW207" s="317">
        <f>RMDF!CW207</f>
        <v>0</v>
      </c>
      <c r="CX207" s="318" t="str">
        <f>IF(CW207=0,"",_xlfn.XLOOKUP(CW207,StatePicklist!$1:$1,StatePicklist!$3:$3,"NA",0))</f>
        <v/>
      </c>
      <c r="CY207" s="297" t="str">
        <f ca="1">IF(RMDF!CX207="", "", IF(ISNUMBER(MATCH(RMDF!CX207, INDIRECT(CX207), 0)), "OK", "Invalid"))</f>
        <v/>
      </c>
      <c r="CZ207" s="281"/>
      <c r="DA207" s="281"/>
      <c r="DB207" s="281"/>
      <c r="DC207" s="281" t="b">
        <f>AND(RMDF!DF207&gt;=0, RMDF!DF207&lt;=1-SUM(RMDF!Z207,RMDF!AG207,RMDF!AN207,RMDF!AU207,RMDF!BB207,RMDF!BI207,RMDF!BP207,RMDF!BW207,RMDF!CD207,RMDF!CK207,RMDF!CR207,RMDF!CY207), RMDF!DF207=ROUND(RMDF!DF207,4))</f>
        <v>1</v>
      </c>
      <c r="DD207" s="317">
        <f>RMDF!DD207</f>
        <v>0</v>
      </c>
      <c r="DE207" s="318" t="str">
        <f>IF(DD207=0,"",_xlfn.XLOOKUP(DD207,StatePicklist!$1:$1,StatePicklist!$3:$3,"NA",0))</f>
        <v/>
      </c>
      <c r="DF207" s="297" t="str">
        <f ca="1">IF(RMDF!DE207="", "", IF(ISNUMBER(MATCH(RMDF!DE207, INDIRECT(DE207), 0)), "OK", "Invalid"))</f>
        <v/>
      </c>
      <c r="DG207" s="281"/>
      <c r="DH207" s="281"/>
      <c r="DI207" s="281"/>
      <c r="DJ207" s="281" t="b">
        <f>AND(RMDF!DM207&gt;=0, RMDF!DM207&lt;=1-SUM(RMDF!Z207,RMDF!AG207,RMDF!AN207,RMDF!AU207,RMDF!BB207,RMDF!BI207,RMDF!BP207,RMDF!BW207,RMDF!CD207,RMDF!CK207,RMDF!CR207,RMDF!CY207,RMDF!DF207), RMDF!DM207=ROUND(RMDF!DM207,4))</f>
        <v>1</v>
      </c>
      <c r="DK207" s="317">
        <f>RMDF!DK207</f>
        <v>0</v>
      </c>
      <c r="DL207" s="318" t="str">
        <f>IF(DK207=0,"",_xlfn.XLOOKUP(DK207,StatePicklist!$1:$1,StatePicklist!$3:$3,"NA",0))</f>
        <v/>
      </c>
      <c r="DM207" s="297" t="str">
        <f ca="1">IF(RMDF!DL207="", "", IF(ISNUMBER(MATCH(RMDF!DL207, INDIRECT(DL207), 0)), "OK", "Invalid"))</f>
        <v/>
      </c>
      <c r="DN207" s="281"/>
      <c r="DO207" s="281"/>
      <c r="DP207" s="281"/>
      <c r="DQ207" s="281" t="b">
        <f>AND(RMDF!DT207&gt;=0, RMDF!DT207&lt;=1-SUM(RMDF!Z207,RMDF!AG207,RMDF!AN207,RMDF!AU207,RMDF!BB207,RMDF!BI207,RMDF!BP207,RMDF!BW207,RMDF!CD207,RMDF!CK207,RMDF!CR207,RMDF!CY207,RMDF!DF207,RMDF!DM207), RMDF!DT207=ROUND(RMDF!DT207,4))</f>
        <v>1</v>
      </c>
      <c r="DR207" s="317">
        <f>RMDF!DR207</f>
        <v>0</v>
      </c>
      <c r="DS207" s="318" t="str">
        <f>IF(DR207=0,"",_xlfn.XLOOKUP(DR207,StatePicklist!$1:$1,StatePicklist!$3:$3,"NA",0))</f>
        <v/>
      </c>
      <c r="DT207" s="297" t="str">
        <f ca="1">IF(RMDF!DS207="", "", IF(ISNUMBER(MATCH(RMDF!DS207, INDIRECT(DS207), 0)), "OK", "Invalid"))</f>
        <v/>
      </c>
      <c r="DU207" s="281"/>
      <c r="DV207" s="281"/>
      <c r="DW207" s="281"/>
      <c r="DX207" s="281" t="b">
        <f>AND(RMDF!EA207&gt;=0, RMDF!EA207&lt;=1-SUM(RMDF!Z207,RMDF!AG207,RMDF!AN207,RMDF!AU207,RMDF!BB207,RMDF!BI207,RMDF!BP207,RMDF!BW207,RMDF!CD207,RMDF!CK207,RMDF!CR207,RMDF!CY207,RMDF!DF207,RMDF!DM207,RMDF!DT207), RMDF!EA207=ROUND(RMDF!EA207,4))</f>
        <v>1</v>
      </c>
      <c r="DY207" s="317">
        <f>RMDF!DY207</f>
        <v>0</v>
      </c>
      <c r="DZ207" s="318" t="str">
        <f>IF(DY207=0,"",_xlfn.XLOOKUP(DY207,StatePicklist!$1:$1,StatePicklist!$3:$3,"NA",0))</f>
        <v/>
      </c>
      <c r="EA207" s="297" t="str">
        <f ca="1">IF(RMDF!DZ207="", "", IF(ISNUMBER(MATCH(RMDF!DZ207, INDIRECT(DZ207), 0)), "OK", "Invalid"))</f>
        <v/>
      </c>
      <c r="EB207" s="281"/>
      <c r="EC207" s="281"/>
      <c r="ED207" s="281"/>
      <c r="EE207" s="281" t="b">
        <f>AND(RMDF!EH207&gt;=0, RMDF!EH207&lt;=1-SUM(RMDF!Z207,RMDF!AG207,RMDF!AN207,RMDF!AU207,RMDF!BB207,RMDF!BI207,RMDF!BP207,RMDF!BW207,RMDF!CD207,RMDF!CK207,RMDF!CR207,RMDF!CY207,RMDF!DF207,RMDF!DM207,RMDF!DT207,RMDF!EA207), RMDF!EH207=ROUND(RMDF!EH207,4))</f>
        <v>1</v>
      </c>
      <c r="EF207" s="317">
        <f>RMDF!EF207</f>
        <v>0</v>
      </c>
      <c r="EG207" s="318" t="str">
        <f>IF(EF207=0,"",_xlfn.XLOOKUP(EF207,StatePicklist!$1:$1,StatePicklist!$3:$3,"NA",0))</f>
        <v/>
      </c>
      <c r="EH207" s="297" t="str">
        <f ca="1">IF(RMDF!EG207="", "", IF(ISNUMBER(MATCH(RMDF!EG207, INDIRECT(EG207), 0)), "OK", "Invalid"))</f>
        <v/>
      </c>
      <c r="EI207" s="281"/>
      <c r="EJ207" s="281"/>
      <c r="EK207" s="281"/>
      <c r="EL207" s="281" t="b">
        <f>AND(RMDF!EO207&gt;=0, RMDF!EO207&lt;=1-SUM(RMDF!Z207,RMDF!AG207,RMDF!AN207,RMDF!AU207,RMDF!BB207,RMDF!BI207,RMDF!BP207,RMDF!BW207,RMDF!CD207,RMDF!CK207,RMDF!CR207,RMDF!CY207,RMDF!DF207,RMDF!DM207,RMDF!DT207,RMDF!EA207,RMDF!EH207), RMDF!EO207=ROUND(RMDF!EO207,4))</f>
        <v>1</v>
      </c>
      <c r="EM207" s="317">
        <f>RMDF!EM207</f>
        <v>0</v>
      </c>
      <c r="EN207" s="318" t="str">
        <f>IF(EM207=0,"",_xlfn.XLOOKUP(EM207,StatePicklist!$1:$1,StatePicklist!$3:$3,"NA",0))</f>
        <v/>
      </c>
      <c r="EO207" s="297" t="str">
        <f ca="1">IF(RMDF!EN207="", "", IF(ISNUMBER(MATCH(RMDF!EN207, INDIRECT(EN207), 0)), "OK", "Invalid"))</f>
        <v/>
      </c>
      <c r="EP207" s="281"/>
      <c r="EQ207" s="281"/>
      <c r="ER207" s="281"/>
      <c r="ES207" s="281" t="b">
        <f>AND(RMDF!EV207&gt;=0, RMDF!EV207&lt;=1-SUM(RMDF!Z207,RMDF!AG207,RMDF!AN207,RMDF!AU207,RMDF!BB207,RMDF!BI207,RMDF!BP207,RMDF!BW207,RMDF!CD207,RMDF!CK207,RMDF!CR207,RMDF!CY207,RMDF!DF207,RMDF!DM207,RMDF!DT207,RMDF!EA207,RMDF!EH207,RMDF!EO207), RMDF!EV207=ROUND(RMDF!EV207,4))</f>
        <v>1</v>
      </c>
      <c r="ET207" s="317">
        <f>RMDF!ET207</f>
        <v>0</v>
      </c>
      <c r="EU207" s="318" t="str">
        <f>IF(ET207=0,"",_xlfn.XLOOKUP(ET207,StatePicklist!$1:$1,StatePicklist!$3:$3,"NA",0))</f>
        <v/>
      </c>
      <c r="EV207" s="297" t="str">
        <f ca="1">IF(RMDF!EU207="", "", IF(ISNUMBER(MATCH(RMDF!EU207, INDIRECT(EU207), 0)), "OK", "Invalid"))</f>
        <v/>
      </c>
      <c r="EW207" s="281"/>
      <c r="EX207" s="281"/>
      <c r="EY207" s="281"/>
      <c r="EZ207" s="281" t="b">
        <f>AND(RMDF!FC207&gt;=0, RMDF!FC207&lt;=1-SUM(RMDF!Z207,RMDF!AG207,RMDF!AN207,RMDF!AU207,RMDF!BB207,RMDF!BI207,RMDF!BP207,RMDF!BW207,RMDF!CD207,RMDF!CK207,RMDF!CR207,RMDF!CY207,RMDF!DF207,RMDF!DM207,RMDF!DT207,RMDF!EA207,RMDF!EH207,RMDF!EO207,RMDF!EV207), RMDF!FC207=ROUND(RMDF!FC207,4))</f>
        <v>1</v>
      </c>
      <c r="FA207" s="317">
        <f>RMDF!FA207</f>
        <v>0</v>
      </c>
      <c r="FB207" s="318" t="str">
        <f>IF(FA207=0,"",_xlfn.XLOOKUP(FA207,StatePicklist!$1:$1,StatePicklist!$3:$3,"NA",0))</f>
        <v/>
      </c>
      <c r="FC207" s="297" t="str">
        <f ca="1">IF(RMDF!FB207="", "", IF(ISNUMBER(MATCH(RMDF!FB207, INDIRECT(FB207), 0)), "OK", "Invalid"))</f>
        <v/>
      </c>
    </row>
    <row r="208" spans="1:159" s="205" customFormat="1" ht="39.9" customHeight="1" x14ac:dyDescent="0.25">
      <c r="A208" s="206"/>
      <c r="B208" s="196"/>
      <c r="C208" s="197"/>
      <c r="D208" s="198"/>
      <c r="E208" s="199"/>
      <c r="F208" s="200"/>
      <c r="G208" s="201"/>
      <c r="H208" s="292"/>
      <c r="I208" s="305">
        <f>RMDF!I208</f>
        <v>0</v>
      </c>
      <c r="J208" s="305" t="str">
        <f>IF(I208=ProductCode!$B$30,"PDReclPost",IF(OR(I208=ProductCode!$C$30,I208=ProductCode!$E$30,I208=ProductCode!$G$30),"PDPreCon",IF(OR(I208=ProductCode!$D$30,I208=ProductCode!$F$30),"PDNotReclPost","")))</f>
        <v/>
      </c>
      <c r="K208" s="305" t="str">
        <f t="shared" si="15"/>
        <v/>
      </c>
      <c r="L208" s="289"/>
      <c r="M208" s="305" t="str">
        <f t="shared" si="15"/>
        <v/>
      </c>
      <c r="N208" s="289" t="b">
        <f>AND(RMDF!N208&gt;=0, RMDF!N208&lt;=1-RMDF!L208, RMDF!N208=ROUND(RMDF!N208,4))</f>
        <v>1</v>
      </c>
      <c r="O208" s="286" t="str">
        <f>IF(P208="","",IF(I208="","",IF(LEFT(I208,13)="Reclaimed pos",RawMaterialCode!$E$569,RawMaterialCode!$E$568)))</f>
        <v>Reclaimed pre-consumer mixed fibers (RM0578)</v>
      </c>
      <c r="P208" s="295">
        <f t="shared" si="16"/>
        <v>1</v>
      </c>
      <c r="Q208" s="202"/>
      <c r="R208" s="203"/>
      <c r="S208" s="204" t="str">
        <f t="shared" si="17"/>
        <v/>
      </c>
      <c r="T208" s="281"/>
      <c r="U208" s="281"/>
      <c r="V208" s="281"/>
      <c r="W208" s="281"/>
      <c r="X208" s="317">
        <f>RMDF!X208</f>
        <v>0</v>
      </c>
      <c r="Y208" s="318" t="str">
        <f>IF(X208=0,"",_xlfn.XLOOKUP(X208,StatePicklist!$1:$1,StatePicklist!$3:$3,"NA",0))</f>
        <v/>
      </c>
      <c r="Z208" s="297" t="str">
        <f ca="1">IF(RMDF!Y208="", "", IF(ISNUMBER(MATCH(RMDF!Y208, INDIRECT(Y208), 0)), "OK", "Invalid"))</f>
        <v/>
      </c>
      <c r="AA208" s="281"/>
      <c r="AB208" s="281"/>
      <c r="AC208" s="281"/>
      <c r="AD208" s="281" t="b">
        <f>AND(RMDF!AG208&gt;=0, RMDF!AG208&lt;=1-RMDF!Z208, RMDF!AG208=ROUND(RMDF!AG208,4))</f>
        <v>1</v>
      </c>
      <c r="AE208" s="317">
        <f>RMDF!AE208</f>
        <v>0</v>
      </c>
      <c r="AF208" s="318" t="str">
        <f>IF(AE208=0,"",_xlfn.XLOOKUP(AE208,StatePicklist!$1:$1,StatePicklist!$3:$3,"NA",0))</f>
        <v/>
      </c>
      <c r="AG208" s="297" t="str">
        <f ca="1">IF(RMDF!AF208="", "", IF(ISNUMBER(MATCH(RMDF!AF208, INDIRECT(AF208), 0)), "OK", "Invalid"))</f>
        <v/>
      </c>
      <c r="AH208" s="281"/>
      <c r="AI208" s="281"/>
      <c r="AJ208" s="281"/>
      <c r="AK208" s="281" t="b">
        <f>AND(RMDF!AN208&gt;=0, RMDF!AN208&lt;=1-SUM(RMDF!Z208,RMDF!AG208), RMDF!AN208=ROUND(RMDF!AN208,4))</f>
        <v>1</v>
      </c>
      <c r="AL208" s="317">
        <f>RMDF!AL208</f>
        <v>0</v>
      </c>
      <c r="AM208" s="318" t="str">
        <f>IF(AL208=0,"",_xlfn.XLOOKUP(AL208,StatePicklist!$1:$1,StatePicklist!$3:$3,"NA",0))</f>
        <v/>
      </c>
      <c r="AN208" s="297" t="str">
        <f ca="1">IF(RMDF!AM208="", "", IF(ISNUMBER(MATCH(RMDF!AM208, INDIRECT(AM208), 0)), "OK", "Invalid"))</f>
        <v/>
      </c>
      <c r="AO208" s="281"/>
      <c r="AP208" s="281"/>
      <c r="AQ208" s="281"/>
      <c r="AR208" s="281" t="b">
        <f>AND(RMDF!AU208&gt;=0, RMDF!AU208&lt;=1-SUM(RMDF!Z208,RMDF!AG208,RMDF!AN208), RMDF!AU208=ROUND(RMDF!AU208,4))</f>
        <v>1</v>
      </c>
      <c r="AS208" s="317">
        <f>RMDF!AS208</f>
        <v>0</v>
      </c>
      <c r="AT208" s="318" t="str">
        <f>IF(AS208=0,"",_xlfn.XLOOKUP(AS208,StatePicklist!$1:$1,StatePicklist!$3:$3,"NA",0))</f>
        <v/>
      </c>
      <c r="AU208" s="297" t="str">
        <f ca="1">IF(RMDF!AT208="", "", IF(ISNUMBER(MATCH(RMDF!AT208, INDIRECT(AT208), 0)), "OK", "Invalid"))</f>
        <v/>
      </c>
      <c r="AV208" s="281"/>
      <c r="AW208" s="281"/>
      <c r="AX208" s="281"/>
      <c r="AY208" s="281" t="b">
        <f>AND(RMDF!BB208&gt;=0, RMDF!BB208&lt;=1-SUM(RMDF!Z208,RMDF!AG208,RMDF!AN208,RMDF!AU208), RMDF!BB208=ROUND(RMDF!BB208,4))</f>
        <v>1</v>
      </c>
      <c r="AZ208" s="317">
        <f>RMDF!AZ208</f>
        <v>0</v>
      </c>
      <c r="BA208" s="318" t="str">
        <f>IF(AZ208=0,"",_xlfn.XLOOKUP(AZ208,StatePicklist!$1:$1,StatePicklist!$3:$3,"NA",0))</f>
        <v/>
      </c>
      <c r="BB208" s="297" t="str">
        <f ca="1">IF(RMDF!BA208="", "", IF(ISNUMBER(MATCH(RMDF!BA208, INDIRECT(BA208), 0)), "OK", "Invalid"))</f>
        <v/>
      </c>
      <c r="BC208" s="281"/>
      <c r="BD208" s="281"/>
      <c r="BE208" s="281"/>
      <c r="BF208" s="281" t="b">
        <f>AND(RMDF!BI208&gt;=0, RMDF!BI208&lt;=1-SUM(RMDF!Z208,RMDF!AG208,RMDF!AN208,RMDF!AU208,RMDF!BB208), RMDF!BI208=ROUND(RMDF!BI208,4))</f>
        <v>1</v>
      </c>
      <c r="BG208" s="317">
        <f>RMDF!BG208</f>
        <v>0</v>
      </c>
      <c r="BH208" s="318" t="str">
        <f>IF(BG208=0,"",_xlfn.XLOOKUP(BG208,StatePicklist!$1:$1,StatePicklist!$3:$3,"NA",0))</f>
        <v/>
      </c>
      <c r="BI208" s="297" t="str">
        <f ca="1">IF(RMDF!BH208="", "", IF(ISNUMBER(MATCH(RMDF!BH208, INDIRECT(BH208), 0)), "OK", "Invalid"))</f>
        <v/>
      </c>
      <c r="BJ208" s="281"/>
      <c r="BK208" s="281"/>
      <c r="BL208" s="281"/>
      <c r="BM208" s="281" t="b">
        <f>AND(RMDF!BP208&gt;=0, RMDF!BP208&lt;=1-SUM(RMDF!Z208,RMDF!AG208,RMDF!AN208,RMDF!AU208,RMDF!BB208,RMDF!BI208), RMDF!BP208=ROUND(RMDF!BP208,4))</f>
        <v>1</v>
      </c>
      <c r="BN208" s="317">
        <f>RMDF!BN208</f>
        <v>0</v>
      </c>
      <c r="BO208" s="318" t="str">
        <f>IF(BN208=0,"",_xlfn.XLOOKUP(BN208,StatePicklist!$1:$1,StatePicklist!$3:$3,"NA",0))</f>
        <v/>
      </c>
      <c r="BP208" s="297" t="str">
        <f ca="1">IF(RMDF!BO208="", "", IF(ISNUMBER(MATCH(RMDF!BO208, INDIRECT(BO208), 0)), "OK", "Invalid"))</f>
        <v/>
      </c>
      <c r="BQ208" s="281"/>
      <c r="BR208" s="281"/>
      <c r="BS208" s="281"/>
      <c r="BT208" s="281" t="b">
        <f>AND(RMDF!BW208&gt;=0, RMDF!BW208&lt;=1-SUM(RMDF!Z208,RMDF!AG208,RMDF!AN208,RMDF!AU208,RMDF!BB208,RMDF!BI208,RMDF!BP208), RMDF!BW208=ROUND(RMDF!BW208,4))</f>
        <v>1</v>
      </c>
      <c r="BU208" s="317">
        <f>RMDF!BU208</f>
        <v>0</v>
      </c>
      <c r="BV208" s="318" t="str">
        <f>IF(BU208=0,"",_xlfn.XLOOKUP(BU208,StatePicklist!$1:$1,StatePicklist!$3:$3,"NA",0))</f>
        <v/>
      </c>
      <c r="BW208" s="297" t="str">
        <f ca="1">IF(RMDF!BV208="", "", IF(ISNUMBER(MATCH(RMDF!BV208, INDIRECT(BV208), 0)), "OK", "Invalid"))</f>
        <v/>
      </c>
      <c r="BX208" s="281"/>
      <c r="BY208" s="281"/>
      <c r="BZ208" s="281"/>
      <c r="CA208" s="281" t="b">
        <f>AND(RMDF!CD208&gt;=0, RMDF!CD208&lt;=1-SUM(RMDF!Z208,RMDF!AG208,RMDF!AN208,RMDF!AU208,RMDF!BB208,RMDF!BI208,RMDF!BP208,RMDF!BW208), RMDF!CD208=ROUND(RMDF!CD208,4))</f>
        <v>1</v>
      </c>
      <c r="CB208" s="317">
        <f>RMDF!CB208</f>
        <v>0</v>
      </c>
      <c r="CC208" s="318" t="str">
        <f>IF(CB208=0,"",_xlfn.XLOOKUP(CB208,StatePicklist!$1:$1,StatePicklist!$3:$3,"NA",0))</f>
        <v/>
      </c>
      <c r="CD208" s="297" t="str">
        <f ca="1">IF(RMDF!CC208="", "", IF(ISNUMBER(MATCH(RMDF!CC208, INDIRECT(CC208), 0)), "OK", "Invalid"))</f>
        <v/>
      </c>
      <c r="CE208" s="281"/>
      <c r="CF208" s="281"/>
      <c r="CG208" s="281"/>
      <c r="CH208" s="281" t="b">
        <f>AND(RMDF!CK208&gt;=0, RMDF!CK208&lt;=1-SUM(RMDF!Z208,RMDF!AG208,RMDF!AN208,RMDF!AU208,RMDF!BB208,RMDF!BI208,RMDF!BP208,RMDF!BW208,RMDF!CD208), RMDF!CK208=ROUND(RMDF!CK208,4))</f>
        <v>1</v>
      </c>
      <c r="CI208" s="317">
        <f>RMDF!CI208</f>
        <v>0</v>
      </c>
      <c r="CJ208" s="318" t="str">
        <f>IF(CI208=0,"",_xlfn.XLOOKUP(CI208,StatePicklist!$1:$1,StatePicklist!$3:$3,"NA",0))</f>
        <v/>
      </c>
      <c r="CK208" s="297" t="str">
        <f ca="1">IF(RMDF!CJ208="", "", IF(ISNUMBER(MATCH(RMDF!CJ208, INDIRECT(CJ208), 0)), "OK", "Invalid"))</f>
        <v/>
      </c>
      <c r="CL208" s="281"/>
      <c r="CM208" s="281"/>
      <c r="CN208" s="281"/>
      <c r="CO208" s="281" t="b">
        <f>AND(RMDF!CR208&gt;=0, RMDF!CR208&lt;=1-SUM(RMDF!Z208,RMDF!AG208,RMDF!AN208,RMDF!AU208,RMDF!BB208,RMDF!BI208,RMDF!BP208,RMDF!BW208,RMDF!CD208,RMDF!CK208), RMDF!CR208=ROUND(RMDF!CR208,4))</f>
        <v>1</v>
      </c>
      <c r="CP208" s="317">
        <f>RMDF!CP208</f>
        <v>0</v>
      </c>
      <c r="CQ208" s="318" t="str">
        <f>IF(CP208=0,"",_xlfn.XLOOKUP(CP208,StatePicklist!$1:$1,StatePicklist!$3:$3,"NA",0))</f>
        <v/>
      </c>
      <c r="CR208" s="297" t="str">
        <f ca="1">IF(RMDF!CQ208="", "", IF(ISNUMBER(MATCH(RMDF!CQ208, INDIRECT(CQ208), 0)), "OK", "Invalid"))</f>
        <v/>
      </c>
      <c r="CS208" s="281"/>
      <c r="CT208" s="281"/>
      <c r="CU208" s="281"/>
      <c r="CV208" s="281" t="b">
        <f>AND(RMDF!CY208&gt;=0, RMDF!CY208&lt;=1-SUM(RMDF!Z208,RMDF!AG208,RMDF!AN208,RMDF!AU208,RMDF!BB208,RMDF!BI208,RMDF!BP208,RMDF!BW208,RMDF!CD208,RMDF!CK208,RMDF!CR208), RMDF!CY208=ROUND(RMDF!CY208,4))</f>
        <v>1</v>
      </c>
      <c r="CW208" s="317">
        <f>RMDF!CW208</f>
        <v>0</v>
      </c>
      <c r="CX208" s="318" t="str">
        <f>IF(CW208=0,"",_xlfn.XLOOKUP(CW208,StatePicklist!$1:$1,StatePicklist!$3:$3,"NA",0))</f>
        <v/>
      </c>
      <c r="CY208" s="297" t="str">
        <f ca="1">IF(RMDF!CX208="", "", IF(ISNUMBER(MATCH(RMDF!CX208, INDIRECT(CX208), 0)), "OK", "Invalid"))</f>
        <v/>
      </c>
      <c r="CZ208" s="281"/>
      <c r="DA208" s="281"/>
      <c r="DB208" s="281"/>
      <c r="DC208" s="281" t="b">
        <f>AND(RMDF!DF208&gt;=0, RMDF!DF208&lt;=1-SUM(RMDF!Z208,RMDF!AG208,RMDF!AN208,RMDF!AU208,RMDF!BB208,RMDF!BI208,RMDF!BP208,RMDF!BW208,RMDF!CD208,RMDF!CK208,RMDF!CR208,RMDF!CY208), RMDF!DF208=ROUND(RMDF!DF208,4))</f>
        <v>1</v>
      </c>
      <c r="DD208" s="317">
        <f>RMDF!DD208</f>
        <v>0</v>
      </c>
      <c r="DE208" s="318" t="str">
        <f>IF(DD208=0,"",_xlfn.XLOOKUP(DD208,StatePicklist!$1:$1,StatePicklist!$3:$3,"NA",0))</f>
        <v/>
      </c>
      <c r="DF208" s="297" t="str">
        <f ca="1">IF(RMDF!DE208="", "", IF(ISNUMBER(MATCH(RMDF!DE208, INDIRECT(DE208), 0)), "OK", "Invalid"))</f>
        <v/>
      </c>
      <c r="DG208" s="281"/>
      <c r="DH208" s="281"/>
      <c r="DI208" s="281"/>
      <c r="DJ208" s="281" t="b">
        <f>AND(RMDF!DM208&gt;=0, RMDF!DM208&lt;=1-SUM(RMDF!Z208,RMDF!AG208,RMDF!AN208,RMDF!AU208,RMDF!BB208,RMDF!BI208,RMDF!BP208,RMDF!BW208,RMDF!CD208,RMDF!CK208,RMDF!CR208,RMDF!CY208,RMDF!DF208), RMDF!DM208=ROUND(RMDF!DM208,4))</f>
        <v>1</v>
      </c>
      <c r="DK208" s="317">
        <f>RMDF!DK208</f>
        <v>0</v>
      </c>
      <c r="DL208" s="318" t="str">
        <f>IF(DK208=0,"",_xlfn.XLOOKUP(DK208,StatePicklist!$1:$1,StatePicklist!$3:$3,"NA",0))</f>
        <v/>
      </c>
      <c r="DM208" s="297" t="str">
        <f ca="1">IF(RMDF!DL208="", "", IF(ISNUMBER(MATCH(RMDF!DL208, INDIRECT(DL208), 0)), "OK", "Invalid"))</f>
        <v/>
      </c>
      <c r="DN208" s="281"/>
      <c r="DO208" s="281"/>
      <c r="DP208" s="281"/>
      <c r="DQ208" s="281" t="b">
        <f>AND(RMDF!DT208&gt;=0, RMDF!DT208&lt;=1-SUM(RMDF!Z208,RMDF!AG208,RMDF!AN208,RMDF!AU208,RMDF!BB208,RMDF!BI208,RMDF!BP208,RMDF!BW208,RMDF!CD208,RMDF!CK208,RMDF!CR208,RMDF!CY208,RMDF!DF208,RMDF!DM208), RMDF!DT208=ROUND(RMDF!DT208,4))</f>
        <v>1</v>
      </c>
      <c r="DR208" s="317">
        <f>RMDF!DR208</f>
        <v>0</v>
      </c>
      <c r="DS208" s="318" t="str">
        <f>IF(DR208=0,"",_xlfn.XLOOKUP(DR208,StatePicklist!$1:$1,StatePicklist!$3:$3,"NA",0))</f>
        <v/>
      </c>
      <c r="DT208" s="297" t="str">
        <f ca="1">IF(RMDF!DS208="", "", IF(ISNUMBER(MATCH(RMDF!DS208, INDIRECT(DS208), 0)), "OK", "Invalid"))</f>
        <v/>
      </c>
      <c r="DU208" s="281"/>
      <c r="DV208" s="281"/>
      <c r="DW208" s="281"/>
      <c r="DX208" s="281" t="b">
        <f>AND(RMDF!EA208&gt;=0, RMDF!EA208&lt;=1-SUM(RMDF!Z208,RMDF!AG208,RMDF!AN208,RMDF!AU208,RMDF!BB208,RMDF!BI208,RMDF!BP208,RMDF!BW208,RMDF!CD208,RMDF!CK208,RMDF!CR208,RMDF!CY208,RMDF!DF208,RMDF!DM208,RMDF!DT208), RMDF!EA208=ROUND(RMDF!EA208,4))</f>
        <v>1</v>
      </c>
      <c r="DY208" s="317">
        <f>RMDF!DY208</f>
        <v>0</v>
      </c>
      <c r="DZ208" s="318" t="str">
        <f>IF(DY208=0,"",_xlfn.XLOOKUP(DY208,StatePicklist!$1:$1,StatePicklist!$3:$3,"NA",0))</f>
        <v/>
      </c>
      <c r="EA208" s="297" t="str">
        <f ca="1">IF(RMDF!DZ208="", "", IF(ISNUMBER(MATCH(RMDF!DZ208, INDIRECT(DZ208), 0)), "OK", "Invalid"))</f>
        <v/>
      </c>
      <c r="EB208" s="281"/>
      <c r="EC208" s="281"/>
      <c r="ED208" s="281"/>
      <c r="EE208" s="281" t="b">
        <f>AND(RMDF!EH208&gt;=0, RMDF!EH208&lt;=1-SUM(RMDF!Z208,RMDF!AG208,RMDF!AN208,RMDF!AU208,RMDF!BB208,RMDF!BI208,RMDF!BP208,RMDF!BW208,RMDF!CD208,RMDF!CK208,RMDF!CR208,RMDF!CY208,RMDF!DF208,RMDF!DM208,RMDF!DT208,RMDF!EA208), RMDF!EH208=ROUND(RMDF!EH208,4))</f>
        <v>1</v>
      </c>
      <c r="EF208" s="317">
        <f>RMDF!EF208</f>
        <v>0</v>
      </c>
      <c r="EG208" s="318" t="str">
        <f>IF(EF208=0,"",_xlfn.XLOOKUP(EF208,StatePicklist!$1:$1,StatePicklist!$3:$3,"NA",0))</f>
        <v/>
      </c>
      <c r="EH208" s="297" t="str">
        <f ca="1">IF(RMDF!EG208="", "", IF(ISNUMBER(MATCH(RMDF!EG208, INDIRECT(EG208), 0)), "OK", "Invalid"))</f>
        <v/>
      </c>
      <c r="EI208" s="281"/>
      <c r="EJ208" s="281"/>
      <c r="EK208" s="281"/>
      <c r="EL208" s="281" t="b">
        <f>AND(RMDF!EO208&gt;=0, RMDF!EO208&lt;=1-SUM(RMDF!Z208,RMDF!AG208,RMDF!AN208,RMDF!AU208,RMDF!BB208,RMDF!BI208,RMDF!BP208,RMDF!BW208,RMDF!CD208,RMDF!CK208,RMDF!CR208,RMDF!CY208,RMDF!DF208,RMDF!DM208,RMDF!DT208,RMDF!EA208,RMDF!EH208), RMDF!EO208=ROUND(RMDF!EO208,4))</f>
        <v>1</v>
      </c>
      <c r="EM208" s="317">
        <f>RMDF!EM208</f>
        <v>0</v>
      </c>
      <c r="EN208" s="318" t="str">
        <f>IF(EM208=0,"",_xlfn.XLOOKUP(EM208,StatePicklist!$1:$1,StatePicklist!$3:$3,"NA",0))</f>
        <v/>
      </c>
      <c r="EO208" s="297" t="str">
        <f ca="1">IF(RMDF!EN208="", "", IF(ISNUMBER(MATCH(RMDF!EN208, INDIRECT(EN208), 0)), "OK", "Invalid"))</f>
        <v/>
      </c>
      <c r="EP208" s="281"/>
      <c r="EQ208" s="281"/>
      <c r="ER208" s="281"/>
      <c r="ES208" s="281" t="b">
        <f>AND(RMDF!EV208&gt;=0, RMDF!EV208&lt;=1-SUM(RMDF!Z208,RMDF!AG208,RMDF!AN208,RMDF!AU208,RMDF!BB208,RMDF!BI208,RMDF!BP208,RMDF!BW208,RMDF!CD208,RMDF!CK208,RMDF!CR208,RMDF!CY208,RMDF!DF208,RMDF!DM208,RMDF!DT208,RMDF!EA208,RMDF!EH208,RMDF!EO208), RMDF!EV208=ROUND(RMDF!EV208,4))</f>
        <v>1</v>
      </c>
      <c r="ET208" s="317">
        <f>RMDF!ET208</f>
        <v>0</v>
      </c>
      <c r="EU208" s="318" t="str">
        <f>IF(ET208=0,"",_xlfn.XLOOKUP(ET208,StatePicklist!$1:$1,StatePicklist!$3:$3,"NA",0))</f>
        <v/>
      </c>
      <c r="EV208" s="297" t="str">
        <f ca="1">IF(RMDF!EU208="", "", IF(ISNUMBER(MATCH(RMDF!EU208, INDIRECT(EU208), 0)), "OK", "Invalid"))</f>
        <v/>
      </c>
      <c r="EW208" s="281"/>
      <c r="EX208" s="281"/>
      <c r="EY208" s="281"/>
      <c r="EZ208" s="281" t="b">
        <f>AND(RMDF!FC208&gt;=0, RMDF!FC208&lt;=1-SUM(RMDF!Z208,RMDF!AG208,RMDF!AN208,RMDF!AU208,RMDF!BB208,RMDF!BI208,RMDF!BP208,RMDF!BW208,RMDF!CD208,RMDF!CK208,RMDF!CR208,RMDF!CY208,RMDF!DF208,RMDF!DM208,RMDF!DT208,RMDF!EA208,RMDF!EH208,RMDF!EO208,RMDF!EV208), RMDF!FC208=ROUND(RMDF!FC208,4))</f>
        <v>1</v>
      </c>
      <c r="FA208" s="317">
        <f>RMDF!FA208</f>
        <v>0</v>
      </c>
      <c r="FB208" s="318" t="str">
        <f>IF(FA208=0,"",_xlfn.XLOOKUP(FA208,StatePicklist!$1:$1,StatePicklist!$3:$3,"NA",0))</f>
        <v/>
      </c>
      <c r="FC208" s="297" t="str">
        <f ca="1">IF(RMDF!FB208="", "", IF(ISNUMBER(MATCH(RMDF!FB208, INDIRECT(FB208), 0)), "OK", "Invalid"))</f>
        <v/>
      </c>
    </row>
    <row r="209" spans="1:159" s="205" customFormat="1" ht="39.9" customHeight="1" x14ac:dyDescent="0.25">
      <c r="A209" s="206"/>
      <c r="B209" s="196"/>
      <c r="C209" s="197"/>
      <c r="D209" s="198"/>
      <c r="E209" s="199"/>
      <c r="F209" s="200"/>
      <c r="G209" s="201"/>
      <c r="H209" s="292"/>
      <c r="I209" s="305">
        <f>RMDF!I209</f>
        <v>0</v>
      </c>
      <c r="J209" s="305" t="str">
        <f>IF(I209=ProductCode!$B$30,"PDReclPost",IF(OR(I209=ProductCode!$C$30,I209=ProductCode!$E$30,I209=ProductCode!$G$30),"PDPreCon",IF(OR(I209=ProductCode!$D$30,I209=ProductCode!$F$30),"PDNotReclPost","")))</f>
        <v/>
      </c>
      <c r="K209" s="305" t="str">
        <f t="shared" si="15"/>
        <v/>
      </c>
      <c r="L209" s="289"/>
      <c r="M209" s="305" t="str">
        <f t="shared" si="15"/>
        <v/>
      </c>
      <c r="N209" s="289" t="b">
        <f>AND(RMDF!N209&gt;=0, RMDF!N209&lt;=1-RMDF!L209, RMDF!N209=ROUND(RMDF!N209,4))</f>
        <v>1</v>
      </c>
      <c r="O209" s="286" t="str">
        <f>IF(P209="","",IF(I209="","",IF(LEFT(I209,13)="Reclaimed pos",RawMaterialCode!$E$569,RawMaterialCode!$E$568)))</f>
        <v>Reclaimed pre-consumer mixed fibers (RM0578)</v>
      </c>
      <c r="P209" s="295">
        <f t="shared" si="16"/>
        <v>1</v>
      </c>
      <c r="Q209" s="202"/>
      <c r="R209" s="203"/>
      <c r="S209" s="204" t="str">
        <f t="shared" si="17"/>
        <v/>
      </c>
      <c r="T209" s="281"/>
      <c r="U209" s="281"/>
      <c r="V209" s="281"/>
      <c r="W209" s="281"/>
      <c r="X209" s="317">
        <f>RMDF!X209</f>
        <v>0</v>
      </c>
      <c r="Y209" s="318" t="str">
        <f>IF(X209=0,"",_xlfn.XLOOKUP(X209,StatePicklist!$1:$1,StatePicklist!$3:$3,"NA",0))</f>
        <v/>
      </c>
      <c r="Z209" s="297" t="str">
        <f ca="1">IF(RMDF!Y209="", "", IF(ISNUMBER(MATCH(RMDF!Y209, INDIRECT(Y209), 0)), "OK", "Invalid"))</f>
        <v/>
      </c>
      <c r="AA209" s="281"/>
      <c r="AB209" s="281"/>
      <c r="AC209" s="281"/>
      <c r="AD209" s="281" t="b">
        <f>AND(RMDF!AG209&gt;=0, RMDF!AG209&lt;=1-RMDF!Z209, RMDF!AG209=ROUND(RMDF!AG209,4))</f>
        <v>1</v>
      </c>
      <c r="AE209" s="317">
        <f>RMDF!AE209</f>
        <v>0</v>
      </c>
      <c r="AF209" s="318" t="str">
        <f>IF(AE209=0,"",_xlfn.XLOOKUP(AE209,StatePicklist!$1:$1,StatePicklist!$3:$3,"NA",0))</f>
        <v/>
      </c>
      <c r="AG209" s="297" t="str">
        <f ca="1">IF(RMDF!AF209="", "", IF(ISNUMBER(MATCH(RMDF!AF209, INDIRECT(AF209), 0)), "OK", "Invalid"))</f>
        <v/>
      </c>
      <c r="AH209" s="281"/>
      <c r="AI209" s="281"/>
      <c r="AJ209" s="281"/>
      <c r="AK209" s="281" t="b">
        <f>AND(RMDF!AN209&gt;=0, RMDF!AN209&lt;=1-SUM(RMDF!Z209,RMDF!AG209), RMDF!AN209=ROUND(RMDF!AN209,4))</f>
        <v>1</v>
      </c>
      <c r="AL209" s="317">
        <f>RMDF!AL209</f>
        <v>0</v>
      </c>
      <c r="AM209" s="318" t="str">
        <f>IF(AL209=0,"",_xlfn.XLOOKUP(AL209,StatePicklist!$1:$1,StatePicklist!$3:$3,"NA",0))</f>
        <v/>
      </c>
      <c r="AN209" s="297" t="str">
        <f ca="1">IF(RMDF!AM209="", "", IF(ISNUMBER(MATCH(RMDF!AM209, INDIRECT(AM209), 0)), "OK", "Invalid"))</f>
        <v/>
      </c>
      <c r="AO209" s="281"/>
      <c r="AP209" s="281"/>
      <c r="AQ209" s="281"/>
      <c r="AR209" s="281" t="b">
        <f>AND(RMDF!AU209&gt;=0, RMDF!AU209&lt;=1-SUM(RMDF!Z209,RMDF!AG209,RMDF!AN209), RMDF!AU209=ROUND(RMDF!AU209,4))</f>
        <v>1</v>
      </c>
      <c r="AS209" s="317">
        <f>RMDF!AS209</f>
        <v>0</v>
      </c>
      <c r="AT209" s="318" t="str">
        <f>IF(AS209=0,"",_xlfn.XLOOKUP(AS209,StatePicklist!$1:$1,StatePicklist!$3:$3,"NA",0))</f>
        <v/>
      </c>
      <c r="AU209" s="297" t="str">
        <f ca="1">IF(RMDF!AT209="", "", IF(ISNUMBER(MATCH(RMDF!AT209, INDIRECT(AT209), 0)), "OK", "Invalid"))</f>
        <v/>
      </c>
      <c r="AV209" s="281"/>
      <c r="AW209" s="281"/>
      <c r="AX209" s="281"/>
      <c r="AY209" s="281" t="b">
        <f>AND(RMDF!BB209&gt;=0, RMDF!BB209&lt;=1-SUM(RMDF!Z209,RMDF!AG209,RMDF!AN209,RMDF!AU209), RMDF!BB209=ROUND(RMDF!BB209,4))</f>
        <v>1</v>
      </c>
      <c r="AZ209" s="317">
        <f>RMDF!AZ209</f>
        <v>0</v>
      </c>
      <c r="BA209" s="318" t="str">
        <f>IF(AZ209=0,"",_xlfn.XLOOKUP(AZ209,StatePicklist!$1:$1,StatePicklist!$3:$3,"NA",0))</f>
        <v/>
      </c>
      <c r="BB209" s="297" t="str">
        <f ca="1">IF(RMDF!BA209="", "", IF(ISNUMBER(MATCH(RMDF!BA209, INDIRECT(BA209), 0)), "OK", "Invalid"))</f>
        <v/>
      </c>
      <c r="BC209" s="281"/>
      <c r="BD209" s="281"/>
      <c r="BE209" s="281"/>
      <c r="BF209" s="281" t="b">
        <f>AND(RMDF!BI209&gt;=0, RMDF!BI209&lt;=1-SUM(RMDF!Z209,RMDF!AG209,RMDF!AN209,RMDF!AU209,RMDF!BB209), RMDF!BI209=ROUND(RMDF!BI209,4))</f>
        <v>1</v>
      </c>
      <c r="BG209" s="317">
        <f>RMDF!BG209</f>
        <v>0</v>
      </c>
      <c r="BH209" s="318" t="str">
        <f>IF(BG209=0,"",_xlfn.XLOOKUP(BG209,StatePicklist!$1:$1,StatePicklist!$3:$3,"NA",0))</f>
        <v/>
      </c>
      <c r="BI209" s="297" t="str">
        <f ca="1">IF(RMDF!BH209="", "", IF(ISNUMBER(MATCH(RMDF!BH209, INDIRECT(BH209), 0)), "OK", "Invalid"))</f>
        <v/>
      </c>
      <c r="BJ209" s="281"/>
      <c r="BK209" s="281"/>
      <c r="BL209" s="281"/>
      <c r="BM209" s="281" t="b">
        <f>AND(RMDF!BP209&gt;=0, RMDF!BP209&lt;=1-SUM(RMDF!Z209,RMDF!AG209,RMDF!AN209,RMDF!AU209,RMDF!BB209,RMDF!BI209), RMDF!BP209=ROUND(RMDF!BP209,4))</f>
        <v>1</v>
      </c>
      <c r="BN209" s="317">
        <f>RMDF!BN209</f>
        <v>0</v>
      </c>
      <c r="BO209" s="318" t="str">
        <f>IF(BN209=0,"",_xlfn.XLOOKUP(BN209,StatePicklist!$1:$1,StatePicklist!$3:$3,"NA",0))</f>
        <v/>
      </c>
      <c r="BP209" s="297" t="str">
        <f ca="1">IF(RMDF!BO209="", "", IF(ISNUMBER(MATCH(RMDF!BO209, INDIRECT(BO209), 0)), "OK", "Invalid"))</f>
        <v/>
      </c>
      <c r="BQ209" s="281"/>
      <c r="BR209" s="281"/>
      <c r="BS209" s="281"/>
      <c r="BT209" s="281" t="b">
        <f>AND(RMDF!BW209&gt;=0, RMDF!BW209&lt;=1-SUM(RMDF!Z209,RMDF!AG209,RMDF!AN209,RMDF!AU209,RMDF!BB209,RMDF!BI209,RMDF!BP209), RMDF!BW209=ROUND(RMDF!BW209,4))</f>
        <v>1</v>
      </c>
      <c r="BU209" s="317">
        <f>RMDF!BU209</f>
        <v>0</v>
      </c>
      <c r="BV209" s="318" t="str">
        <f>IF(BU209=0,"",_xlfn.XLOOKUP(BU209,StatePicklist!$1:$1,StatePicklist!$3:$3,"NA",0))</f>
        <v/>
      </c>
      <c r="BW209" s="297" t="str">
        <f ca="1">IF(RMDF!BV209="", "", IF(ISNUMBER(MATCH(RMDF!BV209, INDIRECT(BV209), 0)), "OK", "Invalid"))</f>
        <v/>
      </c>
      <c r="BX209" s="281"/>
      <c r="BY209" s="281"/>
      <c r="BZ209" s="281"/>
      <c r="CA209" s="281" t="b">
        <f>AND(RMDF!CD209&gt;=0, RMDF!CD209&lt;=1-SUM(RMDF!Z209,RMDF!AG209,RMDF!AN209,RMDF!AU209,RMDF!BB209,RMDF!BI209,RMDF!BP209,RMDF!BW209), RMDF!CD209=ROUND(RMDF!CD209,4))</f>
        <v>1</v>
      </c>
      <c r="CB209" s="317">
        <f>RMDF!CB209</f>
        <v>0</v>
      </c>
      <c r="CC209" s="318" t="str">
        <f>IF(CB209=0,"",_xlfn.XLOOKUP(CB209,StatePicklist!$1:$1,StatePicklist!$3:$3,"NA",0))</f>
        <v/>
      </c>
      <c r="CD209" s="297" t="str">
        <f ca="1">IF(RMDF!CC209="", "", IF(ISNUMBER(MATCH(RMDF!CC209, INDIRECT(CC209), 0)), "OK", "Invalid"))</f>
        <v/>
      </c>
      <c r="CE209" s="281"/>
      <c r="CF209" s="281"/>
      <c r="CG209" s="281"/>
      <c r="CH209" s="281" t="b">
        <f>AND(RMDF!CK209&gt;=0, RMDF!CK209&lt;=1-SUM(RMDF!Z209,RMDF!AG209,RMDF!AN209,RMDF!AU209,RMDF!BB209,RMDF!BI209,RMDF!BP209,RMDF!BW209,RMDF!CD209), RMDF!CK209=ROUND(RMDF!CK209,4))</f>
        <v>1</v>
      </c>
      <c r="CI209" s="317">
        <f>RMDF!CI209</f>
        <v>0</v>
      </c>
      <c r="CJ209" s="318" t="str">
        <f>IF(CI209=0,"",_xlfn.XLOOKUP(CI209,StatePicklist!$1:$1,StatePicklist!$3:$3,"NA",0))</f>
        <v/>
      </c>
      <c r="CK209" s="297" t="str">
        <f ca="1">IF(RMDF!CJ209="", "", IF(ISNUMBER(MATCH(RMDF!CJ209, INDIRECT(CJ209), 0)), "OK", "Invalid"))</f>
        <v/>
      </c>
      <c r="CL209" s="281"/>
      <c r="CM209" s="281"/>
      <c r="CN209" s="281"/>
      <c r="CO209" s="281" t="b">
        <f>AND(RMDF!CR209&gt;=0, RMDF!CR209&lt;=1-SUM(RMDF!Z209,RMDF!AG209,RMDF!AN209,RMDF!AU209,RMDF!BB209,RMDF!BI209,RMDF!BP209,RMDF!BW209,RMDF!CD209,RMDF!CK209), RMDF!CR209=ROUND(RMDF!CR209,4))</f>
        <v>1</v>
      </c>
      <c r="CP209" s="317">
        <f>RMDF!CP209</f>
        <v>0</v>
      </c>
      <c r="CQ209" s="318" t="str">
        <f>IF(CP209=0,"",_xlfn.XLOOKUP(CP209,StatePicklist!$1:$1,StatePicklist!$3:$3,"NA",0))</f>
        <v/>
      </c>
      <c r="CR209" s="297" t="str">
        <f ca="1">IF(RMDF!CQ209="", "", IF(ISNUMBER(MATCH(RMDF!CQ209, INDIRECT(CQ209), 0)), "OK", "Invalid"))</f>
        <v/>
      </c>
      <c r="CS209" s="281"/>
      <c r="CT209" s="281"/>
      <c r="CU209" s="281"/>
      <c r="CV209" s="281" t="b">
        <f>AND(RMDF!CY209&gt;=0, RMDF!CY209&lt;=1-SUM(RMDF!Z209,RMDF!AG209,RMDF!AN209,RMDF!AU209,RMDF!BB209,RMDF!BI209,RMDF!BP209,RMDF!BW209,RMDF!CD209,RMDF!CK209,RMDF!CR209), RMDF!CY209=ROUND(RMDF!CY209,4))</f>
        <v>1</v>
      </c>
      <c r="CW209" s="317">
        <f>RMDF!CW209</f>
        <v>0</v>
      </c>
      <c r="CX209" s="318" t="str">
        <f>IF(CW209=0,"",_xlfn.XLOOKUP(CW209,StatePicklist!$1:$1,StatePicklist!$3:$3,"NA",0))</f>
        <v/>
      </c>
      <c r="CY209" s="297" t="str">
        <f ca="1">IF(RMDF!CX209="", "", IF(ISNUMBER(MATCH(RMDF!CX209, INDIRECT(CX209), 0)), "OK", "Invalid"))</f>
        <v/>
      </c>
      <c r="CZ209" s="281"/>
      <c r="DA209" s="281"/>
      <c r="DB209" s="281"/>
      <c r="DC209" s="281" t="b">
        <f>AND(RMDF!DF209&gt;=0, RMDF!DF209&lt;=1-SUM(RMDF!Z209,RMDF!AG209,RMDF!AN209,RMDF!AU209,RMDF!BB209,RMDF!BI209,RMDF!BP209,RMDF!BW209,RMDF!CD209,RMDF!CK209,RMDF!CR209,RMDF!CY209), RMDF!DF209=ROUND(RMDF!DF209,4))</f>
        <v>1</v>
      </c>
      <c r="DD209" s="317">
        <f>RMDF!DD209</f>
        <v>0</v>
      </c>
      <c r="DE209" s="318" t="str">
        <f>IF(DD209=0,"",_xlfn.XLOOKUP(DD209,StatePicklist!$1:$1,StatePicklist!$3:$3,"NA",0))</f>
        <v/>
      </c>
      <c r="DF209" s="297" t="str">
        <f ca="1">IF(RMDF!DE209="", "", IF(ISNUMBER(MATCH(RMDF!DE209, INDIRECT(DE209), 0)), "OK", "Invalid"))</f>
        <v/>
      </c>
      <c r="DG209" s="281"/>
      <c r="DH209" s="281"/>
      <c r="DI209" s="281"/>
      <c r="DJ209" s="281" t="b">
        <f>AND(RMDF!DM209&gt;=0, RMDF!DM209&lt;=1-SUM(RMDF!Z209,RMDF!AG209,RMDF!AN209,RMDF!AU209,RMDF!BB209,RMDF!BI209,RMDF!BP209,RMDF!BW209,RMDF!CD209,RMDF!CK209,RMDF!CR209,RMDF!CY209,RMDF!DF209), RMDF!DM209=ROUND(RMDF!DM209,4))</f>
        <v>1</v>
      </c>
      <c r="DK209" s="317">
        <f>RMDF!DK209</f>
        <v>0</v>
      </c>
      <c r="DL209" s="318" t="str">
        <f>IF(DK209=0,"",_xlfn.XLOOKUP(DK209,StatePicklist!$1:$1,StatePicklist!$3:$3,"NA",0))</f>
        <v/>
      </c>
      <c r="DM209" s="297" t="str">
        <f ca="1">IF(RMDF!DL209="", "", IF(ISNUMBER(MATCH(RMDF!DL209, INDIRECT(DL209), 0)), "OK", "Invalid"))</f>
        <v/>
      </c>
      <c r="DN209" s="281"/>
      <c r="DO209" s="281"/>
      <c r="DP209" s="281"/>
      <c r="DQ209" s="281" t="b">
        <f>AND(RMDF!DT209&gt;=0, RMDF!DT209&lt;=1-SUM(RMDF!Z209,RMDF!AG209,RMDF!AN209,RMDF!AU209,RMDF!BB209,RMDF!BI209,RMDF!BP209,RMDF!BW209,RMDF!CD209,RMDF!CK209,RMDF!CR209,RMDF!CY209,RMDF!DF209,RMDF!DM209), RMDF!DT209=ROUND(RMDF!DT209,4))</f>
        <v>1</v>
      </c>
      <c r="DR209" s="317">
        <f>RMDF!DR209</f>
        <v>0</v>
      </c>
      <c r="DS209" s="318" t="str">
        <f>IF(DR209=0,"",_xlfn.XLOOKUP(DR209,StatePicklist!$1:$1,StatePicklist!$3:$3,"NA",0))</f>
        <v/>
      </c>
      <c r="DT209" s="297" t="str">
        <f ca="1">IF(RMDF!DS209="", "", IF(ISNUMBER(MATCH(RMDF!DS209, INDIRECT(DS209), 0)), "OK", "Invalid"))</f>
        <v/>
      </c>
      <c r="DU209" s="281"/>
      <c r="DV209" s="281"/>
      <c r="DW209" s="281"/>
      <c r="DX209" s="281" t="b">
        <f>AND(RMDF!EA209&gt;=0, RMDF!EA209&lt;=1-SUM(RMDF!Z209,RMDF!AG209,RMDF!AN209,RMDF!AU209,RMDF!BB209,RMDF!BI209,RMDF!BP209,RMDF!BW209,RMDF!CD209,RMDF!CK209,RMDF!CR209,RMDF!CY209,RMDF!DF209,RMDF!DM209,RMDF!DT209), RMDF!EA209=ROUND(RMDF!EA209,4))</f>
        <v>1</v>
      </c>
      <c r="DY209" s="317">
        <f>RMDF!DY209</f>
        <v>0</v>
      </c>
      <c r="DZ209" s="318" t="str">
        <f>IF(DY209=0,"",_xlfn.XLOOKUP(DY209,StatePicklist!$1:$1,StatePicklist!$3:$3,"NA",0))</f>
        <v/>
      </c>
      <c r="EA209" s="297" t="str">
        <f ca="1">IF(RMDF!DZ209="", "", IF(ISNUMBER(MATCH(RMDF!DZ209, INDIRECT(DZ209), 0)), "OK", "Invalid"))</f>
        <v/>
      </c>
      <c r="EB209" s="281"/>
      <c r="EC209" s="281"/>
      <c r="ED209" s="281"/>
      <c r="EE209" s="281" t="b">
        <f>AND(RMDF!EH209&gt;=0, RMDF!EH209&lt;=1-SUM(RMDF!Z209,RMDF!AG209,RMDF!AN209,RMDF!AU209,RMDF!BB209,RMDF!BI209,RMDF!BP209,RMDF!BW209,RMDF!CD209,RMDF!CK209,RMDF!CR209,RMDF!CY209,RMDF!DF209,RMDF!DM209,RMDF!DT209,RMDF!EA209), RMDF!EH209=ROUND(RMDF!EH209,4))</f>
        <v>1</v>
      </c>
      <c r="EF209" s="317">
        <f>RMDF!EF209</f>
        <v>0</v>
      </c>
      <c r="EG209" s="318" t="str">
        <f>IF(EF209=0,"",_xlfn.XLOOKUP(EF209,StatePicklist!$1:$1,StatePicklist!$3:$3,"NA",0))</f>
        <v/>
      </c>
      <c r="EH209" s="297" t="str">
        <f ca="1">IF(RMDF!EG209="", "", IF(ISNUMBER(MATCH(RMDF!EG209, INDIRECT(EG209), 0)), "OK", "Invalid"))</f>
        <v/>
      </c>
      <c r="EI209" s="281"/>
      <c r="EJ209" s="281"/>
      <c r="EK209" s="281"/>
      <c r="EL209" s="281" t="b">
        <f>AND(RMDF!EO209&gt;=0, RMDF!EO209&lt;=1-SUM(RMDF!Z209,RMDF!AG209,RMDF!AN209,RMDF!AU209,RMDF!BB209,RMDF!BI209,RMDF!BP209,RMDF!BW209,RMDF!CD209,RMDF!CK209,RMDF!CR209,RMDF!CY209,RMDF!DF209,RMDF!DM209,RMDF!DT209,RMDF!EA209,RMDF!EH209), RMDF!EO209=ROUND(RMDF!EO209,4))</f>
        <v>1</v>
      </c>
      <c r="EM209" s="317">
        <f>RMDF!EM209</f>
        <v>0</v>
      </c>
      <c r="EN209" s="318" t="str">
        <f>IF(EM209=0,"",_xlfn.XLOOKUP(EM209,StatePicklist!$1:$1,StatePicklist!$3:$3,"NA",0))</f>
        <v/>
      </c>
      <c r="EO209" s="297" t="str">
        <f ca="1">IF(RMDF!EN209="", "", IF(ISNUMBER(MATCH(RMDF!EN209, INDIRECT(EN209), 0)), "OK", "Invalid"))</f>
        <v/>
      </c>
      <c r="EP209" s="281"/>
      <c r="EQ209" s="281"/>
      <c r="ER209" s="281"/>
      <c r="ES209" s="281" t="b">
        <f>AND(RMDF!EV209&gt;=0, RMDF!EV209&lt;=1-SUM(RMDF!Z209,RMDF!AG209,RMDF!AN209,RMDF!AU209,RMDF!BB209,RMDF!BI209,RMDF!BP209,RMDF!BW209,RMDF!CD209,RMDF!CK209,RMDF!CR209,RMDF!CY209,RMDF!DF209,RMDF!DM209,RMDF!DT209,RMDF!EA209,RMDF!EH209,RMDF!EO209), RMDF!EV209=ROUND(RMDF!EV209,4))</f>
        <v>1</v>
      </c>
      <c r="ET209" s="317">
        <f>RMDF!ET209</f>
        <v>0</v>
      </c>
      <c r="EU209" s="318" t="str">
        <f>IF(ET209=0,"",_xlfn.XLOOKUP(ET209,StatePicklist!$1:$1,StatePicklist!$3:$3,"NA",0))</f>
        <v/>
      </c>
      <c r="EV209" s="297" t="str">
        <f ca="1">IF(RMDF!EU209="", "", IF(ISNUMBER(MATCH(RMDF!EU209, INDIRECT(EU209), 0)), "OK", "Invalid"))</f>
        <v/>
      </c>
      <c r="EW209" s="281"/>
      <c r="EX209" s="281"/>
      <c r="EY209" s="281"/>
      <c r="EZ209" s="281" t="b">
        <f>AND(RMDF!FC209&gt;=0, RMDF!FC209&lt;=1-SUM(RMDF!Z209,RMDF!AG209,RMDF!AN209,RMDF!AU209,RMDF!BB209,RMDF!BI209,RMDF!BP209,RMDF!BW209,RMDF!CD209,RMDF!CK209,RMDF!CR209,RMDF!CY209,RMDF!DF209,RMDF!DM209,RMDF!DT209,RMDF!EA209,RMDF!EH209,RMDF!EO209,RMDF!EV209), RMDF!FC209=ROUND(RMDF!FC209,4))</f>
        <v>1</v>
      </c>
      <c r="FA209" s="317">
        <f>RMDF!FA209</f>
        <v>0</v>
      </c>
      <c r="FB209" s="318" t="str">
        <f>IF(FA209=0,"",_xlfn.XLOOKUP(FA209,StatePicklist!$1:$1,StatePicklist!$3:$3,"NA",0))</f>
        <v/>
      </c>
      <c r="FC209" s="297" t="str">
        <f ca="1">IF(RMDF!FB209="", "", IF(ISNUMBER(MATCH(RMDF!FB209, INDIRECT(FB209), 0)), "OK", "Invalid"))</f>
        <v/>
      </c>
    </row>
    <row r="210" spans="1:159" s="205" customFormat="1" ht="39.9" customHeight="1" x14ac:dyDescent="0.25">
      <c r="A210" s="206"/>
      <c r="B210" s="196"/>
      <c r="C210" s="197"/>
      <c r="D210" s="198"/>
      <c r="E210" s="199"/>
      <c r="F210" s="200"/>
      <c r="G210" s="201"/>
      <c r="H210" s="292"/>
      <c r="I210" s="305">
        <f>RMDF!I210</f>
        <v>0</v>
      </c>
      <c r="J210" s="305" t="str">
        <f>IF(I210=ProductCode!$B$30,"PDReclPost",IF(OR(I210=ProductCode!$C$30,I210=ProductCode!$E$30,I210=ProductCode!$G$30),"PDPreCon",IF(OR(I210=ProductCode!$D$30,I210=ProductCode!$F$30),"PDNotReclPost","")))</f>
        <v/>
      </c>
      <c r="K210" s="305" t="str">
        <f t="shared" si="15"/>
        <v/>
      </c>
      <c r="L210" s="289"/>
      <c r="M210" s="305" t="str">
        <f t="shared" si="15"/>
        <v/>
      </c>
      <c r="N210" s="289" t="b">
        <f>AND(RMDF!N210&gt;=0, RMDF!N210&lt;=1-RMDF!L210, RMDF!N210=ROUND(RMDF!N210,4))</f>
        <v>1</v>
      </c>
      <c r="O210" s="286" t="str">
        <f>IF(P210="","",IF(I210="","",IF(LEFT(I210,13)="Reclaimed pos",RawMaterialCode!$E$569,RawMaterialCode!$E$568)))</f>
        <v>Reclaimed pre-consumer mixed fibers (RM0578)</v>
      </c>
      <c r="P210" s="295">
        <f t="shared" si="16"/>
        <v>1</v>
      </c>
      <c r="Q210" s="202"/>
      <c r="R210" s="203"/>
      <c r="S210" s="204" t="str">
        <f t="shared" si="17"/>
        <v/>
      </c>
      <c r="T210" s="281"/>
      <c r="U210" s="281"/>
      <c r="V210" s="281"/>
      <c r="W210" s="281"/>
      <c r="X210" s="317">
        <f>RMDF!X210</f>
        <v>0</v>
      </c>
      <c r="Y210" s="318" t="str">
        <f>IF(X210=0,"",_xlfn.XLOOKUP(X210,StatePicklist!$1:$1,StatePicklist!$3:$3,"NA",0))</f>
        <v/>
      </c>
      <c r="Z210" s="297" t="str">
        <f ca="1">IF(RMDF!Y210="", "", IF(ISNUMBER(MATCH(RMDF!Y210, INDIRECT(Y210), 0)), "OK", "Invalid"))</f>
        <v/>
      </c>
      <c r="AA210" s="281"/>
      <c r="AB210" s="281"/>
      <c r="AC210" s="281"/>
      <c r="AD210" s="281" t="b">
        <f>AND(RMDF!AG210&gt;=0, RMDF!AG210&lt;=1-RMDF!Z210, RMDF!AG210=ROUND(RMDF!AG210,4))</f>
        <v>1</v>
      </c>
      <c r="AE210" s="317">
        <f>RMDF!AE210</f>
        <v>0</v>
      </c>
      <c r="AF210" s="318" t="str">
        <f>IF(AE210=0,"",_xlfn.XLOOKUP(AE210,StatePicklist!$1:$1,StatePicklist!$3:$3,"NA",0))</f>
        <v/>
      </c>
      <c r="AG210" s="297" t="str">
        <f ca="1">IF(RMDF!AF210="", "", IF(ISNUMBER(MATCH(RMDF!AF210, INDIRECT(AF210), 0)), "OK", "Invalid"))</f>
        <v/>
      </c>
      <c r="AH210" s="281"/>
      <c r="AI210" s="281"/>
      <c r="AJ210" s="281"/>
      <c r="AK210" s="281" t="b">
        <f>AND(RMDF!AN210&gt;=0, RMDF!AN210&lt;=1-SUM(RMDF!Z210,RMDF!AG210), RMDF!AN210=ROUND(RMDF!AN210,4))</f>
        <v>1</v>
      </c>
      <c r="AL210" s="317">
        <f>RMDF!AL210</f>
        <v>0</v>
      </c>
      <c r="AM210" s="318" t="str">
        <f>IF(AL210=0,"",_xlfn.XLOOKUP(AL210,StatePicklist!$1:$1,StatePicklist!$3:$3,"NA",0))</f>
        <v/>
      </c>
      <c r="AN210" s="297" t="str">
        <f ca="1">IF(RMDF!AM210="", "", IF(ISNUMBER(MATCH(RMDF!AM210, INDIRECT(AM210), 0)), "OK", "Invalid"))</f>
        <v/>
      </c>
      <c r="AO210" s="281"/>
      <c r="AP210" s="281"/>
      <c r="AQ210" s="281"/>
      <c r="AR210" s="281" t="b">
        <f>AND(RMDF!AU210&gt;=0, RMDF!AU210&lt;=1-SUM(RMDF!Z210,RMDF!AG210,RMDF!AN210), RMDF!AU210=ROUND(RMDF!AU210,4))</f>
        <v>1</v>
      </c>
      <c r="AS210" s="317">
        <f>RMDF!AS210</f>
        <v>0</v>
      </c>
      <c r="AT210" s="318" t="str">
        <f>IF(AS210=0,"",_xlfn.XLOOKUP(AS210,StatePicklist!$1:$1,StatePicklist!$3:$3,"NA",0))</f>
        <v/>
      </c>
      <c r="AU210" s="297" t="str">
        <f ca="1">IF(RMDF!AT210="", "", IF(ISNUMBER(MATCH(RMDF!AT210, INDIRECT(AT210), 0)), "OK", "Invalid"))</f>
        <v/>
      </c>
      <c r="AV210" s="281"/>
      <c r="AW210" s="281"/>
      <c r="AX210" s="281"/>
      <c r="AY210" s="281" t="b">
        <f>AND(RMDF!BB210&gt;=0, RMDF!BB210&lt;=1-SUM(RMDF!Z210,RMDF!AG210,RMDF!AN210,RMDF!AU210), RMDF!BB210=ROUND(RMDF!BB210,4))</f>
        <v>1</v>
      </c>
      <c r="AZ210" s="317">
        <f>RMDF!AZ210</f>
        <v>0</v>
      </c>
      <c r="BA210" s="318" t="str">
        <f>IF(AZ210=0,"",_xlfn.XLOOKUP(AZ210,StatePicklist!$1:$1,StatePicklist!$3:$3,"NA",0))</f>
        <v/>
      </c>
      <c r="BB210" s="297" t="str">
        <f ca="1">IF(RMDF!BA210="", "", IF(ISNUMBER(MATCH(RMDF!BA210, INDIRECT(BA210), 0)), "OK", "Invalid"))</f>
        <v/>
      </c>
      <c r="BC210" s="281"/>
      <c r="BD210" s="281"/>
      <c r="BE210" s="281"/>
      <c r="BF210" s="281" t="b">
        <f>AND(RMDF!BI210&gt;=0, RMDF!BI210&lt;=1-SUM(RMDF!Z210,RMDF!AG210,RMDF!AN210,RMDF!AU210,RMDF!BB210), RMDF!BI210=ROUND(RMDF!BI210,4))</f>
        <v>1</v>
      </c>
      <c r="BG210" s="317">
        <f>RMDF!BG210</f>
        <v>0</v>
      </c>
      <c r="BH210" s="318" t="str">
        <f>IF(BG210=0,"",_xlfn.XLOOKUP(BG210,StatePicklist!$1:$1,StatePicklist!$3:$3,"NA",0))</f>
        <v/>
      </c>
      <c r="BI210" s="297" t="str">
        <f ca="1">IF(RMDF!BH210="", "", IF(ISNUMBER(MATCH(RMDF!BH210, INDIRECT(BH210), 0)), "OK", "Invalid"))</f>
        <v/>
      </c>
      <c r="BJ210" s="281"/>
      <c r="BK210" s="281"/>
      <c r="BL210" s="281"/>
      <c r="BM210" s="281" t="b">
        <f>AND(RMDF!BP210&gt;=0, RMDF!BP210&lt;=1-SUM(RMDF!Z210,RMDF!AG210,RMDF!AN210,RMDF!AU210,RMDF!BB210,RMDF!BI210), RMDF!BP210=ROUND(RMDF!BP210,4))</f>
        <v>1</v>
      </c>
      <c r="BN210" s="317">
        <f>RMDF!BN210</f>
        <v>0</v>
      </c>
      <c r="BO210" s="318" t="str">
        <f>IF(BN210=0,"",_xlfn.XLOOKUP(BN210,StatePicklist!$1:$1,StatePicklist!$3:$3,"NA",0))</f>
        <v/>
      </c>
      <c r="BP210" s="297" t="str">
        <f ca="1">IF(RMDF!BO210="", "", IF(ISNUMBER(MATCH(RMDF!BO210, INDIRECT(BO210), 0)), "OK", "Invalid"))</f>
        <v/>
      </c>
      <c r="BQ210" s="281"/>
      <c r="BR210" s="281"/>
      <c r="BS210" s="281"/>
      <c r="BT210" s="281" t="b">
        <f>AND(RMDF!BW210&gt;=0, RMDF!BW210&lt;=1-SUM(RMDF!Z210,RMDF!AG210,RMDF!AN210,RMDF!AU210,RMDF!BB210,RMDF!BI210,RMDF!BP210), RMDF!BW210=ROUND(RMDF!BW210,4))</f>
        <v>1</v>
      </c>
      <c r="BU210" s="317">
        <f>RMDF!BU210</f>
        <v>0</v>
      </c>
      <c r="BV210" s="318" t="str">
        <f>IF(BU210=0,"",_xlfn.XLOOKUP(BU210,StatePicklist!$1:$1,StatePicklist!$3:$3,"NA",0))</f>
        <v/>
      </c>
      <c r="BW210" s="297" t="str">
        <f ca="1">IF(RMDF!BV210="", "", IF(ISNUMBER(MATCH(RMDF!BV210, INDIRECT(BV210), 0)), "OK", "Invalid"))</f>
        <v/>
      </c>
      <c r="BX210" s="281"/>
      <c r="BY210" s="281"/>
      <c r="BZ210" s="281"/>
      <c r="CA210" s="281" t="b">
        <f>AND(RMDF!CD210&gt;=0, RMDF!CD210&lt;=1-SUM(RMDF!Z210,RMDF!AG210,RMDF!AN210,RMDF!AU210,RMDF!BB210,RMDF!BI210,RMDF!BP210,RMDF!BW210), RMDF!CD210=ROUND(RMDF!CD210,4))</f>
        <v>1</v>
      </c>
      <c r="CB210" s="317">
        <f>RMDF!CB210</f>
        <v>0</v>
      </c>
      <c r="CC210" s="318" t="str">
        <f>IF(CB210=0,"",_xlfn.XLOOKUP(CB210,StatePicklist!$1:$1,StatePicklist!$3:$3,"NA",0))</f>
        <v/>
      </c>
      <c r="CD210" s="297" t="str">
        <f ca="1">IF(RMDF!CC210="", "", IF(ISNUMBER(MATCH(RMDF!CC210, INDIRECT(CC210), 0)), "OK", "Invalid"))</f>
        <v/>
      </c>
      <c r="CE210" s="281"/>
      <c r="CF210" s="281"/>
      <c r="CG210" s="281"/>
      <c r="CH210" s="281" t="b">
        <f>AND(RMDF!CK210&gt;=0, RMDF!CK210&lt;=1-SUM(RMDF!Z210,RMDF!AG210,RMDF!AN210,RMDF!AU210,RMDF!BB210,RMDF!BI210,RMDF!BP210,RMDF!BW210,RMDF!CD210), RMDF!CK210=ROUND(RMDF!CK210,4))</f>
        <v>1</v>
      </c>
      <c r="CI210" s="317">
        <f>RMDF!CI210</f>
        <v>0</v>
      </c>
      <c r="CJ210" s="318" t="str">
        <f>IF(CI210=0,"",_xlfn.XLOOKUP(CI210,StatePicklist!$1:$1,StatePicklist!$3:$3,"NA",0))</f>
        <v/>
      </c>
      <c r="CK210" s="297" t="str">
        <f ca="1">IF(RMDF!CJ210="", "", IF(ISNUMBER(MATCH(RMDF!CJ210, INDIRECT(CJ210), 0)), "OK", "Invalid"))</f>
        <v/>
      </c>
      <c r="CL210" s="281"/>
      <c r="CM210" s="281"/>
      <c r="CN210" s="281"/>
      <c r="CO210" s="281" t="b">
        <f>AND(RMDF!CR210&gt;=0, RMDF!CR210&lt;=1-SUM(RMDF!Z210,RMDF!AG210,RMDF!AN210,RMDF!AU210,RMDF!BB210,RMDF!BI210,RMDF!BP210,RMDF!BW210,RMDF!CD210,RMDF!CK210), RMDF!CR210=ROUND(RMDF!CR210,4))</f>
        <v>1</v>
      </c>
      <c r="CP210" s="317">
        <f>RMDF!CP210</f>
        <v>0</v>
      </c>
      <c r="CQ210" s="318" t="str">
        <f>IF(CP210=0,"",_xlfn.XLOOKUP(CP210,StatePicklist!$1:$1,StatePicklist!$3:$3,"NA",0))</f>
        <v/>
      </c>
      <c r="CR210" s="297" t="str">
        <f ca="1">IF(RMDF!CQ210="", "", IF(ISNUMBER(MATCH(RMDF!CQ210, INDIRECT(CQ210), 0)), "OK", "Invalid"))</f>
        <v/>
      </c>
      <c r="CS210" s="281"/>
      <c r="CT210" s="281"/>
      <c r="CU210" s="281"/>
      <c r="CV210" s="281" t="b">
        <f>AND(RMDF!CY210&gt;=0, RMDF!CY210&lt;=1-SUM(RMDF!Z210,RMDF!AG210,RMDF!AN210,RMDF!AU210,RMDF!BB210,RMDF!BI210,RMDF!BP210,RMDF!BW210,RMDF!CD210,RMDF!CK210,RMDF!CR210), RMDF!CY210=ROUND(RMDF!CY210,4))</f>
        <v>1</v>
      </c>
      <c r="CW210" s="317">
        <f>RMDF!CW210</f>
        <v>0</v>
      </c>
      <c r="CX210" s="318" t="str">
        <f>IF(CW210=0,"",_xlfn.XLOOKUP(CW210,StatePicklist!$1:$1,StatePicklist!$3:$3,"NA",0))</f>
        <v/>
      </c>
      <c r="CY210" s="297" t="str">
        <f ca="1">IF(RMDF!CX210="", "", IF(ISNUMBER(MATCH(RMDF!CX210, INDIRECT(CX210), 0)), "OK", "Invalid"))</f>
        <v/>
      </c>
      <c r="CZ210" s="281"/>
      <c r="DA210" s="281"/>
      <c r="DB210" s="281"/>
      <c r="DC210" s="281" t="b">
        <f>AND(RMDF!DF210&gt;=0, RMDF!DF210&lt;=1-SUM(RMDF!Z210,RMDF!AG210,RMDF!AN210,RMDF!AU210,RMDF!BB210,RMDF!BI210,RMDF!BP210,RMDF!BW210,RMDF!CD210,RMDF!CK210,RMDF!CR210,RMDF!CY210), RMDF!DF210=ROUND(RMDF!DF210,4))</f>
        <v>1</v>
      </c>
      <c r="DD210" s="317">
        <f>RMDF!DD210</f>
        <v>0</v>
      </c>
      <c r="DE210" s="318" t="str">
        <f>IF(DD210=0,"",_xlfn.XLOOKUP(DD210,StatePicklist!$1:$1,StatePicklist!$3:$3,"NA",0))</f>
        <v/>
      </c>
      <c r="DF210" s="297" t="str">
        <f ca="1">IF(RMDF!DE210="", "", IF(ISNUMBER(MATCH(RMDF!DE210, INDIRECT(DE210), 0)), "OK", "Invalid"))</f>
        <v/>
      </c>
      <c r="DG210" s="281"/>
      <c r="DH210" s="281"/>
      <c r="DI210" s="281"/>
      <c r="DJ210" s="281" t="b">
        <f>AND(RMDF!DM210&gt;=0, RMDF!DM210&lt;=1-SUM(RMDF!Z210,RMDF!AG210,RMDF!AN210,RMDF!AU210,RMDF!BB210,RMDF!BI210,RMDF!BP210,RMDF!BW210,RMDF!CD210,RMDF!CK210,RMDF!CR210,RMDF!CY210,RMDF!DF210), RMDF!DM210=ROUND(RMDF!DM210,4))</f>
        <v>1</v>
      </c>
      <c r="DK210" s="317">
        <f>RMDF!DK210</f>
        <v>0</v>
      </c>
      <c r="DL210" s="318" t="str">
        <f>IF(DK210=0,"",_xlfn.XLOOKUP(DK210,StatePicklist!$1:$1,StatePicklist!$3:$3,"NA",0))</f>
        <v/>
      </c>
      <c r="DM210" s="297" t="str">
        <f ca="1">IF(RMDF!DL210="", "", IF(ISNUMBER(MATCH(RMDF!DL210, INDIRECT(DL210), 0)), "OK", "Invalid"))</f>
        <v/>
      </c>
      <c r="DN210" s="281"/>
      <c r="DO210" s="281"/>
      <c r="DP210" s="281"/>
      <c r="DQ210" s="281" t="b">
        <f>AND(RMDF!DT210&gt;=0, RMDF!DT210&lt;=1-SUM(RMDF!Z210,RMDF!AG210,RMDF!AN210,RMDF!AU210,RMDF!BB210,RMDF!BI210,RMDF!BP210,RMDF!BW210,RMDF!CD210,RMDF!CK210,RMDF!CR210,RMDF!CY210,RMDF!DF210,RMDF!DM210), RMDF!DT210=ROUND(RMDF!DT210,4))</f>
        <v>1</v>
      </c>
      <c r="DR210" s="317">
        <f>RMDF!DR210</f>
        <v>0</v>
      </c>
      <c r="DS210" s="318" t="str">
        <f>IF(DR210=0,"",_xlfn.XLOOKUP(DR210,StatePicklist!$1:$1,StatePicklist!$3:$3,"NA",0))</f>
        <v/>
      </c>
      <c r="DT210" s="297" t="str">
        <f ca="1">IF(RMDF!DS210="", "", IF(ISNUMBER(MATCH(RMDF!DS210, INDIRECT(DS210), 0)), "OK", "Invalid"))</f>
        <v/>
      </c>
      <c r="DU210" s="281"/>
      <c r="DV210" s="281"/>
      <c r="DW210" s="281"/>
      <c r="DX210" s="281" t="b">
        <f>AND(RMDF!EA210&gt;=0, RMDF!EA210&lt;=1-SUM(RMDF!Z210,RMDF!AG210,RMDF!AN210,RMDF!AU210,RMDF!BB210,RMDF!BI210,RMDF!BP210,RMDF!BW210,RMDF!CD210,RMDF!CK210,RMDF!CR210,RMDF!CY210,RMDF!DF210,RMDF!DM210,RMDF!DT210), RMDF!EA210=ROUND(RMDF!EA210,4))</f>
        <v>1</v>
      </c>
      <c r="DY210" s="317">
        <f>RMDF!DY210</f>
        <v>0</v>
      </c>
      <c r="DZ210" s="318" t="str">
        <f>IF(DY210=0,"",_xlfn.XLOOKUP(DY210,StatePicklist!$1:$1,StatePicklist!$3:$3,"NA",0))</f>
        <v/>
      </c>
      <c r="EA210" s="297" t="str">
        <f ca="1">IF(RMDF!DZ210="", "", IF(ISNUMBER(MATCH(RMDF!DZ210, INDIRECT(DZ210), 0)), "OK", "Invalid"))</f>
        <v/>
      </c>
      <c r="EB210" s="281"/>
      <c r="EC210" s="281"/>
      <c r="ED210" s="281"/>
      <c r="EE210" s="281" t="b">
        <f>AND(RMDF!EH210&gt;=0, RMDF!EH210&lt;=1-SUM(RMDF!Z210,RMDF!AG210,RMDF!AN210,RMDF!AU210,RMDF!BB210,RMDF!BI210,RMDF!BP210,RMDF!BW210,RMDF!CD210,RMDF!CK210,RMDF!CR210,RMDF!CY210,RMDF!DF210,RMDF!DM210,RMDF!DT210,RMDF!EA210), RMDF!EH210=ROUND(RMDF!EH210,4))</f>
        <v>1</v>
      </c>
      <c r="EF210" s="317">
        <f>RMDF!EF210</f>
        <v>0</v>
      </c>
      <c r="EG210" s="318" t="str">
        <f>IF(EF210=0,"",_xlfn.XLOOKUP(EF210,StatePicklist!$1:$1,StatePicklist!$3:$3,"NA",0))</f>
        <v/>
      </c>
      <c r="EH210" s="297" t="str">
        <f ca="1">IF(RMDF!EG210="", "", IF(ISNUMBER(MATCH(RMDF!EG210, INDIRECT(EG210), 0)), "OK", "Invalid"))</f>
        <v/>
      </c>
      <c r="EI210" s="281"/>
      <c r="EJ210" s="281"/>
      <c r="EK210" s="281"/>
      <c r="EL210" s="281" t="b">
        <f>AND(RMDF!EO210&gt;=0, RMDF!EO210&lt;=1-SUM(RMDF!Z210,RMDF!AG210,RMDF!AN210,RMDF!AU210,RMDF!BB210,RMDF!BI210,RMDF!BP210,RMDF!BW210,RMDF!CD210,RMDF!CK210,RMDF!CR210,RMDF!CY210,RMDF!DF210,RMDF!DM210,RMDF!DT210,RMDF!EA210,RMDF!EH210), RMDF!EO210=ROUND(RMDF!EO210,4))</f>
        <v>1</v>
      </c>
      <c r="EM210" s="317">
        <f>RMDF!EM210</f>
        <v>0</v>
      </c>
      <c r="EN210" s="318" t="str">
        <f>IF(EM210=0,"",_xlfn.XLOOKUP(EM210,StatePicklist!$1:$1,StatePicklist!$3:$3,"NA",0))</f>
        <v/>
      </c>
      <c r="EO210" s="297" t="str">
        <f ca="1">IF(RMDF!EN210="", "", IF(ISNUMBER(MATCH(RMDF!EN210, INDIRECT(EN210), 0)), "OK", "Invalid"))</f>
        <v/>
      </c>
      <c r="EP210" s="281"/>
      <c r="EQ210" s="281"/>
      <c r="ER210" s="281"/>
      <c r="ES210" s="281" t="b">
        <f>AND(RMDF!EV210&gt;=0, RMDF!EV210&lt;=1-SUM(RMDF!Z210,RMDF!AG210,RMDF!AN210,RMDF!AU210,RMDF!BB210,RMDF!BI210,RMDF!BP210,RMDF!BW210,RMDF!CD210,RMDF!CK210,RMDF!CR210,RMDF!CY210,RMDF!DF210,RMDF!DM210,RMDF!DT210,RMDF!EA210,RMDF!EH210,RMDF!EO210), RMDF!EV210=ROUND(RMDF!EV210,4))</f>
        <v>1</v>
      </c>
      <c r="ET210" s="317">
        <f>RMDF!ET210</f>
        <v>0</v>
      </c>
      <c r="EU210" s="318" t="str">
        <f>IF(ET210=0,"",_xlfn.XLOOKUP(ET210,StatePicklist!$1:$1,StatePicklist!$3:$3,"NA",0))</f>
        <v/>
      </c>
      <c r="EV210" s="297" t="str">
        <f ca="1">IF(RMDF!EU210="", "", IF(ISNUMBER(MATCH(RMDF!EU210, INDIRECT(EU210), 0)), "OK", "Invalid"))</f>
        <v/>
      </c>
      <c r="EW210" s="281"/>
      <c r="EX210" s="281"/>
      <c r="EY210" s="281"/>
      <c r="EZ210" s="281" t="b">
        <f>AND(RMDF!FC210&gt;=0, RMDF!FC210&lt;=1-SUM(RMDF!Z210,RMDF!AG210,RMDF!AN210,RMDF!AU210,RMDF!BB210,RMDF!BI210,RMDF!BP210,RMDF!BW210,RMDF!CD210,RMDF!CK210,RMDF!CR210,RMDF!CY210,RMDF!DF210,RMDF!DM210,RMDF!DT210,RMDF!EA210,RMDF!EH210,RMDF!EO210,RMDF!EV210), RMDF!FC210=ROUND(RMDF!FC210,4))</f>
        <v>1</v>
      </c>
      <c r="FA210" s="317">
        <f>RMDF!FA210</f>
        <v>0</v>
      </c>
      <c r="FB210" s="318" t="str">
        <f>IF(FA210=0,"",_xlfn.XLOOKUP(FA210,StatePicklist!$1:$1,StatePicklist!$3:$3,"NA",0))</f>
        <v/>
      </c>
      <c r="FC210" s="297" t="str">
        <f ca="1">IF(RMDF!FB210="", "", IF(ISNUMBER(MATCH(RMDF!FB210, INDIRECT(FB210), 0)), "OK", "Invalid"))</f>
        <v/>
      </c>
    </row>
    <row r="211" spans="1:159" s="205" customFormat="1" ht="39.9" customHeight="1" x14ac:dyDescent="0.25">
      <c r="A211" s="206"/>
      <c r="B211" s="196"/>
      <c r="C211" s="197"/>
      <c r="D211" s="198"/>
      <c r="E211" s="199"/>
      <c r="F211" s="200"/>
      <c r="G211" s="201"/>
      <c r="H211" s="292"/>
      <c r="I211" s="305">
        <f>RMDF!I211</f>
        <v>0</v>
      </c>
      <c r="J211" s="305" t="str">
        <f>IF(I211=ProductCode!$B$30,"PDReclPost",IF(OR(I211=ProductCode!$C$30,I211=ProductCode!$E$30,I211=ProductCode!$G$30),"PDPreCon",IF(OR(I211=ProductCode!$D$30,I211=ProductCode!$F$30),"PDNotReclPost","")))</f>
        <v/>
      </c>
      <c r="K211" s="305" t="str">
        <f t="shared" si="15"/>
        <v/>
      </c>
      <c r="L211" s="289"/>
      <c r="M211" s="305" t="str">
        <f t="shared" si="15"/>
        <v/>
      </c>
      <c r="N211" s="289" t="b">
        <f>AND(RMDF!N211&gt;=0, RMDF!N211&lt;=1-RMDF!L211, RMDF!N211=ROUND(RMDF!N211,4))</f>
        <v>1</v>
      </c>
      <c r="O211" s="286" t="str">
        <f>IF(P211="","",IF(I211="","",IF(LEFT(I211,13)="Reclaimed pos",RawMaterialCode!$E$569,RawMaterialCode!$E$568)))</f>
        <v>Reclaimed pre-consumer mixed fibers (RM0578)</v>
      </c>
      <c r="P211" s="295">
        <f t="shared" si="16"/>
        <v>1</v>
      </c>
      <c r="Q211" s="202"/>
      <c r="R211" s="203"/>
      <c r="S211" s="204" t="str">
        <f t="shared" si="17"/>
        <v/>
      </c>
      <c r="T211" s="281"/>
      <c r="U211" s="281"/>
      <c r="V211" s="281"/>
      <c r="W211" s="281"/>
      <c r="X211" s="317">
        <f>RMDF!X211</f>
        <v>0</v>
      </c>
      <c r="Y211" s="318" t="str">
        <f>IF(X211=0,"",_xlfn.XLOOKUP(X211,StatePicklist!$1:$1,StatePicklist!$3:$3,"NA",0))</f>
        <v/>
      </c>
      <c r="Z211" s="297" t="str">
        <f ca="1">IF(RMDF!Y211="", "", IF(ISNUMBER(MATCH(RMDF!Y211, INDIRECT(Y211), 0)), "OK", "Invalid"))</f>
        <v/>
      </c>
      <c r="AA211" s="281"/>
      <c r="AB211" s="281"/>
      <c r="AC211" s="281"/>
      <c r="AD211" s="281" t="b">
        <f>AND(RMDF!AG211&gt;=0, RMDF!AG211&lt;=1-RMDF!Z211, RMDF!AG211=ROUND(RMDF!AG211,4))</f>
        <v>1</v>
      </c>
      <c r="AE211" s="317">
        <f>RMDF!AE211</f>
        <v>0</v>
      </c>
      <c r="AF211" s="318" t="str">
        <f>IF(AE211=0,"",_xlfn.XLOOKUP(AE211,StatePicklist!$1:$1,StatePicklist!$3:$3,"NA",0))</f>
        <v/>
      </c>
      <c r="AG211" s="297" t="str">
        <f ca="1">IF(RMDF!AF211="", "", IF(ISNUMBER(MATCH(RMDF!AF211, INDIRECT(AF211), 0)), "OK", "Invalid"))</f>
        <v/>
      </c>
      <c r="AH211" s="281"/>
      <c r="AI211" s="281"/>
      <c r="AJ211" s="281"/>
      <c r="AK211" s="281" t="b">
        <f>AND(RMDF!AN211&gt;=0, RMDF!AN211&lt;=1-SUM(RMDF!Z211,RMDF!AG211), RMDF!AN211=ROUND(RMDF!AN211,4))</f>
        <v>1</v>
      </c>
      <c r="AL211" s="317">
        <f>RMDF!AL211</f>
        <v>0</v>
      </c>
      <c r="AM211" s="318" t="str">
        <f>IF(AL211=0,"",_xlfn.XLOOKUP(AL211,StatePicklist!$1:$1,StatePicklist!$3:$3,"NA",0))</f>
        <v/>
      </c>
      <c r="AN211" s="297" t="str">
        <f ca="1">IF(RMDF!AM211="", "", IF(ISNUMBER(MATCH(RMDF!AM211, INDIRECT(AM211), 0)), "OK", "Invalid"))</f>
        <v/>
      </c>
      <c r="AO211" s="281"/>
      <c r="AP211" s="281"/>
      <c r="AQ211" s="281"/>
      <c r="AR211" s="281" t="b">
        <f>AND(RMDF!AU211&gt;=0, RMDF!AU211&lt;=1-SUM(RMDF!Z211,RMDF!AG211,RMDF!AN211), RMDF!AU211=ROUND(RMDF!AU211,4))</f>
        <v>1</v>
      </c>
      <c r="AS211" s="317">
        <f>RMDF!AS211</f>
        <v>0</v>
      </c>
      <c r="AT211" s="318" t="str">
        <f>IF(AS211=0,"",_xlfn.XLOOKUP(AS211,StatePicklist!$1:$1,StatePicklist!$3:$3,"NA",0))</f>
        <v/>
      </c>
      <c r="AU211" s="297" t="str">
        <f ca="1">IF(RMDF!AT211="", "", IF(ISNUMBER(MATCH(RMDF!AT211, INDIRECT(AT211), 0)), "OK", "Invalid"))</f>
        <v/>
      </c>
      <c r="AV211" s="281"/>
      <c r="AW211" s="281"/>
      <c r="AX211" s="281"/>
      <c r="AY211" s="281" t="b">
        <f>AND(RMDF!BB211&gt;=0, RMDF!BB211&lt;=1-SUM(RMDF!Z211,RMDF!AG211,RMDF!AN211,RMDF!AU211), RMDF!BB211=ROUND(RMDF!BB211,4))</f>
        <v>1</v>
      </c>
      <c r="AZ211" s="317">
        <f>RMDF!AZ211</f>
        <v>0</v>
      </c>
      <c r="BA211" s="318" t="str">
        <f>IF(AZ211=0,"",_xlfn.XLOOKUP(AZ211,StatePicklist!$1:$1,StatePicklist!$3:$3,"NA",0))</f>
        <v/>
      </c>
      <c r="BB211" s="297" t="str">
        <f ca="1">IF(RMDF!BA211="", "", IF(ISNUMBER(MATCH(RMDF!BA211, INDIRECT(BA211), 0)), "OK", "Invalid"))</f>
        <v/>
      </c>
      <c r="BC211" s="281"/>
      <c r="BD211" s="281"/>
      <c r="BE211" s="281"/>
      <c r="BF211" s="281" t="b">
        <f>AND(RMDF!BI211&gt;=0, RMDF!BI211&lt;=1-SUM(RMDF!Z211,RMDF!AG211,RMDF!AN211,RMDF!AU211,RMDF!BB211), RMDF!BI211=ROUND(RMDF!BI211,4))</f>
        <v>1</v>
      </c>
      <c r="BG211" s="317">
        <f>RMDF!BG211</f>
        <v>0</v>
      </c>
      <c r="BH211" s="318" t="str">
        <f>IF(BG211=0,"",_xlfn.XLOOKUP(BG211,StatePicklist!$1:$1,StatePicklist!$3:$3,"NA",0))</f>
        <v/>
      </c>
      <c r="BI211" s="297" t="str">
        <f ca="1">IF(RMDF!BH211="", "", IF(ISNUMBER(MATCH(RMDF!BH211, INDIRECT(BH211), 0)), "OK", "Invalid"))</f>
        <v/>
      </c>
      <c r="BJ211" s="281"/>
      <c r="BK211" s="281"/>
      <c r="BL211" s="281"/>
      <c r="BM211" s="281" t="b">
        <f>AND(RMDF!BP211&gt;=0, RMDF!BP211&lt;=1-SUM(RMDF!Z211,RMDF!AG211,RMDF!AN211,RMDF!AU211,RMDF!BB211,RMDF!BI211), RMDF!BP211=ROUND(RMDF!BP211,4))</f>
        <v>1</v>
      </c>
      <c r="BN211" s="317">
        <f>RMDF!BN211</f>
        <v>0</v>
      </c>
      <c r="BO211" s="318" t="str">
        <f>IF(BN211=0,"",_xlfn.XLOOKUP(BN211,StatePicklist!$1:$1,StatePicklist!$3:$3,"NA",0))</f>
        <v/>
      </c>
      <c r="BP211" s="297" t="str">
        <f ca="1">IF(RMDF!BO211="", "", IF(ISNUMBER(MATCH(RMDF!BO211, INDIRECT(BO211), 0)), "OK", "Invalid"))</f>
        <v/>
      </c>
      <c r="BQ211" s="281"/>
      <c r="BR211" s="281"/>
      <c r="BS211" s="281"/>
      <c r="BT211" s="281" t="b">
        <f>AND(RMDF!BW211&gt;=0, RMDF!BW211&lt;=1-SUM(RMDF!Z211,RMDF!AG211,RMDF!AN211,RMDF!AU211,RMDF!BB211,RMDF!BI211,RMDF!BP211), RMDF!BW211=ROUND(RMDF!BW211,4))</f>
        <v>1</v>
      </c>
      <c r="BU211" s="317">
        <f>RMDF!BU211</f>
        <v>0</v>
      </c>
      <c r="BV211" s="318" t="str">
        <f>IF(BU211=0,"",_xlfn.XLOOKUP(BU211,StatePicklist!$1:$1,StatePicklist!$3:$3,"NA",0))</f>
        <v/>
      </c>
      <c r="BW211" s="297" t="str">
        <f ca="1">IF(RMDF!BV211="", "", IF(ISNUMBER(MATCH(RMDF!BV211, INDIRECT(BV211), 0)), "OK", "Invalid"))</f>
        <v/>
      </c>
      <c r="BX211" s="281"/>
      <c r="BY211" s="281"/>
      <c r="BZ211" s="281"/>
      <c r="CA211" s="281" t="b">
        <f>AND(RMDF!CD211&gt;=0, RMDF!CD211&lt;=1-SUM(RMDF!Z211,RMDF!AG211,RMDF!AN211,RMDF!AU211,RMDF!BB211,RMDF!BI211,RMDF!BP211,RMDF!BW211), RMDF!CD211=ROUND(RMDF!CD211,4))</f>
        <v>1</v>
      </c>
      <c r="CB211" s="317">
        <f>RMDF!CB211</f>
        <v>0</v>
      </c>
      <c r="CC211" s="318" t="str">
        <f>IF(CB211=0,"",_xlfn.XLOOKUP(CB211,StatePicklist!$1:$1,StatePicklist!$3:$3,"NA",0))</f>
        <v/>
      </c>
      <c r="CD211" s="297" t="str">
        <f ca="1">IF(RMDF!CC211="", "", IF(ISNUMBER(MATCH(RMDF!CC211, INDIRECT(CC211), 0)), "OK", "Invalid"))</f>
        <v/>
      </c>
      <c r="CE211" s="281"/>
      <c r="CF211" s="281"/>
      <c r="CG211" s="281"/>
      <c r="CH211" s="281" t="b">
        <f>AND(RMDF!CK211&gt;=0, RMDF!CK211&lt;=1-SUM(RMDF!Z211,RMDF!AG211,RMDF!AN211,RMDF!AU211,RMDF!BB211,RMDF!BI211,RMDF!BP211,RMDF!BW211,RMDF!CD211), RMDF!CK211=ROUND(RMDF!CK211,4))</f>
        <v>1</v>
      </c>
      <c r="CI211" s="317">
        <f>RMDF!CI211</f>
        <v>0</v>
      </c>
      <c r="CJ211" s="318" t="str">
        <f>IF(CI211=0,"",_xlfn.XLOOKUP(CI211,StatePicklist!$1:$1,StatePicklist!$3:$3,"NA",0))</f>
        <v/>
      </c>
      <c r="CK211" s="297" t="str">
        <f ca="1">IF(RMDF!CJ211="", "", IF(ISNUMBER(MATCH(RMDF!CJ211, INDIRECT(CJ211), 0)), "OK", "Invalid"))</f>
        <v/>
      </c>
      <c r="CL211" s="281"/>
      <c r="CM211" s="281"/>
      <c r="CN211" s="281"/>
      <c r="CO211" s="281" t="b">
        <f>AND(RMDF!CR211&gt;=0, RMDF!CR211&lt;=1-SUM(RMDF!Z211,RMDF!AG211,RMDF!AN211,RMDF!AU211,RMDF!BB211,RMDF!BI211,RMDF!BP211,RMDF!BW211,RMDF!CD211,RMDF!CK211), RMDF!CR211=ROUND(RMDF!CR211,4))</f>
        <v>1</v>
      </c>
      <c r="CP211" s="317">
        <f>RMDF!CP211</f>
        <v>0</v>
      </c>
      <c r="CQ211" s="318" t="str">
        <f>IF(CP211=0,"",_xlfn.XLOOKUP(CP211,StatePicklist!$1:$1,StatePicklist!$3:$3,"NA",0))</f>
        <v/>
      </c>
      <c r="CR211" s="297" t="str">
        <f ca="1">IF(RMDF!CQ211="", "", IF(ISNUMBER(MATCH(RMDF!CQ211, INDIRECT(CQ211), 0)), "OK", "Invalid"))</f>
        <v/>
      </c>
      <c r="CS211" s="281"/>
      <c r="CT211" s="281"/>
      <c r="CU211" s="281"/>
      <c r="CV211" s="281" t="b">
        <f>AND(RMDF!CY211&gt;=0, RMDF!CY211&lt;=1-SUM(RMDF!Z211,RMDF!AG211,RMDF!AN211,RMDF!AU211,RMDF!BB211,RMDF!BI211,RMDF!BP211,RMDF!BW211,RMDF!CD211,RMDF!CK211,RMDF!CR211), RMDF!CY211=ROUND(RMDF!CY211,4))</f>
        <v>1</v>
      </c>
      <c r="CW211" s="317">
        <f>RMDF!CW211</f>
        <v>0</v>
      </c>
      <c r="CX211" s="318" t="str">
        <f>IF(CW211=0,"",_xlfn.XLOOKUP(CW211,StatePicklist!$1:$1,StatePicklist!$3:$3,"NA",0))</f>
        <v/>
      </c>
      <c r="CY211" s="297" t="str">
        <f ca="1">IF(RMDF!CX211="", "", IF(ISNUMBER(MATCH(RMDF!CX211, INDIRECT(CX211), 0)), "OK", "Invalid"))</f>
        <v/>
      </c>
      <c r="CZ211" s="281"/>
      <c r="DA211" s="281"/>
      <c r="DB211" s="281"/>
      <c r="DC211" s="281" t="b">
        <f>AND(RMDF!DF211&gt;=0, RMDF!DF211&lt;=1-SUM(RMDF!Z211,RMDF!AG211,RMDF!AN211,RMDF!AU211,RMDF!BB211,RMDF!BI211,RMDF!BP211,RMDF!BW211,RMDF!CD211,RMDF!CK211,RMDF!CR211,RMDF!CY211), RMDF!DF211=ROUND(RMDF!DF211,4))</f>
        <v>1</v>
      </c>
      <c r="DD211" s="317">
        <f>RMDF!DD211</f>
        <v>0</v>
      </c>
      <c r="DE211" s="318" t="str">
        <f>IF(DD211=0,"",_xlfn.XLOOKUP(DD211,StatePicklist!$1:$1,StatePicklist!$3:$3,"NA",0))</f>
        <v/>
      </c>
      <c r="DF211" s="297" t="str">
        <f ca="1">IF(RMDF!DE211="", "", IF(ISNUMBER(MATCH(RMDF!DE211, INDIRECT(DE211), 0)), "OK", "Invalid"))</f>
        <v/>
      </c>
      <c r="DG211" s="281"/>
      <c r="DH211" s="281"/>
      <c r="DI211" s="281"/>
      <c r="DJ211" s="281" t="b">
        <f>AND(RMDF!DM211&gt;=0, RMDF!DM211&lt;=1-SUM(RMDF!Z211,RMDF!AG211,RMDF!AN211,RMDF!AU211,RMDF!BB211,RMDF!BI211,RMDF!BP211,RMDF!BW211,RMDF!CD211,RMDF!CK211,RMDF!CR211,RMDF!CY211,RMDF!DF211), RMDF!DM211=ROUND(RMDF!DM211,4))</f>
        <v>1</v>
      </c>
      <c r="DK211" s="317">
        <f>RMDF!DK211</f>
        <v>0</v>
      </c>
      <c r="DL211" s="318" t="str">
        <f>IF(DK211=0,"",_xlfn.XLOOKUP(DK211,StatePicklist!$1:$1,StatePicklist!$3:$3,"NA",0))</f>
        <v/>
      </c>
      <c r="DM211" s="297" t="str">
        <f ca="1">IF(RMDF!DL211="", "", IF(ISNUMBER(MATCH(RMDF!DL211, INDIRECT(DL211), 0)), "OK", "Invalid"))</f>
        <v/>
      </c>
      <c r="DN211" s="281"/>
      <c r="DO211" s="281"/>
      <c r="DP211" s="281"/>
      <c r="DQ211" s="281" t="b">
        <f>AND(RMDF!DT211&gt;=0, RMDF!DT211&lt;=1-SUM(RMDF!Z211,RMDF!AG211,RMDF!AN211,RMDF!AU211,RMDF!BB211,RMDF!BI211,RMDF!BP211,RMDF!BW211,RMDF!CD211,RMDF!CK211,RMDF!CR211,RMDF!CY211,RMDF!DF211,RMDF!DM211), RMDF!DT211=ROUND(RMDF!DT211,4))</f>
        <v>1</v>
      </c>
      <c r="DR211" s="317">
        <f>RMDF!DR211</f>
        <v>0</v>
      </c>
      <c r="DS211" s="318" t="str">
        <f>IF(DR211=0,"",_xlfn.XLOOKUP(DR211,StatePicklist!$1:$1,StatePicklist!$3:$3,"NA",0))</f>
        <v/>
      </c>
      <c r="DT211" s="297" t="str">
        <f ca="1">IF(RMDF!DS211="", "", IF(ISNUMBER(MATCH(RMDF!DS211, INDIRECT(DS211), 0)), "OK", "Invalid"))</f>
        <v/>
      </c>
      <c r="DU211" s="281"/>
      <c r="DV211" s="281"/>
      <c r="DW211" s="281"/>
      <c r="DX211" s="281" t="b">
        <f>AND(RMDF!EA211&gt;=0, RMDF!EA211&lt;=1-SUM(RMDF!Z211,RMDF!AG211,RMDF!AN211,RMDF!AU211,RMDF!BB211,RMDF!BI211,RMDF!BP211,RMDF!BW211,RMDF!CD211,RMDF!CK211,RMDF!CR211,RMDF!CY211,RMDF!DF211,RMDF!DM211,RMDF!DT211), RMDF!EA211=ROUND(RMDF!EA211,4))</f>
        <v>1</v>
      </c>
      <c r="DY211" s="317">
        <f>RMDF!DY211</f>
        <v>0</v>
      </c>
      <c r="DZ211" s="318" t="str">
        <f>IF(DY211=0,"",_xlfn.XLOOKUP(DY211,StatePicklist!$1:$1,StatePicklist!$3:$3,"NA",0))</f>
        <v/>
      </c>
      <c r="EA211" s="297" t="str">
        <f ca="1">IF(RMDF!DZ211="", "", IF(ISNUMBER(MATCH(RMDF!DZ211, INDIRECT(DZ211), 0)), "OK", "Invalid"))</f>
        <v/>
      </c>
      <c r="EB211" s="281"/>
      <c r="EC211" s="281"/>
      <c r="ED211" s="281"/>
      <c r="EE211" s="281" t="b">
        <f>AND(RMDF!EH211&gt;=0, RMDF!EH211&lt;=1-SUM(RMDF!Z211,RMDF!AG211,RMDF!AN211,RMDF!AU211,RMDF!BB211,RMDF!BI211,RMDF!BP211,RMDF!BW211,RMDF!CD211,RMDF!CK211,RMDF!CR211,RMDF!CY211,RMDF!DF211,RMDF!DM211,RMDF!DT211,RMDF!EA211), RMDF!EH211=ROUND(RMDF!EH211,4))</f>
        <v>1</v>
      </c>
      <c r="EF211" s="317">
        <f>RMDF!EF211</f>
        <v>0</v>
      </c>
      <c r="EG211" s="318" t="str">
        <f>IF(EF211=0,"",_xlfn.XLOOKUP(EF211,StatePicklist!$1:$1,StatePicklist!$3:$3,"NA",0))</f>
        <v/>
      </c>
      <c r="EH211" s="297" t="str">
        <f ca="1">IF(RMDF!EG211="", "", IF(ISNUMBER(MATCH(RMDF!EG211, INDIRECT(EG211), 0)), "OK", "Invalid"))</f>
        <v/>
      </c>
      <c r="EI211" s="281"/>
      <c r="EJ211" s="281"/>
      <c r="EK211" s="281"/>
      <c r="EL211" s="281" t="b">
        <f>AND(RMDF!EO211&gt;=0, RMDF!EO211&lt;=1-SUM(RMDF!Z211,RMDF!AG211,RMDF!AN211,RMDF!AU211,RMDF!BB211,RMDF!BI211,RMDF!BP211,RMDF!BW211,RMDF!CD211,RMDF!CK211,RMDF!CR211,RMDF!CY211,RMDF!DF211,RMDF!DM211,RMDF!DT211,RMDF!EA211,RMDF!EH211), RMDF!EO211=ROUND(RMDF!EO211,4))</f>
        <v>1</v>
      </c>
      <c r="EM211" s="317">
        <f>RMDF!EM211</f>
        <v>0</v>
      </c>
      <c r="EN211" s="318" t="str">
        <f>IF(EM211=0,"",_xlfn.XLOOKUP(EM211,StatePicklist!$1:$1,StatePicklist!$3:$3,"NA",0))</f>
        <v/>
      </c>
      <c r="EO211" s="297" t="str">
        <f ca="1">IF(RMDF!EN211="", "", IF(ISNUMBER(MATCH(RMDF!EN211, INDIRECT(EN211), 0)), "OK", "Invalid"))</f>
        <v/>
      </c>
      <c r="EP211" s="281"/>
      <c r="EQ211" s="281"/>
      <c r="ER211" s="281"/>
      <c r="ES211" s="281" t="b">
        <f>AND(RMDF!EV211&gt;=0, RMDF!EV211&lt;=1-SUM(RMDF!Z211,RMDF!AG211,RMDF!AN211,RMDF!AU211,RMDF!BB211,RMDF!BI211,RMDF!BP211,RMDF!BW211,RMDF!CD211,RMDF!CK211,RMDF!CR211,RMDF!CY211,RMDF!DF211,RMDF!DM211,RMDF!DT211,RMDF!EA211,RMDF!EH211,RMDF!EO211), RMDF!EV211=ROUND(RMDF!EV211,4))</f>
        <v>1</v>
      </c>
      <c r="ET211" s="317">
        <f>RMDF!ET211</f>
        <v>0</v>
      </c>
      <c r="EU211" s="318" t="str">
        <f>IF(ET211=0,"",_xlfn.XLOOKUP(ET211,StatePicklist!$1:$1,StatePicklist!$3:$3,"NA",0))</f>
        <v/>
      </c>
      <c r="EV211" s="297" t="str">
        <f ca="1">IF(RMDF!EU211="", "", IF(ISNUMBER(MATCH(RMDF!EU211, INDIRECT(EU211), 0)), "OK", "Invalid"))</f>
        <v/>
      </c>
      <c r="EW211" s="281"/>
      <c r="EX211" s="281"/>
      <c r="EY211" s="281"/>
      <c r="EZ211" s="281" t="b">
        <f>AND(RMDF!FC211&gt;=0, RMDF!FC211&lt;=1-SUM(RMDF!Z211,RMDF!AG211,RMDF!AN211,RMDF!AU211,RMDF!BB211,RMDF!BI211,RMDF!BP211,RMDF!BW211,RMDF!CD211,RMDF!CK211,RMDF!CR211,RMDF!CY211,RMDF!DF211,RMDF!DM211,RMDF!DT211,RMDF!EA211,RMDF!EH211,RMDF!EO211,RMDF!EV211), RMDF!FC211=ROUND(RMDF!FC211,4))</f>
        <v>1</v>
      </c>
      <c r="FA211" s="317">
        <f>RMDF!FA211</f>
        <v>0</v>
      </c>
      <c r="FB211" s="318" t="str">
        <f>IF(FA211=0,"",_xlfn.XLOOKUP(FA211,StatePicklist!$1:$1,StatePicklist!$3:$3,"NA",0))</f>
        <v/>
      </c>
      <c r="FC211" s="297" t="str">
        <f ca="1">IF(RMDF!FB211="", "", IF(ISNUMBER(MATCH(RMDF!FB211, INDIRECT(FB211), 0)), "OK", "Invalid"))</f>
        <v/>
      </c>
    </row>
    <row r="212" spans="1:159" s="205" customFormat="1" ht="39.9" customHeight="1" x14ac:dyDescent="0.25">
      <c r="A212" s="206"/>
      <c r="B212" s="196"/>
      <c r="C212" s="197"/>
      <c r="D212" s="198"/>
      <c r="E212" s="199"/>
      <c r="F212" s="200"/>
      <c r="G212" s="201"/>
      <c r="H212" s="292"/>
      <c r="I212" s="305">
        <f>RMDF!I212</f>
        <v>0</v>
      </c>
      <c r="J212" s="305" t="str">
        <f>IF(I212=ProductCode!$B$30,"PDReclPost",IF(OR(I212=ProductCode!$C$30,I212=ProductCode!$E$30,I212=ProductCode!$G$30),"PDPreCon",IF(OR(I212=ProductCode!$D$30,I212=ProductCode!$F$30),"PDNotReclPost","")))</f>
        <v/>
      </c>
      <c r="K212" s="305" t="str">
        <f t="shared" si="15"/>
        <v/>
      </c>
      <c r="L212" s="289"/>
      <c r="M212" s="305" t="str">
        <f t="shared" si="15"/>
        <v/>
      </c>
      <c r="N212" s="289" t="b">
        <f>AND(RMDF!N212&gt;=0, RMDF!N212&lt;=1-RMDF!L212, RMDF!N212=ROUND(RMDF!N212,4))</f>
        <v>1</v>
      </c>
      <c r="O212" s="286" t="str">
        <f>IF(P212="","",IF(I212="","",IF(LEFT(I212,13)="Reclaimed pos",RawMaterialCode!$E$569,RawMaterialCode!$E$568)))</f>
        <v>Reclaimed pre-consumer mixed fibers (RM0578)</v>
      </c>
      <c r="P212" s="295">
        <f t="shared" si="16"/>
        <v>1</v>
      </c>
      <c r="Q212" s="202"/>
      <c r="R212" s="203"/>
      <c r="S212" s="204" t="str">
        <f t="shared" si="17"/>
        <v/>
      </c>
      <c r="T212" s="281"/>
      <c r="U212" s="281"/>
      <c r="V212" s="281"/>
      <c r="W212" s="281"/>
      <c r="X212" s="317">
        <f>RMDF!X212</f>
        <v>0</v>
      </c>
      <c r="Y212" s="318" t="str">
        <f>IF(X212=0,"",_xlfn.XLOOKUP(X212,StatePicklist!$1:$1,StatePicklist!$3:$3,"NA",0))</f>
        <v/>
      </c>
      <c r="Z212" s="297" t="str">
        <f ca="1">IF(RMDF!Y212="", "", IF(ISNUMBER(MATCH(RMDF!Y212, INDIRECT(Y212), 0)), "OK", "Invalid"))</f>
        <v/>
      </c>
      <c r="AA212" s="281"/>
      <c r="AB212" s="281"/>
      <c r="AC212" s="281"/>
      <c r="AD212" s="281" t="b">
        <f>AND(RMDF!AG212&gt;=0, RMDF!AG212&lt;=1-RMDF!Z212, RMDF!AG212=ROUND(RMDF!AG212,4))</f>
        <v>1</v>
      </c>
      <c r="AE212" s="317">
        <f>RMDF!AE212</f>
        <v>0</v>
      </c>
      <c r="AF212" s="318" t="str">
        <f>IF(AE212=0,"",_xlfn.XLOOKUP(AE212,StatePicklist!$1:$1,StatePicklist!$3:$3,"NA",0))</f>
        <v/>
      </c>
      <c r="AG212" s="297" t="str">
        <f ca="1">IF(RMDF!AF212="", "", IF(ISNUMBER(MATCH(RMDF!AF212, INDIRECT(AF212), 0)), "OK", "Invalid"))</f>
        <v/>
      </c>
      <c r="AH212" s="281"/>
      <c r="AI212" s="281"/>
      <c r="AJ212" s="281"/>
      <c r="AK212" s="281" t="b">
        <f>AND(RMDF!AN212&gt;=0, RMDF!AN212&lt;=1-SUM(RMDF!Z212,RMDF!AG212), RMDF!AN212=ROUND(RMDF!AN212,4))</f>
        <v>1</v>
      </c>
      <c r="AL212" s="317">
        <f>RMDF!AL212</f>
        <v>0</v>
      </c>
      <c r="AM212" s="318" t="str">
        <f>IF(AL212=0,"",_xlfn.XLOOKUP(AL212,StatePicklist!$1:$1,StatePicklist!$3:$3,"NA",0))</f>
        <v/>
      </c>
      <c r="AN212" s="297" t="str">
        <f ca="1">IF(RMDF!AM212="", "", IF(ISNUMBER(MATCH(RMDF!AM212, INDIRECT(AM212), 0)), "OK", "Invalid"))</f>
        <v/>
      </c>
      <c r="AO212" s="281"/>
      <c r="AP212" s="281"/>
      <c r="AQ212" s="281"/>
      <c r="AR212" s="281" t="b">
        <f>AND(RMDF!AU212&gt;=0, RMDF!AU212&lt;=1-SUM(RMDF!Z212,RMDF!AG212,RMDF!AN212), RMDF!AU212=ROUND(RMDF!AU212,4))</f>
        <v>1</v>
      </c>
      <c r="AS212" s="317">
        <f>RMDF!AS212</f>
        <v>0</v>
      </c>
      <c r="AT212" s="318" t="str">
        <f>IF(AS212=0,"",_xlfn.XLOOKUP(AS212,StatePicklist!$1:$1,StatePicklist!$3:$3,"NA",0))</f>
        <v/>
      </c>
      <c r="AU212" s="297" t="str">
        <f ca="1">IF(RMDF!AT212="", "", IF(ISNUMBER(MATCH(RMDF!AT212, INDIRECT(AT212), 0)), "OK", "Invalid"))</f>
        <v/>
      </c>
      <c r="AV212" s="281"/>
      <c r="AW212" s="281"/>
      <c r="AX212" s="281"/>
      <c r="AY212" s="281" t="b">
        <f>AND(RMDF!BB212&gt;=0, RMDF!BB212&lt;=1-SUM(RMDF!Z212,RMDF!AG212,RMDF!AN212,RMDF!AU212), RMDF!BB212=ROUND(RMDF!BB212,4))</f>
        <v>1</v>
      </c>
      <c r="AZ212" s="317">
        <f>RMDF!AZ212</f>
        <v>0</v>
      </c>
      <c r="BA212" s="318" t="str">
        <f>IF(AZ212=0,"",_xlfn.XLOOKUP(AZ212,StatePicklist!$1:$1,StatePicklist!$3:$3,"NA",0))</f>
        <v/>
      </c>
      <c r="BB212" s="297" t="str">
        <f ca="1">IF(RMDF!BA212="", "", IF(ISNUMBER(MATCH(RMDF!BA212, INDIRECT(BA212), 0)), "OK", "Invalid"))</f>
        <v/>
      </c>
      <c r="BC212" s="281"/>
      <c r="BD212" s="281"/>
      <c r="BE212" s="281"/>
      <c r="BF212" s="281" t="b">
        <f>AND(RMDF!BI212&gt;=0, RMDF!BI212&lt;=1-SUM(RMDF!Z212,RMDF!AG212,RMDF!AN212,RMDF!AU212,RMDF!BB212), RMDF!BI212=ROUND(RMDF!BI212,4))</f>
        <v>1</v>
      </c>
      <c r="BG212" s="317">
        <f>RMDF!BG212</f>
        <v>0</v>
      </c>
      <c r="BH212" s="318" t="str">
        <f>IF(BG212=0,"",_xlfn.XLOOKUP(BG212,StatePicklist!$1:$1,StatePicklist!$3:$3,"NA",0))</f>
        <v/>
      </c>
      <c r="BI212" s="297" t="str">
        <f ca="1">IF(RMDF!BH212="", "", IF(ISNUMBER(MATCH(RMDF!BH212, INDIRECT(BH212), 0)), "OK", "Invalid"))</f>
        <v/>
      </c>
      <c r="BJ212" s="281"/>
      <c r="BK212" s="281"/>
      <c r="BL212" s="281"/>
      <c r="BM212" s="281" t="b">
        <f>AND(RMDF!BP212&gt;=0, RMDF!BP212&lt;=1-SUM(RMDF!Z212,RMDF!AG212,RMDF!AN212,RMDF!AU212,RMDF!BB212,RMDF!BI212), RMDF!BP212=ROUND(RMDF!BP212,4))</f>
        <v>1</v>
      </c>
      <c r="BN212" s="317">
        <f>RMDF!BN212</f>
        <v>0</v>
      </c>
      <c r="BO212" s="318" t="str">
        <f>IF(BN212=0,"",_xlfn.XLOOKUP(BN212,StatePicklist!$1:$1,StatePicklist!$3:$3,"NA",0))</f>
        <v/>
      </c>
      <c r="BP212" s="297" t="str">
        <f ca="1">IF(RMDF!BO212="", "", IF(ISNUMBER(MATCH(RMDF!BO212, INDIRECT(BO212), 0)), "OK", "Invalid"))</f>
        <v/>
      </c>
      <c r="BQ212" s="281"/>
      <c r="BR212" s="281"/>
      <c r="BS212" s="281"/>
      <c r="BT212" s="281" t="b">
        <f>AND(RMDF!BW212&gt;=0, RMDF!BW212&lt;=1-SUM(RMDF!Z212,RMDF!AG212,RMDF!AN212,RMDF!AU212,RMDF!BB212,RMDF!BI212,RMDF!BP212), RMDF!BW212=ROUND(RMDF!BW212,4))</f>
        <v>1</v>
      </c>
      <c r="BU212" s="317">
        <f>RMDF!BU212</f>
        <v>0</v>
      </c>
      <c r="BV212" s="318" t="str">
        <f>IF(BU212=0,"",_xlfn.XLOOKUP(BU212,StatePicklist!$1:$1,StatePicklist!$3:$3,"NA",0))</f>
        <v/>
      </c>
      <c r="BW212" s="297" t="str">
        <f ca="1">IF(RMDF!BV212="", "", IF(ISNUMBER(MATCH(RMDF!BV212, INDIRECT(BV212), 0)), "OK", "Invalid"))</f>
        <v/>
      </c>
      <c r="BX212" s="281"/>
      <c r="BY212" s="281"/>
      <c r="BZ212" s="281"/>
      <c r="CA212" s="281" t="b">
        <f>AND(RMDF!CD212&gt;=0, RMDF!CD212&lt;=1-SUM(RMDF!Z212,RMDF!AG212,RMDF!AN212,RMDF!AU212,RMDF!BB212,RMDF!BI212,RMDF!BP212,RMDF!BW212), RMDF!CD212=ROUND(RMDF!CD212,4))</f>
        <v>1</v>
      </c>
      <c r="CB212" s="317">
        <f>RMDF!CB212</f>
        <v>0</v>
      </c>
      <c r="CC212" s="318" t="str">
        <f>IF(CB212=0,"",_xlfn.XLOOKUP(CB212,StatePicklist!$1:$1,StatePicklist!$3:$3,"NA",0))</f>
        <v/>
      </c>
      <c r="CD212" s="297" t="str">
        <f ca="1">IF(RMDF!CC212="", "", IF(ISNUMBER(MATCH(RMDF!CC212, INDIRECT(CC212), 0)), "OK", "Invalid"))</f>
        <v/>
      </c>
      <c r="CE212" s="281"/>
      <c r="CF212" s="281"/>
      <c r="CG212" s="281"/>
      <c r="CH212" s="281" t="b">
        <f>AND(RMDF!CK212&gt;=0, RMDF!CK212&lt;=1-SUM(RMDF!Z212,RMDF!AG212,RMDF!AN212,RMDF!AU212,RMDF!BB212,RMDF!BI212,RMDF!BP212,RMDF!BW212,RMDF!CD212), RMDF!CK212=ROUND(RMDF!CK212,4))</f>
        <v>1</v>
      </c>
      <c r="CI212" s="317">
        <f>RMDF!CI212</f>
        <v>0</v>
      </c>
      <c r="CJ212" s="318" t="str">
        <f>IF(CI212=0,"",_xlfn.XLOOKUP(CI212,StatePicklist!$1:$1,StatePicklist!$3:$3,"NA",0))</f>
        <v/>
      </c>
      <c r="CK212" s="297" t="str">
        <f ca="1">IF(RMDF!CJ212="", "", IF(ISNUMBER(MATCH(RMDF!CJ212, INDIRECT(CJ212), 0)), "OK", "Invalid"))</f>
        <v/>
      </c>
      <c r="CL212" s="281"/>
      <c r="CM212" s="281"/>
      <c r="CN212" s="281"/>
      <c r="CO212" s="281" t="b">
        <f>AND(RMDF!CR212&gt;=0, RMDF!CR212&lt;=1-SUM(RMDF!Z212,RMDF!AG212,RMDF!AN212,RMDF!AU212,RMDF!BB212,RMDF!BI212,RMDF!BP212,RMDF!BW212,RMDF!CD212,RMDF!CK212), RMDF!CR212=ROUND(RMDF!CR212,4))</f>
        <v>1</v>
      </c>
      <c r="CP212" s="317">
        <f>RMDF!CP212</f>
        <v>0</v>
      </c>
      <c r="CQ212" s="318" t="str">
        <f>IF(CP212=0,"",_xlfn.XLOOKUP(CP212,StatePicklist!$1:$1,StatePicklist!$3:$3,"NA",0))</f>
        <v/>
      </c>
      <c r="CR212" s="297" t="str">
        <f ca="1">IF(RMDF!CQ212="", "", IF(ISNUMBER(MATCH(RMDF!CQ212, INDIRECT(CQ212), 0)), "OK", "Invalid"))</f>
        <v/>
      </c>
      <c r="CS212" s="281"/>
      <c r="CT212" s="281"/>
      <c r="CU212" s="281"/>
      <c r="CV212" s="281" t="b">
        <f>AND(RMDF!CY212&gt;=0, RMDF!CY212&lt;=1-SUM(RMDF!Z212,RMDF!AG212,RMDF!AN212,RMDF!AU212,RMDF!BB212,RMDF!BI212,RMDF!BP212,RMDF!BW212,RMDF!CD212,RMDF!CK212,RMDF!CR212), RMDF!CY212=ROUND(RMDF!CY212,4))</f>
        <v>1</v>
      </c>
      <c r="CW212" s="317">
        <f>RMDF!CW212</f>
        <v>0</v>
      </c>
      <c r="CX212" s="318" t="str">
        <f>IF(CW212=0,"",_xlfn.XLOOKUP(CW212,StatePicklist!$1:$1,StatePicklist!$3:$3,"NA",0))</f>
        <v/>
      </c>
      <c r="CY212" s="297" t="str">
        <f ca="1">IF(RMDF!CX212="", "", IF(ISNUMBER(MATCH(RMDF!CX212, INDIRECT(CX212), 0)), "OK", "Invalid"))</f>
        <v/>
      </c>
      <c r="CZ212" s="281"/>
      <c r="DA212" s="281"/>
      <c r="DB212" s="281"/>
      <c r="DC212" s="281" t="b">
        <f>AND(RMDF!DF212&gt;=0, RMDF!DF212&lt;=1-SUM(RMDF!Z212,RMDF!AG212,RMDF!AN212,RMDF!AU212,RMDF!BB212,RMDF!BI212,RMDF!BP212,RMDF!BW212,RMDF!CD212,RMDF!CK212,RMDF!CR212,RMDF!CY212), RMDF!DF212=ROUND(RMDF!DF212,4))</f>
        <v>1</v>
      </c>
      <c r="DD212" s="317">
        <f>RMDF!DD212</f>
        <v>0</v>
      </c>
      <c r="DE212" s="318" t="str">
        <f>IF(DD212=0,"",_xlfn.XLOOKUP(DD212,StatePicklist!$1:$1,StatePicklist!$3:$3,"NA",0))</f>
        <v/>
      </c>
      <c r="DF212" s="297" t="str">
        <f ca="1">IF(RMDF!DE212="", "", IF(ISNUMBER(MATCH(RMDF!DE212, INDIRECT(DE212), 0)), "OK", "Invalid"))</f>
        <v/>
      </c>
      <c r="DG212" s="281"/>
      <c r="DH212" s="281"/>
      <c r="DI212" s="281"/>
      <c r="DJ212" s="281" t="b">
        <f>AND(RMDF!DM212&gt;=0, RMDF!DM212&lt;=1-SUM(RMDF!Z212,RMDF!AG212,RMDF!AN212,RMDF!AU212,RMDF!BB212,RMDF!BI212,RMDF!BP212,RMDF!BW212,RMDF!CD212,RMDF!CK212,RMDF!CR212,RMDF!CY212,RMDF!DF212), RMDF!DM212=ROUND(RMDF!DM212,4))</f>
        <v>1</v>
      </c>
      <c r="DK212" s="317">
        <f>RMDF!DK212</f>
        <v>0</v>
      </c>
      <c r="DL212" s="318" t="str">
        <f>IF(DK212=0,"",_xlfn.XLOOKUP(DK212,StatePicklist!$1:$1,StatePicklist!$3:$3,"NA",0))</f>
        <v/>
      </c>
      <c r="DM212" s="297" t="str">
        <f ca="1">IF(RMDF!DL212="", "", IF(ISNUMBER(MATCH(RMDF!DL212, INDIRECT(DL212), 0)), "OK", "Invalid"))</f>
        <v/>
      </c>
      <c r="DN212" s="281"/>
      <c r="DO212" s="281"/>
      <c r="DP212" s="281"/>
      <c r="DQ212" s="281" t="b">
        <f>AND(RMDF!DT212&gt;=0, RMDF!DT212&lt;=1-SUM(RMDF!Z212,RMDF!AG212,RMDF!AN212,RMDF!AU212,RMDF!BB212,RMDF!BI212,RMDF!BP212,RMDF!BW212,RMDF!CD212,RMDF!CK212,RMDF!CR212,RMDF!CY212,RMDF!DF212,RMDF!DM212), RMDF!DT212=ROUND(RMDF!DT212,4))</f>
        <v>1</v>
      </c>
      <c r="DR212" s="317">
        <f>RMDF!DR212</f>
        <v>0</v>
      </c>
      <c r="DS212" s="318" t="str">
        <f>IF(DR212=0,"",_xlfn.XLOOKUP(DR212,StatePicklist!$1:$1,StatePicklist!$3:$3,"NA",0))</f>
        <v/>
      </c>
      <c r="DT212" s="297" t="str">
        <f ca="1">IF(RMDF!DS212="", "", IF(ISNUMBER(MATCH(RMDF!DS212, INDIRECT(DS212), 0)), "OK", "Invalid"))</f>
        <v/>
      </c>
      <c r="DU212" s="281"/>
      <c r="DV212" s="281"/>
      <c r="DW212" s="281"/>
      <c r="DX212" s="281" t="b">
        <f>AND(RMDF!EA212&gt;=0, RMDF!EA212&lt;=1-SUM(RMDF!Z212,RMDF!AG212,RMDF!AN212,RMDF!AU212,RMDF!BB212,RMDF!BI212,RMDF!BP212,RMDF!BW212,RMDF!CD212,RMDF!CK212,RMDF!CR212,RMDF!CY212,RMDF!DF212,RMDF!DM212,RMDF!DT212), RMDF!EA212=ROUND(RMDF!EA212,4))</f>
        <v>1</v>
      </c>
      <c r="DY212" s="317">
        <f>RMDF!DY212</f>
        <v>0</v>
      </c>
      <c r="DZ212" s="318" t="str">
        <f>IF(DY212=0,"",_xlfn.XLOOKUP(DY212,StatePicklist!$1:$1,StatePicklist!$3:$3,"NA",0))</f>
        <v/>
      </c>
      <c r="EA212" s="297" t="str">
        <f ca="1">IF(RMDF!DZ212="", "", IF(ISNUMBER(MATCH(RMDF!DZ212, INDIRECT(DZ212), 0)), "OK", "Invalid"))</f>
        <v/>
      </c>
      <c r="EB212" s="281"/>
      <c r="EC212" s="281"/>
      <c r="ED212" s="281"/>
      <c r="EE212" s="281" t="b">
        <f>AND(RMDF!EH212&gt;=0, RMDF!EH212&lt;=1-SUM(RMDF!Z212,RMDF!AG212,RMDF!AN212,RMDF!AU212,RMDF!BB212,RMDF!BI212,RMDF!BP212,RMDF!BW212,RMDF!CD212,RMDF!CK212,RMDF!CR212,RMDF!CY212,RMDF!DF212,RMDF!DM212,RMDF!DT212,RMDF!EA212), RMDF!EH212=ROUND(RMDF!EH212,4))</f>
        <v>1</v>
      </c>
      <c r="EF212" s="317">
        <f>RMDF!EF212</f>
        <v>0</v>
      </c>
      <c r="EG212" s="318" t="str">
        <f>IF(EF212=0,"",_xlfn.XLOOKUP(EF212,StatePicklist!$1:$1,StatePicklist!$3:$3,"NA",0))</f>
        <v/>
      </c>
      <c r="EH212" s="297" t="str">
        <f ca="1">IF(RMDF!EG212="", "", IF(ISNUMBER(MATCH(RMDF!EG212, INDIRECT(EG212), 0)), "OK", "Invalid"))</f>
        <v/>
      </c>
      <c r="EI212" s="281"/>
      <c r="EJ212" s="281"/>
      <c r="EK212" s="281"/>
      <c r="EL212" s="281" t="b">
        <f>AND(RMDF!EO212&gt;=0, RMDF!EO212&lt;=1-SUM(RMDF!Z212,RMDF!AG212,RMDF!AN212,RMDF!AU212,RMDF!BB212,RMDF!BI212,RMDF!BP212,RMDF!BW212,RMDF!CD212,RMDF!CK212,RMDF!CR212,RMDF!CY212,RMDF!DF212,RMDF!DM212,RMDF!DT212,RMDF!EA212,RMDF!EH212), RMDF!EO212=ROUND(RMDF!EO212,4))</f>
        <v>1</v>
      </c>
      <c r="EM212" s="317">
        <f>RMDF!EM212</f>
        <v>0</v>
      </c>
      <c r="EN212" s="318" t="str">
        <f>IF(EM212=0,"",_xlfn.XLOOKUP(EM212,StatePicklist!$1:$1,StatePicklist!$3:$3,"NA",0))</f>
        <v/>
      </c>
      <c r="EO212" s="297" t="str">
        <f ca="1">IF(RMDF!EN212="", "", IF(ISNUMBER(MATCH(RMDF!EN212, INDIRECT(EN212), 0)), "OK", "Invalid"))</f>
        <v/>
      </c>
      <c r="EP212" s="281"/>
      <c r="EQ212" s="281"/>
      <c r="ER212" s="281"/>
      <c r="ES212" s="281" t="b">
        <f>AND(RMDF!EV212&gt;=0, RMDF!EV212&lt;=1-SUM(RMDF!Z212,RMDF!AG212,RMDF!AN212,RMDF!AU212,RMDF!BB212,RMDF!BI212,RMDF!BP212,RMDF!BW212,RMDF!CD212,RMDF!CK212,RMDF!CR212,RMDF!CY212,RMDF!DF212,RMDF!DM212,RMDF!DT212,RMDF!EA212,RMDF!EH212,RMDF!EO212), RMDF!EV212=ROUND(RMDF!EV212,4))</f>
        <v>1</v>
      </c>
      <c r="ET212" s="317">
        <f>RMDF!ET212</f>
        <v>0</v>
      </c>
      <c r="EU212" s="318" t="str">
        <f>IF(ET212=0,"",_xlfn.XLOOKUP(ET212,StatePicklist!$1:$1,StatePicklist!$3:$3,"NA",0))</f>
        <v/>
      </c>
      <c r="EV212" s="297" t="str">
        <f ca="1">IF(RMDF!EU212="", "", IF(ISNUMBER(MATCH(RMDF!EU212, INDIRECT(EU212), 0)), "OK", "Invalid"))</f>
        <v/>
      </c>
      <c r="EW212" s="281"/>
      <c r="EX212" s="281"/>
      <c r="EY212" s="281"/>
      <c r="EZ212" s="281" t="b">
        <f>AND(RMDF!FC212&gt;=0, RMDF!FC212&lt;=1-SUM(RMDF!Z212,RMDF!AG212,RMDF!AN212,RMDF!AU212,RMDF!BB212,RMDF!BI212,RMDF!BP212,RMDF!BW212,RMDF!CD212,RMDF!CK212,RMDF!CR212,RMDF!CY212,RMDF!DF212,RMDF!DM212,RMDF!DT212,RMDF!EA212,RMDF!EH212,RMDF!EO212,RMDF!EV212), RMDF!FC212=ROUND(RMDF!FC212,4))</f>
        <v>1</v>
      </c>
      <c r="FA212" s="317">
        <f>RMDF!FA212</f>
        <v>0</v>
      </c>
      <c r="FB212" s="318" t="str">
        <f>IF(FA212=0,"",_xlfn.XLOOKUP(FA212,StatePicklist!$1:$1,StatePicklist!$3:$3,"NA",0))</f>
        <v/>
      </c>
      <c r="FC212" s="297" t="str">
        <f ca="1">IF(RMDF!FB212="", "", IF(ISNUMBER(MATCH(RMDF!FB212, INDIRECT(FB212), 0)), "OK", "Invalid"))</f>
        <v/>
      </c>
    </row>
    <row r="213" spans="1:159" s="205" customFormat="1" ht="39.9" customHeight="1" x14ac:dyDescent="0.25">
      <c r="A213" s="206"/>
      <c r="B213" s="196"/>
      <c r="C213" s="197"/>
      <c r="D213" s="198"/>
      <c r="E213" s="199"/>
      <c r="F213" s="200"/>
      <c r="G213" s="201"/>
      <c r="H213" s="292"/>
      <c r="I213" s="305">
        <f>RMDF!I213</f>
        <v>0</v>
      </c>
      <c r="J213" s="305" t="str">
        <f>IF(I213=ProductCode!$B$30,"PDReclPost",IF(OR(I213=ProductCode!$C$30,I213=ProductCode!$E$30,I213=ProductCode!$G$30),"PDPreCon",IF(OR(I213=ProductCode!$D$30,I213=ProductCode!$F$30),"PDNotReclPost","")))</f>
        <v/>
      </c>
      <c r="K213" s="305" t="str">
        <f t="shared" si="15"/>
        <v/>
      </c>
      <c r="L213" s="289"/>
      <c r="M213" s="305" t="str">
        <f t="shared" si="15"/>
        <v/>
      </c>
      <c r="N213" s="289" t="b">
        <f>AND(RMDF!N213&gt;=0, RMDF!N213&lt;=1-RMDF!L213, RMDF!N213=ROUND(RMDF!N213,4))</f>
        <v>1</v>
      </c>
      <c r="O213" s="286" t="str">
        <f>IF(P213="","",IF(I213="","",IF(LEFT(I213,13)="Reclaimed pos",RawMaterialCode!$E$569,RawMaterialCode!$E$568)))</f>
        <v>Reclaimed pre-consumer mixed fibers (RM0578)</v>
      </c>
      <c r="P213" s="295">
        <f t="shared" si="16"/>
        <v>1</v>
      </c>
      <c r="Q213" s="202"/>
      <c r="R213" s="203"/>
      <c r="S213" s="204" t="str">
        <f t="shared" si="17"/>
        <v/>
      </c>
      <c r="T213" s="281"/>
      <c r="U213" s="281"/>
      <c r="V213" s="281"/>
      <c r="W213" s="281"/>
      <c r="X213" s="317">
        <f>RMDF!X213</f>
        <v>0</v>
      </c>
      <c r="Y213" s="318" t="str">
        <f>IF(X213=0,"",_xlfn.XLOOKUP(X213,StatePicklist!$1:$1,StatePicklist!$3:$3,"NA",0))</f>
        <v/>
      </c>
      <c r="Z213" s="297" t="str">
        <f ca="1">IF(RMDF!Y213="", "", IF(ISNUMBER(MATCH(RMDF!Y213, INDIRECT(Y213), 0)), "OK", "Invalid"))</f>
        <v/>
      </c>
      <c r="AA213" s="281"/>
      <c r="AB213" s="281"/>
      <c r="AC213" s="281"/>
      <c r="AD213" s="281" t="b">
        <f>AND(RMDF!AG213&gt;=0, RMDF!AG213&lt;=1-RMDF!Z213, RMDF!AG213=ROUND(RMDF!AG213,4))</f>
        <v>1</v>
      </c>
      <c r="AE213" s="317">
        <f>RMDF!AE213</f>
        <v>0</v>
      </c>
      <c r="AF213" s="318" t="str">
        <f>IF(AE213=0,"",_xlfn.XLOOKUP(AE213,StatePicklist!$1:$1,StatePicklist!$3:$3,"NA",0))</f>
        <v/>
      </c>
      <c r="AG213" s="297" t="str">
        <f ca="1">IF(RMDF!AF213="", "", IF(ISNUMBER(MATCH(RMDF!AF213, INDIRECT(AF213), 0)), "OK", "Invalid"))</f>
        <v/>
      </c>
      <c r="AH213" s="281"/>
      <c r="AI213" s="281"/>
      <c r="AJ213" s="281"/>
      <c r="AK213" s="281" t="b">
        <f>AND(RMDF!AN213&gt;=0, RMDF!AN213&lt;=1-SUM(RMDF!Z213,RMDF!AG213), RMDF!AN213=ROUND(RMDF!AN213,4))</f>
        <v>1</v>
      </c>
      <c r="AL213" s="317">
        <f>RMDF!AL213</f>
        <v>0</v>
      </c>
      <c r="AM213" s="318" t="str">
        <f>IF(AL213=0,"",_xlfn.XLOOKUP(AL213,StatePicklist!$1:$1,StatePicklist!$3:$3,"NA",0))</f>
        <v/>
      </c>
      <c r="AN213" s="297" t="str">
        <f ca="1">IF(RMDF!AM213="", "", IF(ISNUMBER(MATCH(RMDF!AM213, INDIRECT(AM213), 0)), "OK", "Invalid"))</f>
        <v/>
      </c>
      <c r="AO213" s="281"/>
      <c r="AP213" s="281"/>
      <c r="AQ213" s="281"/>
      <c r="AR213" s="281" t="b">
        <f>AND(RMDF!AU213&gt;=0, RMDF!AU213&lt;=1-SUM(RMDF!Z213,RMDF!AG213,RMDF!AN213), RMDF!AU213=ROUND(RMDF!AU213,4))</f>
        <v>1</v>
      </c>
      <c r="AS213" s="317">
        <f>RMDF!AS213</f>
        <v>0</v>
      </c>
      <c r="AT213" s="318" t="str">
        <f>IF(AS213=0,"",_xlfn.XLOOKUP(AS213,StatePicklist!$1:$1,StatePicklist!$3:$3,"NA",0))</f>
        <v/>
      </c>
      <c r="AU213" s="297" t="str">
        <f ca="1">IF(RMDF!AT213="", "", IF(ISNUMBER(MATCH(RMDF!AT213, INDIRECT(AT213), 0)), "OK", "Invalid"))</f>
        <v/>
      </c>
      <c r="AV213" s="281"/>
      <c r="AW213" s="281"/>
      <c r="AX213" s="281"/>
      <c r="AY213" s="281" t="b">
        <f>AND(RMDF!BB213&gt;=0, RMDF!BB213&lt;=1-SUM(RMDF!Z213,RMDF!AG213,RMDF!AN213,RMDF!AU213), RMDF!BB213=ROUND(RMDF!BB213,4))</f>
        <v>1</v>
      </c>
      <c r="AZ213" s="317">
        <f>RMDF!AZ213</f>
        <v>0</v>
      </c>
      <c r="BA213" s="318" t="str">
        <f>IF(AZ213=0,"",_xlfn.XLOOKUP(AZ213,StatePicklist!$1:$1,StatePicklist!$3:$3,"NA",0))</f>
        <v/>
      </c>
      <c r="BB213" s="297" t="str">
        <f ca="1">IF(RMDF!BA213="", "", IF(ISNUMBER(MATCH(RMDF!BA213, INDIRECT(BA213), 0)), "OK", "Invalid"))</f>
        <v/>
      </c>
      <c r="BC213" s="281"/>
      <c r="BD213" s="281"/>
      <c r="BE213" s="281"/>
      <c r="BF213" s="281" t="b">
        <f>AND(RMDF!BI213&gt;=0, RMDF!BI213&lt;=1-SUM(RMDF!Z213,RMDF!AG213,RMDF!AN213,RMDF!AU213,RMDF!BB213), RMDF!BI213=ROUND(RMDF!BI213,4))</f>
        <v>1</v>
      </c>
      <c r="BG213" s="317">
        <f>RMDF!BG213</f>
        <v>0</v>
      </c>
      <c r="BH213" s="318" t="str">
        <f>IF(BG213=0,"",_xlfn.XLOOKUP(BG213,StatePicklist!$1:$1,StatePicklist!$3:$3,"NA",0))</f>
        <v/>
      </c>
      <c r="BI213" s="297" t="str">
        <f ca="1">IF(RMDF!BH213="", "", IF(ISNUMBER(MATCH(RMDF!BH213, INDIRECT(BH213), 0)), "OK", "Invalid"))</f>
        <v/>
      </c>
      <c r="BJ213" s="281"/>
      <c r="BK213" s="281"/>
      <c r="BL213" s="281"/>
      <c r="BM213" s="281" t="b">
        <f>AND(RMDF!BP213&gt;=0, RMDF!BP213&lt;=1-SUM(RMDF!Z213,RMDF!AG213,RMDF!AN213,RMDF!AU213,RMDF!BB213,RMDF!BI213), RMDF!BP213=ROUND(RMDF!BP213,4))</f>
        <v>1</v>
      </c>
      <c r="BN213" s="317">
        <f>RMDF!BN213</f>
        <v>0</v>
      </c>
      <c r="BO213" s="318" t="str">
        <f>IF(BN213=0,"",_xlfn.XLOOKUP(BN213,StatePicklist!$1:$1,StatePicklist!$3:$3,"NA",0))</f>
        <v/>
      </c>
      <c r="BP213" s="297" t="str">
        <f ca="1">IF(RMDF!BO213="", "", IF(ISNUMBER(MATCH(RMDF!BO213, INDIRECT(BO213), 0)), "OK", "Invalid"))</f>
        <v/>
      </c>
      <c r="BQ213" s="281"/>
      <c r="BR213" s="281"/>
      <c r="BS213" s="281"/>
      <c r="BT213" s="281" t="b">
        <f>AND(RMDF!BW213&gt;=0, RMDF!BW213&lt;=1-SUM(RMDF!Z213,RMDF!AG213,RMDF!AN213,RMDF!AU213,RMDF!BB213,RMDF!BI213,RMDF!BP213), RMDF!BW213=ROUND(RMDF!BW213,4))</f>
        <v>1</v>
      </c>
      <c r="BU213" s="317">
        <f>RMDF!BU213</f>
        <v>0</v>
      </c>
      <c r="BV213" s="318" t="str">
        <f>IF(BU213=0,"",_xlfn.XLOOKUP(BU213,StatePicklist!$1:$1,StatePicklist!$3:$3,"NA",0))</f>
        <v/>
      </c>
      <c r="BW213" s="297" t="str">
        <f ca="1">IF(RMDF!BV213="", "", IF(ISNUMBER(MATCH(RMDF!BV213, INDIRECT(BV213), 0)), "OK", "Invalid"))</f>
        <v/>
      </c>
      <c r="BX213" s="281"/>
      <c r="BY213" s="281"/>
      <c r="BZ213" s="281"/>
      <c r="CA213" s="281" t="b">
        <f>AND(RMDF!CD213&gt;=0, RMDF!CD213&lt;=1-SUM(RMDF!Z213,RMDF!AG213,RMDF!AN213,RMDF!AU213,RMDF!BB213,RMDF!BI213,RMDF!BP213,RMDF!BW213), RMDF!CD213=ROUND(RMDF!CD213,4))</f>
        <v>1</v>
      </c>
      <c r="CB213" s="317">
        <f>RMDF!CB213</f>
        <v>0</v>
      </c>
      <c r="CC213" s="318" t="str">
        <f>IF(CB213=0,"",_xlfn.XLOOKUP(CB213,StatePicklist!$1:$1,StatePicklist!$3:$3,"NA",0))</f>
        <v/>
      </c>
      <c r="CD213" s="297" t="str">
        <f ca="1">IF(RMDF!CC213="", "", IF(ISNUMBER(MATCH(RMDF!CC213, INDIRECT(CC213), 0)), "OK", "Invalid"))</f>
        <v/>
      </c>
      <c r="CE213" s="281"/>
      <c r="CF213" s="281"/>
      <c r="CG213" s="281"/>
      <c r="CH213" s="281" t="b">
        <f>AND(RMDF!CK213&gt;=0, RMDF!CK213&lt;=1-SUM(RMDF!Z213,RMDF!AG213,RMDF!AN213,RMDF!AU213,RMDF!BB213,RMDF!BI213,RMDF!BP213,RMDF!BW213,RMDF!CD213), RMDF!CK213=ROUND(RMDF!CK213,4))</f>
        <v>1</v>
      </c>
      <c r="CI213" s="317">
        <f>RMDF!CI213</f>
        <v>0</v>
      </c>
      <c r="CJ213" s="318" t="str">
        <f>IF(CI213=0,"",_xlfn.XLOOKUP(CI213,StatePicklist!$1:$1,StatePicklist!$3:$3,"NA",0))</f>
        <v/>
      </c>
      <c r="CK213" s="297" t="str">
        <f ca="1">IF(RMDF!CJ213="", "", IF(ISNUMBER(MATCH(RMDF!CJ213, INDIRECT(CJ213), 0)), "OK", "Invalid"))</f>
        <v/>
      </c>
      <c r="CL213" s="281"/>
      <c r="CM213" s="281"/>
      <c r="CN213" s="281"/>
      <c r="CO213" s="281" t="b">
        <f>AND(RMDF!CR213&gt;=0, RMDF!CR213&lt;=1-SUM(RMDF!Z213,RMDF!AG213,RMDF!AN213,RMDF!AU213,RMDF!BB213,RMDF!BI213,RMDF!BP213,RMDF!BW213,RMDF!CD213,RMDF!CK213), RMDF!CR213=ROUND(RMDF!CR213,4))</f>
        <v>1</v>
      </c>
      <c r="CP213" s="317">
        <f>RMDF!CP213</f>
        <v>0</v>
      </c>
      <c r="CQ213" s="318" t="str">
        <f>IF(CP213=0,"",_xlfn.XLOOKUP(CP213,StatePicklist!$1:$1,StatePicklist!$3:$3,"NA",0))</f>
        <v/>
      </c>
      <c r="CR213" s="297" t="str">
        <f ca="1">IF(RMDF!CQ213="", "", IF(ISNUMBER(MATCH(RMDF!CQ213, INDIRECT(CQ213), 0)), "OK", "Invalid"))</f>
        <v/>
      </c>
      <c r="CS213" s="281"/>
      <c r="CT213" s="281"/>
      <c r="CU213" s="281"/>
      <c r="CV213" s="281" t="b">
        <f>AND(RMDF!CY213&gt;=0, RMDF!CY213&lt;=1-SUM(RMDF!Z213,RMDF!AG213,RMDF!AN213,RMDF!AU213,RMDF!BB213,RMDF!BI213,RMDF!BP213,RMDF!BW213,RMDF!CD213,RMDF!CK213,RMDF!CR213), RMDF!CY213=ROUND(RMDF!CY213,4))</f>
        <v>1</v>
      </c>
      <c r="CW213" s="317">
        <f>RMDF!CW213</f>
        <v>0</v>
      </c>
      <c r="CX213" s="318" t="str">
        <f>IF(CW213=0,"",_xlfn.XLOOKUP(CW213,StatePicklist!$1:$1,StatePicklist!$3:$3,"NA",0))</f>
        <v/>
      </c>
      <c r="CY213" s="297" t="str">
        <f ca="1">IF(RMDF!CX213="", "", IF(ISNUMBER(MATCH(RMDF!CX213, INDIRECT(CX213), 0)), "OK", "Invalid"))</f>
        <v/>
      </c>
      <c r="CZ213" s="281"/>
      <c r="DA213" s="281"/>
      <c r="DB213" s="281"/>
      <c r="DC213" s="281" t="b">
        <f>AND(RMDF!DF213&gt;=0, RMDF!DF213&lt;=1-SUM(RMDF!Z213,RMDF!AG213,RMDF!AN213,RMDF!AU213,RMDF!BB213,RMDF!BI213,RMDF!BP213,RMDF!BW213,RMDF!CD213,RMDF!CK213,RMDF!CR213,RMDF!CY213), RMDF!DF213=ROUND(RMDF!DF213,4))</f>
        <v>1</v>
      </c>
      <c r="DD213" s="317">
        <f>RMDF!DD213</f>
        <v>0</v>
      </c>
      <c r="DE213" s="318" t="str">
        <f>IF(DD213=0,"",_xlfn.XLOOKUP(DD213,StatePicklist!$1:$1,StatePicklist!$3:$3,"NA",0))</f>
        <v/>
      </c>
      <c r="DF213" s="297" t="str">
        <f ca="1">IF(RMDF!DE213="", "", IF(ISNUMBER(MATCH(RMDF!DE213, INDIRECT(DE213), 0)), "OK", "Invalid"))</f>
        <v/>
      </c>
      <c r="DG213" s="281"/>
      <c r="DH213" s="281"/>
      <c r="DI213" s="281"/>
      <c r="DJ213" s="281" t="b">
        <f>AND(RMDF!DM213&gt;=0, RMDF!DM213&lt;=1-SUM(RMDF!Z213,RMDF!AG213,RMDF!AN213,RMDF!AU213,RMDF!BB213,RMDF!BI213,RMDF!BP213,RMDF!BW213,RMDF!CD213,RMDF!CK213,RMDF!CR213,RMDF!CY213,RMDF!DF213), RMDF!DM213=ROUND(RMDF!DM213,4))</f>
        <v>1</v>
      </c>
      <c r="DK213" s="317">
        <f>RMDF!DK213</f>
        <v>0</v>
      </c>
      <c r="DL213" s="318" t="str">
        <f>IF(DK213=0,"",_xlfn.XLOOKUP(DK213,StatePicklist!$1:$1,StatePicklist!$3:$3,"NA",0))</f>
        <v/>
      </c>
      <c r="DM213" s="297" t="str">
        <f ca="1">IF(RMDF!DL213="", "", IF(ISNUMBER(MATCH(RMDF!DL213, INDIRECT(DL213), 0)), "OK", "Invalid"))</f>
        <v/>
      </c>
      <c r="DN213" s="281"/>
      <c r="DO213" s="281"/>
      <c r="DP213" s="281"/>
      <c r="DQ213" s="281" t="b">
        <f>AND(RMDF!DT213&gt;=0, RMDF!DT213&lt;=1-SUM(RMDF!Z213,RMDF!AG213,RMDF!AN213,RMDF!AU213,RMDF!BB213,RMDF!BI213,RMDF!BP213,RMDF!BW213,RMDF!CD213,RMDF!CK213,RMDF!CR213,RMDF!CY213,RMDF!DF213,RMDF!DM213), RMDF!DT213=ROUND(RMDF!DT213,4))</f>
        <v>1</v>
      </c>
      <c r="DR213" s="317">
        <f>RMDF!DR213</f>
        <v>0</v>
      </c>
      <c r="DS213" s="318" t="str">
        <f>IF(DR213=0,"",_xlfn.XLOOKUP(DR213,StatePicklist!$1:$1,StatePicklist!$3:$3,"NA",0))</f>
        <v/>
      </c>
      <c r="DT213" s="297" t="str">
        <f ca="1">IF(RMDF!DS213="", "", IF(ISNUMBER(MATCH(RMDF!DS213, INDIRECT(DS213), 0)), "OK", "Invalid"))</f>
        <v/>
      </c>
      <c r="DU213" s="281"/>
      <c r="DV213" s="281"/>
      <c r="DW213" s="281"/>
      <c r="DX213" s="281" t="b">
        <f>AND(RMDF!EA213&gt;=0, RMDF!EA213&lt;=1-SUM(RMDF!Z213,RMDF!AG213,RMDF!AN213,RMDF!AU213,RMDF!BB213,RMDF!BI213,RMDF!BP213,RMDF!BW213,RMDF!CD213,RMDF!CK213,RMDF!CR213,RMDF!CY213,RMDF!DF213,RMDF!DM213,RMDF!DT213), RMDF!EA213=ROUND(RMDF!EA213,4))</f>
        <v>1</v>
      </c>
      <c r="DY213" s="317">
        <f>RMDF!DY213</f>
        <v>0</v>
      </c>
      <c r="DZ213" s="318" t="str">
        <f>IF(DY213=0,"",_xlfn.XLOOKUP(DY213,StatePicklist!$1:$1,StatePicklist!$3:$3,"NA",0))</f>
        <v/>
      </c>
      <c r="EA213" s="297" t="str">
        <f ca="1">IF(RMDF!DZ213="", "", IF(ISNUMBER(MATCH(RMDF!DZ213, INDIRECT(DZ213), 0)), "OK", "Invalid"))</f>
        <v/>
      </c>
      <c r="EB213" s="281"/>
      <c r="EC213" s="281"/>
      <c r="ED213" s="281"/>
      <c r="EE213" s="281" t="b">
        <f>AND(RMDF!EH213&gt;=0, RMDF!EH213&lt;=1-SUM(RMDF!Z213,RMDF!AG213,RMDF!AN213,RMDF!AU213,RMDF!BB213,RMDF!BI213,RMDF!BP213,RMDF!BW213,RMDF!CD213,RMDF!CK213,RMDF!CR213,RMDF!CY213,RMDF!DF213,RMDF!DM213,RMDF!DT213,RMDF!EA213), RMDF!EH213=ROUND(RMDF!EH213,4))</f>
        <v>1</v>
      </c>
      <c r="EF213" s="317">
        <f>RMDF!EF213</f>
        <v>0</v>
      </c>
      <c r="EG213" s="318" t="str">
        <f>IF(EF213=0,"",_xlfn.XLOOKUP(EF213,StatePicklist!$1:$1,StatePicklist!$3:$3,"NA",0))</f>
        <v/>
      </c>
      <c r="EH213" s="297" t="str">
        <f ca="1">IF(RMDF!EG213="", "", IF(ISNUMBER(MATCH(RMDF!EG213, INDIRECT(EG213), 0)), "OK", "Invalid"))</f>
        <v/>
      </c>
      <c r="EI213" s="281"/>
      <c r="EJ213" s="281"/>
      <c r="EK213" s="281"/>
      <c r="EL213" s="281" t="b">
        <f>AND(RMDF!EO213&gt;=0, RMDF!EO213&lt;=1-SUM(RMDF!Z213,RMDF!AG213,RMDF!AN213,RMDF!AU213,RMDF!BB213,RMDF!BI213,RMDF!BP213,RMDF!BW213,RMDF!CD213,RMDF!CK213,RMDF!CR213,RMDF!CY213,RMDF!DF213,RMDF!DM213,RMDF!DT213,RMDF!EA213,RMDF!EH213), RMDF!EO213=ROUND(RMDF!EO213,4))</f>
        <v>1</v>
      </c>
      <c r="EM213" s="317">
        <f>RMDF!EM213</f>
        <v>0</v>
      </c>
      <c r="EN213" s="318" t="str">
        <f>IF(EM213=0,"",_xlfn.XLOOKUP(EM213,StatePicklist!$1:$1,StatePicklist!$3:$3,"NA",0))</f>
        <v/>
      </c>
      <c r="EO213" s="297" t="str">
        <f ca="1">IF(RMDF!EN213="", "", IF(ISNUMBER(MATCH(RMDF!EN213, INDIRECT(EN213), 0)), "OK", "Invalid"))</f>
        <v/>
      </c>
      <c r="EP213" s="281"/>
      <c r="EQ213" s="281"/>
      <c r="ER213" s="281"/>
      <c r="ES213" s="281" t="b">
        <f>AND(RMDF!EV213&gt;=0, RMDF!EV213&lt;=1-SUM(RMDF!Z213,RMDF!AG213,RMDF!AN213,RMDF!AU213,RMDF!BB213,RMDF!BI213,RMDF!BP213,RMDF!BW213,RMDF!CD213,RMDF!CK213,RMDF!CR213,RMDF!CY213,RMDF!DF213,RMDF!DM213,RMDF!DT213,RMDF!EA213,RMDF!EH213,RMDF!EO213), RMDF!EV213=ROUND(RMDF!EV213,4))</f>
        <v>1</v>
      </c>
      <c r="ET213" s="317">
        <f>RMDF!ET213</f>
        <v>0</v>
      </c>
      <c r="EU213" s="318" t="str">
        <f>IF(ET213=0,"",_xlfn.XLOOKUP(ET213,StatePicklist!$1:$1,StatePicklist!$3:$3,"NA",0))</f>
        <v/>
      </c>
      <c r="EV213" s="297" t="str">
        <f ca="1">IF(RMDF!EU213="", "", IF(ISNUMBER(MATCH(RMDF!EU213, INDIRECT(EU213), 0)), "OK", "Invalid"))</f>
        <v/>
      </c>
      <c r="EW213" s="281"/>
      <c r="EX213" s="281"/>
      <c r="EY213" s="281"/>
      <c r="EZ213" s="281" t="b">
        <f>AND(RMDF!FC213&gt;=0, RMDF!FC213&lt;=1-SUM(RMDF!Z213,RMDF!AG213,RMDF!AN213,RMDF!AU213,RMDF!BB213,RMDF!BI213,RMDF!BP213,RMDF!BW213,RMDF!CD213,RMDF!CK213,RMDF!CR213,RMDF!CY213,RMDF!DF213,RMDF!DM213,RMDF!DT213,RMDF!EA213,RMDF!EH213,RMDF!EO213,RMDF!EV213), RMDF!FC213=ROUND(RMDF!FC213,4))</f>
        <v>1</v>
      </c>
      <c r="FA213" s="317">
        <f>RMDF!FA213</f>
        <v>0</v>
      </c>
      <c r="FB213" s="318" t="str">
        <f>IF(FA213=0,"",_xlfn.XLOOKUP(FA213,StatePicklist!$1:$1,StatePicklist!$3:$3,"NA",0))</f>
        <v/>
      </c>
      <c r="FC213" s="297" t="str">
        <f ca="1">IF(RMDF!FB213="", "", IF(ISNUMBER(MATCH(RMDF!FB213, INDIRECT(FB213), 0)), "OK", "Invalid"))</f>
        <v/>
      </c>
    </row>
    <row r="214" spans="1:159" s="205" customFormat="1" ht="39.9" customHeight="1" x14ac:dyDescent="0.25">
      <c r="A214" s="206"/>
      <c r="B214" s="196"/>
      <c r="C214" s="197"/>
      <c r="D214" s="198"/>
      <c r="E214" s="199"/>
      <c r="F214" s="200"/>
      <c r="G214" s="201"/>
      <c r="H214" s="292"/>
      <c r="I214" s="305">
        <f>RMDF!I214</f>
        <v>0</v>
      </c>
      <c r="J214" s="305" t="str">
        <f>IF(I214=ProductCode!$B$30,"PDReclPost",IF(OR(I214=ProductCode!$C$30,I214=ProductCode!$E$30,I214=ProductCode!$G$30),"PDPreCon",IF(OR(I214=ProductCode!$D$30,I214=ProductCode!$F$30),"PDNotReclPost","")))</f>
        <v/>
      </c>
      <c r="K214" s="305" t="str">
        <f t="shared" si="15"/>
        <v/>
      </c>
      <c r="L214" s="289"/>
      <c r="M214" s="305" t="str">
        <f t="shared" si="15"/>
        <v/>
      </c>
      <c r="N214" s="289" t="b">
        <f>AND(RMDF!N214&gt;=0, RMDF!N214&lt;=1-RMDF!L214, RMDF!N214=ROUND(RMDF!N214,4))</f>
        <v>1</v>
      </c>
      <c r="O214" s="286" t="str">
        <f>IF(P214="","",IF(I214="","",IF(LEFT(I214,13)="Reclaimed pos",RawMaterialCode!$E$569,RawMaterialCode!$E$568)))</f>
        <v>Reclaimed pre-consumer mixed fibers (RM0578)</v>
      </c>
      <c r="P214" s="295">
        <f t="shared" si="16"/>
        <v>1</v>
      </c>
      <c r="Q214" s="202"/>
      <c r="R214" s="203"/>
      <c r="S214" s="204" t="str">
        <f t="shared" si="17"/>
        <v/>
      </c>
      <c r="T214" s="281"/>
      <c r="U214" s="281"/>
      <c r="V214" s="281"/>
      <c r="W214" s="281"/>
      <c r="X214" s="317">
        <f>RMDF!X214</f>
        <v>0</v>
      </c>
      <c r="Y214" s="318" t="str">
        <f>IF(X214=0,"",_xlfn.XLOOKUP(X214,StatePicklist!$1:$1,StatePicklist!$3:$3,"NA",0))</f>
        <v/>
      </c>
      <c r="Z214" s="297" t="str">
        <f ca="1">IF(RMDF!Y214="", "", IF(ISNUMBER(MATCH(RMDF!Y214, INDIRECT(Y214), 0)), "OK", "Invalid"))</f>
        <v/>
      </c>
      <c r="AA214" s="281"/>
      <c r="AB214" s="281"/>
      <c r="AC214" s="281"/>
      <c r="AD214" s="281" t="b">
        <f>AND(RMDF!AG214&gt;=0, RMDF!AG214&lt;=1-RMDF!Z214, RMDF!AG214=ROUND(RMDF!AG214,4))</f>
        <v>1</v>
      </c>
      <c r="AE214" s="317">
        <f>RMDF!AE214</f>
        <v>0</v>
      </c>
      <c r="AF214" s="318" t="str">
        <f>IF(AE214=0,"",_xlfn.XLOOKUP(AE214,StatePicklist!$1:$1,StatePicklist!$3:$3,"NA",0))</f>
        <v/>
      </c>
      <c r="AG214" s="297" t="str">
        <f ca="1">IF(RMDF!AF214="", "", IF(ISNUMBER(MATCH(RMDF!AF214, INDIRECT(AF214), 0)), "OK", "Invalid"))</f>
        <v/>
      </c>
      <c r="AH214" s="281"/>
      <c r="AI214" s="281"/>
      <c r="AJ214" s="281"/>
      <c r="AK214" s="281" t="b">
        <f>AND(RMDF!AN214&gt;=0, RMDF!AN214&lt;=1-SUM(RMDF!Z214,RMDF!AG214), RMDF!AN214=ROUND(RMDF!AN214,4))</f>
        <v>1</v>
      </c>
      <c r="AL214" s="317">
        <f>RMDF!AL214</f>
        <v>0</v>
      </c>
      <c r="AM214" s="318" t="str">
        <f>IF(AL214=0,"",_xlfn.XLOOKUP(AL214,StatePicklist!$1:$1,StatePicklist!$3:$3,"NA",0))</f>
        <v/>
      </c>
      <c r="AN214" s="297" t="str">
        <f ca="1">IF(RMDF!AM214="", "", IF(ISNUMBER(MATCH(RMDF!AM214, INDIRECT(AM214), 0)), "OK", "Invalid"))</f>
        <v/>
      </c>
      <c r="AO214" s="281"/>
      <c r="AP214" s="281"/>
      <c r="AQ214" s="281"/>
      <c r="AR214" s="281" t="b">
        <f>AND(RMDF!AU214&gt;=0, RMDF!AU214&lt;=1-SUM(RMDF!Z214,RMDF!AG214,RMDF!AN214), RMDF!AU214=ROUND(RMDF!AU214,4))</f>
        <v>1</v>
      </c>
      <c r="AS214" s="317">
        <f>RMDF!AS214</f>
        <v>0</v>
      </c>
      <c r="AT214" s="318" t="str">
        <f>IF(AS214=0,"",_xlfn.XLOOKUP(AS214,StatePicklist!$1:$1,StatePicklist!$3:$3,"NA",0))</f>
        <v/>
      </c>
      <c r="AU214" s="297" t="str">
        <f ca="1">IF(RMDF!AT214="", "", IF(ISNUMBER(MATCH(RMDF!AT214, INDIRECT(AT214), 0)), "OK", "Invalid"))</f>
        <v/>
      </c>
      <c r="AV214" s="281"/>
      <c r="AW214" s="281"/>
      <c r="AX214" s="281"/>
      <c r="AY214" s="281" t="b">
        <f>AND(RMDF!BB214&gt;=0, RMDF!BB214&lt;=1-SUM(RMDF!Z214,RMDF!AG214,RMDF!AN214,RMDF!AU214), RMDF!BB214=ROUND(RMDF!BB214,4))</f>
        <v>1</v>
      </c>
      <c r="AZ214" s="317">
        <f>RMDF!AZ214</f>
        <v>0</v>
      </c>
      <c r="BA214" s="318" t="str">
        <f>IF(AZ214=0,"",_xlfn.XLOOKUP(AZ214,StatePicklist!$1:$1,StatePicklist!$3:$3,"NA",0))</f>
        <v/>
      </c>
      <c r="BB214" s="297" t="str">
        <f ca="1">IF(RMDF!BA214="", "", IF(ISNUMBER(MATCH(RMDF!BA214, INDIRECT(BA214), 0)), "OK", "Invalid"))</f>
        <v/>
      </c>
      <c r="BC214" s="281"/>
      <c r="BD214" s="281"/>
      <c r="BE214" s="281"/>
      <c r="BF214" s="281" t="b">
        <f>AND(RMDF!BI214&gt;=0, RMDF!BI214&lt;=1-SUM(RMDF!Z214,RMDF!AG214,RMDF!AN214,RMDF!AU214,RMDF!BB214), RMDF!BI214=ROUND(RMDF!BI214,4))</f>
        <v>1</v>
      </c>
      <c r="BG214" s="317">
        <f>RMDF!BG214</f>
        <v>0</v>
      </c>
      <c r="BH214" s="318" t="str">
        <f>IF(BG214=0,"",_xlfn.XLOOKUP(BG214,StatePicklist!$1:$1,StatePicklist!$3:$3,"NA",0))</f>
        <v/>
      </c>
      <c r="BI214" s="297" t="str">
        <f ca="1">IF(RMDF!BH214="", "", IF(ISNUMBER(MATCH(RMDF!BH214, INDIRECT(BH214), 0)), "OK", "Invalid"))</f>
        <v/>
      </c>
      <c r="BJ214" s="281"/>
      <c r="BK214" s="281"/>
      <c r="BL214" s="281"/>
      <c r="BM214" s="281" t="b">
        <f>AND(RMDF!BP214&gt;=0, RMDF!BP214&lt;=1-SUM(RMDF!Z214,RMDF!AG214,RMDF!AN214,RMDF!AU214,RMDF!BB214,RMDF!BI214), RMDF!BP214=ROUND(RMDF!BP214,4))</f>
        <v>1</v>
      </c>
      <c r="BN214" s="317">
        <f>RMDF!BN214</f>
        <v>0</v>
      </c>
      <c r="BO214" s="318" t="str">
        <f>IF(BN214=0,"",_xlfn.XLOOKUP(BN214,StatePicklist!$1:$1,StatePicklist!$3:$3,"NA",0))</f>
        <v/>
      </c>
      <c r="BP214" s="297" t="str">
        <f ca="1">IF(RMDF!BO214="", "", IF(ISNUMBER(MATCH(RMDF!BO214, INDIRECT(BO214), 0)), "OK", "Invalid"))</f>
        <v/>
      </c>
      <c r="BQ214" s="281"/>
      <c r="BR214" s="281"/>
      <c r="BS214" s="281"/>
      <c r="BT214" s="281" t="b">
        <f>AND(RMDF!BW214&gt;=0, RMDF!BW214&lt;=1-SUM(RMDF!Z214,RMDF!AG214,RMDF!AN214,RMDF!AU214,RMDF!BB214,RMDF!BI214,RMDF!BP214), RMDF!BW214=ROUND(RMDF!BW214,4))</f>
        <v>1</v>
      </c>
      <c r="BU214" s="317">
        <f>RMDF!BU214</f>
        <v>0</v>
      </c>
      <c r="BV214" s="318" t="str">
        <f>IF(BU214=0,"",_xlfn.XLOOKUP(BU214,StatePicklist!$1:$1,StatePicklist!$3:$3,"NA",0))</f>
        <v/>
      </c>
      <c r="BW214" s="297" t="str">
        <f ca="1">IF(RMDF!BV214="", "", IF(ISNUMBER(MATCH(RMDF!BV214, INDIRECT(BV214), 0)), "OK", "Invalid"))</f>
        <v/>
      </c>
      <c r="BX214" s="281"/>
      <c r="BY214" s="281"/>
      <c r="BZ214" s="281"/>
      <c r="CA214" s="281" t="b">
        <f>AND(RMDF!CD214&gt;=0, RMDF!CD214&lt;=1-SUM(RMDF!Z214,RMDF!AG214,RMDF!AN214,RMDF!AU214,RMDF!BB214,RMDF!BI214,RMDF!BP214,RMDF!BW214), RMDF!CD214=ROUND(RMDF!CD214,4))</f>
        <v>1</v>
      </c>
      <c r="CB214" s="317">
        <f>RMDF!CB214</f>
        <v>0</v>
      </c>
      <c r="CC214" s="318" t="str">
        <f>IF(CB214=0,"",_xlfn.XLOOKUP(CB214,StatePicklist!$1:$1,StatePicklist!$3:$3,"NA",0))</f>
        <v/>
      </c>
      <c r="CD214" s="297" t="str">
        <f ca="1">IF(RMDF!CC214="", "", IF(ISNUMBER(MATCH(RMDF!CC214, INDIRECT(CC214), 0)), "OK", "Invalid"))</f>
        <v/>
      </c>
      <c r="CE214" s="281"/>
      <c r="CF214" s="281"/>
      <c r="CG214" s="281"/>
      <c r="CH214" s="281" t="b">
        <f>AND(RMDF!CK214&gt;=0, RMDF!CK214&lt;=1-SUM(RMDF!Z214,RMDF!AG214,RMDF!AN214,RMDF!AU214,RMDF!BB214,RMDF!BI214,RMDF!BP214,RMDF!BW214,RMDF!CD214), RMDF!CK214=ROUND(RMDF!CK214,4))</f>
        <v>1</v>
      </c>
      <c r="CI214" s="317">
        <f>RMDF!CI214</f>
        <v>0</v>
      </c>
      <c r="CJ214" s="318" t="str">
        <f>IF(CI214=0,"",_xlfn.XLOOKUP(CI214,StatePicklist!$1:$1,StatePicklist!$3:$3,"NA",0))</f>
        <v/>
      </c>
      <c r="CK214" s="297" t="str">
        <f ca="1">IF(RMDF!CJ214="", "", IF(ISNUMBER(MATCH(RMDF!CJ214, INDIRECT(CJ214), 0)), "OK", "Invalid"))</f>
        <v/>
      </c>
      <c r="CL214" s="281"/>
      <c r="CM214" s="281"/>
      <c r="CN214" s="281"/>
      <c r="CO214" s="281" t="b">
        <f>AND(RMDF!CR214&gt;=0, RMDF!CR214&lt;=1-SUM(RMDF!Z214,RMDF!AG214,RMDF!AN214,RMDF!AU214,RMDF!BB214,RMDF!BI214,RMDF!BP214,RMDF!BW214,RMDF!CD214,RMDF!CK214), RMDF!CR214=ROUND(RMDF!CR214,4))</f>
        <v>1</v>
      </c>
      <c r="CP214" s="317">
        <f>RMDF!CP214</f>
        <v>0</v>
      </c>
      <c r="CQ214" s="318" t="str">
        <f>IF(CP214=0,"",_xlfn.XLOOKUP(CP214,StatePicklist!$1:$1,StatePicklist!$3:$3,"NA",0))</f>
        <v/>
      </c>
      <c r="CR214" s="297" t="str">
        <f ca="1">IF(RMDF!CQ214="", "", IF(ISNUMBER(MATCH(RMDF!CQ214, INDIRECT(CQ214), 0)), "OK", "Invalid"))</f>
        <v/>
      </c>
      <c r="CS214" s="281"/>
      <c r="CT214" s="281"/>
      <c r="CU214" s="281"/>
      <c r="CV214" s="281" t="b">
        <f>AND(RMDF!CY214&gt;=0, RMDF!CY214&lt;=1-SUM(RMDF!Z214,RMDF!AG214,RMDF!AN214,RMDF!AU214,RMDF!BB214,RMDF!BI214,RMDF!BP214,RMDF!BW214,RMDF!CD214,RMDF!CK214,RMDF!CR214), RMDF!CY214=ROUND(RMDF!CY214,4))</f>
        <v>1</v>
      </c>
      <c r="CW214" s="317">
        <f>RMDF!CW214</f>
        <v>0</v>
      </c>
      <c r="CX214" s="318" t="str">
        <f>IF(CW214=0,"",_xlfn.XLOOKUP(CW214,StatePicklist!$1:$1,StatePicklist!$3:$3,"NA",0))</f>
        <v/>
      </c>
      <c r="CY214" s="297" t="str">
        <f ca="1">IF(RMDF!CX214="", "", IF(ISNUMBER(MATCH(RMDF!CX214, INDIRECT(CX214), 0)), "OK", "Invalid"))</f>
        <v/>
      </c>
      <c r="CZ214" s="281"/>
      <c r="DA214" s="281"/>
      <c r="DB214" s="281"/>
      <c r="DC214" s="281" t="b">
        <f>AND(RMDF!DF214&gt;=0, RMDF!DF214&lt;=1-SUM(RMDF!Z214,RMDF!AG214,RMDF!AN214,RMDF!AU214,RMDF!BB214,RMDF!BI214,RMDF!BP214,RMDF!BW214,RMDF!CD214,RMDF!CK214,RMDF!CR214,RMDF!CY214), RMDF!DF214=ROUND(RMDF!DF214,4))</f>
        <v>1</v>
      </c>
      <c r="DD214" s="317">
        <f>RMDF!DD214</f>
        <v>0</v>
      </c>
      <c r="DE214" s="318" t="str">
        <f>IF(DD214=0,"",_xlfn.XLOOKUP(DD214,StatePicklist!$1:$1,StatePicklist!$3:$3,"NA",0))</f>
        <v/>
      </c>
      <c r="DF214" s="297" t="str">
        <f ca="1">IF(RMDF!DE214="", "", IF(ISNUMBER(MATCH(RMDF!DE214, INDIRECT(DE214), 0)), "OK", "Invalid"))</f>
        <v/>
      </c>
      <c r="DG214" s="281"/>
      <c r="DH214" s="281"/>
      <c r="DI214" s="281"/>
      <c r="DJ214" s="281" t="b">
        <f>AND(RMDF!DM214&gt;=0, RMDF!DM214&lt;=1-SUM(RMDF!Z214,RMDF!AG214,RMDF!AN214,RMDF!AU214,RMDF!BB214,RMDF!BI214,RMDF!BP214,RMDF!BW214,RMDF!CD214,RMDF!CK214,RMDF!CR214,RMDF!CY214,RMDF!DF214), RMDF!DM214=ROUND(RMDF!DM214,4))</f>
        <v>1</v>
      </c>
      <c r="DK214" s="317">
        <f>RMDF!DK214</f>
        <v>0</v>
      </c>
      <c r="DL214" s="318" t="str">
        <f>IF(DK214=0,"",_xlfn.XLOOKUP(DK214,StatePicklist!$1:$1,StatePicklist!$3:$3,"NA",0))</f>
        <v/>
      </c>
      <c r="DM214" s="297" t="str">
        <f ca="1">IF(RMDF!DL214="", "", IF(ISNUMBER(MATCH(RMDF!DL214, INDIRECT(DL214), 0)), "OK", "Invalid"))</f>
        <v/>
      </c>
      <c r="DN214" s="281"/>
      <c r="DO214" s="281"/>
      <c r="DP214" s="281"/>
      <c r="DQ214" s="281" t="b">
        <f>AND(RMDF!DT214&gt;=0, RMDF!DT214&lt;=1-SUM(RMDF!Z214,RMDF!AG214,RMDF!AN214,RMDF!AU214,RMDF!BB214,RMDF!BI214,RMDF!BP214,RMDF!BW214,RMDF!CD214,RMDF!CK214,RMDF!CR214,RMDF!CY214,RMDF!DF214,RMDF!DM214), RMDF!DT214=ROUND(RMDF!DT214,4))</f>
        <v>1</v>
      </c>
      <c r="DR214" s="317">
        <f>RMDF!DR214</f>
        <v>0</v>
      </c>
      <c r="DS214" s="318" t="str">
        <f>IF(DR214=0,"",_xlfn.XLOOKUP(DR214,StatePicklist!$1:$1,StatePicklist!$3:$3,"NA",0))</f>
        <v/>
      </c>
      <c r="DT214" s="297" t="str">
        <f ca="1">IF(RMDF!DS214="", "", IF(ISNUMBER(MATCH(RMDF!DS214, INDIRECT(DS214), 0)), "OK", "Invalid"))</f>
        <v/>
      </c>
      <c r="DU214" s="281"/>
      <c r="DV214" s="281"/>
      <c r="DW214" s="281"/>
      <c r="DX214" s="281" t="b">
        <f>AND(RMDF!EA214&gt;=0, RMDF!EA214&lt;=1-SUM(RMDF!Z214,RMDF!AG214,RMDF!AN214,RMDF!AU214,RMDF!BB214,RMDF!BI214,RMDF!BP214,RMDF!BW214,RMDF!CD214,RMDF!CK214,RMDF!CR214,RMDF!CY214,RMDF!DF214,RMDF!DM214,RMDF!DT214), RMDF!EA214=ROUND(RMDF!EA214,4))</f>
        <v>1</v>
      </c>
      <c r="DY214" s="317">
        <f>RMDF!DY214</f>
        <v>0</v>
      </c>
      <c r="DZ214" s="318" t="str">
        <f>IF(DY214=0,"",_xlfn.XLOOKUP(DY214,StatePicklist!$1:$1,StatePicklist!$3:$3,"NA",0))</f>
        <v/>
      </c>
      <c r="EA214" s="297" t="str">
        <f ca="1">IF(RMDF!DZ214="", "", IF(ISNUMBER(MATCH(RMDF!DZ214, INDIRECT(DZ214), 0)), "OK", "Invalid"))</f>
        <v/>
      </c>
      <c r="EB214" s="281"/>
      <c r="EC214" s="281"/>
      <c r="ED214" s="281"/>
      <c r="EE214" s="281" t="b">
        <f>AND(RMDF!EH214&gt;=0, RMDF!EH214&lt;=1-SUM(RMDF!Z214,RMDF!AG214,RMDF!AN214,RMDF!AU214,RMDF!BB214,RMDF!BI214,RMDF!BP214,RMDF!BW214,RMDF!CD214,RMDF!CK214,RMDF!CR214,RMDF!CY214,RMDF!DF214,RMDF!DM214,RMDF!DT214,RMDF!EA214), RMDF!EH214=ROUND(RMDF!EH214,4))</f>
        <v>1</v>
      </c>
      <c r="EF214" s="317">
        <f>RMDF!EF214</f>
        <v>0</v>
      </c>
      <c r="EG214" s="318" t="str">
        <f>IF(EF214=0,"",_xlfn.XLOOKUP(EF214,StatePicklist!$1:$1,StatePicklist!$3:$3,"NA",0))</f>
        <v/>
      </c>
      <c r="EH214" s="297" t="str">
        <f ca="1">IF(RMDF!EG214="", "", IF(ISNUMBER(MATCH(RMDF!EG214, INDIRECT(EG214), 0)), "OK", "Invalid"))</f>
        <v/>
      </c>
      <c r="EI214" s="281"/>
      <c r="EJ214" s="281"/>
      <c r="EK214" s="281"/>
      <c r="EL214" s="281" t="b">
        <f>AND(RMDF!EO214&gt;=0, RMDF!EO214&lt;=1-SUM(RMDF!Z214,RMDF!AG214,RMDF!AN214,RMDF!AU214,RMDF!BB214,RMDF!BI214,RMDF!BP214,RMDF!BW214,RMDF!CD214,RMDF!CK214,RMDF!CR214,RMDF!CY214,RMDF!DF214,RMDF!DM214,RMDF!DT214,RMDF!EA214,RMDF!EH214), RMDF!EO214=ROUND(RMDF!EO214,4))</f>
        <v>1</v>
      </c>
      <c r="EM214" s="317">
        <f>RMDF!EM214</f>
        <v>0</v>
      </c>
      <c r="EN214" s="318" t="str">
        <f>IF(EM214=0,"",_xlfn.XLOOKUP(EM214,StatePicklist!$1:$1,StatePicklist!$3:$3,"NA",0))</f>
        <v/>
      </c>
      <c r="EO214" s="297" t="str">
        <f ca="1">IF(RMDF!EN214="", "", IF(ISNUMBER(MATCH(RMDF!EN214, INDIRECT(EN214), 0)), "OK", "Invalid"))</f>
        <v/>
      </c>
      <c r="EP214" s="281"/>
      <c r="EQ214" s="281"/>
      <c r="ER214" s="281"/>
      <c r="ES214" s="281" t="b">
        <f>AND(RMDF!EV214&gt;=0, RMDF!EV214&lt;=1-SUM(RMDF!Z214,RMDF!AG214,RMDF!AN214,RMDF!AU214,RMDF!BB214,RMDF!BI214,RMDF!BP214,RMDF!BW214,RMDF!CD214,RMDF!CK214,RMDF!CR214,RMDF!CY214,RMDF!DF214,RMDF!DM214,RMDF!DT214,RMDF!EA214,RMDF!EH214,RMDF!EO214), RMDF!EV214=ROUND(RMDF!EV214,4))</f>
        <v>1</v>
      </c>
      <c r="ET214" s="317">
        <f>RMDF!ET214</f>
        <v>0</v>
      </c>
      <c r="EU214" s="318" t="str">
        <f>IF(ET214=0,"",_xlfn.XLOOKUP(ET214,StatePicklist!$1:$1,StatePicklist!$3:$3,"NA",0))</f>
        <v/>
      </c>
      <c r="EV214" s="297" t="str">
        <f ca="1">IF(RMDF!EU214="", "", IF(ISNUMBER(MATCH(RMDF!EU214, INDIRECT(EU214), 0)), "OK", "Invalid"))</f>
        <v/>
      </c>
      <c r="EW214" s="281"/>
      <c r="EX214" s="281"/>
      <c r="EY214" s="281"/>
      <c r="EZ214" s="281" t="b">
        <f>AND(RMDF!FC214&gt;=0, RMDF!FC214&lt;=1-SUM(RMDF!Z214,RMDF!AG214,RMDF!AN214,RMDF!AU214,RMDF!BB214,RMDF!BI214,RMDF!BP214,RMDF!BW214,RMDF!CD214,RMDF!CK214,RMDF!CR214,RMDF!CY214,RMDF!DF214,RMDF!DM214,RMDF!DT214,RMDF!EA214,RMDF!EH214,RMDF!EO214,RMDF!EV214), RMDF!FC214=ROUND(RMDF!FC214,4))</f>
        <v>1</v>
      </c>
      <c r="FA214" s="317">
        <f>RMDF!FA214</f>
        <v>0</v>
      </c>
      <c r="FB214" s="318" t="str">
        <f>IF(FA214=0,"",_xlfn.XLOOKUP(FA214,StatePicklist!$1:$1,StatePicklist!$3:$3,"NA",0))</f>
        <v/>
      </c>
      <c r="FC214" s="297" t="str">
        <f ca="1">IF(RMDF!FB214="", "", IF(ISNUMBER(MATCH(RMDF!FB214, INDIRECT(FB214), 0)), "OK", "Invalid"))</f>
        <v/>
      </c>
    </row>
    <row r="215" spans="1:159" s="205" customFormat="1" ht="39.9" customHeight="1" x14ac:dyDescent="0.25">
      <c r="A215" s="206"/>
      <c r="B215" s="196"/>
      <c r="C215" s="197"/>
      <c r="D215" s="198"/>
      <c r="E215" s="199"/>
      <c r="F215" s="200"/>
      <c r="G215" s="201"/>
      <c r="H215" s="292"/>
      <c r="I215" s="305">
        <f>RMDF!I215</f>
        <v>0</v>
      </c>
      <c r="J215" s="305" t="str">
        <f>IF(I215=ProductCode!$B$30,"PDReclPost",IF(OR(I215=ProductCode!$C$30,I215=ProductCode!$E$30,I215=ProductCode!$G$30),"PDPreCon",IF(OR(I215=ProductCode!$D$30,I215=ProductCode!$F$30),"PDNotReclPost","")))</f>
        <v/>
      </c>
      <c r="K215" s="305" t="str">
        <f t="shared" si="15"/>
        <v/>
      </c>
      <c r="L215" s="289"/>
      <c r="M215" s="305" t="str">
        <f t="shared" si="15"/>
        <v/>
      </c>
      <c r="N215" s="289" t="b">
        <f>AND(RMDF!N215&gt;=0, RMDF!N215&lt;=1-RMDF!L215, RMDF!N215=ROUND(RMDF!N215,4))</f>
        <v>1</v>
      </c>
      <c r="O215" s="286" t="str">
        <f>IF(P215="","",IF(I215="","",IF(LEFT(I215,13)="Reclaimed pos",RawMaterialCode!$E$569,RawMaterialCode!$E$568)))</f>
        <v>Reclaimed pre-consumer mixed fibers (RM0578)</v>
      </c>
      <c r="P215" s="295">
        <f t="shared" si="16"/>
        <v>1</v>
      </c>
      <c r="Q215" s="202"/>
      <c r="R215" s="203"/>
      <c r="S215" s="204" t="str">
        <f t="shared" si="17"/>
        <v/>
      </c>
      <c r="T215" s="281"/>
      <c r="U215" s="281"/>
      <c r="V215" s="281"/>
      <c r="W215" s="281"/>
      <c r="X215" s="317">
        <f>RMDF!X215</f>
        <v>0</v>
      </c>
      <c r="Y215" s="318" t="str">
        <f>IF(X215=0,"",_xlfn.XLOOKUP(X215,StatePicklist!$1:$1,StatePicklist!$3:$3,"NA",0))</f>
        <v/>
      </c>
      <c r="Z215" s="297" t="str">
        <f ca="1">IF(RMDF!Y215="", "", IF(ISNUMBER(MATCH(RMDF!Y215, INDIRECT(Y215), 0)), "OK", "Invalid"))</f>
        <v/>
      </c>
      <c r="AA215" s="281"/>
      <c r="AB215" s="281"/>
      <c r="AC215" s="281"/>
      <c r="AD215" s="281" t="b">
        <f>AND(RMDF!AG215&gt;=0, RMDF!AG215&lt;=1-RMDF!Z215, RMDF!AG215=ROUND(RMDF!AG215,4))</f>
        <v>1</v>
      </c>
      <c r="AE215" s="317">
        <f>RMDF!AE215</f>
        <v>0</v>
      </c>
      <c r="AF215" s="318" t="str">
        <f>IF(AE215=0,"",_xlfn.XLOOKUP(AE215,StatePicklist!$1:$1,StatePicklist!$3:$3,"NA",0))</f>
        <v/>
      </c>
      <c r="AG215" s="297" t="str">
        <f ca="1">IF(RMDF!AF215="", "", IF(ISNUMBER(MATCH(RMDF!AF215, INDIRECT(AF215), 0)), "OK", "Invalid"))</f>
        <v/>
      </c>
      <c r="AH215" s="281"/>
      <c r="AI215" s="281"/>
      <c r="AJ215" s="281"/>
      <c r="AK215" s="281" t="b">
        <f>AND(RMDF!AN215&gt;=0, RMDF!AN215&lt;=1-SUM(RMDF!Z215,RMDF!AG215), RMDF!AN215=ROUND(RMDF!AN215,4))</f>
        <v>1</v>
      </c>
      <c r="AL215" s="317">
        <f>RMDF!AL215</f>
        <v>0</v>
      </c>
      <c r="AM215" s="318" t="str">
        <f>IF(AL215=0,"",_xlfn.XLOOKUP(AL215,StatePicklist!$1:$1,StatePicklist!$3:$3,"NA",0))</f>
        <v/>
      </c>
      <c r="AN215" s="297" t="str">
        <f ca="1">IF(RMDF!AM215="", "", IF(ISNUMBER(MATCH(RMDF!AM215, INDIRECT(AM215), 0)), "OK", "Invalid"))</f>
        <v/>
      </c>
      <c r="AO215" s="281"/>
      <c r="AP215" s="281"/>
      <c r="AQ215" s="281"/>
      <c r="AR215" s="281" t="b">
        <f>AND(RMDF!AU215&gt;=0, RMDF!AU215&lt;=1-SUM(RMDF!Z215,RMDF!AG215,RMDF!AN215), RMDF!AU215=ROUND(RMDF!AU215,4))</f>
        <v>1</v>
      </c>
      <c r="AS215" s="317">
        <f>RMDF!AS215</f>
        <v>0</v>
      </c>
      <c r="AT215" s="318" t="str">
        <f>IF(AS215=0,"",_xlfn.XLOOKUP(AS215,StatePicklist!$1:$1,StatePicklist!$3:$3,"NA",0))</f>
        <v/>
      </c>
      <c r="AU215" s="297" t="str">
        <f ca="1">IF(RMDF!AT215="", "", IF(ISNUMBER(MATCH(RMDF!AT215, INDIRECT(AT215), 0)), "OK", "Invalid"))</f>
        <v/>
      </c>
      <c r="AV215" s="281"/>
      <c r="AW215" s="281"/>
      <c r="AX215" s="281"/>
      <c r="AY215" s="281" t="b">
        <f>AND(RMDF!BB215&gt;=0, RMDF!BB215&lt;=1-SUM(RMDF!Z215,RMDF!AG215,RMDF!AN215,RMDF!AU215), RMDF!BB215=ROUND(RMDF!BB215,4))</f>
        <v>1</v>
      </c>
      <c r="AZ215" s="317">
        <f>RMDF!AZ215</f>
        <v>0</v>
      </c>
      <c r="BA215" s="318" t="str">
        <f>IF(AZ215=0,"",_xlfn.XLOOKUP(AZ215,StatePicklist!$1:$1,StatePicklist!$3:$3,"NA",0))</f>
        <v/>
      </c>
      <c r="BB215" s="297" t="str">
        <f ca="1">IF(RMDF!BA215="", "", IF(ISNUMBER(MATCH(RMDF!BA215, INDIRECT(BA215), 0)), "OK", "Invalid"))</f>
        <v/>
      </c>
      <c r="BC215" s="281"/>
      <c r="BD215" s="281"/>
      <c r="BE215" s="281"/>
      <c r="BF215" s="281" t="b">
        <f>AND(RMDF!BI215&gt;=0, RMDF!BI215&lt;=1-SUM(RMDF!Z215,RMDF!AG215,RMDF!AN215,RMDF!AU215,RMDF!BB215), RMDF!BI215=ROUND(RMDF!BI215,4))</f>
        <v>1</v>
      </c>
      <c r="BG215" s="317">
        <f>RMDF!BG215</f>
        <v>0</v>
      </c>
      <c r="BH215" s="318" t="str">
        <f>IF(BG215=0,"",_xlfn.XLOOKUP(BG215,StatePicklist!$1:$1,StatePicklist!$3:$3,"NA",0))</f>
        <v/>
      </c>
      <c r="BI215" s="297" t="str">
        <f ca="1">IF(RMDF!BH215="", "", IF(ISNUMBER(MATCH(RMDF!BH215, INDIRECT(BH215), 0)), "OK", "Invalid"))</f>
        <v/>
      </c>
      <c r="BJ215" s="281"/>
      <c r="BK215" s="281"/>
      <c r="BL215" s="281"/>
      <c r="BM215" s="281" t="b">
        <f>AND(RMDF!BP215&gt;=0, RMDF!BP215&lt;=1-SUM(RMDF!Z215,RMDF!AG215,RMDF!AN215,RMDF!AU215,RMDF!BB215,RMDF!BI215), RMDF!BP215=ROUND(RMDF!BP215,4))</f>
        <v>1</v>
      </c>
      <c r="BN215" s="317">
        <f>RMDF!BN215</f>
        <v>0</v>
      </c>
      <c r="BO215" s="318" t="str">
        <f>IF(BN215=0,"",_xlfn.XLOOKUP(BN215,StatePicklist!$1:$1,StatePicklist!$3:$3,"NA",0))</f>
        <v/>
      </c>
      <c r="BP215" s="297" t="str">
        <f ca="1">IF(RMDF!BO215="", "", IF(ISNUMBER(MATCH(RMDF!BO215, INDIRECT(BO215), 0)), "OK", "Invalid"))</f>
        <v/>
      </c>
      <c r="BQ215" s="281"/>
      <c r="BR215" s="281"/>
      <c r="BS215" s="281"/>
      <c r="BT215" s="281" t="b">
        <f>AND(RMDF!BW215&gt;=0, RMDF!BW215&lt;=1-SUM(RMDF!Z215,RMDF!AG215,RMDF!AN215,RMDF!AU215,RMDF!BB215,RMDF!BI215,RMDF!BP215), RMDF!BW215=ROUND(RMDF!BW215,4))</f>
        <v>1</v>
      </c>
      <c r="BU215" s="317">
        <f>RMDF!BU215</f>
        <v>0</v>
      </c>
      <c r="BV215" s="318" t="str">
        <f>IF(BU215=0,"",_xlfn.XLOOKUP(BU215,StatePicklist!$1:$1,StatePicklist!$3:$3,"NA",0))</f>
        <v/>
      </c>
      <c r="BW215" s="297" t="str">
        <f ca="1">IF(RMDF!BV215="", "", IF(ISNUMBER(MATCH(RMDF!BV215, INDIRECT(BV215), 0)), "OK", "Invalid"))</f>
        <v/>
      </c>
      <c r="BX215" s="281"/>
      <c r="BY215" s="281"/>
      <c r="BZ215" s="281"/>
      <c r="CA215" s="281" t="b">
        <f>AND(RMDF!CD215&gt;=0, RMDF!CD215&lt;=1-SUM(RMDF!Z215,RMDF!AG215,RMDF!AN215,RMDF!AU215,RMDF!BB215,RMDF!BI215,RMDF!BP215,RMDF!BW215), RMDF!CD215=ROUND(RMDF!CD215,4))</f>
        <v>1</v>
      </c>
      <c r="CB215" s="317">
        <f>RMDF!CB215</f>
        <v>0</v>
      </c>
      <c r="CC215" s="318" t="str">
        <f>IF(CB215=0,"",_xlfn.XLOOKUP(CB215,StatePicklist!$1:$1,StatePicklist!$3:$3,"NA",0))</f>
        <v/>
      </c>
      <c r="CD215" s="297" t="str">
        <f ca="1">IF(RMDF!CC215="", "", IF(ISNUMBER(MATCH(RMDF!CC215, INDIRECT(CC215), 0)), "OK", "Invalid"))</f>
        <v/>
      </c>
      <c r="CE215" s="281"/>
      <c r="CF215" s="281"/>
      <c r="CG215" s="281"/>
      <c r="CH215" s="281" t="b">
        <f>AND(RMDF!CK215&gt;=0, RMDF!CK215&lt;=1-SUM(RMDF!Z215,RMDF!AG215,RMDF!AN215,RMDF!AU215,RMDF!BB215,RMDF!BI215,RMDF!BP215,RMDF!BW215,RMDF!CD215), RMDF!CK215=ROUND(RMDF!CK215,4))</f>
        <v>1</v>
      </c>
      <c r="CI215" s="317">
        <f>RMDF!CI215</f>
        <v>0</v>
      </c>
      <c r="CJ215" s="318" t="str">
        <f>IF(CI215=0,"",_xlfn.XLOOKUP(CI215,StatePicklist!$1:$1,StatePicklist!$3:$3,"NA",0))</f>
        <v/>
      </c>
      <c r="CK215" s="297" t="str">
        <f ca="1">IF(RMDF!CJ215="", "", IF(ISNUMBER(MATCH(RMDF!CJ215, INDIRECT(CJ215), 0)), "OK", "Invalid"))</f>
        <v/>
      </c>
      <c r="CL215" s="281"/>
      <c r="CM215" s="281"/>
      <c r="CN215" s="281"/>
      <c r="CO215" s="281" t="b">
        <f>AND(RMDF!CR215&gt;=0, RMDF!CR215&lt;=1-SUM(RMDF!Z215,RMDF!AG215,RMDF!AN215,RMDF!AU215,RMDF!BB215,RMDF!BI215,RMDF!BP215,RMDF!BW215,RMDF!CD215,RMDF!CK215), RMDF!CR215=ROUND(RMDF!CR215,4))</f>
        <v>1</v>
      </c>
      <c r="CP215" s="317">
        <f>RMDF!CP215</f>
        <v>0</v>
      </c>
      <c r="CQ215" s="318" t="str">
        <f>IF(CP215=0,"",_xlfn.XLOOKUP(CP215,StatePicklist!$1:$1,StatePicklist!$3:$3,"NA",0))</f>
        <v/>
      </c>
      <c r="CR215" s="297" t="str">
        <f ca="1">IF(RMDF!CQ215="", "", IF(ISNUMBER(MATCH(RMDF!CQ215, INDIRECT(CQ215), 0)), "OK", "Invalid"))</f>
        <v/>
      </c>
      <c r="CS215" s="281"/>
      <c r="CT215" s="281"/>
      <c r="CU215" s="281"/>
      <c r="CV215" s="281" t="b">
        <f>AND(RMDF!CY215&gt;=0, RMDF!CY215&lt;=1-SUM(RMDF!Z215,RMDF!AG215,RMDF!AN215,RMDF!AU215,RMDF!BB215,RMDF!BI215,RMDF!BP215,RMDF!BW215,RMDF!CD215,RMDF!CK215,RMDF!CR215), RMDF!CY215=ROUND(RMDF!CY215,4))</f>
        <v>1</v>
      </c>
      <c r="CW215" s="317">
        <f>RMDF!CW215</f>
        <v>0</v>
      </c>
      <c r="CX215" s="318" t="str">
        <f>IF(CW215=0,"",_xlfn.XLOOKUP(CW215,StatePicklist!$1:$1,StatePicklist!$3:$3,"NA",0))</f>
        <v/>
      </c>
      <c r="CY215" s="297" t="str">
        <f ca="1">IF(RMDF!CX215="", "", IF(ISNUMBER(MATCH(RMDF!CX215, INDIRECT(CX215), 0)), "OK", "Invalid"))</f>
        <v/>
      </c>
      <c r="CZ215" s="281"/>
      <c r="DA215" s="281"/>
      <c r="DB215" s="281"/>
      <c r="DC215" s="281" t="b">
        <f>AND(RMDF!DF215&gt;=0, RMDF!DF215&lt;=1-SUM(RMDF!Z215,RMDF!AG215,RMDF!AN215,RMDF!AU215,RMDF!BB215,RMDF!BI215,RMDF!BP215,RMDF!BW215,RMDF!CD215,RMDF!CK215,RMDF!CR215,RMDF!CY215), RMDF!DF215=ROUND(RMDF!DF215,4))</f>
        <v>1</v>
      </c>
      <c r="DD215" s="317">
        <f>RMDF!DD215</f>
        <v>0</v>
      </c>
      <c r="DE215" s="318" t="str">
        <f>IF(DD215=0,"",_xlfn.XLOOKUP(DD215,StatePicklist!$1:$1,StatePicklist!$3:$3,"NA",0))</f>
        <v/>
      </c>
      <c r="DF215" s="297" t="str">
        <f ca="1">IF(RMDF!DE215="", "", IF(ISNUMBER(MATCH(RMDF!DE215, INDIRECT(DE215), 0)), "OK", "Invalid"))</f>
        <v/>
      </c>
      <c r="DG215" s="281"/>
      <c r="DH215" s="281"/>
      <c r="DI215" s="281"/>
      <c r="DJ215" s="281" t="b">
        <f>AND(RMDF!DM215&gt;=0, RMDF!DM215&lt;=1-SUM(RMDF!Z215,RMDF!AG215,RMDF!AN215,RMDF!AU215,RMDF!BB215,RMDF!BI215,RMDF!BP215,RMDF!BW215,RMDF!CD215,RMDF!CK215,RMDF!CR215,RMDF!CY215,RMDF!DF215), RMDF!DM215=ROUND(RMDF!DM215,4))</f>
        <v>1</v>
      </c>
      <c r="DK215" s="317">
        <f>RMDF!DK215</f>
        <v>0</v>
      </c>
      <c r="DL215" s="318" t="str">
        <f>IF(DK215=0,"",_xlfn.XLOOKUP(DK215,StatePicklist!$1:$1,StatePicklist!$3:$3,"NA",0))</f>
        <v/>
      </c>
      <c r="DM215" s="297" t="str">
        <f ca="1">IF(RMDF!DL215="", "", IF(ISNUMBER(MATCH(RMDF!DL215, INDIRECT(DL215), 0)), "OK", "Invalid"))</f>
        <v/>
      </c>
      <c r="DN215" s="281"/>
      <c r="DO215" s="281"/>
      <c r="DP215" s="281"/>
      <c r="DQ215" s="281" t="b">
        <f>AND(RMDF!DT215&gt;=0, RMDF!DT215&lt;=1-SUM(RMDF!Z215,RMDF!AG215,RMDF!AN215,RMDF!AU215,RMDF!BB215,RMDF!BI215,RMDF!BP215,RMDF!BW215,RMDF!CD215,RMDF!CK215,RMDF!CR215,RMDF!CY215,RMDF!DF215,RMDF!DM215), RMDF!DT215=ROUND(RMDF!DT215,4))</f>
        <v>1</v>
      </c>
      <c r="DR215" s="317">
        <f>RMDF!DR215</f>
        <v>0</v>
      </c>
      <c r="DS215" s="318" t="str">
        <f>IF(DR215=0,"",_xlfn.XLOOKUP(DR215,StatePicklist!$1:$1,StatePicklist!$3:$3,"NA",0))</f>
        <v/>
      </c>
      <c r="DT215" s="297" t="str">
        <f ca="1">IF(RMDF!DS215="", "", IF(ISNUMBER(MATCH(RMDF!DS215, INDIRECT(DS215), 0)), "OK", "Invalid"))</f>
        <v/>
      </c>
      <c r="DU215" s="281"/>
      <c r="DV215" s="281"/>
      <c r="DW215" s="281"/>
      <c r="DX215" s="281" t="b">
        <f>AND(RMDF!EA215&gt;=0, RMDF!EA215&lt;=1-SUM(RMDF!Z215,RMDF!AG215,RMDF!AN215,RMDF!AU215,RMDF!BB215,RMDF!BI215,RMDF!BP215,RMDF!BW215,RMDF!CD215,RMDF!CK215,RMDF!CR215,RMDF!CY215,RMDF!DF215,RMDF!DM215,RMDF!DT215), RMDF!EA215=ROUND(RMDF!EA215,4))</f>
        <v>1</v>
      </c>
      <c r="DY215" s="317">
        <f>RMDF!DY215</f>
        <v>0</v>
      </c>
      <c r="DZ215" s="318" t="str">
        <f>IF(DY215=0,"",_xlfn.XLOOKUP(DY215,StatePicklist!$1:$1,StatePicklist!$3:$3,"NA",0))</f>
        <v/>
      </c>
      <c r="EA215" s="297" t="str">
        <f ca="1">IF(RMDF!DZ215="", "", IF(ISNUMBER(MATCH(RMDF!DZ215, INDIRECT(DZ215), 0)), "OK", "Invalid"))</f>
        <v/>
      </c>
      <c r="EB215" s="281"/>
      <c r="EC215" s="281"/>
      <c r="ED215" s="281"/>
      <c r="EE215" s="281" t="b">
        <f>AND(RMDF!EH215&gt;=0, RMDF!EH215&lt;=1-SUM(RMDF!Z215,RMDF!AG215,RMDF!AN215,RMDF!AU215,RMDF!BB215,RMDF!BI215,RMDF!BP215,RMDF!BW215,RMDF!CD215,RMDF!CK215,RMDF!CR215,RMDF!CY215,RMDF!DF215,RMDF!DM215,RMDF!DT215,RMDF!EA215), RMDF!EH215=ROUND(RMDF!EH215,4))</f>
        <v>1</v>
      </c>
      <c r="EF215" s="317">
        <f>RMDF!EF215</f>
        <v>0</v>
      </c>
      <c r="EG215" s="318" t="str">
        <f>IF(EF215=0,"",_xlfn.XLOOKUP(EF215,StatePicklist!$1:$1,StatePicklist!$3:$3,"NA",0))</f>
        <v/>
      </c>
      <c r="EH215" s="297" t="str">
        <f ca="1">IF(RMDF!EG215="", "", IF(ISNUMBER(MATCH(RMDF!EG215, INDIRECT(EG215), 0)), "OK", "Invalid"))</f>
        <v/>
      </c>
      <c r="EI215" s="281"/>
      <c r="EJ215" s="281"/>
      <c r="EK215" s="281"/>
      <c r="EL215" s="281" t="b">
        <f>AND(RMDF!EO215&gt;=0, RMDF!EO215&lt;=1-SUM(RMDF!Z215,RMDF!AG215,RMDF!AN215,RMDF!AU215,RMDF!BB215,RMDF!BI215,RMDF!BP215,RMDF!BW215,RMDF!CD215,RMDF!CK215,RMDF!CR215,RMDF!CY215,RMDF!DF215,RMDF!DM215,RMDF!DT215,RMDF!EA215,RMDF!EH215), RMDF!EO215=ROUND(RMDF!EO215,4))</f>
        <v>1</v>
      </c>
      <c r="EM215" s="317">
        <f>RMDF!EM215</f>
        <v>0</v>
      </c>
      <c r="EN215" s="318" t="str">
        <f>IF(EM215=0,"",_xlfn.XLOOKUP(EM215,StatePicklist!$1:$1,StatePicklist!$3:$3,"NA",0))</f>
        <v/>
      </c>
      <c r="EO215" s="297" t="str">
        <f ca="1">IF(RMDF!EN215="", "", IF(ISNUMBER(MATCH(RMDF!EN215, INDIRECT(EN215), 0)), "OK", "Invalid"))</f>
        <v/>
      </c>
      <c r="EP215" s="281"/>
      <c r="EQ215" s="281"/>
      <c r="ER215" s="281"/>
      <c r="ES215" s="281" t="b">
        <f>AND(RMDF!EV215&gt;=0, RMDF!EV215&lt;=1-SUM(RMDF!Z215,RMDF!AG215,RMDF!AN215,RMDF!AU215,RMDF!BB215,RMDF!BI215,RMDF!BP215,RMDF!BW215,RMDF!CD215,RMDF!CK215,RMDF!CR215,RMDF!CY215,RMDF!DF215,RMDF!DM215,RMDF!DT215,RMDF!EA215,RMDF!EH215,RMDF!EO215), RMDF!EV215=ROUND(RMDF!EV215,4))</f>
        <v>1</v>
      </c>
      <c r="ET215" s="317">
        <f>RMDF!ET215</f>
        <v>0</v>
      </c>
      <c r="EU215" s="318" t="str">
        <f>IF(ET215=0,"",_xlfn.XLOOKUP(ET215,StatePicklist!$1:$1,StatePicklist!$3:$3,"NA",0))</f>
        <v/>
      </c>
      <c r="EV215" s="297" t="str">
        <f ca="1">IF(RMDF!EU215="", "", IF(ISNUMBER(MATCH(RMDF!EU215, INDIRECT(EU215), 0)), "OK", "Invalid"))</f>
        <v/>
      </c>
      <c r="EW215" s="281"/>
      <c r="EX215" s="281"/>
      <c r="EY215" s="281"/>
      <c r="EZ215" s="281" t="b">
        <f>AND(RMDF!FC215&gt;=0, RMDF!FC215&lt;=1-SUM(RMDF!Z215,RMDF!AG215,RMDF!AN215,RMDF!AU215,RMDF!BB215,RMDF!BI215,RMDF!BP215,RMDF!BW215,RMDF!CD215,RMDF!CK215,RMDF!CR215,RMDF!CY215,RMDF!DF215,RMDF!DM215,RMDF!DT215,RMDF!EA215,RMDF!EH215,RMDF!EO215,RMDF!EV215), RMDF!FC215=ROUND(RMDF!FC215,4))</f>
        <v>1</v>
      </c>
      <c r="FA215" s="317">
        <f>RMDF!FA215</f>
        <v>0</v>
      </c>
      <c r="FB215" s="318" t="str">
        <f>IF(FA215=0,"",_xlfn.XLOOKUP(FA215,StatePicklist!$1:$1,StatePicklist!$3:$3,"NA",0))</f>
        <v/>
      </c>
      <c r="FC215" s="297" t="str">
        <f ca="1">IF(RMDF!FB215="", "", IF(ISNUMBER(MATCH(RMDF!FB215, INDIRECT(FB215), 0)), "OK", "Invalid"))</f>
        <v/>
      </c>
    </row>
    <row r="216" spans="1:159" s="205" customFormat="1" ht="39.9" customHeight="1" x14ac:dyDescent="0.25">
      <c r="A216" s="206"/>
      <c r="B216" s="196"/>
      <c r="C216" s="197"/>
      <c r="D216" s="198"/>
      <c r="E216" s="199"/>
      <c r="F216" s="200"/>
      <c r="G216" s="201"/>
      <c r="H216" s="292"/>
      <c r="I216" s="305">
        <f>RMDF!I216</f>
        <v>0</v>
      </c>
      <c r="J216" s="305" t="str">
        <f>IF(I216=ProductCode!$B$30,"PDReclPost",IF(OR(I216=ProductCode!$C$30,I216=ProductCode!$E$30,I216=ProductCode!$G$30),"PDPreCon",IF(OR(I216=ProductCode!$D$30,I216=ProductCode!$F$30),"PDNotReclPost","")))</f>
        <v/>
      </c>
      <c r="K216" s="305" t="str">
        <f t="shared" si="15"/>
        <v/>
      </c>
      <c r="L216" s="289"/>
      <c r="M216" s="305" t="str">
        <f t="shared" si="15"/>
        <v/>
      </c>
      <c r="N216" s="289" t="b">
        <f>AND(RMDF!N216&gt;=0, RMDF!N216&lt;=1-RMDF!L216, RMDF!N216=ROUND(RMDF!N216,4))</f>
        <v>1</v>
      </c>
      <c r="O216" s="286" t="str">
        <f>IF(P216="","",IF(I216="","",IF(LEFT(I216,13)="Reclaimed pos",RawMaterialCode!$E$569,RawMaterialCode!$E$568)))</f>
        <v>Reclaimed pre-consumer mixed fibers (RM0578)</v>
      </c>
      <c r="P216" s="295">
        <f t="shared" si="16"/>
        <v>1</v>
      </c>
      <c r="Q216" s="202"/>
      <c r="R216" s="203"/>
      <c r="S216" s="204" t="str">
        <f t="shared" si="17"/>
        <v/>
      </c>
      <c r="T216" s="281"/>
      <c r="U216" s="281"/>
      <c r="V216" s="281"/>
      <c r="W216" s="281"/>
      <c r="X216" s="317">
        <f>RMDF!X216</f>
        <v>0</v>
      </c>
      <c r="Y216" s="318" t="str">
        <f>IF(X216=0,"",_xlfn.XLOOKUP(X216,StatePicklist!$1:$1,StatePicklist!$3:$3,"NA",0))</f>
        <v/>
      </c>
      <c r="Z216" s="297" t="str">
        <f ca="1">IF(RMDF!Y216="", "", IF(ISNUMBER(MATCH(RMDF!Y216, INDIRECT(Y216), 0)), "OK", "Invalid"))</f>
        <v/>
      </c>
      <c r="AA216" s="281"/>
      <c r="AB216" s="281"/>
      <c r="AC216" s="281"/>
      <c r="AD216" s="281" t="b">
        <f>AND(RMDF!AG216&gt;=0, RMDF!AG216&lt;=1-RMDF!Z216, RMDF!AG216=ROUND(RMDF!AG216,4))</f>
        <v>1</v>
      </c>
      <c r="AE216" s="317">
        <f>RMDF!AE216</f>
        <v>0</v>
      </c>
      <c r="AF216" s="318" t="str">
        <f>IF(AE216=0,"",_xlfn.XLOOKUP(AE216,StatePicklist!$1:$1,StatePicklist!$3:$3,"NA",0))</f>
        <v/>
      </c>
      <c r="AG216" s="297" t="str">
        <f ca="1">IF(RMDF!AF216="", "", IF(ISNUMBER(MATCH(RMDF!AF216, INDIRECT(AF216), 0)), "OK", "Invalid"))</f>
        <v/>
      </c>
      <c r="AH216" s="281"/>
      <c r="AI216" s="281"/>
      <c r="AJ216" s="281"/>
      <c r="AK216" s="281" t="b">
        <f>AND(RMDF!AN216&gt;=0, RMDF!AN216&lt;=1-SUM(RMDF!Z216,RMDF!AG216), RMDF!AN216=ROUND(RMDF!AN216,4))</f>
        <v>1</v>
      </c>
      <c r="AL216" s="317">
        <f>RMDF!AL216</f>
        <v>0</v>
      </c>
      <c r="AM216" s="318" t="str">
        <f>IF(AL216=0,"",_xlfn.XLOOKUP(AL216,StatePicklist!$1:$1,StatePicklist!$3:$3,"NA",0))</f>
        <v/>
      </c>
      <c r="AN216" s="297" t="str">
        <f ca="1">IF(RMDF!AM216="", "", IF(ISNUMBER(MATCH(RMDF!AM216, INDIRECT(AM216), 0)), "OK", "Invalid"))</f>
        <v/>
      </c>
      <c r="AO216" s="281"/>
      <c r="AP216" s="281"/>
      <c r="AQ216" s="281"/>
      <c r="AR216" s="281" t="b">
        <f>AND(RMDF!AU216&gt;=0, RMDF!AU216&lt;=1-SUM(RMDF!Z216,RMDF!AG216,RMDF!AN216), RMDF!AU216=ROUND(RMDF!AU216,4))</f>
        <v>1</v>
      </c>
      <c r="AS216" s="317">
        <f>RMDF!AS216</f>
        <v>0</v>
      </c>
      <c r="AT216" s="318" t="str">
        <f>IF(AS216=0,"",_xlfn.XLOOKUP(AS216,StatePicklist!$1:$1,StatePicklist!$3:$3,"NA",0))</f>
        <v/>
      </c>
      <c r="AU216" s="297" t="str">
        <f ca="1">IF(RMDF!AT216="", "", IF(ISNUMBER(MATCH(RMDF!AT216, INDIRECT(AT216), 0)), "OK", "Invalid"))</f>
        <v/>
      </c>
      <c r="AV216" s="281"/>
      <c r="AW216" s="281"/>
      <c r="AX216" s="281"/>
      <c r="AY216" s="281" t="b">
        <f>AND(RMDF!BB216&gt;=0, RMDF!BB216&lt;=1-SUM(RMDF!Z216,RMDF!AG216,RMDF!AN216,RMDF!AU216), RMDF!BB216=ROUND(RMDF!BB216,4))</f>
        <v>1</v>
      </c>
      <c r="AZ216" s="317">
        <f>RMDF!AZ216</f>
        <v>0</v>
      </c>
      <c r="BA216" s="318" t="str">
        <f>IF(AZ216=0,"",_xlfn.XLOOKUP(AZ216,StatePicklist!$1:$1,StatePicklist!$3:$3,"NA",0))</f>
        <v/>
      </c>
      <c r="BB216" s="297" t="str">
        <f ca="1">IF(RMDF!BA216="", "", IF(ISNUMBER(MATCH(RMDF!BA216, INDIRECT(BA216), 0)), "OK", "Invalid"))</f>
        <v/>
      </c>
      <c r="BC216" s="281"/>
      <c r="BD216" s="281"/>
      <c r="BE216" s="281"/>
      <c r="BF216" s="281" t="b">
        <f>AND(RMDF!BI216&gt;=0, RMDF!BI216&lt;=1-SUM(RMDF!Z216,RMDF!AG216,RMDF!AN216,RMDF!AU216,RMDF!BB216), RMDF!BI216=ROUND(RMDF!BI216,4))</f>
        <v>1</v>
      </c>
      <c r="BG216" s="317">
        <f>RMDF!BG216</f>
        <v>0</v>
      </c>
      <c r="BH216" s="318" t="str">
        <f>IF(BG216=0,"",_xlfn.XLOOKUP(BG216,StatePicklist!$1:$1,StatePicklist!$3:$3,"NA",0))</f>
        <v/>
      </c>
      <c r="BI216" s="297" t="str">
        <f ca="1">IF(RMDF!BH216="", "", IF(ISNUMBER(MATCH(RMDF!BH216, INDIRECT(BH216), 0)), "OK", "Invalid"))</f>
        <v/>
      </c>
      <c r="BJ216" s="281"/>
      <c r="BK216" s="281"/>
      <c r="BL216" s="281"/>
      <c r="BM216" s="281" t="b">
        <f>AND(RMDF!BP216&gt;=0, RMDF!BP216&lt;=1-SUM(RMDF!Z216,RMDF!AG216,RMDF!AN216,RMDF!AU216,RMDF!BB216,RMDF!BI216), RMDF!BP216=ROUND(RMDF!BP216,4))</f>
        <v>1</v>
      </c>
      <c r="BN216" s="317">
        <f>RMDF!BN216</f>
        <v>0</v>
      </c>
      <c r="BO216" s="318" t="str">
        <f>IF(BN216=0,"",_xlfn.XLOOKUP(BN216,StatePicklist!$1:$1,StatePicklist!$3:$3,"NA",0))</f>
        <v/>
      </c>
      <c r="BP216" s="297" t="str">
        <f ca="1">IF(RMDF!BO216="", "", IF(ISNUMBER(MATCH(RMDF!BO216, INDIRECT(BO216), 0)), "OK", "Invalid"))</f>
        <v/>
      </c>
      <c r="BQ216" s="281"/>
      <c r="BR216" s="281"/>
      <c r="BS216" s="281"/>
      <c r="BT216" s="281" t="b">
        <f>AND(RMDF!BW216&gt;=0, RMDF!BW216&lt;=1-SUM(RMDF!Z216,RMDF!AG216,RMDF!AN216,RMDF!AU216,RMDF!BB216,RMDF!BI216,RMDF!BP216), RMDF!BW216=ROUND(RMDF!BW216,4))</f>
        <v>1</v>
      </c>
      <c r="BU216" s="317">
        <f>RMDF!BU216</f>
        <v>0</v>
      </c>
      <c r="BV216" s="318" t="str">
        <f>IF(BU216=0,"",_xlfn.XLOOKUP(BU216,StatePicklist!$1:$1,StatePicklist!$3:$3,"NA",0))</f>
        <v/>
      </c>
      <c r="BW216" s="297" t="str">
        <f ca="1">IF(RMDF!BV216="", "", IF(ISNUMBER(MATCH(RMDF!BV216, INDIRECT(BV216), 0)), "OK", "Invalid"))</f>
        <v/>
      </c>
      <c r="BX216" s="281"/>
      <c r="BY216" s="281"/>
      <c r="BZ216" s="281"/>
      <c r="CA216" s="281" t="b">
        <f>AND(RMDF!CD216&gt;=0, RMDF!CD216&lt;=1-SUM(RMDF!Z216,RMDF!AG216,RMDF!AN216,RMDF!AU216,RMDF!BB216,RMDF!BI216,RMDF!BP216,RMDF!BW216), RMDF!CD216=ROUND(RMDF!CD216,4))</f>
        <v>1</v>
      </c>
      <c r="CB216" s="317">
        <f>RMDF!CB216</f>
        <v>0</v>
      </c>
      <c r="CC216" s="318" t="str">
        <f>IF(CB216=0,"",_xlfn.XLOOKUP(CB216,StatePicklist!$1:$1,StatePicklist!$3:$3,"NA",0))</f>
        <v/>
      </c>
      <c r="CD216" s="297" t="str">
        <f ca="1">IF(RMDF!CC216="", "", IF(ISNUMBER(MATCH(RMDF!CC216, INDIRECT(CC216), 0)), "OK", "Invalid"))</f>
        <v/>
      </c>
      <c r="CE216" s="281"/>
      <c r="CF216" s="281"/>
      <c r="CG216" s="281"/>
      <c r="CH216" s="281" t="b">
        <f>AND(RMDF!CK216&gt;=0, RMDF!CK216&lt;=1-SUM(RMDF!Z216,RMDF!AG216,RMDF!AN216,RMDF!AU216,RMDF!BB216,RMDF!BI216,RMDF!BP216,RMDF!BW216,RMDF!CD216), RMDF!CK216=ROUND(RMDF!CK216,4))</f>
        <v>1</v>
      </c>
      <c r="CI216" s="317">
        <f>RMDF!CI216</f>
        <v>0</v>
      </c>
      <c r="CJ216" s="318" t="str">
        <f>IF(CI216=0,"",_xlfn.XLOOKUP(CI216,StatePicklist!$1:$1,StatePicklist!$3:$3,"NA",0))</f>
        <v/>
      </c>
      <c r="CK216" s="297" t="str">
        <f ca="1">IF(RMDF!CJ216="", "", IF(ISNUMBER(MATCH(RMDF!CJ216, INDIRECT(CJ216), 0)), "OK", "Invalid"))</f>
        <v/>
      </c>
      <c r="CL216" s="281"/>
      <c r="CM216" s="281"/>
      <c r="CN216" s="281"/>
      <c r="CO216" s="281" t="b">
        <f>AND(RMDF!CR216&gt;=0, RMDF!CR216&lt;=1-SUM(RMDF!Z216,RMDF!AG216,RMDF!AN216,RMDF!AU216,RMDF!BB216,RMDF!BI216,RMDF!BP216,RMDF!BW216,RMDF!CD216,RMDF!CK216), RMDF!CR216=ROUND(RMDF!CR216,4))</f>
        <v>1</v>
      </c>
      <c r="CP216" s="317">
        <f>RMDF!CP216</f>
        <v>0</v>
      </c>
      <c r="CQ216" s="318" t="str">
        <f>IF(CP216=0,"",_xlfn.XLOOKUP(CP216,StatePicklist!$1:$1,StatePicklist!$3:$3,"NA",0))</f>
        <v/>
      </c>
      <c r="CR216" s="297" t="str">
        <f ca="1">IF(RMDF!CQ216="", "", IF(ISNUMBER(MATCH(RMDF!CQ216, INDIRECT(CQ216), 0)), "OK", "Invalid"))</f>
        <v/>
      </c>
      <c r="CS216" s="281"/>
      <c r="CT216" s="281"/>
      <c r="CU216" s="281"/>
      <c r="CV216" s="281" t="b">
        <f>AND(RMDF!CY216&gt;=0, RMDF!CY216&lt;=1-SUM(RMDF!Z216,RMDF!AG216,RMDF!AN216,RMDF!AU216,RMDF!BB216,RMDF!BI216,RMDF!BP216,RMDF!BW216,RMDF!CD216,RMDF!CK216,RMDF!CR216), RMDF!CY216=ROUND(RMDF!CY216,4))</f>
        <v>1</v>
      </c>
      <c r="CW216" s="317">
        <f>RMDF!CW216</f>
        <v>0</v>
      </c>
      <c r="CX216" s="318" t="str">
        <f>IF(CW216=0,"",_xlfn.XLOOKUP(CW216,StatePicklist!$1:$1,StatePicklist!$3:$3,"NA",0))</f>
        <v/>
      </c>
      <c r="CY216" s="297" t="str">
        <f ca="1">IF(RMDF!CX216="", "", IF(ISNUMBER(MATCH(RMDF!CX216, INDIRECT(CX216), 0)), "OK", "Invalid"))</f>
        <v/>
      </c>
      <c r="CZ216" s="281"/>
      <c r="DA216" s="281"/>
      <c r="DB216" s="281"/>
      <c r="DC216" s="281" t="b">
        <f>AND(RMDF!DF216&gt;=0, RMDF!DF216&lt;=1-SUM(RMDF!Z216,RMDF!AG216,RMDF!AN216,RMDF!AU216,RMDF!BB216,RMDF!BI216,RMDF!BP216,RMDF!BW216,RMDF!CD216,RMDF!CK216,RMDF!CR216,RMDF!CY216), RMDF!DF216=ROUND(RMDF!DF216,4))</f>
        <v>1</v>
      </c>
      <c r="DD216" s="317">
        <f>RMDF!DD216</f>
        <v>0</v>
      </c>
      <c r="DE216" s="318" t="str">
        <f>IF(DD216=0,"",_xlfn.XLOOKUP(DD216,StatePicklist!$1:$1,StatePicklist!$3:$3,"NA",0))</f>
        <v/>
      </c>
      <c r="DF216" s="297" t="str">
        <f ca="1">IF(RMDF!DE216="", "", IF(ISNUMBER(MATCH(RMDF!DE216, INDIRECT(DE216), 0)), "OK", "Invalid"))</f>
        <v/>
      </c>
      <c r="DG216" s="281"/>
      <c r="DH216" s="281"/>
      <c r="DI216" s="281"/>
      <c r="DJ216" s="281" t="b">
        <f>AND(RMDF!DM216&gt;=0, RMDF!DM216&lt;=1-SUM(RMDF!Z216,RMDF!AG216,RMDF!AN216,RMDF!AU216,RMDF!BB216,RMDF!BI216,RMDF!BP216,RMDF!BW216,RMDF!CD216,RMDF!CK216,RMDF!CR216,RMDF!CY216,RMDF!DF216), RMDF!DM216=ROUND(RMDF!DM216,4))</f>
        <v>1</v>
      </c>
      <c r="DK216" s="317">
        <f>RMDF!DK216</f>
        <v>0</v>
      </c>
      <c r="DL216" s="318" t="str">
        <f>IF(DK216=0,"",_xlfn.XLOOKUP(DK216,StatePicklist!$1:$1,StatePicklist!$3:$3,"NA",0))</f>
        <v/>
      </c>
      <c r="DM216" s="297" t="str">
        <f ca="1">IF(RMDF!DL216="", "", IF(ISNUMBER(MATCH(RMDF!DL216, INDIRECT(DL216), 0)), "OK", "Invalid"))</f>
        <v/>
      </c>
      <c r="DN216" s="281"/>
      <c r="DO216" s="281"/>
      <c r="DP216" s="281"/>
      <c r="DQ216" s="281" t="b">
        <f>AND(RMDF!DT216&gt;=0, RMDF!DT216&lt;=1-SUM(RMDF!Z216,RMDF!AG216,RMDF!AN216,RMDF!AU216,RMDF!BB216,RMDF!BI216,RMDF!BP216,RMDF!BW216,RMDF!CD216,RMDF!CK216,RMDF!CR216,RMDF!CY216,RMDF!DF216,RMDF!DM216), RMDF!DT216=ROUND(RMDF!DT216,4))</f>
        <v>1</v>
      </c>
      <c r="DR216" s="317">
        <f>RMDF!DR216</f>
        <v>0</v>
      </c>
      <c r="DS216" s="318" t="str">
        <f>IF(DR216=0,"",_xlfn.XLOOKUP(DR216,StatePicklist!$1:$1,StatePicklist!$3:$3,"NA",0))</f>
        <v/>
      </c>
      <c r="DT216" s="297" t="str">
        <f ca="1">IF(RMDF!DS216="", "", IF(ISNUMBER(MATCH(RMDF!DS216, INDIRECT(DS216), 0)), "OK", "Invalid"))</f>
        <v/>
      </c>
      <c r="DU216" s="281"/>
      <c r="DV216" s="281"/>
      <c r="DW216" s="281"/>
      <c r="DX216" s="281" t="b">
        <f>AND(RMDF!EA216&gt;=0, RMDF!EA216&lt;=1-SUM(RMDF!Z216,RMDF!AG216,RMDF!AN216,RMDF!AU216,RMDF!BB216,RMDF!BI216,RMDF!BP216,RMDF!BW216,RMDF!CD216,RMDF!CK216,RMDF!CR216,RMDF!CY216,RMDF!DF216,RMDF!DM216,RMDF!DT216), RMDF!EA216=ROUND(RMDF!EA216,4))</f>
        <v>1</v>
      </c>
      <c r="DY216" s="317">
        <f>RMDF!DY216</f>
        <v>0</v>
      </c>
      <c r="DZ216" s="318" t="str">
        <f>IF(DY216=0,"",_xlfn.XLOOKUP(DY216,StatePicklist!$1:$1,StatePicklist!$3:$3,"NA",0))</f>
        <v/>
      </c>
      <c r="EA216" s="297" t="str">
        <f ca="1">IF(RMDF!DZ216="", "", IF(ISNUMBER(MATCH(RMDF!DZ216, INDIRECT(DZ216), 0)), "OK", "Invalid"))</f>
        <v/>
      </c>
      <c r="EB216" s="281"/>
      <c r="EC216" s="281"/>
      <c r="ED216" s="281"/>
      <c r="EE216" s="281" t="b">
        <f>AND(RMDF!EH216&gt;=0, RMDF!EH216&lt;=1-SUM(RMDF!Z216,RMDF!AG216,RMDF!AN216,RMDF!AU216,RMDF!BB216,RMDF!BI216,RMDF!BP216,RMDF!BW216,RMDF!CD216,RMDF!CK216,RMDF!CR216,RMDF!CY216,RMDF!DF216,RMDF!DM216,RMDF!DT216,RMDF!EA216), RMDF!EH216=ROUND(RMDF!EH216,4))</f>
        <v>1</v>
      </c>
      <c r="EF216" s="317">
        <f>RMDF!EF216</f>
        <v>0</v>
      </c>
      <c r="EG216" s="318" t="str">
        <f>IF(EF216=0,"",_xlfn.XLOOKUP(EF216,StatePicklist!$1:$1,StatePicklist!$3:$3,"NA",0))</f>
        <v/>
      </c>
      <c r="EH216" s="297" t="str">
        <f ca="1">IF(RMDF!EG216="", "", IF(ISNUMBER(MATCH(RMDF!EG216, INDIRECT(EG216), 0)), "OK", "Invalid"))</f>
        <v/>
      </c>
      <c r="EI216" s="281"/>
      <c r="EJ216" s="281"/>
      <c r="EK216" s="281"/>
      <c r="EL216" s="281" t="b">
        <f>AND(RMDF!EO216&gt;=0, RMDF!EO216&lt;=1-SUM(RMDF!Z216,RMDF!AG216,RMDF!AN216,RMDF!AU216,RMDF!BB216,RMDF!BI216,RMDF!BP216,RMDF!BW216,RMDF!CD216,RMDF!CK216,RMDF!CR216,RMDF!CY216,RMDF!DF216,RMDF!DM216,RMDF!DT216,RMDF!EA216,RMDF!EH216), RMDF!EO216=ROUND(RMDF!EO216,4))</f>
        <v>1</v>
      </c>
      <c r="EM216" s="317">
        <f>RMDF!EM216</f>
        <v>0</v>
      </c>
      <c r="EN216" s="318" t="str">
        <f>IF(EM216=0,"",_xlfn.XLOOKUP(EM216,StatePicklist!$1:$1,StatePicklist!$3:$3,"NA",0))</f>
        <v/>
      </c>
      <c r="EO216" s="297" t="str">
        <f ca="1">IF(RMDF!EN216="", "", IF(ISNUMBER(MATCH(RMDF!EN216, INDIRECT(EN216), 0)), "OK", "Invalid"))</f>
        <v/>
      </c>
      <c r="EP216" s="281"/>
      <c r="EQ216" s="281"/>
      <c r="ER216" s="281"/>
      <c r="ES216" s="281" t="b">
        <f>AND(RMDF!EV216&gt;=0, RMDF!EV216&lt;=1-SUM(RMDF!Z216,RMDF!AG216,RMDF!AN216,RMDF!AU216,RMDF!BB216,RMDF!BI216,RMDF!BP216,RMDF!BW216,RMDF!CD216,RMDF!CK216,RMDF!CR216,RMDF!CY216,RMDF!DF216,RMDF!DM216,RMDF!DT216,RMDF!EA216,RMDF!EH216,RMDF!EO216), RMDF!EV216=ROUND(RMDF!EV216,4))</f>
        <v>1</v>
      </c>
      <c r="ET216" s="317">
        <f>RMDF!ET216</f>
        <v>0</v>
      </c>
      <c r="EU216" s="318" t="str">
        <f>IF(ET216=0,"",_xlfn.XLOOKUP(ET216,StatePicklist!$1:$1,StatePicklist!$3:$3,"NA",0))</f>
        <v/>
      </c>
      <c r="EV216" s="297" t="str">
        <f ca="1">IF(RMDF!EU216="", "", IF(ISNUMBER(MATCH(RMDF!EU216, INDIRECT(EU216), 0)), "OK", "Invalid"))</f>
        <v/>
      </c>
      <c r="EW216" s="281"/>
      <c r="EX216" s="281"/>
      <c r="EY216" s="281"/>
      <c r="EZ216" s="281" t="b">
        <f>AND(RMDF!FC216&gt;=0, RMDF!FC216&lt;=1-SUM(RMDF!Z216,RMDF!AG216,RMDF!AN216,RMDF!AU216,RMDF!BB216,RMDF!BI216,RMDF!BP216,RMDF!BW216,RMDF!CD216,RMDF!CK216,RMDF!CR216,RMDF!CY216,RMDF!DF216,RMDF!DM216,RMDF!DT216,RMDF!EA216,RMDF!EH216,RMDF!EO216,RMDF!EV216), RMDF!FC216=ROUND(RMDF!FC216,4))</f>
        <v>1</v>
      </c>
      <c r="FA216" s="317">
        <f>RMDF!FA216</f>
        <v>0</v>
      </c>
      <c r="FB216" s="318" t="str">
        <f>IF(FA216=0,"",_xlfn.XLOOKUP(FA216,StatePicklist!$1:$1,StatePicklist!$3:$3,"NA",0))</f>
        <v/>
      </c>
      <c r="FC216" s="297" t="str">
        <f ca="1">IF(RMDF!FB216="", "", IF(ISNUMBER(MATCH(RMDF!FB216, INDIRECT(FB216), 0)), "OK", "Invalid"))</f>
        <v/>
      </c>
    </row>
    <row r="217" spans="1:159" s="205" customFormat="1" ht="39.9" customHeight="1" x14ac:dyDescent="0.25">
      <c r="A217" s="206"/>
      <c r="B217" s="196"/>
      <c r="C217" s="197"/>
      <c r="D217" s="198"/>
      <c r="E217" s="199"/>
      <c r="F217" s="200"/>
      <c r="G217" s="201"/>
      <c r="H217" s="292"/>
      <c r="I217" s="305">
        <f>RMDF!I217</f>
        <v>0</v>
      </c>
      <c r="J217" s="305" t="str">
        <f>IF(I217=ProductCode!$B$30,"PDReclPost",IF(OR(I217=ProductCode!$C$30,I217=ProductCode!$E$30,I217=ProductCode!$G$30),"PDPreCon",IF(OR(I217=ProductCode!$D$30,I217=ProductCode!$F$30),"PDNotReclPost","")))</f>
        <v/>
      </c>
      <c r="K217" s="305" t="str">
        <f t="shared" si="15"/>
        <v/>
      </c>
      <c r="L217" s="289"/>
      <c r="M217" s="305" t="str">
        <f t="shared" si="15"/>
        <v/>
      </c>
      <c r="N217" s="289" t="b">
        <f>AND(RMDF!N217&gt;=0, RMDF!N217&lt;=1-RMDF!L217, RMDF!N217=ROUND(RMDF!N217,4))</f>
        <v>1</v>
      </c>
      <c r="O217" s="286" t="str">
        <f>IF(P217="","",IF(I217="","",IF(LEFT(I217,13)="Reclaimed pos",RawMaterialCode!$E$569,RawMaterialCode!$E$568)))</f>
        <v>Reclaimed pre-consumer mixed fibers (RM0578)</v>
      </c>
      <c r="P217" s="295">
        <f t="shared" si="16"/>
        <v>1</v>
      </c>
      <c r="Q217" s="202"/>
      <c r="R217" s="203"/>
      <c r="S217" s="204" t="str">
        <f t="shared" si="17"/>
        <v/>
      </c>
      <c r="T217" s="281"/>
      <c r="U217" s="281"/>
      <c r="V217" s="281"/>
      <c r="W217" s="281"/>
      <c r="X217" s="317">
        <f>RMDF!X217</f>
        <v>0</v>
      </c>
      <c r="Y217" s="318" t="str">
        <f>IF(X217=0,"",_xlfn.XLOOKUP(X217,StatePicklist!$1:$1,StatePicklist!$3:$3,"NA",0))</f>
        <v/>
      </c>
      <c r="Z217" s="297" t="str">
        <f ca="1">IF(RMDF!Y217="", "", IF(ISNUMBER(MATCH(RMDF!Y217, INDIRECT(Y217), 0)), "OK", "Invalid"))</f>
        <v/>
      </c>
      <c r="AA217" s="281"/>
      <c r="AB217" s="281"/>
      <c r="AC217" s="281"/>
      <c r="AD217" s="281" t="b">
        <f>AND(RMDF!AG217&gt;=0, RMDF!AG217&lt;=1-RMDF!Z217, RMDF!AG217=ROUND(RMDF!AG217,4))</f>
        <v>1</v>
      </c>
      <c r="AE217" s="317">
        <f>RMDF!AE217</f>
        <v>0</v>
      </c>
      <c r="AF217" s="318" t="str">
        <f>IF(AE217=0,"",_xlfn.XLOOKUP(AE217,StatePicklist!$1:$1,StatePicklist!$3:$3,"NA",0))</f>
        <v/>
      </c>
      <c r="AG217" s="297" t="str">
        <f ca="1">IF(RMDF!AF217="", "", IF(ISNUMBER(MATCH(RMDF!AF217, INDIRECT(AF217), 0)), "OK", "Invalid"))</f>
        <v/>
      </c>
      <c r="AH217" s="281"/>
      <c r="AI217" s="281"/>
      <c r="AJ217" s="281"/>
      <c r="AK217" s="281" t="b">
        <f>AND(RMDF!AN217&gt;=0, RMDF!AN217&lt;=1-SUM(RMDF!Z217,RMDF!AG217), RMDF!AN217=ROUND(RMDF!AN217,4))</f>
        <v>1</v>
      </c>
      <c r="AL217" s="317">
        <f>RMDF!AL217</f>
        <v>0</v>
      </c>
      <c r="AM217" s="318" t="str">
        <f>IF(AL217=0,"",_xlfn.XLOOKUP(AL217,StatePicklist!$1:$1,StatePicklist!$3:$3,"NA",0))</f>
        <v/>
      </c>
      <c r="AN217" s="297" t="str">
        <f ca="1">IF(RMDF!AM217="", "", IF(ISNUMBER(MATCH(RMDF!AM217, INDIRECT(AM217), 0)), "OK", "Invalid"))</f>
        <v/>
      </c>
      <c r="AO217" s="281"/>
      <c r="AP217" s="281"/>
      <c r="AQ217" s="281"/>
      <c r="AR217" s="281" t="b">
        <f>AND(RMDF!AU217&gt;=0, RMDF!AU217&lt;=1-SUM(RMDF!Z217,RMDF!AG217,RMDF!AN217), RMDF!AU217=ROUND(RMDF!AU217,4))</f>
        <v>1</v>
      </c>
      <c r="AS217" s="317">
        <f>RMDF!AS217</f>
        <v>0</v>
      </c>
      <c r="AT217" s="318" t="str">
        <f>IF(AS217=0,"",_xlfn.XLOOKUP(AS217,StatePicklist!$1:$1,StatePicklist!$3:$3,"NA",0))</f>
        <v/>
      </c>
      <c r="AU217" s="297" t="str">
        <f ca="1">IF(RMDF!AT217="", "", IF(ISNUMBER(MATCH(RMDF!AT217, INDIRECT(AT217), 0)), "OK", "Invalid"))</f>
        <v/>
      </c>
      <c r="AV217" s="281"/>
      <c r="AW217" s="281"/>
      <c r="AX217" s="281"/>
      <c r="AY217" s="281" t="b">
        <f>AND(RMDF!BB217&gt;=0, RMDF!BB217&lt;=1-SUM(RMDF!Z217,RMDF!AG217,RMDF!AN217,RMDF!AU217), RMDF!BB217=ROUND(RMDF!BB217,4))</f>
        <v>1</v>
      </c>
      <c r="AZ217" s="317">
        <f>RMDF!AZ217</f>
        <v>0</v>
      </c>
      <c r="BA217" s="318" t="str">
        <f>IF(AZ217=0,"",_xlfn.XLOOKUP(AZ217,StatePicklist!$1:$1,StatePicklist!$3:$3,"NA",0))</f>
        <v/>
      </c>
      <c r="BB217" s="297" t="str">
        <f ca="1">IF(RMDF!BA217="", "", IF(ISNUMBER(MATCH(RMDF!BA217, INDIRECT(BA217), 0)), "OK", "Invalid"))</f>
        <v/>
      </c>
      <c r="BC217" s="281"/>
      <c r="BD217" s="281"/>
      <c r="BE217" s="281"/>
      <c r="BF217" s="281" t="b">
        <f>AND(RMDF!BI217&gt;=0, RMDF!BI217&lt;=1-SUM(RMDF!Z217,RMDF!AG217,RMDF!AN217,RMDF!AU217,RMDF!BB217), RMDF!BI217=ROUND(RMDF!BI217,4))</f>
        <v>1</v>
      </c>
      <c r="BG217" s="317">
        <f>RMDF!BG217</f>
        <v>0</v>
      </c>
      <c r="BH217" s="318" t="str">
        <f>IF(BG217=0,"",_xlfn.XLOOKUP(BG217,StatePicklist!$1:$1,StatePicklist!$3:$3,"NA",0))</f>
        <v/>
      </c>
      <c r="BI217" s="297" t="str">
        <f ca="1">IF(RMDF!BH217="", "", IF(ISNUMBER(MATCH(RMDF!BH217, INDIRECT(BH217), 0)), "OK", "Invalid"))</f>
        <v/>
      </c>
      <c r="BJ217" s="281"/>
      <c r="BK217" s="281"/>
      <c r="BL217" s="281"/>
      <c r="BM217" s="281" t="b">
        <f>AND(RMDF!BP217&gt;=0, RMDF!BP217&lt;=1-SUM(RMDF!Z217,RMDF!AG217,RMDF!AN217,RMDF!AU217,RMDF!BB217,RMDF!BI217), RMDF!BP217=ROUND(RMDF!BP217,4))</f>
        <v>1</v>
      </c>
      <c r="BN217" s="317">
        <f>RMDF!BN217</f>
        <v>0</v>
      </c>
      <c r="BO217" s="318" t="str">
        <f>IF(BN217=0,"",_xlfn.XLOOKUP(BN217,StatePicklist!$1:$1,StatePicklist!$3:$3,"NA",0))</f>
        <v/>
      </c>
      <c r="BP217" s="297" t="str">
        <f ca="1">IF(RMDF!BO217="", "", IF(ISNUMBER(MATCH(RMDF!BO217, INDIRECT(BO217), 0)), "OK", "Invalid"))</f>
        <v/>
      </c>
      <c r="BQ217" s="281"/>
      <c r="BR217" s="281"/>
      <c r="BS217" s="281"/>
      <c r="BT217" s="281" t="b">
        <f>AND(RMDF!BW217&gt;=0, RMDF!BW217&lt;=1-SUM(RMDF!Z217,RMDF!AG217,RMDF!AN217,RMDF!AU217,RMDF!BB217,RMDF!BI217,RMDF!BP217), RMDF!BW217=ROUND(RMDF!BW217,4))</f>
        <v>1</v>
      </c>
      <c r="BU217" s="317">
        <f>RMDF!BU217</f>
        <v>0</v>
      </c>
      <c r="BV217" s="318" t="str">
        <f>IF(BU217=0,"",_xlfn.XLOOKUP(BU217,StatePicklist!$1:$1,StatePicklist!$3:$3,"NA",0))</f>
        <v/>
      </c>
      <c r="BW217" s="297" t="str">
        <f ca="1">IF(RMDF!BV217="", "", IF(ISNUMBER(MATCH(RMDF!BV217, INDIRECT(BV217), 0)), "OK", "Invalid"))</f>
        <v/>
      </c>
      <c r="BX217" s="281"/>
      <c r="BY217" s="281"/>
      <c r="BZ217" s="281"/>
      <c r="CA217" s="281" t="b">
        <f>AND(RMDF!CD217&gt;=0, RMDF!CD217&lt;=1-SUM(RMDF!Z217,RMDF!AG217,RMDF!AN217,RMDF!AU217,RMDF!BB217,RMDF!BI217,RMDF!BP217,RMDF!BW217), RMDF!CD217=ROUND(RMDF!CD217,4))</f>
        <v>1</v>
      </c>
      <c r="CB217" s="317">
        <f>RMDF!CB217</f>
        <v>0</v>
      </c>
      <c r="CC217" s="318" t="str">
        <f>IF(CB217=0,"",_xlfn.XLOOKUP(CB217,StatePicklist!$1:$1,StatePicklist!$3:$3,"NA",0))</f>
        <v/>
      </c>
      <c r="CD217" s="297" t="str">
        <f ca="1">IF(RMDF!CC217="", "", IF(ISNUMBER(MATCH(RMDF!CC217, INDIRECT(CC217), 0)), "OK", "Invalid"))</f>
        <v/>
      </c>
      <c r="CE217" s="281"/>
      <c r="CF217" s="281"/>
      <c r="CG217" s="281"/>
      <c r="CH217" s="281" t="b">
        <f>AND(RMDF!CK217&gt;=0, RMDF!CK217&lt;=1-SUM(RMDF!Z217,RMDF!AG217,RMDF!AN217,RMDF!AU217,RMDF!BB217,RMDF!BI217,RMDF!BP217,RMDF!BW217,RMDF!CD217), RMDF!CK217=ROUND(RMDF!CK217,4))</f>
        <v>1</v>
      </c>
      <c r="CI217" s="317">
        <f>RMDF!CI217</f>
        <v>0</v>
      </c>
      <c r="CJ217" s="318" t="str">
        <f>IF(CI217=0,"",_xlfn.XLOOKUP(CI217,StatePicklist!$1:$1,StatePicklist!$3:$3,"NA",0))</f>
        <v/>
      </c>
      <c r="CK217" s="297" t="str">
        <f ca="1">IF(RMDF!CJ217="", "", IF(ISNUMBER(MATCH(RMDF!CJ217, INDIRECT(CJ217), 0)), "OK", "Invalid"))</f>
        <v/>
      </c>
      <c r="CL217" s="281"/>
      <c r="CM217" s="281"/>
      <c r="CN217" s="281"/>
      <c r="CO217" s="281" t="b">
        <f>AND(RMDF!CR217&gt;=0, RMDF!CR217&lt;=1-SUM(RMDF!Z217,RMDF!AG217,RMDF!AN217,RMDF!AU217,RMDF!BB217,RMDF!BI217,RMDF!BP217,RMDF!BW217,RMDF!CD217,RMDF!CK217), RMDF!CR217=ROUND(RMDF!CR217,4))</f>
        <v>1</v>
      </c>
      <c r="CP217" s="317">
        <f>RMDF!CP217</f>
        <v>0</v>
      </c>
      <c r="CQ217" s="318" t="str">
        <f>IF(CP217=0,"",_xlfn.XLOOKUP(CP217,StatePicklist!$1:$1,StatePicklist!$3:$3,"NA",0))</f>
        <v/>
      </c>
      <c r="CR217" s="297" t="str">
        <f ca="1">IF(RMDF!CQ217="", "", IF(ISNUMBER(MATCH(RMDF!CQ217, INDIRECT(CQ217), 0)), "OK", "Invalid"))</f>
        <v/>
      </c>
      <c r="CS217" s="281"/>
      <c r="CT217" s="281"/>
      <c r="CU217" s="281"/>
      <c r="CV217" s="281" t="b">
        <f>AND(RMDF!CY217&gt;=0, RMDF!CY217&lt;=1-SUM(RMDF!Z217,RMDF!AG217,RMDF!AN217,RMDF!AU217,RMDF!BB217,RMDF!BI217,RMDF!BP217,RMDF!BW217,RMDF!CD217,RMDF!CK217,RMDF!CR217), RMDF!CY217=ROUND(RMDF!CY217,4))</f>
        <v>1</v>
      </c>
      <c r="CW217" s="317">
        <f>RMDF!CW217</f>
        <v>0</v>
      </c>
      <c r="CX217" s="318" t="str">
        <f>IF(CW217=0,"",_xlfn.XLOOKUP(CW217,StatePicklist!$1:$1,StatePicklist!$3:$3,"NA",0))</f>
        <v/>
      </c>
      <c r="CY217" s="297" t="str">
        <f ca="1">IF(RMDF!CX217="", "", IF(ISNUMBER(MATCH(RMDF!CX217, INDIRECT(CX217), 0)), "OK", "Invalid"))</f>
        <v/>
      </c>
      <c r="CZ217" s="281"/>
      <c r="DA217" s="281"/>
      <c r="DB217" s="281"/>
      <c r="DC217" s="281" t="b">
        <f>AND(RMDF!DF217&gt;=0, RMDF!DF217&lt;=1-SUM(RMDF!Z217,RMDF!AG217,RMDF!AN217,RMDF!AU217,RMDF!BB217,RMDF!BI217,RMDF!BP217,RMDF!BW217,RMDF!CD217,RMDF!CK217,RMDF!CR217,RMDF!CY217), RMDF!DF217=ROUND(RMDF!DF217,4))</f>
        <v>1</v>
      </c>
      <c r="DD217" s="317">
        <f>RMDF!DD217</f>
        <v>0</v>
      </c>
      <c r="DE217" s="318" t="str">
        <f>IF(DD217=0,"",_xlfn.XLOOKUP(DD217,StatePicklist!$1:$1,StatePicklist!$3:$3,"NA",0))</f>
        <v/>
      </c>
      <c r="DF217" s="297" t="str">
        <f ca="1">IF(RMDF!DE217="", "", IF(ISNUMBER(MATCH(RMDF!DE217, INDIRECT(DE217), 0)), "OK", "Invalid"))</f>
        <v/>
      </c>
      <c r="DG217" s="281"/>
      <c r="DH217" s="281"/>
      <c r="DI217" s="281"/>
      <c r="DJ217" s="281" t="b">
        <f>AND(RMDF!DM217&gt;=0, RMDF!DM217&lt;=1-SUM(RMDF!Z217,RMDF!AG217,RMDF!AN217,RMDF!AU217,RMDF!BB217,RMDF!BI217,RMDF!BP217,RMDF!BW217,RMDF!CD217,RMDF!CK217,RMDF!CR217,RMDF!CY217,RMDF!DF217), RMDF!DM217=ROUND(RMDF!DM217,4))</f>
        <v>1</v>
      </c>
      <c r="DK217" s="317">
        <f>RMDF!DK217</f>
        <v>0</v>
      </c>
      <c r="DL217" s="318" t="str">
        <f>IF(DK217=0,"",_xlfn.XLOOKUP(DK217,StatePicklist!$1:$1,StatePicklist!$3:$3,"NA",0))</f>
        <v/>
      </c>
      <c r="DM217" s="297" t="str">
        <f ca="1">IF(RMDF!DL217="", "", IF(ISNUMBER(MATCH(RMDF!DL217, INDIRECT(DL217), 0)), "OK", "Invalid"))</f>
        <v/>
      </c>
      <c r="DN217" s="281"/>
      <c r="DO217" s="281"/>
      <c r="DP217" s="281"/>
      <c r="DQ217" s="281" t="b">
        <f>AND(RMDF!DT217&gt;=0, RMDF!DT217&lt;=1-SUM(RMDF!Z217,RMDF!AG217,RMDF!AN217,RMDF!AU217,RMDF!BB217,RMDF!BI217,RMDF!BP217,RMDF!BW217,RMDF!CD217,RMDF!CK217,RMDF!CR217,RMDF!CY217,RMDF!DF217,RMDF!DM217), RMDF!DT217=ROUND(RMDF!DT217,4))</f>
        <v>1</v>
      </c>
      <c r="DR217" s="317">
        <f>RMDF!DR217</f>
        <v>0</v>
      </c>
      <c r="DS217" s="318" t="str">
        <f>IF(DR217=0,"",_xlfn.XLOOKUP(DR217,StatePicklist!$1:$1,StatePicklist!$3:$3,"NA",0))</f>
        <v/>
      </c>
      <c r="DT217" s="297" t="str">
        <f ca="1">IF(RMDF!DS217="", "", IF(ISNUMBER(MATCH(RMDF!DS217, INDIRECT(DS217), 0)), "OK", "Invalid"))</f>
        <v/>
      </c>
      <c r="DU217" s="281"/>
      <c r="DV217" s="281"/>
      <c r="DW217" s="281"/>
      <c r="DX217" s="281" t="b">
        <f>AND(RMDF!EA217&gt;=0, RMDF!EA217&lt;=1-SUM(RMDF!Z217,RMDF!AG217,RMDF!AN217,RMDF!AU217,RMDF!BB217,RMDF!BI217,RMDF!BP217,RMDF!BW217,RMDF!CD217,RMDF!CK217,RMDF!CR217,RMDF!CY217,RMDF!DF217,RMDF!DM217,RMDF!DT217), RMDF!EA217=ROUND(RMDF!EA217,4))</f>
        <v>1</v>
      </c>
      <c r="DY217" s="317">
        <f>RMDF!DY217</f>
        <v>0</v>
      </c>
      <c r="DZ217" s="318" t="str">
        <f>IF(DY217=0,"",_xlfn.XLOOKUP(DY217,StatePicklist!$1:$1,StatePicklist!$3:$3,"NA",0))</f>
        <v/>
      </c>
      <c r="EA217" s="297" t="str">
        <f ca="1">IF(RMDF!DZ217="", "", IF(ISNUMBER(MATCH(RMDF!DZ217, INDIRECT(DZ217), 0)), "OK", "Invalid"))</f>
        <v/>
      </c>
      <c r="EB217" s="281"/>
      <c r="EC217" s="281"/>
      <c r="ED217" s="281"/>
      <c r="EE217" s="281" t="b">
        <f>AND(RMDF!EH217&gt;=0, RMDF!EH217&lt;=1-SUM(RMDF!Z217,RMDF!AG217,RMDF!AN217,RMDF!AU217,RMDF!BB217,RMDF!BI217,RMDF!BP217,RMDF!BW217,RMDF!CD217,RMDF!CK217,RMDF!CR217,RMDF!CY217,RMDF!DF217,RMDF!DM217,RMDF!DT217,RMDF!EA217), RMDF!EH217=ROUND(RMDF!EH217,4))</f>
        <v>1</v>
      </c>
      <c r="EF217" s="317">
        <f>RMDF!EF217</f>
        <v>0</v>
      </c>
      <c r="EG217" s="318" t="str">
        <f>IF(EF217=0,"",_xlfn.XLOOKUP(EF217,StatePicklist!$1:$1,StatePicklist!$3:$3,"NA",0))</f>
        <v/>
      </c>
      <c r="EH217" s="297" t="str">
        <f ca="1">IF(RMDF!EG217="", "", IF(ISNUMBER(MATCH(RMDF!EG217, INDIRECT(EG217), 0)), "OK", "Invalid"))</f>
        <v/>
      </c>
      <c r="EI217" s="281"/>
      <c r="EJ217" s="281"/>
      <c r="EK217" s="281"/>
      <c r="EL217" s="281" t="b">
        <f>AND(RMDF!EO217&gt;=0, RMDF!EO217&lt;=1-SUM(RMDF!Z217,RMDF!AG217,RMDF!AN217,RMDF!AU217,RMDF!BB217,RMDF!BI217,RMDF!BP217,RMDF!BW217,RMDF!CD217,RMDF!CK217,RMDF!CR217,RMDF!CY217,RMDF!DF217,RMDF!DM217,RMDF!DT217,RMDF!EA217,RMDF!EH217), RMDF!EO217=ROUND(RMDF!EO217,4))</f>
        <v>1</v>
      </c>
      <c r="EM217" s="317">
        <f>RMDF!EM217</f>
        <v>0</v>
      </c>
      <c r="EN217" s="318" t="str">
        <f>IF(EM217=0,"",_xlfn.XLOOKUP(EM217,StatePicklist!$1:$1,StatePicklist!$3:$3,"NA",0))</f>
        <v/>
      </c>
      <c r="EO217" s="297" t="str">
        <f ca="1">IF(RMDF!EN217="", "", IF(ISNUMBER(MATCH(RMDF!EN217, INDIRECT(EN217), 0)), "OK", "Invalid"))</f>
        <v/>
      </c>
      <c r="EP217" s="281"/>
      <c r="EQ217" s="281"/>
      <c r="ER217" s="281"/>
      <c r="ES217" s="281" t="b">
        <f>AND(RMDF!EV217&gt;=0, RMDF!EV217&lt;=1-SUM(RMDF!Z217,RMDF!AG217,RMDF!AN217,RMDF!AU217,RMDF!BB217,RMDF!BI217,RMDF!BP217,RMDF!BW217,RMDF!CD217,RMDF!CK217,RMDF!CR217,RMDF!CY217,RMDF!DF217,RMDF!DM217,RMDF!DT217,RMDF!EA217,RMDF!EH217,RMDF!EO217), RMDF!EV217=ROUND(RMDF!EV217,4))</f>
        <v>1</v>
      </c>
      <c r="ET217" s="317">
        <f>RMDF!ET217</f>
        <v>0</v>
      </c>
      <c r="EU217" s="318" t="str">
        <f>IF(ET217=0,"",_xlfn.XLOOKUP(ET217,StatePicklist!$1:$1,StatePicklist!$3:$3,"NA",0))</f>
        <v/>
      </c>
      <c r="EV217" s="297" t="str">
        <f ca="1">IF(RMDF!EU217="", "", IF(ISNUMBER(MATCH(RMDF!EU217, INDIRECT(EU217), 0)), "OK", "Invalid"))</f>
        <v/>
      </c>
      <c r="EW217" s="281"/>
      <c r="EX217" s="281"/>
      <c r="EY217" s="281"/>
      <c r="EZ217" s="281" t="b">
        <f>AND(RMDF!FC217&gt;=0, RMDF!FC217&lt;=1-SUM(RMDF!Z217,RMDF!AG217,RMDF!AN217,RMDF!AU217,RMDF!BB217,RMDF!BI217,RMDF!BP217,RMDF!BW217,RMDF!CD217,RMDF!CK217,RMDF!CR217,RMDF!CY217,RMDF!DF217,RMDF!DM217,RMDF!DT217,RMDF!EA217,RMDF!EH217,RMDF!EO217,RMDF!EV217), RMDF!FC217=ROUND(RMDF!FC217,4))</f>
        <v>1</v>
      </c>
      <c r="FA217" s="317">
        <f>RMDF!FA217</f>
        <v>0</v>
      </c>
      <c r="FB217" s="318" t="str">
        <f>IF(FA217=0,"",_xlfn.XLOOKUP(FA217,StatePicklist!$1:$1,StatePicklist!$3:$3,"NA",0))</f>
        <v/>
      </c>
      <c r="FC217" s="297" t="str">
        <f ca="1">IF(RMDF!FB217="", "", IF(ISNUMBER(MATCH(RMDF!FB217, INDIRECT(FB217), 0)), "OK", "Invalid"))</f>
        <v/>
      </c>
    </row>
    <row r="218" spans="1:159" s="205" customFormat="1" ht="39.9" customHeight="1" x14ac:dyDescent="0.25">
      <c r="A218" s="206"/>
      <c r="B218" s="196"/>
      <c r="C218" s="197"/>
      <c r="D218" s="198"/>
      <c r="E218" s="199"/>
      <c r="F218" s="200"/>
      <c r="G218" s="201"/>
      <c r="H218" s="292"/>
      <c r="I218" s="305">
        <f>RMDF!I218</f>
        <v>0</v>
      </c>
      <c r="J218" s="305" t="str">
        <f>IF(I218=ProductCode!$B$30,"PDReclPost",IF(OR(I218=ProductCode!$C$30,I218=ProductCode!$E$30,I218=ProductCode!$G$30),"PDPreCon",IF(OR(I218=ProductCode!$D$30,I218=ProductCode!$F$30),"PDNotReclPost","")))</f>
        <v/>
      </c>
      <c r="K218" s="305" t="str">
        <f t="shared" si="15"/>
        <v/>
      </c>
      <c r="L218" s="289"/>
      <c r="M218" s="305" t="str">
        <f t="shared" si="15"/>
        <v/>
      </c>
      <c r="N218" s="289" t="b">
        <f>AND(RMDF!N218&gt;=0, RMDF!N218&lt;=1-RMDF!L218, RMDF!N218=ROUND(RMDF!N218,4))</f>
        <v>1</v>
      </c>
      <c r="O218" s="286" t="str">
        <f>IF(P218="","",IF(I218="","",IF(LEFT(I218,13)="Reclaimed pos",RawMaterialCode!$E$569,RawMaterialCode!$E$568)))</f>
        <v>Reclaimed pre-consumer mixed fibers (RM0578)</v>
      </c>
      <c r="P218" s="295">
        <f t="shared" si="16"/>
        <v>1</v>
      </c>
      <c r="Q218" s="202"/>
      <c r="R218" s="203"/>
      <c r="S218" s="204" t="str">
        <f t="shared" si="17"/>
        <v/>
      </c>
      <c r="T218" s="281"/>
      <c r="U218" s="281"/>
      <c r="V218" s="281"/>
      <c r="W218" s="281"/>
      <c r="X218" s="317">
        <f>RMDF!X218</f>
        <v>0</v>
      </c>
      <c r="Y218" s="318" t="str">
        <f>IF(X218=0,"",_xlfn.XLOOKUP(X218,StatePicklist!$1:$1,StatePicklist!$3:$3,"NA",0))</f>
        <v/>
      </c>
      <c r="Z218" s="297" t="str">
        <f ca="1">IF(RMDF!Y218="", "", IF(ISNUMBER(MATCH(RMDF!Y218, INDIRECT(Y218), 0)), "OK", "Invalid"))</f>
        <v/>
      </c>
      <c r="AA218" s="281"/>
      <c r="AB218" s="281"/>
      <c r="AC218" s="281"/>
      <c r="AD218" s="281" t="b">
        <f>AND(RMDF!AG218&gt;=0, RMDF!AG218&lt;=1-RMDF!Z218, RMDF!AG218=ROUND(RMDF!AG218,4))</f>
        <v>1</v>
      </c>
      <c r="AE218" s="317">
        <f>RMDF!AE218</f>
        <v>0</v>
      </c>
      <c r="AF218" s="318" t="str">
        <f>IF(AE218=0,"",_xlfn.XLOOKUP(AE218,StatePicklist!$1:$1,StatePicklist!$3:$3,"NA",0))</f>
        <v/>
      </c>
      <c r="AG218" s="297" t="str">
        <f ca="1">IF(RMDF!AF218="", "", IF(ISNUMBER(MATCH(RMDF!AF218, INDIRECT(AF218), 0)), "OK", "Invalid"))</f>
        <v/>
      </c>
      <c r="AH218" s="281"/>
      <c r="AI218" s="281"/>
      <c r="AJ218" s="281"/>
      <c r="AK218" s="281" t="b">
        <f>AND(RMDF!AN218&gt;=0, RMDF!AN218&lt;=1-SUM(RMDF!Z218,RMDF!AG218), RMDF!AN218=ROUND(RMDF!AN218,4))</f>
        <v>1</v>
      </c>
      <c r="AL218" s="317">
        <f>RMDF!AL218</f>
        <v>0</v>
      </c>
      <c r="AM218" s="318" t="str">
        <f>IF(AL218=0,"",_xlfn.XLOOKUP(AL218,StatePicklist!$1:$1,StatePicklist!$3:$3,"NA",0))</f>
        <v/>
      </c>
      <c r="AN218" s="297" t="str">
        <f ca="1">IF(RMDF!AM218="", "", IF(ISNUMBER(MATCH(RMDF!AM218, INDIRECT(AM218), 0)), "OK", "Invalid"))</f>
        <v/>
      </c>
      <c r="AO218" s="281"/>
      <c r="AP218" s="281"/>
      <c r="AQ218" s="281"/>
      <c r="AR218" s="281" t="b">
        <f>AND(RMDF!AU218&gt;=0, RMDF!AU218&lt;=1-SUM(RMDF!Z218,RMDF!AG218,RMDF!AN218), RMDF!AU218=ROUND(RMDF!AU218,4))</f>
        <v>1</v>
      </c>
      <c r="AS218" s="317">
        <f>RMDF!AS218</f>
        <v>0</v>
      </c>
      <c r="AT218" s="318" t="str">
        <f>IF(AS218=0,"",_xlfn.XLOOKUP(AS218,StatePicklist!$1:$1,StatePicklist!$3:$3,"NA",0))</f>
        <v/>
      </c>
      <c r="AU218" s="297" t="str">
        <f ca="1">IF(RMDF!AT218="", "", IF(ISNUMBER(MATCH(RMDF!AT218, INDIRECT(AT218), 0)), "OK", "Invalid"))</f>
        <v/>
      </c>
      <c r="AV218" s="281"/>
      <c r="AW218" s="281"/>
      <c r="AX218" s="281"/>
      <c r="AY218" s="281" t="b">
        <f>AND(RMDF!BB218&gt;=0, RMDF!BB218&lt;=1-SUM(RMDF!Z218,RMDF!AG218,RMDF!AN218,RMDF!AU218), RMDF!BB218=ROUND(RMDF!BB218,4))</f>
        <v>1</v>
      </c>
      <c r="AZ218" s="317">
        <f>RMDF!AZ218</f>
        <v>0</v>
      </c>
      <c r="BA218" s="318" t="str">
        <f>IF(AZ218=0,"",_xlfn.XLOOKUP(AZ218,StatePicklist!$1:$1,StatePicklist!$3:$3,"NA",0))</f>
        <v/>
      </c>
      <c r="BB218" s="297" t="str">
        <f ca="1">IF(RMDF!BA218="", "", IF(ISNUMBER(MATCH(RMDF!BA218, INDIRECT(BA218), 0)), "OK", "Invalid"))</f>
        <v/>
      </c>
      <c r="BC218" s="281"/>
      <c r="BD218" s="281"/>
      <c r="BE218" s="281"/>
      <c r="BF218" s="281" t="b">
        <f>AND(RMDF!BI218&gt;=0, RMDF!BI218&lt;=1-SUM(RMDF!Z218,RMDF!AG218,RMDF!AN218,RMDF!AU218,RMDF!BB218), RMDF!BI218=ROUND(RMDF!BI218,4))</f>
        <v>1</v>
      </c>
      <c r="BG218" s="317">
        <f>RMDF!BG218</f>
        <v>0</v>
      </c>
      <c r="BH218" s="318" t="str">
        <f>IF(BG218=0,"",_xlfn.XLOOKUP(BG218,StatePicklist!$1:$1,StatePicklist!$3:$3,"NA",0))</f>
        <v/>
      </c>
      <c r="BI218" s="297" t="str">
        <f ca="1">IF(RMDF!BH218="", "", IF(ISNUMBER(MATCH(RMDF!BH218, INDIRECT(BH218), 0)), "OK", "Invalid"))</f>
        <v/>
      </c>
      <c r="BJ218" s="281"/>
      <c r="BK218" s="281"/>
      <c r="BL218" s="281"/>
      <c r="BM218" s="281" t="b">
        <f>AND(RMDF!BP218&gt;=0, RMDF!BP218&lt;=1-SUM(RMDF!Z218,RMDF!AG218,RMDF!AN218,RMDF!AU218,RMDF!BB218,RMDF!BI218), RMDF!BP218=ROUND(RMDF!BP218,4))</f>
        <v>1</v>
      </c>
      <c r="BN218" s="317">
        <f>RMDF!BN218</f>
        <v>0</v>
      </c>
      <c r="BO218" s="318" t="str">
        <f>IF(BN218=0,"",_xlfn.XLOOKUP(BN218,StatePicklist!$1:$1,StatePicklist!$3:$3,"NA",0))</f>
        <v/>
      </c>
      <c r="BP218" s="297" t="str">
        <f ca="1">IF(RMDF!BO218="", "", IF(ISNUMBER(MATCH(RMDF!BO218, INDIRECT(BO218), 0)), "OK", "Invalid"))</f>
        <v/>
      </c>
      <c r="BQ218" s="281"/>
      <c r="BR218" s="281"/>
      <c r="BS218" s="281"/>
      <c r="BT218" s="281" t="b">
        <f>AND(RMDF!BW218&gt;=0, RMDF!BW218&lt;=1-SUM(RMDF!Z218,RMDF!AG218,RMDF!AN218,RMDF!AU218,RMDF!BB218,RMDF!BI218,RMDF!BP218), RMDF!BW218=ROUND(RMDF!BW218,4))</f>
        <v>1</v>
      </c>
      <c r="BU218" s="317">
        <f>RMDF!BU218</f>
        <v>0</v>
      </c>
      <c r="BV218" s="318" t="str">
        <f>IF(BU218=0,"",_xlfn.XLOOKUP(BU218,StatePicklist!$1:$1,StatePicklist!$3:$3,"NA",0))</f>
        <v/>
      </c>
      <c r="BW218" s="297" t="str">
        <f ca="1">IF(RMDF!BV218="", "", IF(ISNUMBER(MATCH(RMDF!BV218, INDIRECT(BV218), 0)), "OK", "Invalid"))</f>
        <v/>
      </c>
      <c r="BX218" s="281"/>
      <c r="BY218" s="281"/>
      <c r="BZ218" s="281"/>
      <c r="CA218" s="281" t="b">
        <f>AND(RMDF!CD218&gt;=0, RMDF!CD218&lt;=1-SUM(RMDF!Z218,RMDF!AG218,RMDF!AN218,RMDF!AU218,RMDF!BB218,RMDF!BI218,RMDF!BP218,RMDF!BW218), RMDF!CD218=ROUND(RMDF!CD218,4))</f>
        <v>1</v>
      </c>
      <c r="CB218" s="317">
        <f>RMDF!CB218</f>
        <v>0</v>
      </c>
      <c r="CC218" s="318" t="str">
        <f>IF(CB218=0,"",_xlfn.XLOOKUP(CB218,StatePicklist!$1:$1,StatePicklist!$3:$3,"NA",0))</f>
        <v/>
      </c>
      <c r="CD218" s="297" t="str">
        <f ca="1">IF(RMDF!CC218="", "", IF(ISNUMBER(MATCH(RMDF!CC218, INDIRECT(CC218), 0)), "OK", "Invalid"))</f>
        <v/>
      </c>
      <c r="CE218" s="281"/>
      <c r="CF218" s="281"/>
      <c r="CG218" s="281"/>
      <c r="CH218" s="281" t="b">
        <f>AND(RMDF!CK218&gt;=0, RMDF!CK218&lt;=1-SUM(RMDF!Z218,RMDF!AG218,RMDF!AN218,RMDF!AU218,RMDF!BB218,RMDF!BI218,RMDF!BP218,RMDF!BW218,RMDF!CD218), RMDF!CK218=ROUND(RMDF!CK218,4))</f>
        <v>1</v>
      </c>
      <c r="CI218" s="317">
        <f>RMDF!CI218</f>
        <v>0</v>
      </c>
      <c r="CJ218" s="318" t="str">
        <f>IF(CI218=0,"",_xlfn.XLOOKUP(CI218,StatePicklist!$1:$1,StatePicklist!$3:$3,"NA",0))</f>
        <v/>
      </c>
      <c r="CK218" s="297" t="str">
        <f ca="1">IF(RMDF!CJ218="", "", IF(ISNUMBER(MATCH(RMDF!CJ218, INDIRECT(CJ218), 0)), "OK", "Invalid"))</f>
        <v/>
      </c>
      <c r="CL218" s="281"/>
      <c r="CM218" s="281"/>
      <c r="CN218" s="281"/>
      <c r="CO218" s="281" t="b">
        <f>AND(RMDF!CR218&gt;=0, RMDF!CR218&lt;=1-SUM(RMDF!Z218,RMDF!AG218,RMDF!AN218,RMDF!AU218,RMDF!BB218,RMDF!BI218,RMDF!BP218,RMDF!BW218,RMDF!CD218,RMDF!CK218), RMDF!CR218=ROUND(RMDF!CR218,4))</f>
        <v>1</v>
      </c>
      <c r="CP218" s="317">
        <f>RMDF!CP218</f>
        <v>0</v>
      </c>
      <c r="CQ218" s="318" t="str">
        <f>IF(CP218=0,"",_xlfn.XLOOKUP(CP218,StatePicklist!$1:$1,StatePicklist!$3:$3,"NA",0))</f>
        <v/>
      </c>
      <c r="CR218" s="297" t="str">
        <f ca="1">IF(RMDF!CQ218="", "", IF(ISNUMBER(MATCH(RMDF!CQ218, INDIRECT(CQ218), 0)), "OK", "Invalid"))</f>
        <v/>
      </c>
      <c r="CS218" s="281"/>
      <c r="CT218" s="281"/>
      <c r="CU218" s="281"/>
      <c r="CV218" s="281" t="b">
        <f>AND(RMDF!CY218&gt;=0, RMDF!CY218&lt;=1-SUM(RMDF!Z218,RMDF!AG218,RMDF!AN218,RMDF!AU218,RMDF!BB218,RMDF!BI218,RMDF!BP218,RMDF!BW218,RMDF!CD218,RMDF!CK218,RMDF!CR218), RMDF!CY218=ROUND(RMDF!CY218,4))</f>
        <v>1</v>
      </c>
      <c r="CW218" s="317">
        <f>RMDF!CW218</f>
        <v>0</v>
      </c>
      <c r="CX218" s="318" t="str">
        <f>IF(CW218=0,"",_xlfn.XLOOKUP(CW218,StatePicklist!$1:$1,StatePicklist!$3:$3,"NA",0))</f>
        <v/>
      </c>
      <c r="CY218" s="297" t="str">
        <f ca="1">IF(RMDF!CX218="", "", IF(ISNUMBER(MATCH(RMDF!CX218, INDIRECT(CX218), 0)), "OK", "Invalid"))</f>
        <v/>
      </c>
      <c r="CZ218" s="281"/>
      <c r="DA218" s="281"/>
      <c r="DB218" s="281"/>
      <c r="DC218" s="281" t="b">
        <f>AND(RMDF!DF218&gt;=0, RMDF!DF218&lt;=1-SUM(RMDF!Z218,RMDF!AG218,RMDF!AN218,RMDF!AU218,RMDF!BB218,RMDF!BI218,RMDF!BP218,RMDF!BW218,RMDF!CD218,RMDF!CK218,RMDF!CR218,RMDF!CY218), RMDF!DF218=ROUND(RMDF!DF218,4))</f>
        <v>1</v>
      </c>
      <c r="DD218" s="317">
        <f>RMDF!DD218</f>
        <v>0</v>
      </c>
      <c r="DE218" s="318" t="str">
        <f>IF(DD218=0,"",_xlfn.XLOOKUP(DD218,StatePicklist!$1:$1,StatePicklist!$3:$3,"NA",0))</f>
        <v/>
      </c>
      <c r="DF218" s="297" t="str">
        <f ca="1">IF(RMDF!DE218="", "", IF(ISNUMBER(MATCH(RMDF!DE218, INDIRECT(DE218), 0)), "OK", "Invalid"))</f>
        <v/>
      </c>
      <c r="DG218" s="281"/>
      <c r="DH218" s="281"/>
      <c r="DI218" s="281"/>
      <c r="DJ218" s="281" t="b">
        <f>AND(RMDF!DM218&gt;=0, RMDF!DM218&lt;=1-SUM(RMDF!Z218,RMDF!AG218,RMDF!AN218,RMDF!AU218,RMDF!BB218,RMDF!BI218,RMDF!BP218,RMDF!BW218,RMDF!CD218,RMDF!CK218,RMDF!CR218,RMDF!CY218,RMDF!DF218), RMDF!DM218=ROUND(RMDF!DM218,4))</f>
        <v>1</v>
      </c>
      <c r="DK218" s="317">
        <f>RMDF!DK218</f>
        <v>0</v>
      </c>
      <c r="DL218" s="318" t="str">
        <f>IF(DK218=0,"",_xlfn.XLOOKUP(DK218,StatePicklist!$1:$1,StatePicklist!$3:$3,"NA",0))</f>
        <v/>
      </c>
      <c r="DM218" s="297" t="str">
        <f ca="1">IF(RMDF!DL218="", "", IF(ISNUMBER(MATCH(RMDF!DL218, INDIRECT(DL218), 0)), "OK", "Invalid"))</f>
        <v/>
      </c>
      <c r="DN218" s="281"/>
      <c r="DO218" s="281"/>
      <c r="DP218" s="281"/>
      <c r="DQ218" s="281" t="b">
        <f>AND(RMDF!DT218&gt;=0, RMDF!DT218&lt;=1-SUM(RMDF!Z218,RMDF!AG218,RMDF!AN218,RMDF!AU218,RMDF!BB218,RMDF!BI218,RMDF!BP218,RMDF!BW218,RMDF!CD218,RMDF!CK218,RMDF!CR218,RMDF!CY218,RMDF!DF218,RMDF!DM218), RMDF!DT218=ROUND(RMDF!DT218,4))</f>
        <v>1</v>
      </c>
      <c r="DR218" s="317">
        <f>RMDF!DR218</f>
        <v>0</v>
      </c>
      <c r="DS218" s="318" t="str">
        <f>IF(DR218=0,"",_xlfn.XLOOKUP(DR218,StatePicklist!$1:$1,StatePicklist!$3:$3,"NA",0))</f>
        <v/>
      </c>
      <c r="DT218" s="297" t="str">
        <f ca="1">IF(RMDF!DS218="", "", IF(ISNUMBER(MATCH(RMDF!DS218, INDIRECT(DS218), 0)), "OK", "Invalid"))</f>
        <v/>
      </c>
      <c r="DU218" s="281"/>
      <c r="DV218" s="281"/>
      <c r="DW218" s="281"/>
      <c r="DX218" s="281" t="b">
        <f>AND(RMDF!EA218&gt;=0, RMDF!EA218&lt;=1-SUM(RMDF!Z218,RMDF!AG218,RMDF!AN218,RMDF!AU218,RMDF!BB218,RMDF!BI218,RMDF!BP218,RMDF!BW218,RMDF!CD218,RMDF!CK218,RMDF!CR218,RMDF!CY218,RMDF!DF218,RMDF!DM218,RMDF!DT218), RMDF!EA218=ROUND(RMDF!EA218,4))</f>
        <v>1</v>
      </c>
      <c r="DY218" s="317">
        <f>RMDF!DY218</f>
        <v>0</v>
      </c>
      <c r="DZ218" s="318" t="str">
        <f>IF(DY218=0,"",_xlfn.XLOOKUP(DY218,StatePicklist!$1:$1,StatePicklist!$3:$3,"NA",0))</f>
        <v/>
      </c>
      <c r="EA218" s="297" t="str">
        <f ca="1">IF(RMDF!DZ218="", "", IF(ISNUMBER(MATCH(RMDF!DZ218, INDIRECT(DZ218), 0)), "OK", "Invalid"))</f>
        <v/>
      </c>
      <c r="EB218" s="281"/>
      <c r="EC218" s="281"/>
      <c r="ED218" s="281"/>
      <c r="EE218" s="281" t="b">
        <f>AND(RMDF!EH218&gt;=0, RMDF!EH218&lt;=1-SUM(RMDF!Z218,RMDF!AG218,RMDF!AN218,RMDF!AU218,RMDF!BB218,RMDF!BI218,RMDF!BP218,RMDF!BW218,RMDF!CD218,RMDF!CK218,RMDF!CR218,RMDF!CY218,RMDF!DF218,RMDF!DM218,RMDF!DT218,RMDF!EA218), RMDF!EH218=ROUND(RMDF!EH218,4))</f>
        <v>1</v>
      </c>
      <c r="EF218" s="317">
        <f>RMDF!EF218</f>
        <v>0</v>
      </c>
      <c r="EG218" s="318" t="str">
        <f>IF(EF218=0,"",_xlfn.XLOOKUP(EF218,StatePicklist!$1:$1,StatePicklist!$3:$3,"NA",0))</f>
        <v/>
      </c>
      <c r="EH218" s="297" t="str">
        <f ca="1">IF(RMDF!EG218="", "", IF(ISNUMBER(MATCH(RMDF!EG218, INDIRECT(EG218), 0)), "OK", "Invalid"))</f>
        <v/>
      </c>
      <c r="EI218" s="281"/>
      <c r="EJ218" s="281"/>
      <c r="EK218" s="281"/>
      <c r="EL218" s="281" t="b">
        <f>AND(RMDF!EO218&gt;=0, RMDF!EO218&lt;=1-SUM(RMDF!Z218,RMDF!AG218,RMDF!AN218,RMDF!AU218,RMDF!BB218,RMDF!BI218,RMDF!BP218,RMDF!BW218,RMDF!CD218,RMDF!CK218,RMDF!CR218,RMDF!CY218,RMDF!DF218,RMDF!DM218,RMDF!DT218,RMDF!EA218,RMDF!EH218), RMDF!EO218=ROUND(RMDF!EO218,4))</f>
        <v>1</v>
      </c>
      <c r="EM218" s="317">
        <f>RMDF!EM218</f>
        <v>0</v>
      </c>
      <c r="EN218" s="318" t="str">
        <f>IF(EM218=0,"",_xlfn.XLOOKUP(EM218,StatePicklist!$1:$1,StatePicklist!$3:$3,"NA",0))</f>
        <v/>
      </c>
      <c r="EO218" s="297" t="str">
        <f ca="1">IF(RMDF!EN218="", "", IF(ISNUMBER(MATCH(RMDF!EN218, INDIRECT(EN218), 0)), "OK", "Invalid"))</f>
        <v/>
      </c>
      <c r="EP218" s="281"/>
      <c r="EQ218" s="281"/>
      <c r="ER218" s="281"/>
      <c r="ES218" s="281" t="b">
        <f>AND(RMDF!EV218&gt;=0, RMDF!EV218&lt;=1-SUM(RMDF!Z218,RMDF!AG218,RMDF!AN218,RMDF!AU218,RMDF!BB218,RMDF!BI218,RMDF!BP218,RMDF!BW218,RMDF!CD218,RMDF!CK218,RMDF!CR218,RMDF!CY218,RMDF!DF218,RMDF!DM218,RMDF!DT218,RMDF!EA218,RMDF!EH218,RMDF!EO218), RMDF!EV218=ROUND(RMDF!EV218,4))</f>
        <v>1</v>
      </c>
      <c r="ET218" s="317">
        <f>RMDF!ET218</f>
        <v>0</v>
      </c>
      <c r="EU218" s="318" t="str">
        <f>IF(ET218=0,"",_xlfn.XLOOKUP(ET218,StatePicklist!$1:$1,StatePicklist!$3:$3,"NA",0))</f>
        <v/>
      </c>
      <c r="EV218" s="297" t="str">
        <f ca="1">IF(RMDF!EU218="", "", IF(ISNUMBER(MATCH(RMDF!EU218, INDIRECT(EU218), 0)), "OK", "Invalid"))</f>
        <v/>
      </c>
      <c r="EW218" s="281"/>
      <c r="EX218" s="281"/>
      <c r="EY218" s="281"/>
      <c r="EZ218" s="281" t="b">
        <f>AND(RMDF!FC218&gt;=0, RMDF!FC218&lt;=1-SUM(RMDF!Z218,RMDF!AG218,RMDF!AN218,RMDF!AU218,RMDF!BB218,RMDF!BI218,RMDF!BP218,RMDF!BW218,RMDF!CD218,RMDF!CK218,RMDF!CR218,RMDF!CY218,RMDF!DF218,RMDF!DM218,RMDF!DT218,RMDF!EA218,RMDF!EH218,RMDF!EO218,RMDF!EV218), RMDF!FC218=ROUND(RMDF!FC218,4))</f>
        <v>1</v>
      </c>
      <c r="FA218" s="317">
        <f>RMDF!FA218</f>
        <v>0</v>
      </c>
      <c r="FB218" s="318" t="str">
        <f>IF(FA218=0,"",_xlfn.XLOOKUP(FA218,StatePicklist!$1:$1,StatePicklist!$3:$3,"NA",0))</f>
        <v/>
      </c>
      <c r="FC218" s="297" t="str">
        <f ca="1">IF(RMDF!FB218="", "", IF(ISNUMBER(MATCH(RMDF!FB218, INDIRECT(FB218), 0)), "OK", "Invalid"))</f>
        <v/>
      </c>
    </row>
    <row r="219" spans="1:159" s="205" customFormat="1" ht="39.9" customHeight="1" x14ac:dyDescent="0.25">
      <c r="A219" s="206"/>
      <c r="B219" s="196"/>
      <c r="C219" s="197"/>
      <c r="D219" s="198"/>
      <c r="E219" s="199"/>
      <c r="F219" s="200"/>
      <c r="G219" s="201"/>
      <c r="H219" s="292"/>
      <c r="I219" s="305">
        <f>RMDF!I219</f>
        <v>0</v>
      </c>
      <c r="J219" s="305" t="str">
        <f>IF(I219=ProductCode!$B$30,"PDReclPost",IF(OR(I219=ProductCode!$C$30,I219=ProductCode!$E$30,I219=ProductCode!$G$30),"PDPreCon",IF(OR(I219=ProductCode!$D$30,I219=ProductCode!$F$30),"PDNotReclPost","")))</f>
        <v/>
      </c>
      <c r="K219" s="305" t="str">
        <f t="shared" si="15"/>
        <v/>
      </c>
      <c r="L219" s="289"/>
      <c r="M219" s="305" t="str">
        <f t="shared" si="15"/>
        <v/>
      </c>
      <c r="N219" s="289" t="b">
        <f>AND(RMDF!N219&gt;=0, RMDF!N219&lt;=1-RMDF!L219, RMDF!N219=ROUND(RMDF!N219,4))</f>
        <v>1</v>
      </c>
      <c r="O219" s="286" t="str">
        <f>IF(P219="","",IF(I219="","",IF(LEFT(I219,13)="Reclaimed pos",RawMaterialCode!$E$569,RawMaterialCode!$E$568)))</f>
        <v>Reclaimed pre-consumer mixed fibers (RM0578)</v>
      </c>
      <c r="P219" s="295">
        <f t="shared" si="16"/>
        <v>1</v>
      </c>
      <c r="Q219" s="202"/>
      <c r="R219" s="203"/>
      <c r="S219" s="204" t="str">
        <f t="shared" si="17"/>
        <v/>
      </c>
      <c r="T219" s="281"/>
      <c r="U219" s="281"/>
      <c r="V219" s="281"/>
      <c r="W219" s="281"/>
      <c r="X219" s="317">
        <f>RMDF!X219</f>
        <v>0</v>
      </c>
      <c r="Y219" s="318" t="str">
        <f>IF(X219=0,"",_xlfn.XLOOKUP(X219,StatePicklist!$1:$1,StatePicklist!$3:$3,"NA",0))</f>
        <v/>
      </c>
      <c r="Z219" s="297" t="str">
        <f ca="1">IF(RMDF!Y219="", "", IF(ISNUMBER(MATCH(RMDF!Y219, INDIRECT(Y219), 0)), "OK", "Invalid"))</f>
        <v/>
      </c>
      <c r="AA219" s="281"/>
      <c r="AB219" s="281"/>
      <c r="AC219" s="281"/>
      <c r="AD219" s="281" t="b">
        <f>AND(RMDF!AG219&gt;=0, RMDF!AG219&lt;=1-RMDF!Z219, RMDF!AG219=ROUND(RMDF!AG219,4))</f>
        <v>1</v>
      </c>
      <c r="AE219" s="317">
        <f>RMDF!AE219</f>
        <v>0</v>
      </c>
      <c r="AF219" s="318" t="str">
        <f>IF(AE219=0,"",_xlfn.XLOOKUP(AE219,StatePicklist!$1:$1,StatePicklist!$3:$3,"NA",0))</f>
        <v/>
      </c>
      <c r="AG219" s="297" t="str">
        <f ca="1">IF(RMDF!AF219="", "", IF(ISNUMBER(MATCH(RMDF!AF219, INDIRECT(AF219), 0)), "OK", "Invalid"))</f>
        <v/>
      </c>
      <c r="AH219" s="281"/>
      <c r="AI219" s="281"/>
      <c r="AJ219" s="281"/>
      <c r="AK219" s="281" t="b">
        <f>AND(RMDF!AN219&gt;=0, RMDF!AN219&lt;=1-SUM(RMDF!Z219,RMDF!AG219), RMDF!AN219=ROUND(RMDF!AN219,4))</f>
        <v>1</v>
      </c>
      <c r="AL219" s="317">
        <f>RMDF!AL219</f>
        <v>0</v>
      </c>
      <c r="AM219" s="318" t="str">
        <f>IF(AL219=0,"",_xlfn.XLOOKUP(AL219,StatePicklist!$1:$1,StatePicklist!$3:$3,"NA",0))</f>
        <v/>
      </c>
      <c r="AN219" s="297" t="str">
        <f ca="1">IF(RMDF!AM219="", "", IF(ISNUMBER(MATCH(RMDF!AM219, INDIRECT(AM219), 0)), "OK", "Invalid"))</f>
        <v/>
      </c>
      <c r="AO219" s="281"/>
      <c r="AP219" s="281"/>
      <c r="AQ219" s="281"/>
      <c r="AR219" s="281" t="b">
        <f>AND(RMDF!AU219&gt;=0, RMDF!AU219&lt;=1-SUM(RMDF!Z219,RMDF!AG219,RMDF!AN219), RMDF!AU219=ROUND(RMDF!AU219,4))</f>
        <v>1</v>
      </c>
      <c r="AS219" s="317">
        <f>RMDF!AS219</f>
        <v>0</v>
      </c>
      <c r="AT219" s="318" t="str">
        <f>IF(AS219=0,"",_xlfn.XLOOKUP(AS219,StatePicklist!$1:$1,StatePicklist!$3:$3,"NA",0))</f>
        <v/>
      </c>
      <c r="AU219" s="297" t="str">
        <f ca="1">IF(RMDF!AT219="", "", IF(ISNUMBER(MATCH(RMDF!AT219, INDIRECT(AT219), 0)), "OK", "Invalid"))</f>
        <v/>
      </c>
      <c r="AV219" s="281"/>
      <c r="AW219" s="281"/>
      <c r="AX219" s="281"/>
      <c r="AY219" s="281" t="b">
        <f>AND(RMDF!BB219&gt;=0, RMDF!BB219&lt;=1-SUM(RMDF!Z219,RMDF!AG219,RMDF!AN219,RMDF!AU219), RMDF!BB219=ROUND(RMDF!BB219,4))</f>
        <v>1</v>
      </c>
      <c r="AZ219" s="317">
        <f>RMDF!AZ219</f>
        <v>0</v>
      </c>
      <c r="BA219" s="318" t="str">
        <f>IF(AZ219=0,"",_xlfn.XLOOKUP(AZ219,StatePicklist!$1:$1,StatePicklist!$3:$3,"NA",0))</f>
        <v/>
      </c>
      <c r="BB219" s="297" t="str">
        <f ca="1">IF(RMDF!BA219="", "", IF(ISNUMBER(MATCH(RMDF!BA219, INDIRECT(BA219), 0)), "OK", "Invalid"))</f>
        <v/>
      </c>
      <c r="BC219" s="281"/>
      <c r="BD219" s="281"/>
      <c r="BE219" s="281"/>
      <c r="BF219" s="281" t="b">
        <f>AND(RMDF!BI219&gt;=0, RMDF!BI219&lt;=1-SUM(RMDF!Z219,RMDF!AG219,RMDF!AN219,RMDF!AU219,RMDF!BB219), RMDF!BI219=ROUND(RMDF!BI219,4))</f>
        <v>1</v>
      </c>
      <c r="BG219" s="317">
        <f>RMDF!BG219</f>
        <v>0</v>
      </c>
      <c r="BH219" s="318" t="str">
        <f>IF(BG219=0,"",_xlfn.XLOOKUP(BG219,StatePicklist!$1:$1,StatePicklist!$3:$3,"NA",0))</f>
        <v/>
      </c>
      <c r="BI219" s="297" t="str">
        <f ca="1">IF(RMDF!BH219="", "", IF(ISNUMBER(MATCH(RMDF!BH219, INDIRECT(BH219), 0)), "OK", "Invalid"))</f>
        <v/>
      </c>
      <c r="BJ219" s="281"/>
      <c r="BK219" s="281"/>
      <c r="BL219" s="281"/>
      <c r="BM219" s="281" t="b">
        <f>AND(RMDF!BP219&gt;=0, RMDF!BP219&lt;=1-SUM(RMDF!Z219,RMDF!AG219,RMDF!AN219,RMDF!AU219,RMDF!BB219,RMDF!BI219), RMDF!BP219=ROUND(RMDF!BP219,4))</f>
        <v>1</v>
      </c>
      <c r="BN219" s="317">
        <f>RMDF!BN219</f>
        <v>0</v>
      </c>
      <c r="BO219" s="318" t="str">
        <f>IF(BN219=0,"",_xlfn.XLOOKUP(BN219,StatePicklist!$1:$1,StatePicklist!$3:$3,"NA",0))</f>
        <v/>
      </c>
      <c r="BP219" s="297" t="str">
        <f ca="1">IF(RMDF!BO219="", "", IF(ISNUMBER(MATCH(RMDF!BO219, INDIRECT(BO219), 0)), "OK", "Invalid"))</f>
        <v/>
      </c>
      <c r="BQ219" s="281"/>
      <c r="BR219" s="281"/>
      <c r="BS219" s="281"/>
      <c r="BT219" s="281" t="b">
        <f>AND(RMDF!BW219&gt;=0, RMDF!BW219&lt;=1-SUM(RMDF!Z219,RMDF!AG219,RMDF!AN219,RMDF!AU219,RMDF!BB219,RMDF!BI219,RMDF!BP219), RMDF!BW219=ROUND(RMDF!BW219,4))</f>
        <v>1</v>
      </c>
      <c r="BU219" s="317">
        <f>RMDF!BU219</f>
        <v>0</v>
      </c>
      <c r="BV219" s="318" t="str">
        <f>IF(BU219=0,"",_xlfn.XLOOKUP(BU219,StatePicklist!$1:$1,StatePicklist!$3:$3,"NA",0))</f>
        <v/>
      </c>
      <c r="BW219" s="297" t="str">
        <f ca="1">IF(RMDF!BV219="", "", IF(ISNUMBER(MATCH(RMDF!BV219, INDIRECT(BV219), 0)), "OK", "Invalid"))</f>
        <v/>
      </c>
      <c r="BX219" s="281"/>
      <c r="BY219" s="281"/>
      <c r="BZ219" s="281"/>
      <c r="CA219" s="281" t="b">
        <f>AND(RMDF!CD219&gt;=0, RMDF!CD219&lt;=1-SUM(RMDF!Z219,RMDF!AG219,RMDF!AN219,RMDF!AU219,RMDF!BB219,RMDF!BI219,RMDF!BP219,RMDF!BW219), RMDF!CD219=ROUND(RMDF!CD219,4))</f>
        <v>1</v>
      </c>
      <c r="CB219" s="317">
        <f>RMDF!CB219</f>
        <v>0</v>
      </c>
      <c r="CC219" s="318" t="str">
        <f>IF(CB219=0,"",_xlfn.XLOOKUP(CB219,StatePicklist!$1:$1,StatePicklist!$3:$3,"NA",0))</f>
        <v/>
      </c>
      <c r="CD219" s="297" t="str">
        <f ca="1">IF(RMDF!CC219="", "", IF(ISNUMBER(MATCH(RMDF!CC219, INDIRECT(CC219), 0)), "OK", "Invalid"))</f>
        <v/>
      </c>
      <c r="CE219" s="281"/>
      <c r="CF219" s="281"/>
      <c r="CG219" s="281"/>
      <c r="CH219" s="281" t="b">
        <f>AND(RMDF!CK219&gt;=0, RMDF!CK219&lt;=1-SUM(RMDF!Z219,RMDF!AG219,RMDF!AN219,RMDF!AU219,RMDF!BB219,RMDF!BI219,RMDF!BP219,RMDF!BW219,RMDF!CD219), RMDF!CK219=ROUND(RMDF!CK219,4))</f>
        <v>1</v>
      </c>
      <c r="CI219" s="317">
        <f>RMDF!CI219</f>
        <v>0</v>
      </c>
      <c r="CJ219" s="318" t="str">
        <f>IF(CI219=0,"",_xlfn.XLOOKUP(CI219,StatePicklist!$1:$1,StatePicklist!$3:$3,"NA",0))</f>
        <v/>
      </c>
      <c r="CK219" s="297" t="str">
        <f ca="1">IF(RMDF!CJ219="", "", IF(ISNUMBER(MATCH(RMDF!CJ219, INDIRECT(CJ219), 0)), "OK", "Invalid"))</f>
        <v/>
      </c>
      <c r="CL219" s="281"/>
      <c r="CM219" s="281"/>
      <c r="CN219" s="281"/>
      <c r="CO219" s="281" t="b">
        <f>AND(RMDF!CR219&gt;=0, RMDF!CR219&lt;=1-SUM(RMDF!Z219,RMDF!AG219,RMDF!AN219,RMDF!AU219,RMDF!BB219,RMDF!BI219,RMDF!BP219,RMDF!BW219,RMDF!CD219,RMDF!CK219), RMDF!CR219=ROUND(RMDF!CR219,4))</f>
        <v>1</v>
      </c>
      <c r="CP219" s="317">
        <f>RMDF!CP219</f>
        <v>0</v>
      </c>
      <c r="CQ219" s="318" t="str">
        <f>IF(CP219=0,"",_xlfn.XLOOKUP(CP219,StatePicklist!$1:$1,StatePicklist!$3:$3,"NA",0))</f>
        <v/>
      </c>
      <c r="CR219" s="297" t="str">
        <f ca="1">IF(RMDF!CQ219="", "", IF(ISNUMBER(MATCH(RMDF!CQ219, INDIRECT(CQ219), 0)), "OK", "Invalid"))</f>
        <v/>
      </c>
      <c r="CS219" s="281"/>
      <c r="CT219" s="281"/>
      <c r="CU219" s="281"/>
      <c r="CV219" s="281" t="b">
        <f>AND(RMDF!CY219&gt;=0, RMDF!CY219&lt;=1-SUM(RMDF!Z219,RMDF!AG219,RMDF!AN219,RMDF!AU219,RMDF!BB219,RMDF!BI219,RMDF!BP219,RMDF!BW219,RMDF!CD219,RMDF!CK219,RMDF!CR219), RMDF!CY219=ROUND(RMDF!CY219,4))</f>
        <v>1</v>
      </c>
      <c r="CW219" s="317">
        <f>RMDF!CW219</f>
        <v>0</v>
      </c>
      <c r="CX219" s="318" t="str">
        <f>IF(CW219=0,"",_xlfn.XLOOKUP(CW219,StatePicklist!$1:$1,StatePicklist!$3:$3,"NA",0))</f>
        <v/>
      </c>
      <c r="CY219" s="297" t="str">
        <f ca="1">IF(RMDF!CX219="", "", IF(ISNUMBER(MATCH(RMDF!CX219, INDIRECT(CX219), 0)), "OK", "Invalid"))</f>
        <v/>
      </c>
      <c r="CZ219" s="281"/>
      <c r="DA219" s="281"/>
      <c r="DB219" s="281"/>
      <c r="DC219" s="281" t="b">
        <f>AND(RMDF!DF219&gt;=0, RMDF!DF219&lt;=1-SUM(RMDF!Z219,RMDF!AG219,RMDF!AN219,RMDF!AU219,RMDF!BB219,RMDF!BI219,RMDF!BP219,RMDF!BW219,RMDF!CD219,RMDF!CK219,RMDF!CR219,RMDF!CY219), RMDF!DF219=ROUND(RMDF!DF219,4))</f>
        <v>1</v>
      </c>
      <c r="DD219" s="317">
        <f>RMDF!DD219</f>
        <v>0</v>
      </c>
      <c r="DE219" s="318" t="str">
        <f>IF(DD219=0,"",_xlfn.XLOOKUP(DD219,StatePicklist!$1:$1,StatePicklist!$3:$3,"NA",0))</f>
        <v/>
      </c>
      <c r="DF219" s="297" t="str">
        <f ca="1">IF(RMDF!DE219="", "", IF(ISNUMBER(MATCH(RMDF!DE219, INDIRECT(DE219), 0)), "OK", "Invalid"))</f>
        <v/>
      </c>
      <c r="DG219" s="281"/>
      <c r="DH219" s="281"/>
      <c r="DI219" s="281"/>
      <c r="DJ219" s="281" t="b">
        <f>AND(RMDF!DM219&gt;=0, RMDF!DM219&lt;=1-SUM(RMDF!Z219,RMDF!AG219,RMDF!AN219,RMDF!AU219,RMDF!BB219,RMDF!BI219,RMDF!BP219,RMDF!BW219,RMDF!CD219,RMDF!CK219,RMDF!CR219,RMDF!CY219,RMDF!DF219), RMDF!DM219=ROUND(RMDF!DM219,4))</f>
        <v>1</v>
      </c>
      <c r="DK219" s="317">
        <f>RMDF!DK219</f>
        <v>0</v>
      </c>
      <c r="DL219" s="318" t="str">
        <f>IF(DK219=0,"",_xlfn.XLOOKUP(DK219,StatePicklist!$1:$1,StatePicklist!$3:$3,"NA",0))</f>
        <v/>
      </c>
      <c r="DM219" s="297" t="str">
        <f ca="1">IF(RMDF!DL219="", "", IF(ISNUMBER(MATCH(RMDF!DL219, INDIRECT(DL219), 0)), "OK", "Invalid"))</f>
        <v/>
      </c>
      <c r="DN219" s="281"/>
      <c r="DO219" s="281"/>
      <c r="DP219" s="281"/>
      <c r="DQ219" s="281" t="b">
        <f>AND(RMDF!DT219&gt;=0, RMDF!DT219&lt;=1-SUM(RMDF!Z219,RMDF!AG219,RMDF!AN219,RMDF!AU219,RMDF!BB219,RMDF!BI219,RMDF!BP219,RMDF!BW219,RMDF!CD219,RMDF!CK219,RMDF!CR219,RMDF!CY219,RMDF!DF219,RMDF!DM219), RMDF!DT219=ROUND(RMDF!DT219,4))</f>
        <v>1</v>
      </c>
      <c r="DR219" s="317">
        <f>RMDF!DR219</f>
        <v>0</v>
      </c>
      <c r="DS219" s="318" t="str">
        <f>IF(DR219=0,"",_xlfn.XLOOKUP(DR219,StatePicklist!$1:$1,StatePicklist!$3:$3,"NA",0))</f>
        <v/>
      </c>
      <c r="DT219" s="297" t="str">
        <f ca="1">IF(RMDF!DS219="", "", IF(ISNUMBER(MATCH(RMDF!DS219, INDIRECT(DS219), 0)), "OK", "Invalid"))</f>
        <v/>
      </c>
      <c r="DU219" s="281"/>
      <c r="DV219" s="281"/>
      <c r="DW219" s="281"/>
      <c r="DX219" s="281" t="b">
        <f>AND(RMDF!EA219&gt;=0, RMDF!EA219&lt;=1-SUM(RMDF!Z219,RMDF!AG219,RMDF!AN219,RMDF!AU219,RMDF!BB219,RMDF!BI219,RMDF!BP219,RMDF!BW219,RMDF!CD219,RMDF!CK219,RMDF!CR219,RMDF!CY219,RMDF!DF219,RMDF!DM219,RMDF!DT219), RMDF!EA219=ROUND(RMDF!EA219,4))</f>
        <v>1</v>
      </c>
      <c r="DY219" s="317">
        <f>RMDF!DY219</f>
        <v>0</v>
      </c>
      <c r="DZ219" s="318" t="str">
        <f>IF(DY219=0,"",_xlfn.XLOOKUP(DY219,StatePicklist!$1:$1,StatePicklist!$3:$3,"NA",0))</f>
        <v/>
      </c>
      <c r="EA219" s="297" t="str">
        <f ca="1">IF(RMDF!DZ219="", "", IF(ISNUMBER(MATCH(RMDF!DZ219, INDIRECT(DZ219), 0)), "OK", "Invalid"))</f>
        <v/>
      </c>
      <c r="EB219" s="281"/>
      <c r="EC219" s="281"/>
      <c r="ED219" s="281"/>
      <c r="EE219" s="281" t="b">
        <f>AND(RMDF!EH219&gt;=0, RMDF!EH219&lt;=1-SUM(RMDF!Z219,RMDF!AG219,RMDF!AN219,RMDF!AU219,RMDF!BB219,RMDF!BI219,RMDF!BP219,RMDF!BW219,RMDF!CD219,RMDF!CK219,RMDF!CR219,RMDF!CY219,RMDF!DF219,RMDF!DM219,RMDF!DT219,RMDF!EA219), RMDF!EH219=ROUND(RMDF!EH219,4))</f>
        <v>1</v>
      </c>
      <c r="EF219" s="317">
        <f>RMDF!EF219</f>
        <v>0</v>
      </c>
      <c r="EG219" s="318" t="str">
        <f>IF(EF219=0,"",_xlfn.XLOOKUP(EF219,StatePicklist!$1:$1,StatePicklist!$3:$3,"NA",0))</f>
        <v/>
      </c>
      <c r="EH219" s="297" t="str">
        <f ca="1">IF(RMDF!EG219="", "", IF(ISNUMBER(MATCH(RMDF!EG219, INDIRECT(EG219), 0)), "OK", "Invalid"))</f>
        <v/>
      </c>
      <c r="EI219" s="281"/>
      <c r="EJ219" s="281"/>
      <c r="EK219" s="281"/>
      <c r="EL219" s="281" t="b">
        <f>AND(RMDF!EO219&gt;=0, RMDF!EO219&lt;=1-SUM(RMDF!Z219,RMDF!AG219,RMDF!AN219,RMDF!AU219,RMDF!BB219,RMDF!BI219,RMDF!BP219,RMDF!BW219,RMDF!CD219,RMDF!CK219,RMDF!CR219,RMDF!CY219,RMDF!DF219,RMDF!DM219,RMDF!DT219,RMDF!EA219,RMDF!EH219), RMDF!EO219=ROUND(RMDF!EO219,4))</f>
        <v>1</v>
      </c>
      <c r="EM219" s="317">
        <f>RMDF!EM219</f>
        <v>0</v>
      </c>
      <c r="EN219" s="318" t="str">
        <f>IF(EM219=0,"",_xlfn.XLOOKUP(EM219,StatePicklist!$1:$1,StatePicklist!$3:$3,"NA",0))</f>
        <v/>
      </c>
      <c r="EO219" s="297" t="str">
        <f ca="1">IF(RMDF!EN219="", "", IF(ISNUMBER(MATCH(RMDF!EN219, INDIRECT(EN219), 0)), "OK", "Invalid"))</f>
        <v/>
      </c>
      <c r="EP219" s="281"/>
      <c r="EQ219" s="281"/>
      <c r="ER219" s="281"/>
      <c r="ES219" s="281" t="b">
        <f>AND(RMDF!EV219&gt;=0, RMDF!EV219&lt;=1-SUM(RMDF!Z219,RMDF!AG219,RMDF!AN219,RMDF!AU219,RMDF!BB219,RMDF!BI219,RMDF!BP219,RMDF!BW219,RMDF!CD219,RMDF!CK219,RMDF!CR219,RMDF!CY219,RMDF!DF219,RMDF!DM219,RMDF!DT219,RMDF!EA219,RMDF!EH219,RMDF!EO219), RMDF!EV219=ROUND(RMDF!EV219,4))</f>
        <v>1</v>
      </c>
      <c r="ET219" s="317">
        <f>RMDF!ET219</f>
        <v>0</v>
      </c>
      <c r="EU219" s="318" t="str">
        <f>IF(ET219=0,"",_xlfn.XLOOKUP(ET219,StatePicklist!$1:$1,StatePicklist!$3:$3,"NA",0))</f>
        <v/>
      </c>
      <c r="EV219" s="297" t="str">
        <f ca="1">IF(RMDF!EU219="", "", IF(ISNUMBER(MATCH(RMDF!EU219, INDIRECT(EU219), 0)), "OK", "Invalid"))</f>
        <v/>
      </c>
      <c r="EW219" s="281"/>
      <c r="EX219" s="281"/>
      <c r="EY219" s="281"/>
      <c r="EZ219" s="281" t="b">
        <f>AND(RMDF!FC219&gt;=0, RMDF!FC219&lt;=1-SUM(RMDF!Z219,RMDF!AG219,RMDF!AN219,RMDF!AU219,RMDF!BB219,RMDF!BI219,RMDF!BP219,RMDF!BW219,RMDF!CD219,RMDF!CK219,RMDF!CR219,RMDF!CY219,RMDF!DF219,RMDF!DM219,RMDF!DT219,RMDF!EA219,RMDF!EH219,RMDF!EO219,RMDF!EV219), RMDF!FC219=ROUND(RMDF!FC219,4))</f>
        <v>1</v>
      </c>
      <c r="FA219" s="317">
        <f>RMDF!FA219</f>
        <v>0</v>
      </c>
      <c r="FB219" s="318" t="str">
        <f>IF(FA219=0,"",_xlfn.XLOOKUP(FA219,StatePicklist!$1:$1,StatePicklist!$3:$3,"NA",0))</f>
        <v/>
      </c>
      <c r="FC219" s="297" t="str">
        <f ca="1">IF(RMDF!FB219="", "", IF(ISNUMBER(MATCH(RMDF!FB219, INDIRECT(FB219), 0)), "OK", "Invalid"))</f>
        <v/>
      </c>
    </row>
    <row r="220" spans="1:159" s="205" customFormat="1" ht="39.9" customHeight="1" x14ac:dyDescent="0.25">
      <c r="A220" s="206"/>
      <c r="B220" s="196"/>
      <c r="C220" s="197"/>
      <c r="D220" s="198"/>
      <c r="E220" s="199"/>
      <c r="F220" s="200"/>
      <c r="G220" s="201"/>
      <c r="H220" s="292"/>
      <c r="I220" s="305">
        <f>RMDF!I220</f>
        <v>0</v>
      </c>
      <c r="J220" s="305" t="str">
        <f>IF(I220=ProductCode!$B$30,"PDReclPost",IF(OR(I220=ProductCode!$C$30,I220=ProductCode!$E$30,I220=ProductCode!$G$30),"PDPreCon",IF(OR(I220=ProductCode!$D$30,I220=ProductCode!$F$30),"PDNotReclPost","")))</f>
        <v/>
      </c>
      <c r="K220" s="305" t="str">
        <f t="shared" si="15"/>
        <v/>
      </c>
      <c r="L220" s="289"/>
      <c r="M220" s="305" t="str">
        <f t="shared" si="15"/>
        <v/>
      </c>
      <c r="N220" s="289" t="b">
        <f>AND(RMDF!N220&gt;=0, RMDF!N220&lt;=1-RMDF!L220, RMDF!N220=ROUND(RMDF!N220,4))</f>
        <v>1</v>
      </c>
      <c r="O220" s="286" t="str">
        <f>IF(P220="","",IF(I220="","",IF(LEFT(I220,13)="Reclaimed pos",RawMaterialCode!$E$569,RawMaterialCode!$E$568)))</f>
        <v>Reclaimed pre-consumer mixed fibers (RM0578)</v>
      </c>
      <c r="P220" s="295">
        <f t="shared" si="16"/>
        <v>1</v>
      </c>
      <c r="Q220" s="202"/>
      <c r="R220" s="203"/>
      <c r="S220" s="204" t="str">
        <f t="shared" si="17"/>
        <v/>
      </c>
      <c r="T220" s="281"/>
      <c r="U220" s="281"/>
      <c r="V220" s="281"/>
      <c r="W220" s="281"/>
      <c r="X220" s="317">
        <f>RMDF!X220</f>
        <v>0</v>
      </c>
      <c r="Y220" s="318" t="str">
        <f>IF(X220=0,"",_xlfn.XLOOKUP(X220,StatePicklist!$1:$1,StatePicklist!$3:$3,"NA",0))</f>
        <v/>
      </c>
      <c r="Z220" s="297" t="str">
        <f ca="1">IF(RMDF!Y220="", "", IF(ISNUMBER(MATCH(RMDF!Y220, INDIRECT(Y220), 0)), "OK", "Invalid"))</f>
        <v/>
      </c>
      <c r="AA220" s="281"/>
      <c r="AB220" s="281"/>
      <c r="AC220" s="281"/>
      <c r="AD220" s="281" t="b">
        <f>AND(RMDF!AG220&gt;=0, RMDF!AG220&lt;=1-RMDF!Z220, RMDF!AG220=ROUND(RMDF!AG220,4))</f>
        <v>1</v>
      </c>
      <c r="AE220" s="317">
        <f>RMDF!AE220</f>
        <v>0</v>
      </c>
      <c r="AF220" s="318" t="str">
        <f>IF(AE220=0,"",_xlfn.XLOOKUP(AE220,StatePicklist!$1:$1,StatePicklist!$3:$3,"NA",0))</f>
        <v/>
      </c>
      <c r="AG220" s="297" t="str">
        <f ca="1">IF(RMDF!AF220="", "", IF(ISNUMBER(MATCH(RMDF!AF220, INDIRECT(AF220), 0)), "OK", "Invalid"))</f>
        <v/>
      </c>
      <c r="AH220" s="281"/>
      <c r="AI220" s="281"/>
      <c r="AJ220" s="281"/>
      <c r="AK220" s="281" t="b">
        <f>AND(RMDF!AN220&gt;=0, RMDF!AN220&lt;=1-SUM(RMDF!Z220,RMDF!AG220), RMDF!AN220=ROUND(RMDF!AN220,4))</f>
        <v>1</v>
      </c>
      <c r="AL220" s="317">
        <f>RMDF!AL220</f>
        <v>0</v>
      </c>
      <c r="AM220" s="318" t="str">
        <f>IF(AL220=0,"",_xlfn.XLOOKUP(AL220,StatePicklist!$1:$1,StatePicklist!$3:$3,"NA",0))</f>
        <v/>
      </c>
      <c r="AN220" s="297" t="str">
        <f ca="1">IF(RMDF!AM220="", "", IF(ISNUMBER(MATCH(RMDF!AM220, INDIRECT(AM220), 0)), "OK", "Invalid"))</f>
        <v/>
      </c>
      <c r="AO220" s="281"/>
      <c r="AP220" s="281"/>
      <c r="AQ220" s="281"/>
      <c r="AR220" s="281" t="b">
        <f>AND(RMDF!AU220&gt;=0, RMDF!AU220&lt;=1-SUM(RMDF!Z220,RMDF!AG220,RMDF!AN220), RMDF!AU220=ROUND(RMDF!AU220,4))</f>
        <v>1</v>
      </c>
      <c r="AS220" s="317">
        <f>RMDF!AS220</f>
        <v>0</v>
      </c>
      <c r="AT220" s="318" t="str">
        <f>IF(AS220=0,"",_xlfn.XLOOKUP(AS220,StatePicklist!$1:$1,StatePicklist!$3:$3,"NA",0))</f>
        <v/>
      </c>
      <c r="AU220" s="297" t="str">
        <f ca="1">IF(RMDF!AT220="", "", IF(ISNUMBER(MATCH(RMDF!AT220, INDIRECT(AT220), 0)), "OK", "Invalid"))</f>
        <v/>
      </c>
      <c r="AV220" s="281"/>
      <c r="AW220" s="281"/>
      <c r="AX220" s="281"/>
      <c r="AY220" s="281" t="b">
        <f>AND(RMDF!BB220&gt;=0, RMDF!BB220&lt;=1-SUM(RMDF!Z220,RMDF!AG220,RMDF!AN220,RMDF!AU220), RMDF!BB220=ROUND(RMDF!BB220,4))</f>
        <v>1</v>
      </c>
      <c r="AZ220" s="317">
        <f>RMDF!AZ220</f>
        <v>0</v>
      </c>
      <c r="BA220" s="318" t="str">
        <f>IF(AZ220=0,"",_xlfn.XLOOKUP(AZ220,StatePicklist!$1:$1,StatePicklist!$3:$3,"NA",0))</f>
        <v/>
      </c>
      <c r="BB220" s="297" t="str">
        <f ca="1">IF(RMDF!BA220="", "", IF(ISNUMBER(MATCH(RMDF!BA220, INDIRECT(BA220), 0)), "OK", "Invalid"))</f>
        <v/>
      </c>
      <c r="BC220" s="281"/>
      <c r="BD220" s="281"/>
      <c r="BE220" s="281"/>
      <c r="BF220" s="281" t="b">
        <f>AND(RMDF!BI220&gt;=0, RMDF!BI220&lt;=1-SUM(RMDF!Z220,RMDF!AG220,RMDF!AN220,RMDF!AU220,RMDF!BB220), RMDF!BI220=ROUND(RMDF!BI220,4))</f>
        <v>1</v>
      </c>
      <c r="BG220" s="317">
        <f>RMDF!BG220</f>
        <v>0</v>
      </c>
      <c r="BH220" s="318" t="str">
        <f>IF(BG220=0,"",_xlfn.XLOOKUP(BG220,StatePicklist!$1:$1,StatePicklist!$3:$3,"NA",0))</f>
        <v/>
      </c>
      <c r="BI220" s="297" t="str">
        <f ca="1">IF(RMDF!BH220="", "", IF(ISNUMBER(MATCH(RMDF!BH220, INDIRECT(BH220), 0)), "OK", "Invalid"))</f>
        <v/>
      </c>
      <c r="BJ220" s="281"/>
      <c r="BK220" s="281"/>
      <c r="BL220" s="281"/>
      <c r="BM220" s="281" t="b">
        <f>AND(RMDF!BP220&gt;=0, RMDF!BP220&lt;=1-SUM(RMDF!Z220,RMDF!AG220,RMDF!AN220,RMDF!AU220,RMDF!BB220,RMDF!BI220), RMDF!BP220=ROUND(RMDF!BP220,4))</f>
        <v>1</v>
      </c>
      <c r="BN220" s="317">
        <f>RMDF!BN220</f>
        <v>0</v>
      </c>
      <c r="BO220" s="318" t="str">
        <f>IF(BN220=0,"",_xlfn.XLOOKUP(BN220,StatePicklist!$1:$1,StatePicklist!$3:$3,"NA",0))</f>
        <v/>
      </c>
      <c r="BP220" s="297" t="str">
        <f ca="1">IF(RMDF!BO220="", "", IF(ISNUMBER(MATCH(RMDF!BO220, INDIRECT(BO220), 0)), "OK", "Invalid"))</f>
        <v/>
      </c>
      <c r="BQ220" s="281"/>
      <c r="BR220" s="281"/>
      <c r="BS220" s="281"/>
      <c r="BT220" s="281" t="b">
        <f>AND(RMDF!BW220&gt;=0, RMDF!BW220&lt;=1-SUM(RMDF!Z220,RMDF!AG220,RMDF!AN220,RMDF!AU220,RMDF!BB220,RMDF!BI220,RMDF!BP220), RMDF!BW220=ROUND(RMDF!BW220,4))</f>
        <v>1</v>
      </c>
      <c r="BU220" s="317">
        <f>RMDF!BU220</f>
        <v>0</v>
      </c>
      <c r="BV220" s="318" t="str">
        <f>IF(BU220=0,"",_xlfn.XLOOKUP(BU220,StatePicklist!$1:$1,StatePicklist!$3:$3,"NA",0))</f>
        <v/>
      </c>
      <c r="BW220" s="297" t="str">
        <f ca="1">IF(RMDF!BV220="", "", IF(ISNUMBER(MATCH(RMDF!BV220, INDIRECT(BV220), 0)), "OK", "Invalid"))</f>
        <v/>
      </c>
      <c r="BX220" s="281"/>
      <c r="BY220" s="281"/>
      <c r="BZ220" s="281"/>
      <c r="CA220" s="281" t="b">
        <f>AND(RMDF!CD220&gt;=0, RMDF!CD220&lt;=1-SUM(RMDF!Z220,RMDF!AG220,RMDF!AN220,RMDF!AU220,RMDF!BB220,RMDF!BI220,RMDF!BP220,RMDF!BW220), RMDF!CD220=ROUND(RMDF!CD220,4))</f>
        <v>1</v>
      </c>
      <c r="CB220" s="317">
        <f>RMDF!CB220</f>
        <v>0</v>
      </c>
      <c r="CC220" s="318" t="str">
        <f>IF(CB220=0,"",_xlfn.XLOOKUP(CB220,StatePicklist!$1:$1,StatePicklist!$3:$3,"NA",0))</f>
        <v/>
      </c>
      <c r="CD220" s="297" t="str">
        <f ca="1">IF(RMDF!CC220="", "", IF(ISNUMBER(MATCH(RMDF!CC220, INDIRECT(CC220), 0)), "OK", "Invalid"))</f>
        <v/>
      </c>
      <c r="CE220" s="281"/>
      <c r="CF220" s="281"/>
      <c r="CG220" s="281"/>
      <c r="CH220" s="281" t="b">
        <f>AND(RMDF!CK220&gt;=0, RMDF!CK220&lt;=1-SUM(RMDF!Z220,RMDF!AG220,RMDF!AN220,RMDF!AU220,RMDF!BB220,RMDF!BI220,RMDF!BP220,RMDF!BW220,RMDF!CD220), RMDF!CK220=ROUND(RMDF!CK220,4))</f>
        <v>1</v>
      </c>
      <c r="CI220" s="317">
        <f>RMDF!CI220</f>
        <v>0</v>
      </c>
      <c r="CJ220" s="318" t="str">
        <f>IF(CI220=0,"",_xlfn.XLOOKUP(CI220,StatePicklist!$1:$1,StatePicklist!$3:$3,"NA",0))</f>
        <v/>
      </c>
      <c r="CK220" s="297" t="str">
        <f ca="1">IF(RMDF!CJ220="", "", IF(ISNUMBER(MATCH(RMDF!CJ220, INDIRECT(CJ220), 0)), "OK", "Invalid"))</f>
        <v/>
      </c>
      <c r="CL220" s="281"/>
      <c r="CM220" s="281"/>
      <c r="CN220" s="281"/>
      <c r="CO220" s="281" t="b">
        <f>AND(RMDF!CR220&gt;=0, RMDF!CR220&lt;=1-SUM(RMDF!Z220,RMDF!AG220,RMDF!AN220,RMDF!AU220,RMDF!BB220,RMDF!BI220,RMDF!BP220,RMDF!BW220,RMDF!CD220,RMDF!CK220), RMDF!CR220=ROUND(RMDF!CR220,4))</f>
        <v>1</v>
      </c>
      <c r="CP220" s="317">
        <f>RMDF!CP220</f>
        <v>0</v>
      </c>
      <c r="CQ220" s="318" t="str">
        <f>IF(CP220=0,"",_xlfn.XLOOKUP(CP220,StatePicklist!$1:$1,StatePicklist!$3:$3,"NA",0))</f>
        <v/>
      </c>
      <c r="CR220" s="297" t="str">
        <f ca="1">IF(RMDF!CQ220="", "", IF(ISNUMBER(MATCH(RMDF!CQ220, INDIRECT(CQ220), 0)), "OK", "Invalid"))</f>
        <v/>
      </c>
      <c r="CS220" s="281"/>
      <c r="CT220" s="281"/>
      <c r="CU220" s="281"/>
      <c r="CV220" s="281" t="b">
        <f>AND(RMDF!CY220&gt;=0, RMDF!CY220&lt;=1-SUM(RMDF!Z220,RMDF!AG220,RMDF!AN220,RMDF!AU220,RMDF!BB220,RMDF!BI220,RMDF!BP220,RMDF!BW220,RMDF!CD220,RMDF!CK220,RMDF!CR220), RMDF!CY220=ROUND(RMDF!CY220,4))</f>
        <v>1</v>
      </c>
      <c r="CW220" s="317">
        <f>RMDF!CW220</f>
        <v>0</v>
      </c>
      <c r="CX220" s="318" t="str">
        <f>IF(CW220=0,"",_xlfn.XLOOKUP(CW220,StatePicklist!$1:$1,StatePicklist!$3:$3,"NA",0))</f>
        <v/>
      </c>
      <c r="CY220" s="297" t="str">
        <f ca="1">IF(RMDF!CX220="", "", IF(ISNUMBER(MATCH(RMDF!CX220, INDIRECT(CX220), 0)), "OK", "Invalid"))</f>
        <v/>
      </c>
      <c r="CZ220" s="281"/>
      <c r="DA220" s="281"/>
      <c r="DB220" s="281"/>
      <c r="DC220" s="281" t="b">
        <f>AND(RMDF!DF220&gt;=0, RMDF!DF220&lt;=1-SUM(RMDF!Z220,RMDF!AG220,RMDF!AN220,RMDF!AU220,RMDF!BB220,RMDF!BI220,RMDF!BP220,RMDF!BW220,RMDF!CD220,RMDF!CK220,RMDF!CR220,RMDF!CY220), RMDF!DF220=ROUND(RMDF!DF220,4))</f>
        <v>1</v>
      </c>
      <c r="DD220" s="317">
        <f>RMDF!DD220</f>
        <v>0</v>
      </c>
      <c r="DE220" s="318" t="str">
        <f>IF(DD220=0,"",_xlfn.XLOOKUP(DD220,StatePicklist!$1:$1,StatePicklist!$3:$3,"NA",0))</f>
        <v/>
      </c>
      <c r="DF220" s="297" t="str">
        <f ca="1">IF(RMDF!DE220="", "", IF(ISNUMBER(MATCH(RMDF!DE220, INDIRECT(DE220), 0)), "OK", "Invalid"))</f>
        <v/>
      </c>
      <c r="DG220" s="281"/>
      <c r="DH220" s="281"/>
      <c r="DI220" s="281"/>
      <c r="DJ220" s="281" t="b">
        <f>AND(RMDF!DM220&gt;=0, RMDF!DM220&lt;=1-SUM(RMDF!Z220,RMDF!AG220,RMDF!AN220,RMDF!AU220,RMDF!BB220,RMDF!BI220,RMDF!BP220,RMDF!BW220,RMDF!CD220,RMDF!CK220,RMDF!CR220,RMDF!CY220,RMDF!DF220), RMDF!DM220=ROUND(RMDF!DM220,4))</f>
        <v>1</v>
      </c>
      <c r="DK220" s="317">
        <f>RMDF!DK220</f>
        <v>0</v>
      </c>
      <c r="DL220" s="318" t="str">
        <f>IF(DK220=0,"",_xlfn.XLOOKUP(DK220,StatePicklist!$1:$1,StatePicklist!$3:$3,"NA",0))</f>
        <v/>
      </c>
      <c r="DM220" s="297" t="str">
        <f ca="1">IF(RMDF!DL220="", "", IF(ISNUMBER(MATCH(RMDF!DL220, INDIRECT(DL220), 0)), "OK", "Invalid"))</f>
        <v/>
      </c>
      <c r="DN220" s="281"/>
      <c r="DO220" s="281"/>
      <c r="DP220" s="281"/>
      <c r="DQ220" s="281" t="b">
        <f>AND(RMDF!DT220&gt;=0, RMDF!DT220&lt;=1-SUM(RMDF!Z220,RMDF!AG220,RMDF!AN220,RMDF!AU220,RMDF!BB220,RMDF!BI220,RMDF!BP220,RMDF!BW220,RMDF!CD220,RMDF!CK220,RMDF!CR220,RMDF!CY220,RMDF!DF220,RMDF!DM220), RMDF!DT220=ROUND(RMDF!DT220,4))</f>
        <v>1</v>
      </c>
      <c r="DR220" s="317">
        <f>RMDF!DR220</f>
        <v>0</v>
      </c>
      <c r="DS220" s="318" t="str">
        <f>IF(DR220=0,"",_xlfn.XLOOKUP(DR220,StatePicklist!$1:$1,StatePicklist!$3:$3,"NA",0))</f>
        <v/>
      </c>
      <c r="DT220" s="297" t="str">
        <f ca="1">IF(RMDF!DS220="", "", IF(ISNUMBER(MATCH(RMDF!DS220, INDIRECT(DS220), 0)), "OK", "Invalid"))</f>
        <v/>
      </c>
      <c r="DU220" s="281"/>
      <c r="DV220" s="281"/>
      <c r="DW220" s="281"/>
      <c r="DX220" s="281" t="b">
        <f>AND(RMDF!EA220&gt;=0, RMDF!EA220&lt;=1-SUM(RMDF!Z220,RMDF!AG220,RMDF!AN220,RMDF!AU220,RMDF!BB220,RMDF!BI220,RMDF!BP220,RMDF!BW220,RMDF!CD220,RMDF!CK220,RMDF!CR220,RMDF!CY220,RMDF!DF220,RMDF!DM220,RMDF!DT220), RMDF!EA220=ROUND(RMDF!EA220,4))</f>
        <v>1</v>
      </c>
      <c r="DY220" s="317">
        <f>RMDF!DY220</f>
        <v>0</v>
      </c>
      <c r="DZ220" s="318" t="str">
        <f>IF(DY220=0,"",_xlfn.XLOOKUP(DY220,StatePicklist!$1:$1,StatePicklist!$3:$3,"NA",0))</f>
        <v/>
      </c>
      <c r="EA220" s="297" t="str">
        <f ca="1">IF(RMDF!DZ220="", "", IF(ISNUMBER(MATCH(RMDF!DZ220, INDIRECT(DZ220), 0)), "OK", "Invalid"))</f>
        <v/>
      </c>
      <c r="EB220" s="281"/>
      <c r="EC220" s="281"/>
      <c r="ED220" s="281"/>
      <c r="EE220" s="281" t="b">
        <f>AND(RMDF!EH220&gt;=0, RMDF!EH220&lt;=1-SUM(RMDF!Z220,RMDF!AG220,RMDF!AN220,RMDF!AU220,RMDF!BB220,RMDF!BI220,RMDF!BP220,RMDF!BW220,RMDF!CD220,RMDF!CK220,RMDF!CR220,RMDF!CY220,RMDF!DF220,RMDF!DM220,RMDF!DT220,RMDF!EA220), RMDF!EH220=ROUND(RMDF!EH220,4))</f>
        <v>1</v>
      </c>
      <c r="EF220" s="317">
        <f>RMDF!EF220</f>
        <v>0</v>
      </c>
      <c r="EG220" s="318" t="str">
        <f>IF(EF220=0,"",_xlfn.XLOOKUP(EF220,StatePicklist!$1:$1,StatePicklist!$3:$3,"NA",0))</f>
        <v/>
      </c>
      <c r="EH220" s="297" t="str">
        <f ca="1">IF(RMDF!EG220="", "", IF(ISNUMBER(MATCH(RMDF!EG220, INDIRECT(EG220), 0)), "OK", "Invalid"))</f>
        <v/>
      </c>
      <c r="EI220" s="281"/>
      <c r="EJ220" s="281"/>
      <c r="EK220" s="281"/>
      <c r="EL220" s="281" t="b">
        <f>AND(RMDF!EO220&gt;=0, RMDF!EO220&lt;=1-SUM(RMDF!Z220,RMDF!AG220,RMDF!AN220,RMDF!AU220,RMDF!BB220,RMDF!BI220,RMDF!BP220,RMDF!BW220,RMDF!CD220,RMDF!CK220,RMDF!CR220,RMDF!CY220,RMDF!DF220,RMDF!DM220,RMDF!DT220,RMDF!EA220,RMDF!EH220), RMDF!EO220=ROUND(RMDF!EO220,4))</f>
        <v>1</v>
      </c>
      <c r="EM220" s="317">
        <f>RMDF!EM220</f>
        <v>0</v>
      </c>
      <c r="EN220" s="318" t="str">
        <f>IF(EM220=0,"",_xlfn.XLOOKUP(EM220,StatePicklist!$1:$1,StatePicklist!$3:$3,"NA",0))</f>
        <v/>
      </c>
      <c r="EO220" s="297" t="str">
        <f ca="1">IF(RMDF!EN220="", "", IF(ISNUMBER(MATCH(RMDF!EN220, INDIRECT(EN220), 0)), "OK", "Invalid"))</f>
        <v/>
      </c>
      <c r="EP220" s="281"/>
      <c r="EQ220" s="281"/>
      <c r="ER220" s="281"/>
      <c r="ES220" s="281" t="b">
        <f>AND(RMDF!EV220&gt;=0, RMDF!EV220&lt;=1-SUM(RMDF!Z220,RMDF!AG220,RMDF!AN220,RMDF!AU220,RMDF!BB220,RMDF!BI220,RMDF!BP220,RMDF!BW220,RMDF!CD220,RMDF!CK220,RMDF!CR220,RMDF!CY220,RMDF!DF220,RMDF!DM220,RMDF!DT220,RMDF!EA220,RMDF!EH220,RMDF!EO220), RMDF!EV220=ROUND(RMDF!EV220,4))</f>
        <v>1</v>
      </c>
      <c r="ET220" s="317">
        <f>RMDF!ET220</f>
        <v>0</v>
      </c>
      <c r="EU220" s="318" t="str">
        <f>IF(ET220=0,"",_xlfn.XLOOKUP(ET220,StatePicklist!$1:$1,StatePicklist!$3:$3,"NA",0))</f>
        <v/>
      </c>
      <c r="EV220" s="297" t="str">
        <f ca="1">IF(RMDF!EU220="", "", IF(ISNUMBER(MATCH(RMDF!EU220, INDIRECT(EU220), 0)), "OK", "Invalid"))</f>
        <v/>
      </c>
      <c r="EW220" s="281"/>
      <c r="EX220" s="281"/>
      <c r="EY220" s="281"/>
      <c r="EZ220" s="281" t="b">
        <f>AND(RMDF!FC220&gt;=0, RMDF!FC220&lt;=1-SUM(RMDF!Z220,RMDF!AG220,RMDF!AN220,RMDF!AU220,RMDF!BB220,RMDF!BI220,RMDF!BP220,RMDF!BW220,RMDF!CD220,RMDF!CK220,RMDF!CR220,RMDF!CY220,RMDF!DF220,RMDF!DM220,RMDF!DT220,RMDF!EA220,RMDF!EH220,RMDF!EO220,RMDF!EV220), RMDF!FC220=ROUND(RMDF!FC220,4))</f>
        <v>1</v>
      </c>
      <c r="FA220" s="317">
        <f>RMDF!FA220</f>
        <v>0</v>
      </c>
      <c r="FB220" s="318" t="str">
        <f>IF(FA220=0,"",_xlfn.XLOOKUP(FA220,StatePicklist!$1:$1,StatePicklist!$3:$3,"NA",0))</f>
        <v/>
      </c>
      <c r="FC220" s="297" t="str">
        <f ca="1">IF(RMDF!FB220="", "", IF(ISNUMBER(MATCH(RMDF!FB220, INDIRECT(FB220), 0)), "OK", "Invalid"))</f>
        <v/>
      </c>
    </row>
    <row r="221" spans="1:159" s="205" customFormat="1" ht="39.9" customHeight="1" x14ac:dyDescent="0.25">
      <c r="A221" s="206"/>
      <c r="B221" s="196"/>
      <c r="C221" s="197"/>
      <c r="D221" s="198"/>
      <c r="E221" s="199"/>
      <c r="F221" s="200"/>
      <c r="G221" s="201"/>
      <c r="H221" s="292"/>
      <c r="I221" s="305">
        <f>RMDF!I221</f>
        <v>0</v>
      </c>
      <c r="J221" s="305" t="str">
        <f>IF(I221=ProductCode!$B$30,"PDReclPost",IF(OR(I221=ProductCode!$C$30,I221=ProductCode!$E$30,I221=ProductCode!$G$30),"PDPreCon",IF(OR(I221=ProductCode!$D$30,I221=ProductCode!$F$30),"PDNotReclPost","")))</f>
        <v/>
      </c>
      <c r="K221" s="305" t="str">
        <f t="shared" si="15"/>
        <v/>
      </c>
      <c r="L221" s="289"/>
      <c r="M221" s="305" t="str">
        <f t="shared" si="15"/>
        <v/>
      </c>
      <c r="N221" s="289" t="b">
        <f>AND(RMDF!N221&gt;=0, RMDF!N221&lt;=1-RMDF!L221, RMDF!N221=ROUND(RMDF!N221,4))</f>
        <v>1</v>
      </c>
      <c r="O221" s="286" t="str">
        <f>IF(P221="","",IF(I221="","",IF(LEFT(I221,13)="Reclaimed pos",RawMaterialCode!$E$569,RawMaterialCode!$E$568)))</f>
        <v>Reclaimed pre-consumer mixed fibers (RM0578)</v>
      </c>
      <c r="P221" s="295">
        <f t="shared" si="16"/>
        <v>1</v>
      </c>
      <c r="Q221" s="202"/>
      <c r="R221" s="203"/>
      <c r="S221" s="204" t="str">
        <f t="shared" si="17"/>
        <v/>
      </c>
      <c r="T221" s="281"/>
      <c r="U221" s="281"/>
      <c r="V221" s="281"/>
      <c r="W221" s="281"/>
      <c r="X221" s="317">
        <f>RMDF!X221</f>
        <v>0</v>
      </c>
      <c r="Y221" s="318" t="str">
        <f>IF(X221=0,"",_xlfn.XLOOKUP(X221,StatePicklist!$1:$1,StatePicklist!$3:$3,"NA",0))</f>
        <v/>
      </c>
      <c r="Z221" s="297" t="str">
        <f ca="1">IF(RMDF!Y221="", "", IF(ISNUMBER(MATCH(RMDF!Y221, INDIRECT(Y221), 0)), "OK", "Invalid"))</f>
        <v/>
      </c>
      <c r="AA221" s="281"/>
      <c r="AB221" s="281"/>
      <c r="AC221" s="281"/>
      <c r="AD221" s="281" t="b">
        <f>AND(RMDF!AG221&gt;=0, RMDF!AG221&lt;=1-RMDF!Z221, RMDF!AG221=ROUND(RMDF!AG221,4))</f>
        <v>1</v>
      </c>
      <c r="AE221" s="317">
        <f>RMDF!AE221</f>
        <v>0</v>
      </c>
      <c r="AF221" s="318" t="str">
        <f>IF(AE221=0,"",_xlfn.XLOOKUP(AE221,StatePicklist!$1:$1,StatePicklist!$3:$3,"NA",0))</f>
        <v/>
      </c>
      <c r="AG221" s="297" t="str">
        <f ca="1">IF(RMDF!AF221="", "", IF(ISNUMBER(MATCH(RMDF!AF221, INDIRECT(AF221), 0)), "OK", "Invalid"))</f>
        <v/>
      </c>
      <c r="AH221" s="281"/>
      <c r="AI221" s="281"/>
      <c r="AJ221" s="281"/>
      <c r="AK221" s="281" t="b">
        <f>AND(RMDF!AN221&gt;=0, RMDF!AN221&lt;=1-SUM(RMDF!Z221,RMDF!AG221), RMDF!AN221=ROUND(RMDF!AN221,4))</f>
        <v>1</v>
      </c>
      <c r="AL221" s="317">
        <f>RMDF!AL221</f>
        <v>0</v>
      </c>
      <c r="AM221" s="318" t="str">
        <f>IF(AL221=0,"",_xlfn.XLOOKUP(AL221,StatePicklist!$1:$1,StatePicklist!$3:$3,"NA",0))</f>
        <v/>
      </c>
      <c r="AN221" s="297" t="str">
        <f ca="1">IF(RMDF!AM221="", "", IF(ISNUMBER(MATCH(RMDF!AM221, INDIRECT(AM221), 0)), "OK", "Invalid"))</f>
        <v/>
      </c>
      <c r="AO221" s="281"/>
      <c r="AP221" s="281"/>
      <c r="AQ221" s="281"/>
      <c r="AR221" s="281" t="b">
        <f>AND(RMDF!AU221&gt;=0, RMDF!AU221&lt;=1-SUM(RMDF!Z221,RMDF!AG221,RMDF!AN221), RMDF!AU221=ROUND(RMDF!AU221,4))</f>
        <v>1</v>
      </c>
      <c r="AS221" s="317">
        <f>RMDF!AS221</f>
        <v>0</v>
      </c>
      <c r="AT221" s="318" t="str">
        <f>IF(AS221=0,"",_xlfn.XLOOKUP(AS221,StatePicklist!$1:$1,StatePicklist!$3:$3,"NA",0))</f>
        <v/>
      </c>
      <c r="AU221" s="297" t="str">
        <f ca="1">IF(RMDF!AT221="", "", IF(ISNUMBER(MATCH(RMDF!AT221, INDIRECT(AT221), 0)), "OK", "Invalid"))</f>
        <v/>
      </c>
      <c r="AV221" s="281"/>
      <c r="AW221" s="281"/>
      <c r="AX221" s="281"/>
      <c r="AY221" s="281" t="b">
        <f>AND(RMDF!BB221&gt;=0, RMDF!BB221&lt;=1-SUM(RMDF!Z221,RMDF!AG221,RMDF!AN221,RMDF!AU221), RMDF!BB221=ROUND(RMDF!BB221,4))</f>
        <v>1</v>
      </c>
      <c r="AZ221" s="317">
        <f>RMDF!AZ221</f>
        <v>0</v>
      </c>
      <c r="BA221" s="318" t="str">
        <f>IF(AZ221=0,"",_xlfn.XLOOKUP(AZ221,StatePicklist!$1:$1,StatePicklist!$3:$3,"NA",0))</f>
        <v/>
      </c>
      <c r="BB221" s="297" t="str">
        <f ca="1">IF(RMDF!BA221="", "", IF(ISNUMBER(MATCH(RMDF!BA221, INDIRECT(BA221), 0)), "OK", "Invalid"))</f>
        <v/>
      </c>
      <c r="BC221" s="281"/>
      <c r="BD221" s="281"/>
      <c r="BE221" s="281"/>
      <c r="BF221" s="281" t="b">
        <f>AND(RMDF!BI221&gt;=0, RMDF!BI221&lt;=1-SUM(RMDF!Z221,RMDF!AG221,RMDF!AN221,RMDF!AU221,RMDF!BB221), RMDF!BI221=ROUND(RMDF!BI221,4))</f>
        <v>1</v>
      </c>
      <c r="BG221" s="317">
        <f>RMDF!BG221</f>
        <v>0</v>
      </c>
      <c r="BH221" s="318" t="str">
        <f>IF(BG221=0,"",_xlfn.XLOOKUP(BG221,StatePicklist!$1:$1,StatePicklist!$3:$3,"NA",0))</f>
        <v/>
      </c>
      <c r="BI221" s="297" t="str">
        <f ca="1">IF(RMDF!BH221="", "", IF(ISNUMBER(MATCH(RMDF!BH221, INDIRECT(BH221), 0)), "OK", "Invalid"))</f>
        <v/>
      </c>
      <c r="BJ221" s="281"/>
      <c r="BK221" s="281"/>
      <c r="BL221" s="281"/>
      <c r="BM221" s="281" t="b">
        <f>AND(RMDF!BP221&gt;=0, RMDF!BP221&lt;=1-SUM(RMDF!Z221,RMDF!AG221,RMDF!AN221,RMDF!AU221,RMDF!BB221,RMDF!BI221), RMDF!BP221=ROUND(RMDF!BP221,4))</f>
        <v>1</v>
      </c>
      <c r="BN221" s="317">
        <f>RMDF!BN221</f>
        <v>0</v>
      </c>
      <c r="BO221" s="318" t="str">
        <f>IF(BN221=0,"",_xlfn.XLOOKUP(BN221,StatePicklist!$1:$1,StatePicklist!$3:$3,"NA",0))</f>
        <v/>
      </c>
      <c r="BP221" s="297" t="str">
        <f ca="1">IF(RMDF!BO221="", "", IF(ISNUMBER(MATCH(RMDF!BO221, INDIRECT(BO221), 0)), "OK", "Invalid"))</f>
        <v/>
      </c>
      <c r="BQ221" s="281"/>
      <c r="BR221" s="281"/>
      <c r="BS221" s="281"/>
      <c r="BT221" s="281" t="b">
        <f>AND(RMDF!BW221&gt;=0, RMDF!BW221&lt;=1-SUM(RMDF!Z221,RMDF!AG221,RMDF!AN221,RMDF!AU221,RMDF!BB221,RMDF!BI221,RMDF!BP221), RMDF!BW221=ROUND(RMDF!BW221,4))</f>
        <v>1</v>
      </c>
      <c r="BU221" s="317">
        <f>RMDF!BU221</f>
        <v>0</v>
      </c>
      <c r="BV221" s="318" t="str">
        <f>IF(BU221=0,"",_xlfn.XLOOKUP(BU221,StatePicklist!$1:$1,StatePicklist!$3:$3,"NA",0))</f>
        <v/>
      </c>
      <c r="BW221" s="297" t="str">
        <f ca="1">IF(RMDF!BV221="", "", IF(ISNUMBER(MATCH(RMDF!BV221, INDIRECT(BV221), 0)), "OK", "Invalid"))</f>
        <v/>
      </c>
      <c r="BX221" s="281"/>
      <c r="BY221" s="281"/>
      <c r="BZ221" s="281"/>
      <c r="CA221" s="281" t="b">
        <f>AND(RMDF!CD221&gt;=0, RMDF!CD221&lt;=1-SUM(RMDF!Z221,RMDF!AG221,RMDF!AN221,RMDF!AU221,RMDF!BB221,RMDF!BI221,RMDF!BP221,RMDF!BW221), RMDF!CD221=ROUND(RMDF!CD221,4))</f>
        <v>1</v>
      </c>
      <c r="CB221" s="317">
        <f>RMDF!CB221</f>
        <v>0</v>
      </c>
      <c r="CC221" s="318" t="str">
        <f>IF(CB221=0,"",_xlfn.XLOOKUP(CB221,StatePicklist!$1:$1,StatePicklist!$3:$3,"NA",0))</f>
        <v/>
      </c>
      <c r="CD221" s="297" t="str">
        <f ca="1">IF(RMDF!CC221="", "", IF(ISNUMBER(MATCH(RMDF!CC221, INDIRECT(CC221), 0)), "OK", "Invalid"))</f>
        <v/>
      </c>
      <c r="CE221" s="281"/>
      <c r="CF221" s="281"/>
      <c r="CG221" s="281"/>
      <c r="CH221" s="281" t="b">
        <f>AND(RMDF!CK221&gt;=0, RMDF!CK221&lt;=1-SUM(RMDF!Z221,RMDF!AG221,RMDF!AN221,RMDF!AU221,RMDF!BB221,RMDF!BI221,RMDF!BP221,RMDF!BW221,RMDF!CD221), RMDF!CK221=ROUND(RMDF!CK221,4))</f>
        <v>1</v>
      </c>
      <c r="CI221" s="317">
        <f>RMDF!CI221</f>
        <v>0</v>
      </c>
      <c r="CJ221" s="318" t="str">
        <f>IF(CI221=0,"",_xlfn.XLOOKUP(CI221,StatePicklist!$1:$1,StatePicklist!$3:$3,"NA",0))</f>
        <v/>
      </c>
      <c r="CK221" s="297" t="str">
        <f ca="1">IF(RMDF!CJ221="", "", IF(ISNUMBER(MATCH(RMDF!CJ221, INDIRECT(CJ221), 0)), "OK", "Invalid"))</f>
        <v/>
      </c>
      <c r="CL221" s="281"/>
      <c r="CM221" s="281"/>
      <c r="CN221" s="281"/>
      <c r="CO221" s="281" t="b">
        <f>AND(RMDF!CR221&gt;=0, RMDF!CR221&lt;=1-SUM(RMDF!Z221,RMDF!AG221,RMDF!AN221,RMDF!AU221,RMDF!BB221,RMDF!BI221,RMDF!BP221,RMDF!BW221,RMDF!CD221,RMDF!CK221), RMDF!CR221=ROUND(RMDF!CR221,4))</f>
        <v>1</v>
      </c>
      <c r="CP221" s="317">
        <f>RMDF!CP221</f>
        <v>0</v>
      </c>
      <c r="CQ221" s="318" t="str">
        <f>IF(CP221=0,"",_xlfn.XLOOKUP(CP221,StatePicklist!$1:$1,StatePicklist!$3:$3,"NA",0))</f>
        <v/>
      </c>
      <c r="CR221" s="297" t="str">
        <f ca="1">IF(RMDF!CQ221="", "", IF(ISNUMBER(MATCH(RMDF!CQ221, INDIRECT(CQ221), 0)), "OK", "Invalid"))</f>
        <v/>
      </c>
      <c r="CS221" s="281"/>
      <c r="CT221" s="281"/>
      <c r="CU221" s="281"/>
      <c r="CV221" s="281" t="b">
        <f>AND(RMDF!CY221&gt;=0, RMDF!CY221&lt;=1-SUM(RMDF!Z221,RMDF!AG221,RMDF!AN221,RMDF!AU221,RMDF!BB221,RMDF!BI221,RMDF!BP221,RMDF!BW221,RMDF!CD221,RMDF!CK221,RMDF!CR221), RMDF!CY221=ROUND(RMDF!CY221,4))</f>
        <v>1</v>
      </c>
      <c r="CW221" s="317">
        <f>RMDF!CW221</f>
        <v>0</v>
      </c>
      <c r="CX221" s="318" t="str">
        <f>IF(CW221=0,"",_xlfn.XLOOKUP(CW221,StatePicklist!$1:$1,StatePicklist!$3:$3,"NA",0))</f>
        <v/>
      </c>
      <c r="CY221" s="297" t="str">
        <f ca="1">IF(RMDF!CX221="", "", IF(ISNUMBER(MATCH(RMDF!CX221, INDIRECT(CX221), 0)), "OK", "Invalid"))</f>
        <v/>
      </c>
      <c r="CZ221" s="281"/>
      <c r="DA221" s="281"/>
      <c r="DB221" s="281"/>
      <c r="DC221" s="281" t="b">
        <f>AND(RMDF!DF221&gt;=0, RMDF!DF221&lt;=1-SUM(RMDF!Z221,RMDF!AG221,RMDF!AN221,RMDF!AU221,RMDF!BB221,RMDF!BI221,RMDF!BP221,RMDF!BW221,RMDF!CD221,RMDF!CK221,RMDF!CR221,RMDF!CY221), RMDF!DF221=ROUND(RMDF!DF221,4))</f>
        <v>1</v>
      </c>
      <c r="DD221" s="317">
        <f>RMDF!DD221</f>
        <v>0</v>
      </c>
      <c r="DE221" s="318" t="str">
        <f>IF(DD221=0,"",_xlfn.XLOOKUP(DD221,StatePicklist!$1:$1,StatePicklist!$3:$3,"NA",0))</f>
        <v/>
      </c>
      <c r="DF221" s="297" t="str">
        <f ca="1">IF(RMDF!DE221="", "", IF(ISNUMBER(MATCH(RMDF!DE221, INDIRECT(DE221), 0)), "OK", "Invalid"))</f>
        <v/>
      </c>
      <c r="DG221" s="281"/>
      <c r="DH221" s="281"/>
      <c r="DI221" s="281"/>
      <c r="DJ221" s="281" t="b">
        <f>AND(RMDF!DM221&gt;=0, RMDF!DM221&lt;=1-SUM(RMDF!Z221,RMDF!AG221,RMDF!AN221,RMDF!AU221,RMDF!BB221,RMDF!BI221,RMDF!BP221,RMDF!BW221,RMDF!CD221,RMDF!CK221,RMDF!CR221,RMDF!CY221,RMDF!DF221), RMDF!DM221=ROUND(RMDF!DM221,4))</f>
        <v>1</v>
      </c>
      <c r="DK221" s="317">
        <f>RMDF!DK221</f>
        <v>0</v>
      </c>
      <c r="DL221" s="318" t="str">
        <f>IF(DK221=0,"",_xlfn.XLOOKUP(DK221,StatePicklist!$1:$1,StatePicklist!$3:$3,"NA",0))</f>
        <v/>
      </c>
      <c r="DM221" s="297" t="str">
        <f ca="1">IF(RMDF!DL221="", "", IF(ISNUMBER(MATCH(RMDF!DL221, INDIRECT(DL221), 0)), "OK", "Invalid"))</f>
        <v/>
      </c>
      <c r="DN221" s="281"/>
      <c r="DO221" s="281"/>
      <c r="DP221" s="281"/>
      <c r="DQ221" s="281" t="b">
        <f>AND(RMDF!DT221&gt;=0, RMDF!DT221&lt;=1-SUM(RMDF!Z221,RMDF!AG221,RMDF!AN221,RMDF!AU221,RMDF!BB221,RMDF!BI221,RMDF!BP221,RMDF!BW221,RMDF!CD221,RMDF!CK221,RMDF!CR221,RMDF!CY221,RMDF!DF221,RMDF!DM221), RMDF!DT221=ROUND(RMDF!DT221,4))</f>
        <v>1</v>
      </c>
      <c r="DR221" s="317">
        <f>RMDF!DR221</f>
        <v>0</v>
      </c>
      <c r="DS221" s="318" t="str">
        <f>IF(DR221=0,"",_xlfn.XLOOKUP(DR221,StatePicklist!$1:$1,StatePicklist!$3:$3,"NA",0))</f>
        <v/>
      </c>
      <c r="DT221" s="297" t="str">
        <f ca="1">IF(RMDF!DS221="", "", IF(ISNUMBER(MATCH(RMDF!DS221, INDIRECT(DS221), 0)), "OK", "Invalid"))</f>
        <v/>
      </c>
      <c r="DU221" s="281"/>
      <c r="DV221" s="281"/>
      <c r="DW221" s="281"/>
      <c r="DX221" s="281" t="b">
        <f>AND(RMDF!EA221&gt;=0, RMDF!EA221&lt;=1-SUM(RMDF!Z221,RMDF!AG221,RMDF!AN221,RMDF!AU221,RMDF!BB221,RMDF!BI221,RMDF!BP221,RMDF!BW221,RMDF!CD221,RMDF!CK221,RMDF!CR221,RMDF!CY221,RMDF!DF221,RMDF!DM221,RMDF!DT221), RMDF!EA221=ROUND(RMDF!EA221,4))</f>
        <v>1</v>
      </c>
      <c r="DY221" s="317">
        <f>RMDF!DY221</f>
        <v>0</v>
      </c>
      <c r="DZ221" s="318" t="str">
        <f>IF(DY221=0,"",_xlfn.XLOOKUP(DY221,StatePicklist!$1:$1,StatePicklist!$3:$3,"NA",0))</f>
        <v/>
      </c>
      <c r="EA221" s="297" t="str">
        <f ca="1">IF(RMDF!DZ221="", "", IF(ISNUMBER(MATCH(RMDF!DZ221, INDIRECT(DZ221), 0)), "OK", "Invalid"))</f>
        <v/>
      </c>
      <c r="EB221" s="281"/>
      <c r="EC221" s="281"/>
      <c r="ED221" s="281"/>
      <c r="EE221" s="281" t="b">
        <f>AND(RMDF!EH221&gt;=0, RMDF!EH221&lt;=1-SUM(RMDF!Z221,RMDF!AG221,RMDF!AN221,RMDF!AU221,RMDF!BB221,RMDF!BI221,RMDF!BP221,RMDF!BW221,RMDF!CD221,RMDF!CK221,RMDF!CR221,RMDF!CY221,RMDF!DF221,RMDF!DM221,RMDF!DT221,RMDF!EA221), RMDF!EH221=ROUND(RMDF!EH221,4))</f>
        <v>1</v>
      </c>
      <c r="EF221" s="317">
        <f>RMDF!EF221</f>
        <v>0</v>
      </c>
      <c r="EG221" s="318" t="str">
        <f>IF(EF221=0,"",_xlfn.XLOOKUP(EF221,StatePicklist!$1:$1,StatePicklist!$3:$3,"NA",0))</f>
        <v/>
      </c>
      <c r="EH221" s="297" t="str">
        <f ca="1">IF(RMDF!EG221="", "", IF(ISNUMBER(MATCH(RMDF!EG221, INDIRECT(EG221), 0)), "OK", "Invalid"))</f>
        <v/>
      </c>
      <c r="EI221" s="281"/>
      <c r="EJ221" s="281"/>
      <c r="EK221" s="281"/>
      <c r="EL221" s="281" t="b">
        <f>AND(RMDF!EO221&gt;=0, RMDF!EO221&lt;=1-SUM(RMDF!Z221,RMDF!AG221,RMDF!AN221,RMDF!AU221,RMDF!BB221,RMDF!BI221,RMDF!BP221,RMDF!BW221,RMDF!CD221,RMDF!CK221,RMDF!CR221,RMDF!CY221,RMDF!DF221,RMDF!DM221,RMDF!DT221,RMDF!EA221,RMDF!EH221), RMDF!EO221=ROUND(RMDF!EO221,4))</f>
        <v>1</v>
      </c>
      <c r="EM221" s="317">
        <f>RMDF!EM221</f>
        <v>0</v>
      </c>
      <c r="EN221" s="318" t="str">
        <f>IF(EM221=0,"",_xlfn.XLOOKUP(EM221,StatePicklist!$1:$1,StatePicklist!$3:$3,"NA",0))</f>
        <v/>
      </c>
      <c r="EO221" s="297" t="str">
        <f ca="1">IF(RMDF!EN221="", "", IF(ISNUMBER(MATCH(RMDF!EN221, INDIRECT(EN221), 0)), "OK", "Invalid"))</f>
        <v/>
      </c>
      <c r="EP221" s="281"/>
      <c r="EQ221" s="281"/>
      <c r="ER221" s="281"/>
      <c r="ES221" s="281" t="b">
        <f>AND(RMDF!EV221&gt;=0, RMDF!EV221&lt;=1-SUM(RMDF!Z221,RMDF!AG221,RMDF!AN221,RMDF!AU221,RMDF!BB221,RMDF!BI221,RMDF!BP221,RMDF!BW221,RMDF!CD221,RMDF!CK221,RMDF!CR221,RMDF!CY221,RMDF!DF221,RMDF!DM221,RMDF!DT221,RMDF!EA221,RMDF!EH221,RMDF!EO221), RMDF!EV221=ROUND(RMDF!EV221,4))</f>
        <v>1</v>
      </c>
      <c r="ET221" s="317">
        <f>RMDF!ET221</f>
        <v>0</v>
      </c>
      <c r="EU221" s="318" t="str">
        <f>IF(ET221=0,"",_xlfn.XLOOKUP(ET221,StatePicklist!$1:$1,StatePicklist!$3:$3,"NA",0))</f>
        <v/>
      </c>
      <c r="EV221" s="297" t="str">
        <f ca="1">IF(RMDF!EU221="", "", IF(ISNUMBER(MATCH(RMDF!EU221, INDIRECT(EU221), 0)), "OK", "Invalid"))</f>
        <v/>
      </c>
      <c r="EW221" s="281"/>
      <c r="EX221" s="281"/>
      <c r="EY221" s="281"/>
      <c r="EZ221" s="281" t="b">
        <f>AND(RMDF!FC221&gt;=0, RMDF!FC221&lt;=1-SUM(RMDF!Z221,RMDF!AG221,RMDF!AN221,RMDF!AU221,RMDF!BB221,RMDF!BI221,RMDF!BP221,RMDF!BW221,RMDF!CD221,RMDF!CK221,RMDF!CR221,RMDF!CY221,RMDF!DF221,RMDF!DM221,RMDF!DT221,RMDF!EA221,RMDF!EH221,RMDF!EO221,RMDF!EV221), RMDF!FC221=ROUND(RMDF!FC221,4))</f>
        <v>1</v>
      </c>
      <c r="FA221" s="317">
        <f>RMDF!FA221</f>
        <v>0</v>
      </c>
      <c r="FB221" s="318" t="str">
        <f>IF(FA221=0,"",_xlfn.XLOOKUP(FA221,StatePicklist!$1:$1,StatePicklist!$3:$3,"NA",0))</f>
        <v/>
      </c>
      <c r="FC221" s="297" t="str">
        <f ca="1">IF(RMDF!FB221="", "", IF(ISNUMBER(MATCH(RMDF!FB221, INDIRECT(FB221), 0)), "OK", "Invalid"))</f>
        <v/>
      </c>
    </row>
    <row r="222" spans="1:159" s="205" customFormat="1" ht="39.9" customHeight="1" x14ac:dyDescent="0.25">
      <c r="A222" s="206"/>
      <c r="B222" s="196"/>
      <c r="C222" s="197"/>
      <c r="D222" s="198"/>
      <c r="E222" s="199"/>
      <c r="F222" s="200"/>
      <c r="G222" s="201"/>
      <c r="H222" s="292"/>
      <c r="I222" s="305">
        <f>RMDF!I222</f>
        <v>0</v>
      </c>
      <c r="J222" s="305" t="str">
        <f>IF(I222=ProductCode!$B$30,"PDReclPost",IF(OR(I222=ProductCode!$C$30,I222=ProductCode!$E$30,I222=ProductCode!$G$30),"PDPreCon",IF(OR(I222=ProductCode!$D$30,I222=ProductCode!$F$30),"PDNotReclPost","")))</f>
        <v/>
      </c>
      <c r="K222" s="305" t="str">
        <f t="shared" si="15"/>
        <v/>
      </c>
      <c r="L222" s="289"/>
      <c r="M222" s="305" t="str">
        <f t="shared" si="15"/>
        <v/>
      </c>
      <c r="N222" s="289" t="b">
        <f>AND(RMDF!N222&gt;=0, RMDF!N222&lt;=1-RMDF!L222, RMDF!N222=ROUND(RMDF!N222,4))</f>
        <v>1</v>
      </c>
      <c r="O222" s="286" t="str">
        <f>IF(P222="","",IF(I222="","",IF(LEFT(I222,13)="Reclaimed pos",RawMaterialCode!$E$569,RawMaterialCode!$E$568)))</f>
        <v>Reclaimed pre-consumer mixed fibers (RM0578)</v>
      </c>
      <c r="P222" s="295">
        <f t="shared" si="16"/>
        <v>1</v>
      </c>
      <c r="Q222" s="202"/>
      <c r="R222" s="203"/>
      <c r="S222" s="204" t="str">
        <f t="shared" si="17"/>
        <v/>
      </c>
      <c r="T222" s="281"/>
      <c r="U222" s="281"/>
      <c r="V222" s="281"/>
      <c r="W222" s="281"/>
      <c r="X222" s="317">
        <f>RMDF!X222</f>
        <v>0</v>
      </c>
      <c r="Y222" s="318" t="str">
        <f>IF(X222=0,"",_xlfn.XLOOKUP(X222,StatePicklist!$1:$1,StatePicklist!$3:$3,"NA",0))</f>
        <v/>
      </c>
      <c r="Z222" s="297" t="str">
        <f ca="1">IF(RMDF!Y222="", "", IF(ISNUMBER(MATCH(RMDF!Y222, INDIRECT(Y222), 0)), "OK", "Invalid"))</f>
        <v/>
      </c>
      <c r="AA222" s="281"/>
      <c r="AB222" s="281"/>
      <c r="AC222" s="281"/>
      <c r="AD222" s="281" t="b">
        <f>AND(RMDF!AG222&gt;=0, RMDF!AG222&lt;=1-RMDF!Z222, RMDF!AG222=ROUND(RMDF!AG222,4))</f>
        <v>1</v>
      </c>
      <c r="AE222" s="317">
        <f>RMDF!AE222</f>
        <v>0</v>
      </c>
      <c r="AF222" s="318" t="str">
        <f>IF(AE222=0,"",_xlfn.XLOOKUP(AE222,StatePicklist!$1:$1,StatePicklist!$3:$3,"NA",0))</f>
        <v/>
      </c>
      <c r="AG222" s="297" t="str">
        <f ca="1">IF(RMDF!AF222="", "", IF(ISNUMBER(MATCH(RMDF!AF222, INDIRECT(AF222), 0)), "OK", "Invalid"))</f>
        <v/>
      </c>
      <c r="AH222" s="281"/>
      <c r="AI222" s="281"/>
      <c r="AJ222" s="281"/>
      <c r="AK222" s="281" t="b">
        <f>AND(RMDF!AN222&gt;=0, RMDF!AN222&lt;=1-SUM(RMDF!Z222,RMDF!AG222), RMDF!AN222=ROUND(RMDF!AN222,4))</f>
        <v>1</v>
      </c>
      <c r="AL222" s="317">
        <f>RMDF!AL222</f>
        <v>0</v>
      </c>
      <c r="AM222" s="318" t="str">
        <f>IF(AL222=0,"",_xlfn.XLOOKUP(AL222,StatePicklist!$1:$1,StatePicklist!$3:$3,"NA",0))</f>
        <v/>
      </c>
      <c r="AN222" s="297" t="str">
        <f ca="1">IF(RMDF!AM222="", "", IF(ISNUMBER(MATCH(RMDF!AM222, INDIRECT(AM222), 0)), "OK", "Invalid"))</f>
        <v/>
      </c>
      <c r="AO222" s="281"/>
      <c r="AP222" s="281"/>
      <c r="AQ222" s="281"/>
      <c r="AR222" s="281" t="b">
        <f>AND(RMDF!AU222&gt;=0, RMDF!AU222&lt;=1-SUM(RMDF!Z222,RMDF!AG222,RMDF!AN222), RMDF!AU222=ROUND(RMDF!AU222,4))</f>
        <v>1</v>
      </c>
      <c r="AS222" s="317">
        <f>RMDF!AS222</f>
        <v>0</v>
      </c>
      <c r="AT222" s="318" t="str">
        <f>IF(AS222=0,"",_xlfn.XLOOKUP(AS222,StatePicklist!$1:$1,StatePicklist!$3:$3,"NA",0))</f>
        <v/>
      </c>
      <c r="AU222" s="297" t="str">
        <f ca="1">IF(RMDF!AT222="", "", IF(ISNUMBER(MATCH(RMDF!AT222, INDIRECT(AT222), 0)), "OK", "Invalid"))</f>
        <v/>
      </c>
      <c r="AV222" s="281"/>
      <c r="AW222" s="281"/>
      <c r="AX222" s="281"/>
      <c r="AY222" s="281" t="b">
        <f>AND(RMDF!BB222&gt;=0, RMDF!BB222&lt;=1-SUM(RMDF!Z222,RMDF!AG222,RMDF!AN222,RMDF!AU222), RMDF!BB222=ROUND(RMDF!BB222,4))</f>
        <v>1</v>
      </c>
      <c r="AZ222" s="317">
        <f>RMDF!AZ222</f>
        <v>0</v>
      </c>
      <c r="BA222" s="318" t="str">
        <f>IF(AZ222=0,"",_xlfn.XLOOKUP(AZ222,StatePicklist!$1:$1,StatePicklist!$3:$3,"NA",0))</f>
        <v/>
      </c>
      <c r="BB222" s="297" t="str">
        <f ca="1">IF(RMDF!BA222="", "", IF(ISNUMBER(MATCH(RMDF!BA222, INDIRECT(BA222), 0)), "OK", "Invalid"))</f>
        <v/>
      </c>
      <c r="BC222" s="281"/>
      <c r="BD222" s="281"/>
      <c r="BE222" s="281"/>
      <c r="BF222" s="281" t="b">
        <f>AND(RMDF!BI222&gt;=0, RMDF!BI222&lt;=1-SUM(RMDF!Z222,RMDF!AG222,RMDF!AN222,RMDF!AU222,RMDF!BB222), RMDF!BI222=ROUND(RMDF!BI222,4))</f>
        <v>1</v>
      </c>
      <c r="BG222" s="317">
        <f>RMDF!BG222</f>
        <v>0</v>
      </c>
      <c r="BH222" s="318" t="str">
        <f>IF(BG222=0,"",_xlfn.XLOOKUP(BG222,StatePicklist!$1:$1,StatePicklist!$3:$3,"NA",0))</f>
        <v/>
      </c>
      <c r="BI222" s="297" t="str">
        <f ca="1">IF(RMDF!BH222="", "", IF(ISNUMBER(MATCH(RMDF!BH222, INDIRECT(BH222), 0)), "OK", "Invalid"))</f>
        <v/>
      </c>
      <c r="BJ222" s="281"/>
      <c r="BK222" s="281"/>
      <c r="BL222" s="281"/>
      <c r="BM222" s="281" t="b">
        <f>AND(RMDF!BP222&gt;=0, RMDF!BP222&lt;=1-SUM(RMDF!Z222,RMDF!AG222,RMDF!AN222,RMDF!AU222,RMDF!BB222,RMDF!BI222), RMDF!BP222=ROUND(RMDF!BP222,4))</f>
        <v>1</v>
      </c>
      <c r="BN222" s="317">
        <f>RMDF!BN222</f>
        <v>0</v>
      </c>
      <c r="BO222" s="318" t="str">
        <f>IF(BN222=0,"",_xlfn.XLOOKUP(BN222,StatePicklist!$1:$1,StatePicklist!$3:$3,"NA",0))</f>
        <v/>
      </c>
      <c r="BP222" s="297" t="str">
        <f ca="1">IF(RMDF!BO222="", "", IF(ISNUMBER(MATCH(RMDF!BO222, INDIRECT(BO222), 0)), "OK", "Invalid"))</f>
        <v/>
      </c>
      <c r="BQ222" s="281"/>
      <c r="BR222" s="281"/>
      <c r="BS222" s="281"/>
      <c r="BT222" s="281" t="b">
        <f>AND(RMDF!BW222&gt;=0, RMDF!BW222&lt;=1-SUM(RMDF!Z222,RMDF!AG222,RMDF!AN222,RMDF!AU222,RMDF!BB222,RMDF!BI222,RMDF!BP222), RMDF!BW222=ROUND(RMDF!BW222,4))</f>
        <v>1</v>
      </c>
      <c r="BU222" s="317">
        <f>RMDF!BU222</f>
        <v>0</v>
      </c>
      <c r="BV222" s="318" t="str">
        <f>IF(BU222=0,"",_xlfn.XLOOKUP(BU222,StatePicklist!$1:$1,StatePicklist!$3:$3,"NA",0))</f>
        <v/>
      </c>
      <c r="BW222" s="297" t="str">
        <f ca="1">IF(RMDF!BV222="", "", IF(ISNUMBER(MATCH(RMDF!BV222, INDIRECT(BV222), 0)), "OK", "Invalid"))</f>
        <v/>
      </c>
      <c r="BX222" s="281"/>
      <c r="BY222" s="281"/>
      <c r="BZ222" s="281"/>
      <c r="CA222" s="281" t="b">
        <f>AND(RMDF!CD222&gt;=0, RMDF!CD222&lt;=1-SUM(RMDF!Z222,RMDF!AG222,RMDF!AN222,RMDF!AU222,RMDF!BB222,RMDF!BI222,RMDF!BP222,RMDF!BW222), RMDF!CD222=ROUND(RMDF!CD222,4))</f>
        <v>1</v>
      </c>
      <c r="CB222" s="317">
        <f>RMDF!CB222</f>
        <v>0</v>
      </c>
      <c r="CC222" s="318" t="str">
        <f>IF(CB222=0,"",_xlfn.XLOOKUP(CB222,StatePicklist!$1:$1,StatePicklist!$3:$3,"NA",0))</f>
        <v/>
      </c>
      <c r="CD222" s="297" t="str">
        <f ca="1">IF(RMDF!CC222="", "", IF(ISNUMBER(MATCH(RMDF!CC222, INDIRECT(CC222), 0)), "OK", "Invalid"))</f>
        <v/>
      </c>
      <c r="CE222" s="281"/>
      <c r="CF222" s="281"/>
      <c r="CG222" s="281"/>
      <c r="CH222" s="281" t="b">
        <f>AND(RMDF!CK222&gt;=0, RMDF!CK222&lt;=1-SUM(RMDF!Z222,RMDF!AG222,RMDF!AN222,RMDF!AU222,RMDF!BB222,RMDF!BI222,RMDF!BP222,RMDF!BW222,RMDF!CD222), RMDF!CK222=ROUND(RMDF!CK222,4))</f>
        <v>1</v>
      </c>
      <c r="CI222" s="317">
        <f>RMDF!CI222</f>
        <v>0</v>
      </c>
      <c r="CJ222" s="318" t="str">
        <f>IF(CI222=0,"",_xlfn.XLOOKUP(CI222,StatePicklist!$1:$1,StatePicklist!$3:$3,"NA",0))</f>
        <v/>
      </c>
      <c r="CK222" s="297" t="str">
        <f ca="1">IF(RMDF!CJ222="", "", IF(ISNUMBER(MATCH(RMDF!CJ222, INDIRECT(CJ222), 0)), "OK", "Invalid"))</f>
        <v/>
      </c>
      <c r="CL222" s="281"/>
      <c r="CM222" s="281"/>
      <c r="CN222" s="281"/>
      <c r="CO222" s="281" t="b">
        <f>AND(RMDF!CR222&gt;=0, RMDF!CR222&lt;=1-SUM(RMDF!Z222,RMDF!AG222,RMDF!AN222,RMDF!AU222,RMDF!BB222,RMDF!BI222,RMDF!BP222,RMDF!BW222,RMDF!CD222,RMDF!CK222), RMDF!CR222=ROUND(RMDF!CR222,4))</f>
        <v>1</v>
      </c>
      <c r="CP222" s="317">
        <f>RMDF!CP222</f>
        <v>0</v>
      </c>
      <c r="CQ222" s="318" t="str">
        <f>IF(CP222=0,"",_xlfn.XLOOKUP(CP222,StatePicklist!$1:$1,StatePicklist!$3:$3,"NA",0))</f>
        <v/>
      </c>
      <c r="CR222" s="297" t="str">
        <f ca="1">IF(RMDF!CQ222="", "", IF(ISNUMBER(MATCH(RMDF!CQ222, INDIRECT(CQ222), 0)), "OK", "Invalid"))</f>
        <v/>
      </c>
      <c r="CS222" s="281"/>
      <c r="CT222" s="281"/>
      <c r="CU222" s="281"/>
      <c r="CV222" s="281" t="b">
        <f>AND(RMDF!CY222&gt;=0, RMDF!CY222&lt;=1-SUM(RMDF!Z222,RMDF!AG222,RMDF!AN222,RMDF!AU222,RMDF!BB222,RMDF!BI222,RMDF!BP222,RMDF!BW222,RMDF!CD222,RMDF!CK222,RMDF!CR222), RMDF!CY222=ROUND(RMDF!CY222,4))</f>
        <v>1</v>
      </c>
      <c r="CW222" s="317">
        <f>RMDF!CW222</f>
        <v>0</v>
      </c>
      <c r="CX222" s="318" t="str">
        <f>IF(CW222=0,"",_xlfn.XLOOKUP(CW222,StatePicklist!$1:$1,StatePicklist!$3:$3,"NA",0))</f>
        <v/>
      </c>
      <c r="CY222" s="297" t="str">
        <f ca="1">IF(RMDF!CX222="", "", IF(ISNUMBER(MATCH(RMDF!CX222, INDIRECT(CX222), 0)), "OK", "Invalid"))</f>
        <v/>
      </c>
      <c r="CZ222" s="281"/>
      <c r="DA222" s="281"/>
      <c r="DB222" s="281"/>
      <c r="DC222" s="281" t="b">
        <f>AND(RMDF!DF222&gt;=0, RMDF!DF222&lt;=1-SUM(RMDF!Z222,RMDF!AG222,RMDF!AN222,RMDF!AU222,RMDF!BB222,RMDF!BI222,RMDF!BP222,RMDF!BW222,RMDF!CD222,RMDF!CK222,RMDF!CR222,RMDF!CY222), RMDF!DF222=ROUND(RMDF!DF222,4))</f>
        <v>1</v>
      </c>
      <c r="DD222" s="317">
        <f>RMDF!DD222</f>
        <v>0</v>
      </c>
      <c r="DE222" s="318" t="str">
        <f>IF(DD222=0,"",_xlfn.XLOOKUP(DD222,StatePicklist!$1:$1,StatePicklist!$3:$3,"NA",0))</f>
        <v/>
      </c>
      <c r="DF222" s="297" t="str">
        <f ca="1">IF(RMDF!DE222="", "", IF(ISNUMBER(MATCH(RMDF!DE222, INDIRECT(DE222), 0)), "OK", "Invalid"))</f>
        <v/>
      </c>
      <c r="DG222" s="281"/>
      <c r="DH222" s="281"/>
      <c r="DI222" s="281"/>
      <c r="DJ222" s="281" t="b">
        <f>AND(RMDF!DM222&gt;=0, RMDF!DM222&lt;=1-SUM(RMDF!Z222,RMDF!AG222,RMDF!AN222,RMDF!AU222,RMDF!BB222,RMDF!BI222,RMDF!BP222,RMDF!BW222,RMDF!CD222,RMDF!CK222,RMDF!CR222,RMDF!CY222,RMDF!DF222), RMDF!DM222=ROUND(RMDF!DM222,4))</f>
        <v>1</v>
      </c>
      <c r="DK222" s="317">
        <f>RMDF!DK222</f>
        <v>0</v>
      </c>
      <c r="DL222" s="318" t="str">
        <f>IF(DK222=0,"",_xlfn.XLOOKUP(DK222,StatePicklist!$1:$1,StatePicklist!$3:$3,"NA",0))</f>
        <v/>
      </c>
      <c r="DM222" s="297" t="str">
        <f ca="1">IF(RMDF!DL222="", "", IF(ISNUMBER(MATCH(RMDF!DL222, INDIRECT(DL222), 0)), "OK", "Invalid"))</f>
        <v/>
      </c>
      <c r="DN222" s="281"/>
      <c r="DO222" s="281"/>
      <c r="DP222" s="281"/>
      <c r="DQ222" s="281" t="b">
        <f>AND(RMDF!DT222&gt;=0, RMDF!DT222&lt;=1-SUM(RMDF!Z222,RMDF!AG222,RMDF!AN222,RMDF!AU222,RMDF!BB222,RMDF!BI222,RMDF!BP222,RMDF!BW222,RMDF!CD222,RMDF!CK222,RMDF!CR222,RMDF!CY222,RMDF!DF222,RMDF!DM222), RMDF!DT222=ROUND(RMDF!DT222,4))</f>
        <v>1</v>
      </c>
      <c r="DR222" s="317">
        <f>RMDF!DR222</f>
        <v>0</v>
      </c>
      <c r="DS222" s="318" t="str">
        <f>IF(DR222=0,"",_xlfn.XLOOKUP(DR222,StatePicklist!$1:$1,StatePicklist!$3:$3,"NA",0))</f>
        <v/>
      </c>
      <c r="DT222" s="297" t="str">
        <f ca="1">IF(RMDF!DS222="", "", IF(ISNUMBER(MATCH(RMDF!DS222, INDIRECT(DS222), 0)), "OK", "Invalid"))</f>
        <v/>
      </c>
      <c r="DU222" s="281"/>
      <c r="DV222" s="281"/>
      <c r="DW222" s="281"/>
      <c r="DX222" s="281" t="b">
        <f>AND(RMDF!EA222&gt;=0, RMDF!EA222&lt;=1-SUM(RMDF!Z222,RMDF!AG222,RMDF!AN222,RMDF!AU222,RMDF!BB222,RMDF!BI222,RMDF!BP222,RMDF!BW222,RMDF!CD222,RMDF!CK222,RMDF!CR222,RMDF!CY222,RMDF!DF222,RMDF!DM222,RMDF!DT222), RMDF!EA222=ROUND(RMDF!EA222,4))</f>
        <v>1</v>
      </c>
      <c r="DY222" s="317">
        <f>RMDF!DY222</f>
        <v>0</v>
      </c>
      <c r="DZ222" s="318" t="str">
        <f>IF(DY222=0,"",_xlfn.XLOOKUP(DY222,StatePicklist!$1:$1,StatePicklist!$3:$3,"NA",0))</f>
        <v/>
      </c>
      <c r="EA222" s="297" t="str">
        <f ca="1">IF(RMDF!DZ222="", "", IF(ISNUMBER(MATCH(RMDF!DZ222, INDIRECT(DZ222), 0)), "OK", "Invalid"))</f>
        <v/>
      </c>
      <c r="EB222" s="281"/>
      <c r="EC222" s="281"/>
      <c r="ED222" s="281"/>
      <c r="EE222" s="281" t="b">
        <f>AND(RMDF!EH222&gt;=0, RMDF!EH222&lt;=1-SUM(RMDF!Z222,RMDF!AG222,RMDF!AN222,RMDF!AU222,RMDF!BB222,RMDF!BI222,RMDF!BP222,RMDF!BW222,RMDF!CD222,RMDF!CK222,RMDF!CR222,RMDF!CY222,RMDF!DF222,RMDF!DM222,RMDF!DT222,RMDF!EA222), RMDF!EH222=ROUND(RMDF!EH222,4))</f>
        <v>1</v>
      </c>
      <c r="EF222" s="317">
        <f>RMDF!EF222</f>
        <v>0</v>
      </c>
      <c r="EG222" s="318" t="str">
        <f>IF(EF222=0,"",_xlfn.XLOOKUP(EF222,StatePicklist!$1:$1,StatePicklist!$3:$3,"NA",0))</f>
        <v/>
      </c>
      <c r="EH222" s="297" t="str">
        <f ca="1">IF(RMDF!EG222="", "", IF(ISNUMBER(MATCH(RMDF!EG222, INDIRECT(EG222), 0)), "OK", "Invalid"))</f>
        <v/>
      </c>
      <c r="EI222" s="281"/>
      <c r="EJ222" s="281"/>
      <c r="EK222" s="281"/>
      <c r="EL222" s="281" t="b">
        <f>AND(RMDF!EO222&gt;=0, RMDF!EO222&lt;=1-SUM(RMDF!Z222,RMDF!AG222,RMDF!AN222,RMDF!AU222,RMDF!BB222,RMDF!BI222,RMDF!BP222,RMDF!BW222,RMDF!CD222,RMDF!CK222,RMDF!CR222,RMDF!CY222,RMDF!DF222,RMDF!DM222,RMDF!DT222,RMDF!EA222,RMDF!EH222), RMDF!EO222=ROUND(RMDF!EO222,4))</f>
        <v>1</v>
      </c>
      <c r="EM222" s="317">
        <f>RMDF!EM222</f>
        <v>0</v>
      </c>
      <c r="EN222" s="318" t="str">
        <f>IF(EM222=0,"",_xlfn.XLOOKUP(EM222,StatePicklist!$1:$1,StatePicklist!$3:$3,"NA",0))</f>
        <v/>
      </c>
      <c r="EO222" s="297" t="str">
        <f ca="1">IF(RMDF!EN222="", "", IF(ISNUMBER(MATCH(RMDF!EN222, INDIRECT(EN222), 0)), "OK", "Invalid"))</f>
        <v/>
      </c>
      <c r="EP222" s="281"/>
      <c r="EQ222" s="281"/>
      <c r="ER222" s="281"/>
      <c r="ES222" s="281" t="b">
        <f>AND(RMDF!EV222&gt;=0, RMDF!EV222&lt;=1-SUM(RMDF!Z222,RMDF!AG222,RMDF!AN222,RMDF!AU222,RMDF!BB222,RMDF!BI222,RMDF!BP222,RMDF!BW222,RMDF!CD222,RMDF!CK222,RMDF!CR222,RMDF!CY222,RMDF!DF222,RMDF!DM222,RMDF!DT222,RMDF!EA222,RMDF!EH222,RMDF!EO222), RMDF!EV222=ROUND(RMDF!EV222,4))</f>
        <v>1</v>
      </c>
      <c r="ET222" s="317">
        <f>RMDF!ET222</f>
        <v>0</v>
      </c>
      <c r="EU222" s="318" t="str">
        <f>IF(ET222=0,"",_xlfn.XLOOKUP(ET222,StatePicklist!$1:$1,StatePicklist!$3:$3,"NA",0))</f>
        <v/>
      </c>
      <c r="EV222" s="297" t="str">
        <f ca="1">IF(RMDF!EU222="", "", IF(ISNUMBER(MATCH(RMDF!EU222, INDIRECT(EU222), 0)), "OK", "Invalid"))</f>
        <v/>
      </c>
      <c r="EW222" s="281"/>
      <c r="EX222" s="281"/>
      <c r="EY222" s="281"/>
      <c r="EZ222" s="281" t="b">
        <f>AND(RMDF!FC222&gt;=0, RMDF!FC222&lt;=1-SUM(RMDF!Z222,RMDF!AG222,RMDF!AN222,RMDF!AU222,RMDF!BB222,RMDF!BI222,RMDF!BP222,RMDF!BW222,RMDF!CD222,RMDF!CK222,RMDF!CR222,RMDF!CY222,RMDF!DF222,RMDF!DM222,RMDF!DT222,RMDF!EA222,RMDF!EH222,RMDF!EO222,RMDF!EV222), RMDF!FC222=ROUND(RMDF!FC222,4))</f>
        <v>1</v>
      </c>
      <c r="FA222" s="317">
        <f>RMDF!FA222</f>
        <v>0</v>
      </c>
      <c r="FB222" s="318" t="str">
        <f>IF(FA222=0,"",_xlfn.XLOOKUP(FA222,StatePicklist!$1:$1,StatePicklist!$3:$3,"NA",0))</f>
        <v/>
      </c>
      <c r="FC222" s="297" t="str">
        <f ca="1">IF(RMDF!FB222="", "", IF(ISNUMBER(MATCH(RMDF!FB222, INDIRECT(FB222), 0)), "OK", "Invalid"))</f>
        <v/>
      </c>
    </row>
    <row r="223" spans="1:159" s="205" customFormat="1" ht="39.9" customHeight="1" x14ac:dyDescent="0.25">
      <c r="A223" s="206"/>
      <c r="B223" s="196"/>
      <c r="C223" s="197"/>
      <c r="D223" s="198"/>
      <c r="E223" s="199"/>
      <c r="F223" s="200"/>
      <c r="G223" s="201"/>
      <c r="H223" s="292"/>
      <c r="I223" s="305">
        <f>RMDF!I223</f>
        <v>0</v>
      </c>
      <c r="J223" s="305" t="str">
        <f>IF(I223=ProductCode!$B$30,"PDReclPost",IF(OR(I223=ProductCode!$C$30,I223=ProductCode!$E$30,I223=ProductCode!$G$30),"PDPreCon",IF(OR(I223=ProductCode!$D$30,I223=ProductCode!$F$30),"PDNotReclPost","")))</f>
        <v/>
      </c>
      <c r="K223" s="305" t="str">
        <f t="shared" si="15"/>
        <v/>
      </c>
      <c r="L223" s="289"/>
      <c r="M223" s="305" t="str">
        <f t="shared" si="15"/>
        <v/>
      </c>
      <c r="N223" s="289" t="b">
        <f>AND(RMDF!N223&gt;=0, RMDF!N223&lt;=1-RMDF!L223, RMDF!N223=ROUND(RMDF!N223,4))</f>
        <v>1</v>
      </c>
      <c r="O223" s="286" t="str">
        <f>IF(P223="","",IF(I223="","",IF(LEFT(I223,13)="Reclaimed pos",RawMaterialCode!$E$569,RawMaterialCode!$E$568)))</f>
        <v>Reclaimed pre-consumer mixed fibers (RM0578)</v>
      </c>
      <c r="P223" s="295">
        <f t="shared" si="16"/>
        <v>1</v>
      </c>
      <c r="Q223" s="202"/>
      <c r="R223" s="203"/>
      <c r="S223" s="204" t="str">
        <f t="shared" si="17"/>
        <v/>
      </c>
      <c r="T223" s="281"/>
      <c r="U223" s="281"/>
      <c r="V223" s="281"/>
      <c r="W223" s="281"/>
      <c r="X223" s="317">
        <f>RMDF!X223</f>
        <v>0</v>
      </c>
      <c r="Y223" s="318" t="str">
        <f>IF(X223=0,"",_xlfn.XLOOKUP(X223,StatePicklist!$1:$1,StatePicklist!$3:$3,"NA",0))</f>
        <v/>
      </c>
      <c r="Z223" s="297" t="str">
        <f ca="1">IF(RMDF!Y223="", "", IF(ISNUMBER(MATCH(RMDF!Y223, INDIRECT(Y223), 0)), "OK", "Invalid"))</f>
        <v/>
      </c>
      <c r="AA223" s="281"/>
      <c r="AB223" s="281"/>
      <c r="AC223" s="281"/>
      <c r="AD223" s="281" t="b">
        <f>AND(RMDF!AG223&gt;=0, RMDF!AG223&lt;=1-RMDF!Z223, RMDF!AG223=ROUND(RMDF!AG223,4))</f>
        <v>1</v>
      </c>
      <c r="AE223" s="317">
        <f>RMDF!AE223</f>
        <v>0</v>
      </c>
      <c r="AF223" s="318" t="str">
        <f>IF(AE223=0,"",_xlfn.XLOOKUP(AE223,StatePicklist!$1:$1,StatePicklist!$3:$3,"NA",0))</f>
        <v/>
      </c>
      <c r="AG223" s="297" t="str">
        <f ca="1">IF(RMDF!AF223="", "", IF(ISNUMBER(MATCH(RMDF!AF223, INDIRECT(AF223), 0)), "OK", "Invalid"))</f>
        <v/>
      </c>
      <c r="AH223" s="281"/>
      <c r="AI223" s="281"/>
      <c r="AJ223" s="281"/>
      <c r="AK223" s="281" t="b">
        <f>AND(RMDF!AN223&gt;=0, RMDF!AN223&lt;=1-SUM(RMDF!Z223,RMDF!AG223), RMDF!AN223=ROUND(RMDF!AN223,4))</f>
        <v>1</v>
      </c>
      <c r="AL223" s="317">
        <f>RMDF!AL223</f>
        <v>0</v>
      </c>
      <c r="AM223" s="318" t="str">
        <f>IF(AL223=0,"",_xlfn.XLOOKUP(AL223,StatePicklist!$1:$1,StatePicklist!$3:$3,"NA",0))</f>
        <v/>
      </c>
      <c r="AN223" s="297" t="str">
        <f ca="1">IF(RMDF!AM223="", "", IF(ISNUMBER(MATCH(RMDF!AM223, INDIRECT(AM223), 0)), "OK", "Invalid"))</f>
        <v/>
      </c>
      <c r="AO223" s="281"/>
      <c r="AP223" s="281"/>
      <c r="AQ223" s="281"/>
      <c r="AR223" s="281" t="b">
        <f>AND(RMDF!AU223&gt;=0, RMDF!AU223&lt;=1-SUM(RMDF!Z223,RMDF!AG223,RMDF!AN223), RMDF!AU223=ROUND(RMDF!AU223,4))</f>
        <v>1</v>
      </c>
      <c r="AS223" s="317">
        <f>RMDF!AS223</f>
        <v>0</v>
      </c>
      <c r="AT223" s="318" t="str">
        <f>IF(AS223=0,"",_xlfn.XLOOKUP(AS223,StatePicklist!$1:$1,StatePicklist!$3:$3,"NA",0))</f>
        <v/>
      </c>
      <c r="AU223" s="297" t="str">
        <f ca="1">IF(RMDF!AT223="", "", IF(ISNUMBER(MATCH(RMDF!AT223, INDIRECT(AT223), 0)), "OK", "Invalid"))</f>
        <v/>
      </c>
      <c r="AV223" s="281"/>
      <c r="AW223" s="281"/>
      <c r="AX223" s="281"/>
      <c r="AY223" s="281" t="b">
        <f>AND(RMDF!BB223&gt;=0, RMDF!BB223&lt;=1-SUM(RMDF!Z223,RMDF!AG223,RMDF!AN223,RMDF!AU223), RMDF!BB223=ROUND(RMDF!BB223,4))</f>
        <v>1</v>
      </c>
      <c r="AZ223" s="317">
        <f>RMDF!AZ223</f>
        <v>0</v>
      </c>
      <c r="BA223" s="318" t="str">
        <f>IF(AZ223=0,"",_xlfn.XLOOKUP(AZ223,StatePicklist!$1:$1,StatePicklist!$3:$3,"NA",0))</f>
        <v/>
      </c>
      <c r="BB223" s="297" t="str">
        <f ca="1">IF(RMDF!BA223="", "", IF(ISNUMBER(MATCH(RMDF!BA223, INDIRECT(BA223), 0)), "OK", "Invalid"))</f>
        <v/>
      </c>
      <c r="BC223" s="281"/>
      <c r="BD223" s="281"/>
      <c r="BE223" s="281"/>
      <c r="BF223" s="281" t="b">
        <f>AND(RMDF!BI223&gt;=0, RMDF!BI223&lt;=1-SUM(RMDF!Z223,RMDF!AG223,RMDF!AN223,RMDF!AU223,RMDF!BB223), RMDF!BI223=ROUND(RMDF!BI223,4))</f>
        <v>1</v>
      </c>
      <c r="BG223" s="317">
        <f>RMDF!BG223</f>
        <v>0</v>
      </c>
      <c r="BH223" s="318" t="str">
        <f>IF(BG223=0,"",_xlfn.XLOOKUP(BG223,StatePicklist!$1:$1,StatePicklist!$3:$3,"NA",0))</f>
        <v/>
      </c>
      <c r="BI223" s="297" t="str">
        <f ca="1">IF(RMDF!BH223="", "", IF(ISNUMBER(MATCH(RMDF!BH223, INDIRECT(BH223), 0)), "OK", "Invalid"))</f>
        <v/>
      </c>
      <c r="BJ223" s="281"/>
      <c r="BK223" s="281"/>
      <c r="BL223" s="281"/>
      <c r="BM223" s="281" t="b">
        <f>AND(RMDF!BP223&gt;=0, RMDF!BP223&lt;=1-SUM(RMDF!Z223,RMDF!AG223,RMDF!AN223,RMDF!AU223,RMDF!BB223,RMDF!BI223), RMDF!BP223=ROUND(RMDF!BP223,4))</f>
        <v>1</v>
      </c>
      <c r="BN223" s="317">
        <f>RMDF!BN223</f>
        <v>0</v>
      </c>
      <c r="BO223" s="318" t="str">
        <f>IF(BN223=0,"",_xlfn.XLOOKUP(BN223,StatePicklist!$1:$1,StatePicklist!$3:$3,"NA",0))</f>
        <v/>
      </c>
      <c r="BP223" s="297" t="str">
        <f ca="1">IF(RMDF!BO223="", "", IF(ISNUMBER(MATCH(RMDF!BO223, INDIRECT(BO223), 0)), "OK", "Invalid"))</f>
        <v/>
      </c>
      <c r="BQ223" s="281"/>
      <c r="BR223" s="281"/>
      <c r="BS223" s="281"/>
      <c r="BT223" s="281" t="b">
        <f>AND(RMDF!BW223&gt;=0, RMDF!BW223&lt;=1-SUM(RMDF!Z223,RMDF!AG223,RMDF!AN223,RMDF!AU223,RMDF!BB223,RMDF!BI223,RMDF!BP223), RMDF!BW223=ROUND(RMDF!BW223,4))</f>
        <v>1</v>
      </c>
      <c r="BU223" s="317">
        <f>RMDF!BU223</f>
        <v>0</v>
      </c>
      <c r="BV223" s="318" t="str">
        <f>IF(BU223=0,"",_xlfn.XLOOKUP(BU223,StatePicklist!$1:$1,StatePicklist!$3:$3,"NA",0))</f>
        <v/>
      </c>
      <c r="BW223" s="297" t="str">
        <f ca="1">IF(RMDF!BV223="", "", IF(ISNUMBER(MATCH(RMDF!BV223, INDIRECT(BV223), 0)), "OK", "Invalid"))</f>
        <v/>
      </c>
      <c r="BX223" s="281"/>
      <c r="BY223" s="281"/>
      <c r="BZ223" s="281"/>
      <c r="CA223" s="281" t="b">
        <f>AND(RMDF!CD223&gt;=0, RMDF!CD223&lt;=1-SUM(RMDF!Z223,RMDF!AG223,RMDF!AN223,RMDF!AU223,RMDF!BB223,RMDF!BI223,RMDF!BP223,RMDF!BW223), RMDF!CD223=ROUND(RMDF!CD223,4))</f>
        <v>1</v>
      </c>
      <c r="CB223" s="317">
        <f>RMDF!CB223</f>
        <v>0</v>
      </c>
      <c r="CC223" s="318" t="str">
        <f>IF(CB223=0,"",_xlfn.XLOOKUP(CB223,StatePicklist!$1:$1,StatePicklist!$3:$3,"NA",0))</f>
        <v/>
      </c>
      <c r="CD223" s="297" t="str">
        <f ca="1">IF(RMDF!CC223="", "", IF(ISNUMBER(MATCH(RMDF!CC223, INDIRECT(CC223), 0)), "OK", "Invalid"))</f>
        <v/>
      </c>
      <c r="CE223" s="281"/>
      <c r="CF223" s="281"/>
      <c r="CG223" s="281"/>
      <c r="CH223" s="281" t="b">
        <f>AND(RMDF!CK223&gt;=0, RMDF!CK223&lt;=1-SUM(RMDF!Z223,RMDF!AG223,RMDF!AN223,RMDF!AU223,RMDF!BB223,RMDF!BI223,RMDF!BP223,RMDF!BW223,RMDF!CD223), RMDF!CK223=ROUND(RMDF!CK223,4))</f>
        <v>1</v>
      </c>
      <c r="CI223" s="317">
        <f>RMDF!CI223</f>
        <v>0</v>
      </c>
      <c r="CJ223" s="318" t="str">
        <f>IF(CI223=0,"",_xlfn.XLOOKUP(CI223,StatePicklist!$1:$1,StatePicklist!$3:$3,"NA",0))</f>
        <v/>
      </c>
      <c r="CK223" s="297" t="str">
        <f ca="1">IF(RMDF!CJ223="", "", IF(ISNUMBER(MATCH(RMDF!CJ223, INDIRECT(CJ223), 0)), "OK", "Invalid"))</f>
        <v/>
      </c>
      <c r="CL223" s="281"/>
      <c r="CM223" s="281"/>
      <c r="CN223" s="281"/>
      <c r="CO223" s="281" t="b">
        <f>AND(RMDF!CR223&gt;=0, RMDF!CR223&lt;=1-SUM(RMDF!Z223,RMDF!AG223,RMDF!AN223,RMDF!AU223,RMDF!BB223,RMDF!BI223,RMDF!BP223,RMDF!BW223,RMDF!CD223,RMDF!CK223), RMDF!CR223=ROUND(RMDF!CR223,4))</f>
        <v>1</v>
      </c>
      <c r="CP223" s="317">
        <f>RMDF!CP223</f>
        <v>0</v>
      </c>
      <c r="CQ223" s="318" t="str">
        <f>IF(CP223=0,"",_xlfn.XLOOKUP(CP223,StatePicklist!$1:$1,StatePicklist!$3:$3,"NA",0))</f>
        <v/>
      </c>
      <c r="CR223" s="297" t="str">
        <f ca="1">IF(RMDF!CQ223="", "", IF(ISNUMBER(MATCH(RMDF!CQ223, INDIRECT(CQ223), 0)), "OK", "Invalid"))</f>
        <v/>
      </c>
      <c r="CS223" s="281"/>
      <c r="CT223" s="281"/>
      <c r="CU223" s="281"/>
      <c r="CV223" s="281" t="b">
        <f>AND(RMDF!CY223&gt;=0, RMDF!CY223&lt;=1-SUM(RMDF!Z223,RMDF!AG223,RMDF!AN223,RMDF!AU223,RMDF!BB223,RMDF!BI223,RMDF!BP223,RMDF!BW223,RMDF!CD223,RMDF!CK223,RMDF!CR223), RMDF!CY223=ROUND(RMDF!CY223,4))</f>
        <v>1</v>
      </c>
      <c r="CW223" s="317">
        <f>RMDF!CW223</f>
        <v>0</v>
      </c>
      <c r="CX223" s="318" t="str">
        <f>IF(CW223=0,"",_xlfn.XLOOKUP(CW223,StatePicklist!$1:$1,StatePicklist!$3:$3,"NA",0))</f>
        <v/>
      </c>
      <c r="CY223" s="297" t="str">
        <f ca="1">IF(RMDF!CX223="", "", IF(ISNUMBER(MATCH(RMDF!CX223, INDIRECT(CX223), 0)), "OK", "Invalid"))</f>
        <v/>
      </c>
      <c r="CZ223" s="281"/>
      <c r="DA223" s="281"/>
      <c r="DB223" s="281"/>
      <c r="DC223" s="281" t="b">
        <f>AND(RMDF!DF223&gt;=0, RMDF!DF223&lt;=1-SUM(RMDF!Z223,RMDF!AG223,RMDF!AN223,RMDF!AU223,RMDF!BB223,RMDF!BI223,RMDF!BP223,RMDF!BW223,RMDF!CD223,RMDF!CK223,RMDF!CR223,RMDF!CY223), RMDF!DF223=ROUND(RMDF!DF223,4))</f>
        <v>1</v>
      </c>
      <c r="DD223" s="317">
        <f>RMDF!DD223</f>
        <v>0</v>
      </c>
      <c r="DE223" s="318" t="str">
        <f>IF(DD223=0,"",_xlfn.XLOOKUP(DD223,StatePicklist!$1:$1,StatePicklist!$3:$3,"NA",0))</f>
        <v/>
      </c>
      <c r="DF223" s="297" t="str">
        <f ca="1">IF(RMDF!DE223="", "", IF(ISNUMBER(MATCH(RMDF!DE223, INDIRECT(DE223), 0)), "OK", "Invalid"))</f>
        <v/>
      </c>
      <c r="DG223" s="281"/>
      <c r="DH223" s="281"/>
      <c r="DI223" s="281"/>
      <c r="DJ223" s="281" t="b">
        <f>AND(RMDF!DM223&gt;=0, RMDF!DM223&lt;=1-SUM(RMDF!Z223,RMDF!AG223,RMDF!AN223,RMDF!AU223,RMDF!BB223,RMDF!BI223,RMDF!BP223,RMDF!BW223,RMDF!CD223,RMDF!CK223,RMDF!CR223,RMDF!CY223,RMDF!DF223), RMDF!DM223=ROUND(RMDF!DM223,4))</f>
        <v>1</v>
      </c>
      <c r="DK223" s="317">
        <f>RMDF!DK223</f>
        <v>0</v>
      </c>
      <c r="DL223" s="318" t="str">
        <f>IF(DK223=0,"",_xlfn.XLOOKUP(DK223,StatePicklist!$1:$1,StatePicklist!$3:$3,"NA",0))</f>
        <v/>
      </c>
      <c r="DM223" s="297" t="str">
        <f ca="1">IF(RMDF!DL223="", "", IF(ISNUMBER(MATCH(RMDF!DL223, INDIRECT(DL223), 0)), "OK", "Invalid"))</f>
        <v/>
      </c>
      <c r="DN223" s="281"/>
      <c r="DO223" s="281"/>
      <c r="DP223" s="281"/>
      <c r="DQ223" s="281" t="b">
        <f>AND(RMDF!DT223&gt;=0, RMDF!DT223&lt;=1-SUM(RMDF!Z223,RMDF!AG223,RMDF!AN223,RMDF!AU223,RMDF!BB223,RMDF!BI223,RMDF!BP223,RMDF!BW223,RMDF!CD223,RMDF!CK223,RMDF!CR223,RMDF!CY223,RMDF!DF223,RMDF!DM223), RMDF!DT223=ROUND(RMDF!DT223,4))</f>
        <v>1</v>
      </c>
      <c r="DR223" s="317">
        <f>RMDF!DR223</f>
        <v>0</v>
      </c>
      <c r="DS223" s="318" t="str">
        <f>IF(DR223=0,"",_xlfn.XLOOKUP(DR223,StatePicklist!$1:$1,StatePicklist!$3:$3,"NA",0))</f>
        <v/>
      </c>
      <c r="DT223" s="297" t="str">
        <f ca="1">IF(RMDF!DS223="", "", IF(ISNUMBER(MATCH(RMDF!DS223, INDIRECT(DS223), 0)), "OK", "Invalid"))</f>
        <v/>
      </c>
      <c r="DU223" s="281"/>
      <c r="DV223" s="281"/>
      <c r="DW223" s="281"/>
      <c r="DX223" s="281" t="b">
        <f>AND(RMDF!EA223&gt;=0, RMDF!EA223&lt;=1-SUM(RMDF!Z223,RMDF!AG223,RMDF!AN223,RMDF!AU223,RMDF!BB223,RMDF!BI223,RMDF!BP223,RMDF!BW223,RMDF!CD223,RMDF!CK223,RMDF!CR223,RMDF!CY223,RMDF!DF223,RMDF!DM223,RMDF!DT223), RMDF!EA223=ROUND(RMDF!EA223,4))</f>
        <v>1</v>
      </c>
      <c r="DY223" s="317">
        <f>RMDF!DY223</f>
        <v>0</v>
      </c>
      <c r="DZ223" s="318" t="str">
        <f>IF(DY223=0,"",_xlfn.XLOOKUP(DY223,StatePicklist!$1:$1,StatePicklist!$3:$3,"NA",0))</f>
        <v/>
      </c>
      <c r="EA223" s="297" t="str">
        <f ca="1">IF(RMDF!DZ223="", "", IF(ISNUMBER(MATCH(RMDF!DZ223, INDIRECT(DZ223), 0)), "OK", "Invalid"))</f>
        <v/>
      </c>
      <c r="EB223" s="281"/>
      <c r="EC223" s="281"/>
      <c r="ED223" s="281"/>
      <c r="EE223" s="281" t="b">
        <f>AND(RMDF!EH223&gt;=0, RMDF!EH223&lt;=1-SUM(RMDF!Z223,RMDF!AG223,RMDF!AN223,RMDF!AU223,RMDF!BB223,RMDF!BI223,RMDF!BP223,RMDF!BW223,RMDF!CD223,RMDF!CK223,RMDF!CR223,RMDF!CY223,RMDF!DF223,RMDF!DM223,RMDF!DT223,RMDF!EA223), RMDF!EH223=ROUND(RMDF!EH223,4))</f>
        <v>1</v>
      </c>
      <c r="EF223" s="317">
        <f>RMDF!EF223</f>
        <v>0</v>
      </c>
      <c r="EG223" s="318" t="str">
        <f>IF(EF223=0,"",_xlfn.XLOOKUP(EF223,StatePicklist!$1:$1,StatePicklist!$3:$3,"NA",0))</f>
        <v/>
      </c>
      <c r="EH223" s="297" t="str">
        <f ca="1">IF(RMDF!EG223="", "", IF(ISNUMBER(MATCH(RMDF!EG223, INDIRECT(EG223), 0)), "OK", "Invalid"))</f>
        <v/>
      </c>
      <c r="EI223" s="281"/>
      <c r="EJ223" s="281"/>
      <c r="EK223" s="281"/>
      <c r="EL223" s="281" t="b">
        <f>AND(RMDF!EO223&gt;=0, RMDF!EO223&lt;=1-SUM(RMDF!Z223,RMDF!AG223,RMDF!AN223,RMDF!AU223,RMDF!BB223,RMDF!BI223,RMDF!BP223,RMDF!BW223,RMDF!CD223,RMDF!CK223,RMDF!CR223,RMDF!CY223,RMDF!DF223,RMDF!DM223,RMDF!DT223,RMDF!EA223,RMDF!EH223), RMDF!EO223=ROUND(RMDF!EO223,4))</f>
        <v>1</v>
      </c>
      <c r="EM223" s="317">
        <f>RMDF!EM223</f>
        <v>0</v>
      </c>
      <c r="EN223" s="318" t="str">
        <f>IF(EM223=0,"",_xlfn.XLOOKUP(EM223,StatePicklist!$1:$1,StatePicklist!$3:$3,"NA",0))</f>
        <v/>
      </c>
      <c r="EO223" s="297" t="str">
        <f ca="1">IF(RMDF!EN223="", "", IF(ISNUMBER(MATCH(RMDF!EN223, INDIRECT(EN223), 0)), "OK", "Invalid"))</f>
        <v/>
      </c>
      <c r="EP223" s="281"/>
      <c r="EQ223" s="281"/>
      <c r="ER223" s="281"/>
      <c r="ES223" s="281" t="b">
        <f>AND(RMDF!EV223&gt;=0, RMDF!EV223&lt;=1-SUM(RMDF!Z223,RMDF!AG223,RMDF!AN223,RMDF!AU223,RMDF!BB223,RMDF!BI223,RMDF!BP223,RMDF!BW223,RMDF!CD223,RMDF!CK223,RMDF!CR223,RMDF!CY223,RMDF!DF223,RMDF!DM223,RMDF!DT223,RMDF!EA223,RMDF!EH223,RMDF!EO223), RMDF!EV223=ROUND(RMDF!EV223,4))</f>
        <v>1</v>
      </c>
      <c r="ET223" s="317">
        <f>RMDF!ET223</f>
        <v>0</v>
      </c>
      <c r="EU223" s="318" t="str">
        <f>IF(ET223=0,"",_xlfn.XLOOKUP(ET223,StatePicklist!$1:$1,StatePicklist!$3:$3,"NA",0))</f>
        <v/>
      </c>
      <c r="EV223" s="297" t="str">
        <f ca="1">IF(RMDF!EU223="", "", IF(ISNUMBER(MATCH(RMDF!EU223, INDIRECT(EU223), 0)), "OK", "Invalid"))</f>
        <v/>
      </c>
      <c r="EW223" s="281"/>
      <c r="EX223" s="281"/>
      <c r="EY223" s="281"/>
      <c r="EZ223" s="281" t="b">
        <f>AND(RMDF!FC223&gt;=0, RMDF!FC223&lt;=1-SUM(RMDF!Z223,RMDF!AG223,RMDF!AN223,RMDF!AU223,RMDF!BB223,RMDF!BI223,RMDF!BP223,RMDF!BW223,RMDF!CD223,RMDF!CK223,RMDF!CR223,RMDF!CY223,RMDF!DF223,RMDF!DM223,RMDF!DT223,RMDF!EA223,RMDF!EH223,RMDF!EO223,RMDF!EV223), RMDF!FC223=ROUND(RMDF!FC223,4))</f>
        <v>1</v>
      </c>
      <c r="FA223" s="317">
        <f>RMDF!FA223</f>
        <v>0</v>
      </c>
      <c r="FB223" s="318" t="str">
        <f>IF(FA223=0,"",_xlfn.XLOOKUP(FA223,StatePicklist!$1:$1,StatePicklist!$3:$3,"NA",0))</f>
        <v/>
      </c>
      <c r="FC223" s="297" t="str">
        <f ca="1">IF(RMDF!FB223="", "", IF(ISNUMBER(MATCH(RMDF!FB223, INDIRECT(FB223), 0)), "OK", "Invalid"))</f>
        <v/>
      </c>
    </row>
    <row r="224" spans="1:159" s="205" customFormat="1" ht="39.9" customHeight="1" x14ac:dyDescent="0.25">
      <c r="A224" s="206"/>
      <c r="B224" s="196"/>
      <c r="C224" s="197"/>
      <c r="D224" s="198"/>
      <c r="E224" s="199"/>
      <c r="F224" s="200"/>
      <c r="G224" s="201"/>
      <c r="H224" s="292"/>
      <c r="I224" s="305">
        <f>RMDF!I224</f>
        <v>0</v>
      </c>
      <c r="J224" s="305" t="str">
        <f>IF(I224=ProductCode!$B$30,"PDReclPost",IF(OR(I224=ProductCode!$C$30,I224=ProductCode!$E$30,I224=ProductCode!$G$30),"PDPreCon",IF(OR(I224=ProductCode!$D$30,I224=ProductCode!$F$30),"PDNotReclPost","")))</f>
        <v/>
      </c>
      <c r="K224" s="305" t="str">
        <f t="shared" si="15"/>
        <v/>
      </c>
      <c r="L224" s="289"/>
      <c r="M224" s="305" t="str">
        <f t="shared" si="15"/>
        <v/>
      </c>
      <c r="N224" s="289" t="b">
        <f>AND(RMDF!N224&gt;=0, RMDF!N224&lt;=1-RMDF!L224, RMDF!N224=ROUND(RMDF!N224,4))</f>
        <v>1</v>
      </c>
      <c r="O224" s="286" t="str">
        <f>IF(P224="","",IF(I224="","",IF(LEFT(I224,13)="Reclaimed pos",RawMaterialCode!$E$569,RawMaterialCode!$E$568)))</f>
        <v>Reclaimed pre-consumer mixed fibers (RM0578)</v>
      </c>
      <c r="P224" s="295">
        <f t="shared" si="16"/>
        <v>1</v>
      </c>
      <c r="Q224" s="202"/>
      <c r="R224" s="203"/>
      <c r="S224" s="204" t="str">
        <f t="shared" si="17"/>
        <v/>
      </c>
      <c r="T224" s="281"/>
      <c r="U224" s="281"/>
      <c r="V224" s="281"/>
      <c r="W224" s="281"/>
      <c r="X224" s="317">
        <f>RMDF!X224</f>
        <v>0</v>
      </c>
      <c r="Y224" s="318" t="str">
        <f>IF(X224=0,"",_xlfn.XLOOKUP(X224,StatePicklist!$1:$1,StatePicklist!$3:$3,"NA",0))</f>
        <v/>
      </c>
      <c r="Z224" s="297" t="str">
        <f ca="1">IF(RMDF!Y224="", "", IF(ISNUMBER(MATCH(RMDF!Y224, INDIRECT(Y224), 0)), "OK", "Invalid"))</f>
        <v/>
      </c>
      <c r="AA224" s="281"/>
      <c r="AB224" s="281"/>
      <c r="AC224" s="281"/>
      <c r="AD224" s="281" t="b">
        <f>AND(RMDF!AG224&gt;=0, RMDF!AG224&lt;=1-RMDF!Z224, RMDF!AG224=ROUND(RMDF!AG224,4))</f>
        <v>1</v>
      </c>
      <c r="AE224" s="317">
        <f>RMDF!AE224</f>
        <v>0</v>
      </c>
      <c r="AF224" s="318" t="str">
        <f>IF(AE224=0,"",_xlfn.XLOOKUP(AE224,StatePicklist!$1:$1,StatePicklist!$3:$3,"NA",0))</f>
        <v/>
      </c>
      <c r="AG224" s="297" t="str">
        <f ca="1">IF(RMDF!AF224="", "", IF(ISNUMBER(MATCH(RMDF!AF224, INDIRECT(AF224), 0)), "OK", "Invalid"))</f>
        <v/>
      </c>
      <c r="AH224" s="281"/>
      <c r="AI224" s="281"/>
      <c r="AJ224" s="281"/>
      <c r="AK224" s="281" t="b">
        <f>AND(RMDF!AN224&gt;=0, RMDF!AN224&lt;=1-SUM(RMDF!Z224,RMDF!AG224), RMDF!AN224=ROUND(RMDF!AN224,4))</f>
        <v>1</v>
      </c>
      <c r="AL224" s="317">
        <f>RMDF!AL224</f>
        <v>0</v>
      </c>
      <c r="AM224" s="318" t="str">
        <f>IF(AL224=0,"",_xlfn.XLOOKUP(AL224,StatePicklist!$1:$1,StatePicklist!$3:$3,"NA",0))</f>
        <v/>
      </c>
      <c r="AN224" s="297" t="str">
        <f ca="1">IF(RMDF!AM224="", "", IF(ISNUMBER(MATCH(RMDF!AM224, INDIRECT(AM224), 0)), "OK", "Invalid"))</f>
        <v/>
      </c>
      <c r="AO224" s="281"/>
      <c r="AP224" s="281"/>
      <c r="AQ224" s="281"/>
      <c r="AR224" s="281" t="b">
        <f>AND(RMDF!AU224&gt;=0, RMDF!AU224&lt;=1-SUM(RMDF!Z224,RMDF!AG224,RMDF!AN224), RMDF!AU224=ROUND(RMDF!AU224,4))</f>
        <v>1</v>
      </c>
      <c r="AS224" s="317">
        <f>RMDF!AS224</f>
        <v>0</v>
      </c>
      <c r="AT224" s="318" t="str">
        <f>IF(AS224=0,"",_xlfn.XLOOKUP(AS224,StatePicklist!$1:$1,StatePicklist!$3:$3,"NA",0))</f>
        <v/>
      </c>
      <c r="AU224" s="297" t="str">
        <f ca="1">IF(RMDF!AT224="", "", IF(ISNUMBER(MATCH(RMDF!AT224, INDIRECT(AT224), 0)), "OK", "Invalid"))</f>
        <v/>
      </c>
      <c r="AV224" s="281"/>
      <c r="AW224" s="281"/>
      <c r="AX224" s="281"/>
      <c r="AY224" s="281" t="b">
        <f>AND(RMDF!BB224&gt;=0, RMDF!BB224&lt;=1-SUM(RMDF!Z224,RMDF!AG224,RMDF!AN224,RMDF!AU224), RMDF!BB224=ROUND(RMDF!BB224,4))</f>
        <v>1</v>
      </c>
      <c r="AZ224" s="317">
        <f>RMDF!AZ224</f>
        <v>0</v>
      </c>
      <c r="BA224" s="318" t="str">
        <f>IF(AZ224=0,"",_xlfn.XLOOKUP(AZ224,StatePicklist!$1:$1,StatePicklist!$3:$3,"NA",0))</f>
        <v/>
      </c>
      <c r="BB224" s="297" t="str">
        <f ca="1">IF(RMDF!BA224="", "", IF(ISNUMBER(MATCH(RMDF!BA224, INDIRECT(BA224), 0)), "OK", "Invalid"))</f>
        <v/>
      </c>
      <c r="BC224" s="281"/>
      <c r="BD224" s="281"/>
      <c r="BE224" s="281"/>
      <c r="BF224" s="281" t="b">
        <f>AND(RMDF!BI224&gt;=0, RMDF!BI224&lt;=1-SUM(RMDF!Z224,RMDF!AG224,RMDF!AN224,RMDF!AU224,RMDF!BB224), RMDF!BI224=ROUND(RMDF!BI224,4))</f>
        <v>1</v>
      </c>
      <c r="BG224" s="317">
        <f>RMDF!BG224</f>
        <v>0</v>
      </c>
      <c r="BH224" s="318" t="str">
        <f>IF(BG224=0,"",_xlfn.XLOOKUP(BG224,StatePicklist!$1:$1,StatePicklist!$3:$3,"NA",0))</f>
        <v/>
      </c>
      <c r="BI224" s="297" t="str">
        <f ca="1">IF(RMDF!BH224="", "", IF(ISNUMBER(MATCH(RMDF!BH224, INDIRECT(BH224), 0)), "OK", "Invalid"))</f>
        <v/>
      </c>
      <c r="BJ224" s="281"/>
      <c r="BK224" s="281"/>
      <c r="BL224" s="281"/>
      <c r="BM224" s="281" t="b">
        <f>AND(RMDF!BP224&gt;=0, RMDF!BP224&lt;=1-SUM(RMDF!Z224,RMDF!AG224,RMDF!AN224,RMDF!AU224,RMDF!BB224,RMDF!BI224), RMDF!BP224=ROUND(RMDF!BP224,4))</f>
        <v>1</v>
      </c>
      <c r="BN224" s="317">
        <f>RMDF!BN224</f>
        <v>0</v>
      </c>
      <c r="BO224" s="318" t="str">
        <f>IF(BN224=0,"",_xlfn.XLOOKUP(BN224,StatePicklist!$1:$1,StatePicklist!$3:$3,"NA",0))</f>
        <v/>
      </c>
      <c r="BP224" s="297" t="str">
        <f ca="1">IF(RMDF!BO224="", "", IF(ISNUMBER(MATCH(RMDF!BO224, INDIRECT(BO224), 0)), "OK", "Invalid"))</f>
        <v/>
      </c>
      <c r="BQ224" s="281"/>
      <c r="BR224" s="281"/>
      <c r="BS224" s="281"/>
      <c r="BT224" s="281" t="b">
        <f>AND(RMDF!BW224&gt;=0, RMDF!BW224&lt;=1-SUM(RMDF!Z224,RMDF!AG224,RMDF!AN224,RMDF!AU224,RMDF!BB224,RMDF!BI224,RMDF!BP224), RMDF!BW224=ROUND(RMDF!BW224,4))</f>
        <v>1</v>
      </c>
      <c r="BU224" s="317">
        <f>RMDF!BU224</f>
        <v>0</v>
      </c>
      <c r="BV224" s="318" t="str">
        <f>IF(BU224=0,"",_xlfn.XLOOKUP(BU224,StatePicklist!$1:$1,StatePicklist!$3:$3,"NA",0))</f>
        <v/>
      </c>
      <c r="BW224" s="297" t="str">
        <f ca="1">IF(RMDF!BV224="", "", IF(ISNUMBER(MATCH(RMDF!BV224, INDIRECT(BV224), 0)), "OK", "Invalid"))</f>
        <v/>
      </c>
      <c r="BX224" s="281"/>
      <c r="BY224" s="281"/>
      <c r="BZ224" s="281"/>
      <c r="CA224" s="281" t="b">
        <f>AND(RMDF!CD224&gt;=0, RMDF!CD224&lt;=1-SUM(RMDF!Z224,RMDF!AG224,RMDF!AN224,RMDF!AU224,RMDF!BB224,RMDF!BI224,RMDF!BP224,RMDF!BW224), RMDF!CD224=ROUND(RMDF!CD224,4))</f>
        <v>1</v>
      </c>
      <c r="CB224" s="317">
        <f>RMDF!CB224</f>
        <v>0</v>
      </c>
      <c r="CC224" s="318" t="str">
        <f>IF(CB224=0,"",_xlfn.XLOOKUP(CB224,StatePicklist!$1:$1,StatePicklist!$3:$3,"NA",0))</f>
        <v/>
      </c>
      <c r="CD224" s="297" t="str">
        <f ca="1">IF(RMDF!CC224="", "", IF(ISNUMBER(MATCH(RMDF!CC224, INDIRECT(CC224), 0)), "OK", "Invalid"))</f>
        <v/>
      </c>
      <c r="CE224" s="281"/>
      <c r="CF224" s="281"/>
      <c r="CG224" s="281"/>
      <c r="CH224" s="281" t="b">
        <f>AND(RMDF!CK224&gt;=0, RMDF!CK224&lt;=1-SUM(RMDF!Z224,RMDF!AG224,RMDF!AN224,RMDF!AU224,RMDF!BB224,RMDF!BI224,RMDF!BP224,RMDF!BW224,RMDF!CD224), RMDF!CK224=ROUND(RMDF!CK224,4))</f>
        <v>1</v>
      </c>
      <c r="CI224" s="317">
        <f>RMDF!CI224</f>
        <v>0</v>
      </c>
      <c r="CJ224" s="318" t="str">
        <f>IF(CI224=0,"",_xlfn.XLOOKUP(CI224,StatePicklist!$1:$1,StatePicklist!$3:$3,"NA",0))</f>
        <v/>
      </c>
      <c r="CK224" s="297" t="str">
        <f ca="1">IF(RMDF!CJ224="", "", IF(ISNUMBER(MATCH(RMDF!CJ224, INDIRECT(CJ224), 0)), "OK", "Invalid"))</f>
        <v/>
      </c>
      <c r="CL224" s="281"/>
      <c r="CM224" s="281"/>
      <c r="CN224" s="281"/>
      <c r="CO224" s="281" t="b">
        <f>AND(RMDF!CR224&gt;=0, RMDF!CR224&lt;=1-SUM(RMDF!Z224,RMDF!AG224,RMDF!AN224,RMDF!AU224,RMDF!BB224,RMDF!BI224,RMDF!BP224,RMDF!BW224,RMDF!CD224,RMDF!CK224), RMDF!CR224=ROUND(RMDF!CR224,4))</f>
        <v>1</v>
      </c>
      <c r="CP224" s="317">
        <f>RMDF!CP224</f>
        <v>0</v>
      </c>
      <c r="CQ224" s="318" t="str">
        <f>IF(CP224=0,"",_xlfn.XLOOKUP(CP224,StatePicklist!$1:$1,StatePicklist!$3:$3,"NA",0))</f>
        <v/>
      </c>
      <c r="CR224" s="297" t="str">
        <f ca="1">IF(RMDF!CQ224="", "", IF(ISNUMBER(MATCH(RMDF!CQ224, INDIRECT(CQ224), 0)), "OK", "Invalid"))</f>
        <v/>
      </c>
      <c r="CS224" s="281"/>
      <c r="CT224" s="281"/>
      <c r="CU224" s="281"/>
      <c r="CV224" s="281" t="b">
        <f>AND(RMDF!CY224&gt;=0, RMDF!CY224&lt;=1-SUM(RMDF!Z224,RMDF!AG224,RMDF!AN224,RMDF!AU224,RMDF!BB224,RMDF!BI224,RMDF!BP224,RMDF!BW224,RMDF!CD224,RMDF!CK224,RMDF!CR224), RMDF!CY224=ROUND(RMDF!CY224,4))</f>
        <v>1</v>
      </c>
      <c r="CW224" s="317">
        <f>RMDF!CW224</f>
        <v>0</v>
      </c>
      <c r="CX224" s="318" t="str">
        <f>IF(CW224=0,"",_xlfn.XLOOKUP(CW224,StatePicklist!$1:$1,StatePicklist!$3:$3,"NA",0))</f>
        <v/>
      </c>
      <c r="CY224" s="297" t="str">
        <f ca="1">IF(RMDF!CX224="", "", IF(ISNUMBER(MATCH(RMDF!CX224, INDIRECT(CX224), 0)), "OK", "Invalid"))</f>
        <v/>
      </c>
      <c r="CZ224" s="281"/>
      <c r="DA224" s="281"/>
      <c r="DB224" s="281"/>
      <c r="DC224" s="281" t="b">
        <f>AND(RMDF!DF224&gt;=0, RMDF!DF224&lt;=1-SUM(RMDF!Z224,RMDF!AG224,RMDF!AN224,RMDF!AU224,RMDF!BB224,RMDF!BI224,RMDF!BP224,RMDF!BW224,RMDF!CD224,RMDF!CK224,RMDF!CR224,RMDF!CY224), RMDF!DF224=ROUND(RMDF!DF224,4))</f>
        <v>1</v>
      </c>
      <c r="DD224" s="317">
        <f>RMDF!DD224</f>
        <v>0</v>
      </c>
      <c r="DE224" s="318" t="str">
        <f>IF(DD224=0,"",_xlfn.XLOOKUP(DD224,StatePicklist!$1:$1,StatePicklist!$3:$3,"NA",0))</f>
        <v/>
      </c>
      <c r="DF224" s="297" t="str">
        <f ca="1">IF(RMDF!DE224="", "", IF(ISNUMBER(MATCH(RMDF!DE224, INDIRECT(DE224), 0)), "OK", "Invalid"))</f>
        <v/>
      </c>
      <c r="DG224" s="281"/>
      <c r="DH224" s="281"/>
      <c r="DI224" s="281"/>
      <c r="DJ224" s="281" t="b">
        <f>AND(RMDF!DM224&gt;=0, RMDF!DM224&lt;=1-SUM(RMDF!Z224,RMDF!AG224,RMDF!AN224,RMDF!AU224,RMDF!BB224,RMDF!BI224,RMDF!BP224,RMDF!BW224,RMDF!CD224,RMDF!CK224,RMDF!CR224,RMDF!CY224,RMDF!DF224), RMDF!DM224=ROUND(RMDF!DM224,4))</f>
        <v>1</v>
      </c>
      <c r="DK224" s="317">
        <f>RMDF!DK224</f>
        <v>0</v>
      </c>
      <c r="DL224" s="318" t="str">
        <f>IF(DK224=0,"",_xlfn.XLOOKUP(DK224,StatePicklist!$1:$1,StatePicklist!$3:$3,"NA",0))</f>
        <v/>
      </c>
      <c r="DM224" s="297" t="str">
        <f ca="1">IF(RMDF!DL224="", "", IF(ISNUMBER(MATCH(RMDF!DL224, INDIRECT(DL224), 0)), "OK", "Invalid"))</f>
        <v/>
      </c>
      <c r="DN224" s="281"/>
      <c r="DO224" s="281"/>
      <c r="DP224" s="281"/>
      <c r="DQ224" s="281" t="b">
        <f>AND(RMDF!DT224&gt;=0, RMDF!DT224&lt;=1-SUM(RMDF!Z224,RMDF!AG224,RMDF!AN224,RMDF!AU224,RMDF!BB224,RMDF!BI224,RMDF!BP224,RMDF!BW224,RMDF!CD224,RMDF!CK224,RMDF!CR224,RMDF!CY224,RMDF!DF224,RMDF!DM224), RMDF!DT224=ROUND(RMDF!DT224,4))</f>
        <v>1</v>
      </c>
      <c r="DR224" s="317">
        <f>RMDF!DR224</f>
        <v>0</v>
      </c>
      <c r="DS224" s="318" t="str">
        <f>IF(DR224=0,"",_xlfn.XLOOKUP(DR224,StatePicklist!$1:$1,StatePicklist!$3:$3,"NA",0))</f>
        <v/>
      </c>
      <c r="DT224" s="297" t="str">
        <f ca="1">IF(RMDF!DS224="", "", IF(ISNUMBER(MATCH(RMDF!DS224, INDIRECT(DS224), 0)), "OK", "Invalid"))</f>
        <v/>
      </c>
      <c r="DU224" s="281"/>
      <c r="DV224" s="281"/>
      <c r="DW224" s="281"/>
      <c r="DX224" s="281" t="b">
        <f>AND(RMDF!EA224&gt;=0, RMDF!EA224&lt;=1-SUM(RMDF!Z224,RMDF!AG224,RMDF!AN224,RMDF!AU224,RMDF!BB224,RMDF!BI224,RMDF!BP224,RMDF!BW224,RMDF!CD224,RMDF!CK224,RMDF!CR224,RMDF!CY224,RMDF!DF224,RMDF!DM224,RMDF!DT224), RMDF!EA224=ROUND(RMDF!EA224,4))</f>
        <v>1</v>
      </c>
      <c r="DY224" s="317">
        <f>RMDF!DY224</f>
        <v>0</v>
      </c>
      <c r="DZ224" s="318" t="str">
        <f>IF(DY224=0,"",_xlfn.XLOOKUP(DY224,StatePicklist!$1:$1,StatePicklist!$3:$3,"NA",0))</f>
        <v/>
      </c>
      <c r="EA224" s="297" t="str">
        <f ca="1">IF(RMDF!DZ224="", "", IF(ISNUMBER(MATCH(RMDF!DZ224, INDIRECT(DZ224), 0)), "OK", "Invalid"))</f>
        <v/>
      </c>
      <c r="EB224" s="281"/>
      <c r="EC224" s="281"/>
      <c r="ED224" s="281"/>
      <c r="EE224" s="281" t="b">
        <f>AND(RMDF!EH224&gt;=0, RMDF!EH224&lt;=1-SUM(RMDF!Z224,RMDF!AG224,RMDF!AN224,RMDF!AU224,RMDF!BB224,RMDF!BI224,RMDF!BP224,RMDF!BW224,RMDF!CD224,RMDF!CK224,RMDF!CR224,RMDF!CY224,RMDF!DF224,RMDF!DM224,RMDF!DT224,RMDF!EA224), RMDF!EH224=ROUND(RMDF!EH224,4))</f>
        <v>1</v>
      </c>
      <c r="EF224" s="317">
        <f>RMDF!EF224</f>
        <v>0</v>
      </c>
      <c r="EG224" s="318" t="str">
        <f>IF(EF224=0,"",_xlfn.XLOOKUP(EF224,StatePicklist!$1:$1,StatePicklist!$3:$3,"NA",0))</f>
        <v/>
      </c>
      <c r="EH224" s="297" t="str">
        <f ca="1">IF(RMDF!EG224="", "", IF(ISNUMBER(MATCH(RMDF!EG224, INDIRECT(EG224), 0)), "OK", "Invalid"))</f>
        <v/>
      </c>
      <c r="EI224" s="281"/>
      <c r="EJ224" s="281"/>
      <c r="EK224" s="281"/>
      <c r="EL224" s="281" t="b">
        <f>AND(RMDF!EO224&gt;=0, RMDF!EO224&lt;=1-SUM(RMDF!Z224,RMDF!AG224,RMDF!AN224,RMDF!AU224,RMDF!BB224,RMDF!BI224,RMDF!BP224,RMDF!BW224,RMDF!CD224,RMDF!CK224,RMDF!CR224,RMDF!CY224,RMDF!DF224,RMDF!DM224,RMDF!DT224,RMDF!EA224,RMDF!EH224), RMDF!EO224=ROUND(RMDF!EO224,4))</f>
        <v>1</v>
      </c>
      <c r="EM224" s="317">
        <f>RMDF!EM224</f>
        <v>0</v>
      </c>
      <c r="EN224" s="318" t="str">
        <f>IF(EM224=0,"",_xlfn.XLOOKUP(EM224,StatePicklist!$1:$1,StatePicklist!$3:$3,"NA",0))</f>
        <v/>
      </c>
      <c r="EO224" s="297" t="str">
        <f ca="1">IF(RMDF!EN224="", "", IF(ISNUMBER(MATCH(RMDF!EN224, INDIRECT(EN224), 0)), "OK", "Invalid"))</f>
        <v/>
      </c>
      <c r="EP224" s="281"/>
      <c r="EQ224" s="281"/>
      <c r="ER224" s="281"/>
      <c r="ES224" s="281" t="b">
        <f>AND(RMDF!EV224&gt;=0, RMDF!EV224&lt;=1-SUM(RMDF!Z224,RMDF!AG224,RMDF!AN224,RMDF!AU224,RMDF!BB224,RMDF!BI224,RMDF!BP224,RMDF!BW224,RMDF!CD224,RMDF!CK224,RMDF!CR224,RMDF!CY224,RMDF!DF224,RMDF!DM224,RMDF!DT224,RMDF!EA224,RMDF!EH224,RMDF!EO224), RMDF!EV224=ROUND(RMDF!EV224,4))</f>
        <v>1</v>
      </c>
      <c r="ET224" s="317">
        <f>RMDF!ET224</f>
        <v>0</v>
      </c>
      <c r="EU224" s="318" t="str">
        <f>IF(ET224=0,"",_xlfn.XLOOKUP(ET224,StatePicklist!$1:$1,StatePicklist!$3:$3,"NA",0))</f>
        <v/>
      </c>
      <c r="EV224" s="297" t="str">
        <f ca="1">IF(RMDF!EU224="", "", IF(ISNUMBER(MATCH(RMDF!EU224, INDIRECT(EU224), 0)), "OK", "Invalid"))</f>
        <v/>
      </c>
      <c r="EW224" s="281"/>
      <c r="EX224" s="281"/>
      <c r="EY224" s="281"/>
      <c r="EZ224" s="281" t="b">
        <f>AND(RMDF!FC224&gt;=0, RMDF!FC224&lt;=1-SUM(RMDF!Z224,RMDF!AG224,RMDF!AN224,RMDF!AU224,RMDF!BB224,RMDF!BI224,RMDF!BP224,RMDF!BW224,RMDF!CD224,RMDF!CK224,RMDF!CR224,RMDF!CY224,RMDF!DF224,RMDF!DM224,RMDF!DT224,RMDF!EA224,RMDF!EH224,RMDF!EO224,RMDF!EV224), RMDF!FC224=ROUND(RMDF!FC224,4))</f>
        <v>1</v>
      </c>
      <c r="FA224" s="317">
        <f>RMDF!FA224</f>
        <v>0</v>
      </c>
      <c r="FB224" s="318" t="str">
        <f>IF(FA224=0,"",_xlfn.XLOOKUP(FA224,StatePicklist!$1:$1,StatePicklist!$3:$3,"NA",0))</f>
        <v/>
      </c>
      <c r="FC224" s="297" t="str">
        <f ca="1">IF(RMDF!FB224="", "", IF(ISNUMBER(MATCH(RMDF!FB224, INDIRECT(FB224), 0)), "OK", "Invalid"))</f>
        <v/>
      </c>
    </row>
    <row r="225" spans="1:159" s="205" customFormat="1" ht="39.9" customHeight="1" x14ac:dyDescent="0.25">
      <c r="A225" s="206"/>
      <c r="B225" s="196"/>
      <c r="C225" s="197"/>
      <c r="D225" s="198"/>
      <c r="E225" s="199"/>
      <c r="F225" s="200"/>
      <c r="G225" s="201"/>
      <c r="H225" s="292"/>
      <c r="I225" s="305">
        <f>RMDF!I225</f>
        <v>0</v>
      </c>
      <c r="J225" s="305" t="str">
        <f>IF(I225=ProductCode!$B$30,"PDReclPost",IF(OR(I225=ProductCode!$C$30,I225=ProductCode!$E$30,I225=ProductCode!$G$30),"PDPreCon",IF(OR(I225=ProductCode!$D$30,I225=ProductCode!$F$30),"PDNotReclPost","")))</f>
        <v/>
      </c>
      <c r="K225" s="305" t="str">
        <f t="shared" si="15"/>
        <v/>
      </c>
      <c r="L225" s="289"/>
      <c r="M225" s="305" t="str">
        <f t="shared" si="15"/>
        <v/>
      </c>
      <c r="N225" s="289" t="b">
        <f>AND(RMDF!N225&gt;=0, RMDF!N225&lt;=1-RMDF!L225, RMDF!N225=ROUND(RMDF!N225,4))</f>
        <v>1</v>
      </c>
      <c r="O225" s="286" t="str">
        <f>IF(P225="","",IF(I225="","",IF(LEFT(I225,13)="Reclaimed pos",RawMaterialCode!$E$569,RawMaterialCode!$E$568)))</f>
        <v>Reclaimed pre-consumer mixed fibers (RM0578)</v>
      </c>
      <c r="P225" s="295">
        <f t="shared" si="16"/>
        <v>1</v>
      </c>
      <c r="Q225" s="202"/>
      <c r="R225" s="203"/>
      <c r="S225" s="204" t="str">
        <f t="shared" si="17"/>
        <v/>
      </c>
      <c r="T225" s="281"/>
      <c r="U225" s="281"/>
      <c r="V225" s="281"/>
      <c r="W225" s="281"/>
      <c r="X225" s="317">
        <f>RMDF!X225</f>
        <v>0</v>
      </c>
      <c r="Y225" s="318" t="str">
        <f>IF(X225=0,"",_xlfn.XLOOKUP(X225,StatePicklist!$1:$1,StatePicklist!$3:$3,"NA",0))</f>
        <v/>
      </c>
      <c r="Z225" s="297" t="str">
        <f ca="1">IF(RMDF!Y225="", "", IF(ISNUMBER(MATCH(RMDF!Y225, INDIRECT(Y225), 0)), "OK", "Invalid"))</f>
        <v/>
      </c>
      <c r="AA225" s="281"/>
      <c r="AB225" s="281"/>
      <c r="AC225" s="281"/>
      <c r="AD225" s="281" t="b">
        <f>AND(RMDF!AG225&gt;=0, RMDF!AG225&lt;=1-RMDF!Z225, RMDF!AG225=ROUND(RMDF!AG225,4))</f>
        <v>1</v>
      </c>
      <c r="AE225" s="317">
        <f>RMDF!AE225</f>
        <v>0</v>
      </c>
      <c r="AF225" s="318" t="str">
        <f>IF(AE225=0,"",_xlfn.XLOOKUP(AE225,StatePicklist!$1:$1,StatePicklist!$3:$3,"NA",0))</f>
        <v/>
      </c>
      <c r="AG225" s="297" t="str">
        <f ca="1">IF(RMDF!AF225="", "", IF(ISNUMBER(MATCH(RMDF!AF225, INDIRECT(AF225), 0)), "OK", "Invalid"))</f>
        <v/>
      </c>
      <c r="AH225" s="281"/>
      <c r="AI225" s="281"/>
      <c r="AJ225" s="281"/>
      <c r="AK225" s="281" t="b">
        <f>AND(RMDF!AN225&gt;=0, RMDF!AN225&lt;=1-SUM(RMDF!Z225,RMDF!AG225), RMDF!AN225=ROUND(RMDF!AN225,4))</f>
        <v>1</v>
      </c>
      <c r="AL225" s="317">
        <f>RMDF!AL225</f>
        <v>0</v>
      </c>
      <c r="AM225" s="318" t="str">
        <f>IF(AL225=0,"",_xlfn.XLOOKUP(AL225,StatePicklist!$1:$1,StatePicklist!$3:$3,"NA",0))</f>
        <v/>
      </c>
      <c r="AN225" s="297" t="str">
        <f ca="1">IF(RMDF!AM225="", "", IF(ISNUMBER(MATCH(RMDF!AM225, INDIRECT(AM225), 0)), "OK", "Invalid"))</f>
        <v/>
      </c>
      <c r="AO225" s="281"/>
      <c r="AP225" s="281"/>
      <c r="AQ225" s="281"/>
      <c r="AR225" s="281" t="b">
        <f>AND(RMDF!AU225&gt;=0, RMDF!AU225&lt;=1-SUM(RMDF!Z225,RMDF!AG225,RMDF!AN225), RMDF!AU225=ROUND(RMDF!AU225,4))</f>
        <v>1</v>
      </c>
      <c r="AS225" s="317">
        <f>RMDF!AS225</f>
        <v>0</v>
      </c>
      <c r="AT225" s="318" t="str">
        <f>IF(AS225=0,"",_xlfn.XLOOKUP(AS225,StatePicklist!$1:$1,StatePicklist!$3:$3,"NA",0))</f>
        <v/>
      </c>
      <c r="AU225" s="297" t="str">
        <f ca="1">IF(RMDF!AT225="", "", IF(ISNUMBER(MATCH(RMDF!AT225, INDIRECT(AT225), 0)), "OK", "Invalid"))</f>
        <v/>
      </c>
      <c r="AV225" s="281"/>
      <c r="AW225" s="281"/>
      <c r="AX225" s="281"/>
      <c r="AY225" s="281" t="b">
        <f>AND(RMDF!BB225&gt;=0, RMDF!BB225&lt;=1-SUM(RMDF!Z225,RMDF!AG225,RMDF!AN225,RMDF!AU225), RMDF!BB225=ROUND(RMDF!BB225,4))</f>
        <v>1</v>
      </c>
      <c r="AZ225" s="317">
        <f>RMDF!AZ225</f>
        <v>0</v>
      </c>
      <c r="BA225" s="318" t="str">
        <f>IF(AZ225=0,"",_xlfn.XLOOKUP(AZ225,StatePicklist!$1:$1,StatePicklist!$3:$3,"NA",0))</f>
        <v/>
      </c>
      <c r="BB225" s="297" t="str">
        <f ca="1">IF(RMDF!BA225="", "", IF(ISNUMBER(MATCH(RMDF!BA225, INDIRECT(BA225), 0)), "OK", "Invalid"))</f>
        <v/>
      </c>
      <c r="BC225" s="281"/>
      <c r="BD225" s="281"/>
      <c r="BE225" s="281"/>
      <c r="BF225" s="281" t="b">
        <f>AND(RMDF!BI225&gt;=0, RMDF!BI225&lt;=1-SUM(RMDF!Z225,RMDF!AG225,RMDF!AN225,RMDF!AU225,RMDF!BB225), RMDF!BI225=ROUND(RMDF!BI225,4))</f>
        <v>1</v>
      </c>
      <c r="BG225" s="317">
        <f>RMDF!BG225</f>
        <v>0</v>
      </c>
      <c r="BH225" s="318" t="str">
        <f>IF(BG225=0,"",_xlfn.XLOOKUP(BG225,StatePicklist!$1:$1,StatePicklist!$3:$3,"NA",0))</f>
        <v/>
      </c>
      <c r="BI225" s="297" t="str">
        <f ca="1">IF(RMDF!BH225="", "", IF(ISNUMBER(MATCH(RMDF!BH225, INDIRECT(BH225), 0)), "OK", "Invalid"))</f>
        <v/>
      </c>
      <c r="BJ225" s="281"/>
      <c r="BK225" s="281"/>
      <c r="BL225" s="281"/>
      <c r="BM225" s="281" t="b">
        <f>AND(RMDF!BP225&gt;=0, RMDF!BP225&lt;=1-SUM(RMDF!Z225,RMDF!AG225,RMDF!AN225,RMDF!AU225,RMDF!BB225,RMDF!BI225), RMDF!BP225=ROUND(RMDF!BP225,4))</f>
        <v>1</v>
      </c>
      <c r="BN225" s="317">
        <f>RMDF!BN225</f>
        <v>0</v>
      </c>
      <c r="BO225" s="318" t="str">
        <f>IF(BN225=0,"",_xlfn.XLOOKUP(BN225,StatePicklist!$1:$1,StatePicklist!$3:$3,"NA",0))</f>
        <v/>
      </c>
      <c r="BP225" s="297" t="str">
        <f ca="1">IF(RMDF!BO225="", "", IF(ISNUMBER(MATCH(RMDF!BO225, INDIRECT(BO225), 0)), "OK", "Invalid"))</f>
        <v/>
      </c>
      <c r="BQ225" s="281"/>
      <c r="BR225" s="281"/>
      <c r="BS225" s="281"/>
      <c r="BT225" s="281" t="b">
        <f>AND(RMDF!BW225&gt;=0, RMDF!BW225&lt;=1-SUM(RMDF!Z225,RMDF!AG225,RMDF!AN225,RMDF!AU225,RMDF!BB225,RMDF!BI225,RMDF!BP225), RMDF!BW225=ROUND(RMDF!BW225,4))</f>
        <v>1</v>
      </c>
      <c r="BU225" s="317">
        <f>RMDF!BU225</f>
        <v>0</v>
      </c>
      <c r="BV225" s="318" t="str">
        <f>IF(BU225=0,"",_xlfn.XLOOKUP(BU225,StatePicklist!$1:$1,StatePicklist!$3:$3,"NA",0))</f>
        <v/>
      </c>
      <c r="BW225" s="297" t="str">
        <f ca="1">IF(RMDF!BV225="", "", IF(ISNUMBER(MATCH(RMDF!BV225, INDIRECT(BV225), 0)), "OK", "Invalid"))</f>
        <v/>
      </c>
      <c r="BX225" s="281"/>
      <c r="BY225" s="281"/>
      <c r="BZ225" s="281"/>
      <c r="CA225" s="281" t="b">
        <f>AND(RMDF!CD225&gt;=0, RMDF!CD225&lt;=1-SUM(RMDF!Z225,RMDF!AG225,RMDF!AN225,RMDF!AU225,RMDF!BB225,RMDF!BI225,RMDF!BP225,RMDF!BW225), RMDF!CD225=ROUND(RMDF!CD225,4))</f>
        <v>1</v>
      </c>
      <c r="CB225" s="317">
        <f>RMDF!CB225</f>
        <v>0</v>
      </c>
      <c r="CC225" s="318" t="str">
        <f>IF(CB225=0,"",_xlfn.XLOOKUP(CB225,StatePicklist!$1:$1,StatePicklist!$3:$3,"NA",0))</f>
        <v/>
      </c>
      <c r="CD225" s="297" t="str">
        <f ca="1">IF(RMDF!CC225="", "", IF(ISNUMBER(MATCH(RMDF!CC225, INDIRECT(CC225), 0)), "OK", "Invalid"))</f>
        <v/>
      </c>
      <c r="CE225" s="281"/>
      <c r="CF225" s="281"/>
      <c r="CG225" s="281"/>
      <c r="CH225" s="281" t="b">
        <f>AND(RMDF!CK225&gt;=0, RMDF!CK225&lt;=1-SUM(RMDF!Z225,RMDF!AG225,RMDF!AN225,RMDF!AU225,RMDF!BB225,RMDF!BI225,RMDF!BP225,RMDF!BW225,RMDF!CD225), RMDF!CK225=ROUND(RMDF!CK225,4))</f>
        <v>1</v>
      </c>
      <c r="CI225" s="317">
        <f>RMDF!CI225</f>
        <v>0</v>
      </c>
      <c r="CJ225" s="318" t="str">
        <f>IF(CI225=0,"",_xlfn.XLOOKUP(CI225,StatePicklist!$1:$1,StatePicklist!$3:$3,"NA",0))</f>
        <v/>
      </c>
      <c r="CK225" s="297" t="str">
        <f ca="1">IF(RMDF!CJ225="", "", IF(ISNUMBER(MATCH(RMDF!CJ225, INDIRECT(CJ225), 0)), "OK", "Invalid"))</f>
        <v/>
      </c>
      <c r="CL225" s="281"/>
      <c r="CM225" s="281"/>
      <c r="CN225" s="281"/>
      <c r="CO225" s="281" t="b">
        <f>AND(RMDF!CR225&gt;=0, RMDF!CR225&lt;=1-SUM(RMDF!Z225,RMDF!AG225,RMDF!AN225,RMDF!AU225,RMDF!BB225,RMDF!BI225,RMDF!BP225,RMDF!BW225,RMDF!CD225,RMDF!CK225), RMDF!CR225=ROUND(RMDF!CR225,4))</f>
        <v>1</v>
      </c>
      <c r="CP225" s="317">
        <f>RMDF!CP225</f>
        <v>0</v>
      </c>
      <c r="CQ225" s="318" t="str">
        <f>IF(CP225=0,"",_xlfn.XLOOKUP(CP225,StatePicklist!$1:$1,StatePicklist!$3:$3,"NA",0))</f>
        <v/>
      </c>
      <c r="CR225" s="297" t="str">
        <f ca="1">IF(RMDF!CQ225="", "", IF(ISNUMBER(MATCH(RMDF!CQ225, INDIRECT(CQ225), 0)), "OK", "Invalid"))</f>
        <v/>
      </c>
      <c r="CS225" s="281"/>
      <c r="CT225" s="281"/>
      <c r="CU225" s="281"/>
      <c r="CV225" s="281" t="b">
        <f>AND(RMDF!CY225&gt;=0, RMDF!CY225&lt;=1-SUM(RMDF!Z225,RMDF!AG225,RMDF!AN225,RMDF!AU225,RMDF!BB225,RMDF!BI225,RMDF!BP225,RMDF!BW225,RMDF!CD225,RMDF!CK225,RMDF!CR225), RMDF!CY225=ROUND(RMDF!CY225,4))</f>
        <v>1</v>
      </c>
      <c r="CW225" s="317">
        <f>RMDF!CW225</f>
        <v>0</v>
      </c>
      <c r="CX225" s="318" t="str">
        <f>IF(CW225=0,"",_xlfn.XLOOKUP(CW225,StatePicklist!$1:$1,StatePicklist!$3:$3,"NA",0))</f>
        <v/>
      </c>
      <c r="CY225" s="297" t="str">
        <f ca="1">IF(RMDF!CX225="", "", IF(ISNUMBER(MATCH(RMDF!CX225, INDIRECT(CX225), 0)), "OK", "Invalid"))</f>
        <v/>
      </c>
      <c r="CZ225" s="281"/>
      <c r="DA225" s="281"/>
      <c r="DB225" s="281"/>
      <c r="DC225" s="281" t="b">
        <f>AND(RMDF!DF225&gt;=0, RMDF!DF225&lt;=1-SUM(RMDF!Z225,RMDF!AG225,RMDF!AN225,RMDF!AU225,RMDF!BB225,RMDF!BI225,RMDF!BP225,RMDF!BW225,RMDF!CD225,RMDF!CK225,RMDF!CR225,RMDF!CY225), RMDF!DF225=ROUND(RMDF!DF225,4))</f>
        <v>1</v>
      </c>
      <c r="DD225" s="317">
        <f>RMDF!DD225</f>
        <v>0</v>
      </c>
      <c r="DE225" s="318" t="str">
        <f>IF(DD225=0,"",_xlfn.XLOOKUP(DD225,StatePicklist!$1:$1,StatePicklist!$3:$3,"NA",0))</f>
        <v/>
      </c>
      <c r="DF225" s="297" t="str">
        <f ca="1">IF(RMDF!DE225="", "", IF(ISNUMBER(MATCH(RMDF!DE225, INDIRECT(DE225), 0)), "OK", "Invalid"))</f>
        <v/>
      </c>
      <c r="DG225" s="281"/>
      <c r="DH225" s="281"/>
      <c r="DI225" s="281"/>
      <c r="DJ225" s="281" t="b">
        <f>AND(RMDF!DM225&gt;=0, RMDF!DM225&lt;=1-SUM(RMDF!Z225,RMDF!AG225,RMDF!AN225,RMDF!AU225,RMDF!BB225,RMDF!BI225,RMDF!BP225,RMDF!BW225,RMDF!CD225,RMDF!CK225,RMDF!CR225,RMDF!CY225,RMDF!DF225), RMDF!DM225=ROUND(RMDF!DM225,4))</f>
        <v>1</v>
      </c>
      <c r="DK225" s="317">
        <f>RMDF!DK225</f>
        <v>0</v>
      </c>
      <c r="DL225" s="318" t="str">
        <f>IF(DK225=0,"",_xlfn.XLOOKUP(DK225,StatePicklist!$1:$1,StatePicklist!$3:$3,"NA",0))</f>
        <v/>
      </c>
      <c r="DM225" s="297" t="str">
        <f ca="1">IF(RMDF!DL225="", "", IF(ISNUMBER(MATCH(RMDF!DL225, INDIRECT(DL225), 0)), "OK", "Invalid"))</f>
        <v/>
      </c>
      <c r="DN225" s="281"/>
      <c r="DO225" s="281"/>
      <c r="DP225" s="281"/>
      <c r="DQ225" s="281" t="b">
        <f>AND(RMDF!DT225&gt;=0, RMDF!DT225&lt;=1-SUM(RMDF!Z225,RMDF!AG225,RMDF!AN225,RMDF!AU225,RMDF!BB225,RMDF!BI225,RMDF!BP225,RMDF!BW225,RMDF!CD225,RMDF!CK225,RMDF!CR225,RMDF!CY225,RMDF!DF225,RMDF!DM225), RMDF!DT225=ROUND(RMDF!DT225,4))</f>
        <v>1</v>
      </c>
      <c r="DR225" s="317">
        <f>RMDF!DR225</f>
        <v>0</v>
      </c>
      <c r="DS225" s="318" t="str">
        <f>IF(DR225=0,"",_xlfn.XLOOKUP(DR225,StatePicklist!$1:$1,StatePicklist!$3:$3,"NA",0))</f>
        <v/>
      </c>
      <c r="DT225" s="297" t="str">
        <f ca="1">IF(RMDF!DS225="", "", IF(ISNUMBER(MATCH(RMDF!DS225, INDIRECT(DS225), 0)), "OK", "Invalid"))</f>
        <v/>
      </c>
      <c r="DU225" s="281"/>
      <c r="DV225" s="281"/>
      <c r="DW225" s="281"/>
      <c r="DX225" s="281" t="b">
        <f>AND(RMDF!EA225&gt;=0, RMDF!EA225&lt;=1-SUM(RMDF!Z225,RMDF!AG225,RMDF!AN225,RMDF!AU225,RMDF!BB225,RMDF!BI225,RMDF!BP225,RMDF!BW225,RMDF!CD225,RMDF!CK225,RMDF!CR225,RMDF!CY225,RMDF!DF225,RMDF!DM225,RMDF!DT225), RMDF!EA225=ROUND(RMDF!EA225,4))</f>
        <v>1</v>
      </c>
      <c r="DY225" s="317">
        <f>RMDF!DY225</f>
        <v>0</v>
      </c>
      <c r="DZ225" s="318" t="str">
        <f>IF(DY225=0,"",_xlfn.XLOOKUP(DY225,StatePicklist!$1:$1,StatePicklist!$3:$3,"NA",0))</f>
        <v/>
      </c>
      <c r="EA225" s="297" t="str">
        <f ca="1">IF(RMDF!DZ225="", "", IF(ISNUMBER(MATCH(RMDF!DZ225, INDIRECT(DZ225), 0)), "OK", "Invalid"))</f>
        <v/>
      </c>
      <c r="EB225" s="281"/>
      <c r="EC225" s="281"/>
      <c r="ED225" s="281"/>
      <c r="EE225" s="281" t="b">
        <f>AND(RMDF!EH225&gt;=0, RMDF!EH225&lt;=1-SUM(RMDF!Z225,RMDF!AG225,RMDF!AN225,RMDF!AU225,RMDF!BB225,RMDF!BI225,RMDF!BP225,RMDF!BW225,RMDF!CD225,RMDF!CK225,RMDF!CR225,RMDF!CY225,RMDF!DF225,RMDF!DM225,RMDF!DT225,RMDF!EA225), RMDF!EH225=ROUND(RMDF!EH225,4))</f>
        <v>1</v>
      </c>
      <c r="EF225" s="317">
        <f>RMDF!EF225</f>
        <v>0</v>
      </c>
      <c r="EG225" s="318" t="str">
        <f>IF(EF225=0,"",_xlfn.XLOOKUP(EF225,StatePicklist!$1:$1,StatePicklist!$3:$3,"NA",0))</f>
        <v/>
      </c>
      <c r="EH225" s="297" t="str">
        <f ca="1">IF(RMDF!EG225="", "", IF(ISNUMBER(MATCH(RMDF!EG225, INDIRECT(EG225), 0)), "OK", "Invalid"))</f>
        <v/>
      </c>
      <c r="EI225" s="281"/>
      <c r="EJ225" s="281"/>
      <c r="EK225" s="281"/>
      <c r="EL225" s="281" t="b">
        <f>AND(RMDF!EO225&gt;=0, RMDF!EO225&lt;=1-SUM(RMDF!Z225,RMDF!AG225,RMDF!AN225,RMDF!AU225,RMDF!BB225,RMDF!BI225,RMDF!BP225,RMDF!BW225,RMDF!CD225,RMDF!CK225,RMDF!CR225,RMDF!CY225,RMDF!DF225,RMDF!DM225,RMDF!DT225,RMDF!EA225,RMDF!EH225), RMDF!EO225=ROUND(RMDF!EO225,4))</f>
        <v>1</v>
      </c>
      <c r="EM225" s="317">
        <f>RMDF!EM225</f>
        <v>0</v>
      </c>
      <c r="EN225" s="318" t="str">
        <f>IF(EM225=0,"",_xlfn.XLOOKUP(EM225,StatePicklist!$1:$1,StatePicklist!$3:$3,"NA",0))</f>
        <v/>
      </c>
      <c r="EO225" s="297" t="str">
        <f ca="1">IF(RMDF!EN225="", "", IF(ISNUMBER(MATCH(RMDF!EN225, INDIRECT(EN225), 0)), "OK", "Invalid"))</f>
        <v/>
      </c>
      <c r="EP225" s="281"/>
      <c r="EQ225" s="281"/>
      <c r="ER225" s="281"/>
      <c r="ES225" s="281" t="b">
        <f>AND(RMDF!EV225&gt;=0, RMDF!EV225&lt;=1-SUM(RMDF!Z225,RMDF!AG225,RMDF!AN225,RMDF!AU225,RMDF!BB225,RMDF!BI225,RMDF!BP225,RMDF!BW225,RMDF!CD225,RMDF!CK225,RMDF!CR225,RMDF!CY225,RMDF!DF225,RMDF!DM225,RMDF!DT225,RMDF!EA225,RMDF!EH225,RMDF!EO225), RMDF!EV225=ROUND(RMDF!EV225,4))</f>
        <v>1</v>
      </c>
      <c r="ET225" s="317">
        <f>RMDF!ET225</f>
        <v>0</v>
      </c>
      <c r="EU225" s="318" t="str">
        <f>IF(ET225=0,"",_xlfn.XLOOKUP(ET225,StatePicklist!$1:$1,StatePicklist!$3:$3,"NA",0))</f>
        <v/>
      </c>
      <c r="EV225" s="297" t="str">
        <f ca="1">IF(RMDF!EU225="", "", IF(ISNUMBER(MATCH(RMDF!EU225, INDIRECT(EU225), 0)), "OK", "Invalid"))</f>
        <v/>
      </c>
      <c r="EW225" s="281"/>
      <c r="EX225" s="281"/>
      <c r="EY225" s="281"/>
      <c r="EZ225" s="281" t="b">
        <f>AND(RMDF!FC225&gt;=0, RMDF!FC225&lt;=1-SUM(RMDF!Z225,RMDF!AG225,RMDF!AN225,RMDF!AU225,RMDF!BB225,RMDF!BI225,RMDF!BP225,RMDF!BW225,RMDF!CD225,RMDF!CK225,RMDF!CR225,RMDF!CY225,RMDF!DF225,RMDF!DM225,RMDF!DT225,RMDF!EA225,RMDF!EH225,RMDF!EO225,RMDF!EV225), RMDF!FC225=ROUND(RMDF!FC225,4))</f>
        <v>1</v>
      </c>
      <c r="FA225" s="317">
        <f>RMDF!FA225</f>
        <v>0</v>
      </c>
      <c r="FB225" s="318" t="str">
        <f>IF(FA225=0,"",_xlfn.XLOOKUP(FA225,StatePicklist!$1:$1,StatePicklist!$3:$3,"NA",0))</f>
        <v/>
      </c>
      <c r="FC225" s="297" t="str">
        <f ca="1">IF(RMDF!FB225="", "", IF(ISNUMBER(MATCH(RMDF!FB225, INDIRECT(FB225), 0)), "OK", "Invalid"))</f>
        <v/>
      </c>
    </row>
    <row r="226" spans="1:159" s="205" customFormat="1" ht="39.9" customHeight="1" x14ac:dyDescent="0.25">
      <c r="A226" s="206"/>
      <c r="B226" s="196"/>
      <c r="C226" s="197"/>
      <c r="D226" s="198"/>
      <c r="E226" s="199"/>
      <c r="F226" s="200"/>
      <c r="G226" s="201"/>
      <c r="H226" s="292"/>
      <c r="I226" s="305">
        <f>RMDF!I226</f>
        <v>0</v>
      </c>
      <c r="J226" s="305" t="str">
        <f>IF(I226=ProductCode!$B$30,"PDReclPost",IF(OR(I226=ProductCode!$C$30,I226=ProductCode!$E$30,I226=ProductCode!$G$30),"PDPreCon",IF(OR(I226=ProductCode!$D$30,I226=ProductCode!$F$30),"PDNotReclPost","")))</f>
        <v/>
      </c>
      <c r="K226" s="305" t="str">
        <f t="shared" si="15"/>
        <v/>
      </c>
      <c r="L226" s="289"/>
      <c r="M226" s="305" t="str">
        <f t="shared" si="15"/>
        <v/>
      </c>
      <c r="N226" s="289" t="b">
        <f>AND(RMDF!N226&gt;=0, RMDF!N226&lt;=1-RMDF!L226, RMDF!N226=ROUND(RMDF!N226,4))</f>
        <v>1</v>
      </c>
      <c r="O226" s="286" t="str">
        <f>IF(P226="","",IF(I226="","",IF(LEFT(I226,13)="Reclaimed pos",RawMaterialCode!$E$569,RawMaterialCode!$E$568)))</f>
        <v>Reclaimed pre-consumer mixed fibers (RM0578)</v>
      </c>
      <c r="P226" s="295">
        <f t="shared" si="16"/>
        <v>1</v>
      </c>
      <c r="Q226" s="202"/>
      <c r="R226" s="203"/>
      <c r="S226" s="204" t="str">
        <f t="shared" si="17"/>
        <v/>
      </c>
      <c r="T226" s="281"/>
      <c r="U226" s="281"/>
      <c r="V226" s="281"/>
      <c r="W226" s="281"/>
      <c r="X226" s="317">
        <f>RMDF!X226</f>
        <v>0</v>
      </c>
      <c r="Y226" s="318" t="str">
        <f>IF(X226=0,"",_xlfn.XLOOKUP(X226,StatePicklist!$1:$1,StatePicklist!$3:$3,"NA",0))</f>
        <v/>
      </c>
      <c r="Z226" s="297" t="str">
        <f ca="1">IF(RMDF!Y226="", "", IF(ISNUMBER(MATCH(RMDF!Y226, INDIRECT(Y226), 0)), "OK", "Invalid"))</f>
        <v/>
      </c>
      <c r="AA226" s="281"/>
      <c r="AB226" s="281"/>
      <c r="AC226" s="281"/>
      <c r="AD226" s="281" t="b">
        <f>AND(RMDF!AG226&gt;=0, RMDF!AG226&lt;=1-RMDF!Z226, RMDF!AG226=ROUND(RMDF!AG226,4))</f>
        <v>1</v>
      </c>
      <c r="AE226" s="317">
        <f>RMDF!AE226</f>
        <v>0</v>
      </c>
      <c r="AF226" s="318" t="str">
        <f>IF(AE226=0,"",_xlfn.XLOOKUP(AE226,StatePicklist!$1:$1,StatePicklist!$3:$3,"NA",0))</f>
        <v/>
      </c>
      <c r="AG226" s="297" t="str">
        <f ca="1">IF(RMDF!AF226="", "", IF(ISNUMBER(MATCH(RMDF!AF226, INDIRECT(AF226), 0)), "OK", "Invalid"))</f>
        <v/>
      </c>
      <c r="AH226" s="281"/>
      <c r="AI226" s="281"/>
      <c r="AJ226" s="281"/>
      <c r="AK226" s="281" t="b">
        <f>AND(RMDF!AN226&gt;=0, RMDF!AN226&lt;=1-SUM(RMDF!Z226,RMDF!AG226), RMDF!AN226=ROUND(RMDF!AN226,4))</f>
        <v>1</v>
      </c>
      <c r="AL226" s="317">
        <f>RMDF!AL226</f>
        <v>0</v>
      </c>
      <c r="AM226" s="318" t="str">
        <f>IF(AL226=0,"",_xlfn.XLOOKUP(AL226,StatePicklist!$1:$1,StatePicklist!$3:$3,"NA",0))</f>
        <v/>
      </c>
      <c r="AN226" s="297" t="str">
        <f ca="1">IF(RMDF!AM226="", "", IF(ISNUMBER(MATCH(RMDF!AM226, INDIRECT(AM226), 0)), "OK", "Invalid"))</f>
        <v/>
      </c>
      <c r="AO226" s="281"/>
      <c r="AP226" s="281"/>
      <c r="AQ226" s="281"/>
      <c r="AR226" s="281" t="b">
        <f>AND(RMDF!AU226&gt;=0, RMDF!AU226&lt;=1-SUM(RMDF!Z226,RMDF!AG226,RMDF!AN226), RMDF!AU226=ROUND(RMDF!AU226,4))</f>
        <v>1</v>
      </c>
      <c r="AS226" s="317">
        <f>RMDF!AS226</f>
        <v>0</v>
      </c>
      <c r="AT226" s="318" t="str">
        <f>IF(AS226=0,"",_xlfn.XLOOKUP(AS226,StatePicklist!$1:$1,StatePicklist!$3:$3,"NA",0))</f>
        <v/>
      </c>
      <c r="AU226" s="297" t="str">
        <f ca="1">IF(RMDF!AT226="", "", IF(ISNUMBER(MATCH(RMDF!AT226, INDIRECT(AT226), 0)), "OK", "Invalid"))</f>
        <v/>
      </c>
      <c r="AV226" s="281"/>
      <c r="AW226" s="281"/>
      <c r="AX226" s="281"/>
      <c r="AY226" s="281" t="b">
        <f>AND(RMDF!BB226&gt;=0, RMDF!BB226&lt;=1-SUM(RMDF!Z226,RMDF!AG226,RMDF!AN226,RMDF!AU226), RMDF!BB226=ROUND(RMDF!BB226,4))</f>
        <v>1</v>
      </c>
      <c r="AZ226" s="317">
        <f>RMDF!AZ226</f>
        <v>0</v>
      </c>
      <c r="BA226" s="318" t="str">
        <f>IF(AZ226=0,"",_xlfn.XLOOKUP(AZ226,StatePicklist!$1:$1,StatePicklist!$3:$3,"NA",0))</f>
        <v/>
      </c>
      <c r="BB226" s="297" t="str">
        <f ca="1">IF(RMDF!BA226="", "", IF(ISNUMBER(MATCH(RMDF!BA226, INDIRECT(BA226), 0)), "OK", "Invalid"))</f>
        <v/>
      </c>
      <c r="BC226" s="281"/>
      <c r="BD226" s="281"/>
      <c r="BE226" s="281"/>
      <c r="BF226" s="281" t="b">
        <f>AND(RMDF!BI226&gt;=0, RMDF!BI226&lt;=1-SUM(RMDF!Z226,RMDF!AG226,RMDF!AN226,RMDF!AU226,RMDF!BB226), RMDF!BI226=ROUND(RMDF!BI226,4))</f>
        <v>1</v>
      </c>
      <c r="BG226" s="317">
        <f>RMDF!BG226</f>
        <v>0</v>
      </c>
      <c r="BH226" s="318" t="str">
        <f>IF(BG226=0,"",_xlfn.XLOOKUP(BG226,StatePicklist!$1:$1,StatePicklist!$3:$3,"NA",0))</f>
        <v/>
      </c>
      <c r="BI226" s="297" t="str">
        <f ca="1">IF(RMDF!BH226="", "", IF(ISNUMBER(MATCH(RMDF!BH226, INDIRECT(BH226), 0)), "OK", "Invalid"))</f>
        <v/>
      </c>
      <c r="BJ226" s="281"/>
      <c r="BK226" s="281"/>
      <c r="BL226" s="281"/>
      <c r="BM226" s="281" t="b">
        <f>AND(RMDF!BP226&gt;=0, RMDF!BP226&lt;=1-SUM(RMDF!Z226,RMDF!AG226,RMDF!AN226,RMDF!AU226,RMDF!BB226,RMDF!BI226), RMDF!BP226=ROUND(RMDF!BP226,4))</f>
        <v>1</v>
      </c>
      <c r="BN226" s="317">
        <f>RMDF!BN226</f>
        <v>0</v>
      </c>
      <c r="BO226" s="318" t="str">
        <f>IF(BN226=0,"",_xlfn.XLOOKUP(BN226,StatePicklist!$1:$1,StatePicklist!$3:$3,"NA",0))</f>
        <v/>
      </c>
      <c r="BP226" s="297" t="str">
        <f ca="1">IF(RMDF!BO226="", "", IF(ISNUMBER(MATCH(RMDF!BO226, INDIRECT(BO226), 0)), "OK", "Invalid"))</f>
        <v/>
      </c>
      <c r="BQ226" s="281"/>
      <c r="BR226" s="281"/>
      <c r="BS226" s="281"/>
      <c r="BT226" s="281" t="b">
        <f>AND(RMDF!BW226&gt;=0, RMDF!BW226&lt;=1-SUM(RMDF!Z226,RMDF!AG226,RMDF!AN226,RMDF!AU226,RMDF!BB226,RMDF!BI226,RMDF!BP226), RMDF!BW226=ROUND(RMDF!BW226,4))</f>
        <v>1</v>
      </c>
      <c r="BU226" s="317">
        <f>RMDF!BU226</f>
        <v>0</v>
      </c>
      <c r="BV226" s="318" t="str">
        <f>IF(BU226=0,"",_xlfn.XLOOKUP(BU226,StatePicklist!$1:$1,StatePicklist!$3:$3,"NA",0))</f>
        <v/>
      </c>
      <c r="BW226" s="297" t="str">
        <f ca="1">IF(RMDF!BV226="", "", IF(ISNUMBER(MATCH(RMDF!BV226, INDIRECT(BV226), 0)), "OK", "Invalid"))</f>
        <v/>
      </c>
      <c r="BX226" s="281"/>
      <c r="BY226" s="281"/>
      <c r="BZ226" s="281"/>
      <c r="CA226" s="281" t="b">
        <f>AND(RMDF!CD226&gt;=0, RMDF!CD226&lt;=1-SUM(RMDF!Z226,RMDF!AG226,RMDF!AN226,RMDF!AU226,RMDF!BB226,RMDF!BI226,RMDF!BP226,RMDF!BW226), RMDF!CD226=ROUND(RMDF!CD226,4))</f>
        <v>1</v>
      </c>
      <c r="CB226" s="317">
        <f>RMDF!CB226</f>
        <v>0</v>
      </c>
      <c r="CC226" s="318" t="str">
        <f>IF(CB226=0,"",_xlfn.XLOOKUP(CB226,StatePicklist!$1:$1,StatePicklist!$3:$3,"NA",0))</f>
        <v/>
      </c>
      <c r="CD226" s="297" t="str">
        <f ca="1">IF(RMDF!CC226="", "", IF(ISNUMBER(MATCH(RMDF!CC226, INDIRECT(CC226), 0)), "OK", "Invalid"))</f>
        <v/>
      </c>
      <c r="CE226" s="281"/>
      <c r="CF226" s="281"/>
      <c r="CG226" s="281"/>
      <c r="CH226" s="281" t="b">
        <f>AND(RMDF!CK226&gt;=0, RMDF!CK226&lt;=1-SUM(RMDF!Z226,RMDF!AG226,RMDF!AN226,RMDF!AU226,RMDF!BB226,RMDF!BI226,RMDF!BP226,RMDF!BW226,RMDF!CD226), RMDF!CK226=ROUND(RMDF!CK226,4))</f>
        <v>1</v>
      </c>
      <c r="CI226" s="317">
        <f>RMDF!CI226</f>
        <v>0</v>
      </c>
      <c r="CJ226" s="318" t="str">
        <f>IF(CI226=0,"",_xlfn.XLOOKUP(CI226,StatePicklist!$1:$1,StatePicklist!$3:$3,"NA",0))</f>
        <v/>
      </c>
      <c r="CK226" s="297" t="str">
        <f ca="1">IF(RMDF!CJ226="", "", IF(ISNUMBER(MATCH(RMDF!CJ226, INDIRECT(CJ226), 0)), "OK", "Invalid"))</f>
        <v/>
      </c>
      <c r="CL226" s="281"/>
      <c r="CM226" s="281"/>
      <c r="CN226" s="281"/>
      <c r="CO226" s="281" t="b">
        <f>AND(RMDF!CR226&gt;=0, RMDF!CR226&lt;=1-SUM(RMDF!Z226,RMDF!AG226,RMDF!AN226,RMDF!AU226,RMDF!BB226,RMDF!BI226,RMDF!BP226,RMDF!BW226,RMDF!CD226,RMDF!CK226), RMDF!CR226=ROUND(RMDF!CR226,4))</f>
        <v>1</v>
      </c>
      <c r="CP226" s="317">
        <f>RMDF!CP226</f>
        <v>0</v>
      </c>
      <c r="CQ226" s="318" t="str">
        <f>IF(CP226=0,"",_xlfn.XLOOKUP(CP226,StatePicklist!$1:$1,StatePicklist!$3:$3,"NA",0))</f>
        <v/>
      </c>
      <c r="CR226" s="297" t="str">
        <f ca="1">IF(RMDF!CQ226="", "", IF(ISNUMBER(MATCH(RMDF!CQ226, INDIRECT(CQ226), 0)), "OK", "Invalid"))</f>
        <v/>
      </c>
      <c r="CS226" s="281"/>
      <c r="CT226" s="281"/>
      <c r="CU226" s="281"/>
      <c r="CV226" s="281" t="b">
        <f>AND(RMDF!CY226&gt;=0, RMDF!CY226&lt;=1-SUM(RMDF!Z226,RMDF!AG226,RMDF!AN226,RMDF!AU226,RMDF!BB226,RMDF!BI226,RMDF!BP226,RMDF!BW226,RMDF!CD226,RMDF!CK226,RMDF!CR226), RMDF!CY226=ROUND(RMDF!CY226,4))</f>
        <v>1</v>
      </c>
      <c r="CW226" s="317">
        <f>RMDF!CW226</f>
        <v>0</v>
      </c>
      <c r="CX226" s="318" t="str">
        <f>IF(CW226=0,"",_xlfn.XLOOKUP(CW226,StatePicklist!$1:$1,StatePicklist!$3:$3,"NA",0))</f>
        <v/>
      </c>
      <c r="CY226" s="297" t="str">
        <f ca="1">IF(RMDF!CX226="", "", IF(ISNUMBER(MATCH(RMDF!CX226, INDIRECT(CX226), 0)), "OK", "Invalid"))</f>
        <v/>
      </c>
      <c r="CZ226" s="281"/>
      <c r="DA226" s="281"/>
      <c r="DB226" s="281"/>
      <c r="DC226" s="281" t="b">
        <f>AND(RMDF!DF226&gt;=0, RMDF!DF226&lt;=1-SUM(RMDF!Z226,RMDF!AG226,RMDF!AN226,RMDF!AU226,RMDF!BB226,RMDF!BI226,RMDF!BP226,RMDF!BW226,RMDF!CD226,RMDF!CK226,RMDF!CR226,RMDF!CY226), RMDF!DF226=ROUND(RMDF!DF226,4))</f>
        <v>1</v>
      </c>
      <c r="DD226" s="317">
        <f>RMDF!DD226</f>
        <v>0</v>
      </c>
      <c r="DE226" s="318" t="str">
        <f>IF(DD226=0,"",_xlfn.XLOOKUP(DD226,StatePicklist!$1:$1,StatePicklist!$3:$3,"NA",0))</f>
        <v/>
      </c>
      <c r="DF226" s="297" t="str">
        <f ca="1">IF(RMDF!DE226="", "", IF(ISNUMBER(MATCH(RMDF!DE226, INDIRECT(DE226), 0)), "OK", "Invalid"))</f>
        <v/>
      </c>
      <c r="DG226" s="281"/>
      <c r="DH226" s="281"/>
      <c r="DI226" s="281"/>
      <c r="DJ226" s="281" t="b">
        <f>AND(RMDF!DM226&gt;=0, RMDF!DM226&lt;=1-SUM(RMDF!Z226,RMDF!AG226,RMDF!AN226,RMDF!AU226,RMDF!BB226,RMDF!BI226,RMDF!BP226,RMDF!BW226,RMDF!CD226,RMDF!CK226,RMDF!CR226,RMDF!CY226,RMDF!DF226), RMDF!DM226=ROUND(RMDF!DM226,4))</f>
        <v>1</v>
      </c>
      <c r="DK226" s="317">
        <f>RMDF!DK226</f>
        <v>0</v>
      </c>
      <c r="DL226" s="318" t="str">
        <f>IF(DK226=0,"",_xlfn.XLOOKUP(DK226,StatePicklist!$1:$1,StatePicklist!$3:$3,"NA",0))</f>
        <v/>
      </c>
      <c r="DM226" s="297" t="str">
        <f ca="1">IF(RMDF!DL226="", "", IF(ISNUMBER(MATCH(RMDF!DL226, INDIRECT(DL226), 0)), "OK", "Invalid"))</f>
        <v/>
      </c>
      <c r="DN226" s="281"/>
      <c r="DO226" s="281"/>
      <c r="DP226" s="281"/>
      <c r="DQ226" s="281" t="b">
        <f>AND(RMDF!DT226&gt;=0, RMDF!DT226&lt;=1-SUM(RMDF!Z226,RMDF!AG226,RMDF!AN226,RMDF!AU226,RMDF!BB226,RMDF!BI226,RMDF!BP226,RMDF!BW226,RMDF!CD226,RMDF!CK226,RMDF!CR226,RMDF!CY226,RMDF!DF226,RMDF!DM226), RMDF!DT226=ROUND(RMDF!DT226,4))</f>
        <v>1</v>
      </c>
      <c r="DR226" s="317">
        <f>RMDF!DR226</f>
        <v>0</v>
      </c>
      <c r="DS226" s="318" t="str">
        <f>IF(DR226=0,"",_xlfn.XLOOKUP(DR226,StatePicklist!$1:$1,StatePicklist!$3:$3,"NA",0))</f>
        <v/>
      </c>
      <c r="DT226" s="297" t="str">
        <f ca="1">IF(RMDF!DS226="", "", IF(ISNUMBER(MATCH(RMDF!DS226, INDIRECT(DS226), 0)), "OK", "Invalid"))</f>
        <v/>
      </c>
      <c r="DU226" s="281"/>
      <c r="DV226" s="281"/>
      <c r="DW226" s="281"/>
      <c r="DX226" s="281" t="b">
        <f>AND(RMDF!EA226&gt;=0, RMDF!EA226&lt;=1-SUM(RMDF!Z226,RMDF!AG226,RMDF!AN226,RMDF!AU226,RMDF!BB226,RMDF!BI226,RMDF!BP226,RMDF!BW226,RMDF!CD226,RMDF!CK226,RMDF!CR226,RMDF!CY226,RMDF!DF226,RMDF!DM226,RMDF!DT226), RMDF!EA226=ROUND(RMDF!EA226,4))</f>
        <v>1</v>
      </c>
      <c r="DY226" s="317">
        <f>RMDF!DY226</f>
        <v>0</v>
      </c>
      <c r="DZ226" s="318" t="str">
        <f>IF(DY226=0,"",_xlfn.XLOOKUP(DY226,StatePicklist!$1:$1,StatePicklist!$3:$3,"NA",0))</f>
        <v/>
      </c>
      <c r="EA226" s="297" t="str">
        <f ca="1">IF(RMDF!DZ226="", "", IF(ISNUMBER(MATCH(RMDF!DZ226, INDIRECT(DZ226), 0)), "OK", "Invalid"))</f>
        <v/>
      </c>
      <c r="EB226" s="281"/>
      <c r="EC226" s="281"/>
      <c r="ED226" s="281"/>
      <c r="EE226" s="281" t="b">
        <f>AND(RMDF!EH226&gt;=0, RMDF!EH226&lt;=1-SUM(RMDF!Z226,RMDF!AG226,RMDF!AN226,RMDF!AU226,RMDF!BB226,RMDF!BI226,RMDF!BP226,RMDF!BW226,RMDF!CD226,RMDF!CK226,RMDF!CR226,RMDF!CY226,RMDF!DF226,RMDF!DM226,RMDF!DT226,RMDF!EA226), RMDF!EH226=ROUND(RMDF!EH226,4))</f>
        <v>1</v>
      </c>
      <c r="EF226" s="317">
        <f>RMDF!EF226</f>
        <v>0</v>
      </c>
      <c r="EG226" s="318" t="str">
        <f>IF(EF226=0,"",_xlfn.XLOOKUP(EF226,StatePicklist!$1:$1,StatePicklist!$3:$3,"NA",0))</f>
        <v/>
      </c>
      <c r="EH226" s="297" t="str">
        <f ca="1">IF(RMDF!EG226="", "", IF(ISNUMBER(MATCH(RMDF!EG226, INDIRECT(EG226), 0)), "OK", "Invalid"))</f>
        <v/>
      </c>
      <c r="EI226" s="281"/>
      <c r="EJ226" s="281"/>
      <c r="EK226" s="281"/>
      <c r="EL226" s="281" t="b">
        <f>AND(RMDF!EO226&gt;=0, RMDF!EO226&lt;=1-SUM(RMDF!Z226,RMDF!AG226,RMDF!AN226,RMDF!AU226,RMDF!BB226,RMDF!BI226,RMDF!BP226,RMDF!BW226,RMDF!CD226,RMDF!CK226,RMDF!CR226,RMDF!CY226,RMDF!DF226,RMDF!DM226,RMDF!DT226,RMDF!EA226,RMDF!EH226), RMDF!EO226=ROUND(RMDF!EO226,4))</f>
        <v>1</v>
      </c>
      <c r="EM226" s="317">
        <f>RMDF!EM226</f>
        <v>0</v>
      </c>
      <c r="EN226" s="318" t="str">
        <f>IF(EM226=0,"",_xlfn.XLOOKUP(EM226,StatePicklist!$1:$1,StatePicklist!$3:$3,"NA",0))</f>
        <v/>
      </c>
      <c r="EO226" s="297" t="str">
        <f ca="1">IF(RMDF!EN226="", "", IF(ISNUMBER(MATCH(RMDF!EN226, INDIRECT(EN226), 0)), "OK", "Invalid"))</f>
        <v/>
      </c>
      <c r="EP226" s="281"/>
      <c r="EQ226" s="281"/>
      <c r="ER226" s="281"/>
      <c r="ES226" s="281" t="b">
        <f>AND(RMDF!EV226&gt;=0, RMDF!EV226&lt;=1-SUM(RMDF!Z226,RMDF!AG226,RMDF!AN226,RMDF!AU226,RMDF!BB226,RMDF!BI226,RMDF!BP226,RMDF!BW226,RMDF!CD226,RMDF!CK226,RMDF!CR226,RMDF!CY226,RMDF!DF226,RMDF!DM226,RMDF!DT226,RMDF!EA226,RMDF!EH226,RMDF!EO226), RMDF!EV226=ROUND(RMDF!EV226,4))</f>
        <v>1</v>
      </c>
      <c r="ET226" s="317">
        <f>RMDF!ET226</f>
        <v>0</v>
      </c>
      <c r="EU226" s="318" t="str">
        <f>IF(ET226=0,"",_xlfn.XLOOKUP(ET226,StatePicklist!$1:$1,StatePicklist!$3:$3,"NA",0))</f>
        <v/>
      </c>
      <c r="EV226" s="297" t="str">
        <f ca="1">IF(RMDF!EU226="", "", IF(ISNUMBER(MATCH(RMDF!EU226, INDIRECT(EU226), 0)), "OK", "Invalid"))</f>
        <v/>
      </c>
      <c r="EW226" s="281"/>
      <c r="EX226" s="281"/>
      <c r="EY226" s="281"/>
      <c r="EZ226" s="281" t="b">
        <f>AND(RMDF!FC226&gt;=0, RMDF!FC226&lt;=1-SUM(RMDF!Z226,RMDF!AG226,RMDF!AN226,RMDF!AU226,RMDF!BB226,RMDF!BI226,RMDF!BP226,RMDF!BW226,RMDF!CD226,RMDF!CK226,RMDF!CR226,RMDF!CY226,RMDF!DF226,RMDF!DM226,RMDF!DT226,RMDF!EA226,RMDF!EH226,RMDF!EO226,RMDF!EV226), RMDF!FC226=ROUND(RMDF!FC226,4))</f>
        <v>1</v>
      </c>
      <c r="FA226" s="317">
        <f>RMDF!FA226</f>
        <v>0</v>
      </c>
      <c r="FB226" s="318" t="str">
        <f>IF(FA226=0,"",_xlfn.XLOOKUP(FA226,StatePicklist!$1:$1,StatePicklist!$3:$3,"NA",0))</f>
        <v/>
      </c>
      <c r="FC226" s="297" t="str">
        <f ca="1">IF(RMDF!FB226="", "", IF(ISNUMBER(MATCH(RMDF!FB226, INDIRECT(FB226), 0)), "OK", "Invalid"))</f>
        <v/>
      </c>
    </row>
    <row r="227" spans="1:159" s="205" customFormat="1" ht="39.9" customHeight="1" x14ac:dyDescent="0.25">
      <c r="A227" s="206"/>
      <c r="B227" s="196"/>
      <c r="C227" s="197"/>
      <c r="D227" s="198"/>
      <c r="E227" s="199"/>
      <c r="F227" s="200"/>
      <c r="G227" s="201"/>
      <c r="H227" s="292"/>
      <c r="I227" s="305">
        <f>RMDF!I227</f>
        <v>0</v>
      </c>
      <c r="J227" s="305" t="str">
        <f>IF(I227=ProductCode!$B$30,"PDReclPost",IF(OR(I227=ProductCode!$C$30,I227=ProductCode!$E$30,I227=ProductCode!$G$30),"PDPreCon",IF(OR(I227=ProductCode!$D$30,I227=ProductCode!$F$30),"PDNotReclPost","")))</f>
        <v/>
      </c>
      <c r="K227" s="305" t="str">
        <f t="shared" si="15"/>
        <v/>
      </c>
      <c r="L227" s="289"/>
      <c r="M227" s="305" t="str">
        <f t="shared" si="15"/>
        <v/>
      </c>
      <c r="N227" s="289" t="b">
        <f>AND(RMDF!N227&gt;=0, RMDF!N227&lt;=1-RMDF!L227, RMDF!N227=ROUND(RMDF!N227,4))</f>
        <v>1</v>
      </c>
      <c r="O227" s="286" t="str">
        <f>IF(P227="","",IF(I227="","",IF(LEFT(I227,13)="Reclaimed pos",RawMaterialCode!$E$569,RawMaterialCode!$E$568)))</f>
        <v>Reclaimed pre-consumer mixed fibers (RM0578)</v>
      </c>
      <c r="P227" s="295">
        <f t="shared" si="16"/>
        <v>1</v>
      </c>
      <c r="Q227" s="202"/>
      <c r="R227" s="203"/>
      <c r="S227" s="204" t="str">
        <f t="shared" si="17"/>
        <v/>
      </c>
      <c r="T227" s="281"/>
      <c r="U227" s="281"/>
      <c r="V227" s="281"/>
      <c r="W227" s="281"/>
      <c r="X227" s="317">
        <f>RMDF!X227</f>
        <v>0</v>
      </c>
      <c r="Y227" s="318" t="str">
        <f>IF(X227=0,"",_xlfn.XLOOKUP(X227,StatePicklist!$1:$1,StatePicklist!$3:$3,"NA",0))</f>
        <v/>
      </c>
      <c r="Z227" s="297" t="str">
        <f ca="1">IF(RMDF!Y227="", "", IF(ISNUMBER(MATCH(RMDF!Y227, INDIRECT(Y227), 0)), "OK", "Invalid"))</f>
        <v/>
      </c>
      <c r="AA227" s="281"/>
      <c r="AB227" s="281"/>
      <c r="AC227" s="281"/>
      <c r="AD227" s="281" t="b">
        <f>AND(RMDF!AG227&gt;=0, RMDF!AG227&lt;=1-RMDF!Z227, RMDF!AG227=ROUND(RMDF!AG227,4))</f>
        <v>1</v>
      </c>
      <c r="AE227" s="317">
        <f>RMDF!AE227</f>
        <v>0</v>
      </c>
      <c r="AF227" s="318" t="str">
        <f>IF(AE227=0,"",_xlfn.XLOOKUP(AE227,StatePicklist!$1:$1,StatePicklist!$3:$3,"NA",0))</f>
        <v/>
      </c>
      <c r="AG227" s="297" t="str">
        <f ca="1">IF(RMDF!AF227="", "", IF(ISNUMBER(MATCH(RMDF!AF227, INDIRECT(AF227), 0)), "OK", "Invalid"))</f>
        <v/>
      </c>
      <c r="AH227" s="281"/>
      <c r="AI227" s="281"/>
      <c r="AJ227" s="281"/>
      <c r="AK227" s="281" t="b">
        <f>AND(RMDF!AN227&gt;=0, RMDF!AN227&lt;=1-SUM(RMDF!Z227,RMDF!AG227), RMDF!AN227=ROUND(RMDF!AN227,4))</f>
        <v>1</v>
      </c>
      <c r="AL227" s="317">
        <f>RMDF!AL227</f>
        <v>0</v>
      </c>
      <c r="AM227" s="318" t="str">
        <f>IF(AL227=0,"",_xlfn.XLOOKUP(AL227,StatePicklist!$1:$1,StatePicklist!$3:$3,"NA",0))</f>
        <v/>
      </c>
      <c r="AN227" s="297" t="str">
        <f ca="1">IF(RMDF!AM227="", "", IF(ISNUMBER(MATCH(RMDF!AM227, INDIRECT(AM227), 0)), "OK", "Invalid"))</f>
        <v/>
      </c>
      <c r="AO227" s="281"/>
      <c r="AP227" s="281"/>
      <c r="AQ227" s="281"/>
      <c r="AR227" s="281" t="b">
        <f>AND(RMDF!AU227&gt;=0, RMDF!AU227&lt;=1-SUM(RMDF!Z227,RMDF!AG227,RMDF!AN227), RMDF!AU227=ROUND(RMDF!AU227,4))</f>
        <v>1</v>
      </c>
      <c r="AS227" s="317">
        <f>RMDF!AS227</f>
        <v>0</v>
      </c>
      <c r="AT227" s="318" t="str">
        <f>IF(AS227=0,"",_xlfn.XLOOKUP(AS227,StatePicklist!$1:$1,StatePicklist!$3:$3,"NA",0))</f>
        <v/>
      </c>
      <c r="AU227" s="297" t="str">
        <f ca="1">IF(RMDF!AT227="", "", IF(ISNUMBER(MATCH(RMDF!AT227, INDIRECT(AT227), 0)), "OK", "Invalid"))</f>
        <v/>
      </c>
      <c r="AV227" s="281"/>
      <c r="AW227" s="281"/>
      <c r="AX227" s="281"/>
      <c r="AY227" s="281" t="b">
        <f>AND(RMDF!BB227&gt;=0, RMDF!BB227&lt;=1-SUM(RMDF!Z227,RMDF!AG227,RMDF!AN227,RMDF!AU227), RMDF!BB227=ROUND(RMDF!BB227,4))</f>
        <v>1</v>
      </c>
      <c r="AZ227" s="317">
        <f>RMDF!AZ227</f>
        <v>0</v>
      </c>
      <c r="BA227" s="318" t="str">
        <f>IF(AZ227=0,"",_xlfn.XLOOKUP(AZ227,StatePicklist!$1:$1,StatePicklist!$3:$3,"NA",0))</f>
        <v/>
      </c>
      <c r="BB227" s="297" t="str">
        <f ca="1">IF(RMDF!BA227="", "", IF(ISNUMBER(MATCH(RMDF!BA227, INDIRECT(BA227), 0)), "OK", "Invalid"))</f>
        <v/>
      </c>
      <c r="BC227" s="281"/>
      <c r="BD227" s="281"/>
      <c r="BE227" s="281"/>
      <c r="BF227" s="281" t="b">
        <f>AND(RMDF!BI227&gt;=0, RMDF!BI227&lt;=1-SUM(RMDF!Z227,RMDF!AG227,RMDF!AN227,RMDF!AU227,RMDF!BB227), RMDF!BI227=ROUND(RMDF!BI227,4))</f>
        <v>1</v>
      </c>
      <c r="BG227" s="317">
        <f>RMDF!BG227</f>
        <v>0</v>
      </c>
      <c r="BH227" s="318" t="str">
        <f>IF(BG227=0,"",_xlfn.XLOOKUP(BG227,StatePicklist!$1:$1,StatePicklist!$3:$3,"NA",0))</f>
        <v/>
      </c>
      <c r="BI227" s="297" t="str">
        <f ca="1">IF(RMDF!BH227="", "", IF(ISNUMBER(MATCH(RMDF!BH227, INDIRECT(BH227), 0)), "OK", "Invalid"))</f>
        <v/>
      </c>
      <c r="BJ227" s="281"/>
      <c r="BK227" s="281"/>
      <c r="BL227" s="281"/>
      <c r="BM227" s="281" t="b">
        <f>AND(RMDF!BP227&gt;=0, RMDF!BP227&lt;=1-SUM(RMDF!Z227,RMDF!AG227,RMDF!AN227,RMDF!AU227,RMDF!BB227,RMDF!BI227), RMDF!BP227=ROUND(RMDF!BP227,4))</f>
        <v>1</v>
      </c>
      <c r="BN227" s="317">
        <f>RMDF!BN227</f>
        <v>0</v>
      </c>
      <c r="BO227" s="318" t="str">
        <f>IF(BN227=0,"",_xlfn.XLOOKUP(BN227,StatePicklist!$1:$1,StatePicklist!$3:$3,"NA",0))</f>
        <v/>
      </c>
      <c r="BP227" s="297" t="str">
        <f ca="1">IF(RMDF!BO227="", "", IF(ISNUMBER(MATCH(RMDF!BO227, INDIRECT(BO227), 0)), "OK", "Invalid"))</f>
        <v/>
      </c>
      <c r="BQ227" s="281"/>
      <c r="BR227" s="281"/>
      <c r="BS227" s="281"/>
      <c r="BT227" s="281" t="b">
        <f>AND(RMDF!BW227&gt;=0, RMDF!BW227&lt;=1-SUM(RMDF!Z227,RMDF!AG227,RMDF!AN227,RMDF!AU227,RMDF!BB227,RMDF!BI227,RMDF!BP227), RMDF!BW227=ROUND(RMDF!BW227,4))</f>
        <v>1</v>
      </c>
      <c r="BU227" s="317">
        <f>RMDF!BU227</f>
        <v>0</v>
      </c>
      <c r="BV227" s="318" t="str">
        <f>IF(BU227=0,"",_xlfn.XLOOKUP(BU227,StatePicklist!$1:$1,StatePicklist!$3:$3,"NA",0))</f>
        <v/>
      </c>
      <c r="BW227" s="297" t="str">
        <f ca="1">IF(RMDF!BV227="", "", IF(ISNUMBER(MATCH(RMDF!BV227, INDIRECT(BV227), 0)), "OK", "Invalid"))</f>
        <v/>
      </c>
      <c r="BX227" s="281"/>
      <c r="BY227" s="281"/>
      <c r="BZ227" s="281"/>
      <c r="CA227" s="281" t="b">
        <f>AND(RMDF!CD227&gt;=0, RMDF!CD227&lt;=1-SUM(RMDF!Z227,RMDF!AG227,RMDF!AN227,RMDF!AU227,RMDF!BB227,RMDF!BI227,RMDF!BP227,RMDF!BW227), RMDF!CD227=ROUND(RMDF!CD227,4))</f>
        <v>1</v>
      </c>
      <c r="CB227" s="317">
        <f>RMDF!CB227</f>
        <v>0</v>
      </c>
      <c r="CC227" s="318" t="str">
        <f>IF(CB227=0,"",_xlfn.XLOOKUP(CB227,StatePicklist!$1:$1,StatePicklist!$3:$3,"NA",0))</f>
        <v/>
      </c>
      <c r="CD227" s="297" t="str">
        <f ca="1">IF(RMDF!CC227="", "", IF(ISNUMBER(MATCH(RMDF!CC227, INDIRECT(CC227), 0)), "OK", "Invalid"))</f>
        <v/>
      </c>
      <c r="CE227" s="281"/>
      <c r="CF227" s="281"/>
      <c r="CG227" s="281"/>
      <c r="CH227" s="281" t="b">
        <f>AND(RMDF!CK227&gt;=0, RMDF!CK227&lt;=1-SUM(RMDF!Z227,RMDF!AG227,RMDF!AN227,RMDF!AU227,RMDF!BB227,RMDF!BI227,RMDF!BP227,RMDF!BW227,RMDF!CD227), RMDF!CK227=ROUND(RMDF!CK227,4))</f>
        <v>1</v>
      </c>
      <c r="CI227" s="317">
        <f>RMDF!CI227</f>
        <v>0</v>
      </c>
      <c r="CJ227" s="318" t="str">
        <f>IF(CI227=0,"",_xlfn.XLOOKUP(CI227,StatePicklist!$1:$1,StatePicklist!$3:$3,"NA",0))</f>
        <v/>
      </c>
      <c r="CK227" s="297" t="str">
        <f ca="1">IF(RMDF!CJ227="", "", IF(ISNUMBER(MATCH(RMDF!CJ227, INDIRECT(CJ227), 0)), "OK", "Invalid"))</f>
        <v/>
      </c>
      <c r="CL227" s="281"/>
      <c r="CM227" s="281"/>
      <c r="CN227" s="281"/>
      <c r="CO227" s="281" t="b">
        <f>AND(RMDF!CR227&gt;=0, RMDF!CR227&lt;=1-SUM(RMDF!Z227,RMDF!AG227,RMDF!AN227,RMDF!AU227,RMDF!BB227,RMDF!BI227,RMDF!BP227,RMDF!BW227,RMDF!CD227,RMDF!CK227), RMDF!CR227=ROUND(RMDF!CR227,4))</f>
        <v>1</v>
      </c>
      <c r="CP227" s="317">
        <f>RMDF!CP227</f>
        <v>0</v>
      </c>
      <c r="CQ227" s="318" t="str">
        <f>IF(CP227=0,"",_xlfn.XLOOKUP(CP227,StatePicklist!$1:$1,StatePicklist!$3:$3,"NA",0))</f>
        <v/>
      </c>
      <c r="CR227" s="297" t="str">
        <f ca="1">IF(RMDF!CQ227="", "", IF(ISNUMBER(MATCH(RMDF!CQ227, INDIRECT(CQ227), 0)), "OK", "Invalid"))</f>
        <v/>
      </c>
      <c r="CS227" s="281"/>
      <c r="CT227" s="281"/>
      <c r="CU227" s="281"/>
      <c r="CV227" s="281" t="b">
        <f>AND(RMDF!CY227&gt;=0, RMDF!CY227&lt;=1-SUM(RMDF!Z227,RMDF!AG227,RMDF!AN227,RMDF!AU227,RMDF!BB227,RMDF!BI227,RMDF!BP227,RMDF!BW227,RMDF!CD227,RMDF!CK227,RMDF!CR227), RMDF!CY227=ROUND(RMDF!CY227,4))</f>
        <v>1</v>
      </c>
      <c r="CW227" s="317">
        <f>RMDF!CW227</f>
        <v>0</v>
      </c>
      <c r="CX227" s="318" t="str">
        <f>IF(CW227=0,"",_xlfn.XLOOKUP(CW227,StatePicklist!$1:$1,StatePicklist!$3:$3,"NA",0))</f>
        <v/>
      </c>
      <c r="CY227" s="297" t="str">
        <f ca="1">IF(RMDF!CX227="", "", IF(ISNUMBER(MATCH(RMDF!CX227, INDIRECT(CX227), 0)), "OK", "Invalid"))</f>
        <v/>
      </c>
      <c r="CZ227" s="281"/>
      <c r="DA227" s="281"/>
      <c r="DB227" s="281"/>
      <c r="DC227" s="281" t="b">
        <f>AND(RMDF!DF227&gt;=0, RMDF!DF227&lt;=1-SUM(RMDF!Z227,RMDF!AG227,RMDF!AN227,RMDF!AU227,RMDF!BB227,RMDF!BI227,RMDF!BP227,RMDF!BW227,RMDF!CD227,RMDF!CK227,RMDF!CR227,RMDF!CY227), RMDF!DF227=ROUND(RMDF!DF227,4))</f>
        <v>1</v>
      </c>
      <c r="DD227" s="317">
        <f>RMDF!DD227</f>
        <v>0</v>
      </c>
      <c r="DE227" s="318" t="str">
        <f>IF(DD227=0,"",_xlfn.XLOOKUP(DD227,StatePicklist!$1:$1,StatePicklist!$3:$3,"NA",0))</f>
        <v/>
      </c>
      <c r="DF227" s="297" t="str">
        <f ca="1">IF(RMDF!DE227="", "", IF(ISNUMBER(MATCH(RMDF!DE227, INDIRECT(DE227), 0)), "OK", "Invalid"))</f>
        <v/>
      </c>
      <c r="DG227" s="281"/>
      <c r="DH227" s="281"/>
      <c r="DI227" s="281"/>
      <c r="DJ227" s="281" t="b">
        <f>AND(RMDF!DM227&gt;=0, RMDF!DM227&lt;=1-SUM(RMDF!Z227,RMDF!AG227,RMDF!AN227,RMDF!AU227,RMDF!BB227,RMDF!BI227,RMDF!BP227,RMDF!BW227,RMDF!CD227,RMDF!CK227,RMDF!CR227,RMDF!CY227,RMDF!DF227), RMDF!DM227=ROUND(RMDF!DM227,4))</f>
        <v>1</v>
      </c>
      <c r="DK227" s="317">
        <f>RMDF!DK227</f>
        <v>0</v>
      </c>
      <c r="DL227" s="318" t="str">
        <f>IF(DK227=0,"",_xlfn.XLOOKUP(DK227,StatePicklist!$1:$1,StatePicklist!$3:$3,"NA",0))</f>
        <v/>
      </c>
      <c r="DM227" s="297" t="str">
        <f ca="1">IF(RMDF!DL227="", "", IF(ISNUMBER(MATCH(RMDF!DL227, INDIRECT(DL227), 0)), "OK", "Invalid"))</f>
        <v/>
      </c>
      <c r="DN227" s="281"/>
      <c r="DO227" s="281"/>
      <c r="DP227" s="281"/>
      <c r="DQ227" s="281" t="b">
        <f>AND(RMDF!DT227&gt;=0, RMDF!DT227&lt;=1-SUM(RMDF!Z227,RMDF!AG227,RMDF!AN227,RMDF!AU227,RMDF!BB227,RMDF!BI227,RMDF!BP227,RMDF!BW227,RMDF!CD227,RMDF!CK227,RMDF!CR227,RMDF!CY227,RMDF!DF227,RMDF!DM227), RMDF!DT227=ROUND(RMDF!DT227,4))</f>
        <v>1</v>
      </c>
      <c r="DR227" s="317">
        <f>RMDF!DR227</f>
        <v>0</v>
      </c>
      <c r="DS227" s="318" t="str">
        <f>IF(DR227=0,"",_xlfn.XLOOKUP(DR227,StatePicklist!$1:$1,StatePicklist!$3:$3,"NA",0))</f>
        <v/>
      </c>
      <c r="DT227" s="297" t="str">
        <f ca="1">IF(RMDF!DS227="", "", IF(ISNUMBER(MATCH(RMDF!DS227, INDIRECT(DS227), 0)), "OK", "Invalid"))</f>
        <v/>
      </c>
      <c r="DU227" s="281"/>
      <c r="DV227" s="281"/>
      <c r="DW227" s="281"/>
      <c r="DX227" s="281" t="b">
        <f>AND(RMDF!EA227&gt;=0, RMDF!EA227&lt;=1-SUM(RMDF!Z227,RMDF!AG227,RMDF!AN227,RMDF!AU227,RMDF!BB227,RMDF!BI227,RMDF!BP227,RMDF!BW227,RMDF!CD227,RMDF!CK227,RMDF!CR227,RMDF!CY227,RMDF!DF227,RMDF!DM227,RMDF!DT227), RMDF!EA227=ROUND(RMDF!EA227,4))</f>
        <v>1</v>
      </c>
      <c r="DY227" s="317">
        <f>RMDF!DY227</f>
        <v>0</v>
      </c>
      <c r="DZ227" s="318" t="str">
        <f>IF(DY227=0,"",_xlfn.XLOOKUP(DY227,StatePicklist!$1:$1,StatePicklist!$3:$3,"NA",0))</f>
        <v/>
      </c>
      <c r="EA227" s="297" t="str">
        <f ca="1">IF(RMDF!DZ227="", "", IF(ISNUMBER(MATCH(RMDF!DZ227, INDIRECT(DZ227), 0)), "OK", "Invalid"))</f>
        <v/>
      </c>
      <c r="EB227" s="281"/>
      <c r="EC227" s="281"/>
      <c r="ED227" s="281"/>
      <c r="EE227" s="281" t="b">
        <f>AND(RMDF!EH227&gt;=0, RMDF!EH227&lt;=1-SUM(RMDF!Z227,RMDF!AG227,RMDF!AN227,RMDF!AU227,RMDF!BB227,RMDF!BI227,RMDF!BP227,RMDF!BW227,RMDF!CD227,RMDF!CK227,RMDF!CR227,RMDF!CY227,RMDF!DF227,RMDF!DM227,RMDF!DT227,RMDF!EA227), RMDF!EH227=ROUND(RMDF!EH227,4))</f>
        <v>1</v>
      </c>
      <c r="EF227" s="317">
        <f>RMDF!EF227</f>
        <v>0</v>
      </c>
      <c r="EG227" s="318" t="str">
        <f>IF(EF227=0,"",_xlfn.XLOOKUP(EF227,StatePicklist!$1:$1,StatePicklist!$3:$3,"NA",0))</f>
        <v/>
      </c>
      <c r="EH227" s="297" t="str">
        <f ca="1">IF(RMDF!EG227="", "", IF(ISNUMBER(MATCH(RMDF!EG227, INDIRECT(EG227), 0)), "OK", "Invalid"))</f>
        <v/>
      </c>
      <c r="EI227" s="281"/>
      <c r="EJ227" s="281"/>
      <c r="EK227" s="281"/>
      <c r="EL227" s="281" t="b">
        <f>AND(RMDF!EO227&gt;=0, RMDF!EO227&lt;=1-SUM(RMDF!Z227,RMDF!AG227,RMDF!AN227,RMDF!AU227,RMDF!BB227,RMDF!BI227,RMDF!BP227,RMDF!BW227,RMDF!CD227,RMDF!CK227,RMDF!CR227,RMDF!CY227,RMDF!DF227,RMDF!DM227,RMDF!DT227,RMDF!EA227,RMDF!EH227), RMDF!EO227=ROUND(RMDF!EO227,4))</f>
        <v>1</v>
      </c>
      <c r="EM227" s="317">
        <f>RMDF!EM227</f>
        <v>0</v>
      </c>
      <c r="EN227" s="318" t="str">
        <f>IF(EM227=0,"",_xlfn.XLOOKUP(EM227,StatePicklist!$1:$1,StatePicklist!$3:$3,"NA",0))</f>
        <v/>
      </c>
      <c r="EO227" s="297" t="str">
        <f ca="1">IF(RMDF!EN227="", "", IF(ISNUMBER(MATCH(RMDF!EN227, INDIRECT(EN227), 0)), "OK", "Invalid"))</f>
        <v/>
      </c>
      <c r="EP227" s="281"/>
      <c r="EQ227" s="281"/>
      <c r="ER227" s="281"/>
      <c r="ES227" s="281" t="b">
        <f>AND(RMDF!EV227&gt;=0, RMDF!EV227&lt;=1-SUM(RMDF!Z227,RMDF!AG227,RMDF!AN227,RMDF!AU227,RMDF!BB227,RMDF!BI227,RMDF!BP227,RMDF!BW227,RMDF!CD227,RMDF!CK227,RMDF!CR227,RMDF!CY227,RMDF!DF227,RMDF!DM227,RMDF!DT227,RMDF!EA227,RMDF!EH227,RMDF!EO227), RMDF!EV227=ROUND(RMDF!EV227,4))</f>
        <v>1</v>
      </c>
      <c r="ET227" s="317">
        <f>RMDF!ET227</f>
        <v>0</v>
      </c>
      <c r="EU227" s="318" t="str">
        <f>IF(ET227=0,"",_xlfn.XLOOKUP(ET227,StatePicklist!$1:$1,StatePicklist!$3:$3,"NA",0))</f>
        <v/>
      </c>
      <c r="EV227" s="297" t="str">
        <f ca="1">IF(RMDF!EU227="", "", IF(ISNUMBER(MATCH(RMDF!EU227, INDIRECT(EU227), 0)), "OK", "Invalid"))</f>
        <v/>
      </c>
      <c r="EW227" s="281"/>
      <c r="EX227" s="281"/>
      <c r="EY227" s="281"/>
      <c r="EZ227" s="281" t="b">
        <f>AND(RMDF!FC227&gt;=0, RMDF!FC227&lt;=1-SUM(RMDF!Z227,RMDF!AG227,RMDF!AN227,RMDF!AU227,RMDF!BB227,RMDF!BI227,RMDF!BP227,RMDF!BW227,RMDF!CD227,RMDF!CK227,RMDF!CR227,RMDF!CY227,RMDF!DF227,RMDF!DM227,RMDF!DT227,RMDF!EA227,RMDF!EH227,RMDF!EO227,RMDF!EV227), RMDF!FC227=ROUND(RMDF!FC227,4))</f>
        <v>1</v>
      </c>
      <c r="FA227" s="317">
        <f>RMDF!FA227</f>
        <v>0</v>
      </c>
      <c r="FB227" s="318" t="str">
        <f>IF(FA227=0,"",_xlfn.XLOOKUP(FA227,StatePicklist!$1:$1,StatePicklist!$3:$3,"NA",0))</f>
        <v/>
      </c>
      <c r="FC227" s="297" t="str">
        <f ca="1">IF(RMDF!FB227="", "", IF(ISNUMBER(MATCH(RMDF!FB227, INDIRECT(FB227), 0)), "OK", "Invalid"))</f>
        <v/>
      </c>
    </row>
    <row r="228" spans="1:159" s="205" customFormat="1" ht="39.9" customHeight="1" x14ac:dyDescent="0.25">
      <c r="A228" s="206"/>
      <c r="B228" s="196"/>
      <c r="C228" s="197"/>
      <c r="D228" s="198"/>
      <c r="E228" s="199"/>
      <c r="F228" s="200"/>
      <c r="G228" s="201"/>
      <c r="H228" s="292"/>
      <c r="I228" s="305">
        <f>RMDF!I228</f>
        <v>0</v>
      </c>
      <c r="J228" s="305" t="str">
        <f>IF(I228=ProductCode!$B$30,"PDReclPost",IF(OR(I228=ProductCode!$C$30,I228=ProductCode!$E$30,I228=ProductCode!$G$30),"PDPreCon",IF(OR(I228=ProductCode!$D$30,I228=ProductCode!$F$30),"PDNotReclPost","")))</f>
        <v/>
      </c>
      <c r="K228" s="305" t="str">
        <f t="shared" ref="K228:M291" si="18">IF(LEFT($I228,13)="Reclaimed pre","Rmpre",IF(LEFT($I228,13)="Reclaimed pos","Rmpost",""))</f>
        <v/>
      </c>
      <c r="L228" s="289"/>
      <c r="M228" s="305" t="str">
        <f t="shared" si="18"/>
        <v/>
      </c>
      <c r="N228" s="289" t="b">
        <f>AND(RMDF!N228&gt;=0, RMDF!N228&lt;=1-RMDF!L228, RMDF!N228=ROUND(RMDF!N228,4))</f>
        <v>1</v>
      </c>
      <c r="O228" s="286" t="str">
        <f>IF(P228="","",IF(I228="","",IF(LEFT(I228,13)="Reclaimed pos",RawMaterialCode!$E$569,RawMaterialCode!$E$568)))</f>
        <v>Reclaimed pre-consumer mixed fibers (RM0578)</v>
      </c>
      <c r="P228" s="295">
        <f t="shared" ref="P228:P291" si="19">IF(OR(I228="",1-SUM(L228,N228)=0),"",1-SUM(L228,N228))</f>
        <v>1</v>
      </c>
      <c r="Q228" s="202"/>
      <c r="R228" s="203"/>
      <c r="S228" s="204" t="str">
        <f t="shared" ref="S228:S291" si="20">IF(C228="","",IF(R228&lt;&gt;0,SUMIF($Z$33:$FC$33,$Z$33,Z228:FC228),""))</f>
        <v/>
      </c>
      <c r="T228" s="281"/>
      <c r="U228" s="281"/>
      <c r="V228" s="281"/>
      <c r="W228" s="281"/>
      <c r="X228" s="317">
        <f>RMDF!X228</f>
        <v>0</v>
      </c>
      <c r="Y228" s="318" t="str">
        <f>IF(X228=0,"",_xlfn.XLOOKUP(X228,StatePicklist!$1:$1,StatePicklist!$3:$3,"NA",0))</f>
        <v/>
      </c>
      <c r="Z228" s="297" t="str">
        <f ca="1">IF(RMDF!Y228="", "", IF(ISNUMBER(MATCH(RMDF!Y228, INDIRECT(Y228), 0)), "OK", "Invalid"))</f>
        <v/>
      </c>
      <c r="AA228" s="281"/>
      <c r="AB228" s="281"/>
      <c r="AC228" s="281"/>
      <c r="AD228" s="281" t="b">
        <f>AND(RMDF!AG228&gt;=0, RMDF!AG228&lt;=1-RMDF!Z228, RMDF!AG228=ROUND(RMDF!AG228,4))</f>
        <v>1</v>
      </c>
      <c r="AE228" s="317">
        <f>RMDF!AE228</f>
        <v>0</v>
      </c>
      <c r="AF228" s="318" t="str">
        <f>IF(AE228=0,"",_xlfn.XLOOKUP(AE228,StatePicklist!$1:$1,StatePicklist!$3:$3,"NA",0))</f>
        <v/>
      </c>
      <c r="AG228" s="297" t="str">
        <f ca="1">IF(RMDF!AF228="", "", IF(ISNUMBER(MATCH(RMDF!AF228, INDIRECT(AF228), 0)), "OK", "Invalid"))</f>
        <v/>
      </c>
      <c r="AH228" s="281"/>
      <c r="AI228" s="281"/>
      <c r="AJ228" s="281"/>
      <c r="AK228" s="281" t="b">
        <f>AND(RMDF!AN228&gt;=0, RMDF!AN228&lt;=1-SUM(RMDF!Z228,RMDF!AG228), RMDF!AN228=ROUND(RMDF!AN228,4))</f>
        <v>1</v>
      </c>
      <c r="AL228" s="317">
        <f>RMDF!AL228</f>
        <v>0</v>
      </c>
      <c r="AM228" s="318" t="str">
        <f>IF(AL228=0,"",_xlfn.XLOOKUP(AL228,StatePicklist!$1:$1,StatePicklist!$3:$3,"NA",0))</f>
        <v/>
      </c>
      <c r="AN228" s="297" t="str">
        <f ca="1">IF(RMDF!AM228="", "", IF(ISNUMBER(MATCH(RMDF!AM228, INDIRECT(AM228), 0)), "OK", "Invalid"))</f>
        <v/>
      </c>
      <c r="AO228" s="281"/>
      <c r="AP228" s="281"/>
      <c r="AQ228" s="281"/>
      <c r="AR228" s="281" t="b">
        <f>AND(RMDF!AU228&gt;=0, RMDF!AU228&lt;=1-SUM(RMDF!Z228,RMDF!AG228,RMDF!AN228), RMDF!AU228=ROUND(RMDF!AU228,4))</f>
        <v>1</v>
      </c>
      <c r="AS228" s="317">
        <f>RMDF!AS228</f>
        <v>0</v>
      </c>
      <c r="AT228" s="318" t="str">
        <f>IF(AS228=0,"",_xlfn.XLOOKUP(AS228,StatePicklist!$1:$1,StatePicklist!$3:$3,"NA",0))</f>
        <v/>
      </c>
      <c r="AU228" s="297" t="str">
        <f ca="1">IF(RMDF!AT228="", "", IF(ISNUMBER(MATCH(RMDF!AT228, INDIRECT(AT228), 0)), "OK", "Invalid"))</f>
        <v/>
      </c>
      <c r="AV228" s="281"/>
      <c r="AW228" s="281"/>
      <c r="AX228" s="281"/>
      <c r="AY228" s="281" t="b">
        <f>AND(RMDF!BB228&gt;=0, RMDF!BB228&lt;=1-SUM(RMDF!Z228,RMDF!AG228,RMDF!AN228,RMDF!AU228), RMDF!BB228=ROUND(RMDF!BB228,4))</f>
        <v>1</v>
      </c>
      <c r="AZ228" s="317">
        <f>RMDF!AZ228</f>
        <v>0</v>
      </c>
      <c r="BA228" s="318" t="str">
        <f>IF(AZ228=0,"",_xlfn.XLOOKUP(AZ228,StatePicklist!$1:$1,StatePicklist!$3:$3,"NA",0))</f>
        <v/>
      </c>
      <c r="BB228" s="297" t="str">
        <f ca="1">IF(RMDF!BA228="", "", IF(ISNUMBER(MATCH(RMDF!BA228, INDIRECT(BA228), 0)), "OK", "Invalid"))</f>
        <v/>
      </c>
      <c r="BC228" s="281"/>
      <c r="BD228" s="281"/>
      <c r="BE228" s="281"/>
      <c r="BF228" s="281" t="b">
        <f>AND(RMDF!BI228&gt;=0, RMDF!BI228&lt;=1-SUM(RMDF!Z228,RMDF!AG228,RMDF!AN228,RMDF!AU228,RMDF!BB228), RMDF!BI228=ROUND(RMDF!BI228,4))</f>
        <v>1</v>
      </c>
      <c r="BG228" s="317">
        <f>RMDF!BG228</f>
        <v>0</v>
      </c>
      <c r="BH228" s="318" t="str">
        <f>IF(BG228=0,"",_xlfn.XLOOKUP(BG228,StatePicklist!$1:$1,StatePicklist!$3:$3,"NA",0))</f>
        <v/>
      </c>
      <c r="BI228" s="297" t="str">
        <f ca="1">IF(RMDF!BH228="", "", IF(ISNUMBER(MATCH(RMDF!BH228, INDIRECT(BH228), 0)), "OK", "Invalid"))</f>
        <v/>
      </c>
      <c r="BJ228" s="281"/>
      <c r="BK228" s="281"/>
      <c r="BL228" s="281"/>
      <c r="BM228" s="281" t="b">
        <f>AND(RMDF!BP228&gt;=0, RMDF!BP228&lt;=1-SUM(RMDF!Z228,RMDF!AG228,RMDF!AN228,RMDF!AU228,RMDF!BB228,RMDF!BI228), RMDF!BP228=ROUND(RMDF!BP228,4))</f>
        <v>1</v>
      </c>
      <c r="BN228" s="317">
        <f>RMDF!BN228</f>
        <v>0</v>
      </c>
      <c r="BO228" s="318" t="str">
        <f>IF(BN228=0,"",_xlfn.XLOOKUP(BN228,StatePicklist!$1:$1,StatePicklist!$3:$3,"NA",0))</f>
        <v/>
      </c>
      <c r="BP228" s="297" t="str">
        <f ca="1">IF(RMDF!BO228="", "", IF(ISNUMBER(MATCH(RMDF!BO228, INDIRECT(BO228), 0)), "OK", "Invalid"))</f>
        <v/>
      </c>
      <c r="BQ228" s="281"/>
      <c r="BR228" s="281"/>
      <c r="BS228" s="281"/>
      <c r="BT228" s="281" t="b">
        <f>AND(RMDF!BW228&gt;=0, RMDF!BW228&lt;=1-SUM(RMDF!Z228,RMDF!AG228,RMDF!AN228,RMDF!AU228,RMDF!BB228,RMDF!BI228,RMDF!BP228), RMDF!BW228=ROUND(RMDF!BW228,4))</f>
        <v>1</v>
      </c>
      <c r="BU228" s="317">
        <f>RMDF!BU228</f>
        <v>0</v>
      </c>
      <c r="BV228" s="318" t="str">
        <f>IF(BU228=0,"",_xlfn.XLOOKUP(BU228,StatePicklist!$1:$1,StatePicklist!$3:$3,"NA",0))</f>
        <v/>
      </c>
      <c r="BW228" s="297" t="str">
        <f ca="1">IF(RMDF!BV228="", "", IF(ISNUMBER(MATCH(RMDF!BV228, INDIRECT(BV228), 0)), "OK", "Invalid"))</f>
        <v/>
      </c>
      <c r="BX228" s="281"/>
      <c r="BY228" s="281"/>
      <c r="BZ228" s="281"/>
      <c r="CA228" s="281" t="b">
        <f>AND(RMDF!CD228&gt;=0, RMDF!CD228&lt;=1-SUM(RMDF!Z228,RMDF!AG228,RMDF!AN228,RMDF!AU228,RMDF!BB228,RMDF!BI228,RMDF!BP228,RMDF!BW228), RMDF!CD228=ROUND(RMDF!CD228,4))</f>
        <v>1</v>
      </c>
      <c r="CB228" s="317">
        <f>RMDF!CB228</f>
        <v>0</v>
      </c>
      <c r="CC228" s="318" t="str">
        <f>IF(CB228=0,"",_xlfn.XLOOKUP(CB228,StatePicklist!$1:$1,StatePicklist!$3:$3,"NA",0))</f>
        <v/>
      </c>
      <c r="CD228" s="297" t="str">
        <f ca="1">IF(RMDF!CC228="", "", IF(ISNUMBER(MATCH(RMDF!CC228, INDIRECT(CC228), 0)), "OK", "Invalid"))</f>
        <v/>
      </c>
      <c r="CE228" s="281"/>
      <c r="CF228" s="281"/>
      <c r="CG228" s="281"/>
      <c r="CH228" s="281" t="b">
        <f>AND(RMDF!CK228&gt;=0, RMDF!CK228&lt;=1-SUM(RMDF!Z228,RMDF!AG228,RMDF!AN228,RMDF!AU228,RMDF!BB228,RMDF!BI228,RMDF!BP228,RMDF!BW228,RMDF!CD228), RMDF!CK228=ROUND(RMDF!CK228,4))</f>
        <v>1</v>
      </c>
      <c r="CI228" s="317">
        <f>RMDF!CI228</f>
        <v>0</v>
      </c>
      <c r="CJ228" s="318" t="str">
        <f>IF(CI228=0,"",_xlfn.XLOOKUP(CI228,StatePicklist!$1:$1,StatePicklist!$3:$3,"NA",0))</f>
        <v/>
      </c>
      <c r="CK228" s="297" t="str">
        <f ca="1">IF(RMDF!CJ228="", "", IF(ISNUMBER(MATCH(RMDF!CJ228, INDIRECT(CJ228), 0)), "OK", "Invalid"))</f>
        <v/>
      </c>
      <c r="CL228" s="281"/>
      <c r="CM228" s="281"/>
      <c r="CN228" s="281"/>
      <c r="CO228" s="281" t="b">
        <f>AND(RMDF!CR228&gt;=0, RMDF!CR228&lt;=1-SUM(RMDF!Z228,RMDF!AG228,RMDF!AN228,RMDF!AU228,RMDF!BB228,RMDF!BI228,RMDF!BP228,RMDF!BW228,RMDF!CD228,RMDF!CK228), RMDF!CR228=ROUND(RMDF!CR228,4))</f>
        <v>1</v>
      </c>
      <c r="CP228" s="317">
        <f>RMDF!CP228</f>
        <v>0</v>
      </c>
      <c r="CQ228" s="318" t="str">
        <f>IF(CP228=0,"",_xlfn.XLOOKUP(CP228,StatePicklist!$1:$1,StatePicklist!$3:$3,"NA",0))</f>
        <v/>
      </c>
      <c r="CR228" s="297" t="str">
        <f ca="1">IF(RMDF!CQ228="", "", IF(ISNUMBER(MATCH(RMDF!CQ228, INDIRECT(CQ228), 0)), "OK", "Invalid"))</f>
        <v/>
      </c>
      <c r="CS228" s="281"/>
      <c r="CT228" s="281"/>
      <c r="CU228" s="281"/>
      <c r="CV228" s="281" t="b">
        <f>AND(RMDF!CY228&gt;=0, RMDF!CY228&lt;=1-SUM(RMDF!Z228,RMDF!AG228,RMDF!AN228,RMDF!AU228,RMDF!BB228,RMDF!BI228,RMDF!BP228,RMDF!BW228,RMDF!CD228,RMDF!CK228,RMDF!CR228), RMDF!CY228=ROUND(RMDF!CY228,4))</f>
        <v>1</v>
      </c>
      <c r="CW228" s="317">
        <f>RMDF!CW228</f>
        <v>0</v>
      </c>
      <c r="CX228" s="318" t="str">
        <f>IF(CW228=0,"",_xlfn.XLOOKUP(CW228,StatePicklist!$1:$1,StatePicklist!$3:$3,"NA",0))</f>
        <v/>
      </c>
      <c r="CY228" s="297" t="str">
        <f ca="1">IF(RMDF!CX228="", "", IF(ISNUMBER(MATCH(RMDF!CX228, INDIRECT(CX228), 0)), "OK", "Invalid"))</f>
        <v/>
      </c>
      <c r="CZ228" s="281"/>
      <c r="DA228" s="281"/>
      <c r="DB228" s="281"/>
      <c r="DC228" s="281" t="b">
        <f>AND(RMDF!DF228&gt;=0, RMDF!DF228&lt;=1-SUM(RMDF!Z228,RMDF!AG228,RMDF!AN228,RMDF!AU228,RMDF!BB228,RMDF!BI228,RMDF!BP228,RMDF!BW228,RMDF!CD228,RMDF!CK228,RMDF!CR228,RMDF!CY228), RMDF!DF228=ROUND(RMDF!DF228,4))</f>
        <v>1</v>
      </c>
      <c r="DD228" s="317">
        <f>RMDF!DD228</f>
        <v>0</v>
      </c>
      <c r="DE228" s="318" t="str">
        <f>IF(DD228=0,"",_xlfn.XLOOKUP(DD228,StatePicklist!$1:$1,StatePicklist!$3:$3,"NA",0))</f>
        <v/>
      </c>
      <c r="DF228" s="297" t="str">
        <f ca="1">IF(RMDF!DE228="", "", IF(ISNUMBER(MATCH(RMDF!DE228, INDIRECT(DE228), 0)), "OK", "Invalid"))</f>
        <v/>
      </c>
      <c r="DG228" s="281"/>
      <c r="DH228" s="281"/>
      <c r="DI228" s="281"/>
      <c r="DJ228" s="281" t="b">
        <f>AND(RMDF!DM228&gt;=0, RMDF!DM228&lt;=1-SUM(RMDF!Z228,RMDF!AG228,RMDF!AN228,RMDF!AU228,RMDF!BB228,RMDF!BI228,RMDF!BP228,RMDF!BW228,RMDF!CD228,RMDF!CK228,RMDF!CR228,RMDF!CY228,RMDF!DF228), RMDF!DM228=ROUND(RMDF!DM228,4))</f>
        <v>1</v>
      </c>
      <c r="DK228" s="317">
        <f>RMDF!DK228</f>
        <v>0</v>
      </c>
      <c r="DL228" s="318" t="str">
        <f>IF(DK228=0,"",_xlfn.XLOOKUP(DK228,StatePicklist!$1:$1,StatePicklist!$3:$3,"NA",0))</f>
        <v/>
      </c>
      <c r="DM228" s="297" t="str">
        <f ca="1">IF(RMDF!DL228="", "", IF(ISNUMBER(MATCH(RMDF!DL228, INDIRECT(DL228), 0)), "OK", "Invalid"))</f>
        <v/>
      </c>
      <c r="DN228" s="281"/>
      <c r="DO228" s="281"/>
      <c r="DP228" s="281"/>
      <c r="DQ228" s="281" t="b">
        <f>AND(RMDF!DT228&gt;=0, RMDF!DT228&lt;=1-SUM(RMDF!Z228,RMDF!AG228,RMDF!AN228,RMDF!AU228,RMDF!BB228,RMDF!BI228,RMDF!BP228,RMDF!BW228,RMDF!CD228,RMDF!CK228,RMDF!CR228,RMDF!CY228,RMDF!DF228,RMDF!DM228), RMDF!DT228=ROUND(RMDF!DT228,4))</f>
        <v>1</v>
      </c>
      <c r="DR228" s="317">
        <f>RMDF!DR228</f>
        <v>0</v>
      </c>
      <c r="DS228" s="318" t="str">
        <f>IF(DR228=0,"",_xlfn.XLOOKUP(DR228,StatePicklist!$1:$1,StatePicklist!$3:$3,"NA",0))</f>
        <v/>
      </c>
      <c r="DT228" s="297" t="str">
        <f ca="1">IF(RMDF!DS228="", "", IF(ISNUMBER(MATCH(RMDF!DS228, INDIRECT(DS228), 0)), "OK", "Invalid"))</f>
        <v/>
      </c>
      <c r="DU228" s="281"/>
      <c r="DV228" s="281"/>
      <c r="DW228" s="281"/>
      <c r="DX228" s="281" t="b">
        <f>AND(RMDF!EA228&gt;=0, RMDF!EA228&lt;=1-SUM(RMDF!Z228,RMDF!AG228,RMDF!AN228,RMDF!AU228,RMDF!BB228,RMDF!BI228,RMDF!BP228,RMDF!BW228,RMDF!CD228,RMDF!CK228,RMDF!CR228,RMDF!CY228,RMDF!DF228,RMDF!DM228,RMDF!DT228), RMDF!EA228=ROUND(RMDF!EA228,4))</f>
        <v>1</v>
      </c>
      <c r="DY228" s="317">
        <f>RMDF!DY228</f>
        <v>0</v>
      </c>
      <c r="DZ228" s="318" t="str">
        <f>IF(DY228=0,"",_xlfn.XLOOKUP(DY228,StatePicklist!$1:$1,StatePicklist!$3:$3,"NA",0))</f>
        <v/>
      </c>
      <c r="EA228" s="297" t="str">
        <f ca="1">IF(RMDF!DZ228="", "", IF(ISNUMBER(MATCH(RMDF!DZ228, INDIRECT(DZ228), 0)), "OK", "Invalid"))</f>
        <v/>
      </c>
      <c r="EB228" s="281"/>
      <c r="EC228" s="281"/>
      <c r="ED228" s="281"/>
      <c r="EE228" s="281" t="b">
        <f>AND(RMDF!EH228&gt;=0, RMDF!EH228&lt;=1-SUM(RMDF!Z228,RMDF!AG228,RMDF!AN228,RMDF!AU228,RMDF!BB228,RMDF!BI228,RMDF!BP228,RMDF!BW228,RMDF!CD228,RMDF!CK228,RMDF!CR228,RMDF!CY228,RMDF!DF228,RMDF!DM228,RMDF!DT228,RMDF!EA228), RMDF!EH228=ROUND(RMDF!EH228,4))</f>
        <v>1</v>
      </c>
      <c r="EF228" s="317">
        <f>RMDF!EF228</f>
        <v>0</v>
      </c>
      <c r="EG228" s="318" t="str">
        <f>IF(EF228=0,"",_xlfn.XLOOKUP(EF228,StatePicklist!$1:$1,StatePicklist!$3:$3,"NA",0))</f>
        <v/>
      </c>
      <c r="EH228" s="297" t="str">
        <f ca="1">IF(RMDF!EG228="", "", IF(ISNUMBER(MATCH(RMDF!EG228, INDIRECT(EG228), 0)), "OK", "Invalid"))</f>
        <v/>
      </c>
      <c r="EI228" s="281"/>
      <c r="EJ228" s="281"/>
      <c r="EK228" s="281"/>
      <c r="EL228" s="281" t="b">
        <f>AND(RMDF!EO228&gt;=0, RMDF!EO228&lt;=1-SUM(RMDF!Z228,RMDF!AG228,RMDF!AN228,RMDF!AU228,RMDF!BB228,RMDF!BI228,RMDF!BP228,RMDF!BW228,RMDF!CD228,RMDF!CK228,RMDF!CR228,RMDF!CY228,RMDF!DF228,RMDF!DM228,RMDF!DT228,RMDF!EA228,RMDF!EH228), RMDF!EO228=ROUND(RMDF!EO228,4))</f>
        <v>1</v>
      </c>
      <c r="EM228" s="317">
        <f>RMDF!EM228</f>
        <v>0</v>
      </c>
      <c r="EN228" s="318" t="str">
        <f>IF(EM228=0,"",_xlfn.XLOOKUP(EM228,StatePicklist!$1:$1,StatePicklist!$3:$3,"NA",0))</f>
        <v/>
      </c>
      <c r="EO228" s="297" t="str">
        <f ca="1">IF(RMDF!EN228="", "", IF(ISNUMBER(MATCH(RMDF!EN228, INDIRECT(EN228), 0)), "OK", "Invalid"))</f>
        <v/>
      </c>
      <c r="EP228" s="281"/>
      <c r="EQ228" s="281"/>
      <c r="ER228" s="281"/>
      <c r="ES228" s="281" t="b">
        <f>AND(RMDF!EV228&gt;=0, RMDF!EV228&lt;=1-SUM(RMDF!Z228,RMDF!AG228,RMDF!AN228,RMDF!AU228,RMDF!BB228,RMDF!BI228,RMDF!BP228,RMDF!BW228,RMDF!CD228,RMDF!CK228,RMDF!CR228,RMDF!CY228,RMDF!DF228,RMDF!DM228,RMDF!DT228,RMDF!EA228,RMDF!EH228,RMDF!EO228), RMDF!EV228=ROUND(RMDF!EV228,4))</f>
        <v>1</v>
      </c>
      <c r="ET228" s="317">
        <f>RMDF!ET228</f>
        <v>0</v>
      </c>
      <c r="EU228" s="318" t="str">
        <f>IF(ET228=0,"",_xlfn.XLOOKUP(ET228,StatePicklist!$1:$1,StatePicklist!$3:$3,"NA",0))</f>
        <v/>
      </c>
      <c r="EV228" s="297" t="str">
        <f ca="1">IF(RMDF!EU228="", "", IF(ISNUMBER(MATCH(RMDF!EU228, INDIRECT(EU228), 0)), "OK", "Invalid"))</f>
        <v/>
      </c>
      <c r="EW228" s="281"/>
      <c r="EX228" s="281"/>
      <c r="EY228" s="281"/>
      <c r="EZ228" s="281" t="b">
        <f>AND(RMDF!FC228&gt;=0, RMDF!FC228&lt;=1-SUM(RMDF!Z228,RMDF!AG228,RMDF!AN228,RMDF!AU228,RMDF!BB228,RMDF!BI228,RMDF!BP228,RMDF!BW228,RMDF!CD228,RMDF!CK228,RMDF!CR228,RMDF!CY228,RMDF!DF228,RMDF!DM228,RMDF!DT228,RMDF!EA228,RMDF!EH228,RMDF!EO228,RMDF!EV228), RMDF!FC228=ROUND(RMDF!FC228,4))</f>
        <v>1</v>
      </c>
      <c r="FA228" s="317">
        <f>RMDF!FA228</f>
        <v>0</v>
      </c>
      <c r="FB228" s="318" t="str">
        <f>IF(FA228=0,"",_xlfn.XLOOKUP(FA228,StatePicklist!$1:$1,StatePicklist!$3:$3,"NA",0))</f>
        <v/>
      </c>
      <c r="FC228" s="297" t="str">
        <f ca="1">IF(RMDF!FB228="", "", IF(ISNUMBER(MATCH(RMDF!FB228, INDIRECT(FB228), 0)), "OK", "Invalid"))</f>
        <v/>
      </c>
    </row>
    <row r="229" spans="1:159" s="205" customFormat="1" ht="39.9" customHeight="1" x14ac:dyDescent="0.25">
      <c r="A229" s="206"/>
      <c r="B229" s="196"/>
      <c r="C229" s="197"/>
      <c r="D229" s="198"/>
      <c r="E229" s="199"/>
      <c r="F229" s="200"/>
      <c r="G229" s="201"/>
      <c r="H229" s="292"/>
      <c r="I229" s="305">
        <f>RMDF!I229</f>
        <v>0</v>
      </c>
      <c r="J229" s="305" t="str">
        <f>IF(I229=ProductCode!$B$30,"PDReclPost",IF(OR(I229=ProductCode!$C$30,I229=ProductCode!$E$30,I229=ProductCode!$G$30),"PDPreCon",IF(OR(I229=ProductCode!$D$30,I229=ProductCode!$F$30),"PDNotReclPost","")))</f>
        <v/>
      </c>
      <c r="K229" s="305" t="str">
        <f t="shared" si="18"/>
        <v/>
      </c>
      <c r="L229" s="289"/>
      <c r="M229" s="305" t="str">
        <f t="shared" si="18"/>
        <v/>
      </c>
      <c r="N229" s="289" t="b">
        <f>AND(RMDF!N229&gt;=0, RMDF!N229&lt;=1-RMDF!L229, RMDF!N229=ROUND(RMDF!N229,4))</f>
        <v>1</v>
      </c>
      <c r="O229" s="286" t="str">
        <f>IF(P229="","",IF(I229="","",IF(LEFT(I229,13)="Reclaimed pos",RawMaterialCode!$E$569,RawMaterialCode!$E$568)))</f>
        <v>Reclaimed pre-consumer mixed fibers (RM0578)</v>
      </c>
      <c r="P229" s="295">
        <f t="shared" si="19"/>
        <v>1</v>
      </c>
      <c r="Q229" s="202"/>
      <c r="R229" s="203"/>
      <c r="S229" s="204" t="str">
        <f t="shared" si="20"/>
        <v/>
      </c>
      <c r="T229" s="281"/>
      <c r="U229" s="281"/>
      <c r="V229" s="281"/>
      <c r="W229" s="281"/>
      <c r="X229" s="317">
        <f>RMDF!X229</f>
        <v>0</v>
      </c>
      <c r="Y229" s="318" t="str">
        <f>IF(X229=0,"",_xlfn.XLOOKUP(X229,StatePicklist!$1:$1,StatePicklist!$3:$3,"NA",0))</f>
        <v/>
      </c>
      <c r="Z229" s="297" t="str">
        <f ca="1">IF(RMDF!Y229="", "", IF(ISNUMBER(MATCH(RMDF!Y229, INDIRECT(Y229), 0)), "OK", "Invalid"))</f>
        <v/>
      </c>
      <c r="AA229" s="281"/>
      <c r="AB229" s="281"/>
      <c r="AC229" s="281"/>
      <c r="AD229" s="281" t="b">
        <f>AND(RMDF!AG229&gt;=0, RMDF!AG229&lt;=1-RMDF!Z229, RMDF!AG229=ROUND(RMDF!AG229,4))</f>
        <v>1</v>
      </c>
      <c r="AE229" s="317">
        <f>RMDF!AE229</f>
        <v>0</v>
      </c>
      <c r="AF229" s="318" t="str">
        <f>IF(AE229=0,"",_xlfn.XLOOKUP(AE229,StatePicklist!$1:$1,StatePicklist!$3:$3,"NA",0))</f>
        <v/>
      </c>
      <c r="AG229" s="297" t="str">
        <f ca="1">IF(RMDF!AF229="", "", IF(ISNUMBER(MATCH(RMDF!AF229, INDIRECT(AF229), 0)), "OK", "Invalid"))</f>
        <v/>
      </c>
      <c r="AH229" s="281"/>
      <c r="AI229" s="281"/>
      <c r="AJ229" s="281"/>
      <c r="AK229" s="281" t="b">
        <f>AND(RMDF!AN229&gt;=0, RMDF!AN229&lt;=1-SUM(RMDF!Z229,RMDF!AG229), RMDF!AN229=ROUND(RMDF!AN229,4))</f>
        <v>1</v>
      </c>
      <c r="AL229" s="317">
        <f>RMDF!AL229</f>
        <v>0</v>
      </c>
      <c r="AM229" s="318" t="str">
        <f>IF(AL229=0,"",_xlfn.XLOOKUP(AL229,StatePicklist!$1:$1,StatePicklist!$3:$3,"NA",0))</f>
        <v/>
      </c>
      <c r="AN229" s="297" t="str">
        <f ca="1">IF(RMDF!AM229="", "", IF(ISNUMBER(MATCH(RMDF!AM229, INDIRECT(AM229), 0)), "OK", "Invalid"))</f>
        <v/>
      </c>
      <c r="AO229" s="281"/>
      <c r="AP229" s="281"/>
      <c r="AQ229" s="281"/>
      <c r="AR229" s="281" t="b">
        <f>AND(RMDF!AU229&gt;=0, RMDF!AU229&lt;=1-SUM(RMDF!Z229,RMDF!AG229,RMDF!AN229), RMDF!AU229=ROUND(RMDF!AU229,4))</f>
        <v>1</v>
      </c>
      <c r="AS229" s="317">
        <f>RMDF!AS229</f>
        <v>0</v>
      </c>
      <c r="AT229" s="318" t="str">
        <f>IF(AS229=0,"",_xlfn.XLOOKUP(AS229,StatePicklist!$1:$1,StatePicklist!$3:$3,"NA",0))</f>
        <v/>
      </c>
      <c r="AU229" s="297" t="str">
        <f ca="1">IF(RMDF!AT229="", "", IF(ISNUMBER(MATCH(RMDF!AT229, INDIRECT(AT229), 0)), "OK", "Invalid"))</f>
        <v/>
      </c>
      <c r="AV229" s="281"/>
      <c r="AW229" s="281"/>
      <c r="AX229" s="281"/>
      <c r="AY229" s="281" t="b">
        <f>AND(RMDF!BB229&gt;=0, RMDF!BB229&lt;=1-SUM(RMDF!Z229,RMDF!AG229,RMDF!AN229,RMDF!AU229), RMDF!BB229=ROUND(RMDF!BB229,4))</f>
        <v>1</v>
      </c>
      <c r="AZ229" s="317">
        <f>RMDF!AZ229</f>
        <v>0</v>
      </c>
      <c r="BA229" s="318" t="str">
        <f>IF(AZ229=0,"",_xlfn.XLOOKUP(AZ229,StatePicklist!$1:$1,StatePicklist!$3:$3,"NA",0))</f>
        <v/>
      </c>
      <c r="BB229" s="297" t="str">
        <f ca="1">IF(RMDF!BA229="", "", IF(ISNUMBER(MATCH(RMDF!BA229, INDIRECT(BA229), 0)), "OK", "Invalid"))</f>
        <v/>
      </c>
      <c r="BC229" s="281"/>
      <c r="BD229" s="281"/>
      <c r="BE229" s="281"/>
      <c r="BF229" s="281" t="b">
        <f>AND(RMDF!BI229&gt;=0, RMDF!BI229&lt;=1-SUM(RMDF!Z229,RMDF!AG229,RMDF!AN229,RMDF!AU229,RMDF!BB229), RMDF!BI229=ROUND(RMDF!BI229,4))</f>
        <v>1</v>
      </c>
      <c r="BG229" s="317">
        <f>RMDF!BG229</f>
        <v>0</v>
      </c>
      <c r="BH229" s="318" t="str">
        <f>IF(BG229=0,"",_xlfn.XLOOKUP(BG229,StatePicklist!$1:$1,StatePicklist!$3:$3,"NA",0))</f>
        <v/>
      </c>
      <c r="BI229" s="297" t="str">
        <f ca="1">IF(RMDF!BH229="", "", IF(ISNUMBER(MATCH(RMDF!BH229, INDIRECT(BH229), 0)), "OK", "Invalid"))</f>
        <v/>
      </c>
      <c r="BJ229" s="281"/>
      <c r="BK229" s="281"/>
      <c r="BL229" s="281"/>
      <c r="BM229" s="281" t="b">
        <f>AND(RMDF!BP229&gt;=0, RMDF!BP229&lt;=1-SUM(RMDF!Z229,RMDF!AG229,RMDF!AN229,RMDF!AU229,RMDF!BB229,RMDF!BI229), RMDF!BP229=ROUND(RMDF!BP229,4))</f>
        <v>1</v>
      </c>
      <c r="BN229" s="317">
        <f>RMDF!BN229</f>
        <v>0</v>
      </c>
      <c r="BO229" s="318" t="str">
        <f>IF(BN229=0,"",_xlfn.XLOOKUP(BN229,StatePicklist!$1:$1,StatePicklist!$3:$3,"NA",0))</f>
        <v/>
      </c>
      <c r="BP229" s="297" t="str">
        <f ca="1">IF(RMDF!BO229="", "", IF(ISNUMBER(MATCH(RMDF!BO229, INDIRECT(BO229), 0)), "OK", "Invalid"))</f>
        <v/>
      </c>
      <c r="BQ229" s="281"/>
      <c r="BR229" s="281"/>
      <c r="BS229" s="281"/>
      <c r="BT229" s="281" t="b">
        <f>AND(RMDF!BW229&gt;=0, RMDF!BW229&lt;=1-SUM(RMDF!Z229,RMDF!AG229,RMDF!AN229,RMDF!AU229,RMDF!BB229,RMDF!BI229,RMDF!BP229), RMDF!BW229=ROUND(RMDF!BW229,4))</f>
        <v>1</v>
      </c>
      <c r="BU229" s="317">
        <f>RMDF!BU229</f>
        <v>0</v>
      </c>
      <c r="BV229" s="318" t="str">
        <f>IF(BU229=0,"",_xlfn.XLOOKUP(BU229,StatePicklist!$1:$1,StatePicklist!$3:$3,"NA",0))</f>
        <v/>
      </c>
      <c r="BW229" s="297" t="str">
        <f ca="1">IF(RMDF!BV229="", "", IF(ISNUMBER(MATCH(RMDF!BV229, INDIRECT(BV229), 0)), "OK", "Invalid"))</f>
        <v/>
      </c>
      <c r="BX229" s="281"/>
      <c r="BY229" s="281"/>
      <c r="BZ229" s="281"/>
      <c r="CA229" s="281" t="b">
        <f>AND(RMDF!CD229&gt;=0, RMDF!CD229&lt;=1-SUM(RMDF!Z229,RMDF!AG229,RMDF!AN229,RMDF!AU229,RMDF!BB229,RMDF!BI229,RMDF!BP229,RMDF!BW229), RMDF!CD229=ROUND(RMDF!CD229,4))</f>
        <v>1</v>
      </c>
      <c r="CB229" s="317">
        <f>RMDF!CB229</f>
        <v>0</v>
      </c>
      <c r="CC229" s="318" t="str">
        <f>IF(CB229=0,"",_xlfn.XLOOKUP(CB229,StatePicklist!$1:$1,StatePicklist!$3:$3,"NA",0))</f>
        <v/>
      </c>
      <c r="CD229" s="297" t="str">
        <f ca="1">IF(RMDF!CC229="", "", IF(ISNUMBER(MATCH(RMDF!CC229, INDIRECT(CC229), 0)), "OK", "Invalid"))</f>
        <v/>
      </c>
      <c r="CE229" s="281"/>
      <c r="CF229" s="281"/>
      <c r="CG229" s="281"/>
      <c r="CH229" s="281" t="b">
        <f>AND(RMDF!CK229&gt;=0, RMDF!CK229&lt;=1-SUM(RMDF!Z229,RMDF!AG229,RMDF!AN229,RMDF!AU229,RMDF!BB229,RMDF!BI229,RMDF!BP229,RMDF!BW229,RMDF!CD229), RMDF!CK229=ROUND(RMDF!CK229,4))</f>
        <v>1</v>
      </c>
      <c r="CI229" s="317">
        <f>RMDF!CI229</f>
        <v>0</v>
      </c>
      <c r="CJ229" s="318" t="str">
        <f>IF(CI229=0,"",_xlfn.XLOOKUP(CI229,StatePicklist!$1:$1,StatePicklist!$3:$3,"NA",0))</f>
        <v/>
      </c>
      <c r="CK229" s="297" t="str">
        <f ca="1">IF(RMDF!CJ229="", "", IF(ISNUMBER(MATCH(RMDF!CJ229, INDIRECT(CJ229), 0)), "OK", "Invalid"))</f>
        <v/>
      </c>
      <c r="CL229" s="281"/>
      <c r="CM229" s="281"/>
      <c r="CN229" s="281"/>
      <c r="CO229" s="281" t="b">
        <f>AND(RMDF!CR229&gt;=0, RMDF!CR229&lt;=1-SUM(RMDF!Z229,RMDF!AG229,RMDF!AN229,RMDF!AU229,RMDF!BB229,RMDF!BI229,RMDF!BP229,RMDF!BW229,RMDF!CD229,RMDF!CK229), RMDF!CR229=ROUND(RMDF!CR229,4))</f>
        <v>1</v>
      </c>
      <c r="CP229" s="317">
        <f>RMDF!CP229</f>
        <v>0</v>
      </c>
      <c r="CQ229" s="318" t="str">
        <f>IF(CP229=0,"",_xlfn.XLOOKUP(CP229,StatePicklist!$1:$1,StatePicklist!$3:$3,"NA",0))</f>
        <v/>
      </c>
      <c r="CR229" s="297" t="str">
        <f ca="1">IF(RMDF!CQ229="", "", IF(ISNUMBER(MATCH(RMDF!CQ229, INDIRECT(CQ229), 0)), "OK", "Invalid"))</f>
        <v/>
      </c>
      <c r="CS229" s="281"/>
      <c r="CT229" s="281"/>
      <c r="CU229" s="281"/>
      <c r="CV229" s="281" t="b">
        <f>AND(RMDF!CY229&gt;=0, RMDF!CY229&lt;=1-SUM(RMDF!Z229,RMDF!AG229,RMDF!AN229,RMDF!AU229,RMDF!BB229,RMDF!BI229,RMDF!BP229,RMDF!BW229,RMDF!CD229,RMDF!CK229,RMDF!CR229), RMDF!CY229=ROUND(RMDF!CY229,4))</f>
        <v>1</v>
      </c>
      <c r="CW229" s="317">
        <f>RMDF!CW229</f>
        <v>0</v>
      </c>
      <c r="CX229" s="318" t="str">
        <f>IF(CW229=0,"",_xlfn.XLOOKUP(CW229,StatePicklist!$1:$1,StatePicklist!$3:$3,"NA",0))</f>
        <v/>
      </c>
      <c r="CY229" s="297" t="str">
        <f ca="1">IF(RMDF!CX229="", "", IF(ISNUMBER(MATCH(RMDF!CX229, INDIRECT(CX229), 0)), "OK", "Invalid"))</f>
        <v/>
      </c>
      <c r="CZ229" s="281"/>
      <c r="DA229" s="281"/>
      <c r="DB229" s="281"/>
      <c r="DC229" s="281" t="b">
        <f>AND(RMDF!DF229&gt;=0, RMDF!DF229&lt;=1-SUM(RMDF!Z229,RMDF!AG229,RMDF!AN229,RMDF!AU229,RMDF!BB229,RMDF!BI229,RMDF!BP229,RMDF!BW229,RMDF!CD229,RMDF!CK229,RMDF!CR229,RMDF!CY229), RMDF!DF229=ROUND(RMDF!DF229,4))</f>
        <v>1</v>
      </c>
      <c r="DD229" s="317">
        <f>RMDF!DD229</f>
        <v>0</v>
      </c>
      <c r="DE229" s="318" t="str">
        <f>IF(DD229=0,"",_xlfn.XLOOKUP(DD229,StatePicklist!$1:$1,StatePicklist!$3:$3,"NA",0))</f>
        <v/>
      </c>
      <c r="DF229" s="297" t="str">
        <f ca="1">IF(RMDF!DE229="", "", IF(ISNUMBER(MATCH(RMDF!DE229, INDIRECT(DE229), 0)), "OK", "Invalid"))</f>
        <v/>
      </c>
      <c r="DG229" s="281"/>
      <c r="DH229" s="281"/>
      <c r="DI229" s="281"/>
      <c r="DJ229" s="281" t="b">
        <f>AND(RMDF!DM229&gt;=0, RMDF!DM229&lt;=1-SUM(RMDF!Z229,RMDF!AG229,RMDF!AN229,RMDF!AU229,RMDF!BB229,RMDF!BI229,RMDF!BP229,RMDF!BW229,RMDF!CD229,RMDF!CK229,RMDF!CR229,RMDF!CY229,RMDF!DF229), RMDF!DM229=ROUND(RMDF!DM229,4))</f>
        <v>1</v>
      </c>
      <c r="DK229" s="317">
        <f>RMDF!DK229</f>
        <v>0</v>
      </c>
      <c r="DL229" s="318" t="str">
        <f>IF(DK229=0,"",_xlfn.XLOOKUP(DK229,StatePicklist!$1:$1,StatePicklist!$3:$3,"NA",0))</f>
        <v/>
      </c>
      <c r="DM229" s="297" t="str">
        <f ca="1">IF(RMDF!DL229="", "", IF(ISNUMBER(MATCH(RMDF!DL229, INDIRECT(DL229), 0)), "OK", "Invalid"))</f>
        <v/>
      </c>
      <c r="DN229" s="281"/>
      <c r="DO229" s="281"/>
      <c r="DP229" s="281"/>
      <c r="DQ229" s="281" t="b">
        <f>AND(RMDF!DT229&gt;=0, RMDF!DT229&lt;=1-SUM(RMDF!Z229,RMDF!AG229,RMDF!AN229,RMDF!AU229,RMDF!BB229,RMDF!BI229,RMDF!BP229,RMDF!BW229,RMDF!CD229,RMDF!CK229,RMDF!CR229,RMDF!CY229,RMDF!DF229,RMDF!DM229), RMDF!DT229=ROUND(RMDF!DT229,4))</f>
        <v>1</v>
      </c>
      <c r="DR229" s="317">
        <f>RMDF!DR229</f>
        <v>0</v>
      </c>
      <c r="DS229" s="318" t="str">
        <f>IF(DR229=0,"",_xlfn.XLOOKUP(DR229,StatePicklist!$1:$1,StatePicklist!$3:$3,"NA",0))</f>
        <v/>
      </c>
      <c r="DT229" s="297" t="str">
        <f ca="1">IF(RMDF!DS229="", "", IF(ISNUMBER(MATCH(RMDF!DS229, INDIRECT(DS229), 0)), "OK", "Invalid"))</f>
        <v/>
      </c>
      <c r="DU229" s="281"/>
      <c r="DV229" s="281"/>
      <c r="DW229" s="281"/>
      <c r="DX229" s="281" t="b">
        <f>AND(RMDF!EA229&gt;=0, RMDF!EA229&lt;=1-SUM(RMDF!Z229,RMDF!AG229,RMDF!AN229,RMDF!AU229,RMDF!BB229,RMDF!BI229,RMDF!BP229,RMDF!BW229,RMDF!CD229,RMDF!CK229,RMDF!CR229,RMDF!CY229,RMDF!DF229,RMDF!DM229,RMDF!DT229), RMDF!EA229=ROUND(RMDF!EA229,4))</f>
        <v>1</v>
      </c>
      <c r="DY229" s="317">
        <f>RMDF!DY229</f>
        <v>0</v>
      </c>
      <c r="DZ229" s="318" t="str">
        <f>IF(DY229=0,"",_xlfn.XLOOKUP(DY229,StatePicklist!$1:$1,StatePicklist!$3:$3,"NA",0))</f>
        <v/>
      </c>
      <c r="EA229" s="297" t="str">
        <f ca="1">IF(RMDF!DZ229="", "", IF(ISNUMBER(MATCH(RMDF!DZ229, INDIRECT(DZ229), 0)), "OK", "Invalid"))</f>
        <v/>
      </c>
      <c r="EB229" s="281"/>
      <c r="EC229" s="281"/>
      <c r="ED229" s="281"/>
      <c r="EE229" s="281" t="b">
        <f>AND(RMDF!EH229&gt;=0, RMDF!EH229&lt;=1-SUM(RMDF!Z229,RMDF!AG229,RMDF!AN229,RMDF!AU229,RMDF!BB229,RMDF!BI229,RMDF!BP229,RMDF!BW229,RMDF!CD229,RMDF!CK229,RMDF!CR229,RMDF!CY229,RMDF!DF229,RMDF!DM229,RMDF!DT229,RMDF!EA229), RMDF!EH229=ROUND(RMDF!EH229,4))</f>
        <v>1</v>
      </c>
      <c r="EF229" s="317">
        <f>RMDF!EF229</f>
        <v>0</v>
      </c>
      <c r="EG229" s="318" t="str">
        <f>IF(EF229=0,"",_xlfn.XLOOKUP(EF229,StatePicklist!$1:$1,StatePicklist!$3:$3,"NA",0))</f>
        <v/>
      </c>
      <c r="EH229" s="297" t="str">
        <f ca="1">IF(RMDF!EG229="", "", IF(ISNUMBER(MATCH(RMDF!EG229, INDIRECT(EG229), 0)), "OK", "Invalid"))</f>
        <v/>
      </c>
      <c r="EI229" s="281"/>
      <c r="EJ229" s="281"/>
      <c r="EK229" s="281"/>
      <c r="EL229" s="281" t="b">
        <f>AND(RMDF!EO229&gt;=0, RMDF!EO229&lt;=1-SUM(RMDF!Z229,RMDF!AG229,RMDF!AN229,RMDF!AU229,RMDF!BB229,RMDF!BI229,RMDF!BP229,RMDF!BW229,RMDF!CD229,RMDF!CK229,RMDF!CR229,RMDF!CY229,RMDF!DF229,RMDF!DM229,RMDF!DT229,RMDF!EA229,RMDF!EH229), RMDF!EO229=ROUND(RMDF!EO229,4))</f>
        <v>1</v>
      </c>
      <c r="EM229" s="317">
        <f>RMDF!EM229</f>
        <v>0</v>
      </c>
      <c r="EN229" s="318" t="str">
        <f>IF(EM229=0,"",_xlfn.XLOOKUP(EM229,StatePicklist!$1:$1,StatePicklist!$3:$3,"NA",0))</f>
        <v/>
      </c>
      <c r="EO229" s="297" t="str">
        <f ca="1">IF(RMDF!EN229="", "", IF(ISNUMBER(MATCH(RMDF!EN229, INDIRECT(EN229), 0)), "OK", "Invalid"))</f>
        <v/>
      </c>
      <c r="EP229" s="281"/>
      <c r="EQ229" s="281"/>
      <c r="ER229" s="281"/>
      <c r="ES229" s="281" t="b">
        <f>AND(RMDF!EV229&gt;=0, RMDF!EV229&lt;=1-SUM(RMDF!Z229,RMDF!AG229,RMDF!AN229,RMDF!AU229,RMDF!BB229,RMDF!BI229,RMDF!BP229,RMDF!BW229,RMDF!CD229,RMDF!CK229,RMDF!CR229,RMDF!CY229,RMDF!DF229,RMDF!DM229,RMDF!DT229,RMDF!EA229,RMDF!EH229,RMDF!EO229), RMDF!EV229=ROUND(RMDF!EV229,4))</f>
        <v>1</v>
      </c>
      <c r="ET229" s="317">
        <f>RMDF!ET229</f>
        <v>0</v>
      </c>
      <c r="EU229" s="318" t="str">
        <f>IF(ET229=0,"",_xlfn.XLOOKUP(ET229,StatePicklist!$1:$1,StatePicklist!$3:$3,"NA",0))</f>
        <v/>
      </c>
      <c r="EV229" s="297" t="str">
        <f ca="1">IF(RMDF!EU229="", "", IF(ISNUMBER(MATCH(RMDF!EU229, INDIRECT(EU229), 0)), "OK", "Invalid"))</f>
        <v/>
      </c>
      <c r="EW229" s="281"/>
      <c r="EX229" s="281"/>
      <c r="EY229" s="281"/>
      <c r="EZ229" s="281" t="b">
        <f>AND(RMDF!FC229&gt;=0, RMDF!FC229&lt;=1-SUM(RMDF!Z229,RMDF!AG229,RMDF!AN229,RMDF!AU229,RMDF!BB229,RMDF!BI229,RMDF!BP229,RMDF!BW229,RMDF!CD229,RMDF!CK229,RMDF!CR229,RMDF!CY229,RMDF!DF229,RMDF!DM229,RMDF!DT229,RMDF!EA229,RMDF!EH229,RMDF!EO229,RMDF!EV229), RMDF!FC229=ROUND(RMDF!FC229,4))</f>
        <v>1</v>
      </c>
      <c r="FA229" s="317">
        <f>RMDF!FA229</f>
        <v>0</v>
      </c>
      <c r="FB229" s="318" t="str">
        <f>IF(FA229=0,"",_xlfn.XLOOKUP(FA229,StatePicklist!$1:$1,StatePicklist!$3:$3,"NA",0))</f>
        <v/>
      </c>
      <c r="FC229" s="297" t="str">
        <f ca="1">IF(RMDF!FB229="", "", IF(ISNUMBER(MATCH(RMDF!FB229, INDIRECT(FB229), 0)), "OK", "Invalid"))</f>
        <v/>
      </c>
    </row>
    <row r="230" spans="1:159" s="205" customFormat="1" ht="39.9" customHeight="1" x14ac:dyDescent="0.25">
      <c r="A230" s="206"/>
      <c r="B230" s="196"/>
      <c r="C230" s="197"/>
      <c r="D230" s="198"/>
      <c r="E230" s="199"/>
      <c r="F230" s="200"/>
      <c r="G230" s="201"/>
      <c r="H230" s="292"/>
      <c r="I230" s="305">
        <f>RMDF!I230</f>
        <v>0</v>
      </c>
      <c r="J230" s="305" t="str">
        <f>IF(I230=ProductCode!$B$30,"PDReclPost",IF(OR(I230=ProductCode!$C$30,I230=ProductCode!$E$30,I230=ProductCode!$G$30),"PDPreCon",IF(OR(I230=ProductCode!$D$30,I230=ProductCode!$F$30),"PDNotReclPost","")))</f>
        <v/>
      </c>
      <c r="K230" s="305" t="str">
        <f t="shared" si="18"/>
        <v/>
      </c>
      <c r="L230" s="289"/>
      <c r="M230" s="305" t="str">
        <f t="shared" si="18"/>
        <v/>
      </c>
      <c r="N230" s="289" t="b">
        <f>AND(RMDF!N230&gt;=0, RMDF!N230&lt;=1-RMDF!L230, RMDF!N230=ROUND(RMDF!N230,4))</f>
        <v>1</v>
      </c>
      <c r="O230" s="286" t="str">
        <f>IF(P230="","",IF(I230="","",IF(LEFT(I230,13)="Reclaimed pos",RawMaterialCode!$E$569,RawMaterialCode!$E$568)))</f>
        <v>Reclaimed pre-consumer mixed fibers (RM0578)</v>
      </c>
      <c r="P230" s="295">
        <f t="shared" si="19"/>
        <v>1</v>
      </c>
      <c r="Q230" s="202"/>
      <c r="R230" s="203"/>
      <c r="S230" s="204" t="str">
        <f t="shared" si="20"/>
        <v/>
      </c>
      <c r="T230" s="281"/>
      <c r="U230" s="281"/>
      <c r="V230" s="281"/>
      <c r="W230" s="281"/>
      <c r="X230" s="317">
        <f>RMDF!X230</f>
        <v>0</v>
      </c>
      <c r="Y230" s="318" t="str">
        <f>IF(X230=0,"",_xlfn.XLOOKUP(X230,StatePicklist!$1:$1,StatePicklist!$3:$3,"NA",0))</f>
        <v/>
      </c>
      <c r="Z230" s="297" t="str">
        <f ca="1">IF(RMDF!Y230="", "", IF(ISNUMBER(MATCH(RMDF!Y230, INDIRECT(Y230), 0)), "OK", "Invalid"))</f>
        <v/>
      </c>
      <c r="AA230" s="281"/>
      <c r="AB230" s="281"/>
      <c r="AC230" s="281"/>
      <c r="AD230" s="281" t="b">
        <f>AND(RMDF!AG230&gt;=0, RMDF!AG230&lt;=1-RMDF!Z230, RMDF!AG230=ROUND(RMDF!AG230,4))</f>
        <v>1</v>
      </c>
      <c r="AE230" s="317">
        <f>RMDF!AE230</f>
        <v>0</v>
      </c>
      <c r="AF230" s="318" t="str">
        <f>IF(AE230=0,"",_xlfn.XLOOKUP(AE230,StatePicklist!$1:$1,StatePicklist!$3:$3,"NA",0))</f>
        <v/>
      </c>
      <c r="AG230" s="297" t="str">
        <f ca="1">IF(RMDF!AF230="", "", IF(ISNUMBER(MATCH(RMDF!AF230, INDIRECT(AF230), 0)), "OK", "Invalid"))</f>
        <v/>
      </c>
      <c r="AH230" s="281"/>
      <c r="AI230" s="281"/>
      <c r="AJ230" s="281"/>
      <c r="AK230" s="281" t="b">
        <f>AND(RMDF!AN230&gt;=0, RMDF!AN230&lt;=1-SUM(RMDF!Z230,RMDF!AG230), RMDF!AN230=ROUND(RMDF!AN230,4))</f>
        <v>1</v>
      </c>
      <c r="AL230" s="317">
        <f>RMDF!AL230</f>
        <v>0</v>
      </c>
      <c r="AM230" s="318" t="str">
        <f>IF(AL230=0,"",_xlfn.XLOOKUP(AL230,StatePicklist!$1:$1,StatePicklist!$3:$3,"NA",0))</f>
        <v/>
      </c>
      <c r="AN230" s="297" t="str">
        <f ca="1">IF(RMDF!AM230="", "", IF(ISNUMBER(MATCH(RMDF!AM230, INDIRECT(AM230), 0)), "OK", "Invalid"))</f>
        <v/>
      </c>
      <c r="AO230" s="281"/>
      <c r="AP230" s="281"/>
      <c r="AQ230" s="281"/>
      <c r="AR230" s="281" t="b">
        <f>AND(RMDF!AU230&gt;=0, RMDF!AU230&lt;=1-SUM(RMDF!Z230,RMDF!AG230,RMDF!AN230), RMDF!AU230=ROUND(RMDF!AU230,4))</f>
        <v>1</v>
      </c>
      <c r="AS230" s="317">
        <f>RMDF!AS230</f>
        <v>0</v>
      </c>
      <c r="AT230" s="318" t="str">
        <f>IF(AS230=0,"",_xlfn.XLOOKUP(AS230,StatePicklist!$1:$1,StatePicklist!$3:$3,"NA",0))</f>
        <v/>
      </c>
      <c r="AU230" s="297" t="str">
        <f ca="1">IF(RMDF!AT230="", "", IF(ISNUMBER(MATCH(RMDF!AT230, INDIRECT(AT230), 0)), "OK", "Invalid"))</f>
        <v/>
      </c>
      <c r="AV230" s="281"/>
      <c r="AW230" s="281"/>
      <c r="AX230" s="281"/>
      <c r="AY230" s="281" t="b">
        <f>AND(RMDF!BB230&gt;=0, RMDF!BB230&lt;=1-SUM(RMDF!Z230,RMDF!AG230,RMDF!AN230,RMDF!AU230), RMDF!BB230=ROUND(RMDF!BB230,4))</f>
        <v>1</v>
      </c>
      <c r="AZ230" s="317">
        <f>RMDF!AZ230</f>
        <v>0</v>
      </c>
      <c r="BA230" s="318" t="str">
        <f>IF(AZ230=0,"",_xlfn.XLOOKUP(AZ230,StatePicklist!$1:$1,StatePicklist!$3:$3,"NA",0))</f>
        <v/>
      </c>
      <c r="BB230" s="297" t="str">
        <f ca="1">IF(RMDF!BA230="", "", IF(ISNUMBER(MATCH(RMDF!BA230, INDIRECT(BA230), 0)), "OK", "Invalid"))</f>
        <v/>
      </c>
      <c r="BC230" s="281"/>
      <c r="BD230" s="281"/>
      <c r="BE230" s="281"/>
      <c r="BF230" s="281" t="b">
        <f>AND(RMDF!BI230&gt;=0, RMDF!BI230&lt;=1-SUM(RMDF!Z230,RMDF!AG230,RMDF!AN230,RMDF!AU230,RMDF!BB230), RMDF!BI230=ROUND(RMDF!BI230,4))</f>
        <v>1</v>
      </c>
      <c r="BG230" s="317">
        <f>RMDF!BG230</f>
        <v>0</v>
      </c>
      <c r="BH230" s="318" t="str">
        <f>IF(BG230=0,"",_xlfn.XLOOKUP(BG230,StatePicklist!$1:$1,StatePicklist!$3:$3,"NA",0))</f>
        <v/>
      </c>
      <c r="BI230" s="297" t="str">
        <f ca="1">IF(RMDF!BH230="", "", IF(ISNUMBER(MATCH(RMDF!BH230, INDIRECT(BH230), 0)), "OK", "Invalid"))</f>
        <v/>
      </c>
      <c r="BJ230" s="281"/>
      <c r="BK230" s="281"/>
      <c r="BL230" s="281"/>
      <c r="BM230" s="281" t="b">
        <f>AND(RMDF!BP230&gt;=0, RMDF!BP230&lt;=1-SUM(RMDF!Z230,RMDF!AG230,RMDF!AN230,RMDF!AU230,RMDF!BB230,RMDF!BI230), RMDF!BP230=ROUND(RMDF!BP230,4))</f>
        <v>1</v>
      </c>
      <c r="BN230" s="317">
        <f>RMDF!BN230</f>
        <v>0</v>
      </c>
      <c r="BO230" s="318" t="str">
        <f>IF(BN230=0,"",_xlfn.XLOOKUP(BN230,StatePicklist!$1:$1,StatePicklist!$3:$3,"NA",0))</f>
        <v/>
      </c>
      <c r="BP230" s="297" t="str">
        <f ca="1">IF(RMDF!BO230="", "", IF(ISNUMBER(MATCH(RMDF!BO230, INDIRECT(BO230), 0)), "OK", "Invalid"))</f>
        <v/>
      </c>
      <c r="BQ230" s="281"/>
      <c r="BR230" s="281"/>
      <c r="BS230" s="281"/>
      <c r="BT230" s="281" t="b">
        <f>AND(RMDF!BW230&gt;=0, RMDF!BW230&lt;=1-SUM(RMDF!Z230,RMDF!AG230,RMDF!AN230,RMDF!AU230,RMDF!BB230,RMDF!BI230,RMDF!BP230), RMDF!BW230=ROUND(RMDF!BW230,4))</f>
        <v>1</v>
      </c>
      <c r="BU230" s="317">
        <f>RMDF!BU230</f>
        <v>0</v>
      </c>
      <c r="BV230" s="318" t="str">
        <f>IF(BU230=0,"",_xlfn.XLOOKUP(BU230,StatePicklist!$1:$1,StatePicklist!$3:$3,"NA",0))</f>
        <v/>
      </c>
      <c r="BW230" s="297" t="str">
        <f ca="1">IF(RMDF!BV230="", "", IF(ISNUMBER(MATCH(RMDF!BV230, INDIRECT(BV230), 0)), "OK", "Invalid"))</f>
        <v/>
      </c>
      <c r="BX230" s="281"/>
      <c r="BY230" s="281"/>
      <c r="BZ230" s="281"/>
      <c r="CA230" s="281" t="b">
        <f>AND(RMDF!CD230&gt;=0, RMDF!CD230&lt;=1-SUM(RMDF!Z230,RMDF!AG230,RMDF!AN230,RMDF!AU230,RMDF!BB230,RMDF!BI230,RMDF!BP230,RMDF!BW230), RMDF!CD230=ROUND(RMDF!CD230,4))</f>
        <v>1</v>
      </c>
      <c r="CB230" s="317">
        <f>RMDF!CB230</f>
        <v>0</v>
      </c>
      <c r="CC230" s="318" t="str">
        <f>IF(CB230=0,"",_xlfn.XLOOKUP(CB230,StatePicklist!$1:$1,StatePicklist!$3:$3,"NA",0))</f>
        <v/>
      </c>
      <c r="CD230" s="297" t="str">
        <f ca="1">IF(RMDF!CC230="", "", IF(ISNUMBER(MATCH(RMDF!CC230, INDIRECT(CC230), 0)), "OK", "Invalid"))</f>
        <v/>
      </c>
      <c r="CE230" s="281"/>
      <c r="CF230" s="281"/>
      <c r="CG230" s="281"/>
      <c r="CH230" s="281" t="b">
        <f>AND(RMDF!CK230&gt;=0, RMDF!CK230&lt;=1-SUM(RMDF!Z230,RMDF!AG230,RMDF!AN230,RMDF!AU230,RMDF!BB230,RMDF!BI230,RMDF!BP230,RMDF!BW230,RMDF!CD230), RMDF!CK230=ROUND(RMDF!CK230,4))</f>
        <v>1</v>
      </c>
      <c r="CI230" s="317">
        <f>RMDF!CI230</f>
        <v>0</v>
      </c>
      <c r="CJ230" s="318" t="str">
        <f>IF(CI230=0,"",_xlfn.XLOOKUP(CI230,StatePicklist!$1:$1,StatePicklist!$3:$3,"NA",0))</f>
        <v/>
      </c>
      <c r="CK230" s="297" t="str">
        <f ca="1">IF(RMDF!CJ230="", "", IF(ISNUMBER(MATCH(RMDF!CJ230, INDIRECT(CJ230), 0)), "OK", "Invalid"))</f>
        <v/>
      </c>
      <c r="CL230" s="281"/>
      <c r="CM230" s="281"/>
      <c r="CN230" s="281"/>
      <c r="CO230" s="281" t="b">
        <f>AND(RMDF!CR230&gt;=0, RMDF!CR230&lt;=1-SUM(RMDF!Z230,RMDF!AG230,RMDF!AN230,RMDF!AU230,RMDF!BB230,RMDF!BI230,RMDF!BP230,RMDF!BW230,RMDF!CD230,RMDF!CK230), RMDF!CR230=ROUND(RMDF!CR230,4))</f>
        <v>1</v>
      </c>
      <c r="CP230" s="317">
        <f>RMDF!CP230</f>
        <v>0</v>
      </c>
      <c r="CQ230" s="318" t="str">
        <f>IF(CP230=0,"",_xlfn.XLOOKUP(CP230,StatePicklist!$1:$1,StatePicklist!$3:$3,"NA",0))</f>
        <v/>
      </c>
      <c r="CR230" s="297" t="str">
        <f ca="1">IF(RMDF!CQ230="", "", IF(ISNUMBER(MATCH(RMDF!CQ230, INDIRECT(CQ230), 0)), "OK", "Invalid"))</f>
        <v/>
      </c>
      <c r="CS230" s="281"/>
      <c r="CT230" s="281"/>
      <c r="CU230" s="281"/>
      <c r="CV230" s="281" t="b">
        <f>AND(RMDF!CY230&gt;=0, RMDF!CY230&lt;=1-SUM(RMDF!Z230,RMDF!AG230,RMDF!AN230,RMDF!AU230,RMDF!BB230,RMDF!BI230,RMDF!BP230,RMDF!BW230,RMDF!CD230,RMDF!CK230,RMDF!CR230), RMDF!CY230=ROUND(RMDF!CY230,4))</f>
        <v>1</v>
      </c>
      <c r="CW230" s="317">
        <f>RMDF!CW230</f>
        <v>0</v>
      </c>
      <c r="CX230" s="318" t="str">
        <f>IF(CW230=0,"",_xlfn.XLOOKUP(CW230,StatePicklist!$1:$1,StatePicklist!$3:$3,"NA",0))</f>
        <v/>
      </c>
      <c r="CY230" s="297" t="str">
        <f ca="1">IF(RMDF!CX230="", "", IF(ISNUMBER(MATCH(RMDF!CX230, INDIRECT(CX230), 0)), "OK", "Invalid"))</f>
        <v/>
      </c>
      <c r="CZ230" s="281"/>
      <c r="DA230" s="281"/>
      <c r="DB230" s="281"/>
      <c r="DC230" s="281" t="b">
        <f>AND(RMDF!DF230&gt;=0, RMDF!DF230&lt;=1-SUM(RMDF!Z230,RMDF!AG230,RMDF!AN230,RMDF!AU230,RMDF!BB230,RMDF!BI230,RMDF!BP230,RMDF!BW230,RMDF!CD230,RMDF!CK230,RMDF!CR230,RMDF!CY230), RMDF!DF230=ROUND(RMDF!DF230,4))</f>
        <v>1</v>
      </c>
      <c r="DD230" s="317">
        <f>RMDF!DD230</f>
        <v>0</v>
      </c>
      <c r="DE230" s="318" t="str">
        <f>IF(DD230=0,"",_xlfn.XLOOKUP(DD230,StatePicklist!$1:$1,StatePicklist!$3:$3,"NA",0))</f>
        <v/>
      </c>
      <c r="DF230" s="297" t="str">
        <f ca="1">IF(RMDF!DE230="", "", IF(ISNUMBER(MATCH(RMDF!DE230, INDIRECT(DE230), 0)), "OK", "Invalid"))</f>
        <v/>
      </c>
      <c r="DG230" s="281"/>
      <c r="DH230" s="281"/>
      <c r="DI230" s="281"/>
      <c r="DJ230" s="281" t="b">
        <f>AND(RMDF!DM230&gt;=0, RMDF!DM230&lt;=1-SUM(RMDF!Z230,RMDF!AG230,RMDF!AN230,RMDF!AU230,RMDF!BB230,RMDF!BI230,RMDF!BP230,RMDF!BW230,RMDF!CD230,RMDF!CK230,RMDF!CR230,RMDF!CY230,RMDF!DF230), RMDF!DM230=ROUND(RMDF!DM230,4))</f>
        <v>1</v>
      </c>
      <c r="DK230" s="317">
        <f>RMDF!DK230</f>
        <v>0</v>
      </c>
      <c r="DL230" s="318" t="str">
        <f>IF(DK230=0,"",_xlfn.XLOOKUP(DK230,StatePicklist!$1:$1,StatePicklist!$3:$3,"NA",0))</f>
        <v/>
      </c>
      <c r="DM230" s="297" t="str">
        <f ca="1">IF(RMDF!DL230="", "", IF(ISNUMBER(MATCH(RMDF!DL230, INDIRECT(DL230), 0)), "OK", "Invalid"))</f>
        <v/>
      </c>
      <c r="DN230" s="281"/>
      <c r="DO230" s="281"/>
      <c r="DP230" s="281"/>
      <c r="DQ230" s="281" t="b">
        <f>AND(RMDF!DT230&gt;=0, RMDF!DT230&lt;=1-SUM(RMDF!Z230,RMDF!AG230,RMDF!AN230,RMDF!AU230,RMDF!BB230,RMDF!BI230,RMDF!BP230,RMDF!BW230,RMDF!CD230,RMDF!CK230,RMDF!CR230,RMDF!CY230,RMDF!DF230,RMDF!DM230), RMDF!DT230=ROUND(RMDF!DT230,4))</f>
        <v>1</v>
      </c>
      <c r="DR230" s="317">
        <f>RMDF!DR230</f>
        <v>0</v>
      </c>
      <c r="DS230" s="318" t="str">
        <f>IF(DR230=0,"",_xlfn.XLOOKUP(DR230,StatePicklist!$1:$1,StatePicklist!$3:$3,"NA",0))</f>
        <v/>
      </c>
      <c r="DT230" s="297" t="str">
        <f ca="1">IF(RMDF!DS230="", "", IF(ISNUMBER(MATCH(RMDF!DS230, INDIRECT(DS230), 0)), "OK", "Invalid"))</f>
        <v/>
      </c>
      <c r="DU230" s="281"/>
      <c r="DV230" s="281"/>
      <c r="DW230" s="281"/>
      <c r="DX230" s="281" t="b">
        <f>AND(RMDF!EA230&gt;=0, RMDF!EA230&lt;=1-SUM(RMDF!Z230,RMDF!AG230,RMDF!AN230,RMDF!AU230,RMDF!BB230,RMDF!BI230,RMDF!BP230,RMDF!BW230,RMDF!CD230,RMDF!CK230,RMDF!CR230,RMDF!CY230,RMDF!DF230,RMDF!DM230,RMDF!DT230), RMDF!EA230=ROUND(RMDF!EA230,4))</f>
        <v>1</v>
      </c>
      <c r="DY230" s="317">
        <f>RMDF!DY230</f>
        <v>0</v>
      </c>
      <c r="DZ230" s="318" t="str">
        <f>IF(DY230=0,"",_xlfn.XLOOKUP(DY230,StatePicklist!$1:$1,StatePicklist!$3:$3,"NA",0))</f>
        <v/>
      </c>
      <c r="EA230" s="297" t="str">
        <f ca="1">IF(RMDF!DZ230="", "", IF(ISNUMBER(MATCH(RMDF!DZ230, INDIRECT(DZ230), 0)), "OK", "Invalid"))</f>
        <v/>
      </c>
      <c r="EB230" s="281"/>
      <c r="EC230" s="281"/>
      <c r="ED230" s="281"/>
      <c r="EE230" s="281" t="b">
        <f>AND(RMDF!EH230&gt;=0, RMDF!EH230&lt;=1-SUM(RMDF!Z230,RMDF!AG230,RMDF!AN230,RMDF!AU230,RMDF!BB230,RMDF!BI230,RMDF!BP230,RMDF!BW230,RMDF!CD230,RMDF!CK230,RMDF!CR230,RMDF!CY230,RMDF!DF230,RMDF!DM230,RMDF!DT230,RMDF!EA230), RMDF!EH230=ROUND(RMDF!EH230,4))</f>
        <v>1</v>
      </c>
      <c r="EF230" s="317">
        <f>RMDF!EF230</f>
        <v>0</v>
      </c>
      <c r="EG230" s="318" t="str">
        <f>IF(EF230=0,"",_xlfn.XLOOKUP(EF230,StatePicklist!$1:$1,StatePicklist!$3:$3,"NA",0))</f>
        <v/>
      </c>
      <c r="EH230" s="297" t="str">
        <f ca="1">IF(RMDF!EG230="", "", IF(ISNUMBER(MATCH(RMDF!EG230, INDIRECT(EG230), 0)), "OK", "Invalid"))</f>
        <v/>
      </c>
      <c r="EI230" s="281"/>
      <c r="EJ230" s="281"/>
      <c r="EK230" s="281"/>
      <c r="EL230" s="281" t="b">
        <f>AND(RMDF!EO230&gt;=0, RMDF!EO230&lt;=1-SUM(RMDF!Z230,RMDF!AG230,RMDF!AN230,RMDF!AU230,RMDF!BB230,RMDF!BI230,RMDF!BP230,RMDF!BW230,RMDF!CD230,RMDF!CK230,RMDF!CR230,RMDF!CY230,RMDF!DF230,RMDF!DM230,RMDF!DT230,RMDF!EA230,RMDF!EH230), RMDF!EO230=ROUND(RMDF!EO230,4))</f>
        <v>1</v>
      </c>
      <c r="EM230" s="317">
        <f>RMDF!EM230</f>
        <v>0</v>
      </c>
      <c r="EN230" s="318" t="str">
        <f>IF(EM230=0,"",_xlfn.XLOOKUP(EM230,StatePicklist!$1:$1,StatePicklist!$3:$3,"NA",0))</f>
        <v/>
      </c>
      <c r="EO230" s="297" t="str">
        <f ca="1">IF(RMDF!EN230="", "", IF(ISNUMBER(MATCH(RMDF!EN230, INDIRECT(EN230), 0)), "OK", "Invalid"))</f>
        <v/>
      </c>
      <c r="EP230" s="281"/>
      <c r="EQ230" s="281"/>
      <c r="ER230" s="281"/>
      <c r="ES230" s="281" t="b">
        <f>AND(RMDF!EV230&gt;=0, RMDF!EV230&lt;=1-SUM(RMDF!Z230,RMDF!AG230,RMDF!AN230,RMDF!AU230,RMDF!BB230,RMDF!BI230,RMDF!BP230,RMDF!BW230,RMDF!CD230,RMDF!CK230,RMDF!CR230,RMDF!CY230,RMDF!DF230,RMDF!DM230,RMDF!DT230,RMDF!EA230,RMDF!EH230,RMDF!EO230), RMDF!EV230=ROUND(RMDF!EV230,4))</f>
        <v>1</v>
      </c>
      <c r="ET230" s="317">
        <f>RMDF!ET230</f>
        <v>0</v>
      </c>
      <c r="EU230" s="318" t="str">
        <f>IF(ET230=0,"",_xlfn.XLOOKUP(ET230,StatePicklist!$1:$1,StatePicklist!$3:$3,"NA",0))</f>
        <v/>
      </c>
      <c r="EV230" s="297" t="str">
        <f ca="1">IF(RMDF!EU230="", "", IF(ISNUMBER(MATCH(RMDF!EU230, INDIRECT(EU230), 0)), "OK", "Invalid"))</f>
        <v/>
      </c>
      <c r="EW230" s="281"/>
      <c r="EX230" s="281"/>
      <c r="EY230" s="281"/>
      <c r="EZ230" s="281" t="b">
        <f>AND(RMDF!FC230&gt;=0, RMDF!FC230&lt;=1-SUM(RMDF!Z230,RMDF!AG230,RMDF!AN230,RMDF!AU230,RMDF!BB230,RMDF!BI230,RMDF!BP230,RMDF!BW230,RMDF!CD230,RMDF!CK230,RMDF!CR230,RMDF!CY230,RMDF!DF230,RMDF!DM230,RMDF!DT230,RMDF!EA230,RMDF!EH230,RMDF!EO230,RMDF!EV230), RMDF!FC230=ROUND(RMDF!FC230,4))</f>
        <v>1</v>
      </c>
      <c r="FA230" s="317">
        <f>RMDF!FA230</f>
        <v>0</v>
      </c>
      <c r="FB230" s="318" t="str">
        <f>IF(FA230=0,"",_xlfn.XLOOKUP(FA230,StatePicklist!$1:$1,StatePicklist!$3:$3,"NA",0))</f>
        <v/>
      </c>
      <c r="FC230" s="297" t="str">
        <f ca="1">IF(RMDF!FB230="", "", IF(ISNUMBER(MATCH(RMDF!FB230, INDIRECT(FB230), 0)), "OK", "Invalid"))</f>
        <v/>
      </c>
    </row>
    <row r="231" spans="1:159" s="205" customFormat="1" ht="39.9" customHeight="1" x14ac:dyDescent="0.25">
      <c r="A231" s="206"/>
      <c r="B231" s="196"/>
      <c r="C231" s="197"/>
      <c r="D231" s="198"/>
      <c r="E231" s="199"/>
      <c r="F231" s="200"/>
      <c r="G231" s="201"/>
      <c r="H231" s="292"/>
      <c r="I231" s="305">
        <f>RMDF!I231</f>
        <v>0</v>
      </c>
      <c r="J231" s="305" t="str">
        <f>IF(I231=ProductCode!$B$30,"PDReclPost",IF(OR(I231=ProductCode!$C$30,I231=ProductCode!$E$30,I231=ProductCode!$G$30),"PDPreCon",IF(OR(I231=ProductCode!$D$30,I231=ProductCode!$F$30),"PDNotReclPost","")))</f>
        <v/>
      </c>
      <c r="K231" s="305" t="str">
        <f t="shared" si="18"/>
        <v/>
      </c>
      <c r="L231" s="289"/>
      <c r="M231" s="305" t="str">
        <f t="shared" si="18"/>
        <v/>
      </c>
      <c r="N231" s="289" t="b">
        <f>AND(RMDF!N231&gt;=0, RMDF!N231&lt;=1-RMDF!L231, RMDF!N231=ROUND(RMDF!N231,4))</f>
        <v>1</v>
      </c>
      <c r="O231" s="286" t="str">
        <f>IF(P231="","",IF(I231="","",IF(LEFT(I231,13)="Reclaimed pos",RawMaterialCode!$E$569,RawMaterialCode!$E$568)))</f>
        <v>Reclaimed pre-consumer mixed fibers (RM0578)</v>
      </c>
      <c r="P231" s="295">
        <f t="shared" si="19"/>
        <v>1</v>
      </c>
      <c r="Q231" s="202"/>
      <c r="R231" s="203"/>
      <c r="S231" s="204" t="str">
        <f t="shared" si="20"/>
        <v/>
      </c>
      <c r="T231" s="281"/>
      <c r="U231" s="281"/>
      <c r="V231" s="281"/>
      <c r="W231" s="281"/>
      <c r="X231" s="317">
        <f>RMDF!X231</f>
        <v>0</v>
      </c>
      <c r="Y231" s="318" t="str">
        <f>IF(X231=0,"",_xlfn.XLOOKUP(X231,StatePicklist!$1:$1,StatePicklist!$3:$3,"NA",0))</f>
        <v/>
      </c>
      <c r="Z231" s="297" t="str">
        <f ca="1">IF(RMDF!Y231="", "", IF(ISNUMBER(MATCH(RMDF!Y231, INDIRECT(Y231), 0)), "OK", "Invalid"))</f>
        <v/>
      </c>
      <c r="AA231" s="281"/>
      <c r="AB231" s="281"/>
      <c r="AC231" s="281"/>
      <c r="AD231" s="281" t="b">
        <f>AND(RMDF!AG231&gt;=0, RMDF!AG231&lt;=1-RMDF!Z231, RMDF!AG231=ROUND(RMDF!AG231,4))</f>
        <v>1</v>
      </c>
      <c r="AE231" s="317">
        <f>RMDF!AE231</f>
        <v>0</v>
      </c>
      <c r="AF231" s="318" t="str">
        <f>IF(AE231=0,"",_xlfn.XLOOKUP(AE231,StatePicklist!$1:$1,StatePicklist!$3:$3,"NA",0))</f>
        <v/>
      </c>
      <c r="AG231" s="297" t="str">
        <f ca="1">IF(RMDF!AF231="", "", IF(ISNUMBER(MATCH(RMDF!AF231, INDIRECT(AF231), 0)), "OK", "Invalid"))</f>
        <v/>
      </c>
      <c r="AH231" s="281"/>
      <c r="AI231" s="281"/>
      <c r="AJ231" s="281"/>
      <c r="AK231" s="281" t="b">
        <f>AND(RMDF!AN231&gt;=0, RMDF!AN231&lt;=1-SUM(RMDF!Z231,RMDF!AG231), RMDF!AN231=ROUND(RMDF!AN231,4))</f>
        <v>1</v>
      </c>
      <c r="AL231" s="317">
        <f>RMDF!AL231</f>
        <v>0</v>
      </c>
      <c r="AM231" s="318" t="str">
        <f>IF(AL231=0,"",_xlfn.XLOOKUP(AL231,StatePicklist!$1:$1,StatePicklist!$3:$3,"NA",0))</f>
        <v/>
      </c>
      <c r="AN231" s="297" t="str">
        <f ca="1">IF(RMDF!AM231="", "", IF(ISNUMBER(MATCH(RMDF!AM231, INDIRECT(AM231), 0)), "OK", "Invalid"))</f>
        <v/>
      </c>
      <c r="AO231" s="281"/>
      <c r="AP231" s="281"/>
      <c r="AQ231" s="281"/>
      <c r="AR231" s="281" t="b">
        <f>AND(RMDF!AU231&gt;=0, RMDF!AU231&lt;=1-SUM(RMDF!Z231,RMDF!AG231,RMDF!AN231), RMDF!AU231=ROUND(RMDF!AU231,4))</f>
        <v>1</v>
      </c>
      <c r="AS231" s="317">
        <f>RMDF!AS231</f>
        <v>0</v>
      </c>
      <c r="AT231" s="318" t="str">
        <f>IF(AS231=0,"",_xlfn.XLOOKUP(AS231,StatePicklist!$1:$1,StatePicklist!$3:$3,"NA",0))</f>
        <v/>
      </c>
      <c r="AU231" s="297" t="str">
        <f ca="1">IF(RMDF!AT231="", "", IF(ISNUMBER(MATCH(RMDF!AT231, INDIRECT(AT231), 0)), "OK", "Invalid"))</f>
        <v/>
      </c>
      <c r="AV231" s="281"/>
      <c r="AW231" s="281"/>
      <c r="AX231" s="281"/>
      <c r="AY231" s="281" t="b">
        <f>AND(RMDF!BB231&gt;=0, RMDF!BB231&lt;=1-SUM(RMDF!Z231,RMDF!AG231,RMDF!AN231,RMDF!AU231), RMDF!BB231=ROUND(RMDF!BB231,4))</f>
        <v>1</v>
      </c>
      <c r="AZ231" s="317">
        <f>RMDF!AZ231</f>
        <v>0</v>
      </c>
      <c r="BA231" s="318" t="str">
        <f>IF(AZ231=0,"",_xlfn.XLOOKUP(AZ231,StatePicklist!$1:$1,StatePicklist!$3:$3,"NA",0))</f>
        <v/>
      </c>
      <c r="BB231" s="297" t="str">
        <f ca="1">IF(RMDF!BA231="", "", IF(ISNUMBER(MATCH(RMDF!BA231, INDIRECT(BA231), 0)), "OK", "Invalid"))</f>
        <v/>
      </c>
      <c r="BC231" s="281"/>
      <c r="BD231" s="281"/>
      <c r="BE231" s="281"/>
      <c r="BF231" s="281" t="b">
        <f>AND(RMDF!BI231&gt;=0, RMDF!BI231&lt;=1-SUM(RMDF!Z231,RMDF!AG231,RMDF!AN231,RMDF!AU231,RMDF!BB231), RMDF!BI231=ROUND(RMDF!BI231,4))</f>
        <v>1</v>
      </c>
      <c r="BG231" s="317">
        <f>RMDF!BG231</f>
        <v>0</v>
      </c>
      <c r="BH231" s="318" t="str">
        <f>IF(BG231=0,"",_xlfn.XLOOKUP(BG231,StatePicklist!$1:$1,StatePicklist!$3:$3,"NA",0))</f>
        <v/>
      </c>
      <c r="BI231" s="297" t="str">
        <f ca="1">IF(RMDF!BH231="", "", IF(ISNUMBER(MATCH(RMDF!BH231, INDIRECT(BH231), 0)), "OK", "Invalid"))</f>
        <v/>
      </c>
      <c r="BJ231" s="281"/>
      <c r="BK231" s="281"/>
      <c r="BL231" s="281"/>
      <c r="BM231" s="281" t="b">
        <f>AND(RMDF!BP231&gt;=0, RMDF!BP231&lt;=1-SUM(RMDF!Z231,RMDF!AG231,RMDF!AN231,RMDF!AU231,RMDF!BB231,RMDF!BI231), RMDF!BP231=ROUND(RMDF!BP231,4))</f>
        <v>1</v>
      </c>
      <c r="BN231" s="317">
        <f>RMDF!BN231</f>
        <v>0</v>
      </c>
      <c r="BO231" s="318" t="str">
        <f>IF(BN231=0,"",_xlfn.XLOOKUP(BN231,StatePicklist!$1:$1,StatePicklist!$3:$3,"NA",0))</f>
        <v/>
      </c>
      <c r="BP231" s="297" t="str">
        <f ca="1">IF(RMDF!BO231="", "", IF(ISNUMBER(MATCH(RMDF!BO231, INDIRECT(BO231), 0)), "OK", "Invalid"))</f>
        <v/>
      </c>
      <c r="BQ231" s="281"/>
      <c r="BR231" s="281"/>
      <c r="BS231" s="281"/>
      <c r="BT231" s="281" t="b">
        <f>AND(RMDF!BW231&gt;=0, RMDF!BW231&lt;=1-SUM(RMDF!Z231,RMDF!AG231,RMDF!AN231,RMDF!AU231,RMDF!BB231,RMDF!BI231,RMDF!BP231), RMDF!BW231=ROUND(RMDF!BW231,4))</f>
        <v>1</v>
      </c>
      <c r="BU231" s="317">
        <f>RMDF!BU231</f>
        <v>0</v>
      </c>
      <c r="BV231" s="318" t="str">
        <f>IF(BU231=0,"",_xlfn.XLOOKUP(BU231,StatePicklist!$1:$1,StatePicklist!$3:$3,"NA",0))</f>
        <v/>
      </c>
      <c r="BW231" s="297" t="str">
        <f ca="1">IF(RMDF!BV231="", "", IF(ISNUMBER(MATCH(RMDF!BV231, INDIRECT(BV231), 0)), "OK", "Invalid"))</f>
        <v/>
      </c>
      <c r="BX231" s="281"/>
      <c r="BY231" s="281"/>
      <c r="BZ231" s="281"/>
      <c r="CA231" s="281" t="b">
        <f>AND(RMDF!CD231&gt;=0, RMDF!CD231&lt;=1-SUM(RMDF!Z231,RMDF!AG231,RMDF!AN231,RMDF!AU231,RMDF!BB231,RMDF!BI231,RMDF!BP231,RMDF!BW231), RMDF!CD231=ROUND(RMDF!CD231,4))</f>
        <v>1</v>
      </c>
      <c r="CB231" s="317">
        <f>RMDF!CB231</f>
        <v>0</v>
      </c>
      <c r="CC231" s="318" t="str">
        <f>IF(CB231=0,"",_xlfn.XLOOKUP(CB231,StatePicklist!$1:$1,StatePicklist!$3:$3,"NA",0))</f>
        <v/>
      </c>
      <c r="CD231" s="297" t="str">
        <f ca="1">IF(RMDF!CC231="", "", IF(ISNUMBER(MATCH(RMDF!CC231, INDIRECT(CC231), 0)), "OK", "Invalid"))</f>
        <v/>
      </c>
      <c r="CE231" s="281"/>
      <c r="CF231" s="281"/>
      <c r="CG231" s="281"/>
      <c r="CH231" s="281" t="b">
        <f>AND(RMDF!CK231&gt;=0, RMDF!CK231&lt;=1-SUM(RMDF!Z231,RMDF!AG231,RMDF!AN231,RMDF!AU231,RMDF!BB231,RMDF!BI231,RMDF!BP231,RMDF!BW231,RMDF!CD231), RMDF!CK231=ROUND(RMDF!CK231,4))</f>
        <v>1</v>
      </c>
      <c r="CI231" s="317">
        <f>RMDF!CI231</f>
        <v>0</v>
      </c>
      <c r="CJ231" s="318" t="str">
        <f>IF(CI231=0,"",_xlfn.XLOOKUP(CI231,StatePicklist!$1:$1,StatePicklist!$3:$3,"NA",0))</f>
        <v/>
      </c>
      <c r="CK231" s="297" t="str">
        <f ca="1">IF(RMDF!CJ231="", "", IF(ISNUMBER(MATCH(RMDF!CJ231, INDIRECT(CJ231), 0)), "OK", "Invalid"))</f>
        <v/>
      </c>
      <c r="CL231" s="281"/>
      <c r="CM231" s="281"/>
      <c r="CN231" s="281"/>
      <c r="CO231" s="281" t="b">
        <f>AND(RMDF!CR231&gt;=0, RMDF!CR231&lt;=1-SUM(RMDF!Z231,RMDF!AG231,RMDF!AN231,RMDF!AU231,RMDF!BB231,RMDF!BI231,RMDF!BP231,RMDF!BW231,RMDF!CD231,RMDF!CK231), RMDF!CR231=ROUND(RMDF!CR231,4))</f>
        <v>1</v>
      </c>
      <c r="CP231" s="317">
        <f>RMDF!CP231</f>
        <v>0</v>
      </c>
      <c r="CQ231" s="318" t="str">
        <f>IF(CP231=0,"",_xlfn.XLOOKUP(CP231,StatePicklist!$1:$1,StatePicklist!$3:$3,"NA",0))</f>
        <v/>
      </c>
      <c r="CR231" s="297" t="str">
        <f ca="1">IF(RMDF!CQ231="", "", IF(ISNUMBER(MATCH(RMDF!CQ231, INDIRECT(CQ231), 0)), "OK", "Invalid"))</f>
        <v/>
      </c>
      <c r="CS231" s="281"/>
      <c r="CT231" s="281"/>
      <c r="CU231" s="281"/>
      <c r="CV231" s="281" t="b">
        <f>AND(RMDF!CY231&gt;=0, RMDF!CY231&lt;=1-SUM(RMDF!Z231,RMDF!AG231,RMDF!AN231,RMDF!AU231,RMDF!BB231,RMDF!BI231,RMDF!BP231,RMDF!BW231,RMDF!CD231,RMDF!CK231,RMDF!CR231), RMDF!CY231=ROUND(RMDF!CY231,4))</f>
        <v>1</v>
      </c>
      <c r="CW231" s="317">
        <f>RMDF!CW231</f>
        <v>0</v>
      </c>
      <c r="CX231" s="318" t="str">
        <f>IF(CW231=0,"",_xlfn.XLOOKUP(CW231,StatePicklist!$1:$1,StatePicklist!$3:$3,"NA",0))</f>
        <v/>
      </c>
      <c r="CY231" s="297" t="str">
        <f ca="1">IF(RMDF!CX231="", "", IF(ISNUMBER(MATCH(RMDF!CX231, INDIRECT(CX231), 0)), "OK", "Invalid"))</f>
        <v/>
      </c>
      <c r="CZ231" s="281"/>
      <c r="DA231" s="281"/>
      <c r="DB231" s="281"/>
      <c r="DC231" s="281" t="b">
        <f>AND(RMDF!DF231&gt;=0, RMDF!DF231&lt;=1-SUM(RMDF!Z231,RMDF!AG231,RMDF!AN231,RMDF!AU231,RMDF!BB231,RMDF!BI231,RMDF!BP231,RMDF!BW231,RMDF!CD231,RMDF!CK231,RMDF!CR231,RMDF!CY231), RMDF!DF231=ROUND(RMDF!DF231,4))</f>
        <v>1</v>
      </c>
      <c r="DD231" s="317">
        <f>RMDF!DD231</f>
        <v>0</v>
      </c>
      <c r="DE231" s="318" t="str">
        <f>IF(DD231=0,"",_xlfn.XLOOKUP(DD231,StatePicklist!$1:$1,StatePicklist!$3:$3,"NA",0))</f>
        <v/>
      </c>
      <c r="DF231" s="297" t="str">
        <f ca="1">IF(RMDF!DE231="", "", IF(ISNUMBER(MATCH(RMDF!DE231, INDIRECT(DE231), 0)), "OK", "Invalid"))</f>
        <v/>
      </c>
      <c r="DG231" s="281"/>
      <c r="DH231" s="281"/>
      <c r="DI231" s="281"/>
      <c r="DJ231" s="281" t="b">
        <f>AND(RMDF!DM231&gt;=0, RMDF!DM231&lt;=1-SUM(RMDF!Z231,RMDF!AG231,RMDF!AN231,RMDF!AU231,RMDF!BB231,RMDF!BI231,RMDF!BP231,RMDF!BW231,RMDF!CD231,RMDF!CK231,RMDF!CR231,RMDF!CY231,RMDF!DF231), RMDF!DM231=ROUND(RMDF!DM231,4))</f>
        <v>1</v>
      </c>
      <c r="DK231" s="317">
        <f>RMDF!DK231</f>
        <v>0</v>
      </c>
      <c r="DL231" s="318" t="str">
        <f>IF(DK231=0,"",_xlfn.XLOOKUP(DK231,StatePicklist!$1:$1,StatePicklist!$3:$3,"NA",0))</f>
        <v/>
      </c>
      <c r="DM231" s="297" t="str">
        <f ca="1">IF(RMDF!DL231="", "", IF(ISNUMBER(MATCH(RMDF!DL231, INDIRECT(DL231), 0)), "OK", "Invalid"))</f>
        <v/>
      </c>
      <c r="DN231" s="281"/>
      <c r="DO231" s="281"/>
      <c r="DP231" s="281"/>
      <c r="DQ231" s="281" t="b">
        <f>AND(RMDF!DT231&gt;=0, RMDF!DT231&lt;=1-SUM(RMDF!Z231,RMDF!AG231,RMDF!AN231,RMDF!AU231,RMDF!BB231,RMDF!BI231,RMDF!BP231,RMDF!BW231,RMDF!CD231,RMDF!CK231,RMDF!CR231,RMDF!CY231,RMDF!DF231,RMDF!DM231), RMDF!DT231=ROUND(RMDF!DT231,4))</f>
        <v>1</v>
      </c>
      <c r="DR231" s="317">
        <f>RMDF!DR231</f>
        <v>0</v>
      </c>
      <c r="DS231" s="318" t="str">
        <f>IF(DR231=0,"",_xlfn.XLOOKUP(DR231,StatePicklist!$1:$1,StatePicklist!$3:$3,"NA",0))</f>
        <v/>
      </c>
      <c r="DT231" s="297" t="str">
        <f ca="1">IF(RMDF!DS231="", "", IF(ISNUMBER(MATCH(RMDF!DS231, INDIRECT(DS231), 0)), "OK", "Invalid"))</f>
        <v/>
      </c>
      <c r="DU231" s="281"/>
      <c r="DV231" s="281"/>
      <c r="DW231" s="281"/>
      <c r="DX231" s="281" t="b">
        <f>AND(RMDF!EA231&gt;=0, RMDF!EA231&lt;=1-SUM(RMDF!Z231,RMDF!AG231,RMDF!AN231,RMDF!AU231,RMDF!BB231,RMDF!BI231,RMDF!BP231,RMDF!BW231,RMDF!CD231,RMDF!CK231,RMDF!CR231,RMDF!CY231,RMDF!DF231,RMDF!DM231,RMDF!DT231), RMDF!EA231=ROUND(RMDF!EA231,4))</f>
        <v>1</v>
      </c>
      <c r="DY231" s="317">
        <f>RMDF!DY231</f>
        <v>0</v>
      </c>
      <c r="DZ231" s="318" t="str">
        <f>IF(DY231=0,"",_xlfn.XLOOKUP(DY231,StatePicklist!$1:$1,StatePicklist!$3:$3,"NA",0))</f>
        <v/>
      </c>
      <c r="EA231" s="297" t="str">
        <f ca="1">IF(RMDF!DZ231="", "", IF(ISNUMBER(MATCH(RMDF!DZ231, INDIRECT(DZ231), 0)), "OK", "Invalid"))</f>
        <v/>
      </c>
      <c r="EB231" s="281"/>
      <c r="EC231" s="281"/>
      <c r="ED231" s="281"/>
      <c r="EE231" s="281" t="b">
        <f>AND(RMDF!EH231&gt;=0, RMDF!EH231&lt;=1-SUM(RMDF!Z231,RMDF!AG231,RMDF!AN231,RMDF!AU231,RMDF!BB231,RMDF!BI231,RMDF!BP231,RMDF!BW231,RMDF!CD231,RMDF!CK231,RMDF!CR231,RMDF!CY231,RMDF!DF231,RMDF!DM231,RMDF!DT231,RMDF!EA231), RMDF!EH231=ROUND(RMDF!EH231,4))</f>
        <v>1</v>
      </c>
      <c r="EF231" s="317">
        <f>RMDF!EF231</f>
        <v>0</v>
      </c>
      <c r="EG231" s="318" t="str">
        <f>IF(EF231=0,"",_xlfn.XLOOKUP(EF231,StatePicklist!$1:$1,StatePicklist!$3:$3,"NA",0))</f>
        <v/>
      </c>
      <c r="EH231" s="297" t="str">
        <f ca="1">IF(RMDF!EG231="", "", IF(ISNUMBER(MATCH(RMDF!EG231, INDIRECT(EG231), 0)), "OK", "Invalid"))</f>
        <v/>
      </c>
      <c r="EI231" s="281"/>
      <c r="EJ231" s="281"/>
      <c r="EK231" s="281"/>
      <c r="EL231" s="281" t="b">
        <f>AND(RMDF!EO231&gt;=0, RMDF!EO231&lt;=1-SUM(RMDF!Z231,RMDF!AG231,RMDF!AN231,RMDF!AU231,RMDF!BB231,RMDF!BI231,RMDF!BP231,RMDF!BW231,RMDF!CD231,RMDF!CK231,RMDF!CR231,RMDF!CY231,RMDF!DF231,RMDF!DM231,RMDF!DT231,RMDF!EA231,RMDF!EH231), RMDF!EO231=ROUND(RMDF!EO231,4))</f>
        <v>1</v>
      </c>
      <c r="EM231" s="317">
        <f>RMDF!EM231</f>
        <v>0</v>
      </c>
      <c r="EN231" s="318" t="str">
        <f>IF(EM231=0,"",_xlfn.XLOOKUP(EM231,StatePicklist!$1:$1,StatePicklist!$3:$3,"NA",0))</f>
        <v/>
      </c>
      <c r="EO231" s="297" t="str">
        <f ca="1">IF(RMDF!EN231="", "", IF(ISNUMBER(MATCH(RMDF!EN231, INDIRECT(EN231), 0)), "OK", "Invalid"))</f>
        <v/>
      </c>
      <c r="EP231" s="281"/>
      <c r="EQ231" s="281"/>
      <c r="ER231" s="281"/>
      <c r="ES231" s="281" t="b">
        <f>AND(RMDF!EV231&gt;=0, RMDF!EV231&lt;=1-SUM(RMDF!Z231,RMDF!AG231,RMDF!AN231,RMDF!AU231,RMDF!BB231,RMDF!BI231,RMDF!BP231,RMDF!BW231,RMDF!CD231,RMDF!CK231,RMDF!CR231,RMDF!CY231,RMDF!DF231,RMDF!DM231,RMDF!DT231,RMDF!EA231,RMDF!EH231,RMDF!EO231), RMDF!EV231=ROUND(RMDF!EV231,4))</f>
        <v>1</v>
      </c>
      <c r="ET231" s="317">
        <f>RMDF!ET231</f>
        <v>0</v>
      </c>
      <c r="EU231" s="318" t="str">
        <f>IF(ET231=0,"",_xlfn.XLOOKUP(ET231,StatePicklist!$1:$1,StatePicklist!$3:$3,"NA",0))</f>
        <v/>
      </c>
      <c r="EV231" s="297" t="str">
        <f ca="1">IF(RMDF!EU231="", "", IF(ISNUMBER(MATCH(RMDF!EU231, INDIRECT(EU231), 0)), "OK", "Invalid"))</f>
        <v/>
      </c>
      <c r="EW231" s="281"/>
      <c r="EX231" s="281"/>
      <c r="EY231" s="281"/>
      <c r="EZ231" s="281" t="b">
        <f>AND(RMDF!FC231&gt;=0, RMDF!FC231&lt;=1-SUM(RMDF!Z231,RMDF!AG231,RMDF!AN231,RMDF!AU231,RMDF!BB231,RMDF!BI231,RMDF!BP231,RMDF!BW231,RMDF!CD231,RMDF!CK231,RMDF!CR231,RMDF!CY231,RMDF!DF231,RMDF!DM231,RMDF!DT231,RMDF!EA231,RMDF!EH231,RMDF!EO231,RMDF!EV231), RMDF!FC231=ROUND(RMDF!FC231,4))</f>
        <v>1</v>
      </c>
      <c r="FA231" s="317">
        <f>RMDF!FA231</f>
        <v>0</v>
      </c>
      <c r="FB231" s="318" t="str">
        <f>IF(FA231=0,"",_xlfn.XLOOKUP(FA231,StatePicklist!$1:$1,StatePicklist!$3:$3,"NA",0))</f>
        <v/>
      </c>
      <c r="FC231" s="297" t="str">
        <f ca="1">IF(RMDF!FB231="", "", IF(ISNUMBER(MATCH(RMDF!FB231, INDIRECT(FB231), 0)), "OK", "Invalid"))</f>
        <v/>
      </c>
    </row>
    <row r="232" spans="1:159" s="205" customFormat="1" ht="39.9" customHeight="1" x14ac:dyDescent="0.25">
      <c r="A232" s="206"/>
      <c r="B232" s="196"/>
      <c r="C232" s="197"/>
      <c r="D232" s="198"/>
      <c r="E232" s="199"/>
      <c r="F232" s="200"/>
      <c r="G232" s="201"/>
      <c r="H232" s="292"/>
      <c r="I232" s="305">
        <f>RMDF!I232</f>
        <v>0</v>
      </c>
      <c r="J232" s="305" t="str">
        <f>IF(I232=ProductCode!$B$30,"PDReclPost",IF(OR(I232=ProductCode!$C$30,I232=ProductCode!$E$30,I232=ProductCode!$G$30),"PDPreCon",IF(OR(I232=ProductCode!$D$30,I232=ProductCode!$F$30),"PDNotReclPost","")))</f>
        <v/>
      </c>
      <c r="K232" s="305" t="str">
        <f t="shared" si="18"/>
        <v/>
      </c>
      <c r="L232" s="289"/>
      <c r="M232" s="305" t="str">
        <f t="shared" si="18"/>
        <v/>
      </c>
      <c r="N232" s="289" t="b">
        <f>AND(RMDF!N232&gt;=0, RMDF!N232&lt;=1-RMDF!L232, RMDF!N232=ROUND(RMDF!N232,4))</f>
        <v>1</v>
      </c>
      <c r="O232" s="286" t="str">
        <f>IF(P232="","",IF(I232="","",IF(LEFT(I232,13)="Reclaimed pos",RawMaterialCode!$E$569,RawMaterialCode!$E$568)))</f>
        <v>Reclaimed pre-consumer mixed fibers (RM0578)</v>
      </c>
      <c r="P232" s="295">
        <f t="shared" si="19"/>
        <v>1</v>
      </c>
      <c r="Q232" s="202"/>
      <c r="R232" s="203"/>
      <c r="S232" s="204" t="str">
        <f t="shared" si="20"/>
        <v/>
      </c>
      <c r="T232" s="281"/>
      <c r="U232" s="281"/>
      <c r="V232" s="281"/>
      <c r="W232" s="281"/>
      <c r="X232" s="317">
        <f>RMDF!X232</f>
        <v>0</v>
      </c>
      <c r="Y232" s="318" t="str">
        <f>IF(X232=0,"",_xlfn.XLOOKUP(X232,StatePicklist!$1:$1,StatePicklist!$3:$3,"NA",0))</f>
        <v/>
      </c>
      <c r="Z232" s="297" t="str">
        <f ca="1">IF(RMDF!Y232="", "", IF(ISNUMBER(MATCH(RMDF!Y232, INDIRECT(Y232), 0)), "OK", "Invalid"))</f>
        <v/>
      </c>
      <c r="AA232" s="281"/>
      <c r="AB232" s="281"/>
      <c r="AC232" s="281"/>
      <c r="AD232" s="281" t="b">
        <f>AND(RMDF!AG232&gt;=0, RMDF!AG232&lt;=1-RMDF!Z232, RMDF!AG232=ROUND(RMDF!AG232,4))</f>
        <v>1</v>
      </c>
      <c r="AE232" s="317">
        <f>RMDF!AE232</f>
        <v>0</v>
      </c>
      <c r="AF232" s="318" t="str">
        <f>IF(AE232=0,"",_xlfn.XLOOKUP(AE232,StatePicklist!$1:$1,StatePicklist!$3:$3,"NA",0))</f>
        <v/>
      </c>
      <c r="AG232" s="297" t="str">
        <f ca="1">IF(RMDF!AF232="", "", IF(ISNUMBER(MATCH(RMDF!AF232, INDIRECT(AF232), 0)), "OK", "Invalid"))</f>
        <v/>
      </c>
      <c r="AH232" s="281"/>
      <c r="AI232" s="281"/>
      <c r="AJ232" s="281"/>
      <c r="AK232" s="281" t="b">
        <f>AND(RMDF!AN232&gt;=0, RMDF!AN232&lt;=1-SUM(RMDF!Z232,RMDF!AG232), RMDF!AN232=ROUND(RMDF!AN232,4))</f>
        <v>1</v>
      </c>
      <c r="AL232" s="317">
        <f>RMDF!AL232</f>
        <v>0</v>
      </c>
      <c r="AM232" s="318" t="str">
        <f>IF(AL232=0,"",_xlfn.XLOOKUP(AL232,StatePicklist!$1:$1,StatePicklist!$3:$3,"NA",0))</f>
        <v/>
      </c>
      <c r="AN232" s="297" t="str">
        <f ca="1">IF(RMDF!AM232="", "", IF(ISNUMBER(MATCH(RMDF!AM232, INDIRECT(AM232), 0)), "OK", "Invalid"))</f>
        <v/>
      </c>
      <c r="AO232" s="281"/>
      <c r="AP232" s="281"/>
      <c r="AQ232" s="281"/>
      <c r="AR232" s="281" t="b">
        <f>AND(RMDF!AU232&gt;=0, RMDF!AU232&lt;=1-SUM(RMDF!Z232,RMDF!AG232,RMDF!AN232), RMDF!AU232=ROUND(RMDF!AU232,4))</f>
        <v>1</v>
      </c>
      <c r="AS232" s="317">
        <f>RMDF!AS232</f>
        <v>0</v>
      </c>
      <c r="AT232" s="318" t="str">
        <f>IF(AS232=0,"",_xlfn.XLOOKUP(AS232,StatePicklist!$1:$1,StatePicklist!$3:$3,"NA",0))</f>
        <v/>
      </c>
      <c r="AU232" s="297" t="str">
        <f ca="1">IF(RMDF!AT232="", "", IF(ISNUMBER(MATCH(RMDF!AT232, INDIRECT(AT232), 0)), "OK", "Invalid"))</f>
        <v/>
      </c>
      <c r="AV232" s="281"/>
      <c r="AW232" s="281"/>
      <c r="AX232" s="281"/>
      <c r="AY232" s="281" t="b">
        <f>AND(RMDF!BB232&gt;=0, RMDF!BB232&lt;=1-SUM(RMDF!Z232,RMDF!AG232,RMDF!AN232,RMDF!AU232), RMDF!BB232=ROUND(RMDF!BB232,4))</f>
        <v>1</v>
      </c>
      <c r="AZ232" s="317">
        <f>RMDF!AZ232</f>
        <v>0</v>
      </c>
      <c r="BA232" s="318" t="str">
        <f>IF(AZ232=0,"",_xlfn.XLOOKUP(AZ232,StatePicklist!$1:$1,StatePicklist!$3:$3,"NA",0))</f>
        <v/>
      </c>
      <c r="BB232" s="297" t="str">
        <f ca="1">IF(RMDF!BA232="", "", IF(ISNUMBER(MATCH(RMDF!BA232, INDIRECT(BA232), 0)), "OK", "Invalid"))</f>
        <v/>
      </c>
      <c r="BC232" s="281"/>
      <c r="BD232" s="281"/>
      <c r="BE232" s="281"/>
      <c r="BF232" s="281" t="b">
        <f>AND(RMDF!BI232&gt;=0, RMDF!BI232&lt;=1-SUM(RMDF!Z232,RMDF!AG232,RMDF!AN232,RMDF!AU232,RMDF!BB232), RMDF!BI232=ROUND(RMDF!BI232,4))</f>
        <v>1</v>
      </c>
      <c r="BG232" s="317">
        <f>RMDF!BG232</f>
        <v>0</v>
      </c>
      <c r="BH232" s="318" t="str">
        <f>IF(BG232=0,"",_xlfn.XLOOKUP(BG232,StatePicklist!$1:$1,StatePicklist!$3:$3,"NA",0))</f>
        <v/>
      </c>
      <c r="BI232" s="297" t="str">
        <f ca="1">IF(RMDF!BH232="", "", IF(ISNUMBER(MATCH(RMDF!BH232, INDIRECT(BH232), 0)), "OK", "Invalid"))</f>
        <v/>
      </c>
      <c r="BJ232" s="281"/>
      <c r="BK232" s="281"/>
      <c r="BL232" s="281"/>
      <c r="BM232" s="281" t="b">
        <f>AND(RMDF!BP232&gt;=0, RMDF!BP232&lt;=1-SUM(RMDF!Z232,RMDF!AG232,RMDF!AN232,RMDF!AU232,RMDF!BB232,RMDF!BI232), RMDF!BP232=ROUND(RMDF!BP232,4))</f>
        <v>1</v>
      </c>
      <c r="BN232" s="317">
        <f>RMDF!BN232</f>
        <v>0</v>
      </c>
      <c r="BO232" s="318" t="str">
        <f>IF(BN232=0,"",_xlfn.XLOOKUP(BN232,StatePicklist!$1:$1,StatePicklist!$3:$3,"NA",0))</f>
        <v/>
      </c>
      <c r="BP232" s="297" t="str">
        <f ca="1">IF(RMDF!BO232="", "", IF(ISNUMBER(MATCH(RMDF!BO232, INDIRECT(BO232), 0)), "OK", "Invalid"))</f>
        <v/>
      </c>
      <c r="BQ232" s="281"/>
      <c r="BR232" s="281"/>
      <c r="BS232" s="281"/>
      <c r="BT232" s="281" t="b">
        <f>AND(RMDF!BW232&gt;=0, RMDF!BW232&lt;=1-SUM(RMDF!Z232,RMDF!AG232,RMDF!AN232,RMDF!AU232,RMDF!BB232,RMDF!BI232,RMDF!BP232), RMDF!BW232=ROUND(RMDF!BW232,4))</f>
        <v>1</v>
      </c>
      <c r="BU232" s="317">
        <f>RMDF!BU232</f>
        <v>0</v>
      </c>
      <c r="BV232" s="318" t="str">
        <f>IF(BU232=0,"",_xlfn.XLOOKUP(BU232,StatePicklist!$1:$1,StatePicklist!$3:$3,"NA",0))</f>
        <v/>
      </c>
      <c r="BW232" s="297" t="str">
        <f ca="1">IF(RMDF!BV232="", "", IF(ISNUMBER(MATCH(RMDF!BV232, INDIRECT(BV232), 0)), "OK", "Invalid"))</f>
        <v/>
      </c>
      <c r="BX232" s="281"/>
      <c r="BY232" s="281"/>
      <c r="BZ232" s="281"/>
      <c r="CA232" s="281" t="b">
        <f>AND(RMDF!CD232&gt;=0, RMDF!CD232&lt;=1-SUM(RMDF!Z232,RMDF!AG232,RMDF!AN232,RMDF!AU232,RMDF!BB232,RMDF!BI232,RMDF!BP232,RMDF!BW232), RMDF!CD232=ROUND(RMDF!CD232,4))</f>
        <v>1</v>
      </c>
      <c r="CB232" s="317">
        <f>RMDF!CB232</f>
        <v>0</v>
      </c>
      <c r="CC232" s="318" t="str">
        <f>IF(CB232=0,"",_xlfn.XLOOKUP(CB232,StatePicklist!$1:$1,StatePicklist!$3:$3,"NA",0))</f>
        <v/>
      </c>
      <c r="CD232" s="297" t="str">
        <f ca="1">IF(RMDF!CC232="", "", IF(ISNUMBER(MATCH(RMDF!CC232, INDIRECT(CC232), 0)), "OK", "Invalid"))</f>
        <v/>
      </c>
      <c r="CE232" s="281"/>
      <c r="CF232" s="281"/>
      <c r="CG232" s="281"/>
      <c r="CH232" s="281" t="b">
        <f>AND(RMDF!CK232&gt;=0, RMDF!CK232&lt;=1-SUM(RMDF!Z232,RMDF!AG232,RMDF!AN232,RMDF!AU232,RMDF!BB232,RMDF!BI232,RMDF!BP232,RMDF!BW232,RMDF!CD232), RMDF!CK232=ROUND(RMDF!CK232,4))</f>
        <v>1</v>
      </c>
      <c r="CI232" s="317">
        <f>RMDF!CI232</f>
        <v>0</v>
      </c>
      <c r="CJ232" s="318" t="str">
        <f>IF(CI232=0,"",_xlfn.XLOOKUP(CI232,StatePicklist!$1:$1,StatePicklist!$3:$3,"NA",0))</f>
        <v/>
      </c>
      <c r="CK232" s="297" t="str">
        <f ca="1">IF(RMDF!CJ232="", "", IF(ISNUMBER(MATCH(RMDF!CJ232, INDIRECT(CJ232), 0)), "OK", "Invalid"))</f>
        <v/>
      </c>
      <c r="CL232" s="281"/>
      <c r="CM232" s="281"/>
      <c r="CN232" s="281"/>
      <c r="CO232" s="281" t="b">
        <f>AND(RMDF!CR232&gt;=0, RMDF!CR232&lt;=1-SUM(RMDF!Z232,RMDF!AG232,RMDF!AN232,RMDF!AU232,RMDF!BB232,RMDF!BI232,RMDF!BP232,RMDF!BW232,RMDF!CD232,RMDF!CK232), RMDF!CR232=ROUND(RMDF!CR232,4))</f>
        <v>1</v>
      </c>
      <c r="CP232" s="317">
        <f>RMDF!CP232</f>
        <v>0</v>
      </c>
      <c r="CQ232" s="318" t="str">
        <f>IF(CP232=0,"",_xlfn.XLOOKUP(CP232,StatePicklist!$1:$1,StatePicklist!$3:$3,"NA",0))</f>
        <v/>
      </c>
      <c r="CR232" s="297" t="str">
        <f ca="1">IF(RMDF!CQ232="", "", IF(ISNUMBER(MATCH(RMDF!CQ232, INDIRECT(CQ232), 0)), "OK", "Invalid"))</f>
        <v/>
      </c>
      <c r="CS232" s="281"/>
      <c r="CT232" s="281"/>
      <c r="CU232" s="281"/>
      <c r="CV232" s="281" t="b">
        <f>AND(RMDF!CY232&gt;=0, RMDF!CY232&lt;=1-SUM(RMDF!Z232,RMDF!AG232,RMDF!AN232,RMDF!AU232,RMDF!BB232,RMDF!BI232,RMDF!BP232,RMDF!BW232,RMDF!CD232,RMDF!CK232,RMDF!CR232), RMDF!CY232=ROUND(RMDF!CY232,4))</f>
        <v>1</v>
      </c>
      <c r="CW232" s="317">
        <f>RMDF!CW232</f>
        <v>0</v>
      </c>
      <c r="CX232" s="318" t="str">
        <f>IF(CW232=0,"",_xlfn.XLOOKUP(CW232,StatePicklist!$1:$1,StatePicklist!$3:$3,"NA",0))</f>
        <v/>
      </c>
      <c r="CY232" s="297" t="str">
        <f ca="1">IF(RMDF!CX232="", "", IF(ISNUMBER(MATCH(RMDF!CX232, INDIRECT(CX232), 0)), "OK", "Invalid"))</f>
        <v/>
      </c>
      <c r="CZ232" s="281"/>
      <c r="DA232" s="281"/>
      <c r="DB232" s="281"/>
      <c r="DC232" s="281" t="b">
        <f>AND(RMDF!DF232&gt;=0, RMDF!DF232&lt;=1-SUM(RMDF!Z232,RMDF!AG232,RMDF!AN232,RMDF!AU232,RMDF!BB232,RMDF!BI232,RMDF!BP232,RMDF!BW232,RMDF!CD232,RMDF!CK232,RMDF!CR232,RMDF!CY232), RMDF!DF232=ROUND(RMDF!DF232,4))</f>
        <v>1</v>
      </c>
      <c r="DD232" s="317">
        <f>RMDF!DD232</f>
        <v>0</v>
      </c>
      <c r="DE232" s="318" t="str">
        <f>IF(DD232=0,"",_xlfn.XLOOKUP(DD232,StatePicklist!$1:$1,StatePicklist!$3:$3,"NA",0))</f>
        <v/>
      </c>
      <c r="DF232" s="297" t="str">
        <f ca="1">IF(RMDF!DE232="", "", IF(ISNUMBER(MATCH(RMDF!DE232, INDIRECT(DE232), 0)), "OK", "Invalid"))</f>
        <v/>
      </c>
      <c r="DG232" s="281"/>
      <c r="DH232" s="281"/>
      <c r="DI232" s="281"/>
      <c r="DJ232" s="281" t="b">
        <f>AND(RMDF!DM232&gt;=0, RMDF!DM232&lt;=1-SUM(RMDF!Z232,RMDF!AG232,RMDF!AN232,RMDF!AU232,RMDF!BB232,RMDF!BI232,RMDF!BP232,RMDF!BW232,RMDF!CD232,RMDF!CK232,RMDF!CR232,RMDF!CY232,RMDF!DF232), RMDF!DM232=ROUND(RMDF!DM232,4))</f>
        <v>1</v>
      </c>
      <c r="DK232" s="317">
        <f>RMDF!DK232</f>
        <v>0</v>
      </c>
      <c r="DL232" s="318" t="str">
        <f>IF(DK232=0,"",_xlfn.XLOOKUP(DK232,StatePicklist!$1:$1,StatePicklist!$3:$3,"NA",0))</f>
        <v/>
      </c>
      <c r="DM232" s="297" t="str">
        <f ca="1">IF(RMDF!DL232="", "", IF(ISNUMBER(MATCH(RMDF!DL232, INDIRECT(DL232), 0)), "OK", "Invalid"))</f>
        <v/>
      </c>
      <c r="DN232" s="281"/>
      <c r="DO232" s="281"/>
      <c r="DP232" s="281"/>
      <c r="DQ232" s="281" t="b">
        <f>AND(RMDF!DT232&gt;=0, RMDF!DT232&lt;=1-SUM(RMDF!Z232,RMDF!AG232,RMDF!AN232,RMDF!AU232,RMDF!BB232,RMDF!BI232,RMDF!BP232,RMDF!BW232,RMDF!CD232,RMDF!CK232,RMDF!CR232,RMDF!CY232,RMDF!DF232,RMDF!DM232), RMDF!DT232=ROUND(RMDF!DT232,4))</f>
        <v>1</v>
      </c>
      <c r="DR232" s="317">
        <f>RMDF!DR232</f>
        <v>0</v>
      </c>
      <c r="DS232" s="318" t="str">
        <f>IF(DR232=0,"",_xlfn.XLOOKUP(DR232,StatePicklist!$1:$1,StatePicklist!$3:$3,"NA",0))</f>
        <v/>
      </c>
      <c r="DT232" s="297" t="str">
        <f ca="1">IF(RMDF!DS232="", "", IF(ISNUMBER(MATCH(RMDF!DS232, INDIRECT(DS232), 0)), "OK", "Invalid"))</f>
        <v/>
      </c>
      <c r="DU232" s="281"/>
      <c r="DV232" s="281"/>
      <c r="DW232" s="281"/>
      <c r="DX232" s="281" t="b">
        <f>AND(RMDF!EA232&gt;=0, RMDF!EA232&lt;=1-SUM(RMDF!Z232,RMDF!AG232,RMDF!AN232,RMDF!AU232,RMDF!BB232,RMDF!BI232,RMDF!BP232,RMDF!BW232,RMDF!CD232,RMDF!CK232,RMDF!CR232,RMDF!CY232,RMDF!DF232,RMDF!DM232,RMDF!DT232), RMDF!EA232=ROUND(RMDF!EA232,4))</f>
        <v>1</v>
      </c>
      <c r="DY232" s="317">
        <f>RMDF!DY232</f>
        <v>0</v>
      </c>
      <c r="DZ232" s="318" t="str">
        <f>IF(DY232=0,"",_xlfn.XLOOKUP(DY232,StatePicklist!$1:$1,StatePicklist!$3:$3,"NA",0))</f>
        <v/>
      </c>
      <c r="EA232" s="297" t="str">
        <f ca="1">IF(RMDF!DZ232="", "", IF(ISNUMBER(MATCH(RMDF!DZ232, INDIRECT(DZ232), 0)), "OK", "Invalid"))</f>
        <v/>
      </c>
      <c r="EB232" s="281"/>
      <c r="EC232" s="281"/>
      <c r="ED232" s="281"/>
      <c r="EE232" s="281" t="b">
        <f>AND(RMDF!EH232&gt;=0, RMDF!EH232&lt;=1-SUM(RMDF!Z232,RMDF!AG232,RMDF!AN232,RMDF!AU232,RMDF!BB232,RMDF!BI232,RMDF!BP232,RMDF!BW232,RMDF!CD232,RMDF!CK232,RMDF!CR232,RMDF!CY232,RMDF!DF232,RMDF!DM232,RMDF!DT232,RMDF!EA232), RMDF!EH232=ROUND(RMDF!EH232,4))</f>
        <v>1</v>
      </c>
      <c r="EF232" s="317">
        <f>RMDF!EF232</f>
        <v>0</v>
      </c>
      <c r="EG232" s="318" t="str">
        <f>IF(EF232=0,"",_xlfn.XLOOKUP(EF232,StatePicklist!$1:$1,StatePicklist!$3:$3,"NA",0))</f>
        <v/>
      </c>
      <c r="EH232" s="297" t="str">
        <f ca="1">IF(RMDF!EG232="", "", IF(ISNUMBER(MATCH(RMDF!EG232, INDIRECT(EG232), 0)), "OK", "Invalid"))</f>
        <v/>
      </c>
      <c r="EI232" s="281"/>
      <c r="EJ232" s="281"/>
      <c r="EK232" s="281"/>
      <c r="EL232" s="281" t="b">
        <f>AND(RMDF!EO232&gt;=0, RMDF!EO232&lt;=1-SUM(RMDF!Z232,RMDF!AG232,RMDF!AN232,RMDF!AU232,RMDF!BB232,RMDF!BI232,RMDF!BP232,RMDF!BW232,RMDF!CD232,RMDF!CK232,RMDF!CR232,RMDF!CY232,RMDF!DF232,RMDF!DM232,RMDF!DT232,RMDF!EA232,RMDF!EH232), RMDF!EO232=ROUND(RMDF!EO232,4))</f>
        <v>1</v>
      </c>
      <c r="EM232" s="317">
        <f>RMDF!EM232</f>
        <v>0</v>
      </c>
      <c r="EN232" s="318" t="str">
        <f>IF(EM232=0,"",_xlfn.XLOOKUP(EM232,StatePicklist!$1:$1,StatePicklist!$3:$3,"NA",0))</f>
        <v/>
      </c>
      <c r="EO232" s="297" t="str">
        <f ca="1">IF(RMDF!EN232="", "", IF(ISNUMBER(MATCH(RMDF!EN232, INDIRECT(EN232), 0)), "OK", "Invalid"))</f>
        <v/>
      </c>
      <c r="EP232" s="281"/>
      <c r="EQ232" s="281"/>
      <c r="ER232" s="281"/>
      <c r="ES232" s="281" t="b">
        <f>AND(RMDF!EV232&gt;=0, RMDF!EV232&lt;=1-SUM(RMDF!Z232,RMDF!AG232,RMDF!AN232,RMDF!AU232,RMDF!BB232,RMDF!BI232,RMDF!BP232,RMDF!BW232,RMDF!CD232,RMDF!CK232,RMDF!CR232,RMDF!CY232,RMDF!DF232,RMDF!DM232,RMDF!DT232,RMDF!EA232,RMDF!EH232,RMDF!EO232), RMDF!EV232=ROUND(RMDF!EV232,4))</f>
        <v>1</v>
      </c>
      <c r="ET232" s="317">
        <f>RMDF!ET232</f>
        <v>0</v>
      </c>
      <c r="EU232" s="318" t="str">
        <f>IF(ET232=0,"",_xlfn.XLOOKUP(ET232,StatePicklist!$1:$1,StatePicklist!$3:$3,"NA",0))</f>
        <v/>
      </c>
      <c r="EV232" s="297" t="str">
        <f ca="1">IF(RMDF!EU232="", "", IF(ISNUMBER(MATCH(RMDF!EU232, INDIRECT(EU232), 0)), "OK", "Invalid"))</f>
        <v/>
      </c>
      <c r="EW232" s="281"/>
      <c r="EX232" s="281"/>
      <c r="EY232" s="281"/>
      <c r="EZ232" s="281" t="b">
        <f>AND(RMDF!FC232&gt;=0, RMDF!FC232&lt;=1-SUM(RMDF!Z232,RMDF!AG232,RMDF!AN232,RMDF!AU232,RMDF!BB232,RMDF!BI232,RMDF!BP232,RMDF!BW232,RMDF!CD232,RMDF!CK232,RMDF!CR232,RMDF!CY232,RMDF!DF232,RMDF!DM232,RMDF!DT232,RMDF!EA232,RMDF!EH232,RMDF!EO232,RMDF!EV232), RMDF!FC232=ROUND(RMDF!FC232,4))</f>
        <v>1</v>
      </c>
      <c r="FA232" s="317">
        <f>RMDF!FA232</f>
        <v>0</v>
      </c>
      <c r="FB232" s="318" t="str">
        <f>IF(FA232=0,"",_xlfn.XLOOKUP(FA232,StatePicklist!$1:$1,StatePicklist!$3:$3,"NA",0))</f>
        <v/>
      </c>
      <c r="FC232" s="297" t="str">
        <f ca="1">IF(RMDF!FB232="", "", IF(ISNUMBER(MATCH(RMDF!FB232, INDIRECT(FB232), 0)), "OK", "Invalid"))</f>
        <v/>
      </c>
    </row>
    <row r="233" spans="1:159" s="205" customFormat="1" ht="39.9" customHeight="1" x14ac:dyDescent="0.25">
      <c r="A233" s="206"/>
      <c r="B233" s="196"/>
      <c r="C233" s="197"/>
      <c r="D233" s="198"/>
      <c r="E233" s="199"/>
      <c r="F233" s="200"/>
      <c r="G233" s="201"/>
      <c r="H233" s="292"/>
      <c r="I233" s="305">
        <f>RMDF!I233</f>
        <v>0</v>
      </c>
      <c r="J233" s="305" t="str">
        <f>IF(I233=ProductCode!$B$30,"PDReclPost",IF(OR(I233=ProductCode!$C$30,I233=ProductCode!$E$30,I233=ProductCode!$G$30),"PDPreCon",IF(OR(I233=ProductCode!$D$30,I233=ProductCode!$F$30),"PDNotReclPost","")))</f>
        <v/>
      </c>
      <c r="K233" s="305" t="str">
        <f t="shared" si="18"/>
        <v/>
      </c>
      <c r="L233" s="289"/>
      <c r="M233" s="305" t="str">
        <f t="shared" si="18"/>
        <v/>
      </c>
      <c r="N233" s="289" t="b">
        <f>AND(RMDF!N233&gt;=0, RMDF!N233&lt;=1-RMDF!L233, RMDF!N233=ROUND(RMDF!N233,4))</f>
        <v>1</v>
      </c>
      <c r="O233" s="286" t="str">
        <f>IF(P233="","",IF(I233="","",IF(LEFT(I233,13)="Reclaimed pos",RawMaterialCode!$E$569,RawMaterialCode!$E$568)))</f>
        <v>Reclaimed pre-consumer mixed fibers (RM0578)</v>
      </c>
      <c r="P233" s="295">
        <f t="shared" si="19"/>
        <v>1</v>
      </c>
      <c r="Q233" s="202"/>
      <c r="R233" s="203"/>
      <c r="S233" s="204" t="str">
        <f t="shared" si="20"/>
        <v/>
      </c>
      <c r="T233" s="281"/>
      <c r="U233" s="281"/>
      <c r="V233" s="281"/>
      <c r="W233" s="281"/>
      <c r="X233" s="317">
        <f>RMDF!X233</f>
        <v>0</v>
      </c>
      <c r="Y233" s="318" t="str">
        <f>IF(X233=0,"",_xlfn.XLOOKUP(X233,StatePicklist!$1:$1,StatePicklist!$3:$3,"NA",0))</f>
        <v/>
      </c>
      <c r="Z233" s="297" t="str">
        <f ca="1">IF(RMDF!Y233="", "", IF(ISNUMBER(MATCH(RMDF!Y233, INDIRECT(Y233), 0)), "OK", "Invalid"))</f>
        <v/>
      </c>
      <c r="AA233" s="281"/>
      <c r="AB233" s="281"/>
      <c r="AC233" s="281"/>
      <c r="AD233" s="281" t="b">
        <f>AND(RMDF!AG233&gt;=0, RMDF!AG233&lt;=1-RMDF!Z233, RMDF!AG233=ROUND(RMDF!AG233,4))</f>
        <v>1</v>
      </c>
      <c r="AE233" s="317">
        <f>RMDF!AE233</f>
        <v>0</v>
      </c>
      <c r="AF233" s="318" t="str">
        <f>IF(AE233=0,"",_xlfn.XLOOKUP(AE233,StatePicklist!$1:$1,StatePicklist!$3:$3,"NA",0))</f>
        <v/>
      </c>
      <c r="AG233" s="297" t="str">
        <f ca="1">IF(RMDF!AF233="", "", IF(ISNUMBER(MATCH(RMDF!AF233, INDIRECT(AF233), 0)), "OK", "Invalid"))</f>
        <v/>
      </c>
      <c r="AH233" s="281"/>
      <c r="AI233" s="281"/>
      <c r="AJ233" s="281"/>
      <c r="AK233" s="281" t="b">
        <f>AND(RMDF!AN233&gt;=0, RMDF!AN233&lt;=1-SUM(RMDF!Z233,RMDF!AG233), RMDF!AN233=ROUND(RMDF!AN233,4))</f>
        <v>1</v>
      </c>
      <c r="AL233" s="317">
        <f>RMDF!AL233</f>
        <v>0</v>
      </c>
      <c r="AM233" s="318" t="str">
        <f>IF(AL233=0,"",_xlfn.XLOOKUP(AL233,StatePicklist!$1:$1,StatePicklist!$3:$3,"NA",0))</f>
        <v/>
      </c>
      <c r="AN233" s="297" t="str">
        <f ca="1">IF(RMDF!AM233="", "", IF(ISNUMBER(MATCH(RMDF!AM233, INDIRECT(AM233), 0)), "OK", "Invalid"))</f>
        <v/>
      </c>
      <c r="AO233" s="281"/>
      <c r="AP233" s="281"/>
      <c r="AQ233" s="281"/>
      <c r="AR233" s="281" t="b">
        <f>AND(RMDF!AU233&gt;=0, RMDF!AU233&lt;=1-SUM(RMDF!Z233,RMDF!AG233,RMDF!AN233), RMDF!AU233=ROUND(RMDF!AU233,4))</f>
        <v>1</v>
      </c>
      <c r="AS233" s="317">
        <f>RMDF!AS233</f>
        <v>0</v>
      </c>
      <c r="AT233" s="318" t="str">
        <f>IF(AS233=0,"",_xlfn.XLOOKUP(AS233,StatePicklist!$1:$1,StatePicklist!$3:$3,"NA",0))</f>
        <v/>
      </c>
      <c r="AU233" s="297" t="str">
        <f ca="1">IF(RMDF!AT233="", "", IF(ISNUMBER(MATCH(RMDF!AT233, INDIRECT(AT233), 0)), "OK", "Invalid"))</f>
        <v/>
      </c>
      <c r="AV233" s="281"/>
      <c r="AW233" s="281"/>
      <c r="AX233" s="281"/>
      <c r="AY233" s="281" t="b">
        <f>AND(RMDF!BB233&gt;=0, RMDF!BB233&lt;=1-SUM(RMDF!Z233,RMDF!AG233,RMDF!AN233,RMDF!AU233), RMDF!BB233=ROUND(RMDF!BB233,4))</f>
        <v>1</v>
      </c>
      <c r="AZ233" s="317">
        <f>RMDF!AZ233</f>
        <v>0</v>
      </c>
      <c r="BA233" s="318" t="str">
        <f>IF(AZ233=0,"",_xlfn.XLOOKUP(AZ233,StatePicklist!$1:$1,StatePicklist!$3:$3,"NA",0))</f>
        <v/>
      </c>
      <c r="BB233" s="297" t="str">
        <f ca="1">IF(RMDF!BA233="", "", IF(ISNUMBER(MATCH(RMDF!BA233, INDIRECT(BA233), 0)), "OK", "Invalid"))</f>
        <v/>
      </c>
      <c r="BC233" s="281"/>
      <c r="BD233" s="281"/>
      <c r="BE233" s="281"/>
      <c r="BF233" s="281" t="b">
        <f>AND(RMDF!BI233&gt;=0, RMDF!BI233&lt;=1-SUM(RMDF!Z233,RMDF!AG233,RMDF!AN233,RMDF!AU233,RMDF!BB233), RMDF!BI233=ROUND(RMDF!BI233,4))</f>
        <v>1</v>
      </c>
      <c r="BG233" s="317">
        <f>RMDF!BG233</f>
        <v>0</v>
      </c>
      <c r="BH233" s="318" t="str">
        <f>IF(BG233=0,"",_xlfn.XLOOKUP(BG233,StatePicklist!$1:$1,StatePicklist!$3:$3,"NA",0))</f>
        <v/>
      </c>
      <c r="BI233" s="297" t="str">
        <f ca="1">IF(RMDF!BH233="", "", IF(ISNUMBER(MATCH(RMDF!BH233, INDIRECT(BH233), 0)), "OK", "Invalid"))</f>
        <v/>
      </c>
      <c r="BJ233" s="281"/>
      <c r="BK233" s="281"/>
      <c r="BL233" s="281"/>
      <c r="BM233" s="281" t="b">
        <f>AND(RMDF!BP233&gt;=0, RMDF!BP233&lt;=1-SUM(RMDF!Z233,RMDF!AG233,RMDF!AN233,RMDF!AU233,RMDF!BB233,RMDF!BI233), RMDF!BP233=ROUND(RMDF!BP233,4))</f>
        <v>1</v>
      </c>
      <c r="BN233" s="317">
        <f>RMDF!BN233</f>
        <v>0</v>
      </c>
      <c r="BO233" s="318" t="str">
        <f>IF(BN233=0,"",_xlfn.XLOOKUP(BN233,StatePicklist!$1:$1,StatePicklist!$3:$3,"NA",0))</f>
        <v/>
      </c>
      <c r="BP233" s="297" t="str">
        <f ca="1">IF(RMDF!BO233="", "", IF(ISNUMBER(MATCH(RMDF!BO233, INDIRECT(BO233), 0)), "OK", "Invalid"))</f>
        <v/>
      </c>
      <c r="BQ233" s="281"/>
      <c r="BR233" s="281"/>
      <c r="BS233" s="281"/>
      <c r="BT233" s="281" t="b">
        <f>AND(RMDF!BW233&gt;=0, RMDF!BW233&lt;=1-SUM(RMDF!Z233,RMDF!AG233,RMDF!AN233,RMDF!AU233,RMDF!BB233,RMDF!BI233,RMDF!BP233), RMDF!BW233=ROUND(RMDF!BW233,4))</f>
        <v>1</v>
      </c>
      <c r="BU233" s="317">
        <f>RMDF!BU233</f>
        <v>0</v>
      </c>
      <c r="BV233" s="318" t="str">
        <f>IF(BU233=0,"",_xlfn.XLOOKUP(BU233,StatePicklist!$1:$1,StatePicklist!$3:$3,"NA",0))</f>
        <v/>
      </c>
      <c r="BW233" s="297" t="str">
        <f ca="1">IF(RMDF!BV233="", "", IF(ISNUMBER(MATCH(RMDF!BV233, INDIRECT(BV233), 0)), "OK", "Invalid"))</f>
        <v/>
      </c>
      <c r="BX233" s="281"/>
      <c r="BY233" s="281"/>
      <c r="BZ233" s="281"/>
      <c r="CA233" s="281" t="b">
        <f>AND(RMDF!CD233&gt;=0, RMDF!CD233&lt;=1-SUM(RMDF!Z233,RMDF!AG233,RMDF!AN233,RMDF!AU233,RMDF!BB233,RMDF!BI233,RMDF!BP233,RMDF!BW233), RMDF!CD233=ROUND(RMDF!CD233,4))</f>
        <v>1</v>
      </c>
      <c r="CB233" s="317">
        <f>RMDF!CB233</f>
        <v>0</v>
      </c>
      <c r="CC233" s="318" t="str">
        <f>IF(CB233=0,"",_xlfn.XLOOKUP(CB233,StatePicklist!$1:$1,StatePicklist!$3:$3,"NA",0))</f>
        <v/>
      </c>
      <c r="CD233" s="297" t="str">
        <f ca="1">IF(RMDF!CC233="", "", IF(ISNUMBER(MATCH(RMDF!CC233, INDIRECT(CC233), 0)), "OK", "Invalid"))</f>
        <v/>
      </c>
      <c r="CE233" s="281"/>
      <c r="CF233" s="281"/>
      <c r="CG233" s="281"/>
      <c r="CH233" s="281" t="b">
        <f>AND(RMDF!CK233&gt;=0, RMDF!CK233&lt;=1-SUM(RMDF!Z233,RMDF!AG233,RMDF!AN233,RMDF!AU233,RMDF!BB233,RMDF!BI233,RMDF!BP233,RMDF!BW233,RMDF!CD233), RMDF!CK233=ROUND(RMDF!CK233,4))</f>
        <v>1</v>
      </c>
      <c r="CI233" s="317">
        <f>RMDF!CI233</f>
        <v>0</v>
      </c>
      <c r="CJ233" s="318" t="str">
        <f>IF(CI233=0,"",_xlfn.XLOOKUP(CI233,StatePicklist!$1:$1,StatePicklist!$3:$3,"NA",0))</f>
        <v/>
      </c>
      <c r="CK233" s="297" t="str">
        <f ca="1">IF(RMDF!CJ233="", "", IF(ISNUMBER(MATCH(RMDF!CJ233, INDIRECT(CJ233), 0)), "OK", "Invalid"))</f>
        <v/>
      </c>
      <c r="CL233" s="281"/>
      <c r="CM233" s="281"/>
      <c r="CN233" s="281"/>
      <c r="CO233" s="281" t="b">
        <f>AND(RMDF!CR233&gt;=0, RMDF!CR233&lt;=1-SUM(RMDF!Z233,RMDF!AG233,RMDF!AN233,RMDF!AU233,RMDF!BB233,RMDF!BI233,RMDF!BP233,RMDF!BW233,RMDF!CD233,RMDF!CK233), RMDF!CR233=ROUND(RMDF!CR233,4))</f>
        <v>1</v>
      </c>
      <c r="CP233" s="317">
        <f>RMDF!CP233</f>
        <v>0</v>
      </c>
      <c r="CQ233" s="318" t="str">
        <f>IF(CP233=0,"",_xlfn.XLOOKUP(CP233,StatePicklist!$1:$1,StatePicklist!$3:$3,"NA",0))</f>
        <v/>
      </c>
      <c r="CR233" s="297" t="str">
        <f ca="1">IF(RMDF!CQ233="", "", IF(ISNUMBER(MATCH(RMDF!CQ233, INDIRECT(CQ233), 0)), "OK", "Invalid"))</f>
        <v/>
      </c>
      <c r="CS233" s="281"/>
      <c r="CT233" s="281"/>
      <c r="CU233" s="281"/>
      <c r="CV233" s="281" t="b">
        <f>AND(RMDF!CY233&gt;=0, RMDF!CY233&lt;=1-SUM(RMDF!Z233,RMDF!AG233,RMDF!AN233,RMDF!AU233,RMDF!BB233,RMDF!BI233,RMDF!BP233,RMDF!BW233,RMDF!CD233,RMDF!CK233,RMDF!CR233), RMDF!CY233=ROUND(RMDF!CY233,4))</f>
        <v>1</v>
      </c>
      <c r="CW233" s="317">
        <f>RMDF!CW233</f>
        <v>0</v>
      </c>
      <c r="CX233" s="318" t="str">
        <f>IF(CW233=0,"",_xlfn.XLOOKUP(CW233,StatePicklist!$1:$1,StatePicklist!$3:$3,"NA",0))</f>
        <v/>
      </c>
      <c r="CY233" s="297" t="str">
        <f ca="1">IF(RMDF!CX233="", "", IF(ISNUMBER(MATCH(RMDF!CX233, INDIRECT(CX233), 0)), "OK", "Invalid"))</f>
        <v/>
      </c>
      <c r="CZ233" s="281"/>
      <c r="DA233" s="281"/>
      <c r="DB233" s="281"/>
      <c r="DC233" s="281" t="b">
        <f>AND(RMDF!DF233&gt;=0, RMDF!DF233&lt;=1-SUM(RMDF!Z233,RMDF!AG233,RMDF!AN233,RMDF!AU233,RMDF!BB233,RMDF!BI233,RMDF!BP233,RMDF!BW233,RMDF!CD233,RMDF!CK233,RMDF!CR233,RMDF!CY233), RMDF!DF233=ROUND(RMDF!DF233,4))</f>
        <v>1</v>
      </c>
      <c r="DD233" s="317">
        <f>RMDF!DD233</f>
        <v>0</v>
      </c>
      <c r="DE233" s="318" t="str">
        <f>IF(DD233=0,"",_xlfn.XLOOKUP(DD233,StatePicklist!$1:$1,StatePicklist!$3:$3,"NA",0))</f>
        <v/>
      </c>
      <c r="DF233" s="297" t="str">
        <f ca="1">IF(RMDF!DE233="", "", IF(ISNUMBER(MATCH(RMDF!DE233, INDIRECT(DE233), 0)), "OK", "Invalid"))</f>
        <v/>
      </c>
      <c r="DG233" s="281"/>
      <c r="DH233" s="281"/>
      <c r="DI233" s="281"/>
      <c r="DJ233" s="281" t="b">
        <f>AND(RMDF!DM233&gt;=0, RMDF!DM233&lt;=1-SUM(RMDF!Z233,RMDF!AG233,RMDF!AN233,RMDF!AU233,RMDF!BB233,RMDF!BI233,RMDF!BP233,RMDF!BW233,RMDF!CD233,RMDF!CK233,RMDF!CR233,RMDF!CY233,RMDF!DF233), RMDF!DM233=ROUND(RMDF!DM233,4))</f>
        <v>1</v>
      </c>
      <c r="DK233" s="317">
        <f>RMDF!DK233</f>
        <v>0</v>
      </c>
      <c r="DL233" s="318" t="str">
        <f>IF(DK233=0,"",_xlfn.XLOOKUP(DK233,StatePicklist!$1:$1,StatePicklist!$3:$3,"NA",0))</f>
        <v/>
      </c>
      <c r="DM233" s="297" t="str">
        <f ca="1">IF(RMDF!DL233="", "", IF(ISNUMBER(MATCH(RMDF!DL233, INDIRECT(DL233), 0)), "OK", "Invalid"))</f>
        <v/>
      </c>
      <c r="DN233" s="281"/>
      <c r="DO233" s="281"/>
      <c r="DP233" s="281"/>
      <c r="DQ233" s="281" t="b">
        <f>AND(RMDF!DT233&gt;=0, RMDF!DT233&lt;=1-SUM(RMDF!Z233,RMDF!AG233,RMDF!AN233,RMDF!AU233,RMDF!BB233,RMDF!BI233,RMDF!BP233,RMDF!BW233,RMDF!CD233,RMDF!CK233,RMDF!CR233,RMDF!CY233,RMDF!DF233,RMDF!DM233), RMDF!DT233=ROUND(RMDF!DT233,4))</f>
        <v>1</v>
      </c>
      <c r="DR233" s="317">
        <f>RMDF!DR233</f>
        <v>0</v>
      </c>
      <c r="DS233" s="318" t="str">
        <f>IF(DR233=0,"",_xlfn.XLOOKUP(DR233,StatePicklist!$1:$1,StatePicklist!$3:$3,"NA",0))</f>
        <v/>
      </c>
      <c r="DT233" s="297" t="str">
        <f ca="1">IF(RMDF!DS233="", "", IF(ISNUMBER(MATCH(RMDF!DS233, INDIRECT(DS233), 0)), "OK", "Invalid"))</f>
        <v/>
      </c>
      <c r="DU233" s="281"/>
      <c r="DV233" s="281"/>
      <c r="DW233" s="281"/>
      <c r="DX233" s="281" t="b">
        <f>AND(RMDF!EA233&gt;=0, RMDF!EA233&lt;=1-SUM(RMDF!Z233,RMDF!AG233,RMDF!AN233,RMDF!AU233,RMDF!BB233,RMDF!BI233,RMDF!BP233,RMDF!BW233,RMDF!CD233,RMDF!CK233,RMDF!CR233,RMDF!CY233,RMDF!DF233,RMDF!DM233,RMDF!DT233), RMDF!EA233=ROUND(RMDF!EA233,4))</f>
        <v>1</v>
      </c>
      <c r="DY233" s="317">
        <f>RMDF!DY233</f>
        <v>0</v>
      </c>
      <c r="DZ233" s="318" t="str">
        <f>IF(DY233=0,"",_xlfn.XLOOKUP(DY233,StatePicklist!$1:$1,StatePicklist!$3:$3,"NA",0))</f>
        <v/>
      </c>
      <c r="EA233" s="297" t="str">
        <f ca="1">IF(RMDF!DZ233="", "", IF(ISNUMBER(MATCH(RMDF!DZ233, INDIRECT(DZ233), 0)), "OK", "Invalid"))</f>
        <v/>
      </c>
      <c r="EB233" s="281"/>
      <c r="EC233" s="281"/>
      <c r="ED233" s="281"/>
      <c r="EE233" s="281" t="b">
        <f>AND(RMDF!EH233&gt;=0, RMDF!EH233&lt;=1-SUM(RMDF!Z233,RMDF!AG233,RMDF!AN233,RMDF!AU233,RMDF!BB233,RMDF!BI233,RMDF!BP233,RMDF!BW233,RMDF!CD233,RMDF!CK233,RMDF!CR233,RMDF!CY233,RMDF!DF233,RMDF!DM233,RMDF!DT233,RMDF!EA233), RMDF!EH233=ROUND(RMDF!EH233,4))</f>
        <v>1</v>
      </c>
      <c r="EF233" s="317">
        <f>RMDF!EF233</f>
        <v>0</v>
      </c>
      <c r="EG233" s="318" t="str">
        <f>IF(EF233=0,"",_xlfn.XLOOKUP(EF233,StatePicklist!$1:$1,StatePicklist!$3:$3,"NA",0))</f>
        <v/>
      </c>
      <c r="EH233" s="297" t="str">
        <f ca="1">IF(RMDF!EG233="", "", IF(ISNUMBER(MATCH(RMDF!EG233, INDIRECT(EG233), 0)), "OK", "Invalid"))</f>
        <v/>
      </c>
      <c r="EI233" s="281"/>
      <c r="EJ233" s="281"/>
      <c r="EK233" s="281"/>
      <c r="EL233" s="281" t="b">
        <f>AND(RMDF!EO233&gt;=0, RMDF!EO233&lt;=1-SUM(RMDF!Z233,RMDF!AG233,RMDF!AN233,RMDF!AU233,RMDF!BB233,RMDF!BI233,RMDF!BP233,RMDF!BW233,RMDF!CD233,RMDF!CK233,RMDF!CR233,RMDF!CY233,RMDF!DF233,RMDF!DM233,RMDF!DT233,RMDF!EA233,RMDF!EH233), RMDF!EO233=ROUND(RMDF!EO233,4))</f>
        <v>1</v>
      </c>
      <c r="EM233" s="317">
        <f>RMDF!EM233</f>
        <v>0</v>
      </c>
      <c r="EN233" s="318" t="str">
        <f>IF(EM233=0,"",_xlfn.XLOOKUP(EM233,StatePicklist!$1:$1,StatePicklist!$3:$3,"NA",0))</f>
        <v/>
      </c>
      <c r="EO233" s="297" t="str">
        <f ca="1">IF(RMDF!EN233="", "", IF(ISNUMBER(MATCH(RMDF!EN233, INDIRECT(EN233), 0)), "OK", "Invalid"))</f>
        <v/>
      </c>
      <c r="EP233" s="281"/>
      <c r="EQ233" s="281"/>
      <c r="ER233" s="281"/>
      <c r="ES233" s="281" t="b">
        <f>AND(RMDF!EV233&gt;=0, RMDF!EV233&lt;=1-SUM(RMDF!Z233,RMDF!AG233,RMDF!AN233,RMDF!AU233,RMDF!BB233,RMDF!BI233,RMDF!BP233,RMDF!BW233,RMDF!CD233,RMDF!CK233,RMDF!CR233,RMDF!CY233,RMDF!DF233,RMDF!DM233,RMDF!DT233,RMDF!EA233,RMDF!EH233,RMDF!EO233), RMDF!EV233=ROUND(RMDF!EV233,4))</f>
        <v>1</v>
      </c>
      <c r="ET233" s="317">
        <f>RMDF!ET233</f>
        <v>0</v>
      </c>
      <c r="EU233" s="318" t="str">
        <f>IF(ET233=0,"",_xlfn.XLOOKUP(ET233,StatePicklist!$1:$1,StatePicklist!$3:$3,"NA",0))</f>
        <v/>
      </c>
      <c r="EV233" s="297" t="str">
        <f ca="1">IF(RMDF!EU233="", "", IF(ISNUMBER(MATCH(RMDF!EU233, INDIRECT(EU233), 0)), "OK", "Invalid"))</f>
        <v/>
      </c>
      <c r="EW233" s="281"/>
      <c r="EX233" s="281"/>
      <c r="EY233" s="281"/>
      <c r="EZ233" s="281" t="b">
        <f>AND(RMDF!FC233&gt;=0, RMDF!FC233&lt;=1-SUM(RMDF!Z233,RMDF!AG233,RMDF!AN233,RMDF!AU233,RMDF!BB233,RMDF!BI233,RMDF!BP233,RMDF!BW233,RMDF!CD233,RMDF!CK233,RMDF!CR233,RMDF!CY233,RMDF!DF233,RMDF!DM233,RMDF!DT233,RMDF!EA233,RMDF!EH233,RMDF!EO233,RMDF!EV233), RMDF!FC233=ROUND(RMDF!FC233,4))</f>
        <v>1</v>
      </c>
      <c r="FA233" s="317">
        <f>RMDF!FA233</f>
        <v>0</v>
      </c>
      <c r="FB233" s="318" t="str">
        <f>IF(FA233=0,"",_xlfn.XLOOKUP(FA233,StatePicklist!$1:$1,StatePicklist!$3:$3,"NA",0))</f>
        <v/>
      </c>
      <c r="FC233" s="297" t="str">
        <f ca="1">IF(RMDF!FB233="", "", IF(ISNUMBER(MATCH(RMDF!FB233, INDIRECT(FB233), 0)), "OK", "Invalid"))</f>
        <v/>
      </c>
    </row>
    <row r="234" spans="1:159" s="205" customFormat="1" ht="39.9" customHeight="1" x14ac:dyDescent="0.25">
      <c r="A234" s="206"/>
      <c r="B234" s="196"/>
      <c r="C234" s="197"/>
      <c r="D234" s="198"/>
      <c r="E234" s="199"/>
      <c r="F234" s="200"/>
      <c r="G234" s="201"/>
      <c r="H234" s="292"/>
      <c r="I234" s="305">
        <f>RMDF!I234</f>
        <v>0</v>
      </c>
      <c r="J234" s="305" t="str">
        <f>IF(I234=ProductCode!$B$30,"PDReclPost",IF(OR(I234=ProductCode!$C$30,I234=ProductCode!$E$30,I234=ProductCode!$G$30),"PDPreCon",IF(OR(I234=ProductCode!$D$30,I234=ProductCode!$F$30),"PDNotReclPost","")))</f>
        <v/>
      </c>
      <c r="K234" s="305" t="str">
        <f t="shared" si="18"/>
        <v/>
      </c>
      <c r="L234" s="289"/>
      <c r="M234" s="305" t="str">
        <f t="shared" si="18"/>
        <v/>
      </c>
      <c r="N234" s="289" t="b">
        <f>AND(RMDF!N234&gt;=0, RMDF!N234&lt;=1-RMDF!L234, RMDF!N234=ROUND(RMDF!N234,4))</f>
        <v>1</v>
      </c>
      <c r="O234" s="286" t="str">
        <f>IF(P234="","",IF(I234="","",IF(LEFT(I234,13)="Reclaimed pos",RawMaterialCode!$E$569,RawMaterialCode!$E$568)))</f>
        <v>Reclaimed pre-consumer mixed fibers (RM0578)</v>
      </c>
      <c r="P234" s="295">
        <f t="shared" si="19"/>
        <v>1</v>
      </c>
      <c r="Q234" s="202"/>
      <c r="R234" s="203"/>
      <c r="S234" s="204" t="str">
        <f t="shared" si="20"/>
        <v/>
      </c>
      <c r="T234" s="281"/>
      <c r="U234" s="281"/>
      <c r="V234" s="281"/>
      <c r="W234" s="281"/>
      <c r="X234" s="317">
        <f>RMDF!X234</f>
        <v>0</v>
      </c>
      <c r="Y234" s="318" t="str">
        <f>IF(X234=0,"",_xlfn.XLOOKUP(X234,StatePicklist!$1:$1,StatePicklist!$3:$3,"NA",0))</f>
        <v/>
      </c>
      <c r="Z234" s="297" t="str">
        <f ca="1">IF(RMDF!Y234="", "", IF(ISNUMBER(MATCH(RMDF!Y234, INDIRECT(Y234), 0)), "OK", "Invalid"))</f>
        <v/>
      </c>
      <c r="AA234" s="281"/>
      <c r="AB234" s="281"/>
      <c r="AC234" s="281"/>
      <c r="AD234" s="281" t="b">
        <f>AND(RMDF!AG234&gt;=0, RMDF!AG234&lt;=1-RMDF!Z234, RMDF!AG234=ROUND(RMDF!AG234,4))</f>
        <v>1</v>
      </c>
      <c r="AE234" s="317">
        <f>RMDF!AE234</f>
        <v>0</v>
      </c>
      <c r="AF234" s="318" t="str">
        <f>IF(AE234=0,"",_xlfn.XLOOKUP(AE234,StatePicklist!$1:$1,StatePicklist!$3:$3,"NA",0))</f>
        <v/>
      </c>
      <c r="AG234" s="297" t="str">
        <f ca="1">IF(RMDF!AF234="", "", IF(ISNUMBER(MATCH(RMDF!AF234, INDIRECT(AF234), 0)), "OK", "Invalid"))</f>
        <v/>
      </c>
      <c r="AH234" s="281"/>
      <c r="AI234" s="281"/>
      <c r="AJ234" s="281"/>
      <c r="AK234" s="281" t="b">
        <f>AND(RMDF!AN234&gt;=0, RMDF!AN234&lt;=1-SUM(RMDF!Z234,RMDF!AG234), RMDF!AN234=ROUND(RMDF!AN234,4))</f>
        <v>1</v>
      </c>
      <c r="AL234" s="317">
        <f>RMDF!AL234</f>
        <v>0</v>
      </c>
      <c r="AM234" s="318" t="str">
        <f>IF(AL234=0,"",_xlfn.XLOOKUP(AL234,StatePicklist!$1:$1,StatePicklist!$3:$3,"NA",0))</f>
        <v/>
      </c>
      <c r="AN234" s="297" t="str">
        <f ca="1">IF(RMDF!AM234="", "", IF(ISNUMBER(MATCH(RMDF!AM234, INDIRECT(AM234), 0)), "OK", "Invalid"))</f>
        <v/>
      </c>
      <c r="AO234" s="281"/>
      <c r="AP234" s="281"/>
      <c r="AQ234" s="281"/>
      <c r="AR234" s="281" t="b">
        <f>AND(RMDF!AU234&gt;=0, RMDF!AU234&lt;=1-SUM(RMDF!Z234,RMDF!AG234,RMDF!AN234), RMDF!AU234=ROUND(RMDF!AU234,4))</f>
        <v>1</v>
      </c>
      <c r="AS234" s="317">
        <f>RMDF!AS234</f>
        <v>0</v>
      </c>
      <c r="AT234" s="318" t="str">
        <f>IF(AS234=0,"",_xlfn.XLOOKUP(AS234,StatePicklist!$1:$1,StatePicklist!$3:$3,"NA",0))</f>
        <v/>
      </c>
      <c r="AU234" s="297" t="str">
        <f ca="1">IF(RMDF!AT234="", "", IF(ISNUMBER(MATCH(RMDF!AT234, INDIRECT(AT234), 0)), "OK", "Invalid"))</f>
        <v/>
      </c>
      <c r="AV234" s="281"/>
      <c r="AW234" s="281"/>
      <c r="AX234" s="281"/>
      <c r="AY234" s="281" t="b">
        <f>AND(RMDF!BB234&gt;=0, RMDF!BB234&lt;=1-SUM(RMDF!Z234,RMDF!AG234,RMDF!AN234,RMDF!AU234), RMDF!BB234=ROUND(RMDF!BB234,4))</f>
        <v>1</v>
      </c>
      <c r="AZ234" s="317">
        <f>RMDF!AZ234</f>
        <v>0</v>
      </c>
      <c r="BA234" s="318" t="str">
        <f>IF(AZ234=0,"",_xlfn.XLOOKUP(AZ234,StatePicklist!$1:$1,StatePicklist!$3:$3,"NA",0))</f>
        <v/>
      </c>
      <c r="BB234" s="297" t="str">
        <f ca="1">IF(RMDF!BA234="", "", IF(ISNUMBER(MATCH(RMDF!BA234, INDIRECT(BA234), 0)), "OK", "Invalid"))</f>
        <v/>
      </c>
      <c r="BC234" s="281"/>
      <c r="BD234" s="281"/>
      <c r="BE234" s="281"/>
      <c r="BF234" s="281" t="b">
        <f>AND(RMDF!BI234&gt;=0, RMDF!BI234&lt;=1-SUM(RMDF!Z234,RMDF!AG234,RMDF!AN234,RMDF!AU234,RMDF!BB234), RMDF!BI234=ROUND(RMDF!BI234,4))</f>
        <v>1</v>
      </c>
      <c r="BG234" s="317">
        <f>RMDF!BG234</f>
        <v>0</v>
      </c>
      <c r="BH234" s="318" t="str">
        <f>IF(BG234=0,"",_xlfn.XLOOKUP(BG234,StatePicklist!$1:$1,StatePicklist!$3:$3,"NA",0))</f>
        <v/>
      </c>
      <c r="BI234" s="297" t="str">
        <f ca="1">IF(RMDF!BH234="", "", IF(ISNUMBER(MATCH(RMDF!BH234, INDIRECT(BH234), 0)), "OK", "Invalid"))</f>
        <v/>
      </c>
      <c r="BJ234" s="281"/>
      <c r="BK234" s="281"/>
      <c r="BL234" s="281"/>
      <c r="BM234" s="281" t="b">
        <f>AND(RMDF!BP234&gt;=0, RMDF!BP234&lt;=1-SUM(RMDF!Z234,RMDF!AG234,RMDF!AN234,RMDF!AU234,RMDF!BB234,RMDF!BI234), RMDF!BP234=ROUND(RMDF!BP234,4))</f>
        <v>1</v>
      </c>
      <c r="BN234" s="317">
        <f>RMDF!BN234</f>
        <v>0</v>
      </c>
      <c r="BO234" s="318" t="str">
        <f>IF(BN234=0,"",_xlfn.XLOOKUP(BN234,StatePicklist!$1:$1,StatePicklist!$3:$3,"NA",0))</f>
        <v/>
      </c>
      <c r="BP234" s="297" t="str">
        <f ca="1">IF(RMDF!BO234="", "", IF(ISNUMBER(MATCH(RMDF!BO234, INDIRECT(BO234), 0)), "OK", "Invalid"))</f>
        <v/>
      </c>
      <c r="BQ234" s="281"/>
      <c r="BR234" s="281"/>
      <c r="BS234" s="281"/>
      <c r="BT234" s="281" t="b">
        <f>AND(RMDF!BW234&gt;=0, RMDF!BW234&lt;=1-SUM(RMDF!Z234,RMDF!AG234,RMDF!AN234,RMDF!AU234,RMDF!BB234,RMDF!BI234,RMDF!BP234), RMDF!BW234=ROUND(RMDF!BW234,4))</f>
        <v>1</v>
      </c>
      <c r="BU234" s="317">
        <f>RMDF!BU234</f>
        <v>0</v>
      </c>
      <c r="BV234" s="318" t="str">
        <f>IF(BU234=0,"",_xlfn.XLOOKUP(BU234,StatePicklist!$1:$1,StatePicklist!$3:$3,"NA",0))</f>
        <v/>
      </c>
      <c r="BW234" s="297" t="str">
        <f ca="1">IF(RMDF!BV234="", "", IF(ISNUMBER(MATCH(RMDF!BV234, INDIRECT(BV234), 0)), "OK", "Invalid"))</f>
        <v/>
      </c>
      <c r="BX234" s="281"/>
      <c r="BY234" s="281"/>
      <c r="BZ234" s="281"/>
      <c r="CA234" s="281" t="b">
        <f>AND(RMDF!CD234&gt;=0, RMDF!CD234&lt;=1-SUM(RMDF!Z234,RMDF!AG234,RMDF!AN234,RMDF!AU234,RMDF!BB234,RMDF!BI234,RMDF!BP234,RMDF!BW234), RMDF!CD234=ROUND(RMDF!CD234,4))</f>
        <v>1</v>
      </c>
      <c r="CB234" s="317">
        <f>RMDF!CB234</f>
        <v>0</v>
      </c>
      <c r="CC234" s="318" t="str">
        <f>IF(CB234=0,"",_xlfn.XLOOKUP(CB234,StatePicklist!$1:$1,StatePicklist!$3:$3,"NA",0))</f>
        <v/>
      </c>
      <c r="CD234" s="297" t="str">
        <f ca="1">IF(RMDF!CC234="", "", IF(ISNUMBER(MATCH(RMDF!CC234, INDIRECT(CC234), 0)), "OK", "Invalid"))</f>
        <v/>
      </c>
      <c r="CE234" s="281"/>
      <c r="CF234" s="281"/>
      <c r="CG234" s="281"/>
      <c r="CH234" s="281" t="b">
        <f>AND(RMDF!CK234&gt;=0, RMDF!CK234&lt;=1-SUM(RMDF!Z234,RMDF!AG234,RMDF!AN234,RMDF!AU234,RMDF!BB234,RMDF!BI234,RMDF!BP234,RMDF!BW234,RMDF!CD234), RMDF!CK234=ROUND(RMDF!CK234,4))</f>
        <v>1</v>
      </c>
      <c r="CI234" s="317">
        <f>RMDF!CI234</f>
        <v>0</v>
      </c>
      <c r="CJ234" s="318" t="str">
        <f>IF(CI234=0,"",_xlfn.XLOOKUP(CI234,StatePicklist!$1:$1,StatePicklist!$3:$3,"NA",0))</f>
        <v/>
      </c>
      <c r="CK234" s="297" t="str">
        <f ca="1">IF(RMDF!CJ234="", "", IF(ISNUMBER(MATCH(RMDF!CJ234, INDIRECT(CJ234), 0)), "OK", "Invalid"))</f>
        <v/>
      </c>
      <c r="CL234" s="281"/>
      <c r="CM234" s="281"/>
      <c r="CN234" s="281"/>
      <c r="CO234" s="281" t="b">
        <f>AND(RMDF!CR234&gt;=0, RMDF!CR234&lt;=1-SUM(RMDF!Z234,RMDF!AG234,RMDF!AN234,RMDF!AU234,RMDF!BB234,RMDF!BI234,RMDF!BP234,RMDF!BW234,RMDF!CD234,RMDF!CK234), RMDF!CR234=ROUND(RMDF!CR234,4))</f>
        <v>1</v>
      </c>
      <c r="CP234" s="317">
        <f>RMDF!CP234</f>
        <v>0</v>
      </c>
      <c r="CQ234" s="318" t="str">
        <f>IF(CP234=0,"",_xlfn.XLOOKUP(CP234,StatePicklist!$1:$1,StatePicklist!$3:$3,"NA",0))</f>
        <v/>
      </c>
      <c r="CR234" s="297" t="str">
        <f ca="1">IF(RMDF!CQ234="", "", IF(ISNUMBER(MATCH(RMDF!CQ234, INDIRECT(CQ234), 0)), "OK", "Invalid"))</f>
        <v/>
      </c>
      <c r="CS234" s="281"/>
      <c r="CT234" s="281"/>
      <c r="CU234" s="281"/>
      <c r="CV234" s="281" t="b">
        <f>AND(RMDF!CY234&gt;=0, RMDF!CY234&lt;=1-SUM(RMDF!Z234,RMDF!AG234,RMDF!AN234,RMDF!AU234,RMDF!BB234,RMDF!BI234,RMDF!BP234,RMDF!BW234,RMDF!CD234,RMDF!CK234,RMDF!CR234), RMDF!CY234=ROUND(RMDF!CY234,4))</f>
        <v>1</v>
      </c>
      <c r="CW234" s="317">
        <f>RMDF!CW234</f>
        <v>0</v>
      </c>
      <c r="CX234" s="318" t="str">
        <f>IF(CW234=0,"",_xlfn.XLOOKUP(CW234,StatePicklist!$1:$1,StatePicklist!$3:$3,"NA",0))</f>
        <v/>
      </c>
      <c r="CY234" s="297" t="str">
        <f ca="1">IF(RMDF!CX234="", "", IF(ISNUMBER(MATCH(RMDF!CX234, INDIRECT(CX234), 0)), "OK", "Invalid"))</f>
        <v/>
      </c>
      <c r="CZ234" s="281"/>
      <c r="DA234" s="281"/>
      <c r="DB234" s="281"/>
      <c r="DC234" s="281" t="b">
        <f>AND(RMDF!DF234&gt;=0, RMDF!DF234&lt;=1-SUM(RMDF!Z234,RMDF!AG234,RMDF!AN234,RMDF!AU234,RMDF!BB234,RMDF!BI234,RMDF!BP234,RMDF!BW234,RMDF!CD234,RMDF!CK234,RMDF!CR234,RMDF!CY234), RMDF!DF234=ROUND(RMDF!DF234,4))</f>
        <v>1</v>
      </c>
      <c r="DD234" s="317">
        <f>RMDF!DD234</f>
        <v>0</v>
      </c>
      <c r="DE234" s="318" t="str">
        <f>IF(DD234=0,"",_xlfn.XLOOKUP(DD234,StatePicklist!$1:$1,StatePicklist!$3:$3,"NA",0))</f>
        <v/>
      </c>
      <c r="DF234" s="297" t="str">
        <f ca="1">IF(RMDF!DE234="", "", IF(ISNUMBER(MATCH(RMDF!DE234, INDIRECT(DE234), 0)), "OK", "Invalid"))</f>
        <v/>
      </c>
      <c r="DG234" s="281"/>
      <c r="DH234" s="281"/>
      <c r="DI234" s="281"/>
      <c r="DJ234" s="281" t="b">
        <f>AND(RMDF!DM234&gt;=0, RMDF!DM234&lt;=1-SUM(RMDF!Z234,RMDF!AG234,RMDF!AN234,RMDF!AU234,RMDF!BB234,RMDF!BI234,RMDF!BP234,RMDF!BW234,RMDF!CD234,RMDF!CK234,RMDF!CR234,RMDF!CY234,RMDF!DF234), RMDF!DM234=ROUND(RMDF!DM234,4))</f>
        <v>1</v>
      </c>
      <c r="DK234" s="317">
        <f>RMDF!DK234</f>
        <v>0</v>
      </c>
      <c r="DL234" s="318" t="str">
        <f>IF(DK234=0,"",_xlfn.XLOOKUP(DK234,StatePicklist!$1:$1,StatePicklist!$3:$3,"NA",0))</f>
        <v/>
      </c>
      <c r="DM234" s="297" t="str">
        <f ca="1">IF(RMDF!DL234="", "", IF(ISNUMBER(MATCH(RMDF!DL234, INDIRECT(DL234), 0)), "OK", "Invalid"))</f>
        <v/>
      </c>
      <c r="DN234" s="281"/>
      <c r="DO234" s="281"/>
      <c r="DP234" s="281"/>
      <c r="DQ234" s="281" t="b">
        <f>AND(RMDF!DT234&gt;=0, RMDF!DT234&lt;=1-SUM(RMDF!Z234,RMDF!AG234,RMDF!AN234,RMDF!AU234,RMDF!BB234,RMDF!BI234,RMDF!BP234,RMDF!BW234,RMDF!CD234,RMDF!CK234,RMDF!CR234,RMDF!CY234,RMDF!DF234,RMDF!DM234), RMDF!DT234=ROUND(RMDF!DT234,4))</f>
        <v>1</v>
      </c>
      <c r="DR234" s="317">
        <f>RMDF!DR234</f>
        <v>0</v>
      </c>
      <c r="DS234" s="318" t="str">
        <f>IF(DR234=0,"",_xlfn.XLOOKUP(DR234,StatePicklist!$1:$1,StatePicklist!$3:$3,"NA",0))</f>
        <v/>
      </c>
      <c r="DT234" s="297" t="str">
        <f ca="1">IF(RMDF!DS234="", "", IF(ISNUMBER(MATCH(RMDF!DS234, INDIRECT(DS234), 0)), "OK", "Invalid"))</f>
        <v/>
      </c>
      <c r="DU234" s="281"/>
      <c r="DV234" s="281"/>
      <c r="DW234" s="281"/>
      <c r="DX234" s="281" t="b">
        <f>AND(RMDF!EA234&gt;=0, RMDF!EA234&lt;=1-SUM(RMDF!Z234,RMDF!AG234,RMDF!AN234,RMDF!AU234,RMDF!BB234,RMDF!BI234,RMDF!BP234,RMDF!BW234,RMDF!CD234,RMDF!CK234,RMDF!CR234,RMDF!CY234,RMDF!DF234,RMDF!DM234,RMDF!DT234), RMDF!EA234=ROUND(RMDF!EA234,4))</f>
        <v>1</v>
      </c>
      <c r="DY234" s="317">
        <f>RMDF!DY234</f>
        <v>0</v>
      </c>
      <c r="DZ234" s="318" t="str">
        <f>IF(DY234=0,"",_xlfn.XLOOKUP(DY234,StatePicklist!$1:$1,StatePicklist!$3:$3,"NA",0))</f>
        <v/>
      </c>
      <c r="EA234" s="297" t="str">
        <f ca="1">IF(RMDF!DZ234="", "", IF(ISNUMBER(MATCH(RMDF!DZ234, INDIRECT(DZ234), 0)), "OK", "Invalid"))</f>
        <v/>
      </c>
      <c r="EB234" s="281"/>
      <c r="EC234" s="281"/>
      <c r="ED234" s="281"/>
      <c r="EE234" s="281" t="b">
        <f>AND(RMDF!EH234&gt;=0, RMDF!EH234&lt;=1-SUM(RMDF!Z234,RMDF!AG234,RMDF!AN234,RMDF!AU234,RMDF!BB234,RMDF!BI234,RMDF!BP234,RMDF!BW234,RMDF!CD234,RMDF!CK234,RMDF!CR234,RMDF!CY234,RMDF!DF234,RMDF!DM234,RMDF!DT234,RMDF!EA234), RMDF!EH234=ROUND(RMDF!EH234,4))</f>
        <v>1</v>
      </c>
      <c r="EF234" s="317">
        <f>RMDF!EF234</f>
        <v>0</v>
      </c>
      <c r="EG234" s="318" t="str">
        <f>IF(EF234=0,"",_xlfn.XLOOKUP(EF234,StatePicklist!$1:$1,StatePicklist!$3:$3,"NA",0))</f>
        <v/>
      </c>
      <c r="EH234" s="297" t="str">
        <f ca="1">IF(RMDF!EG234="", "", IF(ISNUMBER(MATCH(RMDF!EG234, INDIRECT(EG234), 0)), "OK", "Invalid"))</f>
        <v/>
      </c>
      <c r="EI234" s="281"/>
      <c r="EJ234" s="281"/>
      <c r="EK234" s="281"/>
      <c r="EL234" s="281" t="b">
        <f>AND(RMDF!EO234&gt;=0, RMDF!EO234&lt;=1-SUM(RMDF!Z234,RMDF!AG234,RMDF!AN234,RMDF!AU234,RMDF!BB234,RMDF!BI234,RMDF!BP234,RMDF!BW234,RMDF!CD234,RMDF!CK234,RMDF!CR234,RMDF!CY234,RMDF!DF234,RMDF!DM234,RMDF!DT234,RMDF!EA234,RMDF!EH234), RMDF!EO234=ROUND(RMDF!EO234,4))</f>
        <v>1</v>
      </c>
      <c r="EM234" s="317">
        <f>RMDF!EM234</f>
        <v>0</v>
      </c>
      <c r="EN234" s="318" t="str">
        <f>IF(EM234=0,"",_xlfn.XLOOKUP(EM234,StatePicklist!$1:$1,StatePicklist!$3:$3,"NA",0))</f>
        <v/>
      </c>
      <c r="EO234" s="297" t="str">
        <f ca="1">IF(RMDF!EN234="", "", IF(ISNUMBER(MATCH(RMDF!EN234, INDIRECT(EN234), 0)), "OK", "Invalid"))</f>
        <v/>
      </c>
      <c r="EP234" s="281"/>
      <c r="EQ234" s="281"/>
      <c r="ER234" s="281"/>
      <c r="ES234" s="281" t="b">
        <f>AND(RMDF!EV234&gt;=0, RMDF!EV234&lt;=1-SUM(RMDF!Z234,RMDF!AG234,RMDF!AN234,RMDF!AU234,RMDF!BB234,RMDF!BI234,RMDF!BP234,RMDF!BW234,RMDF!CD234,RMDF!CK234,RMDF!CR234,RMDF!CY234,RMDF!DF234,RMDF!DM234,RMDF!DT234,RMDF!EA234,RMDF!EH234,RMDF!EO234), RMDF!EV234=ROUND(RMDF!EV234,4))</f>
        <v>1</v>
      </c>
      <c r="ET234" s="317">
        <f>RMDF!ET234</f>
        <v>0</v>
      </c>
      <c r="EU234" s="318" t="str">
        <f>IF(ET234=0,"",_xlfn.XLOOKUP(ET234,StatePicklist!$1:$1,StatePicklist!$3:$3,"NA",0))</f>
        <v/>
      </c>
      <c r="EV234" s="297" t="str">
        <f ca="1">IF(RMDF!EU234="", "", IF(ISNUMBER(MATCH(RMDF!EU234, INDIRECT(EU234), 0)), "OK", "Invalid"))</f>
        <v/>
      </c>
      <c r="EW234" s="281"/>
      <c r="EX234" s="281"/>
      <c r="EY234" s="281"/>
      <c r="EZ234" s="281" t="b">
        <f>AND(RMDF!FC234&gt;=0, RMDF!FC234&lt;=1-SUM(RMDF!Z234,RMDF!AG234,RMDF!AN234,RMDF!AU234,RMDF!BB234,RMDF!BI234,RMDF!BP234,RMDF!BW234,RMDF!CD234,RMDF!CK234,RMDF!CR234,RMDF!CY234,RMDF!DF234,RMDF!DM234,RMDF!DT234,RMDF!EA234,RMDF!EH234,RMDF!EO234,RMDF!EV234), RMDF!FC234=ROUND(RMDF!FC234,4))</f>
        <v>1</v>
      </c>
      <c r="FA234" s="317">
        <f>RMDF!FA234</f>
        <v>0</v>
      </c>
      <c r="FB234" s="318" t="str">
        <f>IF(FA234=0,"",_xlfn.XLOOKUP(FA234,StatePicklist!$1:$1,StatePicklist!$3:$3,"NA",0))</f>
        <v/>
      </c>
      <c r="FC234" s="297" t="str">
        <f ca="1">IF(RMDF!FB234="", "", IF(ISNUMBER(MATCH(RMDF!FB234, INDIRECT(FB234), 0)), "OK", "Invalid"))</f>
        <v/>
      </c>
    </row>
    <row r="235" spans="1:159" s="205" customFormat="1" ht="39.9" customHeight="1" x14ac:dyDescent="0.25">
      <c r="A235" s="206"/>
      <c r="B235" s="196"/>
      <c r="C235" s="197"/>
      <c r="D235" s="198"/>
      <c r="E235" s="199"/>
      <c r="F235" s="200"/>
      <c r="G235" s="201"/>
      <c r="H235" s="292"/>
      <c r="I235" s="305">
        <f>RMDF!I235</f>
        <v>0</v>
      </c>
      <c r="J235" s="305" t="str">
        <f>IF(I235=ProductCode!$B$30,"PDReclPost",IF(OR(I235=ProductCode!$C$30,I235=ProductCode!$E$30,I235=ProductCode!$G$30),"PDPreCon",IF(OR(I235=ProductCode!$D$30,I235=ProductCode!$F$30),"PDNotReclPost","")))</f>
        <v/>
      </c>
      <c r="K235" s="305" t="str">
        <f t="shared" si="18"/>
        <v/>
      </c>
      <c r="L235" s="289"/>
      <c r="M235" s="305" t="str">
        <f t="shared" si="18"/>
        <v/>
      </c>
      <c r="N235" s="289" t="b">
        <f>AND(RMDF!N235&gt;=0, RMDF!N235&lt;=1-RMDF!L235, RMDF!N235=ROUND(RMDF!N235,4))</f>
        <v>1</v>
      </c>
      <c r="O235" s="286" t="str">
        <f>IF(P235="","",IF(I235="","",IF(LEFT(I235,13)="Reclaimed pos",RawMaterialCode!$E$569,RawMaterialCode!$E$568)))</f>
        <v>Reclaimed pre-consumer mixed fibers (RM0578)</v>
      </c>
      <c r="P235" s="295">
        <f t="shared" si="19"/>
        <v>1</v>
      </c>
      <c r="Q235" s="202"/>
      <c r="R235" s="203"/>
      <c r="S235" s="204" t="str">
        <f t="shared" si="20"/>
        <v/>
      </c>
      <c r="T235" s="281"/>
      <c r="U235" s="281"/>
      <c r="V235" s="281"/>
      <c r="W235" s="281"/>
      <c r="X235" s="317">
        <f>RMDF!X235</f>
        <v>0</v>
      </c>
      <c r="Y235" s="318" t="str">
        <f>IF(X235=0,"",_xlfn.XLOOKUP(X235,StatePicklist!$1:$1,StatePicklist!$3:$3,"NA",0))</f>
        <v/>
      </c>
      <c r="Z235" s="297" t="str">
        <f ca="1">IF(RMDF!Y235="", "", IF(ISNUMBER(MATCH(RMDF!Y235, INDIRECT(Y235), 0)), "OK", "Invalid"))</f>
        <v/>
      </c>
      <c r="AA235" s="281"/>
      <c r="AB235" s="281"/>
      <c r="AC235" s="281"/>
      <c r="AD235" s="281" t="b">
        <f>AND(RMDF!AG235&gt;=0, RMDF!AG235&lt;=1-RMDF!Z235, RMDF!AG235=ROUND(RMDF!AG235,4))</f>
        <v>1</v>
      </c>
      <c r="AE235" s="317">
        <f>RMDF!AE235</f>
        <v>0</v>
      </c>
      <c r="AF235" s="318" t="str">
        <f>IF(AE235=0,"",_xlfn.XLOOKUP(AE235,StatePicklist!$1:$1,StatePicklist!$3:$3,"NA",0))</f>
        <v/>
      </c>
      <c r="AG235" s="297" t="str">
        <f ca="1">IF(RMDF!AF235="", "", IF(ISNUMBER(MATCH(RMDF!AF235, INDIRECT(AF235), 0)), "OK", "Invalid"))</f>
        <v/>
      </c>
      <c r="AH235" s="281"/>
      <c r="AI235" s="281"/>
      <c r="AJ235" s="281"/>
      <c r="AK235" s="281" t="b">
        <f>AND(RMDF!AN235&gt;=0, RMDF!AN235&lt;=1-SUM(RMDF!Z235,RMDF!AG235), RMDF!AN235=ROUND(RMDF!AN235,4))</f>
        <v>1</v>
      </c>
      <c r="AL235" s="317">
        <f>RMDF!AL235</f>
        <v>0</v>
      </c>
      <c r="AM235" s="318" t="str">
        <f>IF(AL235=0,"",_xlfn.XLOOKUP(AL235,StatePicklist!$1:$1,StatePicklist!$3:$3,"NA",0))</f>
        <v/>
      </c>
      <c r="AN235" s="297" t="str">
        <f ca="1">IF(RMDF!AM235="", "", IF(ISNUMBER(MATCH(RMDF!AM235, INDIRECT(AM235), 0)), "OK", "Invalid"))</f>
        <v/>
      </c>
      <c r="AO235" s="281"/>
      <c r="AP235" s="281"/>
      <c r="AQ235" s="281"/>
      <c r="AR235" s="281" t="b">
        <f>AND(RMDF!AU235&gt;=0, RMDF!AU235&lt;=1-SUM(RMDF!Z235,RMDF!AG235,RMDF!AN235), RMDF!AU235=ROUND(RMDF!AU235,4))</f>
        <v>1</v>
      </c>
      <c r="AS235" s="317">
        <f>RMDF!AS235</f>
        <v>0</v>
      </c>
      <c r="AT235" s="318" t="str">
        <f>IF(AS235=0,"",_xlfn.XLOOKUP(AS235,StatePicklist!$1:$1,StatePicklist!$3:$3,"NA",0))</f>
        <v/>
      </c>
      <c r="AU235" s="297" t="str">
        <f ca="1">IF(RMDF!AT235="", "", IF(ISNUMBER(MATCH(RMDF!AT235, INDIRECT(AT235), 0)), "OK", "Invalid"))</f>
        <v/>
      </c>
      <c r="AV235" s="281"/>
      <c r="AW235" s="281"/>
      <c r="AX235" s="281"/>
      <c r="AY235" s="281" t="b">
        <f>AND(RMDF!BB235&gt;=0, RMDF!BB235&lt;=1-SUM(RMDF!Z235,RMDF!AG235,RMDF!AN235,RMDF!AU235), RMDF!BB235=ROUND(RMDF!BB235,4))</f>
        <v>1</v>
      </c>
      <c r="AZ235" s="317">
        <f>RMDF!AZ235</f>
        <v>0</v>
      </c>
      <c r="BA235" s="318" t="str">
        <f>IF(AZ235=0,"",_xlfn.XLOOKUP(AZ235,StatePicklist!$1:$1,StatePicklist!$3:$3,"NA",0))</f>
        <v/>
      </c>
      <c r="BB235" s="297" t="str">
        <f ca="1">IF(RMDF!BA235="", "", IF(ISNUMBER(MATCH(RMDF!BA235, INDIRECT(BA235), 0)), "OK", "Invalid"))</f>
        <v/>
      </c>
      <c r="BC235" s="281"/>
      <c r="BD235" s="281"/>
      <c r="BE235" s="281"/>
      <c r="BF235" s="281" t="b">
        <f>AND(RMDF!BI235&gt;=0, RMDF!BI235&lt;=1-SUM(RMDF!Z235,RMDF!AG235,RMDF!AN235,RMDF!AU235,RMDF!BB235), RMDF!BI235=ROUND(RMDF!BI235,4))</f>
        <v>1</v>
      </c>
      <c r="BG235" s="317">
        <f>RMDF!BG235</f>
        <v>0</v>
      </c>
      <c r="BH235" s="318" t="str">
        <f>IF(BG235=0,"",_xlfn.XLOOKUP(BG235,StatePicklist!$1:$1,StatePicklist!$3:$3,"NA",0))</f>
        <v/>
      </c>
      <c r="BI235" s="297" t="str">
        <f ca="1">IF(RMDF!BH235="", "", IF(ISNUMBER(MATCH(RMDF!BH235, INDIRECT(BH235), 0)), "OK", "Invalid"))</f>
        <v/>
      </c>
      <c r="BJ235" s="281"/>
      <c r="BK235" s="281"/>
      <c r="BL235" s="281"/>
      <c r="BM235" s="281" t="b">
        <f>AND(RMDF!BP235&gt;=0, RMDF!BP235&lt;=1-SUM(RMDF!Z235,RMDF!AG235,RMDF!AN235,RMDF!AU235,RMDF!BB235,RMDF!BI235), RMDF!BP235=ROUND(RMDF!BP235,4))</f>
        <v>1</v>
      </c>
      <c r="BN235" s="317">
        <f>RMDF!BN235</f>
        <v>0</v>
      </c>
      <c r="BO235" s="318" t="str">
        <f>IF(BN235=0,"",_xlfn.XLOOKUP(BN235,StatePicklist!$1:$1,StatePicklist!$3:$3,"NA",0))</f>
        <v/>
      </c>
      <c r="BP235" s="297" t="str">
        <f ca="1">IF(RMDF!BO235="", "", IF(ISNUMBER(MATCH(RMDF!BO235, INDIRECT(BO235), 0)), "OK", "Invalid"))</f>
        <v/>
      </c>
      <c r="BQ235" s="281"/>
      <c r="BR235" s="281"/>
      <c r="BS235" s="281"/>
      <c r="BT235" s="281" t="b">
        <f>AND(RMDF!BW235&gt;=0, RMDF!BW235&lt;=1-SUM(RMDF!Z235,RMDF!AG235,RMDF!AN235,RMDF!AU235,RMDF!BB235,RMDF!BI235,RMDF!BP235), RMDF!BW235=ROUND(RMDF!BW235,4))</f>
        <v>1</v>
      </c>
      <c r="BU235" s="317">
        <f>RMDF!BU235</f>
        <v>0</v>
      </c>
      <c r="BV235" s="318" t="str">
        <f>IF(BU235=0,"",_xlfn.XLOOKUP(BU235,StatePicklist!$1:$1,StatePicklist!$3:$3,"NA",0))</f>
        <v/>
      </c>
      <c r="BW235" s="297" t="str">
        <f ca="1">IF(RMDF!BV235="", "", IF(ISNUMBER(MATCH(RMDF!BV235, INDIRECT(BV235), 0)), "OK", "Invalid"))</f>
        <v/>
      </c>
      <c r="BX235" s="281"/>
      <c r="BY235" s="281"/>
      <c r="BZ235" s="281"/>
      <c r="CA235" s="281" t="b">
        <f>AND(RMDF!CD235&gt;=0, RMDF!CD235&lt;=1-SUM(RMDF!Z235,RMDF!AG235,RMDF!AN235,RMDF!AU235,RMDF!BB235,RMDF!BI235,RMDF!BP235,RMDF!BW235), RMDF!CD235=ROUND(RMDF!CD235,4))</f>
        <v>1</v>
      </c>
      <c r="CB235" s="317">
        <f>RMDF!CB235</f>
        <v>0</v>
      </c>
      <c r="CC235" s="318" t="str">
        <f>IF(CB235=0,"",_xlfn.XLOOKUP(CB235,StatePicklist!$1:$1,StatePicklist!$3:$3,"NA",0))</f>
        <v/>
      </c>
      <c r="CD235" s="297" t="str">
        <f ca="1">IF(RMDF!CC235="", "", IF(ISNUMBER(MATCH(RMDF!CC235, INDIRECT(CC235), 0)), "OK", "Invalid"))</f>
        <v/>
      </c>
      <c r="CE235" s="281"/>
      <c r="CF235" s="281"/>
      <c r="CG235" s="281"/>
      <c r="CH235" s="281" t="b">
        <f>AND(RMDF!CK235&gt;=0, RMDF!CK235&lt;=1-SUM(RMDF!Z235,RMDF!AG235,RMDF!AN235,RMDF!AU235,RMDF!BB235,RMDF!BI235,RMDF!BP235,RMDF!BW235,RMDF!CD235), RMDF!CK235=ROUND(RMDF!CK235,4))</f>
        <v>1</v>
      </c>
      <c r="CI235" s="317">
        <f>RMDF!CI235</f>
        <v>0</v>
      </c>
      <c r="CJ235" s="318" t="str">
        <f>IF(CI235=0,"",_xlfn.XLOOKUP(CI235,StatePicklist!$1:$1,StatePicklist!$3:$3,"NA",0))</f>
        <v/>
      </c>
      <c r="CK235" s="297" t="str">
        <f ca="1">IF(RMDF!CJ235="", "", IF(ISNUMBER(MATCH(RMDF!CJ235, INDIRECT(CJ235), 0)), "OK", "Invalid"))</f>
        <v/>
      </c>
      <c r="CL235" s="281"/>
      <c r="CM235" s="281"/>
      <c r="CN235" s="281"/>
      <c r="CO235" s="281" t="b">
        <f>AND(RMDF!CR235&gt;=0, RMDF!CR235&lt;=1-SUM(RMDF!Z235,RMDF!AG235,RMDF!AN235,RMDF!AU235,RMDF!BB235,RMDF!BI235,RMDF!BP235,RMDF!BW235,RMDF!CD235,RMDF!CK235), RMDF!CR235=ROUND(RMDF!CR235,4))</f>
        <v>1</v>
      </c>
      <c r="CP235" s="317">
        <f>RMDF!CP235</f>
        <v>0</v>
      </c>
      <c r="CQ235" s="318" t="str">
        <f>IF(CP235=0,"",_xlfn.XLOOKUP(CP235,StatePicklist!$1:$1,StatePicklist!$3:$3,"NA",0))</f>
        <v/>
      </c>
      <c r="CR235" s="297" t="str">
        <f ca="1">IF(RMDF!CQ235="", "", IF(ISNUMBER(MATCH(RMDF!CQ235, INDIRECT(CQ235), 0)), "OK", "Invalid"))</f>
        <v/>
      </c>
      <c r="CS235" s="281"/>
      <c r="CT235" s="281"/>
      <c r="CU235" s="281"/>
      <c r="CV235" s="281" t="b">
        <f>AND(RMDF!CY235&gt;=0, RMDF!CY235&lt;=1-SUM(RMDF!Z235,RMDF!AG235,RMDF!AN235,RMDF!AU235,RMDF!BB235,RMDF!BI235,RMDF!BP235,RMDF!BW235,RMDF!CD235,RMDF!CK235,RMDF!CR235), RMDF!CY235=ROUND(RMDF!CY235,4))</f>
        <v>1</v>
      </c>
      <c r="CW235" s="317">
        <f>RMDF!CW235</f>
        <v>0</v>
      </c>
      <c r="CX235" s="318" t="str">
        <f>IF(CW235=0,"",_xlfn.XLOOKUP(CW235,StatePicklist!$1:$1,StatePicklist!$3:$3,"NA",0))</f>
        <v/>
      </c>
      <c r="CY235" s="297" t="str">
        <f ca="1">IF(RMDF!CX235="", "", IF(ISNUMBER(MATCH(RMDF!CX235, INDIRECT(CX235), 0)), "OK", "Invalid"))</f>
        <v/>
      </c>
      <c r="CZ235" s="281"/>
      <c r="DA235" s="281"/>
      <c r="DB235" s="281"/>
      <c r="DC235" s="281" t="b">
        <f>AND(RMDF!DF235&gt;=0, RMDF!DF235&lt;=1-SUM(RMDF!Z235,RMDF!AG235,RMDF!AN235,RMDF!AU235,RMDF!BB235,RMDF!BI235,RMDF!BP235,RMDF!BW235,RMDF!CD235,RMDF!CK235,RMDF!CR235,RMDF!CY235), RMDF!DF235=ROUND(RMDF!DF235,4))</f>
        <v>1</v>
      </c>
      <c r="DD235" s="317">
        <f>RMDF!DD235</f>
        <v>0</v>
      </c>
      <c r="DE235" s="318" t="str">
        <f>IF(DD235=0,"",_xlfn.XLOOKUP(DD235,StatePicklist!$1:$1,StatePicklist!$3:$3,"NA",0))</f>
        <v/>
      </c>
      <c r="DF235" s="297" t="str">
        <f ca="1">IF(RMDF!DE235="", "", IF(ISNUMBER(MATCH(RMDF!DE235, INDIRECT(DE235), 0)), "OK", "Invalid"))</f>
        <v/>
      </c>
      <c r="DG235" s="281"/>
      <c r="DH235" s="281"/>
      <c r="DI235" s="281"/>
      <c r="DJ235" s="281" t="b">
        <f>AND(RMDF!DM235&gt;=0, RMDF!DM235&lt;=1-SUM(RMDF!Z235,RMDF!AG235,RMDF!AN235,RMDF!AU235,RMDF!BB235,RMDF!BI235,RMDF!BP235,RMDF!BW235,RMDF!CD235,RMDF!CK235,RMDF!CR235,RMDF!CY235,RMDF!DF235), RMDF!DM235=ROUND(RMDF!DM235,4))</f>
        <v>1</v>
      </c>
      <c r="DK235" s="317">
        <f>RMDF!DK235</f>
        <v>0</v>
      </c>
      <c r="DL235" s="318" t="str">
        <f>IF(DK235=0,"",_xlfn.XLOOKUP(DK235,StatePicklist!$1:$1,StatePicklist!$3:$3,"NA",0))</f>
        <v/>
      </c>
      <c r="DM235" s="297" t="str">
        <f ca="1">IF(RMDF!DL235="", "", IF(ISNUMBER(MATCH(RMDF!DL235, INDIRECT(DL235), 0)), "OK", "Invalid"))</f>
        <v/>
      </c>
      <c r="DN235" s="281"/>
      <c r="DO235" s="281"/>
      <c r="DP235" s="281"/>
      <c r="DQ235" s="281" t="b">
        <f>AND(RMDF!DT235&gt;=0, RMDF!DT235&lt;=1-SUM(RMDF!Z235,RMDF!AG235,RMDF!AN235,RMDF!AU235,RMDF!BB235,RMDF!BI235,RMDF!BP235,RMDF!BW235,RMDF!CD235,RMDF!CK235,RMDF!CR235,RMDF!CY235,RMDF!DF235,RMDF!DM235), RMDF!DT235=ROUND(RMDF!DT235,4))</f>
        <v>1</v>
      </c>
      <c r="DR235" s="317">
        <f>RMDF!DR235</f>
        <v>0</v>
      </c>
      <c r="DS235" s="318" t="str">
        <f>IF(DR235=0,"",_xlfn.XLOOKUP(DR235,StatePicklist!$1:$1,StatePicklist!$3:$3,"NA",0))</f>
        <v/>
      </c>
      <c r="DT235" s="297" t="str">
        <f ca="1">IF(RMDF!DS235="", "", IF(ISNUMBER(MATCH(RMDF!DS235, INDIRECT(DS235), 0)), "OK", "Invalid"))</f>
        <v/>
      </c>
      <c r="DU235" s="281"/>
      <c r="DV235" s="281"/>
      <c r="DW235" s="281"/>
      <c r="DX235" s="281" t="b">
        <f>AND(RMDF!EA235&gt;=0, RMDF!EA235&lt;=1-SUM(RMDF!Z235,RMDF!AG235,RMDF!AN235,RMDF!AU235,RMDF!BB235,RMDF!BI235,RMDF!BP235,RMDF!BW235,RMDF!CD235,RMDF!CK235,RMDF!CR235,RMDF!CY235,RMDF!DF235,RMDF!DM235,RMDF!DT235), RMDF!EA235=ROUND(RMDF!EA235,4))</f>
        <v>1</v>
      </c>
      <c r="DY235" s="317">
        <f>RMDF!DY235</f>
        <v>0</v>
      </c>
      <c r="DZ235" s="318" t="str">
        <f>IF(DY235=0,"",_xlfn.XLOOKUP(DY235,StatePicklist!$1:$1,StatePicklist!$3:$3,"NA",0))</f>
        <v/>
      </c>
      <c r="EA235" s="297" t="str">
        <f ca="1">IF(RMDF!DZ235="", "", IF(ISNUMBER(MATCH(RMDF!DZ235, INDIRECT(DZ235), 0)), "OK", "Invalid"))</f>
        <v/>
      </c>
      <c r="EB235" s="281"/>
      <c r="EC235" s="281"/>
      <c r="ED235" s="281"/>
      <c r="EE235" s="281" t="b">
        <f>AND(RMDF!EH235&gt;=0, RMDF!EH235&lt;=1-SUM(RMDF!Z235,RMDF!AG235,RMDF!AN235,RMDF!AU235,RMDF!BB235,RMDF!BI235,RMDF!BP235,RMDF!BW235,RMDF!CD235,RMDF!CK235,RMDF!CR235,RMDF!CY235,RMDF!DF235,RMDF!DM235,RMDF!DT235,RMDF!EA235), RMDF!EH235=ROUND(RMDF!EH235,4))</f>
        <v>1</v>
      </c>
      <c r="EF235" s="317">
        <f>RMDF!EF235</f>
        <v>0</v>
      </c>
      <c r="EG235" s="318" t="str">
        <f>IF(EF235=0,"",_xlfn.XLOOKUP(EF235,StatePicklist!$1:$1,StatePicklist!$3:$3,"NA",0))</f>
        <v/>
      </c>
      <c r="EH235" s="297" t="str">
        <f ca="1">IF(RMDF!EG235="", "", IF(ISNUMBER(MATCH(RMDF!EG235, INDIRECT(EG235), 0)), "OK", "Invalid"))</f>
        <v/>
      </c>
      <c r="EI235" s="281"/>
      <c r="EJ235" s="281"/>
      <c r="EK235" s="281"/>
      <c r="EL235" s="281" t="b">
        <f>AND(RMDF!EO235&gt;=0, RMDF!EO235&lt;=1-SUM(RMDF!Z235,RMDF!AG235,RMDF!AN235,RMDF!AU235,RMDF!BB235,RMDF!BI235,RMDF!BP235,RMDF!BW235,RMDF!CD235,RMDF!CK235,RMDF!CR235,RMDF!CY235,RMDF!DF235,RMDF!DM235,RMDF!DT235,RMDF!EA235,RMDF!EH235), RMDF!EO235=ROUND(RMDF!EO235,4))</f>
        <v>1</v>
      </c>
      <c r="EM235" s="317">
        <f>RMDF!EM235</f>
        <v>0</v>
      </c>
      <c r="EN235" s="318" t="str">
        <f>IF(EM235=0,"",_xlfn.XLOOKUP(EM235,StatePicklist!$1:$1,StatePicklist!$3:$3,"NA",0))</f>
        <v/>
      </c>
      <c r="EO235" s="297" t="str">
        <f ca="1">IF(RMDF!EN235="", "", IF(ISNUMBER(MATCH(RMDF!EN235, INDIRECT(EN235), 0)), "OK", "Invalid"))</f>
        <v/>
      </c>
      <c r="EP235" s="281"/>
      <c r="EQ235" s="281"/>
      <c r="ER235" s="281"/>
      <c r="ES235" s="281" t="b">
        <f>AND(RMDF!EV235&gt;=0, RMDF!EV235&lt;=1-SUM(RMDF!Z235,RMDF!AG235,RMDF!AN235,RMDF!AU235,RMDF!BB235,RMDF!BI235,RMDF!BP235,RMDF!BW235,RMDF!CD235,RMDF!CK235,RMDF!CR235,RMDF!CY235,RMDF!DF235,RMDF!DM235,RMDF!DT235,RMDF!EA235,RMDF!EH235,RMDF!EO235), RMDF!EV235=ROUND(RMDF!EV235,4))</f>
        <v>1</v>
      </c>
      <c r="ET235" s="317">
        <f>RMDF!ET235</f>
        <v>0</v>
      </c>
      <c r="EU235" s="318" t="str">
        <f>IF(ET235=0,"",_xlfn.XLOOKUP(ET235,StatePicklist!$1:$1,StatePicklist!$3:$3,"NA",0))</f>
        <v/>
      </c>
      <c r="EV235" s="297" t="str">
        <f ca="1">IF(RMDF!EU235="", "", IF(ISNUMBER(MATCH(RMDF!EU235, INDIRECT(EU235), 0)), "OK", "Invalid"))</f>
        <v/>
      </c>
      <c r="EW235" s="281"/>
      <c r="EX235" s="281"/>
      <c r="EY235" s="281"/>
      <c r="EZ235" s="281" t="b">
        <f>AND(RMDF!FC235&gt;=0, RMDF!FC235&lt;=1-SUM(RMDF!Z235,RMDF!AG235,RMDF!AN235,RMDF!AU235,RMDF!BB235,RMDF!BI235,RMDF!BP235,RMDF!BW235,RMDF!CD235,RMDF!CK235,RMDF!CR235,RMDF!CY235,RMDF!DF235,RMDF!DM235,RMDF!DT235,RMDF!EA235,RMDF!EH235,RMDF!EO235,RMDF!EV235), RMDF!FC235=ROUND(RMDF!FC235,4))</f>
        <v>1</v>
      </c>
      <c r="FA235" s="317">
        <f>RMDF!FA235</f>
        <v>0</v>
      </c>
      <c r="FB235" s="318" t="str">
        <f>IF(FA235=0,"",_xlfn.XLOOKUP(FA235,StatePicklist!$1:$1,StatePicklist!$3:$3,"NA",0))</f>
        <v/>
      </c>
      <c r="FC235" s="297" t="str">
        <f ca="1">IF(RMDF!FB235="", "", IF(ISNUMBER(MATCH(RMDF!FB235, INDIRECT(FB235), 0)), "OK", "Invalid"))</f>
        <v/>
      </c>
    </row>
    <row r="236" spans="1:159" s="205" customFormat="1" ht="39.9" customHeight="1" x14ac:dyDescent="0.25">
      <c r="A236" s="206"/>
      <c r="B236" s="196"/>
      <c r="C236" s="197"/>
      <c r="D236" s="198"/>
      <c r="E236" s="199"/>
      <c r="F236" s="200"/>
      <c r="G236" s="201"/>
      <c r="H236" s="292"/>
      <c r="I236" s="305">
        <f>RMDF!I236</f>
        <v>0</v>
      </c>
      <c r="J236" s="305" t="str">
        <f>IF(I236=ProductCode!$B$30,"PDReclPost",IF(OR(I236=ProductCode!$C$30,I236=ProductCode!$E$30,I236=ProductCode!$G$30),"PDPreCon",IF(OR(I236=ProductCode!$D$30,I236=ProductCode!$F$30),"PDNotReclPost","")))</f>
        <v/>
      </c>
      <c r="K236" s="305" t="str">
        <f t="shared" si="18"/>
        <v/>
      </c>
      <c r="L236" s="289"/>
      <c r="M236" s="305" t="str">
        <f t="shared" si="18"/>
        <v/>
      </c>
      <c r="N236" s="289" t="b">
        <f>AND(RMDF!N236&gt;=0, RMDF!N236&lt;=1-RMDF!L236, RMDF!N236=ROUND(RMDF!N236,4))</f>
        <v>1</v>
      </c>
      <c r="O236" s="286" t="str">
        <f>IF(P236="","",IF(I236="","",IF(LEFT(I236,13)="Reclaimed pos",RawMaterialCode!$E$569,RawMaterialCode!$E$568)))</f>
        <v>Reclaimed pre-consumer mixed fibers (RM0578)</v>
      </c>
      <c r="P236" s="295">
        <f t="shared" si="19"/>
        <v>1</v>
      </c>
      <c r="Q236" s="202"/>
      <c r="R236" s="203"/>
      <c r="S236" s="204" t="str">
        <f t="shared" si="20"/>
        <v/>
      </c>
      <c r="T236" s="281"/>
      <c r="U236" s="281"/>
      <c r="V236" s="281"/>
      <c r="W236" s="281"/>
      <c r="X236" s="317">
        <f>RMDF!X236</f>
        <v>0</v>
      </c>
      <c r="Y236" s="318" t="str">
        <f>IF(X236=0,"",_xlfn.XLOOKUP(X236,StatePicklist!$1:$1,StatePicklist!$3:$3,"NA",0))</f>
        <v/>
      </c>
      <c r="Z236" s="297" t="str">
        <f ca="1">IF(RMDF!Y236="", "", IF(ISNUMBER(MATCH(RMDF!Y236, INDIRECT(Y236), 0)), "OK", "Invalid"))</f>
        <v/>
      </c>
      <c r="AA236" s="281"/>
      <c r="AB236" s="281"/>
      <c r="AC236" s="281"/>
      <c r="AD236" s="281" t="b">
        <f>AND(RMDF!AG236&gt;=0, RMDF!AG236&lt;=1-RMDF!Z236, RMDF!AG236=ROUND(RMDF!AG236,4))</f>
        <v>1</v>
      </c>
      <c r="AE236" s="317">
        <f>RMDF!AE236</f>
        <v>0</v>
      </c>
      <c r="AF236" s="318" t="str">
        <f>IF(AE236=0,"",_xlfn.XLOOKUP(AE236,StatePicklist!$1:$1,StatePicklist!$3:$3,"NA",0))</f>
        <v/>
      </c>
      <c r="AG236" s="297" t="str">
        <f ca="1">IF(RMDF!AF236="", "", IF(ISNUMBER(MATCH(RMDF!AF236, INDIRECT(AF236), 0)), "OK", "Invalid"))</f>
        <v/>
      </c>
      <c r="AH236" s="281"/>
      <c r="AI236" s="281"/>
      <c r="AJ236" s="281"/>
      <c r="AK236" s="281" t="b">
        <f>AND(RMDF!AN236&gt;=0, RMDF!AN236&lt;=1-SUM(RMDF!Z236,RMDF!AG236), RMDF!AN236=ROUND(RMDF!AN236,4))</f>
        <v>1</v>
      </c>
      <c r="AL236" s="317">
        <f>RMDF!AL236</f>
        <v>0</v>
      </c>
      <c r="AM236" s="318" t="str">
        <f>IF(AL236=0,"",_xlfn.XLOOKUP(AL236,StatePicklist!$1:$1,StatePicklist!$3:$3,"NA",0))</f>
        <v/>
      </c>
      <c r="AN236" s="297" t="str">
        <f ca="1">IF(RMDF!AM236="", "", IF(ISNUMBER(MATCH(RMDF!AM236, INDIRECT(AM236), 0)), "OK", "Invalid"))</f>
        <v/>
      </c>
      <c r="AO236" s="281"/>
      <c r="AP236" s="281"/>
      <c r="AQ236" s="281"/>
      <c r="AR236" s="281" t="b">
        <f>AND(RMDF!AU236&gt;=0, RMDF!AU236&lt;=1-SUM(RMDF!Z236,RMDF!AG236,RMDF!AN236), RMDF!AU236=ROUND(RMDF!AU236,4))</f>
        <v>1</v>
      </c>
      <c r="AS236" s="317">
        <f>RMDF!AS236</f>
        <v>0</v>
      </c>
      <c r="AT236" s="318" t="str">
        <f>IF(AS236=0,"",_xlfn.XLOOKUP(AS236,StatePicklist!$1:$1,StatePicklist!$3:$3,"NA",0))</f>
        <v/>
      </c>
      <c r="AU236" s="297" t="str">
        <f ca="1">IF(RMDF!AT236="", "", IF(ISNUMBER(MATCH(RMDF!AT236, INDIRECT(AT236), 0)), "OK", "Invalid"))</f>
        <v/>
      </c>
      <c r="AV236" s="281"/>
      <c r="AW236" s="281"/>
      <c r="AX236" s="281"/>
      <c r="AY236" s="281" t="b">
        <f>AND(RMDF!BB236&gt;=0, RMDF!BB236&lt;=1-SUM(RMDF!Z236,RMDF!AG236,RMDF!AN236,RMDF!AU236), RMDF!BB236=ROUND(RMDF!BB236,4))</f>
        <v>1</v>
      </c>
      <c r="AZ236" s="317">
        <f>RMDF!AZ236</f>
        <v>0</v>
      </c>
      <c r="BA236" s="318" t="str">
        <f>IF(AZ236=0,"",_xlfn.XLOOKUP(AZ236,StatePicklist!$1:$1,StatePicklist!$3:$3,"NA",0))</f>
        <v/>
      </c>
      <c r="BB236" s="297" t="str">
        <f ca="1">IF(RMDF!BA236="", "", IF(ISNUMBER(MATCH(RMDF!BA236, INDIRECT(BA236), 0)), "OK", "Invalid"))</f>
        <v/>
      </c>
      <c r="BC236" s="281"/>
      <c r="BD236" s="281"/>
      <c r="BE236" s="281"/>
      <c r="BF236" s="281" t="b">
        <f>AND(RMDF!BI236&gt;=0, RMDF!BI236&lt;=1-SUM(RMDF!Z236,RMDF!AG236,RMDF!AN236,RMDF!AU236,RMDF!BB236), RMDF!BI236=ROUND(RMDF!BI236,4))</f>
        <v>1</v>
      </c>
      <c r="BG236" s="317">
        <f>RMDF!BG236</f>
        <v>0</v>
      </c>
      <c r="BH236" s="318" t="str">
        <f>IF(BG236=0,"",_xlfn.XLOOKUP(BG236,StatePicklist!$1:$1,StatePicklist!$3:$3,"NA",0))</f>
        <v/>
      </c>
      <c r="BI236" s="297" t="str">
        <f ca="1">IF(RMDF!BH236="", "", IF(ISNUMBER(MATCH(RMDF!BH236, INDIRECT(BH236), 0)), "OK", "Invalid"))</f>
        <v/>
      </c>
      <c r="BJ236" s="281"/>
      <c r="BK236" s="281"/>
      <c r="BL236" s="281"/>
      <c r="BM236" s="281" t="b">
        <f>AND(RMDF!BP236&gt;=0, RMDF!BP236&lt;=1-SUM(RMDF!Z236,RMDF!AG236,RMDF!AN236,RMDF!AU236,RMDF!BB236,RMDF!BI236), RMDF!BP236=ROUND(RMDF!BP236,4))</f>
        <v>1</v>
      </c>
      <c r="BN236" s="317">
        <f>RMDF!BN236</f>
        <v>0</v>
      </c>
      <c r="BO236" s="318" t="str">
        <f>IF(BN236=0,"",_xlfn.XLOOKUP(BN236,StatePicklist!$1:$1,StatePicklist!$3:$3,"NA",0))</f>
        <v/>
      </c>
      <c r="BP236" s="297" t="str">
        <f ca="1">IF(RMDF!BO236="", "", IF(ISNUMBER(MATCH(RMDF!BO236, INDIRECT(BO236), 0)), "OK", "Invalid"))</f>
        <v/>
      </c>
      <c r="BQ236" s="281"/>
      <c r="BR236" s="281"/>
      <c r="BS236" s="281"/>
      <c r="BT236" s="281" t="b">
        <f>AND(RMDF!BW236&gt;=0, RMDF!BW236&lt;=1-SUM(RMDF!Z236,RMDF!AG236,RMDF!AN236,RMDF!AU236,RMDF!BB236,RMDF!BI236,RMDF!BP236), RMDF!BW236=ROUND(RMDF!BW236,4))</f>
        <v>1</v>
      </c>
      <c r="BU236" s="317">
        <f>RMDF!BU236</f>
        <v>0</v>
      </c>
      <c r="BV236" s="318" t="str">
        <f>IF(BU236=0,"",_xlfn.XLOOKUP(BU236,StatePicklist!$1:$1,StatePicklist!$3:$3,"NA",0))</f>
        <v/>
      </c>
      <c r="BW236" s="297" t="str">
        <f ca="1">IF(RMDF!BV236="", "", IF(ISNUMBER(MATCH(RMDF!BV236, INDIRECT(BV236), 0)), "OK", "Invalid"))</f>
        <v/>
      </c>
      <c r="BX236" s="281"/>
      <c r="BY236" s="281"/>
      <c r="BZ236" s="281"/>
      <c r="CA236" s="281" t="b">
        <f>AND(RMDF!CD236&gt;=0, RMDF!CD236&lt;=1-SUM(RMDF!Z236,RMDF!AG236,RMDF!AN236,RMDF!AU236,RMDF!BB236,RMDF!BI236,RMDF!BP236,RMDF!BW236), RMDF!CD236=ROUND(RMDF!CD236,4))</f>
        <v>1</v>
      </c>
      <c r="CB236" s="317">
        <f>RMDF!CB236</f>
        <v>0</v>
      </c>
      <c r="CC236" s="318" t="str">
        <f>IF(CB236=0,"",_xlfn.XLOOKUP(CB236,StatePicklist!$1:$1,StatePicklist!$3:$3,"NA",0))</f>
        <v/>
      </c>
      <c r="CD236" s="297" t="str">
        <f ca="1">IF(RMDF!CC236="", "", IF(ISNUMBER(MATCH(RMDF!CC236, INDIRECT(CC236), 0)), "OK", "Invalid"))</f>
        <v/>
      </c>
      <c r="CE236" s="281"/>
      <c r="CF236" s="281"/>
      <c r="CG236" s="281"/>
      <c r="CH236" s="281" t="b">
        <f>AND(RMDF!CK236&gt;=0, RMDF!CK236&lt;=1-SUM(RMDF!Z236,RMDF!AG236,RMDF!AN236,RMDF!AU236,RMDF!BB236,RMDF!BI236,RMDF!BP236,RMDF!BW236,RMDF!CD236), RMDF!CK236=ROUND(RMDF!CK236,4))</f>
        <v>1</v>
      </c>
      <c r="CI236" s="317">
        <f>RMDF!CI236</f>
        <v>0</v>
      </c>
      <c r="CJ236" s="318" t="str">
        <f>IF(CI236=0,"",_xlfn.XLOOKUP(CI236,StatePicklist!$1:$1,StatePicklist!$3:$3,"NA",0))</f>
        <v/>
      </c>
      <c r="CK236" s="297" t="str">
        <f ca="1">IF(RMDF!CJ236="", "", IF(ISNUMBER(MATCH(RMDF!CJ236, INDIRECT(CJ236), 0)), "OK", "Invalid"))</f>
        <v/>
      </c>
      <c r="CL236" s="281"/>
      <c r="CM236" s="281"/>
      <c r="CN236" s="281"/>
      <c r="CO236" s="281" t="b">
        <f>AND(RMDF!CR236&gt;=0, RMDF!CR236&lt;=1-SUM(RMDF!Z236,RMDF!AG236,RMDF!AN236,RMDF!AU236,RMDF!BB236,RMDF!BI236,RMDF!BP236,RMDF!BW236,RMDF!CD236,RMDF!CK236), RMDF!CR236=ROUND(RMDF!CR236,4))</f>
        <v>1</v>
      </c>
      <c r="CP236" s="317">
        <f>RMDF!CP236</f>
        <v>0</v>
      </c>
      <c r="CQ236" s="318" t="str">
        <f>IF(CP236=0,"",_xlfn.XLOOKUP(CP236,StatePicklist!$1:$1,StatePicklist!$3:$3,"NA",0))</f>
        <v/>
      </c>
      <c r="CR236" s="297" t="str">
        <f ca="1">IF(RMDF!CQ236="", "", IF(ISNUMBER(MATCH(RMDF!CQ236, INDIRECT(CQ236), 0)), "OK", "Invalid"))</f>
        <v/>
      </c>
      <c r="CS236" s="281"/>
      <c r="CT236" s="281"/>
      <c r="CU236" s="281"/>
      <c r="CV236" s="281" t="b">
        <f>AND(RMDF!CY236&gt;=0, RMDF!CY236&lt;=1-SUM(RMDF!Z236,RMDF!AG236,RMDF!AN236,RMDF!AU236,RMDF!BB236,RMDF!BI236,RMDF!BP236,RMDF!BW236,RMDF!CD236,RMDF!CK236,RMDF!CR236), RMDF!CY236=ROUND(RMDF!CY236,4))</f>
        <v>1</v>
      </c>
      <c r="CW236" s="317">
        <f>RMDF!CW236</f>
        <v>0</v>
      </c>
      <c r="CX236" s="318" t="str">
        <f>IF(CW236=0,"",_xlfn.XLOOKUP(CW236,StatePicklist!$1:$1,StatePicklist!$3:$3,"NA",0))</f>
        <v/>
      </c>
      <c r="CY236" s="297" t="str">
        <f ca="1">IF(RMDF!CX236="", "", IF(ISNUMBER(MATCH(RMDF!CX236, INDIRECT(CX236), 0)), "OK", "Invalid"))</f>
        <v/>
      </c>
      <c r="CZ236" s="281"/>
      <c r="DA236" s="281"/>
      <c r="DB236" s="281"/>
      <c r="DC236" s="281" t="b">
        <f>AND(RMDF!DF236&gt;=0, RMDF!DF236&lt;=1-SUM(RMDF!Z236,RMDF!AG236,RMDF!AN236,RMDF!AU236,RMDF!BB236,RMDF!BI236,RMDF!BP236,RMDF!BW236,RMDF!CD236,RMDF!CK236,RMDF!CR236,RMDF!CY236), RMDF!DF236=ROUND(RMDF!DF236,4))</f>
        <v>1</v>
      </c>
      <c r="DD236" s="317">
        <f>RMDF!DD236</f>
        <v>0</v>
      </c>
      <c r="DE236" s="318" t="str">
        <f>IF(DD236=0,"",_xlfn.XLOOKUP(DD236,StatePicklist!$1:$1,StatePicklist!$3:$3,"NA",0))</f>
        <v/>
      </c>
      <c r="DF236" s="297" t="str">
        <f ca="1">IF(RMDF!DE236="", "", IF(ISNUMBER(MATCH(RMDF!DE236, INDIRECT(DE236), 0)), "OK", "Invalid"))</f>
        <v/>
      </c>
      <c r="DG236" s="281"/>
      <c r="DH236" s="281"/>
      <c r="DI236" s="281"/>
      <c r="DJ236" s="281" t="b">
        <f>AND(RMDF!DM236&gt;=0, RMDF!DM236&lt;=1-SUM(RMDF!Z236,RMDF!AG236,RMDF!AN236,RMDF!AU236,RMDF!BB236,RMDF!BI236,RMDF!BP236,RMDF!BW236,RMDF!CD236,RMDF!CK236,RMDF!CR236,RMDF!CY236,RMDF!DF236), RMDF!DM236=ROUND(RMDF!DM236,4))</f>
        <v>1</v>
      </c>
      <c r="DK236" s="317">
        <f>RMDF!DK236</f>
        <v>0</v>
      </c>
      <c r="DL236" s="318" t="str">
        <f>IF(DK236=0,"",_xlfn.XLOOKUP(DK236,StatePicklist!$1:$1,StatePicklist!$3:$3,"NA",0))</f>
        <v/>
      </c>
      <c r="DM236" s="297" t="str">
        <f ca="1">IF(RMDF!DL236="", "", IF(ISNUMBER(MATCH(RMDF!DL236, INDIRECT(DL236), 0)), "OK", "Invalid"))</f>
        <v/>
      </c>
      <c r="DN236" s="281"/>
      <c r="DO236" s="281"/>
      <c r="DP236" s="281"/>
      <c r="DQ236" s="281" t="b">
        <f>AND(RMDF!DT236&gt;=0, RMDF!DT236&lt;=1-SUM(RMDF!Z236,RMDF!AG236,RMDF!AN236,RMDF!AU236,RMDF!BB236,RMDF!BI236,RMDF!BP236,RMDF!BW236,RMDF!CD236,RMDF!CK236,RMDF!CR236,RMDF!CY236,RMDF!DF236,RMDF!DM236), RMDF!DT236=ROUND(RMDF!DT236,4))</f>
        <v>1</v>
      </c>
      <c r="DR236" s="317">
        <f>RMDF!DR236</f>
        <v>0</v>
      </c>
      <c r="DS236" s="318" t="str">
        <f>IF(DR236=0,"",_xlfn.XLOOKUP(DR236,StatePicklist!$1:$1,StatePicklist!$3:$3,"NA",0))</f>
        <v/>
      </c>
      <c r="DT236" s="297" t="str">
        <f ca="1">IF(RMDF!DS236="", "", IF(ISNUMBER(MATCH(RMDF!DS236, INDIRECT(DS236), 0)), "OK", "Invalid"))</f>
        <v/>
      </c>
      <c r="DU236" s="281"/>
      <c r="DV236" s="281"/>
      <c r="DW236" s="281"/>
      <c r="DX236" s="281" t="b">
        <f>AND(RMDF!EA236&gt;=0, RMDF!EA236&lt;=1-SUM(RMDF!Z236,RMDF!AG236,RMDF!AN236,RMDF!AU236,RMDF!BB236,RMDF!BI236,RMDF!BP236,RMDF!BW236,RMDF!CD236,RMDF!CK236,RMDF!CR236,RMDF!CY236,RMDF!DF236,RMDF!DM236,RMDF!DT236), RMDF!EA236=ROUND(RMDF!EA236,4))</f>
        <v>1</v>
      </c>
      <c r="DY236" s="317">
        <f>RMDF!DY236</f>
        <v>0</v>
      </c>
      <c r="DZ236" s="318" t="str">
        <f>IF(DY236=0,"",_xlfn.XLOOKUP(DY236,StatePicklist!$1:$1,StatePicklist!$3:$3,"NA",0))</f>
        <v/>
      </c>
      <c r="EA236" s="297" t="str">
        <f ca="1">IF(RMDF!DZ236="", "", IF(ISNUMBER(MATCH(RMDF!DZ236, INDIRECT(DZ236), 0)), "OK", "Invalid"))</f>
        <v/>
      </c>
      <c r="EB236" s="281"/>
      <c r="EC236" s="281"/>
      <c r="ED236" s="281"/>
      <c r="EE236" s="281" t="b">
        <f>AND(RMDF!EH236&gt;=0, RMDF!EH236&lt;=1-SUM(RMDF!Z236,RMDF!AG236,RMDF!AN236,RMDF!AU236,RMDF!BB236,RMDF!BI236,RMDF!BP236,RMDF!BW236,RMDF!CD236,RMDF!CK236,RMDF!CR236,RMDF!CY236,RMDF!DF236,RMDF!DM236,RMDF!DT236,RMDF!EA236), RMDF!EH236=ROUND(RMDF!EH236,4))</f>
        <v>1</v>
      </c>
      <c r="EF236" s="317">
        <f>RMDF!EF236</f>
        <v>0</v>
      </c>
      <c r="EG236" s="318" t="str">
        <f>IF(EF236=0,"",_xlfn.XLOOKUP(EF236,StatePicklist!$1:$1,StatePicklist!$3:$3,"NA",0))</f>
        <v/>
      </c>
      <c r="EH236" s="297" t="str">
        <f ca="1">IF(RMDF!EG236="", "", IF(ISNUMBER(MATCH(RMDF!EG236, INDIRECT(EG236), 0)), "OK", "Invalid"))</f>
        <v/>
      </c>
      <c r="EI236" s="281"/>
      <c r="EJ236" s="281"/>
      <c r="EK236" s="281"/>
      <c r="EL236" s="281" t="b">
        <f>AND(RMDF!EO236&gt;=0, RMDF!EO236&lt;=1-SUM(RMDF!Z236,RMDF!AG236,RMDF!AN236,RMDF!AU236,RMDF!BB236,RMDF!BI236,RMDF!BP236,RMDF!BW236,RMDF!CD236,RMDF!CK236,RMDF!CR236,RMDF!CY236,RMDF!DF236,RMDF!DM236,RMDF!DT236,RMDF!EA236,RMDF!EH236), RMDF!EO236=ROUND(RMDF!EO236,4))</f>
        <v>1</v>
      </c>
      <c r="EM236" s="317">
        <f>RMDF!EM236</f>
        <v>0</v>
      </c>
      <c r="EN236" s="318" t="str">
        <f>IF(EM236=0,"",_xlfn.XLOOKUP(EM236,StatePicklist!$1:$1,StatePicklist!$3:$3,"NA",0))</f>
        <v/>
      </c>
      <c r="EO236" s="297" t="str">
        <f ca="1">IF(RMDF!EN236="", "", IF(ISNUMBER(MATCH(RMDF!EN236, INDIRECT(EN236), 0)), "OK", "Invalid"))</f>
        <v/>
      </c>
      <c r="EP236" s="281"/>
      <c r="EQ236" s="281"/>
      <c r="ER236" s="281"/>
      <c r="ES236" s="281" t="b">
        <f>AND(RMDF!EV236&gt;=0, RMDF!EV236&lt;=1-SUM(RMDF!Z236,RMDF!AG236,RMDF!AN236,RMDF!AU236,RMDF!BB236,RMDF!BI236,RMDF!BP236,RMDF!BW236,RMDF!CD236,RMDF!CK236,RMDF!CR236,RMDF!CY236,RMDF!DF236,RMDF!DM236,RMDF!DT236,RMDF!EA236,RMDF!EH236,RMDF!EO236), RMDF!EV236=ROUND(RMDF!EV236,4))</f>
        <v>1</v>
      </c>
      <c r="ET236" s="317">
        <f>RMDF!ET236</f>
        <v>0</v>
      </c>
      <c r="EU236" s="318" t="str">
        <f>IF(ET236=0,"",_xlfn.XLOOKUP(ET236,StatePicklist!$1:$1,StatePicklist!$3:$3,"NA",0))</f>
        <v/>
      </c>
      <c r="EV236" s="297" t="str">
        <f ca="1">IF(RMDF!EU236="", "", IF(ISNUMBER(MATCH(RMDF!EU236, INDIRECT(EU236), 0)), "OK", "Invalid"))</f>
        <v/>
      </c>
      <c r="EW236" s="281"/>
      <c r="EX236" s="281"/>
      <c r="EY236" s="281"/>
      <c r="EZ236" s="281" t="b">
        <f>AND(RMDF!FC236&gt;=0, RMDF!FC236&lt;=1-SUM(RMDF!Z236,RMDF!AG236,RMDF!AN236,RMDF!AU236,RMDF!BB236,RMDF!BI236,RMDF!BP236,RMDF!BW236,RMDF!CD236,RMDF!CK236,RMDF!CR236,RMDF!CY236,RMDF!DF236,RMDF!DM236,RMDF!DT236,RMDF!EA236,RMDF!EH236,RMDF!EO236,RMDF!EV236), RMDF!FC236=ROUND(RMDF!FC236,4))</f>
        <v>1</v>
      </c>
      <c r="FA236" s="317">
        <f>RMDF!FA236</f>
        <v>0</v>
      </c>
      <c r="FB236" s="318" t="str">
        <f>IF(FA236=0,"",_xlfn.XLOOKUP(FA236,StatePicklist!$1:$1,StatePicklist!$3:$3,"NA",0))</f>
        <v/>
      </c>
      <c r="FC236" s="297" t="str">
        <f ca="1">IF(RMDF!FB236="", "", IF(ISNUMBER(MATCH(RMDF!FB236, INDIRECT(FB236), 0)), "OK", "Invalid"))</f>
        <v/>
      </c>
    </row>
    <row r="237" spans="1:159" s="205" customFormat="1" ht="39.9" customHeight="1" x14ac:dyDescent="0.25">
      <c r="A237" s="206"/>
      <c r="B237" s="196"/>
      <c r="C237" s="197"/>
      <c r="D237" s="198"/>
      <c r="E237" s="199"/>
      <c r="F237" s="200"/>
      <c r="G237" s="201"/>
      <c r="H237" s="292"/>
      <c r="I237" s="305">
        <f>RMDF!I237</f>
        <v>0</v>
      </c>
      <c r="J237" s="305" t="str">
        <f>IF(I237=ProductCode!$B$30,"PDReclPost",IF(OR(I237=ProductCode!$C$30,I237=ProductCode!$E$30,I237=ProductCode!$G$30),"PDPreCon",IF(OR(I237=ProductCode!$D$30,I237=ProductCode!$F$30),"PDNotReclPost","")))</f>
        <v/>
      </c>
      <c r="K237" s="305" t="str">
        <f t="shared" si="18"/>
        <v/>
      </c>
      <c r="L237" s="289"/>
      <c r="M237" s="305" t="str">
        <f t="shared" si="18"/>
        <v/>
      </c>
      <c r="N237" s="289" t="b">
        <f>AND(RMDF!N237&gt;=0, RMDF!N237&lt;=1-RMDF!L237, RMDF!N237=ROUND(RMDF!N237,4))</f>
        <v>1</v>
      </c>
      <c r="O237" s="286" t="str">
        <f>IF(P237="","",IF(I237="","",IF(LEFT(I237,13)="Reclaimed pos",RawMaterialCode!$E$569,RawMaterialCode!$E$568)))</f>
        <v>Reclaimed pre-consumer mixed fibers (RM0578)</v>
      </c>
      <c r="P237" s="295">
        <f t="shared" si="19"/>
        <v>1</v>
      </c>
      <c r="Q237" s="202"/>
      <c r="R237" s="203"/>
      <c r="S237" s="204" t="str">
        <f t="shared" si="20"/>
        <v/>
      </c>
      <c r="T237" s="281"/>
      <c r="U237" s="281"/>
      <c r="V237" s="281"/>
      <c r="W237" s="281"/>
      <c r="X237" s="317">
        <f>RMDF!X237</f>
        <v>0</v>
      </c>
      <c r="Y237" s="318" t="str">
        <f>IF(X237=0,"",_xlfn.XLOOKUP(X237,StatePicklist!$1:$1,StatePicklist!$3:$3,"NA",0))</f>
        <v/>
      </c>
      <c r="Z237" s="297" t="str">
        <f ca="1">IF(RMDF!Y237="", "", IF(ISNUMBER(MATCH(RMDF!Y237, INDIRECT(Y237), 0)), "OK", "Invalid"))</f>
        <v/>
      </c>
      <c r="AA237" s="281"/>
      <c r="AB237" s="281"/>
      <c r="AC237" s="281"/>
      <c r="AD237" s="281" t="b">
        <f>AND(RMDF!AG237&gt;=0, RMDF!AG237&lt;=1-RMDF!Z237, RMDF!AG237=ROUND(RMDF!AG237,4))</f>
        <v>1</v>
      </c>
      <c r="AE237" s="317">
        <f>RMDF!AE237</f>
        <v>0</v>
      </c>
      <c r="AF237" s="318" t="str">
        <f>IF(AE237=0,"",_xlfn.XLOOKUP(AE237,StatePicklist!$1:$1,StatePicklist!$3:$3,"NA",0))</f>
        <v/>
      </c>
      <c r="AG237" s="297" t="str">
        <f ca="1">IF(RMDF!AF237="", "", IF(ISNUMBER(MATCH(RMDF!AF237, INDIRECT(AF237), 0)), "OK", "Invalid"))</f>
        <v/>
      </c>
      <c r="AH237" s="281"/>
      <c r="AI237" s="281"/>
      <c r="AJ237" s="281"/>
      <c r="AK237" s="281" t="b">
        <f>AND(RMDF!AN237&gt;=0, RMDF!AN237&lt;=1-SUM(RMDF!Z237,RMDF!AG237), RMDF!AN237=ROUND(RMDF!AN237,4))</f>
        <v>1</v>
      </c>
      <c r="AL237" s="317">
        <f>RMDF!AL237</f>
        <v>0</v>
      </c>
      <c r="AM237" s="318" t="str">
        <f>IF(AL237=0,"",_xlfn.XLOOKUP(AL237,StatePicklist!$1:$1,StatePicklist!$3:$3,"NA",0))</f>
        <v/>
      </c>
      <c r="AN237" s="297" t="str">
        <f ca="1">IF(RMDF!AM237="", "", IF(ISNUMBER(MATCH(RMDF!AM237, INDIRECT(AM237), 0)), "OK", "Invalid"))</f>
        <v/>
      </c>
      <c r="AO237" s="281"/>
      <c r="AP237" s="281"/>
      <c r="AQ237" s="281"/>
      <c r="AR237" s="281" t="b">
        <f>AND(RMDF!AU237&gt;=0, RMDF!AU237&lt;=1-SUM(RMDF!Z237,RMDF!AG237,RMDF!AN237), RMDF!AU237=ROUND(RMDF!AU237,4))</f>
        <v>1</v>
      </c>
      <c r="AS237" s="317">
        <f>RMDF!AS237</f>
        <v>0</v>
      </c>
      <c r="AT237" s="318" t="str">
        <f>IF(AS237=0,"",_xlfn.XLOOKUP(AS237,StatePicklist!$1:$1,StatePicklist!$3:$3,"NA",0))</f>
        <v/>
      </c>
      <c r="AU237" s="297" t="str">
        <f ca="1">IF(RMDF!AT237="", "", IF(ISNUMBER(MATCH(RMDF!AT237, INDIRECT(AT237), 0)), "OK", "Invalid"))</f>
        <v/>
      </c>
      <c r="AV237" s="281"/>
      <c r="AW237" s="281"/>
      <c r="AX237" s="281"/>
      <c r="AY237" s="281" t="b">
        <f>AND(RMDF!BB237&gt;=0, RMDF!BB237&lt;=1-SUM(RMDF!Z237,RMDF!AG237,RMDF!AN237,RMDF!AU237), RMDF!BB237=ROUND(RMDF!BB237,4))</f>
        <v>1</v>
      </c>
      <c r="AZ237" s="317">
        <f>RMDF!AZ237</f>
        <v>0</v>
      </c>
      <c r="BA237" s="318" t="str">
        <f>IF(AZ237=0,"",_xlfn.XLOOKUP(AZ237,StatePicklist!$1:$1,StatePicklist!$3:$3,"NA",0))</f>
        <v/>
      </c>
      <c r="BB237" s="297" t="str">
        <f ca="1">IF(RMDF!BA237="", "", IF(ISNUMBER(MATCH(RMDF!BA237, INDIRECT(BA237), 0)), "OK", "Invalid"))</f>
        <v/>
      </c>
      <c r="BC237" s="281"/>
      <c r="BD237" s="281"/>
      <c r="BE237" s="281"/>
      <c r="BF237" s="281" t="b">
        <f>AND(RMDF!BI237&gt;=0, RMDF!BI237&lt;=1-SUM(RMDF!Z237,RMDF!AG237,RMDF!AN237,RMDF!AU237,RMDF!BB237), RMDF!BI237=ROUND(RMDF!BI237,4))</f>
        <v>1</v>
      </c>
      <c r="BG237" s="317">
        <f>RMDF!BG237</f>
        <v>0</v>
      </c>
      <c r="BH237" s="318" t="str">
        <f>IF(BG237=0,"",_xlfn.XLOOKUP(BG237,StatePicklist!$1:$1,StatePicklist!$3:$3,"NA",0))</f>
        <v/>
      </c>
      <c r="BI237" s="297" t="str">
        <f ca="1">IF(RMDF!BH237="", "", IF(ISNUMBER(MATCH(RMDF!BH237, INDIRECT(BH237), 0)), "OK", "Invalid"))</f>
        <v/>
      </c>
      <c r="BJ237" s="281"/>
      <c r="BK237" s="281"/>
      <c r="BL237" s="281"/>
      <c r="BM237" s="281" t="b">
        <f>AND(RMDF!BP237&gt;=0, RMDF!BP237&lt;=1-SUM(RMDF!Z237,RMDF!AG237,RMDF!AN237,RMDF!AU237,RMDF!BB237,RMDF!BI237), RMDF!BP237=ROUND(RMDF!BP237,4))</f>
        <v>1</v>
      </c>
      <c r="BN237" s="317">
        <f>RMDF!BN237</f>
        <v>0</v>
      </c>
      <c r="BO237" s="318" t="str">
        <f>IF(BN237=0,"",_xlfn.XLOOKUP(BN237,StatePicklist!$1:$1,StatePicklist!$3:$3,"NA",0))</f>
        <v/>
      </c>
      <c r="BP237" s="297" t="str">
        <f ca="1">IF(RMDF!BO237="", "", IF(ISNUMBER(MATCH(RMDF!BO237, INDIRECT(BO237), 0)), "OK", "Invalid"))</f>
        <v/>
      </c>
      <c r="BQ237" s="281"/>
      <c r="BR237" s="281"/>
      <c r="BS237" s="281"/>
      <c r="BT237" s="281" t="b">
        <f>AND(RMDF!BW237&gt;=0, RMDF!BW237&lt;=1-SUM(RMDF!Z237,RMDF!AG237,RMDF!AN237,RMDF!AU237,RMDF!BB237,RMDF!BI237,RMDF!BP237), RMDF!BW237=ROUND(RMDF!BW237,4))</f>
        <v>1</v>
      </c>
      <c r="BU237" s="317">
        <f>RMDF!BU237</f>
        <v>0</v>
      </c>
      <c r="BV237" s="318" t="str">
        <f>IF(BU237=0,"",_xlfn.XLOOKUP(BU237,StatePicklist!$1:$1,StatePicklist!$3:$3,"NA",0))</f>
        <v/>
      </c>
      <c r="BW237" s="297" t="str">
        <f ca="1">IF(RMDF!BV237="", "", IF(ISNUMBER(MATCH(RMDF!BV237, INDIRECT(BV237), 0)), "OK", "Invalid"))</f>
        <v/>
      </c>
      <c r="BX237" s="281"/>
      <c r="BY237" s="281"/>
      <c r="BZ237" s="281"/>
      <c r="CA237" s="281" t="b">
        <f>AND(RMDF!CD237&gt;=0, RMDF!CD237&lt;=1-SUM(RMDF!Z237,RMDF!AG237,RMDF!AN237,RMDF!AU237,RMDF!BB237,RMDF!BI237,RMDF!BP237,RMDF!BW237), RMDF!CD237=ROUND(RMDF!CD237,4))</f>
        <v>1</v>
      </c>
      <c r="CB237" s="317">
        <f>RMDF!CB237</f>
        <v>0</v>
      </c>
      <c r="CC237" s="318" t="str">
        <f>IF(CB237=0,"",_xlfn.XLOOKUP(CB237,StatePicklist!$1:$1,StatePicklist!$3:$3,"NA",0))</f>
        <v/>
      </c>
      <c r="CD237" s="297" t="str">
        <f ca="1">IF(RMDF!CC237="", "", IF(ISNUMBER(MATCH(RMDF!CC237, INDIRECT(CC237), 0)), "OK", "Invalid"))</f>
        <v/>
      </c>
      <c r="CE237" s="281"/>
      <c r="CF237" s="281"/>
      <c r="CG237" s="281"/>
      <c r="CH237" s="281" t="b">
        <f>AND(RMDF!CK237&gt;=0, RMDF!CK237&lt;=1-SUM(RMDF!Z237,RMDF!AG237,RMDF!AN237,RMDF!AU237,RMDF!BB237,RMDF!BI237,RMDF!BP237,RMDF!BW237,RMDF!CD237), RMDF!CK237=ROUND(RMDF!CK237,4))</f>
        <v>1</v>
      </c>
      <c r="CI237" s="317">
        <f>RMDF!CI237</f>
        <v>0</v>
      </c>
      <c r="CJ237" s="318" t="str">
        <f>IF(CI237=0,"",_xlfn.XLOOKUP(CI237,StatePicklist!$1:$1,StatePicklist!$3:$3,"NA",0))</f>
        <v/>
      </c>
      <c r="CK237" s="297" t="str">
        <f ca="1">IF(RMDF!CJ237="", "", IF(ISNUMBER(MATCH(RMDF!CJ237, INDIRECT(CJ237), 0)), "OK", "Invalid"))</f>
        <v/>
      </c>
      <c r="CL237" s="281"/>
      <c r="CM237" s="281"/>
      <c r="CN237" s="281"/>
      <c r="CO237" s="281" t="b">
        <f>AND(RMDF!CR237&gt;=0, RMDF!CR237&lt;=1-SUM(RMDF!Z237,RMDF!AG237,RMDF!AN237,RMDF!AU237,RMDF!BB237,RMDF!BI237,RMDF!BP237,RMDF!BW237,RMDF!CD237,RMDF!CK237), RMDF!CR237=ROUND(RMDF!CR237,4))</f>
        <v>1</v>
      </c>
      <c r="CP237" s="317">
        <f>RMDF!CP237</f>
        <v>0</v>
      </c>
      <c r="CQ237" s="318" t="str">
        <f>IF(CP237=0,"",_xlfn.XLOOKUP(CP237,StatePicklist!$1:$1,StatePicklist!$3:$3,"NA",0))</f>
        <v/>
      </c>
      <c r="CR237" s="297" t="str">
        <f ca="1">IF(RMDF!CQ237="", "", IF(ISNUMBER(MATCH(RMDF!CQ237, INDIRECT(CQ237), 0)), "OK", "Invalid"))</f>
        <v/>
      </c>
      <c r="CS237" s="281"/>
      <c r="CT237" s="281"/>
      <c r="CU237" s="281"/>
      <c r="CV237" s="281" t="b">
        <f>AND(RMDF!CY237&gt;=0, RMDF!CY237&lt;=1-SUM(RMDF!Z237,RMDF!AG237,RMDF!AN237,RMDF!AU237,RMDF!BB237,RMDF!BI237,RMDF!BP237,RMDF!BW237,RMDF!CD237,RMDF!CK237,RMDF!CR237), RMDF!CY237=ROUND(RMDF!CY237,4))</f>
        <v>1</v>
      </c>
      <c r="CW237" s="317">
        <f>RMDF!CW237</f>
        <v>0</v>
      </c>
      <c r="CX237" s="318" t="str">
        <f>IF(CW237=0,"",_xlfn.XLOOKUP(CW237,StatePicklist!$1:$1,StatePicklist!$3:$3,"NA",0))</f>
        <v/>
      </c>
      <c r="CY237" s="297" t="str">
        <f ca="1">IF(RMDF!CX237="", "", IF(ISNUMBER(MATCH(RMDF!CX237, INDIRECT(CX237), 0)), "OK", "Invalid"))</f>
        <v/>
      </c>
      <c r="CZ237" s="281"/>
      <c r="DA237" s="281"/>
      <c r="DB237" s="281"/>
      <c r="DC237" s="281" t="b">
        <f>AND(RMDF!DF237&gt;=0, RMDF!DF237&lt;=1-SUM(RMDF!Z237,RMDF!AG237,RMDF!AN237,RMDF!AU237,RMDF!BB237,RMDF!BI237,RMDF!BP237,RMDF!BW237,RMDF!CD237,RMDF!CK237,RMDF!CR237,RMDF!CY237), RMDF!DF237=ROUND(RMDF!DF237,4))</f>
        <v>1</v>
      </c>
      <c r="DD237" s="317">
        <f>RMDF!DD237</f>
        <v>0</v>
      </c>
      <c r="DE237" s="318" t="str">
        <f>IF(DD237=0,"",_xlfn.XLOOKUP(DD237,StatePicklist!$1:$1,StatePicklist!$3:$3,"NA",0))</f>
        <v/>
      </c>
      <c r="DF237" s="297" t="str">
        <f ca="1">IF(RMDF!DE237="", "", IF(ISNUMBER(MATCH(RMDF!DE237, INDIRECT(DE237), 0)), "OK", "Invalid"))</f>
        <v/>
      </c>
      <c r="DG237" s="281"/>
      <c r="DH237" s="281"/>
      <c r="DI237" s="281"/>
      <c r="DJ237" s="281" t="b">
        <f>AND(RMDF!DM237&gt;=0, RMDF!DM237&lt;=1-SUM(RMDF!Z237,RMDF!AG237,RMDF!AN237,RMDF!AU237,RMDF!BB237,RMDF!BI237,RMDF!BP237,RMDF!BW237,RMDF!CD237,RMDF!CK237,RMDF!CR237,RMDF!CY237,RMDF!DF237), RMDF!DM237=ROUND(RMDF!DM237,4))</f>
        <v>1</v>
      </c>
      <c r="DK237" s="317">
        <f>RMDF!DK237</f>
        <v>0</v>
      </c>
      <c r="DL237" s="318" t="str">
        <f>IF(DK237=0,"",_xlfn.XLOOKUP(DK237,StatePicklist!$1:$1,StatePicklist!$3:$3,"NA",0))</f>
        <v/>
      </c>
      <c r="DM237" s="297" t="str">
        <f ca="1">IF(RMDF!DL237="", "", IF(ISNUMBER(MATCH(RMDF!DL237, INDIRECT(DL237), 0)), "OK", "Invalid"))</f>
        <v/>
      </c>
      <c r="DN237" s="281"/>
      <c r="DO237" s="281"/>
      <c r="DP237" s="281"/>
      <c r="DQ237" s="281" t="b">
        <f>AND(RMDF!DT237&gt;=0, RMDF!DT237&lt;=1-SUM(RMDF!Z237,RMDF!AG237,RMDF!AN237,RMDF!AU237,RMDF!BB237,RMDF!BI237,RMDF!BP237,RMDF!BW237,RMDF!CD237,RMDF!CK237,RMDF!CR237,RMDF!CY237,RMDF!DF237,RMDF!DM237), RMDF!DT237=ROUND(RMDF!DT237,4))</f>
        <v>1</v>
      </c>
      <c r="DR237" s="317">
        <f>RMDF!DR237</f>
        <v>0</v>
      </c>
      <c r="DS237" s="318" t="str">
        <f>IF(DR237=0,"",_xlfn.XLOOKUP(DR237,StatePicklist!$1:$1,StatePicklist!$3:$3,"NA",0))</f>
        <v/>
      </c>
      <c r="DT237" s="297" t="str">
        <f ca="1">IF(RMDF!DS237="", "", IF(ISNUMBER(MATCH(RMDF!DS237, INDIRECT(DS237), 0)), "OK", "Invalid"))</f>
        <v/>
      </c>
      <c r="DU237" s="281"/>
      <c r="DV237" s="281"/>
      <c r="DW237" s="281"/>
      <c r="DX237" s="281" t="b">
        <f>AND(RMDF!EA237&gt;=0, RMDF!EA237&lt;=1-SUM(RMDF!Z237,RMDF!AG237,RMDF!AN237,RMDF!AU237,RMDF!BB237,RMDF!BI237,RMDF!BP237,RMDF!BW237,RMDF!CD237,RMDF!CK237,RMDF!CR237,RMDF!CY237,RMDF!DF237,RMDF!DM237,RMDF!DT237), RMDF!EA237=ROUND(RMDF!EA237,4))</f>
        <v>1</v>
      </c>
      <c r="DY237" s="317">
        <f>RMDF!DY237</f>
        <v>0</v>
      </c>
      <c r="DZ237" s="318" t="str">
        <f>IF(DY237=0,"",_xlfn.XLOOKUP(DY237,StatePicklist!$1:$1,StatePicklist!$3:$3,"NA",0))</f>
        <v/>
      </c>
      <c r="EA237" s="297" t="str">
        <f ca="1">IF(RMDF!DZ237="", "", IF(ISNUMBER(MATCH(RMDF!DZ237, INDIRECT(DZ237), 0)), "OK", "Invalid"))</f>
        <v/>
      </c>
      <c r="EB237" s="281"/>
      <c r="EC237" s="281"/>
      <c r="ED237" s="281"/>
      <c r="EE237" s="281" t="b">
        <f>AND(RMDF!EH237&gt;=0, RMDF!EH237&lt;=1-SUM(RMDF!Z237,RMDF!AG237,RMDF!AN237,RMDF!AU237,RMDF!BB237,RMDF!BI237,RMDF!BP237,RMDF!BW237,RMDF!CD237,RMDF!CK237,RMDF!CR237,RMDF!CY237,RMDF!DF237,RMDF!DM237,RMDF!DT237,RMDF!EA237), RMDF!EH237=ROUND(RMDF!EH237,4))</f>
        <v>1</v>
      </c>
      <c r="EF237" s="317">
        <f>RMDF!EF237</f>
        <v>0</v>
      </c>
      <c r="EG237" s="318" t="str">
        <f>IF(EF237=0,"",_xlfn.XLOOKUP(EF237,StatePicklist!$1:$1,StatePicklist!$3:$3,"NA",0))</f>
        <v/>
      </c>
      <c r="EH237" s="297" t="str">
        <f ca="1">IF(RMDF!EG237="", "", IF(ISNUMBER(MATCH(RMDF!EG237, INDIRECT(EG237), 0)), "OK", "Invalid"))</f>
        <v/>
      </c>
      <c r="EI237" s="281"/>
      <c r="EJ237" s="281"/>
      <c r="EK237" s="281"/>
      <c r="EL237" s="281" t="b">
        <f>AND(RMDF!EO237&gt;=0, RMDF!EO237&lt;=1-SUM(RMDF!Z237,RMDF!AG237,RMDF!AN237,RMDF!AU237,RMDF!BB237,RMDF!BI237,RMDF!BP237,RMDF!BW237,RMDF!CD237,RMDF!CK237,RMDF!CR237,RMDF!CY237,RMDF!DF237,RMDF!DM237,RMDF!DT237,RMDF!EA237,RMDF!EH237), RMDF!EO237=ROUND(RMDF!EO237,4))</f>
        <v>1</v>
      </c>
      <c r="EM237" s="317">
        <f>RMDF!EM237</f>
        <v>0</v>
      </c>
      <c r="EN237" s="318" t="str">
        <f>IF(EM237=0,"",_xlfn.XLOOKUP(EM237,StatePicklist!$1:$1,StatePicklist!$3:$3,"NA",0))</f>
        <v/>
      </c>
      <c r="EO237" s="297" t="str">
        <f ca="1">IF(RMDF!EN237="", "", IF(ISNUMBER(MATCH(RMDF!EN237, INDIRECT(EN237), 0)), "OK", "Invalid"))</f>
        <v/>
      </c>
      <c r="EP237" s="281"/>
      <c r="EQ237" s="281"/>
      <c r="ER237" s="281"/>
      <c r="ES237" s="281" t="b">
        <f>AND(RMDF!EV237&gt;=0, RMDF!EV237&lt;=1-SUM(RMDF!Z237,RMDF!AG237,RMDF!AN237,RMDF!AU237,RMDF!BB237,RMDF!BI237,RMDF!BP237,RMDF!BW237,RMDF!CD237,RMDF!CK237,RMDF!CR237,RMDF!CY237,RMDF!DF237,RMDF!DM237,RMDF!DT237,RMDF!EA237,RMDF!EH237,RMDF!EO237), RMDF!EV237=ROUND(RMDF!EV237,4))</f>
        <v>1</v>
      </c>
      <c r="ET237" s="317">
        <f>RMDF!ET237</f>
        <v>0</v>
      </c>
      <c r="EU237" s="318" t="str">
        <f>IF(ET237=0,"",_xlfn.XLOOKUP(ET237,StatePicklist!$1:$1,StatePicklist!$3:$3,"NA",0))</f>
        <v/>
      </c>
      <c r="EV237" s="297" t="str">
        <f ca="1">IF(RMDF!EU237="", "", IF(ISNUMBER(MATCH(RMDF!EU237, INDIRECT(EU237), 0)), "OK", "Invalid"))</f>
        <v/>
      </c>
      <c r="EW237" s="281"/>
      <c r="EX237" s="281"/>
      <c r="EY237" s="281"/>
      <c r="EZ237" s="281" t="b">
        <f>AND(RMDF!FC237&gt;=0, RMDF!FC237&lt;=1-SUM(RMDF!Z237,RMDF!AG237,RMDF!AN237,RMDF!AU237,RMDF!BB237,RMDF!BI237,RMDF!BP237,RMDF!BW237,RMDF!CD237,RMDF!CK237,RMDF!CR237,RMDF!CY237,RMDF!DF237,RMDF!DM237,RMDF!DT237,RMDF!EA237,RMDF!EH237,RMDF!EO237,RMDF!EV237), RMDF!FC237=ROUND(RMDF!FC237,4))</f>
        <v>1</v>
      </c>
      <c r="FA237" s="317">
        <f>RMDF!FA237</f>
        <v>0</v>
      </c>
      <c r="FB237" s="318" t="str">
        <f>IF(FA237=0,"",_xlfn.XLOOKUP(FA237,StatePicklist!$1:$1,StatePicklist!$3:$3,"NA",0))</f>
        <v/>
      </c>
      <c r="FC237" s="297" t="str">
        <f ca="1">IF(RMDF!FB237="", "", IF(ISNUMBER(MATCH(RMDF!FB237, INDIRECT(FB237), 0)), "OK", "Invalid"))</f>
        <v/>
      </c>
    </row>
    <row r="238" spans="1:159" s="205" customFormat="1" ht="39.9" customHeight="1" x14ac:dyDescent="0.25">
      <c r="A238" s="206"/>
      <c r="B238" s="196"/>
      <c r="C238" s="197"/>
      <c r="D238" s="198"/>
      <c r="E238" s="199"/>
      <c r="F238" s="200"/>
      <c r="G238" s="201"/>
      <c r="H238" s="292"/>
      <c r="I238" s="305">
        <f>RMDF!I238</f>
        <v>0</v>
      </c>
      <c r="J238" s="305" t="str">
        <f>IF(I238=ProductCode!$B$30,"PDReclPost",IF(OR(I238=ProductCode!$C$30,I238=ProductCode!$E$30,I238=ProductCode!$G$30),"PDPreCon",IF(OR(I238=ProductCode!$D$30,I238=ProductCode!$F$30),"PDNotReclPost","")))</f>
        <v/>
      </c>
      <c r="K238" s="305" t="str">
        <f t="shared" si="18"/>
        <v/>
      </c>
      <c r="L238" s="289"/>
      <c r="M238" s="305" t="str">
        <f t="shared" si="18"/>
        <v/>
      </c>
      <c r="N238" s="289" t="b">
        <f>AND(RMDF!N238&gt;=0, RMDF!N238&lt;=1-RMDF!L238, RMDF!N238=ROUND(RMDF!N238,4))</f>
        <v>1</v>
      </c>
      <c r="O238" s="286" t="str">
        <f>IF(P238="","",IF(I238="","",IF(LEFT(I238,13)="Reclaimed pos",RawMaterialCode!$E$569,RawMaterialCode!$E$568)))</f>
        <v>Reclaimed pre-consumer mixed fibers (RM0578)</v>
      </c>
      <c r="P238" s="295">
        <f t="shared" si="19"/>
        <v>1</v>
      </c>
      <c r="Q238" s="202"/>
      <c r="R238" s="203"/>
      <c r="S238" s="204" t="str">
        <f t="shared" si="20"/>
        <v/>
      </c>
      <c r="T238" s="281"/>
      <c r="U238" s="281"/>
      <c r="V238" s="281"/>
      <c r="W238" s="281"/>
      <c r="X238" s="317">
        <f>RMDF!X238</f>
        <v>0</v>
      </c>
      <c r="Y238" s="318" t="str">
        <f>IF(X238=0,"",_xlfn.XLOOKUP(X238,StatePicklist!$1:$1,StatePicklist!$3:$3,"NA",0))</f>
        <v/>
      </c>
      <c r="Z238" s="297" t="str">
        <f ca="1">IF(RMDF!Y238="", "", IF(ISNUMBER(MATCH(RMDF!Y238, INDIRECT(Y238), 0)), "OK", "Invalid"))</f>
        <v/>
      </c>
      <c r="AA238" s="281"/>
      <c r="AB238" s="281"/>
      <c r="AC238" s="281"/>
      <c r="AD238" s="281" t="b">
        <f>AND(RMDF!AG238&gt;=0, RMDF!AG238&lt;=1-RMDF!Z238, RMDF!AG238=ROUND(RMDF!AG238,4))</f>
        <v>1</v>
      </c>
      <c r="AE238" s="317">
        <f>RMDF!AE238</f>
        <v>0</v>
      </c>
      <c r="AF238" s="318" t="str">
        <f>IF(AE238=0,"",_xlfn.XLOOKUP(AE238,StatePicklist!$1:$1,StatePicklist!$3:$3,"NA",0))</f>
        <v/>
      </c>
      <c r="AG238" s="297" t="str">
        <f ca="1">IF(RMDF!AF238="", "", IF(ISNUMBER(MATCH(RMDF!AF238, INDIRECT(AF238), 0)), "OK", "Invalid"))</f>
        <v/>
      </c>
      <c r="AH238" s="281"/>
      <c r="AI238" s="281"/>
      <c r="AJ238" s="281"/>
      <c r="AK238" s="281" t="b">
        <f>AND(RMDF!AN238&gt;=0, RMDF!AN238&lt;=1-SUM(RMDF!Z238,RMDF!AG238), RMDF!AN238=ROUND(RMDF!AN238,4))</f>
        <v>1</v>
      </c>
      <c r="AL238" s="317">
        <f>RMDF!AL238</f>
        <v>0</v>
      </c>
      <c r="AM238" s="318" t="str">
        <f>IF(AL238=0,"",_xlfn.XLOOKUP(AL238,StatePicklist!$1:$1,StatePicklist!$3:$3,"NA",0))</f>
        <v/>
      </c>
      <c r="AN238" s="297" t="str">
        <f ca="1">IF(RMDF!AM238="", "", IF(ISNUMBER(MATCH(RMDF!AM238, INDIRECT(AM238), 0)), "OK", "Invalid"))</f>
        <v/>
      </c>
      <c r="AO238" s="281"/>
      <c r="AP238" s="281"/>
      <c r="AQ238" s="281"/>
      <c r="AR238" s="281" t="b">
        <f>AND(RMDF!AU238&gt;=0, RMDF!AU238&lt;=1-SUM(RMDF!Z238,RMDF!AG238,RMDF!AN238), RMDF!AU238=ROUND(RMDF!AU238,4))</f>
        <v>1</v>
      </c>
      <c r="AS238" s="317">
        <f>RMDF!AS238</f>
        <v>0</v>
      </c>
      <c r="AT238" s="318" t="str">
        <f>IF(AS238=0,"",_xlfn.XLOOKUP(AS238,StatePicklist!$1:$1,StatePicklist!$3:$3,"NA",0))</f>
        <v/>
      </c>
      <c r="AU238" s="297" t="str">
        <f ca="1">IF(RMDF!AT238="", "", IF(ISNUMBER(MATCH(RMDF!AT238, INDIRECT(AT238), 0)), "OK", "Invalid"))</f>
        <v/>
      </c>
      <c r="AV238" s="281"/>
      <c r="AW238" s="281"/>
      <c r="AX238" s="281"/>
      <c r="AY238" s="281" t="b">
        <f>AND(RMDF!BB238&gt;=0, RMDF!BB238&lt;=1-SUM(RMDF!Z238,RMDF!AG238,RMDF!AN238,RMDF!AU238), RMDF!BB238=ROUND(RMDF!BB238,4))</f>
        <v>1</v>
      </c>
      <c r="AZ238" s="317">
        <f>RMDF!AZ238</f>
        <v>0</v>
      </c>
      <c r="BA238" s="318" t="str">
        <f>IF(AZ238=0,"",_xlfn.XLOOKUP(AZ238,StatePicklist!$1:$1,StatePicklist!$3:$3,"NA",0))</f>
        <v/>
      </c>
      <c r="BB238" s="297" t="str">
        <f ca="1">IF(RMDF!BA238="", "", IF(ISNUMBER(MATCH(RMDF!BA238, INDIRECT(BA238), 0)), "OK", "Invalid"))</f>
        <v/>
      </c>
      <c r="BC238" s="281"/>
      <c r="BD238" s="281"/>
      <c r="BE238" s="281"/>
      <c r="BF238" s="281" t="b">
        <f>AND(RMDF!BI238&gt;=0, RMDF!BI238&lt;=1-SUM(RMDF!Z238,RMDF!AG238,RMDF!AN238,RMDF!AU238,RMDF!BB238), RMDF!BI238=ROUND(RMDF!BI238,4))</f>
        <v>1</v>
      </c>
      <c r="BG238" s="317">
        <f>RMDF!BG238</f>
        <v>0</v>
      </c>
      <c r="BH238" s="318" t="str">
        <f>IF(BG238=0,"",_xlfn.XLOOKUP(BG238,StatePicklist!$1:$1,StatePicklist!$3:$3,"NA",0))</f>
        <v/>
      </c>
      <c r="BI238" s="297" t="str">
        <f ca="1">IF(RMDF!BH238="", "", IF(ISNUMBER(MATCH(RMDF!BH238, INDIRECT(BH238), 0)), "OK", "Invalid"))</f>
        <v/>
      </c>
      <c r="BJ238" s="281"/>
      <c r="BK238" s="281"/>
      <c r="BL238" s="281"/>
      <c r="BM238" s="281" t="b">
        <f>AND(RMDF!BP238&gt;=0, RMDF!BP238&lt;=1-SUM(RMDF!Z238,RMDF!AG238,RMDF!AN238,RMDF!AU238,RMDF!BB238,RMDF!BI238), RMDF!BP238=ROUND(RMDF!BP238,4))</f>
        <v>1</v>
      </c>
      <c r="BN238" s="317">
        <f>RMDF!BN238</f>
        <v>0</v>
      </c>
      <c r="BO238" s="318" t="str">
        <f>IF(BN238=0,"",_xlfn.XLOOKUP(BN238,StatePicklist!$1:$1,StatePicklist!$3:$3,"NA",0))</f>
        <v/>
      </c>
      <c r="BP238" s="297" t="str">
        <f ca="1">IF(RMDF!BO238="", "", IF(ISNUMBER(MATCH(RMDF!BO238, INDIRECT(BO238), 0)), "OK", "Invalid"))</f>
        <v/>
      </c>
      <c r="BQ238" s="281"/>
      <c r="BR238" s="281"/>
      <c r="BS238" s="281"/>
      <c r="BT238" s="281" t="b">
        <f>AND(RMDF!BW238&gt;=0, RMDF!BW238&lt;=1-SUM(RMDF!Z238,RMDF!AG238,RMDF!AN238,RMDF!AU238,RMDF!BB238,RMDF!BI238,RMDF!BP238), RMDF!BW238=ROUND(RMDF!BW238,4))</f>
        <v>1</v>
      </c>
      <c r="BU238" s="317">
        <f>RMDF!BU238</f>
        <v>0</v>
      </c>
      <c r="BV238" s="318" t="str">
        <f>IF(BU238=0,"",_xlfn.XLOOKUP(BU238,StatePicklist!$1:$1,StatePicklist!$3:$3,"NA",0))</f>
        <v/>
      </c>
      <c r="BW238" s="297" t="str">
        <f ca="1">IF(RMDF!BV238="", "", IF(ISNUMBER(MATCH(RMDF!BV238, INDIRECT(BV238), 0)), "OK", "Invalid"))</f>
        <v/>
      </c>
      <c r="BX238" s="281"/>
      <c r="BY238" s="281"/>
      <c r="BZ238" s="281"/>
      <c r="CA238" s="281" t="b">
        <f>AND(RMDF!CD238&gt;=0, RMDF!CD238&lt;=1-SUM(RMDF!Z238,RMDF!AG238,RMDF!AN238,RMDF!AU238,RMDF!BB238,RMDF!BI238,RMDF!BP238,RMDF!BW238), RMDF!CD238=ROUND(RMDF!CD238,4))</f>
        <v>1</v>
      </c>
      <c r="CB238" s="317">
        <f>RMDF!CB238</f>
        <v>0</v>
      </c>
      <c r="CC238" s="318" t="str">
        <f>IF(CB238=0,"",_xlfn.XLOOKUP(CB238,StatePicklist!$1:$1,StatePicklist!$3:$3,"NA",0))</f>
        <v/>
      </c>
      <c r="CD238" s="297" t="str">
        <f ca="1">IF(RMDF!CC238="", "", IF(ISNUMBER(MATCH(RMDF!CC238, INDIRECT(CC238), 0)), "OK", "Invalid"))</f>
        <v/>
      </c>
      <c r="CE238" s="281"/>
      <c r="CF238" s="281"/>
      <c r="CG238" s="281"/>
      <c r="CH238" s="281" t="b">
        <f>AND(RMDF!CK238&gt;=0, RMDF!CK238&lt;=1-SUM(RMDF!Z238,RMDF!AG238,RMDF!AN238,RMDF!AU238,RMDF!BB238,RMDF!BI238,RMDF!BP238,RMDF!BW238,RMDF!CD238), RMDF!CK238=ROUND(RMDF!CK238,4))</f>
        <v>1</v>
      </c>
      <c r="CI238" s="317">
        <f>RMDF!CI238</f>
        <v>0</v>
      </c>
      <c r="CJ238" s="318" t="str">
        <f>IF(CI238=0,"",_xlfn.XLOOKUP(CI238,StatePicklist!$1:$1,StatePicklist!$3:$3,"NA",0))</f>
        <v/>
      </c>
      <c r="CK238" s="297" t="str">
        <f ca="1">IF(RMDF!CJ238="", "", IF(ISNUMBER(MATCH(RMDF!CJ238, INDIRECT(CJ238), 0)), "OK", "Invalid"))</f>
        <v/>
      </c>
      <c r="CL238" s="281"/>
      <c r="CM238" s="281"/>
      <c r="CN238" s="281"/>
      <c r="CO238" s="281" t="b">
        <f>AND(RMDF!CR238&gt;=0, RMDF!CR238&lt;=1-SUM(RMDF!Z238,RMDF!AG238,RMDF!AN238,RMDF!AU238,RMDF!BB238,RMDF!BI238,RMDF!BP238,RMDF!BW238,RMDF!CD238,RMDF!CK238), RMDF!CR238=ROUND(RMDF!CR238,4))</f>
        <v>1</v>
      </c>
      <c r="CP238" s="317">
        <f>RMDF!CP238</f>
        <v>0</v>
      </c>
      <c r="CQ238" s="318" t="str">
        <f>IF(CP238=0,"",_xlfn.XLOOKUP(CP238,StatePicklist!$1:$1,StatePicklist!$3:$3,"NA",0))</f>
        <v/>
      </c>
      <c r="CR238" s="297" t="str">
        <f ca="1">IF(RMDF!CQ238="", "", IF(ISNUMBER(MATCH(RMDF!CQ238, INDIRECT(CQ238), 0)), "OK", "Invalid"))</f>
        <v/>
      </c>
      <c r="CS238" s="281"/>
      <c r="CT238" s="281"/>
      <c r="CU238" s="281"/>
      <c r="CV238" s="281" t="b">
        <f>AND(RMDF!CY238&gt;=0, RMDF!CY238&lt;=1-SUM(RMDF!Z238,RMDF!AG238,RMDF!AN238,RMDF!AU238,RMDF!BB238,RMDF!BI238,RMDF!BP238,RMDF!BW238,RMDF!CD238,RMDF!CK238,RMDF!CR238), RMDF!CY238=ROUND(RMDF!CY238,4))</f>
        <v>1</v>
      </c>
      <c r="CW238" s="317">
        <f>RMDF!CW238</f>
        <v>0</v>
      </c>
      <c r="CX238" s="318" t="str">
        <f>IF(CW238=0,"",_xlfn.XLOOKUP(CW238,StatePicklist!$1:$1,StatePicklist!$3:$3,"NA",0))</f>
        <v/>
      </c>
      <c r="CY238" s="297" t="str">
        <f ca="1">IF(RMDF!CX238="", "", IF(ISNUMBER(MATCH(RMDF!CX238, INDIRECT(CX238), 0)), "OK", "Invalid"))</f>
        <v/>
      </c>
      <c r="CZ238" s="281"/>
      <c r="DA238" s="281"/>
      <c r="DB238" s="281"/>
      <c r="DC238" s="281" t="b">
        <f>AND(RMDF!DF238&gt;=0, RMDF!DF238&lt;=1-SUM(RMDF!Z238,RMDF!AG238,RMDF!AN238,RMDF!AU238,RMDF!BB238,RMDF!BI238,RMDF!BP238,RMDF!BW238,RMDF!CD238,RMDF!CK238,RMDF!CR238,RMDF!CY238), RMDF!DF238=ROUND(RMDF!DF238,4))</f>
        <v>1</v>
      </c>
      <c r="DD238" s="317">
        <f>RMDF!DD238</f>
        <v>0</v>
      </c>
      <c r="DE238" s="318" t="str">
        <f>IF(DD238=0,"",_xlfn.XLOOKUP(DD238,StatePicklist!$1:$1,StatePicklist!$3:$3,"NA",0))</f>
        <v/>
      </c>
      <c r="DF238" s="297" t="str">
        <f ca="1">IF(RMDF!DE238="", "", IF(ISNUMBER(MATCH(RMDF!DE238, INDIRECT(DE238), 0)), "OK", "Invalid"))</f>
        <v/>
      </c>
      <c r="DG238" s="281"/>
      <c r="DH238" s="281"/>
      <c r="DI238" s="281"/>
      <c r="DJ238" s="281" t="b">
        <f>AND(RMDF!DM238&gt;=0, RMDF!DM238&lt;=1-SUM(RMDF!Z238,RMDF!AG238,RMDF!AN238,RMDF!AU238,RMDF!BB238,RMDF!BI238,RMDF!BP238,RMDF!BW238,RMDF!CD238,RMDF!CK238,RMDF!CR238,RMDF!CY238,RMDF!DF238), RMDF!DM238=ROUND(RMDF!DM238,4))</f>
        <v>1</v>
      </c>
      <c r="DK238" s="317">
        <f>RMDF!DK238</f>
        <v>0</v>
      </c>
      <c r="DL238" s="318" t="str">
        <f>IF(DK238=0,"",_xlfn.XLOOKUP(DK238,StatePicklist!$1:$1,StatePicklist!$3:$3,"NA",0))</f>
        <v/>
      </c>
      <c r="DM238" s="297" t="str">
        <f ca="1">IF(RMDF!DL238="", "", IF(ISNUMBER(MATCH(RMDF!DL238, INDIRECT(DL238), 0)), "OK", "Invalid"))</f>
        <v/>
      </c>
      <c r="DN238" s="281"/>
      <c r="DO238" s="281"/>
      <c r="DP238" s="281"/>
      <c r="DQ238" s="281" t="b">
        <f>AND(RMDF!DT238&gt;=0, RMDF!DT238&lt;=1-SUM(RMDF!Z238,RMDF!AG238,RMDF!AN238,RMDF!AU238,RMDF!BB238,RMDF!BI238,RMDF!BP238,RMDF!BW238,RMDF!CD238,RMDF!CK238,RMDF!CR238,RMDF!CY238,RMDF!DF238,RMDF!DM238), RMDF!DT238=ROUND(RMDF!DT238,4))</f>
        <v>1</v>
      </c>
      <c r="DR238" s="317">
        <f>RMDF!DR238</f>
        <v>0</v>
      </c>
      <c r="DS238" s="318" t="str">
        <f>IF(DR238=0,"",_xlfn.XLOOKUP(DR238,StatePicklist!$1:$1,StatePicklist!$3:$3,"NA",0))</f>
        <v/>
      </c>
      <c r="DT238" s="297" t="str">
        <f ca="1">IF(RMDF!DS238="", "", IF(ISNUMBER(MATCH(RMDF!DS238, INDIRECT(DS238), 0)), "OK", "Invalid"))</f>
        <v/>
      </c>
      <c r="DU238" s="281"/>
      <c r="DV238" s="281"/>
      <c r="DW238" s="281"/>
      <c r="DX238" s="281" t="b">
        <f>AND(RMDF!EA238&gt;=0, RMDF!EA238&lt;=1-SUM(RMDF!Z238,RMDF!AG238,RMDF!AN238,RMDF!AU238,RMDF!BB238,RMDF!BI238,RMDF!BP238,RMDF!BW238,RMDF!CD238,RMDF!CK238,RMDF!CR238,RMDF!CY238,RMDF!DF238,RMDF!DM238,RMDF!DT238), RMDF!EA238=ROUND(RMDF!EA238,4))</f>
        <v>1</v>
      </c>
      <c r="DY238" s="317">
        <f>RMDF!DY238</f>
        <v>0</v>
      </c>
      <c r="DZ238" s="318" t="str">
        <f>IF(DY238=0,"",_xlfn.XLOOKUP(DY238,StatePicklist!$1:$1,StatePicklist!$3:$3,"NA",0))</f>
        <v/>
      </c>
      <c r="EA238" s="297" t="str">
        <f ca="1">IF(RMDF!DZ238="", "", IF(ISNUMBER(MATCH(RMDF!DZ238, INDIRECT(DZ238), 0)), "OK", "Invalid"))</f>
        <v/>
      </c>
      <c r="EB238" s="281"/>
      <c r="EC238" s="281"/>
      <c r="ED238" s="281"/>
      <c r="EE238" s="281" t="b">
        <f>AND(RMDF!EH238&gt;=0, RMDF!EH238&lt;=1-SUM(RMDF!Z238,RMDF!AG238,RMDF!AN238,RMDF!AU238,RMDF!BB238,RMDF!BI238,RMDF!BP238,RMDF!BW238,RMDF!CD238,RMDF!CK238,RMDF!CR238,RMDF!CY238,RMDF!DF238,RMDF!DM238,RMDF!DT238,RMDF!EA238), RMDF!EH238=ROUND(RMDF!EH238,4))</f>
        <v>1</v>
      </c>
      <c r="EF238" s="317">
        <f>RMDF!EF238</f>
        <v>0</v>
      </c>
      <c r="EG238" s="318" t="str">
        <f>IF(EF238=0,"",_xlfn.XLOOKUP(EF238,StatePicklist!$1:$1,StatePicklist!$3:$3,"NA",0))</f>
        <v/>
      </c>
      <c r="EH238" s="297" t="str">
        <f ca="1">IF(RMDF!EG238="", "", IF(ISNUMBER(MATCH(RMDF!EG238, INDIRECT(EG238), 0)), "OK", "Invalid"))</f>
        <v/>
      </c>
      <c r="EI238" s="281"/>
      <c r="EJ238" s="281"/>
      <c r="EK238" s="281"/>
      <c r="EL238" s="281" t="b">
        <f>AND(RMDF!EO238&gt;=0, RMDF!EO238&lt;=1-SUM(RMDF!Z238,RMDF!AG238,RMDF!AN238,RMDF!AU238,RMDF!BB238,RMDF!BI238,RMDF!BP238,RMDF!BW238,RMDF!CD238,RMDF!CK238,RMDF!CR238,RMDF!CY238,RMDF!DF238,RMDF!DM238,RMDF!DT238,RMDF!EA238,RMDF!EH238), RMDF!EO238=ROUND(RMDF!EO238,4))</f>
        <v>1</v>
      </c>
      <c r="EM238" s="317">
        <f>RMDF!EM238</f>
        <v>0</v>
      </c>
      <c r="EN238" s="318" t="str">
        <f>IF(EM238=0,"",_xlfn.XLOOKUP(EM238,StatePicklist!$1:$1,StatePicklist!$3:$3,"NA",0))</f>
        <v/>
      </c>
      <c r="EO238" s="297" t="str">
        <f ca="1">IF(RMDF!EN238="", "", IF(ISNUMBER(MATCH(RMDF!EN238, INDIRECT(EN238), 0)), "OK", "Invalid"))</f>
        <v/>
      </c>
      <c r="EP238" s="281"/>
      <c r="EQ238" s="281"/>
      <c r="ER238" s="281"/>
      <c r="ES238" s="281" t="b">
        <f>AND(RMDF!EV238&gt;=0, RMDF!EV238&lt;=1-SUM(RMDF!Z238,RMDF!AG238,RMDF!AN238,RMDF!AU238,RMDF!BB238,RMDF!BI238,RMDF!BP238,RMDF!BW238,RMDF!CD238,RMDF!CK238,RMDF!CR238,RMDF!CY238,RMDF!DF238,RMDF!DM238,RMDF!DT238,RMDF!EA238,RMDF!EH238,RMDF!EO238), RMDF!EV238=ROUND(RMDF!EV238,4))</f>
        <v>1</v>
      </c>
      <c r="ET238" s="317">
        <f>RMDF!ET238</f>
        <v>0</v>
      </c>
      <c r="EU238" s="318" t="str">
        <f>IF(ET238=0,"",_xlfn.XLOOKUP(ET238,StatePicklist!$1:$1,StatePicklist!$3:$3,"NA",0))</f>
        <v/>
      </c>
      <c r="EV238" s="297" t="str">
        <f ca="1">IF(RMDF!EU238="", "", IF(ISNUMBER(MATCH(RMDF!EU238, INDIRECT(EU238), 0)), "OK", "Invalid"))</f>
        <v/>
      </c>
      <c r="EW238" s="281"/>
      <c r="EX238" s="281"/>
      <c r="EY238" s="281"/>
      <c r="EZ238" s="281" t="b">
        <f>AND(RMDF!FC238&gt;=0, RMDF!FC238&lt;=1-SUM(RMDF!Z238,RMDF!AG238,RMDF!AN238,RMDF!AU238,RMDF!BB238,RMDF!BI238,RMDF!BP238,RMDF!BW238,RMDF!CD238,RMDF!CK238,RMDF!CR238,RMDF!CY238,RMDF!DF238,RMDF!DM238,RMDF!DT238,RMDF!EA238,RMDF!EH238,RMDF!EO238,RMDF!EV238), RMDF!FC238=ROUND(RMDF!FC238,4))</f>
        <v>1</v>
      </c>
      <c r="FA238" s="317">
        <f>RMDF!FA238</f>
        <v>0</v>
      </c>
      <c r="FB238" s="318" t="str">
        <f>IF(FA238=0,"",_xlfn.XLOOKUP(FA238,StatePicklist!$1:$1,StatePicklist!$3:$3,"NA",0))</f>
        <v/>
      </c>
      <c r="FC238" s="297" t="str">
        <f ca="1">IF(RMDF!FB238="", "", IF(ISNUMBER(MATCH(RMDF!FB238, INDIRECT(FB238), 0)), "OK", "Invalid"))</f>
        <v/>
      </c>
    </row>
    <row r="239" spans="1:159" s="205" customFormat="1" ht="39.9" customHeight="1" x14ac:dyDescent="0.25">
      <c r="A239" s="206"/>
      <c r="B239" s="196"/>
      <c r="C239" s="197"/>
      <c r="D239" s="198"/>
      <c r="E239" s="199"/>
      <c r="F239" s="200"/>
      <c r="G239" s="201"/>
      <c r="H239" s="292"/>
      <c r="I239" s="305">
        <f>RMDF!I239</f>
        <v>0</v>
      </c>
      <c r="J239" s="305" t="str">
        <f>IF(I239=ProductCode!$B$30,"PDReclPost",IF(OR(I239=ProductCode!$C$30,I239=ProductCode!$E$30,I239=ProductCode!$G$30),"PDPreCon",IF(OR(I239=ProductCode!$D$30,I239=ProductCode!$F$30),"PDNotReclPost","")))</f>
        <v/>
      </c>
      <c r="K239" s="305" t="str">
        <f t="shared" si="18"/>
        <v/>
      </c>
      <c r="L239" s="289"/>
      <c r="M239" s="305" t="str">
        <f t="shared" si="18"/>
        <v/>
      </c>
      <c r="N239" s="289" t="b">
        <f>AND(RMDF!N239&gt;=0, RMDF!N239&lt;=1-RMDF!L239, RMDF!N239=ROUND(RMDF!N239,4))</f>
        <v>1</v>
      </c>
      <c r="O239" s="286" t="str">
        <f>IF(P239="","",IF(I239="","",IF(LEFT(I239,13)="Reclaimed pos",RawMaterialCode!$E$569,RawMaterialCode!$E$568)))</f>
        <v>Reclaimed pre-consumer mixed fibers (RM0578)</v>
      </c>
      <c r="P239" s="295">
        <f t="shared" si="19"/>
        <v>1</v>
      </c>
      <c r="Q239" s="202"/>
      <c r="R239" s="203"/>
      <c r="S239" s="204" t="str">
        <f t="shared" si="20"/>
        <v/>
      </c>
      <c r="T239" s="281"/>
      <c r="U239" s="281"/>
      <c r="V239" s="281"/>
      <c r="W239" s="281"/>
      <c r="X239" s="317">
        <f>RMDF!X239</f>
        <v>0</v>
      </c>
      <c r="Y239" s="318" t="str">
        <f>IF(X239=0,"",_xlfn.XLOOKUP(X239,StatePicklist!$1:$1,StatePicklist!$3:$3,"NA",0))</f>
        <v/>
      </c>
      <c r="Z239" s="297" t="str">
        <f ca="1">IF(RMDF!Y239="", "", IF(ISNUMBER(MATCH(RMDF!Y239, INDIRECT(Y239), 0)), "OK", "Invalid"))</f>
        <v/>
      </c>
      <c r="AA239" s="281"/>
      <c r="AB239" s="281"/>
      <c r="AC239" s="281"/>
      <c r="AD239" s="281" t="b">
        <f>AND(RMDF!AG239&gt;=0, RMDF!AG239&lt;=1-RMDF!Z239, RMDF!AG239=ROUND(RMDF!AG239,4))</f>
        <v>1</v>
      </c>
      <c r="AE239" s="317">
        <f>RMDF!AE239</f>
        <v>0</v>
      </c>
      <c r="AF239" s="318" t="str">
        <f>IF(AE239=0,"",_xlfn.XLOOKUP(AE239,StatePicklist!$1:$1,StatePicklist!$3:$3,"NA",0))</f>
        <v/>
      </c>
      <c r="AG239" s="297" t="str">
        <f ca="1">IF(RMDF!AF239="", "", IF(ISNUMBER(MATCH(RMDF!AF239, INDIRECT(AF239), 0)), "OK", "Invalid"))</f>
        <v/>
      </c>
      <c r="AH239" s="281"/>
      <c r="AI239" s="281"/>
      <c r="AJ239" s="281"/>
      <c r="AK239" s="281" t="b">
        <f>AND(RMDF!AN239&gt;=0, RMDF!AN239&lt;=1-SUM(RMDF!Z239,RMDF!AG239), RMDF!AN239=ROUND(RMDF!AN239,4))</f>
        <v>1</v>
      </c>
      <c r="AL239" s="317">
        <f>RMDF!AL239</f>
        <v>0</v>
      </c>
      <c r="AM239" s="318" t="str">
        <f>IF(AL239=0,"",_xlfn.XLOOKUP(AL239,StatePicklist!$1:$1,StatePicklist!$3:$3,"NA",0))</f>
        <v/>
      </c>
      <c r="AN239" s="297" t="str">
        <f ca="1">IF(RMDF!AM239="", "", IF(ISNUMBER(MATCH(RMDF!AM239, INDIRECT(AM239), 0)), "OK", "Invalid"))</f>
        <v/>
      </c>
      <c r="AO239" s="281"/>
      <c r="AP239" s="281"/>
      <c r="AQ239" s="281"/>
      <c r="AR239" s="281" t="b">
        <f>AND(RMDF!AU239&gt;=0, RMDF!AU239&lt;=1-SUM(RMDF!Z239,RMDF!AG239,RMDF!AN239), RMDF!AU239=ROUND(RMDF!AU239,4))</f>
        <v>1</v>
      </c>
      <c r="AS239" s="317">
        <f>RMDF!AS239</f>
        <v>0</v>
      </c>
      <c r="AT239" s="318" t="str">
        <f>IF(AS239=0,"",_xlfn.XLOOKUP(AS239,StatePicklist!$1:$1,StatePicklist!$3:$3,"NA",0))</f>
        <v/>
      </c>
      <c r="AU239" s="297" t="str">
        <f ca="1">IF(RMDF!AT239="", "", IF(ISNUMBER(MATCH(RMDF!AT239, INDIRECT(AT239), 0)), "OK", "Invalid"))</f>
        <v/>
      </c>
      <c r="AV239" s="281"/>
      <c r="AW239" s="281"/>
      <c r="AX239" s="281"/>
      <c r="AY239" s="281" t="b">
        <f>AND(RMDF!BB239&gt;=0, RMDF!BB239&lt;=1-SUM(RMDF!Z239,RMDF!AG239,RMDF!AN239,RMDF!AU239), RMDF!BB239=ROUND(RMDF!BB239,4))</f>
        <v>1</v>
      </c>
      <c r="AZ239" s="317">
        <f>RMDF!AZ239</f>
        <v>0</v>
      </c>
      <c r="BA239" s="318" t="str">
        <f>IF(AZ239=0,"",_xlfn.XLOOKUP(AZ239,StatePicklist!$1:$1,StatePicklist!$3:$3,"NA",0))</f>
        <v/>
      </c>
      <c r="BB239" s="297" t="str">
        <f ca="1">IF(RMDF!BA239="", "", IF(ISNUMBER(MATCH(RMDF!BA239, INDIRECT(BA239), 0)), "OK", "Invalid"))</f>
        <v/>
      </c>
      <c r="BC239" s="281"/>
      <c r="BD239" s="281"/>
      <c r="BE239" s="281"/>
      <c r="BF239" s="281" t="b">
        <f>AND(RMDF!BI239&gt;=0, RMDF!BI239&lt;=1-SUM(RMDF!Z239,RMDF!AG239,RMDF!AN239,RMDF!AU239,RMDF!BB239), RMDF!BI239=ROUND(RMDF!BI239,4))</f>
        <v>1</v>
      </c>
      <c r="BG239" s="317">
        <f>RMDF!BG239</f>
        <v>0</v>
      </c>
      <c r="BH239" s="318" t="str">
        <f>IF(BG239=0,"",_xlfn.XLOOKUP(BG239,StatePicklist!$1:$1,StatePicklist!$3:$3,"NA",0))</f>
        <v/>
      </c>
      <c r="BI239" s="297" t="str">
        <f ca="1">IF(RMDF!BH239="", "", IF(ISNUMBER(MATCH(RMDF!BH239, INDIRECT(BH239), 0)), "OK", "Invalid"))</f>
        <v/>
      </c>
      <c r="BJ239" s="281"/>
      <c r="BK239" s="281"/>
      <c r="BL239" s="281"/>
      <c r="BM239" s="281" t="b">
        <f>AND(RMDF!BP239&gt;=0, RMDF!BP239&lt;=1-SUM(RMDF!Z239,RMDF!AG239,RMDF!AN239,RMDF!AU239,RMDF!BB239,RMDF!BI239), RMDF!BP239=ROUND(RMDF!BP239,4))</f>
        <v>1</v>
      </c>
      <c r="BN239" s="317">
        <f>RMDF!BN239</f>
        <v>0</v>
      </c>
      <c r="BO239" s="318" t="str">
        <f>IF(BN239=0,"",_xlfn.XLOOKUP(BN239,StatePicklist!$1:$1,StatePicklist!$3:$3,"NA",0))</f>
        <v/>
      </c>
      <c r="BP239" s="297" t="str">
        <f ca="1">IF(RMDF!BO239="", "", IF(ISNUMBER(MATCH(RMDF!BO239, INDIRECT(BO239), 0)), "OK", "Invalid"))</f>
        <v/>
      </c>
      <c r="BQ239" s="281"/>
      <c r="BR239" s="281"/>
      <c r="BS239" s="281"/>
      <c r="BT239" s="281" t="b">
        <f>AND(RMDF!BW239&gt;=0, RMDF!BW239&lt;=1-SUM(RMDF!Z239,RMDF!AG239,RMDF!AN239,RMDF!AU239,RMDF!BB239,RMDF!BI239,RMDF!BP239), RMDF!BW239=ROUND(RMDF!BW239,4))</f>
        <v>1</v>
      </c>
      <c r="BU239" s="317">
        <f>RMDF!BU239</f>
        <v>0</v>
      </c>
      <c r="BV239" s="318" t="str">
        <f>IF(BU239=0,"",_xlfn.XLOOKUP(BU239,StatePicklist!$1:$1,StatePicklist!$3:$3,"NA",0))</f>
        <v/>
      </c>
      <c r="BW239" s="297" t="str">
        <f ca="1">IF(RMDF!BV239="", "", IF(ISNUMBER(MATCH(RMDF!BV239, INDIRECT(BV239), 0)), "OK", "Invalid"))</f>
        <v/>
      </c>
      <c r="BX239" s="281"/>
      <c r="BY239" s="281"/>
      <c r="BZ239" s="281"/>
      <c r="CA239" s="281" t="b">
        <f>AND(RMDF!CD239&gt;=0, RMDF!CD239&lt;=1-SUM(RMDF!Z239,RMDF!AG239,RMDF!AN239,RMDF!AU239,RMDF!BB239,RMDF!BI239,RMDF!BP239,RMDF!BW239), RMDF!CD239=ROUND(RMDF!CD239,4))</f>
        <v>1</v>
      </c>
      <c r="CB239" s="317">
        <f>RMDF!CB239</f>
        <v>0</v>
      </c>
      <c r="CC239" s="318" t="str">
        <f>IF(CB239=0,"",_xlfn.XLOOKUP(CB239,StatePicklist!$1:$1,StatePicklist!$3:$3,"NA",0))</f>
        <v/>
      </c>
      <c r="CD239" s="297" t="str">
        <f ca="1">IF(RMDF!CC239="", "", IF(ISNUMBER(MATCH(RMDF!CC239, INDIRECT(CC239), 0)), "OK", "Invalid"))</f>
        <v/>
      </c>
      <c r="CE239" s="281"/>
      <c r="CF239" s="281"/>
      <c r="CG239" s="281"/>
      <c r="CH239" s="281" t="b">
        <f>AND(RMDF!CK239&gt;=0, RMDF!CK239&lt;=1-SUM(RMDF!Z239,RMDF!AG239,RMDF!AN239,RMDF!AU239,RMDF!BB239,RMDF!BI239,RMDF!BP239,RMDF!BW239,RMDF!CD239), RMDF!CK239=ROUND(RMDF!CK239,4))</f>
        <v>1</v>
      </c>
      <c r="CI239" s="317">
        <f>RMDF!CI239</f>
        <v>0</v>
      </c>
      <c r="CJ239" s="318" t="str">
        <f>IF(CI239=0,"",_xlfn.XLOOKUP(CI239,StatePicklist!$1:$1,StatePicklist!$3:$3,"NA",0))</f>
        <v/>
      </c>
      <c r="CK239" s="297" t="str">
        <f ca="1">IF(RMDF!CJ239="", "", IF(ISNUMBER(MATCH(RMDF!CJ239, INDIRECT(CJ239), 0)), "OK", "Invalid"))</f>
        <v/>
      </c>
      <c r="CL239" s="281"/>
      <c r="CM239" s="281"/>
      <c r="CN239" s="281"/>
      <c r="CO239" s="281" t="b">
        <f>AND(RMDF!CR239&gt;=0, RMDF!CR239&lt;=1-SUM(RMDF!Z239,RMDF!AG239,RMDF!AN239,RMDF!AU239,RMDF!BB239,RMDF!BI239,RMDF!BP239,RMDF!BW239,RMDF!CD239,RMDF!CK239), RMDF!CR239=ROUND(RMDF!CR239,4))</f>
        <v>1</v>
      </c>
      <c r="CP239" s="317">
        <f>RMDF!CP239</f>
        <v>0</v>
      </c>
      <c r="CQ239" s="318" t="str">
        <f>IF(CP239=0,"",_xlfn.XLOOKUP(CP239,StatePicklist!$1:$1,StatePicklist!$3:$3,"NA",0))</f>
        <v/>
      </c>
      <c r="CR239" s="297" t="str">
        <f ca="1">IF(RMDF!CQ239="", "", IF(ISNUMBER(MATCH(RMDF!CQ239, INDIRECT(CQ239), 0)), "OK", "Invalid"))</f>
        <v/>
      </c>
      <c r="CS239" s="281"/>
      <c r="CT239" s="281"/>
      <c r="CU239" s="281"/>
      <c r="CV239" s="281" t="b">
        <f>AND(RMDF!CY239&gt;=0, RMDF!CY239&lt;=1-SUM(RMDF!Z239,RMDF!AG239,RMDF!AN239,RMDF!AU239,RMDF!BB239,RMDF!BI239,RMDF!BP239,RMDF!BW239,RMDF!CD239,RMDF!CK239,RMDF!CR239), RMDF!CY239=ROUND(RMDF!CY239,4))</f>
        <v>1</v>
      </c>
      <c r="CW239" s="317">
        <f>RMDF!CW239</f>
        <v>0</v>
      </c>
      <c r="CX239" s="318" t="str">
        <f>IF(CW239=0,"",_xlfn.XLOOKUP(CW239,StatePicklist!$1:$1,StatePicklist!$3:$3,"NA",0))</f>
        <v/>
      </c>
      <c r="CY239" s="297" t="str">
        <f ca="1">IF(RMDF!CX239="", "", IF(ISNUMBER(MATCH(RMDF!CX239, INDIRECT(CX239), 0)), "OK", "Invalid"))</f>
        <v/>
      </c>
      <c r="CZ239" s="281"/>
      <c r="DA239" s="281"/>
      <c r="DB239" s="281"/>
      <c r="DC239" s="281" t="b">
        <f>AND(RMDF!DF239&gt;=0, RMDF!DF239&lt;=1-SUM(RMDF!Z239,RMDF!AG239,RMDF!AN239,RMDF!AU239,RMDF!BB239,RMDF!BI239,RMDF!BP239,RMDF!BW239,RMDF!CD239,RMDF!CK239,RMDF!CR239,RMDF!CY239), RMDF!DF239=ROUND(RMDF!DF239,4))</f>
        <v>1</v>
      </c>
      <c r="DD239" s="317">
        <f>RMDF!DD239</f>
        <v>0</v>
      </c>
      <c r="DE239" s="318" t="str">
        <f>IF(DD239=0,"",_xlfn.XLOOKUP(DD239,StatePicklist!$1:$1,StatePicklist!$3:$3,"NA",0))</f>
        <v/>
      </c>
      <c r="DF239" s="297" t="str">
        <f ca="1">IF(RMDF!DE239="", "", IF(ISNUMBER(MATCH(RMDF!DE239, INDIRECT(DE239), 0)), "OK", "Invalid"))</f>
        <v/>
      </c>
      <c r="DG239" s="281"/>
      <c r="DH239" s="281"/>
      <c r="DI239" s="281"/>
      <c r="DJ239" s="281" t="b">
        <f>AND(RMDF!DM239&gt;=0, RMDF!DM239&lt;=1-SUM(RMDF!Z239,RMDF!AG239,RMDF!AN239,RMDF!AU239,RMDF!BB239,RMDF!BI239,RMDF!BP239,RMDF!BW239,RMDF!CD239,RMDF!CK239,RMDF!CR239,RMDF!CY239,RMDF!DF239), RMDF!DM239=ROUND(RMDF!DM239,4))</f>
        <v>1</v>
      </c>
      <c r="DK239" s="317">
        <f>RMDF!DK239</f>
        <v>0</v>
      </c>
      <c r="DL239" s="318" t="str">
        <f>IF(DK239=0,"",_xlfn.XLOOKUP(DK239,StatePicklist!$1:$1,StatePicklist!$3:$3,"NA",0))</f>
        <v/>
      </c>
      <c r="DM239" s="297" t="str">
        <f ca="1">IF(RMDF!DL239="", "", IF(ISNUMBER(MATCH(RMDF!DL239, INDIRECT(DL239), 0)), "OK", "Invalid"))</f>
        <v/>
      </c>
      <c r="DN239" s="281"/>
      <c r="DO239" s="281"/>
      <c r="DP239" s="281"/>
      <c r="DQ239" s="281" t="b">
        <f>AND(RMDF!DT239&gt;=0, RMDF!DT239&lt;=1-SUM(RMDF!Z239,RMDF!AG239,RMDF!AN239,RMDF!AU239,RMDF!BB239,RMDF!BI239,RMDF!BP239,RMDF!BW239,RMDF!CD239,RMDF!CK239,RMDF!CR239,RMDF!CY239,RMDF!DF239,RMDF!DM239), RMDF!DT239=ROUND(RMDF!DT239,4))</f>
        <v>1</v>
      </c>
      <c r="DR239" s="317">
        <f>RMDF!DR239</f>
        <v>0</v>
      </c>
      <c r="DS239" s="318" t="str">
        <f>IF(DR239=0,"",_xlfn.XLOOKUP(DR239,StatePicklist!$1:$1,StatePicklist!$3:$3,"NA",0))</f>
        <v/>
      </c>
      <c r="DT239" s="297" t="str">
        <f ca="1">IF(RMDF!DS239="", "", IF(ISNUMBER(MATCH(RMDF!DS239, INDIRECT(DS239), 0)), "OK", "Invalid"))</f>
        <v/>
      </c>
      <c r="DU239" s="281"/>
      <c r="DV239" s="281"/>
      <c r="DW239" s="281"/>
      <c r="DX239" s="281" t="b">
        <f>AND(RMDF!EA239&gt;=0, RMDF!EA239&lt;=1-SUM(RMDF!Z239,RMDF!AG239,RMDF!AN239,RMDF!AU239,RMDF!BB239,RMDF!BI239,RMDF!BP239,RMDF!BW239,RMDF!CD239,RMDF!CK239,RMDF!CR239,RMDF!CY239,RMDF!DF239,RMDF!DM239,RMDF!DT239), RMDF!EA239=ROUND(RMDF!EA239,4))</f>
        <v>1</v>
      </c>
      <c r="DY239" s="317">
        <f>RMDF!DY239</f>
        <v>0</v>
      </c>
      <c r="DZ239" s="318" t="str">
        <f>IF(DY239=0,"",_xlfn.XLOOKUP(DY239,StatePicklist!$1:$1,StatePicklist!$3:$3,"NA",0))</f>
        <v/>
      </c>
      <c r="EA239" s="297" t="str">
        <f ca="1">IF(RMDF!DZ239="", "", IF(ISNUMBER(MATCH(RMDF!DZ239, INDIRECT(DZ239), 0)), "OK", "Invalid"))</f>
        <v/>
      </c>
      <c r="EB239" s="281"/>
      <c r="EC239" s="281"/>
      <c r="ED239" s="281"/>
      <c r="EE239" s="281" t="b">
        <f>AND(RMDF!EH239&gt;=0, RMDF!EH239&lt;=1-SUM(RMDF!Z239,RMDF!AG239,RMDF!AN239,RMDF!AU239,RMDF!BB239,RMDF!BI239,RMDF!BP239,RMDF!BW239,RMDF!CD239,RMDF!CK239,RMDF!CR239,RMDF!CY239,RMDF!DF239,RMDF!DM239,RMDF!DT239,RMDF!EA239), RMDF!EH239=ROUND(RMDF!EH239,4))</f>
        <v>1</v>
      </c>
      <c r="EF239" s="317">
        <f>RMDF!EF239</f>
        <v>0</v>
      </c>
      <c r="EG239" s="318" t="str">
        <f>IF(EF239=0,"",_xlfn.XLOOKUP(EF239,StatePicklist!$1:$1,StatePicklist!$3:$3,"NA",0))</f>
        <v/>
      </c>
      <c r="EH239" s="297" t="str">
        <f ca="1">IF(RMDF!EG239="", "", IF(ISNUMBER(MATCH(RMDF!EG239, INDIRECT(EG239), 0)), "OK", "Invalid"))</f>
        <v/>
      </c>
      <c r="EI239" s="281"/>
      <c r="EJ239" s="281"/>
      <c r="EK239" s="281"/>
      <c r="EL239" s="281" t="b">
        <f>AND(RMDF!EO239&gt;=0, RMDF!EO239&lt;=1-SUM(RMDF!Z239,RMDF!AG239,RMDF!AN239,RMDF!AU239,RMDF!BB239,RMDF!BI239,RMDF!BP239,RMDF!BW239,RMDF!CD239,RMDF!CK239,RMDF!CR239,RMDF!CY239,RMDF!DF239,RMDF!DM239,RMDF!DT239,RMDF!EA239,RMDF!EH239), RMDF!EO239=ROUND(RMDF!EO239,4))</f>
        <v>1</v>
      </c>
      <c r="EM239" s="317">
        <f>RMDF!EM239</f>
        <v>0</v>
      </c>
      <c r="EN239" s="318" t="str">
        <f>IF(EM239=0,"",_xlfn.XLOOKUP(EM239,StatePicklist!$1:$1,StatePicklist!$3:$3,"NA",0))</f>
        <v/>
      </c>
      <c r="EO239" s="297" t="str">
        <f ca="1">IF(RMDF!EN239="", "", IF(ISNUMBER(MATCH(RMDF!EN239, INDIRECT(EN239), 0)), "OK", "Invalid"))</f>
        <v/>
      </c>
      <c r="EP239" s="281"/>
      <c r="EQ239" s="281"/>
      <c r="ER239" s="281"/>
      <c r="ES239" s="281" t="b">
        <f>AND(RMDF!EV239&gt;=0, RMDF!EV239&lt;=1-SUM(RMDF!Z239,RMDF!AG239,RMDF!AN239,RMDF!AU239,RMDF!BB239,RMDF!BI239,RMDF!BP239,RMDF!BW239,RMDF!CD239,RMDF!CK239,RMDF!CR239,RMDF!CY239,RMDF!DF239,RMDF!DM239,RMDF!DT239,RMDF!EA239,RMDF!EH239,RMDF!EO239), RMDF!EV239=ROUND(RMDF!EV239,4))</f>
        <v>1</v>
      </c>
      <c r="ET239" s="317">
        <f>RMDF!ET239</f>
        <v>0</v>
      </c>
      <c r="EU239" s="318" t="str">
        <f>IF(ET239=0,"",_xlfn.XLOOKUP(ET239,StatePicklist!$1:$1,StatePicklist!$3:$3,"NA",0))</f>
        <v/>
      </c>
      <c r="EV239" s="297" t="str">
        <f ca="1">IF(RMDF!EU239="", "", IF(ISNUMBER(MATCH(RMDF!EU239, INDIRECT(EU239), 0)), "OK", "Invalid"))</f>
        <v/>
      </c>
      <c r="EW239" s="281"/>
      <c r="EX239" s="281"/>
      <c r="EY239" s="281"/>
      <c r="EZ239" s="281" t="b">
        <f>AND(RMDF!FC239&gt;=0, RMDF!FC239&lt;=1-SUM(RMDF!Z239,RMDF!AG239,RMDF!AN239,RMDF!AU239,RMDF!BB239,RMDF!BI239,RMDF!BP239,RMDF!BW239,RMDF!CD239,RMDF!CK239,RMDF!CR239,RMDF!CY239,RMDF!DF239,RMDF!DM239,RMDF!DT239,RMDF!EA239,RMDF!EH239,RMDF!EO239,RMDF!EV239), RMDF!FC239=ROUND(RMDF!FC239,4))</f>
        <v>1</v>
      </c>
      <c r="FA239" s="317">
        <f>RMDF!FA239</f>
        <v>0</v>
      </c>
      <c r="FB239" s="318" t="str">
        <f>IF(FA239=0,"",_xlfn.XLOOKUP(FA239,StatePicklist!$1:$1,StatePicklist!$3:$3,"NA",0))</f>
        <v/>
      </c>
      <c r="FC239" s="297" t="str">
        <f ca="1">IF(RMDF!FB239="", "", IF(ISNUMBER(MATCH(RMDF!FB239, INDIRECT(FB239), 0)), "OK", "Invalid"))</f>
        <v/>
      </c>
    </row>
    <row r="240" spans="1:159" s="205" customFormat="1" ht="39.9" customHeight="1" x14ac:dyDescent="0.25">
      <c r="A240" s="206"/>
      <c r="B240" s="196"/>
      <c r="C240" s="197"/>
      <c r="D240" s="198"/>
      <c r="E240" s="199"/>
      <c r="F240" s="200"/>
      <c r="G240" s="201"/>
      <c r="H240" s="292"/>
      <c r="I240" s="305">
        <f>RMDF!I240</f>
        <v>0</v>
      </c>
      <c r="J240" s="305" t="str">
        <f>IF(I240=ProductCode!$B$30,"PDReclPost",IF(OR(I240=ProductCode!$C$30,I240=ProductCode!$E$30,I240=ProductCode!$G$30),"PDPreCon",IF(OR(I240=ProductCode!$D$30,I240=ProductCode!$F$30),"PDNotReclPost","")))</f>
        <v/>
      </c>
      <c r="K240" s="305" t="str">
        <f t="shared" si="18"/>
        <v/>
      </c>
      <c r="L240" s="289"/>
      <c r="M240" s="305" t="str">
        <f t="shared" si="18"/>
        <v/>
      </c>
      <c r="N240" s="289" t="b">
        <f>AND(RMDF!N240&gt;=0, RMDF!N240&lt;=1-RMDF!L240, RMDF!N240=ROUND(RMDF!N240,4))</f>
        <v>1</v>
      </c>
      <c r="O240" s="286" t="str">
        <f>IF(P240="","",IF(I240="","",IF(LEFT(I240,13)="Reclaimed pos",RawMaterialCode!$E$569,RawMaterialCode!$E$568)))</f>
        <v>Reclaimed pre-consumer mixed fibers (RM0578)</v>
      </c>
      <c r="P240" s="295">
        <f t="shared" si="19"/>
        <v>1</v>
      </c>
      <c r="Q240" s="202"/>
      <c r="R240" s="203"/>
      <c r="S240" s="204" t="str">
        <f t="shared" si="20"/>
        <v/>
      </c>
      <c r="T240" s="281"/>
      <c r="U240" s="281"/>
      <c r="V240" s="281"/>
      <c r="W240" s="281"/>
      <c r="X240" s="317">
        <f>RMDF!X240</f>
        <v>0</v>
      </c>
      <c r="Y240" s="318" t="str">
        <f>IF(X240=0,"",_xlfn.XLOOKUP(X240,StatePicklist!$1:$1,StatePicklist!$3:$3,"NA",0))</f>
        <v/>
      </c>
      <c r="Z240" s="297" t="str">
        <f ca="1">IF(RMDF!Y240="", "", IF(ISNUMBER(MATCH(RMDF!Y240, INDIRECT(Y240), 0)), "OK", "Invalid"))</f>
        <v/>
      </c>
      <c r="AA240" s="281"/>
      <c r="AB240" s="281"/>
      <c r="AC240" s="281"/>
      <c r="AD240" s="281" t="b">
        <f>AND(RMDF!AG240&gt;=0, RMDF!AG240&lt;=1-RMDF!Z240, RMDF!AG240=ROUND(RMDF!AG240,4))</f>
        <v>1</v>
      </c>
      <c r="AE240" s="317">
        <f>RMDF!AE240</f>
        <v>0</v>
      </c>
      <c r="AF240" s="318" t="str">
        <f>IF(AE240=0,"",_xlfn.XLOOKUP(AE240,StatePicklist!$1:$1,StatePicklist!$3:$3,"NA",0))</f>
        <v/>
      </c>
      <c r="AG240" s="297" t="str">
        <f ca="1">IF(RMDF!AF240="", "", IF(ISNUMBER(MATCH(RMDF!AF240, INDIRECT(AF240), 0)), "OK", "Invalid"))</f>
        <v/>
      </c>
      <c r="AH240" s="281"/>
      <c r="AI240" s="281"/>
      <c r="AJ240" s="281"/>
      <c r="AK240" s="281" t="b">
        <f>AND(RMDF!AN240&gt;=0, RMDF!AN240&lt;=1-SUM(RMDF!Z240,RMDF!AG240), RMDF!AN240=ROUND(RMDF!AN240,4))</f>
        <v>1</v>
      </c>
      <c r="AL240" s="317">
        <f>RMDF!AL240</f>
        <v>0</v>
      </c>
      <c r="AM240" s="318" t="str">
        <f>IF(AL240=0,"",_xlfn.XLOOKUP(AL240,StatePicklist!$1:$1,StatePicklist!$3:$3,"NA",0))</f>
        <v/>
      </c>
      <c r="AN240" s="297" t="str">
        <f ca="1">IF(RMDF!AM240="", "", IF(ISNUMBER(MATCH(RMDF!AM240, INDIRECT(AM240), 0)), "OK", "Invalid"))</f>
        <v/>
      </c>
      <c r="AO240" s="281"/>
      <c r="AP240" s="281"/>
      <c r="AQ240" s="281"/>
      <c r="AR240" s="281" t="b">
        <f>AND(RMDF!AU240&gt;=0, RMDF!AU240&lt;=1-SUM(RMDF!Z240,RMDF!AG240,RMDF!AN240), RMDF!AU240=ROUND(RMDF!AU240,4))</f>
        <v>1</v>
      </c>
      <c r="AS240" s="317">
        <f>RMDF!AS240</f>
        <v>0</v>
      </c>
      <c r="AT240" s="318" t="str">
        <f>IF(AS240=0,"",_xlfn.XLOOKUP(AS240,StatePicklist!$1:$1,StatePicklist!$3:$3,"NA",0))</f>
        <v/>
      </c>
      <c r="AU240" s="297" t="str">
        <f ca="1">IF(RMDF!AT240="", "", IF(ISNUMBER(MATCH(RMDF!AT240, INDIRECT(AT240), 0)), "OK", "Invalid"))</f>
        <v/>
      </c>
      <c r="AV240" s="281"/>
      <c r="AW240" s="281"/>
      <c r="AX240" s="281"/>
      <c r="AY240" s="281" t="b">
        <f>AND(RMDF!BB240&gt;=0, RMDF!BB240&lt;=1-SUM(RMDF!Z240,RMDF!AG240,RMDF!AN240,RMDF!AU240), RMDF!BB240=ROUND(RMDF!BB240,4))</f>
        <v>1</v>
      </c>
      <c r="AZ240" s="317">
        <f>RMDF!AZ240</f>
        <v>0</v>
      </c>
      <c r="BA240" s="318" t="str">
        <f>IF(AZ240=0,"",_xlfn.XLOOKUP(AZ240,StatePicklist!$1:$1,StatePicklist!$3:$3,"NA",0))</f>
        <v/>
      </c>
      <c r="BB240" s="297" t="str">
        <f ca="1">IF(RMDF!BA240="", "", IF(ISNUMBER(MATCH(RMDF!BA240, INDIRECT(BA240), 0)), "OK", "Invalid"))</f>
        <v/>
      </c>
      <c r="BC240" s="281"/>
      <c r="BD240" s="281"/>
      <c r="BE240" s="281"/>
      <c r="BF240" s="281" t="b">
        <f>AND(RMDF!BI240&gt;=0, RMDF!BI240&lt;=1-SUM(RMDF!Z240,RMDF!AG240,RMDF!AN240,RMDF!AU240,RMDF!BB240), RMDF!BI240=ROUND(RMDF!BI240,4))</f>
        <v>1</v>
      </c>
      <c r="BG240" s="317">
        <f>RMDF!BG240</f>
        <v>0</v>
      </c>
      <c r="BH240" s="318" t="str">
        <f>IF(BG240=0,"",_xlfn.XLOOKUP(BG240,StatePicklist!$1:$1,StatePicklist!$3:$3,"NA",0))</f>
        <v/>
      </c>
      <c r="BI240" s="297" t="str">
        <f ca="1">IF(RMDF!BH240="", "", IF(ISNUMBER(MATCH(RMDF!BH240, INDIRECT(BH240), 0)), "OK", "Invalid"))</f>
        <v/>
      </c>
      <c r="BJ240" s="281"/>
      <c r="BK240" s="281"/>
      <c r="BL240" s="281"/>
      <c r="BM240" s="281" t="b">
        <f>AND(RMDF!BP240&gt;=0, RMDF!BP240&lt;=1-SUM(RMDF!Z240,RMDF!AG240,RMDF!AN240,RMDF!AU240,RMDF!BB240,RMDF!BI240), RMDF!BP240=ROUND(RMDF!BP240,4))</f>
        <v>1</v>
      </c>
      <c r="BN240" s="317">
        <f>RMDF!BN240</f>
        <v>0</v>
      </c>
      <c r="BO240" s="318" t="str">
        <f>IF(BN240=0,"",_xlfn.XLOOKUP(BN240,StatePicklist!$1:$1,StatePicklist!$3:$3,"NA",0))</f>
        <v/>
      </c>
      <c r="BP240" s="297" t="str">
        <f ca="1">IF(RMDF!BO240="", "", IF(ISNUMBER(MATCH(RMDF!BO240, INDIRECT(BO240), 0)), "OK", "Invalid"))</f>
        <v/>
      </c>
      <c r="BQ240" s="281"/>
      <c r="BR240" s="281"/>
      <c r="BS240" s="281"/>
      <c r="BT240" s="281" t="b">
        <f>AND(RMDF!BW240&gt;=0, RMDF!BW240&lt;=1-SUM(RMDF!Z240,RMDF!AG240,RMDF!AN240,RMDF!AU240,RMDF!BB240,RMDF!BI240,RMDF!BP240), RMDF!BW240=ROUND(RMDF!BW240,4))</f>
        <v>1</v>
      </c>
      <c r="BU240" s="317">
        <f>RMDF!BU240</f>
        <v>0</v>
      </c>
      <c r="BV240" s="318" t="str">
        <f>IF(BU240=0,"",_xlfn.XLOOKUP(BU240,StatePicklist!$1:$1,StatePicklist!$3:$3,"NA",0))</f>
        <v/>
      </c>
      <c r="BW240" s="297" t="str">
        <f ca="1">IF(RMDF!BV240="", "", IF(ISNUMBER(MATCH(RMDF!BV240, INDIRECT(BV240), 0)), "OK", "Invalid"))</f>
        <v/>
      </c>
      <c r="BX240" s="281"/>
      <c r="BY240" s="281"/>
      <c r="BZ240" s="281"/>
      <c r="CA240" s="281" t="b">
        <f>AND(RMDF!CD240&gt;=0, RMDF!CD240&lt;=1-SUM(RMDF!Z240,RMDF!AG240,RMDF!AN240,RMDF!AU240,RMDF!BB240,RMDF!BI240,RMDF!BP240,RMDF!BW240), RMDF!CD240=ROUND(RMDF!CD240,4))</f>
        <v>1</v>
      </c>
      <c r="CB240" s="317">
        <f>RMDF!CB240</f>
        <v>0</v>
      </c>
      <c r="CC240" s="318" t="str">
        <f>IF(CB240=0,"",_xlfn.XLOOKUP(CB240,StatePicklist!$1:$1,StatePicklist!$3:$3,"NA",0))</f>
        <v/>
      </c>
      <c r="CD240" s="297" t="str">
        <f ca="1">IF(RMDF!CC240="", "", IF(ISNUMBER(MATCH(RMDF!CC240, INDIRECT(CC240), 0)), "OK", "Invalid"))</f>
        <v/>
      </c>
      <c r="CE240" s="281"/>
      <c r="CF240" s="281"/>
      <c r="CG240" s="281"/>
      <c r="CH240" s="281" t="b">
        <f>AND(RMDF!CK240&gt;=0, RMDF!CK240&lt;=1-SUM(RMDF!Z240,RMDF!AG240,RMDF!AN240,RMDF!AU240,RMDF!BB240,RMDF!BI240,RMDF!BP240,RMDF!BW240,RMDF!CD240), RMDF!CK240=ROUND(RMDF!CK240,4))</f>
        <v>1</v>
      </c>
      <c r="CI240" s="317">
        <f>RMDF!CI240</f>
        <v>0</v>
      </c>
      <c r="CJ240" s="318" t="str">
        <f>IF(CI240=0,"",_xlfn.XLOOKUP(CI240,StatePicklist!$1:$1,StatePicklist!$3:$3,"NA",0))</f>
        <v/>
      </c>
      <c r="CK240" s="297" t="str">
        <f ca="1">IF(RMDF!CJ240="", "", IF(ISNUMBER(MATCH(RMDF!CJ240, INDIRECT(CJ240), 0)), "OK", "Invalid"))</f>
        <v/>
      </c>
      <c r="CL240" s="281"/>
      <c r="CM240" s="281"/>
      <c r="CN240" s="281"/>
      <c r="CO240" s="281" t="b">
        <f>AND(RMDF!CR240&gt;=0, RMDF!CR240&lt;=1-SUM(RMDF!Z240,RMDF!AG240,RMDF!AN240,RMDF!AU240,RMDF!BB240,RMDF!BI240,RMDF!BP240,RMDF!BW240,RMDF!CD240,RMDF!CK240), RMDF!CR240=ROUND(RMDF!CR240,4))</f>
        <v>1</v>
      </c>
      <c r="CP240" s="317">
        <f>RMDF!CP240</f>
        <v>0</v>
      </c>
      <c r="CQ240" s="318" t="str">
        <f>IF(CP240=0,"",_xlfn.XLOOKUP(CP240,StatePicklist!$1:$1,StatePicklist!$3:$3,"NA",0))</f>
        <v/>
      </c>
      <c r="CR240" s="297" t="str">
        <f ca="1">IF(RMDF!CQ240="", "", IF(ISNUMBER(MATCH(RMDF!CQ240, INDIRECT(CQ240), 0)), "OK", "Invalid"))</f>
        <v/>
      </c>
      <c r="CS240" s="281"/>
      <c r="CT240" s="281"/>
      <c r="CU240" s="281"/>
      <c r="CV240" s="281" t="b">
        <f>AND(RMDF!CY240&gt;=0, RMDF!CY240&lt;=1-SUM(RMDF!Z240,RMDF!AG240,RMDF!AN240,RMDF!AU240,RMDF!BB240,RMDF!BI240,RMDF!BP240,RMDF!BW240,RMDF!CD240,RMDF!CK240,RMDF!CR240), RMDF!CY240=ROUND(RMDF!CY240,4))</f>
        <v>1</v>
      </c>
      <c r="CW240" s="317">
        <f>RMDF!CW240</f>
        <v>0</v>
      </c>
      <c r="CX240" s="318" t="str">
        <f>IF(CW240=0,"",_xlfn.XLOOKUP(CW240,StatePicklist!$1:$1,StatePicklist!$3:$3,"NA",0))</f>
        <v/>
      </c>
      <c r="CY240" s="297" t="str">
        <f ca="1">IF(RMDF!CX240="", "", IF(ISNUMBER(MATCH(RMDF!CX240, INDIRECT(CX240), 0)), "OK", "Invalid"))</f>
        <v/>
      </c>
      <c r="CZ240" s="281"/>
      <c r="DA240" s="281"/>
      <c r="DB240" s="281"/>
      <c r="DC240" s="281" t="b">
        <f>AND(RMDF!DF240&gt;=0, RMDF!DF240&lt;=1-SUM(RMDF!Z240,RMDF!AG240,RMDF!AN240,RMDF!AU240,RMDF!BB240,RMDF!BI240,RMDF!BP240,RMDF!BW240,RMDF!CD240,RMDF!CK240,RMDF!CR240,RMDF!CY240), RMDF!DF240=ROUND(RMDF!DF240,4))</f>
        <v>1</v>
      </c>
      <c r="DD240" s="317">
        <f>RMDF!DD240</f>
        <v>0</v>
      </c>
      <c r="DE240" s="318" t="str">
        <f>IF(DD240=0,"",_xlfn.XLOOKUP(DD240,StatePicklist!$1:$1,StatePicklist!$3:$3,"NA",0))</f>
        <v/>
      </c>
      <c r="DF240" s="297" t="str">
        <f ca="1">IF(RMDF!DE240="", "", IF(ISNUMBER(MATCH(RMDF!DE240, INDIRECT(DE240), 0)), "OK", "Invalid"))</f>
        <v/>
      </c>
      <c r="DG240" s="281"/>
      <c r="DH240" s="281"/>
      <c r="DI240" s="281"/>
      <c r="DJ240" s="281" t="b">
        <f>AND(RMDF!DM240&gt;=0, RMDF!DM240&lt;=1-SUM(RMDF!Z240,RMDF!AG240,RMDF!AN240,RMDF!AU240,RMDF!BB240,RMDF!BI240,RMDF!BP240,RMDF!BW240,RMDF!CD240,RMDF!CK240,RMDF!CR240,RMDF!CY240,RMDF!DF240), RMDF!DM240=ROUND(RMDF!DM240,4))</f>
        <v>1</v>
      </c>
      <c r="DK240" s="317">
        <f>RMDF!DK240</f>
        <v>0</v>
      </c>
      <c r="DL240" s="318" t="str">
        <f>IF(DK240=0,"",_xlfn.XLOOKUP(DK240,StatePicklist!$1:$1,StatePicklist!$3:$3,"NA",0))</f>
        <v/>
      </c>
      <c r="DM240" s="297" t="str">
        <f ca="1">IF(RMDF!DL240="", "", IF(ISNUMBER(MATCH(RMDF!DL240, INDIRECT(DL240), 0)), "OK", "Invalid"))</f>
        <v/>
      </c>
      <c r="DN240" s="281"/>
      <c r="DO240" s="281"/>
      <c r="DP240" s="281"/>
      <c r="DQ240" s="281" t="b">
        <f>AND(RMDF!DT240&gt;=0, RMDF!DT240&lt;=1-SUM(RMDF!Z240,RMDF!AG240,RMDF!AN240,RMDF!AU240,RMDF!BB240,RMDF!BI240,RMDF!BP240,RMDF!BW240,RMDF!CD240,RMDF!CK240,RMDF!CR240,RMDF!CY240,RMDF!DF240,RMDF!DM240), RMDF!DT240=ROUND(RMDF!DT240,4))</f>
        <v>1</v>
      </c>
      <c r="DR240" s="317">
        <f>RMDF!DR240</f>
        <v>0</v>
      </c>
      <c r="DS240" s="318" t="str">
        <f>IF(DR240=0,"",_xlfn.XLOOKUP(DR240,StatePicklist!$1:$1,StatePicklist!$3:$3,"NA",0))</f>
        <v/>
      </c>
      <c r="DT240" s="297" t="str">
        <f ca="1">IF(RMDF!DS240="", "", IF(ISNUMBER(MATCH(RMDF!DS240, INDIRECT(DS240), 0)), "OK", "Invalid"))</f>
        <v/>
      </c>
      <c r="DU240" s="281"/>
      <c r="DV240" s="281"/>
      <c r="DW240" s="281"/>
      <c r="DX240" s="281" t="b">
        <f>AND(RMDF!EA240&gt;=0, RMDF!EA240&lt;=1-SUM(RMDF!Z240,RMDF!AG240,RMDF!AN240,RMDF!AU240,RMDF!BB240,RMDF!BI240,RMDF!BP240,RMDF!BW240,RMDF!CD240,RMDF!CK240,RMDF!CR240,RMDF!CY240,RMDF!DF240,RMDF!DM240,RMDF!DT240), RMDF!EA240=ROUND(RMDF!EA240,4))</f>
        <v>1</v>
      </c>
      <c r="DY240" s="317">
        <f>RMDF!DY240</f>
        <v>0</v>
      </c>
      <c r="DZ240" s="318" t="str">
        <f>IF(DY240=0,"",_xlfn.XLOOKUP(DY240,StatePicklist!$1:$1,StatePicklist!$3:$3,"NA",0))</f>
        <v/>
      </c>
      <c r="EA240" s="297" t="str">
        <f ca="1">IF(RMDF!DZ240="", "", IF(ISNUMBER(MATCH(RMDF!DZ240, INDIRECT(DZ240), 0)), "OK", "Invalid"))</f>
        <v/>
      </c>
      <c r="EB240" s="281"/>
      <c r="EC240" s="281"/>
      <c r="ED240" s="281"/>
      <c r="EE240" s="281" t="b">
        <f>AND(RMDF!EH240&gt;=0, RMDF!EH240&lt;=1-SUM(RMDF!Z240,RMDF!AG240,RMDF!AN240,RMDF!AU240,RMDF!BB240,RMDF!BI240,RMDF!BP240,RMDF!BW240,RMDF!CD240,RMDF!CK240,RMDF!CR240,RMDF!CY240,RMDF!DF240,RMDF!DM240,RMDF!DT240,RMDF!EA240), RMDF!EH240=ROUND(RMDF!EH240,4))</f>
        <v>1</v>
      </c>
      <c r="EF240" s="317">
        <f>RMDF!EF240</f>
        <v>0</v>
      </c>
      <c r="EG240" s="318" t="str">
        <f>IF(EF240=0,"",_xlfn.XLOOKUP(EF240,StatePicklist!$1:$1,StatePicklist!$3:$3,"NA",0))</f>
        <v/>
      </c>
      <c r="EH240" s="297" t="str">
        <f ca="1">IF(RMDF!EG240="", "", IF(ISNUMBER(MATCH(RMDF!EG240, INDIRECT(EG240), 0)), "OK", "Invalid"))</f>
        <v/>
      </c>
      <c r="EI240" s="281"/>
      <c r="EJ240" s="281"/>
      <c r="EK240" s="281"/>
      <c r="EL240" s="281" t="b">
        <f>AND(RMDF!EO240&gt;=0, RMDF!EO240&lt;=1-SUM(RMDF!Z240,RMDF!AG240,RMDF!AN240,RMDF!AU240,RMDF!BB240,RMDF!BI240,RMDF!BP240,RMDF!BW240,RMDF!CD240,RMDF!CK240,RMDF!CR240,RMDF!CY240,RMDF!DF240,RMDF!DM240,RMDF!DT240,RMDF!EA240,RMDF!EH240), RMDF!EO240=ROUND(RMDF!EO240,4))</f>
        <v>1</v>
      </c>
      <c r="EM240" s="317">
        <f>RMDF!EM240</f>
        <v>0</v>
      </c>
      <c r="EN240" s="318" t="str">
        <f>IF(EM240=0,"",_xlfn.XLOOKUP(EM240,StatePicklist!$1:$1,StatePicklist!$3:$3,"NA",0))</f>
        <v/>
      </c>
      <c r="EO240" s="297" t="str">
        <f ca="1">IF(RMDF!EN240="", "", IF(ISNUMBER(MATCH(RMDF!EN240, INDIRECT(EN240), 0)), "OK", "Invalid"))</f>
        <v/>
      </c>
      <c r="EP240" s="281"/>
      <c r="EQ240" s="281"/>
      <c r="ER240" s="281"/>
      <c r="ES240" s="281" t="b">
        <f>AND(RMDF!EV240&gt;=0, RMDF!EV240&lt;=1-SUM(RMDF!Z240,RMDF!AG240,RMDF!AN240,RMDF!AU240,RMDF!BB240,RMDF!BI240,RMDF!BP240,RMDF!BW240,RMDF!CD240,RMDF!CK240,RMDF!CR240,RMDF!CY240,RMDF!DF240,RMDF!DM240,RMDF!DT240,RMDF!EA240,RMDF!EH240,RMDF!EO240), RMDF!EV240=ROUND(RMDF!EV240,4))</f>
        <v>1</v>
      </c>
      <c r="ET240" s="317">
        <f>RMDF!ET240</f>
        <v>0</v>
      </c>
      <c r="EU240" s="318" t="str">
        <f>IF(ET240=0,"",_xlfn.XLOOKUP(ET240,StatePicklist!$1:$1,StatePicklist!$3:$3,"NA",0))</f>
        <v/>
      </c>
      <c r="EV240" s="297" t="str">
        <f ca="1">IF(RMDF!EU240="", "", IF(ISNUMBER(MATCH(RMDF!EU240, INDIRECT(EU240), 0)), "OK", "Invalid"))</f>
        <v/>
      </c>
      <c r="EW240" s="281"/>
      <c r="EX240" s="281"/>
      <c r="EY240" s="281"/>
      <c r="EZ240" s="281" t="b">
        <f>AND(RMDF!FC240&gt;=0, RMDF!FC240&lt;=1-SUM(RMDF!Z240,RMDF!AG240,RMDF!AN240,RMDF!AU240,RMDF!BB240,RMDF!BI240,RMDF!BP240,RMDF!BW240,RMDF!CD240,RMDF!CK240,RMDF!CR240,RMDF!CY240,RMDF!DF240,RMDF!DM240,RMDF!DT240,RMDF!EA240,RMDF!EH240,RMDF!EO240,RMDF!EV240), RMDF!FC240=ROUND(RMDF!FC240,4))</f>
        <v>1</v>
      </c>
      <c r="FA240" s="317">
        <f>RMDF!FA240</f>
        <v>0</v>
      </c>
      <c r="FB240" s="318" t="str">
        <f>IF(FA240=0,"",_xlfn.XLOOKUP(FA240,StatePicklist!$1:$1,StatePicklist!$3:$3,"NA",0))</f>
        <v/>
      </c>
      <c r="FC240" s="297" t="str">
        <f ca="1">IF(RMDF!FB240="", "", IF(ISNUMBER(MATCH(RMDF!FB240, INDIRECT(FB240), 0)), "OK", "Invalid"))</f>
        <v/>
      </c>
    </row>
    <row r="241" spans="1:159" s="205" customFormat="1" ht="39.9" customHeight="1" x14ac:dyDescent="0.25">
      <c r="A241" s="206"/>
      <c r="B241" s="196"/>
      <c r="C241" s="197"/>
      <c r="D241" s="198"/>
      <c r="E241" s="199"/>
      <c r="F241" s="200"/>
      <c r="G241" s="201"/>
      <c r="H241" s="292"/>
      <c r="I241" s="305">
        <f>RMDF!I241</f>
        <v>0</v>
      </c>
      <c r="J241" s="305" t="str">
        <f>IF(I241=ProductCode!$B$30,"PDReclPost",IF(OR(I241=ProductCode!$C$30,I241=ProductCode!$E$30,I241=ProductCode!$G$30),"PDPreCon",IF(OR(I241=ProductCode!$D$30,I241=ProductCode!$F$30),"PDNotReclPost","")))</f>
        <v/>
      </c>
      <c r="K241" s="305" t="str">
        <f t="shared" si="18"/>
        <v/>
      </c>
      <c r="L241" s="289"/>
      <c r="M241" s="305" t="str">
        <f t="shared" si="18"/>
        <v/>
      </c>
      <c r="N241" s="289" t="b">
        <f>AND(RMDF!N241&gt;=0, RMDF!N241&lt;=1-RMDF!L241, RMDF!N241=ROUND(RMDF!N241,4))</f>
        <v>1</v>
      </c>
      <c r="O241" s="286" t="str">
        <f>IF(P241="","",IF(I241="","",IF(LEFT(I241,13)="Reclaimed pos",RawMaterialCode!$E$569,RawMaterialCode!$E$568)))</f>
        <v>Reclaimed pre-consumer mixed fibers (RM0578)</v>
      </c>
      <c r="P241" s="295">
        <f t="shared" si="19"/>
        <v>1</v>
      </c>
      <c r="Q241" s="202"/>
      <c r="R241" s="203"/>
      <c r="S241" s="204" t="str">
        <f t="shared" si="20"/>
        <v/>
      </c>
      <c r="T241" s="281"/>
      <c r="U241" s="281"/>
      <c r="V241" s="281"/>
      <c r="W241" s="281"/>
      <c r="X241" s="317">
        <f>RMDF!X241</f>
        <v>0</v>
      </c>
      <c r="Y241" s="318" t="str">
        <f>IF(X241=0,"",_xlfn.XLOOKUP(X241,StatePicklist!$1:$1,StatePicklist!$3:$3,"NA",0))</f>
        <v/>
      </c>
      <c r="Z241" s="297" t="str">
        <f ca="1">IF(RMDF!Y241="", "", IF(ISNUMBER(MATCH(RMDF!Y241, INDIRECT(Y241), 0)), "OK", "Invalid"))</f>
        <v/>
      </c>
      <c r="AA241" s="281"/>
      <c r="AB241" s="281"/>
      <c r="AC241" s="281"/>
      <c r="AD241" s="281" t="b">
        <f>AND(RMDF!AG241&gt;=0, RMDF!AG241&lt;=1-RMDF!Z241, RMDF!AG241=ROUND(RMDF!AG241,4))</f>
        <v>1</v>
      </c>
      <c r="AE241" s="317">
        <f>RMDF!AE241</f>
        <v>0</v>
      </c>
      <c r="AF241" s="318" t="str">
        <f>IF(AE241=0,"",_xlfn.XLOOKUP(AE241,StatePicklist!$1:$1,StatePicklist!$3:$3,"NA",0))</f>
        <v/>
      </c>
      <c r="AG241" s="297" t="str">
        <f ca="1">IF(RMDF!AF241="", "", IF(ISNUMBER(MATCH(RMDF!AF241, INDIRECT(AF241), 0)), "OK", "Invalid"))</f>
        <v/>
      </c>
      <c r="AH241" s="281"/>
      <c r="AI241" s="281"/>
      <c r="AJ241" s="281"/>
      <c r="AK241" s="281" t="b">
        <f>AND(RMDF!AN241&gt;=0, RMDF!AN241&lt;=1-SUM(RMDF!Z241,RMDF!AG241), RMDF!AN241=ROUND(RMDF!AN241,4))</f>
        <v>1</v>
      </c>
      <c r="AL241" s="317">
        <f>RMDF!AL241</f>
        <v>0</v>
      </c>
      <c r="AM241" s="318" t="str">
        <f>IF(AL241=0,"",_xlfn.XLOOKUP(AL241,StatePicklist!$1:$1,StatePicklist!$3:$3,"NA",0))</f>
        <v/>
      </c>
      <c r="AN241" s="297" t="str">
        <f ca="1">IF(RMDF!AM241="", "", IF(ISNUMBER(MATCH(RMDF!AM241, INDIRECT(AM241), 0)), "OK", "Invalid"))</f>
        <v/>
      </c>
      <c r="AO241" s="281"/>
      <c r="AP241" s="281"/>
      <c r="AQ241" s="281"/>
      <c r="AR241" s="281" t="b">
        <f>AND(RMDF!AU241&gt;=0, RMDF!AU241&lt;=1-SUM(RMDF!Z241,RMDF!AG241,RMDF!AN241), RMDF!AU241=ROUND(RMDF!AU241,4))</f>
        <v>1</v>
      </c>
      <c r="AS241" s="317">
        <f>RMDF!AS241</f>
        <v>0</v>
      </c>
      <c r="AT241" s="318" t="str">
        <f>IF(AS241=0,"",_xlfn.XLOOKUP(AS241,StatePicklist!$1:$1,StatePicklist!$3:$3,"NA",0))</f>
        <v/>
      </c>
      <c r="AU241" s="297" t="str">
        <f ca="1">IF(RMDF!AT241="", "", IF(ISNUMBER(MATCH(RMDF!AT241, INDIRECT(AT241), 0)), "OK", "Invalid"))</f>
        <v/>
      </c>
      <c r="AV241" s="281"/>
      <c r="AW241" s="281"/>
      <c r="AX241" s="281"/>
      <c r="AY241" s="281" t="b">
        <f>AND(RMDF!BB241&gt;=0, RMDF!BB241&lt;=1-SUM(RMDF!Z241,RMDF!AG241,RMDF!AN241,RMDF!AU241), RMDF!BB241=ROUND(RMDF!BB241,4))</f>
        <v>1</v>
      </c>
      <c r="AZ241" s="317">
        <f>RMDF!AZ241</f>
        <v>0</v>
      </c>
      <c r="BA241" s="318" t="str">
        <f>IF(AZ241=0,"",_xlfn.XLOOKUP(AZ241,StatePicklist!$1:$1,StatePicklist!$3:$3,"NA",0))</f>
        <v/>
      </c>
      <c r="BB241" s="297" t="str">
        <f ca="1">IF(RMDF!BA241="", "", IF(ISNUMBER(MATCH(RMDF!BA241, INDIRECT(BA241), 0)), "OK", "Invalid"))</f>
        <v/>
      </c>
      <c r="BC241" s="281"/>
      <c r="BD241" s="281"/>
      <c r="BE241" s="281"/>
      <c r="BF241" s="281" t="b">
        <f>AND(RMDF!BI241&gt;=0, RMDF!BI241&lt;=1-SUM(RMDF!Z241,RMDF!AG241,RMDF!AN241,RMDF!AU241,RMDF!BB241), RMDF!BI241=ROUND(RMDF!BI241,4))</f>
        <v>1</v>
      </c>
      <c r="BG241" s="317">
        <f>RMDF!BG241</f>
        <v>0</v>
      </c>
      <c r="BH241" s="318" t="str">
        <f>IF(BG241=0,"",_xlfn.XLOOKUP(BG241,StatePicklist!$1:$1,StatePicklist!$3:$3,"NA",0))</f>
        <v/>
      </c>
      <c r="BI241" s="297" t="str">
        <f ca="1">IF(RMDF!BH241="", "", IF(ISNUMBER(MATCH(RMDF!BH241, INDIRECT(BH241), 0)), "OK", "Invalid"))</f>
        <v/>
      </c>
      <c r="BJ241" s="281"/>
      <c r="BK241" s="281"/>
      <c r="BL241" s="281"/>
      <c r="BM241" s="281" t="b">
        <f>AND(RMDF!BP241&gt;=0, RMDF!BP241&lt;=1-SUM(RMDF!Z241,RMDF!AG241,RMDF!AN241,RMDF!AU241,RMDF!BB241,RMDF!BI241), RMDF!BP241=ROUND(RMDF!BP241,4))</f>
        <v>1</v>
      </c>
      <c r="BN241" s="317">
        <f>RMDF!BN241</f>
        <v>0</v>
      </c>
      <c r="BO241" s="318" t="str">
        <f>IF(BN241=0,"",_xlfn.XLOOKUP(BN241,StatePicklist!$1:$1,StatePicklist!$3:$3,"NA",0))</f>
        <v/>
      </c>
      <c r="BP241" s="297" t="str">
        <f ca="1">IF(RMDF!BO241="", "", IF(ISNUMBER(MATCH(RMDF!BO241, INDIRECT(BO241), 0)), "OK", "Invalid"))</f>
        <v/>
      </c>
      <c r="BQ241" s="281"/>
      <c r="BR241" s="281"/>
      <c r="BS241" s="281"/>
      <c r="BT241" s="281" t="b">
        <f>AND(RMDF!BW241&gt;=0, RMDF!BW241&lt;=1-SUM(RMDF!Z241,RMDF!AG241,RMDF!AN241,RMDF!AU241,RMDF!BB241,RMDF!BI241,RMDF!BP241), RMDF!BW241=ROUND(RMDF!BW241,4))</f>
        <v>1</v>
      </c>
      <c r="BU241" s="317">
        <f>RMDF!BU241</f>
        <v>0</v>
      </c>
      <c r="BV241" s="318" t="str">
        <f>IF(BU241=0,"",_xlfn.XLOOKUP(BU241,StatePicklist!$1:$1,StatePicklist!$3:$3,"NA",0))</f>
        <v/>
      </c>
      <c r="BW241" s="297" t="str">
        <f ca="1">IF(RMDF!BV241="", "", IF(ISNUMBER(MATCH(RMDF!BV241, INDIRECT(BV241), 0)), "OK", "Invalid"))</f>
        <v/>
      </c>
      <c r="BX241" s="281"/>
      <c r="BY241" s="281"/>
      <c r="BZ241" s="281"/>
      <c r="CA241" s="281" t="b">
        <f>AND(RMDF!CD241&gt;=0, RMDF!CD241&lt;=1-SUM(RMDF!Z241,RMDF!AG241,RMDF!AN241,RMDF!AU241,RMDF!BB241,RMDF!BI241,RMDF!BP241,RMDF!BW241), RMDF!CD241=ROUND(RMDF!CD241,4))</f>
        <v>1</v>
      </c>
      <c r="CB241" s="317">
        <f>RMDF!CB241</f>
        <v>0</v>
      </c>
      <c r="CC241" s="318" t="str">
        <f>IF(CB241=0,"",_xlfn.XLOOKUP(CB241,StatePicklist!$1:$1,StatePicklist!$3:$3,"NA",0))</f>
        <v/>
      </c>
      <c r="CD241" s="297" t="str">
        <f ca="1">IF(RMDF!CC241="", "", IF(ISNUMBER(MATCH(RMDF!CC241, INDIRECT(CC241), 0)), "OK", "Invalid"))</f>
        <v/>
      </c>
      <c r="CE241" s="281"/>
      <c r="CF241" s="281"/>
      <c r="CG241" s="281"/>
      <c r="CH241" s="281" t="b">
        <f>AND(RMDF!CK241&gt;=0, RMDF!CK241&lt;=1-SUM(RMDF!Z241,RMDF!AG241,RMDF!AN241,RMDF!AU241,RMDF!BB241,RMDF!BI241,RMDF!BP241,RMDF!BW241,RMDF!CD241), RMDF!CK241=ROUND(RMDF!CK241,4))</f>
        <v>1</v>
      </c>
      <c r="CI241" s="317">
        <f>RMDF!CI241</f>
        <v>0</v>
      </c>
      <c r="CJ241" s="318" t="str">
        <f>IF(CI241=0,"",_xlfn.XLOOKUP(CI241,StatePicklist!$1:$1,StatePicklist!$3:$3,"NA",0))</f>
        <v/>
      </c>
      <c r="CK241" s="297" t="str">
        <f ca="1">IF(RMDF!CJ241="", "", IF(ISNUMBER(MATCH(RMDF!CJ241, INDIRECT(CJ241), 0)), "OK", "Invalid"))</f>
        <v/>
      </c>
      <c r="CL241" s="281"/>
      <c r="CM241" s="281"/>
      <c r="CN241" s="281"/>
      <c r="CO241" s="281" t="b">
        <f>AND(RMDF!CR241&gt;=0, RMDF!CR241&lt;=1-SUM(RMDF!Z241,RMDF!AG241,RMDF!AN241,RMDF!AU241,RMDF!BB241,RMDF!BI241,RMDF!BP241,RMDF!BW241,RMDF!CD241,RMDF!CK241), RMDF!CR241=ROUND(RMDF!CR241,4))</f>
        <v>1</v>
      </c>
      <c r="CP241" s="317">
        <f>RMDF!CP241</f>
        <v>0</v>
      </c>
      <c r="CQ241" s="318" t="str">
        <f>IF(CP241=0,"",_xlfn.XLOOKUP(CP241,StatePicklist!$1:$1,StatePicklist!$3:$3,"NA",0))</f>
        <v/>
      </c>
      <c r="CR241" s="297" t="str">
        <f ca="1">IF(RMDF!CQ241="", "", IF(ISNUMBER(MATCH(RMDF!CQ241, INDIRECT(CQ241), 0)), "OK", "Invalid"))</f>
        <v/>
      </c>
      <c r="CS241" s="281"/>
      <c r="CT241" s="281"/>
      <c r="CU241" s="281"/>
      <c r="CV241" s="281" t="b">
        <f>AND(RMDF!CY241&gt;=0, RMDF!CY241&lt;=1-SUM(RMDF!Z241,RMDF!AG241,RMDF!AN241,RMDF!AU241,RMDF!BB241,RMDF!BI241,RMDF!BP241,RMDF!BW241,RMDF!CD241,RMDF!CK241,RMDF!CR241), RMDF!CY241=ROUND(RMDF!CY241,4))</f>
        <v>1</v>
      </c>
      <c r="CW241" s="317">
        <f>RMDF!CW241</f>
        <v>0</v>
      </c>
      <c r="CX241" s="318" t="str">
        <f>IF(CW241=0,"",_xlfn.XLOOKUP(CW241,StatePicklist!$1:$1,StatePicklist!$3:$3,"NA",0))</f>
        <v/>
      </c>
      <c r="CY241" s="297" t="str">
        <f ca="1">IF(RMDF!CX241="", "", IF(ISNUMBER(MATCH(RMDF!CX241, INDIRECT(CX241), 0)), "OK", "Invalid"))</f>
        <v/>
      </c>
      <c r="CZ241" s="281"/>
      <c r="DA241" s="281"/>
      <c r="DB241" s="281"/>
      <c r="DC241" s="281" t="b">
        <f>AND(RMDF!DF241&gt;=0, RMDF!DF241&lt;=1-SUM(RMDF!Z241,RMDF!AG241,RMDF!AN241,RMDF!AU241,RMDF!BB241,RMDF!BI241,RMDF!BP241,RMDF!BW241,RMDF!CD241,RMDF!CK241,RMDF!CR241,RMDF!CY241), RMDF!DF241=ROUND(RMDF!DF241,4))</f>
        <v>1</v>
      </c>
      <c r="DD241" s="317">
        <f>RMDF!DD241</f>
        <v>0</v>
      </c>
      <c r="DE241" s="318" t="str">
        <f>IF(DD241=0,"",_xlfn.XLOOKUP(DD241,StatePicklist!$1:$1,StatePicklist!$3:$3,"NA",0))</f>
        <v/>
      </c>
      <c r="DF241" s="297" t="str">
        <f ca="1">IF(RMDF!DE241="", "", IF(ISNUMBER(MATCH(RMDF!DE241, INDIRECT(DE241), 0)), "OK", "Invalid"))</f>
        <v/>
      </c>
      <c r="DG241" s="281"/>
      <c r="DH241" s="281"/>
      <c r="DI241" s="281"/>
      <c r="DJ241" s="281" t="b">
        <f>AND(RMDF!DM241&gt;=0, RMDF!DM241&lt;=1-SUM(RMDF!Z241,RMDF!AG241,RMDF!AN241,RMDF!AU241,RMDF!BB241,RMDF!BI241,RMDF!BP241,RMDF!BW241,RMDF!CD241,RMDF!CK241,RMDF!CR241,RMDF!CY241,RMDF!DF241), RMDF!DM241=ROUND(RMDF!DM241,4))</f>
        <v>1</v>
      </c>
      <c r="DK241" s="317">
        <f>RMDF!DK241</f>
        <v>0</v>
      </c>
      <c r="DL241" s="318" t="str">
        <f>IF(DK241=0,"",_xlfn.XLOOKUP(DK241,StatePicklist!$1:$1,StatePicklist!$3:$3,"NA",0))</f>
        <v/>
      </c>
      <c r="DM241" s="297" t="str">
        <f ca="1">IF(RMDF!DL241="", "", IF(ISNUMBER(MATCH(RMDF!DL241, INDIRECT(DL241), 0)), "OK", "Invalid"))</f>
        <v/>
      </c>
      <c r="DN241" s="281"/>
      <c r="DO241" s="281"/>
      <c r="DP241" s="281"/>
      <c r="DQ241" s="281" t="b">
        <f>AND(RMDF!DT241&gt;=0, RMDF!DT241&lt;=1-SUM(RMDF!Z241,RMDF!AG241,RMDF!AN241,RMDF!AU241,RMDF!BB241,RMDF!BI241,RMDF!BP241,RMDF!BW241,RMDF!CD241,RMDF!CK241,RMDF!CR241,RMDF!CY241,RMDF!DF241,RMDF!DM241), RMDF!DT241=ROUND(RMDF!DT241,4))</f>
        <v>1</v>
      </c>
      <c r="DR241" s="317">
        <f>RMDF!DR241</f>
        <v>0</v>
      </c>
      <c r="DS241" s="318" t="str">
        <f>IF(DR241=0,"",_xlfn.XLOOKUP(DR241,StatePicklist!$1:$1,StatePicklist!$3:$3,"NA",0))</f>
        <v/>
      </c>
      <c r="DT241" s="297" t="str">
        <f ca="1">IF(RMDF!DS241="", "", IF(ISNUMBER(MATCH(RMDF!DS241, INDIRECT(DS241), 0)), "OK", "Invalid"))</f>
        <v/>
      </c>
      <c r="DU241" s="281"/>
      <c r="DV241" s="281"/>
      <c r="DW241" s="281"/>
      <c r="DX241" s="281" t="b">
        <f>AND(RMDF!EA241&gt;=0, RMDF!EA241&lt;=1-SUM(RMDF!Z241,RMDF!AG241,RMDF!AN241,RMDF!AU241,RMDF!BB241,RMDF!BI241,RMDF!BP241,RMDF!BW241,RMDF!CD241,RMDF!CK241,RMDF!CR241,RMDF!CY241,RMDF!DF241,RMDF!DM241,RMDF!DT241), RMDF!EA241=ROUND(RMDF!EA241,4))</f>
        <v>1</v>
      </c>
      <c r="DY241" s="317">
        <f>RMDF!DY241</f>
        <v>0</v>
      </c>
      <c r="DZ241" s="318" t="str">
        <f>IF(DY241=0,"",_xlfn.XLOOKUP(DY241,StatePicklist!$1:$1,StatePicklist!$3:$3,"NA",0))</f>
        <v/>
      </c>
      <c r="EA241" s="297" t="str">
        <f ca="1">IF(RMDF!DZ241="", "", IF(ISNUMBER(MATCH(RMDF!DZ241, INDIRECT(DZ241), 0)), "OK", "Invalid"))</f>
        <v/>
      </c>
      <c r="EB241" s="281"/>
      <c r="EC241" s="281"/>
      <c r="ED241" s="281"/>
      <c r="EE241" s="281" t="b">
        <f>AND(RMDF!EH241&gt;=0, RMDF!EH241&lt;=1-SUM(RMDF!Z241,RMDF!AG241,RMDF!AN241,RMDF!AU241,RMDF!BB241,RMDF!BI241,RMDF!BP241,RMDF!BW241,RMDF!CD241,RMDF!CK241,RMDF!CR241,RMDF!CY241,RMDF!DF241,RMDF!DM241,RMDF!DT241,RMDF!EA241), RMDF!EH241=ROUND(RMDF!EH241,4))</f>
        <v>1</v>
      </c>
      <c r="EF241" s="317">
        <f>RMDF!EF241</f>
        <v>0</v>
      </c>
      <c r="EG241" s="318" t="str">
        <f>IF(EF241=0,"",_xlfn.XLOOKUP(EF241,StatePicklist!$1:$1,StatePicklist!$3:$3,"NA",0))</f>
        <v/>
      </c>
      <c r="EH241" s="297" t="str">
        <f ca="1">IF(RMDF!EG241="", "", IF(ISNUMBER(MATCH(RMDF!EG241, INDIRECT(EG241), 0)), "OK", "Invalid"))</f>
        <v/>
      </c>
      <c r="EI241" s="281"/>
      <c r="EJ241" s="281"/>
      <c r="EK241" s="281"/>
      <c r="EL241" s="281" t="b">
        <f>AND(RMDF!EO241&gt;=0, RMDF!EO241&lt;=1-SUM(RMDF!Z241,RMDF!AG241,RMDF!AN241,RMDF!AU241,RMDF!BB241,RMDF!BI241,RMDF!BP241,RMDF!BW241,RMDF!CD241,RMDF!CK241,RMDF!CR241,RMDF!CY241,RMDF!DF241,RMDF!DM241,RMDF!DT241,RMDF!EA241,RMDF!EH241), RMDF!EO241=ROUND(RMDF!EO241,4))</f>
        <v>1</v>
      </c>
      <c r="EM241" s="317">
        <f>RMDF!EM241</f>
        <v>0</v>
      </c>
      <c r="EN241" s="318" t="str">
        <f>IF(EM241=0,"",_xlfn.XLOOKUP(EM241,StatePicklist!$1:$1,StatePicklist!$3:$3,"NA",0))</f>
        <v/>
      </c>
      <c r="EO241" s="297" t="str">
        <f ca="1">IF(RMDF!EN241="", "", IF(ISNUMBER(MATCH(RMDF!EN241, INDIRECT(EN241), 0)), "OK", "Invalid"))</f>
        <v/>
      </c>
      <c r="EP241" s="281"/>
      <c r="EQ241" s="281"/>
      <c r="ER241" s="281"/>
      <c r="ES241" s="281" t="b">
        <f>AND(RMDF!EV241&gt;=0, RMDF!EV241&lt;=1-SUM(RMDF!Z241,RMDF!AG241,RMDF!AN241,RMDF!AU241,RMDF!BB241,RMDF!BI241,RMDF!BP241,RMDF!BW241,RMDF!CD241,RMDF!CK241,RMDF!CR241,RMDF!CY241,RMDF!DF241,RMDF!DM241,RMDF!DT241,RMDF!EA241,RMDF!EH241,RMDF!EO241), RMDF!EV241=ROUND(RMDF!EV241,4))</f>
        <v>1</v>
      </c>
      <c r="ET241" s="317">
        <f>RMDF!ET241</f>
        <v>0</v>
      </c>
      <c r="EU241" s="318" t="str">
        <f>IF(ET241=0,"",_xlfn.XLOOKUP(ET241,StatePicklist!$1:$1,StatePicklist!$3:$3,"NA",0))</f>
        <v/>
      </c>
      <c r="EV241" s="297" t="str">
        <f ca="1">IF(RMDF!EU241="", "", IF(ISNUMBER(MATCH(RMDF!EU241, INDIRECT(EU241), 0)), "OK", "Invalid"))</f>
        <v/>
      </c>
      <c r="EW241" s="281"/>
      <c r="EX241" s="281"/>
      <c r="EY241" s="281"/>
      <c r="EZ241" s="281" t="b">
        <f>AND(RMDF!FC241&gt;=0, RMDF!FC241&lt;=1-SUM(RMDF!Z241,RMDF!AG241,RMDF!AN241,RMDF!AU241,RMDF!BB241,RMDF!BI241,RMDF!BP241,RMDF!BW241,RMDF!CD241,RMDF!CK241,RMDF!CR241,RMDF!CY241,RMDF!DF241,RMDF!DM241,RMDF!DT241,RMDF!EA241,RMDF!EH241,RMDF!EO241,RMDF!EV241), RMDF!FC241=ROUND(RMDF!FC241,4))</f>
        <v>1</v>
      </c>
      <c r="FA241" s="317">
        <f>RMDF!FA241</f>
        <v>0</v>
      </c>
      <c r="FB241" s="318" t="str">
        <f>IF(FA241=0,"",_xlfn.XLOOKUP(FA241,StatePicklist!$1:$1,StatePicklist!$3:$3,"NA",0))</f>
        <v/>
      </c>
      <c r="FC241" s="297" t="str">
        <f ca="1">IF(RMDF!FB241="", "", IF(ISNUMBER(MATCH(RMDF!FB241, INDIRECT(FB241), 0)), "OK", "Invalid"))</f>
        <v/>
      </c>
    </row>
    <row r="242" spans="1:159" s="205" customFormat="1" ht="39.9" customHeight="1" x14ac:dyDescent="0.25">
      <c r="A242" s="206"/>
      <c r="B242" s="196"/>
      <c r="C242" s="197"/>
      <c r="D242" s="198"/>
      <c r="E242" s="199"/>
      <c r="F242" s="200"/>
      <c r="G242" s="201"/>
      <c r="H242" s="292"/>
      <c r="I242" s="305">
        <f>RMDF!I242</f>
        <v>0</v>
      </c>
      <c r="J242" s="305" t="str">
        <f>IF(I242=ProductCode!$B$30,"PDReclPost",IF(OR(I242=ProductCode!$C$30,I242=ProductCode!$E$30,I242=ProductCode!$G$30),"PDPreCon",IF(OR(I242=ProductCode!$D$30,I242=ProductCode!$F$30),"PDNotReclPost","")))</f>
        <v/>
      </c>
      <c r="K242" s="305" t="str">
        <f t="shared" si="18"/>
        <v/>
      </c>
      <c r="L242" s="289"/>
      <c r="M242" s="305" t="str">
        <f t="shared" si="18"/>
        <v/>
      </c>
      <c r="N242" s="289" t="b">
        <f>AND(RMDF!N242&gt;=0, RMDF!N242&lt;=1-RMDF!L242, RMDF!N242=ROUND(RMDF!N242,4))</f>
        <v>1</v>
      </c>
      <c r="O242" s="286" t="str">
        <f>IF(P242="","",IF(I242="","",IF(LEFT(I242,13)="Reclaimed pos",RawMaterialCode!$E$569,RawMaterialCode!$E$568)))</f>
        <v>Reclaimed pre-consumer mixed fibers (RM0578)</v>
      </c>
      <c r="P242" s="295">
        <f t="shared" si="19"/>
        <v>1</v>
      </c>
      <c r="Q242" s="202"/>
      <c r="R242" s="203"/>
      <c r="S242" s="204" t="str">
        <f t="shared" si="20"/>
        <v/>
      </c>
      <c r="T242" s="281"/>
      <c r="U242" s="281"/>
      <c r="V242" s="281"/>
      <c r="W242" s="281"/>
      <c r="X242" s="317">
        <f>RMDF!X242</f>
        <v>0</v>
      </c>
      <c r="Y242" s="318" t="str">
        <f>IF(X242=0,"",_xlfn.XLOOKUP(X242,StatePicklist!$1:$1,StatePicklist!$3:$3,"NA",0))</f>
        <v/>
      </c>
      <c r="Z242" s="297" t="str">
        <f ca="1">IF(RMDF!Y242="", "", IF(ISNUMBER(MATCH(RMDF!Y242, INDIRECT(Y242), 0)), "OK", "Invalid"))</f>
        <v/>
      </c>
      <c r="AA242" s="281"/>
      <c r="AB242" s="281"/>
      <c r="AC242" s="281"/>
      <c r="AD242" s="281" t="b">
        <f>AND(RMDF!AG242&gt;=0, RMDF!AG242&lt;=1-RMDF!Z242, RMDF!AG242=ROUND(RMDF!AG242,4))</f>
        <v>1</v>
      </c>
      <c r="AE242" s="317">
        <f>RMDF!AE242</f>
        <v>0</v>
      </c>
      <c r="AF242" s="318" t="str">
        <f>IF(AE242=0,"",_xlfn.XLOOKUP(AE242,StatePicklist!$1:$1,StatePicklist!$3:$3,"NA",0))</f>
        <v/>
      </c>
      <c r="AG242" s="297" t="str">
        <f ca="1">IF(RMDF!AF242="", "", IF(ISNUMBER(MATCH(RMDF!AF242, INDIRECT(AF242), 0)), "OK", "Invalid"))</f>
        <v/>
      </c>
      <c r="AH242" s="281"/>
      <c r="AI242" s="281"/>
      <c r="AJ242" s="281"/>
      <c r="AK242" s="281" t="b">
        <f>AND(RMDF!AN242&gt;=0, RMDF!AN242&lt;=1-SUM(RMDF!Z242,RMDF!AG242), RMDF!AN242=ROUND(RMDF!AN242,4))</f>
        <v>1</v>
      </c>
      <c r="AL242" s="317">
        <f>RMDF!AL242</f>
        <v>0</v>
      </c>
      <c r="AM242" s="318" t="str">
        <f>IF(AL242=0,"",_xlfn.XLOOKUP(AL242,StatePicklist!$1:$1,StatePicklist!$3:$3,"NA",0))</f>
        <v/>
      </c>
      <c r="AN242" s="297" t="str">
        <f ca="1">IF(RMDF!AM242="", "", IF(ISNUMBER(MATCH(RMDF!AM242, INDIRECT(AM242), 0)), "OK", "Invalid"))</f>
        <v/>
      </c>
      <c r="AO242" s="281"/>
      <c r="AP242" s="281"/>
      <c r="AQ242" s="281"/>
      <c r="AR242" s="281" t="b">
        <f>AND(RMDF!AU242&gt;=0, RMDF!AU242&lt;=1-SUM(RMDF!Z242,RMDF!AG242,RMDF!AN242), RMDF!AU242=ROUND(RMDF!AU242,4))</f>
        <v>1</v>
      </c>
      <c r="AS242" s="317">
        <f>RMDF!AS242</f>
        <v>0</v>
      </c>
      <c r="AT242" s="318" t="str">
        <f>IF(AS242=0,"",_xlfn.XLOOKUP(AS242,StatePicklist!$1:$1,StatePicklist!$3:$3,"NA",0))</f>
        <v/>
      </c>
      <c r="AU242" s="297" t="str">
        <f ca="1">IF(RMDF!AT242="", "", IF(ISNUMBER(MATCH(RMDF!AT242, INDIRECT(AT242), 0)), "OK", "Invalid"))</f>
        <v/>
      </c>
      <c r="AV242" s="281"/>
      <c r="AW242" s="281"/>
      <c r="AX242" s="281"/>
      <c r="AY242" s="281" t="b">
        <f>AND(RMDF!BB242&gt;=0, RMDF!BB242&lt;=1-SUM(RMDF!Z242,RMDF!AG242,RMDF!AN242,RMDF!AU242), RMDF!BB242=ROUND(RMDF!BB242,4))</f>
        <v>1</v>
      </c>
      <c r="AZ242" s="317">
        <f>RMDF!AZ242</f>
        <v>0</v>
      </c>
      <c r="BA242" s="318" t="str">
        <f>IF(AZ242=0,"",_xlfn.XLOOKUP(AZ242,StatePicklist!$1:$1,StatePicklist!$3:$3,"NA",0))</f>
        <v/>
      </c>
      <c r="BB242" s="297" t="str">
        <f ca="1">IF(RMDF!BA242="", "", IF(ISNUMBER(MATCH(RMDF!BA242, INDIRECT(BA242), 0)), "OK", "Invalid"))</f>
        <v/>
      </c>
      <c r="BC242" s="281"/>
      <c r="BD242" s="281"/>
      <c r="BE242" s="281"/>
      <c r="BF242" s="281" t="b">
        <f>AND(RMDF!BI242&gt;=0, RMDF!BI242&lt;=1-SUM(RMDF!Z242,RMDF!AG242,RMDF!AN242,RMDF!AU242,RMDF!BB242), RMDF!BI242=ROUND(RMDF!BI242,4))</f>
        <v>1</v>
      </c>
      <c r="BG242" s="317">
        <f>RMDF!BG242</f>
        <v>0</v>
      </c>
      <c r="BH242" s="318" t="str">
        <f>IF(BG242=0,"",_xlfn.XLOOKUP(BG242,StatePicklist!$1:$1,StatePicklist!$3:$3,"NA",0))</f>
        <v/>
      </c>
      <c r="BI242" s="297" t="str">
        <f ca="1">IF(RMDF!BH242="", "", IF(ISNUMBER(MATCH(RMDF!BH242, INDIRECT(BH242), 0)), "OK", "Invalid"))</f>
        <v/>
      </c>
      <c r="BJ242" s="281"/>
      <c r="BK242" s="281"/>
      <c r="BL242" s="281"/>
      <c r="BM242" s="281" t="b">
        <f>AND(RMDF!BP242&gt;=0, RMDF!BP242&lt;=1-SUM(RMDF!Z242,RMDF!AG242,RMDF!AN242,RMDF!AU242,RMDF!BB242,RMDF!BI242), RMDF!BP242=ROUND(RMDF!BP242,4))</f>
        <v>1</v>
      </c>
      <c r="BN242" s="317">
        <f>RMDF!BN242</f>
        <v>0</v>
      </c>
      <c r="BO242" s="318" t="str">
        <f>IF(BN242=0,"",_xlfn.XLOOKUP(BN242,StatePicklist!$1:$1,StatePicklist!$3:$3,"NA",0))</f>
        <v/>
      </c>
      <c r="BP242" s="297" t="str">
        <f ca="1">IF(RMDF!BO242="", "", IF(ISNUMBER(MATCH(RMDF!BO242, INDIRECT(BO242), 0)), "OK", "Invalid"))</f>
        <v/>
      </c>
      <c r="BQ242" s="281"/>
      <c r="BR242" s="281"/>
      <c r="BS242" s="281"/>
      <c r="BT242" s="281" t="b">
        <f>AND(RMDF!BW242&gt;=0, RMDF!BW242&lt;=1-SUM(RMDF!Z242,RMDF!AG242,RMDF!AN242,RMDF!AU242,RMDF!BB242,RMDF!BI242,RMDF!BP242), RMDF!BW242=ROUND(RMDF!BW242,4))</f>
        <v>1</v>
      </c>
      <c r="BU242" s="317">
        <f>RMDF!BU242</f>
        <v>0</v>
      </c>
      <c r="BV242" s="318" t="str">
        <f>IF(BU242=0,"",_xlfn.XLOOKUP(BU242,StatePicklist!$1:$1,StatePicklist!$3:$3,"NA",0))</f>
        <v/>
      </c>
      <c r="BW242" s="297" t="str">
        <f ca="1">IF(RMDF!BV242="", "", IF(ISNUMBER(MATCH(RMDF!BV242, INDIRECT(BV242), 0)), "OK", "Invalid"))</f>
        <v/>
      </c>
      <c r="BX242" s="281"/>
      <c r="BY242" s="281"/>
      <c r="BZ242" s="281"/>
      <c r="CA242" s="281" t="b">
        <f>AND(RMDF!CD242&gt;=0, RMDF!CD242&lt;=1-SUM(RMDF!Z242,RMDF!AG242,RMDF!AN242,RMDF!AU242,RMDF!BB242,RMDF!BI242,RMDF!BP242,RMDF!BW242), RMDF!CD242=ROUND(RMDF!CD242,4))</f>
        <v>1</v>
      </c>
      <c r="CB242" s="317">
        <f>RMDF!CB242</f>
        <v>0</v>
      </c>
      <c r="CC242" s="318" t="str">
        <f>IF(CB242=0,"",_xlfn.XLOOKUP(CB242,StatePicklist!$1:$1,StatePicklist!$3:$3,"NA",0))</f>
        <v/>
      </c>
      <c r="CD242" s="297" t="str">
        <f ca="1">IF(RMDF!CC242="", "", IF(ISNUMBER(MATCH(RMDF!CC242, INDIRECT(CC242), 0)), "OK", "Invalid"))</f>
        <v/>
      </c>
      <c r="CE242" s="281"/>
      <c r="CF242" s="281"/>
      <c r="CG242" s="281"/>
      <c r="CH242" s="281" t="b">
        <f>AND(RMDF!CK242&gt;=0, RMDF!CK242&lt;=1-SUM(RMDF!Z242,RMDF!AG242,RMDF!AN242,RMDF!AU242,RMDF!BB242,RMDF!BI242,RMDF!BP242,RMDF!BW242,RMDF!CD242), RMDF!CK242=ROUND(RMDF!CK242,4))</f>
        <v>1</v>
      </c>
      <c r="CI242" s="317">
        <f>RMDF!CI242</f>
        <v>0</v>
      </c>
      <c r="CJ242" s="318" t="str">
        <f>IF(CI242=0,"",_xlfn.XLOOKUP(CI242,StatePicklist!$1:$1,StatePicklist!$3:$3,"NA",0))</f>
        <v/>
      </c>
      <c r="CK242" s="297" t="str">
        <f ca="1">IF(RMDF!CJ242="", "", IF(ISNUMBER(MATCH(RMDF!CJ242, INDIRECT(CJ242), 0)), "OK", "Invalid"))</f>
        <v/>
      </c>
      <c r="CL242" s="281"/>
      <c r="CM242" s="281"/>
      <c r="CN242" s="281"/>
      <c r="CO242" s="281" t="b">
        <f>AND(RMDF!CR242&gt;=0, RMDF!CR242&lt;=1-SUM(RMDF!Z242,RMDF!AG242,RMDF!AN242,RMDF!AU242,RMDF!BB242,RMDF!BI242,RMDF!BP242,RMDF!BW242,RMDF!CD242,RMDF!CK242), RMDF!CR242=ROUND(RMDF!CR242,4))</f>
        <v>1</v>
      </c>
      <c r="CP242" s="317">
        <f>RMDF!CP242</f>
        <v>0</v>
      </c>
      <c r="CQ242" s="318" t="str">
        <f>IF(CP242=0,"",_xlfn.XLOOKUP(CP242,StatePicklist!$1:$1,StatePicklist!$3:$3,"NA",0))</f>
        <v/>
      </c>
      <c r="CR242" s="297" t="str">
        <f ca="1">IF(RMDF!CQ242="", "", IF(ISNUMBER(MATCH(RMDF!CQ242, INDIRECT(CQ242), 0)), "OK", "Invalid"))</f>
        <v/>
      </c>
      <c r="CS242" s="281"/>
      <c r="CT242" s="281"/>
      <c r="CU242" s="281"/>
      <c r="CV242" s="281" t="b">
        <f>AND(RMDF!CY242&gt;=0, RMDF!CY242&lt;=1-SUM(RMDF!Z242,RMDF!AG242,RMDF!AN242,RMDF!AU242,RMDF!BB242,RMDF!BI242,RMDF!BP242,RMDF!BW242,RMDF!CD242,RMDF!CK242,RMDF!CR242), RMDF!CY242=ROUND(RMDF!CY242,4))</f>
        <v>1</v>
      </c>
      <c r="CW242" s="317">
        <f>RMDF!CW242</f>
        <v>0</v>
      </c>
      <c r="CX242" s="318" t="str">
        <f>IF(CW242=0,"",_xlfn.XLOOKUP(CW242,StatePicklist!$1:$1,StatePicklist!$3:$3,"NA",0))</f>
        <v/>
      </c>
      <c r="CY242" s="297" t="str">
        <f ca="1">IF(RMDF!CX242="", "", IF(ISNUMBER(MATCH(RMDF!CX242, INDIRECT(CX242), 0)), "OK", "Invalid"))</f>
        <v/>
      </c>
      <c r="CZ242" s="281"/>
      <c r="DA242" s="281"/>
      <c r="DB242" s="281"/>
      <c r="DC242" s="281" t="b">
        <f>AND(RMDF!DF242&gt;=0, RMDF!DF242&lt;=1-SUM(RMDF!Z242,RMDF!AG242,RMDF!AN242,RMDF!AU242,RMDF!BB242,RMDF!BI242,RMDF!BP242,RMDF!BW242,RMDF!CD242,RMDF!CK242,RMDF!CR242,RMDF!CY242), RMDF!DF242=ROUND(RMDF!DF242,4))</f>
        <v>1</v>
      </c>
      <c r="DD242" s="317">
        <f>RMDF!DD242</f>
        <v>0</v>
      </c>
      <c r="DE242" s="318" t="str">
        <f>IF(DD242=0,"",_xlfn.XLOOKUP(DD242,StatePicklist!$1:$1,StatePicklist!$3:$3,"NA",0))</f>
        <v/>
      </c>
      <c r="DF242" s="297" t="str">
        <f ca="1">IF(RMDF!DE242="", "", IF(ISNUMBER(MATCH(RMDF!DE242, INDIRECT(DE242), 0)), "OK", "Invalid"))</f>
        <v/>
      </c>
      <c r="DG242" s="281"/>
      <c r="DH242" s="281"/>
      <c r="DI242" s="281"/>
      <c r="DJ242" s="281" t="b">
        <f>AND(RMDF!DM242&gt;=0, RMDF!DM242&lt;=1-SUM(RMDF!Z242,RMDF!AG242,RMDF!AN242,RMDF!AU242,RMDF!BB242,RMDF!BI242,RMDF!BP242,RMDF!BW242,RMDF!CD242,RMDF!CK242,RMDF!CR242,RMDF!CY242,RMDF!DF242), RMDF!DM242=ROUND(RMDF!DM242,4))</f>
        <v>1</v>
      </c>
      <c r="DK242" s="317">
        <f>RMDF!DK242</f>
        <v>0</v>
      </c>
      <c r="DL242" s="318" t="str">
        <f>IF(DK242=0,"",_xlfn.XLOOKUP(DK242,StatePicklist!$1:$1,StatePicklist!$3:$3,"NA",0))</f>
        <v/>
      </c>
      <c r="DM242" s="297" t="str">
        <f ca="1">IF(RMDF!DL242="", "", IF(ISNUMBER(MATCH(RMDF!DL242, INDIRECT(DL242), 0)), "OK", "Invalid"))</f>
        <v/>
      </c>
      <c r="DN242" s="281"/>
      <c r="DO242" s="281"/>
      <c r="DP242" s="281"/>
      <c r="DQ242" s="281" t="b">
        <f>AND(RMDF!DT242&gt;=0, RMDF!DT242&lt;=1-SUM(RMDF!Z242,RMDF!AG242,RMDF!AN242,RMDF!AU242,RMDF!BB242,RMDF!BI242,RMDF!BP242,RMDF!BW242,RMDF!CD242,RMDF!CK242,RMDF!CR242,RMDF!CY242,RMDF!DF242,RMDF!DM242), RMDF!DT242=ROUND(RMDF!DT242,4))</f>
        <v>1</v>
      </c>
      <c r="DR242" s="317">
        <f>RMDF!DR242</f>
        <v>0</v>
      </c>
      <c r="DS242" s="318" t="str">
        <f>IF(DR242=0,"",_xlfn.XLOOKUP(DR242,StatePicklist!$1:$1,StatePicklist!$3:$3,"NA",0))</f>
        <v/>
      </c>
      <c r="DT242" s="297" t="str">
        <f ca="1">IF(RMDF!DS242="", "", IF(ISNUMBER(MATCH(RMDF!DS242, INDIRECT(DS242), 0)), "OK", "Invalid"))</f>
        <v/>
      </c>
      <c r="DU242" s="281"/>
      <c r="DV242" s="281"/>
      <c r="DW242" s="281"/>
      <c r="DX242" s="281" t="b">
        <f>AND(RMDF!EA242&gt;=0, RMDF!EA242&lt;=1-SUM(RMDF!Z242,RMDF!AG242,RMDF!AN242,RMDF!AU242,RMDF!BB242,RMDF!BI242,RMDF!BP242,RMDF!BW242,RMDF!CD242,RMDF!CK242,RMDF!CR242,RMDF!CY242,RMDF!DF242,RMDF!DM242,RMDF!DT242), RMDF!EA242=ROUND(RMDF!EA242,4))</f>
        <v>1</v>
      </c>
      <c r="DY242" s="317">
        <f>RMDF!DY242</f>
        <v>0</v>
      </c>
      <c r="DZ242" s="318" t="str">
        <f>IF(DY242=0,"",_xlfn.XLOOKUP(DY242,StatePicklist!$1:$1,StatePicklist!$3:$3,"NA",0))</f>
        <v/>
      </c>
      <c r="EA242" s="297" t="str">
        <f ca="1">IF(RMDF!DZ242="", "", IF(ISNUMBER(MATCH(RMDF!DZ242, INDIRECT(DZ242), 0)), "OK", "Invalid"))</f>
        <v/>
      </c>
      <c r="EB242" s="281"/>
      <c r="EC242" s="281"/>
      <c r="ED242" s="281"/>
      <c r="EE242" s="281" t="b">
        <f>AND(RMDF!EH242&gt;=0, RMDF!EH242&lt;=1-SUM(RMDF!Z242,RMDF!AG242,RMDF!AN242,RMDF!AU242,RMDF!BB242,RMDF!BI242,RMDF!BP242,RMDF!BW242,RMDF!CD242,RMDF!CK242,RMDF!CR242,RMDF!CY242,RMDF!DF242,RMDF!DM242,RMDF!DT242,RMDF!EA242), RMDF!EH242=ROUND(RMDF!EH242,4))</f>
        <v>1</v>
      </c>
      <c r="EF242" s="317">
        <f>RMDF!EF242</f>
        <v>0</v>
      </c>
      <c r="EG242" s="318" t="str">
        <f>IF(EF242=0,"",_xlfn.XLOOKUP(EF242,StatePicklist!$1:$1,StatePicklist!$3:$3,"NA",0))</f>
        <v/>
      </c>
      <c r="EH242" s="297" t="str">
        <f ca="1">IF(RMDF!EG242="", "", IF(ISNUMBER(MATCH(RMDF!EG242, INDIRECT(EG242), 0)), "OK", "Invalid"))</f>
        <v/>
      </c>
      <c r="EI242" s="281"/>
      <c r="EJ242" s="281"/>
      <c r="EK242" s="281"/>
      <c r="EL242" s="281" t="b">
        <f>AND(RMDF!EO242&gt;=0, RMDF!EO242&lt;=1-SUM(RMDF!Z242,RMDF!AG242,RMDF!AN242,RMDF!AU242,RMDF!BB242,RMDF!BI242,RMDF!BP242,RMDF!BW242,RMDF!CD242,RMDF!CK242,RMDF!CR242,RMDF!CY242,RMDF!DF242,RMDF!DM242,RMDF!DT242,RMDF!EA242,RMDF!EH242), RMDF!EO242=ROUND(RMDF!EO242,4))</f>
        <v>1</v>
      </c>
      <c r="EM242" s="317">
        <f>RMDF!EM242</f>
        <v>0</v>
      </c>
      <c r="EN242" s="318" t="str">
        <f>IF(EM242=0,"",_xlfn.XLOOKUP(EM242,StatePicklist!$1:$1,StatePicklist!$3:$3,"NA",0))</f>
        <v/>
      </c>
      <c r="EO242" s="297" t="str">
        <f ca="1">IF(RMDF!EN242="", "", IF(ISNUMBER(MATCH(RMDF!EN242, INDIRECT(EN242), 0)), "OK", "Invalid"))</f>
        <v/>
      </c>
      <c r="EP242" s="281"/>
      <c r="EQ242" s="281"/>
      <c r="ER242" s="281"/>
      <c r="ES242" s="281" t="b">
        <f>AND(RMDF!EV242&gt;=0, RMDF!EV242&lt;=1-SUM(RMDF!Z242,RMDF!AG242,RMDF!AN242,RMDF!AU242,RMDF!BB242,RMDF!BI242,RMDF!BP242,RMDF!BW242,RMDF!CD242,RMDF!CK242,RMDF!CR242,RMDF!CY242,RMDF!DF242,RMDF!DM242,RMDF!DT242,RMDF!EA242,RMDF!EH242,RMDF!EO242), RMDF!EV242=ROUND(RMDF!EV242,4))</f>
        <v>1</v>
      </c>
      <c r="ET242" s="317">
        <f>RMDF!ET242</f>
        <v>0</v>
      </c>
      <c r="EU242" s="318" t="str">
        <f>IF(ET242=0,"",_xlfn.XLOOKUP(ET242,StatePicklist!$1:$1,StatePicklist!$3:$3,"NA",0))</f>
        <v/>
      </c>
      <c r="EV242" s="297" t="str">
        <f ca="1">IF(RMDF!EU242="", "", IF(ISNUMBER(MATCH(RMDF!EU242, INDIRECT(EU242), 0)), "OK", "Invalid"))</f>
        <v/>
      </c>
      <c r="EW242" s="281"/>
      <c r="EX242" s="281"/>
      <c r="EY242" s="281"/>
      <c r="EZ242" s="281" t="b">
        <f>AND(RMDF!FC242&gt;=0, RMDF!FC242&lt;=1-SUM(RMDF!Z242,RMDF!AG242,RMDF!AN242,RMDF!AU242,RMDF!BB242,RMDF!BI242,RMDF!BP242,RMDF!BW242,RMDF!CD242,RMDF!CK242,RMDF!CR242,RMDF!CY242,RMDF!DF242,RMDF!DM242,RMDF!DT242,RMDF!EA242,RMDF!EH242,RMDF!EO242,RMDF!EV242), RMDF!FC242=ROUND(RMDF!FC242,4))</f>
        <v>1</v>
      </c>
      <c r="FA242" s="317">
        <f>RMDF!FA242</f>
        <v>0</v>
      </c>
      <c r="FB242" s="318" t="str">
        <f>IF(FA242=0,"",_xlfn.XLOOKUP(FA242,StatePicklist!$1:$1,StatePicklist!$3:$3,"NA",0))</f>
        <v/>
      </c>
      <c r="FC242" s="297" t="str">
        <f ca="1">IF(RMDF!FB242="", "", IF(ISNUMBER(MATCH(RMDF!FB242, INDIRECT(FB242), 0)), "OK", "Invalid"))</f>
        <v/>
      </c>
    </row>
    <row r="243" spans="1:159" s="205" customFormat="1" ht="39.9" customHeight="1" x14ac:dyDescent="0.25">
      <c r="A243" s="206"/>
      <c r="B243" s="196"/>
      <c r="C243" s="197"/>
      <c r="D243" s="198"/>
      <c r="E243" s="199"/>
      <c r="F243" s="200"/>
      <c r="G243" s="201"/>
      <c r="H243" s="292"/>
      <c r="I243" s="305">
        <f>RMDF!I243</f>
        <v>0</v>
      </c>
      <c r="J243" s="305" t="str">
        <f>IF(I243=ProductCode!$B$30,"PDReclPost",IF(OR(I243=ProductCode!$C$30,I243=ProductCode!$E$30,I243=ProductCode!$G$30),"PDPreCon",IF(OR(I243=ProductCode!$D$30,I243=ProductCode!$F$30),"PDNotReclPost","")))</f>
        <v/>
      </c>
      <c r="K243" s="305" t="str">
        <f t="shared" si="18"/>
        <v/>
      </c>
      <c r="L243" s="289"/>
      <c r="M243" s="305" t="str">
        <f t="shared" si="18"/>
        <v/>
      </c>
      <c r="N243" s="289" t="b">
        <f>AND(RMDF!N243&gt;=0, RMDF!N243&lt;=1-RMDF!L243, RMDF!N243=ROUND(RMDF!N243,4))</f>
        <v>1</v>
      </c>
      <c r="O243" s="286" t="str">
        <f>IF(P243="","",IF(I243="","",IF(LEFT(I243,13)="Reclaimed pos",RawMaterialCode!$E$569,RawMaterialCode!$E$568)))</f>
        <v>Reclaimed pre-consumer mixed fibers (RM0578)</v>
      </c>
      <c r="P243" s="295">
        <f t="shared" si="19"/>
        <v>1</v>
      </c>
      <c r="Q243" s="202"/>
      <c r="R243" s="203"/>
      <c r="S243" s="204" t="str">
        <f t="shared" si="20"/>
        <v/>
      </c>
      <c r="T243" s="281"/>
      <c r="U243" s="281"/>
      <c r="V243" s="281"/>
      <c r="W243" s="281"/>
      <c r="X243" s="317">
        <f>RMDF!X243</f>
        <v>0</v>
      </c>
      <c r="Y243" s="318" t="str">
        <f>IF(X243=0,"",_xlfn.XLOOKUP(X243,StatePicklist!$1:$1,StatePicklist!$3:$3,"NA",0))</f>
        <v/>
      </c>
      <c r="Z243" s="297" t="str">
        <f ca="1">IF(RMDF!Y243="", "", IF(ISNUMBER(MATCH(RMDF!Y243, INDIRECT(Y243), 0)), "OK", "Invalid"))</f>
        <v/>
      </c>
      <c r="AA243" s="281"/>
      <c r="AB243" s="281"/>
      <c r="AC243" s="281"/>
      <c r="AD243" s="281" t="b">
        <f>AND(RMDF!AG243&gt;=0, RMDF!AG243&lt;=1-RMDF!Z243, RMDF!AG243=ROUND(RMDF!AG243,4))</f>
        <v>1</v>
      </c>
      <c r="AE243" s="317">
        <f>RMDF!AE243</f>
        <v>0</v>
      </c>
      <c r="AF243" s="318" t="str">
        <f>IF(AE243=0,"",_xlfn.XLOOKUP(AE243,StatePicklist!$1:$1,StatePicklist!$3:$3,"NA",0))</f>
        <v/>
      </c>
      <c r="AG243" s="297" t="str">
        <f ca="1">IF(RMDF!AF243="", "", IF(ISNUMBER(MATCH(RMDF!AF243, INDIRECT(AF243), 0)), "OK", "Invalid"))</f>
        <v/>
      </c>
      <c r="AH243" s="281"/>
      <c r="AI243" s="281"/>
      <c r="AJ243" s="281"/>
      <c r="AK243" s="281" t="b">
        <f>AND(RMDF!AN243&gt;=0, RMDF!AN243&lt;=1-SUM(RMDF!Z243,RMDF!AG243), RMDF!AN243=ROUND(RMDF!AN243,4))</f>
        <v>1</v>
      </c>
      <c r="AL243" s="317">
        <f>RMDF!AL243</f>
        <v>0</v>
      </c>
      <c r="AM243" s="318" t="str">
        <f>IF(AL243=0,"",_xlfn.XLOOKUP(AL243,StatePicklist!$1:$1,StatePicklist!$3:$3,"NA",0))</f>
        <v/>
      </c>
      <c r="AN243" s="297" t="str">
        <f ca="1">IF(RMDF!AM243="", "", IF(ISNUMBER(MATCH(RMDF!AM243, INDIRECT(AM243), 0)), "OK", "Invalid"))</f>
        <v/>
      </c>
      <c r="AO243" s="281"/>
      <c r="AP243" s="281"/>
      <c r="AQ243" s="281"/>
      <c r="AR243" s="281" t="b">
        <f>AND(RMDF!AU243&gt;=0, RMDF!AU243&lt;=1-SUM(RMDF!Z243,RMDF!AG243,RMDF!AN243), RMDF!AU243=ROUND(RMDF!AU243,4))</f>
        <v>1</v>
      </c>
      <c r="AS243" s="317">
        <f>RMDF!AS243</f>
        <v>0</v>
      </c>
      <c r="AT243" s="318" t="str">
        <f>IF(AS243=0,"",_xlfn.XLOOKUP(AS243,StatePicklist!$1:$1,StatePicklist!$3:$3,"NA",0))</f>
        <v/>
      </c>
      <c r="AU243" s="297" t="str">
        <f ca="1">IF(RMDF!AT243="", "", IF(ISNUMBER(MATCH(RMDF!AT243, INDIRECT(AT243), 0)), "OK", "Invalid"))</f>
        <v/>
      </c>
      <c r="AV243" s="281"/>
      <c r="AW243" s="281"/>
      <c r="AX243" s="281"/>
      <c r="AY243" s="281" t="b">
        <f>AND(RMDF!BB243&gt;=0, RMDF!BB243&lt;=1-SUM(RMDF!Z243,RMDF!AG243,RMDF!AN243,RMDF!AU243), RMDF!BB243=ROUND(RMDF!BB243,4))</f>
        <v>1</v>
      </c>
      <c r="AZ243" s="317">
        <f>RMDF!AZ243</f>
        <v>0</v>
      </c>
      <c r="BA243" s="318" t="str">
        <f>IF(AZ243=0,"",_xlfn.XLOOKUP(AZ243,StatePicklist!$1:$1,StatePicklist!$3:$3,"NA",0))</f>
        <v/>
      </c>
      <c r="BB243" s="297" t="str">
        <f ca="1">IF(RMDF!BA243="", "", IF(ISNUMBER(MATCH(RMDF!BA243, INDIRECT(BA243), 0)), "OK", "Invalid"))</f>
        <v/>
      </c>
      <c r="BC243" s="281"/>
      <c r="BD243" s="281"/>
      <c r="BE243" s="281"/>
      <c r="BF243" s="281" t="b">
        <f>AND(RMDF!BI243&gt;=0, RMDF!BI243&lt;=1-SUM(RMDF!Z243,RMDF!AG243,RMDF!AN243,RMDF!AU243,RMDF!BB243), RMDF!BI243=ROUND(RMDF!BI243,4))</f>
        <v>1</v>
      </c>
      <c r="BG243" s="317">
        <f>RMDF!BG243</f>
        <v>0</v>
      </c>
      <c r="BH243" s="318" t="str">
        <f>IF(BG243=0,"",_xlfn.XLOOKUP(BG243,StatePicklist!$1:$1,StatePicklist!$3:$3,"NA",0))</f>
        <v/>
      </c>
      <c r="BI243" s="297" t="str">
        <f ca="1">IF(RMDF!BH243="", "", IF(ISNUMBER(MATCH(RMDF!BH243, INDIRECT(BH243), 0)), "OK", "Invalid"))</f>
        <v/>
      </c>
      <c r="BJ243" s="281"/>
      <c r="BK243" s="281"/>
      <c r="BL243" s="281"/>
      <c r="BM243" s="281" t="b">
        <f>AND(RMDF!BP243&gt;=0, RMDF!BP243&lt;=1-SUM(RMDF!Z243,RMDF!AG243,RMDF!AN243,RMDF!AU243,RMDF!BB243,RMDF!BI243), RMDF!BP243=ROUND(RMDF!BP243,4))</f>
        <v>1</v>
      </c>
      <c r="BN243" s="317">
        <f>RMDF!BN243</f>
        <v>0</v>
      </c>
      <c r="BO243" s="318" t="str">
        <f>IF(BN243=0,"",_xlfn.XLOOKUP(BN243,StatePicklist!$1:$1,StatePicklist!$3:$3,"NA",0))</f>
        <v/>
      </c>
      <c r="BP243" s="297" t="str">
        <f ca="1">IF(RMDF!BO243="", "", IF(ISNUMBER(MATCH(RMDF!BO243, INDIRECT(BO243), 0)), "OK", "Invalid"))</f>
        <v/>
      </c>
      <c r="BQ243" s="281"/>
      <c r="BR243" s="281"/>
      <c r="BS243" s="281"/>
      <c r="BT243" s="281" t="b">
        <f>AND(RMDF!BW243&gt;=0, RMDF!BW243&lt;=1-SUM(RMDF!Z243,RMDF!AG243,RMDF!AN243,RMDF!AU243,RMDF!BB243,RMDF!BI243,RMDF!BP243), RMDF!BW243=ROUND(RMDF!BW243,4))</f>
        <v>1</v>
      </c>
      <c r="BU243" s="317">
        <f>RMDF!BU243</f>
        <v>0</v>
      </c>
      <c r="BV243" s="318" t="str">
        <f>IF(BU243=0,"",_xlfn.XLOOKUP(BU243,StatePicklist!$1:$1,StatePicklist!$3:$3,"NA",0))</f>
        <v/>
      </c>
      <c r="BW243" s="297" t="str">
        <f ca="1">IF(RMDF!BV243="", "", IF(ISNUMBER(MATCH(RMDF!BV243, INDIRECT(BV243), 0)), "OK", "Invalid"))</f>
        <v/>
      </c>
      <c r="BX243" s="281"/>
      <c r="BY243" s="281"/>
      <c r="BZ243" s="281"/>
      <c r="CA243" s="281" t="b">
        <f>AND(RMDF!CD243&gt;=0, RMDF!CD243&lt;=1-SUM(RMDF!Z243,RMDF!AG243,RMDF!AN243,RMDF!AU243,RMDF!BB243,RMDF!BI243,RMDF!BP243,RMDF!BW243), RMDF!CD243=ROUND(RMDF!CD243,4))</f>
        <v>1</v>
      </c>
      <c r="CB243" s="317">
        <f>RMDF!CB243</f>
        <v>0</v>
      </c>
      <c r="CC243" s="318" t="str">
        <f>IF(CB243=0,"",_xlfn.XLOOKUP(CB243,StatePicklist!$1:$1,StatePicklist!$3:$3,"NA",0))</f>
        <v/>
      </c>
      <c r="CD243" s="297" t="str">
        <f ca="1">IF(RMDF!CC243="", "", IF(ISNUMBER(MATCH(RMDF!CC243, INDIRECT(CC243), 0)), "OK", "Invalid"))</f>
        <v/>
      </c>
      <c r="CE243" s="281"/>
      <c r="CF243" s="281"/>
      <c r="CG243" s="281"/>
      <c r="CH243" s="281" t="b">
        <f>AND(RMDF!CK243&gt;=0, RMDF!CK243&lt;=1-SUM(RMDF!Z243,RMDF!AG243,RMDF!AN243,RMDF!AU243,RMDF!BB243,RMDF!BI243,RMDF!BP243,RMDF!BW243,RMDF!CD243), RMDF!CK243=ROUND(RMDF!CK243,4))</f>
        <v>1</v>
      </c>
      <c r="CI243" s="317">
        <f>RMDF!CI243</f>
        <v>0</v>
      </c>
      <c r="CJ243" s="318" t="str">
        <f>IF(CI243=0,"",_xlfn.XLOOKUP(CI243,StatePicklist!$1:$1,StatePicklist!$3:$3,"NA",0))</f>
        <v/>
      </c>
      <c r="CK243" s="297" t="str">
        <f ca="1">IF(RMDF!CJ243="", "", IF(ISNUMBER(MATCH(RMDF!CJ243, INDIRECT(CJ243), 0)), "OK", "Invalid"))</f>
        <v/>
      </c>
      <c r="CL243" s="281"/>
      <c r="CM243" s="281"/>
      <c r="CN243" s="281"/>
      <c r="CO243" s="281" t="b">
        <f>AND(RMDF!CR243&gt;=0, RMDF!CR243&lt;=1-SUM(RMDF!Z243,RMDF!AG243,RMDF!AN243,RMDF!AU243,RMDF!BB243,RMDF!BI243,RMDF!BP243,RMDF!BW243,RMDF!CD243,RMDF!CK243), RMDF!CR243=ROUND(RMDF!CR243,4))</f>
        <v>1</v>
      </c>
      <c r="CP243" s="317">
        <f>RMDF!CP243</f>
        <v>0</v>
      </c>
      <c r="CQ243" s="318" t="str">
        <f>IF(CP243=0,"",_xlfn.XLOOKUP(CP243,StatePicklist!$1:$1,StatePicklist!$3:$3,"NA",0))</f>
        <v/>
      </c>
      <c r="CR243" s="297" t="str">
        <f ca="1">IF(RMDF!CQ243="", "", IF(ISNUMBER(MATCH(RMDF!CQ243, INDIRECT(CQ243), 0)), "OK", "Invalid"))</f>
        <v/>
      </c>
      <c r="CS243" s="281"/>
      <c r="CT243" s="281"/>
      <c r="CU243" s="281"/>
      <c r="CV243" s="281" t="b">
        <f>AND(RMDF!CY243&gt;=0, RMDF!CY243&lt;=1-SUM(RMDF!Z243,RMDF!AG243,RMDF!AN243,RMDF!AU243,RMDF!BB243,RMDF!BI243,RMDF!BP243,RMDF!BW243,RMDF!CD243,RMDF!CK243,RMDF!CR243), RMDF!CY243=ROUND(RMDF!CY243,4))</f>
        <v>1</v>
      </c>
      <c r="CW243" s="317">
        <f>RMDF!CW243</f>
        <v>0</v>
      </c>
      <c r="CX243" s="318" t="str">
        <f>IF(CW243=0,"",_xlfn.XLOOKUP(CW243,StatePicklist!$1:$1,StatePicklist!$3:$3,"NA",0))</f>
        <v/>
      </c>
      <c r="CY243" s="297" t="str">
        <f ca="1">IF(RMDF!CX243="", "", IF(ISNUMBER(MATCH(RMDF!CX243, INDIRECT(CX243), 0)), "OK", "Invalid"))</f>
        <v/>
      </c>
      <c r="CZ243" s="281"/>
      <c r="DA243" s="281"/>
      <c r="DB243" s="281"/>
      <c r="DC243" s="281" t="b">
        <f>AND(RMDF!DF243&gt;=0, RMDF!DF243&lt;=1-SUM(RMDF!Z243,RMDF!AG243,RMDF!AN243,RMDF!AU243,RMDF!BB243,RMDF!BI243,RMDF!BP243,RMDF!BW243,RMDF!CD243,RMDF!CK243,RMDF!CR243,RMDF!CY243), RMDF!DF243=ROUND(RMDF!DF243,4))</f>
        <v>1</v>
      </c>
      <c r="DD243" s="317">
        <f>RMDF!DD243</f>
        <v>0</v>
      </c>
      <c r="DE243" s="318" t="str">
        <f>IF(DD243=0,"",_xlfn.XLOOKUP(DD243,StatePicklist!$1:$1,StatePicklist!$3:$3,"NA",0))</f>
        <v/>
      </c>
      <c r="DF243" s="297" t="str">
        <f ca="1">IF(RMDF!DE243="", "", IF(ISNUMBER(MATCH(RMDF!DE243, INDIRECT(DE243), 0)), "OK", "Invalid"))</f>
        <v/>
      </c>
      <c r="DG243" s="281"/>
      <c r="DH243" s="281"/>
      <c r="DI243" s="281"/>
      <c r="DJ243" s="281" t="b">
        <f>AND(RMDF!DM243&gt;=0, RMDF!DM243&lt;=1-SUM(RMDF!Z243,RMDF!AG243,RMDF!AN243,RMDF!AU243,RMDF!BB243,RMDF!BI243,RMDF!BP243,RMDF!BW243,RMDF!CD243,RMDF!CK243,RMDF!CR243,RMDF!CY243,RMDF!DF243), RMDF!DM243=ROUND(RMDF!DM243,4))</f>
        <v>1</v>
      </c>
      <c r="DK243" s="317">
        <f>RMDF!DK243</f>
        <v>0</v>
      </c>
      <c r="DL243" s="318" t="str">
        <f>IF(DK243=0,"",_xlfn.XLOOKUP(DK243,StatePicklist!$1:$1,StatePicklist!$3:$3,"NA",0))</f>
        <v/>
      </c>
      <c r="DM243" s="297" t="str">
        <f ca="1">IF(RMDF!DL243="", "", IF(ISNUMBER(MATCH(RMDF!DL243, INDIRECT(DL243), 0)), "OK", "Invalid"))</f>
        <v/>
      </c>
      <c r="DN243" s="281"/>
      <c r="DO243" s="281"/>
      <c r="DP243" s="281"/>
      <c r="DQ243" s="281" t="b">
        <f>AND(RMDF!DT243&gt;=0, RMDF!DT243&lt;=1-SUM(RMDF!Z243,RMDF!AG243,RMDF!AN243,RMDF!AU243,RMDF!BB243,RMDF!BI243,RMDF!BP243,RMDF!BW243,RMDF!CD243,RMDF!CK243,RMDF!CR243,RMDF!CY243,RMDF!DF243,RMDF!DM243), RMDF!DT243=ROUND(RMDF!DT243,4))</f>
        <v>1</v>
      </c>
      <c r="DR243" s="317">
        <f>RMDF!DR243</f>
        <v>0</v>
      </c>
      <c r="DS243" s="318" t="str">
        <f>IF(DR243=0,"",_xlfn.XLOOKUP(DR243,StatePicklist!$1:$1,StatePicklist!$3:$3,"NA",0))</f>
        <v/>
      </c>
      <c r="DT243" s="297" t="str">
        <f ca="1">IF(RMDF!DS243="", "", IF(ISNUMBER(MATCH(RMDF!DS243, INDIRECT(DS243), 0)), "OK", "Invalid"))</f>
        <v/>
      </c>
      <c r="DU243" s="281"/>
      <c r="DV243" s="281"/>
      <c r="DW243" s="281"/>
      <c r="DX243" s="281" t="b">
        <f>AND(RMDF!EA243&gt;=0, RMDF!EA243&lt;=1-SUM(RMDF!Z243,RMDF!AG243,RMDF!AN243,RMDF!AU243,RMDF!BB243,RMDF!BI243,RMDF!BP243,RMDF!BW243,RMDF!CD243,RMDF!CK243,RMDF!CR243,RMDF!CY243,RMDF!DF243,RMDF!DM243,RMDF!DT243), RMDF!EA243=ROUND(RMDF!EA243,4))</f>
        <v>1</v>
      </c>
      <c r="DY243" s="317">
        <f>RMDF!DY243</f>
        <v>0</v>
      </c>
      <c r="DZ243" s="318" t="str">
        <f>IF(DY243=0,"",_xlfn.XLOOKUP(DY243,StatePicklist!$1:$1,StatePicklist!$3:$3,"NA",0))</f>
        <v/>
      </c>
      <c r="EA243" s="297" t="str">
        <f ca="1">IF(RMDF!DZ243="", "", IF(ISNUMBER(MATCH(RMDF!DZ243, INDIRECT(DZ243), 0)), "OK", "Invalid"))</f>
        <v/>
      </c>
      <c r="EB243" s="281"/>
      <c r="EC243" s="281"/>
      <c r="ED243" s="281"/>
      <c r="EE243" s="281" t="b">
        <f>AND(RMDF!EH243&gt;=0, RMDF!EH243&lt;=1-SUM(RMDF!Z243,RMDF!AG243,RMDF!AN243,RMDF!AU243,RMDF!BB243,RMDF!BI243,RMDF!BP243,RMDF!BW243,RMDF!CD243,RMDF!CK243,RMDF!CR243,RMDF!CY243,RMDF!DF243,RMDF!DM243,RMDF!DT243,RMDF!EA243), RMDF!EH243=ROUND(RMDF!EH243,4))</f>
        <v>1</v>
      </c>
      <c r="EF243" s="317">
        <f>RMDF!EF243</f>
        <v>0</v>
      </c>
      <c r="EG243" s="318" t="str">
        <f>IF(EF243=0,"",_xlfn.XLOOKUP(EF243,StatePicklist!$1:$1,StatePicklist!$3:$3,"NA",0))</f>
        <v/>
      </c>
      <c r="EH243" s="297" t="str">
        <f ca="1">IF(RMDF!EG243="", "", IF(ISNUMBER(MATCH(RMDF!EG243, INDIRECT(EG243), 0)), "OK", "Invalid"))</f>
        <v/>
      </c>
      <c r="EI243" s="281"/>
      <c r="EJ243" s="281"/>
      <c r="EK243" s="281"/>
      <c r="EL243" s="281" t="b">
        <f>AND(RMDF!EO243&gt;=0, RMDF!EO243&lt;=1-SUM(RMDF!Z243,RMDF!AG243,RMDF!AN243,RMDF!AU243,RMDF!BB243,RMDF!BI243,RMDF!BP243,RMDF!BW243,RMDF!CD243,RMDF!CK243,RMDF!CR243,RMDF!CY243,RMDF!DF243,RMDF!DM243,RMDF!DT243,RMDF!EA243,RMDF!EH243), RMDF!EO243=ROUND(RMDF!EO243,4))</f>
        <v>1</v>
      </c>
      <c r="EM243" s="317">
        <f>RMDF!EM243</f>
        <v>0</v>
      </c>
      <c r="EN243" s="318" t="str">
        <f>IF(EM243=0,"",_xlfn.XLOOKUP(EM243,StatePicklist!$1:$1,StatePicklist!$3:$3,"NA",0))</f>
        <v/>
      </c>
      <c r="EO243" s="297" t="str">
        <f ca="1">IF(RMDF!EN243="", "", IF(ISNUMBER(MATCH(RMDF!EN243, INDIRECT(EN243), 0)), "OK", "Invalid"))</f>
        <v/>
      </c>
      <c r="EP243" s="281"/>
      <c r="EQ243" s="281"/>
      <c r="ER243" s="281"/>
      <c r="ES243" s="281" t="b">
        <f>AND(RMDF!EV243&gt;=0, RMDF!EV243&lt;=1-SUM(RMDF!Z243,RMDF!AG243,RMDF!AN243,RMDF!AU243,RMDF!BB243,RMDF!BI243,RMDF!BP243,RMDF!BW243,RMDF!CD243,RMDF!CK243,RMDF!CR243,RMDF!CY243,RMDF!DF243,RMDF!DM243,RMDF!DT243,RMDF!EA243,RMDF!EH243,RMDF!EO243), RMDF!EV243=ROUND(RMDF!EV243,4))</f>
        <v>1</v>
      </c>
      <c r="ET243" s="317">
        <f>RMDF!ET243</f>
        <v>0</v>
      </c>
      <c r="EU243" s="318" t="str">
        <f>IF(ET243=0,"",_xlfn.XLOOKUP(ET243,StatePicklist!$1:$1,StatePicklist!$3:$3,"NA",0))</f>
        <v/>
      </c>
      <c r="EV243" s="297" t="str">
        <f ca="1">IF(RMDF!EU243="", "", IF(ISNUMBER(MATCH(RMDF!EU243, INDIRECT(EU243), 0)), "OK", "Invalid"))</f>
        <v/>
      </c>
      <c r="EW243" s="281"/>
      <c r="EX243" s="281"/>
      <c r="EY243" s="281"/>
      <c r="EZ243" s="281" t="b">
        <f>AND(RMDF!FC243&gt;=0, RMDF!FC243&lt;=1-SUM(RMDF!Z243,RMDF!AG243,RMDF!AN243,RMDF!AU243,RMDF!BB243,RMDF!BI243,RMDF!BP243,RMDF!BW243,RMDF!CD243,RMDF!CK243,RMDF!CR243,RMDF!CY243,RMDF!DF243,RMDF!DM243,RMDF!DT243,RMDF!EA243,RMDF!EH243,RMDF!EO243,RMDF!EV243), RMDF!FC243=ROUND(RMDF!FC243,4))</f>
        <v>1</v>
      </c>
      <c r="FA243" s="317">
        <f>RMDF!FA243</f>
        <v>0</v>
      </c>
      <c r="FB243" s="318" t="str">
        <f>IF(FA243=0,"",_xlfn.XLOOKUP(FA243,StatePicklist!$1:$1,StatePicklist!$3:$3,"NA",0))</f>
        <v/>
      </c>
      <c r="FC243" s="297" t="str">
        <f ca="1">IF(RMDF!FB243="", "", IF(ISNUMBER(MATCH(RMDF!FB243, INDIRECT(FB243), 0)), "OK", "Invalid"))</f>
        <v/>
      </c>
    </row>
    <row r="244" spans="1:159" s="205" customFormat="1" ht="39.9" customHeight="1" x14ac:dyDescent="0.25">
      <c r="A244" s="206"/>
      <c r="B244" s="196"/>
      <c r="C244" s="197"/>
      <c r="D244" s="198"/>
      <c r="E244" s="199"/>
      <c r="F244" s="200"/>
      <c r="G244" s="201"/>
      <c r="H244" s="292"/>
      <c r="I244" s="305">
        <f>RMDF!I244</f>
        <v>0</v>
      </c>
      <c r="J244" s="305" t="str">
        <f>IF(I244=ProductCode!$B$30,"PDReclPost",IF(OR(I244=ProductCode!$C$30,I244=ProductCode!$E$30,I244=ProductCode!$G$30),"PDPreCon",IF(OR(I244=ProductCode!$D$30,I244=ProductCode!$F$30),"PDNotReclPost","")))</f>
        <v/>
      </c>
      <c r="K244" s="305" t="str">
        <f t="shared" si="18"/>
        <v/>
      </c>
      <c r="L244" s="289"/>
      <c r="M244" s="305" t="str">
        <f t="shared" si="18"/>
        <v/>
      </c>
      <c r="N244" s="289" t="b">
        <f>AND(RMDF!N244&gt;=0, RMDF!N244&lt;=1-RMDF!L244, RMDF!N244=ROUND(RMDF!N244,4))</f>
        <v>1</v>
      </c>
      <c r="O244" s="286" t="str">
        <f>IF(P244="","",IF(I244="","",IF(LEFT(I244,13)="Reclaimed pos",RawMaterialCode!$E$569,RawMaterialCode!$E$568)))</f>
        <v>Reclaimed pre-consumer mixed fibers (RM0578)</v>
      </c>
      <c r="P244" s="295">
        <f t="shared" si="19"/>
        <v>1</v>
      </c>
      <c r="Q244" s="202"/>
      <c r="R244" s="203"/>
      <c r="S244" s="204" t="str">
        <f t="shared" si="20"/>
        <v/>
      </c>
      <c r="T244" s="281"/>
      <c r="U244" s="281"/>
      <c r="V244" s="281"/>
      <c r="W244" s="281"/>
      <c r="X244" s="317">
        <f>RMDF!X244</f>
        <v>0</v>
      </c>
      <c r="Y244" s="318" t="str">
        <f>IF(X244=0,"",_xlfn.XLOOKUP(X244,StatePicklist!$1:$1,StatePicklist!$3:$3,"NA",0))</f>
        <v/>
      </c>
      <c r="Z244" s="297" t="str">
        <f ca="1">IF(RMDF!Y244="", "", IF(ISNUMBER(MATCH(RMDF!Y244, INDIRECT(Y244), 0)), "OK", "Invalid"))</f>
        <v/>
      </c>
      <c r="AA244" s="281"/>
      <c r="AB244" s="281"/>
      <c r="AC244" s="281"/>
      <c r="AD244" s="281" t="b">
        <f>AND(RMDF!AG244&gt;=0, RMDF!AG244&lt;=1-RMDF!Z244, RMDF!AG244=ROUND(RMDF!AG244,4))</f>
        <v>1</v>
      </c>
      <c r="AE244" s="317">
        <f>RMDF!AE244</f>
        <v>0</v>
      </c>
      <c r="AF244" s="318" t="str">
        <f>IF(AE244=0,"",_xlfn.XLOOKUP(AE244,StatePicklist!$1:$1,StatePicklist!$3:$3,"NA",0))</f>
        <v/>
      </c>
      <c r="AG244" s="297" t="str">
        <f ca="1">IF(RMDF!AF244="", "", IF(ISNUMBER(MATCH(RMDF!AF244, INDIRECT(AF244), 0)), "OK", "Invalid"))</f>
        <v/>
      </c>
      <c r="AH244" s="281"/>
      <c r="AI244" s="281"/>
      <c r="AJ244" s="281"/>
      <c r="AK244" s="281" t="b">
        <f>AND(RMDF!AN244&gt;=0, RMDF!AN244&lt;=1-SUM(RMDF!Z244,RMDF!AG244), RMDF!AN244=ROUND(RMDF!AN244,4))</f>
        <v>1</v>
      </c>
      <c r="AL244" s="317">
        <f>RMDF!AL244</f>
        <v>0</v>
      </c>
      <c r="AM244" s="318" t="str">
        <f>IF(AL244=0,"",_xlfn.XLOOKUP(AL244,StatePicklist!$1:$1,StatePicklist!$3:$3,"NA",0))</f>
        <v/>
      </c>
      <c r="AN244" s="297" t="str">
        <f ca="1">IF(RMDF!AM244="", "", IF(ISNUMBER(MATCH(RMDF!AM244, INDIRECT(AM244), 0)), "OK", "Invalid"))</f>
        <v/>
      </c>
      <c r="AO244" s="281"/>
      <c r="AP244" s="281"/>
      <c r="AQ244" s="281"/>
      <c r="AR244" s="281" t="b">
        <f>AND(RMDF!AU244&gt;=0, RMDF!AU244&lt;=1-SUM(RMDF!Z244,RMDF!AG244,RMDF!AN244), RMDF!AU244=ROUND(RMDF!AU244,4))</f>
        <v>1</v>
      </c>
      <c r="AS244" s="317">
        <f>RMDF!AS244</f>
        <v>0</v>
      </c>
      <c r="AT244" s="318" t="str">
        <f>IF(AS244=0,"",_xlfn.XLOOKUP(AS244,StatePicklist!$1:$1,StatePicklist!$3:$3,"NA",0))</f>
        <v/>
      </c>
      <c r="AU244" s="297" t="str">
        <f ca="1">IF(RMDF!AT244="", "", IF(ISNUMBER(MATCH(RMDF!AT244, INDIRECT(AT244), 0)), "OK", "Invalid"))</f>
        <v/>
      </c>
      <c r="AV244" s="281"/>
      <c r="AW244" s="281"/>
      <c r="AX244" s="281"/>
      <c r="AY244" s="281" t="b">
        <f>AND(RMDF!BB244&gt;=0, RMDF!BB244&lt;=1-SUM(RMDF!Z244,RMDF!AG244,RMDF!AN244,RMDF!AU244), RMDF!BB244=ROUND(RMDF!BB244,4))</f>
        <v>1</v>
      </c>
      <c r="AZ244" s="317">
        <f>RMDF!AZ244</f>
        <v>0</v>
      </c>
      <c r="BA244" s="318" t="str">
        <f>IF(AZ244=0,"",_xlfn.XLOOKUP(AZ244,StatePicklist!$1:$1,StatePicklist!$3:$3,"NA",0))</f>
        <v/>
      </c>
      <c r="BB244" s="297" t="str">
        <f ca="1">IF(RMDF!BA244="", "", IF(ISNUMBER(MATCH(RMDF!BA244, INDIRECT(BA244), 0)), "OK", "Invalid"))</f>
        <v/>
      </c>
      <c r="BC244" s="281"/>
      <c r="BD244" s="281"/>
      <c r="BE244" s="281"/>
      <c r="BF244" s="281" t="b">
        <f>AND(RMDF!BI244&gt;=0, RMDF!BI244&lt;=1-SUM(RMDF!Z244,RMDF!AG244,RMDF!AN244,RMDF!AU244,RMDF!BB244), RMDF!BI244=ROUND(RMDF!BI244,4))</f>
        <v>1</v>
      </c>
      <c r="BG244" s="317">
        <f>RMDF!BG244</f>
        <v>0</v>
      </c>
      <c r="BH244" s="318" t="str">
        <f>IF(BG244=0,"",_xlfn.XLOOKUP(BG244,StatePicklist!$1:$1,StatePicklist!$3:$3,"NA",0))</f>
        <v/>
      </c>
      <c r="BI244" s="297" t="str">
        <f ca="1">IF(RMDF!BH244="", "", IF(ISNUMBER(MATCH(RMDF!BH244, INDIRECT(BH244), 0)), "OK", "Invalid"))</f>
        <v/>
      </c>
      <c r="BJ244" s="281"/>
      <c r="BK244" s="281"/>
      <c r="BL244" s="281"/>
      <c r="BM244" s="281" t="b">
        <f>AND(RMDF!BP244&gt;=0, RMDF!BP244&lt;=1-SUM(RMDF!Z244,RMDF!AG244,RMDF!AN244,RMDF!AU244,RMDF!BB244,RMDF!BI244), RMDF!BP244=ROUND(RMDF!BP244,4))</f>
        <v>1</v>
      </c>
      <c r="BN244" s="317">
        <f>RMDF!BN244</f>
        <v>0</v>
      </c>
      <c r="BO244" s="318" t="str">
        <f>IF(BN244=0,"",_xlfn.XLOOKUP(BN244,StatePicklist!$1:$1,StatePicklist!$3:$3,"NA",0))</f>
        <v/>
      </c>
      <c r="BP244" s="297" t="str">
        <f ca="1">IF(RMDF!BO244="", "", IF(ISNUMBER(MATCH(RMDF!BO244, INDIRECT(BO244), 0)), "OK", "Invalid"))</f>
        <v/>
      </c>
      <c r="BQ244" s="281"/>
      <c r="BR244" s="281"/>
      <c r="BS244" s="281"/>
      <c r="BT244" s="281" t="b">
        <f>AND(RMDF!BW244&gt;=0, RMDF!BW244&lt;=1-SUM(RMDF!Z244,RMDF!AG244,RMDF!AN244,RMDF!AU244,RMDF!BB244,RMDF!BI244,RMDF!BP244), RMDF!BW244=ROUND(RMDF!BW244,4))</f>
        <v>1</v>
      </c>
      <c r="BU244" s="317">
        <f>RMDF!BU244</f>
        <v>0</v>
      </c>
      <c r="BV244" s="318" t="str">
        <f>IF(BU244=0,"",_xlfn.XLOOKUP(BU244,StatePicklist!$1:$1,StatePicklist!$3:$3,"NA",0))</f>
        <v/>
      </c>
      <c r="BW244" s="297" t="str">
        <f ca="1">IF(RMDF!BV244="", "", IF(ISNUMBER(MATCH(RMDF!BV244, INDIRECT(BV244), 0)), "OK", "Invalid"))</f>
        <v/>
      </c>
      <c r="BX244" s="281"/>
      <c r="BY244" s="281"/>
      <c r="BZ244" s="281"/>
      <c r="CA244" s="281" t="b">
        <f>AND(RMDF!CD244&gt;=0, RMDF!CD244&lt;=1-SUM(RMDF!Z244,RMDF!AG244,RMDF!AN244,RMDF!AU244,RMDF!BB244,RMDF!BI244,RMDF!BP244,RMDF!BW244), RMDF!CD244=ROUND(RMDF!CD244,4))</f>
        <v>1</v>
      </c>
      <c r="CB244" s="317">
        <f>RMDF!CB244</f>
        <v>0</v>
      </c>
      <c r="CC244" s="318" t="str">
        <f>IF(CB244=0,"",_xlfn.XLOOKUP(CB244,StatePicklist!$1:$1,StatePicklist!$3:$3,"NA",0))</f>
        <v/>
      </c>
      <c r="CD244" s="297" t="str">
        <f ca="1">IF(RMDF!CC244="", "", IF(ISNUMBER(MATCH(RMDF!CC244, INDIRECT(CC244), 0)), "OK", "Invalid"))</f>
        <v/>
      </c>
      <c r="CE244" s="281"/>
      <c r="CF244" s="281"/>
      <c r="CG244" s="281"/>
      <c r="CH244" s="281" t="b">
        <f>AND(RMDF!CK244&gt;=0, RMDF!CK244&lt;=1-SUM(RMDF!Z244,RMDF!AG244,RMDF!AN244,RMDF!AU244,RMDF!BB244,RMDF!BI244,RMDF!BP244,RMDF!BW244,RMDF!CD244), RMDF!CK244=ROUND(RMDF!CK244,4))</f>
        <v>1</v>
      </c>
      <c r="CI244" s="317">
        <f>RMDF!CI244</f>
        <v>0</v>
      </c>
      <c r="CJ244" s="318" t="str">
        <f>IF(CI244=0,"",_xlfn.XLOOKUP(CI244,StatePicklist!$1:$1,StatePicklist!$3:$3,"NA",0))</f>
        <v/>
      </c>
      <c r="CK244" s="297" t="str">
        <f ca="1">IF(RMDF!CJ244="", "", IF(ISNUMBER(MATCH(RMDF!CJ244, INDIRECT(CJ244), 0)), "OK", "Invalid"))</f>
        <v/>
      </c>
      <c r="CL244" s="281"/>
      <c r="CM244" s="281"/>
      <c r="CN244" s="281"/>
      <c r="CO244" s="281" t="b">
        <f>AND(RMDF!CR244&gt;=0, RMDF!CR244&lt;=1-SUM(RMDF!Z244,RMDF!AG244,RMDF!AN244,RMDF!AU244,RMDF!BB244,RMDF!BI244,RMDF!BP244,RMDF!BW244,RMDF!CD244,RMDF!CK244), RMDF!CR244=ROUND(RMDF!CR244,4))</f>
        <v>1</v>
      </c>
      <c r="CP244" s="317">
        <f>RMDF!CP244</f>
        <v>0</v>
      </c>
      <c r="CQ244" s="318" t="str">
        <f>IF(CP244=0,"",_xlfn.XLOOKUP(CP244,StatePicklist!$1:$1,StatePicklist!$3:$3,"NA",0))</f>
        <v/>
      </c>
      <c r="CR244" s="297" t="str">
        <f ca="1">IF(RMDF!CQ244="", "", IF(ISNUMBER(MATCH(RMDF!CQ244, INDIRECT(CQ244), 0)), "OK", "Invalid"))</f>
        <v/>
      </c>
      <c r="CS244" s="281"/>
      <c r="CT244" s="281"/>
      <c r="CU244" s="281"/>
      <c r="CV244" s="281" t="b">
        <f>AND(RMDF!CY244&gt;=0, RMDF!CY244&lt;=1-SUM(RMDF!Z244,RMDF!AG244,RMDF!AN244,RMDF!AU244,RMDF!BB244,RMDF!BI244,RMDF!BP244,RMDF!BW244,RMDF!CD244,RMDF!CK244,RMDF!CR244), RMDF!CY244=ROUND(RMDF!CY244,4))</f>
        <v>1</v>
      </c>
      <c r="CW244" s="317">
        <f>RMDF!CW244</f>
        <v>0</v>
      </c>
      <c r="CX244" s="318" t="str">
        <f>IF(CW244=0,"",_xlfn.XLOOKUP(CW244,StatePicklist!$1:$1,StatePicklist!$3:$3,"NA",0))</f>
        <v/>
      </c>
      <c r="CY244" s="297" t="str">
        <f ca="1">IF(RMDF!CX244="", "", IF(ISNUMBER(MATCH(RMDF!CX244, INDIRECT(CX244), 0)), "OK", "Invalid"))</f>
        <v/>
      </c>
      <c r="CZ244" s="281"/>
      <c r="DA244" s="281"/>
      <c r="DB244" s="281"/>
      <c r="DC244" s="281" t="b">
        <f>AND(RMDF!DF244&gt;=0, RMDF!DF244&lt;=1-SUM(RMDF!Z244,RMDF!AG244,RMDF!AN244,RMDF!AU244,RMDF!BB244,RMDF!BI244,RMDF!BP244,RMDF!BW244,RMDF!CD244,RMDF!CK244,RMDF!CR244,RMDF!CY244), RMDF!DF244=ROUND(RMDF!DF244,4))</f>
        <v>1</v>
      </c>
      <c r="DD244" s="317">
        <f>RMDF!DD244</f>
        <v>0</v>
      </c>
      <c r="DE244" s="318" t="str">
        <f>IF(DD244=0,"",_xlfn.XLOOKUP(DD244,StatePicklist!$1:$1,StatePicklist!$3:$3,"NA",0))</f>
        <v/>
      </c>
      <c r="DF244" s="297" t="str">
        <f ca="1">IF(RMDF!DE244="", "", IF(ISNUMBER(MATCH(RMDF!DE244, INDIRECT(DE244), 0)), "OK", "Invalid"))</f>
        <v/>
      </c>
      <c r="DG244" s="281"/>
      <c r="DH244" s="281"/>
      <c r="DI244" s="281"/>
      <c r="DJ244" s="281" t="b">
        <f>AND(RMDF!DM244&gt;=0, RMDF!DM244&lt;=1-SUM(RMDF!Z244,RMDF!AG244,RMDF!AN244,RMDF!AU244,RMDF!BB244,RMDF!BI244,RMDF!BP244,RMDF!BW244,RMDF!CD244,RMDF!CK244,RMDF!CR244,RMDF!CY244,RMDF!DF244), RMDF!DM244=ROUND(RMDF!DM244,4))</f>
        <v>1</v>
      </c>
      <c r="DK244" s="317">
        <f>RMDF!DK244</f>
        <v>0</v>
      </c>
      <c r="DL244" s="318" t="str">
        <f>IF(DK244=0,"",_xlfn.XLOOKUP(DK244,StatePicklist!$1:$1,StatePicklist!$3:$3,"NA",0))</f>
        <v/>
      </c>
      <c r="DM244" s="297" t="str">
        <f ca="1">IF(RMDF!DL244="", "", IF(ISNUMBER(MATCH(RMDF!DL244, INDIRECT(DL244), 0)), "OK", "Invalid"))</f>
        <v/>
      </c>
      <c r="DN244" s="281"/>
      <c r="DO244" s="281"/>
      <c r="DP244" s="281"/>
      <c r="DQ244" s="281" t="b">
        <f>AND(RMDF!DT244&gt;=0, RMDF!DT244&lt;=1-SUM(RMDF!Z244,RMDF!AG244,RMDF!AN244,RMDF!AU244,RMDF!BB244,RMDF!BI244,RMDF!BP244,RMDF!BW244,RMDF!CD244,RMDF!CK244,RMDF!CR244,RMDF!CY244,RMDF!DF244,RMDF!DM244), RMDF!DT244=ROUND(RMDF!DT244,4))</f>
        <v>1</v>
      </c>
      <c r="DR244" s="317">
        <f>RMDF!DR244</f>
        <v>0</v>
      </c>
      <c r="DS244" s="318" t="str">
        <f>IF(DR244=0,"",_xlfn.XLOOKUP(DR244,StatePicklist!$1:$1,StatePicklist!$3:$3,"NA",0))</f>
        <v/>
      </c>
      <c r="DT244" s="297" t="str">
        <f ca="1">IF(RMDF!DS244="", "", IF(ISNUMBER(MATCH(RMDF!DS244, INDIRECT(DS244), 0)), "OK", "Invalid"))</f>
        <v/>
      </c>
      <c r="DU244" s="281"/>
      <c r="DV244" s="281"/>
      <c r="DW244" s="281"/>
      <c r="DX244" s="281" t="b">
        <f>AND(RMDF!EA244&gt;=0, RMDF!EA244&lt;=1-SUM(RMDF!Z244,RMDF!AG244,RMDF!AN244,RMDF!AU244,RMDF!BB244,RMDF!BI244,RMDF!BP244,RMDF!BW244,RMDF!CD244,RMDF!CK244,RMDF!CR244,RMDF!CY244,RMDF!DF244,RMDF!DM244,RMDF!DT244), RMDF!EA244=ROUND(RMDF!EA244,4))</f>
        <v>1</v>
      </c>
      <c r="DY244" s="317">
        <f>RMDF!DY244</f>
        <v>0</v>
      </c>
      <c r="DZ244" s="318" t="str">
        <f>IF(DY244=0,"",_xlfn.XLOOKUP(DY244,StatePicklist!$1:$1,StatePicklist!$3:$3,"NA",0))</f>
        <v/>
      </c>
      <c r="EA244" s="297" t="str">
        <f ca="1">IF(RMDF!DZ244="", "", IF(ISNUMBER(MATCH(RMDF!DZ244, INDIRECT(DZ244), 0)), "OK", "Invalid"))</f>
        <v/>
      </c>
      <c r="EB244" s="281"/>
      <c r="EC244" s="281"/>
      <c r="ED244" s="281"/>
      <c r="EE244" s="281" t="b">
        <f>AND(RMDF!EH244&gt;=0, RMDF!EH244&lt;=1-SUM(RMDF!Z244,RMDF!AG244,RMDF!AN244,RMDF!AU244,RMDF!BB244,RMDF!BI244,RMDF!BP244,RMDF!BW244,RMDF!CD244,RMDF!CK244,RMDF!CR244,RMDF!CY244,RMDF!DF244,RMDF!DM244,RMDF!DT244,RMDF!EA244), RMDF!EH244=ROUND(RMDF!EH244,4))</f>
        <v>1</v>
      </c>
      <c r="EF244" s="317">
        <f>RMDF!EF244</f>
        <v>0</v>
      </c>
      <c r="EG244" s="318" t="str">
        <f>IF(EF244=0,"",_xlfn.XLOOKUP(EF244,StatePicklist!$1:$1,StatePicklist!$3:$3,"NA",0))</f>
        <v/>
      </c>
      <c r="EH244" s="297" t="str">
        <f ca="1">IF(RMDF!EG244="", "", IF(ISNUMBER(MATCH(RMDF!EG244, INDIRECT(EG244), 0)), "OK", "Invalid"))</f>
        <v/>
      </c>
      <c r="EI244" s="281"/>
      <c r="EJ244" s="281"/>
      <c r="EK244" s="281"/>
      <c r="EL244" s="281" t="b">
        <f>AND(RMDF!EO244&gt;=0, RMDF!EO244&lt;=1-SUM(RMDF!Z244,RMDF!AG244,RMDF!AN244,RMDF!AU244,RMDF!BB244,RMDF!BI244,RMDF!BP244,RMDF!BW244,RMDF!CD244,RMDF!CK244,RMDF!CR244,RMDF!CY244,RMDF!DF244,RMDF!DM244,RMDF!DT244,RMDF!EA244,RMDF!EH244), RMDF!EO244=ROUND(RMDF!EO244,4))</f>
        <v>1</v>
      </c>
      <c r="EM244" s="317">
        <f>RMDF!EM244</f>
        <v>0</v>
      </c>
      <c r="EN244" s="318" t="str">
        <f>IF(EM244=0,"",_xlfn.XLOOKUP(EM244,StatePicklist!$1:$1,StatePicklist!$3:$3,"NA",0))</f>
        <v/>
      </c>
      <c r="EO244" s="297" t="str">
        <f ca="1">IF(RMDF!EN244="", "", IF(ISNUMBER(MATCH(RMDF!EN244, INDIRECT(EN244), 0)), "OK", "Invalid"))</f>
        <v/>
      </c>
      <c r="EP244" s="281"/>
      <c r="EQ244" s="281"/>
      <c r="ER244" s="281"/>
      <c r="ES244" s="281" t="b">
        <f>AND(RMDF!EV244&gt;=0, RMDF!EV244&lt;=1-SUM(RMDF!Z244,RMDF!AG244,RMDF!AN244,RMDF!AU244,RMDF!BB244,RMDF!BI244,RMDF!BP244,RMDF!BW244,RMDF!CD244,RMDF!CK244,RMDF!CR244,RMDF!CY244,RMDF!DF244,RMDF!DM244,RMDF!DT244,RMDF!EA244,RMDF!EH244,RMDF!EO244), RMDF!EV244=ROUND(RMDF!EV244,4))</f>
        <v>1</v>
      </c>
      <c r="ET244" s="317">
        <f>RMDF!ET244</f>
        <v>0</v>
      </c>
      <c r="EU244" s="318" t="str">
        <f>IF(ET244=0,"",_xlfn.XLOOKUP(ET244,StatePicklist!$1:$1,StatePicklist!$3:$3,"NA",0))</f>
        <v/>
      </c>
      <c r="EV244" s="297" t="str">
        <f ca="1">IF(RMDF!EU244="", "", IF(ISNUMBER(MATCH(RMDF!EU244, INDIRECT(EU244), 0)), "OK", "Invalid"))</f>
        <v/>
      </c>
      <c r="EW244" s="281"/>
      <c r="EX244" s="281"/>
      <c r="EY244" s="281"/>
      <c r="EZ244" s="281" t="b">
        <f>AND(RMDF!FC244&gt;=0, RMDF!FC244&lt;=1-SUM(RMDF!Z244,RMDF!AG244,RMDF!AN244,RMDF!AU244,RMDF!BB244,RMDF!BI244,RMDF!BP244,RMDF!BW244,RMDF!CD244,RMDF!CK244,RMDF!CR244,RMDF!CY244,RMDF!DF244,RMDF!DM244,RMDF!DT244,RMDF!EA244,RMDF!EH244,RMDF!EO244,RMDF!EV244), RMDF!FC244=ROUND(RMDF!FC244,4))</f>
        <v>1</v>
      </c>
      <c r="FA244" s="317">
        <f>RMDF!FA244</f>
        <v>0</v>
      </c>
      <c r="FB244" s="318" t="str">
        <f>IF(FA244=0,"",_xlfn.XLOOKUP(FA244,StatePicklist!$1:$1,StatePicklist!$3:$3,"NA",0))</f>
        <v/>
      </c>
      <c r="FC244" s="297" t="str">
        <f ca="1">IF(RMDF!FB244="", "", IF(ISNUMBER(MATCH(RMDF!FB244, INDIRECT(FB244), 0)), "OK", "Invalid"))</f>
        <v/>
      </c>
    </row>
    <row r="245" spans="1:159" s="205" customFormat="1" ht="39.9" customHeight="1" x14ac:dyDescent="0.25">
      <c r="A245" s="206"/>
      <c r="B245" s="196"/>
      <c r="C245" s="197"/>
      <c r="D245" s="198"/>
      <c r="E245" s="199"/>
      <c r="F245" s="200"/>
      <c r="G245" s="201"/>
      <c r="H245" s="292"/>
      <c r="I245" s="305">
        <f>RMDF!I245</f>
        <v>0</v>
      </c>
      <c r="J245" s="305" t="str">
        <f>IF(I245=ProductCode!$B$30,"PDReclPost",IF(OR(I245=ProductCode!$C$30,I245=ProductCode!$E$30,I245=ProductCode!$G$30),"PDPreCon",IF(OR(I245=ProductCode!$D$30,I245=ProductCode!$F$30),"PDNotReclPost","")))</f>
        <v/>
      </c>
      <c r="K245" s="305" t="str">
        <f t="shared" si="18"/>
        <v/>
      </c>
      <c r="L245" s="289"/>
      <c r="M245" s="305" t="str">
        <f t="shared" si="18"/>
        <v/>
      </c>
      <c r="N245" s="289" t="b">
        <f>AND(RMDF!N245&gt;=0, RMDF!N245&lt;=1-RMDF!L245, RMDF!N245=ROUND(RMDF!N245,4))</f>
        <v>1</v>
      </c>
      <c r="O245" s="286" t="str">
        <f>IF(P245="","",IF(I245="","",IF(LEFT(I245,13)="Reclaimed pos",RawMaterialCode!$E$569,RawMaterialCode!$E$568)))</f>
        <v>Reclaimed pre-consumer mixed fibers (RM0578)</v>
      </c>
      <c r="P245" s="295">
        <f t="shared" si="19"/>
        <v>1</v>
      </c>
      <c r="Q245" s="202"/>
      <c r="R245" s="203"/>
      <c r="S245" s="204" t="str">
        <f t="shared" si="20"/>
        <v/>
      </c>
      <c r="T245" s="281"/>
      <c r="U245" s="281"/>
      <c r="V245" s="281"/>
      <c r="W245" s="281"/>
      <c r="X245" s="317">
        <f>RMDF!X245</f>
        <v>0</v>
      </c>
      <c r="Y245" s="318" t="str">
        <f>IF(X245=0,"",_xlfn.XLOOKUP(X245,StatePicklist!$1:$1,StatePicklist!$3:$3,"NA",0))</f>
        <v/>
      </c>
      <c r="Z245" s="297" t="str">
        <f ca="1">IF(RMDF!Y245="", "", IF(ISNUMBER(MATCH(RMDF!Y245, INDIRECT(Y245), 0)), "OK", "Invalid"))</f>
        <v/>
      </c>
      <c r="AA245" s="281"/>
      <c r="AB245" s="281"/>
      <c r="AC245" s="281"/>
      <c r="AD245" s="281" t="b">
        <f>AND(RMDF!AG245&gt;=0, RMDF!AG245&lt;=1-RMDF!Z245, RMDF!AG245=ROUND(RMDF!AG245,4))</f>
        <v>1</v>
      </c>
      <c r="AE245" s="317">
        <f>RMDF!AE245</f>
        <v>0</v>
      </c>
      <c r="AF245" s="318" t="str">
        <f>IF(AE245=0,"",_xlfn.XLOOKUP(AE245,StatePicklist!$1:$1,StatePicklist!$3:$3,"NA",0))</f>
        <v/>
      </c>
      <c r="AG245" s="297" t="str">
        <f ca="1">IF(RMDF!AF245="", "", IF(ISNUMBER(MATCH(RMDF!AF245, INDIRECT(AF245), 0)), "OK", "Invalid"))</f>
        <v/>
      </c>
      <c r="AH245" s="281"/>
      <c r="AI245" s="281"/>
      <c r="AJ245" s="281"/>
      <c r="AK245" s="281" t="b">
        <f>AND(RMDF!AN245&gt;=0, RMDF!AN245&lt;=1-SUM(RMDF!Z245,RMDF!AG245), RMDF!AN245=ROUND(RMDF!AN245,4))</f>
        <v>1</v>
      </c>
      <c r="AL245" s="317">
        <f>RMDF!AL245</f>
        <v>0</v>
      </c>
      <c r="AM245" s="318" t="str">
        <f>IF(AL245=0,"",_xlfn.XLOOKUP(AL245,StatePicklist!$1:$1,StatePicklist!$3:$3,"NA",0))</f>
        <v/>
      </c>
      <c r="AN245" s="297" t="str">
        <f ca="1">IF(RMDF!AM245="", "", IF(ISNUMBER(MATCH(RMDF!AM245, INDIRECT(AM245), 0)), "OK", "Invalid"))</f>
        <v/>
      </c>
      <c r="AO245" s="281"/>
      <c r="AP245" s="281"/>
      <c r="AQ245" s="281"/>
      <c r="AR245" s="281" t="b">
        <f>AND(RMDF!AU245&gt;=0, RMDF!AU245&lt;=1-SUM(RMDF!Z245,RMDF!AG245,RMDF!AN245), RMDF!AU245=ROUND(RMDF!AU245,4))</f>
        <v>1</v>
      </c>
      <c r="AS245" s="317">
        <f>RMDF!AS245</f>
        <v>0</v>
      </c>
      <c r="AT245" s="318" t="str">
        <f>IF(AS245=0,"",_xlfn.XLOOKUP(AS245,StatePicklist!$1:$1,StatePicklist!$3:$3,"NA",0))</f>
        <v/>
      </c>
      <c r="AU245" s="297" t="str">
        <f ca="1">IF(RMDF!AT245="", "", IF(ISNUMBER(MATCH(RMDF!AT245, INDIRECT(AT245), 0)), "OK", "Invalid"))</f>
        <v/>
      </c>
      <c r="AV245" s="281"/>
      <c r="AW245" s="281"/>
      <c r="AX245" s="281"/>
      <c r="AY245" s="281" t="b">
        <f>AND(RMDF!BB245&gt;=0, RMDF!BB245&lt;=1-SUM(RMDF!Z245,RMDF!AG245,RMDF!AN245,RMDF!AU245), RMDF!BB245=ROUND(RMDF!BB245,4))</f>
        <v>1</v>
      </c>
      <c r="AZ245" s="317">
        <f>RMDF!AZ245</f>
        <v>0</v>
      </c>
      <c r="BA245" s="318" t="str">
        <f>IF(AZ245=0,"",_xlfn.XLOOKUP(AZ245,StatePicklist!$1:$1,StatePicklist!$3:$3,"NA",0))</f>
        <v/>
      </c>
      <c r="BB245" s="297" t="str">
        <f ca="1">IF(RMDF!BA245="", "", IF(ISNUMBER(MATCH(RMDF!BA245, INDIRECT(BA245), 0)), "OK", "Invalid"))</f>
        <v/>
      </c>
      <c r="BC245" s="281"/>
      <c r="BD245" s="281"/>
      <c r="BE245" s="281"/>
      <c r="BF245" s="281" t="b">
        <f>AND(RMDF!BI245&gt;=0, RMDF!BI245&lt;=1-SUM(RMDF!Z245,RMDF!AG245,RMDF!AN245,RMDF!AU245,RMDF!BB245), RMDF!BI245=ROUND(RMDF!BI245,4))</f>
        <v>1</v>
      </c>
      <c r="BG245" s="317">
        <f>RMDF!BG245</f>
        <v>0</v>
      </c>
      <c r="BH245" s="318" t="str">
        <f>IF(BG245=0,"",_xlfn.XLOOKUP(BG245,StatePicklist!$1:$1,StatePicklist!$3:$3,"NA",0))</f>
        <v/>
      </c>
      <c r="BI245" s="297" t="str">
        <f ca="1">IF(RMDF!BH245="", "", IF(ISNUMBER(MATCH(RMDF!BH245, INDIRECT(BH245), 0)), "OK", "Invalid"))</f>
        <v/>
      </c>
      <c r="BJ245" s="281"/>
      <c r="BK245" s="281"/>
      <c r="BL245" s="281"/>
      <c r="BM245" s="281" t="b">
        <f>AND(RMDF!BP245&gt;=0, RMDF!BP245&lt;=1-SUM(RMDF!Z245,RMDF!AG245,RMDF!AN245,RMDF!AU245,RMDF!BB245,RMDF!BI245), RMDF!BP245=ROUND(RMDF!BP245,4))</f>
        <v>1</v>
      </c>
      <c r="BN245" s="317">
        <f>RMDF!BN245</f>
        <v>0</v>
      </c>
      <c r="BO245" s="318" t="str">
        <f>IF(BN245=0,"",_xlfn.XLOOKUP(BN245,StatePicklist!$1:$1,StatePicklist!$3:$3,"NA",0))</f>
        <v/>
      </c>
      <c r="BP245" s="297" t="str">
        <f ca="1">IF(RMDF!BO245="", "", IF(ISNUMBER(MATCH(RMDF!BO245, INDIRECT(BO245), 0)), "OK", "Invalid"))</f>
        <v/>
      </c>
      <c r="BQ245" s="281"/>
      <c r="BR245" s="281"/>
      <c r="BS245" s="281"/>
      <c r="BT245" s="281" t="b">
        <f>AND(RMDF!BW245&gt;=0, RMDF!BW245&lt;=1-SUM(RMDF!Z245,RMDF!AG245,RMDF!AN245,RMDF!AU245,RMDF!BB245,RMDF!BI245,RMDF!BP245), RMDF!BW245=ROUND(RMDF!BW245,4))</f>
        <v>1</v>
      </c>
      <c r="BU245" s="317">
        <f>RMDF!BU245</f>
        <v>0</v>
      </c>
      <c r="BV245" s="318" t="str">
        <f>IF(BU245=0,"",_xlfn.XLOOKUP(BU245,StatePicklist!$1:$1,StatePicklist!$3:$3,"NA",0))</f>
        <v/>
      </c>
      <c r="BW245" s="297" t="str">
        <f ca="1">IF(RMDF!BV245="", "", IF(ISNUMBER(MATCH(RMDF!BV245, INDIRECT(BV245), 0)), "OK", "Invalid"))</f>
        <v/>
      </c>
      <c r="BX245" s="281"/>
      <c r="BY245" s="281"/>
      <c r="BZ245" s="281"/>
      <c r="CA245" s="281" t="b">
        <f>AND(RMDF!CD245&gt;=0, RMDF!CD245&lt;=1-SUM(RMDF!Z245,RMDF!AG245,RMDF!AN245,RMDF!AU245,RMDF!BB245,RMDF!BI245,RMDF!BP245,RMDF!BW245), RMDF!CD245=ROUND(RMDF!CD245,4))</f>
        <v>1</v>
      </c>
      <c r="CB245" s="317">
        <f>RMDF!CB245</f>
        <v>0</v>
      </c>
      <c r="CC245" s="318" t="str">
        <f>IF(CB245=0,"",_xlfn.XLOOKUP(CB245,StatePicklist!$1:$1,StatePicklist!$3:$3,"NA",0))</f>
        <v/>
      </c>
      <c r="CD245" s="297" t="str">
        <f ca="1">IF(RMDF!CC245="", "", IF(ISNUMBER(MATCH(RMDF!CC245, INDIRECT(CC245), 0)), "OK", "Invalid"))</f>
        <v/>
      </c>
      <c r="CE245" s="281"/>
      <c r="CF245" s="281"/>
      <c r="CG245" s="281"/>
      <c r="CH245" s="281" t="b">
        <f>AND(RMDF!CK245&gt;=0, RMDF!CK245&lt;=1-SUM(RMDF!Z245,RMDF!AG245,RMDF!AN245,RMDF!AU245,RMDF!BB245,RMDF!BI245,RMDF!BP245,RMDF!BW245,RMDF!CD245), RMDF!CK245=ROUND(RMDF!CK245,4))</f>
        <v>1</v>
      </c>
      <c r="CI245" s="317">
        <f>RMDF!CI245</f>
        <v>0</v>
      </c>
      <c r="CJ245" s="318" t="str">
        <f>IF(CI245=0,"",_xlfn.XLOOKUP(CI245,StatePicklist!$1:$1,StatePicklist!$3:$3,"NA",0))</f>
        <v/>
      </c>
      <c r="CK245" s="297" t="str">
        <f ca="1">IF(RMDF!CJ245="", "", IF(ISNUMBER(MATCH(RMDF!CJ245, INDIRECT(CJ245), 0)), "OK", "Invalid"))</f>
        <v/>
      </c>
      <c r="CL245" s="281"/>
      <c r="CM245" s="281"/>
      <c r="CN245" s="281"/>
      <c r="CO245" s="281" t="b">
        <f>AND(RMDF!CR245&gt;=0, RMDF!CR245&lt;=1-SUM(RMDF!Z245,RMDF!AG245,RMDF!AN245,RMDF!AU245,RMDF!BB245,RMDF!BI245,RMDF!BP245,RMDF!BW245,RMDF!CD245,RMDF!CK245), RMDF!CR245=ROUND(RMDF!CR245,4))</f>
        <v>1</v>
      </c>
      <c r="CP245" s="317">
        <f>RMDF!CP245</f>
        <v>0</v>
      </c>
      <c r="CQ245" s="318" t="str">
        <f>IF(CP245=0,"",_xlfn.XLOOKUP(CP245,StatePicklist!$1:$1,StatePicklist!$3:$3,"NA",0))</f>
        <v/>
      </c>
      <c r="CR245" s="297" t="str">
        <f ca="1">IF(RMDF!CQ245="", "", IF(ISNUMBER(MATCH(RMDF!CQ245, INDIRECT(CQ245), 0)), "OK", "Invalid"))</f>
        <v/>
      </c>
      <c r="CS245" s="281"/>
      <c r="CT245" s="281"/>
      <c r="CU245" s="281"/>
      <c r="CV245" s="281" t="b">
        <f>AND(RMDF!CY245&gt;=0, RMDF!CY245&lt;=1-SUM(RMDF!Z245,RMDF!AG245,RMDF!AN245,RMDF!AU245,RMDF!BB245,RMDF!BI245,RMDF!BP245,RMDF!BW245,RMDF!CD245,RMDF!CK245,RMDF!CR245), RMDF!CY245=ROUND(RMDF!CY245,4))</f>
        <v>1</v>
      </c>
      <c r="CW245" s="317">
        <f>RMDF!CW245</f>
        <v>0</v>
      </c>
      <c r="CX245" s="318" t="str">
        <f>IF(CW245=0,"",_xlfn.XLOOKUP(CW245,StatePicklist!$1:$1,StatePicklist!$3:$3,"NA",0))</f>
        <v/>
      </c>
      <c r="CY245" s="297" t="str">
        <f ca="1">IF(RMDF!CX245="", "", IF(ISNUMBER(MATCH(RMDF!CX245, INDIRECT(CX245), 0)), "OK", "Invalid"))</f>
        <v/>
      </c>
      <c r="CZ245" s="281"/>
      <c r="DA245" s="281"/>
      <c r="DB245" s="281"/>
      <c r="DC245" s="281" t="b">
        <f>AND(RMDF!DF245&gt;=0, RMDF!DF245&lt;=1-SUM(RMDF!Z245,RMDF!AG245,RMDF!AN245,RMDF!AU245,RMDF!BB245,RMDF!BI245,RMDF!BP245,RMDF!BW245,RMDF!CD245,RMDF!CK245,RMDF!CR245,RMDF!CY245), RMDF!DF245=ROUND(RMDF!DF245,4))</f>
        <v>1</v>
      </c>
      <c r="DD245" s="317">
        <f>RMDF!DD245</f>
        <v>0</v>
      </c>
      <c r="DE245" s="318" t="str">
        <f>IF(DD245=0,"",_xlfn.XLOOKUP(DD245,StatePicklist!$1:$1,StatePicklist!$3:$3,"NA",0))</f>
        <v/>
      </c>
      <c r="DF245" s="297" t="str">
        <f ca="1">IF(RMDF!DE245="", "", IF(ISNUMBER(MATCH(RMDF!DE245, INDIRECT(DE245), 0)), "OK", "Invalid"))</f>
        <v/>
      </c>
      <c r="DG245" s="281"/>
      <c r="DH245" s="281"/>
      <c r="DI245" s="281"/>
      <c r="DJ245" s="281" t="b">
        <f>AND(RMDF!DM245&gt;=0, RMDF!DM245&lt;=1-SUM(RMDF!Z245,RMDF!AG245,RMDF!AN245,RMDF!AU245,RMDF!BB245,RMDF!BI245,RMDF!BP245,RMDF!BW245,RMDF!CD245,RMDF!CK245,RMDF!CR245,RMDF!CY245,RMDF!DF245), RMDF!DM245=ROUND(RMDF!DM245,4))</f>
        <v>1</v>
      </c>
      <c r="DK245" s="317">
        <f>RMDF!DK245</f>
        <v>0</v>
      </c>
      <c r="DL245" s="318" t="str">
        <f>IF(DK245=0,"",_xlfn.XLOOKUP(DK245,StatePicklist!$1:$1,StatePicklist!$3:$3,"NA",0))</f>
        <v/>
      </c>
      <c r="DM245" s="297" t="str">
        <f ca="1">IF(RMDF!DL245="", "", IF(ISNUMBER(MATCH(RMDF!DL245, INDIRECT(DL245), 0)), "OK", "Invalid"))</f>
        <v/>
      </c>
      <c r="DN245" s="281"/>
      <c r="DO245" s="281"/>
      <c r="DP245" s="281"/>
      <c r="DQ245" s="281" t="b">
        <f>AND(RMDF!DT245&gt;=0, RMDF!DT245&lt;=1-SUM(RMDF!Z245,RMDF!AG245,RMDF!AN245,RMDF!AU245,RMDF!BB245,RMDF!BI245,RMDF!BP245,RMDF!BW245,RMDF!CD245,RMDF!CK245,RMDF!CR245,RMDF!CY245,RMDF!DF245,RMDF!DM245), RMDF!DT245=ROUND(RMDF!DT245,4))</f>
        <v>1</v>
      </c>
      <c r="DR245" s="317">
        <f>RMDF!DR245</f>
        <v>0</v>
      </c>
      <c r="DS245" s="318" t="str">
        <f>IF(DR245=0,"",_xlfn.XLOOKUP(DR245,StatePicklist!$1:$1,StatePicklist!$3:$3,"NA",0))</f>
        <v/>
      </c>
      <c r="DT245" s="297" t="str">
        <f ca="1">IF(RMDF!DS245="", "", IF(ISNUMBER(MATCH(RMDF!DS245, INDIRECT(DS245), 0)), "OK", "Invalid"))</f>
        <v/>
      </c>
      <c r="DU245" s="281"/>
      <c r="DV245" s="281"/>
      <c r="DW245" s="281"/>
      <c r="DX245" s="281" t="b">
        <f>AND(RMDF!EA245&gt;=0, RMDF!EA245&lt;=1-SUM(RMDF!Z245,RMDF!AG245,RMDF!AN245,RMDF!AU245,RMDF!BB245,RMDF!BI245,RMDF!BP245,RMDF!BW245,RMDF!CD245,RMDF!CK245,RMDF!CR245,RMDF!CY245,RMDF!DF245,RMDF!DM245,RMDF!DT245), RMDF!EA245=ROUND(RMDF!EA245,4))</f>
        <v>1</v>
      </c>
      <c r="DY245" s="317">
        <f>RMDF!DY245</f>
        <v>0</v>
      </c>
      <c r="DZ245" s="318" t="str">
        <f>IF(DY245=0,"",_xlfn.XLOOKUP(DY245,StatePicklist!$1:$1,StatePicklist!$3:$3,"NA",0))</f>
        <v/>
      </c>
      <c r="EA245" s="297" t="str">
        <f ca="1">IF(RMDF!DZ245="", "", IF(ISNUMBER(MATCH(RMDF!DZ245, INDIRECT(DZ245), 0)), "OK", "Invalid"))</f>
        <v/>
      </c>
      <c r="EB245" s="281"/>
      <c r="EC245" s="281"/>
      <c r="ED245" s="281"/>
      <c r="EE245" s="281" t="b">
        <f>AND(RMDF!EH245&gt;=0, RMDF!EH245&lt;=1-SUM(RMDF!Z245,RMDF!AG245,RMDF!AN245,RMDF!AU245,RMDF!BB245,RMDF!BI245,RMDF!BP245,RMDF!BW245,RMDF!CD245,RMDF!CK245,RMDF!CR245,RMDF!CY245,RMDF!DF245,RMDF!DM245,RMDF!DT245,RMDF!EA245), RMDF!EH245=ROUND(RMDF!EH245,4))</f>
        <v>1</v>
      </c>
      <c r="EF245" s="317">
        <f>RMDF!EF245</f>
        <v>0</v>
      </c>
      <c r="EG245" s="318" t="str">
        <f>IF(EF245=0,"",_xlfn.XLOOKUP(EF245,StatePicklist!$1:$1,StatePicklist!$3:$3,"NA",0))</f>
        <v/>
      </c>
      <c r="EH245" s="297" t="str">
        <f ca="1">IF(RMDF!EG245="", "", IF(ISNUMBER(MATCH(RMDF!EG245, INDIRECT(EG245), 0)), "OK", "Invalid"))</f>
        <v/>
      </c>
      <c r="EI245" s="281"/>
      <c r="EJ245" s="281"/>
      <c r="EK245" s="281"/>
      <c r="EL245" s="281" t="b">
        <f>AND(RMDF!EO245&gt;=0, RMDF!EO245&lt;=1-SUM(RMDF!Z245,RMDF!AG245,RMDF!AN245,RMDF!AU245,RMDF!BB245,RMDF!BI245,RMDF!BP245,RMDF!BW245,RMDF!CD245,RMDF!CK245,RMDF!CR245,RMDF!CY245,RMDF!DF245,RMDF!DM245,RMDF!DT245,RMDF!EA245,RMDF!EH245), RMDF!EO245=ROUND(RMDF!EO245,4))</f>
        <v>1</v>
      </c>
      <c r="EM245" s="317">
        <f>RMDF!EM245</f>
        <v>0</v>
      </c>
      <c r="EN245" s="318" t="str">
        <f>IF(EM245=0,"",_xlfn.XLOOKUP(EM245,StatePicklist!$1:$1,StatePicklist!$3:$3,"NA",0))</f>
        <v/>
      </c>
      <c r="EO245" s="297" t="str">
        <f ca="1">IF(RMDF!EN245="", "", IF(ISNUMBER(MATCH(RMDF!EN245, INDIRECT(EN245), 0)), "OK", "Invalid"))</f>
        <v/>
      </c>
      <c r="EP245" s="281"/>
      <c r="EQ245" s="281"/>
      <c r="ER245" s="281"/>
      <c r="ES245" s="281" t="b">
        <f>AND(RMDF!EV245&gt;=0, RMDF!EV245&lt;=1-SUM(RMDF!Z245,RMDF!AG245,RMDF!AN245,RMDF!AU245,RMDF!BB245,RMDF!BI245,RMDF!BP245,RMDF!BW245,RMDF!CD245,RMDF!CK245,RMDF!CR245,RMDF!CY245,RMDF!DF245,RMDF!DM245,RMDF!DT245,RMDF!EA245,RMDF!EH245,RMDF!EO245), RMDF!EV245=ROUND(RMDF!EV245,4))</f>
        <v>1</v>
      </c>
      <c r="ET245" s="317">
        <f>RMDF!ET245</f>
        <v>0</v>
      </c>
      <c r="EU245" s="318" t="str">
        <f>IF(ET245=0,"",_xlfn.XLOOKUP(ET245,StatePicklist!$1:$1,StatePicklist!$3:$3,"NA",0))</f>
        <v/>
      </c>
      <c r="EV245" s="297" t="str">
        <f ca="1">IF(RMDF!EU245="", "", IF(ISNUMBER(MATCH(RMDF!EU245, INDIRECT(EU245), 0)), "OK", "Invalid"))</f>
        <v/>
      </c>
      <c r="EW245" s="281"/>
      <c r="EX245" s="281"/>
      <c r="EY245" s="281"/>
      <c r="EZ245" s="281" t="b">
        <f>AND(RMDF!FC245&gt;=0, RMDF!FC245&lt;=1-SUM(RMDF!Z245,RMDF!AG245,RMDF!AN245,RMDF!AU245,RMDF!BB245,RMDF!BI245,RMDF!BP245,RMDF!BW245,RMDF!CD245,RMDF!CK245,RMDF!CR245,RMDF!CY245,RMDF!DF245,RMDF!DM245,RMDF!DT245,RMDF!EA245,RMDF!EH245,RMDF!EO245,RMDF!EV245), RMDF!FC245=ROUND(RMDF!FC245,4))</f>
        <v>1</v>
      </c>
      <c r="FA245" s="317">
        <f>RMDF!FA245</f>
        <v>0</v>
      </c>
      <c r="FB245" s="318" t="str">
        <f>IF(FA245=0,"",_xlfn.XLOOKUP(FA245,StatePicklist!$1:$1,StatePicklist!$3:$3,"NA",0))</f>
        <v/>
      </c>
      <c r="FC245" s="297" t="str">
        <f ca="1">IF(RMDF!FB245="", "", IF(ISNUMBER(MATCH(RMDF!FB245, INDIRECT(FB245), 0)), "OK", "Invalid"))</f>
        <v/>
      </c>
    </row>
    <row r="246" spans="1:159" s="205" customFormat="1" ht="39.9" customHeight="1" x14ac:dyDescent="0.25">
      <c r="A246" s="206"/>
      <c r="B246" s="196"/>
      <c r="C246" s="197"/>
      <c r="D246" s="198"/>
      <c r="E246" s="199"/>
      <c r="F246" s="200"/>
      <c r="G246" s="201"/>
      <c r="H246" s="292"/>
      <c r="I246" s="305">
        <f>RMDF!I246</f>
        <v>0</v>
      </c>
      <c r="J246" s="305" t="str">
        <f>IF(I246=ProductCode!$B$30,"PDReclPost",IF(OR(I246=ProductCode!$C$30,I246=ProductCode!$E$30,I246=ProductCode!$G$30),"PDPreCon",IF(OR(I246=ProductCode!$D$30,I246=ProductCode!$F$30),"PDNotReclPost","")))</f>
        <v/>
      </c>
      <c r="K246" s="305" t="str">
        <f t="shared" si="18"/>
        <v/>
      </c>
      <c r="L246" s="289"/>
      <c r="M246" s="305" t="str">
        <f t="shared" si="18"/>
        <v/>
      </c>
      <c r="N246" s="289" t="b">
        <f>AND(RMDF!N246&gt;=0, RMDF!N246&lt;=1-RMDF!L246, RMDF!N246=ROUND(RMDF!N246,4))</f>
        <v>1</v>
      </c>
      <c r="O246" s="286" t="str">
        <f>IF(P246="","",IF(I246="","",IF(LEFT(I246,13)="Reclaimed pos",RawMaterialCode!$E$569,RawMaterialCode!$E$568)))</f>
        <v>Reclaimed pre-consumer mixed fibers (RM0578)</v>
      </c>
      <c r="P246" s="295">
        <f t="shared" si="19"/>
        <v>1</v>
      </c>
      <c r="Q246" s="202"/>
      <c r="R246" s="203"/>
      <c r="S246" s="204" t="str">
        <f t="shared" si="20"/>
        <v/>
      </c>
      <c r="T246" s="281"/>
      <c r="U246" s="281"/>
      <c r="V246" s="281"/>
      <c r="W246" s="281"/>
      <c r="X246" s="317">
        <f>RMDF!X246</f>
        <v>0</v>
      </c>
      <c r="Y246" s="318" t="str">
        <f>IF(X246=0,"",_xlfn.XLOOKUP(X246,StatePicklist!$1:$1,StatePicklist!$3:$3,"NA",0))</f>
        <v/>
      </c>
      <c r="Z246" s="297" t="str">
        <f ca="1">IF(RMDF!Y246="", "", IF(ISNUMBER(MATCH(RMDF!Y246, INDIRECT(Y246), 0)), "OK", "Invalid"))</f>
        <v/>
      </c>
      <c r="AA246" s="281"/>
      <c r="AB246" s="281"/>
      <c r="AC246" s="281"/>
      <c r="AD246" s="281" t="b">
        <f>AND(RMDF!AG246&gt;=0, RMDF!AG246&lt;=1-RMDF!Z246, RMDF!AG246=ROUND(RMDF!AG246,4))</f>
        <v>1</v>
      </c>
      <c r="AE246" s="317">
        <f>RMDF!AE246</f>
        <v>0</v>
      </c>
      <c r="AF246" s="318" t="str">
        <f>IF(AE246=0,"",_xlfn.XLOOKUP(AE246,StatePicklist!$1:$1,StatePicklist!$3:$3,"NA",0))</f>
        <v/>
      </c>
      <c r="AG246" s="297" t="str">
        <f ca="1">IF(RMDF!AF246="", "", IF(ISNUMBER(MATCH(RMDF!AF246, INDIRECT(AF246), 0)), "OK", "Invalid"))</f>
        <v/>
      </c>
      <c r="AH246" s="281"/>
      <c r="AI246" s="281"/>
      <c r="AJ246" s="281"/>
      <c r="AK246" s="281" t="b">
        <f>AND(RMDF!AN246&gt;=0, RMDF!AN246&lt;=1-SUM(RMDF!Z246,RMDF!AG246), RMDF!AN246=ROUND(RMDF!AN246,4))</f>
        <v>1</v>
      </c>
      <c r="AL246" s="317">
        <f>RMDF!AL246</f>
        <v>0</v>
      </c>
      <c r="AM246" s="318" t="str">
        <f>IF(AL246=0,"",_xlfn.XLOOKUP(AL246,StatePicklist!$1:$1,StatePicklist!$3:$3,"NA",0))</f>
        <v/>
      </c>
      <c r="AN246" s="297" t="str">
        <f ca="1">IF(RMDF!AM246="", "", IF(ISNUMBER(MATCH(RMDF!AM246, INDIRECT(AM246), 0)), "OK", "Invalid"))</f>
        <v/>
      </c>
      <c r="AO246" s="281"/>
      <c r="AP246" s="281"/>
      <c r="AQ246" s="281"/>
      <c r="AR246" s="281" t="b">
        <f>AND(RMDF!AU246&gt;=0, RMDF!AU246&lt;=1-SUM(RMDF!Z246,RMDF!AG246,RMDF!AN246), RMDF!AU246=ROUND(RMDF!AU246,4))</f>
        <v>1</v>
      </c>
      <c r="AS246" s="317">
        <f>RMDF!AS246</f>
        <v>0</v>
      </c>
      <c r="AT246" s="318" t="str">
        <f>IF(AS246=0,"",_xlfn.XLOOKUP(AS246,StatePicklist!$1:$1,StatePicklist!$3:$3,"NA",0))</f>
        <v/>
      </c>
      <c r="AU246" s="297" t="str">
        <f ca="1">IF(RMDF!AT246="", "", IF(ISNUMBER(MATCH(RMDF!AT246, INDIRECT(AT246), 0)), "OK", "Invalid"))</f>
        <v/>
      </c>
      <c r="AV246" s="281"/>
      <c r="AW246" s="281"/>
      <c r="AX246" s="281"/>
      <c r="AY246" s="281" t="b">
        <f>AND(RMDF!BB246&gt;=0, RMDF!BB246&lt;=1-SUM(RMDF!Z246,RMDF!AG246,RMDF!AN246,RMDF!AU246), RMDF!BB246=ROUND(RMDF!BB246,4))</f>
        <v>1</v>
      </c>
      <c r="AZ246" s="317">
        <f>RMDF!AZ246</f>
        <v>0</v>
      </c>
      <c r="BA246" s="318" t="str">
        <f>IF(AZ246=0,"",_xlfn.XLOOKUP(AZ246,StatePicklist!$1:$1,StatePicklist!$3:$3,"NA",0))</f>
        <v/>
      </c>
      <c r="BB246" s="297" t="str">
        <f ca="1">IF(RMDF!BA246="", "", IF(ISNUMBER(MATCH(RMDF!BA246, INDIRECT(BA246), 0)), "OK", "Invalid"))</f>
        <v/>
      </c>
      <c r="BC246" s="281"/>
      <c r="BD246" s="281"/>
      <c r="BE246" s="281"/>
      <c r="BF246" s="281" t="b">
        <f>AND(RMDF!BI246&gt;=0, RMDF!BI246&lt;=1-SUM(RMDF!Z246,RMDF!AG246,RMDF!AN246,RMDF!AU246,RMDF!BB246), RMDF!BI246=ROUND(RMDF!BI246,4))</f>
        <v>1</v>
      </c>
      <c r="BG246" s="317">
        <f>RMDF!BG246</f>
        <v>0</v>
      </c>
      <c r="BH246" s="318" t="str">
        <f>IF(BG246=0,"",_xlfn.XLOOKUP(BG246,StatePicklist!$1:$1,StatePicklist!$3:$3,"NA",0))</f>
        <v/>
      </c>
      <c r="BI246" s="297" t="str">
        <f ca="1">IF(RMDF!BH246="", "", IF(ISNUMBER(MATCH(RMDF!BH246, INDIRECT(BH246), 0)), "OK", "Invalid"))</f>
        <v/>
      </c>
      <c r="BJ246" s="281"/>
      <c r="BK246" s="281"/>
      <c r="BL246" s="281"/>
      <c r="BM246" s="281" t="b">
        <f>AND(RMDF!BP246&gt;=0, RMDF!BP246&lt;=1-SUM(RMDF!Z246,RMDF!AG246,RMDF!AN246,RMDF!AU246,RMDF!BB246,RMDF!BI246), RMDF!BP246=ROUND(RMDF!BP246,4))</f>
        <v>1</v>
      </c>
      <c r="BN246" s="317">
        <f>RMDF!BN246</f>
        <v>0</v>
      </c>
      <c r="BO246" s="318" t="str">
        <f>IF(BN246=0,"",_xlfn.XLOOKUP(BN246,StatePicklist!$1:$1,StatePicklist!$3:$3,"NA",0))</f>
        <v/>
      </c>
      <c r="BP246" s="297" t="str">
        <f ca="1">IF(RMDF!BO246="", "", IF(ISNUMBER(MATCH(RMDF!BO246, INDIRECT(BO246), 0)), "OK", "Invalid"))</f>
        <v/>
      </c>
      <c r="BQ246" s="281"/>
      <c r="BR246" s="281"/>
      <c r="BS246" s="281"/>
      <c r="BT246" s="281" t="b">
        <f>AND(RMDF!BW246&gt;=0, RMDF!BW246&lt;=1-SUM(RMDF!Z246,RMDF!AG246,RMDF!AN246,RMDF!AU246,RMDF!BB246,RMDF!BI246,RMDF!BP246), RMDF!BW246=ROUND(RMDF!BW246,4))</f>
        <v>1</v>
      </c>
      <c r="BU246" s="317">
        <f>RMDF!BU246</f>
        <v>0</v>
      </c>
      <c r="BV246" s="318" t="str">
        <f>IF(BU246=0,"",_xlfn.XLOOKUP(BU246,StatePicklist!$1:$1,StatePicklist!$3:$3,"NA",0))</f>
        <v/>
      </c>
      <c r="BW246" s="297" t="str">
        <f ca="1">IF(RMDF!BV246="", "", IF(ISNUMBER(MATCH(RMDF!BV246, INDIRECT(BV246), 0)), "OK", "Invalid"))</f>
        <v/>
      </c>
      <c r="BX246" s="281"/>
      <c r="BY246" s="281"/>
      <c r="BZ246" s="281"/>
      <c r="CA246" s="281" t="b">
        <f>AND(RMDF!CD246&gt;=0, RMDF!CD246&lt;=1-SUM(RMDF!Z246,RMDF!AG246,RMDF!AN246,RMDF!AU246,RMDF!BB246,RMDF!BI246,RMDF!BP246,RMDF!BW246), RMDF!CD246=ROUND(RMDF!CD246,4))</f>
        <v>1</v>
      </c>
      <c r="CB246" s="317">
        <f>RMDF!CB246</f>
        <v>0</v>
      </c>
      <c r="CC246" s="318" t="str">
        <f>IF(CB246=0,"",_xlfn.XLOOKUP(CB246,StatePicklist!$1:$1,StatePicklist!$3:$3,"NA",0))</f>
        <v/>
      </c>
      <c r="CD246" s="297" t="str">
        <f ca="1">IF(RMDF!CC246="", "", IF(ISNUMBER(MATCH(RMDF!CC246, INDIRECT(CC246), 0)), "OK", "Invalid"))</f>
        <v/>
      </c>
      <c r="CE246" s="281"/>
      <c r="CF246" s="281"/>
      <c r="CG246" s="281"/>
      <c r="CH246" s="281" t="b">
        <f>AND(RMDF!CK246&gt;=0, RMDF!CK246&lt;=1-SUM(RMDF!Z246,RMDF!AG246,RMDF!AN246,RMDF!AU246,RMDF!BB246,RMDF!BI246,RMDF!BP246,RMDF!BW246,RMDF!CD246), RMDF!CK246=ROUND(RMDF!CK246,4))</f>
        <v>1</v>
      </c>
      <c r="CI246" s="317">
        <f>RMDF!CI246</f>
        <v>0</v>
      </c>
      <c r="CJ246" s="318" t="str">
        <f>IF(CI246=0,"",_xlfn.XLOOKUP(CI246,StatePicklist!$1:$1,StatePicklist!$3:$3,"NA",0))</f>
        <v/>
      </c>
      <c r="CK246" s="297" t="str">
        <f ca="1">IF(RMDF!CJ246="", "", IF(ISNUMBER(MATCH(RMDF!CJ246, INDIRECT(CJ246), 0)), "OK", "Invalid"))</f>
        <v/>
      </c>
      <c r="CL246" s="281"/>
      <c r="CM246" s="281"/>
      <c r="CN246" s="281"/>
      <c r="CO246" s="281" t="b">
        <f>AND(RMDF!CR246&gt;=0, RMDF!CR246&lt;=1-SUM(RMDF!Z246,RMDF!AG246,RMDF!AN246,RMDF!AU246,RMDF!BB246,RMDF!BI246,RMDF!BP246,RMDF!BW246,RMDF!CD246,RMDF!CK246), RMDF!CR246=ROUND(RMDF!CR246,4))</f>
        <v>1</v>
      </c>
      <c r="CP246" s="317">
        <f>RMDF!CP246</f>
        <v>0</v>
      </c>
      <c r="CQ246" s="318" t="str">
        <f>IF(CP246=0,"",_xlfn.XLOOKUP(CP246,StatePicklist!$1:$1,StatePicklist!$3:$3,"NA",0))</f>
        <v/>
      </c>
      <c r="CR246" s="297" t="str">
        <f ca="1">IF(RMDF!CQ246="", "", IF(ISNUMBER(MATCH(RMDF!CQ246, INDIRECT(CQ246), 0)), "OK", "Invalid"))</f>
        <v/>
      </c>
      <c r="CS246" s="281"/>
      <c r="CT246" s="281"/>
      <c r="CU246" s="281"/>
      <c r="CV246" s="281" t="b">
        <f>AND(RMDF!CY246&gt;=0, RMDF!CY246&lt;=1-SUM(RMDF!Z246,RMDF!AG246,RMDF!AN246,RMDF!AU246,RMDF!BB246,RMDF!BI246,RMDF!BP246,RMDF!BW246,RMDF!CD246,RMDF!CK246,RMDF!CR246), RMDF!CY246=ROUND(RMDF!CY246,4))</f>
        <v>1</v>
      </c>
      <c r="CW246" s="317">
        <f>RMDF!CW246</f>
        <v>0</v>
      </c>
      <c r="CX246" s="318" t="str">
        <f>IF(CW246=0,"",_xlfn.XLOOKUP(CW246,StatePicklist!$1:$1,StatePicklist!$3:$3,"NA",0))</f>
        <v/>
      </c>
      <c r="CY246" s="297" t="str">
        <f ca="1">IF(RMDF!CX246="", "", IF(ISNUMBER(MATCH(RMDF!CX246, INDIRECT(CX246), 0)), "OK", "Invalid"))</f>
        <v/>
      </c>
      <c r="CZ246" s="281"/>
      <c r="DA246" s="281"/>
      <c r="DB246" s="281"/>
      <c r="DC246" s="281" t="b">
        <f>AND(RMDF!DF246&gt;=0, RMDF!DF246&lt;=1-SUM(RMDF!Z246,RMDF!AG246,RMDF!AN246,RMDF!AU246,RMDF!BB246,RMDF!BI246,RMDF!BP246,RMDF!BW246,RMDF!CD246,RMDF!CK246,RMDF!CR246,RMDF!CY246), RMDF!DF246=ROUND(RMDF!DF246,4))</f>
        <v>1</v>
      </c>
      <c r="DD246" s="317">
        <f>RMDF!DD246</f>
        <v>0</v>
      </c>
      <c r="DE246" s="318" t="str">
        <f>IF(DD246=0,"",_xlfn.XLOOKUP(DD246,StatePicklist!$1:$1,StatePicklist!$3:$3,"NA",0))</f>
        <v/>
      </c>
      <c r="DF246" s="297" t="str">
        <f ca="1">IF(RMDF!DE246="", "", IF(ISNUMBER(MATCH(RMDF!DE246, INDIRECT(DE246), 0)), "OK", "Invalid"))</f>
        <v/>
      </c>
      <c r="DG246" s="281"/>
      <c r="DH246" s="281"/>
      <c r="DI246" s="281"/>
      <c r="DJ246" s="281" t="b">
        <f>AND(RMDF!DM246&gt;=0, RMDF!DM246&lt;=1-SUM(RMDF!Z246,RMDF!AG246,RMDF!AN246,RMDF!AU246,RMDF!BB246,RMDF!BI246,RMDF!BP246,RMDF!BW246,RMDF!CD246,RMDF!CK246,RMDF!CR246,RMDF!CY246,RMDF!DF246), RMDF!DM246=ROUND(RMDF!DM246,4))</f>
        <v>1</v>
      </c>
      <c r="DK246" s="317">
        <f>RMDF!DK246</f>
        <v>0</v>
      </c>
      <c r="DL246" s="318" t="str">
        <f>IF(DK246=0,"",_xlfn.XLOOKUP(DK246,StatePicklist!$1:$1,StatePicklist!$3:$3,"NA",0))</f>
        <v/>
      </c>
      <c r="DM246" s="297" t="str">
        <f ca="1">IF(RMDF!DL246="", "", IF(ISNUMBER(MATCH(RMDF!DL246, INDIRECT(DL246), 0)), "OK", "Invalid"))</f>
        <v/>
      </c>
      <c r="DN246" s="281"/>
      <c r="DO246" s="281"/>
      <c r="DP246" s="281"/>
      <c r="DQ246" s="281" t="b">
        <f>AND(RMDF!DT246&gt;=0, RMDF!DT246&lt;=1-SUM(RMDF!Z246,RMDF!AG246,RMDF!AN246,RMDF!AU246,RMDF!BB246,RMDF!BI246,RMDF!BP246,RMDF!BW246,RMDF!CD246,RMDF!CK246,RMDF!CR246,RMDF!CY246,RMDF!DF246,RMDF!DM246), RMDF!DT246=ROUND(RMDF!DT246,4))</f>
        <v>1</v>
      </c>
      <c r="DR246" s="317">
        <f>RMDF!DR246</f>
        <v>0</v>
      </c>
      <c r="DS246" s="318" t="str">
        <f>IF(DR246=0,"",_xlfn.XLOOKUP(DR246,StatePicklist!$1:$1,StatePicklist!$3:$3,"NA",0))</f>
        <v/>
      </c>
      <c r="DT246" s="297" t="str">
        <f ca="1">IF(RMDF!DS246="", "", IF(ISNUMBER(MATCH(RMDF!DS246, INDIRECT(DS246), 0)), "OK", "Invalid"))</f>
        <v/>
      </c>
      <c r="DU246" s="281"/>
      <c r="DV246" s="281"/>
      <c r="DW246" s="281"/>
      <c r="DX246" s="281" t="b">
        <f>AND(RMDF!EA246&gt;=0, RMDF!EA246&lt;=1-SUM(RMDF!Z246,RMDF!AG246,RMDF!AN246,RMDF!AU246,RMDF!BB246,RMDF!BI246,RMDF!BP246,RMDF!BW246,RMDF!CD246,RMDF!CK246,RMDF!CR246,RMDF!CY246,RMDF!DF246,RMDF!DM246,RMDF!DT246), RMDF!EA246=ROUND(RMDF!EA246,4))</f>
        <v>1</v>
      </c>
      <c r="DY246" s="317">
        <f>RMDF!DY246</f>
        <v>0</v>
      </c>
      <c r="DZ246" s="318" t="str">
        <f>IF(DY246=0,"",_xlfn.XLOOKUP(DY246,StatePicklist!$1:$1,StatePicklist!$3:$3,"NA",0))</f>
        <v/>
      </c>
      <c r="EA246" s="297" t="str">
        <f ca="1">IF(RMDF!DZ246="", "", IF(ISNUMBER(MATCH(RMDF!DZ246, INDIRECT(DZ246), 0)), "OK", "Invalid"))</f>
        <v/>
      </c>
      <c r="EB246" s="281"/>
      <c r="EC246" s="281"/>
      <c r="ED246" s="281"/>
      <c r="EE246" s="281" t="b">
        <f>AND(RMDF!EH246&gt;=0, RMDF!EH246&lt;=1-SUM(RMDF!Z246,RMDF!AG246,RMDF!AN246,RMDF!AU246,RMDF!BB246,RMDF!BI246,RMDF!BP246,RMDF!BW246,RMDF!CD246,RMDF!CK246,RMDF!CR246,RMDF!CY246,RMDF!DF246,RMDF!DM246,RMDF!DT246,RMDF!EA246), RMDF!EH246=ROUND(RMDF!EH246,4))</f>
        <v>1</v>
      </c>
      <c r="EF246" s="317">
        <f>RMDF!EF246</f>
        <v>0</v>
      </c>
      <c r="EG246" s="318" t="str">
        <f>IF(EF246=0,"",_xlfn.XLOOKUP(EF246,StatePicklist!$1:$1,StatePicklist!$3:$3,"NA",0))</f>
        <v/>
      </c>
      <c r="EH246" s="297" t="str">
        <f ca="1">IF(RMDF!EG246="", "", IF(ISNUMBER(MATCH(RMDF!EG246, INDIRECT(EG246), 0)), "OK", "Invalid"))</f>
        <v/>
      </c>
      <c r="EI246" s="281"/>
      <c r="EJ246" s="281"/>
      <c r="EK246" s="281"/>
      <c r="EL246" s="281" t="b">
        <f>AND(RMDF!EO246&gt;=0, RMDF!EO246&lt;=1-SUM(RMDF!Z246,RMDF!AG246,RMDF!AN246,RMDF!AU246,RMDF!BB246,RMDF!BI246,RMDF!BP246,RMDF!BW246,RMDF!CD246,RMDF!CK246,RMDF!CR246,RMDF!CY246,RMDF!DF246,RMDF!DM246,RMDF!DT246,RMDF!EA246,RMDF!EH246), RMDF!EO246=ROUND(RMDF!EO246,4))</f>
        <v>1</v>
      </c>
      <c r="EM246" s="317">
        <f>RMDF!EM246</f>
        <v>0</v>
      </c>
      <c r="EN246" s="318" t="str">
        <f>IF(EM246=0,"",_xlfn.XLOOKUP(EM246,StatePicklist!$1:$1,StatePicklist!$3:$3,"NA",0))</f>
        <v/>
      </c>
      <c r="EO246" s="297" t="str">
        <f ca="1">IF(RMDF!EN246="", "", IF(ISNUMBER(MATCH(RMDF!EN246, INDIRECT(EN246), 0)), "OK", "Invalid"))</f>
        <v/>
      </c>
      <c r="EP246" s="281"/>
      <c r="EQ246" s="281"/>
      <c r="ER246" s="281"/>
      <c r="ES246" s="281" t="b">
        <f>AND(RMDF!EV246&gt;=0, RMDF!EV246&lt;=1-SUM(RMDF!Z246,RMDF!AG246,RMDF!AN246,RMDF!AU246,RMDF!BB246,RMDF!BI246,RMDF!BP246,RMDF!BW246,RMDF!CD246,RMDF!CK246,RMDF!CR246,RMDF!CY246,RMDF!DF246,RMDF!DM246,RMDF!DT246,RMDF!EA246,RMDF!EH246,RMDF!EO246), RMDF!EV246=ROUND(RMDF!EV246,4))</f>
        <v>1</v>
      </c>
      <c r="ET246" s="317">
        <f>RMDF!ET246</f>
        <v>0</v>
      </c>
      <c r="EU246" s="318" t="str">
        <f>IF(ET246=0,"",_xlfn.XLOOKUP(ET246,StatePicklist!$1:$1,StatePicklist!$3:$3,"NA",0))</f>
        <v/>
      </c>
      <c r="EV246" s="297" t="str">
        <f ca="1">IF(RMDF!EU246="", "", IF(ISNUMBER(MATCH(RMDF!EU246, INDIRECT(EU246), 0)), "OK", "Invalid"))</f>
        <v/>
      </c>
      <c r="EW246" s="281"/>
      <c r="EX246" s="281"/>
      <c r="EY246" s="281"/>
      <c r="EZ246" s="281" t="b">
        <f>AND(RMDF!FC246&gt;=0, RMDF!FC246&lt;=1-SUM(RMDF!Z246,RMDF!AG246,RMDF!AN246,RMDF!AU246,RMDF!BB246,RMDF!BI246,RMDF!BP246,RMDF!BW246,RMDF!CD246,RMDF!CK246,RMDF!CR246,RMDF!CY246,RMDF!DF246,RMDF!DM246,RMDF!DT246,RMDF!EA246,RMDF!EH246,RMDF!EO246,RMDF!EV246), RMDF!FC246=ROUND(RMDF!FC246,4))</f>
        <v>1</v>
      </c>
      <c r="FA246" s="317">
        <f>RMDF!FA246</f>
        <v>0</v>
      </c>
      <c r="FB246" s="318" t="str">
        <f>IF(FA246=0,"",_xlfn.XLOOKUP(FA246,StatePicklist!$1:$1,StatePicklist!$3:$3,"NA",0))</f>
        <v/>
      </c>
      <c r="FC246" s="297" t="str">
        <f ca="1">IF(RMDF!FB246="", "", IF(ISNUMBER(MATCH(RMDF!FB246, INDIRECT(FB246), 0)), "OK", "Invalid"))</f>
        <v/>
      </c>
    </row>
    <row r="247" spans="1:159" s="205" customFormat="1" ht="39.9" customHeight="1" x14ac:dyDescent="0.25">
      <c r="A247" s="206"/>
      <c r="B247" s="196"/>
      <c r="C247" s="197"/>
      <c r="D247" s="198"/>
      <c r="E247" s="199"/>
      <c r="F247" s="200"/>
      <c r="G247" s="201"/>
      <c r="H247" s="292"/>
      <c r="I247" s="305">
        <f>RMDF!I247</f>
        <v>0</v>
      </c>
      <c r="J247" s="305" t="str">
        <f>IF(I247=ProductCode!$B$30,"PDReclPost",IF(OR(I247=ProductCode!$C$30,I247=ProductCode!$E$30,I247=ProductCode!$G$30),"PDPreCon",IF(OR(I247=ProductCode!$D$30,I247=ProductCode!$F$30),"PDNotReclPost","")))</f>
        <v/>
      </c>
      <c r="K247" s="305" t="str">
        <f t="shared" si="18"/>
        <v/>
      </c>
      <c r="L247" s="289"/>
      <c r="M247" s="305" t="str">
        <f t="shared" si="18"/>
        <v/>
      </c>
      <c r="N247" s="289" t="b">
        <f>AND(RMDF!N247&gt;=0, RMDF!N247&lt;=1-RMDF!L247, RMDF!N247=ROUND(RMDF!N247,4))</f>
        <v>1</v>
      </c>
      <c r="O247" s="286" t="str">
        <f>IF(P247="","",IF(I247="","",IF(LEFT(I247,13)="Reclaimed pos",RawMaterialCode!$E$569,RawMaterialCode!$E$568)))</f>
        <v>Reclaimed pre-consumer mixed fibers (RM0578)</v>
      </c>
      <c r="P247" s="295">
        <f t="shared" si="19"/>
        <v>1</v>
      </c>
      <c r="Q247" s="202"/>
      <c r="R247" s="203"/>
      <c r="S247" s="204" t="str">
        <f t="shared" si="20"/>
        <v/>
      </c>
      <c r="T247" s="281"/>
      <c r="U247" s="281"/>
      <c r="V247" s="281"/>
      <c r="W247" s="281"/>
      <c r="X247" s="317">
        <f>RMDF!X247</f>
        <v>0</v>
      </c>
      <c r="Y247" s="318" t="str">
        <f>IF(X247=0,"",_xlfn.XLOOKUP(X247,StatePicklist!$1:$1,StatePicklist!$3:$3,"NA",0))</f>
        <v/>
      </c>
      <c r="Z247" s="297" t="str">
        <f ca="1">IF(RMDF!Y247="", "", IF(ISNUMBER(MATCH(RMDF!Y247, INDIRECT(Y247), 0)), "OK", "Invalid"))</f>
        <v/>
      </c>
      <c r="AA247" s="281"/>
      <c r="AB247" s="281"/>
      <c r="AC247" s="281"/>
      <c r="AD247" s="281" t="b">
        <f>AND(RMDF!AG247&gt;=0, RMDF!AG247&lt;=1-RMDF!Z247, RMDF!AG247=ROUND(RMDF!AG247,4))</f>
        <v>1</v>
      </c>
      <c r="AE247" s="317">
        <f>RMDF!AE247</f>
        <v>0</v>
      </c>
      <c r="AF247" s="318" t="str">
        <f>IF(AE247=0,"",_xlfn.XLOOKUP(AE247,StatePicklist!$1:$1,StatePicklist!$3:$3,"NA",0))</f>
        <v/>
      </c>
      <c r="AG247" s="297" t="str">
        <f ca="1">IF(RMDF!AF247="", "", IF(ISNUMBER(MATCH(RMDF!AF247, INDIRECT(AF247), 0)), "OK", "Invalid"))</f>
        <v/>
      </c>
      <c r="AH247" s="281"/>
      <c r="AI247" s="281"/>
      <c r="AJ247" s="281"/>
      <c r="AK247" s="281" t="b">
        <f>AND(RMDF!AN247&gt;=0, RMDF!AN247&lt;=1-SUM(RMDF!Z247,RMDF!AG247), RMDF!AN247=ROUND(RMDF!AN247,4))</f>
        <v>1</v>
      </c>
      <c r="AL247" s="317">
        <f>RMDF!AL247</f>
        <v>0</v>
      </c>
      <c r="AM247" s="318" t="str">
        <f>IF(AL247=0,"",_xlfn.XLOOKUP(AL247,StatePicklist!$1:$1,StatePicklist!$3:$3,"NA",0))</f>
        <v/>
      </c>
      <c r="AN247" s="297" t="str">
        <f ca="1">IF(RMDF!AM247="", "", IF(ISNUMBER(MATCH(RMDF!AM247, INDIRECT(AM247), 0)), "OK", "Invalid"))</f>
        <v/>
      </c>
      <c r="AO247" s="281"/>
      <c r="AP247" s="281"/>
      <c r="AQ247" s="281"/>
      <c r="AR247" s="281" t="b">
        <f>AND(RMDF!AU247&gt;=0, RMDF!AU247&lt;=1-SUM(RMDF!Z247,RMDF!AG247,RMDF!AN247), RMDF!AU247=ROUND(RMDF!AU247,4))</f>
        <v>1</v>
      </c>
      <c r="AS247" s="317">
        <f>RMDF!AS247</f>
        <v>0</v>
      </c>
      <c r="AT247" s="318" t="str">
        <f>IF(AS247=0,"",_xlfn.XLOOKUP(AS247,StatePicklist!$1:$1,StatePicklist!$3:$3,"NA",0))</f>
        <v/>
      </c>
      <c r="AU247" s="297" t="str">
        <f ca="1">IF(RMDF!AT247="", "", IF(ISNUMBER(MATCH(RMDF!AT247, INDIRECT(AT247), 0)), "OK", "Invalid"))</f>
        <v/>
      </c>
      <c r="AV247" s="281"/>
      <c r="AW247" s="281"/>
      <c r="AX247" s="281"/>
      <c r="AY247" s="281" t="b">
        <f>AND(RMDF!BB247&gt;=0, RMDF!BB247&lt;=1-SUM(RMDF!Z247,RMDF!AG247,RMDF!AN247,RMDF!AU247), RMDF!BB247=ROUND(RMDF!BB247,4))</f>
        <v>1</v>
      </c>
      <c r="AZ247" s="317">
        <f>RMDF!AZ247</f>
        <v>0</v>
      </c>
      <c r="BA247" s="318" t="str">
        <f>IF(AZ247=0,"",_xlfn.XLOOKUP(AZ247,StatePicklist!$1:$1,StatePicklist!$3:$3,"NA",0))</f>
        <v/>
      </c>
      <c r="BB247" s="297" t="str">
        <f ca="1">IF(RMDF!BA247="", "", IF(ISNUMBER(MATCH(RMDF!BA247, INDIRECT(BA247), 0)), "OK", "Invalid"))</f>
        <v/>
      </c>
      <c r="BC247" s="281"/>
      <c r="BD247" s="281"/>
      <c r="BE247" s="281"/>
      <c r="BF247" s="281" t="b">
        <f>AND(RMDF!BI247&gt;=0, RMDF!BI247&lt;=1-SUM(RMDF!Z247,RMDF!AG247,RMDF!AN247,RMDF!AU247,RMDF!BB247), RMDF!BI247=ROUND(RMDF!BI247,4))</f>
        <v>1</v>
      </c>
      <c r="BG247" s="317">
        <f>RMDF!BG247</f>
        <v>0</v>
      </c>
      <c r="BH247" s="318" t="str">
        <f>IF(BG247=0,"",_xlfn.XLOOKUP(BG247,StatePicklist!$1:$1,StatePicklist!$3:$3,"NA",0))</f>
        <v/>
      </c>
      <c r="BI247" s="297" t="str">
        <f ca="1">IF(RMDF!BH247="", "", IF(ISNUMBER(MATCH(RMDF!BH247, INDIRECT(BH247), 0)), "OK", "Invalid"))</f>
        <v/>
      </c>
      <c r="BJ247" s="281"/>
      <c r="BK247" s="281"/>
      <c r="BL247" s="281"/>
      <c r="BM247" s="281" t="b">
        <f>AND(RMDF!BP247&gt;=0, RMDF!BP247&lt;=1-SUM(RMDF!Z247,RMDF!AG247,RMDF!AN247,RMDF!AU247,RMDF!BB247,RMDF!BI247), RMDF!BP247=ROUND(RMDF!BP247,4))</f>
        <v>1</v>
      </c>
      <c r="BN247" s="317">
        <f>RMDF!BN247</f>
        <v>0</v>
      </c>
      <c r="BO247" s="318" t="str">
        <f>IF(BN247=0,"",_xlfn.XLOOKUP(BN247,StatePicklist!$1:$1,StatePicklist!$3:$3,"NA",0))</f>
        <v/>
      </c>
      <c r="BP247" s="297" t="str">
        <f ca="1">IF(RMDF!BO247="", "", IF(ISNUMBER(MATCH(RMDF!BO247, INDIRECT(BO247), 0)), "OK", "Invalid"))</f>
        <v/>
      </c>
      <c r="BQ247" s="281"/>
      <c r="BR247" s="281"/>
      <c r="BS247" s="281"/>
      <c r="BT247" s="281" t="b">
        <f>AND(RMDF!BW247&gt;=0, RMDF!BW247&lt;=1-SUM(RMDF!Z247,RMDF!AG247,RMDF!AN247,RMDF!AU247,RMDF!BB247,RMDF!BI247,RMDF!BP247), RMDF!BW247=ROUND(RMDF!BW247,4))</f>
        <v>1</v>
      </c>
      <c r="BU247" s="317">
        <f>RMDF!BU247</f>
        <v>0</v>
      </c>
      <c r="BV247" s="318" t="str">
        <f>IF(BU247=0,"",_xlfn.XLOOKUP(BU247,StatePicklist!$1:$1,StatePicklist!$3:$3,"NA",0))</f>
        <v/>
      </c>
      <c r="BW247" s="297" t="str">
        <f ca="1">IF(RMDF!BV247="", "", IF(ISNUMBER(MATCH(RMDF!BV247, INDIRECT(BV247), 0)), "OK", "Invalid"))</f>
        <v/>
      </c>
      <c r="BX247" s="281"/>
      <c r="BY247" s="281"/>
      <c r="BZ247" s="281"/>
      <c r="CA247" s="281" t="b">
        <f>AND(RMDF!CD247&gt;=0, RMDF!CD247&lt;=1-SUM(RMDF!Z247,RMDF!AG247,RMDF!AN247,RMDF!AU247,RMDF!BB247,RMDF!BI247,RMDF!BP247,RMDF!BW247), RMDF!CD247=ROUND(RMDF!CD247,4))</f>
        <v>1</v>
      </c>
      <c r="CB247" s="317">
        <f>RMDF!CB247</f>
        <v>0</v>
      </c>
      <c r="CC247" s="318" t="str">
        <f>IF(CB247=0,"",_xlfn.XLOOKUP(CB247,StatePicklist!$1:$1,StatePicklist!$3:$3,"NA",0))</f>
        <v/>
      </c>
      <c r="CD247" s="297" t="str">
        <f ca="1">IF(RMDF!CC247="", "", IF(ISNUMBER(MATCH(RMDF!CC247, INDIRECT(CC247), 0)), "OK", "Invalid"))</f>
        <v/>
      </c>
      <c r="CE247" s="281"/>
      <c r="CF247" s="281"/>
      <c r="CG247" s="281"/>
      <c r="CH247" s="281" t="b">
        <f>AND(RMDF!CK247&gt;=0, RMDF!CK247&lt;=1-SUM(RMDF!Z247,RMDF!AG247,RMDF!AN247,RMDF!AU247,RMDF!BB247,RMDF!BI247,RMDF!BP247,RMDF!BW247,RMDF!CD247), RMDF!CK247=ROUND(RMDF!CK247,4))</f>
        <v>1</v>
      </c>
      <c r="CI247" s="317">
        <f>RMDF!CI247</f>
        <v>0</v>
      </c>
      <c r="CJ247" s="318" t="str">
        <f>IF(CI247=0,"",_xlfn.XLOOKUP(CI247,StatePicklist!$1:$1,StatePicklist!$3:$3,"NA",0))</f>
        <v/>
      </c>
      <c r="CK247" s="297" t="str">
        <f ca="1">IF(RMDF!CJ247="", "", IF(ISNUMBER(MATCH(RMDF!CJ247, INDIRECT(CJ247), 0)), "OK", "Invalid"))</f>
        <v/>
      </c>
      <c r="CL247" s="281"/>
      <c r="CM247" s="281"/>
      <c r="CN247" s="281"/>
      <c r="CO247" s="281" t="b">
        <f>AND(RMDF!CR247&gt;=0, RMDF!CR247&lt;=1-SUM(RMDF!Z247,RMDF!AG247,RMDF!AN247,RMDF!AU247,RMDF!BB247,RMDF!BI247,RMDF!BP247,RMDF!BW247,RMDF!CD247,RMDF!CK247), RMDF!CR247=ROUND(RMDF!CR247,4))</f>
        <v>1</v>
      </c>
      <c r="CP247" s="317">
        <f>RMDF!CP247</f>
        <v>0</v>
      </c>
      <c r="CQ247" s="318" t="str">
        <f>IF(CP247=0,"",_xlfn.XLOOKUP(CP247,StatePicklist!$1:$1,StatePicklist!$3:$3,"NA",0))</f>
        <v/>
      </c>
      <c r="CR247" s="297" t="str">
        <f ca="1">IF(RMDF!CQ247="", "", IF(ISNUMBER(MATCH(RMDF!CQ247, INDIRECT(CQ247), 0)), "OK", "Invalid"))</f>
        <v/>
      </c>
      <c r="CS247" s="281"/>
      <c r="CT247" s="281"/>
      <c r="CU247" s="281"/>
      <c r="CV247" s="281" t="b">
        <f>AND(RMDF!CY247&gt;=0, RMDF!CY247&lt;=1-SUM(RMDF!Z247,RMDF!AG247,RMDF!AN247,RMDF!AU247,RMDF!BB247,RMDF!BI247,RMDF!BP247,RMDF!BW247,RMDF!CD247,RMDF!CK247,RMDF!CR247), RMDF!CY247=ROUND(RMDF!CY247,4))</f>
        <v>1</v>
      </c>
      <c r="CW247" s="317">
        <f>RMDF!CW247</f>
        <v>0</v>
      </c>
      <c r="CX247" s="318" t="str">
        <f>IF(CW247=0,"",_xlfn.XLOOKUP(CW247,StatePicklist!$1:$1,StatePicklist!$3:$3,"NA",0))</f>
        <v/>
      </c>
      <c r="CY247" s="297" t="str">
        <f ca="1">IF(RMDF!CX247="", "", IF(ISNUMBER(MATCH(RMDF!CX247, INDIRECT(CX247), 0)), "OK", "Invalid"))</f>
        <v/>
      </c>
      <c r="CZ247" s="281"/>
      <c r="DA247" s="281"/>
      <c r="DB247" s="281"/>
      <c r="DC247" s="281" t="b">
        <f>AND(RMDF!DF247&gt;=0, RMDF!DF247&lt;=1-SUM(RMDF!Z247,RMDF!AG247,RMDF!AN247,RMDF!AU247,RMDF!BB247,RMDF!BI247,RMDF!BP247,RMDF!BW247,RMDF!CD247,RMDF!CK247,RMDF!CR247,RMDF!CY247), RMDF!DF247=ROUND(RMDF!DF247,4))</f>
        <v>1</v>
      </c>
      <c r="DD247" s="317">
        <f>RMDF!DD247</f>
        <v>0</v>
      </c>
      <c r="DE247" s="318" t="str">
        <f>IF(DD247=0,"",_xlfn.XLOOKUP(DD247,StatePicklist!$1:$1,StatePicklist!$3:$3,"NA",0))</f>
        <v/>
      </c>
      <c r="DF247" s="297" t="str">
        <f ca="1">IF(RMDF!DE247="", "", IF(ISNUMBER(MATCH(RMDF!DE247, INDIRECT(DE247), 0)), "OK", "Invalid"))</f>
        <v/>
      </c>
      <c r="DG247" s="281"/>
      <c r="DH247" s="281"/>
      <c r="DI247" s="281"/>
      <c r="DJ247" s="281" t="b">
        <f>AND(RMDF!DM247&gt;=0, RMDF!DM247&lt;=1-SUM(RMDF!Z247,RMDF!AG247,RMDF!AN247,RMDF!AU247,RMDF!BB247,RMDF!BI247,RMDF!BP247,RMDF!BW247,RMDF!CD247,RMDF!CK247,RMDF!CR247,RMDF!CY247,RMDF!DF247), RMDF!DM247=ROUND(RMDF!DM247,4))</f>
        <v>1</v>
      </c>
      <c r="DK247" s="317">
        <f>RMDF!DK247</f>
        <v>0</v>
      </c>
      <c r="DL247" s="318" t="str">
        <f>IF(DK247=0,"",_xlfn.XLOOKUP(DK247,StatePicklist!$1:$1,StatePicklist!$3:$3,"NA",0))</f>
        <v/>
      </c>
      <c r="DM247" s="297" t="str">
        <f ca="1">IF(RMDF!DL247="", "", IF(ISNUMBER(MATCH(RMDF!DL247, INDIRECT(DL247), 0)), "OK", "Invalid"))</f>
        <v/>
      </c>
      <c r="DN247" s="281"/>
      <c r="DO247" s="281"/>
      <c r="DP247" s="281"/>
      <c r="DQ247" s="281" t="b">
        <f>AND(RMDF!DT247&gt;=0, RMDF!DT247&lt;=1-SUM(RMDF!Z247,RMDF!AG247,RMDF!AN247,RMDF!AU247,RMDF!BB247,RMDF!BI247,RMDF!BP247,RMDF!BW247,RMDF!CD247,RMDF!CK247,RMDF!CR247,RMDF!CY247,RMDF!DF247,RMDF!DM247), RMDF!DT247=ROUND(RMDF!DT247,4))</f>
        <v>1</v>
      </c>
      <c r="DR247" s="317">
        <f>RMDF!DR247</f>
        <v>0</v>
      </c>
      <c r="DS247" s="318" t="str">
        <f>IF(DR247=0,"",_xlfn.XLOOKUP(DR247,StatePicklist!$1:$1,StatePicklist!$3:$3,"NA",0))</f>
        <v/>
      </c>
      <c r="DT247" s="297" t="str">
        <f ca="1">IF(RMDF!DS247="", "", IF(ISNUMBER(MATCH(RMDF!DS247, INDIRECT(DS247), 0)), "OK", "Invalid"))</f>
        <v/>
      </c>
      <c r="DU247" s="281"/>
      <c r="DV247" s="281"/>
      <c r="DW247" s="281"/>
      <c r="DX247" s="281" t="b">
        <f>AND(RMDF!EA247&gt;=0, RMDF!EA247&lt;=1-SUM(RMDF!Z247,RMDF!AG247,RMDF!AN247,RMDF!AU247,RMDF!BB247,RMDF!BI247,RMDF!BP247,RMDF!BW247,RMDF!CD247,RMDF!CK247,RMDF!CR247,RMDF!CY247,RMDF!DF247,RMDF!DM247,RMDF!DT247), RMDF!EA247=ROUND(RMDF!EA247,4))</f>
        <v>1</v>
      </c>
      <c r="DY247" s="317">
        <f>RMDF!DY247</f>
        <v>0</v>
      </c>
      <c r="DZ247" s="318" t="str">
        <f>IF(DY247=0,"",_xlfn.XLOOKUP(DY247,StatePicklist!$1:$1,StatePicklist!$3:$3,"NA",0))</f>
        <v/>
      </c>
      <c r="EA247" s="297" t="str">
        <f ca="1">IF(RMDF!DZ247="", "", IF(ISNUMBER(MATCH(RMDF!DZ247, INDIRECT(DZ247), 0)), "OK", "Invalid"))</f>
        <v/>
      </c>
      <c r="EB247" s="281"/>
      <c r="EC247" s="281"/>
      <c r="ED247" s="281"/>
      <c r="EE247" s="281" t="b">
        <f>AND(RMDF!EH247&gt;=0, RMDF!EH247&lt;=1-SUM(RMDF!Z247,RMDF!AG247,RMDF!AN247,RMDF!AU247,RMDF!BB247,RMDF!BI247,RMDF!BP247,RMDF!BW247,RMDF!CD247,RMDF!CK247,RMDF!CR247,RMDF!CY247,RMDF!DF247,RMDF!DM247,RMDF!DT247,RMDF!EA247), RMDF!EH247=ROUND(RMDF!EH247,4))</f>
        <v>1</v>
      </c>
      <c r="EF247" s="317">
        <f>RMDF!EF247</f>
        <v>0</v>
      </c>
      <c r="EG247" s="318" t="str">
        <f>IF(EF247=0,"",_xlfn.XLOOKUP(EF247,StatePicklist!$1:$1,StatePicklist!$3:$3,"NA",0))</f>
        <v/>
      </c>
      <c r="EH247" s="297" t="str">
        <f ca="1">IF(RMDF!EG247="", "", IF(ISNUMBER(MATCH(RMDF!EG247, INDIRECT(EG247), 0)), "OK", "Invalid"))</f>
        <v/>
      </c>
      <c r="EI247" s="281"/>
      <c r="EJ247" s="281"/>
      <c r="EK247" s="281"/>
      <c r="EL247" s="281" t="b">
        <f>AND(RMDF!EO247&gt;=0, RMDF!EO247&lt;=1-SUM(RMDF!Z247,RMDF!AG247,RMDF!AN247,RMDF!AU247,RMDF!BB247,RMDF!BI247,RMDF!BP247,RMDF!BW247,RMDF!CD247,RMDF!CK247,RMDF!CR247,RMDF!CY247,RMDF!DF247,RMDF!DM247,RMDF!DT247,RMDF!EA247,RMDF!EH247), RMDF!EO247=ROUND(RMDF!EO247,4))</f>
        <v>1</v>
      </c>
      <c r="EM247" s="317">
        <f>RMDF!EM247</f>
        <v>0</v>
      </c>
      <c r="EN247" s="318" t="str">
        <f>IF(EM247=0,"",_xlfn.XLOOKUP(EM247,StatePicklist!$1:$1,StatePicklist!$3:$3,"NA",0))</f>
        <v/>
      </c>
      <c r="EO247" s="297" t="str">
        <f ca="1">IF(RMDF!EN247="", "", IF(ISNUMBER(MATCH(RMDF!EN247, INDIRECT(EN247), 0)), "OK", "Invalid"))</f>
        <v/>
      </c>
      <c r="EP247" s="281"/>
      <c r="EQ247" s="281"/>
      <c r="ER247" s="281"/>
      <c r="ES247" s="281" t="b">
        <f>AND(RMDF!EV247&gt;=0, RMDF!EV247&lt;=1-SUM(RMDF!Z247,RMDF!AG247,RMDF!AN247,RMDF!AU247,RMDF!BB247,RMDF!BI247,RMDF!BP247,RMDF!BW247,RMDF!CD247,RMDF!CK247,RMDF!CR247,RMDF!CY247,RMDF!DF247,RMDF!DM247,RMDF!DT247,RMDF!EA247,RMDF!EH247,RMDF!EO247), RMDF!EV247=ROUND(RMDF!EV247,4))</f>
        <v>1</v>
      </c>
      <c r="ET247" s="317">
        <f>RMDF!ET247</f>
        <v>0</v>
      </c>
      <c r="EU247" s="318" t="str">
        <f>IF(ET247=0,"",_xlfn.XLOOKUP(ET247,StatePicklist!$1:$1,StatePicklist!$3:$3,"NA",0))</f>
        <v/>
      </c>
      <c r="EV247" s="297" t="str">
        <f ca="1">IF(RMDF!EU247="", "", IF(ISNUMBER(MATCH(RMDF!EU247, INDIRECT(EU247), 0)), "OK", "Invalid"))</f>
        <v/>
      </c>
      <c r="EW247" s="281"/>
      <c r="EX247" s="281"/>
      <c r="EY247" s="281"/>
      <c r="EZ247" s="281" t="b">
        <f>AND(RMDF!FC247&gt;=0, RMDF!FC247&lt;=1-SUM(RMDF!Z247,RMDF!AG247,RMDF!AN247,RMDF!AU247,RMDF!BB247,RMDF!BI247,RMDF!BP247,RMDF!BW247,RMDF!CD247,RMDF!CK247,RMDF!CR247,RMDF!CY247,RMDF!DF247,RMDF!DM247,RMDF!DT247,RMDF!EA247,RMDF!EH247,RMDF!EO247,RMDF!EV247), RMDF!FC247=ROUND(RMDF!FC247,4))</f>
        <v>1</v>
      </c>
      <c r="FA247" s="317">
        <f>RMDF!FA247</f>
        <v>0</v>
      </c>
      <c r="FB247" s="318" t="str">
        <f>IF(FA247=0,"",_xlfn.XLOOKUP(FA247,StatePicklist!$1:$1,StatePicklist!$3:$3,"NA",0))</f>
        <v/>
      </c>
      <c r="FC247" s="297" t="str">
        <f ca="1">IF(RMDF!FB247="", "", IF(ISNUMBER(MATCH(RMDF!FB247, INDIRECT(FB247), 0)), "OK", "Invalid"))</f>
        <v/>
      </c>
    </row>
    <row r="248" spans="1:159" s="205" customFormat="1" ht="39.9" customHeight="1" x14ac:dyDescent="0.25">
      <c r="A248" s="206"/>
      <c r="B248" s="196"/>
      <c r="C248" s="197"/>
      <c r="D248" s="198"/>
      <c r="E248" s="199"/>
      <c r="F248" s="200"/>
      <c r="G248" s="201"/>
      <c r="H248" s="292"/>
      <c r="I248" s="305">
        <f>RMDF!I248</f>
        <v>0</v>
      </c>
      <c r="J248" s="305" t="str">
        <f>IF(I248=ProductCode!$B$30,"PDReclPost",IF(OR(I248=ProductCode!$C$30,I248=ProductCode!$E$30,I248=ProductCode!$G$30),"PDPreCon",IF(OR(I248=ProductCode!$D$30,I248=ProductCode!$F$30),"PDNotReclPost","")))</f>
        <v/>
      </c>
      <c r="K248" s="305" t="str">
        <f t="shared" si="18"/>
        <v/>
      </c>
      <c r="L248" s="289"/>
      <c r="M248" s="305" t="str">
        <f t="shared" si="18"/>
        <v/>
      </c>
      <c r="N248" s="289" t="b">
        <f>AND(RMDF!N248&gt;=0, RMDF!N248&lt;=1-RMDF!L248, RMDF!N248=ROUND(RMDF!N248,4))</f>
        <v>1</v>
      </c>
      <c r="O248" s="286" t="str">
        <f>IF(P248="","",IF(I248="","",IF(LEFT(I248,13)="Reclaimed pos",RawMaterialCode!$E$569,RawMaterialCode!$E$568)))</f>
        <v>Reclaimed pre-consumer mixed fibers (RM0578)</v>
      </c>
      <c r="P248" s="295">
        <f t="shared" si="19"/>
        <v>1</v>
      </c>
      <c r="Q248" s="202"/>
      <c r="R248" s="203"/>
      <c r="S248" s="204" t="str">
        <f t="shared" si="20"/>
        <v/>
      </c>
      <c r="T248" s="281"/>
      <c r="U248" s="281"/>
      <c r="V248" s="281"/>
      <c r="W248" s="281"/>
      <c r="X248" s="317">
        <f>RMDF!X248</f>
        <v>0</v>
      </c>
      <c r="Y248" s="318" t="str">
        <f>IF(X248=0,"",_xlfn.XLOOKUP(X248,StatePicklist!$1:$1,StatePicklist!$3:$3,"NA",0))</f>
        <v/>
      </c>
      <c r="Z248" s="297" t="str">
        <f ca="1">IF(RMDF!Y248="", "", IF(ISNUMBER(MATCH(RMDF!Y248, INDIRECT(Y248), 0)), "OK", "Invalid"))</f>
        <v/>
      </c>
      <c r="AA248" s="281"/>
      <c r="AB248" s="281"/>
      <c r="AC248" s="281"/>
      <c r="AD248" s="281" t="b">
        <f>AND(RMDF!AG248&gt;=0, RMDF!AG248&lt;=1-RMDF!Z248, RMDF!AG248=ROUND(RMDF!AG248,4))</f>
        <v>1</v>
      </c>
      <c r="AE248" s="317">
        <f>RMDF!AE248</f>
        <v>0</v>
      </c>
      <c r="AF248" s="318" t="str">
        <f>IF(AE248=0,"",_xlfn.XLOOKUP(AE248,StatePicklist!$1:$1,StatePicklist!$3:$3,"NA",0))</f>
        <v/>
      </c>
      <c r="AG248" s="297" t="str">
        <f ca="1">IF(RMDF!AF248="", "", IF(ISNUMBER(MATCH(RMDF!AF248, INDIRECT(AF248), 0)), "OK", "Invalid"))</f>
        <v/>
      </c>
      <c r="AH248" s="281"/>
      <c r="AI248" s="281"/>
      <c r="AJ248" s="281"/>
      <c r="AK248" s="281" t="b">
        <f>AND(RMDF!AN248&gt;=0, RMDF!AN248&lt;=1-SUM(RMDF!Z248,RMDF!AG248), RMDF!AN248=ROUND(RMDF!AN248,4))</f>
        <v>1</v>
      </c>
      <c r="AL248" s="317">
        <f>RMDF!AL248</f>
        <v>0</v>
      </c>
      <c r="AM248" s="318" t="str">
        <f>IF(AL248=0,"",_xlfn.XLOOKUP(AL248,StatePicklist!$1:$1,StatePicklist!$3:$3,"NA",0))</f>
        <v/>
      </c>
      <c r="AN248" s="297" t="str">
        <f ca="1">IF(RMDF!AM248="", "", IF(ISNUMBER(MATCH(RMDF!AM248, INDIRECT(AM248), 0)), "OK", "Invalid"))</f>
        <v/>
      </c>
      <c r="AO248" s="281"/>
      <c r="AP248" s="281"/>
      <c r="AQ248" s="281"/>
      <c r="AR248" s="281" t="b">
        <f>AND(RMDF!AU248&gt;=0, RMDF!AU248&lt;=1-SUM(RMDF!Z248,RMDF!AG248,RMDF!AN248), RMDF!AU248=ROUND(RMDF!AU248,4))</f>
        <v>1</v>
      </c>
      <c r="AS248" s="317">
        <f>RMDF!AS248</f>
        <v>0</v>
      </c>
      <c r="AT248" s="318" t="str">
        <f>IF(AS248=0,"",_xlfn.XLOOKUP(AS248,StatePicklist!$1:$1,StatePicklist!$3:$3,"NA",0))</f>
        <v/>
      </c>
      <c r="AU248" s="297" t="str">
        <f ca="1">IF(RMDF!AT248="", "", IF(ISNUMBER(MATCH(RMDF!AT248, INDIRECT(AT248), 0)), "OK", "Invalid"))</f>
        <v/>
      </c>
      <c r="AV248" s="281"/>
      <c r="AW248" s="281"/>
      <c r="AX248" s="281"/>
      <c r="AY248" s="281" t="b">
        <f>AND(RMDF!BB248&gt;=0, RMDF!BB248&lt;=1-SUM(RMDF!Z248,RMDF!AG248,RMDF!AN248,RMDF!AU248), RMDF!BB248=ROUND(RMDF!BB248,4))</f>
        <v>1</v>
      </c>
      <c r="AZ248" s="317">
        <f>RMDF!AZ248</f>
        <v>0</v>
      </c>
      <c r="BA248" s="318" t="str">
        <f>IF(AZ248=0,"",_xlfn.XLOOKUP(AZ248,StatePicklist!$1:$1,StatePicklist!$3:$3,"NA",0))</f>
        <v/>
      </c>
      <c r="BB248" s="297" t="str">
        <f ca="1">IF(RMDF!BA248="", "", IF(ISNUMBER(MATCH(RMDF!BA248, INDIRECT(BA248), 0)), "OK", "Invalid"))</f>
        <v/>
      </c>
      <c r="BC248" s="281"/>
      <c r="BD248" s="281"/>
      <c r="BE248" s="281"/>
      <c r="BF248" s="281" t="b">
        <f>AND(RMDF!BI248&gt;=0, RMDF!BI248&lt;=1-SUM(RMDF!Z248,RMDF!AG248,RMDF!AN248,RMDF!AU248,RMDF!BB248), RMDF!BI248=ROUND(RMDF!BI248,4))</f>
        <v>1</v>
      </c>
      <c r="BG248" s="317">
        <f>RMDF!BG248</f>
        <v>0</v>
      </c>
      <c r="BH248" s="318" t="str">
        <f>IF(BG248=0,"",_xlfn.XLOOKUP(BG248,StatePicklist!$1:$1,StatePicklist!$3:$3,"NA",0))</f>
        <v/>
      </c>
      <c r="BI248" s="297" t="str">
        <f ca="1">IF(RMDF!BH248="", "", IF(ISNUMBER(MATCH(RMDF!BH248, INDIRECT(BH248), 0)), "OK", "Invalid"))</f>
        <v/>
      </c>
      <c r="BJ248" s="281"/>
      <c r="BK248" s="281"/>
      <c r="BL248" s="281"/>
      <c r="BM248" s="281" t="b">
        <f>AND(RMDF!BP248&gt;=0, RMDF!BP248&lt;=1-SUM(RMDF!Z248,RMDF!AG248,RMDF!AN248,RMDF!AU248,RMDF!BB248,RMDF!BI248), RMDF!BP248=ROUND(RMDF!BP248,4))</f>
        <v>1</v>
      </c>
      <c r="BN248" s="317">
        <f>RMDF!BN248</f>
        <v>0</v>
      </c>
      <c r="BO248" s="318" t="str">
        <f>IF(BN248=0,"",_xlfn.XLOOKUP(BN248,StatePicklist!$1:$1,StatePicklist!$3:$3,"NA",0))</f>
        <v/>
      </c>
      <c r="BP248" s="297" t="str">
        <f ca="1">IF(RMDF!BO248="", "", IF(ISNUMBER(MATCH(RMDF!BO248, INDIRECT(BO248), 0)), "OK", "Invalid"))</f>
        <v/>
      </c>
      <c r="BQ248" s="281"/>
      <c r="BR248" s="281"/>
      <c r="BS248" s="281"/>
      <c r="BT248" s="281" t="b">
        <f>AND(RMDF!BW248&gt;=0, RMDF!BW248&lt;=1-SUM(RMDF!Z248,RMDF!AG248,RMDF!AN248,RMDF!AU248,RMDF!BB248,RMDF!BI248,RMDF!BP248), RMDF!BW248=ROUND(RMDF!BW248,4))</f>
        <v>1</v>
      </c>
      <c r="BU248" s="317">
        <f>RMDF!BU248</f>
        <v>0</v>
      </c>
      <c r="BV248" s="318" t="str">
        <f>IF(BU248=0,"",_xlfn.XLOOKUP(BU248,StatePicklist!$1:$1,StatePicklist!$3:$3,"NA",0))</f>
        <v/>
      </c>
      <c r="BW248" s="297" t="str">
        <f ca="1">IF(RMDF!BV248="", "", IF(ISNUMBER(MATCH(RMDF!BV248, INDIRECT(BV248), 0)), "OK", "Invalid"))</f>
        <v/>
      </c>
      <c r="BX248" s="281"/>
      <c r="BY248" s="281"/>
      <c r="BZ248" s="281"/>
      <c r="CA248" s="281" t="b">
        <f>AND(RMDF!CD248&gt;=0, RMDF!CD248&lt;=1-SUM(RMDF!Z248,RMDF!AG248,RMDF!AN248,RMDF!AU248,RMDF!BB248,RMDF!BI248,RMDF!BP248,RMDF!BW248), RMDF!CD248=ROUND(RMDF!CD248,4))</f>
        <v>1</v>
      </c>
      <c r="CB248" s="317">
        <f>RMDF!CB248</f>
        <v>0</v>
      </c>
      <c r="CC248" s="318" t="str">
        <f>IF(CB248=0,"",_xlfn.XLOOKUP(CB248,StatePicklist!$1:$1,StatePicklist!$3:$3,"NA",0))</f>
        <v/>
      </c>
      <c r="CD248" s="297" t="str">
        <f ca="1">IF(RMDF!CC248="", "", IF(ISNUMBER(MATCH(RMDF!CC248, INDIRECT(CC248), 0)), "OK", "Invalid"))</f>
        <v/>
      </c>
      <c r="CE248" s="281"/>
      <c r="CF248" s="281"/>
      <c r="CG248" s="281"/>
      <c r="CH248" s="281" t="b">
        <f>AND(RMDF!CK248&gt;=0, RMDF!CK248&lt;=1-SUM(RMDF!Z248,RMDF!AG248,RMDF!AN248,RMDF!AU248,RMDF!BB248,RMDF!BI248,RMDF!BP248,RMDF!BW248,RMDF!CD248), RMDF!CK248=ROUND(RMDF!CK248,4))</f>
        <v>1</v>
      </c>
      <c r="CI248" s="317">
        <f>RMDF!CI248</f>
        <v>0</v>
      </c>
      <c r="CJ248" s="318" t="str">
        <f>IF(CI248=0,"",_xlfn.XLOOKUP(CI248,StatePicklist!$1:$1,StatePicklist!$3:$3,"NA",0))</f>
        <v/>
      </c>
      <c r="CK248" s="297" t="str">
        <f ca="1">IF(RMDF!CJ248="", "", IF(ISNUMBER(MATCH(RMDF!CJ248, INDIRECT(CJ248), 0)), "OK", "Invalid"))</f>
        <v/>
      </c>
      <c r="CL248" s="281"/>
      <c r="CM248" s="281"/>
      <c r="CN248" s="281"/>
      <c r="CO248" s="281" t="b">
        <f>AND(RMDF!CR248&gt;=0, RMDF!CR248&lt;=1-SUM(RMDF!Z248,RMDF!AG248,RMDF!AN248,RMDF!AU248,RMDF!BB248,RMDF!BI248,RMDF!BP248,RMDF!BW248,RMDF!CD248,RMDF!CK248), RMDF!CR248=ROUND(RMDF!CR248,4))</f>
        <v>1</v>
      </c>
      <c r="CP248" s="317">
        <f>RMDF!CP248</f>
        <v>0</v>
      </c>
      <c r="CQ248" s="318" t="str">
        <f>IF(CP248=0,"",_xlfn.XLOOKUP(CP248,StatePicklist!$1:$1,StatePicklist!$3:$3,"NA",0))</f>
        <v/>
      </c>
      <c r="CR248" s="297" t="str">
        <f ca="1">IF(RMDF!CQ248="", "", IF(ISNUMBER(MATCH(RMDF!CQ248, INDIRECT(CQ248), 0)), "OK", "Invalid"))</f>
        <v/>
      </c>
      <c r="CS248" s="281"/>
      <c r="CT248" s="281"/>
      <c r="CU248" s="281"/>
      <c r="CV248" s="281" t="b">
        <f>AND(RMDF!CY248&gt;=0, RMDF!CY248&lt;=1-SUM(RMDF!Z248,RMDF!AG248,RMDF!AN248,RMDF!AU248,RMDF!BB248,RMDF!BI248,RMDF!BP248,RMDF!BW248,RMDF!CD248,RMDF!CK248,RMDF!CR248), RMDF!CY248=ROUND(RMDF!CY248,4))</f>
        <v>1</v>
      </c>
      <c r="CW248" s="317">
        <f>RMDF!CW248</f>
        <v>0</v>
      </c>
      <c r="CX248" s="318" t="str">
        <f>IF(CW248=0,"",_xlfn.XLOOKUP(CW248,StatePicklist!$1:$1,StatePicklist!$3:$3,"NA",0))</f>
        <v/>
      </c>
      <c r="CY248" s="297" t="str">
        <f ca="1">IF(RMDF!CX248="", "", IF(ISNUMBER(MATCH(RMDF!CX248, INDIRECT(CX248), 0)), "OK", "Invalid"))</f>
        <v/>
      </c>
      <c r="CZ248" s="281"/>
      <c r="DA248" s="281"/>
      <c r="DB248" s="281"/>
      <c r="DC248" s="281" t="b">
        <f>AND(RMDF!DF248&gt;=0, RMDF!DF248&lt;=1-SUM(RMDF!Z248,RMDF!AG248,RMDF!AN248,RMDF!AU248,RMDF!BB248,RMDF!BI248,RMDF!BP248,RMDF!BW248,RMDF!CD248,RMDF!CK248,RMDF!CR248,RMDF!CY248), RMDF!DF248=ROUND(RMDF!DF248,4))</f>
        <v>1</v>
      </c>
      <c r="DD248" s="317">
        <f>RMDF!DD248</f>
        <v>0</v>
      </c>
      <c r="DE248" s="318" t="str">
        <f>IF(DD248=0,"",_xlfn.XLOOKUP(DD248,StatePicklist!$1:$1,StatePicklist!$3:$3,"NA",0))</f>
        <v/>
      </c>
      <c r="DF248" s="297" t="str">
        <f ca="1">IF(RMDF!DE248="", "", IF(ISNUMBER(MATCH(RMDF!DE248, INDIRECT(DE248), 0)), "OK", "Invalid"))</f>
        <v/>
      </c>
      <c r="DG248" s="281"/>
      <c r="DH248" s="281"/>
      <c r="DI248" s="281"/>
      <c r="DJ248" s="281" t="b">
        <f>AND(RMDF!DM248&gt;=0, RMDF!DM248&lt;=1-SUM(RMDF!Z248,RMDF!AG248,RMDF!AN248,RMDF!AU248,RMDF!BB248,RMDF!BI248,RMDF!BP248,RMDF!BW248,RMDF!CD248,RMDF!CK248,RMDF!CR248,RMDF!CY248,RMDF!DF248), RMDF!DM248=ROUND(RMDF!DM248,4))</f>
        <v>1</v>
      </c>
      <c r="DK248" s="317">
        <f>RMDF!DK248</f>
        <v>0</v>
      </c>
      <c r="DL248" s="318" t="str">
        <f>IF(DK248=0,"",_xlfn.XLOOKUP(DK248,StatePicklist!$1:$1,StatePicklist!$3:$3,"NA",0))</f>
        <v/>
      </c>
      <c r="DM248" s="297" t="str">
        <f ca="1">IF(RMDF!DL248="", "", IF(ISNUMBER(MATCH(RMDF!DL248, INDIRECT(DL248), 0)), "OK", "Invalid"))</f>
        <v/>
      </c>
      <c r="DN248" s="281"/>
      <c r="DO248" s="281"/>
      <c r="DP248" s="281"/>
      <c r="DQ248" s="281" t="b">
        <f>AND(RMDF!DT248&gt;=0, RMDF!DT248&lt;=1-SUM(RMDF!Z248,RMDF!AG248,RMDF!AN248,RMDF!AU248,RMDF!BB248,RMDF!BI248,RMDF!BP248,RMDF!BW248,RMDF!CD248,RMDF!CK248,RMDF!CR248,RMDF!CY248,RMDF!DF248,RMDF!DM248), RMDF!DT248=ROUND(RMDF!DT248,4))</f>
        <v>1</v>
      </c>
      <c r="DR248" s="317">
        <f>RMDF!DR248</f>
        <v>0</v>
      </c>
      <c r="DS248" s="318" t="str">
        <f>IF(DR248=0,"",_xlfn.XLOOKUP(DR248,StatePicklist!$1:$1,StatePicklist!$3:$3,"NA",0))</f>
        <v/>
      </c>
      <c r="DT248" s="297" t="str">
        <f ca="1">IF(RMDF!DS248="", "", IF(ISNUMBER(MATCH(RMDF!DS248, INDIRECT(DS248), 0)), "OK", "Invalid"))</f>
        <v/>
      </c>
      <c r="DU248" s="281"/>
      <c r="DV248" s="281"/>
      <c r="DW248" s="281"/>
      <c r="DX248" s="281" t="b">
        <f>AND(RMDF!EA248&gt;=0, RMDF!EA248&lt;=1-SUM(RMDF!Z248,RMDF!AG248,RMDF!AN248,RMDF!AU248,RMDF!BB248,RMDF!BI248,RMDF!BP248,RMDF!BW248,RMDF!CD248,RMDF!CK248,RMDF!CR248,RMDF!CY248,RMDF!DF248,RMDF!DM248,RMDF!DT248), RMDF!EA248=ROUND(RMDF!EA248,4))</f>
        <v>1</v>
      </c>
      <c r="DY248" s="317">
        <f>RMDF!DY248</f>
        <v>0</v>
      </c>
      <c r="DZ248" s="318" t="str">
        <f>IF(DY248=0,"",_xlfn.XLOOKUP(DY248,StatePicklist!$1:$1,StatePicklist!$3:$3,"NA",0))</f>
        <v/>
      </c>
      <c r="EA248" s="297" t="str">
        <f ca="1">IF(RMDF!DZ248="", "", IF(ISNUMBER(MATCH(RMDF!DZ248, INDIRECT(DZ248), 0)), "OK", "Invalid"))</f>
        <v/>
      </c>
      <c r="EB248" s="281"/>
      <c r="EC248" s="281"/>
      <c r="ED248" s="281"/>
      <c r="EE248" s="281" t="b">
        <f>AND(RMDF!EH248&gt;=0, RMDF!EH248&lt;=1-SUM(RMDF!Z248,RMDF!AG248,RMDF!AN248,RMDF!AU248,RMDF!BB248,RMDF!BI248,RMDF!BP248,RMDF!BW248,RMDF!CD248,RMDF!CK248,RMDF!CR248,RMDF!CY248,RMDF!DF248,RMDF!DM248,RMDF!DT248,RMDF!EA248), RMDF!EH248=ROUND(RMDF!EH248,4))</f>
        <v>1</v>
      </c>
      <c r="EF248" s="317">
        <f>RMDF!EF248</f>
        <v>0</v>
      </c>
      <c r="EG248" s="318" t="str">
        <f>IF(EF248=0,"",_xlfn.XLOOKUP(EF248,StatePicklist!$1:$1,StatePicklist!$3:$3,"NA",0))</f>
        <v/>
      </c>
      <c r="EH248" s="297" t="str">
        <f ca="1">IF(RMDF!EG248="", "", IF(ISNUMBER(MATCH(RMDF!EG248, INDIRECT(EG248), 0)), "OK", "Invalid"))</f>
        <v/>
      </c>
      <c r="EI248" s="281"/>
      <c r="EJ248" s="281"/>
      <c r="EK248" s="281"/>
      <c r="EL248" s="281" t="b">
        <f>AND(RMDF!EO248&gt;=0, RMDF!EO248&lt;=1-SUM(RMDF!Z248,RMDF!AG248,RMDF!AN248,RMDF!AU248,RMDF!BB248,RMDF!BI248,RMDF!BP248,RMDF!BW248,RMDF!CD248,RMDF!CK248,RMDF!CR248,RMDF!CY248,RMDF!DF248,RMDF!DM248,RMDF!DT248,RMDF!EA248,RMDF!EH248), RMDF!EO248=ROUND(RMDF!EO248,4))</f>
        <v>1</v>
      </c>
      <c r="EM248" s="317">
        <f>RMDF!EM248</f>
        <v>0</v>
      </c>
      <c r="EN248" s="318" t="str">
        <f>IF(EM248=0,"",_xlfn.XLOOKUP(EM248,StatePicklist!$1:$1,StatePicklist!$3:$3,"NA",0))</f>
        <v/>
      </c>
      <c r="EO248" s="297" t="str">
        <f ca="1">IF(RMDF!EN248="", "", IF(ISNUMBER(MATCH(RMDF!EN248, INDIRECT(EN248), 0)), "OK", "Invalid"))</f>
        <v/>
      </c>
      <c r="EP248" s="281"/>
      <c r="EQ248" s="281"/>
      <c r="ER248" s="281"/>
      <c r="ES248" s="281" t="b">
        <f>AND(RMDF!EV248&gt;=0, RMDF!EV248&lt;=1-SUM(RMDF!Z248,RMDF!AG248,RMDF!AN248,RMDF!AU248,RMDF!BB248,RMDF!BI248,RMDF!BP248,RMDF!BW248,RMDF!CD248,RMDF!CK248,RMDF!CR248,RMDF!CY248,RMDF!DF248,RMDF!DM248,RMDF!DT248,RMDF!EA248,RMDF!EH248,RMDF!EO248), RMDF!EV248=ROUND(RMDF!EV248,4))</f>
        <v>1</v>
      </c>
      <c r="ET248" s="317">
        <f>RMDF!ET248</f>
        <v>0</v>
      </c>
      <c r="EU248" s="318" t="str">
        <f>IF(ET248=0,"",_xlfn.XLOOKUP(ET248,StatePicklist!$1:$1,StatePicklist!$3:$3,"NA",0))</f>
        <v/>
      </c>
      <c r="EV248" s="297" t="str">
        <f ca="1">IF(RMDF!EU248="", "", IF(ISNUMBER(MATCH(RMDF!EU248, INDIRECT(EU248), 0)), "OK", "Invalid"))</f>
        <v/>
      </c>
      <c r="EW248" s="281"/>
      <c r="EX248" s="281"/>
      <c r="EY248" s="281"/>
      <c r="EZ248" s="281" t="b">
        <f>AND(RMDF!FC248&gt;=0, RMDF!FC248&lt;=1-SUM(RMDF!Z248,RMDF!AG248,RMDF!AN248,RMDF!AU248,RMDF!BB248,RMDF!BI248,RMDF!BP248,RMDF!BW248,RMDF!CD248,RMDF!CK248,RMDF!CR248,RMDF!CY248,RMDF!DF248,RMDF!DM248,RMDF!DT248,RMDF!EA248,RMDF!EH248,RMDF!EO248,RMDF!EV248), RMDF!FC248=ROUND(RMDF!FC248,4))</f>
        <v>1</v>
      </c>
      <c r="FA248" s="317">
        <f>RMDF!FA248</f>
        <v>0</v>
      </c>
      <c r="FB248" s="318" t="str">
        <f>IF(FA248=0,"",_xlfn.XLOOKUP(FA248,StatePicklist!$1:$1,StatePicklist!$3:$3,"NA",0))</f>
        <v/>
      </c>
      <c r="FC248" s="297" t="str">
        <f ca="1">IF(RMDF!FB248="", "", IF(ISNUMBER(MATCH(RMDF!FB248, INDIRECT(FB248), 0)), "OK", "Invalid"))</f>
        <v/>
      </c>
    </row>
    <row r="249" spans="1:159" s="205" customFormat="1" ht="39.9" customHeight="1" x14ac:dyDescent="0.25">
      <c r="A249" s="206"/>
      <c r="B249" s="196"/>
      <c r="C249" s="197"/>
      <c r="D249" s="198"/>
      <c r="E249" s="199"/>
      <c r="F249" s="200"/>
      <c r="G249" s="201"/>
      <c r="H249" s="292"/>
      <c r="I249" s="305">
        <f>RMDF!I249</f>
        <v>0</v>
      </c>
      <c r="J249" s="305" t="str">
        <f>IF(I249=ProductCode!$B$30,"PDReclPost",IF(OR(I249=ProductCode!$C$30,I249=ProductCode!$E$30,I249=ProductCode!$G$30),"PDPreCon",IF(OR(I249=ProductCode!$D$30,I249=ProductCode!$F$30),"PDNotReclPost","")))</f>
        <v/>
      </c>
      <c r="K249" s="305" t="str">
        <f t="shared" si="18"/>
        <v/>
      </c>
      <c r="L249" s="289"/>
      <c r="M249" s="305" t="str">
        <f t="shared" si="18"/>
        <v/>
      </c>
      <c r="N249" s="289" t="b">
        <f>AND(RMDF!N249&gt;=0, RMDF!N249&lt;=1-RMDF!L249, RMDF!N249=ROUND(RMDF!N249,4))</f>
        <v>1</v>
      </c>
      <c r="O249" s="286" t="str">
        <f>IF(P249="","",IF(I249="","",IF(LEFT(I249,13)="Reclaimed pos",RawMaterialCode!$E$569,RawMaterialCode!$E$568)))</f>
        <v>Reclaimed pre-consumer mixed fibers (RM0578)</v>
      </c>
      <c r="P249" s="295">
        <f t="shared" si="19"/>
        <v>1</v>
      </c>
      <c r="Q249" s="202"/>
      <c r="R249" s="203"/>
      <c r="S249" s="204" t="str">
        <f t="shared" si="20"/>
        <v/>
      </c>
      <c r="T249" s="281"/>
      <c r="U249" s="281"/>
      <c r="V249" s="281"/>
      <c r="W249" s="281"/>
      <c r="X249" s="317">
        <f>RMDF!X249</f>
        <v>0</v>
      </c>
      <c r="Y249" s="318" t="str">
        <f>IF(X249=0,"",_xlfn.XLOOKUP(X249,StatePicklist!$1:$1,StatePicklist!$3:$3,"NA",0))</f>
        <v/>
      </c>
      <c r="Z249" s="297" t="str">
        <f ca="1">IF(RMDF!Y249="", "", IF(ISNUMBER(MATCH(RMDF!Y249, INDIRECT(Y249), 0)), "OK", "Invalid"))</f>
        <v/>
      </c>
      <c r="AA249" s="281"/>
      <c r="AB249" s="281"/>
      <c r="AC249" s="281"/>
      <c r="AD249" s="281" t="b">
        <f>AND(RMDF!AG249&gt;=0, RMDF!AG249&lt;=1-RMDF!Z249, RMDF!AG249=ROUND(RMDF!AG249,4))</f>
        <v>1</v>
      </c>
      <c r="AE249" s="317">
        <f>RMDF!AE249</f>
        <v>0</v>
      </c>
      <c r="AF249" s="318" t="str">
        <f>IF(AE249=0,"",_xlfn.XLOOKUP(AE249,StatePicklist!$1:$1,StatePicklist!$3:$3,"NA",0))</f>
        <v/>
      </c>
      <c r="AG249" s="297" t="str">
        <f ca="1">IF(RMDF!AF249="", "", IF(ISNUMBER(MATCH(RMDF!AF249, INDIRECT(AF249), 0)), "OK", "Invalid"))</f>
        <v/>
      </c>
      <c r="AH249" s="281"/>
      <c r="AI249" s="281"/>
      <c r="AJ249" s="281"/>
      <c r="AK249" s="281" t="b">
        <f>AND(RMDF!AN249&gt;=0, RMDF!AN249&lt;=1-SUM(RMDF!Z249,RMDF!AG249), RMDF!AN249=ROUND(RMDF!AN249,4))</f>
        <v>1</v>
      </c>
      <c r="AL249" s="317">
        <f>RMDF!AL249</f>
        <v>0</v>
      </c>
      <c r="AM249" s="318" t="str">
        <f>IF(AL249=0,"",_xlfn.XLOOKUP(AL249,StatePicklist!$1:$1,StatePicklist!$3:$3,"NA",0))</f>
        <v/>
      </c>
      <c r="AN249" s="297" t="str">
        <f ca="1">IF(RMDF!AM249="", "", IF(ISNUMBER(MATCH(RMDF!AM249, INDIRECT(AM249), 0)), "OK", "Invalid"))</f>
        <v/>
      </c>
      <c r="AO249" s="281"/>
      <c r="AP249" s="281"/>
      <c r="AQ249" s="281"/>
      <c r="AR249" s="281" t="b">
        <f>AND(RMDF!AU249&gt;=0, RMDF!AU249&lt;=1-SUM(RMDF!Z249,RMDF!AG249,RMDF!AN249), RMDF!AU249=ROUND(RMDF!AU249,4))</f>
        <v>1</v>
      </c>
      <c r="AS249" s="317">
        <f>RMDF!AS249</f>
        <v>0</v>
      </c>
      <c r="AT249" s="318" t="str">
        <f>IF(AS249=0,"",_xlfn.XLOOKUP(AS249,StatePicklist!$1:$1,StatePicklist!$3:$3,"NA",0))</f>
        <v/>
      </c>
      <c r="AU249" s="297" t="str">
        <f ca="1">IF(RMDF!AT249="", "", IF(ISNUMBER(MATCH(RMDF!AT249, INDIRECT(AT249), 0)), "OK", "Invalid"))</f>
        <v/>
      </c>
      <c r="AV249" s="281"/>
      <c r="AW249" s="281"/>
      <c r="AX249" s="281"/>
      <c r="AY249" s="281" t="b">
        <f>AND(RMDF!BB249&gt;=0, RMDF!BB249&lt;=1-SUM(RMDF!Z249,RMDF!AG249,RMDF!AN249,RMDF!AU249), RMDF!BB249=ROUND(RMDF!BB249,4))</f>
        <v>1</v>
      </c>
      <c r="AZ249" s="317">
        <f>RMDF!AZ249</f>
        <v>0</v>
      </c>
      <c r="BA249" s="318" t="str">
        <f>IF(AZ249=0,"",_xlfn.XLOOKUP(AZ249,StatePicklist!$1:$1,StatePicklist!$3:$3,"NA",0))</f>
        <v/>
      </c>
      <c r="BB249" s="297" t="str">
        <f ca="1">IF(RMDF!BA249="", "", IF(ISNUMBER(MATCH(RMDF!BA249, INDIRECT(BA249), 0)), "OK", "Invalid"))</f>
        <v/>
      </c>
      <c r="BC249" s="281"/>
      <c r="BD249" s="281"/>
      <c r="BE249" s="281"/>
      <c r="BF249" s="281" t="b">
        <f>AND(RMDF!BI249&gt;=0, RMDF!BI249&lt;=1-SUM(RMDF!Z249,RMDF!AG249,RMDF!AN249,RMDF!AU249,RMDF!BB249), RMDF!BI249=ROUND(RMDF!BI249,4))</f>
        <v>1</v>
      </c>
      <c r="BG249" s="317">
        <f>RMDF!BG249</f>
        <v>0</v>
      </c>
      <c r="BH249" s="318" t="str">
        <f>IF(BG249=0,"",_xlfn.XLOOKUP(BG249,StatePicklist!$1:$1,StatePicklist!$3:$3,"NA",0))</f>
        <v/>
      </c>
      <c r="BI249" s="297" t="str">
        <f ca="1">IF(RMDF!BH249="", "", IF(ISNUMBER(MATCH(RMDF!BH249, INDIRECT(BH249), 0)), "OK", "Invalid"))</f>
        <v/>
      </c>
      <c r="BJ249" s="281"/>
      <c r="BK249" s="281"/>
      <c r="BL249" s="281"/>
      <c r="BM249" s="281" t="b">
        <f>AND(RMDF!BP249&gt;=0, RMDF!BP249&lt;=1-SUM(RMDF!Z249,RMDF!AG249,RMDF!AN249,RMDF!AU249,RMDF!BB249,RMDF!BI249), RMDF!BP249=ROUND(RMDF!BP249,4))</f>
        <v>1</v>
      </c>
      <c r="BN249" s="317">
        <f>RMDF!BN249</f>
        <v>0</v>
      </c>
      <c r="BO249" s="318" t="str">
        <f>IF(BN249=0,"",_xlfn.XLOOKUP(BN249,StatePicklist!$1:$1,StatePicklist!$3:$3,"NA",0))</f>
        <v/>
      </c>
      <c r="BP249" s="297" t="str">
        <f ca="1">IF(RMDF!BO249="", "", IF(ISNUMBER(MATCH(RMDF!BO249, INDIRECT(BO249), 0)), "OK", "Invalid"))</f>
        <v/>
      </c>
      <c r="BQ249" s="281"/>
      <c r="BR249" s="281"/>
      <c r="BS249" s="281"/>
      <c r="BT249" s="281" t="b">
        <f>AND(RMDF!BW249&gt;=0, RMDF!BW249&lt;=1-SUM(RMDF!Z249,RMDF!AG249,RMDF!AN249,RMDF!AU249,RMDF!BB249,RMDF!BI249,RMDF!BP249), RMDF!BW249=ROUND(RMDF!BW249,4))</f>
        <v>1</v>
      </c>
      <c r="BU249" s="317">
        <f>RMDF!BU249</f>
        <v>0</v>
      </c>
      <c r="BV249" s="318" t="str">
        <f>IF(BU249=0,"",_xlfn.XLOOKUP(BU249,StatePicklist!$1:$1,StatePicklist!$3:$3,"NA",0))</f>
        <v/>
      </c>
      <c r="BW249" s="297" t="str">
        <f ca="1">IF(RMDF!BV249="", "", IF(ISNUMBER(MATCH(RMDF!BV249, INDIRECT(BV249), 0)), "OK", "Invalid"))</f>
        <v/>
      </c>
      <c r="BX249" s="281"/>
      <c r="BY249" s="281"/>
      <c r="BZ249" s="281"/>
      <c r="CA249" s="281" t="b">
        <f>AND(RMDF!CD249&gt;=0, RMDF!CD249&lt;=1-SUM(RMDF!Z249,RMDF!AG249,RMDF!AN249,RMDF!AU249,RMDF!BB249,RMDF!BI249,RMDF!BP249,RMDF!BW249), RMDF!CD249=ROUND(RMDF!CD249,4))</f>
        <v>1</v>
      </c>
      <c r="CB249" s="317">
        <f>RMDF!CB249</f>
        <v>0</v>
      </c>
      <c r="CC249" s="318" t="str">
        <f>IF(CB249=0,"",_xlfn.XLOOKUP(CB249,StatePicklist!$1:$1,StatePicklist!$3:$3,"NA",0))</f>
        <v/>
      </c>
      <c r="CD249" s="297" t="str">
        <f ca="1">IF(RMDF!CC249="", "", IF(ISNUMBER(MATCH(RMDF!CC249, INDIRECT(CC249), 0)), "OK", "Invalid"))</f>
        <v/>
      </c>
      <c r="CE249" s="281"/>
      <c r="CF249" s="281"/>
      <c r="CG249" s="281"/>
      <c r="CH249" s="281" t="b">
        <f>AND(RMDF!CK249&gt;=0, RMDF!CK249&lt;=1-SUM(RMDF!Z249,RMDF!AG249,RMDF!AN249,RMDF!AU249,RMDF!BB249,RMDF!BI249,RMDF!BP249,RMDF!BW249,RMDF!CD249), RMDF!CK249=ROUND(RMDF!CK249,4))</f>
        <v>1</v>
      </c>
      <c r="CI249" s="317">
        <f>RMDF!CI249</f>
        <v>0</v>
      </c>
      <c r="CJ249" s="318" t="str">
        <f>IF(CI249=0,"",_xlfn.XLOOKUP(CI249,StatePicklist!$1:$1,StatePicklist!$3:$3,"NA",0))</f>
        <v/>
      </c>
      <c r="CK249" s="297" t="str">
        <f ca="1">IF(RMDF!CJ249="", "", IF(ISNUMBER(MATCH(RMDF!CJ249, INDIRECT(CJ249), 0)), "OK", "Invalid"))</f>
        <v/>
      </c>
      <c r="CL249" s="281"/>
      <c r="CM249" s="281"/>
      <c r="CN249" s="281"/>
      <c r="CO249" s="281" t="b">
        <f>AND(RMDF!CR249&gt;=0, RMDF!CR249&lt;=1-SUM(RMDF!Z249,RMDF!AG249,RMDF!AN249,RMDF!AU249,RMDF!BB249,RMDF!BI249,RMDF!BP249,RMDF!BW249,RMDF!CD249,RMDF!CK249), RMDF!CR249=ROUND(RMDF!CR249,4))</f>
        <v>1</v>
      </c>
      <c r="CP249" s="317">
        <f>RMDF!CP249</f>
        <v>0</v>
      </c>
      <c r="CQ249" s="318" t="str">
        <f>IF(CP249=0,"",_xlfn.XLOOKUP(CP249,StatePicklist!$1:$1,StatePicklist!$3:$3,"NA",0))</f>
        <v/>
      </c>
      <c r="CR249" s="297" t="str">
        <f ca="1">IF(RMDF!CQ249="", "", IF(ISNUMBER(MATCH(RMDF!CQ249, INDIRECT(CQ249), 0)), "OK", "Invalid"))</f>
        <v/>
      </c>
      <c r="CS249" s="281"/>
      <c r="CT249" s="281"/>
      <c r="CU249" s="281"/>
      <c r="CV249" s="281" t="b">
        <f>AND(RMDF!CY249&gt;=0, RMDF!CY249&lt;=1-SUM(RMDF!Z249,RMDF!AG249,RMDF!AN249,RMDF!AU249,RMDF!BB249,RMDF!BI249,RMDF!BP249,RMDF!BW249,RMDF!CD249,RMDF!CK249,RMDF!CR249), RMDF!CY249=ROUND(RMDF!CY249,4))</f>
        <v>1</v>
      </c>
      <c r="CW249" s="317">
        <f>RMDF!CW249</f>
        <v>0</v>
      </c>
      <c r="CX249" s="318" t="str">
        <f>IF(CW249=0,"",_xlfn.XLOOKUP(CW249,StatePicklist!$1:$1,StatePicklist!$3:$3,"NA",0))</f>
        <v/>
      </c>
      <c r="CY249" s="297" t="str">
        <f ca="1">IF(RMDF!CX249="", "", IF(ISNUMBER(MATCH(RMDF!CX249, INDIRECT(CX249), 0)), "OK", "Invalid"))</f>
        <v/>
      </c>
      <c r="CZ249" s="281"/>
      <c r="DA249" s="281"/>
      <c r="DB249" s="281"/>
      <c r="DC249" s="281" t="b">
        <f>AND(RMDF!DF249&gt;=0, RMDF!DF249&lt;=1-SUM(RMDF!Z249,RMDF!AG249,RMDF!AN249,RMDF!AU249,RMDF!BB249,RMDF!BI249,RMDF!BP249,RMDF!BW249,RMDF!CD249,RMDF!CK249,RMDF!CR249,RMDF!CY249), RMDF!DF249=ROUND(RMDF!DF249,4))</f>
        <v>1</v>
      </c>
      <c r="DD249" s="317">
        <f>RMDF!DD249</f>
        <v>0</v>
      </c>
      <c r="DE249" s="318" t="str">
        <f>IF(DD249=0,"",_xlfn.XLOOKUP(DD249,StatePicklist!$1:$1,StatePicklist!$3:$3,"NA",0))</f>
        <v/>
      </c>
      <c r="DF249" s="297" t="str">
        <f ca="1">IF(RMDF!DE249="", "", IF(ISNUMBER(MATCH(RMDF!DE249, INDIRECT(DE249), 0)), "OK", "Invalid"))</f>
        <v/>
      </c>
      <c r="DG249" s="281"/>
      <c r="DH249" s="281"/>
      <c r="DI249" s="281"/>
      <c r="DJ249" s="281" t="b">
        <f>AND(RMDF!DM249&gt;=0, RMDF!DM249&lt;=1-SUM(RMDF!Z249,RMDF!AG249,RMDF!AN249,RMDF!AU249,RMDF!BB249,RMDF!BI249,RMDF!BP249,RMDF!BW249,RMDF!CD249,RMDF!CK249,RMDF!CR249,RMDF!CY249,RMDF!DF249), RMDF!DM249=ROUND(RMDF!DM249,4))</f>
        <v>1</v>
      </c>
      <c r="DK249" s="317">
        <f>RMDF!DK249</f>
        <v>0</v>
      </c>
      <c r="DL249" s="318" t="str">
        <f>IF(DK249=0,"",_xlfn.XLOOKUP(DK249,StatePicklist!$1:$1,StatePicklist!$3:$3,"NA",0))</f>
        <v/>
      </c>
      <c r="DM249" s="297" t="str">
        <f ca="1">IF(RMDF!DL249="", "", IF(ISNUMBER(MATCH(RMDF!DL249, INDIRECT(DL249), 0)), "OK", "Invalid"))</f>
        <v/>
      </c>
      <c r="DN249" s="281"/>
      <c r="DO249" s="281"/>
      <c r="DP249" s="281"/>
      <c r="DQ249" s="281" t="b">
        <f>AND(RMDF!DT249&gt;=0, RMDF!DT249&lt;=1-SUM(RMDF!Z249,RMDF!AG249,RMDF!AN249,RMDF!AU249,RMDF!BB249,RMDF!BI249,RMDF!BP249,RMDF!BW249,RMDF!CD249,RMDF!CK249,RMDF!CR249,RMDF!CY249,RMDF!DF249,RMDF!DM249), RMDF!DT249=ROUND(RMDF!DT249,4))</f>
        <v>1</v>
      </c>
      <c r="DR249" s="317">
        <f>RMDF!DR249</f>
        <v>0</v>
      </c>
      <c r="DS249" s="318" t="str">
        <f>IF(DR249=0,"",_xlfn.XLOOKUP(DR249,StatePicklist!$1:$1,StatePicklist!$3:$3,"NA",0))</f>
        <v/>
      </c>
      <c r="DT249" s="297" t="str">
        <f ca="1">IF(RMDF!DS249="", "", IF(ISNUMBER(MATCH(RMDF!DS249, INDIRECT(DS249), 0)), "OK", "Invalid"))</f>
        <v/>
      </c>
      <c r="DU249" s="281"/>
      <c r="DV249" s="281"/>
      <c r="DW249" s="281"/>
      <c r="DX249" s="281" t="b">
        <f>AND(RMDF!EA249&gt;=0, RMDF!EA249&lt;=1-SUM(RMDF!Z249,RMDF!AG249,RMDF!AN249,RMDF!AU249,RMDF!BB249,RMDF!BI249,RMDF!BP249,RMDF!BW249,RMDF!CD249,RMDF!CK249,RMDF!CR249,RMDF!CY249,RMDF!DF249,RMDF!DM249,RMDF!DT249), RMDF!EA249=ROUND(RMDF!EA249,4))</f>
        <v>1</v>
      </c>
      <c r="DY249" s="317">
        <f>RMDF!DY249</f>
        <v>0</v>
      </c>
      <c r="DZ249" s="318" t="str">
        <f>IF(DY249=0,"",_xlfn.XLOOKUP(DY249,StatePicklist!$1:$1,StatePicklist!$3:$3,"NA",0))</f>
        <v/>
      </c>
      <c r="EA249" s="297" t="str">
        <f ca="1">IF(RMDF!DZ249="", "", IF(ISNUMBER(MATCH(RMDF!DZ249, INDIRECT(DZ249), 0)), "OK", "Invalid"))</f>
        <v/>
      </c>
      <c r="EB249" s="281"/>
      <c r="EC249" s="281"/>
      <c r="ED249" s="281"/>
      <c r="EE249" s="281" t="b">
        <f>AND(RMDF!EH249&gt;=0, RMDF!EH249&lt;=1-SUM(RMDF!Z249,RMDF!AG249,RMDF!AN249,RMDF!AU249,RMDF!BB249,RMDF!BI249,RMDF!BP249,RMDF!BW249,RMDF!CD249,RMDF!CK249,RMDF!CR249,RMDF!CY249,RMDF!DF249,RMDF!DM249,RMDF!DT249,RMDF!EA249), RMDF!EH249=ROUND(RMDF!EH249,4))</f>
        <v>1</v>
      </c>
      <c r="EF249" s="317">
        <f>RMDF!EF249</f>
        <v>0</v>
      </c>
      <c r="EG249" s="318" t="str">
        <f>IF(EF249=0,"",_xlfn.XLOOKUP(EF249,StatePicklist!$1:$1,StatePicklist!$3:$3,"NA",0))</f>
        <v/>
      </c>
      <c r="EH249" s="297" t="str">
        <f ca="1">IF(RMDF!EG249="", "", IF(ISNUMBER(MATCH(RMDF!EG249, INDIRECT(EG249), 0)), "OK", "Invalid"))</f>
        <v/>
      </c>
      <c r="EI249" s="281"/>
      <c r="EJ249" s="281"/>
      <c r="EK249" s="281"/>
      <c r="EL249" s="281" t="b">
        <f>AND(RMDF!EO249&gt;=0, RMDF!EO249&lt;=1-SUM(RMDF!Z249,RMDF!AG249,RMDF!AN249,RMDF!AU249,RMDF!BB249,RMDF!BI249,RMDF!BP249,RMDF!BW249,RMDF!CD249,RMDF!CK249,RMDF!CR249,RMDF!CY249,RMDF!DF249,RMDF!DM249,RMDF!DT249,RMDF!EA249,RMDF!EH249), RMDF!EO249=ROUND(RMDF!EO249,4))</f>
        <v>1</v>
      </c>
      <c r="EM249" s="317">
        <f>RMDF!EM249</f>
        <v>0</v>
      </c>
      <c r="EN249" s="318" t="str">
        <f>IF(EM249=0,"",_xlfn.XLOOKUP(EM249,StatePicklist!$1:$1,StatePicklist!$3:$3,"NA",0))</f>
        <v/>
      </c>
      <c r="EO249" s="297" t="str">
        <f ca="1">IF(RMDF!EN249="", "", IF(ISNUMBER(MATCH(RMDF!EN249, INDIRECT(EN249), 0)), "OK", "Invalid"))</f>
        <v/>
      </c>
      <c r="EP249" s="281"/>
      <c r="EQ249" s="281"/>
      <c r="ER249" s="281"/>
      <c r="ES249" s="281" t="b">
        <f>AND(RMDF!EV249&gt;=0, RMDF!EV249&lt;=1-SUM(RMDF!Z249,RMDF!AG249,RMDF!AN249,RMDF!AU249,RMDF!BB249,RMDF!BI249,RMDF!BP249,RMDF!BW249,RMDF!CD249,RMDF!CK249,RMDF!CR249,RMDF!CY249,RMDF!DF249,RMDF!DM249,RMDF!DT249,RMDF!EA249,RMDF!EH249,RMDF!EO249), RMDF!EV249=ROUND(RMDF!EV249,4))</f>
        <v>1</v>
      </c>
      <c r="ET249" s="317">
        <f>RMDF!ET249</f>
        <v>0</v>
      </c>
      <c r="EU249" s="318" t="str">
        <f>IF(ET249=0,"",_xlfn.XLOOKUP(ET249,StatePicklist!$1:$1,StatePicklist!$3:$3,"NA",0))</f>
        <v/>
      </c>
      <c r="EV249" s="297" t="str">
        <f ca="1">IF(RMDF!EU249="", "", IF(ISNUMBER(MATCH(RMDF!EU249, INDIRECT(EU249), 0)), "OK", "Invalid"))</f>
        <v/>
      </c>
      <c r="EW249" s="281"/>
      <c r="EX249" s="281"/>
      <c r="EY249" s="281"/>
      <c r="EZ249" s="281" t="b">
        <f>AND(RMDF!FC249&gt;=0, RMDF!FC249&lt;=1-SUM(RMDF!Z249,RMDF!AG249,RMDF!AN249,RMDF!AU249,RMDF!BB249,RMDF!BI249,RMDF!BP249,RMDF!BW249,RMDF!CD249,RMDF!CK249,RMDF!CR249,RMDF!CY249,RMDF!DF249,RMDF!DM249,RMDF!DT249,RMDF!EA249,RMDF!EH249,RMDF!EO249,RMDF!EV249), RMDF!FC249=ROUND(RMDF!FC249,4))</f>
        <v>1</v>
      </c>
      <c r="FA249" s="317">
        <f>RMDF!FA249</f>
        <v>0</v>
      </c>
      <c r="FB249" s="318" t="str">
        <f>IF(FA249=0,"",_xlfn.XLOOKUP(FA249,StatePicklist!$1:$1,StatePicklist!$3:$3,"NA",0))</f>
        <v/>
      </c>
      <c r="FC249" s="297" t="str">
        <f ca="1">IF(RMDF!FB249="", "", IF(ISNUMBER(MATCH(RMDF!FB249, INDIRECT(FB249), 0)), "OK", "Invalid"))</f>
        <v/>
      </c>
    </row>
    <row r="250" spans="1:159" s="205" customFormat="1" ht="39.9" customHeight="1" x14ac:dyDescent="0.25">
      <c r="A250" s="206"/>
      <c r="B250" s="196"/>
      <c r="C250" s="197"/>
      <c r="D250" s="198"/>
      <c r="E250" s="199"/>
      <c r="F250" s="200"/>
      <c r="G250" s="201"/>
      <c r="H250" s="292"/>
      <c r="I250" s="305">
        <f>RMDF!I250</f>
        <v>0</v>
      </c>
      <c r="J250" s="305" t="str">
        <f>IF(I250=ProductCode!$B$30,"PDReclPost",IF(OR(I250=ProductCode!$C$30,I250=ProductCode!$E$30,I250=ProductCode!$G$30),"PDPreCon",IF(OR(I250=ProductCode!$D$30,I250=ProductCode!$F$30),"PDNotReclPost","")))</f>
        <v/>
      </c>
      <c r="K250" s="305" t="str">
        <f t="shared" si="18"/>
        <v/>
      </c>
      <c r="L250" s="289"/>
      <c r="M250" s="305" t="str">
        <f t="shared" si="18"/>
        <v/>
      </c>
      <c r="N250" s="289" t="b">
        <f>AND(RMDF!N250&gt;=0, RMDF!N250&lt;=1-RMDF!L250, RMDF!N250=ROUND(RMDF!N250,4))</f>
        <v>1</v>
      </c>
      <c r="O250" s="286" t="str">
        <f>IF(P250="","",IF(I250="","",IF(LEFT(I250,13)="Reclaimed pos",RawMaterialCode!$E$569,RawMaterialCode!$E$568)))</f>
        <v>Reclaimed pre-consumer mixed fibers (RM0578)</v>
      </c>
      <c r="P250" s="295">
        <f t="shared" si="19"/>
        <v>1</v>
      </c>
      <c r="Q250" s="202"/>
      <c r="R250" s="203"/>
      <c r="S250" s="204" t="str">
        <f t="shared" si="20"/>
        <v/>
      </c>
      <c r="T250" s="281"/>
      <c r="U250" s="281"/>
      <c r="V250" s="281"/>
      <c r="W250" s="281"/>
      <c r="X250" s="317">
        <f>RMDF!X250</f>
        <v>0</v>
      </c>
      <c r="Y250" s="318" t="str">
        <f>IF(X250=0,"",_xlfn.XLOOKUP(X250,StatePicklist!$1:$1,StatePicklist!$3:$3,"NA",0))</f>
        <v/>
      </c>
      <c r="Z250" s="297" t="str">
        <f ca="1">IF(RMDF!Y250="", "", IF(ISNUMBER(MATCH(RMDF!Y250, INDIRECT(Y250), 0)), "OK", "Invalid"))</f>
        <v/>
      </c>
      <c r="AA250" s="281"/>
      <c r="AB250" s="281"/>
      <c r="AC250" s="281"/>
      <c r="AD250" s="281" t="b">
        <f>AND(RMDF!AG250&gt;=0, RMDF!AG250&lt;=1-RMDF!Z250, RMDF!AG250=ROUND(RMDF!AG250,4))</f>
        <v>1</v>
      </c>
      <c r="AE250" s="317">
        <f>RMDF!AE250</f>
        <v>0</v>
      </c>
      <c r="AF250" s="318" t="str">
        <f>IF(AE250=0,"",_xlfn.XLOOKUP(AE250,StatePicklist!$1:$1,StatePicklist!$3:$3,"NA",0))</f>
        <v/>
      </c>
      <c r="AG250" s="297" t="str">
        <f ca="1">IF(RMDF!AF250="", "", IF(ISNUMBER(MATCH(RMDF!AF250, INDIRECT(AF250), 0)), "OK", "Invalid"))</f>
        <v/>
      </c>
      <c r="AH250" s="281"/>
      <c r="AI250" s="281"/>
      <c r="AJ250" s="281"/>
      <c r="AK250" s="281" t="b">
        <f>AND(RMDF!AN250&gt;=0, RMDF!AN250&lt;=1-SUM(RMDF!Z250,RMDF!AG250), RMDF!AN250=ROUND(RMDF!AN250,4))</f>
        <v>1</v>
      </c>
      <c r="AL250" s="317">
        <f>RMDF!AL250</f>
        <v>0</v>
      </c>
      <c r="AM250" s="318" t="str">
        <f>IF(AL250=0,"",_xlfn.XLOOKUP(AL250,StatePicklist!$1:$1,StatePicklist!$3:$3,"NA",0))</f>
        <v/>
      </c>
      <c r="AN250" s="297" t="str">
        <f ca="1">IF(RMDF!AM250="", "", IF(ISNUMBER(MATCH(RMDF!AM250, INDIRECT(AM250), 0)), "OK", "Invalid"))</f>
        <v/>
      </c>
      <c r="AO250" s="281"/>
      <c r="AP250" s="281"/>
      <c r="AQ250" s="281"/>
      <c r="AR250" s="281" t="b">
        <f>AND(RMDF!AU250&gt;=0, RMDF!AU250&lt;=1-SUM(RMDF!Z250,RMDF!AG250,RMDF!AN250), RMDF!AU250=ROUND(RMDF!AU250,4))</f>
        <v>1</v>
      </c>
      <c r="AS250" s="317">
        <f>RMDF!AS250</f>
        <v>0</v>
      </c>
      <c r="AT250" s="318" t="str">
        <f>IF(AS250=0,"",_xlfn.XLOOKUP(AS250,StatePicklist!$1:$1,StatePicklist!$3:$3,"NA",0))</f>
        <v/>
      </c>
      <c r="AU250" s="297" t="str">
        <f ca="1">IF(RMDF!AT250="", "", IF(ISNUMBER(MATCH(RMDF!AT250, INDIRECT(AT250), 0)), "OK", "Invalid"))</f>
        <v/>
      </c>
      <c r="AV250" s="281"/>
      <c r="AW250" s="281"/>
      <c r="AX250" s="281"/>
      <c r="AY250" s="281" t="b">
        <f>AND(RMDF!BB250&gt;=0, RMDF!BB250&lt;=1-SUM(RMDF!Z250,RMDF!AG250,RMDF!AN250,RMDF!AU250), RMDF!BB250=ROUND(RMDF!BB250,4))</f>
        <v>1</v>
      </c>
      <c r="AZ250" s="317">
        <f>RMDF!AZ250</f>
        <v>0</v>
      </c>
      <c r="BA250" s="318" t="str">
        <f>IF(AZ250=0,"",_xlfn.XLOOKUP(AZ250,StatePicklist!$1:$1,StatePicklist!$3:$3,"NA",0))</f>
        <v/>
      </c>
      <c r="BB250" s="297" t="str">
        <f ca="1">IF(RMDF!BA250="", "", IF(ISNUMBER(MATCH(RMDF!BA250, INDIRECT(BA250), 0)), "OK", "Invalid"))</f>
        <v/>
      </c>
      <c r="BC250" s="281"/>
      <c r="BD250" s="281"/>
      <c r="BE250" s="281"/>
      <c r="BF250" s="281" t="b">
        <f>AND(RMDF!BI250&gt;=0, RMDF!BI250&lt;=1-SUM(RMDF!Z250,RMDF!AG250,RMDF!AN250,RMDF!AU250,RMDF!BB250), RMDF!BI250=ROUND(RMDF!BI250,4))</f>
        <v>1</v>
      </c>
      <c r="BG250" s="317">
        <f>RMDF!BG250</f>
        <v>0</v>
      </c>
      <c r="BH250" s="318" t="str">
        <f>IF(BG250=0,"",_xlfn.XLOOKUP(BG250,StatePicklist!$1:$1,StatePicklist!$3:$3,"NA",0))</f>
        <v/>
      </c>
      <c r="BI250" s="297" t="str">
        <f ca="1">IF(RMDF!BH250="", "", IF(ISNUMBER(MATCH(RMDF!BH250, INDIRECT(BH250), 0)), "OK", "Invalid"))</f>
        <v/>
      </c>
      <c r="BJ250" s="281"/>
      <c r="BK250" s="281"/>
      <c r="BL250" s="281"/>
      <c r="BM250" s="281" t="b">
        <f>AND(RMDF!BP250&gt;=0, RMDF!BP250&lt;=1-SUM(RMDF!Z250,RMDF!AG250,RMDF!AN250,RMDF!AU250,RMDF!BB250,RMDF!BI250), RMDF!BP250=ROUND(RMDF!BP250,4))</f>
        <v>1</v>
      </c>
      <c r="BN250" s="317">
        <f>RMDF!BN250</f>
        <v>0</v>
      </c>
      <c r="BO250" s="318" t="str">
        <f>IF(BN250=0,"",_xlfn.XLOOKUP(BN250,StatePicklist!$1:$1,StatePicklist!$3:$3,"NA",0))</f>
        <v/>
      </c>
      <c r="BP250" s="297" t="str">
        <f ca="1">IF(RMDF!BO250="", "", IF(ISNUMBER(MATCH(RMDF!BO250, INDIRECT(BO250), 0)), "OK", "Invalid"))</f>
        <v/>
      </c>
      <c r="BQ250" s="281"/>
      <c r="BR250" s="281"/>
      <c r="BS250" s="281"/>
      <c r="BT250" s="281" t="b">
        <f>AND(RMDF!BW250&gt;=0, RMDF!BW250&lt;=1-SUM(RMDF!Z250,RMDF!AG250,RMDF!AN250,RMDF!AU250,RMDF!BB250,RMDF!BI250,RMDF!BP250), RMDF!BW250=ROUND(RMDF!BW250,4))</f>
        <v>1</v>
      </c>
      <c r="BU250" s="317">
        <f>RMDF!BU250</f>
        <v>0</v>
      </c>
      <c r="BV250" s="318" t="str">
        <f>IF(BU250=0,"",_xlfn.XLOOKUP(BU250,StatePicklist!$1:$1,StatePicklist!$3:$3,"NA",0))</f>
        <v/>
      </c>
      <c r="BW250" s="297" t="str">
        <f ca="1">IF(RMDF!BV250="", "", IF(ISNUMBER(MATCH(RMDF!BV250, INDIRECT(BV250), 0)), "OK", "Invalid"))</f>
        <v/>
      </c>
      <c r="BX250" s="281"/>
      <c r="BY250" s="281"/>
      <c r="BZ250" s="281"/>
      <c r="CA250" s="281" t="b">
        <f>AND(RMDF!CD250&gt;=0, RMDF!CD250&lt;=1-SUM(RMDF!Z250,RMDF!AG250,RMDF!AN250,RMDF!AU250,RMDF!BB250,RMDF!BI250,RMDF!BP250,RMDF!BW250), RMDF!CD250=ROUND(RMDF!CD250,4))</f>
        <v>1</v>
      </c>
      <c r="CB250" s="317">
        <f>RMDF!CB250</f>
        <v>0</v>
      </c>
      <c r="CC250" s="318" t="str">
        <f>IF(CB250=0,"",_xlfn.XLOOKUP(CB250,StatePicklist!$1:$1,StatePicklist!$3:$3,"NA",0))</f>
        <v/>
      </c>
      <c r="CD250" s="297" t="str">
        <f ca="1">IF(RMDF!CC250="", "", IF(ISNUMBER(MATCH(RMDF!CC250, INDIRECT(CC250), 0)), "OK", "Invalid"))</f>
        <v/>
      </c>
      <c r="CE250" s="281"/>
      <c r="CF250" s="281"/>
      <c r="CG250" s="281"/>
      <c r="CH250" s="281" t="b">
        <f>AND(RMDF!CK250&gt;=0, RMDF!CK250&lt;=1-SUM(RMDF!Z250,RMDF!AG250,RMDF!AN250,RMDF!AU250,RMDF!BB250,RMDF!BI250,RMDF!BP250,RMDF!BW250,RMDF!CD250), RMDF!CK250=ROUND(RMDF!CK250,4))</f>
        <v>1</v>
      </c>
      <c r="CI250" s="317">
        <f>RMDF!CI250</f>
        <v>0</v>
      </c>
      <c r="CJ250" s="318" t="str">
        <f>IF(CI250=0,"",_xlfn.XLOOKUP(CI250,StatePicklist!$1:$1,StatePicklist!$3:$3,"NA",0))</f>
        <v/>
      </c>
      <c r="CK250" s="297" t="str">
        <f ca="1">IF(RMDF!CJ250="", "", IF(ISNUMBER(MATCH(RMDF!CJ250, INDIRECT(CJ250), 0)), "OK", "Invalid"))</f>
        <v/>
      </c>
      <c r="CL250" s="281"/>
      <c r="CM250" s="281"/>
      <c r="CN250" s="281"/>
      <c r="CO250" s="281" t="b">
        <f>AND(RMDF!CR250&gt;=0, RMDF!CR250&lt;=1-SUM(RMDF!Z250,RMDF!AG250,RMDF!AN250,RMDF!AU250,RMDF!BB250,RMDF!BI250,RMDF!BP250,RMDF!BW250,RMDF!CD250,RMDF!CK250), RMDF!CR250=ROUND(RMDF!CR250,4))</f>
        <v>1</v>
      </c>
      <c r="CP250" s="317">
        <f>RMDF!CP250</f>
        <v>0</v>
      </c>
      <c r="CQ250" s="318" t="str">
        <f>IF(CP250=0,"",_xlfn.XLOOKUP(CP250,StatePicklist!$1:$1,StatePicklist!$3:$3,"NA",0))</f>
        <v/>
      </c>
      <c r="CR250" s="297" t="str">
        <f ca="1">IF(RMDF!CQ250="", "", IF(ISNUMBER(MATCH(RMDF!CQ250, INDIRECT(CQ250), 0)), "OK", "Invalid"))</f>
        <v/>
      </c>
      <c r="CS250" s="281"/>
      <c r="CT250" s="281"/>
      <c r="CU250" s="281"/>
      <c r="CV250" s="281" t="b">
        <f>AND(RMDF!CY250&gt;=0, RMDF!CY250&lt;=1-SUM(RMDF!Z250,RMDF!AG250,RMDF!AN250,RMDF!AU250,RMDF!BB250,RMDF!BI250,RMDF!BP250,RMDF!BW250,RMDF!CD250,RMDF!CK250,RMDF!CR250), RMDF!CY250=ROUND(RMDF!CY250,4))</f>
        <v>1</v>
      </c>
      <c r="CW250" s="317">
        <f>RMDF!CW250</f>
        <v>0</v>
      </c>
      <c r="CX250" s="318" t="str">
        <f>IF(CW250=0,"",_xlfn.XLOOKUP(CW250,StatePicklist!$1:$1,StatePicklist!$3:$3,"NA",0))</f>
        <v/>
      </c>
      <c r="CY250" s="297" t="str">
        <f ca="1">IF(RMDF!CX250="", "", IF(ISNUMBER(MATCH(RMDF!CX250, INDIRECT(CX250), 0)), "OK", "Invalid"))</f>
        <v/>
      </c>
      <c r="CZ250" s="281"/>
      <c r="DA250" s="281"/>
      <c r="DB250" s="281"/>
      <c r="DC250" s="281" t="b">
        <f>AND(RMDF!DF250&gt;=0, RMDF!DF250&lt;=1-SUM(RMDF!Z250,RMDF!AG250,RMDF!AN250,RMDF!AU250,RMDF!BB250,RMDF!BI250,RMDF!BP250,RMDF!BW250,RMDF!CD250,RMDF!CK250,RMDF!CR250,RMDF!CY250), RMDF!DF250=ROUND(RMDF!DF250,4))</f>
        <v>1</v>
      </c>
      <c r="DD250" s="317">
        <f>RMDF!DD250</f>
        <v>0</v>
      </c>
      <c r="DE250" s="318" t="str">
        <f>IF(DD250=0,"",_xlfn.XLOOKUP(DD250,StatePicklist!$1:$1,StatePicklist!$3:$3,"NA",0))</f>
        <v/>
      </c>
      <c r="DF250" s="297" t="str">
        <f ca="1">IF(RMDF!DE250="", "", IF(ISNUMBER(MATCH(RMDF!DE250, INDIRECT(DE250), 0)), "OK", "Invalid"))</f>
        <v/>
      </c>
      <c r="DG250" s="281"/>
      <c r="DH250" s="281"/>
      <c r="DI250" s="281"/>
      <c r="DJ250" s="281" t="b">
        <f>AND(RMDF!DM250&gt;=0, RMDF!DM250&lt;=1-SUM(RMDF!Z250,RMDF!AG250,RMDF!AN250,RMDF!AU250,RMDF!BB250,RMDF!BI250,RMDF!BP250,RMDF!BW250,RMDF!CD250,RMDF!CK250,RMDF!CR250,RMDF!CY250,RMDF!DF250), RMDF!DM250=ROUND(RMDF!DM250,4))</f>
        <v>1</v>
      </c>
      <c r="DK250" s="317">
        <f>RMDF!DK250</f>
        <v>0</v>
      </c>
      <c r="DL250" s="318" t="str">
        <f>IF(DK250=0,"",_xlfn.XLOOKUP(DK250,StatePicklist!$1:$1,StatePicklist!$3:$3,"NA",0))</f>
        <v/>
      </c>
      <c r="DM250" s="297" t="str">
        <f ca="1">IF(RMDF!DL250="", "", IF(ISNUMBER(MATCH(RMDF!DL250, INDIRECT(DL250), 0)), "OK", "Invalid"))</f>
        <v/>
      </c>
      <c r="DN250" s="281"/>
      <c r="DO250" s="281"/>
      <c r="DP250" s="281"/>
      <c r="DQ250" s="281" t="b">
        <f>AND(RMDF!DT250&gt;=0, RMDF!DT250&lt;=1-SUM(RMDF!Z250,RMDF!AG250,RMDF!AN250,RMDF!AU250,RMDF!BB250,RMDF!BI250,RMDF!BP250,RMDF!BW250,RMDF!CD250,RMDF!CK250,RMDF!CR250,RMDF!CY250,RMDF!DF250,RMDF!DM250), RMDF!DT250=ROUND(RMDF!DT250,4))</f>
        <v>1</v>
      </c>
      <c r="DR250" s="317">
        <f>RMDF!DR250</f>
        <v>0</v>
      </c>
      <c r="DS250" s="318" t="str">
        <f>IF(DR250=0,"",_xlfn.XLOOKUP(DR250,StatePicklist!$1:$1,StatePicklist!$3:$3,"NA",0))</f>
        <v/>
      </c>
      <c r="DT250" s="297" t="str">
        <f ca="1">IF(RMDF!DS250="", "", IF(ISNUMBER(MATCH(RMDF!DS250, INDIRECT(DS250), 0)), "OK", "Invalid"))</f>
        <v/>
      </c>
      <c r="DU250" s="281"/>
      <c r="DV250" s="281"/>
      <c r="DW250" s="281"/>
      <c r="DX250" s="281" t="b">
        <f>AND(RMDF!EA250&gt;=0, RMDF!EA250&lt;=1-SUM(RMDF!Z250,RMDF!AG250,RMDF!AN250,RMDF!AU250,RMDF!BB250,RMDF!BI250,RMDF!BP250,RMDF!BW250,RMDF!CD250,RMDF!CK250,RMDF!CR250,RMDF!CY250,RMDF!DF250,RMDF!DM250,RMDF!DT250), RMDF!EA250=ROUND(RMDF!EA250,4))</f>
        <v>1</v>
      </c>
      <c r="DY250" s="317">
        <f>RMDF!DY250</f>
        <v>0</v>
      </c>
      <c r="DZ250" s="318" t="str">
        <f>IF(DY250=0,"",_xlfn.XLOOKUP(DY250,StatePicklist!$1:$1,StatePicklist!$3:$3,"NA",0))</f>
        <v/>
      </c>
      <c r="EA250" s="297" t="str">
        <f ca="1">IF(RMDF!DZ250="", "", IF(ISNUMBER(MATCH(RMDF!DZ250, INDIRECT(DZ250), 0)), "OK", "Invalid"))</f>
        <v/>
      </c>
      <c r="EB250" s="281"/>
      <c r="EC250" s="281"/>
      <c r="ED250" s="281"/>
      <c r="EE250" s="281" t="b">
        <f>AND(RMDF!EH250&gt;=0, RMDF!EH250&lt;=1-SUM(RMDF!Z250,RMDF!AG250,RMDF!AN250,RMDF!AU250,RMDF!BB250,RMDF!BI250,RMDF!BP250,RMDF!BW250,RMDF!CD250,RMDF!CK250,RMDF!CR250,RMDF!CY250,RMDF!DF250,RMDF!DM250,RMDF!DT250,RMDF!EA250), RMDF!EH250=ROUND(RMDF!EH250,4))</f>
        <v>1</v>
      </c>
      <c r="EF250" s="317">
        <f>RMDF!EF250</f>
        <v>0</v>
      </c>
      <c r="EG250" s="318" t="str">
        <f>IF(EF250=0,"",_xlfn.XLOOKUP(EF250,StatePicklist!$1:$1,StatePicklist!$3:$3,"NA",0))</f>
        <v/>
      </c>
      <c r="EH250" s="297" t="str">
        <f ca="1">IF(RMDF!EG250="", "", IF(ISNUMBER(MATCH(RMDF!EG250, INDIRECT(EG250), 0)), "OK", "Invalid"))</f>
        <v/>
      </c>
      <c r="EI250" s="281"/>
      <c r="EJ250" s="281"/>
      <c r="EK250" s="281"/>
      <c r="EL250" s="281" t="b">
        <f>AND(RMDF!EO250&gt;=0, RMDF!EO250&lt;=1-SUM(RMDF!Z250,RMDF!AG250,RMDF!AN250,RMDF!AU250,RMDF!BB250,RMDF!BI250,RMDF!BP250,RMDF!BW250,RMDF!CD250,RMDF!CK250,RMDF!CR250,RMDF!CY250,RMDF!DF250,RMDF!DM250,RMDF!DT250,RMDF!EA250,RMDF!EH250), RMDF!EO250=ROUND(RMDF!EO250,4))</f>
        <v>1</v>
      </c>
      <c r="EM250" s="317">
        <f>RMDF!EM250</f>
        <v>0</v>
      </c>
      <c r="EN250" s="318" t="str">
        <f>IF(EM250=0,"",_xlfn.XLOOKUP(EM250,StatePicklist!$1:$1,StatePicklist!$3:$3,"NA",0))</f>
        <v/>
      </c>
      <c r="EO250" s="297" t="str">
        <f ca="1">IF(RMDF!EN250="", "", IF(ISNUMBER(MATCH(RMDF!EN250, INDIRECT(EN250), 0)), "OK", "Invalid"))</f>
        <v/>
      </c>
      <c r="EP250" s="281"/>
      <c r="EQ250" s="281"/>
      <c r="ER250" s="281"/>
      <c r="ES250" s="281" t="b">
        <f>AND(RMDF!EV250&gt;=0, RMDF!EV250&lt;=1-SUM(RMDF!Z250,RMDF!AG250,RMDF!AN250,RMDF!AU250,RMDF!BB250,RMDF!BI250,RMDF!BP250,RMDF!BW250,RMDF!CD250,RMDF!CK250,RMDF!CR250,RMDF!CY250,RMDF!DF250,RMDF!DM250,RMDF!DT250,RMDF!EA250,RMDF!EH250,RMDF!EO250), RMDF!EV250=ROUND(RMDF!EV250,4))</f>
        <v>1</v>
      </c>
      <c r="ET250" s="317">
        <f>RMDF!ET250</f>
        <v>0</v>
      </c>
      <c r="EU250" s="318" t="str">
        <f>IF(ET250=0,"",_xlfn.XLOOKUP(ET250,StatePicklist!$1:$1,StatePicklist!$3:$3,"NA",0))</f>
        <v/>
      </c>
      <c r="EV250" s="297" t="str">
        <f ca="1">IF(RMDF!EU250="", "", IF(ISNUMBER(MATCH(RMDF!EU250, INDIRECT(EU250), 0)), "OK", "Invalid"))</f>
        <v/>
      </c>
      <c r="EW250" s="281"/>
      <c r="EX250" s="281"/>
      <c r="EY250" s="281"/>
      <c r="EZ250" s="281" t="b">
        <f>AND(RMDF!FC250&gt;=0, RMDF!FC250&lt;=1-SUM(RMDF!Z250,RMDF!AG250,RMDF!AN250,RMDF!AU250,RMDF!BB250,RMDF!BI250,RMDF!BP250,RMDF!BW250,RMDF!CD250,RMDF!CK250,RMDF!CR250,RMDF!CY250,RMDF!DF250,RMDF!DM250,RMDF!DT250,RMDF!EA250,RMDF!EH250,RMDF!EO250,RMDF!EV250), RMDF!FC250=ROUND(RMDF!FC250,4))</f>
        <v>1</v>
      </c>
      <c r="FA250" s="317">
        <f>RMDF!FA250</f>
        <v>0</v>
      </c>
      <c r="FB250" s="318" t="str">
        <f>IF(FA250=0,"",_xlfn.XLOOKUP(FA250,StatePicklist!$1:$1,StatePicklist!$3:$3,"NA",0))</f>
        <v/>
      </c>
      <c r="FC250" s="297" t="str">
        <f ca="1">IF(RMDF!FB250="", "", IF(ISNUMBER(MATCH(RMDF!FB250, INDIRECT(FB250), 0)), "OK", "Invalid"))</f>
        <v/>
      </c>
    </row>
    <row r="251" spans="1:159" s="205" customFormat="1" ht="39.9" customHeight="1" x14ac:dyDescent="0.25">
      <c r="A251" s="206"/>
      <c r="B251" s="196"/>
      <c r="C251" s="197"/>
      <c r="D251" s="198"/>
      <c r="E251" s="199"/>
      <c r="F251" s="200"/>
      <c r="G251" s="201"/>
      <c r="H251" s="292"/>
      <c r="I251" s="305">
        <f>RMDF!I251</f>
        <v>0</v>
      </c>
      <c r="J251" s="305" t="str">
        <f>IF(I251=ProductCode!$B$30,"PDReclPost",IF(OR(I251=ProductCode!$C$30,I251=ProductCode!$E$30,I251=ProductCode!$G$30),"PDPreCon",IF(OR(I251=ProductCode!$D$30,I251=ProductCode!$F$30),"PDNotReclPost","")))</f>
        <v/>
      </c>
      <c r="K251" s="305" t="str">
        <f t="shared" si="18"/>
        <v/>
      </c>
      <c r="L251" s="289"/>
      <c r="M251" s="305" t="str">
        <f t="shared" si="18"/>
        <v/>
      </c>
      <c r="N251" s="289" t="b">
        <f>AND(RMDF!N251&gt;=0, RMDF!N251&lt;=1-RMDF!L251, RMDF!N251=ROUND(RMDF!N251,4))</f>
        <v>1</v>
      </c>
      <c r="O251" s="286" t="str">
        <f>IF(P251="","",IF(I251="","",IF(LEFT(I251,13)="Reclaimed pos",RawMaterialCode!$E$569,RawMaterialCode!$E$568)))</f>
        <v>Reclaimed pre-consumer mixed fibers (RM0578)</v>
      </c>
      <c r="P251" s="295">
        <f t="shared" si="19"/>
        <v>1</v>
      </c>
      <c r="Q251" s="202"/>
      <c r="R251" s="203"/>
      <c r="S251" s="204" t="str">
        <f t="shared" si="20"/>
        <v/>
      </c>
      <c r="T251" s="281"/>
      <c r="U251" s="281"/>
      <c r="V251" s="281"/>
      <c r="W251" s="281"/>
      <c r="X251" s="317">
        <f>RMDF!X251</f>
        <v>0</v>
      </c>
      <c r="Y251" s="318" t="str">
        <f>IF(X251=0,"",_xlfn.XLOOKUP(X251,StatePicklist!$1:$1,StatePicklist!$3:$3,"NA",0))</f>
        <v/>
      </c>
      <c r="Z251" s="297" t="str">
        <f ca="1">IF(RMDF!Y251="", "", IF(ISNUMBER(MATCH(RMDF!Y251, INDIRECT(Y251), 0)), "OK", "Invalid"))</f>
        <v/>
      </c>
      <c r="AA251" s="281"/>
      <c r="AB251" s="281"/>
      <c r="AC251" s="281"/>
      <c r="AD251" s="281" t="b">
        <f>AND(RMDF!AG251&gt;=0, RMDF!AG251&lt;=1-RMDF!Z251, RMDF!AG251=ROUND(RMDF!AG251,4))</f>
        <v>1</v>
      </c>
      <c r="AE251" s="317">
        <f>RMDF!AE251</f>
        <v>0</v>
      </c>
      <c r="AF251" s="318" t="str">
        <f>IF(AE251=0,"",_xlfn.XLOOKUP(AE251,StatePicklist!$1:$1,StatePicklist!$3:$3,"NA",0))</f>
        <v/>
      </c>
      <c r="AG251" s="297" t="str">
        <f ca="1">IF(RMDF!AF251="", "", IF(ISNUMBER(MATCH(RMDF!AF251, INDIRECT(AF251), 0)), "OK", "Invalid"))</f>
        <v/>
      </c>
      <c r="AH251" s="281"/>
      <c r="AI251" s="281"/>
      <c r="AJ251" s="281"/>
      <c r="AK251" s="281" t="b">
        <f>AND(RMDF!AN251&gt;=0, RMDF!AN251&lt;=1-SUM(RMDF!Z251,RMDF!AG251), RMDF!AN251=ROUND(RMDF!AN251,4))</f>
        <v>1</v>
      </c>
      <c r="AL251" s="317">
        <f>RMDF!AL251</f>
        <v>0</v>
      </c>
      <c r="AM251" s="318" t="str">
        <f>IF(AL251=0,"",_xlfn.XLOOKUP(AL251,StatePicklist!$1:$1,StatePicklist!$3:$3,"NA",0))</f>
        <v/>
      </c>
      <c r="AN251" s="297" t="str">
        <f ca="1">IF(RMDF!AM251="", "", IF(ISNUMBER(MATCH(RMDF!AM251, INDIRECT(AM251), 0)), "OK", "Invalid"))</f>
        <v/>
      </c>
      <c r="AO251" s="281"/>
      <c r="AP251" s="281"/>
      <c r="AQ251" s="281"/>
      <c r="AR251" s="281" t="b">
        <f>AND(RMDF!AU251&gt;=0, RMDF!AU251&lt;=1-SUM(RMDF!Z251,RMDF!AG251,RMDF!AN251), RMDF!AU251=ROUND(RMDF!AU251,4))</f>
        <v>1</v>
      </c>
      <c r="AS251" s="317">
        <f>RMDF!AS251</f>
        <v>0</v>
      </c>
      <c r="AT251" s="318" t="str">
        <f>IF(AS251=0,"",_xlfn.XLOOKUP(AS251,StatePicklist!$1:$1,StatePicklist!$3:$3,"NA",0))</f>
        <v/>
      </c>
      <c r="AU251" s="297" t="str">
        <f ca="1">IF(RMDF!AT251="", "", IF(ISNUMBER(MATCH(RMDF!AT251, INDIRECT(AT251), 0)), "OK", "Invalid"))</f>
        <v/>
      </c>
      <c r="AV251" s="281"/>
      <c r="AW251" s="281"/>
      <c r="AX251" s="281"/>
      <c r="AY251" s="281" t="b">
        <f>AND(RMDF!BB251&gt;=0, RMDF!BB251&lt;=1-SUM(RMDF!Z251,RMDF!AG251,RMDF!AN251,RMDF!AU251), RMDF!BB251=ROUND(RMDF!BB251,4))</f>
        <v>1</v>
      </c>
      <c r="AZ251" s="317">
        <f>RMDF!AZ251</f>
        <v>0</v>
      </c>
      <c r="BA251" s="318" t="str">
        <f>IF(AZ251=0,"",_xlfn.XLOOKUP(AZ251,StatePicklist!$1:$1,StatePicklist!$3:$3,"NA",0))</f>
        <v/>
      </c>
      <c r="BB251" s="297" t="str">
        <f ca="1">IF(RMDF!BA251="", "", IF(ISNUMBER(MATCH(RMDF!BA251, INDIRECT(BA251), 0)), "OK", "Invalid"))</f>
        <v/>
      </c>
      <c r="BC251" s="281"/>
      <c r="BD251" s="281"/>
      <c r="BE251" s="281"/>
      <c r="BF251" s="281" t="b">
        <f>AND(RMDF!BI251&gt;=0, RMDF!BI251&lt;=1-SUM(RMDF!Z251,RMDF!AG251,RMDF!AN251,RMDF!AU251,RMDF!BB251), RMDF!BI251=ROUND(RMDF!BI251,4))</f>
        <v>1</v>
      </c>
      <c r="BG251" s="317">
        <f>RMDF!BG251</f>
        <v>0</v>
      </c>
      <c r="BH251" s="318" t="str">
        <f>IF(BG251=0,"",_xlfn.XLOOKUP(BG251,StatePicklist!$1:$1,StatePicklist!$3:$3,"NA",0))</f>
        <v/>
      </c>
      <c r="BI251" s="297" t="str">
        <f ca="1">IF(RMDF!BH251="", "", IF(ISNUMBER(MATCH(RMDF!BH251, INDIRECT(BH251), 0)), "OK", "Invalid"))</f>
        <v/>
      </c>
      <c r="BJ251" s="281"/>
      <c r="BK251" s="281"/>
      <c r="BL251" s="281"/>
      <c r="BM251" s="281" t="b">
        <f>AND(RMDF!BP251&gt;=0, RMDF!BP251&lt;=1-SUM(RMDF!Z251,RMDF!AG251,RMDF!AN251,RMDF!AU251,RMDF!BB251,RMDF!BI251), RMDF!BP251=ROUND(RMDF!BP251,4))</f>
        <v>1</v>
      </c>
      <c r="BN251" s="317">
        <f>RMDF!BN251</f>
        <v>0</v>
      </c>
      <c r="BO251" s="318" t="str">
        <f>IF(BN251=0,"",_xlfn.XLOOKUP(BN251,StatePicklist!$1:$1,StatePicklist!$3:$3,"NA",0))</f>
        <v/>
      </c>
      <c r="BP251" s="297" t="str">
        <f ca="1">IF(RMDF!BO251="", "", IF(ISNUMBER(MATCH(RMDF!BO251, INDIRECT(BO251), 0)), "OK", "Invalid"))</f>
        <v/>
      </c>
      <c r="BQ251" s="281"/>
      <c r="BR251" s="281"/>
      <c r="BS251" s="281"/>
      <c r="BT251" s="281" t="b">
        <f>AND(RMDF!BW251&gt;=0, RMDF!BW251&lt;=1-SUM(RMDF!Z251,RMDF!AG251,RMDF!AN251,RMDF!AU251,RMDF!BB251,RMDF!BI251,RMDF!BP251), RMDF!BW251=ROUND(RMDF!BW251,4))</f>
        <v>1</v>
      </c>
      <c r="BU251" s="317">
        <f>RMDF!BU251</f>
        <v>0</v>
      </c>
      <c r="BV251" s="318" t="str">
        <f>IF(BU251=0,"",_xlfn.XLOOKUP(BU251,StatePicklist!$1:$1,StatePicklist!$3:$3,"NA",0))</f>
        <v/>
      </c>
      <c r="BW251" s="297" t="str">
        <f ca="1">IF(RMDF!BV251="", "", IF(ISNUMBER(MATCH(RMDF!BV251, INDIRECT(BV251), 0)), "OK", "Invalid"))</f>
        <v/>
      </c>
      <c r="BX251" s="281"/>
      <c r="BY251" s="281"/>
      <c r="BZ251" s="281"/>
      <c r="CA251" s="281" t="b">
        <f>AND(RMDF!CD251&gt;=0, RMDF!CD251&lt;=1-SUM(RMDF!Z251,RMDF!AG251,RMDF!AN251,RMDF!AU251,RMDF!BB251,RMDF!BI251,RMDF!BP251,RMDF!BW251), RMDF!CD251=ROUND(RMDF!CD251,4))</f>
        <v>1</v>
      </c>
      <c r="CB251" s="317">
        <f>RMDF!CB251</f>
        <v>0</v>
      </c>
      <c r="CC251" s="318" t="str">
        <f>IF(CB251=0,"",_xlfn.XLOOKUP(CB251,StatePicklist!$1:$1,StatePicklist!$3:$3,"NA",0))</f>
        <v/>
      </c>
      <c r="CD251" s="297" t="str">
        <f ca="1">IF(RMDF!CC251="", "", IF(ISNUMBER(MATCH(RMDF!CC251, INDIRECT(CC251), 0)), "OK", "Invalid"))</f>
        <v/>
      </c>
      <c r="CE251" s="281"/>
      <c r="CF251" s="281"/>
      <c r="CG251" s="281"/>
      <c r="CH251" s="281" t="b">
        <f>AND(RMDF!CK251&gt;=0, RMDF!CK251&lt;=1-SUM(RMDF!Z251,RMDF!AG251,RMDF!AN251,RMDF!AU251,RMDF!BB251,RMDF!BI251,RMDF!BP251,RMDF!BW251,RMDF!CD251), RMDF!CK251=ROUND(RMDF!CK251,4))</f>
        <v>1</v>
      </c>
      <c r="CI251" s="317">
        <f>RMDF!CI251</f>
        <v>0</v>
      </c>
      <c r="CJ251" s="318" t="str">
        <f>IF(CI251=0,"",_xlfn.XLOOKUP(CI251,StatePicklist!$1:$1,StatePicklist!$3:$3,"NA",0))</f>
        <v/>
      </c>
      <c r="CK251" s="297" t="str">
        <f ca="1">IF(RMDF!CJ251="", "", IF(ISNUMBER(MATCH(RMDF!CJ251, INDIRECT(CJ251), 0)), "OK", "Invalid"))</f>
        <v/>
      </c>
      <c r="CL251" s="281"/>
      <c r="CM251" s="281"/>
      <c r="CN251" s="281"/>
      <c r="CO251" s="281" t="b">
        <f>AND(RMDF!CR251&gt;=0, RMDF!CR251&lt;=1-SUM(RMDF!Z251,RMDF!AG251,RMDF!AN251,RMDF!AU251,RMDF!BB251,RMDF!BI251,RMDF!BP251,RMDF!BW251,RMDF!CD251,RMDF!CK251), RMDF!CR251=ROUND(RMDF!CR251,4))</f>
        <v>1</v>
      </c>
      <c r="CP251" s="317">
        <f>RMDF!CP251</f>
        <v>0</v>
      </c>
      <c r="CQ251" s="318" t="str">
        <f>IF(CP251=0,"",_xlfn.XLOOKUP(CP251,StatePicklist!$1:$1,StatePicklist!$3:$3,"NA",0))</f>
        <v/>
      </c>
      <c r="CR251" s="297" t="str">
        <f ca="1">IF(RMDF!CQ251="", "", IF(ISNUMBER(MATCH(RMDF!CQ251, INDIRECT(CQ251), 0)), "OK", "Invalid"))</f>
        <v/>
      </c>
      <c r="CS251" s="281"/>
      <c r="CT251" s="281"/>
      <c r="CU251" s="281"/>
      <c r="CV251" s="281" t="b">
        <f>AND(RMDF!CY251&gt;=0, RMDF!CY251&lt;=1-SUM(RMDF!Z251,RMDF!AG251,RMDF!AN251,RMDF!AU251,RMDF!BB251,RMDF!BI251,RMDF!BP251,RMDF!BW251,RMDF!CD251,RMDF!CK251,RMDF!CR251), RMDF!CY251=ROUND(RMDF!CY251,4))</f>
        <v>1</v>
      </c>
      <c r="CW251" s="317">
        <f>RMDF!CW251</f>
        <v>0</v>
      </c>
      <c r="CX251" s="318" t="str">
        <f>IF(CW251=0,"",_xlfn.XLOOKUP(CW251,StatePicklist!$1:$1,StatePicklist!$3:$3,"NA",0))</f>
        <v/>
      </c>
      <c r="CY251" s="297" t="str">
        <f ca="1">IF(RMDF!CX251="", "", IF(ISNUMBER(MATCH(RMDF!CX251, INDIRECT(CX251), 0)), "OK", "Invalid"))</f>
        <v/>
      </c>
      <c r="CZ251" s="281"/>
      <c r="DA251" s="281"/>
      <c r="DB251" s="281"/>
      <c r="DC251" s="281" t="b">
        <f>AND(RMDF!DF251&gt;=0, RMDF!DF251&lt;=1-SUM(RMDF!Z251,RMDF!AG251,RMDF!AN251,RMDF!AU251,RMDF!BB251,RMDF!BI251,RMDF!BP251,RMDF!BW251,RMDF!CD251,RMDF!CK251,RMDF!CR251,RMDF!CY251), RMDF!DF251=ROUND(RMDF!DF251,4))</f>
        <v>1</v>
      </c>
      <c r="DD251" s="317">
        <f>RMDF!DD251</f>
        <v>0</v>
      </c>
      <c r="DE251" s="318" t="str">
        <f>IF(DD251=0,"",_xlfn.XLOOKUP(DD251,StatePicklist!$1:$1,StatePicklist!$3:$3,"NA",0))</f>
        <v/>
      </c>
      <c r="DF251" s="297" t="str">
        <f ca="1">IF(RMDF!DE251="", "", IF(ISNUMBER(MATCH(RMDF!DE251, INDIRECT(DE251), 0)), "OK", "Invalid"))</f>
        <v/>
      </c>
      <c r="DG251" s="281"/>
      <c r="DH251" s="281"/>
      <c r="DI251" s="281"/>
      <c r="DJ251" s="281" t="b">
        <f>AND(RMDF!DM251&gt;=0, RMDF!DM251&lt;=1-SUM(RMDF!Z251,RMDF!AG251,RMDF!AN251,RMDF!AU251,RMDF!BB251,RMDF!BI251,RMDF!BP251,RMDF!BW251,RMDF!CD251,RMDF!CK251,RMDF!CR251,RMDF!CY251,RMDF!DF251), RMDF!DM251=ROUND(RMDF!DM251,4))</f>
        <v>1</v>
      </c>
      <c r="DK251" s="317">
        <f>RMDF!DK251</f>
        <v>0</v>
      </c>
      <c r="DL251" s="318" t="str">
        <f>IF(DK251=0,"",_xlfn.XLOOKUP(DK251,StatePicklist!$1:$1,StatePicklist!$3:$3,"NA",0))</f>
        <v/>
      </c>
      <c r="DM251" s="297" t="str">
        <f ca="1">IF(RMDF!DL251="", "", IF(ISNUMBER(MATCH(RMDF!DL251, INDIRECT(DL251), 0)), "OK", "Invalid"))</f>
        <v/>
      </c>
      <c r="DN251" s="281"/>
      <c r="DO251" s="281"/>
      <c r="DP251" s="281"/>
      <c r="DQ251" s="281" t="b">
        <f>AND(RMDF!DT251&gt;=0, RMDF!DT251&lt;=1-SUM(RMDF!Z251,RMDF!AG251,RMDF!AN251,RMDF!AU251,RMDF!BB251,RMDF!BI251,RMDF!BP251,RMDF!BW251,RMDF!CD251,RMDF!CK251,RMDF!CR251,RMDF!CY251,RMDF!DF251,RMDF!DM251), RMDF!DT251=ROUND(RMDF!DT251,4))</f>
        <v>1</v>
      </c>
      <c r="DR251" s="317">
        <f>RMDF!DR251</f>
        <v>0</v>
      </c>
      <c r="DS251" s="318" t="str">
        <f>IF(DR251=0,"",_xlfn.XLOOKUP(DR251,StatePicklist!$1:$1,StatePicklist!$3:$3,"NA",0))</f>
        <v/>
      </c>
      <c r="DT251" s="297" t="str">
        <f ca="1">IF(RMDF!DS251="", "", IF(ISNUMBER(MATCH(RMDF!DS251, INDIRECT(DS251), 0)), "OK", "Invalid"))</f>
        <v/>
      </c>
      <c r="DU251" s="281"/>
      <c r="DV251" s="281"/>
      <c r="DW251" s="281"/>
      <c r="DX251" s="281" t="b">
        <f>AND(RMDF!EA251&gt;=0, RMDF!EA251&lt;=1-SUM(RMDF!Z251,RMDF!AG251,RMDF!AN251,RMDF!AU251,RMDF!BB251,RMDF!BI251,RMDF!BP251,RMDF!BW251,RMDF!CD251,RMDF!CK251,RMDF!CR251,RMDF!CY251,RMDF!DF251,RMDF!DM251,RMDF!DT251), RMDF!EA251=ROUND(RMDF!EA251,4))</f>
        <v>1</v>
      </c>
      <c r="DY251" s="317">
        <f>RMDF!DY251</f>
        <v>0</v>
      </c>
      <c r="DZ251" s="318" t="str">
        <f>IF(DY251=0,"",_xlfn.XLOOKUP(DY251,StatePicklist!$1:$1,StatePicklist!$3:$3,"NA",0))</f>
        <v/>
      </c>
      <c r="EA251" s="297" t="str">
        <f ca="1">IF(RMDF!DZ251="", "", IF(ISNUMBER(MATCH(RMDF!DZ251, INDIRECT(DZ251), 0)), "OK", "Invalid"))</f>
        <v/>
      </c>
      <c r="EB251" s="281"/>
      <c r="EC251" s="281"/>
      <c r="ED251" s="281"/>
      <c r="EE251" s="281" t="b">
        <f>AND(RMDF!EH251&gt;=0, RMDF!EH251&lt;=1-SUM(RMDF!Z251,RMDF!AG251,RMDF!AN251,RMDF!AU251,RMDF!BB251,RMDF!BI251,RMDF!BP251,RMDF!BW251,RMDF!CD251,RMDF!CK251,RMDF!CR251,RMDF!CY251,RMDF!DF251,RMDF!DM251,RMDF!DT251,RMDF!EA251), RMDF!EH251=ROUND(RMDF!EH251,4))</f>
        <v>1</v>
      </c>
      <c r="EF251" s="317">
        <f>RMDF!EF251</f>
        <v>0</v>
      </c>
      <c r="EG251" s="318" t="str">
        <f>IF(EF251=0,"",_xlfn.XLOOKUP(EF251,StatePicklist!$1:$1,StatePicklist!$3:$3,"NA",0))</f>
        <v/>
      </c>
      <c r="EH251" s="297" t="str">
        <f ca="1">IF(RMDF!EG251="", "", IF(ISNUMBER(MATCH(RMDF!EG251, INDIRECT(EG251), 0)), "OK", "Invalid"))</f>
        <v/>
      </c>
      <c r="EI251" s="281"/>
      <c r="EJ251" s="281"/>
      <c r="EK251" s="281"/>
      <c r="EL251" s="281" t="b">
        <f>AND(RMDF!EO251&gt;=0, RMDF!EO251&lt;=1-SUM(RMDF!Z251,RMDF!AG251,RMDF!AN251,RMDF!AU251,RMDF!BB251,RMDF!BI251,RMDF!BP251,RMDF!BW251,RMDF!CD251,RMDF!CK251,RMDF!CR251,RMDF!CY251,RMDF!DF251,RMDF!DM251,RMDF!DT251,RMDF!EA251,RMDF!EH251), RMDF!EO251=ROUND(RMDF!EO251,4))</f>
        <v>1</v>
      </c>
      <c r="EM251" s="317">
        <f>RMDF!EM251</f>
        <v>0</v>
      </c>
      <c r="EN251" s="318" t="str">
        <f>IF(EM251=0,"",_xlfn.XLOOKUP(EM251,StatePicklist!$1:$1,StatePicklist!$3:$3,"NA",0))</f>
        <v/>
      </c>
      <c r="EO251" s="297" t="str">
        <f ca="1">IF(RMDF!EN251="", "", IF(ISNUMBER(MATCH(RMDF!EN251, INDIRECT(EN251), 0)), "OK", "Invalid"))</f>
        <v/>
      </c>
      <c r="EP251" s="281"/>
      <c r="EQ251" s="281"/>
      <c r="ER251" s="281"/>
      <c r="ES251" s="281" t="b">
        <f>AND(RMDF!EV251&gt;=0, RMDF!EV251&lt;=1-SUM(RMDF!Z251,RMDF!AG251,RMDF!AN251,RMDF!AU251,RMDF!BB251,RMDF!BI251,RMDF!BP251,RMDF!BW251,RMDF!CD251,RMDF!CK251,RMDF!CR251,RMDF!CY251,RMDF!DF251,RMDF!DM251,RMDF!DT251,RMDF!EA251,RMDF!EH251,RMDF!EO251), RMDF!EV251=ROUND(RMDF!EV251,4))</f>
        <v>1</v>
      </c>
      <c r="ET251" s="317">
        <f>RMDF!ET251</f>
        <v>0</v>
      </c>
      <c r="EU251" s="318" t="str">
        <f>IF(ET251=0,"",_xlfn.XLOOKUP(ET251,StatePicklist!$1:$1,StatePicklist!$3:$3,"NA",0))</f>
        <v/>
      </c>
      <c r="EV251" s="297" t="str">
        <f ca="1">IF(RMDF!EU251="", "", IF(ISNUMBER(MATCH(RMDF!EU251, INDIRECT(EU251), 0)), "OK", "Invalid"))</f>
        <v/>
      </c>
      <c r="EW251" s="281"/>
      <c r="EX251" s="281"/>
      <c r="EY251" s="281"/>
      <c r="EZ251" s="281" t="b">
        <f>AND(RMDF!FC251&gt;=0, RMDF!FC251&lt;=1-SUM(RMDF!Z251,RMDF!AG251,RMDF!AN251,RMDF!AU251,RMDF!BB251,RMDF!BI251,RMDF!BP251,RMDF!BW251,RMDF!CD251,RMDF!CK251,RMDF!CR251,RMDF!CY251,RMDF!DF251,RMDF!DM251,RMDF!DT251,RMDF!EA251,RMDF!EH251,RMDF!EO251,RMDF!EV251), RMDF!FC251=ROUND(RMDF!FC251,4))</f>
        <v>1</v>
      </c>
      <c r="FA251" s="317">
        <f>RMDF!FA251</f>
        <v>0</v>
      </c>
      <c r="FB251" s="318" t="str">
        <f>IF(FA251=0,"",_xlfn.XLOOKUP(FA251,StatePicklist!$1:$1,StatePicklist!$3:$3,"NA",0))</f>
        <v/>
      </c>
      <c r="FC251" s="297" t="str">
        <f ca="1">IF(RMDF!FB251="", "", IF(ISNUMBER(MATCH(RMDF!FB251, INDIRECT(FB251), 0)), "OK", "Invalid"))</f>
        <v/>
      </c>
    </row>
    <row r="252" spans="1:159" s="205" customFormat="1" ht="39.9" customHeight="1" x14ac:dyDescent="0.25">
      <c r="A252" s="206"/>
      <c r="B252" s="196"/>
      <c r="C252" s="197"/>
      <c r="D252" s="198"/>
      <c r="E252" s="199"/>
      <c r="F252" s="200"/>
      <c r="G252" s="201"/>
      <c r="H252" s="292"/>
      <c r="I252" s="305">
        <f>RMDF!I252</f>
        <v>0</v>
      </c>
      <c r="J252" s="305" t="str">
        <f>IF(I252=ProductCode!$B$30,"PDReclPost",IF(OR(I252=ProductCode!$C$30,I252=ProductCode!$E$30,I252=ProductCode!$G$30),"PDPreCon",IF(OR(I252=ProductCode!$D$30,I252=ProductCode!$F$30),"PDNotReclPost","")))</f>
        <v/>
      </c>
      <c r="K252" s="305" t="str">
        <f t="shared" si="18"/>
        <v/>
      </c>
      <c r="L252" s="289"/>
      <c r="M252" s="305" t="str">
        <f t="shared" si="18"/>
        <v/>
      </c>
      <c r="N252" s="289" t="b">
        <f>AND(RMDF!N252&gt;=0, RMDF!N252&lt;=1-RMDF!L252, RMDF!N252=ROUND(RMDF!N252,4))</f>
        <v>1</v>
      </c>
      <c r="O252" s="286" t="str">
        <f>IF(P252="","",IF(I252="","",IF(LEFT(I252,13)="Reclaimed pos",RawMaterialCode!$E$569,RawMaterialCode!$E$568)))</f>
        <v>Reclaimed pre-consumer mixed fibers (RM0578)</v>
      </c>
      <c r="P252" s="295">
        <f t="shared" si="19"/>
        <v>1</v>
      </c>
      <c r="Q252" s="202"/>
      <c r="R252" s="203"/>
      <c r="S252" s="204" t="str">
        <f t="shared" si="20"/>
        <v/>
      </c>
      <c r="T252" s="281"/>
      <c r="U252" s="281"/>
      <c r="V252" s="281"/>
      <c r="W252" s="281"/>
      <c r="X252" s="317">
        <f>RMDF!X252</f>
        <v>0</v>
      </c>
      <c r="Y252" s="318" t="str">
        <f>IF(X252=0,"",_xlfn.XLOOKUP(X252,StatePicklist!$1:$1,StatePicklist!$3:$3,"NA",0))</f>
        <v/>
      </c>
      <c r="Z252" s="297" t="str">
        <f ca="1">IF(RMDF!Y252="", "", IF(ISNUMBER(MATCH(RMDF!Y252, INDIRECT(Y252), 0)), "OK", "Invalid"))</f>
        <v/>
      </c>
      <c r="AA252" s="281"/>
      <c r="AB252" s="281"/>
      <c r="AC252" s="281"/>
      <c r="AD252" s="281" t="b">
        <f>AND(RMDF!AG252&gt;=0, RMDF!AG252&lt;=1-RMDF!Z252, RMDF!AG252=ROUND(RMDF!AG252,4))</f>
        <v>1</v>
      </c>
      <c r="AE252" s="317">
        <f>RMDF!AE252</f>
        <v>0</v>
      </c>
      <c r="AF252" s="318" t="str">
        <f>IF(AE252=0,"",_xlfn.XLOOKUP(AE252,StatePicklist!$1:$1,StatePicklist!$3:$3,"NA",0))</f>
        <v/>
      </c>
      <c r="AG252" s="297" t="str">
        <f ca="1">IF(RMDF!AF252="", "", IF(ISNUMBER(MATCH(RMDF!AF252, INDIRECT(AF252), 0)), "OK", "Invalid"))</f>
        <v/>
      </c>
      <c r="AH252" s="281"/>
      <c r="AI252" s="281"/>
      <c r="AJ252" s="281"/>
      <c r="AK252" s="281" t="b">
        <f>AND(RMDF!AN252&gt;=0, RMDF!AN252&lt;=1-SUM(RMDF!Z252,RMDF!AG252), RMDF!AN252=ROUND(RMDF!AN252,4))</f>
        <v>1</v>
      </c>
      <c r="AL252" s="317">
        <f>RMDF!AL252</f>
        <v>0</v>
      </c>
      <c r="AM252" s="318" t="str">
        <f>IF(AL252=0,"",_xlfn.XLOOKUP(AL252,StatePicklist!$1:$1,StatePicklist!$3:$3,"NA",0))</f>
        <v/>
      </c>
      <c r="AN252" s="297" t="str">
        <f ca="1">IF(RMDF!AM252="", "", IF(ISNUMBER(MATCH(RMDF!AM252, INDIRECT(AM252), 0)), "OK", "Invalid"))</f>
        <v/>
      </c>
      <c r="AO252" s="281"/>
      <c r="AP252" s="281"/>
      <c r="AQ252" s="281"/>
      <c r="AR252" s="281" t="b">
        <f>AND(RMDF!AU252&gt;=0, RMDF!AU252&lt;=1-SUM(RMDF!Z252,RMDF!AG252,RMDF!AN252), RMDF!AU252=ROUND(RMDF!AU252,4))</f>
        <v>1</v>
      </c>
      <c r="AS252" s="317">
        <f>RMDF!AS252</f>
        <v>0</v>
      </c>
      <c r="AT252" s="318" t="str">
        <f>IF(AS252=0,"",_xlfn.XLOOKUP(AS252,StatePicklist!$1:$1,StatePicklist!$3:$3,"NA",0))</f>
        <v/>
      </c>
      <c r="AU252" s="297" t="str">
        <f ca="1">IF(RMDF!AT252="", "", IF(ISNUMBER(MATCH(RMDF!AT252, INDIRECT(AT252), 0)), "OK", "Invalid"))</f>
        <v/>
      </c>
      <c r="AV252" s="281"/>
      <c r="AW252" s="281"/>
      <c r="AX252" s="281"/>
      <c r="AY252" s="281" t="b">
        <f>AND(RMDF!BB252&gt;=0, RMDF!BB252&lt;=1-SUM(RMDF!Z252,RMDF!AG252,RMDF!AN252,RMDF!AU252), RMDF!BB252=ROUND(RMDF!BB252,4))</f>
        <v>1</v>
      </c>
      <c r="AZ252" s="317">
        <f>RMDF!AZ252</f>
        <v>0</v>
      </c>
      <c r="BA252" s="318" t="str">
        <f>IF(AZ252=0,"",_xlfn.XLOOKUP(AZ252,StatePicklist!$1:$1,StatePicklist!$3:$3,"NA",0))</f>
        <v/>
      </c>
      <c r="BB252" s="297" t="str">
        <f ca="1">IF(RMDF!BA252="", "", IF(ISNUMBER(MATCH(RMDF!BA252, INDIRECT(BA252), 0)), "OK", "Invalid"))</f>
        <v/>
      </c>
      <c r="BC252" s="281"/>
      <c r="BD252" s="281"/>
      <c r="BE252" s="281"/>
      <c r="BF252" s="281" t="b">
        <f>AND(RMDF!BI252&gt;=0, RMDF!BI252&lt;=1-SUM(RMDF!Z252,RMDF!AG252,RMDF!AN252,RMDF!AU252,RMDF!BB252), RMDF!BI252=ROUND(RMDF!BI252,4))</f>
        <v>1</v>
      </c>
      <c r="BG252" s="317">
        <f>RMDF!BG252</f>
        <v>0</v>
      </c>
      <c r="BH252" s="318" t="str">
        <f>IF(BG252=0,"",_xlfn.XLOOKUP(BG252,StatePicklist!$1:$1,StatePicklist!$3:$3,"NA",0))</f>
        <v/>
      </c>
      <c r="BI252" s="297" t="str">
        <f ca="1">IF(RMDF!BH252="", "", IF(ISNUMBER(MATCH(RMDF!BH252, INDIRECT(BH252), 0)), "OK", "Invalid"))</f>
        <v/>
      </c>
      <c r="BJ252" s="281"/>
      <c r="BK252" s="281"/>
      <c r="BL252" s="281"/>
      <c r="BM252" s="281" t="b">
        <f>AND(RMDF!BP252&gt;=0, RMDF!BP252&lt;=1-SUM(RMDF!Z252,RMDF!AG252,RMDF!AN252,RMDF!AU252,RMDF!BB252,RMDF!BI252), RMDF!BP252=ROUND(RMDF!BP252,4))</f>
        <v>1</v>
      </c>
      <c r="BN252" s="317">
        <f>RMDF!BN252</f>
        <v>0</v>
      </c>
      <c r="BO252" s="318" t="str">
        <f>IF(BN252=0,"",_xlfn.XLOOKUP(BN252,StatePicklist!$1:$1,StatePicklist!$3:$3,"NA",0))</f>
        <v/>
      </c>
      <c r="BP252" s="297" t="str">
        <f ca="1">IF(RMDF!BO252="", "", IF(ISNUMBER(MATCH(RMDF!BO252, INDIRECT(BO252), 0)), "OK", "Invalid"))</f>
        <v/>
      </c>
      <c r="BQ252" s="281"/>
      <c r="BR252" s="281"/>
      <c r="BS252" s="281"/>
      <c r="BT252" s="281" t="b">
        <f>AND(RMDF!BW252&gt;=0, RMDF!BW252&lt;=1-SUM(RMDF!Z252,RMDF!AG252,RMDF!AN252,RMDF!AU252,RMDF!BB252,RMDF!BI252,RMDF!BP252), RMDF!BW252=ROUND(RMDF!BW252,4))</f>
        <v>1</v>
      </c>
      <c r="BU252" s="317">
        <f>RMDF!BU252</f>
        <v>0</v>
      </c>
      <c r="BV252" s="318" t="str">
        <f>IF(BU252=0,"",_xlfn.XLOOKUP(BU252,StatePicklist!$1:$1,StatePicklist!$3:$3,"NA",0))</f>
        <v/>
      </c>
      <c r="BW252" s="297" t="str">
        <f ca="1">IF(RMDF!BV252="", "", IF(ISNUMBER(MATCH(RMDF!BV252, INDIRECT(BV252), 0)), "OK", "Invalid"))</f>
        <v/>
      </c>
      <c r="BX252" s="281"/>
      <c r="BY252" s="281"/>
      <c r="BZ252" s="281"/>
      <c r="CA252" s="281" t="b">
        <f>AND(RMDF!CD252&gt;=0, RMDF!CD252&lt;=1-SUM(RMDF!Z252,RMDF!AG252,RMDF!AN252,RMDF!AU252,RMDF!BB252,RMDF!BI252,RMDF!BP252,RMDF!BW252), RMDF!CD252=ROUND(RMDF!CD252,4))</f>
        <v>1</v>
      </c>
      <c r="CB252" s="317">
        <f>RMDF!CB252</f>
        <v>0</v>
      </c>
      <c r="CC252" s="318" t="str">
        <f>IF(CB252=0,"",_xlfn.XLOOKUP(CB252,StatePicklist!$1:$1,StatePicklist!$3:$3,"NA",0))</f>
        <v/>
      </c>
      <c r="CD252" s="297" t="str">
        <f ca="1">IF(RMDF!CC252="", "", IF(ISNUMBER(MATCH(RMDF!CC252, INDIRECT(CC252), 0)), "OK", "Invalid"))</f>
        <v/>
      </c>
      <c r="CE252" s="281"/>
      <c r="CF252" s="281"/>
      <c r="CG252" s="281"/>
      <c r="CH252" s="281" t="b">
        <f>AND(RMDF!CK252&gt;=0, RMDF!CK252&lt;=1-SUM(RMDF!Z252,RMDF!AG252,RMDF!AN252,RMDF!AU252,RMDF!BB252,RMDF!BI252,RMDF!BP252,RMDF!BW252,RMDF!CD252), RMDF!CK252=ROUND(RMDF!CK252,4))</f>
        <v>1</v>
      </c>
      <c r="CI252" s="317">
        <f>RMDF!CI252</f>
        <v>0</v>
      </c>
      <c r="CJ252" s="318" t="str">
        <f>IF(CI252=0,"",_xlfn.XLOOKUP(CI252,StatePicklist!$1:$1,StatePicklist!$3:$3,"NA",0))</f>
        <v/>
      </c>
      <c r="CK252" s="297" t="str">
        <f ca="1">IF(RMDF!CJ252="", "", IF(ISNUMBER(MATCH(RMDF!CJ252, INDIRECT(CJ252), 0)), "OK", "Invalid"))</f>
        <v/>
      </c>
      <c r="CL252" s="281"/>
      <c r="CM252" s="281"/>
      <c r="CN252" s="281"/>
      <c r="CO252" s="281" t="b">
        <f>AND(RMDF!CR252&gt;=0, RMDF!CR252&lt;=1-SUM(RMDF!Z252,RMDF!AG252,RMDF!AN252,RMDF!AU252,RMDF!BB252,RMDF!BI252,RMDF!BP252,RMDF!BW252,RMDF!CD252,RMDF!CK252), RMDF!CR252=ROUND(RMDF!CR252,4))</f>
        <v>1</v>
      </c>
      <c r="CP252" s="317">
        <f>RMDF!CP252</f>
        <v>0</v>
      </c>
      <c r="CQ252" s="318" t="str">
        <f>IF(CP252=0,"",_xlfn.XLOOKUP(CP252,StatePicklist!$1:$1,StatePicklist!$3:$3,"NA",0))</f>
        <v/>
      </c>
      <c r="CR252" s="297" t="str">
        <f ca="1">IF(RMDF!CQ252="", "", IF(ISNUMBER(MATCH(RMDF!CQ252, INDIRECT(CQ252), 0)), "OK", "Invalid"))</f>
        <v/>
      </c>
      <c r="CS252" s="281"/>
      <c r="CT252" s="281"/>
      <c r="CU252" s="281"/>
      <c r="CV252" s="281" t="b">
        <f>AND(RMDF!CY252&gt;=0, RMDF!CY252&lt;=1-SUM(RMDF!Z252,RMDF!AG252,RMDF!AN252,RMDF!AU252,RMDF!BB252,RMDF!BI252,RMDF!BP252,RMDF!BW252,RMDF!CD252,RMDF!CK252,RMDF!CR252), RMDF!CY252=ROUND(RMDF!CY252,4))</f>
        <v>1</v>
      </c>
      <c r="CW252" s="317">
        <f>RMDF!CW252</f>
        <v>0</v>
      </c>
      <c r="CX252" s="318" t="str">
        <f>IF(CW252=0,"",_xlfn.XLOOKUP(CW252,StatePicklist!$1:$1,StatePicklist!$3:$3,"NA",0))</f>
        <v/>
      </c>
      <c r="CY252" s="297" t="str">
        <f ca="1">IF(RMDF!CX252="", "", IF(ISNUMBER(MATCH(RMDF!CX252, INDIRECT(CX252), 0)), "OK", "Invalid"))</f>
        <v/>
      </c>
      <c r="CZ252" s="281"/>
      <c r="DA252" s="281"/>
      <c r="DB252" s="281"/>
      <c r="DC252" s="281" t="b">
        <f>AND(RMDF!DF252&gt;=0, RMDF!DF252&lt;=1-SUM(RMDF!Z252,RMDF!AG252,RMDF!AN252,RMDF!AU252,RMDF!BB252,RMDF!BI252,RMDF!BP252,RMDF!BW252,RMDF!CD252,RMDF!CK252,RMDF!CR252,RMDF!CY252), RMDF!DF252=ROUND(RMDF!DF252,4))</f>
        <v>1</v>
      </c>
      <c r="DD252" s="317">
        <f>RMDF!DD252</f>
        <v>0</v>
      </c>
      <c r="DE252" s="318" t="str">
        <f>IF(DD252=0,"",_xlfn.XLOOKUP(DD252,StatePicklist!$1:$1,StatePicklist!$3:$3,"NA",0))</f>
        <v/>
      </c>
      <c r="DF252" s="297" t="str">
        <f ca="1">IF(RMDF!DE252="", "", IF(ISNUMBER(MATCH(RMDF!DE252, INDIRECT(DE252), 0)), "OK", "Invalid"))</f>
        <v/>
      </c>
      <c r="DG252" s="281"/>
      <c r="DH252" s="281"/>
      <c r="DI252" s="281"/>
      <c r="DJ252" s="281" t="b">
        <f>AND(RMDF!DM252&gt;=0, RMDF!DM252&lt;=1-SUM(RMDF!Z252,RMDF!AG252,RMDF!AN252,RMDF!AU252,RMDF!BB252,RMDF!BI252,RMDF!BP252,RMDF!BW252,RMDF!CD252,RMDF!CK252,RMDF!CR252,RMDF!CY252,RMDF!DF252), RMDF!DM252=ROUND(RMDF!DM252,4))</f>
        <v>1</v>
      </c>
      <c r="DK252" s="317">
        <f>RMDF!DK252</f>
        <v>0</v>
      </c>
      <c r="DL252" s="318" t="str">
        <f>IF(DK252=0,"",_xlfn.XLOOKUP(DK252,StatePicklist!$1:$1,StatePicklist!$3:$3,"NA",0))</f>
        <v/>
      </c>
      <c r="DM252" s="297" t="str">
        <f ca="1">IF(RMDF!DL252="", "", IF(ISNUMBER(MATCH(RMDF!DL252, INDIRECT(DL252), 0)), "OK", "Invalid"))</f>
        <v/>
      </c>
      <c r="DN252" s="281"/>
      <c r="DO252" s="281"/>
      <c r="DP252" s="281"/>
      <c r="DQ252" s="281" t="b">
        <f>AND(RMDF!DT252&gt;=0, RMDF!DT252&lt;=1-SUM(RMDF!Z252,RMDF!AG252,RMDF!AN252,RMDF!AU252,RMDF!BB252,RMDF!BI252,RMDF!BP252,RMDF!BW252,RMDF!CD252,RMDF!CK252,RMDF!CR252,RMDF!CY252,RMDF!DF252,RMDF!DM252), RMDF!DT252=ROUND(RMDF!DT252,4))</f>
        <v>1</v>
      </c>
      <c r="DR252" s="317">
        <f>RMDF!DR252</f>
        <v>0</v>
      </c>
      <c r="DS252" s="318" t="str">
        <f>IF(DR252=0,"",_xlfn.XLOOKUP(DR252,StatePicklist!$1:$1,StatePicklist!$3:$3,"NA",0))</f>
        <v/>
      </c>
      <c r="DT252" s="297" t="str">
        <f ca="1">IF(RMDF!DS252="", "", IF(ISNUMBER(MATCH(RMDF!DS252, INDIRECT(DS252), 0)), "OK", "Invalid"))</f>
        <v/>
      </c>
      <c r="DU252" s="281"/>
      <c r="DV252" s="281"/>
      <c r="DW252" s="281"/>
      <c r="DX252" s="281" t="b">
        <f>AND(RMDF!EA252&gt;=0, RMDF!EA252&lt;=1-SUM(RMDF!Z252,RMDF!AG252,RMDF!AN252,RMDF!AU252,RMDF!BB252,RMDF!BI252,RMDF!BP252,RMDF!BW252,RMDF!CD252,RMDF!CK252,RMDF!CR252,RMDF!CY252,RMDF!DF252,RMDF!DM252,RMDF!DT252), RMDF!EA252=ROUND(RMDF!EA252,4))</f>
        <v>1</v>
      </c>
      <c r="DY252" s="317">
        <f>RMDF!DY252</f>
        <v>0</v>
      </c>
      <c r="DZ252" s="318" t="str">
        <f>IF(DY252=0,"",_xlfn.XLOOKUP(DY252,StatePicklist!$1:$1,StatePicklist!$3:$3,"NA",0))</f>
        <v/>
      </c>
      <c r="EA252" s="297" t="str">
        <f ca="1">IF(RMDF!DZ252="", "", IF(ISNUMBER(MATCH(RMDF!DZ252, INDIRECT(DZ252), 0)), "OK", "Invalid"))</f>
        <v/>
      </c>
      <c r="EB252" s="281"/>
      <c r="EC252" s="281"/>
      <c r="ED252" s="281"/>
      <c r="EE252" s="281" t="b">
        <f>AND(RMDF!EH252&gt;=0, RMDF!EH252&lt;=1-SUM(RMDF!Z252,RMDF!AG252,RMDF!AN252,RMDF!AU252,RMDF!BB252,RMDF!BI252,RMDF!BP252,RMDF!BW252,RMDF!CD252,RMDF!CK252,RMDF!CR252,RMDF!CY252,RMDF!DF252,RMDF!DM252,RMDF!DT252,RMDF!EA252), RMDF!EH252=ROUND(RMDF!EH252,4))</f>
        <v>1</v>
      </c>
      <c r="EF252" s="317">
        <f>RMDF!EF252</f>
        <v>0</v>
      </c>
      <c r="EG252" s="318" t="str">
        <f>IF(EF252=0,"",_xlfn.XLOOKUP(EF252,StatePicklist!$1:$1,StatePicklist!$3:$3,"NA",0))</f>
        <v/>
      </c>
      <c r="EH252" s="297" t="str">
        <f ca="1">IF(RMDF!EG252="", "", IF(ISNUMBER(MATCH(RMDF!EG252, INDIRECT(EG252), 0)), "OK", "Invalid"))</f>
        <v/>
      </c>
      <c r="EI252" s="281"/>
      <c r="EJ252" s="281"/>
      <c r="EK252" s="281"/>
      <c r="EL252" s="281" t="b">
        <f>AND(RMDF!EO252&gt;=0, RMDF!EO252&lt;=1-SUM(RMDF!Z252,RMDF!AG252,RMDF!AN252,RMDF!AU252,RMDF!BB252,RMDF!BI252,RMDF!BP252,RMDF!BW252,RMDF!CD252,RMDF!CK252,RMDF!CR252,RMDF!CY252,RMDF!DF252,RMDF!DM252,RMDF!DT252,RMDF!EA252,RMDF!EH252), RMDF!EO252=ROUND(RMDF!EO252,4))</f>
        <v>1</v>
      </c>
      <c r="EM252" s="317">
        <f>RMDF!EM252</f>
        <v>0</v>
      </c>
      <c r="EN252" s="318" t="str">
        <f>IF(EM252=0,"",_xlfn.XLOOKUP(EM252,StatePicklist!$1:$1,StatePicklist!$3:$3,"NA",0))</f>
        <v/>
      </c>
      <c r="EO252" s="297" t="str">
        <f ca="1">IF(RMDF!EN252="", "", IF(ISNUMBER(MATCH(RMDF!EN252, INDIRECT(EN252), 0)), "OK", "Invalid"))</f>
        <v/>
      </c>
      <c r="EP252" s="281"/>
      <c r="EQ252" s="281"/>
      <c r="ER252" s="281"/>
      <c r="ES252" s="281" t="b">
        <f>AND(RMDF!EV252&gt;=0, RMDF!EV252&lt;=1-SUM(RMDF!Z252,RMDF!AG252,RMDF!AN252,RMDF!AU252,RMDF!BB252,RMDF!BI252,RMDF!BP252,RMDF!BW252,RMDF!CD252,RMDF!CK252,RMDF!CR252,RMDF!CY252,RMDF!DF252,RMDF!DM252,RMDF!DT252,RMDF!EA252,RMDF!EH252,RMDF!EO252), RMDF!EV252=ROUND(RMDF!EV252,4))</f>
        <v>1</v>
      </c>
      <c r="ET252" s="317">
        <f>RMDF!ET252</f>
        <v>0</v>
      </c>
      <c r="EU252" s="318" t="str">
        <f>IF(ET252=0,"",_xlfn.XLOOKUP(ET252,StatePicklist!$1:$1,StatePicklist!$3:$3,"NA",0))</f>
        <v/>
      </c>
      <c r="EV252" s="297" t="str">
        <f ca="1">IF(RMDF!EU252="", "", IF(ISNUMBER(MATCH(RMDF!EU252, INDIRECT(EU252), 0)), "OK", "Invalid"))</f>
        <v/>
      </c>
      <c r="EW252" s="281"/>
      <c r="EX252" s="281"/>
      <c r="EY252" s="281"/>
      <c r="EZ252" s="281" t="b">
        <f>AND(RMDF!FC252&gt;=0, RMDF!FC252&lt;=1-SUM(RMDF!Z252,RMDF!AG252,RMDF!AN252,RMDF!AU252,RMDF!BB252,RMDF!BI252,RMDF!BP252,RMDF!BW252,RMDF!CD252,RMDF!CK252,RMDF!CR252,RMDF!CY252,RMDF!DF252,RMDF!DM252,RMDF!DT252,RMDF!EA252,RMDF!EH252,RMDF!EO252,RMDF!EV252), RMDF!FC252=ROUND(RMDF!FC252,4))</f>
        <v>1</v>
      </c>
      <c r="FA252" s="317">
        <f>RMDF!FA252</f>
        <v>0</v>
      </c>
      <c r="FB252" s="318" t="str">
        <f>IF(FA252=0,"",_xlfn.XLOOKUP(FA252,StatePicklist!$1:$1,StatePicklist!$3:$3,"NA",0))</f>
        <v/>
      </c>
      <c r="FC252" s="297" t="str">
        <f ca="1">IF(RMDF!FB252="", "", IF(ISNUMBER(MATCH(RMDF!FB252, INDIRECT(FB252), 0)), "OK", "Invalid"))</f>
        <v/>
      </c>
    </row>
    <row r="253" spans="1:159" s="205" customFormat="1" ht="39.9" customHeight="1" x14ac:dyDescent="0.25">
      <c r="A253" s="206"/>
      <c r="B253" s="196"/>
      <c r="C253" s="197"/>
      <c r="D253" s="198"/>
      <c r="E253" s="199"/>
      <c r="F253" s="200"/>
      <c r="G253" s="201"/>
      <c r="H253" s="292"/>
      <c r="I253" s="305">
        <f>RMDF!I253</f>
        <v>0</v>
      </c>
      <c r="J253" s="305" t="str">
        <f>IF(I253=ProductCode!$B$30,"PDReclPost",IF(OR(I253=ProductCode!$C$30,I253=ProductCode!$E$30,I253=ProductCode!$G$30),"PDPreCon",IF(OR(I253=ProductCode!$D$30,I253=ProductCode!$F$30),"PDNotReclPost","")))</f>
        <v/>
      </c>
      <c r="K253" s="305" t="str">
        <f t="shared" si="18"/>
        <v/>
      </c>
      <c r="L253" s="289"/>
      <c r="M253" s="305" t="str">
        <f t="shared" si="18"/>
        <v/>
      </c>
      <c r="N253" s="289" t="b">
        <f>AND(RMDF!N253&gt;=0, RMDF!N253&lt;=1-RMDF!L253, RMDF!N253=ROUND(RMDF!N253,4))</f>
        <v>1</v>
      </c>
      <c r="O253" s="286" t="str">
        <f>IF(P253="","",IF(I253="","",IF(LEFT(I253,13)="Reclaimed pos",RawMaterialCode!$E$569,RawMaterialCode!$E$568)))</f>
        <v>Reclaimed pre-consumer mixed fibers (RM0578)</v>
      </c>
      <c r="P253" s="295">
        <f t="shared" si="19"/>
        <v>1</v>
      </c>
      <c r="Q253" s="202"/>
      <c r="R253" s="203"/>
      <c r="S253" s="204" t="str">
        <f t="shared" si="20"/>
        <v/>
      </c>
      <c r="T253" s="281"/>
      <c r="U253" s="281"/>
      <c r="V253" s="281"/>
      <c r="W253" s="281"/>
      <c r="X253" s="317">
        <f>RMDF!X253</f>
        <v>0</v>
      </c>
      <c r="Y253" s="318" t="str">
        <f>IF(X253=0,"",_xlfn.XLOOKUP(X253,StatePicklist!$1:$1,StatePicklist!$3:$3,"NA",0))</f>
        <v/>
      </c>
      <c r="Z253" s="297" t="str">
        <f ca="1">IF(RMDF!Y253="", "", IF(ISNUMBER(MATCH(RMDF!Y253, INDIRECT(Y253), 0)), "OK", "Invalid"))</f>
        <v/>
      </c>
      <c r="AA253" s="281"/>
      <c r="AB253" s="281"/>
      <c r="AC253" s="281"/>
      <c r="AD253" s="281" t="b">
        <f>AND(RMDF!AG253&gt;=0, RMDF!AG253&lt;=1-RMDF!Z253, RMDF!AG253=ROUND(RMDF!AG253,4))</f>
        <v>1</v>
      </c>
      <c r="AE253" s="317">
        <f>RMDF!AE253</f>
        <v>0</v>
      </c>
      <c r="AF253" s="318" t="str">
        <f>IF(AE253=0,"",_xlfn.XLOOKUP(AE253,StatePicklist!$1:$1,StatePicklist!$3:$3,"NA",0))</f>
        <v/>
      </c>
      <c r="AG253" s="297" t="str">
        <f ca="1">IF(RMDF!AF253="", "", IF(ISNUMBER(MATCH(RMDF!AF253, INDIRECT(AF253), 0)), "OK", "Invalid"))</f>
        <v/>
      </c>
      <c r="AH253" s="281"/>
      <c r="AI253" s="281"/>
      <c r="AJ253" s="281"/>
      <c r="AK253" s="281" t="b">
        <f>AND(RMDF!AN253&gt;=0, RMDF!AN253&lt;=1-SUM(RMDF!Z253,RMDF!AG253), RMDF!AN253=ROUND(RMDF!AN253,4))</f>
        <v>1</v>
      </c>
      <c r="AL253" s="317">
        <f>RMDF!AL253</f>
        <v>0</v>
      </c>
      <c r="AM253" s="318" t="str">
        <f>IF(AL253=0,"",_xlfn.XLOOKUP(AL253,StatePicklist!$1:$1,StatePicklist!$3:$3,"NA",0))</f>
        <v/>
      </c>
      <c r="AN253" s="297" t="str">
        <f ca="1">IF(RMDF!AM253="", "", IF(ISNUMBER(MATCH(RMDF!AM253, INDIRECT(AM253), 0)), "OK", "Invalid"))</f>
        <v/>
      </c>
      <c r="AO253" s="281"/>
      <c r="AP253" s="281"/>
      <c r="AQ253" s="281"/>
      <c r="AR253" s="281" t="b">
        <f>AND(RMDF!AU253&gt;=0, RMDF!AU253&lt;=1-SUM(RMDF!Z253,RMDF!AG253,RMDF!AN253), RMDF!AU253=ROUND(RMDF!AU253,4))</f>
        <v>1</v>
      </c>
      <c r="AS253" s="317">
        <f>RMDF!AS253</f>
        <v>0</v>
      </c>
      <c r="AT253" s="318" t="str">
        <f>IF(AS253=0,"",_xlfn.XLOOKUP(AS253,StatePicklist!$1:$1,StatePicklist!$3:$3,"NA",0))</f>
        <v/>
      </c>
      <c r="AU253" s="297" t="str">
        <f ca="1">IF(RMDF!AT253="", "", IF(ISNUMBER(MATCH(RMDF!AT253, INDIRECT(AT253), 0)), "OK", "Invalid"))</f>
        <v/>
      </c>
      <c r="AV253" s="281"/>
      <c r="AW253" s="281"/>
      <c r="AX253" s="281"/>
      <c r="AY253" s="281" t="b">
        <f>AND(RMDF!BB253&gt;=0, RMDF!BB253&lt;=1-SUM(RMDF!Z253,RMDF!AG253,RMDF!AN253,RMDF!AU253), RMDF!BB253=ROUND(RMDF!BB253,4))</f>
        <v>1</v>
      </c>
      <c r="AZ253" s="317">
        <f>RMDF!AZ253</f>
        <v>0</v>
      </c>
      <c r="BA253" s="318" t="str">
        <f>IF(AZ253=0,"",_xlfn.XLOOKUP(AZ253,StatePicklist!$1:$1,StatePicklist!$3:$3,"NA",0))</f>
        <v/>
      </c>
      <c r="BB253" s="297" t="str">
        <f ca="1">IF(RMDF!BA253="", "", IF(ISNUMBER(MATCH(RMDF!BA253, INDIRECT(BA253), 0)), "OK", "Invalid"))</f>
        <v/>
      </c>
      <c r="BC253" s="281"/>
      <c r="BD253" s="281"/>
      <c r="BE253" s="281"/>
      <c r="BF253" s="281" t="b">
        <f>AND(RMDF!BI253&gt;=0, RMDF!BI253&lt;=1-SUM(RMDF!Z253,RMDF!AG253,RMDF!AN253,RMDF!AU253,RMDF!BB253), RMDF!BI253=ROUND(RMDF!BI253,4))</f>
        <v>1</v>
      </c>
      <c r="BG253" s="317">
        <f>RMDF!BG253</f>
        <v>0</v>
      </c>
      <c r="BH253" s="318" t="str">
        <f>IF(BG253=0,"",_xlfn.XLOOKUP(BG253,StatePicklist!$1:$1,StatePicklist!$3:$3,"NA",0))</f>
        <v/>
      </c>
      <c r="BI253" s="297" t="str">
        <f ca="1">IF(RMDF!BH253="", "", IF(ISNUMBER(MATCH(RMDF!BH253, INDIRECT(BH253), 0)), "OK", "Invalid"))</f>
        <v/>
      </c>
      <c r="BJ253" s="281"/>
      <c r="BK253" s="281"/>
      <c r="BL253" s="281"/>
      <c r="BM253" s="281" t="b">
        <f>AND(RMDF!BP253&gt;=0, RMDF!BP253&lt;=1-SUM(RMDF!Z253,RMDF!AG253,RMDF!AN253,RMDF!AU253,RMDF!BB253,RMDF!BI253), RMDF!BP253=ROUND(RMDF!BP253,4))</f>
        <v>1</v>
      </c>
      <c r="BN253" s="317">
        <f>RMDF!BN253</f>
        <v>0</v>
      </c>
      <c r="BO253" s="318" t="str">
        <f>IF(BN253=0,"",_xlfn.XLOOKUP(BN253,StatePicklist!$1:$1,StatePicklist!$3:$3,"NA",0))</f>
        <v/>
      </c>
      <c r="BP253" s="297" t="str">
        <f ca="1">IF(RMDF!BO253="", "", IF(ISNUMBER(MATCH(RMDF!BO253, INDIRECT(BO253), 0)), "OK", "Invalid"))</f>
        <v/>
      </c>
      <c r="BQ253" s="281"/>
      <c r="BR253" s="281"/>
      <c r="BS253" s="281"/>
      <c r="BT253" s="281" t="b">
        <f>AND(RMDF!BW253&gt;=0, RMDF!BW253&lt;=1-SUM(RMDF!Z253,RMDF!AG253,RMDF!AN253,RMDF!AU253,RMDF!BB253,RMDF!BI253,RMDF!BP253), RMDF!BW253=ROUND(RMDF!BW253,4))</f>
        <v>1</v>
      </c>
      <c r="BU253" s="317">
        <f>RMDF!BU253</f>
        <v>0</v>
      </c>
      <c r="BV253" s="318" t="str">
        <f>IF(BU253=0,"",_xlfn.XLOOKUP(BU253,StatePicklist!$1:$1,StatePicklist!$3:$3,"NA",0))</f>
        <v/>
      </c>
      <c r="BW253" s="297" t="str">
        <f ca="1">IF(RMDF!BV253="", "", IF(ISNUMBER(MATCH(RMDF!BV253, INDIRECT(BV253), 0)), "OK", "Invalid"))</f>
        <v/>
      </c>
      <c r="BX253" s="281"/>
      <c r="BY253" s="281"/>
      <c r="BZ253" s="281"/>
      <c r="CA253" s="281" t="b">
        <f>AND(RMDF!CD253&gt;=0, RMDF!CD253&lt;=1-SUM(RMDF!Z253,RMDF!AG253,RMDF!AN253,RMDF!AU253,RMDF!BB253,RMDF!BI253,RMDF!BP253,RMDF!BW253), RMDF!CD253=ROUND(RMDF!CD253,4))</f>
        <v>1</v>
      </c>
      <c r="CB253" s="317">
        <f>RMDF!CB253</f>
        <v>0</v>
      </c>
      <c r="CC253" s="318" t="str">
        <f>IF(CB253=0,"",_xlfn.XLOOKUP(CB253,StatePicklist!$1:$1,StatePicklist!$3:$3,"NA",0))</f>
        <v/>
      </c>
      <c r="CD253" s="297" t="str">
        <f ca="1">IF(RMDF!CC253="", "", IF(ISNUMBER(MATCH(RMDF!CC253, INDIRECT(CC253), 0)), "OK", "Invalid"))</f>
        <v/>
      </c>
      <c r="CE253" s="281"/>
      <c r="CF253" s="281"/>
      <c r="CG253" s="281"/>
      <c r="CH253" s="281" t="b">
        <f>AND(RMDF!CK253&gt;=0, RMDF!CK253&lt;=1-SUM(RMDF!Z253,RMDF!AG253,RMDF!AN253,RMDF!AU253,RMDF!BB253,RMDF!BI253,RMDF!BP253,RMDF!BW253,RMDF!CD253), RMDF!CK253=ROUND(RMDF!CK253,4))</f>
        <v>1</v>
      </c>
      <c r="CI253" s="317">
        <f>RMDF!CI253</f>
        <v>0</v>
      </c>
      <c r="CJ253" s="318" t="str">
        <f>IF(CI253=0,"",_xlfn.XLOOKUP(CI253,StatePicklist!$1:$1,StatePicklist!$3:$3,"NA",0))</f>
        <v/>
      </c>
      <c r="CK253" s="297" t="str">
        <f ca="1">IF(RMDF!CJ253="", "", IF(ISNUMBER(MATCH(RMDF!CJ253, INDIRECT(CJ253), 0)), "OK", "Invalid"))</f>
        <v/>
      </c>
      <c r="CL253" s="281"/>
      <c r="CM253" s="281"/>
      <c r="CN253" s="281"/>
      <c r="CO253" s="281" t="b">
        <f>AND(RMDF!CR253&gt;=0, RMDF!CR253&lt;=1-SUM(RMDF!Z253,RMDF!AG253,RMDF!AN253,RMDF!AU253,RMDF!BB253,RMDF!BI253,RMDF!BP253,RMDF!BW253,RMDF!CD253,RMDF!CK253), RMDF!CR253=ROUND(RMDF!CR253,4))</f>
        <v>1</v>
      </c>
      <c r="CP253" s="317">
        <f>RMDF!CP253</f>
        <v>0</v>
      </c>
      <c r="CQ253" s="318" t="str">
        <f>IF(CP253=0,"",_xlfn.XLOOKUP(CP253,StatePicklist!$1:$1,StatePicklist!$3:$3,"NA",0))</f>
        <v/>
      </c>
      <c r="CR253" s="297" t="str">
        <f ca="1">IF(RMDF!CQ253="", "", IF(ISNUMBER(MATCH(RMDF!CQ253, INDIRECT(CQ253), 0)), "OK", "Invalid"))</f>
        <v/>
      </c>
      <c r="CS253" s="281"/>
      <c r="CT253" s="281"/>
      <c r="CU253" s="281"/>
      <c r="CV253" s="281" t="b">
        <f>AND(RMDF!CY253&gt;=0, RMDF!CY253&lt;=1-SUM(RMDF!Z253,RMDF!AG253,RMDF!AN253,RMDF!AU253,RMDF!BB253,RMDF!BI253,RMDF!BP253,RMDF!BW253,RMDF!CD253,RMDF!CK253,RMDF!CR253), RMDF!CY253=ROUND(RMDF!CY253,4))</f>
        <v>1</v>
      </c>
      <c r="CW253" s="317">
        <f>RMDF!CW253</f>
        <v>0</v>
      </c>
      <c r="CX253" s="318" t="str">
        <f>IF(CW253=0,"",_xlfn.XLOOKUP(CW253,StatePicklist!$1:$1,StatePicklist!$3:$3,"NA",0))</f>
        <v/>
      </c>
      <c r="CY253" s="297" t="str">
        <f ca="1">IF(RMDF!CX253="", "", IF(ISNUMBER(MATCH(RMDF!CX253, INDIRECT(CX253), 0)), "OK", "Invalid"))</f>
        <v/>
      </c>
      <c r="CZ253" s="281"/>
      <c r="DA253" s="281"/>
      <c r="DB253" s="281"/>
      <c r="DC253" s="281" t="b">
        <f>AND(RMDF!DF253&gt;=0, RMDF!DF253&lt;=1-SUM(RMDF!Z253,RMDF!AG253,RMDF!AN253,RMDF!AU253,RMDF!BB253,RMDF!BI253,RMDF!BP253,RMDF!BW253,RMDF!CD253,RMDF!CK253,RMDF!CR253,RMDF!CY253), RMDF!DF253=ROUND(RMDF!DF253,4))</f>
        <v>1</v>
      </c>
      <c r="DD253" s="317">
        <f>RMDF!DD253</f>
        <v>0</v>
      </c>
      <c r="DE253" s="318" t="str">
        <f>IF(DD253=0,"",_xlfn.XLOOKUP(DD253,StatePicklist!$1:$1,StatePicklist!$3:$3,"NA",0))</f>
        <v/>
      </c>
      <c r="DF253" s="297" t="str">
        <f ca="1">IF(RMDF!DE253="", "", IF(ISNUMBER(MATCH(RMDF!DE253, INDIRECT(DE253), 0)), "OK", "Invalid"))</f>
        <v/>
      </c>
      <c r="DG253" s="281"/>
      <c r="DH253" s="281"/>
      <c r="DI253" s="281"/>
      <c r="DJ253" s="281" t="b">
        <f>AND(RMDF!DM253&gt;=0, RMDF!DM253&lt;=1-SUM(RMDF!Z253,RMDF!AG253,RMDF!AN253,RMDF!AU253,RMDF!BB253,RMDF!BI253,RMDF!BP253,RMDF!BW253,RMDF!CD253,RMDF!CK253,RMDF!CR253,RMDF!CY253,RMDF!DF253), RMDF!DM253=ROUND(RMDF!DM253,4))</f>
        <v>1</v>
      </c>
      <c r="DK253" s="317">
        <f>RMDF!DK253</f>
        <v>0</v>
      </c>
      <c r="DL253" s="318" t="str">
        <f>IF(DK253=0,"",_xlfn.XLOOKUP(DK253,StatePicklist!$1:$1,StatePicklist!$3:$3,"NA",0))</f>
        <v/>
      </c>
      <c r="DM253" s="297" t="str">
        <f ca="1">IF(RMDF!DL253="", "", IF(ISNUMBER(MATCH(RMDF!DL253, INDIRECT(DL253), 0)), "OK", "Invalid"))</f>
        <v/>
      </c>
      <c r="DN253" s="281"/>
      <c r="DO253" s="281"/>
      <c r="DP253" s="281"/>
      <c r="DQ253" s="281" t="b">
        <f>AND(RMDF!DT253&gt;=0, RMDF!DT253&lt;=1-SUM(RMDF!Z253,RMDF!AG253,RMDF!AN253,RMDF!AU253,RMDF!BB253,RMDF!BI253,RMDF!BP253,RMDF!BW253,RMDF!CD253,RMDF!CK253,RMDF!CR253,RMDF!CY253,RMDF!DF253,RMDF!DM253), RMDF!DT253=ROUND(RMDF!DT253,4))</f>
        <v>1</v>
      </c>
      <c r="DR253" s="317">
        <f>RMDF!DR253</f>
        <v>0</v>
      </c>
      <c r="DS253" s="318" t="str">
        <f>IF(DR253=0,"",_xlfn.XLOOKUP(DR253,StatePicklist!$1:$1,StatePicklist!$3:$3,"NA",0))</f>
        <v/>
      </c>
      <c r="DT253" s="297" t="str">
        <f ca="1">IF(RMDF!DS253="", "", IF(ISNUMBER(MATCH(RMDF!DS253, INDIRECT(DS253), 0)), "OK", "Invalid"))</f>
        <v/>
      </c>
      <c r="DU253" s="281"/>
      <c r="DV253" s="281"/>
      <c r="DW253" s="281"/>
      <c r="DX253" s="281" t="b">
        <f>AND(RMDF!EA253&gt;=0, RMDF!EA253&lt;=1-SUM(RMDF!Z253,RMDF!AG253,RMDF!AN253,RMDF!AU253,RMDF!BB253,RMDF!BI253,RMDF!BP253,RMDF!BW253,RMDF!CD253,RMDF!CK253,RMDF!CR253,RMDF!CY253,RMDF!DF253,RMDF!DM253,RMDF!DT253), RMDF!EA253=ROUND(RMDF!EA253,4))</f>
        <v>1</v>
      </c>
      <c r="DY253" s="317">
        <f>RMDF!DY253</f>
        <v>0</v>
      </c>
      <c r="DZ253" s="318" t="str">
        <f>IF(DY253=0,"",_xlfn.XLOOKUP(DY253,StatePicklist!$1:$1,StatePicklist!$3:$3,"NA",0))</f>
        <v/>
      </c>
      <c r="EA253" s="297" t="str">
        <f ca="1">IF(RMDF!DZ253="", "", IF(ISNUMBER(MATCH(RMDF!DZ253, INDIRECT(DZ253), 0)), "OK", "Invalid"))</f>
        <v/>
      </c>
      <c r="EB253" s="281"/>
      <c r="EC253" s="281"/>
      <c r="ED253" s="281"/>
      <c r="EE253" s="281" t="b">
        <f>AND(RMDF!EH253&gt;=0, RMDF!EH253&lt;=1-SUM(RMDF!Z253,RMDF!AG253,RMDF!AN253,RMDF!AU253,RMDF!BB253,RMDF!BI253,RMDF!BP253,RMDF!BW253,RMDF!CD253,RMDF!CK253,RMDF!CR253,RMDF!CY253,RMDF!DF253,RMDF!DM253,RMDF!DT253,RMDF!EA253), RMDF!EH253=ROUND(RMDF!EH253,4))</f>
        <v>1</v>
      </c>
      <c r="EF253" s="317">
        <f>RMDF!EF253</f>
        <v>0</v>
      </c>
      <c r="EG253" s="318" t="str">
        <f>IF(EF253=0,"",_xlfn.XLOOKUP(EF253,StatePicklist!$1:$1,StatePicklist!$3:$3,"NA",0))</f>
        <v/>
      </c>
      <c r="EH253" s="297" t="str">
        <f ca="1">IF(RMDF!EG253="", "", IF(ISNUMBER(MATCH(RMDF!EG253, INDIRECT(EG253), 0)), "OK", "Invalid"))</f>
        <v/>
      </c>
      <c r="EI253" s="281"/>
      <c r="EJ253" s="281"/>
      <c r="EK253" s="281"/>
      <c r="EL253" s="281" t="b">
        <f>AND(RMDF!EO253&gt;=0, RMDF!EO253&lt;=1-SUM(RMDF!Z253,RMDF!AG253,RMDF!AN253,RMDF!AU253,RMDF!BB253,RMDF!BI253,RMDF!BP253,RMDF!BW253,RMDF!CD253,RMDF!CK253,RMDF!CR253,RMDF!CY253,RMDF!DF253,RMDF!DM253,RMDF!DT253,RMDF!EA253,RMDF!EH253), RMDF!EO253=ROUND(RMDF!EO253,4))</f>
        <v>1</v>
      </c>
      <c r="EM253" s="317">
        <f>RMDF!EM253</f>
        <v>0</v>
      </c>
      <c r="EN253" s="318" t="str">
        <f>IF(EM253=0,"",_xlfn.XLOOKUP(EM253,StatePicklist!$1:$1,StatePicklist!$3:$3,"NA",0))</f>
        <v/>
      </c>
      <c r="EO253" s="297" t="str">
        <f ca="1">IF(RMDF!EN253="", "", IF(ISNUMBER(MATCH(RMDF!EN253, INDIRECT(EN253), 0)), "OK", "Invalid"))</f>
        <v/>
      </c>
      <c r="EP253" s="281"/>
      <c r="EQ253" s="281"/>
      <c r="ER253" s="281"/>
      <c r="ES253" s="281" t="b">
        <f>AND(RMDF!EV253&gt;=0, RMDF!EV253&lt;=1-SUM(RMDF!Z253,RMDF!AG253,RMDF!AN253,RMDF!AU253,RMDF!BB253,RMDF!BI253,RMDF!BP253,RMDF!BW253,RMDF!CD253,RMDF!CK253,RMDF!CR253,RMDF!CY253,RMDF!DF253,RMDF!DM253,RMDF!DT253,RMDF!EA253,RMDF!EH253,RMDF!EO253), RMDF!EV253=ROUND(RMDF!EV253,4))</f>
        <v>1</v>
      </c>
      <c r="ET253" s="317">
        <f>RMDF!ET253</f>
        <v>0</v>
      </c>
      <c r="EU253" s="318" t="str">
        <f>IF(ET253=0,"",_xlfn.XLOOKUP(ET253,StatePicklist!$1:$1,StatePicklist!$3:$3,"NA",0))</f>
        <v/>
      </c>
      <c r="EV253" s="297" t="str">
        <f ca="1">IF(RMDF!EU253="", "", IF(ISNUMBER(MATCH(RMDF!EU253, INDIRECT(EU253), 0)), "OK", "Invalid"))</f>
        <v/>
      </c>
      <c r="EW253" s="281"/>
      <c r="EX253" s="281"/>
      <c r="EY253" s="281"/>
      <c r="EZ253" s="281" t="b">
        <f>AND(RMDF!FC253&gt;=0, RMDF!FC253&lt;=1-SUM(RMDF!Z253,RMDF!AG253,RMDF!AN253,RMDF!AU253,RMDF!BB253,RMDF!BI253,RMDF!BP253,RMDF!BW253,RMDF!CD253,RMDF!CK253,RMDF!CR253,RMDF!CY253,RMDF!DF253,RMDF!DM253,RMDF!DT253,RMDF!EA253,RMDF!EH253,RMDF!EO253,RMDF!EV253), RMDF!FC253=ROUND(RMDF!FC253,4))</f>
        <v>1</v>
      </c>
      <c r="FA253" s="317">
        <f>RMDF!FA253</f>
        <v>0</v>
      </c>
      <c r="FB253" s="318" t="str">
        <f>IF(FA253=0,"",_xlfn.XLOOKUP(FA253,StatePicklist!$1:$1,StatePicklist!$3:$3,"NA",0))</f>
        <v/>
      </c>
      <c r="FC253" s="297" t="str">
        <f ca="1">IF(RMDF!FB253="", "", IF(ISNUMBER(MATCH(RMDF!FB253, INDIRECT(FB253), 0)), "OK", "Invalid"))</f>
        <v/>
      </c>
    </row>
    <row r="254" spans="1:159" s="205" customFormat="1" ht="39.9" customHeight="1" x14ac:dyDescent="0.25">
      <c r="A254" s="206"/>
      <c r="B254" s="196"/>
      <c r="C254" s="197"/>
      <c r="D254" s="198"/>
      <c r="E254" s="199"/>
      <c r="F254" s="200"/>
      <c r="G254" s="201"/>
      <c r="H254" s="292"/>
      <c r="I254" s="305">
        <f>RMDF!I254</f>
        <v>0</v>
      </c>
      <c r="J254" s="305" t="str">
        <f>IF(I254=ProductCode!$B$30,"PDReclPost",IF(OR(I254=ProductCode!$C$30,I254=ProductCode!$E$30,I254=ProductCode!$G$30),"PDPreCon",IF(OR(I254=ProductCode!$D$30,I254=ProductCode!$F$30),"PDNotReclPost","")))</f>
        <v/>
      </c>
      <c r="K254" s="305" t="str">
        <f t="shared" si="18"/>
        <v/>
      </c>
      <c r="L254" s="289"/>
      <c r="M254" s="305" t="str">
        <f t="shared" si="18"/>
        <v/>
      </c>
      <c r="N254" s="289" t="b">
        <f>AND(RMDF!N254&gt;=0, RMDF!N254&lt;=1-RMDF!L254, RMDF!N254=ROUND(RMDF!N254,4))</f>
        <v>1</v>
      </c>
      <c r="O254" s="286" t="str">
        <f>IF(P254="","",IF(I254="","",IF(LEFT(I254,13)="Reclaimed pos",RawMaterialCode!$E$569,RawMaterialCode!$E$568)))</f>
        <v>Reclaimed pre-consumer mixed fibers (RM0578)</v>
      </c>
      <c r="P254" s="295">
        <f t="shared" si="19"/>
        <v>1</v>
      </c>
      <c r="Q254" s="202"/>
      <c r="R254" s="203"/>
      <c r="S254" s="204" t="str">
        <f t="shared" si="20"/>
        <v/>
      </c>
      <c r="T254" s="281"/>
      <c r="U254" s="281"/>
      <c r="V254" s="281"/>
      <c r="W254" s="281"/>
      <c r="X254" s="317">
        <f>RMDF!X254</f>
        <v>0</v>
      </c>
      <c r="Y254" s="318" t="str">
        <f>IF(X254=0,"",_xlfn.XLOOKUP(X254,StatePicklist!$1:$1,StatePicklist!$3:$3,"NA",0))</f>
        <v/>
      </c>
      <c r="Z254" s="297" t="str">
        <f ca="1">IF(RMDF!Y254="", "", IF(ISNUMBER(MATCH(RMDF!Y254, INDIRECT(Y254), 0)), "OK", "Invalid"))</f>
        <v/>
      </c>
      <c r="AA254" s="281"/>
      <c r="AB254" s="281"/>
      <c r="AC254" s="281"/>
      <c r="AD254" s="281" t="b">
        <f>AND(RMDF!AG254&gt;=0, RMDF!AG254&lt;=1-RMDF!Z254, RMDF!AG254=ROUND(RMDF!AG254,4))</f>
        <v>1</v>
      </c>
      <c r="AE254" s="317">
        <f>RMDF!AE254</f>
        <v>0</v>
      </c>
      <c r="AF254" s="318" t="str">
        <f>IF(AE254=0,"",_xlfn.XLOOKUP(AE254,StatePicklist!$1:$1,StatePicklist!$3:$3,"NA",0))</f>
        <v/>
      </c>
      <c r="AG254" s="297" t="str">
        <f ca="1">IF(RMDF!AF254="", "", IF(ISNUMBER(MATCH(RMDF!AF254, INDIRECT(AF254), 0)), "OK", "Invalid"))</f>
        <v/>
      </c>
      <c r="AH254" s="281"/>
      <c r="AI254" s="281"/>
      <c r="AJ254" s="281"/>
      <c r="AK254" s="281" t="b">
        <f>AND(RMDF!AN254&gt;=0, RMDF!AN254&lt;=1-SUM(RMDF!Z254,RMDF!AG254), RMDF!AN254=ROUND(RMDF!AN254,4))</f>
        <v>1</v>
      </c>
      <c r="AL254" s="317">
        <f>RMDF!AL254</f>
        <v>0</v>
      </c>
      <c r="AM254" s="318" t="str">
        <f>IF(AL254=0,"",_xlfn.XLOOKUP(AL254,StatePicklist!$1:$1,StatePicklist!$3:$3,"NA",0))</f>
        <v/>
      </c>
      <c r="AN254" s="297" t="str">
        <f ca="1">IF(RMDF!AM254="", "", IF(ISNUMBER(MATCH(RMDF!AM254, INDIRECT(AM254), 0)), "OK", "Invalid"))</f>
        <v/>
      </c>
      <c r="AO254" s="281"/>
      <c r="AP254" s="281"/>
      <c r="AQ254" s="281"/>
      <c r="AR254" s="281" t="b">
        <f>AND(RMDF!AU254&gt;=0, RMDF!AU254&lt;=1-SUM(RMDF!Z254,RMDF!AG254,RMDF!AN254), RMDF!AU254=ROUND(RMDF!AU254,4))</f>
        <v>1</v>
      </c>
      <c r="AS254" s="317">
        <f>RMDF!AS254</f>
        <v>0</v>
      </c>
      <c r="AT254" s="318" t="str">
        <f>IF(AS254=0,"",_xlfn.XLOOKUP(AS254,StatePicklist!$1:$1,StatePicklist!$3:$3,"NA",0))</f>
        <v/>
      </c>
      <c r="AU254" s="297" t="str">
        <f ca="1">IF(RMDF!AT254="", "", IF(ISNUMBER(MATCH(RMDF!AT254, INDIRECT(AT254), 0)), "OK", "Invalid"))</f>
        <v/>
      </c>
      <c r="AV254" s="281"/>
      <c r="AW254" s="281"/>
      <c r="AX254" s="281"/>
      <c r="AY254" s="281" t="b">
        <f>AND(RMDF!BB254&gt;=0, RMDF!BB254&lt;=1-SUM(RMDF!Z254,RMDF!AG254,RMDF!AN254,RMDF!AU254), RMDF!BB254=ROUND(RMDF!BB254,4))</f>
        <v>1</v>
      </c>
      <c r="AZ254" s="317">
        <f>RMDF!AZ254</f>
        <v>0</v>
      </c>
      <c r="BA254" s="318" t="str">
        <f>IF(AZ254=0,"",_xlfn.XLOOKUP(AZ254,StatePicklist!$1:$1,StatePicklist!$3:$3,"NA",0))</f>
        <v/>
      </c>
      <c r="BB254" s="297" t="str">
        <f ca="1">IF(RMDF!BA254="", "", IF(ISNUMBER(MATCH(RMDF!BA254, INDIRECT(BA254), 0)), "OK", "Invalid"))</f>
        <v/>
      </c>
      <c r="BC254" s="281"/>
      <c r="BD254" s="281"/>
      <c r="BE254" s="281"/>
      <c r="BF254" s="281" t="b">
        <f>AND(RMDF!BI254&gt;=0, RMDF!BI254&lt;=1-SUM(RMDF!Z254,RMDF!AG254,RMDF!AN254,RMDF!AU254,RMDF!BB254), RMDF!BI254=ROUND(RMDF!BI254,4))</f>
        <v>1</v>
      </c>
      <c r="BG254" s="317">
        <f>RMDF!BG254</f>
        <v>0</v>
      </c>
      <c r="BH254" s="318" t="str">
        <f>IF(BG254=0,"",_xlfn.XLOOKUP(BG254,StatePicklist!$1:$1,StatePicklist!$3:$3,"NA",0))</f>
        <v/>
      </c>
      <c r="BI254" s="297" t="str">
        <f ca="1">IF(RMDF!BH254="", "", IF(ISNUMBER(MATCH(RMDF!BH254, INDIRECT(BH254), 0)), "OK", "Invalid"))</f>
        <v/>
      </c>
      <c r="BJ254" s="281"/>
      <c r="BK254" s="281"/>
      <c r="BL254" s="281"/>
      <c r="BM254" s="281" t="b">
        <f>AND(RMDF!BP254&gt;=0, RMDF!BP254&lt;=1-SUM(RMDF!Z254,RMDF!AG254,RMDF!AN254,RMDF!AU254,RMDF!BB254,RMDF!BI254), RMDF!BP254=ROUND(RMDF!BP254,4))</f>
        <v>1</v>
      </c>
      <c r="BN254" s="317">
        <f>RMDF!BN254</f>
        <v>0</v>
      </c>
      <c r="BO254" s="318" t="str">
        <f>IF(BN254=0,"",_xlfn.XLOOKUP(BN254,StatePicklist!$1:$1,StatePicklist!$3:$3,"NA",0))</f>
        <v/>
      </c>
      <c r="BP254" s="297" t="str">
        <f ca="1">IF(RMDF!BO254="", "", IF(ISNUMBER(MATCH(RMDF!BO254, INDIRECT(BO254), 0)), "OK", "Invalid"))</f>
        <v/>
      </c>
      <c r="BQ254" s="281"/>
      <c r="BR254" s="281"/>
      <c r="BS254" s="281"/>
      <c r="BT254" s="281" t="b">
        <f>AND(RMDF!BW254&gt;=0, RMDF!BW254&lt;=1-SUM(RMDF!Z254,RMDF!AG254,RMDF!AN254,RMDF!AU254,RMDF!BB254,RMDF!BI254,RMDF!BP254), RMDF!BW254=ROUND(RMDF!BW254,4))</f>
        <v>1</v>
      </c>
      <c r="BU254" s="317">
        <f>RMDF!BU254</f>
        <v>0</v>
      </c>
      <c r="BV254" s="318" t="str">
        <f>IF(BU254=0,"",_xlfn.XLOOKUP(BU254,StatePicklist!$1:$1,StatePicklist!$3:$3,"NA",0))</f>
        <v/>
      </c>
      <c r="BW254" s="297" t="str">
        <f ca="1">IF(RMDF!BV254="", "", IF(ISNUMBER(MATCH(RMDF!BV254, INDIRECT(BV254), 0)), "OK", "Invalid"))</f>
        <v/>
      </c>
      <c r="BX254" s="281"/>
      <c r="BY254" s="281"/>
      <c r="BZ254" s="281"/>
      <c r="CA254" s="281" t="b">
        <f>AND(RMDF!CD254&gt;=0, RMDF!CD254&lt;=1-SUM(RMDF!Z254,RMDF!AG254,RMDF!AN254,RMDF!AU254,RMDF!BB254,RMDF!BI254,RMDF!BP254,RMDF!BW254), RMDF!CD254=ROUND(RMDF!CD254,4))</f>
        <v>1</v>
      </c>
      <c r="CB254" s="317">
        <f>RMDF!CB254</f>
        <v>0</v>
      </c>
      <c r="CC254" s="318" t="str">
        <f>IF(CB254=0,"",_xlfn.XLOOKUP(CB254,StatePicklist!$1:$1,StatePicklist!$3:$3,"NA",0))</f>
        <v/>
      </c>
      <c r="CD254" s="297" t="str">
        <f ca="1">IF(RMDF!CC254="", "", IF(ISNUMBER(MATCH(RMDF!CC254, INDIRECT(CC254), 0)), "OK", "Invalid"))</f>
        <v/>
      </c>
      <c r="CE254" s="281"/>
      <c r="CF254" s="281"/>
      <c r="CG254" s="281"/>
      <c r="CH254" s="281" t="b">
        <f>AND(RMDF!CK254&gt;=0, RMDF!CK254&lt;=1-SUM(RMDF!Z254,RMDF!AG254,RMDF!AN254,RMDF!AU254,RMDF!BB254,RMDF!BI254,RMDF!BP254,RMDF!BW254,RMDF!CD254), RMDF!CK254=ROUND(RMDF!CK254,4))</f>
        <v>1</v>
      </c>
      <c r="CI254" s="317">
        <f>RMDF!CI254</f>
        <v>0</v>
      </c>
      <c r="CJ254" s="318" t="str">
        <f>IF(CI254=0,"",_xlfn.XLOOKUP(CI254,StatePicklist!$1:$1,StatePicklist!$3:$3,"NA",0))</f>
        <v/>
      </c>
      <c r="CK254" s="297" t="str">
        <f ca="1">IF(RMDF!CJ254="", "", IF(ISNUMBER(MATCH(RMDF!CJ254, INDIRECT(CJ254), 0)), "OK", "Invalid"))</f>
        <v/>
      </c>
      <c r="CL254" s="281"/>
      <c r="CM254" s="281"/>
      <c r="CN254" s="281"/>
      <c r="CO254" s="281" t="b">
        <f>AND(RMDF!CR254&gt;=0, RMDF!CR254&lt;=1-SUM(RMDF!Z254,RMDF!AG254,RMDF!AN254,RMDF!AU254,RMDF!BB254,RMDF!BI254,RMDF!BP254,RMDF!BW254,RMDF!CD254,RMDF!CK254), RMDF!CR254=ROUND(RMDF!CR254,4))</f>
        <v>1</v>
      </c>
      <c r="CP254" s="317">
        <f>RMDF!CP254</f>
        <v>0</v>
      </c>
      <c r="CQ254" s="318" t="str">
        <f>IF(CP254=0,"",_xlfn.XLOOKUP(CP254,StatePicklist!$1:$1,StatePicklist!$3:$3,"NA",0))</f>
        <v/>
      </c>
      <c r="CR254" s="297" t="str">
        <f ca="1">IF(RMDF!CQ254="", "", IF(ISNUMBER(MATCH(RMDF!CQ254, INDIRECT(CQ254), 0)), "OK", "Invalid"))</f>
        <v/>
      </c>
      <c r="CS254" s="281"/>
      <c r="CT254" s="281"/>
      <c r="CU254" s="281"/>
      <c r="CV254" s="281" t="b">
        <f>AND(RMDF!CY254&gt;=0, RMDF!CY254&lt;=1-SUM(RMDF!Z254,RMDF!AG254,RMDF!AN254,RMDF!AU254,RMDF!BB254,RMDF!BI254,RMDF!BP254,RMDF!BW254,RMDF!CD254,RMDF!CK254,RMDF!CR254), RMDF!CY254=ROUND(RMDF!CY254,4))</f>
        <v>1</v>
      </c>
      <c r="CW254" s="317">
        <f>RMDF!CW254</f>
        <v>0</v>
      </c>
      <c r="CX254" s="318" t="str">
        <f>IF(CW254=0,"",_xlfn.XLOOKUP(CW254,StatePicklist!$1:$1,StatePicklist!$3:$3,"NA",0))</f>
        <v/>
      </c>
      <c r="CY254" s="297" t="str">
        <f ca="1">IF(RMDF!CX254="", "", IF(ISNUMBER(MATCH(RMDF!CX254, INDIRECT(CX254), 0)), "OK", "Invalid"))</f>
        <v/>
      </c>
      <c r="CZ254" s="281"/>
      <c r="DA254" s="281"/>
      <c r="DB254" s="281"/>
      <c r="DC254" s="281" t="b">
        <f>AND(RMDF!DF254&gt;=0, RMDF!DF254&lt;=1-SUM(RMDF!Z254,RMDF!AG254,RMDF!AN254,RMDF!AU254,RMDF!BB254,RMDF!BI254,RMDF!BP254,RMDF!BW254,RMDF!CD254,RMDF!CK254,RMDF!CR254,RMDF!CY254), RMDF!DF254=ROUND(RMDF!DF254,4))</f>
        <v>1</v>
      </c>
      <c r="DD254" s="317">
        <f>RMDF!DD254</f>
        <v>0</v>
      </c>
      <c r="DE254" s="318" t="str">
        <f>IF(DD254=0,"",_xlfn.XLOOKUP(DD254,StatePicklist!$1:$1,StatePicklist!$3:$3,"NA",0))</f>
        <v/>
      </c>
      <c r="DF254" s="297" t="str">
        <f ca="1">IF(RMDF!DE254="", "", IF(ISNUMBER(MATCH(RMDF!DE254, INDIRECT(DE254), 0)), "OK", "Invalid"))</f>
        <v/>
      </c>
      <c r="DG254" s="281"/>
      <c r="DH254" s="281"/>
      <c r="DI254" s="281"/>
      <c r="DJ254" s="281" t="b">
        <f>AND(RMDF!DM254&gt;=0, RMDF!DM254&lt;=1-SUM(RMDF!Z254,RMDF!AG254,RMDF!AN254,RMDF!AU254,RMDF!BB254,RMDF!BI254,RMDF!BP254,RMDF!BW254,RMDF!CD254,RMDF!CK254,RMDF!CR254,RMDF!CY254,RMDF!DF254), RMDF!DM254=ROUND(RMDF!DM254,4))</f>
        <v>1</v>
      </c>
      <c r="DK254" s="317">
        <f>RMDF!DK254</f>
        <v>0</v>
      </c>
      <c r="DL254" s="318" t="str">
        <f>IF(DK254=0,"",_xlfn.XLOOKUP(DK254,StatePicklist!$1:$1,StatePicklist!$3:$3,"NA",0))</f>
        <v/>
      </c>
      <c r="DM254" s="297" t="str">
        <f ca="1">IF(RMDF!DL254="", "", IF(ISNUMBER(MATCH(RMDF!DL254, INDIRECT(DL254), 0)), "OK", "Invalid"))</f>
        <v/>
      </c>
      <c r="DN254" s="281"/>
      <c r="DO254" s="281"/>
      <c r="DP254" s="281"/>
      <c r="DQ254" s="281" t="b">
        <f>AND(RMDF!DT254&gt;=0, RMDF!DT254&lt;=1-SUM(RMDF!Z254,RMDF!AG254,RMDF!AN254,RMDF!AU254,RMDF!BB254,RMDF!BI254,RMDF!BP254,RMDF!BW254,RMDF!CD254,RMDF!CK254,RMDF!CR254,RMDF!CY254,RMDF!DF254,RMDF!DM254), RMDF!DT254=ROUND(RMDF!DT254,4))</f>
        <v>1</v>
      </c>
      <c r="DR254" s="317">
        <f>RMDF!DR254</f>
        <v>0</v>
      </c>
      <c r="DS254" s="318" t="str">
        <f>IF(DR254=0,"",_xlfn.XLOOKUP(DR254,StatePicklist!$1:$1,StatePicklist!$3:$3,"NA",0))</f>
        <v/>
      </c>
      <c r="DT254" s="297" t="str">
        <f ca="1">IF(RMDF!DS254="", "", IF(ISNUMBER(MATCH(RMDF!DS254, INDIRECT(DS254), 0)), "OK", "Invalid"))</f>
        <v/>
      </c>
      <c r="DU254" s="281"/>
      <c r="DV254" s="281"/>
      <c r="DW254" s="281"/>
      <c r="DX254" s="281" t="b">
        <f>AND(RMDF!EA254&gt;=0, RMDF!EA254&lt;=1-SUM(RMDF!Z254,RMDF!AG254,RMDF!AN254,RMDF!AU254,RMDF!BB254,RMDF!BI254,RMDF!BP254,RMDF!BW254,RMDF!CD254,RMDF!CK254,RMDF!CR254,RMDF!CY254,RMDF!DF254,RMDF!DM254,RMDF!DT254), RMDF!EA254=ROUND(RMDF!EA254,4))</f>
        <v>1</v>
      </c>
      <c r="DY254" s="317">
        <f>RMDF!DY254</f>
        <v>0</v>
      </c>
      <c r="DZ254" s="318" t="str">
        <f>IF(DY254=0,"",_xlfn.XLOOKUP(DY254,StatePicklist!$1:$1,StatePicklist!$3:$3,"NA",0))</f>
        <v/>
      </c>
      <c r="EA254" s="297" t="str">
        <f ca="1">IF(RMDF!DZ254="", "", IF(ISNUMBER(MATCH(RMDF!DZ254, INDIRECT(DZ254), 0)), "OK", "Invalid"))</f>
        <v/>
      </c>
      <c r="EB254" s="281"/>
      <c r="EC254" s="281"/>
      <c r="ED254" s="281"/>
      <c r="EE254" s="281" t="b">
        <f>AND(RMDF!EH254&gt;=0, RMDF!EH254&lt;=1-SUM(RMDF!Z254,RMDF!AG254,RMDF!AN254,RMDF!AU254,RMDF!BB254,RMDF!BI254,RMDF!BP254,RMDF!BW254,RMDF!CD254,RMDF!CK254,RMDF!CR254,RMDF!CY254,RMDF!DF254,RMDF!DM254,RMDF!DT254,RMDF!EA254), RMDF!EH254=ROUND(RMDF!EH254,4))</f>
        <v>1</v>
      </c>
      <c r="EF254" s="317">
        <f>RMDF!EF254</f>
        <v>0</v>
      </c>
      <c r="EG254" s="318" t="str">
        <f>IF(EF254=0,"",_xlfn.XLOOKUP(EF254,StatePicklist!$1:$1,StatePicklist!$3:$3,"NA",0))</f>
        <v/>
      </c>
      <c r="EH254" s="297" t="str">
        <f ca="1">IF(RMDF!EG254="", "", IF(ISNUMBER(MATCH(RMDF!EG254, INDIRECT(EG254), 0)), "OK", "Invalid"))</f>
        <v/>
      </c>
      <c r="EI254" s="281"/>
      <c r="EJ254" s="281"/>
      <c r="EK254" s="281"/>
      <c r="EL254" s="281" t="b">
        <f>AND(RMDF!EO254&gt;=0, RMDF!EO254&lt;=1-SUM(RMDF!Z254,RMDF!AG254,RMDF!AN254,RMDF!AU254,RMDF!BB254,RMDF!BI254,RMDF!BP254,RMDF!BW254,RMDF!CD254,RMDF!CK254,RMDF!CR254,RMDF!CY254,RMDF!DF254,RMDF!DM254,RMDF!DT254,RMDF!EA254,RMDF!EH254), RMDF!EO254=ROUND(RMDF!EO254,4))</f>
        <v>1</v>
      </c>
      <c r="EM254" s="317">
        <f>RMDF!EM254</f>
        <v>0</v>
      </c>
      <c r="EN254" s="318" t="str">
        <f>IF(EM254=0,"",_xlfn.XLOOKUP(EM254,StatePicklist!$1:$1,StatePicklist!$3:$3,"NA",0))</f>
        <v/>
      </c>
      <c r="EO254" s="297" t="str">
        <f ca="1">IF(RMDF!EN254="", "", IF(ISNUMBER(MATCH(RMDF!EN254, INDIRECT(EN254), 0)), "OK", "Invalid"))</f>
        <v/>
      </c>
      <c r="EP254" s="281"/>
      <c r="EQ254" s="281"/>
      <c r="ER254" s="281"/>
      <c r="ES254" s="281" t="b">
        <f>AND(RMDF!EV254&gt;=0, RMDF!EV254&lt;=1-SUM(RMDF!Z254,RMDF!AG254,RMDF!AN254,RMDF!AU254,RMDF!BB254,RMDF!BI254,RMDF!BP254,RMDF!BW254,RMDF!CD254,RMDF!CK254,RMDF!CR254,RMDF!CY254,RMDF!DF254,RMDF!DM254,RMDF!DT254,RMDF!EA254,RMDF!EH254,RMDF!EO254), RMDF!EV254=ROUND(RMDF!EV254,4))</f>
        <v>1</v>
      </c>
      <c r="ET254" s="317">
        <f>RMDF!ET254</f>
        <v>0</v>
      </c>
      <c r="EU254" s="318" t="str">
        <f>IF(ET254=0,"",_xlfn.XLOOKUP(ET254,StatePicklist!$1:$1,StatePicklist!$3:$3,"NA",0))</f>
        <v/>
      </c>
      <c r="EV254" s="297" t="str">
        <f ca="1">IF(RMDF!EU254="", "", IF(ISNUMBER(MATCH(RMDF!EU254, INDIRECT(EU254), 0)), "OK", "Invalid"))</f>
        <v/>
      </c>
      <c r="EW254" s="281"/>
      <c r="EX254" s="281"/>
      <c r="EY254" s="281"/>
      <c r="EZ254" s="281" t="b">
        <f>AND(RMDF!FC254&gt;=0, RMDF!FC254&lt;=1-SUM(RMDF!Z254,RMDF!AG254,RMDF!AN254,RMDF!AU254,RMDF!BB254,RMDF!BI254,RMDF!BP254,RMDF!BW254,RMDF!CD254,RMDF!CK254,RMDF!CR254,RMDF!CY254,RMDF!DF254,RMDF!DM254,RMDF!DT254,RMDF!EA254,RMDF!EH254,RMDF!EO254,RMDF!EV254), RMDF!FC254=ROUND(RMDF!FC254,4))</f>
        <v>1</v>
      </c>
      <c r="FA254" s="317">
        <f>RMDF!FA254</f>
        <v>0</v>
      </c>
      <c r="FB254" s="318" t="str">
        <f>IF(FA254=0,"",_xlfn.XLOOKUP(FA254,StatePicklist!$1:$1,StatePicklist!$3:$3,"NA",0))</f>
        <v/>
      </c>
      <c r="FC254" s="297" t="str">
        <f ca="1">IF(RMDF!FB254="", "", IF(ISNUMBER(MATCH(RMDF!FB254, INDIRECT(FB254), 0)), "OK", "Invalid"))</f>
        <v/>
      </c>
    </row>
    <row r="255" spans="1:159" s="205" customFormat="1" ht="39.9" customHeight="1" x14ac:dyDescent="0.25">
      <c r="A255" s="206"/>
      <c r="B255" s="196"/>
      <c r="C255" s="197"/>
      <c r="D255" s="198"/>
      <c r="E255" s="199"/>
      <c r="F255" s="200"/>
      <c r="G255" s="201"/>
      <c r="H255" s="292"/>
      <c r="I255" s="305">
        <f>RMDF!I255</f>
        <v>0</v>
      </c>
      <c r="J255" s="305" t="str">
        <f>IF(I255=ProductCode!$B$30,"PDReclPost",IF(OR(I255=ProductCode!$C$30,I255=ProductCode!$E$30,I255=ProductCode!$G$30),"PDPreCon",IF(OR(I255=ProductCode!$D$30,I255=ProductCode!$F$30),"PDNotReclPost","")))</f>
        <v/>
      </c>
      <c r="K255" s="305" t="str">
        <f t="shared" si="18"/>
        <v/>
      </c>
      <c r="L255" s="289"/>
      <c r="M255" s="305" t="str">
        <f t="shared" si="18"/>
        <v/>
      </c>
      <c r="N255" s="289" t="b">
        <f>AND(RMDF!N255&gt;=0, RMDF!N255&lt;=1-RMDF!L255, RMDF!N255=ROUND(RMDF!N255,4))</f>
        <v>1</v>
      </c>
      <c r="O255" s="286" t="str">
        <f>IF(P255="","",IF(I255="","",IF(LEFT(I255,13)="Reclaimed pos",RawMaterialCode!$E$569,RawMaterialCode!$E$568)))</f>
        <v>Reclaimed pre-consumer mixed fibers (RM0578)</v>
      </c>
      <c r="P255" s="295">
        <f t="shared" si="19"/>
        <v>1</v>
      </c>
      <c r="Q255" s="202"/>
      <c r="R255" s="203"/>
      <c r="S255" s="204" t="str">
        <f t="shared" si="20"/>
        <v/>
      </c>
      <c r="T255" s="281"/>
      <c r="U255" s="281"/>
      <c r="V255" s="281"/>
      <c r="W255" s="281"/>
      <c r="X255" s="317">
        <f>RMDF!X255</f>
        <v>0</v>
      </c>
      <c r="Y255" s="318" t="str">
        <f>IF(X255=0,"",_xlfn.XLOOKUP(X255,StatePicklist!$1:$1,StatePicklist!$3:$3,"NA",0))</f>
        <v/>
      </c>
      <c r="Z255" s="297" t="str">
        <f ca="1">IF(RMDF!Y255="", "", IF(ISNUMBER(MATCH(RMDF!Y255, INDIRECT(Y255), 0)), "OK", "Invalid"))</f>
        <v/>
      </c>
      <c r="AA255" s="281"/>
      <c r="AB255" s="281"/>
      <c r="AC255" s="281"/>
      <c r="AD255" s="281" t="b">
        <f>AND(RMDF!AG255&gt;=0, RMDF!AG255&lt;=1-RMDF!Z255, RMDF!AG255=ROUND(RMDF!AG255,4))</f>
        <v>1</v>
      </c>
      <c r="AE255" s="317">
        <f>RMDF!AE255</f>
        <v>0</v>
      </c>
      <c r="AF255" s="318" t="str">
        <f>IF(AE255=0,"",_xlfn.XLOOKUP(AE255,StatePicklist!$1:$1,StatePicklist!$3:$3,"NA",0))</f>
        <v/>
      </c>
      <c r="AG255" s="297" t="str">
        <f ca="1">IF(RMDF!AF255="", "", IF(ISNUMBER(MATCH(RMDF!AF255, INDIRECT(AF255), 0)), "OK", "Invalid"))</f>
        <v/>
      </c>
      <c r="AH255" s="281"/>
      <c r="AI255" s="281"/>
      <c r="AJ255" s="281"/>
      <c r="AK255" s="281" t="b">
        <f>AND(RMDF!AN255&gt;=0, RMDF!AN255&lt;=1-SUM(RMDF!Z255,RMDF!AG255), RMDF!AN255=ROUND(RMDF!AN255,4))</f>
        <v>1</v>
      </c>
      <c r="AL255" s="317">
        <f>RMDF!AL255</f>
        <v>0</v>
      </c>
      <c r="AM255" s="318" t="str">
        <f>IF(AL255=0,"",_xlfn.XLOOKUP(AL255,StatePicklist!$1:$1,StatePicklist!$3:$3,"NA",0))</f>
        <v/>
      </c>
      <c r="AN255" s="297" t="str">
        <f ca="1">IF(RMDF!AM255="", "", IF(ISNUMBER(MATCH(RMDF!AM255, INDIRECT(AM255), 0)), "OK", "Invalid"))</f>
        <v/>
      </c>
      <c r="AO255" s="281"/>
      <c r="AP255" s="281"/>
      <c r="AQ255" s="281"/>
      <c r="AR255" s="281" t="b">
        <f>AND(RMDF!AU255&gt;=0, RMDF!AU255&lt;=1-SUM(RMDF!Z255,RMDF!AG255,RMDF!AN255), RMDF!AU255=ROUND(RMDF!AU255,4))</f>
        <v>1</v>
      </c>
      <c r="AS255" s="317">
        <f>RMDF!AS255</f>
        <v>0</v>
      </c>
      <c r="AT255" s="318" t="str">
        <f>IF(AS255=0,"",_xlfn.XLOOKUP(AS255,StatePicklist!$1:$1,StatePicklist!$3:$3,"NA",0))</f>
        <v/>
      </c>
      <c r="AU255" s="297" t="str">
        <f ca="1">IF(RMDF!AT255="", "", IF(ISNUMBER(MATCH(RMDF!AT255, INDIRECT(AT255), 0)), "OK", "Invalid"))</f>
        <v/>
      </c>
      <c r="AV255" s="281"/>
      <c r="AW255" s="281"/>
      <c r="AX255" s="281"/>
      <c r="AY255" s="281" t="b">
        <f>AND(RMDF!BB255&gt;=0, RMDF!BB255&lt;=1-SUM(RMDF!Z255,RMDF!AG255,RMDF!AN255,RMDF!AU255), RMDF!BB255=ROUND(RMDF!BB255,4))</f>
        <v>1</v>
      </c>
      <c r="AZ255" s="317">
        <f>RMDF!AZ255</f>
        <v>0</v>
      </c>
      <c r="BA255" s="318" t="str">
        <f>IF(AZ255=0,"",_xlfn.XLOOKUP(AZ255,StatePicklist!$1:$1,StatePicklist!$3:$3,"NA",0))</f>
        <v/>
      </c>
      <c r="BB255" s="297" t="str">
        <f ca="1">IF(RMDF!BA255="", "", IF(ISNUMBER(MATCH(RMDF!BA255, INDIRECT(BA255), 0)), "OK", "Invalid"))</f>
        <v/>
      </c>
      <c r="BC255" s="281"/>
      <c r="BD255" s="281"/>
      <c r="BE255" s="281"/>
      <c r="BF255" s="281" t="b">
        <f>AND(RMDF!BI255&gt;=0, RMDF!BI255&lt;=1-SUM(RMDF!Z255,RMDF!AG255,RMDF!AN255,RMDF!AU255,RMDF!BB255), RMDF!BI255=ROUND(RMDF!BI255,4))</f>
        <v>1</v>
      </c>
      <c r="BG255" s="317">
        <f>RMDF!BG255</f>
        <v>0</v>
      </c>
      <c r="BH255" s="318" t="str">
        <f>IF(BG255=0,"",_xlfn.XLOOKUP(BG255,StatePicklist!$1:$1,StatePicklist!$3:$3,"NA",0))</f>
        <v/>
      </c>
      <c r="BI255" s="297" t="str">
        <f ca="1">IF(RMDF!BH255="", "", IF(ISNUMBER(MATCH(RMDF!BH255, INDIRECT(BH255), 0)), "OK", "Invalid"))</f>
        <v/>
      </c>
      <c r="BJ255" s="281"/>
      <c r="BK255" s="281"/>
      <c r="BL255" s="281"/>
      <c r="BM255" s="281" t="b">
        <f>AND(RMDF!BP255&gt;=0, RMDF!BP255&lt;=1-SUM(RMDF!Z255,RMDF!AG255,RMDF!AN255,RMDF!AU255,RMDF!BB255,RMDF!BI255), RMDF!BP255=ROUND(RMDF!BP255,4))</f>
        <v>1</v>
      </c>
      <c r="BN255" s="317">
        <f>RMDF!BN255</f>
        <v>0</v>
      </c>
      <c r="BO255" s="318" t="str">
        <f>IF(BN255=0,"",_xlfn.XLOOKUP(BN255,StatePicklist!$1:$1,StatePicklist!$3:$3,"NA",0))</f>
        <v/>
      </c>
      <c r="BP255" s="297" t="str">
        <f ca="1">IF(RMDF!BO255="", "", IF(ISNUMBER(MATCH(RMDF!BO255, INDIRECT(BO255), 0)), "OK", "Invalid"))</f>
        <v/>
      </c>
      <c r="BQ255" s="281"/>
      <c r="BR255" s="281"/>
      <c r="BS255" s="281"/>
      <c r="BT255" s="281" t="b">
        <f>AND(RMDF!BW255&gt;=0, RMDF!BW255&lt;=1-SUM(RMDF!Z255,RMDF!AG255,RMDF!AN255,RMDF!AU255,RMDF!BB255,RMDF!BI255,RMDF!BP255), RMDF!BW255=ROUND(RMDF!BW255,4))</f>
        <v>1</v>
      </c>
      <c r="BU255" s="317">
        <f>RMDF!BU255</f>
        <v>0</v>
      </c>
      <c r="BV255" s="318" t="str">
        <f>IF(BU255=0,"",_xlfn.XLOOKUP(BU255,StatePicklist!$1:$1,StatePicklist!$3:$3,"NA",0))</f>
        <v/>
      </c>
      <c r="BW255" s="297" t="str">
        <f ca="1">IF(RMDF!BV255="", "", IF(ISNUMBER(MATCH(RMDF!BV255, INDIRECT(BV255), 0)), "OK", "Invalid"))</f>
        <v/>
      </c>
      <c r="BX255" s="281"/>
      <c r="BY255" s="281"/>
      <c r="BZ255" s="281"/>
      <c r="CA255" s="281" t="b">
        <f>AND(RMDF!CD255&gt;=0, RMDF!CD255&lt;=1-SUM(RMDF!Z255,RMDF!AG255,RMDF!AN255,RMDF!AU255,RMDF!BB255,RMDF!BI255,RMDF!BP255,RMDF!BW255), RMDF!CD255=ROUND(RMDF!CD255,4))</f>
        <v>1</v>
      </c>
      <c r="CB255" s="317">
        <f>RMDF!CB255</f>
        <v>0</v>
      </c>
      <c r="CC255" s="318" t="str">
        <f>IF(CB255=0,"",_xlfn.XLOOKUP(CB255,StatePicklist!$1:$1,StatePicklist!$3:$3,"NA",0))</f>
        <v/>
      </c>
      <c r="CD255" s="297" t="str">
        <f ca="1">IF(RMDF!CC255="", "", IF(ISNUMBER(MATCH(RMDF!CC255, INDIRECT(CC255), 0)), "OK", "Invalid"))</f>
        <v/>
      </c>
      <c r="CE255" s="281"/>
      <c r="CF255" s="281"/>
      <c r="CG255" s="281"/>
      <c r="CH255" s="281" t="b">
        <f>AND(RMDF!CK255&gt;=0, RMDF!CK255&lt;=1-SUM(RMDF!Z255,RMDF!AG255,RMDF!AN255,RMDF!AU255,RMDF!BB255,RMDF!BI255,RMDF!BP255,RMDF!BW255,RMDF!CD255), RMDF!CK255=ROUND(RMDF!CK255,4))</f>
        <v>1</v>
      </c>
      <c r="CI255" s="317">
        <f>RMDF!CI255</f>
        <v>0</v>
      </c>
      <c r="CJ255" s="318" t="str">
        <f>IF(CI255=0,"",_xlfn.XLOOKUP(CI255,StatePicklist!$1:$1,StatePicklist!$3:$3,"NA",0))</f>
        <v/>
      </c>
      <c r="CK255" s="297" t="str">
        <f ca="1">IF(RMDF!CJ255="", "", IF(ISNUMBER(MATCH(RMDF!CJ255, INDIRECT(CJ255), 0)), "OK", "Invalid"))</f>
        <v/>
      </c>
      <c r="CL255" s="281"/>
      <c r="CM255" s="281"/>
      <c r="CN255" s="281"/>
      <c r="CO255" s="281" t="b">
        <f>AND(RMDF!CR255&gt;=0, RMDF!CR255&lt;=1-SUM(RMDF!Z255,RMDF!AG255,RMDF!AN255,RMDF!AU255,RMDF!BB255,RMDF!BI255,RMDF!BP255,RMDF!BW255,RMDF!CD255,RMDF!CK255), RMDF!CR255=ROUND(RMDF!CR255,4))</f>
        <v>1</v>
      </c>
      <c r="CP255" s="317">
        <f>RMDF!CP255</f>
        <v>0</v>
      </c>
      <c r="CQ255" s="318" t="str">
        <f>IF(CP255=0,"",_xlfn.XLOOKUP(CP255,StatePicklist!$1:$1,StatePicklist!$3:$3,"NA",0))</f>
        <v/>
      </c>
      <c r="CR255" s="297" t="str">
        <f ca="1">IF(RMDF!CQ255="", "", IF(ISNUMBER(MATCH(RMDF!CQ255, INDIRECT(CQ255), 0)), "OK", "Invalid"))</f>
        <v/>
      </c>
      <c r="CS255" s="281"/>
      <c r="CT255" s="281"/>
      <c r="CU255" s="281"/>
      <c r="CV255" s="281" t="b">
        <f>AND(RMDF!CY255&gt;=0, RMDF!CY255&lt;=1-SUM(RMDF!Z255,RMDF!AG255,RMDF!AN255,RMDF!AU255,RMDF!BB255,RMDF!BI255,RMDF!BP255,RMDF!BW255,RMDF!CD255,RMDF!CK255,RMDF!CR255), RMDF!CY255=ROUND(RMDF!CY255,4))</f>
        <v>1</v>
      </c>
      <c r="CW255" s="317">
        <f>RMDF!CW255</f>
        <v>0</v>
      </c>
      <c r="CX255" s="318" t="str">
        <f>IF(CW255=0,"",_xlfn.XLOOKUP(CW255,StatePicklist!$1:$1,StatePicklist!$3:$3,"NA",0))</f>
        <v/>
      </c>
      <c r="CY255" s="297" t="str">
        <f ca="1">IF(RMDF!CX255="", "", IF(ISNUMBER(MATCH(RMDF!CX255, INDIRECT(CX255), 0)), "OK", "Invalid"))</f>
        <v/>
      </c>
      <c r="CZ255" s="281"/>
      <c r="DA255" s="281"/>
      <c r="DB255" s="281"/>
      <c r="DC255" s="281" t="b">
        <f>AND(RMDF!DF255&gt;=0, RMDF!DF255&lt;=1-SUM(RMDF!Z255,RMDF!AG255,RMDF!AN255,RMDF!AU255,RMDF!BB255,RMDF!BI255,RMDF!BP255,RMDF!BW255,RMDF!CD255,RMDF!CK255,RMDF!CR255,RMDF!CY255), RMDF!DF255=ROUND(RMDF!DF255,4))</f>
        <v>1</v>
      </c>
      <c r="DD255" s="317">
        <f>RMDF!DD255</f>
        <v>0</v>
      </c>
      <c r="DE255" s="318" t="str">
        <f>IF(DD255=0,"",_xlfn.XLOOKUP(DD255,StatePicklist!$1:$1,StatePicklist!$3:$3,"NA",0))</f>
        <v/>
      </c>
      <c r="DF255" s="297" t="str">
        <f ca="1">IF(RMDF!DE255="", "", IF(ISNUMBER(MATCH(RMDF!DE255, INDIRECT(DE255), 0)), "OK", "Invalid"))</f>
        <v/>
      </c>
      <c r="DG255" s="281"/>
      <c r="DH255" s="281"/>
      <c r="DI255" s="281"/>
      <c r="DJ255" s="281" t="b">
        <f>AND(RMDF!DM255&gt;=0, RMDF!DM255&lt;=1-SUM(RMDF!Z255,RMDF!AG255,RMDF!AN255,RMDF!AU255,RMDF!BB255,RMDF!BI255,RMDF!BP255,RMDF!BW255,RMDF!CD255,RMDF!CK255,RMDF!CR255,RMDF!CY255,RMDF!DF255), RMDF!DM255=ROUND(RMDF!DM255,4))</f>
        <v>1</v>
      </c>
      <c r="DK255" s="317">
        <f>RMDF!DK255</f>
        <v>0</v>
      </c>
      <c r="DL255" s="318" t="str">
        <f>IF(DK255=0,"",_xlfn.XLOOKUP(DK255,StatePicklist!$1:$1,StatePicklist!$3:$3,"NA",0))</f>
        <v/>
      </c>
      <c r="DM255" s="297" t="str">
        <f ca="1">IF(RMDF!DL255="", "", IF(ISNUMBER(MATCH(RMDF!DL255, INDIRECT(DL255), 0)), "OK", "Invalid"))</f>
        <v/>
      </c>
      <c r="DN255" s="281"/>
      <c r="DO255" s="281"/>
      <c r="DP255" s="281"/>
      <c r="DQ255" s="281" t="b">
        <f>AND(RMDF!DT255&gt;=0, RMDF!DT255&lt;=1-SUM(RMDF!Z255,RMDF!AG255,RMDF!AN255,RMDF!AU255,RMDF!BB255,RMDF!BI255,RMDF!BP255,RMDF!BW255,RMDF!CD255,RMDF!CK255,RMDF!CR255,RMDF!CY255,RMDF!DF255,RMDF!DM255), RMDF!DT255=ROUND(RMDF!DT255,4))</f>
        <v>1</v>
      </c>
      <c r="DR255" s="317">
        <f>RMDF!DR255</f>
        <v>0</v>
      </c>
      <c r="DS255" s="318" t="str">
        <f>IF(DR255=0,"",_xlfn.XLOOKUP(DR255,StatePicklist!$1:$1,StatePicklist!$3:$3,"NA",0))</f>
        <v/>
      </c>
      <c r="DT255" s="297" t="str">
        <f ca="1">IF(RMDF!DS255="", "", IF(ISNUMBER(MATCH(RMDF!DS255, INDIRECT(DS255), 0)), "OK", "Invalid"))</f>
        <v/>
      </c>
      <c r="DU255" s="281"/>
      <c r="DV255" s="281"/>
      <c r="DW255" s="281"/>
      <c r="DX255" s="281" t="b">
        <f>AND(RMDF!EA255&gt;=0, RMDF!EA255&lt;=1-SUM(RMDF!Z255,RMDF!AG255,RMDF!AN255,RMDF!AU255,RMDF!BB255,RMDF!BI255,RMDF!BP255,RMDF!BW255,RMDF!CD255,RMDF!CK255,RMDF!CR255,RMDF!CY255,RMDF!DF255,RMDF!DM255,RMDF!DT255), RMDF!EA255=ROUND(RMDF!EA255,4))</f>
        <v>1</v>
      </c>
      <c r="DY255" s="317">
        <f>RMDF!DY255</f>
        <v>0</v>
      </c>
      <c r="DZ255" s="318" t="str">
        <f>IF(DY255=0,"",_xlfn.XLOOKUP(DY255,StatePicklist!$1:$1,StatePicklist!$3:$3,"NA",0))</f>
        <v/>
      </c>
      <c r="EA255" s="297" t="str">
        <f ca="1">IF(RMDF!DZ255="", "", IF(ISNUMBER(MATCH(RMDF!DZ255, INDIRECT(DZ255), 0)), "OK", "Invalid"))</f>
        <v/>
      </c>
      <c r="EB255" s="281"/>
      <c r="EC255" s="281"/>
      <c r="ED255" s="281"/>
      <c r="EE255" s="281" t="b">
        <f>AND(RMDF!EH255&gt;=0, RMDF!EH255&lt;=1-SUM(RMDF!Z255,RMDF!AG255,RMDF!AN255,RMDF!AU255,RMDF!BB255,RMDF!BI255,RMDF!BP255,RMDF!BW255,RMDF!CD255,RMDF!CK255,RMDF!CR255,RMDF!CY255,RMDF!DF255,RMDF!DM255,RMDF!DT255,RMDF!EA255), RMDF!EH255=ROUND(RMDF!EH255,4))</f>
        <v>1</v>
      </c>
      <c r="EF255" s="317">
        <f>RMDF!EF255</f>
        <v>0</v>
      </c>
      <c r="EG255" s="318" t="str">
        <f>IF(EF255=0,"",_xlfn.XLOOKUP(EF255,StatePicklist!$1:$1,StatePicklist!$3:$3,"NA",0))</f>
        <v/>
      </c>
      <c r="EH255" s="297" t="str">
        <f ca="1">IF(RMDF!EG255="", "", IF(ISNUMBER(MATCH(RMDF!EG255, INDIRECT(EG255), 0)), "OK", "Invalid"))</f>
        <v/>
      </c>
      <c r="EI255" s="281"/>
      <c r="EJ255" s="281"/>
      <c r="EK255" s="281"/>
      <c r="EL255" s="281" t="b">
        <f>AND(RMDF!EO255&gt;=0, RMDF!EO255&lt;=1-SUM(RMDF!Z255,RMDF!AG255,RMDF!AN255,RMDF!AU255,RMDF!BB255,RMDF!BI255,RMDF!BP255,RMDF!BW255,RMDF!CD255,RMDF!CK255,RMDF!CR255,RMDF!CY255,RMDF!DF255,RMDF!DM255,RMDF!DT255,RMDF!EA255,RMDF!EH255), RMDF!EO255=ROUND(RMDF!EO255,4))</f>
        <v>1</v>
      </c>
      <c r="EM255" s="317">
        <f>RMDF!EM255</f>
        <v>0</v>
      </c>
      <c r="EN255" s="318" t="str">
        <f>IF(EM255=0,"",_xlfn.XLOOKUP(EM255,StatePicklist!$1:$1,StatePicklist!$3:$3,"NA",0))</f>
        <v/>
      </c>
      <c r="EO255" s="297" t="str">
        <f ca="1">IF(RMDF!EN255="", "", IF(ISNUMBER(MATCH(RMDF!EN255, INDIRECT(EN255), 0)), "OK", "Invalid"))</f>
        <v/>
      </c>
      <c r="EP255" s="281"/>
      <c r="EQ255" s="281"/>
      <c r="ER255" s="281"/>
      <c r="ES255" s="281" t="b">
        <f>AND(RMDF!EV255&gt;=0, RMDF!EV255&lt;=1-SUM(RMDF!Z255,RMDF!AG255,RMDF!AN255,RMDF!AU255,RMDF!BB255,RMDF!BI255,RMDF!BP255,RMDF!BW255,RMDF!CD255,RMDF!CK255,RMDF!CR255,RMDF!CY255,RMDF!DF255,RMDF!DM255,RMDF!DT255,RMDF!EA255,RMDF!EH255,RMDF!EO255), RMDF!EV255=ROUND(RMDF!EV255,4))</f>
        <v>1</v>
      </c>
      <c r="ET255" s="317">
        <f>RMDF!ET255</f>
        <v>0</v>
      </c>
      <c r="EU255" s="318" t="str">
        <f>IF(ET255=0,"",_xlfn.XLOOKUP(ET255,StatePicklist!$1:$1,StatePicklist!$3:$3,"NA",0))</f>
        <v/>
      </c>
      <c r="EV255" s="297" t="str">
        <f ca="1">IF(RMDF!EU255="", "", IF(ISNUMBER(MATCH(RMDF!EU255, INDIRECT(EU255), 0)), "OK", "Invalid"))</f>
        <v/>
      </c>
      <c r="EW255" s="281"/>
      <c r="EX255" s="281"/>
      <c r="EY255" s="281"/>
      <c r="EZ255" s="281" t="b">
        <f>AND(RMDF!FC255&gt;=0, RMDF!FC255&lt;=1-SUM(RMDF!Z255,RMDF!AG255,RMDF!AN255,RMDF!AU255,RMDF!BB255,RMDF!BI255,RMDF!BP255,RMDF!BW255,RMDF!CD255,RMDF!CK255,RMDF!CR255,RMDF!CY255,RMDF!DF255,RMDF!DM255,RMDF!DT255,RMDF!EA255,RMDF!EH255,RMDF!EO255,RMDF!EV255), RMDF!FC255=ROUND(RMDF!FC255,4))</f>
        <v>1</v>
      </c>
      <c r="FA255" s="317">
        <f>RMDF!FA255</f>
        <v>0</v>
      </c>
      <c r="FB255" s="318" t="str">
        <f>IF(FA255=0,"",_xlfn.XLOOKUP(FA255,StatePicklist!$1:$1,StatePicklist!$3:$3,"NA",0))</f>
        <v/>
      </c>
      <c r="FC255" s="297" t="str">
        <f ca="1">IF(RMDF!FB255="", "", IF(ISNUMBER(MATCH(RMDF!FB255, INDIRECT(FB255), 0)), "OK", "Invalid"))</f>
        <v/>
      </c>
    </row>
    <row r="256" spans="1:159" s="205" customFormat="1" ht="39.9" customHeight="1" x14ac:dyDescent="0.25">
      <c r="A256" s="206"/>
      <c r="B256" s="196"/>
      <c r="C256" s="197"/>
      <c r="D256" s="198"/>
      <c r="E256" s="199"/>
      <c r="F256" s="200"/>
      <c r="G256" s="201"/>
      <c r="H256" s="292"/>
      <c r="I256" s="305">
        <f>RMDF!I256</f>
        <v>0</v>
      </c>
      <c r="J256" s="305" t="str">
        <f>IF(I256=ProductCode!$B$30,"PDReclPost",IF(OR(I256=ProductCode!$C$30,I256=ProductCode!$E$30,I256=ProductCode!$G$30),"PDPreCon",IF(OR(I256=ProductCode!$D$30,I256=ProductCode!$F$30),"PDNotReclPost","")))</f>
        <v/>
      </c>
      <c r="K256" s="305" t="str">
        <f t="shared" si="18"/>
        <v/>
      </c>
      <c r="L256" s="289"/>
      <c r="M256" s="305" t="str">
        <f t="shared" si="18"/>
        <v/>
      </c>
      <c r="N256" s="289" t="b">
        <f>AND(RMDF!N256&gt;=0, RMDF!N256&lt;=1-RMDF!L256, RMDF!N256=ROUND(RMDF!N256,4))</f>
        <v>1</v>
      </c>
      <c r="O256" s="286" t="str">
        <f>IF(P256="","",IF(I256="","",IF(LEFT(I256,13)="Reclaimed pos",RawMaterialCode!$E$569,RawMaterialCode!$E$568)))</f>
        <v>Reclaimed pre-consumer mixed fibers (RM0578)</v>
      </c>
      <c r="P256" s="295">
        <f t="shared" si="19"/>
        <v>1</v>
      </c>
      <c r="Q256" s="202"/>
      <c r="R256" s="203"/>
      <c r="S256" s="204" t="str">
        <f t="shared" si="20"/>
        <v/>
      </c>
      <c r="T256" s="281"/>
      <c r="U256" s="281"/>
      <c r="V256" s="281"/>
      <c r="W256" s="281"/>
      <c r="X256" s="317">
        <f>RMDF!X256</f>
        <v>0</v>
      </c>
      <c r="Y256" s="318" t="str">
        <f>IF(X256=0,"",_xlfn.XLOOKUP(X256,StatePicklist!$1:$1,StatePicklist!$3:$3,"NA",0))</f>
        <v/>
      </c>
      <c r="Z256" s="297" t="str">
        <f ca="1">IF(RMDF!Y256="", "", IF(ISNUMBER(MATCH(RMDF!Y256, INDIRECT(Y256), 0)), "OK", "Invalid"))</f>
        <v/>
      </c>
      <c r="AA256" s="281"/>
      <c r="AB256" s="281"/>
      <c r="AC256" s="281"/>
      <c r="AD256" s="281" t="b">
        <f>AND(RMDF!AG256&gt;=0, RMDF!AG256&lt;=1-RMDF!Z256, RMDF!AG256=ROUND(RMDF!AG256,4))</f>
        <v>1</v>
      </c>
      <c r="AE256" s="317">
        <f>RMDF!AE256</f>
        <v>0</v>
      </c>
      <c r="AF256" s="318" t="str">
        <f>IF(AE256=0,"",_xlfn.XLOOKUP(AE256,StatePicklist!$1:$1,StatePicklist!$3:$3,"NA",0))</f>
        <v/>
      </c>
      <c r="AG256" s="297" t="str">
        <f ca="1">IF(RMDF!AF256="", "", IF(ISNUMBER(MATCH(RMDF!AF256, INDIRECT(AF256), 0)), "OK", "Invalid"))</f>
        <v/>
      </c>
      <c r="AH256" s="281"/>
      <c r="AI256" s="281"/>
      <c r="AJ256" s="281"/>
      <c r="AK256" s="281" t="b">
        <f>AND(RMDF!AN256&gt;=0, RMDF!AN256&lt;=1-SUM(RMDF!Z256,RMDF!AG256), RMDF!AN256=ROUND(RMDF!AN256,4))</f>
        <v>1</v>
      </c>
      <c r="AL256" s="317">
        <f>RMDF!AL256</f>
        <v>0</v>
      </c>
      <c r="AM256" s="318" t="str">
        <f>IF(AL256=0,"",_xlfn.XLOOKUP(AL256,StatePicklist!$1:$1,StatePicklist!$3:$3,"NA",0))</f>
        <v/>
      </c>
      <c r="AN256" s="297" t="str">
        <f ca="1">IF(RMDF!AM256="", "", IF(ISNUMBER(MATCH(RMDF!AM256, INDIRECT(AM256), 0)), "OK", "Invalid"))</f>
        <v/>
      </c>
      <c r="AO256" s="281"/>
      <c r="AP256" s="281"/>
      <c r="AQ256" s="281"/>
      <c r="AR256" s="281" t="b">
        <f>AND(RMDF!AU256&gt;=0, RMDF!AU256&lt;=1-SUM(RMDF!Z256,RMDF!AG256,RMDF!AN256), RMDF!AU256=ROUND(RMDF!AU256,4))</f>
        <v>1</v>
      </c>
      <c r="AS256" s="317">
        <f>RMDF!AS256</f>
        <v>0</v>
      </c>
      <c r="AT256" s="318" t="str">
        <f>IF(AS256=0,"",_xlfn.XLOOKUP(AS256,StatePicklist!$1:$1,StatePicklist!$3:$3,"NA",0))</f>
        <v/>
      </c>
      <c r="AU256" s="297" t="str">
        <f ca="1">IF(RMDF!AT256="", "", IF(ISNUMBER(MATCH(RMDF!AT256, INDIRECT(AT256), 0)), "OK", "Invalid"))</f>
        <v/>
      </c>
      <c r="AV256" s="281"/>
      <c r="AW256" s="281"/>
      <c r="AX256" s="281"/>
      <c r="AY256" s="281" t="b">
        <f>AND(RMDF!BB256&gt;=0, RMDF!BB256&lt;=1-SUM(RMDF!Z256,RMDF!AG256,RMDF!AN256,RMDF!AU256), RMDF!BB256=ROUND(RMDF!BB256,4))</f>
        <v>1</v>
      </c>
      <c r="AZ256" s="317">
        <f>RMDF!AZ256</f>
        <v>0</v>
      </c>
      <c r="BA256" s="318" t="str">
        <f>IF(AZ256=0,"",_xlfn.XLOOKUP(AZ256,StatePicklist!$1:$1,StatePicklist!$3:$3,"NA",0))</f>
        <v/>
      </c>
      <c r="BB256" s="297" t="str">
        <f ca="1">IF(RMDF!BA256="", "", IF(ISNUMBER(MATCH(RMDF!BA256, INDIRECT(BA256), 0)), "OK", "Invalid"))</f>
        <v/>
      </c>
      <c r="BC256" s="281"/>
      <c r="BD256" s="281"/>
      <c r="BE256" s="281"/>
      <c r="BF256" s="281" t="b">
        <f>AND(RMDF!BI256&gt;=0, RMDF!BI256&lt;=1-SUM(RMDF!Z256,RMDF!AG256,RMDF!AN256,RMDF!AU256,RMDF!BB256), RMDF!BI256=ROUND(RMDF!BI256,4))</f>
        <v>1</v>
      </c>
      <c r="BG256" s="317">
        <f>RMDF!BG256</f>
        <v>0</v>
      </c>
      <c r="BH256" s="318" t="str">
        <f>IF(BG256=0,"",_xlfn.XLOOKUP(BG256,StatePicklist!$1:$1,StatePicklist!$3:$3,"NA",0))</f>
        <v/>
      </c>
      <c r="BI256" s="297" t="str">
        <f ca="1">IF(RMDF!BH256="", "", IF(ISNUMBER(MATCH(RMDF!BH256, INDIRECT(BH256), 0)), "OK", "Invalid"))</f>
        <v/>
      </c>
      <c r="BJ256" s="281"/>
      <c r="BK256" s="281"/>
      <c r="BL256" s="281"/>
      <c r="BM256" s="281" t="b">
        <f>AND(RMDF!BP256&gt;=0, RMDF!BP256&lt;=1-SUM(RMDF!Z256,RMDF!AG256,RMDF!AN256,RMDF!AU256,RMDF!BB256,RMDF!BI256), RMDF!BP256=ROUND(RMDF!BP256,4))</f>
        <v>1</v>
      </c>
      <c r="BN256" s="317">
        <f>RMDF!BN256</f>
        <v>0</v>
      </c>
      <c r="BO256" s="318" t="str">
        <f>IF(BN256=0,"",_xlfn.XLOOKUP(BN256,StatePicklist!$1:$1,StatePicklist!$3:$3,"NA",0))</f>
        <v/>
      </c>
      <c r="BP256" s="297" t="str">
        <f ca="1">IF(RMDF!BO256="", "", IF(ISNUMBER(MATCH(RMDF!BO256, INDIRECT(BO256), 0)), "OK", "Invalid"))</f>
        <v/>
      </c>
      <c r="BQ256" s="281"/>
      <c r="BR256" s="281"/>
      <c r="BS256" s="281"/>
      <c r="BT256" s="281" t="b">
        <f>AND(RMDF!BW256&gt;=0, RMDF!BW256&lt;=1-SUM(RMDF!Z256,RMDF!AG256,RMDF!AN256,RMDF!AU256,RMDF!BB256,RMDF!BI256,RMDF!BP256), RMDF!BW256=ROUND(RMDF!BW256,4))</f>
        <v>1</v>
      </c>
      <c r="BU256" s="317">
        <f>RMDF!BU256</f>
        <v>0</v>
      </c>
      <c r="BV256" s="318" t="str">
        <f>IF(BU256=0,"",_xlfn.XLOOKUP(BU256,StatePicklist!$1:$1,StatePicklist!$3:$3,"NA",0))</f>
        <v/>
      </c>
      <c r="BW256" s="297" t="str">
        <f ca="1">IF(RMDF!BV256="", "", IF(ISNUMBER(MATCH(RMDF!BV256, INDIRECT(BV256), 0)), "OK", "Invalid"))</f>
        <v/>
      </c>
      <c r="BX256" s="281"/>
      <c r="BY256" s="281"/>
      <c r="BZ256" s="281"/>
      <c r="CA256" s="281" t="b">
        <f>AND(RMDF!CD256&gt;=0, RMDF!CD256&lt;=1-SUM(RMDF!Z256,RMDF!AG256,RMDF!AN256,RMDF!AU256,RMDF!BB256,RMDF!BI256,RMDF!BP256,RMDF!BW256), RMDF!CD256=ROUND(RMDF!CD256,4))</f>
        <v>1</v>
      </c>
      <c r="CB256" s="317">
        <f>RMDF!CB256</f>
        <v>0</v>
      </c>
      <c r="CC256" s="318" t="str">
        <f>IF(CB256=0,"",_xlfn.XLOOKUP(CB256,StatePicklist!$1:$1,StatePicklist!$3:$3,"NA",0))</f>
        <v/>
      </c>
      <c r="CD256" s="297" t="str">
        <f ca="1">IF(RMDF!CC256="", "", IF(ISNUMBER(MATCH(RMDF!CC256, INDIRECT(CC256), 0)), "OK", "Invalid"))</f>
        <v/>
      </c>
      <c r="CE256" s="281"/>
      <c r="CF256" s="281"/>
      <c r="CG256" s="281"/>
      <c r="CH256" s="281" t="b">
        <f>AND(RMDF!CK256&gt;=0, RMDF!CK256&lt;=1-SUM(RMDF!Z256,RMDF!AG256,RMDF!AN256,RMDF!AU256,RMDF!BB256,RMDF!BI256,RMDF!BP256,RMDF!BW256,RMDF!CD256), RMDF!CK256=ROUND(RMDF!CK256,4))</f>
        <v>1</v>
      </c>
      <c r="CI256" s="317">
        <f>RMDF!CI256</f>
        <v>0</v>
      </c>
      <c r="CJ256" s="318" t="str">
        <f>IF(CI256=0,"",_xlfn.XLOOKUP(CI256,StatePicklist!$1:$1,StatePicklist!$3:$3,"NA",0))</f>
        <v/>
      </c>
      <c r="CK256" s="297" t="str">
        <f ca="1">IF(RMDF!CJ256="", "", IF(ISNUMBER(MATCH(RMDF!CJ256, INDIRECT(CJ256), 0)), "OK", "Invalid"))</f>
        <v/>
      </c>
      <c r="CL256" s="281"/>
      <c r="CM256" s="281"/>
      <c r="CN256" s="281"/>
      <c r="CO256" s="281" t="b">
        <f>AND(RMDF!CR256&gt;=0, RMDF!CR256&lt;=1-SUM(RMDF!Z256,RMDF!AG256,RMDF!AN256,RMDF!AU256,RMDF!BB256,RMDF!BI256,RMDF!BP256,RMDF!BW256,RMDF!CD256,RMDF!CK256), RMDF!CR256=ROUND(RMDF!CR256,4))</f>
        <v>1</v>
      </c>
      <c r="CP256" s="317">
        <f>RMDF!CP256</f>
        <v>0</v>
      </c>
      <c r="CQ256" s="318" t="str">
        <f>IF(CP256=0,"",_xlfn.XLOOKUP(CP256,StatePicklist!$1:$1,StatePicklist!$3:$3,"NA",0))</f>
        <v/>
      </c>
      <c r="CR256" s="297" t="str">
        <f ca="1">IF(RMDF!CQ256="", "", IF(ISNUMBER(MATCH(RMDF!CQ256, INDIRECT(CQ256), 0)), "OK", "Invalid"))</f>
        <v/>
      </c>
      <c r="CS256" s="281"/>
      <c r="CT256" s="281"/>
      <c r="CU256" s="281"/>
      <c r="CV256" s="281" t="b">
        <f>AND(RMDF!CY256&gt;=0, RMDF!CY256&lt;=1-SUM(RMDF!Z256,RMDF!AG256,RMDF!AN256,RMDF!AU256,RMDF!BB256,RMDF!BI256,RMDF!BP256,RMDF!BW256,RMDF!CD256,RMDF!CK256,RMDF!CR256), RMDF!CY256=ROUND(RMDF!CY256,4))</f>
        <v>1</v>
      </c>
      <c r="CW256" s="317">
        <f>RMDF!CW256</f>
        <v>0</v>
      </c>
      <c r="CX256" s="318" t="str">
        <f>IF(CW256=0,"",_xlfn.XLOOKUP(CW256,StatePicklist!$1:$1,StatePicklist!$3:$3,"NA",0))</f>
        <v/>
      </c>
      <c r="CY256" s="297" t="str">
        <f ca="1">IF(RMDF!CX256="", "", IF(ISNUMBER(MATCH(RMDF!CX256, INDIRECT(CX256), 0)), "OK", "Invalid"))</f>
        <v/>
      </c>
      <c r="CZ256" s="281"/>
      <c r="DA256" s="281"/>
      <c r="DB256" s="281"/>
      <c r="DC256" s="281" t="b">
        <f>AND(RMDF!DF256&gt;=0, RMDF!DF256&lt;=1-SUM(RMDF!Z256,RMDF!AG256,RMDF!AN256,RMDF!AU256,RMDF!BB256,RMDF!BI256,RMDF!BP256,RMDF!BW256,RMDF!CD256,RMDF!CK256,RMDF!CR256,RMDF!CY256), RMDF!DF256=ROUND(RMDF!DF256,4))</f>
        <v>1</v>
      </c>
      <c r="DD256" s="317">
        <f>RMDF!DD256</f>
        <v>0</v>
      </c>
      <c r="DE256" s="318" t="str">
        <f>IF(DD256=0,"",_xlfn.XLOOKUP(DD256,StatePicklist!$1:$1,StatePicklist!$3:$3,"NA",0))</f>
        <v/>
      </c>
      <c r="DF256" s="297" t="str">
        <f ca="1">IF(RMDF!DE256="", "", IF(ISNUMBER(MATCH(RMDF!DE256, INDIRECT(DE256), 0)), "OK", "Invalid"))</f>
        <v/>
      </c>
      <c r="DG256" s="281"/>
      <c r="DH256" s="281"/>
      <c r="DI256" s="281"/>
      <c r="DJ256" s="281" t="b">
        <f>AND(RMDF!DM256&gt;=0, RMDF!DM256&lt;=1-SUM(RMDF!Z256,RMDF!AG256,RMDF!AN256,RMDF!AU256,RMDF!BB256,RMDF!BI256,RMDF!BP256,RMDF!BW256,RMDF!CD256,RMDF!CK256,RMDF!CR256,RMDF!CY256,RMDF!DF256), RMDF!DM256=ROUND(RMDF!DM256,4))</f>
        <v>1</v>
      </c>
      <c r="DK256" s="317">
        <f>RMDF!DK256</f>
        <v>0</v>
      </c>
      <c r="DL256" s="318" t="str">
        <f>IF(DK256=0,"",_xlfn.XLOOKUP(DK256,StatePicklist!$1:$1,StatePicklist!$3:$3,"NA",0))</f>
        <v/>
      </c>
      <c r="DM256" s="297" t="str">
        <f ca="1">IF(RMDF!DL256="", "", IF(ISNUMBER(MATCH(RMDF!DL256, INDIRECT(DL256), 0)), "OK", "Invalid"))</f>
        <v/>
      </c>
      <c r="DN256" s="281"/>
      <c r="DO256" s="281"/>
      <c r="DP256" s="281"/>
      <c r="DQ256" s="281" t="b">
        <f>AND(RMDF!DT256&gt;=0, RMDF!DT256&lt;=1-SUM(RMDF!Z256,RMDF!AG256,RMDF!AN256,RMDF!AU256,RMDF!BB256,RMDF!BI256,RMDF!BP256,RMDF!BW256,RMDF!CD256,RMDF!CK256,RMDF!CR256,RMDF!CY256,RMDF!DF256,RMDF!DM256), RMDF!DT256=ROUND(RMDF!DT256,4))</f>
        <v>1</v>
      </c>
      <c r="DR256" s="317">
        <f>RMDF!DR256</f>
        <v>0</v>
      </c>
      <c r="DS256" s="318" t="str">
        <f>IF(DR256=0,"",_xlfn.XLOOKUP(DR256,StatePicklist!$1:$1,StatePicklist!$3:$3,"NA",0))</f>
        <v/>
      </c>
      <c r="DT256" s="297" t="str">
        <f ca="1">IF(RMDF!DS256="", "", IF(ISNUMBER(MATCH(RMDF!DS256, INDIRECT(DS256), 0)), "OK", "Invalid"))</f>
        <v/>
      </c>
      <c r="DU256" s="281"/>
      <c r="DV256" s="281"/>
      <c r="DW256" s="281"/>
      <c r="DX256" s="281" t="b">
        <f>AND(RMDF!EA256&gt;=0, RMDF!EA256&lt;=1-SUM(RMDF!Z256,RMDF!AG256,RMDF!AN256,RMDF!AU256,RMDF!BB256,RMDF!BI256,RMDF!BP256,RMDF!BW256,RMDF!CD256,RMDF!CK256,RMDF!CR256,RMDF!CY256,RMDF!DF256,RMDF!DM256,RMDF!DT256), RMDF!EA256=ROUND(RMDF!EA256,4))</f>
        <v>1</v>
      </c>
      <c r="DY256" s="317">
        <f>RMDF!DY256</f>
        <v>0</v>
      </c>
      <c r="DZ256" s="318" t="str">
        <f>IF(DY256=0,"",_xlfn.XLOOKUP(DY256,StatePicklist!$1:$1,StatePicklist!$3:$3,"NA",0))</f>
        <v/>
      </c>
      <c r="EA256" s="297" t="str">
        <f ca="1">IF(RMDF!DZ256="", "", IF(ISNUMBER(MATCH(RMDF!DZ256, INDIRECT(DZ256), 0)), "OK", "Invalid"))</f>
        <v/>
      </c>
      <c r="EB256" s="281"/>
      <c r="EC256" s="281"/>
      <c r="ED256" s="281"/>
      <c r="EE256" s="281" t="b">
        <f>AND(RMDF!EH256&gt;=0, RMDF!EH256&lt;=1-SUM(RMDF!Z256,RMDF!AG256,RMDF!AN256,RMDF!AU256,RMDF!BB256,RMDF!BI256,RMDF!BP256,RMDF!BW256,RMDF!CD256,RMDF!CK256,RMDF!CR256,RMDF!CY256,RMDF!DF256,RMDF!DM256,RMDF!DT256,RMDF!EA256), RMDF!EH256=ROUND(RMDF!EH256,4))</f>
        <v>1</v>
      </c>
      <c r="EF256" s="317">
        <f>RMDF!EF256</f>
        <v>0</v>
      </c>
      <c r="EG256" s="318" t="str">
        <f>IF(EF256=0,"",_xlfn.XLOOKUP(EF256,StatePicklist!$1:$1,StatePicklist!$3:$3,"NA",0))</f>
        <v/>
      </c>
      <c r="EH256" s="297" t="str">
        <f ca="1">IF(RMDF!EG256="", "", IF(ISNUMBER(MATCH(RMDF!EG256, INDIRECT(EG256), 0)), "OK", "Invalid"))</f>
        <v/>
      </c>
      <c r="EI256" s="281"/>
      <c r="EJ256" s="281"/>
      <c r="EK256" s="281"/>
      <c r="EL256" s="281" t="b">
        <f>AND(RMDF!EO256&gt;=0, RMDF!EO256&lt;=1-SUM(RMDF!Z256,RMDF!AG256,RMDF!AN256,RMDF!AU256,RMDF!BB256,RMDF!BI256,RMDF!BP256,RMDF!BW256,RMDF!CD256,RMDF!CK256,RMDF!CR256,RMDF!CY256,RMDF!DF256,RMDF!DM256,RMDF!DT256,RMDF!EA256,RMDF!EH256), RMDF!EO256=ROUND(RMDF!EO256,4))</f>
        <v>1</v>
      </c>
      <c r="EM256" s="317">
        <f>RMDF!EM256</f>
        <v>0</v>
      </c>
      <c r="EN256" s="318" t="str">
        <f>IF(EM256=0,"",_xlfn.XLOOKUP(EM256,StatePicklist!$1:$1,StatePicklist!$3:$3,"NA",0))</f>
        <v/>
      </c>
      <c r="EO256" s="297" t="str">
        <f ca="1">IF(RMDF!EN256="", "", IF(ISNUMBER(MATCH(RMDF!EN256, INDIRECT(EN256), 0)), "OK", "Invalid"))</f>
        <v/>
      </c>
      <c r="EP256" s="281"/>
      <c r="EQ256" s="281"/>
      <c r="ER256" s="281"/>
      <c r="ES256" s="281" t="b">
        <f>AND(RMDF!EV256&gt;=0, RMDF!EV256&lt;=1-SUM(RMDF!Z256,RMDF!AG256,RMDF!AN256,RMDF!AU256,RMDF!BB256,RMDF!BI256,RMDF!BP256,RMDF!BW256,RMDF!CD256,RMDF!CK256,RMDF!CR256,RMDF!CY256,RMDF!DF256,RMDF!DM256,RMDF!DT256,RMDF!EA256,RMDF!EH256,RMDF!EO256), RMDF!EV256=ROUND(RMDF!EV256,4))</f>
        <v>1</v>
      </c>
      <c r="ET256" s="317">
        <f>RMDF!ET256</f>
        <v>0</v>
      </c>
      <c r="EU256" s="318" t="str">
        <f>IF(ET256=0,"",_xlfn.XLOOKUP(ET256,StatePicklist!$1:$1,StatePicklist!$3:$3,"NA",0))</f>
        <v/>
      </c>
      <c r="EV256" s="297" t="str">
        <f ca="1">IF(RMDF!EU256="", "", IF(ISNUMBER(MATCH(RMDF!EU256, INDIRECT(EU256), 0)), "OK", "Invalid"))</f>
        <v/>
      </c>
      <c r="EW256" s="281"/>
      <c r="EX256" s="281"/>
      <c r="EY256" s="281"/>
      <c r="EZ256" s="281" t="b">
        <f>AND(RMDF!FC256&gt;=0, RMDF!FC256&lt;=1-SUM(RMDF!Z256,RMDF!AG256,RMDF!AN256,RMDF!AU256,RMDF!BB256,RMDF!BI256,RMDF!BP256,RMDF!BW256,RMDF!CD256,RMDF!CK256,RMDF!CR256,RMDF!CY256,RMDF!DF256,RMDF!DM256,RMDF!DT256,RMDF!EA256,RMDF!EH256,RMDF!EO256,RMDF!EV256), RMDF!FC256=ROUND(RMDF!FC256,4))</f>
        <v>1</v>
      </c>
      <c r="FA256" s="317">
        <f>RMDF!FA256</f>
        <v>0</v>
      </c>
      <c r="FB256" s="318" t="str">
        <f>IF(FA256=0,"",_xlfn.XLOOKUP(FA256,StatePicklist!$1:$1,StatePicklist!$3:$3,"NA",0))</f>
        <v/>
      </c>
      <c r="FC256" s="297" t="str">
        <f ca="1">IF(RMDF!FB256="", "", IF(ISNUMBER(MATCH(RMDF!FB256, INDIRECT(FB256), 0)), "OK", "Invalid"))</f>
        <v/>
      </c>
    </row>
    <row r="257" spans="1:159" s="205" customFormat="1" ht="39.9" customHeight="1" x14ac:dyDescent="0.25">
      <c r="A257" s="206"/>
      <c r="B257" s="196"/>
      <c r="C257" s="197"/>
      <c r="D257" s="198"/>
      <c r="E257" s="199"/>
      <c r="F257" s="200"/>
      <c r="G257" s="201"/>
      <c r="H257" s="292"/>
      <c r="I257" s="305">
        <f>RMDF!I257</f>
        <v>0</v>
      </c>
      <c r="J257" s="305" t="str">
        <f>IF(I257=ProductCode!$B$30,"PDReclPost",IF(OR(I257=ProductCode!$C$30,I257=ProductCode!$E$30,I257=ProductCode!$G$30),"PDPreCon",IF(OR(I257=ProductCode!$D$30,I257=ProductCode!$F$30),"PDNotReclPost","")))</f>
        <v/>
      </c>
      <c r="K257" s="305" t="str">
        <f t="shared" si="18"/>
        <v/>
      </c>
      <c r="L257" s="289"/>
      <c r="M257" s="305" t="str">
        <f t="shared" si="18"/>
        <v/>
      </c>
      <c r="N257" s="289" t="b">
        <f>AND(RMDF!N257&gt;=0, RMDF!N257&lt;=1-RMDF!L257, RMDF!N257=ROUND(RMDF!N257,4))</f>
        <v>1</v>
      </c>
      <c r="O257" s="286" t="str">
        <f>IF(P257="","",IF(I257="","",IF(LEFT(I257,13)="Reclaimed pos",RawMaterialCode!$E$569,RawMaterialCode!$E$568)))</f>
        <v>Reclaimed pre-consumer mixed fibers (RM0578)</v>
      </c>
      <c r="P257" s="295">
        <f t="shared" si="19"/>
        <v>1</v>
      </c>
      <c r="Q257" s="202"/>
      <c r="R257" s="203"/>
      <c r="S257" s="204" t="str">
        <f t="shared" si="20"/>
        <v/>
      </c>
      <c r="T257" s="281"/>
      <c r="U257" s="281"/>
      <c r="V257" s="281"/>
      <c r="W257" s="281"/>
      <c r="X257" s="317">
        <f>RMDF!X257</f>
        <v>0</v>
      </c>
      <c r="Y257" s="318" t="str">
        <f>IF(X257=0,"",_xlfn.XLOOKUP(X257,StatePicklist!$1:$1,StatePicklist!$3:$3,"NA",0))</f>
        <v/>
      </c>
      <c r="Z257" s="297" t="str">
        <f ca="1">IF(RMDF!Y257="", "", IF(ISNUMBER(MATCH(RMDF!Y257, INDIRECT(Y257), 0)), "OK", "Invalid"))</f>
        <v/>
      </c>
      <c r="AA257" s="281"/>
      <c r="AB257" s="281"/>
      <c r="AC257" s="281"/>
      <c r="AD257" s="281" t="b">
        <f>AND(RMDF!AG257&gt;=0, RMDF!AG257&lt;=1-RMDF!Z257, RMDF!AG257=ROUND(RMDF!AG257,4))</f>
        <v>1</v>
      </c>
      <c r="AE257" s="317">
        <f>RMDF!AE257</f>
        <v>0</v>
      </c>
      <c r="AF257" s="318" t="str">
        <f>IF(AE257=0,"",_xlfn.XLOOKUP(AE257,StatePicklist!$1:$1,StatePicklist!$3:$3,"NA",0))</f>
        <v/>
      </c>
      <c r="AG257" s="297" t="str">
        <f ca="1">IF(RMDF!AF257="", "", IF(ISNUMBER(MATCH(RMDF!AF257, INDIRECT(AF257), 0)), "OK", "Invalid"))</f>
        <v/>
      </c>
      <c r="AH257" s="281"/>
      <c r="AI257" s="281"/>
      <c r="AJ257" s="281"/>
      <c r="AK257" s="281" t="b">
        <f>AND(RMDF!AN257&gt;=0, RMDF!AN257&lt;=1-SUM(RMDF!Z257,RMDF!AG257), RMDF!AN257=ROUND(RMDF!AN257,4))</f>
        <v>1</v>
      </c>
      <c r="AL257" s="317">
        <f>RMDF!AL257</f>
        <v>0</v>
      </c>
      <c r="AM257" s="318" t="str">
        <f>IF(AL257=0,"",_xlfn.XLOOKUP(AL257,StatePicklist!$1:$1,StatePicklist!$3:$3,"NA",0))</f>
        <v/>
      </c>
      <c r="AN257" s="297" t="str">
        <f ca="1">IF(RMDF!AM257="", "", IF(ISNUMBER(MATCH(RMDF!AM257, INDIRECT(AM257), 0)), "OK", "Invalid"))</f>
        <v/>
      </c>
      <c r="AO257" s="281"/>
      <c r="AP257" s="281"/>
      <c r="AQ257" s="281"/>
      <c r="AR257" s="281" t="b">
        <f>AND(RMDF!AU257&gt;=0, RMDF!AU257&lt;=1-SUM(RMDF!Z257,RMDF!AG257,RMDF!AN257), RMDF!AU257=ROUND(RMDF!AU257,4))</f>
        <v>1</v>
      </c>
      <c r="AS257" s="317">
        <f>RMDF!AS257</f>
        <v>0</v>
      </c>
      <c r="AT257" s="318" t="str">
        <f>IF(AS257=0,"",_xlfn.XLOOKUP(AS257,StatePicklist!$1:$1,StatePicklist!$3:$3,"NA",0))</f>
        <v/>
      </c>
      <c r="AU257" s="297" t="str">
        <f ca="1">IF(RMDF!AT257="", "", IF(ISNUMBER(MATCH(RMDF!AT257, INDIRECT(AT257), 0)), "OK", "Invalid"))</f>
        <v/>
      </c>
      <c r="AV257" s="281"/>
      <c r="AW257" s="281"/>
      <c r="AX257" s="281"/>
      <c r="AY257" s="281" t="b">
        <f>AND(RMDF!BB257&gt;=0, RMDF!BB257&lt;=1-SUM(RMDF!Z257,RMDF!AG257,RMDF!AN257,RMDF!AU257), RMDF!BB257=ROUND(RMDF!BB257,4))</f>
        <v>1</v>
      </c>
      <c r="AZ257" s="317">
        <f>RMDF!AZ257</f>
        <v>0</v>
      </c>
      <c r="BA257" s="318" t="str">
        <f>IF(AZ257=0,"",_xlfn.XLOOKUP(AZ257,StatePicklist!$1:$1,StatePicklist!$3:$3,"NA",0))</f>
        <v/>
      </c>
      <c r="BB257" s="297" t="str">
        <f ca="1">IF(RMDF!BA257="", "", IF(ISNUMBER(MATCH(RMDF!BA257, INDIRECT(BA257), 0)), "OK", "Invalid"))</f>
        <v/>
      </c>
      <c r="BC257" s="281"/>
      <c r="BD257" s="281"/>
      <c r="BE257" s="281"/>
      <c r="BF257" s="281" t="b">
        <f>AND(RMDF!BI257&gt;=0, RMDF!BI257&lt;=1-SUM(RMDF!Z257,RMDF!AG257,RMDF!AN257,RMDF!AU257,RMDF!BB257), RMDF!BI257=ROUND(RMDF!BI257,4))</f>
        <v>1</v>
      </c>
      <c r="BG257" s="317">
        <f>RMDF!BG257</f>
        <v>0</v>
      </c>
      <c r="BH257" s="318" t="str">
        <f>IF(BG257=0,"",_xlfn.XLOOKUP(BG257,StatePicklist!$1:$1,StatePicklist!$3:$3,"NA",0))</f>
        <v/>
      </c>
      <c r="BI257" s="297" t="str">
        <f ca="1">IF(RMDF!BH257="", "", IF(ISNUMBER(MATCH(RMDF!BH257, INDIRECT(BH257), 0)), "OK", "Invalid"))</f>
        <v/>
      </c>
      <c r="BJ257" s="281"/>
      <c r="BK257" s="281"/>
      <c r="BL257" s="281"/>
      <c r="BM257" s="281" t="b">
        <f>AND(RMDF!BP257&gt;=0, RMDF!BP257&lt;=1-SUM(RMDF!Z257,RMDF!AG257,RMDF!AN257,RMDF!AU257,RMDF!BB257,RMDF!BI257), RMDF!BP257=ROUND(RMDF!BP257,4))</f>
        <v>1</v>
      </c>
      <c r="BN257" s="317">
        <f>RMDF!BN257</f>
        <v>0</v>
      </c>
      <c r="BO257" s="318" t="str">
        <f>IF(BN257=0,"",_xlfn.XLOOKUP(BN257,StatePicklist!$1:$1,StatePicklist!$3:$3,"NA",0))</f>
        <v/>
      </c>
      <c r="BP257" s="297" t="str">
        <f ca="1">IF(RMDF!BO257="", "", IF(ISNUMBER(MATCH(RMDF!BO257, INDIRECT(BO257), 0)), "OK", "Invalid"))</f>
        <v/>
      </c>
      <c r="BQ257" s="281"/>
      <c r="BR257" s="281"/>
      <c r="BS257" s="281"/>
      <c r="BT257" s="281" t="b">
        <f>AND(RMDF!BW257&gt;=0, RMDF!BW257&lt;=1-SUM(RMDF!Z257,RMDF!AG257,RMDF!AN257,RMDF!AU257,RMDF!BB257,RMDF!BI257,RMDF!BP257), RMDF!BW257=ROUND(RMDF!BW257,4))</f>
        <v>1</v>
      </c>
      <c r="BU257" s="317">
        <f>RMDF!BU257</f>
        <v>0</v>
      </c>
      <c r="BV257" s="318" t="str">
        <f>IF(BU257=0,"",_xlfn.XLOOKUP(BU257,StatePicklist!$1:$1,StatePicklist!$3:$3,"NA",0))</f>
        <v/>
      </c>
      <c r="BW257" s="297" t="str">
        <f ca="1">IF(RMDF!BV257="", "", IF(ISNUMBER(MATCH(RMDF!BV257, INDIRECT(BV257), 0)), "OK", "Invalid"))</f>
        <v/>
      </c>
      <c r="BX257" s="281"/>
      <c r="BY257" s="281"/>
      <c r="BZ257" s="281"/>
      <c r="CA257" s="281" t="b">
        <f>AND(RMDF!CD257&gt;=0, RMDF!CD257&lt;=1-SUM(RMDF!Z257,RMDF!AG257,RMDF!AN257,RMDF!AU257,RMDF!BB257,RMDF!BI257,RMDF!BP257,RMDF!BW257), RMDF!CD257=ROUND(RMDF!CD257,4))</f>
        <v>1</v>
      </c>
      <c r="CB257" s="317">
        <f>RMDF!CB257</f>
        <v>0</v>
      </c>
      <c r="CC257" s="318" t="str">
        <f>IF(CB257=0,"",_xlfn.XLOOKUP(CB257,StatePicklist!$1:$1,StatePicklist!$3:$3,"NA",0))</f>
        <v/>
      </c>
      <c r="CD257" s="297" t="str">
        <f ca="1">IF(RMDF!CC257="", "", IF(ISNUMBER(MATCH(RMDF!CC257, INDIRECT(CC257), 0)), "OK", "Invalid"))</f>
        <v/>
      </c>
      <c r="CE257" s="281"/>
      <c r="CF257" s="281"/>
      <c r="CG257" s="281"/>
      <c r="CH257" s="281" t="b">
        <f>AND(RMDF!CK257&gt;=0, RMDF!CK257&lt;=1-SUM(RMDF!Z257,RMDF!AG257,RMDF!AN257,RMDF!AU257,RMDF!BB257,RMDF!BI257,RMDF!BP257,RMDF!BW257,RMDF!CD257), RMDF!CK257=ROUND(RMDF!CK257,4))</f>
        <v>1</v>
      </c>
      <c r="CI257" s="317">
        <f>RMDF!CI257</f>
        <v>0</v>
      </c>
      <c r="CJ257" s="318" t="str">
        <f>IF(CI257=0,"",_xlfn.XLOOKUP(CI257,StatePicklist!$1:$1,StatePicklist!$3:$3,"NA",0))</f>
        <v/>
      </c>
      <c r="CK257" s="297" t="str">
        <f ca="1">IF(RMDF!CJ257="", "", IF(ISNUMBER(MATCH(RMDF!CJ257, INDIRECT(CJ257), 0)), "OK", "Invalid"))</f>
        <v/>
      </c>
      <c r="CL257" s="281"/>
      <c r="CM257" s="281"/>
      <c r="CN257" s="281"/>
      <c r="CO257" s="281" t="b">
        <f>AND(RMDF!CR257&gt;=0, RMDF!CR257&lt;=1-SUM(RMDF!Z257,RMDF!AG257,RMDF!AN257,RMDF!AU257,RMDF!BB257,RMDF!BI257,RMDF!BP257,RMDF!BW257,RMDF!CD257,RMDF!CK257), RMDF!CR257=ROUND(RMDF!CR257,4))</f>
        <v>1</v>
      </c>
      <c r="CP257" s="317">
        <f>RMDF!CP257</f>
        <v>0</v>
      </c>
      <c r="CQ257" s="318" t="str">
        <f>IF(CP257=0,"",_xlfn.XLOOKUP(CP257,StatePicklist!$1:$1,StatePicklist!$3:$3,"NA",0))</f>
        <v/>
      </c>
      <c r="CR257" s="297" t="str">
        <f ca="1">IF(RMDF!CQ257="", "", IF(ISNUMBER(MATCH(RMDF!CQ257, INDIRECT(CQ257), 0)), "OK", "Invalid"))</f>
        <v/>
      </c>
      <c r="CS257" s="281"/>
      <c r="CT257" s="281"/>
      <c r="CU257" s="281"/>
      <c r="CV257" s="281" t="b">
        <f>AND(RMDF!CY257&gt;=0, RMDF!CY257&lt;=1-SUM(RMDF!Z257,RMDF!AG257,RMDF!AN257,RMDF!AU257,RMDF!BB257,RMDF!BI257,RMDF!BP257,RMDF!BW257,RMDF!CD257,RMDF!CK257,RMDF!CR257), RMDF!CY257=ROUND(RMDF!CY257,4))</f>
        <v>1</v>
      </c>
      <c r="CW257" s="317">
        <f>RMDF!CW257</f>
        <v>0</v>
      </c>
      <c r="CX257" s="318" t="str">
        <f>IF(CW257=0,"",_xlfn.XLOOKUP(CW257,StatePicklist!$1:$1,StatePicklist!$3:$3,"NA",0))</f>
        <v/>
      </c>
      <c r="CY257" s="297" t="str">
        <f ca="1">IF(RMDF!CX257="", "", IF(ISNUMBER(MATCH(RMDF!CX257, INDIRECT(CX257), 0)), "OK", "Invalid"))</f>
        <v/>
      </c>
      <c r="CZ257" s="281"/>
      <c r="DA257" s="281"/>
      <c r="DB257" s="281"/>
      <c r="DC257" s="281" t="b">
        <f>AND(RMDF!DF257&gt;=0, RMDF!DF257&lt;=1-SUM(RMDF!Z257,RMDF!AG257,RMDF!AN257,RMDF!AU257,RMDF!BB257,RMDF!BI257,RMDF!BP257,RMDF!BW257,RMDF!CD257,RMDF!CK257,RMDF!CR257,RMDF!CY257), RMDF!DF257=ROUND(RMDF!DF257,4))</f>
        <v>1</v>
      </c>
      <c r="DD257" s="317">
        <f>RMDF!DD257</f>
        <v>0</v>
      </c>
      <c r="DE257" s="318" t="str">
        <f>IF(DD257=0,"",_xlfn.XLOOKUP(DD257,StatePicklist!$1:$1,StatePicklist!$3:$3,"NA",0))</f>
        <v/>
      </c>
      <c r="DF257" s="297" t="str">
        <f ca="1">IF(RMDF!DE257="", "", IF(ISNUMBER(MATCH(RMDF!DE257, INDIRECT(DE257), 0)), "OK", "Invalid"))</f>
        <v/>
      </c>
      <c r="DG257" s="281"/>
      <c r="DH257" s="281"/>
      <c r="DI257" s="281"/>
      <c r="DJ257" s="281" t="b">
        <f>AND(RMDF!DM257&gt;=0, RMDF!DM257&lt;=1-SUM(RMDF!Z257,RMDF!AG257,RMDF!AN257,RMDF!AU257,RMDF!BB257,RMDF!BI257,RMDF!BP257,RMDF!BW257,RMDF!CD257,RMDF!CK257,RMDF!CR257,RMDF!CY257,RMDF!DF257), RMDF!DM257=ROUND(RMDF!DM257,4))</f>
        <v>1</v>
      </c>
      <c r="DK257" s="317">
        <f>RMDF!DK257</f>
        <v>0</v>
      </c>
      <c r="DL257" s="318" t="str">
        <f>IF(DK257=0,"",_xlfn.XLOOKUP(DK257,StatePicklist!$1:$1,StatePicklist!$3:$3,"NA",0))</f>
        <v/>
      </c>
      <c r="DM257" s="297" t="str">
        <f ca="1">IF(RMDF!DL257="", "", IF(ISNUMBER(MATCH(RMDF!DL257, INDIRECT(DL257), 0)), "OK", "Invalid"))</f>
        <v/>
      </c>
      <c r="DN257" s="281"/>
      <c r="DO257" s="281"/>
      <c r="DP257" s="281"/>
      <c r="DQ257" s="281" t="b">
        <f>AND(RMDF!DT257&gt;=0, RMDF!DT257&lt;=1-SUM(RMDF!Z257,RMDF!AG257,RMDF!AN257,RMDF!AU257,RMDF!BB257,RMDF!BI257,RMDF!BP257,RMDF!BW257,RMDF!CD257,RMDF!CK257,RMDF!CR257,RMDF!CY257,RMDF!DF257,RMDF!DM257), RMDF!DT257=ROUND(RMDF!DT257,4))</f>
        <v>1</v>
      </c>
      <c r="DR257" s="317">
        <f>RMDF!DR257</f>
        <v>0</v>
      </c>
      <c r="DS257" s="318" t="str">
        <f>IF(DR257=0,"",_xlfn.XLOOKUP(DR257,StatePicklist!$1:$1,StatePicklist!$3:$3,"NA",0))</f>
        <v/>
      </c>
      <c r="DT257" s="297" t="str">
        <f ca="1">IF(RMDF!DS257="", "", IF(ISNUMBER(MATCH(RMDF!DS257, INDIRECT(DS257), 0)), "OK", "Invalid"))</f>
        <v/>
      </c>
      <c r="DU257" s="281"/>
      <c r="DV257" s="281"/>
      <c r="DW257" s="281"/>
      <c r="DX257" s="281" t="b">
        <f>AND(RMDF!EA257&gt;=0, RMDF!EA257&lt;=1-SUM(RMDF!Z257,RMDF!AG257,RMDF!AN257,RMDF!AU257,RMDF!BB257,RMDF!BI257,RMDF!BP257,RMDF!BW257,RMDF!CD257,RMDF!CK257,RMDF!CR257,RMDF!CY257,RMDF!DF257,RMDF!DM257,RMDF!DT257), RMDF!EA257=ROUND(RMDF!EA257,4))</f>
        <v>1</v>
      </c>
      <c r="DY257" s="317">
        <f>RMDF!DY257</f>
        <v>0</v>
      </c>
      <c r="DZ257" s="318" t="str">
        <f>IF(DY257=0,"",_xlfn.XLOOKUP(DY257,StatePicklist!$1:$1,StatePicklist!$3:$3,"NA",0))</f>
        <v/>
      </c>
      <c r="EA257" s="297" t="str">
        <f ca="1">IF(RMDF!DZ257="", "", IF(ISNUMBER(MATCH(RMDF!DZ257, INDIRECT(DZ257), 0)), "OK", "Invalid"))</f>
        <v/>
      </c>
      <c r="EB257" s="281"/>
      <c r="EC257" s="281"/>
      <c r="ED257" s="281"/>
      <c r="EE257" s="281" t="b">
        <f>AND(RMDF!EH257&gt;=0, RMDF!EH257&lt;=1-SUM(RMDF!Z257,RMDF!AG257,RMDF!AN257,RMDF!AU257,RMDF!BB257,RMDF!BI257,RMDF!BP257,RMDF!BW257,RMDF!CD257,RMDF!CK257,RMDF!CR257,RMDF!CY257,RMDF!DF257,RMDF!DM257,RMDF!DT257,RMDF!EA257), RMDF!EH257=ROUND(RMDF!EH257,4))</f>
        <v>1</v>
      </c>
      <c r="EF257" s="317">
        <f>RMDF!EF257</f>
        <v>0</v>
      </c>
      <c r="EG257" s="318" t="str">
        <f>IF(EF257=0,"",_xlfn.XLOOKUP(EF257,StatePicklist!$1:$1,StatePicklist!$3:$3,"NA",0))</f>
        <v/>
      </c>
      <c r="EH257" s="297" t="str">
        <f ca="1">IF(RMDF!EG257="", "", IF(ISNUMBER(MATCH(RMDF!EG257, INDIRECT(EG257), 0)), "OK", "Invalid"))</f>
        <v/>
      </c>
      <c r="EI257" s="281"/>
      <c r="EJ257" s="281"/>
      <c r="EK257" s="281"/>
      <c r="EL257" s="281" t="b">
        <f>AND(RMDF!EO257&gt;=0, RMDF!EO257&lt;=1-SUM(RMDF!Z257,RMDF!AG257,RMDF!AN257,RMDF!AU257,RMDF!BB257,RMDF!BI257,RMDF!BP257,RMDF!BW257,RMDF!CD257,RMDF!CK257,RMDF!CR257,RMDF!CY257,RMDF!DF257,RMDF!DM257,RMDF!DT257,RMDF!EA257,RMDF!EH257), RMDF!EO257=ROUND(RMDF!EO257,4))</f>
        <v>1</v>
      </c>
      <c r="EM257" s="317">
        <f>RMDF!EM257</f>
        <v>0</v>
      </c>
      <c r="EN257" s="318" t="str">
        <f>IF(EM257=0,"",_xlfn.XLOOKUP(EM257,StatePicklist!$1:$1,StatePicklist!$3:$3,"NA",0))</f>
        <v/>
      </c>
      <c r="EO257" s="297" t="str">
        <f ca="1">IF(RMDF!EN257="", "", IF(ISNUMBER(MATCH(RMDF!EN257, INDIRECT(EN257), 0)), "OK", "Invalid"))</f>
        <v/>
      </c>
      <c r="EP257" s="281"/>
      <c r="EQ257" s="281"/>
      <c r="ER257" s="281"/>
      <c r="ES257" s="281" t="b">
        <f>AND(RMDF!EV257&gt;=0, RMDF!EV257&lt;=1-SUM(RMDF!Z257,RMDF!AG257,RMDF!AN257,RMDF!AU257,RMDF!BB257,RMDF!BI257,RMDF!BP257,RMDF!BW257,RMDF!CD257,RMDF!CK257,RMDF!CR257,RMDF!CY257,RMDF!DF257,RMDF!DM257,RMDF!DT257,RMDF!EA257,RMDF!EH257,RMDF!EO257), RMDF!EV257=ROUND(RMDF!EV257,4))</f>
        <v>1</v>
      </c>
      <c r="ET257" s="317">
        <f>RMDF!ET257</f>
        <v>0</v>
      </c>
      <c r="EU257" s="318" t="str">
        <f>IF(ET257=0,"",_xlfn.XLOOKUP(ET257,StatePicklist!$1:$1,StatePicklist!$3:$3,"NA",0))</f>
        <v/>
      </c>
      <c r="EV257" s="297" t="str">
        <f ca="1">IF(RMDF!EU257="", "", IF(ISNUMBER(MATCH(RMDF!EU257, INDIRECT(EU257), 0)), "OK", "Invalid"))</f>
        <v/>
      </c>
      <c r="EW257" s="281"/>
      <c r="EX257" s="281"/>
      <c r="EY257" s="281"/>
      <c r="EZ257" s="281" t="b">
        <f>AND(RMDF!FC257&gt;=0, RMDF!FC257&lt;=1-SUM(RMDF!Z257,RMDF!AG257,RMDF!AN257,RMDF!AU257,RMDF!BB257,RMDF!BI257,RMDF!BP257,RMDF!BW257,RMDF!CD257,RMDF!CK257,RMDF!CR257,RMDF!CY257,RMDF!DF257,RMDF!DM257,RMDF!DT257,RMDF!EA257,RMDF!EH257,RMDF!EO257,RMDF!EV257), RMDF!FC257=ROUND(RMDF!FC257,4))</f>
        <v>1</v>
      </c>
      <c r="FA257" s="317">
        <f>RMDF!FA257</f>
        <v>0</v>
      </c>
      <c r="FB257" s="318" t="str">
        <f>IF(FA257=0,"",_xlfn.XLOOKUP(FA257,StatePicklist!$1:$1,StatePicklist!$3:$3,"NA",0))</f>
        <v/>
      </c>
      <c r="FC257" s="297" t="str">
        <f ca="1">IF(RMDF!FB257="", "", IF(ISNUMBER(MATCH(RMDF!FB257, INDIRECT(FB257), 0)), "OK", "Invalid"))</f>
        <v/>
      </c>
    </row>
    <row r="258" spans="1:159" s="205" customFormat="1" ht="39.9" customHeight="1" x14ac:dyDescent="0.25">
      <c r="A258" s="206"/>
      <c r="B258" s="196"/>
      <c r="C258" s="197"/>
      <c r="D258" s="198"/>
      <c r="E258" s="199"/>
      <c r="F258" s="200"/>
      <c r="G258" s="201"/>
      <c r="H258" s="292"/>
      <c r="I258" s="305">
        <f>RMDF!I258</f>
        <v>0</v>
      </c>
      <c r="J258" s="305" t="str">
        <f>IF(I258=ProductCode!$B$30,"PDReclPost",IF(OR(I258=ProductCode!$C$30,I258=ProductCode!$E$30,I258=ProductCode!$G$30),"PDPreCon",IF(OR(I258=ProductCode!$D$30,I258=ProductCode!$F$30),"PDNotReclPost","")))</f>
        <v/>
      </c>
      <c r="K258" s="305" t="str">
        <f t="shared" si="18"/>
        <v/>
      </c>
      <c r="L258" s="289"/>
      <c r="M258" s="305" t="str">
        <f t="shared" si="18"/>
        <v/>
      </c>
      <c r="N258" s="289" t="b">
        <f>AND(RMDF!N258&gt;=0, RMDF!N258&lt;=1-RMDF!L258, RMDF!N258=ROUND(RMDF!N258,4))</f>
        <v>1</v>
      </c>
      <c r="O258" s="286" t="str">
        <f>IF(P258="","",IF(I258="","",IF(LEFT(I258,13)="Reclaimed pos",RawMaterialCode!$E$569,RawMaterialCode!$E$568)))</f>
        <v>Reclaimed pre-consumer mixed fibers (RM0578)</v>
      </c>
      <c r="P258" s="295">
        <f t="shared" si="19"/>
        <v>1</v>
      </c>
      <c r="Q258" s="202"/>
      <c r="R258" s="203"/>
      <c r="S258" s="204" t="str">
        <f t="shared" si="20"/>
        <v/>
      </c>
      <c r="T258" s="281"/>
      <c r="U258" s="281"/>
      <c r="V258" s="281"/>
      <c r="W258" s="281"/>
      <c r="X258" s="317">
        <f>RMDF!X258</f>
        <v>0</v>
      </c>
      <c r="Y258" s="318" t="str">
        <f>IF(X258=0,"",_xlfn.XLOOKUP(X258,StatePicklist!$1:$1,StatePicklist!$3:$3,"NA",0))</f>
        <v/>
      </c>
      <c r="Z258" s="297" t="str">
        <f ca="1">IF(RMDF!Y258="", "", IF(ISNUMBER(MATCH(RMDF!Y258, INDIRECT(Y258), 0)), "OK", "Invalid"))</f>
        <v/>
      </c>
      <c r="AA258" s="281"/>
      <c r="AB258" s="281"/>
      <c r="AC258" s="281"/>
      <c r="AD258" s="281" t="b">
        <f>AND(RMDF!AG258&gt;=0, RMDF!AG258&lt;=1-RMDF!Z258, RMDF!AG258=ROUND(RMDF!AG258,4))</f>
        <v>1</v>
      </c>
      <c r="AE258" s="317">
        <f>RMDF!AE258</f>
        <v>0</v>
      </c>
      <c r="AF258" s="318" t="str">
        <f>IF(AE258=0,"",_xlfn.XLOOKUP(AE258,StatePicklist!$1:$1,StatePicklist!$3:$3,"NA",0))</f>
        <v/>
      </c>
      <c r="AG258" s="297" t="str">
        <f ca="1">IF(RMDF!AF258="", "", IF(ISNUMBER(MATCH(RMDF!AF258, INDIRECT(AF258), 0)), "OK", "Invalid"))</f>
        <v/>
      </c>
      <c r="AH258" s="281"/>
      <c r="AI258" s="281"/>
      <c r="AJ258" s="281"/>
      <c r="AK258" s="281" t="b">
        <f>AND(RMDF!AN258&gt;=0, RMDF!AN258&lt;=1-SUM(RMDF!Z258,RMDF!AG258), RMDF!AN258=ROUND(RMDF!AN258,4))</f>
        <v>1</v>
      </c>
      <c r="AL258" s="317">
        <f>RMDF!AL258</f>
        <v>0</v>
      </c>
      <c r="AM258" s="318" t="str">
        <f>IF(AL258=0,"",_xlfn.XLOOKUP(AL258,StatePicklist!$1:$1,StatePicklist!$3:$3,"NA",0))</f>
        <v/>
      </c>
      <c r="AN258" s="297" t="str">
        <f ca="1">IF(RMDF!AM258="", "", IF(ISNUMBER(MATCH(RMDF!AM258, INDIRECT(AM258), 0)), "OK", "Invalid"))</f>
        <v/>
      </c>
      <c r="AO258" s="281"/>
      <c r="AP258" s="281"/>
      <c r="AQ258" s="281"/>
      <c r="AR258" s="281" t="b">
        <f>AND(RMDF!AU258&gt;=0, RMDF!AU258&lt;=1-SUM(RMDF!Z258,RMDF!AG258,RMDF!AN258), RMDF!AU258=ROUND(RMDF!AU258,4))</f>
        <v>1</v>
      </c>
      <c r="AS258" s="317">
        <f>RMDF!AS258</f>
        <v>0</v>
      </c>
      <c r="AT258" s="318" t="str">
        <f>IF(AS258=0,"",_xlfn.XLOOKUP(AS258,StatePicklist!$1:$1,StatePicklist!$3:$3,"NA",0))</f>
        <v/>
      </c>
      <c r="AU258" s="297" t="str">
        <f ca="1">IF(RMDF!AT258="", "", IF(ISNUMBER(MATCH(RMDF!AT258, INDIRECT(AT258), 0)), "OK", "Invalid"))</f>
        <v/>
      </c>
      <c r="AV258" s="281"/>
      <c r="AW258" s="281"/>
      <c r="AX258" s="281"/>
      <c r="AY258" s="281" t="b">
        <f>AND(RMDF!BB258&gt;=0, RMDF!BB258&lt;=1-SUM(RMDF!Z258,RMDF!AG258,RMDF!AN258,RMDF!AU258), RMDF!BB258=ROUND(RMDF!BB258,4))</f>
        <v>1</v>
      </c>
      <c r="AZ258" s="317">
        <f>RMDF!AZ258</f>
        <v>0</v>
      </c>
      <c r="BA258" s="318" t="str">
        <f>IF(AZ258=0,"",_xlfn.XLOOKUP(AZ258,StatePicklist!$1:$1,StatePicklist!$3:$3,"NA",0))</f>
        <v/>
      </c>
      <c r="BB258" s="297" t="str">
        <f ca="1">IF(RMDF!BA258="", "", IF(ISNUMBER(MATCH(RMDF!BA258, INDIRECT(BA258), 0)), "OK", "Invalid"))</f>
        <v/>
      </c>
      <c r="BC258" s="281"/>
      <c r="BD258" s="281"/>
      <c r="BE258" s="281"/>
      <c r="BF258" s="281" t="b">
        <f>AND(RMDF!BI258&gt;=0, RMDF!BI258&lt;=1-SUM(RMDF!Z258,RMDF!AG258,RMDF!AN258,RMDF!AU258,RMDF!BB258), RMDF!BI258=ROUND(RMDF!BI258,4))</f>
        <v>1</v>
      </c>
      <c r="BG258" s="317">
        <f>RMDF!BG258</f>
        <v>0</v>
      </c>
      <c r="BH258" s="318" t="str">
        <f>IF(BG258=0,"",_xlfn.XLOOKUP(BG258,StatePicklist!$1:$1,StatePicklist!$3:$3,"NA",0))</f>
        <v/>
      </c>
      <c r="BI258" s="297" t="str">
        <f ca="1">IF(RMDF!BH258="", "", IF(ISNUMBER(MATCH(RMDF!BH258, INDIRECT(BH258), 0)), "OK", "Invalid"))</f>
        <v/>
      </c>
      <c r="BJ258" s="281"/>
      <c r="BK258" s="281"/>
      <c r="BL258" s="281"/>
      <c r="BM258" s="281" t="b">
        <f>AND(RMDF!BP258&gt;=0, RMDF!BP258&lt;=1-SUM(RMDF!Z258,RMDF!AG258,RMDF!AN258,RMDF!AU258,RMDF!BB258,RMDF!BI258), RMDF!BP258=ROUND(RMDF!BP258,4))</f>
        <v>1</v>
      </c>
      <c r="BN258" s="317">
        <f>RMDF!BN258</f>
        <v>0</v>
      </c>
      <c r="BO258" s="318" t="str">
        <f>IF(BN258=0,"",_xlfn.XLOOKUP(BN258,StatePicklist!$1:$1,StatePicklist!$3:$3,"NA",0))</f>
        <v/>
      </c>
      <c r="BP258" s="297" t="str">
        <f ca="1">IF(RMDF!BO258="", "", IF(ISNUMBER(MATCH(RMDF!BO258, INDIRECT(BO258), 0)), "OK", "Invalid"))</f>
        <v/>
      </c>
      <c r="BQ258" s="281"/>
      <c r="BR258" s="281"/>
      <c r="BS258" s="281"/>
      <c r="BT258" s="281" t="b">
        <f>AND(RMDF!BW258&gt;=0, RMDF!BW258&lt;=1-SUM(RMDF!Z258,RMDF!AG258,RMDF!AN258,RMDF!AU258,RMDF!BB258,RMDF!BI258,RMDF!BP258), RMDF!BW258=ROUND(RMDF!BW258,4))</f>
        <v>1</v>
      </c>
      <c r="BU258" s="317">
        <f>RMDF!BU258</f>
        <v>0</v>
      </c>
      <c r="BV258" s="318" t="str">
        <f>IF(BU258=0,"",_xlfn.XLOOKUP(BU258,StatePicklist!$1:$1,StatePicklist!$3:$3,"NA",0))</f>
        <v/>
      </c>
      <c r="BW258" s="297" t="str">
        <f ca="1">IF(RMDF!BV258="", "", IF(ISNUMBER(MATCH(RMDF!BV258, INDIRECT(BV258), 0)), "OK", "Invalid"))</f>
        <v/>
      </c>
      <c r="BX258" s="281"/>
      <c r="BY258" s="281"/>
      <c r="BZ258" s="281"/>
      <c r="CA258" s="281" t="b">
        <f>AND(RMDF!CD258&gt;=0, RMDF!CD258&lt;=1-SUM(RMDF!Z258,RMDF!AG258,RMDF!AN258,RMDF!AU258,RMDF!BB258,RMDF!BI258,RMDF!BP258,RMDF!BW258), RMDF!CD258=ROUND(RMDF!CD258,4))</f>
        <v>1</v>
      </c>
      <c r="CB258" s="317">
        <f>RMDF!CB258</f>
        <v>0</v>
      </c>
      <c r="CC258" s="318" t="str">
        <f>IF(CB258=0,"",_xlfn.XLOOKUP(CB258,StatePicklist!$1:$1,StatePicklist!$3:$3,"NA",0))</f>
        <v/>
      </c>
      <c r="CD258" s="297" t="str">
        <f ca="1">IF(RMDF!CC258="", "", IF(ISNUMBER(MATCH(RMDF!CC258, INDIRECT(CC258), 0)), "OK", "Invalid"))</f>
        <v/>
      </c>
      <c r="CE258" s="281"/>
      <c r="CF258" s="281"/>
      <c r="CG258" s="281"/>
      <c r="CH258" s="281" t="b">
        <f>AND(RMDF!CK258&gt;=0, RMDF!CK258&lt;=1-SUM(RMDF!Z258,RMDF!AG258,RMDF!AN258,RMDF!AU258,RMDF!BB258,RMDF!BI258,RMDF!BP258,RMDF!BW258,RMDF!CD258), RMDF!CK258=ROUND(RMDF!CK258,4))</f>
        <v>1</v>
      </c>
      <c r="CI258" s="317">
        <f>RMDF!CI258</f>
        <v>0</v>
      </c>
      <c r="CJ258" s="318" t="str">
        <f>IF(CI258=0,"",_xlfn.XLOOKUP(CI258,StatePicklist!$1:$1,StatePicklist!$3:$3,"NA",0))</f>
        <v/>
      </c>
      <c r="CK258" s="297" t="str">
        <f ca="1">IF(RMDF!CJ258="", "", IF(ISNUMBER(MATCH(RMDF!CJ258, INDIRECT(CJ258), 0)), "OK", "Invalid"))</f>
        <v/>
      </c>
      <c r="CL258" s="281"/>
      <c r="CM258" s="281"/>
      <c r="CN258" s="281"/>
      <c r="CO258" s="281" t="b">
        <f>AND(RMDF!CR258&gt;=0, RMDF!CR258&lt;=1-SUM(RMDF!Z258,RMDF!AG258,RMDF!AN258,RMDF!AU258,RMDF!BB258,RMDF!BI258,RMDF!BP258,RMDF!BW258,RMDF!CD258,RMDF!CK258), RMDF!CR258=ROUND(RMDF!CR258,4))</f>
        <v>1</v>
      </c>
      <c r="CP258" s="317">
        <f>RMDF!CP258</f>
        <v>0</v>
      </c>
      <c r="CQ258" s="318" t="str">
        <f>IF(CP258=0,"",_xlfn.XLOOKUP(CP258,StatePicklist!$1:$1,StatePicklist!$3:$3,"NA",0))</f>
        <v/>
      </c>
      <c r="CR258" s="297" t="str">
        <f ca="1">IF(RMDF!CQ258="", "", IF(ISNUMBER(MATCH(RMDF!CQ258, INDIRECT(CQ258), 0)), "OK", "Invalid"))</f>
        <v/>
      </c>
      <c r="CS258" s="281"/>
      <c r="CT258" s="281"/>
      <c r="CU258" s="281"/>
      <c r="CV258" s="281" t="b">
        <f>AND(RMDF!CY258&gt;=0, RMDF!CY258&lt;=1-SUM(RMDF!Z258,RMDF!AG258,RMDF!AN258,RMDF!AU258,RMDF!BB258,RMDF!BI258,RMDF!BP258,RMDF!BW258,RMDF!CD258,RMDF!CK258,RMDF!CR258), RMDF!CY258=ROUND(RMDF!CY258,4))</f>
        <v>1</v>
      </c>
      <c r="CW258" s="317">
        <f>RMDF!CW258</f>
        <v>0</v>
      </c>
      <c r="CX258" s="318" t="str">
        <f>IF(CW258=0,"",_xlfn.XLOOKUP(CW258,StatePicklist!$1:$1,StatePicklist!$3:$3,"NA",0))</f>
        <v/>
      </c>
      <c r="CY258" s="297" t="str">
        <f ca="1">IF(RMDF!CX258="", "", IF(ISNUMBER(MATCH(RMDF!CX258, INDIRECT(CX258), 0)), "OK", "Invalid"))</f>
        <v/>
      </c>
      <c r="CZ258" s="281"/>
      <c r="DA258" s="281"/>
      <c r="DB258" s="281"/>
      <c r="DC258" s="281" t="b">
        <f>AND(RMDF!DF258&gt;=0, RMDF!DF258&lt;=1-SUM(RMDF!Z258,RMDF!AG258,RMDF!AN258,RMDF!AU258,RMDF!BB258,RMDF!BI258,RMDF!BP258,RMDF!BW258,RMDF!CD258,RMDF!CK258,RMDF!CR258,RMDF!CY258), RMDF!DF258=ROUND(RMDF!DF258,4))</f>
        <v>1</v>
      </c>
      <c r="DD258" s="317">
        <f>RMDF!DD258</f>
        <v>0</v>
      </c>
      <c r="DE258" s="318" t="str">
        <f>IF(DD258=0,"",_xlfn.XLOOKUP(DD258,StatePicklist!$1:$1,StatePicklist!$3:$3,"NA",0))</f>
        <v/>
      </c>
      <c r="DF258" s="297" t="str">
        <f ca="1">IF(RMDF!DE258="", "", IF(ISNUMBER(MATCH(RMDF!DE258, INDIRECT(DE258), 0)), "OK", "Invalid"))</f>
        <v/>
      </c>
      <c r="DG258" s="281"/>
      <c r="DH258" s="281"/>
      <c r="DI258" s="281"/>
      <c r="DJ258" s="281" t="b">
        <f>AND(RMDF!DM258&gt;=0, RMDF!DM258&lt;=1-SUM(RMDF!Z258,RMDF!AG258,RMDF!AN258,RMDF!AU258,RMDF!BB258,RMDF!BI258,RMDF!BP258,RMDF!BW258,RMDF!CD258,RMDF!CK258,RMDF!CR258,RMDF!CY258,RMDF!DF258), RMDF!DM258=ROUND(RMDF!DM258,4))</f>
        <v>1</v>
      </c>
      <c r="DK258" s="317">
        <f>RMDF!DK258</f>
        <v>0</v>
      </c>
      <c r="DL258" s="318" t="str">
        <f>IF(DK258=0,"",_xlfn.XLOOKUP(DK258,StatePicklist!$1:$1,StatePicklist!$3:$3,"NA",0))</f>
        <v/>
      </c>
      <c r="DM258" s="297" t="str">
        <f ca="1">IF(RMDF!DL258="", "", IF(ISNUMBER(MATCH(RMDF!DL258, INDIRECT(DL258), 0)), "OK", "Invalid"))</f>
        <v/>
      </c>
      <c r="DN258" s="281"/>
      <c r="DO258" s="281"/>
      <c r="DP258" s="281"/>
      <c r="DQ258" s="281" t="b">
        <f>AND(RMDF!DT258&gt;=0, RMDF!DT258&lt;=1-SUM(RMDF!Z258,RMDF!AG258,RMDF!AN258,RMDF!AU258,RMDF!BB258,RMDF!BI258,RMDF!BP258,RMDF!BW258,RMDF!CD258,RMDF!CK258,RMDF!CR258,RMDF!CY258,RMDF!DF258,RMDF!DM258), RMDF!DT258=ROUND(RMDF!DT258,4))</f>
        <v>1</v>
      </c>
      <c r="DR258" s="317">
        <f>RMDF!DR258</f>
        <v>0</v>
      </c>
      <c r="DS258" s="318" t="str">
        <f>IF(DR258=0,"",_xlfn.XLOOKUP(DR258,StatePicklist!$1:$1,StatePicklist!$3:$3,"NA",0))</f>
        <v/>
      </c>
      <c r="DT258" s="297" t="str">
        <f ca="1">IF(RMDF!DS258="", "", IF(ISNUMBER(MATCH(RMDF!DS258, INDIRECT(DS258), 0)), "OK", "Invalid"))</f>
        <v/>
      </c>
      <c r="DU258" s="281"/>
      <c r="DV258" s="281"/>
      <c r="DW258" s="281"/>
      <c r="DX258" s="281" t="b">
        <f>AND(RMDF!EA258&gt;=0, RMDF!EA258&lt;=1-SUM(RMDF!Z258,RMDF!AG258,RMDF!AN258,RMDF!AU258,RMDF!BB258,RMDF!BI258,RMDF!BP258,RMDF!BW258,RMDF!CD258,RMDF!CK258,RMDF!CR258,RMDF!CY258,RMDF!DF258,RMDF!DM258,RMDF!DT258), RMDF!EA258=ROUND(RMDF!EA258,4))</f>
        <v>1</v>
      </c>
      <c r="DY258" s="317">
        <f>RMDF!DY258</f>
        <v>0</v>
      </c>
      <c r="DZ258" s="318" t="str">
        <f>IF(DY258=0,"",_xlfn.XLOOKUP(DY258,StatePicklist!$1:$1,StatePicklist!$3:$3,"NA",0))</f>
        <v/>
      </c>
      <c r="EA258" s="297" t="str">
        <f ca="1">IF(RMDF!DZ258="", "", IF(ISNUMBER(MATCH(RMDF!DZ258, INDIRECT(DZ258), 0)), "OK", "Invalid"))</f>
        <v/>
      </c>
      <c r="EB258" s="281"/>
      <c r="EC258" s="281"/>
      <c r="ED258" s="281"/>
      <c r="EE258" s="281" t="b">
        <f>AND(RMDF!EH258&gt;=0, RMDF!EH258&lt;=1-SUM(RMDF!Z258,RMDF!AG258,RMDF!AN258,RMDF!AU258,RMDF!BB258,RMDF!BI258,RMDF!BP258,RMDF!BW258,RMDF!CD258,RMDF!CK258,RMDF!CR258,RMDF!CY258,RMDF!DF258,RMDF!DM258,RMDF!DT258,RMDF!EA258), RMDF!EH258=ROUND(RMDF!EH258,4))</f>
        <v>1</v>
      </c>
      <c r="EF258" s="317">
        <f>RMDF!EF258</f>
        <v>0</v>
      </c>
      <c r="EG258" s="318" t="str">
        <f>IF(EF258=0,"",_xlfn.XLOOKUP(EF258,StatePicklist!$1:$1,StatePicklist!$3:$3,"NA",0))</f>
        <v/>
      </c>
      <c r="EH258" s="297" t="str">
        <f ca="1">IF(RMDF!EG258="", "", IF(ISNUMBER(MATCH(RMDF!EG258, INDIRECT(EG258), 0)), "OK", "Invalid"))</f>
        <v/>
      </c>
      <c r="EI258" s="281"/>
      <c r="EJ258" s="281"/>
      <c r="EK258" s="281"/>
      <c r="EL258" s="281" t="b">
        <f>AND(RMDF!EO258&gt;=0, RMDF!EO258&lt;=1-SUM(RMDF!Z258,RMDF!AG258,RMDF!AN258,RMDF!AU258,RMDF!BB258,RMDF!BI258,RMDF!BP258,RMDF!BW258,RMDF!CD258,RMDF!CK258,RMDF!CR258,RMDF!CY258,RMDF!DF258,RMDF!DM258,RMDF!DT258,RMDF!EA258,RMDF!EH258), RMDF!EO258=ROUND(RMDF!EO258,4))</f>
        <v>1</v>
      </c>
      <c r="EM258" s="317">
        <f>RMDF!EM258</f>
        <v>0</v>
      </c>
      <c r="EN258" s="318" t="str">
        <f>IF(EM258=0,"",_xlfn.XLOOKUP(EM258,StatePicklist!$1:$1,StatePicklist!$3:$3,"NA",0))</f>
        <v/>
      </c>
      <c r="EO258" s="297" t="str">
        <f ca="1">IF(RMDF!EN258="", "", IF(ISNUMBER(MATCH(RMDF!EN258, INDIRECT(EN258), 0)), "OK", "Invalid"))</f>
        <v/>
      </c>
      <c r="EP258" s="281"/>
      <c r="EQ258" s="281"/>
      <c r="ER258" s="281"/>
      <c r="ES258" s="281" t="b">
        <f>AND(RMDF!EV258&gt;=0, RMDF!EV258&lt;=1-SUM(RMDF!Z258,RMDF!AG258,RMDF!AN258,RMDF!AU258,RMDF!BB258,RMDF!BI258,RMDF!BP258,RMDF!BW258,RMDF!CD258,RMDF!CK258,RMDF!CR258,RMDF!CY258,RMDF!DF258,RMDF!DM258,RMDF!DT258,RMDF!EA258,RMDF!EH258,RMDF!EO258), RMDF!EV258=ROUND(RMDF!EV258,4))</f>
        <v>1</v>
      </c>
      <c r="ET258" s="317">
        <f>RMDF!ET258</f>
        <v>0</v>
      </c>
      <c r="EU258" s="318" t="str">
        <f>IF(ET258=0,"",_xlfn.XLOOKUP(ET258,StatePicklist!$1:$1,StatePicklist!$3:$3,"NA",0))</f>
        <v/>
      </c>
      <c r="EV258" s="297" t="str">
        <f ca="1">IF(RMDF!EU258="", "", IF(ISNUMBER(MATCH(RMDF!EU258, INDIRECT(EU258), 0)), "OK", "Invalid"))</f>
        <v/>
      </c>
      <c r="EW258" s="281"/>
      <c r="EX258" s="281"/>
      <c r="EY258" s="281"/>
      <c r="EZ258" s="281" t="b">
        <f>AND(RMDF!FC258&gt;=0, RMDF!FC258&lt;=1-SUM(RMDF!Z258,RMDF!AG258,RMDF!AN258,RMDF!AU258,RMDF!BB258,RMDF!BI258,RMDF!BP258,RMDF!BW258,RMDF!CD258,RMDF!CK258,RMDF!CR258,RMDF!CY258,RMDF!DF258,RMDF!DM258,RMDF!DT258,RMDF!EA258,RMDF!EH258,RMDF!EO258,RMDF!EV258), RMDF!FC258=ROUND(RMDF!FC258,4))</f>
        <v>1</v>
      </c>
      <c r="FA258" s="317">
        <f>RMDF!FA258</f>
        <v>0</v>
      </c>
      <c r="FB258" s="318" t="str">
        <f>IF(FA258=0,"",_xlfn.XLOOKUP(FA258,StatePicklist!$1:$1,StatePicklist!$3:$3,"NA",0))</f>
        <v/>
      </c>
      <c r="FC258" s="297" t="str">
        <f ca="1">IF(RMDF!FB258="", "", IF(ISNUMBER(MATCH(RMDF!FB258, INDIRECT(FB258), 0)), "OK", "Invalid"))</f>
        <v/>
      </c>
    </row>
    <row r="259" spans="1:159" s="205" customFormat="1" ht="39.9" customHeight="1" x14ac:dyDescent="0.25">
      <c r="A259" s="206"/>
      <c r="B259" s="196"/>
      <c r="C259" s="197"/>
      <c r="D259" s="198"/>
      <c r="E259" s="199"/>
      <c r="F259" s="200"/>
      <c r="G259" s="201"/>
      <c r="H259" s="292"/>
      <c r="I259" s="305">
        <f>RMDF!I259</f>
        <v>0</v>
      </c>
      <c r="J259" s="305" t="str">
        <f>IF(I259=ProductCode!$B$30,"PDReclPost",IF(OR(I259=ProductCode!$C$30,I259=ProductCode!$E$30,I259=ProductCode!$G$30),"PDPreCon",IF(OR(I259=ProductCode!$D$30,I259=ProductCode!$F$30),"PDNotReclPost","")))</f>
        <v/>
      </c>
      <c r="K259" s="305" t="str">
        <f t="shared" si="18"/>
        <v/>
      </c>
      <c r="L259" s="289"/>
      <c r="M259" s="305" t="str">
        <f t="shared" si="18"/>
        <v/>
      </c>
      <c r="N259" s="289" t="b">
        <f>AND(RMDF!N259&gt;=0, RMDF!N259&lt;=1-RMDF!L259, RMDF!N259=ROUND(RMDF!N259,4))</f>
        <v>1</v>
      </c>
      <c r="O259" s="286" t="str">
        <f>IF(P259="","",IF(I259="","",IF(LEFT(I259,13)="Reclaimed pos",RawMaterialCode!$E$569,RawMaterialCode!$E$568)))</f>
        <v>Reclaimed pre-consumer mixed fibers (RM0578)</v>
      </c>
      <c r="P259" s="295">
        <f t="shared" si="19"/>
        <v>1</v>
      </c>
      <c r="Q259" s="202"/>
      <c r="R259" s="203"/>
      <c r="S259" s="204" t="str">
        <f t="shared" si="20"/>
        <v/>
      </c>
      <c r="T259" s="281"/>
      <c r="U259" s="281"/>
      <c r="V259" s="281"/>
      <c r="W259" s="281"/>
      <c r="X259" s="317">
        <f>RMDF!X259</f>
        <v>0</v>
      </c>
      <c r="Y259" s="318" t="str">
        <f>IF(X259=0,"",_xlfn.XLOOKUP(X259,StatePicklist!$1:$1,StatePicklist!$3:$3,"NA",0))</f>
        <v/>
      </c>
      <c r="Z259" s="297" t="str">
        <f ca="1">IF(RMDF!Y259="", "", IF(ISNUMBER(MATCH(RMDF!Y259, INDIRECT(Y259), 0)), "OK", "Invalid"))</f>
        <v/>
      </c>
      <c r="AA259" s="281"/>
      <c r="AB259" s="281"/>
      <c r="AC259" s="281"/>
      <c r="AD259" s="281" t="b">
        <f>AND(RMDF!AG259&gt;=0, RMDF!AG259&lt;=1-RMDF!Z259, RMDF!AG259=ROUND(RMDF!AG259,4))</f>
        <v>1</v>
      </c>
      <c r="AE259" s="317">
        <f>RMDF!AE259</f>
        <v>0</v>
      </c>
      <c r="AF259" s="318" t="str">
        <f>IF(AE259=0,"",_xlfn.XLOOKUP(AE259,StatePicklist!$1:$1,StatePicklist!$3:$3,"NA",0))</f>
        <v/>
      </c>
      <c r="AG259" s="297" t="str">
        <f ca="1">IF(RMDF!AF259="", "", IF(ISNUMBER(MATCH(RMDF!AF259, INDIRECT(AF259), 0)), "OK", "Invalid"))</f>
        <v/>
      </c>
      <c r="AH259" s="281"/>
      <c r="AI259" s="281"/>
      <c r="AJ259" s="281"/>
      <c r="AK259" s="281" t="b">
        <f>AND(RMDF!AN259&gt;=0, RMDF!AN259&lt;=1-SUM(RMDF!Z259,RMDF!AG259), RMDF!AN259=ROUND(RMDF!AN259,4))</f>
        <v>1</v>
      </c>
      <c r="AL259" s="317">
        <f>RMDF!AL259</f>
        <v>0</v>
      </c>
      <c r="AM259" s="318" t="str">
        <f>IF(AL259=0,"",_xlfn.XLOOKUP(AL259,StatePicklist!$1:$1,StatePicklist!$3:$3,"NA",0))</f>
        <v/>
      </c>
      <c r="AN259" s="297" t="str">
        <f ca="1">IF(RMDF!AM259="", "", IF(ISNUMBER(MATCH(RMDF!AM259, INDIRECT(AM259), 0)), "OK", "Invalid"))</f>
        <v/>
      </c>
      <c r="AO259" s="281"/>
      <c r="AP259" s="281"/>
      <c r="AQ259" s="281"/>
      <c r="AR259" s="281" t="b">
        <f>AND(RMDF!AU259&gt;=0, RMDF!AU259&lt;=1-SUM(RMDF!Z259,RMDF!AG259,RMDF!AN259), RMDF!AU259=ROUND(RMDF!AU259,4))</f>
        <v>1</v>
      </c>
      <c r="AS259" s="317">
        <f>RMDF!AS259</f>
        <v>0</v>
      </c>
      <c r="AT259" s="318" t="str">
        <f>IF(AS259=0,"",_xlfn.XLOOKUP(AS259,StatePicklist!$1:$1,StatePicklist!$3:$3,"NA",0))</f>
        <v/>
      </c>
      <c r="AU259" s="297" t="str">
        <f ca="1">IF(RMDF!AT259="", "", IF(ISNUMBER(MATCH(RMDF!AT259, INDIRECT(AT259), 0)), "OK", "Invalid"))</f>
        <v/>
      </c>
      <c r="AV259" s="281"/>
      <c r="AW259" s="281"/>
      <c r="AX259" s="281"/>
      <c r="AY259" s="281" t="b">
        <f>AND(RMDF!BB259&gt;=0, RMDF!BB259&lt;=1-SUM(RMDF!Z259,RMDF!AG259,RMDF!AN259,RMDF!AU259), RMDF!BB259=ROUND(RMDF!BB259,4))</f>
        <v>1</v>
      </c>
      <c r="AZ259" s="317">
        <f>RMDF!AZ259</f>
        <v>0</v>
      </c>
      <c r="BA259" s="318" t="str">
        <f>IF(AZ259=0,"",_xlfn.XLOOKUP(AZ259,StatePicklist!$1:$1,StatePicklist!$3:$3,"NA",0))</f>
        <v/>
      </c>
      <c r="BB259" s="297" t="str">
        <f ca="1">IF(RMDF!BA259="", "", IF(ISNUMBER(MATCH(RMDF!BA259, INDIRECT(BA259), 0)), "OK", "Invalid"))</f>
        <v/>
      </c>
      <c r="BC259" s="281"/>
      <c r="BD259" s="281"/>
      <c r="BE259" s="281"/>
      <c r="BF259" s="281" t="b">
        <f>AND(RMDF!BI259&gt;=0, RMDF!BI259&lt;=1-SUM(RMDF!Z259,RMDF!AG259,RMDF!AN259,RMDF!AU259,RMDF!BB259), RMDF!BI259=ROUND(RMDF!BI259,4))</f>
        <v>1</v>
      </c>
      <c r="BG259" s="317">
        <f>RMDF!BG259</f>
        <v>0</v>
      </c>
      <c r="BH259" s="318" t="str">
        <f>IF(BG259=0,"",_xlfn.XLOOKUP(BG259,StatePicklist!$1:$1,StatePicklist!$3:$3,"NA",0))</f>
        <v/>
      </c>
      <c r="BI259" s="297" t="str">
        <f ca="1">IF(RMDF!BH259="", "", IF(ISNUMBER(MATCH(RMDF!BH259, INDIRECT(BH259), 0)), "OK", "Invalid"))</f>
        <v/>
      </c>
      <c r="BJ259" s="281"/>
      <c r="BK259" s="281"/>
      <c r="BL259" s="281"/>
      <c r="BM259" s="281" t="b">
        <f>AND(RMDF!BP259&gt;=0, RMDF!BP259&lt;=1-SUM(RMDF!Z259,RMDF!AG259,RMDF!AN259,RMDF!AU259,RMDF!BB259,RMDF!BI259), RMDF!BP259=ROUND(RMDF!BP259,4))</f>
        <v>1</v>
      </c>
      <c r="BN259" s="317">
        <f>RMDF!BN259</f>
        <v>0</v>
      </c>
      <c r="BO259" s="318" t="str">
        <f>IF(BN259=0,"",_xlfn.XLOOKUP(BN259,StatePicklist!$1:$1,StatePicklist!$3:$3,"NA",0))</f>
        <v/>
      </c>
      <c r="BP259" s="297" t="str">
        <f ca="1">IF(RMDF!BO259="", "", IF(ISNUMBER(MATCH(RMDF!BO259, INDIRECT(BO259), 0)), "OK", "Invalid"))</f>
        <v/>
      </c>
      <c r="BQ259" s="281"/>
      <c r="BR259" s="281"/>
      <c r="BS259" s="281"/>
      <c r="BT259" s="281" t="b">
        <f>AND(RMDF!BW259&gt;=0, RMDF!BW259&lt;=1-SUM(RMDF!Z259,RMDF!AG259,RMDF!AN259,RMDF!AU259,RMDF!BB259,RMDF!BI259,RMDF!BP259), RMDF!BW259=ROUND(RMDF!BW259,4))</f>
        <v>1</v>
      </c>
      <c r="BU259" s="317">
        <f>RMDF!BU259</f>
        <v>0</v>
      </c>
      <c r="BV259" s="318" t="str">
        <f>IF(BU259=0,"",_xlfn.XLOOKUP(BU259,StatePicklist!$1:$1,StatePicklist!$3:$3,"NA",0))</f>
        <v/>
      </c>
      <c r="BW259" s="297" t="str">
        <f ca="1">IF(RMDF!BV259="", "", IF(ISNUMBER(MATCH(RMDF!BV259, INDIRECT(BV259), 0)), "OK", "Invalid"))</f>
        <v/>
      </c>
      <c r="BX259" s="281"/>
      <c r="BY259" s="281"/>
      <c r="BZ259" s="281"/>
      <c r="CA259" s="281" t="b">
        <f>AND(RMDF!CD259&gt;=0, RMDF!CD259&lt;=1-SUM(RMDF!Z259,RMDF!AG259,RMDF!AN259,RMDF!AU259,RMDF!BB259,RMDF!BI259,RMDF!BP259,RMDF!BW259), RMDF!CD259=ROUND(RMDF!CD259,4))</f>
        <v>1</v>
      </c>
      <c r="CB259" s="317">
        <f>RMDF!CB259</f>
        <v>0</v>
      </c>
      <c r="CC259" s="318" t="str">
        <f>IF(CB259=0,"",_xlfn.XLOOKUP(CB259,StatePicklist!$1:$1,StatePicklist!$3:$3,"NA",0))</f>
        <v/>
      </c>
      <c r="CD259" s="297" t="str">
        <f ca="1">IF(RMDF!CC259="", "", IF(ISNUMBER(MATCH(RMDF!CC259, INDIRECT(CC259), 0)), "OK", "Invalid"))</f>
        <v/>
      </c>
      <c r="CE259" s="281"/>
      <c r="CF259" s="281"/>
      <c r="CG259" s="281"/>
      <c r="CH259" s="281" t="b">
        <f>AND(RMDF!CK259&gt;=0, RMDF!CK259&lt;=1-SUM(RMDF!Z259,RMDF!AG259,RMDF!AN259,RMDF!AU259,RMDF!BB259,RMDF!BI259,RMDF!BP259,RMDF!BW259,RMDF!CD259), RMDF!CK259=ROUND(RMDF!CK259,4))</f>
        <v>1</v>
      </c>
      <c r="CI259" s="317">
        <f>RMDF!CI259</f>
        <v>0</v>
      </c>
      <c r="CJ259" s="318" t="str">
        <f>IF(CI259=0,"",_xlfn.XLOOKUP(CI259,StatePicklist!$1:$1,StatePicklist!$3:$3,"NA",0))</f>
        <v/>
      </c>
      <c r="CK259" s="297" t="str">
        <f ca="1">IF(RMDF!CJ259="", "", IF(ISNUMBER(MATCH(RMDF!CJ259, INDIRECT(CJ259), 0)), "OK", "Invalid"))</f>
        <v/>
      </c>
      <c r="CL259" s="281"/>
      <c r="CM259" s="281"/>
      <c r="CN259" s="281"/>
      <c r="CO259" s="281" t="b">
        <f>AND(RMDF!CR259&gt;=0, RMDF!CR259&lt;=1-SUM(RMDF!Z259,RMDF!AG259,RMDF!AN259,RMDF!AU259,RMDF!BB259,RMDF!BI259,RMDF!BP259,RMDF!BW259,RMDF!CD259,RMDF!CK259), RMDF!CR259=ROUND(RMDF!CR259,4))</f>
        <v>1</v>
      </c>
      <c r="CP259" s="317">
        <f>RMDF!CP259</f>
        <v>0</v>
      </c>
      <c r="CQ259" s="318" t="str">
        <f>IF(CP259=0,"",_xlfn.XLOOKUP(CP259,StatePicklist!$1:$1,StatePicklist!$3:$3,"NA",0))</f>
        <v/>
      </c>
      <c r="CR259" s="297" t="str">
        <f ca="1">IF(RMDF!CQ259="", "", IF(ISNUMBER(MATCH(RMDF!CQ259, INDIRECT(CQ259), 0)), "OK", "Invalid"))</f>
        <v/>
      </c>
      <c r="CS259" s="281"/>
      <c r="CT259" s="281"/>
      <c r="CU259" s="281"/>
      <c r="CV259" s="281" t="b">
        <f>AND(RMDF!CY259&gt;=0, RMDF!CY259&lt;=1-SUM(RMDF!Z259,RMDF!AG259,RMDF!AN259,RMDF!AU259,RMDF!BB259,RMDF!BI259,RMDF!BP259,RMDF!BW259,RMDF!CD259,RMDF!CK259,RMDF!CR259), RMDF!CY259=ROUND(RMDF!CY259,4))</f>
        <v>1</v>
      </c>
      <c r="CW259" s="317">
        <f>RMDF!CW259</f>
        <v>0</v>
      </c>
      <c r="CX259" s="318" t="str">
        <f>IF(CW259=0,"",_xlfn.XLOOKUP(CW259,StatePicklist!$1:$1,StatePicklist!$3:$3,"NA",0))</f>
        <v/>
      </c>
      <c r="CY259" s="297" t="str">
        <f ca="1">IF(RMDF!CX259="", "", IF(ISNUMBER(MATCH(RMDF!CX259, INDIRECT(CX259), 0)), "OK", "Invalid"))</f>
        <v/>
      </c>
      <c r="CZ259" s="281"/>
      <c r="DA259" s="281"/>
      <c r="DB259" s="281"/>
      <c r="DC259" s="281" t="b">
        <f>AND(RMDF!DF259&gt;=0, RMDF!DF259&lt;=1-SUM(RMDF!Z259,RMDF!AG259,RMDF!AN259,RMDF!AU259,RMDF!BB259,RMDF!BI259,RMDF!BP259,RMDF!BW259,RMDF!CD259,RMDF!CK259,RMDF!CR259,RMDF!CY259), RMDF!DF259=ROUND(RMDF!DF259,4))</f>
        <v>1</v>
      </c>
      <c r="DD259" s="317">
        <f>RMDF!DD259</f>
        <v>0</v>
      </c>
      <c r="DE259" s="318" t="str">
        <f>IF(DD259=0,"",_xlfn.XLOOKUP(DD259,StatePicklist!$1:$1,StatePicklist!$3:$3,"NA",0))</f>
        <v/>
      </c>
      <c r="DF259" s="297" t="str">
        <f ca="1">IF(RMDF!DE259="", "", IF(ISNUMBER(MATCH(RMDF!DE259, INDIRECT(DE259), 0)), "OK", "Invalid"))</f>
        <v/>
      </c>
      <c r="DG259" s="281"/>
      <c r="DH259" s="281"/>
      <c r="DI259" s="281"/>
      <c r="DJ259" s="281" t="b">
        <f>AND(RMDF!DM259&gt;=0, RMDF!DM259&lt;=1-SUM(RMDF!Z259,RMDF!AG259,RMDF!AN259,RMDF!AU259,RMDF!BB259,RMDF!BI259,RMDF!BP259,RMDF!BW259,RMDF!CD259,RMDF!CK259,RMDF!CR259,RMDF!CY259,RMDF!DF259), RMDF!DM259=ROUND(RMDF!DM259,4))</f>
        <v>1</v>
      </c>
      <c r="DK259" s="317">
        <f>RMDF!DK259</f>
        <v>0</v>
      </c>
      <c r="DL259" s="318" t="str">
        <f>IF(DK259=0,"",_xlfn.XLOOKUP(DK259,StatePicklist!$1:$1,StatePicklist!$3:$3,"NA",0))</f>
        <v/>
      </c>
      <c r="DM259" s="297" t="str">
        <f ca="1">IF(RMDF!DL259="", "", IF(ISNUMBER(MATCH(RMDF!DL259, INDIRECT(DL259), 0)), "OK", "Invalid"))</f>
        <v/>
      </c>
      <c r="DN259" s="281"/>
      <c r="DO259" s="281"/>
      <c r="DP259" s="281"/>
      <c r="DQ259" s="281" t="b">
        <f>AND(RMDF!DT259&gt;=0, RMDF!DT259&lt;=1-SUM(RMDF!Z259,RMDF!AG259,RMDF!AN259,RMDF!AU259,RMDF!BB259,RMDF!BI259,RMDF!BP259,RMDF!BW259,RMDF!CD259,RMDF!CK259,RMDF!CR259,RMDF!CY259,RMDF!DF259,RMDF!DM259), RMDF!DT259=ROUND(RMDF!DT259,4))</f>
        <v>1</v>
      </c>
      <c r="DR259" s="317">
        <f>RMDF!DR259</f>
        <v>0</v>
      </c>
      <c r="DS259" s="318" t="str">
        <f>IF(DR259=0,"",_xlfn.XLOOKUP(DR259,StatePicklist!$1:$1,StatePicklist!$3:$3,"NA",0))</f>
        <v/>
      </c>
      <c r="DT259" s="297" t="str">
        <f ca="1">IF(RMDF!DS259="", "", IF(ISNUMBER(MATCH(RMDF!DS259, INDIRECT(DS259), 0)), "OK", "Invalid"))</f>
        <v/>
      </c>
      <c r="DU259" s="281"/>
      <c r="DV259" s="281"/>
      <c r="DW259" s="281"/>
      <c r="DX259" s="281" t="b">
        <f>AND(RMDF!EA259&gt;=0, RMDF!EA259&lt;=1-SUM(RMDF!Z259,RMDF!AG259,RMDF!AN259,RMDF!AU259,RMDF!BB259,RMDF!BI259,RMDF!BP259,RMDF!BW259,RMDF!CD259,RMDF!CK259,RMDF!CR259,RMDF!CY259,RMDF!DF259,RMDF!DM259,RMDF!DT259), RMDF!EA259=ROUND(RMDF!EA259,4))</f>
        <v>1</v>
      </c>
      <c r="DY259" s="317">
        <f>RMDF!DY259</f>
        <v>0</v>
      </c>
      <c r="DZ259" s="318" t="str">
        <f>IF(DY259=0,"",_xlfn.XLOOKUP(DY259,StatePicklist!$1:$1,StatePicklist!$3:$3,"NA",0))</f>
        <v/>
      </c>
      <c r="EA259" s="297" t="str">
        <f ca="1">IF(RMDF!DZ259="", "", IF(ISNUMBER(MATCH(RMDF!DZ259, INDIRECT(DZ259), 0)), "OK", "Invalid"))</f>
        <v/>
      </c>
      <c r="EB259" s="281"/>
      <c r="EC259" s="281"/>
      <c r="ED259" s="281"/>
      <c r="EE259" s="281" t="b">
        <f>AND(RMDF!EH259&gt;=0, RMDF!EH259&lt;=1-SUM(RMDF!Z259,RMDF!AG259,RMDF!AN259,RMDF!AU259,RMDF!BB259,RMDF!BI259,RMDF!BP259,RMDF!BW259,RMDF!CD259,RMDF!CK259,RMDF!CR259,RMDF!CY259,RMDF!DF259,RMDF!DM259,RMDF!DT259,RMDF!EA259), RMDF!EH259=ROUND(RMDF!EH259,4))</f>
        <v>1</v>
      </c>
      <c r="EF259" s="317">
        <f>RMDF!EF259</f>
        <v>0</v>
      </c>
      <c r="EG259" s="318" t="str">
        <f>IF(EF259=0,"",_xlfn.XLOOKUP(EF259,StatePicklist!$1:$1,StatePicklist!$3:$3,"NA",0))</f>
        <v/>
      </c>
      <c r="EH259" s="297" t="str">
        <f ca="1">IF(RMDF!EG259="", "", IF(ISNUMBER(MATCH(RMDF!EG259, INDIRECT(EG259), 0)), "OK", "Invalid"))</f>
        <v/>
      </c>
      <c r="EI259" s="281"/>
      <c r="EJ259" s="281"/>
      <c r="EK259" s="281"/>
      <c r="EL259" s="281" t="b">
        <f>AND(RMDF!EO259&gt;=0, RMDF!EO259&lt;=1-SUM(RMDF!Z259,RMDF!AG259,RMDF!AN259,RMDF!AU259,RMDF!BB259,RMDF!BI259,RMDF!BP259,RMDF!BW259,RMDF!CD259,RMDF!CK259,RMDF!CR259,RMDF!CY259,RMDF!DF259,RMDF!DM259,RMDF!DT259,RMDF!EA259,RMDF!EH259), RMDF!EO259=ROUND(RMDF!EO259,4))</f>
        <v>1</v>
      </c>
      <c r="EM259" s="317">
        <f>RMDF!EM259</f>
        <v>0</v>
      </c>
      <c r="EN259" s="318" t="str">
        <f>IF(EM259=0,"",_xlfn.XLOOKUP(EM259,StatePicklist!$1:$1,StatePicklist!$3:$3,"NA",0))</f>
        <v/>
      </c>
      <c r="EO259" s="297" t="str">
        <f ca="1">IF(RMDF!EN259="", "", IF(ISNUMBER(MATCH(RMDF!EN259, INDIRECT(EN259), 0)), "OK", "Invalid"))</f>
        <v/>
      </c>
      <c r="EP259" s="281"/>
      <c r="EQ259" s="281"/>
      <c r="ER259" s="281"/>
      <c r="ES259" s="281" t="b">
        <f>AND(RMDF!EV259&gt;=0, RMDF!EV259&lt;=1-SUM(RMDF!Z259,RMDF!AG259,RMDF!AN259,RMDF!AU259,RMDF!BB259,RMDF!BI259,RMDF!BP259,RMDF!BW259,RMDF!CD259,RMDF!CK259,RMDF!CR259,RMDF!CY259,RMDF!DF259,RMDF!DM259,RMDF!DT259,RMDF!EA259,RMDF!EH259,RMDF!EO259), RMDF!EV259=ROUND(RMDF!EV259,4))</f>
        <v>1</v>
      </c>
      <c r="ET259" s="317">
        <f>RMDF!ET259</f>
        <v>0</v>
      </c>
      <c r="EU259" s="318" t="str">
        <f>IF(ET259=0,"",_xlfn.XLOOKUP(ET259,StatePicklist!$1:$1,StatePicklist!$3:$3,"NA",0))</f>
        <v/>
      </c>
      <c r="EV259" s="297" t="str">
        <f ca="1">IF(RMDF!EU259="", "", IF(ISNUMBER(MATCH(RMDF!EU259, INDIRECT(EU259), 0)), "OK", "Invalid"))</f>
        <v/>
      </c>
      <c r="EW259" s="281"/>
      <c r="EX259" s="281"/>
      <c r="EY259" s="281"/>
      <c r="EZ259" s="281" t="b">
        <f>AND(RMDF!FC259&gt;=0, RMDF!FC259&lt;=1-SUM(RMDF!Z259,RMDF!AG259,RMDF!AN259,RMDF!AU259,RMDF!BB259,RMDF!BI259,RMDF!BP259,RMDF!BW259,RMDF!CD259,RMDF!CK259,RMDF!CR259,RMDF!CY259,RMDF!DF259,RMDF!DM259,RMDF!DT259,RMDF!EA259,RMDF!EH259,RMDF!EO259,RMDF!EV259), RMDF!FC259=ROUND(RMDF!FC259,4))</f>
        <v>1</v>
      </c>
      <c r="FA259" s="317">
        <f>RMDF!FA259</f>
        <v>0</v>
      </c>
      <c r="FB259" s="318" t="str">
        <f>IF(FA259=0,"",_xlfn.XLOOKUP(FA259,StatePicklist!$1:$1,StatePicklist!$3:$3,"NA",0))</f>
        <v/>
      </c>
      <c r="FC259" s="297" t="str">
        <f ca="1">IF(RMDF!FB259="", "", IF(ISNUMBER(MATCH(RMDF!FB259, INDIRECT(FB259), 0)), "OK", "Invalid"))</f>
        <v/>
      </c>
    </row>
    <row r="260" spans="1:159" s="205" customFormat="1" ht="39.9" customHeight="1" x14ac:dyDescent="0.25">
      <c r="A260" s="206"/>
      <c r="B260" s="196"/>
      <c r="C260" s="197"/>
      <c r="D260" s="198"/>
      <c r="E260" s="199"/>
      <c r="F260" s="200"/>
      <c r="G260" s="201"/>
      <c r="H260" s="292"/>
      <c r="I260" s="305">
        <f>RMDF!I260</f>
        <v>0</v>
      </c>
      <c r="J260" s="305" t="str">
        <f>IF(I260=ProductCode!$B$30,"PDReclPost",IF(OR(I260=ProductCode!$C$30,I260=ProductCode!$E$30,I260=ProductCode!$G$30),"PDPreCon",IF(OR(I260=ProductCode!$D$30,I260=ProductCode!$F$30),"PDNotReclPost","")))</f>
        <v/>
      </c>
      <c r="K260" s="305" t="str">
        <f t="shared" si="18"/>
        <v/>
      </c>
      <c r="L260" s="289"/>
      <c r="M260" s="305" t="str">
        <f t="shared" si="18"/>
        <v/>
      </c>
      <c r="N260" s="289" t="b">
        <f>AND(RMDF!N260&gt;=0, RMDF!N260&lt;=1-RMDF!L260, RMDF!N260=ROUND(RMDF!N260,4))</f>
        <v>1</v>
      </c>
      <c r="O260" s="286" t="str">
        <f>IF(P260="","",IF(I260="","",IF(LEFT(I260,13)="Reclaimed pos",RawMaterialCode!$E$569,RawMaterialCode!$E$568)))</f>
        <v>Reclaimed pre-consumer mixed fibers (RM0578)</v>
      </c>
      <c r="P260" s="295">
        <f t="shared" si="19"/>
        <v>1</v>
      </c>
      <c r="Q260" s="202"/>
      <c r="R260" s="203"/>
      <c r="S260" s="204" t="str">
        <f t="shared" si="20"/>
        <v/>
      </c>
      <c r="T260" s="281"/>
      <c r="U260" s="281"/>
      <c r="V260" s="281"/>
      <c r="W260" s="281"/>
      <c r="X260" s="317">
        <f>RMDF!X260</f>
        <v>0</v>
      </c>
      <c r="Y260" s="318" t="str">
        <f>IF(X260=0,"",_xlfn.XLOOKUP(X260,StatePicklist!$1:$1,StatePicklist!$3:$3,"NA",0))</f>
        <v/>
      </c>
      <c r="Z260" s="297" t="str">
        <f ca="1">IF(RMDF!Y260="", "", IF(ISNUMBER(MATCH(RMDF!Y260, INDIRECT(Y260), 0)), "OK", "Invalid"))</f>
        <v/>
      </c>
      <c r="AA260" s="281"/>
      <c r="AB260" s="281"/>
      <c r="AC260" s="281"/>
      <c r="AD260" s="281" t="b">
        <f>AND(RMDF!AG260&gt;=0, RMDF!AG260&lt;=1-RMDF!Z260, RMDF!AG260=ROUND(RMDF!AG260,4))</f>
        <v>1</v>
      </c>
      <c r="AE260" s="317">
        <f>RMDF!AE260</f>
        <v>0</v>
      </c>
      <c r="AF260" s="318" t="str">
        <f>IF(AE260=0,"",_xlfn.XLOOKUP(AE260,StatePicklist!$1:$1,StatePicklist!$3:$3,"NA",0))</f>
        <v/>
      </c>
      <c r="AG260" s="297" t="str">
        <f ca="1">IF(RMDF!AF260="", "", IF(ISNUMBER(MATCH(RMDF!AF260, INDIRECT(AF260), 0)), "OK", "Invalid"))</f>
        <v/>
      </c>
      <c r="AH260" s="281"/>
      <c r="AI260" s="281"/>
      <c r="AJ260" s="281"/>
      <c r="AK260" s="281" t="b">
        <f>AND(RMDF!AN260&gt;=0, RMDF!AN260&lt;=1-SUM(RMDF!Z260,RMDF!AG260), RMDF!AN260=ROUND(RMDF!AN260,4))</f>
        <v>1</v>
      </c>
      <c r="AL260" s="317">
        <f>RMDF!AL260</f>
        <v>0</v>
      </c>
      <c r="AM260" s="318" t="str">
        <f>IF(AL260=0,"",_xlfn.XLOOKUP(AL260,StatePicklist!$1:$1,StatePicklist!$3:$3,"NA",0))</f>
        <v/>
      </c>
      <c r="AN260" s="297" t="str">
        <f ca="1">IF(RMDF!AM260="", "", IF(ISNUMBER(MATCH(RMDF!AM260, INDIRECT(AM260), 0)), "OK", "Invalid"))</f>
        <v/>
      </c>
      <c r="AO260" s="281"/>
      <c r="AP260" s="281"/>
      <c r="AQ260" s="281"/>
      <c r="AR260" s="281" t="b">
        <f>AND(RMDF!AU260&gt;=0, RMDF!AU260&lt;=1-SUM(RMDF!Z260,RMDF!AG260,RMDF!AN260), RMDF!AU260=ROUND(RMDF!AU260,4))</f>
        <v>1</v>
      </c>
      <c r="AS260" s="317">
        <f>RMDF!AS260</f>
        <v>0</v>
      </c>
      <c r="AT260" s="318" t="str">
        <f>IF(AS260=0,"",_xlfn.XLOOKUP(AS260,StatePicklist!$1:$1,StatePicklist!$3:$3,"NA",0))</f>
        <v/>
      </c>
      <c r="AU260" s="297" t="str">
        <f ca="1">IF(RMDF!AT260="", "", IF(ISNUMBER(MATCH(RMDF!AT260, INDIRECT(AT260), 0)), "OK", "Invalid"))</f>
        <v/>
      </c>
      <c r="AV260" s="281"/>
      <c r="AW260" s="281"/>
      <c r="AX260" s="281"/>
      <c r="AY260" s="281" t="b">
        <f>AND(RMDF!BB260&gt;=0, RMDF!BB260&lt;=1-SUM(RMDF!Z260,RMDF!AG260,RMDF!AN260,RMDF!AU260), RMDF!BB260=ROUND(RMDF!BB260,4))</f>
        <v>1</v>
      </c>
      <c r="AZ260" s="317">
        <f>RMDF!AZ260</f>
        <v>0</v>
      </c>
      <c r="BA260" s="318" t="str">
        <f>IF(AZ260=0,"",_xlfn.XLOOKUP(AZ260,StatePicklist!$1:$1,StatePicklist!$3:$3,"NA",0))</f>
        <v/>
      </c>
      <c r="BB260" s="297" t="str">
        <f ca="1">IF(RMDF!BA260="", "", IF(ISNUMBER(MATCH(RMDF!BA260, INDIRECT(BA260), 0)), "OK", "Invalid"))</f>
        <v/>
      </c>
      <c r="BC260" s="281"/>
      <c r="BD260" s="281"/>
      <c r="BE260" s="281"/>
      <c r="BF260" s="281" t="b">
        <f>AND(RMDF!BI260&gt;=0, RMDF!BI260&lt;=1-SUM(RMDF!Z260,RMDF!AG260,RMDF!AN260,RMDF!AU260,RMDF!BB260), RMDF!BI260=ROUND(RMDF!BI260,4))</f>
        <v>1</v>
      </c>
      <c r="BG260" s="317">
        <f>RMDF!BG260</f>
        <v>0</v>
      </c>
      <c r="BH260" s="318" t="str">
        <f>IF(BG260=0,"",_xlfn.XLOOKUP(BG260,StatePicklist!$1:$1,StatePicklist!$3:$3,"NA",0))</f>
        <v/>
      </c>
      <c r="BI260" s="297" t="str">
        <f ca="1">IF(RMDF!BH260="", "", IF(ISNUMBER(MATCH(RMDF!BH260, INDIRECT(BH260), 0)), "OK", "Invalid"))</f>
        <v/>
      </c>
      <c r="BJ260" s="281"/>
      <c r="BK260" s="281"/>
      <c r="BL260" s="281"/>
      <c r="BM260" s="281" t="b">
        <f>AND(RMDF!BP260&gt;=0, RMDF!BP260&lt;=1-SUM(RMDF!Z260,RMDF!AG260,RMDF!AN260,RMDF!AU260,RMDF!BB260,RMDF!BI260), RMDF!BP260=ROUND(RMDF!BP260,4))</f>
        <v>1</v>
      </c>
      <c r="BN260" s="317">
        <f>RMDF!BN260</f>
        <v>0</v>
      </c>
      <c r="BO260" s="318" t="str">
        <f>IF(BN260=0,"",_xlfn.XLOOKUP(BN260,StatePicklist!$1:$1,StatePicklist!$3:$3,"NA",0))</f>
        <v/>
      </c>
      <c r="BP260" s="297" t="str">
        <f ca="1">IF(RMDF!BO260="", "", IF(ISNUMBER(MATCH(RMDF!BO260, INDIRECT(BO260), 0)), "OK", "Invalid"))</f>
        <v/>
      </c>
      <c r="BQ260" s="281"/>
      <c r="BR260" s="281"/>
      <c r="BS260" s="281"/>
      <c r="BT260" s="281" t="b">
        <f>AND(RMDF!BW260&gt;=0, RMDF!BW260&lt;=1-SUM(RMDF!Z260,RMDF!AG260,RMDF!AN260,RMDF!AU260,RMDF!BB260,RMDF!BI260,RMDF!BP260), RMDF!BW260=ROUND(RMDF!BW260,4))</f>
        <v>1</v>
      </c>
      <c r="BU260" s="317">
        <f>RMDF!BU260</f>
        <v>0</v>
      </c>
      <c r="BV260" s="318" t="str">
        <f>IF(BU260=0,"",_xlfn.XLOOKUP(BU260,StatePicklist!$1:$1,StatePicklist!$3:$3,"NA",0))</f>
        <v/>
      </c>
      <c r="BW260" s="297" t="str">
        <f ca="1">IF(RMDF!BV260="", "", IF(ISNUMBER(MATCH(RMDF!BV260, INDIRECT(BV260), 0)), "OK", "Invalid"))</f>
        <v/>
      </c>
      <c r="BX260" s="281"/>
      <c r="BY260" s="281"/>
      <c r="BZ260" s="281"/>
      <c r="CA260" s="281" t="b">
        <f>AND(RMDF!CD260&gt;=0, RMDF!CD260&lt;=1-SUM(RMDF!Z260,RMDF!AG260,RMDF!AN260,RMDF!AU260,RMDF!BB260,RMDF!BI260,RMDF!BP260,RMDF!BW260), RMDF!CD260=ROUND(RMDF!CD260,4))</f>
        <v>1</v>
      </c>
      <c r="CB260" s="317">
        <f>RMDF!CB260</f>
        <v>0</v>
      </c>
      <c r="CC260" s="318" t="str">
        <f>IF(CB260=0,"",_xlfn.XLOOKUP(CB260,StatePicklist!$1:$1,StatePicklist!$3:$3,"NA",0))</f>
        <v/>
      </c>
      <c r="CD260" s="297" t="str">
        <f ca="1">IF(RMDF!CC260="", "", IF(ISNUMBER(MATCH(RMDF!CC260, INDIRECT(CC260), 0)), "OK", "Invalid"))</f>
        <v/>
      </c>
      <c r="CE260" s="281"/>
      <c r="CF260" s="281"/>
      <c r="CG260" s="281"/>
      <c r="CH260" s="281" t="b">
        <f>AND(RMDF!CK260&gt;=0, RMDF!CK260&lt;=1-SUM(RMDF!Z260,RMDF!AG260,RMDF!AN260,RMDF!AU260,RMDF!BB260,RMDF!BI260,RMDF!BP260,RMDF!BW260,RMDF!CD260), RMDF!CK260=ROUND(RMDF!CK260,4))</f>
        <v>1</v>
      </c>
      <c r="CI260" s="317">
        <f>RMDF!CI260</f>
        <v>0</v>
      </c>
      <c r="CJ260" s="318" t="str">
        <f>IF(CI260=0,"",_xlfn.XLOOKUP(CI260,StatePicklist!$1:$1,StatePicklist!$3:$3,"NA",0))</f>
        <v/>
      </c>
      <c r="CK260" s="297" t="str">
        <f ca="1">IF(RMDF!CJ260="", "", IF(ISNUMBER(MATCH(RMDF!CJ260, INDIRECT(CJ260), 0)), "OK", "Invalid"))</f>
        <v/>
      </c>
      <c r="CL260" s="281"/>
      <c r="CM260" s="281"/>
      <c r="CN260" s="281"/>
      <c r="CO260" s="281" t="b">
        <f>AND(RMDF!CR260&gt;=0, RMDF!CR260&lt;=1-SUM(RMDF!Z260,RMDF!AG260,RMDF!AN260,RMDF!AU260,RMDF!BB260,RMDF!BI260,RMDF!BP260,RMDF!BW260,RMDF!CD260,RMDF!CK260), RMDF!CR260=ROUND(RMDF!CR260,4))</f>
        <v>1</v>
      </c>
      <c r="CP260" s="317">
        <f>RMDF!CP260</f>
        <v>0</v>
      </c>
      <c r="CQ260" s="318" t="str">
        <f>IF(CP260=0,"",_xlfn.XLOOKUP(CP260,StatePicklist!$1:$1,StatePicklist!$3:$3,"NA",0))</f>
        <v/>
      </c>
      <c r="CR260" s="297" t="str">
        <f ca="1">IF(RMDF!CQ260="", "", IF(ISNUMBER(MATCH(RMDF!CQ260, INDIRECT(CQ260), 0)), "OK", "Invalid"))</f>
        <v/>
      </c>
      <c r="CS260" s="281"/>
      <c r="CT260" s="281"/>
      <c r="CU260" s="281"/>
      <c r="CV260" s="281" t="b">
        <f>AND(RMDF!CY260&gt;=0, RMDF!CY260&lt;=1-SUM(RMDF!Z260,RMDF!AG260,RMDF!AN260,RMDF!AU260,RMDF!BB260,RMDF!BI260,RMDF!BP260,RMDF!BW260,RMDF!CD260,RMDF!CK260,RMDF!CR260), RMDF!CY260=ROUND(RMDF!CY260,4))</f>
        <v>1</v>
      </c>
      <c r="CW260" s="317">
        <f>RMDF!CW260</f>
        <v>0</v>
      </c>
      <c r="CX260" s="318" t="str">
        <f>IF(CW260=0,"",_xlfn.XLOOKUP(CW260,StatePicklist!$1:$1,StatePicklist!$3:$3,"NA",0))</f>
        <v/>
      </c>
      <c r="CY260" s="297" t="str">
        <f ca="1">IF(RMDF!CX260="", "", IF(ISNUMBER(MATCH(RMDF!CX260, INDIRECT(CX260), 0)), "OK", "Invalid"))</f>
        <v/>
      </c>
      <c r="CZ260" s="281"/>
      <c r="DA260" s="281"/>
      <c r="DB260" s="281"/>
      <c r="DC260" s="281" t="b">
        <f>AND(RMDF!DF260&gt;=0, RMDF!DF260&lt;=1-SUM(RMDF!Z260,RMDF!AG260,RMDF!AN260,RMDF!AU260,RMDF!BB260,RMDF!BI260,RMDF!BP260,RMDF!BW260,RMDF!CD260,RMDF!CK260,RMDF!CR260,RMDF!CY260), RMDF!DF260=ROUND(RMDF!DF260,4))</f>
        <v>1</v>
      </c>
      <c r="DD260" s="317">
        <f>RMDF!DD260</f>
        <v>0</v>
      </c>
      <c r="DE260" s="318" t="str">
        <f>IF(DD260=0,"",_xlfn.XLOOKUP(DD260,StatePicklist!$1:$1,StatePicklist!$3:$3,"NA",0))</f>
        <v/>
      </c>
      <c r="DF260" s="297" t="str">
        <f ca="1">IF(RMDF!DE260="", "", IF(ISNUMBER(MATCH(RMDF!DE260, INDIRECT(DE260), 0)), "OK", "Invalid"))</f>
        <v/>
      </c>
      <c r="DG260" s="281"/>
      <c r="DH260" s="281"/>
      <c r="DI260" s="281"/>
      <c r="DJ260" s="281" t="b">
        <f>AND(RMDF!DM260&gt;=0, RMDF!DM260&lt;=1-SUM(RMDF!Z260,RMDF!AG260,RMDF!AN260,RMDF!AU260,RMDF!BB260,RMDF!BI260,RMDF!BP260,RMDF!BW260,RMDF!CD260,RMDF!CK260,RMDF!CR260,RMDF!CY260,RMDF!DF260), RMDF!DM260=ROUND(RMDF!DM260,4))</f>
        <v>1</v>
      </c>
      <c r="DK260" s="317">
        <f>RMDF!DK260</f>
        <v>0</v>
      </c>
      <c r="DL260" s="318" t="str">
        <f>IF(DK260=0,"",_xlfn.XLOOKUP(DK260,StatePicklist!$1:$1,StatePicklist!$3:$3,"NA",0))</f>
        <v/>
      </c>
      <c r="DM260" s="297" t="str">
        <f ca="1">IF(RMDF!DL260="", "", IF(ISNUMBER(MATCH(RMDF!DL260, INDIRECT(DL260), 0)), "OK", "Invalid"))</f>
        <v/>
      </c>
      <c r="DN260" s="281"/>
      <c r="DO260" s="281"/>
      <c r="DP260" s="281"/>
      <c r="DQ260" s="281" t="b">
        <f>AND(RMDF!DT260&gt;=0, RMDF!DT260&lt;=1-SUM(RMDF!Z260,RMDF!AG260,RMDF!AN260,RMDF!AU260,RMDF!BB260,RMDF!BI260,RMDF!BP260,RMDF!BW260,RMDF!CD260,RMDF!CK260,RMDF!CR260,RMDF!CY260,RMDF!DF260,RMDF!DM260), RMDF!DT260=ROUND(RMDF!DT260,4))</f>
        <v>1</v>
      </c>
      <c r="DR260" s="317">
        <f>RMDF!DR260</f>
        <v>0</v>
      </c>
      <c r="DS260" s="318" t="str">
        <f>IF(DR260=0,"",_xlfn.XLOOKUP(DR260,StatePicklist!$1:$1,StatePicklist!$3:$3,"NA",0))</f>
        <v/>
      </c>
      <c r="DT260" s="297" t="str">
        <f ca="1">IF(RMDF!DS260="", "", IF(ISNUMBER(MATCH(RMDF!DS260, INDIRECT(DS260), 0)), "OK", "Invalid"))</f>
        <v/>
      </c>
      <c r="DU260" s="281"/>
      <c r="DV260" s="281"/>
      <c r="DW260" s="281"/>
      <c r="DX260" s="281" t="b">
        <f>AND(RMDF!EA260&gt;=0, RMDF!EA260&lt;=1-SUM(RMDF!Z260,RMDF!AG260,RMDF!AN260,RMDF!AU260,RMDF!BB260,RMDF!BI260,RMDF!BP260,RMDF!BW260,RMDF!CD260,RMDF!CK260,RMDF!CR260,RMDF!CY260,RMDF!DF260,RMDF!DM260,RMDF!DT260), RMDF!EA260=ROUND(RMDF!EA260,4))</f>
        <v>1</v>
      </c>
      <c r="DY260" s="317">
        <f>RMDF!DY260</f>
        <v>0</v>
      </c>
      <c r="DZ260" s="318" t="str">
        <f>IF(DY260=0,"",_xlfn.XLOOKUP(DY260,StatePicklist!$1:$1,StatePicklist!$3:$3,"NA",0))</f>
        <v/>
      </c>
      <c r="EA260" s="297" t="str">
        <f ca="1">IF(RMDF!DZ260="", "", IF(ISNUMBER(MATCH(RMDF!DZ260, INDIRECT(DZ260), 0)), "OK", "Invalid"))</f>
        <v/>
      </c>
      <c r="EB260" s="281"/>
      <c r="EC260" s="281"/>
      <c r="ED260" s="281"/>
      <c r="EE260" s="281" t="b">
        <f>AND(RMDF!EH260&gt;=0, RMDF!EH260&lt;=1-SUM(RMDF!Z260,RMDF!AG260,RMDF!AN260,RMDF!AU260,RMDF!BB260,RMDF!BI260,RMDF!BP260,RMDF!BW260,RMDF!CD260,RMDF!CK260,RMDF!CR260,RMDF!CY260,RMDF!DF260,RMDF!DM260,RMDF!DT260,RMDF!EA260), RMDF!EH260=ROUND(RMDF!EH260,4))</f>
        <v>1</v>
      </c>
      <c r="EF260" s="317">
        <f>RMDF!EF260</f>
        <v>0</v>
      </c>
      <c r="EG260" s="318" t="str">
        <f>IF(EF260=0,"",_xlfn.XLOOKUP(EF260,StatePicklist!$1:$1,StatePicklist!$3:$3,"NA",0))</f>
        <v/>
      </c>
      <c r="EH260" s="297" t="str">
        <f ca="1">IF(RMDF!EG260="", "", IF(ISNUMBER(MATCH(RMDF!EG260, INDIRECT(EG260), 0)), "OK", "Invalid"))</f>
        <v/>
      </c>
      <c r="EI260" s="281"/>
      <c r="EJ260" s="281"/>
      <c r="EK260" s="281"/>
      <c r="EL260" s="281" t="b">
        <f>AND(RMDF!EO260&gt;=0, RMDF!EO260&lt;=1-SUM(RMDF!Z260,RMDF!AG260,RMDF!AN260,RMDF!AU260,RMDF!BB260,RMDF!BI260,RMDF!BP260,RMDF!BW260,RMDF!CD260,RMDF!CK260,RMDF!CR260,RMDF!CY260,RMDF!DF260,RMDF!DM260,RMDF!DT260,RMDF!EA260,RMDF!EH260), RMDF!EO260=ROUND(RMDF!EO260,4))</f>
        <v>1</v>
      </c>
      <c r="EM260" s="317">
        <f>RMDF!EM260</f>
        <v>0</v>
      </c>
      <c r="EN260" s="318" t="str">
        <f>IF(EM260=0,"",_xlfn.XLOOKUP(EM260,StatePicklist!$1:$1,StatePicklist!$3:$3,"NA",0))</f>
        <v/>
      </c>
      <c r="EO260" s="297" t="str">
        <f ca="1">IF(RMDF!EN260="", "", IF(ISNUMBER(MATCH(RMDF!EN260, INDIRECT(EN260), 0)), "OK", "Invalid"))</f>
        <v/>
      </c>
      <c r="EP260" s="281"/>
      <c r="EQ260" s="281"/>
      <c r="ER260" s="281"/>
      <c r="ES260" s="281" t="b">
        <f>AND(RMDF!EV260&gt;=0, RMDF!EV260&lt;=1-SUM(RMDF!Z260,RMDF!AG260,RMDF!AN260,RMDF!AU260,RMDF!BB260,RMDF!BI260,RMDF!BP260,RMDF!BW260,RMDF!CD260,RMDF!CK260,RMDF!CR260,RMDF!CY260,RMDF!DF260,RMDF!DM260,RMDF!DT260,RMDF!EA260,RMDF!EH260,RMDF!EO260), RMDF!EV260=ROUND(RMDF!EV260,4))</f>
        <v>1</v>
      </c>
      <c r="ET260" s="317">
        <f>RMDF!ET260</f>
        <v>0</v>
      </c>
      <c r="EU260" s="318" t="str">
        <f>IF(ET260=0,"",_xlfn.XLOOKUP(ET260,StatePicklist!$1:$1,StatePicklist!$3:$3,"NA",0))</f>
        <v/>
      </c>
      <c r="EV260" s="297" t="str">
        <f ca="1">IF(RMDF!EU260="", "", IF(ISNUMBER(MATCH(RMDF!EU260, INDIRECT(EU260), 0)), "OK", "Invalid"))</f>
        <v/>
      </c>
      <c r="EW260" s="281"/>
      <c r="EX260" s="281"/>
      <c r="EY260" s="281"/>
      <c r="EZ260" s="281" t="b">
        <f>AND(RMDF!FC260&gt;=0, RMDF!FC260&lt;=1-SUM(RMDF!Z260,RMDF!AG260,RMDF!AN260,RMDF!AU260,RMDF!BB260,RMDF!BI260,RMDF!BP260,RMDF!BW260,RMDF!CD260,RMDF!CK260,RMDF!CR260,RMDF!CY260,RMDF!DF260,RMDF!DM260,RMDF!DT260,RMDF!EA260,RMDF!EH260,RMDF!EO260,RMDF!EV260), RMDF!FC260=ROUND(RMDF!FC260,4))</f>
        <v>1</v>
      </c>
      <c r="FA260" s="317">
        <f>RMDF!FA260</f>
        <v>0</v>
      </c>
      <c r="FB260" s="318" t="str">
        <f>IF(FA260=0,"",_xlfn.XLOOKUP(FA260,StatePicklist!$1:$1,StatePicklist!$3:$3,"NA",0))</f>
        <v/>
      </c>
      <c r="FC260" s="297" t="str">
        <f ca="1">IF(RMDF!FB260="", "", IF(ISNUMBER(MATCH(RMDF!FB260, INDIRECT(FB260), 0)), "OK", "Invalid"))</f>
        <v/>
      </c>
    </row>
    <row r="261" spans="1:159" s="205" customFormat="1" ht="39.9" customHeight="1" x14ac:dyDescent="0.25">
      <c r="A261" s="206"/>
      <c r="B261" s="196"/>
      <c r="C261" s="197"/>
      <c r="D261" s="198"/>
      <c r="E261" s="199"/>
      <c r="F261" s="200"/>
      <c r="G261" s="201"/>
      <c r="H261" s="292"/>
      <c r="I261" s="305">
        <f>RMDF!I261</f>
        <v>0</v>
      </c>
      <c r="J261" s="305" t="str">
        <f>IF(I261=ProductCode!$B$30,"PDReclPost",IF(OR(I261=ProductCode!$C$30,I261=ProductCode!$E$30,I261=ProductCode!$G$30),"PDPreCon",IF(OR(I261=ProductCode!$D$30,I261=ProductCode!$F$30),"PDNotReclPost","")))</f>
        <v/>
      </c>
      <c r="K261" s="305" t="str">
        <f t="shared" si="18"/>
        <v/>
      </c>
      <c r="L261" s="289"/>
      <c r="M261" s="305" t="str">
        <f t="shared" si="18"/>
        <v/>
      </c>
      <c r="N261" s="289" t="b">
        <f>AND(RMDF!N261&gt;=0, RMDF!N261&lt;=1-RMDF!L261, RMDF!N261=ROUND(RMDF!N261,4))</f>
        <v>1</v>
      </c>
      <c r="O261" s="286" t="str">
        <f>IF(P261="","",IF(I261="","",IF(LEFT(I261,13)="Reclaimed pos",RawMaterialCode!$E$569,RawMaterialCode!$E$568)))</f>
        <v>Reclaimed pre-consumer mixed fibers (RM0578)</v>
      </c>
      <c r="P261" s="295">
        <f t="shared" si="19"/>
        <v>1</v>
      </c>
      <c r="Q261" s="202"/>
      <c r="R261" s="203"/>
      <c r="S261" s="204" t="str">
        <f t="shared" si="20"/>
        <v/>
      </c>
      <c r="T261" s="281"/>
      <c r="U261" s="281"/>
      <c r="V261" s="281"/>
      <c r="W261" s="281"/>
      <c r="X261" s="317">
        <f>RMDF!X261</f>
        <v>0</v>
      </c>
      <c r="Y261" s="318" t="str">
        <f>IF(X261=0,"",_xlfn.XLOOKUP(X261,StatePicklist!$1:$1,StatePicklist!$3:$3,"NA",0))</f>
        <v/>
      </c>
      <c r="Z261" s="297" t="str">
        <f ca="1">IF(RMDF!Y261="", "", IF(ISNUMBER(MATCH(RMDF!Y261, INDIRECT(Y261), 0)), "OK", "Invalid"))</f>
        <v/>
      </c>
      <c r="AA261" s="281"/>
      <c r="AB261" s="281"/>
      <c r="AC261" s="281"/>
      <c r="AD261" s="281" t="b">
        <f>AND(RMDF!AG261&gt;=0, RMDF!AG261&lt;=1-RMDF!Z261, RMDF!AG261=ROUND(RMDF!AG261,4))</f>
        <v>1</v>
      </c>
      <c r="AE261" s="317">
        <f>RMDF!AE261</f>
        <v>0</v>
      </c>
      <c r="AF261" s="318" t="str">
        <f>IF(AE261=0,"",_xlfn.XLOOKUP(AE261,StatePicklist!$1:$1,StatePicklist!$3:$3,"NA",0))</f>
        <v/>
      </c>
      <c r="AG261" s="297" t="str">
        <f ca="1">IF(RMDF!AF261="", "", IF(ISNUMBER(MATCH(RMDF!AF261, INDIRECT(AF261), 0)), "OK", "Invalid"))</f>
        <v/>
      </c>
      <c r="AH261" s="281"/>
      <c r="AI261" s="281"/>
      <c r="AJ261" s="281"/>
      <c r="AK261" s="281" t="b">
        <f>AND(RMDF!AN261&gt;=0, RMDF!AN261&lt;=1-SUM(RMDF!Z261,RMDF!AG261), RMDF!AN261=ROUND(RMDF!AN261,4))</f>
        <v>1</v>
      </c>
      <c r="AL261" s="317">
        <f>RMDF!AL261</f>
        <v>0</v>
      </c>
      <c r="AM261" s="318" t="str">
        <f>IF(AL261=0,"",_xlfn.XLOOKUP(AL261,StatePicklist!$1:$1,StatePicklist!$3:$3,"NA",0))</f>
        <v/>
      </c>
      <c r="AN261" s="297" t="str">
        <f ca="1">IF(RMDF!AM261="", "", IF(ISNUMBER(MATCH(RMDF!AM261, INDIRECT(AM261), 0)), "OK", "Invalid"))</f>
        <v/>
      </c>
      <c r="AO261" s="281"/>
      <c r="AP261" s="281"/>
      <c r="AQ261" s="281"/>
      <c r="AR261" s="281" t="b">
        <f>AND(RMDF!AU261&gt;=0, RMDF!AU261&lt;=1-SUM(RMDF!Z261,RMDF!AG261,RMDF!AN261), RMDF!AU261=ROUND(RMDF!AU261,4))</f>
        <v>1</v>
      </c>
      <c r="AS261" s="317">
        <f>RMDF!AS261</f>
        <v>0</v>
      </c>
      <c r="AT261" s="318" t="str">
        <f>IF(AS261=0,"",_xlfn.XLOOKUP(AS261,StatePicklist!$1:$1,StatePicklist!$3:$3,"NA",0))</f>
        <v/>
      </c>
      <c r="AU261" s="297" t="str">
        <f ca="1">IF(RMDF!AT261="", "", IF(ISNUMBER(MATCH(RMDF!AT261, INDIRECT(AT261), 0)), "OK", "Invalid"))</f>
        <v/>
      </c>
      <c r="AV261" s="281"/>
      <c r="AW261" s="281"/>
      <c r="AX261" s="281"/>
      <c r="AY261" s="281" t="b">
        <f>AND(RMDF!BB261&gt;=0, RMDF!BB261&lt;=1-SUM(RMDF!Z261,RMDF!AG261,RMDF!AN261,RMDF!AU261), RMDF!BB261=ROUND(RMDF!BB261,4))</f>
        <v>1</v>
      </c>
      <c r="AZ261" s="317">
        <f>RMDF!AZ261</f>
        <v>0</v>
      </c>
      <c r="BA261" s="318" t="str">
        <f>IF(AZ261=0,"",_xlfn.XLOOKUP(AZ261,StatePicklist!$1:$1,StatePicklist!$3:$3,"NA",0))</f>
        <v/>
      </c>
      <c r="BB261" s="297" t="str">
        <f ca="1">IF(RMDF!BA261="", "", IF(ISNUMBER(MATCH(RMDF!BA261, INDIRECT(BA261), 0)), "OK", "Invalid"))</f>
        <v/>
      </c>
      <c r="BC261" s="281"/>
      <c r="BD261" s="281"/>
      <c r="BE261" s="281"/>
      <c r="BF261" s="281" t="b">
        <f>AND(RMDF!BI261&gt;=0, RMDF!BI261&lt;=1-SUM(RMDF!Z261,RMDF!AG261,RMDF!AN261,RMDF!AU261,RMDF!BB261), RMDF!BI261=ROUND(RMDF!BI261,4))</f>
        <v>1</v>
      </c>
      <c r="BG261" s="317">
        <f>RMDF!BG261</f>
        <v>0</v>
      </c>
      <c r="BH261" s="318" t="str">
        <f>IF(BG261=0,"",_xlfn.XLOOKUP(BG261,StatePicklist!$1:$1,StatePicklist!$3:$3,"NA",0))</f>
        <v/>
      </c>
      <c r="BI261" s="297" t="str">
        <f ca="1">IF(RMDF!BH261="", "", IF(ISNUMBER(MATCH(RMDF!BH261, INDIRECT(BH261), 0)), "OK", "Invalid"))</f>
        <v/>
      </c>
      <c r="BJ261" s="281"/>
      <c r="BK261" s="281"/>
      <c r="BL261" s="281"/>
      <c r="BM261" s="281" t="b">
        <f>AND(RMDF!BP261&gt;=0, RMDF!BP261&lt;=1-SUM(RMDF!Z261,RMDF!AG261,RMDF!AN261,RMDF!AU261,RMDF!BB261,RMDF!BI261), RMDF!BP261=ROUND(RMDF!BP261,4))</f>
        <v>1</v>
      </c>
      <c r="BN261" s="317">
        <f>RMDF!BN261</f>
        <v>0</v>
      </c>
      <c r="BO261" s="318" t="str">
        <f>IF(BN261=0,"",_xlfn.XLOOKUP(BN261,StatePicklist!$1:$1,StatePicklist!$3:$3,"NA",0))</f>
        <v/>
      </c>
      <c r="BP261" s="297" t="str">
        <f ca="1">IF(RMDF!BO261="", "", IF(ISNUMBER(MATCH(RMDF!BO261, INDIRECT(BO261), 0)), "OK", "Invalid"))</f>
        <v/>
      </c>
      <c r="BQ261" s="281"/>
      <c r="BR261" s="281"/>
      <c r="BS261" s="281"/>
      <c r="BT261" s="281" t="b">
        <f>AND(RMDF!BW261&gt;=0, RMDF!BW261&lt;=1-SUM(RMDF!Z261,RMDF!AG261,RMDF!AN261,RMDF!AU261,RMDF!BB261,RMDF!BI261,RMDF!BP261), RMDF!BW261=ROUND(RMDF!BW261,4))</f>
        <v>1</v>
      </c>
      <c r="BU261" s="317">
        <f>RMDF!BU261</f>
        <v>0</v>
      </c>
      <c r="BV261" s="318" t="str">
        <f>IF(BU261=0,"",_xlfn.XLOOKUP(BU261,StatePicklist!$1:$1,StatePicklist!$3:$3,"NA",0))</f>
        <v/>
      </c>
      <c r="BW261" s="297" t="str">
        <f ca="1">IF(RMDF!BV261="", "", IF(ISNUMBER(MATCH(RMDF!BV261, INDIRECT(BV261), 0)), "OK", "Invalid"))</f>
        <v/>
      </c>
      <c r="BX261" s="281"/>
      <c r="BY261" s="281"/>
      <c r="BZ261" s="281"/>
      <c r="CA261" s="281" t="b">
        <f>AND(RMDF!CD261&gt;=0, RMDF!CD261&lt;=1-SUM(RMDF!Z261,RMDF!AG261,RMDF!AN261,RMDF!AU261,RMDF!BB261,RMDF!BI261,RMDF!BP261,RMDF!BW261), RMDF!CD261=ROUND(RMDF!CD261,4))</f>
        <v>1</v>
      </c>
      <c r="CB261" s="317">
        <f>RMDF!CB261</f>
        <v>0</v>
      </c>
      <c r="CC261" s="318" t="str">
        <f>IF(CB261=0,"",_xlfn.XLOOKUP(CB261,StatePicklist!$1:$1,StatePicklist!$3:$3,"NA",0))</f>
        <v/>
      </c>
      <c r="CD261" s="297" t="str">
        <f ca="1">IF(RMDF!CC261="", "", IF(ISNUMBER(MATCH(RMDF!CC261, INDIRECT(CC261), 0)), "OK", "Invalid"))</f>
        <v/>
      </c>
      <c r="CE261" s="281"/>
      <c r="CF261" s="281"/>
      <c r="CG261" s="281"/>
      <c r="CH261" s="281" t="b">
        <f>AND(RMDF!CK261&gt;=0, RMDF!CK261&lt;=1-SUM(RMDF!Z261,RMDF!AG261,RMDF!AN261,RMDF!AU261,RMDF!BB261,RMDF!BI261,RMDF!BP261,RMDF!BW261,RMDF!CD261), RMDF!CK261=ROUND(RMDF!CK261,4))</f>
        <v>1</v>
      </c>
      <c r="CI261" s="317">
        <f>RMDF!CI261</f>
        <v>0</v>
      </c>
      <c r="CJ261" s="318" t="str">
        <f>IF(CI261=0,"",_xlfn.XLOOKUP(CI261,StatePicklist!$1:$1,StatePicklist!$3:$3,"NA",0))</f>
        <v/>
      </c>
      <c r="CK261" s="297" t="str">
        <f ca="1">IF(RMDF!CJ261="", "", IF(ISNUMBER(MATCH(RMDF!CJ261, INDIRECT(CJ261), 0)), "OK", "Invalid"))</f>
        <v/>
      </c>
      <c r="CL261" s="281"/>
      <c r="CM261" s="281"/>
      <c r="CN261" s="281"/>
      <c r="CO261" s="281" t="b">
        <f>AND(RMDF!CR261&gt;=0, RMDF!CR261&lt;=1-SUM(RMDF!Z261,RMDF!AG261,RMDF!AN261,RMDF!AU261,RMDF!BB261,RMDF!BI261,RMDF!BP261,RMDF!BW261,RMDF!CD261,RMDF!CK261), RMDF!CR261=ROUND(RMDF!CR261,4))</f>
        <v>1</v>
      </c>
      <c r="CP261" s="317">
        <f>RMDF!CP261</f>
        <v>0</v>
      </c>
      <c r="CQ261" s="318" t="str">
        <f>IF(CP261=0,"",_xlfn.XLOOKUP(CP261,StatePicklist!$1:$1,StatePicklist!$3:$3,"NA",0))</f>
        <v/>
      </c>
      <c r="CR261" s="297" t="str">
        <f ca="1">IF(RMDF!CQ261="", "", IF(ISNUMBER(MATCH(RMDF!CQ261, INDIRECT(CQ261), 0)), "OK", "Invalid"))</f>
        <v/>
      </c>
      <c r="CS261" s="281"/>
      <c r="CT261" s="281"/>
      <c r="CU261" s="281"/>
      <c r="CV261" s="281" t="b">
        <f>AND(RMDF!CY261&gt;=0, RMDF!CY261&lt;=1-SUM(RMDF!Z261,RMDF!AG261,RMDF!AN261,RMDF!AU261,RMDF!BB261,RMDF!BI261,RMDF!BP261,RMDF!BW261,RMDF!CD261,RMDF!CK261,RMDF!CR261), RMDF!CY261=ROUND(RMDF!CY261,4))</f>
        <v>1</v>
      </c>
      <c r="CW261" s="317">
        <f>RMDF!CW261</f>
        <v>0</v>
      </c>
      <c r="CX261" s="318" t="str">
        <f>IF(CW261=0,"",_xlfn.XLOOKUP(CW261,StatePicklist!$1:$1,StatePicklist!$3:$3,"NA",0))</f>
        <v/>
      </c>
      <c r="CY261" s="297" t="str">
        <f ca="1">IF(RMDF!CX261="", "", IF(ISNUMBER(MATCH(RMDF!CX261, INDIRECT(CX261), 0)), "OK", "Invalid"))</f>
        <v/>
      </c>
      <c r="CZ261" s="281"/>
      <c r="DA261" s="281"/>
      <c r="DB261" s="281"/>
      <c r="DC261" s="281" t="b">
        <f>AND(RMDF!DF261&gt;=0, RMDF!DF261&lt;=1-SUM(RMDF!Z261,RMDF!AG261,RMDF!AN261,RMDF!AU261,RMDF!BB261,RMDF!BI261,RMDF!BP261,RMDF!BW261,RMDF!CD261,RMDF!CK261,RMDF!CR261,RMDF!CY261), RMDF!DF261=ROUND(RMDF!DF261,4))</f>
        <v>1</v>
      </c>
      <c r="DD261" s="317">
        <f>RMDF!DD261</f>
        <v>0</v>
      </c>
      <c r="DE261" s="318" t="str">
        <f>IF(DD261=0,"",_xlfn.XLOOKUP(DD261,StatePicklist!$1:$1,StatePicklist!$3:$3,"NA",0))</f>
        <v/>
      </c>
      <c r="DF261" s="297" t="str">
        <f ca="1">IF(RMDF!DE261="", "", IF(ISNUMBER(MATCH(RMDF!DE261, INDIRECT(DE261), 0)), "OK", "Invalid"))</f>
        <v/>
      </c>
      <c r="DG261" s="281"/>
      <c r="DH261" s="281"/>
      <c r="DI261" s="281"/>
      <c r="DJ261" s="281" t="b">
        <f>AND(RMDF!DM261&gt;=0, RMDF!DM261&lt;=1-SUM(RMDF!Z261,RMDF!AG261,RMDF!AN261,RMDF!AU261,RMDF!BB261,RMDF!BI261,RMDF!BP261,RMDF!BW261,RMDF!CD261,RMDF!CK261,RMDF!CR261,RMDF!CY261,RMDF!DF261), RMDF!DM261=ROUND(RMDF!DM261,4))</f>
        <v>1</v>
      </c>
      <c r="DK261" s="317">
        <f>RMDF!DK261</f>
        <v>0</v>
      </c>
      <c r="DL261" s="318" t="str">
        <f>IF(DK261=0,"",_xlfn.XLOOKUP(DK261,StatePicklist!$1:$1,StatePicklist!$3:$3,"NA",0))</f>
        <v/>
      </c>
      <c r="DM261" s="297" t="str">
        <f ca="1">IF(RMDF!DL261="", "", IF(ISNUMBER(MATCH(RMDF!DL261, INDIRECT(DL261), 0)), "OK", "Invalid"))</f>
        <v/>
      </c>
      <c r="DN261" s="281"/>
      <c r="DO261" s="281"/>
      <c r="DP261" s="281"/>
      <c r="DQ261" s="281" t="b">
        <f>AND(RMDF!DT261&gt;=0, RMDF!DT261&lt;=1-SUM(RMDF!Z261,RMDF!AG261,RMDF!AN261,RMDF!AU261,RMDF!BB261,RMDF!BI261,RMDF!BP261,RMDF!BW261,RMDF!CD261,RMDF!CK261,RMDF!CR261,RMDF!CY261,RMDF!DF261,RMDF!DM261), RMDF!DT261=ROUND(RMDF!DT261,4))</f>
        <v>1</v>
      </c>
      <c r="DR261" s="317">
        <f>RMDF!DR261</f>
        <v>0</v>
      </c>
      <c r="DS261" s="318" t="str">
        <f>IF(DR261=0,"",_xlfn.XLOOKUP(DR261,StatePicklist!$1:$1,StatePicklist!$3:$3,"NA",0))</f>
        <v/>
      </c>
      <c r="DT261" s="297" t="str">
        <f ca="1">IF(RMDF!DS261="", "", IF(ISNUMBER(MATCH(RMDF!DS261, INDIRECT(DS261), 0)), "OK", "Invalid"))</f>
        <v/>
      </c>
      <c r="DU261" s="281"/>
      <c r="DV261" s="281"/>
      <c r="DW261" s="281"/>
      <c r="DX261" s="281" t="b">
        <f>AND(RMDF!EA261&gt;=0, RMDF!EA261&lt;=1-SUM(RMDF!Z261,RMDF!AG261,RMDF!AN261,RMDF!AU261,RMDF!BB261,RMDF!BI261,RMDF!BP261,RMDF!BW261,RMDF!CD261,RMDF!CK261,RMDF!CR261,RMDF!CY261,RMDF!DF261,RMDF!DM261,RMDF!DT261), RMDF!EA261=ROUND(RMDF!EA261,4))</f>
        <v>1</v>
      </c>
      <c r="DY261" s="317">
        <f>RMDF!DY261</f>
        <v>0</v>
      </c>
      <c r="DZ261" s="318" t="str">
        <f>IF(DY261=0,"",_xlfn.XLOOKUP(DY261,StatePicklist!$1:$1,StatePicklist!$3:$3,"NA",0))</f>
        <v/>
      </c>
      <c r="EA261" s="297" t="str">
        <f ca="1">IF(RMDF!DZ261="", "", IF(ISNUMBER(MATCH(RMDF!DZ261, INDIRECT(DZ261), 0)), "OK", "Invalid"))</f>
        <v/>
      </c>
      <c r="EB261" s="281"/>
      <c r="EC261" s="281"/>
      <c r="ED261" s="281"/>
      <c r="EE261" s="281" t="b">
        <f>AND(RMDF!EH261&gt;=0, RMDF!EH261&lt;=1-SUM(RMDF!Z261,RMDF!AG261,RMDF!AN261,RMDF!AU261,RMDF!BB261,RMDF!BI261,RMDF!BP261,RMDF!BW261,RMDF!CD261,RMDF!CK261,RMDF!CR261,RMDF!CY261,RMDF!DF261,RMDF!DM261,RMDF!DT261,RMDF!EA261), RMDF!EH261=ROUND(RMDF!EH261,4))</f>
        <v>1</v>
      </c>
      <c r="EF261" s="317">
        <f>RMDF!EF261</f>
        <v>0</v>
      </c>
      <c r="EG261" s="318" t="str">
        <f>IF(EF261=0,"",_xlfn.XLOOKUP(EF261,StatePicklist!$1:$1,StatePicklist!$3:$3,"NA",0))</f>
        <v/>
      </c>
      <c r="EH261" s="297" t="str">
        <f ca="1">IF(RMDF!EG261="", "", IF(ISNUMBER(MATCH(RMDF!EG261, INDIRECT(EG261), 0)), "OK", "Invalid"))</f>
        <v/>
      </c>
      <c r="EI261" s="281"/>
      <c r="EJ261" s="281"/>
      <c r="EK261" s="281"/>
      <c r="EL261" s="281" t="b">
        <f>AND(RMDF!EO261&gt;=0, RMDF!EO261&lt;=1-SUM(RMDF!Z261,RMDF!AG261,RMDF!AN261,RMDF!AU261,RMDF!BB261,RMDF!BI261,RMDF!BP261,RMDF!BW261,RMDF!CD261,RMDF!CK261,RMDF!CR261,RMDF!CY261,RMDF!DF261,RMDF!DM261,RMDF!DT261,RMDF!EA261,RMDF!EH261), RMDF!EO261=ROUND(RMDF!EO261,4))</f>
        <v>1</v>
      </c>
      <c r="EM261" s="317">
        <f>RMDF!EM261</f>
        <v>0</v>
      </c>
      <c r="EN261" s="318" t="str">
        <f>IF(EM261=0,"",_xlfn.XLOOKUP(EM261,StatePicklist!$1:$1,StatePicklist!$3:$3,"NA",0))</f>
        <v/>
      </c>
      <c r="EO261" s="297" t="str">
        <f ca="1">IF(RMDF!EN261="", "", IF(ISNUMBER(MATCH(RMDF!EN261, INDIRECT(EN261), 0)), "OK", "Invalid"))</f>
        <v/>
      </c>
      <c r="EP261" s="281"/>
      <c r="EQ261" s="281"/>
      <c r="ER261" s="281"/>
      <c r="ES261" s="281" t="b">
        <f>AND(RMDF!EV261&gt;=0, RMDF!EV261&lt;=1-SUM(RMDF!Z261,RMDF!AG261,RMDF!AN261,RMDF!AU261,RMDF!BB261,RMDF!BI261,RMDF!BP261,RMDF!BW261,RMDF!CD261,RMDF!CK261,RMDF!CR261,RMDF!CY261,RMDF!DF261,RMDF!DM261,RMDF!DT261,RMDF!EA261,RMDF!EH261,RMDF!EO261), RMDF!EV261=ROUND(RMDF!EV261,4))</f>
        <v>1</v>
      </c>
      <c r="ET261" s="317">
        <f>RMDF!ET261</f>
        <v>0</v>
      </c>
      <c r="EU261" s="318" t="str">
        <f>IF(ET261=0,"",_xlfn.XLOOKUP(ET261,StatePicklist!$1:$1,StatePicklist!$3:$3,"NA",0))</f>
        <v/>
      </c>
      <c r="EV261" s="297" t="str">
        <f ca="1">IF(RMDF!EU261="", "", IF(ISNUMBER(MATCH(RMDF!EU261, INDIRECT(EU261), 0)), "OK", "Invalid"))</f>
        <v/>
      </c>
      <c r="EW261" s="281"/>
      <c r="EX261" s="281"/>
      <c r="EY261" s="281"/>
      <c r="EZ261" s="281" t="b">
        <f>AND(RMDF!FC261&gt;=0, RMDF!FC261&lt;=1-SUM(RMDF!Z261,RMDF!AG261,RMDF!AN261,RMDF!AU261,RMDF!BB261,RMDF!BI261,RMDF!BP261,RMDF!BW261,RMDF!CD261,RMDF!CK261,RMDF!CR261,RMDF!CY261,RMDF!DF261,RMDF!DM261,RMDF!DT261,RMDF!EA261,RMDF!EH261,RMDF!EO261,RMDF!EV261), RMDF!FC261=ROUND(RMDF!FC261,4))</f>
        <v>1</v>
      </c>
      <c r="FA261" s="317">
        <f>RMDF!FA261</f>
        <v>0</v>
      </c>
      <c r="FB261" s="318" t="str">
        <f>IF(FA261=0,"",_xlfn.XLOOKUP(FA261,StatePicklist!$1:$1,StatePicklist!$3:$3,"NA",0))</f>
        <v/>
      </c>
      <c r="FC261" s="297" t="str">
        <f ca="1">IF(RMDF!FB261="", "", IF(ISNUMBER(MATCH(RMDF!FB261, INDIRECT(FB261), 0)), "OK", "Invalid"))</f>
        <v/>
      </c>
    </row>
    <row r="262" spans="1:159" s="205" customFormat="1" ht="39.9" customHeight="1" x14ac:dyDescent="0.25">
      <c r="A262" s="206"/>
      <c r="B262" s="196"/>
      <c r="C262" s="197"/>
      <c r="D262" s="198"/>
      <c r="E262" s="199"/>
      <c r="F262" s="200"/>
      <c r="G262" s="201"/>
      <c r="H262" s="292"/>
      <c r="I262" s="305">
        <f>RMDF!I262</f>
        <v>0</v>
      </c>
      <c r="J262" s="305" t="str">
        <f>IF(I262=ProductCode!$B$30,"PDReclPost",IF(OR(I262=ProductCode!$C$30,I262=ProductCode!$E$30,I262=ProductCode!$G$30),"PDPreCon",IF(OR(I262=ProductCode!$D$30,I262=ProductCode!$F$30),"PDNotReclPost","")))</f>
        <v/>
      </c>
      <c r="K262" s="305" t="str">
        <f t="shared" si="18"/>
        <v/>
      </c>
      <c r="L262" s="289"/>
      <c r="M262" s="305" t="str">
        <f t="shared" si="18"/>
        <v/>
      </c>
      <c r="N262" s="289" t="b">
        <f>AND(RMDF!N262&gt;=0, RMDF!N262&lt;=1-RMDF!L262, RMDF!N262=ROUND(RMDF!N262,4))</f>
        <v>1</v>
      </c>
      <c r="O262" s="286" t="str">
        <f>IF(P262="","",IF(I262="","",IF(LEFT(I262,13)="Reclaimed pos",RawMaterialCode!$E$569,RawMaterialCode!$E$568)))</f>
        <v>Reclaimed pre-consumer mixed fibers (RM0578)</v>
      </c>
      <c r="P262" s="295">
        <f t="shared" si="19"/>
        <v>1</v>
      </c>
      <c r="Q262" s="202"/>
      <c r="R262" s="203"/>
      <c r="S262" s="204" t="str">
        <f t="shared" si="20"/>
        <v/>
      </c>
      <c r="T262" s="281"/>
      <c r="U262" s="281"/>
      <c r="V262" s="281"/>
      <c r="W262" s="281"/>
      <c r="X262" s="317">
        <f>RMDF!X262</f>
        <v>0</v>
      </c>
      <c r="Y262" s="318" t="str">
        <f>IF(X262=0,"",_xlfn.XLOOKUP(X262,StatePicklist!$1:$1,StatePicklist!$3:$3,"NA",0))</f>
        <v/>
      </c>
      <c r="Z262" s="297" t="str">
        <f ca="1">IF(RMDF!Y262="", "", IF(ISNUMBER(MATCH(RMDF!Y262, INDIRECT(Y262), 0)), "OK", "Invalid"))</f>
        <v/>
      </c>
      <c r="AA262" s="281"/>
      <c r="AB262" s="281"/>
      <c r="AC262" s="281"/>
      <c r="AD262" s="281" t="b">
        <f>AND(RMDF!AG262&gt;=0, RMDF!AG262&lt;=1-RMDF!Z262, RMDF!AG262=ROUND(RMDF!AG262,4))</f>
        <v>1</v>
      </c>
      <c r="AE262" s="317">
        <f>RMDF!AE262</f>
        <v>0</v>
      </c>
      <c r="AF262" s="318" t="str">
        <f>IF(AE262=0,"",_xlfn.XLOOKUP(AE262,StatePicklist!$1:$1,StatePicklist!$3:$3,"NA",0))</f>
        <v/>
      </c>
      <c r="AG262" s="297" t="str">
        <f ca="1">IF(RMDF!AF262="", "", IF(ISNUMBER(MATCH(RMDF!AF262, INDIRECT(AF262), 0)), "OK", "Invalid"))</f>
        <v/>
      </c>
      <c r="AH262" s="281"/>
      <c r="AI262" s="281"/>
      <c r="AJ262" s="281"/>
      <c r="AK262" s="281" t="b">
        <f>AND(RMDF!AN262&gt;=0, RMDF!AN262&lt;=1-SUM(RMDF!Z262,RMDF!AG262), RMDF!AN262=ROUND(RMDF!AN262,4))</f>
        <v>1</v>
      </c>
      <c r="AL262" s="317">
        <f>RMDF!AL262</f>
        <v>0</v>
      </c>
      <c r="AM262" s="318" t="str">
        <f>IF(AL262=0,"",_xlfn.XLOOKUP(AL262,StatePicklist!$1:$1,StatePicklist!$3:$3,"NA",0))</f>
        <v/>
      </c>
      <c r="AN262" s="297" t="str">
        <f ca="1">IF(RMDF!AM262="", "", IF(ISNUMBER(MATCH(RMDF!AM262, INDIRECT(AM262), 0)), "OK", "Invalid"))</f>
        <v/>
      </c>
      <c r="AO262" s="281"/>
      <c r="AP262" s="281"/>
      <c r="AQ262" s="281"/>
      <c r="AR262" s="281" t="b">
        <f>AND(RMDF!AU262&gt;=0, RMDF!AU262&lt;=1-SUM(RMDF!Z262,RMDF!AG262,RMDF!AN262), RMDF!AU262=ROUND(RMDF!AU262,4))</f>
        <v>1</v>
      </c>
      <c r="AS262" s="317">
        <f>RMDF!AS262</f>
        <v>0</v>
      </c>
      <c r="AT262" s="318" t="str">
        <f>IF(AS262=0,"",_xlfn.XLOOKUP(AS262,StatePicklist!$1:$1,StatePicklist!$3:$3,"NA",0))</f>
        <v/>
      </c>
      <c r="AU262" s="297" t="str">
        <f ca="1">IF(RMDF!AT262="", "", IF(ISNUMBER(MATCH(RMDF!AT262, INDIRECT(AT262), 0)), "OK", "Invalid"))</f>
        <v/>
      </c>
      <c r="AV262" s="281"/>
      <c r="AW262" s="281"/>
      <c r="AX262" s="281"/>
      <c r="AY262" s="281" t="b">
        <f>AND(RMDF!BB262&gt;=0, RMDF!BB262&lt;=1-SUM(RMDF!Z262,RMDF!AG262,RMDF!AN262,RMDF!AU262), RMDF!BB262=ROUND(RMDF!BB262,4))</f>
        <v>1</v>
      </c>
      <c r="AZ262" s="317">
        <f>RMDF!AZ262</f>
        <v>0</v>
      </c>
      <c r="BA262" s="318" t="str">
        <f>IF(AZ262=0,"",_xlfn.XLOOKUP(AZ262,StatePicklist!$1:$1,StatePicklist!$3:$3,"NA",0))</f>
        <v/>
      </c>
      <c r="BB262" s="297" t="str">
        <f ca="1">IF(RMDF!BA262="", "", IF(ISNUMBER(MATCH(RMDF!BA262, INDIRECT(BA262), 0)), "OK", "Invalid"))</f>
        <v/>
      </c>
      <c r="BC262" s="281"/>
      <c r="BD262" s="281"/>
      <c r="BE262" s="281"/>
      <c r="BF262" s="281" t="b">
        <f>AND(RMDF!BI262&gt;=0, RMDF!BI262&lt;=1-SUM(RMDF!Z262,RMDF!AG262,RMDF!AN262,RMDF!AU262,RMDF!BB262), RMDF!BI262=ROUND(RMDF!BI262,4))</f>
        <v>1</v>
      </c>
      <c r="BG262" s="317">
        <f>RMDF!BG262</f>
        <v>0</v>
      </c>
      <c r="BH262" s="318" t="str">
        <f>IF(BG262=0,"",_xlfn.XLOOKUP(BG262,StatePicklist!$1:$1,StatePicklist!$3:$3,"NA",0))</f>
        <v/>
      </c>
      <c r="BI262" s="297" t="str">
        <f ca="1">IF(RMDF!BH262="", "", IF(ISNUMBER(MATCH(RMDF!BH262, INDIRECT(BH262), 0)), "OK", "Invalid"))</f>
        <v/>
      </c>
      <c r="BJ262" s="281"/>
      <c r="BK262" s="281"/>
      <c r="BL262" s="281"/>
      <c r="BM262" s="281" t="b">
        <f>AND(RMDF!BP262&gt;=0, RMDF!BP262&lt;=1-SUM(RMDF!Z262,RMDF!AG262,RMDF!AN262,RMDF!AU262,RMDF!BB262,RMDF!BI262), RMDF!BP262=ROUND(RMDF!BP262,4))</f>
        <v>1</v>
      </c>
      <c r="BN262" s="317">
        <f>RMDF!BN262</f>
        <v>0</v>
      </c>
      <c r="BO262" s="318" t="str">
        <f>IF(BN262=0,"",_xlfn.XLOOKUP(BN262,StatePicklist!$1:$1,StatePicklist!$3:$3,"NA",0))</f>
        <v/>
      </c>
      <c r="BP262" s="297" t="str">
        <f ca="1">IF(RMDF!BO262="", "", IF(ISNUMBER(MATCH(RMDF!BO262, INDIRECT(BO262), 0)), "OK", "Invalid"))</f>
        <v/>
      </c>
      <c r="BQ262" s="281"/>
      <c r="BR262" s="281"/>
      <c r="BS262" s="281"/>
      <c r="BT262" s="281" t="b">
        <f>AND(RMDF!BW262&gt;=0, RMDF!BW262&lt;=1-SUM(RMDF!Z262,RMDF!AG262,RMDF!AN262,RMDF!AU262,RMDF!BB262,RMDF!BI262,RMDF!BP262), RMDF!BW262=ROUND(RMDF!BW262,4))</f>
        <v>1</v>
      </c>
      <c r="BU262" s="317">
        <f>RMDF!BU262</f>
        <v>0</v>
      </c>
      <c r="BV262" s="318" t="str">
        <f>IF(BU262=0,"",_xlfn.XLOOKUP(BU262,StatePicklist!$1:$1,StatePicklist!$3:$3,"NA",0))</f>
        <v/>
      </c>
      <c r="BW262" s="297" t="str">
        <f ca="1">IF(RMDF!BV262="", "", IF(ISNUMBER(MATCH(RMDF!BV262, INDIRECT(BV262), 0)), "OK", "Invalid"))</f>
        <v/>
      </c>
      <c r="BX262" s="281"/>
      <c r="BY262" s="281"/>
      <c r="BZ262" s="281"/>
      <c r="CA262" s="281" t="b">
        <f>AND(RMDF!CD262&gt;=0, RMDF!CD262&lt;=1-SUM(RMDF!Z262,RMDF!AG262,RMDF!AN262,RMDF!AU262,RMDF!BB262,RMDF!BI262,RMDF!BP262,RMDF!BW262), RMDF!CD262=ROUND(RMDF!CD262,4))</f>
        <v>1</v>
      </c>
      <c r="CB262" s="317">
        <f>RMDF!CB262</f>
        <v>0</v>
      </c>
      <c r="CC262" s="318" t="str">
        <f>IF(CB262=0,"",_xlfn.XLOOKUP(CB262,StatePicklist!$1:$1,StatePicklist!$3:$3,"NA",0))</f>
        <v/>
      </c>
      <c r="CD262" s="297" t="str">
        <f ca="1">IF(RMDF!CC262="", "", IF(ISNUMBER(MATCH(RMDF!CC262, INDIRECT(CC262), 0)), "OK", "Invalid"))</f>
        <v/>
      </c>
      <c r="CE262" s="281"/>
      <c r="CF262" s="281"/>
      <c r="CG262" s="281"/>
      <c r="CH262" s="281" t="b">
        <f>AND(RMDF!CK262&gt;=0, RMDF!CK262&lt;=1-SUM(RMDF!Z262,RMDF!AG262,RMDF!AN262,RMDF!AU262,RMDF!BB262,RMDF!BI262,RMDF!BP262,RMDF!BW262,RMDF!CD262), RMDF!CK262=ROUND(RMDF!CK262,4))</f>
        <v>1</v>
      </c>
      <c r="CI262" s="317">
        <f>RMDF!CI262</f>
        <v>0</v>
      </c>
      <c r="CJ262" s="318" t="str">
        <f>IF(CI262=0,"",_xlfn.XLOOKUP(CI262,StatePicklist!$1:$1,StatePicklist!$3:$3,"NA",0))</f>
        <v/>
      </c>
      <c r="CK262" s="297" t="str">
        <f ca="1">IF(RMDF!CJ262="", "", IF(ISNUMBER(MATCH(RMDF!CJ262, INDIRECT(CJ262), 0)), "OK", "Invalid"))</f>
        <v/>
      </c>
      <c r="CL262" s="281"/>
      <c r="CM262" s="281"/>
      <c r="CN262" s="281"/>
      <c r="CO262" s="281" t="b">
        <f>AND(RMDF!CR262&gt;=0, RMDF!CR262&lt;=1-SUM(RMDF!Z262,RMDF!AG262,RMDF!AN262,RMDF!AU262,RMDF!BB262,RMDF!BI262,RMDF!BP262,RMDF!BW262,RMDF!CD262,RMDF!CK262), RMDF!CR262=ROUND(RMDF!CR262,4))</f>
        <v>1</v>
      </c>
      <c r="CP262" s="317">
        <f>RMDF!CP262</f>
        <v>0</v>
      </c>
      <c r="CQ262" s="318" t="str">
        <f>IF(CP262=0,"",_xlfn.XLOOKUP(CP262,StatePicklist!$1:$1,StatePicklist!$3:$3,"NA",0))</f>
        <v/>
      </c>
      <c r="CR262" s="297" t="str">
        <f ca="1">IF(RMDF!CQ262="", "", IF(ISNUMBER(MATCH(RMDF!CQ262, INDIRECT(CQ262), 0)), "OK", "Invalid"))</f>
        <v/>
      </c>
      <c r="CS262" s="281"/>
      <c r="CT262" s="281"/>
      <c r="CU262" s="281"/>
      <c r="CV262" s="281" t="b">
        <f>AND(RMDF!CY262&gt;=0, RMDF!CY262&lt;=1-SUM(RMDF!Z262,RMDF!AG262,RMDF!AN262,RMDF!AU262,RMDF!BB262,RMDF!BI262,RMDF!BP262,RMDF!BW262,RMDF!CD262,RMDF!CK262,RMDF!CR262), RMDF!CY262=ROUND(RMDF!CY262,4))</f>
        <v>1</v>
      </c>
      <c r="CW262" s="317">
        <f>RMDF!CW262</f>
        <v>0</v>
      </c>
      <c r="CX262" s="318" t="str">
        <f>IF(CW262=0,"",_xlfn.XLOOKUP(CW262,StatePicklist!$1:$1,StatePicklist!$3:$3,"NA",0))</f>
        <v/>
      </c>
      <c r="CY262" s="297" t="str">
        <f ca="1">IF(RMDF!CX262="", "", IF(ISNUMBER(MATCH(RMDF!CX262, INDIRECT(CX262), 0)), "OK", "Invalid"))</f>
        <v/>
      </c>
      <c r="CZ262" s="281"/>
      <c r="DA262" s="281"/>
      <c r="DB262" s="281"/>
      <c r="DC262" s="281" t="b">
        <f>AND(RMDF!DF262&gt;=0, RMDF!DF262&lt;=1-SUM(RMDF!Z262,RMDF!AG262,RMDF!AN262,RMDF!AU262,RMDF!BB262,RMDF!BI262,RMDF!BP262,RMDF!BW262,RMDF!CD262,RMDF!CK262,RMDF!CR262,RMDF!CY262), RMDF!DF262=ROUND(RMDF!DF262,4))</f>
        <v>1</v>
      </c>
      <c r="DD262" s="317">
        <f>RMDF!DD262</f>
        <v>0</v>
      </c>
      <c r="DE262" s="318" t="str">
        <f>IF(DD262=0,"",_xlfn.XLOOKUP(DD262,StatePicklist!$1:$1,StatePicklist!$3:$3,"NA",0))</f>
        <v/>
      </c>
      <c r="DF262" s="297" t="str">
        <f ca="1">IF(RMDF!DE262="", "", IF(ISNUMBER(MATCH(RMDF!DE262, INDIRECT(DE262), 0)), "OK", "Invalid"))</f>
        <v/>
      </c>
      <c r="DG262" s="281"/>
      <c r="DH262" s="281"/>
      <c r="DI262" s="281"/>
      <c r="DJ262" s="281" t="b">
        <f>AND(RMDF!DM262&gt;=0, RMDF!DM262&lt;=1-SUM(RMDF!Z262,RMDF!AG262,RMDF!AN262,RMDF!AU262,RMDF!BB262,RMDF!BI262,RMDF!BP262,RMDF!BW262,RMDF!CD262,RMDF!CK262,RMDF!CR262,RMDF!CY262,RMDF!DF262), RMDF!DM262=ROUND(RMDF!DM262,4))</f>
        <v>1</v>
      </c>
      <c r="DK262" s="317">
        <f>RMDF!DK262</f>
        <v>0</v>
      </c>
      <c r="DL262" s="318" t="str">
        <f>IF(DK262=0,"",_xlfn.XLOOKUP(DK262,StatePicklist!$1:$1,StatePicklist!$3:$3,"NA",0))</f>
        <v/>
      </c>
      <c r="DM262" s="297" t="str">
        <f ca="1">IF(RMDF!DL262="", "", IF(ISNUMBER(MATCH(RMDF!DL262, INDIRECT(DL262), 0)), "OK", "Invalid"))</f>
        <v/>
      </c>
      <c r="DN262" s="281"/>
      <c r="DO262" s="281"/>
      <c r="DP262" s="281"/>
      <c r="DQ262" s="281" t="b">
        <f>AND(RMDF!DT262&gt;=0, RMDF!DT262&lt;=1-SUM(RMDF!Z262,RMDF!AG262,RMDF!AN262,RMDF!AU262,RMDF!BB262,RMDF!BI262,RMDF!BP262,RMDF!BW262,RMDF!CD262,RMDF!CK262,RMDF!CR262,RMDF!CY262,RMDF!DF262,RMDF!DM262), RMDF!DT262=ROUND(RMDF!DT262,4))</f>
        <v>1</v>
      </c>
      <c r="DR262" s="317">
        <f>RMDF!DR262</f>
        <v>0</v>
      </c>
      <c r="DS262" s="318" t="str">
        <f>IF(DR262=0,"",_xlfn.XLOOKUP(DR262,StatePicklist!$1:$1,StatePicklist!$3:$3,"NA",0))</f>
        <v/>
      </c>
      <c r="DT262" s="297" t="str">
        <f ca="1">IF(RMDF!DS262="", "", IF(ISNUMBER(MATCH(RMDF!DS262, INDIRECT(DS262), 0)), "OK", "Invalid"))</f>
        <v/>
      </c>
      <c r="DU262" s="281"/>
      <c r="DV262" s="281"/>
      <c r="DW262" s="281"/>
      <c r="DX262" s="281" t="b">
        <f>AND(RMDF!EA262&gt;=0, RMDF!EA262&lt;=1-SUM(RMDF!Z262,RMDF!AG262,RMDF!AN262,RMDF!AU262,RMDF!BB262,RMDF!BI262,RMDF!BP262,RMDF!BW262,RMDF!CD262,RMDF!CK262,RMDF!CR262,RMDF!CY262,RMDF!DF262,RMDF!DM262,RMDF!DT262), RMDF!EA262=ROUND(RMDF!EA262,4))</f>
        <v>1</v>
      </c>
      <c r="DY262" s="317">
        <f>RMDF!DY262</f>
        <v>0</v>
      </c>
      <c r="DZ262" s="318" t="str">
        <f>IF(DY262=0,"",_xlfn.XLOOKUP(DY262,StatePicklist!$1:$1,StatePicklist!$3:$3,"NA",0))</f>
        <v/>
      </c>
      <c r="EA262" s="297" t="str">
        <f ca="1">IF(RMDF!DZ262="", "", IF(ISNUMBER(MATCH(RMDF!DZ262, INDIRECT(DZ262), 0)), "OK", "Invalid"))</f>
        <v/>
      </c>
      <c r="EB262" s="281"/>
      <c r="EC262" s="281"/>
      <c r="ED262" s="281"/>
      <c r="EE262" s="281" t="b">
        <f>AND(RMDF!EH262&gt;=0, RMDF!EH262&lt;=1-SUM(RMDF!Z262,RMDF!AG262,RMDF!AN262,RMDF!AU262,RMDF!BB262,RMDF!BI262,RMDF!BP262,RMDF!BW262,RMDF!CD262,RMDF!CK262,RMDF!CR262,RMDF!CY262,RMDF!DF262,RMDF!DM262,RMDF!DT262,RMDF!EA262), RMDF!EH262=ROUND(RMDF!EH262,4))</f>
        <v>1</v>
      </c>
      <c r="EF262" s="317">
        <f>RMDF!EF262</f>
        <v>0</v>
      </c>
      <c r="EG262" s="318" t="str">
        <f>IF(EF262=0,"",_xlfn.XLOOKUP(EF262,StatePicklist!$1:$1,StatePicklist!$3:$3,"NA",0))</f>
        <v/>
      </c>
      <c r="EH262" s="297" t="str">
        <f ca="1">IF(RMDF!EG262="", "", IF(ISNUMBER(MATCH(RMDF!EG262, INDIRECT(EG262), 0)), "OK", "Invalid"))</f>
        <v/>
      </c>
      <c r="EI262" s="281"/>
      <c r="EJ262" s="281"/>
      <c r="EK262" s="281"/>
      <c r="EL262" s="281" t="b">
        <f>AND(RMDF!EO262&gt;=0, RMDF!EO262&lt;=1-SUM(RMDF!Z262,RMDF!AG262,RMDF!AN262,RMDF!AU262,RMDF!BB262,RMDF!BI262,RMDF!BP262,RMDF!BW262,RMDF!CD262,RMDF!CK262,RMDF!CR262,RMDF!CY262,RMDF!DF262,RMDF!DM262,RMDF!DT262,RMDF!EA262,RMDF!EH262), RMDF!EO262=ROUND(RMDF!EO262,4))</f>
        <v>1</v>
      </c>
      <c r="EM262" s="317">
        <f>RMDF!EM262</f>
        <v>0</v>
      </c>
      <c r="EN262" s="318" t="str">
        <f>IF(EM262=0,"",_xlfn.XLOOKUP(EM262,StatePicklist!$1:$1,StatePicklist!$3:$3,"NA",0))</f>
        <v/>
      </c>
      <c r="EO262" s="297" t="str">
        <f ca="1">IF(RMDF!EN262="", "", IF(ISNUMBER(MATCH(RMDF!EN262, INDIRECT(EN262), 0)), "OK", "Invalid"))</f>
        <v/>
      </c>
      <c r="EP262" s="281"/>
      <c r="EQ262" s="281"/>
      <c r="ER262" s="281"/>
      <c r="ES262" s="281" t="b">
        <f>AND(RMDF!EV262&gt;=0, RMDF!EV262&lt;=1-SUM(RMDF!Z262,RMDF!AG262,RMDF!AN262,RMDF!AU262,RMDF!BB262,RMDF!BI262,RMDF!BP262,RMDF!BW262,RMDF!CD262,RMDF!CK262,RMDF!CR262,RMDF!CY262,RMDF!DF262,RMDF!DM262,RMDF!DT262,RMDF!EA262,RMDF!EH262,RMDF!EO262), RMDF!EV262=ROUND(RMDF!EV262,4))</f>
        <v>1</v>
      </c>
      <c r="ET262" s="317">
        <f>RMDF!ET262</f>
        <v>0</v>
      </c>
      <c r="EU262" s="318" t="str">
        <f>IF(ET262=0,"",_xlfn.XLOOKUP(ET262,StatePicklist!$1:$1,StatePicklist!$3:$3,"NA",0))</f>
        <v/>
      </c>
      <c r="EV262" s="297" t="str">
        <f ca="1">IF(RMDF!EU262="", "", IF(ISNUMBER(MATCH(RMDF!EU262, INDIRECT(EU262), 0)), "OK", "Invalid"))</f>
        <v/>
      </c>
      <c r="EW262" s="281"/>
      <c r="EX262" s="281"/>
      <c r="EY262" s="281"/>
      <c r="EZ262" s="281" t="b">
        <f>AND(RMDF!FC262&gt;=0, RMDF!FC262&lt;=1-SUM(RMDF!Z262,RMDF!AG262,RMDF!AN262,RMDF!AU262,RMDF!BB262,RMDF!BI262,RMDF!BP262,RMDF!BW262,RMDF!CD262,RMDF!CK262,RMDF!CR262,RMDF!CY262,RMDF!DF262,RMDF!DM262,RMDF!DT262,RMDF!EA262,RMDF!EH262,RMDF!EO262,RMDF!EV262), RMDF!FC262=ROUND(RMDF!FC262,4))</f>
        <v>1</v>
      </c>
      <c r="FA262" s="317">
        <f>RMDF!FA262</f>
        <v>0</v>
      </c>
      <c r="FB262" s="318" t="str">
        <f>IF(FA262=0,"",_xlfn.XLOOKUP(FA262,StatePicklist!$1:$1,StatePicklist!$3:$3,"NA",0))</f>
        <v/>
      </c>
      <c r="FC262" s="297" t="str">
        <f ca="1">IF(RMDF!FB262="", "", IF(ISNUMBER(MATCH(RMDF!FB262, INDIRECT(FB262), 0)), "OK", "Invalid"))</f>
        <v/>
      </c>
    </row>
    <row r="263" spans="1:159" s="205" customFormat="1" ht="39.9" customHeight="1" x14ac:dyDescent="0.25">
      <c r="A263" s="206"/>
      <c r="B263" s="196"/>
      <c r="C263" s="197"/>
      <c r="D263" s="198"/>
      <c r="E263" s="199"/>
      <c r="F263" s="200"/>
      <c r="G263" s="201"/>
      <c r="H263" s="292"/>
      <c r="I263" s="305">
        <f>RMDF!I263</f>
        <v>0</v>
      </c>
      <c r="J263" s="305" t="str">
        <f>IF(I263=ProductCode!$B$30,"PDReclPost",IF(OR(I263=ProductCode!$C$30,I263=ProductCode!$E$30,I263=ProductCode!$G$30),"PDPreCon",IF(OR(I263=ProductCode!$D$30,I263=ProductCode!$F$30),"PDNotReclPost","")))</f>
        <v/>
      </c>
      <c r="K263" s="305" t="str">
        <f t="shared" si="18"/>
        <v/>
      </c>
      <c r="L263" s="289"/>
      <c r="M263" s="305" t="str">
        <f t="shared" si="18"/>
        <v/>
      </c>
      <c r="N263" s="289" t="b">
        <f>AND(RMDF!N263&gt;=0, RMDF!N263&lt;=1-RMDF!L263, RMDF!N263=ROUND(RMDF!N263,4))</f>
        <v>1</v>
      </c>
      <c r="O263" s="286" t="str">
        <f>IF(P263="","",IF(I263="","",IF(LEFT(I263,13)="Reclaimed pos",RawMaterialCode!$E$569,RawMaterialCode!$E$568)))</f>
        <v>Reclaimed pre-consumer mixed fibers (RM0578)</v>
      </c>
      <c r="P263" s="295">
        <f t="shared" si="19"/>
        <v>1</v>
      </c>
      <c r="Q263" s="202"/>
      <c r="R263" s="203"/>
      <c r="S263" s="204" t="str">
        <f t="shared" si="20"/>
        <v/>
      </c>
      <c r="T263" s="281"/>
      <c r="U263" s="281"/>
      <c r="V263" s="281"/>
      <c r="W263" s="281"/>
      <c r="X263" s="317">
        <f>RMDF!X263</f>
        <v>0</v>
      </c>
      <c r="Y263" s="318" t="str">
        <f>IF(X263=0,"",_xlfn.XLOOKUP(X263,StatePicklist!$1:$1,StatePicklist!$3:$3,"NA",0))</f>
        <v/>
      </c>
      <c r="Z263" s="297" t="str">
        <f ca="1">IF(RMDF!Y263="", "", IF(ISNUMBER(MATCH(RMDF!Y263, INDIRECT(Y263), 0)), "OK", "Invalid"))</f>
        <v/>
      </c>
      <c r="AA263" s="281"/>
      <c r="AB263" s="281"/>
      <c r="AC263" s="281"/>
      <c r="AD263" s="281" t="b">
        <f>AND(RMDF!AG263&gt;=0, RMDF!AG263&lt;=1-RMDF!Z263, RMDF!AG263=ROUND(RMDF!AG263,4))</f>
        <v>1</v>
      </c>
      <c r="AE263" s="317">
        <f>RMDF!AE263</f>
        <v>0</v>
      </c>
      <c r="AF263" s="318" t="str">
        <f>IF(AE263=0,"",_xlfn.XLOOKUP(AE263,StatePicklist!$1:$1,StatePicklist!$3:$3,"NA",0))</f>
        <v/>
      </c>
      <c r="AG263" s="297" t="str">
        <f ca="1">IF(RMDF!AF263="", "", IF(ISNUMBER(MATCH(RMDF!AF263, INDIRECT(AF263), 0)), "OK", "Invalid"))</f>
        <v/>
      </c>
      <c r="AH263" s="281"/>
      <c r="AI263" s="281"/>
      <c r="AJ263" s="281"/>
      <c r="AK263" s="281" t="b">
        <f>AND(RMDF!AN263&gt;=0, RMDF!AN263&lt;=1-SUM(RMDF!Z263,RMDF!AG263), RMDF!AN263=ROUND(RMDF!AN263,4))</f>
        <v>1</v>
      </c>
      <c r="AL263" s="317">
        <f>RMDF!AL263</f>
        <v>0</v>
      </c>
      <c r="AM263" s="318" t="str">
        <f>IF(AL263=0,"",_xlfn.XLOOKUP(AL263,StatePicklist!$1:$1,StatePicklist!$3:$3,"NA",0))</f>
        <v/>
      </c>
      <c r="AN263" s="297" t="str">
        <f ca="1">IF(RMDF!AM263="", "", IF(ISNUMBER(MATCH(RMDF!AM263, INDIRECT(AM263), 0)), "OK", "Invalid"))</f>
        <v/>
      </c>
      <c r="AO263" s="281"/>
      <c r="AP263" s="281"/>
      <c r="AQ263" s="281"/>
      <c r="AR263" s="281" t="b">
        <f>AND(RMDF!AU263&gt;=0, RMDF!AU263&lt;=1-SUM(RMDF!Z263,RMDF!AG263,RMDF!AN263), RMDF!AU263=ROUND(RMDF!AU263,4))</f>
        <v>1</v>
      </c>
      <c r="AS263" s="317">
        <f>RMDF!AS263</f>
        <v>0</v>
      </c>
      <c r="AT263" s="318" t="str">
        <f>IF(AS263=0,"",_xlfn.XLOOKUP(AS263,StatePicklist!$1:$1,StatePicklist!$3:$3,"NA",0))</f>
        <v/>
      </c>
      <c r="AU263" s="297" t="str">
        <f ca="1">IF(RMDF!AT263="", "", IF(ISNUMBER(MATCH(RMDF!AT263, INDIRECT(AT263), 0)), "OK", "Invalid"))</f>
        <v/>
      </c>
      <c r="AV263" s="281"/>
      <c r="AW263" s="281"/>
      <c r="AX263" s="281"/>
      <c r="AY263" s="281" t="b">
        <f>AND(RMDF!BB263&gt;=0, RMDF!BB263&lt;=1-SUM(RMDF!Z263,RMDF!AG263,RMDF!AN263,RMDF!AU263), RMDF!BB263=ROUND(RMDF!BB263,4))</f>
        <v>1</v>
      </c>
      <c r="AZ263" s="317">
        <f>RMDF!AZ263</f>
        <v>0</v>
      </c>
      <c r="BA263" s="318" t="str">
        <f>IF(AZ263=0,"",_xlfn.XLOOKUP(AZ263,StatePicklist!$1:$1,StatePicklist!$3:$3,"NA",0))</f>
        <v/>
      </c>
      <c r="BB263" s="297" t="str">
        <f ca="1">IF(RMDF!BA263="", "", IF(ISNUMBER(MATCH(RMDF!BA263, INDIRECT(BA263), 0)), "OK", "Invalid"))</f>
        <v/>
      </c>
      <c r="BC263" s="281"/>
      <c r="BD263" s="281"/>
      <c r="BE263" s="281"/>
      <c r="BF263" s="281" t="b">
        <f>AND(RMDF!BI263&gt;=0, RMDF!BI263&lt;=1-SUM(RMDF!Z263,RMDF!AG263,RMDF!AN263,RMDF!AU263,RMDF!BB263), RMDF!BI263=ROUND(RMDF!BI263,4))</f>
        <v>1</v>
      </c>
      <c r="BG263" s="317">
        <f>RMDF!BG263</f>
        <v>0</v>
      </c>
      <c r="BH263" s="318" t="str">
        <f>IF(BG263=0,"",_xlfn.XLOOKUP(BG263,StatePicklist!$1:$1,StatePicklist!$3:$3,"NA",0))</f>
        <v/>
      </c>
      <c r="BI263" s="297" t="str">
        <f ca="1">IF(RMDF!BH263="", "", IF(ISNUMBER(MATCH(RMDF!BH263, INDIRECT(BH263), 0)), "OK", "Invalid"))</f>
        <v/>
      </c>
      <c r="BJ263" s="281"/>
      <c r="BK263" s="281"/>
      <c r="BL263" s="281"/>
      <c r="BM263" s="281" t="b">
        <f>AND(RMDF!BP263&gt;=0, RMDF!BP263&lt;=1-SUM(RMDF!Z263,RMDF!AG263,RMDF!AN263,RMDF!AU263,RMDF!BB263,RMDF!BI263), RMDF!BP263=ROUND(RMDF!BP263,4))</f>
        <v>1</v>
      </c>
      <c r="BN263" s="317">
        <f>RMDF!BN263</f>
        <v>0</v>
      </c>
      <c r="BO263" s="318" t="str">
        <f>IF(BN263=0,"",_xlfn.XLOOKUP(BN263,StatePicklist!$1:$1,StatePicklist!$3:$3,"NA",0))</f>
        <v/>
      </c>
      <c r="BP263" s="297" t="str">
        <f ca="1">IF(RMDF!BO263="", "", IF(ISNUMBER(MATCH(RMDF!BO263, INDIRECT(BO263), 0)), "OK", "Invalid"))</f>
        <v/>
      </c>
      <c r="BQ263" s="281"/>
      <c r="BR263" s="281"/>
      <c r="BS263" s="281"/>
      <c r="BT263" s="281" t="b">
        <f>AND(RMDF!BW263&gt;=0, RMDF!BW263&lt;=1-SUM(RMDF!Z263,RMDF!AG263,RMDF!AN263,RMDF!AU263,RMDF!BB263,RMDF!BI263,RMDF!BP263), RMDF!BW263=ROUND(RMDF!BW263,4))</f>
        <v>1</v>
      </c>
      <c r="BU263" s="317">
        <f>RMDF!BU263</f>
        <v>0</v>
      </c>
      <c r="BV263" s="318" t="str">
        <f>IF(BU263=0,"",_xlfn.XLOOKUP(BU263,StatePicklist!$1:$1,StatePicklist!$3:$3,"NA",0))</f>
        <v/>
      </c>
      <c r="BW263" s="297" t="str">
        <f ca="1">IF(RMDF!BV263="", "", IF(ISNUMBER(MATCH(RMDF!BV263, INDIRECT(BV263), 0)), "OK", "Invalid"))</f>
        <v/>
      </c>
      <c r="BX263" s="281"/>
      <c r="BY263" s="281"/>
      <c r="BZ263" s="281"/>
      <c r="CA263" s="281" t="b">
        <f>AND(RMDF!CD263&gt;=0, RMDF!CD263&lt;=1-SUM(RMDF!Z263,RMDF!AG263,RMDF!AN263,RMDF!AU263,RMDF!BB263,RMDF!BI263,RMDF!BP263,RMDF!BW263), RMDF!CD263=ROUND(RMDF!CD263,4))</f>
        <v>1</v>
      </c>
      <c r="CB263" s="317">
        <f>RMDF!CB263</f>
        <v>0</v>
      </c>
      <c r="CC263" s="318" t="str">
        <f>IF(CB263=0,"",_xlfn.XLOOKUP(CB263,StatePicklist!$1:$1,StatePicklist!$3:$3,"NA",0))</f>
        <v/>
      </c>
      <c r="CD263" s="297" t="str">
        <f ca="1">IF(RMDF!CC263="", "", IF(ISNUMBER(MATCH(RMDF!CC263, INDIRECT(CC263), 0)), "OK", "Invalid"))</f>
        <v/>
      </c>
      <c r="CE263" s="281"/>
      <c r="CF263" s="281"/>
      <c r="CG263" s="281"/>
      <c r="CH263" s="281" t="b">
        <f>AND(RMDF!CK263&gt;=0, RMDF!CK263&lt;=1-SUM(RMDF!Z263,RMDF!AG263,RMDF!AN263,RMDF!AU263,RMDF!BB263,RMDF!BI263,RMDF!BP263,RMDF!BW263,RMDF!CD263), RMDF!CK263=ROUND(RMDF!CK263,4))</f>
        <v>1</v>
      </c>
      <c r="CI263" s="317">
        <f>RMDF!CI263</f>
        <v>0</v>
      </c>
      <c r="CJ263" s="318" t="str">
        <f>IF(CI263=0,"",_xlfn.XLOOKUP(CI263,StatePicklist!$1:$1,StatePicklist!$3:$3,"NA",0))</f>
        <v/>
      </c>
      <c r="CK263" s="297" t="str">
        <f ca="1">IF(RMDF!CJ263="", "", IF(ISNUMBER(MATCH(RMDF!CJ263, INDIRECT(CJ263), 0)), "OK", "Invalid"))</f>
        <v/>
      </c>
      <c r="CL263" s="281"/>
      <c r="CM263" s="281"/>
      <c r="CN263" s="281"/>
      <c r="CO263" s="281" t="b">
        <f>AND(RMDF!CR263&gt;=0, RMDF!CR263&lt;=1-SUM(RMDF!Z263,RMDF!AG263,RMDF!AN263,RMDF!AU263,RMDF!BB263,RMDF!BI263,RMDF!BP263,RMDF!BW263,RMDF!CD263,RMDF!CK263), RMDF!CR263=ROUND(RMDF!CR263,4))</f>
        <v>1</v>
      </c>
      <c r="CP263" s="317">
        <f>RMDF!CP263</f>
        <v>0</v>
      </c>
      <c r="CQ263" s="318" t="str">
        <f>IF(CP263=0,"",_xlfn.XLOOKUP(CP263,StatePicklist!$1:$1,StatePicklist!$3:$3,"NA",0))</f>
        <v/>
      </c>
      <c r="CR263" s="297" t="str">
        <f ca="1">IF(RMDF!CQ263="", "", IF(ISNUMBER(MATCH(RMDF!CQ263, INDIRECT(CQ263), 0)), "OK", "Invalid"))</f>
        <v/>
      </c>
      <c r="CS263" s="281"/>
      <c r="CT263" s="281"/>
      <c r="CU263" s="281"/>
      <c r="CV263" s="281" t="b">
        <f>AND(RMDF!CY263&gt;=0, RMDF!CY263&lt;=1-SUM(RMDF!Z263,RMDF!AG263,RMDF!AN263,RMDF!AU263,RMDF!BB263,RMDF!BI263,RMDF!BP263,RMDF!BW263,RMDF!CD263,RMDF!CK263,RMDF!CR263), RMDF!CY263=ROUND(RMDF!CY263,4))</f>
        <v>1</v>
      </c>
      <c r="CW263" s="317">
        <f>RMDF!CW263</f>
        <v>0</v>
      </c>
      <c r="CX263" s="318" t="str">
        <f>IF(CW263=0,"",_xlfn.XLOOKUP(CW263,StatePicklist!$1:$1,StatePicklist!$3:$3,"NA",0))</f>
        <v/>
      </c>
      <c r="CY263" s="297" t="str">
        <f ca="1">IF(RMDF!CX263="", "", IF(ISNUMBER(MATCH(RMDF!CX263, INDIRECT(CX263), 0)), "OK", "Invalid"))</f>
        <v/>
      </c>
      <c r="CZ263" s="281"/>
      <c r="DA263" s="281"/>
      <c r="DB263" s="281"/>
      <c r="DC263" s="281" t="b">
        <f>AND(RMDF!DF263&gt;=0, RMDF!DF263&lt;=1-SUM(RMDF!Z263,RMDF!AG263,RMDF!AN263,RMDF!AU263,RMDF!BB263,RMDF!BI263,RMDF!BP263,RMDF!BW263,RMDF!CD263,RMDF!CK263,RMDF!CR263,RMDF!CY263), RMDF!DF263=ROUND(RMDF!DF263,4))</f>
        <v>1</v>
      </c>
      <c r="DD263" s="317">
        <f>RMDF!DD263</f>
        <v>0</v>
      </c>
      <c r="DE263" s="318" t="str">
        <f>IF(DD263=0,"",_xlfn.XLOOKUP(DD263,StatePicklist!$1:$1,StatePicklist!$3:$3,"NA",0))</f>
        <v/>
      </c>
      <c r="DF263" s="297" t="str">
        <f ca="1">IF(RMDF!DE263="", "", IF(ISNUMBER(MATCH(RMDF!DE263, INDIRECT(DE263), 0)), "OK", "Invalid"))</f>
        <v/>
      </c>
      <c r="DG263" s="281"/>
      <c r="DH263" s="281"/>
      <c r="DI263" s="281"/>
      <c r="DJ263" s="281" t="b">
        <f>AND(RMDF!DM263&gt;=0, RMDF!DM263&lt;=1-SUM(RMDF!Z263,RMDF!AG263,RMDF!AN263,RMDF!AU263,RMDF!BB263,RMDF!BI263,RMDF!BP263,RMDF!BW263,RMDF!CD263,RMDF!CK263,RMDF!CR263,RMDF!CY263,RMDF!DF263), RMDF!DM263=ROUND(RMDF!DM263,4))</f>
        <v>1</v>
      </c>
      <c r="DK263" s="317">
        <f>RMDF!DK263</f>
        <v>0</v>
      </c>
      <c r="DL263" s="318" t="str">
        <f>IF(DK263=0,"",_xlfn.XLOOKUP(DK263,StatePicklist!$1:$1,StatePicklist!$3:$3,"NA",0))</f>
        <v/>
      </c>
      <c r="DM263" s="297" t="str">
        <f ca="1">IF(RMDF!DL263="", "", IF(ISNUMBER(MATCH(RMDF!DL263, INDIRECT(DL263), 0)), "OK", "Invalid"))</f>
        <v/>
      </c>
      <c r="DN263" s="281"/>
      <c r="DO263" s="281"/>
      <c r="DP263" s="281"/>
      <c r="DQ263" s="281" t="b">
        <f>AND(RMDF!DT263&gt;=0, RMDF!DT263&lt;=1-SUM(RMDF!Z263,RMDF!AG263,RMDF!AN263,RMDF!AU263,RMDF!BB263,RMDF!BI263,RMDF!BP263,RMDF!BW263,RMDF!CD263,RMDF!CK263,RMDF!CR263,RMDF!CY263,RMDF!DF263,RMDF!DM263), RMDF!DT263=ROUND(RMDF!DT263,4))</f>
        <v>1</v>
      </c>
      <c r="DR263" s="317">
        <f>RMDF!DR263</f>
        <v>0</v>
      </c>
      <c r="DS263" s="318" t="str">
        <f>IF(DR263=0,"",_xlfn.XLOOKUP(DR263,StatePicklist!$1:$1,StatePicklist!$3:$3,"NA",0))</f>
        <v/>
      </c>
      <c r="DT263" s="297" t="str">
        <f ca="1">IF(RMDF!DS263="", "", IF(ISNUMBER(MATCH(RMDF!DS263, INDIRECT(DS263), 0)), "OK", "Invalid"))</f>
        <v/>
      </c>
      <c r="DU263" s="281"/>
      <c r="DV263" s="281"/>
      <c r="DW263" s="281"/>
      <c r="DX263" s="281" t="b">
        <f>AND(RMDF!EA263&gt;=0, RMDF!EA263&lt;=1-SUM(RMDF!Z263,RMDF!AG263,RMDF!AN263,RMDF!AU263,RMDF!BB263,RMDF!BI263,RMDF!BP263,RMDF!BW263,RMDF!CD263,RMDF!CK263,RMDF!CR263,RMDF!CY263,RMDF!DF263,RMDF!DM263,RMDF!DT263), RMDF!EA263=ROUND(RMDF!EA263,4))</f>
        <v>1</v>
      </c>
      <c r="DY263" s="317">
        <f>RMDF!DY263</f>
        <v>0</v>
      </c>
      <c r="DZ263" s="318" t="str">
        <f>IF(DY263=0,"",_xlfn.XLOOKUP(DY263,StatePicklist!$1:$1,StatePicklist!$3:$3,"NA",0))</f>
        <v/>
      </c>
      <c r="EA263" s="297" t="str">
        <f ca="1">IF(RMDF!DZ263="", "", IF(ISNUMBER(MATCH(RMDF!DZ263, INDIRECT(DZ263), 0)), "OK", "Invalid"))</f>
        <v/>
      </c>
      <c r="EB263" s="281"/>
      <c r="EC263" s="281"/>
      <c r="ED263" s="281"/>
      <c r="EE263" s="281" t="b">
        <f>AND(RMDF!EH263&gt;=0, RMDF!EH263&lt;=1-SUM(RMDF!Z263,RMDF!AG263,RMDF!AN263,RMDF!AU263,RMDF!BB263,RMDF!BI263,RMDF!BP263,RMDF!BW263,RMDF!CD263,RMDF!CK263,RMDF!CR263,RMDF!CY263,RMDF!DF263,RMDF!DM263,RMDF!DT263,RMDF!EA263), RMDF!EH263=ROUND(RMDF!EH263,4))</f>
        <v>1</v>
      </c>
      <c r="EF263" s="317">
        <f>RMDF!EF263</f>
        <v>0</v>
      </c>
      <c r="EG263" s="318" t="str">
        <f>IF(EF263=0,"",_xlfn.XLOOKUP(EF263,StatePicklist!$1:$1,StatePicklist!$3:$3,"NA",0))</f>
        <v/>
      </c>
      <c r="EH263" s="297" t="str">
        <f ca="1">IF(RMDF!EG263="", "", IF(ISNUMBER(MATCH(RMDF!EG263, INDIRECT(EG263), 0)), "OK", "Invalid"))</f>
        <v/>
      </c>
      <c r="EI263" s="281"/>
      <c r="EJ263" s="281"/>
      <c r="EK263" s="281"/>
      <c r="EL263" s="281" t="b">
        <f>AND(RMDF!EO263&gt;=0, RMDF!EO263&lt;=1-SUM(RMDF!Z263,RMDF!AG263,RMDF!AN263,RMDF!AU263,RMDF!BB263,RMDF!BI263,RMDF!BP263,RMDF!BW263,RMDF!CD263,RMDF!CK263,RMDF!CR263,RMDF!CY263,RMDF!DF263,RMDF!DM263,RMDF!DT263,RMDF!EA263,RMDF!EH263), RMDF!EO263=ROUND(RMDF!EO263,4))</f>
        <v>1</v>
      </c>
      <c r="EM263" s="317">
        <f>RMDF!EM263</f>
        <v>0</v>
      </c>
      <c r="EN263" s="318" t="str">
        <f>IF(EM263=0,"",_xlfn.XLOOKUP(EM263,StatePicklist!$1:$1,StatePicklist!$3:$3,"NA",0))</f>
        <v/>
      </c>
      <c r="EO263" s="297" t="str">
        <f ca="1">IF(RMDF!EN263="", "", IF(ISNUMBER(MATCH(RMDF!EN263, INDIRECT(EN263), 0)), "OK", "Invalid"))</f>
        <v/>
      </c>
      <c r="EP263" s="281"/>
      <c r="EQ263" s="281"/>
      <c r="ER263" s="281"/>
      <c r="ES263" s="281" t="b">
        <f>AND(RMDF!EV263&gt;=0, RMDF!EV263&lt;=1-SUM(RMDF!Z263,RMDF!AG263,RMDF!AN263,RMDF!AU263,RMDF!BB263,RMDF!BI263,RMDF!BP263,RMDF!BW263,RMDF!CD263,RMDF!CK263,RMDF!CR263,RMDF!CY263,RMDF!DF263,RMDF!DM263,RMDF!DT263,RMDF!EA263,RMDF!EH263,RMDF!EO263), RMDF!EV263=ROUND(RMDF!EV263,4))</f>
        <v>1</v>
      </c>
      <c r="ET263" s="317">
        <f>RMDF!ET263</f>
        <v>0</v>
      </c>
      <c r="EU263" s="318" t="str">
        <f>IF(ET263=0,"",_xlfn.XLOOKUP(ET263,StatePicklist!$1:$1,StatePicklist!$3:$3,"NA",0))</f>
        <v/>
      </c>
      <c r="EV263" s="297" t="str">
        <f ca="1">IF(RMDF!EU263="", "", IF(ISNUMBER(MATCH(RMDF!EU263, INDIRECT(EU263), 0)), "OK", "Invalid"))</f>
        <v/>
      </c>
      <c r="EW263" s="281"/>
      <c r="EX263" s="281"/>
      <c r="EY263" s="281"/>
      <c r="EZ263" s="281" t="b">
        <f>AND(RMDF!FC263&gt;=0, RMDF!FC263&lt;=1-SUM(RMDF!Z263,RMDF!AG263,RMDF!AN263,RMDF!AU263,RMDF!BB263,RMDF!BI263,RMDF!BP263,RMDF!BW263,RMDF!CD263,RMDF!CK263,RMDF!CR263,RMDF!CY263,RMDF!DF263,RMDF!DM263,RMDF!DT263,RMDF!EA263,RMDF!EH263,RMDF!EO263,RMDF!EV263), RMDF!FC263=ROUND(RMDF!FC263,4))</f>
        <v>1</v>
      </c>
      <c r="FA263" s="317">
        <f>RMDF!FA263</f>
        <v>0</v>
      </c>
      <c r="FB263" s="318" t="str">
        <f>IF(FA263=0,"",_xlfn.XLOOKUP(FA263,StatePicklist!$1:$1,StatePicklist!$3:$3,"NA",0))</f>
        <v/>
      </c>
      <c r="FC263" s="297" t="str">
        <f ca="1">IF(RMDF!FB263="", "", IF(ISNUMBER(MATCH(RMDF!FB263, INDIRECT(FB263), 0)), "OK", "Invalid"))</f>
        <v/>
      </c>
    </row>
    <row r="264" spans="1:159" s="205" customFormat="1" ht="39.9" customHeight="1" x14ac:dyDescent="0.25">
      <c r="A264" s="206"/>
      <c r="B264" s="196"/>
      <c r="C264" s="197"/>
      <c r="D264" s="198"/>
      <c r="E264" s="199"/>
      <c r="F264" s="200"/>
      <c r="G264" s="201"/>
      <c r="H264" s="292"/>
      <c r="I264" s="305">
        <f>RMDF!I264</f>
        <v>0</v>
      </c>
      <c r="J264" s="305" t="str">
        <f>IF(I264=ProductCode!$B$30,"PDReclPost",IF(OR(I264=ProductCode!$C$30,I264=ProductCode!$E$30,I264=ProductCode!$G$30),"PDPreCon",IF(OR(I264=ProductCode!$D$30,I264=ProductCode!$F$30),"PDNotReclPost","")))</f>
        <v/>
      </c>
      <c r="K264" s="305" t="str">
        <f t="shared" si="18"/>
        <v/>
      </c>
      <c r="L264" s="289"/>
      <c r="M264" s="305" t="str">
        <f t="shared" si="18"/>
        <v/>
      </c>
      <c r="N264" s="289" t="b">
        <f>AND(RMDF!N264&gt;=0, RMDF!N264&lt;=1-RMDF!L264, RMDF!N264=ROUND(RMDF!N264,4))</f>
        <v>1</v>
      </c>
      <c r="O264" s="286" t="str">
        <f>IF(P264="","",IF(I264="","",IF(LEFT(I264,13)="Reclaimed pos",RawMaterialCode!$E$569,RawMaterialCode!$E$568)))</f>
        <v>Reclaimed pre-consumer mixed fibers (RM0578)</v>
      </c>
      <c r="P264" s="295">
        <f t="shared" si="19"/>
        <v>1</v>
      </c>
      <c r="Q264" s="202"/>
      <c r="R264" s="203"/>
      <c r="S264" s="204" t="str">
        <f t="shared" si="20"/>
        <v/>
      </c>
      <c r="T264" s="281"/>
      <c r="U264" s="281"/>
      <c r="V264" s="281"/>
      <c r="W264" s="281"/>
      <c r="X264" s="317">
        <f>RMDF!X264</f>
        <v>0</v>
      </c>
      <c r="Y264" s="318" t="str">
        <f>IF(X264=0,"",_xlfn.XLOOKUP(X264,StatePicklist!$1:$1,StatePicklist!$3:$3,"NA",0))</f>
        <v/>
      </c>
      <c r="Z264" s="297" t="str">
        <f ca="1">IF(RMDF!Y264="", "", IF(ISNUMBER(MATCH(RMDF!Y264, INDIRECT(Y264), 0)), "OK", "Invalid"))</f>
        <v/>
      </c>
      <c r="AA264" s="281"/>
      <c r="AB264" s="281"/>
      <c r="AC264" s="281"/>
      <c r="AD264" s="281" t="b">
        <f>AND(RMDF!AG264&gt;=0, RMDF!AG264&lt;=1-RMDF!Z264, RMDF!AG264=ROUND(RMDF!AG264,4))</f>
        <v>1</v>
      </c>
      <c r="AE264" s="317">
        <f>RMDF!AE264</f>
        <v>0</v>
      </c>
      <c r="AF264" s="318" t="str">
        <f>IF(AE264=0,"",_xlfn.XLOOKUP(AE264,StatePicklist!$1:$1,StatePicklist!$3:$3,"NA",0))</f>
        <v/>
      </c>
      <c r="AG264" s="297" t="str">
        <f ca="1">IF(RMDF!AF264="", "", IF(ISNUMBER(MATCH(RMDF!AF264, INDIRECT(AF264), 0)), "OK", "Invalid"))</f>
        <v/>
      </c>
      <c r="AH264" s="281"/>
      <c r="AI264" s="281"/>
      <c r="AJ264" s="281"/>
      <c r="AK264" s="281" t="b">
        <f>AND(RMDF!AN264&gt;=0, RMDF!AN264&lt;=1-SUM(RMDF!Z264,RMDF!AG264), RMDF!AN264=ROUND(RMDF!AN264,4))</f>
        <v>1</v>
      </c>
      <c r="AL264" s="317">
        <f>RMDF!AL264</f>
        <v>0</v>
      </c>
      <c r="AM264" s="318" t="str">
        <f>IF(AL264=0,"",_xlfn.XLOOKUP(AL264,StatePicklist!$1:$1,StatePicklist!$3:$3,"NA",0))</f>
        <v/>
      </c>
      <c r="AN264" s="297" t="str">
        <f ca="1">IF(RMDF!AM264="", "", IF(ISNUMBER(MATCH(RMDF!AM264, INDIRECT(AM264), 0)), "OK", "Invalid"))</f>
        <v/>
      </c>
      <c r="AO264" s="281"/>
      <c r="AP264" s="281"/>
      <c r="AQ264" s="281"/>
      <c r="AR264" s="281" t="b">
        <f>AND(RMDF!AU264&gt;=0, RMDF!AU264&lt;=1-SUM(RMDF!Z264,RMDF!AG264,RMDF!AN264), RMDF!AU264=ROUND(RMDF!AU264,4))</f>
        <v>1</v>
      </c>
      <c r="AS264" s="317">
        <f>RMDF!AS264</f>
        <v>0</v>
      </c>
      <c r="AT264" s="318" t="str">
        <f>IF(AS264=0,"",_xlfn.XLOOKUP(AS264,StatePicklist!$1:$1,StatePicklist!$3:$3,"NA",0))</f>
        <v/>
      </c>
      <c r="AU264" s="297" t="str">
        <f ca="1">IF(RMDF!AT264="", "", IF(ISNUMBER(MATCH(RMDF!AT264, INDIRECT(AT264), 0)), "OK", "Invalid"))</f>
        <v/>
      </c>
      <c r="AV264" s="281"/>
      <c r="AW264" s="281"/>
      <c r="AX264" s="281"/>
      <c r="AY264" s="281" t="b">
        <f>AND(RMDF!BB264&gt;=0, RMDF!BB264&lt;=1-SUM(RMDF!Z264,RMDF!AG264,RMDF!AN264,RMDF!AU264), RMDF!BB264=ROUND(RMDF!BB264,4))</f>
        <v>1</v>
      </c>
      <c r="AZ264" s="317">
        <f>RMDF!AZ264</f>
        <v>0</v>
      </c>
      <c r="BA264" s="318" t="str">
        <f>IF(AZ264=0,"",_xlfn.XLOOKUP(AZ264,StatePicklist!$1:$1,StatePicklist!$3:$3,"NA",0))</f>
        <v/>
      </c>
      <c r="BB264" s="297" t="str">
        <f ca="1">IF(RMDF!BA264="", "", IF(ISNUMBER(MATCH(RMDF!BA264, INDIRECT(BA264), 0)), "OK", "Invalid"))</f>
        <v/>
      </c>
      <c r="BC264" s="281"/>
      <c r="BD264" s="281"/>
      <c r="BE264" s="281"/>
      <c r="BF264" s="281" t="b">
        <f>AND(RMDF!BI264&gt;=0, RMDF!BI264&lt;=1-SUM(RMDF!Z264,RMDF!AG264,RMDF!AN264,RMDF!AU264,RMDF!BB264), RMDF!BI264=ROUND(RMDF!BI264,4))</f>
        <v>1</v>
      </c>
      <c r="BG264" s="317">
        <f>RMDF!BG264</f>
        <v>0</v>
      </c>
      <c r="BH264" s="318" t="str">
        <f>IF(BG264=0,"",_xlfn.XLOOKUP(BG264,StatePicklist!$1:$1,StatePicklist!$3:$3,"NA",0))</f>
        <v/>
      </c>
      <c r="BI264" s="297" t="str">
        <f ca="1">IF(RMDF!BH264="", "", IF(ISNUMBER(MATCH(RMDF!BH264, INDIRECT(BH264), 0)), "OK", "Invalid"))</f>
        <v/>
      </c>
      <c r="BJ264" s="281"/>
      <c r="BK264" s="281"/>
      <c r="BL264" s="281"/>
      <c r="BM264" s="281" t="b">
        <f>AND(RMDF!BP264&gt;=0, RMDF!BP264&lt;=1-SUM(RMDF!Z264,RMDF!AG264,RMDF!AN264,RMDF!AU264,RMDF!BB264,RMDF!BI264), RMDF!BP264=ROUND(RMDF!BP264,4))</f>
        <v>1</v>
      </c>
      <c r="BN264" s="317">
        <f>RMDF!BN264</f>
        <v>0</v>
      </c>
      <c r="BO264" s="318" t="str">
        <f>IF(BN264=0,"",_xlfn.XLOOKUP(BN264,StatePicklist!$1:$1,StatePicklist!$3:$3,"NA",0))</f>
        <v/>
      </c>
      <c r="BP264" s="297" t="str">
        <f ca="1">IF(RMDF!BO264="", "", IF(ISNUMBER(MATCH(RMDF!BO264, INDIRECT(BO264), 0)), "OK", "Invalid"))</f>
        <v/>
      </c>
      <c r="BQ264" s="281"/>
      <c r="BR264" s="281"/>
      <c r="BS264" s="281"/>
      <c r="BT264" s="281" t="b">
        <f>AND(RMDF!BW264&gt;=0, RMDF!BW264&lt;=1-SUM(RMDF!Z264,RMDF!AG264,RMDF!AN264,RMDF!AU264,RMDF!BB264,RMDF!BI264,RMDF!BP264), RMDF!BW264=ROUND(RMDF!BW264,4))</f>
        <v>1</v>
      </c>
      <c r="BU264" s="317">
        <f>RMDF!BU264</f>
        <v>0</v>
      </c>
      <c r="BV264" s="318" t="str">
        <f>IF(BU264=0,"",_xlfn.XLOOKUP(BU264,StatePicklist!$1:$1,StatePicklist!$3:$3,"NA",0))</f>
        <v/>
      </c>
      <c r="BW264" s="297" t="str">
        <f ca="1">IF(RMDF!BV264="", "", IF(ISNUMBER(MATCH(RMDF!BV264, INDIRECT(BV264), 0)), "OK", "Invalid"))</f>
        <v/>
      </c>
      <c r="BX264" s="281"/>
      <c r="BY264" s="281"/>
      <c r="BZ264" s="281"/>
      <c r="CA264" s="281" t="b">
        <f>AND(RMDF!CD264&gt;=0, RMDF!CD264&lt;=1-SUM(RMDF!Z264,RMDF!AG264,RMDF!AN264,RMDF!AU264,RMDF!BB264,RMDF!BI264,RMDF!BP264,RMDF!BW264), RMDF!CD264=ROUND(RMDF!CD264,4))</f>
        <v>1</v>
      </c>
      <c r="CB264" s="317">
        <f>RMDF!CB264</f>
        <v>0</v>
      </c>
      <c r="CC264" s="318" t="str">
        <f>IF(CB264=0,"",_xlfn.XLOOKUP(CB264,StatePicklist!$1:$1,StatePicklist!$3:$3,"NA",0))</f>
        <v/>
      </c>
      <c r="CD264" s="297" t="str">
        <f ca="1">IF(RMDF!CC264="", "", IF(ISNUMBER(MATCH(RMDF!CC264, INDIRECT(CC264), 0)), "OK", "Invalid"))</f>
        <v/>
      </c>
      <c r="CE264" s="281"/>
      <c r="CF264" s="281"/>
      <c r="CG264" s="281"/>
      <c r="CH264" s="281" t="b">
        <f>AND(RMDF!CK264&gt;=0, RMDF!CK264&lt;=1-SUM(RMDF!Z264,RMDF!AG264,RMDF!AN264,RMDF!AU264,RMDF!BB264,RMDF!BI264,RMDF!BP264,RMDF!BW264,RMDF!CD264), RMDF!CK264=ROUND(RMDF!CK264,4))</f>
        <v>1</v>
      </c>
      <c r="CI264" s="317">
        <f>RMDF!CI264</f>
        <v>0</v>
      </c>
      <c r="CJ264" s="318" t="str">
        <f>IF(CI264=0,"",_xlfn.XLOOKUP(CI264,StatePicklist!$1:$1,StatePicklist!$3:$3,"NA",0))</f>
        <v/>
      </c>
      <c r="CK264" s="297" t="str">
        <f ca="1">IF(RMDF!CJ264="", "", IF(ISNUMBER(MATCH(RMDF!CJ264, INDIRECT(CJ264), 0)), "OK", "Invalid"))</f>
        <v/>
      </c>
      <c r="CL264" s="281"/>
      <c r="CM264" s="281"/>
      <c r="CN264" s="281"/>
      <c r="CO264" s="281" t="b">
        <f>AND(RMDF!CR264&gt;=0, RMDF!CR264&lt;=1-SUM(RMDF!Z264,RMDF!AG264,RMDF!AN264,RMDF!AU264,RMDF!BB264,RMDF!BI264,RMDF!BP264,RMDF!BW264,RMDF!CD264,RMDF!CK264), RMDF!CR264=ROUND(RMDF!CR264,4))</f>
        <v>1</v>
      </c>
      <c r="CP264" s="317">
        <f>RMDF!CP264</f>
        <v>0</v>
      </c>
      <c r="CQ264" s="318" t="str">
        <f>IF(CP264=0,"",_xlfn.XLOOKUP(CP264,StatePicklist!$1:$1,StatePicklist!$3:$3,"NA",0))</f>
        <v/>
      </c>
      <c r="CR264" s="297" t="str">
        <f ca="1">IF(RMDF!CQ264="", "", IF(ISNUMBER(MATCH(RMDF!CQ264, INDIRECT(CQ264), 0)), "OK", "Invalid"))</f>
        <v/>
      </c>
      <c r="CS264" s="281"/>
      <c r="CT264" s="281"/>
      <c r="CU264" s="281"/>
      <c r="CV264" s="281" t="b">
        <f>AND(RMDF!CY264&gt;=0, RMDF!CY264&lt;=1-SUM(RMDF!Z264,RMDF!AG264,RMDF!AN264,RMDF!AU264,RMDF!BB264,RMDF!BI264,RMDF!BP264,RMDF!BW264,RMDF!CD264,RMDF!CK264,RMDF!CR264), RMDF!CY264=ROUND(RMDF!CY264,4))</f>
        <v>1</v>
      </c>
      <c r="CW264" s="317">
        <f>RMDF!CW264</f>
        <v>0</v>
      </c>
      <c r="CX264" s="318" t="str">
        <f>IF(CW264=0,"",_xlfn.XLOOKUP(CW264,StatePicklist!$1:$1,StatePicklist!$3:$3,"NA",0))</f>
        <v/>
      </c>
      <c r="CY264" s="297" t="str">
        <f ca="1">IF(RMDF!CX264="", "", IF(ISNUMBER(MATCH(RMDF!CX264, INDIRECT(CX264), 0)), "OK", "Invalid"))</f>
        <v/>
      </c>
      <c r="CZ264" s="281"/>
      <c r="DA264" s="281"/>
      <c r="DB264" s="281"/>
      <c r="DC264" s="281" t="b">
        <f>AND(RMDF!DF264&gt;=0, RMDF!DF264&lt;=1-SUM(RMDF!Z264,RMDF!AG264,RMDF!AN264,RMDF!AU264,RMDF!BB264,RMDF!BI264,RMDF!BP264,RMDF!BW264,RMDF!CD264,RMDF!CK264,RMDF!CR264,RMDF!CY264), RMDF!DF264=ROUND(RMDF!DF264,4))</f>
        <v>1</v>
      </c>
      <c r="DD264" s="317">
        <f>RMDF!DD264</f>
        <v>0</v>
      </c>
      <c r="DE264" s="318" t="str">
        <f>IF(DD264=0,"",_xlfn.XLOOKUP(DD264,StatePicklist!$1:$1,StatePicklist!$3:$3,"NA",0))</f>
        <v/>
      </c>
      <c r="DF264" s="297" t="str">
        <f ca="1">IF(RMDF!DE264="", "", IF(ISNUMBER(MATCH(RMDF!DE264, INDIRECT(DE264), 0)), "OK", "Invalid"))</f>
        <v/>
      </c>
      <c r="DG264" s="281"/>
      <c r="DH264" s="281"/>
      <c r="DI264" s="281"/>
      <c r="DJ264" s="281" t="b">
        <f>AND(RMDF!DM264&gt;=0, RMDF!DM264&lt;=1-SUM(RMDF!Z264,RMDF!AG264,RMDF!AN264,RMDF!AU264,RMDF!BB264,RMDF!BI264,RMDF!BP264,RMDF!BW264,RMDF!CD264,RMDF!CK264,RMDF!CR264,RMDF!CY264,RMDF!DF264), RMDF!DM264=ROUND(RMDF!DM264,4))</f>
        <v>1</v>
      </c>
      <c r="DK264" s="317">
        <f>RMDF!DK264</f>
        <v>0</v>
      </c>
      <c r="DL264" s="318" t="str">
        <f>IF(DK264=0,"",_xlfn.XLOOKUP(DK264,StatePicklist!$1:$1,StatePicklist!$3:$3,"NA",0))</f>
        <v/>
      </c>
      <c r="DM264" s="297" t="str">
        <f ca="1">IF(RMDF!DL264="", "", IF(ISNUMBER(MATCH(RMDF!DL264, INDIRECT(DL264), 0)), "OK", "Invalid"))</f>
        <v/>
      </c>
      <c r="DN264" s="281"/>
      <c r="DO264" s="281"/>
      <c r="DP264" s="281"/>
      <c r="DQ264" s="281" t="b">
        <f>AND(RMDF!DT264&gt;=0, RMDF!DT264&lt;=1-SUM(RMDF!Z264,RMDF!AG264,RMDF!AN264,RMDF!AU264,RMDF!BB264,RMDF!BI264,RMDF!BP264,RMDF!BW264,RMDF!CD264,RMDF!CK264,RMDF!CR264,RMDF!CY264,RMDF!DF264,RMDF!DM264), RMDF!DT264=ROUND(RMDF!DT264,4))</f>
        <v>1</v>
      </c>
      <c r="DR264" s="317">
        <f>RMDF!DR264</f>
        <v>0</v>
      </c>
      <c r="DS264" s="318" t="str">
        <f>IF(DR264=0,"",_xlfn.XLOOKUP(DR264,StatePicklist!$1:$1,StatePicklist!$3:$3,"NA",0))</f>
        <v/>
      </c>
      <c r="DT264" s="297" t="str">
        <f ca="1">IF(RMDF!DS264="", "", IF(ISNUMBER(MATCH(RMDF!DS264, INDIRECT(DS264), 0)), "OK", "Invalid"))</f>
        <v/>
      </c>
      <c r="DU264" s="281"/>
      <c r="DV264" s="281"/>
      <c r="DW264" s="281"/>
      <c r="DX264" s="281" t="b">
        <f>AND(RMDF!EA264&gt;=0, RMDF!EA264&lt;=1-SUM(RMDF!Z264,RMDF!AG264,RMDF!AN264,RMDF!AU264,RMDF!BB264,RMDF!BI264,RMDF!BP264,RMDF!BW264,RMDF!CD264,RMDF!CK264,RMDF!CR264,RMDF!CY264,RMDF!DF264,RMDF!DM264,RMDF!DT264), RMDF!EA264=ROUND(RMDF!EA264,4))</f>
        <v>1</v>
      </c>
      <c r="DY264" s="317">
        <f>RMDF!DY264</f>
        <v>0</v>
      </c>
      <c r="DZ264" s="318" t="str">
        <f>IF(DY264=0,"",_xlfn.XLOOKUP(DY264,StatePicklist!$1:$1,StatePicklist!$3:$3,"NA",0))</f>
        <v/>
      </c>
      <c r="EA264" s="297" t="str">
        <f ca="1">IF(RMDF!DZ264="", "", IF(ISNUMBER(MATCH(RMDF!DZ264, INDIRECT(DZ264), 0)), "OK", "Invalid"))</f>
        <v/>
      </c>
      <c r="EB264" s="281"/>
      <c r="EC264" s="281"/>
      <c r="ED264" s="281"/>
      <c r="EE264" s="281" t="b">
        <f>AND(RMDF!EH264&gt;=0, RMDF!EH264&lt;=1-SUM(RMDF!Z264,RMDF!AG264,RMDF!AN264,RMDF!AU264,RMDF!BB264,RMDF!BI264,RMDF!BP264,RMDF!BW264,RMDF!CD264,RMDF!CK264,RMDF!CR264,RMDF!CY264,RMDF!DF264,RMDF!DM264,RMDF!DT264,RMDF!EA264), RMDF!EH264=ROUND(RMDF!EH264,4))</f>
        <v>1</v>
      </c>
      <c r="EF264" s="317">
        <f>RMDF!EF264</f>
        <v>0</v>
      </c>
      <c r="EG264" s="318" t="str">
        <f>IF(EF264=0,"",_xlfn.XLOOKUP(EF264,StatePicklist!$1:$1,StatePicklist!$3:$3,"NA",0))</f>
        <v/>
      </c>
      <c r="EH264" s="297" t="str">
        <f ca="1">IF(RMDF!EG264="", "", IF(ISNUMBER(MATCH(RMDF!EG264, INDIRECT(EG264), 0)), "OK", "Invalid"))</f>
        <v/>
      </c>
      <c r="EI264" s="281"/>
      <c r="EJ264" s="281"/>
      <c r="EK264" s="281"/>
      <c r="EL264" s="281" t="b">
        <f>AND(RMDF!EO264&gt;=0, RMDF!EO264&lt;=1-SUM(RMDF!Z264,RMDF!AG264,RMDF!AN264,RMDF!AU264,RMDF!BB264,RMDF!BI264,RMDF!BP264,RMDF!BW264,RMDF!CD264,RMDF!CK264,RMDF!CR264,RMDF!CY264,RMDF!DF264,RMDF!DM264,RMDF!DT264,RMDF!EA264,RMDF!EH264), RMDF!EO264=ROUND(RMDF!EO264,4))</f>
        <v>1</v>
      </c>
      <c r="EM264" s="317">
        <f>RMDF!EM264</f>
        <v>0</v>
      </c>
      <c r="EN264" s="318" t="str">
        <f>IF(EM264=0,"",_xlfn.XLOOKUP(EM264,StatePicklist!$1:$1,StatePicklist!$3:$3,"NA",0))</f>
        <v/>
      </c>
      <c r="EO264" s="297" t="str">
        <f ca="1">IF(RMDF!EN264="", "", IF(ISNUMBER(MATCH(RMDF!EN264, INDIRECT(EN264), 0)), "OK", "Invalid"))</f>
        <v/>
      </c>
      <c r="EP264" s="281"/>
      <c r="EQ264" s="281"/>
      <c r="ER264" s="281"/>
      <c r="ES264" s="281" t="b">
        <f>AND(RMDF!EV264&gt;=0, RMDF!EV264&lt;=1-SUM(RMDF!Z264,RMDF!AG264,RMDF!AN264,RMDF!AU264,RMDF!BB264,RMDF!BI264,RMDF!BP264,RMDF!BW264,RMDF!CD264,RMDF!CK264,RMDF!CR264,RMDF!CY264,RMDF!DF264,RMDF!DM264,RMDF!DT264,RMDF!EA264,RMDF!EH264,RMDF!EO264), RMDF!EV264=ROUND(RMDF!EV264,4))</f>
        <v>1</v>
      </c>
      <c r="ET264" s="317">
        <f>RMDF!ET264</f>
        <v>0</v>
      </c>
      <c r="EU264" s="318" t="str">
        <f>IF(ET264=0,"",_xlfn.XLOOKUP(ET264,StatePicklist!$1:$1,StatePicklist!$3:$3,"NA",0))</f>
        <v/>
      </c>
      <c r="EV264" s="297" t="str">
        <f ca="1">IF(RMDF!EU264="", "", IF(ISNUMBER(MATCH(RMDF!EU264, INDIRECT(EU264), 0)), "OK", "Invalid"))</f>
        <v/>
      </c>
      <c r="EW264" s="281"/>
      <c r="EX264" s="281"/>
      <c r="EY264" s="281"/>
      <c r="EZ264" s="281" t="b">
        <f>AND(RMDF!FC264&gt;=0, RMDF!FC264&lt;=1-SUM(RMDF!Z264,RMDF!AG264,RMDF!AN264,RMDF!AU264,RMDF!BB264,RMDF!BI264,RMDF!BP264,RMDF!BW264,RMDF!CD264,RMDF!CK264,RMDF!CR264,RMDF!CY264,RMDF!DF264,RMDF!DM264,RMDF!DT264,RMDF!EA264,RMDF!EH264,RMDF!EO264,RMDF!EV264), RMDF!FC264=ROUND(RMDF!FC264,4))</f>
        <v>1</v>
      </c>
      <c r="FA264" s="317">
        <f>RMDF!FA264</f>
        <v>0</v>
      </c>
      <c r="FB264" s="318" t="str">
        <f>IF(FA264=0,"",_xlfn.XLOOKUP(FA264,StatePicklist!$1:$1,StatePicklist!$3:$3,"NA",0))</f>
        <v/>
      </c>
      <c r="FC264" s="297" t="str">
        <f ca="1">IF(RMDF!FB264="", "", IF(ISNUMBER(MATCH(RMDF!FB264, INDIRECT(FB264), 0)), "OK", "Invalid"))</f>
        <v/>
      </c>
    </row>
    <row r="265" spans="1:159" s="205" customFormat="1" ht="39.9" customHeight="1" x14ac:dyDescent="0.25">
      <c r="A265" s="206"/>
      <c r="B265" s="196"/>
      <c r="C265" s="197"/>
      <c r="D265" s="198"/>
      <c r="E265" s="199"/>
      <c r="F265" s="200"/>
      <c r="G265" s="201"/>
      <c r="H265" s="292"/>
      <c r="I265" s="305">
        <f>RMDF!I265</f>
        <v>0</v>
      </c>
      <c r="J265" s="305" t="str">
        <f>IF(I265=ProductCode!$B$30,"PDReclPost",IF(OR(I265=ProductCode!$C$30,I265=ProductCode!$E$30,I265=ProductCode!$G$30),"PDPreCon",IF(OR(I265=ProductCode!$D$30,I265=ProductCode!$F$30),"PDNotReclPost","")))</f>
        <v/>
      </c>
      <c r="K265" s="305" t="str">
        <f t="shared" si="18"/>
        <v/>
      </c>
      <c r="L265" s="289"/>
      <c r="M265" s="305" t="str">
        <f t="shared" si="18"/>
        <v/>
      </c>
      <c r="N265" s="289" t="b">
        <f>AND(RMDF!N265&gt;=0, RMDF!N265&lt;=1-RMDF!L265, RMDF!N265=ROUND(RMDF!N265,4))</f>
        <v>1</v>
      </c>
      <c r="O265" s="286" t="str">
        <f>IF(P265="","",IF(I265="","",IF(LEFT(I265,13)="Reclaimed pos",RawMaterialCode!$E$569,RawMaterialCode!$E$568)))</f>
        <v>Reclaimed pre-consumer mixed fibers (RM0578)</v>
      </c>
      <c r="P265" s="295">
        <f t="shared" si="19"/>
        <v>1</v>
      </c>
      <c r="Q265" s="202"/>
      <c r="R265" s="203"/>
      <c r="S265" s="204" t="str">
        <f t="shared" si="20"/>
        <v/>
      </c>
      <c r="T265" s="281"/>
      <c r="U265" s="281"/>
      <c r="V265" s="281"/>
      <c r="W265" s="281"/>
      <c r="X265" s="317">
        <f>RMDF!X265</f>
        <v>0</v>
      </c>
      <c r="Y265" s="318" t="str">
        <f>IF(X265=0,"",_xlfn.XLOOKUP(X265,StatePicklist!$1:$1,StatePicklist!$3:$3,"NA",0))</f>
        <v/>
      </c>
      <c r="Z265" s="297" t="str">
        <f ca="1">IF(RMDF!Y265="", "", IF(ISNUMBER(MATCH(RMDF!Y265, INDIRECT(Y265), 0)), "OK", "Invalid"))</f>
        <v/>
      </c>
      <c r="AA265" s="281"/>
      <c r="AB265" s="281"/>
      <c r="AC265" s="281"/>
      <c r="AD265" s="281" t="b">
        <f>AND(RMDF!AG265&gt;=0, RMDF!AG265&lt;=1-RMDF!Z265, RMDF!AG265=ROUND(RMDF!AG265,4))</f>
        <v>1</v>
      </c>
      <c r="AE265" s="317">
        <f>RMDF!AE265</f>
        <v>0</v>
      </c>
      <c r="AF265" s="318" t="str">
        <f>IF(AE265=0,"",_xlfn.XLOOKUP(AE265,StatePicklist!$1:$1,StatePicklist!$3:$3,"NA",0))</f>
        <v/>
      </c>
      <c r="AG265" s="297" t="str">
        <f ca="1">IF(RMDF!AF265="", "", IF(ISNUMBER(MATCH(RMDF!AF265, INDIRECT(AF265), 0)), "OK", "Invalid"))</f>
        <v/>
      </c>
      <c r="AH265" s="281"/>
      <c r="AI265" s="281"/>
      <c r="AJ265" s="281"/>
      <c r="AK265" s="281" t="b">
        <f>AND(RMDF!AN265&gt;=0, RMDF!AN265&lt;=1-SUM(RMDF!Z265,RMDF!AG265), RMDF!AN265=ROUND(RMDF!AN265,4))</f>
        <v>1</v>
      </c>
      <c r="AL265" s="317">
        <f>RMDF!AL265</f>
        <v>0</v>
      </c>
      <c r="AM265" s="318" t="str">
        <f>IF(AL265=0,"",_xlfn.XLOOKUP(AL265,StatePicklist!$1:$1,StatePicklist!$3:$3,"NA",0))</f>
        <v/>
      </c>
      <c r="AN265" s="297" t="str">
        <f ca="1">IF(RMDF!AM265="", "", IF(ISNUMBER(MATCH(RMDF!AM265, INDIRECT(AM265), 0)), "OK", "Invalid"))</f>
        <v/>
      </c>
      <c r="AO265" s="281"/>
      <c r="AP265" s="281"/>
      <c r="AQ265" s="281"/>
      <c r="AR265" s="281" t="b">
        <f>AND(RMDF!AU265&gt;=0, RMDF!AU265&lt;=1-SUM(RMDF!Z265,RMDF!AG265,RMDF!AN265), RMDF!AU265=ROUND(RMDF!AU265,4))</f>
        <v>1</v>
      </c>
      <c r="AS265" s="317">
        <f>RMDF!AS265</f>
        <v>0</v>
      </c>
      <c r="AT265" s="318" t="str">
        <f>IF(AS265=0,"",_xlfn.XLOOKUP(AS265,StatePicklist!$1:$1,StatePicklist!$3:$3,"NA",0))</f>
        <v/>
      </c>
      <c r="AU265" s="297" t="str">
        <f ca="1">IF(RMDF!AT265="", "", IF(ISNUMBER(MATCH(RMDF!AT265, INDIRECT(AT265), 0)), "OK", "Invalid"))</f>
        <v/>
      </c>
      <c r="AV265" s="281"/>
      <c r="AW265" s="281"/>
      <c r="AX265" s="281"/>
      <c r="AY265" s="281" t="b">
        <f>AND(RMDF!BB265&gt;=0, RMDF!BB265&lt;=1-SUM(RMDF!Z265,RMDF!AG265,RMDF!AN265,RMDF!AU265), RMDF!BB265=ROUND(RMDF!BB265,4))</f>
        <v>1</v>
      </c>
      <c r="AZ265" s="317">
        <f>RMDF!AZ265</f>
        <v>0</v>
      </c>
      <c r="BA265" s="318" t="str">
        <f>IF(AZ265=0,"",_xlfn.XLOOKUP(AZ265,StatePicklist!$1:$1,StatePicklist!$3:$3,"NA",0))</f>
        <v/>
      </c>
      <c r="BB265" s="297" t="str">
        <f ca="1">IF(RMDF!BA265="", "", IF(ISNUMBER(MATCH(RMDF!BA265, INDIRECT(BA265), 0)), "OK", "Invalid"))</f>
        <v/>
      </c>
      <c r="BC265" s="281"/>
      <c r="BD265" s="281"/>
      <c r="BE265" s="281"/>
      <c r="BF265" s="281" t="b">
        <f>AND(RMDF!BI265&gt;=0, RMDF!BI265&lt;=1-SUM(RMDF!Z265,RMDF!AG265,RMDF!AN265,RMDF!AU265,RMDF!BB265), RMDF!BI265=ROUND(RMDF!BI265,4))</f>
        <v>1</v>
      </c>
      <c r="BG265" s="317">
        <f>RMDF!BG265</f>
        <v>0</v>
      </c>
      <c r="BH265" s="318" t="str">
        <f>IF(BG265=0,"",_xlfn.XLOOKUP(BG265,StatePicklist!$1:$1,StatePicklist!$3:$3,"NA",0))</f>
        <v/>
      </c>
      <c r="BI265" s="297" t="str">
        <f ca="1">IF(RMDF!BH265="", "", IF(ISNUMBER(MATCH(RMDF!BH265, INDIRECT(BH265), 0)), "OK", "Invalid"))</f>
        <v/>
      </c>
      <c r="BJ265" s="281"/>
      <c r="BK265" s="281"/>
      <c r="BL265" s="281"/>
      <c r="BM265" s="281" t="b">
        <f>AND(RMDF!BP265&gt;=0, RMDF!BP265&lt;=1-SUM(RMDF!Z265,RMDF!AG265,RMDF!AN265,RMDF!AU265,RMDF!BB265,RMDF!BI265), RMDF!BP265=ROUND(RMDF!BP265,4))</f>
        <v>1</v>
      </c>
      <c r="BN265" s="317">
        <f>RMDF!BN265</f>
        <v>0</v>
      </c>
      <c r="BO265" s="318" t="str">
        <f>IF(BN265=0,"",_xlfn.XLOOKUP(BN265,StatePicklist!$1:$1,StatePicklist!$3:$3,"NA",0))</f>
        <v/>
      </c>
      <c r="BP265" s="297" t="str">
        <f ca="1">IF(RMDF!BO265="", "", IF(ISNUMBER(MATCH(RMDF!BO265, INDIRECT(BO265), 0)), "OK", "Invalid"))</f>
        <v/>
      </c>
      <c r="BQ265" s="281"/>
      <c r="BR265" s="281"/>
      <c r="BS265" s="281"/>
      <c r="BT265" s="281" t="b">
        <f>AND(RMDF!BW265&gt;=0, RMDF!BW265&lt;=1-SUM(RMDF!Z265,RMDF!AG265,RMDF!AN265,RMDF!AU265,RMDF!BB265,RMDF!BI265,RMDF!BP265), RMDF!BW265=ROUND(RMDF!BW265,4))</f>
        <v>1</v>
      </c>
      <c r="BU265" s="317">
        <f>RMDF!BU265</f>
        <v>0</v>
      </c>
      <c r="BV265" s="318" t="str">
        <f>IF(BU265=0,"",_xlfn.XLOOKUP(BU265,StatePicklist!$1:$1,StatePicklist!$3:$3,"NA",0))</f>
        <v/>
      </c>
      <c r="BW265" s="297" t="str">
        <f ca="1">IF(RMDF!BV265="", "", IF(ISNUMBER(MATCH(RMDF!BV265, INDIRECT(BV265), 0)), "OK", "Invalid"))</f>
        <v/>
      </c>
      <c r="BX265" s="281"/>
      <c r="BY265" s="281"/>
      <c r="BZ265" s="281"/>
      <c r="CA265" s="281" t="b">
        <f>AND(RMDF!CD265&gt;=0, RMDF!CD265&lt;=1-SUM(RMDF!Z265,RMDF!AG265,RMDF!AN265,RMDF!AU265,RMDF!BB265,RMDF!BI265,RMDF!BP265,RMDF!BW265), RMDF!CD265=ROUND(RMDF!CD265,4))</f>
        <v>1</v>
      </c>
      <c r="CB265" s="317">
        <f>RMDF!CB265</f>
        <v>0</v>
      </c>
      <c r="CC265" s="318" t="str">
        <f>IF(CB265=0,"",_xlfn.XLOOKUP(CB265,StatePicklist!$1:$1,StatePicklist!$3:$3,"NA",0))</f>
        <v/>
      </c>
      <c r="CD265" s="297" t="str">
        <f ca="1">IF(RMDF!CC265="", "", IF(ISNUMBER(MATCH(RMDF!CC265, INDIRECT(CC265), 0)), "OK", "Invalid"))</f>
        <v/>
      </c>
      <c r="CE265" s="281"/>
      <c r="CF265" s="281"/>
      <c r="CG265" s="281"/>
      <c r="CH265" s="281" t="b">
        <f>AND(RMDF!CK265&gt;=0, RMDF!CK265&lt;=1-SUM(RMDF!Z265,RMDF!AG265,RMDF!AN265,RMDF!AU265,RMDF!BB265,RMDF!BI265,RMDF!BP265,RMDF!BW265,RMDF!CD265), RMDF!CK265=ROUND(RMDF!CK265,4))</f>
        <v>1</v>
      </c>
      <c r="CI265" s="317">
        <f>RMDF!CI265</f>
        <v>0</v>
      </c>
      <c r="CJ265" s="318" t="str">
        <f>IF(CI265=0,"",_xlfn.XLOOKUP(CI265,StatePicklist!$1:$1,StatePicklist!$3:$3,"NA",0))</f>
        <v/>
      </c>
      <c r="CK265" s="297" t="str">
        <f ca="1">IF(RMDF!CJ265="", "", IF(ISNUMBER(MATCH(RMDF!CJ265, INDIRECT(CJ265), 0)), "OK", "Invalid"))</f>
        <v/>
      </c>
      <c r="CL265" s="281"/>
      <c r="CM265" s="281"/>
      <c r="CN265" s="281"/>
      <c r="CO265" s="281" t="b">
        <f>AND(RMDF!CR265&gt;=0, RMDF!CR265&lt;=1-SUM(RMDF!Z265,RMDF!AG265,RMDF!AN265,RMDF!AU265,RMDF!BB265,RMDF!BI265,RMDF!BP265,RMDF!BW265,RMDF!CD265,RMDF!CK265), RMDF!CR265=ROUND(RMDF!CR265,4))</f>
        <v>1</v>
      </c>
      <c r="CP265" s="317">
        <f>RMDF!CP265</f>
        <v>0</v>
      </c>
      <c r="CQ265" s="318" t="str">
        <f>IF(CP265=0,"",_xlfn.XLOOKUP(CP265,StatePicklist!$1:$1,StatePicklist!$3:$3,"NA",0))</f>
        <v/>
      </c>
      <c r="CR265" s="297" t="str">
        <f ca="1">IF(RMDF!CQ265="", "", IF(ISNUMBER(MATCH(RMDF!CQ265, INDIRECT(CQ265), 0)), "OK", "Invalid"))</f>
        <v/>
      </c>
      <c r="CS265" s="281"/>
      <c r="CT265" s="281"/>
      <c r="CU265" s="281"/>
      <c r="CV265" s="281" t="b">
        <f>AND(RMDF!CY265&gt;=0, RMDF!CY265&lt;=1-SUM(RMDF!Z265,RMDF!AG265,RMDF!AN265,RMDF!AU265,RMDF!BB265,RMDF!BI265,RMDF!BP265,RMDF!BW265,RMDF!CD265,RMDF!CK265,RMDF!CR265), RMDF!CY265=ROUND(RMDF!CY265,4))</f>
        <v>1</v>
      </c>
      <c r="CW265" s="317">
        <f>RMDF!CW265</f>
        <v>0</v>
      </c>
      <c r="CX265" s="318" t="str">
        <f>IF(CW265=0,"",_xlfn.XLOOKUP(CW265,StatePicklist!$1:$1,StatePicklist!$3:$3,"NA",0))</f>
        <v/>
      </c>
      <c r="CY265" s="297" t="str">
        <f ca="1">IF(RMDF!CX265="", "", IF(ISNUMBER(MATCH(RMDF!CX265, INDIRECT(CX265), 0)), "OK", "Invalid"))</f>
        <v/>
      </c>
      <c r="CZ265" s="281"/>
      <c r="DA265" s="281"/>
      <c r="DB265" s="281"/>
      <c r="DC265" s="281" t="b">
        <f>AND(RMDF!DF265&gt;=0, RMDF!DF265&lt;=1-SUM(RMDF!Z265,RMDF!AG265,RMDF!AN265,RMDF!AU265,RMDF!BB265,RMDF!BI265,RMDF!BP265,RMDF!BW265,RMDF!CD265,RMDF!CK265,RMDF!CR265,RMDF!CY265), RMDF!DF265=ROUND(RMDF!DF265,4))</f>
        <v>1</v>
      </c>
      <c r="DD265" s="317">
        <f>RMDF!DD265</f>
        <v>0</v>
      </c>
      <c r="DE265" s="318" t="str">
        <f>IF(DD265=0,"",_xlfn.XLOOKUP(DD265,StatePicklist!$1:$1,StatePicklist!$3:$3,"NA",0))</f>
        <v/>
      </c>
      <c r="DF265" s="297" t="str">
        <f ca="1">IF(RMDF!DE265="", "", IF(ISNUMBER(MATCH(RMDF!DE265, INDIRECT(DE265), 0)), "OK", "Invalid"))</f>
        <v/>
      </c>
      <c r="DG265" s="281"/>
      <c r="DH265" s="281"/>
      <c r="DI265" s="281"/>
      <c r="DJ265" s="281" t="b">
        <f>AND(RMDF!DM265&gt;=0, RMDF!DM265&lt;=1-SUM(RMDF!Z265,RMDF!AG265,RMDF!AN265,RMDF!AU265,RMDF!BB265,RMDF!BI265,RMDF!BP265,RMDF!BW265,RMDF!CD265,RMDF!CK265,RMDF!CR265,RMDF!CY265,RMDF!DF265), RMDF!DM265=ROUND(RMDF!DM265,4))</f>
        <v>1</v>
      </c>
      <c r="DK265" s="317">
        <f>RMDF!DK265</f>
        <v>0</v>
      </c>
      <c r="DL265" s="318" t="str">
        <f>IF(DK265=0,"",_xlfn.XLOOKUP(DK265,StatePicklist!$1:$1,StatePicklist!$3:$3,"NA",0))</f>
        <v/>
      </c>
      <c r="DM265" s="297" t="str">
        <f ca="1">IF(RMDF!DL265="", "", IF(ISNUMBER(MATCH(RMDF!DL265, INDIRECT(DL265), 0)), "OK", "Invalid"))</f>
        <v/>
      </c>
      <c r="DN265" s="281"/>
      <c r="DO265" s="281"/>
      <c r="DP265" s="281"/>
      <c r="DQ265" s="281" t="b">
        <f>AND(RMDF!DT265&gt;=0, RMDF!DT265&lt;=1-SUM(RMDF!Z265,RMDF!AG265,RMDF!AN265,RMDF!AU265,RMDF!BB265,RMDF!BI265,RMDF!BP265,RMDF!BW265,RMDF!CD265,RMDF!CK265,RMDF!CR265,RMDF!CY265,RMDF!DF265,RMDF!DM265), RMDF!DT265=ROUND(RMDF!DT265,4))</f>
        <v>1</v>
      </c>
      <c r="DR265" s="317">
        <f>RMDF!DR265</f>
        <v>0</v>
      </c>
      <c r="DS265" s="318" t="str">
        <f>IF(DR265=0,"",_xlfn.XLOOKUP(DR265,StatePicklist!$1:$1,StatePicklist!$3:$3,"NA",0))</f>
        <v/>
      </c>
      <c r="DT265" s="297" t="str">
        <f ca="1">IF(RMDF!DS265="", "", IF(ISNUMBER(MATCH(RMDF!DS265, INDIRECT(DS265), 0)), "OK", "Invalid"))</f>
        <v/>
      </c>
      <c r="DU265" s="281"/>
      <c r="DV265" s="281"/>
      <c r="DW265" s="281"/>
      <c r="DX265" s="281" t="b">
        <f>AND(RMDF!EA265&gt;=0, RMDF!EA265&lt;=1-SUM(RMDF!Z265,RMDF!AG265,RMDF!AN265,RMDF!AU265,RMDF!BB265,RMDF!BI265,RMDF!BP265,RMDF!BW265,RMDF!CD265,RMDF!CK265,RMDF!CR265,RMDF!CY265,RMDF!DF265,RMDF!DM265,RMDF!DT265), RMDF!EA265=ROUND(RMDF!EA265,4))</f>
        <v>1</v>
      </c>
      <c r="DY265" s="317">
        <f>RMDF!DY265</f>
        <v>0</v>
      </c>
      <c r="DZ265" s="318" t="str">
        <f>IF(DY265=0,"",_xlfn.XLOOKUP(DY265,StatePicklist!$1:$1,StatePicklist!$3:$3,"NA",0))</f>
        <v/>
      </c>
      <c r="EA265" s="297" t="str">
        <f ca="1">IF(RMDF!DZ265="", "", IF(ISNUMBER(MATCH(RMDF!DZ265, INDIRECT(DZ265), 0)), "OK", "Invalid"))</f>
        <v/>
      </c>
      <c r="EB265" s="281"/>
      <c r="EC265" s="281"/>
      <c r="ED265" s="281"/>
      <c r="EE265" s="281" t="b">
        <f>AND(RMDF!EH265&gt;=0, RMDF!EH265&lt;=1-SUM(RMDF!Z265,RMDF!AG265,RMDF!AN265,RMDF!AU265,RMDF!BB265,RMDF!BI265,RMDF!BP265,RMDF!BW265,RMDF!CD265,RMDF!CK265,RMDF!CR265,RMDF!CY265,RMDF!DF265,RMDF!DM265,RMDF!DT265,RMDF!EA265), RMDF!EH265=ROUND(RMDF!EH265,4))</f>
        <v>1</v>
      </c>
      <c r="EF265" s="317">
        <f>RMDF!EF265</f>
        <v>0</v>
      </c>
      <c r="EG265" s="318" t="str">
        <f>IF(EF265=0,"",_xlfn.XLOOKUP(EF265,StatePicklist!$1:$1,StatePicklist!$3:$3,"NA",0))</f>
        <v/>
      </c>
      <c r="EH265" s="297" t="str">
        <f ca="1">IF(RMDF!EG265="", "", IF(ISNUMBER(MATCH(RMDF!EG265, INDIRECT(EG265), 0)), "OK", "Invalid"))</f>
        <v/>
      </c>
      <c r="EI265" s="281"/>
      <c r="EJ265" s="281"/>
      <c r="EK265" s="281"/>
      <c r="EL265" s="281" t="b">
        <f>AND(RMDF!EO265&gt;=0, RMDF!EO265&lt;=1-SUM(RMDF!Z265,RMDF!AG265,RMDF!AN265,RMDF!AU265,RMDF!BB265,RMDF!BI265,RMDF!BP265,RMDF!BW265,RMDF!CD265,RMDF!CK265,RMDF!CR265,RMDF!CY265,RMDF!DF265,RMDF!DM265,RMDF!DT265,RMDF!EA265,RMDF!EH265), RMDF!EO265=ROUND(RMDF!EO265,4))</f>
        <v>1</v>
      </c>
      <c r="EM265" s="317">
        <f>RMDF!EM265</f>
        <v>0</v>
      </c>
      <c r="EN265" s="318" t="str">
        <f>IF(EM265=0,"",_xlfn.XLOOKUP(EM265,StatePicklist!$1:$1,StatePicklist!$3:$3,"NA",0))</f>
        <v/>
      </c>
      <c r="EO265" s="297" t="str">
        <f ca="1">IF(RMDF!EN265="", "", IF(ISNUMBER(MATCH(RMDF!EN265, INDIRECT(EN265), 0)), "OK", "Invalid"))</f>
        <v/>
      </c>
      <c r="EP265" s="281"/>
      <c r="EQ265" s="281"/>
      <c r="ER265" s="281"/>
      <c r="ES265" s="281" t="b">
        <f>AND(RMDF!EV265&gt;=0, RMDF!EV265&lt;=1-SUM(RMDF!Z265,RMDF!AG265,RMDF!AN265,RMDF!AU265,RMDF!BB265,RMDF!BI265,RMDF!BP265,RMDF!BW265,RMDF!CD265,RMDF!CK265,RMDF!CR265,RMDF!CY265,RMDF!DF265,RMDF!DM265,RMDF!DT265,RMDF!EA265,RMDF!EH265,RMDF!EO265), RMDF!EV265=ROUND(RMDF!EV265,4))</f>
        <v>1</v>
      </c>
      <c r="ET265" s="317">
        <f>RMDF!ET265</f>
        <v>0</v>
      </c>
      <c r="EU265" s="318" t="str">
        <f>IF(ET265=0,"",_xlfn.XLOOKUP(ET265,StatePicklist!$1:$1,StatePicklist!$3:$3,"NA",0))</f>
        <v/>
      </c>
      <c r="EV265" s="297" t="str">
        <f ca="1">IF(RMDF!EU265="", "", IF(ISNUMBER(MATCH(RMDF!EU265, INDIRECT(EU265), 0)), "OK", "Invalid"))</f>
        <v/>
      </c>
      <c r="EW265" s="281"/>
      <c r="EX265" s="281"/>
      <c r="EY265" s="281"/>
      <c r="EZ265" s="281" t="b">
        <f>AND(RMDF!FC265&gt;=0, RMDF!FC265&lt;=1-SUM(RMDF!Z265,RMDF!AG265,RMDF!AN265,RMDF!AU265,RMDF!BB265,RMDF!BI265,RMDF!BP265,RMDF!BW265,RMDF!CD265,RMDF!CK265,RMDF!CR265,RMDF!CY265,RMDF!DF265,RMDF!DM265,RMDF!DT265,RMDF!EA265,RMDF!EH265,RMDF!EO265,RMDF!EV265), RMDF!FC265=ROUND(RMDF!FC265,4))</f>
        <v>1</v>
      </c>
      <c r="FA265" s="317">
        <f>RMDF!FA265</f>
        <v>0</v>
      </c>
      <c r="FB265" s="318" t="str">
        <f>IF(FA265=0,"",_xlfn.XLOOKUP(FA265,StatePicklist!$1:$1,StatePicklist!$3:$3,"NA",0))</f>
        <v/>
      </c>
      <c r="FC265" s="297" t="str">
        <f ca="1">IF(RMDF!FB265="", "", IF(ISNUMBER(MATCH(RMDF!FB265, INDIRECT(FB265), 0)), "OK", "Invalid"))</f>
        <v/>
      </c>
    </row>
    <row r="266" spans="1:159" s="205" customFormat="1" ht="39.9" customHeight="1" x14ac:dyDescent="0.25">
      <c r="A266" s="206"/>
      <c r="B266" s="196"/>
      <c r="C266" s="197"/>
      <c r="D266" s="198"/>
      <c r="E266" s="199"/>
      <c r="F266" s="200"/>
      <c r="G266" s="201"/>
      <c r="H266" s="292"/>
      <c r="I266" s="305">
        <f>RMDF!I266</f>
        <v>0</v>
      </c>
      <c r="J266" s="305" t="str">
        <f>IF(I266=ProductCode!$B$30,"PDReclPost",IF(OR(I266=ProductCode!$C$30,I266=ProductCode!$E$30,I266=ProductCode!$G$30),"PDPreCon",IF(OR(I266=ProductCode!$D$30,I266=ProductCode!$F$30),"PDNotReclPost","")))</f>
        <v/>
      </c>
      <c r="K266" s="305" t="str">
        <f t="shared" si="18"/>
        <v/>
      </c>
      <c r="L266" s="289"/>
      <c r="M266" s="305" t="str">
        <f t="shared" si="18"/>
        <v/>
      </c>
      <c r="N266" s="289" t="b">
        <f>AND(RMDF!N266&gt;=0, RMDF!N266&lt;=1-RMDF!L266, RMDF!N266=ROUND(RMDF!N266,4))</f>
        <v>1</v>
      </c>
      <c r="O266" s="286" t="str">
        <f>IF(P266="","",IF(I266="","",IF(LEFT(I266,13)="Reclaimed pos",RawMaterialCode!$E$569,RawMaterialCode!$E$568)))</f>
        <v>Reclaimed pre-consumer mixed fibers (RM0578)</v>
      </c>
      <c r="P266" s="295">
        <f t="shared" si="19"/>
        <v>1</v>
      </c>
      <c r="Q266" s="202"/>
      <c r="R266" s="203"/>
      <c r="S266" s="204" t="str">
        <f t="shared" si="20"/>
        <v/>
      </c>
      <c r="T266" s="281"/>
      <c r="U266" s="281"/>
      <c r="V266" s="281"/>
      <c r="W266" s="281"/>
      <c r="X266" s="317">
        <f>RMDF!X266</f>
        <v>0</v>
      </c>
      <c r="Y266" s="318" t="str">
        <f>IF(X266=0,"",_xlfn.XLOOKUP(X266,StatePicklist!$1:$1,StatePicklist!$3:$3,"NA",0))</f>
        <v/>
      </c>
      <c r="Z266" s="297" t="str">
        <f ca="1">IF(RMDF!Y266="", "", IF(ISNUMBER(MATCH(RMDF!Y266, INDIRECT(Y266), 0)), "OK", "Invalid"))</f>
        <v/>
      </c>
      <c r="AA266" s="281"/>
      <c r="AB266" s="281"/>
      <c r="AC266" s="281"/>
      <c r="AD266" s="281" t="b">
        <f>AND(RMDF!AG266&gt;=0, RMDF!AG266&lt;=1-RMDF!Z266, RMDF!AG266=ROUND(RMDF!AG266,4))</f>
        <v>1</v>
      </c>
      <c r="AE266" s="317">
        <f>RMDF!AE266</f>
        <v>0</v>
      </c>
      <c r="AF266" s="318" t="str">
        <f>IF(AE266=0,"",_xlfn.XLOOKUP(AE266,StatePicklist!$1:$1,StatePicklist!$3:$3,"NA",0))</f>
        <v/>
      </c>
      <c r="AG266" s="297" t="str">
        <f ca="1">IF(RMDF!AF266="", "", IF(ISNUMBER(MATCH(RMDF!AF266, INDIRECT(AF266), 0)), "OK", "Invalid"))</f>
        <v/>
      </c>
      <c r="AH266" s="281"/>
      <c r="AI266" s="281"/>
      <c r="AJ266" s="281"/>
      <c r="AK266" s="281" t="b">
        <f>AND(RMDF!AN266&gt;=0, RMDF!AN266&lt;=1-SUM(RMDF!Z266,RMDF!AG266), RMDF!AN266=ROUND(RMDF!AN266,4))</f>
        <v>1</v>
      </c>
      <c r="AL266" s="317">
        <f>RMDF!AL266</f>
        <v>0</v>
      </c>
      <c r="AM266" s="318" t="str">
        <f>IF(AL266=0,"",_xlfn.XLOOKUP(AL266,StatePicklist!$1:$1,StatePicklist!$3:$3,"NA",0))</f>
        <v/>
      </c>
      <c r="AN266" s="297" t="str">
        <f ca="1">IF(RMDF!AM266="", "", IF(ISNUMBER(MATCH(RMDF!AM266, INDIRECT(AM266), 0)), "OK", "Invalid"))</f>
        <v/>
      </c>
      <c r="AO266" s="281"/>
      <c r="AP266" s="281"/>
      <c r="AQ266" s="281"/>
      <c r="AR266" s="281" t="b">
        <f>AND(RMDF!AU266&gt;=0, RMDF!AU266&lt;=1-SUM(RMDF!Z266,RMDF!AG266,RMDF!AN266), RMDF!AU266=ROUND(RMDF!AU266,4))</f>
        <v>1</v>
      </c>
      <c r="AS266" s="317">
        <f>RMDF!AS266</f>
        <v>0</v>
      </c>
      <c r="AT266" s="318" t="str">
        <f>IF(AS266=0,"",_xlfn.XLOOKUP(AS266,StatePicklist!$1:$1,StatePicklist!$3:$3,"NA",0))</f>
        <v/>
      </c>
      <c r="AU266" s="297" t="str">
        <f ca="1">IF(RMDF!AT266="", "", IF(ISNUMBER(MATCH(RMDF!AT266, INDIRECT(AT266), 0)), "OK", "Invalid"))</f>
        <v/>
      </c>
      <c r="AV266" s="281"/>
      <c r="AW266" s="281"/>
      <c r="AX266" s="281"/>
      <c r="AY266" s="281" t="b">
        <f>AND(RMDF!BB266&gt;=0, RMDF!BB266&lt;=1-SUM(RMDF!Z266,RMDF!AG266,RMDF!AN266,RMDF!AU266), RMDF!BB266=ROUND(RMDF!BB266,4))</f>
        <v>1</v>
      </c>
      <c r="AZ266" s="317">
        <f>RMDF!AZ266</f>
        <v>0</v>
      </c>
      <c r="BA266" s="318" t="str">
        <f>IF(AZ266=0,"",_xlfn.XLOOKUP(AZ266,StatePicklist!$1:$1,StatePicklist!$3:$3,"NA",0))</f>
        <v/>
      </c>
      <c r="BB266" s="297" t="str">
        <f ca="1">IF(RMDF!BA266="", "", IF(ISNUMBER(MATCH(RMDF!BA266, INDIRECT(BA266), 0)), "OK", "Invalid"))</f>
        <v/>
      </c>
      <c r="BC266" s="281"/>
      <c r="BD266" s="281"/>
      <c r="BE266" s="281"/>
      <c r="BF266" s="281" t="b">
        <f>AND(RMDF!BI266&gt;=0, RMDF!BI266&lt;=1-SUM(RMDF!Z266,RMDF!AG266,RMDF!AN266,RMDF!AU266,RMDF!BB266), RMDF!BI266=ROUND(RMDF!BI266,4))</f>
        <v>1</v>
      </c>
      <c r="BG266" s="317">
        <f>RMDF!BG266</f>
        <v>0</v>
      </c>
      <c r="BH266" s="318" t="str">
        <f>IF(BG266=0,"",_xlfn.XLOOKUP(BG266,StatePicklist!$1:$1,StatePicklist!$3:$3,"NA",0))</f>
        <v/>
      </c>
      <c r="BI266" s="297" t="str">
        <f ca="1">IF(RMDF!BH266="", "", IF(ISNUMBER(MATCH(RMDF!BH266, INDIRECT(BH266), 0)), "OK", "Invalid"))</f>
        <v/>
      </c>
      <c r="BJ266" s="281"/>
      <c r="BK266" s="281"/>
      <c r="BL266" s="281"/>
      <c r="BM266" s="281" t="b">
        <f>AND(RMDF!BP266&gt;=0, RMDF!BP266&lt;=1-SUM(RMDF!Z266,RMDF!AG266,RMDF!AN266,RMDF!AU266,RMDF!BB266,RMDF!BI266), RMDF!BP266=ROUND(RMDF!BP266,4))</f>
        <v>1</v>
      </c>
      <c r="BN266" s="317">
        <f>RMDF!BN266</f>
        <v>0</v>
      </c>
      <c r="BO266" s="318" t="str">
        <f>IF(BN266=0,"",_xlfn.XLOOKUP(BN266,StatePicklist!$1:$1,StatePicklist!$3:$3,"NA",0))</f>
        <v/>
      </c>
      <c r="BP266" s="297" t="str">
        <f ca="1">IF(RMDF!BO266="", "", IF(ISNUMBER(MATCH(RMDF!BO266, INDIRECT(BO266), 0)), "OK", "Invalid"))</f>
        <v/>
      </c>
      <c r="BQ266" s="281"/>
      <c r="BR266" s="281"/>
      <c r="BS266" s="281"/>
      <c r="BT266" s="281" t="b">
        <f>AND(RMDF!BW266&gt;=0, RMDF!BW266&lt;=1-SUM(RMDF!Z266,RMDF!AG266,RMDF!AN266,RMDF!AU266,RMDF!BB266,RMDF!BI266,RMDF!BP266), RMDF!BW266=ROUND(RMDF!BW266,4))</f>
        <v>1</v>
      </c>
      <c r="BU266" s="317">
        <f>RMDF!BU266</f>
        <v>0</v>
      </c>
      <c r="BV266" s="318" t="str">
        <f>IF(BU266=0,"",_xlfn.XLOOKUP(BU266,StatePicklist!$1:$1,StatePicklist!$3:$3,"NA",0))</f>
        <v/>
      </c>
      <c r="BW266" s="297" t="str">
        <f ca="1">IF(RMDF!BV266="", "", IF(ISNUMBER(MATCH(RMDF!BV266, INDIRECT(BV266), 0)), "OK", "Invalid"))</f>
        <v/>
      </c>
      <c r="BX266" s="281"/>
      <c r="BY266" s="281"/>
      <c r="BZ266" s="281"/>
      <c r="CA266" s="281" t="b">
        <f>AND(RMDF!CD266&gt;=0, RMDF!CD266&lt;=1-SUM(RMDF!Z266,RMDF!AG266,RMDF!AN266,RMDF!AU266,RMDF!BB266,RMDF!BI266,RMDF!BP266,RMDF!BW266), RMDF!CD266=ROUND(RMDF!CD266,4))</f>
        <v>1</v>
      </c>
      <c r="CB266" s="317">
        <f>RMDF!CB266</f>
        <v>0</v>
      </c>
      <c r="CC266" s="318" t="str">
        <f>IF(CB266=0,"",_xlfn.XLOOKUP(CB266,StatePicklist!$1:$1,StatePicklist!$3:$3,"NA",0))</f>
        <v/>
      </c>
      <c r="CD266" s="297" t="str">
        <f ca="1">IF(RMDF!CC266="", "", IF(ISNUMBER(MATCH(RMDF!CC266, INDIRECT(CC266), 0)), "OK", "Invalid"))</f>
        <v/>
      </c>
      <c r="CE266" s="281"/>
      <c r="CF266" s="281"/>
      <c r="CG266" s="281"/>
      <c r="CH266" s="281" t="b">
        <f>AND(RMDF!CK266&gt;=0, RMDF!CK266&lt;=1-SUM(RMDF!Z266,RMDF!AG266,RMDF!AN266,RMDF!AU266,RMDF!BB266,RMDF!BI266,RMDF!BP266,RMDF!BW266,RMDF!CD266), RMDF!CK266=ROUND(RMDF!CK266,4))</f>
        <v>1</v>
      </c>
      <c r="CI266" s="317">
        <f>RMDF!CI266</f>
        <v>0</v>
      </c>
      <c r="CJ266" s="318" t="str">
        <f>IF(CI266=0,"",_xlfn.XLOOKUP(CI266,StatePicklist!$1:$1,StatePicklist!$3:$3,"NA",0))</f>
        <v/>
      </c>
      <c r="CK266" s="297" t="str">
        <f ca="1">IF(RMDF!CJ266="", "", IF(ISNUMBER(MATCH(RMDF!CJ266, INDIRECT(CJ266), 0)), "OK", "Invalid"))</f>
        <v/>
      </c>
      <c r="CL266" s="281"/>
      <c r="CM266" s="281"/>
      <c r="CN266" s="281"/>
      <c r="CO266" s="281" t="b">
        <f>AND(RMDF!CR266&gt;=0, RMDF!CR266&lt;=1-SUM(RMDF!Z266,RMDF!AG266,RMDF!AN266,RMDF!AU266,RMDF!BB266,RMDF!BI266,RMDF!BP266,RMDF!BW266,RMDF!CD266,RMDF!CK266), RMDF!CR266=ROUND(RMDF!CR266,4))</f>
        <v>1</v>
      </c>
      <c r="CP266" s="317">
        <f>RMDF!CP266</f>
        <v>0</v>
      </c>
      <c r="CQ266" s="318" t="str">
        <f>IF(CP266=0,"",_xlfn.XLOOKUP(CP266,StatePicklist!$1:$1,StatePicklist!$3:$3,"NA",0))</f>
        <v/>
      </c>
      <c r="CR266" s="297" t="str">
        <f ca="1">IF(RMDF!CQ266="", "", IF(ISNUMBER(MATCH(RMDF!CQ266, INDIRECT(CQ266), 0)), "OK", "Invalid"))</f>
        <v/>
      </c>
      <c r="CS266" s="281"/>
      <c r="CT266" s="281"/>
      <c r="CU266" s="281"/>
      <c r="CV266" s="281" t="b">
        <f>AND(RMDF!CY266&gt;=0, RMDF!CY266&lt;=1-SUM(RMDF!Z266,RMDF!AG266,RMDF!AN266,RMDF!AU266,RMDF!BB266,RMDF!BI266,RMDF!BP266,RMDF!BW266,RMDF!CD266,RMDF!CK266,RMDF!CR266), RMDF!CY266=ROUND(RMDF!CY266,4))</f>
        <v>1</v>
      </c>
      <c r="CW266" s="317">
        <f>RMDF!CW266</f>
        <v>0</v>
      </c>
      <c r="CX266" s="318" t="str">
        <f>IF(CW266=0,"",_xlfn.XLOOKUP(CW266,StatePicklist!$1:$1,StatePicklist!$3:$3,"NA",0))</f>
        <v/>
      </c>
      <c r="CY266" s="297" t="str">
        <f ca="1">IF(RMDF!CX266="", "", IF(ISNUMBER(MATCH(RMDF!CX266, INDIRECT(CX266), 0)), "OK", "Invalid"))</f>
        <v/>
      </c>
      <c r="CZ266" s="281"/>
      <c r="DA266" s="281"/>
      <c r="DB266" s="281"/>
      <c r="DC266" s="281" t="b">
        <f>AND(RMDF!DF266&gt;=0, RMDF!DF266&lt;=1-SUM(RMDF!Z266,RMDF!AG266,RMDF!AN266,RMDF!AU266,RMDF!BB266,RMDF!BI266,RMDF!BP266,RMDF!BW266,RMDF!CD266,RMDF!CK266,RMDF!CR266,RMDF!CY266), RMDF!DF266=ROUND(RMDF!DF266,4))</f>
        <v>1</v>
      </c>
      <c r="DD266" s="317">
        <f>RMDF!DD266</f>
        <v>0</v>
      </c>
      <c r="DE266" s="318" t="str">
        <f>IF(DD266=0,"",_xlfn.XLOOKUP(DD266,StatePicklist!$1:$1,StatePicklist!$3:$3,"NA",0))</f>
        <v/>
      </c>
      <c r="DF266" s="297" t="str">
        <f ca="1">IF(RMDF!DE266="", "", IF(ISNUMBER(MATCH(RMDF!DE266, INDIRECT(DE266), 0)), "OK", "Invalid"))</f>
        <v/>
      </c>
      <c r="DG266" s="281"/>
      <c r="DH266" s="281"/>
      <c r="DI266" s="281"/>
      <c r="DJ266" s="281" t="b">
        <f>AND(RMDF!DM266&gt;=0, RMDF!DM266&lt;=1-SUM(RMDF!Z266,RMDF!AG266,RMDF!AN266,RMDF!AU266,RMDF!BB266,RMDF!BI266,RMDF!BP266,RMDF!BW266,RMDF!CD266,RMDF!CK266,RMDF!CR266,RMDF!CY266,RMDF!DF266), RMDF!DM266=ROUND(RMDF!DM266,4))</f>
        <v>1</v>
      </c>
      <c r="DK266" s="317">
        <f>RMDF!DK266</f>
        <v>0</v>
      </c>
      <c r="DL266" s="318" t="str">
        <f>IF(DK266=0,"",_xlfn.XLOOKUP(DK266,StatePicklist!$1:$1,StatePicklist!$3:$3,"NA",0))</f>
        <v/>
      </c>
      <c r="DM266" s="297" t="str">
        <f ca="1">IF(RMDF!DL266="", "", IF(ISNUMBER(MATCH(RMDF!DL266, INDIRECT(DL266), 0)), "OK", "Invalid"))</f>
        <v/>
      </c>
      <c r="DN266" s="281"/>
      <c r="DO266" s="281"/>
      <c r="DP266" s="281"/>
      <c r="DQ266" s="281" t="b">
        <f>AND(RMDF!DT266&gt;=0, RMDF!DT266&lt;=1-SUM(RMDF!Z266,RMDF!AG266,RMDF!AN266,RMDF!AU266,RMDF!BB266,RMDF!BI266,RMDF!BP266,RMDF!BW266,RMDF!CD266,RMDF!CK266,RMDF!CR266,RMDF!CY266,RMDF!DF266,RMDF!DM266), RMDF!DT266=ROUND(RMDF!DT266,4))</f>
        <v>1</v>
      </c>
      <c r="DR266" s="317">
        <f>RMDF!DR266</f>
        <v>0</v>
      </c>
      <c r="DS266" s="318" t="str">
        <f>IF(DR266=0,"",_xlfn.XLOOKUP(DR266,StatePicklist!$1:$1,StatePicklist!$3:$3,"NA",0))</f>
        <v/>
      </c>
      <c r="DT266" s="297" t="str">
        <f ca="1">IF(RMDF!DS266="", "", IF(ISNUMBER(MATCH(RMDF!DS266, INDIRECT(DS266), 0)), "OK", "Invalid"))</f>
        <v/>
      </c>
      <c r="DU266" s="281"/>
      <c r="DV266" s="281"/>
      <c r="DW266" s="281"/>
      <c r="DX266" s="281" t="b">
        <f>AND(RMDF!EA266&gt;=0, RMDF!EA266&lt;=1-SUM(RMDF!Z266,RMDF!AG266,RMDF!AN266,RMDF!AU266,RMDF!BB266,RMDF!BI266,RMDF!BP266,RMDF!BW266,RMDF!CD266,RMDF!CK266,RMDF!CR266,RMDF!CY266,RMDF!DF266,RMDF!DM266,RMDF!DT266), RMDF!EA266=ROUND(RMDF!EA266,4))</f>
        <v>1</v>
      </c>
      <c r="DY266" s="317">
        <f>RMDF!DY266</f>
        <v>0</v>
      </c>
      <c r="DZ266" s="318" t="str">
        <f>IF(DY266=0,"",_xlfn.XLOOKUP(DY266,StatePicklist!$1:$1,StatePicklist!$3:$3,"NA",0))</f>
        <v/>
      </c>
      <c r="EA266" s="297" t="str">
        <f ca="1">IF(RMDF!DZ266="", "", IF(ISNUMBER(MATCH(RMDF!DZ266, INDIRECT(DZ266), 0)), "OK", "Invalid"))</f>
        <v/>
      </c>
      <c r="EB266" s="281"/>
      <c r="EC266" s="281"/>
      <c r="ED266" s="281"/>
      <c r="EE266" s="281" t="b">
        <f>AND(RMDF!EH266&gt;=0, RMDF!EH266&lt;=1-SUM(RMDF!Z266,RMDF!AG266,RMDF!AN266,RMDF!AU266,RMDF!BB266,RMDF!BI266,RMDF!BP266,RMDF!BW266,RMDF!CD266,RMDF!CK266,RMDF!CR266,RMDF!CY266,RMDF!DF266,RMDF!DM266,RMDF!DT266,RMDF!EA266), RMDF!EH266=ROUND(RMDF!EH266,4))</f>
        <v>1</v>
      </c>
      <c r="EF266" s="317">
        <f>RMDF!EF266</f>
        <v>0</v>
      </c>
      <c r="EG266" s="318" t="str">
        <f>IF(EF266=0,"",_xlfn.XLOOKUP(EF266,StatePicklist!$1:$1,StatePicklist!$3:$3,"NA",0))</f>
        <v/>
      </c>
      <c r="EH266" s="297" t="str">
        <f ca="1">IF(RMDF!EG266="", "", IF(ISNUMBER(MATCH(RMDF!EG266, INDIRECT(EG266), 0)), "OK", "Invalid"))</f>
        <v/>
      </c>
      <c r="EI266" s="281"/>
      <c r="EJ266" s="281"/>
      <c r="EK266" s="281"/>
      <c r="EL266" s="281" t="b">
        <f>AND(RMDF!EO266&gt;=0, RMDF!EO266&lt;=1-SUM(RMDF!Z266,RMDF!AG266,RMDF!AN266,RMDF!AU266,RMDF!BB266,RMDF!BI266,RMDF!BP266,RMDF!BW266,RMDF!CD266,RMDF!CK266,RMDF!CR266,RMDF!CY266,RMDF!DF266,RMDF!DM266,RMDF!DT266,RMDF!EA266,RMDF!EH266), RMDF!EO266=ROUND(RMDF!EO266,4))</f>
        <v>1</v>
      </c>
      <c r="EM266" s="317">
        <f>RMDF!EM266</f>
        <v>0</v>
      </c>
      <c r="EN266" s="318" t="str">
        <f>IF(EM266=0,"",_xlfn.XLOOKUP(EM266,StatePicklist!$1:$1,StatePicklist!$3:$3,"NA",0))</f>
        <v/>
      </c>
      <c r="EO266" s="297" t="str">
        <f ca="1">IF(RMDF!EN266="", "", IF(ISNUMBER(MATCH(RMDF!EN266, INDIRECT(EN266), 0)), "OK", "Invalid"))</f>
        <v/>
      </c>
      <c r="EP266" s="281"/>
      <c r="EQ266" s="281"/>
      <c r="ER266" s="281"/>
      <c r="ES266" s="281" t="b">
        <f>AND(RMDF!EV266&gt;=0, RMDF!EV266&lt;=1-SUM(RMDF!Z266,RMDF!AG266,RMDF!AN266,RMDF!AU266,RMDF!BB266,RMDF!BI266,RMDF!BP266,RMDF!BW266,RMDF!CD266,RMDF!CK266,RMDF!CR266,RMDF!CY266,RMDF!DF266,RMDF!DM266,RMDF!DT266,RMDF!EA266,RMDF!EH266,RMDF!EO266), RMDF!EV266=ROUND(RMDF!EV266,4))</f>
        <v>1</v>
      </c>
      <c r="ET266" s="317">
        <f>RMDF!ET266</f>
        <v>0</v>
      </c>
      <c r="EU266" s="318" t="str">
        <f>IF(ET266=0,"",_xlfn.XLOOKUP(ET266,StatePicklist!$1:$1,StatePicklist!$3:$3,"NA",0))</f>
        <v/>
      </c>
      <c r="EV266" s="297" t="str">
        <f ca="1">IF(RMDF!EU266="", "", IF(ISNUMBER(MATCH(RMDF!EU266, INDIRECT(EU266), 0)), "OK", "Invalid"))</f>
        <v/>
      </c>
      <c r="EW266" s="281"/>
      <c r="EX266" s="281"/>
      <c r="EY266" s="281"/>
      <c r="EZ266" s="281" t="b">
        <f>AND(RMDF!FC266&gt;=0, RMDF!FC266&lt;=1-SUM(RMDF!Z266,RMDF!AG266,RMDF!AN266,RMDF!AU266,RMDF!BB266,RMDF!BI266,RMDF!BP266,RMDF!BW266,RMDF!CD266,RMDF!CK266,RMDF!CR266,RMDF!CY266,RMDF!DF266,RMDF!DM266,RMDF!DT266,RMDF!EA266,RMDF!EH266,RMDF!EO266,RMDF!EV266), RMDF!FC266=ROUND(RMDF!FC266,4))</f>
        <v>1</v>
      </c>
      <c r="FA266" s="317">
        <f>RMDF!FA266</f>
        <v>0</v>
      </c>
      <c r="FB266" s="318" t="str">
        <f>IF(FA266=0,"",_xlfn.XLOOKUP(FA266,StatePicklist!$1:$1,StatePicklist!$3:$3,"NA",0))</f>
        <v/>
      </c>
      <c r="FC266" s="297" t="str">
        <f ca="1">IF(RMDF!FB266="", "", IF(ISNUMBER(MATCH(RMDF!FB266, INDIRECT(FB266), 0)), "OK", "Invalid"))</f>
        <v/>
      </c>
    </row>
    <row r="267" spans="1:159" s="205" customFormat="1" ht="39.9" customHeight="1" x14ac:dyDescent="0.25">
      <c r="A267" s="206"/>
      <c r="B267" s="196"/>
      <c r="C267" s="197"/>
      <c r="D267" s="198"/>
      <c r="E267" s="199"/>
      <c r="F267" s="200"/>
      <c r="G267" s="201"/>
      <c r="H267" s="292"/>
      <c r="I267" s="305">
        <f>RMDF!I267</f>
        <v>0</v>
      </c>
      <c r="J267" s="305" t="str">
        <f>IF(I267=ProductCode!$B$30,"PDReclPost",IF(OR(I267=ProductCode!$C$30,I267=ProductCode!$E$30,I267=ProductCode!$G$30),"PDPreCon",IF(OR(I267=ProductCode!$D$30,I267=ProductCode!$F$30),"PDNotReclPost","")))</f>
        <v/>
      </c>
      <c r="K267" s="305" t="str">
        <f t="shared" si="18"/>
        <v/>
      </c>
      <c r="L267" s="289"/>
      <c r="M267" s="305" t="str">
        <f t="shared" si="18"/>
        <v/>
      </c>
      <c r="N267" s="289" t="b">
        <f>AND(RMDF!N267&gt;=0, RMDF!N267&lt;=1-RMDF!L267, RMDF!N267=ROUND(RMDF!N267,4))</f>
        <v>1</v>
      </c>
      <c r="O267" s="286" t="str">
        <f>IF(P267="","",IF(I267="","",IF(LEFT(I267,13)="Reclaimed pos",RawMaterialCode!$E$569,RawMaterialCode!$E$568)))</f>
        <v>Reclaimed pre-consumer mixed fibers (RM0578)</v>
      </c>
      <c r="P267" s="295">
        <f t="shared" si="19"/>
        <v>1</v>
      </c>
      <c r="Q267" s="202"/>
      <c r="R267" s="203"/>
      <c r="S267" s="204" t="str">
        <f t="shared" si="20"/>
        <v/>
      </c>
      <c r="T267" s="281"/>
      <c r="U267" s="281"/>
      <c r="V267" s="281"/>
      <c r="W267" s="281"/>
      <c r="X267" s="317">
        <f>RMDF!X267</f>
        <v>0</v>
      </c>
      <c r="Y267" s="318" t="str">
        <f>IF(X267=0,"",_xlfn.XLOOKUP(X267,StatePicklist!$1:$1,StatePicklist!$3:$3,"NA",0))</f>
        <v/>
      </c>
      <c r="Z267" s="297" t="str">
        <f ca="1">IF(RMDF!Y267="", "", IF(ISNUMBER(MATCH(RMDF!Y267, INDIRECT(Y267), 0)), "OK", "Invalid"))</f>
        <v/>
      </c>
      <c r="AA267" s="281"/>
      <c r="AB267" s="281"/>
      <c r="AC267" s="281"/>
      <c r="AD267" s="281" t="b">
        <f>AND(RMDF!AG267&gt;=0, RMDF!AG267&lt;=1-RMDF!Z267, RMDF!AG267=ROUND(RMDF!AG267,4))</f>
        <v>1</v>
      </c>
      <c r="AE267" s="317">
        <f>RMDF!AE267</f>
        <v>0</v>
      </c>
      <c r="AF267" s="318" t="str">
        <f>IF(AE267=0,"",_xlfn.XLOOKUP(AE267,StatePicklist!$1:$1,StatePicklist!$3:$3,"NA",0))</f>
        <v/>
      </c>
      <c r="AG267" s="297" t="str">
        <f ca="1">IF(RMDF!AF267="", "", IF(ISNUMBER(MATCH(RMDF!AF267, INDIRECT(AF267), 0)), "OK", "Invalid"))</f>
        <v/>
      </c>
      <c r="AH267" s="281"/>
      <c r="AI267" s="281"/>
      <c r="AJ267" s="281"/>
      <c r="AK267" s="281" t="b">
        <f>AND(RMDF!AN267&gt;=0, RMDF!AN267&lt;=1-SUM(RMDF!Z267,RMDF!AG267), RMDF!AN267=ROUND(RMDF!AN267,4))</f>
        <v>1</v>
      </c>
      <c r="AL267" s="317">
        <f>RMDF!AL267</f>
        <v>0</v>
      </c>
      <c r="AM267" s="318" t="str">
        <f>IF(AL267=0,"",_xlfn.XLOOKUP(AL267,StatePicklist!$1:$1,StatePicklist!$3:$3,"NA",0))</f>
        <v/>
      </c>
      <c r="AN267" s="297" t="str">
        <f ca="1">IF(RMDF!AM267="", "", IF(ISNUMBER(MATCH(RMDF!AM267, INDIRECT(AM267), 0)), "OK", "Invalid"))</f>
        <v/>
      </c>
      <c r="AO267" s="281"/>
      <c r="AP267" s="281"/>
      <c r="AQ267" s="281"/>
      <c r="AR267" s="281" t="b">
        <f>AND(RMDF!AU267&gt;=0, RMDF!AU267&lt;=1-SUM(RMDF!Z267,RMDF!AG267,RMDF!AN267), RMDF!AU267=ROUND(RMDF!AU267,4))</f>
        <v>1</v>
      </c>
      <c r="AS267" s="317">
        <f>RMDF!AS267</f>
        <v>0</v>
      </c>
      <c r="AT267" s="318" t="str">
        <f>IF(AS267=0,"",_xlfn.XLOOKUP(AS267,StatePicklist!$1:$1,StatePicklist!$3:$3,"NA",0))</f>
        <v/>
      </c>
      <c r="AU267" s="297" t="str">
        <f ca="1">IF(RMDF!AT267="", "", IF(ISNUMBER(MATCH(RMDF!AT267, INDIRECT(AT267), 0)), "OK", "Invalid"))</f>
        <v/>
      </c>
      <c r="AV267" s="281"/>
      <c r="AW267" s="281"/>
      <c r="AX267" s="281"/>
      <c r="AY267" s="281" t="b">
        <f>AND(RMDF!BB267&gt;=0, RMDF!BB267&lt;=1-SUM(RMDF!Z267,RMDF!AG267,RMDF!AN267,RMDF!AU267), RMDF!BB267=ROUND(RMDF!BB267,4))</f>
        <v>1</v>
      </c>
      <c r="AZ267" s="317">
        <f>RMDF!AZ267</f>
        <v>0</v>
      </c>
      <c r="BA267" s="318" t="str">
        <f>IF(AZ267=0,"",_xlfn.XLOOKUP(AZ267,StatePicklist!$1:$1,StatePicklist!$3:$3,"NA",0))</f>
        <v/>
      </c>
      <c r="BB267" s="297" t="str">
        <f ca="1">IF(RMDF!BA267="", "", IF(ISNUMBER(MATCH(RMDF!BA267, INDIRECT(BA267), 0)), "OK", "Invalid"))</f>
        <v/>
      </c>
      <c r="BC267" s="281"/>
      <c r="BD267" s="281"/>
      <c r="BE267" s="281"/>
      <c r="BF267" s="281" t="b">
        <f>AND(RMDF!BI267&gt;=0, RMDF!BI267&lt;=1-SUM(RMDF!Z267,RMDF!AG267,RMDF!AN267,RMDF!AU267,RMDF!BB267), RMDF!BI267=ROUND(RMDF!BI267,4))</f>
        <v>1</v>
      </c>
      <c r="BG267" s="317">
        <f>RMDF!BG267</f>
        <v>0</v>
      </c>
      <c r="BH267" s="318" t="str">
        <f>IF(BG267=0,"",_xlfn.XLOOKUP(BG267,StatePicklist!$1:$1,StatePicklist!$3:$3,"NA",0))</f>
        <v/>
      </c>
      <c r="BI267" s="297" t="str">
        <f ca="1">IF(RMDF!BH267="", "", IF(ISNUMBER(MATCH(RMDF!BH267, INDIRECT(BH267), 0)), "OK", "Invalid"))</f>
        <v/>
      </c>
      <c r="BJ267" s="281"/>
      <c r="BK267" s="281"/>
      <c r="BL267" s="281"/>
      <c r="BM267" s="281" t="b">
        <f>AND(RMDF!BP267&gt;=0, RMDF!BP267&lt;=1-SUM(RMDF!Z267,RMDF!AG267,RMDF!AN267,RMDF!AU267,RMDF!BB267,RMDF!BI267), RMDF!BP267=ROUND(RMDF!BP267,4))</f>
        <v>1</v>
      </c>
      <c r="BN267" s="317">
        <f>RMDF!BN267</f>
        <v>0</v>
      </c>
      <c r="BO267" s="318" t="str">
        <f>IF(BN267=0,"",_xlfn.XLOOKUP(BN267,StatePicklist!$1:$1,StatePicklist!$3:$3,"NA",0))</f>
        <v/>
      </c>
      <c r="BP267" s="297" t="str">
        <f ca="1">IF(RMDF!BO267="", "", IF(ISNUMBER(MATCH(RMDF!BO267, INDIRECT(BO267), 0)), "OK", "Invalid"))</f>
        <v/>
      </c>
      <c r="BQ267" s="281"/>
      <c r="BR267" s="281"/>
      <c r="BS267" s="281"/>
      <c r="BT267" s="281" t="b">
        <f>AND(RMDF!BW267&gt;=0, RMDF!BW267&lt;=1-SUM(RMDF!Z267,RMDF!AG267,RMDF!AN267,RMDF!AU267,RMDF!BB267,RMDF!BI267,RMDF!BP267), RMDF!BW267=ROUND(RMDF!BW267,4))</f>
        <v>1</v>
      </c>
      <c r="BU267" s="317">
        <f>RMDF!BU267</f>
        <v>0</v>
      </c>
      <c r="BV267" s="318" t="str">
        <f>IF(BU267=0,"",_xlfn.XLOOKUP(BU267,StatePicklist!$1:$1,StatePicklist!$3:$3,"NA",0))</f>
        <v/>
      </c>
      <c r="BW267" s="297" t="str">
        <f ca="1">IF(RMDF!BV267="", "", IF(ISNUMBER(MATCH(RMDF!BV267, INDIRECT(BV267), 0)), "OK", "Invalid"))</f>
        <v/>
      </c>
      <c r="BX267" s="281"/>
      <c r="BY267" s="281"/>
      <c r="BZ267" s="281"/>
      <c r="CA267" s="281" t="b">
        <f>AND(RMDF!CD267&gt;=0, RMDF!CD267&lt;=1-SUM(RMDF!Z267,RMDF!AG267,RMDF!AN267,RMDF!AU267,RMDF!BB267,RMDF!BI267,RMDF!BP267,RMDF!BW267), RMDF!CD267=ROUND(RMDF!CD267,4))</f>
        <v>1</v>
      </c>
      <c r="CB267" s="317">
        <f>RMDF!CB267</f>
        <v>0</v>
      </c>
      <c r="CC267" s="318" t="str">
        <f>IF(CB267=0,"",_xlfn.XLOOKUP(CB267,StatePicklist!$1:$1,StatePicklist!$3:$3,"NA",0))</f>
        <v/>
      </c>
      <c r="CD267" s="297" t="str">
        <f ca="1">IF(RMDF!CC267="", "", IF(ISNUMBER(MATCH(RMDF!CC267, INDIRECT(CC267), 0)), "OK", "Invalid"))</f>
        <v/>
      </c>
      <c r="CE267" s="281"/>
      <c r="CF267" s="281"/>
      <c r="CG267" s="281"/>
      <c r="CH267" s="281" t="b">
        <f>AND(RMDF!CK267&gt;=0, RMDF!CK267&lt;=1-SUM(RMDF!Z267,RMDF!AG267,RMDF!AN267,RMDF!AU267,RMDF!BB267,RMDF!BI267,RMDF!BP267,RMDF!BW267,RMDF!CD267), RMDF!CK267=ROUND(RMDF!CK267,4))</f>
        <v>1</v>
      </c>
      <c r="CI267" s="317">
        <f>RMDF!CI267</f>
        <v>0</v>
      </c>
      <c r="CJ267" s="318" t="str">
        <f>IF(CI267=0,"",_xlfn.XLOOKUP(CI267,StatePicklist!$1:$1,StatePicklist!$3:$3,"NA",0))</f>
        <v/>
      </c>
      <c r="CK267" s="297" t="str">
        <f ca="1">IF(RMDF!CJ267="", "", IF(ISNUMBER(MATCH(RMDF!CJ267, INDIRECT(CJ267), 0)), "OK", "Invalid"))</f>
        <v/>
      </c>
      <c r="CL267" s="281"/>
      <c r="CM267" s="281"/>
      <c r="CN267" s="281"/>
      <c r="CO267" s="281" t="b">
        <f>AND(RMDF!CR267&gt;=0, RMDF!CR267&lt;=1-SUM(RMDF!Z267,RMDF!AG267,RMDF!AN267,RMDF!AU267,RMDF!BB267,RMDF!BI267,RMDF!BP267,RMDF!BW267,RMDF!CD267,RMDF!CK267), RMDF!CR267=ROUND(RMDF!CR267,4))</f>
        <v>1</v>
      </c>
      <c r="CP267" s="317">
        <f>RMDF!CP267</f>
        <v>0</v>
      </c>
      <c r="CQ267" s="318" t="str">
        <f>IF(CP267=0,"",_xlfn.XLOOKUP(CP267,StatePicklist!$1:$1,StatePicklist!$3:$3,"NA",0))</f>
        <v/>
      </c>
      <c r="CR267" s="297" t="str">
        <f ca="1">IF(RMDF!CQ267="", "", IF(ISNUMBER(MATCH(RMDF!CQ267, INDIRECT(CQ267), 0)), "OK", "Invalid"))</f>
        <v/>
      </c>
      <c r="CS267" s="281"/>
      <c r="CT267" s="281"/>
      <c r="CU267" s="281"/>
      <c r="CV267" s="281" t="b">
        <f>AND(RMDF!CY267&gt;=0, RMDF!CY267&lt;=1-SUM(RMDF!Z267,RMDF!AG267,RMDF!AN267,RMDF!AU267,RMDF!BB267,RMDF!BI267,RMDF!BP267,RMDF!BW267,RMDF!CD267,RMDF!CK267,RMDF!CR267), RMDF!CY267=ROUND(RMDF!CY267,4))</f>
        <v>1</v>
      </c>
      <c r="CW267" s="317">
        <f>RMDF!CW267</f>
        <v>0</v>
      </c>
      <c r="CX267" s="318" t="str">
        <f>IF(CW267=0,"",_xlfn.XLOOKUP(CW267,StatePicklist!$1:$1,StatePicklist!$3:$3,"NA",0))</f>
        <v/>
      </c>
      <c r="CY267" s="297" t="str">
        <f ca="1">IF(RMDF!CX267="", "", IF(ISNUMBER(MATCH(RMDF!CX267, INDIRECT(CX267), 0)), "OK", "Invalid"))</f>
        <v/>
      </c>
      <c r="CZ267" s="281"/>
      <c r="DA267" s="281"/>
      <c r="DB267" s="281"/>
      <c r="DC267" s="281" t="b">
        <f>AND(RMDF!DF267&gt;=0, RMDF!DF267&lt;=1-SUM(RMDF!Z267,RMDF!AG267,RMDF!AN267,RMDF!AU267,RMDF!BB267,RMDF!BI267,RMDF!BP267,RMDF!BW267,RMDF!CD267,RMDF!CK267,RMDF!CR267,RMDF!CY267), RMDF!DF267=ROUND(RMDF!DF267,4))</f>
        <v>1</v>
      </c>
      <c r="DD267" s="317">
        <f>RMDF!DD267</f>
        <v>0</v>
      </c>
      <c r="DE267" s="318" t="str">
        <f>IF(DD267=0,"",_xlfn.XLOOKUP(DD267,StatePicklist!$1:$1,StatePicklist!$3:$3,"NA",0))</f>
        <v/>
      </c>
      <c r="DF267" s="297" t="str">
        <f ca="1">IF(RMDF!DE267="", "", IF(ISNUMBER(MATCH(RMDF!DE267, INDIRECT(DE267), 0)), "OK", "Invalid"))</f>
        <v/>
      </c>
      <c r="DG267" s="281"/>
      <c r="DH267" s="281"/>
      <c r="DI267" s="281"/>
      <c r="DJ267" s="281" t="b">
        <f>AND(RMDF!DM267&gt;=0, RMDF!DM267&lt;=1-SUM(RMDF!Z267,RMDF!AG267,RMDF!AN267,RMDF!AU267,RMDF!BB267,RMDF!BI267,RMDF!BP267,RMDF!BW267,RMDF!CD267,RMDF!CK267,RMDF!CR267,RMDF!CY267,RMDF!DF267), RMDF!DM267=ROUND(RMDF!DM267,4))</f>
        <v>1</v>
      </c>
      <c r="DK267" s="317">
        <f>RMDF!DK267</f>
        <v>0</v>
      </c>
      <c r="DL267" s="318" t="str">
        <f>IF(DK267=0,"",_xlfn.XLOOKUP(DK267,StatePicklist!$1:$1,StatePicklist!$3:$3,"NA",0))</f>
        <v/>
      </c>
      <c r="DM267" s="297" t="str">
        <f ca="1">IF(RMDF!DL267="", "", IF(ISNUMBER(MATCH(RMDF!DL267, INDIRECT(DL267), 0)), "OK", "Invalid"))</f>
        <v/>
      </c>
      <c r="DN267" s="281"/>
      <c r="DO267" s="281"/>
      <c r="DP267" s="281"/>
      <c r="DQ267" s="281" t="b">
        <f>AND(RMDF!DT267&gt;=0, RMDF!DT267&lt;=1-SUM(RMDF!Z267,RMDF!AG267,RMDF!AN267,RMDF!AU267,RMDF!BB267,RMDF!BI267,RMDF!BP267,RMDF!BW267,RMDF!CD267,RMDF!CK267,RMDF!CR267,RMDF!CY267,RMDF!DF267,RMDF!DM267), RMDF!DT267=ROUND(RMDF!DT267,4))</f>
        <v>1</v>
      </c>
      <c r="DR267" s="317">
        <f>RMDF!DR267</f>
        <v>0</v>
      </c>
      <c r="DS267" s="318" t="str">
        <f>IF(DR267=0,"",_xlfn.XLOOKUP(DR267,StatePicklist!$1:$1,StatePicklist!$3:$3,"NA",0))</f>
        <v/>
      </c>
      <c r="DT267" s="297" t="str">
        <f ca="1">IF(RMDF!DS267="", "", IF(ISNUMBER(MATCH(RMDF!DS267, INDIRECT(DS267), 0)), "OK", "Invalid"))</f>
        <v/>
      </c>
      <c r="DU267" s="281"/>
      <c r="DV267" s="281"/>
      <c r="DW267" s="281"/>
      <c r="DX267" s="281" t="b">
        <f>AND(RMDF!EA267&gt;=0, RMDF!EA267&lt;=1-SUM(RMDF!Z267,RMDF!AG267,RMDF!AN267,RMDF!AU267,RMDF!BB267,RMDF!BI267,RMDF!BP267,RMDF!BW267,RMDF!CD267,RMDF!CK267,RMDF!CR267,RMDF!CY267,RMDF!DF267,RMDF!DM267,RMDF!DT267), RMDF!EA267=ROUND(RMDF!EA267,4))</f>
        <v>1</v>
      </c>
      <c r="DY267" s="317">
        <f>RMDF!DY267</f>
        <v>0</v>
      </c>
      <c r="DZ267" s="318" t="str">
        <f>IF(DY267=0,"",_xlfn.XLOOKUP(DY267,StatePicklist!$1:$1,StatePicklist!$3:$3,"NA",0))</f>
        <v/>
      </c>
      <c r="EA267" s="297" t="str">
        <f ca="1">IF(RMDF!DZ267="", "", IF(ISNUMBER(MATCH(RMDF!DZ267, INDIRECT(DZ267), 0)), "OK", "Invalid"))</f>
        <v/>
      </c>
      <c r="EB267" s="281"/>
      <c r="EC267" s="281"/>
      <c r="ED267" s="281"/>
      <c r="EE267" s="281" t="b">
        <f>AND(RMDF!EH267&gt;=0, RMDF!EH267&lt;=1-SUM(RMDF!Z267,RMDF!AG267,RMDF!AN267,RMDF!AU267,RMDF!BB267,RMDF!BI267,RMDF!BP267,RMDF!BW267,RMDF!CD267,RMDF!CK267,RMDF!CR267,RMDF!CY267,RMDF!DF267,RMDF!DM267,RMDF!DT267,RMDF!EA267), RMDF!EH267=ROUND(RMDF!EH267,4))</f>
        <v>1</v>
      </c>
      <c r="EF267" s="317">
        <f>RMDF!EF267</f>
        <v>0</v>
      </c>
      <c r="EG267" s="318" t="str">
        <f>IF(EF267=0,"",_xlfn.XLOOKUP(EF267,StatePicklist!$1:$1,StatePicklist!$3:$3,"NA",0))</f>
        <v/>
      </c>
      <c r="EH267" s="297" t="str">
        <f ca="1">IF(RMDF!EG267="", "", IF(ISNUMBER(MATCH(RMDF!EG267, INDIRECT(EG267), 0)), "OK", "Invalid"))</f>
        <v/>
      </c>
      <c r="EI267" s="281"/>
      <c r="EJ267" s="281"/>
      <c r="EK267" s="281"/>
      <c r="EL267" s="281" t="b">
        <f>AND(RMDF!EO267&gt;=0, RMDF!EO267&lt;=1-SUM(RMDF!Z267,RMDF!AG267,RMDF!AN267,RMDF!AU267,RMDF!BB267,RMDF!BI267,RMDF!BP267,RMDF!BW267,RMDF!CD267,RMDF!CK267,RMDF!CR267,RMDF!CY267,RMDF!DF267,RMDF!DM267,RMDF!DT267,RMDF!EA267,RMDF!EH267), RMDF!EO267=ROUND(RMDF!EO267,4))</f>
        <v>1</v>
      </c>
      <c r="EM267" s="317">
        <f>RMDF!EM267</f>
        <v>0</v>
      </c>
      <c r="EN267" s="318" t="str">
        <f>IF(EM267=0,"",_xlfn.XLOOKUP(EM267,StatePicklist!$1:$1,StatePicklist!$3:$3,"NA",0))</f>
        <v/>
      </c>
      <c r="EO267" s="297" t="str">
        <f ca="1">IF(RMDF!EN267="", "", IF(ISNUMBER(MATCH(RMDF!EN267, INDIRECT(EN267), 0)), "OK", "Invalid"))</f>
        <v/>
      </c>
      <c r="EP267" s="281"/>
      <c r="EQ267" s="281"/>
      <c r="ER267" s="281"/>
      <c r="ES267" s="281" t="b">
        <f>AND(RMDF!EV267&gt;=0, RMDF!EV267&lt;=1-SUM(RMDF!Z267,RMDF!AG267,RMDF!AN267,RMDF!AU267,RMDF!BB267,RMDF!BI267,RMDF!BP267,RMDF!BW267,RMDF!CD267,RMDF!CK267,RMDF!CR267,RMDF!CY267,RMDF!DF267,RMDF!DM267,RMDF!DT267,RMDF!EA267,RMDF!EH267,RMDF!EO267), RMDF!EV267=ROUND(RMDF!EV267,4))</f>
        <v>1</v>
      </c>
      <c r="ET267" s="317">
        <f>RMDF!ET267</f>
        <v>0</v>
      </c>
      <c r="EU267" s="318" t="str">
        <f>IF(ET267=0,"",_xlfn.XLOOKUP(ET267,StatePicklist!$1:$1,StatePicklist!$3:$3,"NA",0))</f>
        <v/>
      </c>
      <c r="EV267" s="297" t="str">
        <f ca="1">IF(RMDF!EU267="", "", IF(ISNUMBER(MATCH(RMDF!EU267, INDIRECT(EU267), 0)), "OK", "Invalid"))</f>
        <v/>
      </c>
      <c r="EW267" s="281"/>
      <c r="EX267" s="281"/>
      <c r="EY267" s="281"/>
      <c r="EZ267" s="281" t="b">
        <f>AND(RMDF!FC267&gt;=0, RMDF!FC267&lt;=1-SUM(RMDF!Z267,RMDF!AG267,RMDF!AN267,RMDF!AU267,RMDF!BB267,RMDF!BI267,RMDF!BP267,RMDF!BW267,RMDF!CD267,RMDF!CK267,RMDF!CR267,RMDF!CY267,RMDF!DF267,RMDF!DM267,RMDF!DT267,RMDF!EA267,RMDF!EH267,RMDF!EO267,RMDF!EV267), RMDF!FC267=ROUND(RMDF!FC267,4))</f>
        <v>1</v>
      </c>
      <c r="FA267" s="317">
        <f>RMDF!FA267</f>
        <v>0</v>
      </c>
      <c r="FB267" s="318" t="str">
        <f>IF(FA267=0,"",_xlfn.XLOOKUP(FA267,StatePicklist!$1:$1,StatePicklist!$3:$3,"NA",0))</f>
        <v/>
      </c>
      <c r="FC267" s="297" t="str">
        <f ca="1">IF(RMDF!FB267="", "", IF(ISNUMBER(MATCH(RMDF!FB267, INDIRECT(FB267), 0)), "OK", "Invalid"))</f>
        <v/>
      </c>
    </row>
    <row r="268" spans="1:159" s="205" customFormat="1" ht="39.9" customHeight="1" x14ac:dyDescent="0.25">
      <c r="A268" s="206"/>
      <c r="B268" s="196"/>
      <c r="C268" s="197"/>
      <c r="D268" s="198"/>
      <c r="E268" s="199"/>
      <c r="F268" s="200"/>
      <c r="G268" s="201"/>
      <c r="H268" s="292"/>
      <c r="I268" s="305">
        <f>RMDF!I268</f>
        <v>0</v>
      </c>
      <c r="J268" s="305" t="str">
        <f>IF(I268=ProductCode!$B$30,"PDReclPost",IF(OR(I268=ProductCode!$C$30,I268=ProductCode!$E$30,I268=ProductCode!$G$30),"PDPreCon",IF(OR(I268=ProductCode!$D$30,I268=ProductCode!$F$30),"PDNotReclPost","")))</f>
        <v/>
      </c>
      <c r="K268" s="305" t="str">
        <f t="shared" si="18"/>
        <v/>
      </c>
      <c r="L268" s="289"/>
      <c r="M268" s="305" t="str">
        <f t="shared" si="18"/>
        <v/>
      </c>
      <c r="N268" s="289" t="b">
        <f>AND(RMDF!N268&gt;=0, RMDF!N268&lt;=1-RMDF!L268, RMDF!N268=ROUND(RMDF!N268,4))</f>
        <v>1</v>
      </c>
      <c r="O268" s="286" t="str">
        <f>IF(P268="","",IF(I268="","",IF(LEFT(I268,13)="Reclaimed pos",RawMaterialCode!$E$569,RawMaterialCode!$E$568)))</f>
        <v>Reclaimed pre-consumer mixed fibers (RM0578)</v>
      </c>
      <c r="P268" s="295">
        <f t="shared" si="19"/>
        <v>1</v>
      </c>
      <c r="Q268" s="202"/>
      <c r="R268" s="203"/>
      <c r="S268" s="204" t="str">
        <f t="shared" si="20"/>
        <v/>
      </c>
      <c r="T268" s="281"/>
      <c r="U268" s="281"/>
      <c r="V268" s="281"/>
      <c r="W268" s="281"/>
      <c r="X268" s="317">
        <f>RMDF!X268</f>
        <v>0</v>
      </c>
      <c r="Y268" s="318" t="str">
        <f>IF(X268=0,"",_xlfn.XLOOKUP(X268,StatePicklist!$1:$1,StatePicklist!$3:$3,"NA",0))</f>
        <v/>
      </c>
      <c r="Z268" s="297" t="str">
        <f ca="1">IF(RMDF!Y268="", "", IF(ISNUMBER(MATCH(RMDF!Y268, INDIRECT(Y268), 0)), "OK", "Invalid"))</f>
        <v/>
      </c>
      <c r="AA268" s="281"/>
      <c r="AB268" s="281"/>
      <c r="AC268" s="281"/>
      <c r="AD268" s="281" t="b">
        <f>AND(RMDF!AG268&gt;=0, RMDF!AG268&lt;=1-RMDF!Z268, RMDF!AG268=ROUND(RMDF!AG268,4))</f>
        <v>1</v>
      </c>
      <c r="AE268" s="317">
        <f>RMDF!AE268</f>
        <v>0</v>
      </c>
      <c r="AF268" s="318" t="str">
        <f>IF(AE268=0,"",_xlfn.XLOOKUP(AE268,StatePicklist!$1:$1,StatePicklist!$3:$3,"NA",0))</f>
        <v/>
      </c>
      <c r="AG268" s="297" t="str">
        <f ca="1">IF(RMDF!AF268="", "", IF(ISNUMBER(MATCH(RMDF!AF268, INDIRECT(AF268), 0)), "OK", "Invalid"))</f>
        <v/>
      </c>
      <c r="AH268" s="281"/>
      <c r="AI268" s="281"/>
      <c r="AJ268" s="281"/>
      <c r="AK268" s="281" t="b">
        <f>AND(RMDF!AN268&gt;=0, RMDF!AN268&lt;=1-SUM(RMDF!Z268,RMDF!AG268), RMDF!AN268=ROUND(RMDF!AN268,4))</f>
        <v>1</v>
      </c>
      <c r="AL268" s="317">
        <f>RMDF!AL268</f>
        <v>0</v>
      </c>
      <c r="AM268" s="318" t="str">
        <f>IF(AL268=0,"",_xlfn.XLOOKUP(AL268,StatePicklist!$1:$1,StatePicklist!$3:$3,"NA",0))</f>
        <v/>
      </c>
      <c r="AN268" s="297" t="str">
        <f ca="1">IF(RMDF!AM268="", "", IF(ISNUMBER(MATCH(RMDF!AM268, INDIRECT(AM268), 0)), "OK", "Invalid"))</f>
        <v/>
      </c>
      <c r="AO268" s="281"/>
      <c r="AP268" s="281"/>
      <c r="AQ268" s="281"/>
      <c r="AR268" s="281" t="b">
        <f>AND(RMDF!AU268&gt;=0, RMDF!AU268&lt;=1-SUM(RMDF!Z268,RMDF!AG268,RMDF!AN268), RMDF!AU268=ROUND(RMDF!AU268,4))</f>
        <v>1</v>
      </c>
      <c r="AS268" s="317">
        <f>RMDF!AS268</f>
        <v>0</v>
      </c>
      <c r="AT268" s="318" t="str">
        <f>IF(AS268=0,"",_xlfn.XLOOKUP(AS268,StatePicklist!$1:$1,StatePicklist!$3:$3,"NA",0))</f>
        <v/>
      </c>
      <c r="AU268" s="297" t="str">
        <f ca="1">IF(RMDF!AT268="", "", IF(ISNUMBER(MATCH(RMDF!AT268, INDIRECT(AT268), 0)), "OK", "Invalid"))</f>
        <v/>
      </c>
      <c r="AV268" s="281"/>
      <c r="AW268" s="281"/>
      <c r="AX268" s="281"/>
      <c r="AY268" s="281" t="b">
        <f>AND(RMDF!BB268&gt;=0, RMDF!BB268&lt;=1-SUM(RMDF!Z268,RMDF!AG268,RMDF!AN268,RMDF!AU268), RMDF!BB268=ROUND(RMDF!BB268,4))</f>
        <v>1</v>
      </c>
      <c r="AZ268" s="317">
        <f>RMDF!AZ268</f>
        <v>0</v>
      </c>
      <c r="BA268" s="318" t="str">
        <f>IF(AZ268=0,"",_xlfn.XLOOKUP(AZ268,StatePicklist!$1:$1,StatePicklist!$3:$3,"NA",0))</f>
        <v/>
      </c>
      <c r="BB268" s="297" t="str">
        <f ca="1">IF(RMDF!BA268="", "", IF(ISNUMBER(MATCH(RMDF!BA268, INDIRECT(BA268), 0)), "OK", "Invalid"))</f>
        <v/>
      </c>
      <c r="BC268" s="281"/>
      <c r="BD268" s="281"/>
      <c r="BE268" s="281"/>
      <c r="BF268" s="281" t="b">
        <f>AND(RMDF!BI268&gt;=0, RMDF!BI268&lt;=1-SUM(RMDF!Z268,RMDF!AG268,RMDF!AN268,RMDF!AU268,RMDF!BB268), RMDF!BI268=ROUND(RMDF!BI268,4))</f>
        <v>1</v>
      </c>
      <c r="BG268" s="317">
        <f>RMDF!BG268</f>
        <v>0</v>
      </c>
      <c r="BH268" s="318" t="str">
        <f>IF(BG268=0,"",_xlfn.XLOOKUP(BG268,StatePicklist!$1:$1,StatePicklist!$3:$3,"NA",0))</f>
        <v/>
      </c>
      <c r="BI268" s="297" t="str">
        <f ca="1">IF(RMDF!BH268="", "", IF(ISNUMBER(MATCH(RMDF!BH268, INDIRECT(BH268), 0)), "OK", "Invalid"))</f>
        <v/>
      </c>
      <c r="BJ268" s="281"/>
      <c r="BK268" s="281"/>
      <c r="BL268" s="281"/>
      <c r="BM268" s="281" t="b">
        <f>AND(RMDF!BP268&gt;=0, RMDF!BP268&lt;=1-SUM(RMDF!Z268,RMDF!AG268,RMDF!AN268,RMDF!AU268,RMDF!BB268,RMDF!BI268), RMDF!BP268=ROUND(RMDF!BP268,4))</f>
        <v>1</v>
      </c>
      <c r="BN268" s="317">
        <f>RMDF!BN268</f>
        <v>0</v>
      </c>
      <c r="BO268" s="318" t="str">
        <f>IF(BN268=0,"",_xlfn.XLOOKUP(BN268,StatePicklist!$1:$1,StatePicklist!$3:$3,"NA",0))</f>
        <v/>
      </c>
      <c r="BP268" s="297" t="str">
        <f ca="1">IF(RMDF!BO268="", "", IF(ISNUMBER(MATCH(RMDF!BO268, INDIRECT(BO268), 0)), "OK", "Invalid"))</f>
        <v/>
      </c>
      <c r="BQ268" s="281"/>
      <c r="BR268" s="281"/>
      <c r="BS268" s="281"/>
      <c r="BT268" s="281" t="b">
        <f>AND(RMDF!BW268&gt;=0, RMDF!BW268&lt;=1-SUM(RMDF!Z268,RMDF!AG268,RMDF!AN268,RMDF!AU268,RMDF!BB268,RMDF!BI268,RMDF!BP268), RMDF!BW268=ROUND(RMDF!BW268,4))</f>
        <v>1</v>
      </c>
      <c r="BU268" s="317">
        <f>RMDF!BU268</f>
        <v>0</v>
      </c>
      <c r="BV268" s="318" t="str">
        <f>IF(BU268=0,"",_xlfn.XLOOKUP(BU268,StatePicklist!$1:$1,StatePicklist!$3:$3,"NA",0))</f>
        <v/>
      </c>
      <c r="BW268" s="297" t="str">
        <f ca="1">IF(RMDF!BV268="", "", IF(ISNUMBER(MATCH(RMDF!BV268, INDIRECT(BV268), 0)), "OK", "Invalid"))</f>
        <v/>
      </c>
      <c r="BX268" s="281"/>
      <c r="BY268" s="281"/>
      <c r="BZ268" s="281"/>
      <c r="CA268" s="281" t="b">
        <f>AND(RMDF!CD268&gt;=0, RMDF!CD268&lt;=1-SUM(RMDF!Z268,RMDF!AG268,RMDF!AN268,RMDF!AU268,RMDF!BB268,RMDF!BI268,RMDF!BP268,RMDF!BW268), RMDF!CD268=ROUND(RMDF!CD268,4))</f>
        <v>1</v>
      </c>
      <c r="CB268" s="317">
        <f>RMDF!CB268</f>
        <v>0</v>
      </c>
      <c r="CC268" s="318" t="str">
        <f>IF(CB268=0,"",_xlfn.XLOOKUP(CB268,StatePicklist!$1:$1,StatePicklist!$3:$3,"NA",0))</f>
        <v/>
      </c>
      <c r="CD268" s="297" t="str">
        <f ca="1">IF(RMDF!CC268="", "", IF(ISNUMBER(MATCH(RMDF!CC268, INDIRECT(CC268), 0)), "OK", "Invalid"))</f>
        <v/>
      </c>
      <c r="CE268" s="281"/>
      <c r="CF268" s="281"/>
      <c r="CG268" s="281"/>
      <c r="CH268" s="281" t="b">
        <f>AND(RMDF!CK268&gt;=0, RMDF!CK268&lt;=1-SUM(RMDF!Z268,RMDF!AG268,RMDF!AN268,RMDF!AU268,RMDF!BB268,RMDF!BI268,RMDF!BP268,RMDF!BW268,RMDF!CD268), RMDF!CK268=ROUND(RMDF!CK268,4))</f>
        <v>1</v>
      </c>
      <c r="CI268" s="317">
        <f>RMDF!CI268</f>
        <v>0</v>
      </c>
      <c r="CJ268" s="318" t="str">
        <f>IF(CI268=0,"",_xlfn.XLOOKUP(CI268,StatePicklist!$1:$1,StatePicklist!$3:$3,"NA",0))</f>
        <v/>
      </c>
      <c r="CK268" s="297" t="str">
        <f ca="1">IF(RMDF!CJ268="", "", IF(ISNUMBER(MATCH(RMDF!CJ268, INDIRECT(CJ268), 0)), "OK", "Invalid"))</f>
        <v/>
      </c>
      <c r="CL268" s="281"/>
      <c r="CM268" s="281"/>
      <c r="CN268" s="281"/>
      <c r="CO268" s="281" t="b">
        <f>AND(RMDF!CR268&gt;=0, RMDF!CR268&lt;=1-SUM(RMDF!Z268,RMDF!AG268,RMDF!AN268,RMDF!AU268,RMDF!BB268,RMDF!BI268,RMDF!BP268,RMDF!BW268,RMDF!CD268,RMDF!CK268), RMDF!CR268=ROUND(RMDF!CR268,4))</f>
        <v>1</v>
      </c>
      <c r="CP268" s="317">
        <f>RMDF!CP268</f>
        <v>0</v>
      </c>
      <c r="CQ268" s="318" t="str">
        <f>IF(CP268=0,"",_xlfn.XLOOKUP(CP268,StatePicklist!$1:$1,StatePicklist!$3:$3,"NA",0))</f>
        <v/>
      </c>
      <c r="CR268" s="297" t="str">
        <f ca="1">IF(RMDF!CQ268="", "", IF(ISNUMBER(MATCH(RMDF!CQ268, INDIRECT(CQ268), 0)), "OK", "Invalid"))</f>
        <v/>
      </c>
      <c r="CS268" s="281"/>
      <c r="CT268" s="281"/>
      <c r="CU268" s="281"/>
      <c r="CV268" s="281" t="b">
        <f>AND(RMDF!CY268&gt;=0, RMDF!CY268&lt;=1-SUM(RMDF!Z268,RMDF!AG268,RMDF!AN268,RMDF!AU268,RMDF!BB268,RMDF!BI268,RMDF!BP268,RMDF!BW268,RMDF!CD268,RMDF!CK268,RMDF!CR268), RMDF!CY268=ROUND(RMDF!CY268,4))</f>
        <v>1</v>
      </c>
      <c r="CW268" s="317">
        <f>RMDF!CW268</f>
        <v>0</v>
      </c>
      <c r="CX268" s="318" t="str">
        <f>IF(CW268=0,"",_xlfn.XLOOKUP(CW268,StatePicklist!$1:$1,StatePicklist!$3:$3,"NA",0))</f>
        <v/>
      </c>
      <c r="CY268" s="297" t="str">
        <f ca="1">IF(RMDF!CX268="", "", IF(ISNUMBER(MATCH(RMDF!CX268, INDIRECT(CX268), 0)), "OK", "Invalid"))</f>
        <v/>
      </c>
      <c r="CZ268" s="281"/>
      <c r="DA268" s="281"/>
      <c r="DB268" s="281"/>
      <c r="DC268" s="281" t="b">
        <f>AND(RMDF!DF268&gt;=0, RMDF!DF268&lt;=1-SUM(RMDF!Z268,RMDF!AG268,RMDF!AN268,RMDF!AU268,RMDF!BB268,RMDF!BI268,RMDF!BP268,RMDF!BW268,RMDF!CD268,RMDF!CK268,RMDF!CR268,RMDF!CY268), RMDF!DF268=ROUND(RMDF!DF268,4))</f>
        <v>1</v>
      </c>
      <c r="DD268" s="317">
        <f>RMDF!DD268</f>
        <v>0</v>
      </c>
      <c r="DE268" s="318" t="str">
        <f>IF(DD268=0,"",_xlfn.XLOOKUP(DD268,StatePicklist!$1:$1,StatePicklist!$3:$3,"NA",0))</f>
        <v/>
      </c>
      <c r="DF268" s="297" t="str">
        <f ca="1">IF(RMDF!DE268="", "", IF(ISNUMBER(MATCH(RMDF!DE268, INDIRECT(DE268), 0)), "OK", "Invalid"))</f>
        <v/>
      </c>
      <c r="DG268" s="281"/>
      <c r="DH268" s="281"/>
      <c r="DI268" s="281"/>
      <c r="DJ268" s="281" t="b">
        <f>AND(RMDF!DM268&gt;=0, RMDF!DM268&lt;=1-SUM(RMDF!Z268,RMDF!AG268,RMDF!AN268,RMDF!AU268,RMDF!BB268,RMDF!BI268,RMDF!BP268,RMDF!BW268,RMDF!CD268,RMDF!CK268,RMDF!CR268,RMDF!CY268,RMDF!DF268), RMDF!DM268=ROUND(RMDF!DM268,4))</f>
        <v>1</v>
      </c>
      <c r="DK268" s="317">
        <f>RMDF!DK268</f>
        <v>0</v>
      </c>
      <c r="DL268" s="318" t="str">
        <f>IF(DK268=0,"",_xlfn.XLOOKUP(DK268,StatePicklist!$1:$1,StatePicklist!$3:$3,"NA",0))</f>
        <v/>
      </c>
      <c r="DM268" s="297" t="str">
        <f ca="1">IF(RMDF!DL268="", "", IF(ISNUMBER(MATCH(RMDF!DL268, INDIRECT(DL268), 0)), "OK", "Invalid"))</f>
        <v/>
      </c>
      <c r="DN268" s="281"/>
      <c r="DO268" s="281"/>
      <c r="DP268" s="281"/>
      <c r="DQ268" s="281" t="b">
        <f>AND(RMDF!DT268&gt;=0, RMDF!DT268&lt;=1-SUM(RMDF!Z268,RMDF!AG268,RMDF!AN268,RMDF!AU268,RMDF!BB268,RMDF!BI268,RMDF!BP268,RMDF!BW268,RMDF!CD268,RMDF!CK268,RMDF!CR268,RMDF!CY268,RMDF!DF268,RMDF!DM268), RMDF!DT268=ROUND(RMDF!DT268,4))</f>
        <v>1</v>
      </c>
      <c r="DR268" s="317">
        <f>RMDF!DR268</f>
        <v>0</v>
      </c>
      <c r="DS268" s="318" t="str">
        <f>IF(DR268=0,"",_xlfn.XLOOKUP(DR268,StatePicklist!$1:$1,StatePicklist!$3:$3,"NA",0))</f>
        <v/>
      </c>
      <c r="DT268" s="297" t="str">
        <f ca="1">IF(RMDF!DS268="", "", IF(ISNUMBER(MATCH(RMDF!DS268, INDIRECT(DS268), 0)), "OK", "Invalid"))</f>
        <v/>
      </c>
      <c r="DU268" s="281"/>
      <c r="DV268" s="281"/>
      <c r="DW268" s="281"/>
      <c r="DX268" s="281" t="b">
        <f>AND(RMDF!EA268&gt;=0, RMDF!EA268&lt;=1-SUM(RMDF!Z268,RMDF!AG268,RMDF!AN268,RMDF!AU268,RMDF!BB268,RMDF!BI268,RMDF!BP268,RMDF!BW268,RMDF!CD268,RMDF!CK268,RMDF!CR268,RMDF!CY268,RMDF!DF268,RMDF!DM268,RMDF!DT268), RMDF!EA268=ROUND(RMDF!EA268,4))</f>
        <v>1</v>
      </c>
      <c r="DY268" s="317">
        <f>RMDF!DY268</f>
        <v>0</v>
      </c>
      <c r="DZ268" s="318" t="str">
        <f>IF(DY268=0,"",_xlfn.XLOOKUP(DY268,StatePicklist!$1:$1,StatePicklist!$3:$3,"NA",0))</f>
        <v/>
      </c>
      <c r="EA268" s="297" t="str">
        <f ca="1">IF(RMDF!DZ268="", "", IF(ISNUMBER(MATCH(RMDF!DZ268, INDIRECT(DZ268), 0)), "OK", "Invalid"))</f>
        <v/>
      </c>
      <c r="EB268" s="281"/>
      <c r="EC268" s="281"/>
      <c r="ED268" s="281"/>
      <c r="EE268" s="281" t="b">
        <f>AND(RMDF!EH268&gt;=0, RMDF!EH268&lt;=1-SUM(RMDF!Z268,RMDF!AG268,RMDF!AN268,RMDF!AU268,RMDF!BB268,RMDF!BI268,RMDF!BP268,RMDF!BW268,RMDF!CD268,RMDF!CK268,RMDF!CR268,RMDF!CY268,RMDF!DF268,RMDF!DM268,RMDF!DT268,RMDF!EA268), RMDF!EH268=ROUND(RMDF!EH268,4))</f>
        <v>1</v>
      </c>
      <c r="EF268" s="317">
        <f>RMDF!EF268</f>
        <v>0</v>
      </c>
      <c r="EG268" s="318" t="str">
        <f>IF(EF268=0,"",_xlfn.XLOOKUP(EF268,StatePicklist!$1:$1,StatePicklist!$3:$3,"NA",0))</f>
        <v/>
      </c>
      <c r="EH268" s="297" t="str">
        <f ca="1">IF(RMDF!EG268="", "", IF(ISNUMBER(MATCH(RMDF!EG268, INDIRECT(EG268), 0)), "OK", "Invalid"))</f>
        <v/>
      </c>
      <c r="EI268" s="281"/>
      <c r="EJ268" s="281"/>
      <c r="EK268" s="281"/>
      <c r="EL268" s="281" t="b">
        <f>AND(RMDF!EO268&gt;=0, RMDF!EO268&lt;=1-SUM(RMDF!Z268,RMDF!AG268,RMDF!AN268,RMDF!AU268,RMDF!BB268,RMDF!BI268,RMDF!BP268,RMDF!BW268,RMDF!CD268,RMDF!CK268,RMDF!CR268,RMDF!CY268,RMDF!DF268,RMDF!DM268,RMDF!DT268,RMDF!EA268,RMDF!EH268), RMDF!EO268=ROUND(RMDF!EO268,4))</f>
        <v>1</v>
      </c>
      <c r="EM268" s="317">
        <f>RMDF!EM268</f>
        <v>0</v>
      </c>
      <c r="EN268" s="318" t="str">
        <f>IF(EM268=0,"",_xlfn.XLOOKUP(EM268,StatePicklist!$1:$1,StatePicklist!$3:$3,"NA",0))</f>
        <v/>
      </c>
      <c r="EO268" s="297" t="str">
        <f ca="1">IF(RMDF!EN268="", "", IF(ISNUMBER(MATCH(RMDF!EN268, INDIRECT(EN268), 0)), "OK", "Invalid"))</f>
        <v/>
      </c>
      <c r="EP268" s="281"/>
      <c r="EQ268" s="281"/>
      <c r="ER268" s="281"/>
      <c r="ES268" s="281" t="b">
        <f>AND(RMDF!EV268&gt;=0, RMDF!EV268&lt;=1-SUM(RMDF!Z268,RMDF!AG268,RMDF!AN268,RMDF!AU268,RMDF!BB268,RMDF!BI268,RMDF!BP268,RMDF!BW268,RMDF!CD268,RMDF!CK268,RMDF!CR268,RMDF!CY268,RMDF!DF268,RMDF!DM268,RMDF!DT268,RMDF!EA268,RMDF!EH268,RMDF!EO268), RMDF!EV268=ROUND(RMDF!EV268,4))</f>
        <v>1</v>
      </c>
      <c r="ET268" s="317">
        <f>RMDF!ET268</f>
        <v>0</v>
      </c>
      <c r="EU268" s="318" t="str">
        <f>IF(ET268=0,"",_xlfn.XLOOKUP(ET268,StatePicklist!$1:$1,StatePicklist!$3:$3,"NA",0))</f>
        <v/>
      </c>
      <c r="EV268" s="297" t="str">
        <f ca="1">IF(RMDF!EU268="", "", IF(ISNUMBER(MATCH(RMDF!EU268, INDIRECT(EU268), 0)), "OK", "Invalid"))</f>
        <v/>
      </c>
      <c r="EW268" s="281"/>
      <c r="EX268" s="281"/>
      <c r="EY268" s="281"/>
      <c r="EZ268" s="281" t="b">
        <f>AND(RMDF!FC268&gt;=0, RMDF!FC268&lt;=1-SUM(RMDF!Z268,RMDF!AG268,RMDF!AN268,RMDF!AU268,RMDF!BB268,RMDF!BI268,RMDF!BP268,RMDF!BW268,RMDF!CD268,RMDF!CK268,RMDF!CR268,RMDF!CY268,RMDF!DF268,RMDF!DM268,RMDF!DT268,RMDF!EA268,RMDF!EH268,RMDF!EO268,RMDF!EV268), RMDF!FC268=ROUND(RMDF!FC268,4))</f>
        <v>1</v>
      </c>
      <c r="FA268" s="317">
        <f>RMDF!FA268</f>
        <v>0</v>
      </c>
      <c r="FB268" s="318" t="str">
        <f>IF(FA268=0,"",_xlfn.XLOOKUP(FA268,StatePicklist!$1:$1,StatePicklist!$3:$3,"NA",0))</f>
        <v/>
      </c>
      <c r="FC268" s="297" t="str">
        <f ca="1">IF(RMDF!FB268="", "", IF(ISNUMBER(MATCH(RMDF!FB268, INDIRECT(FB268), 0)), "OK", "Invalid"))</f>
        <v/>
      </c>
    </row>
    <row r="269" spans="1:159" s="205" customFormat="1" ht="39.9" customHeight="1" x14ac:dyDescent="0.25">
      <c r="A269" s="206"/>
      <c r="B269" s="196"/>
      <c r="C269" s="197"/>
      <c r="D269" s="198"/>
      <c r="E269" s="199"/>
      <c r="F269" s="200"/>
      <c r="G269" s="201"/>
      <c r="H269" s="292"/>
      <c r="I269" s="305">
        <f>RMDF!I269</f>
        <v>0</v>
      </c>
      <c r="J269" s="305" t="str">
        <f>IF(I269=ProductCode!$B$30,"PDReclPost",IF(OR(I269=ProductCode!$C$30,I269=ProductCode!$E$30,I269=ProductCode!$G$30),"PDPreCon",IF(OR(I269=ProductCode!$D$30,I269=ProductCode!$F$30),"PDNotReclPost","")))</f>
        <v/>
      </c>
      <c r="K269" s="305" t="str">
        <f t="shared" si="18"/>
        <v/>
      </c>
      <c r="L269" s="289"/>
      <c r="M269" s="305" t="str">
        <f t="shared" si="18"/>
        <v/>
      </c>
      <c r="N269" s="289" t="b">
        <f>AND(RMDF!N269&gt;=0, RMDF!N269&lt;=1-RMDF!L269, RMDF!N269=ROUND(RMDF!N269,4))</f>
        <v>1</v>
      </c>
      <c r="O269" s="286" t="str">
        <f>IF(P269="","",IF(I269="","",IF(LEFT(I269,13)="Reclaimed pos",RawMaterialCode!$E$569,RawMaterialCode!$E$568)))</f>
        <v>Reclaimed pre-consumer mixed fibers (RM0578)</v>
      </c>
      <c r="P269" s="295">
        <f t="shared" si="19"/>
        <v>1</v>
      </c>
      <c r="Q269" s="202"/>
      <c r="R269" s="203"/>
      <c r="S269" s="204" t="str">
        <f t="shared" si="20"/>
        <v/>
      </c>
      <c r="T269" s="281"/>
      <c r="U269" s="281"/>
      <c r="V269" s="281"/>
      <c r="W269" s="281"/>
      <c r="X269" s="317">
        <f>RMDF!X269</f>
        <v>0</v>
      </c>
      <c r="Y269" s="318" t="str">
        <f>IF(X269=0,"",_xlfn.XLOOKUP(X269,StatePicklist!$1:$1,StatePicklist!$3:$3,"NA",0))</f>
        <v/>
      </c>
      <c r="Z269" s="297" t="str">
        <f ca="1">IF(RMDF!Y269="", "", IF(ISNUMBER(MATCH(RMDF!Y269, INDIRECT(Y269), 0)), "OK", "Invalid"))</f>
        <v/>
      </c>
      <c r="AA269" s="281"/>
      <c r="AB269" s="281"/>
      <c r="AC269" s="281"/>
      <c r="AD269" s="281" t="b">
        <f>AND(RMDF!AG269&gt;=0, RMDF!AG269&lt;=1-RMDF!Z269, RMDF!AG269=ROUND(RMDF!AG269,4))</f>
        <v>1</v>
      </c>
      <c r="AE269" s="317">
        <f>RMDF!AE269</f>
        <v>0</v>
      </c>
      <c r="AF269" s="318" t="str">
        <f>IF(AE269=0,"",_xlfn.XLOOKUP(AE269,StatePicklist!$1:$1,StatePicklist!$3:$3,"NA",0))</f>
        <v/>
      </c>
      <c r="AG269" s="297" t="str">
        <f ca="1">IF(RMDF!AF269="", "", IF(ISNUMBER(MATCH(RMDF!AF269, INDIRECT(AF269), 0)), "OK", "Invalid"))</f>
        <v/>
      </c>
      <c r="AH269" s="281"/>
      <c r="AI269" s="281"/>
      <c r="AJ269" s="281"/>
      <c r="AK269" s="281" t="b">
        <f>AND(RMDF!AN269&gt;=0, RMDF!AN269&lt;=1-SUM(RMDF!Z269,RMDF!AG269), RMDF!AN269=ROUND(RMDF!AN269,4))</f>
        <v>1</v>
      </c>
      <c r="AL269" s="317">
        <f>RMDF!AL269</f>
        <v>0</v>
      </c>
      <c r="AM269" s="318" t="str">
        <f>IF(AL269=0,"",_xlfn.XLOOKUP(AL269,StatePicklist!$1:$1,StatePicklist!$3:$3,"NA",0))</f>
        <v/>
      </c>
      <c r="AN269" s="297" t="str">
        <f ca="1">IF(RMDF!AM269="", "", IF(ISNUMBER(MATCH(RMDF!AM269, INDIRECT(AM269), 0)), "OK", "Invalid"))</f>
        <v/>
      </c>
      <c r="AO269" s="281"/>
      <c r="AP269" s="281"/>
      <c r="AQ269" s="281"/>
      <c r="AR269" s="281" t="b">
        <f>AND(RMDF!AU269&gt;=0, RMDF!AU269&lt;=1-SUM(RMDF!Z269,RMDF!AG269,RMDF!AN269), RMDF!AU269=ROUND(RMDF!AU269,4))</f>
        <v>1</v>
      </c>
      <c r="AS269" s="317">
        <f>RMDF!AS269</f>
        <v>0</v>
      </c>
      <c r="AT269" s="318" t="str">
        <f>IF(AS269=0,"",_xlfn.XLOOKUP(AS269,StatePicklist!$1:$1,StatePicklist!$3:$3,"NA",0))</f>
        <v/>
      </c>
      <c r="AU269" s="297" t="str">
        <f ca="1">IF(RMDF!AT269="", "", IF(ISNUMBER(MATCH(RMDF!AT269, INDIRECT(AT269), 0)), "OK", "Invalid"))</f>
        <v/>
      </c>
      <c r="AV269" s="281"/>
      <c r="AW269" s="281"/>
      <c r="AX269" s="281"/>
      <c r="AY269" s="281" t="b">
        <f>AND(RMDF!BB269&gt;=0, RMDF!BB269&lt;=1-SUM(RMDF!Z269,RMDF!AG269,RMDF!AN269,RMDF!AU269), RMDF!BB269=ROUND(RMDF!BB269,4))</f>
        <v>1</v>
      </c>
      <c r="AZ269" s="317">
        <f>RMDF!AZ269</f>
        <v>0</v>
      </c>
      <c r="BA269" s="318" t="str">
        <f>IF(AZ269=0,"",_xlfn.XLOOKUP(AZ269,StatePicklist!$1:$1,StatePicklist!$3:$3,"NA",0))</f>
        <v/>
      </c>
      <c r="BB269" s="297" t="str">
        <f ca="1">IF(RMDF!BA269="", "", IF(ISNUMBER(MATCH(RMDF!BA269, INDIRECT(BA269), 0)), "OK", "Invalid"))</f>
        <v/>
      </c>
      <c r="BC269" s="281"/>
      <c r="BD269" s="281"/>
      <c r="BE269" s="281"/>
      <c r="BF269" s="281" t="b">
        <f>AND(RMDF!BI269&gt;=0, RMDF!BI269&lt;=1-SUM(RMDF!Z269,RMDF!AG269,RMDF!AN269,RMDF!AU269,RMDF!BB269), RMDF!BI269=ROUND(RMDF!BI269,4))</f>
        <v>1</v>
      </c>
      <c r="BG269" s="317">
        <f>RMDF!BG269</f>
        <v>0</v>
      </c>
      <c r="BH269" s="318" t="str">
        <f>IF(BG269=0,"",_xlfn.XLOOKUP(BG269,StatePicklist!$1:$1,StatePicklist!$3:$3,"NA",0))</f>
        <v/>
      </c>
      <c r="BI269" s="297" t="str">
        <f ca="1">IF(RMDF!BH269="", "", IF(ISNUMBER(MATCH(RMDF!BH269, INDIRECT(BH269), 0)), "OK", "Invalid"))</f>
        <v/>
      </c>
      <c r="BJ269" s="281"/>
      <c r="BK269" s="281"/>
      <c r="BL269" s="281"/>
      <c r="BM269" s="281" t="b">
        <f>AND(RMDF!BP269&gt;=0, RMDF!BP269&lt;=1-SUM(RMDF!Z269,RMDF!AG269,RMDF!AN269,RMDF!AU269,RMDF!BB269,RMDF!BI269), RMDF!BP269=ROUND(RMDF!BP269,4))</f>
        <v>1</v>
      </c>
      <c r="BN269" s="317">
        <f>RMDF!BN269</f>
        <v>0</v>
      </c>
      <c r="BO269" s="318" t="str">
        <f>IF(BN269=0,"",_xlfn.XLOOKUP(BN269,StatePicklist!$1:$1,StatePicklist!$3:$3,"NA",0))</f>
        <v/>
      </c>
      <c r="BP269" s="297" t="str">
        <f ca="1">IF(RMDF!BO269="", "", IF(ISNUMBER(MATCH(RMDF!BO269, INDIRECT(BO269), 0)), "OK", "Invalid"))</f>
        <v/>
      </c>
      <c r="BQ269" s="281"/>
      <c r="BR269" s="281"/>
      <c r="BS269" s="281"/>
      <c r="BT269" s="281" t="b">
        <f>AND(RMDF!BW269&gt;=0, RMDF!BW269&lt;=1-SUM(RMDF!Z269,RMDF!AG269,RMDF!AN269,RMDF!AU269,RMDF!BB269,RMDF!BI269,RMDF!BP269), RMDF!BW269=ROUND(RMDF!BW269,4))</f>
        <v>1</v>
      </c>
      <c r="BU269" s="317">
        <f>RMDF!BU269</f>
        <v>0</v>
      </c>
      <c r="BV269" s="318" t="str">
        <f>IF(BU269=0,"",_xlfn.XLOOKUP(BU269,StatePicklist!$1:$1,StatePicklist!$3:$3,"NA",0))</f>
        <v/>
      </c>
      <c r="BW269" s="297" t="str">
        <f ca="1">IF(RMDF!BV269="", "", IF(ISNUMBER(MATCH(RMDF!BV269, INDIRECT(BV269), 0)), "OK", "Invalid"))</f>
        <v/>
      </c>
      <c r="BX269" s="281"/>
      <c r="BY269" s="281"/>
      <c r="BZ269" s="281"/>
      <c r="CA269" s="281" t="b">
        <f>AND(RMDF!CD269&gt;=0, RMDF!CD269&lt;=1-SUM(RMDF!Z269,RMDF!AG269,RMDF!AN269,RMDF!AU269,RMDF!BB269,RMDF!BI269,RMDF!BP269,RMDF!BW269), RMDF!CD269=ROUND(RMDF!CD269,4))</f>
        <v>1</v>
      </c>
      <c r="CB269" s="317">
        <f>RMDF!CB269</f>
        <v>0</v>
      </c>
      <c r="CC269" s="318" t="str">
        <f>IF(CB269=0,"",_xlfn.XLOOKUP(CB269,StatePicklist!$1:$1,StatePicklist!$3:$3,"NA",0))</f>
        <v/>
      </c>
      <c r="CD269" s="297" t="str">
        <f ca="1">IF(RMDF!CC269="", "", IF(ISNUMBER(MATCH(RMDF!CC269, INDIRECT(CC269), 0)), "OK", "Invalid"))</f>
        <v/>
      </c>
      <c r="CE269" s="281"/>
      <c r="CF269" s="281"/>
      <c r="CG269" s="281"/>
      <c r="CH269" s="281" t="b">
        <f>AND(RMDF!CK269&gt;=0, RMDF!CK269&lt;=1-SUM(RMDF!Z269,RMDF!AG269,RMDF!AN269,RMDF!AU269,RMDF!BB269,RMDF!BI269,RMDF!BP269,RMDF!BW269,RMDF!CD269), RMDF!CK269=ROUND(RMDF!CK269,4))</f>
        <v>1</v>
      </c>
      <c r="CI269" s="317">
        <f>RMDF!CI269</f>
        <v>0</v>
      </c>
      <c r="CJ269" s="318" t="str">
        <f>IF(CI269=0,"",_xlfn.XLOOKUP(CI269,StatePicklist!$1:$1,StatePicklist!$3:$3,"NA",0))</f>
        <v/>
      </c>
      <c r="CK269" s="297" t="str">
        <f ca="1">IF(RMDF!CJ269="", "", IF(ISNUMBER(MATCH(RMDF!CJ269, INDIRECT(CJ269), 0)), "OK", "Invalid"))</f>
        <v/>
      </c>
      <c r="CL269" s="281"/>
      <c r="CM269" s="281"/>
      <c r="CN269" s="281"/>
      <c r="CO269" s="281" t="b">
        <f>AND(RMDF!CR269&gt;=0, RMDF!CR269&lt;=1-SUM(RMDF!Z269,RMDF!AG269,RMDF!AN269,RMDF!AU269,RMDF!BB269,RMDF!BI269,RMDF!BP269,RMDF!BW269,RMDF!CD269,RMDF!CK269), RMDF!CR269=ROUND(RMDF!CR269,4))</f>
        <v>1</v>
      </c>
      <c r="CP269" s="317">
        <f>RMDF!CP269</f>
        <v>0</v>
      </c>
      <c r="CQ269" s="318" t="str">
        <f>IF(CP269=0,"",_xlfn.XLOOKUP(CP269,StatePicklist!$1:$1,StatePicklist!$3:$3,"NA",0))</f>
        <v/>
      </c>
      <c r="CR269" s="297" t="str">
        <f ca="1">IF(RMDF!CQ269="", "", IF(ISNUMBER(MATCH(RMDF!CQ269, INDIRECT(CQ269), 0)), "OK", "Invalid"))</f>
        <v/>
      </c>
      <c r="CS269" s="281"/>
      <c r="CT269" s="281"/>
      <c r="CU269" s="281"/>
      <c r="CV269" s="281" t="b">
        <f>AND(RMDF!CY269&gt;=0, RMDF!CY269&lt;=1-SUM(RMDF!Z269,RMDF!AG269,RMDF!AN269,RMDF!AU269,RMDF!BB269,RMDF!BI269,RMDF!BP269,RMDF!BW269,RMDF!CD269,RMDF!CK269,RMDF!CR269), RMDF!CY269=ROUND(RMDF!CY269,4))</f>
        <v>1</v>
      </c>
      <c r="CW269" s="317">
        <f>RMDF!CW269</f>
        <v>0</v>
      </c>
      <c r="CX269" s="318" t="str">
        <f>IF(CW269=0,"",_xlfn.XLOOKUP(CW269,StatePicklist!$1:$1,StatePicklist!$3:$3,"NA",0))</f>
        <v/>
      </c>
      <c r="CY269" s="297" t="str">
        <f ca="1">IF(RMDF!CX269="", "", IF(ISNUMBER(MATCH(RMDF!CX269, INDIRECT(CX269), 0)), "OK", "Invalid"))</f>
        <v/>
      </c>
      <c r="CZ269" s="281"/>
      <c r="DA269" s="281"/>
      <c r="DB269" s="281"/>
      <c r="DC269" s="281" t="b">
        <f>AND(RMDF!DF269&gt;=0, RMDF!DF269&lt;=1-SUM(RMDF!Z269,RMDF!AG269,RMDF!AN269,RMDF!AU269,RMDF!BB269,RMDF!BI269,RMDF!BP269,RMDF!BW269,RMDF!CD269,RMDF!CK269,RMDF!CR269,RMDF!CY269), RMDF!DF269=ROUND(RMDF!DF269,4))</f>
        <v>1</v>
      </c>
      <c r="DD269" s="317">
        <f>RMDF!DD269</f>
        <v>0</v>
      </c>
      <c r="DE269" s="318" t="str">
        <f>IF(DD269=0,"",_xlfn.XLOOKUP(DD269,StatePicklist!$1:$1,StatePicklist!$3:$3,"NA",0))</f>
        <v/>
      </c>
      <c r="DF269" s="297" t="str">
        <f ca="1">IF(RMDF!DE269="", "", IF(ISNUMBER(MATCH(RMDF!DE269, INDIRECT(DE269), 0)), "OK", "Invalid"))</f>
        <v/>
      </c>
      <c r="DG269" s="281"/>
      <c r="DH269" s="281"/>
      <c r="DI269" s="281"/>
      <c r="DJ269" s="281" t="b">
        <f>AND(RMDF!DM269&gt;=0, RMDF!DM269&lt;=1-SUM(RMDF!Z269,RMDF!AG269,RMDF!AN269,RMDF!AU269,RMDF!BB269,RMDF!BI269,RMDF!BP269,RMDF!BW269,RMDF!CD269,RMDF!CK269,RMDF!CR269,RMDF!CY269,RMDF!DF269), RMDF!DM269=ROUND(RMDF!DM269,4))</f>
        <v>1</v>
      </c>
      <c r="DK269" s="317">
        <f>RMDF!DK269</f>
        <v>0</v>
      </c>
      <c r="DL269" s="318" t="str">
        <f>IF(DK269=0,"",_xlfn.XLOOKUP(DK269,StatePicklist!$1:$1,StatePicklist!$3:$3,"NA",0))</f>
        <v/>
      </c>
      <c r="DM269" s="297" t="str">
        <f ca="1">IF(RMDF!DL269="", "", IF(ISNUMBER(MATCH(RMDF!DL269, INDIRECT(DL269), 0)), "OK", "Invalid"))</f>
        <v/>
      </c>
      <c r="DN269" s="281"/>
      <c r="DO269" s="281"/>
      <c r="DP269" s="281"/>
      <c r="DQ269" s="281" t="b">
        <f>AND(RMDF!DT269&gt;=0, RMDF!DT269&lt;=1-SUM(RMDF!Z269,RMDF!AG269,RMDF!AN269,RMDF!AU269,RMDF!BB269,RMDF!BI269,RMDF!BP269,RMDF!BW269,RMDF!CD269,RMDF!CK269,RMDF!CR269,RMDF!CY269,RMDF!DF269,RMDF!DM269), RMDF!DT269=ROUND(RMDF!DT269,4))</f>
        <v>1</v>
      </c>
      <c r="DR269" s="317">
        <f>RMDF!DR269</f>
        <v>0</v>
      </c>
      <c r="DS269" s="318" t="str">
        <f>IF(DR269=0,"",_xlfn.XLOOKUP(DR269,StatePicklist!$1:$1,StatePicklist!$3:$3,"NA",0))</f>
        <v/>
      </c>
      <c r="DT269" s="297" t="str">
        <f ca="1">IF(RMDF!DS269="", "", IF(ISNUMBER(MATCH(RMDF!DS269, INDIRECT(DS269), 0)), "OK", "Invalid"))</f>
        <v/>
      </c>
      <c r="DU269" s="281"/>
      <c r="DV269" s="281"/>
      <c r="DW269" s="281"/>
      <c r="DX269" s="281" t="b">
        <f>AND(RMDF!EA269&gt;=0, RMDF!EA269&lt;=1-SUM(RMDF!Z269,RMDF!AG269,RMDF!AN269,RMDF!AU269,RMDF!BB269,RMDF!BI269,RMDF!BP269,RMDF!BW269,RMDF!CD269,RMDF!CK269,RMDF!CR269,RMDF!CY269,RMDF!DF269,RMDF!DM269,RMDF!DT269), RMDF!EA269=ROUND(RMDF!EA269,4))</f>
        <v>1</v>
      </c>
      <c r="DY269" s="317">
        <f>RMDF!DY269</f>
        <v>0</v>
      </c>
      <c r="DZ269" s="318" t="str">
        <f>IF(DY269=0,"",_xlfn.XLOOKUP(DY269,StatePicklist!$1:$1,StatePicklist!$3:$3,"NA",0))</f>
        <v/>
      </c>
      <c r="EA269" s="297" t="str">
        <f ca="1">IF(RMDF!DZ269="", "", IF(ISNUMBER(MATCH(RMDF!DZ269, INDIRECT(DZ269), 0)), "OK", "Invalid"))</f>
        <v/>
      </c>
      <c r="EB269" s="281"/>
      <c r="EC269" s="281"/>
      <c r="ED269" s="281"/>
      <c r="EE269" s="281" t="b">
        <f>AND(RMDF!EH269&gt;=0, RMDF!EH269&lt;=1-SUM(RMDF!Z269,RMDF!AG269,RMDF!AN269,RMDF!AU269,RMDF!BB269,RMDF!BI269,RMDF!BP269,RMDF!BW269,RMDF!CD269,RMDF!CK269,RMDF!CR269,RMDF!CY269,RMDF!DF269,RMDF!DM269,RMDF!DT269,RMDF!EA269), RMDF!EH269=ROUND(RMDF!EH269,4))</f>
        <v>1</v>
      </c>
      <c r="EF269" s="317">
        <f>RMDF!EF269</f>
        <v>0</v>
      </c>
      <c r="EG269" s="318" t="str">
        <f>IF(EF269=0,"",_xlfn.XLOOKUP(EF269,StatePicklist!$1:$1,StatePicklist!$3:$3,"NA",0))</f>
        <v/>
      </c>
      <c r="EH269" s="297" t="str">
        <f ca="1">IF(RMDF!EG269="", "", IF(ISNUMBER(MATCH(RMDF!EG269, INDIRECT(EG269), 0)), "OK", "Invalid"))</f>
        <v/>
      </c>
      <c r="EI269" s="281"/>
      <c r="EJ269" s="281"/>
      <c r="EK269" s="281"/>
      <c r="EL269" s="281" t="b">
        <f>AND(RMDF!EO269&gt;=0, RMDF!EO269&lt;=1-SUM(RMDF!Z269,RMDF!AG269,RMDF!AN269,RMDF!AU269,RMDF!BB269,RMDF!BI269,RMDF!BP269,RMDF!BW269,RMDF!CD269,RMDF!CK269,RMDF!CR269,RMDF!CY269,RMDF!DF269,RMDF!DM269,RMDF!DT269,RMDF!EA269,RMDF!EH269), RMDF!EO269=ROUND(RMDF!EO269,4))</f>
        <v>1</v>
      </c>
      <c r="EM269" s="317">
        <f>RMDF!EM269</f>
        <v>0</v>
      </c>
      <c r="EN269" s="318" t="str">
        <f>IF(EM269=0,"",_xlfn.XLOOKUP(EM269,StatePicklist!$1:$1,StatePicklist!$3:$3,"NA",0))</f>
        <v/>
      </c>
      <c r="EO269" s="297" t="str">
        <f ca="1">IF(RMDF!EN269="", "", IF(ISNUMBER(MATCH(RMDF!EN269, INDIRECT(EN269), 0)), "OK", "Invalid"))</f>
        <v/>
      </c>
      <c r="EP269" s="281"/>
      <c r="EQ269" s="281"/>
      <c r="ER269" s="281"/>
      <c r="ES269" s="281" t="b">
        <f>AND(RMDF!EV269&gt;=0, RMDF!EV269&lt;=1-SUM(RMDF!Z269,RMDF!AG269,RMDF!AN269,RMDF!AU269,RMDF!BB269,RMDF!BI269,RMDF!BP269,RMDF!BW269,RMDF!CD269,RMDF!CK269,RMDF!CR269,RMDF!CY269,RMDF!DF269,RMDF!DM269,RMDF!DT269,RMDF!EA269,RMDF!EH269,RMDF!EO269), RMDF!EV269=ROUND(RMDF!EV269,4))</f>
        <v>1</v>
      </c>
      <c r="ET269" s="317">
        <f>RMDF!ET269</f>
        <v>0</v>
      </c>
      <c r="EU269" s="318" t="str">
        <f>IF(ET269=0,"",_xlfn.XLOOKUP(ET269,StatePicklist!$1:$1,StatePicklist!$3:$3,"NA",0))</f>
        <v/>
      </c>
      <c r="EV269" s="297" t="str">
        <f ca="1">IF(RMDF!EU269="", "", IF(ISNUMBER(MATCH(RMDF!EU269, INDIRECT(EU269), 0)), "OK", "Invalid"))</f>
        <v/>
      </c>
      <c r="EW269" s="281"/>
      <c r="EX269" s="281"/>
      <c r="EY269" s="281"/>
      <c r="EZ269" s="281" t="b">
        <f>AND(RMDF!FC269&gt;=0, RMDF!FC269&lt;=1-SUM(RMDF!Z269,RMDF!AG269,RMDF!AN269,RMDF!AU269,RMDF!BB269,RMDF!BI269,RMDF!BP269,RMDF!BW269,RMDF!CD269,RMDF!CK269,RMDF!CR269,RMDF!CY269,RMDF!DF269,RMDF!DM269,RMDF!DT269,RMDF!EA269,RMDF!EH269,RMDF!EO269,RMDF!EV269), RMDF!FC269=ROUND(RMDF!FC269,4))</f>
        <v>1</v>
      </c>
      <c r="FA269" s="317">
        <f>RMDF!FA269</f>
        <v>0</v>
      </c>
      <c r="FB269" s="318" t="str">
        <f>IF(FA269=0,"",_xlfn.XLOOKUP(FA269,StatePicklist!$1:$1,StatePicklist!$3:$3,"NA",0))</f>
        <v/>
      </c>
      <c r="FC269" s="297" t="str">
        <f ca="1">IF(RMDF!FB269="", "", IF(ISNUMBER(MATCH(RMDF!FB269, INDIRECT(FB269), 0)), "OK", "Invalid"))</f>
        <v/>
      </c>
    </row>
    <row r="270" spans="1:159" s="205" customFormat="1" ht="39.9" customHeight="1" x14ac:dyDescent="0.25">
      <c r="A270" s="206"/>
      <c r="B270" s="196"/>
      <c r="C270" s="197"/>
      <c r="D270" s="198"/>
      <c r="E270" s="199"/>
      <c r="F270" s="200"/>
      <c r="G270" s="201"/>
      <c r="H270" s="292"/>
      <c r="I270" s="305">
        <f>RMDF!I270</f>
        <v>0</v>
      </c>
      <c r="J270" s="305" t="str">
        <f>IF(I270=ProductCode!$B$30,"PDReclPost",IF(OR(I270=ProductCode!$C$30,I270=ProductCode!$E$30,I270=ProductCode!$G$30),"PDPreCon",IF(OR(I270=ProductCode!$D$30,I270=ProductCode!$F$30),"PDNotReclPost","")))</f>
        <v/>
      </c>
      <c r="K270" s="305" t="str">
        <f t="shared" si="18"/>
        <v/>
      </c>
      <c r="L270" s="289"/>
      <c r="M270" s="305" t="str">
        <f t="shared" si="18"/>
        <v/>
      </c>
      <c r="N270" s="289" t="b">
        <f>AND(RMDF!N270&gt;=0, RMDF!N270&lt;=1-RMDF!L270, RMDF!N270=ROUND(RMDF!N270,4))</f>
        <v>1</v>
      </c>
      <c r="O270" s="286" t="str">
        <f>IF(P270="","",IF(I270="","",IF(LEFT(I270,13)="Reclaimed pos",RawMaterialCode!$E$569,RawMaterialCode!$E$568)))</f>
        <v>Reclaimed pre-consumer mixed fibers (RM0578)</v>
      </c>
      <c r="P270" s="295">
        <f t="shared" si="19"/>
        <v>1</v>
      </c>
      <c r="Q270" s="202"/>
      <c r="R270" s="203"/>
      <c r="S270" s="204" t="str">
        <f t="shared" si="20"/>
        <v/>
      </c>
      <c r="T270" s="281"/>
      <c r="U270" s="281"/>
      <c r="V270" s="281"/>
      <c r="W270" s="281"/>
      <c r="X270" s="317">
        <f>RMDF!X270</f>
        <v>0</v>
      </c>
      <c r="Y270" s="318" t="str">
        <f>IF(X270=0,"",_xlfn.XLOOKUP(X270,StatePicklist!$1:$1,StatePicklist!$3:$3,"NA",0))</f>
        <v/>
      </c>
      <c r="Z270" s="297" t="str">
        <f ca="1">IF(RMDF!Y270="", "", IF(ISNUMBER(MATCH(RMDF!Y270, INDIRECT(Y270), 0)), "OK", "Invalid"))</f>
        <v/>
      </c>
      <c r="AA270" s="281"/>
      <c r="AB270" s="281"/>
      <c r="AC270" s="281"/>
      <c r="AD270" s="281" t="b">
        <f>AND(RMDF!AG270&gt;=0, RMDF!AG270&lt;=1-RMDF!Z270, RMDF!AG270=ROUND(RMDF!AG270,4))</f>
        <v>1</v>
      </c>
      <c r="AE270" s="317">
        <f>RMDF!AE270</f>
        <v>0</v>
      </c>
      <c r="AF270" s="318" t="str">
        <f>IF(AE270=0,"",_xlfn.XLOOKUP(AE270,StatePicklist!$1:$1,StatePicklist!$3:$3,"NA",0))</f>
        <v/>
      </c>
      <c r="AG270" s="297" t="str">
        <f ca="1">IF(RMDF!AF270="", "", IF(ISNUMBER(MATCH(RMDF!AF270, INDIRECT(AF270), 0)), "OK", "Invalid"))</f>
        <v/>
      </c>
      <c r="AH270" s="281"/>
      <c r="AI270" s="281"/>
      <c r="AJ270" s="281"/>
      <c r="AK270" s="281" t="b">
        <f>AND(RMDF!AN270&gt;=0, RMDF!AN270&lt;=1-SUM(RMDF!Z270,RMDF!AG270), RMDF!AN270=ROUND(RMDF!AN270,4))</f>
        <v>1</v>
      </c>
      <c r="AL270" s="317">
        <f>RMDF!AL270</f>
        <v>0</v>
      </c>
      <c r="AM270" s="318" t="str">
        <f>IF(AL270=0,"",_xlfn.XLOOKUP(AL270,StatePicklist!$1:$1,StatePicklist!$3:$3,"NA",0))</f>
        <v/>
      </c>
      <c r="AN270" s="297" t="str">
        <f ca="1">IF(RMDF!AM270="", "", IF(ISNUMBER(MATCH(RMDF!AM270, INDIRECT(AM270), 0)), "OK", "Invalid"))</f>
        <v/>
      </c>
      <c r="AO270" s="281"/>
      <c r="AP270" s="281"/>
      <c r="AQ270" s="281"/>
      <c r="AR270" s="281" t="b">
        <f>AND(RMDF!AU270&gt;=0, RMDF!AU270&lt;=1-SUM(RMDF!Z270,RMDF!AG270,RMDF!AN270), RMDF!AU270=ROUND(RMDF!AU270,4))</f>
        <v>1</v>
      </c>
      <c r="AS270" s="317">
        <f>RMDF!AS270</f>
        <v>0</v>
      </c>
      <c r="AT270" s="318" t="str">
        <f>IF(AS270=0,"",_xlfn.XLOOKUP(AS270,StatePicklist!$1:$1,StatePicklist!$3:$3,"NA",0))</f>
        <v/>
      </c>
      <c r="AU270" s="297" t="str">
        <f ca="1">IF(RMDF!AT270="", "", IF(ISNUMBER(MATCH(RMDF!AT270, INDIRECT(AT270), 0)), "OK", "Invalid"))</f>
        <v/>
      </c>
      <c r="AV270" s="281"/>
      <c r="AW270" s="281"/>
      <c r="AX270" s="281"/>
      <c r="AY270" s="281" t="b">
        <f>AND(RMDF!BB270&gt;=0, RMDF!BB270&lt;=1-SUM(RMDF!Z270,RMDF!AG270,RMDF!AN270,RMDF!AU270), RMDF!BB270=ROUND(RMDF!BB270,4))</f>
        <v>1</v>
      </c>
      <c r="AZ270" s="317">
        <f>RMDF!AZ270</f>
        <v>0</v>
      </c>
      <c r="BA270" s="318" t="str">
        <f>IF(AZ270=0,"",_xlfn.XLOOKUP(AZ270,StatePicklist!$1:$1,StatePicklist!$3:$3,"NA",0))</f>
        <v/>
      </c>
      <c r="BB270" s="297" t="str">
        <f ca="1">IF(RMDF!BA270="", "", IF(ISNUMBER(MATCH(RMDF!BA270, INDIRECT(BA270), 0)), "OK", "Invalid"))</f>
        <v/>
      </c>
      <c r="BC270" s="281"/>
      <c r="BD270" s="281"/>
      <c r="BE270" s="281"/>
      <c r="BF270" s="281" t="b">
        <f>AND(RMDF!BI270&gt;=0, RMDF!BI270&lt;=1-SUM(RMDF!Z270,RMDF!AG270,RMDF!AN270,RMDF!AU270,RMDF!BB270), RMDF!BI270=ROUND(RMDF!BI270,4))</f>
        <v>1</v>
      </c>
      <c r="BG270" s="317">
        <f>RMDF!BG270</f>
        <v>0</v>
      </c>
      <c r="BH270" s="318" t="str">
        <f>IF(BG270=0,"",_xlfn.XLOOKUP(BG270,StatePicklist!$1:$1,StatePicklist!$3:$3,"NA",0))</f>
        <v/>
      </c>
      <c r="BI270" s="297" t="str">
        <f ca="1">IF(RMDF!BH270="", "", IF(ISNUMBER(MATCH(RMDF!BH270, INDIRECT(BH270), 0)), "OK", "Invalid"))</f>
        <v/>
      </c>
      <c r="BJ270" s="281"/>
      <c r="BK270" s="281"/>
      <c r="BL270" s="281"/>
      <c r="BM270" s="281" t="b">
        <f>AND(RMDF!BP270&gt;=0, RMDF!BP270&lt;=1-SUM(RMDF!Z270,RMDF!AG270,RMDF!AN270,RMDF!AU270,RMDF!BB270,RMDF!BI270), RMDF!BP270=ROUND(RMDF!BP270,4))</f>
        <v>1</v>
      </c>
      <c r="BN270" s="317">
        <f>RMDF!BN270</f>
        <v>0</v>
      </c>
      <c r="BO270" s="318" t="str">
        <f>IF(BN270=0,"",_xlfn.XLOOKUP(BN270,StatePicklist!$1:$1,StatePicklist!$3:$3,"NA",0))</f>
        <v/>
      </c>
      <c r="BP270" s="297" t="str">
        <f ca="1">IF(RMDF!BO270="", "", IF(ISNUMBER(MATCH(RMDF!BO270, INDIRECT(BO270), 0)), "OK", "Invalid"))</f>
        <v/>
      </c>
      <c r="BQ270" s="281"/>
      <c r="BR270" s="281"/>
      <c r="BS270" s="281"/>
      <c r="BT270" s="281" t="b">
        <f>AND(RMDF!BW270&gt;=0, RMDF!BW270&lt;=1-SUM(RMDF!Z270,RMDF!AG270,RMDF!AN270,RMDF!AU270,RMDF!BB270,RMDF!BI270,RMDF!BP270), RMDF!BW270=ROUND(RMDF!BW270,4))</f>
        <v>1</v>
      </c>
      <c r="BU270" s="317">
        <f>RMDF!BU270</f>
        <v>0</v>
      </c>
      <c r="BV270" s="318" t="str">
        <f>IF(BU270=0,"",_xlfn.XLOOKUP(BU270,StatePicklist!$1:$1,StatePicklist!$3:$3,"NA",0))</f>
        <v/>
      </c>
      <c r="BW270" s="297" t="str">
        <f ca="1">IF(RMDF!BV270="", "", IF(ISNUMBER(MATCH(RMDF!BV270, INDIRECT(BV270), 0)), "OK", "Invalid"))</f>
        <v/>
      </c>
      <c r="BX270" s="281"/>
      <c r="BY270" s="281"/>
      <c r="BZ270" s="281"/>
      <c r="CA270" s="281" t="b">
        <f>AND(RMDF!CD270&gt;=0, RMDF!CD270&lt;=1-SUM(RMDF!Z270,RMDF!AG270,RMDF!AN270,RMDF!AU270,RMDF!BB270,RMDF!BI270,RMDF!BP270,RMDF!BW270), RMDF!CD270=ROUND(RMDF!CD270,4))</f>
        <v>1</v>
      </c>
      <c r="CB270" s="317">
        <f>RMDF!CB270</f>
        <v>0</v>
      </c>
      <c r="CC270" s="318" t="str">
        <f>IF(CB270=0,"",_xlfn.XLOOKUP(CB270,StatePicklist!$1:$1,StatePicklist!$3:$3,"NA",0))</f>
        <v/>
      </c>
      <c r="CD270" s="297" t="str">
        <f ca="1">IF(RMDF!CC270="", "", IF(ISNUMBER(MATCH(RMDF!CC270, INDIRECT(CC270), 0)), "OK", "Invalid"))</f>
        <v/>
      </c>
      <c r="CE270" s="281"/>
      <c r="CF270" s="281"/>
      <c r="CG270" s="281"/>
      <c r="CH270" s="281" t="b">
        <f>AND(RMDF!CK270&gt;=0, RMDF!CK270&lt;=1-SUM(RMDF!Z270,RMDF!AG270,RMDF!AN270,RMDF!AU270,RMDF!BB270,RMDF!BI270,RMDF!BP270,RMDF!BW270,RMDF!CD270), RMDF!CK270=ROUND(RMDF!CK270,4))</f>
        <v>1</v>
      </c>
      <c r="CI270" s="317">
        <f>RMDF!CI270</f>
        <v>0</v>
      </c>
      <c r="CJ270" s="318" t="str">
        <f>IF(CI270=0,"",_xlfn.XLOOKUP(CI270,StatePicklist!$1:$1,StatePicklist!$3:$3,"NA",0))</f>
        <v/>
      </c>
      <c r="CK270" s="297" t="str">
        <f ca="1">IF(RMDF!CJ270="", "", IF(ISNUMBER(MATCH(RMDF!CJ270, INDIRECT(CJ270), 0)), "OK", "Invalid"))</f>
        <v/>
      </c>
      <c r="CL270" s="281"/>
      <c r="CM270" s="281"/>
      <c r="CN270" s="281"/>
      <c r="CO270" s="281" t="b">
        <f>AND(RMDF!CR270&gt;=0, RMDF!CR270&lt;=1-SUM(RMDF!Z270,RMDF!AG270,RMDF!AN270,RMDF!AU270,RMDF!BB270,RMDF!BI270,RMDF!BP270,RMDF!BW270,RMDF!CD270,RMDF!CK270), RMDF!CR270=ROUND(RMDF!CR270,4))</f>
        <v>1</v>
      </c>
      <c r="CP270" s="317">
        <f>RMDF!CP270</f>
        <v>0</v>
      </c>
      <c r="CQ270" s="318" t="str">
        <f>IF(CP270=0,"",_xlfn.XLOOKUP(CP270,StatePicklist!$1:$1,StatePicklist!$3:$3,"NA",0))</f>
        <v/>
      </c>
      <c r="CR270" s="297" t="str">
        <f ca="1">IF(RMDF!CQ270="", "", IF(ISNUMBER(MATCH(RMDF!CQ270, INDIRECT(CQ270), 0)), "OK", "Invalid"))</f>
        <v/>
      </c>
      <c r="CS270" s="281"/>
      <c r="CT270" s="281"/>
      <c r="CU270" s="281"/>
      <c r="CV270" s="281" t="b">
        <f>AND(RMDF!CY270&gt;=0, RMDF!CY270&lt;=1-SUM(RMDF!Z270,RMDF!AG270,RMDF!AN270,RMDF!AU270,RMDF!BB270,RMDF!BI270,RMDF!BP270,RMDF!BW270,RMDF!CD270,RMDF!CK270,RMDF!CR270), RMDF!CY270=ROUND(RMDF!CY270,4))</f>
        <v>1</v>
      </c>
      <c r="CW270" s="317">
        <f>RMDF!CW270</f>
        <v>0</v>
      </c>
      <c r="CX270" s="318" t="str">
        <f>IF(CW270=0,"",_xlfn.XLOOKUP(CW270,StatePicklist!$1:$1,StatePicklist!$3:$3,"NA",0))</f>
        <v/>
      </c>
      <c r="CY270" s="297" t="str">
        <f ca="1">IF(RMDF!CX270="", "", IF(ISNUMBER(MATCH(RMDF!CX270, INDIRECT(CX270), 0)), "OK", "Invalid"))</f>
        <v/>
      </c>
      <c r="CZ270" s="281"/>
      <c r="DA270" s="281"/>
      <c r="DB270" s="281"/>
      <c r="DC270" s="281" t="b">
        <f>AND(RMDF!DF270&gt;=0, RMDF!DF270&lt;=1-SUM(RMDF!Z270,RMDF!AG270,RMDF!AN270,RMDF!AU270,RMDF!BB270,RMDF!BI270,RMDF!BP270,RMDF!BW270,RMDF!CD270,RMDF!CK270,RMDF!CR270,RMDF!CY270), RMDF!DF270=ROUND(RMDF!DF270,4))</f>
        <v>1</v>
      </c>
      <c r="DD270" s="317">
        <f>RMDF!DD270</f>
        <v>0</v>
      </c>
      <c r="DE270" s="318" t="str">
        <f>IF(DD270=0,"",_xlfn.XLOOKUP(DD270,StatePicklist!$1:$1,StatePicklist!$3:$3,"NA",0))</f>
        <v/>
      </c>
      <c r="DF270" s="297" t="str">
        <f ca="1">IF(RMDF!DE270="", "", IF(ISNUMBER(MATCH(RMDF!DE270, INDIRECT(DE270), 0)), "OK", "Invalid"))</f>
        <v/>
      </c>
      <c r="DG270" s="281"/>
      <c r="DH270" s="281"/>
      <c r="DI270" s="281"/>
      <c r="DJ270" s="281" t="b">
        <f>AND(RMDF!DM270&gt;=0, RMDF!DM270&lt;=1-SUM(RMDF!Z270,RMDF!AG270,RMDF!AN270,RMDF!AU270,RMDF!BB270,RMDF!BI270,RMDF!BP270,RMDF!BW270,RMDF!CD270,RMDF!CK270,RMDF!CR270,RMDF!CY270,RMDF!DF270), RMDF!DM270=ROUND(RMDF!DM270,4))</f>
        <v>1</v>
      </c>
      <c r="DK270" s="317">
        <f>RMDF!DK270</f>
        <v>0</v>
      </c>
      <c r="DL270" s="318" t="str">
        <f>IF(DK270=0,"",_xlfn.XLOOKUP(DK270,StatePicklist!$1:$1,StatePicklist!$3:$3,"NA",0))</f>
        <v/>
      </c>
      <c r="DM270" s="297" t="str">
        <f ca="1">IF(RMDF!DL270="", "", IF(ISNUMBER(MATCH(RMDF!DL270, INDIRECT(DL270), 0)), "OK", "Invalid"))</f>
        <v/>
      </c>
      <c r="DN270" s="281"/>
      <c r="DO270" s="281"/>
      <c r="DP270" s="281"/>
      <c r="DQ270" s="281" t="b">
        <f>AND(RMDF!DT270&gt;=0, RMDF!DT270&lt;=1-SUM(RMDF!Z270,RMDF!AG270,RMDF!AN270,RMDF!AU270,RMDF!BB270,RMDF!BI270,RMDF!BP270,RMDF!BW270,RMDF!CD270,RMDF!CK270,RMDF!CR270,RMDF!CY270,RMDF!DF270,RMDF!DM270), RMDF!DT270=ROUND(RMDF!DT270,4))</f>
        <v>1</v>
      </c>
      <c r="DR270" s="317">
        <f>RMDF!DR270</f>
        <v>0</v>
      </c>
      <c r="DS270" s="318" t="str">
        <f>IF(DR270=0,"",_xlfn.XLOOKUP(DR270,StatePicklist!$1:$1,StatePicklist!$3:$3,"NA",0))</f>
        <v/>
      </c>
      <c r="DT270" s="297" t="str">
        <f ca="1">IF(RMDF!DS270="", "", IF(ISNUMBER(MATCH(RMDF!DS270, INDIRECT(DS270), 0)), "OK", "Invalid"))</f>
        <v/>
      </c>
      <c r="DU270" s="281"/>
      <c r="DV270" s="281"/>
      <c r="DW270" s="281"/>
      <c r="DX270" s="281" t="b">
        <f>AND(RMDF!EA270&gt;=0, RMDF!EA270&lt;=1-SUM(RMDF!Z270,RMDF!AG270,RMDF!AN270,RMDF!AU270,RMDF!BB270,RMDF!BI270,RMDF!BP270,RMDF!BW270,RMDF!CD270,RMDF!CK270,RMDF!CR270,RMDF!CY270,RMDF!DF270,RMDF!DM270,RMDF!DT270), RMDF!EA270=ROUND(RMDF!EA270,4))</f>
        <v>1</v>
      </c>
      <c r="DY270" s="317">
        <f>RMDF!DY270</f>
        <v>0</v>
      </c>
      <c r="DZ270" s="318" t="str">
        <f>IF(DY270=0,"",_xlfn.XLOOKUP(DY270,StatePicklist!$1:$1,StatePicklist!$3:$3,"NA",0))</f>
        <v/>
      </c>
      <c r="EA270" s="297" t="str">
        <f ca="1">IF(RMDF!DZ270="", "", IF(ISNUMBER(MATCH(RMDF!DZ270, INDIRECT(DZ270), 0)), "OK", "Invalid"))</f>
        <v/>
      </c>
      <c r="EB270" s="281"/>
      <c r="EC270" s="281"/>
      <c r="ED270" s="281"/>
      <c r="EE270" s="281" t="b">
        <f>AND(RMDF!EH270&gt;=0, RMDF!EH270&lt;=1-SUM(RMDF!Z270,RMDF!AG270,RMDF!AN270,RMDF!AU270,RMDF!BB270,RMDF!BI270,RMDF!BP270,RMDF!BW270,RMDF!CD270,RMDF!CK270,RMDF!CR270,RMDF!CY270,RMDF!DF270,RMDF!DM270,RMDF!DT270,RMDF!EA270), RMDF!EH270=ROUND(RMDF!EH270,4))</f>
        <v>1</v>
      </c>
      <c r="EF270" s="317">
        <f>RMDF!EF270</f>
        <v>0</v>
      </c>
      <c r="EG270" s="318" t="str">
        <f>IF(EF270=0,"",_xlfn.XLOOKUP(EF270,StatePicklist!$1:$1,StatePicklist!$3:$3,"NA",0))</f>
        <v/>
      </c>
      <c r="EH270" s="297" t="str">
        <f ca="1">IF(RMDF!EG270="", "", IF(ISNUMBER(MATCH(RMDF!EG270, INDIRECT(EG270), 0)), "OK", "Invalid"))</f>
        <v/>
      </c>
      <c r="EI270" s="281"/>
      <c r="EJ270" s="281"/>
      <c r="EK270" s="281"/>
      <c r="EL270" s="281" t="b">
        <f>AND(RMDF!EO270&gt;=0, RMDF!EO270&lt;=1-SUM(RMDF!Z270,RMDF!AG270,RMDF!AN270,RMDF!AU270,RMDF!BB270,RMDF!BI270,RMDF!BP270,RMDF!BW270,RMDF!CD270,RMDF!CK270,RMDF!CR270,RMDF!CY270,RMDF!DF270,RMDF!DM270,RMDF!DT270,RMDF!EA270,RMDF!EH270), RMDF!EO270=ROUND(RMDF!EO270,4))</f>
        <v>1</v>
      </c>
      <c r="EM270" s="317">
        <f>RMDF!EM270</f>
        <v>0</v>
      </c>
      <c r="EN270" s="318" t="str">
        <f>IF(EM270=0,"",_xlfn.XLOOKUP(EM270,StatePicklist!$1:$1,StatePicklist!$3:$3,"NA",0))</f>
        <v/>
      </c>
      <c r="EO270" s="297" t="str">
        <f ca="1">IF(RMDF!EN270="", "", IF(ISNUMBER(MATCH(RMDF!EN270, INDIRECT(EN270), 0)), "OK", "Invalid"))</f>
        <v/>
      </c>
      <c r="EP270" s="281"/>
      <c r="EQ270" s="281"/>
      <c r="ER270" s="281"/>
      <c r="ES270" s="281" t="b">
        <f>AND(RMDF!EV270&gt;=0, RMDF!EV270&lt;=1-SUM(RMDF!Z270,RMDF!AG270,RMDF!AN270,RMDF!AU270,RMDF!BB270,RMDF!BI270,RMDF!BP270,RMDF!BW270,RMDF!CD270,RMDF!CK270,RMDF!CR270,RMDF!CY270,RMDF!DF270,RMDF!DM270,RMDF!DT270,RMDF!EA270,RMDF!EH270,RMDF!EO270), RMDF!EV270=ROUND(RMDF!EV270,4))</f>
        <v>1</v>
      </c>
      <c r="ET270" s="317">
        <f>RMDF!ET270</f>
        <v>0</v>
      </c>
      <c r="EU270" s="318" t="str">
        <f>IF(ET270=0,"",_xlfn.XLOOKUP(ET270,StatePicklist!$1:$1,StatePicklist!$3:$3,"NA",0))</f>
        <v/>
      </c>
      <c r="EV270" s="297" t="str">
        <f ca="1">IF(RMDF!EU270="", "", IF(ISNUMBER(MATCH(RMDF!EU270, INDIRECT(EU270), 0)), "OK", "Invalid"))</f>
        <v/>
      </c>
      <c r="EW270" s="281"/>
      <c r="EX270" s="281"/>
      <c r="EY270" s="281"/>
      <c r="EZ270" s="281" t="b">
        <f>AND(RMDF!FC270&gt;=0, RMDF!FC270&lt;=1-SUM(RMDF!Z270,RMDF!AG270,RMDF!AN270,RMDF!AU270,RMDF!BB270,RMDF!BI270,RMDF!BP270,RMDF!BW270,RMDF!CD270,RMDF!CK270,RMDF!CR270,RMDF!CY270,RMDF!DF270,RMDF!DM270,RMDF!DT270,RMDF!EA270,RMDF!EH270,RMDF!EO270,RMDF!EV270), RMDF!FC270=ROUND(RMDF!FC270,4))</f>
        <v>1</v>
      </c>
      <c r="FA270" s="317">
        <f>RMDF!FA270</f>
        <v>0</v>
      </c>
      <c r="FB270" s="318" t="str">
        <f>IF(FA270=0,"",_xlfn.XLOOKUP(FA270,StatePicklist!$1:$1,StatePicklist!$3:$3,"NA",0))</f>
        <v/>
      </c>
      <c r="FC270" s="297" t="str">
        <f ca="1">IF(RMDF!FB270="", "", IF(ISNUMBER(MATCH(RMDF!FB270, INDIRECT(FB270), 0)), "OK", "Invalid"))</f>
        <v/>
      </c>
    </row>
    <row r="271" spans="1:159" s="205" customFormat="1" ht="39.9" customHeight="1" x14ac:dyDescent="0.25">
      <c r="A271" s="206"/>
      <c r="B271" s="196"/>
      <c r="C271" s="197"/>
      <c r="D271" s="198"/>
      <c r="E271" s="199"/>
      <c r="F271" s="200"/>
      <c r="G271" s="201"/>
      <c r="H271" s="292"/>
      <c r="I271" s="305">
        <f>RMDF!I271</f>
        <v>0</v>
      </c>
      <c r="J271" s="305" t="str">
        <f>IF(I271=ProductCode!$B$30,"PDReclPost",IF(OR(I271=ProductCode!$C$30,I271=ProductCode!$E$30,I271=ProductCode!$G$30),"PDPreCon",IF(OR(I271=ProductCode!$D$30,I271=ProductCode!$F$30),"PDNotReclPost","")))</f>
        <v/>
      </c>
      <c r="K271" s="305" t="str">
        <f t="shared" si="18"/>
        <v/>
      </c>
      <c r="L271" s="289"/>
      <c r="M271" s="305" t="str">
        <f t="shared" si="18"/>
        <v/>
      </c>
      <c r="N271" s="289" t="b">
        <f>AND(RMDF!N271&gt;=0, RMDF!N271&lt;=1-RMDF!L271, RMDF!N271=ROUND(RMDF!N271,4))</f>
        <v>1</v>
      </c>
      <c r="O271" s="286" t="str">
        <f>IF(P271="","",IF(I271="","",IF(LEFT(I271,13)="Reclaimed pos",RawMaterialCode!$E$569,RawMaterialCode!$E$568)))</f>
        <v>Reclaimed pre-consumer mixed fibers (RM0578)</v>
      </c>
      <c r="P271" s="295">
        <f t="shared" si="19"/>
        <v>1</v>
      </c>
      <c r="Q271" s="202"/>
      <c r="R271" s="203"/>
      <c r="S271" s="204" t="str">
        <f t="shared" si="20"/>
        <v/>
      </c>
      <c r="T271" s="281"/>
      <c r="U271" s="281"/>
      <c r="V271" s="281"/>
      <c r="W271" s="281"/>
      <c r="X271" s="317">
        <f>RMDF!X271</f>
        <v>0</v>
      </c>
      <c r="Y271" s="318" t="str">
        <f>IF(X271=0,"",_xlfn.XLOOKUP(X271,StatePicklist!$1:$1,StatePicklist!$3:$3,"NA",0))</f>
        <v/>
      </c>
      <c r="Z271" s="297" t="str">
        <f ca="1">IF(RMDF!Y271="", "", IF(ISNUMBER(MATCH(RMDF!Y271, INDIRECT(Y271), 0)), "OK", "Invalid"))</f>
        <v/>
      </c>
      <c r="AA271" s="281"/>
      <c r="AB271" s="281"/>
      <c r="AC271" s="281"/>
      <c r="AD271" s="281" t="b">
        <f>AND(RMDF!AG271&gt;=0, RMDF!AG271&lt;=1-RMDF!Z271, RMDF!AG271=ROUND(RMDF!AG271,4))</f>
        <v>1</v>
      </c>
      <c r="AE271" s="317">
        <f>RMDF!AE271</f>
        <v>0</v>
      </c>
      <c r="AF271" s="318" t="str">
        <f>IF(AE271=0,"",_xlfn.XLOOKUP(AE271,StatePicklist!$1:$1,StatePicklist!$3:$3,"NA",0))</f>
        <v/>
      </c>
      <c r="AG271" s="297" t="str">
        <f ca="1">IF(RMDF!AF271="", "", IF(ISNUMBER(MATCH(RMDF!AF271, INDIRECT(AF271), 0)), "OK", "Invalid"))</f>
        <v/>
      </c>
      <c r="AH271" s="281"/>
      <c r="AI271" s="281"/>
      <c r="AJ271" s="281"/>
      <c r="AK271" s="281" t="b">
        <f>AND(RMDF!AN271&gt;=0, RMDF!AN271&lt;=1-SUM(RMDF!Z271,RMDF!AG271), RMDF!AN271=ROUND(RMDF!AN271,4))</f>
        <v>1</v>
      </c>
      <c r="AL271" s="317">
        <f>RMDF!AL271</f>
        <v>0</v>
      </c>
      <c r="AM271" s="318" t="str">
        <f>IF(AL271=0,"",_xlfn.XLOOKUP(AL271,StatePicklist!$1:$1,StatePicklist!$3:$3,"NA",0))</f>
        <v/>
      </c>
      <c r="AN271" s="297" t="str">
        <f ca="1">IF(RMDF!AM271="", "", IF(ISNUMBER(MATCH(RMDF!AM271, INDIRECT(AM271), 0)), "OK", "Invalid"))</f>
        <v/>
      </c>
      <c r="AO271" s="281"/>
      <c r="AP271" s="281"/>
      <c r="AQ271" s="281"/>
      <c r="AR271" s="281" t="b">
        <f>AND(RMDF!AU271&gt;=0, RMDF!AU271&lt;=1-SUM(RMDF!Z271,RMDF!AG271,RMDF!AN271), RMDF!AU271=ROUND(RMDF!AU271,4))</f>
        <v>1</v>
      </c>
      <c r="AS271" s="317">
        <f>RMDF!AS271</f>
        <v>0</v>
      </c>
      <c r="AT271" s="318" t="str">
        <f>IF(AS271=0,"",_xlfn.XLOOKUP(AS271,StatePicklist!$1:$1,StatePicklist!$3:$3,"NA",0))</f>
        <v/>
      </c>
      <c r="AU271" s="297" t="str">
        <f ca="1">IF(RMDF!AT271="", "", IF(ISNUMBER(MATCH(RMDF!AT271, INDIRECT(AT271), 0)), "OK", "Invalid"))</f>
        <v/>
      </c>
      <c r="AV271" s="281"/>
      <c r="AW271" s="281"/>
      <c r="AX271" s="281"/>
      <c r="AY271" s="281" t="b">
        <f>AND(RMDF!BB271&gt;=0, RMDF!BB271&lt;=1-SUM(RMDF!Z271,RMDF!AG271,RMDF!AN271,RMDF!AU271), RMDF!BB271=ROUND(RMDF!BB271,4))</f>
        <v>1</v>
      </c>
      <c r="AZ271" s="317">
        <f>RMDF!AZ271</f>
        <v>0</v>
      </c>
      <c r="BA271" s="318" t="str">
        <f>IF(AZ271=0,"",_xlfn.XLOOKUP(AZ271,StatePicklist!$1:$1,StatePicklist!$3:$3,"NA",0))</f>
        <v/>
      </c>
      <c r="BB271" s="297" t="str">
        <f ca="1">IF(RMDF!BA271="", "", IF(ISNUMBER(MATCH(RMDF!BA271, INDIRECT(BA271), 0)), "OK", "Invalid"))</f>
        <v/>
      </c>
      <c r="BC271" s="281"/>
      <c r="BD271" s="281"/>
      <c r="BE271" s="281"/>
      <c r="BF271" s="281" t="b">
        <f>AND(RMDF!BI271&gt;=0, RMDF!BI271&lt;=1-SUM(RMDF!Z271,RMDF!AG271,RMDF!AN271,RMDF!AU271,RMDF!BB271), RMDF!BI271=ROUND(RMDF!BI271,4))</f>
        <v>1</v>
      </c>
      <c r="BG271" s="317">
        <f>RMDF!BG271</f>
        <v>0</v>
      </c>
      <c r="BH271" s="318" t="str">
        <f>IF(BG271=0,"",_xlfn.XLOOKUP(BG271,StatePicklist!$1:$1,StatePicklist!$3:$3,"NA",0))</f>
        <v/>
      </c>
      <c r="BI271" s="297" t="str">
        <f ca="1">IF(RMDF!BH271="", "", IF(ISNUMBER(MATCH(RMDF!BH271, INDIRECT(BH271), 0)), "OK", "Invalid"))</f>
        <v/>
      </c>
      <c r="BJ271" s="281"/>
      <c r="BK271" s="281"/>
      <c r="BL271" s="281"/>
      <c r="BM271" s="281" t="b">
        <f>AND(RMDF!BP271&gt;=0, RMDF!BP271&lt;=1-SUM(RMDF!Z271,RMDF!AG271,RMDF!AN271,RMDF!AU271,RMDF!BB271,RMDF!BI271), RMDF!BP271=ROUND(RMDF!BP271,4))</f>
        <v>1</v>
      </c>
      <c r="BN271" s="317">
        <f>RMDF!BN271</f>
        <v>0</v>
      </c>
      <c r="BO271" s="318" t="str">
        <f>IF(BN271=0,"",_xlfn.XLOOKUP(BN271,StatePicklist!$1:$1,StatePicklist!$3:$3,"NA",0))</f>
        <v/>
      </c>
      <c r="BP271" s="297" t="str">
        <f ca="1">IF(RMDF!BO271="", "", IF(ISNUMBER(MATCH(RMDF!BO271, INDIRECT(BO271), 0)), "OK", "Invalid"))</f>
        <v/>
      </c>
      <c r="BQ271" s="281"/>
      <c r="BR271" s="281"/>
      <c r="BS271" s="281"/>
      <c r="BT271" s="281" t="b">
        <f>AND(RMDF!BW271&gt;=0, RMDF!BW271&lt;=1-SUM(RMDF!Z271,RMDF!AG271,RMDF!AN271,RMDF!AU271,RMDF!BB271,RMDF!BI271,RMDF!BP271), RMDF!BW271=ROUND(RMDF!BW271,4))</f>
        <v>1</v>
      </c>
      <c r="BU271" s="317">
        <f>RMDF!BU271</f>
        <v>0</v>
      </c>
      <c r="BV271" s="318" t="str">
        <f>IF(BU271=0,"",_xlfn.XLOOKUP(BU271,StatePicklist!$1:$1,StatePicklist!$3:$3,"NA",0))</f>
        <v/>
      </c>
      <c r="BW271" s="297" t="str">
        <f ca="1">IF(RMDF!BV271="", "", IF(ISNUMBER(MATCH(RMDF!BV271, INDIRECT(BV271), 0)), "OK", "Invalid"))</f>
        <v/>
      </c>
      <c r="BX271" s="281"/>
      <c r="BY271" s="281"/>
      <c r="BZ271" s="281"/>
      <c r="CA271" s="281" t="b">
        <f>AND(RMDF!CD271&gt;=0, RMDF!CD271&lt;=1-SUM(RMDF!Z271,RMDF!AG271,RMDF!AN271,RMDF!AU271,RMDF!BB271,RMDF!BI271,RMDF!BP271,RMDF!BW271), RMDF!CD271=ROUND(RMDF!CD271,4))</f>
        <v>1</v>
      </c>
      <c r="CB271" s="317">
        <f>RMDF!CB271</f>
        <v>0</v>
      </c>
      <c r="CC271" s="318" t="str">
        <f>IF(CB271=0,"",_xlfn.XLOOKUP(CB271,StatePicklist!$1:$1,StatePicklist!$3:$3,"NA",0))</f>
        <v/>
      </c>
      <c r="CD271" s="297" t="str">
        <f ca="1">IF(RMDF!CC271="", "", IF(ISNUMBER(MATCH(RMDF!CC271, INDIRECT(CC271), 0)), "OK", "Invalid"))</f>
        <v/>
      </c>
      <c r="CE271" s="281"/>
      <c r="CF271" s="281"/>
      <c r="CG271" s="281"/>
      <c r="CH271" s="281" t="b">
        <f>AND(RMDF!CK271&gt;=0, RMDF!CK271&lt;=1-SUM(RMDF!Z271,RMDF!AG271,RMDF!AN271,RMDF!AU271,RMDF!BB271,RMDF!BI271,RMDF!BP271,RMDF!BW271,RMDF!CD271), RMDF!CK271=ROUND(RMDF!CK271,4))</f>
        <v>1</v>
      </c>
      <c r="CI271" s="317">
        <f>RMDF!CI271</f>
        <v>0</v>
      </c>
      <c r="CJ271" s="318" t="str">
        <f>IF(CI271=0,"",_xlfn.XLOOKUP(CI271,StatePicklist!$1:$1,StatePicklist!$3:$3,"NA",0))</f>
        <v/>
      </c>
      <c r="CK271" s="297" t="str">
        <f ca="1">IF(RMDF!CJ271="", "", IF(ISNUMBER(MATCH(RMDF!CJ271, INDIRECT(CJ271), 0)), "OK", "Invalid"))</f>
        <v/>
      </c>
      <c r="CL271" s="281"/>
      <c r="CM271" s="281"/>
      <c r="CN271" s="281"/>
      <c r="CO271" s="281" t="b">
        <f>AND(RMDF!CR271&gt;=0, RMDF!CR271&lt;=1-SUM(RMDF!Z271,RMDF!AG271,RMDF!AN271,RMDF!AU271,RMDF!BB271,RMDF!BI271,RMDF!BP271,RMDF!BW271,RMDF!CD271,RMDF!CK271), RMDF!CR271=ROUND(RMDF!CR271,4))</f>
        <v>1</v>
      </c>
      <c r="CP271" s="317">
        <f>RMDF!CP271</f>
        <v>0</v>
      </c>
      <c r="CQ271" s="318" t="str">
        <f>IF(CP271=0,"",_xlfn.XLOOKUP(CP271,StatePicklist!$1:$1,StatePicklist!$3:$3,"NA",0))</f>
        <v/>
      </c>
      <c r="CR271" s="297" t="str">
        <f ca="1">IF(RMDF!CQ271="", "", IF(ISNUMBER(MATCH(RMDF!CQ271, INDIRECT(CQ271), 0)), "OK", "Invalid"))</f>
        <v/>
      </c>
      <c r="CS271" s="281"/>
      <c r="CT271" s="281"/>
      <c r="CU271" s="281"/>
      <c r="CV271" s="281" t="b">
        <f>AND(RMDF!CY271&gt;=0, RMDF!CY271&lt;=1-SUM(RMDF!Z271,RMDF!AG271,RMDF!AN271,RMDF!AU271,RMDF!BB271,RMDF!BI271,RMDF!BP271,RMDF!BW271,RMDF!CD271,RMDF!CK271,RMDF!CR271), RMDF!CY271=ROUND(RMDF!CY271,4))</f>
        <v>1</v>
      </c>
      <c r="CW271" s="317">
        <f>RMDF!CW271</f>
        <v>0</v>
      </c>
      <c r="CX271" s="318" t="str">
        <f>IF(CW271=0,"",_xlfn.XLOOKUP(CW271,StatePicklist!$1:$1,StatePicklist!$3:$3,"NA",0))</f>
        <v/>
      </c>
      <c r="CY271" s="297" t="str">
        <f ca="1">IF(RMDF!CX271="", "", IF(ISNUMBER(MATCH(RMDF!CX271, INDIRECT(CX271), 0)), "OK", "Invalid"))</f>
        <v/>
      </c>
      <c r="CZ271" s="281"/>
      <c r="DA271" s="281"/>
      <c r="DB271" s="281"/>
      <c r="DC271" s="281" t="b">
        <f>AND(RMDF!DF271&gt;=0, RMDF!DF271&lt;=1-SUM(RMDF!Z271,RMDF!AG271,RMDF!AN271,RMDF!AU271,RMDF!BB271,RMDF!BI271,RMDF!BP271,RMDF!BW271,RMDF!CD271,RMDF!CK271,RMDF!CR271,RMDF!CY271), RMDF!DF271=ROUND(RMDF!DF271,4))</f>
        <v>1</v>
      </c>
      <c r="DD271" s="317">
        <f>RMDF!DD271</f>
        <v>0</v>
      </c>
      <c r="DE271" s="318" t="str">
        <f>IF(DD271=0,"",_xlfn.XLOOKUP(DD271,StatePicklist!$1:$1,StatePicklist!$3:$3,"NA",0))</f>
        <v/>
      </c>
      <c r="DF271" s="297" t="str">
        <f ca="1">IF(RMDF!DE271="", "", IF(ISNUMBER(MATCH(RMDF!DE271, INDIRECT(DE271), 0)), "OK", "Invalid"))</f>
        <v/>
      </c>
      <c r="DG271" s="281"/>
      <c r="DH271" s="281"/>
      <c r="DI271" s="281"/>
      <c r="DJ271" s="281" t="b">
        <f>AND(RMDF!DM271&gt;=0, RMDF!DM271&lt;=1-SUM(RMDF!Z271,RMDF!AG271,RMDF!AN271,RMDF!AU271,RMDF!BB271,RMDF!BI271,RMDF!BP271,RMDF!BW271,RMDF!CD271,RMDF!CK271,RMDF!CR271,RMDF!CY271,RMDF!DF271), RMDF!DM271=ROUND(RMDF!DM271,4))</f>
        <v>1</v>
      </c>
      <c r="DK271" s="317">
        <f>RMDF!DK271</f>
        <v>0</v>
      </c>
      <c r="DL271" s="318" t="str">
        <f>IF(DK271=0,"",_xlfn.XLOOKUP(DK271,StatePicklist!$1:$1,StatePicklist!$3:$3,"NA",0))</f>
        <v/>
      </c>
      <c r="DM271" s="297" t="str">
        <f ca="1">IF(RMDF!DL271="", "", IF(ISNUMBER(MATCH(RMDF!DL271, INDIRECT(DL271), 0)), "OK", "Invalid"))</f>
        <v/>
      </c>
      <c r="DN271" s="281"/>
      <c r="DO271" s="281"/>
      <c r="DP271" s="281"/>
      <c r="DQ271" s="281" t="b">
        <f>AND(RMDF!DT271&gt;=0, RMDF!DT271&lt;=1-SUM(RMDF!Z271,RMDF!AG271,RMDF!AN271,RMDF!AU271,RMDF!BB271,RMDF!BI271,RMDF!BP271,RMDF!BW271,RMDF!CD271,RMDF!CK271,RMDF!CR271,RMDF!CY271,RMDF!DF271,RMDF!DM271), RMDF!DT271=ROUND(RMDF!DT271,4))</f>
        <v>1</v>
      </c>
      <c r="DR271" s="317">
        <f>RMDF!DR271</f>
        <v>0</v>
      </c>
      <c r="DS271" s="318" t="str">
        <f>IF(DR271=0,"",_xlfn.XLOOKUP(DR271,StatePicklist!$1:$1,StatePicklist!$3:$3,"NA",0))</f>
        <v/>
      </c>
      <c r="DT271" s="297" t="str">
        <f ca="1">IF(RMDF!DS271="", "", IF(ISNUMBER(MATCH(RMDF!DS271, INDIRECT(DS271), 0)), "OK", "Invalid"))</f>
        <v/>
      </c>
      <c r="DU271" s="281"/>
      <c r="DV271" s="281"/>
      <c r="DW271" s="281"/>
      <c r="DX271" s="281" t="b">
        <f>AND(RMDF!EA271&gt;=0, RMDF!EA271&lt;=1-SUM(RMDF!Z271,RMDF!AG271,RMDF!AN271,RMDF!AU271,RMDF!BB271,RMDF!BI271,RMDF!BP271,RMDF!BW271,RMDF!CD271,RMDF!CK271,RMDF!CR271,RMDF!CY271,RMDF!DF271,RMDF!DM271,RMDF!DT271), RMDF!EA271=ROUND(RMDF!EA271,4))</f>
        <v>1</v>
      </c>
      <c r="DY271" s="317">
        <f>RMDF!DY271</f>
        <v>0</v>
      </c>
      <c r="DZ271" s="318" t="str">
        <f>IF(DY271=0,"",_xlfn.XLOOKUP(DY271,StatePicklist!$1:$1,StatePicklist!$3:$3,"NA",0))</f>
        <v/>
      </c>
      <c r="EA271" s="297" t="str">
        <f ca="1">IF(RMDF!DZ271="", "", IF(ISNUMBER(MATCH(RMDF!DZ271, INDIRECT(DZ271), 0)), "OK", "Invalid"))</f>
        <v/>
      </c>
      <c r="EB271" s="281"/>
      <c r="EC271" s="281"/>
      <c r="ED271" s="281"/>
      <c r="EE271" s="281" t="b">
        <f>AND(RMDF!EH271&gt;=0, RMDF!EH271&lt;=1-SUM(RMDF!Z271,RMDF!AG271,RMDF!AN271,RMDF!AU271,RMDF!BB271,RMDF!BI271,RMDF!BP271,RMDF!BW271,RMDF!CD271,RMDF!CK271,RMDF!CR271,RMDF!CY271,RMDF!DF271,RMDF!DM271,RMDF!DT271,RMDF!EA271), RMDF!EH271=ROUND(RMDF!EH271,4))</f>
        <v>1</v>
      </c>
      <c r="EF271" s="317">
        <f>RMDF!EF271</f>
        <v>0</v>
      </c>
      <c r="EG271" s="318" t="str">
        <f>IF(EF271=0,"",_xlfn.XLOOKUP(EF271,StatePicklist!$1:$1,StatePicklist!$3:$3,"NA",0))</f>
        <v/>
      </c>
      <c r="EH271" s="297" t="str">
        <f ca="1">IF(RMDF!EG271="", "", IF(ISNUMBER(MATCH(RMDF!EG271, INDIRECT(EG271), 0)), "OK", "Invalid"))</f>
        <v/>
      </c>
      <c r="EI271" s="281"/>
      <c r="EJ271" s="281"/>
      <c r="EK271" s="281"/>
      <c r="EL271" s="281" t="b">
        <f>AND(RMDF!EO271&gt;=0, RMDF!EO271&lt;=1-SUM(RMDF!Z271,RMDF!AG271,RMDF!AN271,RMDF!AU271,RMDF!BB271,RMDF!BI271,RMDF!BP271,RMDF!BW271,RMDF!CD271,RMDF!CK271,RMDF!CR271,RMDF!CY271,RMDF!DF271,RMDF!DM271,RMDF!DT271,RMDF!EA271,RMDF!EH271), RMDF!EO271=ROUND(RMDF!EO271,4))</f>
        <v>1</v>
      </c>
      <c r="EM271" s="317">
        <f>RMDF!EM271</f>
        <v>0</v>
      </c>
      <c r="EN271" s="318" t="str">
        <f>IF(EM271=0,"",_xlfn.XLOOKUP(EM271,StatePicklist!$1:$1,StatePicklist!$3:$3,"NA",0))</f>
        <v/>
      </c>
      <c r="EO271" s="297" t="str">
        <f ca="1">IF(RMDF!EN271="", "", IF(ISNUMBER(MATCH(RMDF!EN271, INDIRECT(EN271), 0)), "OK", "Invalid"))</f>
        <v/>
      </c>
      <c r="EP271" s="281"/>
      <c r="EQ271" s="281"/>
      <c r="ER271" s="281"/>
      <c r="ES271" s="281" t="b">
        <f>AND(RMDF!EV271&gt;=0, RMDF!EV271&lt;=1-SUM(RMDF!Z271,RMDF!AG271,RMDF!AN271,RMDF!AU271,RMDF!BB271,RMDF!BI271,RMDF!BP271,RMDF!BW271,RMDF!CD271,RMDF!CK271,RMDF!CR271,RMDF!CY271,RMDF!DF271,RMDF!DM271,RMDF!DT271,RMDF!EA271,RMDF!EH271,RMDF!EO271), RMDF!EV271=ROUND(RMDF!EV271,4))</f>
        <v>1</v>
      </c>
      <c r="ET271" s="317">
        <f>RMDF!ET271</f>
        <v>0</v>
      </c>
      <c r="EU271" s="318" t="str">
        <f>IF(ET271=0,"",_xlfn.XLOOKUP(ET271,StatePicklist!$1:$1,StatePicklist!$3:$3,"NA",0))</f>
        <v/>
      </c>
      <c r="EV271" s="297" t="str">
        <f ca="1">IF(RMDF!EU271="", "", IF(ISNUMBER(MATCH(RMDF!EU271, INDIRECT(EU271), 0)), "OK", "Invalid"))</f>
        <v/>
      </c>
      <c r="EW271" s="281"/>
      <c r="EX271" s="281"/>
      <c r="EY271" s="281"/>
      <c r="EZ271" s="281" t="b">
        <f>AND(RMDF!FC271&gt;=0, RMDF!FC271&lt;=1-SUM(RMDF!Z271,RMDF!AG271,RMDF!AN271,RMDF!AU271,RMDF!BB271,RMDF!BI271,RMDF!BP271,RMDF!BW271,RMDF!CD271,RMDF!CK271,RMDF!CR271,RMDF!CY271,RMDF!DF271,RMDF!DM271,RMDF!DT271,RMDF!EA271,RMDF!EH271,RMDF!EO271,RMDF!EV271), RMDF!FC271=ROUND(RMDF!FC271,4))</f>
        <v>1</v>
      </c>
      <c r="FA271" s="317">
        <f>RMDF!FA271</f>
        <v>0</v>
      </c>
      <c r="FB271" s="318" t="str">
        <f>IF(FA271=0,"",_xlfn.XLOOKUP(FA271,StatePicklist!$1:$1,StatePicklist!$3:$3,"NA",0))</f>
        <v/>
      </c>
      <c r="FC271" s="297" t="str">
        <f ca="1">IF(RMDF!FB271="", "", IF(ISNUMBER(MATCH(RMDF!FB271, INDIRECT(FB271), 0)), "OK", "Invalid"))</f>
        <v/>
      </c>
    </row>
    <row r="272" spans="1:159" s="205" customFormat="1" ht="39.9" customHeight="1" x14ac:dyDescent="0.25">
      <c r="A272" s="206"/>
      <c r="B272" s="196"/>
      <c r="C272" s="197"/>
      <c r="D272" s="198"/>
      <c r="E272" s="199"/>
      <c r="F272" s="200"/>
      <c r="G272" s="201"/>
      <c r="H272" s="292"/>
      <c r="I272" s="305">
        <f>RMDF!I272</f>
        <v>0</v>
      </c>
      <c r="J272" s="305" t="str">
        <f>IF(I272=ProductCode!$B$30,"PDReclPost",IF(OR(I272=ProductCode!$C$30,I272=ProductCode!$E$30,I272=ProductCode!$G$30),"PDPreCon",IF(OR(I272=ProductCode!$D$30,I272=ProductCode!$F$30),"PDNotReclPost","")))</f>
        <v/>
      </c>
      <c r="K272" s="305" t="str">
        <f t="shared" si="18"/>
        <v/>
      </c>
      <c r="L272" s="289"/>
      <c r="M272" s="305" t="str">
        <f t="shared" si="18"/>
        <v/>
      </c>
      <c r="N272" s="289" t="b">
        <f>AND(RMDF!N272&gt;=0, RMDF!N272&lt;=1-RMDF!L272, RMDF!N272=ROUND(RMDF!N272,4))</f>
        <v>1</v>
      </c>
      <c r="O272" s="286" t="str">
        <f>IF(P272="","",IF(I272="","",IF(LEFT(I272,13)="Reclaimed pos",RawMaterialCode!$E$569,RawMaterialCode!$E$568)))</f>
        <v>Reclaimed pre-consumer mixed fibers (RM0578)</v>
      </c>
      <c r="P272" s="295">
        <f t="shared" si="19"/>
        <v>1</v>
      </c>
      <c r="Q272" s="202"/>
      <c r="R272" s="203"/>
      <c r="S272" s="204" t="str">
        <f t="shared" si="20"/>
        <v/>
      </c>
      <c r="T272" s="281"/>
      <c r="U272" s="281"/>
      <c r="V272" s="281"/>
      <c r="W272" s="281"/>
      <c r="X272" s="317">
        <f>RMDF!X272</f>
        <v>0</v>
      </c>
      <c r="Y272" s="318" t="str">
        <f>IF(X272=0,"",_xlfn.XLOOKUP(X272,StatePicklist!$1:$1,StatePicklist!$3:$3,"NA",0))</f>
        <v/>
      </c>
      <c r="Z272" s="297" t="str">
        <f ca="1">IF(RMDF!Y272="", "", IF(ISNUMBER(MATCH(RMDF!Y272, INDIRECT(Y272), 0)), "OK", "Invalid"))</f>
        <v/>
      </c>
      <c r="AA272" s="281"/>
      <c r="AB272" s="281"/>
      <c r="AC272" s="281"/>
      <c r="AD272" s="281" t="b">
        <f>AND(RMDF!AG272&gt;=0, RMDF!AG272&lt;=1-RMDF!Z272, RMDF!AG272=ROUND(RMDF!AG272,4))</f>
        <v>1</v>
      </c>
      <c r="AE272" s="317">
        <f>RMDF!AE272</f>
        <v>0</v>
      </c>
      <c r="AF272" s="318" t="str">
        <f>IF(AE272=0,"",_xlfn.XLOOKUP(AE272,StatePicklist!$1:$1,StatePicklist!$3:$3,"NA",0))</f>
        <v/>
      </c>
      <c r="AG272" s="297" t="str">
        <f ca="1">IF(RMDF!AF272="", "", IF(ISNUMBER(MATCH(RMDF!AF272, INDIRECT(AF272), 0)), "OK", "Invalid"))</f>
        <v/>
      </c>
      <c r="AH272" s="281"/>
      <c r="AI272" s="281"/>
      <c r="AJ272" s="281"/>
      <c r="AK272" s="281" t="b">
        <f>AND(RMDF!AN272&gt;=0, RMDF!AN272&lt;=1-SUM(RMDF!Z272,RMDF!AG272), RMDF!AN272=ROUND(RMDF!AN272,4))</f>
        <v>1</v>
      </c>
      <c r="AL272" s="317">
        <f>RMDF!AL272</f>
        <v>0</v>
      </c>
      <c r="AM272" s="318" t="str">
        <f>IF(AL272=0,"",_xlfn.XLOOKUP(AL272,StatePicklist!$1:$1,StatePicklist!$3:$3,"NA",0))</f>
        <v/>
      </c>
      <c r="AN272" s="297" t="str">
        <f ca="1">IF(RMDF!AM272="", "", IF(ISNUMBER(MATCH(RMDF!AM272, INDIRECT(AM272), 0)), "OK", "Invalid"))</f>
        <v/>
      </c>
      <c r="AO272" s="281"/>
      <c r="AP272" s="281"/>
      <c r="AQ272" s="281"/>
      <c r="AR272" s="281" t="b">
        <f>AND(RMDF!AU272&gt;=0, RMDF!AU272&lt;=1-SUM(RMDF!Z272,RMDF!AG272,RMDF!AN272), RMDF!AU272=ROUND(RMDF!AU272,4))</f>
        <v>1</v>
      </c>
      <c r="AS272" s="317">
        <f>RMDF!AS272</f>
        <v>0</v>
      </c>
      <c r="AT272" s="318" t="str">
        <f>IF(AS272=0,"",_xlfn.XLOOKUP(AS272,StatePicklist!$1:$1,StatePicklist!$3:$3,"NA",0))</f>
        <v/>
      </c>
      <c r="AU272" s="297" t="str">
        <f ca="1">IF(RMDF!AT272="", "", IF(ISNUMBER(MATCH(RMDF!AT272, INDIRECT(AT272), 0)), "OK", "Invalid"))</f>
        <v/>
      </c>
      <c r="AV272" s="281"/>
      <c r="AW272" s="281"/>
      <c r="AX272" s="281"/>
      <c r="AY272" s="281" t="b">
        <f>AND(RMDF!BB272&gt;=0, RMDF!BB272&lt;=1-SUM(RMDF!Z272,RMDF!AG272,RMDF!AN272,RMDF!AU272), RMDF!BB272=ROUND(RMDF!BB272,4))</f>
        <v>1</v>
      </c>
      <c r="AZ272" s="317">
        <f>RMDF!AZ272</f>
        <v>0</v>
      </c>
      <c r="BA272" s="318" t="str">
        <f>IF(AZ272=0,"",_xlfn.XLOOKUP(AZ272,StatePicklist!$1:$1,StatePicklist!$3:$3,"NA",0))</f>
        <v/>
      </c>
      <c r="BB272" s="297" t="str">
        <f ca="1">IF(RMDF!BA272="", "", IF(ISNUMBER(MATCH(RMDF!BA272, INDIRECT(BA272), 0)), "OK", "Invalid"))</f>
        <v/>
      </c>
      <c r="BC272" s="281"/>
      <c r="BD272" s="281"/>
      <c r="BE272" s="281"/>
      <c r="BF272" s="281" t="b">
        <f>AND(RMDF!BI272&gt;=0, RMDF!BI272&lt;=1-SUM(RMDF!Z272,RMDF!AG272,RMDF!AN272,RMDF!AU272,RMDF!BB272), RMDF!BI272=ROUND(RMDF!BI272,4))</f>
        <v>1</v>
      </c>
      <c r="BG272" s="317">
        <f>RMDF!BG272</f>
        <v>0</v>
      </c>
      <c r="BH272" s="318" t="str">
        <f>IF(BG272=0,"",_xlfn.XLOOKUP(BG272,StatePicklist!$1:$1,StatePicklist!$3:$3,"NA",0))</f>
        <v/>
      </c>
      <c r="BI272" s="297" t="str">
        <f ca="1">IF(RMDF!BH272="", "", IF(ISNUMBER(MATCH(RMDF!BH272, INDIRECT(BH272), 0)), "OK", "Invalid"))</f>
        <v/>
      </c>
      <c r="BJ272" s="281"/>
      <c r="BK272" s="281"/>
      <c r="BL272" s="281"/>
      <c r="BM272" s="281" t="b">
        <f>AND(RMDF!BP272&gt;=0, RMDF!BP272&lt;=1-SUM(RMDF!Z272,RMDF!AG272,RMDF!AN272,RMDF!AU272,RMDF!BB272,RMDF!BI272), RMDF!BP272=ROUND(RMDF!BP272,4))</f>
        <v>1</v>
      </c>
      <c r="BN272" s="317">
        <f>RMDF!BN272</f>
        <v>0</v>
      </c>
      <c r="BO272" s="318" t="str">
        <f>IF(BN272=0,"",_xlfn.XLOOKUP(BN272,StatePicklist!$1:$1,StatePicklist!$3:$3,"NA",0))</f>
        <v/>
      </c>
      <c r="BP272" s="297" t="str">
        <f ca="1">IF(RMDF!BO272="", "", IF(ISNUMBER(MATCH(RMDF!BO272, INDIRECT(BO272), 0)), "OK", "Invalid"))</f>
        <v/>
      </c>
      <c r="BQ272" s="281"/>
      <c r="BR272" s="281"/>
      <c r="BS272" s="281"/>
      <c r="BT272" s="281" t="b">
        <f>AND(RMDF!BW272&gt;=0, RMDF!BW272&lt;=1-SUM(RMDF!Z272,RMDF!AG272,RMDF!AN272,RMDF!AU272,RMDF!BB272,RMDF!BI272,RMDF!BP272), RMDF!BW272=ROUND(RMDF!BW272,4))</f>
        <v>1</v>
      </c>
      <c r="BU272" s="317">
        <f>RMDF!BU272</f>
        <v>0</v>
      </c>
      <c r="BV272" s="318" t="str">
        <f>IF(BU272=0,"",_xlfn.XLOOKUP(BU272,StatePicklist!$1:$1,StatePicklist!$3:$3,"NA",0))</f>
        <v/>
      </c>
      <c r="BW272" s="297" t="str">
        <f ca="1">IF(RMDF!BV272="", "", IF(ISNUMBER(MATCH(RMDF!BV272, INDIRECT(BV272), 0)), "OK", "Invalid"))</f>
        <v/>
      </c>
      <c r="BX272" s="281"/>
      <c r="BY272" s="281"/>
      <c r="BZ272" s="281"/>
      <c r="CA272" s="281" t="b">
        <f>AND(RMDF!CD272&gt;=0, RMDF!CD272&lt;=1-SUM(RMDF!Z272,RMDF!AG272,RMDF!AN272,RMDF!AU272,RMDF!BB272,RMDF!BI272,RMDF!BP272,RMDF!BW272), RMDF!CD272=ROUND(RMDF!CD272,4))</f>
        <v>1</v>
      </c>
      <c r="CB272" s="317">
        <f>RMDF!CB272</f>
        <v>0</v>
      </c>
      <c r="CC272" s="318" t="str">
        <f>IF(CB272=0,"",_xlfn.XLOOKUP(CB272,StatePicklist!$1:$1,StatePicklist!$3:$3,"NA",0))</f>
        <v/>
      </c>
      <c r="CD272" s="297" t="str">
        <f ca="1">IF(RMDF!CC272="", "", IF(ISNUMBER(MATCH(RMDF!CC272, INDIRECT(CC272), 0)), "OK", "Invalid"))</f>
        <v/>
      </c>
      <c r="CE272" s="281"/>
      <c r="CF272" s="281"/>
      <c r="CG272" s="281"/>
      <c r="CH272" s="281" t="b">
        <f>AND(RMDF!CK272&gt;=0, RMDF!CK272&lt;=1-SUM(RMDF!Z272,RMDF!AG272,RMDF!AN272,RMDF!AU272,RMDF!BB272,RMDF!BI272,RMDF!BP272,RMDF!BW272,RMDF!CD272), RMDF!CK272=ROUND(RMDF!CK272,4))</f>
        <v>1</v>
      </c>
      <c r="CI272" s="317">
        <f>RMDF!CI272</f>
        <v>0</v>
      </c>
      <c r="CJ272" s="318" t="str">
        <f>IF(CI272=0,"",_xlfn.XLOOKUP(CI272,StatePicklist!$1:$1,StatePicklist!$3:$3,"NA",0))</f>
        <v/>
      </c>
      <c r="CK272" s="297" t="str">
        <f ca="1">IF(RMDF!CJ272="", "", IF(ISNUMBER(MATCH(RMDF!CJ272, INDIRECT(CJ272), 0)), "OK", "Invalid"))</f>
        <v/>
      </c>
      <c r="CL272" s="281"/>
      <c r="CM272" s="281"/>
      <c r="CN272" s="281"/>
      <c r="CO272" s="281" t="b">
        <f>AND(RMDF!CR272&gt;=0, RMDF!CR272&lt;=1-SUM(RMDF!Z272,RMDF!AG272,RMDF!AN272,RMDF!AU272,RMDF!BB272,RMDF!BI272,RMDF!BP272,RMDF!BW272,RMDF!CD272,RMDF!CK272), RMDF!CR272=ROUND(RMDF!CR272,4))</f>
        <v>1</v>
      </c>
      <c r="CP272" s="317">
        <f>RMDF!CP272</f>
        <v>0</v>
      </c>
      <c r="CQ272" s="318" t="str">
        <f>IF(CP272=0,"",_xlfn.XLOOKUP(CP272,StatePicklist!$1:$1,StatePicklist!$3:$3,"NA",0))</f>
        <v/>
      </c>
      <c r="CR272" s="297" t="str">
        <f ca="1">IF(RMDF!CQ272="", "", IF(ISNUMBER(MATCH(RMDF!CQ272, INDIRECT(CQ272), 0)), "OK", "Invalid"))</f>
        <v/>
      </c>
      <c r="CS272" s="281"/>
      <c r="CT272" s="281"/>
      <c r="CU272" s="281"/>
      <c r="CV272" s="281" t="b">
        <f>AND(RMDF!CY272&gt;=0, RMDF!CY272&lt;=1-SUM(RMDF!Z272,RMDF!AG272,RMDF!AN272,RMDF!AU272,RMDF!BB272,RMDF!BI272,RMDF!BP272,RMDF!BW272,RMDF!CD272,RMDF!CK272,RMDF!CR272), RMDF!CY272=ROUND(RMDF!CY272,4))</f>
        <v>1</v>
      </c>
      <c r="CW272" s="317">
        <f>RMDF!CW272</f>
        <v>0</v>
      </c>
      <c r="CX272" s="318" t="str">
        <f>IF(CW272=0,"",_xlfn.XLOOKUP(CW272,StatePicklist!$1:$1,StatePicklist!$3:$3,"NA",0))</f>
        <v/>
      </c>
      <c r="CY272" s="297" t="str">
        <f ca="1">IF(RMDF!CX272="", "", IF(ISNUMBER(MATCH(RMDF!CX272, INDIRECT(CX272), 0)), "OK", "Invalid"))</f>
        <v/>
      </c>
      <c r="CZ272" s="281"/>
      <c r="DA272" s="281"/>
      <c r="DB272" s="281"/>
      <c r="DC272" s="281" t="b">
        <f>AND(RMDF!DF272&gt;=0, RMDF!DF272&lt;=1-SUM(RMDF!Z272,RMDF!AG272,RMDF!AN272,RMDF!AU272,RMDF!BB272,RMDF!BI272,RMDF!BP272,RMDF!BW272,RMDF!CD272,RMDF!CK272,RMDF!CR272,RMDF!CY272), RMDF!DF272=ROUND(RMDF!DF272,4))</f>
        <v>1</v>
      </c>
      <c r="DD272" s="317">
        <f>RMDF!DD272</f>
        <v>0</v>
      </c>
      <c r="DE272" s="318" t="str">
        <f>IF(DD272=0,"",_xlfn.XLOOKUP(DD272,StatePicklist!$1:$1,StatePicklist!$3:$3,"NA",0))</f>
        <v/>
      </c>
      <c r="DF272" s="297" t="str">
        <f ca="1">IF(RMDF!DE272="", "", IF(ISNUMBER(MATCH(RMDF!DE272, INDIRECT(DE272), 0)), "OK", "Invalid"))</f>
        <v/>
      </c>
      <c r="DG272" s="281"/>
      <c r="DH272" s="281"/>
      <c r="DI272" s="281"/>
      <c r="DJ272" s="281" t="b">
        <f>AND(RMDF!DM272&gt;=0, RMDF!DM272&lt;=1-SUM(RMDF!Z272,RMDF!AG272,RMDF!AN272,RMDF!AU272,RMDF!BB272,RMDF!BI272,RMDF!BP272,RMDF!BW272,RMDF!CD272,RMDF!CK272,RMDF!CR272,RMDF!CY272,RMDF!DF272), RMDF!DM272=ROUND(RMDF!DM272,4))</f>
        <v>1</v>
      </c>
      <c r="DK272" s="317">
        <f>RMDF!DK272</f>
        <v>0</v>
      </c>
      <c r="DL272" s="318" t="str">
        <f>IF(DK272=0,"",_xlfn.XLOOKUP(DK272,StatePicklist!$1:$1,StatePicklist!$3:$3,"NA",0))</f>
        <v/>
      </c>
      <c r="DM272" s="297" t="str">
        <f ca="1">IF(RMDF!DL272="", "", IF(ISNUMBER(MATCH(RMDF!DL272, INDIRECT(DL272), 0)), "OK", "Invalid"))</f>
        <v/>
      </c>
      <c r="DN272" s="281"/>
      <c r="DO272" s="281"/>
      <c r="DP272" s="281"/>
      <c r="DQ272" s="281" t="b">
        <f>AND(RMDF!DT272&gt;=0, RMDF!DT272&lt;=1-SUM(RMDF!Z272,RMDF!AG272,RMDF!AN272,RMDF!AU272,RMDF!BB272,RMDF!BI272,RMDF!BP272,RMDF!BW272,RMDF!CD272,RMDF!CK272,RMDF!CR272,RMDF!CY272,RMDF!DF272,RMDF!DM272), RMDF!DT272=ROUND(RMDF!DT272,4))</f>
        <v>1</v>
      </c>
      <c r="DR272" s="317">
        <f>RMDF!DR272</f>
        <v>0</v>
      </c>
      <c r="DS272" s="318" t="str">
        <f>IF(DR272=0,"",_xlfn.XLOOKUP(DR272,StatePicklist!$1:$1,StatePicklist!$3:$3,"NA",0))</f>
        <v/>
      </c>
      <c r="DT272" s="297" t="str">
        <f ca="1">IF(RMDF!DS272="", "", IF(ISNUMBER(MATCH(RMDF!DS272, INDIRECT(DS272), 0)), "OK", "Invalid"))</f>
        <v/>
      </c>
      <c r="DU272" s="281"/>
      <c r="DV272" s="281"/>
      <c r="DW272" s="281"/>
      <c r="DX272" s="281" t="b">
        <f>AND(RMDF!EA272&gt;=0, RMDF!EA272&lt;=1-SUM(RMDF!Z272,RMDF!AG272,RMDF!AN272,RMDF!AU272,RMDF!BB272,RMDF!BI272,RMDF!BP272,RMDF!BW272,RMDF!CD272,RMDF!CK272,RMDF!CR272,RMDF!CY272,RMDF!DF272,RMDF!DM272,RMDF!DT272), RMDF!EA272=ROUND(RMDF!EA272,4))</f>
        <v>1</v>
      </c>
      <c r="DY272" s="317">
        <f>RMDF!DY272</f>
        <v>0</v>
      </c>
      <c r="DZ272" s="318" t="str">
        <f>IF(DY272=0,"",_xlfn.XLOOKUP(DY272,StatePicklist!$1:$1,StatePicklist!$3:$3,"NA",0))</f>
        <v/>
      </c>
      <c r="EA272" s="297" t="str">
        <f ca="1">IF(RMDF!DZ272="", "", IF(ISNUMBER(MATCH(RMDF!DZ272, INDIRECT(DZ272), 0)), "OK", "Invalid"))</f>
        <v/>
      </c>
      <c r="EB272" s="281"/>
      <c r="EC272" s="281"/>
      <c r="ED272" s="281"/>
      <c r="EE272" s="281" t="b">
        <f>AND(RMDF!EH272&gt;=0, RMDF!EH272&lt;=1-SUM(RMDF!Z272,RMDF!AG272,RMDF!AN272,RMDF!AU272,RMDF!BB272,RMDF!BI272,RMDF!BP272,RMDF!BW272,RMDF!CD272,RMDF!CK272,RMDF!CR272,RMDF!CY272,RMDF!DF272,RMDF!DM272,RMDF!DT272,RMDF!EA272), RMDF!EH272=ROUND(RMDF!EH272,4))</f>
        <v>1</v>
      </c>
      <c r="EF272" s="317">
        <f>RMDF!EF272</f>
        <v>0</v>
      </c>
      <c r="EG272" s="318" t="str">
        <f>IF(EF272=0,"",_xlfn.XLOOKUP(EF272,StatePicklist!$1:$1,StatePicklist!$3:$3,"NA",0))</f>
        <v/>
      </c>
      <c r="EH272" s="297" t="str">
        <f ca="1">IF(RMDF!EG272="", "", IF(ISNUMBER(MATCH(RMDF!EG272, INDIRECT(EG272), 0)), "OK", "Invalid"))</f>
        <v/>
      </c>
      <c r="EI272" s="281"/>
      <c r="EJ272" s="281"/>
      <c r="EK272" s="281"/>
      <c r="EL272" s="281" t="b">
        <f>AND(RMDF!EO272&gt;=0, RMDF!EO272&lt;=1-SUM(RMDF!Z272,RMDF!AG272,RMDF!AN272,RMDF!AU272,RMDF!BB272,RMDF!BI272,RMDF!BP272,RMDF!BW272,RMDF!CD272,RMDF!CK272,RMDF!CR272,RMDF!CY272,RMDF!DF272,RMDF!DM272,RMDF!DT272,RMDF!EA272,RMDF!EH272), RMDF!EO272=ROUND(RMDF!EO272,4))</f>
        <v>1</v>
      </c>
      <c r="EM272" s="317">
        <f>RMDF!EM272</f>
        <v>0</v>
      </c>
      <c r="EN272" s="318" t="str">
        <f>IF(EM272=0,"",_xlfn.XLOOKUP(EM272,StatePicklist!$1:$1,StatePicklist!$3:$3,"NA",0))</f>
        <v/>
      </c>
      <c r="EO272" s="297" t="str">
        <f ca="1">IF(RMDF!EN272="", "", IF(ISNUMBER(MATCH(RMDF!EN272, INDIRECT(EN272), 0)), "OK", "Invalid"))</f>
        <v/>
      </c>
      <c r="EP272" s="281"/>
      <c r="EQ272" s="281"/>
      <c r="ER272" s="281"/>
      <c r="ES272" s="281" t="b">
        <f>AND(RMDF!EV272&gt;=0, RMDF!EV272&lt;=1-SUM(RMDF!Z272,RMDF!AG272,RMDF!AN272,RMDF!AU272,RMDF!BB272,RMDF!BI272,RMDF!BP272,RMDF!BW272,RMDF!CD272,RMDF!CK272,RMDF!CR272,RMDF!CY272,RMDF!DF272,RMDF!DM272,RMDF!DT272,RMDF!EA272,RMDF!EH272,RMDF!EO272), RMDF!EV272=ROUND(RMDF!EV272,4))</f>
        <v>1</v>
      </c>
      <c r="ET272" s="317">
        <f>RMDF!ET272</f>
        <v>0</v>
      </c>
      <c r="EU272" s="318" t="str">
        <f>IF(ET272=0,"",_xlfn.XLOOKUP(ET272,StatePicklist!$1:$1,StatePicklist!$3:$3,"NA",0))</f>
        <v/>
      </c>
      <c r="EV272" s="297" t="str">
        <f ca="1">IF(RMDF!EU272="", "", IF(ISNUMBER(MATCH(RMDF!EU272, INDIRECT(EU272), 0)), "OK", "Invalid"))</f>
        <v/>
      </c>
      <c r="EW272" s="281"/>
      <c r="EX272" s="281"/>
      <c r="EY272" s="281"/>
      <c r="EZ272" s="281" t="b">
        <f>AND(RMDF!FC272&gt;=0, RMDF!FC272&lt;=1-SUM(RMDF!Z272,RMDF!AG272,RMDF!AN272,RMDF!AU272,RMDF!BB272,RMDF!BI272,RMDF!BP272,RMDF!BW272,RMDF!CD272,RMDF!CK272,RMDF!CR272,RMDF!CY272,RMDF!DF272,RMDF!DM272,RMDF!DT272,RMDF!EA272,RMDF!EH272,RMDF!EO272,RMDF!EV272), RMDF!FC272=ROUND(RMDF!FC272,4))</f>
        <v>1</v>
      </c>
      <c r="FA272" s="317">
        <f>RMDF!FA272</f>
        <v>0</v>
      </c>
      <c r="FB272" s="318" t="str">
        <f>IF(FA272=0,"",_xlfn.XLOOKUP(FA272,StatePicklist!$1:$1,StatePicklist!$3:$3,"NA",0))</f>
        <v/>
      </c>
      <c r="FC272" s="297" t="str">
        <f ca="1">IF(RMDF!FB272="", "", IF(ISNUMBER(MATCH(RMDF!FB272, INDIRECT(FB272), 0)), "OK", "Invalid"))</f>
        <v/>
      </c>
    </row>
    <row r="273" spans="1:159" s="205" customFormat="1" ht="39.9" customHeight="1" x14ac:dyDescent="0.25">
      <c r="A273" s="206"/>
      <c r="B273" s="196"/>
      <c r="C273" s="197"/>
      <c r="D273" s="198"/>
      <c r="E273" s="199"/>
      <c r="F273" s="200"/>
      <c r="G273" s="201"/>
      <c r="H273" s="292"/>
      <c r="I273" s="305">
        <f>RMDF!I273</f>
        <v>0</v>
      </c>
      <c r="J273" s="305" t="str">
        <f>IF(I273=ProductCode!$B$30,"PDReclPost",IF(OR(I273=ProductCode!$C$30,I273=ProductCode!$E$30,I273=ProductCode!$G$30),"PDPreCon",IF(OR(I273=ProductCode!$D$30,I273=ProductCode!$F$30),"PDNotReclPost","")))</f>
        <v/>
      </c>
      <c r="K273" s="305" t="str">
        <f t="shared" si="18"/>
        <v/>
      </c>
      <c r="L273" s="289"/>
      <c r="M273" s="305" t="str">
        <f t="shared" si="18"/>
        <v/>
      </c>
      <c r="N273" s="289" t="b">
        <f>AND(RMDF!N273&gt;=0, RMDF!N273&lt;=1-RMDF!L273, RMDF!N273=ROUND(RMDF!N273,4))</f>
        <v>1</v>
      </c>
      <c r="O273" s="286" t="str">
        <f>IF(P273="","",IF(I273="","",IF(LEFT(I273,13)="Reclaimed pos",RawMaterialCode!$E$569,RawMaterialCode!$E$568)))</f>
        <v>Reclaimed pre-consumer mixed fibers (RM0578)</v>
      </c>
      <c r="P273" s="295">
        <f t="shared" si="19"/>
        <v>1</v>
      </c>
      <c r="Q273" s="202"/>
      <c r="R273" s="203"/>
      <c r="S273" s="204" t="str">
        <f t="shared" si="20"/>
        <v/>
      </c>
      <c r="T273" s="281"/>
      <c r="U273" s="281"/>
      <c r="V273" s="281"/>
      <c r="W273" s="281"/>
      <c r="X273" s="317">
        <f>RMDF!X273</f>
        <v>0</v>
      </c>
      <c r="Y273" s="318" t="str">
        <f>IF(X273=0,"",_xlfn.XLOOKUP(X273,StatePicklist!$1:$1,StatePicklist!$3:$3,"NA",0))</f>
        <v/>
      </c>
      <c r="Z273" s="297" t="str">
        <f ca="1">IF(RMDF!Y273="", "", IF(ISNUMBER(MATCH(RMDF!Y273, INDIRECT(Y273), 0)), "OK", "Invalid"))</f>
        <v/>
      </c>
      <c r="AA273" s="281"/>
      <c r="AB273" s="281"/>
      <c r="AC273" s="281"/>
      <c r="AD273" s="281" t="b">
        <f>AND(RMDF!AG273&gt;=0, RMDF!AG273&lt;=1-RMDF!Z273, RMDF!AG273=ROUND(RMDF!AG273,4))</f>
        <v>1</v>
      </c>
      <c r="AE273" s="317">
        <f>RMDF!AE273</f>
        <v>0</v>
      </c>
      <c r="AF273" s="318" t="str">
        <f>IF(AE273=0,"",_xlfn.XLOOKUP(AE273,StatePicklist!$1:$1,StatePicklist!$3:$3,"NA",0))</f>
        <v/>
      </c>
      <c r="AG273" s="297" t="str">
        <f ca="1">IF(RMDF!AF273="", "", IF(ISNUMBER(MATCH(RMDF!AF273, INDIRECT(AF273), 0)), "OK", "Invalid"))</f>
        <v/>
      </c>
      <c r="AH273" s="281"/>
      <c r="AI273" s="281"/>
      <c r="AJ273" s="281"/>
      <c r="AK273" s="281" t="b">
        <f>AND(RMDF!AN273&gt;=0, RMDF!AN273&lt;=1-SUM(RMDF!Z273,RMDF!AG273), RMDF!AN273=ROUND(RMDF!AN273,4))</f>
        <v>1</v>
      </c>
      <c r="AL273" s="317">
        <f>RMDF!AL273</f>
        <v>0</v>
      </c>
      <c r="AM273" s="318" t="str">
        <f>IF(AL273=0,"",_xlfn.XLOOKUP(AL273,StatePicklist!$1:$1,StatePicklist!$3:$3,"NA",0))</f>
        <v/>
      </c>
      <c r="AN273" s="297" t="str">
        <f ca="1">IF(RMDF!AM273="", "", IF(ISNUMBER(MATCH(RMDF!AM273, INDIRECT(AM273), 0)), "OK", "Invalid"))</f>
        <v/>
      </c>
      <c r="AO273" s="281"/>
      <c r="AP273" s="281"/>
      <c r="AQ273" s="281"/>
      <c r="AR273" s="281" t="b">
        <f>AND(RMDF!AU273&gt;=0, RMDF!AU273&lt;=1-SUM(RMDF!Z273,RMDF!AG273,RMDF!AN273), RMDF!AU273=ROUND(RMDF!AU273,4))</f>
        <v>1</v>
      </c>
      <c r="AS273" s="317">
        <f>RMDF!AS273</f>
        <v>0</v>
      </c>
      <c r="AT273" s="318" t="str">
        <f>IF(AS273=0,"",_xlfn.XLOOKUP(AS273,StatePicklist!$1:$1,StatePicklist!$3:$3,"NA",0))</f>
        <v/>
      </c>
      <c r="AU273" s="297" t="str">
        <f ca="1">IF(RMDF!AT273="", "", IF(ISNUMBER(MATCH(RMDF!AT273, INDIRECT(AT273), 0)), "OK", "Invalid"))</f>
        <v/>
      </c>
      <c r="AV273" s="281"/>
      <c r="AW273" s="281"/>
      <c r="AX273" s="281"/>
      <c r="AY273" s="281" t="b">
        <f>AND(RMDF!BB273&gt;=0, RMDF!BB273&lt;=1-SUM(RMDF!Z273,RMDF!AG273,RMDF!AN273,RMDF!AU273), RMDF!BB273=ROUND(RMDF!BB273,4))</f>
        <v>1</v>
      </c>
      <c r="AZ273" s="317">
        <f>RMDF!AZ273</f>
        <v>0</v>
      </c>
      <c r="BA273" s="318" t="str">
        <f>IF(AZ273=0,"",_xlfn.XLOOKUP(AZ273,StatePicklist!$1:$1,StatePicklist!$3:$3,"NA",0))</f>
        <v/>
      </c>
      <c r="BB273" s="297" t="str">
        <f ca="1">IF(RMDF!BA273="", "", IF(ISNUMBER(MATCH(RMDF!BA273, INDIRECT(BA273), 0)), "OK", "Invalid"))</f>
        <v/>
      </c>
      <c r="BC273" s="281"/>
      <c r="BD273" s="281"/>
      <c r="BE273" s="281"/>
      <c r="BF273" s="281" t="b">
        <f>AND(RMDF!BI273&gt;=0, RMDF!BI273&lt;=1-SUM(RMDF!Z273,RMDF!AG273,RMDF!AN273,RMDF!AU273,RMDF!BB273), RMDF!BI273=ROUND(RMDF!BI273,4))</f>
        <v>1</v>
      </c>
      <c r="BG273" s="317">
        <f>RMDF!BG273</f>
        <v>0</v>
      </c>
      <c r="BH273" s="318" t="str">
        <f>IF(BG273=0,"",_xlfn.XLOOKUP(BG273,StatePicklist!$1:$1,StatePicklist!$3:$3,"NA",0))</f>
        <v/>
      </c>
      <c r="BI273" s="297" t="str">
        <f ca="1">IF(RMDF!BH273="", "", IF(ISNUMBER(MATCH(RMDF!BH273, INDIRECT(BH273), 0)), "OK", "Invalid"))</f>
        <v/>
      </c>
      <c r="BJ273" s="281"/>
      <c r="BK273" s="281"/>
      <c r="BL273" s="281"/>
      <c r="BM273" s="281" t="b">
        <f>AND(RMDF!BP273&gt;=0, RMDF!BP273&lt;=1-SUM(RMDF!Z273,RMDF!AG273,RMDF!AN273,RMDF!AU273,RMDF!BB273,RMDF!BI273), RMDF!BP273=ROUND(RMDF!BP273,4))</f>
        <v>1</v>
      </c>
      <c r="BN273" s="317">
        <f>RMDF!BN273</f>
        <v>0</v>
      </c>
      <c r="BO273" s="318" t="str">
        <f>IF(BN273=0,"",_xlfn.XLOOKUP(BN273,StatePicklist!$1:$1,StatePicklist!$3:$3,"NA",0))</f>
        <v/>
      </c>
      <c r="BP273" s="297" t="str">
        <f ca="1">IF(RMDF!BO273="", "", IF(ISNUMBER(MATCH(RMDF!BO273, INDIRECT(BO273), 0)), "OK", "Invalid"))</f>
        <v/>
      </c>
      <c r="BQ273" s="281"/>
      <c r="BR273" s="281"/>
      <c r="BS273" s="281"/>
      <c r="BT273" s="281" t="b">
        <f>AND(RMDF!BW273&gt;=0, RMDF!BW273&lt;=1-SUM(RMDF!Z273,RMDF!AG273,RMDF!AN273,RMDF!AU273,RMDF!BB273,RMDF!BI273,RMDF!BP273), RMDF!BW273=ROUND(RMDF!BW273,4))</f>
        <v>1</v>
      </c>
      <c r="BU273" s="317">
        <f>RMDF!BU273</f>
        <v>0</v>
      </c>
      <c r="BV273" s="318" t="str">
        <f>IF(BU273=0,"",_xlfn.XLOOKUP(BU273,StatePicklist!$1:$1,StatePicklist!$3:$3,"NA",0))</f>
        <v/>
      </c>
      <c r="BW273" s="297" t="str">
        <f ca="1">IF(RMDF!BV273="", "", IF(ISNUMBER(MATCH(RMDF!BV273, INDIRECT(BV273), 0)), "OK", "Invalid"))</f>
        <v/>
      </c>
      <c r="BX273" s="281"/>
      <c r="BY273" s="281"/>
      <c r="BZ273" s="281"/>
      <c r="CA273" s="281" t="b">
        <f>AND(RMDF!CD273&gt;=0, RMDF!CD273&lt;=1-SUM(RMDF!Z273,RMDF!AG273,RMDF!AN273,RMDF!AU273,RMDF!BB273,RMDF!BI273,RMDF!BP273,RMDF!BW273), RMDF!CD273=ROUND(RMDF!CD273,4))</f>
        <v>1</v>
      </c>
      <c r="CB273" s="317">
        <f>RMDF!CB273</f>
        <v>0</v>
      </c>
      <c r="CC273" s="318" t="str">
        <f>IF(CB273=0,"",_xlfn.XLOOKUP(CB273,StatePicklist!$1:$1,StatePicklist!$3:$3,"NA",0))</f>
        <v/>
      </c>
      <c r="CD273" s="297" t="str">
        <f ca="1">IF(RMDF!CC273="", "", IF(ISNUMBER(MATCH(RMDF!CC273, INDIRECT(CC273), 0)), "OK", "Invalid"))</f>
        <v/>
      </c>
      <c r="CE273" s="281"/>
      <c r="CF273" s="281"/>
      <c r="CG273" s="281"/>
      <c r="CH273" s="281" t="b">
        <f>AND(RMDF!CK273&gt;=0, RMDF!CK273&lt;=1-SUM(RMDF!Z273,RMDF!AG273,RMDF!AN273,RMDF!AU273,RMDF!BB273,RMDF!BI273,RMDF!BP273,RMDF!BW273,RMDF!CD273), RMDF!CK273=ROUND(RMDF!CK273,4))</f>
        <v>1</v>
      </c>
      <c r="CI273" s="317">
        <f>RMDF!CI273</f>
        <v>0</v>
      </c>
      <c r="CJ273" s="318" t="str">
        <f>IF(CI273=0,"",_xlfn.XLOOKUP(CI273,StatePicklist!$1:$1,StatePicklist!$3:$3,"NA",0))</f>
        <v/>
      </c>
      <c r="CK273" s="297" t="str">
        <f ca="1">IF(RMDF!CJ273="", "", IF(ISNUMBER(MATCH(RMDF!CJ273, INDIRECT(CJ273), 0)), "OK", "Invalid"))</f>
        <v/>
      </c>
      <c r="CL273" s="281"/>
      <c r="CM273" s="281"/>
      <c r="CN273" s="281"/>
      <c r="CO273" s="281" t="b">
        <f>AND(RMDF!CR273&gt;=0, RMDF!CR273&lt;=1-SUM(RMDF!Z273,RMDF!AG273,RMDF!AN273,RMDF!AU273,RMDF!BB273,RMDF!BI273,RMDF!BP273,RMDF!BW273,RMDF!CD273,RMDF!CK273), RMDF!CR273=ROUND(RMDF!CR273,4))</f>
        <v>1</v>
      </c>
      <c r="CP273" s="317">
        <f>RMDF!CP273</f>
        <v>0</v>
      </c>
      <c r="CQ273" s="318" t="str">
        <f>IF(CP273=0,"",_xlfn.XLOOKUP(CP273,StatePicklist!$1:$1,StatePicklist!$3:$3,"NA",0))</f>
        <v/>
      </c>
      <c r="CR273" s="297" t="str">
        <f ca="1">IF(RMDF!CQ273="", "", IF(ISNUMBER(MATCH(RMDF!CQ273, INDIRECT(CQ273), 0)), "OK", "Invalid"))</f>
        <v/>
      </c>
      <c r="CS273" s="281"/>
      <c r="CT273" s="281"/>
      <c r="CU273" s="281"/>
      <c r="CV273" s="281" t="b">
        <f>AND(RMDF!CY273&gt;=0, RMDF!CY273&lt;=1-SUM(RMDF!Z273,RMDF!AG273,RMDF!AN273,RMDF!AU273,RMDF!BB273,RMDF!BI273,RMDF!BP273,RMDF!BW273,RMDF!CD273,RMDF!CK273,RMDF!CR273), RMDF!CY273=ROUND(RMDF!CY273,4))</f>
        <v>1</v>
      </c>
      <c r="CW273" s="317">
        <f>RMDF!CW273</f>
        <v>0</v>
      </c>
      <c r="CX273" s="318" t="str">
        <f>IF(CW273=0,"",_xlfn.XLOOKUP(CW273,StatePicklist!$1:$1,StatePicklist!$3:$3,"NA",0))</f>
        <v/>
      </c>
      <c r="CY273" s="297" t="str">
        <f ca="1">IF(RMDF!CX273="", "", IF(ISNUMBER(MATCH(RMDF!CX273, INDIRECT(CX273), 0)), "OK", "Invalid"))</f>
        <v/>
      </c>
      <c r="CZ273" s="281"/>
      <c r="DA273" s="281"/>
      <c r="DB273" s="281"/>
      <c r="DC273" s="281" t="b">
        <f>AND(RMDF!DF273&gt;=0, RMDF!DF273&lt;=1-SUM(RMDF!Z273,RMDF!AG273,RMDF!AN273,RMDF!AU273,RMDF!BB273,RMDF!BI273,RMDF!BP273,RMDF!BW273,RMDF!CD273,RMDF!CK273,RMDF!CR273,RMDF!CY273), RMDF!DF273=ROUND(RMDF!DF273,4))</f>
        <v>1</v>
      </c>
      <c r="DD273" s="317">
        <f>RMDF!DD273</f>
        <v>0</v>
      </c>
      <c r="DE273" s="318" t="str">
        <f>IF(DD273=0,"",_xlfn.XLOOKUP(DD273,StatePicklist!$1:$1,StatePicklist!$3:$3,"NA",0))</f>
        <v/>
      </c>
      <c r="DF273" s="297" t="str">
        <f ca="1">IF(RMDF!DE273="", "", IF(ISNUMBER(MATCH(RMDF!DE273, INDIRECT(DE273), 0)), "OK", "Invalid"))</f>
        <v/>
      </c>
      <c r="DG273" s="281"/>
      <c r="DH273" s="281"/>
      <c r="DI273" s="281"/>
      <c r="DJ273" s="281" t="b">
        <f>AND(RMDF!DM273&gt;=0, RMDF!DM273&lt;=1-SUM(RMDF!Z273,RMDF!AG273,RMDF!AN273,RMDF!AU273,RMDF!BB273,RMDF!BI273,RMDF!BP273,RMDF!BW273,RMDF!CD273,RMDF!CK273,RMDF!CR273,RMDF!CY273,RMDF!DF273), RMDF!DM273=ROUND(RMDF!DM273,4))</f>
        <v>1</v>
      </c>
      <c r="DK273" s="317">
        <f>RMDF!DK273</f>
        <v>0</v>
      </c>
      <c r="DL273" s="318" t="str">
        <f>IF(DK273=0,"",_xlfn.XLOOKUP(DK273,StatePicklist!$1:$1,StatePicklist!$3:$3,"NA",0))</f>
        <v/>
      </c>
      <c r="DM273" s="297" t="str">
        <f ca="1">IF(RMDF!DL273="", "", IF(ISNUMBER(MATCH(RMDF!DL273, INDIRECT(DL273), 0)), "OK", "Invalid"))</f>
        <v/>
      </c>
      <c r="DN273" s="281"/>
      <c r="DO273" s="281"/>
      <c r="DP273" s="281"/>
      <c r="DQ273" s="281" t="b">
        <f>AND(RMDF!DT273&gt;=0, RMDF!DT273&lt;=1-SUM(RMDF!Z273,RMDF!AG273,RMDF!AN273,RMDF!AU273,RMDF!BB273,RMDF!BI273,RMDF!BP273,RMDF!BW273,RMDF!CD273,RMDF!CK273,RMDF!CR273,RMDF!CY273,RMDF!DF273,RMDF!DM273), RMDF!DT273=ROUND(RMDF!DT273,4))</f>
        <v>1</v>
      </c>
      <c r="DR273" s="317">
        <f>RMDF!DR273</f>
        <v>0</v>
      </c>
      <c r="DS273" s="318" t="str">
        <f>IF(DR273=0,"",_xlfn.XLOOKUP(DR273,StatePicklist!$1:$1,StatePicklist!$3:$3,"NA",0))</f>
        <v/>
      </c>
      <c r="DT273" s="297" t="str">
        <f ca="1">IF(RMDF!DS273="", "", IF(ISNUMBER(MATCH(RMDF!DS273, INDIRECT(DS273), 0)), "OK", "Invalid"))</f>
        <v/>
      </c>
      <c r="DU273" s="281"/>
      <c r="DV273" s="281"/>
      <c r="DW273" s="281"/>
      <c r="DX273" s="281" t="b">
        <f>AND(RMDF!EA273&gt;=0, RMDF!EA273&lt;=1-SUM(RMDF!Z273,RMDF!AG273,RMDF!AN273,RMDF!AU273,RMDF!BB273,RMDF!BI273,RMDF!BP273,RMDF!BW273,RMDF!CD273,RMDF!CK273,RMDF!CR273,RMDF!CY273,RMDF!DF273,RMDF!DM273,RMDF!DT273), RMDF!EA273=ROUND(RMDF!EA273,4))</f>
        <v>1</v>
      </c>
      <c r="DY273" s="317">
        <f>RMDF!DY273</f>
        <v>0</v>
      </c>
      <c r="DZ273" s="318" t="str">
        <f>IF(DY273=0,"",_xlfn.XLOOKUP(DY273,StatePicklist!$1:$1,StatePicklist!$3:$3,"NA",0))</f>
        <v/>
      </c>
      <c r="EA273" s="297" t="str">
        <f ca="1">IF(RMDF!DZ273="", "", IF(ISNUMBER(MATCH(RMDF!DZ273, INDIRECT(DZ273), 0)), "OK", "Invalid"))</f>
        <v/>
      </c>
      <c r="EB273" s="281"/>
      <c r="EC273" s="281"/>
      <c r="ED273" s="281"/>
      <c r="EE273" s="281" t="b">
        <f>AND(RMDF!EH273&gt;=0, RMDF!EH273&lt;=1-SUM(RMDF!Z273,RMDF!AG273,RMDF!AN273,RMDF!AU273,RMDF!BB273,RMDF!BI273,RMDF!BP273,RMDF!BW273,RMDF!CD273,RMDF!CK273,RMDF!CR273,RMDF!CY273,RMDF!DF273,RMDF!DM273,RMDF!DT273,RMDF!EA273), RMDF!EH273=ROUND(RMDF!EH273,4))</f>
        <v>1</v>
      </c>
      <c r="EF273" s="317">
        <f>RMDF!EF273</f>
        <v>0</v>
      </c>
      <c r="EG273" s="318" t="str">
        <f>IF(EF273=0,"",_xlfn.XLOOKUP(EF273,StatePicklist!$1:$1,StatePicklist!$3:$3,"NA",0))</f>
        <v/>
      </c>
      <c r="EH273" s="297" t="str">
        <f ca="1">IF(RMDF!EG273="", "", IF(ISNUMBER(MATCH(RMDF!EG273, INDIRECT(EG273), 0)), "OK", "Invalid"))</f>
        <v/>
      </c>
      <c r="EI273" s="281"/>
      <c r="EJ273" s="281"/>
      <c r="EK273" s="281"/>
      <c r="EL273" s="281" t="b">
        <f>AND(RMDF!EO273&gt;=0, RMDF!EO273&lt;=1-SUM(RMDF!Z273,RMDF!AG273,RMDF!AN273,RMDF!AU273,RMDF!BB273,RMDF!BI273,RMDF!BP273,RMDF!BW273,RMDF!CD273,RMDF!CK273,RMDF!CR273,RMDF!CY273,RMDF!DF273,RMDF!DM273,RMDF!DT273,RMDF!EA273,RMDF!EH273), RMDF!EO273=ROUND(RMDF!EO273,4))</f>
        <v>1</v>
      </c>
      <c r="EM273" s="317">
        <f>RMDF!EM273</f>
        <v>0</v>
      </c>
      <c r="EN273" s="318" t="str">
        <f>IF(EM273=0,"",_xlfn.XLOOKUP(EM273,StatePicklist!$1:$1,StatePicklist!$3:$3,"NA",0))</f>
        <v/>
      </c>
      <c r="EO273" s="297" t="str">
        <f ca="1">IF(RMDF!EN273="", "", IF(ISNUMBER(MATCH(RMDF!EN273, INDIRECT(EN273), 0)), "OK", "Invalid"))</f>
        <v/>
      </c>
      <c r="EP273" s="281"/>
      <c r="EQ273" s="281"/>
      <c r="ER273" s="281"/>
      <c r="ES273" s="281" t="b">
        <f>AND(RMDF!EV273&gt;=0, RMDF!EV273&lt;=1-SUM(RMDF!Z273,RMDF!AG273,RMDF!AN273,RMDF!AU273,RMDF!BB273,RMDF!BI273,RMDF!BP273,RMDF!BW273,RMDF!CD273,RMDF!CK273,RMDF!CR273,RMDF!CY273,RMDF!DF273,RMDF!DM273,RMDF!DT273,RMDF!EA273,RMDF!EH273,RMDF!EO273), RMDF!EV273=ROUND(RMDF!EV273,4))</f>
        <v>1</v>
      </c>
      <c r="ET273" s="317">
        <f>RMDF!ET273</f>
        <v>0</v>
      </c>
      <c r="EU273" s="318" t="str">
        <f>IF(ET273=0,"",_xlfn.XLOOKUP(ET273,StatePicklist!$1:$1,StatePicklist!$3:$3,"NA",0))</f>
        <v/>
      </c>
      <c r="EV273" s="297" t="str">
        <f ca="1">IF(RMDF!EU273="", "", IF(ISNUMBER(MATCH(RMDF!EU273, INDIRECT(EU273), 0)), "OK", "Invalid"))</f>
        <v/>
      </c>
      <c r="EW273" s="281"/>
      <c r="EX273" s="281"/>
      <c r="EY273" s="281"/>
      <c r="EZ273" s="281" t="b">
        <f>AND(RMDF!FC273&gt;=0, RMDF!FC273&lt;=1-SUM(RMDF!Z273,RMDF!AG273,RMDF!AN273,RMDF!AU273,RMDF!BB273,RMDF!BI273,RMDF!BP273,RMDF!BW273,RMDF!CD273,RMDF!CK273,RMDF!CR273,RMDF!CY273,RMDF!DF273,RMDF!DM273,RMDF!DT273,RMDF!EA273,RMDF!EH273,RMDF!EO273,RMDF!EV273), RMDF!FC273=ROUND(RMDF!FC273,4))</f>
        <v>1</v>
      </c>
      <c r="FA273" s="317">
        <f>RMDF!FA273</f>
        <v>0</v>
      </c>
      <c r="FB273" s="318" t="str">
        <f>IF(FA273=0,"",_xlfn.XLOOKUP(FA273,StatePicklist!$1:$1,StatePicklist!$3:$3,"NA",0))</f>
        <v/>
      </c>
      <c r="FC273" s="297" t="str">
        <f ca="1">IF(RMDF!FB273="", "", IF(ISNUMBER(MATCH(RMDF!FB273, INDIRECT(FB273), 0)), "OK", "Invalid"))</f>
        <v/>
      </c>
    </row>
    <row r="274" spans="1:159" s="205" customFormat="1" ht="39.9" customHeight="1" x14ac:dyDescent="0.25">
      <c r="A274" s="206"/>
      <c r="B274" s="196"/>
      <c r="C274" s="197"/>
      <c r="D274" s="198"/>
      <c r="E274" s="199"/>
      <c r="F274" s="200"/>
      <c r="G274" s="201"/>
      <c r="H274" s="292"/>
      <c r="I274" s="305">
        <f>RMDF!I274</f>
        <v>0</v>
      </c>
      <c r="J274" s="305" t="str">
        <f>IF(I274=ProductCode!$B$30,"PDReclPost",IF(OR(I274=ProductCode!$C$30,I274=ProductCode!$E$30,I274=ProductCode!$G$30),"PDPreCon",IF(OR(I274=ProductCode!$D$30,I274=ProductCode!$F$30),"PDNotReclPost","")))</f>
        <v/>
      </c>
      <c r="K274" s="305" t="str">
        <f t="shared" si="18"/>
        <v/>
      </c>
      <c r="L274" s="289"/>
      <c r="M274" s="305" t="str">
        <f t="shared" si="18"/>
        <v/>
      </c>
      <c r="N274" s="289" t="b">
        <f>AND(RMDF!N274&gt;=0, RMDF!N274&lt;=1-RMDF!L274, RMDF!N274=ROUND(RMDF!N274,4))</f>
        <v>1</v>
      </c>
      <c r="O274" s="286" t="str">
        <f>IF(P274="","",IF(I274="","",IF(LEFT(I274,13)="Reclaimed pos",RawMaterialCode!$E$569,RawMaterialCode!$E$568)))</f>
        <v>Reclaimed pre-consumer mixed fibers (RM0578)</v>
      </c>
      <c r="P274" s="295">
        <f t="shared" si="19"/>
        <v>1</v>
      </c>
      <c r="Q274" s="202"/>
      <c r="R274" s="203"/>
      <c r="S274" s="204" t="str">
        <f t="shared" si="20"/>
        <v/>
      </c>
      <c r="T274" s="281"/>
      <c r="U274" s="281"/>
      <c r="V274" s="281"/>
      <c r="W274" s="281"/>
      <c r="X274" s="317">
        <f>RMDF!X274</f>
        <v>0</v>
      </c>
      <c r="Y274" s="318" t="str">
        <f>IF(X274=0,"",_xlfn.XLOOKUP(X274,StatePicklist!$1:$1,StatePicklist!$3:$3,"NA",0))</f>
        <v/>
      </c>
      <c r="Z274" s="297" t="str">
        <f ca="1">IF(RMDF!Y274="", "", IF(ISNUMBER(MATCH(RMDF!Y274, INDIRECT(Y274), 0)), "OK", "Invalid"))</f>
        <v/>
      </c>
      <c r="AA274" s="281"/>
      <c r="AB274" s="281"/>
      <c r="AC274" s="281"/>
      <c r="AD274" s="281" t="b">
        <f>AND(RMDF!AG274&gt;=0, RMDF!AG274&lt;=1-RMDF!Z274, RMDF!AG274=ROUND(RMDF!AG274,4))</f>
        <v>1</v>
      </c>
      <c r="AE274" s="317">
        <f>RMDF!AE274</f>
        <v>0</v>
      </c>
      <c r="AF274" s="318" t="str">
        <f>IF(AE274=0,"",_xlfn.XLOOKUP(AE274,StatePicklist!$1:$1,StatePicklist!$3:$3,"NA",0))</f>
        <v/>
      </c>
      <c r="AG274" s="297" t="str">
        <f ca="1">IF(RMDF!AF274="", "", IF(ISNUMBER(MATCH(RMDF!AF274, INDIRECT(AF274), 0)), "OK", "Invalid"))</f>
        <v/>
      </c>
      <c r="AH274" s="281"/>
      <c r="AI274" s="281"/>
      <c r="AJ274" s="281"/>
      <c r="AK274" s="281" t="b">
        <f>AND(RMDF!AN274&gt;=0, RMDF!AN274&lt;=1-SUM(RMDF!Z274,RMDF!AG274), RMDF!AN274=ROUND(RMDF!AN274,4))</f>
        <v>1</v>
      </c>
      <c r="AL274" s="317">
        <f>RMDF!AL274</f>
        <v>0</v>
      </c>
      <c r="AM274" s="318" t="str">
        <f>IF(AL274=0,"",_xlfn.XLOOKUP(AL274,StatePicklist!$1:$1,StatePicklist!$3:$3,"NA",0))</f>
        <v/>
      </c>
      <c r="AN274" s="297" t="str">
        <f ca="1">IF(RMDF!AM274="", "", IF(ISNUMBER(MATCH(RMDF!AM274, INDIRECT(AM274), 0)), "OK", "Invalid"))</f>
        <v/>
      </c>
      <c r="AO274" s="281"/>
      <c r="AP274" s="281"/>
      <c r="AQ274" s="281"/>
      <c r="AR274" s="281" t="b">
        <f>AND(RMDF!AU274&gt;=0, RMDF!AU274&lt;=1-SUM(RMDF!Z274,RMDF!AG274,RMDF!AN274), RMDF!AU274=ROUND(RMDF!AU274,4))</f>
        <v>1</v>
      </c>
      <c r="AS274" s="317">
        <f>RMDF!AS274</f>
        <v>0</v>
      </c>
      <c r="AT274" s="318" t="str">
        <f>IF(AS274=0,"",_xlfn.XLOOKUP(AS274,StatePicklist!$1:$1,StatePicklist!$3:$3,"NA",0))</f>
        <v/>
      </c>
      <c r="AU274" s="297" t="str">
        <f ca="1">IF(RMDF!AT274="", "", IF(ISNUMBER(MATCH(RMDF!AT274, INDIRECT(AT274), 0)), "OK", "Invalid"))</f>
        <v/>
      </c>
      <c r="AV274" s="281"/>
      <c r="AW274" s="281"/>
      <c r="AX274" s="281"/>
      <c r="AY274" s="281" t="b">
        <f>AND(RMDF!BB274&gt;=0, RMDF!BB274&lt;=1-SUM(RMDF!Z274,RMDF!AG274,RMDF!AN274,RMDF!AU274), RMDF!BB274=ROUND(RMDF!BB274,4))</f>
        <v>1</v>
      </c>
      <c r="AZ274" s="317">
        <f>RMDF!AZ274</f>
        <v>0</v>
      </c>
      <c r="BA274" s="318" t="str">
        <f>IF(AZ274=0,"",_xlfn.XLOOKUP(AZ274,StatePicklist!$1:$1,StatePicklist!$3:$3,"NA",0))</f>
        <v/>
      </c>
      <c r="BB274" s="297" t="str">
        <f ca="1">IF(RMDF!BA274="", "", IF(ISNUMBER(MATCH(RMDF!BA274, INDIRECT(BA274), 0)), "OK", "Invalid"))</f>
        <v/>
      </c>
      <c r="BC274" s="281"/>
      <c r="BD274" s="281"/>
      <c r="BE274" s="281"/>
      <c r="BF274" s="281" t="b">
        <f>AND(RMDF!BI274&gt;=0, RMDF!BI274&lt;=1-SUM(RMDF!Z274,RMDF!AG274,RMDF!AN274,RMDF!AU274,RMDF!BB274), RMDF!BI274=ROUND(RMDF!BI274,4))</f>
        <v>1</v>
      </c>
      <c r="BG274" s="317">
        <f>RMDF!BG274</f>
        <v>0</v>
      </c>
      <c r="BH274" s="318" t="str">
        <f>IF(BG274=0,"",_xlfn.XLOOKUP(BG274,StatePicklist!$1:$1,StatePicklist!$3:$3,"NA",0))</f>
        <v/>
      </c>
      <c r="BI274" s="297" t="str">
        <f ca="1">IF(RMDF!BH274="", "", IF(ISNUMBER(MATCH(RMDF!BH274, INDIRECT(BH274), 0)), "OK", "Invalid"))</f>
        <v/>
      </c>
      <c r="BJ274" s="281"/>
      <c r="BK274" s="281"/>
      <c r="BL274" s="281"/>
      <c r="BM274" s="281" t="b">
        <f>AND(RMDF!BP274&gt;=0, RMDF!BP274&lt;=1-SUM(RMDF!Z274,RMDF!AG274,RMDF!AN274,RMDF!AU274,RMDF!BB274,RMDF!BI274), RMDF!BP274=ROUND(RMDF!BP274,4))</f>
        <v>1</v>
      </c>
      <c r="BN274" s="317">
        <f>RMDF!BN274</f>
        <v>0</v>
      </c>
      <c r="BO274" s="318" t="str">
        <f>IF(BN274=0,"",_xlfn.XLOOKUP(BN274,StatePicklist!$1:$1,StatePicklist!$3:$3,"NA",0))</f>
        <v/>
      </c>
      <c r="BP274" s="297" t="str">
        <f ca="1">IF(RMDF!BO274="", "", IF(ISNUMBER(MATCH(RMDF!BO274, INDIRECT(BO274), 0)), "OK", "Invalid"))</f>
        <v/>
      </c>
      <c r="BQ274" s="281"/>
      <c r="BR274" s="281"/>
      <c r="BS274" s="281"/>
      <c r="BT274" s="281" t="b">
        <f>AND(RMDF!BW274&gt;=0, RMDF!BW274&lt;=1-SUM(RMDF!Z274,RMDF!AG274,RMDF!AN274,RMDF!AU274,RMDF!BB274,RMDF!BI274,RMDF!BP274), RMDF!BW274=ROUND(RMDF!BW274,4))</f>
        <v>1</v>
      </c>
      <c r="BU274" s="317">
        <f>RMDF!BU274</f>
        <v>0</v>
      </c>
      <c r="BV274" s="318" t="str">
        <f>IF(BU274=0,"",_xlfn.XLOOKUP(BU274,StatePicklist!$1:$1,StatePicklist!$3:$3,"NA",0))</f>
        <v/>
      </c>
      <c r="BW274" s="297" t="str">
        <f ca="1">IF(RMDF!BV274="", "", IF(ISNUMBER(MATCH(RMDF!BV274, INDIRECT(BV274), 0)), "OK", "Invalid"))</f>
        <v/>
      </c>
      <c r="BX274" s="281"/>
      <c r="BY274" s="281"/>
      <c r="BZ274" s="281"/>
      <c r="CA274" s="281" t="b">
        <f>AND(RMDF!CD274&gt;=0, RMDF!CD274&lt;=1-SUM(RMDF!Z274,RMDF!AG274,RMDF!AN274,RMDF!AU274,RMDF!BB274,RMDF!BI274,RMDF!BP274,RMDF!BW274), RMDF!CD274=ROUND(RMDF!CD274,4))</f>
        <v>1</v>
      </c>
      <c r="CB274" s="317">
        <f>RMDF!CB274</f>
        <v>0</v>
      </c>
      <c r="CC274" s="318" t="str">
        <f>IF(CB274=0,"",_xlfn.XLOOKUP(CB274,StatePicklist!$1:$1,StatePicklist!$3:$3,"NA",0))</f>
        <v/>
      </c>
      <c r="CD274" s="297" t="str">
        <f ca="1">IF(RMDF!CC274="", "", IF(ISNUMBER(MATCH(RMDF!CC274, INDIRECT(CC274), 0)), "OK", "Invalid"))</f>
        <v/>
      </c>
      <c r="CE274" s="281"/>
      <c r="CF274" s="281"/>
      <c r="CG274" s="281"/>
      <c r="CH274" s="281" t="b">
        <f>AND(RMDF!CK274&gt;=0, RMDF!CK274&lt;=1-SUM(RMDF!Z274,RMDF!AG274,RMDF!AN274,RMDF!AU274,RMDF!BB274,RMDF!BI274,RMDF!BP274,RMDF!BW274,RMDF!CD274), RMDF!CK274=ROUND(RMDF!CK274,4))</f>
        <v>1</v>
      </c>
      <c r="CI274" s="317">
        <f>RMDF!CI274</f>
        <v>0</v>
      </c>
      <c r="CJ274" s="318" t="str">
        <f>IF(CI274=0,"",_xlfn.XLOOKUP(CI274,StatePicklist!$1:$1,StatePicklist!$3:$3,"NA",0))</f>
        <v/>
      </c>
      <c r="CK274" s="297" t="str">
        <f ca="1">IF(RMDF!CJ274="", "", IF(ISNUMBER(MATCH(RMDF!CJ274, INDIRECT(CJ274), 0)), "OK", "Invalid"))</f>
        <v/>
      </c>
      <c r="CL274" s="281"/>
      <c r="CM274" s="281"/>
      <c r="CN274" s="281"/>
      <c r="CO274" s="281" t="b">
        <f>AND(RMDF!CR274&gt;=0, RMDF!CR274&lt;=1-SUM(RMDF!Z274,RMDF!AG274,RMDF!AN274,RMDF!AU274,RMDF!BB274,RMDF!BI274,RMDF!BP274,RMDF!BW274,RMDF!CD274,RMDF!CK274), RMDF!CR274=ROUND(RMDF!CR274,4))</f>
        <v>1</v>
      </c>
      <c r="CP274" s="317">
        <f>RMDF!CP274</f>
        <v>0</v>
      </c>
      <c r="CQ274" s="318" t="str">
        <f>IF(CP274=0,"",_xlfn.XLOOKUP(CP274,StatePicklist!$1:$1,StatePicklist!$3:$3,"NA",0))</f>
        <v/>
      </c>
      <c r="CR274" s="297" t="str">
        <f ca="1">IF(RMDF!CQ274="", "", IF(ISNUMBER(MATCH(RMDF!CQ274, INDIRECT(CQ274), 0)), "OK", "Invalid"))</f>
        <v/>
      </c>
      <c r="CS274" s="281"/>
      <c r="CT274" s="281"/>
      <c r="CU274" s="281"/>
      <c r="CV274" s="281" t="b">
        <f>AND(RMDF!CY274&gt;=0, RMDF!CY274&lt;=1-SUM(RMDF!Z274,RMDF!AG274,RMDF!AN274,RMDF!AU274,RMDF!BB274,RMDF!BI274,RMDF!BP274,RMDF!BW274,RMDF!CD274,RMDF!CK274,RMDF!CR274), RMDF!CY274=ROUND(RMDF!CY274,4))</f>
        <v>1</v>
      </c>
      <c r="CW274" s="317">
        <f>RMDF!CW274</f>
        <v>0</v>
      </c>
      <c r="CX274" s="318" t="str">
        <f>IF(CW274=0,"",_xlfn.XLOOKUP(CW274,StatePicklist!$1:$1,StatePicklist!$3:$3,"NA",0))</f>
        <v/>
      </c>
      <c r="CY274" s="297" t="str">
        <f ca="1">IF(RMDF!CX274="", "", IF(ISNUMBER(MATCH(RMDF!CX274, INDIRECT(CX274), 0)), "OK", "Invalid"))</f>
        <v/>
      </c>
      <c r="CZ274" s="281"/>
      <c r="DA274" s="281"/>
      <c r="DB274" s="281"/>
      <c r="DC274" s="281" t="b">
        <f>AND(RMDF!DF274&gt;=0, RMDF!DF274&lt;=1-SUM(RMDF!Z274,RMDF!AG274,RMDF!AN274,RMDF!AU274,RMDF!BB274,RMDF!BI274,RMDF!BP274,RMDF!BW274,RMDF!CD274,RMDF!CK274,RMDF!CR274,RMDF!CY274), RMDF!DF274=ROUND(RMDF!DF274,4))</f>
        <v>1</v>
      </c>
      <c r="DD274" s="317">
        <f>RMDF!DD274</f>
        <v>0</v>
      </c>
      <c r="DE274" s="318" t="str">
        <f>IF(DD274=0,"",_xlfn.XLOOKUP(DD274,StatePicklist!$1:$1,StatePicklist!$3:$3,"NA",0))</f>
        <v/>
      </c>
      <c r="DF274" s="297" t="str">
        <f ca="1">IF(RMDF!DE274="", "", IF(ISNUMBER(MATCH(RMDF!DE274, INDIRECT(DE274), 0)), "OK", "Invalid"))</f>
        <v/>
      </c>
      <c r="DG274" s="281"/>
      <c r="DH274" s="281"/>
      <c r="DI274" s="281"/>
      <c r="DJ274" s="281" t="b">
        <f>AND(RMDF!DM274&gt;=0, RMDF!DM274&lt;=1-SUM(RMDF!Z274,RMDF!AG274,RMDF!AN274,RMDF!AU274,RMDF!BB274,RMDF!BI274,RMDF!BP274,RMDF!BW274,RMDF!CD274,RMDF!CK274,RMDF!CR274,RMDF!CY274,RMDF!DF274), RMDF!DM274=ROUND(RMDF!DM274,4))</f>
        <v>1</v>
      </c>
      <c r="DK274" s="317">
        <f>RMDF!DK274</f>
        <v>0</v>
      </c>
      <c r="DL274" s="318" t="str">
        <f>IF(DK274=0,"",_xlfn.XLOOKUP(DK274,StatePicklist!$1:$1,StatePicklist!$3:$3,"NA",0))</f>
        <v/>
      </c>
      <c r="DM274" s="297" t="str">
        <f ca="1">IF(RMDF!DL274="", "", IF(ISNUMBER(MATCH(RMDF!DL274, INDIRECT(DL274), 0)), "OK", "Invalid"))</f>
        <v/>
      </c>
      <c r="DN274" s="281"/>
      <c r="DO274" s="281"/>
      <c r="DP274" s="281"/>
      <c r="DQ274" s="281" t="b">
        <f>AND(RMDF!DT274&gt;=0, RMDF!DT274&lt;=1-SUM(RMDF!Z274,RMDF!AG274,RMDF!AN274,RMDF!AU274,RMDF!BB274,RMDF!BI274,RMDF!BP274,RMDF!BW274,RMDF!CD274,RMDF!CK274,RMDF!CR274,RMDF!CY274,RMDF!DF274,RMDF!DM274), RMDF!DT274=ROUND(RMDF!DT274,4))</f>
        <v>1</v>
      </c>
      <c r="DR274" s="317">
        <f>RMDF!DR274</f>
        <v>0</v>
      </c>
      <c r="DS274" s="318" t="str">
        <f>IF(DR274=0,"",_xlfn.XLOOKUP(DR274,StatePicklist!$1:$1,StatePicklist!$3:$3,"NA",0))</f>
        <v/>
      </c>
      <c r="DT274" s="297" t="str">
        <f ca="1">IF(RMDF!DS274="", "", IF(ISNUMBER(MATCH(RMDF!DS274, INDIRECT(DS274), 0)), "OK", "Invalid"))</f>
        <v/>
      </c>
      <c r="DU274" s="281"/>
      <c r="DV274" s="281"/>
      <c r="DW274" s="281"/>
      <c r="DX274" s="281" t="b">
        <f>AND(RMDF!EA274&gt;=0, RMDF!EA274&lt;=1-SUM(RMDF!Z274,RMDF!AG274,RMDF!AN274,RMDF!AU274,RMDF!BB274,RMDF!BI274,RMDF!BP274,RMDF!BW274,RMDF!CD274,RMDF!CK274,RMDF!CR274,RMDF!CY274,RMDF!DF274,RMDF!DM274,RMDF!DT274), RMDF!EA274=ROUND(RMDF!EA274,4))</f>
        <v>1</v>
      </c>
      <c r="DY274" s="317">
        <f>RMDF!DY274</f>
        <v>0</v>
      </c>
      <c r="DZ274" s="318" t="str">
        <f>IF(DY274=0,"",_xlfn.XLOOKUP(DY274,StatePicklist!$1:$1,StatePicklist!$3:$3,"NA",0))</f>
        <v/>
      </c>
      <c r="EA274" s="297" t="str">
        <f ca="1">IF(RMDF!DZ274="", "", IF(ISNUMBER(MATCH(RMDF!DZ274, INDIRECT(DZ274), 0)), "OK", "Invalid"))</f>
        <v/>
      </c>
      <c r="EB274" s="281"/>
      <c r="EC274" s="281"/>
      <c r="ED274" s="281"/>
      <c r="EE274" s="281" t="b">
        <f>AND(RMDF!EH274&gt;=0, RMDF!EH274&lt;=1-SUM(RMDF!Z274,RMDF!AG274,RMDF!AN274,RMDF!AU274,RMDF!BB274,RMDF!BI274,RMDF!BP274,RMDF!BW274,RMDF!CD274,RMDF!CK274,RMDF!CR274,RMDF!CY274,RMDF!DF274,RMDF!DM274,RMDF!DT274,RMDF!EA274), RMDF!EH274=ROUND(RMDF!EH274,4))</f>
        <v>1</v>
      </c>
      <c r="EF274" s="317">
        <f>RMDF!EF274</f>
        <v>0</v>
      </c>
      <c r="EG274" s="318" t="str">
        <f>IF(EF274=0,"",_xlfn.XLOOKUP(EF274,StatePicklist!$1:$1,StatePicklist!$3:$3,"NA",0))</f>
        <v/>
      </c>
      <c r="EH274" s="297" t="str">
        <f ca="1">IF(RMDF!EG274="", "", IF(ISNUMBER(MATCH(RMDF!EG274, INDIRECT(EG274), 0)), "OK", "Invalid"))</f>
        <v/>
      </c>
      <c r="EI274" s="281"/>
      <c r="EJ274" s="281"/>
      <c r="EK274" s="281"/>
      <c r="EL274" s="281" t="b">
        <f>AND(RMDF!EO274&gt;=0, RMDF!EO274&lt;=1-SUM(RMDF!Z274,RMDF!AG274,RMDF!AN274,RMDF!AU274,RMDF!BB274,RMDF!BI274,RMDF!BP274,RMDF!BW274,RMDF!CD274,RMDF!CK274,RMDF!CR274,RMDF!CY274,RMDF!DF274,RMDF!DM274,RMDF!DT274,RMDF!EA274,RMDF!EH274), RMDF!EO274=ROUND(RMDF!EO274,4))</f>
        <v>1</v>
      </c>
      <c r="EM274" s="317">
        <f>RMDF!EM274</f>
        <v>0</v>
      </c>
      <c r="EN274" s="318" t="str">
        <f>IF(EM274=0,"",_xlfn.XLOOKUP(EM274,StatePicklist!$1:$1,StatePicklist!$3:$3,"NA",0))</f>
        <v/>
      </c>
      <c r="EO274" s="297" t="str">
        <f ca="1">IF(RMDF!EN274="", "", IF(ISNUMBER(MATCH(RMDF!EN274, INDIRECT(EN274), 0)), "OK", "Invalid"))</f>
        <v/>
      </c>
      <c r="EP274" s="281"/>
      <c r="EQ274" s="281"/>
      <c r="ER274" s="281"/>
      <c r="ES274" s="281" t="b">
        <f>AND(RMDF!EV274&gt;=0, RMDF!EV274&lt;=1-SUM(RMDF!Z274,RMDF!AG274,RMDF!AN274,RMDF!AU274,RMDF!BB274,RMDF!BI274,RMDF!BP274,RMDF!BW274,RMDF!CD274,RMDF!CK274,RMDF!CR274,RMDF!CY274,RMDF!DF274,RMDF!DM274,RMDF!DT274,RMDF!EA274,RMDF!EH274,RMDF!EO274), RMDF!EV274=ROUND(RMDF!EV274,4))</f>
        <v>1</v>
      </c>
      <c r="ET274" s="317">
        <f>RMDF!ET274</f>
        <v>0</v>
      </c>
      <c r="EU274" s="318" t="str">
        <f>IF(ET274=0,"",_xlfn.XLOOKUP(ET274,StatePicklist!$1:$1,StatePicklist!$3:$3,"NA",0))</f>
        <v/>
      </c>
      <c r="EV274" s="297" t="str">
        <f ca="1">IF(RMDF!EU274="", "", IF(ISNUMBER(MATCH(RMDF!EU274, INDIRECT(EU274), 0)), "OK", "Invalid"))</f>
        <v/>
      </c>
      <c r="EW274" s="281"/>
      <c r="EX274" s="281"/>
      <c r="EY274" s="281"/>
      <c r="EZ274" s="281" t="b">
        <f>AND(RMDF!FC274&gt;=0, RMDF!FC274&lt;=1-SUM(RMDF!Z274,RMDF!AG274,RMDF!AN274,RMDF!AU274,RMDF!BB274,RMDF!BI274,RMDF!BP274,RMDF!BW274,RMDF!CD274,RMDF!CK274,RMDF!CR274,RMDF!CY274,RMDF!DF274,RMDF!DM274,RMDF!DT274,RMDF!EA274,RMDF!EH274,RMDF!EO274,RMDF!EV274), RMDF!FC274=ROUND(RMDF!FC274,4))</f>
        <v>1</v>
      </c>
      <c r="FA274" s="317">
        <f>RMDF!FA274</f>
        <v>0</v>
      </c>
      <c r="FB274" s="318" t="str">
        <f>IF(FA274=0,"",_xlfn.XLOOKUP(FA274,StatePicklist!$1:$1,StatePicklist!$3:$3,"NA",0))</f>
        <v/>
      </c>
      <c r="FC274" s="297" t="str">
        <f ca="1">IF(RMDF!FB274="", "", IF(ISNUMBER(MATCH(RMDF!FB274, INDIRECT(FB274), 0)), "OK", "Invalid"))</f>
        <v/>
      </c>
    </row>
    <row r="275" spans="1:159" s="205" customFormat="1" ht="39.9" customHeight="1" x14ac:dyDescent="0.25">
      <c r="A275" s="206"/>
      <c r="B275" s="196"/>
      <c r="C275" s="197"/>
      <c r="D275" s="198"/>
      <c r="E275" s="199"/>
      <c r="F275" s="200"/>
      <c r="G275" s="201"/>
      <c r="H275" s="292"/>
      <c r="I275" s="305">
        <f>RMDF!I275</f>
        <v>0</v>
      </c>
      <c r="J275" s="305" t="str">
        <f>IF(I275=ProductCode!$B$30,"PDReclPost",IF(OR(I275=ProductCode!$C$30,I275=ProductCode!$E$30,I275=ProductCode!$G$30),"PDPreCon",IF(OR(I275=ProductCode!$D$30,I275=ProductCode!$F$30),"PDNotReclPost","")))</f>
        <v/>
      </c>
      <c r="K275" s="305" t="str">
        <f t="shared" si="18"/>
        <v/>
      </c>
      <c r="L275" s="289"/>
      <c r="M275" s="305" t="str">
        <f t="shared" si="18"/>
        <v/>
      </c>
      <c r="N275" s="289" t="b">
        <f>AND(RMDF!N275&gt;=0, RMDF!N275&lt;=1-RMDF!L275, RMDF!N275=ROUND(RMDF!N275,4))</f>
        <v>1</v>
      </c>
      <c r="O275" s="286" t="str">
        <f>IF(P275="","",IF(I275="","",IF(LEFT(I275,13)="Reclaimed pos",RawMaterialCode!$E$569,RawMaterialCode!$E$568)))</f>
        <v>Reclaimed pre-consumer mixed fibers (RM0578)</v>
      </c>
      <c r="P275" s="295">
        <f t="shared" si="19"/>
        <v>1</v>
      </c>
      <c r="Q275" s="202"/>
      <c r="R275" s="203"/>
      <c r="S275" s="204" t="str">
        <f t="shared" si="20"/>
        <v/>
      </c>
      <c r="T275" s="281"/>
      <c r="U275" s="281"/>
      <c r="V275" s="281"/>
      <c r="W275" s="281"/>
      <c r="X275" s="317">
        <f>RMDF!X275</f>
        <v>0</v>
      </c>
      <c r="Y275" s="318" t="str">
        <f>IF(X275=0,"",_xlfn.XLOOKUP(X275,StatePicklist!$1:$1,StatePicklist!$3:$3,"NA",0))</f>
        <v/>
      </c>
      <c r="Z275" s="297" t="str">
        <f ca="1">IF(RMDF!Y275="", "", IF(ISNUMBER(MATCH(RMDF!Y275, INDIRECT(Y275), 0)), "OK", "Invalid"))</f>
        <v/>
      </c>
      <c r="AA275" s="281"/>
      <c r="AB275" s="281"/>
      <c r="AC275" s="281"/>
      <c r="AD275" s="281" t="b">
        <f>AND(RMDF!AG275&gt;=0, RMDF!AG275&lt;=1-RMDF!Z275, RMDF!AG275=ROUND(RMDF!AG275,4))</f>
        <v>1</v>
      </c>
      <c r="AE275" s="317">
        <f>RMDF!AE275</f>
        <v>0</v>
      </c>
      <c r="AF275" s="318" t="str">
        <f>IF(AE275=0,"",_xlfn.XLOOKUP(AE275,StatePicklist!$1:$1,StatePicklist!$3:$3,"NA",0))</f>
        <v/>
      </c>
      <c r="AG275" s="297" t="str">
        <f ca="1">IF(RMDF!AF275="", "", IF(ISNUMBER(MATCH(RMDF!AF275, INDIRECT(AF275), 0)), "OK", "Invalid"))</f>
        <v/>
      </c>
      <c r="AH275" s="281"/>
      <c r="AI275" s="281"/>
      <c r="AJ275" s="281"/>
      <c r="AK275" s="281" t="b">
        <f>AND(RMDF!AN275&gt;=0, RMDF!AN275&lt;=1-SUM(RMDF!Z275,RMDF!AG275), RMDF!AN275=ROUND(RMDF!AN275,4))</f>
        <v>1</v>
      </c>
      <c r="AL275" s="317">
        <f>RMDF!AL275</f>
        <v>0</v>
      </c>
      <c r="AM275" s="318" t="str">
        <f>IF(AL275=0,"",_xlfn.XLOOKUP(AL275,StatePicklist!$1:$1,StatePicklist!$3:$3,"NA",0))</f>
        <v/>
      </c>
      <c r="AN275" s="297" t="str">
        <f ca="1">IF(RMDF!AM275="", "", IF(ISNUMBER(MATCH(RMDF!AM275, INDIRECT(AM275), 0)), "OK", "Invalid"))</f>
        <v/>
      </c>
      <c r="AO275" s="281"/>
      <c r="AP275" s="281"/>
      <c r="AQ275" s="281"/>
      <c r="AR275" s="281" t="b">
        <f>AND(RMDF!AU275&gt;=0, RMDF!AU275&lt;=1-SUM(RMDF!Z275,RMDF!AG275,RMDF!AN275), RMDF!AU275=ROUND(RMDF!AU275,4))</f>
        <v>1</v>
      </c>
      <c r="AS275" s="317">
        <f>RMDF!AS275</f>
        <v>0</v>
      </c>
      <c r="AT275" s="318" t="str">
        <f>IF(AS275=0,"",_xlfn.XLOOKUP(AS275,StatePicklist!$1:$1,StatePicklist!$3:$3,"NA",0))</f>
        <v/>
      </c>
      <c r="AU275" s="297" t="str">
        <f ca="1">IF(RMDF!AT275="", "", IF(ISNUMBER(MATCH(RMDF!AT275, INDIRECT(AT275), 0)), "OK", "Invalid"))</f>
        <v/>
      </c>
      <c r="AV275" s="281"/>
      <c r="AW275" s="281"/>
      <c r="AX275" s="281"/>
      <c r="AY275" s="281" t="b">
        <f>AND(RMDF!BB275&gt;=0, RMDF!BB275&lt;=1-SUM(RMDF!Z275,RMDF!AG275,RMDF!AN275,RMDF!AU275), RMDF!BB275=ROUND(RMDF!BB275,4))</f>
        <v>1</v>
      </c>
      <c r="AZ275" s="317">
        <f>RMDF!AZ275</f>
        <v>0</v>
      </c>
      <c r="BA275" s="318" t="str">
        <f>IF(AZ275=0,"",_xlfn.XLOOKUP(AZ275,StatePicklist!$1:$1,StatePicklist!$3:$3,"NA",0))</f>
        <v/>
      </c>
      <c r="BB275" s="297" t="str">
        <f ca="1">IF(RMDF!BA275="", "", IF(ISNUMBER(MATCH(RMDF!BA275, INDIRECT(BA275), 0)), "OK", "Invalid"))</f>
        <v/>
      </c>
      <c r="BC275" s="281"/>
      <c r="BD275" s="281"/>
      <c r="BE275" s="281"/>
      <c r="BF275" s="281" t="b">
        <f>AND(RMDF!BI275&gt;=0, RMDF!BI275&lt;=1-SUM(RMDF!Z275,RMDF!AG275,RMDF!AN275,RMDF!AU275,RMDF!BB275), RMDF!BI275=ROUND(RMDF!BI275,4))</f>
        <v>1</v>
      </c>
      <c r="BG275" s="317">
        <f>RMDF!BG275</f>
        <v>0</v>
      </c>
      <c r="BH275" s="318" t="str">
        <f>IF(BG275=0,"",_xlfn.XLOOKUP(BG275,StatePicklist!$1:$1,StatePicklist!$3:$3,"NA",0))</f>
        <v/>
      </c>
      <c r="BI275" s="297" t="str">
        <f ca="1">IF(RMDF!BH275="", "", IF(ISNUMBER(MATCH(RMDF!BH275, INDIRECT(BH275), 0)), "OK", "Invalid"))</f>
        <v/>
      </c>
      <c r="BJ275" s="281"/>
      <c r="BK275" s="281"/>
      <c r="BL275" s="281"/>
      <c r="BM275" s="281" t="b">
        <f>AND(RMDF!BP275&gt;=0, RMDF!BP275&lt;=1-SUM(RMDF!Z275,RMDF!AG275,RMDF!AN275,RMDF!AU275,RMDF!BB275,RMDF!BI275), RMDF!BP275=ROUND(RMDF!BP275,4))</f>
        <v>1</v>
      </c>
      <c r="BN275" s="317">
        <f>RMDF!BN275</f>
        <v>0</v>
      </c>
      <c r="BO275" s="318" t="str">
        <f>IF(BN275=0,"",_xlfn.XLOOKUP(BN275,StatePicklist!$1:$1,StatePicklist!$3:$3,"NA",0))</f>
        <v/>
      </c>
      <c r="BP275" s="297" t="str">
        <f ca="1">IF(RMDF!BO275="", "", IF(ISNUMBER(MATCH(RMDF!BO275, INDIRECT(BO275), 0)), "OK", "Invalid"))</f>
        <v/>
      </c>
      <c r="BQ275" s="281"/>
      <c r="BR275" s="281"/>
      <c r="BS275" s="281"/>
      <c r="BT275" s="281" t="b">
        <f>AND(RMDF!BW275&gt;=0, RMDF!BW275&lt;=1-SUM(RMDF!Z275,RMDF!AG275,RMDF!AN275,RMDF!AU275,RMDF!BB275,RMDF!BI275,RMDF!BP275), RMDF!BW275=ROUND(RMDF!BW275,4))</f>
        <v>1</v>
      </c>
      <c r="BU275" s="317">
        <f>RMDF!BU275</f>
        <v>0</v>
      </c>
      <c r="BV275" s="318" t="str">
        <f>IF(BU275=0,"",_xlfn.XLOOKUP(BU275,StatePicklist!$1:$1,StatePicklist!$3:$3,"NA",0))</f>
        <v/>
      </c>
      <c r="BW275" s="297" t="str">
        <f ca="1">IF(RMDF!BV275="", "", IF(ISNUMBER(MATCH(RMDF!BV275, INDIRECT(BV275), 0)), "OK", "Invalid"))</f>
        <v/>
      </c>
      <c r="BX275" s="281"/>
      <c r="BY275" s="281"/>
      <c r="BZ275" s="281"/>
      <c r="CA275" s="281" t="b">
        <f>AND(RMDF!CD275&gt;=0, RMDF!CD275&lt;=1-SUM(RMDF!Z275,RMDF!AG275,RMDF!AN275,RMDF!AU275,RMDF!BB275,RMDF!BI275,RMDF!BP275,RMDF!BW275), RMDF!CD275=ROUND(RMDF!CD275,4))</f>
        <v>1</v>
      </c>
      <c r="CB275" s="317">
        <f>RMDF!CB275</f>
        <v>0</v>
      </c>
      <c r="CC275" s="318" t="str">
        <f>IF(CB275=0,"",_xlfn.XLOOKUP(CB275,StatePicklist!$1:$1,StatePicklist!$3:$3,"NA",0))</f>
        <v/>
      </c>
      <c r="CD275" s="297" t="str">
        <f ca="1">IF(RMDF!CC275="", "", IF(ISNUMBER(MATCH(RMDF!CC275, INDIRECT(CC275), 0)), "OK", "Invalid"))</f>
        <v/>
      </c>
      <c r="CE275" s="281"/>
      <c r="CF275" s="281"/>
      <c r="CG275" s="281"/>
      <c r="CH275" s="281" t="b">
        <f>AND(RMDF!CK275&gt;=0, RMDF!CK275&lt;=1-SUM(RMDF!Z275,RMDF!AG275,RMDF!AN275,RMDF!AU275,RMDF!BB275,RMDF!BI275,RMDF!BP275,RMDF!BW275,RMDF!CD275), RMDF!CK275=ROUND(RMDF!CK275,4))</f>
        <v>1</v>
      </c>
      <c r="CI275" s="317">
        <f>RMDF!CI275</f>
        <v>0</v>
      </c>
      <c r="CJ275" s="318" t="str">
        <f>IF(CI275=0,"",_xlfn.XLOOKUP(CI275,StatePicklist!$1:$1,StatePicklist!$3:$3,"NA",0))</f>
        <v/>
      </c>
      <c r="CK275" s="297" t="str">
        <f ca="1">IF(RMDF!CJ275="", "", IF(ISNUMBER(MATCH(RMDF!CJ275, INDIRECT(CJ275), 0)), "OK", "Invalid"))</f>
        <v/>
      </c>
      <c r="CL275" s="281"/>
      <c r="CM275" s="281"/>
      <c r="CN275" s="281"/>
      <c r="CO275" s="281" t="b">
        <f>AND(RMDF!CR275&gt;=0, RMDF!CR275&lt;=1-SUM(RMDF!Z275,RMDF!AG275,RMDF!AN275,RMDF!AU275,RMDF!BB275,RMDF!BI275,RMDF!BP275,RMDF!BW275,RMDF!CD275,RMDF!CK275), RMDF!CR275=ROUND(RMDF!CR275,4))</f>
        <v>1</v>
      </c>
      <c r="CP275" s="317">
        <f>RMDF!CP275</f>
        <v>0</v>
      </c>
      <c r="CQ275" s="318" t="str">
        <f>IF(CP275=0,"",_xlfn.XLOOKUP(CP275,StatePicklist!$1:$1,StatePicklist!$3:$3,"NA",0))</f>
        <v/>
      </c>
      <c r="CR275" s="297" t="str">
        <f ca="1">IF(RMDF!CQ275="", "", IF(ISNUMBER(MATCH(RMDF!CQ275, INDIRECT(CQ275), 0)), "OK", "Invalid"))</f>
        <v/>
      </c>
      <c r="CS275" s="281"/>
      <c r="CT275" s="281"/>
      <c r="CU275" s="281"/>
      <c r="CV275" s="281" t="b">
        <f>AND(RMDF!CY275&gt;=0, RMDF!CY275&lt;=1-SUM(RMDF!Z275,RMDF!AG275,RMDF!AN275,RMDF!AU275,RMDF!BB275,RMDF!BI275,RMDF!BP275,RMDF!BW275,RMDF!CD275,RMDF!CK275,RMDF!CR275), RMDF!CY275=ROUND(RMDF!CY275,4))</f>
        <v>1</v>
      </c>
      <c r="CW275" s="317">
        <f>RMDF!CW275</f>
        <v>0</v>
      </c>
      <c r="CX275" s="318" t="str">
        <f>IF(CW275=0,"",_xlfn.XLOOKUP(CW275,StatePicklist!$1:$1,StatePicklist!$3:$3,"NA",0))</f>
        <v/>
      </c>
      <c r="CY275" s="297" t="str">
        <f ca="1">IF(RMDF!CX275="", "", IF(ISNUMBER(MATCH(RMDF!CX275, INDIRECT(CX275), 0)), "OK", "Invalid"))</f>
        <v/>
      </c>
      <c r="CZ275" s="281"/>
      <c r="DA275" s="281"/>
      <c r="DB275" s="281"/>
      <c r="DC275" s="281" t="b">
        <f>AND(RMDF!DF275&gt;=0, RMDF!DF275&lt;=1-SUM(RMDF!Z275,RMDF!AG275,RMDF!AN275,RMDF!AU275,RMDF!BB275,RMDF!BI275,RMDF!BP275,RMDF!BW275,RMDF!CD275,RMDF!CK275,RMDF!CR275,RMDF!CY275), RMDF!DF275=ROUND(RMDF!DF275,4))</f>
        <v>1</v>
      </c>
      <c r="DD275" s="317">
        <f>RMDF!DD275</f>
        <v>0</v>
      </c>
      <c r="DE275" s="318" t="str">
        <f>IF(DD275=0,"",_xlfn.XLOOKUP(DD275,StatePicklist!$1:$1,StatePicklist!$3:$3,"NA",0))</f>
        <v/>
      </c>
      <c r="DF275" s="297" t="str">
        <f ca="1">IF(RMDF!DE275="", "", IF(ISNUMBER(MATCH(RMDF!DE275, INDIRECT(DE275), 0)), "OK", "Invalid"))</f>
        <v/>
      </c>
      <c r="DG275" s="281"/>
      <c r="DH275" s="281"/>
      <c r="DI275" s="281"/>
      <c r="DJ275" s="281" t="b">
        <f>AND(RMDF!DM275&gt;=0, RMDF!DM275&lt;=1-SUM(RMDF!Z275,RMDF!AG275,RMDF!AN275,RMDF!AU275,RMDF!BB275,RMDF!BI275,RMDF!BP275,RMDF!BW275,RMDF!CD275,RMDF!CK275,RMDF!CR275,RMDF!CY275,RMDF!DF275), RMDF!DM275=ROUND(RMDF!DM275,4))</f>
        <v>1</v>
      </c>
      <c r="DK275" s="317">
        <f>RMDF!DK275</f>
        <v>0</v>
      </c>
      <c r="DL275" s="318" t="str">
        <f>IF(DK275=0,"",_xlfn.XLOOKUP(DK275,StatePicklist!$1:$1,StatePicklist!$3:$3,"NA",0))</f>
        <v/>
      </c>
      <c r="DM275" s="297" t="str">
        <f ca="1">IF(RMDF!DL275="", "", IF(ISNUMBER(MATCH(RMDF!DL275, INDIRECT(DL275), 0)), "OK", "Invalid"))</f>
        <v/>
      </c>
      <c r="DN275" s="281"/>
      <c r="DO275" s="281"/>
      <c r="DP275" s="281"/>
      <c r="DQ275" s="281" t="b">
        <f>AND(RMDF!DT275&gt;=0, RMDF!DT275&lt;=1-SUM(RMDF!Z275,RMDF!AG275,RMDF!AN275,RMDF!AU275,RMDF!BB275,RMDF!BI275,RMDF!BP275,RMDF!BW275,RMDF!CD275,RMDF!CK275,RMDF!CR275,RMDF!CY275,RMDF!DF275,RMDF!DM275), RMDF!DT275=ROUND(RMDF!DT275,4))</f>
        <v>1</v>
      </c>
      <c r="DR275" s="317">
        <f>RMDF!DR275</f>
        <v>0</v>
      </c>
      <c r="DS275" s="318" t="str">
        <f>IF(DR275=0,"",_xlfn.XLOOKUP(DR275,StatePicklist!$1:$1,StatePicklist!$3:$3,"NA",0))</f>
        <v/>
      </c>
      <c r="DT275" s="297" t="str">
        <f ca="1">IF(RMDF!DS275="", "", IF(ISNUMBER(MATCH(RMDF!DS275, INDIRECT(DS275), 0)), "OK", "Invalid"))</f>
        <v/>
      </c>
      <c r="DU275" s="281"/>
      <c r="DV275" s="281"/>
      <c r="DW275" s="281"/>
      <c r="DX275" s="281" t="b">
        <f>AND(RMDF!EA275&gt;=0, RMDF!EA275&lt;=1-SUM(RMDF!Z275,RMDF!AG275,RMDF!AN275,RMDF!AU275,RMDF!BB275,RMDF!BI275,RMDF!BP275,RMDF!BW275,RMDF!CD275,RMDF!CK275,RMDF!CR275,RMDF!CY275,RMDF!DF275,RMDF!DM275,RMDF!DT275), RMDF!EA275=ROUND(RMDF!EA275,4))</f>
        <v>1</v>
      </c>
      <c r="DY275" s="317">
        <f>RMDF!DY275</f>
        <v>0</v>
      </c>
      <c r="DZ275" s="318" t="str">
        <f>IF(DY275=0,"",_xlfn.XLOOKUP(DY275,StatePicklist!$1:$1,StatePicklist!$3:$3,"NA",0))</f>
        <v/>
      </c>
      <c r="EA275" s="297" t="str">
        <f ca="1">IF(RMDF!DZ275="", "", IF(ISNUMBER(MATCH(RMDF!DZ275, INDIRECT(DZ275), 0)), "OK", "Invalid"))</f>
        <v/>
      </c>
      <c r="EB275" s="281"/>
      <c r="EC275" s="281"/>
      <c r="ED275" s="281"/>
      <c r="EE275" s="281" t="b">
        <f>AND(RMDF!EH275&gt;=0, RMDF!EH275&lt;=1-SUM(RMDF!Z275,RMDF!AG275,RMDF!AN275,RMDF!AU275,RMDF!BB275,RMDF!BI275,RMDF!BP275,RMDF!BW275,RMDF!CD275,RMDF!CK275,RMDF!CR275,RMDF!CY275,RMDF!DF275,RMDF!DM275,RMDF!DT275,RMDF!EA275), RMDF!EH275=ROUND(RMDF!EH275,4))</f>
        <v>1</v>
      </c>
      <c r="EF275" s="317">
        <f>RMDF!EF275</f>
        <v>0</v>
      </c>
      <c r="EG275" s="318" t="str">
        <f>IF(EF275=0,"",_xlfn.XLOOKUP(EF275,StatePicklist!$1:$1,StatePicklist!$3:$3,"NA",0))</f>
        <v/>
      </c>
      <c r="EH275" s="297" t="str">
        <f ca="1">IF(RMDF!EG275="", "", IF(ISNUMBER(MATCH(RMDF!EG275, INDIRECT(EG275), 0)), "OK", "Invalid"))</f>
        <v/>
      </c>
      <c r="EI275" s="281"/>
      <c r="EJ275" s="281"/>
      <c r="EK275" s="281"/>
      <c r="EL275" s="281" t="b">
        <f>AND(RMDF!EO275&gt;=0, RMDF!EO275&lt;=1-SUM(RMDF!Z275,RMDF!AG275,RMDF!AN275,RMDF!AU275,RMDF!BB275,RMDF!BI275,RMDF!BP275,RMDF!BW275,RMDF!CD275,RMDF!CK275,RMDF!CR275,RMDF!CY275,RMDF!DF275,RMDF!DM275,RMDF!DT275,RMDF!EA275,RMDF!EH275), RMDF!EO275=ROUND(RMDF!EO275,4))</f>
        <v>1</v>
      </c>
      <c r="EM275" s="317">
        <f>RMDF!EM275</f>
        <v>0</v>
      </c>
      <c r="EN275" s="318" t="str">
        <f>IF(EM275=0,"",_xlfn.XLOOKUP(EM275,StatePicklist!$1:$1,StatePicklist!$3:$3,"NA",0))</f>
        <v/>
      </c>
      <c r="EO275" s="297" t="str">
        <f ca="1">IF(RMDF!EN275="", "", IF(ISNUMBER(MATCH(RMDF!EN275, INDIRECT(EN275), 0)), "OK", "Invalid"))</f>
        <v/>
      </c>
      <c r="EP275" s="281"/>
      <c r="EQ275" s="281"/>
      <c r="ER275" s="281"/>
      <c r="ES275" s="281" t="b">
        <f>AND(RMDF!EV275&gt;=0, RMDF!EV275&lt;=1-SUM(RMDF!Z275,RMDF!AG275,RMDF!AN275,RMDF!AU275,RMDF!BB275,RMDF!BI275,RMDF!BP275,RMDF!BW275,RMDF!CD275,RMDF!CK275,RMDF!CR275,RMDF!CY275,RMDF!DF275,RMDF!DM275,RMDF!DT275,RMDF!EA275,RMDF!EH275,RMDF!EO275), RMDF!EV275=ROUND(RMDF!EV275,4))</f>
        <v>1</v>
      </c>
      <c r="ET275" s="317">
        <f>RMDF!ET275</f>
        <v>0</v>
      </c>
      <c r="EU275" s="318" t="str">
        <f>IF(ET275=0,"",_xlfn.XLOOKUP(ET275,StatePicklist!$1:$1,StatePicklist!$3:$3,"NA",0))</f>
        <v/>
      </c>
      <c r="EV275" s="297" t="str">
        <f ca="1">IF(RMDF!EU275="", "", IF(ISNUMBER(MATCH(RMDF!EU275, INDIRECT(EU275), 0)), "OK", "Invalid"))</f>
        <v/>
      </c>
      <c r="EW275" s="281"/>
      <c r="EX275" s="281"/>
      <c r="EY275" s="281"/>
      <c r="EZ275" s="281" t="b">
        <f>AND(RMDF!FC275&gt;=0, RMDF!FC275&lt;=1-SUM(RMDF!Z275,RMDF!AG275,RMDF!AN275,RMDF!AU275,RMDF!BB275,RMDF!BI275,RMDF!BP275,RMDF!BW275,RMDF!CD275,RMDF!CK275,RMDF!CR275,RMDF!CY275,RMDF!DF275,RMDF!DM275,RMDF!DT275,RMDF!EA275,RMDF!EH275,RMDF!EO275,RMDF!EV275), RMDF!FC275=ROUND(RMDF!FC275,4))</f>
        <v>1</v>
      </c>
      <c r="FA275" s="317">
        <f>RMDF!FA275</f>
        <v>0</v>
      </c>
      <c r="FB275" s="318" t="str">
        <f>IF(FA275=0,"",_xlfn.XLOOKUP(FA275,StatePicklist!$1:$1,StatePicklist!$3:$3,"NA",0))</f>
        <v/>
      </c>
      <c r="FC275" s="297" t="str">
        <f ca="1">IF(RMDF!FB275="", "", IF(ISNUMBER(MATCH(RMDF!FB275, INDIRECT(FB275), 0)), "OK", "Invalid"))</f>
        <v/>
      </c>
    </row>
    <row r="276" spans="1:159" s="205" customFormat="1" ht="39.9" customHeight="1" x14ac:dyDescent="0.25">
      <c r="A276" s="206"/>
      <c r="B276" s="196"/>
      <c r="C276" s="197"/>
      <c r="D276" s="198"/>
      <c r="E276" s="199"/>
      <c r="F276" s="200"/>
      <c r="G276" s="201"/>
      <c r="H276" s="292"/>
      <c r="I276" s="305">
        <f>RMDF!I276</f>
        <v>0</v>
      </c>
      <c r="J276" s="305" t="str">
        <f>IF(I276=ProductCode!$B$30,"PDReclPost",IF(OR(I276=ProductCode!$C$30,I276=ProductCode!$E$30,I276=ProductCode!$G$30),"PDPreCon",IF(OR(I276=ProductCode!$D$30,I276=ProductCode!$F$30),"PDNotReclPost","")))</f>
        <v/>
      </c>
      <c r="K276" s="305" t="str">
        <f t="shared" si="18"/>
        <v/>
      </c>
      <c r="L276" s="289"/>
      <c r="M276" s="305" t="str">
        <f t="shared" si="18"/>
        <v/>
      </c>
      <c r="N276" s="289" t="b">
        <f>AND(RMDF!N276&gt;=0, RMDF!N276&lt;=1-RMDF!L276, RMDF!N276=ROUND(RMDF!N276,4))</f>
        <v>1</v>
      </c>
      <c r="O276" s="286" t="str">
        <f>IF(P276="","",IF(I276="","",IF(LEFT(I276,13)="Reclaimed pos",RawMaterialCode!$E$569,RawMaterialCode!$E$568)))</f>
        <v>Reclaimed pre-consumer mixed fibers (RM0578)</v>
      </c>
      <c r="P276" s="295">
        <f t="shared" si="19"/>
        <v>1</v>
      </c>
      <c r="Q276" s="202"/>
      <c r="R276" s="203"/>
      <c r="S276" s="204" t="str">
        <f t="shared" si="20"/>
        <v/>
      </c>
      <c r="T276" s="281"/>
      <c r="U276" s="281"/>
      <c r="V276" s="281"/>
      <c r="W276" s="281"/>
      <c r="X276" s="317">
        <f>RMDF!X276</f>
        <v>0</v>
      </c>
      <c r="Y276" s="318" t="str">
        <f>IF(X276=0,"",_xlfn.XLOOKUP(X276,StatePicklist!$1:$1,StatePicklist!$3:$3,"NA",0))</f>
        <v/>
      </c>
      <c r="Z276" s="297" t="str">
        <f ca="1">IF(RMDF!Y276="", "", IF(ISNUMBER(MATCH(RMDF!Y276, INDIRECT(Y276), 0)), "OK", "Invalid"))</f>
        <v/>
      </c>
      <c r="AA276" s="281"/>
      <c r="AB276" s="281"/>
      <c r="AC276" s="281"/>
      <c r="AD276" s="281" t="b">
        <f>AND(RMDF!AG276&gt;=0, RMDF!AG276&lt;=1-RMDF!Z276, RMDF!AG276=ROUND(RMDF!AG276,4))</f>
        <v>1</v>
      </c>
      <c r="AE276" s="317">
        <f>RMDF!AE276</f>
        <v>0</v>
      </c>
      <c r="AF276" s="318" t="str">
        <f>IF(AE276=0,"",_xlfn.XLOOKUP(AE276,StatePicklist!$1:$1,StatePicklist!$3:$3,"NA",0))</f>
        <v/>
      </c>
      <c r="AG276" s="297" t="str">
        <f ca="1">IF(RMDF!AF276="", "", IF(ISNUMBER(MATCH(RMDF!AF276, INDIRECT(AF276), 0)), "OK", "Invalid"))</f>
        <v/>
      </c>
      <c r="AH276" s="281"/>
      <c r="AI276" s="281"/>
      <c r="AJ276" s="281"/>
      <c r="AK276" s="281" t="b">
        <f>AND(RMDF!AN276&gt;=0, RMDF!AN276&lt;=1-SUM(RMDF!Z276,RMDF!AG276), RMDF!AN276=ROUND(RMDF!AN276,4))</f>
        <v>1</v>
      </c>
      <c r="AL276" s="317">
        <f>RMDF!AL276</f>
        <v>0</v>
      </c>
      <c r="AM276" s="318" t="str">
        <f>IF(AL276=0,"",_xlfn.XLOOKUP(AL276,StatePicklist!$1:$1,StatePicklist!$3:$3,"NA",0))</f>
        <v/>
      </c>
      <c r="AN276" s="297" t="str">
        <f ca="1">IF(RMDF!AM276="", "", IF(ISNUMBER(MATCH(RMDF!AM276, INDIRECT(AM276), 0)), "OK", "Invalid"))</f>
        <v/>
      </c>
      <c r="AO276" s="281"/>
      <c r="AP276" s="281"/>
      <c r="AQ276" s="281"/>
      <c r="AR276" s="281" t="b">
        <f>AND(RMDF!AU276&gt;=0, RMDF!AU276&lt;=1-SUM(RMDF!Z276,RMDF!AG276,RMDF!AN276), RMDF!AU276=ROUND(RMDF!AU276,4))</f>
        <v>1</v>
      </c>
      <c r="AS276" s="317">
        <f>RMDF!AS276</f>
        <v>0</v>
      </c>
      <c r="AT276" s="318" t="str">
        <f>IF(AS276=0,"",_xlfn.XLOOKUP(AS276,StatePicklist!$1:$1,StatePicklist!$3:$3,"NA",0))</f>
        <v/>
      </c>
      <c r="AU276" s="297" t="str">
        <f ca="1">IF(RMDF!AT276="", "", IF(ISNUMBER(MATCH(RMDF!AT276, INDIRECT(AT276), 0)), "OK", "Invalid"))</f>
        <v/>
      </c>
      <c r="AV276" s="281"/>
      <c r="AW276" s="281"/>
      <c r="AX276" s="281"/>
      <c r="AY276" s="281" t="b">
        <f>AND(RMDF!BB276&gt;=0, RMDF!BB276&lt;=1-SUM(RMDF!Z276,RMDF!AG276,RMDF!AN276,RMDF!AU276), RMDF!BB276=ROUND(RMDF!BB276,4))</f>
        <v>1</v>
      </c>
      <c r="AZ276" s="317">
        <f>RMDF!AZ276</f>
        <v>0</v>
      </c>
      <c r="BA276" s="318" t="str">
        <f>IF(AZ276=0,"",_xlfn.XLOOKUP(AZ276,StatePicklist!$1:$1,StatePicklist!$3:$3,"NA",0))</f>
        <v/>
      </c>
      <c r="BB276" s="297" t="str">
        <f ca="1">IF(RMDF!BA276="", "", IF(ISNUMBER(MATCH(RMDF!BA276, INDIRECT(BA276), 0)), "OK", "Invalid"))</f>
        <v/>
      </c>
      <c r="BC276" s="281"/>
      <c r="BD276" s="281"/>
      <c r="BE276" s="281"/>
      <c r="BF276" s="281" t="b">
        <f>AND(RMDF!BI276&gt;=0, RMDF!BI276&lt;=1-SUM(RMDF!Z276,RMDF!AG276,RMDF!AN276,RMDF!AU276,RMDF!BB276), RMDF!BI276=ROUND(RMDF!BI276,4))</f>
        <v>1</v>
      </c>
      <c r="BG276" s="317">
        <f>RMDF!BG276</f>
        <v>0</v>
      </c>
      <c r="BH276" s="318" t="str">
        <f>IF(BG276=0,"",_xlfn.XLOOKUP(BG276,StatePicklist!$1:$1,StatePicklist!$3:$3,"NA",0))</f>
        <v/>
      </c>
      <c r="BI276" s="297" t="str">
        <f ca="1">IF(RMDF!BH276="", "", IF(ISNUMBER(MATCH(RMDF!BH276, INDIRECT(BH276), 0)), "OK", "Invalid"))</f>
        <v/>
      </c>
      <c r="BJ276" s="281"/>
      <c r="BK276" s="281"/>
      <c r="BL276" s="281"/>
      <c r="BM276" s="281" t="b">
        <f>AND(RMDF!BP276&gt;=0, RMDF!BP276&lt;=1-SUM(RMDF!Z276,RMDF!AG276,RMDF!AN276,RMDF!AU276,RMDF!BB276,RMDF!BI276), RMDF!BP276=ROUND(RMDF!BP276,4))</f>
        <v>1</v>
      </c>
      <c r="BN276" s="317">
        <f>RMDF!BN276</f>
        <v>0</v>
      </c>
      <c r="BO276" s="318" t="str">
        <f>IF(BN276=0,"",_xlfn.XLOOKUP(BN276,StatePicklist!$1:$1,StatePicklist!$3:$3,"NA",0))</f>
        <v/>
      </c>
      <c r="BP276" s="297" t="str">
        <f ca="1">IF(RMDF!BO276="", "", IF(ISNUMBER(MATCH(RMDF!BO276, INDIRECT(BO276), 0)), "OK", "Invalid"))</f>
        <v/>
      </c>
      <c r="BQ276" s="281"/>
      <c r="BR276" s="281"/>
      <c r="BS276" s="281"/>
      <c r="BT276" s="281" t="b">
        <f>AND(RMDF!BW276&gt;=0, RMDF!BW276&lt;=1-SUM(RMDF!Z276,RMDF!AG276,RMDF!AN276,RMDF!AU276,RMDF!BB276,RMDF!BI276,RMDF!BP276), RMDF!BW276=ROUND(RMDF!BW276,4))</f>
        <v>1</v>
      </c>
      <c r="BU276" s="317">
        <f>RMDF!BU276</f>
        <v>0</v>
      </c>
      <c r="BV276" s="318" t="str">
        <f>IF(BU276=0,"",_xlfn.XLOOKUP(BU276,StatePicklist!$1:$1,StatePicklist!$3:$3,"NA",0))</f>
        <v/>
      </c>
      <c r="BW276" s="297" t="str">
        <f ca="1">IF(RMDF!BV276="", "", IF(ISNUMBER(MATCH(RMDF!BV276, INDIRECT(BV276), 0)), "OK", "Invalid"))</f>
        <v/>
      </c>
      <c r="BX276" s="281"/>
      <c r="BY276" s="281"/>
      <c r="BZ276" s="281"/>
      <c r="CA276" s="281" t="b">
        <f>AND(RMDF!CD276&gt;=0, RMDF!CD276&lt;=1-SUM(RMDF!Z276,RMDF!AG276,RMDF!AN276,RMDF!AU276,RMDF!BB276,RMDF!BI276,RMDF!BP276,RMDF!BW276), RMDF!CD276=ROUND(RMDF!CD276,4))</f>
        <v>1</v>
      </c>
      <c r="CB276" s="317">
        <f>RMDF!CB276</f>
        <v>0</v>
      </c>
      <c r="CC276" s="318" t="str">
        <f>IF(CB276=0,"",_xlfn.XLOOKUP(CB276,StatePicklist!$1:$1,StatePicklist!$3:$3,"NA",0))</f>
        <v/>
      </c>
      <c r="CD276" s="297" t="str">
        <f ca="1">IF(RMDF!CC276="", "", IF(ISNUMBER(MATCH(RMDF!CC276, INDIRECT(CC276), 0)), "OK", "Invalid"))</f>
        <v/>
      </c>
      <c r="CE276" s="281"/>
      <c r="CF276" s="281"/>
      <c r="CG276" s="281"/>
      <c r="CH276" s="281" t="b">
        <f>AND(RMDF!CK276&gt;=0, RMDF!CK276&lt;=1-SUM(RMDF!Z276,RMDF!AG276,RMDF!AN276,RMDF!AU276,RMDF!BB276,RMDF!BI276,RMDF!BP276,RMDF!BW276,RMDF!CD276), RMDF!CK276=ROUND(RMDF!CK276,4))</f>
        <v>1</v>
      </c>
      <c r="CI276" s="317">
        <f>RMDF!CI276</f>
        <v>0</v>
      </c>
      <c r="CJ276" s="318" t="str">
        <f>IF(CI276=0,"",_xlfn.XLOOKUP(CI276,StatePicklist!$1:$1,StatePicklist!$3:$3,"NA",0))</f>
        <v/>
      </c>
      <c r="CK276" s="297" t="str">
        <f ca="1">IF(RMDF!CJ276="", "", IF(ISNUMBER(MATCH(RMDF!CJ276, INDIRECT(CJ276), 0)), "OK", "Invalid"))</f>
        <v/>
      </c>
      <c r="CL276" s="281"/>
      <c r="CM276" s="281"/>
      <c r="CN276" s="281"/>
      <c r="CO276" s="281" t="b">
        <f>AND(RMDF!CR276&gt;=0, RMDF!CR276&lt;=1-SUM(RMDF!Z276,RMDF!AG276,RMDF!AN276,RMDF!AU276,RMDF!BB276,RMDF!BI276,RMDF!BP276,RMDF!BW276,RMDF!CD276,RMDF!CK276), RMDF!CR276=ROUND(RMDF!CR276,4))</f>
        <v>1</v>
      </c>
      <c r="CP276" s="317">
        <f>RMDF!CP276</f>
        <v>0</v>
      </c>
      <c r="CQ276" s="318" t="str">
        <f>IF(CP276=0,"",_xlfn.XLOOKUP(CP276,StatePicklist!$1:$1,StatePicklist!$3:$3,"NA",0))</f>
        <v/>
      </c>
      <c r="CR276" s="297" t="str">
        <f ca="1">IF(RMDF!CQ276="", "", IF(ISNUMBER(MATCH(RMDF!CQ276, INDIRECT(CQ276), 0)), "OK", "Invalid"))</f>
        <v/>
      </c>
      <c r="CS276" s="281"/>
      <c r="CT276" s="281"/>
      <c r="CU276" s="281"/>
      <c r="CV276" s="281" t="b">
        <f>AND(RMDF!CY276&gt;=0, RMDF!CY276&lt;=1-SUM(RMDF!Z276,RMDF!AG276,RMDF!AN276,RMDF!AU276,RMDF!BB276,RMDF!BI276,RMDF!BP276,RMDF!BW276,RMDF!CD276,RMDF!CK276,RMDF!CR276), RMDF!CY276=ROUND(RMDF!CY276,4))</f>
        <v>1</v>
      </c>
      <c r="CW276" s="317">
        <f>RMDF!CW276</f>
        <v>0</v>
      </c>
      <c r="CX276" s="318" t="str">
        <f>IF(CW276=0,"",_xlfn.XLOOKUP(CW276,StatePicklist!$1:$1,StatePicklist!$3:$3,"NA",0))</f>
        <v/>
      </c>
      <c r="CY276" s="297" t="str">
        <f ca="1">IF(RMDF!CX276="", "", IF(ISNUMBER(MATCH(RMDF!CX276, INDIRECT(CX276), 0)), "OK", "Invalid"))</f>
        <v/>
      </c>
      <c r="CZ276" s="281"/>
      <c r="DA276" s="281"/>
      <c r="DB276" s="281"/>
      <c r="DC276" s="281" t="b">
        <f>AND(RMDF!DF276&gt;=0, RMDF!DF276&lt;=1-SUM(RMDF!Z276,RMDF!AG276,RMDF!AN276,RMDF!AU276,RMDF!BB276,RMDF!BI276,RMDF!BP276,RMDF!BW276,RMDF!CD276,RMDF!CK276,RMDF!CR276,RMDF!CY276), RMDF!DF276=ROUND(RMDF!DF276,4))</f>
        <v>1</v>
      </c>
      <c r="DD276" s="317">
        <f>RMDF!DD276</f>
        <v>0</v>
      </c>
      <c r="DE276" s="318" t="str">
        <f>IF(DD276=0,"",_xlfn.XLOOKUP(DD276,StatePicklist!$1:$1,StatePicklist!$3:$3,"NA",0))</f>
        <v/>
      </c>
      <c r="DF276" s="297" t="str">
        <f ca="1">IF(RMDF!DE276="", "", IF(ISNUMBER(MATCH(RMDF!DE276, INDIRECT(DE276), 0)), "OK", "Invalid"))</f>
        <v/>
      </c>
      <c r="DG276" s="281"/>
      <c r="DH276" s="281"/>
      <c r="DI276" s="281"/>
      <c r="DJ276" s="281" t="b">
        <f>AND(RMDF!DM276&gt;=0, RMDF!DM276&lt;=1-SUM(RMDF!Z276,RMDF!AG276,RMDF!AN276,RMDF!AU276,RMDF!BB276,RMDF!BI276,RMDF!BP276,RMDF!BW276,RMDF!CD276,RMDF!CK276,RMDF!CR276,RMDF!CY276,RMDF!DF276), RMDF!DM276=ROUND(RMDF!DM276,4))</f>
        <v>1</v>
      </c>
      <c r="DK276" s="317">
        <f>RMDF!DK276</f>
        <v>0</v>
      </c>
      <c r="DL276" s="318" t="str">
        <f>IF(DK276=0,"",_xlfn.XLOOKUP(DK276,StatePicklist!$1:$1,StatePicklist!$3:$3,"NA",0))</f>
        <v/>
      </c>
      <c r="DM276" s="297" t="str">
        <f ca="1">IF(RMDF!DL276="", "", IF(ISNUMBER(MATCH(RMDF!DL276, INDIRECT(DL276), 0)), "OK", "Invalid"))</f>
        <v/>
      </c>
      <c r="DN276" s="281"/>
      <c r="DO276" s="281"/>
      <c r="DP276" s="281"/>
      <c r="DQ276" s="281" t="b">
        <f>AND(RMDF!DT276&gt;=0, RMDF!DT276&lt;=1-SUM(RMDF!Z276,RMDF!AG276,RMDF!AN276,RMDF!AU276,RMDF!BB276,RMDF!BI276,RMDF!BP276,RMDF!BW276,RMDF!CD276,RMDF!CK276,RMDF!CR276,RMDF!CY276,RMDF!DF276,RMDF!DM276), RMDF!DT276=ROUND(RMDF!DT276,4))</f>
        <v>1</v>
      </c>
      <c r="DR276" s="317">
        <f>RMDF!DR276</f>
        <v>0</v>
      </c>
      <c r="DS276" s="318" t="str">
        <f>IF(DR276=0,"",_xlfn.XLOOKUP(DR276,StatePicklist!$1:$1,StatePicklist!$3:$3,"NA",0))</f>
        <v/>
      </c>
      <c r="DT276" s="297" t="str">
        <f ca="1">IF(RMDF!DS276="", "", IF(ISNUMBER(MATCH(RMDF!DS276, INDIRECT(DS276), 0)), "OK", "Invalid"))</f>
        <v/>
      </c>
      <c r="DU276" s="281"/>
      <c r="DV276" s="281"/>
      <c r="DW276" s="281"/>
      <c r="DX276" s="281" t="b">
        <f>AND(RMDF!EA276&gt;=0, RMDF!EA276&lt;=1-SUM(RMDF!Z276,RMDF!AG276,RMDF!AN276,RMDF!AU276,RMDF!BB276,RMDF!BI276,RMDF!BP276,RMDF!BW276,RMDF!CD276,RMDF!CK276,RMDF!CR276,RMDF!CY276,RMDF!DF276,RMDF!DM276,RMDF!DT276), RMDF!EA276=ROUND(RMDF!EA276,4))</f>
        <v>1</v>
      </c>
      <c r="DY276" s="317">
        <f>RMDF!DY276</f>
        <v>0</v>
      </c>
      <c r="DZ276" s="318" t="str">
        <f>IF(DY276=0,"",_xlfn.XLOOKUP(DY276,StatePicklist!$1:$1,StatePicklist!$3:$3,"NA",0))</f>
        <v/>
      </c>
      <c r="EA276" s="297" t="str">
        <f ca="1">IF(RMDF!DZ276="", "", IF(ISNUMBER(MATCH(RMDF!DZ276, INDIRECT(DZ276), 0)), "OK", "Invalid"))</f>
        <v/>
      </c>
      <c r="EB276" s="281"/>
      <c r="EC276" s="281"/>
      <c r="ED276" s="281"/>
      <c r="EE276" s="281" t="b">
        <f>AND(RMDF!EH276&gt;=0, RMDF!EH276&lt;=1-SUM(RMDF!Z276,RMDF!AG276,RMDF!AN276,RMDF!AU276,RMDF!BB276,RMDF!BI276,RMDF!BP276,RMDF!BW276,RMDF!CD276,RMDF!CK276,RMDF!CR276,RMDF!CY276,RMDF!DF276,RMDF!DM276,RMDF!DT276,RMDF!EA276), RMDF!EH276=ROUND(RMDF!EH276,4))</f>
        <v>1</v>
      </c>
      <c r="EF276" s="317">
        <f>RMDF!EF276</f>
        <v>0</v>
      </c>
      <c r="EG276" s="318" t="str">
        <f>IF(EF276=0,"",_xlfn.XLOOKUP(EF276,StatePicklist!$1:$1,StatePicklist!$3:$3,"NA",0))</f>
        <v/>
      </c>
      <c r="EH276" s="297" t="str">
        <f ca="1">IF(RMDF!EG276="", "", IF(ISNUMBER(MATCH(RMDF!EG276, INDIRECT(EG276), 0)), "OK", "Invalid"))</f>
        <v/>
      </c>
      <c r="EI276" s="281"/>
      <c r="EJ276" s="281"/>
      <c r="EK276" s="281"/>
      <c r="EL276" s="281" t="b">
        <f>AND(RMDF!EO276&gt;=0, RMDF!EO276&lt;=1-SUM(RMDF!Z276,RMDF!AG276,RMDF!AN276,RMDF!AU276,RMDF!BB276,RMDF!BI276,RMDF!BP276,RMDF!BW276,RMDF!CD276,RMDF!CK276,RMDF!CR276,RMDF!CY276,RMDF!DF276,RMDF!DM276,RMDF!DT276,RMDF!EA276,RMDF!EH276), RMDF!EO276=ROUND(RMDF!EO276,4))</f>
        <v>1</v>
      </c>
      <c r="EM276" s="317">
        <f>RMDF!EM276</f>
        <v>0</v>
      </c>
      <c r="EN276" s="318" t="str">
        <f>IF(EM276=0,"",_xlfn.XLOOKUP(EM276,StatePicklist!$1:$1,StatePicklist!$3:$3,"NA",0))</f>
        <v/>
      </c>
      <c r="EO276" s="297" t="str">
        <f ca="1">IF(RMDF!EN276="", "", IF(ISNUMBER(MATCH(RMDF!EN276, INDIRECT(EN276), 0)), "OK", "Invalid"))</f>
        <v/>
      </c>
      <c r="EP276" s="281"/>
      <c r="EQ276" s="281"/>
      <c r="ER276" s="281"/>
      <c r="ES276" s="281" t="b">
        <f>AND(RMDF!EV276&gt;=0, RMDF!EV276&lt;=1-SUM(RMDF!Z276,RMDF!AG276,RMDF!AN276,RMDF!AU276,RMDF!BB276,RMDF!BI276,RMDF!BP276,RMDF!BW276,RMDF!CD276,RMDF!CK276,RMDF!CR276,RMDF!CY276,RMDF!DF276,RMDF!DM276,RMDF!DT276,RMDF!EA276,RMDF!EH276,RMDF!EO276), RMDF!EV276=ROUND(RMDF!EV276,4))</f>
        <v>1</v>
      </c>
      <c r="ET276" s="317">
        <f>RMDF!ET276</f>
        <v>0</v>
      </c>
      <c r="EU276" s="318" t="str">
        <f>IF(ET276=0,"",_xlfn.XLOOKUP(ET276,StatePicklist!$1:$1,StatePicklist!$3:$3,"NA",0))</f>
        <v/>
      </c>
      <c r="EV276" s="297" t="str">
        <f ca="1">IF(RMDF!EU276="", "", IF(ISNUMBER(MATCH(RMDF!EU276, INDIRECT(EU276), 0)), "OK", "Invalid"))</f>
        <v/>
      </c>
      <c r="EW276" s="281"/>
      <c r="EX276" s="281"/>
      <c r="EY276" s="281"/>
      <c r="EZ276" s="281" t="b">
        <f>AND(RMDF!FC276&gt;=0, RMDF!FC276&lt;=1-SUM(RMDF!Z276,RMDF!AG276,RMDF!AN276,RMDF!AU276,RMDF!BB276,RMDF!BI276,RMDF!BP276,RMDF!BW276,RMDF!CD276,RMDF!CK276,RMDF!CR276,RMDF!CY276,RMDF!DF276,RMDF!DM276,RMDF!DT276,RMDF!EA276,RMDF!EH276,RMDF!EO276,RMDF!EV276), RMDF!FC276=ROUND(RMDF!FC276,4))</f>
        <v>1</v>
      </c>
      <c r="FA276" s="317">
        <f>RMDF!FA276</f>
        <v>0</v>
      </c>
      <c r="FB276" s="318" t="str">
        <f>IF(FA276=0,"",_xlfn.XLOOKUP(FA276,StatePicklist!$1:$1,StatePicklist!$3:$3,"NA",0))</f>
        <v/>
      </c>
      <c r="FC276" s="297" t="str">
        <f ca="1">IF(RMDF!FB276="", "", IF(ISNUMBER(MATCH(RMDF!FB276, INDIRECT(FB276), 0)), "OK", "Invalid"))</f>
        <v/>
      </c>
    </row>
    <row r="277" spans="1:159" s="205" customFormat="1" ht="39.9" customHeight="1" x14ac:dyDescent="0.25">
      <c r="A277" s="206"/>
      <c r="B277" s="196"/>
      <c r="C277" s="197"/>
      <c r="D277" s="198"/>
      <c r="E277" s="199"/>
      <c r="F277" s="200"/>
      <c r="G277" s="201"/>
      <c r="H277" s="292"/>
      <c r="I277" s="305">
        <f>RMDF!I277</f>
        <v>0</v>
      </c>
      <c r="J277" s="305" t="str">
        <f>IF(I277=ProductCode!$B$30,"PDReclPost",IF(OR(I277=ProductCode!$C$30,I277=ProductCode!$E$30,I277=ProductCode!$G$30),"PDPreCon",IF(OR(I277=ProductCode!$D$30,I277=ProductCode!$F$30),"PDNotReclPost","")))</f>
        <v/>
      </c>
      <c r="K277" s="305" t="str">
        <f t="shared" si="18"/>
        <v/>
      </c>
      <c r="L277" s="289"/>
      <c r="M277" s="305" t="str">
        <f t="shared" si="18"/>
        <v/>
      </c>
      <c r="N277" s="289" t="b">
        <f>AND(RMDF!N277&gt;=0, RMDF!N277&lt;=1-RMDF!L277, RMDF!N277=ROUND(RMDF!N277,4))</f>
        <v>1</v>
      </c>
      <c r="O277" s="286" t="str">
        <f>IF(P277="","",IF(I277="","",IF(LEFT(I277,13)="Reclaimed pos",RawMaterialCode!$E$569,RawMaterialCode!$E$568)))</f>
        <v>Reclaimed pre-consumer mixed fibers (RM0578)</v>
      </c>
      <c r="P277" s="295">
        <f t="shared" si="19"/>
        <v>1</v>
      </c>
      <c r="Q277" s="202"/>
      <c r="R277" s="203"/>
      <c r="S277" s="204" t="str">
        <f t="shared" si="20"/>
        <v/>
      </c>
      <c r="T277" s="281"/>
      <c r="U277" s="281"/>
      <c r="V277" s="281"/>
      <c r="W277" s="281"/>
      <c r="X277" s="317">
        <f>RMDF!X277</f>
        <v>0</v>
      </c>
      <c r="Y277" s="318" t="str">
        <f>IF(X277=0,"",_xlfn.XLOOKUP(X277,StatePicklist!$1:$1,StatePicklist!$3:$3,"NA",0))</f>
        <v/>
      </c>
      <c r="Z277" s="297" t="str">
        <f ca="1">IF(RMDF!Y277="", "", IF(ISNUMBER(MATCH(RMDF!Y277, INDIRECT(Y277), 0)), "OK", "Invalid"))</f>
        <v/>
      </c>
      <c r="AA277" s="281"/>
      <c r="AB277" s="281"/>
      <c r="AC277" s="281"/>
      <c r="AD277" s="281" t="b">
        <f>AND(RMDF!AG277&gt;=0, RMDF!AG277&lt;=1-RMDF!Z277, RMDF!AG277=ROUND(RMDF!AG277,4))</f>
        <v>1</v>
      </c>
      <c r="AE277" s="317">
        <f>RMDF!AE277</f>
        <v>0</v>
      </c>
      <c r="AF277" s="318" t="str">
        <f>IF(AE277=0,"",_xlfn.XLOOKUP(AE277,StatePicklist!$1:$1,StatePicklist!$3:$3,"NA",0))</f>
        <v/>
      </c>
      <c r="AG277" s="297" t="str">
        <f ca="1">IF(RMDF!AF277="", "", IF(ISNUMBER(MATCH(RMDF!AF277, INDIRECT(AF277), 0)), "OK", "Invalid"))</f>
        <v/>
      </c>
      <c r="AH277" s="281"/>
      <c r="AI277" s="281"/>
      <c r="AJ277" s="281"/>
      <c r="AK277" s="281" t="b">
        <f>AND(RMDF!AN277&gt;=0, RMDF!AN277&lt;=1-SUM(RMDF!Z277,RMDF!AG277), RMDF!AN277=ROUND(RMDF!AN277,4))</f>
        <v>1</v>
      </c>
      <c r="AL277" s="317">
        <f>RMDF!AL277</f>
        <v>0</v>
      </c>
      <c r="AM277" s="318" t="str">
        <f>IF(AL277=0,"",_xlfn.XLOOKUP(AL277,StatePicklist!$1:$1,StatePicklist!$3:$3,"NA",0))</f>
        <v/>
      </c>
      <c r="AN277" s="297" t="str">
        <f ca="1">IF(RMDF!AM277="", "", IF(ISNUMBER(MATCH(RMDF!AM277, INDIRECT(AM277), 0)), "OK", "Invalid"))</f>
        <v/>
      </c>
      <c r="AO277" s="281"/>
      <c r="AP277" s="281"/>
      <c r="AQ277" s="281"/>
      <c r="AR277" s="281" t="b">
        <f>AND(RMDF!AU277&gt;=0, RMDF!AU277&lt;=1-SUM(RMDF!Z277,RMDF!AG277,RMDF!AN277), RMDF!AU277=ROUND(RMDF!AU277,4))</f>
        <v>1</v>
      </c>
      <c r="AS277" s="317">
        <f>RMDF!AS277</f>
        <v>0</v>
      </c>
      <c r="AT277" s="318" t="str">
        <f>IF(AS277=0,"",_xlfn.XLOOKUP(AS277,StatePicklist!$1:$1,StatePicklist!$3:$3,"NA",0))</f>
        <v/>
      </c>
      <c r="AU277" s="297" t="str">
        <f ca="1">IF(RMDF!AT277="", "", IF(ISNUMBER(MATCH(RMDF!AT277, INDIRECT(AT277), 0)), "OK", "Invalid"))</f>
        <v/>
      </c>
      <c r="AV277" s="281"/>
      <c r="AW277" s="281"/>
      <c r="AX277" s="281"/>
      <c r="AY277" s="281" t="b">
        <f>AND(RMDF!BB277&gt;=0, RMDF!BB277&lt;=1-SUM(RMDF!Z277,RMDF!AG277,RMDF!AN277,RMDF!AU277), RMDF!BB277=ROUND(RMDF!BB277,4))</f>
        <v>1</v>
      </c>
      <c r="AZ277" s="317">
        <f>RMDF!AZ277</f>
        <v>0</v>
      </c>
      <c r="BA277" s="318" t="str">
        <f>IF(AZ277=0,"",_xlfn.XLOOKUP(AZ277,StatePicklist!$1:$1,StatePicklist!$3:$3,"NA",0))</f>
        <v/>
      </c>
      <c r="BB277" s="297" t="str">
        <f ca="1">IF(RMDF!BA277="", "", IF(ISNUMBER(MATCH(RMDF!BA277, INDIRECT(BA277), 0)), "OK", "Invalid"))</f>
        <v/>
      </c>
      <c r="BC277" s="281"/>
      <c r="BD277" s="281"/>
      <c r="BE277" s="281"/>
      <c r="BF277" s="281" t="b">
        <f>AND(RMDF!BI277&gt;=0, RMDF!BI277&lt;=1-SUM(RMDF!Z277,RMDF!AG277,RMDF!AN277,RMDF!AU277,RMDF!BB277), RMDF!BI277=ROUND(RMDF!BI277,4))</f>
        <v>1</v>
      </c>
      <c r="BG277" s="317">
        <f>RMDF!BG277</f>
        <v>0</v>
      </c>
      <c r="BH277" s="318" t="str">
        <f>IF(BG277=0,"",_xlfn.XLOOKUP(BG277,StatePicklist!$1:$1,StatePicklist!$3:$3,"NA",0))</f>
        <v/>
      </c>
      <c r="BI277" s="297" t="str">
        <f ca="1">IF(RMDF!BH277="", "", IF(ISNUMBER(MATCH(RMDF!BH277, INDIRECT(BH277), 0)), "OK", "Invalid"))</f>
        <v/>
      </c>
      <c r="BJ277" s="281"/>
      <c r="BK277" s="281"/>
      <c r="BL277" s="281"/>
      <c r="BM277" s="281" t="b">
        <f>AND(RMDF!BP277&gt;=0, RMDF!BP277&lt;=1-SUM(RMDF!Z277,RMDF!AG277,RMDF!AN277,RMDF!AU277,RMDF!BB277,RMDF!BI277), RMDF!BP277=ROUND(RMDF!BP277,4))</f>
        <v>1</v>
      </c>
      <c r="BN277" s="317">
        <f>RMDF!BN277</f>
        <v>0</v>
      </c>
      <c r="BO277" s="318" t="str">
        <f>IF(BN277=0,"",_xlfn.XLOOKUP(BN277,StatePicklist!$1:$1,StatePicklist!$3:$3,"NA",0))</f>
        <v/>
      </c>
      <c r="BP277" s="297" t="str">
        <f ca="1">IF(RMDF!BO277="", "", IF(ISNUMBER(MATCH(RMDF!BO277, INDIRECT(BO277), 0)), "OK", "Invalid"))</f>
        <v/>
      </c>
      <c r="BQ277" s="281"/>
      <c r="BR277" s="281"/>
      <c r="BS277" s="281"/>
      <c r="BT277" s="281" t="b">
        <f>AND(RMDF!BW277&gt;=0, RMDF!BW277&lt;=1-SUM(RMDF!Z277,RMDF!AG277,RMDF!AN277,RMDF!AU277,RMDF!BB277,RMDF!BI277,RMDF!BP277), RMDF!BW277=ROUND(RMDF!BW277,4))</f>
        <v>1</v>
      </c>
      <c r="BU277" s="317">
        <f>RMDF!BU277</f>
        <v>0</v>
      </c>
      <c r="BV277" s="318" t="str">
        <f>IF(BU277=0,"",_xlfn.XLOOKUP(BU277,StatePicklist!$1:$1,StatePicklist!$3:$3,"NA",0))</f>
        <v/>
      </c>
      <c r="BW277" s="297" t="str">
        <f ca="1">IF(RMDF!BV277="", "", IF(ISNUMBER(MATCH(RMDF!BV277, INDIRECT(BV277), 0)), "OK", "Invalid"))</f>
        <v/>
      </c>
      <c r="BX277" s="281"/>
      <c r="BY277" s="281"/>
      <c r="BZ277" s="281"/>
      <c r="CA277" s="281" t="b">
        <f>AND(RMDF!CD277&gt;=0, RMDF!CD277&lt;=1-SUM(RMDF!Z277,RMDF!AG277,RMDF!AN277,RMDF!AU277,RMDF!BB277,RMDF!BI277,RMDF!BP277,RMDF!BW277), RMDF!CD277=ROUND(RMDF!CD277,4))</f>
        <v>1</v>
      </c>
      <c r="CB277" s="317">
        <f>RMDF!CB277</f>
        <v>0</v>
      </c>
      <c r="CC277" s="318" t="str">
        <f>IF(CB277=0,"",_xlfn.XLOOKUP(CB277,StatePicklist!$1:$1,StatePicklist!$3:$3,"NA",0))</f>
        <v/>
      </c>
      <c r="CD277" s="297" t="str">
        <f ca="1">IF(RMDF!CC277="", "", IF(ISNUMBER(MATCH(RMDF!CC277, INDIRECT(CC277), 0)), "OK", "Invalid"))</f>
        <v/>
      </c>
      <c r="CE277" s="281"/>
      <c r="CF277" s="281"/>
      <c r="CG277" s="281"/>
      <c r="CH277" s="281" t="b">
        <f>AND(RMDF!CK277&gt;=0, RMDF!CK277&lt;=1-SUM(RMDF!Z277,RMDF!AG277,RMDF!AN277,RMDF!AU277,RMDF!BB277,RMDF!BI277,RMDF!BP277,RMDF!BW277,RMDF!CD277), RMDF!CK277=ROUND(RMDF!CK277,4))</f>
        <v>1</v>
      </c>
      <c r="CI277" s="317">
        <f>RMDF!CI277</f>
        <v>0</v>
      </c>
      <c r="CJ277" s="318" t="str">
        <f>IF(CI277=0,"",_xlfn.XLOOKUP(CI277,StatePicklist!$1:$1,StatePicklist!$3:$3,"NA",0))</f>
        <v/>
      </c>
      <c r="CK277" s="297" t="str">
        <f ca="1">IF(RMDF!CJ277="", "", IF(ISNUMBER(MATCH(RMDF!CJ277, INDIRECT(CJ277), 0)), "OK", "Invalid"))</f>
        <v/>
      </c>
      <c r="CL277" s="281"/>
      <c r="CM277" s="281"/>
      <c r="CN277" s="281"/>
      <c r="CO277" s="281" t="b">
        <f>AND(RMDF!CR277&gt;=0, RMDF!CR277&lt;=1-SUM(RMDF!Z277,RMDF!AG277,RMDF!AN277,RMDF!AU277,RMDF!BB277,RMDF!BI277,RMDF!BP277,RMDF!BW277,RMDF!CD277,RMDF!CK277), RMDF!CR277=ROUND(RMDF!CR277,4))</f>
        <v>1</v>
      </c>
      <c r="CP277" s="317">
        <f>RMDF!CP277</f>
        <v>0</v>
      </c>
      <c r="CQ277" s="318" t="str">
        <f>IF(CP277=0,"",_xlfn.XLOOKUP(CP277,StatePicklist!$1:$1,StatePicklist!$3:$3,"NA",0))</f>
        <v/>
      </c>
      <c r="CR277" s="297" t="str">
        <f ca="1">IF(RMDF!CQ277="", "", IF(ISNUMBER(MATCH(RMDF!CQ277, INDIRECT(CQ277), 0)), "OK", "Invalid"))</f>
        <v/>
      </c>
      <c r="CS277" s="281"/>
      <c r="CT277" s="281"/>
      <c r="CU277" s="281"/>
      <c r="CV277" s="281" t="b">
        <f>AND(RMDF!CY277&gt;=0, RMDF!CY277&lt;=1-SUM(RMDF!Z277,RMDF!AG277,RMDF!AN277,RMDF!AU277,RMDF!BB277,RMDF!BI277,RMDF!BP277,RMDF!BW277,RMDF!CD277,RMDF!CK277,RMDF!CR277), RMDF!CY277=ROUND(RMDF!CY277,4))</f>
        <v>1</v>
      </c>
      <c r="CW277" s="317">
        <f>RMDF!CW277</f>
        <v>0</v>
      </c>
      <c r="CX277" s="318" t="str">
        <f>IF(CW277=0,"",_xlfn.XLOOKUP(CW277,StatePicklist!$1:$1,StatePicklist!$3:$3,"NA",0))</f>
        <v/>
      </c>
      <c r="CY277" s="297" t="str">
        <f ca="1">IF(RMDF!CX277="", "", IF(ISNUMBER(MATCH(RMDF!CX277, INDIRECT(CX277), 0)), "OK", "Invalid"))</f>
        <v/>
      </c>
      <c r="CZ277" s="281"/>
      <c r="DA277" s="281"/>
      <c r="DB277" s="281"/>
      <c r="DC277" s="281" t="b">
        <f>AND(RMDF!DF277&gt;=0, RMDF!DF277&lt;=1-SUM(RMDF!Z277,RMDF!AG277,RMDF!AN277,RMDF!AU277,RMDF!BB277,RMDF!BI277,RMDF!BP277,RMDF!BW277,RMDF!CD277,RMDF!CK277,RMDF!CR277,RMDF!CY277), RMDF!DF277=ROUND(RMDF!DF277,4))</f>
        <v>1</v>
      </c>
      <c r="DD277" s="317">
        <f>RMDF!DD277</f>
        <v>0</v>
      </c>
      <c r="DE277" s="318" t="str">
        <f>IF(DD277=0,"",_xlfn.XLOOKUP(DD277,StatePicklist!$1:$1,StatePicklist!$3:$3,"NA",0))</f>
        <v/>
      </c>
      <c r="DF277" s="297" t="str">
        <f ca="1">IF(RMDF!DE277="", "", IF(ISNUMBER(MATCH(RMDF!DE277, INDIRECT(DE277), 0)), "OK", "Invalid"))</f>
        <v/>
      </c>
      <c r="DG277" s="281"/>
      <c r="DH277" s="281"/>
      <c r="DI277" s="281"/>
      <c r="DJ277" s="281" t="b">
        <f>AND(RMDF!DM277&gt;=0, RMDF!DM277&lt;=1-SUM(RMDF!Z277,RMDF!AG277,RMDF!AN277,RMDF!AU277,RMDF!BB277,RMDF!BI277,RMDF!BP277,RMDF!BW277,RMDF!CD277,RMDF!CK277,RMDF!CR277,RMDF!CY277,RMDF!DF277), RMDF!DM277=ROUND(RMDF!DM277,4))</f>
        <v>1</v>
      </c>
      <c r="DK277" s="317">
        <f>RMDF!DK277</f>
        <v>0</v>
      </c>
      <c r="DL277" s="318" t="str">
        <f>IF(DK277=0,"",_xlfn.XLOOKUP(DK277,StatePicklist!$1:$1,StatePicklist!$3:$3,"NA",0))</f>
        <v/>
      </c>
      <c r="DM277" s="297" t="str">
        <f ca="1">IF(RMDF!DL277="", "", IF(ISNUMBER(MATCH(RMDF!DL277, INDIRECT(DL277), 0)), "OK", "Invalid"))</f>
        <v/>
      </c>
      <c r="DN277" s="281"/>
      <c r="DO277" s="281"/>
      <c r="DP277" s="281"/>
      <c r="DQ277" s="281" t="b">
        <f>AND(RMDF!DT277&gt;=0, RMDF!DT277&lt;=1-SUM(RMDF!Z277,RMDF!AG277,RMDF!AN277,RMDF!AU277,RMDF!BB277,RMDF!BI277,RMDF!BP277,RMDF!BW277,RMDF!CD277,RMDF!CK277,RMDF!CR277,RMDF!CY277,RMDF!DF277,RMDF!DM277), RMDF!DT277=ROUND(RMDF!DT277,4))</f>
        <v>1</v>
      </c>
      <c r="DR277" s="317">
        <f>RMDF!DR277</f>
        <v>0</v>
      </c>
      <c r="DS277" s="318" t="str">
        <f>IF(DR277=0,"",_xlfn.XLOOKUP(DR277,StatePicklist!$1:$1,StatePicklist!$3:$3,"NA",0))</f>
        <v/>
      </c>
      <c r="DT277" s="297" t="str">
        <f ca="1">IF(RMDF!DS277="", "", IF(ISNUMBER(MATCH(RMDF!DS277, INDIRECT(DS277), 0)), "OK", "Invalid"))</f>
        <v/>
      </c>
      <c r="DU277" s="281"/>
      <c r="DV277" s="281"/>
      <c r="DW277" s="281"/>
      <c r="DX277" s="281" t="b">
        <f>AND(RMDF!EA277&gt;=0, RMDF!EA277&lt;=1-SUM(RMDF!Z277,RMDF!AG277,RMDF!AN277,RMDF!AU277,RMDF!BB277,RMDF!BI277,RMDF!BP277,RMDF!BW277,RMDF!CD277,RMDF!CK277,RMDF!CR277,RMDF!CY277,RMDF!DF277,RMDF!DM277,RMDF!DT277), RMDF!EA277=ROUND(RMDF!EA277,4))</f>
        <v>1</v>
      </c>
      <c r="DY277" s="317">
        <f>RMDF!DY277</f>
        <v>0</v>
      </c>
      <c r="DZ277" s="318" t="str">
        <f>IF(DY277=0,"",_xlfn.XLOOKUP(DY277,StatePicklist!$1:$1,StatePicklist!$3:$3,"NA",0))</f>
        <v/>
      </c>
      <c r="EA277" s="297" t="str">
        <f ca="1">IF(RMDF!DZ277="", "", IF(ISNUMBER(MATCH(RMDF!DZ277, INDIRECT(DZ277), 0)), "OK", "Invalid"))</f>
        <v/>
      </c>
      <c r="EB277" s="281"/>
      <c r="EC277" s="281"/>
      <c r="ED277" s="281"/>
      <c r="EE277" s="281" t="b">
        <f>AND(RMDF!EH277&gt;=0, RMDF!EH277&lt;=1-SUM(RMDF!Z277,RMDF!AG277,RMDF!AN277,RMDF!AU277,RMDF!BB277,RMDF!BI277,RMDF!BP277,RMDF!BW277,RMDF!CD277,RMDF!CK277,RMDF!CR277,RMDF!CY277,RMDF!DF277,RMDF!DM277,RMDF!DT277,RMDF!EA277), RMDF!EH277=ROUND(RMDF!EH277,4))</f>
        <v>1</v>
      </c>
      <c r="EF277" s="317">
        <f>RMDF!EF277</f>
        <v>0</v>
      </c>
      <c r="EG277" s="318" t="str">
        <f>IF(EF277=0,"",_xlfn.XLOOKUP(EF277,StatePicklist!$1:$1,StatePicklist!$3:$3,"NA",0))</f>
        <v/>
      </c>
      <c r="EH277" s="297" t="str">
        <f ca="1">IF(RMDF!EG277="", "", IF(ISNUMBER(MATCH(RMDF!EG277, INDIRECT(EG277), 0)), "OK", "Invalid"))</f>
        <v/>
      </c>
      <c r="EI277" s="281"/>
      <c r="EJ277" s="281"/>
      <c r="EK277" s="281"/>
      <c r="EL277" s="281" t="b">
        <f>AND(RMDF!EO277&gt;=0, RMDF!EO277&lt;=1-SUM(RMDF!Z277,RMDF!AG277,RMDF!AN277,RMDF!AU277,RMDF!BB277,RMDF!BI277,RMDF!BP277,RMDF!BW277,RMDF!CD277,RMDF!CK277,RMDF!CR277,RMDF!CY277,RMDF!DF277,RMDF!DM277,RMDF!DT277,RMDF!EA277,RMDF!EH277), RMDF!EO277=ROUND(RMDF!EO277,4))</f>
        <v>1</v>
      </c>
      <c r="EM277" s="317">
        <f>RMDF!EM277</f>
        <v>0</v>
      </c>
      <c r="EN277" s="318" t="str">
        <f>IF(EM277=0,"",_xlfn.XLOOKUP(EM277,StatePicklist!$1:$1,StatePicklist!$3:$3,"NA",0))</f>
        <v/>
      </c>
      <c r="EO277" s="297" t="str">
        <f ca="1">IF(RMDF!EN277="", "", IF(ISNUMBER(MATCH(RMDF!EN277, INDIRECT(EN277), 0)), "OK", "Invalid"))</f>
        <v/>
      </c>
      <c r="EP277" s="281"/>
      <c r="EQ277" s="281"/>
      <c r="ER277" s="281"/>
      <c r="ES277" s="281" t="b">
        <f>AND(RMDF!EV277&gt;=0, RMDF!EV277&lt;=1-SUM(RMDF!Z277,RMDF!AG277,RMDF!AN277,RMDF!AU277,RMDF!BB277,RMDF!BI277,RMDF!BP277,RMDF!BW277,RMDF!CD277,RMDF!CK277,RMDF!CR277,RMDF!CY277,RMDF!DF277,RMDF!DM277,RMDF!DT277,RMDF!EA277,RMDF!EH277,RMDF!EO277), RMDF!EV277=ROUND(RMDF!EV277,4))</f>
        <v>1</v>
      </c>
      <c r="ET277" s="317">
        <f>RMDF!ET277</f>
        <v>0</v>
      </c>
      <c r="EU277" s="318" t="str">
        <f>IF(ET277=0,"",_xlfn.XLOOKUP(ET277,StatePicklist!$1:$1,StatePicklist!$3:$3,"NA",0))</f>
        <v/>
      </c>
      <c r="EV277" s="297" t="str">
        <f ca="1">IF(RMDF!EU277="", "", IF(ISNUMBER(MATCH(RMDF!EU277, INDIRECT(EU277), 0)), "OK", "Invalid"))</f>
        <v/>
      </c>
      <c r="EW277" s="281"/>
      <c r="EX277" s="281"/>
      <c r="EY277" s="281"/>
      <c r="EZ277" s="281" t="b">
        <f>AND(RMDF!FC277&gt;=0, RMDF!FC277&lt;=1-SUM(RMDF!Z277,RMDF!AG277,RMDF!AN277,RMDF!AU277,RMDF!BB277,RMDF!BI277,RMDF!BP277,RMDF!BW277,RMDF!CD277,RMDF!CK277,RMDF!CR277,RMDF!CY277,RMDF!DF277,RMDF!DM277,RMDF!DT277,RMDF!EA277,RMDF!EH277,RMDF!EO277,RMDF!EV277), RMDF!FC277=ROUND(RMDF!FC277,4))</f>
        <v>1</v>
      </c>
      <c r="FA277" s="317">
        <f>RMDF!FA277</f>
        <v>0</v>
      </c>
      <c r="FB277" s="318" t="str">
        <f>IF(FA277=0,"",_xlfn.XLOOKUP(FA277,StatePicklist!$1:$1,StatePicklist!$3:$3,"NA",0))</f>
        <v/>
      </c>
      <c r="FC277" s="297" t="str">
        <f ca="1">IF(RMDF!FB277="", "", IF(ISNUMBER(MATCH(RMDF!FB277, INDIRECT(FB277), 0)), "OK", "Invalid"))</f>
        <v/>
      </c>
    </row>
    <row r="278" spans="1:159" s="205" customFormat="1" ht="39.9" customHeight="1" x14ac:dyDescent="0.25">
      <c r="A278" s="206"/>
      <c r="B278" s="196"/>
      <c r="C278" s="197"/>
      <c r="D278" s="198"/>
      <c r="E278" s="199"/>
      <c r="F278" s="200"/>
      <c r="G278" s="201"/>
      <c r="H278" s="292"/>
      <c r="I278" s="305">
        <f>RMDF!I278</f>
        <v>0</v>
      </c>
      <c r="J278" s="305" t="str">
        <f>IF(I278=ProductCode!$B$30,"PDReclPost",IF(OR(I278=ProductCode!$C$30,I278=ProductCode!$E$30,I278=ProductCode!$G$30),"PDPreCon",IF(OR(I278=ProductCode!$D$30,I278=ProductCode!$F$30),"PDNotReclPost","")))</f>
        <v/>
      </c>
      <c r="K278" s="305" t="str">
        <f t="shared" si="18"/>
        <v/>
      </c>
      <c r="L278" s="289"/>
      <c r="M278" s="305" t="str">
        <f t="shared" si="18"/>
        <v/>
      </c>
      <c r="N278" s="289" t="b">
        <f>AND(RMDF!N278&gt;=0, RMDF!N278&lt;=1-RMDF!L278, RMDF!N278=ROUND(RMDF!N278,4))</f>
        <v>1</v>
      </c>
      <c r="O278" s="286" t="str">
        <f>IF(P278="","",IF(I278="","",IF(LEFT(I278,13)="Reclaimed pos",RawMaterialCode!$E$569,RawMaterialCode!$E$568)))</f>
        <v>Reclaimed pre-consumer mixed fibers (RM0578)</v>
      </c>
      <c r="P278" s="295">
        <f t="shared" si="19"/>
        <v>1</v>
      </c>
      <c r="Q278" s="202"/>
      <c r="R278" s="203"/>
      <c r="S278" s="204" t="str">
        <f t="shared" si="20"/>
        <v/>
      </c>
      <c r="T278" s="281"/>
      <c r="U278" s="281"/>
      <c r="V278" s="281"/>
      <c r="W278" s="281"/>
      <c r="X278" s="317">
        <f>RMDF!X278</f>
        <v>0</v>
      </c>
      <c r="Y278" s="318" t="str">
        <f>IF(X278=0,"",_xlfn.XLOOKUP(X278,StatePicklist!$1:$1,StatePicklist!$3:$3,"NA",0))</f>
        <v/>
      </c>
      <c r="Z278" s="297" t="str">
        <f ca="1">IF(RMDF!Y278="", "", IF(ISNUMBER(MATCH(RMDF!Y278, INDIRECT(Y278), 0)), "OK", "Invalid"))</f>
        <v/>
      </c>
      <c r="AA278" s="281"/>
      <c r="AB278" s="281"/>
      <c r="AC278" s="281"/>
      <c r="AD278" s="281" t="b">
        <f>AND(RMDF!AG278&gt;=0, RMDF!AG278&lt;=1-RMDF!Z278, RMDF!AG278=ROUND(RMDF!AG278,4))</f>
        <v>1</v>
      </c>
      <c r="AE278" s="317">
        <f>RMDF!AE278</f>
        <v>0</v>
      </c>
      <c r="AF278" s="318" t="str">
        <f>IF(AE278=0,"",_xlfn.XLOOKUP(AE278,StatePicklist!$1:$1,StatePicklist!$3:$3,"NA",0))</f>
        <v/>
      </c>
      <c r="AG278" s="297" t="str">
        <f ca="1">IF(RMDF!AF278="", "", IF(ISNUMBER(MATCH(RMDF!AF278, INDIRECT(AF278), 0)), "OK", "Invalid"))</f>
        <v/>
      </c>
      <c r="AH278" s="281"/>
      <c r="AI278" s="281"/>
      <c r="AJ278" s="281"/>
      <c r="AK278" s="281" t="b">
        <f>AND(RMDF!AN278&gt;=0, RMDF!AN278&lt;=1-SUM(RMDF!Z278,RMDF!AG278), RMDF!AN278=ROUND(RMDF!AN278,4))</f>
        <v>1</v>
      </c>
      <c r="AL278" s="317">
        <f>RMDF!AL278</f>
        <v>0</v>
      </c>
      <c r="AM278" s="318" t="str">
        <f>IF(AL278=0,"",_xlfn.XLOOKUP(AL278,StatePicklist!$1:$1,StatePicklist!$3:$3,"NA",0))</f>
        <v/>
      </c>
      <c r="AN278" s="297" t="str">
        <f ca="1">IF(RMDF!AM278="", "", IF(ISNUMBER(MATCH(RMDF!AM278, INDIRECT(AM278), 0)), "OK", "Invalid"))</f>
        <v/>
      </c>
      <c r="AO278" s="281"/>
      <c r="AP278" s="281"/>
      <c r="AQ278" s="281"/>
      <c r="AR278" s="281" t="b">
        <f>AND(RMDF!AU278&gt;=0, RMDF!AU278&lt;=1-SUM(RMDF!Z278,RMDF!AG278,RMDF!AN278), RMDF!AU278=ROUND(RMDF!AU278,4))</f>
        <v>1</v>
      </c>
      <c r="AS278" s="317">
        <f>RMDF!AS278</f>
        <v>0</v>
      </c>
      <c r="AT278" s="318" t="str">
        <f>IF(AS278=0,"",_xlfn.XLOOKUP(AS278,StatePicklist!$1:$1,StatePicklist!$3:$3,"NA",0))</f>
        <v/>
      </c>
      <c r="AU278" s="297" t="str">
        <f ca="1">IF(RMDF!AT278="", "", IF(ISNUMBER(MATCH(RMDF!AT278, INDIRECT(AT278), 0)), "OK", "Invalid"))</f>
        <v/>
      </c>
      <c r="AV278" s="281"/>
      <c r="AW278" s="281"/>
      <c r="AX278" s="281"/>
      <c r="AY278" s="281" t="b">
        <f>AND(RMDF!BB278&gt;=0, RMDF!BB278&lt;=1-SUM(RMDF!Z278,RMDF!AG278,RMDF!AN278,RMDF!AU278), RMDF!BB278=ROUND(RMDF!BB278,4))</f>
        <v>1</v>
      </c>
      <c r="AZ278" s="317">
        <f>RMDF!AZ278</f>
        <v>0</v>
      </c>
      <c r="BA278" s="318" t="str">
        <f>IF(AZ278=0,"",_xlfn.XLOOKUP(AZ278,StatePicklist!$1:$1,StatePicklist!$3:$3,"NA",0))</f>
        <v/>
      </c>
      <c r="BB278" s="297" t="str">
        <f ca="1">IF(RMDF!BA278="", "", IF(ISNUMBER(MATCH(RMDF!BA278, INDIRECT(BA278), 0)), "OK", "Invalid"))</f>
        <v/>
      </c>
      <c r="BC278" s="281"/>
      <c r="BD278" s="281"/>
      <c r="BE278" s="281"/>
      <c r="BF278" s="281" t="b">
        <f>AND(RMDF!BI278&gt;=0, RMDF!BI278&lt;=1-SUM(RMDF!Z278,RMDF!AG278,RMDF!AN278,RMDF!AU278,RMDF!BB278), RMDF!BI278=ROUND(RMDF!BI278,4))</f>
        <v>1</v>
      </c>
      <c r="BG278" s="317">
        <f>RMDF!BG278</f>
        <v>0</v>
      </c>
      <c r="BH278" s="318" t="str">
        <f>IF(BG278=0,"",_xlfn.XLOOKUP(BG278,StatePicklist!$1:$1,StatePicklist!$3:$3,"NA",0))</f>
        <v/>
      </c>
      <c r="BI278" s="297" t="str">
        <f ca="1">IF(RMDF!BH278="", "", IF(ISNUMBER(MATCH(RMDF!BH278, INDIRECT(BH278), 0)), "OK", "Invalid"))</f>
        <v/>
      </c>
      <c r="BJ278" s="281"/>
      <c r="BK278" s="281"/>
      <c r="BL278" s="281"/>
      <c r="BM278" s="281" t="b">
        <f>AND(RMDF!BP278&gt;=0, RMDF!BP278&lt;=1-SUM(RMDF!Z278,RMDF!AG278,RMDF!AN278,RMDF!AU278,RMDF!BB278,RMDF!BI278), RMDF!BP278=ROUND(RMDF!BP278,4))</f>
        <v>1</v>
      </c>
      <c r="BN278" s="317">
        <f>RMDF!BN278</f>
        <v>0</v>
      </c>
      <c r="BO278" s="318" t="str">
        <f>IF(BN278=0,"",_xlfn.XLOOKUP(BN278,StatePicklist!$1:$1,StatePicklist!$3:$3,"NA",0))</f>
        <v/>
      </c>
      <c r="BP278" s="297" t="str">
        <f ca="1">IF(RMDF!BO278="", "", IF(ISNUMBER(MATCH(RMDF!BO278, INDIRECT(BO278), 0)), "OK", "Invalid"))</f>
        <v/>
      </c>
      <c r="BQ278" s="281"/>
      <c r="BR278" s="281"/>
      <c r="BS278" s="281"/>
      <c r="BT278" s="281" t="b">
        <f>AND(RMDF!BW278&gt;=0, RMDF!BW278&lt;=1-SUM(RMDF!Z278,RMDF!AG278,RMDF!AN278,RMDF!AU278,RMDF!BB278,RMDF!BI278,RMDF!BP278), RMDF!BW278=ROUND(RMDF!BW278,4))</f>
        <v>1</v>
      </c>
      <c r="BU278" s="317">
        <f>RMDF!BU278</f>
        <v>0</v>
      </c>
      <c r="BV278" s="318" t="str">
        <f>IF(BU278=0,"",_xlfn.XLOOKUP(BU278,StatePicklist!$1:$1,StatePicklist!$3:$3,"NA",0))</f>
        <v/>
      </c>
      <c r="BW278" s="297" t="str">
        <f ca="1">IF(RMDF!BV278="", "", IF(ISNUMBER(MATCH(RMDF!BV278, INDIRECT(BV278), 0)), "OK", "Invalid"))</f>
        <v/>
      </c>
      <c r="BX278" s="281"/>
      <c r="BY278" s="281"/>
      <c r="BZ278" s="281"/>
      <c r="CA278" s="281" t="b">
        <f>AND(RMDF!CD278&gt;=0, RMDF!CD278&lt;=1-SUM(RMDF!Z278,RMDF!AG278,RMDF!AN278,RMDF!AU278,RMDF!BB278,RMDF!BI278,RMDF!BP278,RMDF!BW278), RMDF!CD278=ROUND(RMDF!CD278,4))</f>
        <v>1</v>
      </c>
      <c r="CB278" s="317">
        <f>RMDF!CB278</f>
        <v>0</v>
      </c>
      <c r="CC278" s="318" t="str">
        <f>IF(CB278=0,"",_xlfn.XLOOKUP(CB278,StatePicklist!$1:$1,StatePicklist!$3:$3,"NA",0))</f>
        <v/>
      </c>
      <c r="CD278" s="297" t="str">
        <f ca="1">IF(RMDF!CC278="", "", IF(ISNUMBER(MATCH(RMDF!CC278, INDIRECT(CC278), 0)), "OK", "Invalid"))</f>
        <v/>
      </c>
      <c r="CE278" s="281"/>
      <c r="CF278" s="281"/>
      <c r="CG278" s="281"/>
      <c r="CH278" s="281" t="b">
        <f>AND(RMDF!CK278&gt;=0, RMDF!CK278&lt;=1-SUM(RMDF!Z278,RMDF!AG278,RMDF!AN278,RMDF!AU278,RMDF!BB278,RMDF!BI278,RMDF!BP278,RMDF!BW278,RMDF!CD278), RMDF!CK278=ROUND(RMDF!CK278,4))</f>
        <v>1</v>
      </c>
      <c r="CI278" s="317">
        <f>RMDF!CI278</f>
        <v>0</v>
      </c>
      <c r="CJ278" s="318" t="str">
        <f>IF(CI278=0,"",_xlfn.XLOOKUP(CI278,StatePicklist!$1:$1,StatePicklist!$3:$3,"NA",0))</f>
        <v/>
      </c>
      <c r="CK278" s="297" t="str">
        <f ca="1">IF(RMDF!CJ278="", "", IF(ISNUMBER(MATCH(RMDF!CJ278, INDIRECT(CJ278), 0)), "OK", "Invalid"))</f>
        <v/>
      </c>
      <c r="CL278" s="281"/>
      <c r="CM278" s="281"/>
      <c r="CN278" s="281"/>
      <c r="CO278" s="281" t="b">
        <f>AND(RMDF!CR278&gt;=0, RMDF!CR278&lt;=1-SUM(RMDF!Z278,RMDF!AG278,RMDF!AN278,RMDF!AU278,RMDF!BB278,RMDF!BI278,RMDF!BP278,RMDF!BW278,RMDF!CD278,RMDF!CK278), RMDF!CR278=ROUND(RMDF!CR278,4))</f>
        <v>1</v>
      </c>
      <c r="CP278" s="317">
        <f>RMDF!CP278</f>
        <v>0</v>
      </c>
      <c r="CQ278" s="318" t="str">
        <f>IF(CP278=0,"",_xlfn.XLOOKUP(CP278,StatePicklist!$1:$1,StatePicklist!$3:$3,"NA",0))</f>
        <v/>
      </c>
      <c r="CR278" s="297" t="str">
        <f ca="1">IF(RMDF!CQ278="", "", IF(ISNUMBER(MATCH(RMDF!CQ278, INDIRECT(CQ278), 0)), "OK", "Invalid"))</f>
        <v/>
      </c>
      <c r="CS278" s="281"/>
      <c r="CT278" s="281"/>
      <c r="CU278" s="281"/>
      <c r="CV278" s="281" t="b">
        <f>AND(RMDF!CY278&gt;=0, RMDF!CY278&lt;=1-SUM(RMDF!Z278,RMDF!AG278,RMDF!AN278,RMDF!AU278,RMDF!BB278,RMDF!BI278,RMDF!BP278,RMDF!BW278,RMDF!CD278,RMDF!CK278,RMDF!CR278), RMDF!CY278=ROUND(RMDF!CY278,4))</f>
        <v>1</v>
      </c>
      <c r="CW278" s="317">
        <f>RMDF!CW278</f>
        <v>0</v>
      </c>
      <c r="CX278" s="318" t="str">
        <f>IF(CW278=0,"",_xlfn.XLOOKUP(CW278,StatePicklist!$1:$1,StatePicklist!$3:$3,"NA",0))</f>
        <v/>
      </c>
      <c r="CY278" s="297" t="str">
        <f ca="1">IF(RMDF!CX278="", "", IF(ISNUMBER(MATCH(RMDF!CX278, INDIRECT(CX278), 0)), "OK", "Invalid"))</f>
        <v/>
      </c>
      <c r="CZ278" s="281"/>
      <c r="DA278" s="281"/>
      <c r="DB278" s="281"/>
      <c r="DC278" s="281" t="b">
        <f>AND(RMDF!DF278&gt;=0, RMDF!DF278&lt;=1-SUM(RMDF!Z278,RMDF!AG278,RMDF!AN278,RMDF!AU278,RMDF!BB278,RMDF!BI278,RMDF!BP278,RMDF!BW278,RMDF!CD278,RMDF!CK278,RMDF!CR278,RMDF!CY278), RMDF!DF278=ROUND(RMDF!DF278,4))</f>
        <v>1</v>
      </c>
      <c r="DD278" s="317">
        <f>RMDF!DD278</f>
        <v>0</v>
      </c>
      <c r="DE278" s="318" t="str">
        <f>IF(DD278=0,"",_xlfn.XLOOKUP(DD278,StatePicklist!$1:$1,StatePicklist!$3:$3,"NA",0))</f>
        <v/>
      </c>
      <c r="DF278" s="297" t="str">
        <f ca="1">IF(RMDF!DE278="", "", IF(ISNUMBER(MATCH(RMDF!DE278, INDIRECT(DE278), 0)), "OK", "Invalid"))</f>
        <v/>
      </c>
      <c r="DG278" s="281"/>
      <c r="DH278" s="281"/>
      <c r="DI278" s="281"/>
      <c r="DJ278" s="281" t="b">
        <f>AND(RMDF!DM278&gt;=0, RMDF!DM278&lt;=1-SUM(RMDF!Z278,RMDF!AG278,RMDF!AN278,RMDF!AU278,RMDF!BB278,RMDF!BI278,RMDF!BP278,RMDF!BW278,RMDF!CD278,RMDF!CK278,RMDF!CR278,RMDF!CY278,RMDF!DF278), RMDF!DM278=ROUND(RMDF!DM278,4))</f>
        <v>1</v>
      </c>
      <c r="DK278" s="317">
        <f>RMDF!DK278</f>
        <v>0</v>
      </c>
      <c r="DL278" s="318" t="str">
        <f>IF(DK278=0,"",_xlfn.XLOOKUP(DK278,StatePicklist!$1:$1,StatePicklist!$3:$3,"NA",0))</f>
        <v/>
      </c>
      <c r="DM278" s="297" t="str">
        <f ca="1">IF(RMDF!DL278="", "", IF(ISNUMBER(MATCH(RMDF!DL278, INDIRECT(DL278), 0)), "OK", "Invalid"))</f>
        <v/>
      </c>
      <c r="DN278" s="281"/>
      <c r="DO278" s="281"/>
      <c r="DP278" s="281"/>
      <c r="DQ278" s="281" t="b">
        <f>AND(RMDF!DT278&gt;=0, RMDF!DT278&lt;=1-SUM(RMDF!Z278,RMDF!AG278,RMDF!AN278,RMDF!AU278,RMDF!BB278,RMDF!BI278,RMDF!BP278,RMDF!BW278,RMDF!CD278,RMDF!CK278,RMDF!CR278,RMDF!CY278,RMDF!DF278,RMDF!DM278), RMDF!DT278=ROUND(RMDF!DT278,4))</f>
        <v>1</v>
      </c>
      <c r="DR278" s="317">
        <f>RMDF!DR278</f>
        <v>0</v>
      </c>
      <c r="DS278" s="318" t="str">
        <f>IF(DR278=0,"",_xlfn.XLOOKUP(DR278,StatePicklist!$1:$1,StatePicklist!$3:$3,"NA",0))</f>
        <v/>
      </c>
      <c r="DT278" s="297" t="str">
        <f ca="1">IF(RMDF!DS278="", "", IF(ISNUMBER(MATCH(RMDF!DS278, INDIRECT(DS278), 0)), "OK", "Invalid"))</f>
        <v/>
      </c>
      <c r="DU278" s="281"/>
      <c r="DV278" s="281"/>
      <c r="DW278" s="281"/>
      <c r="DX278" s="281" t="b">
        <f>AND(RMDF!EA278&gt;=0, RMDF!EA278&lt;=1-SUM(RMDF!Z278,RMDF!AG278,RMDF!AN278,RMDF!AU278,RMDF!BB278,RMDF!BI278,RMDF!BP278,RMDF!BW278,RMDF!CD278,RMDF!CK278,RMDF!CR278,RMDF!CY278,RMDF!DF278,RMDF!DM278,RMDF!DT278), RMDF!EA278=ROUND(RMDF!EA278,4))</f>
        <v>1</v>
      </c>
      <c r="DY278" s="317">
        <f>RMDF!DY278</f>
        <v>0</v>
      </c>
      <c r="DZ278" s="318" t="str">
        <f>IF(DY278=0,"",_xlfn.XLOOKUP(DY278,StatePicklist!$1:$1,StatePicklist!$3:$3,"NA",0))</f>
        <v/>
      </c>
      <c r="EA278" s="297" t="str">
        <f ca="1">IF(RMDF!DZ278="", "", IF(ISNUMBER(MATCH(RMDF!DZ278, INDIRECT(DZ278), 0)), "OK", "Invalid"))</f>
        <v/>
      </c>
      <c r="EB278" s="281"/>
      <c r="EC278" s="281"/>
      <c r="ED278" s="281"/>
      <c r="EE278" s="281" t="b">
        <f>AND(RMDF!EH278&gt;=0, RMDF!EH278&lt;=1-SUM(RMDF!Z278,RMDF!AG278,RMDF!AN278,RMDF!AU278,RMDF!BB278,RMDF!BI278,RMDF!BP278,RMDF!BW278,RMDF!CD278,RMDF!CK278,RMDF!CR278,RMDF!CY278,RMDF!DF278,RMDF!DM278,RMDF!DT278,RMDF!EA278), RMDF!EH278=ROUND(RMDF!EH278,4))</f>
        <v>1</v>
      </c>
      <c r="EF278" s="317">
        <f>RMDF!EF278</f>
        <v>0</v>
      </c>
      <c r="EG278" s="318" t="str">
        <f>IF(EF278=0,"",_xlfn.XLOOKUP(EF278,StatePicklist!$1:$1,StatePicklist!$3:$3,"NA",0))</f>
        <v/>
      </c>
      <c r="EH278" s="297" t="str">
        <f ca="1">IF(RMDF!EG278="", "", IF(ISNUMBER(MATCH(RMDF!EG278, INDIRECT(EG278), 0)), "OK", "Invalid"))</f>
        <v/>
      </c>
      <c r="EI278" s="281"/>
      <c r="EJ278" s="281"/>
      <c r="EK278" s="281"/>
      <c r="EL278" s="281" t="b">
        <f>AND(RMDF!EO278&gt;=0, RMDF!EO278&lt;=1-SUM(RMDF!Z278,RMDF!AG278,RMDF!AN278,RMDF!AU278,RMDF!BB278,RMDF!BI278,RMDF!BP278,RMDF!BW278,RMDF!CD278,RMDF!CK278,RMDF!CR278,RMDF!CY278,RMDF!DF278,RMDF!DM278,RMDF!DT278,RMDF!EA278,RMDF!EH278), RMDF!EO278=ROUND(RMDF!EO278,4))</f>
        <v>1</v>
      </c>
      <c r="EM278" s="317">
        <f>RMDF!EM278</f>
        <v>0</v>
      </c>
      <c r="EN278" s="318" t="str">
        <f>IF(EM278=0,"",_xlfn.XLOOKUP(EM278,StatePicklist!$1:$1,StatePicklist!$3:$3,"NA",0))</f>
        <v/>
      </c>
      <c r="EO278" s="297" t="str">
        <f ca="1">IF(RMDF!EN278="", "", IF(ISNUMBER(MATCH(RMDF!EN278, INDIRECT(EN278), 0)), "OK", "Invalid"))</f>
        <v/>
      </c>
      <c r="EP278" s="281"/>
      <c r="EQ278" s="281"/>
      <c r="ER278" s="281"/>
      <c r="ES278" s="281" t="b">
        <f>AND(RMDF!EV278&gt;=0, RMDF!EV278&lt;=1-SUM(RMDF!Z278,RMDF!AG278,RMDF!AN278,RMDF!AU278,RMDF!BB278,RMDF!BI278,RMDF!BP278,RMDF!BW278,RMDF!CD278,RMDF!CK278,RMDF!CR278,RMDF!CY278,RMDF!DF278,RMDF!DM278,RMDF!DT278,RMDF!EA278,RMDF!EH278,RMDF!EO278), RMDF!EV278=ROUND(RMDF!EV278,4))</f>
        <v>1</v>
      </c>
      <c r="ET278" s="317">
        <f>RMDF!ET278</f>
        <v>0</v>
      </c>
      <c r="EU278" s="318" t="str">
        <f>IF(ET278=0,"",_xlfn.XLOOKUP(ET278,StatePicklist!$1:$1,StatePicklist!$3:$3,"NA",0))</f>
        <v/>
      </c>
      <c r="EV278" s="297" t="str">
        <f ca="1">IF(RMDF!EU278="", "", IF(ISNUMBER(MATCH(RMDF!EU278, INDIRECT(EU278), 0)), "OK", "Invalid"))</f>
        <v/>
      </c>
      <c r="EW278" s="281"/>
      <c r="EX278" s="281"/>
      <c r="EY278" s="281"/>
      <c r="EZ278" s="281" t="b">
        <f>AND(RMDF!FC278&gt;=0, RMDF!FC278&lt;=1-SUM(RMDF!Z278,RMDF!AG278,RMDF!AN278,RMDF!AU278,RMDF!BB278,RMDF!BI278,RMDF!BP278,RMDF!BW278,RMDF!CD278,RMDF!CK278,RMDF!CR278,RMDF!CY278,RMDF!DF278,RMDF!DM278,RMDF!DT278,RMDF!EA278,RMDF!EH278,RMDF!EO278,RMDF!EV278), RMDF!FC278=ROUND(RMDF!FC278,4))</f>
        <v>1</v>
      </c>
      <c r="FA278" s="317">
        <f>RMDF!FA278</f>
        <v>0</v>
      </c>
      <c r="FB278" s="318" t="str">
        <f>IF(FA278=0,"",_xlfn.XLOOKUP(FA278,StatePicklist!$1:$1,StatePicklist!$3:$3,"NA",0))</f>
        <v/>
      </c>
      <c r="FC278" s="297" t="str">
        <f ca="1">IF(RMDF!FB278="", "", IF(ISNUMBER(MATCH(RMDF!FB278, INDIRECT(FB278), 0)), "OK", "Invalid"))</f>
        <v/>
      </c>
    </row>
    <row r="279" spans="1:159" s="205" customFormat="1" ht="39.9" customHeight="1" x14ac:dyDescent="0.25">
      <c r="A279" s="206"/>
      <c r="B279" s="196"/>
      <c r="C279" s="197"/>
      <c r="D279" s="198"/>
      <c r="E279" s="199"/>
      <c r="F279" s="200"/>
      <c r="G279" s="201"/>
      <c r="H279" s="292"/>
      <c r="I279" s="305">
        <f>RMDF!I279</f>
        <v>0</v>
      </c>
      <c r="J279" s="305" t="str">
        <f>IF(I279=ProductCode!$B$30,"PDReclPost",IF(OR(I279=ProductCode!$C$30,I279=ProductCode!$E$30,I279=ProductCode!$G$30),"PDPreCon",IF(OR(I279=ProductCode!$D$30,I279=ProductCode!$F$30),"PDNotReclPost","")))</f>
        <v/>
      </c>
      <c r="K279" s="305" t="str">
        <f t="shared" si="18"/>
        <v/>
      </c>
      <c r="L279" s="289"/>
      <c r="M279" s="305" t="str">
        <f t="shared" si="18"/>
        <v/>
      </c>
      <c r="N279" s="289" t="b">
        <f>AND(RMDF!N279&gt;=0, RMDF!N279&lt;=1-RMDF!L279, RMDF!N279=ROUND(RMDF!N279,4))</f>
        <v>1</v>
      </c>
      <c r="O279" s="286" t="str">
        <f>IF(P279="","",IF(I279="","",IF(LEFT(I279,13)="Reclaimed pos",RawMaterialCode!$E$569,RawMaterialCode!$E$568)))</f>
        <v>Reclaimed pre-consumer mixed fibers (RM0578)</v>
      </c>
      <c r="P279" s="295">
        <f t="shared" si="19"/>
        <v>1</v>
      </c>
      <c r="Q279" s="202"/>
      <c r="R279" s="203"/>
      <c r="S279" s="204" t="str">
        <f t="shared" si="20"/>
        <v/>
      </c>
      <c r="T279" s="281"/>
      <c r="U279" s="281"/>
      <c r="V279" s="281"/>
      <c r="W279" s="281"/>
      <c r="X279" s="317">
        <f>RMDF!X279</f>
        <v>0</v>
      </c>
      <c r="Y279" s="318" t="str">
        <f>IF(X279=0,"",_xlfn.XLOOKUP(X279,StatePicklist!$1:$1,StatePicklist!$3:$3,"NA",0))</f>
        <v/>
      </c>
      <c r="Z279" s="297" t="str">
        <f ca="1">IF(RMDF!Y279="", "", IF(ISNUMBER(MATCH(RMDF!Y279, INDIRECT(Y279), 0)), "OK", "Invalid"))</f>
        <v/>
      </c>
      <c r="AA279" s="281"/>
      <c r="AB279" s="281"/>
      <c r="AC279" s="281"/>
      <c r="AD279" s="281" t="b">
        <f>AND(RMDF!AG279&gt;=0, RMDF!AG279&lt;=1-RMDF!Z279, RMDF!AG279=ROUND(RMDF!AG279,4))</f>
        <v>1</v>
      </c>
      <c r="AE279" s="317">
        <f>RMDF!AE279</f>
        <v>0</v>
      </c>
      <c r="AF279" s="318" t="str">
        <f>IF(AE279=0,"",_xlfn.XLOOKUP(AE279,StatePicklist!$1:$1,StatePicklist!$3:$3,"NA",0))</f>
        <v/>
      </c>
      <c r="AG279" s="297" t="str">
        <f ca="1">IF(RMDF!AF279="", "", IF(ISNUMBER(MATCH(RMDF!AF279, INDIRECT(AF279), 0)), "OK", "Invalid"))</f>
        <v/>
      </c>
      <c r="AH279" s="281"/>
      <c r="AI279" s="281"/>
      <c r="AJ279" s="281"/>
      <c r="AK279" s="281" t="b">
        <f>AND(RMDF!AN279&gt;=0, RMDF!AN279&lt;=1-SUM(RMDF!Z279,RMDF!AG279), RMDF!AN279=ROUND(RMDF!AN279,4))</f>
        <v>1</v>
      </c>
      <c r="AL279" s="317">
        <f>RMDF!AL279</f>
        <v>0</v>
      </c>
      <c r="AM279" s="318" t="str">
        <f>IF(AL279=0,"",_xlfn.XLOOKUP(AL279,StatePicklist!$1:$1,StatePicklist!$3:$3,"NA",0))</f>
        <v/>
      </c>
      <c r="AN279" s="297" t="str">
        <f ca="1">IF(RMDF!AM279="", "", IF(ISNUMBER(MATCH(RMDF!AM279, INDIRECT(AM279), 0)), "OK", "Invalid"))</f>
        <v/>
      </c>
      <c r="AO279" s="281"/>
      <c r="AP279" s="281"/>
      <c r="AQ279" s="281"/>
      <c r="AR279" s="281" t="b">
        <f>AND(RMDF!AU279&gt;=0, RMDF!AU279&lt;=1-SUM(RMDF!Z279,RMDF!AG279,RMDF!AN279), RMDF!AU279=ROUND(RMDF!AU279,4))</f>
        <v>1</v>
      </c>
      <c r="AS279" s="317">
        <f>RMDF!AS279</f>
        <v>0</v>
      </c>
      <c r="AT279" s="318" t="str">
        <f>IF(AS279=0,"",_xlfn.XLOOKUP(AS279,StatePicklist!$1:$1,StatePicklist!$3:$3,"NA",0))</f>
        <v/>
      </c>
      <c r="AU279" s="297" t="str">
        <f ca="1">IF(RMDF!AT279="", "", IF(ISNUMBER(MATCH(RMDF!AT279, INDIRECT(AT279), 0)), "OK", "Invalid"))</f>
        <v/>
      </c>
      <c r="AV279" s="281"/>
      <c r="AW279" s="281"/>
      <c r="AX279" s="281"/>
      <c r="AY279" s="281" t="b">
        <f>AND(RMDF!BB279&gt;=0, RMDF!BB279&lt;=1-SUM(RMDF!Z279,RMDF!AG279,RMDF!AN279,RMDF!AU279), RMDF!BB279=ROUND(RMDF!BB279,4))</f>
        <v>1</v>
      </c>
      <c r="AZ279" s="317">
        <f>RMDF!AZ279</f>
        <v>0</v>
      </c>
      <c r="BA279" s="318" t="str">
        <f>IF(AZ279=0,"",_xlfn.XLOOKUP(AZ279,StatePicklist!$1:$1,StatePicklist!$3:$3,"NA",0))</f>
        <v/>
      </c>
      <c r="BB279" s="297" t="str">
        <f ca="1">IF(RMDF!BA279="", "", IF(ISNUMBER(MATCH(RMDF!BA279, INDIRECT(BA279), 0)), "OK", "Invalid"))</f>
        <v/>
      </c>
      <c r="BC279" s="281"/>
      <c r="BD279" s="281"/>
      <c r="BE279" s="281"/>
      <c r="BF279" s="281" t="b">
        <f>AND(RMDF!BI279&gt;=0, RMDF!BI279&lt;=1-SUM(RMDF!Z279,RMDF!AG279,RMDF!AN279,RMDF!AU279,RMDF!BB279), RMDF!BI279=ROUND(RMDF!BI279,4))</f>
        <v>1</v>
      </c>
      <c r="BG279" s="317">
        <f>RMDF!BG279</f>
        <v>0</v>
      </c>
      <c r="BH279" s="318" t="str">
        <f>IF(BG279=0,"",_xlfn.XLOOKUP(BG279,StatePicklist!$1:$1,StatePicklist!$3:$3,"NA",0))</f>
        <v/>
      </c>
      <c r="BI279" s="297" t="str">
        <f ca="1">IF(RMDF!BH279="", "", IF(ISNUMBER(MATCH(RMDF!BH279, INDIRECT(BH279), 0)), "OK", "Invalid"))</f>
        <v/>
      </c>
      <c r="BJ279" s="281"/>
      <c r="BK279" s="281"/>
      <c r="BL279" s="281"/>
      <c r="BM279" s="281" t="b">
        <f>AND(RMDF!BP279&gt;=0, RMDF!BP279&lt;=1-SUM(RMDF!Z279,RMDF!AG279,RMDF!AN279,RMDF!AU279,RMDF!BB279,RMDF!BI279), RMDF!BP279=ROUND(RMDF!BP279,4))</f>
        <v>1</v>
      </c>
      <c r="BN279" s="317">
        <f>RMDF!BN279</f>
        <v>0</v>
      </c>
      <c r="BO279" s="318" t="str">
        <f>IF(BN279=0,"",_xlfn.XLOOKUP(BN279,StatePicklist!$1:$1,StatePicklist!$3:$3,"NA",0))</f>
        <v/>
      </c>
      <c r="BP279" s="297" t="str">
        <f ca="1">IF(RMDF!BO279="", "", IF(ISNUMBER(MATCH(RMDF!BO279, INDIRECT(BO279), 0)), "OK", "Invalid"))</f>
        <v/>
      </c>
      <c r="BQ279" s="281"/>
      <c r="BR279" s="281"/>
      <c r="BS279" s="281"/>
      <c r="BT279" s="281" t="b">
        <f>AND(RMDF!BW279&gt;=0, RMDF!BW279&lt;=1-SUM(RMDF!Z279,RMDF!AG279,RMDF!AN279,RMDF!AU279,RMDF!BB279,RMDF!BI279,RMDF!BP279), RMDF!BW279=ROUND(RMDF!BW279,4))</f>
        <v>1</v>
      </c>
      <c r="BU279" s="317">
        <f>RMDF!BU279</f>
        <v>0</v>
      </c>
      <c r="BV279" s="318" t="str">
        <f>IF(BU279=0,"",_xlfn.XLOOKUP(BU279,StatePicklist!$1:$1,StatePicklist!$3:$3,"NA",0))</f>
        <v/>
      </c>
      <c r="BW279" s="297" t="str">
        <f ca="1">IF(RMDF!BV279="", "", IF(ISNUMBER(MATCH(RMDF!BV279, INDIRECT(BV279), 0)), "OK", "Invalid"))</f>
        <v/>
      </c>
      <c r="BX279" s="281"/>
      <c r="BY279" s="281"/>
      <c r="BZ279" s="281"/>
      <c r="CA279" s="281" t="b">
        <f>AND(RMDF!CD279&gt;=0, RMDF!CD279&lt;=1-SUM(RMDF!Z279,RMDF!AG279,RMDF!AN279,RMDF!AU279,RMDF!BB279,RMDF!BI279,RMDF!BP279,RMDF!BW279), RMDF!CD279=ROUND(RMDF!CD279,4))</f>
        <v>1</v>
      </c>
      <c r="CB279" s="317">
        <f>RMDF!CB279</f>
        <v>0</v>
      </c>
      <c r="CC279" s="318" t="str">
        <f>IF(CB279=0,"",_xlfn.XLOOKUP(CB279,StatePicklist!$1:$1,StatePicklist!$3:$3,"NA",0))</f>
        <v/>
      </c>
      <c r="CD279" s="297" t="str">
        <f ca="1">IF(RMDF!CC279="", "", IF(ISNUMBER(MATCH(RMDF!CC279, INDIRECT(CC279), 0)), "OK", "Invalid"))</f>
        <v/>
      </c>
      <c r="CE279" s="281"/>
      <c r="CF279" s="281"/>
      <c r="CG279" s="281"/>
      <c r="CH279" s="281" t="b">
        <f>AND(RMDF!CK279&gt;=0, RMDF!CK279&lt;=1-SUM(RMDF!Z279,RMDF!AG279,RMDF!AN279,RMDF!AU279,RMDF!BB279,RMDF!BI279,RMDF!BP279,RMDF!BW279,RMDF!CD279), RMDF!CK279=ROUND(RMDF!CK279,4))</f>
        <v>1</v>
      </c>
      <c r="CI279" s="317">
        <f>RMDF!CI279</f>
        <v>0</v>
      </c>
      <c r="CJ279" s="318" t="str">
        <f>IF(CI279=0,"",_xlfn.XLOOKUP(CI279,StatePicklist!$1:$1,StatePicklist!$3:$3,"NA",0))</f>
        <v/>
      </c>
      <c r="CK279" s="297" t="str">
        <f ca="1">IF(RMDF!CJ279="", "", IF(ISNUMBER(MATCH(RMDF!CJ279, INDIRECT(CJ279), 0)), "OK", "Invalid"))</f>
        <v/>
      </c>
      <c r="CL279" s="281"/>
      <c r="CM279" s="281"/>
      <c r="CN279" s="281"/>
      <c r="CO279" s="281" t="b">
        <f>AND(RMDF!CR279&gt;=0, RMDF!CR279&lt;=1-SUM(RMDF!Z279,RMDF!AG279,RMDF!AN279,RMDF!AU279,RMDF!BB279,RMDF!BI279,RMDF!BP279,RMDF!BW279,RMDF!CD279,RMDF!CK279), RMDF!CR279=ROUND(RMDF!CR279,4))</f>
        <v>1</v>
      </c>
      <c r="CP279" s="317">
        <f>RMDF!CP279</f>
        <v>0</v>
      </c>
      <c r="CQ279" s="318" t="str">
        <f>IF(CP279=0,"",_xlfn.XLOOKUP(CP279,StatePicklist!$1:$1,StatePicklist!$3:$3,"NA",0))</f>
        <v/>
      </c>
      <c r="CR279" s="297" t="str">
        <f ca="1">IF(RMDF!CQ279="", "", IF(ISNUMBER(MATCH(RMDF!CQ279, INDIRECT(CQ279), 0)), "OK", "Invalid"))</f>
        <v/>
      </c>
      <c r="CS279" s="281"/>
      <c r="CT279" s="281"/>
      <c r="CU279" s="281"/>
      <c r="CV279" s="281" t="b">
        <f>AND(RMDF!CY279&gt;=0, RMDF!CY279&lt;=1-SUM(RMDF!Z279,RMDF!AG279,RMDF!AN279,RMDF!AU279,RMDF!BB279,RMDF!BI279,RMDF!BP279,RMDF!BW279,RMDF!CD279,RMDF!CK279,RMDF!CR279), RMDF!CY279=ROUND(RMDF!CY279,4))</f>
        <v>1</v>
      </c>
      <c r="CW279" s="317">
        <f>RMDF!CW279</f>
        <v>0</v>
      </c>
      <c r="CX279" s="318" t="str">
        <f>IF(CW279=0,"",_xlfn.XLOOKUP(CW279,StatePicklist!$1:$1,StatePicklist!$3:$3,"NA",0))</f>
        <v/>
      </c>
      <c r="CY279" s="297" t="str">
        <f ca="1">IF(RMDF!CX279="", "", IF(ISNUMBER(MATCH(RMDF!CX279, INDIRECT(CX279), 0)), "OK", "Invalid"))</f>
        <v/>
      </c>
      <c r="CZ279" s="281"/>
      <c r="DA279" s="281"/>
      <c r="DB279" s="281"/>
      <c r="DC279" s="281" t="b">
        <f>AND(RMDF!DF279&gt;=0, RMDF!DF279&lt;=1-SUM(RMDF!Z279,RMDF!AG279,RMDF!AN279,RMDF!AU279,RMDF!BB279,RMDF!BI279,RMDF!BP279,RMDF!BW279,RMDF!CD279,RMDF!CK279,RMDF!CR279,RMDF!CY279), RMDF!DF279=ROUND(RMDF!DF279,4))</f>
        <v>1</v>
      </c>
      <c r="DD279" s="317">
        <f>RMDF!DD279</f>
        <v>0</v>
      </c>
      <c r="DE279" s="318" t="str">
        <f>IF(DD279=0,"",_xlfn.XLOOKUP(DD279,StatePicklist!$1:$1,StatePicklist!$3:$3,"NA",0))</f>
        <v/>
      </c>
      <c r="DF279" s="297" t="str">
        <f ca="1">IF(RMDF!DE279="", "", IF(ISNUMBER(MATCH(RMDF!DE279, INDIRECT(DE279), 0)), "OK", "Invalid"))</f>
        <v/>
      </c>
      <c r="DG279" s="281"/>
      <c r="DH279" s="281"/>
      <c r="DI279" s="281"/>
      <c r="DJ279" s="281" t="b">
        <f>AND(RMDF!DM279&gt;=0, RMDF!DM279&lt;=1-SUM(RMDF!Z279,RMDF!AG279,RMDF!AN279,RMDF!AU279,RMDF!BB279,RMDF!BI279,RMDF!BP279,RMDF!BW279,RMDF!CD279,RMDF!CK279,RMDF!CR279,RMDF!CY279,RMDF!DF279), RMDF!DM279=ROUND(RMDF!DM279,4))</f>
        <v>1</v>
      </c>
      <c r="DK279" s="317">
        <f>RMDF!DK279</f>
        <v>0</v>
      </c>
      <c r="DL279" s="318" t="str">
        <f>IF(DK279=0,"",_xlfn.XLOOKUP(DK279,StatePicklist!$1:$1,StatePicklist!$3:$3,"NA",0))</f>
        <v/>
      </c>
      <c r="DM279" s="297" t="str">
        <f ca="1">IF(RMDF!DL279="", "", IF(ISNUMBER(MATCH(RMDF!DL279, INDIRECT(DL279), 0)), "OK", "Invalid"))</f>
        <v/>
      </c>
      <c r="DN279" s="281"/>
      <c r="DO279" s="281"/>
      <c r="DP279" s="281"/>
      <c r="DQ279" s="281" t="b">
        <f>AND(RMDF!DT279&gt;=0, RMDF!DT279&lt;=1-SUM(RMDF!Z279,RMDF!AG279,RMDF!AN279,RMDF!AU279,RMDF!BB279,RMDF!BI279,RMDF!BP279,RMDF!BW279,RMDF!CD279,RMDF!CK279,RMDF!CR279,RMDF!CY279,RMDF!DF279,RMDF!DM279), RMDF!DT279=ROUND(RMDF!DT279,4))</f>
        <v>1</v>
      </c>
      <c r="DR279" s="317">
        <f>RMDF!DR279</f>
        <v>0</v>
      </c>
      <c r="DS279" s="318" t="str">
        <f>IF(DR279=0,"",_xlfn.XLOOKUP(DR279,StatePicklist!$1:$1,StatePicklist!$3:$3,"NA",0))</f>
        <v/>
      </c>
      <c r="DT279" s="297" t="str">
        <f ca="1">IF(RMDF!DS279="", "", IF(ISNUMBER(MATCH(RMDF!DS279, INDIRECT(DS279), 0)), "OK", "Invalid"))</f>
        <v/>
      </c>
      <c r="DU279" s="281"/>
      <c r="DV279" s="281"/>
      <c r="DW279" s="281"/>
      <c r="DX279" s="281" t="b">
        <f>AND(RMDF!EA279&gt;=0, RMDF!EA279&lt;=1-SUM(RMDF!Z279,RMDF!AG279,RMDF!AN279,RMDF!AU279,RMDF!BB279,RMDF!BI279,RMDF!BP279,RMDF!BW279,RMDF!CD279,RMDF!CK279,RMDF!CR279,RMDF!CY279,RMDF!DF279,RMDF!DM279,RMDF!DT279), RMDF!EA279=ROUND(RMDF!EA279,4))</f>
        <v>1</v>
      </c>
      <c r="DY279" s="317">
        <f>RMDF!DY279</f>
        <v>0</v>
      </c>
      <c r="DZ279" s="318" t="str">
        <f>IF(DY279=0,"",_xlfn.XLOOKUP(DY279,StatePicklist!$1:$1,StatePicklist!$3:$3,"NA",0))</f>
        <v/>
      </c>
      <c r="EA279" s="297" t="str">
        <f ca="1">IF(RMDF!DZ279="", "", IF(ISNUMBER(MATCH(RMDF!DZ279, INDIRECT(DZ279), 0)), "OK", "Invalid"))</f>
        <v/>
      </c>
      <c r="EB279" s="281"/>
      <c r="EC279" s="281"/>
      <c r="ED279" s="281"/>
      <c r="EE279" s="281" t="b">
        <f>AND(RMDF!EH279&gt;=0, RMDF!EH279&lt;=1-SUM(RMDF!Z279,RMDF!AG279,RMDF!AN279,RMDF!AU279,RMDF!BB279,RMDF!BI279,RMDF!BP279,RMDF!BW279,RMDF!CD279,RMDF!CK279,RMDF!CR279,RMDF!CY279,RMDF!DF279,RMDF!DM279,RMDF!DT279,RMDF!EA279), RMDF!EH279=ROUND(RMDF!EH279,4))</f>
        <v>1</v>
      </c>
      <c r="EF279" s="317">
        <f>RMDF!EF279</f>
        <v>0</v>
      </c>
      <c r="EG279" s="318" t="str">
        <f>IF(EF279=0,"",_xlfn.XLOOKUP(EF279,StatePicklist!$1:$1,StatePicklist!$3:$3,"NA",0))</f>
        <v/>
      </c>
      <c r="EH279" s="297" t="str">
        <f ca="1">IF(RMDF!EG279="", "", IF(ISNUMBER(MATCH(RMDF!EG279, INDIRECT(EG279), 0)), "OK", "Invalid"))</f>
        <v/>
      </c>
      <c r="EI279" s="281"/>
      <c r="EJ279" s="281"/>
      <c r="EK279" s="281"/>
      <c r="EL279" s="281" t="b">
        <f>AND(RMDF!EO279&gt;=0, RMDF!EO279&lt;=1-SUM(RMDF!Z279,RMDF!AG279,RMDF!AN279,RMDF!AU279,RMDF!BB279,RMDF!BI279,RMDF!BP279,RMDF!BW279,RMDF!CD279,RMDF!CK279,RMDF!CR279,RMDF!CY279,RMDF!DF279,RMDF!DM279,RMDF!DT279,RMDF!EA279,RMDF!EH279), RMDF!EO279=ROUND(RMDF!EO279,4))</f>
        <v>1</v>
      </c>
      <c r="EM279" s="317">
        <f>RMDF!EM279</f>
        <v>0</v>
      </c>
      <c r="EN279" s="318" t="str">
        <f>IF(EM279=0,"",_xlfn.XLOOKUP(EM279,StatePicklist!$1:$1,StatePicklist!$3:$3,"NA",0))</f>
        <v/>
      </c>
      <c r="EO279" s="297" t="str">
        <f ca="1">IF(RMDF!EN279="", "", IF(ISNUMBER(MATCH(RMDF!EN279, INDIRECT(EN279), 0)), "OK", "Invalid"))</f>
        <v/>
      </c>
      <c r="EP279" s="281"/>
      <c r="EQ279" s="281"/>
      <c r="ER279" s="281"/>
      <c r="ES279" s="281" t="b">
        <f>AND(RMDF!EV279&gt;=0, RMDF!EV279&lt;=1-SUM(RMDF!Z279,RMDF!AG279,RMDF!AN279,RMDF!AU279,RMDF!BB279,RMDF!BI279,RMDF!BP279,RMDF!BW279,RMDF!CD279,RMDF!CK279,RMDF!CR279,RMDF!CY279,RMDF!DF279,RMDF!DM279,RMDF!DT279,RMDF!EA279,RMDF!EH279,RMDF!EO279), RMDF!EV279=ROUND(RMDF!EV279,4))</f>
        <v>1</v>
      </c>
      <c r="ET279" s="317">
        <f>RMDF!ET279</f>
        <v>0</v>
      </c>
      <c r="EU279" s="318" t="str">
        <f>IF(ET279=0,"",_xlfn.XLOOKUP(ET279,StatePicklist!$1:$1,StatePicklist!$3:$3,"NA",0))</f>
        <v/>
      </c>
      <c r="EV279" s="297" t="str">
        <f ca="1">IF(RMDF!EU279="", "", IF(ISNUMBER(MATCH(RMDF!EU279, INDIRECT(EU279), 0)), "OK", "Invalid"))</f>
        <v/>
      </c>
      <c r="EW279" s="281"/>
      <c r="EX279" s="281"/>
      <c r="EY279" s="281"/>
      <c r="EZ279" s="281" t="b">
        <f>AND(RMDF!FC279&gt;=0, RMDF!FC279&lt;=1-SUM(RMDF!Z279,RMDF!AG279,RMDF!AN279,RMDF!AU279,RMDF!BB279,RMDF!BI279,RMDF!BP279,RMDF!BW279,RMDF!CD279,RMDF!CK279,RMDF!CR279,RMDF!CY279,RMDF!DF279,RMDF!DM279,RMDF!DT279,RMDF!EA279,RMDF!EH279,RMDF!EO279,RMDF!EV279), RMDF!FC279=ROUND(RMDF!FC279,4))</f>
        <v>1</v>
      </c>
      <c r="FA279" s="317">
        <f>RMDF!FA279</f>
        <v>0</v>
      </c>
      <c r="FB279" s="318" t="str">
        <f>IF(FA279=0,"",_xlfn.XLOOKUP(FA279,StatePicklist!$1:$1,StatePicklist!$3:$3,"NA",0))</f>
        <v/>
      </c>
      <c r="FC279" s="297" t="str">
        <f ca="1">IF(RMDF!FB279="", "", IF(ISNUMBER(MATCH(RMDF!FB279, INDIRECT(FB279), 0)), "OK", "Invalid"))</f>
        <v/>
      </c>
    </row>
    <row r="280" spans="1:159" s="205" customFormat="1" ht="39.9" customHeight="1" x14ac:dyDescent="0.25">
      <c r="A280" s="206"/>
      <c r="B280" s="196"/>
      <c r="C280" s="197"/>
      <c r="D280" s="198"/>
      <c r="E280" s="199"/>
      <c r="F280" s="200"/>
      <c r="G280" s="201"/>
      <c r="H280" s="292"/>
      <c r="I280" s="305">
        <f>RMDF!I280</f>
        <v>0</v>
      </c>
      <c r="J280" s="305" t="str">
        <f>IF(I280=ProductCode!$B$30,"PDReclPost",IF(OR(I280=ProductCode!$C$30,I280=ProductCode!$E$30,I280=ProductCode!$G$30),"PDPreCon",IF(OR(I280=ProductCode!$D$30,I280=ProductCode!$F$30),"PDNotReclPost","")))</f>
        <v/>
      </c>
      <c r="K280" s="305" t="str">
        <f t="shared" si="18"/>
        <v/>
      </c>
      <c r="L280" s="289"/>
      <c r="M280" s="305" t="str">
        <f t="shared" si="18"/>
        <v/>
      </c>
      <c r="N280" s="289" t="b">
        <f>AND(RMDF!N280&gt;=0, RMDF!N280&lt;=1-RMDF!L280, RMDF!N280=ROUND(RMDF!N280,4))</f>
        <v>1</v>
      </c>
      <c r="O280" s="286" t="str">
        <f>IF(P280="","",IF(I280="","",IF(LEFT(I280,13)="Reclaimed pos",RawMaterialCode!$E$569,RawMaterialCode!$E$568)))</f>
        <v>Reclaimed pre-consumer mixed fibers (RM0578)</v>
      </c>
      <c r="P280" s="295">
        <f t="shared" si="19"/>
        <v>1</v>
      </c>
      <c r="Q280" s="202"/>
      <c r="R280" s="203"/>
      <c r="S280" s="204" t="str">
        <f t="shared" si="20"/>
        <v/>
      </c>
      <c r="T280" s="281"/>
      <c r="U280" s="281"/>
      <c r="V280" s="281"/>
      <c r="W280" s="281"/>
      <c r="X280" s="317">
        <f>RMDF!X280</f>
        <v>0</v>
      </c>
      <c r="Y280" s="318" t="str">
        <f>IF(X280=0,"",_xlfn.XLOOKUP(X280,StatePicklist!$1:$1,StatePicklist!$3:$3,"NA",0))</f>
        <v/>
      </c>
      <c r="Z280" s="297" t="str">
        <f ca="1">IF(RMDF!Y280="", "", IF(ISNUMBER(MATCH(RMDF!Y280, INDIRECT(Y280), 0)), "OK", "Invalid"))</f>
        <v/>
      </c>
      <c r="AA280" s="281"/>
      <c r="AB280" s="281"/>
      <c r="AC280" s="281"/>
      <c r="AD280" s="281" t="b">
        <f>AND(RMDF!AG280&gt;=0, RMDF!AG280&lt;=1-RMDF!Z280, RMDF!AG280=ROUND(RMDF!AG280,4))</f>
        <v>1</v>
      </c>
      <c r="AE280" s="317">
        <f>RMDF!AE280</f>
        <v>0</v>
      </c>
      <c r="AF280" s="318" t="str">
        <f>IF(AE280=0,"",_xlfn.XLOOKUP(AE280,StatePicklist!$1:$1,StatePicklist!$3:$3,"NA",0))</f>
        <v/>
      </c>
      <c r="AG280" s="297" t="str">
        <f ca="1">IF(RMDF!AF280="", "", IF(ISNUMBER(MATCH(RMDF!AF280, INDIRECT(AF280), 0)), "OK", "Invalid"))</f>
        <v/>
      </c>
      <c r="AH280" s="281"/>
      <c r="AI280" s="281"/>
      <c r="AJ280" s="281"/>
      <c r="AK280" s="281" t="b">
        <f>AND(RMDF!AN280&gt;=0, RMDF!AN280&lt;=1-SUM(RMDF!Z280,RMDF!AG280), RMDF!AN280=ROUND(RMDF!AN280,4))</f>
        <v>1</v>
      </c>
      <c r="AL280" s="317">
        <f>RMDF!AL280</f>
        <v>0</v>
      </c>
      <c r="AM280" s="318" t="str">
        <f>IF(AL280=0,"",_xlfn.XLOOKUP(AL280,StatePicklist!$1:$1,StatePicklist!$3:$3,"NA",0))</f>
        <v/>
      </c>
      <c r="AN280" s="297" t="str">
        <f ca="1">IF(RMDF!AM280="", "", IF(ISNUMBER(MATCH(RMDF!AM280, INDIRECT(AM280), 0)), "OK", "Invalid"))</f>
        <v/>
      </c>
      <c r="AO280" s="281"/>
      <c r="AP280" s="281"/>
      <c r="AQ280" s="281"/>
      <c r="AR280" s="281" t="b">
        <f>AND(RMDF!AU280&gt;=0, RMDF!AU280&lt;=1-SUM(RMDF!Z280,RMDF!AG280,RMDF!AN280), RMDF!AU280=ROUND(RMDF!AU280,4))</f>
        <v>1</v>
      </c>
      <c r="AS280" s="317">
        <f>RMDF!AS280</f>
        <v>0</v>
      </c>
      <c r="AT280" s="318" t="str">
        <f>IF(AS280=0,"",_xlfn.XLOOKUP(AS280,StatePicklist!$1:$1,StatePicklist!$3:$3,"NA",0))</f>
        <v/>
      </c>
      <c r="AU280" s="297" t="str">
        <f ca="1">IF(RMDF!AT280="", "", IF(ISNUMBER(MATCH(RMDF!AT280, INDIRECT(AT280), 0)), "OK", "Invalid"))</f>
        <v/>
      </c>
      <c r="AV280" s="281"/>
      <c r="AW280" s="281"/>
      <c r="AX280" s="281"/>
      <c r="AY280" s="281" t="b">
        <f>AND(RMDF!BB280&gt;=0, RMDF!BB280&lt;=1-SUM(RMDF!Z280,RMDF!AG280,RMDF!AN280,RMDF!AU280), RMDF!BB280=ROUND(RMDF!BB280,4))</f>
        <v>1</v>
      </c>
      <c r="AZ280" s="317">
        <f>RMDF!AZ280</f>
        <v>0</v>
      </c>
      <c r="BA280" s="318" t="str">
        <f>IF(AZ280=0,"",_xlfn.XLOOKUP(AZ280,StatePicklist!$1:$1,StatePicklist!$3:$3,"NA",0))</f>
        <v/>
      </c>
      <c r="BB280" s="297" t="str">
        <f ca="1">IF(RMDF!BA280="", "", IF(ISNUMBER(MATCH(RMDF!BA280, INDIRECT(BA280), 0)), "OK", "Invalid"))</f>
        <v/>
      </c>
      <c r="BC280" s="281"/>
      <c r="BD280" s="281"/>
      <c r="BE280" s="281"/>
      <c r="BF280" s="281" t="b">
        <f>AND(RMDF!BI280&gt;=0, RMDF!BI280&lt;=1-SUM(RMDF!Z280,RMDF!AG280,RMDF!AN280,RMDF!AU280,RMDF!BB280), RMDF!BI280=ROUND(RMDF!BI280,4))</f>
        <v>1</v>
      </c>
      <c r="BG280" s="317">
        <f>RMDF!BG280</f>
        <v>0</v>
      </c>
      <c r="BH280" s="318" t="str">
        <f>IF(BG280=0,"",_xlfn.XLOOKUP(BG280,StatePicklist!$1:$1,StatePicklist!$3:$3,"NA",0))</f>
        <v/>
      </c>
      <c r="BI280" s="297" t="str">
        <f ca="1">IF(RMDF!BH280="", "", IF(ISNUMBER(MATCH(RMDF!BH280, INDIRECT(BH280), 0)), "OK", "Invalid"))</f>
        <v/>
      </c>
      <c r="BJ280" s="281"/>
      <c r="BK280" s="281"/>
      <c r="BL280" s="281"/>
      <c r="BM280" s="281" t="b">
        <f>AND(RMDF!BP280&gt;=0, RMDF!BP280&lt;=1-SUM(RMDF!Z280,RMDF!AG280,RMDF!AN280,RMDF!AU280,RMDF!BB280,RMDF!BI280), RMDF!BP280=ROUND(RMDF!BP280,4))</f>
        <v>1</v>
      </c>
      <c r="BN280" s="317">
        <f>RMDF!BN280</f>
        <v>0</v>
      </c>
      <c r="BO280" s="318" t="str">
        <f>IF(BN280=0,"",_xlfn.XLOOKUP(BN280,StatePicklist!$1:$1,StatePicklist!$3:$3,"NA",0))</f>
        <v/>
      </c>
      <c r="BP280" s="297" t="str">
        <f ca="1">IF(RMDF!BO280="", "", IF(ISNUMBER(MATCH(RMDF!BO280, INDIRECT(BO280), 0)), "OK", "Invalid"))</f>
        <v/>
      </c>
      <c r="BQ280" s="281"/>
      <c r="BR280" s="281"/>
      <c r="BS280" s="281"/>
      <c r="BT280" s="281" t="b">
        <f>AND(RMDF!BW280&gt;=0, RMDF!BW280&lt;=1-SUM(RMDF!Z280,RMDF!AG280,RMDF!AN280,RMDF!AU280,RMDF!BB280,RMDF!BI280,RMDF!BP280), RMDF!BW280=ROUND(RMDF!BW280,4))</f>
        <v>1</v>
      </c>
      <c r="BU280" s="317">
        <f>RMDF!BU280</f>
        <v>0</v>
      </c>
      <c r="BV280" s="318" t="str">
        <f>IF(BU280=0,"",_xlfn.XLOOKUP(BU280,StatePicklist!$1:$1,StatePicklist!$3:$3,"NA",0))</f>
        <v/>
      </c>
      <c r="BW280" s="297" t="str">
        <f ca="1">IF(RMDF!BV280="", "", IF(ISNUMBER(MATCH(RMDF!BV280, INDIRECT(BV280), 0)), "OK", "Invalid"))</f>
        <v/>
      </c>
      <c r="BX280" s="281"/>
      <c r="BY280" s="281"/>
      <c r="BZ280" s="281"/>
      <c r="CA280" s="281" t="b">
        <f>AND(RMDF!CD280&gt;=0, RMDF!CD280&lt;=1-SUM(RMDF!Z280,RMDF!AG280,RMDF!AN280,RMDF!AU280,RMDF!BB280,RMDF!BI280,RMDF!BP280,RMDF!BW280), RMDF!CD280=ROUND(RMDF!CD280,4))</f>
        <v>1</v>
      </c>
      <c r="CB280" s="317">
        <f>RMDF!CB280</f>
        <v>0</v>
      </c>
      <c r="CC280" s="318" t="str">
        <f>IF(CB280=0,"",_xlfn.XLOOKUP(CB280,StatePicklist!$1:$1,StatePicklist!$3:$3,"NA",0))</f>
        <v/>
      </c>
      <c r="CD280" s="297" t="str">
        <f ca="1">IF(RMDF!CC280="", "", IF(ISNUMBER(MATCH(RMDF!CC280, INDIRECT(CC280), 0)), "OK", "Invalid"))</f>
        <v/>
      </c>
      <c r="CE280" s="281"/>
      <c r="CF280" s="281"/>
      <c r="CG280" s="281"/>
      <c r="CH280" s="281" t="b">
        <f>AND(RMDF!CK280&gt;=0, RMDF!CK280&lt;=1-SUM(RMDF!Z280,RMDF!AG280,RMDF!AN280,RMDF!AU280,RMDF!BB280,RMDF!BI280,RMDF!BP280,RMDF!BW280,RMDF!CD280), RMDF!CK280=ROUND(RMDF!CK280,4))</f>
        <v>1</v>
      </c>
      <c r="CI280" s="317">
        <f>RMDF!CI280</f>
        <v>0</v>
      </c>
      <c r="CJ280" s="318" t="str">
        <f>IF(CI280=0,"",_xlfn.XLOOKUP(CI280,StatePicklist!$1:$1,StatePicklist!$3:$3,"NA",0))</f>
        <v/>
      </c>
      <c r="CK280" s="297" t="str">
        <f ca="1">IF(RMDF!CJ280="", "", IF(ISNUMBER(MATCH(RMDF!CJ280, INDIRECT(CJ280), 0)), "OK", "Invalid"))</f>
        <v/>
      </c>
      <c r="CL280" s="281"/>
      <c r="CM280" s="281"/>
      <c r="CN280" s="281"/>
      <c r="CO280" s="281" t="b">
        <f>AND(RMDF!CR280&gt;=0, RMDF!CR280&lt;=1-SUM(RMDF!Z280,RMDF!AG280,RMDF!AN280,RMDF!AU280,RMDF!BB280,RMDF!BI280,RMDF!BP280,RMDF!BW280,RMDF!CD280,RMDF!CK280), RMDF!CR280=ROUND(RMDF!CR280,4))</f>
        <v>1</v>
      </c>
      <c r="CP280" s="317">
        <f>RMDF!CP280</f>
        <v>0</v>
      </c>
      <c r="CQ280" s="318" t="str">
        <f>IF(CP280=0,"",_xlfn.XLOOKUP(CP280,StatePicklist!$1:$1,StatePicklist!$3:$3,"NA",0))</f>
        <v/>
      </c>
      <c r="CR280" s="297" t="str">
        <f ca="1">IF(RMDF!CQ280="", "", IF(ISNUMBER(MATCH(RMDF!CQ280, INDIRECT(CQ280), 0)), "OK", "Invalid"))</f>
        <v/>
      </c>
      <c r="CS280" s="281"/>
      <c r="CT280" s="281"/>
      <c r="CU280" s="281"/>
      <c r="CV280" s="281" t="b">
        <f>AND(RMDF!CY280&gt;=0, RMDF!CY280&lt;=1-SUM(RMDF!Z280,RMDF!AG280,RMDF!AN280,RMDF!AU280,RMDF!BB280,RMDF!BI280,RMDF!BP280,RMDF!BW280,RMDF!CD280,RMDF!CK280,RMDF!CR280), RMDF!CY280=ROUND(RMDF!CY280,4))</f>
        <v>1</v>
      </c>
      <c r="CW280" s="317">
        <f>RMDF!CW280</f>
        <v>0</v>
      </c>
      <c r="CX280" s="318" t="str">
        <f>IF(CW280=0,"",_xlfn.XLOOKUP(CW280,StatePicklist!$1:$1,StatePicklist!$3:$3,"NA",0))</f>
        <v/>
      </c>
      <c r="CY280" s="297" t="str">
        <f ca="1">IF(RMDF!CX280="", "", IF(ISNUMBER(MATCH(RMDF!CX280, INDIRECT(CX280), 0)), "OK", "Invalid"))</f>
        <v/>
      </c>
      <c r="CZ280" s="281"/>
      <c r="DA280" s="281"/>
      <c r="DB280" s="281"/>
      <c r="DC280" s="281" t="b">
        <f>AND(RMDF!DF280&gt;=0, RMDF!DF280&lt;=1-SUM(RMDF!Z280,RMDF!AG280,RMDF!AN280,RMDF!AU280,RMDF!BB280,RMDF!BI280,RMDF!BP280,RMDF!BW280,RMDF!CD280,RMDF!CK280,RMDF!CR280,RMDF!CY280), RMDF!DF280=ROUND(RMDF!DF280,4))</f>
        <v>1</v>
      </c>
      <c r="DD280" s="317">
        <f>RMDF!DD280</f>
        <v>0</v>
      </c>
      <c r="DE280" s="318" t="str">
        <f>IF(DD280=0,"",_xlfn.XLOOKUP(DD280,StatePicklist!$1:$1,StatePicklist!$3:$3,"NA",0))</f>
        <v/>
      </c>
      <c r="DF280" s="297" t="str">
        <f ca="1">IF(RMDF!DE280="", "", IF(ISNUMBER(MATCH(RMDF!DE280, INDIRECT(DE280), 0)), "OK", "Invalid"))</f>
        <v/>
      </c>
      <c r="DG280" s="281"/>
      <c r="DH280" s="281"/>
      <c r="DI280" s="281"/>
      <c r="DJ280" s="281" t="b">
        <f>AND(RMDF!DM280&gt;=0, RMDF!DM280&lt;=1-SUM(RMDF!Z280,RMDF!AG280,RMDF!AN280,RMDF!AU280,RMDF!BB280,RMDF!BI280,RMDF!BP280,RMDF!BW280,RMDF!CD280,RMDF!CK280,RMDF!CR280,RMDF!CY280,RMDF!DF280), RMDF!DM280=ROUND(RMDF!DM280,4))</f>
        <v>1</v>
      </c>
      <c r="DK280" s="317">
        <f>RMDF!DK280</f>
        <v>0</v>
      </c>
      <c r="DL280" s="318" t="str">
        <f>IF(DK280=0,"",_xlfn.XLOOKUP(DK280,StatePicklist!$1:$1,StatePicklist!$3:$3,"NA",0))</f>
        <v/>
      </c>
      <c r="DM280" s="297" t="str">
        <f ca="1">IF(RMDF!DL280="", "", IF(ISNUMBER(MATCH(RMDF!DL280, INDIRECT(DL280), 0)), "OK", "Invalid"))</f>
        <v/>
      </c>
      <c r="DN280" s="281"/>
      <c r="DO280" s="281"/>
      <c r="DP280" s="281"/>
      <c r="DQ280" s="281" t="b">
        <f>AND(RMDF!DT280&gt;=0, RMDF!DT280&lt;=1-SUM(RMDF!Z280,RMDF!AG280,RMDF!AN280,RMDF!AU280,RMDF!BB280,RMDF!BI280,RMDF!BP280,RMDF!BW280,RMDF!CD280,RMDF!CK280,RMDF!CR280,RMDF!CY280,RMDF!DF280,RMDF!DM280), RMDF!DT280=ROUND(RMDF!DT280,4))</f>
        <v>1</v>
      </c>
      <c r="DR280" s="317">
        <f>RMDF!DR280</f>
        <v>0</v>
      </c>
      <c r="DS280" s="318" t="str">
        <f>IF(DR280=0,"",_xlfn.XLOOKUP(DR280,StatePicklist!$1:$1,StatePicklist!$3:$3,"NA",0))</f>
        <v/>
      </c>
      <c r="DT280" s="297" t="str">
        <f ca="1">IF(RMDF!DS280="", "", IF(ISNUMBER(MATCH(RMDF!DS280, INDIRECT(DS280), 0)), "OK", "Invalid"))</f>
        <v/>
      </c>
      <c r="DU280" s="281"/>
      <c r="DV280" s="281"/>
      <c r="DW280" s="281"/>
      <c r="DX280" s="281" t="b">
        <f>AND(RMDF!EA280&gt;=0, RMDF!EA280&lt;=1-SUM(RMDF!Z280,RMDF!AG280,RMDF!AN280,RMDF!AU280,RMDF!BB280,RMDF!BI280,RMDF!BP280,RMDF!BW280,RMDF!CD280,RMDF!CK280,RMDF!CR280,RMDF!CY280,RMDF!DF280,RMDF!DM280,RMDF!DT280), RMDF!EA280=ROUND(RMDF!EA280,4))</f>
        <v>1</v>
      </c>
      <c r="DY280" s="317">
        <f>RMDF!DY280</f>
        <v>0</v>
      </c>
      <c r="DZ280" s="318" t="str">
        <f>IF(DY280=0,"",_xlfn.XLOOKUP(DY280,StatePicklist!$1:$1,StatePicklist!$3:$3,"NA",0))</f>
        <v/>
      </c>
      <c r="EA280" s="297" t="str">
        <f ca="1">IF(RMDF!DZ280="", "", IF(ISNUMBER(MATCH(RMDF!DZ280, INDIRECT(DZ280), 0)), "OK", "Invalid"))</f>
        <v/>
      </c>
      <c r="EB280" s="281"/>
      <c r="EC280" s="281"/>
      <c r="ED280" s="281"/>
      <c r="EE280" s="281" t="b">
        <f>AND(RMDF!EH280&gt;=0, RMDF!EH280&lt;=1-SUM(RMDF!Z280,RMDF!AG280,RMDF!AN280,RMDF!AU280,RMDF!BB280,RMDF!BI280,RMDF!BP280,RMDF!BW280,RMDF!CD280,RMDF!CK280,RMDF!CR280,RMDF!CY280,RMDF!DF280,RMDF!DM280,RMDF!DT280,RMDF!EA280), RMDF!EH280=ROUND(RMDF!EH280,4))</f>
        <v>1</v>
      </c>
      <c r="EF280" s="317">
        <f>RMDF!EF280</f>
        <v>0</v>
      </c>
      <c r="EG280" s="318" t="str">
        <f>IF(EF280=0,"",_xlfn.XLOOKUP(EF280,StatePicklist!$1:$1,StatePicklist!$3:$3,"NA",0))</f>
        <v/>
      </c>
      <c r="EH280" s="297" t="str">
        <f ca="1">IF(RMDF!EG280="", "", IF(ISNUMBER(MATCH(RMDF!EG280, INDIRECT(EG280), 0)), "OK", "Invalid"))</f>
        <v/>
      </c>
      <c r="EI280" s="281"/>
      <c r="EJ280" s="281"/>
      <c r="EK280" s="281"/>
      <c r="EL280" s="281" t="b">
        <f>AND(RMDF!EO280&gt;=0, RMDF!EO280&lt;=1-SUM(RMDF!Z280,RMDF!AG280,RMDF!AN280,RMDF!AU280,RMDF!BB280,RMDF!BI280,RMDF!BP280,RMDF!BW280,RMDF!CD280,RMDF!CK280,RMDF!CR280,RMDF!CY280,RMDF!DF280,RMDF!DM280,RMDF!DT280,RMDF!EA280,RMDF!EH280), RMDF!EO280=ROUND(RMDF!EO280,4))</f>
        <v>1</v>
      </c>
      <c r="EM280" s="317">
        <f>RMDF!EM280</f>
        <v>0</v>
      </c>
      <c r="EN280" s="318" t="str">
        <f>IF(EM280=0,"",_xlfn.XLOOKUP(EM280,StatePicklist!$1:$1,StatePicklist!$3:$3,"NA",0))</f>
        <v/>
      </c>
      <c r="EO280" s="297" t="str">
        <f ca="1">IF(RMDF!EN280="", "", IF(ISNUMBER(MATCH(RMDF!EN280, INDIRECT(EN280), 0)), "OK", "Invalid"))</f>
        <v/>
      </c>
      <c r="EP280" s="281"/>
      <c r="EQ280" s="281"/>
      <c r="ER280" s="281"/>
      <c r="ES280" s="281" t="b">
        <f>AND(RMDF!EV280&gt;=0, RMDF!EV280&lt;=1-SUM(RMDF!Z280,RMDF!AG280,RMDF!AN280,RMDF!AU280,RMDF!BB280,RMDF!BI280,RMDF!BP280,RMDF!BW280,RMDF!CD280,RMDF!CK280,RMDF!CR280,RMDF!CY280,RMDF!DF280,RMDF!DM280,RMDF!DT280,RMDF!EA280,RMDF!EH280,RMDF!EO280), RMDF!EV280=ROUND(RMDF!EV280,4))</f>
        <v>1</v>
      </c>
      <c r="ET280" s="317">
        <f>RMDF!ET280</f>
        <v>0</v>
      </c>
      <c r="EU280" s="318" t="str">
        <f>IF(ET280=0,"",_xlfn.XLOOKUP(ET280,StatePicklist!$1:$1,StatePicklist!$3:$3,"NA",0))</f>
        <v/>
      </c>
      <c r="EV280" s="297" t="str">
        <f ca="1">IF(RMDF!EU280="", "", IF(ISNUMBER(MATCH(RMDF!EU280, INDIRECT(EU280), 0)), "OK", "Invalid"))</f>
        <v/>
      </c>
      <c r="EW280" s="281"/>
      <c r="EX280" s="281"/>
      <c r="EY280" s="281"/>
      <c r="EZ280" s="281" t="b">
        <f>AND(RMDF!FC280&gt;=0, RMDF!FC280&lt;=1-SUM(RMDF!Z280,RMDF!AG280,RMDF!AN280,RMDF!AU280,RMDF!BB280,RMDF!BI280,RMDF!BP280,RMDF!BW280,RMDF!CD280,RMDF!CK280,RMDF!CR280,RMDF!CY280,RMDF!DF280,RMDF!DM280,RMDF!DT280,RMDF!EA280,RMDF!EH280,RMDF!EO280,RMDF!EV280), RMDF!FC280=ROUND(RMDF!FC280,4))</f>
        <v>1</v>
      </c>
      <c r="FA280" s="317">
        <f>RMDF!FA280</f>
        <v>0</v>
      </c>
      <c r="FB280" s="318" t="str">
        <f>IF(FA280=0,"",_xlfn.XLOOKUP(FA280,StatePicklist!$1:$1,StatePicklist!$3:$3,"NA",0))</f>
        <v/>
      </c>
      <c r="FC280" s="297" t="str">
        <f ca="1">IF(RMDF!FB280="", "", IF(ISNUMBER(MATCH(RMDF!FB280, INDIRECT(FB280), 0)), "OK", "Invalid"))</f>
        <v/>
      </c>
    </row>
    <row r="281" spans="1:159" s="205" customFormat="1" ht="39.9" customHeight="1" x14ac:dyDescent="0.25">
      <c r="A281" s="206"/>
      <c r="B281" s="196"/>
      <c r="C281" s="197"/>
      <c r="D281" s="198"/>
      <c r="E281" s="199"/>
      <c r="F281" s="200"/>
      <c r="G281" s="201"/>
      <c r="H281" s="292"/>
      <c r="I281" s="305">
        <f>RMDF!I281</f>
        <v>0</v>
      </c>
      <c r="J281" s="305" t="str">
        <f>IF(I281=ProductCode!$B$30,"PDReclPost",IF(OR(I281=ProductCode!$C$30,I281=ProductCode!$E$30,I281=ProductCode!$G$30),"PDPreCon",IF(OR(I281=ProductCode!$D$30,I281=ProductCode!$F$30),"PDNotReclPost","")))</f>
        <v/>
      </c>
      <c r="K281" s="305" t="str">
        <f t="shared" si="18"/>
        <v/>
      </c>
      <c r="L281" s="289"/>
      <c r="M281" s="305" t="str">
        <f t="shared" si="18"/>
        <v/>
      </c>
      <c r="N281" s="289" t="b">
        <f>AND(RMDF!N281&gt;=0, RMDF!N281&lt;=1-RMDF!L281, RMDF!N281=ROUND(RMDF!N281,4))</f>
        <v>1</v>
      </c>
      <c r="O281" s="286" t="str">
        <f>IF(P281="","",IF(I281="","",IF(LEFT(I281,13)="Reclaimed pos",RawMaterialCode!$E$569,RawMaterialCode!$E$568)))</f>
        <v>Reclaimed pre-consumer mixed fibers (RM0578)</v>
      </c>
      <c r="P281" s="295">
        <f t="shared" si="19"/>
        <v>1</v>
      </c>
      <c r="Q281" s="202"/>
      <c r="R281" s="203"/>
      <c r="S281" s="204" t="str">
        <f t="shared" si="20"/>
        <v/>
      </c>
      <c r="T281" s="281"/>
      <c r="U281" s="281"/>
      <c r="V281" s="281"/>
      <c r="W281" s="281"/>
      <c r="X281" s="317">
        <f>RMDF!X281</f>
        <v>0</v>
      </c>
      <c r="Y281" s="318" t="str">
        <f>IF(X281=0,"",_xlfn.XLOOKUP(X281,StatePicklist!$1:$1,StatePicklist!$3:$3,"NA",0))</f>
        <v/>
      </c>
      <c r="Z281" s="297" t="str">
        <f ca="1">IF(RMDF!Y281="", "", IF(ISNUMBER(MATCH(RMDF!Y281, INDIRECT(Y281), 0)), "OK", "Invalid"))</f>
        <v/>
      </c>
      <c r="AA281" s="281"/>
      <c r="AB281" s="281"/>
      <c r="AC281" s="281"/>
      <c r="AD281" s="281" t="b">
        <f>AND(RMDF!AG281&gt;=0, RMDF!AG281&lt;=1-RMDF!Z281, RMDF!AG281=ROUND(RMDF!AG281,4))</f>
        <v>1</v>
      </c>
      <c r="AE281" s="317">
        <f>RMDF!AE281</f>
        <v>0</v>
      </c>
      <c r="AF281" s="318" t="str">
        <f>IF(AE281=0,"",_xlfn.XLOOKUP(AE281,StatePicklist!$1:$1,StatePicklist!$3:$3,"NA",0))</f>
        <v/>
      </c>
      <c r="AG281" s="297" t="str">
        <f ca="1">IF(RMDF!AF281="", "", IF(ISNUMBER(MATCH(RMDF!AF281, INDIRECT(AF281), 0)), "OK", "Invalid"))</f>
        <v/>
      </c>
      <c r="AH281" s="281"/>
      <c r="AI281" s="281"/>
      <c r="AJ281" s="281"/>
      <c r="AK281" s="281" t="b">
        <f>AND(RMDF!AN281&gt;=0, RMDF!AN281&lt;=1-SUM(RMDF!Z281,RMDF!AG281), RMDF!AN281=ROUND(RMDF!AN281,4))</f>
        <v>1</v>
      </c>
      <c r="AL281" s="317">
        <f>RMDF!AL281</f>
        <v>0</v>
      </c>
      <c r="AM281" s="318" t="str">
        <f>IF(AL281=0,"",_xlfn.XLOOKUP(AL281,StatePicklist!$1:$1,StatePicklist!$3:$3,"NA",0))</f>
        <v/>
      </c>
      <c r="AN281" s="297" t="str">
        <f ca="1">IF(RMDF!AM281="", "", IF(ISNUMBER(MATCH(RMDF!AM281, INDIRECT(AM281), 0)), "OK", "Invalid"))</f>
        <v/>
      </c>
      <c r="AO281" s="281"/>
      <c r="AP281" s="281"/>
      <c r="AQ281" s="281"/>
      <c r="AR281" s="281" t="b">
        <f>AND(RMDF!AU281&gt;=0, RMDF!AU281&lt;=1-SUM(RMDF!Z281,RMDF!AG281,RMDF!AN281), RMDF!AU281=ROUND(RMDF!AU281,4))</f>
        <v>1</v>
      </c>
      <c r="AS281" s="317">
        <f>RMDF!AS281</f>
        <v>0</v>
      </c>
      <c r="AT281" s="318" t="str">
        <f>IF(AS281=0,"",_xlfn.XLOOKUP(AS281,StatePicklist!$1:$1,StatePicklist!$3:$3,"NA",0))</f>
        <v/>
      </c>
      <c r="AU281" s="297" t="str">
        <f ca="1">IF(RMDF!AT281="", "", IF(ISNUMBER(MATCH(RMDF!AT281, INDIRECT(AT281), 0)), "OK", "Invalid"))</f>
        <v/>
      </c>
      <c r="AV281" s="281"/>
      <c r="AW281" s="281"/>
      <c r="AX281" s="281"/>
      <c r="AY281" s="281" t="b">
        <f>AND(RMDF!BB281&gt;=0, RMDF!BB281&lt;=1-SUM(RMDF!Z281,RMDF!AG281,RMDF!AN281,RMDF!AU281), RMDF!BB281=ROUND(RMDF!BB281,4))</f>
        <v>1</v>
      </c>
      <c r="AZ281" s="317">
        <f>RMDF!AZ281</f>
        <v>0</v>
      </c>
      <c r="BA281" s="318" t="str">
        <f>IF(AZ281=0,"",_xlfn.XLOOKUP(AZ281,StatePicklist!$1:$1,StatePicklist!$3:$3,"NA",0))</f>
        <v/>
      </c>
      <c r="BB281" s="297" t="str">
        <f ca="1">IF(RMDF!BA281="", "", IF(ISNUMBER(MATCH(RMDF!BA281, INDIRECT(BA281), 0)), "OK", "Invalid"))</f>
        <v/>
      </c>
      <c r="BC281" s="281"/>
      <c r="BD281" s="281"/>
      <c r="BE281" s="281"/>
      <c r="BF281" s="281" t="b">
        <f>AND(RMDF!BI281&gt;=0, RMDF!BI281&lt;=1-SUM(RMDF!Z281,RMDF!AG281,RMDF!AN281,RMDF!AU281,RMDF!BB281), RMDF!BI281=ROUND(RMDF!BI281,4))</f>
        <v>1</v>
      </c>
      <c r="BG281" s="317">
        <f>RMDF!BG281</f>
        <v>0</v>
      </c>
      <c r="BH281" s="318" t="str">
        <f>IF(BG281=0,"",_xlfn.XLOOKUP(BG281,StatePicklist!$1:$1,StatePicklist!$3:$3,"NA",0))</f>
        <v/>
      </c>
      <c r="BI281" s="297" t="str">
        <f ca="1">IF(RMDF!BH281="", "", IF(ISNUMBER(MATCH(RMDF!BH281, INDIRECT(BH281), 0)), "OK", "Invalid"))</f>
        <v/>
      </c>
      <c r="BJ281" s="281"/>
      <c r="BK281" s="281"/>
      <c r="BL281" s="281"/>
      <c r="BM281" s="281" t="b">
        <f>AND(RMDF!BP281&gt;=0, RMDF!BP281&lt;=1-SUM(RMDF!Z281,RMDF!AG281,RMDF!AN281,RMDF!AU281,RMDF!BB281,RMDF!BI281), RMDF!BP281=ROUND(RMDF!BP281,4))</f>
        <v>1</v>
      </c>
      <c r="BN281" s="317">
        <f>RMDF!BN281</f>
        <v>0</v>
      </c>
      <c r="BO281" s="318" t="str">
        <f>IF(BN281=0,"",_xlfn.XLOOKUP(BN281,StatePicklist!$1:$1,StatePicklist!$3:$3,"NA",0))</f>
        <v/>
      </c>
      <c r="BP281" s="297" t="str">
        <f ca="1">IF(RMDF!BO281="", "", IF(ISNUMBER(MATCH(RMDF!BO281, INDIRECT(BO281), 0)), "OK", "Invalid"))</f>
        <v/>
      </c>
      <c r="BQ281" s="281"/>
      <c r="BR281" s="281"/>
      <c r="BS281" s="281"/>
      <c r="BT281" s="281" t="b">
        <f>AND(RMDF!BW281&gt;=0, RMDF!BW281&lt;=1-SUM(RMDF!Z281,RMDF!AG281,RMDF!AN281,RMDF!AU281,RMDF!BB281,RMDF!BI281,RMDF!BP281), RMDF!BW281=ROUND(RMDF!BW281,4))</f>
        <v>1</v>
      </c>
      <c r="BU281" s="317">
        <f>RMDF!BU281</f>
        <v>0</v>
      </c>
      <c r="BV281" s="318" t="str">
        <f>IF(BU281=0,"",_xlfn.XLOOKUP(BU281,StatePicklist!$1:$1,StatePicklist!$3:$3,"NA",0))</f>
        <v/>
      </c>
      <c r="BW281" s="297" t="str">
        <f ca="1">IF(RMDF!BV281="", "", IF(ISNUMBER(MATCH(RMDF!BV281, INDIRECT(BV281), 0)), "OK", "Invalid"))</f>
        <v/>
      </c>
      <c r="BX281" s="281"/>
      <c r="BY281" s="281"/>
      <c r="BZ281" s="281"/>
      <c r="CA281" s="281" t="b">
        <f>AND(RMDF!CD281&gt;=0, RMDF!CD281&lt;=1-SUM(RMDF!Z281,RMDF!AG281,RMDF!AN281,RMDF!AU281,RMDF!BB281,RMDF!BI281,RMDF!BP281,RMDF!BW281), RMDF!CD281=ROUND(RMDF!CD281,4))</f>
        <v>1</v>
      </c>
      <c r="CB281" s="317">
        <f>RMDF!CB281</f>
        <v>0</v>
      </c>
      <c r="CC281" s="318" t="str">
        <f>IF(CB281=0,"",_xlfn.XLOOKUP(CB281,StatePicklist!$1:$1,StatePicklist!$3:$3,"NA",0))</f>
        <v/>
      </c>
      <c r="CD281" s="297" t="str">
        <f ca="1">IF(RMDF!CC281="", "", IF(ISNUMBER(MATCH(RMDF!CC281, INDIRECT(CC281), 0)), "OK", "Invalid"))</f>
        <v/>
      </c>
      <c r="CE281" s="281"/>
      <c r="CF281" s="281"/>
      <c r="CG281" s="281"/>
      <c r="CH281" s="281" t="b">
        <f>AND(RMDF!CK281&gt;=0, RMDF!CK281&lt;=1-SUM(RMDF!Z281,RMDF!AG281,RMDF!AN281,RMDF!AU281,RMDF!BB281,RMDF!BI281,RMDF!BP281,RMDF!BW281,RMDF!CD281), RMDF!CK281=ROUND(RMDF!CK281,4))</f>
        <v>1</v>
      </c>
      <c r="CI281" s="317">
        <f>RMDF!CI281</f>
        <v>0</v>
      </c>
      <c r="CJ281" s="318" t="str">
        <f>IF(CI281=0,"",_xlfn.XLOOKUP(CI281,StatePicklist!$1:$1,StatePicklist!$3:$3,"NA",0))</f>
        <v/>
      </c>
      <c r="CK281" s="297" t="str">
        <f ca="1">IF(RMDF!CJ281="", "", IF(ISNUMBER(MATCH(RMDF!CJ281, INDIRECT(CJ281), 0)), "OK", "Invalid"))</f>
        <v/>
      </c>
      <c r="CL281" s="281"/>
      <c r="CM281" s="281"/>
      <c r="CN281" s="281"/>
      <c r="CO281" s="281" t="b">
        <f>AND(RMDF!CR281&gt;=0, RMDF!CR281&lt;=1-SUM(RMDF!Z281,RMDF!AG281,RMDF!AN281,RMDF!AU281,RMDF!BB281,RMDF!BI281,RMDF!BP281,RMDF!BW281,RMDF!CD281,RMDF!CK281), RMDF!CR281=ROUND(RMDF!CR281,4))</f>
        <v>1</v>
      </c>
      <c r="CP281" s="317">
        <f>RMDF!CP281</f>
        <v>0</v>
      </c>
      <c r="CQ281" s="318" t="str">
        <f>IF(CP281=0,"",_xlfn.XLOOKUP(CP281,StatePicklist!$1:$1,StatePicklist!$3:$3,"NA",0))</f>
        <v/>
      </c>
      <c r="CR281" s="297" t="str">
        <f ca="1">IF(RMDF!CQ281="", "", IF(ISNUMBER(MATCH(RMDF!CQ281, INDIRECT(CQ281), 0)), "OK", "Invalid"))</f>
        <v/>
      </c>
      <c r="CS281" s="281"/>
      <c r="CT281" s="281"/>
      <c r="CU281" s="281"/>
      <c r="CV281" s="281" t="b">
        <f>AND(RMDF!CY281&gt;=0, RMDF!CY281&lt;=1-SUM(RMDF!Z281,RMDF!AG281,RMDF!AN281,RMDF!AU281,RMDF!BB281,RMDF!BI281,RMDF!BP281,RMDF!BW281,RMDF!CD281,RMDF!CK281,RMDF!CR281), RMDF!CY281=ROUND(RMDF!CY281,4))</f>
        <v>1</v>
      </c>
      <c r="CW281" s="317">
        <f>RMDF!CW281</f>
        <v>0</v>
      </c>
      <c r="CX281" s="318" t="str">
        <f>IF(CW281=0,"",_xlfn.XLOOKUP(CW281,StatePicklist!$1:$1,StatePicklist!$3:$3,"NA",0))</f>
        <v/>
      </c>
      <c r="CY281" s="297" t="str">
        <f ca="1">IF(RMDF!CX281="", "", IF(ISNUMBER(MATCH(RMDF!CX281, INDIRECT(CX281), 0)), "OK", "Invalid"))</f>
        <v/>
      </c>
      <c r="CZ281" s="281"/>
      <c r="DA281" s="281"/>
      <c r="DB281" s="281"/>
      <c r="DC281" s="281" t="b">
        <f>AND(RMDF!DF281&gt;=0, RMDF!DF281&lt;=1-SUM(RMDF!Z281,RMDF!AG281,RMDF!AN281,RMDF!AU281,RMDF!BB281,RMDF!BI281,RMDF!BP281,RMDF!BW281,RMDF!CD281,RMDF!CK281,RMDF!CR281,RMDF!CY281), RMDF!DF281=ROUND(RMDF!DF281,4))</f>
        <v>1</v>
      </c>
      <c r="DD281" s="317">
        <f>RMDF!DD281</f>
        <v>0</v>
      </c>
      <c r="DE281" s="318" t="str">
        <f>IF(DD281=0,"",_xlfn.XLOOKUP(DD281,StatePicklist!$1:$1,StatePicklist!$3:$3,"NA",0))</f>
        <v/>
      </c>
      <c r="DF281" s="297" t="str">
        <f ca="1">IF(RMDF!DE281="", "", IF(ISNUMBER(MATCH(RMDF!DE281, INDIRECT(DE281), 0)), "OK", "Invalid"))</f>
        <v/>
      </c>
      <c r="DG281" s="281"/>
      <c r="DH281" s="281"/>
      <c r="DI281" s="281"/>
      <c r="DJ281" s="281" t="b">
        <f>AND(RMDF!DM281&gt;=0, RMDF!DM281&lt;=1-SUM(RMDF!Z281,RMDF!AG281,RMDF!AN281,RMDF!AU281,RMDF!BB281,RMDF!BI281,RMDF!BP281,RMDF!BW281,RMDF!CD281,RMDF!CK281,RMDF!CR281,RMDF!CY281,RMDF!DF281), RMDF!DM281=ROUND(RMDF!DM281,4))</f>
        <v>1</v>
      </c>
      <c r="DK281" s="317">
        <f>RMDF!DK281</f>
        <v>0</v>
      </c>
      <c r="DL281" s="318" t="str">
        <f>IF(DK281=0,"",_xlfn.XLOOKUP(DK281,StatePicklist!$1:$1,StatePicklist!$3:$3,"NA",0))</f>
        <v/>
      </c>
      <c r="DM281" s="297" t="str">
        <f ca="1">IF(RMDF!DL281="", "", IF(ISNUMBER(MATCH(RMDF!DL281, INDIRECT(DL281), 0)), "OK", "Invalid"))</f>
        <v/>
      </c>
      <c r="DN281" s="281"/>
      <c r="DO281" s="281"/>
      <c r="DP281" s="281"/>
      <c r="DQ281" s="281" t="b">
        <f>AND(RMDF!DT281&gt;=0, RMDF!DT281&lt;=1-SUM(RMDF!Z281,RMDF!AG281,RMDF!AN281,RMDF!AU281,RMDF!BB281,RMDF!BI281,RMDF!BP281,RMDF!BW281,RMDF!CD281,RMDF!CK281,RMDF!CR281,RMDF!CY281,RMDF!DF281,RMDF!DM281), RMDF!DT281=ROUND(RMDF!DT281,4))</f>
        <v>1</v>
      </c>
      <c r="DR281" s="317">
        <f>RMDF!DR281</f>
        <v>0</v>
      </c>
      <c r="DS281" s="318" t="str">
        <f>IF(DR281=0,"",_xlfn.XLOOKUP(DR281,StatePicklist!$1:$1,StatePicklist!$3:$3,"NA",0))</f>
        <v/>
      </c>
      <c r="DT281" s="297" t="str">
        <f ca="1">IF(RMDF!DS281="", "", IF(ISNUMBER(MATCH(RMDF!DS281, INDIRECT(DS281), 0)), "OK", "Invalid"))</f>
        <v/>
      </c>
      <c r="DU281" s="281"/>
      <c r="DV281" s="281"/>
      <c r="DW281" s="281"/>
      <c r="DX281" s="281" t="b">
        <f>AND(RMDF!EA281&gt;=0, RMDF!EA281&lt;=1-SUM(RMDF!Z281,RMDF!AG281,RMDF!AN281,RMDF!AU281,RMDF!BB281,RMDF!BI281,RMDF!BP281,RMDF!BW281,RMDF!CD281,RMDF!CK281,RMDF!CR281,RMDF!CY281,RMDF!DF281,RMDF!DM281,RMDF!DT281), RMDF!EA281=ROUND(RMDF!EA281,4))</f>
        <v>1</v>
      </c>
      <c r="DY281" s="317">
        <f>RMDF!DY281</f>
        <v>0</v>
      </c>
      <c r="DZ281" s="318" t="str">
        <f>IF(DY281=0,"",_xlfn.XLOOKUP(DY281,StatePicklist!$1:$1,StatePicklist!$3:$3,"NA",0))</f>
        <v/>
      </c>
      <c r="EA281" s="297" t="str">
        <f ca="1">IF(RMDF!DZ281="", "", IF(ISNUMBER(MATCH(RMDF!DZ281, INDIRECT(DZ281), 0)), "OK", "Invalid"))</f>
        <v/>
      </c>
      <c r="EB281" s="281"/>
      <c r="EC281" s="281"/>
      <c r="ED281" s="281"/>
      <c r="EE281" s="281" t="b">
        <f>AND(RMDF!EH281&gt;=0, RMDF!EH281&lt;=1-SUM(RMDF!Z281,RMDF!AG281,RMDF!AN281,RMDF!AU281,RMDF!BB281,RMDF!BI281,RMDF!BP281,RMDF!BW281,RMDF!CD281,RMDF!CK281,RMDF!CR281,RMDF!CY281,RMDF!DF281,RMDF!DM281,RMDF!DT281,RMDF!EA281), RMDF!EH281=ROUND(RMDF!EH281,4))</f>
        <v>1</v>
      </c>
      <c r="EF281" s="317">
        <f>RMDF!EF281</f>
        <v>0</v>
      </c>
      <c r="EG281" s="318" t="str">
        <f>IF(EF281=0,"",_xlfn.XLOOKUP(EF281,StatePicklist!$1:$1,StatePicklist!$3:$3,"NA",0))</f>
        <v/>
      </c>
      <c r="EH281" s="297" t="str">
        <f ca="1">IF(RMDF!EG281="", "", IF(ISNUMBER(MATCH(RMDF!EG281, INDIRECT(EG281), 0)), "OK", "Invalid"))</f>
        <v/>
      </c>
      <c r="EI281" s="281"/>
      <c r="EJ281" s="281"/>
      <c r="EK281" s="281"/>
      <c r="EL281" s="281" t="b">
        <f>AND(RMDF!EO281&gt;=0, RMDF!EO281&lt;=1-SUM(RMDF!Z281,RMDF!AG281,RMDF!AN281,RMDF!AU281,RMDF!BB281,RMDF!BI281,RMDF!BP281,RMDF!BW281,RMDF!CD281,RMDF!CK281,RMDF!CR281,RMDF!CY281,RMDF!DF281,RMDF!DM281,RMDF!DT281,RMDF!EA281,RMDF!EH281), RMDF!EO281=ROUND(RMDF!EO281,4))</f>
        <v>1</v>
      </c>
      <c r="EM281" s="317">
        <f>RMDF!EM281</f>
        <v>0</v>
      </c>
      <c r="EN281" s="318" t="str">
        <f>IF(EM281=0,"",_xlfn.XLOOKUP(EM281,StatePicklist!$1:$1,StatePicklist!$3:$3,"NA",0))</f>
        <v/>
      </c>
      <c r="EO281" s="297" t="str">
        <f ca="1">IF(RMDF!EN281="", "", IF(ISNUMBER(MATCH(RMDF!EN281, INDIRECT(EN281), 0)), "OK", "Invalid"))</f>
        <v/>
      </c>
      <c r="EP281" s="281"/>
      <c r="EQ281" s="281"/>
      <c r="ER281" s="281"/>
      <c r="ES281" s="281" t="b">
        <f>AND(RMDF!EV281&gt;=0, RMDF!EV281&lt;=1-SUM(RMDF!Z281,RMDF!AG281,RMDF!AN281,RMDF!AU281,RMDF!BB281,RMDF!BI281,RMDF!BP281,RMDF!BW281,RMDF!CD281,RMDF!CK281,RMDF!CR281,RMDF!CY281,RMDF!DF281,RMDF!DM281,RMDF!DT281,RMDF!EA281,RMDF!EH281,RMDF!EO281), RMDF!EV281=ROUND(RMDF!EV281,4))</f>
        <v>1</v>
      </c>
      <c r="ET281" s="317">
        <f>RMDF!ET281</f>
        <v>0</v>
      </c>
      <c r="EU281" s="318" t="str">
        <f>IF(ET281=0,"",_xlfn.XLOOKUP(ET281,StatePicklist!$1:$1,StatePicklist!$3:$3,"NA",0))</f>
        <v/>
      </c>
      <c r="EV281" s="297" t="str">
        <f ca="1">IF(RMDF!EU281="", "", IF(ISNUMBER(MATCH(RMDF!EU281, INDIRECT(EU281), 0)), "OK", "Invalid"))</f>
        <v/>
      </c>
      <c r="EW281" s="281"/>
      <c r="EX281" s="281"/>
      <c r="EY281" s="281"/>
      <c r="EZ281" s="281" t="b">
        <f>AND(RMDF!FC281&gt;=0, RMDF!FC281&lt;=1-SUM(RMDF!Z281,RMDF!AG281,RMDF!AN281,RMDF!AU281,RMDF!BB281,RMDF!BI281,RMDF!BP281,RMDF!BW281,RMDF!CD281,RMDF!CK281,RMDF!CR281,RMDF!CY281,RMDF!DF281,RMDF!DM281,RMDF!DT281,RMDF!EA281,RMDF!EH281,RMDF!EO281,RMDF!EV281), RMDF!FC281=ROUND(RMDF!FC281,4))</f>
        <v>1</v>
      </c>
      <c r="FA281" s="317">
        <f>RMDF!FA281</f>
        <v>0</v>
      </c>
      <c r="FB281" s="318" t="str">
        <f>IF(FA281=0,"",_xlfn.XLOOKUP(FA281,StatePicklist!$1:$1,StatePicklist!$3:$3,"NA",0))</f>
        <v/>
      </c>
      <c r="FC281" s="297" t="str">
        <f ca="1">IF(RMDF!FB281="", "", IF(ISNUMBER(MATCH(RMDF!FB281, INDIRECT(FB281), 0)), "OK", "Invalid"))</f>
        <v/>
      </c>
    </row>
    <row r="282" spans="1:159" s="205" customFormat="1" ht="39.9" customHeight="1" x14ac:dyDescent="0.25">
      <c r="A282" s="206"/>
      <c r="B282" s="196"/>
      <c r="C282" s="197"/>
      <c r="D282" s="198"/>
      <c r="E282" s="199"/>
      <c r="F282" s="200"/>
      <c r="G282" s="201"/>
      <c r="H282" s="292"/>
      <c r="I282" s="305">
        <f>RMDF!I282</f>
        <v>0</v>
      </c>
      <c r="J282" s="305" t="str">
        <f>IF(I282=ProductCode!$B$30,"PDReclPost",IF(OR(I282=ProductCode!$C$30,I282=ProductCode!$E$30,I282=ProductCode!$G$30),"PDPreCon",IF(OR(I282=ProductCode!$D$30,I282=ProductCode!$F$30),"PDNotReclPost","")))</f>
        <v/>
      </c>
      <c r="K282" s="305" t="str">
        <f t="shared" si="18"/>
        <v/>
      </c>
      <c r="L282" s="289"/>
      <c r="M282" s="305" t="str">
        <f t="shared" si="18"/>
        <v/>
      </c>
      <c r="N282" s="289" t="b">
        <f>AND(RMDF!N282&gt;=0, RMDF!N282&lt;=1-RMDF!L282, RMDF!N282=ROUND(RMDF!N282,4))</f>
        <v>1</v>
      </c>
      <c r="O282" s="286" t="str">
        <f>IF(P282="","",IF(I282="","",IF(LEFT(I282,13)="Reclaimed pos",RawMaterialCode!$E$569,RawMaterialCode!$E$568)))</f>
        <v>Reclaimed pre-consumer mixed fibers (RM0578)</v>
      </c>
      <c r="P282" s="295">
        <f t="shared" si="19"/>
        <v>1</v>
      </c>
      <c r="Q282" s="202"/>
      <c r="R282" s="203"/>
      <c r="S282" s="204" t="str">
        <f t="shared" si="20"/>
        <v/>
      </c>
      <c r="T282" s="281"/>
      <c r="U282" s="281"/>
      <c r="V282" s="281"/>
      <c r="W282" s="281"/>
      <c r="X282" s="317">
        <f>RMDF!X282</f>
        <v>0</v>
      </c>
      <c r="Y282" s="318" t="str">
        <f>IF(X282=0,"",_xlfn.XLOOKUP(X282,StatePicklist!$1:$1,StatePicklist!$3:$3,"NA",0))</f>
        <v/>
      </c>
      <c r="Z282" s="297" t="str">
        <f ca="1">IF(RMDF!Y282="", "", IF(ISNUMBER(MATCH(RMDF!Y282, INDIRECT(Y282), 0)), "OK", "Invalid"))</f>
        <v/>
      </c>
      <c r="AA282" s="281"/>
      <c r="AB282" s="281"/>
      <c r="AC282" s="281"/>
      <c r="AD282" s="281" t="b">
        <f>AND(RMDF!AG282&gt;=0, RMDF!AG282&lt;=1-RMDF!Z282, RMDF!AG282=ROUND(RMDF!AG282,4))</f>
        <v>1</v>
      </c>
      <c r="AE282" s="317">
        <f>RMDF!AE282</f>
        <v>0</v>
      </c>
      <c r="AF282" s="318" t="str">
        <f>IF(AE282=0,"",_xlfn.XLOOKUP(AE282,StatePicklist!$1:$1,StatePicklist!$3:$3,"NA",0))</f>
        <v/>
      </c>
      <c r="AG282" s="297" t="str">
        <f ca="1">IF(RMDF!AF282="", "", IF(ISNUMBER(MATCH(RMDF!AF282, INDIRECT(AF282), 0)), "OK", "Invalid"))</f>
        <v/>
      </c>
      <c r="AH282" s="281"/>
      <c r="AI282" s="281"/>
      <c r="AJ282" s="281"/>
      <c r="AK282" s="281" t="b">
        <f>AND(RMDF!AN282&gt;=0, RMDF!AN282&lt;=1-SUM(RMDF!Z282,RMDF!AG282), RMDF!AN282=ROUND(RMDF!AN282,4))</f>
        <v>1</v>
      </c>
      <c r="AL282" s="317">
        <f>RMDF!AL282</f>
        <v>0</v>
      </c>
      <c r="AM282" s="318" t="str">
        <f>IF(AL282=0,"",_xlfn.XLOOKUP(AL282,StatePicklist!$1:$1,StatePicklist!$3:$3,"NA",0))</f>
        <v/>
      </c>
      <c r="AN282" s="297" t="str">
        <f ca="1">IF(RMDF!AM282="", "", IF(ISNUMBER(MATCH(RMDF!AM282, INDIRECT(AM282), 0)), "OK", "Invalid"))</f>
        <v/>
      </c>
      <c r="AO282" s="281"/>
      <c r="AP282" s="281"/>
      <c r="AQ282" s="281"/>
      <c r="AR282" s="281" t="b">
        <f>AND(RMDF!AU282&gt;=0, RMDF!AU282&lt;=1-SUM(RMDF!Z282,RMDF!AG282,RMDF!AN282), RMDF!AU282=ROUND(RMDF!AU282,4))</f>
        <v>1</v>
      </c>
      <c r="AS282" s="317">
        <f>RMDF!AS282</f>
        <v>0</v>
      </c>
      <c r="AT282" s="318" t="str">
        <f>IF(AS282=0,"",_xlfn.XLOOKUP(AS282,StatePicklist!$1:$1,StatePicklist!$3:$3,"NA",0))</f>
        <v/>
      </c>
      <c r="AU282" s="297" t="str">
        <f ca="1">IF(RMDF!AT282="", "", IF(ISNUMBER(MATCH(RMDF!AT282, INDIRECT(AT282), 0)), "OK", "Invalid"))</f>
        <v/>
      </c>
      <c r="AV282" s="281"/>
      <c r="AW282" s="281"/>
      <c r="AX282" s="281"/>
      <c r="AY282" s="281" t="b">
        <f>AND(RMDF!BB282&gt;=0, RMDF!BB282&lt;=1-SUM(RMDF!Z282,RMDF!AG282,RMDF!AN282,RMDF!AU282), RMDF!BB282=ROUND(RMDF!BB282,4))</f>
        <v>1</v>
      </c>
      <c r="AZ282" s="317">
        <f>RMDF!AZ282</f>
        <v>0</v>
      </c>
      <c r="BA282" s="318" t="str">
        <f>IF(AZ282=0,"",_xlfn.XLOOKUP(AZ282,StatePicklist!$1:$1,StatePicklist!$3:$3,"NA",0))</f>
        <v/>
      </c>
      <c r="BB282" s="297" t="str">
        <f ca="1">IF(RMDF!BA282="", "", IF(ISNUMBER(MATCH(RMDF!BA282, INDIRECT(BA282), 0)), "OK", "Invalid"))</f>
        <v/>
      </c>
      <c r="BC282" s="281"/>
      <c r="BD282" s="281"/>
      <c r="BE282" s="281"/>
      <c r="BF282" s="281" t="b">
        <f>AND(RMDF!BI282&gt;=0, RMDF!BI282&lt;=1-SUM(RMDF!Z282,RMDF!AG282,RMDF!AN282,RMDF!AU282,RMDF!BB282), RMDF!BI282=ROUND(RMDF!BI282,4))</f>
        <v>1</v>
      </c>
      <c r="BG282" s="317">
        <f>RMDF!BG282</f>
        <v>0</v>
      </c>
      <c r="BH282" s="318" t="str">
        <f>IF(BG282=0,"",_xlfn.XLOOKUP(BG282,StatePicklist!$1:$1,StatePicklist!$3:$3,"NA",0))</f>
        <v/>
      </c>
      <c r="BI282" s="297" t="str">
        <f ca="1">IF(RMDF!BH282="", "", IF(ISNUMBER(MATCH(RMDF!BH282, INDIRECT(BH282), 0)), "OK", "Invalid"))</f>
        <v/>
      </c>
      <c r="BJ282" s="281"/>
      <c r="BK282" s="281"/>
      <c r="BL282" s="281"/>
      <c r="BM282" s="281" t="b">
        <f>AND(RMDF!BP282&gt;=0, RMDF!BP282&lt;=1-SUM(RMDF!Z282,RMDF!AG282,RMDF!AN282,RMDF!AU282,RMDF!BB282,RMDF!BI282), RMDF!BP282=ROUND(RMDF!BP282,4))</f>
        <v>1</v>
      </c>
      <c r="BN282" s="317">
        <f>RMDF!BN282</f>
        <v>0</v>
      </c>
      <c r="BO282" s="318" t="str">
        <f>IF(BN282=0,"",_xlfn.XLOOKUP(BN282,StatePicklist!$1:$1,StatePicklist!$3:$3,"NA",0))</f>
        <v/>
      </c>
      <c r="BP282" s="297" t="str">
        <f ca="1">IF(RMDF!BO282="", "", IF(ISNUMBER(MATCH(RMDF!BO282, INDIRECT(BO282), 0)), "OK", "Invalid"))</f>
        <v/>
      </c>
      <c r="BQ282" s="281"/>
      <c r="BR282" s="281"/>
      <c r="BS282" s="281"/>
      <c r="BT282" s="281" t="b">
        <f>AND(RMDF!BW282&gt;=0, RMDF!BW282&lt;=1-SUM(RMDF!Z282,RMDF!AG282,RMDF!AN282,RMDF!AU282,RMDF!BB282,RMDF!BI282,RMDF!BP282), RMDF!BW282=ROUND(RMDF!BW282,4))</f>
        <v>1</v>
      </c>
      <c r="BU282" s="317">
        <f>RMDF!BU282</f>
        <v>0</v>
      </c>
      <c r="BV282" s="318" t="str">
        <f>IF(BU282=0,"",_xlfn.XLOOKUP(BU282,StatePicklist!$1:$1,StatePicklist!$3:$3,"NA",0))</f>
        <v/>
      </c>
      <c r="BW282" s="297" t="str">
        <f ca="1">IF(RMDF!BV282="", "", IF(ISNUMBER(MATCH(RMDF!BV282, INDIRECT(BV282), 0)), "OK", "Invalid"))</f>
        <v/>
      </c>
      <c r="BX282" s="281"/>
      <c r="BY282" s="281"/>
      <c r="BZ282" s="281"/>
      <c r="CA282" s="281" t="b">
        <f>AND(RMDF!CD282&gt;=0, RMDF!CD282&lt;=1-SUM(RMDF!Z282,RMDF!AG282,RMDF!AN282,RMDF!AU282,RMDF!BB282,RMDF!BI282,RMDF!BP282,RMDF!BW282), RMDF!CD282=ROUND(RMDF!CD282,4))</f>
        <v>1</v>
      </c>
      <c r="CB282" s="317">
        <f>RMDF!CB282</f>
        <v>0</v>
      </c>
      <c r="CC282" s="318" t="str">
        <f>IF(CB282=0,"",_xlfn.XLOOKUP(CB282,StatePicklist!$1:$1,StatePicklist!$3:$3,"NA",0))</f>
        <v/>
      </c>
      <c r="CD282" s="297" t="str">
        <f ca="1">IF(RMDF!CC282="", "", IF(ISNUMBER(MATCH(RMDF!CC282, INDIRECT(CC282), 0)), "OK", "Invalid"))</f>
        <v/>
      </c>
      <c r="CE282" s="281"/>
      <c r="CF282" s="281"/>
      <c r="CG282" s="281"/>
      <c r="CH282" s="281" t="b">
        <f>AND(RMDF!CK282&gt;=0, RMDF!CK282&lt;=1-SUM(RMDF!Z282,RMDF!AG282,RMDF!AN282,RMDF!AU282,RMDF!BB282,RMDF!BI282,RMDF!BP282,RMDF!BW282,RMDF!CD282), RMDF!CK282=ROUND(RMDF!CK282,4))</f>
        <v>1</v>
      </c>
      <c r="CI282" s="317">
        <f>RMDF!CI282</f>
        <v>0</v>
      </c>
      <c r="CJ282" s="318" t="str">
        <f>IF(CI282=0,"",_xlfn.XLOOKUP(CI282,StatePicklist!$1:$1,StatePicklist!$3:$3,"NA",0))</f>
        <v/>
      </c>
      <c r="CK282" s="297" t="str">
        <f ca="1">IF(RMDF!CJ282="", "", IF(ISNUMBER(MATCH(RMDF!CJ282, INDIRECT(CJ282), 0)), "OK", "Invalid"))</f>
        <v/>
      </c>
      <c r="CL282" s="281"/>
      <c r="CM282" s="281"/>
      <c r="CN282" s="281"/>
      <c r="CO282" s="281" t="b">
        <f>AND(RMDF!CR282&gt;=0, RMDF!CR282&lt;=1-SUM(RMDF!Z282,RMDF!AG282,RMDF!AN282,RMDF!AU282,RMDF!BB282,RMDF!BI282,RMDF!BP282,RMDF!BW282,RMDF!CD282,RMDF!CK282), RMDF!CR282=ROUND(RMDF!CR282,4))</f>
        <v>1</v>
      </c>
      <c r="CP282" s="317">
        <f>RMDF!CP282</f>
        <v>0</v>
      </c>
      <c r="CQ282" s="318" t="str">
        <f>IF(CP282=0,"",_xlfn.XLOOKUP(CP282,StatePicklist!$1:$1,StatePicklist!$3:$3,"NA",0))</f>
        <v/>
      </c>
      <c r="CR282" s="297" t="str">
        <f ca="1">IF(RMDF!CQ282="", "", IF(ISNUMBER(MATCH(RMDF!CQ282, INDIRECT(CQ282), 0)), "OK", "Invalid"))</f>
        <v/>
      </c>
      <c r="CS282" s="281"/>
      <c r="CT282" s="281"/>
      <c r="CU282" s="281"/>
      <c r="CV282" s="281" t="b">
        <f>AND(RMDF!CY282&gt;=0, RMDF!CY282&lt;=1-SUM(RMDF!Z282,RMDF!AG282,RMDF!AN282,RMDF!AU282,RMDF!BB282,RMDF!BI282,RMDF!BP282,RMDF!BW282,RMDF!CD282,RMDF!CK282,RMDF!CR282), RMDF!CY282=ROUND(RMDF!CY282,4))</f>
        <v>1</v>
      </c>
      <c r="CW282" s="317">
        <f>RMDF!CW282</f>
        <v>0</v>
      </c>
      <c r="CX282" s="318" t="str">
        <f>IF(CW282=0,"",_xlfn.XLOOKUP(CW282,StatePicklist!$1:$1,StatePicklist!$3:$3,"NA",0))</f>
        <v/>
      </c>
      <c r="CY282" s="297" t="str">
        <f ca="1">IF(RMDF!CX282="", "", IF(ISNUMBER(MATCH(RMDF!CX282, INDIRECT(CX282), 0)), "OK", "Invalid"))</f>
        <v/>
      </c>
      <c r="CZ282" s="281"/>
      <c r="DA282" s="281"/>
      <c r="DB282" s="281"/>
      <c r="DC282" s="281" t="b">
        <f>AND(RMDF!DF282&gt;=0, RMDF!DF282&lt;=1-SUM(RMDF!Z282,RMDF!AG282,RMDF!AN282,RMDF!AU282,RMDF!BB282,RMDF!BI282,RMDF!BP282,RMDF!BW282,RMDF!CD282,RMDF!CK282,RMDF!CR282,RMDF!CY282), RMDF!DF282=ROUND(RMDF!DF282,4))</f>
        <v>1</v>
      </c>
      <c r="DD282" s="317">
        <f>RMDF!DD282</f>
        <v>0</v>
      </c>
      <c r="DE282" s="318" t="str">
        <f>IF(DD282=0,"",_xlfn.XLOOKUP(DD282,StatePicklist!$1:$1,StatePicklist!$3:$3,"NA",0))</f>
        <v/>
      </c>
      <c r="DF282" s="297" t="str">
        <f ca="1">IF(RMDF!DE282="", "", IF(ISNUMBER(MATCH(RMDF!DE282, INDIRECT(DE282), 0)), "OK", "Invalid"))</f>
        <v/>
      </c>
      <c r="DG282" s="281"/>
      <c r="DH282" s="281"/>
      <c r="DI282" s="281"/>
      <c r="DJ282" s="281" t="b">
        <f>AND(RMDF!DM282&gt;=0, RMDF!DM282&lt;=1-SUM(RMDF!Z282,RMDF!AG282,RMDF!AN282,RMDF!AU282,RMDF!BB282,RMDF!BI282,RMDF!BP282,RMDF!BW282,RMDF!CD282,RMDF!CK282,RMDF!CR282,RMDF!CY282,RMDF!DF282), RMDF!DM282=ROUND(RMDF!DM282,4))</f>
        <v>1</v>
      </c>
      <c r="DK282" s="317">
        <f>RMDF!DK282</f>
        <v>0</v>
      </c>
      <c r="DL282" s="318" t="str">
        <f>IF(DK282=0,"",_xlfn.XLOOKUP(DK282,StatePicklist!$1:$1,StatePicklist!$3:$3,"NA",0))</f>
        <v/>
      </c>
      <c r="DM282" s="297" t="str">
        <f ca="1">IF(RMDF!DL282="", "", IF(ISNUMBER(MATCH(RMDF!DL282, INDIRECT(DL282), 0)), "OK", "Invalid"))</f>
        <v/>
      </c>
      <c r="DN282" s="281"/>
      <c r="DO282" s="281"/>
      <c r="DP282" s="281"/>
      <c r="DQ282" s="281" t="b">
        <f>AND(RMDF!DT282&gt;=0, RMDF!DT282&lt;=1-SUM(RMDF!Z282,RMDF!AG282,RMDF!AN282,RMDF!AU282,RMDF!BB282,RMDF!BI282,RMDF!BP282,RMDF!BW282,RMDF!CD282,RMDF!CK282,RMDF!CR282,RMDF!CY282,RMDF!DF282,RMDF!DM282), RMDF!DT282=ROUND(RMDF!DT282,4))</f>
        <v>1</v>
      </c>
      <c r="DR282" s="317">
        <f>RMDF!DR282</f>
        <v>0</v>
      </c>
      <c r="DS282" s="318" t="str">
        <f>IF(DR282=0,"",_xlfn.XLOOKUP(DR282,StatePicklist!$1:$1,StatePicklist!$3:$3,"NA",0))</f>
        <v/>
      </c>
      <c r="DT282" s="297" t="str">
        <f ca="1">IF(RMDF!DS282="", "", IF(ISNUMBER(MATCH(RMDF!DS282, INDIRECT(DS282), 0)), "OK", "Invalid"))</f>
        <v/>
      </c>
      <c r="DU282" s="281"/>
      <c r="DV282" s="281"/>
      <c r="DW282" s="281"/>
      <c r="DX282" s="281" t="b">
        <f>AND(RMDF!EA282&gt;=0, RMDF!EA282&lt;=1-SUM(RMDF!Z282,RMDF!AG282,RMDF!AN282,RMDF!AU282,RMDF!BB282,RMDF!BI282,RMDF!BP282,RMDF!BW282,RMDF!CD282,RMDF!CK282,RMDF!CR282,RMDF!CY282,RMDF!DF282,RMDF!DM282,RMDF!DT282), RMDF!EA282=ROUND(RMDF!EA282,4))</f>
        <v>1</v>
      </c>
      <c r="DY282" s="317">
        <f>RMDF!DY282</f>
        <v>0</v>
      </c>
      <c r="DZ282" s="318" t="str">
        <f>IF(DY282=0,"",_xlfn.XLOOKUP(DY282,StatePicklist!$1:$1,StatePicklist!$3:$3,"NA",0))</f>
        <v/>
      </c>
      <c r="EA282" s="297" t="str">
        <f ca="1">IF(RMDF!DZ282="", "", IF(ISNUMBER(MATCH(RMDF!DZ282, INDIRECT(DZ282), 0)), "OK", "Invalid"))</f>
        <v/>
      </c>
      <c r="EB282" s="281"/>
      <c r="EC282" s="281"/>
      <c r="ED282" s="281"/>
      <c r="EE282" s="281" t="b">
        <f>AND(RMDF!EH282&gt;=0, RMDF!EH282&lt;=1-SUM(RMDF!Z282,RMDF!AG282,RMDF!AN282,RMDF!AU282,RMDF!BB282,RMDF!BI282,RMDF!BP282,RMDF!BW282,RMDF!CD282,RMDF!CK282,RMDF!CR282,RMDF!CY282,RMDF!DF282,RMDF!DM282,RMDF!DT282,RMDF!EA282), RMDF!EH282=ROUND(RMDF!EH282,4))</f>
        <v>1</v>
      </c>
      <c r="EF282" s="317">
        <f>RMDF!EF282</f>
        <v>0</v>
      </c>
      <c r="EG282" s="318" t="str">
        <f>IF(EF282=0,"",_xlfn.XLOOKUP(EF282,StatePicklist!$1:$1,StatePicklist!$3:$3,"NA",0))</f>
        <v/>
      </c>
      <c r="EH282" s="297" t="str">
        <f ca="1">IF(RMDF!EG282="", "", IF(ISNUMBER(MATCH(RMDF!EG282, INDIRECT(EG282), 0)), "OK", "Invalid"))</f>
        <v/>
      </c>
      <c r="EI282" s="281"/>
      <c r="EJ282" s="281"/>
      <c r="EK282" s="281"/>
      <c r="EL282" s="281" t="b">
        <f>AND(RMDF!EO282&gt;=0, RMDF!EO282&lt;=1-SUM(RMDF!Z282,RMDF!AG282,RMDF!AN282,RMDF!AU282,RMDF!BB282,RMDF!BI282,RMDF!BP282,RMDF!BW282,RMDF!CD282,RMDF!CK282,RMDF!CR282,RMDF!CY282,RMDF!DF282,RMDF!DM282,RMDF!DT282,RMDF!EA282,RMDF!EH282), RMDF!EO282=ROUND(RMDF!EO282,4))</f>
        <v>1</v>
      </c>
      <c r="EM282" s="317">
        <f>RMDF!EM282</f>
        <v>0</v>
      </c>
      <c r="EN282" s="318" t="str">
        <f>IF(EM282=0,"",_xlfn.XLOOKUP(EM282,StatePicklist!$1:$1,StatePicklist!$3:$3,"NA",0))</f>
        <v/>
      </c>
      <c r="EO282" s="297" t="str">
        <f ca="1">IF(RMDF!EN282="", "", IF(ISNUMBER(MATCH(RMDF!EN282, INDIRECT(EN282), 0)), "OK", "Invalid"))</f>
        <v/>
      </c>
      <c r="EP282" s="281"/>
      <c r="EQ282" s="281"/>
      <c r="ER282" s="281"/>
      <c r="ES282" s="281" t="b">
        <f>AND(RMDF!EV282&gt;=0, RMDF!EV282&lt;=1-SUM(RMDF!Z282,RMDF!AG282,RMDF!AN282,RMDF!AU282,RMDF!BB282,RMDF!BI282,RMDF!BP282,RMDF!BW282,RMDF!CD282,RMDF!CK282,RMDF!CR282,RMDF!CY282,RMDF!DF282,RMDF!DM282,RMDF!DT282,RMDF!EA282,RMDF!EH282,RMDF!EO282), RMDF!EV282=ROUND(RMDF!EV282,4))</f>
        <v>1</v>
      </c>
      <c r="ET282" s="317">
        <f>RMDF!ET282</f>
        <v>0</v>
      </c>
      <c r="EU282" s="318" t="str">
        <f>IF(ET282=0,"",_xlfn.XLOOKUP(ET282,StatePicklist!$1:$1,StatePicklist!$3:$3,"NA",0))</f>
        <v/>
      </c>
      <c r="EV282" s="297" t="str">
        <f ca="1">IF(RMDF!EU282="", "", IF(ISNUMBER(MATCH(RMDF!EU282, INDIRECT(EU282), 0)), "OK", "Invalid"))</f>
        <v/>
      </c>
      <c r="EW282" s="281"/>
      <c r="EX282" s="281"/>
      <c r="EY282" s="281"/>
      <c r="EZ282" s="281" t="b">
        <f>AND(RMDF!FC282&gt;=0, RMDF!FC282&lt;=1-SUM(RMDF!Z282,RMDF!AG282,RMDF!AN282,RMDF!AU282,RMDF!BB282,RMDF!BI282,RMDF!BP282,RMDF!BW282,RMDF!CD282,RMDF!CK282,RMDF!CR282,RMDF!CY282,RMDF!DF282,RMDF!DM282,RMDF!DT282,RMDF!EA282,RMDF!EH282,RMDF!EO282,RMDF!EV282), RMDF!FC282=ROUND(RMDF!FC282,4))</f>
        <v>1</v>
      </c>
      <c r="FA282" s="317">
        <f>RMDF!FA282</f>
        <v>0</v>
      </c>
      <c r="FB282" s="318" t="str">
        <f>IF(FA282=0,"",_xlfn.XLOOKUP(FA282,StatePicklist!$1:$1,StatePicklist!$3:$3,"NA",0))</f>
        <v/>
      </c>
      <c r="FC282" s="297" t="str">
        <f ca="1">IF(RMDF!FB282="", "", IF(ISNUMBER(MATCH(RMDF!FB282, INDIRECT(FB282), 0)), "OK", "Invalid"))</f>
        <v/>
      </c>
    </row>
    <row r="283" spans="1:159" s="205" customFormat="1" ht="39.9" customHeight="1" x14ac:dyDescent="0.25">
      <c r="A283" s="206"/>
      <c r="B283" s="196"/>
      <c r="C283" s="197"/>
      <c r="D283" s="198"/>
      <c r="E283" s="199"/>
      <c r="F283" s="200"/>
      <c r="G283" s="201"/>
      <c r="H283" s="292"/>
      <c r="I283" s="305">
        <f>RMDF!I283</f>
        <v>0</v>
      </c>
      <c r="J283" s="305" t="str">
        <f>IF(I283=ProductCode!$B$30,"PDReclPost",IF(OR(I283=ProductCode!$C$30,I283=ProductCode!$E$30,I283=ProductCode!$G$30),"PDPreCon",IF(OR(I283=ProductCode!$D$30,I283=ProductCode!$F$30),"PDNotReclPost","")))</f>
        <v/>
      </c>
      <c r="K283" s="305" t="str">
        <f t="shared" si="18"/>
        <v/>
      </c>
      <c r="L283" s="289"/>
      <c r="M283" s="305" t="str">
        <f t="shared" si="18"/>
        <v/>
      </c>
      <c r="N283" s="289" t="b">
        <f>AND(RMDF!N283&gt;=0, RMDF!N283&lt;=1-RMDF!L283, RMDF!N283=ROUND(RMDF!N283,4))</f>
        <v>1</v>
      </c>
      <c r="O283" s="286" t="str">
        <f>IF(P283="","",IF(I283="","",IF(LEFT(I283,13)="Reclaimed pos",RawMaterialCode!$E$569,RawMaterialCode!$E$568)))</f>
        <v>Reclaimed pre-consumer mixed fibers (RM0578)</v>
      </c>
      <c r="P283" s="295">
        <f t="shared" si="19"/>
        <v>1</v>
      </c>
      <c r="Q283" s="202"/>
      <c r="R283" s="203"/>
      <c r="S283" s="204" t="str">
        <f t="shared" si="20"/>
        <v/>
      </c>
      <c r="T283" s="281"/>
      <c r="U283" s="281"/>
      <c r="V283" s="281"/>
      <c r="W283" s="281"/>
      <c r="X283" s="317">
        <f>RMDF!X283</f>
        <v>0</v>
      </c>
      <c r="Y283" s="318" t="str">
        <f>IF(X283=0,"",_xlfn.XLOOKUP(X283,StatePicklist!$1:$1,StatePicklist!$3:$3,"NA",0))</f>
        <v/>
      </c>
      <c r="Z283" s="297" t="str">
        <f ca="1">IF(RMDF!Y283="", "", IF(ISNUMBER(MATCH(RMDF!Y283, INDIRECT(Y283), 0)), "OK", "Invalid"))</f>
        <v/>
      </c>
      <c r="AA283" s="281"/>
      <c r="AB283" s="281"/>
      <c r="AC283" s="281"/>
      <c r="AD283" s="281" t="b">
        <f>AND(RMDF!AG283&gt;=0, RMDF!AG283&lt;=1-RMDF!Z283, RMDF!AG283=ROUND(RMDF!AG283,4))</f>
        <v>1</v>
      </c>
      <c r="AE283" s="317">
        <f>RMDF!AE283</f>
        <v>0</v>
      </c>
      <c r="AF283" s="318" t="str">
        <f>IF(AE283=0,"",_xlfn.XLOOKUP(AE283,StatePicklist!$1:$1,StatePicklist!$3:$3,"NA",0))</f>
        <v/>
      </c>
      <c r="AG283" s="297" t="str">
        <f ca="1">IF(RMDF!AF283="", "", IF(ISNUMBER(MATCH(RMDF!AF283, INDIRECT(AF283), 0)), "OK", "Invalid"))</f>
        <v/>
      </c>
      <c r="AH283" s="281"/>
      <c r="AI283" s="281"/>
      <c r="AJ283" s="281"/>
      <c r="AK283" s="281" t="b">
        <f>AND(RMDF!AN283&gt;=0, RMDF!AN283&lt;=1-SUM(RMDF!Z283,RMDF!AG283), RMDF!AN283=ROUND(RMDF!AN283,4))</f>
        <v>1</v>
      </c>
      <c r="AL283" s="317">
        <f>RMDF!AL283</f>
        <v>0</v>
      </c>
      <c r="AM283" s="318" t="str">
        <f>IF(AL283=0,"",_xlfn.XLOOKUP(AL283,StatePicklist!$1:$1,StatePicklist!$3:$3,"NA",0))</f>
        <v/>
      </c>
      <c r="AN283" s="297" t="str">
        <f ca="1">IF(RMDF!AM283="", "", IF(ISNUMBER(MATCH(RMDF!AM283, INDIRECT(AM283), 0)), "OK", "Invalid"))</f>
        <v/>
      </c>
      <c r="AO283" s="281"/>
      <c r="AP283" s="281"/>
      <c r="AQ283" s="281"/>
      <c r="AR283" s="281" t="b">
        <f>AND(RMDF!AU283&gt;=0, RMDF!AU283&lt;=1-SUM(RMDF!Z283,RMDF!AG283,RMDF!AN283), RMDF!AU283=ROUND(RMDF!AU283,4))</f>
        <v>1</v>
      </c>
      <c r="AS283" s="317">
        <f>RMDF!AS283</f>
        <v>0</v>
      </c>
      <c r="AT283" s="318" t="str">
        <f>IF(AS283=0,"",_xlfn.XLOOKUP(AS283,StatePicklist!$1:$1,StatePicklist!$3:$3,"NA",0))</f>
        <v/>
      </c>
      <c r="AU283" s="297" t="str">
        <f ca="1">IF(RMDF!AT283="", "", IF(ISNUMBER(MATCH(RMDF!AT283, INDIRECT(AT283), 0)), "OK", "Invalid"))</f>
        <v/>
      </c>
      <c r="AV283" s="281"/>
      <c r="AW283" s="281"/>
      <c r="AX283" s="281"/>
      <c r="AY283" s="281" t="b">
        <f>AND(RMDF!BB283&gt;=0, RMDF!BB283&lt;=1-SUM(RMDF!Z283,RMDF!AG283,RMDF!AN283,RMDF!AU283), RMDF!BB283=ROUND(RMDF!BB283,4))</f>
        <v>1</v>
      </c>
      <c r="AZ283" s="317">
        <f>RMDF!AZ283</f>
        <v>0</v>
      </c>
      <c r="BA283" s="318" t="str">
        <f>IF(AZ283=0,"",_xlfn.XLOOKUP(AZ283,StatePicklist!$1:$1,StatePicklist!$3:$3,"NA",0))</f>
        <v/>
      </c>
      <c r="BB283" s="297" t="str">
        <f ca="1">IF(RMDF!BA283="", "", IF(ISNUMBER(MATCH(RMDF!BA283, INDIRECT(BA283), 0)), "OK", "Invalid"))</f>
        <v/>
      </c>
      <c r="BC283" s="281"/>
      <c r="BD283" s="281"/>
      <c r="BE283" s="281"/>
      <c r="BF283" s="281" t="b">
        <f>AND(RMDF!BI283&gt;=0, RMDF!BI283&lt;=1-SUM(RMDF!Z283,RMDF!AG283,RMDF!AN283,RMDF!AU283,RMDF!BB283), RMDF!BI283=ROUND(RMDF!BI283,4))</f>
        <v>1</v>
      </c>
      <c r="BG283" s="317">
        <f>RMDF!BG283</f>
        <v>0</v>
      </c>
      <c r="BH283" s="318" t="str">
        <f>IF(BG283=0,"",_xlfn.XLOOKUP(BG283,StatePicklist!$1:$1,StatePicklist!$3:$3,"NA",0))</f>
        <v/>
      </c>
      <c r="BI283" s="297" t="str">
        <f ca="1">IF(RMDF!BH283="", "", IF(ISNUMBER(MATCH(RMDF!BH283, INDIRECT(BH283), 0)), "OK", "Invalid"))</f>
        <v/>
      </c>
      <c r="BJ283" s="281"/>
      <c r="BK283" s="281"/>
      <c r="BL283" s="281"/>
      <c r="BM283" s="281" t="b">
        <f>AND(RMDF!BP283&gt;=0, RMDF!BP283&lt;=1-SUM(RMDF!Z283,RMDF!AG283,RMDF!AN283,RMDF!AU283,RMDF!BB283,RMDF!BI283), RMDF!BP283=ROUND(RMDF!BP283,4))</f>
        <v>1</v>
      </c>
      <c r="BN283" s="317">
        <f>RMDF!BN283</f>
        <v>0</v>
      </c>
      <c r="BO283" s="318" t="str">
        <f>IF(BN283=0,"",_xlfn.XLOOKUP(BN283,StatePicklist!$1:$1,StatePicklist!$3:$3,"NA",0))</f>
        <v/>
      </c>
      <c r="BP283" s="297" t="str">
        <f ca="1">IF(RMDF!BO283="", "", IF(ISNUMBER(MATCH(RMDF!BO283, INDIRECT(BO283), 0)), "OK", "Invalid"))</f>
        <v/>
      </c>
      <c r="BQ283" s="281"/>
      <c r="BR283" s="281"/>
      <c r="BS283" s="281"/>
      <c r="BT283" s="281" t="b">
        <f>AND(RMDF!BW283&gt;=0, RMDF!BW283&lt;=1-SUM(RMDF!Z283,RMDF!AG283,RMDF!AN283,RMDF!AU283,RMDF!BB283,RMDF!BI283,RMDF!BP283), RMDF!BW283=ROUND(RMDF!BW283,4))</f>
        <v>1</v>
      </c>
      <c r="BU283" s="317">
        <f>RMDF!BU283</f>
        <v>0</v>
      </c>
      <c r="BV283" s="318" t="str">
        <f>IF(BU283=0,"",_xlfn.XLOOKUP(BU283,StatePicklist!$1:$1,StatePicklist!$3:$3,"NA",0))</f>
        <v/>
      </c>
      <c r="BW283" s="297" t="str">
        <f ca="1">IF(RMDF!BV283="", "", IF(ISNUMBER(MATCH(RMDF!BV283, INDIRECT(BV283), 0)), "OK", "Invalid"))</f>
        <v/>
      </c>
      <c r="BX283" s="281"/>
      <c r="BY283" s="281"/>
      <c r="BZ283" s="281"/>
      <c r="CA283" s="281" t="b">
        <f>AND(RMDF!CD283&gt;=0, RMDF!CD283&lt;=1-SUM(RMDF!Z283,RMDF!AG283,RMDF!AN283,RMDF!AU283,RMDF!BB283,RMDF!BI283,RMDF!BP283,RMDF!BW283), RMDF!CD283=ROUND(RMDF!CD283,4))</f>
        <v>1</v>
      </c>
      <c r="CB283" s="317">
        <f>RMDF!CB283</f>
        <v>0</v>
      </c>
      <c r="CC283" s="318" t="str">
        <f>IF(CB283=0,"",_xlfn.XLOOKUP(CB283,StatePicklist!$1:$1,StatePicklist!$3:$3,"NA",0))</f>
        <v/>
      </c>
      <c r="CD283" s="297" t="str">
        <f ca="1">IF(RMDF!CC283="", "", IF(ISNUMBER(MATCH(RMDF!CC283, INDIRECT(CC283), 0)), "OK", "Invalid"))</f>
        <v/>
      </c>
      <c r="CE283" s="281"/>
      <c r="CF283" s="281"/>
      <c r="CG283" s="281"/>
      <c r="CH283" s="281" t="b">
        <f>AND(RMDF!CK283&gt;=0, RMDF!CK283&lt;=1-SUM(RMDF!Z283,RMDF!AG283,RMDF!AN283,RMDF!AU283,RMDF!BB283,RMDF!BI283,RMDF!BP283,RMDF!BW283,RMDF!CD283), RMDF!CK283=ROUND(RMDF!CK283,4))</f>
        <v>1</v>
      </c>
      <c r="CI283" s="317">
        <f>RMDF!CI283</f>
        <v>0</v>
      </c>
      <c r="CJ283" s="318" t="str">
        <f>IF(CI283=0,"",_xlfn.XLOOKUP(CI283,StatePicklist!$1:$1,StatePicklist!$3:$3,"NA",0))</f>
        <v/>
      </c>
      <c r="CK283" s="297" t="str">
        <f ca="1">IF(RMDF!CJ283="", "", IF(ISNUMBER(MATCH(RMDF!CJ283, INDIRECT(CJ283), 0)), "OK", "Invalid"))</f>
        <v/>
      </c>
      <c r="CL283" s="281"/>
      <c r="CM283" s="281"/>
      <c r="CN283" s="281"/>
      <c r="CO283" s="281" t="b">
        <f>AND(RMDF!CR283&gt;=0, RMDF!CR283&lt;=1-SUM(RMDF!Z283,RMDF!AG283,RMDF!AN283,RMDF!AU283,RMDF!BB283,RMDF!BI283,RMDF!BP283,RMDF!BW283,RMDF!CD283,RMDF!CK283), RMDF!CR283=ROUND(RMDF!CR283,4))</f>
        <v>1</v>
      </c>
      <c r="CP283" s="317">
        <f>RMDF!CP283</f>
        <v>0</v>
      </c>
      <c r="CQ283" s="318" t="str">
        <f>IF(CP283=0,"",_xlfn.XLOOKUP(CP283,StatePicklist!$1:$1,StatePicklist!$3:$3,"NA",0))</f>
        <v/>
      </c>
      <c r="CR283" s="297" t="str">
        <f ca="1">IF(RMDF!CQ283="", "", IF(ISNUMBER(MATCH(RMDF!CQ283, INDIRECT(CQ283), 0)), "OK", "Invalid"))</f>
        <v/>
      </c>
      <c r="CS283" s="281"/>
      <c r="CT283" s="281"/>
      <c r="CU283" s="281"/>
      <c r="CV283" s="281" t="b">
        <f>AND(RMDF!CY283&gt;=0, RMDF!CY283&lt;=1-SUM(RMDF!Z283,RMDF!AG283,RMDF!AN283,RMDF!AU283,RMDF!BB283,RMDF!BI283,RMDF!BP283,RMDF!BW283,RMDF!CD283,RMDF!CK283,RMDF!CR283), RMDF!CY283=ROUND(RMDF!CY283,4))</f>
        <v>1</v>
      </c>
      <c r="CW283" s="317">
        <f>RMDF!CW283</f>
        <v>0</v>
      </c>
      <c r="CX283" s="318" t="str">
        <f>IF(CW283=0,"",_xlfn.XLOOKUP(CW283,StatePicklist!$1:$1,StatePicklist!$3:$3,"NA",0))</f>
        <v/>
      </c>
      <c r="CY283" s="297" t="str">
        <f ca="1">IF(RMDF!CX283="", "", IF(ISNUMBER(MATCH(RMDF!CX283, INDIRECT(CX283), 0)), "OK", "Invalid"))</f>
        <v/>
      </c>
      <c r="CZ283" s="281"/>
      <c r="DA283" s="281"/>
      <c r="DB283" s="281"/>
      <c r="DC283" s="281" t="b">
        <f>AND(RMDF!DF283&gt;=0, RMDF!DF283&lt;=1-SUM(RMDF!Z283,RMDF!AG283,RMDF!AN283,RMDF!AU283,RMDF!BB283,RMDF!BI283,RMDF!BP283,RMDF!BW283,RMDF!CD283,RMDF!CK283,RMDF!CR283,RMDF!CY283), RMDF!DF283=ROUND(RMDF!DF283,4))</f>
        <v>1</v>
      </c>
      <c r="DD283" s="317">
        <f>RMDF!DD283</f>
        <v>0</v>
      </c>
      <c r="DE283" s="318" t="str">
        <f>IF(DD283=0,"",_xlfn.XLOOKUP(DD283,StatePicklist!$1:$1,StatePicklist!$3:$3,"NA",0))</f>
        <v/>
      </c>
      <c r="DF283" s="297" t="str">
        <f ca="1">IF(RMDF!DE283="", "", IF(ISNUMBER(MATCH(RMDF!DE283, INDIRECT(DE283), 0)), "OK", "Invalid"))</f>
        <v/>
      </c>
      <c r="DG283" s="281"/>
      <c r="DH283" s="281"/>
      <c r="DI283" s="281"/>
      <c r="DJ283" s="281" t="b">
        <f>AND(RMDF!DM283&gt;=0, RMDF!DM283&lt;=1-SUM(RMDF!Z283,RMDF!AG283,RMDF!AN283,RMDF!AU283,RMDF!BB283,RMDF!BI283,RMDF!BP283,RMDF!BW283,RMDF!CD283,RMDF!CK283,RMDF!CR283,RMDF!CY283,RMDF!DF283), RMDF!DM283=ROUND(RMDF!DM283,4))</f>
        <v>1</v>
      </c>
      <c r="DK283" s="317">
        <f>RMDF!DK283</f>
        <v>0</v>
      </c>
      <c r="DL283" s="318" t="str">
        <f>IF(DK283=0,"",_xlfn.XLOOKUP(DK283,StatePicklist!$1:$1,StatePicklist!$3:$3,"NA",0))</f>
        <v/>
      </c>
      <c r="DM283" s="297" t="str">
        <f ca="1">IF(RMDF!DL283="", "", IF(ISNUMBER(MATCH(RMDF!DL283, INDIRECT(DL283), 0)), "OK", "Invalid"))</f>
        <v/>
      </c>
      <c r="DN283" s="281"/>
      <c r="DO283" s="281"/>
      <c r="DP283" s="281"/>
      <c r="DQ283" s="281" t="b">
        <f>AND(RMDF!DT283&gt;=0, RMDF!DT283&lt;=1-SUM(RMDF!Z283,RMDF!AG283,RMDF!AN283,RMDF!AU283,RMDF!BB283,RMDF!BI283,RMDF!BP283,RMDF!BW283,RMDF!CD283,RMDF!CK283,RMDF!CR283,RMDF!CY283,RMDF!DF283,RMDF!DM283), RMDF!DT283=ROUND(RMDF!DT283,4))</f>
        <v>1</v>
      </c>
      <c r="DR283" s="317">
        <f>RMDF!DR283</f>
        <v>0</v>
      </c>
      <c r="DS283" s="318" t="str">
        <f>IF(DR283=0,"",_xlfn.XLOOKUP(DR283,StatePicklist!$1:$1,StatePicklist!$3:$3,"NA",0))</f>
        <v/>
      </c>
      <c r="DT283" s="297" t="str">
        <f ca="1">IF(RMDF!DS283="", "", IF(ISNUMBER(MATCH(RMDF!DS283, INDIRECT(DS283), 0)), "OK", "Invalid"))</f>
        <v/>
      </c>
      <c r="DU283" s="281"/>
      <c r="DV283" s="281"/>
      <c r="DW283" s="281"/>
      <c r="DX283" s="281" t="b">
        <f>AND(RMDF!EA283&gt;=0, RMDF!EA283&lt;=1-SUM(RMDF!Z283,RMDF!AG283,RMDF!AN283,RMDF!AU283,RMDF!BB283,RMDF!BI283,RMDF!BP283,RMDF!BW283,RMDF!CD283,RMDF!CK283,RMDF!CR283,RMDF!CY283,RMDF!DF283,RMDF!DM283,RMDF!DT283), RMDF!EA283=ROUND(RMDF!EA283,4))</f>
        <v>1</v>
      </c>
      <c r="DY283" s="317">
        <f>RMDF!DY283</f>
        <v>0</v>
      </c>
      <c r="DZ283" s="318" t="str">
        <f>IF(DY283=0,"",_xlfn.XLOOKUP(DY283,StatePicklist!$1:$1,StatePicklist!$3:$3,"NA",0))</f>
        <v/>
      </c>
      <c r="EA283" s="297" t="str">
        <f ca="1">IF(RMDF!DZ283="", "", IF(ISNUMBER(MATCH(RMDF!DZ283, INDIRECT(DZ283), 0)), "OK", "Invalid"))</f>
        <v/>
      </c>
      <c r="EB283" s="281"/>
      <c r="EC283" s="281"/>
      <c r="ED283" s="281"/>
      <c r="EE283" s="281" t="b">
        <f>AND(RMDF!EH283&gt;=0, RMDF!EH283&lt;=1-SUM(RMDF!Z283,RMDF!AG283,RMDF!AN283,RMDF!AU283,RMDF!BB283,RMDF!BI283,RMDF!BP283,RMDF!BW283,RMDF!CD283,RMDF!CK283,RMDF!CR283,RMDF!CY283,RMDF!DF283,RMDF!DM283,RMDF!DT283,RMDF!EA283), RMDF!EH283=ROUND(RMDF!EH283,4))</f>
        <v>1</v>
      </c>
      <c r="EF283" s="317">
        <f>RMDF!EF283</f>
        <v>0</v>
      </c>
      <c r="EG283" s="318" t="str">
        <f>IF(EF283=0,"",_xlfn.XLOOKUP(EF283,StatePicklist!$1:$1,StatePicklist!$3:$3,"NA",0))</f>
        <v/>
      </c>
      <c r="EH283" s="297" t="str">
        <f ca="1">IF(RMDF!EG283="", "", IF(ISNUMBER(MATCH(RMDF!EG283, INDIRECT(EG283), 0)), "OK", "Invalid"))</f>
        <v/>
      </c>
      <c r="EI283" s="281"/>
      <c r="EJ283" s="281"/>
      <c r="EK283" s="281"/>
      <c r="EL283" s="281" t="b">
        <f>AND(RMDF!EO283&gt;=0, RMDF!EO283&lt;=1-SUM(RMDF!Z283,RMDF!AG283,RMDF!AN283,RMDF!AU283,RMDF!BB283,RMDF!BI283,RMDF!BP283,RMDF!BW283,RMDF!CD283,RMDF!CK283,RMDF!CR283,RMDF!CY283,RMDF!DF283,RMDF!DM283,RMDF!DT283,RMDF!EA283,RMDF!EH283), RMDF!EO283=ROUND(RMDF!EO283,4))</f>
        <v>1</v>
      </c>
      <c r="EM283" s="317">
        <f>RMDF!EM283</f>
        <v>0</v>
      </c>
      <c r="EN283" s="318" t="str">
        <f>IF(EM283=0,"",_xlfn.XLOOKUP(EM283,StatePicklist!$1:$1,StatePicklist!$3:$3,"NA",0))</f>
        <v/>
      </c>
      <c r="EO283" s="297" t="str">
        <f ca="1">IF(RMDF!EN283="", "", IF(ISNUMBER(MATCH(RMDF!EN283, INDIRECT(EN283), 0)), "OK", "Invalid"))</f>
        <v/>
      </c>
      <c r="EP283" s="281"/>
      <c r="EQ283" s="281"/>
      <c r="ER283" s="281"/>
      <c r="ES283" s="281" t="b">
        <f>AND(RMDF!EV283&gt;=0, RMDF!EV283&lt;=1-SUM(RMDF!Z283,RMDF!AG283,RMDF!AN283,RMDF!AU283,RMDF!BB283,RMDF!BI283,RMDF!BP283,RMDF!BW283,RMDF!CD283,RMDF!CK283,RMDF!CR283,RMDF!CY283,RMDF!DF283,RMDF!DM283,RMDF!DT283,RMDF!EA283,RMDF!EH283,RMDF!EO283), RMDF!EV283=ROUND(RMDF!EV283,4))</f>
        <v>1</v>
      </c>
      <c r="ET283" s="317">
        <f>RMDF!ET283</f>
        <v>0</v>
      </c>
      <c r="EU283" s="318" t="str">
        <f>IF(ET283=0,"",_xlfn.XLOOKUP(ET283,StatePicklist!$1:$1,StatePicklist!$3:$3,"NA",0))</f>
        <v/>
      </c>
      <c r="EV283" s="297" t="str">
        <f ca="1">IF(RMDF!EU283="", "", IF(ISNUMBER(MATCH(RMDF!EU283, INDIRECT(EU283), 0)), "OK", "Invalid"))</f>
        <v/>
      </c>
      <c r="EW283" s="281"/>
      <c r="EX283" s="281"/>
      <c r="EY283" s="281"/>
      <c r="EZ283" s="281" t="b">
        <f>AND(RMDF!FC283&gt;=0, RMDF!FC283&lt;=1-SUM(RMDF!Z283,RMDF!AG283,RMDF!AN283,RMDF!AU283,RMDF!BB283,RMDF!BI283,RMDF!BP283,RMDF!BW283,RMDF!CD283,RMDF!CK283,RMDF!CR283,RMDF!CY283,RMDF!DF283,RMDF!DM283,RMDF!DT283,RMDF!EA283,RMDF!EH283,RMDF!EO283,RMDF!EV283), RMDF!FC283=ROUND(RMDF!FC283,4))</f>
        <v>1</v>
      </c>
      <c r="FA283" s="317">
        <f>RMDF!FA283</f>
        <v>0</v>
      </c>
      <c r="FB283" s="318" t="str">
        <f>IF(FA283=0,"",_xlfn.XLOOKUP(FA283,StatePicklist!$1:$1,StatePicklist!$3:$3,"NA",0))</f>
        <v/>
      </c>
      <c r="FC283" s="297" t="str">
        <f ca="1">IF(RMDF!FB283="", "", IF(ISNUMBER(MATCH(RMDF!FB283, INDIRECT(FB283), 0)), "OK", "Invalid"))</f>
        <v/>
      </c>
    </row>
    <row r="284" spans="1:159" s="205" customFormat="1" ht="39.9" customHeight="1" x14ac:dyDescent="0.25">
      <c r="A284" s="206"/>
      <c r="B284" s="196"/>
      <c r="C284" s="197"/>
      <c r="D284" s="198"/>
      <c r="E284" s="199"/>
      <c r="F284" s="200"/>
      <c r="G284" s="201"/>
      <c r="H284" s="292"/>
      <c r="I284" s="305">
        <f>RMDF!I284</f>
        <v>0</v>
      </c>
      <c r="J284" s="305" t="str">
        <f>IF(I284=ProductCode!$B$30,"PDReclPost",IF(OR(I284=ProductCode!$C$30,I284=ProductCode!$E$30,I284=ProductCode!$G$30),"PDPreCon",IF(OR(I284=ProductCode!$D$30,I284=ProductCode!$F$30),"PDNotReclPost","")))</f>
        <v/>
      </c>
      <c r="K284" s="305" t="str">
        <f t="shared" si="18"/>
        <v/>
      </c>
      <c r="L284" s="289"/>
      <c r="M284" s="305" t="str">
        <f t="shared" si="18"/>
        <v/>
      </c>
      <c r="N284" s="289" t="b">
        <f>AND(RMDF!N284&gt;=0, RMDF!N284&lt;=1-RMDF!L284, RMDF!N284=ROUND(RMDF!N284,4))</f>
        <v>1</v>
      </c>
      <c r="O284" s="286" t="str">
        <f>IF(P284="","",IF(I284="","",IF(LEFT(I284,13)="Reclaimed pos",RawMaterialCode!$E$569,RawMaterialCode!$E$568)))</f>
        <v>Reclaimed pre-consumer mixed fibers (RM0578)</v>
      </c>
      <c r="P284" s="295">
        <f t="shared" si="19"/>
        <v>1</v>
      </c>
      <c r="Q284" s="202"/>
      <c r="R284" s="203"/>
      <c r="S284" s="204" t="str">
        <f t="shared" si="20"/>
        <v/>
      </c>
      <c r="T284" s="281"/>
      <c r="U284" s="281"/>
      <c r="V284" s="281"/>
      <c r="W284" s="281"/>
      <c r="X284" s="317">
        <f>RMDF!X284</f>
        <v>0</v>
      </c>
      <c r="Y284" s="318" t="str">
        <f>IF(X284=0,"",_xlfn.XLOOKUP(X284,StatePicklist!$1:$1,StatePicklist!$3:$3,"NA",0))</f>
        <v/>
      </c>
      <c r="Z284" s="297" t="str">
        <f ca="1">IF(RMDF!Y284="", "", IF(ISNUMBER(MATCH(RMDF!Y284, INDIRECT(Y284), 0)), "OK", "Invalid"))</f>
        <v/>
      </c>
      <c r="AA284" s="281"/>
      <c r="AB284" s="281"/>
      <c r="AC284" s="281"/>
      <c r="AD284" s="281" t="b">
        <f>AND(RMDF!AG284&gt;=0, RMDF!AG284&lt;=1-RMDF!Z284, RMDF!AG284=ROUND(RMDF!AG284,4))</f>
        <v>1</v>
      </c>
      <c r="AE284" s="317">
        <f>RMDF!AE284</f>
        <v>0</v>
      </c>
      <c r="AF284" s="318" t="str">
        <f>IF(AE284=0,"",_xlfn.XLOOKUP(AE284,StatePicklist!$1:$1,StatePicklist!$3:$3,"NA",0))</f>
        <v/>
      </c>
      <c r="AG284" s="297" t="str">
        <f ca="1">IF(RMDF!AF284="", "", IF(ISNUMBER(MATCH(RMDF!AF284, INDIRECT(AF284), 0)), "OK", "Invalid"))</f>
        <v/>
      </c>
      <c r="AH284" s="281"/>
      <c r="AI284" s="281"/>
      <c r="AJ284" s="281"/>
      <c r="AK284" s="281" t="b">
        <f>AND(RMDF!AN284&gt;=0, RMDF!AN284&lt;=1-SUM(RMDF!Z284,RMDF!AG284), RMDF!AN284=ROUND(RMDF!AN284,4))</f>
        <v>1</v>
      </c>
      <c r="AL284" s="317">
        <f>RMDF!AL284</f>
        <v>0</v>
      </c>
      <c r="AM284" s="318" t="str">
        <f>IF(AL284=0,"",_xlfn.XLOOKUP(AL284,StatePicklist!$1:$1,StatePicklist!$3:$3,"NA",0))</f>
        <v/>
      </c>
      <c r="AN284" s="297" t="str">
        <f ca="1">IF(RMDF!AM284="", "", IF(ISNUMBER(MATCH(RMDF!AM284, INDIRECT(AM284), 0)), "OK", "Invalid"))</f>
        <v/>
      </c>
      <c r="AO284" s="281"/>
      <c r="AP284" s="281"/>
      <c r="AQ284" s="281"/>
      <c r="AR284" s="281" t="b">
        <f>AND(RMDF!AU284&gt;=0, RMDF!AU284&lt;=1-SUM(RMDF!Z284,RMDF!AG284,RMDF!AN284), RMDF!AU284=ROUND(RMDF!AU284,4))</f>
        <v>1</v>
      </c>
      <c r="AS284" s="317">
        <f>RMDF!AS284</f>
        <v>0</v>
      </c>
      <c r="AT284" s="318" t="str">
        <f>IF(AS284=0,"",_xlfn.XLOOKUP(AS284,StatePicklist!$1:$1,StatePicklist!$3:$3,"NA",0))</f>
        <v/>
      </c>
      <c r="AU284" s="297" t="str">
        <f ca="1">IF(RMDF!AT284="", "", IF(ISNUMBER(MATCH(RMDF!AT284, INDIRECT(AT284), 0)), "OK", "Invalid"))</f>
        <v/>
      </c>
      <c r="AV284" s="281"/>
      <c r="AW284" s="281"/>
      <c r="AX284" s="281"/>
      <c r="AY284" s="281" t="b">
        <f>AND(RMDF!BB284&gt;=0, RMDF!BB284&lt;=1-SUM(RMDF!Z284,RMDF!AG284,RMDF!AN284,RMDF!AU284), RMDF!BB284=ROUND(RMDF!BB284,4))</f>
        <v>1</v>
      </c>
      <c r="AZ284" s="317">
        <f>RMDF!AZ284</f>
        <v>0</v>
      </c>
      <c r="BA284" s="318" t="str">
        <f>IF(AZ284=0,"",_xlfn.XLOOKUP(AZ284,StatePicklist!$1:$1,StatePicklist!$3:$3,"NA",0))</f>
        <v/>
      </c>
      <c r="BB284" s="297" t="str">
        <f ca="1">IF(RMDF!BA284="", "", IF(ISNUMBER(MATCH(RMDF!BA284, INDIRECT(BA284), 0)), "OK", "Invalid"))</f>
        <v/>
      </c>
      <c r="BC284" s="281"/>
      <c r="BD284" s="281"/>
      <c r="BE284" s="281"/>
      <c r="BF284" s="281" t="b">
        <f>AND(RMDF!BI284&gt;=0, RMDF!BI284&lt;=1-SUM(RMDF!Z284,RMDF!AG284,RMDF!AN284,RMDF!AU284,RMDF!BB284), RMDF!BI284=ROUND(RMDF!BI284,4))</f>
        <v>1</v>
      </c>
      <c r="BG284" s="317">
        <f>RMDF!BG284</f>
        <v>0</v>
      </c>
      <c r="BH284" s="318" t="str">
        <f>IF(BG284=0,"",_xlfn.XLOOKUP(BG284,StatePicklist!$1:$1,StatePicklist!$3:$3,"NA",0))</f>
        <v/>
      </c>
      <c r="BI284" s="297" t="str">
        <f ca="1">IF(RMDF!BH284="", "", IF(ISNUMBER(MATCH(RMDF!BH284, INDIRECT(BH284), 0)), "OK", "Invalid"))</f>
        <v/>
      </c>
      <c r="BJ284" s="281"/>
      <c r="BK284" s="281"/>
      <c r="BL284" s="281"/>
      <c r="BM284" s="281" t="b">
        <f>AND(RMDF!BP284&gt;=0, RMDF!BP284&lt;=1-SUM(RMDF!Z284,RMDF!AG284,RMDF!AN284,RMDF!AU284,RMDF!BB284,RMDF!BI284), RMDF!BP284=ROUND(RMDF!BP284,4))</f>
        <v>1</v>
      </c>
      <c r="BN284" s="317">
        <f>RMDF!BN284</f>
        <v>0</v>
      </c>
      <c r="BO284" s="318" t="str">
        <f>IF(BN284=0,"",_xlfn.XLOOKUP(BN284,StatePicklist!$1:$1,StatePicklist!$3:$3,"NA",0))</f>
        <v/>
      </c>
      <c r="BP284" s="297" t="str">
        <f ca="1">IF(RMDF!BO284="", "", IF(ISNUMBER(MATCH(RMDF!BO284, INDIRECT(BO284), 0)), "OK", "Invalid"))</f>
        <v/>
      </c>
      <c r="BQ284" s="281"/>
      <c r="BR284" s="281"/>
      <c r="BS284" s="281"/>
      <c r="BT284" s="281" t="b">
        <f>AND(RMDF!BW284&gt;=0, RMDF!BW284&lt;=1-SUM(RMDF!Z284,RMDF!AG284,RMDF!AN284,RMDF!AU284,RMDF!BB284,RMDF!BI284,RMDF!BP284), RMDF!BW284=ROUND(RMDF!BW284,4))</f>
        <v>1</v>
      </c>
      <c r="BU284" s="317">
        <f>RMDF!BU284</f>
        <v>0</v>
      </c>
      <c r="BV284" s="318" t="str">
        <f>IF(BU284=0,"",_xlfn.XLOOKUP(BU284,StatePicklist!$1:$1,StatePicklist!$3:$3,"NA",0))</f>
        <v/>
      </c>
      <c r="BW284" s="297" t="str">
        <f ca="1">IF(RMDF!BV284="", "", IF(ISNUMBER(MATCH(RMDF!BV284, INDIRECT(BV284), 0)), "OK", "Invalid"))</f>
        <v/>
      </c>
      <c r="BX284" s="281"/>
      <c r="BY284" s="281"/>
      <c r="BZ284" s="281"/>
      <c r="CA284" s="281" t="b">
        <f>AND(RMDF!CD284&gt;=0, RMDF!CD284&lt;=1-SUM(RMDF!Z284,RMDF!AG284,RMDF!AN284,RMDF!AU284,RMDF!BB284,RMDF!BI284,RMDF!BP284,RMDF!BW284), RMDF!CD284=ROUND(RMDF!CD284,4))</f>
        <v>1</v>
      </c>
      <c r="CB284" s="317">
        <f>RMDF!CB284</f>
        <v>0</v>
      </c>
      <c r="CC284" s="318" t="str">
        <f>IF(CB284=0,"",_xlfn.XLOOKUP(CB284,StatePicklist!$1:$1,StatePicklist!$3:$3,"NA",0))</f>
        <v/>
      </c>
      <c r="CD284" s="297" t="str">
        <f ca="1">IF(RMDF!CC284="", "", IF(ISNUMBER(MATCH(RMDF!CC284, INDIRECT(CC284), 0)), "OK", "Invalid"))</f>
        <v/>
      </c>
      <c r="CE284" s="281"/>
      <c r="CF284" s="281"/>
      <c r="CG284" s="281"/>
      <c r="CH284" s="281" t="b">
        <f>AND(RMDF!CK284&gt;=0, RMDF!CK284&lt;=1-SUM(RMDF!Z284,RMDF!AG284,RMDF!AN284,RMDF!AU284,RMDF!BB284,RMDF!BI284,RMDF!BP284,RMDF!BW284,RMDF!CD284), RMDF!CK284=ROUND(RMDF!CK284,4))</f>
        <v>1</v>
      </c>
      <c r="CI284" s="317">
        <f>RMDF!CI284</f>
        <v>0</v>
      </c>
      <c r="CJ284" s="318" t="str">
        <f>IF(CI284=0,"",_xlfn.XLOOKUP(CI284,StatePicklist!$1:$1,StatePicklist!$3:$3,"NA",0))</f>
        <v/>
      </c>
      <c r="CK284" s="297" t="str">
        <f ca="1">IF(RMDF!CJ284="", "", IF(ISNUMBER(MATCH(RMDF!CJ284, INDIRECT(CJ284), 0)), "OK", "Invalid"))</f>
        <v/>
      </c>
      <c r="CL284" s="281"/>
      <c r="CM284" s="281"/>
      <c r="CN284" s="281"/>
      <c r="CO284" s="281" t="b">
        <f>AND(RMDF!CR284&gt;=0, RMDF!CR284&lt;=1-SUM(RMDF!Z284,RMDF!AG284,RMDF!AN284,RMDF!AU284,RMDF!BB284,RMDF!BI284,RMDF!BP284,RMDF!BW284,RMDF!CD284,RMDF!CK284), RMDF!CR284=ROUND(RMDF!CR284,4))</f>
        <v>1</v>
      </c>
      <c r="CP284" s="317">
        <f>RMDF!CP284</f>
        <v>0</v>
      </c>
      <c r="CQ284" s="318" t="str">
        <f>IF(CP284=0,"",_xlfn.XLOOKUP(CP284,StatePicklist!$1:$1,StatePicklist!$3:$3,"NA",0))</f>
        <v/>
      </c>
      <c r="CR284" s="297" t="str">
        <f ca="1">IF(RMDF!CQ284="", "", IF(ISNUMBER(MATCH(RMDF!CQ284, INDIRECT(CQ284), 0)), "OK", "Invalid"))</f>
        <v/>
      </c>
      <c r="CS284" s="281"/>
      <c r="CT284" s="281"/>
      <c r="CU284" s="281"/>
      <c r="CV284" s="281" t="b">
        <f>AND(RMDF!CY284&gt;=0, RMDF!CY284&lt;=1-SUM(RMDF!Z284,RMDF!AG284,RMDF!AN284,RMDF!AU284,RMDF!BB284,RMDF!BI284,RMDF!BP284,RMDF!BW284,RMDF!CD284,RMDF!CK284,RMDF!CR284), RMDF!CY284=ROUND(RMDF!CY284,4))</f>
        <v>1</v>
      </c>
      <c r="CW284" s="317">
        <f>RMDF!CW284</f>
        <v>0</v>
      </c>
      <c r="CX284" s="318" t="str">
        <f>IF(CW284=0,"",_xlfn.XLOOKUP(CW284,StatePicklist!$1:$1,StatePicklist!$3:$3,"NA",0))</f>
        <v/>
      </c>
      <c r="CY284" s="297" t="str">
        <f ca="1">IF(RMDF!CX284="", "", IF(ISNUMBER(MATCH(RMDF!CX284, INDIRECT(CX284), 0)), "OK", "Invalid"))</f>
        <v/>
      </c>
      <c r="CZ284" s="281"/>
      <c r="DA284" s="281"/>
      <c r="DB284" s="281"/>
      <c r="DC284" s="281" t="b">
        <f>AND(RMDF!DF284&gt;=0, RMDF!DF284&lt;=1-SUM(RMDF!Z284,RMDF!AG284,RMDF!AN284,RMDF!AU284,RMDF!BB284,RMDF!BI284,RMDF!BP284,RMDF!BW284,RMDF!CD284,RMDF!CK284,RMDF!CR284,RMDF!CY284), RMDF!DF284=ROUND(RMDF!DF284,4))</f>
        <v>1</v>
      </c>
      <c r="DD284" s="317">
        <f>RMDF!DD284</f>
        <v>0</v>
      </c>
      <c r="DE284" s="318" t="str">
        <f>IF(DD284=0,"",_xlfn.XLOOKUP(DD284,StatePicklist!$1:$1,StatePicklist!$3:$3,"NA",0))</f>
        <v/>
      </c>
      <c r="DF284" s="297" t="str">
        <f ca="1">IF(RMDF!DE284="", "", IF(ISNUMBER(MATCH(RMDF!DE284, INDIRECT(DE284), 0)), "OK", "Invalid"))</f>
        <v/>
      </c>
      <c r="DG284" s="281"/>
      <c r="DH284" s="281"/>
      <c r="DI284" s="281"/>
      <c r="DJ284" s="281" t="b">
        <f>AND(RMDF!DM284&gt;=0, RMDF!DM284&lt;=1-SUM(RMDF!Z284,RMDF!AG284,RMDF!AN284,RMDF!AU284,RMDF!BB284,RMDF!BI284,RMDF!BP284,RMDF!BW284,RMDF!CD284,RMDF!CK284,RMDF!CR284,RMDF!CY284,RMDF!DF284), RMDF!DM284=ROUND(RMDF!DM284,4))</f>
        <v>1</v>
      </c>
      <c r="DK284" s="317">
        <f>RMDF!DK284</f>
        <v>0</v>
      </c>
      <c r="DL284" s="318" t="str">
        <f>IF(DK284=0,"",_xlfn.XLOOKUP(DK284,StatePicklist!$1:$1,StatePicklist!$3:$3,"NA",0))</f>
        <v/>
      </c>
      <c r="DM284" s="297" t="str">
        <f ca="1">IF(RMDF!DL284="", "", IF(ISNUMBER(MATCH(RMDF!DL284, INDIRECT(DL284), 0)), "OK", "Invalid"))</f>
        <v/>
      </c>
      <c r="DN284" s="281"/>
      <c r="DO284" s="281"/>
      <c r="DP284" s="281"/>
      <c r="DQ284" s="281" t="b">
        <f>AND(RMDF!DT284&gt;=0, RMDF!DT284&lt;=1-SUM(RMDF!Z284,RMDF!AG284,RMDF!AN284,RMDF!AU284,RMDF!BB284,RMDF!BI284,RMDF!BP284,RMDF!BW284,RMDF!CD284,RMDF!CK284,RMDF!CR284,RMDF!CY284,RMDF!DF284,RMDF!DM284), RMDF!DT284=ROUND(RMDF!DT284,4))</f>
        <v>1</v>
      </c>
      <c r="DR284" s="317">
        <f>RMDF!DR284</f>
        <v>0</v>
      </c>
      <c r="DS284" s="318" t="str">
        <f>IF(DR284=0,"",_xlfn.XLOOKUP(DR284,StatePicklist!$1:$1,StatePicklist!$3:$3,"NA",0))</f>
        <v/>
      </c>
      <c r="DT284" s="297" t="str">
        <f ca="1">IF(RMDF!DS284="", "", IF(ISNUMBER(MATCH(RMDF!DS284, INDIRECT(DS284), 0)), "OK", "Invalid"))</f>
        <v/>
      </c>
      <c r="DU284" s="281"/>
      <c r="DV284" s="281"/>
      <c r="DW284" s="281"/>
      <c r="DX284" s="281" t="b">
        <f>AND(RMDF!EA284&gt;=0, RMDF!EA284&lt;=1-SUM(RMDF!Z284,RMDF!AG284,RMDF!AN284,RMDF!AU284,RMDF!BB284,RMDF!BI284,RMDF!BP284,RMDF!BW284,RMDF!CD284,RMDF!CK284,RMDF!CR284,RMDF!CY284,RMDF!DF284,RMDF!DM284,RMDF!DT284), RMDF!EA284=ROUND(RMDF!EA284,4))</f>
        <v>1</v>
      </c>
      <c r="DY284" s="317">
        <f>RMDF!DY284</f>
        <v>0</v>
      </c>
      <c r="DZ284" s="318" t="str">
        <f>IF(DY284=0,"",_xlfn.XLOOKUP(DY284,StatePicklist!$1:$1,StatePicklist!$3:$3,"NA",0))</f>
        <v/>
      </c>
      <c r="EA284" s="297" t="str">
        <f ca="1">IF(RMDF!DZ284="", "", IF(ISNUMBER(MATCH(RMDF!DZ284, INDIRECT(DZ284), 0)), "OK", "Invalid"))</f>
        <v/>
      </c>
      <c r="EB284" s="281"/>
      <c r="EC284" s="281"/>
      <c r="ED284" s="281"/>
      <c r="EE284" s="281" t="b">
        <f>AND(RMDF!EH284&gt;=0, RMDF!EH284&lt;=1-SUM(RMDF!Z284,RMDF!AG284,RMDF!AN284,RMDF!AU284,RMDF!BB284,RMDF!BI284,RMDF!BP284,RMDF!BW284,RMDF!CD284,RMDF!CK284,RMDF!CR284,RMDF!CY284,RMDF!DF284,RMDF!DM284,RMDF!DT284,RMDF!EA284), RMDF!EH284=ROUND(RMDF!EH284,4))</f>
        <v>1</v>
      </c>
      <c r="EF284" s="317">
        <f>RMDF!EF284</f>
        <v>0</v>
      </c>
      <c r="EG284" s="318" t="str">
        <f>IF(EF284=0,"",_xlfn.XLOOKUP(EF284,StatePicklist!$1:$1,StatePicklist!$3:$3,"NA",0))</f>
        <v/>
      </c>
      <c r="EH284" s="297" t="str">
        <f ca="1">IF(RMDF!EG284="", "", IF(ISNUMBER(MATCH(RMDF!EG284, INDIRECT(EG284), 0)), "OK", "Invalid"))</f>
        <v/>
      </c>
      <c r="EI284" s="281"/>
      <c r="EJ284" s="281"/>
      <c r="EK284" s="281"/>
      <c r="EL284" s="281" t="b">
        <f>AND(RMDF!EO284&gt;=0, RMDF!EO284&lt;=1-SUM(RMDF!Z284,RMDF!AG284,RMDF!AN284,RMDF!AU284,RMDF!BB284,RMDF!BI284,RMDF!BP284,RMDF!BW284,RMDF!CD284,RMDF!CK284,RMDF!CR284,RMDF!CY284,RMDF!DF284,RMDF!DM284,RMDF!DT284,RMDF!EA284,RMDF!EH284), RMDF!EO284=ROUND(RMDF!EO284,4))</f>
        <v>1</v>
      </c>
      <c r="EM284" s="317">
        <f>RMDF!EM284</f>
        <v>0</v>
      </c>
      <c r="EN284" s="318" t="str">
        <f>IF(EM284=0,"",_xlfn.XLOOKUP(EM284,StatePicklist!$1:$1,StatePicklist!$3:$3,"NA",0))</f>
        <v/>
      </c>
      <c r="EO284" s="297" t="str">
        <f ca="1">IF(RMDF!EN284="", "", IF(ISNUMBER(MATCH(RMDF!EN284, INDIRECT(EN284), 0)), "OK", "Invalid"))</f>
        <v/>
      </c>
      <c r="EP284" s="281"/>
      <c r="EQ284" s="281"/>
      <c r="ER284" s="281"/>
      <c r="ES284" s="281" t="b">
        <f>AND(RMDF!EV284&gt;=0, RMDF!EV284&lt;=1-SUM(RMDF!Z284,RMDF!AG284,RMDF!AN284,RMDF!AU284,RMDF!BB284,RMDF!BI284,RMDF!BP284,RMDF!BW284,RMDF!CD284,RMDF!CK284,RMDF!CR284,RMDF!CY284,RMDF!DF284,RMDF!DM284,RMDF!DT284,RMDF!EA284,RMDF!EH284,RMDF!EO284), RMDF!EV284=ROUND(RMDF!EV284,4))</f>
        <v>1</v>
      </c>
      <c r="ET284" s="317">
        <f>RMDF!ET284</f>
        <v>0</v>
      </c>
      <c r="EU284" s="318" t="str">
        <f>IF(ET284=0,"",_xlfn.XLOOKUP(ET284,StatePicklist!$1:$1,StatePicklist!$3:$3,"NA",0))</f>
        <v/>
      </c>
      <c r="EV284" s="297" t="str">
        <f ca="1">IF(RMDF!EU284="", "", IF(ISNUMBER(MATCH(RMDF!EU284, INDIRECT(EU284), 0)), "OK", "Invalid"))</f>
        <v/>
      </c>
      <c r="EW284" s="281"/>
      <c r="EX284" s="281"/>
      <c r="EY284" s="281"/>
      <c r="EZ284" s="281" t="b">
        <f>AND(RMDF!FC284&gt;=0, RMDF!FC284&lt;=1-SUM(RMDF!Z284,RMDF!AG284,RMDF!AN284,RMDF!AU284,RMDF!BB284,RMDF!BI284,RMDF!BP284,RMDF!BW284,RMDF!CD284,RMDF!CK284,RMDF!CR284,RMDF!CY284,RMDF!DF284,RMDF!DM284,RMDF!DT284,RMDF!EA284,RMDF!EH284,RMDF!EO284,RMDF!EV284), RMDF!FC284=ROUND(RMDF!FC284,4))</f>
        <v>1</v>
      </c>
      <c r="FA284" s="317">
        <f>RMDF!FA284</f>
        <v>0</v>
      </c>
      <c r="FB284" s="318" t="str">
        <f>IF(FA284=0,"",_xlfn.XLOOKUP(FA284,StatePicklist!$1:$1,StatePicklist!$3:$3,"NA",0))</f>
        <v/>
      </c>
      <c r="FC284" s="297" t="str">
        <f ca="1">IF(RMDF!FB284="", "", IF(ISNUMBER(MATCH(RMDF!FB284, INDIRECT(FB284), 0)), "OK", "Invalid"))</f>
        <v/>
      </c>
    </row>
    <row r="285" spans="1:159" s="205" customFormat="1" ht="39.9" customHeight="1" x14ac:dyDescent="0.25">
      <c r="A285" s="206"/>
      <c r="B285" s="196"/>
      <c r="C285" s="197"/>
      <c r="D285" s="198"/>
      <c r="E285" s="199"/>
      <c r="F285" s="200"/>
      <c r="G285" s="201"/>
      <c r="H285" s="292"/>
      <c r="I285" s="305">
        <f>RMDF!I285</f>
        <v>0</v>
      </c>
      <c r="J285" s="305" t="str">
        <f>IF(I285=ProductCode!$B$30,"PDReclPost",IF(OR(I285=ProductCode!$C$30,I285=ProductCode!$E$30,I285=ProductCode!$G$30),"PDPreCon",IF(OR(I285=ProductCode!$D$30,I285=ProductCode!$F$30),"PDNotReclPost","")))</f>
        <v/>
      </c>
      <c r="K285" s="305" t="str">
        <f t="shared" si="18"/>
        <v/>
      </c>
      <c r="L285" s="289"/>
      <c r="M285" s="305" t="str">
        <f t="shared" si="18"/>
        <v/>
      </c>
      <c r="N285" s="289" t="b">
        <f>AND(RMDF!N285&gt;=0, RMDF!N285&lt;=1-RMDF!L285, RMDF!N285=ROUND(RMDF!N285,4))</f>
        <v>1</v>
      </c>
      <c r="O285" s="286" t="str">
        <f>IF(P285="","",IF(I285="","",IF(LEFT(I285,13)="Reclaimed pos",RawMaterialCode!$E$569,RawMaterialCode!$E$568)))</f>
        <v>Reclaimed pre-consumer mixed fibers (RM0578)</v>
      </c>
      <c r="P285" s="295">
        <f t="shared" si="19"/>
        <v>1</v>
      </c>
      <c r="Q285" s="202"/>
      <c r="R285" s="203"/>
      <c r="S285" s="204" t="str">
        <f t="shared" si="20"/>
        <v/>
      </c>
      <c r="T285" s="281"/>
      <c r="U285" s="281"/>
      <c r="V285" s="281"/>
      <c r="W285" s="281"/>
      <c r="X285" s="317">
        <f>RMDF!X285</f>
        <v>0</v>
      </c>
      <c r="Y285" s="318" t="str">
        <f>IF(X285=0,"",_xlfn.XLOOKUP(X285,StatePicklist!$1:$1,StatePicklist!$3:$3,"NA",0))</f>
        <v/>
      </c>
      <c r="Z285" s="297" t="str">
        <f ca="1">IF(RMDF!Y285="", "", IF(ISNUMBER(MATCH(RMDF!Y285, INDIRECT(Y285), 0)), "OK", "Invalid"))</f>
        <v/>
      </c>
      <c r="AA285" s="281"/>
      <c r="AB285" s="281"/>
      <c r="AC285" s="281"/>
      <c r="AD285" s="281" t="b">
        <f>AND(RMDF!AG285&gt;=0, RMDF!AG285&lt;=1-RMDF!Z285, RMDF!AG285=ROUND(RMDF!AG285,4))</f>
        <v>1</v>
      </c>
      <c r="AE285" s="317">
        <f>RMDF!AE285</f>
        <v>0</v>
      </c>
      <c r="AF285" s="318" t="str">
        <f>IF(AE285=0,"",_xlfn.XLOOKUP(AE285,StatePicklist!$1:$1,StatePicklist!$3:$3,"NA",0))</f>
        <v/>
      </c>
      <c r="AG285" s="297" t="str">
        <f ca="1">IF(RMDF!AF285="", "", IF(ISNUMBER(MATCH(RMDF!AF285, INDIRECT(AF285), 0)), "OK", "Invalid"))</f>
        <v/>
      </c>
      <c r="AH285" s="281"/>
      <c r="AI285" s="281"/>
      <c r="AJ285" s="281"/>
      <c r="AK285" s="281" t="b">
        <f>AND(RMDF!AN285&gt;=0, RMDF!AN285&lt;=1-SUM(RMDF!Z285,RMDF!AG285), RMDF!AN285=ROUND(RMDF!AN285,4))</f>
        <v>1</v>
      </c>
      <c r="AL285" s="317">
        <f>RMDF!AL285</f>
        <v>0</v>
      </c>
      <c r="AM285" s="318" t="str">
        <f>IF(AL285=0,"",_xlfn.XLOOKUP(AL285,StatePicklist!$1:$1,StatePicklist!$3:$3,"NA",0))</f>
        <v/>
      </c>
      <c r="AN285" s="297" t="str">
        <f ca="1">IF(RMDF!AM285="", "", IF(ISNUMBER(MATCH(RMDF!AM285, INDIRECT(AM285), 0)), "OK", "Invalid"))</f>
        <v/>
      </c>
      <c r="AO285" s="281"/>
      <c r="AP285" s="281"/>
      <c r="AQ285" s="281"/>
      <c r="AR285" s="281" t="b">
        <f>AND(RMDF!AU285&gt;=0, RMDF!AU285&lt;=1-SUM(RMDF!Z285,RMDF!AG285,RMDF!AN285), RMDF!AU285=ROUND(RMDF!AU285,4))</f>
        <v>1</v>
      </c>
      <c r="AS285" s="317">
        <f>RMDF!AS285</f>
        <v>0</v>
      </c>
      <c r="AT285" s="318" t="str">
        <f>IF(AS285=0,"",_xlfn.XLOOKUP(AS285,StatePicklist!$1:$1,StatePicklist!$3:$3,"NA",0))</f>
        <v/>
      </c>
      <c r="AU285" s="297" t="str">
        <f ca="1">IF(RMDF!AT285="", "", IF(ISNUMBER(MATCH(RMDF!AT285, INDIRECT(AT285), 0)), "OK", "Invalid"))</f>
        <v/>
      </c>
      <c r="AV285" s="281"/>
      <c r="AW285" s="281"/>
      <c r="AX285" s="281"/>
      <c r="AY285" s="281" t="b">
        <f>AND(RMDF!BB285&gt;=0, RMDF!BB285&lt;=1-SUM(RMDF!Z285,RMDF!AG285,RMDF!AN285,RMDF!AU285), RMDF!BB285=ROUND(RMDF!BB285,4))</f>
        <v>1</v>
      </c>
      <c r="AZ285" s="317">
        <f>RMDF!AZ285</f>
        <v>0</v>
      </c>
      <c r="BA285" s="318" t="str">
        <f>IF(AZ285=0,"",_xlfn.XLOOKUP(AZ285,StatePicklist!$1:$1,StatePicklist!$3:$3,"NA",0))</f>
        <v/>
      </c>
      <c r="BB285" s="297" t="str">
        <f ca="1">IF(RMDF!BA285="", "", IF(ISNUMBER(MATCH(RMDF!BA285, INDIRECT(BA285), 0)), "OK", "Invalid"))</f>
        <v/>
      </c>
      <c r="BC285" s="281"/>
      <c r="BD285" s="281"/>
      <c r="BE285" s="281"/>
      <c r="BF285" s="281" t="b">
        <f>AND(RMDF!BI285&gt;=0, RMDF!BI285&lt;=1-SUM(RMDF!Z285,RMDF!AG285,RMDF!AN285,RMDF!AU285,RMDF!BB285), RMDF!BI285=ROUND(RMDF!BI285,4))</f>
        <v>1</v>
      </c>
      <c r="BG285" s="317">
        <f>RMDF!BG285</f>
        <v>0</v>
      </c>
      <c r="BH285" s="318" t="str">
        <f>IF(BG285=0,"",_xlfn.XLOOKUP(BG285,StatePicklist!$1:$1,StatePicklist!$3:$3,"NA",0))</f>
        <v/>
      </c>
      <c r="BI285" s="297" t="str">
        <f ca="1">IF(RMDF!BH285="", "", IF(ISNUMBER(MATCH(RMDF!BH285, INDIRECT(BH285), 0)), "OK", "Invalid"))</f>
        <v/>
      </c>
      <c r="BJ285" s="281"/>
      <c r="BK285" s="281"/>
      <c r="BL285" s="281"/>
      <c r="BM285" s="281" t="b">
        <f>AND(RMDF!BP285&gt;=0, RMDF!BP285&lt;=1-SUM(RMDF!Z285,RMDF!AG285,RMDF!AN285,RMDF!AU285,RMDF!BB285,RMDF!BI285), RMDF!BP285=ROUND(RMDF!BP285,4))</f>
        <v>1</v>
      </c>
      <c r="BN285" s="317">
        <f>RMDF!BN285</f>
        <v>0</v>
      </c>
      <c r="BO285" s="318" t="str">
        <f>IF(BN285=0,"",_xlfn.XLOOKUP(BN285,StatePicklist!$1:$1,StatePicklist!$3:$3,"NA",0))</f>
        <v/>
      </c>
      <c r="BP285" s="297" t="str">
        <f ca="1">IF(RMDF!BO285="", "", IF(ISNUMBER(MATCH(RMDF!BO285, INDIRECT(BO285), 0)), "OK", "Invalid"))</f>
        <v/>
      </c>
      <c r="BQ285" s="281"/>
      <c r="BR285" s="281"/>
      <c r="BS285" s="281"/>
      <c r="BT285" s="281" t="b">
        <f>AND(RMDF!BW285&gt;=0, RMDF!BW285&lt;=1-SUM(RMDF!Z285,RMDF!AG285,RMDF!AN285,RMDF!AU285,RMDF!BB285,RMDF!BI285,RMDF!BP285), RMDF!BW285=ROUND(RMDF!BW285,4))</f>
        <v>1</v>
      </c>
      <c r="BU285" s="317">
        <f>RMDF!BU285</f>
        <v>0</v>
      </c>
      <c r="BV285" s="318" t="str">
        <f>IF(BU285=0,"",_xlfn.XLOOKUP(BU285,StatePicklist!$1:$1,StatePicklist!$3:$3,"NA",0))</f>
        <v/>
      </c>
      <c r="BW285" s="297" t="str">
        <f ca="1">IF(RMDF!BV285="", "", IF(ISNUMBER(MATCH(RMDF!BV285, INDIRECT(BV285), 0)), "OK", "Invalid"))</f>
        <v/>
      </c>
      <c r="BX285" s="281"/>
      <c r="BY285" s="281"/>
      <c r="BZ285" s="281"/>
      <c r="CA285" s="281" t="b">
        <f>AND(RMDF!CD285&gt;=0, RMDF!CD285&lt;=1-SUM(RMDF!Z285,RMDF!AG285,RMDF!AN285,RMDF!AU285,RMDF!BB285,RMDF!BI285,RMDF!BP285,RMDF!BW285), RMDF!CD285=ROUND(RMDF!CD285,4))</f>
        <v>1</v>
      </c>
      <c r="CB285" s="317">
        <f>RMDF!CB285</f>
        <v>0</v>
      </c>
      <c r="CC285" s="318" t="str">
        <f>IF(CB285=0,"",_xlfn.XLOOKUP(CB285,StatePicklist!$1:$1,StatePicklist!$3:$3,"NA",0))</f>
        <v/>
      </c>
      <c r="CD285" s="297" t="str">
        <f ca="1">IF(RMDF!CC285="", "", IF(ISNUMBER(MATCH(RMDF!CC285, INDIRECT(CC285), 0)), "OK", "Invalid"))</f>
        <v/>
      </c>
      <c r="CE285" s="281"/>
      <c r="CF285" s="281"/>
      <c r="CG285" s="281"/>
      <c r="CH285" s="281" t="b">
        <f>AND(RMDF!CK285&gt;=0, RMDF!CK285&lt;=1-SUM(RMDF!Z285,RMDF!AG285,RMDF!AN285,RMDF!AU285,RMDF!BB285,RMDF!BI285,RMDF!BP285,RMDF!BW285,RMDF!CD285), RMDF!CK285=ROUND(RMDF!CK285,4))</f>
        <v>1</v>
      </c>
      <c r="CI285" s="317">
        <f>RMDF!CI285</f>
        <v>0</v>
      </c>
      <c r="CJ285" s="318" t="str">
        <f>IF(CI285=0,"",_xlfn.XLOOKUP(CI285,StatePicklist!$1:$1,StatePicklist!$3:$3,"NA",0))</f>
        <v/>
      </c>
      <c r="CK285" s="297" t="str">
        <f ca="1">IF(RMDF!CJ285="", "", IF(ISNUMBER(MATCH(RMDF!CJ285, INDIRECT(CJ285), 0)), "OK", "Invalid"))</f>
        <v/>
      </c>
      <c r="CL285" s="281"/>
      <c r="CM285" s="281"/>
      <c r="CN285" s="281"/>
      <c r="CO285" s="281" t="b">
        <f>AND(RMDF!CR285&gt;=0, RMDF!CR285&lt;=1-SUM(RMDF!Z285,RMDF!AG285,RMDF!AN285,RMDF!AU285,RMDF!BB285,RMDF!BI285,RMDF!BP285,RMDF!BW285,RMDF!CD285,RMDF!CK285), RMDF!CR285=ROUND(RMDF!CR285,4))</f>
        <v>1</v>
      </c>
      <c r="CP285" s="317">
        <f>RMDF!CP285</f>
        <v>0</v>
      </c>
      <c r="CQ285" s="318" t="str">
        <f>IF(CP285=0,"",_xlfn.XLOOKUP(CP285,StatePicklist!$1:$1,StatePicklist!$3:$3,"NA",0))</f>
        <v/>
      </c>
      <c r="CR285" s="297" t="str">
        <f ca="1">IF(RMDF!CQ285="", "", IF(ISNUMBER(MATCH(RMDF!CQ285, INDIRECT(CQ285), 0)), "OK", "Invalid"))</f>
        <v/>
      </c>
      <c r="CS285" s="281"/>
      <c r="CT285" s="281"/>
      <c r="CU285" s="281"/>
      <c r="CV285" s="281" t="b">
        <f>AND(RMDF!CY285&gt;=0, RMDF!CY285&lt;=1-SUM(RMDF!Z285,RMDF!AG285,RMDF!AN285,RMDF!AU285,RMDF!BB285,RMDF!BI285,RMDF!BP285,RMDF!BW285,RMDF!CD285,RMDF!CK285,RMDF!CR285), RMDF!CY285=ROUND(RMDF!CY285,4))</f>
        <v>1</v>
      </c>
      <c r="CW285" s="317">
        <f>RMDF!CW285</f>
        <v>0</v>
      </c>
      <c r="CX285" s="318" t="str">
        <f>IF(CW285=0,"",_xlfn.XLOOKUP(CW285,StatePicklist!$1:$1,StatePicklist!$3:$3,"NA",0))</f>
        <v/>
      </c>
      <c r="CY285" s="297" t="str">
        <f ca="1">IF(RMDF!CX285="", "", IF(ISNUMBER(MATCH(RMDF!CX285, INDIRECT(CX285), 0)), "OK", "Invalid"))</f>
        <v/>
      </c>
      <c r="CZ285" s="281"/>
      <c r="DA285" s="281"/>
      <c r="DB285" s="281"/>
      <c r="DC285" s="281" t="b">
        <f>AND(RMDF!DF285&gt;=0, RMDF!DF285&lt;=1-SUM(RMDF!Z285,RMDF!AG285,RMDF!AN285,RMDF!AU285,RMDF!BB285,RMDF!BI285,RMDF!BP285,RMDF!BW285,RMDF!CD285,RMDF!CK285,RMDF!CR285,RMDF!CY285), RMDF!DF285=ROUND(RMDF!DF285,4))</f>
        <v>1</v>
      </c>
      <c r="DD285" s="317">
        <f>RMDF!DD285</f>
        <v>0</v>
      </c>
      <c r="DE285" s="318" t="str">
        <f>IF(DD285=0,"",_xlfn.XLOOKUP(DD285,StatePicklist!$1:$1,StatePicklist!$3:$3,"NA",0))</f>
        <v/>
      </c>
      <c r="DF285" s="297" t="str">
        <f ca="1">IF(RMDF!DE285="", "", IF(ISNUMBER(MATCH(RMDF!DE285, INDIRECT(DE285), 0)), "OK", "Invalid"))</f>
        <v/>
      </c>
      <c r="DG285" s="281"/>
      <c r="DH285" s="281"/>
      <c r="DI285" s="281"/>
      <c r="DJ285" s="281" t="b">
        <f>AND(RMDF!DM285&gt;=0, RMDF!DM285&lt;=1-SUM(RMDF!Z285,RMDF!AG285,RMDF!AN285,RMDF!AU285,RMDF!BB285,RMDF!BI285,RMDF!BP285,RMDF!BW285,RMDF!CD285,RMDF!CK285,RMDF!CR285,RMDF!CY285,RMDF!DF285), RMDF!DM285=ROUND(RMDF!DM285,4))</f>
        <v>1</v>
      </c>
      <c r="DK285" s="317">
        <f>RMDF!DK285</f>
        <v>0</v>
      </c>
      <c r="DL285" s="318" t="str">
        <f>IF(DK285=0,"",_xlfn.XLOOKUP(DK285,StatePicklist!$1:$1,StatePicklist!$3:$3,"NA",0))</f>
        <v/>
      </c>
      <c r="DM285" s="297" t="str">
        <f ca="1">IF(RMDF!DL285="", "", IF(ISNUMBER(MATCH(RMDF!DL285, INDIRECT(DL285), 0)), "OK", "Invalid"))</f>
        <v/>
      </c>
      <c r="DN285" s="281"/>
      <c r="DO285" s="281"/>
      <c r="DP285" s="281"/>
      <c r="DQ285" s="281" t="b">
        <f>AND(RMDF!DT285&gt;=0, RMDF!DT285&lt;=1-SUM(RMDF!Z285,RMDF!AG285,RMDF!AN285,RMDF!AU285,RMDF!BB285,RMDF!BI285,RMDF!BP285,RMDF!BW285,RMDF!CD285,RMDF!CK285,RMDF!CR285,RMDF!CY285,RMDF!DF285,RMDF!DM285), RMDF!DT285=ROUND(RMDF!DT285,4))</f>
        <v>1</v>
      </c>
      <c r="DR285" s="317">
        <f>RMDF!DR285</f>
        <v>0</v>
      </c>
      <c r="DS285" s="318" t="str">
        <f>IF(DR285=0,"",_xlfn.XLOOKUP(DR285,StatePicklist!$1:$1,StatePicklist!$3:$3,"NA",0))</f>
        <v/>
      </c>
      <c r="DT285" s="297" t="str">
        <f ca="1">IF(RMDF!DS285="", "", IF(ISNUMBER(MATCH(RMDF!DS285, INDIRECT(DS285), 0)), "OK", "Invalid"))</f>
        <v/>
      </c>
      <c r="DU285" s="281"/>
      <c r="DV285" s="281"/>
      <c r="DW285" s="281"/>
      <c r="DX285" s="281" t="b">
        <f>AND(RMDF!EA285&gt;=0, RMDF!EA285&lt;=1-SUM(RMDF!Z285,RMDF!AG285,RMDF!AN285,RMDF!AU285,RMDF!BB285,RMDF!BI285,RMDF!BP285,RMDF!BW285,RMDF!CD285,RMDF!CK285,RMDF!CR285,RMDF!CY285,RMDF!DF285,RMDF!DM285,RMDF!DT285), RMDF!EA285=ROUND(RMDF!EA285,4))</f>
        <v>1</v>
      </c>
      <c r="DY285" s="317">
        <f>RMDF!DY285</f>
        <v>0</v>
      </c>
      <c r="DZ285" s="318" t="str">
        <f>IF(DY285=0,"",_xlfn.XLOOKUP(DY285,StatePicklist!$1:$1,StatePicklist!$3:$3,"NA",0))</f>
        <v/>
      </c>
      <c r="EA285" s="297" t="str">
        <f ca="1">IF(RMDF!DZ285="", "", IF(ISNUMBER(MATCH(RMDF!DZ285, INDIRECT(DZ285), 0)), "OK", "Invalid"))</f>
        <v/>
      </c>
      <c r="EB285" s="281"/>
      <c r="EC285" s="281"/>
      <c r="ED285" s="281"/>
      <c r="EE285" s="281" t="b">
        <f>AND(RMDF!EH285&gt;=0, RMDF!EH285&lt;=1-SUM(RMDF!Z285,RMDF!AG285,RMDF!AN285,RMDF!AU285,RMDF!BB285,RMDF!BI285,RMDF!BP285,RMDF!BW285,RMDF!CD285,RMDF!CK285,RMDF!CR285,RMDF!CY285,RMDF!DF285,RMDF!DM285,RMDF!DT285,RMDF!EA285), RMDF!EH285=ROUND(RMDF!EH285,4))</f>
        <v>1</v>
      </c>
      <c r="EF285" s="317">
        <f>RMDF!EF285</f>
        <v>0</v>
      </c>
      <c r="EG285" s="318" t="str">
        <f>IF(EF285=0,"",_xlfn.XLOOKUP(EF285,StatePicklist!$1:$1,StatePicklist!$3:$3,"NA",0))</f>
        <v/>
      </c>
      <c r="EH285" s="297" t="str">
        <f ca="1">IF(RMDF!EG285="", "", IF(ISNUMBER(MATCH(RMDF!EG285, INDIRECT(EG285), 0)), "OK", "Invalid"))</f>
        <v/>
      </c>
      <c r="EI285" s="281"/>
      <c r="EJ285" s="281"/>
      <c r="EK285" s="281"/>
      <c r="EL285" s="281" t="b">
        <f>AND(RMDF!EO285&gt;=0, RMDF!EO285&lt;=1-SUM(RMDF!Z285,RMDF!AG285,RMDF!AN285,RMDF!AU285,RMDF!BB285,RMDF!BI285,RMDF!BP285,RMDF!BW285,RMDF!CD285,RMDF!CK285,RMDF!CR285,RMDF!CY285,RMDF!DF285,RMDF!DM285,RMDF!DT285,RMDF!EA285,RMDF!EH285), RMDF!EO285=ROUND(RMDF!EO285,4))</f>
        <v>1</v>
      </c>
      <c r="EM285" s="317">
        <f>RMDF!EM285</f>
        <v>0</v>
      </c>
      <c r="EN285" s="318" t="str">
        <f>IF(EM285=0,"",_xlfn.XLOOKUP(EM285,StatePicklist!$1:$1,StatePicklist!$3:$3,"NA",0))</f>
        <v/>
      </c>
      <c r="EO285" s="297" t="str">
        <f ca="1">IF(RMDF!EN285="", "", IF(ISNUMBER(MATCH(RMDF!EN285, INDIRECT(EN285), 0)), "OK", "Invalid"))</f>
        <v/>
      </c>
      <c r="EP285" s="281"/>
      <c r="EQ285" s="281"/>
      <c r="ER285" s="281"/>
      <c r="ES285" s="281" t="b">
        <f>AND(RMDF!EV285&gt;=0, RMDF!EV285&lt;=1-SUM(RMDF!Z285,RMDF!AG285,RMDF!AN285,RMDF!AU285,RMDF!BB285,RMDF!BI285,RMDF!BP285,RMDF!BW285,RMDF!CD285,RMDF!CK285,RMDF!CR285,RMDF!CY285,RMDF!DF285,RMDF!DM285,RMDF!DT285,RMDF!EA285,RMDF!EH285,RMDF!EO285), RMDF!EV285=ROUND(RMDF!EV285,4))</f>
        <v>1</v>
      </c>
      <c r="ET285" s="317">
        <f>RMDF!ET285</f>
        <v>0</v>
      </c>
      <c r="EU285" s="318" t="str">
        <f>IF(ET285=0,"",_xlfn.XLOOKUP(ET285,StatePicklist!$1:$1,StatePicklist!$3:$3,"NA",0))</f>
        <v/>
      </c>
      <c r="EV285" s="297" t="str">
        <f ca="1">IF(RMDF!EU285="", "", IF(ISNUMBER(MATCH(RMDF!EU285, INDIRECT(EU285), 0)), "OK", "Invalid"))</f>
        <v/>
      </c>
      <c r="EW285" s="281"/>
      <c r="EX285" s="281"/>
      <c r="EY285" s="281"/>
      <c r="EZ285" s="281" t="b">
        <f>AND(RMDF!FC285&gt;=0, RMDF!FC285&lt;=1-SUM(RMDF!Z285,RMDF!AG285,RMDF!AN285,RMDF!AU285,RMDF!BB285,RMDF!BI285,RMDF!BP285,RMDF!BW285,RMDF!CD285,RMDF!CK285,RMDF!CR285,RMDF!CY285,RMDF!DF285,RMDF!DM285,RMDF!DT285,RMDF!EA285,RMDF!EH285,RMDF!EO285,RMDF!EV285), RMDF!FC285=ROUND(RMDF!FC285,4))</f>
        <v>1</v>
      </c>
      <c r="FA285" s="317">
        <f>RMDF!FA285</f>
        <v>0</v>
      </c>
      <c r="FB285" s="318" t="str">
        <f>IF(FA285=0,"",_xlfn.XLOOKUP(FA285,StatePicklist!$1:$1,StatePicklist!$3:$3,"NA",0))</f>
        <v/>
      </c>
      <c r="FC285" s="297" t="str">
        <f ca="1">IF(RMDF!FB285="", "", IF(ISNUMBER(MATCH(RMDF!FB285, INDIRECT(FB285), 0)), "OK", "Invalid"))</f>
        <v/>
      </c>
    </row>
    <row r="286" spans="1:159" s="205" customFormat="1" ht="39.9" customHeight="1" x14ac:dyDescent="0.25">
      <c r="A286" s="206"/>
      <c r="B286" s="196"/>
      <c r="C286" s="197"/>
      <c r="D286" s="198"/>
      <c r="E286" s="199"/>
      <c r="F286" s="200"/>
      <c r="G286" s="201"/>
      <c r="H286" s="292"/>
      <c r="I286" s="305">
        <f>RMDF!I286</f>
        <v>0</v>
      </c>
      <c r="J286" s="305" t="str">
        <f>IF(I286=ProductCode!$B$30,"PDReclPost",IF(OR(I286=ProductCode!$C$30,I286=ProductCode!$E$30,I286=ProductCode!$G$30),"PDPreCon",IF(OR(I286=ProductCode!$D$30,I286=ProductCode!$F$30),"PDNotReclPost","")))</f>
        <v/>
      </c>
      <c r="K286" s="305" t="str">
        <f t="shared" si="18"/>
        <v/>
      </c>
      <c r="L286" s="289"/>
      <c r="M286" s="305" t="str">
        <f t="shared" si="18"/>
        <v/>
      </c>
      <c r="N286" s="289" t="b">
        <f>AND(RMDF!N286&gt;=0, RMDF!N286&lt;=1-RMDF!L286, RMDF!N286=ROUND(RMDF!N286,4))</f>
        <v>1</v>
      </c>
      <c r="O286" s="286" t="str">
        <f>IF(P286="","",IF(I286="","",IF(LEFT(I286,13)="Reclaimed pos",RawMaterialCode!$E$569,RawMaterialCode!$E$568)))</f>
        <v>Reclaimed pre-consumer mixed fibers (RM0578)</v>
      </c>
      <c r="P286" s="295">
        <f t="shared" si="19"/>
        <v>1</v>
      </c>
      <c r="Q286" s="202"/>
      <c r="R286" s="203"/>
      <c r="S286" s="204" t="str">
        <f t="shared" si="20"/>
        <v/>
      </c>
      <c r="T286" s="281"/>
      <c r="U286" s="281"/>
      <c r="V286" s="281"/>
      <c r="W286" s="281"/>
      <c r="X286" s="317">
        <f>RMDF!X286</f>
        <v>0</v>
      </c>
      <c r="Y286" s="318" t="str">
        <f>IF(X286=0,"",_xlfn.XLOOKUP(X286,StatePicklist!$1:$1,StatePicklist!$3:$3,"NA",0))</f>
        <v/>
      </c>
      <c r="Z286" s="297" t="str">
        <f ca="1">IF(RMDF!Y286="", "", IF(ISNUMBER(MATCH(RMDF!Y286, INDIRECT(Y286), 0)), "OK", "Invalid"))</f>
        <v/>
      </c>
      <c r="AA286" s="281"/>
      <c r="AB286" s="281"/>
      <c r="AC286" s="281"/>
      <c r="AD286" s="281" t="b">
        <f>AND(RMDF!AG286&gt;=0, RMDF!AG286&lt;=1-RMDF!Z286, RMDF!AG286=ROUND(RMDF!AG286,4))</f>
        <v>1</v>
      </c>
      <c r="AE286" s="317">
        <f>RMDF!AE286</f>
        <v>0</v>
      </c>
      <c r="AF286" s="318" t="str">
        <f>IF(AE286=0,"",_xlfn.XLOOKUP(AE286,StatePicklist!$1:$1,StatePicklist!$3:$3,"NA",0))</f>
        <v/>
      </c>
      <c r="AG286" s="297" t="str">
        <f ca="1">IF(RMDF!AF286="", "", IF(ISNUMBER(MATCH(RMDF!AF286, INDIRECT(AF286), 0)), "OK", "Invalid"))</f>
        <v/>
      </c>
      <c r="AH286" s="281"/>
      <c r="AI286" s="281"/>
      <c r="AJ286" s="281"/>
      <c r="AK286" s="281" t="b">
        <f>AND(RMDF!AN286&gt;=0, RMDF!AN286&lt;=1-SUM(RMDF!Z286,RMDF!AG286), RMDF!AN286=ROUND(RMDF!AN286,4))</f>
        <v>1</v>
      </c>
      <c r="AL286" s="317">
        <f>RMDF!AL286</f>
        <v>0</v>
      </c>
      <c r="AM286" s="318" t="str">
        <f>IF(AL286=0,"",_xlfn.XLOOKUP(AL286,StatePicklist!$1:$1,StatePicklist!$3:$3,"NA",0))</f>
        <v/>
      </c>
      <c r="AN286" s="297" t="str">
        <f ca="1">IF(RMDF!AM286="", "", IF(ISNUMBER(MATCH(RMDF!AM286, INDIRECT(AM286), 0)), "OK", "Invalid"))</f>
        <v/>
      </c>
      <c r="AO286" s="281"/>
      <c r="AP286" s="281"/>
      <c r="AQ286" s="281"/>
      <c r="AR286" s="281" t="b">
        <f>AND(RMDF!AU286&gt;=0, RMDF!AU286&lt;=1-SUM(RMDF!Z286,RMDF!AG286,RMDF!AN286), RMDF!AU286=ROUND(RMDF!AU286,4))</f>
        <v>1</v>
      </c>
      <c r="AS286" s="317">
        <f>RMDF!AS286</f>
        <v>0</v>
      </c>
      <c r="AT286" s="318" t="str">
        <f>IF(AS286=0,"",_xlfn.XLOOKUP(AS286,StatePicklist!$1:$1,StatePicklist!$3:$3,"NA",0))</f>
        <v/>
      </c>
      <c r="AU286" s="297" t="str">
        <f ca="1">IF(RMDF!AT286="", "", IF(ISNUMBER(MATCH(RMDF!AT286, INDIRECT(AT286), 0)), "OK", "Invalid"))</f>
        <v/>
      </c>
      <c r="AV286" s="281"/>
      <c r="AW286" s="281"/>
      <c r="AX286" s="281"/>
      <c r="AY286" s="281" t="b">
        <f>AND(RMDF!BB286&gt;=0, RMDF!BB286&lt;=1-SUM(RMDF!Z286,RMDF!AG286,RMDF!AN286,RMDF!AU286), RMDF!BB286=ROUND(RMDF!BB286,4))</f>
        <v>1</v>
      </c>
      <c r="AZ286" s="317">
        <f>RMDF!AZ286</f>
        <v>0</v>
      </c>
      <c r="BA286" s="318" t="str">
        <f>IF(AZ286=0,"",_xlfn.XLOOKUP(AZ286,StatePicklist!$1:$1,StatePicklist!$3:$3,"NA",0))</f>
        <v/>
      </c>
      <c r="BB286" s="297" t="str">
        <f ca="1">IF(RMDF!BA286="", "", IF(ISNUMBER(MATCH(RMDF!BA286, INDIRECT(BA286), 0)), "OK", "Invalid"))</f>
        <v/>
      </c>
      <c r="BC286" s="281"/>
      <c r="BD286" s="281"/>
      <c r="BE286" s="281"/>
      <c r="BF286" s="281" t="b">
        <f>AND(RMDF!BI286&gt;=0, RMDF!BI286&lt;=1-SUM(RMDF!Z286,RMDF!AG286,RMDF!AN286,RMDF!AU286,RMDF!BB286), RMDF!BI286=ROUND(RMDF!BI286,4))</f>
        <v>1</v>
      </c>
      <c r="BG286" s="317">
        <f>RMDF!BG286</f>
        <v>0</v>
      </c>
      <c r="BH286" s="318" t="str">
        <f>IF(BG286=0,"",_xlfn.XLOOKUP(BG286,StatePicklist!$1:$1,StatePicklist!$3:$3,"NA",0))</f>
        <v/>
      </c>
      <c r="BI286" s="297" t="str">
        <f ca="1">IF(RMDF!BH286="", "", IF(ISNUMBER(MATCH(RMDF!BH286, INDIRECT(BH286), 0)), "OK", "Invalid"))</f>
        <v/>
      </c>
      <c r="BJ286" s="281"/>
      <c r="BK286" s="281"/>
      <c r="BL286" s="281"/>
      <c r="BM286" s="281" t="b">
        <f>AND(RMDF!BP286&gt;=0, RMDF!BP286&lt;=1-SUM(RMDF!Z286,RMDF!AG286,RMDF!AN286,RMDF!AU286,RMDF!BB286,RMDF!BI286), RMDF!BP286=ROUND(RMDF!BP286,4))</f>
        <v>1</v>
      </c>
      <c r="BN286" s="317">
        <f>RMDF!BN286</f>
        <v>0</v>
      </c>
      <c r="BO286" s="318" t="str">
        <f>IF(BN286=0,"",_xlfn.XLOOKUP(BN286,StatePicklist!$1:$1,StatePicklist!$3:$3,"NA",0))</f>
        <v/>
      </c>
      <c r="BP286" s="297" t="str">
        <f ca="1">IF(RMDF!BO286="", "", IF(ISNUMBER(MATCH(RMDF!BO286, INDIRECT(BO286), 0)), "OK", "Invalid"))</f>
        <v/>
      </c>
      <c r="BQ286" s="281"/>
      <c r="BR286" s="281"/>
      <c r="BS286" s="281"/>
      <c r="BT286" s="281" t="b">
        <f>AND(RMDF!BW286&gt;=0, RMDF!BW286&lt;=1-SUM(RMDF!Z286,RMDF!AG286,RMDF!AN286,RMDF!AU286,RMDF!BB286,RMDF!BI286,RMDF!BP286), RMDF!BW286=ROUND(RMDF!BW286,4))</f>
        <v>1</v>
      </c>
      <c r="BU286" s="317">
        <f>RMDF!BU286</f>
        <v>0</v>
      </c>
      <c r="BV286" s="318" t="str">
        <f>IF(BU286=0,"",_xlfn.XLOOKUP(BU286,StatePicklist!$1:$1,StatePicklist!$3:$3,"NA",0))</f>
        <v/>
      </c>
      <c r="BW286" s="297" t="str">
        <f ca="1">IF(RMDF!BV286="", "", IF(ISNUMBER(MATCH(RMDF!BV286, INDIRECT(BV286), 0)), "OK", "Invalid"))</f>
        <v/>
      </c>
      <c r="BX286" s="281"/>
      <c r="BY286" s="281"/>
      <c r="BZ286" s="281"/>
      <c r="CA286" s="281" t="b">
        <f>AND(RMDF!CD286&gt;=0, RMDF!CD286&lt;=1-SUM(RMDF!Z286,RMDF!AG286,RMDF!AN286,RMDF!AU286,RMDF!BB286,RMDF!BI286,RMDF!BP286,RMDF!BW286), RMDF!CD286=ROUND(RMDF!CD286,4))</f>
        <v>1</v>
      </c>
      <c r="CB286" s="317">
        <f>RMDF!CB286</f>
        <v>0</v>
      </c>
      <c r="CC286" s="318" t="str">
        <f>IF(CB286=0,"",_xlfn.XLOOKUP(CB286,StatePicklist!$1:$1,StatePicklist!$3:$3,"NA",0))</f>
        <v/>
      </c>
      <c r="CD286" s="297" t="str">
        <f ca="1">IF(RMDF!CC286="", "", IF(ISNUMBER(MATCH(RMDF!CC286, INDIRECT(CC286), 0)), "OK", "Invalid"))</f>
        <v/>
      </c>
      <c r="CE286" s="281"/>
      <c r="CF286" s="281"/>
      <c r="CG286" s="281"/>
      <c r="CH286" s="281" t="b">
        <f>AND(RMDF!CK286&gt;=0, RMDF!CK286&lt;=1-SUM(RMDF!Z286,RMDF!AG286,RMDF!AN286,RMDF!AU286,RMDF!BB286,RMDF!BI286,RMDF!BP286,RMDF!BW286,RMDF!CD286), RMDF!CK286=ROUND(RMDF!CK286,4))</f>
        <v>1</v>
      </c>
      <c r="CI286" s="317">
        <f>RMDF!CI286</f>
        <v>0</v>
      </c>
      <c r="CJ286" s="318" t="str">
        <f>IF(CI286=0,"",_xlfn.XLOOKUP(CI286,StatePicklist!$1:$1,StatePicklist!$3:$3,"NA",0))</f>
        <v/>
      </c>
      <c r="CK286" s="297" t="str">
        <f ca="1">IF(RMDF!CJ286="", "", IF(ISNUMBER(MATCH(RMDF!CJ286, INDIRECT(CJ286), 0)), "OK", "Invalid"))</f>
        <v/>
      </c>
      <c r="CL286" s="281"/>
      <c r="CM286" s="281"/>
      <c r="CN286" s="281"/>
      <c r="CO286" s="281" t="b">
        <f>AND(RMDF!CR286&gt;=0, RMDF!CR286&lt;=1-SUM(RMDF!Z286,RMDF!AG286,RMDF!AN286,RMDF!AU286,RMDF!BB286,RMDF!BI286,RMDF!BP286,RMDF!BW286,RMDF!CD286,RMDF!CK286), RMDF!CR286=ROUND(RMDF!CR286,4))</f>
        <v>1</v>
      </c>
      <c r="CP286" s="317">
        <f>RMDF!CP286</f>
        <v>0</v>
      </c>
      <c r="CQ286" s="318" t="str">
        <f>IF(CP286=0,"",_xlfn.XLOOKUP(CP286,StatePicklist!$1:$1,StatePicklist!$3:$3,"NA",0))</f>
        <v/>
      </c>
      <c r="CR286" s="297" t="str">
        <f ca="1">IF(RMDF!CQ286="", "", IF(ISNUMBER(MATCH(RMDF!CQ286, INDIRECT(CQ286), 0)), "OK", "Invalid"))</f>
        <v/>
      </c>
      <c r="CS286" s="281"/>
      <c r="CT286" s="281"/>
      <c r="CU286" s="281"/>
      <c r="CV286" s="281" t="b">
        <f>AND(RMDF!CY286&gt;=0, RMDF!CY286&lt;=1-SUM(RMDF!Z286,RMDF!AG286,RMDF!AN286,RMDF!AU286,RMDF!BB286,RMDF!BI286,RMDF!BP286,RMDF!BW286,RMDF!CD286,RMDF!CK286,RMDF!CR286), RMDF!CY286=ROUND(RMDF!CY286,4))</f>
        <v>1</v>
      </c>
      <c r="CW286" s="317">
        <f>RMDF!CW286</f>
        <v>0</v>
      </c>
      <c r="CX286" s="318" t="str">
        <f>IF(CW286=0,"",_xlfn.XLOOKUP(CW286,StatePicklist!$1:$1,StatePicklist!$3:$3,"NA",0))</f>
        <v/>
      </c>
      <c r="CY286" s="297" t="str">
        <f ca="1">IF(RMDF!CX286="", "", IF(ISNUMBER(MATCH(RMDF!CX286, INDIRECT(CX286), 0)), "OK", "Invalid"))</f>
        <v/>
      </c>
      <c r="CZ286" s="281"/>
      <c r="DA286" s="281"/>
      <c r="DB286" s="281"/>
      <c r="DC286" s="281" t="b">
        <f>AND(RMDF!DF286&gt;=0, RMDF!DF286&lt;=1-SUM(RMDF!Z286,RMDF!AG286,RMDF!AN286,RMDF!AU286,RMDF!BB286,RMDF!BI286,RMDF!BP286,RMDF!BW286,RMDF!CD286,RMDF!CK286,RMDF!CR286,RMDF!CY286), RMDF!DF286=ROUND(RMDF!DF286,4))</f>
        <v>1</v>
      </c>
      <c r="DD286" s="317">
        <f>RMDF!DD286</f>
        <v>0</v>
      </c>
      <c r="DE286" s="318" t="str">
        <f>IF(DD286=0,"",_xlfn.XLOOKUP(DD286,StatePicklist!$1:$1,StatePicklist!$3:$3,"NA",0))</f>
        <v/>
      </c>
      <c r="DF286" s="297" t="str">
        <f ca="1">IF(RMDF!DE286="", "", IF(ISNUMBER(MATCH(RMDF!DE286, INDIRECT(DE286), 0)), "OK", "Invalid"))</f>
        <v/>
      </c>
      <c r="DG286" s="281"/>
      <c r="DH286" s="281"/>
      <c r="DI286" s="281"/>
      <c r="DJ286" s="281" t="b">
        <f>AND(RMDF!DM286&gt;=0, RMDF!DM286&lt;=1-SUM(RMDF!Z286,RMDF!AG286,RMDF!AN286,RMDF!AU286,RMDF!BB286,RMDF!BI286,RMDF!BP286,RMDF!BW286,RMDF!CD286,RMDF!CK286,RMDF!CR286,RMDF!CY286,RMDF!DF286), RMDF!DM286=ROUND(RMDF!DM286,4))</f>
        <v>1</v>
      </c>
      <c r="DK286" s="317">
        <f>RMDF!DK286</f>
        <v>0</v>
      </c>
      <c r="DL286" s="318" t="str">
        <f>IF(DK286=0,"",_xlfn.XLOOKUP(DK286,StatePicklist!$1:$1,StatePicklist!$3:$3,"NA",0))</f>
        <v/>
      </c>
      <c r="DM286" s="297" t="str">
        <f ca="1">IF(RMDF!DL286="", "", IF(ISNUMBER(MATCH(RMDF!DL286, INDIRECT(DL286), 0)), "OK", "Invalid"))</f>
        <v/>
      </c>
      <c r="DN286" s="281"/>
      <c r="DO286" s="281"/>
      <c r="DP286" s="281"/>
      <c r="DQ286" s="281" t="b">
        <f>AND(RMDF!DT286&gt;=0, RMDF!DT286&lt;=1-SUM(RMDF!Z286,RMDF!AG286,RMDF!AN286,RMDF!AU286,RMDF!BB286,RMDF!BI286,RMDF!BP286,RMDF!BW286,RMDF!CD286,RMDF!CK286,RMDF!CR286,RMDF!CY286,RMDF!DF286,RMDF!DM286), RMDF!DT286=ROUND(RMDF!DT286,4))</f>
        <v>1</v>
      </c>
      <c r="DR286" s="317">
        <f>RMDF!DR286</f>
        <v>0</v>
      </c>
      <c r="DS286" s="318" t="str">
        <f>IF(DR286=0,"",_xlfn.XLOOKUP(DR286,StatePicklist!$1:$1,StatePicklist!$3:$3,"NA",0))</f>
        <v/>
      </c>
      <c r="DT286" s="297" t="str">
        <f ca="1">IF(RMDF!DS286="", "", IF(ISNUMBER(MATCH(RMDF!DS286, INDIRECT(DS286), 0)), "OK", "Invalid"))</f>
        <v/>
      </c>
      <c r="DU286" s="281"/>
      <c r="DV286" s="281"/>
      <c r="DW286" s="281"/>
      <c r="DX286" s="281" t="b">
        <f>AND(RMDF!EA286&gt;=0, RMDF!EA286&lt;=1-SUM(RMDF!Z286,RMDF!AG286,RMDF!AN286,RMDF!AU286,RMDF!BB286,RMDF!BI286,RMDF!BP286,RMDF!BW286,RMDF!CD286,RMDF!CK286,RMDF!CR286,RMDF!CY286,RMDF!DF286,RMDF!DM286,RMDF!DT286), RMDF!EA286=ROUND(RMDF!EA286,4))</f>
        <v>1</v>
      </c>
      <c r="DY286" s="317">
        <f>RMDF!DY286</f>
        <v>0</v>
      </c>
      <c r="DZ286" s="318" t="str">
        <f>IF(DY286=0,"",_xlfn.XLOOKUP(DY286,StatePicklist!$1:$1,StatePicklist!$3:$3,"NA",0))</f>
        <v/>
      </c>
      <c r="EA286" s="297" t="str">
        <f ca="1">IF(RMDF!DZ286="", "", IF(ISNUMBER(MATCH(RMDF!DZ286, INDIRECT(DZ286), 0)), "OK", "Invalid"))</f>
        <v/>
      </c>
      <c r="EB286" s="281"/>
      <c r="EC286" s="281"/>
      <c r="ED286" s="281"/>
      <c r="EE286" s="281" t="b">
        <f>AND(RMDF!EH286&gt;=0, RMDF!EH286&lt;=1-SUM(RMDF!Z286,RMDF!AG286,RMDF!AN286,RMDF!AU286,RMDF!BB286,RMDF!BI286,RMDF!BP286,RMDF!BW286,RMDF!CD286,RMDF!CK286,RMDF!CR286,RMDF!CY286,RMDF!DF286,RMDF!DM286,RMDF!DT286,RMDF!EA286), RMDF!EH286=ROUND(RMDF!EH286,4))</f>
        <v>1</v>
      </c>
      <c r="EF286" s="317">
        <f>RMDF!EF286</f>
        <v>0</v>
      </c>
      <c r="EG286" s="318" t="str">
        <f>IF(EF286=0,"",_xlfn.XLOOKUP(EF286,StatePicklist!$1:$1,StatePicklist!$3:$3,"NA",0))</f>
        <v/>
      </c>
      <c r="EH286" s="297" t="str">
        <f ca="1">IF(RMDF!EG286="", "", IF(ISNUMBER(MATCH(RMDF!EG286, INDIRECT(EG286), 0)), "OK", "Invalid"))</f>
        <v/>
      </c>
      <c r="EI286" s="281"/>
      <c r="EJ286" s="281"/>
      <c r="EK286" s="281"/>
      <c r="EL286" s="281" t="b">
        <f>AND(RMDF!EO286&gt;=0, RMDF!EO286&lt;=1-SUM(RMDF!Z286,RMDF!AG286,RMDF!AN286,RMDF!AU286,RMDF!BB286,RMDF!BI286,RMDF!BP286,RMDF!BW286,RMDF!CD286,RMDF!CK286,RMDF!CR286,RMDF!CY286,RMDF!DF286,RMDF!DM286,RMDF!DT286,RMDF!EA286,RMDF!EH286), RMDF!EO286=ROUND(RMDF!EO286,4))</f>
        <v>1</v>
      </c>
      <c r="EM286" s="317">
        <f>RMDF!EM286</f>
        <v>0</v>
      </c>
      <c r="EN286" s="318" t="str">
        <f>IF(EM286=0,"",_xlfn.XLOOKUP(EM286,StatePicklist!$1:$1,StatePicklist!$3:$3,"NA",0))</f>
        <v/>
      </c>
      <c r="EO286" s="297" t="str">
        <f ca="1">IF(RMDF!EN286="", "", IF(ISNUMBER(MATCH(RMDF!EN286, INDIRECT(EN286), 0)), "OK", "Invalid"))</f>
        <v/>
      </c>
      <c r="EP286" s="281"/>
      <c r="EQ286" s="281"/>
      <c r="ER286" s="281"/>
      <c r="ES286" s="281" t="b">
        <f>AND(RMDF!EV286&gt;=0, RMDF!EV286&lt;=1-SUM(RMDF!Z286,RMDF!AG286,RMDF!AN286,RMDF!AU286,RMDF!BB286,RMDF!BI286,RMDF!BP286,RMDF!BW286,RMDF!CD286,RMDF!CK286,RMDF!CR286,RMDF!CY286,RMDF!DF286,RMDF!DM286,RMDF!DT286,RMDF!EA286,RMDF!EH286,RMDF!EO286), RMDF!EV286=ROUND(RMDF!EV286,4))</f>
        <v>1</v>
      </c>
      <c r="ET286" s="317">
        <f>RMDF!ET286</f>
        <v>0</v>
      </c>
      <c r="EU286" s="318" t="str">
        <f>IF(ET286=0,"",_xlfn.XLOOKUP(ET286,StatePicklist!$1:$1,StatePicklist!$3:$3,"NA",0))</f>
        <v/>
      </c>
      <c r="EV286" s="297" t="str">
        <f ca="1">IF(RMDF!EU286="", "", IF(ISNUMBER(MATCH(RMDF!EU286, INDIRECT(EU286), 0)), "OK", "Invalid"))</f>
        <v/>
      </c>
      <c r="EW286" s="281"/>
      <c r="EX286" s="281"/>
      <c r="EY286" s="281"/>
      <c r="EZ286" s="281" t="b">
        <f>AND(RMDF!FC286&gt;=0, RMDF!FC286&lt;=1-SUM(RMDF!Z286,RMDF!AG286,RMDF!AN286,RMDF!AU286,RMDF!BB286,RMDF!BI286,RMDF!BP286,RMDF!BW286,RMDF!CD286,RMDF!CK286,RMDF!CR286,RMDF!CY286,RMDF!DF286,RMDF!DM286,RMDF!DT286,RMDF!EA286,RMDF!EH286,RMDF!EO286,RMDF!EV286), RMDF!FC286=ROUND(RMDF!FC286,4))</f>
        <v>1</v>
      </c>
      <c r="FA286" s="317">
        <f>RMDF!FA286</f>
        <v>0</v>
      </c>
      <c r="FB286" s="318" t="str">
        <f>IF(FA286=0,"",_xlfn.XLOOKUP(FA286,StatePicklist!$1:$1,StatePicklist!$3:$3,"NA",0))</f>
        <v/>
      </c>
      <c r="FC286" s="297" t="str">
        <f ca="1">IF(RMDF!FB286="", "", IF(ISNUMBER(MATCH(RMDF!FB286, INDIRECT(FB286), 0)), "OK", "Invalid"))</f>
        <v/>
      </c>
    </row>
    <row r="287" spans="1:159" s="205" customFormat="1" ht="39.9" customHeight="1" x14ac:dyDescent="0.25">
      <c r="A287" s="206"/>
      <c r="B287" s="196"/>
      <c r="C287" s="197"/>
      <c r="D287" s="198"/>
      <c r="E287" s="199"/>
      <c r="F287" s="200"/>
      <c r="G287" s="201"/>
      <c r="H287" s="292"/>
      <c r="I287" s="305">
        <f>RMDF!I287</f>
        <v>0</v>
      </c>
      <c r="J287" s="305" t="str">
        <f>IF(I287=ProductCode!$B$30,"PDReclPost",IF(OR(I287=ProductCode!$C$30,I287=ProductCode!$E$30,I287=ProductCode!$G$30),"PDPreCon",IF(OR(I287=ProductCode!$D$30,I287=ProductCode!$F$30),"PDNotReclPost","")))</f>
        <v/>
      </c>
      <c r="K287" s="305" t="str">
        <f t="shared" si="18"/>
        <v/>
      </c>
      <c r="L287" s="289"/>
      <c r="M287" s="305" t="str">
        <f t="shared" si="18"/>
        <v/>
      </c>
      <c r="N287" s="289" t="b">
        <f>AND(RMDF!N287&gt;=0, RMDF!N287&lt;=1-RMDF!L287, RMDF!N287=ROUND(RMDF!N287,4))</f>
        <v>1</v>
      </c>
      <c r="O287" s="286" t="str">
        <f>IF(P287="","",IF(I287="","",IF(LEFT(I287,13)="Reclaimed pos",RawMaterialCode!$E$569,RawMaterialCode!$E$568)))</f>
        <v>Reclaimed pre-consumer mixed fibers (RM0578)</v>
      </c>
      <c r="P287" s="295">
        <f t="shared" si="19"/>
        <v>1</v>
      </c>
      <c r="Q287" s="202"/>
      <c r="R287" s="203"/>
      <c r="S287" s="204" t="str">
        <f t="shared" si="20"/>
        <v/>
      </c>
      <c r="T287" s="281"/>
      <c r="U287" s="281"/>
      <c r="V287" s="281"/>
      <c r="W287" s="281"/>
      <c r="X287" s="317">
        <f>RMDF!X287</f>
        <v>0</v>
      </c>
      <c r="Y287" s="318" t="str">
        <f>IF(X287=0,"",_xlfn.XLOOKUP(X287,StatePicklist!$1:$1,StatePicklist!$3:$3,"NA",0))</f>
        <v/>
      </c>
      <c r="Z287" s="297" t="str">
        <f ca="1">IF(RMDF!Y287="", "", IF(ISNUMBER(MATCH(RMDF!Y287, INDIRECT(Y287), 0)), "OK", "Invalid"))</f>
        <v/>
      </c>
      <c r="AA287" s="281"/>
      <c r="AB287" s="281"/>
      <c r="AC287" s="281"/>
      <c r="AD287" s="281" t="b">
        <f>AND(RMDF!AG287&gt;=0, RMDF!AG287&lt;=1-RMDF!Z287, RMDF!AG287=ROUND(RMDF!AG287,4))</f>
        <v>1</v>
      </c>
      <c r="AE287" s="317">
        <f>RMDF!AE287</f>
        <v>0</v>
      </c>
      <c r="AF287" s="318" t="str">
        <f>IF(AE287=0,"",_xlfn.XLOOKUP(AE287,StatePicklist!$1:$1,StatePicklist!$3:$3,"NA",0))</f>
        <v/>
      </c>
      <c r="AG287" s="297" t="str">
        <f ca="1">IF(RMDF!AF287="", "", IF(ISNUMBER(MATCH(RMDF!AF287, INDIRECT(AF287), 0)), "OK", "Invalid"))</f>
        <v/>
      </c>
      <c r="AH287" s="281"/>
      <c r="AI287" s="281"/>
      <c r="AJ287" s="281"/>
      <c r="AK287" s="281" t="b">
        <f>AND(RMDF!AN287&gt;=0, RMDF!AN287&lt;=1-SUM(RMDF!Z287,RMDF!AG287), RMDF!AN287=ROUND(RMDF!AN287,4))</f>
        <v>1</v>
      </c>
      <c r="AL287" s="317">
        <f>RMDF!AL287</f>
        <v>0</v>
      </c>
      <c r="AM287" s="318" t="str">
        <f>IF(AL287=0,"",_xlfn.XLOOKUP(AL287,StatePicklist!$1:$1,StatePicklist!$3:$3,"NA",0))</f>
        <v/>
      </c>
      <c r="AN287" s="297" t="str">
        <f ca="1">IF(RMDF!AM287="", "", IF(ISNUMBER(MATCH(RMDF!AM287, INDIRECT(AM287), 0)), "OK", "Invalid"))</f>
        <v/>
      </c>
      <c r="AO287" s="281"/>
      <c r="AP287" s="281"/>
      <c r="AQ287" s="281"/>
      <c r="AR287" s="281" t="b">
        <f>AND(RMDF!AU287&gt;=0, RMDF!AU287&lt;=1-SUM(RMDF!Z287,RMDF!AG287,RMDF!AN287), RMDF!AU287=ROUND(RMDF!AU287,4))</f>
        <v>1</v>
      </c>
      <c r="AS287" s="317">
        <f>RMDF!AS287</f>
        <v>0</v>
      </c>
      <c r="AT287" s="318" t="str">
        <f>IF(AS287=0,"",_xlfn.XLOOKUP(AS287,StatePicklist!$1:$1,StatePicklist!$3:$3,"NA",0))</f>
        <v/>
      </c>
      <c r="AU287" s="297" t="str">
        <f ca="1">IF(RMDF!AT287="", "", IF(ISNUMBER(MATCH(RMDF!AT287, INDIRECT(AT287), 0)), "OK", "Invalid"))</f>
        <v/>
      </c>
      <c r="AV287" s="281"/>
      <c r="AW287" s="281"/>
      <c r="AX287" s="281"/>
      <c r="AY287" s="281" t="b">
        <f>AND(RMDF!BB287&gt;=0, RMDF!BB287&lt;=1-SUM(RMDF!Z287,RMDF!AG287,RMDF!AN287,RMDF!AU287), RMDF!BB287=ROUND(RMDF!BB287,4))</f>
        <v>1</v>
      </c>
      <c r="AZ287" s="317">
        <f>RMDF!AZ287</f>
        <v>0</v>
      </c>
      <c r="BA287" s="318" t="str">
        <f>IF(AZ287=0,"",_xlfn.XLOOKUP(AZ287,StatePicklist!$1:$1,StatePicklist!$3:$3,"NA",0))</f>
        <v/>
      </c>
      <c r="BB287" s="297" t="str">
        <f ca="1">IF(RMDF!BA287="", "", IF(ISNUMBER(MATCH(RMDF!BA287, INDIRECT(BA287), 0)), "OK", "Invalid"))</f>
        <v/>
      </c>
      <c r="BC287" s="281"/>
      <c r="BD287" s="281"/>
      <c r="BE287" s="281"/>
      <c r="BF287" s="281" t="b">
        <f>AND(RMDF!BI287&gt;=0, RMDF!BI287&lt;=1-SUM(RMDF!Z287,RMDF!AG287,RMDF!AN287,RMDF!AU287,RMDF!BB287), RMDF!BI287=ROUND(RMDF!BI287,4))</f>
        <v>1</v>
      </c>
      <c r="BG287" s="317">
        <f>RMDF!BG287</f>
        <v>0</v>
      </c>
      <c r="BH287" s="318" t="str">
        <f>IF(BG287=0,"",_xlfn.XLOOKUP(BG287,StatePicklist!$1:$1,StatePicklist!$3:$3,"NA",0))</f>
        <v/>
      </c>
      <c r="BI287" s="297" t="str">
        <f ca="1">IF(RMDF!BH287="", "", IF(ISNUMBER(MATCH(RMDF!BH287, INDIRECT(BH287), 0)), "OK", "Invalid"))</f>
        <v/>
      </c>
      <c r="BJ287" s="281"/>
      <c r="BK287" s="281"/>
      <c r="BL287" s="281"/>
      <c r="BM287" s="281" t="b">
        <f>AND(RMDF!BP287&gt;=0, RMDF!BP287&lt;=1-SUM(RMDF!Z287,RMDF!AG287,RMDF!AN287,RMDF!AU287,RMDF!BB287,RMDF!BI287), RMDF!BP287=ROUND(RMDF!BP287,4))</f>
        <v>1</v>
      </c>
      <c r="BN287" s="317">
        <f>RMDF!BN287</f>
        <v>0</v>
      </c>
      <c r="BO287" s="318" t="str">
        <f>IF(BN287=0,"",_xlfn.XLOOKUP(BN287,StatePicklist!$1:$1,StatePicklist!$3:$3,"NA",0))</f>
        <v/>
      </c>
      <c r="BP287" s="297" t="str">
        <f ca="1">IF(RMDF!BO287="", "", IF(ISNUMBER(MATCH(RMDF!BO287, INDIRECT(BO287), 0)), "OK", "Invalid"))</f>
        <v/>
      </c>
      <c r="BQ287" s="281"/>
      <c r="BR287" s="281"/>
      <c r="BS287" s="281"/>
      <c r="BT287" s="281" t="b">
        <f>AND(RMDF!BW287&gt;=0, RMDF!BW287&lt;=1-SUM(RMDF!Z287,RMDF!AG287,RMDF!AN287,RMDF!AU287,RMDF!BB287,RMDF!BI287,RMDF!BP287), RMDF!BW287=ROUND(RMDF!BW287,4))</f>
        <v>1</v>
      </c>
      <c r="BU287" s="317">
        <f>RMDF!BU287</f>
        <v>0</v>
      </c>
      <c r="BV287" s="318" t="str">
        <f>IF(BU287=0,"",_xlfn.XLOOKUP(BU287,StatePicklist!$1:$1,StatePicklist!$3:$3,"NA",0))</f>
        <v/>
      </c>
      <c r="BW287" s="297" t="str">
        <f ca="1">IF(RMDF!BV287="", "", IF(ISNUMBER(MATCH(RMDF!BV287, INDIRECT(BV287), 0)), "OK", "Invalid"))</f>
        <v/>
      </c>
      <c r="BX287" s="281"/>
      <c r="BY287" s="281"/>
      <c r="BZ287" s="281"/>
      <c r="CA287" s="281" t="b">
        <f>AND(RMDF!CD287&gt;=0, RMDF!CD287&lt;=1-SUM(RMDF!Z287,RMDF!AG287,RMDF!AN287,RMDF!AU287,RMDF!BB287,RMDF!BI287,RMDF!BP287,RMDF!BW287), RMDF!CD287=ROUND(RMDF!CD287,4))</f>
        <v>1</v>
      </c>
      <c r="CB287" s="317">
        <f>RMDF!CB287</f>
        <v>0</v>
      </c>
      <c r="CC287" s="318" t="str">
        <f>IF(CB287=0,"",_xlfn.XLOOKUP(CB287,StatePicklist!$1:$1,StatePicklist!$3:$3,"NA",0))</f>
        <v/>
      </c>
      <c r="CD287" s="297" t="str">
        <f ca="1">IF(RMDF!CC287="", "", IF(ISNUMBER(MATCH(RMDF!CC287, INDIRECT(CC287), 0)), "OK", "Invalid"))</f>
        <v/>
      </c>
      <c r="CE287" s="281"/>
      <c r="CF287" s="281"/>
      <c r="CG287" s="281"/>
      <c r="CH287" s="281" t="b">
        <f>AND(RMDF!CK287&gt;=0, RMDF!CK287&lt;=1-SUM(RMDF!Z287,RMDF!AG287,RMDF!AN287,RMDF!AU287,RMDF!BB287,RMDF!BI287,RMDF!BP287,RMDF!BW287,RMDF!CD287), RMDF!CK287=ROUND(RMDF!CK287,4))</f>
        <v>1</v>
      </c>
      <c r="CI287" s="317">
        <f>RMDF!CI287</f>
        <v>0</v>
      </c>
      <c r="CJ287" s="318" t="str">
        <f>IF(CI287=0,"",_xlfn.XLOOKUP(CI287,StatePicklist!$1:$1,StatePicklist!$3:$3,"NA",0))</f>
        <v/>
      </c>
      <c r="CK287" s="297" t="str">
        <f ca="1">IF(RMDF!CJ287="", "", IF(ISNUMBER(MATCH(RMDF!CJ287, INDIRECT(CJ287), 0)), "OK", "Invalid"))</f>
        <v/>
      </c>
      <c r="CL287" s="281"/>
      <c r="CM287" s="281"/>
      <c r="CN287" s="281"/>
      <c r="CO287" s="281" t="b">
        <f>AND(RMDF!CR287&gt;=0, RMDF!CR287&lt;=1-SUM(RMDF!Z287,RMDF!AG287,RMDF!AN287,RMDF!AU287,RMDF!BB287,RMDF!BI287,RMDF!BP287,RMDF!BW287,RMDF!CD287,RMDF!CK287), RMDF!CR287=ROUND(RMDF!CR287,4))</f>
        <v>1</v>
      </c>
      <c r="CP287" s="317">
        <f>RMDF!CP287</f>
        <v>0</v>
      </c>
      <c r="CQ287" s="318" t="str">
        <f>IF(CP287=0,"",_xlfn.XLOOKUP(CP287,StatePicklist!$1:$1,StatePicklist!$3:$3,"NA",0))</f>
        <v/>
      </c>
      <c r="CR287" s="297" t="str">
        <f ca="1">IF(RMDF!CQ287="", "", IF(ISNUMBER(MATCH(RMDF!CQ287, INDIRECT(CQ287), 0)), "OK", "Invalid"))</f>
        <v/>
      </c>
      <c r="CS287" s="281"/>
      <c r="CT287" s="281"/>
      <c r="CU287" s="281"/>
      <c r="CV287" s="281" t="b">
        <f>AND(RMDF!CY287&gt;=0, RMDF!CY287&lt;=1-SUM(RMDF!Z287,RMDF!AG287,RMDF!AN287,RMDF!AU287,RMDF!BB287,RMDF!BI287,RMDF!BP287,RMDF!BW287,RMDF!CD287,RMDF!CK287,RMDF!CR287), RMDF!CY287=ROUND(RMDF!CY287,4))</f>
        <v>1</v>
      </c>
      <c r="CW287" s="317">
        <f>RMDF!CW287</f>
        <v>0</v>
      </c>
      <c r="CX287" s="318" t="str">
        <f>IF(CW287=0,"",_xlfn.XLOOKUP(CW287,StatePicklist!$1:$1,StatePicklist!$3:$3,"NA",0))</f>
        <v/>
      </c>
      <c r="CY287" s="297" t="str">
        <f ca="1">IF(RMDF!CX287="", "", IF(ISNUMBER(MATCH(RMDF!CX287, INDIRECT(CX287), 0)), "OK", "Invalid"))</f>
        <v/>
      </c>
      <c r="CZ287" s="281"/>
      <c r="DA287" s="281"/>
      <c r="DB287" s="281"/>
      <c r="DC287" s="281" t="b">
        <f>AND(RMDF!DF287&gt;=0, RMDF!DF287&lt;=1-SUM(RMDF!Z287,RMDF!AG287,RMDF!AN287,RMDF!AU287,RMDF!BB287,RMDF!BI287,RMDF!BP287,RMDF!BW287,RMDF!CD287,RMDF!CK287,RMDF!CR287,RMDF!CY287), RMDF!DF287=ROUND(RMDF!DF287,4))</f>
        <v>1</v>
      </c>
      <c r="DD287" s="317">
        <f>RMDF!DD287</f>
        <v>0</v>
      </c>
      <c r="DE287" s="318" t="str">
        <f>IF(DD287=0,"",_xlfn.XLOOKUP(DD287,StatePicklist!$1:$1,StatePicklist!$3:$3,"NA",0))</f>
        <v/>
      </c>
      <c r="DF287" s="297" t="str">
        <f ca="1">IF(RMDF!DE287="", "", IF(ISNUMBER(MATCH(RMDF!DE287, INDIRECT(DE287), 0)), "OK", "Invalid"))</f>
        <v/>
      </c>
      <c r="DG287" s="281"/>
      <c r="DH287" s="281"/>
      <c r="DI287" s="281"/>
      <c r="DJ287" s="281" t="b">
        <f>AND(RMDF!DM287&gt;=0, RMDF!DM287&lt;=1-SUM(RMDF!Z287,RMDF!AG287,RMDF!AN287,RMDF!AU287,RMDF!BB287,RMDF!BI287,RMDF!BP287,RMDF!BW287,RMDF!CD287,RMDF!CK287,RMDF!CR287,RMDF!CY287,RMDF!DF287), RMDF!DM287=ROUND(RMDF!DM287,4))</f>
        <v>1</v>
      </c>
      <c r="DK287" s="317">
        <f>RMDF!DK287</f>
        <v>0</v>
      </c>
      <c r="DL287" s="318" t="str">
        <f>IF(DK287=0,"",_xlfn.XLOOKUP(DK287,StatePicklist!$1:$1,StatePicklist!$3:$3,"NA",0))</f>
        <v/>
      </c>
      <c r="DM287" s="297" t="str">
        <f ca="1">IF(RMDF!DL287="", "", IF(ISNUMBER(MATCH(RMDF!DL287, INDIRECT(DL287), 0)), "OK", "Invalid"))</f>
        <v/>
      </c>
      <c r="DN287" s="281"/>
      <c r="DO287" s="281"/>
      <c r="DP287" s="281"/>
      <c r="DQ287" s="281" t="b">
        <f>AND(RMDF!DT287&gt;=0, RMDF!DT287&lt;=1-SUM(RMDF!Z287,RMDF!AG287,RMDF!AN287,RMDF!AU287,RMDF!BB287,RMDF!BI287,RMDF!BP287,RMDF!BW287,RMDF!CD287,RMDF!CK287,RMDF!CR287,RMDF!CY287,RMDF!DF287,RMDF!DM287), RMDF!DT287=ROUND(RMDF!DT287,4))</f>
        <v>1</v>
      </c>
      <c r="DR287" s="317">
        <f>RMDF!DR287</f>
        <v>0</v>
      </c>
      <c r="DS287" s="318" t="str">
        <f>IF(DR287=0,"",_xlfn.XLOOKUP(DR287,StatePicklist!$1:$1,StatePicklist!$3:$3,"NA",0))</f>
        <v/>
      </c>
      <c r="DT287" s="297" t="str">
        <f ca="1">IF(RMDF!DS287="", "", IF(ISNUMBER(MATCH(RMDF!DS287, INDIRECT(DS287), 0)), "OK", "Invalid"))</f>
        <v/>
      </c>
      <c r="DU287" s="281"/>
      <c r="DV287" s="281"/>
      <c r="DW287" s="281"/>
      <c r="DX287" s="281" t="b">
        <f>AND(RMDF!EA287&gt;=0, RMDF!EA287&lt;=1-SUM(RMDF!Z287,RMDF!AG287,RMDF!AN287,RMDF!AU287,RMDF!BB287,RMDF!BI287,RMDF!BP287,RMDF!BW287,RMDF!CD287,RMDF!CK287,RMDF!CR287,RMDF!CY287,RMDF!DF287,RMDF!DM287,RMDF!DT287), RMDF!EA287=ROUND(RMDF!EA287,4))</f>
        <v>1</v>
      </c>
      <c r="DY287" s="317">
        <f>RMDF!DY287</f>
        <v>0</v>
      </c>
      <c r="DZ287" s="318" t="str">
        <f>IF(DY287=0,"",_xlfn.XLOOKUP(DY287,StatePicklist!$1:$1,StatePicklist!$3:$3,"NA",0))</f>
        <v/>
      </c>
      <c r="EA287" s="297" t="str">
        <f ca="1">IF(RMDF!DZ287="", "", IF(ISNUMBER(MATCH(RMDF!DZ287, INDIRECT(DZ287), 0)), "OK", "Invalid"))</f>
        <v/>
      </c>
      <c r="EB287" s="281"/>
      <c r="EC287" s="281"/>
      <c r="ED287" s="281"/>
      <c r="EE287" s="281" t="b">
        <f>AND(RMDF!EH287&gt;=0, RMDF!EH287&lt;=1-SUM(RMDF!Z287,RMDF!AG287,RMDF!AN287,RMDF!AU287,RMDF!BB287,RMDF!BI287,RMDF!BP287,RMDF!BW287,RMDF!CD287,RMDF!CK287,RMDF!CR287,RMDF!CY287,RMDF!DF287,RMDF!DM287,RMDF!DT287,RMDF!EA287), RMDF!EH287=ROUND(RMDF!EH287,4))</f>
        <v>1</v>
      </c>
      <c r="EF287" s="317">
        <f>RMDF!EF287</f>
        <v>0</v>
      </c>
      <c r="EG287" s="318" t="str">
        <f>IF(EF287=0,"",_xlfn.XLOOKUP(EF287,StatePicklist!$1:$1,StatePicklist!$3:$3,"NA",0))</f>
        <v/>
      </c>
      <c r="EH287" s="297" t="str">
        <f ca="1">IF(RMDF!EG287="", "", IF(ISNUMBER(MATCH(RMDF!EG287, INDIRECT(EG287), 0)), "OK", "Invalid"))</f>
        <v/>
      </c>
      <c r="EI287" s="281"/>
      <c r="EJ287" s="281"/>
      <c r="EK287" s="281"/>
      <c r="EL287" s="281" t="b">
        <f>AND(RMDF!EO287&gt;=0, RMDF!EO287&lt;=1-SUM(RMDF!Z287,RMDF!AG287,RMDF!AN287,RMDF!AU287,RMDF!BB287,RMDF!BI287,RMDF!BP287,RMDF!BW287,RMDF!CD287,RMDF!CK287,RMDF!CR287,RMDF!CY287,RMDF!DF287,RMDF!DM287,RMDF!DT287,RMDF!EA287,RMDF!EH287), RMDF!EO287=ROUND(RMDF!EO287,4))</f>
        <v>1</v>
      </c>
      <c r="EM287" s="317">
        <f>RMDF!EM287</f>
        <v>0</v>
      </c>
      <c r="EN287" s="318" t="str">
        <f>IF(EM287=0,"",_xlfn.XLOOKUP(EM287,StatePicklist!$1:$1,StatePicklist!$3:$3,"NA",0))</f>
        <v/>
      </c>
      <c r="EO287" s="297" t="str">
        <f ca="1">IF(RMDF!EN287="", "", IF(ISNUMBER(MATCH(RMDF!EN287, INDIRECT(EN287), 0)), "OK", "Invalid"))</f>
        <v/>
      </c>
      <c r="EP287" s="281"/>
      <c r="EQ287" s="281"/>
      <c r="ER287" s="281"/>
      <c r="ES287" s="281" t="b">
        <f>AND(RMDF!EV287&gt;=0, RMDF!EV287&lt;=1-SUM(RMDF!Z287,RMDF!AG287,RMDF!AN287,RMDF!AU287,RMDF!BB287,RMDF!BI287,RMDF!BP287,RMDF!BW287,RMDF!CD287,RMDF!CK287,RMDF!CR287,RMDF!CY287,RMDF!DF287,RMDF!DM287,RMDF!DT287,RMDF!EA287,RMDF!EH287,RMDF!EO287), RMDF!EV287=ROUND(RMDF!EV287,4))</f>
        <v>1</v>
      </c>
      <c r="ET287" s="317">
        <f>RMDF!ET287</f>
        <v>0</v>
      </c>
      <c r="EU287" s="318" t="str">
        <f>IF(ET287=0,"",_xlfn.XLOOKUP(ET287,StatePicklist!$1:$1,StatePicklist!$3:$3,"NA",0))</f>
        <v/>
      </c>
      <c r="EV287" s="297" t="str">
        <f ca="1">IF(RMDF!EU287="", "", IF(ISNUMBER(MATCH(RMDF!EU287, INDIRECT(EU287), 0)), "OK", "Invalid"))</f>
        <v/>
      </c>
      <c r="EW287" s="281"/>
      <c r="EX287" s="281"/>
      <c r="EY287" s="281"/>
      <c r="EZ287" s="281" t="b">
        <f>AND(RMDF!FC287&gt;=0, RMDF!FC287&lt;=1-SUM(RMDF!Z287,RMDF!AG287,RMDF!AN287,RMDF!AU287,RMDF!BB287,RMDF!BI287,RMDF!BP287,RMDF!BW287,RMDF!CD287,RMDF!CK287,RMDF!CR287,RMDF!CY287,RMDF!DF287,RMDF!DM287,RMDF!DT287,RMDF!EA287,RMDF!EH287,RMDF!EO287,RMDF!EV287), RMDF!FC287=ROUND(RMDF!FC287,4))</f>
        <v>1</v>
      </c>
      <c r="FA287" s="317">
        <f>RMDF!FA287</f>
        <v>0</v>
      </c>
      <c r="FB287" s="318" t="str">
        <f>IF(FA287=0,"",_xlfn.XLOOKUP(FA287,StatePicklist!$1:$1,StatePicklist!$3:$3,"NA",0))</f>
        <v/>
      </c>
      <c r="FC287" s="297" t="str">
        <f ca="1">IF(RMDF!FB287="", "", IF(ISNUMBER(MATCH(RMDF!FB287, INDIRECT(FB287), 0)), "OK", "Invalid"))</f>
        <v/>
      </c>
    </row>
    <row r="288" spans="1:159" s="205" customFormat="1" ht="39.9" customHeight="1" x14ac:dyDescent="0.25">
      <c r="A288" s="206"/>
      <c r="B288" s="196"/>
      <c r="C288" s="197"/>
      <c r="D288" s="198"/>
      <c r="E288" s="199"/>
      <c r="F288" s="200"/>
      <c r="G288" s="201"/>
      <c r="H288" s="292"/>
      <c r="I288" s="305">
        <f>RMDF!I288</f>
        <v>0</v>
      </c>
      <c r="J288" s="305" t="str">
        <f>IF(I288=ProductCode!$B$30,"PDReclPost",IF(OR(I288=ProductCode!$C$30,I288=ProductCode!$E$30,I288=ProductCode!$G$30),"PDPreCon",IF(OR(I288=ProductCode!$D$30,I288=ProductCode!$F$30),"PDNotReclPost","")))</f>
        <v/>
      </c>
      <c r="K288" s="305" t="str">
        <f t="shared" si="18"/>
        <v/>
      </c>
      <c r="L288" s="289"/>
      <c r="M288" s="305" t="str">
        <f t="shared" si="18"/>
        <v/>
      </c>
      <c r="N288" s="289" t="b">
        <f>AND(RMDF!N288&gt;=0, RMDF!N288&lt;=1-RMDF!L288, RMDF!N288=ROUND(RMDF!N288,4))</f>
        <v>1</v>
      </c>
      <c r="O288" s="286" t="str">
        <f>IF(P288="","",IF(I288="","",IF(LEFT(I288,13)="Reclaimed pos",RawMaterialCode!$E$569,RawMaterialCode!$E$568)))</f>
        <v>Reclaimed pre-consumer mixed fibers (RM0578)</v>
      </c>
      <c r="P288" s="295">
        <f t="shared" si="19"/>
        <v>1</v>
      </c>
      <c r="Q288" s="202"/>
      <c r="R288" s="203"/>
      <c r="S288" s="204" t="str">
        <f t="shared" si="20"/>
        <v/>
      </c>
      <c r="T288" s="281"/>
      <c r="U288" s="281"/>
      <c r="V288" s="281"/>
      <c r="W288" s="281"/>
      <c r="X288" s="317">
        <f>RMDF!X288</f>
        <v>0</v>
      </c>
      <c r="Y288" s="318" t="str">
        <f>IF(X288=0,"",_xlfn.XLOOKUP(X288,StatePicklist!$1:$1,StatePicklist!$3:$3,"NA",0))</f>
        <v/>
      </c>
      <c r="Z288" s="297" t="str">
        <f ca="1">IF(RMDF!Y288="", "", IF(ISNUMBER(MATCH(RMDF!Y288, INDIRECT(Y288), 0)), "OK", "Invalid"))</f>
        <v/>
      </c>
      <c r="AA288" s="281"/>
      <c r="AB288" s="281"/>
      <c r="AC288" s="281"/>
      <c r="AD288" s="281" t="b">
        <f>AND(RMDF!AG288&gt;=0, RMDF!AG288&lt;=1-RMDF!Z288, RMDF!AG288=ROUND(RMDF!AG288,4))</f>
        <v>1</v>
      </c>
      <c r="AE288" s="317">
        <f>RMDF!AE288</f>
        <v>0</v>
      </c>
      <c r="AF288" s="318" t="str">
        <f>IF(AE288=0,"",_xlfn.XLOOKUP(AE288,StatePicklist!$1:$1,StatePicklist!$3:$3,"NA",0))</f>
        <v/>
      </c>
      <c r="AG288" s="297" t="str">
        <f ca="1">IF(RMDF!AF288="", "", IF(ISNUMBER(MATCH(RMDF!AF288, INDIRECT(AF288), 0)), "OK", "Invalid"))</f>
        <v/>
      </c>
      <c r="AH288" s="281"/>
      <c r="AI288" s="281"/>
      <c r="AJ288" s="281"/>
      <c r="AK288" s="281" t="b">
        <f>AND(RMDF!AN288&gt;=0, RMDF!AN288&lt;=1-SUM(RMDF!Z288,RMDF!AG288), RMDF!AN288=ROUND(RMDF!AN288,4))</f>
        <v>1</v>
      </c>
      <c r="AL288" s="317">
        <f>RMDF!AL288</f>
        <v>0</v>
      </c>
      <c r="AM288" s="318" t="str">
        <f>IF(AL288=0,"",_xlfn.XLOOKUP(AL288,StatePicklist!$1:$1,StatePicklist!$3:$3,"NA",0))</f>
        <v/>
      </c>
      <c r="AN288" s="297" t="str">
        <f ca="1">IF(RMDF!AM288="", "", IF(ISNUMBER(MATCH(RMDF!AM288, INDIRECT(AM288), 0)), "OK", "Invalid"))</f>
        <v/>
      </c>
      <c r="AO288" s="281"/>
      <c r="AP288" s="281"/>
      <c r="AQ288" s="281"/>
      <c r="AR288" s="281" t="b">
        <f>AND(RMDF!AU288&gt;=0, RMDF!AU288&lt;=1-SUM(RMDF!Z288,RMDF!AG288,RMDF!AN288), RMDF!AU288=ROUND(RMDF!AU288,4))</f>
        <v>1</v>
      </c>
      <c r="AS288" s="317">
        <f>RMDF!AS288</f>
        <v>0</v>
      </c>
      <c r="AT288" s="318" t="str">
        <f>IF(AS288=0,"",_xlfn.XLOOKUP(AS288,StatePicklist!$1:$1,StatePicklist!$3:$3,"NA",0))</f>
        <v/>
      </c>
      <c r="AU288" s="297" t="str">
        <f ca="1">IF(RMDF!AT288="", "", IF(ISNUMBER(MATCH(RMDF!AT288, INDIRECT(AT288), 0)), "OK", "Invalid"))</f>
        <v/>
      </c>
      <c r="AV288" s="281"/>
      <c r="AW288" s="281"/>
      <c r="AX288" s="281"/>
      <c r="AY288" s="281" t="b">
        <f>AND(RMDF!BB288&gt;=0, RMDF!BB288&lt;=1-SUM(RMDF!Z288,RMDF!AG288,RMDF!AN288,RMDF!AU288), RMDF!BB288=ROUND(RMDF!BB288,4))</f>
        <v>1</v>
      </c>
      <c r="AZ288" s="317">
        <f>RMDF!AZ288</f>
        <v>0</v>
      </c>
      <c r="BA288" s="318" t="str">
        <f>IF(AZ288=0,"",_xlfn.XLOOKUP(AZ288,StatePicklist!$1:$1,StatePicklist!$3:$3,"NA",0))</f>
        <v/>
      </c>
      <c r="BB288" s="297" t="str">
        <f ca="1">IF(RMDF!BA288="", "", IF(ISNUMBER(MATCH(RMDF!BA288, INDIRECT(BA288), 0)), "OK", "Invalid"))</f>
        <v/>
      </c>
      <c r="BC288" s="281"/>
      <c r="BD288" s="281"/>
      <c r="BE288" s="281"/>
      <c r="BF288" s="281" t="b">
        <f>AND(RMDF!BI288&gt;=0, RMDF!BI288&lt;=1-SUM(RMDF!Z288,RMDF!AG288,RMDF!AN288,RMDF!AU288,RMDF!BB288), RMDF!BI288=ROUND(RMDF!BI288,4))</f>
        <v>1</v>
      </c>
      <c r="BG288" s="317">
        <f>RMDF!BG288</f>
        <v>0</v>
      </c>
      <c r="BH288" s="318" t="str">
        <f>IF(BG288=0,"",_xlfn.XLOOKUP(BG288,StatePicklist!$1:$1,StatePicklist!$3:$3,"NA",0))</f>
        <v/>
      </c>
      <c r="BI288" s="297" t="str">
        <f ca="1">IF(RMDF!BH288="", "", IF(ISNUMBER(MATCH(RMDF!BH288, INDIRECT(BH288), 0)), "OK", "Invalid"))</f>
        <v/>
      </c>
      <c r="BJ288" s="281"/>
      <c r="BK288" s="281"/>
      <c r="BL288" s="281"/>
      <c r="BM288" s="281" t="b">
        <f>AND(RMDF!BP288&gt;=0, RMDF!BP288&lt;=1-SUM(RMDF!Z288,RMDF!AG288,RMDF!AN288,RMDF!AU288,RMDF!BB288,RMDF!BI288), RMDF!BP288=ROUND(RMDF!BP288,4))</f>
        <v>1</v>
      </c>
      <c r="BN288" s="317">
        <f>RMDF!BN288</f>
        <v>0</v>
      </c>
      <c r="BO288" s="318" t="str">
        <f>IF(BN288=0,"",_xlfn.XLOOKUP(BN288,StatePicklist!$1:$1,StatePicklist!$3:$3,"NA",0))</f>
        <v/>
      </c>
      <c r="BP288" s="297" t="str">
        <f ca="1">IF(RMDF!BO288="", "", IF(ISNUMBER(MATCH(RMDF!BO288, INDIRECT(BO288), 0)), "OK", "Invalid"))</f>
        <v/>
      </c>
      <c r="BQ288" s="281"/>
      <c r="BR288" s="281"/>
      <c r="BS288" s="281"/>
      <c r="BT288" s="281" t="b">
        <f>AND(RMDF!BW288&gt;=0, RMDF!BW288&lt;=1-SUM(RMDF!Z288,RMDF!AG288,RMDF!AN288,RMDF!AU288,RMDF!BB288,RMDF!BI288,RMDF!BP288), RMDF!BW288=ROUND(RMDF!BW288,4))</f>
        <v>1</v>
      </c>
      <c r="BU288" s="317">
        <f>RMDF!BU288</f>
        <v>0</v>
      </c>
      <c r="BV288" s="318" t="str">
        <f>IF(BU288=0,"",_xlfn.XLOOKUP(BU288,StatePicklist!$1:$1,StatePicklist!$3:$3,"NA",0))</f>
        <v/>
      </c>
      <c r="BW288" s="297" t="str">
        <f ca="1">IF(RMDF!BV288="", "", IF(ISNUMBER(MATCH(RMDF!BV288, INDIRECT(BV288), 0)), "OK", "Invalid"))</f>
        <v/>
      </c>
      <c r="BX288" s="281"/>
      <c r="BY288" s="281"/>
      <c r="BZ288" s="281"/>
      <c r="CA288" s="281" t="b">
        <f>AND(RMDF!CD288&gt;=0, RMDF!CD288&lt;=1-SUM(RMDF!Z288,RMDF!AG288,RMDF!AN288,RMDF!AU288,RMDF!BB288,RMDF!BI288,RMDF!BP288,RMDF!BW288), RMDF!CD288=ROUND(RMDF!CD288,4))</f>
        <v>1</v>
      </c>
      <c r="CB288" s="317">
        <f>RMDF!CB288</f>
        <v>0</v>
      </c>
      <c r="CC288" s="318" t="str">
        <f>IF(CB288=0,"",_xlfn.XLOOKUP(CB288,StatePicklist!$1:$1,StatePicklist!$3:$3,"NA",0))</f>
        <v/>
      </c>
      <c r="CD288" s="297" t="str">
        <f ca="1">IF(RMDF!CC288="", "", IF(ISNUMBER(MATCH(RMDF!CC288, INDIRECT(CC288), 0)), "OK", "Invalid"))</f>
        <v/>
      </c>
      <c r="CE288" s="281"/>
      <c r="CF288" s="281"/>
      <c r="CG288" s="281"/>
      <c r="CH288" s="281" t="b">
        <f>AND(RMDF!CK288&gt;=0, RMDF!CK288&lt;=1-SUM(RMDF!Z288,RMDF!AG288,RMDF!AN288,RMDF!AU288,RMDF!BB288,RMDF!BI288,RMDF!BP288,RMDF!BW288,RMDF!CD288), RMDF!CK288=ROUND(RMDF!CK288,4))</f>
        <v>1</v>
      </c>
      <c r="CI288" s="317">
        <f>RMDF!CI288</f>
        <v>0</v>
      </c>
      <c r="CJ288" s="318" t="str">
        <f>IF(CI288=0,"",_xlfn.XLOOKUP(CI288,StatePicklist!$1:$1,StatePicklist!$3:$3,"NA",0))</f>
        <v/>
      </c>
      <c r="CK288" s="297" t="str">
        <f ca="1">IF(RMDF!CJ288="", "", IF(ISNUMBER(MATCH(RMDF!CJ288, INDIRECT(CJ288), 0)), "OK", "Invalid"))</f>
        <v/>
      </c>
      <c r="CL288" s="281"/>
      <c r="CM288" s="281"/>
      <c r="CN288" s="281"/>
      <c r="CO288" s="281" t="b">
        <f>AND(RMDF!CR288&gt;=0, RMDF!CR288&lt;=1-SUM(RMDF!Z288,RMDF!AG288,RMDF!AN288,RMDF!AU288,RMDF!BB288,RMDF!BI288,RMDF!BP288,RMDF!BW288,RMDF!CD288,RMDF!CK288), RMDF!CR288=ROUND(RMDF!CR288,4))</f>
        <v>1</v>
      </c>
      <c r="CP288" s="317">
        <f>RMDF!CP288</f>
        <v>0</v>
      </c>
      <c r="CQ288" s="318" t="str">
        <f>IF(CP288=0,"",_xlfn.XLOOKUP(CP288,StatePicklist!$1:$1,StatePicklist!$3:$3,"NA",0))</f>
        <v/>
      </c>
      <c r="CR288" s="297" t="str">
        <f ca="1">IF(RMDF!CQ288="", "", IF(ISNUMBER(MATCH(RMDF!CQ288, INDIRECT(CQ288), 0)), "OK", "Invalid"))</f>
        <v/>
      </c>
      <c r="CS288" s="281"/>
      <c r="CT288" s="281"/>
      <c r="CU288" s="281"/>
      <c r="CV288" s="281" t="b">
        <f>AND(RMDF!CY288&gt;=0, RMDF!CY288&lt;=1-SUM(RMDF!Z288,RMDF!AG288,RMDF!AN288,RMDF!AU288,RMDF!BB288,RMDF!BI288,RMDF!BP288,RMDF!BW288,RMDF!CD288,RMDF!CK288,RMDF!CR288), RMDF!CY288=ROUND(RMDF!CY288,4))</f>
        <v>1</v>
      </c>
      <c r="CW288" s="317">
        <f>RMDF!CW288</f>
        <v>0</v>
      </c>
      <c r="CX288" s="318" t="str">
        <f>IF(CW288=0,"",_xlfn.XLOOKUP(CW288,StatePicklist!$1:$1,StatePicklist!$3:$3,"NA",0))</f>
        <v/>
      </c>
      <c r="CY288" s="297" t="str">
        <f ca="1">IF(RMDF!CX288="", "", IF(ISNUMBER(MATCH(RMDF!CX288, INDIRECT(CX288), 0)), "OK", "Invalid"))</f>
        <v/>
      </c>
      <c r="CZ288" s="281"/>
      <c r="DA288" s="281"/>
      <c r="DB288" s="281"/>
      <c r="DC288" s="281" t="b">
        <f>AND(RMDF!DF288&gt;=0, RMDF!DF288&lt;=1-SUM(RMDF!Z288,RMDF!AG288,RMDF!AN288,RMDF!AU288,RMDF!BB288,RMDF!BI288,RMDF!BP288,RMDF!BW288,RMDF!CD288,RMDF!CK288,RMDF!CR288,RMDF!CY288), RMDF!DF288=ROUND(RMDF!DF288,4))</f>
        <v>1</v>
      </c>
      <c r="DD288" s="317">
        <f>RMDF!DD288</f>
        <v>0</v>
      </c>
      <c r="DE288" s="318" t="str">
        <f>IF(DD288=0,"",_xlfn.XLOOKUP(DD288,StatePicklist!$1:$1,StatePicklist!$3:$3,"NA",0))</f>
        <v/>
      </c>
      <c r="DF288" s="297" t="str">
        <f ca="1">IF(RMDF!DE288="", "", IF(ISNUMBER(MATCH(RMDF!DE288, INDIRECT(DE288), 0)), "OK", "Invalid"))</f>
        <v/>
      </c>
      <c r="DG288" s="281"/>
      <c r="DH288" s="281"/>
      <c r="DI288" s="281"/>
      <c r="DJ288" s="281" t="b">
        <f>AND(RMDF!DM288&gt;=0, RMDF!DM288&lt;=1-SUM(RMDF!Z288,RMDF!AG288,RMDF!AN288,RMDF!AU288,RMDF!BB288,RMDF!BI288,RMDF!BP288,RMDF!BW288,RMDF!CD288,RMDF!CK288,RMDF!CR288,RMDF!CY288,RMDF!DF288), RMDF!DM288=ROUND(RMDF!DM288,4))</f>
        <v>1</v>
      </c>
      <c r="DK288" s="317">
        <f>RMDF!DK288</f>
        <v>0</v>
      </c>
      <c r="DL288" s="318" t="str">
        <f>IF(DK288=0,"",_xlfn.XLOOKUP(DK288,StatePicklist!$1:$1,StatePicklist!$3:$3,"NA",0))</f>
        <v/>
      </c>
      <c r="DM288" s="297" t="str">
        <f ca="1">IF(RMDF!DL288="", "", IF(ISNUMBER(MATCH(RMDF!DL288, INDIRECT(DL288), 0)), "OK", "Invalid"))</f>
        <v/>
      </c>
      <c r="DN288" s="281"/>
      <c r="DO288" s="281"/>
      <c r="DP288" s="281"/>
      <c r="DQ288" s="281" t="b">
        <f>AND(RMDF!DT288&gt;=0, RMDF!DT288&lt;=1-SUM(RMDF!Z288,RMDF!AG288,RMDF!AN288,RMDF!AU288,RMDF!BB288,RMDF!BI288,RMDF!BP288,RMDF!BW288,RMDF!CD288,RMDF!CK288,RMDF!CR288,RMDF!CY288,RMDF!DF288,RMDF!DM288), RMDF!DT288=ROUND(RMDF!DT288,4))</f>
        <v>1</v>
      </c>
      <c r="DR288" s="317">
        <f>RMDF!DR288</f>
        <v>0</v>
      </c>
      <c r="DS288" s="318" t="str">
        <f>IF(DR288=0,"",_xlfn.XLOOKUP(DR288,StatePicklist!$1:$1,StatePicklist!$3:$3,"NA",0))</f>
        <v/>
      </c>
      <c r="DT288" s="297" t="str">
        <f ca="1">IF(RMDF!DS288="", "", IF(ISNUMBER(MATCH(RMDF!DS288, INDIRECT(DS288), 0)), "OK", "Invalid"))</f>
        <v/>
      </c>
      <c r="DU288" s="281"/>
      <c r="DV288" s="281"/>
      <c r="DW288" s="281"/>
      <c r="DX288" s="281" t="b">
        <f>AND(RMDF!EA288&gt;=0, RMDF!EA288&lt;=1-SUM(RMDF!Z288,RMDF!AG288,RMDF!AN288,RMDF!AU288,RMDF!BB288,RMDF!BI288,RMDF!BP288,RMDF!BW288,RMDF!CD288,RMDF!CK288,RMDF!CR288,RMDF!CY288,RMDF!DF288,RMDF!DM288,RMDF!DT288), RMDF!EA288=ROUND(RMDF!EA288,4))</f>
        <v>1</v>
      </c>
      <c r="DY288" s="317">
        <f>RMDF!DY288</f>
        <v>0</v>
      </c>
      <c r="DZ288" s="318" t="str">
        <f>IF(DY288=0,"",_xlfn.XLOOKUP(DY288,StatePicklist!$1:$1,StatePicklist!$3:$3,"NA",0))</f>
        <v/>
      </c>
      <c r="EA288" s="297" t="str">
        <f ca="1">IF(RMDF!DZ288="", "", IF(ISNUMBER(MATCH(RMDF!DZ288, INDIRECT(DZ288), 0)), "OK", "Invalid"))</f>
        <v/>
      </c>
      <c r="EB288" s="281"/>
      <c r="EC288" s="281"/>
      <c r="ED288" s="281"/>
      <c r="EE288" s="281" t="b">
        <f>AND(RMDF!EH288&gt;=0, RMDF!EH288&lt;=1-SUM(RMDF!Z288,RMDF!AG288,RMDF!AN288,RMDF!AU288,RMDF!BB288,RMDF!BI288,RMDF!BP288,RMDF!BW288,RMDF!CD288,RMDF!CK288,RMDF!CR288,RMDF!CY288,RMDF!DF288,RMDF!DM288,RMDF!DT288,RMDF!EA288), RMDF!EH288=ROUND(RMDF!EH288,4))</f>
        <v>1</v>
      </c>
      <c r="EF288" s="317">
        <f>RMDF!EF288</f>
        <v>0</v>
      </c>
      <c r="EG288" s="318" t="str">
        <f>IF(EF288=0,"",_xlfn.XLOOKUP(EF288,StatePicklist!$1:$1,StatePicklist!$3:$3,"NA",0))</f>
        <v/>
      </c>
      <c r="EH288" s="297" t="str">
        <f ca="1">IF(RMDF!EG288="", "", IF(ISNUMBER(MATCH(RMDF!EG288, INDIRECT(EG288), 0)), "OK", "Invalid"))</f>
        <v/>
      </c>
      <c r="EI288" s="281"/>
      <c r="EJ288" s="281"/>
      <c r="EK288" s="281"/>
      <c r="EL288" s="281" t="b">
        <f>AND(RMDF!EO288&gt;=0, RMDF!EO288&lt;=1-SUM(RMDF!Z288,RMDF!AG288,RMDF!AN288,RMDF!AU288,RMDF!BB288,RMDF!BI288,RMDF!BP288,RMDF!BW288,RMDF!CD288,RMDF!CK288,RMDF!CR288,RMDF!CY288,RMDF!DF288,RMDF!DM288,RMDF!DT288,RMDF!EA288,RMDF!EH288), RMDF!EO288=ROUND(RMDF!EO288,4))</f>
        <v>1</v>
      </c>
      <c r="EM288" s="317">
        <f>RMDF!EM288</f>
        <v>0</v>
      </c>
      <c r="EN288" s="318" t="str">
        <f>IF(EM288=0,"",_xlfn.XLOOKUP(EM288,StatePicklist!$1:$1,StatePicklist!$3:$3,"NA",0))</f>
        <v/>
      </c>
      <c r="EO288" s="297" t="str">
        <f ca="1">IF(RMDF!EN288="", "", IF(ISNUMBER(MATCH(RMDF!EN288, INDIRECT(EN288), 0)), "OK", "Invalid"))</f>
        <v/>
      </c>
      <c r="EP288" s="281"/>
      <c r="EQ288" s="281"/>
      <c r="ER288" s="281"/>
      <c r="ES288" s="281" t="b">
        <f>AND(RMDF!EV288&gt;=0, RMDF!EV288&lt;=1-SUM(RMDF!Z288,RMDF!AG288,RMDF!AN288,RMDF!AU288,RMDF!BB288,RMDF!BI288,RMDF!BP288,RMDF!BW288,RMDF!CD288,RMDF!CK288,RMDF!CR288,RMDF!CY288,RMDF!DF288,RMDF!DM288,RMDF!DT288,RMDF!EA288,RMDF!EH288,RMDF!EO288), RMDF!EV288=ROUND(RMDF!EV288,4))</f>
        <v>1</v>
      </c>
      <c r="ET288" s="317">
        <f>RMDF!ET288</f>
        <v>0</v>
      </c>
      <c r="EU288" s="318" t="str">
        <f>IF(ET288=0,"",_xlfn.XLOOKUP(ET288,StatePicklist!$1:$1,StatePicklist!$3:$3,"NA",0))</f>
        <v/>
      </c>
      <c r="EV288" s="297" t="str">
        <f ca="1">IF(RMDF!EU288="", "", IF(ISNUMBER(MATCH(RMDF!EU288, INDIRECT(EU288), 0)), "OK", "Invalid"))</f>
        <v/>
      </c>
      <c r="EW288" s="281"/>
      <c r="EX288" s="281"/>
      <c r="EY288" s="281"/>
      <c r="EZ288" s="281" t="b">
        <f>AND(RMDF!FC288&gt;=0, RMDF!FC288&lt;=1-SUM(RMDF!Z288,RMDF!AG288,RMDF!AN288,RMDF!AU288,RMDF!BB288,RMDF!BI288,RMDF!BP288,RMDF!BW288,RMDF!CD288,RMDF!CK288,RMDF!CR288,RMDF!CY288,RMDF!DF288,RMDF!DM288,RMDF!DT288,RMDF!EA288,RMDF!EH288,RMDF!EO288,RMDF!EV288), RMDF!FC288=ROUND(RMDF!FC288,4))</f>
        <v>1</v>
      </c>
      <c r="FA288" s="317">
        <f>RMDF!FA288</f>
        <v>0</v>
      </c>
      <c r="FB288" s="318" t="str">
        <f>IF(FA288=0,"",_xlfn.XLOOKUP(FA288,StatePicklist!$1:$1,StatePicklist!$3:$3,"NA",0))</f>
        <v/>
      </c>
      <c r="FC288" s="297" t="str">
        <f ca="1">IF(RMDF!FB288="", "", IF(ISNUMBER(MATCH(RMDF!FB288, INDIRECT(FB288), 0)), "OK", "Invalid"))</f>
        <v/>
      </c>
    </row>
    <row r="289" spans="1:159" s="205" customFormat="1" ht="39.9" customHeight="1" x14ac:dyDescent="0.25">
      <c r="A289" s="206"/>
      <c r="B289" s="196"/>
      <c r="C289" s="197"/>
      <c r="D289" s="198"/>
      <c r="E289" s="199"/>
      <c r="F289" s="200"/>
      <c r="G289" s="201"/>
      <c r="H289" s="292"/>
      <c r="I289" s="305">
        <f>RMDF!I289</f>
        <v>0</v>
      </c>
      <c r="J289" s="305" t="str">
        <f>IF(I289=ProductCode!$B$30,"PDReclPost",IF(OR(I289=ProductCode!$C$30,I289=ProductCode!$E$30,I289=ProductCode!$G$30),"PDPreCon",IF(OR(I289=ProductCode!$D$30,I289=ProductCode!$F$30),"PDNotReclPost","")))</f>
        <v/>
      </c>
      <c r="K289" s="305" t="str">
        <f t="shared" si="18"/>
        <v/>
      </c>
      <c r="L289" s="289"/>
      <c r="M289" s="305" t="str">
        <f t="shared" si="18"/>
        <v/>
      </c>
      <c r="N289" s="289" t="b">
        <f>AND(RMDF!N289&gt;=0, RMDF!N289&lt;=1-RMDF!L289, RMDF!N289=ROUND(RMDF!N289,4))</f>
        <v>1</v>
      </c>
      <c r="O289" s="286" t="str">
        <f>IF(P289="","",IF(I289="","",IF(LEFT(I289,13)="Reclaimed pos",RawMaterialCode!$E$569,RawMaterialCode!$E$568)))</f>
        <v>Reclaimed pre-consumer mixed fibers (RM0578)</v>
      </c>
      <c r="P289" s="295">
        <f t="shared" si="19"/>
        <v>1</v>
      </c>
      <c r="Q289" s="202"/>
      <c r="R289" s="203"/>
      <c r="S289" s="204" t="str">
        <f t="shared" si="20"/>
        <v/>
      </c>
      <c r="T289" s="281"/>
      <c r="U289" s="281"/>
      <c r="V289" s="281"/>
      <c r="W289" s="281"/>
      <c r="X289" s="317">
        <f>RMDF!X289</f>
        <v>0</v>
      </c>
      <c r="Y289" s="318" t="str">
        <f>IF(X289=0,"",_xlfn.XLOOKUP(X289,StatePicklist!$1:$1,StatePicklist!$3:$3,"NA",0))</f>
        <v/>
      </c>
      <c r="Z289" s="297" t="str">
        <f ca="1">IF(RMDF!Y289="", "", IF(ISNUMBER(MATCH(RMDF!Y289, INDIRECT(Y289), 0)), "OK", "Invalid"))</f>
        <v/>
      </c>
      <c r="AA289" s="281"/>
      <c r="AB289" s="281"/>
      <c r="AC289" s="281"/>
      <c r="AD289" s="281" t="b">
        <f>AND(RMDF!AG289&gt;=0, RMDF!AG289&lt;=1-RMDF!Z289, RMDF!AG289=ROUND(RMDF!AG289,4))</f>
        <v>1</v>
      </c>
      <c r="AE289" s="317">
        <f>RMDF!AE289</f>
        <v>0</v>
      </c>
      <c r="AF289" s="318" t="str">
        <f>IF(AE289=0,"",_xlfn.XLOOKUP(AE289,StatePicklist!$1:$1,StatePicklist!$3:$3,"NA",0))</f>
        <v/>
      </c>
      <c r="AG289" s="297" t="str">
        <f ca="1">IF(RMDF!AF289="", "", IF(ISNUMBER(MATCH(RMDF!AF289, INDIRECT(AF289), 0)), "OK", "Invalid"))</f>
        <v/>
      </c>
      <c r="AH289" s="281"/>
      <c r="AI289" s="281"/>
      <c r="AJ289" s="281"/>
      <c r="AK289" s="281" t="b">
        <f>AND(RMDF!AN289&gt;=0, RMDF!AN289&lt;=1-SUM(RMDF!Z289,RMDF!AG289), RMDF!AN289=ROUND(RMDF!AN289,4))</f>
        <v>1</v>
      </c>
      <c r="AL289" s="317">
        <f>RMDF!AL289</f>
        <v>0</v>
      </c>
      <c r="AM289" s="318" t="str">
        <f>IF(AL289=0,"",_xlfn.XLOOKUP(AL289,StatePicklist!$1:$1,StatePicklist!$3:$3,"NA",0))</f>
        <v/>
      </c>
      <c r="AN289" s="297" t="str">
        <f ca="1">IF(RMDF!AM289="", "", IF(ISNUMBER(MATCH(RMDF!AM289, INDIRECT(AM289), 0)), "OK", "Invalid"))</f>
        <v/>
      </c>
      <c r="AO289" s="281"/>
      <c r="AP289" s="281"/>
      <c r="AQ289" s="281"/>
      <c r="AR289" s="281" t="b">
        <f>AND(RMDF!AU289&gt;=0, RMDF!AU289&lt;=1-SUM(RMDF!Z289,RMDF!AG289,RMDF!AN289), RMDF!AU289=ROUND(RMDF!AU289,4))</f>
        <v>1</v>
      </c>
      <c r="AS289" s="317">
        <f>RMDF!AS289</f>
        <v>0</v>
      </c>
      <c r="AT289" s="318" t="str">
        <f>IF(AS289=0,"",_xlfn.XLOOKUP(AS289,StatePicklist!$1:$1,StatePicklist!$3:$3,"NA",0))</f>
        <v/>
      </c>
      <c r="AU289" s="297" t="str">
        <f ca="1">IF(RMDF!AT289="", "", IF(ISNUMBER(MATCH(RMDF!AT289, INDIRECT(AT289), 0)), "OK", "Invalid"))</f>
        <v/>
      </c>
      <c r="AV289" s="281"/>
      <c r="AW289" s="281"/>
      <c r="AX289" s="281"/>
      <c r="AY289" s="281" t="b">
        <f>AND(RMDF!BB289&gt;=0, RMDF!BB289&lt;=1-SUM(RMDF!Z289,RMDF!AG289,RMDF!AN289,RMDF!AU289), RMDF!BB289=ROUND(RMDF!BB289,4))</f>
        <v>1</v>
      </c>
      <c r="AZ289" s="317">
        <f>RMDF!AZ289</f>
        <v>0</v>
      </c>
      <c r="BA289" s="318" t="str">
        <f>IF(AZ289=0,"",_xlfn.XLOOKUP(AZ289,StatePicklist!$1:$1,StatePicklist!$3:$3,"NA",0))</f>
        <v/>
      </c>
      <c r="BB289" s="297" t="str">
        <f ca="1">IF(RMDF!BA289="", "", IF(ISNUMBER(MATCH(RMDF!BA289, INDIRECT(BA289), 0)), "OK", "Invalid"))</f>
        <v/>
      </c>
      <c r="BC289" s="281"/>
      <c r="BD289" s="281"/>
      <c r="BE289" s="281"/>
      <c r="BF289" s="281" t="b">
        <f>AND(RMDF!BI289&gt;=0, RMDF!BI289&lt;=1-SUM(RMDF!Z289,RMDF!AG289,RMDF!AN289,RMDF!AU289,RMDF!BB289), RMDF!BI289=ROUND(RMDF!BI289,4))</f>
        <v>1</v>
      </c>
      <c r="BG289" s="317">
        <f>RMDF!BG289</f>
        <v>0</v>
      </c>
      <c r="BH289" s="318" t="str">
        <f>IF(BG289=0,"",_xlfn.XLOOKUP(BG289,StatePicklist!$1:$1,StatePicklist!$3:$3,"NA",0))</f>
        <v/>
      </c>
      <c r="BI289" s="297" t="str">
        <f ca="1">IF(RMDF!BH289="", "", IF(ISNUMBER(MATCH(RMDF!BH289, INDIRECT(BH289), 0)), "OK", "Invalid"))</f>
        <v/>
      </c>
      <c r="BJ289" s="281"/>
      <c r="BK289" s="281"/>
      <c r="BL289" s="281"/>
      <c r="BM289" s="281" t="b">
        <f>AND(RMDF!BP289&gt;=0, RMDF!BP289&lt;=1-SUM(RMDF!Z289,RMDF!AG289,RMDF!AN289,RMDF!AU289,RMDF!BB289,RMDF!BI289), RMDF!BP289=ROUND(RMDF!BP289,4))</f>
        <v>1</v>
      </c>
      <c r="BN289" s="317">
        <f>RMDF!BN289</f>
        <v>0</v>
      </c>
      <c r="BO289" s="318" t="str">
        <f>IF(BN289=0,"",_xlfn.XLOOKUP(BN289,StatePicklist!$1:$1,StatePicklist!$3:$3,"NA",0))</f>
        <v/>
      </c>
      <c r="BP289" s="297" t="str">
        <f ca="1">IF(RMDF!BO289="", "", IF(ISNUMBER(MATCH(RMDF!BO289, INDIRECT(BO289), 0)), "OK", "Invalid"))</f>
        <v/>
      </c>
      <c r="BQ289" s="281"/>
      <c r="BR289" s="281"/>
      <c r="BS289" s="281"/>
      <c r="BT289" s="281" t="b">
        <f>AND(RMDF!BW289&gt;=0, RMDF!BW289&lt;=1-SUM(RMDF!Z289,RMDF!AG289,RMDF!AN289,RMDF!AU289,RMDF!BB289,RMDF!BI289,RMDF!BP289), RMDF!BW289=ROUND(RMDF!BW289,4))</f>
        <v>1</v>
      </c>
      <c r="BU289" s="317">
        <f>RMDF!BU289</f>
        <v>0</v>
      </c>
      <c r="BV289" s="318" t="str">
        <f>IF(BU289=0,"",_xlfn.XLOOKUP(BU289,StatePicklist!$1:$1,StatePicklist!$3:$3,"NA",0))</f>
        <v/>
      </c>
      <c r="BW289" s="297" t="str">
        <f ca="1">IF(RMDF!BV289="", "", IF(ISNUMBER(MATCH(RMDF!BV289, INDIRECT(BV289), 0)), "OK", "Invalid"))</f>
        <v/>
      </c>
      <c r="BX289" s="281"/>
      <c r="BY289" s="281"/>
      <c r="BZ289" s="281"/>
      <c r="CA289" s="281" t="b">
        <f>AND(RMDF!CD289&gt;=0, RMDF!CD289&lt;=1-SUM(RMDF!Z289,RMDF!AG289,RMDF!AN289,RMDF!AU289,RMDF!BB289,RMDF!BI289,RMDF!BP289,RMDF!BW289), RMDF!CD289=ROUND(RMDF!CD289,4))</f>
        <v>1</v>
      </c>
      <c r="CB289" s="317">
        <f>RMDF!CB289</f>
        <v>0</v>
      </c>
      <c r="CC289" s="318" t="str">
        <f>IF(CB289=0,"",_xlfn.XLOOKUP(CB289,StatePicklist!$1:$1,StatePicklist!$3:$3,"NA",0))</f>
        <v/>
      </c>
      <c r="CD289" s="297" t="str">
        <f ca="1">IF(RMDF!CC289="", "", IF(ISNUMBER(MATCH(RMDF!CC289, INDIRECT(CC289), 0)), "OK", "Invalid"))</f>
        <v/>
      </c>
      <c r="CE289" s="281"/>
      <c r="CF289" s="281"/>
      <c r="CG289" s="281"/>
      <c r="CH289" s="281" t="b">
        <f>AND(RMDF!CK289&gt;=0, RMDF!CK289&lt;=1-SUM(RMDF!Z289,RMDF!AG289,RMDF!AN289,RMDF!AU289,RMDF!BB289,RMDF!BI289,RMDF!BP289,RMDF!BW289,RMDF!CD289), RMDF!CK289=ROUND(RMDF!CK289,4))</f>
        <v>1</v>
      </c>
      <c r="CI289" s="317">
        <f>RMDF!CI289</f>
        <v>0</v>
      </c>
      <c r="CJ289" s="318" t="str">
        <f>IF(CI289=0,"",_xlfn.XLOOKUP(CI289,StatePicklist!$1:$1,StatePicklist!$3:$3,"NA",0))</f>
        <v/>
      </c>
      <c r="CK289" s="297" t="str">
        <f ca="1">IF(RMDF!CJ289="", "", IF(ISNUMBER(MATCH(RMDF!CJ289, INDIRECT(CJ289), 0)), "OK", "Invalid"))</f>
        <v/>
      </c>
      <c r="CL289" s="281"/>
      <c r="CM289" s="281"/>
      <c r="CN289" s="281"/>
      <c r="CO289" s="281" t="b">
        <f>AND(RMDF!CR289&gt;=0, RMDF!CR289&lt;=1-SUM(RMDF!Z289,RMDF!AG289,RMDF!AN289,RMDF!AU289,RMDF!BB289,RMDF!BI289,RMDF!BP289,RMDF!BW289,RMDF!CD289,RMDF!CK289), RMDF!CR289=ROUND(RMDF!CR289,4))</f>
        <v>1</v>
      </c>
      <c r="CP289" s="317">
        <f>RMDF!CP289</f>
        <v>0</v>
      </c>
      <c r="CQ289" s="318" t="str">
        <f>IF(CP289=0,"",_xlfn.XLOOKUP(CP289,StatePicklist!$1:$1,StatePicklist!$3:$3,"NA",0))</f>
        <v/>
      </c>
      <c r="CR289" s="297" t="str">
        <f ca="1">IF(RMDF!CQ289="", "", IF(ISNUMBER(MATCH(RMDF!CQ289, INDIRECT(CQ289), 0)), "OK", "Invalid"))</f>
        <v/>
      </c>
      <c r="CS289" s="281"/>
      <c r="CT289" s="281"/>
      <c r="CU289" s="281"/>
      <c r="CV289" s="281" t="b">
        <f>AND(RMDF!CY289&gt;=0, RMDF!CY289&lt;=1-SUM(RMDF!Z289,RMDF!AG289,RMDF!AN289,RMDF!AU289,RMDF!BB289,RMDF!BI289,RMDF!BP289,RMDF!BW289,RMDF!CD289,RMDF!CK289,RMDF!CR289), RMDF!CY289=ROUND(RMDF!CY289,4))</f>
        <v>1</v>
      </c>
      <c r="CW289" s="317">
        <f>RMDF!CW289</f>
        <v>0</v>
      </c>
      <c r="CX289" s="318" t="str">
        <f>IF(CW289=0,"",_xlfn.XLOOKUP(CW289,StatePicklist!$1:$1,StatePicklist!$3:$3,"NA",0))</f>
        <v/>
      </c>
      <c r="CY289" s="297" t="str">
        <f ca="1">IF(RMDF!CX289="", "", IF(ISNUMBER(MATCH(RMDF!CX289, INDIRECT(CX289), 0)), "OK", "Invalid"))</f>
        <v/>
      </c>
      <c r="CZ289" s="281"/>
      <c r="DA289" s="281"/>
      <c r="DB289" s="281"/>
      <c r="DC289" s="281" t="b">
        <f>AND(RMDF!DF289&gt;=0, RMDF!DF289&lt;=1-SUM(RMDF!Z289,RMDF!AG289,RMDF!AN289,RMDF!AU289,RMDF!BB289,RMDF!BI289,RMDF!BP289,RMDF!BW289,RMDF!CD289,RMDF!CK289,RMDF!CR289,RMDF!CY289), RMDF!DF289=ROUND(RMDF!DF289,4))</f>
        <v>1</v>
      </c>
      <c r="DD289" s="317">
        <f>RMDF!DD289</f>
        <v>0</v>
      </c>
      <c r="DE289" s="318" t="str">
        <f>IF(DD289=0,"",_xlfn.XLOOKUP(DD289,StatePicklist!$1:$1,StatePicklist!$3:$3,"NA",0))</f>
        <v/>
      </c>
      <c r="DF289" s="297" t="str">
        <f ca="1">IF(RMDF!DE289="", "", IF(ISNUMBER(MATCH(RMDF!DE289, INDIRECT(DE289), 0)), "OK", "Invalid"))</f>
        <v/>
      </c>
      <c r="DG289" s="281"/>
      <c r="DH289" s="281"/>
      <c r="DI289" s="281"/>
      <c r="DJ289" s="281" t="b">
        <f>AND(RMDF!DM289&gt;=0, RMDF!DM289&lt;=1-SUM(RMDF!Z289,RMDF!AG289,RMDF!AN289,RMDF!AU289,RMDF!BB289,RMDF!BI289,RMDF!BP289,RMDF!BW289,RMDF!CD289,RMDF!CK289,RMDF!CR289,RMDF!CY289,RMDF!DF289), RMDF!DM289=ROUND(RMDF!DM289,4))</f>
        <v>1</v>
      </c>
      <c r="DK289" s="317">
        <f>RMDF!DK289</f>
        <v>0</v>
      </c>
      <c r="DL289" s="318" t="str">
        <f>IF(DK289=0,"",_xlfn.XLOOKUP(DK289,StatePicklist!$1:$1,StatePicklist!$3:$3,"NA",0))</f>
        <v/>
      </c>
      <c r="DM289" s="297" t="str">
        <f ca="1">IF(RMDF!DL289="", "", IF(ISNUMBER(MATCH(RMDF!DL289, INDIRECT(DL289), 0)), "OK", "Invalid"))</f>
        <v/>
      </c>
      <c r="DN289" s="281"/>
      <c r="DO289" s="281"/>
      <c r="DP289" s="281"/>
      <c r="DQ289" s="281" t="b">
        <f>AND(RMDF!DT289&gt;=0, RMDF!DT289&lt;=1-SUM(RMDF!Z289,RMDF!AG289,RMDF!AN289,RMDF!AU289,RMDF!BB289,RMDF!BI289,RMDF!BP289,RMDF!BW289,RMDF!CD289,RMDF!CK289,RMDF!CR289,RMDF!CY289,RMDF!DF289,RMDF!DM289), RMDF!DT289=ROUND(RMDF!DT289,4))</f>
        <v>1</v>
      </c>
      <c r="DR289" s="317">
        <f>RMDF!DR289</f>
        <v>0</v>
      </c>
      <c r="DS289" s="318" t="str">
        <f>IF(DR289=0,"",_xlfn.XLOOKUP(DR289,StatePicklist!$1:$1,StatePicklist!$3:$3,"NA",0))</f>
        <v/>
      </c>
      <c r="DT289" s="297" t="str">
        <f ca="1">IF(RMDF!DS289="", "", IF(ISNUMBER(MATCH(RMDF!DS289, INDIRECT(DS289), 0)), "OK", "Invalid"))</f>
        <v/>
      </c>
      <c r="DU289" s="281"/>
      <c r="DV289" s="281"/>
      <c r="DW289" s="281"/>
      <c r="DX289" s="281" t="b">
        <f>AND(RMDF!EA289&gt;=0, RMDF!EA289&lt;=1-SUM(RMDF!Z289,RMDF!AG289,RMDF!AN289,RMDF!AU289,RMDF!BB289,RMDF!BI289,RMDF!BP289,RMDF!BW289,RMDF!CD289,RMDF!CK289,RMDF!CR289,RMDF!CY289,RMDF!DF289,RMDF!DM289,RMDF!DT289), RMDF!EA289=ROUND(RMDF!EA289,4))</f>
        <v>1</v>
      </c>
      <c r="DY289" s="317">
        <f>RMDF!DY289</f>
        <v>0</v>
      </c>
      <c r="DZ289" s="318" t="str">
        <f>IF(DY289=0,"",_xlfn.XLOOKUP(DY289,StatePicklist!$1:$1,StatePicklist!$3:$3,"NA",0))</f>
        <v/>
      </c>
      <c r="EA289" s="297" t="str">
        <f ca="1">IF(RMDF!DZ289="", "", IF(ISNUMBER(MATCH(RMDF!DZ289, INDIRECT(DZ289), 0)), "OK", "Invalid"))</f>
        <v/>
      </c>
      <c r="EB289" s="281"/>
      <c r="EC289" s="281"/>
      <c r="ED289" s="281"/>
      <c r="EE289" s="281" t="b">
        <f>AND(RMDF!EH289&gt;=0, RMDF!EH289&lt;=1-SUM(RMDF!Z289,RMDF!AG289,RMDF!AN289,RMDF!AU289,RMDF!BB289,RMDF!BI289,RMDF!BP289,RMDF!BW289,RMDF!CD289,RMDF!CK289,RMDF!CR289,RMDF!CY289,RMDF!DF289,RMDF!DM289,RMDF!DT289,RMDF!EA289), RMDF!EH289=ROUND(RMDF!EH289,4))</f>
        <v>1</v>
      </c>
      <c r="EF289" s="317">
        <f>RMDF!EF289</f>
        <v>0</v>
      </c>
      <c r="EG289" s="318" t="str">
        <f>IF(EF289=0,"",_xlfn.XLOOKUP(EF289,StatePicklist!$1:$1,StatePicklist!$3:$3,"NA",0))</f>
        <v/>
      </c>
      <c r="EH289" s="297" t="str">
        <f ca="1">IF(RMDF!EG289="", "", IF(ISNUMBER(MATCH(RMDF!EG289, INDIRECT(EG289), 0)), "OK", "Invalid"))</f>
        <v/>
      </c>
      <c r="EI289" s="281"/>
      <c r="EJ289" s="281"/>
      <c r="EK289" s="281"/>
      <c r="EL289" s="281" t="b">
        <f>AND(RMDF!EO289&gt;=0, RMDF!EO289&lt;=1-SUM(RMDF!Z289,RMDF!AG289,RMDF!AN289,RMDF!AU289,RMDF!BB289,RMDF!BI289,RMDF!BP289,RMDF!BW289,RMDF!CD289,RMDF!CK289,RMDF!CR289,RMDF!CY289,RMDF!DF289,RMDF!DM289,RMDF!DT289,RMDF!EA289,RMDF!EH289), RMDF!EO289=ROUND(RMDF!EO289,4))</f>
        <v>1</v>
      </c>
      <c r="EM289" s="317">
        <f>RMDF!EM289</f>
        <v>0</v>
      </c>
      <c r="EN289" s="318" t="str">
        <f>IF(EM289=0,"",_xlfn.XLOOKUP(EM289,StatePicklist!$1:$1,StatePicklist!$3:$3,"NA",0))</f>
        <v/>
      </c>
      <c r="EO289" s="297" t="str">
        <f ca="1">IF(RMDF!EN289="", "", IF(ISNUMBER(MATCH(RMDF!EN289, INDIRECT(EN289), 0)), "OK", "Invalid"))</f>
        <v/>
      </c>
      <c r="EP289" s="281"/>
      <c r="EQ289" s="281"/>
      <c r="ER289" s="281"/>
      <c r="ES289" s="281" t="b">
        <f>AND(RMDF!EV289&gt;=0, RMDF!EV289&lt;=1-SUM(RMDF!Z289,RMDF!AG289,RMDF!AN289,RMDF!AU289,RMDF!BB289,RMDF!BI289,RMDF!BP289,RMDF!BW289,RMDF!CD289,RMDF!CK289,RMDF!CR289,RMDF!CY289,RMDF!DF289,RMDF!DM289,RMDF!DT289,RMDF!EA289,RMDF!EH289,RMDF!EO289), RMDF!EV289=ROUND(RMDF!EV289,4))</f>
        <v>1</v>
      </c>
      <c r="ET289" s="317">
        <f>RMDF!ET289</f>
        <v>0</v>
      </c>
      <c r="EU289" s="318" t="str">
        <f>IF(ET289=0,"",_xlfn.XLOOKUP(ET289,StatePicklist!$1:$1,StatePicklist!$3:$3,"NA",0))</f>
        <v/>
      </c>
      <c r="EV289" s="297" t="str">
        <f ca="1">IF(RMDF!EU289="", "", IF(ISNUMBER(MATCH(RMDF!EU289, INDIRECT(EU289), 0)), "OK", "Invalid"))</f>
        <v/>
      </c>
      <c r="EW289" s="281"/>
      <c r="EX289" s="281"/>
      <c r="EY289" s="281"/>
      <c r="EZ289" s="281" t="b">
        <f>AND(RMDF!FC289&gt;=0, RMDF!FC289&lt;=1-SUM(RMDF!Z289,RMDF!AG289,RMDF!AN289,RMDF!AU289,RMDF!BB289,RMDF!BI289,RMDF!BP289,RMDF!BW289,RMDF!CD289,RMDF!CK289,RMDF!CR289,RMDF!CY289,RMDF!DF289,RMDF!DM289,RMDF!DT289,RMDF!EA289,RMDF!EH289,RMDF!EO289,RMDF!EV289), RMDF!FC289=ROUND(RMDF!FC289,4))</f>
        <v>1</v>
      </c>
      <c r="FA289" s="317">
        <f>RMDF!FA289</f>
        <v>0</v>
      </c>
      <c r="FB289" s="318" t="str">
        <f>IF(FA289=0,"",_xlfn.XLOOKUP(FA289,StatePicklist!$1:$1,StatePicklist!$3:$3,"NA",0))</f>
        <v/>
      </c>
      <c r="FC289" s="297" t="str">
        <f ca="1">IF(RMDF!FB289="", "", IF(ISNUMBER(MATCH(RMDF!FB289, INDIRECT(FB289), 0)), "OK", "Invalid"))</f>
        <v/>
      </c>
    </row>
    <row r="290" spans="1:159" s="205" customFormat="1" ht="39.9" customHeight="1" x14ac:dyDescent="0.25">
      <c r="A290" s="206"/>
      <c r="B290" s="196"/>
      <c r="C290" s="197"/>
      <c r="D290" s="198"/>
      <c r="E290" s="199"/>
      <c r="F290" s="200"/>
      <c r="G290" s="201"/>
      <c r="H290" s="292"/>
      <c r="I290" s="305">
        <f>RMDF!I290</f>
        <v>0</v>
      </c>
      <c r="J290" s="305" t="str">
        <f>IF(I290=ProductCode!$B$30,"PDReclPost",IF(OR(I290=ProductCode!$C$30,I290=ProductCode!$E$30,I290=ProductCode!$G$30),"PDPreCon",IF(OR(I290=ProductCode!$D$30,I290=ProductCode!$F$30),"PDNotReclPost","")))</f>
        <v/>
      </c>
      <c r="K290" s="305" t="str">
        <f t="shared" si="18"/>
        <v/>
      </c>
      <c r="L290" s="289"/>
      <c r="M290" s="305" t="str">
        <f t="shared" si="18"/>
        <v/>
      </c>
      <c r="N290" s="289" t="b">
        <f>AND(RMDF!N290&gt;=0, RMDF!N290&lt;=1-RMDF!L290, RMDF!N290=ROUND(RMDF!N290,4))</f>
        <v>1</v>
      </c>
      <c r="O290" s="286" t="str">
        <f>IF(P290="","",IF(I290="","",IF(LEFT(I290,13)="Reclaimed pos",RawMaterialCode!$E$569,RawMaterialCode!$E$568)))</f>
        <v>Reclaimed pre-consumer mixed fibers (RM0578)</v>
      </c>
      <c r="P290" s="295">
        <f t="shared" si="19"/>
        <v>1</v>
      </c>
      <c r="Q290" s="202"/>
      <c r="R290" s="203"/>
      <c r="S290" s="204" t="str">
        <f t="shared" si="20"/>
        <v/>
      </c>
      <c r="T290" s="281"/>
      <c r="U290" s="281"/>
      <c r="V290" s="281"/>
      <c r="W290" s="281"/>
      <c r="X290" s="317">
        <f>RMDF!X290</f>
        <v>0</v>
      </c>
      <c r="Y290" s="318" t="str">
        <f>IF(X290=0,"",_xlfn.XLOOKUP(X290,StatePicklist!$1:$1,StatePicklist!$3:$3,"NA",0))</f>
        <v/>
      </c>
      <c r="Z290" s="297" t="str">
        <f ca="1">IF(RMDF!Y290="", "", IF(ISNUMBER(MATCH(RMDF!Y290, INDIRECT(Y290), 0)), "OK", "Invalid"))</f>
        <v/>
      </c>
      <c r="AA290" s="281"/>
      <c r="AB290" s="281"/>
      <c r="AC290" s="281"/>
      <c r="AD290" s="281" t="b">
        <f>AND(RMDF!AG290&gt;=0, RMDF!AG290&lt;=1-RMDF!Z290, RMDF!AG290=ROUND(RMDF!AG290,4))</f>
        <v>1</v>
      </c>
      <c r="AE290" s="317">
        <f>RMDF!AE290</f>
        <v>0</v>
      </c>
      <c r="AF290" s="318" t="str">
        <f>IF(AE290=0,"",_xlfn.XLOOKUP(AE290,StatePicklist!$1:$1,StatePicklist!$3:$3,"NA",0))</f>
        <v/>
      </c>
      <c r="AG290" s="297" t="str">
        <f ca="1">IF(RMDF!AF290="", "", IF(ISNUMBER(MATCH(RMDF!AF290, INDIRECT(AF290), 0)), "OK", "Invalid"))</f>
        <v/>
      </c>
      <c r="AH290" s="281"/>
      <c r="AI290" s="281"/>
      <c r="AJ290" s="281"/>
      <c r="AK290" s="281" t="b">
        <f>AND(RMDF!AN290&gt;=0, RMDF!AN290&lt;=1-SUM(RMDF!Z290,RMDF!AG290), RMDF!AN290=ROUND(RMDF!AN290,4))</f>
        <v>1</v>
      </c>
      <c r="AL290" s="317">
        <f>RMDF!AL290</f>
        <v>0</v>
      </c>
      <c r="AM290" s="318" t="str">
        <f>IF(AL290=0,"",_xlfn.XLOOKUP(AL290,StatePicklist!$1:$1,StatePicklist!$3:$3,"NA",0))</f>
        <v/>
      </c>
      <c r="AN290" s="297" t="str">
        <f ca="1">IF(RMDF!AM290="", "", IF(ISNUMBER(MATCH(RMDF!AM290, INDIRECT(AM290), 0)), "OK", "Invalid"))</f>
        <v/>
      </c>
      <c r="AO290" s="281"/>
      <c r="AP290" s="281"/>
      <c r="AQ290" s="281"/>
      <c r="AR290" s="281" t="b">
        <f>AND(RMDF!AU290&gt;=0, RMDF!AU290&lt;=1-SUM(RMDF!Z290,RMDF!AG290,RMDF!AN290), RMDF!AU290=ROUND(RMDF!AU290,4))</f>
        <v>1</v>
      </c>
      <c r="AS290" s="317">
        <f>RMDF!AS290</f>
        <v>0</v>
      </c>
      <c r="AT290" s="318" t="str">
        <f>IF(AS290=0,"",_xlfn.XLOOKUP(AS290,StatePicklist!$1:$1,StatePicklist!$3:$3,"NA",0))</f>
        <v/>
      </c>
      <c r="AU290" s="297" t="str">
        <f ca="1">IF(RMDF!AT290="", "", IF(ISNUMBER(MATCH(RMDF!AT290, INDIRECT(AT290), 0)), "OK", "Invalid"))</f>
        <v/>
      </c>
      <c r="AV290" s="281"/>
      <c r="AW290" s="281"/>
      <c r="AX290" s="281"/>
      <c r="AY290" s="281" t="b">
        <f>AND(RMDF!BB290&gt;=0, RMDF!BB290&lt;=1-SUM(RMDF!Z290,RMDF!AG290,RMDF!AN290,RMDF!AU290), RMDF!BB290=ROUND(RMDF!BB290,4))</f>
        <v>1</v>
      </c>
      <c r="AZ290" s="317">
        <f>RMDF!AZ290</f>
        <v>0</v>
      </c>
      <c r="BA290" s="318" t="str">
        <f>IF(AZ290=0,"",_xlfn.XLOOKUP(AZ290,StatePicklist!$1:$1,StatePicklist!$3:$3,"NA",0))</f>
        <v/>
      </c>
      <c r="BB290" s="297" t="str">
        <f ca="1">IF(RMDF!BA290="", "", IF(ISNUMBER(MATCH(RMDF!BA290, INDIRECT(BA290), 0)), "OK", "Invalid"))</f>
        <v/>
      </c>
      <c r="BC290" s="281"/>
      <c r="BD290" s="281"/>
      <c r="BE290" s="281"/>
      <c r="BF290" s="281" t="b">
        <f>AND(RMDF!BI290&gt;=0, RMDF!BI290&lt;=1-SUM(RMDF!Z290,RMDF!AG290,RMDF!AN290,RMDF!AU290,RMDF!BB290), RMDF!BI290=ROUND(RMDF!BI290,4))</f>
        <v>1</v>
      </c>
      <c r="BG290" s="317">
        <f>RMDF!BG290</f>
        <v>0</v>
      </c>
      <c r="BH290" s="318" t="str">
        <f>IF(BG290=0,"",_xlfn.XLOOKUP(BG290,StatePicklist!$1:$1,StatePicklist!$3:$3,"NA",0))</f>
        <v/>
      </c>
      <c r="BI290" s="297" t="str">
        <f ca="1">IF(RMDF!BH290="", "", IF(ISNUMBER(MATCH(RMDF!BH290, INDIRECT(BH290), 0)), "OK", "Invalid"))</f>
        <v/>
      </c>
      <c r="BJ290" s="281"/>
      <c r="BK290" s="281"/>
      <c r="BL290" s="281"/>
      <c r="BM290" s="281" t="b">
        <f>AND(RMDF!BP290&gt;=0, RMDF!BP290&lt;=1-SUM(RMDF!Z290,RMDF!AG290,RMDF!AN290,RMDF!AU290,RMDF!BB290,RMDF!BI290), RMDF!BP290=ROUND(RMDF!BP290,4))</f>
        <v>1</v>
      </c>
      <c r="BN290" s="317">
        <f>RMDF!BN290</f>
        <v>0</v>
      </c>
      <c r="BO290" s="318" t="str">
        <f>IF(BN290=0,"",_xlfn.XLOOKUP(BN290,StatePicklist!$1:$1,StatePicklist!$3:$3,"NA",0))</f>
        <v/>
      </c>
      <c r="BP290" s="297" t="str">
        <f ca="1">IF(RMDF!BO290="", "", IF(ISNUMBER(MATCH(RMDF!BO290, INDIRECT(BO290), 0)), "OK", "Invalid"))</f>
        <v/>
      </c>
      <c r="BQ290" s="281"/>
      <c r="BR290" s="281"/>
      <c r="BS290" s="281"/>
      <c r="BT290" s="281" t="b">
        <f>AND(RMDF!BW290&gt;=0, RMDF!BW290&lt;=1-SUM(RMDF!Z290,RMDF!AG290,RMDF!AN290,RMDF!AU290,RMDF!BB290,RMDF!BI290,RMDF!BP290), RMDF!BW290=ROUND(RMDF!BW290,4))</f>
        <v>1</v>
      </c>
      <c r="BU290" s="317">
        <f>RMDF!BU290</f>
        <v>0</v>
      </c>
      <c r="BV290" s="318" t="str">
        <f>IF(BU290=0,"",_xlfn.XLOOKUP(BU290,StatePicklist!$1:$1,StatePicklist!$3:$3,"NA",0))</f>
        <v/>
      </c>
      <c r="BW290" s="297" t="str">
        <f ca="1">IF(RMDF!BV290="", "", IF(ISNUMBER(MATCH(RMDF!BV290, INDIRECT(BV290), 0)), "OK", "Invalid"))</f>
        <v/>
      </c>
      <c r="BX290" s="281"/>
      <c r="BY290" s="281"/>
      <c r="BZ290" s="281"/>
      <c r="CA290" s="281" t="b">
        <f>AND(RMDF!CD290&gt;=0, RMDF!CD290&lt;=1-SUM(RMDF!Z290,RMDF!AG290,RMDF!AN290,RMDF!AU290,RMDF!BB290,RMDF!BI290,RMDF!BP290,RMDF!BW290), RMDF!CD290=ROUND(RMDF!CD290,4))</f>
        <v>1</v>
      </c>
      <c r="CB290" s="317">
        <f>RMDF!CB290</f>
        <v>0</v>
      </c>
      <c r="CC290" s="318" t="str">
        <f>IF(CB290=0,"",_xlfn.XLOOKUP(CB290,StatePicklist!$1:$1,StatePicklist!$3:$3,"NA",0))</f>
        <v/>
      </c>
      <c r="CD290" s="297" t="str">
        <f ca="1">IF(RMDF!CC290="", "", IF(ISNUMBER(MATCH(RMDF!CC290, INDIRECT(CC290), 0)), "OK", "Invalid"))</f>
        <v/>
      </c>
      <c r="CE290" s="281"/>
      <c r="CF290" s="281"/>
      <c r="CG290" s="281"/>
      <c r="CH290" s="281" t="b">
        <f>AND(RMDF!CK290&gt;=0, RMDF!CK290&lt;=1-SUM(RMDF!Z290,RMDF!AG290,RMDF!AN290,RMDF!AU290,RMDF!BB290,RMDF!BI290,RMDF!BP290,RMDF!BW290,RMDF!CD290), RMDF!CK290=ROUND(RMDF!CK290,4))</f>
        <v>1</v>
      </c>
      <c r="CI290" s="317">
        <f>RMDF!CI290</f>
        <v>0</v>
      </c>
      <c r="CJ290" s="318" t="str">
        <f>IF(CI290=0,"",_xlfn.XLOOKUP(CI290,StatePicklist!$1:$1,StatePicklist!$3:$3,"NA",0))</f>
        <v/>
      </c>
      <c r="CK290" s="297" t="str">
        <f ca="1">IF(RMDF!CJ290="", "", IF(ISNUMBER(MATCH(RMDF!CJ290, INDIRECT(CJ290), 0)), "OK", "Invalid"))</f>
        <v/>
      </c>
      <c r="CL290" s="281"/>
      <c r="CM290" s="281"/>
      <c r="CN290" s="281"/>
      <c r="CO290" s="281" t="b">
        <f>AND(RMDF!CR290&gt;=0, RMDF!CR290&lt;=1-SUM(RMDF!Z290,RMDF!AG290,RMDF!AN290,RMDF!AU290,RMDF!BB290,RMDF!BI290,RMDF!BP290,RMDF!BW290,RMDF!CD290,RMDF!CK290), RMDF!CR290=ROUND(RMDF!CR290,4))</f>
        <v>1</v>
      </c>
      <c r="CP290" s="317">
        <f>RMDF!CP290</f>
        <v>0</v>
      </c>
      <c r="CQ290" s="318" t="str">
        <f>IF(CP290=0,"",_xlfn.XLOOKUP(CP290,StatePicklist!$1:$1,StatePicklist!$3:$3,"NA",0))</f>
        <v/>
      </c>
      <c r="CR290" s="297" t="str">
        <f ca="1">IF(RMDF!CQ290="", "", IF(ISNUMBER(MATCH(RMDF!CQ290, INDIRECT(CQ290), 0)), "OK", "Invalid"))</f>
        <v/>
      </c>
      <c r="CS290" s="281"/>
      <c r="CT290" s="281"/>
      <c r="CU290" s="281"/>
      <c r="CV290" s="281" t="b">
        <f>AND(RMDF!CY290&gt;=0, RMDF!CY290&lt;=1-SUM(RMDF!Z290,RMDF!AG290,RMDF!AN290,RMDF!AU290,RMDF!BB290,RMDF!BI290,RMDF!BP290,RMDF!BW290,RMDF!CD290,RMDF!CK290,RMDF!CR290), RMDF!CY290=ROUND(RMDF!CY290,4))</f>
        <v>1</v>
      </c>
      <c r="CW290" s="317">
        <f>RMDF!CW290</f>
        <v>0</v>
      </c>
      <c r="CX290" s="318" t="str">
        <f>IF(CW290=0,"",_xlfn.XLOOKUP(CW290,StatePicklist!$1:$1,StatePicklist!$3:$3,"NA",0))</f>
        <v/>
      </c>
      <c r="CY290" s="297" t="str">
        <f ca="1">IF(RMDF!CX290="", "", IF(ISNUMBER(MATCH(RMDF!CX290, INDIRECT(CX290), 0)), "OK", "Invalid"))</f>
        <v/>
      </c>
      <c r="CZ290" s="281"/>
      <c r="DA290" s="281"/>
      <c r="DB290" s="281"/>
      <c r="DC290" s="281" t="b">
        <f>AND(RMDF!DF290&gt;=0, RMDF!DF290&lt;=1-SUM(RMDF!Z290,RMDF!AG290,RMDF!AN290,RMDF!AU290,RMDF!BB290,RMDF!BI290,RMDF!BP290,RMDF!BW290,RMDF!CD290,RMDF!CK290,RMDF!CR290,RMDF!CY290), RMDF!DF290=ROUND(RMDF!DF290,4))</f>
        <v>1</v>
      </c>
      <c r="DD290" s="317">
        <f>RMDF!DD290</f>
        <v>0</v>
      </c>
      <c r="DE290" s="318" t="str">
        <f>IF(DD290=0,"",_xlfn.XLOOKUP(DD290,StatePicklist!$1:$1,StatePicklist!$3:$3,"NA",0))</f>
        <v/>
      </c>
      <c r="DF290" s="297" t="str">
        <f ca="1">IF(RMDF!DE290="", "", IF(ISNUMBER(MATCH(RMDF!DE290, INDIRECT(DE290), 0)), "OK", "Invalid"))</f>
        <v/>
      </c>
      <c r="DG290" s="281"/>
      <c r="DH290" s="281"/>
      <c r="DI290" s="281"/>
      <c r="DJ290" s="281" t="b">
        <f>AND(RMDF!DM290&gt;=0, RMDF!DM290&lt;=1-SUM(RMDF!Z290,RMDF!AG290,RMDF!AN290,RMDF!AU290,RMDF!BB290,RMDF!BI290,RMDF!BP290,RMDF!BW290,RMDF!CD290,RMDF!CK290,RMDF!CR290,RMDF!CY290,RMDF!DF290), RMDF!DM290=ROUND(RMDF!DM290,4))</f>
        <v>1</v>
      </c>
      <c r="DK290" s="317">
        <f>RMDF!DK290</f>
        <v>0</v>
      </c>
      <c r="DL290" s="318" t="str">
        <f>IF(DK290=0,"",_xlfn.XLOOKUP(DK290,StatePicklist!$1:$1,StatePicklist!$3:$3,"NA",0))</f>
        <v/>
      </c>
      <c r="DM290" s="297" t="str">
        <f ca="1">IF(RMDF!DL290="", "", IF(ISNUMBER(MATCH(RMDF!DL290, INDIRECT(DL290), 0)), "OK", "Invalid"))</f>
        <v/>
      </c>
      <c r="DN290" s="281"/>
      <c r="DO290" s="281"/>
      <c r="DP290" s="281"/>
      <c r="DQ290" s="281" t="b">
        <f>AND(RMDF!DT290&gt;=0, RMDF!DT290&lt;=1-SUM(RMDF!Z290,RMDF!AG290,RMDF!AN290,RMDF!AU290,RMDF!BB290,RMDF!BI290,RMDF!BP290,RMDF!BW290,RMDF!CD290,RMDF!CK290,RMDF!CR290,RMDF!CY290,RMDF!DF290,RMDF!DM290), RMDF!DT290=ROUND(RMDF!DT290,4))</f>
        <v>1</v>
      </c>
      <c r="DR290" s="317">
        <f>RMDF!DR290</f>
        <v>0</v>
      </c>
      <c r="DS290" s="318" t="str">
        <f>IF(DR290=0,"",_xlfn.XLOOKUP(DR290,StatePicklist!$1:$1,StatePicklist!$3:$3,"NA",0))</f>
        <v/>
      </c>
      <c r="DT290" s="297" t="str">
        <f ca="1">IF(RMDF!DS290="", "", IF(ISNUMBER(MATCH(RMDF!DS290, INDIRECT(DS290), 0)), "OK", "Invalid"))</f>
        <v/>
      </c>
      <c r="DU290" s="281"/>
      <c r="DV290" s="281"/>
      <c r="DW290" s="281"/>
      <c r="DX290" s="281" t="b">
        <f>AND(RMDF!EA290&gt;=0, RMDF!EA290&lt;=1-SUM(RMDF!Z290,RMDF!AG290,RMDF!AN290,RMDF!AU290,RMDF!BB290,RMDF!BI290,RMDF!BP290,RMDF!BW290,RMDF!CD290,RMDF!CK290,RMDF!CR290,RMDF!CY290,RMDF!DF290,RMDF!DM290,RMDF!DT290), RMDF!EA290=ROUND(RMDF!EA290,4))</f>
        <v>1</v>
      </c>
      <c r="DY290" s="317">
        <f>RMDF!DY290</f>
        <v>0</v>
      </c>
      <c r="DZ290" s="318" t="str">
        <f>IF(DY290=0,"",_xlfn.XLOOKUP(DY290,StatePicklist!$1:$1,StatePicklist!$3:$3,"NA",0))</f>
        <v/>
      </c>
      <c r="EA290" s="297" t="str">
        <f ca="1">IF(RMDF!DZ290="", "", IF(ISNUMBER(MATCH(RMDF!DZ290, INDIRECT(DZ290), 0)), "OK", "Invalid"))</f>
        <v/>
      </c>
      <c r="EB290" s="281"/>
      <c r="EC290" s="281"/>
      <c r="ED290" s="281"/>
      <c r="EE290" s="281" t="b">
        <f>AND(RMDF!EH290&gt;=0, RMDF!EH290&lt;=1-SUM(RMDF!Z290,RMDF!AG290,RMDF!AN290,RMDF!AU290,RMDF!BB290,RMDF!BI290,RMDF!BP290,RMDF!BW290,RMDF!CD290,RMDF!CK290,RMDF!CR290,RMDF!CY290,RMDF!DF290,RMDF!DM290,RMDF!DT290,RMDF!EA290), RMDF!EH290=ROUND(RMDF!EH290,4))</f>
        <v>1</v>
      </c>
      <c r="EF290" s="317">
        <f>RMDF!EF290</f>
        <v>0</v>
      </c>
      <c r="EG290" s="318" t="str">
        <f>IF(EF290=0,"",_xlfn.XLOOKUP(EF290,StatePicklist!$1:$1,StatePicklist!$3:$3,"NA",0))</f>
        <v/>
      </c>
      <c r="EH290" s="297" t="str">
        <f ca="1">IF(RMDF!EG290="", "", IF(ISNUMBER(MATCH(RMDF!EG290, INDIRECT(EG290), 0)), "OK", "Invalid"))</f>
        <v/>
      </c>
      <c r="EI290" s="281"/>
      <c r="EJ290" s="281"/>
      <c r="EK290" s="281"/>
      <c r="EL290" s="281" t="b">
        <f>AND(RMDF!EO290&gt;=0, RMDF!EO290&lt;=1-SUM(RMDF!Z290,RMDF!AG290,RMDF!AN290,RMDF!AU290,RMDF!BB290,RMDF!BI290,RMDF!BP290,RMDF!BW290,RMDF!CD290,RMDF!CK290,RMDF!CR290,RMDF!CY290,RMDF!DF290,RMDF!DM290,RMDF!DT290,RMDF!EA290,RMDF!EH290), RMDF!EO290=ROUND(RMDF!EO290,4))</f>
        <v>1</v>
      </c>
      <c r="EM290" s="317">
        <f>RMDF!EM290</f>
        <v>0</v>
      </c>
      <c r="EN290" s="318" t="str">
        <f>IF(EM290=0,"",_xlfn.XLOOKUP(EM290,StatePicklist!$1:$1,StatePicklist!$3:$3,"NA",0))</f>
        <v/>
      </c>
      <c r="EO290" s="297" t="str">
        <f ca="1">IF(RMDF!EN290="", "", IF(ISNUMBER(MATCH(RMDF!EN290, INDIRECT(EN290), 0)), "OK", "Invalid"))</f>
        <v/>
      </c>
      <c r="EP290" s="281"/>
      <c r="EQ290" s="281"/>
      <c r="ER290" s="281"/>
      <c r="ES290" s="281" t="b">
        <f>AND(RMDF!EV290&gt;=0, RMDF!EV290&lt;=1-SUM(RMDF!Z290,RMDF!AG290,RMDF!AN290,RMDF!AU290,RMDF!BB290,RMDF!BI290,RMDF!BP290,RMDF!BW290,RMDF!CD290,RMDF!CK290,RMDF!CR290,RMDF!CY290,RMDF!DF290,RMDF!DM290,RMDF!DT290,RMDF!EA290,RMDF!EH290,RMDF!EO290), RMDF!EV290=ROUND(RMDF!EV290,4))</f>
        <v>1</v>
      </c>
      <c r="ET290" s="317">
        <f>RMDF!ET290</f>
        <v>0</v>
      </c>
      <c r="EU290" s="318" t="str">
        <f>IF(ET290=0,"",_xlfn.XLOOKUP(ET290,StatePicklist!$1:$1,StatePicklist!$3:$3,"NA",0))</f>
        <v/>
      </c>
      <c r="EV290" s="297" t="str">
        <f ca="1">IF(RMDF!EU290="", "", IF(ISNUMBER(MATCH(RMDF!EU290, INDIRECT(EU290), 0)), "OK", "Invalid"))</f>
        <v/>
      </c>
      <c r="EW290" s="281"/>
      <c r="EX290" s="281"/>
      <c r="EY290" s="281"/>
      <c r="EZ290" s="281" t="b">
        <f>AND(RMDF!FC290&gt;=0, RMDF!FC290&lt;=1-SUM(RMDF!Z290,RMDF!AG290,RMDF!AN290,RMDF!AU290,RMDF!BB290,RMDF!BI290,RMDF!BP290,RMDF!BW290,RMDF!CD290,RMDF!CK290,RMDF!CR290,RMDF!CY290,RMDF!DF290,RMDF!DM290,RMDF!DT290,RMDF!EA290,RMDF!EH290,RMDF!EO290,RMDF!EV290), RMDF!FC290=ROUND(RMDF!FC290,4))</f>
        <v>1</v>
      </c>
      <c r="FA290" s="317">
        <f>RMDF!FA290</f>
        <v>0</v>
      </c>
      <c r="FB290" s="318" t="str">
        <f>IF(FA290=0,"",_xlfn.XLOOKUP(FA290,StatePicklist!$1:$1,StatePicklist!$3:$3,"NA",0))</f>
        <v/>
      </c>
      <c r="FC290" s="297" t="str">
        <f ca="1">IF(RMDF!FB290="", "", IF(ISNUMBER(MATCH(RMDF!FB290, INDIRECT(FB290), 0)), "OK", "Invalid"))</f>
        <v/>
      </c>
    </row>
    <row r="291" spans="1:159" s="205" customFormat="1" ht="39.9" customHeight="1" x14ac:dyDescent="0.25">
      <c r="A291" s="206"/>
      <c r="B291" s="196"/>
      <c r="C291" s="197"/>
      <c r="D291" s="198"/>
      <c r="E291" s="199"/>
      <c r="F291" s="200"/>
      <c r="G291" s="201"/>
      <c r="H291" s="292"/>
      <c r="I291" s="305">
        <f>RMDF!I291</f>
        <v>0</v>
      </c>
      <c r="J291" s="305" t="str">
        <f>IF(I291=ProductCode!$B$30,"PDReclPost",IF(OR(I291=ProductCode!$C$30,I291=ProductCode!$E$30,I291=ProductCode!$G$30),"PDPreCon",IF(OR(I291=ProductCode!$D$30,I291=ProductCode!$F$30),"PDNotReclPost","")))</f>
        <v/>
      </c>
      <c r="K291" s="305" t="str">
        <f t="shared" si="18"/>
        <v/>
      </c>
      <c r="L291" s="289"/>
      <c r="M291" s="305" t="str">
        <f t="shared" si="18"/>
        <v/>
      </c>
      <c r="N291" s="289" t="b">
        <f>AND(RMDF!N291&gt;=0, RMDF!N291&lt;=1-RMDF!L291, RMDF!N291=ROUND(RMDF!N291,4))</f>
        <v>1</v>
      </c>
      <c r="O291" s="286" t="str">
        <f>IF(P291="","",IF(I291="","",IF(LEFT(I291,13)="Reclaimed pos",RawMaterialCode!$E$569,RawMaterialCode!$E$568)))</f>
        <v>Reclaimed pre-consumer mixed fibers (RM0578)</v>
      </c>
      <c r="P291" s="295">
        <f t="shared" si="19"/>
        <v>1</v>
      </c>
      <c r="Q291" s="202"/>
      <c r="R291" s="203"/>
      <c r="S291" s="204" t="str">
        <f t="shared" si="20"/>
        <v/>
      </c>
      <c r="T291" s="281"/>
      <c r="U291" s="281"/>
      <c r="V291" s="281"/>
      <c r="W291" s="281"/>
      <c r="X291" s="317">
        <f>RMDF!X291</f>
        <v>0</v>
      </c>
      <c r="Y291" s="318" t="str">
        <f>IF(X291=0,"",_xlfn.XLOOKUP(X291,StatePicklist!$1:$1,StatePicklist!$3:$3,"NA",0))</f>
        <v/>
      </c>
      <c r="Z291" s="297" t="str">
        <f ca="1">IF(RMDF!Y291="", "", IF(ISNUMBER(MATCH(RMDF!Y291, INDIRECT(Y291), 0)), "OK", "Invalid"))</f>
        <v/>
      </c>
      <c r="AA291" s="281"/>
      <c r="AB291" s="281"/>
      <c r="AC291" s="281"/>
      <c r="AD291" s="281" t="b">
        <f>AND(RMDF!AG291&gt;=0, RMDF!AG291&lt;=1-RMDF!Z291, RMDF!AG291=ROUND(RMDF!AG291,4))</f>
        <v>1</v>
      </c>
      <c r="AE291" s="317">
        <f>RMDF!AE291</f>
        <v>0</v>
      </c>
      <c r="AF291" s="318" t="str">
        <f>IF(AE291=0,"",_xlfn.XLOOKUP(AE291,StatePicklist!$1:$1,StatePicklist!$3:$3,"NA",0))</f>
        <v/>
      </c>
      <c r="AG291" s="297" t="str">
        <f ca="1">IF(RMDF!AF291="", "", IF(ISNUMBER(MATCH(RMDF!AF291, INDIRECT(AF291), 0)), "OK", "Invalid"))</f>
        <v/>
      </c>
      <c r="AH291" s="281"/>
      <c r="AI291" s="281"/>
      <c r="AJ291" s="281"/>
      <c r="AK291" s="281" t="b">
        <f>AND(RMDF!AN291&gt;=0, RMDF!AN291&lt;=1-SUM(RMDF!Z291,RMDF!AG291), RMDF!AN291=ROUND(RMDF!AN291,4))</f>
        <v>1</v>
      </c>
      <c r="AL291" s="317">
        <f>RMDF!AL291</f>
        <v>0</v>
      </c>
      <c r="AM291" s="318" t="str">
        <f>IF(AL291=0,"",_xlfn.XLOOKUP(AL291,StatePicklist!$1:$1,StatePicklist!$3:$3,"NA",0))</f>
        <v/>
      </c>
      <c r="AN291" s="297" t="str">
        <f ca="1">IF(RMDF!AM291="", "", IF(ISNUMBER(MATCH(RMDF!AM291, INDIRECT(AM291), 0)), "OK", "Invalid"))</f>
        <v/>
      </c>
      <c r="AO291" s="281"/>
      <c r="AP291" s="281"/>
      <c r="AQ291" s="281"/>
      <c r="AR291" s="281" t="b">
        <f>AND(RMDF!AU291&gt;=0, RMDF!AU291&lt;=1-SUM(RMDF!Z291,RMDF!AG291,RMDF!AN291), RMDF!AU291=ROUND(RMDF!AU291,4))</f>
        <v>1</v>
      </c>
      <c r="AS291" s="317">
        <f>RMDF!AS291</f>
        <v>0</v>
      </c>
      <c r="AT291" s="318" t="str">
        <f>IF(AS291=0,"",_xlfn.XLOOKUP(AS291,StatePicklist!$1:$1,StatePicklist!$3:$3,"NA",0))</f>
        <v/>
      </c>
      <c r="AU291" s="297" t="str">
        <f ca="1">IF(RMDF!AT291="", "", IF(ISNUMBER(MATCH(RMDF!AT291, INDIRECT(AT291), 0)), "OK", "Invalid"))</f>
        <v/>
      </c>
      <c r="AV291" s="281"/>
      <c r="AW291" s="281"/>
      <c r="AX291" s="281"/>
      <c r="AY291" s="281" t="b">
        <f>AND(RMDF!BB291&gt;=0, RMDF!BB291&lt;=1-SUM(RMDF!Z291,RMDF!AG291,RMDF!AN291,RMDF!AU291), RMDF!BB291=ROUND(RMDF!BB291,4))</f>
        <v>1</v>
      </c>
      <c r="AZ291" s="317">
        <f>RMDF!AZ291</f>
        <v>0</v>
      </c>
      <c r="BA291" s="318" t="str">
        <f>IF(AZ291=0,"",_xlfn.XLOOKUP(AZ291,StatePicklist!$1:$1,StatePicklist!$3:$3,"NA",0))</f>
        <v/>
      </c>
      <c r="BB291" s="297" t="str">
        <f ca="1">IF(RMDF!BA291="", "", IF(ISNUMBER(MATCH(RMDF!BA291, INDIRECT(BA291), 0)), "OK", "Invalid"))</f>
        <v/>
      </c>
      <c r="BC291" s="281"/>
      <c r="BD291" s="281"/>
      <c r="BE291" s="281"/>
      <c r="BF291" s="281" t="b">
        <f>AND(RMDF!BI291&gt;=0, RMDF!BI291&lt;=1-SUM(RMDF!Z291,RMDF!AG291,RMDF!AN291,RMDF!AU291,RMDF!BB291), RMDF!BI291=ROUND(RMDF!BI291,4))</f>
        <v>1</v>
      </c>
      <c r="BG291" s="317">
        <f>RMDF!BG291</f>
        <v>0</v>
      </c>
      <c r="BH291" s="318" t="str">
        <f>IF(BG291=0,"",_xlfn.XLOOKUP(BG291,StatePicklist!$1:$1,StatePicklist!$3:$3,"NA",0))</f>
        <v/>
      </c>
      <c r="BI291" s="297" t="str">
        <f ca="1">IF(RMDF!BH291="", "", IF(ISNUMBER(MATCH(RMDF!BH291, INDIRECT(BH291), 0)), "OK", "Invalid"))</f>
        <v/>
      </c>
      <c r="BJ291" s="281"/>
      <c r="BK291" s="281"/>
      <c r="BL291" s="281"/>
      <c r="BM291" s="281" t="b">
        <f>AND(RMDF!BP291&gt;=0, RMDF!BP291&lt;=1-SUM(RMDF!Z291,RMDF!AG291,RMDF!AN291,RMDF!AU291,RMDF!BB291,RMDF!BI291), RMDF!BP291=ROUND(RMDF!BP291,4))</f>
        <v>1</v>
      </c>
      <c r="BN291" s="317">
        <f>RMDF!BN291</f>
        <v>0</v>
      </c>
      <c r="BO291" s="318" t="str">
        <f>IF(BN291=0,"",_xlfn.XLOOKUP(BN291,StatePicklist!$1:$1,StatePicklist!$3:$3,"NA",0))</f>
        <v/>
      </c>
      <c r="BP291" s="297" t="str">
        <f ca="1">IF(RMDF!BO291="", "", IF(ISNUMBER(MATCH(RMDF!BO291, INDIRECT(BO291), 0)), "OK", "Invalid"))</f>
        <v/>
      </c>
      <c r="BQ291" s="281"/>
      <c r="BR291" s="281"/>
      <c r="BS291" s="281"/>
      <c r="BT291" s="281" t="b">
        <f>AND(RMDF!BW291&gt;=0, RMDF!BW291&lt;=1-SUM(RMDF!Z291,RMDF!AG291,RMDF!AN291,RMDF!AU291,RMDF!BB291,RMDF!BI291,RMDF!BP291), RMDF!BW291=ROUND(RMDF!BW291,4))</f>
        <v>1</v>
      </c>
      <c r="BU291" s="317">
        <f>RMDF!BU291</f>
        <v>0</v>
      </c>
      <c r="BV291" s="318" t="str">
        <f>IF(BU291=0,"",_xlfn.XLOOKUP(BU291,StatePicklist!$1:$1,StatePicklist!$3:$3,"NA",0))</f>
        <v/>
      </c>
      <c r="BW291" s="297" t="str">
        <f ca="1">IF(RMDF!BV291="", "", IF(ISNUMBER(MATCH(RMDF!BV291, INDIRECT(BV291), 0)), "OK", "Invalid"))</f>
        <v/>
      </c>
      <c r="BX291" s="281"/>
      <c r="BY291" s="281"/>
      <c r="BZ291" s="281"/>
      <c r="CA291" s="281" t="b">
        <f>AND(RMDF!CD291&gt;=0, RMDF!CD291&lt;=1-SUM(RMDF!Z291,RMDF!AG291,RMDF!AN291,RMDF!AU291,RMDF!BB291,RMDF!BI291,RMDF!BP291,RMDF!BW291), RMDF!CD291=ROUND(RMDF!CD291,4))</f>
        <v>1</v>
      </c>
      <c r="CB291" s="317">
        <f>RMDF!CB291</f>
        <v>0</v>
      </c>
      <c r="CC291" s="318" t="str">
        <f>IF(CB291=0,"",_xlfn.XLOOKUP(CB291,StatePicklist!$1:$1,StatePicklist!$3:$3,"NA",0))</f>
        <v/>
      </c>
      <c r="CD291" s="297" t="str">
        <f ca="1">IF(RMDF!CC291="", "", IF(ISNUMBER(MATCH(RMDF!CC291, INDIRECT(CC291), 0)), "OK", "Invalid"))</f>
        <v/>
      </c>
      <c r="CE291" s="281"/>
      <c r="CF291" s="281"/>
      <c r="CG291" s="281"/>
      <c r="CH291" s="281" t="b">
        <f>AND(RMDF!CK291&gt;=0, RMDF!CK291&lt;=1-SUM(RMDF!Z291,RMDF!AG291,RMDF!AN291,RMDF!AU291,RMDF!BB291,RMDF!BI291,RMDF!BP291,RMDF!BW291,RMDF!CD291), RMDF!CK291=ROUND(RMDF!CK291,4))</f>
        <v>1</v>
      </c>
      <c r="CI291" s="317">
        <f>RMDF!CI291</f>
        <v>0</v>
      </c>
      <c r="CJ291" s="318" t="str">
        <f>IF(CI291=0,"",_xlfn.XLOOKUP(CI291,StatePicklist!$1:$1,StatePicklist!$3:$3,"NA",0))</f>
        <v/>
      </c>
      <c r="CK291" s="297" t="str">
        <f ca="1">IF(RMDF!CJ291="", "", IF(ISNUMBER(MATCH(RMDF!CJ291, INDIRECT(CJ291), 0)), "OK", "Invalid"))</f>
        <v/>
      </c>
      <c r="CL291" s="281"/>
      <c r="CM291" s="281"/>
      <c r="CN291" s="281"/>
      <c r="CO291" s="281" t="b">
        <f>AND(RMDF!CR291&gt;=0, RMDF!CR291&lt;=1-SUM(RMDF!Z291,RMDF!AG291,RMDF!AN291,RMDF!AU291,RMDF!BB291,RMDF!BI291,RMDF!BP291,RMDF!BW291,RMDF!CD291,RMDF!CK291), RMDF!CR291=ROUND(RMDF!CR291,4))</f>
        <v>1</v>
      </c>
      <c r="CP291" s="317">
        <f>RMDF!CP291</f>
        <v>0</v>
      </c>
      <c r="CQ291" s="318" t="str">
        <f>IF(CP291=0,"",_xlfn.XLOOKUP(CP291,StatePicklist!$1:$1,StatePicklist!$3:$3,"NA",0))</f>
        <v/>
      </c>
      <c r="CR291" s="297" t="str">
        <f ca="1">IF(RMDF!CQ291="", "", IF(ISNUMBER(MATCH(RMDF!CQ291, INDIRECT(CQ291), 0)), "OK", "Invalid"))</f>
        <v/>
      </c>
      <c r="CS291" s="281"/>
      <c r="CT291" s="281"/>
      <c r="CU291" s="281"/>
      <c r="CV291" s="281" t="b">
        <f>AND(RMDF!CY291&gt;=0, RMDF!CY291&lt;=1-SUM(RMDF!Z291,RMDF!AG291,RMDF!AN291,RMDF!AU291,RMDF!BB291,RMDF!BI291,RMDF!BP291,RMDF!BW291,RMDF!CD291,RMDF!CK291,RMDF!CR291), RMDF!CY291=ROUND(RMDF!CY291,4))</f>
        <v>1</v>
      </c>
      <c r="CW291" s="317">
        <f>RMDF!CW291</f>
        <v>0</v>
      </c>
      <c r="CX291" s="318" t="str">
        <f>IF(CW291=0,"",_xlfn.XLOOKUP(CW291,StatePicklist!$1:$1,StatePicklist!$3:$3,"NA",0))</f>
        <v/>
      </c>
      <c r="CY291" s="297" t="str">
        <f ca="1">IF(RMDF!CX291="", "", IF(ISNUMBER(MATCH(RMDF!CX291, INDIRECT(CX291), 0)), "OK", "Invalid"))</f>
        <v/>
      </c>
      <c r="CZ291" s="281"/>
      <c r="DA291" s="281"/>
      <c r="DB291" s="281"/>
      <c r="DC291" s="281" t="b">
        <f>AND(RMDF!DF291&gt;=0, RMDF!DF291&lt;=1-SUM(RMDF!Z291,RMDF!AG291,RMDF!AN291,RMDF!AU291,RMDF!BB291,RMDF!BI291,RMDF!BP291,RMDF!BW291,RMDF!CD291,RMDF!CK291,RMDF!CR291,RMDF!CY291), RMDF!DF291=ROUND(RMDF!DF291,4))</f>
        <v>1</v>
      </c>
      <c r="DD291" s="317">
        <f>RMDF!DD291</f>
        <v>0</v>
      </c>
      <c r="DE291" s="318" t="str">
        <f>IF(DD291=0,"",_xlfn.XLOOKUP(DD291,StatePicklist!$1:$1,StatePicklist!$3:$3,"NA",0))</f>
        <v/>
      </c>
      <c r="DF291" s="297" t="str">
        <f ca="1">IF(RMDF!DE291="", "", IF(ISNUMBER(MATCH(RMDF!DE291, INDIRECT(DE291), 0)), "OK", "Invalid"))</f>
        <v/>
      </c>
      <c r="DG291" s="281"/>
      <c r="DH291" s="281"/>
      <c r="DI291" s="281"/>
      <c r="DJ291" s="281" t="b">
        <f>AND(RMDF!DM291&gt;=0, RMDF!DM291&lt;=1-SUM(RMDF!Z291,RMDF!AG291,RMDF!AN291,RMDF!AU291,RMDF!BB291,RMDF!BI291,RMDF!BP291,RMDF!BW291,RMDF!CD291,RMDF!CK291,RMDF!CR291,RMDF!CY291,RMDF!DF291), RMDF!DM291=ROUND(RMDF!DM291,4))</f>
        <v>1</v>
      </c>
      <c r="DK291" s="317">
        <f>RMDF!DK291</f>
        <v>0</v>
      </c>
      <c r="DL291" s="318" t="str">
        <f>IF(DK291=0,"",_xlfn.XLOOKUP(DK291,StatePicklist!$1:$1,StatePicklist!$3:$3,"NA",0))</f>
        <v/>
      </c>
      <c r="DM291" s="297" t="str">
        <f ca="1">IF(RMDF!DL291="", "", IF(ISNUMBER(MATCH(RMDF!DL291, INDIRECT(DL291), 0)), "OK", "Invalid"))</f>
        <v/>
      </c>
      <c r="DN291" s="281"/>
      <c r="DO291" s="281"/>
      <c r="DP291" s="281"/>
      <c r="DQ291" s="281" t="b">
        <f>AND(RMDF!DT291&gt;=0, RMDF!DT291&lt;=1-SUM(RMDF!Z291,RMDF!AG291,RMDF!AN291,RMDF!AU291,RMDF!BB291,RMDF!BI291,RMDF!BP291,RMDF!BW291,RMDF!CD291,RMDF!CK291,RMDF!CR291,RMDF!CY291,RMDF!DF291,RMDF!DM291), RMDF!DT291=ROUND(RMDF!DT291,4))</f>
        <v>1</v>
      </c>
      <c r="DR291" s="317">
        <f>RMDF!DR291</f>
        <v>0</v>
      </c>
      <c r="DS291" s="318" t="str">
        <f>IF(DR291=0,"",_xlfn.XLOOKUP(DR291,StatePicklist!$1:$1,StatePicklist!$3:$3,"NA",0))</f>
        <v/>
      </c>
      <c r="DT291" s="297" t="str">
        <f ca="1">IF(RMDF!DS291="", "", IF(ISNUMBER(MATCH(RMDF!DS291, INDIRECT(DS291), 0)), "OK", "Invalid"))</f>
        <v/>
      </c>
      <c r="DU291" s="281"/>
      <c r="DV291" s="281"/>
      <c r="DW291" s="281"/>
      <c r="DX291" s="281" t="b">
        <f>AND(RMDF!EA291&gt;=0, RMDF!EA291&lt;=1-SUM(RMDF!Z291,RMDF!AG291,RMDF!AN291,RMDF!AU291,RMDF!BB291,RMDF!BI291,RMDF!BP291,RMDF!BW291,RMDF!CD291,RMDF!CK291,RMDF!CR291,RMDF!CY291,RMDF!DF291,RMDF!DM291,RMDF!DT291), RMDF!EA291=ROUND(RMDF!EA291,4))</f>
        <v>1</v>
      </c>
      <c r="DY291" s="317">
        <f>RMDF!DY291</f>
        <v>0</v>
      </c>
      <c r="DZ291" s="318" t="str">
        <f>IF(DY291=0,"",_xlfn.XLOOKUP(DY291,StatePicklist!$1:$1,StatePicklist!$3:$3,"NA",0))</f>
        <v/>
      </c>
      <c r="EA291" s="297" t="str">
        <f ca="1">IF(RMDF!DZ291="", "", IF(ISNUMBER(MATCH(RMDF!DZ291, INDIRECT(DZ291), 0)), "OK", "Invalid"))</f>
        <v/>
      </c>
      <c r="EB291" s="281"/>
      <c r="EC291" s="281"/>
      <c r="ED291" s="281"/>
      <c r="EE291" s="281" t="b">
        <f>AND(RMDF!EH291&gt;=0, RMDF!EH291&lt;=1-SUM(RMDF!Z291,RMDF!AG291,RMDF!AN291,RMDF!AU291,RMDF!BB291,RMDF!BI291,RMDF!BP291,RMDF!BW291,RMDF!CD291,RMDF!CK291,RMDF!CR291,RMDF!CY291,RMDF!DF291,RMDF!DM291,RMDF!DT291,RMDF!EA291), RMDF!EH291=ROUND(RMDF!EH291,4))</f>
        <v>1</v>
      </c>
      <c r="EF291" s="317">
        <f>RMDF!EF291</f>
        <v>0</v>
      </c>
      <c r="EG291" s="318" t="str">
        <f>IF(EF291=0,"",_xlfn.XLOOKUP(EF291,StatePicklist!$1:$1,StatePicklist!$3:$3,"NA",0))</f>
        <v/>
      </c>
      <c r="EH291" s="297" t="str">
        <f ca="1">IF(RMDF!EG291="", "", IF(ISNUMBER(MATCH(RMDF!EG291, INDIRECT(EG291), 0)), "OK", "Invalid"))</f>
        <v/>
      </c>
      <c r="EI291" s="281"/>
      <c r="EJ291" s="281"/>
      <c r="EK291" s="281"/>
      <c r="EL291" s="281" t="b">
        <f>AND(RMDF!EO291&gt;=0, RMDF!EO291&lt;=1-SUM(RMDF!Z291,RMDF!AG291,RMDF!AN291,RMDF!AU291,RMDF!BB291,RMDF!BI291,RMDF!BP291,RMDF!BW291,RMDF!CD291,RMDF!CK291,RMDF!CR291,RMDF!CY291,RMDF!DF291,RMDF!DM291,RMDF!DT291,RMDF!EA291,RMDF!EH291), RMDF!EO291=ROUND(RMDF!EO291,4))</f>
        <v>1</v>
      </c>
      <c r="EM291" s="317">
        <f>RMDF!EM291</f>
        <v>0</v>
      </c>
      <c r="EN291" s="318" t="str">
        <f>IF(EM291=0,"",_xlfn.XLOOKUP(EM291,StatePicklist!$1:$1,StatePicklist!$3:$3,"NA",0))</f>
        <v/>
      </c>
      <c r="EO291" s="297" t="str">
        <f ca="1">IF(RMDF!EN291="", "", IF(ISNUMBER(MATCH(RMDF!EN291, INDIRECT(EN291), 0)), "OK", "Invalid"))</f>
        <v/>
      </c>
      <c r="EP291" s="281"/>
      <c r="EQ291" s="281"/>
      <c r="ER291" s="281"/>
      <c r="ES291" s="281" t="b">
        <f>AND(RMDF!EV291&gt;=0, RMDF!EV291&lt;=1-SUM(RMDF!Z291,RMDF!AG291,RMDF!AN291,RMDF!AU291,RMDF!BB291,RMDF!BI291,RMDF!BP291,RMDF!BW291,RMDF!CD291,RMDF!CK291,RMDF!CR291,RMDF!CY291,RMDF!DF291,RMDF!DM291,RMDF!DT291,RMDF!EA291,RMDF!EH291,RMDF!EO291), RMDF!EV291=ROUND(RMDF!EV291,4))</f>
        <v>1</v>
      </c>
      <c r="ET291" s="317">
        <f>RMDF!ET291</f>
        <v>0</v>
      </c>
      <c r="EU291" s="318" t="str">
        <f>IF(ET291=0,"",_xlfn.XLOOKUP(ET291,StatePicklist!$1:$1,StatePicklist!$3:$3,"NA",0))</f>
        <v/>
      </c>
      <c r="EV291" s="297" t="str">
        <f ca="1">IF(RMDF!EU291="", "", IF(ISNUMBER(MATCH(RMDF!EU291, INDIRECT(EU291), 0)), "OK", "Invalid"))</f>
        <v/>
      </c>
      <c r="EW291" s="281"/>
      <c r="EX291" s="281"/>
      <c r="EY291" s="281"/>
      <c r="EZ291" s="281" t="b">
        <f>AND(RMDF!FC291&gt;=0, RMDF!FC291&lt;=1-SUM(RMDF!Z291,RMDF!AG291,RMDF!AN291,RMDF!AU291,RMDF!BB291,RMDF!BI291,RMDF!BP291,RMDF!BW291,RMDF!CD291,RMDF!CK291,RMDF!CR291,RMDF!CY291,RMDF!DF291,RMDF!DM291,RMDF!DT291,RMDF!EA291,RMDF!EH291,RMDF!EO291,RMDF!EV291), RMDF!FC291=ROUND(RMDF!FC291,4))</f>
        <v>1</v>
      </c>
      <c r="FA291" s="317">
        <f>RMDF!FA291</f>
        <v>0</v>
      </c>
      <c r="FB291" s="318" t="str">
        <f>IF(FA291=0,"",_xlfn.XLOOKUP(FA291,StatePicklist!$1:$1,StatePicklist!$3:$3,"NA",0))</f>
        <v/>
      </c>
      <c r="FC291" s="297" t="str">
        <f ca="1">IF(RMDF!FB291="", "", IF(ISNUMBER(MATCH(RMDF!FB291, INDIRECT(FB291), 0)), "OK", "Invalid"))</f>
        <v/>
      </c>
    </row>
    <row r="292" spans="1:159" s="205" customFormat="1" ht="39.9" customHeight="1" x14ac:dyDescent="0.25">
      <c r="A292" s="206"/>
      <c r="B292" s="196"/>
      <c r="C292" s="197"/>
      <c r="D292" s="198"/>
      <c r="E292" s="199"/>
      <c r="F292" s="200"/>
      <c r="G292" s="201"/>
      <c r="H292" s="292"/>
      <c r="I292" s="305">
        <f>RMDF!I292</f>
        <v>0</v>
      </c>
      <c r="J292" s="305" t="str">
        <f>IF(I292=ProductCode!$B$30,"PDReclPost",IF(OR(I292=ProductCode!$C$30,I292=ProductCode!$E$30,I292=ProductCode!$G$30),"PDPreCon",IF(OR(I292=ProductCode!$D$30,I292=ProductCode!$F$30),"PDNotReclPost","")))</f>
        <v/>
      </c>
      <c r="K292" s="305" t="str">
        <f t="shared" ref="K292:M355" si="21">IF(LEFT($I292,13)="Reclaimed pre","Rmpre",IF(LEFT($I292,13)="Reclaimed pos","Rmpost",""))</f>
        <v/>
      </c>
      <c r="L292" s="289"/>
      <c r="M292" s="305" t="str">
        <f t="shared" si="21"/>
        <v/>
      </c>
      <c r="N292" s="289" t="b">
        <f>AND(RMDF!N292&gt;=0, RMDF!N292&lt;=1-RMDF!L292, RMDF!N292=ROUND(RMDF!N292,4))</f>
        <v>1</v>
      </c>
      <c r="O292" s="286" t="str">
        <f>IF(P292="","",IF(I292="","",IF(LEFT(I292,13)="Reclaimed pos",RawMaterialCode!$E$569,RawMaterialCode!$E$568)))</f>
        <v>Reclaimed pre-consumer mixed fibers (RM0578)</v>
      </c>
      <c r="P292" s="295">
        <f t="shared" ref="P292:P355" si="22">IF(OR(I292="",1-SUM(L292,N292)=0),"",1-SUM(L292,N292))</f>
        <v>1</v>
      </c>
      <c r="Q292" s="202"/>
      <c r="R292" s="203"/>
      <c r="S292" s="204" t="str">
        <f t="shared" ref="S292:S355" si="23">IF(C292="","",IF(R292&lt;&gt;0,SUMIF($Z$33:$FC$33,$Z$33,Z292:FC292),""))</f>
        <v/>
      </c>
      <c r="T292" s="281"/>
      <c r="U292" s="281"/>
      <c r="V292" s="281"/>
      <c r="W292" s="281"/>
      <c r="X292" s="317">
        <f>RMDF!X292</f>
        <v>0</v>
      </c>
      <c r="Y292" s="318" t="str">
        <f>IF(X292=0,"",_xlfn.XLOOKUP(X292,StatePicklist!$1:$1,StatePicklist!$3:$3,"NA",0))</f>
        <v/>
      </c>
      <c r="Z292" s="297" t="str">
        <f ca="1">IF(RMDF!Y292="", "", IF(ISNUMBER(MATCH(RMDF!Y292, INDIRECT(Y292), 0)), "OK", "Invalid"))</f>
        <v/>
      </c>
      <c r="AA292" s="281"/>
      <c r="AB292" s="281"/>
      <c r="AC292" s="281"/>
      <c r="AD292" s="281" t="b">
        <f>AND(RMDF!AG292&gt;=0, RMDF!AG292&lt;=1-RMDF!Z292, RMDF!AG292=ROUND(RMDF!AG292,4))</f>
        <v>1</v>
      </c>
      <c r="AE292" s="317">
        <f>RMDF!AE292</f>
        <v>0</v>
      </c>
      <c r="AF292" s="318" t="str">
        <f>IF(AE292=0,"",_xlfn.XLOOKUP(AE292,StatePicklist!$1:$1,StatePicklist!$3:$3,"NA",0))</f>
        <v/>
      </c>
      <c r="AG292" s="297" t="str">
        <f ca="1">IF(RMDF!AF292="", "", IF(ISNUMBER(MATCH(RMDF!AF292, INDIRECT(AF292), 0)), "OK", "Invalid"))</f>
        <v/>
      </c>
      <c r="AH292" s="281"/>
      <c r="AI292" s="281"/>
      <c r="AJ292" s="281"/>
      <c r="AK292" s="281" t="b">
        <f>AND(RMDF!AN292&gt;=0, RMDF!AN292&lt;=1-SUM(RMDF!Z292,RMDF!AG292), RMDF!AN292=ROUND(RMDF!AN292,4))</f>
        <v>1</v>
      </c>
      <c r="AL292" s="317">
        <f>RMDF!AL292</f>
        <v>0</v>
      </c>
      <c r="AM292" s="318" t="str">
        <f>IF(AL292=0,"",_xlfn.XLOOKUP(AL292,StatePicklist!$1:$1,StatePicklist!$3:$3,"NA",0))</f>
        <v/>
      </c>
      <c r="AN292" s="297" t="str">
        <f ca="1">IF(RMDF!AM292="", "", IF(ISNUMBER(MATCH(RMDF!AM292, INDIRECT(AM292), 0)), "OK", "Invalid"))</f>
        <v/>
      </c>
      <c r="AO292" s="281"/>
      <c r="AP292" s="281"/>
      <c r="AQ292" s="281"/>
      <c r="AR292" s="281" t="b">
        <f>AND(RMDF!AU292&gt;=0, RMDF!AU292&lt;=1-SUM(RMDF!Z292,RMDF!AG292,RMDF!AN292), RMDF!AU292=ROUND(RMDF!AU292,4))</f>
        <v>1</v>
      </c>
      <c r="AS292" s="317">
        <f>RMDF!AS292</f>
        <v>0</v>
      </c>
      <c r="AT292" s="318" t="str">
        <f>IF(AS292=0,"",_xlfn.XLOOKUP(AS292,StatePicklist!$1:$1,StatePicklist!$3:$3,"NA",0))</f>
        <v/>
      </c>
      <c r="AU292" s="297" t="str">
        <f ca="1">IF(RMDF!AT292="", "", IF(ISNUMBER(MATCH(RMDF!AT292, INDIRECT(AT292), 0)), "OK", "Invalid"))</f>
        <v/>
      </c>
      <c r="AV292" s="281"/>
      <c r="AW292" s="281"/>
      <c r="AX292" s="281"/>
      <c r="AY292" s="281" t="b">
        <f>AND(RMDF!BB292&gt;=0, RMDF!BB292&lt;=1-SUM(RMDF!Z292,RMDF!AG292,RMDF!AN292,RMDF!AU292), RMDF!BB292=ROUND(RMDF!BB292,4))</f>
        <v>1</v>
      </c>
      <c r="AZ292" s="317">
        <f>RMDF!AZ292</f>
        <v>0</v>
      </c>
      <c r="BA292" s="318" t="str">
        <f>IF(AZ292=0,"",_xlfn.XLOOKUP(AZ292,StatePicklist!$1:$1,StatePicklist!$3:$3,"NA",0))</f>
        <v/>
      </c>
      <c r="BB292" s="297" t="str">
        <f ca="1">IF(RMDF!BA292="", "", IF(ISNUMBER(MATCH(RMDF!BA292, INDIRECT(BA292), 0)), "OK", "Invalid"))</f>
        <v/>
      </c>
      <c r="BC292" s="281"/>
      <c r="BD292" s="281"/>
      <c r="BE292" s="281"/>
      <c r="BF292" s="281" t="b">
        <f>AND(RMDF!BI292&gt;=0, RMDF!BI292&lt;=1-SUM(RMDF!Z292,RMDF!AG292,RMDF!AN292,RMDF!AU292,RMDF!BB292), RMDF!BI292=ROUND(RMDF!BI292,4))</f>
        <v>1</v>
      </c>
      <c r="BG292" s="317">
        <f>RMDF!BG292</f>
        <v>0</v>
      </c>
      <c r="BH292" s="318" t="str">
        <f>IF(BG292=0,"",_xlfn.XLOOKUP(BG292,StatePicklist!$1:$1,StatePicklist!$3:$3,"NA",0))</f>
        <v/>
      </c>
      <c r="BI292" s="297" t="str">
        <f ca="1">IF(RMDF!BH292="", "", IF(ISNUMBER(MATCH(RMDF!BH292, INDIRECT(BH292), 0)), "OK", "Invalid"))</f>
        <v/>
      </c>
      <c r="BJ292" s="281"/>
      <c r="BK292" s="281"/>
      <c r="BL292" s="281"/>
      <c r="BM292" s="281" t="b">
        <f>AND(RMDF!BP292&gt;=0, RMDF!BP292&lt;=1-SUM(RMDF!Z292,RMDF!AG292,RMDF!AN292,RMDF!AU292,RMDF!BB292,RMDF!BI292), RMDF!BP292=ROUND(RMDF!BP292,4))</f>
        <v>1</v>
      </c>
      <c r="BN292" s="317">
        <f>RMDF!BN292</f>
        <v>0</v>
      </c>
      <c r="BO292" s="318" t="str">
        <f>IF(BN292=0,"",_xlfn.XLOOKUP(BN292,StatePicklist!$1:$1,StatePicklist!$3:$3,"NA",0))</f>
        <v/>
      </c>
      <c r="BP292" s="297" t="str">
        <f ca="1">IF(RMDF!BO292="", "", IF(ISNUMBER(MATCH(RMDF!BO292, INDIRECT(BO292), 0)), "OK", "Invalid"))</f>
        <v/>
      </c>
      <c r="BQ292" s="281"/>
      <c r="BR292" s="281"/>
      <c r="BS292" s="281"/>
      <c r="BT292" s="281" t="b">
        <f>AND(RMDF!BW292&gt;=0, RMDF!BW292&lt;=1-SUM(RMDF!Z292,RMDF!AG292,RMDF!AN292,RMDF!AU292,RMDF!BB292,RMDF!BI292,RMDF!BP292), RMDF!BW292=ROUND(RMDF!BW292,4))</f>
        <v>1</v>
      </c>
      <c r="BU292" s="317">
        <f>RMDF!BU292</f>
        <v>0</v>
      </c>
      <c r="BV292" s="318" t="str">
        <f>IF(BU292=0,"",_xlfn.XLOOKUP(BU292,StatePicklist!$1:$1,StatePicklist!$3:$3,"NA",0))</f>
        <v/>
      </c>
      <c r="BW292" s="297" t="str">
        <f ca="1">IF(RMDF!BV292="", "", IF(ISNUMBER(MATCH(RMDF!BV292, INDIRECT(BV292), 0)), "OK", "Invalid"))</f>
        <v/>
      </c>
      <c r="BX292" s="281"/>
      <c r="BY292" s="281"/>
      <c r="BZ292" s="281"/>
      <c r="CA292" s="281" t="b">
        <f>AND(RMDF!CD292&gt;=0, RMDF!CD292&lt;=1-SUM(RMDF!Z292,RMDF!AG292,RMDF!AN292,RMDF!AU292,RMDF!BB292,RMDF!BI292,RMDF!BP292,RMDF!BW292), RMDF!CD292=ROUND(RMDF!CD292,4))</f>
        <v>1</v>
      </c>
      <c r="CB292" s="317">
        <f>RMDF!CB292</f>
        <v>0</v>
      </c>
      <c r="CC292" s="318" t="str">
        <f>IF(CB292=0,"",_xlfn.XLOOKUP(CB292,StatePicklist!$1:$1,StatePicklist!$3:$3,"NA",0))</f>
        <v/>
      </c>
      <c r="CD292" s="297" t="str">
        <f ca="1">IF(RMDF!CC292="", "", IF(ISNUMBER(MATCH(RMDF!CC292, INDIRECT(CC292), 0)), "OK", "Invalid"))</f>
        <v/>
      </c>
      <c r="CE292" s="281"/>
      <c r="CF292" s="281"/>
      <c r="CG292" s="281"/>
      <c r="CH292" s="281" t="b">
        <f>AND(RMDF!CK292&gt;=0, RMDF!CK292&lt;=1-SUM(RMDF!Z292,RMDF!AG292,RMDF!AN292,RMDF!AU292,RMDF!BB292,RMDF!BI292,RMDF!BP292,RMDF!BW292,RMDF!CD292), RMDF!CK292=ROUND(RMDF!CK292,4))</f>
        <v>1</v>
      </c>
      <c r="CI292" s="317">
        <f>RMDF!CI292</f>
        <v>0</v>
      </c>
      <c r="CJ292" s="318" t="str">
        <f>IF(CI292=0,"",_xlfn.XLOOKUP(CI292,StatePicklist!$1:$1,StatePicklist!$3:$3,"NA",0))</f>
        <v/>
      </c>
      <c r="CK292" s="297" t="str">
        <f ca="1">IF(RMDF!CJ292="", "", IF(ISNUMBER(MATCH(RMDF!CJ292, INDIRECT(CJ292), 0)), "OK", "Invalid"))</f>
        <v/>
      </c>
      <c r="CL292" s="281"/>
      <c r="CM292" s="281"/>
      <c r="CN292" s="281"/>
      <c r="CO292" s="281" t="b">
        <f>AND(RMDF!CR292&gt;=0, RMDF!CR292&lt;=1-SUM(RMDF!Z292,RMDF!AG292,RMDF!AN292,RMDF!AU292,RMDF!BB292,RMDF!BI292,RMDF!BP292,RMDF!BW292,RMDF!CD292,RMDF!CK292), RMDF!CR292=ROUND(RMDF!CR292,4))</f>
        <v>1</v>
      </c>
      <c r="CP292" s="317">
        <f>RMDF!CP292</f>
        <v>0</v>
      </c>
      <c r="CQ292" s="318" t="str">
        <f>IF(CP292=0,"",_xlfn.XLOOKUP(CP292,StatePicklist!$1:$1,StatePicklist!$3:$3,"NA",0))</f>
        <v/>
      </c>
      <c r="CR292" s="297" t="str">
        <f ca="1">IF(RMDF!CQ292="", "", IF(ISNUMBER(MATCH(RMDF!CQ292, INDIRECT(CQ292), 0)), "OK", "Invalid"))</f>
        <v/>
      </c>
      <c r="CS292" s="281"/>
      <c r="CT292" s="281"/>
      <c r="CU292" s="281"/>
      <c r="CV292" s="281" t="b">
        <f>AND(RMDF!CY292&gt;=0, RMDF!CY292&lt;=1-SUM(RMDF!Z292,RMDF!AG292,RMDF!AN292,RMDF!AU292,RMDF!BB292,RMDF!BI292,RMDF!BP292,RMDF!BW292,RMDF!CD292,RMDF!CK292,RMDF!CR292), RMDF!CY292=ROUND(RMDF!CY292,4))</f>
        <v>1</v>
      </c>
      <c r="CW292" s="317">
        <f>RMDF!CW292</f>
        <v>0</v>
      </c>
      <c r="CX292" s="318" t="str">
        <f>IF(CW292=0,"",_xlfn.XLOOKUP(CW292,StatePicklist!$1:$1,StatePicklist!$3:$3,"NA",0))</f>
        <v/>
      </c>
      <c r="CY292" s="297" t="str">
        <f ca="1">IF(RMDF!CX292="", "", IF(ISNUMBER(MATCH(RMDF!CX292, INDIRECT(CX292), 0)), "OK", "Invalid"))</f>
        <v/>
      </c>
      <c r="CZ292" s="281"/>
      <c r="DA292" s="281"/>
      <c r="DB292" s="281"/>
      <c r="DC292" s="281" t="b">
        <f>AND(RMDF!DF292&gt;=0, RMDF!DF292&lt;=1-SUM(RMDF!Z292,RMDF!AG292,RMDF!AN292,RMDF!AU292,RMDF!BB292,RMDF!BI292,RMDF!BP292,RMDF!BW292,RMDF!CD292,RMDF!CK292,RMDF!CR292,RMDF!CY292), RMDF!DF292=ROUND(RMDF!DF292,4))</f>
        <v>1</v>
      </c>
      <c r="DD292" s="317">
        <f>RMDF!DD292</f>
        <v>0</v>
      </c>
      <c r="DE292" s="318" t="str">
        <f>IF(DD292=0,"",_xlfn.XLOOKUP(DD292,StatePicklist!$1:$1,StatePicklist!$3:$3,"NA",0))</f>
        <v/>
      </c>
      <c r="DF292" s="297" t="str">
        <f ca="1">IF(RMDF!DE292="", "", IF(ISNUMBER(MATCH(RMDF!DE292, INDIRECT(DE292), 0)), "OK", "Invalid"))</f>
        <v/>
      </c>
      <c r="DG292" s="281"/>
      <c r="DH292" s="281"/>
      <c r="DI292" s="281"/>
      <c r="DJ292" s="281" t="b">
        <f>AND(RMDF!DM292&gt;=0, RMDF!DM292&lt;=1-SUM(RMDF!Z292,RMDF!AG292,RMDF!AN292,RMDF!AU292,RMDF!BB292,RMDF!BI292,RMDF!BP292,RMDF!BW292,RMDF!CD292,RMDF!CK292,RMDF!CR292,RMDF!CY292,RMDF!DF292), RMDF!DM292=ROUND(RMDF!DM292,4))</f>
        <v>1</v>
      </c>
      <c r="DK292" s="317">
        <f>RMDF!DK292</f>
        <v>0</v>
      </c>
      <c r="DL292" s="318" t="str">
        <f>IF(DK292=0,"",_xlfn.XLOOKUP(DK292,StatePicklist!$1:$1,StatePicklist!$3:$3,"NA",0))</f>
        <v/>
      </c>
      <c r="DM292" s="297" t="str">
        <f ca="1">IF(RMDF!DL292="", "", IF(ISNUMBER(MATCH(RMDF!DL292, INDIRECT(DL292), 0)), "OK", "Invalid"))</f>
        <v/>
      </c>
      <c r="DN292" s="281"/>
      <c r="DO292" s="281"/>
      <c r="DP292" s="281"/>
      <c r="DQ292" s="281" t="b">
        <f>AND(RMDF!DT292&gt;=0, RMDF!DT292&lt;=1-SUM(RMDF!Z292,RMDF!AG292,RMDF!AN292,RMDF!AU292,RMDF!BB292,RMDF!BI292,RMDF!BP292,RMDF!BW292,RMDF!CD292,RMDF!CK292,RMDF!CR292,RMDF!CY292,RMDF!DF292,RMDF!DM292), RMDF!DT292=ROUND(RMDF!DT292,4))</f>
        <v>1</v>
      </c>
      <c r="DR292" s="317">
        <f>RMDF!DR292</f>
        <v>0</v>
      </c>
      <c r="DS292" s="318" t="str">
        <f>IF(DR292=0,"",_xlfn.XLOOKUP(DR292,StatePicklist!$1:$1,StatePicklist!$3:$3,"NA",0))</f>
        <v/>
      </c>
      <c r="DT292" s="297" t="str">
        <f ca="1">IF(RMDF!DS292="", "", IF(ISNUMBER(MATCH(RMDF!DS292, INDIRECT(DS292), 0)), "OK", "Invalid"))</f>
        <v/>
      </c>
      <c r="DU292" s="281"/>
      <c r="DV292" s="281"/>
      <c r="DW292" s="281"/>
      <c r="DX292" s="281" t="b">
        <f>AND(RMDF!EA292&gt;=0, RMDF!EA292&lt;=1-SUM(RMDF!Z292,RMDF!AG292,RMDF!AN292,RMDF!AU292,RMDF!BB292,RMDF!BI292,RMDF!BP292,RMDF!BW292,RMDF!CD292,RMDF!CK292,RMDF!CR292,RMDF!CY292,RMDF!DF292,RMDF!DM292,RMDF!DT292), RMDF!EA292=ROUND(RMDF!EA292,4))</f>
        <v>1</v>
      </c>
      <c r="DY292" s="317">
        <f>RMDF!DY292</f>
        <v>0</v>
      </c>
      <c r="DZ292" s="318" t="str">
        <f>IF(DY292=0,"",_xlfn.XLOOKUP(DY292,StatePicklist!$1:$1,StatePicklist!$3:$3,"NA",0))</f>
        <v/>
      </c>
      <c r="EA292" s="297" t="str">
        <f ca="1">IF(RMDF!DZ292="", "", IF(ISNUMBER(MATCH(RMDF!DZ292, INDIRECT(DZ292), 0)), "OK", "Invalid"))</f>
        <v/>
      </c>
      <c r="EB292" s="281"/>
      <c r="EC292" s="281"/>
      <c r="ED292" s="281"/>
      <c r="EE292" s="281" t="b">
        <f>AND(RMDF!EH292&gt;=0, RMDF!EH292&lt;=1-SUM(RMDF!Z292,RMDF!AG292,RMDF!AN292,RMDF!AU292,RMDF!BB292,RMDF!BI292,RMDF!BP292,RMDF!BW292,RMDF!CD292,RMDF!CK292,RMDF!CR292,RMDF!CY292,RMDF!DF292,RMDF!DM292,RMDF!DT292,RMDF!EA292), RMDF!EH292=ROUND(RMDF!EH292,4))</f>
        <v>1</v>
      </c>
      <c r="EF292" s="317">
        <f>RMDF!EF292</f>
        <v>0</v>
      </c>
      <c r="EG292" s="318" t="str">
        <f>IF(EF292=0,"",_xlfn.XLOOKUP(EF292,StatePicklist!$1:$1,StatePicklist!$3:$3,"NA",0))</f>
        <v/>
      </c>
      <c r="EH292" s="297" t="str">
        <f ca="1">IF(RMDF!EG292="", "", IF(ISNUMBER(MATCH(RMDF!EG292, INDIRECT(EG292), 0)), "OK", "Invalid"))</f>
        <v/>
      </c>
      <c r="EI292" s="281"/>
      <c r="EJ292" s="281"/>
      <c r="EK292" s="281"/>
      <c r="EL292" s="281" t="b">
        <f>AND(RMDF!EO292&gt;=0, RMDF!EO292&lt;=1-SUM(RMDF!Z292,RMDF!AG292,RMDF!AN292,RMDF!AU292,RMDF!BB292,RMDF!BI292,RMDF!BP292,RMDF!BW292,RMDF!CD292,RMDF!CK292,RMDF!CR292,RMDF!CY292,RMDF!DF292,RMDF!DM292,RMDF!DT292,RMDF!EA292,RMDF!EH292), RMDF!EO292=ROUND(RMDF!EO292,4))</f>
        <v>1</v>
      </c>
      <c r="EM292" s="317">
        <f>RMDF!EM292</f>
        <v>0</v>
      </c>
      <c r="EN292" s="318" t="str">
        <f>IF(EM292=0,"",_xlfn.XLOOKUP(EM292,StatePicklist!$1:$1,StatePicklist!$3:$3,"NA",0))</f>
        <v/>
      </c>
      <c r="EO292" s="297" t="str">
        <f ca="1">IF(RMDF!EN292="", "", IF(ISNUMBER(MATCH(RMDF!EN292, INDIRECT(EN292), 0)), "OK", "Invalid"))</f>
        <v/>
      </c>
      <c r="EP292" s="281"/>
      <c r="EQ292" s="281"/>
      <c r="ER292" s="281"/>
      <c r="ES292" s="281" t="b">
        <f>AND(RMDF!EV292&gt;=0, RMDF!EV292&lt;=1-SUM(RMDF!Z292,RMDF!AG292,RMDF!AN292,RMDF!AU292,RMDF!BB292,RMDF!BI292,RMDF!BP292,RMDF!BW292,RMDF!CD292,RMDF!CK292,RMDF!CR292,RMDF!CY292,RMDF!DF292,RMDF!DM292,RMDF!DT292,RMDF!EA292,RMDF!EH292,RMDF!EO292), RMDF!EV292=ROUND(RMDF!EV292,4))</f>
        <v>1</v>
      </c>
      <c r="ET292" s="317">
        <f>RMDF!ET292</f>
        <v>0</v>
      </c>
      <c r="EU292" s="318" t="str">
        <f>IF(ET292=0,"",_xlfn.XLOOKUP(ET292,StatePicklist!$1:$1,StatePicklist!$3:$3,"NA",0))</f>
        <v/>
      </c>
      <c r="EV292" s="297" t="str">
        <f ca="1">IF(RMDF!EU292="", "", IF(ISNUMBER(MATCH(RMDF!EU292, INDIRECT(EU292), 0)), "OK", "Invalid"))</f>
        <v/>
      </c>
      <c r="EW292" s="281"/>
      <c r="EX292" s="281"/>
      <c r="EY292" s="281"/>
      <c r="EZ292" s="281" t="b">
        <f>AND(RMDF!FC292&gt;=0, RMDF!FC292&lt;=1-SUM(RMDF!Z292,RMDF!AG292,RMDF!AN292,RMDF!AU292,RMDF!BB292,RMDF!BI292,RMDF!BP292,RMDF!BW292,RMDF!CD292,RMDF!CK292,RMDF!CR292,RMDF!CY292,RMDF!DF292,RMDF!DM292,RMDF!DT292,RMDF!EA292,RMDF!EH292,RMDF!EO292,RMDF!EV292), RMDF!FC292=ROUND(RMDF!FC292,4))</f>
        <v>1</v>
      </c>
      <c r="FA292" s="317">
        <f>RMDF!FA292</f>
        <v>0</v>
      </c>
      <c r="FB292" s="318" t="str">
        <f>IF(FA292=0,"",_xlfn.XLOOKUP(FA292,StatePicklist!$1:$1,StatePicklist!$3:$3,"NA",0))</f>
        <v/>
      </c>
      <c r="FC292" s="297" t="str">
        <f ca="1">IF(RMDF!FB292="", "", IF(ISNUMBER(MATCH(RMDF!FB292, INDIRECT(FB292), 0)), "OK", "Invalid"))</f>
        <v/>
      </c>
    </row>
    <row r="293" spans="1:159" s="205" customFormat="1" ht="39.9" customHeight="1" x14ac:dyDescent="0.25">
      <c r="A293" s="206"/>
      <c r="B293" s="196"/>
      <c r="C293" s="197"/>
      <c r="D293" s="198"/>
      <c r="E293" s="199"/>
      <c r="F293" s="200"/>
      <c r="G293" s="201"/>
      <c r="H293" s="292"/>
      <c r="I293" s="305">
        <f>RMDF!I293</f>
        <v>0</v>
      </c>
      <c r="J293" s="305" t="str">
        <f>IF(I293=ProductCode!$B$30,"PDReclPost",IF(OR(I293=ProductCode!$C$30,I293=ProductCode!$E$30,I293=ProductCode!$G$30),"PDPreCon",IF(OR(I293=ProductCode!$D$30,I293=ProductCode!$F$30),"PDNotReclPost","")))</f>
        <v/>
      </c>
      <c r="K293" s="305" t="str">
        <f t="shared" si="21"/>
        <v/>
      </c>
      <c r="L293" s="289"/>
      <c r="M293" s="305" t="str">
        <f t="shared" si="21"/>
        <v/>
      </c>
      <c r="N293" s="289" t="b">
        <f>AND(RMDF!N293&gt;=0, RMDF!N293&lt;=1-RMDF!L293, RMDF!N293=ROUND(RMDF!N293,4))</f>
        <v>1</v>
      </c>
      <c r="O293" s="286" t="str">
        <f>IF(P293="","",IF(I293="","",IF(LEFT(I293,13)="Reclaimed pos",RawMaterialCode!$E$569,RawMaterialCode!$E$568)))</f>
        <v>Reclaimed pre-consumer mixed fibers (RM0578)</v>
      </c>
      <c r="P293" s="295">
        <f t="shared" si="22"/>
        <v>1</v>
      </c>
      <c r="Q293" s="202"/>
      <c r="R293" s="203"/>
      <c r="S293" s="204" t="str">
        <f t="shared" si="23"/>
        <v/>
      </c>
      <c r="T293" s="281"/>
      <c r="U293" s="281"/>
      <c r="V293" s="281"/>
      <c r="W293" s="281"/>
      <c r="X293" s="317">
        <f>RMDF!X293</f>
        <v>0</v>
      </c>
      <c r="Y293" s="318" t="str">
        <f>IF(X293=0,"",_xlfn.XLOOKUP(X293,StatePicklist!$1:$1,StatePicklist!$3:$3,"NA",0))</f>
        <v/>
      </c>
      <c r="Z293" s="297" t="str">
        <f ca="1">IF(RMDF!Y293="", "", IF(ISNUMBER(MATCH(RMDF!Y293, INDIRECT(Y293), 0)), "OK", "Invalid"))</f>
        <v/>
      </c>
      <c r="AA293" s="281"/>
      <c r="AB293" s="281"/>
      <c r="AC293" s="281"/>
      <c r="AD293" s="281" t="b">
        <f>AND(RMDF!AG293&gt;=0, RMDF!AG293&lt;=1-RMDF!Z293, RMDF!AG293=ROUND(RMDF!AG293,4))</f>
        <v>1</v>
      </c>
      <c r="AE293" s="317">
        <f>RMDF!AE293</f>
        <v>0</v>
      </c>
      <c r="AF293" s="318" t="str">
        <f>IF(AE293=0,"",_xlfn.XLOOKUP(AE293,StatePicklist!$1:$1,StatePicklist!$3:$3,"NA",0))</f>
        <v/>
      </c>
      <c r="AG293" s="297" t="str">
        <f ca="1">IF(RMDF!AF293="", "", IF(ISNUMBER(MATCH(RMDF!AF293, INDIRECT(AF293), 0)), "OK", "Invalid"))</f>
        <v/>
      </c>
      <c r="AH293" s="281"/>
      <c r="AI293" s="281"/>
      <c r="AJ293" s="281"/>
      <c r="AK293" s="281" t="b">
        <f>AND(RMDF!AN293&gt;=0, RMDF!AN293&lt;=1-SUM(RMDF!Z293,RMDF!AG293), RMDF!AN293=ROUND(RMDF!AN293,4))</f>
        <v>1</v>
      </c>
      <c r="AL293" s="317">
        <f>RMDF!AL293</f>
        <v>0</v>
      </c>
      <c r="AM293" s="318" t="str">
        <f>IF(AL293=0,"",_xlfn.XLOOKUP(AL293,StatePicklist!$1:$1,StatePicklist!$3:$3,"NA",0))</f>
        <v/>
      </c>
      <c r="AN293" s="297" t="str">
        <f ca="1">IF(RMDF!AM293="", "", IF(ISNUMBER(MATCH(RMDF!AM293, INDIRECT(AM293), 0)), "OK", "Invalid"))</f>
        <v/>
      </c>
      <c r="AO293" s="281"/>
      <c r="AP293" s="281"/>
      <c r="AQ293" s="281"/>
      <c r="AR293" s="281" t="b">
        <f>AND(RMDF!AU293&gt;=0, RMDF!AU293&lt;=1-SUM(RMDF!Z293,RMDF!AG293,RMDF!AN293), RMDF!AU293=ROUND(RMDF!AU293,4))</f>
        <v>1</v>
      </c>
      <c r="AS293" s="317">
        <f>RMDF!AS293</f>
        <v>0</v>
      </c>
      <c r="AT293" s="318" t="str">
        <f>IF(AS293=0,"",_xlfn.XLOOKUP(AS293,StatePicklist!$1:$1,StatePicklist!$3:$3,"NA",0))</f>
        <v/>
      </c>
      <c r="AU293" s="297" t="str">
        <f ca="1">IF(RMDF!AT293="", "", IF(ISNUMBER(MATCH(RMDF!AT293, INDIRECT(AT293), 0)), "OK", "Invalid"))</f>
        <v/>
      </c>
      <c r="AV293" s="281"/>
      <c r="AW293" s="281"/>
      <c r="AX293" s="281"/>
      <c r="AY293" s="281" t="b">
        <f>AND(RMDF!BB293&gt;=0, RMDF!BB293&lt;=1-SUM(RMDF!Z293,RMDF!AG293,RMDF!AN293,RMDF!AU293), RMDF!BB293=ROUND(RMDF!BB293,4))</f>
        <v>1</v>
      </c>
      <c r="AZ293" s="317">
        <f>RMDF!AZ293</f>
        <v>0</v>
      </c>
      <c r="BA293" s="318" t="str">
        <f>IF(AZ293=0,"",_xlfn.XLOOKUP(AZ293,StatePicklist!$1:$1,StatePicklist!$3:$3,"NA",0))</f>
        <v/>
      </c>
      <c r="BB293" s="297" t="str">
        <f ca="1">IF(RMDF!BA293="", "", IF(ISNUMBER(MATCH(RMDF!BA293, INDIRECT(BA293), 0)), "OK", "Invalid"))</f>
        <v/>
      </c>
      <c r="BC293" s="281"/>
      <c r="BD293" s="281"/>
      <c r="BE293" s="281"/>
      <c r="BF293" s="281" t="b">
        <f>AND(RMDF!BI293&gt;=0, RMDF!BI293&lt;=1-SUM(RMDF!Z293,RMDF!AG293,RMDF!AN293,RMDF!AU293,RMDF!BB293), RMDF!BI293=ROUND(RMDF!BI293,4))</f>
        <v>1</v>
      </c>
      <c r="BG293" s="317">
        <f>RMDF!BG293</f>
        <v>0</v>
      </c>
      <c r="BH293" s="318" t="str">
        <f>IF(BG293=0,"",_xlfn.XLOOKUP(BG293,StatePicklist!$1:$1,StatePicklist!$3:$3,"NA",0))</f>
        <v/>
      </c>
      <c r="BI293" s="297" t="str">
        <f ca="1">IF(RMDF!BH293="", "", IF(ISNUMBER(MATCH(RMDF!BH293, INDIRECT(BH293), 0)), "OK", "Invalid"))</f>
        <v/>
      </c>
      <c r="BJ293" s="281"/>
      <c r="BK293" s="281"/>
      <c r="BL293" s="281"/>
      <c r="BM293" s="281" t="b">
        <f>AND(RMDF!BP293&gt;=0, RMDF!BP293&lt;=1-SUM(RMDF!Z293,RMDF!AG293,RMDF!AN293,RMDF!AU293,RMDF!BB293,RMDF!BI293), RMDF!BP293=ROUND(RMDF!BP293,4))</f>
        <v>1</v>
      </c>
      <c r="BN293" s="317">
        <f>RMDF!BN293</f>
        <v>0</v>
      </c>
      <c r="BO293" s="318" t="str">
        <f>IF(BN293=0,"",_xlfn.XLOOKUP(BN293,StatePicklist!$1:$1,StatePicklist!$3:$3,"NA",0))</f>
        <v/>
      </c>
      <c r="BP293" s="297" t="str">
        <f ca="1">IF(RMDF!BO293="", "", IF(ISNUMBER(MATCH(RMDF!BO293, INDIRECT(BO293), 0)), "OK", "Invalid"))</f>
        <v/>
      </c>
      <c r="BQ293" s="281"/>
      <c r="BR293" s="281"/>
      <c r="BS293" s="281"/>
      <c r="BT293" s="281" t="b">
        <f>AND(RMDF!BW293&gt;=0, RMDF!BW293&lt;=1-SUM(RMDF!Z293,RMDF!AG293,RMDF!AN293,RMDF!AU293,RMDF!BB293,RMDF!BI293,RMDF!BP293), RMDF!BW293=ROUND(RMDF!BW293,4))</f>
        <v>1</v>
      </c>
      <c r="BU293" s="317">
        <f>RMDF!BU293</f>
        <v>0</v>
      </c>
      <c r="BV293" s="318" t="str">
        <f>IF(BU293=0,"",_xlfn.XLOOKUP(BU293,StatePicklist!$1:$1,StatePicklist!$3:$3,"NA",0))</f>
        <v/>
      </c>
      <c r="BW293" s="297" t="str">
        <f ca="1">IF(RMDF!BV293="", "", IF(ISNUMBER(MATCH(RMDF!BV293, INDIRECT(BV293), 0)), "OK", "Invalid"))</f>
        <v/>
      </c>
      <c r="BX293" s="281"/>
      <c r="BY293" s="281"/>
      <c r="BZ293" s="281"/>
      <c r="CA293" s="281" t="b">
        <f>AND(RMDF!CD293&gt;=0, RMDF!CD293&lt;=1-SUM(RMDF!Z293,RMDF!AG293,RMDF!AN293,RMDF!AU293,RMDF!BB293,RMDF!BI293,RMDF!BP293,RMDF!BW293), RMDF!CD293=ROUND(RMDF!CD293,4))</f>
        <v>1</v>
      </c>
      <c r="CB293" s="317">
        <f>RMDF!CB293</f>
        <v>0</v>
      </c>
      <c r="CC293" s="318" t="str">
        <f>IF(CB293=0,"",_xlfn.XLOOKUP(CB293,StatePicklist!$1:$1,StatePicklist!$3:$3,"NA",0))</f>
        <v/>
      </c>
      <c r="CD293" s="297" t="str">
        <f ca="1">IF(RMDF!CC293="", "", IF(ISNUMBER(MATCH(RMDF!CC293, INDIRECT(CC293), 0)), "OK", "Invalid"))</f>
        <v/>
      </c>
      <c r="CE293" s="281"/>
      <c r="CF293" s="281"/>
      <c r="CG293" s="281"/>
      <c r="CH293" s="281" t="b">
        <f>AND(RMDF!CK293&gt;=0, RMDF!CK293&lt;=1-SUM(RMDF!Z293,RMDF!AG293,RMDF!AN293,RMDF!AU293,RMDF!BB293,RMDF!BI293,RMDF!BP293,RMDF!BW293,RMDF!CD293), RMDF!CK293=ROUND(RMDF!CK293,4))</f>
        <v>1</v>
      </c>
      <c r="CI293" s="317">
        <f>RMDF!CI293</f>
        <v>0</v>
      </c>
      <c r="CJ293" s="318" t="str">
        <f>IF(CI293=0,"",_xlfn.XLOOKUP(CI293,StatePicklist!$1:$1,StatePicklist!$3:$3,"NA",0))</f>
        <v/>
      </c>
      <c r="CK293" s="297" t="str">
        <f ca="1">IF(RMDF!CJ293="", "", IF(ISNUMBER(MATCH(RMDF!CJ293, INDIRECT(CJ293), 0)), "OK", "Invalid"))</f>
        <v/>
      </c>
      <c r="CL293" s="281"/>
      <c r="CM293" s="281"/>
      <c r="CN293" s="281"/>
      <c r="CO293" s="281" t="b">
        <f>AND(RMDF!CR293&gt;=0, RMDF!CR293&lt;=1-SUM(RMDF!Z293,RMDF!AG293,RMDF!AN293,RMDF!AU293,RMDF!BB293,RMDF!BI293,RMDF!BP293,RMDF!BW293,RMDF!CD293,RMDF!CK293), RMDF!CR293=ROUND(RMDF!CR293,4))</f>
        <v>1</v>
      </c>
      <c r="CP293" s="317">
        <f>RMDF!CP293</f>
        <v>0</v>
      </c>
      <c r="CQ293" s="318" t="str">
        <f>IF(CP293=0,"",_xlfn.XLOOKUP(CP293,StatePicklist!$1:$1,StatePicklist!$3:$3,"NA",0))</f>
        <v/>
      </c>
      <c r="CR293" s="297" t="str">
        <f ca="1">IF(RMDF!CQ293="", "", IF(ISNUMBER(MATCH(RMDF!CQ293, INDIRECT(CQ293), 0)), "OK", "Invalid"))</f>
        <v/>
      </c>
      <c r="CS293" s="281"/>
      <c r="CT293" s="281"/>
      <c r="CU293" s="281"/>
      <c r="CV293" s="281" t="b">
        <f>AND(RMDF!CY293&gt;=0, RMDF!CY293&lt;=1-SUM(RMDF!Z293,RMDF!AG293,RMDF!AN293,RMDF!AU293,RMDF!BB293,RMDF!BI293,RMDF!BP293,RMDF!BW293,RMDF!CD293,RMDF!CK293,RMDF!CR293), RMDF!CY293=ROUND(RMDF!CY293,4))</f>
        <v>1</v>
      </c>
      <c r="CW293" s="317">
        <f>RMDF!CW293</f>
        <v>0</v>
      </c>
      <c r="CX293" s="318" t="str">
        <f>IF(CW293=0,"",_xlfn.XLOOKUP(CW293,StatePicklist!$1:$1,StatePicklist!$3:$3,"NA",0))</f>
        <v/>
      </c>
      <c r="CY293" s="297" t="str">
        <f ca="1">IF(RMDF!CX293="", "", IF(ISNUMBER(MATCH(RMDF!CX293, INDIRECT(CX293), 0)), "OK", "Invalid"))</f>
        <v/>
      </c>
      <c r="CZ293" s="281"/>
      <c r="DA293" s="281"/>
      <c r="DB293" s="281"/>
      <c r="DC293" s="281" t="b">
        <f>AND(RMDF!DF293&gt;=0, RMDF!DF293&lt;=1-SUM(RMDF!Z293,RMDF!AG293,RMDF!AN293,RMDF!AU293,RMDF!BB293,RMDF!BI293,RMDF!BP293,RMDF!BW293,RMDF!CD293,RMDF!CK293,RMDF!CR293,RMDF!CY293), RMDF!DF293=ROUND(RMDF!DF293,4))</f>
        <v>1</v>
      </c>
      <c r="DD293" s="317">
        <f>RMDF!DD293</f>
        <v>0</v>
      </c>
      <c r="DE293" s="318" t="str">
        <f>IF(DD293=0,"",_xlfn.XLOOKUP(DD293,StatePicklist!$1:$1,StatePicklist!$3:$3,"NA",0))</f>
        <v/>
      </c>
      <c r="DF293" s="297" t="str">
        <f ca="1">IF(RMDF!DE293="", "", IF(ISNUMBER(MATCH(RMDF!DE293, INDIRECT(DE293), 0)), "OK", "Invalid"))</f>
        <v/>
      </c>
      <c r="DG293" s="281"/>
      <c r="DH293" s="281"/>
      <c r="DI293" s="281"/>
      <c r="DJ293" s="281" t="b">
        <f>AND(RMDF!DM293&gt;=0, RMDF!DM293&lt;=1-SUM(RMDF!Z293,RMDF!AG293,RMDF!AN293,RMDF!AU293,RMDF!BB293,RMDF!BI293,RMDF!BP293,RMDF!BW293,RMDF!CD293,RMDF!CK293,RMDF!CR293,RMDF!CY293,RMDF!DF293), RMDF!DM293=ROUND(RMDF!DM293,4))</f>
        <v>1</v>
      </c>
      <c r="DK293" s="317">
        <f>RMDF!DK293</f>
        <v>0</v>
      </c>
      <c r="DL293" s="318" t="str">
        <f>IF(DK293=0,"",_xlfn.XLOOKUP(DK293,StatePicklist!$1:$1,StatePicklist!$3:$3,"NA",0))</f>
        <v/>
      </c>
      <c r="DM293" s="297" t="str">
        <f ca="1">IF(RMDF!DL293="", "", IF(ISNUMBER(MATCH(RMDF!DL293, INDIRECT(DL293), 0)), "OK", "Invalid"))</f>
        <v/>
      </c>
      <c r="DN293" s="281"/>
      <c r="DO293" s="281"/>
      <c r="DP293" s="281"/>
      <c r="DQ293" s="281" t="b">
        <f>AND(RMDF!DT293&gt;=0, RMDF!DT293&lt;=1-SUM(RMDF!Z293,RMDF!AG293,RMDF!AN293,RMDF!AU293,RMDF!BB293,RMDF!BI293,RMDF!BP293,RMDF!BW293,RMDF!CD293,RMDF!CK293,RMDF!CR293,RMDF!CY293,RMDF!DF293,RMDF!DM293), RMDF!DT293=ROUND(RMDF!DT293,4))</f>
        <v>1</v>
      </c>
      <c r="DR293" s="317">
        <f>RMDF!DR293</f>
        <v>0</v>
      </c>
      <c r="DS293" s="318" t="str">
        <f>IF(DR293=0,"",_xlfn.XLOOKUP(DR293,StatePicklist!$1:$1,StatePicklist!$3:$3,"NA",0))</f>
        <v/>
      </c>
      <c r="DT293" s="297" t="str">
        <f ca="1">IF(RMDF!DS293="", "", IF(ISNUMBER(MATCH(RMDF!DS293, INDIRECT(DS293), 0)), "OK", "Invalid"))</f>
        <v/>
      </c>
      <c r="DU293" s="281"/>
      <c r="DV293" s="281"/>
      <c r="DW293" s="281"/>
      <c r="DX293" s="281" t="b">
        <f>AND(RMDF!EA293&gt;=0, RMDF!EA293&lt;=1-SUM(RMDF!Z293,RMDF!AG293,RMDF!AN293,RMDF!AU293,RMDF!BB293,RMDF!BI293,RMDF!BP293,RMDF!BW293,RMDF!CD293,RMDF!CK293,RMDF!CR293,RMDF!CY293,RMDF!DF293,RMDF!DM293,RMDF!DT293), RMDF!EA293=ROUND(RMDF!EA293,4))</f>
        <v>1</v>
      </c>
      <c r="DY293" s="317">
        <f>RMDF!DY293</f>
        <v>0</v>
      </c>
      <c r="DZ293" s="318" t="str">
        <f>IF(DY293=0,"",_xlfn.XLOOKUP(DY293,StatePicklist!$1:$1,StatePicklist!$3:$3,"NA",0))</f>
        <v/>
      </c>
      <c r="EA293" s="297" t="str">
        <f ca="1">IF(RMDF!DZ293="", "", IF(ISNUMBER(MATCH(RMDF!DZ293, INDIRECT(DZ293), 0)), "OK", "Invalid"))</f>
        <v/>
      </c>
      <c r="EB293" s="281"/>
      <c r="EC293" s="281"/>
      <c r="ED293" s="281"/>
      <c r="EE293" s="281" t="b">
        <f>AND(RMDF!EH293&gt;=0, RMDF!EH293&lt;=1-SUM(RMDF!Z293,RMDF!AG293,RMDF!AN293,RMDF!AU293,RMDF!BB293,RMDF!BI293,RMDF!BP293,RMDF!BW293,RMDF!CD293,RMDF!CK293,RMDF!CR293,RMDF!CY293,RMDF!DF293,RMDF!DM293,RMDF!DT293,RMDF!EA293), RMDF!EH293=ROUND(RMDF!EH293,4))</f>
        <v>1</v>
      </c>
      <c r="EF293" s="317">
        <f>RMDF!EF293</f>
        <v>0</v>
      </c>
      <c r="EG293" s="318" t="str">
        <f>IF(EF293=0,"",_xlfn.XLOOKUP(EF293,StatePicklist!$1:$1,StatePicklist!$3:$3,"NA",0))</f>
        <v/>
      </c>
      <c r="EH293" s="297" t="str">
        <f ca="1">IF(RMDF!EG293="", "", IF(ISNUMBER(MATCH(RMDF!EG293, INDIRECT(EG293), 0)), "OK", "Invalid"))</f>
        <v/>
      </c>
      <c r="EI293" s="281"/>
      <c r="EJ293" s="281"/>
      <c r="EK293" s="281"/>
      <c r="EL293" s="281" t="b">
        <f>AND(RMDF!EO293&gt;=0, RMDF!EO293&lt;=1-SUM(RMDF!Z293,RMDF!AG293,RMDF!AN293,RMDF!AU293,RMDF!BB293,RMDF!BI293,RMDF!BP293,RMDF!BW293,RMDF!CD293,RMDF!CK293,RMDF!CR293,RMDF!CY293,RMDF!DF293,RMDF!DM293,RMDF!DT293,RMDF!EA293,RMDF!EH293), RMDF!EO293=ROUND(RMDF!EO293,4))</f>
        <v>1</v>
      </c>
      <c r="EM293" s="317">
        <f>RMDF!EM293</f>
        <v>0</v>
      </c>
      <c r="EN293" s="318" t="str">
        <f>IF(EM293=0,"",_xlfn.XLOOKUP(EM293,StatePicklist!$1:$1,StatePicklist!$3:$3,"NA",0))</f>
        <v/>
      </c>
      <c r="EO293" s="297" t="str">
        <f ca="1">IF(RMDF!EN293="", "", IF(ISNUMBER(MATCH(RMDF!EN293, INDIRECT(EN293), 0)), "OK", "Invalid"))</f>
        <v/>
      </c>
      <c r="EP293" s="281"/>
      <c r="EQ293" s="281"/>
      <c r="ER293" s="281"/>
      <c r="ES293" s="281" t="b">
        <f>AND(RMDF!EV293&gt;=0, RMDF!EV293&lt;=1-SUM(RMDF!Z293,RMDF!AG293,RMDF!AN293,RMDF!AU293,RMDF!BB293,RMDF!BI293,RMDF!BP293,RMDF!BW293,RMDF!CD293,RMDF!CK293,RMDF!CR293,RMDF!CY293,RMDF!DF293,RMDF!DM293,RMDF!DT293,RMDF!EA293,RMDF!EH293,RMDF!EO293), RMDF!EV293=ROUND(RMDF!EV293,4))</f>
        <v>1</v>
      </c>
      <c r="ET293" s="317">
        <f>RMDF!ET293</f>
        <v>0</v>
      </c>
      <c r="EU293" s="318" t="str">
        <f>IF(ET293=0,"",_xlfn.XLOOKUP(ET293,StatePicklist!$1:$1,StatePicklist!$3:$3,"NA",0))</f>
        <v/>
      </c>
      <c r="EV293" s="297" t="str">
        <f ca="1">IF(RMDF!EU293="", "", IF(ISNUMBER(MATCH(RMDF!EU293, INDIRECT(EU293), 0)), "OK", "Invalid"))</f>
        <v/>
      </c>
      <c r="EW293" s="281"/>
      <c r="EX293" s="281"/>
      <c r="EY293" s="281"/>
      <c r="EZ293" s="281" t="b">
        <f>AND(RMDF!FC293&gt;=0, RMDF!FC293&lt;=1-SUM(RMDF!Z293,RMDF!AG293,RMDF!AN293,RMDF!AU293,RMDF!BB293,RMDF!BI293,RMDF!BP293,RMDF!BW293,RMDF!CD293,RMDF!CK293,RMDF!CR293,RMDF!CY293,RMDF!DF293,RMDF!DM293,RMDF!DT293,RMDF!EA293,RMDF!EH293,RMDF!EO293,RMDF!EV293), RMDF!FC293=ROUND(RMDF!FC293,4))</f>
        <v>1</v>
      </c>
      <c r="FA293" s="317">
        <f>RMDF!FA293</f>
        <v>0</v>
      </c>
      <c r="FB293" s="318" t="str">
        <f>IF(FA293=0,"",_xlfn.XLOOKUP(FA293,StatePicklist!$1:$1,StatePicklist!$3:$3,"NA",0))</f>
        <v/>
      </c>
      <c r="FC293" s="297" t="str">
        <f ca="1">IF(RMDF!FB293="", "", IF(ISNUMBER(MATCH(RMDF!FB293, INDIRECT(FB293), 0)), "OK", "Invalid"))</f>
        <v/>
      </c>
    </row>
    <row r="294" spans="1:159" s="205" customFormat="1" ht="39.9" customHeight="1" x14ac:dyDescent="0.25">
      <c r="A294" s="206"/>
      <c r="B294" s="196"/>
      <c r="C294" s="197"/>
      <c r="D294" s="198"/>
      <c r="E294" s="199"/>
      <c r="F294" s="200"/>
      <c r="G294" s="201"/>
      <c r="H294" s="292"/>
      <c r="I294" s="305">
        <f>RMDF!I294</f>
        <v>0</v>
      </c>
      <c r="J294" s="305" t="str">
        <f>IF(I294=ProductCode!$B$30,"PDReclPost",IF(OR(I294=ProductCode!$C$30,I294=ProductCode!$E$30,I294=ProductCode!$G$30),"PDPreCon",IF(OR(I294=ProductCode!$D$30,I294=ProductCode!$F$30),"PDNotReclPost","")))</f>
        <v/>
      </c>
      <c r="K294" s="305" t="str">
        <f t="shared" si="21"/>
        <v/>
      </c>
      <c r="L294" s="289"/>
      <c r="M294" s="305" t="str">
        <f t="shared" si="21"/>
        <v/>
      </c>
      <c r="N294" s="289" t="b">
        <f>AND(RMDF!N294&gt;=0, RMDF!N294&lt;=1-RMDF!L294, RMDF!N294=ROUND(RMDF!N294,4))</f>
        <v>1</v>
      </c>
      <c r="O294" s="286" t="str">
        <f>IF(P294="","",IF(I294="","",IF(LEFT(I294,13)="Reclaimed pos",RawMaterialCode!$E$569,RawMaterialCode!$E$568)))</f>
        <v>Reclaimed pre-consumer mixed fibers (RM0578)</v>
      </c>
      <c r="P294" s="295">
        <f t="shared" si="22"/>
        <v>1</v>
      </c>
      <c r="Q294" s="202"/>
      <c r="R294" s="203"/>
      <c r="S294" s="204" t="str">
        <f t="shared" si="23"/>
        <v/>
      </c>
      <c r="T294" s="281"/>
      <c r="U294" s="281"/>
      <c r="V294" s="281"/>
      <c r="W294" s="281"/>
      <c r="X294" s="317">
        <f>RMDF!X294</f>
        <v>0</v>
      </c>
      <c r="Y294" s="318" t="str">
        <f>IF(X294=0,"",_xlfn.XLOOKUP(X294,StatePicklist!$1:$1,StatePicklist!$3:$3,"NA",0))</f>
        <v/>
      </c>
      <c r="Z294" s="297" t="str">
        <f ca="1">IF(RMDF!Y294="", "", IF(ISNUMBER(MATCH(RMDF!Y294, INDIRECT(Y294), 0)), "OK", "Invalid"))</f>
        <v/>
      </c>
      <c r="AA294" s="281"/>
      <c r="AB294" s="281"/>
      <c r="AC294" s="281"/>
      <c r="AD294" s="281" t="b">
        <f>AND(RMDF!AG294&gt;=0, RMDF!AG294&lt;=1-RMDF!Z294, RMDF!AG294=ROUND(RMDF!AG294,4))</f>
        <v>1</v>
      </c>
      <c r="AE294" s="317">
        <f>RMDF!AE294</f>
        <v>0</v>
      </c>
      <c r="AF294" s="318" t="str">
        <f>IF(AE294=0,"",_xlfn.XLOOKUP(AE294,StatePicklist!$1:$1,StatePicklist!$3:$3,"NA",0))</f>
        <v/>
      </c>
      <c r="AG294" s="297" t="str">
        <f ca="1">IF(RMDF!AF294="", "", IF(ISNUMBER(MATCH(RMDF!AF294, INDIRECT(AF294), 0)), "OK", "Invalid"))</f>
        <v/>
      </c>
      <c r="AH294" s="281"/>
      <c r="AI294" s="281"/>
      <c r="AJ294" s="281"/>
      <c r="AK294" s="281" t="b">
        <f>AND(RMDF!AN294&gt;=0, RMDF!AN294&lt;=1-SUM(RMDF!Z294,RMDF!AG294), RMDF!AN294=ROUND(RMDF!AN294,4))</f>
        <v>1</v>
      </c>
      <c r="AL294" s="317">
        <f>RMDF!AL294</f>
        <v>0</v>
      </c>
      <c r="AM294" s="318" t="str">
        <f>IF(AL294=0,"",_xlfn.XLOOKUP(AL294,StatePicklist!$1:$1,StatePicklist!$3:$3,"NA",0))</f>
        <v/>
      </c>
      <c r="AN294" s="297" t="str">
        <f ca="1">IF(RMDF!AM294="", "", IF(ISNUMBER(MATCH(RMDF!AM294, INDIRECT(AM294), 0)), "OK", "Invalid"))</f>
        <v/>
      </c>
      <c r="AO294" s="281"/>
      <c r="AP294" s="281"/>
      <c r="AQ294" s="281"/>
      <c r="AR294" s="281" t="b">
        <f>AND(RMDF!AU294&gt;=0, RMDF!AU294&lt;=1-SUM(RMDF!Z294,RMDF!AG294,RMDF!AN294), RMDF!AU294=ROUND(RMDF!AU294,4))</f>
        <v>1</v>
      </c>
      <c r="AS294" s="317">
        <f>RMDF!AS294</f>
        <v>0</v>
      </c>
      <c r="AT294" s="318" t="str">
        <f>IF(AS294=0,"",_xlfn.XLOOKUP(AS294,StatePicklist!$1:$1,StatePicklist!$3:$3,"NA",0))</f>
        <v/>
      </c>
      <c r="AU294" s="297" t="str">
        <f ca="1">IF(RMDF!AT294="", "", IF(ISNUMBER(MATCH(RMDF!AT294, INDIRECT(AT294), 0)), "OK", "Invalid"))</f>
        <v/>
      </c>
      <c r="AV294" s="281"/>
      <c r="AW294" s="281"/>
      <c r="AX294" s="281"/>
      <c r="AY294" s="281" t="b">
        <f>AND(RMDF!BB294&gt;=0, RMDF!BB294&lt;=1-SUM(RMDF!Z294,RMDF!AG294,RMDF!AN294,RMDF!AU294), RMDF!BB294=ROUND(RMDF!BB294,4))</f>
        <v>1</v>
      </c>
      <c r="AZ294" s="317">
        <f>RMDF!AZ294</f>
        <v>0</v>
      </c>
      <c r="BA294" s="318" t="str">
        <f>IF(AZ294=0,"",_xlfn.XLOOKUP(AZ294,StatePicklist!$1:$1,StatePicklist!$3:$3,"NA",0))</f>
        <v/>
      </c>
      <c r="BB294" s="297" t="str">
        <f ca="1">IF(RMDF!BA294="", "", IF(ISNUMBER(MATCH(RMDF!BA294, INDIRECT(BA294), 0)), "OK", "Invalid"))</f>
        <v/>
      </c>
      <c r="BC294" s="281"/>
      <c r="BD294" s="281"/>
      <c r="BE294" s="281"/>
      <c r="BF294" s="281" t="b">
        <f>AND(RMDF!BI294&gt;=0, RMDF!BI294&lt;=1-SUM(RMDF!Z294,RMDF!AG294,RMDF!AN294,RMDF!AU294,RMDF!BB294), RMDF!BI294=ROUND(RMDF!BI294,4))</f>
        <v>1</v>
      </c>
      <c r="BG294" s="317">
        <f>RMDF!BG294</f>
        <v>0</v>
      </c>
      <c r="BH294" s="318" t="str">
        <f>IF(BG294=0,"",_xlfn.XLOOKUP(BG294,StatePicklist!$1:$1,StatePicklist!$3:$3,"NA",0))</f>
        <v/>
      </c>
      <c r="BI294" s="297" t="str">
        <f ca="1">IF(RMDF!BH294="", "", IF(ISNUMBER(MATCH(RMDF!BH294, INDIRECT(BH294), 0)), "OK", "Invalid"))</f>
        <v/>
      </c>
      <c r="BJ294" s="281"/>
      <c r="BK294" s="281"/>
      <c r="BL294" s="281"/>
      <c r="BM294" s="281" t="b">
        <f>AND(RMDF!BP294&gt;=0, RMDF!BP294&lt;=1-SUM(RMDF!Z294,RMDF!AG294,RMDF!AN294,RMDF!AU294,RMDF!BB294,RMDF!BI294), RMDF!BP294=ROUND(RMDF!BP294,4))</f>
        <v>1</v>
      </c>
      <c r="BN294" s="317">
        <f>RMDF!BN294</f>
        <v>0</v>
      </c>
      <c r="BO294" s="318" t="str">
        <f>IF(BN294=0,"",_xlfn.XLOOKUP(BN294,StatePicklist!$1:$1,StatePicklist!$3:$3,"NA",0))</f>
        <v/>
      </c>
      <c r="BP294" s="297" t="str">
        <f ca="1">IF(RMDF!BO294="", "", IF(ISNUMBER(MATCH(RMDF!BO294, INDIRECT(BO294), 0)), "OK", "Invalid"))</f>
        <v/>
      </c>
      <c r="BQ294" s="281"/>
      <c r="BR294" s="281"/>
      <c r="BS294" s="281"/>
      <c r="BT294" s="281" t="b">
        <f>AND(RMDF!BW294&gt;=0, RMDF!BW294&lt;=1-SUM(RMDF!Z294,RMDF!AG294,RMDF!AN294,RMDF!AU294,RMDF!BB294,RMDF!BI294,RMDF!BP294), RMDF!BW294=ROUND(RMDF!BW294,4))</f>
        <v>1</v>
      </c>
      <c r="BU294" s="317">
        <f>RMDF!BU294</f>
        <v>0</v>
      </c>
      <c r="BV294" s="318" t="str">
        <f>IF(BU294=0,"",_xlfn.XLOOKUP(BU294,StatePicklist!$1:$1,StatePicklist!$3:$3,"NA",0))</f>
        <v/>
      </c>
      <c r="BW294" s="297" t="str">
        <f ca="1">IF(RMDF!BV294="", "", IF(ISNUMBER(MATCH(RMDF!BV294, INDIRECT(BV294), 0)), "OK", "Invalid"))</f>
        <v/>
      </c>
      <c r="BX294" s="281"/>
      <c r="BY294" s="281"/>
      <c r="BZ294" s="281"/>
      <c r="CA294" s="281" t="b">
        <f>AND(RMDF!CD294&gt;=0, RMDF!CD294&lt;=1-SUM(RMDF!Z294,RMDF!AG294,RMDF!AN294,RMDF!AU294,RMDF!BB294,RMDF!BI294,RMDF!BP294,RMDF!BW294), RMDF!CD294=ROUND(RMDF!CD294,4))</f>
        <v>1</v>
      </c>
      <c r="CB294" s="317">
        <f>RMDF!CB294</f>
        <v>0</v>
      </c>
      <c r="CC294" s="318" t="str">
        <f>IF(CB294=0,"",_xlfn.XLOOKUP(CB294,StatePicklist!$1:$1,StatePicklist!$3:$3,"NA",0))</f>
        <v/>
      </c>
      <c r="CD294" s="297" t="str">
        <f ca="1">IF(RMDF!CC294="", "", IF(ISNUMBER(MATCH(RMDF!CC294, INDIRECT(CC294), 0)), "OK", "Invalid"))</f>
        <v/>
      </c>
      <c r="CE294" s="281"/>
      <c r="CF294" s="281"/>
      <c r="CG294" s="281"/>
      <c r="CH294" s="281" t="b">
        <f>AND(RMDF!CK294&gt;=0, RMDF!CK294&lt;=1-SUM(RMDF!Z294,RMDF!AG294,RMDF!AN294,RMDF!AU294,RMDF!BB294,RMDF!BI294,RMDF!BP294,RMDF!BW294,RMDF!CD294), RMDF!CK294=ROUND(RMDF!CK294,4))</f>
        <v>1</v>
      </c>
      <c r="CI294" s="317">
        <f>RMDF!CI294</f>
        <v>0</v>
      </c>
      <c r="CJ294" s="318" t="str">
        <f>IF(CI294=0,"",_xlfn.XLOOKUP(CI294,StatePicklist!$1:$1,StatePicklist!$3:$3,"NA",0))</f>
        <v/>
      </c>
      <c r="CK294" s="297" t="str">
        <f ca="1">IF(RMDF!CJ294="", "", IF(ISNUMBER(MATCH(RMDF!CJ294, INDIRECT(CJ294), 0)), "OK", "Invalid"))</f>
        <v/>
      </c>
      <c r="CL294" s="281"/>
      <c r="CM294" s="281"/>
      <c r="CN294" s="281"/>
      <c r="CO294" s="281" t="b">
        <f>AND(RMDF!CR294&gt;=0, RMDF!CR294&lt;=1-SUM(RMDF!Z294,RMDF!AG294,RMDF!AN294,RMDF!AU294,RMDF!BB294,RMDF!BI294,RMDF!BP294,RMDF!BW294,RMDF!CD294,RMDF!CK294), RMDF!CR294=ROUND(RMDF!CR294,4))</f>
        <v>1</v>
      </c>
      <c r="CP294" s="317">
        <f>RMDF!CP294</f>
        <v>0</v>
      </c>
      <c r="CQ294" s="318" t="str">
        <f>IF(CP294=0,"",_xlfn.XLOOKUP(CP294,StatePicklist!$1:$1,StatePicklist!$3:$3,"NA",0))</f>
        <v/>
      </c>
      <c r="CR294" s="297" t="str">
        <f ca="1">IF(RMDF!CQ294="", "", IF(ISNUMBER(MATCH(RMDF!CQ294, INDIRECT(CQ294), 0)), "OK", "Invalid"))</f>
        <v/>
      </c>
      <c r="CS294" s="281"/>
      <c r="CT294" s="281"/>
      <c r="CU294" s="281"/>
      <c r="CV294" s="281" t="b">
        <f>AND(RMDF!CY294&gt;=0, RMDF!CY294&lt;=1-SUM(RMDF!Z294,RMDF!AG294,RMDF!AN294,RMDF!AU294,RMDF!BB294,RMDF!BI294,RMDF!BP294,RMDF!BW294,RMDF!CD294,RMDF!CK294,RMDF!CR294), RMDF!CY294=ROUND(RMDF!CY294,4))</f>
        <v>1</v>
      </c>
      <c r="CW294" s="317">
        <f>RMDF!CW294</f>
        <v>0</v>
      </c>
      <c r="CX294" s="318" t="str">
        <f>IF(CW294=0,"",_xlfn.XLOOKUP(CW294,StatePicklist!$1:$1,StatePicklist!$3:$3,"NA",0))</f>
        <v/>
      </c>
      <c r="CY294" s="297" t="str">
        <f ca="1">IF(RMDF!CX294="", "", IF(ISNUMBER(MATCH(RMDF!CX294, INDIRECT(CX294), 0)), "OK", "Invalid"))</f>
        <v/>
      </c>
      <c r="CZ294" s="281"/>
      <c r="DA294" s="281"/>
      <c r="DB294" s="281"/>
      <c r="DC294" s="281" t="b">
        <f>AND(RMDF!DF294&gt;=0, RMDF!DF294&lt;=1-SUM(RMDF!Z294,RMDF!AG294,RMDF!AN294,RMDF!AU294,RMDF!BB294,RMDF!BI294,RMDF!BP294,RMDF!BW294,RMDF!CD294,RMDF!CK294,RMDF!CR294,RMDF!CY294), RMDF!DF294=ROUND(RMDF!DF294,4))</f>
        <v>1</v>
      </c>
      <c r="DD294" s="317">
        <f>RMDF!DD294</f>
        <v>0</v>
      </c>
      <c r="DE294" s="318" t="str">
        <f>IF(DD294=0,"",_xlfn.XLOOKUP(DD294,StatePicklist!$1:$1,StatePicklist!$3:$3,"NA",0))</f>
        <v/>
      </c>
      <c r="DF294" s="297" t="str">
        <f ca="1">IF(RMDF!DE294="", "", IF(ISNUMBER(MATCH(RMDF!DE294, INDIRECT(DE294), 0)), "OK", "Invalid"))</f>
        <v/>
      </c>
      <c r="DG294" s="281"/>
      <c r="DH294" s="281"/>
      <c r="DI294" s="281"/>
      <c r="DJ294" s="281" t="b">
        <f>AND(RMDF!DM294&gt;=0, RMDF!DM294&lt;=1-SUM(RMDF!Z294,RMDF!AG294,RMDF!AN294,RMDF!AU294,RMDF!BB294,RMDF!BI294,RMDF!BP294,RMDF!BW294,RMDF!CD294,RMDF!CK294,RMDF!CR294,RMDF!CY294,RMDF!DF294), RMDF!DM294=ROUND(RMDF!DM294,4))</f>
        <v>1</v>
      </c>
      <c r="DK294" s="317">
        <f>RMDF!DK294</f>
        <v>0</v>
      </c>
      <c r="DL294" s="318" t="str">
        <f>IF(DK294=0,"",_xlfn.XLOOKUP(DK294,StatePicklist!$1:$1,StatePicklist!$3:$3,"NA",0))</f>
        <v/>
      </c>
      <c r="DM294" s="297" t="str">
        <f ca="1">IF(RMDF!DL294="", "", IF(ISNUMBER(MATCH(RMDF!DL294, INDIRECT(DL294), 0)), "OK", "Invalid"))</f>
        <v/>
      </c>
      <c r="DN294" s="281"/>
      <c r="DO294" s="281"/>
      <c r="DP294" s="281"/>
      <c r="DQ294" s="281" t="b">
        <f>AND(RMDF!DT294&gt;=0, RMDF!DT294&lt;=1-SUM(RMDF!Z294,RMDF!AG294,RMDF!AN294,RMDF!AU294,RMDF!BB294,RMDF!BI294,RMDF!BP294,RMDF!BW294,RMDF!CD294,RMDF!CK294,RMDF!CR294,RMDF!CY294,RMDF!DF294,RMDF!DM294), RMDF!DT294=ROUND(RMDF!DT294,4))</f>
        <v>1</v>
      </c>
      <c r="DR294" s="317">
        <f>RMDF!DR294</f>
        <v>0</v>
      </c>
      <c r="DS294" s="318" t="str">
        <f>IF(DR294=0,"",_xlfn.XLOOKUP(DR294,StatePicklist!$1:$1,StatePicklist!$3:$3,"NA",0))</f>
        <v/>
      </c>
      <c r="DT294" s="297" t="str">
        <f ca="1">IF(RMDF!DS294="", "", IF(ISNUMBER(MATCH(RMDF!DS294, INDIRECT(DS294), 0)), "OK", "Invalid"))</f>
        <v/>
      </c>
      <c r="DU294" s="281"/>
      <c r="DV294" s="281"/>
      <c r="DW294" s="281"/>
      <c r="DX294" s="281" t="b">
        <f>AND(RMDF!EA294&gt;=0, RMDF!EA294&lt;=1-SUM(RMDF!Z294,RMDF!AG294,RMDF!AN294,RMDF!AU294,RMDF!BB294,RMDF!BI294,RMDF!BP294,RMDF!BW294,RMDF!CD294,RMDF!CK294,RMDF!CR294,RMDF!CY294,RMDF!DF294,RMDF!DM294,RMDF!DT294), RMDF!EA294=ROUND(RMDF!EA294,4))</f>
        <v>1</v>
      </c>
      <c r="DY294" s="317">
        <f>RMDF!DY294</f>
        <v>0</v>
      </c>
      <c r="DZ294" s="318" t="str">
        <f>IF(DY294=0,"",_xlfn.XLOOKUP(DY294,StatePicklist!$1:$1,StatePicklist!$3:$3,"NA",0))</f>
        <v/>
      </c>
      <c r="EA294" s="297" t="str">
        <f ca="1">IF(RMDF!DZ294="", "", IF(ISNUMBER(MATCH(RMDF!DZ294, INDIRECT(DZ294), 0)), "OK", "Invalid"))</f>
        <v/>
      </c>
      <c r="EB294" s="281"/>
      <c r="EC294" s="281"/>
      <c r="ED294" s="281"/>
      <c r="EE294" s="281" t="b">
        <f>AND(RMDF!EH294&gt;=0, RMDF!EH294&lt;=1-SUM(RMDF!Z294,RMDF!AG294,RMDF!AN294,RMDF!AU294,RMDF!BB294,RMDF!BI294,RMDF!BP294,RMDF!BW294,RMDF!CD294,RMDF!CK294,RMDF!CR294,RMDF!CY294,RMDF!DF294,RMDF!DM294,RMDF!DT294,RMDF!EA294), RMDF!EH294=ROUND(RMDF!EH294,4))</f>
        <v>1</v>
      </c>
      <c r="EF294" s="317">
        <f>RMDF!EF294</f>
        <v>0</v>
      </c>
      <c r="EG294" s="318" t="str">
        <f>IF(EF294=0,"",_xlfn.XLOOKUP(EF294,StatePicklist!$1:$1,StatePicklist!$3:$3,"NA",0))</f>
        <v/>
      </c>
      <c r="EH294" s="297" t="str">
        <f ca="1">IF(RMDF!EG294="", "", IF(ISNUMBER(MATCH(RMDF!EG294, INDIRECT(EG294), 0)), "OK", "Invalid"))</f>
        <v/>
      </c>
      <c r="EI294" s="281"/>
      <c r="EJ294" s="281"/>
      <c r="EK294" s="281"/>
      <c r="EL294" s="281" t="b">
        <f>AND(RMDF!EO294&gt;=0, RMDF!EO294&lt;=1-SUM(RMDF!Z294,RMDF!AG294,RMDF!AN294,RMDF!AU294,RMDF!BB294,RMDF!BI294,RMDF!BP294,RMDF!BW294,RMDF!CD294,RMDF!CK294,RMDF!CR294,RMDF!CY294,RMDF!DF294,RMDF!DM294,RMDF!DT294,RMDF!EA294,RMDF!EH294), RMDF!EO294=ROUND(RMDF!EO294,4))</f>
        <v>1</v>
      </c>
      <c r="EM294" s="317">
        <f>RMDF!EM294</f>
        <v>0</v>
      </c>
      <c r="EN294" s="318" t="str">
        <f>IF(EM294=0,"",_xlfn.XLOOKUP(EM294,StatePicklist!$1:$1,StatePicklist!$3:$3,"NA",0))</f>
        <v/>
      </c>
      <c r="EO294" s="297" t="str">
        <f ca="1">IF(RMDF!EN294="", "", IF(ISNUMBER(MATCH(RMDF!EN294, INDIRECT(EN294), 0)), "OK", "Invalid"))</f>
        <v/>
      </c>
      <c r="EP294" s="281"/>
      <c r="EQ294" s="281"/>
      <c r="ER294" s="281"/>
      <c r="ES294" s="281" t="b">
        <f>AND(RMDF!EV294&gt;=0, RMDF!EV294&lt;=1-SUM(RMDF!Z294,RMDF!AG294,RMDF!AN294,RMDF!AU294,RMDF!BB294,RMDF!BI294,RMDF!BP294,RMDF!BW294,RMDF!CD294,RMDF!CK294,RMDF!CR294,RMDF!CY294,RMDF!DF294,RMDF!DM294,RMDF!DT294,RMDF!EA294,RMDF!EH294,RMDF!EO294), RMDF!EV294=ROUND(RMDF!EV294,4))</f>
        <v>1</v>
      </c>
      <c r="ET294" s="317">
        <f>RMDF!ET294</f>
        <v>0</v>
      </c>
      <c r="EU294" s="318" t="str">
        <f>IF(ET294=0,"",_xlfn.XLOOKUP(ET294,StatePicklist!$1:$1,StatePicklist!$3:$3,"NA",0))</f>
        <v/>
      </c>
      <c r="EV294" s="297" t="str">
        <f ca="1">IF(RMDF!EU294="", "", IF(ISNUMBER(MATCH(RMDF!EU294, INDIRECT(EU294), 0)), "OK", "Invalid"))</f>
        <v/>
      </c>
      <c r="EW294" s="281"/>
      <c r="EX294" s="281"/>
      <c r="EY294" s="281"/>
      <c r="EZ294" s="281" t="b">
        <f>AND(RMDF!FC294&gt;=0, RMDF!FC294&lt;=1-SUM(RMDF!Z294,RMDF!AG294,RMDF!AN294,RMDF!AU294,RMDF!BB294,RMDF!BI294,RMDF!BP294,RMDF!BW294,RMDF!CD294,RMDF!CK294,RMDF!CR294,RMDF!CY294,RMDF!DF294,RMDF!DM294,RMDF!DT294,RMDF!EA294,RMDF!EH294,RMDF!EO294,RMDF!EV294), RMDF!FC294=ROUND(RMDF!FC294,4))</f>
        <v>1</v>
      </c>
      <c r="FA294" s="317">
        <f>RMDF!FA294</f>
        <v>0</v>
      </c>
      <c r="FB294" s="318" t="str">
        <f>IF(FA294=0,"",_xlfn.XLOOKUP(FA294,StatePicklist!$1:$1,StatePicklist!$3:$3,"NA",0))</f>
        <v/>
      </c>
      <c r="FC294" s="297" t="str">
        <f ca="1">IF(RMDF!FB294="", "", IF(ISNUMBER(MATCH(RMDF!FB294, INDIRECT(FB294), 0)), "OK", "Invalid"))</f>
        <v/>
      </c>
    </row>
    <row r="295" spans="1:159" s="205" customFormat="1" ht="39.9" customHeight="1" x14ac:dyDescent="0.25">
      <c r="A295" s="206"/>
      <c r="B295" s="196"/>
      <c r="C295" s="197"/>
      <c r="D295" s="198"/>
      <c r="E295" s="199"/>
      <c r="F295" s="200"/>
      <c r="G295" s="201"/>
      <c r="H295" s="292"/>
      <c r="I295" s="305">
        <f>RMDF!I295</f>
        <v>0</v>
      </c>
      <c r="J295" s="305" t="str">
        <f>IF(I295=ProductCode!$B$30,"PDReclPost",IF(OR(I295=ProductCode!$C$30,I295=ProductCode!$E$30,I295=ProductCode!$G$30),"PDPreCon",IF(OR(I295=ProductCode!$D$30,I295=ProductCode!$F$30),"PDNotReclPost","")))</f>
        <v/>
      </c>
      <c r="K295" s="305" t="str">
        <f t="shared" si="21"/>
        <v/>
      </c>
      <c r="L295" s="289"/>
      <c r="M295" s="305" t="str">
        <f t="shared" si="21"/>
        <v/>
      </c>
      <c r="N295" s="289" t="b">
        <f>AND(RMDF!N295&gt;=0, RMDF!N295&lt;=1-RMDF!L295, RMDF!N295=ROUND(RMDF!N295,4))</f>
        <v>1</v>
      </c>
      <c r="O295" s="286" t="str">
        <f>IF(P295="","",IF(I295="","",IF(LEFT(I295,13)="Reclaimed pos",RawMaterialCode!$E$569,RawMaterialCode!$E$568)))</f>
        <v>Reclaimed pre-consumer mixed fibers (RM0578)</v>
      </c>
      <c r="P295" s="295">
        <f t="shared" si="22"/>
        <v>1</v>
      </c>
      <c r="Q295" s="202"/>
      <c r="R295" s="203"/>
      <c r="S295" s="204" t="str">
        <f t="shared" si="23"/>
        <v/>
      </c>
      <c r="T295" s="281"/>
      <c r="U295" s="281"/>
      <c r="V295" s="281"/>
      <c r="W295" s="281"/>
      <c r="X295" s="317">
        <f>RMDF!X295</f>
        <v>0</v>
      </c>
      <c r="Y295" s="318" t="str">
        <f>IF(X295=0,"",_xlfn.XLOOKUP(X295,StatePicklist!$1:$1,StatePicklist!$3:$3,"NA",0))</f>
        <v/>
      </c>
      <c r="Z295" s="297" t="str">
        <f ca="1">IF(RMDF!Y295="", "", IF(ISNUMBER(MATCH(RMDF!Y295, INDIRECT(Y295), 0)), "OK", "Invalid"))</f>
        <v/>
      </c>
      <c r="AA295" s="281"/>
      <c r="AB295" s="281"/>
      <c r="AC295" s="281"/>
      <c r="AD295" s="281" t="b">
        <f>AND(RMDF!AG295&gt;=0, RMDF!AG295&lt;=1-RMDF!Z295, RMDF!AG295=ROUND(RMDF!AG295,4))</f>
        <v>1</v>
      </c>
      <c r="AE295" s="317">
        <f>RMDF!AE295</f>
        <v>0</v>
      </c>
      <c r="AF295" s="318" t="str">
        <f>IF(AE295=0,"",_xlfn.XLOOKUP(AE295,StatePicklist!$1:$1,StatePicklist!$3:$3,"NA",0))</f>
        <v/>
      </c>
      <c r="AG295" s="297" t="str">
        <f ca="1">IF(RMDF!AF295="", "", IF(ISNUMBER(MATCH(RMDF!AF295, INDIRECT(AF295), 0)), "OK", "Invalid"))</f>
        <v/>
      </c>
      <c r="AH295" s="281"/>
      <c r="AI295" s="281"/>
      <c r="AJ295" s="281"/>
      <c r="AK295" s="281" t="b">
        <f>AND(RMDF!AN295&gt;=0, RMDF!AN295&lt;=1-SUM(RMDF!Z295,RMDF!AG295), RMDF!AN295=ROUND(RMDF!AN295,4))</f>
        <v>1</v>
      </c>
      <c r="AL295" s="317">
        <f>RMDF!AL295</f>
        <v>0</v>
      </c>
      <c r="AM295" s="318" t="str">
        <f>IF(AL295=0,"",_xlfn.XLOOKUP(AL295,StatePicklist!$1:$1,StatePicklist!$3:$3,"NA",0))</f>
        <v/>
      </c>
      <c r="AN295" s="297" t="str">
        <f ca="1">IF(RMDF!AM295="", "", IF(ISNUMBER(MATCH(RMDF!AM295, INDIRECT(AM295), 0)), "OK", "Invalid"))</f>
        <v/>
      </c>
      <c r="AO295" s="281"/>
      <c r="AP295" s="281"/>
      <c r="AQ295" s="281"/>
      <c r="AR295" s="281" t="b">
        <f>AND(RMDF!AU295&gt;=0, RMDF!AU295&lt;=1-SUM(RMDF!Z295,RMDF!AG295,RMDF!AN295), RMDF!AU295=ROUND(RMDF!AU295,4))</f>
        <v>1</v>
      </c>
      <c r="AS295" s="317">
        <f>RMDF!AS295</f>
        <v>0</v>
      </c>
      <c r="AT295" s="318" t="str">
        <f>IF(AS295=0,"",_xlfn.XLOOKUP(AS295,StatePicklist!$1:$1,StatePicklist!$3:$3,"NA",0))</f>
        <v/>
      </c>
      <c r="AU295" s="297" t="str">
        <f ca="1">IF(RMDF!AT295="", "", IF(ISNUMBER(MATCH(RMDF!AT295, INDIRECT(AT295), 0)), "OK", "Invalid"))</f>
        <v/>
      </c>
      <c r="AV295" s="281"/>
      <c r="AW295" s="281"/>
      <c r="AX295" s="281"/>
      <c r="AY295" s="281" t="b">
        <f>AND(RMDF!BB295&gt;=0, RMDF!BB295&lt;=1-SUM(RMDF!Z295,RMDF!AG295,RMDF!AN295,RMDF!AU295), RMDF!BB295=ROUND(RMDF!BB295,4))</f>
        <v>1</v>
      </c>
      <c r="AZ295" s="317">
        <f>RMDF!AZ295</f>
        <v>0</v>
      </c>
      <c r="BA295" s="318" t="str">
        <f>IF(AZ295=0,"",_xlfn.XLOOKUP(AZ295,StatePicklist!$1:$1,StatePicklist!$3:$3,"NA",0))</f>
        <v/>
      </c>
      <c r="BB295" s="297" t="str">
        <f ca="1">IF(RMDF!BA295="", "", IF(ISNUMBER(MATCH(RMDF!BA295, INDIRECT(BA295), 0)), "OK", "Invalid"))</f>
        <v/>
      </c>
      <c r="BC295" s="281"/>
      <c r="BD295" s="281"/>
      <c r="BE295" s="281"/>
      <c r="BF295" s="281" t="b">
        <f>AND(RMDF!BI295&gt;=0, RMDF!BI295&lt;=1-SUM(RMDF!Z295,RMDF!AG295,RMDF!AN295,RMDF!AU295,RMDF!BB295), RMDF!BI295=ROUND(RMDF!BI295,4))</f>
        <v>1</v>
      </c>
      <c r="BG295" s="317">
        <f>RMDF!BG295</f>
        <v>0</v>
      </c>
      <c r="BH295" s="318" t="str">
        <f>IF(BG295=0,"",_xlfn.XLOOKUP(BG295,StatePicklist!$1:$1,StatePicklist!$3:$3,"NA",0))</f>
        <v/>
      </c>
      <c r="BI295" s="297" t="str">
        <f ca="1">IF(RMDF!BH295="", "", IF(ISNUMBER(MATCH(RMDF!BH295, INDIRECT(BH295), 0)), "OK", "Invalid"))</f>
        <v/>
      </c>
      <c r="BJ295" s="281"/>
      <c r="BK295" s="281"/>
      <c r="BL295" s="281"/>
      <c r="BM295" s="281" t="b">
        <f>AND(RMDF!BP295&gt;=0, RMDF!BP295&lt;=1-SUM(RMDF!Z295,RMDF!AG295,RMDF!AN295,RMDF!AU295,RMDF!BB295,RMDF!BI295), RMDF!BP295=ROUND(RMDF!BP295,4))</f>
        <v>1</v>
      </c>
      <c r="BN295" s="317">
        <f>RMDF!BN295</f>
        <v>0</v>
      </c>
      <c r="BO295" s="318" t="str">
        <f>IF(BN295=0,"",_xlfn.XLOOKUP(BN295,StatePicklist!$1:$1,StatePicklist!$3:$3,"NA",0))</f>
        <v/>
      </c>
      <c r="BP295" s="297" t="str">
        <f ca="1">IF(RMDF!BO295="", "", IF(ISNUMBER(MATCH(RMDF!BO295, INDIRECT(BO295), 0)), "OK", "Invalid"))</f>
        <v/>
      </c>
      <c r="BQ295" s="281"/>
      <c r="BR295" s="281"/>
      <c r="BS295" s="281"/>
      <c r="BT295" s="281" t="b">
        <f>AND(RMDF!BW295&gt;=0, RMDF!BW295&lt;=1-SUM(RMDF!Z295,RMDF!AG295,RMDF!AN295,RMDF!AU295,RMDF!BB295,RMDF!BI295,RMDF!BP295), RMDF!BW295=ROUND(RMDF!BW295,4))</f>
        <v>1</v>
      </c>
      <c r="BU295" s="317">
        <f>RMDF!BU295</f>
        <v>0</v>
      </c>
      <c r="BV295" s="318" t="str">
        <f>IF(BU295=0,"",_xlfn.XLOOKUP(BU295,StatePicklist!$1:$1,StatePicklist!$3:$3,"NA",0))</f>
        <v/>
      </c>
      <c r="BW295" s="297" t="str">
        <f ca="1">IF(RMDF!BV295="", "", IF(ISNUMBER(MATCH(RMDF!BV295, INDIRECT(BV295), 0)), "OK", "Invalid"))</f>
        <v/>
      </c>
      <c r="BX295" s="281"/>
      <c r="BY295" s="281"/>
      <c r="BZ295" s="281"/>
      <c r="CA295" s="281" t="b">
        <f>AND(RMDF!CD295&gt;=0, RMDF!CD295&lt;=1-SUM(RMDF!Z295,RMDF!AG295,RMDF!AN295,RMDF!AU295,RMDF!BB295,RMDF!BI295,RMDF!BP295,RMDF!BW295), RMDF!CD295=ROUND(RMDF!CD295,4))</f>
        <v>1</v>
      </c>
      <c r="CB295" s="317">
        <f>RMDF!CB295</f>
        <v>0</v>
      </c>
      <c r="CC295" s="318" t="str">
        <f>IF(CB295=0,"",_xlfn.XLOOKUP(CB295,StatePicklist!$1:$1,StatePicklist!$3:$3,"NA",0))</f>
        <v/>
      </c>
      <c r="CD295" s="297" t="str">
        <f ca="1">IF(RMDF!CC295="", "", IF(ISNUMBER(MATCH(RMDF!CC295, INDIRECT(CC295), 0)), "OK", "Invalid"))</f>
        <v/>
      </c>
      <c r="CE295" s="281"/>
      <c r="CF295" s="281"/>
      <c r="CG295" s="281"/>
      <c r="CH295" s="281" t="b">
        <f>AND(RMDF!CK295&gt;=0, RMDF!CK295&lt;=1-SUM(RMDF!Z295,RMDF!AG295,RMDF!AN295,RMDF!AU295,RMDF!BB295,RMDF!BI295,RMDF!BP295,RMDF!BW295,RMDF!CD295), RMDF!CK295=ROUND(RMDF!CK295,4))</f>
        <v>1</v>
      </c>
      <c r="CI295" s="317">
        <f>RMDF!CI295</f>
        <v>0</v>
      </c>
      <c r="CJ295" s="318" t="str">
        <f>IF(CI295=0,"",_xlfn.XLOOKUP(CI295,StatePicklist!$1:$1,StatePicklist!$3:$3,"NA",0))</f>
        <v/>
      </c>
      <c r="CK295" s="297" t="str">
        <f ca="1">IF(RMDF!CJ295="", "", IF(ISNUMBER(MATCH(RMDF!CJ295, INDIRECT(CJ295), 0)), "OK", "Invalid"))</f>
        <v/>
      </c>
      <c r="CL295" s="281"/>
      <c r="CM295" s="281"/>
      <c r="CN295" s="281"/>
      <c r="CO295" s="281" t="b">
        <f>AND(RMDF!CR295&gt;=0, RMDF!CR295&lt;=1-SUM(RMDF!Z295,RMDF!AG295,RMDF!AN295,RMDF!AU295,RMDF!BB295,RMDF!BI295,RMDF!BP295,RMDF!BW295,RMDF!CD295,RMDF!CK295), RMDF!CR295=ROUND(RMDF!CR295,4))</f>
        <v>1</v>
      </c>
      <c r="CP295" s="317">
        <f>RMDF!CP295</f>
        <v>0</v>
      </c>
      <c r="CQ295" s="318" t="str">
        <f>IF(CP295=0,"",_xlfn.XLOOKUP(CP295,StatePicklist!$1:$1,StatePicklist!$3:$3,"NA",0))</f>
        <v/>
      </c>
      <c r="CR295" s="297" t="str">
        <f ca="1">IF(RMDF!CQ295="", "", IF(ISNUMBER(MATCH(RMDF!CQ295, INDIRECT(CQ295), 0)), "OK", "Invalid"))</f>
        <v/>
      </c>
      <c r="CS295" s="281"/>
      <c r="CT295" s="281"/>
      <c r="CU295" s="281"/>
      <c r="CV295" s="281" t="b">
        <f>AND(RMDF!CY295&gt;=0, RMDF!CY295&lt;=1-SUM(RMDF!Z295,RMDF!AG295,RMDF!AN295,RMDF!AU295,RMDF!BB295,RMDF!BI295,RMDF!BP295,RMDF!BW295,RMDF!CD295,RMDF!CK295,RMDF!CR295), RMDF!CY295=ROUND(RMDF!CY295,4))</f>
        <v>1</v>
      </c>
      <c r="CW295" s="317">
        <f>RMDF!CW295</f>
        <v>0</v>
      </c>
      <c r="CX295" s="318" t="str">
        <f>IF(CW295=0,"",_xlfn.XLOOKUP(CW295,StatePicklist!$1:$1,StatePicklist!$3:$3,"NA",0))</f>
        <v/>
      </c>
      <c r="CY295" s="297" t="str">
        <f ca="1">IF(RMDF!CX295="", "", IF(ISNUMBER(MATCH(RMDF!CX295, INDIRECT(CX295), 0)), "OK", "Invalid"))</f>
        <v/>
      </c>
      <c r="CZ295" s="281"/>
      <c r="DA295" s="281"/>
      <c r="DB295" s="281"/>
      <c r="DC295" s="281" t="b">
        <f>AND(RMDF!DF295&gt;=0, RMDF!DF295&lt;=1-SUM(RMDF!Z295,RMDF!AG295,RMDF!AN295,RMDF!AU295,RMDF!BB295,RMDF!BI295,RMDF!BP295,RMDF!BW295,RMDF!CD295,RMDF!CK295,RMDF!CR295,RMDF!CY295), RMDF!DF295=ROUND(RMDF!DF295,4))</f>
        <v>1</v>
      </c>
      <c r="DD295" s="317">
        <f>RMDF!DD295</f>
        <v>0</v>
      </c>
      <c r="DE295" s="318" t="str">
        <f>IF(DD295=0,"",_xlfn.XLOOKUP(DD295,StatePicklist!$1:$1,StatePicklist!$3:$3,"NA",0))</f>
        <v/>
      </c>
      <c r="DF295" s="297" t="str">
        <f ca="1">IF(RMDF!DE295="", "", IF(ISNUMBER(MATCH(RMDF!DE295, INDIRECT(DE295), 0)), "OK", "Invalid"))</f>
        <v/>
      </c>
      <c r="DG295" s="281"/>
      <c r="DH295" s="281"/>
      <c r="DI295" s="281"/>
      <c r="DJ295" s="281" t="b">
        <f>AND(RMDF!DM295&gt;=0, RMDF!DM295&lt;=1-SUM(RMDF!Z295,RMDF!AG295,RMDF!AN295,RMDF!AU295,RMDF!BB295,RMDF!BI295,RMDF!BP295,RMDF!BW295,RMDF!CD295,RMDF!CK295,RMDF!CR295,RMDF!CY295,RMDF!DF295), RMDF!DM295=ROUND(RMDF!DM295,4))</f>
        <v>1</v>
      </c>
      <c r="DK295" s="317">
        <f>RMDF!DK295</f>
        <v>0</v>
      </c>
      <c r="DL295" s="318" t="str">
        <f>IF(DK295=0,"",_xlfn.XLOOKUP(DK295,StatePicklist!$1:$1,StatePicklist!$3:$3,"NA",0))</f>
        <v/>
      </c>
      <c r="DM295" s="297" t="str">
        <f ca="1">IF(RMDF!DL295="", "", IF(ISNUMBER(MATCH(RMDF!DL295, INDIRECT(DL295), 0)), "OK", "Invalid"))</f>
        <v/>
      </c>
      <c r="DN295" s="281"/>
      <c r="DO295" s="281"/>
      <c r="DP295" s="281"/>
      <c r="DQ295" s="281" t="b">
        <f>AND(RMDF!DT295&gt;=0, RMDF!DT295&lt;=1-SUM(RMDF!Z295,RMDF!AG295,RMDF!AN295,RMDF!AU295,RMDF!BB295,RMDF!BI295,RMDF!BP295,RMDF!BW295,RMDF!CD295,RMDF!CK295,RMDF!CR295,RMDF!CY295,RMDF!DF295,RMDF!DM295), RMDF!DT295=ROUND(RMDF!DT295,4))</f>
        <v>1</v>
      </c>
      <c r="DR295" s="317">
        <f>RMDF!DR295</f>
        <v>0</v>
      </c>
      <c r="DS295" s="318" t="str">
        <f>IF(DR295=0,"",_xlfn.XLOOKUP(DR295,StatePicklist!$1:$1,StatePicklist!$3:$3,"NA",0))</f>
        <v/>
      </c>
      <c r="DT295" s="297" t="str">
        <f ca="1">IF(RMDF!DS295="", "", IF(ISNUMBER(MATCH(RMDF!DS295, INDIRECT(DS295), 0)), "OK", "Invalid"))</f>
        <v/>
      </c>
      <c r="DU295" s="281"/>
      <c r="DV295" s="281"/>
      <c r="DW295" s="281"/>
      <c r="DX295" s="281" t="b">
        <f>AND(RMDF!EA295&gt;=0, RMDF!EA295&lt;=1-SUM(RMDF!Z295,RMDF!AG295,RMDF!AN295,RMDF!AU295,RMDF!BB295,RMDF!BI295,RMDF!BP295,RMDF!BW295,RMDF!CD295,RMDF!CK295,RMDF!CR295,RMDF!CY295,RMDF!DF295,RMDF!DM295,RMDF!DT295), RMDF!EA295=ROUND(RMDF!EA295,4))</f>
        <v>1</v>
      </c>
      <c r="DY295" s="317">
        <f>RMDF!DY295</f>
        <v>0</v>
      </c>
      <c r="DZ295" s="318" t="str">
        <f>IF(DY295=0,"",_xlfn.XLOOKUP(DY295,StatePicklist!$1:$1,StatePicklist!$3:$3,"NA",0))</f>
        <v/>
      </c>
      <c r="EA295" s="297" t="str">
        <f ca="1">IF(RMDF!DZ295="", "", IF(ISNUMBER(MATCH(RMDF!DZ295, INDIRECT(DZ295), 0)), "OK", "Invalid"))</f>
        <v/>
      </c>
      <c r="EB295" s="281"/>
      <c r="EC295" s="281"/>
      <c r="ED295" s="281"/>
      <c r="EE295" s="281" t="b">
        <f>AND(RMDF!EH295&gt;=0, RMDF!EH295&lt;=1-SUM(RMDF!Z295,RMDF!AG295,RMDF!AN295,RMDF!AU295,RMDF!BB295,RMDF!BI295,RMDF!BP295,RMDF!BW295,RMDF!CD295,RMDF!CK295,RMDF!CR295,RMDF!CY295,RMDF!DF295,RMDF!DM295,RMDF!DT295,RMDF!EA295), RMDF!EH295=ROUND(RMDF!EH295,4))</f>
        <v>1</v>
      </c>
      <c r="EF295" s="317">
        <f>RMDF!EF295</f>
        <v>0</v>
      </c>
      <c r="EG295" s="318" t="str">
        <f>IF(EF295=0,"",_xlfn.XLOOKUP(EF295,StatePicklist!$1:$1,StatePicklist!$3:$3,"NA",0))</f>
        <v/>
      </c>
      <c r="EH295" s="297" t="str">
        <f ca="1">IF(RMDF!EG295="", "", IF(ISNUMBER(MATCH(RMDF!EG295, INDIRECT(EG295), 0)), "OK", "Invalid"))</f>
        <v/>
      </c>
      <c r="EI295" s="281"/>
      <c r="EJ295" s="281"/>
      <c r="EK295" s="281"/>
      <c r="EL295" s="281" t="b">
        <f>AND(RMDF!EO295&gt;=0, RMDF!EO295&lt;=1-SUM(RMDF!Z295,RMDF!AG295,RMDF!AN295,RMDF!AU295,RMDF!BB295,RMDF!BI295,RMDF!BP295,RMDF!BW295,RMDF!CD295,RMDF!CK295,RMDF!CR295,RMDF!CY295,RMDF!DF295,RMDF!DM295,RMDF!DT295,RMDF!EA295,RMDF!EH295), RMDF!EO295=ROUND(RMDF!EO295,4))</f>
        <v>1</v>
      </c>
      <c r="EM295" s="317">
        <f>RMDF!EM295</f>
        <v>0</v>
      </c>
      <c r="EN295" s="318" t="str">
        <f>IF(EM295=0,"",_xlfn.XLOOKUP(EM295,StatePicklist!$1:$1,StatePicklist!$3:$3,"NA",0))</f>
        <v/>
      </c>
      <c r="EO295" s="297" t="str">
        <f ca="1">IF(RMDF!EN295="", "", IF(ISNUMBER(MATCH(RMDF!EN295, INDIRECT(EN295), 0)), "OK", "Invalid"))</f>
        <v/>
      </c>
      <c r="EP295" s="281"/>
      <c r="EQ295" s="281"/>
      <c r="ER295" s="281"/>
      <c r="ES295" s="281" t="b">
        <f>AND(RMDF!EV295&gt;=0, RMDF!EV295&lt;=1-SUM(RMDF!Z295,RMDF!AG295,RMDF!AN295,RMDF!AU295,RMDF!BB295,RMDF!BI295,RMDF!BP295,RMDF!BW295,RMDF!CD295,RMDF!CK295,RMDF!CR295,RMDF!CY295,RMDF!DF295,RMDF!DM295,RMDF!DT295,RMDF!EA295,RMDF!EH295,RMDF!EO295), RMDF!EV295=ROUND(RMDF!EV295,4))</f>
        <v>1</v>
      </c>
      <c r="ET295" s="317">
        <f>RMDF!ET295</f>
        <v>0</v>
      </c>
      <c r="EU295" s="318" t="str">
        <f>IF(ET295=0,"",_xlfn.XLOOKUP(ET295,StatePicklist!$1:$1,StatePicklist!$3:$3,"NA",0))</f>
        <v/>
      </c>
      <c r="EV295" s="297" t="str">
        <f ca="1">IF(RMDF!EU295="", "", IF(ISNUMBER(MATCH(RMDF!EU295, INDIRECT(EU295), 0)), "OK", "Invalid"))</f>
        <v/>
      </c>
      <c r="EW295" s="281"/>
      <c r="EX295" s="281"/>
      <c r="EY295" s="281"/>
      <c r="EZ295" s="281" t="b">
        <f>AND(RMDF!FC295&gt;=0, RMDF!FC295&lt;=1-SUM(RMDF!Z295,RMDF!AG295,RMDF!AN295,RMDF!AU295,RMDF!BB295,RMDF!BI295,RMDF!BP295,RMDF!BW295,RMDF!CD295,RMDF!CK295,RMDF!CR295,RMDF!CY295,RMDF!DF295,RMDF!DM295,RMDF!DT295,RMDF!EA295,RMDF!EH295,RMDF!EO295,RMDF!EV295), RMDF!FC295=ROUND(RMDF!FC295,4))</f>
        <v>1</v>
      </c>
      <c r="FA295" s="317">
        <f>RMDF!FA295</f>
        <v>0</v>
      </c>
      <c r="FB295" s="318" t="str">
        <f>IF(FA295=0,"",_xlfn.XLOOKUP(FA295,StatePicklist!$1:$1,StatePicklist!$3:$3,"NA",0))</f>
        <v/>
      </c>
      <c r="FC295" s="297" t="str">
        <f ca="1">IF(RMDF!FB295="", "", IF(ISNUMBER(MATCH(RMDF!FB295, INDIRECT(FB295), 0)), "OK", "Invalid"))</f>
        <v/>
      </c>
    </row>
    <row r="296" spans="1:159" s="205" customFormat="1" ht="39.9" customHeight="1" x14ac:dyDescent="0.25">
      <c r="A296" s="206"/>
      <c r="B296" s="196"/>
      <c r="C296" s="197"/>
      <c r="D296" s="198"/>
      <c r="E296" s="199"/>
      <c r="F296" s="200"/>
      <c r="G296" s="201"/>
      <c r="H296" s="292"/>
      <c r="I296" s="305">
        <f>RMDF!I296</f>
        <v>0</v>
      </c>
      <c r="J296" s="305" t="str">
        <f>IF(I296=ProductCode!$B$30,"PDReclPost",IF(OR(I296=ProductCode!$C$30,I296=ProductCode!$E$30,I296=ProductCode!$G$30),"PDPreCon",IF(OR(I296=ProductCode!$D$30,I296=ProductCode!$F$30),"PDNotReclPost","")))</f>
        <v/>
      </c>
      <c r="K296" s="305" t="str">
        <f t="shared" si="21"/>
        <v/>
      </c>
      <c r="L296" s="289"/>
      <c r="M296" s="305" t="str">
        <f t="shared" si="21"/>
        <v/>
      </c>
      <c r="N296" s="289" t="b">
        <f>AND(RMDF!N296&gt;=0, RMDF!N296&lt;=1-RMDF!L296, RMDF!N296=ROUND(RMDF!N296,4))</f>
        <v>1</v>
      </c>
      <c r="O296" s="286" t="str">
        <f>IF(P296="","",IF(I296="","",IF(LEFT(I296,13)="Reclaimed pos",RawMaterialCode!$E$569,RawMaterialCode!$E$568)))</f>
        <v>Reclaimed pre-consumer mixed fibers (RM0578)</v>
      </c>
      <c r="P296" s="295">
        <f t="shared" si="22"/>
        <v>1</v>
      </c>
      <c r="Q296" s="202"/>
      <c r="R296" s="203"/>
      <c r="S296" s="204" t="str">
        <f t="shared" si="23"/>
        <v/>
      </c>
      <c r="T296" s="281"/>
      <c r="U296" s="281"/>
      <c r="V296" s="281"/>
      <c r="W296" s="281"/>
      <c r="X296" s="317">
        <f>RMDF!X296</f>
        <v>0</v>
      </c>
      <c r="Y296" s="318" t="str">
        <f>IF(X296=0,"",_xlfn.XLOOKUP(X296,StatePicklist!$1:$1,StatePicklist!$3:$3,"NA",0))</f>
        <v/>
      </c>
      <c r="Z296" s="297" t="str">
        <f ca="1">IF(RMDF!Y296="", "", IF(ISNUMBER(MATCH(RMDF!Y296, INDIRECT(Y296), 0)), "OK", "Invalid"))</f>
        <v/>
      </c>
      <c r="AA296" s="281"/>
      <c r="AB296" s="281"/>
      <c r="AC296" s="281"/>
      <c r="AD296" s="281" t="b">
        <f>AND(RMDF!AG296&gt;=0, RMDF!AG296&lt;=1-RMDF!Z296, RMDF!AG296=ROUND(RMDF!AG296,4))</f>
        <v>1</v>
      </c>
      <c r="AE296" s="317">
        <f>RMDF!AE296</f>
        <v>0</v>
      </c>
      <c r="AF296" s="318" t="str">
        <f>IF(AE296=0,"",_xlfn.XLOOKUP(AE296,StatePicklist!$1:$1,StatePicklist!$3:$3,"NA",0))</f>
        <v/>
      </c>
      <c r="AG296" s="297" t="str">
        <f ca="1">IF(RMDF!AF296="", "", IF(ISNUMBER(MATCH(RMDF!AF296, INDIRECT(AF296), 0)), "OK", "Invalid"))</f>
        <v/>
      </c>
      <c r="AH296" s="281"/>
      <c r="AI296" s="281"/>
      <c r="AJ296" s="281"/>
      <c r="AK296" s="281" t="b">
        <f>AND(RMDF!AN296&gt;=0, RMDF!AN296&lt;=1-SUM(RMDF!Z296,RMDF!AG296), RMDF!AN296=ROUND(RMDF!AN296,4))</f>
        <v>1</v>
      </c>
      <c r="AL296" s="317">
        <f>RMDF!AL296</f>
        <v>0</v>
      </c>
      <c r="AM296" s="318" t="str">
        <f>IF(AL296=0,"",_xlfn.XLOOKUP(AL296,StatePicklist!$1:$1,StatePicklist!$3:$3,"NA",0))</f>
        <v/>
      </c>
      <c r="AN296" s="297" t="str">
        <f ca="1">IF(RMDF!AM296="", "", IF(ISNUMBER(MATCH(RMDF!AM296, INDIRECT(AM296), 0)), "OK", "Invalid"))</f>
        <v/>
      </c>
      <c r="AO296" s="281"/>
      <c r="AP296" s="281"/>
      <c r="AQ296" s="281"/>
      <c r="AR296" s="281" t="b">
        <f>AND(RMDF!AU296&gt;=0, RMDF!AU296&lt;=1-SUM(RMDF!Z296,RMDF!AG296,RMDF!AN296), RMDF!AU296=ROUND(RMDF!AU296,4))</f>
        <v>1</v>
      </c>
      <c r="AS296" s="317">
        <f>RMDF!AS296</f>
        <v>0</v>
      </c>
      <c r="AT296" s="318" t="str">
        <f>IF(AS296=0,"",_xlfn.XLOOKUP(AS296,StatePicklist!$1:$1,StatePicklist!$3:$3,"NA",0))</f>
        <v/>
      </c>
      <c r="AU296" s="297" t="str">
        <f ca="1">IF(RMDF!AT296="", "", IF(ISNUMBER(MATCH(RMDF!AT296, INDIRECT(AT296), 0)), "OK", "Invalid"))</f>
        <v/>
      </c>
      <c r="AV296" s="281"/>
      <c r="AW296" s="281"/>
      <c r="AX296" s="281"/>
      <c r="AY296" s="281" t="b">
        <f>AND(RMDF!BB296&gt;=0, RMDF!BB296&lt;=1-SUM(RMDF!Z296,RMDF!AG296,RMDF!AN296,RMDF!AU296), RMDF!BB296=ROUND(RMDF!BB296,4))</f>
        <v>1</v>
      </c>
      <c r="AZ296" s="317">
        <f>RMDF!AZ296</f>
        <v>0</v>
      </c>
      <c r="BA296" s="318" t="str">
        <f>IF(AZ296=0,"",_xlfn.XLOOKUP(AZ296,StatePicklist!$1:$1,StatePicklist!$3:$3,"NA",0))</f>
        <v/>
      </c>
      <c r="BB296" s="297" t="str">
        <f ca="1">IF(RMDF!BA296="", "", IF(ISNUMBER(MATCH(RMDF!BA296, INDIRECT(BA296), 0)), "OK", "Invalid"))</f>
        <v/>
      </c>
      <c r="BC296" s="281"/>
      <c r="BD296" s="281"/>
      <c r="BE296" s="281"/>
      <c r="BF296" s="281" t="b">
        <f>AND(RMDF!BI296&gt;=0, RMDF!BI296&lt;=1-SUM(RMDF!Z296,RMDF!AG296,RMDF!AN296,RMDF!AU296,RMDF!BB296), RMDF!BI296=ROUND(RMDF!BI296,4))</f>
        <v>1</v>
      </c>
      <c r="BG296" s="317">
        <f>RMDF!BG296</f>
        <v>0</v>
      </c>
      <c r="BH296" s="318" t="str">
        <f>IF(BG296=0,"",_xlfn.XLOOKUP(BG296,StatePicklist!$1:$1,StatePicklist!$3:$3,"NA",0))</f>
        <v/>
      </c>
      <c r="BI296" s="297" t="str">
        <f ca="1">IF(RMDF!BH296="", "", IF(ISNUMBER(MATCH(RMDF!BH296, INDIRECT(BH296), 0)), "OK", "Invalid"))</f>
        <v/>
      </c>
      <c r="BJ296" s="281"/>
      <c r="BK296" s="281"/>
      <c r="BL296" s="281"/>
      <c r="BM296" s="281" t="b">
        <f>AND(RMDF!BP296&gt;=0, RMDF!BP296&lt;=1-SUM(RMDF!Z296,RMDF!AG296,RMDF!AN296,RMDF!AU296,RMDF!BB296,RMDF!BI296), RMDF!BP296=ROUND(RMDF!BP296,4))</f>
        <v>1</v>
      </c>
      <c r="BN296" s="317">
        <f>RMDF!BN296</f>
        <v>0</v>
      </c>
      <c r="BO296" s="318" t="str">
        <f>IF(BN296=0,"",_xlfn.XLOOKUP(BN296,StatePicklist!$1:$1,StatePicklist!$3:$3,"NA",0))</f>
        <v/>
      </c>
      <c r="BP296" s="297" t="str">
        <f ca="1">IF(RMDF!BO296="", "", IF(ISNUMBER(MATCH(RMDF!BO296, INDIRECT(BO296), 0)), "OK", "Invalid"))</f>
        <v/>
      </c>
      <c r="BQ296" s="281"/>
      <c r="BR296" s="281"/>
      <c r="BS296" s="281"/>
      <c r="BT296" s="281" t="b">
        <f>AND(RMDF!BW296&gt;=0, RMDF!BW296&lt;=1-SUM(RMDF!Z296,RMDF!AG296,RMDF!AN296,RMDF!AU296,RMDF!BB296,RMDF!BI296,RMDF!BP296), RMDF!BW296=ROUND(RMDF!BW296,4))</f>
        <v>1</v>
      </c>
      <c r="BU296" s="317">
        <f>RMDF!BU296</f>
        <v>0</v>
      </c>
      <c r="BV296" s="318" t="str">
        <f>IF(BU296=0,"",_xlfn.XLOOKUP(BU296,StatePicklist!$1:$1,StatePicklist!$3:$3,"NA",0))</f>
        <v/>
      </c>
      <c r="BW296" s="297" t="str">
        <f ca="1">IF(RMDF!BV296="", "", IF(ISNUMBER(MATCH(RMDF!BV296, INDIRECT(BV296), 0)), "OK", "Invalid"))</f>
        <v/>
      </c>
      <c r="BX296" s="281"/>
      <c r="BY296" s="281"/>
      <c r="BZ296" s="281"/>
      <c r="CA296" s="281" t="b">
        <f>AND(RMDF!CD296&gt;=0, RMDF!CD296&lt;=1-SUM(RMDF!Z296,RMDF!AG296,RMDF!AN296,RMDF!AU296,RMDF!BB296,RMDF!BI296,RMDF!BP296,RMDF!BW296), RMDF!CD296=ROUND(RMDF!CD296,4))</f>
        <v>1</v>
      </c>
      <c r="CB296" s="317">
        <f>RMDF!CB296</f>
        <v>0</v>
      </c>
      <c r="CC296" s="318" t="str">
        <f>IF(CB296=0,"",_xlfn.XLOOKUP(CB296,StatePicklist!$1:$1,StatePicklist!$3:$3,"NA",0))</f>
        <v/>
      </c>
      <c r="CD296" s="297" t="str">
        <f ca="1">IF(RMDF!CC296="", "", IF(ISNUMBER(MATCH(RMDF!CC296, INDIRECT(CC296), 0)), "OK", "Invalid"))</f>
        <v/>
      </c>
      <c r="CE296" s="281"/>
      <c r="CF296" s="281"/>
      <c r="CG296" s="281"/>
      <c r="CH296" s="281" t="b">
        <f>AND(RMDF!CK296&gt;=0, RMDF!CK296&lt;=1-SUM(RMDF!Z296,RMDF!AG296,RMDF!AN296,RMDF!AU296,RMDF!BB296,RMDF!BI296,RMDF!BP296,RMDF!BW296,RMDF!CD296), RMDF!CK296=ROUND(RMDF!CK296,4))</f>
        <v>1</v>
      </c>
      <c r="CI296" s="317">
        <f>RMDF!CI296</f>
        <v>0</v>
      </c>
      <c r="CJ296" s="318" t="str">
        <f>IF(CI296=0,"",_xlfn.XLOOKUP(CI296,StatePicklist!$1:$1,StatePicklist!$3:$3,"NA",0))</f>
        <v/>
      </c>
      <c r="CK296" s="297" t="str">
        <f ca="1">IF(RMDF!CJ296="", "", IF(ISNUMBER(MATCH(RMDF!CJ296, INDIRECT(CJ296), 0)), "OK", "Invalid"))</f>
        <v/>
      </c>
      <c r="CL296" s="281"/>
      <c r="CM296" s="281"/>
      <c r="CN296" s="281"/>
      <c r="CO296" s="281" t="b">
        <f>AND(RMDF!CR296&gt;=0, RMDF!CR296&lt;=1-SUM(RMDF!Z296,RMDF!AG296,RMDF!AN296,RMDF!AU296,RMDF!BB296,RMDF!BI296,RMDF!BP296,RMDF!BW296,RMDF!CD296,RMDF!CK296), RMDF!CR296=ROUND(RMDF!CR296,4))</f>
        <v>1</v>
      </c>
      <c r="CP296" s="317">
        <f>RMDF!CP296</f>
        <v>0</v>
      </c>
      <c r="CQ296" s="318" t="str">
        <f>IF(CP296=0,"",_xlfn.XLOOKUP(CP296,StatePicklist!$1:$1,StatePicklist!$3:$3,"NA",0))</f>
        <v/>
      </c>
      <c r="CR296" s="297" t="str">
        <f ca="1">IF(RMDF!CQ296="", "", IF(ISNUMBER(MATCH(RMDF!CQ296, INDIRECT(CQ296), 0)), "OK", "Invalid"))</f>
        <v/>
      </c>
      <c r="CS296" s="281"/>
      <c r="CT296" s="281"/>
      <c r="CU296" s="281"/>
      <c r="CV296" s="281" t="b">
        <f>AND(RMDF!CY296&gt;=0, RMDF!CY296&lt;=1-SUM(RMDF!Z296,RMDF!AG296,RMDF!AN296,RMDF!AU296,RMDF!BB296,RMDF!BI296,RMDF!BP296,RMDF!BW296,RMDF!CD296,RMDF!CK296,RMDF!CR296), RMDF!CY296=ROUND(RMDF!CY296,4))</f>
        <v>1</v>
      </c>
      <c r="CW296" s="317">
        <f>RMDF!CW296</f>
        <v>0</v>
      </c>
      <c r="CX296" s="318" t="str">
        <f>IF(CW296=0,"",_xlfn.XLOOKUP(CW296,StatePicklist!$1:$1,StatePicklist!$3:$3,"NA",0))</f>
        <v/>
      </c>
      <c r="CY296" s="297" t="str">
        <f ca="1">IF(RMDF!CX296="", "", IF(ISNUMBER(MATCH(RMDF!CX296, INDIRECT(CX296), 0)), "OK", "Invalid"))</f>
        <v/>
      </c>
      <c r="CZ296" s="281"/>
      <c r="DA296" s="281"/>
      <c r="DB296" s="281"/>
      <c r="DC296" s="281" t="b">
        <f>AND(RMDF!DF296&gt;=0, RMDF!DF296&lt;=1-SUM(RMDF!Z296,RMDF!AG296,RMDF!AN296,RMDF!AU296,RMDF!BB296,RMDF!BI296,RMDF!BP296,RMDF!BW296,RMDF!CD296,RMDF!CK296,RMDF!CR296,RMDF!CY296), RMDF!DF296=ROUND(RMDF!DF296,4))</f>
        <v>1</v>
      </c>
      <c r="DD296" s="317">
        <f>RMDF!DD296</f>
        <v>0</v>
      </c>
      <c r="DE296" s="318" t="str">
        <f>IF(DD296=0,"",_xlfn.XLOOKUP(DD296,StatePicklist!$1:$1,StatePicklist!$3:$3,"NA",0))</f>
        <v/>
      </c>
      <c r="DF296" s="297" t="str">
        <f ca="1">IF(RMDF!DE296="", "", IF(ISNUMBER(MATCH(RMDF!DE296, INDIRECT(DE296), 0)), "OK", "Invalid"))</f>
        <v/>
      </c>
      <c r="DG296" s="281"/>
      <c r="DH296" s="281"/>
      <c r="DI296" s="281"/>
      <c r="DJ296" s="281" t="b">
        <f>AND(RMDF!DM296&gt;=0, RMDF!DM296&lt;=1-SUM(RMDF!Z296,RMDF!AG296,RMDF!AN296,RMDF!AU296,RMDF!BB296,RMDF!BI296,RMDF!BP296,RMDF!BW296,RMDF!CD296,RMDF!CK296,RMDF!CR296,RMDF!CY296,RMDF!DF296), RMDF!DM296=ROUND(RMDF!DM296,4))</f>
        <v>1</v>
      </c>
      <c r="DK296" s="317">
        <f>RMDF!DK296</f>
        <v>0</v>
      </c>
      <c r="DL296" s="318" t="str">
        <f>IF(DK296=0,"",_xlfn.XLOOKUP(DK296,StatePicklist!$1:$1,StatePicklist!$3:$3,"NA",0))</f>
        <v/>
      </c>
      <c r="DM296" s="297" t="str">
        <f ca="1">IF(RMDF!DL296="", "", IF(ISNUMBER(MATCH(RMDF!DL296, INDIRECT(DL296), 0)), "OK", "Invalid"))</f>
        <v/>
      </c>
      <c r="DN296" s="281"/>
      <c r="DO296" s="281"/>
      <c r="DP296" s="281"/>
      <c r="DQ296" s="281" t="b">
        <f>AND(RMDF!DT296&gt;=0, RMDF!DT296&lt;=1-SUM(RMDF!Z296,RMDF!AG296,RMDF!AN296,RMDF!AU296,RMDF!BB296,RMDF!BI296,RMDF!BP296,RMDF!BW296,RMDF!CD296,RMDF!CK296,RMDF!CR296,RMDF!CY296,RMDF!DF296,RMDF!DM296), RMDF!DT296=ROUND(RMDF!DT296,4))</f>
        <v>1</v>
      </c>
      <c r="DR296" s="317">
        <f>RMDF!DR296</f>
        <v>0</v>
      </c>
      <c r="DS296" s="318" t="str">
        <f>IF(DR296=0,"",_xlfn.XLOOKUP(DR296,StatePicklist!$1:$1,StatePicklist!$3:$3,"NA",0))</f>
        <v/>
      </c>
      <c r="DT296" s="297" t="str">
        <f ca="1">IF(RMDF!DS296="", "", IF(ISNUMBER(MATCH(RMDF!DS296, INDIRECT(DS296), 0)), "OK", "Invalid"))</f>
        <v/>
      </c>
      <c r="DU296" s="281"/>
      <c r="DV296" s="281"/>
      <c r="DW296" s="281"/>
      <c r="DX296" s="281" t="b">
        <f>AND(RMDF!EA296&gt;=0, RMDF!EA296&lt;=1-SUM(RMDF!Z296,RMDF!AG296,RMDF!AN296,RMDF!AU296,RMDF!BB296,RMDF!BI296,RMDF!BP296,RMDF!BW296,RMDF!CD296,RMDF!CK296,RMDF!CR296,RMDF!CY296,RMDF!DF296,RMDF!DM296,RMDF!DT296), RMDF!EA296=ROUND(RMDF!EA296,4))</f>
        <v>1</v>
      </c>
      <c r="DY296" s="317">
        <f>RMDF!DY296</f>
        <v>0</v>
      </c>
      <c r="DZ296" s="318" t="str">
        <f>IF(DY296=0,"",_xlfn.XLOOKUP(DY296,StatePicklist!$1:$1,StatePicklist!$3:$3,"NA",0))</f>
        <v/>
      </c>
      <c r="EA296" s="297" t="str">
        <f ca="1">IF(RMDF!DZ296="", "", IF(ISNUMBER(MATCH(RMDF!DZ296, INDIRECT(DZ296), 0)), "OK", "Invalid"))</f>
        <v/>
      </c>
      <c r="EB296" s="281"/>
      <c r="EC296" s="281"/>
      <c r="ED296" s="281"/>
      <c r="EE296" s="281" t="b">
        <f>AND(RMDF!EH296&gt;=0, RMDF!EH296&lt;=1-SUM(RMDF!Z296,RMDF!AG296,RMDF!AN296,RMDF!AU296,RMDF!BB296,RMDF!BI296,RMDF!BP296,RMDF!BW296,RMDF!CD296,RMDF!CK296,RMDF!CR296,RMDF!CY296,RMDF!DF296,RMDF!DM296,RMDF!DT296,RMDF!EA296), RMDF!EH296=ROUND(RMDF!EH296,4))</f>
        <v>1</v>
      </c>
      <c r="EF296" s="317">
        <f>RMDF!EF296</f>
        <v>0</v>
      </c>
      <c r="EG296" s="318" t="str">
        <f>IF(EF296=0,"",_xlfn.XLOOKUP(EF296,StatePicklist!$1:$1,StatePicklist!$3:$3,"NA",0))</f>
        <v/>
      </c>
      <c r="EH296" s="297" t="str">
        <f ca="1">IF(RMDF!EG296="", "", IF(ISNUMBER(MATCH(RMDF!EG296, INDIRECT(EG296), 0)), "OK", "Invalid"))</f>
        <v/>
      </c>
      <c r="EI296" s="281"/>
      <c r="EJ296" s="281"/>
      <c r="EK296" s="281"/>
      <c r="EL296" s="281" t="b">
        <f>AND(RMDF!EO296&gt;=0, RMDF!EO296&lt;=1-SUM(RMDF!Z296,RMDF!AG296,RMDF!AN296,RMDF!AU296,RMDF!BB296,RMDF!BI296,RMDF!BP296,RMDF!BW296,RMDF!CD296,RMDF!CK296,RMDF!CR296,RMDF!CY296,RMDF!DF296,RMDF!DM296,RMDF!DT296,RMDF!EA296,RMDF!EH296), RMDF!EO296=ROUND(RMDF!EO296,4))</f>
        <v>1</v>
      </c>
      <c r="EM296" s="317">
        <f>RMDF!EM296</f>
        <v>0</v>
      </c>
      <c r="EN296" s="318" t="str">
        <f>IF(EM296=0,"",_xlfn.XLOOKUP(EM296,StatePicklist!$1:$1,StatePicklist!$3:$3,"NA",0))</f>
        <v/>
      </c>
      <c r="EO296" s="297" t="str">
        <f ca="1">IF(RMDF!EN296="", "", IF(ISNUMBER(MATCH(RMDF!EN296, INDIRECT(EN296), 0)), "OK", "Invalid"))</f>
        <v/>
      </c>
      <c r="EP296" s="281"/>
      <c r="EQ296" s="281"/>
      <c r="ER296" s="281"/>
      <c r="ES296" s="281" t="b">
        <f>AND(RMDF!EV296&gt;=0, RMDF!EV296&lt;=1-SUM(RMDF!Z296,RMDF!AG296,RMDF!AN296,RMDF!AU296,RMDF!BB296,RMDF!BI296,RMDF!BP296,RMDF!BW296,RMDF!CD296,RMDF!CK296,RMDF!CR296,RMDF!CY296,RMDF!DF296,RMDF!DM296,RMDF!DT296,RMDF!EA296,RMDF!EH296,RMDF!EO296), RMDF!EV296=ROUND(RMDF!EV296,4))</f>
        <v>1</v>
      </c>
      <c r="ET296" s="317">
        <f>RMDF!ET296</f>
        <v>0</v>
      </c>
      <c r="EU296" s="318" t="str">
        <f>IF(ET296=0,"",_xlfn.XLOOKUP(ET296,StatePicklist!$1:$1,StatePicklist!$3:$3,"NA",0))</f>
        <v/>
      </c>
      <c r="EV296" s="297" t="str">
        <f ca="1">IF(RMDF!EU296="", "", IF(ISNUMBER(MATCH(RMDF!EU296, INDIRECT(EU296), 0)), "OK", "Invalid"))</f>
        <v/>
      </c>
      <c r="EW296" s="281"/>
      <c r="EX296" s="281"/>
      <c r="EY296" s="281"/>
      <c r="EZ296" s="281" t="b">
        <f>AND(RMDF!FC296&gt;=0, RMDF!FC296&lt;=1-SUM(RMDF!Z296,RMDF!AG296,RMDF!AN296,RMDF!AU296,RMDF!BB296,RMDF!BI296,RMDF!BP296,RMDF!BW296,RMDF!CD296,RMDF!CK296,RMDF!CR296,RMDF!CY296,RMDF!DF296,RMDF!DM296,RMDF!DT296,RMDF!EA296,RMDF!EH296,RMDF!EO296,RMDF!EV296), RMDF!FC296=ROUND(RMDF!FC296,4))</f>
        <v>1</v>
      </c>
      <c r="FA296" s="317">
        <f>RMDF!FA296</f>
        <v>0</v>
      </c>
      <c r="FB296" s="318" t="str">
        <f>IF(FA296=0,"",_xlfn.XLOOKUP(FA296,StatePicklist!$1:$1,StatePicklist!$3:$3,"NA",0))</f>
        <v/>
      </c>
      <c r="FC296" s="297" t="str">
        <f ca="1">IF(RMDF!FB296="", "", IF(ISNUMBER(MATCH(RMDF!FB296, INDIRECT(FB296), 0)), "OK", "Invalid"))</f>
        <v/>
      </c>
    </row>
    <row r="297" spans="1:159" s="205" customFormat="1" ht="39.9" customHeight="1" x14ac:dyDescent="0.25">
      <c r="A297" s="206"/>
      <c r="B297" s="196"/>
      <c r="C297" s="197"/>
      <c r="D297" s="198"/>
      <c r="E297" s="199"/>
      <c r="F297" s="200"/>
      <c r="G297" s="201"/>
      <c r="H297" s="292"/>
      <c r="I297" s="305">
        <f>RMDF!I297</f>
        <v>0</v>
      </c>
      <c r="J297" s="305" t="str">
        <f>IF(I297=ProductCode!$B$30,"PDReclPost",IF(OR(I297=ProductCode!$C$30,I297=ProductCode!$E$30,I297=ProductCode!$G$30),"PDPreCon",IF(OR(I297=ProductCode!$D$30,I297=ProductCode!$F$30),"PDNotReclPost","")))</f>
        <v/>
      </c>
      <c r="K297" s="305" t="str">
        <f t="shared" si="21"/>
        <v/>
      </c>
      <c r="L297" s="289"/>
      <c r="M297" s="305" t="str">
        <f t="shared" si="21"/>
        <v/>
      </c>
      <c r="N297" s="289" t="b">
        <f>AND(RMDF!N297&gt;=0, RMDF!N297&lt;=1-RMDF!L297, RMDF!N297=ROUND(RMDF!N297,4))</f>
        <v>1</v>
      </c>
      <c r="O297" s="286" t="str">
        <f>IF(P297="","",IF(I297="","",IF(LEFT(I297,13)="Reclaimed pos",RawMaterialCode!$E$569,RawMaterialCode!$E$568)))</f>
        <v>Reclaimed pre-consumer mixed fibers (RM0578)</v>
      </c>
      <c r="P297" s="295">
        <f t="shared" si="22"/>
        <v>1</v>
      </c>
      <c r="Q297" s="202"/>
      <c r="R297" s="203"/>
      <c r="S297" s="204" t="str">
        <f t="shared" si="23"/>
        <v/>
      </c>
      <c r="T297" s="281"/>
      <c r="U297" s="281"/>
      <c r="V297" s="281"/>
      <c r="W297" s="281"/>
      <c r="X297" s="317">
        <f>RMDF!X297</f>
        <v>0</v>
      </c>
      <c r="Y297" s="318" t="str">
        <f>IF(X297=0,"",_xlfn.XLOOKUP(X297,StatePicklist!$1:$1,StatePicklist!$3:$3,"NA",0))</f>
        <v/>
      </c>
      <c r="Z297" s="297" t="str">
        <f ca="1">IF(RMDF!Y297="", "", IF(ISNUMBER(MATCH(RMDF!Y297, INDIRECT(Y297), 0)), "OK", "Invalid"))</f>
        <v/>
      </c>
      <c r="AA297" s="281"/>
      <c r="AB297" s="281"/>
      <c r="AC297" s="281"/>
      <c r="AD297" s="281" t="b">
        <f>AND(RMDF!AG297&gt;=0, RMDF!AG297&lt;=1-RMDF!Z297, RMDF!AG297=ROUND(RMDF!AG297,4))</f>
        <v>1</v>
      </c>
      <c r="AE297" s="317">
        <f>RMDF!AE297</f>
        <v>0</v>
      </c>
      <c r="AF297" s="318" t="str">
        <f>IF(AE297=0,"",_xlfn.XLOOKUP(AE297,StatePicklist!$1:$1,StatePicklist!$3:$3,"NA",0))</f>
        <v/>
      </c>
      <c r="AG297" s="297" t="str">
        <f ca="1">IF(RMDF!AF297="", "", IF(ISNUMBER(MATCH(RMDF!AF297, INDIRECT(AF297), 0)), "OK", "Invalid"))</f>
        <v/>
      </c>
      <c r="AH297" s="281"/>
      <c r="AI297" s="281"/>
      <c r="AJ297" s="281"/>
      <c r="AK297" s="281" t="b">
        <f>AND(RMDF!AN297&gt;=0, RMDF!AN297&lt;=1-SUM(RMDF!Z297,RMDF!AG297), RMDF!AN297=ROUND(RMDF!AN297,4))</f>
        <v>1</v>
      </c>
      <c r="AL297" s="317">
        <f>RMDF!AL297</f>
        <v>0</v>
      </c>
      <c r="AM297" s="318" t="str">
        <f>IF(AL297=0,"",_xlfn.XLOOKUP(AL297,StatePicklist!$1:$1,StatePicklist!$3:$3,"NA",0))</f>
        <v/>
      </c>
      <c r="AN297" s="297" t="str">
        <f ca="1">IF(RMDF!AM297="", "", IF(ISNUMBER(MATCH(RMDF!AM297, INDIRECT(AM297), 0)), "OK", "Invalid"))</f>
        <v/>
      </c>
      <c r="AO297" s="281"/>
      <c r="AP297" s="281"/>
      <c r="AQ297" s="281"/>
      <c r="AR297" s="281" t="b">
        <f>AND(RMDF!AU297&gt;=0, RMDF!AU297&lt;=1-SUM(RMDF!Z297,RMDF!AG297,RMDF!AN297), RMDF!AU297=ROUND(RMDF!AU297,4))</f>
        <v>1</v>
      </c>
      <c r="AS297" s="317">
        <f>RMDF!AS297</f>
        <v>0</v>
      </c>
      <c r="AT297" s="318" t="str">
        <f>IF(AS297=0,"",_xlfn.XLOOKUP(AS297,StatePicklist!$1:$1,StatePicklist!$3:$3,"NA",0))</f>
        <v/>
      </c>
      <c r="AU297" s="297" t="str">
        <f ca="1">IF(RMDF!AT297="", "", IF(ISNUMBER(MATCH(RMDF!AT297, INDIRECT(AT297), 0)), "OK", "Invalid"))</f>
        <v/>
      </c>
      <c r="AV297" s="281"/>
      <c r="AW297" s="281"/>
      <c r="AX297" s="281"/>
      <c r="AY297" s="281" t="b">
        <f>AND(RMDF!BB297&gt;=0, RMDF!BB297&lt;=1-SUM(RMDF!Z297,RMDF!AG297,RMDF!AN297,RMDF!AU297), RMDF!BB297=ROUND(RMDF!BB297,4))</f>
        <v>1</v>
      </c>
      <c r="AZ297" s="317">
        <f>RMDF!AZ297</f>
        <v>0</v>
      </c>
      <c r="BA297" s="318" t="str">
        <f>IF(AZ297=0,"",_xlfn.XLOOKUP(AZ297,StatePicklist!$1:$1,StatePicklist!$3:$3,"NA",0))</f>
        <v/>
      </c>
      <c r="BB297" s="297" t="str">
        <f ca="1">IF(RMDF!BA297="", "", IF(ISNUMBER(MATCH(RMDF!BA297, INDIRECT(BA297), 0)), "OK", "Invalid"))</f>
        <v/>
      </c>
      <c r="BC297" s="281"/>
      <c r="BD297" s="281"/>
      <c r="BE297" s="281"/>
      <c r="BF297" s="281" t="b">
        <f>AND(RMDF!BI297&gt;=0, RMDF!BI297&lt;=1-SUM(RMDF!Z297,RMDF!AG297,RMDF!AN297,RMDF!AU297,RMDF!BB297), RMDF!BI297=ROUND(RMDF!BI297,4))</f>
        <v>1</v>
      </c>
      <c r="BG297" s="317">
        <f>RMDF!BG297</f>
        <v>0</v>
      </c>
      <c r="BH297" s="318" t="str">
        <f>IF(BG297=0,"",_xlfn.XLOOKUP(BG297,StatePicklist!$1:$1,StatePicklist!$3:$3,"NA",0))</f>
        <v/>
      </c>
      <c r="BI297" s="297" t="str">
        <f ca="1">IF(RMDF!BH297="", "", IF(ISNUMBER(MATCH(RMDF!BH297, INDIRECT(BH297), 0)), "OK", "Invalid"))</f>
        <v/>
      </c>
      <c r="BJ297" s="281"/>
      <c r="BK297" s="281"/>
      <c r="BL297" s="281"/>
      <c r="BM297" s="281" t="b">
        <f>AND(RMDF!BP297&gt;=0, RMDF!BP297&lt;=1-SUM(RMDF!Z297,RMDF!AG297,RMDF!AN297,RMDF!AU297,RMDF!BB297,RMDF!BI297), RMDF!BP297=ROUND(RMDF!BP297,4))</f>
        <v>1</v>
      </c>
      <c r="BN297" s="317">
        <f>RMDF!BN297</f>
        <v>0</v>
      </c>
      <c r="BO297" s="318" t="str">
        <f>IF(BN297=0,"",_xlfn.XLOOKUP(BN297,StatePicklist!$1:$1,StatePicklist!$3:$3,"NA",0))</f>
        <v/>
      </c>
      <c r="BP297" s="297" t="str">
        <f ca="1">IF(RMDF!BO297="", "", IF(ISNUMBER(MATCH(RMDF!BO297, INDIRECT(BO297), 0)), "OK", "Invalid"))</f>
        <v/>
      </c>
      <c r="BQ297" s="281"/>
      <c r="BR297" s="281"/>
      <c r="BS297" s="281"/>
      <c r="BT297" s="281" t="b">
        <f>AND(RMDF!BW297&gt;=0, RMDF!BW297&lt;=1-SUM(RMDF!Z297,RMDF!AG297,RMDF!AN297,RMDF!AU297,RMDF!BB297,RMDF!BI297,RMDF!BP297), RMDF!BW297=ROUND(RMDF!BW297,4))</f>
        <v>1</v>
      </c>
      <c r="BU297" s="317">
        <f>RMDF!BU297</f>
        <v>0</v>
      </c>
      <c r="BV297" s="318" t="str">
        <f>IF(BU297=0,"",_xlfn.XLOOKUP(BU297,StatePicklist!$1:$1,StatePicklist!$3:$3,"NA",0))</f>
        <v/>
      </c>
      <c r="BW297" s="297" t="str">
        <f ca="1">IF(RMDF!BV297="", "", IF(ISNUMBER(MATCH(RMDF!BV297, INDIRECT(BV297), 0)), "OK", "Invalid"))</f>
        <v/>
      </c>
      <c r="BX297" s="281"/>
      <c r="BY297" s="281"/>
      <c r="BZ297" s="281"/>
      <c r="CA297" s="281" t="b">
        <f>AND(RMDF!CD297&gt;=0, RMDF!CD297&lt;=1-SUM(RMDF!Z297,RMDF!AG297,RMDF!AN297,RMDF!AU297,RMDF!BB297,RMDF!BI297,RMDF!BP297,RMDF!BW297), RMDF!CD297=ROUND(RMDF!CD297,4))</f>
        <v>1</v>
      </c>
      <c r="CB297" s="317">
        <f>RMDF!CB297</f>
        <v>0</v>
      </c>
      <c r="CC297" s="318" t="str">
        <f>IF(CB297=0,"",_xlfn.XLOOKUP(CB297,StatePicklist!$1:$1,StatePicklist!$3:$3,"NA",0))</f>
        <v/>
      </c>
      <c r="CD297" s="297" t="str">
        <f ca="1">IF(RMDF!CC297="", "", IF(ISNUMBER(MATCH(RMDF!CC297, INDIRECT(CC297), 0)), "OK", "Invalid"))</f>
        <v/>
      </c>
      <c r="CE297" s="281"/>
      <c r="CF297" s="281"/>
      <c r="CG297" s="281"/>
      <c r="CH297" s="281" t="b">
        <f>AND(RMDF!CK297&gt;=0, RMDF!CK297&lt;=1-SUM(RMDF!Z297,RMDF!AG297,RMDF!AN297,RMDF!AU297,RMDF!BB297,RMDF!BI297,RMDF!BP297,RMDF!BW297,RMDF!CD297), RMDF!CK297=ROUND(RMDF!CK297,4))</f>
        <v>1</v>
      </c>
      <c r="CI297" s="317">
        <f>RMDF!CI297</f>
        <v>0</v>
      </c>
      <c r="CJ297" s="318" t="str">
        <f>IF(CI297=0,"",_xlfn.XLOOKUP(CI297,StatePicklist!$1:$1,StatePicklist!$3:$3,"NA",0))</f>
        <v/>
      </c>
      <c r="CK297" s="297" t="str">
        <f ca="1">IF(RMDF!CJ297="", "", IF(ISNUMBER(MATCH(RMDF!CJ297, INDIRECT(CJ297), 0)), "OK", "Invalid"))</f>
        <v/>
      </c>
      <c r="CL297" s="281"/>
      <c r="CM297" s="281"/>
      <c r="CN297" s="281"/>
      <c r="CO297" s="281" t="b">
        <f>AND(RMDF!CR297&gt;=0, RMDF!CR297&lt;=1-SUM(RMDF!Z297,RMDF!AG297,RMDF!AN297,RMDF!AU297,RMDF!BB297,RMDF!BI297,RMDF!BP297,RMDF!BW297,RMDF!CD297,RMDF!CK297), RMDF!CR297=ROUND(RMDF!CR297,4))</f>
        <v>1</v>
      </c>
      <c r="CP297" s="317">
        <f>RMDF!CP297</f>
        <v>0</v>
      </c>
      <c r="CQ297" s="318" t="str">
        <f>IF(CP297=0,"",_xlfn.XLOOKUP(CP297,StatePicklist!$1:$1,StatePicklist!$3:$3,"NA",0))</f>
        <v/>
      </c>
      <c r="CR297" s="297" t="str">
        <f ca="1">IF(RMDF!CQ297="", "", IF(ISNUMBER(MATCH(RMDF!CQ297, INDIRECT(CQ297), 0)), "OK", "Invalid"))</f>
        <v/>
      </c>
      <c r="CS297" s="281"/>
      <c r="CT297" s="281"/>
      <c r="CU297" s="281"/>
      <c r="CV297" s="281" t="b">
        <f>AND(RMDF!CY297&gt;=0, RMDF!CY297&lt;=1-SUM(RMDF!Z297,RMDF!AG297,RMDF!AN297,RMDF!AU297,RMDF!BB297,RMDF!BI297,RMDF!BP297,RMDF!BW297,RMDF!CD297,RMDF!CK297,RMDF!CR297), RMDF!CY297=ROUND(RMDF!CY297,4))</f>
        <v>1</v>
      </c>
      <c r="CW297" s="317">
        <f>RMDF!CW297</f>
        <v>0</v>
      </c>
      <c r="CX297" s="318" t="str">
        <f>IF(CW297=0,"",_xlfn.XLOOKUP(CW297,StatePicklist!$1:$1,StatePicklist!$3:$3,"NA",0))</f>
        <v/>
      </c>
      <c r="CY297" s="297" t="str">
        <f ca="1">IF(RMDF!CX297="", "", IF(ISNUMBER(MATCH(RMDF!CX297, INDIRECT(CX297), 0)), "OK", "Invalid"))</f>
        <v/>
      </c>
      <c r="CZ297" s="281"/>
      <c r="DA297" s="281"/>
      <c r="DB297" s="281"/>
      <c r="DC297" s="281" t="b">
        <f>AND(RMDF!DF297&gt;=0, RMDF!DF297&lt;=1-SUM(RMDF!Z297,RMDF!AG297,RMDF!AN297,RMDF!AU297,RMDF!BB297,RMDF!BI297,RMDF!BP297,RMDF!BW297,RMDF!CD297,RMDF!CK297,RMDF!CR297,RMDF!CY297), RMDF!DF297=ROUND(RMDF!DF297,4))</f>
        <v>1</v>
      </c>
      <c r="DD297" s="317">
        <f>RMDF!DD297</f>
        <v>0</v>
      </c>
      <c r="DE297" s="318" t="str">
        <f>IF(DD297=0,"",_xlfn.XLOOKUP(DD297,StatePicklist!$1:$1,StatePicklist!$3:$3,"NA",0))</f>
        <v/>
      </c>
      <c r="DF297" s="297" t="str">
        <f ca="1">IF(RMDF!DE297="", "", IF(ISNUMBER(MATCH(RMDF!DE297, INDIRECT(DE297), 0)), "OK", "Invalid"))</f>
        <v/>
      </c>
      <c r="DG297" s="281"/>
      <c r="DH297" s="281"/>
      <c r="DI297" s="281"/>
      <c r="DJ297" s="281" t="b">
        <f>AND(RMDF!DM297&gt;=0, RMDF!DM297&lt;=1-SUM(RMDF!Z297,RMDF!AG297,RMDF!AN297,RMDF!AU297,RMDF!BB297,RMDF!BI297,RMDF!BP297,RMDF!BW297,RMDF!CD297,RMDF!CK297,RMDF!CR297,RMDF!CY297,RMDF!DF297), RMDF!DM297=ROUND(RMDF!DM297,4))</f>
        <v>1</v>
      </c>
      <c r="DK297" s="317">
        <f>RMDF!DK297</f>
        <v>0</v>
      </c>
      <c r="DL297" s="318" t="str">
        <f>IF(DK297=0,"",_xlfn.XLOOKUP(DK297,StatePicklist!$1:$1,StatePicklist!$3:$3,"NA",0))</f>
        <v/>
      </c>
      <c r="DM297" s="297" t="str">
        <f ca="1">IF(RMDF!DL297="", "", IF(ISNUMBER(MATCH(RMDF!DL297, INDIRECT(DL297), 0)), "OK", "Invalid"))</f>
        <v/>
      </c>
      <c r="DN297" s="281"/>
      <c r="DO297" s="281"/>
      <c r="DP297" s="281"/>
      <c r="DQ297" s="281" t="b">
        <f>AND(RMDF!DT297&gt;=0, RMDF!DT297&lt;=1-SUM(RMDF!Z297,RMDF!AG297,RMDF!AN297,RMDF!AU297,RMDF!BB297,RMDF!BI297,RMDF!BP297,RMDF!BW297,RMDF!CD297,RMDF!CK297,RMDF!CR297,RMDF!CY297,RMDF!DF297,RMDF!DM297), RMDF!DT297=ROUND(RMDF!DT297,4))</f>
        <v>1</v>
      </c>
      <c r="DR297" s="317">
        <f>RMDF!DR297</f>
        <v>0</v>
      </c>
      <c r="DS297" s="318" t="str">
        <f>IF(DR297=0,"",_xlfn.XLOOKUP(DR297,StatePicklist!$1:$1,StatePicklist!$3:$3,"NA",0))</f>
        <v/>
      </c>
      <c r="DT297" s="297" t="str">
        <f ca="1">IF(RMDF!DS297="", "", IF(ISNUMBER(MATCH(RMDF!DS297, INDIRECT(DS297), 0)), "OK", "Invalid"))</f>
        <v/>
      </c>
      <c r="DU297" s="281"/>
      <c r="DV297" s="281"/>
      <c r="DW297" s="281"/>
      <c r="DX297" s="281" t="b">
        <f>AND(RMDF!EA297&gt;=0, RMDF!EA297&lt;=1-SUM(RMDF!Z297,RMDF!AG297,RMDF!AN297,RMDF!AU297,RMDF!BB297,RMDF!BI297,RMDF!BP297,RMDF!BW297,RMDF!CD297,RMDF!CK297,RMDF!CR297,RMDF!CY297,RMDF!DF297,RMDF!DM297,RMDF!DT297), RMDF!EA297=ROUND(RMDF!EA297,4))</f>
        <v>1</v>
      </c>
      <c r="DY297" s="317">
        <f>RMDF!DY297</f>
        <v>0</v>
      </c>
      <c r="DZ297" s="318" t="str">
        <f>IF(DY297=0,"",_xlfn.XLOOKUP(DY297,StatePicklist!$1:$1,StatePicklist!$3:$3,"NA",0))</f>
        <v/>
      </c>
      <c r="EA297" s="297" t="str">
        <f ca="1">IF(RMDF!DZ297="", "", IF(ISNUMBER(MATCH(RMDF!DZ297, INDIRECT(DZ297), 0)), "OK", "Invalid"))</f>
        <v/>
      </c>
      <c r="EB297" s="281"/>
      <c r="EC297" s="281"/>
      <c r="ED297" s="281"/>
      <c r="EE297" s="281" t="b">
        <f>AND(RMDF!EH297&gt;=0, RMDF!EH297&lt;=1-SUM(RMDF!Z297,RMDF!AG297,RMDF!AN297,RMDF!AU297,RMDF!BB297,RMDF!BI297,RMDF!BP297,RMDF!BW297,RMDF!CD297,RMDF!CK297,RMDF!CR297,RMDF!CY297,RMDF!DF297,RMDF!DM297,RMDF!DT297,RMDF!EA297), RMDF!EH297=ROUND(RMDF!EH297,4))</f>
        <v>1</v>
      </c>
      <c r="EF297" s="317">
        <f>RMDF!EF297</f>
        <v>0</v>
      </c>
      <c r="EG297" s="318" t="str">
        <f>IF(EF297=0,"",_xlfn.XLOOKUP(EF297,StatePicklist!$1:$1,StatePicklist!$3:$3,"NA",0))</f>
        <v/>
      </c>
      <c r="EH297" s="297" t="str">
        <f ca="1">IF(RMDF!EG297="", "", IF(ISNUMBER(MATCH(RMDF!EG297, INDIRECT(EG297), 0)), "OK", "Invalid"))</f>
        <v/>
      </c>
      <c r="EI297" s="281"/>
      <c r="EJ297" s="281"/>
      <c r="EK297" s="281"/>
      <c r="EL297" s="281" t="b">
        <f>AND(RMDF!EO297&gt;=0, RMDF!EO297&lt;=1-SUM(RMDF!Z297,RMDF!AG297,RMDF!AN297,RMDF!AU297,RMDF!BB297,RMDF!BI297,RMDF!BP297,RMDF!BW297,RMDF!CD297,RMDF!CK297,RMDF!CR297,RMDF!CY297,RMDF!DF297,RMDF!DM297,RMDF!DT297,RMDF!EA297,RMDF!EH297), RMDF!EO297=ROUND(RMDF!EO297,4))</f>
        <v>1</v>
      </c>
      <c r="EM297" s="317">
        <f>RMDF!EM297</f>
        <v>0</v>
      </c>
      <c r="EN297" s="318" t="str">
        <f>IF(EM297=0,"",_xlfn.XLOOKUP(EM297,StatePicklist!$1:$1,StatePicklist!$3:$3,"NA",0))</f>
        <v/>
      </c>
      <c r="EO297" s="297" t="str">
        <f ca="1">IF(RMDF!EN297="", "", IF(ISNUMBER(MATCH(RMDF!EN297, INDIRECT(EN297), 0)), "OK", "Invalid"))</f>
        <v/>
      </c>
      <c r="EP297" s="281"/>
      <c r="EQ297" s="281"/>
      <c r="ER297" s="281"/>
      <c r="ES297" s="281" t="b">
        <f>AND(RMDF!EV297&gt;=0, RMDF!EV297&lt;=1-SUM(RMDF!Z297,RMDF!AG297,RMDF!AN297,RMDF!AU297,RMDF!BB297,RMDF!BI297,RMDF!BP297,RMDF!BW297,RMDF!CD297,RMDF!CK297,RMDF!CR297,RMDF!CY297,RMDF!DF297,RMDF!DM297,RMDF!DT297,RMDF!EA297,RMDF!EH297,RMDF!EO297), RMDF!EV297=ROUND(RMDF!EV297,4))</f>
        <v>1</v>
      </c>
      <c r="ET297" s="317">
        <f>RMDF!ET297</f>
        <v>0</v>
      </c>
      <c r="EU297" s="318" t="str">
        <f>IF(ET297=0,"",_xlfn.XLOOKUP(ET297,StatePicklist!$1:$1,StatePicklist!$3:$3,"NA",0))</f>
        <v/>
      </c>
      <c r="EV297" s="297" t="str">
        <f ca="1">IF(RMDF!EU297="", "", IF(ISNUMBER(MATCH(RMDF!EU297, INDIRECT(EU297), 0)), "OK", "Invalid"))</f>
        <v/>
      </c>
      <c r="EW297" s="281"/>
      <c r="EX297" s="281"/>
      <c r="EY297" s="281"/>
      <c r="EZ297" s="281" t="b">
        <f>AND(RMDF!FC297&gt;=0, RMDF!FC297&lt;=1-SUM(RMDF!Z297,RMDF!AG297,RMDF!AN297,RMDF!AU297,RMDF!BB297,RMDF!BI297,RMDF!BP297,RMDF!BW297,RMDF!CD297,RMDF!CK297,RMDF!CR297,RMDF!CY297,RMDF!DF297,RMDF!DM297,RMDF!DT297,RMDF!EA297,RMDF!EH297,RMDF!EO297,RMDF!EV297), RMDF!FC297=ROUND(RMDF!FC297,4))</f>
        <v>1</v>
      </c>
      <c r="FA297" s="317">
        <f>RMDF!FA297</f>
        <v>0</v>
      </c>
      <c r="FB297" s="318" t="str">
        <f>IF(FA297=0,"",_xlfn.XLOOKUP(FA297,StatePicklist!$1:$1,StatePicklist!$3:$3,"NA",0))</f>
        <v/>
      </c>
      <c r="FC297" s="297" t="str">
        <f ca="1">IF(RMDF!FB297="", "", IF(ISNUMBER(MATCH(RMDF!FB297, INDIRECT(FB297), 0)), "OK", "Invalid"))</f>
        <v/>
      </c>
    </row>
    <row r="298" spans="1:159" s="205" customFormat="1" ht="39.9" customHeight="1" x14ac:dyDescent="0.25">
      <c r="A298" s="206"/>
      <c r="B298" s="196"/>
      <c r="C298" s="197"/>
      <c r="D298" s="198"/>
      <c r="E298" s="199"/>
      <c r="F298" s="200"/>
      <c r="G298" s="201"/>
      <c r="H298" s="292"/>
      <c r="I298" s="305">
        <f>RMDF!I298</f>
        <v>0</v>
      </c>
      <c r="J298" s="305" t="str">
        <f>IF(I298=ProductCode!$B$30,"PDReclPost",IF(OR(I298=ProductCode!$C$30,I298=ProductCode!$E$30,I298=ProductCode!$G$30),"PDPreCon",IF(OR(I298=ProductCode!$D$30,I298=ProductCode!$F$30),"PDNotReclPost","")))</f>
        <v/>
      </c>
      <c r="K298" s="305" t="str">
        <f t="shared" si="21"/>
        <v/>
      </c>
      <c r="L298" s="289"/>
      <c r="M298" s="305" t="str">
        <f t="shared" si="21"/>
        <v/>
      </c>
      <c r="N298" s="289" t="b">
        <f>AND(RMDF!N298&gt;=0, RMDF!N298&lt;=1-RMDF!L298, RMDF!N298=ROUND(RMDF!N298,4))</f>
        <v>1</v>
      </c>
      <c r="O298" s="286" t="str">
        <f>IF(P298="","",IF(I298="","",IF(LEFT(I298,13)="Reclaimed pos",RawMaterialCode!$E$569,RawMaterialCode!$E$568)))</f>
        <v>Reclaimed pre-consumer mixed fibers (RM0578)</v>
      </c>
      <c r="P298" s="295">
        <f t="shared" si="22"/>
        <v>1</v>
      </c>
      <c r="Q298" s="202"/>
      <c r="R298" s="203"/>
      <c r="S298" s="204" t="str">
        <f t="shared" si="23"/>
        <v/>
      </c>
      <c r="T298" s="281"/>
      <c r="U298" s="281"/>
      <c r="V298" s="281"/>
      <c r="W298" s="281"/>
      <c r="X298" s="317">
        <f>RMDF!X298</f>
        <v>0</v>
      </c>
      <c r="Y298" s="318" t="str">
        <f>IF(X298=0,"",_xlfn.XLOOKUP(X298,StatePicklist!$1:$1,StatePicklist!$3:$3,"NA",0))</f>
        <v/>
      </c>
      <c r="Z298" s="297" t="str">
        <f ca="1">IF(RMDF!Y298="", "", IF(ISNUMBER(MATCH(RMDF!Y298, INDIRECT(Y298), 0)), "OK", "Invalid"))</f>
        <v/>
      </c>
      <c r="AA298" s="281"/>
      <c r="AB298" s="281"/>
      <c r="AC298" s="281"/>
      <c r="AD298" s="281" t="b">
        <f>AND(RMDF!AG298&gt;=0, RMDF!AG298&lt;=1-RMDF!Z298, RMDF!AG298=ROUND(RMDF!AG298,4))</f>
        <v>1</v>
      </c>
      <c r="AE298" s="317">
        <f>RMDF!AE298</f>
        <v>0</v>
      </c>
      <c r="AF298" s="318" t="str">
        <f>IF(AE298=0,"",_xlfn.XLOOKUP(AE298,StatePicklist!$1:$1,StatePicklist!$3:$3,"NA",0))</f>
        <v/>
      </c>
      <c r="AG298" s="297" t="str">
        <f ca="1">IF(RMDF!AF298="", "", IF(ISNUMBER(MATCH(RMDF!AF298, INDIRECT(AF298), 0)), "OK", "Invalid"))</f>
        <v/>
      </c>
      <c r="AH298" s="281"/>
      <c r="AI298" s="281"/>
      <c r="AJ298" s="281"/>
      <c r="AK298" s="281" t="b">
        <f>AND(RMDF!AN298&gt;=0, RMDF!AN298&lt;=1-SUM(RMDF!Z298,RMDF!AG298), RMDF!AN298=ROUND(RMDF!AN298,4))</f>
        <v>1</v>
      </c>
      <c r="AL298" s="317">
        <f>RMDF!AL298</f>
        <v>0</v>
      </c>
      <c r="AM298" s="318" t="str">
        <f>IF(AL298=0,"",_xlfn.XLOOKUP(AL298,StatePicklist!$1:$1,StatePicklist!$3:$3,"NA",0))</f>
        <v/>
      </c>
      <c r="AN298" s="297" t="str">
        <f ca="1">IF(RMDF!AM298="", "", IF(ISNUMBER(MATCH(RMDF!AM298, INDIRECT(AM298), 0)), "OK", "Invalid"))</f>
        <v/>
      </c>
      <c r="AO298" s="281"/>
      <c r="AP298" s="281"/>
      <c r="AQ298" s="281"/>
      <c r="AR298" s="281" t="b">
        <f>AND(RMDF!AU298&gt;=0, RMDF!AU298&lt;=1-SUM(RMDF!Z298,RMDF!AG298,RMDF!AN298), RMDF!AU298=ROUND(RMDF!AU298,4))</f>
        <v>1</v>
      </c>
      <c r="AS298" s="317">
        <f>RMDF!AS298</f>
        <v>0</v>
      </c>
      <c r="AT298" s="318" t="str">
        <f>IF(AS298=0,"",_xlfn.XLOOKUP(AS298,StatePicklist!$1:$1,StatePicklist!$3:$3,"NA",0))</f>
        <v/>
      </c>
      <c r="AU298" s="297" t="str">
        <f ca="1">IF(RMDF!AT298="", "", IF(ISNUMBER(MATCH(RMDF!AT298, INDIRECT(AT298), 0)), "OK", "Invalid"))</f>
        <v/>
      </c>
      <c r="AV298" s="281"/>
      <c r="AW298" s="281"/>
      <c r="AX298" s="281"/>
      <c r="AY298" s="281" t="b">
        <f>AND(RMDF!BB298&gt;=0, RMDF!BB298&lt;=1-SUM(RMDF!Z298,RMDF!AG298,RMDF!AN298,RMDF!AU298), RMDF!BB298=ROUND(RMDF!BB298,4))</f>
        <v>1</v>
      </c>
      <c r="AZ298" s="317">
        <f>RMDF!AZ298</f>
        <v>0</v>
      </c>
      <c r="BA298" s="318" t="str">
        <f>IF(AZ298=0,"",_xlfn.XLOOKUP(AZ298,StatePicklist!$1:$1,StatePicklist!$3:$3,"NA",0))</f>
        <v/>
      </c>
      <c r="BB298" s="297" t="str">
        <f ca="1">IF(RMDF!BA298="", "", IF(ISNUMBER(MATCH(RMDF!BA298, INDIRECT(BA298), 0)), "OK", "Invalid"))</f>
        <v/>
      </c>
      <c r="BC298" s="281"/>
      <c r="BD298" s="281"/>
      <c r="BE298" s="281"/>
      <c r="BF298" s="281" t="b">
        <f>AND(RMDF!BI298&gt;=0, RMDF!BI298&lt;=1-SUM(RMDF!Z298,RMDF!AG298,RMDF!AN298,RMDF!AU298,RMDF!BB298), RMDF!BI298=ROUND(RMDF!BI298,4))</f>
        <v>1</v>
      </c>
      <c r="BG298" s="317">
        <f>RMDF!BG298</f>
        <v>0</v>
      </c>
      <c r="BH298" s="318" t="str">
        <f>IF(BG298=0,"",_xlfn.XLOOKUP(BG298,StatePicklist!$1:$1,StatePicklist!$3:$3,"NA",0))</f>
        <v/>
      </c>
      <c r="BI298" s="297" t="str">
        <f ca="1">IF(RMDF!BH298="", "", IF(ISNUMBER(MATCH(RMDF!BH298, INDIRECT(BH298), 0)), "OK", "Invalid"))</f>
        <v/>
      </c>
      <c r="BJ298" s="281"/>
      <c r="BK298" s="281"/>
      <c r="BL298" s="281"/>
      <c r="BM298" s="281" t="b">
        <f>AND(RMDF!BP298&gt;=0, RMDF!BP298&lt;=1-SUM(RMDF!Z298,RMDF!AG298,RMDF!AN298,RMDF!AU298,RMDF!BB298,RMDF!BI298), RMDF!BP298=ROUND(RMDF!BP298,4))</f>
        <v>1</v>
      </c>
      <c r="BN298" s="317">
        <f>RMDF!BN298</f>
        <v>0</v>
      </c>
      <c r="BO298" s="318" t="str">
        <f>IF(BN298=0,"",_xlfn.XLOOKUP(BN298,StatePicklist!$1:$1,StatePicklist!$3:$3,"NA",0))</f>
        <v/>
      </c>
      <c r="BP298" s="297" t="str">
        <f ca="1">IF(RMDF!BO298="", "", IF(ISNUMBER(MATCH(RMDF!BO298, INDIRECT(BO298), 0)), "OK", "Invalid"))</f>
        <v/>
      </c>
      <c r="BQ298" s="281"/>
      <c r="BR298" s="281"/>
      <c r="BS298" s="281"/>
      <c r="BT298" s="281" t="b">
        <f>AND(RMDF!BW298&gt;=0, RMDF!BW298&lt;=1-SUM(RMDF!Z298,RMDF!AG298,RMDF!AN298,RMDF!AU298,RMDF!BB298,RMDF!BI298,RMDF!BP298), RMDF!BW298=ROUND(RMDF!BW298,4))</f>
        <v>1</v>
      </c>
      <c r="BU298" s="317">
        <f>RMDF!BU298</f>
        <v>0</v>
      </c>
      <c r="BV298" s="318" t="str">
        <f>IF(BU298=0,"",_xlfn.XLOOKUP(BU298,StatePicklist!$1:$1,StatePicklist!$3:$3,"NA",0))</f>
        <v/>
      </c>
      <c r="BW298" s="297" t="str">
        <f ca="1">IF(RMDF!BV298="", "", IF(ISNUMBER(MATCH(RMDF!BV298, INDIRECT(BV298), 0)), "OK", "Invalid"))</f>
        <v/>
      </c>
      <c r="BX298" s="281"/>
      <c r="BY298" s="281"/>
      <c r="BZ298" s="281"/>
      <c r="CA298" s="281" t="b">
        <f>AND(RMDF!CD298&gt;=0, RMDF!CD298&lt;=1-SUM(RMDF!Z298,RMDF!AG298,RMDF!AN298,RMDF!AU298,RMDF!BB298,RMDF!BI298,RMDF!BP298,RMDF!BW298), RMDF!CD298=ROUND(RMDF!CD298,4))</f>
        <v>1</v>
      </c>
      <c r="CB298" s="317">
        <f>RMDF!CB298</f>
        <v>0</v>
      </c>
      <c r="CC298" s="318" t="str">
        <f>IF(CB298=0,"",_xlfn.XLOOKUP(CB298,StatePicklist!$1:$1,StatePicklist!$3:$3,"NA",0))</f>
        <v/>
      </c>
      <c r="CD298" s="297" t="str">
        <f ca="1">IF(RMDF!CC298="", "", IF(ISNUMBER(MATCH(RMDF!CC298, INDIRECT(CC298), 0)), "OK", "Invalid"))</f>
        <v/>
      </c>
      <c r="CE298" s="281"/>
      <c r="CF298" s="281"/>
      <c r="CG298" s="281"/>
      <c r="CH298" s="281" t="b">
        <f>AND(RMDF!CK298&gt;=0, RMDF!CK298&lt;=1-SUM(RMDF!Z298,RMDF!AG298,RMDF!AN298,RMDF!AU298,RMDF!BB298,RMDF!BI298,RMDF!BP298,RMDF!BW298,RMDF!CD298), RMDF!CK298=ROUND(RMDF!CK298,4))</f>
        <v>1</v>
      </c>
      <c r="CI298" s="317">
        <f>RMDF!CI298</f>
        <v>0</v>
      </c>
      <c r="CJ298" s="318" t="str">
        <f>IF(CI298=0,"",_xlfn.XLOOKUP(CI298,StatePicklist!$1:$1,StatePicklist!$3:$3,"NA",0))</f>
        <v/>
      </c>
      <c r="CK298" s="297" t="str">
        <f ca="1">IF(RMDF!CJ298="", "", IF(ISNUMBER(MATCH(RMDF!CJ298, INDIRECT(CJ298), 0)), "OK", "Invalid"))</f>
        <v/>
      </c>
      <c r="CL298" s="281"/>
      <c r="CM298" s="281"/>
      <c r="CN298" s="281"/>
      <c r="CO298" s="281" t="b">
        <f>AND(RMDF!CR298&gt;=0, RMDF!CR298&lt;=1-SUM(RMDF!Z298,RMDF!AG298,RMDF!AN298,RMDF!AU298,RMDF!BB298,RMDF!BI298,RMDF!BP298,RMDF!BW298,RMDF!CD298,RMDF!CK298), RMDF!CR298=ROUND(RMDF!CR298,4))</f>
        <v>1</v>
      </c>
      <c r="CP298" s="317">
        <f>RMDF!CP298</f>
        <v>0</v>
      </c>
      <c r="CQ298" s="318" t="str">
        <f>IF(CP298=0,"",_xlfn.XLOOKUP(CP298,StatePicklist!$1:$1,StatePicklist!$3:$3,"NA",0))</f>
        <v/>
      </c>
      <c r="CR298" s="297" t="str">
        <f ca="1">IF(RMDF!CQ298="", "", IF(ISNUMBER(MATCH(RMDF!CQ298, INDIRECT(CQ298), 0)), "OK", "Invalid"))</f>
        <v/>
      </c>
      <c r="CS298" s="281"/>
      <c r="CT298" s="281"/>
      <c r="CU298" s="281"/>
      <c r="CV298" s="281" t="b">
        <f>AND(RMDF!CY298&gt;=0, RMDF!CY298&lt;=1-SUM(RMDF!Z298,RMDF!AG298,RMDF!AN298,RMDF!AU298,RMDF!BB298,RMDF!BI298,RMDF!BP298,RMDF!BW298,RMDF!CD298,RMDF!CK298,RMDF!CR298), RMDF!CY298=ROUND(RMDF!CY298,4))</f>
        <v>1</v>
      </c>
      <c r="CW298" s="317">
        <f>RMDF!CW298</f>
        <v>0</v>
      </c>
      <c r="CX298" s="318" t="str">
        <f>IF(CW298=0,"",_xlfn.XLOOKUP(CW298,StatePicklist!$1:$1,StatePicklist!$3:$3,"NA",0))</f>
        <v/>
      </c>
      <c r="CY298" s="297" t="str">
        <f ca="1">IF(RMDF!CX298="", "", IF(ISNUMBER(MATCH(RMDF!CX298, INDIRECT(CX298), 0)), "OK", "Invalid"))</f>
        <v/>
      </c>
      <c r="CZ298" s="281"/>
      <c r="DA298" s="281"/>
      <c r="DB298" s="281"/>
      <c r="DC298" s="281" t="b">
        <f>AND(RMDF!DF298&gt;=0, RMDF!DF298&lt;=1-SUM(RMDF!Z298,RMDF!AG298,RMDF!AN298,RMDF!AU298,RMDF!BB298,RMDF!BI298,RMDF!BP298,RMDF!BW298,RMDF!CD298,RMDF!CK298,RMDF!CR298,RMDF!CY298), RMDF!DF298=ROUND(RMDF!DF298,4))</f>
        <v>1</v>
      </c>
      <c r="DD298" s="317">
        <f>RMDF!DD298</f>
        <v>0</v>
      </c>
      <c r="DE298" s="318" t="str">
        <f>IF(DD298=0,"",_xlfn.XLOOKUP(DD298,StatePicklist!$1:$1,StatePicklist!$3:$3,"NA",0))</f>
        <v/>
      </c>
      <c r="DF298" s="297" t="str">
        <f ca="1">IF(RMDF!DE298="", "", IF(ISNUMBER(MATCH(RMDF!DE298, INDIRECT(DE298), 0)), "OK", "Invalid"))</f>
        <v/>
      </c>
      <c r="DG298" s="281"/>
      <c r="DH298" s="281"/>
      <c r="DI298" s="281"/>
      <c r="DJ298" s="281" t="b">
        <f>AND(RMDF!DM298&gt;=0, RMDF!DM298&lt;=1-SUM(RMDF!Z298,RMDF!AG298,RMDF!AN298,RMDF!AU298,RMDF!BB298,RMDF!BI298,RMDF!BP298,RMDF!BW298,RMDF!CD298,RMDF!CK298,RMDF!CR298,RMDF!CY298,RMDF!DF298), RMDF!DM298=ROUND(RMDF!DM298,4))</f>
        <v>1</v>
      </c>
      <c r="DK298" s="317">
        <f>RMDF!DK298</f>
        <v>0</v>
      </c>
      <c r="DL298" s="318" t="str">
        <f>IF(DK298=0,"",_xlfn.XLOOKUP(DK298,StatePicklist!$1:$1,StatePicklist!$3:$3,"NA",0))</f>
        <v/>
      </c>
      <c r="DM298" s="297" t="str">
        <f ca="1">IF(RMDF!DL298="", "", IF(ISNUMBER(MATCH(RMDF!DL298, INDIRECT(DL298), 0)), "OK", "Invalid"))</f>
        <v/>
      </c>
      <c r="DN298" s="281"/>
      <c r="DO298" s="281"/>
      <c r="DP298" s="281"/>
      <c r="DQ298" s="281" t="b">
        <f>AND(RMDF!DT298&gt;=0, RMDF!DT298&lt;=1-SUM(RMDF!Z298,RMDF!AG298,RMDF!AN298,RMDF!AU298,RMDF!BB298,RMDF!BI298,RMDF!BP298,RMDF!BW298,RMDF!CD298,RMDF!CK298,RMDF!CR298,RMDF!CY298,RMDF!DF298,RMDF!DM298), RMDF!DT298=ROUND(RMDF!DT298,4))</f>
        <v>1</v>
      </c>
      <c r="DR298" s="317">
        <f>RMDF!DR298</f>
        <v>0</v>
      </c>
      <c r="DS298" s="318" t="str">
        <f>IF(DR298=0,"",_xlfn.XLOOKUP(DR298,StatePicklist!$1:$1,StatePicklist!$3:$3,"NA",0))</f>
        <v/>
      </c>
      <c r="DT298" s="297" t="str">
        <f ca="1">IF(RMDF!DS298="", "", IF(ISNUMBER(MATCH(RMDF!DS298, INDIRECT(DS298), 0)), "OK", "Invalid"))</f>
        <v/>
      </c>
      <c r="DU298" s="281"/>
      <c r="DV298" s="281"/>
      <c r="DW298" s="281"/>
      <c r="DX298" s="281" t="b">
        <f>AND(RMDF!EA298&gt;=0, RMDF!EA298&lt;=1-SUM(RMDF!Z298,RMDF!AG298,RMDF!AN298,RMDF!AU298,RMDF!BB298,RMDF!BI298,RMDF!BP298,RMDF!BW298,RMDF!CD298,RMDF!CK298,RMDF!CR298,RMDF!CY298,RMDF!DF298,RMDF!DM298,RMDF!DT298), RMDF!EA298=ROUND(RMDF!EA298,4))</f>
        <v>1</v>
      </c>
      <c r="DY298" s="317">
        <f>RMDF!DY298</f>
        <v>0</v>
      </c>
      <c r="DZ298" s="318" t="str">
        <f>IF(DY298=0,"",_xlfn.XLOOKUP(DY298,StatePicklist!$1:$1,StatePicklist!$3:$3,"NA",0))</f>
        <v/>
      </c>
      <c r="EA298" s="297" t="str">
        <f ca="1">IF(RMDF!DZ298="", "", IF(ISNUMBER(MATCH(RMDF!DZ298, INDIRECT(DZ298), 0)), "OK", "Invalid"))</f>
        <v/>
      </c>
      <c r="EB298" s="281"/>
      <c r="EC298" s="281"/>
      <c r="ED298" s="281"/>
      <c r="EE298" s="281" t="b">
        <f>AND(RMDF!EH298&gt;=0, RMDF!EH298&lt;=1-SUM(RMDF!Z298,RMDF!AG298,RMDF!AN298,RMDF!AU298,RMDF!BB298,RMDF!BI298,RMDF!BP298,RMDF!BW298,RMDF!CD298,RMDF!CK298,RMDF!CR298,RMDF!CY298,RMDF!DF298,RMDF!DM298,RMDF!DT298,RMDF!EA298), RMDF!EH298=ROUND(RMDF!EH298,4))</f>
        <v>1</v>
      </c>
      <c r="EF298" s="317">
        <f>RMDF!EF298</f>
        <v>0</v>
      </c>
      <c r="EG298" s="318" t="str">
        <f>IF(EF298=0,"",_xlfn.XLOOKUP(EF298,StatePicklist!$1:$1,StatePicklist!$3:$3,"NA",0))</f>
        <v/>
      </c>
      <c r="EH298" s="297" t="str">
        <f ca="1">IF(RMDF!EG298="", "", IF(ISNUMBER(MATCH(RMDF!EG298, INDIRECT(EG298), 0)), "OK", "Invalid"))</f>
        <v/>
      </c>
      <c r="EI298" s="281"/>
      <c r="EJ298" s="281"/>
      <c r="EK298" s="281"/>
      <c r="EL298" s="281" t="b">
        <f>AND(RMDF!EO298&gt;=0, RMDF!EO298&lt;=1-SUM(RMDF!Z298,RMDF!AG298,RMDF!AN298,RMDF!AU298,RMDF!BB298,RMDF!BI298,RMDF!BP298,RMDF!BW298,RMDF!CD298,RMDF!CK298,RMDF!CR298,RMDF!CY298,RMDF!DF298,RMDF!DM298,RMDF!DT298,RMDF!EA298,RMDF!EH298), RMDF!EO298=ROUND(RMDF!EO298,4))</f>
        <v>1</v>
      </c>
      <c r="EM298" s="317">
        <f>RMDF!EM298</f>
        <v>0</v>
      </c>
      <c r="EN298" s="318" t="str">
        <f>IF(EM298=0,"",_xlfn.XLOOKUP(EM298,StatePicklist!$1:$1,StatePicklist!$3:$3,"NA",0))</f>
        <v/>
      </c>
      <c r="EO298" s="297" t="str">
        <f ca="1">IF(RMDF!EN298="", "", IF(ISNUMBER(MATCH(RMDF!EN298, INDIRECT(EN298), 0)), "OK", "Invalid"))</f>
        <v/>
      </c>
      <c r="EP298" s="281"/>
      <c r="EQ298" s="281"/>
      <c r="ER298" s="281"/>
      <c r="ES298" s="281" t="b">
        <f>AND(RMDF!EV298&gt;=0, RMDF!EV298&lt;=1-SUM(RMDF!Z298,RMDF!AG298,RMDF!AN298,RMDF!AU298,RMDF!BB298,RMDF!BI298,RMDF!BP298,RMDF!BW298,RMDF!CD298,RMDF!CK298,RMDF!CR298,RMDF!CY298,RMDF!DF298,RMDF!DM298,RMDF!DT298,RMDF!EA298,RMDF!EH298,RMDF!EO298), RMDF!EV298=ROUND(RMDF!EV298,4))</f>
        <v>1</v>
      </c>
      <c r="ET298" s="317">
        <f>RMDF!ET298</f>
        <v>0</v>
      </c>
      <c r="EU298" s="318" t="str">
        <f>IF(ET298=0,"",_xlfn.XLOOKUP(ET298,StatePicklist!$1:$1,StatePicklist!$3:$3,"NA",0))</f>
        <v/>
      </c>
      <c r="EV298" s="297" t="str">
        <f ca="1">IF(RMDF!EU298="", "", IF(ISNUMBER(MATCH(RMDF!EU298, INDIRECT(EU298), 0)), "OK", "Invalid"))</f>
        <v/>
      </c>
      <c r="EW298" s="281"/>
      <c r="EX298" s="281"/>
      <c r="EY298" s="281"/>
      <c r="EZ298" s="281" t="b">
        <f>AND(RMDF!FC298&gt;=0, RMDF!FC298&lt;=1-SUM(RMDF!Z298,RMDF!AG298,RMDF!AN298,RMDF!AU298,RMDF!BB298,RMDF!BI298,RMDF!BP298,RMDF!BW298,RMDF!CD298,RMDF!CK298,RMDF!CR298,RMDF!CY298,RMDF!DF298,RMDF!DM298,RMDF!DT298,RMDF!EA298,RMDF!EH298,RMDF!EO298,RMDF!EV298), RMDF!FC298=ROUND(RMDF!FC298,4))</f>
        <v>1</v>
      </c>
      <c r="FA298" s="317">
        <f>RMDF!FA298</f>
        <v>0</v>
      </c>
      <c r="FB298" s="318" t="str">
        <f>IF(FA298=0,"",_xlfn.XLOOKUP(FA298,StatePicklist!$1:$1,StatePicklist!$3:$3,"NA",0))</f>
        <v/>
      </c>
      <c r="FC298" s="297" t="str">
        <f ca="1">IF(RMDF!FB298="", "", IF(ISNUMBER(MATCH(RMDF!FB298, INDIRECT(FB298), 0)), "OK", "Invalid"))</f>
        <v/>
      </c>
    </row>
    <row r="299" spans="1:159" s="205" customFormat="1" ht="39.9" customHeight="1" x14ac:dyDescent="0.25">
      <c r="A299" s="206"/>
      <c r="B299" s="196"/>
      <c r="C299" s="197"/>
      <c r="D299" s="198"/>
      <c r="E299" s="199"/>
      <c r="F299" s="200"/>
      <c r="G299" s="201"/>
      <c r="H299" s="292"/>
      <c r="I299" s="305">
        <f>RMDF!I299</f>
        <v>0</v>
      </c>
      <c r="J299" s="305" t="str">
        <f>IF(I299=ProductCode!$B$30,"PDReclPost",IF(OR(I299=ProductCode!$C$30,I299=ProductCode!$E$30,I299=ProductCode!$G$30),"PDPreCon",IF(OR(I299=ProductCode!$D$30,I299=ProductCode!$F$30),"PDNotReclPost","")))</f>
        <v/>
      </c>
      <c r="K299" s="305" t="str">
        <f t="shared" si="21"/>
        <v/>
      </c>
      <c r="L299" s="289"/>
      <c r="M299" s="305" t="str">
        <f t="shared" si="21"/>
        <v/>
      </c>
      <c r="N299" s="289" t="b">
        <f>AND(RMDF!N299&gt;=0, RMDF!N299&lt;=1-RMDF!L299, RMDF!N299=ROUND(RMDF!N299,4))</f>
        <v>1</v>
      </c>
      <c r="O299" s="286" t="str">
        <f>IF(P299="","",IF(I299="","",IF(LEFT(I299,13)="Reclaimed pos",RawMaterialCode!$E$569,RawMaterialCode!$E$568)))</f>
        <v>Reclaimed pre-consumer mixed fibers (RM0578)</v>
      </c>
      <c r="P299" s="295">
        <f t="shared" si="22"/>
        <v>1</v>
      </c>
      <c r="Q299" s="202"/>
      <c r="R299" s="203"/>
      <c r="S299" s="204" t="str">
        <f t="shared" si="23"/>
        <v/>
      </c>
      <c r="T299" s="281"/>
      <c r="U299" s="281"/>
      <c r="V299" s="281"/>
      <c r="W299" s="281"/>
      <c r="X299" s="317">
        <f>RMDF!X299</f>
        <v>0</v>
      </c>
      <c r="Y299" s="318" t="str">
        <f>IF(X299=0,"",_xlfn.XLOOKUP(X299,StatePicklist!$1:$1,StatePicklist!$3:$3,"NA",0))</f>
        <v/>
      </c>
      <c r="Z299" s="297" t="str">
        <f ca="1">IF(RMDF!Y299="", "", IF(ISNUMBER(MATCH(RMDF!Y299, INDIRECT(Y299), 0)), "OK", "Invalid"))</f>
        <v/>
      </c>
      <c r="AA299" s="281"/>
      <c r="AB299" s="281"/>
      <c r="AC299" s="281"/>
      <c r="AD299" s="281" t="b">
        <f>AND(RMDF!AG299&gt;=0, RMDF!AG299&lt;=1-RMDF!Z299, RMDF!AG299=ROUND(RMDF!AG299,4))</f>
        <v>1</v>
      </c>
      <c r="AE299" s="317">
        <f>RMDF!AE299</f>
        <v>0</v>
      </c>
      <c r="AF299" s="318" t="str">
        <f>IF(AE299=0,"",_xlfn.XLOOKUP(AE299,StatePicklist!$1:$1,StatePicklist!$3:$3,"NA",0))</f>
        <v/>
      </c>
      <c r="AG299" s="297" t="str">
        <f ca="1">IF(RMDF!AF299="", "", IF(ISNUMBER(MATCH(RMDF!AF299, INDIRECT(AF299), 0)), "OK", "Invalid"))</f>
        <v/>
      </c>
      <c r="AH299" s="281"/>
      <c r="AI299" s="281"/>
      <c r="AJ299" s="281"/>
      <c r="AK299" s="281" t="b">
        <f>AND(RMDF!AN299&gt;=0, RMDF!AN299&lt;=1-SUM(RMDF!Z299,RMDF!AG299), RMDF!AN299=ROUND(RMDF!AN299,4))</f>
        <v>1</v>
      </c>
      <c r="AL299" s="317">
        <f>RMDF!AL299</f>
        <v>0</v>
      </c>
      <c r="AM299" s="318" t="str">
        <f>IF(AL299=0,"",_xlfn.XLOOKUP(AL299,StatePicklist!$1:$1,StatePicklist!$3:$3,"NA",0))</f>
        <v/>
      </c>
      <c r="AN299" s="297" t="str">
        <f ca="1">IF(RMDF!AM299="", "", IF(ISNUMBER(MATCH(RMDF!AM299, INDIRECT(AM299), 0)), "OK", "Invalid"))</f>
        <v/>
      </c>
      <c r="AO299" s="281"/>
      <c r="AP299" s="281"/>
      <c r="AQ299" s="281"/>
      <c r="AR299" s="281" t="b">
        <f>AND(RMDF!AU299&gt;=0, RMDF!AU299&lt;=1-SUM(RMDF!Z299,RMDF!AG299,RMDF!AN299), RMDF!AU299=ROUND(RMDF!AU299,4))</f>
        <v>1</v>
      </c>
      <c r="AS299" s="317">
        <f>RMDF!AS299</f>
        <v>0</v>
      </c>
      <c r="AT299" s="318" t="str">
        <f>IF(AS299=0,"",_xlfn.XLOOKUP(AS299,StatePicklist!$1:$1,StatePicklist!$3:$3,"NA",0))</f>
        <v/>
      </c>
      <c r="AU299" s="297" t="str">
        <f ca="1">IF(RMDF!AT299="", "", IF(ISNUMBER(MATCH(RMDF!AT299, INDIRECT(AT299), 0)), "OK", "Invalid"))</f>
        <v/>
      </c>
      <c r="AV299" s="281"/>
      <c r="AW299" s="281"/>
      <c r="AX299" s="281"/>
      <c r="AY299" s="281" t="b">
        <f>AND(RMDF!BB299&gt;=0, RMDF!BB299&lt;=1-SUM(RMDF!Z299,RMDF!AG299,RMDF!AN299,RMDF!AU299), RMDF!BB299=ROUND(RMDF!BB299,4))</f>
        <v>1</v>
      </c>
      <c r="AZ299" s="317">
        <f>RMDF!AZ299</f>
        <v>0</v>
      </c>
      <c r="BA299" s="318" t="str">
        <f>IF(AZ299=0,"",_xlfn.XLOOKUP(AZ299,StatePicklist!$1:$1,StatePicklist!$3:$3,"NA",0))</f>
        <v/>
      </c>
      <c r="BB299" s="297" t="str">
        <f ca="1">IF(RMDF!BA299="", "", IF(ISNUMBER(MATCH(RMDF!BA299, INDIRECT(BA299), 0)), "OK", "Invalid"))</f>
        <v/>
      </c>
      <c r="BC299" s="281"/>
      <c r="BD299" s="281"/>
      <c r="BE299" s="281"/>
      <c r="BF299" s="281" t="b">
        <f>AND(RMDF!BI299&gt;=0, RMDF!BI299&lt;=1-SUM(RMDF!Z299,RMDF!AG299,RMDF!AN299,RMDF!AU299,RMDF!BB299), RMDF!BI299=ROUND(RMDF!BI299,4))</f>
        <v>1</v>
      </c>
      <c r="BG299" s="317">
        <f>RMDF!BG299</f>
        <v>0</v>
      </c>
      <c r="BH299" s="318" t="str">
        <f>IF(BG299=0,"",_xlfn.XLOOKUP(BG299,StatePicklist!$1:$1,StatePicklist!$3:$3,"NA",0))</f>
        <v/>
      </c>
      <c r="BI299" s="297" t="str">
        <f ca="1">IF(RMDF!BH299="", "", IF(ISNUMBER(MATCH(RMDF!BH299, INDIRECT(BH299), 0)), "OK", "Invalid"))</f>
        <v/>
      </c>
      <c r="BJ299" s="281"/>
      <c r="BK299" s="281"/>
      <c r="BL299" s="281"/>
      <c r="BM299" s="281" t="b">
        <f>AND(RMDF!BP299&gt;=0, RMDF!BP299&lt;=1-SUM(RMDF!Z299,RMDF!AG299,RMDF!AN299,RMDF!AU299,RMDF!BB299,RMDF!BI299), RMDF!BP299=ROUND(RMDF!BP299,4))</f>
        <v>1</v>
      </c>
      <c r="BN299" s="317">
        <f>RMDF!BN299</f>
        <v>0</v>
      </c>
      <c r="BO299" s="318" t="str">
        <f>IF(BN299=0,"",_xlfn.XLOOKUP(BN299,StatePicklist!$1:$1,StatePicklist!$3:$3,"NA",0))</f>
        <v/>
      </c>
      <c r="BP299" s="297" t="str">
        <f ca="1">IF(RMDF!BO299="", "", IF(ISNUMBER(MATCH(RMDF!BO299, INDIRECT(BO299), 0)), "OK", "Invalid"))</f>
        <v/>
      </c>
      <c r="BQ299" s="281"/>
      <c r="BR299" s="281"/>
      <c r="BS299" s="281"/>
      <c r="BT299" s="281" t="b">
        <f>AND(RMDF!BW299&gt;=0, RMDF!BW299&lt;=1-SUM(RMDF!Z299,RMDF!AG299,RMDF!AN299,RMDF!AU299,RMDF!BB299,RMDF!BI299,RMDF!BP299), RMDF!BW299=ROUND(RMDF!BW299,4))</f>
        <v>1</v>
      </c>
      <c r="BU299" s="317">
        <f>RMDF!BU299</f>
        <v>0</v>
      </c>
      <c r="BV299" s="318" t="str">
        <f>IF(BU299=0,"",_xlfn.XLOOKUP(BU299,StatePicklist!$1:$1,StatePicklist!$3:$3,"NA",0))</f>
        <v/>
      </c>
      <c r="BW299" s="297" t="str">
        <f ca="1">IF(RMDF!BV299="", "", IF(ISNUMBER(MATCH(RMDF!BV299, INDIRECT(BV299), 0)), "OK", "Invalid"))</f>
        <v/>
      </c>
      <c r="BX299" s="281"/>
      <c r="BY299" s="281"/>
      <c r="BZ299" s="281"/>
      <c r="CA299" s="281" t="b">
        <f>AND(RMDF!CD299&gt;=0, RMDF!CD299&lt;=1-SUM(RMDF!Z299,RMDF!AG299,RMDF!AN299,RMDF!AU299,RMDF!BB299,RMDF!BI299,RMDF!BP299,RMDF!BW299), RMDF!CD299=ROUND(RMDF!CD299,4))</f>
        <v>1</v>
      </c>
      <c r="CB299" s="317">
        <f>RMDF!CB299</f>
        <v>0</v>
      </c>
      <c r="CC299" s="318" t="str">
        <f>IF(CB299=0,"",_xlfn.XLOOKUP(CB299,StatePicklist!$1:$1,StatePicklist!$3:$3,"NA",0))</f>
        <v/>
      </c>
      <c r="CD299" s="297" t="str">
        <f ca="1">IF(RMDF!CC299="", "", IF(ISNUMBER(MATCH(RMDF!CC299, INDIRECT(CC299), 0)), "OK", "Invalid"))</f>
        <v/>
      </c>
      <c r="CE299" s="281"/>
      <c r="CF299" s="281"/>
      <c r="CG299" s="281"/>
      <c r="CH299" s="281" t="b">
        <f>AND(RMDF!CK299&gt;=0, RMDF!CK299&lt;=1-SUM(RMDF!Z299,RMDF!AG299,RMDF!AN299,RMDF!AU299,RMDF!BB299,RMDF!BI299,RMDF!BP299,RMDF!BW299,RMDF!CD299), RMDF!CK299=ROUND(RMDF!CK299,4))</f>
        <v>1</v>
      </c>
      <c r="CI299" s="317">
        <f>RMDF!CI299</f>
        <v>0</v>
      </c>
      <c r="CJ299" s="318" t="str">
        <f>IF(CI299=0,"",_xlfn.XLOOKUP(CI299,StatePicklist!$1:$1,StatePicklist!$3:$3,"NA",0))</f>
        <v/>
      </c>
      <c r="CK299" s="297" t="str">
        <f ca="1">IF(RMDF!CJ299="", "", IF(ISNUMBER(MATCH(RMDF!CJ299, INDIRECT(CJ299), 0)), "OK", "Invalid"))</f>
        <v/>
      </c>
      <c r="CL299" s="281"/>
      <c r="CM299" s="281"/>
      <c r="CN299" s="281"/>
      <c r="CO299" s="281" t="b">
        <f>AND(RMDF!CR299&gt;=0, RMDF!CR299&lt;=1-SUM(RMDF!Z299,RMDF!AG299,RMDF!AN299,RMDF!AU299,RMDF!BB299,RMDF!BI299,RMDF!BP299,RMDF!BW299,RMDF!CD299,RMDF!CK299), RMDF!CR299=ROUND(RMDF!CR299,4))</f>
        <v>1</v>
      </c>
      <c r="CP299" s="317">
        <f>RMDF!CP299</f>
        <v>0</v>
      </c>
      <c r="CQ299" s="318" t="str">
        <f>IF(CP299=0,"",_xlfn.XLOOKUP(CP299,StatePicklist!$1:$1,StatePicklist!$3:$3,"NA",0))</f>
        <v/>
      </c>
      <c r="CR299" s="297" t="str">
        <f ca="1">IF(RMDF!CQ299="", "", IF(ISNUMBER(MATCH(RMDF!CQ299, INDIRECT(CQ299), 0)), "OK", "Invalid"))</f>
        <v/>
      </c>
      <c r="CS299" s="281"/>
      <c r="CT299" s="281"/>
      <c r="CU299" s="281"/>
      <c r="CV299" s="281" t="b">
        <f>AND(RMDF!CY299&gt;=0, RMDF!CY299&lt;=1-SUM(RMDF!Z299,RMDF!AG299,RMDF!AN299,RMDF!AU299,RMDF!BB299,RMDF!BI299,RMDF!BP299,RMDF!BW299,RMDF!CD299,RMDF!CK299,RMDF!CR299), RMDF!CY299=ROUND(RMDF!CY299,4))</f>
        <v>1</v>
      </c>
      <c r="CW299" s="317">
        <f>RMDF!CW299</f>
        <v>0</v>
      </c>
      <c r="CX299" s="318" t="str">
        <f>IF(CW299=0,"",_xlfn.XLOOKUP(CW299,StatePicklist!$1:$1,StatePicklist!$3:$3,"NA",0))</f>
        <v/>
      </c>
      <c r="CY299" s="297" t="str">
        <f ca="1">IF(RMDF!CX299="", "", IF(ISNUMBER(MATCH(RMDF!CX299, INDIRECT(CX299), 0)), "OK", "Invalid"))</f>
        <v/>
      </c>
      <c r="CZ299" s="281"/>
      <c r="DA299" s="281"/>
      <c r="DB299" s="281"/>
      <c r="DC299" s="281" t="b">
        <f>AND(RMDF!DF299&gt;=0, RMDF!DF299&lt;=1-SUM(RMDF!Z299,RMDF!AG299,RMDF!AN299,RMDF!AU299,RMDF!BB299,RMDF!BI299,RMDF!BP299,RMDF!BW299,RMDF!CD299,RMDF!CK299,RMDF!CR299,RMDF!CY299), RMDF!DF299=ROUND(RMDF!DF299,4))</f>
        <v>1</v>
      </c>
      <c r="DD299" s="317">
        <f>RMDF!DD299</f>
        <v>0</v>
      </c>
      <c r="DE299" s="318" t="str">
        <f>IF(DD299=0,"",_xlfn.XLOOKUP(DD299,StatePicklist!$1:$1,StatePicklist!$3:$3,"NA",0))</f>
        <v/>
      </c>
      <c r="DF299" s="297" t="str">
        <f ca="1">IF(RMDF!DE299="", "", IF(ISNUMBER(MATCH(RMDF!DE299, INDIRECT(DE299), 0)), "OK", "Invalid"))</f>
        <v/>
      </c>
      <c r="DG299" s="281"/>
      <c r="DH299" s="281"/>
      <c r="DI299" s="281"/>
      <c r="DJ299" s="281" t="b">
        <f>AND(RMDF!DM299&gt;=0, RMDF!DM299&lt;=1-SUM(RMDF!Z299,RMDF!AG299,RMDF!AN299,RMDF!AU299,RMDF!BB299,RMDF!BI299,RMDF!BP299,RMDF!BW299,RMDF!CD299,RMDF!CK299,RMDF!CR299,RMDF!CY299,RMDF!DF299), RMDF!DM299=ROUND(RMDF!DM299,4))</f>
        <v>1</v>
      </c>
      <c r="DK299" s="317">
        <f>RMDF!DK299</f>
        <v>0</v>
      </c>
      <c r="DL299" s="318" t="str">
        <f>IF(DK299=0,"",_xlfn.XLOOKUP(DK299,StatePicklist!$1:$1,StatePicklist!$3:$3,"NA",0))</f>
        <v/>
      </c>
      <c r="DM299" s="297" t="str">
        <f ca="1">IF(RMDF!DL299="", "", IF(ISNUMBER(MATCH(RMDF!DL299, INDIRECT(DL299), 0)), "OK", "Invalid"))</f>
        <v/>
      </c>
      <c r="DN299" s="281"/>
      <c r="DO299" s="281"/>
      <c r="DP299" s="281"/>
      <c r="DQ299" s="281" t="b">
        <f>AND(RMDF!DT299&gt;=0, RMDF!DT299&lt;=1-SUM(RMDF!Z299,RMDF!AG299,RMDF!AN299,RMDF!AU299,RMDF!BB299,RMDF!BI299,RMDF!BP299,RMDF!BW299,RMDF!CD299,RMDF!CK299,RMDF!CR299,RMDF!CY299,RMDF!DF299,RMDF!DM299), RMDF!DT299=ROUND(RMDF!DT299,4))</f>
        <v>1</v>
      </c>
      <c r="DR299" s="317">
        <f>RMDF!DR299</f>
        <v>0</v>
      </c>
      <c r="DS299" s="318" t="str">
        <f>IF(DR299=0,"",_xlfn.XLOOKUP(DR299,StatePicklist!$1:$1,StatePicklist!$3:$3,"NA",0))</f>
        <v/>
      </c>
      <c r="DT299" s="297" t="str">
        <f ca="1">IF(RMDF!DS299="", "", IF(ISNUMBER(MATCH(RMDF!DS299, INDIRECT(DS299), 0)), "OK", "Invalid"))</f>
        <v/>
      </c>
      <c r="DU299" s="281"/>
      <c r="DV299" s="281"/>
      <c r="DW299" s="281"/>
      <c r="DX299" s="281" t="b">
        <f>AND(RMDF!EA299&gt;=0, RMDF!EA299&lt;=1-SUM(RMDF!Z299,RMDF!AG299,RMDF!AN299,RMDF!AU299,RMDF!BB299,RMDF!BI299,RMDF!BP299,RMDF!BW299,RMDF!CD299,RMDF!CK299,RMDF!CR299,RMDF!CY299,RMDF!DF299,RMDF!DM299,RMDF!DT299), RMDF!EA299=ROUND(RMDF!EA299,4))</f>
        <v>1</v>
      </c>
      <c r="DY299" s="317">
        <f>RMDF!DY299</f>
        <v>0</v>
      </c>
      <c r="DZ299" s="318" t="str">
        <f>IF(DY299=0,"",_xlfn.XLOOKUP(DY299,StatePicklist!$1:$1,StatePicklist!$3:$3,"NA",0))</f>
        <v/>
      </c>
      <c r="EA299" s="297" t="str">
        <f ca="1">IF(RMDF!DZ299="", "", IF(ISNUMBER(MATCH(RMDF!DZ299, INDIRECT(DZ299), 0)), "OK", "Invalid"))</f>
        <v/>
      </c>
      <c r="EB299" s="281"/>
      <c r="EC299" s="281"/>
      <c r="ED299" s="281"/>
      <c r="EE299" s="281" t="b">
        <f>AND(RMDF!EH299&gt;=0, RMDF!EH299&lt;=1-SUM(RMDF!Z299,RMDF!AG299,RMDF!AN299,RMDF!AU299,RMDF!BB299,RMDF!BI299,RMDF!BP299,RMDF!BW299,RMDF!CD299,RMDF!CK299,RMDF!CR299,RMDF!CY299,RMDF!DF299,RMDF!DM299,RMDF!DT299,RMDF!EA299), RMDF!EH299=ROUND(RMDF!EH299,4))</f>
        <v>1</v>
      </c>
      <c r="EF299" s="317">
        <f>RMDF!EF299</f>
        <v>0</v>
      </c>
      <c r="EG299" s="318" t="str">
        <f>IF(EF299=0,"",_xlfn.XLOOKUP(EF299,StatePicklist!$1:$1,StatePicklist!$3:$3,"NA",0))</f>
        <v/>
      </c>
      <c r="EH299" s="297" t="str">
        <f ca="1">IF(RMDF!EG299="", "", IF(ISNUMBER(MATCH(RMDF!EG299, INDIRECT(EG299), 0)), "OK", "Invalid"))</f>
        <v/>
      </c>
      <c r="EI299" s="281"/>
      <c r="EJ299" s="281"/>
      <c r="EK299" s="281"/>
      <c r="EL299" s="281" t="b">
        <f>AND(RMDF!EO299&gt;=0, RMDF!EO299&lt;=1-SUM(RMDF!Z299,RMDF!AG299,RMDF!AN299,RMDF!AU299,RMDF!BB299,RMDF!BI299,RMDF!BP299,RMDF!BW299,RMDF!CD299,RMDF!CK299,RMDF!CR299,RMDF!CY299,RMDF!DF299,RMDF!DM299,RMDF!DT299,RMDF!EA299,RMDF!EH299), RMDF!EO299=ROUND(RMDF!EO299,4))</f>
        <v>1</v>
      </c>
      <c r="EM299" s="317">
        <f>RMDF!EM299</f>
        <v>0</v>
      </c>
      <c r="EN299" s="318" t="str">
        <f>IF(EM299=0,"",_xlfn.XLOOKUP(EM299,StatePicklist!$1:$1,StatePicklist!$3:$3,"NA",0))</f>
        <v/>
      </c>
      <c r="EO299" s="297" t="str">
        <f ca="1">IF(RMDF!EN299="", "", IF(ISNUMBER(MATCH(RMDF!EN299, INDIRECT(EN299), 0)), "OK", "Invalid"))</f>
        <v/>
      </c>
      <c r="EP299" s="281"/>
      <c r="EQ299" s="281"/>
      <c r="ER299" s="281"/>
      <c r="ES299" s="281" t="b">
        <f>AND(RMDF!EV299&gt;=0, RMDF!EV299&lt;=1-SUM(RMDF!Z299,RMDF!AG299,RMDF!AN299,RMDF!AU299,RMDF!BB299,RMDF!BI299,RMDF!BP299,RMDF!BW299,RMDF!CD299,RMDF!CK299,RMDF!CR299,RMDF!CY299,RMDF!DF299,RMDF!DM299,RMDF!DT299,RMDF!EA299,RMDF!EH299,RMDF!EO299), RMDF!EV299=ROUND(RMDF!EV299,4))</f>
        <v>1</v>
      </c>
      <c r="ET299" s="317">
        <f>RMDF!ET299</f>
        <v>0</v>
      </c>
      <c r="EU299" s="318" t="str">
        <f>IF(ET299=0,"",_xlfn.XLOOKUP(ET299,StatePicklist!$1:$1,StatePicklist!$3:$3,"NA",0))</f>
        <v/>
      </c>
      <c r="EV299" s="297" t="str">
        <f ca="1">IF(RMDF!EU299="", "", IF(ISNUMBER(MATCH(RMDF!EU299, INDIRECT(EU299), 0)), "OK", "Invalid"))</f>
        <v/>
      </c>
      <c r="EW299" s="281"/>
      <c r="EX299" s="281"/>
      <c r="EY299" s="281"/>
      <c r="EZ299" s="281" t="b">
        <f>AND(RMDF!FC299&gt;=0, RMDF!FC299&lt;=1-SUM(RMDF!Z299,RMDF!AG299,RMDF!AN299,RMDF!AU299,RMDF!BB299,RMDF!BI299,RMDF!BP299,RMDF!BW299,RMDF!CD299,RMDF!CK299,RMDF!CR299,RMDF!CY299,RMDF!DF299,RMDF!DM299,RMDF!DT299,RMDF!EA299,RMDF!EH299,RMDF!EO299,RMDF!EV299), RMDF!FC299=ROUND(RMDF!FC299,4))</f>
        <v>1</v>
      </c>
      <c r="FA299" s="317">
        <f>RMDF!FA299</f>
        <v>0</v>
      </c>
      <c r="FB299" s="318" t="str">
        <f>IF(FA299=0,"",_xlfn.XLOOKUP(FA299,StatePicklist!$1:$1,StatePicklist!$3:$3,"NA",0))</f>
        <v/>
      </c>
      <c r="FC299" s="297" t="str">
        <f ca="1">IF(RMDF!FB299="", "", IF(ISNUMBER(MATCH(RMDF!FB299, INDIRECT(FB299), 0)), "OK", "Invalid"))</f>
        <v/>
      </c>
    </row>
    <row r="300" spans="1:159" s="205" customFormat="1" ht="39.9" customHeight="1" x14ac:dyDescent="0.25">
      <c r="A300" s="206"/>
      <c r="B300" s="196"/>
      <c r="C300" s="197"/>
      <c r="D300" s="198"/>
      <c r="E300" s="199"/>
      <c r="F300" s="200"/>
      <c r="G300" s="201"/>
      <c r="H300" s="292"/>
      <c r="I300" s="305">
        <f>RMDF!I300</f>
        <v>0</v>
      </c>
      <c r="J300" s="305" t="str">
        <f>IF(I300=ProductCode!$B$30,"PDReclPost",IF(OR(I300=ProductCode!$C$30,I300=ProductCode!$E$30,I300=ProductCode!$G$30),"PDPreCon",IF(OR(I300=ProductCode!$D$30,I300=ProductCode!$F$30),"PDNotReclPost","")))</f>
        <v/>
      </c>
      <c r="K300" s="305" t="str">
        <f t="shared" si="21"/>
        <v/>
      </c>
      <c r="L300" s="289"/>
      <c r="M300" s="305" t="str">
        <f t="shared" si="21"/>
        <v/>
      </c>
      <c r="N300" s="289" t="b">
        <f>AND(RMDF!N300&gt;=0, RMDF!N300&lt;=1-RMDF!L300, RMDF!N300=ROUND(RMDF!N300,4))</f>
        <v>1</v>
      </c>
      <c r="O300" s="286" t="str">
        <f>IF(P300="","",IF(I300="","",IF(LEFT(I300,13)="Reclaimed pos",RawMaterialCode!$E$569,RawMaterialCode!$E$568)))</f>
        <v>Reclaimed pre-consumer mixed fibers (RM0578)</v>
      </c>
      <c r="P300" s="295">
        <f t="shared" si="22"/>
        <v>1</v>
      </c>
      <c r="Q300" s="202"/>
      <c r="R300" s="203"/>
      <c r="S300" s="204" t="str">
        <f t="shared" si="23"/>
        <v/>
      </c>
      <c r="T300" s="281"/>
      <c r="U300" s="281"/>
      <c r="V300" s="281"/>
      <c r="W300" s="281"/>
      <c r="X300" s="317">
        <f>RMDF!X300</f>
        <v>0</v>
      </c>
      <c r="Y300" s="318" t="str">
        <f>IF(X300=0,"",_xlfn.XLOOKUP(X300,StatePicklist!$1:$1,StatePicklist!$3:$3,"NA",0))</f>
        <v/>
      </c>
      <c r="Z300" s="297" t="str">
        <f ca="1">IF(RMDF!Y300="", "", IF(ISNUMBER(MATCH(RMDF!Y300, INDIRECT(Y300), 0)), "OK", "Invalid"))</f>
        <v/>
      </c>
      <c r="AA300" s="281"/>
      <c r="AB300" s="281"/>
      <c r="AC300" s="281"/>
      <c r="AD300" s="281" t="b">
        <f>AND(RMDF!AG300&gt;=0, RMDF!AG300&lt;=1-RMDF!Z300, RMDF!AG300=ROUND(RMDF!AG300,4))</f>
        <v>1</v>
      </c>
      <c r="AE300" s="317">
        <f>RMDF!AE300</f>
        <v>0</v>
      </c>
      <c r="AF300" s="318" t="str">
        <f>IF(AE300=0,"",_xlfn.XLOOKUP(AE300,StatePicklist!$1:$1,StatePicklist!$3:$3,"NA",0))</f>
        <v/>
      </c>
      <c r="AG300" s="297" t="str">
        <f ca="1">IF(RMDF!AF300="", "", IF(ISNUMBER(MATCH(RMDF!AF300, INDIRECT(AF300), 0)), "OK", "Invalid"))</f>
        <v/>
      </c>
      <c r="AH300" s="281"/>
      <c r="AI300" s="281"/>
      <c r="AJ300" s="281"/>
      <c r="AK300" s="281" t="b">
        <f>AND(RMDF!AN300&gt;=0, RMDF!AN300&lt;=1-SUM(RMDF!Z300,RMDF!AG300), RMDF!AN300=ROUND(RMDF!AN300,4))</f>
        <v>1</v>
      </c>
      <c r="AL300" s="317">
        <f>RMDF!AL300</f>
        <v>0</v>
      </c>
      <c r="AM300" s="318" t="str">
        <f>IF(AL300=0,"",_xlfn.XLOOKUP(AL300,StatePicklist!$1:$1,StatePicklist!$3:$3,"NA",0))</f>
        <v/>
      </c>
      <c r="AN300" s="297" t="str">
        <f ca="1">IF(RMDF!AM300="", "", IF(ISNUMBER(MATCH(RMDF!AM300, INDIRECT(AM300), 0)), "OK", "Invalid"))</f>
        <v/>
      </c>
      <c r="AO300" s="281"/>
      <c r="AP300" s="281"/>
      <c r="AQ300" s="281"/>
      <c r="AR300" s="281" t="b">
        <f>AND(RMDF!AU300&gt;=0, RMDF!AU300&lt;=1-SUM(RMDF!Z300,RMDF!AG300,RMDF!AN300), RMDF!AU300=ROUND(RMDF!AU300,4))</f>
        <v>1</v>
      </c>
      <c r="AS300" s="317">
        <f>RMDF!AS300</f>
        <v>0</v>
      </c>
      <c r="AT300" s="318" t="str">
        <f>IF(AS300=0,"",_xlfn.XLOOKUP(AS300,StatePicklist!$1:$1,StatePicklist!$3:$3,"NA",0))</f>
        <v/>
      </c>
      <c r="AU300" s="297" t="str">
        <f ca="1">IF(RMDF!AT300="", "", IF(ISNUMBER(MATCH(RMDF!AT300, INDIRECT(AT300), 0)), "OK", "Invalid"))</f>
        <v/>
      </c>
      <c r="AV300" s="281"/>
      <c r="AW300" s="281"/>
      <c r="AX300" s="281"/>
      <c r="AY300" s="281" t="b">
        <f>AND(RMDF!BB300&gt;=0, RMDF!BB300&lt;=1-SUM(RMDF!Z300,RMDF!AG300,RMDF!AN300,RMDF!AU300), RMDF!BB300=ROUND(RMDF!BB300,4))</f>
        <v>1</v>
      </c>
      <c r="AZ300" s="317">
        <f>RMDF!AZ300</f>
        <v>0</v>
      </c>
      <c r="BA300" s="318" t="str">
        <f>IF(AZ300=0,"",_xlfn.XLOOKUP(AZ300,StatePicklist!$1:$1,StatePicklist!$3:$3,"NA",0))</f>
        <v/>
      </c>
      <c r="BB300" s="297" t="str">
        <f ca="1">IF(RMDF!BA300="", "", IF(ISNUMBER(MATCH(RMDF!BA300, INDIRECT(BA300), 0)), "OK", "Invalid"))</f>
        <v/>
      </c>
      <c r="BC300" s="281"/>
      <c r="BD300" s="281"/>
      <c r="BE300" s="281"/>
      <c r="BF300" s="281" t="b">
        <f>AND(RMDF!BI300&gt;=0, RMDF!BI300&lt;=1-SUM(RMDF!Z300,RMDF!AG300,RMDF!AN300,RMDF!AU300,RMDF!BB300), RMDF!BI300=ROUND(RMDF!BI300,4))</f>
        <v>1</v>
      </c>
      <c r="BG300" s="317">
        <f>RMDF!BG300</f>
        <v>0</v>
      </c>
      <c r="BH300" s="318" t="str">
        <f>IF(BG300=0,"",_xlfn.XLOOKUP(BG300,StatePicklist!$1:$1,StatePicklist!$3:$3,"NA",0))</f>
        <v/>
      </c>
      <c r="BI300" s="297" t="str">
        <f ca="1">IF(RMDF!BH300="", "", IF(ISNUMBER(MATCH(RMDF!BH300, INDIRECT(BH300), 0)), "OK", "Invalid"))</f>
        <v/>
      </c>
      <c r="BJ300" s="281"/>
      <c r="BK300" s="281"/>
      <c r="BL300" s="281"/>
      <c r="BM300" s="281" t="b">
        <f>AND(RMDF!BP300&gt;=0, RMDF!BP300&lt;=1-SUM(RMDF!Z300,RMDF!AG300,RMDF!AN300,RMDF!AU300,RMDF!BB300,RMDF!BI300), RMDF!BP300=ROUND(RMDF!BP300,4))</f>
        <v>1</v>
      </c>
      <c r="BN300" s="317">
        <f>RMDF!BN300</f>
        <v>0</v>
      </c>
      <c r="BO300" s="318" t="str">
        <f>IF(BN300=0,"",_xlfn.XLOOKUP(BN300,StatePicklist!$1:$1,StatePicklist!$3:$3,"NA",0))</f>
        <v/>
      </c>
      <c r="BP300" s="297" t="str">
        <f ca="1">IF(RMDF!BO300="", "", IF(ISNUMBER(MATCH(RMDF!BO300, INDIRECT(BO300), 0)), "OK", "Invalid"))</f>
        <v/>
      </c>
      <c r="BQ300" s="281"/>
      <c r="BR300" s="281"/>
      <c r="BS300" s="281"/>
      <c r="BT300" s="281" t="b">
        <f>AND(RMDF!BW300&gt;=0, RMDF!BW300&lt;=1-SUM(RMDF!Z300,RMDF!AG300,RMDF!AN300,RMDF!AU300,RMDF!BB300,RMDF!BI300,RMDF!BP300), RMDF!BW300=ROUND(RMDF!BW300,4))</f>
        <v>1</v>
      </c>
      <c r="BU300" s="317">
        <f>RMDF!BU300</f>
        <v>0</v>
      </c>
      <c r="BV300" s="318" t="str">
        <f>IF(BU300=0,"",_xlfn.XLOOKUP(BU300,StatePicklist!$1:$1,StatePicklist!$3:$3,"NA",0))</f>
        <v/>
      </c>
      <c r="BW300" s="297" t="str">
        <f ca="1">IF(RMDF!BV300="", "", IF(ISNUMBER(MATCH(RMDF!BV300, INDIRECT(BV300), 0)), "OK", "Invalid"))</f>
        <v/>
      </c>
      <c r="BX300" s="281"/>
      <c r="BY300" s="281"/>
      <c r="BZ300" s="281"/>
      <c r="CA300" s="281" t="b">
        <f>AND(RMDF!CD300&gt;=0, RMDF!CD300&lt;=1-SUM(RMDF!Z300,RMDF!AG300,RMDF!AN300,RMDF!AU300,RMDF!BB300,RMDF!BI300,RMDF!BP300,RMDF!BW300), RMDF!CD300=ROUND(RMDF!CD300,4))</f>
        <v>1</v>
      </c>
      <c r="CB300" s="317">
        <f>RMDF!CB300</f>
        <v>0</v>
      </c>
      <c r="CC300" s="318" t="str">
        <f>IF(CB300=0,"",_xlfn.XLOOKUP(CB300,StatePicklist!$1:$1,StatePicklist!$3:$3,"NA",0))</f>
        <v/>
      </c>
      <c r="CD300" s="297" t="str">
        <f ca="1">IF(RMDF!CC300="", "", IF(ISNUMBER(MATCH(RMDF!CC300, INDIRECT(CC300), 0)), "OK", "Invalid"))</f>
        <v/>
      </c>
      <c r="CE300" s="281"/>
      <c r="CF300" s="281"/>
      <c r="CG300" s="281"/>
      <c r="CH300" s="281" t="b">
        <f>AND(RMDF!CK300&gt;=0, RMDF!CK300&lt;=1-SUM(RMDF!Z300,RMDF!AG300,RMDF!AN300,RMDF!AU300,RMDF!BB300,RMDF!BI300,RMDF!BP300,RMDF!BW300,RMDF!CD300), RMDF!CK300=ROUND(RMDF!CK300,4))</f>
        <v>1</v>
      </c>
      <c r="CI300" s="317">
        <f>RMDF!CI300</f>
        <v>0</v>
      </c>
      <c r="CJ300" s="318" t="str">
        <f>IF(CI300=0,"",_xlfn.XLOOKUP(CI300,StatePicklist!$1:$1,StatePicklist!$3:$3,"NA",0))</f>
        <v/>
      </c>
      <c r="CK300" s="297" t="str">
        <f ca="1">IF(RMDF!CJ300="", "", IF(ISNUMBER(MATCH(RMDF!CJ300, INDIRECT(CJ300), 0)), "OK", "Invalid"))</f>
        <v/>
      </c>
      <c r="CL300" s="281"/>
      <c r="CM300" s="281"/>
      <c r="CN300" s="281"/>
      <c r="CO300" s="281" t="b">
        <f>AND(RMDF!CR300&gt;=0, RMDF!CR300&lt;=1-SUM(RMDF!Z300,RMDF!AG300,RMDF!AN300,RMDF!AU300,RMDF!BB300,RMDF!BI300,RMDF!BP300,RMDF!BW300,RMDF!CD300,RMDF!CK300), RMDF!CR300=ROUND(RMDF!CR300,4))</f>
        <v>1</v>
      </c>
      <c r="CP300" s="317">
        <f>RMDF!CP300</f>
        <v>0</v>
      </c>
      <c r="CQ300" s="318" t="str">
        <f>IF(CP300=0,"",_xlfn.XLOOKUP(CP300,StatePicklist!$1:$1,StatePicklist!$3:$3,"NA",0))</f>
        <v/>
      </c>
      <c r="CR300" s="297" t="str">
        <f ca="1">IF(RMDF!CQ300="", "", IF(ISNUMBER(MATCH(RMDF!CQ300, INDIRECT(CQ300), 0)), "OK", "Invalid"))</f>
        <v/>
      </c>
      <c r="CS300" s="281"/>
      <c r="CT300" s="281"/>
      <c r="CU300" s="281"/>
      <c r="CV300" s="281" t="b">
        <f>AND(RMDF!CY300&gt;=0, RMDF!CY300&lt;=1-SUM(RMDF!Z300,RMDF!AG300,RMDF!AN300,RMDF!AU300,RMDF!BB300,RMDF!BI300,RMDF!BP300,RMDF!BW300,RMDF!CD300,RMDF!CK300,RMDF!CR300), RMDF!CY300=ROUND(RMDF!CY300,4))</f>
        <v>1</v>
      </c>
      <c r="CW300" s="317">
        <f>RMDF!CW300</f>
        <v>0</v>
      </c>
      <c r="CX300" s="318" t="str">
        <f>IF(CW300=0,"",_xlfn.XLOOKUP(CW300,StatePicklist!$1:$1,StatePicklist!$3:$3,"NA",0))</f>
        <v/>
      </c>
      <c r="CY300" s="297" t="str">
        <f ca="1">IF(RMDF!CX300="", "", IF(ISNUMBER(MATCH(RMDF!CX300, INDIRECT(CX300), 0)), "OK", "Invalid"))</f>
        <v/>
      </c>
      <c r="CZ300" s="281"/>
      <c r="DA300" s="281"/>
      <c r="DB300" s="281"/>
      <c r="DC300" s="281" t="b">
        <f>AND(RMDF!DF300&gt;=0, RMDF!DF300&lt;=1-SUM(RMDF!Z300,RMDF!AG300,RMDF!AN300,RMDF!AU300,RMDF!BB300,RMDF!BI300,RMDF!BP300,RMDF!BW300,RMDF!CD300,RMDF!CK300,RMDF!CR300,RMDF!CY300), RMDF!DF300=ROUND(RMDF!DF300,4))</f>
        <v>1</v>
      </c>
      <c r="DD300" s="317">
        <f>RMDF!DD300</f>
        <v>0</v>
      </c>
      <c r="DE300" s="318" t="str">
        <f>IF(DD300=0,"",_xlfn.XLOOKUP(DD300,StatePicklist!$1:$1,StatePicklist!$3:$3,"NA",0))</f>
        <v/>
      </c>
      <c r="DF300" s="297" t="str">
        <f ca="1">IF(RMDF!DE300="", "", IF(ISNUMBER(MATCH(RMDF!DE300, INDIRECT(DE300), 0)), "OK", "Invalid"))</f>
        <v/>
      </c>
      <c r="DG300" s="281"/>
      <c r="DH300" s="281"/>
      <c r="DI300" s="281"/>
      <c r="DJ300" s="281" t="b">
        <f>AND(RMDF!DM300&gt;=0, RMDF!DM300&lt;=1-SUM(RMDF!Z300,RMDF!AG300,RMDF!AN300,RMDF!AU300,RMDF!BB300,RMDF!BI300,RMDF!BP300,RMDF!BW300,RMDF!CD300,RMDF!CK300,RMDF!CR300,RMDF!CY300,RMDF!DF300), RMDF!DM300=ROUND(RMDF!DM300,4))</f>
        <v>1</v>
      </c>
      <c r="DK300" s="317">
        <f>RMDF!DK300</f>
        <v>0</v>
      </c>
      <c r="DL300" s="318" t="str">
        <f>IF(DK300=0,"",_xlfn.XLOOKUP(DK300,StatePicklist!$1:$1,StatePicklist!$3:$3,"NA",0))</f>
        <v/>
      </c>
      <c r="DM300" s="297" t="str">
        <f ca="1">IF(RMDF!DL300="", "", IF(ISNUMBER(MATCH(RMDF!DL300, INDIRECT(DL300), 0)), "OK", "Invalid"))</f>
        <v/>
      </c>
      <c r="DN300" s="281"/>
      <c r="DO300" s="281"/>
      <c r="DP300" s="281"/>
      <c r="DQ300" s="281" t="b">
        <f>AND(RMDF!DT300&gt;=0, RMDF!DT300&lt;=1-SUM(RMDF!Z300,RMDF!AG300,RMDF!AN300,RMDF!AU300,RMDF!BB300,RMDF!BI300,RMDF!BP300,RMDF!BW300,RMDF!CD300,RMDF!CK300,RMDF!CR300,RMDF!CY300,RMDF!DF300,RMDF!DM300), RMDF!DT300=ROUND(RMDF!DT300,4))</f>
        <v>1</v>
      </c>
      <c r="DR300" s="317">
        <f>RMDF!DR300</f>
        <v>0</v>
      </c>
      <c r="DS300" s="318" t="str">
        <f>IF(DR300=0,"",_xlfn.XLOOKUP(DR300,StatePicklist!$1:$1,StatePicklist!$3:$3,"NA",0))</f>
        <v/>
      </c>
      <c r="DT300" s="297" t="str">
        <f ca="1">IF(RMDF!DS300="", "", IF(ISNUMBER(MATCH(RMDF!DS300, INDIRECT(DS300), 0)), "OK", "Invalid"))</f>
        <v/>
      </c>
      <c r="DU300" s="281"/>
      <c r="DV300" s="281"/>
      <c r="DW300" s="281"/>
      <c r="DX300" s="281" t="b">
        <f>AND(RMDF!EA300&gt;=0, RMDF!EA300&lt;=1-SUM(RMDF!Z300,RMDF!AG300,RMDF!AN300,RMDF!AU300,RMDF!BB300,RMDF!BI300,RMDF!BP300,RMDF!BW300,RMDF!CD300,RMDF!CK300,RMDF!CR300,RMDF!CY300,RMDF!DF300,RMDF!DM300,RMDF!DT300), RMDF!EA300=ROUND(RMDF!EA300,4))</f>
        <v>1</v>
      </c>
      <c r="DY300" s="317">
        <f>RMDF!DY300</f>
        <v>0</v>
      </c>
      <c r="DZ300" s="318" t="str">
        <f>IF(DY300=0,"",_xlfn.XLOOKUP(DY300,StatePicklist!$1:$1,StatePicklist!$3:$3,"NA",0))</f>
        <v/>
      </c>
      <c r="EA300" s="297" t="str">
        <f ca="1">IF(RMDF!DZ300="", "", IF(ISNUMBER(MATCH(RMDF!DZ300, INDIRECT(DZ300), 0)), "OK", "Invalid"))</f>
        <v/>
      </c>
      <c r="EB300" s="281"/>
      <c r="EC300" s="281"/>
      <c r="ED300" s="281"/>
      <c r="EE300" s="281" t="b">
        <f>AND(RMDF!EH300&gt;=0, RMDF!EH300&lt;=1-SUM(RMDF!Z300,RMDF!AG300,RMDF!AN300,RMDF!AU300,RMDF!BB300,RMDF!BI300,RMDF!BP300,RMDF!BW300,RMDF!CD300,RMDF!CK300,RMDF!CR300,RMDF!CY300,RMDF!DF300,RMDF!DM300,RMDF!DT300,RMDF!EA300), RMDF!EH300=ROUND(RMDF!EH300,4))</f>
        <v>1</v>
      </c>
      <c r="EF300" s="317">
        <f>RMDF!EF300</f>
        <v>0</v>
      </c>
      <c r="EG300" s="318" t="str">
        <f>IF(EF300=0,"",_xlfn.XLOOKUP(EF300,StatePicklist!$1:$1,StatePicklist!$3:$3,"NA",0))</f>
        <v/>
      </c>
      <c r="EH300" s="297" t="str">
        <f ca="1">IF(RMDF!EG300="", "", IF(ISNUMBER(MATCH(RMDF!EG300, INDIRECT(EG300), 0)), "OK", "Invalid"))</f>
        <v/>
      </c>
      <c r="EI300" s="281"/>
      <c r="EJ300" s="281"/>
      <c r="EK300" s="281"/>
      <c r="EL300" s="281" t="b">
        <f>AND(RMDF!EO300&gt;=0, RMDF!EO300&lt;=1-SUM(RMDF!Z300,RMDF!AG300,RMDF!AN300,RMDF!AU300,RMDF!BB300,RMDF!BI300,RMDF!BP300,RMDF!BW300,RMDF!CD300,RMDF!CK300,RMDF!CR300,RMDF!CY300,RMDF!DF300,RMDF!DM300,RMDF!DT300,RMDF!EA300,RMDF!EH300), RMDF!EO300=ROUND(RMDF!EO300,4))</f>
        <v>1</v>
      </c>
      <c r="EM300" s="317">
        <f>RMDF!EM300</f>
        <v>0</v>
      </c>
      <c r="EN300" s="318" t="str">
        <f>IF(EM300=0,"",_xlfn.XLOOKUP(EM300,StatePicklist!$1:$1,StatePicklist!$3:$3,"NA",0))</f>
        <v/>
      </c>
      <c r="EO300" s="297" t="str">
        <f ca="1">IF(RMDF!EN300="", "", IF(ISNUMBER(MATCH(RMDF!EN300, INDIRECT(EN300), 0)), "OK", "Invalid"))</f>
        <v/>
      </c>
      <c r="EP300" s="281"/>
      <c r="EQ300" s="281"/>
      <c r="ER300" s="281"/>
      <c r="ES300" s="281" t="b">
        <f>AND(RMDF!EV300&gt;=0, RMDF!EV300&lt;=1-SUM(RMDF!Z300,RMDF!AG300,RMDF!AN300,RMDF!AU300,RMDF!BB300,RMDF!BI300,RMDF!BP300,RMDF!BW300,RMDF!CD300,RMDF!CK300,RMDF!CR300,RMDF!CY300,RMDF!DF300,RMDF!DM300,RMDF!DT300,RMDF!EA300,RMDF!EH300,RMDF!EO300), RMDF!EV300=ROUND(RMDF!EV300,4))</f>
        <v>1</v>
      </c>
      <c r="ET300" s="317">
        <f>RMDF!ET300</f>
        <v>0</v>
      </c>
      <c r="EU300" s="318" t="str">
        <f>IF(ET300=0,"",_xlfn.XLOOKUP(ET300,StatePicklist!$1:$1,StatePicklist!$3:$3,"NA",0))</f>
        <v/>
      </c>
      <c r="EV300" s="297" t="str">
        <f ca="1">IF(RMDF!EU300="", "", IF(ISNUMBER(MATCH(RMDF!EU300, INDIRECT(EU300), 0)), "OK", "Invalid"))</f>
        <v/>
      </c>
      <c r="EW300" s="281"/>
      <c r="EX300" s="281"/>
      <c r="EY300" s="281"/>
      <c r="EZ300" s="281" t="b">
        <f>AND(RMDF!FC300&gt;=0, RMDF!FC300&lt;=1-SUM(RMDF!Z300,RMDF!AG300,RMDF!AN300,RMDF!AU300,RMDF!BB300,RMDF!BI300,RMDF!BP300,RMDF!BW300,RMDF!CD300,RMDF!CK300,RMDF!CR300,RMDF!CY300,RMDF!DF300,RMDF!DM300,RMDF!DT300,RMDF!EA300,RMDF!EH300,RMDF!EO300,RMDF!EV300), RMDF!FC300=ROUND(RMDF!FC300,4))</f>
        <v>1</v>
      </c>
      <c r="FA300" s="317">
        <f>RMDF!FA300</f>
        <v>0</v>
      </c>
      <c r="FB300" s="318" t="str">
        <f>IF(FA300=0,"",_xlfn.XLOOKUP(FA300,StatePicklist!$1:$1,StatePicklist!$3:$3,"NA",0))</f>
        <v/>
      </c>
      <c r="FC300" s="297" t="str">
        <f ca="1">IF(RMDF!FB300="", "", IF(ISNUMBER(MATCH(RMDF!FB300, INDIRECT(FB300), 0)), "OK", "Invalid"))</f>
        <v/>
      </c>
    </row>
    <row r="301" spans="1:159" s="205" customFormat="1" ht="39.9" customHeight="1" x14ac:dyDescent="0.25">
      <c r="A301" s="206"/>
      <c r="B301" s="196"/>
      <c r="C301" s="197"/>
      <c r="D301" s="198"/>
      <c r="E301" s="199"/>
      <c r="F301" s="200"/>
      <c r="G301" s="201"/>
      <c r="H301" s="292"/>
      <c r="I301" s="305">
        <f>RMDF!I301</f>
        <v>0</v>
      </c>
      <c r="J301" s="305" t="str">
        <f>IF(I301=ProductCode!$B$30,"PDReclPost",IF(OR(I301=ProductCode!$C$30,I301=ProductCode!$E$30,I301=ProductCode!$G$30),"PDPreCon",IF(OR(I301=ProductCode!$D$30,I301=ProductCode!$F$30),"PDNotReclPost","")))</f>
        <v/>
      </c>
      <c r="K301" s="305" t="str">
        <f t="shared" si="21"/>
        <v/>
      </c>
      <c r="L301" s="289"/>
      <c r="M301" s="305" t="str">
        <f t="shared" si="21"/>
        <v/>
      </c>
      <c r="N301" s="289" t="b">
        <f>AND(RMDF!N301&gt;=0, RMDF!N301&lt;=1-RMDF!L301, RMDF!N301=ROUND(RMDF!N301,4))</f>
        <v>1</v>
      </c>
      <c r="O301" s="286" t="str">
        <f>IF(P301="","",IF(I301="","",IF(LEFT(I301,13)="Reclaimed pos",RawMaterialCode!$E$569,RawMaterialCode!$E$568)))</f>
        <v>Reclaimed pre-consumer mixed fibers (RM0578)</v>
      </c>
      <c r="P301" s="295">
        <f t="shared" si="22"/>
        <v>1</v>
      </c>
      <c r="Q301" s="202"/>
      <c r="R301" s="203"/>
      <c r="S301" s="204" t="str">
        <f t="shared" si="23"/>
        <v/>
      </c>
      <c r="T301" s="281"/>
      <c r="U301" s="281"/>
      <c r="V301" s="281"/>
      <c r="W301" s="281"/>
      <c r="X301" s="317">
        <f>RMDF!X301</f>
        <v>0</v>
      </c>
      <c r="Y301" s="318" t="str">
        <f>IF(X301=0,"",_xlfn.XLOOKUP(X301,StatePicklist!$1:$1,StatePicklist!$3:$3,"NA",0))</f>
        <v/>
      </c>
      <c r="Z301" s="297" t="str">
        <f ca="1">IF(RMDF!Y301="", "", IF(ISNUMBER(MATCH(RMDF!Y301, INDIRECT(Y301), 0)), "OK", "Invalid"))</f>
        <v/>
      </c>
      <c r="AA301" s="281"/>
      <c r="AB301" s="281"/>
      <c r="AC301" s="281"/>
      <c r="AD301" s="281" t="b">
        <f>AND(RMDF!AG301&gt;=0, RMDF!AG301&lt;=1-RMDF!Z301, RMDF!AG301=ROUND(RMDF!AG301,4))</f>
        <v>1</v>
      </c>
      <c r="AE301" s="317">
        <f>RMDF!AE301</f>
        <v>0</v>
      </c>
      <c r="AF301" s="318" t="str">
        <f>IF(AE301=0,"",_xlfn.XLOOKUP(AE301,StatePicklist!$1:$1,StatePicklist!$3:$3,"NA",0))</f>
        <v/>
      </c>
      <c r="AG301" s="297" t="str">
        <f ca="1">IF(RMDF!AF301="", "", IF(ISNUMBER(MATCH(RMDF!AF301, INDIRECT(AF301), 0)), "OK", "Invalid"))</f>
        <v/>
      </c>
      <c r="AH301" s="281"/>
      <c r="AI301" s="281"/>
      <c r="AJ301" s="281"/>
      <c r="AK301" s="281" t="b">
        <f>AND(RMDF!AN301&gt;=0, RMDF!AN301&lt;=1-SUM(RMDF!Z301,RMDF!AG301), RMDF!AN301=ROUND(RMDF!AN301,4))</f>
        <v>1</v>
      </c>
      <c r="AL301" s="317">
        <f>RMDF!AL301</f>
        <v>0</v>
      </c>
      <c r="AM301" s="318" t="str">
        <f>IF(AL301=0,"",_xlfn.XLOOKUP(AL301,StatePicklist!$1:$1,StatePicklist!$3:$3,"NA",0))</f>
        <v/>
      </c>
      <c r="AN301" s="297" t="str">
        <f ca="1">IF(RMDF!AM301="", "", IF(ISNUMBER(MATCH(RMDF!AM301, INDIRECT(AM301), 0)), "OK", "Invalid"))</f>
        <v/>
      </c>
      <c r="AO301" s="281"/>
      <c r="AP301" s="281"/>
      <c r="AQ301" s="281"/>
      <c r="AR301" s="281" t="b">
        <f>AND(RMDF!AU301&gt;=0, RMDF!AU301&lt;=1-SUM(RMDF!Z301,RMDF!AG301,RMDF!AN301), RMDF!AU301=ROUND(RMDF!AU301,4))</f>
        <v>1</v>
      </c>
      <c r="AS301" s="317">
        <f>RMDF!AS301</f>
        <v>0</v>
      </c>
      <c r="AT301" s="318" t="str">
        <f>IF(AS301=0,"",_xlfn.XLOOKUP(AS301,StatePicklist!$1:$1,StatePicklist!$3:$3,"NA",0))</f>
        <v/>
      </c>
      <c r="AU301" s="297" t="str">
        <f ca="1">IF(RMDF!AT301="", "", IF(ISNUMBER(MATCH(RMDF!AT301, INDIRECT(AT301), 0)), "OK", "Invalid"))</f>
        <v/>
      </c>
      <c r="AV301" s="281"/>
      <c r="AW301" s="281"/>
      <c r="AX301" s="281"/>
      <c r="AY301" s="281" t="b">
        <f>AND(RMDF!BB301&gt;=0, RMDF!BB301&lt;=1-SUM(RMDF!Z301,RMDF!AG301,RMDF!AN301,RMDF!AU301), RMDF!BB301=ROUND(RMDF!BB301,4))</f>
        <v>1</v>
      </c>
      <c r="AZ301" s="317">
        <f>RMDF!AZ301</f>
        <v>0</v>
      </c>
      <c r="BA301" s="318" t="str">
        <f>IF(AZ301=0,"",_xlfn.XLOOKUP(AZ301,StatePicklist!$1:$1,StatePicklist!$3:$3,"NA",0))</f>
        <v/>
      </c>
      <c r="BB301" s="297" t="str">
        <f ca="1">IF(RMDF!BA301="", "", IF(ISNUMBER(MATCH(RMDF!BA301, INDIRECT(BA301), 0)), "OK", "Invalid"))</f>
        <v/>
      </c>
      <c r="BC301" s="281"/>
      <c r="BD301" s="281"/>
      <c r="BE301" s="281"/>
      <c r="BF301" s="281" t="b">
        <f>AND(RMDF!BI301&gt;=0, RMDF!BI301&lt;=1-SUM(RMDF!Z301,RMDF!AG301,RMDF!AN301,RMDF!AU301,RMDF!BB301), RMDF!BI301=ROUND(RMDF!BI301,4))</f>
        <v>1</v>
      </c>
      <c r="BG301" s="317">
        <f>RMDF!BG301</f>
        <v>0</v>
      </c>
      <c r="BH301" s="318" t="str">
        <f>IF(BG301=0,"",_xlfn.XLOOKUP(BG301,StatePicklist!$1:$1,StatePicklist!$3:$3,"NA",0))</f>
        <v/>
      </c>
      <c r="BI301" s="297" t="str">
        <f ca="1">IF(RMDF!BH301="", "", IF(ISNUMBER(MATCH(RMDF!BH301, INDIRECT(BH301), 0)), "OK", "Invalid"))</f>
        <v/>
      </c>
      <c r="BJ301" s="281"/>
      <c r="BK301" s="281"/>
      <c r="BL301" s="281"/>
      <c r="BM301" s="281" t="b">
        <f>AND(RMDF!BP301&gt;=0, RMDF!BP301&lt;=1-SUM(RMDF!Z301,RMDF!AG301,RMDF!AN301,RMDF!AU301,RMDF!BB301,RMDF!BI301), RMDF!BP301=ROUND(RMDF!BP301,4))</f>
        <v>1</v>
      </c>
      <c r="BN301" s="317">
        <f>RMDF!BN301</f>
        <v>0</v>
      </c>
      <c r="BO301" s="318" t="str">
        <f>IF(BN301=0,"",_xlfn.XLOOKUP(BN301,StatePicklist!$1:$1,StatePicklist!$3:$3,"NA",0))</f>
        <v/>
      </c>
      <c r="BP301" s="297" t="str">
        <f ca="1">IF(RMDF!BO301="", "", IF(ISNUMBER(MATCH(RMDF!BO301, INDIRECT(BO301), 0)), "OK", "Invalid"))</f>
        <v/>
      </c>
      <c r="BQ301" s="281"/>
      <c r="BR301" s="281"/>
      <c r="BS301" s="281"/>
      <c r="BT301" s="281" t="b">
        <f>AND(RMDF!BW301&gt;=0, RMDF!BW301&lt;=1-SUM(RMDF!Z301,RMDF!AG301,RMDF!AN301,RMDF!AU301,RMDF!BB301,RMDF!BI301,RMDF!BP301), RMDF!BW301=ROUND(RMDF!BW301,4))</f>
        <v>1</v>
      </c>
      <c r="BU301" s="317">
        <f>RMDF!BU301</f>
        <v>0</v>
      </c>
      <c r="BV301" s="318" t="str">
        <f>IF(BU301=0,"",_xlfn.XLOOKUP(BU301,StatePicklist!$1:$1,StatePicklist!$3:$3,"NA",0))</f>
        <v/>
      </c>
      <c r="BW301" s="297" t="str">
        <f ca="1">IF(RMDF!BV301="", "", IF(ISNUMBER(MATCH(RMDF!BV301, INDIRECT(BV301), 0)), "OK", "Invalid"))</f>
        <v/>
      </c>
      <c r="BX301" s="281"/>
      <c r="BY301" s="281"/>
      <c r="BZ301" s="281"/>
      <c r="CA301" s="281" t="b">
        <f>AND(RMDF!CD301&gt;=0, RMDF!CD301&lt;=1-SUM(RMDF!Z301,RMDF!AG301,RMDF!AN301,RMDF!AU301,RMDF!BB301,RMDF!BI301,RMDF!BP301,RMDF!BW301), RMDF!CD301=ROUND(RMDF!CD301,4))</f>
        <v>1</v>
      </c>
      <c r="CB301" s="317">
        <f>RMDF!CB301</f>
        <v>0</v>
      </c>
      <c r="CC301" s="318" t="str">
        <f>IF(CB301=0,"",_xlfn.XLOOKUP(CB301,StatePicklist!$1:$1,StatePicklist!$3:$3,"NA",0))</f>
        <v/>
      </c>
      <c r="CD301" s="297" t="str">
        <f ca="1">IF(RMDF!CC301="", "", IF(ISNUMBER(MATCH(RMDF!CC301, INDIRECT(CC301), 0)), "OK", "Invalid"))</f>
        <v/>
      </c>
      <c r="CE301" s="281"/>
      <c r="CF301" s="281"/>
      <c r="CG301" s="281"/>
      <c r="CH301" s="281" t="b">
        <f>AND(RMDF!CK301&gt;=0, RMDF!CK301&lt;=1-SUM(RMDF!Z301,RMDF!AG301,RMDF!AN301,RMDF!AU301,RMDF!BB301,RMDF!BI301,RMDF!BP301,RMDF!BW301,RMDF!CD301), RMDF!CK301=ROUND(RMDF!CK301,4))</f>
        <v>1</v>
      </c>
      <c r="CI301" s="317">
        <f>RMDF!CI301</f>
        <v>0</v>
      </c>
      <c r="CJ301" s="318" t="str">
        <f>IF(CI301=0,"",_xlfn.XLOOKUP(CI301,StatePicklist!$1:$1,StatePicklist!$3:$3,"NA",0))</f>
        <v/>
      </c>
      <c r="CK301" s="297" t="str">
        <f ca="1">IF(RMDF!CJ301="", "", IF(ISNUMBER(MATCH(RMDF!CJ301, INDIRECT(CJ301), 0)), "OK", "Invalid"))</f>
        <v/>
      </c>
      <c r="CL301" s="281"/>
      <c r="CM301" s="281"/>
      <c r="CN301" s="281"/>
      <c r="CO301" s="281" t="b">
        <f>AND(RMDF!CR301&gt;=0, RMDF!CR301&lt;=1-SUM(RMDF!Z301,RMDF!AG301,RMDF!AN301,RMDF!AU301,RMDF!BB301,RMDF!BI301,RMDF!BP301,RMDF!BW301,RMDF!CD301,RMDF!CK301), RMDF!CR301=ROUND(RMDF!CR301,4))</f>
        <v>1</v>
      </c>
      <c r="CP301" s="317">
        <f>RMDF!CP301</f>
        <v>0</v>
      </c>
      <c r="CQ301" s="318" t="str">
        <f>IF(CP301=0,"",_xlfn.XLOOKUP(CP301,StatePicklist!$1:$1,StatePicklist!$3:$3,"NA",0))</f>
        <v/>
      </c>
      <c r="CR301" s="297" t="str">
        <f ca="1">IF(RMDF!CQ301="", "", IF(ISNUMBER(MATCH(RMDF!CQ301, INDIRECT(CQ301), 0)), "OK", "Invalid"))</f>
        <v/>
      </c>
      <c r="CS301" s="281"/>
      <c r="CT301" s="281"/>
      <c r="CU301" s="281"/>
      <c r="CV301" s="281" t="b">
        <f>AND(RMDF!CY301&gt;=0, RMDF!CY301&lt;=1-SUM(RMDF!Z301,RMDF!AG301,RMDF!AN301,RMDF!AU301,RMDF!BB301,RMDF!BI301,RMDF!BP301,RMDF!BW301,RMDF!CD301,RMDF!CK301,RMDF!CR301), RMDF!CY301=ROUND(RMDF!CY301,4))</f>
        <v>1</v>
      </c>
      <c r="CW301" s="317">
        <f>RMDF!CW301</f>
        <v>0</v>
      </c>
      <c r="CX301" s="318" t="str">
        <f>IF(CW301=0,"",_xlfn.XLOOKUP(CW301,StatePicklist!$1:$1,StatePicklist!$3:$3,"NA",0))</f>
        <v/>
      </c>
      <c r="CY301" s="297" t="str">
        <f ca="1">IF(RMDF!CX301="", "", IF(ISNUMBER(MATCH(RMDF!CX301, INDIRECT(CX301), 0)), "OK", "Invalid"))</f>
        <v/>
      </c>
      <c r="CZ301" s="281"/>
      <c r="DA301" s="281"/>
      <c r="DB301" s="281"/>
      <c r="DC301" s="281" t="b">
        <f>AND(RMDF!DF301&gt;=0, RMDF!DF301&lt;=1-SUM(RMDF!Z301,RMDF!AG301,RMDF!AN301,RMDF!AU301,RMDF!BB301,RMDF!BI301,RMDF!BP301,RMDF!BW301,RMDF!CD301,RMDF!CK301,RMDF!CR301,RMDF!CY301), RMDF!DF301=ROUND(RMDF!DF301,4))</f>
        <v>1</v>
      </c>
      <c r="DD301" s="317">
        <f>RMDF!DD301</f>
        <v>0</v>
      </c>
      <c r="DE301" s="318" t="str">
        <f>IF(DD301=0,"",_xlfn.XLOOKUP(DD301,StatePicklist!$1:$1,StatePicklist!$3:$3,"NA",0))</f>
        <v/>
      </c>
      <c r="DF301" s="297" t="str">
        <f ca="1">IF(RMDF!DE301="", "", IF(ISNUMBER(MATCH(RMDF!DE301, INDIRECT(DE301), 0)), "OK", "Invalid"))</f>
        <v/>
      </c>
      <c r="DG301" s="281"/>
      <c r="DH301" s="281"/>
      <c r="DI301" s="281"/>
      <c r="DJ301" s="281" t="b">
        <f>AND(RMDF!DM301&gt;=0, RMDF!DM301&lt;=1-SUM(RMDF!Z301,RMDF!AG301,RMDF!AN301,RMDF!AU301,RMDF!BB301,RMDF!BI301,RMDF!BP301,RMDF!BW301,RMDF!CD301,RMDF!CK301,RMDF!CR301,RMDF!CY301,RMDF!DF301), RMDF!DM301=ROUND(RMDF!DM301,4))</f>
        <v>1</v>
      </c>
      <c r="DK301" s="317">
        <f>RMDF!DK301</f>
        <v>0</v>
      </c>
      <c r="DL301" s="318" t="str">
        <f>IF(DK301=0,"",_xlfn.XLOOKUP(DK301,StatePicklist!$1:$1,StatePicklist!$3:$3,"NA",0))</f>
        <v/>
      </c>
      <c r="DM301" s="297" t="str">
        <f ca="1">IF(RMDF!DL301="", "", IF(ISNUMBER(MATCH(RMDF!DL301, INDIRECT(DL301), 0)), "OK", "Invalid"))</f>
        <v/>
      </c>
      <c r="DN301" s="281"/>
      <c r="DO301" s="281"/>
      <c r="DP301" s="281"/>
      <c r="DQ301" s="281" t="b">
        <f>AND(RMDF!DT301&gt;=0, RMDF!DT301&lt;=1-SUM(RMDF!Z301,RMDF!AG301,RMDF!AN301,RMDF!AU301,RMDF!BB301,RMDF!BI301,RMDF!BP301,RMDF!BW301,RMDF!CD301,RMDF!CK301,RMDF!CR301,RMDF!CY301,RMDF!DF301,RMDF!DM301), RMDF!DT301=ROUND(RMDF!DT301,4))</f>
        <v>1</v>
      </c>
      <c r="DR301" s="317">
        <f>RMDF!DR301</f>
        <v>0</v>
      </c>
      <c r="DS301" s="318" t="str">
        <f>IF(DR301=0,"",_xlfn.XLOOKUP(DR301,StatePicklist!$1:$1,StatePicklist!$3:$3,"NA",0))</f>
        <v/>
      </c>
      <c r="DT301" s="297" t="str">
        <f ca="1">IF(RMDF!DS301="", "", IF(ISNUMBER(MATCH(RMDF!DS301, INDIRECT(DS301), 0)), "OK", "Invalid"))</f>
        <v/>
      </c>
      <c r="DU301" s="281"/>
      <c r="DV301" s="281"/>
      <c r="DW301" s="281"/>
      <c r="DX301" s="281" t="b">
        <f>AND(RMDF!EA301&gt;=0, RMDF!EA301&lt;=1-SUM(RMDF!Z301,RMDF!AG301,RMDF!AN301,RMDF!AU301,RMDF!BB301,RMDF!BI301,RMDF!BP301,RMDF!BW301,RMDF!CD301,RMDF!CK301,RMDF!CR301,RMDF!CY301,RMDF!DF301,RMDF!DM301,RMDF!DT301), RMDF!EA301=ROUND(RMDF!EA301,4))</f>
        <v>1</v>
      </c>
      <c r="DY301" s="317">
        <f>RMDF!DY301</f>
        <v>0</v>
      </c>
      <c r="DZ301" s="318" t="str">
        <f>IF(DY301=0,"",_xlfn.XLOOKUP(DY301,StatePicklist!$1:$1,StatePicklist!$3:$3,"NA",0))</f>
        <v/>
      </c>
      <c r="EA301" s="297" t="str">
        <f ca="1">IF(RMDF!DZ301="", "", IF(ISNUMBER(MATCH(RMDF!DZ301, INDIRECT(DZ301), 0)), "OK", "Invalid"))</f>
        <v/>
      </c>
      <c r="EB301" s="281"/>
      <c r="EC301" s="281"/>
      <c r="ED301" s="281"/>
      <c r="EE301" s="281" t="b">
        <f>AND(RMDF!EH301&gt;=0, RMDF!EH301&lt;=1-SUM(RMDF!Z301,RMDF!AG301,RMDF!AN301,RMDF!AU301,RMDF!BB301,RMDF!BI301,RMDF!BP301,RMDF!BW301,RMDF!CD301,RMDF!CK301,RMDF!CR301,RMDF!CY301,RMDF!DF301,RMDF!DM301,RMDF!DT301,RMDF!EA301), RMDF!EH301=ROUND(RMDF!EH301,4))</f>
        <v>1</v>
      </c>
      <c r="EF301" s="317">
        <f>RMDF!EF301</f>
        <v>0</v>
      </c>
      <c r="EG301" s="318" t="str">
        <f>IF(EF301=0,"",_xlfn.XLOOKUP(EF301,StatePicklist!$1:$1,StatePicklist!$3:$3,"NA",0))</f>
        <v/>
      </c>
      <c r="EH301" s="297" t="str">
        <f ca="1">IF(RMDF!EG301="", "", IF(ISNUMBER(MATCH(RMDF!EG301, INDIRECT(EG301), 0)), "OK", "Invalid"))</f>
        <v/>
      </c>
      <c r="EI301" s="281"/>
      <c r="EJ301" s="281"/>
      <c r="EK301" s="281"/>
      <c r="EL301" s="281" t="b">
        <f>AND(RMDF!EO301&gt;=0, RMDF!EO301&lt;=1-SUM(RMDF!Z301,RMDF!AG301,RMDF!AN301,RMDF!AU301,RMDF!BB301,RMDF!BI301,RMDF!BP301,RMDF!BW301,RMDF!CD301,RMDF!CK301,RMDF!CR301,RMDF!CY301,RMDF!DF301,RMDF!DM301,RMDF!DT301,RMDF!EA301,RMDF!EH301), RMDF!EO301=ROUND(RMDF!EO301,4))</f>
        <v>1</v>
      </c>
      <c r="EM301" s="317">
        <f>RMDF!EM301</f>
        <v>0</v>
      </c>
      <c r="EN301" s="318" t="str">
        <f>IF(EM301=0,"",_xlfn.XLOOKUP(EM301,StatePicklist!$1:$1,StatePicklist!$3:$3,"NA",0))</f>
        <v/>
      </c>
      <c r="EO301" s="297" t="str">
        <f ca="1">IF(RMDF!EN301="", "", IF(ISNUMBER(MATCH(RMDF!EN301, INDIRECT(EN301), 0)), "OK", "Invalid"))</f>
        <v/>
      </c>
      <c r="EP301" s="281"/>
      <c r="EQ301" s="281"/>
      <c r="ER301" s="281"/>
      <c r="ES301" s="281" t="b">
        <f>AND(RMDF!EV301&gt;=0, RMDF!EV301&lt;=1-SUM(RMDF!Z301,RMDF!AG301,RMDF!AN301,RMDF!AU301,RMDF!BB301,RMDF!BI301,RMDF!BP301,RMDF!BW301,RMDF!CD301,RMDF!CK301,RMDF!CR301,RMDF!CY301,RMDF!DF301,RMDF!DM301,RMDF!DT301,RMDF!EA301,RMDF!EH301,RMDF!EO301), RMDF!EV301=ROUND(RMDF!EV301,4))</f>
        <v>1</v>
      </c>
      <c r="ET301" s="317">
        <f>RMDF!ET301</f>
        <v>0</v>
      </c>
      <c r="EU301" s="318" t="str">
        <f>IF(ET301=0,"",_xlfn.XLOOKUP(ET301,StatePicklist!$1:$1,StatePicklist!$3:$3,"NA",0))</f>
        <v/>
      </c>
      <c r="EV301" s="297" t="str">
        <f ca="1">IF(RMDF!EU301="", "", IF(ISNUMBER(MATCH(RMDF!EU301, INDIRECT(EU301), 0)), "OK", "Invalid"))</f>
        <v/>
      </c>
      <c r="EW301" s="281"/>
      <c r="EX301" s="281"/>
      <c r="EY301" s="281"/>
      <c r="EZ301" s="281" t="b">
        <f>AND(RMDF!FC301&gt;=0, RMDF!FC301&lt;=1-SUM(RMDF!Z301,RMDF!AG301,RMDF!AN301,RMDF!AU301,RMDF!BB301,RMDF!BI301,RMDF!BP301,RMDF!BW301,RMDF!CD301,RMDF!CK301,RMDF!CR301,RMDF!CY301,RMDF!DF301,RMDF!DM301,RMDF!DT301,RMDF!EA301,RMDF!EH301,RMDF!EO301,RMDF!EV301), RMDF!FC301=ROUND(RMDF!FC301,4))</f>
        <v>1</v>
      </c>
      <c r="FA301" s="317">
        <f>RMDF!FA301</f>
        <v>0</v>
      </c>
      <c r="FB301" s="318" t="str">
        <f>IF(FA301=0,"",_xlfn.XLOOKUP(FA301,StatePicklist!$1:$1,StatePicklist!$3:$3,"NA",0))</f>
        <v/>
      </c>
      <c r="FC301" s="297" t="str">
        <f ca="1">IF(RMDF!FB301="", "", IF(ISNUMBER(MATCH(RMDF!FB301, INDIRECT(FB301), 0)), "OK", "Invalid"))</f>
        <v/>
      </c>
    </row>
    <row r="302" spans="1:159" s="205" customFormat="1" ht="39.9" customHeight="1" x14ac:dyDescent="0.25">
      <c r="A302" s="206"/>
      <c r="B302" s="196"/>
      <c r="C302" s="197"/>
      <c r="D302" s="198"/>
      <c r="E302" s="199"/>
      <c r="F302" s="200"/>
      <c r="G302" s="201"/>
      <c r="H302" s="292"/>
      <c r="I302" s="305">
        <f>RMDF!I302</f>
        <v>0</v>
      </c>
      <c r="J302" s="305" t="str">
        <f>IF(I302=ProductCode!$B$30,"PDReclPost",IF(OR(I302=ProductCode!$C$30,I302=ProductCode!$E$30,I302=ProductCode!$G$30),"PDPreCon",IF(OR(I302=ProductCode!$D$30,I302=ProductCode!$F$30),"PDNotReclPost","")))</f>
        <v/>
      </c>
      <c r="K302" s="305" t="str">
        <f t="shared" si="21"/>
        <v/>
      </c>
      <c r="L302" s="289"/>
      <c r="M302" s="305" t="str">
        <f t="shared" si="21"/>
        <v/>
      </c>
      <c r="N302" s="289" t="b">
        <f>AND(RMDF!N302&gt;=0, RMDF!N302&lt;=1-RMDF!L302, RMDF!N302=ROUND(RMDF!N302,4))</f>
        <v>1</v>
      </c>
      <c r="O302" s="286" t="str">
        <f>IF(P302="","",IF(I302="","",IF(LEFT(I302,13)="Reclaimed pos",RawMaterialCode!$E$569,RawMaterialCode!$E$568)))</f>
        <v>Reclaimed pre-consumer mixed fibers (RM0578)</v>
      </c>
      <c r="P302" s="295">
        <f t="shared" si="22"/>
        <v>1</v>
      </c>
      <c r="Q302" s="202"/>
      <c r="R302" s="203"/>
      <c r="S302" s="204" t="str">
        <f t="shared" si="23"/>
        <v/>
      </c>
      <c r="T302" s="281"/>
      <c r="U302" s="281"/>
      <c r="V302" s="281"/>
      <c r="W302" s="281"/>
      <c r="X302" s="317">
        <f>RMDF!X302</f>
        <v>0</v>
      </c>
      <c r="Y302" s="318" t="str">
        <f>IF(X302=0,"",_xlfn.XLOOKUP(X302,StatePicklist!$1:$1,StatePicklist!$3:$3,"NA",0))</f>
        <v/>
      </c>
      <c r="Z302" s="297" t="str">
        <f ca="1">IF(RMDF!Y302="", "", IF(ISNUMBER(MATCH(RMDF!Y302, INDIRECT(Y302), 0)), "OK", "Invalid"))</f>
        <v/>
      </c>
      <c r="AA302" s="281"/>
      <c r="AB302" s="281"/>
      <c r="AC302" s="281"/>
      <c r="AD302" s="281" t="b">
        <f>AND(RMDF!AG302&gt;=0, RMDF!AG302&lt;=1-RMDF!Z302, RMDF!AG302=ROUND(RMDF!AG302,4))</f>
        <v>1</v>
      </c>
      <c r="AE302" s="317">
        <f>RMDF!AE302</f>
        <v>0</v>
      </c>
      <c r="AF302" s="318" t="str">
        <f>IF(AE302=0,"",_xlfn.XLOOKUP(AE302,StatePicklist!$1:$1,StatePicklist!$3:$3,"NA",0))</f>
        <v/>
      </c>
      <c r="AG302" s="297" t="str">
        <f ca="1">IF(RMDF!AF302="", "", IF(ISNUMBER(MATCH(RMDF!AF302, INDIRECT(AF302), 0)), "OK", "Invalid"))</f>
        <v/>
      </c>
      <c r="AH302" s="281"/>
      <c r="AI302" s="281"/>
      <c r="AJ302" s="281"/>
      <c r="AK302" s="281" t="b">
        <f>AND(RMDF!AN302&gt;=0, RMDF!AN302&lt;=1-SUM(RMDF!Z302,RMDF!AG302), RMDF!AN302=ROUND(RMDF!AN302,4))</f>
        <v>1</v>
      </c>
      <c r="AL302" s="317">
        <f>RMDF!AL302</f>
        <v>0</v>
      </c>
      <c r="AM302" s="318" t="str">
        <f>IF(AL302=0,"",_xlfn.XLOOKUP(AL302,StatePicklist!$1:$1,StatePicklist!$3:$3,"NA",0))</f>
        <v/>
      </c>
      <c r="AN302" s="297" t="str">
        <f ca="1">IF(RMDF!AM302="", "", IF(ISNUMBER(MATCH(RMDF!AM302, INDIRECT(AM302), 0)), "OK", "Invalid"))</f>
        <v/>
      </c>
      <c r="AO302" s="281"/>
      <c r="AP302" s="281"/>
      <c r="AQ302" s="281"/>
      <c r="AR302" s="281" t="b">
        <f>AND(RMDF!AU302&gt;=0, RMDF!AU302&lt;=1-SUM(RMDF!Z302,RMDF!AG302,RMDF!AN302), RMDF!AU302=ROUND(RMDF!AU302,4))</f>
        <v>1</v>
      </c>
      <c r="AS302" s="317">
        <f>RMDF!AS302</f>
        <v>0</v>
      </c>
      <c r="AT302" s="318" t="str">
        <f>IF(AS302=0,"",_xlfn.XLOOKUP(AS302,StatePicklist!$1:$1,StatePicklist!$3:$3,"NA",0))</f>
        <v/>
      </c>
      <c r="AU302" s="297" t="str">
        <f ca="1">IF(RMDF!AT302="", "", IF(ISNUMBER(MATCH(RMDF!AT302, INDIRECT(AT302), 0)), "OK", "Invalid"))</f>
        <v/>
      </c>
      <c r="AV302" s="281"/>
      <c r="AW302" s="281"/>
      <c r="AX302" s="281"/>
      <c r="AY302" s="281" t="b">
        <f>AND(RMDF!BB302&gt;=0, RMDF!BB302&lt;=1-SUM(RMDF!Z302,RMDF!AG302,RMDF!AN302,RMDF!AU302), RMDF!BB302=ROUND(RMDF!BB302,4))</f>
        <v>1</v>
      </c>
      <c r="AZ302" s="317">
        <f>RMDF!AZ302</f>
        <v>0</v>
      </c>
      <c r="BA302" s="318" t="str">
        <f>IF(AZ302=0,"",_xlfn.XLOOKUP(AZ302,StatePicklist!$1:$1,StatePicklist!$3:$3,"NA",0))</f>
        <v/>
      </c>
      <c r="BB302" s="297" t="str">
        <f ca="1">IF(RMDF!BA302="", "", IF(ISNUMBER(MATCH(RMDF!BA302, INDIRECT(BA302), 0)), "OK", "Invalid"))</f>
        <v/>
      </c>
      <c r="BC302" s="281"/>
      <c r="BD302" s="281"/>
      <c r="BE302" s="281"/>
      <c r="BF302" s="281" t="b">
        <f>AND(RMDF!BI302&gt;=0, RMDF!BI302&lt;=1-SUM(RMDF!Z302,RMDF!AG302,RMDF!AN302,RMDF!AU302,RMDF!BB302), RMDF!BI302=ROUND(RMDF!BI302,4))</f>
        <v>1</v>
      </c>
      <c r="BG302" s="317">
        <f>RMDF!BG302</f>
        <v>0</v>
      </c>
      <c r="BH302" s="318" t="str">
        <f>IF(BG302=0,"",_xlfn.XLOOKUP(BG302,StatePicklist!$1:$1,StatePicklist!$3:$3,"NA",0))</f>
        <v/>
      </c>
      <c r="BI302" s="297" t="str">
        <f ca="1">IF(RMDF!BH302="", "", IF(ISNUMBER(MATCH(RMDF!BH302, INDIRECT(BH302), 0)), "OK", "Invalid"))</f>
        <v/>
      </c>
      <c r="BJ302" s="281"/>
      <c r="BK302" s="281"/>
      <c r="BL302" s="281"/>
      <c r="BM302" s="281" t="b">
        <f>AND(RMDF!BP302&gt;=0, RMDF!BP302&lt;=1-SUM(RMDF!Z302,RMDF!AG302,RMDF!AN302,RMDF!AU302,RMDF!BB302,RMDF!BI302), RMDF!BP302=ROUND(RMDF!BP302,4))</f>
        <v>1</v>
      </c>
      <c r="BN302" s="317">
        <f>RMDF!BN302</f>
        <v>0</v>
      </c>
      <c r="BO302" s="318" t="str">
        <f>IF(BN302=0,"",_xlfn.XLOOKUP(BN302,StatePicklist!$1:$1,StatePicklist!$3:$3,"NA",0))</f>
        <v/>
      </c>
      <c r="BP302" s="297" t="str">
        <f ca="1">IF(RMDF!BO302="", "", IF(ISNUMBER(MATCH(RMDF!BO302, INDIRECT(BO302), 0)), "OK", "Invalid"))</f>
        <v/>
      </c>
      <c r="BQ302" s="281"/>
      <c r="BR302" s="281"/>
      <c r="BS302" s="281"/>
      <c r="BT302" s="281" t="b">
        <f>AND(RMDF!BW302&gt;=0, RMDF!BW302&lt;=1-SUM(RMDF!Z302,RMDF!AG302,RMDF!AN302,RMDF!AU302,RMDF!BB302,RMDF!BI302,RMDF!BP302), RMDF!BW302=ROUND(RMDF!BW302,4))</f>
        <v>1</v>
      </c>
      <c r="BU302" s="317">
        <f>RMDF!BU302</f>
        <v>0</v>
      </c>
      <c r="BV302" s="318" t="str">
        <f>IF(BU302=0,"",_xlfn.XLOOKUP(BU302,StatePicklist!$1:$1,StatePicklist!$3:$3,"NA",0))</f>
        <v/>
      </c>
      <c r="BW302" s="297" t="str">
        <f ca="1">IF(RMDF!BV302="", "", IF(ISNUMBER(MATCH(RMDF!BV302, INDIRECT(BV302), 0)), "OK", "Invalid"))</f>
        <v/>
      </c>
      <c r="BX302" s="281"/>
      <c r="BY302" s="281"/>
      <c r="BZ302" s="281"/>
      <c r="CA302" s="281" t="b">
        <f>AND(RMDF!CD302&gt;=0, RMDF!CD302&lt;=1-SUM(RMDF!Z302,RMDF!AG302,RMDF!AN302,RMDF!AU302,RMDF!BB302,RMDF!BI302,RMDF!BP302,RMDF!BW302), RMDF!CD302=ROUND(RMDF!CD302,4))</f>
        <v>1</v>
      </c>
      <c r="CB302" s="317">
        <f>RMDF!CB302</f>
        <v>0</v>
      </c>
      <c r="CC302" s="318" t="str">
        <f>IF(CB302=0,"",_xlfn.XLOOKUP(CB302,StatePicklist!$1:$1,StatePicklist!$3:$3,"NA",0))</f>
        <v/>
      </c>
      <c r="CD302" s="297" t="str">
        <f ca="1">IF(RMDF!CC302="", "", IF(ISNUMBER(MATCH(RMDF!CC302, INDIRECT(CC302), 0)), "OK", "Invalid"))</f>
        <v/>
      </c>
      <c r="CE302" s="281"/>
      <c r="CF302" s="281"/>
      <c r="CG302" s="281"/>
      <c r="CH302" s="281" t="b">
        <f>AND(RMDF!CK302&gt;=0, RMDF!CK302&lt;=1-SUM(RMDF!Z302,RMDF!AG302,RMDF!AN302,RMDF!AU302,RMDF!BB302,RMDF!BI302,RMDF!BP302,RMDF!BW302,RMDF!CD302), RMDF!CK302=ROUND(RMDF!CK302,4))</f>
        <v>1</v>
      </c>
      <c r="CI302" s="317">
        <f>RMDF!CI302</f>
        <v>0</v>
      </c>
      <c r="CJ302" s="318" t="str">
        <f>IF(CI302=0,"",_xlfn.XLOOKUP(CI302,StatePicklist!$1:$1,StatePicklist!$3:$3,"NA",0))</f>
        <v/>
      </c>
      <c r="CK302" s="297" t="str">
        <f ca="1">IF(RMDF!CJ302="", "", IF(ISNUMBER(MATCH(RMDF!CJ302, INDIRECT(CJ302), 0)), "OK", "Invalid"))</f>
        <v/>
      </c>
      <c r="CL302" s="281"/>
      <c r="CM302" s="281"/>
      <c r="CN302" s="281"/>
      <c r="CO302" s="281" t="b">
        <f>AND(RMDF!CR302&gt;=0, RMDF!CR302&lt;=1-SUM(RMDF!Z302,RMDF!AG302,RMDF!AN302,RMDF!AU302,RMDF!BB302,RMDF!BI302,RMDF!BP302,RMDF!BW302,RMDF!CD302,RMDF!CK302), RMDF!CR302=ROUND(RMDF!CR302,4))</f>
        <v>1</v>
      </c>
      <c r="CP302" s="317">
        <f>RMDF!CP302</f>
        <v>0</v>
      </c>
      <c r="CQ302" s="318" t="str">
        <f>IF(CP302=0,"",_xlfn.XLOOKUP(CP302,StatePicklist!$1:$1,StatePicklist!$3:$3,"NA",0))</f>
        <v/>
      </c>
      <c r="CR302" s="297" t="str">
        <f ca="1">IF(RMDF!CQ302="", "", IF(ISNUMBER(MATCH(RMDF!CQ302, INDIRECT(CQ302), 0)), "OK", "Invalid"))</f>
        <v/>
      </c>
      <c r="CS302" s="281"/>
      <c r="CT302" s="281"/>
      <c r="CU302" s="281"/>
      <c r="CV302" s="281" t="b">
        <f>AND(RMDF!CY302&gt;=0, RMDF!CY302&lt;=1-SUM(RMDF!Z302,RMDF!AG302,RMDF!AN302,RMDF!AU302,RMDF!BB302,RMDF!BI302,RMDF!BP302,RMDF!BW302,RMDF!CD302,RMDF!CK302,RMDF!CR302), RMDF!CY302=ROUND(RMDF!CY302,4))</f>
        <v>1</v>
      </c>
      <c r="CW302" s="317">
        <f>RMDF!CW302</f>
        <v>0</v>
      </c>
      <c r="CX302" s="318" t="str">
        <f>IF(CW302=0,"",_xlfn.XLOOKUP(CW302,StatePicklist!$1:$1,StatePicklist!$3:$3,"NA",0))</f>
        <v/>
      </c>
      <c r="CY302" s="297" t="str">
        <f ca="1">IF(RMDF!CX302="", "", IF(ISNUMBER(MATCH(RMDF!CX302, INDIRECT(CX302), 0)), "OK", "Invalid"))</f>
        <v/>
      </c>
      <c r="CZ302" s="281"/>
      <c r="DA302" s="281"/>
      <c r="DB302" s="281"/>
      <c r="DC302" s="281" t="b">
        <f>AND(RMDF!DF302&gt;=0, RMDF!DF302&lt;=1-SUM(RMDF!Z302,RMDF!AG302,RMDF!AN302,RMDF!AU302,RMDF!BB302,RMDF!BI302,RMDF!BP302,RMDF!BW302,RMDF!CD302,RMDF!CK302,RMDF!CR302,RMDF!CY302), RMDF!DF302=ROUND(RMDF!DF302,4))</f>
        <v>1</v>
      </c>
      <c r="DD302" s="317">
        <f>RMDF!DD302</f>
        <v>0</v>
      </c>
      <c r="DE302" s="318" t="str">
        <f>IF(DD302=0,"",_xlfn.XLOOKUP(DD302,StatePicklist!$1:$1,StatePicklist!$3:$3,"NA",0))</f>
        <v/>
      </c>
      <c r="DF302" s="297" t="str">
        <f ca="1">IF(RMDF!DE302="", "", IF(ISNUMBER(MATCH(RMDF!DE302, INDIRECT(DE302), 0)), "OK", "Invalid"))</f>
        <v/>
      </c>
      <c r="DG302" s="281"/>
      <c r="DH302" s="281"/>
      <c r="DI302" s="281"/>
      <c r="DJ302" s="281" t="b">
        <f>AND(RMDF!DM302&gt;=0, RMDF!DM302&lt;=1-SUM(RMDF!Z302,RMDF!AG302,RMDF!AN302,RMDF!AU302,RMDF!BB302,RMDF!BI302,RMDF!BP302,RMDF!BW302,RMDF!CD302,RMDF!CK302,RMDF!CR302,RMDF!CY302,RMDF!DF302), RMDF!DM302=ROUND(RMDF!DM302,4))</f>
        <v>1</v>
      </c>
      <c r="DK302" s="317">
        <f>RMDF!DK302</f>
        <v>0</v>
      </c>
      <c r="DL302" s="318" t="str">
        <f>IF(DK302=0,"",_xlfn.XLOOKUP(DK302,StatePicklist!$1:$1,StatePicklist!$3:$3,"NA",0))</f>
        <v/>
      </c>
      <c r="DM302" s="297" t="str">
        <f ca="1">IF(RMDF!DL302="", "", IF(ISNUMBER(MATCH(RMDF!DL302, INDIRECT(DL302), 0)), "OK", "Invalid"))</f>
        <v/>
      </c>
      <c r="DN302" s="281"/>
      <c r="DO302" s="281"/>
      <c r="DP302" s="281"/>
      <c r="DQ302" s="281" t="b">
        <f>AND(RMDF!DT302&gt;=0, RMDF!DT302&lt;=1-SUM(RMDF!Z302,RMDF!AG302,RMDF!AN302,RMDF!AU302,RMDF!BB302,RMDF!BI302,RMDF!BP302,RMDF!BW302,RMDF!CD302,RMDF!CK302,RMDF!CR302,RMDF!CY302,RMDF!DF302,RMDF!DM302), RMDF!DT302=ROUND(RMDF!DT302,4))</f>
        <v>1</v>
      </c>
      <c r="DR302" s="317">
        <f>RMDF!DR302</f>
        <v>0</v>
      </c>
      <c r="DS302" s="318" t="str">
        <f>IF(DR302=0,"",_xlfn.XLOOKUP(DR302,StatePicklist!$1:$1,StatePicklist!$3:$3,"NA",0))</f>
        <v/>
      </c>
      <c r="DT302" s="297" t="str">
        <f ca="1">IF(RMDF!DS302="", "", IF(ISNUMBER(MATCH(RMDF!DS302, INDIRECT(DS302), 0)), "OK", "Invalid"))</f>
        <v/>
      </c>
      <c r="DU302" s="281"/>
      <c r="DV302" s="281"/>
      <c r="DW302" s="281"/>
      <c r="DX302" s="281" t="b">
        <f>AND(RMDF!EA302&gt;=0, RMDF!EA302&lt;=1-SUM(RMDF!Z302,RMDF!AG302,RMDF!AN302,RMDF!AU302,RMDF!BB302,RMDF!BI302,RMDF!BP302,RMDF!BW302,RMDF!CD302,RMDF!CK302,RMDF!CR302,RMDF!CY302,RMDF!DF302,RMDF!DM302,RMDF!DT302), RMDF!EA302=ROUND(RMDF!EA302,4))</f>
        <v>1</v>
      </c>
      <c r="DY302" s="317">
        <f>RMDF!DY302</f>
        <v>0</v>
      </c>
      <c r="DZ302" s="318" t="str">
        <f>IF(DY302=0,"",_xlfn.XLOOKUP(DY302,StatePicklist!$1:$1,StatePicklist!$3:$3,"NA",0))</f>
        <v/>
      </c>
      <c r="EA302" s="297" t="str">
        <f ca="1">IF(RMDF!DZ302="", "", IF(ISNUMBER(MATCH(RMDF!DZ302, INDIRECT(DZ302), 0)), "OK", "Invalid"))</f>
        <v/>
      </c>
      <c r="EB302" s="281"/>
      <c r="EC302" s="281"/>
      <c r="ED302" s="281"/>
      <c r="EE302" s="281" t="b">
        <f>AND(RMDF!EH302&gt;=0, RMDF!EH302&lt;=1-SUM(RMDF!Z302,RMDF!AG302,RMDF!AN302,RMDF!AU302,RMDF!BB302,RMDF!BI302,RMDF!BP302,RMDF!BW302,RMDF!CD302,RMDF!CK302,RMDF!CR302,RMDF!CY302,RMDF!DF302,RMDF!DM302,RMDF!DT302,RMDF!EA302), RMDF!EH302=ROUND(RMDF!EH302,4))</f>
        <v>1</v>
      </c>
      <c r="EF302" s="317">
        <f>RMDF!EF302</f>
        <v>0</v>
      </c>
      <c r="EG302" s="318" t="str">
        <f>IF(EF302=0,"",_xlfn.XLOOKUP(EF302,StatePicklist!$1:$1,StatePicklist!$3:$3,"NA",0))</f>
        <v/>
      </c>
      <c r="EH302" s="297" t="str">
        <f ca="1">IF(RMDF!EG302="", "", IF(ISNUMBER(MATCH(RMDF!EG302, INDIRECT(EG302), 0)), "OK", "Invalid"))</f>
        <v/>
      </c>
      <c r="EI302" s="281"/>
      <c r="EJ302" s="281"/>
      <c r="EK302" s="281"/>
      <c r="EL302" s="281" t="b">
        <f>AND(RMDF!EO302&gt;=0, RMDF!EO302&lt;=1-SUM(RMDF!Z302,RMDF!AG302,RMDF!AN302,RMDF!AU302,RMDF!BB302,RMDF!BI302,RMDF!BP302,RMDF!BW302,RMDF!CD302,RMDF!CK302,RMDF!CR302,RMDF!CY302,RMDF!DF302,RMDF!DM302,RMDF!DT302,RMDF!EA302,RMDF!EH302), RMDF!EO302=ROUND(RMDF!EO302,4))</f>
        <v>1</v>
      </c>
      <c r="EM302" s="317">
        <f>RMDF!EM302</f>
        <v>0</v>
      </c>
      <c r="EN302" s="318" t="str">
        <f>IF(EM302=0,"",_xlfn.XLOOKUP(EM302,StatePicklist!$1:$1,StatePicklist!$3:$3,"NA",0))</f>
        <v/>
      </c>
      <c r="EO302" s="297" t="str">
        <f ca="1">IF(RMDF!EN302="", "", IF(ISNUMBER(MATCH(RMDF!EN302, INDIRECT(EN302), 0)), "OK", "Invalid"))</f>
        <v/>
      </c>
      <c r="EP302" s="281"/>
      <c r="EQ302" s="281"/>
      <c r="ER302" s="281"/>
      <c r="ES302" s="281" t="b">
        <f>AND(RMDF!EV302&gt;=0, RMDF!EV302&lt;=1-SUM(RMDF!Z302,RMDF!AG302,RMDF!AN302,RMDF!AU302,RMDF!BB302,RMDF!BI302,RMDF!BP302,RMDF!BW302,RMDF!CD302,RMDF!CK302,RMDF!CR302,RMDF!CY302,RMDF!DF302,RMDF!DM302,RMDF!DT302,RMDF!EA302,RMDF!EH302,RMDF!EO302), RMDF!EV302=ROUND(RMDF!EV302,4))</f>
        <v>1</v>
      </c>
      <c r="ET302" s="317">
        <f>RMDF!ET302</f>
        <v>0</v>
      </c>
      <c r="EU302" s="318" t="str">
        <f>IF(ET302=0,"",_xlfn.XLOOKUP(ET302,StatePicklist!$1:$1,StatePicklist!$3:$3,"NA",0))</f>
        <v/>
      </c>
      <c r="EV302" s="297" t="str">
        <f ca="1">IF(RMDF!EU302="", "", IF(ISNUMBER(MATCH(RMDF!EU302, INDIRECT(EU302), 0)), "OK", "Invalid"))</f>
        <v/>
      </c>
      <c r="EW302" s="281"/>
      <c r="EX302" s="281"/>
      <c r="EY302" s="281"/>
      <c r="EZ302" s="281" t="b">
        <f>AND(RMDF!FC302&gt;=0, RMDF!FC302&lt;=1-SUM(RMDF!Z302,RMDF!AG302,RMDF!AN302,RMDF!AU302,RMDF!BB302,RMDF!BI302,RMDF!BP302,RMDF!BW302,RMDF!CD302,RMDF!CK302,RMDF!CR302,RMDF!CY302,RMDF!DF302,RMDF!DM302,RMDF!DT302,RMDF!EA302,RMDF!EH302,RMDF!EO302,RMDF!EV302), RMDF!FC302=ROUND(RMDF!FC302,4))</f>
        <v>1</v>
      </c>
      <c r="FA302" s="317">
        <f>RMDF!FA302</f>
        <v>0</v>
      </c>
      <c r="FB302" s="318" t="str">
        <f>IF(FA302=0,"",_xlfn.XLOOKUP(FA302,StatePicklist!$1:$1,StatePicklist!$3:$3,"NA",0))</f>
        <v/>
      </c>
      <c r="FC302" s="297" t="str">
        <f ca="1">IF(RMDF!FB302="", "", IF(ISNUMBER(MATCH(RMDF!FB302, INDIRECT(FB302), 0)), "OK", "Invalid"))</f>
        <v/>
      </c>
    </row>
    <row r="303" spans="1:159" s="205" customFormat="1" ht="39.9" customHeight="1" x14ac:dyDescent="0.25">
      <c r="A303" s="206"/>
      <c r="B303" s="196"/>
      <c r="C303" s="197"/>
      <c r="D303" s="198"/>
      <c r="E303" s="199"/>
      <c r="F303" s="200"/>
      <c r="G303" s="201"/>
      <c r="H303" s="292"/>
      <c r="I303" s="305">
        <f>RMDF!I303</f>
        <v>0</v>
      </c>
      <c r="J303" s="305" t="str">
        <f>IF(I303=ProductCode!$B$30,"PDReclPost",IF(OR(I303=ProductCode!$C$30,I303=ProductCode!$E$30,I303=ProductCode!$G$30),"PDPreCon",IF(OR(I303=ProductCode!$D$30,I303=ProductCode!$F$30),"PDNotReclPost","")))</f>
        <v/>
      </c>
      <c r="K303" s="305" t="str">
        <f t="shared" si="21"/>
        <v/>
      </c>
      <c r="L303" s="289"/>
      <c r="M303" s="305" t="str">
        <f t="shared" si="21"/>
        <v/>
      </c>
      <c r="N303" s="289" t="b">
        <f>AND(RMDF!N303&gt;=0, RMDF!N303&lt;=1-RMDF!L303, RMDF!N303=ROUND(RMDF!N303,4))</f>
        <v>1</v>
      </c>
      <c r="O303" s="286" t="str">
        <f>IF(P303="","",IF(I303="","",IF(LEFT(I303,13)="Reclaimed pos",RawMaterialCode!$E$569,RawMaterialCode!$E$568)))</f>
        <v>Reclaimed pre-consumer mixed fibers (RM0578)</v>
      </c>
      <c r="P303" s="295">
        <f t="shared" si="22"/>
        <v>1</v>
      </c>
      <c r="Q303" s="202"/>
      <c r="R303" s="203"/>
      <c r="S303" s="204" t="str">
        <f t="shared" si="23"/>
        <v/>
      </c>
      <c r="T303" s="281"/>
      <c r="U303" s="281"/>
      <c r="V303" s="281"/>
      <c r="W303" s="281"/>
      <c r="X303" s="317">
        <f>RMDF!X303</f>
        <v>0</v>
      </c>
      <c r="Y303" s="318" t="str">
        <f>IF(X303=0,"",_xlfn.XLOOKUP(X303,StatePicklist!$1:$1,StatePicklist!$3:$3,"NA",0))</f>
        <v/>
      </c>
      <c r="Z303" s="297" t="str">
        <f ca="1">IF(RMDF!Y303="", "", IF(ISNUMBER(MATCH(RMDF!Y303, INDIRECT(Y303), 0)), "OK", "Invalid"))</f>
        <v/>
      </c>
      <c r="AA303" s="281"/>
      <c r="AB303" s="281"/>
      <c r="AC303" s="281"/>
      <c r="AD303" s="281" t="b">
        <f>AND(RMDF!AG303&gt;=0, RMDF!AG303&lt;=1-RMDF!Z303, RMDF!AG303=ROUND(RMDF!AG303,4))</f>
        <v>1</v>
      </c>
      <c r="AE303" s="317">
        <f>RMDF!AE303</f>
        <v>0</v>
      </c>
      <c r="AF303" s="318" t="str">
        <f>IF(AE303=0,"",_xlfn.XLOOKUP(AE303,StatePicklist!$1:$1,StatePicklist!$3:$3,"NA",0))</f>
        <v/>
      </c>
      <c r="AG303" s="297" t="str">
        <f ca="1">IF(RMDF!AF303="", "", IF(ISNUMBER(MATCH(RMDF!AF303, INDIRECT(AF303), 0)), "OK", "Invalid"))</f>
        <v/>
      </c>
      <c r="AH303" s="281"/>
      <c r="AI303" s="281"/>
      <c r="AJ303" s="281"/>
      <c r="AK303" s="281" t="b">
        <f>AND(RMDF!AN303&gt;=0, RMDF!AN303&lt;=1-SUM(RMDF!Z303,RMDF!AG303), RMDF!AN303=ROUND(RMDF!AN303,4))</f>
        <v>1</v>
      </c>
      <c r="AL303" s="317">
        <f>RMDF!AL303</f>
        <v>0</v>
      </c>
      <c r="AM303" s="318" t="str">
        <f>IF(AL303=0,"",_xlfn.XLOOKUP(AL303,StatePicklist!$1:$1,StatePicklist!$3:$3,"NA",0))</f>
        <v/>
      </c>
      <c r="AN303" s="297" t="str">
        <f ca="1">IF(RMDF!AM303="", "", IF(ISNUMBER(MATCH(RMDF!AM303, INDIRECT(AM303), 0)), "OK", "Invalid"))</f>
        <v/>
      </c>
      <c r="AO303" s="281"/>
      <c r="AP303" s="281"/>
      <c r="AQ303" s="281"/>
      <c r="AR303" s="281" t="b">
        <f>AND(RMDF!AU303&gt;=0, RMDF!AU303&lt;=1-SUM(RMDF!Z303,RMDF!AG303,RMDF!AN303), RMDF!AU303=ROUND(RMDF!AU303,4))</f>
        <v>1</v>
      </c>
      <c r="AS303" s="317">
        <f>RMDF!AS303</f>
        <v>0</v>
      </c>
      <c r="AT303" s="318" t="str">
        <f>IF(AS303=0,"",_xlfn.XLOOKUP(AS303,StatePicklist!$1:$1,StatePicklist!$3:$3,"NA",0))</f>
        <v/>
      </c>
      <c r="AU303" s="297" t="str">
        <f ca="1">IF(RMDF!AT303="", "", IF(ISNUMBER(MATCH(RMDF!AT303, INDIRECT(AT303), 0)), "OK", "Invalid"))</f>
        <v/>
      </c>
      <c r="AV303" s="281"/>
      <c r="AW303" s="281"/>
      <c r="AX303" s="281"/>
      <c r="AY303" s="281" t="b">
        <f>AND(RMDF!BB303&gt;=0, RMDF!BB303&lt;=1-SUM(RMDF!Z303,RMDF!AG303,RMDF!AN303,RMDF!AU303), RMDF!BB303=ROUND(RMDF!BB303,4))</f>
        <v>1</v>
      </c>
      <c r="AZ303" s="317">
        <f>RMDF!AZ303</f>
        <v>0</v>
      </c>
      <c r="BA303" s="318" t="str">
        <f>IF(AZ303=0,"",_xlfn.XLOOKUP(AZ303,StatePicklist!$1:$1,StatePicklist!$3:$3,"NA",0))</f>
        <v/>
      </c>
      <c r="BB303" s="297" t="str">
        <f ca="1">IF(RMDF!BA303="", "", IF(ISNUMBER(MATCH(RMDF!BA303, INDIRECT(BA303), 0)), "OK", "Invalid"))</f>
        <v/>
      </c>
      <c r="BC303" s="281"/>
      <c r="BD303" s="281"/>
      <c r="BE303" s="281"/>
      <c r="BF303" s="281" t="b">
        <f>AND(RMDF!BI303&gt;=0, RMDF!BI303&lt;=1-SUM(RMDF!Z303,RMDF!AG303,RMDF!AN303,RMDF!AU303,RMDF!BB303), RMDF!BI303=ROUND(RMDF!BI303,4))</f>
        <v>1</v>
      </c>
      <c r="BG303" s="317">
        <f>RMDF!BG303</f>
        <v>0</v>
      </c>
      <c r="BH303" s="318" t="str">
        <f>IF(BG303=0,"",_xlfn.XLOOKUP(BG303,StatePicklist!$1:$1,StatePicklist!$3:$3,"NA",0))</f>
        <v/>
      </c>
      <c r="BI303" s="297" t="str">
        <f ca="1">IF(RMDF!BH303="", "", IF(ISNUMBER(MATCH(RMDF!BH303, INDIRECT(BH303), 0)), "OK", "Invalid"))</f>
        <v/>
      </c>
      <c r="BJ303" s="281"/>
      <c r="BK303" s="281"/>
      <c r="BL303" s="281"/>
      <c r="BM303" s="281" t="b">
        <f>AND(RMDF!BP303&gt;=0, RMDF!BP303&lt;=1-SUM(RMDF!Z303,RMDF!AG303,RMDF!AN303,RMDF!AU303,RMDF!BB303,RMDF!BI303), RMDF!BP303=ROUND(RMDF!BP303,4))</f>
        <v>1</v>
      </c>
      <c r="BN303" s="317">
        <f>RMDF!BN303</f>
        <v>0</v>
      </c>
      <c r="BO303" s="318" t="str">
        <f>IF(BN303=0,"",_xlfn.XLOOKUP(BN303,StatePicklist!$1:$1,StatePicklist!$3:$3,"NA",0))</f>
        <v/>
      </c>
      <c r="BP303" s="297" t="str">
        <f ca="1">IF(RMDF!BO303="", "", IF(ISNUMBER(MATCH(RMDF!BO303, INDIRECT(BO303), 0)), "OK", "Invalid"))</f>
        <v/>
      </c>
      <c r="BQ303" s="281"/>
      <c r="BR303" s="281"/>
      <c r="BS303" s="281"/>
      <c r="BT303" s="281" t="b">
        <f>AND(RMDF!BW303&gt;=0, RMDF!BW303&lt;=1-SUM(RMDF!Z303,RMDF!AG303,RMDF!AN303,RMDF!AU303,RMDF!BB303,RMDF!BI303,RMDF!BP303), RMDF!BW303=ROUND(RMDF!BW303,4))</f>
        <v>1</v>
      </c>
      <c r="BU303" s="317">
        <f>RMDF!BU303</f>
        <v>0</v>
      </c>
      <c r="BV303" s="318" t="str">
        <f>IF(BU303=0,"",_xlfn.XLOOKUP(BU303,StatePicklist!$1:$1,StatePicklist!$3:$3,"NA",0))</f>
        <v/>
      </c>
      <c r="BW303" s="297" t="str">
        <f ca="1">IF(RMDF!BV303="", "", IF(ISNUMBER(MATCH(RMDF!BV303, INDIRECT(BV303), 0)), "OK", "Invalid"))</f>
        <v/>
      </c>
      <c r="BX303" s="281"/>
      <c r="BY303" s="281"/>
      <c r="BZ303" s="281"/>
      <c r="CA303" s="281" t="b">
        <f>AND(RMDF!CD303&gt;=0, RMDF!CD303&lt;=1-SUM(RMDF!Z303,RMDF!AG303,RMDF!AN303,RMDF!AU303,RMDF!BB303,RMDF!BI303,RMDF!BP303,RMDF!BW303), RMDF!CD303=ROUND(RMDF!CD303,4))</f>
        <v>1</v>
      </c>
      <c r="CB303" s="317">
        <f>RMDF!CB303</f>
        <v>0</v>
      </c>
      <c r="CC303" s="318" t="str">
        <f>IF(CB303=0,"",_xlfn.XLOOKUP(CB303,StatePicklist!$1:$1,StatePicklist!$3:$3,"NA",0))</f>
        <v/>
      </c>
      <c r="CD303" s="297" t="str">
        <f ca="1">IF(RMDF!CC303="", "", IF(ISNUMBER(MATCH(RMDF!CC303, INDIRECT(CC303), 0)), "OK", "Invalid"))</f>
        <v/>
      </c>
      <c r="CE303" s="281"/>
      <c r="CF303" s="281"/>
      <c r="CG303" s="281"/>
      <c r="CH303" s="281" t="b">
        <f>AND(RMDF!CK303&gt;=0, RMDF!CK303&lt;=1-SUM(RMDF!Z303,RMDF!AG303,RMDF!AN303,RMDF!AU303,RMDF!BB303,RMDF!BI303,RMDF!BP303,RMDF!BW303,RMDF!CD303), RMDF!CK303=ROUND(RMDF!CK303,4))</f>
        <v>1</v>
      </c>
      <c r="CI303" s="317">
        <f>RMDF!CI303</f>
        <v>0</v>
      </c>
      <c r="CJ303" s="318" t="str">
        <f>IF(CI303=0,"",_xlfn.XLOOKUP(CI303,StatePicklist!$1:$1,StatePicklist!$3:$3,"NA",0))</f>
        <v/>
      </c>
      <c r="CK303" s="297" t="str">
        <f ca="1">IF(RMDF!CJ303="", "", IF(ISNUMBER(MATCH(RMDF!CJ303, INDIRECT(CJ303), 0)), "OK", "Invalid"))</f>
        <v/>
      </c>
      <c r="CL303" s="281"/>
      <c r="CM303" s="281"/>
      <c r="CN303" s="281"/>
      <c r="CO303" s="281" t="b">
        <f>AND(RMDF!CR303&gt;=0, RMDF!CR303&lt;=1-SUM(RMDF!Z303,RMDF!AG303,RMDF!AN303,RMDF!AU303,RMDF!BB303,RMDF!BI303,RMDF!BP303,RMDF!BW303,RMDF!CD303,RMDF!CK303), RMDF!CR303=ROUND(RMDF!CR303,4))</f>
        <v>1</v>
      </c>
      <c r="CP303" s="317">
        <f>RMDF!CP303</f>
        <v>0</v>
      </c>
      <c r="CQ303" s="318" t="str">
        <f>IF(CP303=0,"",_xlfn.XLOOKUP(CP303,StatePicklist!$1:$1,StatePicklist!$3:$3,"NA",0))</f>
        <v/>
      </c>
      <c r="CR303" s="297" t="str">
        <f ca="1">IF(RMDF!CQ303="", "", IF(ISNUMBER(MATCH(RMDF!CQ303, INDIRECT(CQ303), 0)), "OK", "Invalid"))</f>
        <v/>
      </c>
      <c r="CS303" s="281"/>
      <c r="CT303" s="281"/>
      <c r="CU303" s="281"/>
      <c r="CV303" s="281" t="b">
        <f>AND(RMDF!CY303&gt;=0, RMDF!CY303&lt;=1-SUM(RMDF!Z303,RMDF!AG303,RMDF!AN303,RMDF!AU303,RMDF!BB303,RMDF!BI303,RMDF!BP303,RMDF!BW303,RMDF!CD303,RMDF!CK303,RMDF!CR303), RMDF!CY303=ROUND(RMDF!CY303,4))</f>
        <v>1</v>
      </c>
      <c r="CW303" s="317">
        <f>RMDF!CW303</f>
        <v>0</v>
      </c>
      <c r="CX303" s="318" t="str">
        <f>IF(CW303=0,"",_xlfn.XLOOKUP(CW303,StatePicklist!$1:$1,StatePicklist!$3:$3,"NA",0))</f>
        <v/>
      </c>
      <c r="CY303" s="297" t="str">
        <f ca="1">IF(RMDF!CX303="", "", IF(ISNUMBER(MATCH(RMDF!CX303, INDIRECT(CX303), 0)), "OK", "Invalid"))</f>
        <v/>
      </c>
      <c r="CZ303" s="281"/>
      <c r="DA303" s="281"/>
      <c r="DB303" s="281"/>
      <c r="DC303" s="281" t="b">
        <f>AND(RMDF!DF303&gt;=0, RMDF!DF303&lt;=1-SUM(RMDF!Z303,RMDF!AG303,RMDF!AN303,RMDF!AU303,RMDF!BB303,RMDF!BI303,RMDF!BP303,RMDF!BW303,RMDF!CD303,RMDF!CK303,RMDF!CR303,RMDF!CY303), RMDF!DF303=ROUND(RMDF!DF303,4))</f>
        <v>1</v>
      </c>
      <c r="DD303" s="317">
        <f>RMDF!DD303</f>
        <v>0</v>
      </c>
      <c r="DE303" s="318" t="str">
        <f>IF(DD303=0,"",_xlfn.XLOOKUP(DD303,StatePicklist!$1:$1,StatePicklist!$3:$3,"NA",0))</f>
        <v/>
      </c>
      <c r="DF303" s="297" t="str">
        <f ca="1">IF(RMDF!DE303="", "", IF(ISNUMBER(MATCH(RMDF!DE303, INDIRECT(DE303), 0)), "OK", "Invalid"))</f>
        <v/>
      </c>
      <c r="DG303" s="281"/>
      <c r="DH303" s="281"/>
      <c r="DI303" s="281"/>
      <c r="DJ303" s="281" t="b">
        <f>AND(RMDF!DM303&gt;=0, RMDF!DM303&lt;=1-SUM(RMDF!Z303,RMDF!AG303,RMDF!AN303,RMDF!AU303,RMDF!BB303,RMDF!BI303,RMDF!BP303,RMDF!BW303,RMDF!CD303,RMDF!CK303,RMDF!CR303,RMDF!CY303,RMDF!DF303), RMDF!DM303=ROUND(RMDF!DM303,4))</f>
        <v>1</v>
      </c>
      <c r="DK303" s="317">
        <f>RMDF!DK303</f>
        <v>0</v>
      </c>
      <c r="DL303" s="318" t="str">
        <f>IF(DK303=0,"",_xlfn.XLOOKUP(DK303,StatePicklist!$1:$1,StatePicklist!$3:$3,"NA",0))</f>
        <v/>
      </c>
      <c r="DM303" s="297" t="str">
        <f ca="1">IF(RMDF!DL303="", "", IF(ISNUMBER(MATCH(RMDF!DL303, INDIRECT(DL303), 0)), "OK", "Invalid"))</f>
        <v/>
      </c>
      <c r="DN303" s="281"/>
      <c r="DO303" s="281"/>
      <c r="DP303" s="281"/>
      <c r="DQ303" s="281" t="b">
        <f>AND(RMDF!DT303&gt;=0, RMDF!DT303&lt;=1-SUM(RMDF!Z303,RMDF!AG303,RMDF!AN303,RMDF!AU303,RMDF!BB303,RMDF!BI303,RMDF!BP303,RMDF!BW303,RMDF!CD303,RMDF!CK303,RMDF!CR303,RMDF!CY303,RMDF!DF303,RMDF!DM303), RMDF!DT303=ROUND(RMDF!DT303,4))</f>
        <v>1</v>
      </c>
      <c r="DR303" s="317">
        <f>RMDF!DR303</f>
        <v>0</v>
      </c>
      <c r="DS303" s="318" t="str">
        <f>IF(DR303=0,"",_xlfn.XLOOKUP(DR303,StatePicklist!$1:$1,StatePicklist!$3:$3,"NA",0))</f>
        <v/>
      </c>
      <c r="DT303" s="297" t="str">
        <f ca="1">IF(RMDF!DS303="", "", IF(ISNUMBER(MATCH(RMDF!DS303, INDIRECT(DS303), 0)), "OK", "Invalid"))</f>
        <v/>
      </c>
      <c r="DU303" s="281"/>
      <c r="DV303" s="281"/>
      <c r="DW303" s="281"/>
      <c r="DX303" s="281" t="b">
        <f>AND(RMDF!EA303&gt;=0, RMDF!EA303&lt;=1-SUM(RMDF!Z303,RMDF!AG303,RMDF!AN303,RMDF!AU303,RMDF!BB303,RMDF!BI303,RMDF!BP303,RMDF!BW303,RMDF!CD303,RMDF!CK303,RMDF!CR303,RMDF!CY303,RMDF!DF303,RMDF!DM303,RMDF!DT303), RMDF!EA303=ROUND(RMDF!EA303,4))</f>
        <v>1</v>
      </c>
      <c r="DY303" s="317">
        <f>RMDF!DY303</f>
        <v>0</v>
      </c>
      <c r="DZ303" s="318" t="str">
        <f>IF(DY303=0,"",_xlfn.XLOOKUP(DY303,StatePicklist!$1:$1,StatePicklist!$3:$3,"NA",0))</f>
        <v/>
      </c>
      <c r="EA303" s="297" t="str">
        <f ca="1">IF(RMDF!DZ303="", "", IF(ISNUMBER(MATCH(RMDF!DZ303, INDIRECT(DZ303), 0)), "OK", "Invalid"))</f>
        <v/>
      </c>
      <c r="EB303" s="281"/>
      <c r="EC303" s="281"/>
      <c r="ED303" s="281"/>
      <c r="EE303" s="281" t="b">
        <f>AND(RMDF!EH303&gt;=0, RMDF!EH303&lt;=1-SUM(RMDF!Z303,RMDF!AG303,RMDF!AN303,RMDF!AU303,RMDF!BB303,RMDF!BI303,RMDF!BP303,RMDF!BW303,RMDF!CD303,RMDF!CK303,RMDF!CR303,RMDF!CY303,RMDF!DF303,RMDF!DM303,RMDF!DT303,RMDF!EA303), RMDF!EH303=ROUND(RMDF!EH303,4))</f>
        <v>1</v>
      </c>
      <c r="EF303" s="317">
        <f>RMDF!EF303</f>
        <v>0</v>
      </c>
      <c r="EG303" s="318" t="str">
        <f>IF(EF303=0,"",_xlfn.XLOOKUP(EF303,StatePicklist!$1:$1,StatePicklist!$3:$3,"NA",0))</f>
        <v/>
      </c>
      <c r="EH303" s="297" t="str">
        <f ca="1">IF(RMDF!EG303="", "", IF(ISNUMBER(MATCH(RMDF!EG303, INDIRECT(EG303), 0)), "OK", "Invalid"))</f>
        <v/>
      </c>
      <c r="EI303" s="281"/>
      <c r="EJ303" s="281"/>
      <c r="EK303" s="281"/>
      <c r="EL303" s="281" t="b">
        <f>AND(RMDF!EO303&gt;=0, RMDF!EO303&lt;=1-SUM(RMDF!Z303,RMDF!AG303,RMDF!AN303,RMDF!AU303,RMDF!BB303,RMDF!BI303,RMDF!BP303,RMDF!BW303,RMDF!CD303,RMDF!CK303,RMDF!CR303,RMDF!CY303,RMDF!DF303,RMDF!DM303,RMDF!DT303,RMDF!EA303,RMDF!EH303), RMDF!EO303=ROUND(RMDF!EO303,4))</f>
        <v>1</v>
      </c>
      <c r="EM303" s="317">
        <f>RMDF!EM303</f>
        <v>0</v>
      </c>
      <c r="EN303" s="318" t="str">
        <f>IF(EM303=0,"",_xlfn.XLOOKUP(EM303,StatePicklist!$1:$1,StatePicklist!$3:$3,"NA",0))</f>
        <v/>
      </c>
      <c r="EO303" s="297" t="str">
        <f ca="1">IF(RMDF!EN303="", "", IF(ISNUMBER(MATCH(RMDF!EN303, INDIRECT(EN303), 0)), "OK", "Invalid"))</f>
        <v/>
      </c>
      <c r="EP303" s="281"/>
      <c r="EQ303" s="281"/>
      <c r="ER303" s="281"/>
      <c r="ES303" s="281" t="b">
        <f>AND(RMDF!EV303&gt;=0, RMDF!EV303&lt;=1-SUM(RMDF!Z303,RMDF!AG303,RMDF!AN303,RMDF!AU303,RMDF!BB303,RMDF!BI303,RMDF!BP303,RMDF!BW303,RMDF!CD303,RMDF!CK303,RMDF!CR303,RMDF!CY303,RMDF!DF303,RMDF!DM303,RMDF!DT303,RMDF!EA303,RMDF!EH303,RMDF!EO303), RMDF!EV303=ROUND(RMDF!EV303,4))</f>
        <v>1</v>
      </c>
      <c r="ET303" s="317">
        <f>RMDF!ET303</f>
        <v>0</v>
      </c>
      <c r="EU303" s="318" t="str">
        <f>IF(ET303=0,"",_xlfn.XLOOKUP(ET303,StatePicklist!$1:$1,StatePicklist!$3:$3,"NA",0))</f>
        <v/>
      </c>
      <c r="EV303" s="297" t="str">
        <f ca="1">IF(RMDF!EU303="", "", IF(ISNUMBER(MATCH(RMDF!EU303, INDIRECT(EU303), 0)), "OK", "Invalid"))</f>
        <v/>
      </c>
      <c r="EW303" s="281"/>
      <c r="EX303" s="281"/>
      <c r="EY303" s="281"/>
      <c r="EZ303" s="281" t="b">
        <f>AND(RMDF!FC303&gt;=0, RMDF!FC303&lt;=1-SUM(RMDF!Z303,RMDF!AG303,RMDF!AN303,RMDF!AU303,RMDF!BB303,RMDF!BI303,RMDF!BP303,RMDF!BW303,RMDF!CD303,RMDF!CK303,RMDF!CR303,RMDF!CY303,RMDF!DF303,RMDF!DM303,RMDF!DT303,RMDF!EA303,RMDF!EH303,RMDF!EO303,RMDF!EV303), RMDF!FC303=ROUND(RMDF!FC303,4))</f>
        <v>1</v>
      </c>
      <c r="FA303" s="317">
        <f>RMDF!FA303</f>
        <v>0</v>
      </c>
      <c r="FB303" s="318" t="str">
        <f>IF(FA303=0,"",_xlfn.XLOOKUP(FA303,StatePicklist!$1:$1,StatePicklist!$3:$3,"NA",0))</f>
        <v/>
      </c>
      <c r="FC303" s="297" t="str">
        <f ca="1">IF(RMDF!FB303="", "", IF(ISNUMBER(MATCH(RMDF!FB303, INDIRECT(FB303), 0)), "OK", "Invalid"))</f>
        <v/>
      </c>
    </row>
    <row r="304" spans="1:159" s="205" customFormat="1" ht="39.9" customHeight="1" x14ac:dyDescent="0.25">
      <c r="A304" s="206"/>
      <c r="B304" s="196"/>
      <c r="C304" s="197"/>
      <c r="D304" s="198"/>
      <c r="E304" s="199"/>
      <c r="F304" s="200"/>
      <c r="G304" s="201"/>
      <c r="H304" s="292"/>
      <c r="I304" s="305">
        <f>RMDF!I304</f>
        <v>0</v>
      </c>
      <c r="J304" s="305" t="str">
        <f>IF(I304=ProductCode!$B$30,"PDReclPost",IF(OR(I304=ProductCode!$C$30,I304=ProductCode!$E$30,I304=ProductCode!$G$30),"PDPreCon",IF(OR(I304=ProductCode!$D$30,I304=ProductCode!$F$30),"PDNotReclPost","")))</f>
        <v/>
      </c>
      <c r="K304" s="305" t="str">
        <f t="shared" si="21"/>
        <v/>
      </c>
      <c r="L304" s="289"/>
      <c r="M304" s="305" t="str">
        <f t="shared" si="21"/>
        <v/>
      </c>
      <c r="N304" s="289" t="b">
        <f>AND(RMDF!N304&gt;=0, RMDF!N304&lt;=1-RMDF!L304, RMDF!N304=ROUND(RMDF!N304,4))</f>
        <v>1</v>
      </c>
      <c r="O304" s="286" t="str">
        <f>IF(P304="","",IF(I304="","",IF(LEFT(I304,13)="Reclaimed pos",RawMaterialCode!$E$569,RawMaterialCode!$E$568)))</f>
        <v>Reclaimed pre-consumer mixed fibers (RM0578)</v>
      </c>
      <c r="P304" s="295">
        <f t="shared" si="22"/>
        <v>1</v>
      </c>
      <c r="Q304" s="202"/>
      <c r="R304" s="203"/>
      <c r="S304" s="204" t="str">
        <f t="shared" si="23"/>
        <v/>
      </c>
      <c r="T304" s="281"/>
      <c r="U304" s="281"/>
      <c r="V304" s="281"/>
      <c r="W304" s="281"/>
      <c r="X304" s="317">
        <f>RMDF!X304</f>
        <v>0</v>
      </c>
      <c r="Y304" s="318" t="str">
        <f>IF(X304=0,"",_xlfn.XLOOKUP(X304,StatePicklist!$1:$1,StatePicklist!$3:$3,"NA",0))</f>
        <v/>
      </c>
      <c r="Z304" s="297" t="str">
        <f ca="1">IF(RMDF!Y304="", "", IF(ISNUMBER(MATCH(RMDF!Y304, INDIRECT(Y304), 0)), "OK", "Invalid"))</f>
        <v/>
      </c>
      <c r="AA304" s="281"/>
      <c r="AB304" s="281"/>
      <c r="AC304" s="281"/>
      <c r="AD304" s="281" t="b">
        <f>AND(RMDF!AG304&gt;=0, RMDF!AG304&lt;=1-RMDF!Z304, RMDF!AG304=ROUND(RMDF!AG304,4))</f>
        <v>1</v>
      </c>
      <c r="AE304" s="317">
        <f>RMDF!AE304</f>
        <v>0</v>
      </c>
      <c r="AF304" s="318" t="str">
        <f>IF(AE304=0,"",_xlfn.XLOOKUP(AE304,StatePicklist!$1:$1,StatePicklist!$3:$3,"NA",0))</f>
        <v/>
      </c>
      <c r="AG304" s="297" t="str">
        <f ca="1">IF(RMDF!AF304="", "", IF(ISNUMBER(MATCH(RMDF!AF304, INDIRECT(AF304), 0)), "OK", "Invalid"))</f>
        <v/>
      </c>
      <c r="AH304" s="281"/>
      <c r="AI304" s="281"/>
      <c r="AJ304" s="281"/>
      <c r="AK304" s="281" t="b">
        <f>AND(RMDF!AN304&gt;=0, RMDF!AN304&lt;=1-SUM(RMDF!Z304,RMDF!AG304), RMDF!AN304=ROUND(RMDF!AN304,4))</f>
        <v>1</v>
      </c>
      <c r="AL304" s="317">
        <f>RMDF!AL304</f>
        <v>0</v>
      </c>
      <c r="AM304" s="318" t="str">
        <f>IF(AL304=0,"",_xlfn.XLOOKUP(AL304,StatePicklist!$1:$1,StatePicklist!$3:$3,"NA",0))</f>
        <v/>
      </c>
      <c r="AN304" s="297" t="str">
        <f ca="1">IF(RMDF!AM304="", "", IF(ISNUMBER(MATCH(RMDF!AM304, INDIRECT(AM304), 0)), "OK", "Invalid"))</f>
        <v/>
      </c>
      <c r="AO304" s="281"/>
      <c r="AP304" s="281"/>
      <c r="AQ304" s="281"/>
      <c r="AR304" s="281" t="b">
        <f>AND(RMDF!AU304&gt;=0, RMDF!AU304&lt;=1-SUM(RMDF!Z304,RMDF!AG304,RMDF!AN304), RMDF!AU304=ROUND(RMDF!AU304,4))</f>
        <v>1</v>
      </c>
      <c r="AS304" s="317">
        <f>RMDF!AS304</f>
        <v>0</v>
      </c>
      <c r="AT304" s="318" t="str">
        <f>IF(AS304=0,"",_xlfn.XLOOKUP(AS304,StatePicklist!$1:$1,StatePicklist!$3:$3,"NA",0))</f>
        <v/>
      </c>
      <c r="AU304" s="297" t="str">
        <f ca="1">IF(RMDF!AT304="", "", IF(ISNUMBER(MATCH(RMDF!AT304, INDIRECT(AT304), 0)), "OK", "Invalid"))</f>
        <v/>
      </c>
      <c r="AV304" s="281"/>
      <c r="AW304" s="281"/>
      <c r="AX304" s="281"/>
      <c r="AY304" s="281" t="b">
        <f>AND(RMDF!BB304&gt;=0, RMDF!BB304&lt;=1-SUM(RMDF!Z304,RMDF!AG304,RMDF!AN304,RMDF!AU304), RMDF!BB304=ROUND(RMDF!BB304,4))</f>
        <v>1</v>
      </c>
      <c r="AZ304" s="317">
        <f>RMDF!AZ304</f>
        <v>0</v>
      </c>
      <c r="BA304" s="318" t="str">
        <f>IF(AZ304=0,"",_xlfn.XLOOKUP(AZ304,StatePicklist!$1:$1,StatePicklist!$3:$3,"NA",0))</f>
        <v/>
      </c>
      <c r="BB304" s="297" t="str">
        <f ca="1">IF(RMDF!BA304="", "", IF(ISNUMBER(MATCH(RMDF!BA304, INDIRECT(BA304), 0)), "OK", "Invalid"))</f>
        <v/>
      </c>
      <c r="BC304" s="281"/>
      <c r="BD304" s="281"/>
      <c r="BE304" s="281"/>
      <c r="BF304" s="281" t="b">
        <f>AND(RMDF!BI304&gt;=0, RMDF!BI304&lt;=1-SUM(RMDF!Z304,RMDF!AG304,RMDF!AN304,RMDF!AU304,RMDF!BB304), RMDF!BI304=ROUND(RMDF!BI304,4))</f>
        <v>1</v>
      </c>
      <c r="BG304" s="317">
        <f>RMDF!BG304</f>
        <v>0</v>
      </c>
      <c r="BH304" s="318" t="str">
        <f>IF(BG304=0,"",_xlfn.XLOOKUP(BG304,StatePicklist!$1:$1,StatePicklist!$3:$3,"NA",0))</f>
        <v/>
      </c>
      <c r="BI304" s="297" t="str">
        <f ca="1">IF(RMDF!BH304="", "", IF(ISNUMBER(MATCH(RMDF!BH304, INDIRECT(BH304), 0)), "OK", "Invalid"))</f>
        <v/>
      </c>
      <c r="BJ304" s="281"/>
      <c r="BK304" s="281"/>
      <c r="BL304" s="281"/>
      <c r="BM304" s="281" t="b">
        <f>AND(RMDF!BP304&gt;=0, RMDF!BP304&lt;=1-SUM(RMDF!Z304,RMDF!AG304,RMDF!AN304,RMDF!AU304,RMDF!BB304,RMDF!BI304), RMDF!BP304=ROUND(RMDF!BP304,4))</f>
        <v>1</v>
      </c>
      <c r="BN304" s="317">
        <f>RMDF!BN304</f>
        <v>0</v>
      </c>
      <c r="BO304" s="318" t="str">
        <f>IF(BN304=0,"",_xlfn.XLOOKUP(BN304,StatePicklist!$1:$1,StatePicklist!$3:$3,"NA",0))</f>
        <v/>
      </c>
      <c r="BP304" s="297" t="str">
        <f ca="1">IF(RMDF!BO304="", "", IF(ISNUMBER(MATCH(RMDF!BO304, INDIRECT(BO304), 0)), "OK", "Invalid"))</f>
        <v/>
      </c>
      <c r="BQ304" s="281"/>
      <c r="BR304" s="281"/>
      <c r="BS304" s="281"/>
      <c r="BT304" s="281" t="b">
        <f>AND(RMDF!BW304&gt;=0, RMDF!BW304&lt;=1-SUM(RMDF!Z304,RMDF!AG304,RMDF!AN304,RMDF!AU304,RMDF!BB304,RMDF!BI304,RMDF!BP304), RMDF!BW304=ROUND(RMDF!BW304,4))</f>
        <v>1</v>
      </c>
      <c r="BU304" s="317">
        <f>RMDF!BU304</f>
        <v>0</v>
      </c>
      <c r="BV304" s="318" t="str">
        <f>IF(BU304=0,"",_xlfn.XLOOKUP(BU304,StatePicklist!$1:$1,StatePicklist!$3:$3,"NA",0))</f>
        <v/>
      </c>
      <c r="BW304" s="297" t="str">
        <f ca="1">IF(RMDF!BV304="", "", IF(ISNUMBER(MATCH(RMDF!BV304, INDIRECT(BV304), 0)), "OK", "Invalid"))</f>
        <v/>
      </c>
      <c r="BX304" s="281"/>
      <c r="BY304" s="281"/>
      <c r="BZ304" s="281"/>
      <c r="CA304" s="281" t="b">
        <f>AND(RMDF!CD304&gt;=0, RMDF!CD304&lt;=1-SUM(RMDF!Z304,RMDF!AG304,RMDF!AN304,RMDF!AU304,RMDF!BB304,RMDF!BI304,RMDF!BP304,RMDF!BW304), RMDF!CD304=ROUND(RMDF!CD304,4))</f>
        <v>1</v>
      </c>
      <c r="CB304" s="317">
        <f>RMDF!CB304</f>
        <v>0</v>
      </c>
      <c r="CC304" s="318" t="str">
        <f>IF(CB304=0,"",_xlfn.XLOOKUP(CB304,StatePicklist!$1:$1,StatePicklist!$3:$3,"NA",0))</f>
        <v/>
      </c>
      <c r="CD304" s="297" t="str">
        <f ca="1">IF(RMDF!CC304="", "", IF(ISNUMBER(MATCH(RMDF!CC304, INDIRECT(CC304), 0)), "OK", "Invalid"))</f>
        <v/>
      </c>
      <c r="CE304" s="281"/>
      <c r="CF304" s="281"/>
      <c r="CG304" s="281"/>
      <c r="CH304" s="281" t="b">
        <f>AND(RMDF!CK304&gt;=0, RMDF!CK304&lt;=1-SUM(RMDF!Z304,RMDF!AG304,RMDF!AN304,RMDF!AU304,RMDF!BB304,RMDF!BI304,RMDF!BP304,RMDF!BW304,RMDF!CD304), RMDF!CK304=ROUND(RMDF!CK304,4))</f>
        <v>1</v>
      </c>
      <c r="CI304" s="317">
        <f>RMDF!CI304</f>
        <v>0</v>
      </c>
      <c r="CJ304" s="318" t="str">
        <f>IF(CI304=0,"",_xlfn.XLOOKUP(CI304,StatePicklist!$1:$1,StatePicklist!$3:$3,"NA",0))</f>
        <v/>
      </c>
      <c r="CK304" s="297" t="str">
        <f ca="1">IF(RMDF!CJ304="", "", IF(ISNUMBER(MATCH(RMDF!CJ304, INDIRECT(CJ304), 0)), "OK", "Invalid"))</f>
        <v/>
      </c>
      <c r="CL304" s="281"/>
      <c r="CM304" s="281"/>
      <c r="CN304" s="281"/>
      <c r="CO304" s="281" t="b">
        <f>AND(RMDF!CR304&gt;=0, RMDF!CR304&lt;=1-SUM(RMDF!Z304,RMDF!AG304,RMDF!AN304,RMDF!AU304,RMDF!BB304,RMDF!BI304,RMDF!BP304,RMDF!BW304,RMDF!CD304,RMDF!CK304), RMDF!CR304=ROUND(RMDF!CR304,4))</f>
        <v>1</v>
      </c>
      <c r="CP304" s="317">
        <f>RMDF!CP304</f>
        <v>0</v>
      </c>
      <c r="CQ304" s="318" t="str">
        <f>IF(CP304=0,"",_xlfn.XLOOKUP(CP304,StatePicklist!$1:$1,StatePicklist!$3:$3,"NA",0))</f>
        <v/>
      </c>
      <c r="CR304" s="297" t="str">
        <f ca="1">IF(RMDF!CQ304="", "", IF(ISNUMBER(MATCH(RMDF!CQ304, INDIRECT(CQ304), 0)), "OK", "Invalid"))</f>
        <v/>
      </c>
      <c r="CS304" s="281"/>
      <c r="CT304" s="281"/>
      <c r="CU304" s="281"/>
      <c r="CV304" s="281" t="b">
        <f>AND(RMDF!CY304&gt;=0, RMDF!CY304&lt;=1-SUM(RMDF!Z304,RMDF!AG304,RMDF!AN304,RMDF!AU304,RMDF!BB304,RMDF!BI304,RMDF!BP304,RMDF!BW304,RMDF!CD304,RMDF!CK304,RMDF!CR304), RMDF!CY304=ROUND(RMDF!CY304,4))</f>
        <v>1</v>
      </c>
      <c r="CW304" s="317">
        <f>RMDF!CW304</f>
        <v>0</v>
      </c>
      <c r="CX304" s="318" t="str">
        <f>IF(CW304=0,"",_xlfn.XLOOKUP(CW304,StatePicklist!$1:$1,StatePicklist!$3:$3,"NA",0))</f>
        <v/>
      </c>
      <c r="CY304" s="297" t="str">
        <f ca="1">IF(RMDF!CX304="", "", IF(ISNUMBER(MATCH(RMDF!CX304, INDIRECT(CX304), 0)), "OK", "Invalid"))</f>
        <v/>
      </c>
      <c r="CZ304" s="281"/>
      <c r="DA304" s="281"/>
      <c r="DB304" s="281"/>
      <c r="DC304" s="281" t="b">
        <f>AND(RMDF!DF304&gt;=0, RMDF!DF304&lt;=1-SUM(RMDF!Z304,RMDF!AG304,RMDF!AN304,RMDF!AU304,RMDF!BB304,RMDF!BI304,RMDF!BP304,RMDF!BW304,RMDF!CD304,RMDF!CK304,RMDF!CR304,RMDF!CY304), RMDF!DF304=ROUND(RMDF!DF304,4))</f>
        <v>1</v>
      </c>
      <c r="DD304" s="317">
        <f>RMDF!DD304</f>
        <v>0</v>
      </c>
      <c r="DE304" s="318" t="str">
        <f>IF(DD304=0,"",_xlfn.XLOOKUP(DD304,StatePicklist!$1:$1,StatePicklist!$3:$3,"NA",0))</f>
        <v/>
      </c>
      <c r="DF304" s="297" t="str">
        <f ca="1">IF(RMDF!DE304="", "", IF(ISNUMBER(MATCH(RMDF!DE304, INDIRECT(DE304), 0)), "OK", "Invalid"))</f>
        <v/>
      </c>
      <c r="DG304" s="281"/>
      <c r="DH304" s="281"/>
      <c r="DI304" s="281"/>
      <c r="DJ304" s="281" t="b">
        <f>AND(RMDF!DM304&gt;=0, RMDF!DM304&lt;=1-SUM(RMDF!Z304,RMDF!AG304,RMDF!AN304,RMDF!AU304,RMDF!BB304,RMDF!BI304,RMDF!BP304,RMDF!BW304,RMDF!CD304,RMDF!CK304,RMDF!CR304,RMDF!CY304,RMDF!DF304), RMDF!DM304=ROUND(RMDF!DM304,4))</f>
        <v>1</v>
      </c>
      <c r="DK304" s="317">
        <f>RMDF!DK304</f>
        <v>0</v>
      </c>
      <c r="DL304" s="318" t="str">
        <f>IF(DK304=0,"",_xlfn.XLOOKUP(DK304,StatePicklist!$1:$1,StatePicklist!$3:$3,"NA",0))</f>
        <v/>
      </c>
      <c r="DM304" s="297" t="str">
        <f ca="1">IF(RMDF!DL304="", "", IF(ISNUMBER(MATCH(RMDF!DL304, INDIRECT(DL304), 0)), "OK", "Invalid"))</f>
        <v/>
      </c>
      <c r="DN304" s="281"/>
      <c r="DO304" s="281"/>
      <c r="DP304" s="281"/>
      <c r="DQ304" s="281" t="b">
        <f>AND(RMDF!DT304&gt;=0, RMDF!DT304&lt;=1-SUM(RMDF!Z304,RMDF!AG304,RMDF!AN304,RMDF!AU304,RMDF!BB304,RMDF!BI304,RMDF!BP304,RMDF!BW304,RMDF!CD304,RMDF!CK304,RMDF!CR304,RMDF!CY304,RMDF!DF304,RMDF!DM304), RMDF!DT304=ROUND(RMDF!DT304,4))</f>
        <v>1</v>
      </c>
      <c r="DR304" s="317">
        <f>RMDF!DR304</f>
        <v>0</v>
      </c>
      <c r="DS304" s="318" t="str">
        <f>IF(DR304=0,"",_xlfn.XLOOKUP(DR304,StatePicklist!$1:$1,StatePicklist!$3:$3,"NA",0))</f>
        <v/>
      </c>
      <c r="DT304" s="297" t="str">
        <f ca="1">IF(RMDF!DS304="", "", IF(ISNUMBER(MATCH(RMDF!DS304, INDIRECT(DS304), 0)), "OK", "Invalid"))</f>
        <v/>
      </c>
      <c r="DU304" s="281"/>
      <c r="DV304" s="281"/>
      <c r="DW304" s="281"/>
      <c r="DX304" s="281" t="b">
        <f>AND(RMDF!EA304&gt;=0, RMDF!EA304&lt;=1-SUM(RMDF!Z304,RMDF!AG304,RMDF!AN304,RMDF!AU304,RMDF!BB304,RMDF!BI304,RMDF!BP304,RMDF!BW304,RMDF!CD304,RMDF!CK304,RMDF!CR304,RMDF!CY304,RMDF!DF304,RMDF!DM304,RMDF!DT304), RMDF!EA304=ROUND(RMDF!EA304,4))</f>
        <v>1</v>
      </c>
      <c r="DY304" s="317">
        <f>RMDF!DY304</f>
        <v>0</v>
      </c>
      <c r="DZ304" s="318" t="str">
        <f>IF(DY304=0,"",_xlfn.XLOOKUP(DY304,StatePicklist!$1:$1,StatePicklist!$3:$3,"NA",0))</f>
        <v/>
      </c>
      <c r="EA304" s="297" t="str">
        <f ca="1">IF(RMDF!DZ304="", "", IF(ISNUMBER(MATCH(RMDF!DZ304, INDIRECT(DZ304), 0)), "OK", "Invalid"))</f>
        <v/>
      </c>
      <c r="EB304" s="281"/>
      <c r="EC304" s="281"/>
      <c r="ED304" s="281"/>
      <c r="EE304" s="281" t="b">
        <f>AND(RMDF!EH304&gt;=0, RMDF!EH304&lt;=1-SUM(RMDF!Z304,RMDF!AG304,RMDF!AN304,RMDF!AU304,RMDF!BB304,RMDF!BI304,RMDF!BP304,RMDF!BW304,RMDF!CD304,RMDF!CK304,RMDF!CR304,RMDF!CY304,RMDF!DF304,RMDF!DM304,RMDF!DT304,RMDF!EA304), RMDF!EH304=ROUND(RMDF!EH304,4))</f>
        <v>1</v>
      </c>
      <c r="EF304" s="317">
        <f>RMDF!EF304</f>
        <v>0</v>
      </c>
      <c r="EG304" s="318" t="str">
        <f>IF(EF304=0,"",_xlfn.XLOOKUP(EF304,StatePicklist!$1:$1,StatePicklist!$3:$3,"NA",0))</f>
        <v/>
      </c>
      <c r="EH304" s="297" t="str">
        <f ca="1">IF(RMDF!EG304="", "", IF(ISNUMBER(MATCH(RMDF!EG304, INDIRECT(EG304), 0)), "OK", "Invalid"))</f>
        <v/>
      </c>
      <c r="EI304" s="281"/>
      <c r="EJ304" s="281"/>
      <c r="EK304" s="281"/>
      <c r="EL304" s="281" t="b">
        <f>AND(RMDF!EO304&gt;=0, RMDF!EO304&lt;=1-SUM(RMDF!Z304,RMDF!AG304,RMDF!AN304,RMDF!AU304,RMDF!BB304,RMDF!BI304,RMDF!BP304,RMDF!BW304,RMDF!CD304,RMDF!CK304,RMDF!CR304,RMDF!CY304,RMDF!DF304,RMDF!DM304,RMDF!DT304,RMDF!EA304,RMDF!EH304), RMDF!EO304=ROUND(RMDF!EO304,4))</f>
        <v>1</v>
      </c>
      <c r="EM304" s="317">
        <f>RMDF!EM304</f>
        <v>0</v>
      </c>
      <c r="EN304" s="318" t="str">
        <f>IF(EM304=0,"",_xlfn.XLOOKUP(EM304,StatePicklist!$1:$1,StatePicklist!$3:$3,"NA",0))</f>
        <v/>
      </c>
      <c r="EO304" s="297" t="str">
        <f ca="1">IF(RMDF!EN304="", "", IF(ISNUMBER(MATCH(RMDF!EN304, INDIRECT(EN304), 0)), "OK", "Invalid"))</f>
        <v/>
      </c>
      <c r="EP304" s="281"/>
      <c r="EQ304" s="281"/>
      <c r="ER304" s="281"/>
      <c r="ES304" s="281" t="b">
        <f>AND(RMDF!EV304&gt;=0, RMDF!EV304&lt;=1-SUM(RMDF!Z304,RMDF!AG304,RMDF!AN304,RMDF!AU304,RMDF!BB304,RMDF!BI304,RMDF!BP304,RMDF!BW304,RMDF!CD304,RMDF!CK304,RMDF!CR304,RMDF!CY304,RMDF!DF304,RMDF!DM304,RMDF!DT304,RMDF!EA304,RMDF!EH304,RMDF!EO304), RMDF!EV304=ROUND(RMDF!EV304,4))</f>
        <v>1</v>
      </c>
      <c r="ET304" s="317">
        <f>RMDF!ET304</f>
        <v>0</v>
      </c>
      <c r="EU304" s="318" t="str">
        <f>IF(ET304=0,"",_xlfn.XLOOKUP(ET304,StatePicklist!$1:$1,StatePicklist!$3:$3,"NA",0))</f>
        <v/>
      </c>
      <c r="EV304" s="297" t="str">
        <f ca="1">IF(RMDF!EU304="", "", IF(ISNUMBER(MATCH(RMDF!EU304, INDIRECT(EU304), 0)), "OK", "Invalid"))</f>
        <v/>
      </c>
      <c r="EW304" s="281"/>
      <c r="EX304" s="281"/>
      <c r="EY304" s="281"/>
      <c r="EZ304" s="281" t="b">
        <f>AND(RMDF!FC304&gt;=0, RMDF!FC304&lt;=1-SUM(RMDF!Z304,RMDF!AG304,RMDF!AN304,RMDF!AU304,RMDF!BB304,RMDF!BI304,RMDF!BP304,RMDF!BW304,RMDF!CD304,RMDF!CK304,RMDF!CR304,RMDF!CY304,RMDF!DF304,RMDF!DM304,RMDF!DT304,RMDF!EA304,RMDF!EH304,RMDF!EO304,RMDF!EV304), RMDF!FC304=ROUND(RMDF!FC304,4))</f>
        <v>1</v>
      </c>
      <c r="FA304" s="317">
        <f>RMDF!FA304</f>
        <v>0</v>
      </c>
      <c r="FB304" s="318" t="str">
        <f>IF(FA304=0,"",_xlfn.XLOOKUP(FA304,StatePicklist!$1:$1,StatePicklist!$3:$3,"NA",0))</f>
        <v/>
      </c>
      <c r="FC304" s="297" t="str">
        <f ca="1">IF(RMDF!FB304="", "", IF(ISNUMBER(MATCH(RMDF!FB304, INDIRECT(FB304), 0)), "OK", "Invalid"))</f>
        <v/>
      </c>
    </row>
    <row r="305" spans="1:159" s="205" customFormat="1" ht="39.9" customHeight="1" x14ac:dyDescent="0.25">
      <c r="A305" s="206"/>
      <c r="B305" s="196"/>
      <c r="C305" s="197"/>
      <c r="D305" s="198"/>
      <c r="E305" s="199"/>
      <c r="F305" s="200"/>
      <c r="G305" s="201"/>
      <c r="H305" s="292"/>
      <c r="I305" s="305">
        <f>RMDF!I305</f>
        <v>0</v>
      </c>
      <c r="J305" s="305" t="str">
        <f>IF(I305=ProductCode!$B$30,"PDReclPost",IF(OR(I305=ProductCode!$C$30,I305=ProductCode!$E$30,I305=ProductCode!$G$30),"PDPreCon",IF(OR(I305=ProductCode!$D$30,I305=ProductCode!$F$30),"PDNotReclPost","")))</f>
        <v/>
      </c>
      <c r="K305" s="305" t="str">
        <f t="shared" si="21"/>
        <v/>
      </c>
      <c r="L305" s="289"/>
      <c r="M305" s="305" t="str">
        <f t="shared" si="21"/>
        <v/>
      </c>
      <c r="N305" s="289" t="b">
        <f>AND(RMDF!N305&gt;=0, RMDF!N305&lt;=1-RMDF!L305, RMDF!N305=ROUND(RMDF!N305,4))</f>
        <v>1</v>
      </c>
      <c r="O305" s="286" t="str">
        <f>IF(P305="","",IF(I305="","",IF(LEFT(I305,13)="Reclaimed pos",RawMaterialCode!$E$569,RawMaterialCode!$E$568)))</f>
        <v>Reclaimed pre-consumer mixed fibers (RM0578)</v>
      </c>
      <c r="P305" s="295">
        <f t="shared" si="22"/>
        <v>1</v>
      </c>
      <c r="Q305" s="202"/>
      <c r="R305" s="203"/>
      <c r="S305" s="204" t="str">
        <f t="shared" si="23"/>
        <v/>
      </c>
      <c r="T305" s="281"/>
      <c r="U305" s="281"/>
      <c r="V305" s="281"/>
      <c r="W305" s="281"/>
      <c r="X305" s="317">
        <f>RMDF!X305</f>
        <v>0</v>
      </c>
      <c r="Y305" s="318" t="str">
        <f>IF(X305=0,"",_xlfn.XLOOKUP(X305,StatePicklist!$1:$1,StatePicklist!$3:$3,"NA",0))</f>
        <v/>
      </c>
      <c r="Z305" s="297" t="str">
        <f ca="1">IF(RMDF!Y305="", "", IF(ISNUMBER(MATCH(RMDF!Y305, INDIRECT(Y305), 0)), "OK", "Invalid"))</f>
        <v/>
      </c>
      <c r="AA305" s="281"/>
      <c r="AB305" s="281"/>
      <c r="AC305" s="281"/>
      <c r="AD305" s="281" t="b">
        <f>AND(RMDF!AG305&gt;=0, RMDF!AG305&lt;=1-RMDF!Z305, RMDF!AG305=ROUND(RMDF!AG305,4))</f>
        <v>1</v>
      </c>
      <c r="AE305" s="317">
        <f>RMDF!AE305</f>
        <v>0</v>
      </c>
      <c r="AF305" s="318" t="str">
        <f>IF(AE305=0,"",_xlfn.XLOOKUP(AE305,StatePicklist!$1:$1,StatePicklist!$3:$3,"NA",0))</f>
        <v/>
      </c>
      <c r="AG305" s="297" t="str">
        <f ca="1">IF(RMDF!AF305="", "", IF(ISNUMBER(MATCH(RMDF!AF305, INDIRECT(AF305), 0)), "OK", "Invalid"))</f>
        <v/>
      </c>
      <c r="AH305" s="281"/>
      <c r="AI305" s="281"/>
      <c r="AJ305" s="281"/>
      <c r="AK305" s="281" t="b">
        <f>AND(RMDF!AN305&gt;=0, RMDF!AN305&lt;=1-SUM(RMDF!Z305,RMDF!AG305), RMDF!AN305=ROUND(RMDF!AN305,4))</f>
        <v>1</v>
      </c>
      <c r="AL305" s="317">
        <f>RMDF!AL305</f>
        <v>0</v>
      </c>
      <c r="AM305" s="318" t="str">
        <f>IF(AL305=0,"",_xlfn.XLOOKUP(AL305,StatePicklist!$1:$1,StatePicklist!$3:$3,"NA",0))</f>
        <v/>
      </c>
      <c r="AN305" s="297" t="str">
        <f ca="1">IF(RMDF!AM305="", "", IF(ISNUMBER(MATCH(RMDF!AM305, INDIRECT(AM305), 0)), "OK", "Invalid"))</f>
        <v/>
      </c>
      <c r="AO305" s="281"/>
      <c r="AP305" s="281"/>
      <c r="AQ305" s="281"/>
      <c r="AR305" s="281" t="b">
        <f>AND(RMDF!AU305&gt;=0, RMDF!AU305&lt;=1-SUM(RMDF!Z305,RMDF!AG305,RMDF!AN305), RMDF!AU305=ROUND(RMDF!AU305,4))</f>
        <v>1</v>
      </c>
      <c r="AS305" s="317">
        <f>RMDF!AS305</f>
        <v>0</v>
      </c>
      <c r="AT305" s="318" t="str">
        <f>IF(AS305=0,"",_xlfn.XLOOKUP(AS305,StatePicklist!$1:$1,StatePicklist!$3:$3,"NA",0))</f>
        <v/>
      </c>
      <c r="AU305" s="297" t="str">
        <f ca="1">IF(RMDF!AT305="", "", IF(ISNUMBER(MATCH(RMDF!AT305, INDIRECT(AT305), 0)), "OK", "Invalid"))</f>
        <v/>
      </c>
      <c r="AV305" s="281"/>
      <c r="AW305" s="281"/>
      <c r="AX305" s="281"/>
      <c r="AY305" s="281" t="b">
        <f>AND(RMDF!BB305&gt;=0, RMDF!BB305&lt;=1-SUM(RMDF!Z305,RMDF!AG305,RMDF!AN305,RMDF!AU305), RMDF!BB305=ROUND(RMDF!BB305,4))</f>
        <v>1</v>
      </c>
      <c r="AZ305" s="317">
        <f>RMDF!AZ305</f>
        <v>0</v>
      </c>
      <c r="BA305" s="318" t="str">
        <f>IF(AZ305=0,"",_xlfn.XLOOKUP(AZ305,StatePicklist!$1:$1,StatePicklist!$3:$3,"NA",0))</f>
        <v/>
      </c>
      <c r="BB305" s="297" t="str">
        <f ca="1">IF(RMDF!BA305="", "", IF(ISNUMBER(MATCH(RMDF!BA305, INDIRECT(BA305), 0)), "OK", "Invalid"))</f>
        <v/>
      </c>
      <c r="BC305" s="281"/>
      <c r="BD305" s="281"/>
      <c r="BE305" s="281"/>
      <c r="BF305" s="281" t="b">
        <f>AND(RMDF!BI305&gt;=0, RMDF!BI305&lt;=1-SUM(RMDF!Z305,RMDF!AG305,RMDF!AN305,RMDF!AU305,RMDF!BB305), RMDF!BI305=ROUND(RMDF!BI305,4))</f>
        <v>1</v>
      </c>
      <c r="BG305" s="317">
        <f>RMDF!BG305</f>
        <v>0</v>
      </c>
      <c r="BH305" s="318" t="str">
        <f>IF(BG305=0,"",_xlfn.XLOOKUP(BG305,StatePicklist!$1:$1,StatePicklist!$3:$3,"NA",0))</f>
        <v/>
      </c>
      <c r="BI305" s="297" t="str">
        <f ca="1">IF(RMDF!BH305="", "", IF(ISNUMBER(MATCH(RMDF!BH305, INDIRECT(BH305), 0)), "OK", "Invalid"))</f>
        <v/>
      </c>
      <c r="BJ305" s="281"/>
      <c r="BK305" s="281"/>
      <c r="BL305" s="281"/>
      <c r="BM305" s="281" t="b">
        <f>AND(RMDF!BP305&gt;=0, RMDF!BP305&lt;=1-SUM(RMDF!Z305,RMDF!AG305,RMDF!AN305,RMDF!AU305,RMDF!BB305,RMDF!BI305), RMDF!BP305=ROUND(RMDF!BP305,4))</f>
        <v>1</v>
      </c>
      <c r="BN305" s="317">
        <f>RMDF!BN305</f>
        <v>0</v>
      </c>
      <c r="BO305" s="318" t="str">
        <f>IF(BN305=0,"",_xlfn.XLOOKUP(BN305,StatePicklist!$1:$1,StatePicklist!$3:$3,"NA",0))</f>
        <v/>
      </c>
      <c r="BP305" s="297" t="str">
        <f ca="1">IF(RMDF!BO305="", "", IF(ISNUMBER(MATCH(RMDF!BO305, INDIRECT(BO305), 0)), "OK", "Invalid"))</f>
        <v/>
      </c>
      <c r="BQ305" s="281"/>
      <c r="BR305" s="281"/>
      <c r="BS305" s="281"/>
      <c r="BT305" s="281" t="b">
        <f>AND(RMDF!BW305&gt;=0, RMDF!BW305&lt;=1-SUM(RMDF!Z305,RMDF!AG305,RMDF!AN305,RMDF!AU305,RMDF!BB305,RMDF!BI305,RMDF!BP305), RMDF!BW305=ROUND(RMDF!BW305,4))</f>
        <v>1</v>
      </c>
      <c r="BU305" s="317">
        <f>RMDF!BU305</f>
        <v>0</v>
      </c>
      <c r="BV305" s="318" t="str">
        <f>IF(BU305=0,"",_xlfn.XLOOKUP(BU305,StatePicklist!$1:$1,StatePicklist!$3:$3,"NA",0))</f>
        <v/>
      </c>
      <c r="BW305" s="297" t="str">
        <f ca="1">IF(RMDF!BV305="", "", IF(ISNUMBER(MATCH(RMDF!BV305, INDIRECT(BV305), 0)), "OK", "Invalid"))</f>
        <v/>
      </c>
      <c r="BX305" s="281"/>
      <c r="BY305" s="281"/>
      <c r="BZ305" s="281"/>
      <c r="CA305" s="281" t="b">
        <f>AND(RMDF!CD305&gt;=0, RMDF!CD305&lt;=1-SUM(RMDF!Z305,RMDF!AG305,RMDF!AN305,RMDF!AU305,RMDF!BB305,RMDF!BI305,RMDF!BP305,RMDF!BW305), RMDF!CD305=ROUND(RMDF!CD305,4))</f>
        <v>1</v>
      </c>
      <c r="CB305" s="317">
        <f>RMDF!CB305</f>
        <v>0</v>
      </c>
      <c r="CC305" s="318" t="str">
        <f>IF(CB305=0,"",_xlfn.XLOOKUP(CB305,StatePicklist!$1:$1,StatePicklist!$3:$3,"NA",0))</f>
        <v/>
      </c>
      <c r="CD305" s="297" t="str">
        <f ca="1">IF(RMDF!CC305="", "", IF(ISNUMBER(MATCH(RMDF!CC305, INDIRECT(CC305), 0)), "OK", "Invalid"))</f>
        <v/>
      </c>
      <c r="CE305" s="281"/>
      <c r="CF305" s="281"/>
      <c r="CG305" s="281"/>
      <c r="CH305" s="281" t="b">
        <f>AND(RMDF!CK305&gt;=0, RMDF!CK305&lt;=1-SUM(RMDF!Z305,RMDF!AG305,RMDF!AN305,RMDF!AU305,RMDF!BB305,RMDF!BI305,RMDF!BP305,RMDF!BW305,RMDF!CD305), RMDF!CK305=ROUND(RMDF!CK305,4))</f>
        <v>1</v>
      </c>
      <c r="CI305" s="317">
        <f>RMDF!CI305</f>
        <v>0</v>
      </c>
      <c r="CJ305" s="318" t="str">
        <f>IF(CI305=0,"",_xlfn.XLOOKUP(CI305,StatePicklist!$1:$1,StatePicklist!$3:$3,"NA",0))</f>
        <v/>
      </c>
      <c r="CK305" s="297" t="str">
        <f ca="1">IF(RMDF!CJ305="", "", IF(ISNUMBER(MATCH(RMDF!CJ305, INDIRECT(CJ305), 0)), "OK", "Invalid"))</f>
        <v/>
      </c>
      <c r="CL305" s="281"/>
      <c r="CM305" s="281"/>
      <c r="CN305" s="281"/>
      <c r="CO305" s="281" t="b">
        <f>AND(RMDF!CR305&gt;=0, RMDF!CR305&lt;=1-SUM(RMDF!Z305,RMDF!AG305,RMDF!AN305,RMDF!AU305,RMDF!BB305,RMDF!BI305,RMDF!BP305,RMDF!BW305,RMDF!CD305,RMDF!CK305), RMDF!CR305=ROUND(RMDF!CR305,4))</f>
        <v>1</v>
      </c>
      <c r="CP305" s="317">
        <f>RMDF!CP305</f>
        <v>0</v>
      </c>
      <c r="CQ305" s="318" t="str">
        <f>IF(CP305=0,"",_xlfn.XLOOKUP(CP305,StatePicklist!$1:$1,StatePicklist!$3:$3,"NA",0))</f>
        <v/>
      </c>
      <c r="CR305" s="297" t="str">
        <f ca="1">IF(RMDF!CQ305="", "", IF(ISNUMBER(MATCH(RMDF!CQ305, INDIRECT(CQ305), 0)), "OK", "Invalid"))</f>
        <v/>
      </c>
      <c r="CS305" s="281"/>
      <c r="CT305" s="281"/>
      <c r="CU305" s="281"/>
      <c r="CV305" s="281" t="b">
        <f>AND(RMDF!CY305&gt;=0, RMDF!CY305&lt;=1-SUM(RMDF!Z305,RMDF!AG305,RMDF!AN305,RMDF!AU305,RMDF!BB305,RMDF!BI305,RMDF!BP305,RMDF!BW305,RMDF!CD305,RMDF!CK305,RMDF!CR305), RMDF!CY305=ROUND(RMDF!CY305,4))</f>
        <v>1</v>
      </c>
      <c r="CW305" s="317">
        <f>RMDF!CW305</f>
        <v>0</v>
      </c>
      <c r="CX305" s="318" t="str">
        <f>IF(CW305=0,"",_xlfn.XLOOKUP(CW305,StatePicklist!$1:$1,StatePicklist!$3:$3,"NA",0))</f>
        <v/>
      </c>
      <c r="CY305" s="297" t="str">
        <f ca="1">IF(RMDF!CX305="", "", IF(ISNUMBER(MATCH(RMDF!CX305, INDIRECT(CX305), 0)), "OK", "Invalid"))</f>
        <v/>
      </c>
      <c r="CZ305" s="281"/>
      <c r="DA305" s="281"/>
      <c r="DB305" s="281"/>
      <c r="DC305" s="281" t="b">
        <f>AND(RMDF!DF305&gt;=0, RMDF!DF305&lt;=1-SUM(RMDF!Z305,RMDF!AG305,RMDF!AN305,RMDF!AU305,RMDF!BB305,RMDF!BI305,RMDF!BP305,RMDF!BW305,RMDF!CD305,RMDF!CK305,RMDF!CR305,RMDF!CY305), RMDF!DF305=ROUND(RMDF!DF305,4))</f>
        <v>1</v>
      </c>
      <c r="DD305" s="317">
        <f>RMDF!DD305</f>
        <v>0</v>
      </c>
      <c r="DE305" s="318" t="str">
        <f>IF(DD305=0,"",_xlfn.XLOOKUP(DD305,StatePicklist!$1:$1,StatePicklist!$3:$3,"NA",0))</f>
        <v/>
      </c>
      <c r="DF305" s="297" t="str">
        <f ca="1">IF(RMDF!DE305="", "", IF(ISNUMBER(MATCH(RMDF!DE305, INDIRECT(DE305), 0)), "OK", "Invalid"))</f>
        <v/>
      </c>
      <c r="DG305" s="281"/>
      <c r="DH305" s="281"/>
      <c r="DI305" s="281"/>
      <c r="DJ305" s="281" t="b">
        <f>AND(RMDF!DM305&gt;=0, RMDF!DM305&lt;=1-SUM(RMDF!Z305,RMDF!AG305,RMDF!AN305,RMDF!AU305,RMDF!BB305,RMDF!BI305,RMDF!BP305,RMDF!BW305,RMDF!CD305,RMDF!CK305,RMDF!CR305,RMDF!CY305,RMDF!DF305), RMDF!DM305=ROUND(RMDF!DM305,4))</f>
        <v>1</v>
      </c>
      <c r="DK305" s="317">
        <f>RMDF!DK305</f>
        <v>0</v>
      </c>
      <c r="DL305" s="318" t="str">
        <f>IF(DK305=0,"",_xlfn.XLOOKUP(DK305,StatePicklist!$1:$1,StatePicklist!$3:$3,"NA",0))</f>
        <v/>
      </c>
      <c r="DM305" s="297" t="str">
        <f ca="1">IF(RMDF!DL305="", "", IF(ISNUMBER(MATCH(RMDF!DL305, INDIRECT(DL305), 0)), "OK", "Invalid"))</f>
        <v/>
      </c>
      <c r="DN305" s="281"/>
      <c r="DO305" s="281"/>
      <c r="DP305" s="281"/>
      <c r="DQ305" s="281" t="b">
        <f>AND(RMDF!DT305&gt;=0, RMDF!DT305&lt;=1-SUM(RMDF!Z305,RMDF!AG305,RMDF!AN305,RMDF!AU305,RMDF!BB305,RMDF!BI305,RMDF!BP305,RMDF!BW305,RMDF!CD305,RMDF!CK305,RMDF!CR305,RMDF!CY305,RMDF!DF305,RMDF!DM305), RMDF!DT305=ROUND(RMDF!DT305,4))</f>
        <v>1</v>
      </c>
      <c r="DR305" s="317">
        <f>RMDF!DR305</f>
        <v>0</v>
      </c>
      <c r="DS305" s="318" t="str">
        <f>IF(DR305=0,"",_xlfn.XLOOKUP(DR305,StatePicklist!$1:$1,StatePicklist!$3:$3,"NA",0))</f>
        <v/>
      </c>
      <c r="DT305" s="297" t="str">
        <f ca="1">IF(RMDF!DS305="", "", IF(ISNUMBER(MATCH(RMDF!DS305, INDIRECT(DS305), 0)), "OK", "Invalid"))</f>
        <v/>
      </c>
      <c r="DU305" s="281"/>
      <c r="DV305" s="281"/>
      <c r="DW305" s="281"/>
      <c r="DX305" s="281" t="b">
        <f>AND(RMDF!EA305&gt;=0, RMDF!EA305&lt;=1-SUM(RMDF!Z305,RMDF!AG305,RMDF!AN305,RMDF!AU305,RMDF!BB305,RMDF!BI305,RMDF!BP305,RMDF!BW305,RMDF!CD305,RMDF!CK305,RMDF!CR305,RMDF!CY305,RMDF!DF305,RMDF!DM305,RMDF!DT305), RMDF!EA305=ROUND(RMDF!EA305,4))</f>
        <v>1</v>
      </c>
      <c r="DY305" s="317">
        <f>RMDF!DY305</f>
        <v>0</v>
      </c>
      <c r="DZ305" s="318" t="str">
        <f>IF(DY305=0,"",_xlfn.XLOOKUP(DY305,StatePicklist!$1:$1,StatePicklist!$3:$3,"NA",0))</f>
        <v/>
      </c>
      <c r="EA305" s="297" t="str">
        <f ca="1">IF(RMDF!DZ305="", "", IF(ISNUMBER(MATCH(RMDF!DZ305, INDIRECT(DZ305), 0)), "OK", "Invalid"))</f>
        <v/>
      </c>
      <c r="EB305" s="281"/>
      <c r="EC305" s="281"/>
      <c r="ED305" s="281"/>
      <c r="EE305" s="281" t="b">
        <f>AND(RMDF!EH305&gt;=0, RMDF!EH305&lt;=1-SUM(RMDF!Z305,RMDF!AG305,RMDF!AN305,RMDF!AU305,RMDF!BB305,RMDF!BI305,RMDF!BP305,RMDF!BW305,RMDF!CD305,RMDF!CK305,RMDF!CR305,RMDF!CY305,RMDF!DF305,RMDF!DM305,RMDF!DT305,RMDF!EA305), RMDF!EH305=ROUND(RMDF!EH305,4))</f>
        <v>1</v>
      </c>
      <c r="EF305" s="317">
        <f>RMDF!EF305</f>
        <v>0</v>
      </c>
      <c r="EG305" s="318" t="str">
        <f>IF(EF305=0,"",_xlfn.XLOOKUP(EF305,StatePicklist!$1:$1,StatePicklist!$3:$3,"NA",0))</f>
        <v/>
      </c>
      <c r="EH305" s="297" t="str">
        <f ca="1">IF(RMDF!EG305="", "", IF(ISNUMBER(MATCH(RMDF!EG305, INDIRECT(EG305), 0)), "OK", "Invalid"))</f>
        <v/>
      </c>
      <c r="EI305" s="281"/>
      <c r="EJ305" s="281"/>
      <c r="EK305" s="281"/>
      <c r="EL305" s="281" t="b">
        <f>AND(RMDF!EO305&gt;=0, RMDF!EO305&lt;=1-SUM(RMDF!Z305,RMDF!AG305,RMDF!AN305,RMDF!AU305,RMDF!BB305,RMDF!BI305,RMDF!BP305,RMDF!BW305,RMDF!CD305,RMDF!CK305,RMDF!CR305,RMDF!CY305,RMDF!DF305,RMDF!DM305,RMDF!DT305,RMDF!EA305,RMDF!EH305), RMDF!EO305=ROUND(RMDF!EO305,4))</f>
        <v>1</v>
      </c>
      <c r="EM305" s="317">
        <f>RMDF!EM305</f>
        <v>0</v>
      </c>
      <c r="EN305" s="318" t="str">
        <f>IF(EM305=0,"",_xlfn.XLOOKUP(EM305,StatePicklist!$1:$1,StatePicklist!$3:$3,"NA",0))</f>
        <v/>
      </c>
      <c r="EO305" s="297" t="str">
        <f ca="1">IF(RMDF!EN305="", "", IF(ISNUMBER(MATCH(RMDF!EN305, INDIRECT(EN305), 0)), "OK", "Invalid"))</f>
        <v/>
      </c>
      <c r="EP305" s="281"/>
      <c r="EQ305" s="281"/>
      <c r="ER305" s="281"/>
      <c r="ES305" s="281" t="b">
        <f>AND(RMDF!EV305&gt;=0, RMDF!EV305&lt;=1-SUM(RMDF!Z305,RMDF!AG305,RMDF!AN305,RMDF!AU305,RMDF!BB305,RMDF!BI305,RMDF!BP305,RMDF!BW305,RMDF!CD305,RMDF!CK305,RMDF!CR305,RMDF!CY305,RMDF!DF305,RMDF!DM305,RMDF!DT305,RMDF!EA305,RMDF!EH305,RMDF!EO305), RMDF!EV305=ROUND(RMDF!EV305,4))</f>
        <v>1</v>
      </c>
      <c r="ET305" s="317">
        <f>RMDF!ET305</f>
        <v>0</v>
      </c>
      <c r="EU305" s="318" t="str">
        <f>IF(ET305=0,"",_xlfn.XLOOKUP(ET305,StatePicklist!$1:$1,StatePicklist!$3:$3,"NA",0))</f>
        <v/>
      </c>
      <c r="EV305" s="297" t="str">
        <f ca="1">IF(RMDF!EU305="", "", IF(ISNUMBER(MATCH(RMDF!EU305, INDIRECT(EU305), 0)), "OK", "Invalid"))</f>
        <v/>
      </c>
      <c r="EW305" s="281"/>
      <c r="EX305" s="281"/>
      <c r="EY305" s="281"/>
      <c r="EZ305" s="281" t="b">
        <f>AND(RMDF!FC305&gt;=0, RMDF!FC305&lt;=1-SUM(RMDF!Z305,RMDF!AG305,RMDF!AN305,RMDF!AU305,RMDF!BB305,RMDF!BI305,RMDF!BP305,RMDF!BW305,RMDF!CD305,RMDF!CK305,RMDF!CR305,RMDF!CY305,RMDF!DF305,RMDF!DM305,RMDF!DT305,RMDF!EA305,RMDF!EH305,RMDF!EO305,RMDF!EV305), RMDF!FC305=ROUND(RMDF!FC305,4))</f>
        <v>1</v>
      </c>
      <c r="FA305" s="317">
        <f>RMDF!FA305</f>
        <v>0</v>
      </c>
      <c r="FB305" s="318" t="str">
        <f>IF(FA305=0,"",_xlfn.XLOOKUP(FA305,StatePicklist!$1:$1,StatePicklist!$3:$3,"NA",0))</f>
        <v/>
      </c>
      <c r="FC305" s="297" t="str">
        <f ca="1">IF(RMDF!FB305="", "", IF(ISNUMBER(MATCH(RMDF!FB305, INDIRECT(FB305), 0)), "OK", "Invalid"))</f>
        <v/>
      </c>
    </row>
    <row r="306" spans="1:159" s="205" customFormat="1" ht="39.9" customHeight="1" x14ac:dyDescent="0.25">
      <c r="A306" s="206"/>
      <c r="B306" s="196"/>
      <c r="C306" s="197"/>
      <c r="D306" s="198"/>
      <c r="E306" s="199"/>
      <c r="F306" s="200"/>
      <c r="G306" s="201"/>
      <c r="H306" s="292"/>
      <c r="I306" s="305">
        <f>RMDF!I306</f>
        <v>0</v>
      </c>
      <c r="J306" s="305" t="str">
        <f>IF(I306=ProductCode!$B$30,"PDReclPost",IF(OR(I306=ProductCode!$C$30,I306=ProductCode!$E$30,I306=ProductCode!$G$30),"PDPreCon",IF(OR(I306=ProductCode!$D$30,I306=ProductCode!$F$30),"PDNotReclPost","")))</f>
        <v/>
      </c>
      <c r="K306" s="305" t="str">
        <f t="shared" si="21"/>
        <v/>
      </c>
      <c r="L306" s="289"/>
      <c r="M306" s="305" t="str">
        <f t="shared" si="21"/>
        <v/>
      </c>
      <c r="N306" s="289" t="b">
        <f>AND(RMDF!N306&gt;=0, RMDF!N306&lt;=1-RMDF!L306, RMDF!N306=ROUND(RMDF!N306,4))</f>
        <v>1</v>
      </c>
      <c r="O306" s="286" t="str">
        <f>IF(P306="","",IF(I306="","",IF(LEFT(I306,13)="Reclaimed pos",RawMaterialCode!$E$569,RawMaterialCode!$E$568)))</f>
        <v>Reclaimed pre-consumer mixed fibers (RM0578)</v>
      </c>
      <c r="P306" s="295">
        <f t="shared" si="22"/>
        <v>1</v>
      </c>
      <c r="Q306" s="202"/>
      <c r="R306" s="203"/>
      <c r="S306" s="204" t="str">
        <f t="shared" si="23"/>
        <v/>
      </c>
      <c r="T306" s="281"/>
      <c r="U306" s="281"/>
      <c r="V306" s="281"/>
      <c r="W306" s="281"/>
      <c r="X306" s="317">
        <f>RMDF!X306</f>
        <v>0</v>
      </c>
      <c r="Y306" s="318" t="str">
        <f>IF(X306=0,"",_xlfn.XLOOKUP(X306,StatePicklist!$1:$1,StatePicklist!$3:$3,"NA",0))</f>
        <v/>
      </c>
      <c r="Z306" s="297" t="str">
        <f ca="1">IF(RMDF!Y306="", "", IF(ISNUMBER(MATCH(RMDF!Y306, INDIRECT(Y306), 0)), "OK", "Invalid"))</f>
        <v/>
      </c>
      <c r="AA306" s="281"/>
      <c r="AB306" s="281"/>
      <c r="AC306" s="281"/>
      <c r="AD306" s="281" t="b">
        <f>AND(RMDF!AG306&gt;=0, RMDF!AG306&lt;=1-RMDF!Z306, RMDF!AG306=ROUND(RMDF!AG306,4))</f>
        <v>1</v>
      </c>
      <c r="AE306" s="317">
        <f>RMDF!AE306</f>
        <v>0</v>
      </c>
      <c r="AF306" s="318" t="str">
        <f>IF(AE306=0,"",_xlfn.XLOOKUP(AE306,StatePicklist!$1:$1,StatePicklist!$3:$3,"NA",0))</f>
        <v/>
      </c>
      <c r="AG306" s="297" t="str">
        <f ca="1">IF(RMDF!AF306="", "", IF(ISNUMBER(MATCH(RMDF!AF306, INDIRECT(AF306), 0)), "OK", "Invalid"))</f>
        <v/>
      </c>
      <c r="AH306" s="281"/>
      <c r="AI306" s="281"/>
      <c r="AJ306" s="281"/>
      <c r="AK306" s="281" t="b">
        <f>AND(RMDF!AN306&gt;=0, RMDF!AN306&lt;=1-SUM(RMDF!Z306,RMDF!AG306), RMDF!AN306=ROUND(RMDF!AN306,4))</f>
        <v>1</v>
      </c>
      <c r="AL306" s="317">
        <f>RMDF!AL306</f>
        <v>0</v>
      </c>
      <c r="AM306" s="318" t="str">
        <f>IF(AL306=0,"",_xlfn.XLOOKUP(AL306,StatePicklist!$1:$1,StatePicklist!$3:$3,"NA",0))</f>
        <v/>
      </c>
      <c r="AN306" s="297" t="str">
        <f ca="1">IF(RMDF!AM306="", "", IF(ISNUMBER(MATCH(RMDF!AM306, INDIRECT(AM306), 0)), "OK", "Invalid"))</f>
        <v/>
      </c>
      <c r="AO306" s="281"/>
      <c r="AP306" s="281"/>
      <c r="AQ306" s="281"/>
      <c r="AR306" s="281" t="b">
        <f>AND(RMDF!AU306&gt;=0, RMDF!AU306&lt;=1-SUM(RMDF!Z306,RMDF!AG306,RMDF!AN306), RMDF!AU306=ROUND(RMDF!AU306,4))</f>
        <v>1</v>
      </c>
      <c r="AS306" s="317">
        <f>RMDF!AS306</f>
        <v>0</v>
      </c>
      <c r="AT306" s="318" t="str">
        <f>IF(AS306=0,"",_xlfn.XLOOKUP(AS306,StatePicklist!$1:$1,StatePicklist!$3:$3,"NA",0))</f>
        <v/>
      </c>
      <c r="AU306" s="297" t="str">
        <f ca="1">IF(RMDF!AT306="", "", IF(ISNUMBER(MATCH(RMDF!AT306, INDIRECT(AT306), 0)), "OK", "Invalid"))</f>
        <v/>
      </c>
      <c r="AV306" s="281"/>
      <c r="AW306" s="281"/>
      <c r="AX306" s="281"/>
      <c r="AY306" s="281" t="b">
        <f>AND(RMDF!BB306&gt;=0, RMDF!BB306&lt;=1-SUM(RMDF!Z306,RMDF!AG306,RMDF!AN306,RMDF!AU306), RMDF!BB306=ROUND(RMDF!BB306,4))</f>
        <v>1</v>
      </c>
      <c r="AZ306" s="317">
        <f>RMDF!AZ306</f>
        <v>0</v>
      </c>
      <c r="BA306" s="318" t="str">
        <f>IF(AZ306=0,"",_xlfn.XLOOKUP(AZ306,StatePicklist!$1:$1,StatePicklist!$3:$3,"NA",0))</f>
        <v/>
      </c>
      <c r="BB306" s="297" t="str">
        <f ca="1">IF(RMDF!BA306="", "", IF(ISNUMBER(MATCH(RMDF!BA306, INDIRECT(BA306), 0)), "OK", "Invalid"))</f>
        <v/>
      </c>
      <c r="BC306" s="281"/>
      <c r="BD306" s="281"/>
      <c r="BE306" s="281"/>
      <c r="BF306" s="281" t="b">
        <f>AND(RMDF!BI306&gt;=0, RMDF!BI306&lt;=1-SUM(RMDF!Z306,RMDF!AG306,RMDF!AN306,RMDF!AU306,RMDF!BB306), RMDF!BI306=ROUND(RMDF!BI306,4))</f>
        <v>1</v>
      </c>
      <c r="BG306" s="317">
        <f>RMDF!BG306</f>
        <v>0</v>
      </c>
      <c r="BH306" s="318" t="str">
        <f>IF(BG306=0,"",_xlfn.XLOOKUP(BG306,StatePicklist!$1:$1,StatePicklist!$3:$3,"NA",0))</f>
        <v/>
      </c>
      <c r="BI306" s="297" t="str">
        <f ca="1">IF(RMDF!BH306="", "", IF(ISNUMBER(MATCH(RMDF!BH306, INDIRECT(BH306), 0)), "OK", "Invalid"))</f>
        <v/>
      </c>
      <c r="BJ306" s="281"/>
      <c r="BK306" s="281"/>
      <c r="BL306" s="281"/>
      <c r="BM306" s="281" t="b">
        <f>AND(RMDF!BP306&gt;=0, RMDF!BP306&lt;=1-SUM(RMDF!Z306,RMDF!AG306,RMDF!AN306,RMDF!AU306,RMDF!BB306,RMDF!BI306), RMDF!BP306=ROUND(RMDF!BP306,4))</f>
        <v>1</v>
      </c>
      <c r="BN306" s="317">
        <f>RMDF!BN306</f>
        <v>0</v>
      </c>
      <c r="BO306" s="318" t="str">
        <f>IF(BN306=0,"",_xlfn.XLOOKUP(BN306,StatePicklist!$1:$1,StatePicklist!$3:$3,"NA",0))</f>
        <v/>
      </c>
      <c r="BP306" s="297" t="str">
        <f ca="1">IF(RMDF!BO306="", "", IF(ISNUMBER(MATCH(RMDF!BO306, INDIRECT(BO306), 0)), "OK", "Invalid"))</f>
        <v/>
      </c>
      <c r="BQ306" s="281"/>
      <c r="BR306" s="281"/>
      <c r="BS306" s="281"/>
      <c r="BT306" s="281" t="b">
        <f>AND(RMDF!BW306&gt;=0, RMDF!BW306&lt;=1-SUM(RMDF!Z306,RMDF!AG306,RMDF!AN306,RMDF!AU306,RMDF!BB306,RMDF!BI306,RMDF!BP306), RMDF!BW306=ROUND(RMDF!BW306,4))</f>
        <v>1</v>
      </c>
      <c r="BU306" s="317">
        <f>RMDF!BU306</f>
        <v>0</v>
      </c>
      <c r="BV306" s="318" t="str">
        <f>IF(BU306=0,"",_xlfn.XLOOKUP(BU306,StatePicklist!$1:$1,StatePicklist!$3:$3,"NA",0))</f>
        <v/>
      </c>
      <c r="BW306" s="297" t="str">
        <f ca="1">IF(RMDF!BV306="", "", IF(ISNUMBER(MATCH(RMDF!BV306, INDIRECT(BV306), 0)), "OK", "Invalid"))</f>
        <v/>
      </c>
      <c r="BX306" s="281"/>
      <c r="BY306" s="281"/>
      <c r="BZ306" s="281"/>
      <c r="CA306" s="281" t="b">
        <f>AND(RMDF!CD306&gt;=0, RMDF!CD306&lt;=1-SUM(RMDF!Z306,RMDF!AG306,RMDF!AN306,RMDF!AU306,RMDF!BB306,RMDF!BI306,RMDF!BP306,RMDF!BW306), RMDF!CD306=ROUND(RMDF!CD306,4))</f>
        <v>1</v>
      </c>
      <c r="CB306" s="317">
        <f>RMDF!CB306</f>
        <v>0</v>
      </c>
      <c r="CC306" s="318" t="str">
        <f>IF(CB306=0,"",_xlfn.XLOOKUP(CB306,StatePicklist!$1:$1,StatePicklist!$3:$3,"NA",0))</f>
        <v/>
      </c>
      <c r="CD306" s="297" t="str">
        <f ca="1">IF(RMDF!CC306="", "", IF(ISNUMBER(MATCH(RMDF!CC306, INDIRECT(CC306), 0)), "OK", "Invalid"))</f>
        <v/>
      </c>
      <c r="CE306" s="281"/>
      <c r="CF306" s="281"/>
      <c r="CG306" s="281"/>
      <c r="CH306" s="281" t="b">
        <f>AND(RMDF!CK306&gt;=0, RMDF!CK306&lt;=1-SUM(RMDF!Z306,RMDF!AG306,RMDF!AN306,RMDF!AU306,RMDF!BB306,RMDF!BI306,RMDF!BP306,RMDF!BW306,RMDF!CD306), RMDF!CK306=ROUND(RMDF!CK306,4))</f>
        <v>1</v>
      </c>
      <c r="CI306" s="317">
        <f>RMDF!CI306</f>
        <v>0</v>
      </c>
      <c r="CJ306" s="318" t="str">
        <f>IF(CI306=0,"",_xlfn.XLOOKUP(CI306,StatePicklist!$1:$1,StatePicklist!$3:$3,"NA",0))</f>
        <v/>
      </c>
      <c r="CK306" s="297" t="str">
        <f ca="1">IF(RMDF!CJ306="", "", IF(ISNUMBER(MATCH(RMDF!CJ306, INDIRECT(CJ306), 0)), "OK", "Invalid"))</f>
        <v/>
      </c>
      <c r="CL306" s="281"/>
      <c r="CM306" s="281"/>
      <c r="CN306" s="281"/>
      <c r="CO306" s="281" t="b">
        <f>AND(RMDF!CR306&gt;=0, RMDF!CR306&lt;=1-SUM(RMDF!Z306,RMDF!AG306,RMDF!AN306,RMDF!AU306,RMDF!BB306,RMDF!BI306,RMDF!BP306,RMDF!BW306,RMDF!CD306,RMDF!CK306), RMDF!CR306=ROUND(RMDF!CR306,4))</f>
        <v>1</v>
      </c>
      <c r="CP306" s="317">
        <f>RMDF!CP306</f>
        <v>0</v>
      </c>
      <c r="CQ306" s="318" t="str">
        <f>IF(CP306=0,"",_xlfn.XLOOKUP(CP306,StatePicklist!$1:$1,StatePicklist!$3:$3,"NA",0))</f>
        <v/>
      </c>
      <c r="CR306" s="297" t="str">
        <f ca="1">IF(RMDF!CQ306="", "", IF(ISNUMBER(MATCH(RMDF!CQ306, INDIRECT(CQ306), 0)), "OK", "Invalid"))</f>
        <v/>
      </c>
      <c r="CS306" s="281"/>
      <c r="CT306" s="281"/>
      <c r="CU306" s="281"/>
      <c r="CV306" s="281" t="b">
        <f>AND(RMDF!CY306&gt;=0, RMDF!CY306&lt;=1-SUM(RMDF!Z306,RMDF!AG306,RMDF!AN306,RMDF!AU306,RMDF!BB306,RMDF!BI306,RMDF!BP306,RMDF!BW306,RMDF!CD306,RMDF!CK306,RMDF!CR306), RMDF!CY306=ROUND(RMDF!CY306,4))</f>
        <v>1</v>
      </c>
      <c r="CW306" s="317">
        <f>RMDF!CW306</f>
        <v>0</v>
      </c>
      <c r="CX306" s="318" t="str">
        <f>IF(CW306=0,"",_xlfn.XLOOKUP(CW306,StatePicklist!$1:$1,StatePicklist!$3:$3,"NA",0))</f>
        <v/>
      </c>
      <c r="CY306" s="297" t="str">
        <f ca="1">IF(RMDF!CX306="", "", IF(ISNUMBER(MATCH(RMDF!CX306, INDIRECT(CX306), 0)), "OK", "Invalid"))</f>
        <v/>
      </c>
      <c r="CZ306" s="281"/>
      <c r="DA306" s="281"/>
      <c r="DB306" s="281"/>
      <c r="DC306" s="281" t="b">
        <f>AND(RMDF!DF306&gt;=0, RMDF!DF306&lt;=1-SUM(RMDF!Z306,RMDF!AG306,RMDF!AN306,RMDF!AU306,RMDF!BB306,RMDF!BI306,RMDF!BP306,RMDF!BW306,RMDF!CD306,RMDF!CK306,RMDF!CR306,RMDF!CY306), RMDF!DF306=ROUND(RMDF!DF306,4))</f>
        <v>1</v>
      </c>
      <c r="DD306" s="317">
        <f>RMDF!DD306</f>
        <v>0</v>
      </c>
      <c r="DE306" s="318" t="str">
        <f>IF(DD306=0,"",_xlfn.XLOOKUP(DD306,StatePicklist!$1:$1,StatePicklist!$3:$3,"NA",0))</f>
        <v/>
      </c>
      <c r="DF306" s="297" t="str">
        <f ca="1">IF(RMDF!DE306="", "", IF(ISNUMBER(MATCH(RMDF!DE306, INDIRECT(DE306), 0)), "OK", "Invalid"))</f>
        <v/>
      </c>
      <c r="DG306" s="281"/>
      <c r="DH306" s="281"/>
      <c r="DI306" s="281"/>
      <c r="DJ306" s="281" t="b">
        <f>AND(RMDF!DM306&gt;=0, RMDF!DM306&lt;=1-SUM(RMDF!Z306,RMDF!AG306,RMDF!AN306,RMDF!AU306,RMDF!BB306,RMDF!BI306,RMDF!BP306,RMDF!BW306,RMDF!CD306,RMDF!CK306,RMDF!CR306,RMDF!CY306,RMDF!DF306), RMDF!DM306=ROUND(RMDF!DM306,4))</f>
        <v>1</v>
      </c>
      <c r="DK306" s="317">
        <f>RMDF!DK306</f>
        <v>0</v>
      </c>
      <c r="DL306" s="318" t="str">
        <f>IF(DK306=0,"",_xlfn.XLOOKUP(DK306,StatePicklist!$1:$1,StatePicklist!$3:$3,"NA",0))</f>
        <v/>
      </c>
      <c r="DM306" s="297" t="str">
        <f ca="1">IF(RMDF!DL306="", "", IF(ISNUMBER(MATCH(RMDF!DL306, INDIRECT(DL306), 0)), "OK", "Invalid"))</f>
        <v/>
      </c>
      <c r="DN306" s="281"/>
      <c r="DO306" s="281"/>
      <c r="DP306" s="281"/>
      <c r="DQ306" s="281" t="b">
        <f>AND(RMDF!DT306&gt;=0, RMDF!DT306&lt;=1-SUM(RMDF!Z306,RMDF!AG306,RMDF!AN306,RMDF!AU306,RMDF!BB306,RMDF!BI306,RMDF!BP306,RMDF!BW306,RMDF!CD306,RMDF!CK306,RMDF!CR306,RMDF!CY306,RMDF!DF306,RMDF!DM306), RMDF!DT306=ROUND(RMDF!DT306,4))</f>
        <v>1</v>
      </c>
      <c r="DR306" s="317">
        <f>RMDF!DR306</f>
        <v>0</v>
      </c>
      <c r="DS306" s="318" t="str">
        <f>IF(DR306=0,"",_xlfn.XLOOKUP(DR306,StatePicklist!$1:$1,StatePicklist!$3:$3,"NA",0))</f>
        <v/>
      </c>
      <c r="DT306" s="297" t="str">
        <f ca="1">IF(RMDF!DS306="", "", IF(ISNUMBER(MATCH(RMDF!DS306, INDIRECT(DS306), 0)), "OK", "Invalid"))</f>
        <v/>
      </c>
      <c r="DU306" s="281"/>
      <c r="DV306" s="281"/>
      <c r="DW306" s="281"/>
      <c r="DX306" s="281" t="b">
        <f>AND(RMDF!EA306&gt;=0, RMDF!EA306&lt;=1-SUM(RMDF!Z306,RMDF!AG306,RMDF!AN306,RMDF!AU306,RMDF!BB306,RMDF!BI306,RMDF!BP306,RMDF!BW306,RMDF!CD306,RMDF!CK306,RMDF!CR306,RMDF!CY306,RMDF!DF306,RMDF!DM306,RMDF!DT306), RMDF!EA306=ROUND(RMDF!EA306,4))</f>
        <v>1</v>
      </c>
      <c r="DY306" s="317">
        <f>RMDF!DY306</f>
        <v>0</v>
      </c>
      <c r="DZ306" s="318" t="str">
        <f>IF(DY306=0,"",_xlfn.XLOOKUP(DY306,StatePicklist!$1:$1,StatePicklist!$3:$3,"NA",0))</f>
        <v/>
      </c>
      <c r="EA306" s="297" t="str">
        <f ca="1">IF(RMDF!DZ306="", "", IF(ISNUMBER(MATCH(RMDF!DZ306, INDIRECT(DZ306), 0)), "OK", "Invalid"))</f>
        <v/>
      </c>
      <c r="EB306" s="281"/>
      <c r="EC306" s="281"/>
      <c r="ED306" s="281"/>
      <c r="EE306" s="281" t="b">
        <f>AND(RMDF!EH306&gt;=0, RMDF!EH306&lt;=1-SUM(RMDF!Z306,RMDF!AG306,RMDF!AN306,RMDF!AU306,RMDF!BB306,RMDF!BI306,RMDF!BP306,RMDF!BW306,RMDF!CD306,RMDF!CK306,RMDF!CR306,RMDF!CY306,RMDF!DF306,RMDF!DM306,RMDF!DT306,RMDF!EA306), RMDF!EH306=ROUND(RMDF!EH306,4))</f>
        <v>1</v>
      </c>
      <c r="EF306" s="317">
        <f>RMDF!EF306</f>
        <v>0</v>
      </c>
      <c r="EG306" s="318" t="str">
        <f>IF(EF306=0,"",_xlfn.XLOOKUP(EF306,StatePicklist!$1:$1,StatePicklist!$3:$3,"NA",0))</f>
        <v/>
      </c>
      <c r="EH306" s="297" t="str">
        <f ca="1">IF(RMDF!EG306="", "", IF(ISNUMBER(MATCH(RMDF!EG306, INDIRECT(EG306), 0)), "OK", "Invalid"))</f>
        <v/>
      </c>
      <c r="EI306" s="281"/>
      <c r="EJ306" s="281"/>
      <c r="EK306" s="281"/>
      <c r="EL306" s="281" t="b">
        <f>AND(RMDF!EO306&gt;=0, RMDF!EO306&lt;=1-SUM(RMDF!Z306,RMDF!AG306,RMDF!AN306,RMDF!AU306,RMDF!BB306,RMDF!BI306,RMDF!BP306,RMDF!BW306,RMDF!CD306,RMDF!CK306,RMDF!CR306,RMDF!CY306,RMDF!DF306,RMDF!DM306,RMDF!DT306,RMDF!EA306,RMDF!EH306), RMDF!EO306=ROUND(RMDF!EO306,4))</f>
        <v>1</v>
      </c>
      <c r="EM306" s="317">
        <f>RMDF!EM306</f>
        <v>0</v>
      </c>
      <c r="EN306" s="318" t="str">
        <f>IF(EM306=0,"",_xlfn.XLOOKUP(EM306,StatePicklist!$1:$1,StatePicklist!$3:$3,"NA",0))</f>
        <v/>
      </c>
      <c r="EO306" s="297" t="str">
        <f ca="1">IF(RMDF!EN306="", "", IF(ISNUMBER(MATCH(RMDF!EN306, INDIRECT(EN306), 0)), "OK", "Invalid"))</f>
        <v/>
      </c>
      <c r="EP306" s="281"/>
      <c r="EQ306" s="281"/>
      <c r="ER306" s="281"/>
      <c r="ES306" s="281" t="b">
        <f>AND(RMDF!EV306&gt;=0, RMDF!EV306&lt;=1-SUM(RMDF!Z306,RMDF!AG306,RMDF!AN306,RMDF!AU306,RMDF!BB306,RMDF!BI306,RMDF!BP306,RMDF!BW306,RMDF!CD306,RMDF!CK306,RMDF!CR306,RMDF!CY306,RMDF!DF306,RMDF!DM306,RMDF!DT306,RMDF!EA306,RMDF!EH306,RMDF!EO306), RMDF!EV306=ROUND(RMDF!EV306,4))</f>
        <v>1</v>
      </c>
      <c r="ET306" s="317">
        <f>RMDF!ET306</f>
        <v>0</v>
      </c>
      <c r="EU306" s="318" t="str">
        <f>IF(ET306=0,"",_xlfn.XLOOKUP(ET306,StatePicklist!$1:$1,StatePicklist!$3:$3,"NA",0))</f>
        <v/>
      </c>
      <c r="EV306" s="297" t="str">
        <f ca="1">IF(RMDF!EU306="", "", IF(ISNUMBER(MATCH(RMDF!EU306, INDIRECT(EU306), 0)), "OK", "Invalid"))</f>
        <v/>
      </c>
      <c r="EW306" s="281"/>
      <c r="EX306" s="281"/>
      <c r="EY306" s="281"/>
      <c r="EZ306" s="281" t="b">
        <f>AND(RMDF!FC306&gt;=0, RMDF!FC306&lt;=1-SUM(RMDF!Z306,RMDF!AG306,RMDF!AN306,RMDF!AU306,RMDF!BB306,RMDF!BI306,RMDF!BP306,RMDF!BW306,RMDF!CD306,RMDF!CK306,RMDF!CR306,RMDF!CY306,RMDF!DF306,RMDF!DM306,RMDF!DT306,RMDF!EA306,RMDF!EH306,RMDF!EO306,RMDF!EV306), RMDF!FC306=ROUND(RMDF!FC306,4))</f>
        <v>1</v>
      </c>
      <c r="FA306" s="317">
        <f>RMDF!FA306</f>
        <v>0</v>
      </c>
      <c r="FB306" s="318" t="str">
        <f>IF(FA306=0,"",_xlfn.XLOOKUP(FA306,StatePicklist!$1:$1,StatePicklist!$3:$3,"NA",0))</f>
        <v/>
      </c>
      <c r="FC306" s="297" t="str">
        <f ca="1">IF(RMDF!FB306="", "", IF(ISNUMBER(MATCH(RMDF!FB306, INDIRECT(FB306), 0)), "OK", "Invalid"))</f>
        <v/>
      </c>
    </row>
    <row r="307" spans="1:159" s="205" customFormat="1" ht="39.9" customHeight="1" x14ac:dyDescent="0.25">
      <c r="A307" s="206"/>
      <c r="B307" s="196"/>
      <c r="C307" s="197"/>
      <c r="D307" s="198"/>
      <c r="E307" s="199"/>
      <c r="F307" s="200"/>
      <c r="G307" s="201"/>
      <c r="H307" s="292"/>
      <c r="I307" s="305">
        <f>RMDF!I307</f>
        <v>0</v>
      </c>
      <c r="J307" s="305" t="str">
        <f>IF(I307=ProductCode!$B$30,"PDReclPost",IF(OR(I307=ProductCode!$C$30,I307=ProductCode!$E$30,I307=ProductCode!$G$30),"PDPreCon",IF(OR(I307=ProductCode!$D$30,I307=ProductCode!$F$30),"PDNotReclPost","")))</f>
        <v/>
      </c>
      <c r="K307" s="305" t="str">
        <f t="shared" si="21"/>
        <v/>
      </c>
      <c r="L307" s="289"/>
      <c r="M307" s="305" t="str">
        <f t="shared" si="21"/>
        <v/>
      </c>
      <c r="N307" s="289" t="b">
        <f>AND(RMDF!N307&gt;=0, RMDF!N307&lt;=1-RMDF!L307, RMDF!N307=ROUND(RMDF!N307,4))</f>
        <v>1</v>
      </c>
      <c r="O307" s="286" t="str">
        <f>IF(P307="","",IF(I307="","",IF(LEFT(I307,13)="Reclaimed pos",RawMaterialCode!$E$569,RawMaterialCode!$E$568)))</f>
        <v>Reclaimed pre-consumer mixed fibers (RM0578)</v>
      </c>
      <c r="P307" s="295">
        <f t="shared" si="22"/>
        <v>1</v>
      </c>
      <c r="Q307" s="202"/>
      <c r="R307" s="203"/>
      <c r="S307" s="204" t="str">
        <f t="shared" si="23"/>
        <v/>
      </c>
      <c r="T307" s="281"/>
      <c r="U307" s="281"/>
      <c r="V307" s="281"/>
      <c r="W307" s="281"/>
      <c r="X307" s="317">
        <f>RMDF!X307</f>
        <v>0</v>
      </c>
      <c r="Y307" s="318" t="str">
        <f>IF(X307=0,"",_xlfn.XLOOKUP(X307,StatePicklist!$1:$1,StatePicklist!$3:$3,"NA",0))</f>
        <v/>
      </c>
      <c r="Z307" s="297" t="str">
        <f ca="1">IF(RMDF!Y307="", "", IF(ISNUMBER(MATCH(RMDF!Y307, INDIRECT(Y307), 0)), "OK", "Invalid"))</f>
        <v/>
      </c>
      <c r="AA307" s="281"/>
      <c r="AB307" s="281"/>
      <c r="AC307" s="281"/>
      <c r="AD307" s="281" t="b">
        <f>AND(RMDF!AG307&gt;=0, RMDF!AG307&lt;=1-RMDF!Z307, RMDF!AG307=ROUND(RMDF!AG307,4))</f>
        <v>1</v>
      </c>
      <c r="AE307" s="317">
        <f>RMDF!AE307</f>
        <v>0</v>
      </c>
      <c r="AF307" s="318" t="str">
        <f>IF(AE307=0,"",_xlfn.XLOOKUP(AE307,StatePicklist!$1:$1,StatePicklist!$3:$3,"NA",0))</f>
        <v/>
      </c>
      <c r="AG307" s="297" t="str">
        <f ca="1">IF(RMDF!AF307="", "", IF(ISNUMBER(MATCH(RMDF!AF307, INDIRECT(AF307), 0)), "OK", "Invalid"))</f>
        <v/>
      </c>
      <c r="AH307" s="281"/>
      <c r="AI307" s="281"/>
      <c r="AJ307" s="281"/>
      <c r="AK307" s="281" t="b">
        <f>AND(RMDF!AN307&gt;=0, RMDF!AN307&lt;=1-SUM(RMDF!Z307,RMDF!AG307), RMDF!AN307=ROUND(RMDF!AN307,4))</f>
        <v>1</v>
      </c>
      <c r="AL307" s="317">
        <f>RMDF!AL307</f>
        <v>0</v>
      </c>
      <c r="AM307" s="318" t="str">
        <f>IF(AL307=0,"",_xlfn.XLOOKUP(AL307,StatePicklist!$1:$1,StatePicklist!$3:$3,"NA",0))</f>
        <v/>
      </c>
      <c r="AN307" s="297" t="str">
        <f ca="1">IF(RMDF!AM307="", "", IF(ISNUMBER(MATCH(RMDF!AM307, INDIRECT(AM307), 0)), "OK", "Invalid"))</f>
        <v/>
      </c>
      <c r="AO307" s="281"/>
      <c r="AP307" s="281"/>
      <c r="AQ307" s="281"/>
      <c r="AR307" s="281" t="b">
        <f>AND(RMDF!AU307&gt;=0, RMDF!AU307&lt;=1-SUM(RMDF!Z307,RMDF!AG307,RMDF!AN307), RMDF!AU307=ROUND(RMDF!AU307,4))</f>
        <v>1</v>
      </c>
      <c r="AS307" s="317">
        <f>RMDF!AS307</f>
        <v>0</v>
      </c>
      <c r="AT307" s="318" t="str">
        <f>IF(AS307=0,"",_xlfn.XLOOKUP(AS307,StatePicklist!$1:$1,StatePicklist!$3:$3,"NA",0))</f>
        <v/>
      </c>
      <c r="AU307" s="297" t="str">
        <f ca="1">IF(RMDF!AT307="", "", IF(ISNUMBER(MATCH(RMDF!AT307, INDIRECT(AT307), 0)), "OK", "Invalid"))</f>
        <v/>
      </c>
      <c r="AV307" s="281"/>
      <c r="AW307" s="281"/>
      <c r="AX307" s="281"/>
      <c r="AY307" s="281" t="b">
        <f>AND(RMDF!BB307&gt;=0, RMDF!BB307&lt;=1-SUM(RMDF!Z307,RMDF!AG307,RMDF!AN307,RMDF!AU307), RMDF!BB307=ROUND(RMDF!BB307,4))</f>
        <v>1</v>
      </c>
      <c r="AZ307" s="317">
        <f>RMDF!AZ307</f>
        <v>0</v>
      </c>
      <c r="BA307" s="318" t="str">
        <f>IF(AZ307=0,"",_xlfn.XLOOKUP(AZ307,StatePicklist!$1:$1,StatePicklist!$3:$3,"NA",0))</f>
        <v/>
      </c>
      <c r="BB307" s="297" t="str">
        <f ca="1">IF(RMDF!BA307="", "", IF(ISNUMBER(MATCH(RMDF!BA307, INDIRECT(BA307), 0)), "OK", "Invalid"))</f>
        <v/>
      </c>
      <c r="BC307" s="281"/>
      <c r="BD307" s="281"/>
      <c r="BE307" s="281"/>
      <c r="BF307" s="281" t="b">
        <f>AND(RMDF!BI307&gt;=0, RMDF!BI307&lt;=1-SUM(RMDF!Z307,RMDF!AG307,RMDF!AN307,RMDF!AU307,RMDF!BB307), RMDF!BI307=ROUND(RMDF!BI307,4))</f>
        <v>1</v>
      </c>
      <c r="BG307" s="317">
        <f>RMDF!BG307</f>
        <v>0</v>
      </c>
      <c r="BH307" s="318" t="str">
        <f>IF(BG307=0,"",_xlfn.XLOOKUP(BG307,StatePicklist!$1:$1,StatePicklist!$3:$3,"NA",0))</f>
        <v/>
      </c>
      <c r="BI307" s="297" t="str">
        <f ca="1">IF(RMDF!BH307="", "", IF(ISNUMBER(MATCH(RMDF!BH307, INDIRECT(BH307), 0)), "OK", "Invalid"))</f>
        <v/>
      </c>
      <c r="BJ307" s="281"/>
      <c r="BK307" s="281"/>
      <c r="BL307" s="281"/>
      <c r="BM307" s="281" t="b">
        <f>AND(RMDF!BP307&gt;=0, RMDF!BP307&lt;=1-SUM(RMDF!Z307,RMDF!AG307,RMDF!AN307,RMDF!AU307,RMDF!BB307,RMDF!BI307), RMDF!BP307=ROUND(RMDF!BP307,4))</f>
        <v>1</v>
      </c>
      <c r="BN307" s="317">
        <f>RMDF!BN307</f>
        <v>0</v>
      </c>
      <c r="BO307" s="318" t="str">
        <f>IF(BN307=0,"",_xlfn.XLOOKUP(BN307,StatePicklist!$1:$1,StatePicklist!$3:$3,"NA",0))</f>
        <v/>
      </c>
      <c r="BP307" s="297" t="str">
        <f ca="1">IF(RMDF!BO307="", "", IF(ISNUMBER(MATCH(RMDF!BO307, INDIRECT(BO307), 0)), "OK", "Invalid"))</f>
        <v/>
      </c>
      <c r="BQ307" s="281"/>
      <c r="BR307" s="281"/>
      <c r="BS307" s="281"/>
      <c r="BT307" s="281" t="b">
        <f>AND(RMDF!BW307&gt;=0, RMDF!BW307&lt;=1-SUM(RMDF!Z307,RMDF!AG307,RMDF!AN307,RMDF!AU307,RMDF!BB307,RMDF!BI307,RMDF!BP307), RMDF!BW307=ROUND(RMDF!BW307,4))</f>
        <v>1</v>
      </c>
      <c r="BU307" s="317">
        <f>RMDF!BU307</f>
        <v>0</v>
      </c>
      <c r="BV307" s="318" t="str">
        <f>IF(BU307=0,"",_xlfn.XLOOKUP(BU307,StatePicklist!$1:$1,StatePicklist!$3:$3,"NA",0))</f>
        <v/>
      </c>
      <c r="BW307" s="297" t="str">
        <f ca="1">IF(RMDF!BV307="", "", IF(ISNUMBER(MATCH(RMDF!BV307, INDIRECT(BV307), 0)), "OK", "Invalid"))</f>
        <v/>
      </c>
      <c r="BX307" s="281"/>
      <c r="BY307" s="281"/>
      <c r="BZ307" s="281"/>
      <c r="CA307" s="281" t="b">
        <f>AND(RMDF!CD307&gt;=0, RMDF!CD307&lt;=1-SUM(RMDF!Z307,RMDF!AG307,RMDF!AN307,RMDF!AU307,RMDF!BB307,RMDF!BI307,RMDF!BP307,RMDF!BW307), RMDF!CD307=ROUND(RMDF!CD307,4))</f>
        <v>1</v>
      </c>
      <c r="CB307" s="317">
        <f>RMDF!CB307</f>
        <v>0</v>
      </c>
      <c r="CC307" s="318" t="str">
        <f>IF(CB307=0,"",_xlfn.XLOOKUP(CB307,StatePicklist!$1:$1,StatePicklist!$3:$3,"NA",0))</f>
        <v/>
      </c>
      <c r="CD307" s="297" t="str">
        <f ca="1">IF(RMDF!CC307="", "", IF(ISNUMBER(MATCH(RMDF!CC307, INDIRECT(CC307), 0)), "OK", "Invalid"))</f>
        <v/>
      </c>
      <c r="CE307" s="281"/>
      <c r="CF307" s="281"/>
      <c r="CG307" s="281"/>
      <c r="CH307" s="281" t="b">
        <f>AND(RMDF!CK307&gt;=0, RMDF!CK307&lt;=1-SUM(RMDF!Z307,RMDF!AG307,RMDF!AN307,RMDF!AU307,RMDF!BB307,RMDF!BI307,RMDF!BP307,RMDF!BW307,RMDF!CD307), RMDF!CK307=ROUND(RMDF!CK307,4))</f>
        <v>1</v>
      </c>
      <c r="CI307" s="317">
        <f>RMDF!CI307</f>
        <v>0</v>
      </c>
      <c r="CJ307" s="318" t="str">
        <f>IF(CI307=0,"",_xlfn.XLOOKUP(CI307,StatePicklist!$1:$1,StatePicklist!$3:$3,"NA",0))</f>
        <v/>
      </c>
      <c r="CK307" s="297" t="str">
        <f ca="1">IF(RMDF!CJ307="", "", IF(ISNUMBER(MATCH(RMDF!CJ307, INDIRECT(CJ307), 0)), "OK", "Invalid"))</f>
        <v/>
      </c>
      <c r="CL307" s="281"/>
      <c r="CM307" s="281"/>
      <c r="CN307" s="281"/>
      <c r="CO307" s="281" t="b">
        <f>AND(RMDF!CR307&gt;=0, RMDF!CR307&lt;=1-SUM(RMDF!Z307,RMDF!AG307,RMDF!AN307,RMDF!AU307,RMDF!BB307,RMDF!BI307,RMDF!BP307,RMDF!BW307,RMDF!CD307,RMDF!CK307), RMDF!CR307=ROUND(RMDF!CR307,4))</f>
        <v>1</v>
      </c>
      <c r="CP307" s="317">
        <f>RMDF!CP307</f>
        <v>0</v>
      </c>
      <c r="CQ307" s="318" t="str">
        <f>IF(CP307=0,"",_xlfn.XLOOKUP(CP307,StatePicklist!$1:$1,StatePicklist!$3:$3,"NA",0))</f>
        <v/>
      </c>
      <c r="CR307" s="297" t="str">
        <f ca="1">IF(RMDF!CQ307="", "", IF(ISNUMBER(MATCH(RMDF!CQ307, INDIRECT(CQ307), 0)), "OK", "Invalid"))</f>
        <v/>
      </c>
      <c r="CS307" s="281"/>
      <c r="CT307" s="281"/>
      <c r="CU307" s="281"/>
      <c r="CV307" s="281" t="b">
        <f>AND(RMDF!CY307&gt;=0, RMDF!CY307&lt;=1-SUM(RMDF!Z307,RMDF!AG307,RMDF!AN307,RMDF!AU307,RMDF!BB307,RMDF!BI307,RMDF!BP307,RMDF!BW307,RMDF!CD307,RMDF!CK307,RMDF!CR307), RMDF!CY307=ROUND(RMDF!CY307,4))</f>
        <v>1</v>
      </c>
      <c r="CW307" s="317">
        <f>RMDF!CW307</f>
        <v>0</v>
      </c>
      <c r="CX307" s="318" t="str">
        <f>IF(CW307=0,"",_xlfn.XLOOKUP(CW307,StatePicklist!$1:$1,StatePicklist!$3:$3,"NA",0))</f>
        <v/>
      </c>
      <c r="CY307" s="297" t="str">
        <f ca="1">IF(RMDF!CX307="", "", IF(ISNUMBER(MATCH(RMDF!CX307, INDIRECT(CX307), 0)), "OK", "Invalid"))</f>
        <v/>
      </c>
      <c r="CZ307" s="281"/>
      <c r="DA307" s="281"/>
      <c r="DB307" s="281"/>
      <c r="DC307" s="281" t="b">
        <f>AND(RMDF!DF307&gt;=0, RMDF!DF307&lt;=1-SUM(RMDF!Z307,RMDF!AG307,RMDF!AN307,RMDF!AU307,RMDF!BB307,RMDF!BI307,RMDF!BP307,RMDF!BW307,RMDF!CD307,RMDF!CK307,RMDF!CR307,RMDF!CY307), RMDF!DF307=ROUND(RMDF!DF307,4))</f>
        <v>1</v>
      </c>
      <c r="DD307" s="317">
        <f>RMDF!DD307</f>
        <v>0</v>
      </c>
      <c r="DE307" s="318" t="str">
        <f>IF(DD307=0,"",_xlfn.XLOOKUP(DD307,StatePicklist!$1:$1,StatePicklist!$3:$3,"NA",0))</f>
        <v/>
      </c>
      <c r="DF307" s="297" t="str">
        <f ca="1">IF(RMDF!DE307="", "", IF(ISNUMBER(MATCH(RMDF!DE307, INDIRECT(DE307), 0)), "OK", "Invalid"))</f>
        <v/>
      </c>
      <c r="DG307" s="281"/>
      <c r="DH307" s="281"/>
      <c r="DI307" s="281"/>
      <c r="DJ307" s="281" t="b">
        <f>AND(RMDF!DM307&gt;=0, RMDF!DM307&lt;=1-SUM(RMDF!Z307,RMDF!AG307,RMDF!AN307,RMDF!AU307,RMDF!BB307,RMDF!BI307,RMDF!BP307,RMDF!BW307,RMDF!CD307,RMDF!CK307,RMDF!CR307,RMDF!CY307,RMDF!DF307), RMDF!DM307=ROUND(RMDF!DM307,4))</f>
        <v>1</v>
      </c>
      <c r="DK307" s="317">
        <f>RMDF!DK307</f>
        <v>0</v>
      </c>
      <c r="DL307" s="318" t="str">
        <f>IF(DK307=0,"",_xlfn.XLOOKUP(DK307,StatePicklist!$1:$1,StatePicklist!$3:$3,"NA",0))</f>
        <v/>
      </c>
      <c r="DM307" s="297" t="str">
        <f ca="1">IF(RMDF!DL307="", "", IF(ISNUMBER(MATCH(RMDF!DL307, INDIRECT(DL307), 0)), "OK", "Invalid"))</f>
        <v/>
      </c>
      <c r="DN307" s="281"/>
      <c r="DO307" s="281"/>
      <c r="DP307" s="281"/>
      <c r="DQ307" s="281" t="b">
        <f>AND(RMDF!DT307&gt;=0, RMDF!DT307&lt;=1-SUM(RMDF!Z307,RMDF!AG307,RMDF!AN307,RMDF!AU307,RMDF!BB307,RMDF!BI307,RMDF!BP307,RMDF!BW307,RMDF!CD307,RMDF!CK307,RMDF!CR307,RMDF!CY307,RMDF!DF307,RMDF!DM307), RMDF!DT307=ROUND(RMDF!DT307,4))</f>
        <v>1</v>
      </c>
      <c r="DR307" s="317">
        <f>RMDF!DR307</f>
        <v>0</v>
      </c>
      <c r="DS307" s="318" t="str">
        <f>IF(DR307=0,"",_xlfn.XLOOKUP(DR307,StatePicklist!$1:$1,StatePicklist!$3:$3,"NA",0))</f>
        <v/>
      </c>
      <c r="DT307" s="297" t="str">
        <f ca="1">IF(RMDF!DS307="", "", IF(ISNUMBER(MATCH(RMDF!DS307, INDIRECT(DS307), 0)), "OK", "Invalid"))</f>
        <v/>
      </c>
      <c r="DU307" s="281"/>
      <c r="DV307" s="281"/>
      <c r="DW307" s="281"/>
      <c r="DX307" s="281" t="b">
        <f>AND(RMDF!EA307&gt;=0, RMDF!EA307&lt;=1-SUM(RMDF!Z307,RMDF!AG307,RMDF!AN307,RMDF!AU307,RMDF!BB307,RMDF!BI307,RMDF!BP307,RMDF!BW307,RMDF!CD307,RMDF!CK307,RMDF!CR307,RMDF!CY307,RMDF!DF307,RMDF!DM307,RMDF!DT307), RMDF!EA307=ROUND(RMDF!EA307,4))</f>
        <v>1</v>
      </c>
      <c r="DY307" s="317">
        <f>RMDF!DY307</f>
        <v>0</v>
      </c>
      <c r="DZ307" s="318" t="str">
        <f>IF(DY307=0,"",_xlfn.XLOOKUP(DY307,StatePicklist!$1:$1,StatePicklist!$3:$3,"NA",0))</f>
        <v/>
      </c>
      <c r="EA307" s="297" t="str">
        <f ca="1">IF(RMDF!DZ307="", "", IF(ISNUMBER(MATCH(RMDF!DZ307, INDIRECT(DZ307), 0)), "OK", "Invalid"))</f>
        <v/>
      </c>
      <c r="EB307" s="281"/>
      <c r="EC307" s="281"/>
      <c r="ED307" s="281"/>
      <c r="EE307" s="281" t="b">
        <f>AND(RMDF!EH307&gt;=0, RMDF!EH307&lt;=1-SUM(RMDF!Z307,RMDF!AG307,RMDF!AN307,RMDF!AU307,RMDF!BB307,RMDF!BI307,RMDF!BP307,RMDF!BW307,RMDF!CD307,RMDF!CK307,RMDF!CR307,RMDF!CY307,RMDF!DF307,RMDF!DM307,RMDF!DT307,RMDF!EA307), RMDF!EH307=ROUND(RMDF!EH307,4))</f>
        <v>1</v>
      </c>
      <c r="EF307" s="317">
        <f>RMDF!EF307</f>
        <v>0</v>
      </c>
      <c r="EG307" s="318" t="str">
        <f>IF(EF307=0,"",_xlfn.XLOOKUP(EF307,StatePicklist!$1:$1,StatePicklist!$3:$3,"NA",0))</f>
        <v/>
      </c>
      <c r="EH307" s="297" t="str">
        <f ca="1">IF(RMDF!EG307="", "", IF(ISNUMBER(MATCH(RMDF!EG307, INDIRECT(EG307), 0)), "OK", "Invalid"))</f>
        <v/>
      </c>
      <c r="EI307" s="281"/>
      <c r="EJ307" s="281"/>
      <c r="EK307" s="281"/>
      <c r="EL307" s="281" t="b">
        <f>AND(RMDF!EO307&gt;=0, RMDF!EO307&lt;=1-SUM(RMDF!Z307,RMDF!AG307,RMDF!AN307,RMDF!AU307,RMDF!BB307,RMDF!BI307,RMDF!BP307,RMDF!BW307,RMDF!CD307,RMDF!CK307,RMDF!CR307,RMDF!CY307,RMDF!DF307,RMDF!DM307,RMDF!DT307,RMDF!EA307,RMDF!EH307), RMDF!EO307=ROUND(RMDF!EO307,4))</f>
        <v>1</v>
      </c>
      <c r="EM307" s="317">
        <f>RMDF!EM307</f>
        <v>0</v>
      </c>
      <c r="EN307" s="318" t="str">
        <f>IF(EM307=0,"",_xlfn.XLOOKUP(EM307,StatePicklist!$1:$1,StatePicklist!$3:$3,"NA",0))</f>
        <v/>
      </c>
      <c r="EO307" s="297" t="str">
        <f ca="1">IF(RMDF!EN307="", "", IF(ISNUMBER(MATCH(RMDF!EN307, INDIRECT(EN307), 0)), "OK", "Invalid"))</f>
        <v/>
      </c>
      <c r="EP307" s="281"/>
      <c r="EQ307" s="281"/>
      <c r="ER307" s="281"/>
      <c r="ES307" s="281" t="b">
        <f>AND(RMDF!EV307&gt;=0, RMDF!EV307&lt;=1-SUM(RMDF!Z307,RMDF!AG307,RMDF!AN307,RMDF!AU307,RMDF!BB307,RMDF!BI307,RMDF!BP307,RMDF!BW307,RMDF!CD307,RMDF!CK307,RMDF!CR307,RMDF!CY307,RMDF!DF307,RMDF!DM307,RMDF!DT307,RMDF!EA307,RMDF!EH307,RMDF!EO307), RMDF!EV307=ROUND(RMDF!EV307,4))</f>
        <v>1</v>
      </c>
      <c r="ET307" s="317">
        <f>RMDF!ET307</f>
        <v>0</v>
      </c>
      <c r="EU307" s="318" t="str">
        <f>IF(ET307=0,"",_xlfn.XLOOKUP(ET307,StatePicklist!$1:$1,StatePicklist!$3:$3,"NA",0))</f>
        <v/>
      </c>
      <c r="EV307" s="297" t="str">
        <f ca="1">IF(RMDF!EU307="", "", IF(ISNUMBER(MATCH(RMDF!EU307, INDIRECT(EU307), 0)), "OK", "Invalid"))</f>
        <v/>
      </c>
      <c r="EW307" s="281"/>
      <c r="EX307" s="281"/>
      <c r="EY307" s="281"/>
      <c r="EZ307" s="281" t="b">
        <f>AND(RMDF!FC307&gt;=0, RMDF!FC307&lt;=1-SUM(RMDF!Z307,RMDF!AG307,RMDF!AN307,RMDF!AU307,RMDF!BB307,RMDF!BI307,RMDF!BP307,RMDF!BW307,RMDF!CD307,RMDF!CK307,RMDF!CR307,RMDF!CY307,RMDF!DF307,RMDF!DM307,RMDF!DT307,RMDF!EA307,RMDF!EH307,RMDF!EO307,RMDF!EV307), RMDF!FC307=ROUND(RMDF!FC307,4))</f>
        <v>1</v>
      </c>
      <c r="FA307" s="317">
        <f>RMDF!FA307</f>
        <v>0</v>
      </c>
      <c r="FB307" s="318" t="str">
        <f>IF(FA307=0,"",_xlfn.XLOOKUP(FA307,StatePicklist!$1:$1,StatePicklist!$3:$3,"NA",0))</f>
        <v/>
      </c>
      <c r="FC307" s="297" t="str">
        <f ca="1">IF(RMDF!FB307="", "", IF(ISNUMBER(MATCH(RMDF!FB307, INDIRECT(FB307), 0)), "OK", "Invalid"))</f>
        <v/>
      </c>
    </row>
    <row r="308" spans="1:159" s="205" customFormat="1" ht="39.9" customHeight="1" x14ac:dyDescent="0.25">
      <c r="A308" s="206"/>
      <c r="B308" s="196"/>
      <c r="C308" s="197"/>
      <c r="D308" s="198"/>
      <c r="E308" s="199"/>
      <c r="F308" s="200"/>
      <c r="G308" s="201"/>
      <c r="H308" s="292"/>
      <c r="I308" s="305">
        <f>RMDF!I308</f>
        <v>0</v>
      </c>
      <c r="J308" s="305" t="str">
        <f>IF(I308=ProductCode!$B$30,"PDReclPost",IF(OR(I308=ProductCode!$C$30,I308=ProductCode!$E$30,I308=ProductCode!$G$30),"PDPreCon",IF(OR(I308=ProductCode!$D$30,I308=ProductCode!$F$30),"PDNotReclPost","")))</f>
        <v/>
      </c>
      <c r="K308" s="305" t="str">
        <f t="shared" si="21"/>
        <v/>
      </c>
      <c r="L308" s="289"/>
      <c r="M308" s="305" t="str">
        <f t="shared" si="21"/>
        <v/>
      </c>
      <c r="N308" s="289" t="b">
        <f>AND(RMDF!N308&gt;=0, RMDF!N308&lt;=1-RMDF!L308, RMDF!N308=ROUND(RMDF!N308,4))</f>
        <v>1</v>
      </c>
      <c r="O308" s="286" t="str">
        <f>IF(P308="","",IF(I308="","",IF(LEFT(I308,13)="Reclaimed pos",RawMaterialCode!$E$569,RawMaterialCode!$E$568)))</f>
        <v>Reclaimed pre-consumer mixed fibers (RM0578)</v>
      </c>
      <c r="P308" s="295">
        <f t="shared" si="22"/>
        <v>1</v>
      </c>
      <c r="Q308" s="202"/>
      <c r="R308" s="203"/>
      <c r="S308" s="204" t="str">
        <f t="shared" si="23"/>
        <v/>
      </c>
      <c r="T308" s="281"/>
      <c r="U308" s="281"/>
      <c r="V308" s="281"/>
      <c r="W308" s="281"/>
      <c r="X308" s="317">
        <f>RMDF!X308</f>
        <v>0</v>
      </c>
      <c r="Y308" s="318" t="str">
        <f>IF(X308=0,"",_xlfn.XLOOKUP(X308,StatePicklist!$1:$1,StatePicklist!$3:$3,"NA",0))</f>
        <v/>
      </c>
      <c r="Z308" s="297" t="str">
        <f ca="1">IF(RMDF!Y308="", "", IF(ISNUMBER(MATCH(RMDF!Y308, INDIRECT(Y308), 0)), "OK", "Invalid"))</f>
        <v/>
      </c>
      <c r="AA308" s="281"/>
      <c r="AB308" s="281"/>
      <c r="AC308" s="281"/>
      <c r="AD308" s="281" t="b">
        <f>AND(RMDF!AG308&gt;=0, RMDF!AG308&lt;=1-RMDF!Z308, RMDF!AG308=ROUND(RMDF!AG308,4))</f>
        <v>1</v>
      </c>
      <c r="AE308" s="317">
        <f>RMDF!AE308</f>
        <v>0</v>
      </c>
      <c r="AF308" s="318" t="str">
        <f>IF(AE308=0,"",_xlfn.XLOOKUP(AE308,StatePicklist!$1:$1,StatePicklist!$3:$3,"NA",0))</f>
        <v/>
      </c>
      <c r="AG308" s="297" t="str">
        <f ca="1">IF(RMDF!AF308="", "", IF(ISNUMBER(MATCH(RMDF!AF308, INDIRECT(AF308), 0)), "OK", "Invalid"))</f>
        <v/>
      </c>
      <c r="AH308" s="281"/>
      <c r="AI308" s="281"/>
      <c r="AJ308" s="281"/>
      <c r="AK308" s="281" t="b">
        <f>AND(RMDF!AN308&gt;=0, RMDF!AN308&lt;=1-SUM(RMDF!Z308,RMDF!AG308), RMDF!AN308=ROUND(RMDF!AN308,4))</f>
        <v>1</v>
      </c>
      <c r="AL308" s="317">
        <f>RMDF!AL308</f>
        <v>0</v>
      </c>
      <c r="AM308" s="318" t="str">
        <f>IF(AL308=0,"",_xlfn.XLOOKUP(AL308,StatePicklist!$1:$1,StatePicklist!$3:$3,"NA",0))</f>
        <v/>
      </c>
      <c r="AN308" s="297" t="str">
        <f ca="1">IF(RMDF!AM308="", "", IF(ISNUMBER(MATCH(RMDF!AM308, INDIRECT(AM308), 0)), "OK", "Invalid"))</f>
        <v/>
      </c>
      <c r="AO308" s="281"/>
      <c r="AP308" s="281"/>
      <c r="AQ308" s="281"/>
      <c r="AR308" s="281" t="b">
        <f>AND(RMDF!AU308&gt;=0, RMDF!AU308&lt;=1-SUM(RMDF!Z308,RMDF!AG308,RMDF!AN308), RMDF!AU308=ROUND(RMDF!AU308,4))</f>
        <v>1</v>
      </c>
      <c r="AS308" s="317">
        <f>RMDF!AS308</f>
        <v>0</v>
      </c>
      <c r="AT308" s="318" t="str">
        <f>IF(AS308=0,"",_xlfn.XLOOKUP(AS308,StatePicklist!$1:$1,StatePicklist!$3:$3,"NA",0))</f>
        <v/>
      </c>
      <c r="AU308" s="297" t="str">
        <f ca="1">IF(RMDF!AT308="", "", IF(ISNUMBER(MATCH(RMDF!AT308, INDIRECT(AT308), 0)), "OK", "Invalid"))</f>
        <v/>
      </c>
      <c r="AV308" s="281"/>
      <c r="AW308" s="281"/>
      <c r="AX308" s="281"/>
      <c r="AY308" s="281" t="b">
        <f>AND(RMDF!BB308&gt;=0, RMDF!BB308&lt;=1-SUM(RMDF!Z308,RMDF!AG308,RMDF!AN308,RMDF!AU308), RMDF!BB308=ROUND(RMDF!BB308,4))</f>
        <v>1</v>
      </c>
      <c r="AZ308" s="317">
        <f>RMDF!AZ308</f>
        <v>0</v>
      </c>
      <c r="BA308" s="318" t="str">
        <f>IF(AZ308=0,"",_xlfn.XLOOKUP(AZ308,StatePicklist!$1:$1,StatePicklist!$3:$3,"NA",0))</f>
        <v/>
      </c>
      <c r="BB308" s="297" t="str">
        <f ca="1">IF(RMDF!BA308="", "", IF(ISNUMBER(MATCH(RMDF!BA308, INDIRECT(BA308), 0)), "OK", "Invalid"))</f>
        <v/>
      </c>
      <c r="BC308" s="281"/>
      <c r="BD308" s="281"/>
      <c r="BE308" s="281"/>
      <c r="BF308" s="281" t="b">
        <f>AND(RMDF!BI308&gt;=0, RMDF!BI308&lt;=1-SUM(RMDF!Z308,RMDF!AG308,RMDF!AN308,RMDF!AU308,RMDF!BB308), RMDF!BI308=ROUND(RMDF!BI308,4))</f>
        <v>1</v>
      </c>
      <c r="BG308" s="317">
        <f>RMDF!BG308</f>
        <v>0</v>
      </c>
      <c r="BH308" s="318" t="str">
        <f>IF(BG308=0,"",_xlfn.XLOOKUP(BG308,StatePicklist!$1:$1,StatePicklist!$3:$3,"NA",0))</f>
        <v/>
      </c>
      <c r="BI308" s="297" t="str">
        <f ca="1">IF(RMDF!BH308="", "", IF(ISNUMBER(MATCH(RMDF!BH308, INDIRECT(BH308), 0)), "OK", "Invalid"))</f>
        <v/>
      </c>
      <c r="BJ308" s="281"/>
      <c r="BK308" s="281"/>
      <c r="BL308" s="281"/>
      <c r="BM308" s="281" t="b">
        <f>AND(RMDF!BP308&gt;=0, RMDF!BP308&lt;=1-SUM(RMDF!Z308,RMDF!AG308,RMDF!AN308,RMDF!AU308,RMDF!BB308,RMDF!BI308), RMDF!BP308=ROUND(RMDF!BP308,4))</f>
        <v>1</v>
      </c>
      <c r="BN308" s="317">
        <f>RMDF!BN308</f>
        <v>0</v>
      </c>
      <c r="BO308" s="318" t="str">
        <f>IF(BN308=0,"",_xlfn.XLOOKUP(BN308,StatePicklist!$1:$1,StatePicklist!$3:$3,"NA",0))</f>
        <v/>
      </c>
      <c r="BP308" s="297" t="str">
        <f ca="1">IF(RMDF!BO308="", "", IF(ISNUMBER(MATCH(RMDF!BO308, INDIRECT(BO308), 0)), "OK", "Invalid"))</f>
        <v/>
      </c>
      <c r="BQ308" s="281"/>
      <c r="BR308" s="281"/>
      <c r="BS308" s="281"/>
      <c r="BT308" s="281" t="b">
        <f>AND(RMDF!BW308&gt;=0, RMDF!BW308&lt;=1-SUM(RMDF!Z308,RMDF!AG308,RMDF!AN308,RMDF!AU308,RMDF!BB308,RMDF!BI308,RMDF!BP308), RMDF!BW308=ROUND(RMDF!BW308,4))</f>
        <v>1</v>
      </c>
      <c r="BU308" s="317">
        <f>RMDF!BU308</f>
        <v>0</v>
      </c>
      <c r="BV308" s="318" t="str">
        <f>IF(BU308=0,"",_xlfn.XLOOKUP(BU308,StatePicklist!$1:$1,StatePicklist!$3:$3,"NA",0))</f>
        <v/>
      </c>
      <c r="BW308" s="297" t="str">
        <f ca="1">IF(RMDF!BV308="", "", IF(ISNUMBER(MATCH(RMDF!BV308, INDIRECT(BV308), 0)), "OK", "Invalid"))</f>
        <v/>
      </c>
      <c r="BX308" s="281"/>
      <c r="BY308" s="281"/>
      <c r="BZ308" s="281"/>
      <c r="CA308" s="281" t="b">
        <f>AND(RMDF!CD308&gt;=0, RMDF!CD308&lt;=1-SUM(RMDF!Z308,RMDF!AG308,RMDF!AN308,RMDF!AU308,RMDF!BB308,RMDF!BI308,RMDF!BP308,RMDF!BW308), RMDF!CD308=ROUND(RMDF!CD308,4))</f>
        <v>1</v>
      </c>
      <c r="CB308" s="317">
        <f>RMDF!CB308</f>
        <v>0</v>
      </c>
      <c r="CC308" s="318" t="str">
        <f>IF(CB308=0,"",_xlfn.XLOOKUP(CB308,StatePicklist!$1:$1,StatePicklist!$3:$3,"NA",0))</f>
        <v/>
      </c>
      <c r="CD308" s="297" t="str">
        <f ca="1">IF(RMDF!CC308="", "", IF(ISNUMBER(MATCH(RMDF!CC308, INDIRECT(CC308), 0)), "OK", "Invalid"))</f>
        <v/>
      </c>
      <c r="CE308" s="281"/>
      <c r="CF308" s="281"/>
      <c r="CG308" s="281"/>
      <c r="CH308" s="281" t="b">
        <f>AND(RMDF!CK308&gt;=0, RMDF!CK308&lt;=1-SUM(RMDF!Z308,RMDF!AG308,RMDF!AN308,RMDF!AU308,RMDF!BB308,RMDF!BI308,RMDF!BP308,RMDF!BW308,RMDF!CD308), RMDF!CK308=ROUND(RMDF!CK308,4))</f>
        <v>1</v>
      </c>
      <c r="CI308" s="317">
        <f>RMDF!CI308</f>
        <v>0</v>
      </c>
      <c r="CJ308" s="318" t="str">
        <f>IF(CI308=0,"",_xlfn.XLOOKUP(CI308,StatePicklist!$1:$1,StatePicklist!$3:$3,"NA",0))</f>
        <v/>
      </c>
      <c r="CK308" s="297" t="str">
        <f ca="1">IF(RMDF!CJ308="", "", IF(ISNUMBER(MATCH(RMDF!CJ308, INDIRECT(CJ308), 0)), "OK", "Invalid"))</f>
        <v/>
      </c>
      <c r="CL308" s="281"/>
      <c r="CM308" s="281"/>
      <c r="CN308" s="281"/>
      <c r="CO308" s="281" t="b">
        <f>AND(RMDF!CR308&gt;=0, RMDF!CR308&lt;=1-SUM(RMDF!Z308,RMDF!AG308,RMDF!AN308,RMDF!AU308,RMDF!BB308,RMDF!BI308,RMDF!BP308,RMDF!BW308,RMDF!CD308,RMDF!CK308), RMDF!CR308=ROUND(RMDF!CR308,4))</f>
        <v>1</v>
      </c>
      <c r="CP308" s="317">
        <f>RMDF!CP308</f>
        <v>0</v>
      </c>
      <c r="CQ308" s="318" t="str">
        <f>IF(CP308=0,"",_xlfn.XLOOKUP(CP308,StatePicklist!$1:$1,StatePicklist!$3:$3,"NA",0))</f>
        <v/>
      </c>
      <c r="CR308" s="297" t="str">
        <f ca="1">IF(RMDF!CQ308="", "", IF(ISNUMBER(MATCH(RMDF!CQ308, INDIRECT(CQ308), 0)), "OK", "Invalid"))</f>
        <v/>
      </c>
      <c r="CS308" s="281"/>
      <c r="CT308" s="281"/>
      <c r="CU308" s="281"/>
      <c r="CV308" s="281" t="b">
        <f>AND(RMDF!CY308&gt;=0, RMDF!CY308&lt;=1-SUM(RMDF!Z308,RMDF!AG308,RMDF!AN308,RMDF!AU308,RMDF!BB308,RMDF!BI308,RMDF!BP308,RMDF!BW308,RMDF!CD308,RMDF!CK308,RMDF!CR308), RMDF!CY308=ROUND(RMDF!CY308,4))</f>
        <v>1</v>
      </c>
      <c r="CW308" s="317">
        <f>RMDF!CW308</f>
        <v>0</v>
      </c>
      <c r="CX308" s="318" t="str">
        <f>IF(CW308=0,"",_xlfn.XLOOKUP(CW308,StatePicklist!$1:$1,StatePicklist!$3:$3,"NA",0))</f>
        <v/>
      </c>
      <c r="CY308" s="297" t="str">
        <f ca="1">IF(RMDF!CX308="", "", IF(ISNUMBER(MATCH(RMDF!CX308, INDIRECT(CX308), 0)), "OK", "Invalid"))</f>
        <v/>
      </c>
      <c r="CZ308" s="281"/>
      <c r="DA308" s="281"/>
      <c r="DB308" s="281"/>
      <c r="DC308" s="281" t="b">
        <f>AND(RMDF!DF308&gt;=0, RMDF!DF308&lt;=1-SUM(RMDF!Z308,RMDF!AG308,RMDF!AN308,RMDF!AU308,RMDF!BB308,RMDF!BI308,RMDF!BP308,RMDF!BW308,RMDF!CD308,RMDF!CK308,RMDF!CR308,RMDF!CY308), RMDF!DF308=ROUND(RMDF!DF308,4))</f>
        <v>1</v>
      </c>
      <c r="DD308" s="317">
        <f>RMDF!DD308</f>
        <v>0</v>
      </c>
      <c r="DE308" s="318" t="str">
        <f>IF(DD308=0,"",_xlfn.XLOOKUP(DD308,StatePicklist!$1:$1,StatePicklist!$3:$3,"NA",0))</f>
        <v/>
      </c>
      <c r="DF308" s="297" t="str">
        <f ca="1">IF(RMDF!DE308="", "", IF(ISNUMBER(MATCH(RMDF!DE308, INDIRECT(DE308), 0)), "OK", "Invalid"))</f>
        <v/>
      </c>
      <c r="DG308" s="281"/>
      <c r="DH308" s="281"/>
      <c r="DI308" s="281"/>
      <c r="DJ308" s="281" t="b">
        <f>AND(RMDF!DM308&gt;=0, RMDF!DM308&lt;=1-SUM(RMDF!Z308,RMDF!AG308,RMDF!AN308,RMDF!AU308,RMDF!BB308,RMDF!BI308,RMDF!BP308,RMDF!BW308,RMDF!CD308,RMDF!CK308,RMDF!CR308,RMDF!CY308,RMDF!DF308), RMDF!DM308=ROUND(RMDF!DM308,4))</f>
        <v>1</v>
      </c>
      <c r="DK308" s="317">
        <f>RMDF!DK308</f>
        <v>0</v>
      </c>
      <c r="DL308" s="318" t="str">
        <f>IF(DK308=0,"",_xlfn.XLOOKUP(DK308,StatePicklist!$1:$1,StatePicklist!$3:$3,"NA",0))</f>
        <v/>
      </c>
      <c r="DM308" s="297" t="str">
        <f ca="1">IF(RMDF!DL308="", "", IF(ISNUMBER(MATCH(RMDF!DL308, INDIRECT(DL308), 0)), "OK", "Invalid"))</f>
        <v/>
      </c>
      <c r="DN308" s="281"/>
      <c r="DO308" s="281"/>
      <c r="DP308" s="281"/>
      <c r="DQ308" s="281" t="b">
        <f>AND(RMDF!DT308&gt;=0, RMDF!DT308&lt;=1-SUM(RMDF!Z308,RMDF!AG308,RMDF!AN308,RMDF!AU308,RMDF!BB308,RMDF!BI308,RMDF!BP308,RMDF!BW308,RMDF!CD308,RMDF!CK308,RMDF!CR308,RMDF!CY308,RMDF!DF308,RMDF!DM308), RMDF!DT308=ROUND(RMDF!DT308,4))</f>
        <v>1</v>
      </c>
      <c r="DR308" s="317">
        <f>RMDF!DR308</f>
        <v>0</v>
      </c>
      <c r="DS308" s="318" t="str">
        <f>IF(DR308=0,"",_xlfn.XLOOKUP(DR308,StatePicklist!$1:$1,StatePicklist!$3:$3,"NA",0))</f>
        <v/>
      </c>
      <c r="DT308" s="297" t="str">
        <f ca="1">IF(RMDF!DS308="", "", IF(ISNUMBER(MATCH(RMDF!DS308, INDIRECT(DS308), 0)), "OK", "Invalid"))</f>
        <v/>
      </c>
      <c r="DU308" s="281"/>
      <c r="DV308" s="281"/>
      <c r="DW308" s="281"/>
      <c r="DX308" s="281" t="b">
        <f>AND(RMDF!EA308&gt;=0, RMDF!EA308&lt;=1-SUM(RMDF!Z308,RMDF!AG308,RMDF!AN308,RMDF!AU308,RMDF!BB308,RMDF!BI308,RMDF!BP308,RMDF!BW308,RMDF!CD308,RMDF!CK308,RMDF!CR308,RMDF!CY308,RMDF!DF308,RMDF!DM308,RMDF!DT308), RMDF!EA308=ROUND(RMDF!EA308,4))</f>
        <v>1</v>
      </c>
      <c r="DY308" s="317">
        <f>RMDF!DY308</f>
        <v>0</v>
      </c>
      <c r="DZ308" s="318" t="str">
        <f>IF(DY308=0,"",_xlfn.XLOOKUP(DY308,StatePicklist!$1:$1,StatePicklist!$3:$3,"NA",0))</f>
        <v/>
      </c>
      <c r="EA308" s="297" t="str">
        <f ca="1">IF(RMDF!DZ308="", "", IF(ISNUMBER(MATCH(RMDF!DZ308, INDIRECT(DZ308), 0)), "OK", "Invalid"))</f>
        <v/>
      </c>
      <c r="EB308" s="281"/>
      <c r="EC308" s="281"/>
      <c r="ED308" s="281"/>
      <c r="EE308" s="281" t="b">
        <f>AND(RMDF!EH308&gt;=0, RMDF!EH308&lt;=1-SUM(RMDF!Z308,RMDF!AG308,RMDF!AN308,RMDF!AU308,RMDF!BB308,RMDF!BI308,RMDF!BP308,RMDF!BW308,RMDF!CD308,RMDF!CK308,RMDF!CR308,RMDF!CY308,RMDF!DF308,RMDF!DM308,RMDF!DT308,RMDF!EA308), RMDF!EH308=ROUND(RMDF!EH308,4))</f>
        <v>1</v>
      </c>
      <c r="EF308" s="317">
        <f>RMDF!EF308</f>
        <v>0</v>
      </c>
      <c r="EG308" s="318" t="str">
        <f>IF(EF308=0,"",_xlfn.XLOOKUP(EF308,StatePicklist!$1:$1,StatePicklist!$3:$3,"NA",0))</f>
        <v/>
      </c>
      <c r="EH308" s="297" t="str">
        <f ca="1">IF(RMDF!EG308="", "", IF(ISNUMBER(MATCH(RMDF!EG308, INDIRECT(EG308), 0)), "OK", "Invalid"))</f>
        <v/>
      </c>
      <c r="EI308" s="281"/>
      <c r="EJ308" s="281"/>
      <c r="EK308" s="281"/>
      <c r="EL308" s="281" t="b">
        <f>AND(RMDF!EO308&gt;=0, RMDF!EO308&lt;=1-SUM(RMDF!Z308,RMDF!AG308,RMDF!AN308,RMDF!AU308,RMDF!BB308,RMDF!BI308,RMDF!BP308,RMDF!BW308,RMDF!CD308,RMDF!CK308,RMDF!CR308,RMDF!CY308,RMDF!DF308,RMDF!DM308,RMDF!DT308,RMDF!EA308,RMDF!EH308), RMDF!EO308=ROUND(RMDF!EO308,4))</f>
        <v>1</v>
      </c>
      <c r="EM308" s="317">
        <f>RMDF!EM308</f>
        <v>0</v>
      </c>
      <c r="EN308" s="318" t="str">
        <f>IF(EM308=0,"",_xlfn.XLOOKUP(EM308,StatePicklist!$1:$1,StatePicklist!$3:$3,"NA",0))</f>
        <v/>
      </c>
      <c r="EO308" s="297" t="str">
        <f ca="1">IF(RMDF!EN308="", "", IF(ISNUMBER(MATCH(RMDF!EN308, INDIRECT(EN308), 0)), "OK", "Invalid"))</f>
        <v/>
      </c>
      <c r="EP308" s="281"/>
      <c r="EQ308" s="281"/>
      <c r="ER308" s="281"/>
      <c r="ES308" s="281" t="b">
        <f>AND(RMDF!EV308&gt;=0, RMDF!EV308&lt;=1-SUM(RMDF!Z308,RMDF!AG308,RMDF!AN308,RMDF!AU308,RMDF!BB308,RMDF!BI308,RMDF!BP308,RMDF!BW308,RMDF!CD308,RMDF!CK308,RMDF!CR308,RMDF!CY308,RMDF!DF308,RMDF!DM308,RMDF!DT308,RMDF!EA308,RMDF!EH308,RMDF!EO308), RMDF!EV308=ROUND(RMDF!EV308,4))</f>
        <v>1</v>
      </c>
      <c r="ET308" s="317">
        <f>RMDF!ET308</f>
        <v>0</v>
      </c>
      <c r="EU308" s="318" t="str">
        <f>IF(ET308=0,"",_xlfn.XLOOKUP(ET308,StatePicklist!$1:$1,StatePicklist!$3:$3,"NA",0))</f>
        <v/>
      </c>
      <c r="EV308" s="297" t="str">
        <f ca="1">IF(RMDF!EU308="", "", IF(ISNUMBER(MATCH(RMDF!EU308, INDIRECT(EU308), 0)), "OK", "Invalid"))</f>
        <v/>
      </c>
      <c r="EW308" s="281"/>
      <c r="EX308" s="281"/>
      <c r="EY308" s="281"/>
      <c r="EZ308" s="281" t="b">
        <f>AND(RMDF!FC308&gt;=0, RMDF!FC308&lt;=1-SUM(RMDF!Z308,RMDF!AG308,RMDF!AN308,RMDF!AU308,RMDF!BB308,RMDF!BI308,RMDF!BP308,RMDF!BW308,RMDF!CD308,RMDF!CK308,RMDF!CR308,RMDF!CY308,RMDF!DF308,RMDF!DM308,RMDF!DT308,RMDF!EA308,RMDF!EH308,RMDF!EO308,RMDF!EV308), RMDF!FC308=ROUND(RMDF!FC308,4))</f>
        <v>1</v>
      </c>
      <c r="FA308" s="317">
        <f>RMDF!FA308</f>
        <v>0</v>
      </c>
      <c r="FB308" s="318" t="str">
        <f>IF(FA308=0,"",_xlfn.XLOOKUP(FA308,StatePicklist!$1:$1,StatePicklist!$3:$3,"NA",0))</f>
        <v/>
      </c>
      <c r="FC308" s="297" t="str">
        <f ca="1">IF(RMDF!FB308="", "", IF(ISNUMBER(MATCH(RMDF!FB308, INDIRECT(FB308), 0)), "OK", "Invalid"))</f>
        <v/>
      </c>
    </row>
    <row r="309" spans="1:159" s="205" customFormat="1" ht="39.9" customHeight="1" x14ac:dyDescent="0.25">
      <c r="A309" s="206"/>
      <c r="B309" s="196"/>
      <c r="C309" s="197"/>
      <c r="D309" s="198"/>
      <c r="E309" s="199"/>
      <c r="F309" s="200"/>
      <c r="G309" s="201"/>
      <c r="H309" s="292"/>
      <c r="I309" s="305">
        <f>RMDF!I309</f>
        <v>0</v>
      </c>
      <c r="J309" s="305" t="str">
        <f>IF(I309=ProductCode!$B$30,"PDReclPost",IF(OR(I309=ProductCode!$C$30,I309=ProductCode!$E$30,I309=ProductCode!$G$30),"PDPreCon",IF(OR(I309=ProductCode!$D$30,I309=ProductCode!$F$30),"PDNotReclPost","")))</f>
        <v/>
      </c>
      <c r="K309" s="305" t="str">
        <f t="shared" si="21"/>
        <v/>
      </c>
      <c r="L309" s="289"/>
      <c r="M309" s="305" t="str">
        <f t="shared" si="21"/>
        <v/>
      </c>
      <c r="N309" s="289" t="b">
        <f>AND(RMDF!N309&gt;=0, RMDF!N309&lt;=1-RMDF!L309, RMDF!N309=ROUND(RMDF!N309,4))</f>
        <v>1</v>
      </c>
      <c r="O309" s="286" t="str">
        <f>IF(P309="","",IF(I309="","",IF(LEFT(I309,13)="Reclaimed pos",RawMaterialCode!$E$569,RawMaterialCode!$E$568)))</f>
        <v>Reclaimed pre-consumer mixed fibers (RM0578)</v>
      </c>
      <c r="P309" s="295">
        <f t="shared" si="22"/>
        <v>1</v>
      </c>
      <c r="Q309" s="202"/>
      <c r="R309" s="203"/>
      <c r="S309" s="204" t="str">
        <f t="shared" si="23"/>
        <v/>
      </c>
      <c r="T309" s="281"/>
      <c r="U309" s="281"/>
      <c r="V309" s="281"/>
      <c r="W309" s="281"/>
      <c r="X309" s="317">
        <f>RMDF!X309</f>
        <v>0</v>
      </c>
      <c r="Y309" s="318" t="str">
        <f>IF(X309=0,"",_xlfn.XLOOKUP(X309,StatePicklist!$1:$1,StatePicklist!$3:$3,"NA",0))</f>
        <v/>
      </c>
      <c r="Z309" s="297" t="str">
        <f ca="1">IF(RMDF!Y309="", "", IF(ISNUMBER(MATCH(RMDF!Y309, INDIRECT(Y309), 0)), "OK", "Invalid"))</f>
        <v/>
      </c>
      <c r="AA309" s="281"/>
      <c r="AB309" s="281"/>
      <c r="AC309" s="281"/>
      <c r="AD309" s="281" t="b">
        <f>AND(RMDF!AG309&gt;=0, RMDF!AG309&lt;=1-RMDF!Z309, RMDF!AG309=ROUND(RMDF!AG309,4))</f>
        <v>1</v>
      </c>
      <c r="AE309" s="317">
        <f>RMDF!AE309</f>
        <v>0</v>
      </c>
      <c r="AF309" s="318" t="str">
        <f>IF(AE309=0,"",_xlfn.XLOOKUP(AE309,StatePicklist!$1:$1,StatePicklist!$3:$3,"NA",0))</f>
        <v/>
      </c>
      <c r="AG309" s="297" t="str">
        <f ca="1">IF(RMDF!AF309="", "", IF(ISNUMBER(MATCH(RMDF!AF309, INDIRECT(AF309), 0)), "OK", "Invalid"))</f>
        <v/>
      </c>
      <c r="AH309" s="281"/>
      <c r="AI309" s="281"/>
      <c r="AJ309" s="281"/>
      <c r="AK309" s="281" t="b">
        <f>AND(RMDF!AN309&gt;=0, RMDF!AN309&lt;=1-SUM(RMDF!Z309,RMDF!AG309), RMDF!AN309=ROUND(RMDF!AN309,4))</f>
        <v>1</v>
      </c>
      <c r="AL309" s="317">
        <f>RMDF!AL309</f>
        <v>0</v>
      </c>
      <c r="AM309" s="318" t="str">
        <f>IF(AL309=0,"",_xlfn.XLOOKUP(AL309,StatePicklist!$1:$1,StatePicklist!$3:$3,"NA",0))</f>
        <v/>
      </c>
      <c r="AN309" s="297" t="str">
        <f ca="1">IF(RMDF!AM309="", "", IF(ISNUMBER(MATCH(RMDF!AM309, INDIRECT(AM309), 0)), "OK", "Invalid"))</f>
        <v/>
      </c>
      <c r="AO309" s="281"/>
      <c r="AP309" s="281"/>
      <c r="AQ309" s="281"/>
      <c r="AR309" s="281" t="b">
        <f>AND(RMDF!AU309&gt;=0, RMDF!AU309&lt;=1-SUM(RMDF!Z309,RMDF!AG309,RMDF!AN309), RMDF!AU309=ROUND(RMDF!AU309,4))</f>
        <v>1</v>
      </c>
      <c r="AS309" s="317">
        <f>RMDF!AS309</f>
        <v>0</v>
      </c>
      <c r="AT309" s="318" t="str">
        <f>IF(AS309=0,"",_xlfn.XLOOKUP(AS309,StatePicklist!$1:$1,StatePicklist!$3:$3,"NA",0))</f>
        <v/>
      </c>
      <c r="AU309" s="297" t="str">
        <f ca="1">IF(RMDF!AT309="", "", IF(ISNUMBER(MATCH(RMDF!AT309, INDIRECT(AT309), 0)), "OK", "Invalid"))</f>
        <v/>
      </c>
      <c r="AV309" s="281"/>
      <c r="AW309" s="281"/>
      <c r="AX309" s="281"/>
      <c r="AY309" s="281" t="b">
        <f>AND(RMDF!BB309&gt;=0, RMDF!BB309&lt;=1-SUM(RMDF!Z309,RMDF!AG309,RMDF!AN309,RMDF!AU309), RMDF!BB309=ROUND(RMDF!BB309,4))</f>
        <v>1</v>
      </c>
      <c r="AZ309" s="317">
        <f>RMDF!AZ309</f>
        <v>0</v>
      </c>
      <c r="BA309" s="318" t="str">
        <f>IF(AZ309=0,"",_xlfn.XLOOKUP(AZ309,StatePicklist!$1:$1,StatePicklist!$3:$3,"NA",0))</f>
        <v/>
      </c>
      <c r="BB309" s="297" t="str">
        <f ca="1">IF(RMDF!BA309="", "", IF(ISNUMBER(MATCH(RMDF!BA309, INDIRECT(BA309), 0)), "OK", "Invalid"))</f>
        <v/>
      </c>
      <c r="BC309" s="281"/>
      <c r="BD309" s="281"/>
      <c r="BE309" s="281"/>
      <c r="BF309" s="281" t="b">
        <f>AND(RMDF!BI309&gt;=0, RMDF!BI309&lt;=1-SUM(RMDF!Z309,RMDF!AG309,RMDF!AN309,RMDF!AU309,RMDF!BB309), RMDF!BI309=ROUND(RMDF!BI309,4))</f>
        <v>1</v>
      </c>
      <c r="BG309" s="317">
        <f>RMDF!BG309</f>
        <v>0</v>
      </c>
      <c r="BH309" s="318" t="str">
        <f>IF(BG309=0,"",_xlfn.XLOOKUP(BG309,StatePicklist!$1:$1,StatePicklist!$3:$3,"NA",0))</f>
        <v/>
      </c>
      <c r="BI309" s="297" t="str">
        <f ca="1">IF(RMDF!BH309="", "", IF(ISNUMBER(MATCH(RMDF!BH309, INDIRECT(BH309), 0)), "OK", "Invalid"))</f>
        <v/>
      </c>
      <c r="BJ309" s="281"/>
      <c r="BK309" s="281"/>
      <c r="BL309" s="281"/>
      <c r="BM309" s="281" t="b">
        <f>AND(RMDF!BP309&gt;=0, RMDF!BP309&lt;=1-SUM(RMDF!Z309,RMDF!AG309,RMDF!AN309,RMDF!AU309,RMDF!BB309,RMDF!BI309), RMDF!BP309=ROUND(RMDF!BP309,4))</f>
        <v>1</v>
      </c>
      <c r="BN309" s="317">
        <f>RMDF!BN309</f>
        <v>0</v>
      </c>
      <c r="BO309" s="318" t="str">
        <f>IF(BN309=0,"",_xlfn.XLOOKUP(BN309,StatePicklist!$1:$1,StatePicklist!$3:$3,"NA",0))</f>
        <v/>
      </c>
      <c r="BP309" s="297" t="str">
        <f ca="1">IF(RMDF!BO309="", "", IF(ISNUMBER(MATCH(RMDF!BO309, INDIRECT(BO309), 0)), "OK", "Invalid"))</f>
        <v/>
      </c>
      <c r="BQ309" s="281"/>
      <c r="BR309" s="281"/>
      <c r="BS309" s="281"/>
      <c r="BT309" s="281" t="b">
        <f>AND(RMDF!BW309&gt;=0, RMDF!BW309&lt;=1-SUM(RMDF!Z309,RMDF!AG309,RMDF!AN309,RMDF!AU309,RMDF!BB309,RMDF!BI309,RMDF!BP309), RMDF!BW309=ROUND(RMDF!BW309,4))</f>
        <v>1</v>
      </c>
      <c r="BU309" s="317">
        <f>RMDF!BU309</f>
        <v>0</v>
      </c>
      <c r="BV309" s="318" t="str">
        <f>IF(BU309=0,"",_xlfn.XLOOKUP(BU309,StatePicklist!$1:$1,StatePicklist!$3:$3,"NA",0))</f>
        <v/>
      </c>
      <c r="BW309" s="297" t="str">
        <f ca="1">IF(RMDF!BV309="", "", IF(ISNUMBER(MATCH(RMDF!BV309, INDIRECT(BV309), 0)), "OK", "Invalid"))</f>
        <v/>
      </c>
      <c r="BX309" s="281"/>
      <c r="BY309" s="281"/>
      <c r="BZ309" s="281"/>
      <c r="CA309" s="281" t="b">
        <f>AND(RMDF!CD309&gt;=0, RMDF!CD309&lt;=1-SUM(RMDF!Z309,RMDF!AG309,RMDF!AN309,RMDF!AU309,RMDF!BB309,RMDF!BI309,RMDF!BP309,RMDF!BW309), RMDF!CD309=ROUND(RMDF!CD309,4))</f>
        <v>1</v>
      </c>
      <c r="CB309" s="317">
        <f>RMDF!CB309</f>
        <v>0</v>
      </c>
      <c r="CC309" s="318" t="str">
        <f>IF(CB309=0,"",_xlfn.XLOOKUP(CB309,StatePicklist!$1:$1,StatePicklist!$3:$3,"NA",0))</f>
        <v/>
      </c>
      <c r="CD309" s="297" t="str">
        <f ca="1">IF(RMDF!CC309="", "", IF(ISNUMBER(MATCH(RMDF!CC309, INDIRECT(CC309), 0)), "OK", "Invalid"))</f>
        <v/>
      </c>
      <c r="CE309" s="281"/>
      <c r="CF309" s="281"/>
      <c r="CG309" s="281"/>
      <c r="CH309" s="281" t="b">
        <f>AND(RMDF!CK309&gt;=0, RMDF!CK309&lt;=1-SUM(RMDF!Z309,RMDF!AG309,RMDF!AN309,RMDF!AU309,RMDF!BB309,RMDF!BI309,RMDF!BP309,RMDF!BW309,RMDF!CD309), RMDF!CK309=ROUND(RMDF!CK309,4))</f>
        <v>1</v>
      </c>
      <c r="CI309" s="317">
        <f>RMDF!CI309</f>
        <v>0</v>
      </c>
      <c r="CJ309" s="318" t="str">
        <f>IF(CI309=0,"",_xlfn.XLOOKUP(CI309,StatePicklist!$1:$1,StatePicklist!$3:$3,"NA",0))</f>
        <v/>
      </c>
      <c r="CK309" s="297" t="str">
        <f ca="1">IF(RMDF!CJ309="", "", IF(ISNUMBER(MATCH(RMDF!CJ309, INDIRECT(CJ309), 0)), "OK", "Invalid"))</f>
        <v/>
      </c>
      <c r="CL309" s="281"/>
      <c r="CM309" s="281"/>
      <c r="CN309" s="281"/>
      <c r="CO309" s="281" t="b">
        <f>AND(RMDF!CR309&gt;=0, RMDF!CR309&lt;=1-SUM(RMDF!Z309,RMDF!AG309,RMDF!AN309,RMDF!AU309,RMDF!BB309,RMDF!BI309,RMDF!BP309,RMDF!BW309,RMDF!CD309,RMDF!CK309), RMDF!CR309=ROUND(RMDF!CR309,4))</f>
        <v>1</v>
      </c>
      <c r="CP309" s="317">
        <f>RMDF!CP309</f>
        <v>0</v>
      </c>
      <c r="CQ309" s="318" t="str">
        <f>IF(CP309=0,"",_xlfn.XLOOKUP(CP309,StatePicklist!$1:$1,StatePicklist!$3:$3,"NA",0))</f>
        <v/>
      </c>
      <c r="CR309" s="297" t="str">
        <f ca="1">IF(RMDF!CQ309="", "", IF(ISNUMBER(MATCH(RMDF!CQ309, INDIRECT(CQ309), 0)), "OK", "Invalid"))</f>
        <v/>
      </c>
      <c r="CS309" s="281"/>
      <c r="CT309" s="281"/>
      <c r="CU309" s="281"/>
      <c r="CV309" s="281" t="b">
        <f>AND(RMDF!CY309&gt;=0, RMDF!CY309&lt;=1-SUM(RMDF!Z309,RMDF!AG309,RMDF!AN309,RMDF!AU309,RMDF!BB309,RMDF!BI309,RMDF!BP309,RMDF!BW309,RMDF!CD309,RMDF!CK309,RMDF!CR309), RMDF!CY309=ROUND(RMDF!CY309,4))</f>
        <v>1</v>
      </c>
      <c r="CW309" s="317">
        <f>RMDF!CW309</f>
        <v>0</v>
      </c>
      <c r="CX309" s="318" t="str">
        <f>IF(CW309=0,"",_xlfn.XLOOKUP(CW309,StatePicklist!$1:$1,StatePicklist!$3:$3,"NA",0))</f>
        <v/>
      </c>
      <c r="CY309" s="297" t="str">
        <f ca="1">IF(RMDF!CX309="", "", IF(ISNUMBER(MATCH(RMDF!CX309, INDIRECT(CX309), 0)), "OK", "Invalid"))</f>
        <v/>
      </c>
      <c r="CZ309" s="281"/>
      <c r="DA309" s="281"/>
      <c r="DB309" s="281"/>
      <c r="DC309" s="281" t="b">
        <f>AND(RMDF!DF309&gt;=0, RMDF!DF309&lt;=1-SUM(RMDF!Z309,RMDF!AG309,RMDF!AN309,RMDF!AU309,RMDF!BB309,RMDF!BI309,RMDF!BP309,RMDF!BW309,RMDF!CD309,RMDF!CK309,RMDF!CR309,RMDF!CY309), RMDF!DF309=ROUND(RMDF!DF309,4))</f>
        <v>1</v>
      </c>
      <c r="DD309" s="317">
        <f>RMDF!DD309</f>
        <v>0</v>
      </c>
      <c r="DE309" s="318" t="str">
        <f>IF(DD309=0,"",_xlfn.XLOOKUP(DD309,StatePicklist!$1:$1,StatePicklist!$3:$3,"NA",0))</f>
        <v/>
      </c>
      <c r="DF309" s="297" t="str">
        <f ca="1">IF(RMDF!DE309="", "", IF(ISNUMBER(MATCH(RMDF!DE309, INDIRECT(DE309), 0)), "OK", "Invalid"))</f>
        <v/>
      </c>
      <c r="DG309" s="281"/>
      <c r="DH309" s="281"/>
      <c r="DI309" s="281"/>
      <c r="DJ309" s="281" t="b">
        <f>AND(RMDF!DM309&gt;=0, RMDF!DM309&lt;=1-SUM(RMDF!Z309,RMDF!AG309,RMDF!AN309,RMDF!AU309,RMDF!BB309,RMDF!BI309,RMDF!BP309,RMDF!BW309,RMDF!CD309,RMDF!CK309,RMDF!CR309,RMDF!CY309,RMDF!DF309), RMDF!DM309=ROUND(RMDF!DM309,4))</f>
        <v>1</v>
      </c>
      <c r="DK309" s="317">
        <f>RMDF!DK309</f>
        <v>0</v>
      </c>
      <c r="DL309" s="318" t="str">
        <f>IF(DK309=0,"",_xlfn.XLOOKUP(DK309,StatePicklist!$1:$1,StatePicklist!$3:$3,"NA",0))</f>
        <v/>
      </c>
      <c r="DM309" s="297" t="str">
        <f ca="1">IF(RMDF!DL309="", "", IF(ISNUMBER(MATCH(RMDF!DL309, INDIRECT(DL309), 0)), "OK", "Invalid"))</f>
        <v/>
      </c>
      <c r="DN309" s="281"/>
      <c r="DO309" s="281"/>
      <c r="DP309" s="281"/>
      <c r="DQ309" s="281" t="b">
        <f>AND(RMDF!DT309&gt;=0, RMDF!DT309&lt;=1-SUM(RMDF!Z309,RMDF!AG309,RMDF!AN309,RMDF!AU309,RMDF!BB309,RMDF!BI309,RMDF!BP309,RMDF!BW309,RMDF!CD309,RMDF!CK309,RMDF!CR309,RMDF!CY309,RMDF!DF309,RMDF!DM309), RMDF!DT309=ROUND(RMDF!DT309,4))</f>
        <v>1</v>
      </c>
      <c r="DR309" s="317">
        <f>RMDF!DR309</f>
        <v>0</v>
      </c>
      <c r="DS309" s="318" t="str">
        <f>IF(DR309=0,"",_xlfn.XLOOKUP(DR309,StatePicklist!$1:$1,StatePicklist!$3:$3,"NA",0))</f>
        <v/>
      </c>
      <c r="DT309" s="297" t="str">
        <f ca="1">IF(RMDF!DS309="", "", IF(ISNUMBER(MATCH(RMDF!DS309, INDIRECT(DS309), 0)), "OK", "Invalid"))</f>
        <v/>
      </c>
      <c r="DU309" s="281"/>
      <c r="DV309" s="281"/>
      <c r="DW309" s="281"/>
      <c r="DX309" s="281" t="b">
        <f>AND(RMDF!EA309&gt;=0, RMDF!EA309&lt;=1-SUM(RMDF!Z309,RMDF!AG309,RMDF!AN309,RMDF!AU309,RMDF!BB309,RMDF!BI309,RMDF!BP309,RMDF!BW309,RMDF!CD309,RMDF!CK309,RMDF!CR309,RMDF!CY309,RMDF!DF309,RMDF!DM309,RMDF!DT309), RMDF!EA309=ROUND(RMDF!EA309,4))</f>
        <v>1</v>
      </c>
      <c r="DY309" s="317">
        <f>RMDF!DY309</f>
        <v>0</v>
      </c>
      <c r="DZ309" s="318" t="str">
        <f>IF(DY309=0,"",_xlfn.XLOOKUP(DY309,StatePicklist!$1:$1,StatePicklist!$3:$3,"NA",0))</f>
        <v/>
      </c>
      <c r="EA309" s="297" t="str">
        <f ca="1">IF(RMDF!DZ309="", "", IF(ISNUMBER(MATCH(RMDF!DZ309, INDIRECT(DZ309), 0)), "OK", "Invalid"))</f>
        <v/>
      </c>
      <c r="EB309" s="281"/>
      <c r="EC309" s="281"/>
      <c r="ED309" s="281"/>
      <c r="EE309" s="281" t="b">
        <f>AND(RMDF!EH309&gt;=0, RMDF!EH309&lt;=1-SUM(RMDF!Z309,RMDF!AG309,RMDF!AN309,RMDF!AU309,RMDF!BB309,RMDF!BI309,RMDF!BP309,RMDF!BW309,RMDF!CD309,RMDF!CK309,RMDF!CR309,RMDF!CY309,RMDF!DF309,RMDF!DM309,RMDF!DT309,RMDF!EA309), RMDF!EH309=ROUND(RMDF!EH309,4))</f>
        <v>1</v>
      </c>
      <c r="EF309" s="317">
        <f>RMDF!EF309</f>
        <v>0</v>
      </c>
      <c r="EG309" s="318" t="str">
        <f>IF(EF309=0,"",_xlfn.XLOOKUP(EF309,StatePicklist!$1:$1,StatePicklist!$3:$3,"NA",0))</f>
        <v/>
      </c>
      <c r="EH309" s="297" t="str">
        <f ca="1">IF(RMDF!EG309="", "", IF(ISNUMBER(MATCH(RMDF!EG309, INDIRECT(EG309), 0)), "OK", "Invalid"))</f>
        <v/>
      </c>
      <c r="EI309" s="281"/>
      <c r="EJ309" s="281"/>
      <c r="EK309" s="281"/>
      <c r="EL309" s="281" t="b">
        <f>AND(RMDF!EO309&gt;=0, RMDF!EO309&lt;=1-SUM(RMDF!Z309,RMDF!AG309,RMDF!AN309,RMDF!AU309,RMDF!BB309,RMDF!BI309,RMDF!BP309,RMDF!BW309,RMDF!CD309,RMDF!CK309,RMDF!CR309,RMDF!CY309,RMDF!DF309,RMDF!DM309,RMDF!DT309,RMDF!EA309,RMDF!EH309), RMDF!EO309=ROUND(RMDF!EO309,4))</f>
        <v>1</v>
      </c>
      <c r="EM309" s="317">
        <f>RMDF!EM309</f>
        <v>0</v>
      </c>
      <c r="EN309" s="318" t="str">
        <f>IF(EM309=0,"",_xlfn.XLOOKUP(EM309,StatePicklist!$1:$1,StatePicklist!$3:$3,"NA",0))</f>
        <v/>
      </c>
      <c r="EO309" s="297" t="str">
        <f ca="1">IF(RMDF!EN309="", "", IF(ISNUMBER(MATCH(RMDF!EN309, INDIRECT(EN309), 0)), "OK", "Invalid"))</f>
        <v/>
      </c>
      <c r="EP309" s="281"/>
      <c r="EQ309" s="281"/>
      <c r="ER309" s="281"/>
      <c r="ES309" s="281" t="b">
        <f>AND(RMDF!EV309&gt;=0, RMDF!EV309&lt;=1-SUM(RMDF!Z309,RMDF!AG309,RMDF!AN309,RMDF!AU309,RMDF!BB309,RMDF!BI309,RMDF!BP309,RMDF!BW309,RMDF!CD309,RMDF!CK309,RMDF!CR309,RMDF!CY309,RMDF!DF309,RMDF!DM309,RMDF!DT309,RMDF!EA309,RMDF!EH309,RMDF!EO309), RMDF!EV309=ROUND(RMDF!EV309,4))</f>
        <v>1</v>
      </c>
      <c r="ET309" s="317">
        <f>RMDF!ET309</f>
        <v>0</v>
      </c>
      <c r="EU309" s="318" t="str">
        <f>IF(ET309=0,"",_xlfn.XLOOKUP(ET309,StatePicklist!$1:$1,StatePicklist!$3:$3,"NA",0))</f>
        <v/>
      </c>
      <c r="EV309" s="297" t="str">
        <f ca="1">IF(RMDF!EU309="", "", IF(ISNUMBER(MATCH(RMDF!EU309, INDIRECT(EU309), 0)), "OK", "Invalid"))</f>
        <v/>
      </c>
      <c r="EW309" s="281"/>
      <c r="EX309" s="281"/>
      <c r="EY309" s="281"/>
      <c r="EZ309" s="281" t="b">
        <f>AND(RMDF!FC309&gt;=0, RMDF!FC309&lt;=1-SUM(RMDF!Z309,RMDF!AG309,RMDF!AN309,RMDF!AU309,RMDF!BB309,RMDF!BI309,RMDF!BP309,RMDF!BW309,RMDF!CD309,RMDF!CK309,RMDF!CR309,RMDF!CY309,RMDF!DF309,RMDF!DM309,RMDF!DT309,RMDF!EA309,RMDF!EH309,RMDF!EO309,RMDF!EV309), RMDF!FC309=ROUND(RMDF!FC309,4))</f>
        <v>1</v>
      </c>
      <c r="FA309" s="317">
        <f>RMDF!FA309</f>
        <v>0</v>
      </c>
      <c r="FB309" s="318" t="str">
        <f>IF(FA309=0,"",_xlfn.XLOOKUP(FA309,StatePicklist!$1:$1,StatePicklist!$3:$3,"NA",0))</f>
        <v/>
      </c>
      <c r="FC309" s="297" t="str">
        <f ca="1">IF(RMDF!FB309="", "", IF(ISNUMBER(MATCH(RMDF!FB309, INDIRECT(FB309), 0)), "OK", "Invalid"))</f>
        <v/>
      </c>
    </row>
    <row r="310" spans="1:159" s="205" customFormat="1" ht="39.9" customHeight="1" x14ac:dyDescent="0.25">
      <c r="A310" s="206"/>
      <c r="B310" s="196"/>
      <c r="C310" s="197"/>
      <c r="D310" s="198"/>
      <c r="E310" s="199"/>
      <c r="F310" s="200"/>
      <c r="G310" s="201"/>
      <c r="H310" s="292"/>
      <c r="I310" s="305">
        <f>RMDF!I310</f>
        <v>0</v>
      </c>
      <c r="J310" s="305" t="str">
        <f>IF(I310=ProductCode!$B$30,"PDReclPost",IF(OR(I310=ProductCode!$C$30,I310=ProductCode!$E$30,I310=ProductCode!$G$30),"PDPreCon",IF(OR(I310=ProductCode!$D$30,I310=ProductCode!$F$30),"PDNotReclPost","")))</f>
        <v/>
      </c>
      <c r="K310" s="305" t="str">
        <f t="shared" si="21"/>
        <v/>
      </c>
      <c r="L310" s="289"/>
      <c r="M310" s="305" t="str">
        <f t="shared" si="21"/>
        <v/>
      </c>
      <c r="N310" s="289" t="b">
        <f>AND(RMDF!N310&gt;=0, RMDF!N310&lt;=1-RMDF!L310, RMDF!N310=ROUND(RMDF!N310,4))</f>
        <v>1</v>
      </c>
      <c r="O310" s="286" t="str">
        <f>IF(P310="","",IF(I310="","",IF(LEFT(I310,13)="Reclaimed pos",RawMaterialCode!$E$569,RawMaterialCode!$E$568)))</f>
        <v>Reclaimed pre-consumer mixed fibers (RM0578)</v>
      </c>
      <c r="P310" s="295">
        <f t="shared" si="22"/>
        <v>1</v>
      </c>
      <c r="Q310" s="202"/>
      <c r="R310" s="203"/>
      <c r="S310" s="204" t="str">
        <f t="shared" si="23"/>
        <v/>
      </c>
      <c r="T310" s="281"/>
      <c r="U310" s="281"/>
      <c r="V310" s="281"/>
      <c r="W310" s="281"/>
      <c r="X310" s="317">
        <f>RMDF!X310</f>
        <v>0</v>
      </c>
      <c r="Y310" s="318" t="str">
        <f>IF(X310=0,"",_xlfn.XLOOKUP(X310,StatePicklist!$1:$1,StatePicklist!$3:$3,"NA",0))</f>
        <v/>
      </c>
      <c r="Z310" s="297" t="str">
        <f ca="1">IF(RMDF!Y310="", "", IF(ISNUMBER(MATCH(RMDF!Y310, INDIRECT(Y310), 0)), "OK", "Invalid"))</f>
        <v/>
      </c>
      <c r="AA310" s="281"/>
      <c r="AB310" s="281"/>
      <c r="AC310" s="281"/>
      <c r="AD310" s="281" t="b">
        <f>AND(RMDF!AG310&gt;=0, RMDF!AG310&lt;=1-RMDF!Z310, RMDF!AG310=ROUND(RMDF!AG310,4))</f>
        <v>1</v>
      </c>
      <c r="AE310" s="317">
        <f>RMDF!AE310</f>
        <v>0</v>
      </c>
      <c r="AF310" s="318" t="str">
        <f>IF(AE310=0,"",_xlfn.XLOOKUP(AE310,StatePicklist!$1:$1,StatePicklist!$3:$3,"NA",0))</f>
        <v/>
      </c>
      <c r="AG310" s="297" t="str">
        <f ca="1">IF(RMDF!AF310="", "", IF(ISNUMBER(MATCH(RMDF!AF310, INDIRECT(AF310), 0)), "OK", "Invalid"))</f>
        <v/>
      </c>
      <c r="AH310" s="281"/>
      <c r="AI310" s="281"/>
      <c r="AJ310" s="281"/>
      <c r="AK310" s="281" t="b">
        <f>AND(RMDF!AN310&gt;=0, RMDF!AN310&lt;=1-SUM(RMDF!Z310,RMDF!AG310), RMDF!AN310=ROUND(RMDF!AN310,4))</f>
        <v>1</v>
      </c>
      <c r="AL310" s="317">
        <f>RMDF!AL310</f>
        <v>0</v>
      </c>
      <c r="AM310" s="318" t="str">
        <f>IF(AL310=0,"",_xlfn.XLOOKUP(AL310,StatePicklist!$1:$1,StatePicklist!$3:$3,"NA",0))</f>
        <v/>
      </c>
      <c r="AN310" s="297" t="str">
        <f ca="1">IF(RMDF!AM310="", "", IF(ISNUMBER(MATCH(RMDF!AM310, INDIRECT(AM310), 0)), "OK", "Invalid"))</f>
        <v/>
      </c>
      <c r="AO310" s="281"/>
      <c r="AP310" s="281"/>
      <c r="AQ310" s="281"/>
      <c r="AR310" s="281" t="b">
        <f>AND(RMDF!AU310&gt;=0, RMDF!AU310&lt;=1-SUM(RMDF!Z310,RMDF!AG310,RMDF!AN310), RMDF!AU310=ROUND(RMDF!AU310,4))</f>
        <v>1</v>
      </c>
      <c r="AS310" s="317">
        <f>RMDF!AS310</f>
        <v>0</v>
      </c>
      <c r="AT310" s="318" t="str">
        <f>IF(AS310=0,"",_xlfn.XLOOKUP(AS310,StatePicklist!$1:$1,StatePicklist!$3:$3,"NA",0))</f>
        <v/>
      </c>
      <c r="AU310" s="297" t="str">
        <f ca="1">IF(RMDF!AT310="", "", IF(ISNUMBER(MATCH(RMDF!AT310, INDIRECT(AT310), 0)), "OK", "Invalid"))</f>
        <v/>
      </c>
      <c r="AV310" s="281"/>
      <c r="AW310" s="281"/>
      <c r="AX310" s="281"/>
      <c r="AY310" s="281" t="b">
        <f>AND(RMDF!BB310&gt;=0, RMDF!BB310&lt;=1-SUM(RMDF!Z310,RMDF!AG310,RMDF!AN310,RMDF!AU310), RMDF!BB310=ROUND(RMDF!BB310,4))</f>
        <v>1</v>
      </c>
      <c r="AZ310" s="317">
        <f>RMDF!AZ310</f>
        <v>0</v>
      </c>
      <c r="BA310" s="318" t="str">
        <f>IF(AZ310=0,"",_xlfn.XLOOKUP(AZ310,StatePicklist!$1:$1,StatePicklist!$3:$3,"NA",0))</f>
        <v/>
      </c>
      <c r="BB310" s="297" t="str">
        <f ca="1">IF(RMDF!BA310="", "", IF(ISNUMBER(MATCH(RMDF!BA310, INDIRECT(BA310), 0)), "OK", "Invalid"))</f>
        <v/>
      </c>
      <c r="BC310" s="281"/>
      <c r="BD310" s="281"/>
      <c r="BE310" s="281"/>
      <c r="BF310" s="281" t="b">
        <f>AND(RMDF!BI310&gt;=0, RMDF!BI310&lt;=1-SUM(RMDF!Z310,RMDF!AG310,RMDF!AN310,RMDF!AU310,RMDF!BB310), RMDF!BI310=ROUND(RMDF!BI310,4))</f>
        <v>1</v>
      </c>
      <c r="BG310" s="317">
        <f>RMDF!BG310</f>
        <v>0</v>
      </c>
      <c r="BH310" s="318" t="str">
        <f>IF(BG310=0,"",_xlfn.XLOOKUP(BG310,StatePicklist!$1:$1,StatePicklist!$3:$3,"NA",0))</f>
        <v/>
      </c>
      <c r="BI310" s="297" t="str">
        <f ca="1">IF(RMDF!BH310="", "", IF(ISNUMBER(MATCH(RMDF!BH310, INDIRECT(BH310), 0)), "OK", "Invalid"))</f>
        <v/>
      </c>
      <c r="BJ310" s="281"/>
      <c r="BK310" s="281"/>
      <c r="BL310" s="281"/>
      <c r="BM310" s="281" t="b">
        <f>AND(RMDF!BP310&gt;=0, RMDF!BP310&lt;=1-SUM(RMDF!Z310,RMDF!AG310,RMDF!AN310,RMDF!AU310,RMDF!BB310,RMDF!BI310), RMDF!BP310=ROUND(RMDF!BP310,4))</f>
        <v>1</v>
      </c>
      <c r="BN310" s="317">
        <f>RMDF!BN310</f>
        <v>0</v>
      </c>
      <c r="BO310" s="318" t="str">
        <f>IF(BN310=0,"",_xlfn.XLOOKUP(BN310,StatePicklist!$1:$1,StatePicklist!$3:$3,"NA",0))</f>
        <v/>
      </c>
      <c r="BP310" s="297" t="str">
        <f ca="1">IF(RMDF!BO310="", "", IF(ISNUMBER(MATCH(RMDF!BO310, INDIRECT(BO310), 0)), "OK", "Invalid"))</f>
        <v/>
      </c>
      <c r="BQ310" s="281"/>
      <c r="BR310" s="281"/>
      <c r="BS310" s="281"/>
      <c r="BT310" s="281" t="b">
        <f>AND(RMDF!BW310&gt;=0, RMDF!BW310&lt;=1-SUM(RMDF!Z310,RMDF!AG310,RMDF!AN310,RMDF!AU310,RMDF!BB310,RMDF!BI310,RMDF!BP310), RMDF!BW310=ROUND(RMDF!BW310,4))</f>
        <v>1</v>
      </c>
      <c r="BU310" s="317">
        <f>RMDF!BU310</f>
        <v>0</v>
      </c>
      <c r="BV310" s="318" t="str">
        <f>IF(BU310=0,"",_xlfn.XLOOKUP(BU310,StatePicklist!$1:$1,StatePicklist!$3:$3,"NA",0))</f>
        <v/>
      </c>
      <c r="BW310" s="297" t="str">
        <f ca="1">IF(RMDF!BV310="", "", IF(ISNUMBER(MATCH(RMDF!BV310, INDIRECT(BV310), 0)), "OK", "Invalid"))</f>
        <v/>
      </c>
      <c r="BX310" s="281"/>
      <c r="BY310" s="281"/>
      <c r="BZ310" s="281"/>
      <c r="CA310" s="281" t="b">
        <f>AND(RMDF!CD310&gt;=0, RMDF!CD310&lt;=1-SUM(RMDF!Z310,RMDF!AG310,RMDF!AN310,RMDF!AU310,RMDF!BB310,RMDF!BI310,RMDF!BP310,RMDF!BW310), RMDF!CD310=ROUND(RMDF!CD310,4))</f>
        <v>1</v>
      </c>
      <c r="CB310" s="317">
        <f>RMDF!CB310</f>
        <v>0</v>
      </c>
      <c r="CC310" s="318" t="str">
        <f>IF(CB310=0,"",_xlfn.XLOOKUP(CB310,StatePicklist!$1:$1,StatePicklist!$3:$3,"NA",0))</f>
        <v/>
      </c>
      <c r="CD310" s="297" t="str">
        <f ca="1">IF(RMDF!CC310="", "", IF(ISNUMBER(MATCH(RMDF!CC310, INDIRECT(CC310), 0)), "OK", "Invalid"))</f>
        <v/>
      </c>
      <c r="CE310" s="281"/>
      <c r="CF310" s="281"/>
      <c r="CG310" s="281"/>
      <c r="CH310" s="281" t="b">
        <f>AND(RMDF!CK310&gt;=0, RMDF!CK310&lt;=1-SUM(RMDF!Z310,RMDF!AG310,RMDF!AN310,RMDF!AU310,RMDF!BB310,RMDF!BI310,RMDF!BP310,RMDF!BW310,RMDF!CD310), RMDF!CK310=ROUND(RMDF!CK310,4))</f>
        <v>1</v>
      </c>
      <c r="CI310" s="317">
        <f>RMDF!CI310</f>
        <v>0</v>
      </c>
      <c r="CJ310" s="318" t="str">
        <f>IF(CI310=0,"",_xlfn.XLOOKUP(CI310,StatePicklist!$1:$1,StatePicklist!$3:$3,"NA",0))</f>
        <v/>
      </c>
      <c r="CK310" s="297" t="str">
        <f ca="1">IF(RMDF!CJ310="", "", IF(ISNUMBER(MATCH(RMDF!CJ310, INDIRECT(CJ310), 0)), "OK", "Invalid"))</f>
        <v/>
      </c>
      <c r="CL310" s="281"/>
      <c r="CM310" s="281"/>
      <c r="CN310" s="281"/>
      <c r="CO310" s="281" t="b">
        <f>AND(RMDF!CR310&gt;=0, RMDF!CR310&lt;=1-SUM(RMDF!Z310,RMDF!AG310,RMDF!AN310,RMDF!AU310,RMDF!BB310,RMDF!BI310,RMDF!BP310,RMDF!BW310,RMDF!CD310,RMDF!CK310), RMDF!CR310=ROUND(RMDF!CR310,4))</f>
        <v>1</v>
      </c>
      <c r="CP310" s="317">
        <f>RMDF!CP310</f>
        <v>0</v>
      </c>
      <c r="CQ310" s="318" t="str">
        <f>IF(CP310=0,"",_xlfn.XLOOKUP(CP310,StatePicklist!$1:$1,StatePicklist!$3:$3,"NA",0))</f>
        <v/>
      </c>
      <c r="CR310" s="297" t="str">
        <f ca="1">IF(RMDF!CQ310="", "", IF(ISNUMBER(MATCH(RMDF!CQ310, INDIRECT(CQ310), 0)), "OK", "Invalid"))</f>
        <v/>
      </c>
      <c r="CS310" s="281"/>
      <c r="CT310" s="281"/>
      <c r="CU310" s="281"/>
      <c r="CV310" s="281" t="b">
        <f>AND(RMDF!CY310&gt;=0, RMDF!CY310&lt;=1-SUM(RMDF!Z310,RMDF!AG310,RMDF!AN310,RMDF!AU310,RMDF!BB310,RMDF!BI310,RMDF!BP310,RMDF!BW310,RMDF!CD310,RMDF!CK310,RMDF!CR310), RMDF!CY310=ROUND(RMDF!CY310,4))</f>
        <v>1</v>
      </c>
      <c r="CW310" s="317">
        <f>RMDF!CW310</f>
        <v>0</v>
      </c>
      <c r="CX310" s="318" t="str">
        <f>IF(CW310=0,"",_xlfn.XLOOKUP(CW310,StatePicklist!$1:$1,StatePicklist!$3:$3,"NA",0))</f>
        <v/>
      </c>
      <c r="CY310" s="297" t="str">
        <f ca="1">IF(RMDF!CX310="", "", IF(ISNUMBER(MATCH(RMDF!CX310, INDIRECT(CX310), 0)), "OK", "Invalid"))</f>
        <v/>
      </c>
      <c r="CZ310" s="281"/>
      <c r="DA310" s="281"/>
      <c r="DB310" s="281"/>
      <c r="DC310" s="281" t="b">
        <f>AND(RMDF!DF310&gt;=0, RMDF!DF310&lt;=1-SUM(RMDF!Z310,RMDF!AG310,RMDF!AN310,RMDF!AU310,RMDF!BB310,RMDF!BI310,RMDF!BP310,RMDF!BW310,RMDF!CD310,RMDF!CK310,RMDF!CR310,RMDF!CY310), RMDF!DF310=ROUND(RMDF!DF310,4))</f>
        <v>1</v>
      </c>
      <c r="DD310" s="317">
        <f>RMDF!DD310</f>
        <v>0</v>
      </c>
      <c r="DE310" s="318" t="str">
        <f>IF(DD310=0,"",_xlfn.XLOOKUP(DD310,StatePicklist!$1:$1,StatePicklist!$3:$3,"NA",0))</f>
        <v/>
      </c>
      <c r="DF310" s="297" t="str">
        <f ca="1">IF(RMDF!DE310="", "", IF(ISNUMBER(MATCH(RMDF!DE310, INDIRECT(DE310), 0)), "OK", "Invalid"))</f>
        <v/>
      </c>
      <c r="DG310" s="281"/>
      <c r="DH310" s="281"/>
      <c r="DI310" s="281"/>
      <c r="DJ310" s="281" t="b">
        <f>AND(RMDF!DM310&gt;=0, RMDF!DM310&lt;=1-SUM(RMDF!Z310,RMDF!AG310,RMDF!AN310,RMDF!AU310,RMDF!BB310,RMDF!BI310,RMDF!BP310,RMDF!BW310,RMDF!CD310,RMDF!CK310,RMDF!CR310,RMDF!CY310,RMDF!DF310), RMDF!DM310=ROUND(RMDF!DM310,4))</f>
        <v>1</v>
      </c>
      <c r="DK310" s="317">
        <f>RMDF!DK310</f>
        <v>0</v>
      </c>
      <c r="DL310" s="318" t="str">
        <f>IF(DK310=0,"",_xlfn.XLOOKUP(DK310,StatePicklist!$1:$1,StatePicklist!$3:$3,"NA",0))</f>
        <v/>
      </c>
      <c r="DM310" s="297" t="str">
        <f ca="1">IF(RMDF!DL310="", "", IF(ISNUMBER(MATCH(RMDF!DL310, INDIRECT(DL310), 0)), "OK", "Invalid"))</f>
        <v/>
      </c>
      <c r="DN310" s="281"/>
      <c r="DO310" s="281"/>
      <c r="DP310" s="281"/>
      <c r="DQ310" s="281" t="b">
        <f>AND(RMDF!DT310&gt;=0, RMDF!DT310&lt;=1-SUM(RMDF!Z310,RMDF!AG310,RMDF!AN310,RMDF!AU310,RMDF!BB310,RMDF!BI310,RMDF!BP310,RMDF!BW310,RMDF!CD310,RMDF!CK310,RMDF!CR310,RMDF!CY310,RMDF!DF310,RMDF!DM310), RMDF!DT310=ROUND(RMDF!DT310,4))</f>
        <v>1</v>
      </c>
      <c r="DR310" s="317">
        <f>RMDF!DR310</f>
        <v>0</v>
      </c>
      <c r="DS310" s="318" t="str">
        <f>IF(DR310=0,"",_xlfn.XLOOKUP(DR310,StatePicklist!$1:$1,StatePicklist!$3:$3,"NA",0))</f>
        <v/>
      </c>
      <c r="DT310" s="297" t="str">
        <f ca="1">IF(RMDF!DS310="", "", IF(ISNUMBER(MATCH(RMDF!DS310, INDIRECT(DS310), 0)), "OK", "Invalid"))</f>
        <v/>
      </c>
      <c r="DU310" s="281"/>
      <c r="DV310" s="281"/>
      <c r="DW310" s="281"/>
      <c r="DX310" s="281" t="b">
        <f>AND(RMDF!EA310&gt;=0, RMDF!EA310&lt;=1-SUM(RMDF!Z310,RMDF!AG310,RMDF!AN310,RMDF!AU310,RMDF!BB310,RMDF!BI310,RMDF!BP310,RMDF!BW310,RMDF!CD310,RMDF!CK310,RMDF!CR310,RMDF!CY310,RMDF!DF310,RMDF!DM310,RMDF!DT310), RMDF!EA310=ROUND(RMDF!EA310,4))</f>
        <v>1</v>
      </c>
      <c r="DY310" s="317">
        <f>RMDF!DY310</f>
        <v>0</v>
      </c>
      <c r="DZ310" s="318" t="str">
        <f>IF(DY310=0,"",_xlfn.XLOOKUP(DY310,StatePicklist!$1:$1,StatePicklist!$3:$3,"NA",0))</f>
        <v/>
      </c>
      <c r="EA310" s="297" t="str">
        <f ca="1">IF(RMDF!DZ310="", "", IF(ISNUMBER(MATCH(RMDF!DZ310, INDIRECT(DZ310), 0)), "OK", "Invalid"))</f>
        <v/>
      </c>
      <c r="EB310" s="281"/>
      <c r="EC310" s="281"/>
      <c r="ED310" s="281"/>
      <c r="EE310" s="281" t="b">
        <f>AND(RMDF!EH310&gt;=0, RMDF!EH310&lt;=1-SUM(RMDF!Z310,RMDF!AG310,RMDF!AN310,RMDF!AU310,RMDF!BB310,RMDF!BI310,RMDF!BP310,RMDF!BW310,RMDF!CD310,RMDF!CK310,RMDF!CR310,RMDF!CY310,RMDF!DF310,RMDF!DM310,RMDF!DT310,RMDF!EA310), RMDF!EH310=ROUND(RMDF!EH310,4))</f>
        <v>1</v>
      </c>
      <c r="EF310" s="317">
        <f>RMDF!EF310</f>
        <v>0</v>
      </c>
      <c r="EG310" s="318" t="str">
        <f>IF(EF310=0,"",_xlfn.XLOOKUP(EF310,StatePicklist!$1:$1,StatePicklist!$3:$3,"NA",0))</f>
        <v/>
      </c>
      <c r="EH310" s="297" t="str">
        <f ca="1">IF(RMDF!EG310="", "", IF(ISNUMBER(MATCH(RMDF!EG310, INDIRECT(EG310), 0)), "OK", "Invalid"))</f>
        <v/>
      </c>
      <c r="EI310" s="281"/>
      <c r="EJ310" s="281"/>
      <c r="EK310" s="281"/>
      <c r="EL310" s="281" t="b">
        <f>AND(RMDF!EO310&gt;=0, RMDF!EO310&lt;=1-SUM(RMDF!Z310,RMDF!AG310,RMDF!AN310,RMDF!AU310,RMDF!BB310,RMDF!BI310,RMDF!BP310,RMDF!BW310,RMDF!CD310,RMDF!CK310,RMDF!CR310,RMDF!CY310,RMDF!DF310,RMDF!DM310,RMDF!DT310,RMDF!EA310,RMDF!EH310), RMDF!EO310=ROUND(RMDF!EO310,4))</f>
        <v>1</v>
      </c>
      <c r="EM310" s="317">
        <f>RMDF!EM310</f>
        <v>0</v>
      </c>
      <c r="EN310" s="318" t="str">
        <f>IF(EM310=0,"",_xlfn.XLOOKUP(EM310,StatePicklist!$1:$1,StatePicklist!$3:$3,"NA",0))</f>
        <v/>
      </c>
      <c r="EO310" s="297" t="str">
        <f ca="1">IF(RMDF!EN310="", "", IF(ISNUMBER(MATCH(RMDF!EN310, INDIRECT(EN310), 0)), "OK", "Invalid"))</f>
        <v/>
      </c>
      <c r="EP310" s="281"/>
      <c r="EQ310" s="281"/>
      <c r="ER310" s="281"/>
      <c r="ES310" s="281" t="b">
        <f>AND(RMDF!EV310&gt;=0, RMDF!EV310&lt;=1-SUM(RMDF!Z310,RMDF!AG310,RMDF!AN310,RMDF!AU310,RMDF!BB310,RMDF!BI310,RMDF!BP310,RMDF!BW310,RMDF!CD310,RMDF!CK310,RMDF!CR310,RMDF!CY310,RMDF!DF310,RMDF!DM310,RMDF!DT310,RMDF!EA310,RMDF!EH310,RMDF!EO310), RMDF!EV310=ROUND(RMDF!EV310,4))</f>
        <v>1</v>
      </c>
      <c r="ET310" s="317">
        <f>RMDF!ET310</f>
        <v>0</v>
      </c>
      <c r="EU310" s="318" t="str">
        <f>IF(ET310=0,"",_xlfn.XLOOKUP(ET310,StatePicklist!$1:$1,StatePicklist!$3:$3,"NA",0))</f>
        <v/>
      </c>
      <c r="EV310" s="297" t="str">
        <f ca="1">IF(RMDF!EU310="", "", IF(ISNUMBER(MATCH(RMDF!EU310, INDIRECT(EU310), 0)), "OK", "Invalid"))</f>
        <v/>
      </c>
      <c r="EW310" s="281"/>
      <c r="EX310" s="281"/>
      <c r="EY310" s="281"/>
      <c r="EZ310" s="281" t="b">
        <f>AND(RMDF!FC310&gt;=0, RMDF!FC310&lt;=1-SUM(RMDF!Z310,RMDF!AG310,RMDF!AN310,RMDF!AU310,RMDF!BB310,RMDF!BI310,RMDF!BP310,RMDF!BW310,RMDF!CD310,RMDF!CK310,RMDF!CR310,RMDF!CY310,RMDF!DF310,RMDF!DM310,RMDF!DT310,RMDF!EA310,RMDF!EH310,RMDF!EO310,RMDF!EV310), RMDF!FC310=ROUND(RMDF!FC310,4))</f>
        <v>1</v>
      </c>
      <c r="FA310" s="317">
        <f>RMDF!FA310</f>
        <v>0</v>
      </c>
      <c r="FB310" s="318" t="str">
        <f>IF(FA310=0,"",_xlfn.XLOOKUP(FA310,StatePicklist!$1:$1,StatePicklist!$3:$3,"NA",0))</f>
        <v/>
      </c>
      <c r="FC310" s="297" t="str">
        <f ca="1">IF(RMDF!FB310="", "", IF(ISNUMBER(MATCH(RMDF!FB310, INDIRECT(FB310), 0)), "OK", "Invalid"))</f>
        <v/>
      </c>
    </row>
    <row r="311" spans="1:159" s="205" customFormat="1" ht="39.9" customHeight="1" x14ac:dyDescent="0.25">
      <c r="A311" s="206"/>
      <c r="B311" s="196"/>
      <c r="C311" s="197"/>
      <c r="D311" s="198"/>
      <c r="E311" s="199"/>
      <c r="F311" s="200"/>
      <c r="G311" s="201"/>
      <c r="H311" s="292"/>
      <c r="I311" s="305">
        <f>RMDF!I311</f>
        <v>0</v>
      </c>
      <c r="J311" s="305" t="str">
        <f>IF(I311=ProductCode!$B$30,"PDReclPost",IF(OR(I311=ProductCode!$C$30,I311=ProductCode!$E$30,I311=ProductCode!$G$30),"PDPreCon",IF(OR(I311=ProductCode!$D$30,I311=ProductCode!$F$30),"PDNotReclPost","")))</f>
        <v/>
      </c>
      <c r="K311" s="305" t="str">
        <f t="shared" si="21"/>
        <v/>
      </c>
      <c r="L311" s="289"/>
      <c r="M311" s="305" t="str">
        <f t="shared" si="21"/>
        <v/>
      </c>
      <c r="N311" s="289" t="b">
        <f>AND(RMDF!N311&gt;=0, RMDF!N311&lt;=1-RMDF!L311, RMDF!N311=ROUND(RMDF!N311,4))</f>
        <v>1</v>
      </c>
      <c r="O311" s="286" t="str">
        <f>IF(P311="","",IF(I311="","",IF(LEFT(I311,13)="Reclaimed pos",RawMaterialCode!$E$569,RawMaterialCode!$E$568)))</f>
        <v>Reclaimed pre-consumer mixed fibers (RM0578)</v>
      </c>
      <c r="P311" s="295">
        <f t="shared" si="22"/>
        <v>1</v>
      </c>
      <c r="Q311" s="202"/>
      <c r="R311" s="203"/>
      <c r="S311" s="204" t="str">
        <f t="shared" si="23"/>
        <v/>
      </c>
      <c r="T311" s="281"/>
      <c r="U311" s="281"/>
      <c r="V311" s="281"/>
      <c r="W311" s="281"/>
      <c r="X311" s="317">
        <f>RMDF!X311</f>
        <v>0</v>
      </c>
      <c r="Y311" s="318" t="str">
        <f>IF(X311=0,"",_xlfn.XLOOKUP(X311,StatePicklist!$1:$1,StatePicklist!$3:$3,"NA",0))</f>
        <v/>
      </c>
      <c r="Z311" s="297" t="str">
        <f ca="1">IF(RMDF!Y311="", "", IF(ISNUMBER(MATCH(RMDF!Y311, INDIRECT(Y311), 0)), "OK", "Invalid"))</f>
        <v/>
      </c>
      <c r="AA311" s="281"/>
      <c r="AB311" s="281"/>
      <c r="AC311" s="281"/>
      <c r="AD311" s="281" t="b">
        <f>AND(RMDF!AG311&gt;=0, RMDF!AG311&lt;=1-RMDF!Z311, RMDF!AG311=ROUND(RMDF!AG311,4))</f>
        <v>1</v>
      </c>
      <c r="AE311" s="317">
        <f>RMDF!AE311</f>
        <v>0</v>
      </c>
      <c r="AF311" s="318" t="str">
        <f>IF(AE311=0,"",_xlfn.XLOOKUP(AE311,StatePicklist!$1:$1,StatePicklist!$3:$3,"NA",0))</f>
        <v/>
      </c>
      <c r="AG311" s="297" t="str">
        <f ca="1">IF(RMDF!AF311="", "", IF(ISNUMBER(MATCH(RMDF!AF311, INDIRECT(AF311), 0)), "OK", "Invalid"))</f>
        <v/>
      </c>
      <c r="AH311" s="281"/>
      <c r="AI311" s="281"/>
      <c r="AJ311" s="281"/>
      <c r="AK311" s="281" t="b">
        <f>AND(RMDF!AN311&gt;=0, RMDF!AN311&lt;=1-SUM(RMDF!Z311,RMDF!AG311), RMDF!AN311=ROUND(RMDF!AN311,4))</f>
        <v>1</v>
      </c>
      <c r="AL311" s="317">
        <f>RMDF!AL311</f>
        <v>0</v>
      </c>
      <c r="AM311" s="318" t="str">
        <f>IF(AL311=0,"",_xlfn.XLOOKUP(AL311,StatePicklist!$1:$1,StatePicklist!$3:$3,"NA",0))</f>
        <v/>
      </c>
      <c r="AN311" s="297" t="str">
        <f ca="1">IF(RMDF!AM311="", "", IF(ISNUMBER(MATCH(RMDF!AM311, INDIRECT(AM311), 0)), "OK", "Invalid"))</f>
        <v/>
      </c>
      <c r="AO311" s="281"/>
      <c r="AP311" s="281"/>
      <c r="AQ311" s="281"/>
      <c r="AR311" s="281" t="b">
        <f>AND(RMDF!AU311&gt;=0, RMDF!AU311&lt;=1-SUM(RMDF!Z311,RMDF!AG311,RMDF!AN311), RMDF!AU311=ROUND(RMDF!AU311,4))</f>
        <v>1</v>
      </c>
      <c r="AS311" s="317">
        <f>RMDF!AS311</f>
        <v>0</v>
      </c>
      <c r="AT311" s="318" t="str">
        <f>IF(AS311=0,"",_xlfn.XLOOKUP(AS311,StatePicklist!$1:$1,StatePicklist!$3:$3,"NA",0))</f>
        <v/>
      </c>
      <c r="AU311" s="297" t="str">
        <f ca="1">IF(RMDF!AT311="", "", IF(ISNUMBER(MATCH(RMDF!AT311, INDIRECT(AT311), 0)), "OK", "Invalid"))</f>
        <v/>
      </c>
      <c r="AV311" s="281"/>
      <c r="AW311" s="281"/>
      <c r="AX311" s="281"/>
      <c r="AY311" s="281" t="b">
        <f>AND(RMDF!BB311&gt;=0, RMDF!BB311&lt;=1-SUM(RMDF!Z311,RMDF!AG311,RMDF!AN311,RMDF!AU311), RMDF!BB311=ROUND(RMDF!BB311,4))</f>
        <v>1</v>
      </c>
      <c r="AZ311" s="317">
        <f>RMDF!AZ311</f>
        <v>0</v>
      </c>
      <c r="BA311" s="318" t="str">
        <f>IF(AZ311=0,"",_xlfn.XLOOKUP(AZ311,StatePicklist!$1:$1,StatePicklist!$3:$3,"NA",0))</f>
        <v/>
      </c>
      <c r="BB311" s="297" t="str">
        <f ca="1">IF(RMDF!BA311="", "", IF(ISNUMBER(MATCH(RMDF!BA311, INDIRECT(BA311), 0)), "OK", "Invalid"))</f>
        <v/>
      </c>
      <c r="BC311" s="281"/>
      <c r="BD311" s="281"/>
      <c r="BE311" s="281"/>
      <c r="BF311" s="281" t="b">
        <f>AND(RMDF!BI311&gt;=0, RMDF!BI311&lt;=1-SUM(RMDF!Z311,RMDF!AG311,RMDF!AN311,RMDF!AU311,RMDF!BB311), RMDF!BI311=ROUND(RMDF!BI311,4))</f>
        <v>1</v>
      </c>
      <c r="BG311" s="317">
        <f>RMDF!BG311</f>
        <v>0</v>
      </c>
      <c r="BH311" s="318" t="str">
        <f>IF(BG311=0,"",_xlfn.XLOOKUP(BG311,StatePicklist!$1:$1,StatePicklist!$3:$3,"NA",0))</f>
        <v/>
      </c>
      <c r="BI311" s="297" t="str">
        <f ca="1">IF(RMDF!BH311="", "", IF(ISNUMBER(MATCH(RMDF!BH311, INDIRECT(BH311), 0)), "OK", "Invalid"))</f>
        <v/>
      </c>
      <c r="BJ311" s="281"/>
      <c r="BK311" s="281"/>
      <c r="BL311" s="281"/>
      <c r="BM311" s="281" t="b">
        <f>AND(RMDF!BP311&gt;=0, RMDF!BP311&lt;=1-SUM(RMDF!Z311,RMDF!AG311,RMDF!AN311,RMDF!AU311,RMDF!BB311,RMDF!BI311), RMDF!BP311=ROUND(RMDF!BP311,4))</f>
        <v>1</v>
      </c>
      <c r="BN311" s="317">
        <f>RMDF!BN311</f>
        <v>0</v>
      </c>
      <c r="BO311" s="318" t="str">
        <f>IF(BN311=0,"",_xlfn.XLOOKUP(BN311,StatePicklist!$1:$1,StatePicklist!$3:$3,"NA",0))</f>
        <v/>
      </c>
      <c r="BP311" s="297" t="str">
        <f ca="1">IF(RMDF!BO311="", "", IF(ISNUMBER(MATCH(RMDF!BO311, INDIRECT(BO311), 0)), "OK", "Invalid"))</f>
        <v/>
      </c>
      <c r="BQ311" s="281"/>
      <c r="BR311" s="281"/>
      <c r="BS311" s="281"/>
      <c r="BT311" s="281" t="b">
        <f>AND(RMDF!BW311&gt;=0, RMDF!BW311&lt;=1-SUM(RMDF!Z311,RMDF!AG311,RMDF!AN311,RMDF!AU311,RMDF!BB311,RMDF!BI311,RMDF!BP311), RMDF!BW311=ROUND(RMDF!BW311,4))</f>
        <v>1</v>
      </c>
      <c r="BU311" s="317">
        <f>RMDF!BU311</f>
        <v>0</v>
      </c>
      <c r="BV311" s="318" t="str">
        <f>IF(BU311=0,"",_xlfn.XLOOKUP(BU311,StatePicklist!$1:$1,StatePicklist!$3:$3,"NA",0))</f>
        <v/>
      </c>
      <c r="BW311" s="297" t="str">
        <f ca="1">IF(RMDF!BV311="", "", IF(ISNUMBER(MATCH(RMDF!BV311, INDIRECT(BV311), 0)), "OK", "Invalid"))</f>
        <v/>
      </c>
      <c r="BX311" s="281"/>
      <c r="BY311" s="281"/>
      <c r="BZ311" s="281"/>
      <c r="CA311" s="281" t="b">
        <f>AND(RMDF!CD311&gt;=0, RMDF!CD311&lt;=1-SUM(RMDF!Z311,RMDF!AG311,RMDF!AN311,RMDF!AU311,RMDF!BB311,RMDF!BI311,RMDF!BP311,RMDF!BW311), RMDF!CD311=ROUND(RMDF!CD311,4))</f>
        <v>1</v>
      </c>
      <c r="CB311" s="317">
        <f>RMDF!CB311</f>
        <v>0</v>
      </c>
      <c r="CC311" s="318" t="str">
        <f>IF(CB311=0,"",_xlfn.XLOOKUP(CB311,StatePicklist!$1:$1,StatePicklist!$3:$3,"NA",0))</f>
        <v/>
      </c>
      <c r="CD311" s="297" t="str">
        <f ca="1">IF(RMDF!CC311="", "", IF(ISNUMBER(MATCH(RMDF!CC311, INDIRECT(CC311), 0)), "OK", "Invalid"))</f>
        <v/>
      </c>
      <c r="CE311" s="281"/>
      <c r="CF311" s="281"/>
      <c r="CG311" s="281"/>
      <c r="CH311" s="281" t="b">
        <f>AND(RMDF!CK311&gt;=0, RMDF!CK311&lt;=1-SUM(RMDF!Z311,RMDF!AG311,RMDF!AN311,RMDF!AU311,RMDF!BB311,RMDF!BI311,RMDF!BP311,RMDF!BW311,RMDF!CD311), RMDF!CK311=ROUND(RMDF!CK311,4))</f>
        <v>1</v>
      </c>
      <c r="CI311" s="317">
        <f>RMDF!CI311</f>
        <v>0</v>
      </c>
      <c r="CJ311" s="318" t="str">
        <f>IF(CI311=0,"",_xlfn.XLOOKUP(CI311,StatePicklist!$1:$1,StatePicklist!$3:$3,"NA",0))</f>
        <v/>
      </c>
      <c r="CK311" s="297" t="str">
        <f ca="1">IF(RMDF!CJ311="", "", IF(ISNUMBER(MATCH(RMDF!CJ311, INDIRECT(CJ311), 0)), "OK", "Invalid"))</f>
        <v/>
      </c>
      <c r="CL311" s="281"/>
      <c r="CM311" s="281"/>
      <c r="CN311" s="281"/>
      <c r="CO311" s="281" t="b">
        <f>AND(RMDF!CR311&gt;=0, RMDF!CR311&lt;=1-SUM(RMDF!Z311,RMDF!AG311,RMDF!AN311,RMDF!AU311,RMDF!BB311,RMDF!BI311,RMDF!BP311,RMDF!BW311,RMDF!CD311,RMDF!CK311), RMDF!CR311=ROUND(RMDF!CR311,4))</f>
        <v>1</v>
      </c>
      <c r="CP311" s="317">
        <f>RMDF!CP311</f>
        <v>0</v>
      </c>
      <c r="CQ311" s="318" t="str">
        <f>IF(CP311=0,"",_xlfn.XLOOKUP(CP311,StatePicklist!$1:$1,StatePicklist!$3:$3,"NA",0))</f>
        <v/>
      </c>
      <c r="CR311" s="297" t="str">
        <f ca="1">IF(RMDF!CQ311="", "", IF(ISNUMBER(MATCH(RMDF!CQ311, INDIRECT(CQ311), 0)), "OK", "Invalid"))</f>
        <v/>
      </c>
      <c r="CS311" s="281"/>
      <c r="CT311" s="281"/>
      <c r="CU311" s="281"/>
      <c r="CV311" s="281" t="b">
        <f>AND(RMDF!CY311&gt;=0, RMDF!CY311&lt;=1-SUM(RMDF!Z311,RMDF!AG311,RMDF!AN311,RMDF!AU311,RMDF!BB311,RMDF!BI311,RMDF!BP311,RMDF!BW311,RMDF!CD311,RMDF!CK311,RMDF!CR311), RMDF!CY311=ROUND(RMDF!CY311,4))</f>
        <v>1</v>
      </c>
      <c r="CW311" s="317">
        <f>RMDF!CW311</f>
        <v>0</v>
      </c>
      <c r="CX311" s="318" t="str">
        <f>IF(CW311=0,"",_xlfn.XLOOKUP(CW311,StatePicklist!$1:$1,StatePicklist!$3:$3,"NA",0))</f>
        <v/>
      </c>
      <c r="CY311" s="297" t="str">
        <f ca="1">IF(RMDF!CX311="", "", IF(ISNUMBER(MATCH(RMDF!CX311, INDIRECT(CX311), 0)), "OK", "Invalid"))</f>
        <v/>
      </c>
      <c r="CZ311" s="281"/>
      <c r="DA311" s="281"/>
      <c r="DB311" s="281"/>
      <c r="DC311" s="281" t="b">
        <f>AND(RMDF!DF311&gt;=0, RMDF!DF311&lt;=1-SUM(RMDF!Z311,RMDF!AG311,RMDF!AN311,RMDF!AU311,RMDF!BB311,RMDF!BI311,RMDF!BP311,RMDF!BW311,RMDF!CD311,RMDF!CK311,RMDF!CR311,RMDF!CY311), RMDF!DF311=ROUND(RMDF!DF311,4))</f>
        <v>1</v>
      </c>
      <c r="DD311" s="317">
        <f>RMDF!DD311</f>
        <v>0</v>
      </c>
      <c r="DE311" s="318" t="str">
        <f>IF(DD311=0,"",_xlfn.XLOOKUP(DD311,StatePicklist!$1:$1,StatePicklist!$3:$3,"NA",0))</f>
        <v/>
      </c>
      <c r="DF311" s="297" t="str">
        <f ca="1">IF(RMDF!DE311="", "", IF(ISNUMBER(MATCH(RMDF!DE311, INDIRECT(DE311), 0)), "OK", "Invalid"))</f>
        <v/>
      </c>
      <c r="DG311" s="281"/>
      <c r="DH311" s="281"/>
      <c r="DI311" s="281"/>
      <c r="DJ311" s="281" t="b">
        <f>AND(RMDF!DM311&gt;=0, RMDF!DM311&lt;=1-SUM(RMDF!Z311,RMDF!AG311,RMDF!AN311,RMDF!AU311,RMDF!BB311,RMDF!BI311,RMDF!BP311,RMDF!BW311,RMDF!CD311,RMDF!CK311,RMDF!CR311,RMDF!CY311,RMDF!DF311), RMDF!DM311=ROUND(RMDF!DM311,4))</f>
        <v>1</v>
      </c>
      <c r="DK311" s="317">
        <f>RMDF!DK311</f>
        <v>0</v>
      </c>
      <c r="DL311" s="318" t="str">
        <f>IF(DK311=0,"",_xlfn.XLOOKUP(DK311,StatePicklist!$1:$1,StatePicklist!$3:$3,"NA",0))</f>
        <v/>
      </c>
      <c r="DM311" s="297" t="str">
        <f ca="1">IF(RMDF!DL311="", "", IF(ISNUMBER(MATCH(RMDF!DL311, INDIRECT(DL311), 0)), "OK", "Invalid"))</f>
        <v/>
      </c>
      <c r="DN311" s="281"/>
      <c r="DO311" s="281"/>
      <c r="DP311" s="281"/>
      <c r="DQ311" s="281" t="b">
        <f>AND(RMDF!DT311&gt;=0, RMDF!DT311&lt;=1-SUM(RMDF!Z311,RMDF!AG311,RMDF!AN311,RMDF!AU311,RMDF!BB311,RMDF!BI311,RMDF!BP311,RMDF!BW311,RMDF!CD311,RMDF!CK311,RMDF!CR311,RMDF!CY311,RMDF!DF311,RMDF!DM311), RMDF!DT311=ROUND(RMDF!DT311,4))</f>
        <v>1</v>
      </c>
      <c r="DR311" s="317">
        <f>RMDF!DR311</f>
        <v>0</v>
      </c>
      <c r="DS311" s="318" t="str">
        <f>IF(DR311=0,"",_xlfn.XLOOKUP(DR311,StatePicklist!$1:$1,StatePicklist!$3:$3,"NA",0))</f>
        <v/>
      </c>
      <c r="DT311" s="297" t="str">
        <f ca="1">IF(RMDF!DS311="", "", IF(ISNUMBER(MATCH(RMDF!DS311, INDIRECT(DS311), 0)), "OK", "Invalid"))</f>
        <v/>
      </c>
      <c r="DU311" s="281"/>
      <c r="DV311" s="281"/>
      <c r="DW311" s="281"/>
      <c r="DX311" s="281" t="b">
        <f>AND(RMDF!EA311&gt;=0, RMDF!EA311&lt;=1-SUM(RMDF!Z311,RMDF!AG311,RMDF!AN311,RMDF!AU311,RMDF!BB311,RMDF!BI311,RMDF!BP311,RMDF!BW311,RMDF!CD311,RMDF!CK311,RMDF!CR311,RMDF!CY311,RMDF!DF311,RMDF!DM311,RMDF!DT311), RMDF!EA311=ROUND(RMDF!EA311,4))</f>
        <v>1</v>
      </c>
      <c r="DY311" s="317">
        <f>RMDF!DY311</f>
        <v>0</v>
      </c>
      <c r="DZ311" s="318" t="str">
        <f>IF(DY311=0,"",_xlfn.XLOOKUP(DY311,StatePicklist!$1:$1,StatePicklist!$3:$3,"NA",0))</f>
        <v/>
      </c>
      <c r="EA311" s="297" t="str">
        <f ca="1">IF(RMDF!DZ311="", "", IF(ISNUMBER(MATCH(RMDF!DZ311, INDIRECT(DZ311), 0)), "OK", "Invalid"))</f>
        <v/>
      </c>
      <c r="EB311" s="281"/>
      <c r="EC311" s="281"/>
      <c r="ED311" s="281"/>
      <c r="EE311" s="281" t="b">
        <f>AND(RMDF!EH311&gt;=0, RMDF!EH311&lt;=1-SUM(RMDF!Z311,RMDF!AG311,RMDF!AN311,RMDF!AU311,RMDF!BB311,RMDF!BI311,RMDF!BP311,RMDF!BW311,RMDF!CD311,RMDF!CK311,RMDF!CR311,RMDF!CY311,RMDF!DF311,RMDF!DM311,RMDF!DT311,RMDF!EA311), RMDF!EH311=ROUND(RMDF!EH311,4))</f>
        <v>1</v>
      </c>
      <c r="EF311" s="317">
        <f>RMDF!EF311</f>
        <v>0</v>
      </c>
      <c r="EG311" s="318" t="str">
        <f>IF(EF311=0,"",_xlfn.XLOOKUP(EF311,StatePicklist!$1:$1,StatePicklist!$3:$3,"NA",0))</f>
        <v/>
      </c>
      <c r="EH311" s="297" t="str">
        <f ca="1">IF(RMDF!EG311="", "", IF(ISNUMBER(MATCH(RMDF!EG311, INDIRECT(EG311), 0)), "OK", "Invalid"))</f>
        <v/>
      </c>
      <c r="EI311" s="281"/>
      <c r="EJ311" s="281"/>
      <c r="EK311" s="281"/>
      <c r="EL311" s="281" t="b">
        <f>AND(RMDF!EO311&gt;=0, RMDF!EO311&lt;=1-SUM(RMDF!Z311,RMDF!AG311,RMDF!AN311,RMDF!AU311,RMDF!BB311,RMDF!BI311,RMDF!BP311,RMDF!BW311,RMDF!CD311,RMDF!CK311,RMDF!CR311,RMDF!CY311,RMDF!DF311,RMDF!DM311,RMDF!DT311,RMDF!EA311,RMDF!EH311), RMDF!EO311=ROUND(RMDF!EO311,4))</f>
        <v>1</v>
      </c>
      <c r="EM311" s="317">
        <f>RMDF!EM311</f>
        <v>0</v>
      </c>
      <c r="EN311" s="318" t="str">
        <f>IF(EM311=0,"",_xlfn.XLOOKUP(EM311,StatePicklist!$1:$1,StatePicklist!$3:$3,"NA",0))</f>
        <v/>
      </c>
      <c r="EO311" s="297" t="str">
        <f ca="1">IF(RMDF!EN311="", "", IF(ISNUMBER(MATCH(RMDF!EN311, INDIRECT(EN311), 0)), "OK", "Invalid"))</f>
        <v/>
      </c>
      <c r="EP311" s="281"/>
      <c r="EQ311" s="281"/>
      <c r="ER311" s="281"/>
      <c r="ES311" s="281" t="b">
        <f>AND(RMDF!EV311&gt;=0, RMDF!EV311&lt;=1-SUM(RMDF!Z311,RMDF!AG311,RMDF!AN311,RMDF!AU311,RMDF!BB311,RMDF!BI311,RMDF!BP311,RMDF!BW311,RMDF!CD311,RMDF!CK311,RMDF!CR311,RMDF!CY311,RMDF!DF311,RMDF!DM311,RMDF!DT311,RMDF!EA311,RMDF!EH311,RMDF!EO311), RMDF!EV311=ROUND(RMDF!EV311,4))</f>
        <v>1</v>
      </c>
      <c r="ET311" s="317">
        <f>RMDF!ET311</f>
        <v>0</v>
      </c>
      <c r="EU311" s="318" t="str">
        <f>IF(ET311=0,"",_xlfn.XLOOKUP(ET311,StatePicklist!$1:$1,StatePicklist!$3:$3,"NA",0))</f>
        <v/>
      </c>
      <c r="EV311" s="297" t="str">
        <f ca="1">IF(RMDF!EU311="", "", IF(ISNUMBER(MATCH(RMDF!EU311, INDIRECT(EU311), 0)), "OK", "Invalid"))</f>
        <v/>
      </c>
      <c r="EW311" s="281"/>
      <c r="EX311" s="281"/>
      <c r="EY311" s="281"/>
      <c r="EZ311" s="281" t="b">
        <f>AND(RMDF!FC311&gt;=0, RMDF!FC311&lt;=1-SUM(RMDF!Z311,RMDF!AG311,RMDF!AN311,RMDF!AU311,RMDF!BB311,RMDF!BI311,RMDF!BP311,RMDF!BW311,RMDF!CD311,RMDF!CK311,RMDF!CR311,RMDF!CY311,RMDF!DF311,RMDF!DM311,RMDF!DT311,RMDF!EA311,RMDF!EH311,RMDF!EO311,RMDF!EV311), RMDF!FC311=ROUND(RMDF!FC311,4))</f>
        <v>1</v>
      </c>
      <c r="FA311" s="317">
        <f>RMDF!FA311</f>
        <v>0</v>
      </c>
      <c r="FB311" s="318" t="str">
        <f>IF(FA311=0,"",_xlfn.XLOOKUP(FA311,StatePicklist!$1:$1,StatePicklist!$3:$3,"NA",0))</f>
        <v/>
      </c>
      <c r="FC311" s="297" t="str">
        <f ca="1">IF(RMDF!FB311="", "", IF(ISNUMBER(MATCH(RMDF!FB311, INDIRECT(FB311), 0)), "OK", "Invalid"))</f>
        <v/>
      </c>
    </row>
    <row r="312" spans="1:159" s="205" customFormat="1" ht="39.9" customHeight="1" x14ac:dyDescent="0.25">
      <c r="A312" s="206"/>
      <c r="B312" s="196"/>
      <c r="C312" s="197"/>
      <c r="D312" s="198"/>
      <c r="E312" s="199"/>
      <c r="F312" s="200"/>
      <c r="G312" s="201"/>
      <c r="H312" s="292"/>
      <c r="I312" s="305">
        <f>RMDF!I312</f>
        <v>0</v>
      </c>
      <c r="J312" s="305" t="str">
        <f>IF(I312=ProductCode!$B$30,"PDReclPost",IF(OR(I312=ProductCode!$C$30,I312=ProductCode!$E$30,I312=ProductCode!$G$30),"PDPreCon",IF(OR(I312=ProductCode!$D$30,I312=ProductCode!$F$30),"PDNotReclPost","")))</f>
        <v/>
      </c>
      <c r="K312" s="305" t="str">
        <f t="shared" si="21"/>
        <v/>
      </c>
      <c r="L312" s="289"/>
      <c r="M312" s="305" t="str">
        <f t="shared" si="21"/>
        <v/>
      </c>
      <c r="N312" s="289" t="b">
        <f>AND(RMDF!N312&gt;=0, RMDF!N312&lt;=1-RMDF!L312, RMDF!N312=ROUND(RMDF!N312,4))</f>
        <v>1</v>
      </c>
      <c r="O312" s="286" t="str">
        <f>IF(P312="","",IF(I312="","",IF(LEFT(I312,13)="Reclaimed pos",RawMaterialCode!$E$569,RawMaterialCode!$E$568)))</f>
        <v>Reclaimed pre-consumer mixed fibers (RM0578)</v>
      </c>
      <c r="P312" s="295">
        <f t="shared" si="22"/>
        <v>1</v>
      </c>
      <c r="Q312" s="202"/>
      <c r="R312" s="203"/>
      <c r="S312" s="204" t="str">
        <f t="shared" si="23"/>
        <v/>
      </c>
      <c r="T312" s="281"/>
      <c r="U312" s="281"/>
      <c r="V312" s="281"/>
      <c r="W312" s="281"/>
      <c r="X312" s="317">
        <f>RMDF!X312</f>
        <v>0</v>
      </c>
      <c r="Y312" s="318" t="str">
        <f>IF(X312=0,"",_xlfn.XLOOKUP(X312,StatePicklist!$1:$1,StatePicklist!$3:$3,"NA",0))</f>
        <v/>
      </c>
      <c r="Z312" s="297" t="str">
        <f ca="1">IF(RMDF!Y312="", "", IF(ISNUMBER(MATCH(RMDF!Y312, INDIRECT(Y312), 0)), "OK", "Invalid"))</f>
        <v/>
      </c>
      <c r="AA312" s="281"/>
      <c r="AB312" s="281"/>
      <c r="AC312" s="281"/>
      <c r="AD312" s="281" t="b">
        <f>AND(RMDF!AG312&gt;=0, RMDF!AG312&lt;=1-RMDF!Z312, RMDF!AG312=ROUND(RMDF!AG312,4))</f>
        <v>1</v>
      </c>
      <c r="AE312" s="317">
        <f>RMDF!AE312</f>
        <v>0</v>
      </c>
      <c r="AF312" s="318" t="str">
        <f>IF(AE312=0,"",_xlfn.XLOOKUP(AE312,StatePicklist!$1:$1,StatePicklist!$3:$3,"NA",0))</f>
        <v/>
      </c>
      <c r="AG312" s="297" t="str">
        <f ca="1">IF(RMDF!AF312="", "", IF(ISNUMBER(MATCH(RMDF!AF312, INDIRECT(AF312), 0)), "OK", "Invalid"))</f>
        <v/>
      </c>
      <c r="AH312" s="281"/>
      <c r="AI312" s="281"/>
      <c r="AJ312" s="281"/>
      <c r="AK312" s="281" t="b">
        <f>AND(RMDF!AN312&gt;=0, RMDF!AN312&lt;=1-SUM(RMDF!Z312,RMDF!AG312), RMDF!AN312=ROUND(RMDF!AN312,4))</f>
        <v>1</v>
      </c>
      <c r="AL312" s="317">
        <f>RMDF!AL312</f>
        <v>0</v>
      </c>
      <c r="AM312" s="318" t="str">
        <f>IF(AL312=0,"",_xlfn.XLOOKUP(AL312,StatePicklist!$1:$1,StatePicklist!$3:$3,"NA",0))</f>
        <v/>
      </c>
      <c r="AN312" s="297" t="str">
        <f ca="1">IF(RMDF!AM312="", "", IF(ISNUMBER(MATCH(RMDF!AM312, INDIRECT(AM312), 0)), "OK", "Invalid"))</f>
        <v/>
      </c>
      <c r="AO312" s="281"/>
      <c r="AP312" s="281"/>
      <c r="AQ312" s="281"/>
      <c r="AR312" s="281" t="b">
        <f>AND(RMDF!AU312&gt;=0, RMDF!AU312&lt;=1-SUM(RMDF!Z312,RMDF!AG312,RMDF!AN312), RMDF!AU312=ROUND(RMDF!AU312,4))</f>
        <v>1</v>
      </c>
      <c r="AS312" s="317">
        <f>RMDF!AS312</f>
        <v>0</v>
      </c>
      <c r="AT312" s="318" t="str">
        <f>IF(AS312=0,"",_xlfn.XLOOKUP(AS312,StatePicklist!$1:$1,StatePicklist!$3:$3,"NA",0))</f>
        <v/>
      </c>
      <c r="AU312" s="297" t="str">
        <f ca="1">IF(RMDF!AT312="", "", IF(ISNUMBER(MATCH(RMDF!AT312, INDIRECT(AT312), 0)), "OK", "Invalid"))</f>
        <v/>
      </c>
      <c r="AV312" s="281"/>
      <c r="AW312" s="281"/>
      <c r="AX312" s="281"/>
      <c r="AY312" s="281" t="b">
        <f>AND(RMDF!BB312&gt;=0, RMDF!BB312&lt;=1-SUM(RMDF!Z312,RMDF!AG312,RMDF!AN312,RMDF!AU312), RMDF!BB312=ROUND(RMDF!BB312,4))</f>
        <v>1</v>
      </c>
      <c r="AZ312" s="317">
        <f>RMDF!AZ312</f>
        <v>0</v>
      </c>
      <c r="BA312" s="318" t="str">
        <f>IF(AZ312=0,"",_xlfn.XLOOKUP(AZ312,StatePicklist!$1:$1,StatePicklist!$3:$3,"NA",0))</f>
        <v/>
      </c>
      <c r="BB312" s="297" t="str">
        <f ca="1">IF(RMDF!BA312="", "", IF(ISNUMBER(MATCH(RMDF!BA312, INDIRECT(BA312), 0)), "OK", "Invalid"))</f>
        <v/>
      </c>
      <c r="BC312" s="281"/>
      <c r="BD312" s="281"/>
      <c r="BE312" s="281"/>
      <c r="BF312" s="281" t="b">
        <f>AND(RMDF!BI312&gt;=0, RMDF!BI312&lt;=1-SUM(RMDF!Z312,RMDF!AG312,RMDF!AN312,RMDF!AU312,RMDF!BB312), RMDF!BI312=ROUND(RMDF!BI312,4))</f>
        <v>1</v>
      </c>
      <c r="BG312" s="317">
        <f>RMDF!BG312</f>
        <v>0</v>
      </c>
      <c r="BH312" s="318" t="str">
        <f>IF(BG312=0,"",_xlfn.XLOOKUP(BG312,StatePicklist!$1:$1,StatePicklist!$3:$3,"NA",0))</f>
        <v/>
      </c>
      <c r="BI312" s="297" t="str">
        <f ca="1">IF(RMDF!BH312="", "", IF(ISNUMBER(MATCH(RMDF!BH312, INDIRECT(BH312), 0)), "OK", "Invalid"))</f>
        <v/>
      </c>
      <c r="BJ312" s="281"/>
      <c r="BK312" s="281"/>
      <c r="BL312" s="281"/>
      <c r="BM312" s="281" t="b">
        <f>AND(RMDF!BP312&gt;=0, RMDF!BP312&lt;=1-SUM(RMDF!Z312,RMDF!AG312,RMDF!AN312,RMDF!AU312,RMDF!BB312,RMDF!BI312), RMDF!BP312=ROUND(RMDF!BP312,4))</f>
        <v>1</v>
      </c>
      <c r="BN312" s="317">
        <f>RMDF!BN312</f>
        <v>0</v>
      </c>
      <c r="BO312" s="318" t="str">
        <f>IF(BN312=0,"",_xlfn.XLOOKUP(BN312,StatePicklist!$1:$1,StatePicklist!$3:$3,"NA",0))</f>
        <v/>
      </c>
      <c r="BP312" s="297" t="str">
        <f ca="1">IF(RMDF!BO312="", "", IF(ISNUMBER(MATCH(RMDF!BO312, INDIRECT(BO312), 0)), "OK", "Invalid"))</f>
        <v/>
      </c>
      <c r="BQ312" s="281"/>
      <c r="BR312" s="281"/>
      <c r="BS312" s="281"/>
      <c r="BT312" s="281" t="b">
        <f>AND(RMDF!BW312&gt;=0, RMDF!BW312&lt;=1-SUM(RMDF!Z312,RMDF!AG312,RMDF!AN312,RMDF!AU312,RMDF!BB312,RMDF!BI312,RMDF!BP312), RMDF!BW312=ROUND(RMDF!BW312,4))</f>
        <v>1</v>
      </c>
      <c r="BU312" s="317">
        <f>RMDF!BU312</f>
        <v>0</v>
      </c>
      <c r="BV312" s="318" t="str">
        <f>IF(BU312=0,"",_xlfn.XLOOKUP(BU312,StatePicklist!$1:$1,StatePicklist!$3:$3,"NA",0))</f>
        <v/>
      </c>
      <c r="BW312" s="297" t="str">
        <f ca="1">IF(RMDF!BV312="", "", IF(ISNUMBER(MATCH(RMDF!BV312, INDIRECT(BV312), 0)), "OK", "Invalid"))</f>
        <v/>
      </c>
      <c r="BX312" s="281"/>
      <c r="BY312" s="281"/>
      <c r="BZ312" s="281"/>
      <c r="CA312" s="281" t="b">
        <f>AND(RMDF!CD312&gt;=0, RMDF!CD312&lt;=1-SUM(RMDF!Z312,RMDF!AG312,RMDF!AN312,RMDF!AU312,RMDF!BB312,RMDF!BI312,RMDF!BP312,RMDF!BW312), RMDF!CD312=ROUND(RMDF!CD312,4))</f>
        <v>1</v>
      </c>
      <c r="CB312" s="317">
        <f>RMDF!CB312</f>
        <v>0</v>
      </c>
      <c r="CC312" s="318" t="str">
        <f>IF(CB312=0,"",_xlfn.XLOOKUP(CB312,StatePicklist!$1:$1,StatePicklist!$3:$3,"NA",0))</f>
        <v/>
      </c>
      <c r="CD312" s="297" t="str">
        <f ca="1">IF(RMDF!CC312="", "", IF(ISNUMBER(MATCH(RMDF!CC312, INDIRECT(CC312), 0)), "OK", "Invalid"))</f>
        <v/>
      </c>
      <c r="CE312" s="281"/>
      <c r="CF312" s="281"/>
      <c r="CG312" s="281"/>
      <c r="CH312" s="281" t="b">
        <f>AND(RMDF!CK312&gt;=0, RMDF!CK312&lt;=1-SUM(RMDF!Z312,RMDF!AG312,RMDF!AN312,RMDF!AU312,RMDF!BB312,RMDF!BI312,RMDF!BP312,RMDF!BW312,RMDF!CD312), RMDF!CK312=ROUND(RMDF!CK312,4))</f>
        <v>1</v>
      </c>
      <c r="CI312" s="317">
        <f>RMDF!CI312</f>
        <v>0</v>
      </c>
      <c r="CJ312" s="318" t="str">
        <f>IF(CI312=0,"",_xlfn.XLOOKUP(CI312,StatePicklist!$1:$1,StatePicklist!$3:$3,"NA",0))</f>
        <v/>
      </c>
      <c r="CK312" s="297" t="str">
        <f ca="1">IF(RMDF!CJ312="", "", IF(ISNUMBER(MATCH(RMDF!CJ312, INDIRECT(CJ312), 0)), "OK", "Invalid"))</f>
        <v/>
      </c>
      <c r="CL312" s="281"/>
      <c r="CM312" s="281"/>
      <c r="CN312" s="281"/>
      <c r="CO312" s="281" t="b">
        <f>AND(RMDF!CR312&gt;=0, RMDF!CR312&lt;=1-SUM(RMDF!Z312,RMDF!AG312,RMDF!AN312,RMDF!AU312,RMDF!BB312,RMDF!BI312,RMDF!BP312,RMDF!BW312,RMDF!CD312,RMDF!CK312), RMDF!CR312=ROUND(RMDF!CR312,4))</f>
        <v>1</v>
      </c>
      <c r="CP312" s="317">
        <f>RMDF!CP312</f>
        <v>0</v>
      </c>
      <c r="CQ312" s="318" t="str">
        <f>IF(CP312=0,"",_xlfn.XLOOKUP(CP312,StatePicklist!$1:$1,StatePicklist!$3:$3,"NA",0))</f>
        <v/>
      </c>
      <c r="CR312" s="297" t="str">
        <f ca="1">IF(RMDF!CQ312="", "", IF(ISNUMBER(MATCH(RMDF!CQ312, INDIRECT(CQ312), 0)), "OK", "Invalid"))</f>
        <v/>
      </c>
      <c r="CS312" s="281"/>
      <c r="CT312" s="281"/>
      <c r="CU312" s="281"/>
      <c r="CV312" s="281" t="b">
        <f>AND(RMDF!CY312&gt;=0, RMDF!CY312&lt;=1-SUM(RMDF!Z312,RMDF!AG312,RMDF!AN312,RMDF!AU312,RMDF!BB312,RMDF!BI312,RMDF!BP312,RMDF!BW312,RMDF!CD312,RMDF!CK312,RMDF!CR312), RMDF!CY312=ROUND(RMDF!CY312,4))</f>
        <v>1</v>
      </c>
      <c r="CW312" s="317">
        <f>RMDF!CW312</f>
        <v>0</v>
      </c>
      <c r="CX312" s="318" t="str">
        <f>IF(CW312=0,"",_xlfn.XLOOKUP(CW312,StatePicklist!$1:$1,StatePicklist!$3:$3,"NA",0))</f>
        <v/>
      </c>
      <c r="CY312" s="297" t="str">
        <f ca="1">IF(RMDF!CX312="", "", IF(ISNUMBER(MATCH(RMDF!CX312, INDIRECT(CX312), 0)), "OK", "Invalid"))</f>
        <v/>
      </c>
      <c r="CZ312" s="281"/>
      <c r="DA312" s="281"/>
      <c r="DB312" s="281"/>
      <c r="DC312" s="281" t="b">
        <f>AND(RMDF!DF312&gt;=0, RMDF!DF312&lt;=1-SUM(RMDF!Z312,RMDF!AG312,RMDF!AN312,RMDF!AU312,RMDF!BB312,RMDF!BI312,RMDF!BP312,RMDF!BW312,RMDF!CD312,RMDF!CK312,RMDF!CR312,RMDF!CY312), RMDF!DF312=ROUND(RMDF!DF312,4))</f>
        <v>1</v>
      </c>
      <c r="DD312" s="317">
        <f>RMDF!DD312</f>
        <v>0</v>
      </c>
      <c r="DE312" s="318" t="str">
        <f>IF(DD312=0,"",_xlfn.XLOOKUP(DD312,StatePicklist!$1:$1,StatePicklist!$3:$3,"NA",0))</f>
        <v/>
      </c>
      <c r="DF312" s="297" t="str">
        <f ca="1">IF(RMDF!DE312="", "", IF(ISNUMBER(MATCH(RMDF!DE312, INDIRECT(DE312), 0)), "OK", "Invalid"))</f>
        <v/>
      </c>
      <c r="DG312" s="281"/>
      <c r="DH312" s="281"/>
      <c r="DI312" s="281"/>
      <c r="DJ312" s="281" t="b">
        <f>AND(RMDF!DM312&gt;=0, RMDF!DM312&lt;=1-SUM(RMDF!Z312,RMDF!AG312,RMDF!AN312,RMDF!AU312,RMDF!BB312,RMDF!BI312,RMDF!BP312,RMDF!BW312,RMDF!CD312,RMDF!CK312,RMDF!CR312,RMDF!CY312,RMDF!DF312), RMDF!DM312=ROUND(RMDF!DM312,4))</f>
        <v>1</v>
      </c>
      <c r="DK312" s="317">
        <f>RMDF!DK312</f>
        <v>0</v>
      </c>
      <c r="DL312" s="318" t="str">
        <f>IF(DK312=0,"",_xlfn.XLOOKUP(DK312,StatePicklist!$1:$1,StatePicklist!$3:$3,"NA",0))</f>
        <v/>
      </c>
      <c r="DM312" s="297" t="str">
        <f ca="1">IF(RMDF!DL312="", "", IF(ISNUMBER(MATCH(RMDF!DL312, INDIRECT(DL312), 0)), "OK", "Invalid"))</f>
        <v/>
      </c>
      <c r="DN312" s="281"/>
      <c r="DO312" s="281"/>
      <c r="DP312" s="281"/>
      <c r="DQ312" s="281" t="b">
        <f>AND(RMDF!DT312&gt;=0, RMDF!DT312&lt;=1-SUM(RMDF!Z312,RMDF!AG312,RMDF!AN312,RMDF!AU312,RMDF!BB312,RMDF!BI312,RMDF!BP312,RMDF!BW312,RMDF!CD312,RMDF!CK312,RMDF!CR312,RMDF!CY312,RMDF!DF312,RMDF!DM312), RMDF!DT312=ROUND(RMDF!DT312,4))</f>
        <v>1</v>
      </c>
      <c r="DR312" s="317">
        <f>RMDF!DR312</f>
        <v>0</v>
      </c>
      <c r="DS312" s="318" t="str">
        <f>IF(DR312=0,"",_xlfn.XLOOKUP(DR312,StatePicklist!$1:$1,StatePicklist!$3:$3,"NA",0))</f>
        <v/>
      </c>
      <c r="DT312" s="297" t="str">
        <f ca="1">IF(RMDF!DS312="", "", IF(ISNUMBER(MATCH(RMDF!DS312, INDIRECT(DS312), 0)), "OK", "Invalid"))</f>
        <v/>
      </c>
      <c r="DU312" s="281"/>
      <c r="DV312" s="281"/>
      <c r="DW312" s="281"/>
      <c r="DX312" s="281" t="b">
        <f>AND(RMDF!EA312&gt;=0, RMDF!EA312&lt;=1-SUM(RMDF!Z312,RMDF!AG312,RMDF!AN312,RMDF!AU312,RMDF!BB312,RMDF!BI312,RMDF!BP312,RMDF!BW312,RMDF!CD312,RMDF!CK312,RMDF!CR312,RMDF!CY312,RMDF!DF312,RMDF!DM312,RMDF!DT312), RMDF!EA312=ROUND(RMDF!EA312,4))</f>
        <v>1</v>
      </c>
      <c r="DY312" s="317">
        <f>RMDF!DY312</f>
        <v>0</v>
      </c>
      <c r="DZ312" s="318" t="str">
        <f>IF(DY312=0,"",_xlfn.XLOOKUP(DY312,StatePicklist!$1:$1,StatePicklist!$3:$3,"NA",0))</f>
        <v/>
      </c>
      <c r="EA312" s="297" t="str">
        <f ca="1">IF(RMDF!DZ312="", "", IF(ISNUMBER(MATCH(RMDF!DZ312, INDIRECT(DZ312), 0)), "OK", "Invalid"))</f>
        <v/>
      </c>
      <c r="EB312" s="281"/>
      <c r="EC312" s="281"/>
      <c r="ED312" s="281"/>
      <c r="EE312" s="281" t="b">
        <f>AND(RMDF!EH312&gt;=0, RMDF!EH312&lt;=1-SUM(RMDF!Z312,RMDF!AG312,RMDF!AN312,RMDF!AU312,RMDF!BB312,RMDF!BI312,RMDF!BP312,RMDF!BW312,RMDF!CD312,RMDF!CK312,RMDF!CR312,RMDF!CY312,RMDF!DF312,RMDF!DM312,RMDF!DT312,RMDF!EA312), RMDF!EH312=ROUND(RMDF!EH312,4))</f>
        <v>1</v>
      </c>
      <c r="EF312" s="317">
        <f>RMDF!EF312</f>
        <v>0</v>
      </c>
      <c r="EG312" s="318" t="str">
        <f>IF(EF312=0,"",_xlfn.XLOOKUP(EF312,StatePicklist!$1:$1,StatePicklist!$3:$3,"NA",0))</f>
        <v/>
      </c>
      <c r="EH312" s="297" t="str">
        <f ca="1">IF(RMDF!EG312="", "", IF(ISNUMBER(MATCH(RMDF!EG312, INDIRECT(EG312), 0)), "OK", "Invalid"))</f>
        <v/>
      </c>
      <c r="EI312" s="281"/>
      <c r="EJ312" s="281"/>
      <c r="EK312" s="281"/>
      <c r="EL312" s="281" t="b">
        <f>AND(RMDF!EO312&gt;=0, RMDF!EO312&lt;=1-SUM(RMDF!Z312,RMDF!AG312,RMDF!AN312,RMDF!AU312,RMDF!BB312,RMDF!BI312,RMDF!BP312,RMDF!BW312,RMDF!CD312,RMDF!CK312,RMDF!CR312,RMDF!CY312,RMDF!DF312,RMDF!DM312,RMDF!DT312,RMDF!EA312,RMDF!EH312), RMDF!EO312=ROUND(RMDF!EO312,4))</f>
        <v>1</v>
      </c>
      <c r="EM312" s="317">
        <f>RMDF!EM312</f>
        <v>0</v>
      </c>
      <c r="EN312" s="318" t="str">
        <f>IF(EM312=0,"",_xlfn.XLOOKUP(EM312,StatePicklist!$1:$1,StatePicklist!$3:$3,"NA",0))</f>
        <v/>
      </c>
      <c r="EO312" s="297" t="str">
        <f ca="1">IF(RMDF!EN312="", "", IF(ISNUMBER(MATCH(RMDF!EN312, INDIRECT(EN312), 0)), "OK", "Invalid"))</f>
        <v/>
      </c>
      <c r="EP312" s="281"/>
      <c r="EQ312" s="281"/>
      <c r="ER312" s="281"/>
      <c r="ES312" s="281" t="b">
        <f>AND(RMDF!EV312&gt;=0, RMDF!EV312&lt;=1-SUM(RMDF!Z312,RMDF!AG312,RMDF!AN312,RMDF!AU312,RMDF!BB312,RMDF!BI312,RMDF!BP312,RMDF!BW312,RMDF!CD312,RMDF!CK312,RMDF!CR312,RMDF!CY312,RMDF!DF312,RMDF!DM312,RMDF!DT312,RMDF!EA312,RMDF!EH312,RMDF!EO312), RMDF!EV312=ROUND(RMDF!EV312,4))</f>
        <v>1</v>
      </c>
      <c r="ET312" s="317">
        <f>RMDF!ET312</f>
        <v>0</v>
      </c>
      <c r="EU312" s="318" t="str">
        <f>IF(ET312=0,"",_xlfn.XLOOKUP(ET312,StatePicklist!$1:$1,StatePicklist!$3:$3,"NA",0))</f>
        <v/>
      </c>
      <c r="EV312" s="297" t="str">
        <f ca="1">IF(RMDF!EU312="", "", IF(ISNUMBER(MATCH(RMDF!EU312, INDIRECT(EU312), 0)), "OK", "Invalid"))</f>
        <v/>
      </c>
      <c r="EW312" s="281"/>
      <c r="EX312" s="281"/>
      <c r="EY312" s="281"/>
      <c r="EZ312" s="281" t="b">
        <f>AND(RMDF!FC312&gt;=0, RMDF!FC312&lt;=1-SUM(RMDF!Z312,RMDF!AG312,RMDF!AN312,RMDF!AU312,RMDF!BB312,RMDF!BI312,RMDF!BP312,RMDF!BW312,RMDF!CD312,RMDF!CK312,RMDF!CR312,RMDF!CY312,RMDF!DF312,RMDF!DM312,RMDF!DT312,RMDF!EA312,RMDF!EH312,RMDF!EO312,RMDF!EV312), RMDF!FC312=ROUND(RMDF!FC312,4))</f>
        <v>1</v>
      </c>
      <c r="FA312" s="317">
        <f>RMDF!FA312</f>
        <v>0</v>
      </c>
      <c r="FB312" s="318" t="str">
        <f>IF(FA312=0,"",_xlfn.XLOOKUP(FA312,StatePicklist!$1:$1,StatePicklist!$3:$3,"NA",0))</f>
        <v/>
      </c>
      <c r="FC312" s="297" t="str">
        <f ca="1">IF(RMDF!FB312="", "", IF(ISNUMBER(MATCH(RMDF!FB312, INDIRECT(FB312), 0)), "OK", "Invalid"))</f>
        <v/>
      </c>
    </row>
    <row r="313" spans="1:159" s="205" customFormat="1" ht="39.9" customHeight="1" x14ac:dyDescent="0.25">
      <c r="A313" s="206"/>
      <c r="B313" s="196"/>
      <c r="C313" s="197"/>
      <c r="D313" s="198"/>
      <c r="E313" s="199"/>
      <c r="F313" s="200"/>
      <c r="G313" s="201"/>
      <c r="H313" s="292"/>
      <c r="I313" s="305">
        <f>RMDF!I313</f>
        <v>0</v>
      </c>
      <c r="J313" s="305" t="str">
        <f>IF(I313=ProductCode!$B$30,"PDReclPost",IF(OR(I313=ProductCode!$C$30,I313=ProductCode!$E$30,I313=ProductCode!$G$30),"PDPreCon",IF(OR(I313=ProductCode!$D$30,I313=ProductCode!$F$30),"PDNotReclPost","")))</f>
        <v/>
      </c>
      <c r="K313" s="305" t="str">
        <f t="shared" si="21"/>
        <v/>
      </c>
      <c r="L313" s="289"/>
      <c r="M313" s="305" t="str">
        <f t="shared" si="21"/>
        <v/>
      </c>
      <c r="N313" s="289" t="b">
        <f>AND(RMDF!N313&gt;=0, RMDF!N313&lt;=1-RMDF!L313, RMDF!N313=ROUND(RMDF!N313,4))</f>
        <v>1</v>
      </c>
      <c r="O313" s="286" t="str">
        <f>IF(P313="","",IF(I313="","",IF(LEFT(I313,13)="Reclaimed pos",RawMaterialCode!$E$569,RawMaterialCode!$E$568)))</f>
        <v>Reclaimed pre-consumer mixed fibers (RM0578)</v>
      </c>
      <c r="P313" s="295">
        <f t="shared" si="22"/>
        <v>1</v>
      </c>
      <c r="Q313" s="202"/>
      <c r="R313" s="203"/>
      <c r="S313" s="204" t="str">
        <f t="shared" si="23"/>
        <v/>
      </c>
      <c r="T313" s="281"/>
      <c r="U313" s="281"/>
      <c r="V313" s="281"/>
      <c r="W313" s="281"/>
      <c r="X313" s="317">
        <f>RMDF!X313</f>
        <v>0</v>
      </c>
      <c r="Y313" s="318" t="str">
        <f>IF(X313=0,"",_xlfn.XLOOKUP(X313,StatePicklist!$1:$1,StatePicklist!$3:$3,"NA",0))</f>
        <v/>
      </c>
      <c r="Z313" s="297" t="str">
        <f ca="1">IF(RMDF!Y313="", "", IF(ISNUMBER(MATCH(RMDF!Y313, INDIRECT(Y313), 0)), "OK", "Invalid"))</f>
        <v/>
      </c>
      <c r="AA313" s="281"/>
      <c r="AB313" s="281"/>
      <c r="AC313" s="281"/>
      <c r="AD313" s="281" t="b">
        <f>AND(RMDF!AG313&gt;=0, RMDF!AG313&lt;=1-RMDF!Z313, RMDF!AG313=ROUND(RMDF!AG313,4))</f>
        <v>1</v>
      </c>
      <c r="AE313" s="317">
        <f>RMDF!AE313</f>
        <v>0</v>
      </c>
      <c r="AF313" s="318" t="str">
        <f>IF(AE313=0,"",_xlfn.XLOOKUP(AE313,StatePicklist!$1:$1,StatePicklist!$3:$3,"NA",0))</f>
        <v/>
      </c>
      <c r="AG313" s="297" t="str">
        <f ca="1">IF(RMDF!AF313="", "", IF(ISNUMBER(MATCH(RMDF!AF313, INDIRECT(AF313), 0)), "OK", "Invalid"))</f>
        <v/>
      </c>
      <c r="AH313" s="281"/>
      <c r="AI313" s="281"/>
      <c r="AJ313" s="281"/>
      <c r="AK313" s="281" t="b">
        <f>AND(RMDF!AN313&gt;=0, RMDF!AN313&lt;=1-SUM(RMDF!Z313,RMDF!AG313), RMDF!AN313=ROUND(RMDF!AN313,4))</f>
        <v>1</v>
      </c>
      <c r="AL313" s="317">
        <f>RMDF!AL313</f>
        <v>0</v>
      </c>
      <c r="AM313" s="318" t="str">
        <f>IF(AL313=0,"",_xlfn.XLOOKUP(AL313,StatePicklist!$1:$1,StatePicklist!$3:$3,"NA",0))</f>
        <v/>
      </c>
      <c r="AN313" s="297" t="str">
        <f ca="1">IF(RMDF!AM313="", "", IF(ISNUMBER(MATCH(RMDF!AM313, INDIRECT(AM313), 0)), "OK", "Invalid"))</f>
        <v/>
      </c>
      <c r="AO313" s="281"/>
      <c r="AP313" s="281"/>
      <c r="AQ313" s="281"/>
      <c r="AR313" s="281" t="b">
        <f>AND(RMDF!AU313&gt;=0, RMDF!AU313&lt;=1-SUM(RMDF!Z313,RMDF!AG313,RMDF!AN313), RMDF!AU313=ROUND(RMDF!AU313,4))</f>
        <v>1</v>
      </c>
      <c r="AS313" s="317">
        <f>RMDF!AS313</f>
        <v>0</v>
      </c>
      <c r="AT313" s="318" t="str">
        <f>IF(AS313=0,"",_xlfn.XLOOKUP(AS313,StatePicklist!$1:$1,StatePicklist!$3:$3,"NA",0))</f>
        <v/>
      </c>
      <c r="AU313" s="297" t="str">
        <f ca="1">IF(RMDF!AT313="", "", IF(ISNUMBER(MATCH(RMDF!AT313, INDIRECT(AT313), 0)), "OK", "Invalid"))</f>
        <v/>
      </c>
      <c r="AV313" s="281"/>
      <c r="AW313" s="281"/>
      <c r="AX313" s="281"/>
      <c r="AY313" s="281" t="b">
        <f>AND(RMDF!BB313&gt;=0, RMDF!BB313&lt;=1-SUM(RMDF!Z313,RMDF!AG313,RMDF!AN313,RMDF!AU313), RMDF!BB313=ROUND(RMDF!BB313,4))</f>
        <v>1</v>
      </c>
      <c r="AZ313" s="317">
        <f>RMDF!AZ313</f>
        <v>0</v>
      </c>
      <c r="BA313" s="318" t="str">
        <f>IF(AZ313=0,"",_xlfn.XLOOKUP(AZ313,StatePicklist!$1:$1,StatePicklist!$3:$3,"NA",0))</f>
        <v/>
      </c>
      <c r="BB313" s="297" t="str">
        <f ca="1">IF(RMDF!BA313="", "", IF(ISNUMBER(MATCH(RMDF!BA313, INDIRECT(BA313), 0)), "OK", "Invalid"))</f>
        <v/>
      </c>
      <c r="BC313" s="281"/>
      <c r="BD313" s="281"/>
      <c r="BE313" s="281"/>
      <c r="BF313" s="281" t="b">
        <f>AND(RMDF!BI313&gt;=0, RMDF!BI313&lt;=1-SUM(RMDF!Z313,RMDF!AG313,RMDF!AN313,RMDF!AU313,RMDF!BB313), RMDF!BI313=ROUND(RMDF!BI313,4))</f>
        <v>1</v>
      </c>
      <c r="BG313" s="317">
        <f>RMDF!BG313</f>
        <v>0</v>
      </c>
      <c r="BH313" s="318" t="str">
        <f>IF(BG313=0,"",_xlfn.XLOOKUP(BG313,StatePicklist!$1:$1,StatePicklist!$3:$3,"NA",0))</f>
        <v/>
      </c>
      <c r="BI313" s="297" t="str">
        <f ca="1">IF(RMDF!BH313="", "", IF(ISNUMBER(MATCH(RMDF!BH313, INDIRECT(BH313), 0)), "OK", "Invalid"))</f>
        <v/>
      </c>
      <c r="BJ313" s="281"/>
      <c r="BK313" s="281"/>
      <c r="BL313" s="281"/>
      <c r="BM313" s="281" t="b">
        <f>AND(RMDF!BP313&gt;=0, RMDF!BP313&lt;=1-SUM(RMDF!Z313,RMDF!AG313,RMDF!AN313,RMDF!AU313,RMDF!BB313,RMDF!BI313), RMDF!BP313=ROUND(RMDF!BP313,4))</f>
        <v>1</v>
      </c>
      <c r="BN313" s="317">
        <f>RMDF!BN313</f>
        <v>0</v>
      </c>
      <c r="BO313" s="318" t="str">
        <f>IF(BN313=0,"",_xlfn.XLOOKUP(BN313,StatePicklist!$1:$1,StatePicklist!$3:$3,"NA",0))</f>
        <v/>
      </c>
      <c r="BP313" s="297" t="str">
        <f ca="1">IF(RMDF!BO313="", "", IF(ISNUMBER(MATCH(RMDF!BO313, INDIRECT(BO313), 0)), "OK", "Invalid"))</f>
        <v/>
      </c>
      <c r="BQ313" s="281"/>
      <c r="BR313" s="281"/>
      <c r="BS313" s="281"/>
      <c r="BT313" s="281" t="b">
        <f>AND(RMDF!BW313&gt;=0, RMDF!BW313&lt;=1-SUM(RMDF!Z313,RMDF!AG313,RMDF!AN313,RMDF!AU313,RMDF!BB313,RMDF!BI313,RMDF!BP313), RMDF!BW313=ROUND(RMDF!BW313,4))</f>
        <v>1</v>
      </c>
      <c r="BU313" s="317">
        <f>RMDF!BU313</f>
        <v>0</v>
      </c>
      <c r="BV313" s="318" t="str">
        <f>IF(BU313=0,"",_xlfn.XLOOKUP(BU313,StatePicklist!$1:$1,StatePicklist!$3:$3,"NA",0))</f>
        <v/>
      </c>
      <c r="BW313" s="297" t="str">
        <f ca="1">IF(RMDF!BV313="", "", IF(ISNUMBER(MATCH(RMDF!BV313, INDIRECT(BV313), 0)), "OK", "Invalid"))</f>
        <v/>
      </c>
      <c r="BX313" s="281"/>
      <c r="BY313" s="281"/>
      <c r="BZ313" s="281"/>
      <c r="CA313" s="281" t="b">
        <f>AND(RMDF!CD313&gt;=0, RMDF!CD313&lt;=1-SUM(RMDF!Z313,RMDF!AG313,RMDF!AN313,RMDF!AU313,RMDF!BB313,RMDF!BI313,RMDF!BP313,RMDF!BW313), RMDF!CD313=ROUND(RMDF!CD313,4))</f>
        <v>1</v>
      </c>
      <c r="CB313" s="317">
        <f>RMDF!CB313</f>
        <v>0</v>
      </c>
      <c r="CC313" s="318" t="str">
        <f>IF(CB313=0,"",_xlfn.XLOOKUP(CB313,StatePicklist!$1:$1,StatePicklist!$3:$3,"NA",0))</f>
        <v/>
      </c>
      <c r="CD313" s="297" t="str">
        <f ca="1">IF(RMDF!CC313="", "", IF(ISNUMBER(MATCH(RMDF!CC313, INDIRECT(CC313), 0)), "OK", "Invalid"))</f>
        <v/>
      </c>
      <c r="CE313" s="281"/>
      <c r="CF313" s="281"/>
      <c r="CG313" s="281"/>
      <c r="CH313" s="281" t="b">
        <f>AND(RMDF!CK313&gt;=0, RMDF!CK313&lt;=1-SUM(RMDF!Z313,RMDF!AG313,RMDF!AN313,RMDF!AU313,RMDF!BB313,RMDF!BI313,RMDF!BP313,RMDF!BW313,RMDF!CD313), RMDF!CK313=ROUND(RMDF!CK313,4))</f>
        <v>1</v>
      </c>
      <c r="CI313" s="317">
        <f>RMDF!CI313</f>
        <v>0</v>
      </c>
      <c r="CJ313" s="318" t="str">
        <f>IF(CI313=0,"",_xlfn.XLOOKUP(CI313,StatePicklist!$1:$1,StatePicklist!$3:$3,"NA",0))</f>
        <v/>
      </c>
      <c r="CK313" s="297" t="str">
        <f ca="1">IF(RMDF!CJ313="", "", IF(ISNUMBER(MATCH(RMDF!CJ313, INDIRECT(CJ313), 0)), "OK", "Invalid"))</f>
        <v/>
      </c>
      <c r="CL313" s="281"/>
      <c r="CM313" s="281"/>
      <c r="CN313" s="281"/>
      <c r="CO313" s="281" t="b">
        <f>AND(RMDF!CR313&gt;=0, RMDF!CR313&lt;=1-SUM(RMDF!Z313,RMDF!AG313,RMDF!AN313,RMDF!AU313,RMDF!BB313,RMDF!BI313,RMDF!BP313,RMDF!BW313,RMDF!CD313,RMDF!CK313), RMDF!CR313=ROUND(RMDF!CR313,4))</f>
        <v>1</v>
      </c>
      <c r="CP313" s="317">
        <f>RMDF!CP313</f>
        <v>0</v>
      </c>
      <c r="CQ313" s="318" t="str">
        <f>IF(CP313=0,"",_xlfn.XLOOKUP(CP313,StatePicklist!$1:$1,StatePicklist!$3:$3,"NA",0))</f>
        <v/>
      </c>
      <c r="CR313" s="297" t="str">
        <f ca="1">IF(RMDF!CQ313="", "", IF(ISNUMBER(MATCH(RMDF!CQ313, INDIRECT(CQ313), 0)), "OK", "Invalid"))</f>
        <v/>
      </c>
      <c r="CS313" s="281"/>
      <c r="CT313" s="281"/>
      <c r="CU313" s="281"/>
      <c r="CV313" s="281" t="b">
        <f>AND(RMDF!CY313&gt;=0, RMDF!CY313&lt;=1-SUM(RMDF!Z313,RMDF!AG313,RMDF!AN313,RMDF!AU313,RMDF!BB313,RMDF!BI313,RMDF!BP313,RMDF!BW313,RMDF!CD313,RMDF!CK313,RMDF!CR313), RMDF!CY313=ROUND(RMDF!CY313,4))</f>
        <v>1</v>
      </c>
      <c r="CW313" s="317">
        <f>RMDF!CW313</f>
        <v>0</v>
      </c>
      <c r="CX313" s="318" t="str">
        <f>IF(CW313=0,"",_xlfn.XLOOKUP(CW313,StatePicklist!$1:$1,StatePicklist!$3:$3,"NA",0))</f>
        <v/>
      </c>
      <c r="CY313" s="297" t="str">
        <f ca="1">IF(RMDF!CX313="", "", IF(ISNUMBER(MATCH(RMDF!CX313, INDIRECT(CX313), 0)), "OK", "Invalid"))</f>
        <v/>
      </c>
      <c r="CZ313" s="281"/>
      <c r="DA313" s="281"/>
      <c r="DB313" s="281"/>
      <c r="DC313" s="281" t="b">
        <f>AND(RMDF!DF313&gt;=0, RMDF!DF313&lt;=1-SUM(RMDF!Z313,RMDF!AG313,RMDF!AN313,RMDF!AU313,RMDF!BB313,RMDF!BI313,RMDF!BP313,RMDF!BW313,RMDF!CD313,RMDF!CK313,RMDF!CR313,RMDF!CY313), RMDF!DF313=ROUND(RMDF!DF313,4))</f>
        <v>1</v>
      </c>
      <c r="DD313" s="317">
        <f>RMDF!DD313</f>
        <v>0</v>
      </c>
      <c r="DE313" s="318" t="str">
        <f>IF(DD313=0,"",_xlfn.XLOOKUP(DD313,StatePicklist!$1:$1,StatePicklist!$3:$3,"NA",0))</f>
        <v/>
      </c>
      <c r="DF313" s="297" t="str">
        <f ca="1">IF(RMDF!DE313="", "", IF(ISNUMBER(MATCH(RMDF!DE313, INDIRECT(DE313), 0)), "OK", "Invalid"))</f>
        <v/>
      </c>
      <c r="DG313" s="281"/>
      <c r="DH313" s="281"/>
      <c r="DI313" s="281"/>
      <c r="DJ313" s="281" t="b">
        <f>AND(RMDF!DM313&gt;=0, RMDF!DM313&lt;=1-SUM(RMDF!Z313,RMDF!AG313,RMDF!AN313,RMDF!AU313,RMDF!BB313,RMDF!BI313,RMDF!BP313,RMDF!BW313,RMDF!CD313,RMDF!CK313,RMDF!CR313,RMDF!CY313,RMDF!DF313), RMDF!DM313=ROUND(RMDF!DM313,4))</f>
        <v>1</v>
      </c>
      <c r="DK313" s="317">
        <f>RMDF!DK313</f>
        <v>0</v>
      </c>
      <c r="DL313" s="318" t="str">
        <f>IF(DK313=0,"",_xlfn.XLOOKUP(DK313,StatePicklist!$1:$1,StatePicklist!$3:$3,"NA",0))</f>
        <v/>
      </c>
      <c r="DM313" s="297" t="str">
        <f ca="1">IF(RMDF!DL313="", "", IF(ISNUMBER(MATCH(RMDF!DL313, INDIRECT(DL313), 0)), "OK", "Invalid"))</f>
        <v/>
      </c>
      <c r="DN313" s="281"/>
      <c r="DO313" s="281"/>
      <c r="DP313" s="281"/>
      <c r="DQ313" s="281" t="b">
        <f>AND(RMDF!DT313&gt;=0, RMDF!DT313&lt;=1-SUM(RMDF!Z313,RMDF!AG313,RMDF!AN313,RMDF!AU313,RMDF!BB313,RMDF!BI313,RMDF!BP313,RMDF!BW313,RMDF!CD313,RMDF!CK313,RMDF!CR313,RMDF!CY313,RMDF!DF313,RMDF!DM313), RMDF!DT313=ROUND(RMDF!DT313,4))</f>
        <v>1</v>
      </c>
      <c r="DR313" s="317">
        <f>RMDF!DR313</f>
        <v>0</v>
      </c>
      <c r="DS313" s="318" t="str">
        <f>IF(DR313=0,"",_xlfn.XLOOKUP(DR313,StatePicklist!$1:$1,StatePicklist!$3:$3,"NA",0))</f>
        <v/>
      </c>
      <c r="DT313" s="297" t="str">
        <f ca="1">IF(RMDF!DS313="", "", IF(ISNUMBER(MATCH(RMDF!DS313, INDIRECT(DS313), 0)), "OK", "Invalid"))</f>
        <v/>
      </c>
      <c r="DU313" s="281"/>
      <c r="DV313" s="281"/>
      <c r="DW313" s="281"/>
      <c r="DX313" s="281" t="b">
        <f>AND(RMDF!EA313&gt;=0, RMDF!EA313&lt;=1-SUM(RMDF!Z313,RMDF!AG313,RMDF!AN313,RMDF!AU313,RMDF!BB313,RMDF!BI313,RMDF!BP313,RMDF!BW313,RMDF!CD313,RMDF!CK313,RMDF!CR313,RMDF!CY313,RMDF!DF313,RMDF!DM313,RMDF!DT313), RMDF!EA313=ROUND(RMDF!EA313,4))</f>
        <v>1</v>
      </c>
      <c r="DY313" s="317">
        <f>RMDF!DY313</f>
        <v>0</v>
      </c>
      <c r="DZ313" s="318" t="str">
        <f>IF(DY313=0,"",_xlfn.XLOOKUP(DY313,StatePicklist!$1:$1,StatePicklist!$3:$3,"NA",0))</f>
        <v/>
      </c>
      <c r="EA313" s="297" t="str">
        <f ca="1">IF(RMDF!DZ313="", "", IF(ISNUMBER(MATCH(RMDF!DZ313, INDIRECT(DZ313), 0)), "OK", "Invalid"))</f>
        <v/>
      </c>
      <c r="EB313" s="281"/>
      <c r="EC313" s="281"/>
      <c r="ED313" s="281"/>
      <c r="EE313" s="281" t="b">
        <f>AND(RMDF!EH313&gt;=0, RMDF!EH313&lt;=1-SUM(RMDF!Z313,RMDF!AG313,RMDF!AN313,RMDF!AU313,RMDF!BB313,RMDF!BI313,RMDF!BP313,RMDF!BW313,RMDF!CD313,RMDF!CK313,RMDF!CR313,RMDF!CY313,RMDF!DF313,RMDF!DM313,RMDF!DT313,RMDF!EA313), RMDF!EH313=ROUND(RMDF!EH313,4))</f>
        <v>1</v>
      </c>
      <c r="EF313" s="317">
        <f>RMDF!EF313</f>
        <v>0</v>
      </c>
      <c r="EG313" s="318" t="str">
        <f>IF(EF313=0,"",_xlfn.XLOOKUP(EF313,StatePicklist!$1:$1,StatePicklist!$3:$3,"NA",0))</f>
        <v/>
      </c>
      <c r="EH313" s="297" t="str">
        <f ca="1">IF(RMDF!EG313="", "", IF(ISNUMBER(MATCH(RMDF!EG313, INDIRECT(EG313), 0)), "OK", "Invalid"))</f>
        <v/>
      </c>
      <c r="EI313" s="281"/>
      <c r="EJ313" s="281"/>
      <c r="EK313" s="281"/>
      <c r="EL313" s="281" t="b">
        <f>AND(RMDF!EO313&gt;=0, RMDF!EO313&lt;=1-SUM(RMDF!Z313,RMDF!AG313,RMDF!AN313,RMDF!AU313,RMDF!BB313,RMDF!BI313,RMDF!BP313,RMDF!BW313,RMDF!CD313,RMDF!CK313,RMDF!CR313,RMDF!CY313,RMDF!DF313,RMDF!DM313,RMDF!DT313,RMDF!EA313,RMDF!EH313), RMDF!EO313=ROUND(RMDF!EO313,4))</f>
        <v>1</v>
      </c>
      <c r="EM313" s="317">
        <f>RMDF!EM313</f>
        <v>0</v>
      </c>
      <c r="EN313" s="318" t="str">
        <f>IF(EM313=0,"",_xlfn.XLOOKUP(EM313,StatePicklist!$1:$1,StatePicklist!$3:$3,"NA",0))</f>
        <v/>
      </c>
      <c r="EO313" s="297" t="str">
        <f ca="1">IF(RMDF!EN313="", "", IF(ISNUMBER(MATCH(RMDF!EN313, INDIRECT(EN313), 0)), "OK", "Invalid"))</f>
        <v/>
      </c>
      <c r="EP313" s="281"/>
      <c r="EQ313" s="281"/>
      <c r="ER313" s="281"/>
      <c r="ES313" s="281" t="b">
        <f>AND(RMDF!EV313&gt;=0, RMDF!EV313&lt;=1-SUM(RMDF!Z313,RMDF!AG313,RMDF!AN313,RMDF!AU313,RMDF!BB313,RMDF!BI313,RMDF!BP313,RMDF!BW313,RMDF!CD313,RMDF!CK313,RMDF!CR313,RMDF!CY313,RMDF!DF313,RMDF!DM313,RMDF!DT313,RMDF!EA313,RMDF!EH313,RMDF!EO313), RMDF!EV313=ROUND(RMDF!EV313,4))</f>
        <v>1</v>
      </c>
      <c r="ET313" s="317">
        <f>RMDF!ET313</f>
        <v>0</v>
      </c>
      <c r="EU313" s="318" t="str">
        <f>IF(ET313=0,"",_xlfn.XLOOKUP(ET313,StatePicklist!$1:$1,StatePicklist!$3:$3,"NA",0))</f>
        <v/>
      </c>
      <c r="EV313" s="297" t="str">
        <f ca="1">IF(RMDF!EU313="", "", IF(ISNUMBER(MATCH(RMDF!EU313, INDIRECT(EU313), 0)), "OK", "Invalid"))</f>
        <v/>
      </c>
      <c r="EW313" s="281"/>
      <c r="EX313" s="281"/>
      <c r="EY313" s="281"/>
      <c r="EZ313" s="281" t="b">
        <f>AND(RMDF!FC313&gt;=0, RMDF!FC313&lt;=1-SUM(RMDF!Z313,RMDF!AG313,RMDF!AN313,RMDF!AU313,RMDF!BB313,RMDF!BI313,RMDF!BP313,RMDF!BW313,RMDF!CD313,RMDF!CK313,RMDF!CR313,RMDF!CY313,RMDF!DF313,RMDF!DM313,RMDF!DT313,RMDF!EA313,RMDF!EH313,RMDF!EO313,RMDF!EV313), RMDF!FC313=ROUND(RMDF!FC313,4))</f>
        <v>1</v>
      </c>
      <c r="FA313" s="317">
        <f>RMDF!FA313</f>
        <v>0</v>
      </c>
      <c r="FB313" s="318" t="str">
        <f>IF(FA313=0,"",_xlfn.XLOOKUP(FA313,StatePicklist!$1:$1,StatePicklist!$3:$3,"NA",0))</f>
        <v/>
      </c>
      <c r="FC313" s="297" t="str">
        <f ca="1">IF(RMDF!FB313="", "", IF(ISNUMBER(MATCH(RMDF!FB313, INDIRECT(FB313), 0)), "OK", "Invalid"))</f>
        <v/>
      </c>
    </row>
    <row r="314" spans="1:159" s="205" customFormat="1" ht="39.9" customHeight="1" x14ac:dyDescent="0.25">
      <c r="A314" s="206"/>
      <c r="B314" s="196"/>
      <c r="C314" s="197"/>
      <c r="D314" s="198"/>
      <c r="E314" s="199"/>
      <c r="F314" s="200"/>
      <c r="G314" s="201"/>
      <c r="H314" s="292"/>
      <c r="I314" s="305">
        <f>RMDF!I314</f>
        <v>0</v>
      </c>
      <c r="J314" s="305" t="str">
        <f>IF(I314=ProductCode!$B$30,"PDReclPost",IF(OR(I314=ProductCode!$C$30,I314=ProductCode!$E$30,I314=ProductCode!$G$30),"PDPreCon",IF(OR(I314=ProductCode!$D$30,I314=ProductCode!$F$30),"PDNotReclPost","")))</f>
        <v/>
      </c>
      <c r="K314" s="305" t="str">
        <f t="shared" si="21"/>
        <v/>
      </c>
      <c r="L314" s="289"/>
      <c r="M314" s="305" t="str">
        <f t="shared" si="21"/>
        <v/>
      </c>
      <c r="N314" s="289" t="b">
        <f>AND(RMDF!N314&gt;=0, RMDF!N314&lt;=1-RMDF!L314, RMDF!N314=ROUND(RMDF!N314,4))</f>
        <v>1</v>
      </c>
      <c r="O314" s="286" t="str">
        <f>IF(P314="","",IF(I314="","",IF(LEFT(I314,13)="Reclaimed pos",RawMaterialCode!$E$569,RawMaterialCode!$E$568)))</f>
        <v>Reclaimed pre-consumer mixed fibers (RM0578)</v>
      </c>
      <c r="P314" s="295">
        <f t="shared" si="22"/>
        <v>1</v>
      </c>
      <c r="Q314" s="202"/>
      <c r="R314" s="203"/>
      <c r="S314" s="204" t="str">
        <f t="shared" si="23"/>
        <v/>
      </c>
      <c r="T314" s="281"/>
      <c r="U314" s="281"/>
      <c r="V314" s="281"/>
      <c r="W314" s="281"/>
      <c r="X314" s="317">
        <f>RMDF!X314</f>
        <v>0</v>
      </c>
      <c r="Y314" s="318" t="str">
        <f>IF(X314=0,"",_xlfn.XLOOKUP(X314,StatePicklist!$1:$1,StatePicklist!$3:$3,"NA",0))</f>
        <v/>
      </c>
      <c r="Z314" s="297" t="str">
        <f ca="1">IF(RMDF!Y314="", "", IF(ISNUMBER(MATCH(RMDF!Y314, INDIRECT(Y314), 0)), "OK", "Invalid"))</f>
        <v/>
      </c>
      <c r="AA314" s="281"/>
      <c r="AB314" s="281"/>
      <c r="AC314" s="281"/>
      <c r="AD314" s="281" t="b">
        <f>AND(RMDF!AG314&gt;=0, RMDF!AG314&lt;=1-RMDF!Z314, RMDF!AG314=ROUND(RMDF!AG314,4))</f>
        <v>1</v>
      </c>
      <c r="AE314" s="317">
        <f>RMDF!AE314</f>
        <v>0</v>
      </c>
      <c r="AF314" s="318" t="str">
        <f>IF(AE314=0,"",_xlfn.XLOOKUP(AE314,StatePicklist!$1:$1,StatePicklist!$3:$3,"NA",0))</f>
        <v/>
      </c>
      <c r="AG314" s="297" t="str">
        <f ca="1">IF(RMDF!AF314="", "", IF(ISNUMBER(MATCH(RMDF!AF314, INDIRECT(AF314), 0)), "OK", "Invalid"))</f>
        <v/>
      </c>
      <c r="AH314" s="281"/>
      <c r="AI314" s="281"/>
      <c r="AJ314" s="281"/>
      <c r="AK314" s="281" t="b">
        <f>AND(RMDF!AN314&gt;=0, RMDF!AN314&lt;=1-SUM(RMDF!Z314,RMDF!AG314), RMDF!AN314=ROUND(RMDF!AN314,4))</f>
        <v>1</v>
      </c>
      <c r="AL314" s="317">
        <f>RMDF!AL314</f>
        <v>0</v>
      </c>
      <c r="AM314" s="318" t="str">
        <f>IF(AL314=0,"",_xlfn.XLOOKUP(AL314,StatePicklist!$1:$1,StatePicklist!$3:$3,"NA",0))</f>
        <v/>
      </c>
      <c r="AN314" s="297" t="str">
        <f ca="1">IF(RMDF!AM314="", "", IF(ISNUMBER(MATCH(RMDF!AM314, INDIRECT(AM314), 0)), "OK", "Invalid"))</f>
        <v/>
      </c>
      <c r="AO314" s="281"/>
      <c r="AP314" s="281"/>
      <c r="AQ314" s="281"/>
      <c r="AR314" s="281" t="b">
        <f>AND(RMDF!AU314&gt;=0, RMDF!AU314&lt;=1-SUM(RMDF!Z314,RMDF!AG314,RMDF!AN314), RMDF!AU314=ROUND(RMDF!AU314,4))</f>
        <v>1</v>
      </c>
      <c r="AS314" s="317">
        <f>RMDF!AS314</f>
        <v>0</v>
      </c>
      <c r="AT314" s="318" t="str">
        <f>IF(AS314=0,"",_xlfn.XLOOKUP(AS314,StatePicklist!$1:$1,StatePicklist!$3:$3,"NA",0))</f>
        <v/>
      </c>
      <c r="AU314" s="297" t="str">
        <f ca="1">IF(RMDF!AT314="", "", IF(ISNUMBER(MATCH(RMDF!AT314, INDIRECT(AT314), 0)), "OK", "Invalid"))</f>
        <v/>
      </c>
      <c r="AV314" s="281"/>
      <c r="AW314" s="281"/>
      <c r="AX314" s="281"/>
      <c r="AY314" s="281" t="b">
        <f>AND(RMDF!BB314&gt;=0, RMDF!BB314&lt;=1-SUM(RMDF!Z314,RMDF!AG314,RMDF!AN314,RMDF!AU314), RMDF!BB314=ROUND(RMDF!BB314,4))</f>
        <v>1</v>
      </c>
      <c r="AZ314" s="317">
        <f>RMDF!AZ314</f>
        <v>0</v>
      </c>
      <c r="BA314" s="318" t="str">
        <f>IF(AZ314=0,"",_xlfn.XLOOKUP(AZ314,StatePicklist!$1:$1,StatePicklist!$3:$3,"NA",0))</f>
        <v/>
      </c>
      <c r="BB314" s="297" t="str">
        <f ca="1">IF(RMDF!BA314="", "", IF(ISNUMBER(MATCH(RMDF!BA314, INDIRECT(BA314), 0)), "OK", "Invalid"))</f>
        <v/>
      </c>
      <c r="BC314" s="281"/>
      <c r="BD314" s="281"/>
      <c r="BE314" s="281"/>
      <c r="BF314" s="281" t="b">
        <f>AND(RMDF!BI314&gt;=0, RMDF!BI314&lt;=1-SUM(RMDF!Z314,RMDF!AG314,RMDF!AN314,RMDF!AU314,RMDF!BB314), RMDF!BI314=ROUND(RMDF!BI314,4))</f>
        <v>1</v>
      </c>
      <c r="BG314" s="317">
        <f>RMDF!BG314</f>
        <v>0</v>
      </c>
      <c r="BH314" s="318" t="str">
        <f>IF(BG314=0,"",_xlfn.XLOOKUP(BG314,StatePicklist!$1:$1,StatePicklist!$3:$3,"NA",0))</f>
        <v/>
      </c>
      <c r="BI314" s="297" t="str">
        <f ca="1">IF(RMDF!BH314="", "", IF(ISNUMBER(MATCH(RMDF!BH314, INDIRECT(BH314), 0)), "OK", "Invalid"))</f>
        <v/>
      </c>
      <c r="BJ314" s="281"/>
      <c r="BK314" s="281"/>
      <c r="BL314" s="281"/>
      <c r="BM314" s="281" t="b">
        <f>AND(RMDF!BP314&gt;=0, RMDF!BP314&lt;=1-SUM(RMDF!Z314,RMDF!AG314,RMDF!AN314,RMDF!AU314,RMDF!BB314,RMDF!BI314), RMDF!BP314=ROUND(RMDF!BP314,4))</f>
        <v>1</v>
      </c>
      <c r="BN314" s="317">
        <f>RMDF!BN314</f>
        <v>0</v>
      </c>
      <c r="BO314" s="318" t="str">
        <f>IF(BN314=0,"",_xlfn.XLOOKUP(BN314,StatePicklist!$1:$1,StatePicklist!$3:$3,"NA",0))</f>
        <v/>
      </c>
      <c r="BP314" s="297" t="str">
        <f ca="1">IF(RMDF!BO314="", "", IF(ISNUMBER(MATCH(RMDF!BO314, INDIRECT(BO314), 0)), "OK", "Invalid"))</f>
        <v/>
      </c>
      <c r="BQ314" s="281"/>
      <c r="BR314" s="281"/>
      <c r="BS314" s="281"/>
      <c r="BT314" s="281" t="b">
        <f>AND(RMDF!BW314&gt;=0, RMDF!BW314&lt;=1-SUM(RMDF!Z314,RMDF!AG314,RMDF!AN314,RMDF!AU314,RMDF!BB314,RMDF!BI314,RMDF!BP314), RMDF!BW314=ROUND(RMDF!BW314,4))</f>
        <v>1</v>
      </c>
      <c r="BU314" s="317">
        <f>RMDF!BU314</f>
        <v>0</v>
      </c>
      <c r="BV314" s="318" t="str">
        <f>IF(BU314=0,"",_xlfn.XLOOKUP(BU314,StatePicklist!$1:$1,StatePicklist!$3:$3,"NA",0))</f>
        <v/>
      </c>
      <c r="BW314" s="297" t="str">
        <f ca="1">IF(RMDF!BV314="", "", IF(ISNUMBER(MATCH(RMDF!BV314, INDIRECT(BV314), 0)), "OK", "Invalid"))</f>
        <v/>
      </c>
      <c r="BX314" s="281"/>
      <c r="BY314" s="281"/>
      <c r="BZ314" s="281"/>
      <c r="CA314" s="281" t="b">
        <f>AND(RMDF!CD314&gt;=0, RMDF!CD314&lt;=1-SUM(RMDF!Z314,RMDF!AG314,RMDF!AN314,RMDF!AU314,RMDF!BB314,RMDF!BI314,RMDF!BP314,RMDF!BW314), RMDF!CD314=ROUND(RMDF!CD314,4))</f>
        <v>1</v>
      </c>
      <c r="CB314" s="317">
        <f>RMDF!CB314</f>
        <v>0</v>
      </c>
      <c r="CC314" s="318" t="str">
        <f>IF(CB314=0,"",_xlfn.XLOOKUP(CB314,StatePicklist!$1:$1,StatePicklist!$3:$3,"NA",0))</f>
        <v/>
      </c>
      <c r="CD314" s="297" t="str">
        <f ca="1">IF(RMDF!CC314="", "", IF(ISNUMBER(MATCH(RMDF!CC314, INDIRECT(CC314), 0)), "OK", "Invalid"))</f>
        <v/>
      </c>
      <c r="CE314" s="281"/>
      <c r="CF314" s="281"/>
      <c r="CG314" s="281"/>
      <c r="CH314" s="281" t="b">
        <f>AND(RMDF!CK314&gt;=0, RMDF!CK314&lt;=1-SUM(RMDF!Z314,RMDF!AG314,RMDF!AN314,RMDF!AU314,RMDF!BB314,RMDF!BI314,RMDF!BP314,RMDF!BW314,RMDF!CD314), RMDF!CK314=ROUND(RMDF!CK314,4))</f>
        <v>1</v>
      </c>
      <c r="CI314" s="317">
        <f>RMDF!CI314</f>
        <v>0</v>
      </c>
      <c r="CJ314" s="318" t="str">
        <f>IF(CI314=0,"",_xlfn.XLOOKUP(CI314,StatePicklist!$1:$1,StatePicklist!$3:$3,"NA",0))</f>
        <v/>
      </c>
      <c r="CK314" s="297" t="str">
        <f ca="1">IF(RMDF!CJ314="", "", IF(ISNUMBER(MATCH(RMDF!CJ314, INDIRECT(CJ314), 0)), "OK", "Invalid"))</f>
        <v/>
      </c>
      <c r="CL314" s="281"/>
      <c r="CM314" s="281"/>
      <c r="CN314" s="281"/>
      <c r="CO314" s="281" t="b">
        <f>AND(RMDF!CR314&gt;=0, RMDF!CR314&lt;=1-SUM(RMDF!Z314,RMDF!AG314,RMDF!AN314,RMDF!AU314,RMDF!BB314,RMDF!BI314,RMDF!BP314,RMDF!BW314,RMDF!CD314,RMDF!CK314), RMDF!CR314=ROUND(RMDF!CR314,4))</f>
        <v>1</v>
      </c>
      <c r="CP314" s="317">
        <f>RMDF!CP314</f>
        <v>0</v>
      </c>
      <c r="CQ314" s="318" t="str">
        <f>IF(CP314=0,"",_xlfn.XLOOKUP(CP314,StatePicklist!$1:$1,StatePicklist!$3:$3,"NA",0))</f>
        <v/>
      </c>
      <c r="CR314" s="297" t="str">
        <f ca="1">IF(RMDF!CQ314="", "", IF(ISNUMBER(MATCH(RMDF!CQ314, INDIRECT(CQ314), 0)), "OK", "Invalid"))</f>
        <v/>
      </c>
      <c r="CS314" s="281"/>
      <c r="CT314" s="281"/>
      <c r="CU314" s="281"/>
      <c r="CV314" s="281" t="b">
        <f>AND(RMDF!CY314&gt;=0, RMDF!CY314&lt;=1-SUM(RMDF!Z314,RMDF!AG314,RMDF!AN314,RMDF!AU314,RMDF!BB314,RMDF!BI314,RMDF!BP314,RMDF!BW314,RMDF!CD314,RMDF!CK314,RMDF!CR314), RMDF!CY314=ROUND(RMDF!CY314,4))</f>
        <v>1</v>
      </c>
      <c r="CW314" s="317">
        <f>RMDF!CW314</f>
        <v>0</v>
      </c>
      <c r="CX314" s="318" t="str">
        <f>IF(CW314=0,"",_xlfn.XLOOKUP(CW314,StatePicklist!$1:$1,StatePicklist!$3:$3,"NA",0))</f>
        <v/>
      </c>
      <c r="CY314" s="297" t="str">
        <f ca="1">IF(RMDF!CX314="", "", IF(ISNUMBER(MATCH(RMDF!CX314, INDIRECT(CX314), 0)), "OK", "Invalid"))</f>
        <v/>
      </c>
      <c r="CZ314" s="281"/>
      <c r="DA314" s="281"/>
      <c r="DB314" s="281"/>
      <c r="DC314" s="281" t="b">
        <f>AND(RMDF!DF314&gt;=0, RMDF!DF314&lt;=1-SUM(RMDF!Z314,RMDF!AG314,RMDF!AN314,RMDF!AU314,RMDF!BB314,RMDF!BI314,RMDF!BP314,RMDF!BW314,RMDF!CD314,RMDF!CK314,RMDF!CR314,RMDF!CY314), RMDF!DF314=ROUND(RMDF!DF314,4))</f>
        <v>1</v>
      </c>
      <c r="DD314" s="317">
        <f>RMDF!DD314</f>
        <v>0</v>
      </c>
      <c r="DE314" s="318" t="str">
        <f>IF(DD314=0,"",_xlfn.XLOOKUP(DD314,StatePicklist!$1:$1,StatePicklist!$3:$3,"NA",0))</f>
        <v/>
      </c>
      <c r="DF314" s="297" t="str">
        <f ca="1">IF(RMDF!DE314="", "", IF(ISNUMBER(MATCH(RMDF!DE314, INDIRECT(DE314), 0)), "OK", "Invalid"))</f>
        <v/>
      </c>
      <c r="DG314" s="281"/>
      <c r="DH314" s="281"/>
      <c r="DI314" s="281"/>
      <c r="DJ314" s="281" t="b">
        <f>AND(RMDF!DM314&gt;=0, RMDF!DM314&lt;=1-SUM(RMDF!Z314,RMDF!AG314,RMDF!AN314,RMDF!AU314,RMDF!BB314,RMDF!BI314,RMDF!BP314,RMDF!BW314,RMDF!CD314,RMDF!CK314,RMDF!CR314,RMDF!CY314,RMDF!DF314), RMDF!DM314=ROUND(RMDF!DM314,4))</f>
        <v>1</v>
      </c>
      <c r="DK314" s="317">
        <f>RMDF!DK314</f>
        <v>0</v>
      </c>
      <c r="DL314" s="318" t="str">
        <f>IF(DK314=0,"",_xlfn.XLOOKUP(DK314,StatePicklist!$1:$1,StatePicklist!$3:$3,"NA",0))</f>
        <v/>
      </c>
      <c r="DM314" s="297" t="str">
        <f ca="1">IF(RMDF!DL314="", "", IF(ISNUMBER(MATCH(RMDF!DL314, INDIRECT(DL314), 0)), "OK", "Invalid"))</f>
        <v/>
      </c>
      <c r="DN314" s="281"/>
      <c r="DO314" s="281"/>
      <c r="DP314" s="281"/>
      <c r="DQ314" s="281" t="b">
        <f>AND(RMDF!DT314&gt;=0, RMDF!DT314&lt;=1-SUM(RMDF!Z314,RMDF!AG314,RMDF!AN314,RMDF!AU314,RMDF!BB314,RMDF!BI314,RMDF!BP314,RMDF!BW314,RMDF!CD314,RMDF!CK314,RMDF!CR314,RMDF!CY314,RMDF!DF314,RMDF!DM314), RMDF!DT314=ROUND(RMDF!DT314,4))</f>
        <v>1</v>
      </c>
      <c r="DR314" s="317">
        <f>RMDF!DR314</f>
        <v>0</v>
      </c>
      <c r="DS314" s="318" t="str">
        <f>IF(DR314=0,"",_xlfn.XLOOKUP(DR314,StatePicklist!$1:$1,StatePicklist!$3:$3,"NA",0))</f>
        <v/>
      </c>
      <c r="DT314" s="297" t="str">
        <f ca="1">IF(RMDF!DS314="", "", IF(ISNUMBER(MATCH(RMDF!DS314, INDIRECT(DS314), 0)), "OK", "Invalid"))</f>
        <v/>
      </c>
      <c r="DU314" s="281"/>
      <c r="DV314" s="281"/>
      <c r="DW314" s="281"/>
      <c r="DX314" s="281" t="b">
        <f>AND(RMDF!EA314&gt;=0, RMDF!EA314&lt;=1-SUM(RMDF!Z314,RMDF!AG314,RMDF!AN314,RMDF!AU314,RMDF!BB314,RMDF!BI314,RMDF!BP314,RMDF!BW314,RMDF!CD314,RMDF!CK314,RMDF!CR314,RMDF!CY314,RMDF!DF314,RMDF!DM314,RMDF!DT314), RMDF!EA314=ROUND(RMDF!EA314,4))</f>
        <v>1</v>
      </c>
      <c r="DY314" s="317">
        <f>RMDF!DY314</f>
        <v>0</v>
      </c>
      <c r="DZ314" s="318" t="str">
        <f>IF(DY314=0,"",_xlfn.XLOOKUP(DY314,StatePicklist!$1:$1,StatePicklist!$3:$3,"NA",0))</f>
        <v/>
      </c>
      <c r="EA314" s="297" t="str">
        <f ca="1">IF(RMDF!DZ314="", "", IF(ISNUMBER(MATCH(RMDF!DZ314, INDIRECT(DZ314), 0)), "OK", "Invalid"))</f>
        <v/>
      </c>
      <c r="EB314" s="281"/>
      <c r="EC314" s="281"/>
      <c r="ED314" s="281"/>
      <c r="EE314" s="281" t="b">
        <f>AND(RMDF!EH314&gt;=0, RMDF!EH314&lt;=1-SUM(RMDF!Z314,RMDF!AG314,RMDF!AN314,RMDF!AU314,RMDF!BB314,RMDF!BI314,RMDF!BP314,RMDF!BW314,RMDF!CD314,RMDF!CK314,RMDF!CR314,RMDF!CY314,RMDF!DF314,RMDF!DM314,RMDF!DT314,RMDF!EA314), RMDF!EH314=ROUND(RMDF!EH314,4))</f>
        <v>1</v>
      </c>
      <c r="EF314" s="317">
        <f>RMDF!EF314</f>
        <v>0</v>
      </c>
      <c r="EG314" s="318" t="str">
        <f>IF(EF314=0,"",_xlfn.XLOOKUP(EF314,StatePicklist!$1:$1,StatePicklist!$3:$3,"NA",0))</f>
        <v/>
      </c>
      <c r="EH314" s="297" t="str">
        <f ca="1">IF(RMDF!EG314="", "", IF(ISNUMBER(MATCH(RMDF!EG314, INDIRECT(EG314), 0)), "OK", "Invalid"))</f>
        <v/>
      </c>
      <c r="EI314" s="281"/>
      <c r="EJ314" s="281"/>
      <c r="EK314" s="281"/>
      <c r="EL314" s="281" t="b">
        <f>AND(RMDF!EO314&gt;=0, RMDF!EO314&lt;=1-SUM(RMDF!Z314,RMDF!AG314,RMDF!AN314,RMDF!AU314,RMDF!BB314,RMDF!BI314,RMDF!BP314,RMDF!BW314,RMDF!CD314,RMDF!CK314,RMDF!CR314,RMDF!CY314,RMDF!DF314,RMDF!DM314,RMDF!DT314,RMDF!EA314,RMDF!EH314), RMDF!EO314=ROUND(RMDF!EO314,4))</f>
        <v>1</v>
      </c>
      <c r="EM314" s="317">
        <f>RMDF!EM314</f>
        <v>0</v>
      </c>
      <c r="EN314" s="318" t="str">
        <f>IF(EM314=0,"",_xlfn.XLOOKUP(EM314,StatePicklist!$1:$1,StatePicklist!$3:$3,"NA",0))</f>
        <v/>
      </c>
      <c r="EO314" s="297" t="str">
        <f ca="1">IF(RMDF!EN314="", "", IF(ISNUMBER(MATCH(RMDF!EN314, INDIRECT(EN314), 0)), "OK", "Invalid"))</f>
        <v/>
      </c>
      <c r="EP314" s="281"/>
      <c r="EQ314" s="281"/>
      <c r="ER314" s="281"/>
      <c r="ES314" s="281" t="b">
        <f>AND(RMDF!EV314&gt;=0, RMDF!EV314&lt;=1-SUM(RMDF!Z314,RMDF!AG314,RMDF!AN314,RMDF!AU314,RMDF!BB314,RMDF!BI314,RMDF!BP314,RMDF!BW314,RMDF!CD314,RMDF!CK314,RMDF!CR314,RMDF!CY314,RMDF!DF314,RMDF!DM314,RMDF!DT314,RMDF!EA314,RMDF!EH314,RMDF!EO314), RMDF!EV314=ROUND(RMDF!EV314,4))</f>
        <v>1</v>
      </c>
      <c r="ET314" s="317">
        <f>RMDF!ET314</f>
        <v>0</v>
      </c>
      <c r="EU314" s="318" t="str">
        <f>IF(ET314=0,"",_xlfn.XLOOKUP(ET314,StatePicklist!$1:$1,StatePicklist!$3:$3,"NA",0))</f>
        <v/>
      </c>
      <c r="EV314" s="297" t="str">
        <f ca="1">IF(RMDF!EU314="", "", IF(ISNUMBER(MATCH(RMDF!EU314, INDIRECT(EU314), 0)), "OK", "Invalid"))</f>
        <v/>
      </c>
      <c r="EW314" s="281"/>
      <c r="EX314" s="281"/>
      <c r="EY314" s="281"/>
      <c r="EZ314" s="281" t="b">
        <f>AND(RMDF!FC314&gt;=0, RMDF!FC314&lt;=1-SUM(RMDF!Z314,RMDF!AG314,RMDF!AN314,RMDF!AU314,RMDF!BB314,RMDF!BI314,RMDF!BP314,RMDF!BW314,RMDF!CD314,RMDF!CK314,RMDF!CR314,RMDF!CY314,RMDF!DF314,RMDF!DM314,RMDF!DT314,RMDF!EA314,RMDF!EH314,RMDF!EO314,RMDF!EV314), RMDF!FC314=ROUND(RMDF!FC314,4))</f>
        <v>1</v>
      </c>
      <c r="FA314" s="317">
        <f>RMDF!FA314</f>
        <v>0</v>
      </c>
      <c r="FB314" s="318" t="str">
        <f>IF(FA314=0,"",_xlfn.XLOOKUP(FA314,StatePicklist!$1:$1,StatePicklist!$3:$3,"NA",0))</f>
        <v/>
      </c>
      <c r="FC314" s="297" t="str">
        <f ca="1">IF(RMDF!FB314="", "", IF(ISNUMBER(MATCH(RMDF!FB314, INDIRECT(FB314), 0)), "OK", "Invalid"))</f>
        <v/>
      </c>
    </row>
    <row r="315" spans="1:159" s="205" customFormat="1" ht="39.9" customHeight="1" x14ac:dyDescent="0.25">
      <c r="A315" s="206"/>
      <c r="B315" s="196"/>
      <c r="C315" s="197"/>
      <c r="D315" s="198"/>
      <c r="E315" s="199"/>
      <c r="F315" s="200"/>
      <c r="G315" s="201"/>
      <c r="H315" s="292"/>
      <c r="I315" s="305">
        <f>RMDF!I315</f>
        <v>0</v>
      </c>
      <c r="J315" s="305" t="str">
        <f>IF(I315=ProductCode!$B$30,"PDReclPost",IF(OR(I315=ProductCode!$C$30,I315=ProductCode!$E$30,I315=ProductCode!$G$30),"PDPreCon",IF(OR(I315=ProductCode!$D$30,I315=ProductCode!$F$30),"PDNotReclPost","")))</f>
        <v/>
      </c>
      <c r="K315" s="305" t="str">
        <f t="shared" si="21"/>
        <v/>
      </c>
      <c r="L315" s="289"/>
      <c r="M315" s="305" t="str">
        <f t="shared" si="21"/>
        <v/>
      </c>
      <c r="N315" s="289" t="b">
        <f>AND(RMDF!N315&gt;=0, RMDF!N315&lt;=1-RMDF!L315, RMDF!N315=ROUND(RMDF!N315,4))</f>
        <v>1</v>
      </c>
      <c r="O315" s="286" t="str">
        <f>IF(P315="","",IF(I315="","",IF(LEFT(I315,13)="Reclaimed pos",RawMaterialCode!$E$569,RawMaterialCode!$E$568)))</f>
        <v>Reclaimed pre-consumer mixed fibers (RM0578)</v>
      </c>
      <c r="P315" s="295">
        <f t="shared" si="22"/>
        <v>1</v>
      </c>
      <c r="Q315" s="202"/>
      <c r="R315" s="203"/>
      <c r="S315" s="204" t="str">
        <f t="shared" si="23"/>
        <v/>
      </c>
      <c r="T315" s="281"/>
      <c r="U315" s="281"/>
      <c r="V315" s="281"/>
      <c r="W315" s="281"/>
      <c r="X315" s="317">
        <f>RMDF!X315</f>
        <v>0</v>
      </c>
      <c r="Y315" s="318" t="str">
        <f>IF(X315=0,"",_xlfn.XLOOKUP(X315,StatePicklist!$1:$1,StatePicklist!$3:$3,"NA",0))</f>
        <v/>
      </c>
      <c r="Z315" s="297" t="str">
        <f ca="1">IF(RMDF!Y315="", "", IF(ISNUMBER(MATCH(RMDF!Y315, INDIRECT(Y315), 0)), "OK", "Invalid"))</f>
        <v/>
      </c>
      <c r="AA315" s="281"/>
      <c r="AB315" s="281"/>
      <c r="AC315" s="281"/>
      <c r="AD315" s="281" t="b">
        <f>AND(RMDF!AG315&gt;=0, RMDF!AG315&lt;=1-RMDF!Z315, RMDF!AG315=ROUND(RMDF!AG315,4))</f>
        <v>1</v>
      </c>
      <c r="AE315" s="317">
        <f>RMDF!AE315</f>
        <v>0</v>
      </c>
      <c r="AF315" s="318" t="str">
        <f>IF(AE315=0,"",_xlfn.XLOOKUP(AE315,StatePicklist!$1:$1,StatePicklist!$3:$3,"NA",0))</f>
        <v/>
      </c>
      <c r="AG315" s="297" t="str">
        <f ca="1">IF(RMDF!AF315="", "", IF(ISNUMBER(MATCH(RMDF!AF315, INDIRECT(AF315), 0)), "OK", "Invalid"))</f>
        <v/>
      </c>
      <c r="AH315" s="281"/>
      <c r="AI315" s="281"/>
      <c r="AJ315" s="281"/>
      <c r="AK315" s="281" t="b">
        <f>AND(RMDF!AN315&gt;=0, RMDF!AN315&lt;=1-SUM(RMDF!Z315,RMDF!AG315), RMDF!AN315=ROUND(RMDF!AN315,4))</f>
        <v>1</v>
      </c>
      <c r="AL315" s="317">
        <f>RMDF!AL315</f>
        <v>0</v>
      </c>
      <c r="AM315" s="318" t="str">
        <f>IF(AL315=0,"",_xlfn.XLOOKUP(AL315,StatePicklist!$1:$1,StatePicklist!$3:$3,"NA",0))</f>
        <v/>
      </c>
      <c r="AN315" s="297" t="str">
        <f ca="1">IF(RMDF!AM315="", "", IF(ISNUMBER(MATCH(RMDF!AM315, INDIRECT(AM315), 0)), "OK", "Invalid"))</f>
        <v/>
      </c>
      <c r="AO315" s="281"/>
      <c r="AP315" s="281"/>
      <c r="AQ315" s="281"/>
      <c r="AR315" s="281" t="b">
        <f>AND(RMDF!AU315&gt;=0, RMDF!AU315&lt;=1-SUM(RMDF!Z315,RMDF!AG315,RMDF!AN315), RMDF!AU315=ROUND(RMDF!AU315,4))</f>
        <v>1</v>
      </c>
      <c r="AS315" s="317">
        <f>RMDF!AS315</f>
        <v>0</v>
      </c>
      <c r="AT315" s="318" t="str">
        <f>IF(AS315=0,"",_xlfn.XLOOKUP(AS315,StatePicklist!$1:$1,StatePicklist!$3:$3,"NA",0))</f>
        <v/>
      </c>
      <c r="AU315" s="297" t="str">
        <f ca="1">IF(RMDF!AT315="", "", IF(ISNUMBER(MATCH(RMDF!AT315, INDIRECT(AT315), 0)), "OK", "Invalid"))</f>
        <v/>
      </c>
      <c r="AV315" s="281"/>
      <c r="AW315" s="281"/>
      <c r="AX315" s="281"/>
      <c r="AY315" s="281" t="b">
        <f>AND(RMDF!BB315&gt;=0, RMDF!BB315&lt;=1-SUM(RMDF!Z315,RMDF!AG315,RMDF!AN315,RMDF!AU315), RMDF!BB315=ROUND(RMDF!BB315,4))</f>
        <v>1</v>
      </c>
      <c r="AZ315" s="317">
        <f>RMDF!AZ315</f>
        <v>0</v>
      </c>
      <c r="BA315" s="318" t="str">
        <f>IF(AZ315=0,"",_xlfn.XLOOKUP(AZ315,StatePicklist!$1:$1,StatePicklist!$3:$3,"NA",0))</f>
        <v/>
      </c>
      <c r="BB315" s="297" t="str">
        <f ca="1">IF(RMDF!BA315="", "", IF(ISNUMBER(MATCH(RMDF!BA315, INDIRECT(BA315), 0)), "OK", "Invalid"))</f>
        <v/>
      </c>
      <c r="BC315" s="281"/>
      <c r="BD315" s="281"/>
      <c r="BE315" s="281"/>
      <c r="BF315" s="281" t="b">
        <f>AND(RMDF!BI315&gt;=0, RMDF!BI315&lt;=1-SUM(RMDF!Z315,RMDF!AG315,RMDF!AN315,RMDF!AU315,RMDF!BB315), RMDF!BI315=ROUND(RMDF!BI315,4))</f>
        <v>1</v>
      </c>
      <c r="BG315" s="317">
        <f>RMDF!BG315</f>
        <v>0</v>
      </c>
      <c r="BH315" s="318" t="str">
        <f>IF(BG315=0,"",_xlfn.XLOOKUP(BG315,StatePicklist!$1:$1,StatePicklist!$3:$3,"NA",0))</f>
        <v/>
      </c>
      <c r="BI315" s="297" t="str">
        <f ca="1">IF(RMDF!BH315="", "", IF(ISNUMBER(MATCH(RMDF!BH315, INDIRECT(BH315), 0)), "OK", "Invalid"))</f>
        <v/>
      </c>
      <c r="BJ315" s="281"/>
      <c r="BK315" s="281"/>
      <c r="BL315" s="281"/>
      <c r="BM315" s="281" t="b">
        <f>AND(RMDF!BP315&gt;=0, RMDF!BP315&lt;=1-SUM(RMDF!Z315,RMDF!AG315,RMDF!AN315,RMDF!AU315,RMDF!BB315,RMDF!BI315), RMDF!BP315=ROUND(RMDF!BP315,4))</f>
        <v>1</v>
      </c>
      <c r="BN315" s="317">
        <f>RMDF!BN315</f>
        <v>0</v>
      </c>
      <c r="BO315" s="318" t="str">
        <f>IF(BN315=0,"",_xlfn.XLOOKUP(BN315,StatePicklist!$1:$1,StatePicklist!$3:$3,"NA",0))</f>
        <v/>
      </c>
      <c r="BP315" s="297" t="str">
        <f ca="1">IF(RMDF!BO315="", "", IF(ISNUMBER(MATCH(RMDF!BO315, INDIRECT(BO315), 0)), "OK", "Invalid"))</f>
        <v/>
      </c>
      <c r="BQ315" s="281"/>
      <c r="BR315" s="281"/>
      <c r="BS315" s="281"/>
      <c r="BT315" s="281" t="b">
        <f>AND(RMDF!BW315&gt;=0, RMDF!BW315&lt;=1-SUM(RMDF!Z315,RMDF!AG315,RMDF!AN315,RMDF!AU315,RMDF!BB315,RMDF!BI315,RMDF!BP315), RMDF!BW315=ROUND(RMDF!BW315,4))</f>
        <v>1</v>
      </c>
      <c r="BU315" s="317">
        <f>RMDF!BU315</f>
        <v>0</v>
      </c>
      <c r="BV315" s="318" t="str">
        <f>IF(BU315=0,"",_xlfn.XLOOKUP(BU315,StatePicklist!$1:$1,StatePicklist!$3:$3,"NA",0))</f>
        <v/>
      </c>
      <c r="BW315" s="297" t="str">
        <f ca="1">IF(RMDF!BV315="", "", IF(ISNUMBER(MATCH(RMDF!BV315, INDIRECT(BV315), 0)), "OK", "Invalid"))</f>
        <v/>
      </c>
      <c r="BX315" s="281"/>
      <c r="BY315" s="281"/>
      <c r="BZ315" s="281"/>
      <c r="CA315" s="281" t="b">
        <f>AND(RMDF!CD315&gt;=0, RMDF!CD315&lt;=1-SUM(RMDF!Z315,RMDF!AG315,RMDF!AN315,RMDF!AU315,RMDF!BB315,RMDF!BI315,RMDF!BP315,RMDF!BW315), RMDF!CD315=ROUND(RMDF!CD315,4))</f>
        <v>1</v>
      </c>
      <c r="CB315" s="317">
        <f>RMDF!CB315</f>
        <v>0</v>
      </c>
      <c r="CC315" s="318" t="str">
        <f>IF(CB315=0,"",_xlfn.XLOOKUP(CB315,StatePicklist!$1:$1,StatePicklist!$3:$3,"NA",0))</f>
        <v/>
      </c>
      <c r="CD315" s="297" t="str">
        <f ca="1">IF(RMDF!CC315="", "", IF(ISNUMBER(MATCH(RMDF!CC315, INDIRECT(CC315), 0)), "OK", "Invalid"))</f>
        <v/>
      </c>
      <c r="CE315" s="281"/>
      <c r="CF315" s="281"/>
      <c r="CG315" s="281"/>
      <c r="CH315" s="281" t="b">
        <f>AND(RMDF!CK315&gt;=0, RMDF!CK315&lt;=1-SUM(RMDF!Z315,RMDF!AG315,RMDF!AN315,RMDF!AU315,RMDF!BB315,RMDF!BI315,RMDF!BP315,RMDF!BW315,RMDF!CD315), RMDF!CK315=ROUND(RMDF!CK315,4))</f>
        <v>1</v>
      </c>
      <c r="CI315" s="317">
        <f>RMDF!CI315</f>
        <v>0</v>
      </c>
      <c r="CJ315" s="318" t="str">
        <f>IF(CI315=0,"",_xlfn.XLOOKUP(CI315,StatePicklist!$1:$1,StatePicklist!$3:$3,"NA",0))</f>
        <v/>
      </c>
      <c r="CK315" s="297" t="str">
        <f ca="1">IF(RMDF!CJ315="", "", IF(ISNUMBER(MATCH(RMDF!CJ315, INDIRECT(CJ315), 0)), "OK", "Invalid"))</f>
        <v/>
      </c>
      <c r="CL315" s="281"/>
      <c r="CM315" s="281"/>
      <c r="CN315" s="281"/>
      <c r="CO315" s="281" t="b">
        <f>AND(RMDF!CR315&gt;=0, RMDF!CR315&lt;=1-SUM(RMDF!Z315,RMDF!AG315,RMDF!AN315,RMDF!AU315,RMDF!BB315,RMDF!BI315,RMDF!BP315,RMDF!BW315,RMDF!CD315,RMDF!CK315), RMDF!CR315=ROUND(RMDF!CR315,4))</f>
        <v>1</v>
      </c>
      <c r="CP315" s="317">
        <f>RMDF!CP315</f>
        <v>0</v>
      </c>
      <c r="CQ315" s="318" t="str">
        <f>IF(CP315=0,"",_xlfn.XLOOKUP(CP315,StatePicklist!$1:$1,StatePicklist!$3:$3,"NA",0))</f>
        <v/>
      </c>
      <c r="CR315" s="297" t="str">
        <f ca="1">IF(RMDF!CQ315="", "", IF(ISNUMBER(MATCH(RMDF!CQ315, INDIRECT(CQ315), 0)), "OK", "Invalid"))</f>
        <v/>
      </c>
      <c r="CS315" s="281"/>
      <c r="CT315" s="281"/>
      <c r="CU315" s="281"/>
      <c r="CV315" s="281" t="b">
        <f>AND(RMDF!CY315&gt;=0, RMDF!CY315&lt;=1-SUM(RMDF!Z315,RMDF!AG315,RMDF!AN315,RMDF!AU315,RMDF!BB315,RMDF!BI315,RMDF!BP315,RMDF!BW315,RMDF!CD315,RMDF!CK315,RMDF!CR315), RMDF!CY315=ROUND(RMDF!CY315,4))</f>
        <v>1</v>
      </c>
      <c r="CW315" s="317">
        <f>RMDF!CW315</f>
        <v>0</v>
      </c>
      <c r="CX315" s="318" t="str">
        <f>IF(CW315=0,"",_xlfn.XLOOKUP(CW315,StatePicklist!$1:$1,StatePicklist!$3:$3,"NA",0))</f>
        <v/>
      </c>
      <c r="CY315" s="297" t="str">
        <f ca="1">IF(RMDF!CX315="", "", IF(ISNUMBER(MATCH(RMDF!CX315, INDIRECT(CX315), 0)), "OK", "Invalid"))</f>
        <v/>
      </c>
      <c r="CZ315" s="281"/>
      <c r="DA315" s="281"/>
      <c r="DB315" s="281"/>
      <c r="DC315" s="281" t="b">
        <f>AND(RMDF!DF315&gt;=0, RMDF!DF315&lt;=1-SUM(RMDF!Z315,RMDF!AG315,RMDF!AN315,RMDF!AU315,RMDF!BB315,RMDF!BI315,RMDF!BP315,RMDF!BW315,RMDF!CD315,RMDF!CK315,RMDF!CR315,RMDF!CY315), RMDF!DF315=ROUND(RMDF!DF315,4))</f>
        <v>1</v>
      </c>
      <c r="DD315" s="317">
        <f>RMDF!DD315</f>
        <v>0</v>
      </c>
      <c r="DE315" s="318" t="str">
        <f>IF(DD315=0,"",_xlfn.XLOOKUP(DD315,StatePicklist!$1:$1,StatePicklist!$3:$3,"NA",0))</f>
        <v/>
      </c>
      <c r="DF315" s="297" t="str">
        <f ca="1">IF(RMDF!DE315="", "", IF(ISNUMBER(MATCH(RMDF!DE315, INDIRECT(DE315), 0)), "OK", "Invalid"))</f>
        <v/>
      </c>
      <c r="DG315" s="281"/>
      <c r="DH315" s="281"/>
      <c r="DI315" s="281"/>
      <c r="DJ315" s="281" t="b">
        <f>AND(RMDF!DM315&gt;=0, RMDF!DM315&lt;=1-SUM(RMDF!Z315,RMDF!AG315,RMDF!AN315,RMDF!AU315,RMDF!BB315,RMDF!BI315,RMDF!BP315,RMDF!BW315,RMDF!CD315,RMDF!CK315,RMDF!CR315,RMDF!CY315,RMDF!DF315), RMDF!DM315=ROUND(RMDF!DM315,4))</f>
        <v>1</v>
      </c>
      <c r="DK315" s="317">
        <f>RMDF!DK315</f>
        <v>0</v>
      </c>
      <c r="DL315" s="318" t="str">
        <f>IF(DK315=0,"",_xlfn.XLOOKUP(DK315,StatePicklist!$1:$1,StatePicklist!$3:$3,"NA",0))</f>
        <v/>
      </c>
      <c r="DM315" s="297" t="str">
        <f ca="1">IF(RMDF!DL315="", "", IF(ISNUMBER(MATCH(RMDF!DL315, INDIRECT(DL315), 0)), "OK", "Invalid"))</f>
        <v/>
      </c>
      <c r="DN315" s="281"/>
      <c r="DO315" s="281"/>
      <c r="DP315" s="281"/>
      <c r="DQ315" s="281" t="b">
        <f>AND(RMDF!DT315&gt;=0, RMDF!DT315&lt;=1-SUM(RMDF!Z315,RMDF!AG315,RMDF!AN315,RMDF!AU315,RMDF!BB315,RMDF!BI315,RMDF!BP315,RMDF!BW315,RMDF!CD315,RMDF!CK315,RMDF!CR315,RMDF!CY315,RMDF!DF315,RMDF!DM315), RMDF!DT315=ROUND(RMDF!DT315,4))</f>
        <v>1</v>
      </c>
      <c r="DR315" s="317">
        <f>RMDF!DR315</f>
        <v>0</v>
      </c>
      <c r="DS315" s="318" t="str">
        <f>IF(DR315=0,"",_xlfn.XLOOKUP(DR315,StatePicklist!$1:$1,StatePicklist!$3:$3,"NA",0))</f>
        <v/>
      </c>
      <c r="DT315" s="297" t="str">
        <f ca="1">IF(RMDF!DS315="", "", IF(ISNUMBER(MATCH(RMDF!DS315, INDIRECT(DS315), 0)), "OK", "Invalid"))</f>
        <v/>
      </c>
      <c r="DU315" s="281"/>
      <c r="DV315" s="281"/>
      <c r="DW315" s="281"/>
      <c r="DX315" s="281" t="b">
        <f>AND(RMDF!EA315&gt;=0, RMDF!EA315&lt;=1-SUM(RMDF!Z315,RMDF!AG315,RMDF!AN315,RMDF!AU315,RMDF!BB315,RMDF!BI315,RMDF!BP315,RMDF!BW315,RMDF!CD315,RMDF!CK315,RMDF!CR315,RMDF!CY315,RMDF!DF315,RMDF!DM315,RMDF!DT315), RMDF!EA315=ROUND(RMDF!EA315,4))</f>
        <v>1</v>
      </c>
      <c r="DY315" s="317">
        <f>RMDF!DY315</f>
        <v>0</v>
      </c>
      <c r="DZ315" s="318" t="str">
        <f>IF(DY315=0,"",_xlfn.XLOOKUP(DY315,StatePicklist!$1:$1,StatePicklist!$3:$3,"NA",0))</f>
        <v/>
      </c>
      <c r="EA315" s="297" t="str">
        <f ca="1">IF(RMDF!DZ315="", "", IF(ISNUMBER(MATCH(RMDF!DZ315, INDIRECT(DZ315), 0)), "OK", "Invalid"))</f>
        <v/>
      </c>
      <c r="EB315" s="281"/>
      <c r="EC315" s="281"/>
      <c r="ED315" s="281"/>
      <c r="EE315" s="281" t="b">
        <f>AND(RMDF!EH315&gt;=0, RMDF!EH315&lt;=1-SUM(RMDF!Z315,RMDF!AG315,RMDF!AN315,RMDF!AU315,RMDF!BB315,RMDF!BI315,RMDF!BP315,RMDF!BW315,RMDF!CD315,RMDF!CK315,RMDF!CR315,RMDF!CY315,RMDF!DF315,RMDF!DM315,RMDF!DT315,RMDF!EA315), RMDF!EH315=ROUND(RMDF!EH315,4))</f>
        <v>1</v>
      </c>
      <c r="EF315" s="317">
        <f>RMDF!EF315</f>
        <v>0</v>
      </c>
      <c r="EG315" s="318" t="str">
        <f>IF(EF315=0,"",_xlfn.XLOOKUP(EF315,StatePicklist!$1:$1,StatePicklist!$3:$3,"NA",0))</f>
        <v/>
      </c>
      <c r="EH315" s="297" t="str">
        <f ca="1">IF(RMDF!EG315="", "", IF(ISNUMBER(MATCH(RMDF!EG315, INDIRECT(EG315), 0)), "OK", "Invalid"))</f>
        <v/>
      </c>
      <c r="EI315" s="281"/>
      <c r="EJ315" s="281"/>
      <c r="EK315" s="281"/>
      <c r="EL315" s="281" t="b">
        <f>AND(RMDF!EO315&gt;=0, RMDF!EO315&lt;=1-SUM(RMDF!Z315,RMDF!AG315,RMDF!AN315,RMDF!AU315,RMDF!BB315,RMDF!BI315,RMDF!BP315,RMDF!BW315,RMDF!CD315,RMDF!CK315,RMDF!CR315,RMDF!CY315,RMDF!DF315,RMDF!DM315,RMDF!DT315,RMDF!EA315,RMDF!EH315), RMDF!EO315=ROUND(RMDF!EO315,4))</f>
        <v>1</v>
      </c>
      <c r="EM315" s="317">
        <f>RMDF!EM315</f>
        <v>0</v>
      </c>
      <c r="EN315" s="318" t="str">
        <f>IF(EM315=0,"",_xlfn.XLOOKUP(EM315,StatePicklist!$1:$1,StatePicklist!$3:$3,"NA",0))</f>
        <v/>
      </c>
      <c r="EO315" s="297" t="str">
        <f ca="1">IF(RMDF!EN315="", "", IF(ISNUMBER(MATCH(RMDF!EN315, INDIRECT(EN315), 0)), "OK", "Invalid"))</f>
        <v/>
      </c>
      <c r="EP315" s="281"/>
      <c r="EQ315" s="281"/>
      <c r="ER315" s="281"/>
      <c r="ES315" s="281" t="b">
        <f>AND(RMDF!EV315&gt;=0, RMDF!EV315&lt;=1-SUM(RMDF!Z315,RMDF!AG315,RMDF!AN315,RMDF!AU315,RMDF!BB315,RMDF!BI315,RMDF!BP315,RMDF!BW315,RMDF!CD315,RMDF!CK315,RMDF!CR315,RMDF!CY315,RMDF!DF315,RMDF!DM315,RMDF!DT315,RMDF!EA315,RMDF!EH315,RMDF!EO315), RMDF!EV315=ROUND(RMDF!EV315,4))</f>
        <v>1</v>
      </c>
      <c r="ET315" s="317">
        <f>RMDF!ET315</f>
        <v>0</v>
      </c>
      <c r="EU315" s="318" t="str">
        <f>IF(ET315=0,"",_xlfn.XLOOKUP(ET315,StatePicklist!$1:$1,StatePicklist!$3:$3,"NA",0))</f>
        <v/>
      </c>
      <c r="EV315" s="297" t="str">
        <f ca="1">IF(RMDF!EU315="", "", IF(ISNUMBER(MATCH(RMDF!EU315, INDIRECT(EU315), 0)), "OK", "Invalid"))</f>
        <v/>
      </c>
      <c r="EW315" s="281"/>
      <c r="EX315" s="281"/>
      <c r="EY315" s="281"/>
      <c r="EZ315" s="281" t="b">
        <f>AND(RMDF!FC315&gt;=0, RMDF!FC315&lt;=1-SUM(RMDF!Z315,RMDF!AG315,RMDF!AN315,RMDF!AU315,RMDF!BB315,RMDF!BI315,RMDF!BP315,RMDF!BW315,RMDF!CD315,RMDF!CK315,RMDF!CR315,RMDF!CY315,RMDF!DF315,RMDF!DM315,RMDF!DT315,RMDF!EA315,RMDF!EH315,RMDF!EO315,RMDF!EV315), RMDF!FC315=ROUND(RMDF!FC315,4))</f>
        <v>1</v>
      </c>
      <c r="FA315" s="317">
        <f>RMDF!FA315</f>
        <v>0</v>
      </c>
      <c r="FB315" s="318" t="str">
        <f>IF(FA315=0,"",_xlfn.XLOOKUP(FA315,StatePicklist!$1:$1,StatePicklist!$3:$3,"NA",0))</f>
        <v/>
      </c>
      <c r="FC315" s="297" t="str">
        <f ca="1">IF(RMDF!FB315="", "", IF(ISNUMBER(MATCH(RMDF!FB315, INDIRECT(FB315), 0)), "OK", "Invalid"))</f>
        <v/>
      </c>
    </row>
    <row r="316" spans="1:159" s="205" customFormat="1" ht="39.9" customHeight="1" x14ac:dyDescent="0.25">
      <c r="A316" s="206"/>
      <c r="B316" s="196"/>
      <c r="C316" s="197"/>
      <c r="D316" s="198"/>
      <c r="E316" s="199"/>
      <c r="F316" s="200"/>
      <c r="G316" s="201"/>
      <c r="H316" s="292"/>
      <c r="I316" s="305">
        <f>RMDF!I316</f>
        <v>0</v>
      </c>
      <c r="J316" s="305" t="str">
        <f>IF(I316=ProductCode!$B$30,"PDReclPost",IF(OR(I316=ProductCode!$C$30,I316=ProductCode!$E$30,I316=ProductCode!$G$30),"PDPreCon",IF(OR(I316=ProductCode!$D$30,I316=ProductCode!$F$30),"PDNotReclPost","")))</f>
        <v/>
      </c>
      <c r="K316" s="305" t="str">
        <f t="shared" si="21"/>
        <v/>
      </c>
      <c r="L316" s="289"/>
      <c r="M316" s="305" t="str">
        <f t="shared" si="21"/>
        <v/>
      </c>
      <c r="N316" s="289" t="b">
        <f>AND(RMDF!N316&gt;=0, RMDF!N316&lt;=1-RMDF!L316, RMDF!N316=ROUND(RMDF!N316,4))</f>
        <v>1</v>
      </c>
      <c r="O316" s="286" t="str">
        <f>IF(P316="","",IF(I316="","",IF(LEFT(I316,13)="Reclaimed pos",RawMaterialCode!$E$569,RawMaterialCode!$E$568)))</f>
        <v>Reclaimed pre-consumer mixed fibers (RM0578)</v>
      </c>
      <c r="P316" s="295">
        <f t="shared" si="22"/>
        <v>1</v>
      </c>
      <c r="Q316" s="202"/>
      <c r="R316" s="203"/>
      <c r="S316" s="204" t="str">
        <f t="shared" si="23"/>
        <v/>
      </c>
      <c r="T316" s="281"/>
      <c r="U316" s="281"/>
      <c r="V316" s="281"/>
      <c r="W316" s="281"/>
      <c r="X316" s="317">
        <f>RMDF!X316</f>
        <v>0</v>
      </c>
      <c r="Y316" s="318" t="str">
        <f>IF(X316=0,"",_xlfn.XLOOKUP(X316,StatePicklist!$1:$1,StatePicklist!$3:$3,"NA",0))</f>
        <v/>
      </c>
      <c r="Z316" s="297" t="str">
        <f ca="1">IF(RMDF!Y316="", "", IF(ISNUMBER(MATCH(RMDF!Y316, INDIRECT(Y316), 0)), "OK", "Invalid"))</f>
        <v/>
      </c>
      <c r="AA316" s="281"/>
      <c r="AB316" s="281"/>
      <c r="AC316" s="281"/>
      <c r="AD316" s="281" t="b">
        <f>AND(RMDF!AG316&gt;=0, RMDF!AG316&lt;=1-RMDF!Z316, RMDF!AG316=ROUND(RMDF!AG316,4))</f>
        <v>1</v>
      </c>
      <c r="AE316" s="317">
        <f>RMDF!AE316</f>
        <v>0</v>
      </c>
      <c r="AF316" s="318" t="str">
        <f>IF(AE316=0,"",_xlfn.XLOOKUP(AE316,StatePicklist!$1:$1,StatePicklist!$3:$3,"NA",0))</f>
        <v/>
      </c>
      <c r="AG316" s="297" t="str">
        <f ca="1">IF(RMDF!AF316="", "", IF(ISNUMBER(MATCH(RMDF!AF316, INDIRECT(AF316), 0)), "OK", "Invalid"))</f>
        <v/>
      </c>
      <c r="AH316" s="281"/>
      <c r="AI316" s="281"/>
      <c r="AJ316" s="281"/>
      <c r="AK316" s="281" t="b">
        <f>AND(RMDF!AN316&gt;=0, RMDF!AN316&lt;=1-SUM(RMDF!Z316,RMDF!AG316), RMDF!AN316=ROUND(RMDF!AN316,4))</f>
        <v>1</v>
      </c>
      <c r="AL316" s="317">
        <f>RMDF!AL316</f>
        <v>0</v>
      </c>
      <c r="AM316" s="318" t="str">
        <f>IF(AL316=0,"",_xlfn.XLOOKUP(AL316,StatePicklist!$1:$1,StatePicklist!$3:$3,"NA",0))</f>
        <v/>
      </c>
      <c r="AN316" s="297" t="str">
        <f ca="1">IF(RMDF!AM316="", "", IF(ISNUMBER(MATCH(RMDF!AM316, INDIRECT(AM316), 0)), "OK", "Invalid"))</f>
        <v/>
      </c>
      <c r="AO316" s="281"/>
      <c r="AP316" s="281"/>
      <c r="AQ316" s="281"/>
      <c r="AR316" s="281" t="b">
        <f>AND(RMDF!AU316&gt;=0, RMDF!AU316&lt;=1-SUM(RMDF!Z316,RMDF!AG316,RMDF!AN316), RMDF!AU316=ROUND(RMDF!AU316,4))</f>
        <v>1</v>
      </c>
      <c r="AS316" s="317">
        <f>RMDF!AS316</f>
        <v>0</v>
      </c>
      <c r="AT316" s="318" t="str">
        <f>IF(AS316=0,"",_xlfn.XLOOKUP(AS316,StatePicklist!$1:$1,StatePicklist!$3:$3,"NA",0))</f>
        <v/>
      </c>
      <c r="AU316" s="297" t="str">
        <f ca="1">IF(RMDF!AT316="", "", IF(ISNUMBER(MATCH(RMDF!AT316, INDIRECT(AT316), 0)), "OK", "Invalid"))</f>
        <v/>
      </c>
      <c r="AV316" s="281"/>
      <c r="AW316" s="281"/>
      <c r="AX316" s="281"/>
      <c r="AY316" s="281" t="b">
        <f>AND(RMDF!BB316&gt;=0, RMDF!BB316&lt;=1-SUM(RMDF!Z316,RMDF!AG316,RMDF!AN316,RMDF!AU316), RMDF!BB316=ROUND(RMDF!BB316,4))</f>
        <v>1</v>
      </c>
      <c r="AZ316" s="317">
        <f>RMDF!AZ316</f>
        <v>0</v>
      </c>
      <c r="BA316" s="318" t="str">
        <f>IF(AZ316=0,"",_xlfn.XLOOKUP(AZ316,StatePicklist!$1:$1,StatePicklist!$3:$3,"NA",0))</f>
        <v/>
      </c>
      <c r="BB316" s="297" t="str">
        <f ca="1">IF(RMDF!BA316="", "", IF(ISNUMBER(MATCH(RMDF!BA316, INDIRECT(BA316), 0)), "OK", "Invalid"))</f>
        <v/>
      </c>
      <c r="BC316" s="281"/>
      <c r="BD316" s="281"/>
      <c r="BE316" s="281"/>
      <c r="BF316" s="281" t="b">
        <f>AND(RMDF!BI316&gt;=0, RMDF!BI316&lt;=1-SUM(RMDF!Z316,RMDF!AG316,RMDF!AN316,RMDF!AU316,RMDF!BB316), RMDF!BI316=ROUND(RMDF!BI316,4))</f>
        <v>1</v>
      </c>
      <c r="BG316" s="317">
        <f>RMDF!BG316</f>
        <v>0</v>
      </c>
      <c r="BH316" s="318" t="str">
        <f>IF(BG316=0,"",_xlfn.XLOOKUP(BG316,StatePicklist!$1:$1,StatePicklist!$3:$3,"NA",0))</f>
        <v/>
      </c>
      <c r="BI316" s="297" t="str">
        <f ca="1">IF(RMDF!BH316="", "", IF(ISNUMBER(MATCH(RMDF!BH316, INDIRECT(BH316), 0)), "OK", "Invalid"))</f>
        <v/>
      </c>
      <c r="BJ316" s="281"/>
      <c r="BK316" s="281"/>
      <c r="BL316" s="281"/>
      <c r="BM316" s="281" t="b">
        <f>AND(RMDF!BP316&gt;=0, RMDF!BP316&lt;=1-SUM(RMDF!Z316,RMDF!AG316,RMDF!AN316,RMDF!AU316,RMDF!BB316,RMDF!BI316), RMDF!BP316=ROUND(RMDF!BP316,4))</f>
        <v>1</v>
      </c>
      <c r="BN316" s="317">
        <f>RMDF!BN316</f>
        <v>0</v>
      </c>
      <c r="BO316" s="318" t="str">
        <f>IF(BN316=0,"",_xlfn.XLOOKUP(BN316,StatePicklist!$1:$1,StatePicklist!$3:$3,"NA",0))</f>
        <v/>
      </c>
      <c r="BP316" s="297" t="str">
        <f ca="1">IF(RMDF!BO316="", "", IF(ISNUMBER(MATCH(RMDF!BO316, INDIRECT(BO316), 0)), "OK", "Invalid"))</f>
        <v/>
      </c>
      <c r="BQ316" s="281"/>
      <c r="BR316" s="281"/>
      <c r="BS316" s="281"/>
      <c r="BT316" s="281" t="b">
        <f>AND(RMDF!BW316&gt;=0, RMDF!BW316&lt;=1-SUM(RMDF!Z316,RMDF!AG316,RMDF!AN316,RMDF!AU316,RMDF!BB316,RMDF!BI316,RMDF!BP316), RMDF!BW316=ROUND(RMDF!BW316,4))</f>
        <v>1</v>
      </c>
      <c r="BU316" s="317">
        <f>RMDF!BU316</f>
        <v>0</v>
      </c>
      <c r="BV316" s="318" t="str">
        <f>IF(BU316=0,"",_xlfn.XLOOKUP(BU316,StatePicklist!$1:$1,StatePicklist!$3:$3,"NA",0))</f>
        <v/>
      </c>
      <c r="BW316" s="297" t="str">
        <f ca="1">IF(RMDF!BV316="", "", IF(ISNUMBER(MATCH(RMDF!BV316, INDIRECT(BV316), 0)), "OK", "Invalid"))</f>
        <v/>
      </c>
      <c r="BX316" s="281"/>
      <c r="BY316" s="281"/>
      <c r="BZ316" s="281"/>
      <c r="CA316" s="281" t="b">
        <f>AND(RMDF!CD316&gt;=0, RMDF!CD316&lt;=1-SUM(RMDF!Z316,RMDF!AG316,RMDF!AN316,RMDF!AU316,RMDF!BB316,RMDF!BI316,RMDF!BP316,RMDF!BW316), RMDF!CD316=ROUND(RMDF!CD316,4))</f>
        <v>1</v>
      </c>
      <c r="CB316" s="317">
        <f>RMDF!CB316</f>
        <v>0</v>
      </c>
      <c r="CC316" s="318" t="str">
        <f>IF(CB316=0,"",_xlfn.XLOOKUP(CB316,StatePicklist!$1:$1,StatePicklist!$3:$3,"NA",0))</f>
        <v/>
      </c>
      <c r="CD316" s="297" t="str">
        <f ca="1">IF(RMDF!CC316="", "", IF(ISNUMBER(MATCH(RMDF!CC316, INDIRECT(CC316), 0)), "OK", "Invalid"))</f>
        <v/>
      </c>
      <c r="CE316" s="281"/>
      <c r="CF316" s="281"/>
      <c r="CG316" s="281"/>
      <c r="CH316" s="281" t="b">
        <f>AND(RMDF!CK316&gt;=0, RMDF!CK316&lt;=1-SUM(RMDF!Z316,RMDF!AG316,RMDF!AN316,RMDF!AU316,RMDF!BB316,RMDF!BI316,RMDF!BP316,RMDF!BW316,RMDF!CD316), RMDF!CK316=ROUND(RMDF!CK316,4))</f>
        <v>1</v>
      </c>
      <c r="CI316" s="317">
        <f>RMDF!CI316</f>
        <v>0</v>
      </c>
      <c r="CJ316" s="318" t="str">
        <f>IF(CI316=0,"",_xlfn.XLOOKUP(CI316,StatePicklist!$1:$1,StatePicklist!$3:$3,"NA",0))</f>
        <v/>
      </c>
      <c r="CK316" s="297" t="str">
        <f ca="1">IF(RMDF!CJ316="", "", IF(ISNUMBER(MATCH(RMDF!CJ316, INDIRECT(CJ316), 0)), "OK", "Invalid"))</f>
        <v/>
      </c>
      <c r="CL316" s="281"/>
      <c r="CM316" s="281"/>
      <c r="CN316" s="281"/>
      <c r="CO316" s="281" t="b">
        <f>AND(RMDF!CR316&gt;=0, RMDF!CR316&lt;=1-SUM(RMDF!Z316,RMDF!AG316,RMDF!AN316,RMDF!AU316,RMDF!BB316,RMDF!BI316,RMDF!BP316,RMDF!BW316,RMDF!CD316,RMDF!CK316), RMDF!CR316=ROUND(RMDF!CR316,4))</f>
        <v>1</v>
      </c>
      <c r="CP316" s="317">
        <f>RMDF!CP316</f>
        <v>0</v>
      </c>
      <c r="CQ316" s="318" t="str">
        <f>IF(CP316=0,"",_xlfn.XLOOKUP(CP316,StatePicklist!$1:$1,StatePicklist!$3:$3,"NA",0))</f>
        <v/>
      </c>
      <c r="CR316" s="297" t="str">
        <f ca="1">IF(RMDF!CQ316="", "", IF(ISNUMBER(MATCH(RMDF!CQ316, INDIRECT(CQ316), 0)), "OK", "Invalid"))</f>
        <v/>
      </c>
      <c r="CS316" s="281"/>
      <c r="CT316" s="281"/>
      <c r="CU316" s="281"/>
      <c r="CV316" s="281" t="b">
        <f>AND(RMDF!CY316&gt;=0, RMDF!CY316&lt;=1-SUM(RMDF!Z316,RMDF!AG316,RMDF!AN316,RMDF!AU316,RMDF!BB316,RMDF!BI316,RMDF!BP316,RMDF!BW316,RMDF!CD316,RMDF!CK316,RMDF!CR316), RMDF!CY316=ROUND(RMDF!CY316,4))</f>
        <v>1</v>
      </c>
      <c r="CW316" s="317">
        <f>RMDF!CW316</f>
        <v>0</v>
      </c>
      <c r="CX316" s="318" t="str">
        <f>IF(CW316=0,"",_xlfn.XLOOKUP(CW316,StatePicklist!$1:$1,StatePicklist!$3:$3,"NA",0))</f>
        <v/>
      </c>
      <c r="CY316" s="297" t="str">
        <f ca="1">IF(RMDF!CX316="", "", IF(ISNUMBER(MATCH(RMDF!CX316, INDIRECT(CX316), 0)), "OK", "Invalid"))</f>
        <v/>
      </c>
      <c r="CZ316" s="281"/>
      <c r="DA316" s="281"/>
      <c r="DB316" s="281"/>
      <c r="DC316" s="281" t="b">
        <f>AND(RMDF!DF316&gt;=0, RMDF!DF316&lt;=1-SUM(RMDF!Z316,RMDF!AG316,RMDF!AN316,RMDF!AU316,RMDF!BB316,RMDF!BI316,RMDF!BP316,RMDF!BW316,RMDF!CD316,RMDF!CK316,RMDF!CR316,RMDF!CY316), RMDF!DF316=ROUND(RMDF!DF316,4))</f>
        <v>1</v>
      </c>
      <c r="DD316" s="317">
        <f>RMDF!DD316</f>
        <v>0</v>
      </c>
      <c r="DE316" s="318" t="str">
        <f>IF(DD316=0,"",_xlfn.XLOOKUP(DD316,StatePicklist!$1:$1,StatePicklist!$3:$3,"NA",0))</f>
        <v/>
      </c>
      <c r="DF316" s="297" t="str">
        <f ca="1">IF(RMDF!DE316="", "", IF(ISNUMBER(MATCH(RMDF!DE316, INDIRECT(DE316), 0)), "OK", "Invalid"))</f>
        <v/>
      </c>
      <c r="DG316" s="281"/>
      <c r="DH316" s="281"/>
      <c r="DI316" s="281"/>
      <c r="DJ316" s="281" t="b">
        <f>AND(RMDF!DM316&gt;=0, RMDF!DM316&lt;=1-SUM(RMDF!Z316,RMDF!AG316,RMDF!AN316,RMDF!AU316,RMDF!BB316,RMDF!BI316,RMDF!BP316,RMDF!BW316,RMDF!CD316,RMDF!CK316,RMDF!CR316,RMDF!CY316,RMDF!DF316), RMDF!DM316=ROUND(RMDF!DM316,4))</f>
        <v>1</v>
      </c>
      <c r="DK316" s="317">
        <f>RMDF!DK316</f>
        <v>0</v>
      </c>
      <c r="DL316" s="318" t="str">
        <f>IF(DK316=0,"",_xlfn.XLOOKUP(DK316,StatePicklist!$1:$1,StatePicklist!$3:$3,"NA",0))</f>
        <v/>
      </c>
      <c r="DM316" s="297" t="str">
        <f ca="1">IF(RMDF!DL316="", "", IF(ISNUMBER(MATCH(RMDF!DL316, INDIRECT(DL316), 0)), "OK", "Invalid"))</f>
        <v/>
      </c>
      <c r="DN316" s="281"/>
      <c r="DO316" s="281"/>
      <c r="DP316" s="281"/>
      <c r="DQ316" s="281" t="b">
        <f>AND(RMDF!DT316&gt;=0, RMDF!DT316&lt;=1-SUM(RMDF!Z316,RMDF!AG316,RMDF!AN316,RMDF!AU316,RMDF!BB316,RMDF!BI316,RMDF!BP316,RMDF!BW316,RMDF!CD316,RMDF!CK316,RMDF!CR316,RMDF!CY316,RMDF!DF316,RMDF!DM316), RMDF!DT316=ROUND(RMDF!DT316,4))</f>
        <v>1</v>
      </c>
      <c r="DR316" s="317">
        <f>RMDF!DR316</f>
        <v>0</v>
      </c>
      <c r="DS316" s="318" t="str">
        <f>IF(DR316=0,"",_xlfn.XLOOKUP(DR316,StatePicklist!$1:$1,StatePicklist!$3:$3,"NA",0))</f>
        <v/>
      </c>
      <c r="DT316" s="297" t="str">
        <f ca="1">IF(RMDF!DS316="", "", IF(ISNUMBER(MATCH(RMDF!DS316, INDIRECT(DS316), 0)), "OK", "Invalid"))</f>
        <v/>
      </c>
      <c r="DU316" s="281"/>
      <c r="DV316" s="281"/>
      <c r="DW316" s="281"/>
      <c r="DX316" s="281" t="b">
        <f>AND(RMDF!EA316&gt;=0, RMDF!EA316&lt;=1-SUM(RMDF!Z316,RMDF!AG316,RMDF!AN316,RMDF!AU316,RMDF!BB316,RMDF!BI316,RMDF!BP316,RMDF!BW316,RMDF!CD316,RMDF!CK316,RMDF!CR316,RMDF!CY316,RMDF!DF316,RMDF!DM316,RMDF!DT316), RMDF!EA316=ROUND(RMDF!EA316,4))</f>
        <v>1</v>
      </c>
      <c r="DY316" s="317">
        <f>RMDF!DY316</f>
        <v>0</v>
      </c>
      <c r="DZ316" s="318" t="str">
        <f>IF(DY316=0,"",_xlfn.XLOOKUP(DY316,StatePicklist!$1:$1,StatePicklist!$3:$3,"NA",0))</f>
        <v/>
      </c>
      <c r="EA316" s="297" t="str">
        <f ca="1">IF(RMDF!DZ316="", "", IF(ISNUMBER(MATCH(RMDF!DZ316, INDIRECT(DZ316), 0)), "OK", "Invalid"))</f>
        <v/>
      </c>
      <c r="EB316" s="281"/>
      <c r="EC316" s="281"/>
      <c r="ED316" s="281"/>
      <c r="EE316" s="281" t="b">
        <f>AND(RMDF!EH316&gt;=0, RMDF!EH316&lt;=1-SUM(RMDF!Z316,RMDF!AG316,RMDF!AN316,RMDF!AU316,RMDF!BB316,RMDF!BI316,RMDF!BP316,RMDF!BW316,RMDF!CD316,RMDF!CK316,RMDF!CR316,RMDF!CY316,RMDF!DF316,RMDF!DM316,RMDF!DT316,RMDF!EA316), RMDF!EH316=ROUND(RMDF!EH316,4))</f>
        <v>1</v>
      </c>
      <c r="EF316" s="317">
        <f>RMDF!EF316</f>
        <v>0</v>
      </c>
      <c r="EG316" s="318" t="str">
        <f>IF(EF316=0,"",_xlfn.XLOOKUP(EF316,StatePicklist!$1:$1,StatePicklist!$3:$3,"NA",0))</f>
        <v/>
      </c>
      <c r="EH316" s="297" t="str">
        <f ca="1">IF(RMDF!EG316="", "", IF(ISNUMBER(MATCH(RMDF!EG316, INDIRECT(EG316), 0)), "OK", "Invalid"))</f>
        <v/>
      </c>
      <c r="EI316" s="281"/>
      <c r="EJ316" s="281"/>
      <c r="EK316" s="281"/>
      <c r="EL316" s="281" t="b">
        <f>AND(RMDF!EO316&gt;=0, RMDF!EO316&lt;=1-SUM(RMDF!Z316,RMDF!AG316,RMDF!AN316,RMDF!AU316,RMDF!BB316,RMDF!BI316,RMDF!BP316,RMDF!BW316,RMDF!CD316,RMDF!CK316,RMDF!CR316,RMDF!CY316,RMDF!DF316,RMDF!DM316,RMDF!DT316,RMDF!EA316,RMDF!EH316), RMDF!EO316=ROUND(RMDF!EO316,4))</f>
        <v>1</v>
      </c>
      <c r="EM316" s="317">
        <f>RMDF!EM316</f>
        <v>0</v>
      </c>
      <c r="EN316" s="318" t="str">
        <f>IF(EM316=0,"",_xlfn.XLOOKUP(EM316,StatePicklist!$1:$1,StatePicklist!$3:$3,"NA",0))</f>
        <v/>
      </c>
      <c r="EO316" s="297" t="str">
        <f ca="1">IF(RMDF!EN316="", "", IF(ISNUMBER(MATCH(RMDF!EN316, INDIRECT(EN316), 0)), "OK", "Invalid"))</f>
        <v/>
      </c>
      <c r="EP316" s="281"/>
      <c r="EQ316" s="281"/>
      <c r="ER316" s="281"/>
      <c r="ES316" s="281" t="b">
        <f>AND(RMDF!EV316&gt;=0, RMDF!EV316&lt;=1-SUM(RMDF!Z316,RMDF!AG316,RMDF!AN316,RMDF!AU316,RMDF!BB316,RMDF!BI316,RMDF!BP316,RMDF!BW316,RMDF!CD316,RMDF!CK316,RMDF!CR316,RMDF!CY316,RMDF!DF316,RMDF!DM316,RMDF!DT316,RMDF!EA316,RMDF!EH316,RMDF!EO316), RMDF!EV316=ROUND(RMDF!EV316,4))</f>
        <v>1</v>
      </c>
      <c r="ET316" s="317">
        <f>RMDF!ET316</f>
        <v>0</v>
      </c>
      <c r="EU316" s="318" t="str">
        <f>IF(ET316=0,"",_xlfn.XLOOKUP(ET316,StatePicklist!$1:$1,StatePicklist!$3:$3,"NA",0))</f>
        <v/>
      </c>
      <c r="EV316" s="297" t="str">
        <f ca="1">IF(RMDF!EU316="", "", IF(ISNUMBER(MATCH(RMDF!EU316, INDIRECT(EU316), 0)), "OK", "Invalid"))</f>
        <v/>
      </c>
      <c r="EW316" s="281"/>
      <c r="EX316" s="281"/>
      <c r="EY316" s="281"/>
      <c r="EZ316" s="281" t="b">
        <f>AND(RMDF!FC316&gt;=0, RMDF!FC316&lt;=1-SUM(RMDF!Z316,RMDF!AG316,RMDF!AN316,RMDF!AU316,RMDF!BB316,RMDF!BI316,RMDF!BP316,RMDF!BW316,RMDF!CD316,RMDF!CK316,RMDF!CR316,RMDF!CY316,RMDF!DF316,RMDF!DM316,RMDF!DT316,RMDF!EA316,RMDF!EH316,RMDF!EO316,RMDF!EV316), RMDF!FC316=ROUND(RMDF!FC316,4))</f>
        <v>1</v>
      </c>
      <c r="FA316" s="317">
        <f>RMDF!FA316</f>
        <v>0</v>
      </c>
      <c r="FB316" s="318" t="str">
        <f>IF(FA316=0,"",_xlfn.XLOOKUP(FA316,StatePicklist!$1:$1,StatePicklist!$3:$3,"NA",0))</f>
        <v/>
      </c>
      <c r="FC316" s="297" t="str">
        <f ca="1">IF(RMDF!FB316="", "", IF(ISNUMBER(MATCH(RMDF!FB316, INDIRECT(FB316), 0)), "OK", "Invalid"))</f>
        <v/>
      </c>
    </row>
    <row r="317" spans="1:159" s="205" customFormat="1" ht="39.9" customHeight="1" x14ac:dyDescent="0.25">
      <c r="A317" s="206"/>
      <c r="B317" s="196"/>
      <c r="C317" s="197"/>
      <c r="D317" s="198"/>
      <c r="E317" s="199"/>
      <c r="F317" s="200"/>
      <c r="G317" s="201"/>
      <c r="H317" s="292"/>
      <c r="I317" s="305">
        <f>RMDF!I317</f>
        <v>0</v>
      </c>
      <c r="J317" s="305" t="str">
        <f>IF(I317=ProductCode!$B$30,"PDReclPost",IF(OR(I317=ProductCode!$C$30,I317=ProductCode!$E$30,I317=ProductCode!$G$30),"PDPreCon",IF(OR(I317=ProductCode!$D$30,I317=ProductCode!$F$30),"PDNotReclPost","")))</f>
        <v/>
      </c>
      <c r="K317" s="305" t="str">
        <f t="shared" si="21"/>
        <v/>
      </c>
      <c r="L317" s="289"/>
      <c r="M317" s="305" t="str">
        <f t="shared" si="21"/>
        <v/>
      </c>
      <c r="N317" s="289" t="b">
        <f>AND(RMDF!N317&gt;=0, RMDF!N317&lt;=1-RMDF!L317, RMDF!N317=ROUND(RMDF!N317,4))</f>
        <v>1</v>
      </c>
      <c r="O317" s="286" t="str">
        <f>IF(P317="","",IF(I317="","",IF(LEFT(I317,13)="Reclaimed pos",RawMaterialCode!$E$569,RawMaterialCode!$E$568)))</f>
        <v>Reclaimed pre-consumer mixed fibers (RM0578)</v>
      </c>
      <c r="P317" s="295">
        <f t="shared" si="22"/>
        <v>1</v>
      </c>
      <c r="Q317" s="202"/>
      <c r="R317" s="203"/>
      <c r="S317" s="204" t="str">
        <f t="shared" si="23"/>
        <v/>
      </c>
      <c r="T317" s="281"/>
      <c r="U317" s="281"/>
      <c r="V317" s="281"/>
      <c r="W317" s="281"/>
      <c r="X317" s="317">
        <f>RMDF!X317</f>
        <v>0</v>
      </c>
      <c r="Y317" s="318" t="str">
        <f>IF(X317=0,"",_xlfn.XLOOKUP(X317,StatePicklist!$1:$1,StatePicklist!$3:$3,"NA",0))</f>
        <v/>
      </c>
      <c r="Z317" s="297" t="str">
        <f ca="1">IF(RMDF!Y317="", "", IF(ISNUMBER(MATCH(RMDF!Y317, INDIRECT(Y317), 0)), "OK", "Invalid"))</f>
        <v/>
      </c>
      <c r="AA317" s="281"/>
      <c r="AB317" s="281"/>
      <c r="AC317" s="281"/>
      <c r="AD317" s="281" t="b">
        <f>AND(RMDF!AG317&gt;=0, RMDF!AG317&lt;=1-RMDF!Z317, RMDF!AG317=ROUND(RMDF!AG317,4))</f>
        <v>1</v>
      </c>
      <c r="AE317" s="317">
        <f>RMDF!AE317</f>
        <v>0</v>
      </c>
      <c r="AF317" s="318" t="str">
        <f>IF(AE317=0,"",_xlfn.XLOOKUP(AE317,StatePicklist!$1:$1,StatePicklist!$3:$3,"NA",0))</f>
        <v/>
      </c>
      <c r="AG317" s="297" t="str">
        <f ca="1">IF(RMDF!AF317="", "", IF(ISNUMBER(MATCH(RMDF!AF317, INDIRECT(AF317), 0)), "OK", "Invalid"))</f>
        <v/>
      </c>
      <c r="AH317" s="281"/>
      <c r="AI317" s="281"/>
      <c r="AJ317" s="281"/>
      <c r="AK317" s="281" t="b">
        <f>AND(RMDF!AN317&gt;=0, RMDF!AN317&lt;=1-SUM(RMDF!Z317,RMDF!AG317), RMDF!AN317=ROUND(RMDF!AN317,4))</f>
        <v>1</v>
      </c>
      <c r="AL317" s="317">
        <f>RMDF!AL317</f>
        <v>0</v>
      </c>
      <c r="AM317" s="318" t="str">
        <f>IF(AL317=0,"",_xlfn.XLOOKUP(AL317,StatePicklist!$1:$1,StatePicklist!$3:$3,"NA",0))</f>
        <v/>
      </c>
      <c r="AN317" s="297" t="str">
        <f ca="1">IF(RMDF!AM317="", "", IF(ISNUMBER(MATCH(RMDF!AM317, INDIRECT(AM317), 0)), "OK", "Invalid"))</f>
        <v/>
      </c>
      <c r="AO317" s="281"/>
      <c r="AP317" s="281"/>
      <c r="AQ317" s="281"/>
      <c r="AR317" s="281" t="b">
        <f>AND(RMDF!AU317&gt;=0, RMDF!AU317&lt;=1-SUM(RMDF!Z317,RMDF!AG317,RMDF!AN317), RMDF!AU317=ROUND(RMDF!AU317,4))</f>
        <v>1</v>
      </c>
      <c r="AS317" s="317">
        <f>RMDF!AS317</f>
        <v>0</v>
      </c>
      <c r="AT317" s="318" t="str">
        <f>IF(AS317=0,"",_xlfn.XLOOKUP(AS317,StatePicklist!$1:$1,StatePicklist!$3:$3,"NA",0))</f>
        <v/>
      </c>
      <c r="AU317" s="297" t="str">
        <f ca="1">IF(RMDF!AT317="", "", IF(ISNUMBER(MATCH(RMDF!AT317, INDIRECT(AT317), 0)), "OK", "Invalid"))</f>
        <v/>
      </c>
      <c r="AV317" s="281"/>
      <c r="AW317" s="281"/>
      <c r="AX317" s="281"/>
      <c r="AY317" s="281" t="b">
        <f>AND(RMDF!BB317&gt;=0, RMDF!BB317&lt;=1-SUM(RMDF!Z317,RMDF!AG317,RMDF!AN317,RMDF!AU317), RMDF!BB317=ROUND(RMDF!BB317,4))</f>
        <v>1</v>
      </c>
      <c r="AZ317" s="317">
        <f>RMDF!AZ317</f>
        <v>0</v>
      </c>
      <c r="BA317" s="318" t="str">
        <f>IF(AZ317=0,"",_xlfn.XLOOKUP(AZ317,StatePicklist!$1:$1,StatePicklist!$3:$3,"NA",0))</f>
        <v/>
      </c>
      <c r="BB317" s="297" t="str">
        <f ca="1">IF(RMDF!BA317="", "", IF(ISNUMBER(MATCH(RMDF!BA317, INDIRECT(BA317), 0)), "OK", "Invalid"))</f>
        <v/>
      </c>
      <c r="BC317" s="281"/>
      <c r="BD317" s="281"/>
      <c r="BE317" s="281"/>
      <c r="BF317" s="281" t="b">
        <f>AND(RMDF!BI317&gt;=0, RMDF!BI317&lt;=1-SUM(RMDF!Z317,RMDF!AG317,RMDF!AN317,RMDF!AU317,RMDF!BB317), RMDF!BI317=ROUND(RMDF!BI317,4))</f>
        <v>1</v>
      </c>
      <c r="BG317" s="317">
        <f>RMDF!BG317</f>
        <v>0</v>
      </c>
      <c r="BH317" s="318" t="str">
        <f>IF(BG317=0,"",_xlfn.XLOOKUP(BG317,StatePicklist!$1:$1,StatePicklist!$3:$3,"NA",0))</f>
        <v/>
      </c>
      <c r="BI317" s="297" t="str">
        <f ca="1">IF(RMDF!BH317="", "", IF(ISNUMBER(MATCH(RMDF!BH317, INDIRECT(BH317), 0)), "OK", "Invalid"))</f>
        <v/>
      </c>
      <c r="BJ317" s="281"/>
      <c r="BK317" s="281"/>
      <c r="BL317" s="281"/>
      <c r="BM317" s="281" t="b">
        <f>AND(RMDF!BP317&gt;=0, RMDF!BP317&lt;=1-SUM(RMDF!Z317,RMDF!AG317,RMDF!AN317,RMDF!AU317,RMDF!BB317,RMDF!BI317), RMDF!BP317=ROUND(RMDF!BP317,4))</f>
        <v>1</v>
      </c>
      <c r="BN317" s="317">
        <f>RMDF!BN317</f>
        <v>0</v>
      </c>
      <c r="BO317" s="318" t="str">
        <f>IF(BN317=0,"",_xlfn.XLOOKUP(BN317,StatePicklist!$1:$1,StatePicklist!$3:$3,"NA",0))</f>
        <v/>
      </c>
      <c r="BP317" s="297" t="str">
        <f ca="1">IF(RMDF!BO317="", "", IF(ISNUMBER(MATCH(RMDF!BO317, INDIRECT(BO317), 0)), "OK", "Invalid"))</f>
        <v/>
      </c>
      <c r="BQ317" s="281"/>
      <c r="BR317" s="281"/>
      <c r="BS317" s="281"/>
      <c r="BT317" s="281" t="b">
        <f>AND(RMDF!BW317&gt;=0, RMDF!BW317&lt;=1-SUM(RMDF!Z317,RMDF!AG317,RMDF!AN317,RMDF!AU317,RMDF!BB317,RMDF!BI317,RMDF!BP317), RMDF!BW317=ROUND(RMDF!BW317,4))</f>
        <v>1</v>
      </c>
      <c r="BU317" s="317">
        <f>RMDF!BU317</f>
        <v>0</v>
      </c>
      <c r="BV317" s="318" t="str">
        <f>IF(BU317=0,"",_xlfn.XLOOKUP(BU317,StatePicklist!$1:$1,StatePicklist!$3:$3,"NA",0))</f>
        <v/>
      </c>
      <c r="BW317" s="297" t="str">
        <f ca="1">IF(RMDF!BV317="", "", IF(ISNUMBER(MATCH(RMDF!BV317, INDIRECT(BV317), 0)), "OK", "Invalid"))</f>
        <v/>
      </c>
      <c r="BX317" s="281"/>
      <c r="BY317" s="281"/>
      <c r="BZ317" s="281"/>
      <c r="CA317" s="281" t="b">
        <f>AND(RMDF!CD317&gt;=0, RMDF!CD317&lt;=1-SUM(RMDF!Z317,RMDF!AG317,RMDF!AN317,RMDF!AU317,RMDF!BB317,RMDF!BI317,RMDF!BP317,RMDF!BW317), RMDF!CD317=ROUND(RMDF!CD317,4))</f>
        <v>1</v>
      </c>
      <c r="CB317" s="317">
        <f>RMDF!CB317</f>
        <v>0</v>
      </c>
      <c r="CC317" s="318" t="str">
        <f>IF(CB317=0,"",_xlfn.XLOOKUP(CB317,StatePicklist!$1:$1,StatePicklist!$3:$3,"NA",0))</f>
        <v/>
      </c>
      <c r="CD317" s="297" t="str">
        <f ca="1">IF(RMDF!CC317="", "", IF(ISNUMBER(MATCH(RMDF!CC317, INDIRECT(CC317), 0)), "OK", "Invalid"))</f>
        <v/>
      </c>
      <c r="CE317" s="281"/>
      <c r="CF317" s="281"/>
      <c r="CG317" s="281"/>
      <c r="CH317" s="281" t="b">
        <f>AND(RMDF!CK317&gt;=0, RMDF!CK317&lt;=1-SUM(RMDF!Z317,RMDF!AG317,RMDF!AN317,RMDF!AU317,RMDF!BB317,RMDF!BI317,RMDF!BP317,RMDF!BW317,RMDF!CD317), RMDF!CK317=ROUND(RMDF!CK317,4))</f>
        <v>1</v>
      </c>
      <c r="CI317" s="317">
        <f>RMDF!CI317</f>
        <v>0</v>
      </c>
      <c r="CJ317" s="318" t="str">
        <f>IF(CI317=0,"",_xlfn.XLOOKUP(CI317,StatePicklist!$1:$1,StatePicklist!$3:$3,"NA",0))</f>
        <v/>
      </c>
      <c r="CK317" s="297" t="str">
        <f ca="1">IF(RMDF!CJ317="", "", IF(ISNUMBER(MATCH(RMDF!CJ317, INDIRECT(CJ317), 0)), "OK", "Invalid"))</f>
        <v/>
      </c>
      <c r="CL317" s="281"/>
      <c r="CM317" s="281"/>
      <c r="CN317" s="281"/>
      <c r="CO317" s="281" t="b">
        <f>AND(RMDF!CR317&gt;=0, RMDF!CR317&lt;=1-SUM(RMDF!Z317,RMDF!AG317,RMDF!AN317,RMDF!AU317,RMDF!BB317,RMDF!BI317,RMDF!BP317,RMDF!BW317,RMDF!CD317,RMDF!CK317), RMDF!CR317=ROUND(RMDF!CR317,4))</f>
        <v>1</v>
      </c>
      <c r="CP317" s="317">
        <f>RMDF!CP317</f>
        <v>0</v>
      </c>
      <c r="CQ317" s="318" t="str">
        <f>IF(CP317=0,"",_xlfn.XLOOKUP(CP317,StatePicklist!$1:$1,StatePicklist!$3:$3,"NA",0))</f>
        <v/>
      </c>
      <c r="CR317" s="297" t="str">
        <f ca="1">IF(RMDF!CQ317="", "", IF(ISNUMBER(MATCH(RMDF!CQ317, INDIRECT(CQ317), 0)), "OK", "Invalid"))</f>
        <v/>
      </c>
      <c r="CS317" s="281"/>
      <c r="CT317" s="281"/>
      <c r="CU317" s="281"/>
      <c r="CV317" s="281" t="b">
        <f>AND(RMDF!CY317&gt;=0, RMDF!CY317&lt;=1-SUM(RMDF!Z317,RMDF!AG317,RMDF!AN317,RMDF!AU317,RMDF!BB317,RMDF!BI317,RMDF!BP317,RMDF!BW317,RMDF!CD317,RMDF!CK317,RMDF!CR317), RMDF!CY317=ROUND(RMDF!CY317,4))</f>
        <v>1</v>
      </c>
      <c r="CW317" s="317">
        <f>RMDF!CW317</f>
        <v>0</v>
      </c>
      <c r="CX317" s="318" t="str">
        <f>IF(CW317=0,"",_xlfn.XLOOKUP(CW317,StatePicklist!$1:$1,StatePicklist!$3:$3,"NA",0))</f>
        <v/>
      </c>
      <c r="CY317" s="297" t="str">
        <f ca="1">IF(RMDF!CX317="", "", IF(ISNUMBER(MATCH(RMDF!CX317, INDIRECT(CX317), 0)), "OK", "Invalid"))</f>
        <v/>
      </c>
      <c r="CZ317" s="281"/>
      <c r="DA317" s="281"/>
      <c r="DB317" s="281"/>
      <c r="DC317" s="281" t="b">
        <f>AND(RMDF!DF317&gt;=0, RMDF!DF317&lt;=1-SUM(RMDF!Z317,RMDF!AG317,RMDF!AN317,RMDF!AU317,RMDF!BB317,RMDF!BI317,RMDF!BP317,RMDF!BW317,RMDF!CD317,RMDF!CK317,RMDF!CR317,RMDF!CY317), RMDF!DF317=ROUND(RMDF!DF317,4))</f>
        <v>1</v>
      </c>
      <c r="DD317" s="317">
        <f>RMDF!DD317</f>
        <v>0</v>
      </c>
      <c r="DE317" s="318" t="str">
        <f>IF(DD317=0,"",_xlfn.XLOOKUP(DD317,StatePicklist!$1:$1,StatePicklist!$3:$3,"NA",0))</f>
        <v/>
      </c>
      <c r="DF317" s="297" t="str">
        <f ca="1">IF(RMDF!DE317="", "", IF(ISNUMBER(MATCH(RMDF!DE317, INDIRECT(DE317), 0)), "OK", "Invalid"))</f>
        <v/>
      </c>
      <c r="DG317" s="281"/>
      <c r="DH317" s="281"/>
      <c r="DI317" s="281"/>
      <c r="DJ317" s="281" t="b">
        <f>AND(RMDF!DM317&gt;=0, RMDF!DM317&lt;=1-SUM(RMDF!Z317,RMDF!AG317,RMDF!AN317,RMDF!AU317,RMDF!BB317,RMDF!BI317,RMDF!BP317,RMDF!BW317,RMDF!CD317,RMDF!CK317,RMDF!CR317,RMDF!CY317,RMDF!DF317), RMDF!DM317=ROUND(RMDF!DM317,4))</f>
        <v>1</v>
      </c>
      <c r="DK317" s="317">
        <f>RMDF!DK317</f>
        <v>0</v>
      </c>
      <c r="DL317" s="318" t="str">
        <f>IF(DK317=0,"",_xlfn.XLOOKUP(DK317,StatePicklist!$1:$1,StatePicklist!$3:$3,"NA",0))</f>
        <v/>
      </c>
      <c r="DM317" s="297" t="str">
        <f ca="1">IF(RMDF!DL317="", "", IF(ISNUMBER(MATCH(RMDF!DL317, INDIRECT(DL317), 0)), "OK", "Invalid"))</f>
        <v/>
      </c>
      <c r="DN317" s="281"/>
      <c r="DO317" s="281"/>
      <c r="DP317" s="281"/>
      <c r="DQ317" s="281" t="b">
        <f>AND(RMDF!DT317&gt;=0, RMDF!DT317&lt;=1-SUM(RMDF!Z317,RMDF!AG317,RMDF!AN317,RMDF!AU317,RMDF!BB317,RMDF!BI317,RMDF!BP317,RMDF!BW317,RMDF!CD317,RMDF!CK317,RMDF!CR317,RMDF!CY317,RMDF!DF317,RMDF!DM317), RMDF!DT317=ROUND(RMDF!DT317,4))</f>
        <v>1</v>
      </c>
      <c r="DR317" s="317">
        <f>RMDF!DR317</f>
        <v>0</v>
      </c>
      <c r="DS317" s="318" t="str">
        <f>IF(DR317=0,"",_xlfn.XLOOKUP(DR317,StatePicklist!$1:$1,StatePicklist!$3:$3,"NA",0))</f>
        <v/>
      </c>
      <c r="DT317" s="297" t="str">
        <f ca="1">IF(RMDF!DS317="", "", IF(ISNUMBER(MATCH(RMDF!DS317, INDIRECT(DS317), 0)), "OK", "Invalid"))</f>
        <v/>
      </c>
      <c r="DU317" s="281"/>
      <c r="DV317" s="281"/>
      <c r="DW317" s="281"/>
      <c r="DX317" s="281" t="b">
        <f>AND(RMDF!EA317&gt;=0, RMDF!EA317&lt;=1-SUM(RMDF!Z317,RMDF!AG317,RMDF!AN317,RMDF!AU317,RMDF!BB317,RMDF!BI317,RMDF!BP317,RMDF!BW317,RMDF!CD317,RMDF!CK317,RMDF!CR317,RMDF!CY317,RMDF!DF317,RMDF!DM317,RMDF!DT317), RMDF!EA317=ROUND(RMDF!EA317,4))</f>
        <v>1</v>
      </c>
      <c r="DY317" s="317">
        <f>RMDF!DY317</f>
        <v>0</v>
      </c>
      <c r="DZ317" s="318" t="str">
        <f>IF(DY317=0,"",_xlfn.XLOOKUP(DY317,StatePicklist!$1:$1,StatePicklist!$3:$3,"NA",0))</f>
        <v/>
      </c>
      <c r="EA317" s="297" t="str">
        <f ca="1">IF(RMDF!DZ317="", "", IF(ISNUMBER(MATCH(RMDF!DZ317, INDIRECT(DZ317), 0)), "OK", "Invalid"))</f>
        <v/>
      </c>
      <c r="EB317" s="281"/>
      <c r="EC317" s="281"/>
      <c r="ED317" s="281"/>
      <c r="EE317" s="281" t="b">
        <f>AND(RMDF!EH317&gt;=0, RMDF!EH317&lt;=1-SUM(RMDF!Z317,RMDF!AG317,RMDF!AN317,RMDF!AU317,RMDF!BB317,RMDF!BI317,RMDF!BP317,RMDF!BW317,RMDF!CD317,RMDF!CK317,RMDF!CR317,RMDF!CY317,RMDF!DF317,RMDF!DM317,RMDF!DT317,RMDF!EA317), RMDF!EH317=ROUND(RMDF!EH317,4))</f>
        <v>1</v>
      </c>
      <c r="EF317" s="317">
        <f>RMDF!EF317</f>
        <v>0</v>
      </c>
      <c r="EG317" s="318" t="str">
        <f>IF(EF317=0,"",_xlfn.XLOOKUP(EF317,StatePicklist!$1:$1,StatePicklist!$3:$3,"NA",0))</f>
        <v/>
      </c>
      <c r="EH317" s="297" t="str">
        <f ca="1">IF(RMDF!EG317="", "", IF(ISNUMBER(MATCH(RMDF!EG317, INDIRECT(EG317), 0)), "OK", "Invalid"))</f>
        <v/>
      </c>
      <c r="EI317" s="281"/>
      <c r="EJ317" s="281"/>
      <c r="EK317" s="281"/>
      <c r="EL317" s="281" t="b">
        <f>AND(RMDF!EO317&gt;=0, RMDF!EO317&lt;=1-SUM(RMDF!Z317,RMDF!AG317,RMDF!AN317,RMDF!AU317,RMDF!BB317,RMDF!BI317,RMDF!BP317,RMDF!BW317,RMDF!CD317,RMDF!CK317,RMDF!CR317,RMDF!CY317,RMDF!DF317,RMDF!DM317,RMDF!DT317,RMDF!EA317,RMDF!EH317), RMDF!EO317=ROUND(RMDF!EO317,4))</f>
        <v>1</v>
      </c>
      <c r="EM317" s="317">
        <f>RMDF!EM317</f>
        <v>0</v>
      </c>
      <c r="EN317" s="318" t="str">
        <f>IF(EM317=0,"",_xlfn.XLOOKUP(EM317,StatePicklist!$1:$1,StatePicklist!$3:$3,"NA",0))</f>
        <v/>
      </c>
      <c r="EO317" s="297" t="str">
        <f ca="1">IF(RMDF!EN317="", "", IF(ISNUMBER(MATCH(RMDF!EN317, INDIRECT(EN317), 0)), "OK", "Invalid"))</f>
        <v/>
      </c>
      <c r="EP317" s="281"/>
      <c r="EQ317" s="281"/>
      <c r="ER317" s="281"/>
      <c r="ES317" s="281" t="b">
        <f>AND(RMDF!EV317&gt;=0, RMDF!EV317&lt;=1-SUM(RMDF!Z317,RMDF!AG317,RMDF!AN317,RMDF!AU317,RMDF!BB317,RMDF!BI317,RMDF!BP317,RMDF!BW317,RMDF!CD317,RMDF!CK317,RMDF!CR317,RMDF!CY317,RMDF!DF317,RMDF!DM317,RMDF!DT317,RMDF!EA317,RMDF!EH317,RMDF!EO317), RMDF!EV317=ROUND(RMDF!EV317,4))</f>
        <v>1</v>
      </c>
      <c r="ET317" s="317">
        <f>RMDF!ET317</f>
        <v>0</v>
      </c>
      <c r="EU317" s="318" t="str">
        <f>IF(ET317=0,"",_xlfn.XLOOKUP(ET317,StatePicklist!$1:$1,StatePicklist!$3:$3,"NA",0))</f>
        <v/>
      </c>
      <c r="EV317" s="297" t="str">
        <f ca="1">IF(RMDF!EU317="", "", IF(ISNUMBER(MATCH(RMDF!EU317, INDIRECT(EU317), 0)), "OK", "Invalid"))</f>
        <v/>
      </c>
      <c r="EW317" s="281"/>
      <c r="EX317" s="281"/>
      <c r="EY317" s="281"/>
      <c r="EZ317" s="281" t="b">
        <f>AND(RMDF!FC317&gt;=0, RMDF!FC317&lt;=1-SUM(RMDF!Z317,RMDF!AG317,RMDF!AN317,RMDF!AU317,RMDF!BB317,RMDF!BI317,RMDF!BP317,RMDF!BW317,RMDF!CD317,RMDF!CK317,RMDF!CR317,RMDF!CY317,RMDF!DF317,RMDF!DM317,RMDF!DT317,RMDF!EA317,RMDF!EH317,RMDF!EO317,RMDF!EV317), RMDF!FC317=ROUND(RMDF!FC317,4))</f>
        <v>1</v>
      </c>
      <c r="FA317" s="317">
        <f>RMDF!FA317</f>
        <v>0</v>
      </c>
      <c r="FB317" s="318" t="str">
        <f>IF(FA317=0,"",_xlfn.XLOOKUP(FA317,StatePicklist!$1:$1,StatePicklist!$3:$3,"NA",0))</f>
        <v/>
      </c>
      <c r="FC317" s="297" t="str">
        <f ca="1">IF(RMDF!FB317="", "", IF(ISNUMBER(MATCH(RMDF!FB317, INDIRECT(FB317), 0)), "OK", "Invalid"))</f>
        <v/>
      </c>
    </row>
    <row r="318" spans="1:159" s="205" customFormat="1" ht="39.9" customHeight="1" x14ac:dyDescent="0.25">
      <c r="A318" s="206"/>
      <c r="B318" s="196"/>
      <c r="C318" s="197"/>
      <c r="D318" s="198"/>
      <c r="E318" s="199"/>
      <c r="F318" s="200"/>
      <c r="G318" s="201"/>
      <c r="H318" s="292"/>
      <c r="I318" s="305">
        <f>RMDF!I318</f>
        <v>0</v>
      </c>
      <c r="J318" s="305" t="str">
        <f>IF(I318=ProductCode!$B$30,"PDReclPost",IF(OR(I318=ProductCode!$C$30,I318=ProductCode!$E$30,I318=ProductCode!$G$30),"PDPreCon",IF(OR(I318=ProductCode!$D$30,I318=ProductCode!$F$30),"PDNotReclPost","")))</f>
        <v/>
      </c>
      <c r="K318" s="305" t="str">
        <f t="shared" si="21"/>
        <v/>
      </c>
      <c r="L318" s="289"/>
      <c r="M318" s="305" t="str">
        <f t="shared" si="21"/>
        <v/>
      </c>
      <c r="N318" s="289" t="b">
        <f>AND(RMDF!N318&gt;=0, RMDF!N318&lt;=1-RMDF!L318, RMDF!N318=ROUND(RMDF!N318,4))</f>
        <v>1</v>
      </c>
      <c r="O318" s="286" t="str">
        <f>IF(P318="","",IF(I318="","",IF(LEFT(I318,13)="Reclaimed pos",RawMaterialCode!$E$569,RawMaterialCode!$E$568)))</f>
        <v>Reclaimed pre-consumer mixed fibers (RM0578)</v>
      </c>
      <c r="P318" s="295">
        <f t="shared" si="22"/>
        <v>1</v>
      </c>
      <c r="Q318" s="202"/>
      <c r="R318" s="203"/>
      <c r="S318" s="204" t="str">
        <f t="shared" si="23"/>
        <v/>
      </c>
      <c r="T318" s="281"/>
      <c r="U318" s="281"/>
      <c r="V318" s="281"/>
      <c r="W318" s="281"/>
      <c r="X318" s="317">
        <f>RMDF!X318</f>
        <v>0</v>
      </c>
      <c r="Y318" s="318" t="str">
        <f>IF(X318=0,"",_xlfn.XLOOKUP(X318,StatePicklist!$1:$1,StatePicklist!$3:$3,"NA",0))</f>
        <v/>
      </c>
      <c r="Z318" s="297" t="str">
        <f ca="1">IF(RMDF!Y318="", "", IF(ISNUMBER(MATCH(RMDF!Y318, INDIRECT(Y318), 0)), "OK", "Invalid"))</f>
        <v/>
      </c>
      <c r="AA318" s="281"/>
      <c r="AB318" s="281"/>
      <c r="AC318" s="281"/>
      <c r="AD318" s="281" t="b">
        <f>AND(RMDF!AG318&gt;=0, RMDF!AG318&lt;=1-RMDF!Z318, RMDF!AG318=ROUND(RMDF!AG318,4))</f>
        <v>1</v>
      </c>
      <c r="AE318" s="317">
        <f>RMDF!AE318</f>
        <v>0</v>
      </c>
      <c r="AF318" s="318" t="str">
        <f>IF(AE318=0,"",_xlfn.XLOOKUP(AE318,StatePicklist!$1:$1,StatePicklist!$3:$3,"NA",0))</f>
        <v/>
      </c>
      <c r="AG318" s="297" t="str">
        <f ca="1">IF(RMDF!AF318="", "", IF(ISNUMBER(MATCH(RMDF!AF318, INDIRECT(AF318), 0)), "OK", "Invalid"))</f>
        <v/>
      </c>
      <c r="AH318" s="281"/>
      <c r="AI318" s="281"/>
      <c r="AJ318" s="281"/>
      <c r="AK318" s="281" t="b">
        <f>AND(RMDF!AN318&gt;=0, RMDF!AN318&lt;=1-SUM(RMDF!Z318,RMDF!AG318), RMDF!AN318=ROUND(RMDF!AN318,4))</f>
        <v>1</v>
      </c>
      <c r="AL318" s="317">
        <f>RMDF!AL318</f>
        <v>0</v>
      </c>
      <c r="AM318" s="318" t="str">
        <f>IF(AL318=0,"",_xlfn.XLOOKUP(AL318,StatePicklist!$1:$1,StatePicklist!$3:$3,"NA",0))</f>
        <v/>
      </c>
      <c r="AN318" s="297" t="str">
        <f ca="1">IF(RMDF!AM318="", "", IF(ISNUMBER(MATCH(RMDF!AM318, INDIRECT(AM318), 0)), "OK", "Invalid"))</f>
        <v/>
      </c>
      <c r="AO318" s="281"/>
      <c r="AP318" s="281"/>
      <c r="AQ318" s="281"/>
      <c r="AR318" s="281" t="b">
        <f>AND(RMDF!AU318&gt;=0, RMDF!AU318&lt;=1-SUM(RMDF!Z318,RMDF!AG318,RMDF!AN318), RMDF!AU318=ROUND(RMDF!AU318,4))</f>
        <v>1</v>
      </c>
      <c r="AS318" s="317">
        <f>RMDF!AS318</f>
        <v>0</v>
      </c>
      <c r="AT318" s="318" t="str">
        <f>IF(AS318=0,"",_xlfn.XLOOKUP(AS318,StatePicklist!$1:$1,StatePicklist!$3:$3,"NA",0))</f>
        <v/>
      </c>
      <c r="AU318" s="297" t="str">
        <f ca="1">IF(RMDF!AT318="", "", IF(ISNUMBER(MATCH(RMDF!AT318, INDIRECT(AT318), 0)), "OK", "Invalid"))</f>
        <v/>
      </c>
      <c r="AV318" s="281"/>
      <c r="AW318" s="281"/>
      <c r="AX318" s="281"/>
      <c r="AY318" s="281" t="b">
        <f>AND(RMDF!BB318&gt;=0, RMDF!BB318&lt;=1-SUM(RMDF!Z318,RMDF!AG318,RMDF!AN318,RMDF!AU318), RMDF!BB318=ROUND(RMDF!BB318,4))</f>
        <v>1</v>
      </c>
      <c r="AZ318" s="317">
        <f>RMDF!AZ318</f>
        <v>0</v>
      </c>
      <c r="BA318" s="318" t="str">
        <f>IF(AZ318=0,"",_xlfn.XLOOKUP(AZ318,StatePicklist!$1:$1,StatePicklist!$3:$3,"NA",0))</f>
        <v/>
      </c>
      <c r="BB318" s="297" t="str">
        <f ca="1">IF(RMDF!BA318="", "", IF(ISNUMBER(MATCH(RMDF!BA318, INDIRECT(BA318), 0)), "OK", "Invalid"))</f>
        <v/>
      </c>
      <c r="BC318" s="281"/>
      <c r="BD318" s="281"/>
      <c r="BE318" s="281"/>
      <c r="BF318" s="281" t="b">
        <f>AND(RMDF!BI318&gt;=0, RMDF!BI318&lt;=1-SUM(RMDF!Z318,RMDF!AG318,RMDF!AN318,RMDF!AU318,RMDF!BB318), RMDF!BI318=ROUND(RMDF!BI318,4))</f>
        <v>1</v>
      </c>
      <c r="BG318" s="317">
        <f>RMDF!BG318</f>
        <v>0</v>
      </c>
      <c r="BH318" s="318" t="str">
        <f>IF(BG318=0,"",_xlfn.XLOOKUP(BG318,StatePicklist!$1:$1,StatePicklist!$3:$3,"NA",0))</f>
        <v/>
      </c>
      <c r="BI318" s="297" t="str">
        <f ca="1">IF(RMDF!BH318="", "", IF(ISNUMBER(MATCH(RMDF!BH318, INDIRECT(BH318), 0)), "OK", "Invalid"))</f>
        <v/>
      </c>
      <c r="BJ318" s="281"/>
      <c r="BK318" s="281"/>
      <c r="BL318" s="281"/>
      <c r="BM318" s="281" t="b">
        <f>AND(RMDF!BP318&gt;=0, RMDF!BP318&lt;=1-SUM(RMDF!Z318,RMDF!AG318,RMDF!AN318,RMDF!AU318,RMDF!BB318,RMDF!BI318), RMDF!BP318=ROUND(RMDF!BP318,4))</f>
        <v>1</v>
      </c>
      <c r="BN318" s="317">
        <f>RMDF!BN318</f>
        <v>0</v>
      </c>
      <c r="BO318" s="318" t="str">
        <f>IF(BN318=0,"",_xlfn.XLOOKUP(BN318,StatePicklist!$1:$1,StatePicklist!$3:$3,"NA",0))</f>
        <v/>
      </c>
      <c r="BP318" s="297" t="str">
        <f ca="1">IF(RMDF!BO318="", "", IF(ISNUMBER(MATCH(RMDF!BO318, INDIRECT(BO318), 0)), "OK", "Invalid"))</f>
        <v/>
      </c>
      <c r="BQ318" s="281"/>
      <c r="BR318" s="281"/>
      <c r="BS318" s="281"/>
      <c r="BT318" s="281" t="b">
        <f>AND(RMDF!BW318&gt;=0, RMDF!BW318&lt;=1-SUM(RMDF!Z318,RMDF!AG318,RMDF!AN318,RMDF!AU318,RMDF!BB318,RMDF!BI318,RMDF!BP318), RMDF!BW318=ROUND(RMDF!BW318,4))</f>
        <v>1</v>
      </c>
      <c r="BU318" s="317">
        <f>RMDF!BU318</f>
        <v>0</v>
      </c>
      <c r="BV318" s="318" t="str">
        <f>IF(BU318=0,"",_xlfn.XLOOKUP(BU318,StatePicklist!$1:$1,StatePicklist!$3:$3,"NA",0))</f>
        <v/>
      </c>
      <c r="BW318" s="297" t="str">
        <f ca="1">IF(RMDF!BV318="", "", IF(ISNUMBER(MATCH(RMDF!BV318, INDIRECT(BV318), 0)), "OK", "Invalid"))</f>
        <v/>
      </c>
      <c r="BX318" s="281"/>
      <c r="BY318" s="281"/>
      <c r="BZ318" s="281"/>
      <c r="CA318" s="281" t="b">
        <f>AND(RMDF!CD318&gt;=0, RMDF!CD318&lt;=1-SUM(RMDF!Z318,RMDF!AG318,RMDF!AN318,RMDF!AU318,RMDF!BB318,RMDF!BI318,RMDF!BP318,RMDF!BW318), RMDF!CD318=ROUND(RMDF!CD318,4))</f>
        <v>1</v>
      </c>
      <c r="CB318" s="317">
        <f>RMDF!CB318</f>
        <v>0</v>
      </c>
      <c r="CC318" s="318" t="str">
        <f>IF(CB318=0,"",_xlfn.XLOOKUP(CB318,StatePicklist!$1:$1,StatePicklist!$3:$3,"NA",0))</f>
        <v/>
      </c>
      <c r="CD318" s="297" t="str">
        <f ca="1">IF(RMDF!CC318="", "", IF(ISNUMBER(MATCH(RMDF!CC318, INDIRECT(CC318), 0)), "OK", "Invalid"))</f>
        <v/>
      </c>
      <c r="CE318" s="281"/>
      <c r="CF318" s="281"/>
      <c r="CG318" s="281"/>
      <c r="CH318" s="281" t="b">
        <f>AND(RMDF!CK318&gt;=0, RMDF!CK318&lt;=1-SUM(RMDF!Z318,RMDF!AG318,RMDF!AN318,RMDF!AU318,RMDF!BB318,RMDF!BI318,RMDF!BP318,RMDF!BW318,RMDF!CD318), RMDF!CK318=ROUND(RMDF!CK318,4))</f>
        <v>1</v>
      </c>
      <c r="CI318" s="317">
        <f>RMDF!CI318</f>
        <v>0</v>
      </c>
      <c r="CJ318" s="318" t="str">
        <f>IF(CI318=0,"",_xlfn.XLOOKUP(CI318,StatePicklist!$1:$1,StatePicklist!$3:$3,"NA",0))</f>
        <v/>
      </c>
      <c r="CK318" s="297" t="str">
        <f ca="1">IF(RMDF!CJ318="", "", IF(ISNUMBER(MATCH(RMDF!CJ318, INDIRECT(CJ318), 0)), "OK", "Invalid"))</f>
        <v/>
      </c>
      <c r="CL318" s="281"/>
      <c r="CM318" s="281"/>
      <c r="CN318" s="281"/>
      <c r="CO318" s="281" t="b">
        <f>AND(RMDF!CR318&gt;=0, RMDF!CR318&lt;=1-SUM(RMDF!Z318,RMDF!AG318,RMDF!AN318,RMDF!AU318,RMDF!BB318,RMDF!BI318,RMDF!BP318,RMDF!BW318,RMDF!CD318,RMDF!CK318), RMDF!CR318=ROUND(RMDF!CR318,4))</f>
        <v>1</v>
      </c>
      <c r="CP318" s="317">
        <f>RMDF!CP318</f>
        <v>0</v>
      </c>
      <c r="CQ318" s="318" t="str">
        <f>IF(CP318=0,"",_xlfn.XLOOKUP(CP318,StatePicklist!$1:$1,StatePicklist!$3:$3,"NA",0))</f>
        <v/>
      </c>
      <c r="CR318" s="297" t="str">
        <f ca="1">IF(RMDF!CQ318="", "", IF(ISNUMBER(MATCH(RMDF!CQ318, INDIRECT(CQ318), 0)), "OK", "Invalid"))</f>
        <v/>
      </c>
      <c r="CS318" s="281"/>
      <c r="CT318" s="281"/>
      <c r="CU318" s="281"/>
      <c r="CV318" s="281" t="b">
        <f>AND(RMDF!CY318&gt;=0, RMDF!CY318&lt;=1-SUM(RMDF!Z318,RMDF!AG318,RMDF!AN318,RMDF!AU318,RMDF!BB318,RMDF!BI318,RMDF!BP318,RMDF!BW318,RMDF!CD318,RMDF!CK318,RMDF!CR318), RMDF!CY318=ROUND(RMDF!CY318,4))</f>
        <v>1</v>
      </c>
      <c r="CW318" s="317">
        <f>RMDF!CW318</f>
        <v>0</v>
      </c>
      <c r="CX318" s="318" t="str">
        <f>IF(CW318=0,"",_xlfn.XLOOKUP(CW318,StatePicklist!$1:$1,StatePicklist!$3:$3,"NA",0))</f>
        <v/>
      </c>
      <c r="CY318" s="297" t="str">
        <f ca="1">IF(RMDF!CX318="", "", IF(ISNUMBER(MATCH(RMDF!CX318, INDIRECT(CX318), 0)), "OK", "Invalid"))</f>
        <v/>
      </c>
      <c r="CZ318" s="281"/>
      <c r="DA318" s="281"/>
      <c r="DB318" s="281"/>
      <c r="DC318" s="281" t="b">
        <f>AND(RMDF!DF318&gt;=0, RMDF!DF318&lt;=1-SUM(RMDF!Z318,RMDF!AG318,RMDF!AN318,RMDF!AU318,RMDF!BB318,RMDF!BI318,RMDF!BP318,RMDF!BW318,RMDF!CD318,RMDF!CK318,RMDF!CR318,RMDF!CY318), RMDF!DF318=ROUND(RMDF!DF318,4))</f>
        <v>1</v>
      </c>
      <c r="DD318" s="317">
        <f>RMDF!DD318</f>
        <v>0</v>
      </c>
      <c r="DE318" s="318" t="str">
        <f>IF(DD318=0,"",_xlfn.XLOOKUP(DD318,StatePicklist!$1:$1,StatePicklist!$3:$3,"NA",0))</f>
        <v/>
      </c>
      <c r="DF318" s="297" t="str">
        <f ca="1">IF(RMDF!DE318="", "", IF(ISNUMBER(MATCH(RMDF!DE318, INDIRECT(DE318), 0)), "OK", "Invalid"))</f>
        <v/>
      </c>
      <c r="DG318" s="281"/>
      <c r="DH318" s="281"/>
      <c r="DI318" s="281"/>
      <c r="DJ318" s="281" t="b">
        <f>AND(RMDF!DM318&gt;=0, RMDF!DM318&lt;=1-SUM(RMDF!Z318,RMDF!AG318,RMDF!AN318,RMDF!AU318,RMDF!BB318,RMDF!BI318,RMDF!BP318,RMDF!BW318,RMDF!CD318,RMDF!CK318,RMDF!CR318,RMDF!CY318,RMDF!DF318), RMDF!DM318=ROUND(RMDF!DM318,4))</f>
        <v>1</v>
      </c>
      <c r="DK318" s="317">
        <f>RMDF!DK318</f>
        <v>0</v>
      </c>
      <c r="DL318" s="318" t="str">
        <f>IF(DK318=0,"",_xlfn.XLOOKUP(DK318,StatePicklist!$1:$1,StatePicklist!$3:$3,"NA",0))</f>
        <v/>
      </c>
      <c r="DM318" s="297" t="str">
        <f ca="1">IF(RMDF!DL318="", "", IF(ISNUMBER(MATCH(RMDF!DL318, INDIRECT(DL318), 0)), "OK", "Invalid"))</f>
        <v/>
      </c>
      <c r="DN318" s="281"/>
      <c r="DO318" s="281"/>
      <c r="DP318" s="281"/>
      <c r="DQ318" s="281" t="b">
        <f>AND(RMDF!DT318&gt;=0, RMDF!DT318&lt;=1-SUM(RMDF!Z318,RMDF!AG318,RMDF!AN318,RMDF!AU318,RMDF!BB318,RMDF!BI318,RMDF!BP318,RMDF!BW318,RMDF!CD318,RMDF!CK318,RMDF!CR318,RMDF!CY318,RMDF!DF318,RMDF!DM318), RMDF!DT318=ROUND(RMDF!DT318,4))</f>
        <v>1</v>
      </c>
      <c r="DR318" s="317">
        <f>RMDF!DR318</f>
        <v>0</v>
      </c>
      <c r="DS318" s="318" t="str">
        <f>IF(DR318=0,"",_xlfn.XLOOKUP(DR318,StatePicklist!$1:$1,StatePicklist!$3:$3,"NA",0))</f>
        <v/>
      </c>
      <c r="DT318" s="297" t="str">
        <f ca="1">IF(RMDF!DS318="", "", IF(ISNUMBER(MATCH(RMDF!DS318, INDIRECT(DS318), 0)), "OK", "Invalid"))</f>
        <v/>
      </c>
      <c r="DU318" s="281"/>
      <c r="DV318" s="281"/>
      <c r="DW318" s="281"/>
      <c r="DX318" s="281" t="b">
        <f>AND(RMDF!EA318&gt;=0, RMDF!EA318&lt;=1-SUM(RMDF!Z318,RMDF!AG318,RMDF!AN318,RMDF!AU318,RMDF!BB318,RMDF!BI318,RMDF!BP318,RMDF!BW318,RMDF!CD318,RMDF!CK318,RMDF!CR318,RMDF!CY318,RMDF!DF318,RMDF!DM318,RMDF!DT318), RMDF!EA318=ROUND(RMDF!EA318,4))</f>
        <v>1</v>
      </c>
      <c r="DY318" s="317">
        <f>RMDF!DY318</f>
        <v>0</v>
      </c>
      <c r="DZ318" s="318" t="str">
        <f>IF(DY318=0,"",_xlfn.XLOOKUP(DY318,StatePicklist!$1:$1,StatePicklist!$3:$3,"NA",0))</f>
        <v/>
      </c>
      <c r="EA318" s="297" t="str">
        <f ca="1">IF(RMDF!DZ318="", "", IF(ISNUMBER(MATCH(RMDF!DZ318, INDIRECT(DZ318), 0)), "OK", "Invalid"))</f>
        <v/>
      </c>
      <c r="EB318" s="281"/>
      <c r="EC318" s="281"/>
      <c r="ED318" s="281"/>
      <c r="EE318" s="281" t="b">
        <f>AND(RMDF!EH318&gt;=0, RMDF!EH318&lt;=1-SUM(RMDF!Z318,RMDF!AG318,RMDF!AN318,RMDF!AU318,RMDF!BB318,RMDF!BI318,RMDF!BP318,RMDF!BW318,RMDF!CD318,RMDF!CK318,RMDF!CR318,RMDF!CY318,RMDF!DF318,RMDF!DM318,RMDF!DT318,RMDF!EA318), RMDF!EH318=ROUND(RMDF!EH318,4))</f>
        <v>1</v>
      </c>
      <c r="EF318" s="317">
        <f>RMDF!EF318</f>
        <v>0</v>
      </c>
      <c r="EG318" s="318" t="str">
        <f>IF(EF318=0,"",_xlfn.XLOOKUP(EF318,StatePicklist!$1:$1,StatePicklist!$3:$3,"NA",0))</f>
        <v/>
      </c>
      <c r="EH318" s="297" t="str">
        <f ca="1">IF(RMDF!EG318="", "", IF(ISNUMBER(MATCH(RMDF!EG318, INDIRECT(EG318), 0)), "OK", "Invalid"))</f>
        <v/>
      </c>
      <c r="EI318" s="281"/>
      <c r="EJ318" s="281"/>
      <c r="EK318" s="281"/>
      <c r="EL318" s="281" t="b">
        <f>AND(RMDF!EO318&gt;=0, RMDF!EO318&lt;=1-SUM(RMDF!Z318,RMDF!AG318,RMDF!AN318,RMDF!AU318,RMDF!BB318,RMDF!BI318,RMDF!BP318,RMDF!BW318,RMDF!CD318,RMDF!CK318,RMDF!CR318,RMDF!CY318,RMDF!DF318,RMDF!DM318,RMDF!DT318,RMDF!EA318,RMDF!EH318), RMDF!EO318=ROUND(RMDF!EO318,4))</f>
        <v>1</v>
      </c>
      <c r="EM318" s="317">
        <f>RMDF!EM318</f>
        <v>0</v>
      </c>
      <c r="EN318" s="318" t="str">
        <f>IF(EM318=0,"",_xlfn.XLOOKUP(EM318,StatePicklist!$1:$1,StatePicklist!$3:$3,"NA",0))</f>
        <v/>
      </c>
      <c r="EO318" s="297" t="str">
        <f ca="1">IF(RMDF!EN318="", "", IF(ISNUMBER(MATCH(RMDF!EN318, INDIRECT(EN318), 0)), "OK", "Invalid"))</f>
        <v/>
      </c>
      <c r="EP318" s="281"/>
      <c r="EQ318" s="281"/>
      <c r="ER318" s="281"/>
      <c r="ES318" s="281" t="b">
        <f>AND(RMDF!EV318&gt;=0, RMDF!EV318&lt;=1-SUM(RMDF!Z318,RMDF!AG318,RMDF!AN318,RMDF!AU318,RMDF!BB318,RMDF!BI318,RMDF!BP318,RMDF!BW318,RMDF!CD318,RMDF!CK318,RMDF!CR318,RMDF!CY318,RMDF!DF318,RMDF!DM318,RMDF!DT318,RMDF!EA318,RMDF!EH318,RMDF!EO318), RMDF!EV318=ROUND(RMDF!EV318,4))</f>
        <v>1</v>
      </c>
      <c r="ET318" s="317">
        <f>RMDF!ET318</f>
        <v>0</v>
      </c>
      <c r="EU318" s="318" t="str">
        <f>IF(ET318=0,"",_xlfn.XLOOKUP(ET318,StatePicklist!$1:$1,StatePicklist!$3:$3,"NA",0))</f>
        <v/>
      </c>
      <c r="EV318" s="297" t="str">
        <f ca="1">IF(RMDF!EU318="", "", IF(ISNUMBER(MATCH(RMDF!EU318, INDIRECT(EU318), 0)), "OK", "Invalid"))</f>
        <v/>
      </c>
      <c r="EW318" s="281"/>
      <c r="EX318" s="281"/>
      <c r="EY318" s="281"/>
      <c r="EZ318" s="281" t="b">
        <f>AND(RMDF!FC318&gt;=0, RMDF!FC318&lt;=1-SUM(RMDF!Z318,RMDF!AG318,RMDF!AN318,RMDF!AU318,RMDF!BB318,RMDF!BI318,RMDF!BP318,RMDF!BW318,RMDF!CD318,RMDF!CK318,RMDF!CR318,RMDF!CY318,RMDF!DF318,RMDF!DM318,RMDF!DT318,RMDF!EA318,RMDF!EH318,RMDF!EO318,RMDF!EV318), RMDF!FC318=ROUND(RMDF!FC318,4))</f>
        <v>1</v>
      </c>
      <c r="FA318" s="317">
        <f>RMDF!FA318</f>
        <v>0</v>
      </c>
      <c r="FB318" s="318" t="str">
        <f>IF(FA318=0,"",_xlfn.XLOOKUP(FA318,StatePicklist!$1:$1,StatePicklist!$3:$3,"NA",0))</f>
        <v/>
      </c>
      <c r="FC318" s="297" t="str">
        <f ca="1">IF(RMDF!FB318="", "", IF(ISNUMBER(MATCH(RMDF!FB318, INDIRECT(FB318), 0)), "OK", "Invalid"))</f>
        <v/>
      </c>
    </row>
    <row r="319" spans="1:159" s="205" customFormat="1" ht="39.9" customHeight="1" x14ac:dyDescent="0.25">
      <c r="A319" s="206"/>
      <c r="B319" s="196"/>
      <c r="C319" s="197"/>
      <c r="D319" s="198"/>
      <c r="E319" s="199"/>
      <c r="F319" s="200"/>
      <c r="G319" s="201"/>
      <c r="H319" s="292"/>
      <c r="I319" s="305">
        <f>RMDF!I319</f>
        <v>0</v>
      </c>
      <c r="J319" s="305" t="str">
        <f>IF(I319=ProductCode!$B$30,"PDReclPost",IF(OR(I319=ProductCode!$C$30,I319=ProductCode!$E$30,I319=ProductCode!$G$30),"PDPreCon",IF(OR(I319=ProductCode!$D$30,I319=ProductCode!$F$30),"PDNotReclPost","")))</f>
        <v/>
      </c>
      <c r="K319" s="305" t="str">
        <f t="shared" si="21"/>
        <v/>
      </c>
      <c r="L319" s="289"/>
      <c r="M319" s="305" t="str">
        <f t="shared" si="21"/>
        <v/>
      </c>
      <c r="N319" s="289" t="b">
        <f>AND(RMDF!N319&gt;=0, RMDF!N319&lt;=1-RMDF!L319, RMDF!N319=ROUND(RMDF!N319,4))</f>
        <v>1</v>
      </c>
      <c r="O319" s="286" t="str">
        <f>IF(P319="","",IF(I319="","",IF(LEFT(I319,13)="Reclaimed pos",RawMaterialCode!$E$569,RawMaterialCode!$E$568)))</f>
        <v>Reclaimed pre-consumer mixed fibers (RM0578)</v>
      </c>
      <c r="P319" s="295">
        <f t="shared" si="22"/>
        <v>1</v>
      </c>
      <c r="Q319" s="202"/>
      <c r="R319" s="203"/>
      <c r="S319" s="204" t="str">
        <f t="shared" si="23"/>
        <v/>
      </c>
      <c r="T319" s="281"/>
      <c r="U319" s="281"/>
      <c r="V319" s="281"/>
      <c r="W319" s="281"/>
      <c r="X319" s="317">
        <f>RMDF!X319</f>
        <v>0</v>
      </c>
      <c r="Y319" s="318" t="str">
        <f>IF(X319=0,"",_xlfn.XLOOKUP(X319,StatePicklist!$1:$1,StatePicklist!$3:$3,"NA",0))</f>
        <v/>
      </c>
      <c r="Z319" s="297" t="str">
        <f ca="1">IF(RMDF!Y319="", "", IF(ISNUMBER(MATCH(RMDF!Y319, INDIRECT(Y319), 0)), "OK", "Invalid"))</f>
        <v/>
      </c>
      <c r="AA319" s="281"/>
      <c r="AB319" s="281"/>
      <c r="AC319" s="281"/>
      <c r="AD319" s="281" t="b">
        <f>AND(RMDF!AG319&gt;=0, RMDF!AG319&lt;=1-RMDF!Z319, RMDF!AG319=ROUND(RMDF!AG319,4))</f>
        <v>1</v>
      </c>
      <c r="AE319" s="317">
        <f>RMDF!AE319</f>
        <v>0</v>
      </c>
      <c r="AF319" s="318" t="str">
        <f>IF(AE319=0,"",_xlfn.XLOOKUP(AE319,StatePicklist!$1:$1,StatePicklist!$3:$3,"NA",0))</f>
        <v/>
      </c>
      <c r="AG319" s="297" t="str">
        <f ca="1">IF(RMDF!AF319="", "", IF(ISNUMBER(MATCH(RMDF!AF319, INDIRECT(AF319), 0)), "OK", "Invalid"))</f>
        <v/>
      </c>
      <c r="AH319" s="281"/>
      <c r="AI319" s="281"/>
      <c r="AJ319" s="281"/>
      <c r="AK319" s="281" t="b">
        <f>AND(RMDF!AN319&gt;=0, RMDF!AN319&lt;=1-SUM(RMDF!Z319,RMDF!AG319), RMDF!AN319=ROUND(RMDF!AN319,4))</f>
        <v>1</v>
      </c>
      <c r="AL319" s="317">
        <f>RMDF!AL319</f>
        <v>0</v>
      </c>
      <c r="AM319" s="318" t="str">
        <f>IF(AL319=0,"",_xlfn.XLOOKUP(AL319,StatePicklist!$1:$1,StatePicklist!$3:$3,"NA",0))</f>
        <v/>
      </c>
      <c r="AN319" s="297" t="str">
        <f ca="1">IF(RMDF!AM319="", "", IF(ISNUMBER(MATCH(RMDF!AM319, INDIRECT(AM319), 0)), "OK", "Invalid"))</f>
        <v/>
      </c>
      <c r="AO319" s="281"/>
      <c r="AP319" s="281"/>
      <c r="AQ319" s="281"/>
      <c r="AR319" s="281" t="b">
        <f>AND(RMDF!AU319&gt;=0, RMDF!AU319&lt;=1-SUM(RMDF!Z319,RMDF!AG319,RMDF!AN319), RMDF!AU319=ROUND(RMDF!AU319,4))</f>
        <v>1</v>
      </c>
      <c r="AS319" s="317">
        <f>RMDF!AS319</f>
        <v>0</v>
      </c>
      <c r="AT319" s="318" t="str">
        <f>IF(AS319=0,"",_xlfn.XLOOKUP(AS319,StatePicklist!$1:$1,StatePicklist!$3:$3,"NA",0))</f>
        <v/>
      </c>
      <c r="AU319" s="297" t="str">
        <f ca="1">IF(RMDF!AT319="", "", IF(ISNUMBER(MATCH(RMDF!AT319, INDIRECT(AT319), 0)), "OK", "Invalid"))</f>
        <v/>
      </c>
      <c r="AV319" s="281"/>
      <c r="AW319" s="281"/>
      <c r="AX319" s="281"/>
      <c r="AY319" s="281" t="b">
        <f>AND(RMDF!BB319&gt;=0, RMDF!BB319&lt;=1-SUM(RMDF!Z319,RMDF!AG319,RMDF!AN319,RMDF!AU319), RMDF!BB319=ROUND(RMDF!BB319,4))</f>
        <v>1</v>
      </c>
      <c r="AZ319" s="317">
        <f>RMDF!AZ319</f>
        <v>0</v>
      </c>
      <c r="BA319" s="318" t="str">
        <f>IF(AZ319=0,"",_xlfn.XLOOKUP(AZ319,StatePicklist!$1:$1,StatePicklist!$3:$3,"NA",0))</f>
        <v/>
      </c>
      <c r="BB319" s="297" t="str">
        <f ca="1">IF(RMDF!BA319="", "", IF(ISNUMBER(MATCH(RMDF!BA319, INDIRECT(BA319), 0)), "OK", "Invalid"))</f>
        <v/>
      </c>
      <c r="BC319" s="281"/>
      <c r="BD319" s="281"/>
      <c r="BE319" s="281"/>
      <c r="BF319" s="281" t="b">
        <f>AND(RMDF!BI319&gt;=0, RMDF!BI319&lt;=1-SUM(RMDF!Z319,RMDF!AG319,RMDF!AN319,RMDF!AU319,RMDF!BB319), RMDF!BI319=ROUND(RMDF!BI319,4))</f>
        <v>1</v>
      </c>
      <c r="BG319" s="317">
        <f>RMDF!BG319</f>
        <v>0</v>
      </c>
      <c r="BH319" s="318" t="str">
        <f>IF(BG319=0,"",_xlfn.XLOOKUP(BG319,StatePicklist!$1:$1,StatePicklist!$3:$3,"NA",0))</f>
        <v/>
      </c>
      <c r="BI319" s="297" t="str">
        <f ca="1">IF(RMDF!BH319="", "", IF(ISNUMBER(MATCH(RMDF!BH319, INDIRECT(BH319), 0)), "OK", "Invalid"))</f>
        <v/>
      </c>
      <c r="BJ319" s="281"/>
      <c r="BK319" s="281"/>
      <c r="BL319" s="281"/>
      <c r="BM319" s="281" t="b">
        <f>AND(RMDF!BP319&gt;=0, RMDF!BP319&lt;=1-SUM(RMDF!Z319,RMDF!AG319,RMDF!AN319,RMDF!AU319,RMDF!BB319,RMDF!BI319), RMDF!BP319=ROUND(RMDF!BP319,4))</f>
        <v>1</v>
      </c>
      <c r="BN319" s="317">
        <f>RMDF!BN319</f>
        <v>0</v>
      </c>
      <c r="BO319" s="318" t="str">
        <f>IF(BN319=0,"",_xlfn.XLOOKUP(BN319,StatePicklist!$1:$1,StatePicklist!$3:$3,"NA",0))</f>
        <v/>
      </c>
      <c r="BP319" s="297" t="str">
        <f ca="1">IF(RMDF!BO319="", "", IF(ISNUMBER(MATCH(RMDF!BO319, INDIRECT(BO319), 0)), "OK", "Invalid"))</f>
        <v/>
      </c>
      <c r="BQ319" s="281"/>
      <c r="BR319" s="281"/>
      <c r="BS319" s="281"/>
      <c r="BT319" s="281" t="b">
        <f>AND(RMDF!BW319&gt;=0, RMDF!BW319&lt;=1-SUM(RMDF!Z319,RMDF!AG319,RMDF!AN319,RMDF!AU319,RMDF!BB319,RMDF!BI319,RMDF!BP319), RMDF!BW319=ROUND(RMDF!BW319,4))</f>
        <v>1</v>
      </c>
      <c r="BU319" s="317">
        <f>RMDF!BU319</f>
        <v>0</v>
      </c>
      <c r="BV319" s="318" t="str">
        <f>IF(BU319=0,"",_xlfn.XLOOKUP(BU319,StatePicklist!$1:$1,StatePicklist!$3:$3,"NA",0))</f>
        <v/>
      </c>
      <c r="BW319" s="297" t="str">
        <f ca="1">IF(RMDF!BV319="", "", IF(ISNUMBER(MATCH(RMDF!BV319, INDIRECT(BV319), 0)), "OK", "Invalid"))</f>
        <v/>
      </c>
      <c r="BX319" s="281"/>
      <c r="BY319" s="281"/>
      <c r="BZ319" s="281"/>
      <c r="CA319" s="281" t="b">
        <f>AND(RMDF!CD319&gt;=0, RMDF!CD319&lt;=1-SUM(RMDF!Z319,RMDF!AG319,RMDF!AN319,RMDF!AU319,RMDF!BB319,RMDF!BI319,RMDF!BP319,RMDF!BW319), RMDF!CD319=ROUND(RMDF!CD319,4))</f>
        <v>1</v>
      </c>
      <c r="CB319" s="317">
        <f>RMDF!CB319</f>
        <v>0</v>
      </c>
      <c r="CC319" s="318" t="str">
        <f>IF(CB319=0,"",_xlfn.XLOOKUP(CB319,StatePicklist!$1:$1,StatePicklist!$3:$3,"NA",0))</f>
        <v/>
      </c>
      <c r="CD319" s="297" t="str">
        <f ca="1">IF(RMDF!CC319="", "", IF(ISNUMBER(MATCH(RMDF!CC319, INDIRECT(CC319), 0)), "OK", "Invalid"))</f>
        <v/>
      </c>
      <c r="CE319" s="281"/>
      <c r="CF319" s="281"/>
      <c r="CG319" s="281"/>
      <c r="CH319" s="281" t="b">
        <f>AND(RMDF!CK319&gt;=0, RMDF!CK319&lt;=1-SUM(RMDF!Z319,RMDF!AG319,RMDF!AN319,RMDF!AU319,RMDF!BB319,RMDF!BI319,RMDF!BP319,RMDF!BW319,RMDF!CD319), RMDF!CK319=ROUND(RMDF!CK319,4))</f>
        <v>1</v>
      </c>
      <c r="CI319" s="317">
        <f>RMDF!CI319</f>
        <v>0</v>
      </c>
      <c r="CJ319" s="318" t="str">
        <f>IF(CI319=0,"",_xlfn.XLOOKUP(CI319,StatePicklist!$1:$1,StatePicklist!$3:$3,"NA",0))</f>
        <v/>
      </c>
      <c r="CK319" s="297" t="str">
        <f ca="1">IF(RMDF!CJ319="", "", IF(ISNUMBER(MATCH(RMDF!CJ319, INDIRECT(CJ319), 0)), "OK", "Invalid"))</f>
        <v/>
      </c>
      <c r="CL319" s="281"/>
      <c r="CM319" s="281"/>
      <c r="CN319" s="281"/>
      <c r="CO319" s="281" t="b">
        <f>AND(RMDF!CR319&gt;=0, RMDF!CR319&lt;=1-SUM(RMDF!Z319,RMDF!AG319,RMDF!AN319,RMDF!AU319,RMDF!BB319,RMDF!BI319,RMDF!BP319,RMDF!BW319,RMDF!CD319,RMDF!CK319), RMDF!CR319=ROUND(RMDF!CR319,4))</f>
        <v>1</v>
      </c>
      <c r="CP319" s="317">
        <f>RMDF!CP319</f>
        <v>0</v>
      </c>
      <c r="CQ319" s="318" t="str">
        <f>IF(CP319=0,"",_xlfn.XLOOKUP(CP319,StatePicklist!$1:$1,StatePicklist!$3:$3,"NA",0))</f>
        <v/>
      </c>
      <c r="CR319" s="297" t="str">
        <f ca="1">IF(RMDF!CQ319="", "", IF(ISNUMBER(MATCH(RMDF!CQ319, INDIRECT(CQ319), 0)), "OK", "Invalid"))</f>
        <v/>
      </c>
      <c r="CS319" s="281"/>
      <c r="CT319" s="281"/>
      <c r="CU319" s="281"/>
      <c r="CV319" s="281" t="b">
        <f>AND(RMDF!CY319&gt;=0, RMDF!CY319&lt;=1-SUM(RMDF!Z319,RMDF!AG319,RMDF!AN319,RMDF!AU319,RMDF!BB319,RMDF!BI319,RMDF!BP319,RMDF!BW319,RMDF!CD319,RMDF!CK319,RMDF!CR319), RMDF!CY319=ROUND(RMDF!CY319,4))</f>
        <v>1</v>
      </c>
      <c r="CW319" s="317">
        <f>RMDF!CW319</f>
        <v>0</v>
      </c>
      <c r="CX319" s="318" t="str">
        <f>IF(CW319=0,"",_xlfn.XLOOKUP(CW319,StatePicklist!$1:$1,StatePicklist!$3:$3,"NA",0))</f>
        <v/>
      </c>
      <c r="CY319" s="297" t="str">
        <f ca="1">IF(RMDF!CX319="", "", IF(ISNUMBER(MATCH(RMDF!CX319, INDIRECT(CX319), 0)), "OK", "Invalid"))</f>
        <v/>
      </c>
      <c r="CZ319" s="281"/>
      <c r="DA319" s="281"/>
      <c r="DB319" s="281"/>
      <c r="DC319" s="281" t="b">
        <f>AND(RMDF!DF319&gt;=0, RMDF!DF319&lt;=1-SUM(RMDF!Z319,RMDF!AG319,RMDF!AN319,RMDF!AU319,RMDF!BB319,RMDF!BI319,RMDF!BP319,RMDF!BW319,RMDF!CD319,RMDF!CK319,RMDF!CR319,RMDF!CY319), RMDF!DF319=ROUND(RMDF!DF319,4))</f>
        <v>1</v>
      </c>
      <c r="DD319" s="317">
        <f>RMDF!DD319</f>
        <v>0</v>
      </c>
      <c r="DE319" s="318" t="str">
        <f>IF(DD319=0,"",_xlfn.XLOOKUP(DD319,StatePicklist!$1:$1,StatePicklist!$3:$3,"NA",0))</f>
        <v/>
      </c>
      <c r="DF319" s="297" t="str">
        <f ca="1">IF(RMDF!DE319="", "", IF(ISNUMBER(MATCH(RMDF!DE319, INDIRECT(DE319), 0)), "OK", "Invalid"))</f>
        <v/>
      </c>
      <c r="DG319" s="281"/>
      <c r="DH319" s="281"/>
      <c r="DI319" s="281"/>
      <c r="DJ319" s="281" t="b">
        <f>AND(RMDF!DM319&gt;=0, RMDF!DM319&lt;=1-SUM(RMDF!Z319,RMDF!AG319,RMDF!AN319,RMDF!AU319,RMDF!BB319,RMDF!BI319,RMDF!BP319,RMDF!BW319,RMDF!CD319,RMDF!CK319,RMDF!CR319,RMDF!CY319,RMDF!DF319), RMDF!DM319=ROUND(RMDF!DM319,4))</f>
        <v>1</v>
      </c>
      <c r="DK319" s="317">
        <f>RMDF!DK319</f>
        <v>0</v>
      </c>
      <c r="DL319" s="318" t="str">
        <f>IF(DK319=0,"",_xlfn.XLOOKUP(DK319,StatePicklist!$1:$1,StatePicklist!$3:$3,"NA",0))</f>
        <v/>
      </c>
      <c r="DM319" s="297" t="str">
        <f ca="1">IF(RMDF!DL319="", "", IF(ISNUMBER(MATCH(RMDF!DL319, INDIRECT(DL319), 0)), "OK", "Invalid"))</f>
        <v/>
      </c>
      <c r="DN319" s="281"/>
      <c r="DO319" s="281"/>
      <c r="DP319" s="281"/>
      <c r="DQ319" s="281" t="b">
        <f>AND(RMDF!DT319&gt;=0, RMDF!DT319&lt;=1-SUM(RMDF!Z319,RMDF!AG319,RMDF!AN319,RMDF!AU319,RMDF!BB319,RMDF!BI319,RMDF!BP319,RMDF!BW319,RMDF!CD319,RMDF!CK319,RMDF!CR319,RMDF!CY319,RMDF!DF319,RMDF!DM319), RMDF!DT319=ROUND(RMDF!DT319,4))</f>
        <v>1</v>
      </c>
      <c r="DR319" s="317">
        <f>RMDF!DR319</f>
        <v>0</v>
      </c>
      <c r="DS319" s="318" t="str">
        <f>IF(DR319=0,"",_xlfn.XLOOKUP(DR319,StatePicklist!$1:$1,StatePicklist!$3:$3,"NA",0))</f>
        <v/>
      </c>
      <c r="DT319" s="297" t="str">
        <f ca="1">IF(RMDF!DS319="", "", IF(ISNUMBER(MATCH(RMDF!DS319, INDIRECT(DS319), 0)), "OK", "Invalid"))</f>
        <v/>
      </c>
      <c r="DU319" s="281"/>
      <c r="DV319" s="281"/>
      <c r="DW319" s="281"/>
      <c r="DX319" s="281" t="b">
        <f>AND(RMDF!EA319&gt;=0, RMDF!EA319&lt;=1-SUM(RMDF!Z319,RMDF!AG319,RMDF!AN319,RMDF!AU319,RMDF!BB319,RMDF!BI319,RMDF!BP319,RMDF!BW319,RMDF!CD319,RMDF!CK319,RMDF!CR319,RMDF!CY319,RMDF!DF319,RMDF!DM319,RMDF!DT319), RMDF!EA319=ROUND(RMDF!EA319,4))</f>
        <v>1</v>
      </c>
      <c r="DY319" s="317">
        <f>RMDF!DY319</f>
        <v>0</v>
      </c>
      <c r="DZ319" s="318" t="str">
        <f>IF(DY319=0,"",_xlfn.XLOOKUP(DY319,StatePicklist!$1:$1,StatePicklist!$3:$3,"NA",0))</f>
        <v/>
      </c>
      <c r="EA319" s="297" t="str">
        <f ca="1">IF(RMDF!DZ319="", "", IF(ISNUMBER(MATCH(RMDF!DZ319, INDIRECT(DZ319), 0)), "OK", "Invalid"))</f>
        <v/>
      </c>
      <c r="EB319" s="281"/>
      <c r="EC319" s="281"/>
      <c r="ED319" s="281"/>
      <c r="EE319" s="281" t="b">
        <f>AND(RMDF!EH319&gt;=0, RMDF!EH319&lt;=1-SUM(RMDF!Z319,RMDF!AG319,RMDF!AN319,RMDF!AU319,RMDF!BB319,RMDF!BI319,RMDF!BP319,RMDF!BW319,RMDF!CD319,RMDF!CK319,RMDF!CR319,RMDF!CY319,RMDF!DF319,RMDF!DM319,RMDF!DT319,RMDF!EA319), RMDF!EH319=ROUND(RMDF!EH319,4))</f>
        <v>1</v>
      </c>
      <c r="EF319" s="317">
        <f>RMDF!EF319</f>
        <v>0</v>
      </c>
      <c r="EG319" s="318" t="str">
        <f>IF(EF319=0,"",_xlfn.XLOOKUP(EF319,StatePicklist!$1:$1,StatePicklist!$3:$3,"NA",0))</f>
        <v/>
      </c>
      <c r="EH319" s="297" t="str">
        <f ca="1">IF(RMDF!EG319="", "", IF(ISNUMBER(MATCH(RMDF!EG319, INDIRECT(EG319), 0)), "OK", "Invalid"))</f>
        <v/>
      </c>
      <c r="EI319" s="281"/>
      <c r="EJ319" s="281"/>
      <c r="EK319" s="281"/>
      <c r="EL319" s="281" t="b">
        <f>AND(RMDF!EO319&gt;=0, RMDF!EO319&lt;=1-SUM(RMDF!Z319,RMDF!AG319,RMDF!AN319,RMDF!AU319,RMDF!BB319,RMDF!BI319,RMDF!BP319,RMDF!BW319,RMDF!CD319,RMDF!CK319,RMDF!CR319,RMDF!CY319,RMDF!DF319,RMDF!DM319,RMDF!DT319,RMDF!EA319,RMDF!EH319), RMDF!EO319=ROUND(RMDF!EO319,4))</f>
        <v>1</v>
      </c>
      <c r="EM319" s="317">
        <f>RMDF!EM319</f>
        <v>0</v>
      </c>
      <c r="EN319" s="318" t="str">
        <f>IF(EM319=0,"",_xlfn.XLOOKUP(EM319,StatePicklist!$1:$1,StatePicklist!$3:$3,"NA",0))</f>
        <v/>
      </c>
      <c r="EO319" s="297" t="str">
        <f ca="1">IF(RMDF!EN319="", "", IF(ISNUMBER(MATCH(RMDF!EN319, INDIRECT(EN319), 0)), "OK", "Invalid"))</f>
        <v/>
      </c>
      <c r="EP319" s="281"/>
      <c r="EQ319" s="281"/>
      <c r="ER319" s="281"/>
      <c r="ES319" s="281" t="b">
        <f>AND(RMDF!EV319&gt;=0, RMDF!EV319&lt;=1-SUM(RMDF!Z319,RMDF!AG319,RMDF!AN319,RMDF!AU319,RMDF!BB319,RMDF!BI319,RMDF!BP319,RMDF!BW319,RMDF!CD319,RMDF!CK319,RMDF!CR319,RMDF!CY319,RMDF!DF319,RMDF!DM319,RMDF!DT319,RMDF!EA319,RMDF!EH319,RMDF!EO319), RMDF!EV319=ROUND(RMDF!EV319,4))</f>
        <v>1</v>
      </c>
      <c r="ET319" s="317">
        <f>RMDF!ET319</f>
        <v>0</v>
      </c>
      <c r="EU319" s="318" t="str">
        <f>IF(ET319=0,"",_xlfn.XLOOKUP(ET319,StatePicklist!$1:$1,StatePicklist!$3:$3,"NA",0))</f>
        <v/>
      </c>
      <c r="EV319" s="297" t="str">
        <f ca="1">IF(RMDF!EU319="", "", IF(ISNUMBER(MATCH(RMDF!EU319, INDIRECT(EU319), 0)), "OK", "Invalid"))</f>
        <v/>
      </c>
      <c r="EW319" s="281"/>
      <c r="EX319" s="281"/>
      <c r="EY319" s="281"/>
      <c r="EZ319" s="281" t="b">
        <f>AND(RMDF!FC319&gt;=0, RMDF!FC319&lt;=1-SUM(RMDF!Z319,RMDF!AG319,RMDF!AN319,RMDF!AU319,RMDF!BB319,RMDF!BI319,RMDF!BP319,RMDF!BW319,RMDF!CD319,RMDF!CK319,RMDF!CR319,RMDF!CY319,RMDF!DF319,RMDF!DM319,RMDF!DT319,RMDF!EA319,RMDF!EH319,RMDF!EO319,RMDF!EV319), RMDF!FC319=ROUND(RMDF!FC319,4))</f>
        <v>1</v>
      </c>
      <c r="FA319" s="317">
        <f>RMDF!FA319</f>
        <v>0</v>
      </c>
      <c r="FB319" s="318" t="str">
        <f>IF(FA319=0,"",_xlfn.XLOOKUP(FA319,StatePicklist!$1:$1,StatePicklist!$3:$3,"NA",0))</f>
        <v/>
      </c>
      <c r="FC319" s="297" t="str">
        <f ca="1">IF(RMDF!FB319="", "", IF(ISNUMBER(MATCH(RMDF!FB319, INDIRECT(FB319), 0)), "OK", "Invalid"))</f>
        <v/>
      </c>
    </row>
    <row r="320" spans="1:159" s="205" customFormat="1" ht="39.9" customHeight="1" x14ac:dyDescent="0.25">
      <c r="A320" s="206"/>
      <c r="B320" s="196"/>
      <c r="C320" s="197"/>
      <c r="D320" s="198"/>
      <c r="E320" s="199"/>
      <c r="F320" s="200"/>
      <c r="G320" s="201"/>
      <c r="H320" s="292"/>
      <c r="I320" s="305">
        <f>RMDF!I320</f>
        <v>0</v>
      </c>
      <c r="J320" s="305" t="str">
        <f>IF(I320=ProductCode!$B$30,"PDReclPost",IF(OR(I320=ProductCode!$C$30,I320=ProductCode!$E$30,I320=ProductCode!$G$30),"PDPreCon",IF(OR(I320=ProductCode!$D$30,I320=ProductCode!$F$30),"PDNotReclPost","")))</f>
        <v/>
      </c>
      <c r="K320" s="305" t="str">
        <f t="shared" si="21"/>
        <v/>
      </c>
      <c r="L320" s="289"/>
      <c r="M320" s="305" t="str">
        <f t="shared" si="21"/>
        <v/>
      </c>
      <c r="N320" s="289" t="b">
        <f>AND(RMDF!N320&gt;=0, RMDF!N320&lt;=1-RMDF!L320, RMDF!N320=ROUND(RMDF!N320,4))</f>
        <v>1</v>
      </c>
      <c r="O320" s="286" t="str">
        <f>IF(P320="","",IF(I320="","",IF(LEFT(I320,13)="Reclaimed pos",RawMaterialCode!$E$569,RawMaterialCode!$E$568)))</f>
        <v>Reclaimed pre-consumer mixed fibers (RM0578)</v>
      </c>
      <c r="P320" s="295">
        <f t="shared" si="22"/>
        <v>1</v>
      </c>
      <c r="Q320" s="202"/>
      <c r="R320" s="203"/>
      <c r="S320" s="204" t="str">
        <f t="shared" si="23"/>
        <v/>
      </c>
      <c r="T320" s="281"/>
      <c r="U320" s="281"/>
      <c r="V320" s="281"/>
      <c r="W320" s="281"/>
      <c r="X320" s="317">
        <f>RMDF!X320</f>
        <v>0</v>
      </c>
      <c r="Y320" s="318" t="str">
        <f>IF(X320=0,"",_xlfn.XLOOKUP(X320,StatePicklist!$1:$1,StatePicklist!$3:$3,"NA",0))</f>
        <v/>
      </c>
      <c r="Z320" s="297" t="str">
        <f ca="1">IF(RMDF!Y320="", "", IF(ISNUMBER(MATCH(RMDF!Y320, INDIRECT(Y320), 0)), "OK", "Invalid"))</f>
        <v/>
      </c>
      <c r="AA320" s="281"/>
      <c r="AB320" s="281"/>
      <c r="AC320" s="281"/>
      <c r="AD320" s="281" t="b">
        <f>AND(RMDF!AG320&gt;=0, RMDF!AG320&lt;=1-RMDF!Z320, RMDF!AG320=ROUND(RMDF!AG320,4))</f>
        <v>1</v>
      </c>
      <c r="AE320" s="317">
        <f>RMDF!AE320</f>
        <v>0</v>
      </c>
      <c r="AF320" s="318" t="str">
        <f>IF(AE320=0,"",_xlfn.XLOOKUP(AE320,StatePicklist!$1:$1,StatePicklist!$3:$3,"NA",0))</f>
        <v/>
      </c>
      <c r="AG320" s="297" t="str">
        <f ca="1">IF(RMDF!AF320="", "", IF(ISNUMBER(MATCH(RMDF!AF320, INDIRECT(AF320), 0)), "OK", "Invalid"))</f>
        <v/>
      </c>
      <c r="AH320" s="281"/>
      <c r="AI320" s="281"/>
      <c r="AJ320" s="281"/>
      <c r="AK320" s="281" t="b">
        <f>AND(RMDF!AN320&gt;=0, RMDF!AN320&lt;=1-SUM(RMDF!Z320,RMDF!AG320), RMDF!AN320=ROUND(RMDF!AN320,4))</f>
        <v>1</v>
      </c>
      <c r="AL320" s="317">
        <f>RMDF!AL320</f>
        <v>0</v>
      </c>
      <c r="AM320" s="318" t="str">
        <f>IF(AL320=0,"",_xlfn.XLOOKUP(AL320,StatePicklist!$1:$1,StatePicklist!$3:$3,"NA",0))</f>
        <v/>
      </c>
      <c r="AN320" s="297" t="str">
        <f ca="1">IF(RMDF!AM320="", "", IF(ISNUMBER(MATCH(RMDF!AM320, INDIRECT(AM320), 0)), "OK", "Invalid"))</f>
        <v/>
      </c>
      <c r="AO320" s="281"/>
      <c r="AP320" s="281"/>
      <c r="AQ320" s="281"/>
      <c r="AR320" s="281" t="b">
        <f>AND(RMDF!AU320&gt;=0, RMDF!AU320&lt;=1-SUM(RMDF!Z320,RMDF!AG320,RMDF!AN320), RMDF!AU320=ROUND(RMDF!AU320,4))</f>
        <v>1</v>
      </c>
      <c r="AS320" s="317">
        <f>RMDF!AS320</f>
        <v>0</v>
      </c>
      <c r="AT320" s="318" t="str">
        <f>IF(AS320=0,"",_xlfn.XLOOKUP(AS320,StatePicklist!$1:$1,StatePicklist!$3:$3,"NA",0))</f>
        <v/>
      </c>
      <c r="AU320" s="297" t="str">
        <f ca="1">IF(RMDF!AT320="", "", IF(ISNUMBER(MATCH(RMDF!AT320, INDIRECT(AT320), 0)), "OK", "Invalid"))</f>
        <v/>
      </c>
      <c r="AV320" s="281"/>
      <c r="AW320" s="281"/>
      <c r="AX320" s="281"/>
      <c r="AY320" s="281" t="b">
        <f>AND(RMDF!BB320&gt;=0, RMDF!BB320&lt;=1-SUM(RMDF!Z320,RMDF!AG320,RMDF!AN320,RMDF!AU320), RMDF!BB320=ROUND(RMDF!BB320,4))</f>
        <v>1</v>
      </c>
      <c r="AZ320" s="317">
        <f>RMDF!AZ320</f>
        <v>0</v>
      </c>
      <c r="BA320" s="318" t="str">
        <f>IF(AZ320=0,"",_xlfn.XLOOKUP(AZ320,StatePicklist!$1:$1,StatePicklist!$3:$3,"NA",0))</f>
        <v/>
      </c>
      <c r="BB320" s="297" t="str">
        <f ca="1">IF(RMDF!BA320="", "", IF(ISNUMBER(MATCH(RMDF!BA320, INDIRECT(BA320), 0)), "OK", "Invalid"))</f>
        <v/>
      </c>
      <c r="BC320" s="281"/>
      <c r="BD320" s="281"/>
      <c r="BE320" s="281"/>
      <c r="BF320" s="281" t="b">
        <f>AND(RMDF!BI320&gt;=0, RMDF!BI320&lt;=1-SUM(RMDF!Z320,RMDF!AG320,RMDF!AN320,RMDF!AU320,RMDF!BB320), RMDF!BI320=ROUND(RMDF!BI320,4))</f>
        <v>1</v>
      </c>
      <c r="BG320" s="317">
        <f>RMDF!BG320</f>
        <v>0</v>
      </c>
      <c r="BH320" s="318" t="str">
        <f>IF(BG320=0,"",_xlfn.XLOOKUP(BG320,StatePicklist!$1:$1,StatePicklist!$3:$3,"NA",0))</f>
        <v/>
      </c>
      <c r="BI320" s="297" t="str">
        <f ca="1">IF(RMDF!BH320="", "", IF(ISNUMBER(MATCH(RMDF!BH320, INDIRECT(BH320), 0)), "OK", "Invalid"))</f>
        <v/>
      </c>
      <c r="BJ320" s="281"/>
      <c r="BK320" s="281"/>
      <c r="BL320" s="281"/>
      <c r="BM320" s="281" t="b">
        <f>AND(RMDF!BP320&gt;=0, RMDF!BP320&lt;=1-SUM(RMDF!Z320,RMDF!AG320,RMDF!AN320,RMDF!AU320,RMDF!BB320,RMDF!BI320), RMDF!BP320=ROUND(RMDF!BP320,4))</f>
        <v>1</v>
      </c>
      <c r="BN320" s="317">
        <f>RMDF!BN320</f>
        <v>0</v>
      </c>
      <c r="BO320" s="318" t="str">
        <f>IF(BN320=0,"",_xlfn.XLOOKUP(BN320,StatePicklist!$1:$1,StatePicklist!$3:$3,"NA",0))</f>
        <v/>
      </c>
      <c r="BP320" s="297" t="str">
        <f ca="1">IF(RMDF!BO320="", "", IF(ISNUMBER(MATCH(RMDF!BO320, INDIRECT(BO320), 0)), "OK", "Invalid"))</f>
        <v/>
      </c>
      <c r="BQ320" s="281"/>
      <c r="BR320" s="281"/>
      <c r="BS320" s="281"/>
      <c r="BT320" s="281" t="b">
        <f>AND(RMDF!BW320&gt;=0, RMDF!BW320&lt;=1-SUM(RMDF!Z320,RMDF!AG320,RMDF!AN320,RMDF!AU320,RMDF!BB320,RMDF!BI320,RMDF!BP320), RMDF!BW320=ROUND(RMDF!BW320,4))</f>
        <v>1</v>
      </c>
      <c r="BU320" s="317">
        <f>RMDF!BU320</f>
        <v>0</v>
      </c>
      <c r="BV320" s="318" t="str">
        <f>IF(BU320=0,"",_xlfn.XLOOKUP(BU320,StatePicklist!$1:$1,StatePicklist!$3:$3,"NA",0))</f>
        <v/>
      </c>
      <c r="BW320" s="297" t="str">
        <f ca="1">IF(RMDF!BV320="", "", IF(ISNUMBER(MATCH(RMDF!BV320, INDIRECT(BV320), 0)), "OK", "Invalid"))</f>
        <v/>
      </c>
      <c r="BX320" s="281"/>
      <c r="BY320" s="281"/>
      <c r="BZ320" s="281"/>
      <c r="CA320" s="281" t="b">
        <f>AND(RMDF!CD320&gt;=0, RMDF!CD320&lt;=1-SUM(RMDF!Z320,RMDF!AG320,RMDF!AN320,RMDF!AU320,RMDF!BB320,RMDF!BI320,RMDF!BP320,RMDF!BW320), RMDF!CD320=ROUND(RMDF!CD320,4))</f>
        <v>1</v>
      </c>
      <c r="CB320" s="317">
        <f>RMDF!CB320</f>
        <v>0</v>
      </c>
      <c r="CC320" s="318" t="str">
        <f>IF(CB320=0,"",_xlfn.XLOOKUP(CB320,StatePicklist!$1:$1,StatePicklist!$3:$3,"NA",0))</f>
        <v/>
      </c>
      <c r="CD320" s="297" t="str">
        <f ca="1">IF(RMDF!CC320="", "", IF(ISNUMBER(MATCH(RMDF!CC320, INDIRECT(CC320), 0)), "OK", "Invalid"))</f>
        <v/>
      </c>
      <c r="CE320" s="281"/>
      <c r="CF320" s="281"/>
      <c r="CG320" s="281"/>
      <c r="CH320" s="281" t="b">
        <f>AND(RMDF!CK320&gt;=0, RMDF!CK320&lt;=1-SUM(RMDF!Z320,RMDF!AG320,RMDF!AN320,RMDF!AU320,RMDF!BB320,RMDF!BI320,RMDF!BP320,RMDF!BW320,RMDF!CD320), RMDF!CK320=ROUND(RMDF!CK320,4))</f>
        <v>1</v>
      </c>
      <c r="CI320" s="317">
        <f>RMDF!CI320</f>
        <v>0</v>
      </c>
      <c r="CJ320" s="318" t="str">
        <f>IF(CI320=0,"",_xlfn.XLOOKUP(CI320,StatePicklist!$1:$1,StatePicklist!$3:$3,"NA",0))</f>
        <v/>
      </c>
      <c r="CK320" s="297" t="str">
        <f ca="1">IF(RMDF!CJ320="", "", IF(ISNUMBER(MATCH(RMDF!CJ320, INDIRECT(CJ320), 0)), "OK", "Invalid"))</f>
        <v/>
      </c>
      <c r="CL320" s="281"/>
      <c r="CM320" s="281"/>
      <c r="CN320" s="281"/>
      <c r="CO320" s="281" t="b">
        <f>AND(RMDF!CR320&gt;=0, RMDF!CR320&lt;=1-SUM(RMDF!Z320,RMDF!AG320,RMDF!AN320,RMDF!AU320,RMDF!BB320,RMDF!BI320,RMDF!BP320,RMDF!BW320,RMDF!CD320,RMDF!CK320), RMDF!CR320=ROUND(RMDF!CR320,4))</f>
        <v>1</v>
      </c>
      <c r="CP320" s="317">
        <f>RMDF!CP320</f>
        <v>0</v>
      </c>
      <c r="CQ320" s="318" t="str">
        <f>IF(CP320=0,"",_xlfn.XLOOKUP(CP320,StatePicklist!$1:$1,StatePicklist!$3:$3,"NA",0))</f>
        <v/>
      </c>
      <c r="CR320" s="297" t="str">
        <f ca="1">IF(RMDF!CQ320="", "", IF(ISNUMBER(MATCH(RMDF!CQ320, INDIRECT(CQ320), 0)), "OK", "Invalid"))</f>
        <v/>
      </c>
      <c r="CS320" s="281"/>
      <c r="CT320" s="281"/>
      <c r="CU320" s="281"/>
      <c r="CV320" s="281" t="b">
        <f>AND(RMDF!CY320&gt;=0, RMDF!CY320&lt;=1-SUM(RMDF!Z320,RMDF!AG320,RMDF!AN320,RMDF!AU320,RMDF!BB320,RMDF!BI320,RMDF!BP320,RMDF!BW320,RMDF!CD320,RMDF!CK320,RMDF!CR320), RMDF!CY320=ROUND(RMDF!CY320,4))</f>
        <v>1</v>
      </c>
      <c r="CW320" s="317">
        <f>RMDF!CW320</f>
        <v>0</v>
      </c>
      <c r="CX320" s="318" t="str">
        <f>IF(CW320=0,"",_xlfn.XLOOKUP(CW320,StatePicklist!$1:$1,StatePicklist!$3:$3,"NA",0))</f>
        <v/>
      </c>
      <c r="CY320" s="297" t="str">
        <f ca="1">IF(RMDF!CX320="", "", IF(ISNUMBER(MATCH(RMDF!CX320, INDIRECT(CX320), 0)), "OK", "Invalid"))</f>
        <v/>
      </c>
      <c r="CZ320" s="281"/>
      <c r="DA320" s="281"/>
      <c r="DB320" s="281"/>
      <c r="DC320" s="281" t="b">
        <f>AND(RMDF!DF320&gt;=0, RMDF!DF320&lt;=1-SUM(RMDF!Z320,RMDF!AG320,RMDF!AN320,RMDF!AU320,RMDF!BB320,RMDF!BI320,RMDF!BP320,RMDF!BW320,RMDF!CD320,RMDF!CK320,RMDF!CR320,RMDF!CY320), RMDF!DF320=ROUND(RMDF!DF320,4))</f>
        <v>1</v>
      </c>
      <c r="DD320" s="317">
        <f>RMDF!DD320</f>
        <v>0</v>
      </c>
      <c r="DE320" s="318" t="str">
        <f>IF(DD320=0,"",_xlfn.XLOOKUP(DD320,StatePicklist!$1:$1,StatePicklist!$3:$3,"NA",0))</f>
        <v/>
      </c>
      <c r="DF320" s="297" t="str">
        <f ca="1">IF(RMDF!DE320="", "", IF(ISNUMBER(MATCH(RMDF!DE320, INDIRECT(DE320), 0)), "OK", "Invalid"))</f>
        <v/>
      </c>
      <c r="DG320" s="281"/>
      <c r="DH320" s="281"/>
      <c r="DI320" s="281"/>
      <c r="DJ320" s="281" t="b">
        <f>AND(RMDF!DM320&gt;=0, RMDF!DM320&lt;=1-SUM(RMDF!Z320,RMDF!AG320,RMDF!AN320,RMDF!AU320,RMDF!BB320,RMDF!BI320,RMDF!BP320,RMDF!BW320,RMDF!CD320,RMDF!CK320,RMDF!CR320,RMDF!CY320,RMDF!DF320), RMDF!DM320=ROUND(RMDF!DM320,4))</f>
        <v>1</v>
      </c>
      <c r="DK320" s="317">
        <f>RMDF!DK320</f>
        <v>0</v>
      </c>
      <c r="DL320" s="318" t="str">
        <f>IF(DK320=0,"",_xlfn.XLOOKUP(DK320,StatePicklist!$1:$1,StatePicklist!$3:$3,"NA",0))</f>
        <v/>
      </c>
      <c r="DM320" s="297" t="str">
        <f ca="1">IF(RMDF!DL320="", "", IF(ISNUMBER(MATCH(RMDF!DL320, INDIRECT(DL320), 0)), "OK", "Invalid"))</f>
        <v/>
      </c>
      <c r="DN320" s="281"/>
      <c r="DO320" s="281"/>
      <c r="DP320" s="281"/>
      <c r="DQ320" s="281" t="b">
        <f>AND(RMDF!DT320&gt;=0, RMDF!DT320&lt;=1-SUM(RMDF!Z320,RMDF!AG320,RMDF!AN320,RMDF!AU320,RMDF!BB320,RMDF!BI320,RMDF!BP320,RMDF!BW320,RMDF!CD320,RMDF!CK320,RMDF!CR320,RMDF!CY320,RMDF!DF320,RMDF!DM320), RMDF!DT320=ROUND(RMDF!DT320,4))</f>
        <v>1</v>
      </c>
      <c r="DR320" s="317">
        <f>RMDF!DR320</f>
        <v>0</v>
      </c>
      <c r="DS320" s="318" t="str">
        <f>IF(DR320=0,"",_xlfn.XLOOKUP(DR320,StatePicklist!$1:$1,StatePicklist!$3:$3,"NA",0))</f>
        <v/>
      </c>
      <c r="DT320" s="297" t="str">
        <f ca="1">IF(RMDF!DS320="", "", IF(ISNUMBER(MATCH(RMDF!DS320, INDIRECT(DS320), 0)), "OK", "Invalid"))</f>
        <v/>
      </c>
      <c r="DU320" s="281"/>
      <c r="DV320" s="281"/>
      <c r="DW320" s="281"/>
      <c r="DX320" s="281" t="b">
        <f>AND(RMDF!EA320&gt;=0, RMDF!EA320&lt;=1-SUM(RMDF!Z320,RMDF!AG320,RMDF!AN320,RMDF!AU320,RMDF!BB320,RMDF!BI320,RMDF!BP320,RMDF!BW320,RMDF!CD320,RMDF!CK320,RMDF!CR320,RMDF!CY320,RMDF!DF320,RMDF!DM320,RMDF!DT320), RMDF!EA320=ROUND(RMDF!EA320,4))</f>
        <v>1</v>
      </c>
      <c r="DY320" s="317">
        <f>RMDF!DY320</f>
        <v>0</v>
      </c>
      <c r="DZ320" s="318" t="str">
        <f>IF(DY320=0,"",_xlfn.XLOOKUP(DY320,StatePicklist!$1:$1,StatePicklist!$3:$3,"NA",0))</f>
        <v/>
      </c>
      <c r="EA320" s="297" t="str">
        <f ca="1">IF(RMDF!DZ320="", "", IF(ISNUMBER(MATCH(RMDF!DZ320, INDIRECT(DZ320), 0)), "OK", "Invalid"))</f>
        <v/>
      </c>
      <c r="EB320" s="281"/>
      <c r="EC320" s="281"/>
      <c r="ED320" s="281"/>
      <c r="EE320" s="281" t="b">
        <f>AND(RMDF!EH320&gt;=0, RMDF!EH320&lt;=1-SUM(RMDF!Z320,RMDF!AG320,RMDF!AN320,RMDF!AU320,RMDF!BB320,RMDF!BI320,RMDF!BP320,RMDF!BW320,RMDF!CD320,RMDF!CK320,RMDF!CR320,RMDF!CY320,RMDF!DF320,RMDF!DM320,RMDF!DT320,RMDF!EA320), RMDF!EH320=ROUND(RMDF!EH320,4))</f>
        <v>1</v>
      </c>
      <c r="EF320" s="317">
        <f>RMDF!EF320</f>
        <v>0</v>
      </c>
      <c r="EG320" s="318" t="str">
        <f>IF(EF320=0,"",_xlfn.XLOOKUP(EF320,StatePicklist!$1:$1,StatePicklist!$3:$3,"NA",0))</f>
        <v/>
      </c>
      <c r="EH320" s="297" t="str">
        <f ca="1">IF(RMDF!EG320="", "", IF(ISNUMBER(MATCH(RMDF!EG320, INDIRECT(EG320), 0)), "OK", "Invalid"))</f>
        <v/>
      </c>
      <c r="EI320" s="281"/>
      <c r="EJ320" s="281"/>
      <c r="EK320" s="281"/>
      <c r="EL320" s="281" t="b">
        <f>AND(RMDF!EO320&gt;=0, RMDF!EO320&lt;=1-SUM(RMDF!Z320,RMDF!AG320,RMDF!AN320,RMDF!AU320,RMDF!BB320,RMDF!BI320,RMDF!BP320,RMDF!BW320,RMDF!CD320,RMDF!CK320,RMDF!CR320,RMDF!CY320,RMDF!DF320,RMDF!DM320,RMDF!DT320,RMDF!EA320,RMDF!EH320), RMDF!EO320=ROUND(RMDF!EO320,4))</f>
        <v>1</v>
      </c>
      <c r="EM320" s="317">
        <f>RMDF!EM320</f>
        <v>0</v>
      </c>
      <c r="EN320" s="318" t="str">
        <f>IF(EM320=0,"",_xlfn.XLOOKUP(EM320,StatePicklist!$1:$1,StatePicklist!$3:$3,"NA",0))</f>
        <v/>
      </c>
      <c r="EO320" s="297" t="str">
        <f ca="1">IF(RMDF!EN320="", "", IF(ISNUMBER(MATCH(RMDF!EN320, INDIRECT(EN320), 0)), "OK", "Invalid"))</f>
        <v/>
      </c>
      <c r="EP320" s="281"/>
      <c r="EQ320" s="281"/>
      <c r="ER320" s="281"/>
      <c r="ES320" s="281" t="b">
        <f>AND(RMDF!EV320&gt;=0, RMDF!EV320&lt;=1-SUM(RMDF!Z320,RMDF!AG320,RMDF!AN320,RMDF!AU320,RMDF!BB320,RMDF!BI320,RMDF!BP320,RMDF!BW320,RMDF!CD320,RMDF!CK320,RMDF!CR320,RMDF!CY320,RMDF!DF320,RMDF!DM320,RMDF!DT320,RMDF!EA320,RMDF!EH320,RMDF!EO320), RMDF!EV320=ROUND(RMDF!EV320,4))</f>
        <v>1</v>
      </c>
      <c r="ET320" s="317">
        <f>RMDF!ET320</f>
        <v>0</v>
      </c>
      <c r="EU320" s="318" t="str">
        <f>IF(ET320=0,"",_xlfn.XLOOKUP(ET320,StatePicklist!$1:$1,StatePicklist!$3:$3,"NA",0))</f>
        <v/>
      </c>
      <c r="EV320" s="297" t="str">
        <f ca="1">IF(RMDF!EU320="", "", IF(ISNUMBER(MATCH(RMDF!EU320, INDIRECT(EU320), 0)), "OK", "Invalid"))</f>
        <v/>
      </c>
      <c r="EW320" s="281"/>
      <c r="EX320" s="281"/>
      <c r="EY320" s="281"/>
      <c r="EZ320" s="281" t="b">
        <f>AND(RMDF!FC320&gt;=0, RMDF!FC320&lt;=1-SUM(RMDF!Z320,RMDF!AG320,RMDF!AN320,RMDF!AU320,RMDF!BB320,RMDF!BI320,RMDF!BP320,RMDF!BW320,RMDF!CD320,RMDF!CK320,RMDF!CR320,RMDF!CY320,RMDF!DF320,RMDF!DM320,RMDF!DT320,RMDF!EA320,RMDF!EH320,RMDF!EO320,RMDF!EV320), RMDF!FC320=ROUND(RMDF!FC320,4))</f>
        <v>1</v>
      </c>
      <c r="FA320" s="317">
        <f>RMDF!FA320</f>
        <v>0</v>
      </c>
      <c r="FB320" s="318" t="str">
        <f>IF(FA320=0,"",_xlfn.XLOOKUP(FA320,StatePicklist!$1:$1,StatePicklist!$3:$3,"NA",0))</f>
        <v/>
      </c>
      <c r="FC320" s="297" t="str">
        <f ca="1">IF(RMDF!FB320="", "", IF(ISNUMBER(MATCH(RMDF!FB320, INDIRECT(FB320), 0)), "OK", "Invalid"))</f>
        <v/>
      </c>
    </row>
    <row r="321" spans="1:159" s="205" customFormat="1" ht="39.9" customHeight="1" x14ac:dyDescent="0.25">
      <c r="A321" s="206"/>
      <c r="B321" s="196"/>
      <c r="C321" s="197"/>
      <c r="D321" s="198"/>
      <c r="E321" s="199"/>
      <c r="F321" s="200"/>
      <c r="G321" s="201"/>
      <c r="H321" s="292"/>
      <c r="I321" s="305">
        <f>RMDF!I321</f>
        <v>0</v>
      </c>
      <c r="J321" s="305" t="str">
        <f>IF(I321=ProductCode!$B$30,"PDReclPost",IF(OR(I321=ProductCode!$C$30,I321=ProductCode!$E$30,I321=ProductCode!$G$30),"PDPreCon",IF(OR(I321=ProductCode!$D$30,I321=ProductCode!$F$30),"PDNotReclPost","")))</f>
        <v/>
      </c>
      <c r="K321" s="305" t="str">
        <f t="shared" si="21"/>
        <v/>
      </c>
      <c r="L321" s="289"/>
      <c r="M321" s="305" t="str">
        <f t="shared" si="21"/>
        <v/>
      </c>
      <c r="N321" s="289" t="b">
        <f>AND(RMDF!N321&gt;=0, RMDF!N321&lt;=1-RMDF!L321, RMDF!N321=ROUND(RMDF!N321,4))</f>
        <v>1</v>
      </c>
      <c r="O321" s="286" t="str">
        <f>IF(P321="","",IF(I321="","",IF(LEFT(I321,13)="Reclaimed pos",RawMaterialCode!$E$569,RawMaterialCode!$E$568)))</f>
        <v>Reclaimed pre-consumer mixed fibers (RM0578)</v>
      </c>
      <c r="P321" s="295">
        <f t="shared" si="22"/>
        <v>1</v>
      </c>
      <c r="Q321" s="202"/>
      <c r="R321" s="203"/>
      <c r="S321" s="204" t="str">
        <f t="shared" si="23"/>
        <v/>
      </c>
      <c r="T321" s="281"/>
      <c r="U321" s="281"/>
      <c r="V321" s="281"/>
      <c r="W321" s="281"/>
      <c r="X321" s="317">
        <f>RMDF!X321</f>
        <v>0</v>
      </c>
      <c r="Y321" s="318" t="str">
        <f>IF(X321=0,"",_xlfn.XLOOKUP(X321,StatePicklist!$1:$1,StatePicklist!$3:$3,"NA",0))</f>
        <v/>
      </c>
      <c r="Z321" s="297" t="str">
        <f ca="1">IF(RMDF!Y321="", "", IF(ISNUMBER(MATCH(RMDF!Y321, INDIRECT(Y321), 0)), "OK", "Invalid"))</f>
        <v/>
      </c>
      <c r="AA321" s="281"/>
      <c r="AB321" s="281"/>
      <c r="AC321" s="281"/>
      <c r="AD321" s="281" t="b">
        <f>AND(RMDF!AG321&gt;=0, RMDF!AG321&lt;=1-RMDF!Z321, RMDF!AG321=ROUND(RMDF!AG321,4))</f>
        <v>1</v>
      </c>
      <c r="AE321" s="317">
        <f>RMDF!AE321</f>
        <v>0</v>
      </c>
      <c r="AF321" s="318" t="str">
        <f>IF(AE321=0,"",_xlfn.XLOOKUP(AE321,StatePicklist!$1:$1,StatePicklist!$3:$3,"NA",0))</f>
        <v/>
      </c>
      <c r="AG321" s="297" t="str">
        <f ca="1">IF(RMDF!AF321="", "", IF(ISNUMBER(MATCH(RMDF!AF321, INDIRECT(AF321), 0)), "OK", "Invalid"))</f>
        <v/>
      </c>
      <c r="AH321" s="281"/>
      <c r="AI321" s="281"/>
      <c r="AJ321" s="281"/>
      <c r="AK321" s="281" t="b">
        <f>AND(RMDF!AN321&gt;=0, RMDF!AN321&lt;=1-SUM(RMDF!Z321,RMDF!AG321), RMDF!AN321=ROUND(RMDF!AN321,4))</f>
        <v>1</v>
      </c>
      <c r="AL321" s="317">
        <f>RMDF!AL321</f>
        <v>0</v>
      </c>
      <c r="AM321" s="318" t="str">
        <f>IF(AL321=0,"",_xlfn.XLOOKUP(AL321,StatePicklist!$1:$1,StatePicklist!$3:$3,"NA",0))</f>
        <v/>
      </c>
      <c r="AN321" s="297" t="str">
        <f ca="1">IF(RMDF!AM321="", "", IF(ISNUMBER(MATCH(RMDF!AM321, INDIRECT(AM321), 0)), "OK", "Invalid"))</f>
        <v/>
      </c>
      <c r="AO321" s="281"/>
      <c r="AP321" s="281"/>
      <c r="AQ321" s="281"/>
      <c r="AR321" s="281" t="b">
        <f>AND(RMDF!AU321&gt;=0, RMDF!AU321&lt;=1-SUM(RMDF!Z321,RMDF!AG321,RMDF!AN321), RMDF!AU321=ROUND(RMDF!AU321,4))</f>
        <v>1</v>
      </c>
      <c r="AS321" s="317">
        <f>RMDF!AS321</f>
        <v>0</v>
      </c>
      <c r="AT321" s="318" t="str">
        <f>IF(AS321=0,"",_xlfn.XLOOKUP(AS321,StatePicklist!$1:$1,StatePicklist!$3:$3,"NA",0))</f>
        <v/>
      </c>
      <c r="AU321" s="297" t="str">
        <f ca="1">IF(RMDF!AT321="", "", IF(ISNUMBER(MATCH(RMDF!AT321, INDIRECT(AT321), 0)), "OK", "Invalid"))</f>
        <v/>
      </c>
      <c r="AV321" s="281"/>
      <c r="AW321" s="281"/>
      <c r="AX321" s="281"/>
      <c r="AY321" s="281" t="b">
        <f>AND(RMDF!BB321&gt;=0, RMDF!BB321&lt;=1-SUM(RMDF!Z321,RMDF!AG321,RMDF!AN321,RMDF!AU321), RMDF!BB321=ROUND(RMDF!BB321,4))</f>
        <v>1</v>
      </c>
      <c r="AZ321" s="317">
        <f>RMDF!AZ321</f>
        <v>0</v>
      </c>
      <c r="BA321" s="318" t="str">
        <f>IF(AZ321=0,"",_xlfn.XLOOKUP(AZ321,StatePicklist!$1:$1,StatePicklist!$3:$3,"NA",0))</f>
        <v/>
      </c>
      <c r="BB321" s="297" t="str">
        <f ca="1">IF(RMDF!BA321="", "", IF(ISNUMBER(MATCH(RMDF!BA321, INDIRECT(BA321), 0)), "OK", "Invalid"))</f>
        <v/>
      </c>
      <c r="BC321" s="281"/>
      <c r="BD321" s="281"/>
      <c r="BE321" s="281"/>
      <c r="BF321" s="281" t="b">
        <f>AND(RMDF!BI321&gt;=0, RMDF!BI321&lt;=1-SUM(RMDF!Z321,RMDF!AG321,RMDF!AN321,RMDF!AU321,RMDF!BB321), RMDF!BI321=ROUND(RMDF!BI321,4))</f>
        <v>1</v>
      </c>
      <c r="BG321" s="317">
        <f>RMDF!BG321</f>
        <v>0</v>
      </c>
      <c r="BH321" s="318" t="str">
        <f>IF(BG321=0,"",_xlfn.XLOOKUP(BG321,StatePicklist!$1:$1,StatePicklist!$3:$3,"NA",0))</f>
        <v/>
      </c>
      <c r="BI321" s="297" t="str">
        <f ca="1">IF(RMDF!BH321="", "", IF(ISNUMBER(MATCH(RMDF!BH321, INDIRECT(BH321), 0)), "OK", "Invalid"))</f>
        <v/>
      </c>
      <c r="BJ321" s="281"/>
      <c r="BK321" s="281"/>
      <c r="BL321" s="281"/>
      <c r="BM321" s="281" t="b">
        <f>AND(RMDF!BP321&gt;=0, RMDF!BP321&lt;=1-SUM(RMDF!Z321,RMDF!AG321,RMDF!AN321,RMDF!AU321,RMDF!BB321,RMDF!BI321), RMDF!BP321=ROUND(RMDF!BP321,4))</f>
        <v>1</v>
      </c>
      <c r="BN321" s="317">
        <f>RMDF!BN321</f>
        <v>0</v>
      </c>
      <c r="BO321" s="318" t="str">
        <f>IF(BN321=0,"",_xlfn.XLOOKUP(BN321,StatePicklist!$1:$1,StatePicklist!$3:$3,"NA",0))</f>
        <v/>
      </c>
      <c r="BP321" s="297" t="str">
        <f ca="1">IF(RMDF!BO321="", "", IF(ISNUMBER(MATCH(RMDF!BO321, INDIRECT(BO321), 0)), "OK", "Invalid"))</f>
        <v/>
      </c>
      <c r="BQ321" s="281"/>
      <c r="BR321" s="281"/>
      <c r="BS321" s="281"/>
      <c r="BT321" s="281" t="b">
        <f>AND(RMDF!BW321&gt;=0, RMDF!BW321&lt;=1-SUM(RMDF!Z321,RMDF!AG321,RMDF!AN321,RMDF!AU321,RMDF!BB321,RMDF!BI321,RMDF!BP321), RMDF!BW321=ROUND(RMDF!BW321,4))</f>
        <v>1</v>
      </c>
      <c r="BU321" s="317">
        <f>RMDF!BU321</f>
        <v>0</v>
      </c>
      <c r="BV321" s="318" t="str">
        <f>IF(BU321=0,"",_xlfn.XLOOKUP(BU321,StatePicklist!$1:$1,StatePicklist!$3:$3,"NA",0))</f>
        <v/>
      </c>
      <c r="BW321" s="297" t="str">
        <f ca="1">IF(RMDF!BV321="", "", IF(ISNUMBER(MATCH(RMDF!BV321, INDIRECT(BV321), 0)), "OK", "Invalid"))</f>
        <v/>
      </c>
      <c r="BX321" s="281"/>
      <c r="BY321" s="281"/>
      <c r="BZ321" s="281"/>
      <c r="CA321" s="281" t="b">
        <f>AND(RMDF!CD321&gt;=0, RMDF!CD321&lt;=1-SUM(RMDF!Z321,RMDF!AG321,RMDF!AN321,RMDF!AU321,RMDF!BB321,RMDF!BI321,RMDF!BP321,RMDF!BW321), RMDF!CD321=ROUND(RMDF!CD321,4))</f>
        <v>1</v>
      </c>
      <c r="CB321" s="317">
        <f>RMDF!CB321</f>
        <v>0</v>
      </c>
      <c r="CC321" s="318" t="str">
        <f>IF(CB321=0,"",_xlfn.XLOOKUP(CB321,StatePicklist!$1:$1,StatePicklist!$3:$3,"NA",0))</f>
        <v/>
      </c>
      <c r="CD321" s="297" t="str">
        <f ca="1">IF(RMDF!CC321="", "", IF(ISNUMBER(MATCH(RMDF!CC321, INDIRECT(CC321), 0)), "OK", "Invalid"))</f>
        <v/>
      </c>
      <c r="CE321" s="281"/>
      <c r="CF321" s="281"/>
      <c r="CG321" s="281"/>
      <c r="CH321" s="281" t="b">
        <f>AND(RMDF!CK321&gt;=0, RMDF!CK321&lt;=1-SUM(RMDF!Z321,RMDF!AG321,RMDF!AN321,RMDF!AU321,RMDF!BB321,RMDF!BI321,RMDF!BP321,RMDF!BW321,RMDF!CD321), RMDF!CK321=ROUND(RMDF!CK321,4))</f>
        <v>1</v>
      </c>
      <c r="CI321" s="317">
        <f>RMDF!CI321</f>
        <v>0</v>
      </c>
      <c r="CJ321" s="318" t="str">
        <f>IF(CI321=0,"",_xlfn.XLOOKUP(CI321,StatePicklist!$1:$1,StatePicklist!$3:$3,"NA",0))</f>
        <v/>
      </c>
      <c r="CK321" s="297" t="str">
        <f ca="1">IF(RMDF!CJ321="", "", IF(ISNUMBER(MATCH(RMDF!CJ321, INDIRECT(CJ321), 0)), "OK", "Invalid"))</f>
        <v/>
      </c>
      <c r="CL321" s="281"/>
      <c r="CM321" s="281"/>
      <c r="CN321" s="281"/>
      <c r="CO321" s="281" t="b">
        <f>AND(RMDF!CR321&gt;=0, RMDF!CR321&lt;=1-SUM(RMDF!Z321,RMDF!AG321,RMDF!AN321,RMDF!AU321,RMDF!BB321,RMDF!BI321,RMDF!BP321,RMDF!BW321,RMDF!CD321,RMDF!CK321), RMDF!CR321=ROUND(RMDF!CR321,4))</f>
        <v>1</v>
      </c>
      <c r="CP321" s="317">
        <f>RMDF!CP321</f>
        <v>0</v>
      </c>
      <c r="CQ321" s="318" t="str">
        <f>IF(CP321=0,"",_xlfn.XLOOKUP(CP321,StatePicklist!$1:$1,StatePicklist!$3:$3,"NA",0))</f>
        <v/>
      </c>
      <c r="CR321" s="297" t="str">
        <f ca="1">IF(RMDF!CQ321="", "", IF(ISNUMBER(MATCH(RMDF!CQ321, INDIRECT(CQ321), 0)), "OK", "Invalid"))</f>
        <v/>
      </c>
      <c r="CS321" s="281"/>
      <c r="CT321" s="281"/>
      <c r="CU321" s="281"/>
      <c r="CV321" s="281" t="b">
        <f>AND(RMDF!CY321&gt;=0, RMDF!CY321&lt;=1-SUM(RMDF!Z321,RMDF!AG321,RMDF!AN321,RMDF!AU321,RMDF!BB321,RMDF!BI321,RMDF!BP321,RMDF!BW321,RMDF!CD321,RMDF!CK321,RMDF!CR321), RMDF!CY321=ROUND(RMDF!CY321,4))</f>
        <v>1</v>
      </c>
      <c r="CW321" s="317">
        <f>RMDF!CW321</f>
        <v>0</v>
      </c>
      <c r="CX321" s="318" t="str">
        <f>IF(CW321=0,"",_xlfn.XLOOKUP(CW321,StatePicklist!$1:$1,StatePicklist!$3:$3,"NA",0))</f>
        <v/>
      </c>
      <c r="CY321" s="297" t="str">
        <f ca="1">IF(RMDF!CX321="", "", IF(ISNUMBER(MATCH(RMDF!CX321, INDIRECT(CX321), 0)), "OK", "Invalid"))</f>
        <v/>
      </c>
      <c r="CZ321" s="281"/>
      <c r="DA321" s="281"/>
      <c r="DB321" s="281"/>
      <c r="DC321" s="281" t="b">
        <f>AND(RMDF!DF321&gt;=0, RMDF!DF321&lt;=1-SUM(RMDF!Z321,RMDF!AG321,RMDF!AN321,RMDF!AU321,RMDF!BB321,RMDF!BI321,RMDF!BP321,RMDF!BW321,RMDF!CD321,RMDF!CK321,RMDF!CR321,RMDF!CY321), RMDF!DF321=ROUND(RMDF!DF321,4))</f>
        <v>1</v>
      </c>
      <c r="DD321" s="317">
        <f>RMDF!DD321</f>
        <v>0</v>
      </c>
      <c r="DE321" s="318" t="str">
        <f>IF(DD321=0,"",_xlfn.XLOOKUP(DD321,StatePicklist!$1:$1,StatePicklist!$3:$3,"NA",0))</f>
        <v/>
      </c>
      <c r="DF321" s="297" t="str">
        <f ca="1">IF(RMDF!DE321="", "", IF(ISNUMBER(MATCH(RMDF!DE321, INDIRECT(DE321), 0)), "OK", "Invalid"))</f>
        <v/>
      </c>
      <c r="DG321" s="281"/>
      <c r="DH321" s="281"/>
      <c r="DI321" s="281"/>
      <c r="DJ321" s="281" t="b">
        <f>AND(RMDF!DM321&gt;=0, RMDF!DM321&lt;=1-SUM(RMDF!Z321,RMDF!AG321,RMDF!AN321,RMDF!AU321,RMDF!BB321,RMDF!BI321,RMDF!BP321,RMDF!BW321,RMDF!CD321,RMDF!CK321,RMDF!CR321,RMDF!CY321,RMDF!DF321), RMDF!DM321=ROUND(RMDF!DM321,4))</f>
        <v>1</v>
      </c>
      <c r="DK321" s="317">
        <f>RMDF!DK321</f>
        <v>0</v>
      </c>
      <c r="DL321" s="318" t="str">
        <f>IF(DK321=0,"",_xlfn.XLOOKUP(DK321,StatePicklist!$1:$1,StatePicklist!$3:$3,"NA",0))</f>
        <v/>
      </c>
      <c r="DM321" s="297" t="str">
        <f ca="1">IF(RMDF!DL321="", "", IF(ISNUMBER(MATCH(RMDF!DL321, INDIRECT(DL321), 0)), "OK", "Invalid"))</f>
        <v/>
      </c>
      <c r="DN321" s="281"/>
      <c r="DO321" s="281"/>
      <c r="DP321" s="281"/>
      <c r="DQ321" s="281" t="b">
        <f>AND(RMDF!DT321&gt;=0, RMDF!DT321&lt;=1-SUM(RMDF!Z321,RMDF!AG321,RMDF!AN321,RMDF!AU321,RMDF!BB321,RMDF!BI321,RMDF!BP321,RMDF!BW321,RMDF!CD321,RMDF!CK321,RMDF!CR321,RMDF!CY321,RMDF!DF321,RMDF!DM321), RMDF!DT321=ROUND(RMDF!DT321,4))</f>
        <v>1</v>
      </c>
      <c r="DR321" s="317">
        <f>RMDF!DR321</f>
        <v>0</v>
      </c>
      <c r="DS321" s="318" t="str">
        <f>IF(DR321=0,"",_xlfn.XLOOKUP(DR321,StatePicklist!$1:$1,StatePicklist!$3:$3,"NA",0))</f>
        <v/>
      </c>
      <c r="DT321" s="297" t="str">
        <f ca="1">IF(RMDF!DS321="", "", IF(ISNUMBER(MATCH(RMDF!DS321, INDIRECT(DS321), 0)), "OK", "Invalid"))</f>
        <v/>
      </c>
      <c r="DU321" s="281"/>
      <c r="DV321" s="281"/>
      <c r="DW321" s="281"/>
      <c r="DX321" s="281" t="b">
        <f>AND(RMDF!EA321&gt;=0, RMDF!EA321&lt;=1-SUM(RMDF!Z321,RMDF!AG321,RMDF!AN321,RMDF!AU321,RMDF!BB321,RMDF!BI321,RMDF!BP321,RMDF!BW321,RMDF!CD321,RMDF!CK321,RMDF!CR321,RMDF!CY321,RMDF!DF321,RMDF!DM321,RMDF!DT321), RMDF!EA321=ROUND(RMDF!EA321,4))</f>
        <v>1</v>
      </c>
      <c r="DY321" s="317">
        <f>RMDF!DY321</f>
        <v>0</v>
      </c>
      <c r="DZ321" s="318" t="str">
        <f>IF(DY321=0,"",_xlfn.XLOOKUP(DY321,StatePicklist!$1:$1,StatePicklist!$3:$3,"NA",0))</f>
        <v/>
      </c>
      <c r="EA321" s="297" t="str">
        <f ca="1">IF(RMDF!DZ321="", "", IF(ISNUMBER(MATCH(RMDF!DZ321, INDIRECT(DZ321), 0)), "OK", "Invalid"))</f>
        <v/>
      </c>
      <c r="EB321" s="281"/>
      <c r="EC321" s="281"/>
      <c r="ED321" s="281"/>
      <c r="EE321" s="281" t="b">
        <f>AND(RMDF!EH321&gt;=0, RMDF!EH321&lt;=1-SUM(RMDF!Z321,RMDF!AG321,RMDF!AN321,RMDF!AU321,RMDF!BB321,RMDF!BI321,RMDF!BP321,RMDF!BW321,RMDF!CD321,RMDF!CK321,RMDF!CR321,RMDF!CY321,RMDF!DF321,RMDF!DM321,RMDF!DT321,RMDF!EA321), RMDF!EH321=ROUND(RMDF!EH321,4))</f>
        <v>1</v>
      </c>
      <c r="EF321" s="317">
        <f>RMDF!EF321</f>
        <v>0</v>
      </c>
      <c r="EG321" s="318" t="str">
        <f>IF(EF321=0,"",_xlfn.XLOOKUP(EF321,StatePicklist!$1:$1,StatePicklist!$3:$3,"NA",0))</f>
        <v/>
      </c>
      <c r="EH321" s="297" t="str">
        <f ca="1">IF(RMDF!EG321="", "", IF(ISNUMBER(MATCH(RMDF!EG321, INDIRECT(EG321), 0)), "OK", "Invalid"))</f>
        <v/>
      </c>
      <c r="EI321" s="281"/>
      <c r="EJ321" s="281"/>
      <c r="EK321" s="281"/>
      <c r="EL321" s="281" t="b">
        <f>AND(RMDF!EO321&gt;=0, RMDF!EO321&lt;=1-SUM(RMDF!Z321,RMDF!AG321,RMDF!AN321,RMDF!AU321,RMDF!BB321,RMDF!BI321,RMDF!BP321,RMDF!BW321,RMDF!CD321,RMDF!CK321,RMDF!CR321,RMDF!CY321,RMDF!DF321,RMDF!DM321,RMDF!DT321,RMDF!EA321,RMDF!EH321), RMDF!EO321=ROUND(RMDF!EO321,4))</f>
        <v>1</v>
      </c>
      <c r="EM321" s="317">
        <f>RMDF!EM321</f>
        <v>0</v>
      </c>
      <c r="EN321" s="318" t="str">
        <f>IF(EM321=0,"",_xlfn.XLOOKUP(EM321,StatePicklist!$1:$1,StatePicklist!$3:$3,"NA",0))</f>
        <v/>
      </c>
      <c r="EO321" s="297" t="str">
        <f ca="1">IF(RMDF!EN321="", "", IF(ISNUMBER(MATCH(RMDF!EN321, INDIRECT(EN321), 0)), "OK", "Invalid"))</f>
        <v/>
      </c>
      <c r="EP321" s="281"/>
      <c r="EQ321" s="281"/>
      <c r="ER321" s="281"/>
      <c r="ES321" s="281" t="b">
        <f>AND(RMDF!EV321&gt;=0, RMDF!EV321&lt;=1-SUM(RMDF!Z321,RMDF!AG321,RMDF!AN321,RMDF!AU321,RMDF!BB321,RMDF!BI321,RMDF!BP321,RMDF!BW321,RMDF!CD321,RMDF!CK321,RMDF!CR321,RMDF!CY321,RMDF!DF321,RMDF!DM321,RMDF!DT321,RMDF!EA321,RMDF!EH321,RMDF!EO321), RMDF!EV321=ROUND(RMDF!EV321,4))</f>
        <v>1</v>
      </c>
      <c r="ET321" s="317">
        <f>RMDF!ET321</f>
        <v>0</v>
      </c>
      <c r="EU321" s="318" t="str">
        <f>IF(ET321=0,"",_xlfn.XLOOKUP(ET321,StatePicklist!$1:$1,StatePicklist!$3:$3,"NA",0))</f>
        <v/>
      </c>
      <c r="EV321" s="297" t="str">
        <f ca="1">IF(RMDF!EU321="", "", IF(ISNUMBER(MATCH(RMDF!EU321, INDIRECT(EU321), 0)), "OK", "Invalid"))</f>
        <v/>
      </c>
      <c r="EW321" s="281"/>
      <c r="EX321" s="281"/>
      <c r="EY321" s="281"/>
      <c r="EZ321" s="281" t="b">
        <f>AND(RMDF!FC321&gt;=0, RMDF!FC321&lt;=1-SUM(RMDF!Z321,RMDF!AG321,RMDF!AN321,RMDF!AU321,RMDF!BB321,RMDF!BI321,RMDF!BP321,RMDF!BW321,RMDF!CD321,RMDF!CK321,RMDF!CR321,RMDF!CY321,RMDF!DF321,RMDF!DM321,RMDF!DT321,RMDF!EA321,RMDF!EH321,RMDF!EO321,RMDF!EV321), RMDF!FC321=ROUND(RMDF!FC321,4))</f>
        <v>1</v>
      </c>
      <c r="FA321" s="317">
        <f>RMDF!FA321</f>
        <v>0</v>
      </c>
      <c r="FB321" s="318" t="str">
        <f>IF(FA321=0,"",_xlfn.XLOOKUP(FA321,StatePicklist!$1:$1,StatePicklist!$3:$3,"NA",0))</f>
        <v/>
      </c>
      <c r="FC321" s="297" t="str">
        <f ca="1">IF(RMDF!FB321="", "", IF(ISNUMBER(MATCH(RMDF!FB321, INDIRECT(FB321), 0)), "OK", "Invalid"))</f>
        <v/>
      </c>
    </row>
    <row r="322" spans="1:159" s="205" customFormat="1" ht="39.9" customHeight="1" x14ac:dyDescent="0.25">
      <c r="A322" s="206"/>
      <c r="B322" s="196"/>
      <c r="C322" s="197"/>
      <c r="D322" s="198"/>
      <c r="E322" s="199"/>
      <c r="F322" s="200"/>
      <c r="G322" s="201"/>
      <c r="H322" s="292"/>
      <c r="I322" s="305">
        <f>RMDF!I322</f>
        <v>0</v>
      </c>
      <c r="J322" s="305" t="str">
        <f>IF(I322=ProductCode!$B$30,"PDReclPost",IF(OR(I322=ProductCode!$C$30,I322=ProductCode!$E$30,I322=ProductCode!$G$30),"PDPreCon",IF(OR(I322=ProductCode!$D$30,I322=ProductCode!$F$30),"PDNotReclPost","")))</f>
        <v/>
      </c>
      <c r="K322" s="305" t="str">
        <f t="shared" si="21"/>
        <v/>
      </c>
      <c r="L322" s="289"/>
      <c r="M322" s="305" t="str">
        <f t="shared" si="21"/>
        <v/>
      </c>
      <c r="N322" s="289" t="b">
        <f>AND(RMDF!N322&gt;=0, RMDF!N322&lt;=1-RMDF!L322, RMDF!N322=ROUND(RMDF!N322,4))</f>
        <v>1</v>
      </c>
      <c r="O322" s="286" t="str">
        <f>IF(P322="","",IF(I322="","",IF(LEFT(I322,13)="Reclaimed pos",RawMaterialCode!$E$569,RawMaterialCode!$E$568)))</f>
        <v>Reclaimed pre-consumer mixed fibers (RM0578)</v>
      </c>
      <c r="P322" s="295">
        <f t="shared" si="22"/>
        <v>1</v>
      </c>
      <c r="Q322" s="202"/>
      <c r="R322" s="203"/>
      <c r="S322" s="204" t="str">
        <f t="shared" si="23"/>
        <v/>
      </c>
      <c r="T322" s="281"/>
      <c r="U322" s="281"/>
      <c r="V322" s="281"/>
      <c r="W322" s="281"/>
      <c r="X322" s="317">
        <f>RMDF!X322</f>
        <v>0</v>
      </c>
      <c r="Y322" s="318" t="str">
        <f>IF(X322=0,"",_xlfn.XLOOKUP(X322,StatePicklist!$1:$1,StatePicklist!$3:$3,"NA",0))</f>
        <v/>
      </c>
      <c r="Z322" s="297" t="str">
        <f ca="1">IF(RMDF!Y322="", "", IF(ISNUMBER(MATCH(RMDF!Y322, INDIRECT(Y322), 0)), "OK", "Invalid"))</f>
        <v/>
      </c>
      <c r="AA322" s="281"/>
      <c r="AB322" s="281"/>
      <c r="AC322" s="281"/>
      <c r="AD322" s="281" t="b">
        <f>AND(RMDF!AG322&gt;=0, RMDF!AG322&lt;=1-RMDF!Z322, RMDF!AG322=ROUND(RMDF!AG322,4))</f>
        <v>1</v>
      </c>
      <c r="AE322" s="317">
        <f>RMDF!AE322</f>
        <v>0</v>
      </c>
      <c r="AF322" s="318" t="str">
        <f>IF(AE322=0,"",_xlfn.XLOOKUP(AE322,StatePicklist!$1:$1,StatePicklist!$3:$3,"NA",0))</f>
        <v/>
      </c>
      <c r="AG322" s="297" t="str">
        <f ca="1">IF(RMDF!AF322="", "", IF(ISNUMBER(MATCH(RMDF!AF322, INDIRECT(AF322), 0)), "OK", "Invalid"))</f>
        <v/>
      </c>
      <c r="AH322" s="281"/>
      <c r="AI322" s="281"/>
      <c r="AJ322" s="281"/>
      <c r="AK322" s="281" t="b">
        <f>AND(RMDF!AN322&gt;=0, RMDF!AN322&lt;=1-SUM(RMDF!Z322,RMDF!AG322), RMDF!AN322=ROUND(RMDF!AN322,4))</f>
        <v>1</v>
      </c>
      <c r="AL322" s="317">
        <f>RMDF!AL322</f>
        <v>0</v>
      </c>
      <c r="AM322" s="318" t="str">
        <f>IF(AL322=0,"",_xlfn.XLOOKUP(AL322,StatePicklist!$1:$1,StatePicklist!$3:$3,"NA",0))</f>
        <v/>
      </c>
      <c r="AN322" s="297" t="str">
        <f ca="1">IF(RMDF!AM322="", "", IF(ISNUMBER(MATCH(RMDF!AM322, INDIRECT(AM322), 0)), "OK", "Invalid"))</f>
        <v/>
      </c>
      <c r="AO322" s="281"/>
      <c r="AP322" s="281"/>
      <c r="AQ322" s="281"/>
      <c r="AR322" s="281" t="b">
        <f>AND(RMDF!AU322&gt;=0, RMDF!AU322&lt;=1-SUM(RMDF!Z322,RMDF!AG322,RMDF!AN322), RMDF!AU322=ROUND(RMDF!AU322,4))</f>
        <v>1</v>
      </c>
      <c r="AS322" s="317">
        <f>RMDF!AS322</f>
        <v>0</v>
      </c>
      <c r="AT322" s="318" t="str">
        <f>IF(AS322=0,"",_xlfn.XLOOKUP(AS322,StatePicklist!$1:$1,StatePicklist!$3:$3,"NA",0))</f>
        <v/>
      </c>
      <c r="AU322" s="297" t="str">
        <f ca="1">IF(RMDF!AT322="", "", IF(ISNUMBER(MATCH(RMDF!AT322, INDIRECT(AT322), 0)), "OK", "Invalid"))</f>
        <v/>
      </c>
      <c r="AV322" s="281"/>
      <c r="AW322" s="281"/>
      <c r="AX322" s="281"/>
      <c r="AY322" s="281" t="b">
        <f>AND(RMDF!BB322&gt;=0, RMDF!BB322&lt;=1-SUM(RMDF!Z322,RMDF!AG322,RMDF!AN322,RMDF!AU322), RMDF!BB322=ROUND(RMDF!BB322,4))</f>
        <v>1</v>
      </c>
      <c r="AZ322" s="317">
        <f>RMDF!AZ322</f>
        <v>0</v>
      </c>
      <c r="BA322" s="318" t="str">
        <f>IF(AZ322=0,"",_xlfn.XLOOKUP(AZ322,StatePicklist!$1:$1,StatePicklist!$3:$3,"NA",0))</f>
        <v/>
      </c>
      <c r="BB322" s="297" t="str">
        <f ca="1">IF(RMDF!BA322="", "", IF(ISNUMBER(MATCH(RMDF!BA322, INDIRECT(BA322), 0)), "OK", "Invalid"))</f>
        <v/>
      </c>
      <c r="BC322" s="281"/>
      <c r="BD322" s="281"/>
      <c r="BE322" s="281"/>
      <c r="BF322" s="281" t="b">
        <f>AND(RMDF!BI322&gt;=0, RMDF!BI322&lt;=1-SUM(RMDF!Z322,RMDF!AG322,RMDF!AN322,RMDF!AU322,RMDF!BB322), RMDF!BI322=ROUND(RMDF!BI322,4))</f>
        <v>1</v>
      </c>
      <c r="BG322" s="317">
        <f>RMDF!BG322</f>
        <v>0</v>
      </c>
      <c r="BH322" s="318" t="str">
        <f>IF(BG322=0,"",_xlfn.XLOOKUP(BG322,StatePicklist!$1:$1,StatePicklist!$3:$3,"NA",0))</f>
        <v/>
      </c>
      <c r="BI322" s="297" t="str">
        <f ca="1">IF(RMDF!BH322="", "", IF(ISNUMBER(MATCH(RMDF!BH322, INDIRECT(BH322), 0)), "OK", "Invalid"))</f>
        <v/>
      </c>
      <c r="BJ322" s="281"/>
      <c r="BK322" s="281"/>
      <c r="BL322" s="281"/>
      <c r="BM322" s="281" t="b">
        <f>AND(RMDF!BP322&gt;=0, RMDF!BP322&lt;=1-SUM(RMDF!Z322,RMDF!AG322,RMDF!AN322,RMDF!AU322,RMDF!BB322,RMDF!BI322), RMDF!BP322=ROUND(RMDF!BP322,4))</f>
        <v>1</v>
      </c>
      <c r="BN322" s="317">
        <f>RMDF!BN322</f>
        <v>0</v>
      </c>
      <c r="BO322" s="318" t="str">
        <f>IF(BN322=0,"",_xlfn.XLOOKUP(BN322,StatePicklist!$1:$1,StatePicklist!$3:$3,"NA",0))</f>
        <v/>
      </c>
      <c r="BP322" s="297" t="str">
        <f ca="1">IF(RMDF!BO322="", "", IF(ISNUMBER(MATCH(RMDF!BO322, INDIRECT(BO322), 0)), "OK", "Invalid"))</f>
        <v/>
      </c>
      <c r="BQ322" s="281"/>
      <c r="BR322" s="281"/>
      <c r="BS322" s="281"/>
      <c r="BT322" s="281" t="b">
        <f>AND(RMDF!BW322&gt;=0, RMDF!BW322&lt;=1-SUM(RMDF!Z322,RMDF!AG322,RMDF!AN322,RMDF!AU322,RMDF!BB322,RMDF!BI322,RMDF!BP322), RMDF!BW322=ROUND(RMDF!BW322,4))</f>
        <v>1</v>
      </c>
      <c r="BU322" s="317">
        <f>RMDF!BU322</f>
        <v>0</v>
      </c>
      <c r="BV322" s="318" t="str">
        <f>IF(BU322=0,"",_xlfn.XLOOKUP(BU322,StatePicklist!$1:$1,StatePicklist!$3:$3,"NA",0))</f>
        <v/>
      </c>
      <c r="BW322" s="297" t="str">
        <f ca="1">IF(RMDF!BV322="", "", IF(ISNUMBER(MATCH(RMDF!BV322, INDIRECT(BV322), 0)), "OK", "Invalid"))</f>
        <v/>
      </c>
      <c r="BX322" s="281"/>
      <c r="BY322" s="281"/>
      <c r="BZ322" s="281"/>
      <c r="CA322" s="281" t="b">
        <f>AND(RMDF!CD322&gt;=0, RMDF!CD322&lt;=1-SUM(RMDF!Z322,RMDF!AG322,RMDF!AN322,RMDF!AU322,RMDF!BB322,RMDF!BI322,RMDF!BP322,RMDF!BW322), RMDF!CD322=ROUND(RMDF!CD322,4))</f>
        <v>1</v>
      </c>
      <c r="CB322" s="317">
        <f>RMDF!CB322</f>
        <v>0</v>
      </c>
      <c r="CC322" s="318" t="str">
        <f>IF(CB322=0,"",_xlfn.XLOOKUP(CB322,StatePicklist!$1:$1,StatePicklist!$3:$3,"NA",0))</f>
        <v/>
      </c>
      <c r="CD322" s="297" t="str">
        <f ca="1">IF(RMDF!CC322="", "", IF(ISNUMBER(MATCH(RMDF!CC322, INDIRECT(CC322), 0)), "OK", "Invalid"))</f>
        <v/>
      </c>
      <c r="CE322" s="281"/>
      <c r="CF322" s="281"/>
      <c r="CG322" s="281"/>
      <c r="CH322" s="281" t="b">
        <f>AND(RMDF!CK322&gt;=0, RMDF!CK322&lt;=1-SUM(RMDF!Z322,RMDF!AG322,RMDF!AN322,RMDF!AU322,RMDF!BB322,RMDF!BI322,RMDF!BP322,RMDF!BW322,RMDF!CD322), RMDF!CK322=ROUND(RMDF!CK322,4))</f>
        <v>1</v>
      </c>
      <c r="CI322" s="317">
        <f>RMDF!CI322</f>
        <v>0</v>
      </c>
      <c r="CJ322" s="318" t="str">
        <f>IF(CI322=0,"",_xlfn.XLOOKUP(CI322,StatePicklist!$1:$1,StatePicklist!$3:$3,"NA",0))</f>
        <v/>
      </c>
      <c r="CK322" s="297" t="str">
        <f ca="1">IF(RMDF!CJ322="", "", IF(ISNUMBER(MATCH(RMDF!CJ322, INDIRECT(CJ322), 0)), "OK", "Invalid"))</f>
        <v/>
      </c>
      <c r="CL322" s="281"/>
      <c r="CM322" s="281"/>
      <c r="CN322" s="281"/>
      <c r="CO322" s="281" t="b">
        <f>AND(RMDF!CR322&gt;=0, RMDF!CR322&lt;=1-SUM(RMDF!Z322,RMDF!AG322,RMDF!AN322,RMDF!AU322,RMDF!BB322,RMDF!BI322,RMDF!BP322,RMDF!BW322,RMDF!CD322,RMDF!CK322), RMDF!CR322=ROUND(RMDF!CR322,4))</f>
        <v>1</v>
      </c>
      <c r="CP322" s="317">
        <f>RMDF!CP322</f>
        <v>0</v>
      </c>
      <c r="CQ322" s="318" t="str">
        <f>IF(CP322=0,"",_xlfn.XLOOKUP(CP322,StatePicklist!$1:$1,StatePicklist!$3:$3,"NA",0))</f>
        <v/>
      </c>
      <c r="CR322" s="297" t="str">
        <f ca="1">IF(RMDF!CQ322="", "", IF(ISNUMBER(MATCH(RMDF!CQ322, INDIRECT(CQ322), 0)), "OK", "Invalid"))</f>
        <v/>
      </c>
      <c r="CS322" s="281"/>
      <c r="CT322" s="281"/>
      <c r="CU322" s="281"/>
      <c r="CV322" s="281" t="b">
        <f>AND(RMDF!CY322&gt;=0, RMDF!CY322&lt;=1-SUM(RMDF!Z322,RMDF!AG322,RMDF!AN322,RMDF!AU322,RMDF!BB322,RMDF!BI322,RMDF!BP322,RMDF!BW322,RMDF!CD322,RMDF!CK322,RMDF!CR322), RMDF!CY322=ROUND(RMDF!CY322,4))</f>
        <v>1</v>
      </c>
      <c r="CW322" s="317">
        <f>RMDF!CW322</f>
        <v>0</v>
      </c>
      <c r="CX322" s="318" t="str">
        <f>IF(CW322=0,"",_xlfn.XLOOKUP(CW322,StatePicklist!$1:$1,StatePicklist!$3:$3,"NA",0))</f>
        <v/>
      </c>
      <c r="CY322" s="297" t="str">
        <f ca="1">IF(RMDF!CX322="", "", IF(ISNUMBER(MATCH(RMDF!CX322, INDIRECT(CX322), 0)), "OK", "Invalid"))</f>
        <v/>
      </c>
      <c r="CZ322" s="281"/>
      <c r="DA322" s="281"/>
      <c r="DB322" s="281"/>
      <c r="DC322" s="281" t="b">
        <f>AND(RMDF!DF322&gt;=0, RMDF!DF322&lt;=1-SUM(RMDF!Z322,RMDF!AG322,RMDF!AN322,RMDF!AU322,RMDF!BB322,RMDF!BI322,RMDF!BP322,RMDF!BW322,RMDF!CD322,RMDF!CK322,RMDF!CR322,RMDF!CY322), RMDF!DF322=ROUND(RMDF!DF322,4))</f>
        <v>1</v>
      </c>
      <c r="DD322" s="317">
        <f>RMDF!DD322</f>
        <v>0</v>
      </c>
      <c r="DE322" s="318" t="str">
        <f>IF(DD322=0,"",_xlfn.XLOOKUP(DD322,StatePicklist!$1:$1,StatePicklist!$3:$3,"NA",0))</f>
        <v/>
      </c>
      <c r="DF322" s="297" t="str">
        <f ca="1">IF(RMDF!DE322="", "", IF(ISNUMBER(MATCH(RMDF!DE322, INDIRECT(DE322), 0)), "OK", "Invalid"))</f>
        <v/>
      </c>
      <c r="DG322" s="281"/>
      <c r="DH322" s="281"/>
      <c r="DI322" s="281"/>
      <c r="DJ322" s="281" t="b">
        <f>AND(RMDF!DM322&gt;=0, RMDF!DM322&lt;=1-SUM(RMDF!Z322,RMDF!AG322,RMDF!AN322,RMDF!AU322,RMDF!BB322,RMDF!BI322,RMDF!BP322,RMDF!BW322,RMDF!CD322,RMDF!CK322,RMDF!CR322,RMDF!CY322,RMDF!DF322), RMDF!DM322=ROUND(RMDF!DM322,4))</f>
        <v>1</v>
      </c>
      <c r="DK322" s="317">
        <f>RMDF!DK322</f>
        <v>0</v>
      </c>
      <c r="DL322" s="318" t="str">
        <f>IF(DK322=0,"",_xlfn.XLOOKUP(DK322,StatePicklist!$1:$1,StatePicklist!$3:$3,"NA",0))</f>
        <v/>
      </c>
      <c r="DM322" s="297" t="str">
        <f ca="1">IF(RMDF!DL322="", "", IF(ISNUMBER(MATCH(RMDF!DL322, INDIRECT(DL322), 0)), "OK", "Invalid"))</f>
        <v/>
      </c>
      <c r="DN322" s="281"/>
      <c r="DO322" s="281"/>
      <c r="DP322" s="281"/>
      <c r="DQ322" s="281" t="b">
        <f>AND(RMDF!DT322&gt;=0, RMDF!DT322&lt;=1-SUM(RMDF!Z322,RMDF!AG322,RMDF!AN322,RMDF!AU322,RMDF!BB322,RMDF!BI322,RMDF!BP322,RMDF!BW322,RMDF!CD322,RMDF!CK322,RMDF!CR322,RMDF!CY322,RMDF!DF322,RMDF!DM322), RMDF!DT322=ROUND(RMDF!DT322,4))</f>
        <v>1</v>
      </c>
      <c r="DR322" s="317">
        <f>RMDF!DR322</f>
        <v>0</v>
      </c>
      <c r="DS322" s="318" t="str">
        <f>IF(DR322=0,"",_xlfn.XLOOKUP(DR322,StatePicklist!$1:$1,StatePicklist!$3:$3,"NA",0))</f>
        <v/>
      </c>
      <c r="DT322" s="297" t="str">
        <f ca="1">IF(RMDF!DS322="", "", IF(ISNUMBER(MATCH(RMDF!DS322, INDIRECT(DS322), 0)), "OK", "Invalid"))</f>
        <v/>
      </c>
      <c r="DU322" s="281"/>
      <c r="DV322" s="281"/>
      <c r="DW322" s="281"/>
      <c r="DX322" s="281" t="b">
        <f>AND(RMDF!EA322&gt;=0, RMDF!EA322&lt;=1-SUM(RMDF!Z322,RMDF!AG322,RMDF!AN322,RMDF!AU322,RMDF!BB322,RMDF!BI322,RMDF!BP322,RMDF!BW322,RMDF!CD322,RMDF!CK322,RMDF!CR322,RMDF!CY322,RMDF!DF322,RMDF!DM322,RMDF!DT322), RMDF!EA322=ROUND(RMDF!EA322,4))</f>
        <v>1</v>
      </c>
      <c r="DY322" s="317">
        <f>RMDF!DY322</f>
        <v>0</v>
      </c>
      <c r="DZ322" s="318" t="str">
        <f>IF(DY322=0,"",_xlfn.XLOOKUP(DY322,StatePicklist!$1:$1,StatePicklist!$3:$3,"NA",0))</f>
        <v/>
      </c>
      <c r="EA322" s="297" t="str">
        <f ca="1">IF(RMDF!DZ322="", "", IF(ISNUMBER(MATCH(RMDF!DZ322, INDIRECT(DZ322), 0)), "OK", "Invalid"))</f>
        <v/>
      </c>
      <c r="EB322" s="281"/>
      <c r="EC322" s="281"/>
      <c r="ED322" s="281"/>
      <c r="EE322" s="281" t="b">
        <f>AND(RMDF!EH322&gt;=0, RMDF!EH322&lt;=1-SUM(RMDF!Z322,RMDF!AG322,RMDF!AN322,RMDF!AU322,RMDF!BB322,RMDF!BI322,RMDF!BP322,RMDF!BW322,RMDF!CD322,RMDF!CK322,RMDF!CR322,RMDF!CY322,RMDF!DF322,RMDF!DM322,RMDF!DT322,RMDF!EA322), RMDF!EH322=ROUND(RMDF!EH322,4))</f>
        <v>1</v>
      </c>
      <c r="EF322" s="317">
        <f>RMDF!EF322</f>
        <v>0</v>
      </c>
      <c r="EG322" s="318" t="str">
        <f>IF(EF322=0,"",_xlfn.XLOOKUP(EF322,StatePicklist!$1:$1,StatePicklist!$3:$3,"NA",0))</f>
        <v/>
      </c>
      <c r="EH322" s="297" t="str">
        <f ca="1">IF(RMDF!EG322="", "", IF(ISNUMBER(MATCH(RMDF!EG322, INDIRECT(EG322), 0)), "OK", "Invalid"))</f>
        <v/>
      </c>
      <c r="EI322" s="281"/>
      <c r="EJ322" s="281"/>
      <c r="EK322" s="281"/>
      <c r="EL322" s="281" t="b">
        <f>AND(RMDF!EO322&gt;=0, RMDF!EO322&lt;=1-SUM(RMDF!Z322,RMDF!AG322,RMDF!AN322,RMDF!AU322,RMDF!BB322,RMDF!BI322,RMDF!BP322,RMDF!BW322,RMDF!CD322,RMDF!CK322,RMDF!CR322,RMDF!CY322,RMDF!DF322,RMDF!DM322,RMDF!DT322,RMDF!EA322,RMDF!EH322), RMDF!EO322=ROUND(RMDF!EO322,4))</f>
        <v>1</v>
      </c>
      <c r="EM322" s="317">
        <f>RMDF!EM322</f>
        <v>0</v>
      </c>
      <c r="EN322" s="318" t="str">
        <f>IF(EM322=0,"",_xlfn.XLOOKUP(EM322,StatePicklist!$1:$1,StatePicklist!$3:$3,"NA",0))</f>
        <v/>
      </c>
      <c r="EO322" s="297" t="str">
        <f ca="1">IF(RMDF!EN322="", "", IF(ISNUMBER(MATCH(RMDF!EN322, INDIRECT(EN322), 0)), "OK", "Invalid"))</f>
        <v/>
      </c>
      <c r="EP322" s="281"/>
      <c r="EQ322" s="281"/>
      <c r="ER322" s="281"/>
      <c r="ES322" s="281" t="b">
        <f>AND(RMDF!EV322&gt;=0, RMDF!EV322&lt;=1-SUM(RMDF!Z322,RMDF!AG322,RMDF!AN322,RMDF!AU322,RMDF!BB322,RMDF!BI322,RMDF!BP322,RMDF!BW322,RMDF!CD322,RMDF!CK322,RMDF!CR322,RMDF!CY322,RMDF!DF322,RMDF!DM322,RMDF!DT322,RMDF!EA322,RMDF!EH322,RMDF!EO322), RMDF!EV322=ROUND(RMDF!EV322,4))</f>
        <v>1</v>
      </c>
      <c r="ET322" s="317">
        <f>RMDF!ET322</f>
        <v>0</v>
      </c>
      <c r="EU322" s="318" t="str">
        <f>IF(ET322=0,"",_xlfn.XLOOKUP(ET322,StatePicklist!$1:$1,StatePicklist!$3:$3,"NA",0))</f>
        <v/>
      </c>
      <c r="EV322" s="297" t="str">
        <f ca="1">IF(RMDF!EU322="", "", IF(ISNUMBER(MATCH(RMDF!EU322, INDIRECT(EU322), 0)), "OK", "Invalid"))</f>
        <v/>
      </c>
      <c r="EW322" s="281"/>
      <c r="EX322" s="281"/>
      <c r="EY322" s="281"/>
      <c r="EZ322" s="281" t="b">
        <f>AND(RMDF!FC322&gt;=0, RMDF!FC322&lt;=1-SUM(RMDF!Z322,RMDF!AG322,RMDF!AN322,RMDF!AU322,RMDF!BB322,RMDF!BI322,RMDF!BP322,RMDF!BW322,RMDF!CD322,RMDF!CK322,RMDF!CR322,RMDF!CY322,RMDF!DF322,RMDF!DM322,RMDF!DT322,RMDF!EA322,RMDF!EH322,RMDF!EO322,RMDF!EV322), RMDF!FC322=ROUND(RMDF!FC322,4))</f>
        <v>1</v>
      </c>
      <c r="FA322" s="317">
        <f>RMDF!FA322</f>
        <v>0</v>
      </c>
      <c r="FB322" s="318" t="str">
        <f>IF(FA322=0,"",_xlfn.XLOOKUP(FA322,StatePicklist!$1:$1,StatePicklist!$3:$3,"NA",0))</f>
        <v/>
      </c>
      <c r="FC322" s="297" t="str">
        <f ca="1">IF(RMDF!FB322="", "", IF(ISNUMBER(MATCH(RMDF!FB322, INDIRECT(FB322), 0)), "OK", "Invalid"))</f>
        <v/>
      </c>
    </row>
    <row r="323" spans="1:159" s="205" customFormat="1" ht="39.9" customHeight="1" x14ac:dyDescent="0.25">
      <c r="A323" s="206"/>
      <c r="B323" s="196"/>
      <c r="C323" s="197"/>
      <c r="D323" s="198"/>
      <c r="E323" s="199"/>
      <c r="F323" s="200"/>
      <c r="G323" s="201"/>
      <c r="H323" s="292"/>
      <c r="I323" s="305">
        <f>RMDF!I323</f>
        <v>0</v>
      </c>
      <c r="J323" s="305" t="str">
        <f>IF(I323=ProductCode!$B$30,"PDReclPost",IF(OR(I323=ProductCode!$C$30,I323=ProductCode!$E$30,I323=ProductCode!$G$30),"PDPreCon",IF(OR(I323=ProductCode!$D$30,I323=ProductCode!$F$30),"PDNotReclPost","")))</f>
        <v/>
      </c>
      <c r="K323" s="305" t="str">
        <f t="shared" si="21"/>
        <v/>
      </c>
      <c r="L323" s="289"/>
      <c r="M323" s="305" t="str">
        <f t="shared" si="21"/>
        <v/>
      </c>
      <c r="N323" s="289" t="b">
        <f>AND(RMDF!N323&gt;=0, RMDF!N323&lt;=1-RMDF!L323, RMDF!N323=ROUND(RMDF!N323,4))</f>
        <v>1</v>
      </c>
      <c r="O323" s="286" t="str">
        <f>IF(P323="","",IF(I323="","",IF(LEFT(I323,13)="Reclaimed pos",RawMaterialCode!$E$569,RawMaterialCode!$E$568)))</f>
        <v>Reclaimed pre-consumer mixed fibers (RM0578)</v>
      </c>
      <c r="P323" s="295">
        <f t="shared" si="22"/>
        <v>1</v>
      </c>
      <c r="Q323" s="202"/>
      <c r="R323" s="203"/>
      <c r="S323" s="204" t="str">
        <f t="shared" si="23"/>
        <v/>
      </c>
      <c r="T323" s="281"/>
      <c r="U323" s="281"/>
      <c r="V323" s="281"/>
      <c r="W323" s="281"/>
      <c r="X323" s="317">
        <f>RMDF!X323</f>
        <v>0</v>
      </c>
      <c r="Y323" s="318" t="str">
        <f>IF(X323=0,"",_xlfn.XLOOKUP(X323,StatePicklist!$1:$1,StatePicklist!$3:$3,"NA",0))</f>
        <v/>
      </c>
      <c r="Z323" s="297" t="str">
        <f ca="1">IF(RMDF!Y323="", "", IF(ISNUMBER(MATCH(RMDF!Y323, INDIRECT(Y323), 0)), "OK", "Invalid"))</f>
        <v/>
      </c>
      <c r="AA323" s="281"/>
      <c r="AB323" s="281"/>
      <c r="AC323" s="281"/>
      <c r="AD323" s="281" t="b">
        <f>AND(RMDF!AG323&gt;=0, RMDF!AG323&lt;=1-RMDF!Z323, RMDF!AG323=ROUND(RMDF!AG323,4))</f>
        <v>1</v>
      </c>
      <c r="AE323" s="317">
        <f>RMDF!AE323</f>
        <v>0</v>
      </c>
      <c r="AF323" s="318" t="str">
        <f>IF(AE323=0,"",_xlfn.XLOOKUP(AE323,StatePicklist!$1:$1,StatePicklist!$3:$3,"NA",0))</f>
        <v/>
      </c>
      <c r="AG323" s="297" t="str">
        <f ca="1">IF(RMDF!AF323="", "", IF(ISNUMBER(MATCH(RMDF!AF323, INDIRECT(AF323), 0)), "OK", "Invalid"))</f>
        <v/>
      </c>
      <c r="AH323" s="281"/>
      <c r="AI323" s="281"/>
      <c r="AJ323" s="281"/>
      <c r="AK323" s="281" t="b">
        <f>AND(RMDF!AN323&gt;=0, RMDF!AN323&lt;=1-SUM(RMDF!Z323,RMDF!AG323), RMDF!AN323=ROUND(RMDF!AN323,4))</f>
        <v>1</v>
      </c>
      <c r="AL323" s="317">
        <f>RMDF!AL323</f>
        <v>0</v>
      </c>
      <c r="AM323" s="318" t="str">
        <f>IF(AL323=0,"",_xlfn.XLOOKUP(AL323,StatePicklist!$1:$1,StatePicklist!$3:$3,"NA",0))</f>
        <v/>
      </c>
      <c r="AN323" s="297" t="str">
        <f ca="1">IF(RMDF!AM323="", "", IF(ISNUMBER(MATCH(RMDF!AM323, INDIRECT(AM323), 0)), "OK", "Invalid"))</f>
        <v/>
      </c>
      <c r="AO323" s="281"/>
      <c r="AP323" s="281"/>
      <c r="AQ323" s="281"/>
      <c r="AR323" s="281" t="b">
        <f>AND(RMDF!AU323&gt;=0, RMDF!AU323&lt;=1-SUM(RMDF!Z323,RMDF!AG323,RMDF!AN323), RMDF!AU323=ROUND(RMDF!AU323,4))</f>
        <v>1</v>
      </c>
      <c r="AS323" s="317">
        <f>RMDF!AS323</f>
        <v>0</v>
      </c>
      <c r="AT323" s="318" t="str">
        <f>IF(AS323=0,"",_xlfn.XLOOKUP(AS323,StatePicklist!$1:$1,StatePicklist!$3:$3,"NA",0))</f>
        <v/>
      </c>
      <c r="AU323" s="297" t="str">
        <f ca="1">IF(RMDF!AT323="", "", IF(ISNUMBER(MATCH(RMDF!AT323, INDIRECT(AT323), 0)), "OK", "Invalid"))</f>
        <v/>
      </c>
      <c r="AV323" s="281"/>
      <c r="AW323" s="281"/>
      <c r="AX323" s="281"/>
      <c r="AY323" s="281" t="b">
        <f>AND(RMDF!BB323&gt;=0, RMDF!BB323&lt;=1-SUM(RMDF!Z323,RMDF!AG323,RMDF!AN323,RMDF!AU323), RMDF!BB323=ROUND(RMDF!BB323,4))</f>
        <v>1</v>
      </c>
      <c r="AZ323" s="317">
        <f>RMDF!AZ323</f>
        <v>0</v>
      </c>
      <c r="BA323" s="318" t="str">
        <f>IF(AZ323=0,"",_xlfn.XLOOKUP(AZ323,StatePicklist!$1:$1,StatePicklist!$3:$3,"NA",0))</f>
        <v/>
      </c>
      <c r="BB323" s="297" t="str">
        <f ca="1">IF(RMDF!BA323="", "", IF(ISNUMBER(MATCH(RMDF!BA323, INDIRECT(BA323), 0)), "OK", "Invalid"))</f>
        <v/>
      </c>
      <c r="BC323" s="281"/>
      <c r="BD323" s="281"/>
      <c r="BE323" s="281"/>
      <c r="BF323" s="281" t="b">
        <f>AND(RMDF!BI323&gt;=0, RMDF!BI323&lt;=1-SUM(RMDF!Z323,RMDF!AG323,RMDF!AN323,RMDF!AU323,RMDF!BB323), RMDF!BI323=ROUND(RMDF!BI323,4))</f>
        <v>1</v>
      </c>
      <c r="BG323" s="317">
        <f>RMDF!BG323</f>
        <v>0</v>
      </c>
      <c r="BH323" s="318" t="str">
        <f>IF(BG323=0,"",_xlfn.XLOOKUP(BG323,StatePicklist!$1:$1,StatePicklist!$3:$3,"NA",0))</f>
        <v/>
      </c>
      <c r="BI323" s="297" t="str">
        <f ca="1">IF(RMDF!BH323="", "", IF(ISNUMBER(MATCH(RMDF!BH323, INDIRECT(BH323), 0)), "OK", "Invalid"))</f>
        <v/>
      </c>
      <c r="BJ323" s="281"/>
      <c r="BK323" s="281"/>
      <c r="BL323" s="281"/>
      <c r="BM323" s="281" t="b">
        <f>AND(RMDF!BP323&gt;=0, RMDF!BP323&lt;=1-SUM(RMDF!Z323,RMDF!AG323,RMDF!AN323,RMDF!AU323,RMDF!BB323,RMDF!BI323), RMDF!BP323=ROUND(RMDF!BP323,4))</f>
        <v>1</v>
      </c>
      <c r="BN323" s="317">
        <f>RMDF!BN323</f>
        <v>0</v>
      </c>
      <c r="BO323" s="318" t="str">
        <f>IF(BN323=0,"",_xlfn.XLOOKUP(BN323,StatePicklist!$1:$1,StatePicklist!$3:$3,"NA",0))</f>
        <v/>
      </c>
      <c r="BP323" s="297" t="str">
        <f ca="1">IF(RMDF!BO323="", "", IF(ISNUMBER(MATCH(RMDF!BO323, INDIRECT(BO323), 0)), "OK", "Invalid"))</f>
        <v/>
      </c>
      <c r="BQ323" s="281"/>
      <c r="BR323" s="281"/>
      <c r="BS323" s="281"/>
      <c r="BT323" s="281" t="b">
        <f>AND(RMDF!BW323&gt;=0, RMDF!BW323&lt;=1-SUM(RMDF!Z323,RMDF!AG323,RMDF!AN323,RMDF!AU323,RMDF!BB323,RMDF!BI323,RMDF!BP323), RMDF!BW323=ROUND(RMDF!BW323,4))</f>
        <v>1</v>
      </c>
      <c r="BU323" s="317">
        <f>RMDF!BU323</f>
        <v>0</v>
      </c>
      <c r="BV323" s="318" t="str">
        <f>IF(BU323=0,"",_xlfn.XLOOKUP(BU323,StatePicklist!$1:$1,StatePicklist!$3:$3,"NA",0))</f>
        <v/>
      </c>
      <c r="BW323" s="297" t="str">
        <f ca="1">IF(RMDF!BV323="", "", IF(ISNUMBER(MATCH(RMDF!BV323, INDIRECT(BV323), 0)), "OK", "Invalid"))</f>
        <v/>
      </c>
      <c r="BX323" s="281"/>
      <c r="BY323" s="281"/>
      <c r="BZ323" s="281"/>
      <c r="CA323" s="281" t="b">
        <f>AND(RMDF!CD323&gt;=0, RMDF!CD323&lt;=1-SUM(RMDF!Z323,RMDF!AG323,RMDF!AN323,RMDF!AU323,RMDF!BB323,RMDF!BI323,RMDF!BP323,RMDF!BW323), RMDF!CD323=ROUND(RMDF!CD323,4))</f>
        <v>1</v>
      </c>
      <c r="CB323" s="317">
        <f>RMDF!CB323</f>
        <v>0</v>
      </c>
      <c r="CC323" s="318" t="str">
        <f>IF(CB323=0,"",_xlfn.XLOOKUP(CB323,StatePicklist!$1:$1,StatePicklist!$3:$3,"NA",0))</f>
        <v/>
      </c>
      <c r="CD323" s="297" t="str">
        <f ca="1">IF(RMDF!CC323="", "", IF(ISNUMBER(MATCH(RMDF!CC323, INDIRECT(CC323), 0)), "OK", "Invalid"))</f>
        <v/>
      </c>
      <c r="CE323" s="281"/>
      <c r="CF323" s="281"/>
      <c r="CG323" s="281"/>
      <c r="CH323" s="281" t="b">
        <f>AND(RMDF!CK323&gt;=0, RMDF!CK323&lt;=1-SUM(RMDF!Z323,RMDF!AG323,RMDF!AN323,RMDF!AU323,RMDF!BB323,RMDF!BI323,RMDF!BP323,RMDF!BW323,RMDF!CD323), RMDF!CK323=ROUND(RMDF!CK323,4))</f>
        <v>1</v>
      </c>
      <c r="CI323" s="317">
        <f>RMDF!CI323</f>
        <v>0</v>
      </c>
      <c r="CJ323" s="318" t="str">
        <f>IF(CI323=0,"",_xlfn.XLOOKUP(CI323,StatePicklist!$1:$1,StatePicklist!$3:$3,"NA",0))</f>
        <v/>
      </c>
      <c r="CK323" s="297" t="str">
        <f ca="1">IF(RMDF!CJ323="", "", IF(ISNUMBER(MATCH(RMDF!CJ323, INDIRECT(CJ323), 0)), "OK", "Invalid"))</f>
        <v/>
      </c>
      <c r="CL323" s="281"/>
      <c r="CM323" s="281"/>
      <c r="CN323" s="281"/>
      <c r="CO323" s="281" t="b">
        <f>AND(RMDF!CR323&gt;=0, RMDF!CR323&lt;=1-SUM(RMDF!Z323,RMDF!AG323,RMDF!AN323,RMDF!AU323,RMDF!BB323,RMDF!BI323,RMDF!BP323,RMDF!BW323,RMDF!CD323,RMDF!CK323), RMDF!CR323=ROUND(RMDF!CR323,4))</f>
        <v>1</v>
      </c>
      <c r="CP323" s="317">
        <f>RMDF!CP323</f>
        <v>0</v>
      </c>
      <c r="CQ323" s="318" t="str">
        <f>IF(CP323=0,"",_xlfn.XLOOKUP(CP323,StatePicklist!$1:$1,StatePicklist!$3:$3,"NA",0))</f>
        <v/>
      </c>
      <c r="CR323" s="297" t="str">
        <f ca="1">IF(RMDF!CQ323="", "", IF(ISNUMBER(MATCH(RMDF!CQ323, INDIRECT(CQ323), 0)), "OK", "Invalid"))</f>
        <v/>
      </c>
      <c r="CS323" s="281"/>
      <c r="CT323" s="281"/>
      <c r="CU323" s="281"/>
      <c r="CV323" s="281" t="b">
        <f>AND(RMDF!CY323&gt;=0, RMDF!CY323&lt;=1-SUM(RMDF!Z323,RMDF!AG323,RMDF!AN323,RMDF!AU323,RMDF!BB323,RMDF!BI323,RMDF!BP323,RMDF!BW323,RMDF!CD323,RMDF!CK323,RMDF!CR323), RMDF!CY323=ROUND(RMDF!CY323,4))</f>
        <v>1</v>
      </c>
      <c r="CW323" s="317">
        <f>RMDF!CW323</f>
        <v>0</v>
      </c>
      <c r="CX323" s="318" t="str">
        <f>IF(CW323=0,"",_xlfn.XLOOKUP(CW323,StatePicklist!$1:$1,StatePicklist!$3:$3,"NA",0))</f>
        <v/>
      </c>
      <c r="CY323" s="297" t="str">
        <f ca="1">IF(RMDF!CX323="", "", IF(ISNUMBER(MATCH(RMDF!CX323, INDIRECT(CX323), 0)), "OK", "Invalid"))</f>
        <v/>
      </c>
      <c r="CZ323" s="281"/>
      <c r="DA323" s="281"/>
      <c r="DB323" s="281"/>
      <c r="DC323" s="281" t="b">
        <f>AND(RMDF!DF323&gt;=0, RMDF!DF323&lt;=1-SUM(RMDF!Z323,RMDF!AG323,RMDF!AN323,RMDF!AU323,RMDF!BB323,RMDF!BI323,RMDF!BP323,RMDF!BW323,RMDF!CD323,RMDF!CK323,RMDF!CR323,RMDF!CY323), RMDF!DF323=ROUND(RMDF!DF323,4))</f>
        <v>1</v>
      </c>
      <c r="DD323" s="317">
        <f>RMDF!DD323</f>
        <v>0</v>
      </c>
      <c r="DE323" s="318" t="str">
        <f>IF(DD323=0,"",_xlfn.XLOOKUP(DD323,StatePicklist!$1:$1,StatePicklist!$3:$3,"NA",0))</f>
        <v/>
      </c>
      <c r="DF323" s="297" t="str">
        <f ca="1">IF(RMDF!DE323="", "", IF(ISNUMBER(MATCH(RMDF!DE323, INDIRECT(DE323), 0)), "OK", "Invalid"))</f>
        <v/>
      </c>
      <c r="DG323" s="281"/>
      <c r="DH323" s="281"/>
      <c r="DI323" s="281"/>
      <c r="DJ323" s="281" t="b">
        <f>AND(RMDF!DM323&gt;=0, RMDF!DM323&lt;=1-SUM(RMDF!Z323,RMDF!AG323,RMDF!AN323,RMDF!AU323,RMDF!BB323,RMDF!BI323,RMDF!BP323,RMDF!BW323,RMDF!CD323,RMDF!CK323,RMDF!CR323,RMDF!CY323,RMDF!DF323), RMDF!DM323=ROUND(RMDF!DM323,4))</f>
        <v>1</v>
      </c>
      <c r="DK323" s="317">
        <f>RMDF!DK323</f>
        <v>0</v>
      </c>
      <c r="DL323" s="318" t="str">
        <f>IF(DK323=0,"",_xlfn.XLOOKUP(DK323,StatePicklist!$1:$1,StatePicklist!$3:$3,"NA",0))</f>
        <v/>
      </c>
      <c r="DM323" s="297" t="str">
        <f ca="1">IF(RMDF!DL323="", "", IF(ISNUMBER(MATCH(RMDF!DL323, INDIRECT(DL323), 0)), "OK", "Invalid"))</f>
        <v/>
      </c>
      <c r="DN323" s="281"/>
      <c r="DO323" s="281"/>
      <c r="DP323" s="281"/>
      <c r="DQ323" s="281" t="b">
        <f>AND(RMDF!DT323&gt;=0, RMDF!DT323&lt;=1-SUM(RMDF!Z323,RMDF!AG323,RMDF!AN323,RMDF!AU323,RMDF!BB323,RMDF!BI323,RMDF!BP323,RMDF!BW323,RMDF!CD323,RMDF!CK323,RMDF!CR323,RMDF!CY323,RMDF!DF323,RMDF!DM323), RMDF!DT323=ROUND(RMDF!DT323,4))</f>
        <v>1</v>
      </c>
      <c r="DR323" s="317">
        <f>RMDF!DR323</f>
        <v>0</v>
      </c>
      <c r="DS323" s="318" t="str">
        <f>IF(DR323=0,"",_xlfn.XLOOKUP(DR323,StatePicklist!$1:$1,StatePicklist!$3:$3,"NA",0))</f>
        <v/>
      </c>
      <c r="DT323" s="297" t="str">
        <f ca="1">IF(RMDF!DS323="", "", IF(ISNUMBER(MATCH(RMDF!DS323, INDIRECT(DS323), 0)), "OK", "Invalid"))</f>
        <v/>
      </c>
      <c r="DU323" s="281"/>
      <c r="DV323" s="281"/>
      <c r="DW323" s="281"/>
      <c r="DX323" s="281" t="b">
        <f>AND(RMDF!EA323&gt;=0, RMDF!EA323&lt;=1-SUM(RMDF!Z323,RMDF!AG323,RMDF!AN323,RMDF!AU323,RMDF!BB323,RMDF!BI323,RMDF!BP323,RMDF!BW323,RMDF!CD323,RMDF!CK323,RMDF!CR323,RMDF!CY323,RMDF!DF323,RMDF!DM323,RMDF!DT323), RMDF!EA323=ROUND(RMDF!EA323,4))</f>
        <v>1</v>
      </c>
      <c r="DY323" s="317">
        <f>RMDF!DY323</f>
        <v>0</v>
      </c>
      <c r="DZ323" s="318" t="str">
        <f>IF(DY323=0,"",_xlfn.XLOOKUP(DY323,StatePicklist!$1:$1,StatePicklist!$3:$3,"NA",0))</f>
        <v/>
      </c>
      <c r="EA323" s="297" t="str">
        <f ca="1">IF(RMDF!DZ323="", "", IF(ISNUMBER(MATCH(RMDF!DZ323, INDIRECT(DZ323), 0)), "OK", "Invalid"))</f>
        <v/>
      </c>
      <c r="EB323" s="281"/>
      <c r="EC323" s="281"/>
      <c r="ED323" s="281"/>
      <c r="EE323" s="281" t="b">
        <f>AND(RMDF!EH323&gt;=0, RMDF!EH323&lt;=1-SUM(RMDF!Z323,RMDF!AG323,RMDF!AN323,RMDF!AU323,RMDF!BB323,RMDF!BI323,RMDF!BP323,RMDF!BW323,RMDF!CD323,RMDF!CK323,RMDF!CR323,RMDF!CY323,RMDF!DF323,RMDF!DM323,RMDF!DT323,RMDF!EA323), RMDF!EH323=ROUND(RMDF!EH323,4))</f>
        <v>1</v>
      </c>
      <c r="EF323" s="317">
        <f>RMDF!EF323</f>
        <v>0</v>
      </c>
      <c r="EG323" s="318" t="str">
        <f>IF(EF323=0,"",_xlfn.XLOOKUP(EF323,StatePicklist!$1:$1,StatePicklist!$3:$3,"NA",0))</f>
        <v/>
      </c>
      <c r="EH323" s="297" t="str">
        <f ca="1">IF(RMDF!EG323="", "", IF(ISNUMBER(MATCH(RMDF!EG323, INDIRECT(EG323), 0)), "OK", "Invalid"))</f>
        <v/>
      </c>
      <c r="EI323" s="281"/>
      <c r="EJ323" s="281"/>
      <c r="EK323" s="281"/>
      <c r="EL323" s="281" t="b">
        <f>AND(RMDF!EO323&gt;=0, RMDF!EO323&lt;=1-SUM(RMDF!Z323,RMDF!AG323,RMDF!AN323,RMDF!AU323,RMDF!BB323,RMDF!BI323,RMDF!BP323,RMDF!BW323,RMDF!CD323,RMDF!CK323,RMDF!CR323,RMDF!CY323,RMDF!DF323,RMDF!DM323,RMDF!DT323,RMDF!EA323,RMDF!EH323), RMDF!EO323=ROUND(RMDF!EO323,4))</f>
        <v>1</v>
      </c>
      <c r="EM323" s="317">
        <f>RMDF!EM323</f>
        <v>0</v>
      </c>
      <c r="EN323" s="318" t="str">
        <f>IF(EM323=0,"",_xlfn.XLOOKUP(EM323,StatePicklist!$1:$1,StatePicklist!$3:$3,"NA",0))</f>
        <v/>
      </c>
      <c r="EO323" s="297" t="str">
        <f ca="1">IF(RMDF!EN323="", "", IF(ISNUMBER(MATCH(RMDF!EN323, INDIRECT(EN323), 0)), "OK", "Invalid"))</f>
        <v/>
      </c>
      <c r="EP323" s="281"/>
      <c r="EQ323" s="281"/>
      <c r="ER323" s="281"/>
      <c r="ES323" s="281" t="b">
        <f>AND(RMDF!EV323&gt;=0, RMDF!EV323&lt;=1-SUM(RMDF!Z323,RMDF!AG323,RMDF!AN323,RMDF!AU323,RMDF!BB323,RMDF!BI323,RMDF!BP323,RMDF!BW323,RMDF!CD323,RMDF!CK323,RMDF!CR323,RMDF!CY323,RMDF!DF323,RMDF!DM323,RMDF!DT323,RMDF!EA323,RMDF!EH323,RMDF!EO323), RMDF!EV323=ROUND(RMDF!EV323,4))</f>
        <v>1</v>
      </c>
      <c r="ET323" s="317">
        <f>RMDF!ET323</f>
        <v>0</v>
      </c>
      <c r="EU323" s="318" t="str">
        <f>IF(ET323=0,"",_xlfn.XLOOKUP(ET323,StatePicklist!$1:$1,StatePicklist!$3:$3,"NA",0))</f>
        <v/>
      </c>
      <c r="EV323" s="297" t="str">
        <f ca="1">IF(RMDF!EU323="", "", IF(ISNUMBER(MATCH(RMDF!EU323, INDIRECT(EU323), 0)), "OK", "Invalid"))</f>
        <v/>
      </c>
      <c r="EW323" s="281"/>
      <c r="EX323" s="281"/>
      <c r="EY323" s="281"/>
      <c r="EZ323" s="281" t="b">
        <f>AND(RMDF!FC323&gt;=0, RMDF!FC323&lt;=1-SUM(RMDF!Z323,RMDF!AG323,RMDF!AN323,RMDF!AU323,RMDF!BB323,RMDF!BI323,RMDF!BP323,RMDF!BW323,RMDF!CD323,RMDF!CK323,RMDF!CR323,RMDF!CY323,RMDF!DF323,RMDF!DM323,RMDF!DT323,RMDF!EA323,RMDF!EH323,RMDF!EO323,RMDF!EV323), RMDF!FC323=ROUND(RMDF!FC323,4))</f>
        <v>1</v>
      </c>
      <c r="FA323" s="317">
        <f>RMDF!FA323</f>
        <v>0</v>
      </c>
      <c r="FB323" s="318" t="str">
        <f>IF(FA323=0,"",_xlfn.XLOOKUP(FA323,StatePicklist!$1:$1,StatePicklist!$3:$3,"NA",0))</f>
        <v/>
      </c>
      <c r="FC323" s="297" t="str">
        <f ca="1">IF(RMDF!FB323="", "", IF(ISNUMBER(MATCH(RMDF!FB323, INDIRECT(FB323), 0)), "OK", "Invalid"))</f>
        <v/>
      </c>
    </row>
    <row r="324" spans="1:159" s="205" customFormat="1" ht="39.9" customHeight="1" x14ac:dyDescent="0.25">
      <c r="A324" s="206"/>
      <c r="B324" s="196"/>
      <c r="C324" s="197"/>
      <c r="D324" s="198"/>
      <c r="E324" s="199"/>
      <c r="F324" s="200"/>
      <c r="G324" s="201"/>
      <c r="H324" s="292"/>
      <c r="I324" s="305">
        <f>RMDF!I324</f>
        <v>0</v>
      </c>
      <c r="J324" s="305" t="str">
        <f>IF(I324=ProductCode!$B$30,"PDReclPost",IF(OR(I324=ProductCode!$C$30,I324=ProductCode!$E$30,I324=ProductCode!$G$30),"PDPreCon",IF(OR(I324=ProductCode!$D$30,I324=ProductCode!$F$30),"PDNotReclPost","")))</f>
        <v/>
      </c>
      <c r="K324" s="305" t="str">
        <f t="shared" si="21"/>
        <v/>
      </c>
      <c r="L324" s="289"/>
      <c r="M324" s="305" t="str">
        <f t="shared" si="21"/>
        <v/>
      </c>
      <c r="N324" s="289" t="b">
        <f>AND(RMDF!N324&gt;=0, RMDF!N324&lt;=1-RMDF!L324, RMDF!N324=ROUND(RMDF!N324,4))</f>
        <v>1</v>
      </c>
      <c r="O324" s="286" t="str">
        <f>IF(P324="","",IF(I324="","",IF(LEFT(I324,13)="Reclaimed pos",RawMaterialCode!$E$569,RawMaterialCode!$E$568)))</f>
        <v>Reclaimed pre-consumer mixed fibers (RM0578)</v>
      </c>
      <c r="P324" s="295">
        <f t="shared" si="22"/>
        <v>1</v>
      </c>
      <c r="Q324" s="202"/>
      <c r="R324" s="203"/>
      <c r="S324" s="204" t="str">
        <f t="shared" si="23"/>
        <v/>
      </c>
      <c r="T324" s="281"/>
      <c r="U324" s="281"/>
      <c r="V324" s="281"/>
      <c r="W324" s="281"/>
      <c r="X324" s="317">
        <f>RMDF!X324</f>
        <v>0</v>
      </c>
      <c r="Y324" s="318" t="str">
        <f>IF(X324=0,"",_xlfn.XLOOKUP(X324,StatePicklist!$1:$1,StatePicklist!$3:$3,"NA",0))</f>
        <v/>
      </c>
      <c r="Z324" s="297" t="str">
        <f ca="1">IF(RMDF!Y324="", "", IF(ISNUMBER(MATCH(RMDF!Y324, INDIRECT(Y324), 0)), "OK", "Invalid"))</f>
        <v/>
      </c>
      <c r="AA324" s="281"/>
      <c r="AB324" s="281"/>
      <c r="AC324" s="281"/>
      <c r="AD324" s="281" t="b">
        <f>AND(RMDF!AG324&gt;=0, RMDF!AG324&lt;=1-RMDF!Z324, RMDF!AG324=ROUND(RMDF!AG324,4))</f>
        <v>1</v>
      </c>
      <c r="AE324" s="317">
        <f>RMDF!AE324</f>
        <v>0</v>
      </c>
      <c r="AF324" s="318" t="str">
        <f>IF(AE324=0,"",_xlfn.XLOOKUP(AE324,StatePicklist!$1:$1,StatePicklist!$3:$3,"NA",0))</f>
        <v/>
      </c>
      <c r="AG324" s="297" t="str">
        <f ca="1">IF(RMDF!AF324="", "", IF(ISNUMBER(MATCH(RMDF!AF324, INDIRECT(AF324), 0)), "OK", "Invalid"))</f>
        <v/>
      </c>
      <c r="AH324" s="281"/>
      <c r="AI324" s="281"/>
      <c r="AJ324" s="281"/>
      <c r="AK324" s="281" t="b">
        <f>AND(RMDF!AN324&gt;=0, RMDF!AN324&lt;=1-SUM(RMDF!Z324,RMDF!AG324), RMDF!AN324=ROUND(RMDF!AN324,4))</f>
        <v>1</v>
      </c>
      <c r="AL324" s="317">
        <f>RMDF!AL324</f>
        <v>0</v>
      </c>
      <c r="AM324" s="318" t="str">
        <f>IF(AL324=0,"",_xlfn.XLOOKUP(AL324,StatePicklist!$1:$1,StatePicklist!$3:$3,"NA",0))</f>
        <v/>
      </c>
      <c r="AN324" s="297" t="str">
        <f ca="1">IF(RMDF!AM324="", "", IF(ISNUMBER(MATCH(RMDF!AM324, INDIRECT(AM324), 0)), "OK", "Invalid"))</f>
        <v/>
      </c>
      <c r="AO324" s="281"/>
      <c r="AP324" s="281"/>
      <c r="AQ324" s="281"/>
      <c r="AR324" s="281" t="b">
        <f>AND(RMDF!AU324&gt;=0, RMDF!AU324&lt;=1-SUM(RMDF!Z324,RMDF!AG324,RMDF!AN324), RMDF!AU324=ROUND(RMDF!AU324,4))</f>
        <v>1</v>
      </c>
      <c r="AS324" s="317">
        <f>RMDF!AS324</f>
        <v>0</v>
      </c>
      <c r="AT324" s="318" t="str">
        <f>IF(AS324=0,"",_xlfn.XLOOKUP(AS324,StatePicklist!$1:$1,StatePicklist!$3:$3,"NA",0))</f>
        <v/>
      </c>
      <c r="AU324" s="297" t="str">
        <f ca="1">IF(RMDF!AT324="", "", IF(ISNUMBER(MATCH(RMDF!AT324, INDIRECT(AT324), 0)), "OK", "Invalid"))</f>
        <v/>
      </c>
      <c r="AV324" s="281"/>
      <c r="AW324" s="281"/>
      <c r="AX324" s="281"/>
      <c r="AY324" s="281" t="b">
        <f>AND(RMDF!BB324&gt;=0, RMDF!BB324&lt;=1-SUM(RMDF!Z324,RMDF!AG324,RMDF!AN324,RMDF!AU324), RMDF!BB324=ROUND(RMDF!BB324,4))</f>
        <v>1</v>
      </c>
      <c r="AZ324" s="317">
        <f>RMDF!AZ324</f>
        <v>0</v>
      </c>
      <c r="BA324" s="318" t="str">
        <f>IF(AZ324=0,"",_xlfn.XLOOKUP(AZ324,StatePicklist!$1:$1,StatePicklist!$3:$3,"NA",0))</f>
        <v/>
      </c>
      <c r="BB324" s="297" t="str">
        <f ca="1">IF(RMDF!BA324="", "", IF(ISNUMBER(MATCH(RMDF!BA324, INDIRECT(BA324), 0)), "OK", "Invalid"))</f>
        <v/>
      </c>
      <c r="BC324" s="281"/>
      <c r="BD324" s="281"/>
      <c r="BE324" s="281"/>
      <c r="BF324" s="281" t="b">
        <f>AND(RMDF!BI324&gt;=0, RMDF!BI324&lt;=1-SUM(RMDF!Z324,RMDF!AG324,RMDF!AN324,RMDF!AU324,RMDF!BB324), RMDF!BI324=ROUND(RMDF!BI324,4))</f>
        <v>1</v>
      </c>
      <c r="BG324" s="317">
        <f>RMDF!BG324</f>
        <v>0</v>
      </c>
      <c r="BH324" s="318" t="str">
        <f>IF(BG324=0,"",_xlfn.XLOOKUP(BG324,StatePicklist!$1:$1,StatePicklist!$3:$3,"NA",0))</f>
        <v/>
      </c>
      <c r="BI324" s="297" t="str">
        <f ca="1">IF(RMDF!BH324="", "", IF(ISNUMBER(MATCH(RMDF!BH324, INDIRECT(BH324), 0)), "OK", "Invalid"))</f>
        <v/>
      </c>
      <c r="BJ324" s="281"/>
      <c r="BK324" s="281"/>
      <c r="BL324" s="281"/>
      <c r="BM324" s="281" t="b">
        <f>AND(RMDF!BP324&gt;=0, RMDF!BP324&lt;=1-SUM(RMDF!Z324,RMDF!AG324,RMDF!AN324,RMDF!AU324,RMDF!BB324,RMDF!BI324), RMDF!BP324=ROUND(RMDF!BP324,4))</f>
        <v>1</v>
      </c>
      <c r="BN324" s="317">
        <f>RMDF!BN324</f>
        <v>0</v>
      </c>
      <c r="BO324" s="318" t="str">
        <f>IF(BN324=0,"",_xlfn.XLOOKUP(BN324,StatePicklist!$1:$1,StatePicklist!$3:$3,"NA",0))</f>
        <v/>
      </c>
      <c r="BP324" s="297" t="str">
        <f ca="1">IF(RMDF!BO324="", "", IF(ISNUMBER(MATCH(RMDF!BO324, INDIRECT(BO324), 0)), "OK", "Invalid"))</f>
        <v/>
      </c>
      <c r="BQ324" s="281"/>
      <c r="BR324" s="281"/>
      <c r="BS324" s="281"/>
      <c r="BT324" s="281" t="b">
        <f>AND(RMDF!BW324&gt;=0, RMDF!BW324&lt;=1-SUM(RMDF!Z324,RMDF!AG324,RMDF!AN324,RMDF!AU324,RMDF!BB324,RMDF!BI324,RMDF!BP324), RMDF!BW324=ROUND(RMDF!BW324,4))</f>
        <v>1</v>
      </c>
      <c r="BU324" s="317">
        <f>RMDF!BU324</f>
        <v>0</v>
      </c>
      <c r="BV324" s="318" t="str">
        <f>IF(BU324=0,"",_xlfn.XLOOKUP(BU324,StatePicklist!$1:$1,StatePicklist!$3:$3,"NA",0))</f>
        <v/>
      </c>
      <c r="BW324" s="297" t="str">
        <f ca="1">IF(RMDF!BV324="", "", IF(ISNUMBER(MATCH(RMDF!BV324, INDIRECT(BV324), 0)), "OK", "Invalid"))</f>
        <v/>
      </c>
      <c r="BX324" s="281"/>
      <c r="BY324" s="281"/>
      <c r="BZ324" s="281"/>
      <c r="CA324" s="281" t="b">
        <f>AND(RMDF!CD324&gt;=0, RMDF!CD324&lt;=1-SUM(RMDF!Z324,RMDF!AG324,RMDF!AN324,RMDF!AU324,RMDF!BB324,RMDF!BI324,RMDF!BP324,RMDF!BW324), RMDF!CD324=ROUND(RMDF!CD324,4))</f>
        <v>1</v>
      </c>
      <c r="CB324" s="317">
        <f>RMDF!CB324</f>
        <v>0</v>
      </c>
      <c r="CC324" s="318" t="str">
        <f>IF(CB324=0,"",_xlfn.XLOOKUP(CB324,StatePicklist!$1:$1,StatePicklist!$3:$3,"NA",0))</f>
        <v/>
      </c>
      <c r="CD324" s="297" t="str">
        <f ca="1">IF(RMDF!CC324="", "", IF(ISNUMBER(MATCH(RMDF!CC324, INDIRECT(CC324), 0)), "OK", "Invalid"))</f>
        <v/>
      </c>
      <c r="CE324" s="281"/>
      <c r="CF324" s="281"/>
      <c r="CG324" s="281"/>
      <c r="CH324" s="281" t="b">
        <f>AND(RMDF!CK324&gt;=0, RMDF!CK324&lt;=1-SUM(RMDF!Z324,RMDF!AG324,RMDF!AN324,RMDF!AU324,RMDF!BB324,RMDF!BI324,RMDF!BP324,RMDF!BW324,RMDF!CD324), RMDF!CK324=ROUND(RMDF!CK324,4))</f>
        <v>1</v>
      </c>
      <c r="CI324" s="317">
        <f>RMDF!CI324</f>
        <v>0</v>
      </c>
      <c r="CJ324" s="318" t="str">
        <f>IF(CI324=0,"",_xlfn.XLOOKUP(CI324,StatePicklist!$1:$1,StatePicklist!$3:$3,"NA",0))</f>
        <v/>
      </c>
      <c r="CK324" s="297" t="str">
        <f ca="1">IF(RMDF!CJ324="", "", IF(ISNUMBER(MATCH(RMDF!CJ324, INDIRECT(CJ324), 0)), "OK", "Invalid"))</f>
        <v/>
      </c>
      <c r="CL324" s="281"/>
      <c r="CM324" s="281"/>
      <c r="CN324" s="281"/>
      <c r="CO324" s="281" t="b">
        <f>AND(RMDF!CR324&gt;=0, RMDF!CR324&lt;=1-SUM(RMDF!Z324,RMDF!AG324,RMDF!AN324,RMDF!AU324,RMDF!BB324,RMDF!BI324,RMDF!BP324,RMDF!BW324,RMDF!CD324,RMDF!CK324), RMDF!CR324=ROUND(RMDF!CR324,4))</f>
        <v>1</v>
      </c>
      <c r="CP324" s="317">
        <f>RMDF!CP324</f>
        <v>0</v>
      </c>
      <c r="CQ324" s="318" t="str">
        <f>IF(CP324=0,"",_xlfn.XLOOKUP(CP324,StatePicklist!$1:$1,StatePicklist!$3:$3,"NA",0))</f>
        <v/>
      </c>
      <c r="CR324" s="297" t="str">
        <f ca="1">IF(RMDF!CQ324="", "", IF(ISNUMBER(MATCH(RMDF!CQ324, INDIRECT(CQ324), 0)), "OK", "Invalid"))</f>
        <v/>
      </c>
      <c r="CS324" s="281"/>
      <c r="CT324" s="281"/>
      <c r="CU324" s="281"/>
      <c r="CV324" s="281" t="b">
        <f>AND(RMDF!CY324&gt;=0, RMDF!CY324&lt;=1-SUM(RMDF!Z324,RMDF!AG324,RMDF!AN324,RMDF!AU324,RMDF!BB324,RMDF!BI324,RMDF!BP324,RMDF!BW324,RMDF!CD324,RMDF!CK324,RMDF!CR324), RMDF!CY324=ROUND(RMDF!CY324,4))</f>
        <v>1</v>
      </c>
      <c r="CW324" s="317">
        <f>RMDF!CW324</f>
        <v>0</v>
      </c>
      <c r="CX324" s="318" t="str">
        <f>IF(CW324=0,"",_xlfn.XLOOKUP(CW324,StatePicklist!$1:$1,StatePicklist!$3:$3,"NA",0))</f>
        <v/>
      </c>
      <c r="CY324" s="297" t="str">
        <f ca="1">IF(RMDF!CX324="", "", IF(ISNUMBER(MATCH(RMDF!CX324, INDIRECT(CX324), 0)), "OK", "Invalid"))</f>
        <v/>
      </c>
      <c r="CZ324" s="281"/>
      <c r="DA324" s="281"/>
      <c r="DB324" s="281"/>
      <c r="DC324" s="281" t="b">
        <f>AND(RMDF!DF324&gt;=0, RMDF!DF324&lt;=1-SUM(RMDF!Z324,RMDF!AG324,RMDF!AN324,RMDF!AU324,RMDF!BB324,RMDF!BI324,RMDF!BP324,RMDF!BW324,RMDF!CD324,RMDF!CK324,RMDF!CR324,RMDF!CY324), RMDF!DF324=ROUND(RMDF!DF324,4))</f>
        <v>1</v>
      </c>
      <c r="DD324" s="317">
        <f>RMDF!DD324</f>
        <v>0</v>
      </c>
      <c r="DE324" s="318" t="str">
        <f>IF(DD324=0,"",_xlfn.XLOOKUP(DD324,StatePicklist!$1:$1,StatePicklist!$3:$3,"NA",0))</f>
        <v/>
      </c>
      <c r="DF324" s="297" t="str">
        <f ca="1">IF(RMDF!DE324="", "", IF(ISNUMBER(MATCH(RMDF!DE324, INDIRECT(DE324), 0)), "OK", "Invalid"))</f>
        <v/>
      </c>
      <c r="DG324" s="281"/>
      <c r="DH324" s="281"/>
      <c r="DI324" s="281"/>
      <c r="DJ324" s="281" t="b">
        <f>AND(RMDF!DM324&gt;=0, RMDF!DM324&lt;=1-SUM(RMDF!Z324,RMDF!AG324,RMDF!AN324,RMDF!AU324,RMDF!BB324,RMDF!BI324,RMDF!BP324,RMDF!BW324,RMDF!CD324,RMDF!CK324,RMDF!CR324,RMDF!CY324,RMDF!DF324), RMDF!DM324=ROUND(RMDF!DM324,4))</f>
        <v>1</v>
      </c>
      <c r="DK324" s="317">
        <f>RMDF!DK324</f>
        <v>0</v>
      </c>
      <c r="DL324" s="318" t="str">
        <f>IF(DK324=0,"",_xlfn.XLOOKUP(DK324,StatePicklist!$1:$1,StatePicklist!$3:$3,"NA",0))</f>
        <v/>
      </c>
      <c r="DM324" s="297" t="str">
        <f ca="1">IF(RMDF!DL324="", "", IF(ISNUMBER(MATCH(RMDF!DL324, INDIRECT(DL324), 0)), "OK", "Invalid"))</f>
        <v/>
      </c>
      <c r="DN324" s="281"/>
      <c r="DO324" s="281"/>
      <c r="DP324" s="281"/>
      <c r="DQ324" s="281" t="b">
        <f>AND(RMDF!DT324&gt;=0, RMDF!DT324&lt;=1-SUM(RMDF!Z324,RMDF!AG324,RMDF!AN324,RMDF!AU324,RMDF!BB324,RMDF!BI324,RMDF!BP324,RMDF!BW324,RMDF!CD324,RMDF!CK324,RMDF!CR324,RMDF!CY324,RMDF!DF324,RMDF!DM324), RMDF!DT324=ROUND(RMDF!DT324,4))</f>
        <v>1</v>
      </c>
      <c r="DR324" s="317">
        <f>RMDF!DR324</f>
        <v>0</v>
      </c>
      <c r="DS324" s="318" t="str">
        <f>IF(DR324=0,"",_xlfn.XLOOKUP(DR324,StatePicklist!$1:$1,StatePicklist!$3:$3,"NA",0))</f>
        <v/>
      </c>
      <c r="DT324" s="297" t="str">
        <f ca="1">IF(RMDF!DS324="", "", IF(ISNUMBER(MATCH(RMDF!DS324, INDIRECT(DS324), 0)), "OK", "Invalid"))</f>
        <v/>
      </c>
      <c r="DU324" s="281"/>
      <c r="DV324" s="281"/>
      <c r="DW324" s="281"/>
      <c r="DX324" s="281" t="b">
        <f>AND(RMDF!EA324&gt;=0, RMDF!EA324&lt;=1-SUM(RMDF!Z324,RMDF!AG324,RMDF!AN324,RMDF!AU324,RMDF!BB324,RMDF!BI324,RMDF!BP324,RMDF!BW324,RMDF!CD324,RMDF!CK324,RMDF!CR324,RMDF!CY324,RMDF!DF324,RMDF!DM324,RMDF!DT324), RMDF!EA324=ROUND(RMDF!EA324,4))</f>
        <v>1</v>
      </c>
      <c r="DY324" s="317">
        <f>RMDF!DY324</f>
        <v>0</v>
      </c>
      <c r="DZ324" s="318" t="str">
        <f>IF(DY324=0,"",_xlfn.XLOOKUP(DY324,StatePicklist!$1:$1,StatePicklist!$3:$3,"NA",0))</f>
        <v/>
      </c>
      <c r="EA324" s="297" t="str">
        <f ca="1">IF(RMDF!DZ324="", "", IF(ISNUMBER(MATCH(RMDF!DZ324, INDIRECT(DZ324), 0)), "OK", "Invalid"))</f>
        <v/>
      </c>
      <c r="EB324" s="281"/>
      <c r="EC324" s="281"/>
      <c r="ED324" s="281"/>
      <c r="EE324" s="281" t="b">
        <f>AND(RMDF!EH324&gt;=0, RMDF!EH324&lt;=1-SUM(RMDF!Z324,RMDF!AG324,RMDF!AN324,RMDF!AU324,RMDF!BB324,RMDF!BI324,RMDF!BP324,RMDF!BW324,RMDF!CD324,RMDF!CK324,RMDF!CR324,RMDF!CY324,RMDF!DF324,RMDF!DM324,RMDF!DT324,RMDF!EA324), RMDF!EH324=ROUND(RMDF!EH324,4))</f>
        <v>1</v>
      </c>
      <c r="EF324" s="317">
        <f>RMDF!EF324</f>
        <v>0</v>
      </c>
      <c r="EG324" s="318" t="str">
        <f>IF(EF324=0,"",_xlfn.XLOOKUP(EF324,StatePicklist!$1:$1,StatePicklist!$3:$3,"NA",0))</f>
        <v/>
      </c>
      <c r="EH324" s="297" t="str">
        <f ca="1">IF(RMDF!EG324="", "", IF(ISNUMBER(MATCH(RMDF!EG324, INDIRECT(EG324), 0)), "OK", "Invalid"))</f>
        <v/>
      </c>
      <c r="EI324" s="281"/>
      <c r="EJ324" s="281"/>
      <c r="EK324" s="281"/>
      <c r="EL324" s="281" t="b">
        <f>AND(RMDF!EO324&gt;=0, RMDF!EO324&lt;=1-SUM(RMDF!Z324,RMDF!AG324,RMDF!AN324,RMDF!AU324,RMDF!BB324,RMDF!BI324,RMDF!BP324,RMDF!BW324,RMDF!CD324,RMDF!CK324,RMDF!CR324,RMDF!CY324,RMDF!DF324,RMDF!DM324,RMDF!DT324,RMDF!EA324,RMDF!EH324), RMDF!EO324=ROUND(RMDF!EO324,4))</f>
        <v>1</v>
      </c>
      <c r="EM324" s="317">
        <f>RMDF!EM324</f>
        <v>0</v>
      </c>
      <c r="EN324" s="318" t="str">
        <f>IF(EM324=0,"",_xlfn.XLOOKUP(EM324,StatePicklist!$1:$1,StatePicklist!$3:$3,"NA",0))</f>
        <v/>
      </c>
      <c r="EO324" s="297" t="str">
        <f ca="1">IF(RMDF!EN324="", "", IF(ISNUMBER(MATCH(RMDF!EN324, INDIRECT(EN324), 0)), "OK", "Invalid"))</f>
        <v/>
      </c>
      <c r="EP324" s="281"/>
      <c r="EQ324" s="281"/>
      <c r="ER324" s="281"/>
      <c r="ES324" s="281" t="b">
        <f>AND(RMDF!EV324&gt;=0, RMDF!EV324&lt;=1-SUM(RMDF!Z324,RMDF!AG324,RMDF!AN324,RMDF!AU324,RMDF!BB324,RMDF!BI324,RMDF!BP324,RMDF!BW324,RMDF!CD324,RMDF!CK324,RMDF!CR324,RMDF!CY324,RMDF!DF324,RMDF!DM324,RMDF!DT324,RMDF!EA324,RMDF!EH324,RMDF!EO324), RMDF!EV324=ROUND(RMDF!EV324,4))</f>
        <v>1</v>
      </c>
      <c r="ET324" s="317">
        <f>RMDF!ET324</f>
        <v>0</v>
      </c>
      <c r="EU324" s="318" t="str">
        <f>IF(ET324=0,"",_xlfn.XLOOKUP(ET324,StatePicklist!$1:$1,StatePicklist!$3:$3,"NA",0))</f>
        <v/>
      </c>
      <c r="EV324" s="297" t="str">
        <f ca="1">IF(RMDF!EU324="", "", IF(ISNUMBER(MATCH(RMDF!EU324, INDIRECT(EU324), 0)), "OK", "Invalid"))</f>
        <v/>
      </c>
      <c r="EW324" s="281"/>
      <c r="EX324" s="281"/>
      <c r="EY324" s="281"/>
      <c r="EZ324" s="281" t="b">
        <f>AND(RMDF!FC324&gt;=0, RMDF!FC324&lt;=1-SUM(RMDF!Z324,RMDF!AG324,RMDF!AN324,RMDF!AU324,RMDF!BB324,RMDF!BI324,RMDF!BP324,RMDF!BW324,RMDF!CD324,RMDF!CK324,RMDF!CR324,RMDF!CY324,RMDF!DF324,RMDF!DM324,RMDF!DT324,RMDF!EA324,RMDF!EH324,RMDF!EO324,RMDF!EV324), RMDF!FC324=ROUND(RMDF!FC324,4))</f>
        <v>1</v>
      </c>
      <c r="FA324" s="317">
        <f>RMDF!FA324</f>
        <v>0</v>
      </c>
      <c r="FB324" s="318" t="str">
        <f>IF(FA324=0,"",_xlfn.XLOOKUP(FA324,StatePicklist!$1:$1,StatePicklist!$3:$3,"NA",0))</f>
        <v/>
      </c>
      <c r="FC324" s="297" t="str">
        <f ca="1">IF(RMDF!FB324="", "", IF(ISNUMBER(MATCH(RMDF!FB324, INDIRECT(FB324), 0)), "OK", "Invalid"))</f>
        <v/>
      </c>
    </row>
    <row r="325" spans="1:159" s="205" customFormat="1" ht="39.9" customHeight="1" x14ac:dyDescent="0.25">
      <c r="A325" s="206"/>
      <c r="B325" s="196"/>
      <c r="C325" s="197"/>
      <c r="D325" s="198"/>
      <c r="E325" s="199"/>
      <c r="F325" s="200"/>
      <c r="G325" s="201"/>
      <c r="H325" s="292"/>
      <c r="I325" s="305">
        <f>RMDF!I325</f>
        <v>0</v>
      </c>
      <c r="J325" s="305" t="str">
        <f>IF(I325=ProductCode!$B$30,"PDReclPost",IF(OR(I325=ProductCode!$C$30,I325=ProductCode!$E$30,I325=ProductCode!$G$30),"PDPreCon",IF(OR(I325=ProductCode!$D$30,I325=ProductCode!$F$30),"PDNotReclPost","")))</f>
        <v/>
      </c>
      <c r="K325" s="305" t="str">
        <f t="shared" si="21"/>
        <v/>
      </c>
      <c r="L325" s="289"/>
      <c r="M325" s="305" t="str">
        <f t="shared" si="21"/>
        <v/>
      </c>
      <c r="N325" s="289" t="b">
        <f>AND(RMDF!N325&gt;=0, RMDF!N325&lt;=1-RMDF!L325, RMDF!N325=ROUND(RMDF!N325,4))</f>
        <v>1</v>
      </c>
      <c r="O325" s="286" t="str">
        <f>IF(P325="","",IF(I325="","",IF(LEFT(I325,13)="Reclaimed pos",RawMaterialCode!$E$569,RawMaterialCode!$E$568)))</f>
        <v>Reclaimed pre-consumer mixed fibers (RM0578)</v>
      </c>
      <c r="P325" s="295">
        <f t="shared" si="22"/>
        <v>1</v>
      </c>
      <c r="Q325" s="202"/>
      <c r="R325" s="203"/>
      <c r="S325" s="204" t="str">
        <f t="shared" si="23"/>
        <v/>
      </c>
      <c r="T325" s="281"/>
      <c r="U325" s="281"/>
      <c r="V325" s="281"/>
      <c r="W325" s="281"/>
      <c r="X325" s="317">
        <f>RMDF!X325</f>
        <v>0</v>
      </c>
      <c r="Y325" s="318" t="str">
        <f>IF(X325=0,"",_xlfn.XLOOKUP(X325,StatePicklist!$1:$1,StatePicklist!$3:$3,"NA",0))</f>
        <v/>
      </c>
      <c r="Z325" s="297" t="str">
        <f ca="1">IF(RMDF!Y325="", "", IF(ISNUMBER(MATCH(RMDF!Y325, INDIRECT(Y325), 0)), "OK", "Invalid"))</f>
        <v/>
      </c>
      <c r="AA325" s="281"/>
      <c r="AB325" s="281"/>
      <c r="AC325" s="281"/>
      <c r="AD325" s="281" t="b">
        <f>AND(RMDF!AG325&gt;=0, RMDF!AG325&lt;=1-RMDF!Z325, RMDF!AG325=ROUND(RMDF!AG325,4))</f>
        <v>1</v>
      </c>
      <c r="AE325" s="317">
        <f>RMDF!AE325</f>
        <v>0</v>
      </c>
      <c r="AF325" s="318" t="str">
        <f>IF(AE325=0,"",_xlfn.XLOOKUP(AE325,StatePicklist!$1:$1,StatePicklist!$3:$3,"NA",0))</f>
        <v/>
      </c>
      <c r="AG325" s="297" t="str">
        <f ca="1">IF(RMDF!AF325="", "", IF(ISNUMBER(MATCH(RMDF!AF325, INDIRECT(AF325), 0)), "OK", "Invalid"))</f>
        <v/>
      </c>
      <c r="AH325" s="281"/>
      <c r="AI325" s="281"/>
      <c r="AJ325" s="281"/>
      <c r="AK325" s="281" t="b">
        <f>AND(RMDF!AN325&gt;=0, RMDF!AN325&lt;=1-SUM(RMDF!Z325,RMDF!AG325), RMDF!AN325=ROUND(RMDF!AN325,4))</f>
        <v>1</v>
      </c>
      <c r="AL325" s="317">
        <f>RMDF!AL325</f>
        <v>0</v>
      </c>
      <c r="AM325" s="318" t="str">
        <f>IF(AL325=0,"",_xlfn.XLOOKUP(AL325,StatePicklist!$1:$1,StatePicklist!$3:$3,"NA",0))</f>
        <v/>
      </c>
      <c r="AN325" s="297" t="str">
        <f ca="1">IF(RMDF!AM325="", "", IF(ISNUMBER(MATCH(RMDF!AM325, INDIRECT(AM325), 0)), "OK", "Invalid"))</f>
        <v/>
      </c>
      <c r="AO325" s="281"/>
      <c r="AP325" s="281"/>
      <c r="AQ325" s="281"/>
      <c r="AR325" s="281" t="b">
        <f>AND(RMDF!AU325&gt;=0, RMDF!AU325&lt;=1-SUM(RMDF!Z325,RMDF!AG325,RMDF!AN325), RMDF!AU325=ROUND(RMDF!AU325,4))</f>
        <v>1</v>
      </c>
      <c r="AS325" s="317">
        <f>RMDF!AS325</f>
        <v>0</v>
      </c>
      <c r="AT325" s="318" t="str">
        <f>IF(AS325=0,"",_xlfn.XLOOKUP(AS325,StatePicklist!$1:$1,StatePicklist!$3:$3,"NA",0))</f>
        <v/>
      </c>
      <c r="AU325" s="297" t="str">
        <f ca="1">IF(RMDF!AT325="", "", IF(ISNUMBER(MATCH(RMDF!AT325, INDIRECT(AT325), 0)), "OK", "Invalid"))</f>
        <v/>
      </c>
      <c r="AV325" s="281"/>
      <c r="AW325" s="281"/>
      <c r="AX325" s="281"/>
      <c r="AY325" s="281" t="b">
        <f>AND(RMDF!BB325&gt;=0, RMDF!BB325&lt;=1-SUM(RMDF!Z325,RMDF!AG325,RMDF!AN325,RMDF!AU325), RMDF!BB325=ROUND(RMDF!BB325,4))</f>
        <v>1</v>
      </c>
      <c r="AZ325" s="317">
        <f>RMDF!AZ325</f>
        <v>0</v>
      </c>
      <c r="BA325" s="318" t="str">
        <f>IF(AZ325=0,"",_xlfn.XLOOKUP(AZ325,StatePicklist!$1:$1,StatePicklist!$3:$3,"NA",0))</f>
        <v/>
      </c>
      <c r="BB325" s="297" t="str">
        <f ca="1">IF(RMDF!BA325="", "", IF(ISNUMBER(MATCH(RMDF!BA325, INDIRECT(BA325), 0)), "OK", "Invalid"))</f>
        <v/>
      </c>
      <c r="BC325" s="281"/>
      <c r="BD325" s="281"/>
      <c r="BE325" s="281"/>
      <c r="BF325" s="281" t="b">
        <f>AND(RMDF!BI325&gt;=0, RMDF!BI325&lt;=1-SUM(RMDF!Z325,RMDF!AG325,RMDF!AN325,RMDF!AU325,RMDF!BB325), RMDF!BI325=ROUND(RMDF!BI325,4))</f>
        <v>1</v>
      </c>
      <c r="BG325" s="317">
        <f>RMDF!BG325</f>
        <v>0</v>
      </c>
      <c r="BH325" s="318" t="str">
        <f>IF(BG325=0,"",_xlfn.XLOOKUP(BG325,StatePicklist!$1:$1,StatePicklist!$3:$3,"NA",0))</f>
        <v/>
      </c>
      <c r="BI325" s="297" t="str">
        <f ca="1">IF(RMDF!BH325="", "", IF(ISNUMBER(MATCH(RMDF!BH325, INDIRECT(BH325), 0)), "OK", "Invalid"))</f>
        <v/>
      </c>
      <c r="BJ325" s="281"/>
      <c r="BK325" s="281"/>
      <c r="BL325" s="281"/>
      <c r="BM325" s="281" t="b">
        <f>AND(RMDF!BP325&gt;=0, RMDF!BP325&lt;=1-SUM(RMDF!Z325,RMDF!AG325,RMDF!AN325,RMDF!AU325,RMDF!BB325,RMDF!BI325), RMDF!BP325=ROUND(RMDF!BP325,4))</f>
        <v>1</v>
      </c>
      <c r="BN325" s="317">
        <f>RMDF!BN325</f>
        <v>0</v>
      </c>
      <c r="BO325" s="318" t="str">
        <f>IF(BN325=0,"",_xlfn.XLOOKUP(BN325,StatePicklist!$1:$1,StatePicklist!$3:$3,"NA",0))</f>
        <v/>
      </c>
      <c r="BP325" s="297" t="str">
        <f ca="1">IF(RMDF!BO325="", "", IF(ISNUMBER(MATCH(RMDF!BO325, INDIRECT(BO325), 0)), "OK", "Invalid"))</f>
        <v/>
      </c>
      <c r="BQ325" s="281"/>
      <c r="BR325" s="281"/>
      <c r="BS325" s="281"/>
      <c r="BT325" s="281" t="b">
        <f>AND(RMDF!BW325&gt;=0, RMDF!BW325&lt;=1-SUM(RMDF!Z325,RMDF!AG325,RMDF!AN325,RMDF!AU325,RMDF!BB325,RMDF!BI325,RMDF!BP325), RMDF!BW325=ROUND(RMDF!BW325,4))</f>
        <v>1</v>
      </c>
      <c r="BU325" s="317">
        <f>RMDF!BU325</f>
        <v>0</v>
      </c>
      <c r="BV325" s="318" t="str">
        <f>IF(BU325=0,"",_xlfn.XLOOKUP(BU325,StatePicklist!$1:$1,StatePicklist!$3:$3,"NA",0))</f>
        <v/>
      </c>
      <c r="BW325" s="297" t="str">
        <f ca="1">IF(RMDF!BV325="", "", IF(ISNUMBER(MATCH(RMDF!BV325, INDIRECT(BV325), 0)), "OK", "Invalid"))</f>
        <v/>
      </c>
      <c r="BX325" s="281"/>
      <c r="BY325" s="281"/>
      <c r="BZ325" s="281"/>
      <c r="CA325" s="281" t="b">
        <f>AND(RMDF!CD325&gt;=0, RMDF!CD325&lt;=1-SUM(RMDF!Z325,RMDF!AG325,RMDF!AN325,RMDF!AU325,RMDF!BB325,RMDF!BI325,RMDF!BP325,RMDF!BW325), RMDF!CD325=ROUND(RMDF!CD325,4))</f>
        <v>1</v>
      </c>
      <c r="CB325" s="317">
        <f>RMDF!CB325</f>
        <v>0</v>
      </c>
      <c r="CC325" s="318" t="str">
        <f>IF(CB325=0,"",_xlfn.XLOOKUP(CB325,StatePicklist!$1:$1,StatePicklist!$3:$3,"NA",0))</f>
        <v/>
      </c>
      <c r="CD325" s="297" t="str">
        <f ca="1">IF(RMDF!CC325="", "", IF(ISNUMBER(MATCH(RMDF!CC325, INDIRECT(CC325), 0)), "OK", "Invalid"))</f>
        <v/>
      </c>
      <c r="CE325" s="281"/>
      <c r="CF325" s="281"/>
      <c r="CG325" s="281"/>
      <c r="CH325" s="281" t="b">
        <f>AND(RMDF!CK325&gt;=0, RMDF!CK325&lt;=1-SUM(RMDF!Z325,RMDF!AG325,RMDF!AN325,RMDF!AU325,RMDF!BB325,RMDF!BI325,RMDF!BP325,RMDF!BW325,RMDF!CD325), RMDF!CK325=ROUND(RMDF!CK325,4))</f>
        <v>1</v>
      </c>
      <c r="CI325" s="317">
        <f>RMDF!CI325</f>
        <v>0</v>
      </c>
      <c r="CJ325" s="318" t="str">
        <f>IF(CI325=0,"",_xlfn.XLOOKUP(CI325,StatePicklist!$1:$1,StatePicklist!$3:$3,"NA",0))</f>
        <v/>
      </c>
      <c r="CK325" s="297" t="str">
        <f ca="1">IF(RMDF!CJ325="", "", IF(ISNUMBER(MATCH(RMDF!CJ325, INDIRECT(CJ325), 0)), "OK", "Invalid"))</f>
        <v/>
      </c>
      <c r="CL325" s="281"/>
      <c r="CM325" s="281"/>
      <c r="CN325" s="281"/>
      <c r="CO325" s="281" t="b">
        <f>AND(RMDF!CR325&gt;=0, RMDF!CR325&lt;=1-SUM(RMDF!Z325,RMDF!AG325,RMDF!AN325,RMDF!AU325,RMDF!BB325,RMDF!BI325,RMDF!BP325,RMDF!BW325,RMDF!CD325,RMDF!CK325), RMDF!CR325=ROUND(RMDF!CR325,4))</f>
        <v>1</v>
      </c>
      <c r="CP325" s="317">
        <f>RMDF!CP325</f>
        <v>0</v>
      </c>
      <c r="CQ325" s="318" t="str">
        <f>IF(CP325=0,"",_xlfn.XLOOKUP(CP325,StatePicklist!$1:$1,StatePicklist!$3:$3,"NA",0))</f>
        <v/>
      </c>
      <c r="CR325" s="297" t="str">
        <f ca="1">IF(RMDF!CQ325="", "", IF(ISNUMBER(MATCH(RMDF!CQ325, INDIRECT(CQ325), 0)), "OK", "Invalid"))</f>
        <v/>
      </c>
      <c r="CS325" s="281"/>
      <c r="CT325" s="281"/>
      <c r="CU325" s="281"/>
      <c r="CV325" s="281" t="b">
        <f>AND(RMDF!CY325&gt;=0, RMDF!CY325&lt;=1-SUM(RMDF!Z325,RMDF!AG325,RMDF!AN325,RMDF!AU325,RMDF!BB325,RMDF!BI325,RMDF!BP325,RMDF!BW325,RMDF!CD325,RMDF!CK325,RMDF!CR325), RMDF!CY325=ROUND(RMDF!CY325,4))</f>
        <v>1</v>
      </c>
      <c r="CW325" s="317">
        <f>RMDF!CW325</f>
        <v>0</v>
      </c>
      <c r="CX325" s="318" t="str">
        <f>IF(CW325=0,"",_xlfn.XLOOKUP(CW325,StatePicklist!$1:$1,StatePicklist!$3:$3,"NA",0))</f>
        <v/>
      </c>
      <c r="CY325" s="297" t="str">
        <f ca="1">IF(RMDF!CX325="", "", IF(ISNUMBER(MATCH(RMDF!CX325, INDIRECT(CX325), 0)), "OK", "Invalid"))</f>
        <v/>
      </c>
      <c r="CZ325" s="281"/>
      <c r="DA325" s="281"/>
      <c r="DB325" s="281"/>
      <c r="DC325" s="281" t="b">
        <f>AND(RMDF!DF325&gt;=0, RMDF!DF325&lt;=1-SUM(RMDF!Z325,RMDF!AG325,RMDF!AN325,RMDF!AU325,RMDF!BB325,RMDF!BI325,RMDF!BP325,RMDF!BW325,RMDF!CD325,RMDF!CK325,RMDF!CR325,RMDF!CY325), RMDF!DF325=ROUND(RMDF!DF325,4))</f>
        <v>1</v>
      </c>
      <c r="DD325" s="317">
        <f>RMDF!DD325</f>
        <v>0</v>
      </c>
      <c r="DE325" s="318" t="str">
        <f>IF(DD325=0,"",_xlfn.XLOOKUP(DD325,StatePicklist!$1:$1,StatePicklist!$3:$3,"NA",0))</f>
        <v/>
      </c>
      <c r="DF325" s="297" t="str">
        <f ca="1">IF(RMDF!DE325="", "", IF(ISNUMBER(MATCH(RMDF!DE325, INDIRECT(DE325), 0)), "OK", "Invalid"))</f>
        <v/>
      </c>
      <c r="DG325" s="281"/>
      <c r="DH325" s="281"/>
      <c r="DI325" s="281"/>
      <c r="DJ325" s="281" t="b">
        <f>AND(RMDF!DM325&gt;=0, RMDF!DM325&lt;=1-SUM(RMDF!Z325,RMDF!AG325,RMDF!AN325,RMDF!AU325,RMDF!BB325,RMDF!BI325,RMDF!BP325,RMDF!BW325,RMDF!CD325,RMDF!CK325,RMDF!CR325,RMDF!CY325,RMDF!DF325), RMDF!DM325=ROUND(RMDF!DM325,4))</f>
        <v>1</v>
      </c>
      <c r="DK325" s="317">
        <f>RMDF!DK325</f>
        <v>0</v>
      </c>
      <c r="DL325" s="318" t="str">
        <f>IF(DK325=0,"",_xlfn.XLOOKUP(DK325,StatePicklist!$1:$1,StatePicklist!$3:$3,"NA",0))</f>
        <v/>
      </c>
      <c r="DM325" s="297" t="str">
        <f ca="1">IF(RMDF!DL325="", "", IF(ISNUMBER(MATCH(RMDF!DL325, INDIRECT(DL325), 0)), "OK", "Invalid"))</f>
        <v/>
      </c>
      <c r="DN325" s="281"/>
      <c r="DO325" s="281"/>
      <c r="DP325" s="281"/>
      <c r="DQ325" s="281" t="b">
        <f>AND(RMDF!DT325&gt;=0, RMDF!DT325&lt;=1-SUM(RMDF!Z325,RMDF!AG325,RMDF!AN325,RMDF!AU325,RMDF!BB325,RMDF!BI325,RMDF!BP325,RMDF!BW325,RMDF!CD325,RMDF!CK325,RMDF!CR325,RMDF!CY325,RMDF!DF325,RMDF!DM325), RMDF!DT325=ROUND(RMDF!DT325,4))</f>
        <v>1</v>
      </c>
      <c r="DR325" s="317">
        <f>RMDF!DR325</f>
        <v>0</v>
      </c>
      <c r="DS325" s="318" t="str">
        <f>IF(DR325=0,"",_xlfn.XLOOKUP(DR325,StatePicklist!$1:$1,StatePicklist!$3:$3,"NA",0))</f>
        <v/>
      </c>
      <c r="DT325" s="297" t="str">
        <f ca="1">IF(RMDF!DS325="", "", IF(ISNUMBER(MATCH(RMDF!DS325, INDIRECT(DS325), 0)), "OK", "Invalid"))</f>
        <v/>
      </c>
      <c r="DU325" s="281"/>
      <c r="DV325" s="281"/>
      <c r="DW325" s="281"/>
      <c r="DX325" s="281" t="b">
        <f>AND(RMDF!EA325&gt;=0, RMDF!EA325&lt;=1-SUM(RMDF!Z325,RMDF!AG325,RMDF!AN325,RMDF!AU325,RMDF!BB325,RMDF!BI325,RMDF!BP325,RMDF!BW325,RMDF!CD325,RMDF!CK325,RMDF!CR325,RMDF!CY325,RMDF!DF325,RMDF!DM325,RMDF!DT325), RMDF!EA325=ROUND(RMDF!EA325,4))</f>
        <v>1</v>
      </c>
      <c r="DY325" s="317">
        <f>RMDF!DY325</f>
        <v>0</v>
      </c>
      <c r="DZ325" s="318" t="str">
        <f>IF(DY325=0,"",_xlfn.XLOOKUP(DY325,StatePicklist!$1:$1,StatePicklist!$3:$3,"NA",0))</f>
        <v/>
      </c>
      <c r="EA325" s="297" t="str">
        <f ca="1">IF(RMDF!DZ325="", "", IF(ISNUMBER(MATCH(RMDF!DZ325, INDIRECT(DZ325), 0)), "OK", "Invalid"))</f>
        <v/>
      </c>
      <c r="EB325" s="281"/>
      <c r="EC325" s="281"/>
      <c r="ED325" s="281"/>
      <c r="EE325" s="281" t="b">
        <f>AND(RMDF!EH325&gt;=0, RMDF!EH325&lt;=1-SUM(RMDF!Z325,RMDF!AG325,RMDF!AN325,RMDF!AU325,RMDF!BB325,RMDF!BI325,RMDF!BP325,RMDF!BW325,RMDF!CD325,RMDF!CK325,RMDF!CR325,RMDF!CY325,RMDF!DF325,RMDF!DM325,RMDF!DT325,RMDF!EA325), RMDF!EH325=ROUND(RMDF!EH325,4))</f>
        <v>1</v>
      </c>
      <c r="EF325" s="317">
        <f>RMDF!EF325</f>
        <v>0</v>
      </c>
      <c r="EG325" s="318" t="str">
        <f>IF(EF325=0,"",_xlfn.XLOOKUP(EF325,StatePicklist!$1:$1,StatePicklist!$3:$3,"NA",0))</f>
        <v/>
      </c>
      <c r="EH325" s="297" t="str">
        <f ca="1">IF(RMDF!EG325="", "", IF(ISNUMBER(MATCH(RMDF!EG325, INDIRECT(EG325), 0)), "OK", "Invalid"))</f>
        <v/>
      </c>
      <c r="EI325" s="281"/>
      <c r="EJ325" s="281"/>
      <c r="EK325" s="281"/>
      <c r="EL325" s="281" t="b">
        <f>AND(RMDF!EO325&gt;=0, RMDF!EO325&lt;=1-SUM(RMDF!Z325,RMDF!AG325,RMDF!AN325,RMDF!AU325,RMDF!BB325,RMDF!BI325,RMDF!BP325,RMDF!BW325,RMDF!CD325,RMDF!CK325,RMDF!CR325,RMDF!CY325,RMDF!DF325,RMDF!DM325,RMDF!DT325,RMDF!EA325,RMDF!EH325), RMDF!EO325=ROUND(RMDF!EO325,4))</f>
        <v>1</v>
      </c>
      <c r="EM325" s="317">
        <f>RMDF!EM325</f>
        <v>0</v>
      </c>
      <c r="EN325" s="318" t="str">
        <f>IF(EM325=0,"",_xlfn.XLOOKUP(EM325,StatePicklist!$1:$1,StatePicklist!$3:$3,"NA",0))</f>
        <v/>
      </c>
      <c r="EO325" s="297" t="str">
        <f ca="1">IF(RMDF!EN325="", "", IF(ISNUMBER(MATCH(RMDF!EN325, INDIRECT(EN325), 0)), "OK", "Invalid"))</f>
        <v/>
      </c>
      <c r="EP325" s="281"/>
      <c r="EQ325" s="281"/>
      <c r="ER325" s="281"/>
      <c r="ES325" s="281" t="b">
        <f>AND(RMDF!EV325&gt;=0, RMDF!EV325&lt;=1-SUM(RMDF!Z325,RMDF!AG325,RMDF!AN325,RMDF!AU325,RMDF!BB325,RMDF!BI325,RMDF!BP325,RMDF!BW325,RMDF!CD325,RMDF!CK325,RMDF!CR325,RMDF!CY325,RMDF!DF325,RMDF!DM325,RMDF!DT325,RMDF!EA325,RMDF!EH325,RMDF!EO325), RMDF!EV325=ROUND(RMDF!EV325,4))</f>
        <v>1</v>
      </c>
      <c r="ET325" s="317">
        <f>RMDF!ET325</f>
        <v>0</v>
      </c>
      <c r="EU325" s="318" t="str">
        <f>IF(ET325=0,"",_xlfn.XLOOKUP(ET325,StatePicklist!$1:$1,StatePicklist!$3:$3,"NA",0))</f>
        <v/>
      </c>
      <c r="EV325" s="297" t="str">
        <f ca="1">IF(RMDF!EU325="", "", IF(ISNUMBER(MATCH(RMDF!EU325, INDIRECT(EU325), 0)), "OK", "Invalid"))</f>
        <v/>
      </c>
      <c r="EW325" s="281"/>
      <c r="EX325" s="281"/>
      <c r="EY325" s="281"/>
      <c r="EZ325" s="281" t="b">
        <f>AND(RMDF!FC325&gt;=0, RMDF!FC325&lt;=1-SUM(RMDF!Z325,RMDF!AG325,RMDF!AN325,RMDF!AU325,RMDF!BB325,RMDF!BI325,RMDF!BP325,RMDF!BW325,RMDF!CD325,RMDF!CK325,RMDF!CR325,RMDF!CY325,RMDF!DF325,RMDF!DM325,RMDF!DT325,RMDF!EA325,RMDF!EH325,RMDF!EO325,RMDF!EV325), RMDF!FC325=ROUND(RMDF!FC325,4))</f>
        <v>1</v>
      </c>
      <c r="FA325" s="317">
        <f>RMDF!FA325</f>
        <v>0</v>
      </c>
      <c r="FB325" s="318" t="str">
        <f>IF(FA325=0,"",_xlfn.XLOOKUP(FA325,StatePicklist!$1:$1,StatePicklist!$3:$3,"NA",0))</f>
        <v/>
      </c>
      <c r="FC325" s="297" t="str">
        <f ca="1">IF(RMDF!FB325="", "", IF(ISNUMBER(MATCH(RMDF!FB325, INDIRECT(FB325), 0)), "OK", "Invalid"))</f>
        <v/>
      </c>
    </row>
    <row r="326" spans="1:159" s="205" customFormat="1" ht="39.9" customHeight="1" x14ac:dyDescent="0.25">
      <c r="A326" s="206"/>
      <c r="B326" s="196"/>
      <c r="C326" s="197"/>
      <c r="D326" s="198"/>
      <c r="E326" s="199"/>
      <c r="F326" s="200"/>
      <c r="G326" s="201"/>
      <c r="H326" s="292"/>
      <c r="I326" s="305">
        <f>RMDF!I326</f>
        <v>0</v>
      </c>
      <c r="J326" s="305" t="str">
        <f>IF(I326=ProductCode!$B$30,"PDReclPost",IF(OR(I326=ProductCode!$C$30,I326=ProductCode!$E$30,I326=ProductCode!$G$30),"PDPreCon",IF(OR(I326=ProductCode!$D$30,I326=ProductCode!$F$30),"PDNotReclPost","")))</f>
        <v/>
      </c>
      <c r="K326" s="305" t="str">
        <f t="shared" si="21"/>
        <v/>
      </c>
      <c r="L326" s="289"/>
      <c r="M326" s="305" t="str">
        <f t="shared" si="21"/>
        <v/>
      </c>
      <c r="N326" s="289" t="b">
        <f>AND(RMDF!N326&gt;=0, RMDF!N326&lt;=1-RMDF!L326, RMDF!N326=ROUND(RMDF!N326,4))</f>
        <v>1</v>
      </c>
      <c r="O326" s="286" t="str">
        <f>IF(P326="","",IF(I326="","",IF(LEFT(I326,13)="Reclaimed pos",RawMaterialCode!$E$569,RawMaterialCode!$E$568)))</f>
        <v>Reclaimed pre-consumer mixed fibers (RM0578)</v>
      </c>
      <c r="P326" s="295">
        <f t="shared" si="22"/>
        <v>1</v>
      </c>
      <c r="Q326" s="202"/>
      <c r="R326" s="203"/>
      <c r="S326" s="204" t="str">
        <f t="shared" si="23"/>
        <v/>
      </c>
      <c r="T326" s="281"/>
      <c r="U326" s="281"/>
      <c r="V326" s="281"/>
      <c r="W326" s="281"/>
      <c r="X326" s="317">
        <f>RMDF!X326</f>
        <v>0</v>
      </c>
      <c r="Y326" s="318" t="str">
        <f>IF(X326=0,"",_xlfn.XLOOKUP(X326,StatePicklist!$1:$1,StatePicklist!$3:$3,"NA",0))</f>
        <v/>
      </c>
      <c r="Z326" s="297" t="str">
        <f ca="1">IF(RMDF!Y326="", "", IF(ISNUMBER(MATCH(RMDF!Y326, INDIRECT(Y326), 0)), "OK", "Invalid"))</f>
        <v/>
      </c>
      <c r="AA326" s="281"/>
      <c r="AB326" s="281"/>
      <c r="AC326" s="281"/>
      <c r="AD326" s="281" t="b">
        <f>AND(RMDF!AG326&gt;=0, RMDF!AG326&lt;=1-RMDF!Z326, RMDF!AG326=ROUND(RMDF!AG326,4))</f>
        <v>1</v>
      </c>
      <c r="AE326" s="317">
        <f>RMDF!AE326</f>
        <v>0</v>
      </c>
      <c r="AF326" s="318" t="str">
        <f>IF(AE326=0,"",_xlfn.XLOOKUP(AE326,StatePicklist!$1:$1,StatePicklist!$3:$3,"NA",0))</f>
        <v/>
      </c>
      <c r="AG326" s="297" t="str">
        <f ca="1">IF(RMDF!AF326="", "", IF(ISNUMBER(MATCH(RMDF!AF326, INDIRECT(AF326), 0)), "OK", "Invalid"))</f>
        <v/>
      </c>
      <c r="AH326" s="281"/>
      <c r="AI326" s="281"/>
      <c r="AJ326" s="281"/>
      <c r="AK326" s="281" t="b">
        <f>AND(RMDF!AN326&gt;=0, RMDF!AN326&lt;=1-SUM(RMDF!Z326,RMDF!AG326), RMDF!AN326=ROUND(RMDF!AN326,4))</f>
        <v>1</v>
      </c>
      <c r="AL326" s="317">
        <f>RMDF!AL326</f>
        <v>0</v>
      </c>
      <c r="AM326" s="318" t="str">
        <f>IF(AL326=0,"",_xlfn.XLOOKUP(AL326,StatePicklist!$1:$1,StatePicklist!$3:$3,"NA",0))</f>
        <v/>
      </c>
      <c r="AN326" s="297" t="str">
        <f ca="1">IF(RMDF!AM326="", "", IF(ISNUMBER(MATCH(RMDF!AM326, INDIRECT(AM326), 0)), "OK", "Invalid"))</f>
        <v/>
      </c>
      <c r="AO326" s="281"/>
      <c r="AP326" s="281"/>
      <c r="AQ326" s="281"/>
      <c r="AR326" s="281" t="b">
        <f>AND(RMDF!AU326&gt;=0, RMDF!AU326&lt;=1-SUM(RMDF!Z326,RMDF!AG326,RMDF!AN326), RMDF!AU326=ROUND(RMDF!AU326,4))</f>
        <v>1</v>
      </c>
      <c r="AS326" s="317">
        <f>RMDF!AS326</f>
        <v>0</v>
      </c>
      <c r="AT326" s="318" t="str">
        <f>IF(AS326=0,"",_xlfn.XLOOKUP(AS326,StatePicklist!$1:$1,StatePicklist!$3:$3,"NA",0))</f>
        <v/>
      </c>
      <c r="AU326" s="297" t="str">
        <f ca="1">IF(RMDF!AT326="", "", IF(ISNUMBER(MATCH(RMDF!AT326, INDIRECT(AT326), 0)), "OK", "Invalid"))</f>
        <v/>
      </c>
      <c r="AV326" s="281"/>
      <c r="AW326" s="281"/>
      <c r="AX326" s="281"/>
      <c r="AY326" s="281" t="b">
        <f>AND(RMDF!BB326&gt;=0, RMDF!BB326&lt;=1-SUM(RMDF!Z326,RMDF!AG326,RMDF!AN326,RMDF!AU326), RMDF!BB326=ROUND(RMDF!BB326,4))</f>
        <v>1</v>
      </c>
      <c r="AZ326" s="317">
        <f>RMDF!AZ326</f>
        <v>0</v>
      </c>
      <c r="BA326" s="318" t="str">
        <f>IF(AZ326=0,"",_xlfn.XLOOKUP(AZ326,StatePicklist!$1:$1,StatePicklist!$3:$3,"NA",0))</f>
        <v/>
      </c>
      <c r="BB326" s="297" t="str">
        <f ca="1">IF(RMDF!BA326="", "", IF(ISNUMBER(MATCH(RMDF!BA326, INDIRECT(BA326), 0)), "OK", "Invalid"))</f>
        <v/>
      </c>
      <c r="BC326" s="281"/>
      <c r="BD326" s="281"/>
      <c r="BE326" s="281"/>
      <c r="BF326" s="281" t="b">
        <f>AND(RMDF!BI326&gt;=0, RMDF!BI326&lt;=1-SUM(RMDF!Z326,RMDF!AG326,RMDF!AN326,RMDF!AU326,RMDF!BB326), RMDF!BI326=ROUND(RMDF!BI326,4))</f>
        <v>1</v>
      </c>
      <c r="BG326" s="317">
        <f>RMDF!BG326</f>
        <v>0</v>
      </c>
      <c r="BH326" s="318" t="str">
        <f>IF(BG326=0,"",_xlfn.XLOOKUP(BG326,StatePicklist!$1:$1,StatePicklist!$3:$3,"NA",0))</f>
        <v/>
      </c>
      <c r="BI326" s="297" t="str">
        <f ca="1">IF(RMDF!BH326="", "", IF(ISNUMBER(MATCH(RMDF!BH326, INDIRECT(BH326), 0)), "OK", "Invalid"))</f>
        <v/>
      </c>
      <c r="BJ326" s="281"/>
      <c r="BK326" s="281"/>
      <c r="BL326" s="281"/>
      <c r="BM326" s="281" t="b">
        <f>AND(RMDF!BP326&gt;=0, RMDF!BP326&lt;=1-SUM(RMDF!Z326,RMDF!AG326,RMDF!AN326,RMDF!AU326,RMDF!BB326,RMDF!BI326), RMDF!BP326=ROUND(RMDF!BP326,4))</f>
        <v>1</v>
      </c>
      <c r="BN326" s="317">
        <f>RMDF!BN326</f>
        <v>0</v>
      </c>
      <c r="BO326" s="318" t="str">
        <f>IF(BN326=0,"",_xlfn.XLOOKUP(BN326,StatePicklist!$1:$1,StatePicklist!$3:$3,"NA",0))</f>
        <v/>
      </c>
      <c r="BP326" s="297" t="str">
        <f ca="1">IF(RMDF!BO326="", "", IF(ISNUMBER(MATCH(RMDF!BO326, INDIRECT(BO326), 0)), "OK", "Invalid"))</f>
        <v/>
      </c>
      <c r="BQ326" s="281"/>
      <c r="BR326" s="281"/>
      <c r="BS326" s="281"/>
      <c r="BT326" s="281" t="b">
        <f>AND(RMDF!BW326&gt;=0, RMDF!BW326&lt;=1-SUM(RMDF!Z326,RMDF!AG326,RMDF!AN326,RMDF!AU326,RMDF!BB326,RMDF!BI326,RMDF!BP326), RMDF!BW326=ROUND(RMDF!BW326,4))</f>
        <v>1</v>
      </c>
      <c r="BU326" s="317">
        <f>RMDF!BU326</f>
        <v>0</v>
      </c>
      <c r="BV326" s="318" t="str">
        <f>IF(BU326=0,"",_xlfn.XLOOKUP(BU326,StatePicklist!$1:$1,StatePicklist!$3:$3,"NA",0))</f>
        <v/>
      </c>
      <c r="BW326" s="297" t="str">
        <f ca="1">IF(RMDF!BV326="", "", IF(ISNUMBER(MATCH(RMDF!BV326, INDIRECT(BV326), 0)), "OK", "Invalid"))</f>
        <v/>
      </c>
      <c r="BX326" s="281"/>
      <c r="BY326" s="281"/>
      <c r="BZ326" s="281"/>
      <c r="CA326" s="281" t="b">
        <f>AND(RMDF!CD326&gt;=0, RMDF!CD326&lt;=1-SUM(RMDF!Z326,RMDF!AG326,RMDF!AN326,RMDF!AU326,RMDF!BB326,RMDF!BI326,RMDF!BP326,RMDF!BW326), RMDF!CD326=ROUND(RMDF!CD326,4))</f>
        <v>1</v>
      </c>
      <c r="CB326" s="317">
        <f>RMDF!CB326</f>
        <v>0</v>
      </c>
      <c r="CC326" s="318" t="str">
        <f>IF(CB326=0,"",_xlfn.XLOOKUP(CB326,StatePicklist!$1:$1,StatePicklist!$3:$3,"NA",0))</f>
        <v/>
      </c>
      <c r="CD326" s="297" t="str">
        <f ca="1">IF(RMDF!CC326="", "", IF(ISNUMBER(MATCH(RMDF!CC326, INDIRECT(CC326), 0)), "OK", "Invalid"))</f>
        <v/>
      </c>
      <c r="CE326" s="281"/>
      <c r="CF326" s="281"/>
      <c r="CG326" s="281"/>
      <c r="CH326" s="281" t="b">
        <f>AND(RMDF!CK326&gt;=0, RMDF!CK326&lt;=1-SUM(RMDF!Z326,RMDF!AG326,RMDF!AN326,RMDF!AU326,RMDF!BB326,RMDF!BI326,RMDF!BP326,RMDF!BW326,RMDF!CD326), RMDF!CK326=ROUND(RMDF!CK326,4))</f>
        <v>1</v>
      </c>
      <c r="CI326" s="317">
        <f>RMDF!CI326</f>
        <v>0</v>
      </c>
      <c r="CJ326" s="318" t="str">
        <f>IF(CI326=0,"",_xlfn.XLOOKUP(CI326,StatePicklist!$1:$1,StatePicklist!$3:$3,"NA",0))</f>
        <v/>
      </c>
      <c r="CK326" s="297" t="str">
        <f ca="1">IF(RMDF!CJ326="", "", IF(ISNUMBER(MATCH(RMDF!CJ326, INDIRECT(CJ326), 0)), "OK", "Invalid"))</f>
        <v/>
      </c>
      <c r="CL326" s="281"/>
      <c r="CM326" s="281"/>
      <c r="CN326" s="281"/>
      <c r="CO326" s="281" t="b">
        <f>AND(RMDF!CR326&gt;=0, RMDF!CR326&lt;=1-SUM(RMDF!Z326,RMDF!AG326,RMDF!AN326,RMDF!AU326,RMDF!BB326,RMDF!BI326,RMDF!BP326,RMDF!BW326,RMDF!CD326,RMDF!CK326), RMDF!CR326=ROUND(RMDF!CR326,4))</f>
        <v>1</v>
      </c>
      <c r="CP326" s="317">
        <f>RMDF!CP326</f>
        <v>0</v>
      </c>
      <c r="CQ326" s="318" t="str">
        <f>IF(CP326=0,"",_xlfn.XLOOKUP(CP326,StatePicklist!$1:$1,StatePicklist!$3:$3,"NA",0))</f>
        <v/>
      </c>
      <c r="CR326" s="297" t="str">
        <f ca="1">IF(RMDF!CQ326="", "", IF(ISNUMBER(MATCH(RMDF!CQ326, INDIRECT(CQ326), 0)), "OK", "Invalid"))</f>
        <v/>
      </c>
      <c r="CS326" s="281"/>
      <c r="CT326" s="281"/>
      <c r="CU326" s="281"/>
      <c r="CV326" s="281" t="b">
        <f>AND(RMDF!CY326&gt;=0, RMDF!CY326&lt;=1-SUM(RMDF!Z326,RMDF!AG326,RMDF!AN326,RMDF!AU326,RMDF!BB326,RMDF!BI326,RMDF!BP326,RMDF!BW326,RMDF!CD326,RMDF!CK326,RMDF!CR326), RMDF!CY326=ROUND(RMDF!CY326,4))</f>
        <v>1</v>
      </c>
      <c r="CW326" s="317">
        <f>RMDF!CW326</f>
        <v>0</v>
      </c>
      <c r="CX326" s="318" t="str">
        <f>IF(CW326=0,"",_xlfn.XLOOKUP(CW326,StatePicklist!$1:$1,StatePicklist!$3:$3,"NA",0))</f>
        <v/>
      </c>
      <c r="CY326" s="297" t="str">
        <f ca="1">IF(RMDF!CX326="", "", IF(ISNUMBER(MATCH(RMDF!CX326, INDIRECT(CX326), 0)), "OK", "Invalid"))</f>
        <v/>
      </c>
      <c r="CZ326" s="281"/>
      <c r="DA326" s="281"/>
      <c r="DB326" s="281"/>
      <c r="DC326" s="281" t="b">
        <f>AND(RMDF!DF326&gt;=0, RMDF!DF326&lt;=1-SUM(RMDF!Z326,RMDF!AG326,RMDF!AN326,RMDF!AU326,RMDF!BB326,RMDF!BI326,RMDF!BP326,RMDF!BW326,RMDF!CD326,RMDF!CK326,RMDF!CR326,RMDF!CY326), RMDF!DF326=ROUND(RMDF!DF326,4))</f>
        <v>1</v>
      </c>
      <c r="DD326" s="317">
        <f>RMDF!DD326</f>
        <v>0</v>
      </c>
      <c r="DE326" s="318" t="str">
        <f>IF(DD326=0,"",_xlfn.XLOOKUP(DD326,StatePicklist!$1:$1,StatePicklist!$3:$3,"NA",0))</f>
        <v/>
      </c>
      <c r="DF326" s="297" t="str">
        <f ca="1">IF(RMDF!DE326="", "", IF(ISNUMBER(MATCH(RMDF!DE326, INDIRECT(DE326), 0)), "OK", "Invalid"))</f>
        <v/>
      </c>
      <c r="DG326" s="281"/>
      <c r="DH326" s="281"/>
      <c r="DI326" s="281"/>
      <c r="DJ326" s="281" t="b">
        <f>AND(RMDF!DM326&gt;=0, RMDF!DM326&lt;=1-SUM(RMDF!Z326,RMDF!AG326,RMDF!AN326,RMDF!AU326,RMDF!BB326,RMDF!BI326,RMDF!BP326,RMDF!BW326,RMDF!CD326,RMDF!CK326,RMDF!CR326,RMDF!CY326,RMDF!DF326), RMDF!DM326=ROUND(RMDF!DM326,4))</f>
        <v>1</v>
      </c>
      <c r="DK326" s="317">
        <f>RMDF!DK326</f>
        <v>0</v>
      </c>
      <c r="DL326" s="318" t="str">
        <f>IF(DK326=0,"",_xlfn.XLOOKUP(DK326,StatePicklist!$1:$1,StatePicklist!$3:$3,"NA",0))</f>
        <v/>
      </c>
      <c r="DM326" s="297" t="str">
        <f ca="1">IF(RMDF!DL326="", "", IF(ISNUMBER(MATCH(RMDF!DL326, INDIRECT(DL326), 0)), "OK", "Invalid"))</f>
        <v/>
      </c>
      <c r="DN326" s="281"/>
      <c r="DO326" s="281"/>
      <c r="DP326" s="281"/>
      <c r="DQ326" s="281" t="b">
        <f>AND(RMDF!DT326&gt;=0, RMDF!DT326&lt;=1-SUM(RMDF!Z326,RMDF!AG326,RMDF!AN326,RMDF!AU326,RMDF!BB326,RMDF!BI326,RMDF!BP326,RMDF!BW326,RMDF!CD326,RMDF!CK326,RMDF!CR326,RMDF!CY326,RMDF!DF326,RMDF!DM326), RMDF!DT326=ROUND(RMDF!DT326,4))</f>
        <v>1</v>
      </c>
      <c r="DR326" s="317">
        <f>RMDF!DR326</f>
        <v>0</v>
      </c>
      <c r="DS326" s="318" t="str">
        <f>IF(DR326=0,"",_xlfn.XLOOKUP(DR326,StatePicklist!$1:$1,StatePicklist!$3:$3,"NA",0))</f>
        <v/>
      </c>
      <c r="DT326" s="297" t="str">
        <f ca="1">IF(RMDF!DS326="", "", IF(ISNUMBER(MATCH(RMDF!DS326, INDIRECT(DS326), 0)), "OK", "Invalid"))</f>
        <v/>
      </c>
      <c r="DU326" s="281"/>
      <c r="DV326" s="281"/>
      <c r="DW326" s="281"/>
      <c r="DX326" s="281" t="b">
        <f>AND(RMDF!EA326&gt;=0, RMDF!EA326&lt;=1-SUM(RMDF!Z326,RMDF!AG326,RMDF!AN326,RMDF!AU326,RMDF!BB326,RMDF!BI326,RMDF!BP326,RMDF!BW326,RMDF!CD326,RMDF!CK326,RMDF!CR326,RMDF!CY326,RMDF!DF326,RMDF!DM326,RMDF!DT326), RMDF!EA326=ROUND(RMDF!EA326,4))</f>
        <v>1</v>
      </c>
      <c r="DY326" s="317">
        <f>RMDF!DY326</f>
        <v>0</v>
      </c>
      <c r="DZ326" s="318" t="str">
        <f>IF(DY326=0,"",_xlfn.XLOOKUP(DY326,StatePicklist!$1:$1,StatePicklist!$3:$3,"NA",0))</f>
        <v/>
      </c>
      <c r="EA326" s="297" t="str">
        <f ca="1">IF(RMDF!DZ326="", "", IF(ISNUMBER(MATCH(RMDF!DZ326, INDIRECT(DZ326), 0)), "OK", "Invalid"))</f>
        <v/>
      </c>
      <c r="EB326" s="281"/>
      <c r="EC326" s="281"/>
      <c r="ED326" s="281"/>
      <c r="EE326" s="281" t="b">
        <f>AND(RMDF!EH326&gt;=0, RMDF!EH326&lt;=1-SUM(RMDF!Z326,RMDF!AG326,RMDF!AN326,RMDF!AU326,RMDF!BB326,RMDF!BI326,RMDF!BP326,RMDF!BW326,RMDF!CD326,RMDF!CK326,RMDF!CR326,RMDF!CY326,RMDF!DF326,RMDF!DM326,RMDF!DT326,RMDF!EA326), RMDF!EH326=ROUND(RMDF!EH326,4))</f>
        <v>1</v>
      </c>
      <c r="EF326" s="317">
        <f>RMDF!EF326</f>
        <v>0</v>
      </c>
      <c r="EG326" s="318" t="str">
        <f>IF(EF326=0,"",_xlfn.XLOOKUP(EF326,StatePicklist!$1:$1,StatePicklist!$3:$3,"NA",0))</f>
        <v/>
      </c>
      <c r="EH326" s="297" t="str">
        <f ca="1">IF(RMDF!EG326="", "", IF(ISNUMBER(MATCH(RMDF!EG326, INDIRECT(EG326), 0)), "OK", "Invalid"))</f>
        <v/>
      </c>
      <c r="EI326" s="281"/>
      <c r="EJ326" s="281"/>
      <c r="EK326" s="281"/>
      <c r="EL326" s="281" t="b">
        <f>AND(RMDF!EO326&gt;=0, RMDF!EO326&lt;=1-SUM(RMDF!Z326,RMDF!AG326,RMDF!AN326,RMDF!AU326,RMDF!BB326,RMDF!BI326,RMDF!BP326,RMDF!BW326,RMDF!CD326,RMDF!CK326,RMDF!CR326,RMDF!CY326,RMDF!DF326,RMDF!DM326,RMDF!DT326,RMDF!EA326,RMDF!EH326), RMDF!EO326=ROUND(RMDF!EO326,4))</f>
        <v>1</v>
      </c>
      <c r="EM326" s="317">
        <f>RMDF!EM326</f>
        <v>0</v>
      </c>
      <c r="EN326" s="318" t="str">
        <f>IF(EM326=0,"",_xlfn.XLOOKUP(EM326,StatePicklist!$1:$1,StatePicklist!$3:$3,"NA",0))</f>
        <v/>
      </c>
      <c r="EO326" s="297" t="str">
        <f ca="1">IF(RMDF!EN326="", "", IF(ISNUMBER(MATCH(RMDF!EN326, INDIRECT(EN326), 0)), "OK", "Invalid"))</f>
        <v/>
      </c>
      <c r="EP326" s="281"/>
      <c r="EQ326" s="281"/>
      <c r="ER326" s="281"/>
      <c r="ES326" s="281" t="b">
        <f>AND(RMDF!EV326&gt;=0, RMDF!EV326&lt;=1-SUM(RMDF!Z326,RMDF!AG326,RMDF!AN326,RMDF!AU326,RMDF!BB326,RMDF!BI326,RMDF!BP326,RMDF!BW326,RMDF!CD326,RMDF!CK326,RMDF!CR326,RMDF!CY326,RMDF!DF326,RMDF!DM326,RMDF!DT326,RMDF!EA326,RMDF!EH326,RMDF!EO326), RMDF!EV326=ROUND(RMDF!EV326,4))</f>
        <v>1</v>
      </c>
      <c r="ET326" s="317">
        <f>RMDF!ET326</f>
        <v>0</v>
      </c>
      <c r="EU326" s="318" t="str">
        <f>IF(ET326=0,"",_xlfn.XLOOKUP(ET326,StatePicklist!$1:$1,StatePicklist!$3:$3,"NA",0))</f>
        <v/>
      </c>
      <c r="EV326" s="297" t="str">
        <f ca="1">IF(RMDF!EU326="", "", IF(ISNUMBER(MATCH(RMDF!EU326, INDIRECT(EU326), 0)), "OK", "Invalid"))</f>
        <v/>
      </c>
      <c r="EW326" s="281"/>
      <c r="EX326" s="281"/>
      <c r="EY326" s="281"/>
      <c r="EZ326" s="281" t="b">
        <f>AND(RMDF!FC326&gt;=0, RMDF!FC326&lt;=1-SUM(RMDF!Z326,RMDF!AG326,RMDF!AN326,RMDF!AU326,RMDF!BB326,RMDF!BI326,RMDF!BP326,RMDF!BW326,RMDF!CD326,RMDF!CK326,RMDF!CR326,RMDF!CY326,RMDF!DF326,RMDF!DM326,RMDF!DT326,RMDF!EA326,RMDF!EH326,RMDF!EO326,RMDF!EV326), RMDF!FC326=ROUND(RMDF!FC326,4))</f>
        <v>1</v>
      </c>
      <c r="FA326" s="317">
        <f>RMDF!FA326</f>
        <v>0</v>
      </c>
      <c r="FB326" s="318" t="str">
        <f>IF(FA326=0,"",_xlfn.XLOOKUP(FA326,StatePicklist!$1:$1,StatePicklist!$3:$3,"NA",0))</f>
        <v/>
      </c>
      <c r="FC326" s="297" t="str">
        <f ca="1">IF(RMDF!FB326="", "", IF(ISNUMBER(MATCH(RMDF!FB326, INDIRECT(FB326), 0)), "OK", "Invalid"))</f>
        <v/>
      </c>
    </row>
    <row r="327" spans="1:159" s="205" customFormat="1" ht="39.9" customHeight="1" x14ac:dyDescent="0.25">
      <c r="A327" s="206"/>
      <c r="B327" s="196"/>
      <c r="C327" s="197"/>
      <c r="D327" s="198"/>
      <c r="E327" s="199"/>
      <c r="F327" s="200"/>
      <c r="G327" s="201"/>
      <c r="H327" s="292"/>
      <c r="I327" s="305">
        <f>RMDF!I327</f>
        <v>0</v>
      </c>
      <c r="J327" s="305" t="str">
        <f>IF(I327=ProductCode!$B$30,"PDReclPost",IF(OR(I327=ProductCode!$C$30,I327=ProductCode!$E$30,I327=ProductCode!$G$30),"PDPreCon",IF(OR(I327=ProductCode!$D$30,I327=ProductCode!$F$30),"PDNotReclPost","")))</f>
        <v/>
      </c>
      <c r="K327" s="305" t="str">
        <f t="shared" si="21"/>
        <v/>
      </c>
      <c r="L327" s="289"/>
      <c r="M327" s="305" t="str">
        <f t="shared" si="21"/>
        <v/>
      </c>
      <c r="N327" s="289" t="b">
        <f>AND(RMDF!N327&gt;=0, RMDF!N327&lt;=1-RMDF!L327, RMDF!N327=ROUND(RMDF!N327,4))</f>
        <v>1</v>
      </c>
      <c r="O327" s="286" t="str">
        <f>IF(P327="","",IF(I327="","",IF(LEFT(I327,13)="Reclaimed pos",RawMaterialCode!$E$569,RawMaterialCode!$E$568)))</f>
        <v>Reclaimed pre-consumer mixed fibers (RM0578)</v>
      </c>
      <c r="P327" s="295">
        <f t="shared" si="22"/>
        <v>1</v>
      </c>
      <c r="Q327" s="202"/>
      <c r="R327" s="203"/>
      <c r="S327" s="204" t="str">
        <f t="shared" si="23"/>
        <v/>
      </c>
      <c r="T327" s="281"/>
      <c r="U327" s="281"/>
      <c r="V327" s="281"/>
      <c r="W327" s="281"/>
      <c r="X327" s="317">
        <f>RMDF!X327</f>
        <v>0</v>
      </c>
      <c r="Y327" s="318" t="str">
        <f>IF(X327=0,"",_xlfn.XLOOKUP(X327,StatePicklist!$1:$1,StatePicklist!$3:$3,"NA",0))</f>
        <v/>
      </c>
      <c r="Z327" s="297" t="str">
        <f ca="1">IF(RMDF!Y327="", "", IF(ISNUMBER(MATCH(RMDF!Y327, INDIRECT(Y327), 0)), "OK", "Invalid"))</f>
        <v/>
      </c>
      <c r="AA327" s="281"/>
      <c r="AB327" s="281"/>
      <c r="AC327" s="281"/>
      <c r="AD327" s="281" t="b">
        <f>AND(RMDF!AG327&gt;=0, RMDF!AG327&lt;=1-RMDF!Z327, RMDF!AG327=ROUND(RMDF!AG327,4))</f>
        <v>1</v>
      </c>
      <c r="AE327" s="317">
        <f>RMDF!AE327</f>
        <v>0</v>
      </c>
      <c r="AF327" s="318" t="str">
        <f>IF(AE327=0,"",_xlfn.XLOOKUP(AE327,StatePicklist!$1:$1,StatePicklist!$3:$3,"NA",0))</f>
        <v/>
      </c>
      <c r="AG327" s="297" t="str">
        <f ca="1">IF(RMDF!AF327="", "", IF(ISNUMBER(MATCH(RMDF!AF327, INDIRECT(AF327), 0)), "OK", "Invalid"))</f>
        <v/>
      </c>
      <c r="AH327" s="281"/>
      <c r="AI327" s="281"/>
      <c r="AJ327" s="281"/>
      <c r="AK327" s="281" t="b">
        <f>AND(RMDF!AN327&gt;=0, RMDF!AN327&lt;=1-SUM(RMDF!Z327,RMDF!AG327), RMDF!AN327=ROUND(RMDF!AN327,4))</f>
        <v>1</v>
      </c>
      <c r="AL327" s="317">
        <f>RMDF!AL327</f>
        <v>0</v>
      </c>
      <c r="AM327" s="318" t="str">
        <f>IF(AL327=0,"",_xlfn.XLOOKUP(AL327,StatePicklist!$1:$1,StatePicklist!$3:$3,"NA",0))</f>
        <v/>
      </c>
      <c r="AN327" s="297" t="str">
        <f ca="1">IF(RMDF!AM327="", "", IF(ISNUMBER(MATCH(RMDF!AM327, INDIRECT(AM327), 0)), "OK", "Invalid"))</f>
        <v/>
      </c>
      <c r="AO327" s="281"/>
      <c r="AP327" s="281"/>
      <c r="AQ327" s="281"/>
      <c r="AR327" s="281" t="b">
        <f>AND(RMDF!AU327&gt;=0, RMDF!AU327&lt;=1-SUM(RMDF!Z327,RMDF!AG327,RMDF!AN327), RMDF!AU327=ROUND(RMDF!AU327,4))</f>
        <v>1</v>
      </c>
      <c r="AS327" s="317">
        <f>RMDF!AS327</f>
        <v>0</v>
      </c>
      <c r="AT327" s="318" t="str">
        <f>IF(AS327=0,"",_xlfn.XLOOKUP(AS327,StatePicklist!$1:$1,StatePicklist!$3:$3,"NA",0))</f>
        <v/>
      </c>
      <c r="AU327" s="297" t="str">
        <f ca="1">IF(RMDF!AT327="", "", IF(ISNUMBER(MATCH(RMDF!AT327, INDIRECT(AT327), 0)), "OK", "Invalid"))</f>
        <v/>
      </c>
      <c r="AV327" s="281"/>
      <c r="AW327" s="281"/>
      <c r="AX327" s="281"/>
      <c r="AY327" s="281" t="b">
        <f>AND(RMDF!BB327&gt;=0, RMDF!BB327&lt;=1-SUM(RMDF!Z327,RMDF!AG327,RMDF!AN327,RMDF!AU327), RMDF!BB327=ROUND(RMDF!BB327,4))</f>
        <v>1</v>
      </c>
      <c r="AZ327" s="317">
        <f>RMDF!AZ327</f>
        <v>0</v>
      </c>
      <c r="BA327" s="318" t="str">
        <f>IF(AZ327=0,"",_xlfn.XLOOKUP(AZ327,StatePicklist!$1:$1,StatePicklist!$3:$3,"NA",0))</f>
        <v/>
      </c>
      <c r="BB327" s="297" t="str">
        <f ca="1">IF(RMDF!BA327="", "", IF(ISNUMBER(MATCH(RMDF!BA327, INDIRECT(BA327), 0)), "OK", "Invalid"))</f>
        <v/>
      </c>
      <c r="BC327" s="281"/>
      <c r="BD327" s="281"/>
      <c r="BE327" s="281"/>
      <c r="BF327" s="281" t="b">
        <f>AND(RMDF!BI327&gt;=0, RMDF!BI327&lt;=1-SUM(RMDF!Z327,RMDF!AG327,RMDF!AN327,RMDF!AU327,RMDF!BB327), RMDF!BI327=ROUND(RMDF!BI327,4))</f>
        <v>1</v>
      </c>
      <c r="BG327" s="317">
        <f>RMDF!BG327</f>
        <v>0</v>
      </c>
      <c r="BH327" s="318" t="str">
        <f>IF(BG327=0,"",_xlfn.XLOOKUP(BG327,StatePicklist!$1:$1,StatePicklist!$3:$3,"NA",0))</f>
        <v/>
      </c>
      <c r="BI327" s="297" t="str">
        <f ca="1">IF(RMDF!BH327="", "", IF(ISNUMBER(MATCH(RMDF!BH327, INDIRECT(BH327), 0)), "OK", "Invalid"))</f>
        <v/>
      </c>
      <c r="BJ327" s="281"/>
      <c r="BK327" s="281"/>
      <c r="BL327" s="281"/>
      <c r="BM327" s="281" t="b">
        <f>AND(RMDF!BP327&gt;=0, RMDF!BP327&lt;=1-SUM(RMDF!Z327,RMDF!AG327,RMDF!AN327,RMDF!AU327,RMDF!BB327,RMDF!BI327), RMDF!BP327=ROUND(RMDF!BP327,4))</f>
        <v>1</v>
      </c>
      <c r="BN327" s="317">
        <f>RMDF!BN327</f>
        <v>0</v>
      </c>
      <c r="BO327" s="318" t="str">
        <f>IF(BN327=0,"",_xlfn.XLOOKUP(BN327,StatePicklist!$1:$1,StatePicklist!$3:$3,"NA",0))</f>
        <v/>
      </c>
      <c r="BP327" s="297" t="str">
        <f ca="1">IF(RMDF!BO327="", "", IF(ISNUMBER(MATCH(RMDF!BO327, INDIRECT(BO327), 0)), "OK", "Invalid"))</f>
        <v/>
      </c>
      <c r="BQ327" s="281"/>
      <c r="BR327" s="281"/>
      <c r="BS327" s="281"/>
      <c r="BT327" s="281" t="b">
        <f>AND(RMDF!BW327&gt;=0, RMDF!BW327&lt;=1-SUM(RMDF!Z327,RMDF!AG327,RMDF!AN327,RMDF!AU327,RMDF!BB327,RMDF!BI327,RMDF!BP327), RMDF!BW327=ROUND(RMDF!BW327,4))</f>
        <v>1</v>
      </c>
      <c r="BU327" s="317">
        <f>RMDF!BU327</f>
        <v>0</v>
      </c>
      <c r="BV327" s="318" t="str">
        <f>IF(BU327=0,"",_xlfn.XLOOKUP(BU327,StatePicklist!$1:$1,StatePicklist!$3:$3,"NA",0))</f>
        <v/>
      </c>
      <c r="BW327" s="297" t="str">
        <f ca="1">IF(RMDF!BV327="", "", IF(ISNUMBER(MATCH(RMDF!BV327, INDIRECT(BV327), 0)), "OK", "Invalid"))</f>
        <v/>
      </c>
      <c r="BX327" s="281"/>
      <c r="BY327" s="281"/>
      <c r="BZ327" s="281"/>
      <c r="CA327" s="281" t="b">
        <f>AND(RMDF!CD327&gt;=0, RMDF!CD327&lt;=1-SUM(RMDF!Z327,RMDF!AG327,RMDF!AN327,RMDF!AU327,RMDF!BB327,RMDF!BI327,RMDF!BP327,RMDF!BW327), RMDF!CD327=ROUND(RMDF!CD327,4))</f>
        <v>1</v>
      </c>
      <c r="CB327" s="317">
        <f>RMDF!CB327</f>
        <v>0</v>
      </c>
      <c r="CC327" s="318" t="str">
        <f>IF(CB327=0,"",_xlfn.XLOOKUP(CB327,StatePicklist!$1:$1,StatePicklist!$3:$3,"NA",0))</f>
        <v/>
      </c>
      <c r="CD327" s="297" t="str">
        <f ca="1">IF(RMDF!CC327="", "", IF(ISNUMBER(MATCH(RMDF!CC327, INDIRECT(CC327), 0)), "OK", "Invalid"))</f>
        <v/>
      </c>
      <c r="CE327" s="281"/>
      <c r="CF327" s="281"/>
      <c r="CG327" s="281"/>
      <c r="CH327" s="281" t="b">
        <f>AND(RMDF!CK327&gt;=0, RMDF!CK327&lt;=1-SUM(RMDF!Z327,RMDF!AG327,RMDF!AN327,RMDF!AU327,RMDF!BB327,RMDF!BI327,RMDF!BP327,RMDF!BW327,RMDF!CD327), RMDF!CK327=ROUND(RMDF!CK327,4))</f>
        <v>1</v>
      </c>
      <c r="CI327" s="317">
        <f>RMDF!CI327</f>
        <v>0</v>
      </c>
      <c r="CJ327" s="318" t="str">
        <f>IF(CI327=0,"",_xlfn.XLOOKUP(CI327,StatePicklist!$1:$1,StatePicklist!$3:$3,"NA",0))</f>
        <v/>
      </c>
      <c r="CK327" s="297" t="str">
        <f ca="1">IF(RMDF!CJ327="", "", IF(ISNUMBER(MATCH(RMDF!CJ327, INDIRECT(CJ327), 0)), "OK", "Invalid"))</f>
        <v/>
      </c>
      <c r="CL327" s="281"/>
      <c r="CM327" s="281"/>
      <c r="CN327" s="281"/>
      <c r="CO327" s="281" t="b">
        <f>AND(RMDF!CR327&gt;=0, RMDF!CR327&lt;=1-SUM(RMDF!Z327,RMDF!AG327,RMDF!AN327,RMDF!AU327,RMDF!BB327,RMDF!BI327,RMDF!BP327,RMDF!BW327,RMDF!CD327,RMDF!CK327), RMDF!CR327=ROUND(RMDF!CR327,4))</f>
        <v>1</v>
      </c>
      <c r="CP327" s="317">
        <f>RMDF!CP327</f>
        <v>0</v>
      </c>
      <c r="CQ327" s="318" t="str">
        <f>IF(CP327=0,"",_xlfn.XLOOKUP(CP327,StatePicklist!$1:$1,StatePicklist!$3:$3,"NA",0))</f>
        <v/>
      </c>
      <c r="CR327" s="297" t="str">
        <f ca="1">IF(RMDF!CQ327="", "", IF(ISNUMBER(MATCH(RMDF!CQ327, INDIRECT(CQ327), 0)), "OK", "Invalid"))</f>
        <v/>
      </c>
      <c r="CS327" s="281"/>
      <c r="CT327" s="281"/>
      <c r="CU327" s="281"/>
      <c r="CV327" s="281" t="b">
        <f>AND(RMDF!CY327&gt;=0, RMDF!CY327&lt;=1-SUM(RMDF!Z327,RMDF!AG327,RMDF!AN327,RMDF!AU327,RMDF!BB327,RMDF!BI327,RMDF!BP327,RMDF!BW327,RMDF!CD327,RMDF!CK327,RMDF!CR327), RMDF!CY327=ROUND(RMDF!CY327,4))</f>
        <v>1</v>
      </c>
      <c r="CW327" s="317">
        <f>RMDF!CW327</f>
        <v>0</v>
      </c>
      <c r="CX327" s="318" t="str">
        <f>IF(CW327=0,"",_xlfn.XLOOKUP(CW327,StatePicklist!$1:$1,StatePicklist!$3:$3,"NA",0))</f>
        <v/>
      </c>
      <c r="CY327" s="297" t="str">
        <f ca="1">IF(RMDF!CX327="", "", IF(ISNUMBER(MATCH(RMDF!CX327, INDIRECT(CX327), 0)), "OK", "Invalid"))</f>
        <v/>
      </c>
      <c r="CZ327" s="281"/>
      <c r="DA327" s="281"/>
      <c r="DB327" s="281"/>
      <c r="DC327" s="281" t="b">
        <f>AND(RMDF!DF327&gt;=0, RMDF!DF327&lt;=1-SUM(RMDF!Z327,RMDF!AG327,RMDF!AN327,RMDF!AU327,RMDF!BB327,RMDF!BI327,RMDF!BP327,RMDF!BW327,RMDF!CD327,RMDF!CK327,RMDF!CR327,RMDF!CY327), RMDF!DF327=ROUND(RMDF!DF327,4))</f>
        <v>1</v>
      </c>
      <c r="DD327" s="317">
        <f>RMDF!DD327</f>
        <v>0</v>
      </c>
      <c r="DE327" s="318" t="str">
        <f>IF(DD327=0,"",_xlfn.XLOOKUP(DD327,StatePicklist!$1:$1,StatePicklist!$3:$3,"NA",0))</f>
        <v/>
      </c>
      <c r="DF327" s="297" t="str">
        <f ca="1">IF(RMDF!DE327="", "", IF(ISNUMBER(MATCH(RMDF!DE327, INDIRECT(DE327), 0)), "OK", "Invalid"))</f>
        <v/>
      </c>
      <c r="DG327" s="281"/>
      <c r="DH327" s="281"/>
      <c r="DI327" s="281"/>
      <c r="DJ327" s="281" t="b">
        <f>AND(RMDF!DM327&gt;=0, RMDF!DM327&lt;=1-SUM(RMDF!Z327,RMDF!AG327,RMDF!AN327,RMDF!AU327,RMDF!BB327,RMDF!BI327,RMDF!BP327,RMDF!BW327,RMDF!CD327,RMDF!CK327,RMDF!CR327,RMDF!CY327,RMDF!DF327), RMDF!DM327=ROUND(RMDF!DM327,4))</f>
        <v>1</v>
      </c>
      <c r="DK327" s="317">
        <f>RMDF!DK327</f>
        <v>0</v>
      </c>
      <c r="DL327" s="318" t="str">
        <f>IF(DK327=0,"",_xlfn.XLOOKUP(DK327,StatePicklist!$1:$1,StatePicklist!$3:$3,"NA",0))</f>
        <v/>
      </c>
      <c r="DM327" s="297" t="str">
        <f ca="1">IF(RMDF!DL327="", "", IF(ISNUMBER(MATCH(RMDF!DL327, INDIRECT(DL327), 0)), "OK", "Invalid"))</f>
        <v/>
      </c>
      <c r="DN327" s="281"/>
      <c r="DO327" s="281"/>
      <c r="DP327" s="281"/>
      <c r="DQ327" s="281" t="b">
        <f>AND(RMDF!DT327&gt;=0, RMDF!DT327&lt;=1-SUM(RMDF!Z327,RMDF!AG327,RMDF!AN327,RMDF!AU327,RMDF!BB327,RMDF!BI327,RMDF!BP327,RMDF!BW327,RMDF!CD327,RMDF!CK327,RMDF!CR327,RMDF!CY327,RMDF!DF327,RMDF!DM327), RMDF!DT327=ROUND(RMDF!DT327,4))</f>
        <v>1</v>
      </c>
      <c r="DR327" s="317">
        <f>RMDF!DR327</f>
        <v>0</v>
      </c>
      <c r="DS327" s="318" t="str">
        <f>IF(DR327=0,"",_xlfn.XLOOKUP(DR327,StatePicklist!$1:$1,StatePicklist!$3:$3,"NA",0))</f>
        <v/>
      </c>
      <c r="DT327" s="297" t="str">
        <f ca="1">IF(RMDF!DS327="", "", IF(ISNUMBER(MATCH(RMDF!DS327, INDIRECT(DS327), 0)), "OK", "Invalid"))</f>
        <v/>
      </c>
      <c r="DU327" s="281"/>
      <c r="DV327" s="281"/>
      <c r="DW327" s="281"/>
      <c r="DX327" s="281" t="b">
        <f>AND(RMDF!EA327&gt;=0, RMDF!EA327&lt;=1-SUM(RMDF!Z327,RMDF!AG327,RMDF!AN327,RMDF!AU327,RMDF!BB327,RMDF!BI327,RMDF!BP327,RMDF!BW327,RMDF!CD327,RMDF!CK327,RMDF!CR327,RMDF!CY327,RMDF!DF327,RMDF!DM327,RMDF!DT327), RMDF!EA327=ROUND(RMDF!EA327,4))</f>
        <v>1</v>
      </c>
      <c r="DY327" s="317">
        <f>RMDF!DY327</f>
        <v>0</v>
      </c>
      <c r="DZ327" s="318" t="str">
        <f>IF(DY327=0,"",_xlfn.XLOOKUP(DY327,StatePicklist!$1:$1,StatePicklist!$3:$3,"NA",0))</f>
        <v/>
      </c>
      <c r="EA327" s="297" t="str">
        <f ca="1">IF(RMDF!DZ327="", "", IF(ISNUMBER(MATCH(RMDF!DZ327, INDIRECT(DZ327), 0)), "OK", "Invalid"))</f>
        <v/>
      </c>
      <c r="EB327" s="281"/>
      <c r="EC327" s="281"/>
      <c r="ED327" s="281"/>
      <c r="EE327" s="281" t="b">
        <f>AND(RMDF!EH327&gt;=0, RMDF!EH327&lt;=1-SUM(RMDF!Z327,RMDF!AG327,RMDF!AN327,RMDF!AU327,RMDF!BB327,RMDF!BI327,RMDF!BP327,RMDF!BW327,RMDF!CD327,RMDF!CK327,RMDF!CR327,RMDF!CY327,RMDF!DF327,RMDF!DM327,RMDF!DT327,RMDF!EA327), RMDF!EH327=ROUND(RMDF!EH327,4))</f>
        <v>1</v>
      </c>
      <c r="EF327" s="317">
        <f>RMDF!EF327</f>
        <v>0</v>
      </c>
      <c r="EG327" s="318" t="str">
        <f>IF(EF327=0,"",_xlfn.XLOOKUP(EF327,StatePicklist!$1:$1,StatePicklist!$3:$3,"NA",0))</f>
        <v/>
      </c>
      <c r="EH327" s="297" t="str">
        <f ca="1">IF(RMDF!EG327="", "", IF(ISNUMBER(MATCH(RMDF!EG327, INDIRECT(EG327), 0)), "OK", "Invalid"))</f>
        <v/>
      </c>
      <c r="EI327" s="281"/>
      <c r="EJ327" s="281"/>
      <c r="EK327" s="281"/>
      <c r="EL327" s="281" t="b">
        <f>AND(RMDF!EO327&gt;=0, RMDF!EO327&lt;=1-SUM(RMDF!Z327,RMDF!AG327,RMDF!AN327,RMDF!AU327,RMDF!BB327,RMDF!BI327,RMDF!BP327,RMDF!BW327,RMDF!CD327,RMDF!CK327,RMDF!CR327,RMDF!CY327,RMDF!DF327,RMDF!DM327,RMDF!DT327,RMDF!EA327,RMDF!EH327), RMDF!EO327=ROUND(RMDF!EO327,4))</f>
        <v>1</v>
      </c>
      <c r="EM327" s="317">
        <f>RMDF!EM327</f>
        <v>0</v>
      </c>
      <c r="EN327" s="318" t="str">
        <f>IF(EM327=0,"",_xlfn.XLOOKUP(EM327,StatePicklist!$1:$1,StatePicklist!$3:$3,"NA",0))</f>
        <v/>
      </c>
      <c r="EO327" s="297" t="str">
        <f ca="1">IF(RMDF!EN327="", "", IF(ISNUMBER(MATCH(RMDF!EN327, INDIRECT(EN327), 0)), "OK", "Invalid"))</f>
        <v/>
      </c>
      <c r="EP327" s="281"/>
      <c r="EQ327" s="281"/>
      <c r="ER327" s="281"/>
      <c r="ES327" s="281" t="b">
        <f>AND(RMDF!EV327&gt;=0, RMDF!EV327&lt;=1-SUM(RMDF!Z327,RMDF!AG327,RMDF!AN327,RMDF!AU327,RMDF!BB327,RMDF!BI327,RMDF!BP327,RMDF!BW327,RMDF!CD327,RMDF!CK327,RMDF!CR327,RMDF!CY327,RMDF!DF327,RMDF!DM327,RMDF!DT327,RMDF!EA327,RMDF!EH327,RMDF!EO327), RMDF!EV327=ROUND(RMDF!EV327,4))</f>
        <v>1</v>
      </c>
      <c r="ET327" s="317">
        <f>RMDF!ET327</f>
        <v>0</v>
      </c>
      <c r="EU327" s="318" t="str">
        <f>IF(ET327=0,"",_xlfn.XLOOKUP(ET327,StatePicklist!$1:$1,StatePicklist!$3:$3,"NA",0))</f>
        <v/>
      </c>
      <c r="EV327" s="297" t="str">
        <f ca="1">IF(RMDF!EU327="", "", IF(ISNUMBER(MATCH(RMDF!EU327, INDIRECT(EU327), 0)), "OK", "Invalid"))</f>
        <v/>
      </c>
      <c r="EW327" s="281"/>
      <c r="EX327" s="281"/>
      <c r="EY327" s="281"/>
      <c r="EZ327" s="281" t="b">
        <f>AND(RMDF!FC327&gt;=0, RMDF!FC327&lt;=1-SUM(RMDF!Z327,RMDF!AG327,RMDF!AN327,RMDF!AU327,RMDF!BB327,RMDF!BI327,RMDF!BP327,RMDF!BW327,RMDF!CD327,RMDF!CK327,RMDF!CR327,RMDF!CY327,RMDF!DF327,RMDF!DM327,RMDF!DT327,RMDF!EA327,RMDF!EH327,RMDF!EO327,RMDF!EV327), RMDF!FC327=ROUND(RMDF!FC327,4))</f>
        <v>1</v>
      </c>
      <c r="FA327" s="317">
        <f>RMDF!FA327</f>
        <v>0</v>
      </c>
      <c r="FB327" s="318" t="str">
        <f>IF(FA327=0,"",_xlfn.XLOOKUP(FA327,StatePicklist!$1:$1,StatePicklist!$3:$3,"NA",0))</f>
        <v/>
      </c>
      <c r="FC327" s="297" t="str">
        <f ca="1">IF(RMDF!FB327="", "", IF(ISNUMBER(MATCH(RMDF!FB327, INDIRECT(FB327), 0)), "OK", "Invalid"))</f>
        <v/>
      </c>
    </row>
    <row r="328" spans="1:159" s="205" customFormat="1" ht="39.9" customHeight="1" x14ac:dyDescent="0.25">
      <c r="A328" s="206"/>
      <c r="B328" s="196"/>
      <c r="C328" s="197"/>
      <c r="D328" s="198"/>
      <c r="E328" s="199"/>
      <c r="F328" s="200"/>
      <c r="G328" s="201"/>
      <c r="H328" s="292"/>
      <c r="I328" s="305">
        <f>RMDF!I328</f>
        <v>0</v>
      </c>
      <c r="J328" s="305" t="str">
        <f>IF(I328=ProductCode!$B$30,"PDReclPost",IF(OR(I328=ProductCode!$C$30,I328=ProductCode!$E$30,I328=ProductCode!$G$30),"PDPreCon",IF(OR(I328=ProductCode!$D$30,I328=ProductCode!$F$30),"PDNotReclPost","")))</f>
        <v/>
      </c>
      <c r="K328" s="305" t="str">
        <f t="shared" si="21"/>
        <v/>
      </c>
      <c r="L328" s="289"/>
      <c r="M328" s="305" t="str">
        <f t="shared" si="21"/>
        <v/>
      </c>
      <c r="N328" s="289" t="b">
        <f>AND(RMDF!N328&gt;=0, RMDF!N328&lt;=1-RMDF!L328, RMDF!N328=ROUND(RMDF!N328,4))</f>
        <v>1</v>
      </c>
      <c r="O328" s="286" t="str">
        <f>IF(P328="","",IF(I328="","",IF(LEFT(I328,13)="Reclaimed pos",RawMaterialCode!$E$569,RawMaterialCode!$E$568)))</f>
        <v>Reclaimed pre-consumer mixed fibers (RM0578)</v>
      </c>
      <c r="P328" s="295">
        <f t="shared" si="22"/>
        <v>1</v>
      </c>
      <c r="Q328" s="202"/>
      <c r="R328" s="203"/>
      <c r="S328" s="204" t="str">
        <f t="shared" si="23"/>
        <v/>
      </c>
      <c r="T328" s="281"/>
      <c r="U328" s="281"/>
      <c r="V328" s="281"/>
      <c r="W328" s="281"/>
      <c r="X328" s="317">
        <f>RMDF!X328</f>
        <v>0</v>
      </c>
      <c r="Y328" s="318" t="str">
        <f>IF(X328=0,"",_xlfn.XLOOKUP(X328,StatePicklist!$1:$1,StatePicklist!$3:$3,"NA",0))</f>
        <v/>
      </c>
      <c r="Z328" s="297" t="str">
        <f ca="1">IF(RMDF!Y328="", "", IF(ISNUMBER(MATCH(RMDF!Y328, INDIRECT(Y328), 0)), "OK", "Invalid"))</f>
        <v/>
      </c>
      <c r="AA328" s="281"/>
      <c r="AB328" s="281"/>
      <c r="AC328" s="281"/>
      <c r="AD328" s="281" t="b">
        <f>AND(RMDF!AG328&gt;=0, RMDF!AG328&lt;=1-RMDF!Z328, RMDF!AG328=ROUND(RMDF!AG328,4))</f>
        <v>1</v>
      </c>
      <c r="AE328" s="317">
        <f>RMDF!AE328</f>
        <v>0</v>
      </c>
      <c r="AF328" s="318" t="str">
        <f>IF(AE328=0,"",_xlfn.XLOOKUP(AE328,StatePicklist!$1:$1,StatePicklist!$3:$3,"NA",0))</f>
        <v/>
      </c>
      <c r="AG328" s="297" t="str">
        <f ca="1">IF(RMDF!AF328="", "", IF(ISNUMBER(MATCH(RMDF!AF328, INDIRECT(AF328), 0)), "OK", "Invalid"))</f>
        <v/>
      </c>
      <c r="AH328" s="281"/>
      <c r="AI328" s="281"/>
      <c r="AJ328" s="281"/>
      <c r="AK328" s="281" t="b">
        <f>AND(RMDF!AN328&gt;=0, RMDF!AN328&lt;=1-SUM(RMDF!Z328,RMDF!AG328), RMDF!AN328=ROUND(RMDF!AN328,4))</f>
        <v>1</v>
      </c>
      <c r="AL328" s="317">
        <f>RMDF!AL328</f>
        <v>0</v>
      </c>
      <c r="AM328" s="318" t="str">
        <f>IF(AL328=0,"",_xlfn.XLOOKUP(AL328,StatePicklist!$1:$1,StatePicklist!$3:$3,"NA",0))</f>
        <v/>
      </c>
      <c r="AN328" s="297" t="str">
        <f ca="1">IF(RMDF!AM328="", "", IF(ISNUMBER(MATCH(RMDF!AM328, INDIRECT(AM328), 0)), "OK", "Invalid"))</f>
        <v/>
      </c>
      <c r="AO328" s="281"/>
      <c r="AP328" s="281"/>
      <c r="AQ328" s="281"/>
      <c r="AR328" s="281" t="b">
        <f>AND(RMDF!AU328&gt;=0, RMDF!AU328&lt;=1-SUM(RMDF!Z328,RMDF!AG328,RMDF!AN328), RMDF!AU328=ROUND(RMDF!AU328,4))</f>
        <v>1</v>
      </c>
      <c r="AS328" s="317">
        <f>RMDF!AS328</f>
        <v>0</v>
      </c>
      <c r="AT328" s="318" t="str">
        <f>IF(AS328=0,"",_xlfn.XLOOKUP(AS328,StatePicklist!$1:$1,StatePicklist!$3:$3,"NA",0))</f>
        <v/>
      </c>
      <c r="AU328" s="297" t="str">
        <f ca="1">IF(RMDF!AT328="", "", IF(ISNUMBER(MATCH(RMDF!AT328, INDIRECT(AT328), 0)), "OK", "Invalid"))</f>
        <v/>
      </c>
      <c r="AV328" s="281"/>
      <c r="AW328" s="281"/>
      <c r="AX328" s="281"/>
      <c r="AY328" s="281" t="b">
        <f>AND(RMDF!BB328&gt;=0, RMDF!BB328&lt;=1-SUM(RMDF!Z328,RMDF!AG328,RMDF!AN328,RMDF!AU328), RMDF!BB328=ROUND(RMDF!BB328,4))</f>
        <v>1</v>
      </c>
      <c r="AZ328" s="317">
        <f>RMDF!AZ328</f>
        <v>0</v>
      </c>
      <c r="BA328" s="318" t="str">
        <f>IF(AZ328=0,"",_xlfn.XLOOKUP(AZ328,StatePicklist!$1:$1,StatePicklist!$3:$3,"NA",0))</f>
        <v/>
      </c>
      <c r="BB328" s="297" t="str">
        <f ca="1">IF(RMDF!BA328="", "", IF(ISNUMBER(MATCH(RMDF!BA328, INDIRECT(BA328), 0)), "OK", "Invalid"))</f>
        <v/>
      </c>
      <c r="BC328" s="281"/>
      <c r="BD328" s="281"/>
      <c r="BE328" s="281"/>
      <c r="BF328" s="281" t="b">
        <f>AND(RMDF!BI328&gt;=0, RMDF!BI328&lt;=1-SUM(RMDF!Z328,RMDF!AG328,RMDF!AN328,RMDF!AU328,RMDF!BB328), RMDF!BI328=ROUND(RMDF!BI328,4))</f>
        <v>1</v>
      </c>
      <c r="BG328" s="317">
        <f>RMDF!BG328</f>
        <v>0</v>
      </c>
      <c r="BH328" s="318" t="str">
        <f>IF(BG328=0,"",_xlfn.XLOOKUP(BG328,StatePicklist!$1:$1,StatePicklist!$3:$3,"NA",0))</f>
        <v/>
      </c>
      <c r="BI328" s="297" t="str">
        <f ca="1">IF(RMDF!BH328="", "", IF(ISNUMBER(MATCH(RMDF!BH328, INDIRECT(BH328), 0)), "OK", "Invalid"))</f>
        <v/>
      </c>
      <c r="BJ328" s="281"/>
      <c r="BK328" s="281"/>
      <c r="BL328" s="281"/>
      <c r="BM328" s="281" t="b">
        <f>AND(RMDF!BP328&gt;=0, RMDF!BP328&lt;=1-SUM(RMDF!Z328,RMDF!AG328,RMDF!AN328,RMDF!AU328,RMDF!BB328,RMDF!BI328), RMDF!BP328=ROUND(RMDF!BP328,4))</f>
        <v>1</v>
      </c>
      <c r="BN328" s="317">
        <f>RMDF!BN328</f>
        <v>0</v>
      </c>
      <c r="BO328" s="318" t="str">
        <f>IF(BN328=0,"",_xlfn.XLOOKUP(BN328,StatePicklist!$1:$1,StatePicklist!$3:$3,"NA",0))</f>
        <v/>
      </c>
      <c r="BP328" s="297" t="str">
        <f ca="1">IF(RMDF!BO328="", "", IF(ISNUMBER(MATCH(RMDF!BO328, INDIRECT(BO328), 0)), "OK", "Invalid"))</f>
        <v/>
      </c>
      <c r="BQ328" s="281"/>
      <c r="BR328" s="281"/>
      <c r="BS328" s="281"/>
      <c r="BT328" s="281" t="b">
        <f>AND(RMDF!BW328&gt;=0, RMDF!BW328&lt;=1-SUM(RMDF!Z328,RMDF!AG328,RMDF!AN328,RMDF!AU328,RMDF!BB328,RMDF!BI328,RMDF!BP328), RMDF!BW328=ROUND(RMDF!BW328,4))</f>
        <v>1</v>
      </c>
      <c r="BU328" s="317">
        <f>RMDF!BU328</f>
        <v>0</v>
      </c>
      <c r="BV328" s="318" t="str">
        <f>IF(BU328=0,"",_xlfn.XLOOKUP(BU328,StatePicklist!$1:$1,StatePicklist!$3:$3,"NA",0))</f>
        <v/>
      </c>
      <c r="BW328" s="297" t="str">
        <f ca="1">IF(RMDF!BV328="", "", IF(ISNUMBER(MATCH(RMDF!BV328, INDIRECT(BV328), 0)), "OK", "Invalid"))</f>
        <v/>
      </c>
      <c r="BX328" s="281"/>
      <c r="BY328" s="281"/>
      <c r="BZ328" s="281"/>
      <c r="CA328" s="281" t="b">
        <f>AND(RMDF!CD328&gt;=0, RMDF!CD328&lt;=1-SUM(RMDF!Z328,RMDF!AG328,RMDF!AN328,RMDF!AU328,RMDF!BB328,RMDF!BI328,RMDF!BP328,RMDF!BW328), RMDF!CD328=ROUND(RMDF!CD328,4))</f>
        <v>1</v>
      </c>
      <c r="CB328" s="317">
        <f>RMDF!CB328</f>
        <v>0</v>
      </c>
      <c r="CC328" s="318" t="str">
        <f>IF(CB328=0,"",_xlfn.XLOOKUP(CB328,StatePicklist!$1:$1,StatePicklist!$3:$3,"NA",0))</f>
        <v/>
      </c>
      <c r="CD328" s="297" t="str">
        <f ca="1">IF(RMDF!CC328="", "", IF(ISNUMBER(MATCH(RMDF!CC328, INDIRECT(CC328), 0)), "OK", "Invalid"))</f>
        <v/>
      </c>
      <c r="CE328" s="281"/>
      <c r="CF328" s="281"/>
      <c r="CG328" s="281"/>
      <c r="CH328" s="281" t="b">
        <f>AND(RMDF!CK328&gt;=0, RMDF!CK328&lt;=1-SUM(RMDF!Z328,RMDF!AG328,RMDF!AN328,RMDF!AU328,RMDF!BB328,RMDF!BI328,RMDF!BP328,RMDF!BW328,RMDF!CD328), RMDF!CK328=ROUND(RMDF!CK328,4))</f>
        <v>1</v>
      </c>
      <c r="CI328" s="317">
        <f>RMDF!CI328</f>
        <v>0</v>
      </c>
      <c r="CJ328" s="318" t="str">
        <f>IF(CI328=0,"",_xlfn.XLOOKUP(CI328,StatePicklist!$1:$1,StatePicklist!$3:$3,"NA",0))</f>
        <v/>
      </c>
      <c r="CK328" s="297" t="str">
        <f ca="1">IF(RMDF!CJ328="", "", IF(ISNUMBER(MATCH(RMDF!CJ328, INDIRECT(CJ328), 0)), "OK", "Invalid"))</f>
        <v/>
      </c>
      <c r="CL328" s="281"/>
      <c r="CM328" s="281"/>
      <c r="CN328" s="281"/>
      <c r="CO328" s="281" t="b">
        <f>AND(RMDF!CR328&gt;=0, RMDF!CR328&lt;=1-SUM(RMDF!Z328,RMDF!AG328,RMDF!AN328,RMDF!AU328,RMDF!BB328,RMDF!BI328,RMDF!BP328,RMDF!BW328,RMDF!CD328,RMDF!CK328), RMDF!CR328=ROUND(RMDF!CR328,4))</f>
        <v>1</v>
      </c>
      <c r="CP328" s="317">
        <f>RMDF!CP328</f>
        <v>0</v>
      </c>
      <c r="CQ328" s="318" t="str">
        <f>IF(CP328=0,"",_xlfn.XLOOKUP(CP328,StatePicklist!$1:$1,StatePicklist!$3:$3,"NA",0))</f>
        <v/>
      </c>
      <c r="CR328" s="297" t="str">
        <f ca="1">IF(RMDF!CQ328="", "", IF(ISNUMBER(MATCH(RMDF!CQ328, INDIRECT(CQ328), 0)), "OK", "Invalid"))</f>
        <v/>
      </c>
      <c r="CS328" s="281"/>
      <c r="CT328" s="281"/>
      <c r="CU328" s="281"/>
      <c r="CV328" s="281" t="b">
        <f>AND(RMDF!CY328&gt;=0, RMDF!CY328&lt;=1-SUM(RMDF!Z328,RMDF!AG328,RMDF!AN328,RMDF!AU328,RMDF!BB328,RMDF!BI328,RMDF!BP328,RMDF!BW328,RMDF!CD328,RMDF!CK328,RMDF!CR328), RMDF!CY328=ROUND(RMDF!CY328,4))</f>
        <v>1</v>
      </c>
      <c r="CW328" s="317">
        <f>RMDF!CW328</f>
        <v>0</v>
      </c>
      <c r="CX328" s="318" t="str">
        <f>IF(CW328=0,"",_xlfn.XLOOKUP(CW328,StatePicklist!$1:$1,StatePicklist!$3:$3,"NA",0))</f>
        <v/>
      </c>
      <c r="CY328" s="297" t="str">
        <f ca="1">IF(RMDF!CX328="", "", IF(ISNUMBER(MATCH(RMDF!CX328, INDIRECT(CX328), 0)), "OK", "Invalid"))</f>
        <v/>
      </c>
      <c r="CZ328" s="281"/>
      <c r="DA328" s="281"/>
      <c r="DB328" s="281"/>
      <c r="DC328" s="281" t="b">
        <f>AND(RMDF!DF328&gt;=0, RMDF!DF328&lt;=1-SUM(RMDF!Z328,RMDF!AG328,RMDF!AN328,RMDF!AU328,RMDF!BB328,RMDF!BI328,RMDF!BP328,RMDF!BW328,RMDF!CD328,RMDF!CK328,RMDF!CR328,RMDF!CY328), RMDF!DF328=ROUND(RMDF!DF328,4))</f>
        <v>1</v>
      </c>
      <c r="DD328" s="317">
        <f>RMDF!DD328</f>
        <v>0</v>
      </c>
      <c r="DE328" s="318" t="str">
        <f>IF(DD328=0,"",_xlfn.XLOOKUP(DD328,StatePicklist!$1:$1,StatePicklist!$3:$3,"NA",0))</f>
        <v/>
      </c>
      <c r="DF328" s="297" t="str">
        <f ca="1">IF(RMDF!DE328="", "", IF(ISNUMBER(MATCH(RMDF!DE328, INDIRECT(DE328), 0)), "OK", "Invalid"))</f>
        <v/>
      </c>
      <c r="DG328" s="281"/>
      <c r="DH328" s="281"/>
      <c r="DI328" s="281"/>
      <c r="DJ328" s="281" t="b">
        <f>AND(RMDF!DM328&gt;=0, RMDF!DM328&lt;=1-SUM(RMDF!Z328,RMDF!AG328,RMDF!AN328,RMDF!AU328,RMDF!BB328,RMDF!BI328,RMDF!BP328,RMDF!BW328,RMDF!CD328,RMDF!CK328,RMDF!CR328,RMDF!CY328,RMDF!DF328), RMDF!DM328=ROUND(RMDF!DM328,4))</f>
        <v>1</v>
      </c>
      <c r="DK328" s="317">
        <f>RMDF!DK328</f>
        <v>0</v>
      </c>
      <c r="DL328" s="318" t="str">
        <f>IF(DK328=0,"",_xlfn.XLOOKUP(DK328,StatePicklist!$1:$1,StatePicklist!$3:$3,"NA",0))</f>
        <v/>
      </c>
      <c r="DM328" s="297" t="str">
        <f ca="1">IF(RMDF!DL328="", "", IF(ISNUMBER(MATCH(RMDF!DL328, INDIRECT(DL328), 0)), "OK", "Invalid"))</f>
        <v/>
      </c>
      <c r="DN328" s="281"/>
      <c r="DO328" s="281"/>
      <c r="DP328" s="281"/>
      <c r="DQ328" s="281" t="b">
        <f>AND(RMDF!DT328&gt;=0, RMDF!DT328&lt;=1-SUM(RMDF!Z328,RMDF!AG328,RMDF!AN328,RMDF!AU328,RMDF!BB328,RMDF!BI328,RMDF!BP328,RMDF!BW328,RMDF!CD328,RMDF!CK328,RMDF!CR328,RMDF!CY328,RMDF!DF328,RMDF!DM328), RMDF!DT328=ROUND(RMDF!DT328,4))</f>
        <v>1</v>
      </c>
      <c r="DR328" s="317">
        <f>RMDF!DR328</f>
        <v>0</v>
      </c>
      <c r="DS328" s="318" t="str">
        <f>IF(DR328=0,"",_xlfn.XLOOKUP(DR328,StatePicklist!$1:$1,StatePicklist!$3:$3,"NA",0))</f>
        <v/>
      </c>
      <c r="DT328" s="297" t="str">
        <f ca="1">IF(RMDF!DS328="", "", IF(ISNUMBER(MATCH(RMDF!DS328, INDIRECT(DS328), 0)), "OK", "Invalid"))</f>
        <v/>
      </c>
      <c r="DU328" s="281"/>
      <c r="DV328" s="281"/>
      <c r="DW328" s="281"/>
      <c r="DX328" s="281" t="b">
        <f>AND(RMDF!EA328&gt;=0, RMDF!EA328&lt;=1-SUM(RMDF!Z328,RMDF!AG328,RMDF!AN328,RMDF!AU328,RMDF!BB328,RMDF!BI328,RMDF!BP328,RMDF!BW328,RMDF!CD328,RMDF!CK328,RMDF!CR328,RMDF!CY328,RMDF!DF328,RMDF!DM328,RMDF!DT328), RMDF!EA328=ROUND(RMDF!EA328,4))</f>
        <v>1</v>
      </c>
      <c r="DY328" s="317">
        <f>RMDF!DY328</f>
        <v>0</v>
      </c>
      <c r="DZ328" s="318" t="str">
        <f>IF(DY328=0,"",_xlfn.XLOOKUP(DY328,StatePicklist!$1:$1,StatePicklist!$3:$3,"NA",0))</f>
        <v/>
      </c>
      <c r="EA328" s="297" t="str">
        <f ca="1">IF(RMDF!DZ328="", "", IF(ISNUMBER(MATCH(RMDF!DZ328, INDIRECT(DZ328), 0)), "OK", "Invalid"))</f>
        <v/>
      </c>
      <c r="EB328" s="281"/>
      <c r="EC328" s="281"/>
      <c r="ED328" s="281"/>
      <c r="EE328" s="281" t="b">
        <f>AND(RMDF!EH328&gt;=0, RMDF!EH328&lt;=1-SUM(RMDF!Z328,RMDF!AG328,RMDF!AN328,RMDF!AU328,RMDF!BB328,RMDF!BI328,RMDF!BP328,RMDF!BW328,RMDF!CD328,RMDF!CK328,RMDF!CR328,RMDF!CY328,RMDF!DF328,RMDF!DM328,RMDF!DT328,RMDF!EA328), RMDF!EH328=ROUND(RMDF!EH328,4))</f>
        <v>1</v>
      </c>
      <c r="EF328" s="317">
        <f>RMDF!EF328</f>
        <v>0</v>
      </c>
      <c r="EG328" s="318" t="str">
        <f>IF(EF328=0,"",_xlfn.XLOOKUP(EF328,StatePicklist!$1:$1,StatePicklist!$3:$3,"NA",0))</f>
        <v/>
      </c>
      <c r="EH328" s="297" t="str">
        <f ca="1">IF(RMDF!EG328="", "", IF(ISNUMBER(MATCH(RMDF!EG328, INDIRECT(EG328), 0)), "OK", "Invalid"))</f>
        <v/>
      </c>
      <c r="EI328" s="281"/>
      <c r="EJ328" s="281"/>
      <c r="EK328" s="281"/>
      <c r="EL328" s="281" t="b">
        <f>AND(RMDF!EO328&gt;=0, RMDF!EO328&lt;=1-SUM(RMDF!Z328,RMDF!AG328,RMDF!AN328,RMDF!AU328,RMDF!BB328,RMDF!BI328,RMDF!BP328,RMDF!BW328,RMDF!CD328,RMDF!CK328,RMDF!CR328,RMDF!CY328,RMDF!DF328,RMDF!DM328,RMDF!DT328,RMDF!EA328,RMDF!EH328), RMDF!EO328=ROUND(RMDF!EO328,4))</f>
        <v>1</v>
      </c>
      <c r="EM328" s="317">
        <f>RMDF!EM328</f>
        <v>0</v>
      </c>
      <c r="EN328" s="318" t="str">
        <f>IF(EM328=0,"",_xlfn.XLOOKUP(EM328,StatePicklist!$1:$1,StatePicklist!$3:$3,"NA",0))</f>
        <v/>
      </c>
      <c r="EO328" s="297" t="str">
        <f ca="1">IF(RMDF!EN328="", "", IF(ISNUMBER(MATCH(RMDF!EN328, INDIRECT(EN328), 0)), "OK", "Invalid"))</f>
        <v/>
      </c>
      <c r="EP328" s="281"/>
      <c r="EQ328" s="281"/>
      <c r="ER328" s="281"/>
      <c r="ES328" s="281" t="b">
        <f>AND(RMDF!EV328&gt;=0, RMDF!EV328&lt;=1-SUM(RMDF!Z328,RMDF!AG328,RMDF!AN328,RMDF!AU328,RMDF!BB328,RMDF!BI328,RMDF!BP328,RMDF!BW328,RMDF!CD328,RMDF!CK328,RMDF!CR328,RMDF!CY328,RMDF!DF328,RMDF!DM328,RMDF!DT328,RMDF!EA328,RMDF!EH328,RMDF!EO328), RMDF!EV328=ROUND(RMDF!EV328,4))</f>
        <v>1</v>
      </c>
      <c r="ET328" s="317">
        <f>RMDF!ET328</f>
        <v>0</v>
      </c>
      <c r="EU328" s="318" t="str">
        <f>IF(ET328=0,"",_xlfn.XLOOKUP(ET328,StatePicklist!$1:$1,StatePicklist!$3:$3,"NA",0))</f>
        <v/>
      </c>
      <c r="EV328" s="297" t="str">
        <f ca="1">IF(RMDF!EU328="", "", IF(ISNUMBER(MATCH(RMDF!EU328, INDIRECT(EU328), 0)), "OK", "Invalid"))</f>
        <v/>
      </c>
      <c r="EW328" s="281"/>
      <c r="EX328" s="281"/>
      <c r="EY328" s="281"/>
      <c r="EZ328" s="281" t="b">
        <f>AND(RMDF!FC328&gt;=0, RMDF!FC328&lt;=1-SUM(RMDF!Z328,RMDF!AG328,RMDF!AN328,RMDF!AU328,RMDF!BB328,RMDF!BI328,RMDF!BP328,RMDF!BW328,RMDF!CD328,RMDF!CK328,RMDF!CR328,RMDF!CY328,RMDF!DF328,RMDF!DM328,RMDF!DT328,RMDF!EA328,RMDF!EH328,RMDF!EO328,RMDF!EV328), RMDF!FC328=ROUND(RMDF!FC328,4))</f>
        <v>1</v>
      </c>
      <c r="FA328" s="317">
        <f>RMDF!FA328</f>
        <v>0</v>
      </c>
      <c r="FB328" s="318" t="str">
        <f>IF(FA328=0,"",_xlfn.XLOOKUP(FA328,StatePicklist!$1:$1,StatePicklist!$3:$3,"NA",0))</f>
        <v/>
      </c>
      <c r="FC328" s="297" t="str">
        <f ca="1">IF(RMDF!FB328="", "", IF(ISNUMBER(MATCH(RMDF!FB328, INDIRECT(FB328), 0)), "OK", "Invalid"))</f>
        <v/>
      </c>
    </row>
    <row r="329" spans="1:159" s="205" customFormat="1" ht="39.9" customHeight="1" x14ac:dyDescent="0.25">
      <c r="A329" s="206"/>
      <c r="B329" s="196"/>
      <c r="C329" s="197"/>
      <c r="D329" s="198"/>
      <c r="E329" s="199"/>
      <c r="F329" s="200"/>
      <c r="G329" s="201"/>
      <c r="H329" s="292"/>
      <c r="I329" s="305">
        <f>RMDF!I329</f>
        <v>0</v>
      </c>
      <c r="J329" s="305" t="str">
        <f>IF(I329=ProductCode!$B$30,"PDReclPost",IF(OR(I329=ProductCode!$C$30,I329=ProductCode!$E$30,I329=ProductCode!$G$30),"PDPreCon",IF(OR(I329=ProductCode!$D$30,I329=ProductCode!$F$30),"PDNotReclPost","")))</f>
        <v/>
      </c>
      <c r="K329" s="305" t="str">
        <f t="shared" si="21"/>
        <v/>
      </c>
      <c r="L329" s="289"/>
      <c r="M329" s="305" t="str">
        <f t="shared" si="21"/>
        <v/>
      </c>
      <c r="N329" s="289" t="b">
        <f>AND(RMDF!N329&gt;=0, RMDF!N329&lt;=1-RMDF!L329, RMDF!N329=ROUND(RMDF!N329,4))</f>
        <v>1</v>
      </c>
      <c r="O329" s="286" t="str">
        <f>IF(P329="","",IF(I329="","",IF(LEFT(I329,13)="Reclaimed pos",RawMaterialCode!$E$569,RawMaterialCode!$E$568)))</f>
        <v>Reclaimed pre-consumer mixed fibers (RM0578)</v>
      </c>
      <c r="P329" s="295">
        <f t="shared" si="22"/>
        <v>1</v>
      </c>
      <c r="Q329" s="202"/>
      <c r="R329" s="203"/>
      <c r="S329" s="204" t="str">
        <f t="shared" si="23"/>
        <v/>
      </c>
      <c r="T329" s="281"/>
      <c r="U329" s="281"/>
      <c r="V329" s="281"/>
      <c r="W329" s="281"/>
      <c r="X329" s="317">
        <f>RMDF!X329</f>
        <v>0</v>
      </c>
      <c r="Y329" s="318" t="str">
        <f>IF(X329=0,"",_xlfn.XLOOKUP(X329,StatePicklist!$1:$1,StatePicklist!$3:$3,"NA",0))</f>
        <v/>
      </c>
      <c r="Z329" s="297" t="str">
        <f ca="1">IF(RMDF!Y329="", "", IF(ISNUMBER(MATCH(RMDF!Y329, INDIRECT(Y329), 0)), "OK", "Invalid"))</f>
        <v/>
      </c>
      <c r="AA329" s="281"/>
      <c r="AB329" s="281"/>
      <c r="AC329" s="281"/>
      <c r="AD329" s="281" t="b">
        <f>AND(RMDF!AG329&gt;=0, RMDF!AG329&lt;=1-RMDF!Z329, RMDF!AG329=ROUND(RMDF!AG329,4))</f>
        <v>1</v>
      </c>
      <c r="AE329" s="317">
        <f>RMDF!AE329</f>
        <v>0</v>
      </c>
      <c r="AF329" s="318" t="str">
        <f>IF(AE329=0,"",_xlfn.XLOOKUP(AE329,StatePicklist!$1:$1,StatePicklist!$3:$3,"NA",0))</f>
        <v/>
      </c>
      <c r="AG329" s="297" t="str">
        <f ca="1">IF(RMDF!AF329="", "", IF(ISNUMBER(MATCH(RMDF!AF329, INDIRECT(AF329), 0)), "OK", "Invalid"))</f>
        <v/>
      </c>
      <c r="AH329" s="281"/>
      <c r="AI329" s="281"/>
      <c r="AJ329" s="281"/>
      <c r="AK329" s="281" t="b">
        <f>AND(RMDF!AN329&gt;=0, RMDF!AN329&lt;=1-SUM(RMDF!Z329,RMDF!AG329), RMDF!AN329=ROUND(RMDF!AN329,4))</f>
        <v>1</v>
      </c>
      <c r="AL329" s="317">
        <f>RMDF!AL329</f>
        <v>0</v>
      </c>
      <c r="AM329" s="318" t="str">
        <f>IF(AL329=0,"",_xlfn.XLOOKUP(AL329,StatePicklist!$1:$1,StatePicklist!$3:$3,"NA",0))</f>
        <v/>
      </c>
      <c r="AN329" s="297" t="str">
        <f ca="1">IF(RMDF!AM329="", "", IF(ISNUMBER(MATCH(RMDF!AM329, INDIRECT(AM329), 0)), "OK", "Invalid"))</f>
        <v/>
      </c>
      <c r="AO329" s="281"/>
      <c r="AP329" s="281"/>
      <c r="AQ329" s="281"/>
      <c r="AR329" s="281" t="b">
        <f>AND(RMDF!AU329&gt;=0, RMDF!AU329&lt;=1-SUM(RMDF!Z329,RMDF!AG329,RMDF!AN329), RMDF!AU329=ROUND(RMDF!AU329,4))</f>
        <v>1</v>
      </c>
      <c r="AS329" s="317">
        <f>RMDF!AS329</f>
        <v>0</v>
      </c>
      <c r="AT329" s="318" t="str">
        <f>IF(AS329=0,"",_xlfn.XLOOKUP(AS329,StatePicklist!$1:$1,StatePicklist!$3:$3,"NA",0))</f>
        <v/>
      </c>
      <c r="AU329" s="297" t="str">
        <f ca="1">IF(RMDF!AT329="", "", IF(ISNUMBER(MATCH(RMDF!AT329, INDIRECT(AT329), 0)), "OK", "Invalid"))</f>
        <v/>
      </c>
      <c r="AV329" s="281"/>
      <c r="AW329" s="281"/>
      <c r="AX329" s="281"/>
      <c r="AY329" s="281" t="b">
        <f>AND(RMDF!BB329&gt;=0, RMDF!BB329&lt;=1-SUM(RMDF!Z329,RMDF!AG329,RMDF!AN329,RMDF!AU329), RMDF!BB329=ROUND(RMDF!BB329,4))</f>
        <v>1</v>
      </c>
      <c r="AZ329" s="317">
        <f>RMDF!AZ329</f>
        <v>0</v>
      </c>
      <c r="BA329" s="318" t="str">
        <f>IF(AZ329=0,"",_xlfn.XLOOKUP(AZ329,StatePicklist!$1:$1,StatePicklist!$3:$3,"NA",0))</f>
        <v/>
      </c>
      <c r="BB329" s="297" t="str">
        <f ca="1">IF(RMDF!BA329="", "", IF(ISNUMBER(MATCH(RMDF!BA329, INDIRECT(BA329), 0)), "OK", "Invalid"))</f>
        <v/>
      </c>
      <c r="BC329" s="281"/>
      <c r="BD329" s="281"/>
      <c r="BE329" s="281"/>
      <c r="BF329" s="281" t="b">
        <f>AND(RMDF!BI329&gt;=0, RMDF!BI329&lt;=1-SUM(RMDF!Z329,RMDF!AG329,RMDF!AN329,RMDF!AU329,RMDF!BB329), RMDF!BI329=ROUND(RMDF!BI329,4))</f>
        <v>1</v>
      </c>
      <c r="BG329" s="317">
        <f>RMDF!BG329</f>
        <v>0</v>
      </c>
      <c r="BH329" s="318" t="str">
        <f>IF(BG329=0,"",_xlfn.XLOOKUP(BG329,StatePicklist!$1:$1,StatePicklist!$3:$3,"NA",0))</f>
        <v/>
      </c>
      <c r="BI329" s="297" t="str">
        <f ca="1">IF(RMDF!BH329="", "", IF(ISNUMBER(MATCH(RMDF!BH329, INDIRECT(BH329), 0)), "OK", "Invalid"))</f>
        <v/>
      </c>
      <c r="BJ329" s="281"/>
      <c r="BK329" s="281"/>
      <c r="BL329" s="281"/>
      <c r="BM329" s="281" t="b">
        <f>AND(RMDF!BP329&gt;=0, RMDF!BP329&lt;=1-SUM(RMDF!Z329,RMDF!AG329,RMDF!AN329,RMDF!AU329,RMDF!BB329,RMDF!BI329), RMDF!BP329=ROUND(RMDF!BP329,4))</f>
        <v>1</v>
      </c>
      <c r="BN329" s="317">
        <f>RMDF!BN329</f>
        <v>0</v>
      </c>
      <c r="BO329" s="318" t="str">
        <f>IF(BN329=0,"",_xlfn.XLOOKUP(BN329,StatePicklist!$1:$1,StatePicklist!$3:$3,"NA",0))</f>
        <v/>
      </c>
      <c r="BP329" s="297" t="str">
        <f ca="1">IF(RMDF!BO329="", "", IF(ISNUMBER(MATCH(RMDF!BO329, INDIRECT(BO329), 0)), "OK", "Invalid"))</f>
        <v/>
      </c>
      <c r="BQ329" s="281"/>
      <c r="BR329" s="281"/>
      <c r="BS329" s="281"/>
      <c r="BT329" s="281" t="b">
        <f>AND(RMDF!BW329&gt;=0, RMDF!BW329&lt;=1-SUM(RMDF!Z329,RMDF!AG329,RMDF!AN329,RMDF!AU329,RMDF!BB329,RMDF!BI329,RMDF!BP329), RMDF!BW329=ROUND(RMDF!BW329,4))</f>
        <v>1</v>
      </c>
      <c r="BU329" s="317">
        <f>RMDF!BU329</f>
        <v>0</v>
      </c>
      <c r="BV329" s="318" t="str">
        <f>IF(BU329=0,"",_xlfn.XLOOKUP(BU329,StatePicklist!$1:$1,StatePicklist!$3:$3,"NA",0))</f>
        <v/>
      </c>
      <c r="BW329" s="297" t="str">
        <f ca="1">IF(RMDF!BV329="", "", IF(ISNUMBER(MATCH(RMDF!BV329, INDIRECT(BV329), 0)), "OK", "Invalid"))</f>
        <v/>
      </c>
      <c r="BX329" s="281"/>
      <c r="BY329" s="281"/>
      <c r="BZ329" s="281"/>
      <c r="CA329" s="281" t="b">
        <f>AND(RMDF!CD329&gt;=0, RMDF!CD329&lt;=1-SUM(RMDF!Z329,RMDF!AG329,RMDF!AN329,RMDF!AU329,RMDF!BB329,RMDF!BI329,RMDF!BP329,RMDF!BW329), RMDF!CD329=ROUND(RMDF!CD329,4))</f>
        <v>1</v>
      </c>
      <c r="CB329" s="317">
        <f>RMDF!CB329</f>
        <v>0</v>
      </c>
      <c r="CC329" s="318" t="str">
        <f>IF(CB329=0,"",_xlfn.XLOOKUP(CB329,StatePicklist!$1:$1,StatePicklist!$3:$3,"NA",0))</f>
        <v/>
      </c>
      <c r="CD329" s="297" t="str">
        <f ca="1">IF(RMDF!CC329="", "", IF(ISNUMBER(MATCH(RMDF!CC329, INDIRECT(CC329), 0)), "OK", "Invalid"))</f>
        <v/>
      </c>
      <c r="CE329" s="281"/>
      <c r="CF329" s="281"/>
      <c r="CG329" s="281"/>
      <c r="CH329" s="281" t="b">
        <f>AND(RMDF!CK329&gt;=0, RMDF!CK329&lt;=1-SUM(RMDF!Z329,RMDF!AG329,RMDF!AN329,RMDF!AU329,RMDF!BB329,RMDF!BI329,RMDF!BP329,RMDF!BW329,RMDF!CD329), RMDF!CK329=ROUND(RMDF!CK329,4))</f>
        <v>1</v>
      </c>
      <c r="CI329" s="317">
        <f>RMDF!CI329</f>
        <v>0</v>
      </c>
      <c r="CJ329" s="318" t="str">
        <f>IF(CI329=0,"",_xlfn.XLOOKUP(CI329,StatePicklist!$1:$1,StatePicklist!$3:$3,"NA",0))</f>
        <v/>
      </c>
      <c r="CK329" s="297" t="str">
        <f ca="1">IF(RMDF!CJ329="", "", IF(ISNUMBER(MATCH(RMDF!CJ329, INDIRECT(CJ329), 0)), "OK", "Invalid"))</f>
        <v/>
      </c>
      <c r="CL329" s="281"/>
      <c r="CM329" s="281"/>
      <c r="CN329" s="281"/>
      <c r="CO329" s="281" t="b">
        <f>AND(RMDF!CR329&gt;=0, RMDF!CR329&lt;=1-SUM(RMDF!Z329,RMDF!AG329,RMDF!AN329,RMDF!AU329,RMDF!BB329,RMDF!BI329,RMDF!BP329,RMDF!BW329,RMDF!CD329,RMDF!CK329), RMDF!CR329=ROUND(RMDF!CR329,4))</f>
        <v>1</v>
      </c>
      <c r="CP329" s="317">
        <f>RMDF!CP329</f>
        <v>0</v>
      </c>
      <c r="CQ329" s="318" t="str">
        <f>IF(CP329=0,"",_xlfn.XLOOKUP(CP329,StatePicklist!$1:$1,StatePicklist!$3:$3,"NA",0))</f>
        <v/>
      </c>
      <c r="CR329" s="297" t="str">
        <f ca="1">IF(RMDF!CQ329="", "", IF(ISNUMBER(MATCH(RMDF!CQ329, INDIRECT(CQ329), 0)), "OK", "Invalid"))</f>
        <v/>
      </c>
      <c r="CS329" s="281"/>
      <c r="CT329" s="281"/>
      <c r="CU329" s="281"/>
      <c r="CV329" s="281" t="b">
        <f>AND(RMDF!CY329&gt;=0, RMDF!CY329&lt;=1-SUM(RMDF!Z329,RMDF!AG329,RMDF!AN329,RMDF!AU329,RMDF!BB329,RMDF!BI329,RMDF!BP329,RMDF!BW329,RMDF!CD329,RMDF!CK329,RMDF!CR329), RMDF!CY329=ROUND(RMDF!CY329,4))</f>
        <v>1</v>
      </c>
      <c r="CW329" s="317">
        <f>RMDF!CW329</f>
        <v>0</v>
      </c>
      <c r="CX329" s="318" t="str">
        <f>IF(CW329=0,"",_xlfn.XLOOKUP(CW329,StatePicklist!$1:$1,StatePicklist!$3:$3,"NA",0))</f>
        <v/>
      </c>
      <c r="CY329" s="297" t="str">
        <f ca="1">IF(RMDF!CX329="", "", IF(ISNUMBER(MATCH(RMDF!CX329, INDIRECT(CX329), 0)), "OK", "Invalid"))</f>
        <v/>
      </c>
      <c r="CZ329" s="281"/>
      <c r="DA329" s="281"/>
      <c r="DB329" s="281"/>
      <c r="DC329" s="281" t="b">
        <f>AND(RMDF!DF329&gt;=0, RMDF!DF329&lt;=1-SUM(RMDF!Z329,RMDF!AG329,RMDF!AN329,RMDF!AU329,RMDF!BB329,RMDF!BI329,RMDF!BP329,RMDF!BW329,RMDF!CD329,RMDF!CK329,RMDF!CR329,RMDF!CY329), RMDF!DF329=ROUND(RMDF!DF329,4))</f>
        <v>1</v>
      </c>
      <c r="DD329" s="317">
        <f>RMDF!DD329</f>
        <v>0</v>
      </c>
      <c r="DE329" s="318" t="str">
        <f>IF(DD329=0,"",_xlfn.XLOOKUP(DD329,StatePicklist!$1:$1,StatePicklist!$3:$3,"NA",0))</f>
        <v/>
      </c>
      <c r="DF329" s="297" t="str">
        <f ca="1">IF(RMDF!DE329="", "", IF(ISNUMBER(MATCH(RMDF!DE329, INDIRECT(DE329), 0)), "OK", "Invalid"))</f>
        <v/>
      </c>
      <c r="DG329" s="281"/>
      <c r="DH329" s="281"/>
      <c r="DI329" s="281"/>
      <c r="DJ329" s="281" t="b">
        <f>AND(RMDF!DM329&gt;=0, RMDF!DM329&lt;=1-SUM(RMDF!Z329,RMDF!AG329,RMDF!AN329,RMDF!AU329,RMDF!BB329,RMDF!BI329,RMDF!BP329,RMDF!BW329,RMDF!CD329,RMDF!CK329,RMDF!CR329,RMDF!CY329,RMDF!DF329), RMDF!DM329=ROUND(RMDF!DM329,4))</f>
        <v>1</v>
      </c>
      <c r="DK329" s="317">
        <f>RMDF!DK329</f>
        <v>0</v>
      </c>
      <c r="DL329" s="318" t="str">
        <f>IF(DK329=0,"",_xlfn.XLOOKUP(DK329,StatePicklist!$1:$1,StatePicklist!$3:$3,"NA",0))</f>
        <v/>
      </c>
      <c r="DM329" s="297" t="str">
        <f ca="1">IF(RMDF!DL329="", "", IF(ISNUMBER(MATCH(RMDF!DL329, INDIRECT(DL329), 0)), "OK", "Invalid"))</f>
        <v/>
      </c>
      <c r="DN329" s="281"/>
      <c r="DO329" s="281"/>
      <c r="DP329" s="281"/>
      <c r="DQ329" s="281" t="b">
        <f>AND(RMDF!DT329&gt;=0, RMDF!DT329&lt;=1-SUM(RMDF!Z329,RMDF!AG329,RMDF!AN329,RMDF!AU329,RMDF!BB329,RMDF!BI329,RMDF!BP329,RMDF!BW329,RMDF!CD329,RMDF!CK329,RMDF!CR329,RMDF!CY329,RMDF!DF329,RMDF!DM329), RMDF!DT329=ROUND(RMDF!DT329,4))</f>
        <v>1</v>
      </c>
      <c r="DR329" s="317">
        <f>RMDF!DR329</f>
        <v>0</v>
      </c>
      <c r="DS329" s="318" t="str">
        <f>IF(DR329=0,"",_xlfn.XLOOKUP(DR329,StatePicklist!$1:$1,StatePicklist!$3:$3,"NA",0))</f>
        <v/>
      </c>
      <c r="DT329" s="297" t="str">
        <f ca="1">IF(RMDF!DS329="", "", IF(ISNUMBER(MATCH(RMDF!DS329, INDIRECT(DS329), 0)), "OK", "Invalid"))</f>
        <v/>
      </c>
      <c r="DU329" s="281"/>
      <c r="DV329" s="281"/>
      <c r="DW329" s="281"/>
      <c r="DX329" s="281" t="b">
        <f>AND(RMDF!EA329&gt;=0, RMDF!EA329&lt;=1-SUM(RMDF!Z329,RMDF!AG329,RMDF!AN329,RMDF!AU329,RMDF!BB329,RMDF!BI329,RMDF!BP329,RMDF!BW329,RMDF!CD329,RMDF!CK329,RMDF!CR329,RMDF!CY329,RMDF!DF329,RMDF!DM329,RMDF!DT329), RMDF!EA329=ROUND(RMDF!EA329,4))</f>
        <v>1</v>
      </c>
      <c r="DY329" s="317">
        <f>RMDF!DY329</f>
        <v>0</v>
      </c>
      <c r="DZ329" s="318" t="str">
        <f>IF(DY329=0,"",_xlfn.XLOOKUP(DY329,StatePicklist!$1:$1,StatePicklist!$3:$3,"NA",0))</f>
        <v/>
      </c>
      <c r="EA329" s="297" t="str">
        <f ca="1">IF(RMDF!DZ329="", "", IF(ISNUMBER(MATCH(RMDF!DZ329, INDIRECT(DZ329), 0)), "OK", "Invalid"))</f>
        <v/>
      </c>
      <c r="EB329" s="281"/>
      <c r="EC329" s="281"/>
      <c r="ED329" s="281"/>
      <c r="EE329" s="281" t="b">
        <f>AND(RMDF!EH329&gt;=0, RMDF!EH329&lt;=1-SUM(RMDF!Z329,RMDF!AG329,RMDF!AN329,RMDF!AU329,RMDF!BB329,RMDF!BI329,RMDF!BP329,RMDF!BW329,RMDF!CD329,RMDF!CK329,RMDF!CR329,RMDF!CY329,RMDF!DF329,RMDF!DM329,RMDF!DT329,RMDF!EA329), RMDF!EH329=ROUND(RMDF!EH329,4))</f>
        <v>1</v>
      </c>
      <c r="EF329" s="317">
        <f>RMDF!EF329</f>
        <v>0</v>
      </c>
      <c r="EG329" s="318" t="str">
        <f>IF(EF329=0,"",_xlfn.XLOOKUP(EF329,StatePicklist!$1:$1,StatePicklist!$3:$3,"NA",0))</f>
        <v/>
      </c>
      <c r="EH329" s="297" t="str">
        <f ca="1">IF(RMDF!EG329="", "", IF(ISNUMBER(MATCH(RMDF!EG329, INDIRECT(EG329), 0)), "OK", "Invalid"))</f>
        <v/>
      </c>
      <c r="EI329" s="281"/>
      <c r="EJ329" s="281"/>
      <c r="EK329" s="281"/>
      <c r="EL329" s="281" t="b">
        <f>AND(RMDF!EO329&gt;=0, RMDF!EO329&lt;=1-SUM(RMDF!Z329,RMDF!AG329,RMDF!AN329,RMDF!AU329,RMDF!BB329,RMDF!BI329,RMDF!BP329,RMDF!BW329,RMDF!CD329,RMDF!CK329,RMDF!CR329,RMDF!CY329,RMDF!DF329,RMDF!DM329,RMDF!DT329,RMDF!EA329,RMDF!EH329), RMDF!EO329=ROUND(RMDF!EO329,4))</f>
        <v>1</v>
      </c>
      <c r="EM329" s="317">
        <f>RMDF!EM329</f>
        <v>0</v>
      </c>
      <c r="EN329" s="318" t="str">
        <f>IF(EM329=0,"",_xlfn.XLOOKUP(EM329,StatePicklist!$1:$1,StatePicklist!$3:$3,"NA",0))</f>
        <v/>
      </c>
      <c r="EO329" s="297" t="str">
        <f ca="1">IF(RMDF!EN329="", "", IF(ISNUMBER(MATCH(RMDF!EN329, INDIRECT(EN329), 0)), "OK", "Invalid"))</f>
        <v/>
      </c>
      <c r="EP329" s="281"/>
      <c r="EQ329" s="281"/>
      <c r="ER329" s="281"/>
      <c r="ES329" s="281" t="b">
        <f>AND(RMDF!EV329&gt;=0, RMDF!EV329&lt;=1-SUM(RMDF!Z329,RMDF!AG329,RMDF!AN329,RMDF!AU329,RMDF!BB329,RMDF!BI329,RMDF!BP329,RMDF!BW329,RMDF!CD329,RMDF!CK329,RMDF!CR329,RMDF!CY329,RMDF!DF329,RMDF!DM329,RMDF!DT329,RMDF!EA329,RMDF!EH329,RMDF!EO329), RMDF!EV329=ROUND(RMDF!EV329,4))</f>
        <v>1</v>
      </c>
      <c r="ET329" s="317">
        <f>RMDF!ET329</f>
        <v>0</v>
      </c>
      <c r="EU329" s="318" t="str">
        <f>IF(ET329=0,"",_xlfn.XLOOKUP(ET329,StatePicklist!$1:$1,StatePicklist!$3:$3,"NA",0))</f>
        <v/>
      </c>
      <c r="EV329" s="297" t="str">
        <f ca="1">IF(RMDF!EU329="", "", IF(ISNUMBER(MATCH(RMDF!EU329, INDIRECT(EU329), 0)), "OK", "Invalid"))</f>
        <v/>
      </c>
      <c r="EW329" s="281"/>
      <c r="EX329" s="281"/>
      <c r="EY329" s="281"/>
      <c r="EZ329" s="281" t="b">
        <f>AND(RMDF!FC329&gt;=0, RMDF!FC329&lt;=1-SUM(RMDF!Z329,RMDF!AG329,RMDF!AN329,RMDF!AU329,RMDF!BB329,RMDF!BI329,RMDF!BP329,RMDF!BW329,RMDF!CD329,RMDF!CK329,RMDF!CR329,RMDF!CY329,RMDF!DF329,RMDF!DM329,RMDF!DT329,RMDF!EA329,RMDF!EH329,RMDF!EO329,RMDF!EV329), RMDF!FC329=ROUND(RMDF!FC329,4))</f>
        <v>1</v>
      </c>
      <c r="FA329" s="317">
        <f>RMDF!FA329</f>
        <v>0</v>
      </c>
      <c r="FB329" s="318" t="str">
        <f>IF(FA329=0,"",_xlfn.XLOOKUP(FA329,StatePicklist!$1:$1,StatePicklist!$3:$3,"NA",0))</f>
        <v/>
      </c>
      <c r="FC329" s="297" t="str">
        <f ca="1">IF(RMDF!FB329="", "", IF(ISNUMBER(MATCH(RMDF!FB329, INDIRECT(FB329), 0)), "OK", "Invalid"))</f>
        <v/>
      </c>
    </row>
    <row r="330" spans="1:159" s="205" customFormat="1" ht="39.9" customHeight="1" x14ac:dyDescent="0.25">
      <c r="A330" s="206"/>
      <c r="B330" s="196"/>
      <c r="C330" s="197"/>
      <c r="D330" s="198"/>
      <c r="E330" s="199"/>
      <c r="F330" s="200"/>
      <c r="G330" s="201"/>
      <c r="H330" s="292"/>
      <c r="I330" s="305">
        <f>RMDF!I330</f>
        <v>0</v>
      </c>
      <c r="J330" s="305" t="str">
        <f>IF(I330=ProductCode!$B$30,"PDReclPost",IF(OR(I330=ProductCode!$C$30,I330=ProductCode!$E$30,I330=ProductCode!$G$30),"PDPreCon",IF(OR(I330=ProductCode!$D$30,I330=ProductCode!$F$30),"PDNotReclPost","")))</f>
        <v/>
      </c>
      <c r="K330" s="305" t="str">
        <f t="shared" si="21"/>
        <v/>
      </c>
      <c r="L330" s="289"/>
      <c r="M330" s="305" t="str">
        <f t="shared" si="21"/>
        <v/>
      </c>
      <c r="N330" s="289" t="b">
        <f>AND(RMDF!N330&gt;=0, RMDF!N330&lt;=1-RMDF!L330, RMDF!N330=ROUND(RMDF!N330,4))</f>
        <v>1</v>
      </c>
      <c r="O330" s="286" t="str">
        <f>IF(P330="","",IF(I330="","",IF(LEFT(I330,13)="Reclaimed pos",RawMaterialCode!$E$569,RawMaterialCode!$E$568)))</f>
        <v>Reclaimed pre-consumer mixed fibers (RM0578)</v>
      </c>
      <c r="P330" s="295">
        <f t="shared" si="22"/>
        <v>1</v>
      </c>
      <c r="Q330" s="202"/>
      <c r="R330" s="203"/>
      <c r="S330" s="204" t="str">
        <f t="shared" si="23"/>
        <v/>
      </c>
      <c r="T330" s="281"/>
      <c r="U330" s="281"/>
      <c r="V330" s="281"/>
      <c r="W330" s="281"/>
      <c r="X330" s="317">
        <f>RMDF!X330</f>
        <v>0</v>
      </c>
      <c r="Y330" s="318" t="str">
        <f>IF(X330=0,"",_xlfn.XLOOKUP(X330,StatePicklist!$1:$1,StatePicklist!$3:$3,"NA",0))</f>
        <v/>
      </c>
      <c r="Z330" s="297" t="str">
        <f ca="1">IF(RMDF!Y330="", "", IF(ISNUMBER(MATCH(RMDF!Y330, INDIRECT(Y330), 0)), "OK", "Invalid"))</f>
        <v/>
      </c>
      <c r="AA330" s="281"/>
      <c r="AB330" s="281"/>
      <c r="AC330" s="281"/>
      <c r="AD330" s="281" t="b">
        <f>AND(RMDF!AG330&gt;=0, RMDF!AG330&lt;=1-RMDF!Z330, RMDF!AG330=ROUND(RMDF!AG330,4))</f>
        <v>1</v>
      </c>
      <c r="AE330" s="317">
        <f>RMDF!AE330</f>
        <v>0</v>
      </c>
      <c r="AF330" s="318" t="str">
        <f>IF(AE330=0,"",_xlfn.XLOOKUP(AE330,StatePicklist!$1:$1,StatePicklist!$3:$3,"NA",0))</f>
        <v/>
      </c>
      <c r="AG330" s="297" t="str">
        <f ca="1">IF(RMDF!AF330="", "", IF(ISNUMBER(MATCH(RMDF!AF330, INDIRECT(AF330), 0)), "OK", "Invalid"))</f>
        <v/>
      </c>
      <c r="AH330" s="281"/>
      <c r="AI330" s="281"/>
      <c r="AJ330" s="281"/>
      <c r="AK330" s="281" t="b">
        <f>AND(RMDF!AN330&gt;=0, RMDF!AN330&lt;=1-SUM(RMDF!Z330,RMDF!AG330), RMDF!AN330=ROUND(RMDF!AN330,4))</f>
        <v>1</v>
      </c>
      <c r="AL330" s="317">
        <f>RMDF!AL330</f>
        <v>0</v>
      </c>
      <c r="AM330" s="318" t="str">
        <f>IF(AL330=0,"",_xlfn.XLOOKUP(AL330,StatePicklist!$1:$1,StatePicklist!$3:$3,"NA",0))</f>
        <v/>
      </c>
      <c r="AN330" s="297" t="str">
        <f ca="1">IF(RMDF!AM330="", "", IF(ISNUMBER(MATCH(RMDF!AM330, INDIRECT(AM330), 0)), "OK", "Invalid"))</f>
        <v/>
      </c>
      <c r="AO330" s="281"/>
      <c r="AP330" s="281"/>
      <c r="AQ330" s="281"/>
      <c r="AR330" s="281" t="b">
        <f>AND(RMDF!AU330&gt;=0, RMDF!AU330&lt;=1-SUM(RMDF!Z330,RMDF!AG330,RMDF!AN330), RMDF!AU330=ROUND(RMDF!AU330,4))</f>
        <v>1</v>
      </c>
      <c r="AS330" s="317">
        <f>RMDF!AS330</f>
        <v>0</v>
      </c>
      <c r="AT330" s="318" t="str">
        <f>IF(AS330=0,"",_xlfn.XLOOKUP(AS330,StatePicklist!$1:$1,StatePicklist!$3:$3,"NA",0))</f>
        <v/>
      </c>
      <c r="AU330" s="297" t="str">
        <f ca="1">IF(RMDF!AT330="", "", IF(ISNUMBER(MATCH(RMDF!AT330, INDIRECT(AT330), 0)), "OK", "Invalid"))</f>
        <v/>
      </c>
      <c r="AV330" s="281"/>
      <c r="AW330" s="281"/>
      <c r="AX330" s="281"/>
      <c r="AY330" s="281" t="b">
        <f>AND(RMDF!BB330&gt;=0, RMDF!BB330&lt;=1-SUM(RMDF!Z330,RMDF!AG330,RMDF!AN330,RMDF!AU330), RMDF!BB330=ROUND(RMDF!BB330,4))</f>
        <v>1</v>
      </c>
      <c r="AZ330" s="317">
        <f>RMDF!AZ330</f>
        <v>0</v>
      </c>
      <c r="BA330" s="318" t="str">
        <f>IF(AZ330=0,"",_xlfn.XLOOKUP(AZ330,StatePicklist!$1:$1,StatePicklist!$3:$3,"NA",0))</f>
        <v/>
      </c>
      <c r="BB330" s="297" t="str">
        <f ca="1">IF(RMDF!BA330="", "", IF(ISNUMBER(MATCH(RMDF!BA330, INDIRECT(BA330), 0)), "OK", "Invalid"))</f>
        <v/>
      </c>
      <c r="BC330" s="281"/>
      <c r="BD330" s="281"/>
      <c r="BE330" s="281"/>
      <c r="BF330" s="281" t="b">
        <f>AND(RMDF!BI330&gt;=0, RMDF!BI330&lt;=1-SUM(RMDF!Z330,RMDF!AG330,RMDF!AN330,RMDF!AU330,RMDF!BB330), RMDF!BI330=ROUND(RMDF!BI330,4))</f>
        <v>1</v>
      </c>
      <c r="BG330" s="317">
        <f>RMDF!BG330</f>
        <v>0</v>
      </c>
      <c r="BH330" s="318" t="str">
        <f>IF(BG330=0,"",_xlfn.XLOOKUP(BG330,StatePicklist!$1:$1,StatePicklist!$3:$3,"NA",0))</f>
        <v/>
      </c>
      <c r="BI330" s="297" t="str">
        <f ca="1">IF(RMDF!BH330="", "", IF(ISNUMBER(MATCH(RMDF!BH330, INDIRECT(BH330), 0)), "OK", "Invalid"))</f>
        <v/>
      </c>
      <c r="BJ330" s="281"/>
      <c r="BK330" s="281"/>
      <c r="BL330" s="281"/>
      <c r="BM330" s="281" t="b">
        <f>AND(RMDF!BP330&gt;=0, RMDF!BP330&lt;=1-SUM(RMDF!Z330,RMDF!AG330,RMDF!AN330,RMDF!AU330,RMDF!BB330,RMDF!BI330), RMDF!BP330=ROUND(RMDF!BP330,4))</f>
        <v>1</v>
      </c>
      <c r="BN330" s="317">
        <f>RMDF!BN330</f>
        <v>0</v>
      </c>
      <c r="BO330" s="318" t="str">
        <f>IF(BN330=0,"",_xlfn.XLOOKUP(BN330,StatePicklist!$1:$1,StatePicklist!$3:$3,"NA",0))</f>
        <v/>
      </c>
      <c r="BP330" s="297" t="str">
        <f ca="1">IF(RMDF!BO330="", "", IF(ISNUMBER(MATCH(RMDF!BO330, INDIRECT(BO330), 0)), "OK", "Invalid"))</f>
        <v/>
      </c>
      <c r="BQ330" s="281"/>
      <c r="BR330" s="281"/>
      <c r="BS330" s="281"/>
      <c r="BT330" s="281" t="b">
        <f>AND(RMDF!BW330&gt;=0, RMDF!BW330&lt;=1-SUM(RMDF!Z330,RMDF!AG330,RMDF!AN330,RMDF!AU330,RMDF!BB330,RMDF!BI330,RMDF!BP330), RMDF!BW330=ROUND(RMDF!BW330,4))</f>
        <v>1</v>
      </c>
      <c r="BU330" s="317">
        <f>RMDF!BU330</f>
        <v>0</v>
      </c>
      <c r="BV330" s="318" t="str">
        <f>IF(BU330=0,"",_xlfn.XLOOKUP(BU330,StatePicklist!$1:$1,StatePicklist!$3:$3,"NA",0))</f>
        <v/>
      </c>
      <c r="BW330" s="297" t="str">
        <f ca="1">IF(RMDF!BV330="", "", IF(ISNUMBER(MATCH(RMDF!BV330, INDIRECT(BV330), 0)), "OK", "Invalid"))</f>
        <v/>
      </c>
      <c r="BX330" s="281"/>
      <c r="BY330" s="281"/>
      <c r="BZ330" s="281"/>
      <c r="CA330" s="281" t="b">
        <f>AND(RMDF!CD330&gt;=0, RMDF!CD330&lt;=1-SUM(RMDF!Z330,RMDF!AG330,RMDF!AN330,RMDF!AU330,RMDF!BB330,RMDF!BI330,RMDF!BP330,RMDF!BW330), RMDF!CD330=ROUND(RMDF!CD330,4))</f>
        <v>1</v>
      </c>
      <c r="CB330" s="317">
        <f>RMDF!CB330</f>
        <v>0</v>
      </c>
      <c r="CC330" s="318" t="str">
        <f>IF(CB330=0,"",_xlfn.XLOOKUP(CB330,StatePicklist!$1:$1,StatePicklist!$3:$3,"NA",0))</f>
        <v/>
      </c>
      <c r="CD330" s="297" t="str">
        <f ca="1">IF(RMDF!CC330="", "", IF(ISNUMBER(MATCH(RMDF!CC330, INDIRECT(CC330), 0)), "OK", "Invalid"))</f>
        <v/>
      </c>
      <c r="CE330" s="281"/>
      <c r="CF330" s="281"/>
      <c r="CG330" s="281"/>
      <c r="CH330" s="281" t="b">
        <f>AND(RMDF!CK330&gt;=0, RMDF!CK330&lt;=1-SUM(RMDF!Z330,RMDF!AG330,RMDF!AN330,RMDF!AU330,RMDF!BB330,RMDF!BI330,RMDF!BP330,RMDF!BW330,RMDF!CD330), RMDF!CK330=ROUND(RMDF!CK330,4))</f>
        <v>1</v>
      </c>
      <c r="CI330" s="317">
        <f>RMDF!CI330</f>
        <v>0</v>
      </c>
      <c r="CJ330" s="318" t="str">
        <f>IF(CI330=0,"",_xlfn.XLOOKUP(CI330,StatePicklist!$1:$1,StatePicklist!$3:$3,"NA",0))</f>
        <v/>
      </c>
      <c r="CK330" s="297" t="str">
        <f ca="1">IF(RMDF!CJ330="", "", IF(ISNUMBER(MATCH(RMDF!CJ330, INDIRECT(CJ330), 0)), "OK", "Invalid"))</f>
        <v/>
      </c>
      <c r="CL330" s="281"/>
      <c r="CM330" s="281"/>
      <c r="CN330" s="281"/>
      <c r="CO330" s="281" t="b">
        <f>AND(RMDF!CR330&gt;=0, RMDF!CR330&lt;=1-SUM(RMDF!Z330,RMDF!AG330,RMDF!AN330,RMDF!AU330,RMDF!BB330,RMDF!BI330,RMDF!BP330,RMDF!BW330,RMDF!CD330,RMDF!CK330), RMDF!CR330=ROUND(RMDF!CR330,4))</f>
        <v>1</v>
      </c>
      <c r="CP330" s="317">
        <f>RMDF!CP330</f>
        <v>0</v>
      </c>
      <c r="CQ330" s="318" t="str">
        <f>IF(CP330=0,"",_xlfn.XLOOKUP(CP330,StatePicklist!$1:$1,StatePicklist!$3:$3,"NA",0))</f>
        <v/>
      </c>
      <c r="CR330" s="297" t="str">
        <f ca="1">IF(RMDF!CQ330="", "", IF(ISNUMBER(MATCH(RMDF!CQ330, INDIRECT(CQ330), 0)), "OK", "Invalid"))</f>
        <v/>
      </c>
      <c r="CS330" s="281"/>
      <c r="CT330" s="281"/>
      <c r="CU330" s="281"/>
      <c r="CV330" s="281" t="b">
        <f>AND(RMDF!CY330&gt;=0, RMDF!CY330&lt;=1-SUM(RMDF!Z330,RMDF!AG330,RMDF!AN330,RMDF!AU330,RMDF!BB330,RMDF!BI330,RMDF!BP330,RMDF!BW330,RMDF!CD330,RMDF!CK330,RMDF!CR330), RMDF!CY330=ROUND(RMDF!CY330,4))</f>
        <v>1</v>
      </c>
      <c r="CW330" s="317">
        <f>RMDF!CW330</f>
        <v>0</v>
      </c>
      <c r="CX330" s="318" t="str">
        <f>IF(CW330=0,"",_xlfn.XLOOKUP(CW330,StatePicklist!$1:$1,StatePicklist!$3:$3,"NA",0))</f>
        <v/>
      </c>
      <c r="CY330" s="297" t="str">
        <f ca="1">IF(RMDF!CX330="", "", IF(ISNUMBER(MATCH(RMDF!CX330, INDIRECT(CX330), 0)), "OK", "Invalid"))</f>
        <v/>
      </c>
      <c r="CZ330" s="281"/>
      <c r="DA330" s="281"/>
      <c r="DB330" s="281"/>
      <c r="DC330" s="281" t="b">
        <f>AND(RMDF!DF330&gt;=0, RMDF!DF330&lt;=1-SUM(RMDF!Z330,RMDF!AG330,RMDF!AN330,RMDF!AU330,RMDF!BB330,RMDF!BI330,RMDF!BP330,RMDF!BW330,RMDF!CD330,RMDF!CK330,RMDF!CR330,RMDF!CY330), RMDF!DF330=ROUND(RMDF!DF330,4))</f>
        <v>1</v>
      </c>
      <c r="DD330" s="317">
        <f>RMDF!DD330</f>
        <v>0</v>
      </c>
      <c r="DE330" s="318" t="str">
        <f>IF(DD330=0,"",_xlfn.XLOOKUP(DD330,StatePicklist!$1:$1,StatePicklist!$3:$3,"NA",0))</f>
        <v/>
      </c>
      <c r="DF330" s="297" t="str">
        <f ca="1">IF(RMDF!DE330="", "", IF(ISNUMBER(MATCH(RMDF!DE330, INDIRECT(DE330), 0)), "OK", "Invalid"))</f>
        <v/>
      </c>
      <c r="DG330" s="281"/>
      <c r="DH330" s="281"/>
      <c r="DI330" s="281"/>
      <c r="DJ330" s="281" t="b">
        <f>AND(RMDF!DM330&gt;=0, RMDF!DM330&lt;=1-SUM(RMDF!Z330,RMDF!AG330,RMDF!AN330,RMDF!AU330,RMDF!BB330,RMDF!BI330,RMDF!BP330,RMDF!BW330,RMDF!CD330,RMDF!CK330,RMDF!CR330,RMDF!CY330,RMDF!DF330), RMDF!DM330=ROUND(RMDF!DM330,4))</f>
        <v>1</v>
      </c>
      <c r="DK330" s="317">
        <f>RMDF!DK330</f>
        <v>0</v>
      </c>
      <c r="DL330" s="318" t="str">
        <f>IF(DK330=0,"",_xlfn.XLOOKUP(DK330,StatePicklist!$1:$1,StatePicklist!$3:$3,"NA",0))</f>
        <v/>
      </c>
      <c r="DM330" s="297" t="str">
        <f ca="1">IF(RMDF!DL330="", "", IF(ISNUMBER(MATCH(RMDF!DL330, INDIRECT(DL330), 0)), "OK", "Invalid"))</f>
        <v/>
      </c>
      <c r="DN330" s="281"/>
      <c r="DO330" s="281"/>
      <c r="DP330" s="281"/>
      <c r="DQ330" s="281" t="b">
        <f>AND(RMDF!DT330&gt;=0, RMDF!DT330&lt;=1-SUM(RMDF!Z330,RMDF!AG330,RMDF!AN330,RMDF!AU330,RMDF!BB330,RMDF!BI330,RMDF!BP330,RMDF!BW330,RMDF!CD330,RMDF!CK330,RMDF!CR330,RMDF!CY330,RMDF!DF330,RMDF!DM330), RMDF!DT330=ROUND(RMDF!DT330,4))</f>
        <v>1</v>
      </c>
      <c r="DR330" s="317">
        <f>RMDF!DR330</f>
        <v>0</v>
      </c>
      <c r="DS330" s="318" t="str">
        <f>IF(DR330=0,"",_xlfn.XLOOKUP(DR330,StatePicklist!$1:$1,StatePicklist!$3:$3,"NA",0))</f>
        <v/>
      </c>
      <c r="DT330" s="297" t="str">
        <f ca="1">IF(RMDF!DS330="", "", IF(ISNUMBER(MATCH(RMDF!DS330, INDIRECT(DS330), 0)), "OK", "Invalid"))</f>
        <v/>
      </c>
      <c r="DU330" s="281"/>
      <c r="DV330" s="281"/>
      <c r="DW330" s="281"/>
      <c r="DX330" s="281" t="b">
        <f>AND(RMDF!EA330&gt;=0, RMDF!EA330&lt;=1-SUM(RMDF!Z330,RMDF!AG330,RMDF!AN330,RMDF!AU330,RMDF!BB330,RMDF!BI330,RMDF!BP330,RMDF!BW330,RMDF!CD330,RMDF!CK330,RMDF!CR330,RMDF!CY330,RMDF!DF330,RMDF!DM330,RMDF!DT330), RMDF!EA330=ROUND(RMDF!EA330,4))</f>
        <v>1</v>
      </c>
      <c r="DY330" s="317">
        <f>RMDF!DY330</f>
        <v>0</v>
      </c>
      <c r="DZ330" s="318" t="str">
        <f>IF(DY330=0,"",_xlfn.XLOOKUP(DY330,StatePicklist!$1:$1,StatePicklist!$3:$3,"NA",0))</f>
        <v/>
      </c>
      <c r="EA330" s="297" t="str">
        <f ca="1">IF(RMDF!DZ330="", "", IF(ISNUMBER(MATCH(RMDF!DZ330, INDIRECT(DZ330), 0)), "OK", "Invalid"))</f>
        <v/>
      </c>
      <c r="EB330" s="281"/>
      <c r="EC330" s="281"/>
      <c r="ED330" s="281"/>
      <c r="EE330" s="281" t="b">
        <f>AND(RMDF!EH330&gt;=0, RMDF!EH330&lt;=1-SUM(RMDF!Z330,RMDF!AG330,RMDF!AN330,RMDF!AU330,RMDF!BB330,RMDF!BI330,RMDF!BP330,RMDF!BW330,RMDF!CD330,RMDF!CK330,RMDF!CR330,RMDF!CY330,RMDF!DF330,RMDF!DM330,RMDF!DT330,RMDF!EA330), RMDF!EH330=ROUND(RMDF!EH330,4))</f>
        <v>1</v>
      </c>
      <c r="EF330" s="317">
        <f>RMDF!EF330</f>
        <v>0</v>
      </c>
      <c r="EG330" s="318" t="str">
        <f>IF(EF330=0,"",_xlfn.XLOOKUP(EF330,StatePicklist!$1:$1,StatePicklist!$3:$3,"NA",0))</f>
        <v/>
      </c>
      <c r="EH330" s="297" t="str">
        <f ca="1">IF(RMDF!EG330="", "", IF(ISNUMBER(MATCH(RMDF!EG330, INDIRECT(EG330), 0)), "OK", "Invalid"))</f>
        <v/>
      </c>
      <c r="EI330" s="281"/>
      <c r="EJ330" s="281"/>
      <c r="EK330" s="281"/>
      <c r="EL330" s="281" t="b">
        <f>AND(RMDF!EO330&gt;=0, RMDF!EO330&lt;=1-SUM(RMDF!Z330,RMDF!AG330,RMDF!AN330,RMDF!AU330,RMDF!BB330,RMDF!BI330,RMDF!BP330,RMDF!BW330,RMDF!CD330,RMDF!CK330,RMDF!CR330,RMDF!CY330,RMDF!DF330,RMDF!DM330,RMDF!DT330,RMDF!EA330,RMDF!EH330), RMDF!EO330=ROUND(RMDF!EO330,4))</f>
        <v>1</v>
      </c>
      <c r="EM330" s="317">
        <f>RMDF!EM330</f>
        <v>0</v>
      </c>
      <c r="EN330" s="318" t="str">
        <f>IF(EM330=0,"",_xlfn.XLOOKUP(EM330,StatePicklist!$1:$1,StatePicklist!$3:$3,"NA",0))</f>
        <v/>
      </c>
      <c r="EO330" s="297" t="str">
        <f ca="1">IF(RMDF!EN330="", "", IF(ISNUMBER(MATCH(RMDF!EN330, INDIRECT(EN330), 0)), "OK", "Invalid"))</f>
        <v/>
      </c>
      <c r="EP330" s="281"/>
      <c r="EQ330" s="281"/>
      <c r="ER330" s="281"/>
      <c r="ES330" s="281" t="b">
        <f>AND(RMDF!EV330&gt;=0, RMDF!EV330&lt;=1-SUM(RMDF!Z330,RMDF!AG330,RMDF!AN330,RMDF!AU330,RMDF!BB330,RMDF!BI330,RMDF!BP330,RMDF!BW330,RMDF!CD330,RMDF!CK330,RMDF!CR330,RMDF!CY330,RMDF!DF330,RMDF!DM330,RMDF!DT330,RMDF!EA330,RMDF!EH330,RMDF!EO330), RMDF!EV330=ROUND(RMDF!EV330,4))</f>
        <v>1</v>
      </c>
      <c r="ET330" s="317">
        <f>RMDF!ET330</f>
        <v>0</v>
      </c>
      <c r="EU330" s="318" t="str">
        <f>IF(ET330=0,"",_xlfn.XLOOKUP(ET330,StatePicklist!$1:$1,StatePicklist!$3:$3,"NA",0))</f>
        <v/>
      </c>
      <c r="EV330" s="297" t="str">
        <f ca="1">IF(RMDF!EU330="", "", IF(ISNUMBER(MATCH(RMDF!EU330, INDIRECT(EU330), 0)), "OK", "Invalid"))</f>
        <v/>
      </c>
      <c r="EW330" s="281"/>
      <c r="EX330" s="281"/>
      <c r="EY330" s="281"/>
      <c r="EZ330" s="281" t="b">
        <f>AND(RMDF!FC330&gt;=0, RMDF!FC330&lt;=1-SUM(RMDF!Z330,RMDF!AG330,RMDF!AN330,RMDF!AU330,RMDF!BB330,RMDF!BI330,RMDF!BP330,RMDF!BW330,RMDF!CD330,RMDF!CK330,RMDF!CR330,RMDF!CY330,RMDF!DF330,RMDF!DM330,RMDF!DT330,RMDF!EA330,RMDF!EH330,RMDF!EO330,RMDF!EV330), RMDF!FC330=ROUND(RMDF!FC330,4))</f>
        <v>1</v>
      </c>
      <c r="FA330" s="317">
        <f>RMDF!FA330</f>
        <v>0</v>
      </c>
      <c r="FB330" s="318" t="str">
        <f>IF(FA330=0,"",_xlfn.XLOOKUP(FA330,StatePicklist!$1:$1,StatePicklist!$3:$3,"NA",0))</f>
        <v/>
      </c>
      <c r="FC330" s="297" t="str">
        <f ca="1">IF(RMDF!FB330="", "", IF(ISNUMBER(MATCH(RMDF!FB330, INDIRECT(FB330), 0)), "OK", "Invalid"))</f>
        <v/>
      </c>
    </row>
    <row r="331" spans="1:159" s="205" customFormat="1" ht="39.9" customHeight="1" x14ac:dyDescent="0.25">
      <c r="A331" s="206"/>
      <c r="B331" s="196"/>
      <c r="C331" s="197"/>
      <c r="D331" s="198"/>
      <c r="E331" s="199"/>
      <c r="F331" s="200"/>
      <c r="G331" s="201"/>
      <c r="H331" s="292"/>
      <c r="I331" s="305">
        <f>RMDF!I331</f>
        <v>0</v>
      </c>
      <c r="J331" s="305" t="str">
        <f>IF(I331=ProductCode!$B$30,"PDReclPost",IF(OR(I331=ProductCode!$C$30,I331=ProductCode!$E$30,I331=ProductCode!$G$30),"PDPreCon",IF(OR(I331=ProductCode!$D$30,I331=ProductCode!$F$30),"PDNotReclPost","")))</f>
        <v/>
      </c>
      <c r="K331" s="305" t="str">
        <f t="shared" si="21"/>
        <v/>
      </c>
      <c r="L331" s="289"/>
      <c r="M331" s="305" t="str">
        <f t="shared" si="21"/>
        <v/>
      </c>
      <c r="N331" s="289" t="b">
        <f>AND(RMDF!N331&gt;=0, RMDF!N331&lt;=1-RMDF!L331, RMDF!N331=ROUND(RMDF!N331,4))</f>
        <v>1</v>
      </c>
      <c r="O331" s="286" t="str">
        <f>IF(P331="","",IF(I331="","",IF(LEFT(I331,13)="Reclaimed pos",RawMaterialCode!$E$569,RawMaterialCode!$E$568)))</f>
        <v>Reclaimed pre-consumer mixed fibers (RM0578)</v>
      </c>
      <c r="P331" s="295">
        <f t="shared" si="22"/>
        <v>1</v>
      </c>
      <c r="Q331" s="202"/>
      <c r="R331" s="203"/>
      <c r="S331" s="204" t="str">
        <f t="shared" si="23"/>
        <v/>
      </c>
      <c r="T331" s="281"/>
      <c r="U331" s="281"/>
      <c r="V331" s="281"/>
      <c r="W331" s="281"/>
      <c r="X331" s="317">
        <f>RMDF!X331</f>
        <v>0</v>
      </c>
      <c r="Y331" s="318" t="str">
        <f>IF(X331=0,"",_xlfn.XLOOKUP(X331,StatePicklist!$1:$1,StatePicklist!$3:$3,"NA",0))</f>
        <v/>
      </c>
      <c r="Z331" s="297" t="str">
        <f ca="1">IF(RMDF!Y331="", "", IF(ISNUMBER(MATCH(RMDF!Y331, INDIRECT(Y331), 0)), "OK", "Invalid"))</f>
        <v/>
      </c>
      <c r="AA331" s="281"/>
      <c r="AB331" s="281"/>
      <c r="AC331" s="281"/>
      <c r="AD331" s="281" t="b">
        <f>AND(RMDF!AG331&gt;=0, RMDF!AG331&lt;=1-RMDF!Z331, RMDF!AG331=ROUND(RMDF!AG331,4))</f>
        <v>1</v>
      </c>
      <c r="AE331" s="317">
        <f>RMDF!AE331</f>
        <v>0</v>
      </c>
      <c r="AF331" s="318" t="str">
        <f>IF(AE331=0,"",_xlfn.XLOOKUP(AE331,StatePicklist!$1:$1,StatePicklist!$3:$3,"NA",0))</f>
        <v/>
      </c>
      <c r="AG331" s="297" t="str">
        <f ca="1">IF(RMDF!AF331="", "", IF(ISNUMBER(MATCH(RMDF!AF331, INDIRECT(AF331), 0)), "OK", "Invalid"))</f>
        <v/>
      </c>
      <c r="AH331" s="281"/>
      <c r="AI331" s="281"/>
      <c r="AJ331" s="281"/>
      <c r="AK331" s="281" t="b">
        <f>AND(RMDF!AN331&gt;=0, RMDF!AN331&lt;=1-SUM(RMDF!Z331,RMDF!AG331), RMDF!AN331=ROUND(RMDF!AN331,4))</f>
        <v>1</v>
      </c>
      <c r="AL331" s="317">
        <f>RMDF!AL331</f>
        <v>0</v>
      </c>
      <c r="AM331" s="318" t="str">
        <f>IF(AL331=0,"",_xlfn.XLOOKUP(AL331,StatePicklist!$1:$1,StatePicklist!$3:$3,"NA",0))</f>
        <v/>
      </c>
      <c r="AN331" s="297" t="str">
        <f ca="1">IF(RMDF!AM331="", "", IF(ISNUMBER(MATCH(RMDF!AM331, INDIRECT(AM331), 0)), "OK", "Invalid"))</f>
        <v/>
      </c>
      <c r="AO331" s="281"/>
      <c r="AP331" s="281"/>
      <c r="AQ331" s="281"/>
      <c r="AR331" s="281" t="b">
        <f>AND(RMDF!AU331&gt;=0, RMDF!AU331&lt;=1-SUM(RMDF!Z331,RMDF!AG331,RMDF!AN331), RMDF!AU331=ROUND(RMDF!AU331,4))</f>
        <v>1</v>
      </c>
      <c r="AS331" s="317">
        <f>RMDF!AS331</f>
        <v>0</v>
      </c>
      <c r="AT331" s="318" t="str">
        <f>IF(AS331=0,"",_xlfn.XLOOKUP(AS331,StatePicklist!$1:$1,StatePicklist!$3:$3,"NA",0))</f>
        <v/>
      </c>
      <c r="AU331" s="297" t="str">
        <f ca="1">IF(RMDF!AT331="", "", IF(ISNUMBER(MATCH(RMDF!AT331, INDIRECT(AT331), 0)), "OK", "Invalid"))</f>
        <v/>
      </c>
      <c r="AV331" s="281"/>
      <c r="AW331" s="281"/>
      <c r="AX331" s="281"/>
      <c r="AY331" s="281" t="b">
        <f>AND(RMDF!BB331&gt;=0, RMDF!BB331&lt;=1-SUM(RMDF!Z331,RMDF!AG331,RMDF!AN331,RMDF!AU331), RMDF!BB331=ROUND(RMDF!BB331,4))</f>
        <v>1</v>
      </c>
      <c r="AZ331" s="317">
        <f>RMDF!AZ331</f>
        <v>0</v>
      </c>
      <c r="BA331" s="318" t="str">
        <f>IF(AZ331=0,"",_xlfn.XLOOKUP(AZ331,StatePicklist!$1:$1,StatePicklist!$3:$3,"NA",0))</f>
        <v/>
      </c>
      <c r="BB331" s="297" t="str">
        <f ca="1">IF(RMDF!BA331="", "", IF(ISNUMBER(MATCH(RMDF!BA331, INDIRECT(BA331), 0)), "OK", "Invalid"))</f>
        <v/>
      </c>
      <c r="BC331" s="281"/>
      <c r="BD331" s="281"/>
      <c r="BE331" s="281"/>
      <c r="BF331" s="281" t="b">
        <f>AND(RMDF!BI331&gt;=0, RMDF!BI331&lt;=1-SUM(RMDF!Z331,RMDF!AG331,RMDF!AN331,RMDF!AU331,RMDF!BB331), RMDF!BI331=ROUND(RMDF!BI331,4))</f>
        <v>1</v>
      </c>
      <c r="BG331" s="317">
        <f>RMDF!BG331</f>
        <v>0</v>
      </c>
      <c r="BH331" s="318" t="str">
        <f>IF(BG331=0,"",_xlfn.XLOOKUP(BG331,StatePicklist!$1:$1,StatePicklist!$3:$3,"NA",0))</f>
        <v/>
      </c>
      <c r="BI331" s="297" t="str">
        <f ca="1">IF(RMDF!BH331="", "", IF(ISNUMBER(MATCH(RMDF!BH331, INDIRECT(BH331), 0)), "OK", "Invalid"))</f>
        <v/>
      </c>
      <c r="BJ331" s="281"/>
      <c r="BK331" s="281"/>
      <c r="BL331" s="281"/>
      <c r="BM331" s="281" t="b">
        <f>AND(RMDF!BP331&gt;=0, RMDF!BP331&lt;=1-SUM(RMDF!Z331,RMDF!AG331,RMDF!AN331,RMDF!AU331,RMDF!BB331,RMDF!BI331), RMDF!BP331=ROUND(RMDF!BP331,4))</f>
        <v>1</v>
      </c>
      <c r="BN331" s="317">
        <f>RMDF!BN331</f>
        <v>0</v>
      </c>
      <c r="BO331" s="318" t="str">
        <f>IF(BN331=0,"",_xlfn.XLOOKUP(BN331,StatePicklist!$1:$1,StatePicklist!$3:$3,"NA",0))</f>
        <v/>
      </c>
      <c r="BP331" s="297" t="str">
        <f ca="1">IF(RMDF!BO331="", "", IF(ISNUMBER(MATCH(RMDF!BO331, INDIRECT(BO331), 0)), "OK", "Invalid"))</f>
        <v/>
      </c>
      <c r="BQ331" s="281"/>
      <c r="BR331" s="281"/>
      <c r="BS331" s="281"/>
      <c r="BT331" s="281" t="b">
        <f>AND(RMDF!BW331&gt;=0, RMDF!BW331&lt;=1-SUM(RMDF!Z331,RMDF!AG331,RMDF!AN331,RMDF!AU331,RMDF!BB331,RMDF!BI331,RMDF!BP331), RMDF!BW331=ROUND(RMDF!BW331,4))</f>
        <v>1</v>
      </c>
      <c r="BU331" s="317">
        <f>RMDF!BU331</f>
        <v>0</v>
      </c>
      <c r="BV331" s="318" t="str">
        <f>IF(BU331=0,"",_xlfn.XLOOKUP(BU331,StatePicklist!$1:$1,StatePicklist!$3:$3,"NA",0))</f>
        <v/>
      </c>
      <c r="BW331" s="297" t="str">
        <f ca="1">IF(RMDF!BV331="", "", IF(ISNUMBER(MATCH(RMDF!BV331, INDIRECT(BV331), 0)), "OK", "Invalid"))</f>
        <v/>
      </c>
      <c r="BX331" s="281"/>
      <c r="BY331" s="281"/>
      <c r="BZ331" s="281"/>
      <c r="CA331" s="281" t="b">
        <f>AND(RMDF!CD331&gt;=0, RMDF!CD331&lt;=1-SUM(RMDF!Z331,RMDF!AG331,RMDF!AN331,RMDF!AU331,RMDF!BB331,RMDF!BI331,RMDF!BP331,RMDF!BW331), RMDF!CD331=ROUND(RMDF!CD331,4))</f>
        <v>1</v>
      </c>
      <c r="CB331" s="317">
        <f>RMDF!CB331</f>
        <v>0</v>
      </c>
      <c r="CC331" s="318" t="str">
        <f>IF(CB331=0,"",_xlfn.XLOOKUP(CB331,StatePicklist!$1:$1,StatePicklist!$3:$3,"NA",0))</f>
        <v/>
      </c>
      <c r="CD331" s="297" t="str">
        <f ca="1">IF(RMDF!CC331="", "", IF(ISNUMBER(MATCH(RMDF!CC331, INDIRECT(CC331), 0)), "OK", "Invalid"))</f>
        <v/>
      </c>
      <c r="CE331" s="281"/>
      <c r="CF331" s="281"/>
      <c r="CG331" s="281"/>
      <c r="CH331" s="281" t="b">
        <f>AND(RMDF!CK331&gt;=0, RMDF!CK331&lt;=1-SUM(RMDF!Z331,RMDF!AG331,RMDF!AN331,RMDF!AU331,RMDF!BB331,RMDF!BI331,RMDF!BP331,RMDF!BW331,RMDF!CD331), RMDF!CK331=ROUND(RMDF!CK331,4))</f>
        <v>1</v>
      </c>
      <c r="CI331" s="317">
        <f>RMDF!CI331</f>
        <v>0</v>
      </c>
      <c r="CJ331" s="318" t="str">
        <f>IF(CI331=0,"",_xlfn.XLOOKUP(CI331,StatePicklist!$1:$1,StatePicklist!$3:$3,"NA",0))</f>
        <v/>
      </c>
      <c r="CK331" s="297" t="str">
        <f ca="1">IF(RMDF!CJ331="", "", IF(ISNUMBER(MATCH(RMDF!CJ331, INDIRECT(CJ331), 0)), "OK", "Invalid"))</f>
        <v/>
      </c>
      <c r="CL331" s="281"/>
      <c r="CM331" s="281"/>
      <c r="CN331" s="281"/>
      <c r="CO331" s="281" t="b">
        <f>AND(RMDF!CR331&gt;=0, RMDF!CR331&lt;=1-SUM(RMDF!Z331,RMDF!AG331,RMDF!AN331,RMDF!AU331,RMDF!BB331,RMDF!BI331,RMDF!BP331,RMDF!BW331,RMDF!CD331,RMDF!CK331), RMDF!CR331=ROUND(RMDF!CR331,4))</f>
        <v>1</v>
      </c>
      <c r="CP331" s="317">
        <f>RMDF!CP331</f>
        <v>0</v>
      </c>
      <c r="CQ331" s="318" t="str">
        <f>IF(CP331=0,"",_xlfn.XLOOKUP(CP331,StatePicklist!$1:$1,StatePicklist!$3:$3,"NA",0))</f>
        <v/>
      </c>
      <c r="CR331" s="297" t="str">
        <f ca="1">IF(RMDF!CQ331="", "", IF(ISNUMBER(MATCH(RMDF!CQ331, INDIRECT(CQ331), 0)), "OK", "Invalid"))</f>
        <v/>
      </c>
      <c r="CS331" s="281"/>
      <c r="CT331" s="281"/>
      <c r="CU331" s="281"/>
      <c r="CV331" s="281" t="b">
        <f>AND(RMDF!CY331&gt;=0, RMDF!CY331&lt;=1-SUM(RMDF!Z331,RMDF!AG331,RMDF!AN331,RMDF!AU331,RMDF!BB331,RMDF!BI331,RMDF!BP331,RMDF!BW331,RMDF!CD331,RMDF!CK331,RMDF!CR331), RMDF!CY331=ROUND(RMDF!CY331,4))</f>
        <v>1</v>
      </c>
      <c r="CW331" s="317">
        <f>RMDF!CW331</f>
        <v>0</v>
      </c>
      <c r="CX331" s="318" t="str">
        <f>IF(CW331=0,"",_xlfn.XLOOKUP(CW331,StatePicklist!$1:$1,StatePicklist!$3:$3,"NA",0))</f>
        <v/>
      </c>
      <c r="CY331" s="297" t="str">
        <f ca="1">IF(RMDF!CX331="", "", IF(ISNUMBER(MATCH(RMDF!CX331, INDIRECT(CX331), 0)), "OK", "Invalid"))</f>
        <v/>
      </c>
      <c r="CZ331" s="281"/>
      <c r="DA331" s="281"/>
      <c r="DB331" s="281"/>
      <c r="DC331" s="281" t="b">
        <f>AND(RMDF!DF331&gt;=0, RMDF!DF331&lt;=1-SUM(RMDF!Z331,RMDF!AG331,RMDF!AN331,RMDF!AU331,RMDF!BB331,RMDF!BI331,RMDF!BP331,RMDF!BW331,RMDF!CD331,RMDF!CK331,RMDF!CR331,RMDF!CY331), RMDF!DF331=ROUND(RMDF!DF331,4))</f>
        <v>1</v>
      </c>
      <c r="DD331" s="317">
        <f>RMDF!DD331</f>
        <v>0</v>
      </c>
      <c r="DE331" s="318" t="str">
        <f>IF(DD331=0,"",_xlfn.XLOOKUP(DD331,StatePicklist!$1:$1,StatePicklist!$3:$3,"NA",0))</f>
        <v/>
      </c>
      <c r="DF331" s="297" t="str">
        <f ca="1">IF(RMDF!DE331="", "", IF(ISNUMBER(MATCH(RMDF!DE331, INDIRECT(DE331), 0)), "OK", "Invalid"))</f>
        <v/>
      </c>
      <c r="DG331" s="281"/>
      <c r="DH331" s="281"/>
      <c r="DI331" s="281"/>
      <c r="DJ331" s="281" t="b">
        <f>AND(RMDF!DM331&gt;=0, RMDF!DM331&lt;=1-SUM(RMDF!Z331,RMDF!AG331,RMDF!AN331,RMDF!AU331,RMDF!BB331,RMDF!BI331,RMDF!BP331,RMDF!BW331,RMDF!CD331,RMDF!CK331,RMDF!CR331,RMDF!CY331,RMDF!DF331), RMDF!DM331=ROUND(RMDF!DM331,4))</f>
        <v>1</v>
      </c>
      <c r="DK331" s="317">
        <f>RMDF!DK331</f>
        <v>0</v>
      </c>
      <c r="DL331" s="318" t="str">
        <f>IF(DK331=0,"",_xlfn.XLOOKUP(DK331,StatePicklist!$1:$1,StatePicklist!$3:$3,"NA",0))</f>
        <v/>
      </c>
      <c r="DM331" s="297" t="str">
        <f ca="1">IF(RMDF!DL331="", "", IF(ISNUMBER(MATCH(RMDF!DL331, INDIRECT(DL331), 0)), "OK", "Invalid"))</f>
        <v/>
      </c>
      <c r="DN331" s="281"/>
      <c r="DO331" s="281"/>
      <c r="DP331" s="281"/>
      <c r="DQ331" s="281" t="b">
        <f>AND(RMDF!DT331&gt;=0, RMDF!DT331&lt;=1-SUM(RMDF!Z331,RMDF!AG331,RMDF!AN331,RMDF!AU331,RMDF!BB331,RMDF!BI331,RMDF!BP331,RMDF!BW331,RMDF!CD331,RMDF!CK331,RMDF!CR331,RMDF!CY331,RMDF!DF331,RMDF!DM331), RMDF!DT331=ROUND(RMDF!DT331,4))</f>
        <v>1</v>
      </c>
      <c r="DR331" s="317">
        <f>RMDF!DR331</f>
        <v>0</v>
      </c>
      <c r="DS331" s="318" t="str">
        <f>IF(DR331=0,"",_xlfn.XLOOKUP(DR331,StatePicklist!$1:$1,StatePicklist!$3:$3,"NA",0))</f>
        <v/>
      </c>
      <c r="DT331" s="297" t="str">
        <f ca="1">IF(RMDF!DS331="", "", IF(ISNUMBER(MATCH(RMDF!DS331, INDIRECT(DS331), 0)), "OK", "Invalid"))</f>
        <v/>
      </c>
      <c r="DU331" s="281"/>
      <c r="DV331" s="281"/>
      <c r="DW331" s="281"/>
      <c r="DX331" s="281" t="b">
        <f>AND(RMDF!EA331&gt;=0, RMDF!EA331&lt;=1-SUM(RMDF!Z331,RMDF!AG331,RMDF!AN331,RMDF!AU331,RMDF!BB331,RMDF!BI331,RMDF!BP331,RMDF!BW331,RMDF!CD331,RMDF!CK331,RMDF!CR331,RMDF!CY331,RMDF!DF331,RMDF!DM331,RMDF!DT331), RMDF!EA331=ROUND(RMDF!EA331,4))</f>
        <v>1</v>
      </c>
      <c r="DY331" s="317">
        <f>RMDF!DY331</f>
        <v>0</v>
      </c>
      <c r="DZ331" s="318" t="str">
        <f>IF(DY331=0,"",_xlfn.XLOOKUP(DY331,StatePicklist!$1:$1,StatePicklist!$3:$3,"NA",0))</f>
        <v/>
      </c>
      <c r="EA331" s="297" t="str">
        <f ca="1">IF(RMDF!DZ331="", "", IF(ISNUMBER(MATCH(RMDF!DZ331, INDIRECT(DZ331), 0)), "OK", "Invalid"))</f>
        <v/>
      </c>
      <c r="EB331" s="281"/>
      <c r="EC331" s="281"/>
      <c r="ED331" s="281"/>
      <c r="EE331" s="281" t="b">
        <f>AND(RMDF!EH331&gt;=0, RMDF!EH331&lt;=1-SUM(RMDF!Z331,RMDF!AG331,RMDF!AN331,RMDF!AU331,RMDF!BB331,RMDF!BI331,RMDF!BP331,RMDF!BW331,RMDF!CD331,RMDF!CK331,RMDF!CR331,RMDF!CY331,RMDF!DF331,RMDF!DM331,RMDF!DT331,RMDF!EA331), RMDF!EH331=ROUND(RMDF!EH331,4))</f>
        <v>1</v>
      </c>
      <c r="EF331" s="317">
        <f>RMDF!EF331</f>
        <v>0</v>
      </c>
      <c r="EG331" s="318" t="str">
        <f>IF(EF331=0,"",_xlfn.XLOOKUP(EF331,StatePicklist!$1:$1,StatePicklist!$3:$3,"NA",0))</f>
        <v/>
      </c>
      <c r="EH331" s="297" t="str">
        <f ca="1">IF(RMDF!EG331="", "", IF(ISNUMBER(MATCH(RMDF!EG331, INDIRECT(EG331), 0)), "OK", "Invalid"))</f>
        <v/>
      </c>
      <c r="EI331" s="281"/>
      <c r="EJ331" s="281"/>
      <c r="EK331" s="281"/>
      <c r="EL331" s="281" t="b">
        <f>AND(RMDF!EO331&gt;=0, RMDF!EO331&lt;=1-SUM(RMDF!Z331,RMDF!AG331,RMDF!AN331,RMDF!AU331,RMDF!BB331,RMDF!BI331,RMDF!BP331,RMDF!BW331,RMDF!CD331,RMDF!CK331,RMDF!CR331,RMDF!CY331,RMDF!DF331,RMDF!DM331,RMDF!DT331,RMDF!EA331,RMDF!EH331), RMDF!EO331=ROUND(RMDF!EO331,4))</f>
        <v>1</v>
      </c>
      <c r="EM331" s="317">
        <f>RMDF!EM331</f>
        <v>0</v>
      </c>
      <c r="EN331" s="318" t="str">
        <f>IF(EM331=0,"",_xlfn.XLOOKUP(EM331,StatePicklist!$1:$1,StatePicklist!$3:$3,"NA",0))</f>
        <v/>
      </c>
      <c r="EO331" s="297" t="str">
        <f ca="1">IF(RMDF!EN331="", "", IF(ISNUMBER(MATCH(RMDF!EN331, INDIRECT(EN331), 0)), "OK", "Invalid"))</f>
        <v/>
      </c>
      <c r="EP331" s="281"/>
      <c r="EQ331" s="281"/>
      <c r="ER331" s="281"/>
      <c r="ES331" s="281" t="b">
        <f>AND(RMDF!EV331&gt;=0, RMDF!EV331&lt;=1-SUM(RMDF!Z331,RMDF!AG331,RMDF!AN331,RMDF!AU331,RMDF!BB331,RMDF!BI331,RMDF!BP331,RMDF!BW331,RMDF!CD331,RMDF!CK331,RMDF!CR331,RMDF!CY331,RMDF!DF331,RMDF!DM331,RMDF!DT331,RMDF!EA331,RMDF!EH331,RMDF!EO331), RMDF!EV331=ROUND(RMDF!EV331,4))</f>
        <v>1</v>
      </c>
      <c r="ET331" s="317">
        <f>RMDF!ET331</f>
        <v>0</v>
      </c>
      <c r="EU331" s="318" t="str">
        <f>IF(ET331=0,"",_xlfn.XLOOKUP(ET331,StatePicklist!$1:$1,StatePicklist!$3:$3,"NA",0))</f>
        <v/>
      </c>
      <c r="EV331" s="297" t="str">
        <f ca="1">IF(RMDF!EU331="", "", IF(ISNUMBER(MATCH(RMDF!EU331, INDIRECT(EU331), 0)), "OK", "Invalid"))</f>
        <v/>
      </c>
      <c r="EW331" s="281"/>
      <c r="EX331" s="281"/>
      <c r="EY331" s="281"/>
      <c r="EZ331" s="281" t="b">
        <f>AND(RMDF!FC331&gt;=0, RMDF!FC331&lt;=1-SUM(RMDF!Z331,RMDF!AG331,RMDF!AN331,RMDF!AU331,RMDF!BB331,RMDF!BI331,RMDF!BP331,RMDF!BW331,RMDF!CD331,RMDF!CK331,RMDF!CR331,RMDF!CY331,RMDF!DF331,RMDF!DM331,RMDF!DT331,RMDF!EA331,RMDF!EH331,RMDF!EO331,RMDF!EV331), RMDF!FC331=ROUND(RMDF!FC331,4))</f>
        <v>1</v>
      </c>
      <c r="FA331" s="317">
        <f>RMDF!FA331</f>
        <v>0</v>
      </c>
      <c r="FB331" s="318" t="str">
        <f>IF(FA331=0,"",_xlfn.XLOOKUP(FA331,StatePicklist!$1:$1,StatePicklist!$3:$3,"NA",0))</f>
        <v/>
      </c>
      <c r="FC331" s="297" t="str">
        <f ca="1">IF(RMDF!FB331="", "", IF(ISNUMBER(MATCH(RMDF!FB331, INDIRECT(FB331), 0)), "OK", "Invalid"))</f>
        <v/>
      </c>
    </row>
    <row r="332" spans="1:159" s="205" customFormat="1" ht="39.9" customHeight="1" x14ac:dyDescent="0.25">
      <c r="A332" s="206"/>
      <c r="B332" s="196"/>
      <c r="C332" s="197"/>
      <c r="D332" s="198"/>
      <c r="E332" s="199"/>
      <c r="F332" s="200"/>
      <c r="G332" s="201"/>
      <c r="H332" s="292"/>
      <c r="I332" s="305">
        <f>RMDF!I332</f>
        <v>0</v>
      </c>
      <c r="J332" s="305" t="str">
        <f>IF(I332=ProductCode!$B$30,"PDReclPost",IF(OR(I332=ProductCode!$C$30,I332=ProductCode!$E$30,I332=ProductCode!$G$30),"PDPreCon",IF(OR(I332=ProductCode!$D$30,I332=ProductCode!$F$30),"PDNotReclPost","")))</f>
        <v/>
      </c>
      <c r="K332" s="305" t="str">
        <f t="shared" si="21"/>
        <v/>
      </c>
      <c r="L332" s="289"/>
      <c r="M332" s="305" t="str">
        <f t="shared" si="21"/>
        <v/>
      </c>
      <c r="N332" s="289" t="b">
        <f>AND(RMDF!N332&gt;=0, RMDF!N332&lt;=1-RMDF!L332, RMDF!N332=ROUND(RMDF!N332,4))</f>
        <v>1</v>
      </c>
      <c r="O332" s="286" t="str">
        <f>IF(P332="","",IF(I332="","",IF(LEFT(I332,13)="Reclaimed pos",RawMaterialCode!$E$569,RawMaterialCode!$E$568)))</f>
        <v>Reclaimed pre-consumer mixed fibers (RM0578)</v>
      </c>
      <c r="P332" s="295">
        <f t="shared" si="22"/>
        <v>1</v>
      </c>
      <c r="Q332" s="202"/>
      <c r="R332" s="203"/>
      <c r="S332" s="204" t="str">
        <f t="shared" si="23"/>
        <v/>
      </c>
      <c r="T332" s="281"/>
      <c r="U332" s="281"/>
      <c r="V332" s="281"/>
      <c r="W332" s="281"/>
      <c r="X332" s="317">
        <f>RMDF!X332</f>
        <v>0</v>
      </c>
      <c r="Y332" s="318" t="str">
        <f>IF(X332=0,"",_xlfn.XLOOKUP(X332,StatePicklist!$1:$1,StatePicklist!$3:$3,"NA",0))</f>
        <v/>
      </c>
      <c r="Z332" s="297" t="str">
        <f ca="1">IF(RMDF!Y332="", "", IF(ISNUMBER(MATCH(RMDF!Y332, INDIRECT(Y332), 0)), "OK", "Invalid"))</f>
        <v/>
      </c>
      <c r="AA332" s="281"/>
      <c r="AB332" s="281"/>
      <c r="AC332" s="281"/>
      <c r="AD332" s="281" t="b">
        <f>AND(RMDF!AG332&gt;=0, RMDF!AG332&lt;=1-RMDF!Z332, RMDF!AG332=ROUND(RMDF!AG332,4))</f>
        <v>1</v>
      </c>
      <c r="AE332" s="317">
        <f>RMDF!AE332</f>
        <v>0</v>
      </c>
      <c r="AF332" s="318" t="str">
        <f>IF(AE332=0,"",_xlfn.XLOOKUP(AE332,StatePicklist!$1:$1,StatePicklist!$3:$3,"NA",0))</f>
        <v/>
      </c>
      <c r="AG332" s="297" t="str">
        <f ca="1">IF(RMDF!AF332="", "", IF(ISNUMBER(MATCH(RMDF!AF332, INDIRECT(AF332), 0)), "OK", "Invalid"))</f>
        <v/>
      </c>
      <c r="AH332" s="281"/>
      <c r="AI332" s="281"/>
      <c r="AJ332" s="281"/>
      <c r="AK332" s="281" t="b">
        <f>AND(RMDF!AN332&gt;=0, RMDF!AN332&lt;=1-SUM(RMDF!Z332,RMDF!AG332), RMDF!AN332=ROUND(RMDF!AN332,4))</f>
        <v>1</v>
      </c>
      <c r="AL332" s="317">
        <f>RMDF!AL332</f>
        <v>0</v>
      </c>
      <c r="AM332" s="318" t="str">
        <f>IF(AL332=0,"",_xlfn.XLOOKUP(AL332,StatePicklist!$1:$1,StatePicklist!$3:$3,"NA",0))</f>
        <v/>
      </c>
      <c r="AN332" s="297" t="str">
        <f ca="1">IF(RMDF!AM332="", "", IF(ISNUMBER(MATCH(RMDF!AM332, INDIRECT(AM332), 0)), "OK", "Invalid"))</f>
        <v/>
      </c>
      <c r="AO332" s="281"/>
      <c r="AP332" s="281"/>
      <c r="AQ332" s="281"/>
      <c r="AR332" s="281" t="b">
        <f>AND(RMDF!AU332&gt;=0, RMDF!AU332&lt;=1-SUM(RMDF!Z332,RMDF!AG332,RMDF!AN332), RMDF!AU332=ROUND(RMDF!AU332,4))</f>
        <v>1</v>
      </c>
      <c r="AS332" s="317">
        <f>RMDF!AS332</f>
        <v>0</v>
      </c>
      <c r="AT332" s="318" t="str">
        <f>IF(AS332=0,"",_xlfn.XLOOKUP(AS332,StatePicklist!$1:$1,StatePicklist!$3:$3,"NA",0))</f>
        <v/>
      </c>
      <c r="AU332" s="297" t="str">
        <f ca="1">IF(RMDF!AT332="", "", IF(ISNUMBER(MATCH(RMDF!AT332, INDIRECT(AT332), 0)), "OK", "Invalid"))</f>
        <v/>
      </c>
      <c r="AV332" s="281"/>
      <c r="AW332" s="281"/>
      <c r="AX332" s="281"/>
      <c r="AY332" s="281" t="b">
        <f>AND(RMDF!BB332&gt;=0, RMDF!BB332&lt;=1-SUM(RMDF!Z332,RMDF!AG332,RMDF!AN332,RMDF!AU332), RMDF!BB332=ROUND(RMDF!BB332,4))</f>
        <v>1</v>
      </c>
      <c r="AZ332" s="317">
        <f>RMDF!AZ332</f>
        <v>0</v>
      </c>
      <c r="BA332" s="318" t="str">
        <f>IF(AZ332=0,"",_xlfn.XLOOKUP(AZ332,StatePicklist!$1:$1,StatePicklist!$3:$3,"NA",0))</f>
        <v/>
      </c>
      <c r="BB332" s="297" t="str">
        <f ca="1">IF(RMDF!BA332="", "", IF(ISNUMBER(MATCH(RMDF!BA332, INDIRECT(BA332), 0)), "OK", "Invalid"))</f>
        <v/>
      </c>
      <c r="BC332" s="281"/>
      <c r="BD332" s="281"/>
      <c r="BE332" s="281"/>
      <c r="BF332" s="281" t="b">
        <f>AND(RMDF!BI332&gt;=0, RMDF!BI332&lt;=1-SUM(RMDF!Z332,RMDF!AG332,RMDF!AN332,RMDF!AU332,RMDF!BB332), RMDF!BI332=ROUND(RMDF!BI332,4))</f>
        <v>1</v>
      </c>
      <c r="BG332" s="317">
        <f>RMDF!BG332</f>
        <v>0</v>
      </c>
      <c r="BH332" s="318" t="str">
        <f>IF(BG332=0,"",_xlfn.XLOOKUP(BG332,StatePicklist!$1:$1,StatePicklist!$3:$3,"NA",0))</f>
        <v/>
      </c>
      <c r="BI332" s="297" t="str">
        <f ca="1">IF(RMDF!BH332="", "", IF(ISNUMBER(MATCH(RMDF!BH332, INDIRECT(BH332), 0)), "OK", "Invalid"))</f>
        <v/>
      </c>
      <c r="BJ332" s="281"/>
      <c r="BK332" s="281"/>
      <c r="BL332" s="281"/>
      <c r="BM332" s="281" t="b">
        <f>AND(RMDF!BP332&gt;=0, RMDF!BP332&lt;=1-SUM(RMDF!Z332,RMDF!AG332,RMDF!AN332,RMDF!AU332,RMDF!BB332,RMDF!BI332), RMDF!BP332=ROUND(RMDF!BP332,4))</f>
        <v>1</v>
      </c>
      <c r="BN332" s="317">
        <f>RMDF!BN332</f>
        <v>0</v>
      </c>
      <c r="BO332" s="318" t="str">
        <f>IF(BN332=0,"",_xlfn.XLOOKUP(BN332,StatePicklist!$1:$1,StatePicklist!$3:$3,"NA",0))</f>
        <v/>
      </c>
      <c r="BP332" s="297" t="str">
        <f ca="1">IF(RMDF!BO332="", "", IF(ISNUMBER(MATCH(RMDF!BO332, INDIRECT(BO332), 0)), "OK", "Invalid"))</f>
        <v/>
      </c>
      <c r="BQ332" s="281"/>
      <c r="BR332" s="281"/>
      <c r="BS332" s="281"/>
      <c r="BT332" s="281" t="b">
        <f>AND(RMDF!BW332&gt;=0, RMDF!BW332&lt;=1-SUM(RMDF!Z332,RMDF!AG332,RMDF!AN332,RMDF!AU332,RMDF!BB332,RMDF!BI332,RMDF!BP332), RMDF!BW332=ROUND(RMDF!BW332,4))</f>
        <v>1</v>
      </c>
      <c r="BU332" s="317">
        <f>RMDF!BU332</f>
        <v>0</v>
      </c>
      <c r="BV332" s="318" t="str">
        <f>IF(BU332=0,"",_xlfn.XLOOKUP(BU332,StatePicklist!$1:$1,StatePicklist!$3:$3,"NA",0))</f>
        <v/>
      </c>
      <c r="BW332" s="297" t="str">
        <f ca="1">IF(RMDF!BV332="", "", IF(ISNUMBER(MATCH(RMDF!BV332, INDIRECT(BV332), 0)), "OK", "Invalid"))</f>
        <v/>
      </c>
      <c r="BX332" s="281"/>
      <c r="BY332" s="281"/>
      <c r="BZ332" s="281"/>
      <c r="CA332" s="281" t="b">
        <f>AND(RMDF!CD332&gt;=0, RMDF!CD332&lt;=1-SUM(RMDF!Z332,RMDF!AG332,RMDF!AN332,RMDF!AU332,RMDF!BB332,RMDF!BI332,RMDF!BP332,RMDF!BW332), RMDF!CD332=ROUND(RMDF!CD332,4))</f>
        <v>1</v>
      </c>
      <c r="CB332" s="317">
        <f>RMDF!CB332</f>
        <v>0</v>
      </c>
      <c r="CC332" s="318" t="str">
        <f>IF(CB332=0,"",_xlfn.XLOOKUP(CB332,StatePicklist!$1:$1,StatePicklist!$3:$3,"NA",0))</f>
        <v/>
      </c>
      <c r="CD332" s="297" t="str">
        <f ca="1">IF(RMDF!CC332="", "", IF(ISNUMBER(MATCH(RMDF!CC332, INDIRECT(CC332), 0)), "OK", "Invalid"))</f>
        <v/>
      </c>
      <c r="CE332" s="281"/>
      <c r="CF332" s="281"/>
      <c r="CG332" s="281"/>
      <c r="CH332" s="281" t="b">
        <f>AND(RMDF!CK332&gt;=0, RMDF!CK332&lt;=1-SUM(RMDF!Z332,RMDF!AG332,RMDF!AN332,RMDF!AU332,RMDF!BB332,RMDF!BI332,RMDF!BP332,RMDF!BW332,RMDF!CD332), RMDF!CK332=ROUND(RMDF!CK332,4))</f>
        <v>1</v>
      </c>
      <c r="CI332" s="317">
        <f>RMDF!CI332</f>
        <v>0</v>
      </c>
      <c r="CJ332" s="318" t="str">
        <f>IF(CI332=0,"",_xlfn.XLOOKUP(CI332,StatePicklist!$1:$1,StatePicklist!$3:$3,"NA",0))</f>
        <v/>
      </c>
      <c r="CK332" s="297" t="str">
        <f ca="1">IF(RMDF!CJ332="", "", IF(ISNUMBER(MATCH(RMDF!CJ332, INDIRECT(CJ332), 0)), "OK", "Invalid"))</f>
        <v/>
      </c>
      <c r="CL332" s="281"/>
      <c r="CM332" s="281"/>
      <c r="CN332" s="281"/>
      <c r="CO332" s="281" t="b">
        <f>AND(RMDF!CR332&gt;=0, RMDF!CR332&lt;=1-SUM(RMDF!Z332,RMDF!AG332,RMDF!AN332,RMDF!AU332,RMDF!BB332,RMDF!BI332,RMDF!BP332,RMDF!BW332,RMDF!CD332,RMDF!CK332), RMDF!CR332=ROUND(RMDF!CR332,4))</f>
        <v>1</v>
      </c>
      <c r="CP332" s="317">
        <f>RMDF!CP332</f>
        <v>0</v>
      </c>
      <c r="CQ332" s="318" t="str">
        <f>IF(CP332=0,"",_xlfn.XLOOKUP(CP332,StatePicklist!$1:$1,StatePicklist!$3:$3,"NA",0))</f>
        <v/>
      </c>
      <c r="CR332" s="297" t="str">
        <f ca="1">IF(RMDF!CQ332="", "", IF(ISNUMBER(MATCH(RMDF!CQ332, INDIRECT(CQ332), 0)), "OK", "Invalid"))</f>
        <v/>
      </c>
      <c r="CS332" s="281"/>
      <c r="CT332" s="281"/>
      <c r="CU332" s="281"/>
      <c r="CV332" s="281" t="b">
        <f>AND(RMDF!CY332&gt;=0, RMDF!CY332&lt;=1-SUM(RMDF!Z332,RMDF!AG332,RMDF!AN332,RMDF!AU332,RMDF!BB332,RMDF!BI332,RMDF!BP332,RMDF!BW332,RMDF!CD332,RMDF!CK332,RMDF!CR332), RMDF!CY332=ROUND(RMDF!CY332,4))</f>
        <v>1</v>
      </c>
      <c r="CW332" s="317">
        <f>RMDF!CW332</f>
        <v>0</v>
      </c>
      <c r="CX332" s="318" t="str">
        <f>IF(CW332=0,"",_xlfn.XLOOKUP(CW332,StatePicklist!$1:$1,StatePicklist!$3:$3,"NA",0))</f>
        <v/>
      </c>
      <c r="CY332" s="297" t="str">
        <f ca="1">IF(RMDF!CX332="", "", IF(ISNUMBER(MATCH(RMDF!CX332, INDIRECT(CX332), 0)), "OK", "Invalid"))</f>
        <v/>
      </c>
      <c r="CZ332" s="281"/>
      <c r="DA332" s="281"/>
      <c r="DB332" s="281"/>
      <c r="DC332" s="281" t="b">
        <f>AND(RMDF!DF332&gt;=0, RMDF!DF332&lt;=1-SUM(RMDF!Z332,RMDF!AG332,RMDF!AN332,RMDF!AU332,RMDF!BB332,RMDF!BI332,RMDF!BP332,RMDF!BW332,RMDF!CD332,RMDF!CK332,RMDF!CR332,RMDF!CY332), RMDF!DF332=ROUND(RMDF!DF332,4))</f>
        <v>1</v>
      </c>
      <c r="DD332" s="317">
        <f>RMDF!DD332</f>
        <v>0</v>
      </c>
      <c r="DE332" s="318" t="str">
        <f>IF(DD332=0,"",_xlfn.XLOOKUP(DD332,StatePicklist!$1:$1,StatePicklist!$3:$3,"NA",0))</f>
        <v/>
      </c>
      <c r="DF332" s="297" t="str">
        <f ca="1">IF(RMDF!DE332="", "", IF(ISNUMBER(MATCH(RMDF!DE332, INDIRECT(DE332), 0)), "OK", "Invalid"))</f>
        <v/>
      </c>
      <c r="DG332" s="281"/>
      <c r="DH332" s="281"/>
      <c r="DI332" s="281"/>
      <c r="DJ332" s="281" t="b">
        <f>AND(RMDF!DM332&gt;=0, RMDF!DM332&lt;=1-SUM(RMDF!Z332,RMDF!AG332,RMDF!AN332,RMDF!AU332,RMDF!BB332,RMDF!BI332,RMDF!BP332,RMDF!BW332,RMDF!CD332,RMDF!CK332,RMDF!CR332,RMDF!CY332,RMDF!DF332), RMDF!DM332=ROUND(RMDF!DM332,4))</f>
        <v>1</v>
      </c>
      <c r="DK332" s="317">
        <f>RMDF!DK332</f>
        <v>0</v>
      </c>
      <c r="DL332" s="318" t="str">
        <f>IF(DK332=0,"",_xlfn.XLOOKUP(DK332,StatePicklist!$1:$1,StatePicklist!$3:$3,"NA",0))</f>
        <v/>
      </c>
      <c r="DM332" s="297" t="str">
        <f ca="1">IF(RMDF!DL332="", "", IF(ISNUMBER(MATCH(RMDF!DL332, INDIRECT(DL332), 0)), "OK", "Invalid"))</f>
        <v/>
      </c>
      <c r="DN332" s="281"/>
      <c r="DO332" s="281"/>
      <c r="DP332" s="281"/>
      <c r="DQ332" s="281" t="b">
        <f>AND(RMDF!DT332&gt;=0, RMDF!DT332&lt;=1-SUM(RMDF!Z332,RMDF!AG332,RMDF!AN332,RMDF!AU332,RMDF!BB332,RMDF!BI332,RMDF!BP332,RMDF!BW332,RMDF!CD332,RMDF!CK332,RMDF!CR332,RMDF!CY332,RMDF!DF332,RMDF!DM332), RMDF!DT332=ROUND(RMDF!DT332,4))</f>
        <v>1</v>
      </c>
      <c r="DR332" s="317">
        <f>RMDF!DR332</f>
        <v>0</v>
      </c>
      <c r="DS332" s="318" t="str">
        <f>IF(DR332=0,"",_xlfn.XLOOKUP(DR332,StatePicklist!$1:$1,StatePicklist!$3:$3,"NA",0))</f>
        <v/>
      </c>
      <c r="DT332" s="297" t="str">
        <f ca="1">IF(RMDF!DS332="", "", IF(ISNUMBER(MATCH(RMDF!DS332, INDIRECT(DS332), 0)), "OK", "Invalid"))</f>
        <v/>
      </c>
      <c r="DU332" s="281"/>
      <c r="DV332" s="281"/>
      <c r="DW332" s="281"/>
      <c r="DX332" s="281" t="b">
        <f>AND(RMDF!EA332&gt;=0, RMDF!EA332&lt;=1-SUM(RMDF!Z332,RMDF!AG332,RMDF!AN332,RMDF!AU332,RMDF!BB332,RMDF!BI332,RMDF!BP332,RMDF!BW332,RMDF!CD332,RMDF!CK332,RMDF!CR332,RMDF!CY332,RMDF!DF332,RMDF!DM332,RMDF!DT332), RMDF!EA332=ROUND(RMDF!EA332,4))</f>
        <v>1</v>
      </c>
      <c r="DY332" s="317">
        <f>RMDF!DY332</f>
        <v>0</v>
      </c>
      <c r="DZ332" s="318" t="str">
        <f>IF(DY332=0,"",_xlfn.XLOOKUP(DY332,StatePicklist!$1:$1,StatePicklist!$3:$3,"NA",0))</f>
        <v/>
      </c>
      <c r="EA332" s="297" t="str">
        <f ca="1">IF(RMDF!DZ332="", "", IF(ISNUMBER(MATCH(RMDF!DZ332, INDIRECT(DZ332), 0)), "OK", "Invalid"))</f>
        <v/>
      </c>
      <c r="EB332" s="281"/>
      <c r="EC332" s="281"/>
      <c r="ED332" s="281"/>
      <c r="EE332" s="281" t="b">
        <f>AND(RMDF!EH332&gt;=0, RMDF!EH332&lt;=1-SUM(RMDF!Z332,RMDF!AG332,RMDF!AN332,RMDF!AU332,RMDF!BB332,RMDF!BI332,RMDF!BP332,RMDF!BW332,RMDF!CD332,RMDF!CK332,RMDF!CR332,RMDF!CY332,RMDF!DF332,RMDF!DM332,RMDF!DT332,RMDF!EA332), RMDF!EH332=ROUND(RMDF!EH332,4))</f>
        <v>1</v>
      </c>
      <c r="EF332" s="317">
        <f>RMDF!EF332</f>
        <v>0</v>
      </c>
      <c r="EG332" s="318" t="str">
        <f>IF(EF332=0,"",_xlfn.XLOOKUP(EF332,StatePicklist!$1:$1,StatePicklist!$3:$3,"NA",0))</f>
        <v/>
      </c>
      <c r="EH332" s="297" t="str">
        <f ca="1">IF(RMDF!EG332="", "", IF(ISNUMBER(MATCH(RMDF!EG332, INDIRECT(EG332), 0)), "OK", "Invalid"))</f>
        <v/>
      </c>
      <c r="EI332" s="281"/>
      <c r="EJ332" s="281"/>
      <c r="EK332" s="281"/>
      <c r="EL332" s="281" t="b">
        <f>AND(RMDF!EO332&gt;=0, RMDF!EO332&lt;=1-SUM(RMDF!Z332,RMDF!AG332,RMDF!AN332,RMDF!AU332,RMDF!BB332,RMDF!BI332,RMDF!BP332,RMDF!BW332,RMDF!CD332,RMDF!CK332,RMDF!CR332,RMDF!CY332,RMDF!DF332,RMDF!DM332,RMDF!DT332,RMDF!EA332,RMDF!EH332), RMDF!EO332=ROUND(RMDF!EO332,4))</f>
        <v>1</v>
      </c>
      <c r="EM332" s="317">
        <f>RMDF!EM332</f>
        <v>0</v>
      </c>
      <c r="EN332" s="318" t="str">
        <f>IF(EM332=0,"",_xlfn.XLOOKUP(EM332,StatePicklist!$1:$1,StatePicklist!$3:$3,"NA",0))</f>
        <v/>
      </c>
      <c r="EO332" s="297" t="str">
        <f ca="1">IF(RMDF!EN332="", "", IF(ISNUMBER(MATCH(RMDF!EN332, INDIRECT(EN332), 0)), "OK", "Invalid"))</f>
        <v/>
      </c>
      <c r="EP332" s="281"/>
      <c r="EQ332" s="281"/>
      <c r="ER332" s="281"/>
      <c r="ES332" s="281" t="b">
        <f>AND(RMDF!EV332&gt;=0, RMDF!EV332&lt;=1-SUM(RMDF!Z332,RMDF!AG332,RMDF!AN332,RMDF!AU332,RMDF!BB332,RMDF!BI332,RMDF!BP332,RMDF!BW332,RMDF!CD332,RMDF!CK332,RMDF!CR332,RMDF!CY332,RMDF!DF332,RMDF!DM332,RMDF!DT332,RMDF!EA332,RMDF!EH332,RMDF!EO332), RMDF!EV332=ROUND(RMDF!EV332,4))</f>
        <v>1</v>
      </c>
      <c r="ET332" s="317">
        <f>RMDF!ET332</f>
        <v>0</v>
      </c>
      <c r="EU332" s="318" t="str">
        <f>IF(ET332=0,"",_xlfn.XLOOKUP(ET332,StatePicklist!$1:$1,StatePicklist!$3:$3,"NA",0))</f>
        <v/>
      </c>
      <c r="EV332" s="297" t="str">
        <f ca="1">IF(RMDF!EU332="", "", IF(ISNUMBER(MATCH(RMDF!EU332, INDIRECT(EU332), 0)), "OK", "Invalid"))</f>
        <v/>
      </c>
      <c r="EW332" s="281"/>
      <c r="EX332" s="281"/>
      <c r="EY332" s="281"/>
      <c r="EZ332" s="281" t="b">
        <f>AND(RMDF!FC332&gt;=0, RMDF!FC332&lt;=1-SUM(RMDF!Z332,RMDF!AG332,RMDF!AN332,RMDF!AU332,RMDF!BB332,RMDF!BI332,RMDF!BP332,RMDF!BW332,RMDF!CD332,RMDF!CK332,RMDF!CR332,RMDF!CY332,RMDF!DF332,RMDF!DM332,RMDF!DT332,RMDF!EA332,RMDF!EH332,RMDF!EO332,RMDF!EV332), RMDF!FC332=ROUND(RMDF!FC332,4))</f>
        <v>1</v>
      </c>
      <c r="FA332" s="317">
        <f>RMDF!FA332</f>
        <v>0</v>
      </c>
      <c r="FB332" s="318" t="str">
        <f>IF(FA332=0,"",_xlfn.XLOOKUP(FA332,StatePicklist!$1:$1,StatePicklist!$3:$3,"NA",0))</f>
        <v/>
      </c>
      <c r="FC332" s="297" t="str">
        <f ca="1">IF(RMDF!FB332="", "", IF(ISNUMBER(MATCH(RMDF!FB332, INDIRECT(FB332), 0)), "OK", "Invalid"))</f>
        <v/>
      </c>
    </row>
    <row r="333" spans="1:159" s="205" customFormat="1" ht="39.9" customHeight="1" x14ac:dyDescent="0.25">
      <c r="A333" s="206"/>
      <c r="B333" s="196"/>
      <c r="C333" s="197"/>
      <c r="D333" s="198"/>
      <c r="E333" s="199"/>
      <c r="F333" s="200"/>
      <c r="G333" s="201"/>
      <c r="H333" s="292"/>
      <c r="I333" s="305">
        <f>RMDF!I333</f>
        <v>0</v>
      </c>
      <c r="J333" s="305" t="str">
        <f>IF(I333=ProductCode!$B$30,"PDReclPost",IF(OR(I333=ProductCode!$C$30,I333=ProductCode!$E$30,I333=ProductCode!$G$30),"PDPreCon",IF(OR(I333=ProductCode!$D$30,I333=ProductCode!$F$30),"PDNotReclPost","")))</f>
        <v/>
      </c>
      <c r="K333" s="305" t="str">
        <f t="shared" si="21"/>
        <v/>
      </c>
      <c r="L333" s="289"/>
      <c r="M333" s="305" t="str">
        <f t="shared" si="21"/>
        <v/>
      </c>
      <c r="N333" s="289" t="b">
        <f>AND(RMDF!N333&gt;=0, RMDF!N333&lt;=1-RMDF!L333, RMDF!N333=ROUND(RMDF!N333,4))</f>
        <v>1</v>
      </c>
      <c r="O333" s="286" t="str">
        <f>IF(P333="","",IF(I333="","",IF(LEFT(I333,13)="Reclaimed pos",RawMaterialCode!$E$569,RawMaterialCode!$E$568)))</f>
        <v>Reclaimed pre-consumer mixed fibers (RM0578)</v>
      </c>
      <c r="P333" s="295">
        <f t="shared" si="22"/>
        <v>1</v>
      </c>
      <c r="Q333" s="202"/>
      <c r="R333" s="203"/>
      <c r="S333" s="204" t="str">
        <f t="shared" si="23"/>
        <v/>
      </c>
      <c r="T333" s="281"/>
      <c r="U333" s="281"/>
      <c r="V333" s="281"/>
      <c r="W333" s="281"/>
      <c r="X333" s="317">
        <f>RMDF!X333</f>
        <v>0</v>
      </c>
      <c r="Y333" s="318" t="str">
        <f>IF(X333=0,"",_xlfn.XLOOKUP(X333,StatePicklist!$1:$1,StatePicklist!$3:$3,"NA",0))</f>
        <v/>
      </c>
      <c r="Z333" s="297" t="str">
        <f ca="1">IF(RMDF!Y333="", "", IF(ISNUMBER(MATCH(RMDF!Y333, INDIRECT(Y333), 0)), "OK", "Invalid"))</f>
        <v/>
      </c>
      <c r="AA333" s="281"/>
      <c r="AB333" s="281"/>
      <c r="AC333" s="281"/>
      <c r="AD333" s="281" t="b">
        <f>AND(RMDF!AG333&gt;=0, RMDF!AG333&lt;=1-RMDF!Z333, RMDF!AG333=ROUND(RMDF!AG333,4))</f>
        <v>1</v>
      </c>
      <c r="AE333" s="317">
        <f>RMDF!AE333</f>
        <v>0</v>
      </c>
      <c r="AF333" s="318" t="str">
        <f>IF(AE333=0,"",_xlfn.XLOOKUP(AE333,StatePicklist!$1:$1,StatePicklist!$3:$3,"NA",0))</f>
        <v/>
      </c>
      <c r="AG333" s="297" t="str">
        <f ca="1">IF(RMDF!AF333="", "", IF(ISNUMBER(MATCH(RMDF!AF333, INDIRECT(AF333), 0)), "OK", "Invalid"))</f>
        <v/>
      </c>
      <c r="AH333" s="281"/>
      <c r="AI333" s="281"/>
      <c r="AJ333" s="281"/>
      <c r="AK333" s="281" t="b">
        <f>AND(RMDF!AN333&gt;=0, RMDF!AN333&lt;=1-SUM(RMDF!Z333,RMDF!AG333), RMDF!AN333=ROUND(RMDF!AN333,4))</f>
        <v>1</v>
      </c>
      <c r="AL333" s="317">
        <f>RMDF!AL333</f>
        <v>0</v>
      </c>
      <c r="AM333" s="318" t="str">
        <f>IF(AL333=0,"",_xlfn.XLOOKUP(AL333,StatePicklist!$1:$1,StatePicklist!$3:$3,"NA",0))</f>
        <v/>
      </c>
      <c r="AN333" s="297" t="str">
        <f ca="1">IF(RMDF!AM333="", "", IF(ISNUMBER(MATCH(RMDF!AM333, INDIRECT(AM333), 0)), "OK", "Invalid"))</f>
        <v/>
      </c>
      <c r="AO333" s="281"/>
      <c r="AP333" s="281"/>
      <c r="AQ333" s="281"/>
      <c r="AR333" s="281" t="b">
        <f>AND(RMDF!AU333&gt;=0, RMDF!AU333&lt;=1-SUM(RMDF!Z333,RMDF!AG333,RMDF!AN333), RMDF!AU333=ROUND(RMDF!AU333,4))</f>
        <v>1</v>
      </c>
      <c r="AS333" s="317">
        <f>RMDF!AS333</f>
        <v>0</v>
      </c>
      <c r="AT333" s="318" t="str">
        <f>IF(AS333=0,"",_xlfn.XLOOKUP(AS333,StatePicklist!$1:$1,StatePicklist!$3:$3,"NA",0))</f>
        <v/>
      </c>
      <c r="AU333" s="297" t="str">
        <f ca="1">IF(RMDF!AT333="", "", IF(ISNUMBER(MATCH(RMDF!AT333, INDIRECT(AT333), 0)), "OK", "Invalid"))</f>
        <v/>
      </c>
      <c r="AV333" s="281"/>
      <c r="AW333" s="281"/>
      <c r="AX333" s="281"/>
      <c r="AY333" s="281" t="b">
        <f>AND(RMDF!BB333&gt;=0, RMDF!BB333&lt;=1-SUM(RMDF!Z333,RMDF!AG333,RMDF!AN333,RMDF!AU333), RMDF!BB333=ROUND(RMDF!BB333,4))</f>
        <v>1</v>
      </c>
      <c r="AZ333" s="317">
        <f>RMDF!AZ333</f>
        <v>0</v>
      </c>
      <c r="BA333" s="318" t="str">
        <f>IF(AZ333=0,"",_xlfn.XLOOKUP(AZ333,StatePicklist!$1:$1,StatePicklist!$3:$3,"NA",0))</f>
        <v/>
      </c>
      <c r="BB333" s="297" t="str">
        <f ca="1">IF(RMDF!BA333="", "", IF(ISNUMBER(MATCH(RMDF!BA333, INDIRECT(BA333), 0)), "OK", "Invalid"))</f>
        <v/>
      </c>
      <c r="BC333" s="281"/>
      <c r="BD333" s="281"/>
      <c r="BE333" s="281"/>
      <c r="BF333" s="281" t="b">
        <f>AND(RMDF!BI333&gt;=0, RMDF!BI333&lt;=1-SUM(RMDF!Z333,RMDF!AG333,RMDF!AN333,RMDF!AU333,RMDF!BB333), RMDF!BI333=ROUND(RMDF!BI333,4))</f>
        <v>1</v>
      </c>
      <c r="BG333" s="317">
        <f>RMDF!BG333</f>
        <v>0</v>
      </c>
      <c r="BH333" s="318" t="str">
        <f>IF(BG333=0,"",_xlfn.XLOOKUP(BG333,StatePicklist!$1:$1,StatePicklist!$3:$3,"NA",0))</f>
        <v/>
      </c>
      <c r="BI333" s="297" t="str">
        <f ca="1">IF(RMDF!BH333="", "", IF(ISNUMBER(MATCH(RMDF!BH333, INDIRECT(BH333), 0)), "OK", "Invalid"))</f>
        <v/>
      </c>
      <c r="BJ333" s="281"/>
      <c r="BK333" s="281"/>
      <c r="BL333" s="281"/>
      <c r="BM333" s="281" t="b">
        <f>AND(RMDF!BP333&gt;=0, RMDF!BP333&lt;=1-SUM(RMDF!Z333,RMDF!AG333,RMDF!AN333,RMDF!AU333,RMDF!BB333,RMDF!BI333), RMDF!BP333=ROUND(RMDF!BP333,4))</f>
        <v>1</v>
      </c>
      <c r="BN333" s="317">
        <f>RMDF!BN333</f>
        <v>0</v>
      </c>
      <c r="BO333" s="318" t="str">
        <f>IF(BN333=0,"",_xlfn.XLOOKUP(BN333,StatePicklist!$1:$1,StatePicklist!$3:$3,"NA",0))</f>
        <v/>
      </c>
      <c r="BP333" s="297" t="str">
        <f ca="1">IF(RMDF!BO333="", "", IF(ISNUMBER(MATCH(RMDF!BO333, INDIRECT(BO333), 0)), "OK", "Invalid"))</f>
        <v/>
      </c>
      <c r="BQ333" s="281"/>
      <c r="BR333" s="281"/>
      <c r="BS333" s="281"/>
      <c r="BT333" s="281" t="b">
        <f>AND(RMDF!BW333&gt;=0, RMDF!BW333&lt;=1-SUM(RMDF!Z333,RMDF!AG333,RMDF!AN333,RMDF!AU333,RMDF!BB333,RMDF!BI333,RMDF!BP333), RMDF!BW333=ROUND(RMDF!BW333,4))</f>
        <v>1</v>
      </c>
      <c r="BU333" s="317">
        <f>RMDF!BU333</f>
        <v>0</v>
      </c>
      <c r="BV333" s="318" t="str">
        <f>IF(BU333=0,"",_xlfn.XLOOKUP(BU333,StatePicklist!$1:$1,StatePicklist!$3:$3,"NA",0))</f>
        <v/>
      </c>
      <c r="BW333" s="297" t="str">
        <f ca="1">IF(RMDF!BV333="", "", IF(ISNUMBER(MATCH(RMDF!BV333, INDIRECT(BV333), 0)), "OK", "Invalid"))</f>
        <v/>
      </c>
      <c r="BX333" s="281"/>
      <c r="BY333" s="281"/>
      <c r="BZ333" s="281"/>
      <c r="CA333" s="281" t="b">
        <f>AND(RMDF!CD333&gt;=0, RMDF!CD333&lt;=1-SUM(RMDF!Z333,RMDF!AG333,RMDF!AN333,RMDF!AU333,RMDF!BB333,RMDF!BI333,RMDF!BP333,RMDF!BW333), RMDF!CD333=ROUND(RMDF!CD333,4))</f>
        <v>1</v>
      </c>
      <c r="CB333" s="317">
        <f>RMDF!CB333</f>
        <v>0</v>
      </c>
      <c r="CC333" s="318" t="str">
        <f>IF(CB333=0,"",_xlfn.XLOOKUP(CB333,StatePicklist!$1:$1,StatePicklist!$3:$3,"NA",0))</f>
        <v/>
      </c>
      <c r="CD333" s="297" t="str">
        <f ca="1">IF(RMDF!CC333="", "", IF(ISNUMBER(MATCH(RMDF!CC333, INDIRECT(CC333), 0)), "OK", "Invalid"))</f>
        <v/>
      </c>
      <c r="CE333" s="281"/>
      <c r="CF333" s="281"/>
      <c r="CG333" s="281"/>
      <c r="CH333" s="281" t="b">
        <f>AND(RMDF!CK333&gt;=0, RMDF!CK333&lt;=1-SUM(RMDF!Z333,RMDF!AG333,RMDF!AN333,RMDF!AU333,RMDF!BB333,RMDF!BI333,RMDF!BP333,RMDF!BW333,RMDF!CD333), RMDF!CK333=ROUND(RMDF!CK333,4))</f>
        <v>1</v>
      </c>
      <c r="CI333" s="317">
        <f>RMDF!CI333</f>
        <v>0</v>
      </c>
      <c r="CJ333" s="318" t="str">
        <f>IF(CI333=0,"",_xlfn.XLOOKUP(CI333,StatePicklist!$1:$1,StatePicklist!$3:$3,"NA",0))</f>
        <v/>
      </c>
      <c r="CK333" s="297" t="str">
        <f ca="1">IF(RMDF!CJ333="", "", IF(ISNUMBER(MATCH(RMDF!CJ333, INDIRECT(CJ333), 0)), "OK", "Invalid"))</f>
        <v/>
      </c>
      <c r="CL333" s="281"/>
      <c r="CM333" s="281"/>
      <c r="CN333" s="281"/>
      <c r="CO333" s="281" t="b">
        <f>AND(RMDF!CR333&gt;=0, RMDF!CR333&lt;=1-SUM(RMDF!Z333,RMDF!AG333,RMDF!AN333,RMDF!AU333,RMDF!BB333,RMDF!BI333,RMDF!BP333,RMDF!BW333,RMDF!CD333,RMDF!CK333), RMDF!CR333=ROUND(RMDF!CR333,4))</f>
        <v>1</v>
      </c>
      <c r="CP333" s="317">
        <f>RMDF!CP333</f>
        <v>0</v>
      </c>
      <c r="CQ333" s="318" t="str">
        <f>IF(CP333=0,"",_xlfn.XLOOKUP(CP333,StatePicklist!$1:$1,StatePicklist!$3:$3,"NA",0))</f>
        <v/>
      </c>
      <c r="CR333" s="297" t="str">
        <f ca="1">IF(RMDF!CQ333="", "", IF(ISNUMBER(MATCH(RMDF!CQ333, INDIRECT(CQ333), 0)), "OK", "Invalid"))</f>
        <v/>
      </c>
      <c r="CS333" s="281"/>
      <c r="CT333" s="281"/>
      <c r="CU333" s="281"/>
      <c r="CV333" s="281" t="b">
        <f>AND(RMDF!CY333&gt;=0, RMDF!CY333&lt;=1-SUM(RMDF!Z333,RMDF!AG333,RMDF!AN333,RMDF!AU333,RMDF!BB333,RMDF!BI333,RMDF!BP333,RMDF!BW333,RMDF!CD333,RMDF!CK333,RMDF!CR333), RMDF!CY333=ROUND(RMDF!CY333,4))</f>
        <v>1</v>
      </c>
      <c r="CW333" s="317">
        <f>RMDF!CW333</f>
        <v>0</v>
      </c>
      <c r="CX333" s="318" t="str">
        <f>IF(CW333=0,"",_xlfn.XLOOKUP(CW333,StatePicklist!$1:$1,StatePicklist!$3:$3,"NA",0))</f>
        <v/>
      </c>
      <c r="CY333" s="297" t="str">
        <f ca="1">IF(RMDF!CX333="", "", IF(ISNUMBER(MATCH(RMDF!CX333, INDIRECT(CX333), 0)), "OK", "Invalid"))</f>
        <v/>
      </c>
      <c r="CZ333" s="281"/>
      <c r="DA333" s="281"/>
      <c r="DB333" s="281"/>
      <c r="DC333" s="281" t="b">
        <f>AND(RMDF!DF333&gt;=0, RMDF!DF333&lt;=1-SUM(RMDF!Z333,RMDF!AG333,RMDF!AN333,RMDF!AU333,RMDF!BB333,RMDF!BI333,RMDF!BP333,RMDF!BW333,RMDF!CD333,RMDF!CK333,RMDF!CR333,RMDF!CY333), RMDF!DF333=ROUND(RMDF!DF333,4))</f>
        <v>1</v>
      </c>
      <c r="DD333" s="317">
        <f>RMDF!DD333</f>
        <v>0</v>
      </c>
      <c r="DE333" s="318" t="str">
        <f>IF(DD333=0,"",_xlfn.XLOOKUP(DD333,StatePicklist!$1:$1,StatePicklist!$3:$3,"NA",0))</f>
        <v/>
      </c>
      <c r="DF333" s="297" t="str">
        <f ca="1">IF(RMDF!DE333="", "", IF(ISNUMBER(MATCH(RMDF!DE333, INDIRECT(DE333), 0)), "OK", "Invalid"))</f>
        <v/>
      </c>
      <c r="DG333" s="281"/>
      <c r="DH333" s="281"/>
      <c r="DI333" s="281"/>
      <c r="DJ333" s="281" t="b">
        <f>AND(RMDF!DM333&gt;=0, RMDF!DM333&lt;=1-SUM(RMDF!Z333,RMDF!AG333,RMDF!AN333,RMDF!AU333,RMDF!BB333,RMDF!BI333,RMDF!BP333,RMDF!BW333,RMDF!CD333,RMDF!CK333,RMDF!CR333,RMDF!CY333,RMDF!DF333), RMDF!DM333=ROUND(RMDF!DM333,4))</f>
        <v>1</v>
      </c>
      <c r="DK333" s="317">
        <f>RMDF!DK333</f>
        <v>0</v>
      </c>
      <c r="DL333" s="318" t="str">
        <f>IF(DK333=0,"",_xlfn.XLOOKUP(DK333,StatePicklist!$1:$1,StatePicklist!$3:$3,"NA",0))</f>
        <v/>
      </c>
      <c r="DM333" s="297" t="str">
        <f ca="1">IF(RMDF!DL333="", "", IF(ISNUMBER(MATCH(RMDF!DL333, INDIRECT(DL333), 0)), "OK", "Invalid"))</f>
        <v/>
      </c>
      <c r="DN333" s="281"/>
      <c r="DO333" s="281"/>
      <c r="DP333" s="281"/>
      <c r="DQ333" s="281" t="b">
        <f>AND(RMDF!DT333&gt;=0, RMDF!DT333&lt;=1-SUM(RMDF!Z333,RMDF!AG333,RMDF!AN333,RMDF!AU333,RMDF!BB333,RMDF!BI333,RMDF!BP333,RMDF!BW333,RMDF!CD333,RMDF!CK333,RMDF!CR333,RMDF!CY333,RMDF!DF333,RMDF!DM333), RMDF!DT333=ROUND(RMDF!DT333,4))</f>
        <v>1</v>
      </c>
      <c r="DR333" s="317">
        <f>RMDF!DR333</f>
        <v>0</v>
      </c>
      <c r="DS333" s="318" t="str">
        <f>IF(DR333=0,"",_xlfn.XLOOKUP(DR333,StatePicklist!$1:$1,StatePicklist!$3:$3,"NA",0))</f>
        <v/>
      </c>
      <c r="DT333" s="297" t="str">
        <f ca="1">IF(RMDF!DS333="", "", IF(ISNUMBER(MATCH(RMDF!DS333, INDIRECT(DS333), 0)), "OK", "Invalid"))</f>
        <v/>
      </c>
      <c r="DU333" s="281"/>
      <c r="DV333" s="281"/>
      <c r="DW333" s="281"/>
      <c r="DX333" s="281" t="b">
        <f>AND(RMDF!EA333&gt;=0, RMDF!EA333&lt;=1-SUM(RMDF!Z333,RMDF!AG333,RMDF!AN333,RMDF!AU333,RMDF!BB333,RMDF!BI333,RMDF!BP333,RMDF!BW333,RMDF!CD333,RMDF!CK333,RMDF!CR333,RMDF!CY333,RMDF!DF333,RMDF!DM333,RMDF!DT333), RMDF!EA333=ROUND(RMDF!EA333,4))</f>
        <v>1</v>
      </c>
      <c r="DY333" s="317">
        <f>RMDF!DY333</f>
        <v>0</v>
      </c>
      <c r="DZ333" s="318" t="str">
        <f>IF(DY333=0,"",_xlfn.XLOOKUP(DY333,StatePicklist!$1:$1,StatePicklist!$3:$3,"NA",0))</f>
        <v/>
      </c>
      <c r="EA333" s="297" t="str">
        <f ca="1">IF(RMDF!DZ333="", "", IF(ISNUMBER(MATCH(RMDF!DZ333, INDIRECT(DZ333), 0)), "OK", "Invalid"))</f>
        <v/>
      </c>
      <c r="EB333" s="281"/>
      <c r="EC333" s="281"/>
      <c r="ED333" s="281"/>
      <c r="EE333" s="281" t="b">
        <f>AND(RMDF!EH333&gt;=0, RMDF!EH333&lt;=1-SUM(RMDF!Z333,RMDF!AG333,RMDF!AN333,RMDF!AU333,RMDF!BB333,RMDF!BI333,RMDF!BP333,RMDF!BW333,RMDF!CD333,RMDF!CK333,RMDF!CR333,RMDF!CY333,RMDF!DF333,RMDF!DM333,RMDF!DT333,RMDF!EA333), RMDF!EH333=ROUND(RMDF!EH333,4))</f>
        <v>1</v>
      </c>
      <c r="EF333" s="317">
        <f>RMDF!EF333</f>
        <v>0</v>
      </c>
      <c r="EG333" s="318" t="str">
        <f>IF(EF333=0,"",_xlfn.XLOOKUP(EF333,StatePicklist!$1:$1,StatePicklist!$3:$3,"NA",0))</f>
        <v/>
      </c>
      <c r="EH333" s="297" t="str">
        <f ca="1">IF(RMDF!EG333="", "", IF(ISNUMBER(MATCH(RMDF!EG333, INDIRECT(EG333), 0)), "OK", "Invalid"))</f>
        <v/>
      </c>
      <c r="EI333" s="281"/>
      <c r="EJ333" s="281"/>
      <c r="EK333" s="281"/>
      <c r="EL333" s="281" t="b">
        <f>AND(RMDF!EO333&gt;=0, RMDF!EO333&lt;=1-SUM(RMDF!Z333,RMDF!AG333,RMDF!AN333,RMDF!AU333,RMDF!BB333,RMDF!BI333,RMDF!BP333,RMDF!BW333,RMDF!CD333,RMDF!CK333,RMDF!CR333,RMDF!CY333,RMDF!DF333,RMDF!DM333,RMDF!DT333,RMDF!EA333,RMDF!EH333), RMDF!EO333=ROUND(RMDF!EO333,4))</f>
        <v>1</v>
      </c>
      <c r="EM333" s="317">
        <f>RMDF!EM333</f>
        <v>0</v>
      </c>
      <c r="EN333" s="318" t="str">
        <f>IF(EM333=0,"",_xlfn.XLOOKUP(EM333,StatePicklist!$1:$1,StatePicklist!$3:$3,"NA",0))</f>
        <v/>
      </c>
      <c r="EO333" s="297" t="str">
        <f ca="1">IF(RMDF!EN333="", "", IF(ISNUMBER(MATCH(RMDF!EN333, INDIRECT(EN333), 0)), "OK", "Invalid"))</f>
        <v/>
      </c>
      <c r="EP333" s="281"/>
      <c r="EQ333" s="281"/>
      <c r="ER333" s="281"/>
      <c r="ES333" s="281" t="b">
        <f>AND(RMDF!EV333&gt;=0, RMDF!EV333&lt;=1-SUM(RMDF!Z333,RMDF!AG333,RMDF!AN333,RMDF!AU333,RMDF!BB333,RMDF!BI333,RMDF!BP333,RMDF!BW333,RMDF!CD333,RMDF!CK333,RMDF!CR333,RMDF!CY333,RMDF!DF333,RMDF!DM333,RMDF!DT333,RMDF!EA333,RMDF!EH333,RMDF!EO333), RMDF!EV333=ROUND(RMDF!EV333,4))</f>
        <v>1</v>
      </c>
      <c r="ET333" s="317">
        <f>RMDF!ET333</f>
        <v>0</v>
      </c>
      <c r="EU333" s="318" t="str">
        <f>IF(ET333=0,"",_xlfn.XLOOKUP(ET333,StatePicklist!$1:$1,StatePicklist!$3:$3,"NA",0))</f>
        <v/>
      </c>
      <c r="EV333" s="297" t="str">
        <f ca="1">IF(RMDF!EU333="", "", IF(ISNUMBER(MATCH(RMDF!EU333, INDIRECT(EU333), 0)), "OK", "Invalid"))</f>
        <v/>
      </c>
      <c r="EW333" s="281"/>
      <c r="EX333" s="281"/>
      <c r="EY333" s="281"/>
      <c r="EZ333" s="281" t="b">
        <f>AND(RMDF!FC333&gt;=0, RMDF!FC333&lt;=1-SUM(RMDF!Z333,RMDF!AG333,RMDF!AN333,RMDF!AU333,RMDF!BB333,RMDF!BI333,RMDF!BP333,RMDF!BW333,RMDF!CD333,RMDF!CK333,RMDF!CR333,RMDF!CY333,RMDF!DF333,RMDF!DM333,RMDF!DT333,RMDF!EA333,RMDF!EH333,RMDF!EO333,RMDF!EV333), RMDF!FC333=ROUND(RMDF!FC333,4))</f>
        <v>1</v>
      </c>
      <c r="FA333" s="317">
        <f>RMDF!FA333</f>
        <v>0</v>
      </c>
      <c r="FB333" s="318" t="str">
        <f>IF(FA333=0,"",_xlfn.XLOOKUP(FA333,StatePicklist!$1:$1,StatePicklist!$3:$3,"NA",0))</f>
        <v/>
      </c>
      <c r="FC333" s="297" t="str">
        <f ca="1">IF(RMDF!FB333="", "", IF(ISNUMBER(MATCH(RMDF!FB333, INDIRECT(FB333), 0)), "OK", "Invalid"))</f>
        <v/>
      </c>
    </row>
    <row r="334" spans="1:159" s="205" customFormat="1" ht="39.9" customHeight="1" x14ac:dyDescent="0.25">
      <c r="A334" s="206"/>
      <c r="B334" s="196"/>
      <c r="C334" s="197"/>
      <c r="D334" s="198"/>
      <c r="E334" s="199"/>
      <c r="F334" s="200"/>
      <c r="G334" s="201"/>
      <c r="H334" s="292"/>
      <c r="I334" s="305">
        <f>RMDF!I334</f>
        <v>0</v>
      </c>
      <c r="J334" s="305" t="str">
        <f>IF(I334=ProductCode!$B$30,"PDReclPost",IF(OR(I334=ProductCode!$C$30,I334=ProductCode!$E$30,I334=ProductCode!$G$30),"PDPreCon",IF(OR(I334=ProductCode!$D$30,I334=ProductCode!$F$30),"PDNotReclPost","")))</f>
        <v/>
      </c>
      <c r="K334" s="305" t="str">
        <f t="shared" si="21"/>
        <v/>
      </c>
      <c r="L334" s="289"/>
      <c r="M334" s="305" t="str">
        <f t="shared" si="21"/>
        <v/>
      </c>
      <c r="N334" s="289" t="b">
        <f>AND(RMDF!N334&gt;=0, RMDF!N334&lt;=1-RMDF!L334, RMDF!N334=ROUND(RMDF!N334,4))</f>
        <v>1</v>
      </c>
      <c r="O334" s="286" t="str">
        <f>IF(P334="","",IF(I334="","",IF(LEFT(I334,13)="Reclaimed pos",RawMaterialCode!$E$569,RawMaterialCode!$E$568)))</f>
        <v>Reclaimed pre-consumer mixed fibers (RM0578)</v>
      </c>
      <c r="P334" s="295">
        <f t="shared" si="22"/>
        <v>1</v>
      </c>
      <c r="Q334" s="202"/>
      <c r="R334" s="203"/>
      <c r="S334" s="204" t="str">
        <f t="shared" si="23"/>
        <v/>
      </c>
      <c r="T334" s="281"/>
      <c r="U334" s="281"/>
      <c r="V334" s="281"/>
      <c r="W334" s="281"/>
      <c r="X334" s="317">
        <f>RMDF!X334</f>
        <v>0</v>
      </c>
      <c r="Y334" s="318" t="str">
        <f>IF(X334=0,"",_xlfn.XLOOKUP(X334,StatePicklist!$1:$1,StatePicklist!$3:$3,"NA",0))</f>
        <v/>
      </c>
      <c r="Z334" s="297" t="str">
        <f ca="1">IF(RMDF!Y334="", "", IF(ISNUMBER(MATCH(RMDF!Y334, INDIRECT(Y334), 0)), "OK", "Invalid"))</f>
        <v/>
      </c>
      <c r="AA334" s="281"/>
      <c r="AB334" s="281"/>
      <c r="AC334" s="281"/>
      <c r="AD334" s="281" t="b">
        <f>AND(RMDF!AG334&gt;=0, RMDF!AG334&lt;=1-RMDF!Z334, RMDF!AG334=ROUND(RMDF!AG334,4))</f>
        <v>1</v>
      </c>
      <c r="AE334" s="317">
        <f>RMDF!AE334</f>
        <v>0</v>
      </c>
      <c r="AF334" s="318" t="str">
        <f>IF(AE334=0,"",_xlfn.XLOOKUP(AE334,StatePicklist!$1:$1,StatePicklist!$3:$3,"NA",0))</f>
        <v/>
      </c>
      <c r="AG334" s="297" t="str">
        <f ca="1">IF(RMDF!AF334="", "", IF(ISNUMBER(MATCH(RMDF!AF334, INDIRECT(AF334), 0)), "OK", "Invalid"))</f>
        <v/>
      </c>
      <c r="AH334" s="281"/>
      <c r="AI334" s="281"/>
      <c r="AJ334" s="281"/>
      <c r="AK334" s="281" t="b">
        <f>AND(RMDF!AN334&gt;=0, RMDF!AN334&lt;=1-SUM(RMDF!Z334,RMDF!AG334), RMDF!AN334=ROUND(RMDF!AN334,4))</f>
        <v>1</v>
      </c>
      <c r="AL334" s="317">
        <f>RMDF!AL334</f>
        <v>0</v>
      </c>
      <c r="AM334" s="318" t="str">
        <f>IF(AL334=0,"",_xlfn.XLOOKUP(AL334,StatePicklist!$1:$1,StatePicklist!$3:$3,"NA",0))</f>
        <v/>
      </c>
      <c r="AN334" s="297" t="str">
        <f ca="1">IF(RMDF!AM334="", "", IF(ISNUMBER(MATCH(RMDF!AM334, INDIRECT(AM334), 0)), "OK", "Invalid"))</f>
        <v/>
      </c>
      <c r="AO334" s="281"/>
      <c r="AP334" s="281"/>
      <c r="AQ334" s="281"/>
      <c r="AR334" s="281" t="b">
        <f>AND(RMDF!AU334&gt;=0, RMDF!AU334&lt;=1-SUM(RMDF!Z334,RMDF!AG334,RMDF!AN334), RMDF!AU334=ROUND(RMDF!AU334,4))</f>
        <v>1</v>
      </c>
      <c r="AS334" s="317">
        <f>RMDF!AS334</f>
        <v>0</v>
      </c>
      <c r="AT334" s="318" t="str">
        <f>IF(AS334=0,"",_xlfn.XLOOKUP(AS334,StatePicklist!$1:$1,StatePicklist!$3:$3,"NA",0))</f>
        <v/>
      </c>
      <c r="AU334" s="297" t="str">
        <f ca="1">IF(RMDF!AT334="", "", IF(ISNUMBER(MATCH(RMDF!AT334, INDIRECT(AT334), 0)), "OK", "Invalid"))</f>
        <v/>
      </c>
      <c r="AV334" s="281"/>
      <c r="AW334" s="281"/>
      <c r="AX334" s="281"/>
      <c r="AY334" s="281" t="b">
        <f>AND(RMDF!BB334&gt;=0, RMDF!BB334&lt;=1-SUM(RMDF!Z334,RMDF!AG334,RMDF!AN334,RMDF!AU334), RMDF!BB334=ROUND(RMDF!BB334,4))</f>
        <v>1</v>
      </c>
      <c r="AZ334" s="317">
        <f>RMDF!AZ334</f>
        <v>0</v>
      </c>
      <c r="BA334" s="318" t="str">
        <f>IF(AZ334=0,"",_xlfn.XLOOKUP(AZ334,StatePicklist!$1:$1,StatePicklist!$3:$3,"NA",0))</f>
        <v/>
      </c>
      <c r="BB334" s="297" t="str">
        <f ca="1">IF(RMDF!BA334="", "", IF(ISNUMBER(MATCH(RMDF!BA334, INDIRECT(BA334), 0)), "OK", "Invalid"))</f>
        <v/>
      </c>
      <c r="BC334" s="281"/>
      <c r="BD334" s="281"/>
      <c r="BE334" s="281"/>
      <c r="BF334" s="281" t="b">
        <f>AND(RMDF!BI334&gt;=0, RMDF!BI334&lt;=1-SUM(RMDF!Z334,RMDF!AG334,RMDF!AN334,RMDF!AU334,RMDF!BB334), RMDF!BI334=ROUND(RMDF!BI334,4))</f>
        <v>1</v>
      </c>
      <c r="BG334" s="317">
        <f>RMDF!BG334</f>
        <v>0</v>
      </c>
      <c r="BH334" s="318" t="str">
        <f>IF(BG334=0,"",_xlfn.XLOOKUP(BG334,StatePicklist!$1:$1,StatePicklist!$3:$3,"NA",0))</f>
        <v/>
      </c>
      <c r="BI334" s="297" t="str">
        <f ca="1">IF(RMDF!BH334="", "", IF(ISNUMBER(MATCH(RMDF!BH334, INDIRECT(BH334), 0)), "OK", "Invalid"))</f>
        <v/>
      </c>
      <c r="BJ334" s="281"/>
      <c r="BK334" s="281"/>
      <c r="BL334" s="281"/>
      <c r="BM334" s="281" t="b">
        <f>AND(RMDF!BP334&gt;=0, RMDF!BP334&lt;=1-SUM(RMDF!Z334,RMDF!AG334,RMDF!AN334,RMDF!AU334,RMDF!BB334,RMDF!BI334), RMDF!BP334=ROUND(RMDF!BP334,4))</f>
        <v>1</v>
      </c>
      <c r="BN334" s="317">
        <f>RMDF!BN334</f>
        <v>0</v>
      </c>
      <c r="BO334" s="318" t="str">
        <f>IF(BN334=0,"",_xlfn.XLOOKUP(BN334,StatePicklist!$1:$1,StatePicklist!$3:$3,"NA",0))</f>
        <v/>
      </c>
      <c r="BP334" s="297" t="str">
        <f ca="1">IF(RMDF!BO334="", "", IF(ISNUMBER(MATCH(RMDF!BO334, INDIRECT(BO334), 0)), "OK", "Invalid"))</f>
        <v/>
      </c>
      <c r="BQ334" s="281"/>
      <c r="BR334" s="281"/>
      <c r="BS334" s="281"/>
      <c r="BT334" s="281" t="b">
        <f>AND(RMDF!BW334&gt;=0, RMDF!BW334&lt;=1-SUM(RMDF!Z334,RMDF!AG334,RMDF!AN334,RMDF!AU334,RMDF!BB334,RMDF!BI334,RMDF!BP334), RMDF!BW334=ROUND(RMDF!BW334,4))</f>
        <v>1</v>
      </c>
      <c r="BU334" s="317">
        <f>RMDF!BU334</f>
        <v>0</v>
      </c>
      <c r="BV334" s="318" t="str">
        <f>IF(BU334=0,"",_xlfn.XLOOKUP(BU334,StatePicklist!$1:$1,StatePicklist!$3:$3,"NA",0))</f>
        <v/>
      </c>
      <c r="BW334" s="297" t="str">
        <f ca="1">IF(RMDF!BV334="", "", IF(ISNUMBER(MATCH(RMDF!BV334, INDIRECT(BV334), 0)), "OK", "Invalid"))</f>
        <v/>
      </c>
      <c r="BX334" s="281"/>
      <c r="BY334" s="281"/>
      <c r="BZ334" s="281"/>
      <c r="CA334" s="281" t="b">
        <f>AND(RMDF!CD334&gt;=0, RMDF!CD334&lt;=1-SUM(RMDF!Z334,RMDF!AG334,RMDF!AN334,RMDF!AU334,RMDF!BB334,RMDF!BI334,RMDF!BP334,RMDF!BW334), RMDF!CD334=ROUND(RMDF!CD334,4))</f>
        <v>1</v>
      </c>
      <c r="CB334" s="317">
        <f>RMDF!CB334</f>
        <v>0</v>
      </c>
      <c r="CC334" s="318" t="str">
        <f>IF(CB334=0,"",_xlfn.XLOOKUP(CB334,StatePicklist!$1:$1,StatePicklist!$3:$3,"NA",0))</f>
        <v/>
      </c>
      <c r="CD334" s="297" t="str">
        <f ca="1">IF(RMDF!CC334="", "", IF(ISNUMBER(MATCH(RMDF!CC334, INDIRECT(CC334), 0)), "OK", "Invalid"))</f>
        <v/>
      </c>
      <c r="CE334" s="281"/>
      <c r="CF334" s="281"/>
      <c r="CG334" s="281"/>
      <c r="CH334" s="281" t="b">
        <f>AND(RMDF!CK334&gt;=0, RMDF!CK334&lt;=1-SUM(RMDF!Z334,RMDF!AG334,RMDF!AN334,RMDF!AU334,RMDF!BB334,RMDF!BI334,RMDF!BP334,RMDF!BW334,RMDF!CD334), RMDF!CK334=ROUND(RMDF!CK334,4))</f>
        <v>1</v>
      </c>
      <c r="CI334" s="317">
        <f>RMDF!CI334</f>
        <v>0</v>
      </c>
      <c r="CJ334" s="318" t="str">
        <f>IF(CI334=0,"",_xlfn.XLOOKUP(CI334,StatePicklist!$1:$1,StatePicklist!$3:$3,"NA",0))</f>
        <v/>
      </c>
      <c r="CK334" s="297" t="str">
        <f ca="1">IF(RMDF!CJ334="", "", IF(ISNUMBER(MATCH(RMDF!CJ334, INDIRECT(CJ334), 0)), "OK", "Invalid"))</f>
        <v/>
      </c>
      <c r="CL334" s="281"/>
      <c r="CM334" s="281"/>
      <c r="CN334" s="281"/>
      <c r="CO334" s="281" t="b">
        <f>AND(RMDF!CR334&gt;=0, RMDF!CR334&lt;=1-SUM(RMDF!Z334,RMDF!AG334,RMDF!AN334,RMDF!AU334,RMDF!BB334,RMDF!BI334,RMDF!BP334,RMDF!BW334,RMDF!CD334,RMDF!CK334), RMDF!CR334=ROUND(RMDF!CR334,4))</f>
        <v>1</v>
      </c>
      <c r="CP334" s="317">
        <f>RMDF!CP334</f>
        <v>0</v>
      </c>
      <c r="CQ334" s="318" t="str">
        <f>IF(CP334=0,"",_xlfn.XLOOKUP(CP334,StatePicklist!$1:$1,StatePicklist!$3:$3,"NA",0))</f>
        <v/>
      </c>
      <c r="CR334" s="297" t="str">
        <f ca="1">IF(RMDF!CQ334="", "", IF(ISNUMBER(MATCH(RMDF!CQ334, INDIRECT(CQ334), 0)), "OK", "Invalid"))</f>
        <v/>
      </c>
      <c r="CS334" s="281"/>
      <c r="CT334" s="281"/>
      <c r="CU334" s="281"/>
      <c r="CV334" s="281" t="b">
        <f>AND(RMDF!CY334&gt;=0, RMDF!CY334&lt;=1-SUM(RMDF!Z334,RMDF!AG334,RMDF!AN334,RMDF!AU334,RMDF!BB334,RMDF!BI334,RMDF!BP334,RMDF!BW334,RMDF!CD334,RMDF!CK334,RMDF!CR334), RMDF!CY334=ROUND(RMDF!CY334,4))</f>
        <v>1</v>
      </c>
      <c r="CW334" s="317">
        <f>RMDF!CW334</f>
        <v>0</v>
      </c>
      <c r="CX334" s="318" t="str">
        <f>IF(CW334=0,"",_xlfn.XLOOKUP(CW334,StatePicklist!$1:$1,StatePicklist!$3:$3,"NA",0))</f>
        <v/>
      </c>
      <c r="CY334" s="297" t="str">
        <f ca="1">IF(RMDF!CX334="", "", IF(ISNUMBER(MATCH(RMDF!CX334, INDIRECT(CX334), 0)), "OK", "Invalid"))</f>
        <v/>
      </c>
      <c r="CZ334" s="281"/>
      <c r="DA334" s="281"/>
      <c r="DB334" s="281"/>
      <c r="DC334" s="281" t="b">
        <f>AND(RMDF!DF334&gt;=0, RMDF!DF334&lt;=1-SUM(RMDF!Z334,RMDF!AG334,RMDF!AN334,RMDF!AU334,RMDF!BB334,RMDF!BI334,RMDF!BP334,RMDF!BW334,RMDF!CD334,RMDF!CK334,RMDF!CR334,RMDF!CY334), RMDF!DF334=ROUND(RMDF!DF334,4))</f>
        <v>1</v>
      </c>
      <c r="DD334" s="317">
        <f>RMDF!DD334</f>
        <v>0</v>
      </c>
      <c r="DE334" s="318" t="str">
        <f>IF(DD334=0,"",_xlfn.XLOOKUP(DD334,StatePicklist!$1:$1,StatePicklist!$3:$3,"NA",0))</f>
        <v/>
      </c>
      <c r="DF334" s="297" t="str">
        <f ca="1">IF(RMDF!DE334="", "", IF(ISNUMBER(MATCH(RMDF!DE334, INDIRECT(DE334), 0)), "OK", "Invalid"))</f>
        <v/>
      </c>
      <c r="DG334" s="281"/>
      <c r="DH334" s="281"/>
      <c r="DI334" s="281"/>
      <c r="DJ334" s="281" t="b">
        <f>AND(RMDF!DM334&gt;=0, RMDF!DM334&lt;=1-SUM(RMDF!Z334,RMDF!AG334,RMDF!AN334,RMDF!AU334,RMDF!BB334,RMDF!BI334,RMDF!BP334,RMDF!BW334,RMDF!CD334,RMDF!CK334,RMDF!CR334,RMDF!CY334,RMDF!DF334), RMDF!DM334=ROUND(RMDF!DM334,4))</f>
        <v>1</v>
      </c>
      <c r="DK334" s="317">
        <f>RMDF!DK334</f>
        <v>0</v>
      </c>
      <c r="DL334" s="318" t="str">
        <f>IF(DK334=0,"",_xlfn.XLOOKUP(DK334,StatePicklist!$1:$1,StatePicklist!$3:$3,"NA",0))</f>
        <v/>
      </c>
      <c r="DM334" s="297" t="str">
        <f ca="1">IF(RMDF!DL334="", "", IF(ISNUMBER(MATCH(RMDF!DL334, INDIRECT(DL334), 0)), "OK", "Invalid"))</f>
        <v/>
      </c>
      <c r="DN334" s="281"/>
      <c r="DO334" s="281"/>
      <c r="DP334" s="281"/>
      <c r="DQ334" s="281" t="b">
        <f>AND(RMDF!DT334&gt;=0, RMDF!DT334&lt;=1-SUM(RMDF!Z334,RMDF!AG334,RMDF!AN334,RMDF!AU334,RMDF!BB334,RMDF!BI334,RMDF!BP334,RMDF!BW334,RMDF!CD334,RMDF!CK334,RMDF!CR334,RMDF!CY334,RMDF!DF334,RMDF!DM334), RMDF!DT334=ROUND(RMDF!DT334,4))</f>
        <v>1</v>
      </c>
      <c r="DR334" s="317">
        <f>RMDF!DR334</f>
        <v>0</v>
      </c>
      <c r="DS334" s="318" t="str">
        <f>IF(DR334=0,"",_xlfn.XLOOKUP(DR334,StatePicklist!$1:$1,StatePicklist!$3:$3,"NA",0))</f>
        <v/>
      </c>
      <c r="DT334" s="297" t="str">
        <f ca="1">IF(RMDF!DS334="", "", IF(ISNUMBER(MATCH(RMDF!DS334, INDIRECT(DS334), 0)), "OK", "Invalid"))</f>
        <v/>
      </c>
      <c r="DU334" s="281"/>
      <c r="DV334" s="281"/>
      <c r="DW334" s="281"/>
      <c r="DX334" s="281" t="b">
        <f>AND(RMDF!EA334&gt;=0, RMDF!EA334&lt;=1-SUM(RMDF!Z334,RMDF!AG334,RMDF!AN334,RMDF!AU334,RMDF!BB334,RMDF!BI334,RMDF!BP334,RMDF!BW334,RMDF!CD334,RMDF!CK334,RMDF!CR334,RMDF!CY334,RMDF!DF334,RMDF!DM334,RMDF!DT334), RMDF!EA334=ROUND(RMDF!EA334,4))</f>
        <v>1</v>
      </c>
      <c r="DY334" s="317">
        <f>RMDF!DY334</f>
        <v>0</v>
      </c>
      <c r="DZ334" s="318" t="str">
        <f>IF(DY334=0,"",_xlfn.XLOOKUP(DY334,StatePicklist!$1:$1,StatePicklist!$3:$3,"NA",0))</f>
        <v/>
      </c>
      <c r="EA334" s="297" t="str">
        <f ca="1">IF(RMDF!DZ334="", "", IF(ISNUMBER(MATCH(RMDF!DZ334, INDIRECT(DZ334), 0)), "OK", "Invalid"))</f>
        <v/>
      </c>
      <c r="EB334" s="281"/>
      <c r="EC334" s="281"/>
      <c r="ED334" s="281"/>
      <c r="EE334" s="281" t="b">
        <f>AND(RMDF!EH334&gt;=0, RMDF!EH334&lt;=1-SUM(RMDF!Z334,RMDF!AG334,RMDF!AN334,RMDF!AU334,RMDF!BB334,RMDF!BI334,RMDF!BP334,RMDF!BW334,RMDF!CD334,RMDF!CK334,RMDF!CR334,RMDF!CY334,RMDF!DF334,RMDF!DM334,RMDF!DT334,RMDF!EA334), RMDF!EH334=ROUND(RMDF!EH334,4))</f>
        <v>1</v>
      </c>
      <c r="EF334" s="317">
        <f>RMDF!EF334</f>
        <v>0</v>
      </c>
      <c r="EG334" s="318" t="str">
        <f>IF(EF334=0,"",_xlfn.XLOOKUP(EF334,StatePicklist!$1:$1,StatePicklist!$3:$3,"NA",0))</f>
        <v/>
      </c>
      <c r="EH334" s="297" t="str">
        <f ca="1">IF(RMDF!EG334="", "", IF(ISNUMBER(MATCH(RMDF!EG334, INDIRECT(EG334), 0)), "OK", "Invalid"))</f>
        <v/>
      </c>
      <c r="EI334" s="281"/>
      <c r="EJ334" s="281"/>
      <c r="EK334" s="281"/>
      <c r="EL334" s="281" t="b">
        <f>AND(RMDF!EO334&gt;=0, RMDF!EO334&lt;=1-SUM(RMDF!Z334,RMDF!AG334,RMDF!AN334,RMDF!AU334,RMDF!BB334,RMDF!BI334,RMDF!BP334,RMDF!BW334,RMDF!CD334,RMDF!CK334,RMDF!CR334,RMDF!CY334,RMDF!DF334,RMDF!DM334,RMDF!DT334,RMDF!EA334,RMDF!EH334), RMDF!EO334=ROUND(RMDF!EO334,4))</f>
        <v>1</v>
      </c>
      <c r="EM334" s="317">
        <f>RMDF!EM334</f>
        <v>0</v>
      </c>
      <c r="EN334" s="318" t="str">
        <f>IF(EM334=0,"",_xlfn.XLOOKUP(EM334,StatePicklist!$1:$1,StatePicklist!$3:$3,"NA",0))</f>
        <v/>
      </c>
      <c r="EO334" s="297" t="str">
        <f ca="1">IF(RMDF!EN334="", "", IF(ISNUMBER(MATCH(RMDF!EN334, INDIRECT(EN334), 0)), "OK", "Invalid"))</f>
        <v/>
      </c>
      <c r="EP334" s="281"/>
      <c r="EQ334" s="281"/>
      <c r="ER334" s="281"/>
      <c r="ES334" s="281" t="b">
        <f>AND(RMDF!EV334&gt;=0, RMDF!EV334&lt;=1-SUM(RMDF!Z334,RMDF!AG334,RMDF!AN334,RMDF!AU334,RMDF!BB334,RMDF!BI334,RMDF!BP334,RMDF!BW334,RMDF!CD334,RMDF!CK334,RMDF!CR334,RMDF!CY334,RMDF!DF334,RMDF!DM334,RMDF!DT334,RMDF!EA334,RMDF!EH334,RMDF!EO334), RMDF!EV334=ROUND(RMDF!EV334,4))</f>
        <v>1</v>
      </c>
      <c r="ET334" s="317">
        <f>RMDF!ET334</f>
        <v>0</v>
      </c>
      <c r="EU334" s="318" t="str">
        <f>IF(ET334=0,"",_xlfn.XLOOKUP(ET334,StatePicklist!$1:$1,StatePicklist!$3:$3,"NA",0))</f>
        <v/>
      </c>
      <c r="EV334" s="297" t="str">
        <f ca="1">IF(RMDF!EU334="", "", IF(ISNUMBER(MATCH(RMDF!EU334, INDIRECT(EU334), 0)), "OK", "Invalid"))</f>
        <v/>
      </c>
      <c r="EW334" s="281"/>
      <c r="EX334" s="281"/>
      <c r="EY334" s="281"/>
      <c r="EZ334" s="281" t="b">
        <f>AND(RMDF!FC334&gt;=0, RMDF!FC334&lt;=1-SUM(RMDF!Z334,RMDF!AG334,RMDF!AN334,RMDF!AU334,RMDF!BB334,RMDF!BI334,RMDF!BP334,RMDF!BW334,RMDF!CD334,RMDF!CK334,RMDF!CR334,RMDF!CY334,RMDF!DF334,RMDF!DM334,RMDF!DT334,RMDF!EA334,RMDF!EH334,RMDF!EO334,RMDF!EV334), RMDF!FC334=ROUND(RMDF!FC334,4))</f>
        <v>1</v>
      </c>
      <c r="FA334" s="317">
        <f>RMDF!FA334</f>
        <v>0</v>
      </c>
      <c r="FB334" s="318" t="str">
        <f>IF(FA334=0,"",_xlfn.XLOOKUP(FA334,StatePicklist!$1:$1,StatePicklist!$3:$3,"NA",0))</f>
        <v/>
      </c>
      <c r="FC334" s="297" t="str">
        <f ca="1">IF(RMDF!FB334="", "", IF(ISNUMBER(MATCH(RMDF!FB334, INDIRECT(FB334), 0)), "OK", "Invalid"))</f>
        <v/>
      </c>
    </row>
    <row r="335" spans="1:159" s="205" customFormat="1" ht="39.9" customHeight="1" x14ac:dyDescent="0.25">
      <c r="A335" s="206"/>
      <c r="B335" s="196"/>
      <c r="C335" s="197"/>
      <c r="D335" s="198"/>
      <c r="E335" s="199"/>
      <c r="F335" s="200"/>
      <c r="G335" s="201"/>
      <c r="H335" s="292"/>
      <c r="I335" s="305">
        <f>RMDF!I335</f>
        <v>0</v>
      </c>
      <c r="J335" s="305" t="str">
        <f>IF(I335=ProductCode!$B$30,"PDReclPost",IF(OR(I335=ProductCode!$C$30,I335=ProductCode!$E$30,I335=ProductCode!$G$30),"PDPreCon",IF(OR(I335=ProductCode!$D$30,I335=ProductCode!$F$30),"PDNotReclPost","")))</f>
        <v/>
      </c>
      <c r="K335" s="305" t="str">
        <f t="shared" si="21"/>
        <v/>
      </c>
      <c r="L335" s="289"/>
      <c r="M335" s="305" t="str">
        <f t="shared" si="21"/>
        <v/>
      </c>
      <c r="N335" s="289" t="b">
        <f>AND(RMDF!N335&gt;=0, RMDF!N335&lt;=1-RMDF!L335, RMDF!N335=ROUND(RMDF!N335,4))</f>
        <v>1</v>
      </c>
      <c r="O335" s="286" t="str">
        <f>IF(P335="","",IF(I335="","",IF(LEFT(I335,13)="Reclaimed pos",RawMaterialCode!$E$569,RawMaterialCode!$E$568)))</f>
        <v>Reclaimed pre-consumer mixed fibers (RM0578)</v>
      </c>
      <c r="P335" s="295">
        <f t="shared" si="22"/>
        <v>1</v>
      </c>
      <c r="Q335" s="202"/>
      <c r="R335" s="203"/>
      <c r="S335" s="204" t="str">
        <f t="shared" si="23"/>
        <v/>
      </c>
      <c r="T335" s="281"/>
      <c r="U335" s="281"/>
      <c r="V335" s="281"/>
      <c r="W335" s="281"/>
      <c r="X335" s="317">
        <f>RMDF!X335</f>
        <v>0</v>
      </c>
      <c r="Y335" s="318" t="str">
        <f>IF(X335=0,"",_xlfn.XLOOKUP(X335,StatePicklist!$1:$1,StatePicklist!$3:$3,"NA",0))</f>
        <v/>
      </c>
      <c r="Z335" s="297" t="str">
        <f ca="1">IF(RMDF!Y335="", "", IF(ISNUMBER(MATCH(RMDF!Y335, INDIRECT(Y335), 0)), "OK", "Invalid"))</f>
        <v/>
      </c>
      <c r="AA335" s="281"/>
      <c r="AB335" s="281"/>
      <c r="AC335" s="281"/>
      <c r="AD335" s="281" t="b">
        <f>AND(RMDF!AG335&gt;=0, RMDF!AG335&lt;=1-RMDF!Z335, RMDF!AG335=ROUND(RMDF!AG335,4))</f>
        <v>1</v>
      </c>
      <c r="AE335" s="317">
        <f>RMDF!AE335</f>
        <v>0</v>
      </c>
      <c r="AF335" s="318" t="str">
        <f>IF(AE335=0,"",_xlfn.XLOOKUP(AE335,StatePicklist!$1:$1,StatePicklist!$3:$3,"NA",0))</f>
        <v/>
      </c>
      <c r="AG335" s="297" t="str">
        <f ca="1">IF(RMDF!AF335="", "", IF(ISNUMBER(MATCH(RMDF!AF335, INDIRECT(AF335), 0)), "OK", "Invalid"))</f>
        <v/>
      </c>
      <c r="AH335" s="281"/>
      <c r="AI335" s="281"/>
      <c r="AJ335" s="281"/>
      <c r="AK335" s="281" t="b">
        <f>AND(RMDF!AN335&gt;=0, RMDF!AN335&lt;=1-SUM(RMDF!Z335,RMDF!AG335), RMDF!AN335=ROUND(RMDF!AN335,4))</f>
        <v>1</v>
      </c>
      <c r="AL335" s="317">
        <f>RMDF!AL335</f>
        <v>0</v>
      </c>
      <c r="AM335" s="318" t="str">
        <f>IF(AL335=0,"",_xlfn.XLOOKUP(AL335,StatePicklist!$1:$1,StatePicklist!$3:$3,"NA",0))</f>
        <v/>
      </c>
      <c r="AN335" s="297" t="str">
        <f ca="1">IF(RMDF!AM335="", "", IF(ISNUMBER(MATCH(RMDF!AM335, INDIRECT(AM335), 0)), "OK", "Invalid"))</f>
        <v/>
      </c>
      <c r="AO335" s="281"/>
      <c r="AP335" s="281"/>
      <c r="AQ335" s="281"/>
      <c r="AR335" s="281" t="b">
        <f>AND(RMDF!AU335&gt;=0, RMDF!AU335&lt;=1-SUM(RMDF!Z335,RMDF!AG335,RMDF!AN335), RMDF!AU335=ROUND(RMDF!AU335,4))</f>
        <v>1</v>
      </c>
      <c r="AS335" s="317">
        <f>RMDF!AS335</f>
        <v>0</v>
      </c>
      <c r="AT335" s="318" t="str">
        <f>IF(AS335=0,"",_xlfn.XLOOKUP(AS335,StatePicklist!$1:$1,StatePicklist!$3:$3,"NA",0))</f>
        <v/>
      </c>
      <c r="AU335" s="297" t="str">
        <f ca="1">IF(RMDF!AT335="", "", IF(ISNUMBER(MATCH(RMDF!AT335, INDIRECT(AT335), 0)), "OK", "Invalid"))</f>
        <v/>
      </c>
      <c r="AV335" s="281"/>
      <c r="AW335" s="281"/>
      <c r="AX335" s="281"/>
      <c r="AY335" s="281" t="b">
        <f>AND(RMDF!BB335&gt;=0, RMDF!BB335&lt;=1-SUM(RMDF!Z335,RMDF!AG335,RMDF!AN335,RMDF!AU335), RMDF!BB335=ROUND(RMDF!BB335,4))</f>
        <v>1</v>
      </c>
      <c r="AZ335" s="317">
        <f>RMDF!AZ335</f>
        <v>0</v>
      </c>
      <c r="BA335" s="318" t="str">
        <f>IF(AZ335=0,"",_xlfn.XLOOKUP(AZ335,StatePicklist!$1:$1,StatePicklist!$3:$3,"NA",0))</f>
        <v/>
      </c>
      <c r="BB335" s="297" t="str">
        <f ca="1">IF(RMDF!BA335="", "", IF(ISNUMBER(MATCH(RMDF!BA335, INDIRECT(BA335), 0)), "OK", "Invalid"))</f>
        <v/>
      </c>
      <c r="BC335" s="281"/>
      <c r="BD335" s="281"/>
      <c r="BE335" s="281"/>
      <c r="BF335" s="281" t="b">
        <f>AND(RMDF!BI335&gt;=0, RMDF!BI335&lt;=1-SUM(RMDF!Z335,RMDF!AG335,RMDF!AN335,RMDF!AU335,RMDF!BB335), RMDF!BI335=ROUND(RMDF!BI335,4))</f>
        <v>1</v>
      </c>
      <c r="BG335" s="317">
        <f>RMDF!BG335</f>
        <v>0</v>
      </c>
      <c r="BH335" s="318" t="str">
        <f>IF(BG335=0,"",_xlfn.XLOOKUP(BG335,StatePicklist!$1:$1,StatePicklist!$3:$3,"NA",0))</f>
        <v/>
      </c>
      <c r="BI335" s="297" t="str">
        <f ca="1">IF(RMDF!BH335="", "", IF(ISNUMBER(MATCH(RMDF!BH335, INDIRECT(BH335), 0)), "OK", "Invalid"))</f>
        <v/>
      </c>
      <c r="BJ335" s="281"/>
      <c r="BK335" s="281"/>
      <c r="BL335" s="281"/>
      <c r="BM335" s="281" t="b">
        <f>AND(RMDF!BP335&gt;=0, RMDF!BP335&lt;=1-SUM(RMDF!Z335,RMDF!AG335,RMDF!AN335,RMDF!AU335,RMDF!BB335,RMDF!BI335), RMDF!BP335=ROUND(RMDF!BP335,4))</f>
        <v>1</v>
      </c>
      <c r="BN335" s="317">
        <f>RMDF!BN335</f>
        <v>0</v>
      </c>
      <c r="BO335" s="318" t="str">
        <f>IF(BN335=0,"",_xlfn.XLOOKUP(BN335,StatePicklist!$1:$1,StatePicklist!$3:$3,"NA",0))</f>
        <v/>
      </c>
      <c r="BP335" s="297" t="str">
        <f ca="1">IF(RMDF!BO335="", "", IF(ISNUMBER(MATCH(RMDF!BO335, INDIRECT(BO335), 0)), "OK", "Invalid"))</f>
        <v/>
      </c>
      <c r="BQ335" s="281"/>
      <c r="BR335" s="281"/>
      <c r="BS335" s="281"/>
      <c r="BT335" s="281" t="b">
        <f>AND(RMDF!BW335&gt;=0, RMDF!BW335&lt;=1-SUM(RMDF!Z335,RMDF!AG335,RMDF!AN335,RMDF!AU335,RMDF!BB335,RMDF!BI335,RMDF!BP335), RMDF!BW335=ROUND(RMDF!BW335,4))</f>
        <v>1</v>
      </c>
      <c r="BU335" s="317">
        <f>RMDF!BU335</f>
        <v>0</v>
      </c>
      <c r="BV335" s="318" t="str">
        <f>IF(BU335=0,"",_xlfn.XLOOKUP(BU335,StatePicklist!$1:$1,StatePicklist!$3:$3,"NA",0))</f>
        <v/>
      </c>
      <c r="BW335" s="297" t="str">
        <f ca="1">IF(RMDF!BV335="", "", IF(ISNUMBER(MATCH(RMDF!BV335, INDIRECT(BV335), 0)), "OK", "Invalid"))</f>
        <v/>
      </c>
      <c r="BX335" s="281"/>
      <c r="BY335" s="281"/>
      <c r="BZ335" s="281"/>
      <c r="CA335" s="281" t="b">
        <f>AND(RMDF!CD335&gt;=0, RMDF!CD335&lt;=1-SUM(RMDF!Z335,RMDF!AG335,RMDF!AN335,RMDF!AU335,RMDF!BB335,RMDF!BI335,RMDF!BP335,RMDF!BW335), RMDF!CD335=ROUND(RMDF!CD335,4))</f>
        <v>1</v>
      </c>
      <c r="CB335" s="317">
        <f>RMDF!CB335</f>
        <v>0</v>
      </c>
      <c r="CC335" s="318" t="str">
        <f>IF(CB335=0,"",_xlfn.XLOOKUP(CB335,StatePicklist!$1:$1,StatePicklist!$3:$3,"NA",0))</f>
        <v/>
      </c>
      <c r="CD335" s="297" t="str">
        <f ca="1">IF(RMDF!CC335="", "", IF(ISNUMBER(MATCH(RMDF!CC335, INDIRECT(CC335), 0)), "OK", "Invalid"))</f>
        <v/>
      </c>
      <c r="CE335" s="281"/>
      <c r="CF335" s="281"/>
      <c r="CG335" s="281"/>
      <c r="CH335" s="281" t="b">
        <f>AND(RMDF!CK335&gt;=0, RMDF!CK335&lt;=1-SUM(RMDF!Z335,RMDF!AG335,RMDF!AN335,RMDF!AU335,RMDF!BB335,RMDF!BI335,RMDF!BP335,RMDF!BW335,RMDF!CD335), RMDF!CK335=ROUND(RMDF!CK335,4))</f>
        <v>1</v>
      </c>
      <c r="CI335" s="317">
        <f>RMDF!CI335</f>
        <v>0</v>
      </c>
      <c r="CJ335" s="318" t="str">
        <f>IF(CI335=0,"",_xlfn.XLOOKUP(CI335,StatePicklist!$1:$1,StatePicklist!$3:$3,"NA",0))</f>
        <v/>
      </c>
      <c r="CK335" s="297" t="str">
        <f ca="1">IF(RMDF!CJ335="", "", IF(ISNUMBER(MATCH(RMDF!CJ335, INDIRECT(CJ335), 0)), "OK", "Invalid"))</f>
        <v/>
      </c>
      <c r="CL335" s="281"/>
      <c r="CM335" s="281"/>
      <c r="CN335" s="281"/>
      <c r="CO335" s="281" t="b">
        <f>AND(RMDF!CR335&gt;=0, RMDF!CR335&lt;=1-SUM(RMDF!Z335,RMDF!AG335,RMDF!AN335,RMDF!AU335,RMDF!BB335,RMDF!BI335,RMDF!BP335,RMDF!BW335,RMDF!CD335,RMDF!CK335), RMDF!CR335=ROUND(RMDF!CR335,4))</f>
        <v>1</v>
      </c>
      <c r="CP335" s="317">
        <f>RMDF!CP335</f>
        <v>0</v>
      </c>
      <c r="CQ335" s="318" t="str">
        <f>IF(CP335=0,"",_xlfn.XLOOKUP(CP335,StatePicklist!$1:$1,StatePicklist!$3:$3,"NA",0))</f>
        <v/>
      </c>
      <c r="CR335" s="297" t="str">
        <f ca="1">IF(RMDF!CQ335="", "", IF(ISNUMBER(MATCH(RMDF!CQ335, INDIRECT(CQ335), 0)), "OK", "Invalid"))</f>
        <v/>
      </c>
      <c r="CS335" s="281"/>
      <c r="CT335" s="281"/>
      <c r="CU335" s="281"/>
      <c r="CV335" s="281" t="b">
        <f>AND(RMDF!CY335&gt;=0, RMDF!CY335&lt;=1-SUM(RMDF!Z335,RMDF!AG335,RMDF!AN335,RMDF!AU335,RMDF!BB335,RMDF!BI335,RMDF!BP335,RMDF!BW335,RMDF!CD335,RMDF!CK335,RMDF!CR335), RMDF!CY335=ROUND(RMDF!CY335,4))</f>
        <v>1</v>
      </c>
      <c r="CW335" s="317">
        <f>RMDF!CW335</f>
        <v>0</v>
      </c>
      <c r="CX335" s="318" t="str">
        <f>IF(CW335=0,"",_xlfn.XLOOKUP(CW335,StatePicklist!$1:$1,StatePicklist!$3:$3,"NA",0))</f>
        <v/>
      </c>
      <c r="CY335" s="297" t="str">
        <f ca="1">IF(RMDF!CX335="", "", IF(ISNUMBER(MATCH(RMDF!CX335, INDIRECT(CX335), 0)), "OK", "Invalid"))</f>
        <v/>
      </c>
      <c r="CZ335" s="281"/>
      <c r="DA335" s="281"/>
      <c r="DB335" s="281"/>
      <c r="DC335" s="281" t="b">
        <f>AND(RMDF!DF335&gt;=0, RMDF!DF335&lt;=1-SUM(RMDF!Z335,RMDF!AG335,RMDF!AN335,RMDF!AU335,RMDF!BB335,RMDF!BI335,RMDF!BP335,RMDF!BW335,RMDF!CD335,RMDF!CK335,RMDF!CR335,RMDF!CY335), RMDF!DF335=ROUND(RMDF!DF335,4))</f>
        <v>1</v>
      </c>
      <c r="DD335" s="317">
        <f>RMDF!DD335</f>
        <v>0</v>
      </c>
      <c r="DE335" s="318" t="str">
        <f>IF(DD335=0,"",_xlfn.XLOOKUP(DD335,StatePicklist!$1:$1,StatePicklist!$3:$3,"NA",0))</f>
        <v/>
      </c>
      <c r="DF335" s="297" t="str">
        <f ca="1">IF(RMDF!DE335="", "", IF(ISNUMBER(MATCH(RMDF!DE335, INDIRECT(DE335), 0)), "OK", "Invalid"))</f>
        <v/>
      </c>
      <c r="DG335" s="281"/>
      <c r="DH335" s="281"/>
      <c r="DI335" s="281"/>
      <c r="DJ335" s="281" t="b">
        <f>AND(RMDF!DM335&gt;=0, RMDF!DM335&lt;=1-SUM(RMDF!Z335,RMDF!AG335,RMDF!AN335,RMDF!AU335,RMDF!BB335,RMDF!BI335,RMDF!BP335,RMDF!BW335,RMDF!CD335,RMDF!CK335,RMDF!CR335,RMDF!CY335,RMDF!DF335), RMDF!DM335=ROUND(RMDF!DM335,4))</f>
        <v>1</v>
      </c>
      <c r="DK335" s="317">
        <f>RMDF!DK335</f>
        <v>0</v>
      </c>
      <c r="DL335" s="318" t="str">
        <f>IF(DK335=0,"",_xlfn.XLOOKUP(DK335,StatePicklist!$1:$1,StatePicklist!$3:$3,"NA",0))</f>
        <v/>
      </c>
      <c r="DM335" s="297" t="str">
        <f ca="1">IF(RMDF!DL335="", "", IF(ISNUMBER(MATCH(RMDF!DL335, INDIRECT(DL335), 0)), "OK", "Invalid"))</f>
        <v/>
      </c>
      <c r="DN335" s="281"/>
      <c r="DO335" s="281"/>
      <c r="DP335" s="281"/>
      <c r="DQ335" s="281" t="b">
        <f>AND(RMDF!DT335&gt;=0, RMDF!DT335&lt;=1-SUM(RMDF!Z335,RMDF!AG335,RMDF!AN335,RMDF!AU335,RMDF!BB335,RMDF!BI335,RMDF!BP335,RMDF!BW335,RMDF!CD335,RMDF!CK335,RMDF!CR335,RMDF!CY335,RMDF!DF335,RMDF!DM335), RMDF!DT335=ROUND(RMDF!DT335,4))</f>
        <v>1</v>
      </c>
      <c r="DR335" s="317">
        <f>RMDF!DR335</f>
        <v>0</v>
      </c>
      <c r="DS335" s="318" t="str">
        <f>IF(DR335=0,"",_xlfn.XLOOKUP(DR335,StatePicklist!$1:$1,StatePicklist!$3:$3,"NA",0))</f>
        <v/>
      </c>
      <c r="DT335" s="297" t="str">
        <f ca="1">IF(RMDF!DS335="", "", IF(ISNUMBER(MATCH(RMDF!DS335, INDIRECT(DS335), 0)), "OK", "Invalid"))</f>
        <v/>
      </c>
      <c r="DU335" s="281"/>
      <c r="DV335" s="281"/>
      <c r="DW335" s="281"/>
      <c r="DX335" s="281" t="b">
        <f>AND(RMDF!EA335&gt;=0, RMDF!EA335&lt;=1-SUM(RMDF!Z335,RMDF!AG335,RMDF!AN335,RMDF!AU335,RMDF!BB335,RMDF!BI335,RMDF!BP335,RMDF!BW335,RMDF!CD335,RMDF!CK335,RMDF!CR335,RMDF!CY335,RMDF!DF335,RMDF!DM335,RMDF!DT335), RMDF!EA335=ROUND(RMDF!EA335,4))</f>
        <v>1</v>
      </c>
      <c r="DY335" s="317">
        <f>RMDF!DY335</f>
        <v>0</v>
      </c>
      <c r="DZ335" s="318" t="str">
        <f>IF(DY335=0,"",_xlfn.XLOOKUP(DY335,StatePicklist!$1:$1,StatePicklist!$3:$3,"NA",0))</f>
        <v/>
      </c>
      <c r="EA335" s="297" t="str">
        <f ca="1">IF(RMDF!DZ335="", "", IF(ISNUMBER(MATCH(RMDF!DZ335, INDIRECT(DZ335), 0)), "OK", "Invalid"))</f>
        <v/>
      </c>
      <c r="EB335" s="281"/>
      <c r="EC335" s="281"/>
      <c r="ED335" s="281"/>
      <c r="EE335" s="281" t="b">
        <f>AND(RMDF!EH335&gt;=0, RMDF!EH335&lt;=1-SUM(RMDF!Z335,RMDF!AG335,RMDF!AN335,RMDF!AU335,RMDF!BB335,RMDF!BI335,RMDF!BP335,RMDF!BW335,RMDF!CD335,RMDF!CK335,RMDF!CR335,RMDF!CY335,RMDF!DF335,RMDF!DM335,RMDF!DT335,RMDF!EA335), RMDF!EH335=ROUND(RMDF!EH335,4))</f>
        <v>1</v>
      </c>
      <c r="EF335" s="317">
        <f>RMDF!EF335</f>
        <v>0</v>
      </c>
      <c r="EG335" s="318" t="str">
        <f>IF(EF335=0,"",_xlfn.XLOOKUP(EF335,StatePicklist!$1:$1,StatePicklist!$3:$3,"NA",0))</f>
        <v/>
      </c>
      <c r="EH335" s="297" t="str">
        <f ca="1">IF(RMDF!EG335="", "", IF(ISNUMBER(MATCH(RMDF!EG335, INDIRECT(EG335), 0)), "OK", "Invalid"))</f>
        <v/>
      </c>
      <c r="EI335" s="281"/>
      <c r="EJ335" s="281"/>
      <c r="EK335" s="281"/>
      <c r="EL335" s="281" t="b">
        <f>AND(RMDF!EO335&gt;=0, RMDF!EO335&lt;=1-SUM(RMDF!Z335,RMDF!AG335,RMDF!AN335,RMDF!AU335,RMDF!BB335,RMDF!BI335,RMDF!BP335,RMDF!BW335,RMDF!CD335,RMDF!CK335,RMDF!CR335,RMDF!CY335,RMDF!DF335,RMDF!DM335,RMDF!DT335,RMDF!EA335,RMDF!EH335), RMDF!EO335=ROUND(RMDF!EO335,4))</f>
        <v>1</v>
      </c>
      <c r="EM335" s="317">
        <f>RMDF!EM335</f>
        <v>0</v>
      </c>
      <c r="EN335" s="318" t="str">
        <f>IF(EM335=0,"",_xlfn.XLOOKUP(EM335,StatePicklist!$1:$1,StatePicklist!$3:$3,"NA",0))</f>
        <v/>
      </c>
      <c r="EO335" s="297" t="str">
        <f ca="1">IF(RMDF!EN335="", "", IF(ISNUMBER(MATCH(RMDF!EN335, INDIRECT(EN335), 0)), "OK", "Invalid"))</f>
        <v/>
      </c>
      <c r="EP335" s="281"/>
      <c r="EQ335" s="281"/>
      <c r="ER335" s="281"/>
      <c r="ES335" s="281" t="b">
        <f>AND(RMDF!EV335&gt;=0, RMDF!EV335&lt;=1-SUM(RMDF!Z335,RMDF!AG335,RMDF!AN335,RMDF!AU335,RMDF!BB335,RMDF!BI335,RMDF!BP335,RMDF!BW335,RMDF!CD335,RMDF!CK335,RMDF!CR335,RMDF!CY335,RMDF!DF335,RMDF!DM335,RMDF!DT335,RMDF!EA335,RMDF!EH335,RMDF!EO335), RMDF!EV335=ROUND(RMDF!EV335,4))</f>
        <v>1</v>
      </c>
      <c r="ET335" s="317">
        <f>RMDF!ET335</f>
        <v>0</v>
      </c>
      <c r="EU335" s="318" t="str">
        <f>IF(ET335=0,"",_xlfn.XLOOKUP(ET335,StatePicklist!$1:$1,StatePicklist!$3:$3,"NA",0))</f>
        <v/>
      </c>
      <c r="EV335" s="297" t="str">
        <f ca="1">IF(RMDF!EU335="", "", IF(ISNUMBER(MATCH(RMDF!EU335, INDIRECT(EU335), 0)), "OK", "Invalid"))</f>
        <v/>
      </c>
      <c r="EW335" s="281"/>
      <c r="EX335" s="281"/>
      <c r="EY335" s="281"/>
      <c r="EZ335" s="281" t="b">
        <f>AND(RMDF!FC335&gt;=0, RMDF!FC335&lt;=1-SUM(RMDF!Z335,RMDF!AG335,RMDF!AN335,RMDF!AU335,RMDF!BB335,RMDF!BI335,RMDF!BP335,RMDF!BW335,RMDF!CD335,RMDF!CK335,RMDF!CR335,RMDF!CY335,RMDF!DF335,RMDF!DM335,RMDF!DT335,RMDF!EA335,RMDF!EH335,RMDF!EO335,RMDF!EV335), RMDF!FC335=ROUND(RMDF!FC335,4))</f>
        <v>1</v>
      </c>
      <c r="FA335" s="317">
        <f>RMDF!FA335</f>
        <v>0</v>
      </c>
      <c r="FB335" s="318" t="str">
        <f>IF(FA335=0,"",_xlfn.XLOOKUP(FA335,StatePicklist!$1:$1,StatePicklist!$3:$3,"NA",0))</f>
        <v/>
      </c>
      <c r="FC335" s="297" t="str">
        <f ca="1">IF(RMDF!FB335="", "", IF(ISNUMBER(MATCH(RMDF!FB335, INDIRECT(FB335), 0)), "OK", "Invalid"))</f>
        <v/>
      </c>
    </row>
    <row r="336" spans="1:159" s="205" customFormat="1" ht="39.9" customHeight="1" x14ac:dyDescent="0.25">
      <c r="A336" s="206"/>
      <c r="B336" s="196"/>
      <c r="C336" s="197"/>
      <c r="D336" s="198"/>
      <c r="E336" s="199"/>
      <c r="F336" s="200"/>
      <c r="G336" s="201"/>
      <c r="H336" s="292"/>
      <c r="I336" s="305">
        <f>RMDF!I336</f>
        <v>0</v>
      </c>
      <c r="J336" s="305" t="str">
        <f>IF(I336=ProductCode!$B$30,"PDReclPost",IF(OR(I336=ProductCode!$C$30,I336=ProductCode!$E$30,I336=ProductCode!$G$30),"PDPreCon",IF(OR(I336=ProductCode!$D$30,I336=ProductCode!$F$30),"PDNotReclPost","")))</f>
        <v/>
      </c>
      <c r="K336" s="305" t="str">
        <f t="shared" si="21"/>
        <v/>
      </c>
      <c r="L336" s="289"/>
      <c r="M336" s="305" t="str">
        <f t="shared" si="21"/>
        <v/>
      </c>
      <c r="N336" s="289" t="b">
        <f>AND(RMDF!N336&gt;=0, RMDF!N336&lt;=1-RMDF!L336, RMDF!N336=ROUND(RMDF!N336,4))</f>
        <v>1</v>
      </c>
      <c r="O336" s="286" t="str">
        <f>IF(P336="","",IF(I336="","",IF(LEFT(I336,13)="Reclaimed pos",RawMaterialCode!$E$569,RawMaterialCode!$E$568)))</f>
        <v>Reclaimed pre-consumer mixed fibers (RM0578)</v>
      </c>
      <c r="P336" s="295">
        <f t="shared" si="22"/>
        <v>1</v>
      </c>
      <c r="Q336" s="202"/>
      <c r="R336" s="203"/>
      <c r="S336" s="204" t="str">
        <f t="shared" si="23"/>
        <v/>
      </c>
      <c r="T336" s="281"/>
      <c r="U336" s="281"/>
      <c r="V336" s="281"/>
      <c r="W336" s="281"/>
      <c r="X336" s="317">
        <f>RMDF!X336</f>
        <v>0</v>
      </c>
      <c r="Y336" s="318" t="str">
        <f>IF(X336=0,"",_xlfn.XLOOKUP(X336,StatePicklist!$1:$1,StatePicklist!$3:$3,"NA",0))</f>
        <v/>
      </c>
      <c r="Z336" s="297" t="str">
        <f ca="1">IF(RMDF!Y336="", "", IF(ISNUMBER(MATCH(RMDF!Y336, INDIRECT(Y336), 0)), "OK", "Invalid"))</f>
        <v/>
      </c>
      <c r="AA336" s="281"/>
      <c r="AB336" s="281"/>
      <c r="AC336" s="281"/>
      <c r="AD336" s="281" t="b">
        <f>AND(RMDF!AG336&gt;=0, RMDF!AG336&lt;=1-RMDF!Z336, RMDF!AG336=ROUND(RMDF!AG336,4))</f>
        <v>1</v>
      </c>
      <c r="AE336" s="317">
        <f>RMDF!AE336</f>
        <v>0</v>
      </c>
      <c r="AF336" s="318" t="str">
        <f>IF(AE336=0,"",_xlfn.XLOOKUP(AE336,StatePicklist!$1:$1,StatePicklist!$3:$3,"NA",0))</f>
        <v/>
      </c>
      <c r="AG336" s="297" t="str">
        <f ca="1">IF(RMDF!AF336="", "", IF(ISNUMBER(MATCH(RMDF!AF336, INDIRECT(AF336), 0)), "OK", "Invalid"))</f>
        <v/>
      </c>
      <c r="AH336" s="281"/>
      <c r="AI336" s="281"/>
      <c r="AJ336" s="281"/>
      <c r="AK336" s="281" t="b">
        <f>AND(RMDF!AN336&gt;=0, RMDF!AN336&lt;=1-SUM(RMDF!Z336,RMDF!AG336), RMDF!AN336=ROUND(RMDF!AN336,4))</f>
        <v>1</v>
      </c>
      <c r="AL336" s="317">
        <f>RMDF!AL336</f>
        <v>0</v>
      </c>
      <c r="AM336" s="318" t="str">
        <f>IF(AL336=0,"",_xlfn.XLOOKUP(AL336,StatePicklist!$1:$1,StatePicklist!$3:$3,"NA",0))</f>
        <v/>
      </c>
      <c r="AN336" s="297" t="str">
        <f ca="1">IF(RMDF!AM336="", "", IF(ISNUMBER(MATCH(RMDF!AM336, INDIRECT(AM336), 0)), "OK", "Invalid"))</f>
        <v/>
      </c>
      <c r="AO336" s="281"/>
      <c r="AP336" s="281"/>
      <c r="AQ336" s="281"/>
      <c r="AR336" s="281" t="b">
        <f>AND(RMDF!AU336&gt;=0, RMDF!AU336&lt;=1-SUM(RMDF!Z336,RMDF!AG336,RMDF!AN336), RMDF!AU336=ROUND(RMDF!AU336,4))</f>
        <v>1</v>
      </c>
      <c r="AS336" s="317">
        <f>RMDF!AS336</f>
        <v>0</v>
      </c>
      <c r="AT336" s="318" t="str">
        <f>IF(AS336=0,"",_xlfn.XLOOKUP(AS336,StatePicklist!$1:$1,StatePicklist!$3:$3,"NA",0))</f>
        <v/>
      </c>
      <c r="AU336" s="297" t="str">
        <f ca="1">IF(RMDF!AT336="", "", IF(ISNUMBER(MATCH(RMDF!AT336, INDIRECT(AT336), 0)), "OK", "Invalid"))</f>
        <v/>
      </c>
      <c r="AV336" s="281"/>
      <c r="AW336" s="281"/>
      <c r="AX336" s="281"/>
      <c r="AY336" s="281" t="b">
        <f>AND(RMDF!BB336&gt;=0, RMDF!BB336&lt;=1-SUM(RMDF!Z336,RMDF!AG336,RMDF!AN336,RMDF!AU336), RMDF!BB336=ROUND(RMDF!BB336,4))</f>
        <v>1</v>
      </c>
      <c r="AZ336" s="317">
        <f>RMDF!AZ336</f>
        <v>0</v>
      </c>
      <c r="BA336" s="318" t="str">
        <f>IF(AZ336=0,"",_xlfn.XLOOKUP(AZ336,StatePicklist!$1:$1,StatePicklist!$3:$3,"NA",0))</f>
        <v/>
      </c>
      <c r="BB336" s="297" t="str">
        <f ca="1">IF(RMDF!BA336="", "", IF(ISNUMBER(MATCH(RMDF!BA336, INDIRECT(BA336), 0)), "OK", "Invalid"))</f>
        <v/>
      </c>
      <c r="BC336" s="281"/>
      <c r="BD336" s="281"/>
      <c r="BE336" s="281"/>
      <c r="BF336" s="281" t="b">
        <f>AND(RMDF!BI336&gt;=0, RMDF!BI336&lt;=1-SUM(RMDF!Z336,RMDF!AG336,RMDF!AN336,RMDF!AU336,RMDF!BB336), RMDF!BI336=ROUND(RMDF!BI336,4))</f>
        <v>1</v>
      </c>
      <c r="BG336" s="317">
        <f>RMDF!BG336</f>
        <v>0</v>
      </c>
      <c r="BH336" s="318" t="str">
        <f>IF(BG336=0,"",_xlfn.XLOOKUP(BG336,StatePicklist!$1:$1,StatePicklist!$3:$3,"NA",0))</f>
        <v/>
      </c>
      <c r="BI336" s="297" t="str">
        <f ca="1">IF(RMDF!BH336="", "", IF(ISNUMBER(MATCH(RMDF!BH336, INDIRECT(BH336), 0)), "OK", "Invalid"))</f>
        <v/>
      </c>
      <c r="BJ336" s="281"/>
      <c r="BK336" s="281"/>
      <c r="BL336" s="281"/>
      <c r="BM336" s="281" t="b">
        <f>AND(RMDF!BP336&gt;=0, RMDF!BP336&lt;=1-SUM(RMDF!Z336,RMDF!AG336,RMDF!AN336,RMDF!AU336,RMDF!BB336,RMDF!BI336), RMDF!BP336=ROUND(RMDF!BP336,4))</f>
        <v>1</v>
      </c>
      <c r="BN336" s="317">
        <f>RMDF!BN336</f>
        <v>0</v>
      </c>
      <c r="BO336" s="318" t="str">
        <f>IF(BN336=0,"",_xlfn.XLOOKUP(BN336,StatePicklist!$1:$1,StatePicklist!$3:$3,"NA",0))</f>
        <v/>
      </c>
      <c r="BP336" s="297" t="str">
        <f ca="1">IF(RMDF!BO336="", "", IF(ISNUMBER(MATCH(RMDF!BO336, INDIRECT(BO336), 0)), "OK", "Invalid"))</f>
        <v/>
      </c>
      <c r="BQ336" s="281"/>
      <c r="BR336" s="281"/>
      <c r="BS336" s="281"/>
      <c r="BT336" s="281" t="b">
        <f>AND(RMDF!BW336&gt;=0, RMDF!BW336&lt;=1-SUM(RMDF!Z336,RMDF!AG336,RMDF!AN336,RMDF!AU336,RMDF!BB336,RMDF!BI336,RMDF!BP336), RMDF!BW336=ROUND(RMDF!BW336,4))</f>
        <v>1</v>
      </c>
      <c r="BU336" s="317">
        <f>RMDF!BU336</f>
        <v>0</v>
      </c>
      <c r="BV336" s="318" t="str">
        <f>IF(BU336=0,"",_xlfn.XLOOKUP(BU336,StatePicklist!$1:$1,StatePicklist!$3:$3,"NA",0))</f>
        <v/>
      </c>
      <c r="BW336" s="297" t="str">
        <f ca="1">IF(RMDF!BV336="", "", IF(ISNUMBER(MATCH(RMDF!BV336, INDIRECT(BV336), 0)), "OK", "Invalid"))</f>
        <v/>
      </c>
      <c r="BX336" s="281"/>
      <c r="BY336" s="281"/>
      <c r="BZ336" s="281"/>
      <c r="CA336" s="281" t="b">
        <f>AND(RMDF!CD336&gt;=0, RMDF!CD336&lt;=1-SUM(RMDF!Z336,RMDF!AG336,RMDF!AN336,RMDF!AU336,RMDF!BB336,RMDF!BI336,RMDF!BP336,RMDF!BW336), RMDF!CD336=ROUND(RMDF!CD336,4))</f>
        <v>1</v>
      </c>
      <c r="CB336" s="317">
        <f>RMDF!CB336</f>
        <v>0</v>
      </c>
      <c r="CC336" s="318" t="str">
        <f>IF(CB336=0,"",_xlfn.XLOOKUP(CB336,StatePicklist!$1:$1,StatePicklist!$3:$3,"NA",0))</f>
        <v/>
      </c>
      <c r="CD336" s="297" t="str">
        <f ca="1">IF(RMDF!CC336="", "", IF(ISNUMBER(MATCH(RMDF!CC336, INDIRECT(CC336), 0)), "OK", "Invalid"))</f>
        <v/>
      </c>
      <c r="CE336" s="281"/>
      <c r="CF336" s="281"/>
      <c r="CG336" s="281"/>
      <c r="CH336" s="281" t="b">
        <f>AND(RMDF!CK336&gt;=0, RMDF!CK336&lt;=1-SUM(RMDF!Z336,RMDF!AG336,RMDF!AN336,RMDF!AU336,RMDF!BB336,RMDF!BI336,RMDF!BP336,RMDF!BW336,RMDF!CD336), RMDF!CK336=ROUND(RMDF!CK336,4))</f>
        <v>1</v>
      </c>
      <c r="CI336" s="317">
        <f>RMDF!CI336</f>
        <v>0</v>
      </c>
      <c r="CJ336" s="318" t="str">
        <f>IF(CI336=0,"",_xlfn.XLOOKUP(CI336,StatePicklist!$1:$1,StatePicklist!$3:$3,"NA",0))</f>
        <v/>
      </c>
      <c r="CK336" s="297" t="str">
        <f ca="1">IF(RMDF!CJ336="", "", IF(ISNUMBER(MATCH(RMDF!CJ336, INDIRECT(CJ336), 0)), "OK", "Invalid"))</f>
        <v/>
      </c>
      <c r="CL336" s="281"/>
      <c r="CM336" s="281"/>
      <c r="CN336" s="281"/>
      <c r="CO336" s="281" t="b">
        <f>AND(RMDF!CR336&gt;=0, RMDF!CR336&lt;=1-SUM(RMDF!Z336,RMDF!AG336,RMDF!AN336,RMDF!AU336,RMDF!BB336,RMDF!BI336,RMDF!BP336,RMDF!BW336,RMDF!CD336,RMDF!CK336), RMDF!CR336=ROUND(RMDF!CR336,4))</f>
        <v>1</v>
      </c>
      <c r="CP336" s="317">
        <f>RMDF!CP336</f>
        <v>0</v>
      </c>
      <c r="CQ336" s="318" t="str">
        <f>IF(CP336=0,"",_xlfn.XLOOKUP(CP336,StatePicklist!$1:$1,StatePicklist!$3:$3,"NA",0))</f>
        <v/>
      </c>
      <c r="CR336" s="297" t="str">
        <f ca="1">IF(RMDF!CQ336="", "", IF(ISNUMBER(MATCH(RMDF!CQ336, INDIRECT(CQ336), 0)), "OK", "Invalid"))</f>
        <v/>
      </c>
      <c r="CS336" s="281"/>
      <c r="CT336" s="281"/>
      <c r="CU336" s="281"/>
      <c r="CV336" s="281" t="b">
        <f>AND(RMDF!CY336&gt;=0, RMDF!CY336&lt;=1-SUM(RMDF!Z336,RMDF!AG336,RMDF!AN336,RMDF!AU336,RMDF!BB336,RMDF!BI336,RMDF!BP336,RMDF!BW336,RMDF!CD336,RMDF!CK336,RMDF!CR336), RMDF!CY336=ROUND(RMDF!CY336,4))</f>
        <v>1</v>
      </c>
      <c r="CW336" s="317">
        <f>RMDF!CW336</f>
        <v>0</v>
      </c>
      <c r="CX336" s="318" t="str">
        <f>IF(CW336=0,"",_xlfn.XLOOKUP(CW336,StatePicklist!$1:$1,StatePicklist!$3:$3,"NA",0))</f>
        <v/>
      </c>
      <c r="CY336" s="297" t="str">
        <f ca="1">IF(RMDF!CX336="", "", IF(ISNUMBER(MATCH(RMDF!CX336, INDIRECT(CX336), 0)), "OK", "Invalid"))</f>
        <v/>
      </c>
      <c r="CZ336" s="281"/>
      <c r="DA336" s="281"/>
      <c r="DB336" s="281"/>
      <c r="DC336" s="281" t="b">
        <f>AND(RMDF!DF336&gt;=0, RMDF!DF336&lt;=1-SUM(RMDF!Z336,RMDF!AG336,RMDF!AN336,RMDF!AU336,RMDF!BB336,RMDF!BI336,RMDF!BP336,RMDF!BW336,RMDF!CD336,RMDF!CK336,RMDF!CR336,RMDF!CY336), RMDF!DF336=ROUND(RMDF!DF336,4))</f>
        <v>1</v>
      </c>
      <c r="DD336" s="317">
        <f>RMDF!DD336</f>
        <v>0</v>
      </c>
      <c r="DE336" s="318" t="str">
        <f>IF(DD336=0,"",_xlfn.XLOOKUP(DD336,StatePicklist!$1:$1,StatePicklist!$3:$3,"NA",0))</f>
        <v/>
      </c>
      <c r="DF336" s="297" t="str">
        <f ca="1">IF(RMDF!DE336="", "", IF(ISNUMBER(MATCH(RMDF!DE336, INDIRECT(DE336), 0)), "OK", "Invalid"))</f>
        <v/>
      </c>
      <c r="DG336" s="281"/>
      <c r="DH336" s="281"/>
      <c r="DI336" s="281"/>
      <c r="DJ336" s="281" t="b">
        <f>AND(RMDF!DM336&gt;=0, RMDF!DM336&lt;=1-SUM(RMDF!Z336,RMDF!AG336,RMDF!AN336,RMDF!AU336,RMDF!BB336,RMDF!BI336,RMDF!BP336,RMDF!BW336,RMDF!CD336,RMDF!CK336,RMDF!CR336,RMDF!CY336,RMDF!DF336), RMDF!DM336=ROUND(RMDF!DM336,4))</f>
        <v>1</v>
      </c>
      <c r="DK336" s="317">
        <f>RMDF!DK336</f>
        <v>0</v>
      </c>
      <c r="DL336" s="318" t="str">
        <f>IF(DK336=0,"",_xlfn.XLOOKUP(DK336,StatePicklist!$1:$1,StatePicklist!$3:$3,"NA",0))</f>
        <v/>
      </c>
      <c r="DM336" s="297" t="str">
        <f ca="1">IF(RMDF!DL336="", "", IF(ISNUMBER(MATCH(RMDF!DL336, INDIRECT(DL336), 0)), "OK", "Invalid"))</f>
        <v/>
      </c>
      <c r="DN336" s="281"/>
      <c r="DO336" s="281"/>
      <c r="DP336" s="281"/>
      <c r="DQ336" s="281" t="b">
        <f>AND(RMDF!DT336&gt;=0, RMDF!DT336&lt;=1-SUM(RMDF!Z336,RMDF!AG336,RMDF!AN336,RMDF!AU336,RMDF!BB336,RMDF!BI336,RMDF!BP336,RMDF!BW336,RMDF!CD336,RMDF!CK336,RMDF!CR336,RMDF!CY336,RMDF!DF336,RMDF!DM336), RMDF!DT336=ROUND(RMDF!DT336,4))</f>
        <v>1</v>
      </c>
      <c r="DR336" s="317">
        <f>RMDF!DR336</f>
        <v>0</v>
      </c>
      <c r="DS336" s="318" t="str">
        <f>IF(DR336=0,"",_xlfn.XLOOKUP(DR336,StatePicklist!$1:$1,StatePicklist!$3:$3,"NA",0))</f>
        <v/>
      </c>
      <c r="DT336" s="297" t="str">
        <f ca="1">IF(RMDF!DS336="", "", IF(ISNUMBER(MATCH(RMDF!DS336, INDIRECT(DS336), 0)), "OK", "Invalid"))</f>
        <v/>
      </c>
      <c r="DU336" s="281"/>
      <c r="DV336" s="281"/>
      <c r="DW336" s="281"/>
      <c r="DX336" s="281" t="b">
        <f>AND(RMDF!EA336&gt;=0, RMDF!EA336&lt;=1-SUM(RMDF!Z336,RMDF!AG336,RMDF!AN336,RMDF!AU336,RMDF!BB336,RMDF!BI336,RMDF!BP336,RMDF!BW336,RMDF!CD336,RMDF!CK336,RMDF!CR336,RMDF!CY336,RMDF!DF336,RMDF!DM336,RMDF!DT336), RMDF!EA336=ROUND(RMDF!EA336,4))</f>
        <v>1</v>
      </c>
      <c r="DY336" s="317">
        <f>RMDF!DY336</f>
        <v>0</v>
      </c>
      <c r="DZ336" s="318" t="str">
        <f>IF(DY336=0,"",_xlfn.XLOOKUP(DY336,StatePicklist!$1:$1,StatePicklist!$3:$3,"NA",0))</f>
        <v/>
      </c>
      <c r="EA336" s="297" t="str">
        <f ca="1">IF(RMDF!DZ336="", "", IF(ISNUMBER(MATCH(RMDF!DZ336, INDIRECT(DZ336), 0)), "OK", "Invalid"))</f>
        <v/>
      </c>
      <c r="EB336" s="281"/>
      <c r="EC336" s="281"/>
      <c r="ED336" s="281"/>
      <c r="EE336" s="281" t="b">
        <f>AND(RMDF!EH336&gt;=0, RMDF!EH336&lt;=1-SUM(RMDF!Z336,RMDF!AG336,RMDF!AN336,RMDF!AU336,RMDF!BB336,RMDF!BI336,RMDF!BP336,RMDF!BW336,RMDF!CD336,RMDF!CK336,RMDF!CR336,RMDF!CY336,RMDF!DF336,RMDF!DM336,RMDF!DT336,RMDF!EA336), RMDF!EH336=ROUND(RMDF!EH336,4))</f>
        <v>1</v>
      </c>
      <c r="EF336" s="317">
        <f>RMDF!EF336</f>
        <v>0</v>
      </c>
      <c r="EG336" s="318" t="str">
        <f>IF(EF336=0,"",_xlfn.XLOOKUP(EF336,StatePicklist!$1:$1,StatePicklist!$3:$3,"NA",0))</f>
        <v/>
      </c>
      <c r="EH336" s="297" t="str">
        <f ca="1">IF(RMDF!EG336="", "", IF(ISNUMBER(MATCH(RMDF!EG336, INDIRECT(EG336), 0)), "OK", "Invalid"))</f>
        <v/>
      </c>
      <c r="EI336" s="281"/>
      <c r="EJ336" s="281"/>
      <c r="EK336" s="281"/>
      <c r="EL336" s="281" t="b">
        <f>AND(RMDF!EO336&gt;=0, RMDF!EO336&lt;=1-SUM(RMDF!Z336,RMDF!AG336,RMDF!AN336,RMDF!AU336,RMDF!BB336,RMDF!BI336,RMDF!BP336,RMDF!BW336,RMDF!CD336,RMDF!CK336,RMDF!CR336,RMDF!CY336,RMDF!DF336,RMDF!DM336,RMDF!DT336,RMDF!EA336,RMDF!EH336), RMDF!EO336=ROUND(RMDF!EO336,4))</f>
        <v>1</v>
      </c>
      <c r="EM336" s="317">
        <f>RMDF!EM336</f>
        <v>0</v>
      </c>
      <c r="EN336" s="318" t="str">
        <f>IF(EM336=0,"",_xlfn.XLOOKUP(EM336,StatePicklist!$1:$1,StatePicklist!$3:$3,"NA",0))</f>
        <v/>
      </c>
      <c r="EO336" s="297" t="str">
        <f ca="1">IF(RMDF!EN336="", "", IF(ISNUMBER(MATCH(RMDF!EN336, INDIRECT(EN336), 0)), "OK", "Invalid"))</f>
        <v/>
      </c>
      <c r="EP336" s="281"/>
      <c r="EQ336" s="281"/>
      <c r="ER336" s="281"/>
      <c r="ES336" s="281" t="b">
        <f>AND(RMDF!EV336&gt;=0, RMDF!EV336&lt;=1-SUM(RMDF!Z336,RMDF!AG336,RMDF!AN336,RMDF!AU336,RMDF!BB336,RMDF!BI336,RMDF!BP336,RMDF!BW336,RMDF!CD336,RMDF!CK336,RMDF!CR336,RMDF!CY336,RMDF!DF336,RMDF!DM336,RMDF!DT336,RMDF!EA336,RMDF!EH336,RMDF!EO336), RMDF!EV336=ROUND(RMDF!EV336,4))</f>
        <v>1</v>
      </c>
      <c r="ET336" s="317">
        <f>RMDF!ET336</f>
        <v>0</v>
      </c>
      <c r="EU336" s="318" t="str">
        <f>IF(ET336=0,"",_xlfn.XLOOKUP(ET336,StatePicklist!$1:$1,StatePicklist!$3:$3,"NA",0))</f>
        <v/>
      </c>
      <c r="EV336" s="297" t="str">
        <f ca="1">IF(RMDF!EU336="", "", IF(ISNUMBER(MATCH(RMDF!EU336, INDIRECT(EU336), 0)), "OK", "Invalid"))</f>
        <v/>
      </c>
      <c r="EW336" s="281"/>
      <c r="EX336" s="281"/>
      <c r="EY336" s="281"/>
      <c r="EZ336" s="281" t="b">
        <f>AND(RMDF!FC336&gt;=0, RMDF!FC336&lt;=1-SUM(RMDF!Z336,RMDF!AG336,RMDF!AN336,RMDF!AU336,RMDF!BB336,RMDF!BI336,RMDF!BP336,RMDF!BW336,RMDF!CD336,RMDF!CK336,RMDF!CR336,RMDF!CY336,RMDF!DF336,RMDF!DM336,RMDF!DT336,RMDF!EA336,RMDF!EH336,RMDF!EO336,RMDF!EV336), RMDF!FC336=ROUND(RMDF!FC336,4))</f>
        <v>1</v>
      </c>
      <c r="FA336" s="317">
        <f>RMDF!FA336</f>
        <v>0</v>
      </c>
      <c r="FB336" s="318" t="str">
        <f>IF(FA336=0,"",_xlfn.XLOOKUP(FA336,StatePicklist!$1:$1,StatePicklist!$3:$3,"NA",0))</f>
        <v/>
      </c>
      <c r="FC336" s="297" t="str">
        <f ca="1">IF(RMDF!FB336="", "", IF(ISNUMBER(MATCH(RMDF!FB336, INDIRECT(FB336), 0)), "OK", "Invalid"))</f>
        <v/>
      </c>
    </row>
    <row r="337" spans="1:159" s="205" customFormat="1" ht="39.9" customHeight="1" x14ac:dyDescent="0.25">
      <c r="A337" s="206"/>
      <c r="B337" s="196"/>
      <c r="C337" s="197"/>
      <c r="D337" s="198"/>
      <c r="E337" s="199"/>
      <c r="F337" s="200"/>
      <c r="G337" s="201"/>
      <c r="H337" s="292"/>
      <c r="I337" s="305">
        <f>RMDF!I337</f>
        <v>0</v>
      </c>
      <c r="J337" s="305" t="str">
        <f>IF(I337=ProductCode!$B$30,"PDReclPost",IF(OR(I337=ProductCode!$C$30,I337=ProductCode!$E$30,I337=ProductCode!$G$30),"PDPreCon",IF(OR(I337=ProductCode!$D$30,I337=ProductCode!$F$30),"PDNotReclPost","")))</f>
        <v/>
      </c>
      <c r="K337" s="305" t="str">
        <f t="shared" si="21"/>
        <v/>
      </c>
      <c r="L337" s="289"/>
      <c r="M337" s="305" t="str">
        <f t="shared" si="21"/>
        <v/>
      </c>
      <c r="N337" s="289" t="b">
        <f>AND(RMDF!N337&gt;=0, RMDF!N337&lt;=1-RMDF!L337, RMDF!N337=ROUND(RMDF!N337,4))</f>
        <v>1</v>
      </c>
      <c r="O337" s="286" t="str">
        <f>IF(P337="","",IF(I337="","",IF(LEFT(I337,13)="Reclaimed pos",RawMaterialCode!$E$569,RawMaterialCode!$E$568)))</f>
        <v>Reclaimed pre-consumer mixed fibers (RM0578)</v>
      </c>
      <c r="P337" s="295">
        <f t="shared" si="22"/>
        <v>1</v>
      </c>
      <c r="Q337" s="202"/>
      <c r="R337" s="203"/>
      <c r="S337" s="204" t="str">
        <f t="shared" si="23"/>
        <v/>
      </c>
      <c r="T337" s="281"/>
      <c r="U337" s="281"/>
      <c r="V337" s="281"/>
      <c r="W337" s="281"/>
      <c r="X337" s="317">
        <f>RMDF!X337</f>
        <v>0</v>
      </c>
      <c r="Y337" s="318" t="str">
        <f>IF(X337=0,"",_xlfn.XLOOKUP(X337,StatePicklist!$1:$1,StatePicklist!$3:$3,"NA",0))</f>
        <v/>
      </c>
      <c r="Z337" s="297" t="str">
        <f ca="1">IF(RMDF!Y337="", "", IF(ISNUMBER(MATCH(RMDF!Y337, INDIRECT(Y337), 0)), "OK", "Invalid"))</f>
        <v/>
      </c>
      <c r="AA337" s="281"/>
      <c r="AB337" s="281"/>
      <c r="AC337" s="281"/>
      <c r="AD337" s="281" t="b">
        <f>AND(RMDF!AG337&gt;=0, RMDF!AG337&lt;=1-RMDF!Z337, RMDF!AG337=ROUND(RMDF!AG337,4))</f>
        <v>1</v>
      </c>
      <c r="AE337" s="317">
        <f>RMDF!AE337</f>
        <v>0</v>
      </c>
      <c r="AF337" s="318" t="str">
        <f>IF(AE337=0,"",_xlfn.XLOOKUP(AE337,StatePicklist!$1:$1,StatePicklist!$3:$3,"NA",0))</f>
        <v/>
      </c>
      <c r="AG337" s="297" t="str">
        <f ca="1">IF(RMDF!AF337="", "", IF(ISNUMBER(MATCH(RMDF!AF337, INDIRECT(AF337), 0)), "OK", "Invalid"))</f>
        <v/>
      </c>
      <c r="AH337" s="281"/>
      <c r="AI337" s="281"/>
      <c r="AJ337" s="281"/>
      <c r="AK337" s="281" t="b">
        <f>AND(RMDF!AN337&gt;=0, RMDF!AN337&lt;=1-SUM(RMDF!Z337,RMDF!AG337), RMDF!AN337=ROUND(RMDF!AN337,4))</f>
        <v>1</v>
      </c>
      <c r="AL337" s="317">
        <f>RMDF!AL337</f>
        <v>0</v>
      </c>
      <c r="AM337" s="318" t="str">
        <f>IF(AL337=0,"",_xlfn.XLOOKUP(AL337,StatePicklist!$1:$1,StatePicklist!$3:$3,"NA",0))</f>
        <v/>
      </c>
      <c r="AN337" s="297" t="str">
        <f ca="1">IF(RMDF!AM337="", "", IF(ISNUMBER(MATCH(RMDF!AM337, INDIRECT(AM337), 0)), "OK", "Invalid"))</f>
        <v/>
      </c>
      <c r="AO337" s="281"/>
      <c r="AP337" s="281"/>
      <c r="AQ337" s="281"/>
      <c r="AR337" s="281" t="b">
        <f>AND(RMDF!AU337&gt;=0, RMDF!AU337&lt;=1-SUM(RMDF!Z337,RMDF!AG337,RMDF!AN337), RMDF!AU337=ROUND(RMDF!AU337,4))</f>
        <v>1</v>
      </c>
      <c r="AS337" s="317">
        <f>RMDF!AS337</f>
        <v>0</v>
      </c>
      <c r="AT337" s="318" t="str">
        <f>IF(AS337=0,"",_xlfn.XLOOKUP(AS337,StatePicklist!$1:$1,StatePicklist!$3:$3,"NA",0))</f>
        <v/>
      </c>
      <c r="AU337" s="297" t="str">
        <f ca="1">IF(RMDF!AT337="", "", IF(ISNUMBER(MATCH(RMDF!AT337, INDIRECT(AT337), 0)), "OK", "Invalid"))</f>
        <v/>
      </c>
      <c r="AV337" s="281"/>
      <c r="AW337" s="281"/>
      <c r="AX337" s="281"/>
      <c r="AY337" s="281" t="b">
        <f>AND(RMDF!BB337&gt;=0, RMDF!BB337&lt;=1-SUM(RMDF!Z337,RMDF!AG337,RMDF!AN337,RMDF!AU337), RMDF!BB337=ROUND(RMDF!BB337,4))</f>
        <v>1</v>
      </c>
      <c r="AZ337" s="317">
        <f>RMDF!AZ337</f>
        <v>0</v>
      </c>
      <c r="BA337" s="318" t="str">
        <f>IF(AZ337=0,"",_xlfn.XLOOKUP(AZ337,StatePicklist!$1:$1,StatePicklist!$3:$3,"NA",0))</f>
        <v/>
      </c>
      <c r="BB337" s="297" t="str">
        <f ca="1">IF(RMDF!BA337="", "", IF(ISNUMBER(MATCH(RMDF!BA337, INDIRECT(BA337), 0)), "OK", "Invalid"))</f>
        <v/>
      </c>
      <c r="BC337" s="281"/>
      <c r="BD337" s="281"/>
      <c r="BE337" s="281"/>
      <c r="BF337" s="281" t="b">
        <f>AND(RMDF!BI337&gt;=0, RMDF!BI337&lt;=1-SUM(RMDF!Z337,RMDF!AG337,RMDF!AN337,RMDF!AU337,RMDF!BB337), RMDF!BI337=ROUND(RMDF!BI337,4))</f>
        <v>1</v>
      </c>
      <c r="BG337" s="317">
        <f>RMDF!BG337</f>
        <v>0</v>
      </c>
      <c r="BH337" s="318" t="str">
        <f>IF(BG337=0,"",_xlfn.XLOOKUP(BG337,StatePicklist!$1:$1,StatePicklist!$3:$3,"NA",0))</f>
        <v/>
      </c>
      <c r="BI337" s="297" t="str">
        <f ca="1">IF(RMDF!BH337="", "", IF(ISNUMBER(MATCH(RMDF!BH337, INDIRECT(BH337), 0)), "OK", "Invalid"))</f>
        <v/>
      </c>
      <c r="BJ337" s="281"/>
      <c r="BK337" s="281"/>
      <c r="BL337" s="281"/>
      <c r="BM337" s="281" t="b">
        <f>AND(RMDF!BP337&gt;=0, RMDF!BP337&lt;=1-SUM(RMDF!Z337,RMDF!AG337,RMDF!AN337,RMDF!AU337,RMDF!BB337,RMDF!BI337), RMDF!BP337=ROUND(RMDF!BP337,4))</f>
        <v>1</v>
      </c>
      <c r="BN337" s="317">
        <f>RMDF!BN337</f>
        <v>0</v>
      </c>
      <c r="BO337" s="318" t="str">
        <f>IF(BN337=0,"",_xlfn.XLOOKUP(BN337,StatePicklist!$1:$1,StatePicklist!$3:$3,"NA",0))</f>
        <v/>
      </c>
      <c r="BP337" s="297" t="str">
        <f ca="1">IF(RMDF!BO337="", "", IF(ISNUMBER(MATCH(RMDF!BO337, INDIRECT(BO337), 0)), "OK", "Invalid"))</f>
        <v/>
      </c>
      <c r="BQ337" s="281"/>
      <c r="BR337" s="281"/>
      <c r="BS337" s="281"/>
      <c r="BT337" s="281" t="b">
        <f>AND(RMDF!BW337&gt;=0, RMDF!BW337&lt;=1-SUM(RMDF!Z337,RMDF!AG337,RMDF!AN337,RMDF!AU337,RMDF!BB337,RMDF!BI337,RMDF!BP337), RMDF!BW337=ROUND(RMDF!BW337,4))</f>
        <v>1</v>
      </c>
      <c r="BU337" s="317">
        <f>RMDF!BU337</f>
        <v>0</v>
      </c>
      <c r="BV337" s="318" t="str">
        <f>IF(BU337=0,"",_xlfn.XLOOKUP(BU337,StatePicklist!$1:$1,StatePicklist!$3:$3,"NA",0))</f>
        <v/>
      </c>
      <c r="BW337" s="297" t="str">
        <f ca="1">IF(RMDF!BV337="", "", IF(ISNUMBER(MATCH(RMDF!BV337, INDIRECT(BV337), 0)), "OK", "Invalid"))</f>
        <v/>
      </c>
      <c r="BX337" s="281"/>
      <c r="BY337" s="281"/>
      <c r="BZ337" s="281"/>
      <c r="CA337" s="281" t="b">
        <f>AND(RMDF!CD337&gt;=0, RMDF!CD337&lt;=1-SUM(RMDF!Z337,RMDF!AG337,RMDF!AN337,RMDF!AU337,RMDF!BB337,RMDF!BI337,RMDF!BP337,RMDF!BW337), RMDF!CD337=ROUND(RMDF!CD337,4))</f>
        <v>1</v>
      </c>
      <c r="CB337" s="317">
        <f>RMDF!CB337</f>
        <v>0</v>
      </c>
      <c r="CC337" s="318" t="str">
        <f>IF(CB337=0,"",_xlfn.XLOOKUP(CB337,StatePicklist!$1:$1,StatePicklist!$3:$3,"NA",0))</f>
        <v/>
      </c>
      <c r="CD337" s="297" t="str">
        <f ca="1">IF(RMDF!CC337="", "", IF(ISNUMBER(MATCH(RMDF!CC337, INDIRECT(CC337), 0)), "OK", "Invalid"))</f>
        <v/>
      </c>
      <c r="CE337" s="281"/>
      <c r="CF337" s="281"/>
      <c r="CG337" s="281"/>
      <c r="CH337" s="281" t="b">
        <f>AND(RMDF!CK337&gt;=0, RMDF!CK337&lt;=1-SUM(RMDF!Z337,RMDF!AG337,RMDF!AN337,RMDF!AU337,RMDF!BB337,RMDF!BI337,RMDF!BP337,RMDF!BW337,RMDF!CD337), RMDF!CK337=ROUND(RMDF!CK337,4))</f>
        <v>1</v>
      </c>
      <c r="CI337" s="317">
        <f>RMDF!CI337</f>
        <v>0</v>
      </c>
      <c r="CJ337" s="318" t="str">
        <f>IF(CI337=0,"",_xlfn.XLOOKUP(CI337,StatePicklist!$1:$1,StatePicklist!$3:$3,"NA",0))</f>
        <v/>
      </c>
      <c r="CK337" s="297" t="str">
        <f ca="1">IF(RMDF!CJ337="", "", IF(ISNUMBER(MATCH(RMDF!CJ337, INDIRECT(CJ337), 0)), "OK", "Invalid"))</f>
        <v/>
      </c>
      <c r="CL337" s="281"/>
      <c r="CM337" s="281"/>
      <c r="CN337" s="281"/>
      <c r="CO337" s="281" t="b">
        <f>AND(RMDF!CR337&gt;=0, RMDF!CR337&lt;=1-SUM(RMDF!Z337,RMDF!AG337,RMDF!AN337,RMDF!AU337,RMDF!BB337,RMDF!BI337,RMDF!BP337,RMDF!BW337,RMDF!CD337,RMDF!CK337), RMDF!CR337=ROUND(RMDF!CR337,4))</f>
        <v>1</v>
      </c>
      <c r="CP337" s="317">
        <f>RMDF!CP337</f>
        <v>0</v>
      </c>
      <c r="CQ337" s="318" t="str">
        <f>IF(CP337=0,"",_xlfn.XLOOKUP(CP337,StatePicklist!$1:$1,StatePicklist!$3:$3,"NA",0))</f>
        <v/>
      </c>
      <c r="CR337" s="297" t="str">
        <f ca="1">IF(RMDF!CQ337="", "", IF(ISNUMBER(MATCH(RMDF!CQ337, INDIRECT(CQ337), 0)), "OK", "Invalid"))</f>
        <v/>
      </c>
      <c r="CS337" s="281"/>
      <c r="CT337" s="281"/>
      <c r="CU337" s="281"/>
      <c r="CV337" s="281" t="b">
        <f>AND(RMDF!CY337&gt;=0, RMDF!CY337&lt;=1-SUM(RMDF!Z337,RMDF!AG337,RMDF!AN337,RMDF!AU337,RMDF!BB337,RMDF!BI337,RMDF!BP337,RMDF!BW337,RMDF!CD337,RMDF!CK337,RMDF!CR337), RMDF!CY337=ROUND(RMDF!CY337,4))</f>
        <v>1</v>
      </c>
      <c r="CW337" s="317">
        <f>RMDF!CW337</f>
        <v>0</v>
      </c>
      <c r="CX337" s="318" t="str">
        <f>IF(CW337=0,"",_xlfn.XLOOKUP(CW337,StatePicklist!$1:$1,StatePicklist!$3:$3,"NA",0))</f>
        <v/>
      </c>
      <c r="CY337" s="297" t="str">
        <f ca="1">IF(RMDF!CX337="", "", IF(ISNUMBER(MATCH(RMDF!CX337, INDIRECT(CX337), 0)), "OK", "Invalid"))</f>
        <v/>
      </c>
      <c r="CZ337" s="281"/>
      <c r="DA337" s="281"/>
      <c r="DB337" s="281"/>
      <c r="DC337" s="281" t="b">
        <f>AND(RMDF!DF337&gt;=0, RMDF!DF337&lt;=1-SUM(RMDF!Z337,RMDF!AG337,RMDF!AN337,RMDF!AU337,RMDF!BB337,RMDF!BI337,RMDF!BP337,RMDF!BW337,RMDF!CD337,RMDF!CK337,RMDF!CR337,RMDF!CY337), RMDF!DF337=ROUND(RMDF!DF337,4))</f>
        <v>1</v>
      </c>
      <c r="DD337" s="317">
        <f>RMDF!DD337</f>
        <v>0</v>
      </c>
      <c r="DE337" s="318" t="str">
        <f>IF(DD337=0,"",_xlfn.XLOOKUP(DD337,StatePicklist!$1:$1,StatePicklist!$3:$3,"NA",0))</f>
        <v/>
      </c>
      <c r="DF337" s="297" t="str">
        <f ca="1">IF(RMDF!DE337="", "", IF(ISNUMBER(MATCH(RMDF!DE337, INDIRECT(DE337), 0)), "OK", "Invalid"))</f>
        <v/>
      </c>
      <c r="DG337" s="281"/>
      <c r="DH337" s="281"/>
      <c r="DI337" s="281"/>
      <c r="DJ337" s="281" t="b">
        <f>AND(RMDF!DM337&gt;=0, RMDF!DM337&lt;=1-SUM(RMDF!Z337,RMDF!AG337,RMDF!AN337,RMDF!AU337,RMDF!BB337,RMDF!BI337,RMDF!BP337,RMDF!BW337,RMDF!CD337,RMDF!CK337,RMDF!CR337,RMDF!CY337,RMDF!DF337), RMDF!DM337=ROUND(RMDF!DM337,4))</f>
        <v>1</v>
      </c>
      <c r="DK337" s="317">
        <f>RMDF!DK337</f>
        <v>0</v>
      </c>
      <c r="DL337" s="318" t="str">
        <f>IF(DK337=0,"",_xlfn.XLOOKUP(DK337,StatePicklist!$1:$1,StatePicklist!$3:$3,"NA",0))</f>
        <v/>
      </c>
      <c r="DM337" s="297" t="str">
        <f ca="1">IF(RMDF!DL337="", "", IF(ISNUMBER(MATCH(RMDF!DL337, INDIRECT(DL337), 0)), "OK", "Invalid"))</f>
        <v/>
      </c>
      <c r="DN337" s="281"/>
      <c r="DO337" s="281"/>
      <c r="DP337" s="281"/>
      <c r="DQ337" s="281" t="b">
        <f>AND(RMDF!DT337&gt;=0, RMDF!DT337&lt;=1-SUM(RMDF!Z337,RMDF!AG337,RMDF!AN337,RMDF!AU337,RMDF!BB337,RMDF!BI337,RMDF!BP337,RMDF!BW337,RMDF!CD337,RMDF!CK337,RMDF!CR337,RMDF!CY337,RMDF!DF337,RMDF!DM337), RMDF!DT337=ROUND(RMDF!DT337,4))</f>
        <v>1</v>
      </c>
      <c r="DR337" s="317">
        <f>RMDF!DR337</f>
        <v>0</v>
      </c>
      <c r="DS337" s="318" t="str">
        <f>IF(DR337=0,"",_xlfn.XLOOKUP(DR337,StatePicklist!$1:$1,StatePicklist!$3:$3,"NA",0))</f>
        <v/>
      </c>
      <c r="DT337" s="297" t="str">
        <f ca="1">IF(RMDF!DS337="", "", IF(ISNUMBER(MATCH(RMDF!DS337, INDIRECT(DS337), 0)), "OK", "Invalid"))</f>
        <v/>
      </c>
      <c r="DU337" s="281"/>
      <c r="DV337" s="281"/>
      <c r="DW337" s="281"/>
      <c r="DX337" s="281" t="b">
        <f>AND(RMDF!EA337&gt;=0, RMDF!EA337&lt;=1-SUM(RMDF!Z337,RMDF!AG337,RMDF!AN337,RMDF!AU337,RMDF!BB337,RMDF!BI337,RMDF!BP337,RMDF!BW337,RMDF!CD337,RMDF!CK337,RMDF!CR337,RMDF!CY337,RMDF!DF337,RMDF!DM337,RMDF!DT337), RMDF!EA337=ROUND(RMDF!EA337,4))</f>
        <v>1</v>
      </c>
      <c r="DY337" s="317">
        <f>RMDF!DY337</f>
        <v>0</v>
      </c>
      <c r="DZ337" s="318" t="str">
        <f>IF(DY337=0,"",_xlfn.XLOOKUP(DY337,StatePicklist!$1:$1,StatePicklist!$3:$3,"NA",0))</f>
        <v/>
      </c>
      <c r="EA337" s="297" t="str">
        <f ca="1">IF(RMDF!DZ337="", "", IF(ISNUMBER(MATCH(RMDF!DZ337, INDIRECT(DZ337), 0)), "OK", "Invalid"))</f>
        <v/>
      </c>
      <c r="EB337" s="281"/>
      <c r="EC337" s="281"/>
      <c r="ED337" s="281"/>
      <c r="EE337" s="281" t="b">
        <f>AND(RMDF!EH337&gt;=0, RMDF!EH337&lt;=1-SUM(RMDF!Z337,RMDF!AG337,RMDF!AN337,RMDF!AU337,RMDF!BB337,RMDF!BI337,RMDF!BP337,RMDF!BW337,RMDF!CD337,RMDF!CK337,RMDF!CR337,RMDF!CY337,RMDF!DF337,RMDF!DM337,RMDF!DT337,RMDF!EA337), RMDF!EH337=ROUND(RMDF!EH337,4))</f>
        <v>1</v>
      </c>
      <c r="EF337" s="317">
        <f>RMDF!EF337</f>
        <v>0</v>
      </c>
      <c r="EG337" s="318" t="str">
        <f>IF(EF337=0,"",_xlfn.XLOOKUP(EF337,StatePicklist!$1:$1,StatePicklist!$3:$3,"NA",0))</f>
        <v/>
      </c>
      <c r="EH337" s="297" t="str">
        <f ca="1">IF(RMDF!EG337="", "", IF(ISNUMBER(MATCH(RMDF!EG337, INDIRECT(EG337), 0)), "OK", "Invalid"))</f>
        <v/>
      </c>
      <c r="EI337" s="281"/>
      <c r="EJ337" s="281"/>
      <c r="EK337" s="281"/>
      <c r="EL337" s="281" t="b">
        <f>AND(RMDF!EO337&gt;=0, RMDF!EO337&lt;=1-SUM(RMDF!Z337,RMDF!AG337,RMDF!AN337,RMDF!AU337,RMDF!BB337,RMDF!BI337,RMDF!BP337,RMDF!BW337,RMDF!CD337,RMDF!CK337,RMDF!CR337,RMDF!CY337,RMDF!DF337,RMDF!DM337,RMDF!DT337,RMDF!EA337,RMDF!EH337), RMDF!EO337=ROUND(RMDF!EO337,4))</f>
        <v>1</v>
      </c>
      <c r="EM337" s="317">
        <f>RMDF!EM337</f>
        <v>0</v>
      </c>
      <c r="EN337" s="318" t="str">
        <f>IF(EM337=0,"",_xlfn.XLOOKUP(EM337,StatePicklist!$1:$1,StatePicklist!$3:$3,"NA",0))</f>
        <v/>
      </c>
      <c r="EO337" s="297" t="str">
        <f ca="1">IF(RMDF!EN337="", "", IF(ISNUMBER(MATCH(RMDF!EN337, INDIRECT(EN337), 0)), "OK", "Invalid"))</f>
        <v/>
      </c>
      <c r="EP337" s="281"/>
      <c r="EQ337" s="281"/>
      <c r="ER337" s="281"/>
      <c r="ES337" s="281" t="b">
        <f>AND(RMDF!EV337&gt;=0, RMDF!EV337&lt;=1-SUM(RMDF!Z337,RMDF!AG337,RMDF!AN337,RMDF!AU337,RMDF!BB337,RMDF!BI337,RMDF!BP337,RMDF!BW337,RMDF!CD337,RMDF!CK337,RMDF!CR337,RMDF!CY337,RMDF!DF337,RMDF!DM337,RMDF!DT337,RMDF!EA337,RMDF!EH337,RMDF!EO337), RMDF!EV337=ROUND(RMDF!EV337,4))</f>
        <v>1</v>
      </c>
      <c r="ET337" s="317">
        <f>RMDF!ET337</f>
        <v>0</v>
      </c>
      <c r="EU337" s="318" t="str">
        <f>IF(ET337=0,"",_xlfn.XLOOKUP(ET337,StatePicklist!$1:$1,StatePicklist!$3:$3,"NA",0))</f>
        <v/>
      </c>
      <c r="EV337" s="297" t="str">
        <f ca="1">IF(RMDF!EU337="", "", IF(ISNUMBER(MATCH(RMDF!EU337, INDIRECT(EU337), 0)), "OK", "Invalid"))</f>
        <v/>
      </c>
      <c r="EW337" s="281"/>
      <c r="EX337" s="281"/>
      <c r="EY337" s="281"/>
      <c r="EZ337" s="281" t="b">
        <f>AND(RMDF!FC337&gt;=0, RMDF!FC337&lt;=1-SUM(RMDF!Z337,RMDF!AG337,RMDF!AN337,RMDF!AU337,RMDF!BB337,RMDF!BI337,RMDF!BP337,RMDF!BW337,RMDF!CD337,RMDF!CK337,RMDF!CR337,RMDF!CY337,RMDF!DF337,RMDF!DM337,RMDF!DT337,RMDF!EA337,RMDF!EH337,RMDF!EO337,RMDF!EV337), RMDF!FC337=ROUND(RMDF!FC337,4))</f>
        <v>1</v>
      </c>
      <c r="FA337" s="317">
        <f>RMDF!FA337</f>
        <v>0</v>
      </c>
      <c r="FB337" s="318" t="str">
        <f>IF(FA337=0,"",_xlfn.XLOOKUP(FA337,StatePicklist!$1:$1,StatePicklist!$3:$3,"NA",0))</f>
        <v/>
      </c>
      <c r="FC337" s="297" t="str">
        <f ca="1">IF(RMDF!FB337="", "", IF(ISNUMBER(MATCH(RMDF!FB337, INDIRECT(FB337), 0)), "OK", "Invalid"))</f>
        <v/>
      </c>
    </row>
    <row r="338" spans="1:159" s="205" customFormat="1" ht="39.9" customHeight="1" x14ac:dyDescent="0.25">
      <c r="A338" s="206"/>
      <c r="B338" s="196"/>
      <c r="C338" s="197"/>
      <c r="D338" s="198"/>
      <c r="E338" s="199"/>
      <c r="F338" s="200"/>
      <c r="G338" s="201"/>
      <c r="H338" s="292"/>
      <c r="I338" s="305">
        <f>RMDF!I338</f>
        <v>0</v>
      </c>
      <c r="J338" s="305" t="str">
        <f>IF(I338=ProductCode!$B$30,"PDReclPost",IF(OR(I338=ProductCode!$C$30,I338=ProductCode!$E$30,I338=ProductCode!$G$30),"PDPreCon",IF(OR(I338=ProductCode!$D$30,I338=ProductCode!$F$30),"PDNotReclPost","")))</f>
        <v/>
      </c>
      <c r="K338" s="305" t="str">
        <f t="shared" si="21"/>
        <v/>
      </c>
      <c r="L338" s="289"/>
      <c r="M338" s="305" t="str">
        <f t="shared" si="21"/>
        <v/>
      </c>
      <c r="N338" s="289" t="b">
        <f>AND(RMDF!N338&gt;=0, RMDF!N338&lt;=1-RMDF!L338, RMDF!N338=ROUND(RMDF!N338,4))</f>
        <v>1</v>
      </c>
      <c r="O338" s="286" t="str">
        <f>IF(P338="","",IF(I338="","",IF(LEFT(I338,13)="Reclaimed pos",RawMaterialCode!$E$569,RawMaterialCode!$E$568)))</f>
        <v>Reclaimed pre-consumer mixed fibers (RM0578)</v>
      </c>
      <c r="P338" s="295">
        <f t="shared" si="22"/>
        <v>1</v>
      </c>
      <c r="Q338" s="202"/>
      <c r="R338" s="203"/>
      <c r="S338" s="204" t="str">
        <f t="shared" si="23"/>
        <v/>
      </c>
      <c r="T338" s="281"/>
      <c r="U338" s="281"/>
      <c r="V338" s="281"/>
      <c r="W338" s="281"/>
      <c r="X338" s="317">
        <f>RMDF!X338</f>
        <v>0</v>
      </c>
      <c r="Y338" s="318" t="str">
        <f>IF(X338=0,"",_xlfn.XLOOKUP(X338,StatePicklist!$1:$1,StatePicklist!$3:$3,"NA",0))</f>
        <v/>
      </c>
      <c r="Z338" s="297" t="str">
        <f ca="1">IF(RMDF!Y338="", "", IF(ISNUMBER(MATCH(RMDF!Y338, INDIRECT(Y338), 0)), "OK", "Invalid"))</f>
        <v/>
      </c>
      <c r="AA338" s="281"/>
      <c r="AB338" s="281"/>
      <c r="AC338" s="281"/>
      <c r="AD338" s="281" t="b">
        <f>AND(RMDF!AG338&gt;=0, RMDF!AG338&lt;=1-RMDF!Z338, RMDF!AG338=ROUND(RMDF!AG338,4))</f>
        <v>1</v>
      </c>
      <c r="AE338" s="317">
        <f>RMDF!AE338</f>
        <v>0</v>
      </c>
      <c r="AF338" s="318" t="str">
        <f>IF(AE338=0,"",_xlfn.XLOOKUP(AE338,StatePicklist!$1:$1,StatePicklist!$3:$3,"NA",0))</f>
        <v/>
      </c>
      <c r="AG338" s="297" t="str">
        <f ca="1">IF(RMDF!AF338="", "", IF(ISNUMBER(MATCH(RMDF!AF338, INDIRECT(AF338), 0)), "OK", "Invalid"))</f>
        <v/>
      </c>
      <c r="AH338" s="281"/>
      <c r="AI338" s="281"/>
      <c r="AJ338" s="281"/>
      <c r="AK338" s="281" t="b">
        <f>AND(RMDF!AN338&gt;=0, RMDF!AN338&lt;=1-SUM(RMDF!Z338,RMDF!AG338), RMDF!AN338=ROUND(RMDF!AN338,4))</f>
        <v>1</v>
      </c>
      <c r="AL338" s="317">
        <f>RMDF!AL338</f>
        <v>0</v>
      </c>
      <c r="AM338" s="318" t="str">
        <f>IF(AL338=0,"",_xlfn.XLOOKUP(AL338,StatePicklist!$1:$1,StatePicklist!$3:$3,"NA",0))</f>
        <v/>
      </c>
      <c r="AN338" s="297" t="str">
        <f ca="1">IF(RMDF!AM338="", "", IF(ISNUMBER(MATCH(RMDF!AM338, INDIRECT(AM338), 0)), "OK", "Invalid"))</f>
        <v/>
      </c>
      <c r="AO338" s="281"/>
      <c r="AP338" s="281"/>
      <c r="AQ338" s="281"/>
      <c r="AR338" s="281" t="b">
        <f>AND(RMDF!AU338&gt;=0, RMDF!AU338&lt;=1-SUM(RMDF!Z338,RMDF!AG338,RMDF!AN338), RMDF!AU338=ROUND(RMDF!AU338,4))</f>
        <v>1</v>
      </c>
      <c r="AS338" s="317">
        <f>RMDF!AS338</f>
        <v>0</v>
      </c>
      <c r="AT338" s="318" t="str">
        <f>IF(AS338=0,"",_xlfn.XLOOKUP(AS338,StatePicklist!$1:$1,StatePicklist!$3:$3,"NA",0))</f>
        <v/>
      </c>
      <c r="AU338" s="297" t="str">
        <f ca="1">IF(RMDF!AT338="", "", IF(ISNUMBER(MATCH(RMDF!AT338, INDIRECT(AT338), 0)), "OK", "Invalid"))</f>
        <v/>
      </c>
      <c r="AV338" s="281"/>
      <c r="AW338" s="281"/>
      <c r="AX338" s="281"/>
      <c r="AY338" s="281" t="b">
        <f>AND(RMDF!BB338&gt;=0, RMDF!BB338&lt;=1-SUM(RMDF!Z338,RMDF!AG338,RMDF!AN338,RMDF!AU338), RMDF!BB338=ROUND(RMDF!BB338,4))</f>
        <v>1</v>
      </c>
      <c r="AZ338" s="317">
        <f>RMDF!AZ338</f>
        <v>0</v>
      </c>
      <c r="BA338" s="318" t="str">
        <f>IF(AZ338=0,"",_xlfn.XLOOKUP(AZ338,StatePicklist!$1:$1,StatePicklist!$3:$3,"NA",0))</f>
        <v/>
      </c>
      <c r="BB338" s="297" t="str">
        <f ca="1">IF(RMDF!BA338="", "", IF(ISNUMBER(MATCH(RMDF!BA338, INDIRECT(BA338), 0)), "OK", "Invalid"))</f>
        <v/>
      </c>
      <c r="BC338" s="281"/>
      <c r="BD338" s="281"/>
      <c r="BE338" s="281"/>
      <c r="BF338" s="281" t="b">
        <f>AND(RMDF!BI338&gt;=0, RMDF!BI338&lt;=1-SUM(RMDF!Z338,RMDF!AG338,RMDF!AN338,RMDF!AU338,RMDF!BB338), RMDF!BI338=ROUND(RMDF!BI338,4))</f>
        <v>1</v>
      </c>
      <c r="BG338" s="317">
        <f>RMDF!BG338</f>
        <v>0</v>
      </c>
      <c r="BH338" s="318" t="str">
        <f>IF(BG338=0,"",_xlfn.XLOOKUP(BG338,StatePicklist!$1:$1,StatePicklist!$3:$3,"NA",0))</f>
        <v/>
      </c>
      <c r="BI338" s="297" t="str">
        <f ca="1">IF(RMDF!BH338="", "", IF(ISNUMBER(MATCH(RMDF!BH338, INDIRECT(BH338), 0)), "OK", "Invalid"))</f>
        <v/>
      </c>
      <c r="BJ338" s="281"/>
      <c r="BK338" s="281"/>
      <c r="BL338" s="281"/>
      <c r="BM338" s="281" t="b">
        <f>AND(RMDF!BP338&gt;=0, RMDF!BP338&lt;=1-SUM(RMDF!Z338,RMDF!AG338,RMDF!AN338,RMDF!AU338,RMDF!BB338,RMDF!BI338), RMDF!BP338=ROUND(RMDF!BP338,4))</f>
        <v>1</v>
      </c>
      <c r="BN338" s="317">
        <f>RMDF!BN338</f>
        <v>0</v>
      </c>
      <c r="BO338" s="318" t="str">
        <f>IF(BN338=0,"",_xlfn.XLOOKUP(BN338,StatePicklist!$1:$1,StatePicklist!$3:$3,"NA",0))</f>
        <v/>
      </c>
      <c r="BP338" s="297" t="str">
        <f ca="1">IF(RMDF!BO338="", "", IF(ISNUMBER(MATCH(RMDF!BO338, INDIRECT(BO338), 0)), "OK", "Invalid"))</f>
        <v/>
      </c>
      <c r="BQ338" s="281"/>
      <c r="BR338" s="281"/>
      <c r="BS338" s="281"/>
      <c r="BT338" s="281" t="b">
        <f>AND(RMDF!BW338&gt;=0, RMDF!BW338&lt;=1-SUM(RMDF!Z338,RMDF!AG338,RMDF!AN338,RMDF!AU338,RMDF!BB338,RMDF!BI338,RMDF!BP338), RMDF!BW338=ROUND(RMDF!BW338,4))</f>
        <v>1</v>
      </c>
      <c r="BU338" s="317">
        <f>RMDF!BU338</f>
        <v>0</v>
      </c>
      <c r="BV338" s="318" t="str">
        <f>IF(BU338=0,"",_xlfn.XLOOKUP(BU338,StatePicklist!$1:$1,StatePicklist!$3:$3,"NA",0))</f>
        <v/>
      </c>
      <c r="BW338" s="297" t="str">
        <f ca="1">IF(RMDF!BV338="", "", IF(ISNUMBER(MATCH(RMDF!BV338, INDIRECT(BV338), 0)), "OK", "Invalid"))</f>
        <v/>
      </c>
      <c r="BX338" s="281"/>
      <c r="BY338" s="281"/>
      <c r="BZ338" s="281"/>
      <c r="CA338" s="281" t="b">
        <f>AND(RMDF!CD338&gt;=0, RMDF!CD338&lt;=1-SUM(RMDF!Z338,RMDF!AG338,RMDF!AN338,RMDF!AU338,RMDF!BB338,RMDF!BI338,RMDF!BP338,RMDF!BW338), RMDF!CD338=ROUND(RMDF!CD338,4))</f>
        <v>1</v>
      </c>
      <c r="CB338" s="317">
        <f>RMDF!CB338</f>
        <v>0</v>
      </c>
      <c r="CC338" s="318" t="str">
        <f>IF(CB338=0,"",_xlfn.XLOOKUP(CB338,StatePicklist!$1:$1,StatePicklist!$3:$3,"NA",0))</f>
        <v/>
      </c>
      <c r="CD338" s="297" t="str">
        <f ca="1">IF(RMDF!CC338="", "", IF(ISNUMBER(MATCH(RMDF!CC338, INDIRECT(CC338), 0)), "OK", "Invalid"))</f>
        <v/>
      </c>
      <c r="CE338" s="281"/>
      <c r="CF338" s="281"/>
      <c r="CG338" s="281"/>
      <c r="CH338" s="281" t="b">
        <f>AND(RMDF!CK338&gt;=0, RMDF!CK338&lt;=1-SUM(RMDF!Z338,RMDF!AG338,RMDF!AN338,RMDF!AU338,RMDF!BB338,RMDF!BI338,RMDF!BP338,RMDF!BW338,RMDF!CD338), RMDF!CK338=ROUND(RMDF!CK338,4))</f>
        <v>1</v>
      </c>
      <c r="CI338" s="317">
        <f>RMDF!CI338</f>
        <v>0</v>
      </c>
      <c r="CJ338" s="318" t="str">
        <f>IF(CI338=0,"",_xlfn.XLOOKUP(CI338,StatePicklist!$1:$1,StatePicklist!$3:$3,"NA",0))</f>
        <v/>
      </c>
      <c r="CK338" s="297" t="str">
        <f ca="1">IF(RMDF!CJ338="", "", IF(ISNUMBER(MATCH(RMDF!CJ338, INDIRECT(CJ338), 0)), "OK", "Invalid"))</f>
        <v/>
      </c>
      <c r="CL338" s="281"/>
      <c r="CM338" s="281"/>
      <c r="CN338" s="281"/>
      <c r="CO338" s="281" t="b">
        <f>AND(RMDF!CR338&gt;=0, RMDF!CR338&lt;=1-SUM(RMDF!Z338,RMDF!AG338,RMDF!AN338,RMDF!AU338,RMDF!BB338,RMDF!BI338,RMDF!BP338,RMDF!BW338,RMDF!CD338,RMDF!CK338), RMDF!CR338=ROUND(RMDF!CR338,4))</f>
        <v>1</v>
      </c>
      <c r="CP338" s="317">
        <f>RMDF!CP338</f>
        <v>0</v>
      </c>
      <c r="CQ338" s="318" t="str">
        <f>IF(CP338=0,"",_xlfn.XLOOKUP(CP338,StatePicklist!$1:$1,StatePicklist!$3:$3,"NA",0))</f>
        <v/>
      </c>
      <c r="CR338" s="297" t="str">
        <f ca="1">IF(RMDF!CQ338="", "", IF(ISNUMBER(MATCH(RMDF!CQ338, INDIRECT(CQ338), 0)), "OK", "Invalid"))</f>
        <v/>
      </c>
      <c r="CS338" s="281"/>
      <c r="CT338" s="281"/>
      <c r="CU338" s="281"/>
      <c r="CV338" s="281" t="b">
        <f>AND(RMDF!CY338&gt;=0, RMDF!CY338&lt;=1-SUM(RMDF!Z338,RMDF!AG338,RMDF!AN338,RMDF!AU338,RMDF!BB338,RMDF!BI338,RMDF!BP338,RMDF!BW338,RMDF!CD338,RMDF!CK338,RMDF!CR338), RMDF!CY338=ROUND(RMDF!CY338,4))</f>
        <v>1</v>
      </c>
      <c r="CW338" s="317">
        <f>RMDF!CW338</f>
        <v>0</v>
      </c>
      <c r="CX338" s="318" t="str">
        <f>IF(CW338=0,"",_xlfn.XLOOKUP(CW338,StatePicklist!$1:$1,StatePicklist!$3:$3,"NA",0))</f>
        <v/>
      </c>
      <c r="CY338" s="297" t="str">
        <f ca="1">IF(RMDF!CX338="", "", IF(ISNUMBER(MATCH(RMDF!CX338, INDIRECT(CX338), 0)), "OK", "Invalid"))</f>
        <v/>
      </c>
      <c r="CZ338" s="281"/>
      <c r="DA338" s="281"/>
      <c r="DB338" s="281"/>
      <c r="DC338" s="281" t="b">
        <f>AND(RMDF!DF338&gt;=0, RMDF!DF338&lt;=1-SUM(RMDF!Z338,RMDF!AG338,RMDF!AN338,RMDF!AU338,RMDF!BB338,RMDF!BI338,RMDF!BP338,RMDF!BW338,RMDF!CD338,RMDF!CK338,RMDF!CR338,RMDF!CY338), RMDF!DF338=ROUND(RMDF!DF338,4))</f>
        <v>1</v>
      </c>
      <c r="DD338" s="317">
        <f>RMDF!DD338</f>
        <v>0</v>
      </c>
      <c r="DE338" s="318" t="str">
        <f>IF(DD338=0,"",_xlfn.XLOOKUP(DD338,StatePicklist!$1:$1,StatePicklist!$3:$3,"NA",0))</f>
        <v/>
      </c>
      <c r="DF338" s="297" t="str">
        <f ca="1">IF(RMDF!DE338="", "", IF(ISNUMBER(MATCH(RMDF!DE338, INDIRECT(DE338), 0)), "OK", "Invalid"))</f>
        <v/>
      </c>
      <c r="DG338" s="281"/>
      <c r="DH338" s="281"/>
      <c r="DI338" s="281"/>
      <c r="DJ338" s="281" t="b">
        <f>AND(RMDF!DM338&gt;=0, RMDF!DM338&lt;=1-SUM(RMDF!Z338,RMDF!AG338,RMDF!AN338,RMDF!AU338,RMDF!BB338,RMDF!BI338,RMDF!BP338,RMDF!BW338,RMDF!CD338,RMDF!CK338,RMDF!CR338,RMDF!CY338,RMDF!DF338), RMDF!DM338=ROUND(RMDF!DM338,4))</f>
        <v>1</v>
      </c>
      <c r="DK338" s="317">
        <f>RMDF!DK338</f>
        <v>0</v>
      </c>
      <c r="DL338" s="318" t="str">
        <f>IF(DK338=0,"",_xlfn.XLOOKUP(DK338,StatePicklist!$1:$1,StatePicklist!$3:$3,"NA",0))</f>
        <v/>
      </c>
      <c r="DM338" s="297" t="str">
        <f ca="1">IF(RMDF!DL338="", "", IF(ISNUMBER(MATCH(RMDF!DL338, INDIRECT(DL338), 0)), "OK", "Invalid"))</f>
        <v/>
      </c>
      <c r="DN338" s="281"/>
      <c r="DO338" s="281"/>
      <c r="DP338" s="281"/>
      <c r="DQ338" s="281" t="b">
        <f>AND(RMDF!DT338&gt;=0, RMDF!DT338&lt;=1-SUM(RMDF!Z338,RMDF!AG338,RMDF!AN338,RMDF!AU338,RMDF!BB338,RMDF!BI338,RMDF!BP338,RMDF!BW338,RMDF!CD338,RMDF!CK338,RMDF!CR338,RMDF!CY338,RMDF!DF338,RMDF!DM338), RMDF!DT338=ROUND(RMDF!DT338,4))</f>
        <v>1</v>
      </c>
      <c r="DR338" s="317">
        <f>RMDF!DR338</f>
        <v>0</v>
      </c>
      <c r="DS338" s="318" t="str">
        <f>IF(DR338=0,"",_xlfn.XLOOKUP(DR338,StatePicklist!$1:$1,StatePicklist!$3:$3,"NA",0))</f>
        <v/>
      </c>
      <c r="DT338" s="297" t="str">
        <f ca="1">IF(RMDF!DS338="", "", IF(ISNUMBER(MATCH(RMDF!DS338, INDIRECT(DS338), 0)), "OK", "Invalid"))</f>
        <v/>
      </c>
      <c r="DU338" s="281"/>
      <c r="DV338" s="281"/>
      <c r="DW338" s="281"/>
      <c r="DX338" s="281" t="b">
        <f>AND(RMDF!EA338&gt;=0, RMDF!EA338&lt;=1-SUM(RMDF!Z338,RMDF!AG338,RMDF!AN338,RMDF!AU338,RMDF!BB338,RMDF!BI338,RMDF!BP338,RMDF!BW338,RMDF!CD338,RMDF!CK338,RMDF!CR338,RMDF!CY338,RMDF!DF338,RMDF!DM338,RMDF!DT338), RMDF!EA338=ROUND(RMDF!EA338,4))</f>
        <v>1</v>
      </c>
      <c r="DY338" s="317">
        <f>RMDF!DY338</f>
        <v>0</v>
      </c>
      <c r="DZ338" s="318" t="str">
        <f>IF(DY338=0,"",_xlfn.XLOOKUP(DY338,StatePicklist!$1:$1,StatePicklist!$3:$3,"NA",0))</f>
        <v/>
      </c>
      <c r="EA338" s="297" t="str">
        <f ca="1">IF(RMDF!DZ338="", "", IF(ISNUMBER(MATCH(RMDF!DZ338, INDIRECT(DZ338), 0)), "OK", "Invalid"))</f>
        <v/>
      </c>
      <c r="EB338" s="281"/>
      <c r="EC338" s="281"/>
      <c r="ED338" s="281"/>
      <c r="EE338" s="281" t="b">
        <f>AND(RMDF!EH338&gt;=0, RMDF!EH338&lt;=1-SUM(RMDF!Z338,RMDF!AG338,RMDF!AN338,RMDF!AU338,RMDF!BB338,RMDF!BI338,RMDF!BP338,RMDF!BW338,RMDF!CD338,RMDF!CK338,RMDF!CR338,RMDF!CY338,RMDF!DF338,RMDF!DM338,RMDF!DT338,RMDF!EA338), RMDF!EH338=ROUND(RMDF!EH338,4))</f>
        <v>1</v>
      </c>
      <c r="EF338" s="317">
        <f>RMDF!EF338</f>
        <v>0</v>
      </c>
      <c r="EG338" s="318" t="str">
        <f>IF(EF338=0,"",_xlfn.XLOOKUP(EF338,StatePicklist!$1:$1,StatePicklist!$3:$3,"NA",0))</f>
        <v/>
      </c>
      <c r="EH338" s="297" t="str">
        <f ca="1">IF(RMDF!EG338="", "", IF(ISNUMBER(MATCH(RMDF!EG338, INDIRECT(EG338), 0)), "OK", "Invalid"))</f>
        <v/>
      </c>
      <c r="EI338" s="281"/>
      <c r="EJ338" s="281"/>
      <c r="EK338" s="281"/>
      <c r="EL338" s="281" t="b">
        <f>AND(RMDF!EO338&gt;=0, RMDF!EO338&lt;=1-SUM(RMDF!Z338,RMDF!AG338,RMDF!AN338,RMDF!AU338,RMDF!BB338,RMDF!BI338,RMDF!BP338,RMDF!BW338,RMDF!CD338,RMDF!CK338,RMDF!CR338,RMDF!CY338,RMDF!DF338,RMDF!DM338,RMDF!DT338,RMDF!EA338,RMDF!EH338), RMDF!EO338=ROUND(RMDF!EO338,4))</f>
        <v>1</v>
      </c>
      <c r="EM338" s="317">
        <f>RMDF!EM338</f>
        <v>0</v>
      </c>
      <c r="EN338" s="318" t="str">
        <f>IF(EM338=0,"",_xlfn.XLOOKUP(EM338,StatePicklist!$1:$1,StatePicklist!$3:$3,"NA",0))</f>
        <v/>
      </c>
      <c r="EO338" s="297" t="str">
        <f ca="1">IF(RMDF!EN338="", "", IF(ISNUMBER(MATCH(RMDF!EN338, INDIRECT(EN338), 0)), "OK", "Invalid"))</f>
        <v/>
      </c>
      <c r="EP338" s="281"/>
      <c r="EQ338" s="281"/>
      <c r="ER338" s="281"/>
      <c r="ES338" s="281" t="b">
        <f>AND(RMDF!EV338&gt;=0, RMDF!EV338&lt;=1-SUM(RMDF!Z338,RMDF!AG338,RMDF!AN338,RMDF!AU338,RMDF!BB338,RMDF!BI338,RMDF!BP338,RMDF!BW338,RMDF!CD338,RMDF!CK338,RMDF!CR338,RMDF!CY338,RMDF!DF338,RMDF!DM338,RMDF!DT338,RMDF!EA338,RMDF!EH338,RMDF!EO338), RMDF!EV338=ROUND(RMDF!EV338,4))</f>
        <v>1</v>
      </c>
      <c r="ET338" s="317">
        <f>RMDF!ET338</f>
        <v>0</v>
      </c>
      <c r="EU338" s="318" t="str">
        <f>IF(ET338=0,"",_xlfn.XLOOKUP(ET338,StatePicklist!$1:$1,StatePicklist!$3:$3,"NA",0))</f>
        <v/>
      </c>
      <c r="EV338" s="297" t="str">
        <f ca="1">IF(RMDF!EU338="", "", IF(ISNUMBER(MATCH(RMDF!EU338, INDIRECT(EU338), 0)), "OK", "Invalid"))</f>
        <v/>
      </c>
      <c r="EW338" s="281"/>
      <c r="EX338" s="281"/>
      <c r="EY338" s="281"/>
      <c r="EZ338" s="281" t="b">
        <f>AND(RMDF!FC338&gt;=0, RMDF!FC338&lt;=1-SUM(RMDF!Z338,RMDF!AG338,RMDF!AN338,RMDF!AU338,RMDF!BB338,RMDF!BI338,RMDF!BP338,RMDF!BW338,RMDF!CD338,RMDF!CK338,RMDF!CR338,RMDF!CY338,RMDF!DF338,RMDF!DM338,RMDF!DT338,RMDF!EA338,RMDF!EH338,RMDF!EO338,RMDF!EV338), RMDF!FC338=ROUND(RMDF!FC338,4))</f>
        <v>1</v>
      </c>
      <c r="FA338" s="317">
        <f>RMDF!FA338</f>
        <v>0</v>
      </c>
      <c r="FB338" s="318" t="str">
        <f>IF(FA338=0,"",_xlfn.XLOOKUP(FA338,StatePicklist!$1:$1,StatePicklist!$3:$3,"NA",0))</f>
        <v/>
      </c>
      <c r="FC338" s="297" t="str">
        <f ca="1">IF(RMDF!FB338="", "", IF(ISNUMBER(MATCH(RMDF!FB338, INDIRECT(FB338), 0)), "OK", "Invalid"))</f>
        <v/>
      </c>
    </row>
    <row r="339" spans="1:159" s="205" customFormat="1" ht="39.9" customHeight="1" x14ac:dyDescent="0.25">
      <c r="A339" s="206"/>
      <c r="B339" s="196"/>
      <c r="C339" s="197"/>
      <c r="D339" s="198"/>
      <c r="E339" s="199"/>
      <c r="F339" s="200"/>
      <c r="G339" s="201"/>
      <c r="H339" s="292"/>
      <c r="I339" s="305">
        <f>RMDF!I339</f>
        <v>0</v>
      </c>
      <c r="J339" s="305" t="str">
        <f>IF(I339=ProductCode!$B$30,"PDReclPost",IF(OR(I339=ProductCode!$C$30,I339=ProductCode!$E$30,I339=ProductCode!$G$30),"PDPreCon",IF(OR(I339=ProductCode!$D$30,I339=ProductCode!$F$30),"PDNotReclPost","")))</f>
        <v/>
      </c>
      <c r="K339" s="305" t="str">
        <f t="shared" si="21"/>
        <v/>
      </c>
      <c r="L339" s="289"/>
      <c r="M339" s="305" t="str">
        <f t="shared" si="21"/>
        <v/>
      </c>
      <c r="N339" s="289" t="b">
        <f>AND(RMDF!N339&gt;=0, RMDF!N339&lt;=1-RMDF!L339, RMDF!N339=ROUND(RMDF!N339,4))</f>
        <v>1</v>
      </c>
      <c r="O339" s="286" t="str">
        <f>IF(P339="","",IF(I339="","",IF(LEFT(I339,13)="Reclaimed pos",RawMaterialCode!$E$569,RawMaterialCode!$E$568)))</f>
        <v>Reclaimed pre-consumer mixed fibers (RM0578)</v>
      </c>
      <c r="P339" s="295">
        <f t="shared" si="22"/>
        <v>1</v>
      </c>
      <c r="Q339" s="202"/>
      <c r="R339" s="203"/>
      <c r="S339" s="204" t="str">
        <f t="shared" si="23"/>
        <v/>
      </c>
      <c r="T339" s="281"/>
      <c r="U339" s="281"/>
      <c r="V339" s="281"/>
      <c r="W339" s="281"/>
      <c r="X339" s="317">
        <f>RMDF!X339</f>
        <v>0</v>
      </c>
      <c r="Y339" s="318" t="str">
        <f>IF(X339=0,"",_xlfn.XLOOKUP(X339,StatePicklist!$1:$1,StatePicklist!$3:$3,"NA",0))</f>
        <v/>
      </c>
      <c r="Z339" s="297" t="str">
        <f ca="1">IF(RMDF!Y339="", "", IF(ISNUMBER(MATCH(RMDF!Y339, INDIRECT(Y339), 0)), "OK", "Invalid"))</f>
        <v/>
      </c>
      <c r="AA339" s="281"/>
      <c r="AB339" s="281"/>
      <c r="AC339" s="281"/>
      <c r="AD339" s="281" t="b">
        <f>AND(RMDF!AG339&gt;=0, RMDF!AG339&lt;=1-RMDF!Z339, RMDF!AG339=ROUND(RMDF!AG339,4))</f>
        <v>1</v>
      </c>
      <c r="AE339" s="317">
        <f>RMDF!AE339</f>
        <v>0</v>
      </c>
      <c r="AF339" s="318" t="str">
        <f>IF(AE339=0,"",_xlfn.XLOOKUP(AE339,StatePicklist!$1:$1,StatePicklist!$3:$3,"NA",0))</f>
        <v/>
      </c>
      <c r="AG339" s="297" t="str">
        <f ca="1">IF(RMDF!AF339="", "", IF(ISNUMBER(MATCH(RMDF!AF339, INDIRECT(AF339), 0)), "OK", "Invalid"))</f>
        <v/>
      </c>
      <c r="AH339" s="281"/>
      <c r="AI339" s="281"/>
      <c r="AJ339" s="281"/>
      <c r="AK339" s="281" t="b">
        <f>AND(RMDF!AN339&gt;=0, RMDF!AN339&lt;=1-SUM(RMDF!Z339,RMDF!AG339), RMDF!AN339=ROUND(RMDF!AN339,4))</f>
        <v>1</v>
      </c>
      <c r="AL339" s="317">
        <f>RMDF!AL339</f>
        <v>0</v>
      </c>
      <c r="AM339" s="318" t="str">
        <f>IF(AL339=0,"",_xlfn.XLOOKUP(AL339,StatePicklist!$1:$1,StatePicklist!$3:$3,"NA",0))</f>
        <v/>
      </c>
      <c r="AN339" s="297" t="str">
        <f ca="1">IF(RMDF!AM339="", "", IF(ISNUMBER(MATCH(RMDF!AM339, INDIRECT(AM339), 0)), "OK", "Invalid"))</f>
        <v/>
      </c>
      <c r="AO339" s="281"/>
      <c r="AP339" s="281"/>
      <c r="AQ339" s="281"/>
      <c r="AR339" s="281" t="b">
        <f>AND(RMDF!AU339&gt;=0, RMDF!AU339&lt;=1-SUM(RMDF!Z339,RMDF!AG339,RMDF!AN339), RMDF!AU339=ROUND(RMDF!AU339,4))</f>
        <v>1</v>
      </c>
      <c r="AS339" s="317">
        <f>RMDF!AS339</f>
        <v>0</v>
      </c>
      <c r="AT339" s="318" t="str">
        <f>IF(AS339=0,"",_xlfn.XLOOKUP(AS339,StatePicklist!$1:$1,StatePicklist!$3:$3,"NA",0))</f>
        <v/>
      </c>
      <c r="AU339" s="297" t="str">
        <f ca="1">IF(RMDF!AT339="", "", IF(ISNUMBER(MATCH(RMDF!AT339, INDIRECT(AT339), 0)), "OK", "Invalid"))</f>
        <v/>
      </c>
      <c r="AV339" s="281"/>
      <c r="AW339" s="281"/>
      <c r="AX339" s="281"/>
      <c r="AY339" s="281" t="b">
        <f>AND(RMDF!BB339&gt;=0, RMDF!BB339&lt;=1-SUM(RMDF!Z339,RMDF!AG339,RMDF!AN339,RMDF!AU339), RMDF!BB339=ROUND(RMDF!BB339,4))</f>
        <v>1</v>
      </c>
      <c r="AZ339" s="317">
        <f>RMDF!AZ339</f>
        <v>0</v>
      </c>
      <c r="BA339" s="318" t="str">
        <f>IF(AZ339=0,"",_xlfn.XLOOKUP(AZ339,StatePicklist!$1:$1,StatePicklist!$3:$3,"NA",0))</f>
        <v/>
      </c>
      <c r="BB339" s="297" t="str">
        <f ca="1">IF(RMDF!BA339="", "", IF(ISNUMBER(MATCH(RMDF!BA339, INDIRECT(BA339), 0)), "OK", "Invalid"))</f>
        <v/>
      </c>
      <c r="BC339" s="281"/>
      <c r="BD339" s="281"/>
      <c r="BE339" s="281"/>
      <c r="BF339" s="281" t="b">
        <f>AND(RMDF!BI339&gt;=0, RMDF!BI339&lt;=1-SUM(RMDF!Z339,RMDF!AG339,RMDF!AN339,RMDF!AU339,RMDF!BB339), RMDF!BI339=ROUND(RMDF!BI339,4))</f>
        <v>1</v>
      </c>
      <c r="BG339" s="317">
        <f>RMDF!BG339</f>
        <v>0</v>
      </c>
      <c r="BH339" s="318" t="str">
        <f>IF(BG339=0,"",_xlfn.XLOOKUP(BG339,StatePicklist!$1:$1,StatePicklist!$3:$3,"NA",0))</f>
        <v/>
      </c>
      <c r="BI339" s="297" t="str">
        <f ca="1">IF(RMDF!BH339="", "", IF(ISNUMBER(MATCH(RMDF!BH339, INDIRECT(BH339), 0)), "OK", "Invalid"))</f>
        <v/>
      </c>
      <c r="BJ339" s="281"/>
      <c r="BK339" s="281"/>
      <c r="BL339" s="281"/>
      <c r="BM339" s="281" t="b">
        <f>AND(RMDF!BP339&gt;=0, RMDF!BP339&lt;=1-SUM(RMDF!Z339,RMDF!AG339,RMDF!AN339,RMDF!AU339,RMDF!BB339,RMDF!BI339), RMDF!BP339=ROUND(RMDF!BP339,4))</f>
        <v>1</v>
      </c>
      <c r="BN339" s="317">
        <f>RMDF!BN339</f>
        <v>0</v>
      </c>
      <c r="BO339" s="318" t="str">
        <f>IF(BN339=0,"",_xlfn.XLOOKUP(BN339,StatePicklist!$1:$1,StatePicklist!$3:$3,"NA",0))</f>
        <v/>
      </c>
      <c r="BP339" s="297" t="str">
        <f ca="1">IF(RMDF!BO339="", "", IF(ISNUMBER(MATCH(RMDF!BO339, INDIRECT(BO339), 0)), "OK", "Invalid"))</f>
        <v/>
      </c>
      <c r="BQ339" s="281"/>
      <c r="BR339" s="281"/>
      <c r="BS339" s="281"/>
      <c r="BT339" s="281" t="b">
        <f>AND(RMDF!BW339&gt;=0, RMDF!BW339&lt;=1-SUM(RMDF!Z339,RMDF!AG339,RMDF!AN339,RMDF!AU339,RMDF!BB339,RMDF!BI339,RMDF!BP339), RMDF!BW339=ROUND(RMDF!BW339,4))</f>
        <v>1</v>
      </c>
      <c r="BU339" s="317">
        <f>RMDF!BU339</f>
        <v>0</v>
      </c>
      <c r="BV339" s="318" t="str">
        <f>IF(BU339=0,"",_xlfn.XLOOKUP(BU339,StatePicklist!$1:$1,StatePicklist!$3:$3,"NA",0))</f>
        <v/>
      </c>
      <c r="BW339" s="297" t="str">
        <f ca="1">IF(RMDF!BV339="", "", IF(ISNUMBER(MATCH(RMDF!BV339, INDIRECT(BV339), 0)), "OK", "Invalid"))</f>
        <v/>
      </c>
      <c r="BX339" s="281"/>
      <c r="BY339" s="281"/>
      <c r="BZ339" s="281"/>
      <c r="CA339" s="281" t="b">
        <f>AND(RMDF!CD339&gt;=0, RMDF!CD339&lt;=1-SUM(RMDF!Z339,RMDF!AG339,RMDF!AN339,RMDF!AU339,RMDF!BB339,RMDF!BI339,RMDF!BP339,RMDF!BW339), RMDF!CD339=ROUND(RMDF!CD339,4))</f>
        <v>1</v>
      </c>
      <c r="CB339" s="317">
        <f>RMDF!CB339</f>
        <v>0</v>
      </c>
      <c r="CC339" s="318" t="str">
        <f>IF(CB339=0,"",_xlfn.XLOOKUP(CB339,StatePicklist!$1:$1,StatePicklist!$3:$3,"NA",0))</f>
        <v/>
      </c>
      <c r="CD339" s="297" t="str">
        <f ca="1">IF(RMDF!CC339="", "", IF(ISNUMBER(MATCH(RMDF!CC339, INDIRECT(CC339), 0)), "OK", "Invalid"))</f>
        <v/>
      </c>
      <c r="CE339" s="281"/>
      <c r="CF339" s="281"/>
      <c r="CG339" s="281"/>
      <c r="CH339" s="281" t="b">
        <f>AND(RMDF!CK339&gt;=0, RMDF!CK339&lt;=1-SUM(RMDF!Z339,RMDF!AG339,RMDF!AN339,RMDF!AU339,RMDF!BB339,RMDF!BI339,RMDF!BP339,RMDF!BW339,RMDF!CD339), RMDF!CK339=ROUND(RMDF!CK339,4))</f>
        <v>1</v>
      </c>
      <c r="CI339" s="317">
        <f>RMDF!CI339</f>
        <v>0</v>
      </c>
      <c r="CJ339" s="318" t="str">
        <f>IF(CI339=0,"",_xlfn.XLOOKUP(CI339,StatePicklist!$1:$1,StatePicklist!$3:$3,"NA",0))</f>
        <v/>
      </c>
      <c r="CK339" s="297" t="str">
        <f ca="1">IF(RMDF!CJ339="", "", IF(ISNUMBER(MATCH(RMDF!CJ339, INDIRECT(CJ339), 0)), "OK", "Invalid"))</f>
        <v/>
      </c>
      <c r="CL339" s="281"/>
      <c r="CM339" s="281"/>
      <c r="CN339" s="281"/>
      <c r="CO339" s="281" t="b">
        <f>AND(RMDF!CR339&gt;=0, RMDF!CR339&lt;=1-SUM(RMDF!Z339,RMDF!AG339,RMDF!AN339,RMDF!AU339,RMDF!BB339,RMDF!BI339,RMDF!BP339,RMDF!BW339,RMDF!CD339,RMDF!CK339), RMDF!CR339=ROUND(RMDF!CR339,4))</f>
        <v>1</v>
      </c>
      <c r="CP339" s="317">
        <f>RMDF!CP339</f>
        <v>0</v>
      </c>
      <c r="CQ339" s="318" t="str">
        <f>IF(CP339=0,"",_xlfn.XLOOKUP(CP339,StatePicklist!$1:$1,StatePicklist!$3:$3,"NA",0))</f>
        <v/>
      </c>
      <c r="CR339" s="297" t="str">
        <f ca="1">IF(RMDF!CQ339="", "", IF(ISNUMBER(MATCH(RMDF!CQ339, INDIRECT(CQ339), 0)), "OK", "Invalid"))</f>
        <v/>
      </c>
      <c r="CS339" s="281"/>
      <c r="CT339" s="281"/>
      <c r="CU339" s="281"/>
      <c r="CV339" s="281" t="b">
        <f>AND(RMDF!CY339&gt;=0, RMDF!CY339&lt;=1-SUM(RMDF!Z339,RMDF!AG339,RMDF!AN339,RMDF!AU339,RMDF!BB339,RMDF!BI339,RMDF!BP339,RMDF!BW339,RMDF!CD339,RMDF!CK339,RMDF!CR339), RMDF!CY339=ROUND(RMDF!CY339,4))</f>
        <v>1</v>
      </c>
      <c r="CW339" s="317">
        <f>RMDF!CW339</f>
        <v>0</v>
      </c>
      <c r="CX339" s="318" t="str">
        <f>IF(CW339=0,"",_xlfn.XLOOKUP(CW339,StatePicklist!$1:$1,StatePicklist!$3:$3,"NA",0))</f>
        <v/>
      </c>
      <c r="CY339" s="297" t="str">
        <f ca="1">IF(RMDF!CX339="", "", IF(ISNUMBER(MATCH(RMDF!CX339, INDIRECT(CX339), 0)), "OK", "Invalid"))</f>
        <v/>
      </c>
      <c r="CZ339" s="281"/>
      <c r="DA339" s="281"/>
      <c r="DB339" s="281"/>
      <c r="DC339" s="281" t="b">
        <f>AND(RMDF!DF339&gt;=0, RMDF!DF339&lt;=1-SUM(RMDF!Z339,RMDF!AG339,RMDF!AN339,RMDF!AU339,RMDF!BB339,RMDF!BI339,RMDF!BP339,RMDF!BW339,RMDF!CD339,RMDF!CK339,RMDF!CR339,RMDF!CY339), RMDF!DF339=ROUND(RMDF!DF339,4))</f>
        <v>1</v>
      </c>
      <c r="DD339" s="317">
        <f>RMDF!DD339</f>
        <v>0</v>
      </c>
      <c r="DE339" s="318" t="str">
        <f>IF(DD339=0,"",_xlfn.XLOOKUP(DD339,StatePicklist!$1:$1,StatePicklist!$3:$3,"NA",0))</f>
        <v/>
      </c>
      <c r="DF339" s="297" t="str">
        <f ca="1">IF(RMDF!DE339="", "", IF(ISNUMBER(MATCH(RMDF!DE339, INDIRECT(DE339), 0)), "OK", "Invalid"))</f>
        <v/>
      </c>
      <c r="DG339" s="281"/>
      <c r="DH339" s="281"/>
      <c r="DI339" s="281"/>
      <c r="DJ339" s="281" t="b">
        <f>AND(RMDF!DM339&gt;=0, RMDF!DM339&lt;=1-SUM(RMDF!Z339,RMDF!AG339,RMDF!AN339,RMDF!AU339,RMDF!BB339,RMDF!BI339,RMDF!BP339,RMDF!BW339,RMDF!CD339,RMDF!CK339,RMDF!CR339,RMDF!CY339,RMDF!DF339), RMDF!DM339=ROUND(RMDF!DM339,4))</f>
        <v>1</v>
      </c>
      <c r="DK339" s="317">
        <f>RMDF!DK339</f>
        <v>0</v>
      </c>
      <c r="DL339" s="318" t="str">
        <f>IF(DK339=0,"",_xlfn.XLOOKUP(DK339,StatePicklist!$1:$1,StatePicklist!$3:$3,"NA",0))</f>
        <v/>
      </c>
      <c r="DM339" s="297" t="str">
        <f ca="1">IF(RMDF!DL339="", "", IF(ISNUMBER(MATCH(RMDF!DL339, INDIRECT(DL339), 0)), "OK", "Invalid"))</f>
        <v/>
      </c>
      <c r="DN339" s="281"/>
      <c r="DO339" s="281"/>
      <c r="DP339" s="281"/>
      <c r="DQ339" s="281" t="b">
        <f>AND(RMDF!DT339&gt;=0, RMDF!DT339&lt;=1-SUM(RMDF!Z339,RMDF!AG339,RMDF!AN339,RMDF!AU339,RMDF!BB339,RMDF!BI339,RMDF!BP339,RMDF!BW339,RMDF!CD339,RMDF!CK339,RMDF!CR339,RMDF!CY339,RMDF!DF339,RMDF!DM339), RMDF!DT339=ROUND(RMDF!DT339,4))</f>
        <v>1</v>
      </c>
      <c r="DR339" s="317">
        <f>RMDF!DR339</f>
        <v>0</v>
      </c>
      <c r="DS339" s="318" t="str">
        <f>IF(DR339=0,"",_xlfn.XLOOKUP(DR339,StatePicklist!$1:$1,StatePicklist!$3:$3,"NA",0))</f>
        <v/>
      </c>
      <c r="DT339" s="297" t="str">
        <f ca="1">IF(RMDF!DS339="", "", IF(ISNUMBER(MATCH(RMDF!DS339, INDIRECT(DS339), 0)), "OK", "Invalid"))</f>
        <v/>
      </c>
      <c r="DU339" s="281"/>
      <c r="DV339" s="281"/>
      <c r="DW339" s="281"/>
      <c r="DX339" s="281" t="b">
        <f>AND(RMDF!EA339&gt;=0, RMDF!EA339&lt;=1-SUM(RMDF!Z339,RMDF!AG339,RMDF!AN339,RMDF!AU339,RMDF!BB339,RMDF!BI339,RMDF!BP339,RMDF!BW339,RMDF!CD339,RMDF!CK339,RMDF!CR339,RMDF!CY339,RMDF!DF339,RMDF!DM339,RMDF!DT339), RMDF!EA339=ROUND(RMDF!EA339,4))</f>
        <v>1</v>
      </c>
      <c r="DY339" s="317">
        <f>RMDF!DY339</f>
        <v>0</v>
      </c>
      <c r="DZ339" s="318" t="str">
        <f>IF(DY339=0,"",_xlfn.XLOOKUP(DY339,StatePicklist!$1:$1,StatePicklist!$3:$3,"NA",0))</f>
        <v/>
      </c>
      <c r="EA339" s="297" t="str">
        <f ca="1">IF(RMDF!DZ339="", "", IF(ISNUMBER(MATCH(RMDF!DZ339, INDIRECT(DZ339), 0)), "OK", "Invalid"))</f>
        <v/>
      </c>
      <c r="EB339" s="281"/>
      <c r="EC339" s="281"/>
      <c r="ED339" s="281"/>
      <c r="EE339" s="281" t="b">
        <f>AND(RMDF!EH339&gt;=0, RMDF!EH339&lt;=1-SUM(RMDF!Z339,RMDF!AG339,RMDF!AN339,RMDF!AU339,RMDF!BB339,RMDF!BI339,RMDF!BP339,RMDF!BW339,RMDF!CD339,RMDF!CK339,RMDF!CR339,RMDF!CY339,RMDF!DF339,RMDF!DM339,RMDF!DT339,RMDF!EA339), RMDF!EH339=ROUND(RMDF!EH339,4))</f>
        <v>1</v>
      </c>
      <c r="EF339" s="317">
        <f>RMDF!EF339</f>
        <v>0</v>
      </c>
      <c r="EG339" s="318" t="str">
        <f>IF(EF339=0,"",_xlfn.XLOOKUP(EF339,StatePicklist!$1:$1,StatePicklist!$3:$3,"NA",0))</f>
        <v/>
      </c>
      <c r="EH339" s="297" t="str">
        <f ca="1">IF(RMDF!EG339="", "", IF(ISNUMBER(MATCH(RMDF!EG339, INDIRECT(EG339), 0)), "OK", "Invalid"))</f>
        <v/>
      </c>
      <c r="EI339" s="281"/>
      <c r="EJ339" s="281"/>
      <c r="EK339" s="281"/>
      <c r="EL339" s="281" t="b">
        <f>AND(RMDF!EO339&gt;=0, RMDF!EO339&lt;=1-SUM(RMDF!Z339,RMDF!AG339,RMDF!AN339,RMDF!AU339,RMDF!BB339,RMDF!BI339,RMDF!BP339,RMDF!BW339,RMDF!CD339,RMDF!CK339,RMDF!CR339,RMDF!CY339,RMDF!DF339,RMDF!DM339,RMDF!DT339,RMDF!EA339,RMDF!EH339), RMDF!EO339=ROUND(RMDF!EO339,4))</f>
        <v>1</v>
      </c>
      <c r="EM339" s="317">
        <f>RMDF!EM339</f>
        <v>0</v>
      </c>
      <c r="EN339" s="318" t="str">
        <f>IF(EM339=0,"",_xlfn.XLOOKUP(EM339,StatePicklist!$1:$1,StatePicklist!$3:$3,"NA",0))</f>
        <v/>
      </c>
      <c r="EO339" s="297" t="str">
        <f ca="1">IF(RMDF!EN339="", "", IF(ISNUMBER(MATCH(RMDF!EN339, INDIRECT(EN339), 0)), "OK", "Invalid"))</f>
        <v/>
      </c>
      <c r="EP339" s="281"/>
      <c r="EQ339" s="281"/>
      <c r="ER339" s="281"/>
      <c r="ES339" s="281" t="b">
        <f>AND(RMDF!EV339&gt;=0, RMDF!EV339&lt;=1-SUM(RMDF!Z339,RMDF!AG339,RMDF!AN339,RMDF!AU339,RMDF!BB339,RMDF!BI339,RMDF!BP339,RMDF!BW339,RMDF!CD339,RMDF!CK339,RMDF!CR339,RMDF!CY339,RMDF!DF339,RMDF!DM339,RMDF!DT339,RMDF!EA339,RMDF!EH339,RMDF!EO339), RMDF!EV339=ROUND(RMDF!EV339,4))</f>
        <v>1</v>
      </c>
      <c r="ET339" s="317">
        <f>RMDF!ET339</f>
        <v>0</v>
      </c>
      <c r="EU339" s="318" t="str">
        <f>IF(ET339=0,"",_xlfn.XLOOKUP(ET339,StatePicklist!$1:$1,StatePicklist!$3:$3,"NA",0))</f>
        <v/>
      </c>
      <c r="EV339" s="297" t="str">
        <f ca="1">IF(RMDF!EU339="", "", IF(ISNUMBER(MATCH(RMDF!EU339, INDIRECT(EU339), 0)), "OK", "Invalid"))</f>
        <v/>
      </c>
      <c r="EW339" s="281"/>
      <c r="EX339" s="281"/>
      <c r="EY339" s="281"/>
      <c r="EZ339" s="281" t="b">
        <f>AND(RMDF!FC339&gt;=0, RMDF!FC339&lt;=1-SUM(RMDF!Z339,RMDF!AG339,RMDF!AN339,RMDF!AU339,RMDF!BB339,RMDF!BI339,RMDF!BP339,RMDF!BW339,RMDF!CD339,RMDF!CK339,RMDF!CR339,RMDF!CY339,RMDF!DF339,RMDF!DM339,RMDF!DT339,RMDF!EA339,RMDF!EH339,RMDF!EO339,RMDF!EV339), RMDF!FC339=ROUND(RMDF!FC339,4))</f>
        <v>1</v>
      </c>
      <c r="FA339" s="317">
        <f>RMDF!FA339</f>
        <v>0</v>
      </c>
      <c r="FB339" s="318" t="str">
        <f>IF(FA339=0,"",_xlfn.XLOOKUP(FA339,StatePicklist!$1:$1,StatePicklist!$3:$3,"NA",0))</f>
        <v/>
      </c>
      <c r="FC339" s="297" t="str">
        <f ca="1">IF(RMDF!FB339="", "", IF(ISNUMBER(MATCH(RMDF!FB339, INDIRECT(FB339), 0)), "OK", "Invalid"))</f>
        <v/>
      </c>
    </row>
    <row r="340" spans="1:159" s="205" customFormat="1" ht="39.9" customHeight="1" x14ac:dyDescent="0.25">
      <c r="A340" s="206"/>
      <c r="B340" s="196"/>
      <c r="C340" s="197"/>
      <c r="D340" s="198"/>
      <c r="E340" s="199"/>
      <c r="F340" s="200"/>
      <c r="G340" s="201"/>
      <c r="H340" s="292"/>
      <c r="I340" s="305">
        <f>RMDF!I340</f>
        <v>0</v>
      </c>
      <c r="J340" s="305" t="str">
        <f>IF(I340=ProductCode!$B$30,"PDReclPost",IF(OR(I340=ProductCode!$C$30,I340=ProductCode!$E$30,I340=ProductCode!$G$30),"PDPreCon",IF(OR(I340=ProductCode!$D$30,I340=ProductCode!$F$30),"PDNotReclPost","")))</f>
        <v/>
      </c>
      <c r="K340" s="305" t="str">
        <f t="shared" si="21"/>
        <v/>
      </c>
      <c r="L340" s="289"/>
      <c r="M340" s="305" t="str">
        <f t="shared" si="21"/>
        <v/>
      </c>
      <c r="N340" s="289" t="b">
        <f>AND(RMDF!N340&gt;=0, RMDF!N340&lt;=1-RMDF!L340, RMDF!N340=ROUND(RMDF!N340,4))</f>
        <v>1</v>
      </c>
      <c r="O340" s="286" t="str">
        <f>IF(P340="","",IF(I340="","",IF(LEFT(I340,13)="Reclaimed pos",RawMaterialCode!$E$569,RawMaterialCode!$E$568)))</f>
        <v>Reclaimed pre-consumer mixed fibers (RM0578)</v>
      </c>
      <c r="P340" s="295">
        <f t="shared" si="22"/>
        <v>1</v>
      </c>
      <c r="Q340" s="202"/>
      <c r="R340" s="203"/>
      <c r="S340" s="204" t="str">
        <f t="shared" si="23"/>
        <v/>
      </c>
      <c r="T340" s="281"/>
      <c r="U340" s="281"/>
      <c r="V340" s="281"/>
      <c r="W340" s="281"/>
      <c r="X340" s="317">
        <f>RMDF!X340</f>
        <v>0</v>
      </c>
      <c r="Y340" s="318" t="str">
        <f>IF(X340=0,"",_xlfn.XLOOKUP(X340,StatePicklist!$1:$1,StatePicklist!$3:$3,"NA",0))</f>
        <v/>
      </c>
      <c r="Z340" s="297" t="str">
        <f ca="1">IF(RMDF!Y340="", "", IF(ISNUMBER(MATCH(RMDF!Y340, INDIRECT(Y340), 0)), "OK", "Invalid"))</f>
        <v/>
      </c>
      <c r="AA340" s="281"/>
      <c r="AB340" s="281"/>
      <c r="AC340" s="281"/>
      <c r="AD340" s="281" t="b">
        <f>AND(RMDF!AG340&gt;=0, RMDF!AG340&lt;=1-RMDF!Z340, RMDF!AG340=ROUND(RMDF!AG340,4))</f>
        <v>1</v>
      </c>
      <c r="AE340" s="317">
        <f>RMDF!AE340</f>
        <v>0</v>
      </c>
      <c r="AF340" s="318" t="str">
        <f>IF(AE340=0,"",_xlfn.XLOOKUP(AE340,StatePicklist!$1:$1,StatePicklist!$3:$3,"NA",0))</f>
        <v/>
      </c>
      <c r="AG340" s="297" t="str">
        <f ca="1">IF(RMDF!AF340="", "", IF(ISNUMBER(MATCH(RMDF!AF340, INDIRECT(AF340), 0)), "OK", "Invalid"))</f>
        <v/>
      </c>
      <c r="AH340" s="281"/>
      <c r="AI340" s="281"/>
      <c r="AJ340" s="281"/>
      <c r="AK340" s="281" t="b">
        <f>AND(RMDF!AN340&gt;=0, RMDF!AN340&lt;=1-SUM(RMDF!Z340,RMDF!AG340), RMDF!AN340=ROUND(RMDF!AN340,4))</f>
        <v>1</v>
      </c>
      <c r="AL340" s="317">
        <f>RMDF!AL340</f>
        <v>0</v>
      </c>
      <c r="AM340" s="318" t="str">
        <f>IF(AL340=0,"",_xlfn.XLOOKUP(AL340,StatePicklist!$1:$1,StatePicklist!$3:$3,"NA",0))</f>
        <v/>
      </c>
      <c r="AN340" s="297" t="str">
        <f ca="1">IF(RMDF!AM340="", "", IF(ISNUMBER(MATCH(RMDF!AM340, INDIRECT(AM340), 0)), "OK", "Invalid"))</f>
        <v/>
      </c>
      <c r="AO340" s="281"/>
      <c r="AP340" s="281"/>
      <c r="AQ340" s="281"/>
      <c r="AR340" s="281" t="b">
        <f>AND(RMDF!AU340&gt;=0, RMDF!AU340&lt;=1-SUM(RMDF!Z340,RMDF!AG340,RMDF!AN340), RMDF!AU340=ROUND(RMDF!AU340,4))</f>
        <v>1</v>
      </c>
      <c r="AS340" s="317">
        <f>RMDF!AS340</f>
        <v>0</v>
      </c>
      <c r="AT340" s="318" t="str">
        <f>IF(AS340=0,"",_xlfn.XLOOKUP(AS340,StatePicklist!$1:$1,StatePicklist!$3:$3,"NA",0))</f>
        <v/>
      </c>
      <c r="AU340" s="297" t="str">
        <f ca="1">IF(RMDF!AT340="", "", IF(ISNUMBER(MATCH(RMDF!AT340, INDIRECT(AT340), 0)), "OK", "Invalid"))</f>
        <v/>
      </c>
      <c r="AV340" s="281"/>
      <c r="AW340" s="281"/>
      <c r="AX340" s="281"/>
      <c r="AY340" s="281" t="b">
        <f>AND(RMDF!BB340&gt;=0, RMDF!BB340&lt;=1-SUM(RMDF!Z340,RMDF!AG340,RMDF!AN340,RMDF!AU340), RMDF!BB340=ROUND(RMDF!BB340,4))</f>
        <v>1</v>
      </c>
      <c r="AZ340" s="317">
        <f>RMDF!AZ340</f>
        <v>0</v>
      </c>
      <c r="BA340" s="318" t="str">
        <f>IF(AZ340=0,"",_xlfn.XLOOKUP(AZ340,StatePicklist!$1:$1,StatePicklist!$3:$3,"NA",0))</f>
        <v/>
      </c>
      <c r="BB340" s="297" t="str">
        <f ca="1">IF(RMDF!BA340="", "", IF(ISNUMBER(MATCH(RMDF!BA340, INDIRECT(BA340), 0)), "OK", "Invalid"))</f>
        <v/>
      </c>
      <c r="BC340" s="281"/>
      <c r="BD340" s="281"/>
      <c r="BE340" s="281"/>
      <c r="BF340" s="281" t="b">
        <f>AND(RMDF!BI340&gt;=0, RMDF!BI340&lt;=1-SUM(RMDF!Z340,RMDF!AG340,RMDF!AN340,RMDF!AU340,RMDF!BB340), RMDF!BI340=ROUND(RMDF!BI340,4))</f>
        <v>1</v>
      </c>
      <c r="BG340" s="317">
        <f>RMDF!BG340</f>
        <v>0</v>
      </c>
      <c r="BH340" s="318" t="str">
        <f>IF(BG340=0,"",_xlfn.XLOOKUP(BG340,StatePicklist!$1:$1,StatePicklist!$3:$3,"NA",0))</f>
        <v/>
      </c>
      <c r="BI340" s="297" t="str">
        <f ca="1">IF(RMDF!BH340="", "", IF(ISNUMBER(MATCH(RMDF!BH340, INDIRECT(BH340), 0)), "OK", "Invalid"))</f>
        <v/>
      </c>
      <c r="BJ340" s="281"/>
      <c r="BK340" s="281"/>
      <c r="BL340" s="281"/>
      <c r="BM340" s="281" t="b">
        <f>AND(RMDF!BP340&gt;=0, RMDF!BP340&lt;=1-SUM(RMDF!Z340,RMDF!AG340,RMDF!AN340,RMDF!AU340,RMDF!BB340,RMDF!BI340), RMDF!BP340=ROUND(RMDF!BP340,4))</f>
        <v>1</v>
      </c>
      <c r="BN340" s="317">
        <f>RMDF!BN340</f>
        <v>0</v>
      </c>
      <c r="BO340" s="318" t="str">
        <f>IF(BN340=0,"",_xlfn.XLOOKUP(BN340,StatePicklist!$1:$1,StatePicklist!$3:$3,"NA",0))</f>
        <v/>
      </c>
      <c r="BP340" s="297" t="str">
        <f ca="1">IF(RMDF!BO340="", "", IF(ISNUMBER(MATCH(RMDF!BO340, INDIRECT(BO340), 0)), "OK", "Invalid"))</f>
        <v/>
      </c>
      <c r="BQ340" s="281"/>
      <c r="BR340" s="281"/>
      <c r="BS340" s="281"/>
      <c r="BT340" s="281" t="b">
        <f>AND(RMDF!BW340&gt;=0, RMDF!BW340&lt;=1-SUM(RMDF!Z340,RMDF!AG340,RMDF!AN340,RMDF!AU340,RMDF!BB340,RMDF!BI340,RMDF!BP340), RMDF!BW340=ROUND(RMDF!BW340,4))</f>
        <v>1</v>
      </c>
      <c r="BU340" s="317">
        <f>RMDF!BU340</f>
        <v>0</v>
      </c>
      <c r="BV340" s="318" t="str">
        <f>IF(BU340=0,"",_xlfn.XLOOKUP(BU340,StatePicklist!$1:$1,StatePicklist!$3:$3,"NA",0))</f>
        <v/>
      </c>
      <c r="BW340" s="297" t="str">
        <f ca="1">IF(RMDF!BV340="", "", IF(ISNUMBER(MATCH(RMDF!BV340, INDIRECT(BV340), 0)), "OK", "Invalid"))</f>
        <v/>
      </c>
      <c r="BX340" s="281"/>
      <c r="BY340" s="281"/>
      <c r="BZ340" s="281"/>
      <c r="CA340" s="281" t="b">
        <f>AND(RMDF!CD340&gt;=0, RMDF!CD340&lt;=1-SUM(RMDF!Z340,RMDF!AG340,RMDF!AN340,RMDF!AU340,RMDF!BB340,RMDF!BI340,RMDF!BP340,RMDF!BW340), RMDF!CD340=ROUND(RMDF!CD340,4))</f>
        <v>1</v>
      </c>
      <c r="CB340" s="317">
        <f>RMDF!CB340</f>
        <v>0</v>
      </c>
      <c r="CC340" s="318" t="str">
        <f>IF(CB340=0,"",_xlfn.XLOOKUP(CB340,StatePicklist!$1:$1,StatePicklist!$3:$3,"NA",0))</f>
        <v/>
      </c>
      <c r="CD340" s="297" t="str">
        <f ca="1">IF(RMDF!CC340="", "", IF(ISNUMBER(MATCH(RMDF!CC340, INDIRECT(CC340), 0)), "OK", "Invalid"))</f>
        <v/>
      </c>
      <c r="CE340" s="281"/>
      <c r="CF340" s="281"/>
      <c r="CG340" s="281"/>
      <c r="CH340" s="281" t="b">
        <f>AND(RMDF!CK340&gt;=0, RMDF!CK340&lt;=1-SUM(RMDF!Z340,RMDF!AG340,RMDF!AN340,RMDF!AU340,RMDF!BB340,RMDF!BI340,RMDF!BP340,RMDF!BW340,RMDF!CD340), RMDF!CK340=ROUND(RMDF!CK340,4))</f>
        <v>1</v>
      </c>
      <c r="CI340" s="317">
        <f>RMDF!CI340</f>
        <v>0</v>
      </c>
      <c r="CJ340" s="318" t="str">
        <f>IF(CI340=0,"",_xlfn.XLOOKUP(CI340,StatePicklist!$1:$1,StatePicklist!$3:$3,"NA",0))</f>
        <v/>
      </c>
      <c r="CK340" s="297" t="str">
        <f ca="1">IF(RMDF!CJ340="", "", IF(ISNUMBER(MATCH(RMDF!CJ340, INDIRECT(CJ340), 0)), "OK", "Invalid"))</f>
        <v/>
      </c>
      <c r="CL340" s="281"/>
      <c r="CM340" s="281"/>
      <c r="CN340" s="281"/>
      <c r="CO340" s="281" t="b">
        <f>AND(RMDF!CR340&gt;=0, RMDF!CR340&lt;=1-SUM(RMDF!Z340,RMDF!AG340,RMDF!AN340,RMDF!AU340,RMDF!BB340,RMDF!BI340,RMDF!BP340,RMDF!BW340,RMDF!CD340,RMDF!CK340), RMDF!CR340=ROUND(RMDF!CR340,4))</f>
        <v>1</v>
      </c>
      <c r="CP340" s="317">
        <f>RMDF!CP340</f>
        <v>0</v>
      </c>
      <c r="CQ340" s="318" t="str">
        <f>IF(CP340=0,"",_xlfn.XLOOKUP(CP340,StatePicklist!$1:$1,StatePicklist!$3:$3,"NA",0))</f>
        <v/>
      </c>
      <c r="CR340" s="297" t="str">
        <f ca="1">IF(RMDF!CQ340="", "", IF(ISNUMBER(MATCH(RMDF!CQ340, INDIRECT(CQ340), 0)), "OK", "Invalid"))</f>
        <v/>
      </c>
      <c r="CS340" s="281"/>
      <c r="CT340" s="281"/>
      <c r="CU340" s="281"/>
      <c r="CV340" s="281" t="b">
        <f>AND(RMDF!CY340&gt;=0, RMDF!CY340&lt;=1-SUM(RMDF!Z340,RMDF!AG340,RMDF!AN340,RMDF!AU340,RMDF!BB340,RMDF!BI340,RMDF!BP340,RMDF!BW340,RMDF!CD340,RMDF!CK340,RMDF!CR340), RMDF!CY340=ROUND(RMDF!CY340,4))</f>
        <v>1</v>
      </c>
      <c r="CW340" s="317">
        <f>RMDF!CW340</f>
        <v>0</v>
      </c>
      <c r="CX340" s="318" t="str">
        <f>IF(CW340=0,"",_xlfn.XLOOKUP(CW340,StatePicklist!$1:$1,StatePicklist!$3:$3,"NA",0))</f>
        <v/>
      </c>
      <c r="CY340" s="297" t="str">
        <f ca="1">IF(RMDF!CX340="", "", IF(ISNUMBER(MATCH(RMDF!CX340, INDIRECT(CX340), 0)), "OK", "Invalid"))</f>
        <v/>
      </c>
      <c r="CZ340" s="281"/>
      <c r="DA340" s="281"/>
      <c r="DB340" s="281"/>
      <c r="DC340" s="281" t="b">
        <f>AND(RMDF!DF340&gt;=0, RMDF!DF340&lt;=1-SUM(RMDF!Z340,RMDF!AG340,RMDF!AN340,RMDF!AU340,RMDF!BB340,RMDF!BI340,RMDF!BP340,RMDF!BW340,RMDF!CD340,RMDF!CK340,RMDF!CR340,RMDF!CY340), RMDF!DF340=ROUND(RMDF!DF340,4))</f>
        <v>1</v>
      </c>
      <c r="DD340" s="317">
        <f>RMDF!DD340</f>
        <v>0</v>
      </c>
      <c r="DE340" s="318" t="str">
        <f>IF(DD340=0,"",_xlfn.XLOOKUP(DD340,StatePicklist!$1:$1,StatePicklist!$3:$3,"NA",0))</f>
        <v/>
      </c>
      <c r="DF340" s="297" t="str">
        <f ca="1">IF(RMDF!DE340="", "", IF(ISNUMBER(MATCH(RMDF!DE340, INDIRECT(DE340), 0)), "OK", "Invalid"))</f>
        <v/>
      </c>
      <c r="DG340" s="281"/>
      <c r="DH340" s="281"/>
      <c r="DI340" s="281"/>
      <c r="DJ340" s="281" t="b">
        <f>AND(RMDF!DM340&gt;=0, RMDF!DM340&lt;=1-SUM(RMDF!Z340,RMDF!AG340,RMDF!AN340,RMDF!AU340,RMDF!BB340,RMDF!BI340,RMDF!BP340,RMDF!BW340,RMDF!CD340,RMDF!CK340,RMDF!CR340,RMDF!CY340,RMDF!DF340), RMDF!DM340=ROUND(RMDF!DM340,4))</f>
        <v>1</v>
      </c>
      <c r="DK340" s="317">
        <f>RMDF!DK340</f>
        <v>0</v>
      </c>
      <c r="DL340" s="318" t="str">
        <f>IF(DK340=0,"",_xlfn.XLOOKUP(DK340,StatePicklist!$1:$1,StatePicklist!$3:$3,"NA",0))</f>
        <v/>
      </c>
      <c r="DM340" s="297" t="str">
        <f ca="1">IF(RMDF!DL340="", "", IF(ISNUMBER(MATCH(RMDF!DL340, INDIRECT(DL340), 0)), "OK", "Invalid"))</f>
        <v/>
      </c>
      <c r="DN340" s="281"/>
      <c r="DO340" s="281"/>
      <c r="DP340" s="281"/>
      <c r="DQ340" s="281" t="b">
        <f>AND(RMDF!DT340&gt;=0, RMDF!DT340&lt;=1-SUM(RMDF!Z340,RMDF!AG340,RMDF!AN340,RMDF!AU340,RMDF!BB340,RMDF!BI340,RMDF!BP340,RMDF!BW340,RMDF!CD340,RMDF!CK340,RMDF!CR340,RMDF!CY340,RMDF!DF340,RMDF!DM340), RMDF!DT340=ROUND(RMDF!DT340,4))</f>
        <v>1</v>
      </c>
      <c r="DR340" s="317">
        <f>RMDF!DR340</f>
        <v>0</v>
      </c>
      <c r="DS340" s="318" t="str">
        <f>IF(DR340=0,"",_xlfn.XLOOKUP(DR340,StatePicklist!$1:$1,StatePicklist!$3:$3,"NA",0))</f>
        <v/>
      </c>
      <c r="DT340" s="297" t="str">
        <f ca="1">IF(RMDF!DS340="", "", IF(ISNUMBER(MATCH(RMDF!DS340, INDIRECT(DS340), 0)), "OK", "Invalid"))</f>
        <v/>
      </c>
      <c r="DU340" s="281"/>
      <c r="DV340" s="281"/>
      <c r="DW340" s="281"/>
      <c r="DX340" s="281" t="b">
        <f>AND(RMDF!EA340&gt;=0, RMDF!EA340&lt;=1-SUM(RMDF!Z340,RMDF!AG340,RMDF!AN340,RMDF!AU340,RMDF!BB340,RMDF!BI340,RMDF!BP340,RMDF!BW340,RMDF!CD340,RMDF!CK340,RMDF!CR340,RMDF!CY340,RMDF!DF340,RMDF!DM340,RMDF!DT340), RMDF!EA340=ROUND(RMDF!EA340,4))</f>
        <v>1</v>
      </c>
      <c r="DY340" s="317">
        <f>RMDF!DY340</f>
        <v>0</v>
      </c>
      <c r="DZ340" s="318" t="str">
        <f>IF(DY340=0,"",_xlfn.XLOOKUP(DY340,StatePicklist!$1:$1,StatePicklist!$3:$3,"NA",0))</f>
        <v/>
      </c>
      <c r="EA340" s="297" t="str">
        <f ca="1">IF(RMDF!DZ340="", "", IF(ISNUMBER(MATCH(RMDF!DZ340, INDIRECT(DZ340), 0)), "OK", "Invalid"))</f>
        <v/>
      </c>
      <c r="EB340" s="281"/>
      <c r="EC340" s="281"/>
      <c r="ED340" s="281"/>
      <c r="EE340" s="281" t="b">
        <f>AND(RMDF!EH340&gt;=0, RMDF!EH340&lt;=1-SUM(RMDF!Z340,RMDF!AG340,RMDF!AN340,RMDF!AU340,RMDF!BB340,RMDF!BI340,RMDF!BP340,RMDF!BW340,RMDF!CD340,RMDF!CK340,RMDF!CR340,RMDF!CY340,RMDF!DF340,RMDF!DM340,RMDF!DT340,RMDF!EA340), RMDF!EH340=ROUND(RMDF!EH340,4))</f>
        <v>1</v>
      </c>
      <c r="EF340" s="317">
        <f>RMDF!EF340</f>
        <v>0</v>
      </c>
      <c r="EG340" s="318" t="str">
        <f>IF(EF340=0,"",_xlfn.XLOOKUP(EF340,StatePicklist!$1:$1,StatePicklist!$3:$3,"NA",0))</f>
        <v/>
      </c>
      <c r="EH340" s="297" t="str">
        <f ca="1">IF(RMDF!EG340="", "", IF(ISNUMBER(MATCH(RMDF!EG340, INDIRECT(EG340), 0)), "OK", "Invalid"))</f>
        <v/>
      </c>
      <c r="EI340" s="281"/>
      <c r="EJ340" s="281"/>
      <c r="EK340" s="281"/>
      <c r="EL340" s="281" t="b">
        <f>AND(RMDF!EO340&gt;=0, RMDF!EO340&lt;=1-SUM(RMDF!Z340,RMDF!AG340,RMDF!AN340,RMDF!AU340,RMDF!BB340,RMDF!BI340,RMDF!BP340,RMDF!BW340,RMDF!CD340,RMDF!CK340,RMDF!CR340,RMDF!CY340,RMDF!DF340,RMDF!DM340,RMDF!DT340,RMDF!EA340,RMDF!EH340), RMDF!EO340=ROUND(RMDF!EO340,4))</f>
        <v>1</v>
      </c>
      <c r="EM340" s="317">
        <f>RMDF!EM340</f>
        <v>0</v>
      </c>
      <c r="EN340" s="318" t="str">
        <f>IF(EM340=0,"",_xlfn.XLOOKUP(EM340,StatePicklist!$1:$1,StatePicklist!$3:$3,"NA",0))</f>
        <v/>
      </c>
      <c r="EO340" s="297" t="str">
        <f ca="1">IF(RMDF!EN340="", "", IF(ISNUMBER(MATCH(RMDF!EN340, INDIRECT(EN340), 0)), "OK", "Invalid"))</f>
        <v/>
      </c>
      <c r="EP340" s="281"/>
      <c r="EQ340" s="281"/>
      <c r="ER340" s="281"/>
      <c r="ES340" s="281" t="b">
        <f>AND(RMDF!EV340&gt;=0, RMDF!EV340&lt;=1-SUM(RMDF!Z340,RMDF!AG340,RMDF!AN340,RMDF!AU340,RMDF!BB340,RMDF!BI340,RMDF!BP340,RMDF!BW340,RMDF!CD340,RMDF!CK340,RMDF!CR340,RMDF!CY340,RMDF!DF340,RMDF!DM340,RMDF!DT340,RMDF!EA340,RMDF!EH340,RMDF!EO340), RMDF!EV340=ROUND(RMDF!EV340,4))</f>
        <v>1</v>
      </c>
      <c r="ET340" s="317">
        <f>RMDF!ET340</f>
        <v>0</v>
      </c>
      <c r="EU340" s="318" t="str">
        <f>IF(ET340=0,"",_xlfn.XLOOKUP(ET340,StatePicklist!$1:$1,StatePicklist!$3:$3,"NA",0))</f>
        <v/>
      </c>
      <c r="EV340" s="297" t="str">
        <f ca="1">IF(RMDF!EU340="", "", IF(ISNUMBER(MATCH(RMDF!EU340, INDIRECT(EU340), 0)), "OK", "Invalid"))</f>
        <v/>
      </c>
      <c r="EW340" s="281"/>
      <c r="EX340" s="281"/>
      <c r="EY340" s="281"/>
      <c r="EZ340" s="281" t="b">
        <f>AND(RMDF!FC340&gt;=0, RMDF!FC340&lt;=1-SUM(RMDF!Z340,RMDF!AG340,RMDF!AN340,RMDF!AU340,RMDF!BB340,RMDF!BI340,RMDF!BP340,RMDF!BW340,RMDF!CD340,RMDF!CK340,RMDF!CR340,RMDF!CY340,RMDF!DF340,RMDF!DM340,RMDF!DT340,RMDF!EA340,RMDF!EH340,RMDF!EO340,RMDF!EV340), RMDF!FC340=ROUND(RMDF!FC340,4))</f>
        <v>1</v>
      </c>
      <c r="FA340" s="317">
        <f>RMDF!FA340</f>
        <v>0</v>
      </c>
      <c r="FB340" s="318" t="str">
        <f>IF(FA340=0,"",_xlfn.XLOOKUP(FA340,StatePicklist!$1:$1,StatePicklist!$3:$3,"NA",0))</f>
        <v/>
      </c>
      <c r="FC340" s="297" t="str">
        <f ca="1">IF(RMDF!FB340="", "", IF(ISNUMBER(MATCH(RMDF!FB340, INDIRECT(FB340), 0)), "OK", "Invalid"))</f>
        <v/>
      </c>
    </row>
    <row r="341" spans="1:159" s="205" customFormat="1" ht="39.9" customHeight="1" x14ac:dyDescent="0.25">
      <c r="A341" s="206"/>
      <c r="B341" s="196"/>
      <c r="C341" s="197"/>
      <c r="D341" s="198"/>
      <c r="E341" s="199"/>
      <c r="F341" s="200"/>
      <c r="G341" s="201"/>
      <c r="H341" s="292"/>
      <c r="I341" s="305">
        <f>RMDF!I341</f>
        <v>0</v>
      </c>
      <c r="J341" s="305" t="str">
        <f>IF(I341=ProductCode!$B$30,"PDReclPost",IF(OR(I341=ProductCode!$C$30,I341=ProductCode!$E$30,I341=ProductCode!$G$30),"PDPreCon",IF(OR(I341=ProductCode!$D$30,I341=ProductCode!$F$30),"PDNotReclPost","")))</f>
        <v/>
      </c>
      <c r="K341" s="305" t="str">
        <f t="shared" si="21"/>
        <v/>
      </c>
      <c r="L341" s="289"/>
      <c r="M341" s="305" t="str">
        <f t="shared" si="21"/>
        <v/>
      </c>
      <c r="N341" s="289" t="b">
        <f>AND(RMDF!N341&gt;=0, RMDF!N341&lt;=1-RMDF!L341, RMDF!N341=ROUND(RMDF!N341,4))</f>
        <v>1</v>
      </c>
      <c r="O341" s="286" t="str">
        <f>IF(P341="","",IF(I341="","",IF(LEFT(I341,13)="Reclaimed pos",RawMaterialCode!$E$569,RawMaterialCode!$E$568)))</f>
        <v>Reclaimed pre-consumer mixed fibers (RM0578)</v>
      </c>
      <c r="P341" s="295">
        <f t="shared" si="22"/>
        <v>1</v>
      </c>
      <c r="Q341" s="202"/>
      <c r="R341" s="203"/>
      <c r="S341" s="204" t="str">
        <f t="shared" si="23"/>
        <v/>
      </c>
      <c r="T341" s="281"/>
      <c r="U341" s="281"/>
      <c r="V341" s="281"/>
      <c r="W341" s="281"/>
      <c r="X341" s="317">
        <f>RMDF!X341</f>
        <v>0</v>
      </c>
      <c r="Y341" s="318" t="str">
        <f>IF(X341=0,"",_xlfn.XLOOKUP(X341,StatePicklist!$1:$1,StatePicklist!$3:$3,"NA",0))</f>
        <v/>
      </c>
      <c r="Z341" s="297" t="str">
        <f ca="1">IF(RMDF!Y341="", "", IF(ISNUMBER(MATCH(RMDF!Y341, INDIRECT(Y341), 0)), "OK", "Invalid"))</f>
        <v/>
      </c>
      <c r="AA341" s="281"/>
      <c r="AB341" s="281"/>
      <c r="AC341" s="281"/>
      <c r="AD341" s="281" t="b">
        <f>AND(RMDF!AG341&gt;=0, RMDF!AG341&lt;=1-RMDF!Z341, RMDF!AG341=ROUND(RMDF!AG341,4))</f>
        <v>1</v>
      </c>
      <c r="AE341" s="317">
        <f>RMDF!AE341</f>
        <v>0</v>
      </c>
      <c r="AF341" s="318" t="str">
        <f>IF(AE341=0,"",_xlfn.XLOOKUP(AE341,StatePicklist!$1:$1,StatePicklist!$3:$3,"NA",0))</f>
        <v/>
      </c>
      <c r="AG341" s="297" t="str">
        <f ca="1">IF(RMDF!AF341="", "", IF(ISNUMBER(MATCH(RMDF!AF341, INDIRECT(AF341), 0)), "OK", "Invalid"))</f>
        <v/>
      </c>
      <c r="AH341" s="281"/>
      <c r="AI341" s="281"/>
      <c r="AJ341" s="281"/>
      <c r="AK341" s="281" t="b">
        <f>AND(RMDF!AN341&gt;=0, RMDF!AN341&lt;=1-SUM(RMDF!Z341,RMDF!AG341), RMDF!AN341=ROUND(RMDF!AN341,4))</f>
        <v>1</v>
      </c>
      <c r="AL341" s="317">
        <f>RMDF!AL341</f>
        <v>0</v>
      </c>
      <c r="AM341" s="318" t="str">
        <f>IF(AL341=0,"",_xlfn.XLOOKUP(AL341,StatePicklist!$1:$1,StatePicklist!$3:$3,"NA",0))</f>
        <v/>
      </c>
      <c r="AN341" s="297" t="str">
        <f ca="1">IF(RMDF!AM341="", "", IF(ISNUMBER(MATCH(RMDF!AM341, INDIRECT(AM341), 0)), "OK", "Invalid"))</f>
        <v/>
      </c>
      <c r="AO341" s="281"/>
      <c r="AP341" s="281"/>
      <c r="AQ341" s="281"/>
      <c r="AR341" s="281" t="b">
        <f>AND(RMDF!AU341&gt;=0, RMDF!AU341&lt;=1-SUM(RMDF!Z341,RMDF!AG341,RMDF!AN341), RMDF!AU341=ROUND(RMDF!AU341,4))</f>
        <v>1</v>
      </c>
      <c r="AS341" s="317">
        <f>RMDF!AS341</f>
        <v>0</v>
      </c>
      <c r="AT341" s="318" t="str">
        <f>IF(AS341=0,"",_xlfn.XLOOKUP(AS341,StatePicklist!$1:$1,StatePicklist!$3:$3,"NA",0))</f>
        <v/>
      </c>
      <c r="AU341" s="297" t="str">
        <f ca="1">IF(RMDF!AT341="", "", IF(ISNUMBER(MATCH(RMDF!AT341, INDIRECT(AT341), 0)), "OK", "Invalid"))</f>
        <v/>
      </c>
      <c r="AV341" s="281"/>
      <c r="AW341" s="281"/>
      <c r="AX341" s="281"/>
      <c r="AY341" s="281" t="b">
        <f>AND(RMDF!BB341&gt;=0, RMDF!BB341&lt;=1-SUM(RMDF!Z341,RMDF!AG341,RMDF!AN341,RMDF!AU341), RMDF!BB341=ROUND(RMDF!BB341,4))</f>
        <v>1</v>
      </c>
      <c r="AZ341" s="317">
        <f>RMDF!AZ341</f>
        <v>0</v>
      </c>
      <c r="BA341" s="318" t="str">
        <f>IF(AZ341=0,"",_xlfn.XLOOKUP(AZ341,StatePicklist!$1:$1,StatePicklist!$3:$3,"NA",0))</f>
        <v/>
      </c>
      <c r="BB341" s="297" t="str">
        <f ca="1">IF(RMDF!BA341="", "", IF(ISNUMBER(MATCH(RMDF!BA341, INDIRECT(BA341), 0)), "OK", "Invalid"))</f>
        <v/>
      </c>
      <c r="BC341" s="281"/>
      <c r="BD341" s="281"/>
      <c r="BE341" s="281"/>
      <c r="BF341" s="281" t="b">
        <f>AND(RMDF!BI341&gt;=0, RMDF!BI341&lt;=1-SUM(RMDF!Z341,RMDF!AG341,RMDF!AN341,RMDF!AU341,RMDF!BB341), RMDF!BI341=ROUND(RMDF!BI341,4))</f>
        <v>1</v>
      </c>
      <c r="BG341" s="317">
        <f>RMDF!BG341</f>
        <v>0</v>
      </c>
      <c r="BH341" s="318" t="str">
        <f>IF(BG341=0,"",_xlfn.XLOOKUP(BG341,StatePicklist!$1:$1,StatePicklist!$3:$3,"NA",0))</f>
        <v/>
      </c>
      <c r="BI341" s="297" t="str">
        <f ca="1">IF(RMDF!BH341="", "", IF(ISNUMBER(MATCH(RMDF!BH341, INDIRECT(BH341), 0)), "OK", "Invalid"))</f>
        <v/>
      </c>
      <c r="BJ341" s="281"/>
      <c r="BK341" s="281"/>
      <c r="BL341" s="281"/>
      <c r="BM341" s="281" t="b">
        <f>AND(RMDF!BP341&gt;=0, RMDF!BP341&lt;=1-SUM(RMDF!Z341,RMDF!AG341,RMDF!AN341,RMDF!AU341,RMDF!BB341,RMDF!BI341), RMDF!BP341=ROUND(RMDF!BP341,4))</f>
        <v>1</v>
      </c>
      <c r="BN341" s="317">
        <f>RMDF!BN341</f>
        <v>0</v>
      </c>
      <c r="BO341" s="318" t="str">
        <f>IF(BN341=0,"",_xlfn.XLOOKUP(BN341,StatePicklist!$1:$1,StatePicklist!$3:$3,"NA",0))</f>
        <v/>
      </c>
      <c r="BP341" s="297" t="str">
        <f ca="1">IF(RMDF!BO341="", "", IF(ISNUMBER(MATCH(RMDF!BO341, INDIRECT(BO341), 0)), "OK", "Invalid"))</f>
        <v/>
      </c>
      <c r="BQ341" s="281"/>
      <c r="BR341" s="281"/>
      <c r="BS341" s="281"/>
      <c r="BT341" s="281" t="b">
        <f>AND(RMDF!BW341&gt;=0, RMDF!BW341&lt;=1-SUM(RMDF!Z341,RMDF!AG341,RMDF!AN341,RMDF!AU341,RMDF!BB341,RMDF!BI341,RMDF!BP341), RMDF!BW341=ROUND(RMDF!BW341,4))</f>
        <v>1</v>
      </c>
      <c r="BU341" s="317">
        <f>RMDF!BU341</f>
        <v>0</v>
      </c>
      <c r="BV341" s="318" t="str">
        <f>IF(BU341=0,"",_xlfn.XLOOKUP(BU341,StatePicklist!$1:$1,StatePicklist!$3:$3,"NA",0))</f>
        <v/>
      </c>
      <c r="BW341" s="297" t="str">
        <f ca="1">IF(RMDF!BV341="", "", IF(ISNUMBER(MATCH(RMDF!BV341, INDIRECT(BV341), 0)), "OK", "Invalid"))</f>
        <v/>
      </c>
      <c r="BX341" s="281"/>
      <c r="BY341" s="281"/>
      <c r="BZ341" s="281"/>
      <c r="CA341" s="281" t="b">
        <f>AND(RMDF!CD341&gt;=0, RMDF!CD341&lt;=1-SUM(RMDF!Z341,RMDF!AG341,RMDF!AN341,RMDF!AU341,RMDF!BB341,RMDF!BI341,RMDF!BP341,RMDF!BW341), RMDF!CD341=ROUND(RMDF!CD341,4))</f>
        <v>1</v>
      </c>
      <c r="CB341" s="317">
        <f>RMDF!CB341</f>
        <v>0</v>
      </c>
      <c r="CC341" s="318" t="str">
        <f>IF(CB341=0,"",_xlfn.XLOOKUP(CB341,StatePicklist!$1:$1,StatePicklist!$3:$3,"NA",0))</f>
        <v/>
      </c>
      <c r="CD341" s="297" t="str">
        <f ca="1">IF(RMDF!CC341="", "", IF(ISNUMBER(MATCH(RMDF!CC341, INDIRECT(CC341), 0)), "OK", "Invalid"))</f>
        <v/>
      </c>
      <c r="CE341" s="281"/>
      <c r="CF341" s="281"/>
      <c r="CG341" s="281"/>
      <c r="CH341" s="281" t="b">
        <f>AND(RMDF!CK341&gt;=0, RMDF!CK341&lt;=1-SUM(RMDF!Z341,RMDF!AG341,RMDF!AN341,RMDF!AU341,RMDF!BB341,RMDF!BI341,RMDF!BP341,RMDF!BW341,RMDF!CD341), RMDF!CK341=ROUND(RMDF!CK341,4))</f>
        <v>1</v>
      </c>
      <c r="CI341" s="317">
        <f>RMDF!CI341</f>
        <v>0</v>
      </c>
      <c r="CJ341" s="318" t="str">
        <f>IF(CI341=0,"",_xlfn.XLOOKUP(CI341,StatePicklist!$1:$1,StatePicklist!$3:$3,"NA",0))</f>
        <v/>
      </c>
      <c r="CK341" s="297" t="str">
        <f ca="1">IF(RMDF!CJ341="", "", IF(ISNUMBER(MATCH(RMDF!CJ341, INDIRECT(CJ341), 0)), "OK", "Invalid"))</f>
        <v/>
      </c>
      <c r="CL341" s="281"/>
      <c r="CM341" s="281"/>
      <c r="CN341" s="281"/>
      <c r="CO341" s="281" t="b">
        <f>AND(RMDF!CR341&gt;=0, RMDF!CR341&lt;=1-SUM(RMDF!Z341,RMDF!AG341,RMDF!AN341,RMDF!AU341,RMDF!BB341,RMDF!BI341,RMDF!BP341,RMDF!BW341,RMDF!CD341,RMDF!CK341), RMDF!CR341=ROUND(RMDF!CR341,4))</f>
        <v>1</v>
      </c>
      <c r="CP341" s="317">
        <f>RMDF!CP341</f>
        <v>0</v>
      </c>
      <c r="CQ341" s="318" t="str">
        <f>IF(CP341=0,"",_xlfn.XLOOKUP(CP341,StatePicklist!$1:$1,StatePicklist!$3:$3,"NA",0))</f>
        <v/>
      </c>
      <c r="CR341" s="297" t="str">
        <f ca="1">IF(RMDF!CQ341="", "", IF(ISNUMBER(MATCH(RMDF!CQ341, INDIRECT(CQ341), 0)), "OK", "Invalid"))</f>
        <v/>
      </c>
      <c r="CS341" s="281"/>
      <c r="CT341" s="281"/>
      <c r="CU341" s="281"/>
      <c r="CV341" s="281" t="b">
        <f>AND(RMDF!CY341&gt;=0, RMDF!CY341&lt;=1-SUM(RMDF!Z341,RMDF!AG341,RMDF!AN341,RMDF!AU341,RMDF!BB341,RMDF!BI341,RMDF!BP341,RMDF!BW341,RMDF!CD341,RMDF!CK341,RMDF!CR341), RMDF!CY341=ROUND(RMDF!CY341,4))</f>
        <v>1</v>
      </c>
      <c r="CW341" s="317">
        <f>RMDF!CW341</f>
        <v>0</v>
      </c>
      <c r="CX341" s="318" t="str">
        <f>IF(CW341=0,"",_xlfn.XLOOKUP(CW341,StatePicklist!$1:$1,StatePicklist!$3:$3,"NA",0))</f>
        <v/>
      </c>
      <c r="CY341" s="297" t="str">
        <f ca="1">IF(RMDF!CX341="", "", IF(ISNUMBER(MATCH(RMDF!CX341, INDIRECT(CX341), 0)), "OK", "Invalid"))</f>
        <v/>
      </c>
      <c r="CZ341" s="281"/>
      <c r="DA341" s="281"/>
      <c r="DB341" s="281"/>
      <c r="DC341" s="281" t="b">
        <f>AND(RMDF!DF341&gt;=0, RMDF!DF341&lt;=1-SUM(RMDF!Z341,RMDF!AG341,RMDF!AN341,RMDF!AU341,RMDF!BB341,RMDF!BI341,RMDF!BP341,RMDF!BW341,RMDF!CD341,RMDF!CK341,RMDF!CR341,RMDF!CY341), RMDF!DF341=ROUND(RMDF!DF341,4))</f>
        <v>1</v>
      </c>
      <c r="DD341" s="317">
        <f>RMDF!DD341</f>
        <v>0</v>
      </c>
      <c r="DE341" s="318" t="str">
        <f>IF(DD341=0,"",_xlfn.XLOOKUP(DD341,StatePicklist!$1:$1,StatePicklist!$3:$3,"NA",0))</f>
        <v/>
      </c>
      <c r="DF341" s="297" t="str">
        <f ca="1">IF(RMDF!DE341="", "", IF(ISNUMBER(MATCH(RMDF!DE341, INDIRECT(DE341), 0)), "OK", "Invalid"))</f>
        <v/>
      </c>
      <c r="DG341" s="281"/>
      <c r="DH341" s="281"/>
      <c r="DI341" s="281"/>
      <c r="DJ341" s="281" t="b">
        <f>AND(RMDF!DM341&gt;=0, RMDF!DM341&lt;=1-SUM(RMDF!Z341,RMDF!AG341,RMDF!AN341,RMDF!AU341,RMDF!BB341,RMDF!BI341,RMDF!BP341,RMDF!BW341,RMDF!CD341,RMDF!CK341,RMDF!CR341,RMDF!CY341,RMDF!DF341), RMDF!DM341=ROUND(RMDF!DM341,4))</f>
        <v>1</v>
      </c>
      <c r="DK341" s="317">
        <f>RMDF!DK341</f>
        <v>0</v>
      </c>
      <c r="DL341" s="318" t="str">
        <f>IF(DK341=0,"",_xlfn.XLOOKUP(DK341,StatePicklist!$1:$1,StatePicklist!$3:$3,"NA",0))</f>
        <v/>
      </c>
      <c r="DM341" s="297" t="str">
        <f ca="1">IF(RMDF!DL341="", "", IF(ISNUMBER(MATCH(RMDF!DL341, INDIRECT(DL341), 0)), "OK", "Invalid"))</f>
        <v/>
      </c>
      <c r="DN341" s="281"/>
      <c r="DO341" s="281"/>
      <c r="DP341" s="281"/>
      <c r="DQ341" s="281" t="b">
        <f>AND(RMDF!DT341&gt;=0, RMDF!DT341&lt;=1-SUM(RMDF!Z341,RMDF!AG341,RMDF!AN341,RMDF!AU341,RMDF!BB341,RMDF!BI341,RMDF!BP341,RMDF!BW341,RMDF!CD341,RMDF!CK341,RMDF!CR341,RMDF!CY341,RMDF!DF341,RMDF!DM341), RMDF!DT341=ROUND(RMDF!DT341,4))</f>
        <v>1</v>
      </c>
      <c r="DR341" s="317">
        <f>RMDF!DR341</f>
        <v>0</v>
      </c>
      <c r="DS341" s="318" t="str">
        <f>IF(DR341=0,"",_xlfn.XLOOKUP(DR341,StatePicklist!$1:$1,StatePicklist!$3:$3,"NA",0))</f>
        <v/>
      </c>
      <c r="DT341" s="297" t="str">
        <f ca="1">IF(RMDF!DS341="", "", IF(ISNUMBER(MATCH(RMDF!DS341, INDIRECT(DS341), 0)), "OK", "Invalid"))</f>
        <v/>
      </c>
      <c r="DU341" s="281"/>
      <c r="DV341" s="281"/>
      <c r="DW341" s="281"/>
      <c r="DX341" s="281" t="b">
        <f>AND(RMDF!EA341&gt;=0, RMDF!EA341&lt;=1-SUM(RMDF!Z341,RMDF!AG341,RMDF!AN341,RMDF!AU341,RMDF!BB341,RMDF!BI341,RMDF!BP341,RMDF!BW341,RMDF!CD341,RMDF!CK341,RMDF!CR341,RMDF!CY341,RMDF!DF341,RMDF!DM341,RMDF!DT341), RMDF!EA341=ROUND(RMDF!EA341,4))</f>
        <v>1</v>
      </c>
      <c r="DY341" s="317">
        <f>RMDF!DY341</f>
        <v>0</v>
      </c>
      <c r="DZ341" s="318" t="str">
        <f>IF(DY341=0,"",_xlfn.XLOOKUP(DY341,StatePicklist!$1:$1,StatePicklist!$3:$3,"NA",0))</f>
        <v/>
      </c>
      <c r="EA341" s="297" t="str">
        <f ca="1">IF(RMDF!DZ341="", "", IF(ISNUMBER(MATCH(RMDF!DZ341, INDIRECT(DZ341), 0)), "OK", "Invalid"))</f>
        <v/>
      </c>
      <c r="EB341" s="281"/>
      <c r="EC341" s="281"/>
      <c r="ED341" s="281"/>
      <c r="EE341" s="281" t="b">
        <f>AND(RMDF!EH341&gt;=0, RMDF!EH341&lt;=1-SUM(RMDF!Z341,RMDF!AG341,RMDF!AN341,RMDF!AU341,RMDF!BB341,RMDF!BI341,RMDF!BP341,RMDF!BW341,RMDF!CD341,RMDF!CK341,RMDF!CR341,RMDF!CY341,RMDF!DF341,RMDF!DM341,RMDF!DT341,RMDF!EA341), RMDF!EH341=ROUND(RMDF!EH341,4))</f>
        <v>1</v>
      </c>
      <c r="EF341" s="317">
        <f>RMDF!EF341</f>
        <v>0</v>
      </c>
      <c r="EG341" s="318" t="str">
        <f>IF(EF341=0,"",_xlfn.XLOOKUP(EF341,StatePicklist!$1:$1,StatePicklist!$3:$3,"NA",0))</f>
        <v/>
      </c>
      <c r="EH341" s="297" t="str">
        <f ca="1">IF(RMDF!EG341="", "", IF(ISNUMBER(MATCH(RMDF!EG341, INDIRECT(EG341), 0)), "OK", "Invalid"))</f>
        <v/>
      </c>
      <c r="EI341" s="281"/>
      <c r="EJ341" s="281"/>
      <c r="EK341" s="281"/>
      <c r="EL341" s="281" t="b">
        <f>AND(RMDF!EO341&gt;=0, RMDF!EO341&lt;=1-SUM(RMDF!Z341,RMDF!AG341,RMDF!AN341,RMDF!AU341,RMDF!BB341,RMDF!BI341,RMDF!BP341,RMDF!BW341,RMDF!CD341,RMDF!CK341,RMDF!CR341,RMDF!CY341,RMDF!DF341,RMDF!DM341,RMDF!DT341,RMDF!EA341,RMDF!EH341), RMDF!EO341=ROUND(RMDF!EO341,4))</f>
        <v>1</v>
      </c>
      <c r="EM341" s="317">
        <f>RMDF!EM341</f>
        <v>0</v>
      </c>
      <c r="EN341" s="318" t="str">
        <f>IF(EM341=0,"",_xlfn.XLOOKUP(EM341,StatePicklist!$1:$1,StatePicklist!$3:$3,"NA",0))</f>
        <v/>
      </c>
      <c r="EO341" s="297" t="str">
        <f ca="1">IF(RMDF!EN341="", "", IF(ISNUMBER(MATCH(RMDF!EN341, INDIRECT(EN341), 0)), "OK", "Invalid"))</f>
        <v/>
      </c>
      <c r="EP341" s="281"/>
      <c r="EQ341" s="281"/>
      <c r="ER341" s="281"/>
      <c r="ES341" s="281" t="b">
        <f>AND(RMDF!EV341&gt;=0, RMDF!EV341&lt;=1-SUM(RMDF!Z341,RMDF!AG341,RMDF!AN341,RMDF!AU341,RMDF!BB341,RMDF!BI341,RMDF!BP341,RMDF!BW341,RMDF!CD341,RMDF!CK341,RMDF!CR341,RMDF!CY341,RMDF!DF341,RMDF!DM341,RMDF!DT341,RMDF!EA341,RMDF!EH341,RMDF!EO341), RMDF!EV341=ROUND(RMDF!EV341,4))</f>
        <v>1</v>
      </c>
      <c r="ET341" s="317">
        <f>RMDF!ET341</f>
        <v>0</v>
      </c>
      <c r="EU341" s="318" t="str">
        <f>IF(ET341=0,"",_xlfn.XLOOKUP(ET341,StatePicklist!$1:$1,StatePicklist!$3:$3,"NA",0))</f>
        <v/>
      </c>
      <c r="EV341" s="297" t="str">
        <f ca="1">IF(RMDF!EU341="", "", IF(ISNUMBER(MATCH(RMDF!EU341, INDIRECT(EU341), 0)), "OK", "Invalid"))</f>
        <v/>
      </c>
      <c r="EW341" s="281"/>
      <c r="EX341" s="281"/>
      <c r="EY341" s="281"/>
      <c r="EZ341" s="281" t="b">
        <f>AND(RMDF!FC341&gt;=0, RMDF!FC341&lt;=1-SUM(RMDF!Z341,RMDF!AG341,RMDF!AN341,RMDF!AU341,RMDF!BB341,RMDF!BI341,RMDF!BP341,RMDF!BW341,RMDF!CD341,RMDF!CK341,RMDF!CR341,RMDF!CY341,RMDF!DF341,RMDF!DM341,RMDF!DT341,RMDF!EA341,RMDF!EH341,RMDF!EO341,RMDF!EV341), RMDF!FC341=ROUND(RMDF!FC341,4))</f>
        <v>1</v>
      </c>
      <c r="FA341" s="317">
        <f>RMDF!FA341</f>
        <v>0</v>
      </c>
      <c r="FB341" s="318" t="str">
        <f>IF(FA341=0,"",_xlfn.XLOOKUP(FA341,StatePicklist!$1:$1,StatePicklist!$3:$3,"NA",0))</f>
        <v/>
      </c>
      <c r="FC341" s="297" t="str">
        <f ca="1">IF(RMDF!FB341="", "", IF(ISNUMBER(MATCH(RMDF!FB341, INDIRECT(FB341), 0)), "OK", "Invalid"))</f>
        <v/>
      </c>
    </row>
    <row r="342" spans="1:159" s="205" customFormat="1" ht="39.9" customHeight="1" x14ac:dyDescent="0.25">
      <c r="A342" s="206"/>
      <c r="B342" s="196"/>
      <c r="C342" s="197"/>
      <c r="D342" s="198"/>
      <c r="E342" s="199"/>
      <c r="F342" s="200"/>
      <c r="G342" s="201"/>
      <c r="H342" s="292"/>
      <c r="I342" s="305">
        <f>RMDF!I342</f>
        <v>0</v>
      </c>
      <c r="J342" s="305" t="str">
        <f>IF(I342=ProductCode!$B$30,"PDReclPost",IF(OR(I342=ProductCode!$C$30,I342=ProductCode!$E$30,I342=ProductCode!$G$30),"PDPreCon",IF(OR(I342=ProductCode!$D$30,I342=ProductCode!$F$30),"PDNotReclPost","")))</f>
        <v/>
      </c>
      <c r="K342" s="305" t="str">
        <f t="shared" si="21"/>
        <v/>
      </c>
      <c r="L342" s="289"/>
      <c r="M342" s="305" t="str">
        <f t="shared" si="21"/>
        <v/>
      </c>
      <c r="N342" s="289" t="b">
        <f>AND(RMDF!N342&gt;=0, RMDF!N342&lt;=1-RMDF!L342, RMDF!N342=ROUND(RMDF!N342,4))</f>
        <v>1</v>
      </c>
      <c r="O342" s="286" t="str">
        <f>IF(P342="","",IF(I342="","",IF(LEFT(I342,13)="Reclaimed pos",RawMaterialCode!$E$569,RawMaterialCode!$E$568)))</f>
        <v>Reclaimed pre-consumer mixed fibers (RM0578)</v>
      </c>
      <c r="P342" s="295">
        <f t="shared" si="22"/>
        <v>1</v>
      </c>
      <c r="Q342" s="202"/>
      <c r="R342" s="203"/>
      <c r="S342" s="204" t="str">
        <f t="shared" si="23"/>
        <v/>
      </c>
      <c r="T342" s="281"/>
      <c r="U342" s="281"/>
      <c r="V342" s="281"/>
      <c r="W342" s="281"/>
      <c r="X342" s="317">
        <f>RMDF!X342</f>
        <v>0</v>
      </c>
      <c r="Y342" s="318" t="str">
        <f>IF(X342=0,"",_xlfn.XLOOKUP(X342,StatePicklist!$1:$1,StatePicklist!$3:$3,"NA",0))</f>
        <v/>
      </c>
      <c r="Z342" s="297" t="str">
        <f ca="1">IF(RMDF!Y342="", "", IF(ISNUMBER(MATCH(RMDF!Y342, INDIRECT(Y342), 0)), "OK", "Invalid"))</f>
        <v/>
      </c>
      <c r="AA342" s="281"/>
      <c r="AB342" s="281"/>
      <c r="AC342" s="281"/>
      <c r="AD342" s="281" t="b">
        <f>AND(RMDF!AG342&gt;=0, RMDF!AG342&lt;=1-RMDF!Z342, RMDF!AG342=ROUND(RMDF!AG342,4))</f>
        <v>1</v>
      </c>
      <c r="AE342" s="317">
        <f>RMDF!AE342</f>
        <v>0</v>
      </c>
      <c r="AF342" s="318" t="str">
        <f>IF(AE342=0,"",_xlfn.XLOOKUP(AE342,StatePicklist!$1:$1,StatePicklist!$3:$3,"NA",0))</f>
        <v/>
      </c>
      <c r="AG342" s="297" t="str">
        <f ca="1">IF(RMDF!AF342="", "", IF(ISNUMBER(MATCH(RMDF!AF342, INDIRECT(AF342), 0)), "OK", "Invalid"))</f>
        <v/>
      </c>
      <c r="AH342" s="281"/>
      <c r="AI342" s="281"/>
      <c r="AJ342" s="281"/>
      <c r="AK342" s="281" t="b">
        <f>AND(RMDF!AN342&gt;=0, RMDF!AN342&lt;=1-SUM(RMDF!Z342,RMDF!AG342), RMDF!AN342=ROUND(RMDF!AN342,4))</f>
        <v>1</v>
      </c>
      <c r="AL342" s="317">
        <f>RMDF!AL342</f>
        <v>0</v>
      </c>
      <c r="AM342" s="318" t="str">
        <f>IF(AL342=0,"",_xlfn.XLOOKUP(AL342,StatePicklist!$1:$1,StatePicklist!$3:$3,"NA",0))</f>
        <v/>
      </c>
      <c r="AN342" s="297" t="str">
        <f ca="1">IF(RMDF!AM342="", "", IF(ISNUMBER(MATCH(RMDF!AM342, INDIRECT(AM342), 0)), "OK", "Invalid"))</f>
        <v/>
      </c>
      <c r="AO342" s="281"/>
      <c r="AP342" s="281"/>
      <c r="AQ342" s="281"/>
      <c r="AR342" s="281" t="b">
        <f>AND(RMDF!AU342&gt;=0, RMDF!AU342&lt;=1-SUM(RMDF!Z342,RMDF!AG342,RMDF!AN342), RMDF!AU342=ROUND(RMDF!AU342,4))</f>
        <v>1</v>
      </c>
      <c r="AS342" s="317">
        <f>RMDF!AS342</f>
        <v>0</v>
      </c>
      <c r="AT342" s="318" t="str">
        <f>IF(AS342=0,"",_xlfn.XLOOKUP(AS342,StatePicklist!$1:$1,StatePicklist!$3:$3,"NA",0))</f>
        <v/>
      </c>
      <c r="AU342" s="297" t="str">
        <f ca="1">IF(RMDF!AT342="", "", IF(ISNUMBER(MATCH(RMDF!AT342, INDIRECT(AT342), 0)), "OK", "Invalid"))</f>
        <v/>
      </c>
      <c r="AV342" s="281"/>
      <c r="AW342" s="281"/>
      <c r="AX342" s="281"/>
      <c r="AY342" s="281" t="b">
        <f>AND(RMDF!BB342&gt;=0, RMDF!BB342&lt;=1-SUM(RMDF!Z342,RMDF!AG342,RMDF!AN342,RMDF!AU342), RMDF!BB342=ROUND(RMDF!BB342,4))</f>
        <v>1</v>
      </c>
      <c r="AZ342" s="317">
        <f>RMDF!AZ342</f>
        <v>0</v>
      </c>
      <c r="BA342" s="318" t="str">
        <f>IF(AZ342=0,"",_xlfn.XLOOKUP(AZ342,StatePicklist!$1:$1,StatePicklist!$3:$3,"NA",0))</f>
        <v/>
      </c>
      <c r="BB342" s="297" t="str">
        <f ca="1">IF(RMDF!BA342="", "", IF(ISNUMBER(MATCH(RMDF!BA342, INDIRECT(BA342), 0)), "OK", "Invalid"))</f>
        <v/>
      </c>
      <c r="BC342" s="281"/>
      <c r="BD342" s="281"/>
      <c r="BE342" s="281"/>
      <c r="BF342" s="281" t="b">
        <f>AND(RMDF!BI342&gt;=0, RMDF!BI342&lt;=1-SUM(RMDF!Z342,RMDF!AG342,RMDF!AN342,RMDF!AU342,RMDF!BB342), RMDF!BI342=ROUND(RMDF!BI342,4))</f>
        <v>1</v>
      </c>
      <c r="BG342" s="317">
        <f>RMDF!BG342</f>
        <v>0</v>
      </c>
      <c r="BH342" s="318" t="str">
        <f>IF(BG342=0,"",_xlfn.XLOOKUP(BG342,StatePicklist!$1:$1,StatePicklist!$3:$3,"NA",0))</f>
        <v/>
      </c>
      <c r="BI342" s="297" t="str">
        <f ca="1">IF(RMDF!BH342="", "", IF(ISNUMBER(MATCH(RMDF!BH342, INDIRECT(BH342), 0)), "OK", "Invalid"))</f>
        <v/>
      </c>
      <c r="BJ342" s="281"/>
      <c r="BK342" s="281"/>
      <c r="BL342" s="281"/>
      <c r="BM342" s="281" t="b">
        <f>AND(RMDF!BP342&gt;=0, RMDF!BP342&lt;=1-SUM(RMDF!Z342,RMDF!AG342,RMDF!AN342,RMDF!AU342,RMDF!BB342,RMDF!BI342), RMDF!BP342=ROUND(RMDF!BP342,4))</f>
        <v>1</v>
      </c>
      <c r="BN342" s="317">
        <f>RMDF!BN342</f>
        <v>0</v>
      </c>
      <c r="BO342" s="318" t="str">
        <f>IF(BN342=0,"",_xlfn.XLOOKUP(BN342,StatePicklist!$1:$1,StatePicklist!$3:$3,"NA",0))</f>
        <v/>
      </c>
      <c r="BP342" s="297" t="str">
        <f ca="1">IF(RMDF!BO342="", "", IF(ISNUMBER(MATCH(RMDF!BO342, INDIRECT(BO342), 0)), "OK", "Invalid"))</f>
        <v/>
      </c>
      <c r="BQ342" s="281"/>
      <c r="BR342" s="281"/>
      <c r="BS342" s="281"/>
      <c r="BT342" s="281" t="b">
        <f>AND(RMDF!BW342&gt;=0, RMDF!BW342&lt;=1-SUM(RMDF!Z342,RMDF!AG342,RMDF!AN342,RMDF!AU342,RMDF!BB342,RMDF!BI342,RMDF!BP342), RMDF!BW342=ROUND(RMDF!BW342,4))</f>
        <v>1</v>
      </c>
      <c r="BU342" s="317">
        <f>RMDF!BU342</f>
        <v>0</v>
      </c>
      <c r="BV342" s="318" t="str">
        <f>IF(BU342=0,"",_xlfn.XLOOKUP(BU342,StatePicklist!$1:$1,StatePicklist!$3:$3,"NA",0))</f>
        <v/>
      </c>
      <c r="BW342" s="297" t="str">
        <f ca="1">IF(RMDF!BV342="", "", IF(ISNUMBER(MATCH(RMDF!BV342, INDIRECT(BV342), 0)), "OK", "Invalid"))</f>
        <v/>
      </c>
      <c r="BX342" s="281"/>
      <c r="BY342" s="281"/>
      <c r="BZ342" s="281"/>
      <c r="CA342" s="281" t="b">
        <f>AND(RMDF!CD342&gt;=0, RMDF!CD342&lt;=1-SUM(RMDF!Z342,RMDF!AG342,RMDF!AN342,RMDF!AU342,RMDF!BB342,RMDF!BI342,RMDF!BP342,RMDF!BW342), RMDF!CD342=ROUND(RMDF!CD342,4))</f>
        <v>1</v>
      </c>
      <c r="CB342" s="317">
        <f>RMDF!CB342</f>
        <v>0</v>
      </c>
      <c r="CC342" s="318" t="str">
        <f>IF(CB342=0,"",_xlfn.XLOOKUP(CB342,StatePicklist!$1:$1,StatePicklist!$3:$3,"NA",0))</f>
        <v/>
      </c>
      <c r="CD342" s="297" t="str">
        <f ca="1">IF(RMDF!CC342="", "", IF(ISNUMBER(MATCH(RMDF!CC342, INDIRECT(CC342), 0)), "OK", "Invalid"))</f>
        <v/>
      </c>
      <c r="CE342" s="281"/>
      <c r="CF342" s="281"/>
      <c r="CG342" s="281"/>
      <c r="CH342" s="281" t="b">
        <f>AND(RMDF!CK342&gt;=0, RMDF!CK342&lt;=1-SUM(RMDF!Z342,RMDF!AG342,RMDF!AN342,RMDF!AU342,RMDF!BB342,RMDF!BI342,RMDF!BP342,RMDF!BW342,RMDF!CD342), RMDF!CK342=ROUND(RMDF!CK342,4))</f>
        <v>1</v>
      </c>
      <c r="CI342" s="317">
        <f>RMDF!CI342</f>
        <v>0</v>
      </c>
      <c r="CJ342" s="318" t="str">
        <f>IF(CI342=0,"",_xlfn.XLOOKUP(CI342,StatePicklist!$1:$1,StatePicklist!$3:$3,"NA",0))</f>
        <v/>
      </c>
      <c r="CK342" s="297" t="str">
        <f ca="1">IF(RMDF!CJ342="", "", IF(ISNUMBER(MATCH(RMDF!CJ342, INDIRECT(CJ342), 0)), "OK", "Invalid"))</f>
        <v/>
      </c>
      <c r="CL342" s="281"/>
      <c r="CM342" s="281"/>
      <c r="CN342" s="281"/>
      <c r="CO342" s="281" t="b">
        <f>AND(RMDF!CR342&gt;=0, RMDF!CR342&lt;=1-SUM(RMDF!Z342,RMDF!AG342,RMDF!AN342,RMDF!AU342,RMDF!BB342,RMDF!BI342,RMDF!BP342,RMDF!BW342,RMDF!CD342,RMDF!CK342), RMDF!CR342=ROUND(RMDF!CR342,4))</f>
        <v>1</v>
      </c>
      <c r="CP342" s="317">
        <f>RMDF!CP342</f>
        <v>0</v>
      </c>
      <c r="CQ342" s="318" t="str">
        <f>IF(CP342=0,"",_xlfn.XLOOKUP(CP342,StatePicklist!$1:$1,StatePicklist!$3:$3,"NA",0))</f>
        <v/>
      </c>
      <c r="CR342" s="297" t="str">
        <f ca="1">IF(RMDF!CQ342="", "", IF(ISNUMBER(MATCH(RMDF!CQ342, INDIRECT(CQ342), 0)), "OK", "Invalid"))</f>
        <v/>
      </c>
      <c r="CS342" s="281"/>
      <c r="CT342" s="281"/>
      <c r="CU342" s="281"/>
      <c r="CV342" s="281" t="b">
        <f>AND(RMDF!CY342&gt;=0, RMDF!CY342&lt;=1-SUM(RMDF!Z342,RMDF!AG342,RMDF!AN342,RMDF!AU342,RMDF!BB342,RMDF!BI342,RMDF!BP342,RMDF!BW342,RMDF!CD342,RMDF!CK342,RMDF!CR342), RMDF!CY342=ROUND(RMDF!CY342,4))</f>
        <v>1</v>
      </c>
      <c r="CW342" s="317">
        <f>RMDF!CW342</f>
        <v>0</v>
      </c>
      <c r="CX342" s="318" t="str">
        <f>IF(CW342=0,"",_xlfn.XLOOKUP(CW342,StatePicklist!$1:$1,StatePicklist!$3:$3,"NA",0))</f>
        <v/>
      </c>
      <c r="CY342" s="297" t="str">
        <f ca="1">IF(RMDF!CX342="", "", IF(ISNUMBER(MATCH(RMDF!CX342, INDIRECT(CX342), 0)), "OK", "Invalid"))</f>
        <v/>
      </c>
      <c r="CZ342" s="281"/>
      <c r="DA342" s="281"/>
      <c r="DB342" s="281"/>
      <c r="DC342" s="281" t="b">
        <f>AND(RMDF!DF342&gt;=0, RMDF!DF342&lt;=1-SUM(RMDF!Z342,RMDF!AG342,RMDF!AN342,RMDF!AU342,RMDF!BB342,RMDF!BI342,RMDF!BP342,RMDF!BW342,RMDF!CD342,RMDF!CK342,RMDF!CR342,RMDF!CY342), RMDF!DF342=ROUND(RMDF!DF342,4))</f>
        <v>1</v>
      </c>
      <c r="DD342" s="317">
        <f>RMDF!DD342</f>
        <v>0</v>
      </c>
      <c r="DE342" s="318" t="str">
        <f>IF(DD342=0,"",_xlfn.XLOOKUP(DD342,StatePicklist!$1:$1,StatePicklist!$3:$3,"NA",0))</f>
        <v/>
      </c>
      <c r="DF342" s="297" t="str">
        <f ca="1">IF(RMDF!DE342="", "", IF(ISNUMBER(MATCH(RMDF!DE342, INDIRECT(DE342), 0)), "OK", "Invalid"))</f>
        <v/>
      </c>
      <c r="DG342" s="281"/>
      <c r="DH342" s="281"/>
      <c r="DI342" s="281"/>
      <c r="DJ342" s="281" t="b">
        <f>AND(RMDF!DM342&gt;=0, RMDF!DM342&lt;=1-SUM(RMDF!Z342,RMDF!AG342,RMDF!AN342,RMDF!AU342,RMDF!BB342,RMDF!BI342,RMDF!BP342,RMDF!BW342,RMDF!CD342,RMDF!CK342,RMDF!CR342,RMDF!CY342,RMDF!DF342), RMDF!DM342=ROUND(RMDF!DM342,4))</f>
        <v>1</v>
      </c>
      <c r="DK342" s="317">
        <f>RMDF!DK342</f>
        <v>0</v>
      </c>
      <c r="DL342" s="318" t="str">
        <f>IF(DK342=0,"",_xlfn.XLOOKUP(DK342,StatePicklist!$1:$1,StatePicklist!$3:$3,"NA",0))</f>
        <v/>
      </c>
      <c r="DM342" s="297" t="str">
        <f ca="1">IF(RMDF!DL342="", "", IF(ISNUMBER(MATCH(RMDF!DL342, INDIRECT(DL342), 0)), "OK", "Invalid"))</f>
        <v/>
      </c>
      <c r="DN342" s="281"/>
      <c r="DO342" s="281"/>
      <c r="DP342" s="281"/>
      <c r="DQ342" s="281" t="b">
        <f>AND(RMDF!DT342&gt;=0, RMDF!DT342&lt;=1-SUM(RMDF!Z342,RMDF!AG342,RMDF!AN342,RMDF!AU342,RMDF!BB342,RMDF!BI342,RMDF!BP342,RMDF!BW342,RMDF!CD342,RMDF!CK342,RMDF!CR342,RMDF!CY342,RMDF!DF342,RMDF!DM342), RMDF!DT342=ROUND(RMDF!DT342,4))</f>
        <v>1</v>
      </c>
      <c r="DR342" s="317">
        <f>RMDF!DR342</f>
        <v>0</v>
      </c>
      <c r="DS342" s="318" t="str">
        <f>IF(DR342=0,"",_xlfn.XLOOKUP(DR342,StatePicklist!$1:$1,StatePicklist!$3:$3,"NA",0))</f>
        <v/>
      </c>
      <c r="DT342" s="297" t="str">
        <f ca="1">IF(RMDF!DS342="", "", IF(ISNUMBER(MATCH(RMDF!DS342, INDIRECT(DS342), 0)), "OK", "Invalid"))</f>
        <v/>
      </c>
      <c r="DU342" s="281"/>
      <c r="DV342" s="281"/>
      <c r="DW342" s="281"/>
      <c r="DX342" s="281" t="b">
        <f>AND(RMDF!EA342&gt;=0, RMDF!EA342&lt;=1-SUM(RMDF!Z342,RMDF!AG342,RMDF!AN342,RMDF!AU342,RMDF!BB342,RMDF!BI342,RMDF!BP342,RMDF!BW342,RMDF!CD342,RMDF!CK342,RMDF!CR342,RMDF!CY342,RMDF!DF342,RMDF!DM342,RMDF!DT342), RMDF!EA342=ROUND(RMDF!EA342,4))</f>
        <v>1</v>
      </c>
      <c r="DY342" s="317">
        <f>RMDF!DY342</f>
        <v>0</v>
      </c>
      <c r="DZ342" s="318" t="str">
        <f>IF(DY342=0,"",_xlfn.XLOOKUP(DY342,StatePicklist!$1:$1,StatePicklist!$3:$3,"NA",0))</f>
        <v/>
      </c>
      <c r="EA342" s="297" t="str">
        <f ca="1">IF(RMDF!DZ342="", "", IF(ISNUMBER(MATCH(RMDF!DZ342, INDIRECT(DZ342), 0)), "OK", "Invalid"))</f>
        <v/>
      </c>
      <c r="EB342" s="281"/>
      <c r="EC342" s="281"/>
      <c r="ED342" s="281"/>
      <c r="EE342" s="281" t="b">
        <f>AND(RMDF!EH342&gt;=0, RMDF!EH342&lt;=1-SUM(RMDF!Z342,RMDF!AG342,RMDF!AN342,RMDF!AU342,RMDF!BB342,RMDF!BI342,RMDF!BP342,RMDF!BW342,RMDF!CD342,RMDF!CK342,RMDF!CR342,RMDF!CY342,RMDF!DF342,RMDF!DM342,RMDF!DT342,RMDF!EA342), RMDF!EH342=ROUND(RMDF!EH342,4))</f>
        <v>1</v>
      </c>
      <c r="EF342" s="317">
        <f>RMDF!EF342</f>
        <v>0</v>
      </c>
      <c r="EG342" s="318" t="str">
        <f>IF(EF342=0,"",_xlfn.XLOOKUP(EF342,StatePicklist!$1:$1,StatePicklist!$3:$3,"NA",0))</f>
        <v/>
      </c>
      <c r="EH342" s="297" t="str">
        <f ca="1">IF(RMDF!EG342="", "", IF(ISNUMBER(MATCH(RMDF!EG342, INDIRECT(EG342), 0)), "OK", "Invalid"))</f>
        <v/>
      </c>
      <c r="EI342" s="281"/>
      <c r="EJ342" s="281"/>
      <c r="EK342" s="281"/>
      <c r="EL342" s="281" t="b">
        <f>AND(RMDF!EO342&gt;=0, RMDF!EO342&lt;=1-SUM(RMDF!Z342,RMDF!AG342,RMDF!AN342,RMDF!AU342,RMDF!BB342,RMDF!BI342,RMDF!BP342,RMDF!BW342,RMDF!CD342,RMDF!CK342,RMDF!CR342,RMDF!CY342,RMDF!DF342,RMDF!DM342,RMDF!DT342,RMDF!EA342,RMDF!EH342), RMDF!EO342=ROUND(RMDF!EO342,4))</f>
        <v>1</v>
      </c>
      <c r="EM342" s="317">
        <f>RMDF!EM342</f>
        <v>0</v>
      </c>
      <c r="EN342" s="318" t="str">
        <f>IF(EM342=0,"",_xlfn.XLOOKUP(EM342,StatePicklist!$1:$1,StatePicklist!$3:$3,"NA",0))</f>
        <v/>
      </c>
      <c r="EO342" s="297" t="str">
        <f ca="1">IF(RMDF!EN342="", "", IF(ISNUMBER(MATCH(RMDF!EN342, INDIRECT(EN342), 0)), "OK", "Invalid"))</f>
        <v/>
      </c>
      <c r="EP342" s="281"/>
      <c r="EQ342" s="281"/>
      <c r="ER342" s="281"/>
      <c r="ES342" s="281" t="b">
        <f>AND(RMDF!EV342&gt;=0, RMDF!EV342&lt;=1-SUM(RMDF!Z342,RMDF!AG342,RMDF!AN342,RMDF!AU342,RMDF!BB342,RMDF!BI342,RMDF!BP342,RMDF!BW342,RMDF!CD342,RMDF!CK342,RMDF!CR342,RMDF!CY342,RMDF!DF342,RMDF!DM342,RMDF!DT342,RMDF!EA342,RMDF!EH342,RMDF!EO342), RMDF!EV342=ROUND(RMDF!EV342,4))</f>
        <v>1</v>
      </c>
      <c r="ET342" s="317">
        <f>RMDF!ET342</f>
        <v>0</v>
      </c>
      <c r="EU342" s="318" t="str">
        <f>IF(ET342=0,"",_xlfn.XLOOKUP(ET342,StatePicklist!$1:$1,StatePicklist!$3:$3,"NA",0))</f>
        <v/>
      </c>
      <c r="EV342" s="297" t="str">
        <f ca="1">IF(RMDF!EU342="", "", IF(ISNUMBER(MATCH(RMDF!EU342, INDIRECT(EU342), 0)), "OK", "Invalid"))</f>
        <v/>
      </c>
      <c r="EW342" s="281"/>
      <c r="EX342" s="281"/>
      <c r="EY342" s="281"/>
      <c r="EZ342" s="281" t="b">
        <f>AND(RMDF!FC342&gt;=0, RMDF!FC342&lt;=1-SUM(RMDF!Z342,RMDF!AG342,RMDF!AN342,RMDF!AU342,RMDF!BB342,RMDF!BI342,RMDF!BP342,RMDF!BW342,RMDF!CD342,RMDF!CK342,RMDF!CR342,RMDF!CY342,RMDF!DF342,RMDF!DM342,RMDF!DT342,RMDF!EA342,RMDF!EH342,RMDF!EO342,RMDF!EV342), RMDF!FC342=ROUND(RMDF!FC342,4))</f>
        <v>1</v>
      </c>
      <c r="FA342" s="317">
        <f>RMDF!FA342</f>
        <v>0</v>
      </c>
      <c r="FB342" s="318" t="str">
        <f>IF(FA342=0,"",_xlfn.XLOOKUP(FA342,StatePicklist!$1:$1,StatePicklist!$3:$3,"NA",0))</f>
        <v/>
      </c>
      <c r="FC342" s="297" t="str">
        <f ca="1">IF(RMDF!FB342="", "", IF(ISNUMBER(MATCH(RMDF!FB342, INDIRECT(FB342), 0)), "OK", "Invalid"))</f>
        <v/>
      </c>
    </row>
    <row r="343" spans="1:159" s="205" customFormat="1" ht="39.9" customHeight="1" x14ac:dyDescent="0.25">
      <c r="A343" s="206"/>
      <c r="B343" s="196"/>
      <c r="C343" s="197"/>
      <c r="D343" s="198"/>
      <c r="E343" s="199"/>
      <c r="F343" s="200"/>
      <c r="G343" s="201"/>
      <c r="H343" s="292"/>
      <c r="I343" s="305">
        <f>RMDF!I343</f>
        <v>0</v>
      </c>
      <c r="J343" s="305" t="str">
        <f>IF(I343=ProductCode!$B$30,"PDReclPost",IF(OR(I343=ProductCode!$C$30,I343=ProductCode!$E$30,I343=ProductCode!$G$30),"PDPreCon",IF(OR(I343=ProductCode!$D$30,I343=ProductCode!$F$30),"PDNotReclPost","")))</f>
        <v/>
      </c>
      <c r="K343" s="305" t="str">
        <f t="shared" si="21"/>
        <v/>
      </c>
      <c r="L343" s="289"/>
      <c r="M343" s="305" t="str">
        <f t="shared" si="21"/>
        <v/>
      </c>
      <c r="N343" s="289" t="b">
        <f>AND(RMDF!N343&gt;=0, RMDF!N343&lt;=1-RMDF!L343, RMDF!N343=ROUND(RMDF!N343,4))</f>
        <v>1</v>
      </c>
      <c r="O343" s="286" t="str">
        <f>IF(P343="","",IF(I343="","",IF(LEFT(I343,13)="Reclaimed pos",RawMaterialCode!$E$569,RawMaterialCode!$E$568)))</f>
        <v>Reclaimed pre-consumer mixed fibers (RM0578)</v>
      </c>
      <c r="P343" s="295">
        <f t="shared" si="22"/>
        <v>1</v>
      </c>
      <c r="Q343" s="202"/>
      <c r="R343" s="203"/>
      <c r="S343" s="204" t="str">
        <f t="shared" si="23"/>
        <v/>
      </c>
      <c r="T343" s="281"/>
      <c r="U343" s="281"/>
      <c r="V343" s="281"/>
      <c r="W343" s="281"/>
      <c r="X343" s="317">
        <f>RMDF!X343</f>
        <v>0</v>
      </c>
      <c r="Y343" s="318" t="str">
        <f>IF(X343=0,"",_xlfn.XLOOKUP(X343,StatePicklist!$1:$1,StatePicklist!$3:$3,"NA",0))</f>
        <v/>
      </c>
      <c r="Z343" s="297" t="str">
        <f ca="1">IF(RMDF!Y343="", "", IF(ISNUMBER(MATCH(RMDF!Y343, INDIRECT(Y343), 0)), "OK", "Invalid"))</f>
        <v/>
      </c>
      <c r="AA343" s="281"/>
      <c r="AB343" s="281"/>
      <c r="AC343" s="281"/>
      <c r="AD343" s="281" t="b">
        <f>AND(RMDF!AG343&gt;=0, RMDF!AG343&lt;=1-RMDF!Z343, RMDF!AG343=ROUND(RMDF!AG343,4))</f>
        <v>1</v>
      </c>
      <c r="AE343" s="317">
        <f>RMDF!AE343</f>
        <v>0</v>
      </c>
      <c r="AF343" s="318" t="str">
        <f>IF(AE343=0,"",_xlfn.XLOOKUP(AE343,StatePicklist!$1:$1,StatePicklist!$3:$3,"NA",0))</f>
        <v/>
      </c>
      <c r="AG343" s="297" t="str">
        <f ca="1">IF(RMDF!AF343="", "", IF(ISNUMBER(MATCH(RMDF!AF343, INDIRECT(AF343), 0)), "OK", "Invalid"))</f>
        <v/>
      </c>
      <c r="AH343" s="281"/>
      <c r="AI343" s="281"/>
      <c r="AJ343" s="281"/>
      <c r="AK343" s="281" t="b">
        <f>AND(RMDF!AN343&gt;=0, RMDF!AN343&lt;=1-SUM(RMDF!Z343,RMDF!AG343), RMDF!AN343=ROUND(RMDF!AN343,4))</f>
        <v>1</v>
      </c>
      <c r="AL343" s="317">
        <f>RMDF!AL343</f>
        <v>0</v>
      </c>
      <c r="AM343" s="318" t="str">
        <f>IF(AL343=0,"",_xlfn.XLOOKUP(AL343,StatePicklist!$1:$1,StatePicklist!$3:$3,"NA",0))</f>
        <v/>
      </c>
      <c r="AN343" s="297" t="str">
        <f ca="1">IF(RMDF!AM343="", "", IF(ISNUMBER(MATCH(RMDF!AM343, INDIRECT(AM343), 0)), "OK", "Invalid"))</f>
        <v/>
      </c>
      <c r="AO343" s="281"/>
      <c r="AP343" s="281"/>
      <c r="AQ343" s="281"/>
      <c r="AR343" s="281" t="b">
        <f>AND(RMDF!AU343&gt;=0, RMDF!AU343&lt;=1-SUM(RMDF!Z343,RMDF!AG343,RMDF!AN343), RMDF!AU343=ROUND(RMDF!AU343,4))</f>
        <v>1</v>
      </c>
      <c r="AS343" s="317">
        <f>RMDF!AS343</f>
        <v>0</v>
      </c>
      <c r="AT343" s="318" t="str">
        <f>IF(AS343=0,"",_xlfn.XLOOKUP(AS343,StatePicklist!$1:$1,StatePicklist!$3:$3,"NA",0))</f>
        <v/>
      </c>
      <c r="AU343" s="297" t="str">
        <f ca="1">IF(RMDF!AT343="", "", IF(ISNUMBER(MATCH(RMDF!AT343, INDIRECT(AT343), 0)), "OK", "Invalid"))</f>
        <v/>
      </c>
      <c r="AV343" s="281"/>
      <c r="AW343" s="281"/>
      <c r="AX343" s="281"/>
      <c r="AY343" s="281" t="b">
        <f>AND(RMDF!BB343&gt;=0, RMDF!BB343&lt;=1-SUM(RMDF!Z343,RMDF!AG343,RMDF!AN343,RMDF!AU343), RMDF!BB343=ROUND(RMDF!BB343,4))</f>
        <v>1</v>
      </c>
      <c r="AZ343" s="317">
        <f>RMDF!AZ343</f>
        <v>0</v>
      </c>
      <c r="BA343" s="318" t="str">
        <f>IF(AZ343=0,"",_xlfn.XLOOKUP(AZ343,StatePicklist!$1:$1,StatePicklist!$3:$3,"NA",0))</f>
        <v/>
      </c>
      <c r="BB343" s="297" t="str">
        <f ca="1">IF(RMDF!BA343="", "", IF(ISNUMBER(MATCH(RMDF!BA343, INDIRECT(BA343), 0)), "OK", "Invalid"))</f>
        <v/>
      </c>
      <c r="BC343" s="281"/>
      <c r="BD343" s="281"/>
      <c r="BE343" s="281"/>
      <c r="BF343" s="281" t="b">
        <f>AND(RMDF!BI343&gt;=0, RMDF!BI343&lt;=1-SUM(RMDF!Z343,RMDF!AG343,RMDF!AN343,RMDF!AU343,RMDF!BB343), RMDF!BI343=ROUND(RMDF!BI343,4))</f>
        <v>1</v>
      </c>
      <c r="BG343" s="317">
        <f>RMDF!BG343</f>
        <v>0</v>
      </c>
      <c r="BH343" s="318" t="str">
        <f>IF(BG343=0,"",_xlfn.XLOOKUP(BG343,StatePicklist!$1:$1,StatePicklist!$3:$3,"NA",0))</f>
        <v/>
      </c>
      <c r="BI343" s="297" t="str">
        <f ca="1">IF(RMDF!BH343="", "", IF(ISNUMBER(MATCH(RMDF!BH343, INDIRECT(BH343), 0)), "OK", "Invalid"))</f>
        <v/>
      </c>
      <c r="BJ343" s="281"/>
      <c r="BK343" s="281"/>
      <c r="BL343" s="281"/>
      <c r="BM343" s="281" t="b">
        <f>AND(RMDF!BP343&gt;=0, RMDF!BP343&lt;=1-SUM(RMDF!Z343,RMDF!AG343,RMDF!AN343,RMDF!AU343,RMDF!BB343,RMDF!BI343), RMDF!BP343=ROUND(RMDF!BP343,4))</f>
        <v>1</v>
      </c>
      <c r="BN343" s="317">
        <f>RMDF!BN343</f>
        <v>0</v>
      </c>
      <c r="BO343" s="318" t="str">
        <f>IF(BN343=0,"",_xlfn.XLOOKUP(BN343,StatePicklist!$1:$1,StatePicklist!$3:$3,"NA",0))</f>
        <v/>
      </c>
      <c r="BP343" s="297" t="str">
        <f ca="1">IF(RMDF!BO343="", "", IF(ISNUMBER(MATCH(RMDF!BO343, INDIRECT(BO343), 0)), "OK", "Invalid"))</f>
        <v/>
      </c>
      <c r="BQ343" s="281"/>
      <c r="BR343" s="281"/>
      <c r="BS343" s="281"/>
      <c r="BT343" s="281" t="b">
        <f>AND(RMDF!BW343&gt;=0, RMDF!BW343&lt;=1-SUM(RMDF!Z343,RMDF!AG343,RMDF!AN343,RMDF!AU343,RMDF!BB343,RMDF!BI343,RMDF!BP343), RMDF!BW343=ROUND(RMDF!BW343,4))</f>
        <v>1</v>
      </c>
      <c r="BU343" s="317">
        <f>RMDF!BU343</f>
        <v>0</v>
      </c>
      <c r="BV343" s="318" t="str">
        <f>IF(BU343=0,"",_xlfn.XLOOKUP(BU343,StatePicklist!$1:$1,StatePicklist!$3:$3,"NA",0))</f>
        <v/>
      </c>
      <c r="BW343" s="297" t="str">
        <f ca="1">IF(RMDF!BV343="", "", IF(ISNUMBER(MATCH(RMDF!BV343, INDIRECT(BV343), 0)), "OK", "Invalid"))</f>
        <v/>
      </c>
      <c r="BX343" s="281"/>
      <c r="BY343" s="281"/>
      <c r="BZ343" s="281"/>
      <c r="CA343" s="281" t="b">
        <f>AND(RMDF!CD343&gt;=0, RMDF!CD343&lt;=1-SUM(RMDF!Z343,RMDF!AG343,RMDF!AN343,RMDF!AU343,RMDF!BB343,RMDF!BI343,RMDF!BP343,RMDF!BW343), RMDF!CD343=ROUND(RMDF!CD343,4))</f>
        <v>1</v>
      </c>
      <c r="CB343" s="317">
        <f>RMDF!CB343</f>
        <v>0</v>
      </c>
      <c r="CC343" s="318" t="str">
        <f>IF(CB343=0,"",_xlfn.XLOOKUP(CB343,StatePicklist!$1:$1,StatePicklist!$3:$3,"NA",0))</f>
        <v/>
      </c>
      <c r="CD343" s="297" t="str">
        <f ca="1">IF(RMDF!CC343="", "", IF(ISNUMBER(MATCH(RMDF!CC343, INDIRECT(CC343), 0)), "OK", "Invalid"))</f>
        <v/>
      </c>
      <c r="CE343" s="281"/>
      <c r="CF343" s="281"/>
      <c r="CG343" s="281"/>
      <c r="CH343" s="281" t="b">
        <f>AND(RMDF!CK343&gt;=0, RMDF!CK343&lt;=1-SUM(RMDF!Z343,RMDF!AG343,RMDF!AN343,RMDF!AU343,RMDF!BB343,RMDF!BI343,RMDF!BP343,RMDF!BW343,RMDF!CD343), RMDF!CK343=ROUND(RMDF!CK343,4))</f>
        <v>1</v>
      </c>
      <c r="CI343" s="317">
        <f>RMDF!CI343</f>
        <v>0</v>
      </c>
      <c r="CJ343" s="318" t="str">
        <f>IF(CI343=0,"",_xlfn.XLOOKUP(CI343,StatePicklist!$1:$1,StatePicklist!$3:$3,"NA",0))</f>
        <v/>
      </c>
      <c r="CK343" s="297" t="str">
        <f ca="1">IF(RMDF!CJ343="", "", IF(ISNUMBER(MATCH(RMDF!CJ343, INDIRECT(CJ343), 0)), "OK", "Invalid"))</f>
        <v/>
      </c>
      <c r="CL343" s="281"/>
      <c r="CM343" s="281"/>
      <c r="CN343" s="281"/>
      <c r="CO343" s="281" t="b">
        <f>AND(RMDF!CR343&gt;=0, RMDF!CR343&lt;=1-SUM(RMDF!Z343,RMDF!AG343,RMDF!AN343,RMDF!AU343,RMDF!BB343,RMDF!BI343,RMDF!BP343,RMDF!BW343,RMDF!CD343,RMDF!CK343), RMDF!CR343=ROUND(RMDF!CR343,4))</f>
        <v>1</v>
      </c>
      <c r="CP343" s="317">
        <f>RMDF!CP343</f>
        <v>0</v>
      </c>
      <c r="CQ343" s="318" t="str">
        <f>IF(CP343=0,"",_xlfn.XLOOKUP(CP343,StatePicklist!$1:$1,StatePicklist!$3:$3,"NA",0))</f>
        <v/>
      </c>
      <c r="CR343" s="297" t="str">
        <f ca="1">IF(RMDF!CQ343="", "", IF(ISNUMBER(MATCH(RMDF!CQ343, INDIRECT(CQ343), 0)), "OK", "Invalid"))</f>
        <v/>
      </c>
      <c r="CS343" s="281"/>
      <c r="CT343" s="281"/>
      <c r="CU343" s="281"/>
      <c r="CV343" s="281" t="b">
        <f>AND(RMDF!CY343&gt;=0, RMDF!CY343&lt;=1-SUM(RMDF!Z343,RMDF!AG343,RMDF!AN343,RMDF!AU343,RMDF!BB343,RMDF!BI343,RMDF!BP343,RMDF!BW343,RMDF!CD343,RMDF!CK343,RMDF!CR343), RMDF!CY343=ROUND(RMDF!CY343,4))</f>
        <v>1</v>
      </c>
      <c r="CW343" s="317">
        <f>RMDF!CW343</f>
        <v>0</v>
      </c>
      <c r="CX343" s="318" t="str">
        <f>IF(CW343=0,"",_xlfn.XLOOKUP(CW343,StatePicklist!$1:$1,StatePicklist!$3:$3,"NA",0))</f>
        <v/>
      </c>
      <c r="CY343" s="297" t="str">
        <f ca="1">IF(RMDF!CX343="", "", IF(ISNUMBER(MATCH(RMDF!CX343, INDIRECT(CX343), 0)), "OK", "Invalid"))</f>
        <v/>
      </c>
      <c r="CZ343" s="281"/>
      <c r="DA343" s="281"/>
      <c r="DB343" s="281"/>
      <c r="DC343" s="281" t="b">
        <f>AND(RMDF!DF343&gt;=0, RMDF!DF343&lt;=1-SUM(RMDF!Z343,RMDF!AG343,RMDF!AN343,RMDF!AU343,RMDF!BB343,RMDF!BI343,RMDF!BP343,RMDF!BW343,RMDF!CD343,RMDF!CK343,RMDF!CR343,RMDF!CY343), RMDF!DF343=ROUND(RMDF!DF343,4))</f>
        <v>1</v>
      </c>
      <c r="DD343" s="317">
        <f>RMDF!DD343</f>
        <v>0</v>
      </c>
      <c r="DE343" s="318" t="str">
        <f>IF(DD343=0,"",_xlfn.XLOOKUP(DD343,StatePicklist!$1:$1,StatePicklist!$3:$3,"NA",0))</f>
        <v/>
      </c>
      <c r="DF343" s="297" t="str">
        <f ca="1">IF(RMDF!DE343="", "", IF(ISNUMBER(MATCH(RMDF!DE343, INDIRECT(DE343), 0)), "OK", "Invalid"))</f>
        <v/>
      </c>
      <c r="DG343" s="281"/>
      <c r="DH343" s="281"/>
      <c r="DI343" s="281"/>
      <c r="DJ343" s="281" t="b">
        <f>AND(RMDF!DM343&gt;=0, RMDF!DM343&lt;=1-SUM(RMDF!Z343,RMDF!AG343,RMDF!AN343,RMDF!AU343,RMDF!BB343,RMDF!BI343,RMDF!BP343,RMDF!BW343,RMDF!CD343,RMDF!CK343,RMDF!CR343,RMDF!CY343,RMDF!DF343), RMDF!DM343=ROUND(RMDF!DM343,4))</f>
        <v>1</v>
      </c>
      <c r="DK343" s="317">
        <f>RMDF!DK343</f>
        <v>0</v>
      </c>
      <c r="DL343" s="318" t="str">
        <f>IF(DK343=0,"",_xlfn.XLOOKUP(DK343,StatePicklist!$1:$1,StatePicklist!$3:$3,"NA",0))</f>
        <v/>
      </c>
      <c r="DM343" s="297" t="str">
        <f ca="1">IF(RMDF!DL343="", "", IF(ISNUMBER(MATCH(RMDF!DL343, INDIRECT(DL343), 0)), "OK", "Invalid"))</f>
        <v/>
      </c>
      <c r="DN343" s="281"/>
      <c r="DO343" s="281"/>
      <c r="DP343" s="281"/>
      <c r="DQ343" s="281" t="b">
        <f>AND(RMDF!DT343&gt;=0, RMDF!DT343&lt;=1-SUM(RMDF!Z343,RMDF!AG343,RMDF!AN343,RMDF!AU343,RMDF!BB343,RMDF!BI343,RMDF!BP343,RMDF!BW343,RMDF!CD343,RMDF!CK343,RMDF!CR343,RMDF!CY343,RMDF!DF343,RMDF!DM343), RMDF!DT343=ROUND(RMDF!DT343,4))</f>
        <v>1</v>
      </c>
      <c r="DR343" s="317">
        <f>RMDF!DR343</f>
        <v>0</v>
      </c>
      <c r="DS343" s="318" t="str">
        <f>IF(DR343=0,"",_xlfn.XLOOKUP(DR343,StatePicklist!$1:$1,StatePicklist!$3:$3,"NA",0))</f>
        <v/>
      </c>
      <c r="DT343" s="297" t="str">
        <f ca="1">IF(RMDF!DS343="", "", IF(ISNUMBER(MATCH(RMDF!DS343, INDIRECT(DS343), 0)), "OK", "Invalid"))</f>
        <v/>
      </c>
      <c r="DU343" s="281"/>
      <c r="DV343" s="281"/>
      <c r="DW343" s="281"/>
      <c r="DX343" s="281" t="b">
        <f>AND(RMDF!EA343&gt;=0, RMDF!EA343&lt;=1-SUM(RMDF!Z343,RMDF!AG343,RMDF!AN343,RMDF!AU343,RMDF!BB343,RMDF!BI343,RMDF!BP343,RMDF!BW343,RMDF!CD343,RMDF!CK343,RMDF!CR343,RMDF!CY343,RMDF!DF343,RMDF!DM343,RMDF!DT343), RMDF!EA343=ROUND(RMDF!EA343,4))</f>
        <v>1</v>
      </c>
      <c r="DY343" s="317">
        <f>RMDF!DY343</f>
        <v>0</v>
      </c>
      <c r="DZ343" s="318" t="str">
        <f>IF(DY343=0,"",_xlfn.XLOOKUP(DY343,StatePicklist!$1:$1,StatePicklist!$3:$3,"NA",0))</f>
        <v/>
      </c>
      <c r="EA343" s="297" t="str">
        <f ca="1">IF(RMDF!DZ343="", "", IF(ISNUMBER(MATCH(RMDF!DZ343, INDIRECT(DZ343), 0)), "OK", "Invalid"))</f>
        <v/>
      </c>
      <c r="EB343" s="281"/>
      <c r="EC343" s="281"/>
      <c r="ED343" s="281"/>
      <c r="EE343" s="281" t="b">
        <f>AND(RMDF!EH343&gt;=0, RMDF!EH343&lt;=1-SUM(RMDF!Z343,RMDF!AG343,RMDF!AN343,RMDF!AU343,RMDF!BB343,RMDF!BI343,RMDF!BP343,RMDF!BW343,RMDF!CD343,RMDF!CK343,RMDF!CR343,RMDF!CY343,RMDF!DF343,RMDF!DM343,RMDF!DT343,RMDF!EA343), RMDF!EH343=ROUND(RMDF!EH343,4))</f>
        <v>1</v>
      </c>
      <c r="EF343" s="317">
        <f>RMDF!EF343</f>
        <v>0</v>
      </c>
      <c r="EG343" s="318" t="str">
        <f>IF(EF343=0,"",_xlfn.XLOOKUP(EF343,StatePicklist!$1:$1,StatePicklist!$3:$3,"NA",0))</f>
        <v/>
      </c>
      <c r="EH343" s="297" t="str">
        <f ca="1">IF(RMDF!EG343="", "", IF(ISNUMBER(MATCH(RMDF!EG343, INDIRECT(EG343), 0)), "OK", "Invalid"))</f>
        <v/>
      </c>
      <c r="EI343" s="281"/>
      <c r="EJ343" s="281"/>
      <c r="EK343" s="281"/>
      <c r="EL343" s="281" t="b">
        <f>AND(RMDF!EO343&gt;=0, RMDF!EO343&lt;=1-SUM(RMDF!Z343,RMDF!AG343,RMDF!AN343,RMDF!AU343,RMDF!BB343,RMDF!BI343,RMDF!BP343,RMDF!BW343,RMDF!CD343,RMDF!CK343,RMDF!CR343,RMDF!CY343,RMDF!DF343,RMDF!DM343,RMDF!DT343,RMDF!EA343,RMDF!EH343), RMDF!EO343=ROUND(RMDF!EO343,4))</f>
        <v>1</v>
      </c>
      <c r="EM343" s="317">
        <f>RMDF!EM343</f>
        <v>0</v>
      </c>
      <c r="EN343" s="318" t="str">
        <f>IF(EM343=0,"",_xlfn.XLOOKUP(EM343,StatePicklist!$1:$1,StatePicklist!$3:$3,"NA",0))</f>
        <v/>
      </c>
      <c r="EO343" s="297" t="str">
        <f ca="1">IF(RMDF!EN343="", "", IF(ISNUMBER(MATCH(RMDF!EN343, INDIRECT(EN343), 0)), "OK", "Invalid"))</f>
        <v/>
      </c>
      <c r="EP343" s="281"/>
      <c r="EQ343" s="281"/>
      <c r="ER343" s="281"/>
      <c r="ES343" s="281" t="b">
        <f>AND(RMDF!EV343&gt;=0, RMDF!EV343&lt;=1-SUM(RMDF!Z343,RMDF!AG343,RMDF!AN343,RMDF!AU343,RMDF!BB343,RMDF!BI343,RMDF!BP343,RMDF!BW343,RMDF!CD343,RMDF!CK343,RMDF!CR343,RMDF!CY343,RMDF!DF343,RMDF!DM343,RMDF!DT343,RMDF!EA343,RMDF!EH343,RMDF!EO343), RMDF!EV343=ROUND(RMDF!EV343,4))</f>
        <v>1</v>
      </c>
      <c r="ET343" s="317">
        <f>RMDF!ET343</f>
        <v>0</v>
      </c>
      <c r="EU343" s="318" t="str">
        <f>IF(ET343=0,"",_xlfn.XLOOKUP(ET343,StatePicklist!$1:$1,StatePicklist!$3:$3,"NA",0))</f>
        <v/>
      </c>
      <c r="EV343" s="297" t="str">
        <f ca="1">IF(RMDF!EU343="", "", IF(ISNUMBER(MATCH(RMDF!EU343, INDIRECT(EU343), 0)), "OK", "Invalid"))</f>
        <v/>
      </c>
      <c r="EW343" s="281"/>
      <c r="EX343" s="281"/>
      <c r="EY343" s="281"/>
      <c r="EZ343" s="281" t="b">
        <f>AND(RMDF!FC343&gt;=0, RMDF!FC343&lt;=1-SUM(RMDF!Z343,RMDF!AG343,RMDF!AN343,RMDF!AU343,RMDF!BB343,RMDF!BI343,RMDF!BP343,RMDF!BW343,RMDF!CD343,RMDF!CK343,RMDF!CR343,RMDF!CY343,RMDF!DF343,RMDF!DM343,RMDF!DT343,RMDF!EA343,RMDF!EH343,RMDF!EO343,RMDF!EV343), RMDF!FC343=ROUND(RMDF!FC343,4))</f>
        <v>1</v>
      </c>
      <c r="FA343" s="317">
        <f>RMDF!FA343</f>
        <v>0</v>
      </c>
      <c r="FB343" s="318" t="str">
        <f>IF(FA343=0,"",_xlfn.XLOOKUP(FA343,StatePicklist!$1:$1,StatePicklist!$3:$3,"NA",0))</f>
        <v/>
      </c>
      <c r="FC343" s="297" t="str">
        <f ca="1">IF(RMDF!FB343="", "", IF(ISNUMBER(MATCH(RMDF!FB343, INDIRECT(FB343), 0)), "OK", "Invalid"))</f>
        <v/>
      </c>
    </row>
    <row r="344" spans="1:159" s="205" customFormat="1" ht="39.9" customHeight="1" x14ac:dyDescent="0.25">
      <c r="A344" s="206"/>
      <c r="B344" s="196"/>
      <c r="C344" s="197"/>
      <c r="D344" s="198"/>
      <c r="E344" s="199"/>
      <c r="F344" s="200"/>
      <c r="G344" s="201"/>
      <c r="H344" s="292"/>
      <c r="I344" s="305">
        <f>RMDF!I344</f>
        <v>0</v>
      </c>
      <c r="J344" s="305" t="str">
        <f>IF(I344=ProductCode!$B$30,"PDReclPost",IF(OR(I344=ProductCode!$C$30,I344=ProductCode!$E$30,I344=ProductCode!$G$30),"PDPreCon",IF(OR(I344=ProductCode!$D$30,I344=ProductCode!$F$30),"PDNotReclPost","")))</f>
        <v/>
      </c>
      <c r="K344" s="305" t="str">
        <f t="shared" si="21"/>
        <v/>
      </c>
      <c r="L344" s="289"/>
      <c r="M344" s="305" t="str">
        <f t="shared" si="21"/>
        <v/>
      </c>
      <c r="N344" s="289" t="b">
        <f>AND(RMDF!N344&gt;=0, RMDF!N344&lt;=1-RMDF!L344, RMDF!N344=ROUND(RMDF!N344,4))</f>
        <v>1</v>
      </c>
      <c r="O344" s="286" t="str">
        <f>IF(P344="","",IF(I344="","",IF(LEFT(I344,13)="Reclaimed pos",RawMaterialCode!$E$569,RawMaterialCode!$E$568)))</f>
        <v>Reclaimed pre-consumer mixed fibers (RM0578)</v>
      </c>
      <c r="P344" s="295">
        <f t="shared" si="22"/>
        <v>1</v>
      </c>
      <c r="Q344" s="202"/>
      <c r="R344" s="203"/>
      <c r="S344" s="204" t="str">
        <f t="shared" si="23"/>
        <v/>
      </c>
      <c r="T344" s="281"/>
      <c r="U344" s="281"/>
      <c r="V344" s="281"/>
      <c r="W344" s="281"/>
      <c r="X344" s="317">
        <f>RMDF!X344</f>
        <v>0</v>
      </c>
      <c r="Y344" s="318" t="str">
        <f>IF(X344=0,"",_xlfn.XLOOKUP(X344,StatePicklist!$1:$1,StatePicklist!$3:$3,"NA",0))</f>
        <v/>
      </c>
      <c r="Z344" s="297" t="str">
        <f ca="1">IF(RMDF!Y344="", "", IF(ISNUMBER(MATCH(RMDF!Y344, INDIRECT(Y344), 0)), "OK", "Invalid"))</f>
        <v/>
      </c>
      <c r="AA344" s="281"/>
      <c r="AB344" s="281"/>
      <c r="AC344" s="281"/>
      <c r="AD344" s="281" t="b">
        <f>AND(RMDF!AG344&gt;=0, RMDF!AG344&lt;=1-RMDF!Z344, RMDF!AG344=ROUND(RMDF!AG344,4))</f>
        <v>1</v>
      </c>
      <c r="AE344" s="317">
        <f>RMDF!AE344</f>
        <v>0</v>
      </c>
      <c r="AF344" s="318" t="str">
        <f>IF(AE344=0,"",_xlfn.XLOOKUP(AE344,StatePicklist!$1:$1,StatePicklist!$3:$3,"NA",0))</f>
        <v/>
      </c>
      <c r="AG344" s="297" t="str">
        <f ca="1">IF(RMDF!AF344="", "", IF(ISNUMBER(MATCH(RMDF!AF344, INDIRECT(AF344), 0)), "OK", "Invalid"))</f>
        <v/>
      </c>
      <c r="AH344" s="281"/>
      <c r="AI344" s="281"/>
      <c r="AJ344" s="281"/>
      <c r="AK344" s="281" t="b">
        <f>AND(RMDF!AN344&gt;=0, RMDF!AN344&lt;=1-SUM(RMDF!Z344,RMDF!AG344), RMDF!AN344=ROUND(RMDF!AN344,4))</f>
        <v>1</v>
      </c>
      <c r="AL344" s="317">
        <f>RMDF!AL344</f>
        <v>0</v>
      </c>
      <c r="AM344" s="318" t="str">
        <f>IF(AL344=0,"",_xlfn.XLOOKUP(AL344,StatePicklist!$1:$1,StatePicklist!$3:$3,"NA",0))</f>
        <v/>
      </c>
      <c r="AN344" s="297" t="str">
        <f ca="1">IF(RMDF!AM344="", "", IF(ISNUMBER(MATCH(RMDF!AM344, INDIRECT(AM344), 0)), "OK", "Invalid"))</f>
        <v/>
      </c>
      <c r="AO344" s="281"/>
      <c r="AP344" s="281"/>
      <c r="AQ344" s="281"/>
      <c r="AR344" s="281" t="b">
        <f>AND(RMDF!AU344&gt;=0, RMDF!AU344&lt;=1-SUM(RMDF!Z344,RMDF!AG344,RMDF!AN344), RMDF!AU344=ROUND(RMDF!AU344,4))</f>
        <v>1</v>
      </c>
      <c r="AS344" s="317">
        <f>RMDF!AS344</f>
        <v>0</v>
      </c>
      <c r="AT344" s="318" t="str">
        <f>IF(AS344=0,"",_xlfn.XLOOKUP(AS344,StatePicklist!$1:$1,StatePicklist!$3:$3,"NA",0))</f>
        <v/>
      </c>
      <c r="AU344" s="297" t="str">
        <f ca="1">IF(RMDF!AT344="", "", IF(ISNUMBER(MATCH(RMDF!AT344, INDIRECT(AT344), 0)), "OK", "Invalid"))</f>
        <v/>
      </c>
      <c r="AV344" s="281"/>
      <c r="AW344" s="281"/>
      <c r="AX344" s="281"/>
      <c r="AY344" s="281" t="b">
        <f>AND(RMDF!BB344&gt;=0, RMDF!BB344&lt;=1-SUM(RMDF!Z344,RMDF!AG344,RMDF!AN344,RMDF!AU344), RMDF!BB344=ROUND(RMDF!BB344,4))</f>
        <v>1</v>
      </c>
      <c r="AZ344" s="317">
        <f>RMDF!AZ344</f>
        <v>0</v>
      </c>
      <c r="BA344" s="318" t="str">
        <f>IF(AZ344=0,"",_xlfn.XLOOKUP(AZ344,StatePicklist!$1:$1,StatePicklist!$3:$3,"NA",0))</f>
        <v/>
      </c>
      <c r="BB344" s="297" t="str">
        <f ca="1">IF(RMDF!BA344="", "", IF(ISNUMBER(MATCH(RMDF!BA344, INDIRECT(BA344), 0)), "OK", "Invalid"))</f>
        <v/>
      </c>
      <c r="BC344" s="281"/>
      <c r="BD344" s="281"/>
      <c r="BE344" s="281"/>
      <c r="BF344" s="281" t="b">
        <f>AND(RMDF!BI344&gt;=0, RMDF!BI344&lt;=1-SUM(RMDF!Z344,RMDF!AG344,RMDF!AN344,RMDF!AU344,RMDF!BB344), RMDF!BI344=ROUND(RMDF!BI344,4))</f>
        <v>1</v>
      </c>
      <c r="BG344" s="317">
        <f>RMDF!BG344</f>
        <v>0</v>
      </c>
      <c r="BH344" s="318" t="str">
        <f>IF(BG344=0,"",_xlfn.XLOOKUP(BG344,StatePicklist!$1:$1,StatePicklist!$3:$3,"NA",0))</f>
        <v/>
      </c>
      <c r="BI344" s="297" t="str">
        <f ca="1">IF(RMDF!BH344="", "", IF(ISNUMBER(MATCH(RMDF!BH344, INDIRECT(BH344), 0)), "OK", "Invalid"))</f>
        <v/>
      </c>
      <c r="BJ344" s="281"/>
      <c r="BK344" s="281"/>
      <c r="BL344" s="281"/>
      <c r="BM344" s="281" t="b">
        <f>AND(RMDF!BP344&gt;=0, RMDF!BP344&lt;=1-SUM(RMDF!Z344,RMDF!AG344,RMDF!AN344,RMDF!AU344,RMDF!BB344,RMDF!BI344), RMDF!BP344=ROUND(RMDF!BP344,4))</f>
        <v>1</v>
      </c>
      <c r="BN344" s="317">
        <f>RMDF!BN344</f>
        <v>0</v>
      </c>
      <c r="BO344" s="318" t="str">
        <f>IF(BN344=0,"",_xlfn.XLOOKUP(BN344,StatePicklist!$1:$1,StatePicklist!$3:$3,"NA",0))</f>
        <v/>
      </c>
      <c r="BP344" s="297" t="str">
        <f ca="1">IF(RMDF!BO344="", "", IF(ISNUMBER(MATCH(RMDF!BO344, INDIRECT(BO344), 0)), "OK", "Invalid"))</f>
        <v/>
      </c>
      <c r="BQ344" s="281"/>
      <c r="BR344" s="281"/>
      <c r="BS344" s="281"/>
      <c r="BT344" s="281" t="b">
        <f>AND(RMDF!BW344&gt;=0, RMDF!BW344&lt;=1-SUM(RMDF!Z344,RMDF!AG344,RMDF!AN344,RMDF!AU344,RMDF!BB344,RMDF!BI344,RMDF!BP344), RMDF!BW344=ROUND(RMDF!BW344,4))</f>
        <v>1</v>
      </c>
      <c r="BU344" s="317">
        <f>RMDF!BU344</f>
        <v>0</v>
      </c>
      <c r="BV344" s="318" t="str">
        <f>IF(BU344=0,"",_xlfn.XLOOKUP(BU344,StatePicklist!$1:$1,StatePicklist!$3:$3,"NA",0))</f>
        <v/>
      </c>
      <c r="BW344" s="297" t="str">
        <f ca="1">IF(RMDF!BV344="", "", IF(ISNUMBER(MATCH(RMDF!BV344, INDIRECT(BV344), 0)), "OK", "Invalid"))</f>
        <v/>
      </c>
      <c r="BX344" s="281"/>
      <c r="BY344" s="281"/>
      <c r="BZ344" s="281"/>
      <c r="CA344" s="281" t="b">
        <f>AND(RMDF!CD344&gt;=0, RMDF!CD344&lt;=1-SUM(RMDF!Z344,RMDF!AG344,RMDF!AN344,RMDF!AU344,RMDF!BB344,RMDF!BI344,RMDF!BP344,RMDF!BW344), RMDF!CD344=ROUND(RMDF!CD344,4))</f>
        <v>1</v>
      </c>
      <c r="CB344" s="317">
        <f>RMDF!CB344</f>
        <v>0</v>
      </c>
      <c r="CC344" s="318" t="str">
        <f>IF(CB344=0,"",_xlfn.XLOOKUP(CB344,StatePicklist!$1:$1,StatePicklist!$3:$3,"NA",0))</f>
        <v/>
      </c>
      <c r="CD344" s="297" t="str">
        <f ca="1">IF(RMDF!CC344="", "", IF(ISNUMBER(MATCH(RMDF!CC344, INDIRECT(CC344), 0)), "OK", "Invalid"))</f>
        <v/>
      </c>
      <c r="CE344" s="281"/>
      <c r="CF344" s="281"/>
      <c r="CG344" s="281"/>
      <c r="CH344" s="281" t="b">
        <f>AND(RMDF!CK344&gt;=0, RMDF!CK344&lt;=1-SUM(RMDF!Z344,RMDF!AG344,RMDF!AN344,RMDF!AU344,RMDF!BB344,RMDF!BI344,RMDF!BP344,RMDF!BW344,RMDF!CD344), RMDF!CK344=ROUND(RMDF!CK344,4))</f>
        <v>1</v>
      </c>
      <c r="CI344" s="317">
        <f>RMDF!CI344</f>
        <v>0</v>
      </c>
      <c r="CJ344" s="318" t="str">
        <f>IF(CI344=0,"",_xlfn.XLOOKUP(CI344,StatePicklist!$1:$1,StatePicklist!$3:$3,"NA",0))</f>
        <v/>
      </c>
      <c r="CK344" s="297" t="str">
        <f ca="1">IF(RMDF!CJ344="", "", IF(ISNUMBER(MATCH(RMDF!CJ344, INDIRECT(CJ344), 0)), "OK", "Invalid"))</f>
        <v/>
      </c>
      <c r="CL344" s="281"/>
      <c r="CM344" s="281"/>
      <c r="CN344" s="281"/>
      <c r="CO344" s="281" t="b">
        <f>AND(RMDF!CR344&gt;=0, RMDF!CR344&lt;=1-SUM(RMDF!Z344,RMDF!AG344,RMDF!AN344,RMDF!AU344,RMDF!BB344,RMDF!BI344,RMDF!BP344,RMDF!BW344,RMDF!CD344,RMDF!CK344), RMDF!CR344=ROUND(RMDF!CR344,4))</f>
        <v>1</v>
      </c>
      <c r="CP344" s="317">
        <f>RMDF!CP344</f>
        <v>0</v>
      </c>
      <c r="CQ344" s="318" t="str">
        <f>IF(CP344=0,"",_xlfn.XLOOKUP(CP344,StatePicklist!$1:$1,StatePicklist!$3:$3,"NA",0))</f>
        <v/>
      </c>
      <c r="CR344" s="297" t="str">
        <f ca="1">IF(RMDF!CQ344="", "", IF(ISNUMBER(MATCH(RMDF!CQ344, INDIRECT(CQ344), 0)), "OK", "Invalid"))</f>
        <v/>
      </c>
      <c r="CS344" s="281"/>
      <c r="CT344" s="281"/>
      <c r="CU344" s="281"/>
      <c r="CV344" s="281" t="b">
        <f>AND(RMDF!CY344&gt;=0, RMDF!CY344&lt;=1-SUM(RMDF!Z344,RMDF!AG344,RMDF!AN344,RMDF!AU344,RMDF!BB344,RMDF!BI344,RMDF!BP344,RMDF!BW344,RMDF!CD344,RMDF!CK344,RMDF!CR344), RMDF!CY344=ROUND(RMDF!CY344,4))</f>
        <v>1</v>
      </c>
      <c r="CW344" s="317">
        <f>RMDF!CW344</f>
        <v>0</v>
      </c>
      <c r="CX344" s="318" t="str">
        <f>IF(CW344=0,"",_xlfn.XLOOKUP(CW344,StatePicklist!$1:$1,StatePicklist!$3:$3,"NA",0))</f>
        <v/>
      </c>
      <c r="CY344" s="297" t="str">
        <f ca="1">IF(RMDF!CX344="", "", IF(ISNUMBER(MATCH(RMDF!CX344, INDIRECT(CX344), 0)), "OK", "Invalid"))</f>
        <v/>
      </c>
      <c r="CZ344" s="281"/>
      <c r="DA344" s="281"/>
      <c r="DB344" s="281"/>
      <c r="DC344" s="281" t="b">
        <f>AND(RMDF!DF344&gt;=0, RMDF!DF344&lt;=1-SUM(RMDF!Z344,RMDF!AG344,RMDF!AN344,RMDF!AU344,RMDF!BB344,RMDF!BI344,RMDF!BP344,RMDF!BW344,RMDF!CD344,RMDF!CK344,RMDF!CR344,RMDF!CY344), RMDF!DF344=ROUND(RMDF!DF344,4))</f>
        <v>1</v>
      </c>
      <c r="DD344" s="317">
        <f>RMDF!DD344</f>
        <v>0</v>
      </c>
      <c r="DE344" s="318" t="str">
        <f>IF(DD344=0,"",_xlfn.XLOOKUP(DD344,StatePicklist!$1:$1,StatePicklist!$3:$3,"NA",0))</f>
        <v/>
      </c>
      <c r="DF344" s="297" t="str">
        <f ca="1">IF(RMDF!DE344="", "", IF(ISNUMBER(MATCH(RMDF!DE344, INDIRECT(DE344), 0)), "OK", "Invalid"))</f>
        <v/>
      </c>
      <c r="DG344" s="281"/>
      <c r="DH344" s="281"/>
      <c r="DI344" s="281"/>
      <c r="DJ344" s="281" t="b">
        <f>AND(RMDF!DM344&gt;=0, RMDF!DM344&lt;=1-SUM(RMDF!Z344,RMDF!AG344,RMDF!AN344,RMDF!AU344,RMDF!BB344,RMDF!BI344,RMDF!BP344,RMDF!BW344,RMDF!CD344,RMDF!CK344,RMDF!CR344,RMDF!CY344,RMDF!DF344), RMDF!DM344=ROUND(RMDF!DM344,4))</f>
        <v>1</v>
      </c>
      <c r="DK344" s="317">
        <f>RMDF!DK344</f>
        <v>0</v>
      </c>
      <c r="DL344" s="318" t="str">
        <f>IF(DK344=0,"",_xlfn.XLOOKUP(DK344,StatePicklist!$1:$1,StatePicklist!$3:$3,"NA",0))</f>
        <v/>
      </c>
      <c r="DM344" s="297" t="str">
        <f ca="1">IF(RMDF!DL344="", "", IF(ISNUMBER(MATCH(RMDF!DL344, INDIRECT(DL344), 0)), "OK", "Invalid"))</f>
        <v/>
      </c>
      <c r="DN344" s="281"/>
      <c r="DO344" s="281"/>
      <c r="DP344" s="281"/>
      <c r="DQ344" s="281" t="b">
        <f>AND(RMDF!DT344&gt;=0, RMDF!DT344&lt;=1-SUM(RMDF!Z344,RMDF!AG344,RMDF!AN344,RMDF!AU344,RMDF!BB344,RMDF!BI344,RMDF!BP344,RMDF!BW344,RMDF!CD344,RMDF!CK344,RMDF!CR344,RMDF!CY344,RMDF!DF344,RMDF!DM344), RMDF!DT344=ROUND(RMDF!DT344,4))</f>
        <v>1</v>
      </c>
      <c r="DR344" s="317">
        <f>RMDF!DR344</f>
        <v>0</v>
      </c>
      <c r="DS344" s="318" t="str">
        <f>IF(DR344=0,"",_xlfn.XLOOKUP(DR344,StatePicklist!$1:$1,StatePicklist!$3:$3,"NA",0))</f>
        <v/>
      </c>
      <c r="DT344" s="297" t="str">
        <f ca="1">IF(RMDF!DS344="", "", IF(ISNUMBER(MATCH(RMDF!DS344, INDIRECT(DS344), 0)), "OK", "Invalid"))</f>
        <v/>
      </c>
      <c r="DU344" s="281"/>
      <c r="DV344" s="281"/>
      <c r="DW344" s="281"/>
      <c r="DX344" s="281" t="b">
        <f>AND(RMDF!EA344&gt;=0, RMDF!EA344&lt;=1-SUM(RMDF!Z344,RMDF!AG344,RMDF!AN344,RMDF!AU344,RMDF!BB344,RMDF!BI344,RMDF!BP344,RMDF!BW344,RMDF!CD344,RMDF!CK344,RMDF!CR344,RMDF!CY344,RMDF!DF344,RMDF!DM344,RMDF!DT344), RMDF!EA344=ROUND(RMDF!EA344,4))</f>
        <v>1</v>
      </c>
      <c r="DY344" s="317">
        <f>RMDF!DY344</f>
        <v>0</v>
      </c>
      <c r="DZ344" s="318" t="str">
        <f>IF(DY344=0,"",_xlfn.XLOOKUP(DY344,StatePicklist!$1:$1,StatePicklist!$3:$3,"NA",0))</f>
        <v/>
      </c>
      <c r="EA344" s="297" t="str">
        <f ca="1">IF(RMDF!DZ344="", "", IF(ISNUMBER(MATCH(RMDF!DZ344, INDIRECT(DZ344), 0)), "OK", "Invalid"))</f>
        <v/>
      </c>
      <c r="EB344" s="281"/>
      <c r="EC344" s="281"/>
      <c r="ED344" s="281"/>
      <c r="EE344" s="281" t="b">
        <f>AND(RMDF!EH344&gt;=0, RMDF!EH344&lt;=1-SUM(RMDF!Z344,RMDF!AG344,RMDF!AN344,RMDF!AU344,RMDF!BB344,RMDF!BI344,RMDF!BP344,RMDF!BW344,RMDF!CD344,RMDF!CK344,RMDF!CR344,RMDF!CY344,RMDF!DF344,RMDF!DM344,RMDF!DT344,RMDF!EA344), RMDF!EH344=ROUND(RMDF!EH344,4))</f>
        <v>1</v>
      </c>
      <c r="EF344" s="317">
        <f>RMDF!EF344</f>
        <v>0</v>
      </c>
      <c r="EG344" s="318" t="str">
        <f>IF(EF344=0,"",_xlfn.XLOOKUP(EF344,StatePicklist!$1:$1,StatePicklist!$3:$3,"NA",0))</f>
        <v/>
      </c>
      <c r="EH344" s="297" t="str">
        <f ca="1">IF(RMDF!EG344="", "", IF(ISNUMBER(MATCH(RMDF!EG344, INDIRECT(EG344), 0)), "OK", "Invalid"))</f>
        <v/>
      </c>
      <c r="EI344" s="281"/>
      <c r="EJ344" s="281"/>
      <c r="EK344" s="281"/>
      <c r="EL344" s="281" t="b">
        <f>AND(RMDF!EO344&gt;=0, RMDF!EO344&lt;=1-SUM(RMDF!Z344,RMDF!AG344,RMDF!AN344,RMDF!AU344,RMDF!BB344,RMDF!BI344,RMDF!BP344,RMDF!BW344,RMDF!CD344,RMDF!CK344,RMDF!CR344,RMDF!CY344,RMDF!DF344,RMDF!DM344,RMDF!DT344,RMDF!EA344,RMDF!EH344), RMDF!EO344=ROUND(RMDF!EO344,4))</f>
        <v>1</v>
      </c>
      <c r="EM344" s="317">
        <f>RMDF!EM344</f>
        <v>0</v>
      </c>
      <c r="EN344" s="318" t="str">
        <f>IF(EM344=0,"",_xlfn.XLOOKUP(EM344,StatePicklist!$1:$1,StatePicklist!$3:$3,"NA",0))</f>
        <v/>
      </c>
      <c r="EO344" s="297" t="str">
        <f ca="1">IF(RMDF!EN344="", "", IF(ISNUMBER(MATCH(RMDF!EN344, INDIRECT(EN344), 0)), "OK", "Invalid"))</f>
        <v/>
      </c>
      <c r="EP344" s="281"/>
      <c r="EQ344" s="281"/>
      <c r="ER344" s="281"/>
      <c r="ES344" s="281" t="b">
        <f>AND(RMDF!EV344&gt;=0, RMDF!EV344&lt;=1-SUM(RMDF!Z344,RMDF!AG344,RMDF!AN344,RMDF!AU344,RMDF!BB344,RMDF!BI344,RMDF!BP344,RMDF!BW344,RMDF!CD344,RMDF!CK344,RMDF!CR344,RMDF!CY344,RMDF!DF344,RMDF!DM344,RMDF!DT344,RMDF!EA344,RMDF!EH344,RMDF!EO344), RMDF!EV344=ROUND(RMDF!EV344,4))</f>
        <v>1</v>
      </c>
      <c r="ET344" s="317">
        <f>RMDF!ET344</f>
        <v>0</v>
      </c>
      <c r="EU344" s="318" t="str">
        <f>IF(ET344=0,"",_xlfn.XLOOKUP(ET344,StatePicklist!$1:$1,StatePicklist!$3:$3,"NA",0))</f>
        <v/>
      </c>
      <c r="EV344" s="297" t="str">
        <f ca="1">IF(RMDF!EU344="", "", IF(ISNUMBER(MATCH(RMDF!EU344, INDIRECT(EU344), 0)), "OK", "Invalid"))</f>
        <v/>
      </c>
      <c r="EW344" s="281"/>
      <c r="EX344" s="281"/>
      <c r="EY344" s="281"/>
      <c r="EZ344" s="281" t="b">
        <f>AND(RMDF!FC344&gt;=0, RMDF!FC344&lt;=1-SUM(RMDF!Z344,RMDF!AG344,RMDF!AN344,RMDF!AU344,RMDF!BB344,RMDF!BI344,RMDF!BP344,RMDF!BW344,RMDF!CD344,RMDF!CK344,RMDF!CR344,RMDF!CY344,RMDF!DF344,RMDF!DM344,RMDF!DT344,RMDF!EA344,RMDF!EH344,RMDF!EO344,RMDF!EV344), RMDF!FC344=ROUND(RMDF!FC344,4))</f>
        <v>1</v>
      </c>
      <c r="FA344" s="317">
        <f>RMDF!FA344</f>
        <v>0</v>
      </c>
      <c r="FB344" s="318" t="str">
        <f>IF(FA344=0,"",_xlfn.XLOOKUP(FA344,StatePicklist!$1:$1,StatePicklist!$3:$3,"NA",0))</f>
        <v/>
      </c>
      <c r="FC344" s="297" t="str">
        <f ca="1">IF(RMDF!FB344="", "", IF(ISNUMBER(MATCH(RMDF!FB344, INDIRECT(FB344), 0)), "OK", "Invalid"))</f>
        <v/>
      </c>
    </row>
    <row r="345" spans="1:159" s="205" customFormat="1" ht="39.9" customHeight="1" x14ac:dyDescent="0.25">
      <c r="A345" s="206"/>
      <c r="B345" s="196"/>
      <c r="C345" s="197"/>
      <c r="D345" s="198"/>
      <c r="E345" s="199"/>
      <c r="F345" s="200"/>
      <c r="G345" s="201"/>
      <c r="H345" s="292"/>
      <c r="I345" s="305">
        <f>RMDF!I345</f>
        <v>0</v>
      </c>
      <c r="J345" s="305" t="str">
        <f>IF(I345=ProductCode!$B$30,"PDReclPost",IF(OR(I345=ProductCode!$C$30,I345=ProductCode!$E$30,I345=ProductCode!$G$30),"PDPreCon",IF(OR(I345=ProductCode!$D$30,I345=ProductCode!$F$30),"PDNotReclPost","")))</f>
        <v/>
      </c>
      <c r="K345" s="305" t="str">
        <f t="shared" si="21"/>
        <v/>
      </c>
      <c r="L345" s="289"/>
      <c r="M345" s="305" t="str">
        <f t="shared" si="21"/>
        <v/>
      </c>
      <c r="N345" s="289" t="b">
        <f>AND(RMDF!N345&gt;=0, RMDF!N345&lt;=1-RMDF!L345, RMDF!N345=ROUND(RMDF!N345,4))</f>
        <v>1</v>
      </c>
      <c r="O345" s="286" t="str">
        <f>IF(P345="","",IF(I345="","",IF(LEFT(I345,13)="Reclaimed pos",RawMaterialCode!$E$569,RawMaterialCode!$E$568)))</f>
        <v>Reclaimed pre-consumer mixed fibers (RM0578)</v>
      </c>
      <c r="P345" s="295">
        <f t="shared" si="22"/>
        <v>1</v>
      </c>
      <c r="Q345" s="202"/>
      <c r="R345" s="203"/>
      <c r="S345" s="204" t="str">
        <f t="shared" si="23"/>
        <v/>
      </c>
      <c r="T345" s="281"/>
      <c r="U345" s="281"/>
      <c r="V345" s="281"/>
      <c r="W345" s="281"/>
      <c r="X345" s="317">
        <f>RMDF!X345</f>
        <v>0</v>
      </c>
      <c r="Y345" s="318" t="str">
        <f>IF(X345=0,"",_xlfn.XLOOKUP(X345,StatePicklist!$1:$1,StatePicklist!$3:$3,"NA",0))</f>
        <v/>
      </c>
      <c r="Z345" s="297" t="str">
        <f ca="1">IF(RMDF!Y345="", "", IF(ISNUMBER(MATCH(RMDF!Y345, INDIRECT(Y345), 0)), "OK", "Invalid"))</f>
        <v/>
      </c>
      <c r="AA345" s="281"/>
      <c r="AB345" s="281"/>
      <c r="AC345" s="281"/>
      <c r="AD345" s="281" t="b">
        <f>AND(RMDF!AG345&gt;=0, RMDF!AG345&lt;=1-RMDF!Z345, RMDF!AG345=ROUND(RMDF!AG345,4))</f>
        <v>1</v>
      </c>
      <c r="AE345" s="317">
        <f>RMDF!AE345</f>
        <v>0</v>
      </c>
      <c r="AF345" s="318" t="str">
        <f>IF(AE345=0,"",_xlfn.XLOOKUP(AE345,StatePicklist!$1:$1,StatePicklist!$3:$3,"NA",0))</f>
        <v/>
      </c>
      <c r="AG345" s="297" t="str">
        <f ca="1">IF(RMDF!AF345="", "", IF(ISNUMBER(MATCH(RMDF!AF345, INDIRECT(AF345), 0)), "OK", "Invalid"))</f>
        <v/>
      </c>
      <c r="AH345" s="281"/>
      <c r="AI345" s="281"/>
      <c r="AJ345" s="281"/>
      <c r="AK345" s="281" t="b">
        <f>AND(RMDF!AN345&gt;=0, RMDF!AN345&lt;=1-SUM(RMDF!Z345,RMDF!AG345), RMDF!AN345=ROUND(RMDF!AN345,4))</f>
        <v>1</v>
      </c>
      <c r="AL345" s="317">
        <f>RMDF!AL345</f>
        <v>0</v>
      </c>
      <c r="AM345" s="318" t="str">
        <f>IF(AL345=0,"",_xlfn.XLOOKUP(AL345,StatePicklist!$1:$1,StatePicklist!$3:$3,"NA",0))</f>
        <v/>
      </c>
      <c r="AN345" s="297" t="str">
        <f ca="1">IF(RMDF!AM345="", "", IF(ISNUMBER(MATCH(RMDF!AM345, INDIRECT(AM345), 0)), "OK", "Invalid"))</f>
        <v/>
      </c>
      <c r="AO345" s="281"/>
      <c r="AP345" s="281"/>
      <c r="AQ345" s="281"/>
      <c r="AR345" s="281" t="b">
        <f>AND(RMDF!AU345&gt;=0, RMDF!AU345&lt;=1-SUM(RMDF!Z345,RMDF!AG345,RMDF!AN345), RMDF!AU345=ROUND(RMDF!AU345,4))</f>
        <v>1</v>
      </c>
      <c r="AS345" s="317">
        <f>RMDF!AS345</f>
        <v>0</v>
      </c>
      <c r="AT345" s="318" t="str">
        <f>IF(AS345=0,"",_xlfn.XLOOKUP(AS345,StatePicklist!$1:$1,StatePicklist!$3:$3,"NA",0))</f>
        <v/>
      </c>
      <c r="AU345" s="297" t="str">
        <f ca="1">IF(RMDF!AT345="", "", IF(ISNUMBER(MATCH(RMDF!AT345, INDIRECT(AT345), 0)), "OK", "Invalid"))</f>
        <v/>
      </c>
      <c r="AV345" s="281"/>
      <c r="AW345" s="281"/>
      <c r="AX345" s="281"/>
      <c r="AY345" s="281" t="b">
        <f>AND(RMDF!BB345&gt;=0, RMDF!BB345&lt;=1-SUM(RMDF!Z345,RMDF!AG345,RMDF!AN345,RMDF!AU345), RMDF!BB345=ROUND(RMDF!BB345,4))</f>
        <v>1</v>
      </c>
      <c r="AZ345" s="317">
        <f>RMDF!AZ345</f>
        <v>0</v>
      </c>
      <c r="BA345" s="318" t="str">
        <f>IF(AZ345=0,"",_xlfn.XLOOKUP(AZ345,StatePicklist!$1:$1,StatePicklist!$3:$3,"NA",0))</f>
        <v/>
      </c>
      <c r="BB345" s="297" t="str">
        <f ca="1">IF(RMDF!BA345="", "", IF(ISNUMBER(MATCH(RMDF!BA345, INDIRECT(BA345), 0)), "OK", "Invalid"))</f>
        <v/>
      </c>
      <c r="BC345" s="281"/>
      <c r="BD345" s="281"/>
      <c r="BE345" s="281"/>
      <c r="BF345" s="281" t="b">
        <f>AND(RMDF!BI345&gt;=0, RMDF!BI345&lt;=1-SUM(RMDF!Z345,RMDF!AG345,RMDF!AN345,RMDF!AU345,RMDF!BB345), RMDF!BI345=ROUND(RMDF!BI345,4))</f>
        <v>1</v>
      </c>
      <c r="BG345" s="317">
        <f>RMDF!BG345</f>
        <v>0</v>
      </c>
      <c r="BH345" s="318" t="str">
        <f>IF(BG345=0,"",_xlfn.XLOOKUP(BG345,StatePicklist!$1:$1,StatePicklist!$3:$3,"NA",0))</f>
        <v/>
      </c>
      <c r="BI345" s="297" t="str">
        <f ca="1">IF(RMDF!BH345="", "", IF(ISNUMBER(MATCH(RMDF!BH345, INDIRECT(BH345), 0)), "OK", "Invalid"))</f>
        <v/>
      </c>
      <c r="BJ345" s="281"/>
      <c r="BK345" s="281"/>
      <c r="BL345" s="281"/>
      <c r="BM345" s="281" t="b">
        <f>AND(RMDF!BP345&gt;=0, RMDF!BP345&lt;=1-SUM(RMDF!Z345,RMDF!AG345,RMDF!AN345,RMDF!AU345,RMDF!BB345,RMDF!BI345), RMDF!BP345=ROUND(RMDF!BP345,4))</f>
        <v>1</v>
      </c>
      <c r="BN345" s="317">
        <f>RMDF!BN345</f>
        <v>0</v>
      </c>
      <c r="BO345" s="318" t="str">
        <f>IF(BN345=0,"",_xlfn.XLOOKUP(BN345,StatePicklist!$1:$1,StatePicklist!$3:$3,"NA",0))</f>
        <v/>
      </c>
      <c r="BP345" s="297" t="str">
        <f ca="1">IF(RMDF!BO345="", "", IF(ISNUMBER(MATCH(RMDF!BO345, INDIRECT(BO345), 0)), "OK", "Invalid"))</f>
        <v/>
      </c>
      <c r="BQ345" s="281"/>
      <c r="BR345" s="281"/>
      <c r="BS345" s="281"/>
      <c r="BT345" s="281" t="b">
        <f>AND(RMDF!BW345&gt;=0, RMDF!BW345&lt;=1-SUM(RMDF!Z345,RMDF!AG345,RMDF!AN345,RMDF!AU345,RMDF!BB345,RMDF!BI345,RMDF!BP345), RMDF!BW345=ROUND(RMDF!BW345,4))</f>
        <v>1</v>
      </c>
      <c r="BU345" s="317">
        <f>RMDF!BU345</f>
        <v>0</v>
      </c>
      <c r="BV345" s="318" t="str">
        <f>IF(BU345=0,"",_xlfn.XLOOKUP(BU345,StatePicklist!$1:$1,StatePicklist!$3:$3,"NA",0))</f>
        <v/>
      </c>
      <c r="BW345" s="297" t="str">
        <f ca="1">IF(RMDF!BV345="", "", IF(ISNUMBER(MATCH(RMDF!BV345, INDIRECT(BV345), 0)), "OK", "Invalid"))</f>
        <v/>
      </c>
      <c r="BX345" s="281"/>
      <c r="BY345" s="281"/>
      <c r="BZ345" s="281"/>
      <c r="CA345" s="281" t="b">
        <f>AND(RMDF!CD345&gt;=0, RMDF!CD345&lt;=1-SUM(RMDF!Z345,RMDF!AG345,RMDF!AN345,RMDF!AU345,RMDF!BB345,RMDF!BI345,RMDF!BP345,RMDF!BW345), RMDF!CD345=ROUND(RMDF!CD345,4))</f>
        <v>1</v>
      </c>
      <c r="CB345" s="317">
        <f>RMDF!CB345</f>
        <v>0</v>
      </c>
      <c r="CC345" s="318" t="str">
        <f>IF(CB345=0,"",_xlfn.XLOOKUP(CB345,StatePicklist!$1:$1,StatePicklist!$3:$3,"NA",0))</f>
        <v/>
      </c>
      <c r="CD345" s="297" t="str">
        <f ca="1">IF(RMDF!CC345="", "", IF(ISNUMBER(MATCH(RMDF!CC345, INDIRECT(CC345), 0)), "OK", "Invalid"))</f>
        <v/>
      </c>
      <c r="CE345" s="281"/>
      <c r="CF345" s="281"/>
      <c r="CG345" s="281"/>
      <c r="CH345" s="281" t="b">
        <f>AND(RMDF!CK345&gt;=0, RMDF!CK345&lt;=1-SUM(RMDF!Z345,RMDF!AG345,RMDF!AN345,RMDF!AU345,RMDF!BB345,RMDF!BI345,RMDF!BP345,RMDF!BW345,RMDF!CD345), RMDF!CK345=ROUND(RMDF!CK345,4))</f>
        <v>1</v>
      </c>
      <c r="CI345" s="317">
        <f>RMDF!CI345</f>
        <v>0</v>
      </c>
      <c r="CJ345" s="318" t="str">
        <f>IF(CI345=0,"",_xlfn.XLOOKUP(CI345,StatePicklist!$1:$1,StatePicklist!$3:$3,"NA",0))</f>
        <v/>
      </c>
      <c r="CK345" s="297" t="str">
        <f ca="1">IF(RMDF!CJ345="", "", IF(ISNUMBER(MATCH(RMDF!CJ345, INDIRECT(CJ345), 0)), "OK", "Invalid"))</f>
        <v/>
      </c>
      <c r="CL345" s="281"/>
      <c r="CM345" s="281"/>
      <c r="CN345" s="281"/>
      <c r="CO345" s="281" t="b">
        <f>AND(RMDF!CR345&gt;=0, RMDF!CR345&lt;=1-SUM(RMDF!Z345,RMDF!AG345,RMDF!AN345,RMDF!AU345,RMDF!BB345,RMDF!BI345,RMDF!BP345,RMDF!BW345,RMDF!CD345,RMDF!CK345), RMDF!CR345=ROUND(RMDF!CR345,4))</f>
        <v>1</v>
      </c>
      <c r="CP345" s="317">
        <f>RMDF!CP345</f>
        <v>0</v>
      </c>
      <c r="CQ345" s="318" t="str">
        <f>IF(CP345=0,"",_xlfn.XLOOKUP(CP345,StatePicklist!$1:$1,StatePicklist!$3:$3,"NA",0))</f>
        <v/>
      </c>
      <c r="CR345" s="297" t="str">
        <f ca="1">IF(RMDF!CQ345="", "", IF(ISNUMBER(MATCH(RMDF!CQ345, INDIRECT(CQ345), 0)), "OK", "Invalid"))</f>
        <v/>
      </c>
      <c r="CS345" s="281"/>
      <c r="CT345" s="281"/>
      <c r="CU345" s="281"/>
      <c r="CV345" s="281" t="b">
        <f>AND(RMDF!CY345&gt;=0, RMDF!CY345&lt;=1-SUM(RMDF!Z345,RMDF!AG345,RMDF!AN345,RMDF!AU345,RMDF!BB345,RMDF!BI345,RMDF!BP345,RMDF!BW345,RMDF!CD345,RMDF!CK345,RMDF!CR345), RMDF!CY345=ROUND(RMDF!CY345,4))</f>
        <v>1</v>
      </c>
      <c r="CW345" s="317">
        <f>RMDF!CW345</f>
        <v>0</v>
      </c>
      <c r="CX345" s="318" t="str">
        <f>IF(CW345=0,"",_xlfn.XLOOKUP(CW345,StatePicklist!$1:$1,StatePicklist!$3:$3,"NA",0))</f>
        <v/>
      </c>
      <c r="CY345" s="297" t="str">
        <f ca="1">IF(RMDF!CX345="", "", IF(ISNUMBER(MATCH(RMDF!CX345, INDIRECT(CX345), 0)), "OK", "Invalid"))</f>
        <v/>
      </c>
      <c r="CZ345" s="281"/>
      <c r="DA345" s="281"/>
      <c r="DB345" s="281"/>
      <c r="DC345" s="281" t="b">
        <f>AND(RMDF!DF345&gt;=0, RMDF!DF345&lt;=1-SUM(RMDF!Z345,RMDF!AG345,RMDF!AN345,RMDF!AU345,RMDF!BB345,RMDF!BI345,RMDF!BP345,RMDF!BW345,RMDF!CD345,RMDF!CK345,RMDF!CR345,RMDF!CY345), RMDF!DF345=ROUND(RMDF!DF345,4))</f>
        <v>1</v>
      </c>
      <c r="DD345" s="317">
        <f>RMDF!DD345</f>
        <v>0</v>
      </c>
      <c r="DE345" s="318" t="str">
        <f>IF(DD345=0,"",_xlfn.XLOOKUP(DD345,StatePicklist!$1:$1,StatePicklist!$3:$3,"NA",0))</f>
        <v/>
      </c>
      <c r="DF345" s="297" t="str">
        <f ca="1">IF(RMDF!DE345="", "", IF(ISNUMBER(MATCH(RMDF!DE345, INDIRECT(DE345), 0)), "OK", "Invalid"))</f>
        <v/>
      </c>
      <c r="DG345" s="281"/>
      <c r="DH345" s="281"/>
      <c r="DI345" s="281"/>
      <c r="DJ345" s="281" t="b">
        <f>AND(RMDF!DM345&gt;=0, RMDF!DM345&lt;=1-SUM(RMDF!Z345,RMDF!AG345,RMDF!AN345,RMDF!AU345,RMDF!BB345,RMDF!BI345,RMDF!BP345,RMDF!BW345,RMDF!CD345,RMDF!CK345,RMDF!CR345,RMDF!CY345,RMDF!DF345), RMDF!DM345=ROUND(RMDF!DM345,4))</f>
        <v>1</v>
      </c>
      <c r="DK345" s="317">
        <f>RMDF!DK345</f>
        <v>0</v>
      </c>
      <c r="DL345" s="318" t="str">
        <f>IF(DK345=0,"",_xlfn.XLOOKUP(DK345,StatePicklist!$1:$1,StatePicklist!$3:$3,"NA",0))</f>
        <v/>
      </c>
      <c r="DM345" s="297" t="str">
        <f ca="1">IF(RMDF!DL345="", "", IF(ISNUMBER(MATCH(RMDF!DL345, INDIRECT(DL345), 0)), "OK", "Invalid"))</f>
        <v/>
      </c>
      <c r="DN345" s="281"/>
      <c r="DO345" s="281"/>
      <c r="DP345" s="281"/>
      <c r="DQ345" s="281" t="b">
        <f>AND(RMDF!DT345&gt;=0, RMDF!DT345&lt;=1-SUM(RMDF!Z345,RMDF!AG345,RMDF!AN345,RMDF!AU345,RMDF!BB345,RMDF!BI345,RMDF!BP345,RMDF!BW345,RMDF!CD345,RMDF!CK345,RMDF!CR345,RMDF!CY345,RMDF!DF345,RMDF!DM345), RMDF!DT345=ROUND(RMDF!DT345,4))</f>
        <v>1</v>
      </c>
      <c r="DR345" s="317">
        <f>RMDF!DR345</f>
        <v>0</v>
      </c>
      <c r="DS345" s="318" t="str">
        <f>IF(DR345=0,"",_xlfn.XLOOKUP(DR345,StatePicklist!$1:$1,StatePicklist!$3:$3,"NA",0))</f>
        <v/>
      </c>
      <c r="DT345" s="297" t="str">
        <f ca="1">IF(RMDF!DS345="", "", IF(ISNUMBER(MATCH(RMDF!DS345, INDIRECT(DS345), 0)), "OK", "Invalid"))</f>
        <v/>
      </c>
      <c r="DU345" s="281"/>
      <c r="DV345" s="281"/>
      <c r="DW345" s="281"/>
      <c r="DX345" s="281" t="b">
        <f>AND(RMDF!EA345&gt;=0, RMDF!EA345&lt;=1-SUM(RMDF!Z345,RMDF!AG345,RMDF!AN345,RMDF!AU345,RMDF!BB345,RMDF!BI345,RMDF!BP345,RMDF!BW345,RMDF!CD345,RMDF!CK345,RMDF!CR345,RMDF!CY345,RMDF!DF345,RMDF!DM345,RMDF!DT345), RMDF!EA345=ROUND(RMDF!EA345,4))</f>
        <v>1</v>
      </c>
      <c r="DY345" s="317">
        <f>RMDF!DY345</f>
        <v>0</v>
      </c>
      <c r="DZ345" s="318" t="str">
        <f>IF(DY345=0,"",_xlfn.XLOOKUP(DY345,StatePicklist!$1:$1,StatePicklist!$3:$3,"NA",0))</f>
        <v/>
      </c>
      <c r="EA345" s="297" t="str">
        <f ca="1">IF(RMDF!DZ345="", "", IF(ISNUMBER(MATCH(RMDF!DZ345, INDIRECT(DZ345), 0)), "OK", "Invalid"))</f>
        <v/>
      </c>
      <c r="EB345" s="281"/>
      <c r="EC345" s="281"/>
      <c r="ED345" s="281"/>
      <c r="EE345" s="281" t="b">
        <f>AND(RMDF!EH345&gt;=0, RMDF!EH345&lt;=1-SUM(RMDF!Z345,RMDF!AG345,RMDF!AN345,RMDF!AU345,RMDF!BB345,RMDF!BI345,RMDF!BP345,RMDF!BW345,RMDF!CD345,RMDF!CK345,RMDF!CR345,RMDF!CY345,RMDF!DF345,RMDF!DM345,RMDF!DT345,RMDF!EA345), RMDF!EH345=ROUND(RMDF!EH345,4))</f>
        <v>1</v>
      </c>
      <c r="EF345" s="317">
        <f>RMDF!EF345</f>
        <v>0</v>
      </c>
      <c r="EG345" s="318" t="str">
        <f>IF(EF345=0,"",_xlfn.XLOOKUP(EF345,StatePicklist!$1:$1,StatePicklist!$3:$3,"NA",0))</f>
        <v/>
      </c>
      <c r="EH345" s="297" t="str">
        <f ca="1">IF(RMDF!EG345="", "", IF(ISNUMBER(MATCH(RMDF!EG345, INDIRECT(EG345), 0)), "OK", "Invalid"))</f>
        <v/>
      </c>
      <c r="EI345" s="281"/>
      <c r="EJ345" s="281"/>
      <c r="EK345" s="281"/>
      <c r="EL345" s="281" t="b">
        <f>AND(RMDF!EO345&gt;=0, RMDF!EO345&lt;=1-SUM(RMDF!Z345,RMDF!AG345,RMDF!AN345,RMDF!AU345,RMDF!BB345,RMDF!BI345,RMDF!BP345,RMDF!BW345,RMDF!CD345,RMDF!CK345,RMDF!CR345,RMDF!CY345,RMDF!DF345,RMDF!DM345,RMDF!DT345,RMDF!EA345,RMDF!EH345), RMDF!EO345=ROUND(RMDF!EO345,4))</f>
        <v>1</v>
      </c>
      <c r="EM345" s="317">
        <f>RMDF!EM345</f>
        <v>0</v>
      </c>
      <c r="EN345" s="318" t="str">
        <f>IF(EM345=0,"",_xlfn.XLOOKUP(EM345,StatePicklist!$1:$1,StatePicklist!$3:$3,"NA",0))</f>
        <v/>
      </c>
      <c r="EO345" s="297" t="str">
        <f ca="1">IF(RMDF!EN345="", "", IF(ISNUMBER(MATCH(RMDF!EN345, INDIRECT(EN345), 0)), "OK", "Invalid"))</f>
        <v/>
      </c>
      <c r="EP345" s="281"/>
      <c r="EQ345" s="281"/>
      <c r="ER345" s="281"/>
      <c r="ES345" s="281" t="b">
        <f>AND(RMDF!EV345&gt;=0, RMDF!EV345&lt;=1-SUM(RMDF!Z345,RMDF!AG345,RMDF!AN345,RMDF!AU345,RMDF!BB345,RMDF!BI345,RMDF!BP345,RMDF!BW345,RMDF!CD345,RMDF!CK345,RMDF!CR345,RMDF!CY345,RMDF!DF345,RMDF!DM345,RMDF!DT345,RMDF!EA345,RMDF!EH345,RMDF!EO345), RMDF!EV345=ROUND(RMDF!EV345,4))</f>
        <v>1</v>
      </c>
      <c r="ET345" s="317">
        <f>RMDF!ET345</f>
        <v>0</v>
      </c>
      <c r="EU345" s="318" t="str">
        <f>IF(ET345=0,"",_xlfn.XLOOKUP(ET345,StatePicklist!$1:$1,StatePicklist!$3:$3,"NA",0))</f>
        <v/>
      </c>
      <c r="EV345" s="297" t="str">
        <f ca="1">IF(RMDF!EU345="", "", IF(ISNUMBER(MATCH(RMDF!EU345, INDIRECT(EU345), 0)), "OK", "Invalid"))</f>
        <v/>
      </c>
      <c r="EW345" s="281"/>
      <c r="EX345" s="281"/>
      <c r="EY345" s="281"/>
      <c r="EZ345" s="281" t="b">
        <f>AND(RMDF!FC345&gt;=0, RMDF!FC345&lt;=1-SUM(RMDF!Z345,RMDF!AG345,RMDF!AN345,RMDF!AU345,RMDF!BB345,RMDF!BI345,RMDF!BP345,RMDF!BW345,RMDF!CD345,RMDF!CK345,RMDF!CR345,RMDF!CY345,RMDF!DF345,RMDF!DM345,RMDF!DT345,RMDF!EA345,RMDF!EH345,RMDF!EO345,RMDF!EV345), RMDF!FC345=ROUND(RMDF!FC345,4))</f>
        <v>1</v>
      </c>
      <c r="FA345" s="317">
        <f>RMDF!FA345</f>
        <v>0</v>
      </c>
      <c r="FB345" s="318" t="str">
        <f>IF(FA345=0,"",_xlfn.XLOOKUP(FA345,StatePicklist!$1:$1,StatePicklist!$3:$3,"NA",0))</f>
        <v/>
      </c>
      <c r="FC345" s="297" t="str">
        <f ca="1">IF(RMDF!FB345="", "", IF(ISNUMBER(MATCH(RMDF!FB345, INDIRECT(FB345), 0)), "OK", "Invalid"))</f>
        <v/>
      </c>
    </row>
    <row r="346" spans="1:159" s="205" customFormat="1" ht="39.9" customHeight="1" x14ac:dyDescent="0.25">
      <c r="A346" s="206"/>
      <c r="B346" s="196"/>
      <c r="C346" s="197"/>
      <c r="D346" s="198"/>
      <c r="E346" s="199"/>
      <c r="F346" s="200"/>
      <c r="G346" s="201"/>
      <c r="H346" s="292"/>
      <c r="I346" s="305">
        <f>RMDF!I346</f>
        <v>0</v>
      </c>
      <c r="J346" s="305" t="str">
        <f>IF(I346=ProductCode!$B$30,"PDReclPost",IF(OR(I346=ProductCode!$C$30,I346=ProductCode!$E$30,I346=ProductCode!$G$30),"PDPreCon",IF(OR(I346=ProductCode!$D$30,I346=ProductCode!$F$30),"PDNotReclPost","")))</f>
        <v/>
      </c>
      <c r="K346" s="305" t="str">
        <f t="shared" si="21"/>
        <v/>
      </c>
      <c r="L346" s="289"/>
      <c r="M346" s="305" t="str">
        <f t="shared" si="21"/>
        <v/>
      </c>
      <c r="N346" s="289" t="b">
        <f>AND(RMDF!N346&gt;=0, RMDF!N346&lt;=1-RMDF!L346, RMDF!N346=ROUND(RMDF!N346,4))</f>
        <v>1</v>
      </c>
      <c r="O346" s="286" t="str">
        <f>IF(P346="","",IF(I346="","",IF(LEFT(I346,13)="Reclaimed pos",RawMaterialCode!$E$569,RawMaterialCode!$E$568)))</f>
        <v>Reclaimed pre-consumer mixed fibers (RM0578)</v>
      </c>
      <c r="P346" s="295">
        <f t="shared" si="22"/>
        <v>1</v>
      </c>
      <c r="Q346" s="202"/>
      <c r="R346" s="203"/>
      <c r="S346" s="204" t="str">
        <f t="shared" si="23"/>
        <v/>
      </c>
      <c r="T346" s="281"/>
      <c r="U346" s="281"/>
      <c r="V346" s="281"/>
      <c r="W346" s="281"/>
      <c r="X346" s="317">
        <f>RMDF!X346</f>
        <v>0</v>
      </c>
      <c r="Y346" s="318" t="str">
        <f>IF(X346=0,"",_xlfn.XLOOKUP(X346,StatePicklist!$1:$1,StatePicklist!$3:$3,"NA",0))</f>
        <v/>
      </c>
      <c r="Z346" s="297" t="str">
        <f ca="1">IF(RMDF!Y346="", "", IF(ISNUMBER(MATCH(RMDF!Y346, INDIRECT(Y346), 0)), "OK", "Invalid"))</f>
        <v/>
      </c>
      <c r="AA346" s="281"/>
      <c r="AB346" s="281"/>
      <c r="AC346" s="281"/>
      <c r="AD346" s="281" t="b">
        <f>AND(RMDF!AG346&gt;=0, RMDF!AG346&lt;=1-RMDF!Z346, RMDF!AG346=ROUND(RMDF!AG346,4))</f>
        <v>1</v>
      </c>
      <c r="AE346" s="317">
        <f>RMDF!AE346</f>
        <v>0</v>
      </c>
      <c r="AF346" s="318" t="str">
        <f>IF(AE346=0,"",_xlfn.XLOOKUP(AE346,StatePicklist!$1:$1,StatePicklist!$3:$3,"NA",0))</f>
        <v/>
      </c>
      <c r="AG346" s="297" t="str">
        <f ca="1">IF(RMDF!AF346="", "", IF(ISNUMBER(MATCH(RMDF!AF346, INDIRECT(AF346), 0)), "OK", "Invalid"))</f>
        <v/>
      </c>
      <c r="AH346" s="281"/>
      <c r="AI346" s="281"/>
      <c r="AJ346" s="281"/>
      <c r="AK346" s="281" t="b">
        <f>AND(RMDF!AN346&gt;=0, RMDF!AN346&lt;=1-SUM(RMDF!Z346,RMDF!AG346), RMDF!AN346=ROUND(RMDF!AN346,4))</f>
        <v>1</v>
      </c>
      <c r="AL346" s="317">
        <f>RMDF!AL346</f>
        <v>0</v>
      </c>
      <c r="AM346" s="318" t="str">
        <f>IF(AL346=0,"",_xlfn.XLOOKUP(AL346,StatePicklist!$1:$1,StatePicklist!$3:$3,"NA",0))</f>
        <v/>
      </c>
      <c r="AN346" s="297" t="str">
        <f ca="1">IF(RMDF!AM346="", "", IF(ISNUMBER(MATCH(RMDF!AM346, INDIRECT(AM346), 0)), "OK", "Invalid"))</f>
        <v/>
      </c>
      <c r="AO346" s="281"/>
      <c r="AP346" s="281"/>
      <c r="AQ346" s="281"/>
      <c r="AR346" s="281" t="b">
        <f>AND(RMDF!AU346&gt;=0, RMDF!AU346&lt;=1-SUM(RMDF!Z346,RMDF!AG346,RMDF!AN346), RMDF!AU346=ROUND(RMDF!AU346,4))</f>
        <v>1</v>
      </c>
      <c r="AS346" s="317">
        <f>RMDF!AS346</f>
        <v>0</v>
      </c>
      <c r="AT346" s="318" t="str">
        <f>IF(AS346=0,"",_xlfn.XLOOKUP(AS346,StatePicklist!$1:$1,StatePicklist!$3:$3,"NA",0))</f>
        <v/>
      </c>
      <c r="AU346" s="297" t="str">
        <f ca="1">IF(RMDF!AT346="", "", IF(ISNUMBER(MATCH(RMDF!AT346, INDIRECT(AT346), 0)), "OK", "Invalid"))</f>
        <v/>
      </c>
      <c r="AV346" s="281"/>
      <c r="AW346" s="281"/>
      <c r="AX346" s="281"/>
      <c r="AY346" s="281" t="b">
        <f>AND(RMDF!BB346&gt;=0, RMDF!BB346&lt;=1-SUM(RMDF!Z346,RMDF!AG346,RMDF!AN346,RMDF!AU346), RMDF!BB346=ROUND(RMDF!BB346,4))</f>
        <v>1</v>
      </c>
      <c r="AZ346" s="317">
        <f>RMDF!AZ346</f>
        <v>0</v>
      </c>
      <c r="BA346" s="318" t="str">
        <f>IF(AZ346=0,"",_xlfn.XLOOKUP(AZ346,StatePicklist!$1:$1,StatePicklist!$3:$3,"NA",0))</f>
        <v/>
      </c>
      <c r="BB346" s="297" t="str">
        <f ca="1">IF(RMDF!BA346="", "", IF(ISNUMBER(MATCH(RMDF!BA346, INDIRECT(BA346), 0)), "OK", "Invalid"))</f>
        <v/>
      </c>
      <c r="BC346" s="281"/>
      <c r="BD346" s="281"/>
      <c r="BE346" s="281"/>
      <c r="BF346" s="281" t="b">
        <f>AND(RMDF!BI346&gt;=0, RMDF!BI346&lt;=1-SUM(RMDF!Z346,RMDF!AG346,RMDF!AN346,RMDF!AU346,RMDF!BB346), RMDF!BI346=ROUND(RMDF!BI346,4))</f>
        <v>1</v>
      </c>
      <c r="BG346" s="317">
        <f>RMDF!BG346</f>
        <v>0</v>
      </c>
      <c r="BH346" s="318" t="str">
        <f>IF(BG346=0,"",_xlfn.XLOOKUP(BG346,StatePicklist!$1:$1,StatePicklist!$3:$3,"NA",0))</f>
        <v/>
      </c>
      <c r="BI346" s="297" t="str">
        <f ca="1">IF(RMDF!BH346="", "", IF(ISNUMBER(MATCH(RMDF!BH346, INDIRECT(BH346), 0)), "OK", "Invalid"))</f>
        <v/>
      </c>
      <c r="BJ346" s="281"/>
      <c r="BK346" s="281"/>
      <c r="BL346" s="281"/>
      <c r="BM346" s="281" t="b">
        <f>AND(RMDF!BP346&gt;=0, RMDF!BP346&lt;=1-SUM(RMDF!Z346,RMDF!AG346,RMDF!AN346,RMDF!AU346,RMDF!BB346,RMDF!BI346), RMDF!BP346=ROUND(RMDF!BP346,4))</f>
        <v>1</v>
      </c>
      <c r="BN346" s="317">
        <f>RMDF!BN346</f>
        <v>0</v>
      </c>
      <c r="BO346" s="318" t="str">
        <f>IF(BN346=0,"",_xlfn.XLOOKUP(BN346,StatePicklist!$1:$1,StatePicklist!$3:$3,"NA",0))</f>
        <v/>
      </c>
      <c r="BP346" s="297" t="str">
        <f ca="1">IF(RMDF!BO346="", "", IF(ISNUMBER(MATCH(RMDF!BO346, INDIRECT(BO346), 0)), "OK", "Invalid"))</f>
        <v/>
      </c>
      <c r="BQ346" s="281"/>
      <c r="BR346" s="281"/>
      <c r="BS346" s="281"/>
      <c r="BT346" s="281" t="b">
        <f>AND(RMDF!BW346&gt;=0, RMDF!BW346&lt;=1-SUM(RMDF!Z346,RMDF!AG346,RMDF!AN346,RMDF!AU346,RMDF!BB346,RMDF!BI346,RMDF!BP346), RMDF!BW346=ROUND(RMDF!BW346,4))</f>
        <v>1</v>
      </c>
      <c r="BU346" s="317">
        <f>RMDF!BU346</f>
        <v>0</v>
      </c>
      <c r="BV346" s="318" t="str">
        <f>IF(BU346=0,"",_xlfn.XLOOKUP(BU346,StatePicklist!$1:$1,StatePicklist!$3:$3,"NA",0))</f>
        <v/>
      </c>
      <c r="BW346" s="297" t="str">
        <f ca="1">IF(RMDF!BV346="", "", IF(ISNUMBER(MATCH(RMDF!BV346, INDIRECT(BV346), 0)), "OK", "Invalid"))</f>
        <v/>
      </c>
      <c r="BX346" s="281"/>
      <c r="BY346" s="281"/>
      <c r="BZ346" s="281"/>
      <c r="CA346" s="281" t="b">
        <f>AND(RMDF!CD346&gt;=0, RMDF!CD346&lt;=1-SUM(RMDF!Z346,RMDF!AG346,RMDF!AN346,RMDF!AU346,RMDF!BB346,RMDF!BI346,RMDF!BP346,RMDF!BW346), RMDF!CD346=ROUND(RMDF!CD346,4))</f>
        <v>1</v>
      </c>
      <c r="CB346" s="317">
        <f>RMDF!CB346</f>
        <v>0</v>
      </c>
      <c r="CC346" s="318" t="str">
        <f>IF(CB346=0,"",_xlfn.XLOOKUP(CB346,StatePicklist!$1:$1,StatePicklist!$3:$3,"NA",0))</f>
        <v/>
      </c>
      <c r="CD346" s="297" t="str">
        <f ca="1">IF(RMDF!CC346="", "", IF(ISNUMBER(MATCH(RMDF!CC346, INDIRECT(CC346), 0)), "OK", "Invalid"))</f>
        <v/>
      </c>
      <c r="CE346" s="281"/>
      <c r="CF346" s="281"/>
      <c r="CG346" s="281"/>
      <c r="CH346" s="281" t="b">
        <f>AND(RMDF!CK346&gt;=0, RMDF!CK346&lt;=1-SUM(RMDF!Z346,RMDF!AG346,RMDF!AN346,RMDF!AU346,RMDF!BB346,RMDF!BI346,RMDF!BP346,RMDF!BW346,RMDF!CD346), RMDF!CK346=ROUND(RMDF!CK346,4))</f>
        <v>1</v>
      </c>
      <c r="CI346" s="317">
        <f>RMDF!CI346</f>
        <v>0</v>
      </c>
      <c r="CJ346" s="318" t="str">
        <f>IF(CI346=0,"",_xlfn.XLOOKUP(CI346,StatePicklist!$1:$1,StatePicklist!$3:$3,"NA",0))</f>
        <v/>
      </c>
      <c r="CK346" s="297" t="str">
        <f ca="1">IF(RMDF!CJ346="", "", IF(ISNUMBER(MATCH(RMDF!CJ346, INDIRECT(CJ346), 0)), "OK", "Invalid"))</f>
        <v/>
      </c>
      <c r="CL346" s="281"/>
      <c r="CM346" s="281"/>
      <c r="CN346" s="281"/>
      <c r="CO346" s="281" t="b">
        <f>AND(RMDF!CR346&gt;=0, RMDF!CR346&lt;=1-SUM(RMDF!Z346,RMDF!AG346,RMDF!AN346,RMDF!AU346,RMDF!BB346,RMDF!BI346,RMDF!BP346,RMDF!BW346,RMDF!CD346,RMDF!CK346), RMDF!CR346=ROUND(RMDF!CR346,4))</f>
        <v>1</v>
      </c>
      <c r="CP346" s="317">
        <f>RMDF!CP346</f>
        <v>0</v>
      </c>
      <c r="CQ346" s="318" t="str">
        <f>IF(CP346=0,"",_xlfn.XLOOKUP(CP346,StatePicklist!$1:$1,StatePicklist!$3:$3,"NA",0))</f>
        <v/>
      </c>
      <c r="CR346" s="297" t="str">
        <f ca="1">IF(RMDF!CQ346="", "", IF(ISNUMBER(MATCH(RMDF!CQ346, INDIRECT(CQ346), 0)), "OK", "Invalid"))</f>
        <v/>
      </c>
      <c r="CS346" s="281"/>
      <c r="CT346" s="281"/>
      <c r="CU346" s="281"/>
      <c r="CV346" s="281" t="b">
        <f>AND(RMDF!CY346&gt;=0, RMDF!CY346&lt;=1-SUM(RMDF!Z346,RMDF!AG346,RMDF!AN346,RMDF!AU346,RMDF!BB346,RMDF!BI346,RMDF!BP346,RMDF!BW346,RMDF!CD346,RMDF!CK346,RMDF!CR346), RMDF!CY346=ROUND(RMDF!CY346,4))</f>
        <v>1</v>
      </c>
      <c r="CW346" s="317">
        <f>RMDF!CW346</f>
        <v>0</v>
      </c>
      <c r="CX346" s="318" t="str">
        <f>IF(CW346=0,"",_xlfn.XLOOKUP(CW346,StatePicklist!$1:$1,StatePicklist!$3:$3,"NA",0))</f>
        <v/>
      </c>
      <c r="CY346" s="297" t="str">
        <f ca="1">IF(RMDF!CX346="", "", IF(ISNUMBER(MATCH(RMDF!CX346, INDIRECT(CX346), 0)), "OK", "Invalid"))</f>
        <v/>
      </c>
      <c r="CZ346" s="281"/>
      <c r="DA346" s="281"/>
      <c r="DB346" s="281"/>
      <c r="DC346" s="281" t="b">
        <f>AND(RMDF!DF346&gt;=0, RMDF!DF346&lt;=1-SUM(RMDF!Z346,RMDF!AG346,RMDF!AN346,RMDF!AU346,RMDF!BB346,RMDF!BI346,RMDF!BP346,RMDF!BW346,RMDF!CD346,RMDF!CK346,RMDF!CR346,RMDF!CY346), RMDF!DF346=ROUND(RMDF!DF346,4))</f>
        <v>1</v>
      </c>
      <c r="DD346" s="317">
        <f>RMDF!DD346</f>
        <v>0</v>
      </c>
      <c r="DE346" s="318" t="str">
        <f>IF(DD346=0,"",_xlfn.XLOOKUP(DD346,StatePicklist!$1:$1,StatePicklist!$3:$3,"NA",0))</f>
        <v/>
      </c>
      <c r="DF346" s="297" t="str">
        <f ca="1">IF(RMDF!DE346="", "", IF(ISNUMBER(MATCH(RMDF!DE346, INDIRECT(DE346), 0)), "OK", "Invalid"))</f>
        <v/>
      </c>
      <c r="DG346" s="281"/>
      <c r="DH346" s="281"/>
      <c r="DI346" s="281"/>
      <c r="DJ346" s="281" t="b">
        <f>AND(RMDF!DM346&gt;=0, RMDF!DM346&lt;=1-SUM(RMDF!Z346,RMDF!AG346,RMDF!AN346,RMDF!AU346,RMDF!BB346,RMDF!BI346,RMDF!BP346,RMDF!BW346,RMDF!CD346,RMDF!CK346,RMDF!CR346,RMDF!CY346,RMDF!DF346), RMDF!DM346=ROUND(RMDF!DM346,4))</f>
        <v>1</v>
      </c>
      <c r="DK346" s="317">
        <f>RMDF!DK346</f>
        <v>0</v>
      </c>
      <c r="DL346" s="318" t="str">
        <f>IF(DK346=0,"",_xlfn.XLOOKUP(DK346,StatePicklist!$1:$1,StatePicklist!$3:$3,"NA",0))</f>
        <v/>
      </c>
      <c r="DM346" s="297" t="str">
        <f ca="1">IF(RMDF!DL346="", "", IF(ISNUMBER(MATCH(RMDF!DL346, INDIRECT(DL346), 0)), "OK", "Invalid"))</f>
        <v/>
      </c>
      <c r="DN346" s="281"/>
      <c r="DO346" s="281"/>
      <c r="DP346" s="281"/>
      <c r="DQ346" s="281" t="b">
        <f>AND(RMDF!DT346&gt;=0, RMDF!DT346&lt;=1-SUM(RMDF!Z346,RMDF!AG346,RMDF!AN346,RMDF!AU346,RMDF!BB346,RMDF!BI346,RMDF!BP346,RMDF!BW346,RMDF!CD346,RMDF!CK346,RMDF!CR346,RMDF!CY346,RMDF!DF346,RMDF!DM346), RMDF!DT346=ROUND(RMDF!DT346,4))</f>
        <v>1</v>
      </c>
      <c r="DR346" s="317">
        <f>RMDF!DR346</f>
        <v>0</v>
      </c>
      <c r="DS346" s="318" t="str">
        <f>IF(DR346=0,"",_xlfn.XLOOKUP(DR346,StatePicklist!$1:$1,StatePicklist!$3:$3,"NA",0))</f>
        <v/>
      </c>
      <c r="DT346" s="297" t="str">
        <f ca="1">IF(RMDF!DS346="", "", IF(ISNUMBER(MATCH(RMDF!DS346, INDIRECT(DS346), 0)), "OK", "Invalid"))</f>
        <v/>
      </c>
      <c r="DU346" s="281"/>
      <c r="DV346" s="281"/>
      <c r="DW346" s="281"/>
      <c r="DX346" s="281" t="b">
        <f>AND(RMDF!EA346&gt;=0, RMDF!EA346&lt;=1-SUM(RMDF!Z346,RMDF!AG346,RMDF!AN346,RMDF!AU346,RMDF!BB346,RMDF!BI346,RMDF!BP346,RMDF!BW346,RMDF!CD346,RMDF!CK346,RMDF!CR346,RMDF!CY346,RMDF!DF346,RMDF!DM346,RMDF!DT346), RMDF!EA346=ROUND(RMDF!EA346,4))</f>
        <v>1</v>
      </c>
      <c r="DY346" s="317">
        <f>RMDF!DY346</f>
        <v>0</v>
      </c>
      <c r="DZ346" s="318" t="str">
        <f>IF(DY346=0,"",_xlfn.XLOOKUP(DY346,StatePicklist!$1:$1,StatePicklist!$3:$3,"NA",0))</f>
        <v/>
      </c>
      <c r="EA346" s="297" t="str">
        <f ca="1">IF(RMDF!DZ346="", "", IF(ISNUMBER(MATCH(RMDF!DZ346, INDIRECT(DZ346), 0)), "OK", "Invalid"))</f>
        <v/>
      </c>
      <c r="EB346" s="281"/>
      <c r="EC346" s="281"/>
      <c r="ED346" s="281"/>
      <c r="EE346" s="281" t="b">
        <f>AND(RMDF!EH346&gt;=0, RMDF!EH346&lt;=1-SUM(RMDF!Z346,RMDF!AG346,RMDF!AN346,RMDF!AU346,RMDF!BB346,RMDF!BI346,RMDF!BP346,RMDF!BW346,RMDF!CD346,RMDF!CK346,RMDF!CR346,RMDF!CY346,RMDF!DF346,RMDF!DM346,RMDF!DT346,RMDF!EA346), RMDF!EH346=ROUND(RMDF!EH346,4))</f>
        <v>1</v>
      </c>
      <c r="EF346" s="317">
        <f>RMDF!EF346</f>
        <v>0</v>
      </c>
      <c r="EG346" s="318" t="str">
        <f>IF(EF346=0,"",_xlfn.XLOOKUP(EF346,StatePicklist!$1:$1,StatePicklist!$3:$3,"NA",0))</f>
        <v/>
      </c>
      <c r="EH346" s="297" t="str">
        <f ca="1">IF(RMDF!EG346="", "", IF(ISNUMBER(MATCH(RMDF!EG346, INDIRECT(EG346), 0)), "OK", "Invalid"))</f>
        <v/>
      </c>
      <c r="EI346" s="281"/>
      <c r="EJ346" s="281"/>
      <c r="EK346" s="281"/>
      <c r="EL346" s="281" t="b">
        <f>AND(RMDF!EO346&gt;=0, RMDF!EO346&lt;=1-SUM(RMDF!Z346,RMDF!AG346,RMDF!AN346,RMDF!AU346,RMDF!BB346,RMDF!BI346,RMDF!BP346,RMDF!BW346,RMDF!CD346,RMDF!CK346,RMDF!CR346,RMDF!CY346,RMDF!DF346,RMDF!DM346,RMDF!DT346,RMDF!EA346,RMDF!EH346), RMDF!EO346=ROUND(RMDF!EO346,4))</f>
        <v>1</v>
      </c>
      <c r="EM346" s="317">
        <f>RMDF!EM346</f>
        <v>0</v>
      </c>
      <c r="EN346" s="318" t="str">
        <f>IF(EM346=0,"",_xlfn.XLOOKUP(EM346,StatePicklist!$1:$1,StatePicklist!$3:$3,"NA",0))</f>
        <v/>
      </c>
      <c r="EO346" s="297" t="str">
        <f ca="1">IF(RMDF!EN346="", "", IF(ISNUMBER(MATCH(RMDF!EN346, INDIRECT(EN346), 0)), "OK", "Invalid"))</f>
        <v/>
      </c>
      <c r="EP346" s="281"/>
      <c r="EQ346" s="281"/>
      <c r="ER346" s="281"/>
      <c r="ES346" s="281" t="b">
        <f>AND(RMDF!EV346&gt;=0, RMDF!EV346&lt;=1-SUM(RMDF!Z346,RMDF!AG346,RMDF!AN346,RMDF!AU346,RMDF!BB346,RMDF!BI346,RMDF!BP346,RMDF!BW346,RMDF!CD346,RMDF!CK346,RMDF!CR346,RMDF!CY346,RMDF!DF346,RMDF!DM346,RMDF!DT346,RMDF!EA346,RMDF!EH346,RMDF!EO346), RMDF!EV346=ROUND(RMDF!EV346,4))</f>
        <v>1</v>
      </c>
      <c r="ET346" s="317">
        <f>RMDF!ET346</f>
        <v>0</v>
      </c>
      <c r="EU346" s="318" t="str">
        <f>IF(ET346=0,"",_xlfn.XLOOKUP(ET346,StatePicklist!$1:$1,StatePicklist!$3:$3,"NA",0))</f>
        <v/>
      </c>
      <c r="EV346" s="297" t="str">
        <f ca="1">IF(RMDF!EU346="", "", IF(ISNUMBER(MATCH(RMDF!EU346, INDIRECT(EU346), 0)), "OK", "Invalid"))</f>
        <v/>
      </c>
      <c r="EW346" s="281"/>
      <c r="EX346" s="281"/>
      <c r="EY346" s="281"/>
      <c r="EZ346" s="281" t="b">
        <f>AND(RMDF!FC346&gt;=0, RMDF!FC346&lt;=1-SUM(RMDF!Z346,RMDF!AG346,RMDF!AN346,RMDF!AU346,RMDF!BB346,RMDF!BI346,RMDF!BP346,RMDF!BW346,RMDF!CD346,RMDF!CK346,RMDF!CR346,RMDF!CY346,RMDF!DF346,RMDF!DM346,RMDF!DT346,RMDF!EA346,RMDF!EH346,RMDF!EO346,RMDF!EV346), RMDF!FC346=ROUND(RMDF!FC346,4))</f>
        <v>1</v>
      </c>
      <c r="FA346" s="317">
        <f>RMDF!FA346</f>
        <v>0</v>
      </c>
      <c r="FB346" s="318" t="str">
        <f>IF(FA346=0,"",_xlfn.XLOOKUP(FA346,StatePicklist!$1:$1,StatePicklist!$3:$3,"NA",0))</f>
        <v/>
      </c>
      <c r="FC346" s="297" t="str">
        <f ca="1">IF(RMDF!FB346="", "", IF(ISNUMBER(MATCH(RMDF!FB346, INDIRECT(FB346), 0)), "OK", "Invalid"))</f>
        <v/>
      </c>
    </row>
    <row r="347" spans="1:159" s="205" customFormat="1" ht="39.9" customHeight="1" x14ac:dyDescent="0.25">
      <c r="A347" s="206"/>
      <c r="B347" s="196"/>
      <c r="C347" s="197"/>
      <c r="D347" s="198"/>
      <c r="E347" s="199"/>
      <c r="F347" s="200"/>
      <c r="G347" s="201"/>
      <c r="H347" s="292"/>
      <c r="I347" s="305">
        <f>RMDF!I347</f>
        <v>0</v>
      </c>
      <c r="J347" s="305" t="str">
        <f>IF(I347=ProductCode!$B$30,"PDReclPost",IF(OR(I347=ProductCode!$C$30,I347=ProductCode!$E$30,I347=ProductCode!$G$30),"PDPreCon",IF(OR(I347=ProductCode!$D$30,I347=ProductCode!$F$30),"PDNotReclPost","")))</f>
        <v/>
      </c>
      <c r="K347" s="305" t="str">
        <f t="shared" si="21"/>
        <v/>
      </c>
      <c r="L347" s="289"/>
      <c r="M347" s="305" t="str">
        <f t="shared" si="21"/>
        <v/>
      </c>
      <c r="N347" s="289" t="b">
        <f>AND(RMDF!N347&gt;=0, RMDF!N347&lt;=1-RMDF!L347, RMDF!N347=ROUND(RMDF!N347,4))</f>
        <v>1</v>
      </c>
      <c r="O347" s="286" t="str">
        <f>IF(P347="","",IF(I347="","",IF(LEFT(I347,13)="Reclaimed pos",RawMaterialCode!$E$569,RawMaterialCode!$E$568)))</f>
        <v>Reclaimed pre-consumer mixed fibers (RM0578)</v>
      </c>
      <c r="P347" s="295">
        <f t="shared" si="22"/>
        <v>1</v>
      </c>
      <c r="Q347" s="202"/>
      <c r="R347" s="203"/>
      <c r="S347" s="204" t="str">
        <f t="shared" si="23"/>
        <v/>
      </c>
      <c r="T347" s="281"/>
      <c r="U347" s="281"/>
      <c r="V347" s="281"/>
      <c r="W347" s="281"/>
      <c r="X347" s="317">
        <f>RMDF!X347</f>
        <v>0</v>
      </c>
      <c r="Y347" s="318" t="str">
        <f>IF(X347=0,"",_xlfn.XLOOKUP(X347,StatePicklist!$1:$1,StatePicklist!$3:$3,"NA",0))</f>
        <v/>
      </c>
      <c r="Z347" s="297" t="str">
        <f ca="1">IF(RMDF!Y347="", "", IF(ISNUMBER(MATCH(RMDF!Y347, INDIRECT(Y347), 0)), "OK", "Invalid"))</f>
        <v/>
      </c>
      <c r="AA347" s="281"/>
      <c r="AB347" s="281"/>
      <c r="AC347" s="281"/>
      <c r="AD347" s="281" t="b">
        <f>AND(RMDF!AG347&gt;=0, RMDF!AG347&lt;=1-RMDF!Z347, RMDF!AG347=ROUND(RMDF!AG347,4))</f>
        <v>1</v>
      </c>
      <c r="AE347" s="317">
        <f>RMDF!AE347</f>
        <v>0</v>
      </c>
      <c r="AF347" s="318" t="str">
        <f>IF(AE347=0,"",_xlfn.XLOOKUP(AE347,StatePicklist!$1:$1,StatePicklist!$3:$3,"NA",0))</f>
        <v/>
      </c>
      <c r="AG347" s="297" t="str">
        <f ca="1">IF(RMDF!AF347="", "", IF(ISNUMBER(MATCH(RMDF!AF347, INDIRECT(AF347), 0)), "OK", "Invalid"))</f>
        <v/>
      </c>
      <c r="AH347" s="281"/>
      <c r="AI347" s="281"/>
      <c r="AJ347" s="281"/>
      <c r="AK347" s="281" t="b">
        <f>AND(RMDF!AN347&gt;=0, RMDF!AN347&lt;=1-SUM(RMDF!Z347,RMDF!AG347), RMDF!AN347=ROUND(RMDF!AN347,4))</f>
        <v>1</v>
      </c>
      <c r="AL347" s="317">
        <f>RMDF!AL347</f>
        <v>0</v>
      </c>
      <c r="AM347" s="318" t="str">
        <f>IF(AL347=0,"",_xlfn.XLOOKUP(AL347,StatePicklist!$1:$1,StatePicklist!$3:$3,"NA",0))</f>
        <v/>
      </c>
      <c r="AN347" s="297" t="str">
        <f ca="1">IF(RMDF!AM347="", "", IF(ISNUMBER(MATCH(RMDF!AM347, INDIRECT(AM347), 0)), "OK", "Invalid"))</f>
        <v/>
      </c>
      <c r="AO347" s="281"/>
      <c r="AP347" s="281"/>
      <c r="AQ347" s="281"/>
      <c r="AR347" s="281" t="b">
        <f>AND(RMDF!AU347&gt;=0, RMDF!AU347&lt;=1-SUM(RMDF!Z347,RMDF!AG347,RMDF!AN347), RMDF!AU347=ROUND(RMDF!AU347,4))</f>
        <v>1</v>
      </c>
      <c r="AS347" s="317">
        <f>RMDF!AS347</f>
        <v>0</v>
      </c>
      <c r="AT347" s="318" t="str">
        <f>IF(AS347=0,"",_xlfn.XLOOKUP(AS347,StatePicklist!$1:$1,StatePicklist!$3:$3,"NA",0))</f>
        <v/>
      </c>
      <c r="AU347" s="297" t="str">
        <f ca="1">IF(RMDF!AT347="", "", IF(ISNUMBER(MATCH(RMDF!AT347, INDIRECT(AT347), 0)), "OK", "Invalid"))</f>
        <v/>
      </c>
      <c r="AV347" s="281"/>
      <c r="AW347" s="281"/>
      <c r="AX347" s="281"/>
      <c r="AY347" s="281" t="b">
        <f>AND(RMDF!BB347&gt;=0, RMDF!BB347&lt;=1-SUM(RMDF!Z347,RMDF!AG347,RMDF!AN347,RMDF!AU347), RMDF!BB347=ROUND(RMDF!BB347,4))</f>
        <v>1</v>
      </c>
      <c r="AZ347" s="317">
        <f>RMDF!AZ347</f>
        <v>0</v>
      </c>
      <c r="BA347" s="318" t="str">
        <f>IF(AZ347=0,"",_xlfn.XLOOKUP(AZ347,StatePicklist!$1:$1,StatePicklist!$3:$3,"NA",0))</f>
        <v/>
      </c>
      <c r="BB347" s="297" t="str">
        <f ca="1">IF(RMDF!BA347="", "", IF(ISNUMBER(MATCH(RMDF!BA347, INDIRECT(BA347), 0)), "OK", "Invalid"))</f>
        <v/>
      </c>
      <c r="BC347" s="281"/>
      <c r="BD347" s="281"/>
      <c r="BE347" s="281"/>
      <c r="BF347" s="281" t="b">
        <f>AND(RMDF!BI347&gt;=0, RMDF!BI347&lt;=1-SUM(RMDF!Z347,RMDF!AG347,RMDF!AN347,RMDF!AU347,RMDF!BB347), RMDF!BI347=ROUND(RMDF!BI347,4))</f>
        <v>1</v>
      </c>
      <c r="BG347" s="317">
        <f>RMDF!BG347</f>
        <v>0</v>
      </c>
      <c r="BH347" s="318" t="str">
        <f>IF(BG347=0,"",_xlfn.XLOOKUP(BG347,StatePicklist!$1:$1,StatePicklist!$3:$3,"NA",0))</f>
        <v/>
      </c>
      <c r="BI347" s="297" t="str">
        <f ca="1">IF(RMDF!BH347="", "", IF(ISNUMBER(MATCH(RMDF!BH347, INDIRECT(BH347), 0)), "OK", "Invalid"))</f>
        <v/>
      </c>
      <c r="BJ347" s="281"/>
      <c r="BK347" s="281"/>
      <c r="BL347" s="281"/>
      <c r="BM347" s="281" t="b">
        <f>AND(RMDF!BP347&gt;=0, RMDF!BP347&lt;=1-SUM(RMDF!Z347,RMDF!AG347,RMDF!AN347,RMDF!AU347,RMDF!BB347,RMDF!BI347), RMDF!BP347=ROUND(RMDF!BP347,4))</f>
        <v>1</v>
      </c>
      <c r="BN347" s="317">
        <f>RMDF!BN347</f>
        <v>0</v>
      </c>
      <c r="BO347" s="318" t="str">
        <f>IF(BN347=0,"",_xlfn.XLOOKUP(BN347,StatePicklist!$1:$1,StatePicklist!$3:$3,"NA",0))</f>
        <v/>
      </c>
      <c r="BP347" s="297" t="str">
        <f ca="1">IF(RMDF!BO347="", "", IF(ISNUMBER(MATCH(RMDF!BO347, INDIRECT(BO347), 0)), "OK", "Invalid"))</f>
        <v/>
      </c>
      <c r="BQ347" s="281"/>
      <c r="BR347" s="281"/>
      <c r="BS347" s="281"/>
      <c r="BT347" s="281" t="b">
        <f>AND(RMDF!BW347&gt;=0, RMDF!BW347&lt;=1-SUM(RMDF!Z347,RMDF!AG347,RMDF!AN347,RMDF!AU347,RMDF!BB347,RMDF!BI347,RMDF!BP347), RMDF!BW347=ROUND(RMDF!BW347,4))</f>
        <v>1</v>
      </c>
      <c r="BU347" s="317">
        <f>RMDF!BU347</f>
        <v>0</v>
      </c>
      <c r="BV347" s="318" t="str">
        <f>IF(BU347=0,"",_xlfn.XLOOKUP(BU347,StatePicklist!$1:$1,StatePicklist!$3:$3,"NA",0))</f>
        <v/>
      </c>
      <c r="BW347" s="297" t="str">
        <f ca="1">IF(RMDF!BV347="", "", IF(ISNUMBER(MATCH(RMDF!BV347, INDIRECT(BV347), 0)), "OK", "Invalid"))</f>
        <v/>
      </c>
      <c r="BX347" s="281"/>
      <c r="BY347" s="281"/>
      <c r="BZ347" s="281"/>
      <c r="CA347" s="281" t="b">
        <f>AND(RMDF!CD347&gt;=0, RMDF!CD347&lt;=1-SUM(RMDF!Z347,RMDF!AG347,RMDF!AN347,RMDF!AU347,RMDF!BB347,RMDF!BI347,RMDF!BP347,RMDF!BW347), RMDF!CD347=ROUND(RMDF!CD347,4))</f>
        <v>1</v>
      </c>
      <c r="CB347" s="317">
        <f>RMDF!CB347</f>
        <v>0</v>
      </c>
      <c r="CC347" s="318" t="str">
        <f>IF(CB347=0,"",_xlfn.XLOOKUP(CB347,StatePicklist!$1:$1,StatePicklist!$3:$3,"NA",0))</f>
        <v/>
      </c>
      <c r="CD347" s="297" t="str">
        <f ca="1">IF(RMDF!CC347="", "", IF(ISNUMBER(MATCH(RMDF!CC347, INDIRECT(CC347), 0)), "OK", "Invalid"))</f>
        <v/>
      </c>
      <c r="CE347" s="281"/>
      <c r="CF347" s="281"/>
      <c r="CG347" s="281"/>
      <c r="CH347" s="281" t="b">
        <f>AND(RMDF!CK347&gt;=0, RMDF!CK347&lt;=1-SUM(RMDF!Z347,RMDF!AG347,RMDF!AN347,RMDF!AU347,RMDF!BB347,RMDF!BI347,RMDF!BP347,RMDF!BW347,RMDF!CD347), RMDF!CK347=ROUND(RMDF!CK347,4))</f>
        <v>1</v>
      </c>
      <c r="CI347" s="317">
        <f>RMDF!CI347</f>
        <v>0</v>
      </c>
      <c r="CJ347" s="318" t="str">
        <f>IF(CI347=0,"",_xlfn.XLOOKUP(CI347,StatePicklist!$1:$1,StatePicklist!$3:$3,"NA",0))</f>
        <v/>
      </c>
      <c r="CK347" s="297" t="str">
        <f ca="1">IF(RMDF!CJ347="", "", IF(ISNUMBER(MATCH(RMDF!CJ347, INDIRECT(CJ347), 0)), "OK", "Invalid"))</f>
        <v/>
      </c>
      <c r="CL347" s="281"/>
      <c r="CM347" s="281"/>
      <c r="CN347" s="281"/>
      <c r="CO347" s="281" t="b">
        <f>AND(RMDF!CR347&gt;=0, RMDF!CR347&lt;=1-SUM(RMDF!Z347,RMDF!AG347,RMDF!AN347,RMDF!AU347,RMDF!BB347,RMDF!BI347,RMDF!BP347,RMDF!BW347,RMDF!CD347,RMDF!CK347), RMDF!CR347=ROUND(RMDF!CR347,4))</f>
        <v>1</v>
      </c>
      <c r="CP347" s="317">
        <f>RMDF!CP347</f>
        <v>0</v>
      </c>
      <c r="CQ347" s="318" t="str">
        <f>IF(CP347=0,"",_xlfn.XLOOKUP(CP347,StatePicklist!$1:$1,StatePicklist!$3:$3,"NA",0))</f>
        <v/>
      </c>
      <c r="CR347" s="297" t="str">
        <f ca="1">IF(RMDF!CQ347="", "", IF(ISNUMBER(MATCH(RMDF!CQ347, INDIRECT(CQ347), 0)), "OK", "Invalid"))</f>
        <v/>
      </c>
      <c r="CS347" s="281"/>
      <c r="CT347" s="281"/>
      <c r="CU347" s="281"/>
      <c r="CV347" s="281" t="b">
        <f>AND(RMDF!CY347&gt;=0, RMDF!CY347&lt;=1-SUM(RMDF!Z347,RMDF!AG347,RMDF!AN347,RMDF!AU347,RMDF!BB347,RMDF!BI347,RMDF!BP347,RMDF!BW347,RMDF!CD347,RMDF!CK347,RMDF!CR347), RMDF!CY347=ROUND(RMDF!CY347,4))</f>
        <v>1</v>
      </c>
      <c r="CW347" s="317">
        <f>RMDF!CW347</f>
        <v>0</v>
      </c>
      <c r="CX347" s="318" t="str">
        <f>IF(CW347=0,"",_xlfn.XLOOKUP(CW347,StatePicklist!$1:$1,StatePicklist!$3:$3,"NA",0))</f>
        <v/>
      </c>
      <c r="CY347" s="297" t="str">
        <f ca="1">IF(RMDF!CX347="", "", IF(ISNUMBER(MATCH(RMDF!CX347, INDIRECT(CX347), 0)), "OK", "Invalid"))</f>
        <v/>
      </c>
      <c r="CZ347" s="281"/>
      <c r="DA347" s="281"/>
      <c r="DB347" s="281"/>
      <c r="DC347" s="281" t="b">
        <f>AND(RMDF!DF347&gt;=0, RMDF!DF347&lt;=1-SUM(RMDF!Z347,RMDF!AG347,RMDF!AN347,RMDF!AU347,RMDF!BB347,RMDF!BI347,RMDF!BP347,RMDF!BW347,RMDF!CD347,RMDF!CK347,RMDF!CR347,RMDF!CY347), RMDF!DF347=ROUND(RMDF!DF347,4))</f>
        <v>1</v>
      </c>
      <c r="DD347" s="317">
        <f>RMDF!DD347</f>
        <v>0</v>
      </c>
      <c r="DE347" s="318" t="str">
        <f>IF(DD347=0,"",_xlfn.XLOOKUP(DD347,StatePicklist!$1:$1,StatePicklist!$3:$3,"NA",0))</f>
        <v/>
      </c>
      <c r="DF347" s="297" t="str">
        <f ca="1">IF(RMDF!DE347="", "", IF(ISNUMBER(MATCH(RMDF!DE347, INDIRECT(DE347), 0)), "OK", "Invalid"))</f>
        <v/>
      </c>
      <c r="DG347" s="281"/>
      <c r="DH347" s="281"/>
      <c r="DI347" s="281"/>
      <c r="DJ347" s="281" t="b">
        <f>AND(RMDF!DM347&gt;=0, RMDF!DM347&lt;=1-SUM(RMDF!Z347,RMDF!AG347,RMDF!AN347,RMDF!AU347,RMDF!BB347,RMDF!BI347,RMDF!BP347,RMDF!BW347,RMDF!CD347,RMDF!CK347,RMDF!CR347,RMDF!CY347,RMDF!DF347), RMDF!DM347=ROUND(RMDF!DM347,4))</f>
        <v>1</v>
      </c>
      <c r="DK347" s="317">
        <f>RMDF!DK347</f>
        <v>0</v>
      </c>
      <c r="DL347" s="318" t="str">
        <f>IF(DK347=0,"",_xlfn.XLOOKUP(DK347,StatePicklist!$1:$1,StatePicklist!$3:$3,"NA",0))</f>
        <v/>
      </c>
      <c r="DM347" s="297" t="str">
        <f ca="1">IF(RMDF!DL347="", "", IF(ISNUMBER(MATCH(RMDF!DL347, INDIRECT(DL347), 0)), "OK", "Invalid"))</f>
        <v/>
      </c>
      <c r="DN347" s="281"/>
      <c r="DO347" s="281"/>
      <c r="DP347" s="281"/>
      <c r="DQ347" s="281" t="b">
        <f>AND(RMDF!DT347&gt;=0, RMDF!DT347&lt;=1-SUM(RMDF!Z347,RMDF!AG347,RMDF!AN347,RMDF!AU347,RMDF!BB347,RMDF!BI347,RMDF!BP347,RMDF!BW347,RMDF!CD347,RMDF!CK347,RMDF!CR347,RMDF!CY347,RMDF!DF347,RMDF!DM347), RMDF!DT347=ROUND(RMDF!DT347,4))</f>
        <v>1</v>
      </c>
      <c r="DR347" s="317">
        <f>RMDF!DR347</f>
        <v>0</v>
      </c>
      <c r="DS347" s="318" t="str">
        <f>IF(DR347=0,"",_xlfn.XLOOKUP(DR347,StatePicklist!$1:$1,StatePicklist!$3:$3,"NA",0))</f>
        <v/>
      </c>
      <c r="DT347" s="297" t="str">
        <f ca="1">IF(RMDF!DS347="", "", IF(ISNUMBER(MATCH(RMDF!DS347, INDIRECT(DS347), 0)), "OK", "Invalid"))</f>
        <v/>
      </c>
      <c r="DU347" s="281"/>
      <c r="DV347" s="281"/>
      <c r="DW347" s="281"/>
      <c r="DX347" s="281" t="b">
        <f>AND(RMDF!EA347&gt;=0, RMDF!EA347&lt;=1-SUM(RMDF!Z347,RMDF!AG347,RMDF!AN347,RMDF!AU347,RMDF!BB347,RMDF!BI347,RMDF!BP347,RMDF!BW347,RMDF!CD347,RMDF!CK347,RMDF!CR347,RMDF!CY347,RMDF!DF347,RMDF!DM347,RMDF!DT347), RMDF!EA347=ROUND(RMDF!EA347,4))</f>
        <v>1</v>
      </c>
      <c r="DY347" s="317">
        <f>RMDF!DY347</f>
        <v>0</v>
      </c>
      <c r="DZ347" s="318" t="str">
        <f>IF(DY347=0,"",_xlfn.XLOOKUP(DY347,StatePicklist!$1:$1,StatePicklist!$3:$3,"NA",0))</f>
        <v/>
      </c>
      <c r="EA347" s="297" t="str">
        <f ca="1">IF(RMDF!DZ347="", "", IF(ISNUMBER(MATCH(RMDF!DZ347, INDIRECT(DZ347), 0)), "OK", "Invalid"))</f>
        <v/>
      </c>
      <c r="EB347" s="281"/>
      <c r="EC347" s="281"/>
      <c r="ED347" s="281"/>
      <c r="EE347" s="281" t="b">
        <f>AND(RMDF!EH347&gt;=0, RMDF!EH347&lt;=1-SUM(RMDF!Z347,RMDF!AG347,RMDF!AN347,RMDF!AU347,RMDF!BB347,RMDF!BI347,RMDF!BP347,RMDF!BW347,RMDF!CD347,RMDF!CK347,RMDF!CR347,RMDF!CY347,RMDF!DF347,RMDF!DM347,RMDF!DT347,RMDF!EA347), RMDF!EH347=ROUND(RMDF!EH347,4))</f>
        <v>1</v>
      </c>
      <c r="EF347" s="317">
        <f>RMDF!EF347</f>
        <v>0</v>
      </c>
      <c r="EG347" s="318" t="str">
        <f>IF(EF347=0,"",_xlfn.XLOOKUP(EF347,StatePicklist!$1:$1,StatePicklist!$3:$3,"NA",0))</f>
        <v/>
      </c>
      <c r="EH347" s="297" t="str">
        <f ca="1">IF(RMDF!EG347="", "", IF(ISNUMBER(MATCH(RMDF!EG347, INDIRECT(EG347), 0)), "OK", "Invalid"))</f>
        <v/>
      </c>
      <c r="EI347" s="281"/>
      <c r="EJ347" s="281"/>
      <c r="EK347" s="281"/>
      <c r="EL347" s="281" t="b">
        <f>AND(RMDF!EO347&gt;=0, RMDF!EO347&lt;=1-SUM(RMDF!Z347,RMDF!AG347,RMDF!AN347,RMDF!AU347,RMDF!BB347,RMDF!BI347,RMDF!BP347,RMDF!BW347,RMDF!CD347,RMDF!CK347,RMDF!CR347,RMDF!CY347,RMDF!DF347,RMDF!DM347,RMDF!DT347,RMDF!EA347,RMDF!EH347), RMDF!EO347=ROUND(RMDF!EO347,4))</f>
        <v>1</v>
      </c>
      <c r="EM347" s="317">
        <f>RMDF!EM347</f>
        <v>0</v>
      </c>
      <c r="EN347" s="318" t="str">
        <f>IF(EM347=0,"",_xlfn.XLOOKUP(EM347,StatePicklist!$1:$1,StatePicklist!$3:$3,"NA",0))</f>
        <v/>
      </c>
      <c r="EO347" s="297" t="str">
        <f ca="1">IF(RMDF!EN347="", "", IF(ISNUMBER(MATCH(RMDF!EN347, INDIRECT(EN347), 0)), "OK", "Invalid"))</f>
        <v/>
      </c>
      <c r="EP347" s="281"/>
      <c r="EQ347" s="281"/>
      <c r="ER347" s="281"/>
      <c r="ES347" s="281" t="b">
        <f>AND(RMDF!EV347&gt;=0, RMDF!EV347&lt;=1-SUM(RMDF!Z347,RMDF!AG347,RMDF!AN347,RMDF!AU347,RMDF!BB347,RMDF!BI347,RMDF!BP347,RMDF!BW347,RMDF!CD347,RMDF!CK347,RMDF!CR347,RMDF!CY347,RMDF!DF347,RMDF!DM347,RMDF!DT347,RMDF!EA347,RMDF!EH347,RMDF!EO347), RMDF!EV347=ROUND(RMDF!EV347,4))</f>
        <v>1</v>
      </c>
      <c r="ET347" s="317">
        <f>RMDF!ET347</f>
        <v>0</v>
      </c>
      <c r="EU347" s="318" t="str">
        <f>IF(ET347=0,"",_xlfn.XLOOKUP(ET347,StatePicklist!$1:$1,StatePicklist!$3:$3,"NA",0))</f>
        <v/>
      </c>
      <c r="EV347" s="297" t="str">
        <f ca="1">IF(RMDF!EU347="", "", IF(ISNUMBER(MATCH(RMDF!EU347, INDIRECT(EU347), 0)), "OK", "Invalid"))</f>
        <v/>
      </c>
      <c r="EW347" s="281"/>
      <c r="EX347" s="281"/>
      <c r="EY347" s="281"/>
      <c r="EZ347" s="281" t="b">
        <f>AND(RMDF!FC347&gt;=0, RMDF!FC347&lt;=1-SUM(RMDF!Z347,RMDF!AG347,RMDF!AN347,RMDF!AU347,RMDF!BB347,RMDF!BI347,RMDF!BP347,RMDF!BW347,RMDF!CD347,RMDF!CK347,RMDF!CR347,RMDF!CY347,RMDF!DF347,RMDF!DM347,RMDF!DT347,RMDF!EA347,RMDF!EH347,RMDF!EO347,RMDF!EV347), RMDF!FC347=ROUND(RMDF!FC347,4))</f>
        <v>1</v>
      </c>
      <c r="FA347" s="317">
        <f>RMDF!FA347</f>
        <v>0</v>
      </c>
      <c r="FB347" s="318" t="str">
        <f>IF(FA347=0,"",_xlfn.XLOOKUP(FA347,StatePicklist!$1:$1,StatePicklist!$3:$3,"NA",0))</f>
        <v/>
      </c>
      <c r="FC347" s="297" t="str">
        <f ca="1">IF(RMDF!FB347="", "", IF(ISNUMBER(MATCH(RMDF!FB347, INDIRECT(FB347), 0)), "OK", "Invalid"))</f>
        <v/>
      </c>
    </row>
    <row r="348" spans="1:159" s="205" customFormat="1" ht="39.9" customHeight="1" x14ac:dyDescent="0.25">
      <c r="A348" s="206"/>
      <c r="B348" s="196"/>
      <c r="C348" s="197"/>
      <c r="D348" s="198"/>
      <c r="E348" s="199"/>
      <c r="F348" s="200"/>
      <c r="G348" s="201"/>
      <c r="H348" s="292"/>
      <c r="I348" s="305">
        <f>RMDF!I348</f>
        <v>0</v>
      </c>
      <c r="J348" s="305" t="str">
        <f>IF(I348=ProductCode!$B$30,"PDReclPost",IF(OR(I348=ProductCode!$C$30,I348=ProductCode!$E$30,I348=ProductCode!$G$30),"PDPreCon",IF(OR(I348=ProductCode!$D$30,I348=ProductCode!$F$30),"PDNotReclPost","")))</f>
        <v/>
      </c>
      <c r="K348" s="305" t="str">
        <f t="shared" si="21"/>
        <v/>
      </c>
      <c r="L348" s="289"/>
      <c r="M348" s="305" t="str">
        <f t="shared" si="21"/>
        <v/>
      </c>
      <c r="N348" s="289" t="b">
        <f>AND(RMDF!N348&gt;=0, RMDF!N348&lt;=1-RMDF!L348, RMDF!N348=ROUND(RMDF!N348,4))</f>
        <v>1</v>
      </c>
      <c r="O348" s="286" t="str">
        <f>IF(P348="","",IF(I348="","",IF(LEFT(I348,13)="Reclaimed pos",RawMaterialCode!$E$569,RawMaterialCode!$E$568)))</f>
        <v>Reclaimed pre-consumer mixed fibers (RM0578)</v>
      </c>
      <c r="P348" s="295">
        <f t="shared" si="22"/>
        <v>1</v>
      </c>
      <c r="Q348" s="202"/>
      <c r="R348" s="203"/>
      <c r="S348" s="204" t="str">
        <f t="shared" si="23"/>
        <v/>
      </c>
      <c r="T348" s="281"/>
      <c r="U348" s="281"/>
      <c r="V348" s="281"/>
      <c r="W348" s="281"/>
      <c r="X348" s="317">
        <f>RMDF!X348</f>
        <v>0</v>
      </c>
      <c r="Y348" s="318" t="str">
        <f>IF(X348=0,"",_xlfn.XLOOKUP(X348,StatePicklist!$1:$1,StatePicklist!$3:$3,"NA",0))</f>
        <v/>
      </c>
      <c r="Z348" s="297" t="str">
        <f ca="1">IF(RMDF!Y348="", "", IF(ISNUMBER(MATCH(RMDF!Y348, INDIRECT(Y348), 0)), "OK", "Invalid"))</f>
        <v/>
      </c>
      <c r="AA348" s="281"/>
      <c r="AB348" s="281"/>
      <c r="AC348" s="281"/>
      <c r="AD348" s="281" t="b">
        <f>AND(RMDF!AG348&gt;=0, RMDF!AG348&lt;=1-RMDF!Z348, RMDF!AG348=ROUND(RMDF!AG348,4))</f>
        <v>1</v>
      </c>
      <c r="AE348" s="317">
        <f>RMDF!AE348</f>
        <v>0</v>
      </c>
      <c r="AF348" s="318" t="str">
        <f>IF(AE348=0,"",_xlfn.XLOOKUP(AE348,StatePicklist!$1:$1,StatePicklist!$3:$3,"NA",0))</f>
        <v/>
      </c>
      <c r="AG348" s="297" t="str">
        <f ca="1">IF(RMDF!AF348="", "", IF(ISNUMBER(MATCH(RMDF!AF348, INDIRECT(AF348), 0)), "OK", "Invalid"))</f>
        <v/>
      </c>
      <c r="AH348" s="281"/>
      <c r="AI348" s="281"/>
      <c r="AJ348" s="281"/>
      <c r="AK348" s="281" t="b">
        <f>AND(RMDF!AN348&gt;=0, RMDF!AN348&lt;=1-SUM(RMDF!Z348,RMDF!AG348), RMDF!AN348=ROUND(RMDF!AN348,4))</f>
        <v>1</v>
      </c>
      <c r="AL348" s="317">
        <f>RMDF!AL348</f>
        <v>0</v>
      </c>
      <c r="AM348" s="318" t="str">
        <f>IF(AL348=0,"",_xlfn.XLOOKUP(AL348,StatePicklist!$1:$1,StatePicklist!$3:$3,"NA",0))</f>
        <v/>
      </c>
      <c r="AN348" s="297" t="str">
        <f ca="1">IF(RMDF!AM348="", "", IF(ISNUMBER(MATCH(RMDF!AM348, INDIRECT(AM348), 0)), "OK", "Invalid"))</f>
        <v/>
      </c>
      <c r="AO348" s="281"/>
      <c r="AP348" s="281"/>
      <c r="AQ348" s="281"/>
      <c r="AR348" s="281" t="b">
        <f>AND(RMDF!AU348&gt;=0, RMDF!AU348&lt;=1-SUM(RMDF!Z348,RMDF!AG348,RMDF!AN348), RMDF!AU348=ROUND(RMDF!AU348,4))</f>
        <v>1</v>
      </c>
      <c r="AS348" s="317">
        <f>RMDF!AS348</f>
        <v>0</v>
      </c>
      <c r="AT348" s="318" t="str">
        <f>IF(AS348=0,"",_xlfn.XLOOKUP(AS348,StatePicklist!$1:$1,StatePicklist!$3:$3,"NA",0))</f>
        <v/>
      </c>
      <c r="AU348" s="297" t="str">
        <f ca="1">IF(RMDF!AT348="", "", IF(ISNUMBER(MATCH(RMDF!AT348, INDIRECT(AT348), 0)), "OK", "Invalid"))</f>
        <v/>
      </c>
      <c r="AV348" s="281"/>
      <c r="AW348" s="281"/>
      <c r="AX348" s="281"/>
      <c r="AY348" s="281" t="b">
        <f>AND(RMDF!BB348&gt;=0, RMDF!BB348&lt;=1-SUM(RMDF!Z348,RMDF!AG348,RMDF!AN348,RMDF!AU348), RMDF!BB348=ROUND(RMDF!BB348,4))</f>
        <v>1</v>
      </c>
      <c r="AZ348" s="317">
        <f>RMDF!AZ348</f>
        <v>0</v>
      </c>
      <c r="BA348" s="318" t="str">
        <f>IF(AZ348=0,"",_xlfn.XLOOKUP(AZ348,StatePicklist!$1:$1,StatePicklist!$3:$3,"NA",0))</f>
        <v/>
      </c>
      <c r="BB348" s="297" t="str">
        <f ca="1">IF(RMDF!BA348="", "", IF(ISNUMBER(MATCH(RMDF!BA348, INDIRECT(BA348), 0)), "OK", "Invalid"))</f>
        <v/>
      </c>
      <c r="BC348" s="281"/>
      <c r="BD348" s="281"/>
      <c r="BE348" s="281"/>
      <c r="BF348" s="281" t="b">
        <f>AND(RMDF!BI348&gt;=0, RMDF!BI348&lt;=1-SUM(RMDF!Z348,RMDF!AG348,RMDF!AN348,RMDF!AU348,RMDF!BB348), RMDF!BI348=ROUND(RMDF!BI348,4))</f>
        <v>1</v>
      </c>
      <c r="BG348" s="317">
        <f>RMDF!BG348</f>
        <v>0</v>
      </c>
      <c r="BH348" s="318" t="str">
        <f>IF(BG348=0,"",_xlfn.XLOOKUP(BG348,StatePicklist!$1:$1,StatePicklist!$3:$3,"NA",0))</f>
        <v/>
      </c>
      <c r="BI348" s="297" t="str">
        <f ca="1">IF(RMDF!BH348="", "", IF(ISNUMBER(MATCH(RMDF!BH348, INDIRECT(BH348), 0)), "OK", "Invalid"))</f>
        <v/>
      </c>
      <c r="BJ348" s="281"/>
      <c r="BK348" s="281"/>
      <c r="BL348" s="281"/>
      <c r="BM348" s="281" t="b">
        <f>AND(RMDF!BP348&gt;=0, RMDF!BP348&lt;=1-SUM(RMDF!Z348,RMDF!AG348,RMDF!AN348,RMDF!AU348,RMDF!BB348,RMDF!BI348), RMDF!BP348=ROUND(RMDF!BP348,4))</f>
        <v>1</v>
      </c>
      <c r="BN348" s="317">
        <f>RMDF!BN348</f>
        <v>0</v>
      </c>
      <c r="BO348" s="318" t="str">
        <f>IF(BN348=0,"",_xlfn.XLOOKUP(BN348,StatePicklist!$1:$1,StatePicklist!$3:$3,"NA",0))</f>
        <v/>
      </c>
      <c r="BP348" s="297" t="str">
        <f ca="1">IF(RMDF!BO348="", "", IF(ISNUMBER(MATCH(RMDF!BO348, INDIRECT(BO348), 0)), "OK", "Invalid"))</f>
        <v/>
      </c>
      <c r="BQ348" s="281"/>
      <c r="BR348" s="281"/>
      <c r="BS348" s="281"/>
      <c r="BT348" s="281" t="b">
        <f>AND(RMDF!BW348&gt;=0, RMDF!BW348&lt;=1-SUM(RMDF!Z348,RMDF!AG348,RMDF!AN348,RMDF!AU348,RMDF!BB348,RMDF!BI348,RMDF!BP348), RMDF!BW348=ROUND(RMDF!BW348,4))</f>
        <v>1</v>
      </c>
      <c r="BU348" s="317">
        <f>RMDF!BU348</f>
        <v>0</v>
      </c>
      <c r="BV348" s="318" t="str">
        <f>IF(BU348=0,"",_xlfn.XLOOKUP(BU348,StatePicklist!$1:$1,StatePicklist!$3:$3,"NA",0))</f>
        <v/>
      </c>
      <c r="BW348" s="297" t="str">
        <f ca="1">IF(RMDF!BV348="", "", IF(ISNUMBER(MATCH(RMDF!BV348, INDIRECT(BV348), 0)), "OK", "Invalid"))</f>
        <v/>
      </c>
      <c r="BX348" s="281"/>
      <c r="BY348" s="281"/>
      <c r="BZ348" s="281"/>
      <c r="CA348" s="281" t="b">
        <f>AND(RMDF!CD348&gt;=0, RMDF!CD348&lt;=1-SUM(RMDF!Z348,RMDF!AG348,RMDF!AN348,RMDF!AU348,RMDF!BB348,RMDF!BI348,RMDF!BP348,RMDF!BW348), RMDF!CD348=ROUND(RMDF!CD348,4))</f>
        <v>1</v>
      </c>
      <c r="CB348" s="317">
        <f>RMDF!CB348</f>
        <v>0</v>
      </c>
      <c r="CC348" s="318" t="str">
        <f>IF(CB348=0,"",_xlfn.XLOOKUP(CB348,StatePicklist!$1:$1,StatePicklist!$3:$3,"NA",0))</f>
        <v/>
      </c>
      <c r="CD348" s="297" t="str">
        <f ca="1">IF(RMDF!CC348="", "", IF(ISNUMBER(MATCH(RMDF!CC348, INDIRECT(CC348), 0)), "OK", "Invalid"))</f>
        <v/>
      </c>
      <c r="CE348" s="281"/>
      <c r="CF348" s="281"/>
      <c r="CG348" s="281"/>
      <c r="CH348" s="281" t="b">
        <f>AND(RMDF!CK348&gt;=0, RMDF!CK348&lt;=1-SUM(RMDF!Z348,RMDF!AG348,RMDF!AN348,RMDF!AU348,RMDF!BB348,RMDF!BI348,RMDF!BP348,RMDF!BW348,RMDF!CD348), RMDF!CK348=ROUND(RMDF!CK348,4))</f>
        <v>1</v>
      </c>
      <c r="CI348" s="317">
        <f>RMDF!CI348</f>
        <v>0</v>
      </c>
      <c r="CJ348" s="318" t="str">
        <f>IF(CI348=0,"",_xlfn.XLOOKUP(CI348,StatePicklist!$1:$1,StatePicklist!$3:$3,"NA",0))</f>
        <v/>
      </c>
      <c r="CK348" s="297" t="str">
        <f ca="1">IF(RMDF!CJ348="", "", IF(ISNUMBER(MATCH(RMDF!CJ348, INDIRECT(CJ348), 0)), "OK", "Invalid"))</f>
        <v/>
      </c>
      <c r="CL348" s="281"/>
      <c r="CM348" s="281"/>
      <c r="CN348" s="281"/>
      <c r="CO348" s="281" t="b">
        <f>AND(RMDF!CR348&gt;=0, RMDF!CR348&lt;=1-SUM(RMDF!Z348,RMDF!AG348,RMDF!AN348,RMDF!AU348,RMDF!BB348,RMDF!BI348,RMDF!BP348,RMDF!BW348,RMDF!CD348,RMDF!CK348), RMDF!CR348=ROUND(RMDF!CR348,4))</f>
        <v>1</v>
      </c>
      <c r="CP348" s="317">
        <f>RMDF!CP348</f>
        <v>0</v>
      </c>
      <c r="CQ348" s="318" t="str">
        <f>IF(CP348=0,"",_xlfn.XLOOKUP(CP348,StatePicklist!$1:$1,StatePicklist!$3:$3,"NA",0))</f>
        <v/>
      </c>
      <c r="CR348" s="297" t="str">
        <f ca="1">IF(RMDF!CQ348="", "", IF(ISNUMBER(MATCH(RMDF!CQ348, INDIRECT(CQ348), 0)), "OK", "Invalid"))</f>
        <v/>
      </c>
      <c r="CS348" s="281"/>
      <c r="CT348" s="281"/>
      <c r="CU348" s="281"/>
      <c r="CV348" s="281" t="b">
        <f>AND(RMDF!CY348&gt;=0, RMDF!CY348&lt;=1-SUM(RMDF!Z348,RMDF!AG348,RMDF!AN348,RMDF!AU348,RMDF!BB348,RMDF!BI348,RMDF!BP348,RMDF!BW348,RMDF!CD348,RMDF!CK348,RMDF!CR348), RMDF!CY348=ROUND(RMDF!CY348,4))</f>
        <v>1</v>
      </c>
      <c r="CW348" s="317">
        <f>RMDF!CW348</f>
        <v>0</v>
      </c>
      <c r="CX348" s="318" t="str">
        <f>IF(CW348=0,"",_xlfn.XLOOKUP(CW348,StatePicklist!$1:$1,StatePicklist!$3:$3,"NA",0))</f>
        <v/>
      </c>
      <c r="CY348" s="297" t="str">
        <f ca="1">IF(RMDF!CX348="", "", IF(ISNUMBER(MATCH(RMDF!CX348, INDIRECT(CX348), 0)), "OK", "Invalid"))</f>
        <v/>
      </c>
      <c r="CZ348" s="281"/>
      <c r="DA348" s="281"/>
      <c r="DB348" s="281"/>
      <c r="DC348" s="281" t="b">
        <f>AND(RMDF!DF348&gt;=0, RMDF!DF348&lt;=1-SUM(RMDF!Z348,RMDF!AG348,RMDF!AN348,RMDF!AU348,RMDF!BB348,RMDF!BI348,RMDF!BP348,RMDF!BW348,RMDF!CD348,RMDF!CK348,RMDF!CR348,RMDF!CY348), RMDF!DF348=ROUND(RMDF!DF348,4))</f>
        <v>1</v>
      </c>
      <c r="DD348" s="317">
        <f>RMDF!DD348</f>
        <v>0</v>
      </c>
      <c r="DE348" s="318" t="str">
        <f>IF(DD348=0,"",_xlfn.XLOOKUP(DD348,StatePicklist!$1:$1,StatePicklist!$3:$3,"NA",0))</f>
        <v/>
      </c>
      <c r="DF348" s="297" t="str">
        <f ca="1">IF(RMDF!DE348="", "", IF(ISNUMBER(MATCH(RMDF!DE348, INDIRECT(DE348), 0)), "OK", "Invalid"))</f>
        <v/>
      </c>
      <c r="DG348" s="281"/>
      <c r="DH348" s="281"/>
      <c r="DI348" s="281"/>
      <c r="DJ348" s="281" t="b">
        <f>AND(RMDF!DM348&gt;=0, RMDF!DM348&lt;=1-SUM(RMDF!Z348,RMDF!AG348,RMDF!AN348,RMDF!AU348,RMDF!BB348,RMDF!BI348,RMDF!BP348,RMDF!BW348,RMDF!CD348,RMDF!CK348,RMDF!CR348,RMDF!CY348,RMDF!DF348), RMDF!DM348=ROUND(RMDF!DM348,4))</f>
        <v>1</v>
      </c>
      <c r="DK348" s="317">
        <f>RMDF!DK348</f>
        <v>0</v>
      </c>
      <c r="DL348" s="318" t="str">
        <f>IF(DK348=0,"",_xlfn.XLOOKUP(DK348,StatePicklist!$1:$1,StatePicklist!$3:$3,"NA",0))</f>
        <v/>
      </c>
      <c r="DM348" s="297" t="str">
        <f ca="1">IF(RMDF!DL348="", "", IF(ISNUMBER(MATCH(RMDF!DL348, INDIRECT(DL348), 0)), "OK", "Invalid"))</f>
        <v/>
      </c>
      <c r="DN348" s="281"/>
      <c r="DO348" s="281"/>
      <c r="DP348" s="281"/>
      <c r="DQ348" s="281" t="b">
        <f>AND(RMDF!DT348&gt;=0, RMDF!DT348&lt;=1-SUM(RMDF!Z348,RMDF!AG348,RMDF!AN348,RMDF!AU348,RMDF!BB348,RMDF!BI348,RMDF!BP348,RMDF!BW348,RMDF!CD348,RMDF!CK348,RMDF!CR348,RMDF!CY348,RMDF!DF348,RMDF!DM348), RMDF!DT348=ROUND(RMDF!DT348,4))</f>
        <v>1</v>
      </c>
      <c r="DR348" s="317">
        <f>RMDF!DR348</f>
        <v>0</v>
      </c>
      <c r="DS348" s="318" t="str">
        <f>IF(DR348=0,"",_xlfn.XLOOKUP(DR348,StatePicklist!$1:$1,StatePicklist!$3:$3,"NA",0))</f>
        <v/>
      </c>
      <c r="DT348" s="297" t="str">
        <f ca="1">IF(RMDF!DS348="", "", IF(ISNUMBER(MATCH(RMDF!DS348, INDIRECT(DS348), 0)), "OK", "Invalid"))</f>
        <v/>
      </c>
      <c r="DU348" s="281"/>
      <c r="DV348" s="281"/>
      <c r="DW348" s="281"/>
      <c r="DX348" s="281" t="b">
        <f>AND(RMDF!EA348&gt;=0, RMDF!EA348&lt;=1-SUM(RMDF!Z348,RMDF!AG348,RMDF!AN348,RMDF!AU348,RMDF!BB348,RMDF!BI348,RMDF!BP348,RMDF!BW348,RMDF!CD348,RMDF!CK348,RMDF!CR348,RMDF!CY348,RMDF!DF348,RMDF!DM348,RMDF!DT348), RMDF!EA348=ROUND(RMDF!EA348,4))</f>
        <v>1</v>
      </c>
      <c r="DY348" s="317">
        <f>RMDF!DY348</f>
        <v>0</v>
      </c>
      <c r="DZ348" s="318" t="str">
        <f>IF(DY348=0,"",_xlfn.XLOOKUP(DY348,StatePicklist!$1:$1,StatePicklist!$3:$3,"NA",0))</f>
        <v/>
      </c>
      <c r="EA348" s="297" t="str">
        <f ca="1">IF(RMDF!DZ348="", "", IF(ISNUMBER(MATCH(RMDF!DZ348, INDIRECT(DZ348), 0)), "OK", "Invalid"))</f>
        <v/>
      </c>
      <c r="EB348" s="281"/>
      <c r="EC348" s="281"/>
      <c r="ED348" s="281"/>
      <c r="EE348" s="281" t="b">
        <f>AND(RMDF!EH348&gt;=0, RMDF!EH348&lt;=1-SUM(RMDF!Z348,RMDF!AG348,RMDF!AN348,RMDF!AU348,RMDF!BB348,RMDF!BI348,RMDF!BP348,RMDF!BW348,RMDF!CD348,RMDF!CK348,RMDF!CR348,RMDF!CY348,RMDF!DF348,RMDF!DM348,RMDF!DT348,RMDF!EA348), RMDF!EH348=ROUND(RMDF!EH348,4))</f>
        <v>1</v>
      </c>
      <c r="EF348" s="317">
        <f>RMDF!EF348</f>
        <v>0</v>
      </c>
      <c r="EG348" s="318" t="str">
        <f>IF(EF348=0,"",_xlfn.XLOOKUP(EF348,StatePicklist!$1:$1,StatePicklist!$3:$3,"NA",0))</f>
        <v/>
      </c>
      <c r="EH348" s="297" t="str">
        <f ca="1">IF(RMDF!EG348="", "", IF(ISNUMBER(MATCH(RMDF!EG348, INDIRECT(EG348), 0)), "OK", "Invalid"))</f>
        <v/>
      </c>
      <c r="EI348" s="281"/>
      <c r="EJ348" s="281"/>
      <c r="EK348" s="281"/>
      <c r="EL348" s="281" t="b">
        <f>AND(RMDF!EO348&gt;=0, RMDF!EO348&lt;=1-SUM(RMDF!Z348,RMDF!AG348,RMDF!AN348,RMDF!AU348,RMDF!BB348,RMDF!BI348,RMDF!BP348,RMDF!BW348,RMDF!CD348,RMDF!CK348,RMDF!CR348,RMDF!CY348,RMDF!DF348,RMDF!DM348,RMDF!DT348,RMDF!EA348,RMDF!EH348), RMDF!EO348=ROUND(RMDF!EO348,4))</f>
        <v>1</v>
      </c>
      <c r="EM348" s="317">
        <f>RMDF!EM348</f>
        <v>0</v>
      </c>
      <c r="EN348" s="318" t="str">
        <f>IF(EM348=0,"",_xlfn.XLOOKUP(EM348,StatePicklist!$1:$1,StatePicklist!$3:$3,"NA",0))</f>
        <v/>
      </c>
      <c r="EO348" s="297" t="str">
        <f ca="1">IF(RMDF!EN348="", "", IF(ISNUMBER(MATCH(RMDF!EN348, INDIRECT(EN348), 0)), "OK", "Invalid"))</f>
        <v/>
      </c>
      <c r="EP348" s="281"/>
      <c r="EQ348" s="281"/>
      <c r="ER348" s="281"/>
      <c r="ES348" s="281" t="b">
        <f>AND(RMDF!EV348&gt;=0, RMDF!EV348&lt;=1-SUM(RMDF!Z348,RMDF!AG348,RMDF!AN348,RMDF!AU348,RMDF!BB348,RMDF!BI348,RMDF!BP348,RMDF!BW348,RMDF!CD348,RMDF!CK348,RMDF!CR348,RMDF!CY348,RMDF!DF348,RMDF!DM348,RMDF!DT348,RMDF!EA348,RMDF!EH348,RMDF!EO348), RMDF!EV348=ROUND(RMDF!EV348,4))</f>
        <v>1</v>
      </c>
      <c r="ET348" s="317">
        <f>RMDF!ET348</f>
        <v>0</v>
      </c>
      <c r="EU348" s="318" t="str">
        <f>IF(ET348=0,"",_xlfn.XLOOKUP(ET348,StatePicklist!$1:$1,StatePicklist!$3:$3,"NA",0))</f>
        <v/>
      </c>
      <c r="EV348" s="297" t="str">
        <f ca="1">IF(RMDF!EU348="", "", IF(ISNUMBER(MATCH(RMDF!EU348, INDIRECT(EU348), 0)), "OK", "Invalid"))</f>
        <v/>
      </c>
      <c r="EW348" s="281"/>
      <c r="EX348" s="281"/>
      <c r="EY348" s="281"/>
      <c r="EZ348" s="281" t="b">
        <f>AND(RMDF!FC348&gt;=0, RMDF!FC348&lt;=1-SUM(RMDF!Z348,RMDF!AG348,RMDF!AN348,RMDF!AU348,RMDF!BB348,RMDF!BI348,RMDF!BP348,RMDF!BW348,RMDF!CD348,RMDF!CK348,RMDF!CR348,RMDF!CY348,RMDF!DF348,RMDF!DM348,RMDF!DT348,RMDF!EA348,RMDF!EH348,RMDF!EO348,RMDF!EV348), RMDF!FC348=ROUND(RMDF!FC348,4))</f>
        <v>1</v>
      </c>
      <c r="FA348" s="317">
        <f>RMDF!FA348</f>
        <v>0</v>
      </c>
      <c r="FB348" s="318" t="str">
        <f>IF(FA348=0,"",_xlfn.XLOOKUP(FA348,StatePicklist!$1:$1,StatePicklist!$3:$3,"NA",0))</f>
        <v/>
      </c>
      <c r="FC348" s="297" t="str">
        <f ca="1">IF(RMDF!FB348="", "", IF(ISNUMBER(MATCH(RMDF!FB348, INDIRECT(FB348), 0)), "OK", "Invalid"))</f>
        <v/>
      </c>
    </row>
    <row r="349" spans="1:159" s="205" customFormat="1" ht="39.9" customHeight="1" x14ac:dyDescent="0.25">
      <c r="A349" s="206"/>
      <c r="B349" s="196"/>
      <c r="C349" s="197"/>
      <c r="D349" s="198"/>
      <c r="E349" s="199"/>
      <c r="F349" s="200"/>
      <c r="G349" s="201"/>
      <c r="H349" s="292"/>
      <c r="I349" s="305">
        <f>RMDF!I349</f>
        <v>0</v>
      </c>
      <c r="J349" s="305" t="str">
        <f>IF(I349=ProductCode!$B$30,"PDReclPost",IF(OR(I349=ProductCode!$C$30,I349=ProductCode!$E$30,I349=ProductCode!$G$30),"PDPreCon",IF(OR(I349=ProductCode!$D$30,I349=ProductCode!$F$30),"PDNotReclPost","")))</f>
        <v/>
      </c>
      <c r="K349" s="305" t="str">
        <f t="shared" si="21"/>
        <v/>
      </c>
      <c r="L349" s="289"/>
      <c r="M349" s="305" t="str">
        <f t="shared" si="21"/>
        <v/>
      </c>
      <c r="N349" s="289" t="b">
        <f>AND(RMDF!N349&gt;=0, RMDF!N349&lt;=1-RMDF!L349, RMDF!N349=ROUND(RMDF!N349,4))</f>
        <v>1</v>
      </c>
      <c r="O349" s="286" t="str">
        <f>IF(P349="","",IF(I349="","",IF(LEFT(I349,13)="Reclaimed pos",RawMaterialCode!$E$569,RawMaterialCode!$E$568)))</f>
        <v>Reclaimed pre-consumer mixed fibers (RM0578)</v>
      </c>
      <c r="P349" s="295">
        <f t="shared" si="22"/>
        <v>1</v>
      </c>
      <c r="Q349" s="202"/>
      <c r="R349" s="203"/>
      <c r="S349" s="204" t="str">
        <f t="shared" si="23"/>
        <v/>
      </c>
      <c r="T349" s="281"/>
      <c r="U349" s="281"/>
      <c r="V349" s="281"/>
      <c r="W349" s="281"/>
      <c r="X349" s="317">
        <f>RMDF!X349</f>
        <v>0</v>
      </c>
      <c r="Y349" s="318" t="str">
        <f>IF(X349=0,"",_xlfn.XLOOKUP(X349,StatePicklist!$1:$1,StatePicklist!$3:$3,"NA",0))</f>
        <v/>
      </c>
      <c r="Z349" s="297" t="str">
        <f ca="1">IF(RMDF!Y349="", "", IF(ISNUMBER(MATCH(RMDF!Y349, INDIRECT(Y349), 0)), "OK", "Invalid"))</f>
        <v/>
      </c>
      <c r="AA349" s="281"/>
      <c r="AB349" s="281"/>
      <c r="AC349" s="281"/>
      <c r="AD349" s="281" t="b">
        <f>AND(RMDF!AG349&gt;=0, RMDF!AG349&lt;=1-RMDF!Z349, RMDF!AG349=ROUND(RMDF!AG349,4))</f>
        <v>1</v>
      </c>
      <c r="AE349" s="317">
        <f>RMDF!AE349</f>
        <v>0</v>
      </c>
      <c r="AF349" s="318" t="str">
        <f>IF(AE349=0,"",_xlfn.XLOOKUP(AE349,StatePicklist!$1:$1,StatePicklist!$3:$3,"NA",0))</f>
        <v/>
      </c>
      <c r="AG349" s="297" t="str">
        <f ca="1">IF(RMDF!AF349="", "", IF(ISNUMBER(MATCH(RMDF!AF349, INDIRECT(AF349), 0)), "OK", "Invalid"))</f>
        <v/>
      </c>
      <c r="AH349" s="281"/>
      <c r="AI349" s="281"/>
      <c r="AJ349" s="281"/>
      <c r="AK349" s="281" t="b">
        <f>AND(RMDF!AN349&gt;=0, RMDF!AN349&lt;=1-SUM(RMDF!Z349,RMDF!AG349), RMDF!AN349=ROUND(RMDF!AN349,4))</f>
        <v>1</v>
      </c>
      <c r="AL349" s="317">
        <f>RMDF!AL349</f>
        <v>0</v>
      </c>
      <c r="AM349" s="318" t="str">
        <f>IF(AL349=0,"",_xlfn.XLOOKUP(AL349,StatePicklist!$1:$1,StatePicklist!$3:$3,"NA",0))</f>
        <v/>
      </c>
      <c r="AN349" s="297" t="str">
        <f ca="1">IF(RMDF!AM349="", "", IF(ISNUMBER(MATCH(RMDF!AM349, INDIRECT(AM349), 0)), "OK", "Invalid"))</f>
        <v/>
      </c>
      <c r="AO349" s="281"/>
      <c r="AP349" s="281"/>
      <c r="AQ349" s="281"/>
      <c r="AR349" s="281" t="b">
        <f>AND(RMDF!AU349&gt;=0, RMDF!AU349&lt;=1-SUM(RMDF!Z349,RMDF!AG349,RMDF!AN349), RMDF!AU349=ROUND(RMDF!AU349,4))</f>
        <v>1</v>
      </c>
      <c r="AS349" s="317">
        <f>RMDF!AS349</f>
        <v>0</v>
      </c>
      <c r="AT349" s="318" t="str">
        <f>IF(AS349=0,"",_xlfn.XLOOKUP(AS349,StatePicklist!$1:$1,StatePicklist!$3:$3,"NA",0))</f>
        <v/>
      </c>
      <c r="AU349" s="297" t="str">
        <f ca="1">IF(RMDF!AT349="", "", IF(ISNUMBER(MATCH(RMDF!AT349, INDIRECT(AT349), 0)), "OK", "Invalid"))</f>
        <v/>
      </c>
      <c r="AV349" s="281"/>
      <c r="AW349" s="281"/>
      <c r="AX349" s="281"/>
      <c r="AY349" s="281" t="b">
        <f>AND(RMDF!BB349&gt;=0, RMDF!BB349&lt;=1-SUM(RMDF!Z349,RMDF!AG349,RMDF!AN349,RMDF!AU349), RMDF!BB349=ROUND(RMDF!BB349,4))</f>
        <v>1</v>
      </c>
      <c r="AZ349" s="317">
        <f>RMDF!AZ349</f>
        <v>0</v>
      </c>
      <c r="BA349" s="318" t="str">
        <f>IF(AZ349=0,"",_xlfn.XLOOKUP(AZ349,StatePicklist!$1:$1,StatePicklist!$3:$3,"NA",0))</f>
        <v/>
      </c>
      <c r="BB349" s="297" t="str">
        <f ca="1">IF(RMDF!BA349="", "", IF(ISNUMBER(MATCH(RMDF!BA349, INDIRECT(BA349), 0)), "OK", "Invalid"))</f>
        <v/>
      </c>
      <c r="BC349" s="281"/>
      <c r="BD349" s="281"/>
      <c r="BE349" s="281"/>
      <c r="BF349" s="281" t="b">
        <f>AND(RMDF!BI349&gt;=0, RMDF!BI349&lt;=1-SUM(RMDF!Z349,RMDF!AG349,RMDF!AN349,RMDF!AU349,RMDF!BB349), RMDF!BI349=ROUND(RMDF!BI349,4))</f>
        <v>1</v>
      </c>
      <c r="BG349" s="317">
        <f>RMDF!BG349</f>
        <v>0</v>
      </c>
      <c r="BH349" s="318" t="str">
        <f>IF(BG349=0,"",_xlfn.XLOOKUP(BG349,StatePicklist!$1:$1,StatePicklist!$3:$3,"NA",0))</f>
        <v/>
      </c>
      <c r="BI349" s="297" t="str">
        <f ca="1">IF(RMDF!BH349="", "", IF(ISNUMBER(MATCH(RMDF!BH349, INDIRECT(BH349), 0)), "OK", "Invalid"))</f>
        <v/>
      </c>
      <c r="BJ349" s="281"/>
      <c r="BK349" s="281"/>
      <c r="BL349" s="281"/>
      <c r="BM349" s="281" t="b">
        <f>AND(RMDF!BP349&gt;=0, RMDF!BP349&lt;=1-SUM(RMDF!Z349,RMDF!AG349,RMDF!AN349,RMDF!AU349,RMDF!BB349,RMDF!BI349), RMDF!BP349=ROUND(RMDF!BP349,4))</f>
        <v>1</v>
      </c>
      <c r="BN349" s="317">
        <f>RMDF!BN349</f>
        <v>0</v>
      </c>
      <c r="BO349" s="318" t="str">
        <f>IF(BN349=0,"",_xlfn.XLOOKUP(BN349,StatePicklist!$1:$1,StatePicklist!$3:$3,"NA",0))</f>
        <v/>
      </c>
      <c r="BP349" s="297" t="str">
        <f ca="1">IF(RMDF!BO349="", "", IF(ISNUMBER(MATCH(RMDF!BO349, INDIRECT(BO349), 0)), "OK", "Invalid"))</f>
        <v/>
      </c>
      <c r="BQ349" s="281"/>
      <c r="BR349" s="281"/>
      <c r="BS349" s="281"/>
      <c r="BT349" s="281" t="b">
        <f>AND(RMDF!BW349&gt;=0, RMDF!BW349&lt;=1-SUM(RMDF!Z349,RMDF!AG349,RMDF!AN349,RMDF!AU349,RMDF!BB349,RMDF!BI349,RMDF!BP349), RMDF!BW349=ROUND(RMDF!BW349,4))</f>
        <v>1</v>
      </c>
      <c r="BU349" s="317">
        <f>RMDF!BU349</f>
        <v>0</v>
      </c>
      <c r="BV349" s="318" t="str">
        <f>IF(BU349=0,"",_xlfn.XLOOKUP(BU349,StatePicklist!$1:$1,StatePicklist!$3:$3,"NA",0))</f>
        <v/>
      </c>
      <c r="BW349" s="297" t="str">
        <f ca="1">IF(RMDF!BV349="", "", IF(ISNUMBER(MATCH(RMDF!BV349, INDIRECT(BV349), 0)), "OK", "Invalid"))</f>
        <v/>
      </c>
      <c r="BX349" s="281"/>
      <c r="BY349" s="281"/>
      <c r="BZ349" s="281"/>
      <c r="CA349" s="281" t="b">
        <f>AND(RMDF!CD349&gt;=0, RMDF!CD349&lt;=1-SUM(RMDF!Z349,RMDF!AG349,RMDF!AN349,RMDF!AU349,RMDF!BB349,RMDF!BI349,RMDF!BP349,RMDF!BW349), RMDF!CD349=ROUND(RMDF!CD349,4))</f>
        <v>1</v>
      </c>
      <c r="CB349" s="317">
        <f>RMDF!CB349</f>
        <v>0</v>
      </c>
      <c r="CC349" s="318" t="str">
        <f>IF(CB349=0,"",_xlfn.XLOOKUP(CB349,StatePicklist!$1:$1,StatePicklist!$3:$3,"NA",0))</f>
        <v/>
      </c>
      <c r="CD349" s="297" t="str">
        <f ca="1">IF(RMDF!CC349="", "", IF(ISNUMBER(MATCH(RMDF!CC349, INDIRECT(CC349), 0)), "OK", "Invalid"))</f>
        <v/>
      </c>
      <c r="CE349" s="281"/>
      <c r="CF349" s="281"/>
      <c r="CG349" s="281"/>
      <c r="CH349" s="281" t="b">
        <f>AND(RMDF!CK349&gt;=0, RMDF!CK349&lt;=1-SUM(RMDF!Z349,RMDF!AG349,RMDF!AN349,RMDF!AU349,RMDF!BB349,RMDF!BI349,RMDF!BP349,RMDF!BW349,RMDF!CD349), RMDF!CK349=ROUND(RMDF!CK349,4))</f>
        <v>1</v>
      </c>
      <c r="CI349" s="317">
        <f>RMDF!CI349</f>
        <v>0</v>
      </c>
      <c r="CJ349" s="318" t="str">
        <f>IF(CI349=0,"",_xlfn.XLOOKUP(CI349,StatePicklist!$1:$1,StatePicklist!$3:$3,"NA",0))</f>
        <v/>
      </c>
      <c r="CK349" s="297" t="str">
        <f ca="1">IF(RMDF!CJ349="", "", IF(ISNUMBER(MATCH(RMDF!CJ349, INDIRECT(CJ349), 0)), "OK", "Invalid"))</f>
        <v/>
      </c>
      <c r="CL349" s="281"/>
      <c r="CM349" s="281"/>
      <c r="CN349" s="281"/>
      <c r="CO349" s="281" t="b">
        <f>AND(RMDF!CR349&gt;=0, RMDF!CR349&lt;=1-SUM(RMDF!Z349,RMDF!AG349,RMDF!AN349,RMDF!AU349,RMDF!BB349,RMDF!BI349,RMDF!BP349,RMDF!BW349,RMDF!CD349,RMDF!CK349), RMDF!CR349=ROUND(RMDF!CR349,4))</f>
        <v>1</v>
      </c>
      <c r="CP349" s="317">
        <f>RMDF!CP349</f>
        <v>0</v>
      </c>
      <c r="CQ349" s="318" t="str">
        <f>IF(CP349=0,"",_xlfn.XLOOKUP(CP349,StatePicklist!$1:$1,StatePicklist!$3:$3,"NA",0))</f>
        <v/>
      </c>
      <c r="CR349" s="297" t="str">
        <f ca="1">IF(RMDF!CQ349="", "", IF(ISNUMBER(MATCH(RMDF!CQ349, INDIRECT(CQ349), 0)), "OK", "Invalid"))</f>
        <v/>
      </c>
      <c r="CS349" s="281"/>
      <c r="CT349" s="281"/>
      <c r="CU349" s="281"/>
      <c r="CV349" s="281" t="b">
        <f>AND(RMDF!CY349&gt;=0, RMDF!CY349&lt;=1-SUM(RMDF!Z349,RMDF!AG349,RMDF!AN349,RMDF!AU349,RMDF!BB349,RMDF!BI349,RMDF!BP349,RMDF!BW349,RMDF!CD349,RMDF!CK349,RMDF!CR349), RMDF!CY349=ROUND(RMDF!CY349,4))</f>
        <v>1</v>
      </c>
      <c r="CW349" s="317">
        <f>RMDF!CW349</f>
        <v>0</v>
      </c>
      <c r="CX349" s="318" t="str">
        <f>IF(CW349=0,"",_xlfn.XLOOKUP(CW349,StatePicklist!$1:$1,StatePicklist!$3:$3,"NA",0))</f>
        <v/>
      </c>
      <c r="CY349" s="297" t="str">
        <f ca="1">IF(RMDF!CX349="", "", IF(ISNUMBER(MATCH(RMDF!CX349, INDIRECT(CX349), 0)), "OK", "Invalid"))</f>
        <v/>
      </c>
      <c r="CZ349" s="281"/>
      <c r="DA349" s="281"/>
      <c r="DB349" s="281"/>
      <c r="DC349" s="281" t="b">
        <f>AND(RMDF!DF349&gt;=0, RMDF!DF349&lt;=1-SUM(RMDF!Z349,RMDF!AG349,RMDF!AN349,RMDF!AU349,RMDF!BB349,RMDF!BI349,RMDF!BP349,RMDF!BW349,RMDF!CD349,RMDF!CK349,RMDF!CR349,RMDF!CY349), RMDF!DF349=ROUND(RMDF!DF349,4))</f>
        <v>1</v>
      </c>
      <c r="DD349" s="317">
        <f>RMDF!DD349</f>
        <v>0</v>
      </c>
      <c r="DE349" s="318" t="str">
        <f>IF(DD349=0,"",_xlfn.XLOOKUP(DD349,StatePicklist!$1:$1,StatePicklist!$3:$3,"NA",0))</f>
        <v/>
      </c>
      <c r="DF349" s="297" t="str">
        <f ca="1">IF(RMDF!DE349="", "", IF(ISNUMBER(MATCH(RMDF!DE349, INDIRECT(DE349), 0)), "OK", "Invalid"))</f>
        <v/>
      </c>
      <c r="DG349" s="281"/>
      <c r="DH349" s="281"/>
      <c r="DI349" s="281"/>
      <c r="DJ349" s="281" t="b">
        <f>AND(RMDF!DM349&gt;=0, RMDF!DM349&lt;=1-SUM(RMDF!Z349,RMDF!AG349,RMDF!AN349,RMDF!AU349,RMDF!BB349,RMDF!BI349,RMDF!BP349,RMDF!BW349,RMDF!CD349,RMDF!CK349,RMDF!CR349,RMDF!CY349,RMDF!DF349), RMDF!DM349=ROUND(RMDF!DM349,4))</f>
        <v>1</v>
      </c>
      <c r="DK349" s="317">
        <f>RMDF!DK349</f>
        <v>0</v>
      </c>
      <c r="DL349" s="318" t="str">
        <f>IF(DK349=0,"",_xlfn.XLOOKUP(DK349,StatePicklist!$1:$1,StatePicklist!$3:$3,"NA",0))</f>
        <v/>
      </c>
      <c r="DM349" s="297" t="str">
        <f ca="1">IF(RMDF!DL349="", "", IF(ISNUMBER(MATCH(RMDF!DL349, INDIRECT(DL349), 0)), "OK", "Invalid"))</f>
        <v/>
      </c>
      <c r="DN349" s="281"/>
      <c r="DO349" s="281"/>
      <c r="DP349" s="281"/>
      <c r="DQ349" s="281" t="b">
        <f>AND(RMDF!DT349&gt;=0, RMDF!DT349&lt;=1-SUM(RMDF!Z349,RMDF!AG349,RMDF!AN349,RMDF!AU349,RMDF!BB349,RMDF!BI349,RMDF!BP349,RMDF!BW349,RMDF!CD349,RMDF!CK349,RMDF!CR349,RMDF!CY349,RMDF!DF349,RMDF!DM349), RMDF!DT349=ROUND(RMDF!DT349,4))</f>
        <v>1</v>
      </c>
      <c r="DR349" s="317">
        <f>RMDF!DR349</f>
        <v>0</v>
      </c>
      <c r="DS349" s="318" t="str">
        <f>IF(DR349=0,"",_xlfn.XLOOKUP(DR349,StatePicklist!$1:$1,StatePicklist!$3:$3,"NA",0))</f>
        <v/>
      </c>
      <c r="DT349" s="297" t="str">
        <f ca="1">IF(RMDF!DS349="", "", IF(ISNUMBER(MATCH(RMDF!DS349, INDIRECT(DS349), 0)), "OK", "Invalid"))</f>
        <v/>
      </c>
      <c r="DU349" s="281"/>
      <c r="DV349" s="281"/>
      <c r="DW349" s="281"/>
      <c r="DX349" s="281" t="b">
        <f>AND(RMDF!EA349&gt;=0, RMDF!EA349&lt;=1-SUM(RMDF!Z349,RMDF!AG349,RMDF!AN349,RMDF!AU349,RMDF!BB349,RMDF!BI349,RMDF!BP349,RMDF!BW349,RMDF!CD349,RMDF!CK349,RMDF!CR349,RMDF!CY349,RMDF!DF349,RMDF!DM349,RMDF!DT349), RMDF!EA349=ROUND(RMDF!EA349,4))</f>
        <v>1</v>
      </c>
      <c r="DY349" s="317">
        <f>RMDF!DY349</f>
        <v>0</v>
      </c>
      <c r="DZ349" s="318" t="str">
        <f>IF(DY349=0,"",_xlfn.XLOOKUP(DY349,StatePicklist!$1:$1,StatePicklist!$3:$3,"NA",0))</f>
        <v/>
      </c>
      <c r="EA349" s="297" t="str">
        <f ca="1">IF(RMDF!DZ349="", "", IF(ISNUMBER(MATCH(RMDF!DZ349, INDIRECT(DZ349), 0)), "OK", "Invalid"))</f>
        <v/>
      </c>
      <c r="EB349" s="281"/>
      <c r="EC349" s="281"/>
      <c r="ED349" s="281"/>
      <c r="EE349" s="281" t="b">
        <f>AND(RMDF!EH349&gt;=0, RMDF!EH349&lt;=1-SUM(RMDF!Z349,RMDF!AG349,RMDF!AN349,RMDF!AU349,RMDF!BB349,RMDF!BI349,RMDF!BP349,RMDF!BW349,RMDF!CD349,RMDF!CK349,RMDF!CR349,RMDF!CY349,RMDF!DF349,RMDF!DM349,RMDF!DT349,RMDF!EA349), RMDF!EH349=ROUND(RMDF!EH349,4))</f>
        <v>1</v>
      </c>
      <c r="EF349" s="317">
        <f>RMDF!EF349</f>
        <v>0</v>
      </c>
      <c r="EG349" s="318" t="str">
        <f>IF(EF349=0,"",_xlfn.XLOOKUP(EF349,StatePicklist!$1:$1,StatePicklist!$3:$3,"NA",0))</f>
        <v/>
      </c>
      <c r="EH349" s="297" t="str">
        <f ca="1">IF(RMDF!EG349="", "", IF(ISNUMBER(MATCH(RMDF!EG349, INDIRECT(EG349), 0)), "OK", "Invalid"))</f>
        <v/>
      </c>
      <c r="EI349" s="281"/>
      <c r="EJ349" s="281"/>
      <c r="EK349" s="281"/>
      <c r="EL349" s="281" t="b">
        <f>AND(RMDF!EO349&gt;=0, RMDF!EO349&lt;=1-SUM(RMDF!Z349,RMDF!AG349,RMDF!AN349,RMDF!AU349,RMDF!BB349,RMDF!BI349,RMDF!BP349,RMDF!BW349,RMDF!CD349,RMDF!CK349,RMDF!CR349,RMDF!CY349,RMDF!DF349,RMDF!DM349,RMDF!DT349,RMDF!EA349,RMDF!EH349), RMDF!EO349=ROUND(RMDF!EO349,4))</f>
        <v>1</v>
      </c>
      <c r="EM349" s="317">
        <f>RMDF!EM349</f>
        <v>0</v>
      </c>
      <c r="EN349" s="318" t="str">
        <f>IF(EM349=0,"",_xlfn.XLOOKUP(EM349,StatePicklist!$1:$1,StatePicklist!$3:$3,"NA",0))</f>
        <v/>
      </c>
      <c r="EO349" s="297" t="str">
        <f ca="1">IF(RMDF!EN349="", "", IF(ISNUMBER(MATCH(RMDF!EN349, INDIRECT(EN349), 0)), "OK", "Invalid"))</f>
        <v/>
      </c>
      <c r="EP349" s="281"/>
      <c r="EQ349" s="281"/>
      <c r="ER349" s="281"/>
      <c r="ES349" s="281" t="b">
        <f>AND(RMDF!EV349&gt;=0, RMDF!EV349&lt;=1-SUM(RMDF!Z349,RMDF!AG349,RMDF!AN349,RMDF!AU349,RMDF!BB349,RMDF!BI349,RMDF!BP349,RMDF!BW349,RMDF!CD349,RMDF!CK349,RMDF!CR349,RMDF!CY349,RMDF!DF349,RMDF!DM349,RMDF!DT349,RMDF!EA349,RMDF!EH349,RMDF!EO349), RMDF!EV349=ROUND(RMDF!EV349,4))</f>
        <v>1</v>
      </c>
      <c r="ET349" s="317">
        <f>RMDF!ET349</f>
        <v>0</v>
      </c>
      <c r="EU349" s="318" t="str">
        <f>IF(ET349=0,"",_xlfn.XLOOKUP(ET349,StatePicklist!$1:$1,StatePicklist!$3:$3,"NA",0))</f>
        <v/>
      </c>
      <c r="EV349" s="297" t="str">
        <f ca="1">IF(RMDF!EU349="", "", IF(ISNUMBER(MATCH(RMDF!EU349, INDIRECT(EU349), 0)), "OK", "Invalid"))</f>
        <v/>
      </c>
      <c r="EW349" s="281"/>
      <c r="EX349" s="281"/>
      <c r="EY349" s="281"/>
      <c r="EZ349" s="281" t="b">
        <f>AND(RMDF!FC349&gt;=0, RMDF!FC349&lt;=1-SUM(RMDF!Z349,RMDF!AG349,RMDF!AN349,RMDF!AU349,RMDF!BB349,RMDF!BI349,RMDF!BP349,RMDF!BW349,RMDF!CD349,RMDF!CK349,RMDF!CR349,RMDF!CY349,RMDF!DF349,RMDF!DM349,RMDF!DT349,RMDF!EA349,RMDF!EH349,RMDF!EO349,RMDF!EV349), RMDF!FC349=ROUND(RMDF!FC349,4))</f>
        <v>1</v>
      </c>
      <c r="FA349" s="317">
        <f>RMDF!FA349</f>
        <v>0</v>
      </c>
      <c r="FB349" s="318" t="str">
        <f>IF(FA349=0,"",_xlfn.XLOOKUP(FA349,StatePicklist!$1:$1,StatePicklist!$3:$3,"NA",0))</f>
        <v/>
      </c>
      <c r="FC349" s="297" t="str">
        <f ca="1">IF(RMDF!FB349="", "", IF(ISNUMBER(MATCH(RMDF!FB349, INDIRECT(FB349), 0)), "OK", "Invalid"))</f>
        <v/>
      </c>
    </row>
    <row r="350" spans="1:159" s="205" customFormat="1" ht="39.9" customHeight="1" x14ac:dyDescent="0.25">
      <c r="A350" s="206"/>
      <c r="B350" s="196"/>
      <c r="C350" s="197"/>
      <c r="D350" s="198"/>
      <c r="E350" s="199"/>
      <c r="F350" s="200"/>
      <c r="G350" s="201"/>
      <c r="H350" s="292"/>
      <c r="I350" s="305">
        <f>RMDF!I350</f>
        <v>0</v>
      </c>
      <c r="J350" s="305" t="str">
        <f>IF(I350=ProductCode!$B$30,"PDReclPost",IF(OR(I350=ProductCode!$C$30,I350=ProductCode!$E$30,I350=ProductCode!$G$30),"PDPreCon",IF(OR(I350=ProductCode!$D$30,I350=ProductCode!$F$30),"PDNotReclPost","")))</f>
        <v/>
      </c>
      <c r="K350" s="305" t="str">
        <f t="shared" si="21"/>
        <v/>
      </c>
      <c r="L350" s="289"/>
      <c r="M350" s="305" t="str">
        <f t="shared" si="21"/>
        <v/>
      </c>
      <c r="N350" s="289" t="b">
        <f>AND(RMDF!N350&gt;=0, RMDF!N350&lt;=1-RMDF!L350, RMDF!N350=ROUND(RMDF!N350,4))</f>
        <v>1</v>
      </c>
      <c r="O350" s="286" t="str">
        <f>IF(P350="","",IF(I350="","",IF(LEFT(I350,13)="Reclaimed pos",RawMaterialCode!$E$569,RawMaterialCode!$E$568)))</f>
        <v>Reclaimed pre-consumer mixed fibers (RM0578)</v>
      </c>
      <c r="P350" s="295">
        <f t="shared" si="22"/>
        <v>1</v>
      </c>
      <c r="Q350" s="202"/>
      <c r="R350" s="203"/>
      <c r="S350" s="204" t="str">
        <f t="shared" si="23"/>
        <v/>
      </c>
      <c r="T350" s="281"/>
      <c r="U350" s="281"/>
      <c r="V350" s="281"/>
      <c r="W350" s="281"/>
      <c r="X350" s="317">
        <f>RMDF!X350</f>
        <v>0</v>
      </c>
      <c r="Y350" s="318" t="str">
        <f>IF(X350=0,"",_xlfn.XLOOKUP(X350,StatePicklist!$1:$1,StatePicklist!$3:$3,"NA",0))</f>
        <v/>
      </c>
      <c r="Z350" s="297" t="str">
        <f ca="1">IF(RMDF!Y350="", "", IF(ISNUMBER(MATCH(RMDF!Y350, INDIRECT(Y350), 0)), "OK", "Invalid"))</f>
        <v/>
      </c>
      <c r="AA350" s="281"/>
      <c r="AB350" s="281"/>
      <c r="AC350" s="281"/>
      <c r="AD350" s="281" t="b">
        <f>AND(RMDF!AG350&gt;=0, RMDF!AG350&lt;=1-RMDF!Z350, RMDF!AG350=ROUND(RMDF!AG350,4))</f>
        <v>1</v>
      </c>
      <c r="AE350" s="317">
        <f>RMDF!AE350</f>
        <v>0</v>
      </c>
      <c r="AF350" s="318" t="str">
        <f>IF(AE350=0,"",_xlfn.XLOOKUP(AE350,StatePicklist!$1:$1,StatePicklist!$3:$3,"NA",0))</f>
        <v/>
      </c>
      <c r="AG350" s="297" t="str">
        <f ca="1">IF(RMDF!AF350="", "", IF(ISNUMBER(MATCH(RMDF!AF350, INDIRECT(AF350), 0)), "OK", "Invalid"))</f>
        <v/>
      </c>
      <c r="AH350" s="281"/>
      <c r="AI350" s="281"/>
      <c r="AJ350" s="281"/>
      <c r="AK350" s="281" t="b">
        <f>AND(RMDF!AN350&gt;=0, RMDF!AN350&lt;=1-SUM(RMDF!Z350,RMDF!AG350), RMDF!AN350=ROUND(RMDF!AN350,4))</f>
        <v>1</v>
      </c>
      <c r="AL350" s="317">
        <f>RMDF!AL350</f>
        <v>0</v>
      </c>
      <c r="AM350" s="318" t="str">
        <f>IF(AL350=0,"",_xlfn.XLOOKUP(AL350,StatePicklist!$1:$1,StatePicklist!$3:$3,"NA",0))</f>
        <v/>
      </c>
      <c r="AN350" s="297" t="str">
        <f ca="1">IF(RMDF!AM350="", "", IF(ISNUMBER(MATCH(RMDF!AM350, INDIRECT(AM350), 0)), "OK", "Invalid"))</f>
        <v/>
      </c>
      <c r="AO350" s="281"/>
      <c r="AP350" s="281"/>
      <c r="AQ350" s="281"/>
      <c r="AR350" s="281" t="b">
        <f>AND(RMDF!AU350&gt;=0, RMDF!AU350&lt;=1-SUM(RMDF!Z350,RMDF!AG350,RMDF!AN350), RMDF!AU350=ROUND(RMDF!AU350,4))</f>
        <v>1</v>
      </c>
      <c r="AS350" s="317">
        <f>RMDF!AS350</f>
        <v>0</v>
      </c>
      <c r="AT350" s="318" t="str">
        <f>IF(AS350=0,"",_xlfn.XLOOKUP(AS350,StatePicklist!$1:$1,StatePicklist!$3:$3,"NA",0))</f>
        <v/>
      </c>
      <c r="AU350" s="297" t="str">
        <f ca="1">IF(RMDF!AT350="", "", IF(ISNUMBER(MATCH(RMDF!AT350, INDIRECT(AT350), 0)), "OK", "Invalid"))</f>
        <v/>
      </c>
      <c r="AV350" s="281"/>
      <c r="AW350" s="281"/>
      <c r="AX350" s="281"/>
      <c r="AY350" s="281" t="b">
        <f>AND(RMDF!BB350&gt;=0, RMDF!BB350&lt;=1-SUM(RMDF!Z350,RMDF!AG350,RMDF!AN350,RMDF!AU350), RMDF!BB350=ROUND(RMDF!BB350,4))</f>
        <v>1</v>
      </c>
      <c r="AZ350" s="317">
        <f>RMDF!AZ350</f>
        <v>0</v>
      </c>
      <c r="BA350" s="318" t="str">
        <f>IF(AZ350=0,"",_xlfn.XLOOKUP(AZ350,StatePicklist!$1:$1,StatePicklist!$3:$3,"NA",0))</f>
        <v/>
      </c>
      <c r="BB350" s="297" t="str">
        <f ca="1">IF(RMDF!BA350="", "", IF(ISNUMBER(MATCH(RMDF!BA350, INDIRECT(BA350), 0)), "OK", "Invalid"))</f>
        <v/>
      </c>
      <c r="BC350" s="281"/>
      <c r="BD350" s="281"/>
      <c r="BE350" s="281"/>
      <c r="BF350" s="281" t="b">
        <f>AND(RMDF!BI350&gt;=0, RMDF!BI350&lt;=1-SUM(RMDF!Z350,RMDF!AG350,RMDF!AN350,RMDF!AU350,RMDF!BB350), RMDF!BI350=ROUND(RMDF!BI350,4))</f>
        <v>1</v>
      </c>
      <c r="BG350" s="317">
        <f>RMDF!BG350</f>
        <v>0</v>
      </c>
      <c r="BH350" s="318" t="str">
        <f>IF(BG350=0,"",_xlfn.XLOOKUP(BG350,StatePicklist!$1:$1,StatePicklist!$3:$3,"NA",0))</f>
        <v/>
      </c>
      <c r="BI350" s="297" t="str">
        <f ca="1">IF(RMDF!BH350="", "", IF(ISNUMBER(MATCH(RMDF!BH350, INDIRECT(BH350), 0)), "OK", "Invalid"))</f>
        <v/>
      </c>
      <c r="BJ350" s="281"/>
      <c r="BK350" s="281"/>
      <c r="BL350" s="281"/>
      <c r="BM350" s="281" t="b">
        <f>AND(RMDF!BP350&gt;=0, RMDF!BP350&lt;=1-SUM(RMDF!Z350,RMDF!AG350,RMDF!AN350,RMDF!AU350,RMDF!BB350,RMDF!BI350), RMDF!BP350=ROUND(RMDF!BP350,4))</f>
        <v>1</v>
      </c>
      <c r="BN350" s="317">
        <f>RMDF!BN350</f>
        <v>0</v>
      </c>
      <c r="BO350" s="318" t="str">
        <f>IF(BN350=0,"",_xlfn.XLOOKUP(BN350,StatePicklist!$1:$1,StatePicklist!$3:$3,"NA",0))</f>
        <v/>
      </c>
      <c r="BP350" s="297" t="str">
        <f ca="1">IF(RMDF!BO350="", "", IF(ISNUMBER(MATCH(RMDF!BO350, INDIRECT(BO350), 0)), "OK", "Invalid"))</f>
        <v/>
      </c>
      <c r="BQ350" s="281"/>
      <c r="BR350" s="281"/>
      <c r="BS350" s="281"/>
      <c r="BT350" s="281" t="b">
        <f>AND(RMDF!BW350&gt;=0, RMDF!BW350&lt;=1-SUM(RMDF!Z350,RMDF!AG350,RMDF!AN350,RMDF!AU350,RMDF!BB350,RMDF!BI350,RMDF!BP350), RMDF!BW350=ROUND(RMDF!BW350,4))</f>
        <v>1</v>
      </c>
      <c r="BU350" s="317">
        <f>RMDF!BU350</f>
        <v>0</v>
      </c>
      <c r="BV350" s="318" t="str">
        <f>IF(BU350=0,"",_xlfn.XLOOKUP(BU350,StatePicklist!$1:$1,StatePicklist!$3:$3,"NA",0))</f>
        <v/>
      </c>
      <c r="BW350" s="297" t="str">
        <f ca="1">IF(RMDF!BV350="", "", IF(ISNUMBER(MATCH(RMDF!BV350, INDIRECT(BV350), 0)), "OK", "Invalid"))</f>
        <v/>
      </c>
      <c r="BX350" s="281"/>
      <c r="BY350" s="281"/>
      <c r="BZ350" s="281"/>
      <c r="CA350" s="281" t="b">
        <f>AND(RMDF!CD350&gt;=0, RMDF!CD350&lt;=1-SUM(RMDF!Z350,RMDF!AG350,RMDF!AN350,RMDF!AU350,RMDF!BB350,RMDF!BI350,RMDF!BP350,RMDF!BW350), RMDF!CD350=ROUND(RMDF!CD350,4))</f>
        <v>1</v>
      </c>
      <c r="CB350" s="317">
        <f>RMDF!CB350</f>
        <v>0</v>
      </c>
      <c r="CC350" s="318" t="str">
        <f>IF(CB350=0,"",_xlfn.XLOOKUP(CB350,StatePicklist!$1:$1,StatePicklist!$3:$3,"NA",0))</f>
        <v/>
      </c>
      <c r="CD350" s="297" t="str">
        <f ca="1">IF(RMDF!CC350="", "", IF(ISNUMBER(MATCH(RMDF!CC350, INDIRECT(CC350), 0)), "OK", "Invalid"))</f>
        <v/>
      </c>
      <c r="CE350" s="281"/>
      <c r="CF350" s="281"/>
      <c r="CG350" s="281"/>
      <c r="CH350" s="281" t="b">
        <f>AND(RMDF!CK350&gt;=0, RMDF!CK350&lt;=1-SUM(RMDF!Z350,RMDF!AG350,RMDF!AN350,RMDF!AU350,RMDF!BB350,RMDF!BI350,RMDF!BP350,RMDF!BW350,RMDF!CD350), RMDF!CK350=ROUND(RMDF!CK350,4))</f>
        <v>1</v>
      </c>
      <c r="CI350" s="317">
        <f>RMDF!CI350</f>
        <v>0</v>
      </c>
      <c r="CJ350" s="318" t="str">
        <f>IF(CI350=0,"",_xlfn.XLOOKUP(CI350,StatePicklist!$1:$1,StatePicklist!$3:$3,"NA",0))</f>
        <v/>
      </c>
      <c r="CK350" s="297" t="str">
        <f ca="1">IF(RMDF!CJ350="", "", IF(ISNUMBER(MATCH(RMDF!CJ350, INDIRECT(CJ350), 0)), "OK", "Invalid"))</f>
        <v/>
      </c>
      <c r="CL350" s="281"/>
      <c r="CM350" s="281"/>
      <c r="CN350" s="281"/>
      <c r="CO350" s="281" t="b">
        <f>AND(RMDF!CR350&gt;=0, RMDF!CR350&lt;=1-SUM(RMDF!Z350,RMDF!AG350,RMDF!AN350,RMDF!AU350,RMDF!BB350,RMDF!BI350,RMDF!BP350,RMDF!BW350,RMDF!CD350,RMDF!CK350), RMDF!CR350=ROUND(RMDF!CR350,4))</f>
        <v>1</v>
      </c>
      <c r="CP350" s="317">
        <f>RMDF!CP350</f>
        <v>0</v>
      </c>
      <c r="CQ350" s="318" t="str">
        <f>IF(CP350=0,"",_xlfn.XLOOKUP(CP350,StatePicklist!$1:$1,StatePicklist!$3:$3,"NA",0))</f>
        <v/>
      </c>
      <c r="CR350" s="297" t="str">
        <f ca="1">IF(RMDF!CQ350="", "", IF(ISNUMBER(MATCH(RMDF!CQ350, INDIRECT(CQ350), 0)), "OK", "Invalid"))</f>
        <v/>
      </c>
      <c r="CS350" s="281"/>
      <c r="CT350" s="281"/>
      <c r="CU350" s="281"/>
      <c r="CV350" s="281" t="b">
        <f>AND(RMDF!CY350&gt;=0, RMDF!CY350&lt;=1-SUM(RMDF!Z350,RMDF!AG350,RMDF!AN350,RMDF!AU350,RMDF!BB350,RMDF!BI350,RMDF!BP350,RMDF!BW350,RMDF!CD350,RMDF!CK350,RMDF!CR350), RMDF!CY350=ROUND(RMDF!CY350,4))</f>
        <v>1</v>
      </c>
      <c r="CW350" s="317">
        <f>RMDF!CW350</f>
        <v>0</v>
      </c>
      <c r="CX350" s="318" t="str">
        <f>IF(CW350=0,"",_xlfn.XLOOKUP(CW350,StatePicklist!$1:$1,StatePicklist!$3:$3,"NA",0))</f>
        <v/>
      </c>
      <c r="CY350" s="297" t="str">
        <f ca="1">IF(RMDF!CX350="", "", IF(ISNUMBER(MATCH(RMDF!CX350, INDIRECT(CX350), 0)), "OK", "Invalid"))</f>
        <v/>
      </c>
      <c r="CZ350" s="281"/>
      <c r="DA350" s="281"/>
      <c r="DB350" s="281"/>
      <c r="DC350" s="281" t="b">
        <f>AND(RMDF!DF350&gt;=0, RMDF!DF350&lt;=1-SUM(RMDF!Z350,RMDF!AG350,RMDF!AN350,RMDF!AU350,RMDF!BB350,RMDF!BI350,RMDF!BP350,RMDF!BW350,RMDF!CD350,RMDF!CK350,RMDF!CR350,RMDF!CY350), RMDF!DF350=ROUND(RMDF!DF350,4))</f>
        <v>1</v>
      </c>
      <c r="DD350" s="317">
        <f>RMDF!DD350</f>
        <v>0</v>
      </c>
      <c r="DE350" s="318" t="str">
        <f>IF(DD350=0,"",_xlfn.XLOOKUP(DD350,StatePicklist!$1:$1,StatePicklist!$3:$3,"NA",0))</f>
        <v/>
      </c>
      <c r="DF350" s="297" t="str">
        <f ca="1">IF(RMDF!DE350="", "", IF(ISNUMBER(MATCH(RMDF!DE350, INDIRECT(DE350), 0)), "OK", "Invalid"))</f>
        <v/>
      </c>
      <c r="DG350" s="281"/>
      <c r="DH350" s="281"/>
      <c r="DI350" s="281"/>
      <c r="DJ350" s="281" t="b">
        <f>AND(RMDF!DM350&gt;=0, RMDF!DM350&lt;=1-SUM(RMDF!Z350,RMDF!AG350,RMDF!AN350,RMDF!AU350,RMDF!BB350,RMDF!BI350,RMDF!BP350,RMDF!BW350,RMDF!CD350,RMDF!CK350,RMDF!CR350,RMDF!CY350,RMDF!DF350), RMDF!DM350=ROUND(RMDF!DM350,4))</f>
        <v>1</v>
      </c>
      <c r="DK350" s="317">
        <f>RMDF!DK350</f>
        <v>0</v>
      </c>
      <c r="DL350" s="318" t="str">
        <f>IF(DK350=0,"",_xlfn.XLOOKUP(DK350,StatePicklist!$1:$1,StatePicklist!$3:$3,"NA",0))</f>
        <v/>
      </c>
      <c r="DM350" s="297" t="str">
        <f ca="1">IF(RMDF!DL350="", "", IF(ISNUMBER(MATCH(RMDF!DL350, INDIRECT(DL350), 0)), "OK", "Invalid"))</f>
        <v/>
      </c>
      <c r="DN350" s="281"/>
      <c r="DO350" s="281"/>
      <c r="DP350" s="281"/>
      <c r="DQ350" s="281" t="b">
        <f>AND(RMDF!DT350&gt;=0, RMDF!DT350&lt;=1-SUM(RMDF!Z350,RMDF!AG350,RMDF!AN350,RMDF!AU350,RMDF!BB350,RMDF!BI350,RMDF!BP350,RMDF!BW350,RMDF!CD350,RMDF!CK350,RMDF!CR350,RMDF!CY350,RMDF!DF350,RMDF!DM350), RMDF!DT350=ROUND(RMDF!DT350,4))</f>
        <v>1</v>
      </c>
      <c r="DR350" s="317">
        <f>RMDF!DR350</f>
        <v>0</v>
      </c>
      <c r="DS350" s="318" t="str">
        <f>IF(DR350=0,"",_xlfn.XLOOKUP(DR350,StatePicklist!$1:$1,StatePicklist!$3:$3,"NA",0))</f>
        <v/>
      </c>
      <c r="DT350" s="297" t="str">
        <f ca="1">IF(RMDF!DS350="", "", IF(ISNUMBER(MATCH(RMDF!DS350, INDIRECT(DS350), 0)), "OK", "Invalid"))</f>
        <v/>
      </c>
      <c r="DU350" s="281"/>
      <c r="DV350" s="281"/>
      <c r="DW350" s="281"/>
      <c r="DX350" s="281" t="b">
        <f>AND(RMDF!EA350&gt;=0, RMDF!EA350&lt;=1-SUM(RMDF!Z350,RMDF!AG350,RMDF!AN350,RMDF!AU350,RMDF!BB350,RMDF!BI350,RMDF!BP350,RMDF!BW350,RMDF!CD350,RMDF!CK350,RMDF!CR350,RMDF!CY350,RMDF!DF350,RMDF!DM350,RMDF!DT350), RMDF!EA350=ROUND(RMDF!EA350,4))</f>
        <v>1</v>
      </c>
      <c r="DY350" s="317">
        <f>RMDF!DY350</f>
        <v>0</v>
      </c>
      <c r="DZ350" s="318" t="str">
        <f>IF(DY350=0,"",_xlfn.XLOOKUP(DY350,StatePicklist!$1:$1,StatePicklist!$3:$3,"NA",0))</f>
        <v/>
      </c>
      <c r="EA350" s="297" t="str">
        <f ca="1">IF(RMDF!DZ350="", "", IF(ISNUMBER(MATCH(RMDF!DZ350, INDIRECT(DZ350), 0)), "OK", "Invalid"))</f>
        <v/>
      </c>
      <c r="EB350" s="281"/>
      <c r="EC350" s="281"/>
      <c r="ED350" s="281"/>
      <c r="EE350" s="281" t="b">
        <f>AND(RMDF!EH350&gt;=0, RMDF!EH350&lt;=1-SUM(RMDF!Z350,RMDF!AG350,RMDF!AN350,RMDF!AU350,RMDF!BB350,RMDF!BI350,RMDF!BP350,RMDF!BW350,RMDF!CD350,RMDF!CK350,RMDF!CR350,RMDF!CY350,RMDF!DF350,RMDF!DM350,RMDF!DT350,RMDF!EA350), RMDF!EH350=ROUND(RMDF!EH350,4))</f>
        <v>1</v>
      </c>
      <c r="EF350" s="317">
        <f>RMDF!EF350</f>
        <v>0</v>
      </c>
      <c r="EG350" s="318" t="str">
        <f>IF(EF350=0,"",_xlfn.XLOOKUP(EF350,StatePicklist!$1:$1,StatePicklist!$3:$3,"NA",0))</f>
        <v/>
      </c>
      <c r="EH350" s="297" t="str">
        <f ca="1">IF(RMDF!EG350="", "", IF(ISNUMBER(MATCH(RMDF!EG350, INDIRECT(EG350), 0)), "OK", "Invalid"))</f>
        <v/>
      </c>
      <c r="EI350" s="281"/>
      <c r="EJ350" s="281"/>
      <c r="EK350" s="281"/>
      <c r="EL350" s="281" t="b">
        <f>AND(RMDF!EO350&gt;=0, RMDF!EO350&lt;=1-SUM(RMDF!Z350,RMDF!AG350,RMDF!AN350,RMDF!AU350,RMDF!BB350,RMDF!BI350,RMDF!BP350,RMDF!BW350,RMDF!CD350,RMDF!CK350,RMDF!CR350,RMDF!CY350,RMDF!DF350,RMDF!DM350,RMDF!DT350,RMDF!EA350,RMDF!EH350), RMDF!EO350=ROUND(RMDF!EO350,4))</f>
        <v>1</v>
      </c>
      <c r="EM350" s="317">
        <f>RMDF!EM350</f>
        <v>0</v>
      </c>
      <c r="EN350" s="318" t="str">
        <f>IF(EM350=0,"",_xlfn.XLOOKUP(EM350,StatePicklist!$1:$1,StatePicklist!$3:$3,"NA",0))</f>
        <v/>
      </c>
      <c r="EO350" s="297" t="str">
        <f ca="1">IF(RMDF!EN350="", "", IF(ISNUMBER(MATCH(RMDF!EN350, INDIRECT(EN350), 0)), "OK", "Invalid"))</f>
        <v/>
      </c>
      <c r="EP350" s="281"/>
      <c r="EQ350" s="281"/>
      <c r="ER350" s="281"/>
      <c r="ES350" s="281" t="b">
        <f>AND(RMDF!EV350&gt;=0, RMDF!EV350&lt;=1-SUM(RMDF!Z350,RMDF!AG350,RMDF!AN350,RMDF!AU350,RMDF!BB350,RMDF!BI350,RMDF!BP350,RMDF!BW350,RMDF!CD350,RMDF!CK350,RMDF!CR350,RMDF!CY350,RMDF!DF350,RMDF!DM350,RMDF!DT350,RMDF!EA350,RMDF!EH350,RMDF!EO350), RMDF!EV350=ROUND(RMDF!EV350,4))</f>
        <v>1</v>
      </c>
      <c r="ET350" s="317">
        <f>RMDF!ET350</f>
        <v>0</v>
      </c>
      <c r="EU350" s="318" t="str">
        <f>IF(ET350=0,"",_xlfn.XLOOKUP(ET350,StatePicklist!$1:$1,StatePicklist!$3:$3,"NA",0))</f>
        <v/>
      </c>
      <c r="EV350" s="297" t="str">
        <f ca="1">IF(RMDF!EU350="", "", IF(ISNUMBER(MATCH(RMDF!EU350, INDIRECT(EU350), 0)), "OK", "Invalid"))</f>
        <v/>
      </c>
      <c r="EW350" s="281"/>
      <c r="EX350" s="281"/>
      <c r="EY350" s="281"/>
      <c r="EZ350" s="281" t="b">
        <f>AND(RMDF!FC350&gt;=0, RMDF!FC350&lt;=1-SUM(RMDF!Z350,RMDF!AG350,RMDF!AN350,RMDF!AU350,RMDF!BB350,RMDF!BI350,RMDF!BP350,RMDF!BW350,RMDF!CD350,RMDF!CK350,RMDF!CR350,RMDF!CY350,RMDF!DF350,RMDF!DM350,RMDF!DT350,RMDF!EA350,RMDF!EH350,RMDF!EO350,RMDF!EV350), RMDF!FC350=ROUND(RMDF!FC350,4))</f>
        <v>1</v>
      </c>
      <c r="FA350" s="317">
        <f>RMDF!FA350</f>
        <v>0</v>
      </c>
      <c r="FB350" s="318" t="str">
        <f>IF(FA350=0,"",_xlfn.XLOOKUP(FA350,StatePicklist!$1:$1,StatePicklist!$3:$3,"NA",0))</f>
        <v/>
      </c>
      <c r="FC350" s="297" t="str">
        <f ca="1">IF(RMDF!FB350="", "", IF(ISNUMBER(MATCH(RMDF!FB350, INDIRECT(FB350), 0)), "OK", "Invalid"))</f>
        <v/>
      </c>
    </row>
    <row r="351" spans="1:159" s="205" customFormat="1" ht="39.9" customHeight="1" x14ac:dyDescent="0.25">
      <c r="A351" s="206"/>
      <c r="B351" s="196"/>
      <c r="C351" s="197"/>
      <c r="D351" s="198"/>
      <c r="E351" s="199"/>
      <c r="F351" s="200"/>
      <c r="G351" s="201"/>
      <c r="H351" s="292"/>
      <c r="I351" s="305">
        <f>RMDF!I351</f>
        <v>0</v>
      </c>
      <c r="J351" s="305" t="str">
        <f>IF(I351=ProductCode!$B$30,"PDReclPost",IF(OR(I351=ProductCode!$C$30,I351=ProductCode!$E$30,I351=ProductCode!$G$30),"PDPreCon",IF(OR(I351=ProductCode!$D$30,I351=ProductCode!$F$30),"PDNotReclPost","")))</f>
        <v/>
      </c>
      <c r="K351" s="305" t="str">
        <f t="shared" si="21"/>
        <v/>
      </c>
      <c r="L351" s="289"/>
      <c r="M351" s="305" t="str">
        <f t="shared" si="21"/>
        <v/>
      </c>
      <c r="N351" s="289" t="b">
        <f>AND(RMDF!N351&gt;=0, RMDF!N351&lt;=1-RMDF!L351, RMDF!N351=ROUND(RMDF!N351,4))</f>
        <v>1</v>
      </c>
      <c r="O351" s="286" t="str">
        <f>IF(P351="","",IF(I351="","",IF(LEFT(I351,13)="Reclaimed pos",RawMaterialCode!$E$569,RawMaterialCode!$E$568)))</f>
        <v>Reclaimed pre-consumer mixed fibers (RM0578)</v>
      </c>
      <c r="P351" s="295">
        <f t="shared" si="22"/>
        <v>1</v>
      </c>
      <c r="Q351" s="202"/>
      <c r="R351" s="203"/>
      <c r="S351" s="204" t="str">
        <f t="shared" si="23"/>
        <v/>
      </c>
      <c r="T351" s="281"/>
      <c r="U351" s="281"/>
      <c r="V351" s="281"/>
      <c r="W351" s="281"/>
      <c r="X351" s="317">
        <f>RMDF!X351</f>
        <v>0</v>
      </c>
      <c r="Y351" s="318" t="str">
        <f>IF(X351=0,"",_xlfn.XLOOKUP(X351,StatePicklist!$1:$1,StatePicklist!$3:$3,"NA",0))</f>
        <v/>
      </c>
      <c r="Z351" s="297" t="str">
        <f ca="1">IF(RMDF!Y351="", "", IF(ISNUMBER(MATCH(RMDF!Y351, INDIRECT(Y351), 0)), "OK", "Invalid"))</f>
        <v/>
      </c>
      <c r="AA351" s="281"/>
      <c r="AB351" s="281"/>
      <c r="AC351" s="281"/>
      <c r="AD351" s="281" t="b">
        <f>AND(RMDF!AG351&gt;=0, RMDF!AG351&lt;=1-RMDF!Z351, RMDF!AG351=ROUND(RMDF!AG351,4))</f>
        <v>1</v>
      </c>
      <c r="AE351" s="317">
        <f>RMDF!AE351</f>
        <v>0</v>
      </c>
      <c r="AF351" s="318" t="str">
        <f>IF(AE351=0,"",_xlfn.XLOOKUP(AE351,StatePicklist!$1:$1,StatePicklist!$3:$3,"NA",0))</f>
        <v/>
      </c>
      <c r="AG351" s="297" t="str">
        <f ca="1">IF(RMDF!AF351="", "", IF(ISNUMBER(MATCH(RMDF!AF351, INDIRECT(AF351), 0)), "OK", "Invalid"))</f>
        <v/>
      </c>
      <c r="AH351" s="281"/>
      <c r="AI351" s="281"/>
      <c r="AJ351" s="281"/>
      <c r="AK351" s="281" t="b">
        <f>AND(RMDF!AN351&gt;=0, RMDF!AN351&lt;=1-SUM(RMDF!Z351,RMDF!AG351), RMDF!AN351=ROUND(RMDF!AN351,4))</f>
        <v>1</v>
      </c>
      <c r="AL351" s="317">
        <f>RMDF!AL351</f>
        <v>0</v>
      </c>
      <c r="AM351" s="318" t="str">
        <f>IF(AL351=0,"",_xlfn.XLOOKUP(AL351,StatePicklist!$1:$1,StatePicklist!$3:$3,"NA",0))</f>
        <v/>
      </c>
      <c r="AN351" s="297" t="str">
        <f ca="1">IF(RMDF!AM351="", "", IF(ISNUMBER(MATCH(RMDF!AM351, INDIRECT(AM351), 0)), "OK", "Invalid"))</f>
        <v/>
      </c>
      <c r="AO351" s="281"/>
      <c r="AP351" s="281"/>
      <c r="AQ351" s="281"/>
      <c r="AR351" s="281" t="b">
        <f>AND(RMDF!AU351&gt;=0, RMDF!AU351&lt;=1-SUM(RMDF!Z351,RMDF!AG351,RMDF!AN351), RMDF!AU351=ROUND(RMDF!AU351,4))</f>
        <v>1</v>
      </c>
      <c r="AS351" s="317">
        <f>RMDF!AS351</f>
        <v>0</v>
      </c>
      <c r="AT351" s="318" t="str">
        <f>IF(AS351=0,"",_xlfn.XLOOKUP(AS351,StatePicklist!$1:$1,StatePicklist!$3:$3,"NA",0))</f>
        <v/>
      </c>
      <c r="AU351" s="297" t="str">
        <f ca="1">IF(RMDF!AT351="", "", IF(ISNUMBER(MATCH(RMDF!AT351, INDIRECT(AT351), 0)), "OK", "Invalid"))</f>
        <v/>
      </c>
      <c r="AV351" s="281"/>
      <c r="AW351" s="281"/>
      <c r="AX351" s="281"/>
      <c r="AY351" s="281" t="b">
        <f>AND(RMDF!BB351&gt;=0, RMDF!BB351&lt;=1-SUM(RMDF!Z351,RMDF!AG351,RMDF!AN351,RMDF!AU351), RMDF!BB351=ROUND(RMDF!BB351,4))</f>
        <v>1</v>
      </c>
      <c r="AZ351" s="317">
        <f>RMDF!AZ351</f>
        <v>0</v>
      </c>
      <c r="BA351" s="318" t="str">
        <f>IF(AZ351=0,"",_xlfn.XLOOKUP(AZ351,StatePicklist!$1:$1,StatePicklist!$3:$3,"NA",0))</f>
        <v/>
      </c>
      <c r="BB351" s="297" t="str">
        <f ca="1">IF(RMDF!BA351="", "", IF(ISNUMBER(MATCH(RMDF!BA351, INDIRECT(BA351), 0)), "OK", "Invalid"))</f>
        <v/>
      </c>
      <c r="BC351" s="281"/>
      <c r="BD351" s="281"/>
      <c r="BE351" s="281"/>
      <c r="BF351" s="281" t="b">
        <f>AND(RMDF!BI351&gt;=0, RMDF!BI351&lt;=1-SUM(RMDF!Z351,RMDF!AG351,RMDF!AN351,RMDF!AU351,RMDF!BB351), RMDF!BI351=ROUND(RMDF!BI351,4))</f>
        <v>1</v>
      </c>
      <c r="BG351" s="317">
        <f>RMDF!BG351</f>
        <v>0</v>
      </c>
      <c r="BH351" s="318" t="str">
        <f>IF(BG351=0,"",_xlfn.XLOOKUP(BG351,StatePicklist!$1:$1,StatePicklist!$3:$3,"NA",0))</f>
        <v/>
      </c>
      <c r="BI351" s="297" t="str">
        <f ca="1">IF(RMDF!BH351="", "", IF(ISNUMBER(MATCH(RMDF!BH351, INDIRECT(BH351), 0)), "OK", "Invalid"))</f>
        <v/>
      </c>
      <c r="BJ351" s="281"/>
      <c r="BK351" s="281"/>
      <c r="BL351" s="281"/>
      <c r="BM351" s="281" t="b">
        <f>AND(RMDF!BP351&gt;=0, RMDF!BP351&lt;=1-SUM(RMDF!Z351,RMDF!AG351,RMDF!AN351,RMDF!AU351,RMDF!BB351,RMDF!BI351), RMDF!BP351=ROUND(RMDF!BP351,4))</f>
        <v>1</v>
      </c>
      <c r="BN351" s="317">
        <f>RMDF!BN351</f>
        <v>0</v>
      </c>
      <c r="BO351" s="318" t="str">
        <f>IF(BN351=0,"",_xlfn.XLOOKUP(BN351,StatePicklist!$1:$1,StatePicklist!$3:$3,"NA",0))</f>
        <v/>
      </c>
      <c r="BP351" s="297" t="str">
        <f ca="1">IF(RMDF!BO351="", "", IF(ISNUMBER(MATCH(RMDF!BO351, INDIRECT(BO351), 0)), "OK", "Invalid"))</f>
        <v/>
      </c>
      <c r="BQ351" s="281"/>
      <c r="BR351" s="281"/>
      <c r="BS351" s="281"/>
      <c r="BT351" s="281" t="b">
        <f>AND(RMDF!BW351&gt;=0, RMDF!BW351&lt;=1-SUM(RMDF!Z351,RMDF!AG351,RMDF!AN351,RMDF!AU351,RMDF!BB351,RMDF!BI351,RMDF!BP351), RMDF!BW351=ROUND(RMDF!BW351,4))</f>
        <v>1</v>
      </c>
      <c r="BU351" s="317">
        <f>RMDF!BU351</f>
        <v>0</v>
      </c>
      <c r="BV351" s="318" t="str">
        <f>IF(BU351=0,"",_xlfn.XLOOKUP(BU351,StatePicklist!$1:$1,StatePicklist!$3:$3,"NA",0))</f>
        <v/>
      </c>
      <c r="BW351" s="297" t="str">
        <f ca="1">IF(RMDF!BV351="", "", IF(ISNUMBER(MATCH(RMDF!BV351, INDIRECT(BV351), 0)), "OK", "Invalid"))</f>
        <v/>
      </c>
      <c r="BX351" s="281"/>
      <c r="BY351" s="281"/>
      <c r="BZ351" s="281"/>
      <c r="CA351" s="281" t="b">
        <f>AND(RMDF!CD351&gt;=0, RMDF!CD351&lt;=1-SUM(RMDF!Z351,RMDF!AG351,RMDF!AN351,RMDF!AU351,RMDF!BB351,RMDF!BI351,RMDF!BP351,RMDF!BW351), RMDF!CD351=ROUND(RMDF!CD351,4))</f>
        <v>1</v>
      </c>
      <c r="CB351" s="317">
        <f>RMDF!CB351</f>
        <v>0</v>
      </c>
      <c r="CC351" s="318" t="str">
        <f>IF(CB351=0,"",_xlfn.XLOOKUP(CB351,StatePicklist!$1:$1,StatePicklist!$3:$3,"NA",0))</f>
        <v/>
      </c>
      <c r="CD351" s="297" t="str">
        <f ca="1">IF(RMDF!CC351="", "", IF(ISNUMBER(MATCH(RMDF!CC351, INDIRECT(CC351), 0)), "OK", "Invalid"))</f>
        <v/>
      </c>
      <c r="CE351" s="281"/>
      <c r="CF351" s="281"/>
      <c r="CG351" s="281"/>
      <c r="CH351" s="281" t="b">
        <f>AND(RMDF!CK351&gt;=0, RMDF!CK351&lt;=1-SUM(RMDF!Z351,RMDF!AG351,RMDF!AN351,RMDF!AU351,RMDF!BB351,RMDF!BI351,RMDF!BP351,RMDF!BW351,RMDF!CD351), RMDF!CK351=ROUND(RMDF!CK351,4))</f>
        <v>1</v>
      </c>
      <c r="CI351" s="317">
        <f>RMDF!CI351</f>
        <v>0</v>
      </c>
      <c r="CJ351" s="318" t="str">
        <f>IF(CI351=0,"",_xlfn.XLOOKUP(CI351,StatePicklist!$1:$1,StatePicklist!$3:$3,"NA",0))</f>
        <v/>
      </c>
      <c r="CK351" s="297" t="str">
        <f ca="1">IF(RMDF!CJ351="", "", IF(ISNUMBER(MATCH(RMDF!CJ351, INDIRECT(CJ351), 0)), "OK", "Invalid"))</f>
        <v/>
      </c>
      <c r="CL351" s="281"/>
      <c r="CM351" s="281"/>
      <c r="CN351" s="281"/>
      <c r="CO351" s="281" t="b">
        <f>AND(RMDF!CR351&gt;=0, RMDF!CR351&lt;=1-SUM(RMDF!Z351,RMDF!AG351,RMDF!AN351,RMDF!AU351,RMDF!BB351,RMDF!BI351,RMDF!BP351,RMDF!BW351,RMDF!CD351,RMDF!CK351), RMDF!CR351=ROUND(RMDF!CR351,4))</f>
        <v>1</v>
      </c>
      <c r="CP351" s="317">
        <f>RMDF!CP351</f>
        <v>0</v>
      </c>
      <c r="CQ351" s="318" t="str">
        <f>IF(CP351=0,"",_xlfn.XLOOKUP(CP351,StatePicklist!$1:$1,StatePicklist!$3:$3,"NA",0))</f>
        <v/>
      </c>
      <c r="CR351" s="297" t="str">
        <f ca="1">IF(RMDF!CQ351="", "", IF(ISNUMBER(MATCH(RMDF!CQ351, INDIRECT(CQ351), 0)), "OK", "Invalid"))</f>
        <v/>
      </c>
      <c r="CS351" s="281"/>
      <c r="CT351" s="281"/>
      <c r="CU351" s="281"/>
      <c r="CV351" s="281" t="b">
        <f>AND(RMDF!CY351&gt;=0, RMDF!CY351&lt;=1-SUM(RMDF!Z351,RMDF!AG351,RMDF!AN351,RMDF!AU351,RMDF!BB351,RMDF!BI351,RMDF!BP351,RMDF!BW351,RMDF!CD351,RMDF!CK351,RMDF!CR351), RMDF!CY351=ROUND(RMDF!CY351,4))</f>
        <v>1</v>
      </c>
      <c r="CW351" s="317">
        <f>RMDF!CW351</f>
        <v>0</v>
      </c>
      <c r="CX351" s="318" t="str">
        <f>IF(CW351=0,"",_xlfn.XLOOKUP(CW351,StatePicklist!$1:$1,StatePicklist!$3:$3,"NA",0))</f>
        <v/>
      </c>
      <c r="CY351" s="297" t="str">
        <f ca="1">IF(RMDF!CX351="", "", IF(ISNUMBER(MATCH(RMDF!CX351, INDIRECT(CX351), 0)), "OK", "Invalid"))</f>
        <v/>
      </c>
      <c r="CZ351" s="281"/>
      <c r="DA351" s="281"/>
      <c r="DB351" s="281"/>
      <c r="DC351" s="281" t="b">
        <f>AND(RMDF!DF351&gt;=0, RMDF!DF351&lt;=1-SUM(RMDF!Z351,RMDF!AG351,RMDF!AN351,RMDF!AU351,RMDF!BB351,RMDF!BI351,RMDF!BP351,RMDF!BW351,RMDF!CD351,RMDF!CK351,RMDF!CR351,RMDF!CY351), RMDF!DF351=ROUND(RMDF!DF351,4))</f>
        <v>1</v>
      </c>
      <c r="DD351" s="317">
        <f>RMDF!DD351</f>
        <v>0</v>
      </c>
      <c r="DE351" s="318" t="str">
        <f>IF(DD351=0,"",_xlfn.XLOOKUP(DD351,StatePicklist!$1:$1,StatePicklist!$3:$3,"NA",0))</f>
        <v/>
      </c>
      <c r="DF351" s="297" t="str">
        <f ca="1">IF(RMDF!DE351="", "", IF(ISNUMBER(MATCH(RMDF!DE351, INDIRECT(DE351), 0)), "OK", "Invalid"))</f>
        <v/>
      </c>
      <c r="DG351" s="281"/>
      <c r="DH351" s="281"/>
      <c r="DI351" s="281"/>
      <c r="DJ351" s="281" t="b">
        <f>AND(RMDF!DM351&gt;=0, RMDF!DM351&lt;=1-SUM(RMDF!Z351,RMDF!AG351,RMDF!AN351,RMDF!AU351,RMDF!BB351,RMDF!BI351,RMDF!BP351,RMDF!BW351,RMDF!CD351,RMDF!CK351,RMDF!CR351,RMDF!CY351,RMDF!DF351), RMDF!DM351=ROUND(RMDF!DM351,4))</f>
        <v>1</v>
      </c>
      <c r="DK351" s="317">
        <f>RMDF!DK351</f>
        <v>0</v>
      </c>
      <c r="DL351" s="318" t="str">
        <f>IF(DK351=0,"",_xlfn.XLOOKUP(DK351,StatePicklist!$1:$1,StatePicklist!$3:$3,"NA",0))</f>
        <v/>
      </c>
      <c r="DM351" s="297" t="str">
        <f ca="1">IF(RMDF!DL351="", "", IF(ISNUMBER(MATCH(RMDF!DL351, INDIRECT(DL351), 0)), "OK", "Invalid"))</f>
        <v/>
      </c>
      <c r="DN351" s="281"/>
      <c r="DO351" s="281"/>
      <c r="DP351" s="281"/>
      <c r="DQ351" s="281" t="b">
        <f>AND(RMDF!DT351&gt;=0, RMDF!DT351&lt;=1-SUM(RMDF!Z351,RMDF!AG351,RMDF!AN351,RMDF!AU351,RMDF!BB351,RMDF!BI351,RMDF!BP351,RMDF!BW351,RMDF!CD351,RMDF!CK351,RMDF!CR351,RMDF!CY351,RMDF!DF351,RMDF!DM351), RMDF!DT351=ROUND(RMDF!DT351,4))</f>
        <v>1</v>
      </c>
      <c r="DR351" s="317">
        <f>RMDF!DR351</f>
        <v>0</v>
      </c>
      <c r="DS351" s="318" t="str">
        <f>IF(DR351=0,"",_xlfn.XLOOKUP(DR351,StatePicklist!$1:$1,StatePicklist!$3:$3,"NA",0))</f>
        <v/>
      </c>
      <c r="DT351" s="297" t="str">
        <f ca="1">IF(RMDF!DS351="", "", IF(ISNUMBER(MATCH(RMDF!DS351, INDIRECT(DS351), 0)), "OK", "Invalid"))</f>
        <v/>
      </c>
      <c r="DU351" s="281"/>
      <c r="DV351" s="281"/>
      <c r="DW351" s="281"/>
      <c r="DX351" s="281" t="b">
        <f>AND(RMDF!EA351&gt;=0, RMDF!EA351&lt;=1-SUM(RMDF!Z351,RMDF!AG351,RMDF!AN351,RMDF!AU351,RMDF!BB351,RMDF!BI351,RMDF!BP351,RMDF!BW351,RMDF!CD351,RMDF!CK351,RMDF!CR351,RMDF!CY351,RMDF!DF351,RMDF!DM351,RMDF!DT351), RMDF!EA351=ROUND(RMDF!EA351,4))</f>
        <v>1</v>
      </c>
      <c r="DY351" s="317">
        <f>RMDF!DY351</f>
        <v>0</v>
      </c>
      <c r="DZ351" s="318" t="str">
        <f>IF(DY351=0,"",_xlfn.XLOOKUP(DY351,StatePicklist!$1:$1,StatePicklist!$3:$3,"NA",0))</f>
        <v/>
      </c>
      <c r="EA351" s="297" t="str">
        <f ca="1">IF(RMDF!DZ351="", "", IF(ISNUMBER(MATCH(RMDF!DZ351, INDIRECT(DZ351), 0)), "OK", "Invalid"))</f>
        <v/>
      </c>
      <c r="EB351" s="281"/>
      <c r="EC351" s="281"/>
      <c r="ED351" s="281"/>
      <c r="EE351" s="281" t="b">
        <f>AND(RMDF!EH351&gt;=0, RMDF!EH351&lt;=1-SUM(RMDF!Z351,RMDF!AG351,RMDF!AN351,RMDF!AU351,RMDF!BB351,RMDF!BI351,RMDF!BP351,RMDF!BW351,RMDF!CD351,RMDF!CK351,RMDF!CR351,RMDF!CY351,RMDF!DF351,RMDF!DM351,RMDF!DT351,RMDF!EA351), RMDF!EH351=ROUND(RMDF!EH351,4))</f>
        <v>1</v>
      </c>
      <c r="EF351" s="317">
        <f>RMDF!EF351</f>
        <v>0</v>
      </c>
      <c r="EG351" s="318" t="str">
        <f>IF(EF351=0,"",_xlfn.XLOOKUP(EF351,StatePicklist!$1:$1,StatePicklist!$3:$3,"NA",0))</f>
        <v/>
      </c>
      <c r="EH351" s="297" t="str">
        <f ca="1">IF(RMDF!EG351="", "", IF(ISNUMBER(MATCH(RMDF!EG351, INDIRECT(EG351), 0)), "OK", "Invalid"))</f>
        <v/>
      </c>
      <c r="EI351" s="281"/>
      <c r="EJ351" s="281"/>
      <c r="EK351" s="281"/>
      <c r="EL351" s="281" t="b">
        <f>AND(RMDF!EO351&gt;=0, RMDF!EO351&lt;=1-SUM(RMDF!Z351,RMDF!AG351,RMDF!AN351,RMDF!AU351,RMDF!BB351,RMDF!BI351,RMDF!BP351,RMDF!BW351,RMDF!CD351,RMDF!CK351,RMDF!CR351,RMDF!CY351,RMDF!DF351,RMDF!DM351,RMDF!DT351,RMDF!EA351,RMDF!EH351), RMDF!EO351=ROUND(RMDF!EO351,4))</f>
        <v>1</v>
      </c>
      <c r="EM351" s="317">
        <f>RMDF!EM351</f>
        <v>0</v>
      </c>
      <c r="EN351" s="318" t="str">
        <f>IF(EM351=0,"",_xlfn.XLOOKUP(EM351,StatePicklist!$1:$1,StatePicklist!$3:$3,"NA",0))</f>
        <v/>
      </c>
      <c r="EO351" s="297" t="str">
        <f ca="1">IF(RMDF!EN351="", "", IF(ISNUMBER(MATCH(RMDF!EN351, INDIRECT(EN351), 0)), "OK", "Invalid"))</f>
        <v/>
      </c>
      <c r="EP351" s="281"/>
      <c r="EQ351" s="281"/>
      <c r="ER351" s="281"/>
      <c r="ES351" s="281" t="b">
        <f>AND(RMDF!EV351&gt;=0, RMDF!EV351&lt;=1-SUM(RMDF!Z351,RMDF!AG351,RMDF!AN351,RMDF!AU351,RMDF!BB351,RMDF!BI351,RMDF!BP351,RMDF!BW351,RMDF!CD351,RMDF!CK351,RMDF!CR351,RMDF!CY351,RMDF!DF351,RMDF!DM351,RMDF!DT351,RMDF!EA351,RMDF!EH351,RMDF!EO351), RMDF!EV351=ROUND(RMDF!EV351,4))</f>
        <v>1</v>
      </c>
      <c r="ET351" s="317">
        <f>RMDF!ET351</f>
        <v>0</v>
      </c>
      <c r="EU351" s="318" t="str">
        <f>IF(ET351=0,"",_xlfn.XLOOKUP(ET351,StatePicklist!$1:$1,StatePicklist!$3:$3,"NA",0))</f>
        <v/>
      </c>
      <c r="EV351" s="297" t="str">
        <f ca="1">IF(RMDF!EU351="", "", IF(ISNUMBER(MATCH(RMDF!EU351, INDIRECT(EU351), 0)), "OK", "Invalid"))</f>
        <v/>
      </c>
      <c r="EW351" s="281"/>
      <c r="EX351" s="281"/>
      <c r="EY351" s="281"/>
      <c r="EZ351" s="281" t="b">
        <f>AND(RMDF!FC351&gt;=0, RMDF!FC351&lt;=1-SUM(RMDF!Z351,RMDF!AG351,RMDF!AN351,RMDF!AU351,RMDF!BB351,RMDF!BI351,RMDF!BP351,RMDF!BW351,RMDF!CD351,RMDF!CK351,RMDF!CR351,RMDF!CY351,RMDF!DF351,RMDF!DM351,RMDF!DT351,RMDF!EA351,RMDF!EH351,RMDF!EO351,RMDF!EV351), RMDF!FC351=ROUND(RMDF!FC351,4))</f>
        <v>1</v>
      </c>
      <c r="FA351" s="317">
        <f>RMDF!FA351</f>
        <v>0</v>
      </c>
      <c r="FB351" s="318" t="str">
        <f>IF(FA351=0,"",_xlfn.XLOOKUP(FA351,StatePicklist!$1:$1,StatePicklist!$3:$3,"NA",0))</f>
        <v/>
      </c>
      <c r="FC351" s="297" t="str">
        <f ca="1">IF(RMDF!FB351="", "", IF(ISNUMBER(MATCH(RMDF!FB351, INDIRECT(FB351), 0)), "OK", "Invalid"))</f>
        <v/>
      </c>
    </row>
    <row r="352" spans="1:159" s="205" customFormat="1" ht="39.9" customHeight="1" x14ac:dyDescent="0.25">
      <c r="A352" s="206"/>
      <c r="B352" s="196"/>
      <c r="C352" s="197"/>
      <c r="D352" s="198"/>
      <c r="E352" s="199"/>
      <c r="F352" s="200"/>
      <c r="G352" s="201"/>
      <c r="H352" s="292"/>
      <c r="I352" s="305">
        <f>RMDF!I352</f>
        <v>0</v>
      </c>
      <c r="J352" s="305" t="str">
        <f>IF(I352=ProductCode!$B$30,"PDReclPost",IF(OR(I352=ProductCode!$C$30,I352=ProductCode!$E$30,I352=ProductCode!$G$30),"PDPreCon",IF(OR(I352=ProductCode!$D$30,I352=ProductCode!$F$30),"PDNotReclPost","")))</f>
        <v/>
      </c>
      <c r="K352" s="305" t="str">
        <f t="shared" si="21"/>
        <v/>
      </c>
      <c r="L352" s="289"/>
      <c r="M352" s="305" t="str">
        <f t="shared" si="21"/>
        <v/>
      </c>
      <c r="N352" s="289" t="b">
        <f>AND(RMDF!N352&gt;=0, RMDF!N352&lt;=1-RMDF!L352, RMDF!N352=ROUND(RMDF!N352,4))</f>
        <v>1</v>
      </c>
      <c r="O352" s="286" t="str">
        <f>IF(P352="","",IF(I352="","",IF(LEFT(I352,13)="Reclaimed pos",RawMaterialCode!$E$569,RawMaterialCode!$E$568)))</f>
        <v>Reclaimed pre-consumer mixed fibers (RM0578)</v>
      </c>
      <c r="P352" s="295">
        <f t="shared" si="22"/>
        <v>1</v>
      </c>
      <c r="Q352" s="202"/>
      <c r="R352" s="203"/>
      <c r="S352" s="204" t="str">
        <f t="shared" si="23"/>
        <v/>
      </c>
      <c r="T352" s="281"/>
      <c r="U352" s="281"/>
      <c r="V352" s="281"/>
      <c r="W352" s="281"/>
      <c r="X352" s="317">
        <f>RMDF!X352</f>
        <v>0</v>
      </c>
      <c r="Y352" s="318" t="str">
        <f>IF(X352=0,"",_xlfn.XLOOKUP(X352,StatePicklist!$1:$1,StatePicklist!$3:$3,"NA",0))</f>
        <v/>
      </c>
      <c r="Z352" s="297" t="str">
        <f ca="1">IF(RMDF!Y352="", "", IF(ISNUMBER(MATCH(RMDF!Y352, INDIRECT(Y352), 0)), "OK", "Invalid"))</f>
        <v/>
      </c>
      <c r="AA352" s="281"/>
      <c r="AB352" s="281"/>
      <c r="AC352" s="281"/>
      <c r="AD352" s="281" t="b">
        <f>AND(RMDF!AG352&gt;=0, RMDF!AG352&lt;=1-RMDF!Z352, RMDF!AG352=ROUND(RMDF!AG352,4))</f>
        <v>1</v>
      </c>
      <c r="AE352" s="317">
        <f>RMDF!AE352</f>
        <v>0</v>
      </c>
      <c r="AF352" s="318" t="str">
        <f>IF(AE352=0,"",_xlfn.XLOOKUP(AE352,StatePicklist!$1:$1,StatePicklist!$3:$3,"NA",0))</f>
        <v/>
      </c>
      <c r="AG352" s="297" t="str">
        <f ca="1">IF(RMDF!AF352="", "", IF(ISNUMBER(MATCH(RMDF!AF352, INDIRECT(AF352), 0)), "OK", "Invalid"))</f>
        <v/>
      </c>
      <c r="AH352" s="281"/>
      <c r="AI352" s="281"/>
      <c r="AJ352" s="281"/>
      <c r="AK352" s="281" t="b">
        <f>AND(RMDF!AN352&gt;=0, RMDF!AN352&lt;=1-SUM(RMDF!Z352,RMDF!AG352), RMDF!AN352=ROUND(RMDF!AN352,4))</f>
        <v>1</v>
      </c>
      <c r="AL352" s="317">
        <f>RMDF!AL352</f>
        <v>0</v>
      </c>
      <c r="AM352" s="318" t="str">
        <f>IF(AL352=0,"",_xlfn.XLOOKUP(AL352,StatePicklist!$1:$1,StatePicklist!$3:$3,"NA",0))</f>
        <v/>
      </c>
      <c r="AN352" s="297" t="str">
        <f ca="1">IF(RMDF!AM352="", "", IF(ISNUMBER(MATCH(RMDF!AM352, INDIRECT(AM352), 0)), "OK", "Invalid"))</f>
        <v/>
      </c>
      <c r="AO352" s="281"/>
      <c r="AP352" s="281"/>
      <c r="AQ352" s="281"/>
      <c r="AR352" s="281" t="b">
        <f>AND(RMDF!AU352&gt;=0, RMDF!AU352&lt;=1-SUM(RMDF!Z352,RMDF!AG352,RMDF!AN352), RMDF!AU352=ROUND(RMDF!AU352,4))</f>
        <v>1</v>
      </c>
      <c r="AS352" s="317">
        <f>RMDF!AS352</f>
        <v>0</v>
      </c>
      <c r="AT352" s="318" t="str">
        <f>IF(AS352=0,"",_xlfn.XLOOKUP(AS352,StatePicklist!$1:$1,StatePicklist!$3:$3,"NA",0))</f>
        <v/>
      </c>
      <c r="AU352" s="297" t="str">
        <f ca="1">IF(RMDF!AT352="", "", IF(ISNUMBER(MATCH(RMDF!AT352, INDIRECT(AT352), 0)), "OK", "Invalid"))</f>
        <v/>
      </c>
      <c r="AV352" s="281"/>
      <c r="AW352" s="281"/>
      <c r="AX352" s="281"/>
      <c r="AY352" s="281" t="b">
        <f>AND(RMDF!BB352&gt;=0, RMDF!BB352&lt;=1-SUM(RMDF!Z352,RMDF!AG352,RMDF!AN352,RMDF!AU352), RMDF!BB352=ROUND(RMDF!BB352,4))</f>
        <v>1</v>
      </c>
      <c r="AZ352" s="317">
        <f>RMDF!AZ352</f>
        <v>0</v>
      </c>
      <c r="BA352" s="318" t="str">
        <f>IF(AZ352=0,"",_xlfn.XLOOKUP(AZ352,StatePicklist!$1:$1,StatePicklist!$3:$3,"NA",0))</f>
        <v/>
      </c>
      <c r="BB352" s="297" t="str">
        <f ca="1">IF(RMDF!BA352="", "", IF(ISNUMBER(MATCH(RMDF!BA352, INDIRECT(BA352), 0)), "OK", "Invalid"))</f>
        <v/>
      </c>
      <c r="BC352" s="281"/>
      <c r="BD352" s="281"/>
      <c r="BE352" s="281"/>
      <c r="BF352" s="281" t="b">
        <f>AND(RMDF!BI352&gt;=0, RMDF!BI352&lt;=1-SUM(RMDF!Z352,RMDF!AG352,RMDF!AN352,RMDF!AU352,RMDF!BB352), RMDF!BI352=ROUND(RMDF!BI352,4))</f>
        <v>1</v>
      </c>
      <c r="BG352" s="317">
        <f>RMDF!BG352</f>
        <v>0</v>
      </c>
      <c r="BH352" s="318" t="str">
        <f>IF(BG352=0,"",_xlfn.XLOOKUP(BG352,StatePicklist!$1:$1,StatePicklist!$3:$3,"NA",0))</f>
        <v/>
      </c>
      <c r="BI352" s="297" t="str">
        <f ca="1">IF(RMDF!BH352="", "", IF(ISNUMBER(MATCH(RMDF!BH352, INDIRECT(BH352), 0)), "OK", "Invalid"))</f>
        <v/>
      </c>
      <c r="BJ352" s="281"/>
      <c r="BK352" s="281"/>
      <c r="BL352" s="281"/>
      <c r="BM352" s="281" t="b">
        <f>AND(RMDF!BP352&gt;=0, RMDF!BP352&lt;=1-SUM(RMDF!Z352,RMDF!AG352,RMDF!AN352,RMDF!AU352,RMDF!BB352,RMDF!BI352), RMDF!BP352=ROUND(RMDF!BP352,4))</f>
        <v>1</v>
      </c>
      <c r="BN352" s="317">
        <f>RMDF!BN352</f>
        <v>0</v>
      </c>
      <c r="BO352" s="318" t="str">
        <f>IF(BN352=0,"",_xlfn.XLOOKUP(BN352,StatePicklist!$1:$1,StatePicklist!$3:$3,"NA",0))</f>
        <v/>
      </c>
      <c r="BP352" s="297" t="str">
        <f ca="1">IF(RMDF!BO352="", "", IF(ISNUMBER(MATCH(RMDF!BO352, INDIRECT(BO352), 0)), "OK", "Invalid"))</f>
        <v/>
      </c>
      <c r="BQ352" s="281"/>
      <c r="BR352" s="281"/>
      <c r="BS352" s="281"/>
      <c r="BT352" s="281" t="b">
        <f>AND(RMDF!BW352&gt;=0, RMDF!BW352&lt;=1-SUM(RMDF!Z352,RMDF!AG352,RMDF!AN352,RMDF!AU352,RMDF!BB352,RMDF!BI352,RMDF!BP352), RMDF!BW352=ROUND(RMDF!BW352,4))</f>
        <v>1</v>
      </c>
      <c r="BU352" s="317">
        <f>RMDF!BU352</f>
        <v>0</v>
      </c>
      <c r="BV352" s="318" t="str">
        <f>IF(BU352=0,"",_xlfn.XLOOKUP(BU352,StatePicklist!$1:$1,StatePicklist!$3:$3,"NA",0))</f>
        <v/>
      </c>
      <c r="BW352" s="297" t="str">
        <f ca="1">IF(RMDF!BV352="", "", IF(ISNUMBER(MATCH(RMDF!BV352, INDIRECT(BV352), 0)), "OK", "Invalid"))</f>
        <v/>
      </c>
      <c r="BX352" s="281"/>
      <c r="BY352" s="281"/>
      <c r="BZ352" s="281"/>
      <c r="CA352" s="281" t="b">
        <f>AND(RMDF!CD352&gt;=0, RMDF!CD352&lt;=1-SUM(RMDF!Z352,RMDF!AG352,RMDF!AN352,RMDF!AU352,RMDF!BB352,RMDF!BI352,RMDF!BP352,RMDF!BW352), RMDF!CD352=ROUND(RMDF!CD352,4))</f>
        <v>1</v>
      </c>
      <c r="CB352" s="317">
        <f>RMDF!CB352</f>
        <v>0</v>
      </c>
      <c r="CC352" s="318" t="str">
        <f>IF(CB352=0,"",_xlfn.XLOOKUP(CB352,StatePicklist!$1:$1,StatePicklist!$3:$3,"NA",0))</f>
        <v/>
      </c>
      <c r="CD352" s="297" t="str">
        <f ca="1">IF(RMDF!CC352="", "", IF(ISNUMBER(MATCH(RMDF!CC352, INDIRECT(CC352), 0)), "OK", "Invalid"))</f>
        <v/>
      </c>
      <c r="CE352" s="281"/>
      <c r="CF352" s="281"/>
      <c r="CG352" s="281"/>
      <c r="CH352" s="281" t="b">
        <f>AND(RMDF!CK352&gt;=0, RMDF!CK352&lt;=1-SUM(RMDF!Z352,RMDF!AG352,RMDF!AN352,RMDF!AU352,RMDF!BB352,RMDF!BI352,RMDF!BP352,RMDF!BW352,RMDF!CD352), RMDF!CK352=ROUND(RMDF!CK352,4))</f>
        <v>1</v>
      </c>
      <c r="CI352" s="317">
        <f>RMDF!CI352</f>
        <v>0</v>
      </c>
      <c r="CJ352" s="318" t="str">
        <f>IF(CI352=0,"",_xlfn.XLOOKUP(CI352,StatePicklist!$1:$1,StatePicklist!$3:$3,"NA",0))</f>
        <v/>
      </c>
      <c r="CK352" s="297" t="str">
        <f ca="1">IF(RMDF!CJ352="", "", IF(ISNUMBER(MATCH(RMDF!CJ352, INDIRECT(CJ352), 0)), "OK", "Invalid"))</f>
        <v/>
      </c>
      <c r="CL352" s="281"/>
      <c r="CM352" s="281"/>
      <c r="CN352" s="281"/>
      <c r="CO352" s="281" t="b">
        <f>AND(RMDF!CR352&gt;=0, RMDF!CR352&lt;=1-SUM(RMDF!Z352,RMDF!AG352,RMDF!AN352,RMDF!AU352,RMDF!BB352,RMDF!BI352,RMDF!BP352,RMDF!BW352,RMDF!CD352,RMDF!CK352), RMDF!CR352=ROUND(RMDF!CR352,4))</f>
        <v>1</v>
      </c>
      <c r="CP352" s="317">
        <f>RMDF!CP352</f>
        <v>0</v>
      </c>
      <c r="CQ352" s="318" t="str">
        <f>IF(CP352=0,"",_xlfn.XLOOKUP(CP352,StatePicklist!$1:$1,StatePicklist!$3:$3,"NA",0))</f>
        <v/>
      </c>
      <c r="CR352" s="297" t="str">
        <f ca="1">IF(RMDF!CQ352="", "", IF(ISNUMBER(MATCH(RMDF!CQ352, INDIRECT(CQ352), 0)), "OK", "Invalid"))</f>
        <v/>
      </c>
      <c r="CS352" s="281"/>
      <c r="CT352" s="281"/>
      <c r="CU352" s="281"/>
      <c r="CV352" s="281" t="b">
        <f>AND(RMDF!CY352&gt;=0, RMDF!CY352&lt;=1-SUM(RMDF!Z352,RMDF!AG352,RMDF!AN352,RMDF!AU352,RMDF!BB352,RMDF!BI352,RMDF!BP352,RMDF!BW352,RMDF!CD352,RMDF!CK352,RMDF!CR352), RMDF!CY352=ROUND(RMDF!CY352,4))</f>
        <v>1</v>
      </c>
      <c r="CW352" s="317">
        <f>RMDF!CW352</f>
        <v>0</v>
      </c>
      <c r="CX352" s="318" t="str">
        <f>IF(CW352=0,"",_xlfn.XLOOKUP(CW352,StatePicklist!$1:$1,StatePicklist!$3:$3,"NA",0))</f>
        <v/>
      </c>
      <c r="CY352" s="297" t="str">
        <f ca="1">IF(RMDF!CX352="", "", IF(ISNUMBER(MATCH(RMDF!CX352, INDIRECT(CX352), 0)), "OK", "Invalid"))</f>
        <v/>
      </c>
      <c r="CZ352" s="281"/>
      <c r="DA352" s="281"/>
      <c r="DB352" s="281"/>
      <c r="DC352" s="281" t="b">
        <f>AND(RMDF!DF352&gt;=0, RMDF!DF352&lt;=1-SUM(RMDF!Z352,RMDF!AG352,RMDF!AN352,RMDF!AU352,RMDF!BB352,RMDF!BI352,RMDF!BP352,RMDF!BW352,RMDF!CD352,RMDF!CK352,RMDF!CR352,RMDF!CY352), RMDF!DF352=ROUND(RMDF!DF352,4))</f>
        <v>1</v>
      </c>
      <c r="DD352" s="317">
        <f>RMDF!DD352</f>
        <v>0</v>
      </c>
      <c r="DE352" s="318" t="str">
        <f>IF(DD352=0,"",_xlfn.XLOOKUP(DD352,StatePicklist!$1:$1,StatePicklist!$3:$3,"NA",0))</f>
        <v/>
      </c>
      <c r="DF352" s="297" t="str">
        <f ca="1">IF(RMDF!DE352="", "", IF(ISNUMBER(MATCH(RMDF!DE352, INDIRECT(DE352), 0)), "OK", "Invalid"))</f>
        <v/>
      </c>
      <c r="DG352" s="281"/>
      <c r="DH352" s="281"/>
      <c r="DI352" s="281"/>
      <c r="DJ352" s="281" t="b">
        <f>AND(RMDF!DM352&gt;=0, RMDF!DM352&lt;=1-SUM(RMDF!Z352,RMDF!AG352,RMDF!AN352,RMDF!AU352,RMDF!BB352,RMDF!BI352,RMDF!BP352,RMDF!BW352,RMDF!CD352,RMDF!CK352,RMDF!CR352,RMDF!CY352,RMDF!DF352), RMDF!DM352=ROUND(RMDF!DM352,4))</f>
        <v>1</v>
      </c>
      <c r="DK352" s="317">
        <f>RMDF!DK352</f>
        <v>0</v>
      </c>
      <c r="DL352" s="318" t="str">
        <f>IF(DK352=0,"",_xlfn.XLOOKUP(DK352,StatePicklist!$1:$1,StatePicklist!$3:$3,"NA",0))</f>
        <v/>
      </c>
      <c r="DM352" s="297" t="str">
        <f ca="1">IF(RMDF!DL352="", "", IF(ISNUMBER(MATCH(RMDF!DL352, INDIRECT(DL352), 0)), "OK", "Invalid"))</f>
        <v/>
      </c>
      <c r="DN352" s="281"/>
      <c r="DO352" s="281"/>
      <c r="DP352" s="281"/>
      <c r="DQ352" s="281" t="b">
        <f>AND(RMDF!DT352&gt;=0, RMDF!DT352&lt;=1-SUM(RMDF!Z352,RMDF!AG352,RMDF!AN352,RMDF!AU352,RMDF!BB352,RMDF!BI352,RMDF!BP352,RMDF!BW352,RMDF!CD352,RMDF!CK352,RMDF!CR352,RMDF!CY352,RMDF!DF352,RMDF!DM352), RMDF!DT352=ROUND(RMDF!DT352,4))</f>
        <v>1</v>
      </c>
      <c r="DR352" s="317">
        <f>RMDF!DR352</f>
        <v>0</v>
      </c>
      <c r="DS352" s="318" t="str">
        <f>IF(DR352=0,"",_xlfn.XLOOKUP(DR352,StatePicklist!$1:$1,StatePicklist!$3:$3,"NA",0))</f>
        <v/>
      </c>
      <c r="DT352" s="297" t="str">
        <f ca="1">IF(RMDF!DS352="", "", IF(ISNUMBER(MATCH(RMDF!DS352, INDIRECT(DS352), 0)), "OK", "Invalid"))</f>
        <v/>
      </c>
      <c r="DU352" s="281"/>
      <c r="DV352" s="281"/>
      <c r="DW352" s="281"/>
      <c r="DX352" s="281" t="b">
        <f>AND(RMDF!EA352&gt;=0, RMDF!EA352&lt;=1-SUM(RMDF!Z352,RMDF!AG352,RMDF!AN352,RMDF!AU352,RMDF!BB352,RMDF!BI352,RMDF!BP352,RMDF!BW352,RMDF!CD352,RMDF!CK352,RMDF!CR352,RMDF!CY352,RMDF!DF352,RMDF!DM352,RMDF!DT352), RMDF!EA352=ROUND(RMDF!EA352,4))</f>
        <v>1</v>
      </c>
      <c r="DY352" s="317">
        <f>RMDF!DY352</f>
        <v>0</v>
      </c>
      <c r="DZ352" s="318" t="str">
        <f>IF(DY352=0,"",_xlfn.XLOOKUP(DY352,StatePicklist!$1:$1,StatePicklist!$3:$3,"NA",0))</f>
        <v/>
      </c>
      <c r="EA352" s="297" t="str">
        <f ca="1">IF(RMDF!DZ352="", "", IF(ISNUMBER(MATCH(RMDF!DZ352, INDIRECT(DZ352), 0)), "OK", "Invalid"))</f>
        <v/>
      </c>
      <c r="EB352" s="281"/>
      <c r="EC352" s="281"/>
      <c r="ED352" s="281"/>
      <c r="EE352" s="281" t="b">
        <f>AND(RMDF!EH352&gt;=0, RMDF!EH352&lt;=1-SUM(RMDF!Z352,RMDF!AG352,RMDF!AN352,RMDF!AU352,RMDF!BB352,RMDF!BI352,RMDF!BP352,RMDF!BW352,RMDF!CD352,RMDF!CK352,RMDF!CR352,RMDF!CY352,RMDF!DF352,RMDF!DM352,RMDF!DT352,RMDF!EA352), RMDF!EH352=ROUND(RMDF!EH352,4))</f>
        <v>1</v>
      </c>
      <c r="EF352" s="317">
        <f>RMDF!EF352</f>
        <v>0</v>
      </c>
      <c r="EG352" s="318" t="str">
        <f>IF(EF352=0,"",_xlfn.XLOOKUP(EF352,StatePicklist!$1:$1,StatePicklist!$3:$3,"NA",0))</f>
        <v/>
      </c>
      <c r="EH352" s="297" t="str">
        <f ca="1">IF(RMDF!EG352="", "", IF(ISNUMBER(MATCH(RMDF!EG352, INDIRECT(EG352), 0)), "OK", "Invalid"))</f>
        <v/>
      </c>
      <c r="EI352" s="281"/>
      <c r="EJ352" s="281"/>
      <c r="EK352" s="281"/>
      <c r="EL352" s="281" t="b">
        <f>AND(RMDF!EO352&gt;=0, RMDF!EO352&lt;=1-SUM(RMDF!Z352,RMDF!AG352,RMDF!AN352,RMDF!AU352,RMDF!BB352,RMDF!BI352,RMDF!BP352,RMDF!BW352,RMDF!CD352,RMDF!CK352,RMDF!CR352,RMDF!CY352,RMDF!DF352,RMDF!DM352,RMDF!DT352,RMDF!EA352,RMDF!EH352), RMDF!EO352=ROUND(RMDF!EO352,4))</f>
        <v>1</v>
      </c>
      <c r="EM352" s="317">
        <f>RMDF!EM352</f>
        <v>0</v>
      </c>
      <c r="EN352" s="318" t="str">
        <f>IF(EM352=0,"",_xlfn.XLOOKUP(EM352,StatePicklist!$1:$1,StatePicklist!$3:$3,"NA",0))</f>
        <v/>
      </c>
      <c r="EO352" s="297" t="str">
        <f ca="1">IF(RMDF!EN352="", "", IF(ISNUMBER(MATCH(RMDF!EN352, INDIRECT(EN352), 0)), "OK", "Invalid"))</f>
        <v/>
      </c>
      <c r="EP352" s="281"/>
      <c r="EQ352" s="281"/>
      <c r="ER352" s="281"/>
      <c r="ES352" s="281" t="b">
        <f>AND(RMDF!EV352&gt;=0, RMDF!EV352&lt;=1-SUM(RMDF!Z352,RMDF!AG352,RMDF!AN352,RMDF!AU352,RMDF!BB352,RMDF!BI352,RMDF!BP352,RMDF!BW352,RMDF!CD352,RMDF!CK352,RMDF!CR352,RMDF!CY352,RMDF!DF352,RMDF!DM352,RMDF!DT352,RMDF!EA352,RMDF!EH352,RMDF!EO352), RMDF!EV352=ROUND(RMDF!EV352,4))</f>
        <v>1</v>
      </c>
      <c r="ET352" s="317">
        <f>RMDF!ET352</f>
        <v>0</v>
      </c>
      <c r="EU352" s="318" t="str">
        <f>IF(ET352=0,"",_xlfn.XLOOKUP(ET352,StatePicklist!$1:$1,StatePicklist!$3:$3,"NA",0))</f>
        <v/>
      </c>
      <c r="EV352" s="297" t="str">
        <f ca="1">IF(RMDF!EU352="", "", IF(ISNUMBER(MATCH(RMDF!EU352, INDIRECT(EU352), 0)), "OK", "Invalid"))</f>
        <v/>
      </c>
      <c r="EW352" s="281"/>
      <c r="EX352" s="281"/>
      <c r="EY352" s="281"/>
      <c r="EZ352" s="281" t="b">
        <f>AND(RMDF!FC352&gt;=0, RMDF!FC352&lt;=1-SUM(RMDF!Z352,RMDF!AG352,RMDF!AN352,RMDF!AU352,RMDF!BB352,RMDF!BI352,RMDF!BP352,RMDF!BW352,RMDF!CD352,RMDF!CK352,RMDF!CR352,RMDF!CY352,RMDF!DF352,RMDF!DM352,RMDF!DT352,RMDF!EA352,RMDF!EH352,RMDF!EO352,RMDF!EV352), RMDF!FC352=ROUND(RMDF!FC352,4))</f>
        <v>1</v>
      </c>
      <c r="FA352" s="317">
        <f>RMDF!FA352</f>
        <v>0</v>
      </c>
      <c r="FB352" s="318" t="str">
        <f>IF(FA352=0,"",_xlfn.XLOOKUP(FA352,StatePicklist!$1:$1,StatePicklist!$3:$3,"NA",0))</f>
        <v/>
      </c>
      <c r="FC352" s="297" t="str">
        <f ca="1">IF(RMDF!FB352="", "", IF(ISNUMBER(MATCH(RMDF!FB352, INDIRECT(FB352), 0)), "OK", "Invalid"))</f>
        <v/>
      </c>
    </row>
    <row r="353" spans="1:159" s="205" customFormat="1" ht="39.9" customHeight="1" x14ac:dyDescent="0.25">
      <c r="A353" s="206"/>
      <c r="B353" s="196"/>
      <c r="C353" s="197"/>
      <c r="D353" s="198"/>
      <c r="E353" s="199"/>
      <c r="F353" s="200"/>
      <c r="G353" s="201"/>
      <c r="H353" s="292"/>
      <c r="I353" s="305">
        <f>RMDF!I353</f>
        <v>0</v>
      </c>
      <c r="J353" s="305" t="str">
        <f>IF(I353=ProductCode!$B$30,"PDReclPost",IF(OR(I353=ProductCode!$C$30,I353=ProductCode!$E$30,I353=ProductCode!$G$30),"PDPreCon",IF(OR(I353=ProductCode!$D$30,I353=ProductCode!$F$30),"PDNotReclPost","")))</f>
        <v/>
      </c>
      <c r="K353" s="305" t="str">
        <f t="shared" si="21"/>
        <v/>
      </c>
      <c r="L353" s="289"/>
      <c r="M353" s="305" t="str">
        <f t="shared" si="21"/>
        <v/>
      </c>
      <c r="N353" s="289" t="b">
        <f>AND(RMDF!N353&gt;=0, RMDF!N353&lt;=1-RMDF!L353, RMDF!N353=ROUND(RMDF!N353,4))</f>
        <v>1</v>
      </c>
      <c r="O353" s="286" t="str">
        <f>IF(P353="","",IF(I353="","",IF(LEFT(I353,13)="Reclaimed pos",RawMaterialCode!$E$569,RawMaterialCode!$E$568)))</f>
        <v>Reclaimed pre-consumer mixed fibers (RM0578)</v>
      </c>
      <c r="P353" s="295">
        <f t="shared" si="22"/>
        <v>1</v>
      </c>
      <c r="Q353" s="202"/>
      <c r="R353" s="203"/>
      <c r="S353" s="204" t="str">
        <f t="shared" si="23"/>
        <v/>
      </c>
      <c r="T353" s="281"/>
      <c r="U353" s="281"/>
      <c r="V353" s="281"/>
      <c r="W353" s="281"/>
      <c r="X353" s="317">
        <f>RMDF!X353</f>
        <v>0</v>
      </c>
      <c r="Y353" s="318" t="str">
        <f>IF(X353=0,"",_xlfn.XLOOKUP(X353,StatePicklist!$1:$1,StatePicklist!$3:$3,"NA",0))</f>
        <v/>
      </c>
      <c r="Z353" s="297" t="str">
        <f ca="1">IF(RMDF!Y353="", "", IF(ISNUMBER(MATCH(RMDF!Y353, INDIRECT(Y353), 0)), "OK", "Invalid"))</f>
        <v/>
      </c>
      <c r="AA353" s="281"/>
      <c r="AB353" s="281"/>
      <c r="AC353" s="281"/>
      <c r="AD353" s="281" t="b">
        <f>AND(RMDF!AG353&gt;=0, RMDF!AG353&lt;=1-RMDF!Z353, RMDF!AG353=ROUND(RMDF!AG353,4))</f>
        <v>1</v>
      </c>
      <c r="AE353" s="317">
        <f>RMDF!AE353</f>
        <v>0</v>
      </c>
      <c r="AF353" s="318" t="str">
        <f>IF(AE353=0,"",_xlfn.XLOOKUP(AE353,StatePicklist!$1:$1,StatePicklist!$3:$3,"NA",0))</f>
        <v/>
      </c>
      <c r="AG353" s="297" t="str">
        <f ca="1">IF(RMDF!AF353="", "", IF(ISNUMBER(MATCH(RMDF!AF353, INDIRECT(AF353), 0)), "OK", "Invalid"))</f>
        <v/>
      </c>
      <c r="AH353" s="281"/>
      <c r="AI353" s="281"/>
      <c r="AJ353" s="281"/>
      <c r="AK353" s="281" t="b">
        <f>AND(RMDF!AN353&gt;=0, RMDF!AN353&lt;=1-SUM(RMDF!Z353,RMDF!AG353), RMDF!AN353=ROUND(RMDF!AN353,4))</f>
        <v>1</v>
      </c>
      <c r="AL353" s="317">
        <f>RMDF!AL353</f>
        <v>0</v>
      </c>
      <c r="AM353" s="318" t="str">
        <f>IF(AL353=0,"",_xlfn.XLOOKUP(AL353,StatePicklist!$1:$1,StatePicklist!$3:$3,"NA",0))</f>
        <v/>
      </c>
      <c r="AN353" s="297" t="str">
        <f ca="1">IF(RMDF!AM353="", "", IF(ISNUMBER(MATCH(RMDF!AM353, INDIRECT(AM353), 0)), "OK", "Invalid"))</f>
        <v/>
      </c>
      <c r="AO353" s="281"/>
      <c r="AP353" s="281"/>
      <c r="AQ353" s="281"/>
      <c r="AR353" s="281" t="b">
        <f>AND(RMDF!AU353&gt;=0, RMDF!AU353&lt;=1-SUM(RMDF!Z353,RMDF!AG353,RMDF!AN353), RMDF!AU353=ROUND(RMDF!AU353,4))</f>
        <v>1</v>
      </c>
      <c r="AS353" s="317">
        <f>RMDF!AS353</f>
        <v>0</v>
      </c>
      <c r="AT353" s="318" t="str">
        <f>IF(AS353=0,"",_xlfn.XLOOKUP(AS353,StatePicklist!$1:$1,StatePicklist!$3:$3,"NA",0))</f>
        <v/>
      </c>
      <c r="AU353" s="297" t="str">
        <f ca="1">IF(RMDF!AT353="", "", IF(ISNUMBER(MATCH(RMDF!AT353, INDIRECT(AT353), 0)), "OK", "Invalid"))</f>
        <v/>
      </c>
      <c r="AV353" s="281"/>
      <c r="AW353" s="281"/>
      <c r="AX353" s="281"/>
      <c r="AY353" s="281" t="b">
        <f>AND(RMDF!BB353&gt;=0, RMDF!BB353&lt;=1-SUM(RMDF!Z353,RMDF!AG353,RMDF!AN353,RMDF!AU353), RMDF!BB353=ROUND(RMDF!BB353,4))</f>
        <v>1</v>
      </c>
      <c r="AZ353" s="317">
        <f>RMDF!AZ353</f>
        <v>0</v>
      </c>
      <c r="BA353" s="318" t="str">
        <f>IF(AZ353=0,"",_xlfn.XLOOKUP(AZ353,StatePicklist!$1:$1,StatePicklist!$3:$3,"NA",0))</f>
        <v/>
      </c>
      <c r="BB353" s="297" t="str">
        <f ca="1">IF(RMDF!BA353="", "", IF(ISNUMBER(MATCH(RMDF!BA353, INDIRECT(BA353), 0)), "OK", "Invalid"))</f>
        <v/>
      </c>
      <c r="BC353" s="281"/>
      <c r="BD353" s="281"/>
      <c r="BE353" s="281"/>
      <c r="BF353" s="281" t="b">
        <f>AND(RMDF!BI353&gt;=0, RMDF!BI353&lt;=1-SUM(RMDF!Z353,RMDF!AG353,RMDF!AN353,RMDF!AU353,RMDF!BB353), RMDF!BI353=ROUND(RMDF!BI353,4))</f>
        <v>1</v>
      </c>
      <c r="BG353" s="317">
        <f>RMDF!BG353</f>
        <v>0</v>
      </c>
      <c r="BH353" s="318" t="str">
        <f>IF(BG353=0,"",_xlfn.XLOOKUP(BG353,StatePicklist!$1:$1,StatePicklist!$3:$3,"NA",0))</f>
        <v/>
      </c>
      <c r="BI353" s="297" t="str">
        <f ca="1">IF(RMDF!BH353="", "", IF(ISNUMBER(MATCH(RMDF!BH353, INDIRECT(BH353), 0)), "OK", "Invalid"))</f>
        <v/>
      </c>
      <c r="BJ353" s="281"/>
      <c r="BK353" s="281"/>
      <c r="BL353" s="281"/>
      <c r="BM353" s="281" t="b">
        <f>AND(RMDF!BP353&gt;=0, RMDF!BP353&lt;=1-SUM(RMDF!Z353,RMDF!AG353,RMDF!AN353,RMDF!AU353,RMDF!BB353,RMDF!BI353), RMDF!BP353=ROUND(RMDF!BP353,4))</f>
        <v>1</v>
      </c>
      <c r="BN353" s="317">
        <f>RMDF!BN353</f>
        <v>0</v>
      </c>
      <c r="BO353" s="318" t="str">
        <f>IF(BN353=0,"",_xlfn.XLOOKUP(BN353,StatePicklist!$1:$1,StatePicklist!$3:$3,"NA",0))</f>
        <v/>
      </c>
      <c r="BP353" s="297" t="str">
        <f ca="1">IF(RMDF!BO353="", "", IF(ISNUMBER(MATCH(RMDF!BO353, INDIRECT(BO353), 0)), "OK", "Invalid"))</f>
        <v/>
      </c>
      <c r="BQ353" s="281"/>
      <c r="BR353" s="281"/>
      <c r="BS353" s="281"/>
      <c r="BT353" s="281" t="b">
        <f>AND(RMDF!BW353&gt;=0, RMDF!BW353&lt;=1-SUM(RMDF!Z353,RMDF!AG353,RMDF!AN353,RMDF!AU353,RMDF!BB353,RMDF!BI353,RMDF!BP353), RMDF!BW353=ROUND(RMDF!BW353,4))</f>
        <v>1</v>
      </c>
      <c r="BU353" s="317">
        <f>RMDF!BU353</f>
        <v>0</v>
      </c>
      <c r="BV353" s="318" t="str">
        <f>IF(BU353=0,"",_xlfn.XLOOKUP(BU353,StatePicklist!$1:$1,StatePicklist!$3:$3,"NA",0))</f>
        <v/>
      </c>
      <c r="BW353" s="297" t="str">
        <f ca="1">IF(RMDF!BV353="", "", IF(ISNUMBER(MATCH(RMDF!BV353, INDIRECT(BV353), 0)), "OK", "Invalid"))</f>
        <v/>
      </c>
      <c r="BX353" s="281"/>
      <c r="BY353" s="281"/>
      <c r="BZ353" s="281"/>
      <c r="CA353" s="281" t="b">
        <f>AND(RMDF!CD353&gt;=0, RMDF!CD353&lt;=1-SUM(RMDF!Z353,RMDF!AG353,RMDF!AN353,RMDF!AU353,RMDF!BB353,RMDF!BI353,RMDF!BP353,RMDF!BW353), RMDF!CD353=ROUND(RMDF!CD353,4))</f>
        <v>1</v>
      </c>
      <c r="CB353" s="317">
        <f>RMDF!CB353</f>
        <v>0</v>
      </c>
      <c r="CC353" s="318" t="str">
        <f>IF(CB353=0,"",_xlfn.XLOOKUP(CB353,StatePicklist!$1:$1,StatePicklist!$3:$3,"NA",0))</f>
        <v/>
      </c>
      <c r="CD353" s="297" t="str">
        <f ca="1">IF(RMDF!CC353="", "", IF(ISNUMBER(MATCH(RMDF!CC353, INDIRECT(CC353), 0)), "OK", "Invalid"))</f>
        <v/>
      </c>
      <c r="CE353" s="281"/>
      <c r="CF353" s="281"/>
      <c r="CG353" s="281"/>
      <c r="CH353" s="281" t="b">
        <f>AND(RMDF!CK353&gt;=0, RMDF!CK353&lt;=1-SUM(RMDF!Z353,RMDF!AG353,RMDF!AN353,RMDF!AU353,RMDF!BB353,RMDF!BI353,RMDF!BP353,RMDF!BW353,RMDF!CD353), RMDF!CK353=ROUND(RMDF!CK353,4))</f>
        <v>1</v>
      </c>
      <c r="CI353" s="317">
        <f>RMDF!CI353</f>
        <v>0</v>
      </c>
      <c r="CJ353" s="318" t="str">
        <f>IF(CI353=0,"",_xlfn.XLOOKUP(CI353,StatePicklist!$1:$1,StatePicklist!$3:$3,"NA",0))</f>
        <v/>
      </c>
      <c r="CK353" s="297" t="str">
        <f ca="1">IF(RMDF!CJ353="", "", IF(ISNUMBER(MATCH(RMDF!CJ353, INDIRECT(CJ353), 0)), "OK", "Invalid"))</f>
        <v/>
      </c>
      <c r="CL353" s="281"/>
      <c r="CM353" s="281"/>
      <c r="CN353" s="281"/>
      <c r="CO353" s="281" t="b">
        <f>AND(RMDF!CR353&gt;=0, RMDF!CR353&lt;=1-SUM(RMDF!Z353,RMDF!AG353,RMDF!AN353,RMDF!AU353,RMDF!BB353,RMDF!BI353,RMDF!BP353,RMDF!BW353,RMDF!CD353,RMDF!CK353), RMDF!CR353=ROUND(RMDF!CR353,4))</f>
        <v>1</v>
      </c>
      <c r="CP353" s="317">
        <f>RMDF!CP353</f>
        <v>0</v>
      </c>
      <c r="CQ353" s="318" t="str">
        <f>IF(CP353=0,"",_xlfn.XLOOKUP(CP353,StatePicklist!$1:$1,StatePicklist!$3:$3,"NA",0))</f>
        <v/>
      </c>
      <c r="CR353" s="297" t="str">
        <f ca="1">IF(RMDF!CQ353="", "", IF(ISNUMBER(MATCH(RMDF!CQ353, INDIRECT(CQ353), 0)), "OK", "Invalid"))</f>
        <v/>
      </c>
      <c r="CS353" s="281"/>
      <c r="CT353" s="281"/>
      <c r="CU353" s="281"/>
      <c r="CV353" s="281" t="b">
        <f>AND(RMDF!CY353&gt;=0, RMDF!CY353&lt;=1-SUM(RMDF!Z353,RMDF!AG353,RMDF!AN353,RMDF!AU353,RMDF!BB353,RMDF!BI353,RMDF!BP353,RMDF!BW353,RMDF!CD353,RMDF!CK353,RMDF!CR353), RMDF!CY353=ROUND(RMDF!CY353,4))</f>
        <v>1</v>
      </c>
      <c r="CW353" s="317">
        <f>RMDF!CW353</f>
        <v>0</v>
      </c>
      <c r="CX353" s="318" t="str">
        <f>IF(CW353=0,"",_xlfn.XLOOKUP(CW353,StatePicklist!$1:$1,StatePicklist!$3:$3,"NA",0))</f>
        <v/>
      </c>
      <c r="CY353" s="297" t="str">
        <f ca="1">IF(RMDF!CX353="", "", IF(ISNUMBER(MATCH(RMDF!CX353, INDIRECT(CX353), 0)), "OK", "Invalid"))</f>
        <v/>
      </c>
      <c r="CZ353" s="281"/>
      <c r="DA353" s="281"/>
      <c r="DB353" s="281"/>
      <c r="DC353" s="281" t="b">
        <f>AND(RMDF!DF353&gt;=0, RMDF!DF353&lt;=1-SUM(RMDF!Z353,RMDF!AG353,RMDF!AN353,RMDF!AU353,RMDF!BB353,RMDF!BI353,RMDF!BP353,RMDF!BW353,RMDF!CD353,RMDF!CK353,RMDF!CR353,RMDF!CY353), RMDF!DF353=ROUND(RMDF!DF353,4))</f>
        <v>1</v>
      </c>
      <c r="DD353" s="317">
        <f>RMDF!DD353</f>
        <v>0</v>
      </c>
      <c r="DE353" s="318" t="str">
        <f>IF(DD353=0,"",_xlfn.XLOOKUP(DD353,StatePicklist!$1:$1,StatePicklist!$3:$3,"NA",0))</f>
        <v/>
      </c>
      <c r="DF353" s="297" t="str">
        <f ca="1">IF(RMDF!DE353="", "", IF(ISNUMBER(MATCH(RMDF!DE353, INDIRECT(DE353), 0)), "OK", "Invalid"))</f>
        <v/>
      </c>
      <c r="DG353" s="281"/>
      <c r="DH353" s="281"/>
      <c r="DI353" s="281"/>
      <c r="DJ353" s="281" t="b">
        <f>AND(RMDF!DM353&gt;=0, RMDF!DM353&lt;=1-SUM(RMDF!Z353,RMDF!AG353,RMDF!AN353,RMDF!AU353,RMDF!BB353,RMDF!BI353,RMDF!BP353,RMDF!BW353,RMDF!CD353,RMDF!CK353,RMDF!CR353,RMDF!CY353,RMDF!DF353), RMDF!DM353=ROUND(RMDF!DM353,4))</f>
        <v>1</v>
      </c>
      <c r="DK353" s="317">
        <f>RMDF!DK353</f>
        <v>0</v>
      </c>
      <c r="DL353" s="318" t="str">
        <f>IF(DK353=0,"",_xlfn.XLOOKUP(DK353,StatePicklist!$1:$1,StatePicklist!$3:$3,"NA",0))</f>
        <v/>
      </c>
      <c r="DM353" s="297" t="str">
        <f ca="1">IF(RMDF!DL353="", "", IF(ISNUMBER(MATCH(RMDF!DL353, INDIRECT(DL353), 0)), "OK", "Invalid"))</f>
        <v/>
      </c>
      <c r="DN353" s="281"/>
      <c r="DO353" s="281"/>
      <c r="DP353" s="281"/>
      <c r="DQ353" s="281" t="b">
        <f>AND(RMDF!DT353&gt;=0, RMDF!DT353&lt;=1-SUM(RMDF!Z353,RMDF!AG353,RMDF!AN353,RMDF!AU353,RMDF!BB353,RMDF!BI353,RMDF!BP353,RMDF!BW353,RMDF!CD353,RMDF!CK353,RMDF!CR353,RMDF!CY353,RMDF!DF353,RMDF!DM353), RMDF!DT353=ROUND(RMDF!DT353,4))</f>
        <v>1</v>
      </c>
      <c r="DR353" s="317">
        <f>RMDF!DR353</f>
        <v>0</v>
      </c>
      <c r="DS353" s="318" t="str">
        <f>IF(DR353=0,"",_xlfn.XLOOKUP(DR353,StatePicklist!$1:$1,StatePicklist!$3:$3,"NA",0))</f>
        <v/>
      </c>
      <c r="DT353" s="297" t="str">
        <f ca="1">IF(RMDF!DS353="", "", IF(ISNUMBER(MATCH(RMDF!DS353, INDIRECT(DS353), 0)), "OK", "Invalid"))</f>
        <v/>
      </c>
      <c r="DU353" s="281"/>
      <c r="DV353" s="281"/>
      <c r="DW353" s="281"/>
      <c r="DX353" s="281" t="b">
        <f>AND(RMDF!EA353&gt;=0, RMDF!EA353&lt;=1-SUM(RMDF!Z353,RMDF!AG353,RMDF!AN353,RMDF!AU353,RMDF!BB353,RMDF!BI353,RMDF!BP353,RMDF!BW353,RMDF!CD353,RMDF!CK353,RMDF!CR353,RMDF!CY353,RMDF!DF353,RMDF!DM353,RMDF!DT353), RMDF!EA353=ROUND(RMDF!EA353,4))</f>
        <v>1</v>
      </c>
      <c r="DY353" s="317">
        <f>RMDF!DY353</f>
        <v>0</v>
      </c>
      <c r="DZ353" s="318" t="str">
        <f>IF(DY353=0,"",_xlfn.XLOOKUP(DY353,StatePicklist!$1:$1,StatePicklist!$3:$3,"NA",0))</f>
        <v/>
      </c>
      <c r="EA353" s="297" t="str">
        <f ca="1">IF(RMDF!DZ353="", "", IF(ISNUMBER(MATCH(RMDF!DZ353, INDIRECT(DZ353), 0)), "OK", "Invalid"))</f>
        <v/>
      </c>
      <c r="EB353" s="281"/>
      <c r="EC353" s="281"/>
      <c r="ED353" s="281"/>
      <c r="EE353" s="281" t="b">
        <f>AND(RMDF!EH353&gt;=0, RMDF!EH353&lt;=1-SUM(RMDF!Z353,RMDF!AG353,RMDF!AN353,RMDF!AU353,RMDF!BB353,RMDF!BI353,RMDF!BP353,RMDF!BW353,RMDF!CD353,RMDF!CK353,RMDF!CR353,RMDF!CY353,RMDF!DF353,RMDF!DM353,RMDF!DT353,RMDF!EA353), RMDF!EH353=ROUND(RMDF!EH353,4))</f>
        <v>1</v>
      </c>
      <c r="EF353" s="317">
        <f>RMDF!EF353</f>
        <v>0</v>
      </c>
      <c r="EG353" s="318" t="str">
        <f>IF(EF353=0,"",_xlfn.XLOOKUP(EF353,StatePicklist!$1:$1,StatePicklist!$3:$3,"NA",0))</f>
        <v/>
      </c>
      <c r="EH353" s="297" t="str">
        <f ca="1">IF(RMDF!EG353="", "", IF(ISNUMBER(MATCH(RMDF!EG353, INDIRECT(EG353), 0)), "OK", "Invalid"))</f>
        <v/>
      </c>
      <c r="EI353" s="281"/>
      <c r="EJ353" s="281"/>
      <c r="EK353" s="281"/>
      <c r="EL353" s="281" t="b">
        <f>AND(RMDF!EO353&gt;=0, RMDF!EO353&lt;=1-SUM(RMDF!Z353,RMDF!AG353,RMDF!AN353,RMDF!AU353,RMDF!BB353,RMDF!BI353,RMDF!BP353,RMDF!BW353,RMDF!CD353,RMDF!CK353,RMDF!CR353,RMDF!CY353,RMDF!DF353,RMDF!DM353,RMDF!DT353,RMDF!EA353,RMDF!EH353), RMDF!EO353=ROUND(RMDF!EO353,4))</f>
        <v>1</v>
      </c>
      <c r="EM353" s="317">
        <f>RMDF!EM353</f>
        <v>0</v>
      </c>
      <c r="EN353" s="318" t="str">
        <f>IF(EM353=0,"",_xlfn.XLOOKUP(EM353,StatePicklist!$1:$1,StatePicklist!$3:$3,"NA",0))</f>
        <v/>
      </c>
      <c r="EO353" s="297" t="str">
        <f ca="1">IF(RMDF!EN353="", "", IF(ISNUMBER(MATCH(RMDF!EN353, INDIRECT(EN353), 0)), "OK", "Invalid"))</f>
        <v/>
      </c>
      <c r="EP353" s="281"/>
      <c r="EQ353" s="281"/>
      <c r="ER353" s="281"/>
      <c r="ES353" s="281" t="b">
        <f>AND(RMDF!EV353&gt;=0, RMDF!EV353&lt;=1-SUM(RMDF!Z353,RMDF!AG353,RMDF!AN353,RMDF!AU353,RMDF!BB353,RMDF!BI353,RMDF!BP353,RMDF!BW353,RMDF!CD353,RMDF!CK353,RMDF!CR353,RMDF!CY353,RMDF!DF353,RMDF!DM353,RMDF!DT353,RMDF!EA353,RMDF!EH353,RMDF!EO353), RMDF!EV353=ROUND(RMDF!EV353,4))</f>
        <v>1</v>
      </c>
      <c r="ET353" s="317">
        <f>RMDF!ET353</f>
        <v>0</v>
      </c>
      <c r="EU353" s="318" t="str">
        <f>IF(ET353=0,"",_xlfn.XLOOKUP(ET353,StatePicklist!$1:$1,StatePicklist!$3:$3,"NA",0))</f>
        <v/>
      </c>
      <c r="EV353" s="297" t="str">
        <f ca="1">IF(RMDF!EU353="", "", IF(ISNUMBER(MATCH(RMDF!EU353, INDIRECT(EU353), 0)), "OK", "Invalid"))</f>
        <v/>
      </c>
      <c r="EW353" s="281"/>
      <c r="EX353" s="281"/>
      <c r="EY353" s="281"/>
      <c r="EZ353" s="281" t="b">
        <f>AND(RMDF!FC353&gt;=0, RMDF!FC353&lt;=1-SUM(RMDF!Z353,RMDF!AG353,RMDF!AN353,RMDF!AU353,RMDF!BB353,RMDF!BI353,RMDF!BP353,RMDF!BW353,RMDF!CD353,RMDF!CK353,RMDF!CR353,RMDF!CY353,RMDF!DF353,RMDF!DM353,RMDF!DT353,RMDF!EA353,RMDF!EH353,RMDF!EO353,RMDF!EV353), RMDF!FC353=ROUND(RMDF!FC353,4))</f>
        <v>1</v>
      </c>
      <c r="FA353" s="317">
        <f>RMDF!FA353</f>
        <v>0</v>
      </c>
      <c r="FB353" s="318" t="str">
        <f>IF(FA353=0,"",_xlfn.XLOOKUP(FA353,StatePicklist!$1:$1,StatePicklist!$3:$3,"NA",0))</f>
        <v/>
      </c>
      <c r="FC353" s="297" t="str">
        <f ca="1">IF(RMDF!FB353="", "", IF(ISNUMBER(MATCH(RMDF!FB353, INDIRECT(FB353), 0)), "OK", "Invalid"))</f>
        <v/>
      </c>
    </row>
    <row r="354" spans="1:159" s="205" customFormat="1" ht="39.9" customHeight="1" x14ac:dyDescent="0.25">
      <c r="A354" s="206"/>
      <c r="B354" s="196"/>
      <c r="C354" s="197"/>
      <c r="D354" s="198"/>
      <c r="E354" s="199"/>
      <c r="F354" s="200"/>
      <c r="G354" s="201"/>
      <c r="H354" s="292"/>
      <c r="I354" s="305">
        <f>RMDF!I354</f>
        <v>0</v>
      </c>
      <c r="J354" s="305" t="str">
        <f>IF(I354=ProductCode!$B$30,"PDReclPost",IF(OR(I354=ProductCode!$C$30,I354=ProductCode!$E$30,I354=ProductCode!$G$30),"PDPreCon",IF(OR(I354=ProductCode!$D$30,I354=ProductCode!$F$30),"PDNotReclPost","")))</f>
        <v/>
      </c>
      <c r="K354" s="305" t="str">
        <f t="shared" si="21"/>
        <v/>
      </c>
      <c r="L354" s="289"/>
      <c r="M354" s="305" t="str">
        <f t="shared" si="21"/>
        <v/>
      </c>
      <c r="N354" s="289" t="b">
        <f>AND(RMDF!N354&gt;=0, RMDF!N354&lt;=1-RMDF!L354, RMDF!N354=ROUND(RMDF!N354,4))</f>
        <v>1</v>
      </c>
      <c r="O354" s="286" t="str">
        <f>IF(P354="","",IF(I354="","",IF(LEFT(I354,13)="Reclaimed pos",RawMaterialCode!$E$569,RawMaterialCode!$E$568)))</f>
        <v>Reclaimed pre-consumer mixed fibers (RM0578)</v>
      </c>
      <c r="P354" s="295">
        <f t="shared" si="22"/>
        <v>1</v>
      </c>
      <c r="Q354" s="202"/>
      <c r="R354" s="203"/>
      <c r="S354" s="204" t="str">
        <f t="shared" si="23"/>
        <v/>
      </c>
      <c r="T354" s="281"/>
      <c r="U354" s="281"/>
      <c r="V354" s="281"/>
      <c r="W354" s="281"/>
      <c r="X354" s="317">
        <f>RMDF!X354</f>
        <v>0</v>
      </c>
      <c r="Y354" s="318" t="str">
        <f>IF(X354=0,"",_xlfn.XLOOKUP(X354,StatePicklist!$1:$1,StatePicklist!$3:$3,"NA",0))</f>
        <v/>
      </c>
      <c r="Z354" s="297" t="str">
        <f ca="1">IF(RMDF!Y354="", "", IF(ISNUMBER(MATCH(RMDF!Y354, INDIRECT(Y354), 0)), "OK", "Invalid"))</f>
        <v/>
      </c>
      <c r="AA354" s="281"/>
      <c r="AB354" s="281"/>
      <c r="AC354" s="281"/>
      <c r="AD354" s="281" t="b">
        <f>AND(RMDF!AG354&gt;=0, RMDF!AG354&lt;=1-RMDF!Z354, RMDF!AG354=ROUND(RMDF!AG354,4))</f>
        <v>1</v>
      </c>
      <c r="AE354" s="317">
        <f>RMDF!AE354</f>
        <v>0</v>
      </c>
      <c r="AF354" s="318" t="str">
        <f>IF(AE354=0,"",_xlfn.XLOOKUP(AE354,StatePicklist!$1:$1,StatePicklist!$3:$3,"NA",0))</f>
        <v/>
      </c>
      <c r="AG354" s="297" t="str">
        <f ca="1">IF(RMDF!AF354="", "", IF(ISNUMBER(MATCH(RMDF!AF354, INDIRECT(AF354), 0)), "OK", "Invalid"))</f>
        <v/>
      </c>
      <c r="AH354" s="281"/>
      <c r="AI354" s="281"/>
      <c r="AJ354" s="281"/>
      <c r="AK354" s="281" t="b">
        <f>AND(RMDF!AN354&gt;=0, RMDF!AN354&lt;=1-SUM(RMDF!Z354,RMDF!AG354), RMDF!AN354=ROUND(RMDF!AN354,4))</f>
        <v>1</v>
      </c>
      <c r="AL354" s="317">
        <f>RMDF!AL354</f>
        <v>0</v>
      </c>
      <c r="AM354" s="318" t="str">
        <f>IF(AL354=0,"",_xlfn.XLOOKUP(AL354,StatePicklist!$1:$1,StatePicklist!$3:$3,"NA",0))</f>
        <v/>
      </c>
      <c r="AN354" s="297" t="str">
        <f ca="1">IF(RMDF!AM354="", "", IF(ISNUMBER(MATCH(RMDF!AM354, INDIRECT(AM354), 0)), "OK", "Invalid"))</f>
        <v/>
      </c>
      <c r="AO354" s="281"/>
      <c r="AP354" s="281"/>
      <c r="AQ354" s="281"/>
      <c r="AR354" s="281" t="b">
        <f>AND(RMDF!AU354&gt;=0, RMDF!AU354&lt;=1-SUM(RMDF!Z354,RMDF!AG354,RMDF!AN354), RMDF!AU354=ROUND(RMDF!AU354,4))</f>
        <v>1</v>
      </c>
      <c r="AS354" s="317">
        <f>RMDF!AS354</f>
        <v>0</v>
      </c>
      <c r="AT354" s="318" t="str">
        <f>IF(AS354=0,"",_xlfn.XLOOKUP(AS354,StatePicklist!$1:$1,StatePicklist!$3:$3,"NA",0))</f>
        <v/>
      </c>
      <c r="AU354" s="297" t="str">
        <f ca="1">IF(RMDF!AT354="", "", IF(ISNUMBER(MATCH(RMDF!AT354, INDIRECT(AT354), 0)), "OK", "Invalid"))</f>
        <v/>
      </c>
      <c r="AV354" s="281"/>
      <c r="AW354" s="281"/>
      <c r="AX354" s="281"/>
      <c r="AY354" s="281" t="b">
        <f>AND(RMDF!BB354&gt;=0, RMDF!BB354&lt;=1-SUM(RMDF!Z354,RMDF!AG354,RMDF!AN354,RMDF!AU354), RMDF!BB354=ROUND(RMDF!BB354,4))</f>
        <v>1</v>
      </c>
      <c r="AZ354" s="317">
        <f>RMDF!AZ354</f>
        <v>0</v>
      </c>
      <c r="BA354" s="318" t="str">
        <f>IF(AZ354=0,"",_xlfn.XLOOKUP(AZ354,StatePicklist!$1:$1,StatePicklist!$3:$3,"NA",0))</f>
        <v/>
      </c>
      <c r="BB354" s="297" t="str">
        <f ca="1">IF(RMDF!BA354="", "", IF(ISNUMBER(MATCH(RMDF!BA354, INDIRECT(BA354), 0)), "OK", "Invalid"))</f>
        <v/>
      </c>
      <c r="BC354" s="281"/>
      <c r="BD354" s="281"/>
      <c r="BE354" s="281"/>
      <c r="BF354" s="281" t="b">
        <f>AND(RMDF!BI354&gt;=0, RMDF!BI354&lt;=1-SUM(RMDF!Z354,RMDF!AG354,RMDF!AN354,RMDF!AU354,RMDF!BB354), RMDF!BI354=ROUND(RMDF!BI354,4))</f>
        <v>1</v>
      </c>
      <c r="BG354" s="317">
        <f>RMDF!BG354</f>
        <v>0</v>
      </c>
      <c r="BH354" s="318" t="str">
        <f>IF(BG354=0,"",_xlfn.XLOOKUP(BG354,StatePicklist!$1:$1,StatePicklist!$3:$3,"NA",0))</f>
        <v/>
      </c>
      <c r="BI354" s="297" t="str">
        <f ca="1">IF(RMDF!BH354="", "", IF(ISNUMBER(MATCH(RMDF!BH354, INDIRECT(BH354), 0)), "OK", "Invalid"))</f>
        <v/>
      </c>
      <c r="BJ354" s="281"/>
      <c r="BK354" s="281"/>
      <c r="BL354" s="281"/>
      <c r="BM354" s="281" t="b">
        <f>AND(RMDF!BP354&gt;=0, RMDF!BP354&lt;=1-SUM(RMDF!Z354,RMDF!AG354,RMDF!AN354,RMDF!AU354,RMDF!BB354,RMDF!BI354), RMDF!BP354=ROUND(RMDF!BP354,4))</f>
        <v>1</v>
      </c>
      <c r="BN354" s="317">
        <f>RMDF!BN354</f>
        <v>0</v>
      </c>
      <c r="BO354" s="318" t="str">
        <f>IF(BN354=0,"",_xlfn.XLOOKUP(BN354,StatePicklist!$1:$1,StatePicklist!$3:$3,"NA",0))</f>
        <v/>
      </c>
      <c r="BP354" s="297" t="str">
        <f ca="1">IF(RMDF!BO354="", "", IF(ISNUMBER(MATCH(RMDF!BO354, INDIRECT(BO354), 0)), "OK", "Invalid"))</f>
        <v/>
      </c>
      <c r="BQ354" s="281"/>
      <c r="BR354" s="281"/>
      <c r="BS354" s="281"/>
      <c r="BT354" s="281" t="b">
        <f>AND(RMDF!BW354&gt;=0, RMDF!BW354&lt;=1-SUM(RMDF!Z354,RMDF!AG354,RMDF!AN354,RMDF!AU354,RMDF!BB354,RMDF!BI354,RMDF!BP354), RMDF!BW354=ROUND(RMDF!BW354,4))</f>
        <v>1</v>
      </c>
      <c r="BU354" s="317">
        <f>RMDF!BU354</f>
        <v>0</v>
      </c>
      <c r="BV354" s="318" t="str">
        <f>IF(BU354=0,"",_xlfn.XLOOKUP(BU354,StatePicklist!$1:$1,StatePicklist!$3:$3,"NA",0))</f>
        <v/>
      </c>
      <c r="BW354" s="297" t="str">
        <f ca="1">IF(RMDF!BV354="", "", IF(ISNUMBER(MATCH(RMDF!BV354, INDIRECT(BV354), 0)), "OK", "Invalid"))</f>
        <v/>
      </c>
      <c r="BX354" s="281"/>
      <c r="BY354" s="281"/>
      <c r="BZ354" s="281"/>
      <c r="CA354" s="281" t="b">
        <f>AND(RMDF!CD354&gt;=0, RMDF!CD354&lt;=1-SUM(RMDF!Z354,RMDF!AG354,RMDF!AN354,RMDF!AU354,RMDF!BB354,RMDF!BI354,RMDF!BP354,RMDF!BW354), RMDF!CD354=ROUND(RMDF!CD354,4))</f>
        <v>1</v>
      </c>
      <c r="CB354" s="317">
        <f>RMDF!CB354</f>
        <v>0</v>
      </c>
      <c r="CC354" s="318" t="str">
        <f>IF(CB354=0,"",_xlfn.XLOOKUP(CB354,StatePicklist!$1:$1,StatePicklist!$3:$3,"NA",0))</f>
        <v/>
      </c>
      <c r="CD354" s="297" t="str">
        <f ca="1">IF(RMDF!CC354="", "", IF(ISNUMBER(MATCH(RMDF!CC354, INDIRECT(CC354), 0)), "OK", "Invalid"))</f>
        <v/>
      </c>
      <c r="CE354" s="281"/>
      <c r="CF354" s="281"/>
      <c r="CG354" s="281"/>
      <c r="CH354" s="281" t="b">
        <f>AND(RMDF!CK354&gt;=0, RMDF!CK354&lt;=1-SUM(RMDF!Z354,RMDF!AG354,RMDF!AN354,RMDF!AU354,RMDF!BB354,RMDF!BI354,RMDF!BP354,RMDF!BW354,RMDF!CD354), RMDF!CK354=ROUND(RMDF!CK354,4))</f>
        <v>1</v>
      </c>
      <c r="CI354" s="317">
        <f>RMDF!CI354</f>
        <v>0</v>
      </c>
      <c r="CJ354" s="318" t="str">
        <f>IF(CI354=0,"",_xlfn.XLOOKUP(CI354,StatePicklist!$1:$1,StatePicklist!$3:$3,"NA",0))</f>
        <v/>
      </c>
      <c r="CK354" s="297" t="str">
        <f ca="1">IF(RMDF!CJ354="", "", IF(ISNUMBER(MATCH(RMDF!CJ354, INDIRECT(CJ354), 0)), "OK", "Invalid"))</f>
        <v/>
      </c>
      <c r="CL354" s="281"/>
      <c r="CM354" s="281"/>
      <c r="CN354" s="281"/>
      <c r="CO354" s="281" t="b">
        <f>AND(RMDF!CR354&gt;=0, RMDF!CR354&lt;=1-SUM(RMDF!Z354,RMDF!AG354,RMDF!AN354,RMDF!AU354,RMDF!BB354,RMDF!BI354,RMDF!BP354,RMDF!BW354,RMDF!CD354,RMDF!CK354), RMDF!CR354=ROUND(RMDF!CR354,4))</f>
        <v>1</v>
      </c>
      <c r="CP354" s="317">
        <f>RMDF!CP354</f>
        <v>0</v>
      </c>
      <c r="CQ354" s="318" t="str">
        <f>IF(CP354=0,"",_xlfn.XLOOKUP(CP354,StatePicklist!$1:$1,StatePicklist!$3:$3,"NA",0))</f>
        <v/>
      </c>
      <c r="CR354" s="297" t="str">
        <f ca="1">IF(RMDF!CQ354="", "", IF(ISNUMBER(MATCH(RMDF!CQ354, INDIRECT(CQ354), 0)), "OK", "Invalid"))</f>
        <v/>
      </c>
      <c r="CS354" s="281"/>
      <c r="CT354" s="281"/>
      <c r="CU354" s="281"/>
      <c r="CV354" s="281" t="b">
        <f>AND(RMDF!CY354&gt;=0, RMDF!CY354&lt;=1-SUM(RMDF!Z354,RMDF!AG354,RMDF!AN354,RMDF!AU354,RMDF!BB354,RMDF!BI354,RMDF!BP354,RMDF!BW354,RMDF!CD354,RMDF!CK354,RMDF!CR354), RMDF!CY354=ROUND(RMDF!CY354,4))</f>
        <v>1</v>
      </c>
      <c r="CW354" s="317">
        <f>RMDF!CW354</f>
        <v>0</v>
      </c>
      <c r="CX354" s="318" t="str">
        <f>IF(CW354=0,"",_xlfn.XLOOKUP(CW354,StatePicklist!$1:$1,StatePicklist!$3:$3,"NA",0))</f>
        <v/>
      </c>
      <c r="CY354" s="297" t="str">
        <f ca="1">IF(RMDF!CX354="", "", IF(ISNUMBER(MATCH(RMDF!CX354, INDIRECT(CX354), 0)), "OK", "Invalid"))</f>
        <v/>
      </c>
      <c r="CZ354" s="281"/>
      <c r="DA354" s="281"/>
      <c r="DB354" s="281"/>
      <c r="DC354" s="281" t="b">
        <f>AND(RMDF!DF354&gt;=0, RMDF!DF354&lt;=1-SUM(RMDF!Z354,RMDF!AG354,RMDF!AN354,RMDF!AU354,RMDF!BB354,RMDF!BI354,RMDF!BP354,RMDF!BW354,RMDF!CD354,RMDF!CK354,RMDF!CR354,RMDF!CY354), RMDF!DF354=ROUND(RMDF!DF354,4))</f>
        <v>1</v>
      </c>
      <c r="DD354" s="317">
        <f>RMDF!DD354</f>
        <v>0</v>
      </c>
      <c r="DE354" s="318" t="str">
        <f>IF(DD354=0,"",_xlfn.XLOOKUP(DD354,StatePicklist!$1:$1,StatePicklist!$3:$3,"NA",0))</f>
        <v/>
      </c>
      <c r="DF354" s="297" t="str">
        <f ca="1">IF(RMDF!DE354="", "", IF(ISNUMBER(MATCH(RMDF!DE354, INDIRECT(DE354), 0)), "OK", "Invalid"))</f>
        <v/>
      </c>
      <c r="DG354" s="281"/>
      <c r="DH354" s="281"/>
      <c r="DI354" s="281"/>
      <c r="DJ354" s="281" t="b">
        <f>AND(RMDF!DM354&gt;=0, RMDF!DM354&lt;=1-SUM(RMDF!Z354,RMDF!AG354,RMDF!AN354,RMDF!AU354,RMDF!BB354,RMDF!BI354,RMDF!BP354,RMDF!BW354,RMDF!CD354,RMDF!CK354,RMDF!CR354,RMDF!CY354,RMDF!DF354), RMDF!DM354=ROUND(RMDF!DM354,4))</f>
        <v>1</v>
      </c>
      <c r="DK354" s="317">
        <f>RMDF!DK354</f>
        <v>0</v>
      </c>
      <c r="DL354" s="318" t="str">
        <f>IF(DK354=0,"",_xlfn.XLOOKUP(DK354,StatePicklist!$1:$1,StatePicklist!$3:$3,"NA",0))</f>
        <v/>
      </c>
      <c r="DM354" s="297" t="str">
        <f ca="1">IF(RMDF!DL354="", "", IF(ISNUMBER(MATCH(RMDF!DL354, INDIRECT(DL354), 0)), "OK", "Invalid"))</f>
        <v/>
      </c>
      <c r="DN354" s="281"/>
      <c r="DO354" s="281"/>
      <c r="DP354" s="281"/>
      <c r="DQ354" s="281" t="b">
        <f>AND(RMDF!DT354&gt;=0, RMDF!DT354&lt;=1-SUM(RMDF!Z354,RMDF!AG354,RMDF!AN354,RMDF!AU354,RMDF!BB354,RMDF!BI354,RMDF!BP354,RMDF!BW354,RMDF!CD354,RMDF!CK354,RMDF!CR354,RMDF!CY354,RMDF!DF354,RMDF!DM354), RMDF!DT354=ROUND(RMDF!DT354,4))</f>
        <v>1</v>
      </c>
      <c r="DR354" s="317">
        <f>RMDF!DR354</f>
        <v>0</v>
      </c>
      <c r="DS354" s="318" t="str">
        <f>IF(DR354=0,"",_xlfn.XLOOKUP(DR354,StatePicklist!$1:$1,StatePicklist!$3:$3,"NA",0))</f>
        <v/>
      </c>
      <c r="DT354" s="297" t="str">
        <f ca="1">IF(RMDF!DS354="", "", IF(ISNUMBER(MATCH(RMDF!DS354, INDIRECT(DS354), 0)), "OK", "Invalid"))</f>
        <v/>
      </c>
      <c r="DU354" s="281"/>
      <c r="DV354" s="281"/>
      <c r="DW354" s="281"/>
      <c r="DX354" s="281" t="b">
        <f>AND(RMDF!EA354&gt;=0, RMDF!EA354&lt;=1-SUM(RMDF!Z354,RMDF!AG354,RMDF!AN354,RMDF!AU354,RMDF!BB354,RMDF!BI354,RMDF!BP354,RMDF!BW354,RMDF!CD354,RMDF!CK354,RMDF!CR354,RMDF!CY354,RMDF!DF354,RMDF!DM354,RMDF!DT354), RMDF!EA354=ROUND(RMDF!EA354,4))</f>
        <v>1</v>
      </c>
      <c r="DY354" s="317">
        <f>RMDF!DY354</f>
        <v>0</v>
      </c>
      <c r="DZ354" s="318" t="str">
        <f>IF(DY354=0,"",_xlfn.XLOOKUP(DY354,StatePicklist!$1:$1,StatePicklist!$3:$3,"NA",0))</f>
        <v/>
      </c>
      <c r="EA354" s="297" t="str">
        <f ca="1">IF(RMDF!DZ354="", "", IF(ISNUMBER(MATCH(RMDF!DZ354, INDIRECT(DZ354), 0)), "OK", "Invalid"))</f>
        <v/>
      </c>
      <c r="EB354" s="281"/>
      <c r="EC354" s="281"/>
      <c r="ED354" s="281"/>
      <c r="EE354" s="281" t="b">
        <f>AND(RMDF!EH354&gt;=0, RMDF!EH354&lt;=1-SUM(RMDF!Z354,RMDF!AG354,RMDF!AN354,RMDF!AU354,RMDF!BB354,RMDF!BI354,RMDF!BP354,RMDF!BW354,RMDF!CD354,RMDF!CK354,RMDF!CR354,RMDF!CY354,RMDF!DF354,RMDF!DM354,RMDF!DT354,RMDF!EA354), RMDF!EH354=ROUND(RMDF!EH354,4))</f>
        <v>1</v>
      </c>
      <c r="EF354" s="317">
        <f>RMDF!EF354</f>
        <v>0</v>
      </c>
      <c r="EG354" s="318" t="str">
        <f>IF(EF354=0,"",_xlfn.XLOOKUP(EF354,StatePicklist!$1:$1,StatePicklist!$3:$3,"NA",0))</f>
        <v/>
      </c>
      <c r="EH354" s="297" t="str">
        <f ca="1">IF(RMDF!EG354="", "", IF(ISNUMBER(MATCH(RMDF!EG354, INDIRECT(EG354), 0)), "OK", "Invalid"))</f>
        <v/>
      </c>
      <c r="EI354" s="281"/>
      <c r="EJ354" s="281"/>
      <c r="EK354" s="281"/>
      <c r="EL354" s="281" t="b">
        <f>AND(RMDF!EO354&gt;=0, RMDF!EO354&lt;=1-SUM(RMDF!Z354,RMDF!AG354,RMDF!AN354,RMDF!AU354,RMDF!BB354,RMDF!BI354,RMDF!BP354,RMDF!BW354,RMDF!CD354,RMDF!CK354,RMDF!CR354,RMDF!CY354,RMDF!DF354,RMDF!DM354,RMDF!DT354,RMDF!EA354,RMDF!EH354), RMDF!EO354=ROUND(RMDF!EO354,4))</f>
        <v>1</v>
      </c>
      <c r="EM354" s="317">
        <f>RMDF!EM354</f>
        <v>0</v>
      </c>
      <c r="EN354" s="318" t="str">
        <f>IF(EM354=0,"",_xlfn.XLOOKUP(EM354,StatePicklist!$1:$1,StatePicklist!$3:$3,"NA",0))</f>
        <v/>
      </c>
      <c r="EO354" s="297" t="str">
        <f ca="1">IF(RMDF!EN354="", "", IF(ISNUMBER(MATCH(RMDF!EN354, INDIRECT(EN354), 0)), "OK", "Invalid"))</f>
        <v/>
      </c>
      <c r="EP354" s="281"/>
      <c r="EQ354" s="281"/>
      <c r="ER354" s="281"/>
      <c r="ES354" s="281" t="b">
        <f>AND(RMDF!EV354&gt;=0, RMDF!EV354&lt;=1-SUM(RMDF!Z354,RMDF!AG354,RMDF!AN354,RMDF!AU354,RMDF!BB354,RMDF!BI354,RMDF!BP354,RMDF!BW354,RMDF!CD354,RMDF!CK354,RMDF!CR354,RMDF!CY354,RMDF!DF354,RMDF!DM354,RMDF!DT354,RMDF!EA354,RMDF!EH354,RMDF!EO354), RMDF!EV354=ROUND(RMDF!EV354,4))</f>
        <v>1</v>
      </c>
      <c r="ET354" s="317">
        <f>RMDF!ET354</f>
        <v>0</v>
      </c>
      <c r="EU354" s="318" t="str">
        <f>IF(ET354=0,"",_xlfn.XLOOKUP(ET354,StatePicklist!$1:$1,StatePicklist!$3:$3,"NA",0))</f>
        <v/>
      </c>
      <c r="EV354" s="297" t="str">
        <f ca="1">IF(RMDF!EU354="", "", IF(ISNUMBER(MATCH(RMDF!EU354, INDIRECT(EU354), 0)), "OK", "Invalid"))</f>
        <v/>
      </c>
      <c r="EW354" s="281"/>
      <c r="EX354" s="281"/>
      <c r="EY354" s="281"/>
      <c r="EZ354" s="281" t="b">
        <f>AND(RMDF!FC354&gt;=0, RMDF!FC354&lt;=1-SUM(RMDF!Z354,RMDF!AG354,RMDF!AN354,RMDF!AU354,RMDF!BB354,RMDF!BI354,RMDF!BP354,RMDF!BW354,RMDF!CD354,RMDF!CK354,RMDF!CR354,RMDF!CY354,RMDF!DF354,RMDF!DM354,RMDF!DT354,RMDF!EA354,RMDF!EH354,RMDF!EO354,RMDF!EV354), RMDF!FC354=ROUND(RMDF!FC354,4))</f>
        <v>1</v>
      </c>
      <c r="FA354" s="317">
        <f>RMDF!FA354</f>
        <v>0</v>
      </c>
      <c r="FB354" s="318" t="str">
        <f>IF(FA354=0,"",_xlfn.XLOOKUP(FA354,StatePicklist!$1:$1,StatePicklist!$3:$3,"NA",0))</f>
        <v/>
      </c>
      <c r="FC354" s="297" t="str">
        <f ca="1">IF(RMDF!FB354="", "", IF(ISNUMBER(MATCH(RMDF!FB354, INDIRECT(FB354), 0)), "OK", "Invalid"))</f>
        <v/>
      </c>
    </row>
    <row r="355" spans="1:159" s="205" customFormat="1" ht="39.9" customHeight="1" x14ac:dyDescent="0.25">
      <c r="A355" s="206"/>
      <c r="B355" s="196"/>
      <c r="C355" s="197"/>
      <c r="D355" s="198"/>
      <c r="E355" s="199"/>
      <c r="F355" s="200"/>
      <c r="G355" s="201"/>
      <c r="H355" s="292"/>
      <c r="I355" s="305">
        <f>RMDF!I355</f>
        <v>0</v>
      </c>
      <c r="J355" s="305" t="str">
        <f>IF(I355=ProductCode!$B$30,"PDReclPost",IF(OR(I355=ProductCode!$C$30,I355=ProductCode!$E$30,I355=ProductCode!$G$30),"PDPreCon",IF(OR(I355=ProductCode!$D$30,I355=ProductCode!$F$30),"PDNotReclPost","")))</f>
        <v/>
      </c>
      <c r="K355" s="305" t="str">
        <f t="shared" si="21"/>
        <v/>
      </c>
      <c r="L355" s="289"/>
      <c r="M355" s="305" t="str">
        <f t="shared" si="21"/>
        <v/>
      </c>
      <c r="N355" s="289" t="b">
        <f>AND(RMDF!N355&gt;=0, RMDF!N355&lt;=1-RMDF!L355, RMDF!N355=ROUND(RMDF!N355,4))</f>
        <v>1</v>
      </c>
      <c r="O355" s="286" t="str">
        <f>IF(P355="","",IF(I355="","",IF(LEFT(I355,13)="Reclaimed pos",RawMaterialCode!$E$569,RawMaterialCode!$E$568)))</f>
        <v>Reclaimed pre-consumer mixed fibers (RM0578)</v>
      </c>
      <c r="P355" s="295">
        <f t="shared" si="22"/>
        <v>1</v>
      </c>
      <c r="Q355" s="202"/>
      <c r="R355" s="203"/>
      <c r="S355" s="204" t="str">
        <f t="shared" si="23"/>
        <v/>
      </c>
      <c r="T355" s="281"/>
      <c r="U355" s="281"/>
      <c r="V355" s="281"/>
      <c r="W355" s="281"/>
      <c r="X355" s="317">
        <f>RMDF!X355</f>
        <v>0</v>
      </c>
      <c r="Y355" s="318" t="str">
        <f>IF(X355=0,"",_xlfn.XLOOKUP(X355,StatePicklist!$1:$1,StatePicklist!$3:$3,"NA",0))</f>
        <v/>
      </c>
      <c r="Z355" s="297" t="str">
        <f ca="1">IF(RMDF!Y355="", "", IF(ISNUMBER(MATCH(RMDF!Y355, INDIRECT(Y355), 0)), "OK", "Invalid"))</f>
        <v/>
      </c>
      <c r="AA355" s="281"/>
      <c r="AB355" s="281"/>
      <c r="AC355" s="281"/>
      <c r="AD355" s="281" t="b">
        <f>AND(RMDF!AG355&gt;=0, RMDF!AG355&lt;=1-RMDF!Z355, RMDF!AG355=ROUND(RMDF!AG355,4))</f>
        <v>1</v>
      </c>
      <c r="AE355" s="317">
        <f>RMDF!AE355</f>
        <v>0</v>
      </c>
      <c r="AF355" s="318" t="str">
        <f>IF(AE355=0,"",_xlfn.XLOOKUP(AE355,StatePicklist!$1:$1,StatePicklist!$3:$3,"NA",0))</f>
        <v/>
      </c>
      <c r="AG355" s="297" t="str">
        <f ca="1">IF(RMDF!AF355="", "", IF(ISNUMBER(MATCH(RMDF!AF355, INDIRECT(AF355), 0)), "OK", "Invalid"))</f>
        <v/>
      </c>
      <c r="AH355" s="281"/>
      <c r="AI355" s="281"/>
      <c r="AJ355" s="281"/>
      <c r="AK355" s="281" t="b">
        <f>AND(RMDF!AN355&gt;=0, RMDF!AN355&lt;=1-SUM(RMDF!Z355,RMDF!AG355), RMDF!AN355=ROUND(RMDF!AN355,4))</f>
        <v>1</v>
      </c>
      <c r="AL355" s="317">
        <f>RMDF!AL355</f>
        <v>0</v>
      </c>
      <c r="AM355" s="318" t="str">
        <f>IF(AL355=0,"",_xlfn.XLOOKUP(AL355,StatePicklist!$1:$1,StatePicklist!$3:$3,"NA",0))</f>
        <v/>
      </c>
      <c r="AN355" s="297" t="str">
        <f ca="1">IF(RMDF!AM355="", "", IF(ISNUMBER(MATCH(RMDF!AM355, INDIRECT(AM355), 0)), "OK", "Invalid"))</f>
        <v/>
      </c>
      <c r="AO355" s="281"/>
      <c r="AP355" s="281"/>
      <c r="AQ355" s="281"/>
      <c r="AR355" s="281" t="b">
        <f>AND(RMDF!AU355&gt;=0, RMDF!AU355&lt;=1-SUM(RMDF!Z355,RMDF!AG355,RMDF!AN355), RMDF!AU355=ROUND(RMDF!AU355,4))</f>
        <v>1</v>
      </c>
      <c r="AS355" s="317">
        <f>RMDF!AS355</f>
        <v>0</v>
      </c>
      <c r="AT355" s="318" t="str">
        <f>IF(AS355=0,"",_xlfn.XLOOKUP(AS355,StatePicklist!$1:$1,StatePicklist!$3:$3,"NA",0))</f>
        <v/>
      </c>
      <c r="AU355" s="297" t="str">
        <f ca="1">IF(RMDF!AT355="", "", IF(ISNUMBER(MATCH(RMDF!AT355, INDIRECT(AT355), 0)), "OK", "Invalid"))</f>
        <v/>
      </c>
      <c r="AV355" s="281"/>
      <c r="AW355" s="281"/>
      <c r="AX355" s="281"/>
      <c r="AY355" s="281" t="b">
        <f>AND(RMDF!BB355&gt;=0, RMDF!BB355&lt;=1-SUM(RMDF!Z355,RMDF!AG355,RMDF!AN355,RMDF!AU355), RMDF!BB355=ROUND(RMDF!BB355,4))</f>
        <v>1</v>
      </c>
      <c r="AZ355" s="317">
        <f>RMDF!AZ355</f>
        <v>0</v>
      </c>
      <c r="BA355" s="318" t="str">
        <f>IF(AZ355=0,"",_xlfn.XLOOKUP(AZ355,StatePicklist!$1:$1,StatePicklist!$3:$3,"NA",0))</f>
        <v/>
      </c>
      <c r="BB355" s="297" t="str">
        <f ca="1">IF(RMDF!BA355="", "", IF(ISNUMBER(MATCH(RMDF!BA355, INDIRECT(BA355), 0)), "OK", "Invalid"))</f>
        <v/>
      </c>
      <c r="BC355" s="281"/>
      <c r="BD355" s="281"/>
      <c r="BE355" s="281"/>
      <c r="BF355" s="281" t="b">
        <f>AND(RMDF!BI355&gt;=0, RMDF!BI355&lt;=1-SUM(RMDF!Z355,RMDF!AG355,RMDF!AN355,RMDF!AU355,RMDF!BB355), RMDF!BI355=ROUND(RMDF!BI355,4))</f>
        <v>1</v>
      </c>
      <c r="BG355" s="317">
        <f>RMDF!BG355</f>
        <v>0</v>
      </c>
      <c r="BH355" s="318" t="str">
        <f>IF(BG355=0,"",_xlfn.XLOOKUP(BG355,StatePicklist!$1:$1,StatePicklist!$3:$3,"NA",0))</f>
        <v/>
      </c>
      <c r="BI355" s="297" t="str">
        <f ca="1">IF(RMDF!BH355="", "", IF(ISNUMBER(MATCH(RMDF!BH355, INDIRECT(BH355), 0)), "OK", "Invalid"))</f>
        <v/>
      </c>
      <c r="BJ355" s="281"/>
      <c r="BK355" s="281"/>
      <c r="BL355" s="281"/>
      <c r="BM355" s="281" t="b">
        <f>AND(RMDF!BP355&gt;=0, RMDF!BP355&lt;=1-SUM(RMDF!Z355,RMDF!AG355,RMDF!AN355,RMDF!AU355,RMDF!BB355,RMDF!BI355), RMDF!BP355=ROUND(RMDF!BP355,4))</f>
        <v>1</v>
      </c>
      <c r="BN355" s="317">
        <f>RMDF!BN355</f>
        <v>0</v>
      </c>
      <c r="BO355" s="318" t="str">
        <f>IF(BN355=0,"",_xlfn.XLOOKUP(BN355,StatePicklist!$1:$1,StatePicklist!$3:$3,"NA",0))</f>
        <v/>
      </c>
      <c r="BP355" s="297" t="str">
        <f ca="1">IF(RMDF!BO355="", "", IF(ISNUMBER(MATCH(RMDF!BO355, INDIRECT(BO355), 0)), "OK", "Invalid"))</f>
        <v/>
      </c>
      <c r="BQ355" s="281"/>
      <c r="BR355" s="281"/>
      <c r="BS355" s="281"/>
      <c r="BT355" s="281" t="b">
        <f>AND(RMDF!BW355&gt;=0, RMDF!BW355&lt;=1-SUM(RMDF!Z355,RMDF!AG355,RMDF!AN355,RMDF!AU355,RMDF!BB355,RMDF!BI355,RMDF!BP355), RMDF!BW355=ROUND(RMDF!BW355,4))</f>
        <v>1</v>
      </c>
      <c r="BU355" s="317">
        <f>RMDF!BU355</f>
        <v>0</v>
      </c>
      <c r="BV355" s="318" t="str">
        <f>IF(BU355=0,"",_xlfn.XLOOKUP(BU355,StatePicklist!$1:$1,StatePicklist!$3:$3,"NA",0))</f>
        <v/>
      </c>
      <c r="BW355" s="297" t="str">
        <f ca="1">IF(RMDF!BV355="", "", IF(ISNUMBER(MATCH(RMDF!BV355, INDIRECT(BV355), 0)), "OK", "Invalid"))</f>
        <v/>
      </c>
      <c r="BX355" s="281"/>
      <c r="BY355" s="281"/>
      <c r="BZ355" s="281"/>
      <c r="CA355" s="281" t="b">
        <f>AND(RMDF!CD355&gt;=0, RMDF!CD355&lt;=1-SUM(RMDF!Z355,RMDF!AG355,RMDF!AN355,RMDF!AU355,RMDF!BB355,RMDF!BI355,RMDF!BP355,RMDF!BW355), RMDF!CD355=ROUND(RMDF!CD355,4))</f>
        <v>1</v>
      </c>
      <c r="CB355" s="317">
        <f>RMDF!CB355</f>
        <v>0</v>
      </c>
      <c r="CC355" s="318" t="str">
        <f>IF(CB355=0,"",_xlfn.XLOOKUP(CB355,StatePicklist!$1:$1,StatePicklist!$3:$3,"NA",0))</f>
        <v/>
      </c>
      <c r="CD355" s="297" t="str">
        <f ca="1">IF(RMDF!CC355="", "", IF(ISNUMBER(MATCH(RMDF!CC355, INDIRECT(CC355), 0)), "OK", "Invalid"))</f>
        <v/>
      </c>
      <c r="CE355" s="281"/>
      <c r="CF355" s="281"/>
      <c r="CG355" s="281"/>
      <c r="CH355" s="281" t="b">
        <f>AND(RMDF!CK355&gt;=0, RMDF!CK355&lt;=1-SUM(RMDF!Z355,RMDF!AG355,RMDF!AN355,RMDF!AU355,RMDF!BB355,RMDF!BI355,RMDF!BP355,RMDF!BW355,RMDF!CD355), RMDF!CK355=ROUND(RMDF!CK355,4))</f>
        <v>1</v>
      </c>
      <c r="CI355" s="317">
        <f>RMDF!CI355</f>
        <v>0</v>
      </c>
      <c r="CJ355" s="318" t="str">
        <f>IF(CI355=0,"",_xlfn.XLOOKUP(CI355,StatePicklist!$1:$1,StatePicklist!$3:$3,"NA",0))</f>
        <v/>
      </c>
      <c r="CK355" s="297" t="str">
        <f ca="1">IF(RMDF!CJ355="", "", IF(ISNUMBER(MATCH(RMDF!CJ355, INDIRECT(CJ355), 0)), "OK", "Invalid"))</f>
        <v/>
      </c>
      <c r="CL355" s="281"/>
      <c r="CM355" s="281"/>
      <c r="CN355" s="281"/>
      <c r="CO355" s="281" t="b">
        <f>AND(RMDF!CR355&gt;=0, RMDF!CR355&lt;=1-SUM(RMDF!Z355,RMDF!AG355,RMDF!AN355,RMDF!AU355,RMDF!BB355,RMDF!BI355,RMDF!BP355,RMDF!BW355,RMDF!CD355,RMDF!CK355), RMDF!CR355=ROUND(RMDF!CR355,4))</f>
        <v>1</v>
      </c>
      <c r="CP355" s="317">
        <f>RMDF!CP355</f>
        <v>0</v>
      </c>
      <c r="CQ355" s="318" t="str">
        <f>IF(CP355=0,"",_xlfn.XLOOKUP(CP355,StatePicklist!$1:$1,StatePicklist!$3:$3,"NA",0))</f>
        <v/>
      </c>
      <c r="CR355" s="297" t="str">
        <f ca="1">IF(RMDF!CQ355="", "", IF(ISNUMBER(MATCH(RMDF!CQ355, INDIRECT(CQ355), 0)), "OK", "Invalid"))</f>
        <v/>
      </c>
      <c r="CS355" s="281"/>
      <c r="CT355" s="281"/>
      <c r="CU355" s="281"/>
      <c r="CV355" s="281" t="b">
        <f>AND(RMDF!CY355&gt;=0, RMDF!CY355&lt;=1-SUM(RMDF!Z355,RMDF!AG355,RMDF!AN355,RMDF!AU355,RMDF!BB355,RMDF!BI355,RMDF!BP355,RMDF!BW355,RMDF!CD355,RMDF!CK355,RMDF!CR355), RMDF!CY355=ROUND(RMDF!CY355,4))</f>
        <v>1</v>
      </c>
      <c r="CW355" s="317">
        <f>RMDF!CW355</f>
        <v>0</v>
      </c>
      <c r="CX355" s="318" t="str">
        <f>IF(CW355=0,"",_xlfn.XLOOKUP(CW355,StatePicklist!$1:$1,StatePicklist!$3:$3,"NA",0))</f>
        <v/>
      </c>
      <c r="CY355" s="297" t="str">
        <f ca="1">IF(RMDF!CX355="", "", IF(ISNUMBER(MATCH(RMDF!CX355, INDIRECT(CX355), 0)), "OK", "Invalid"))</f>
        <v/>
      </c>
      <c r="CZ355" s="281"/>
      <c r="DA355" s="281"/>
      <c r="DB355" s="281"/>
      <c r="DC355" s="281" t="b">
        <f>AND(RMDF!DF355&gt;=0, RMDF!DF355&lt;=1-SUM(RMDF!Z355,RMDF!AG355,RMDF!AN355,RMDF!AU355,RMDF!BB355,RMDF!BI355,RMDF!BP355,RMDF!BW355,RMDF!CD355,RMDF!CK355,RMDF!CR355,RMDF!CY355), RMDF!DF355=ROUND(RMDF!DF355,4))</f>
        <v>1</v>
      </c>
      <c r="DD355" s="317">
        <f>RMDF!DD355</f>
        <v>0</v>
      </c>
      <c r="DE355" s="318" t="str">
        <f>IF(DD355=0,"",_xlfn.XLOOKUP(DD355,StatePicklist!$1:$1,StatePicklist!$3:$3,"NA",0))</f>
        <v/>
      </c>
      <c r="DF355" s="297" t="str">
        <f ca="1">IF(RMDF!DE355="", "", IF(ISNUMBER(MATCH(RMDF!DE355, INDIRECT(DE355), 0)), "OK", "Invalid"))</f>
        <v/>
      </c>
      <c r="DG355" s="281"/>
      <c r="DH355" s="281"/>
      <c r="DI355" s="281"/>
      <c r="DJ355" s="281" t="b">
        <f>AND(RMDF!DM355&gt;=0, RMDF!DM355&lt;=1-SUM(RMDF!Z355,RMDF!AG355,RMDF!AN355,RMDF!AU355,RMDF!BB355,RMDF!BI355,RMDF!BP355,RMDF!BW355,RMDF!CD355,RMDF!CK355,RMDF!CR355,RMDF!CY355,RMDF!DF355), RMDF!DM355=ROUND(RMDF!DM355,4))</f>
        <v>1</v>
      </c>
      <c r="DK355" s="317">
        <f>RMDF!DK355</f>
        <v>0</v>
      </c>
      <c r="DL355" s="318" t="str">
        <f>IF(DK355=0,"",_xlfn.XLOOKUP(DK355,StatePicklist!$1:$1,StatePicklist!$3:$3,"NA",0))</f>
        <v/>
      </c>
      <c r="DM355" s="297" t="str">
        <f ca="1">IF(RMDF!DL355="", "", IF(ISNUMBER(MATCH(RMDF!DL355, INDIRECT(DL355), 0)), "OK", "Invalid"))</f>
        <v/>
      </c>
      <c r="DN355" s="281"/>
      <c r="DO355" s="281"/>
      <c r="DP355" s="281"/>
      <c r="DQ355" s="281" t="b">
        <f>AND(RMDF!DT355&gt;=0, RMDF!DT355&lt;=1-SUM(RMDF!Z355,RMDF!AG355,RMDF!AN355,RMDF!AU355,RMDF!BB355,RMDF!BI355,RMDF!BP355,RMDF!BW355,RMDF!CD355,RMDF!CK355,RMDF!CR355,RMDF!CY355,RMDF!DF355,RMDF!DM355), RMDF!DT355=ROUND(RMDF!DT355,4))</f>
        <v>1</v>
      </c>
      <c r="DR355" s="317">
        <f>RMDF!DR355</f>
        <v>0</v>
      </c>
      <c r="DS355" s="318" t="str">
        <f>IF(DR355=0,"",_xlfn.XLOOKUP(DR355,StatePicklist!$1:$1,StatePicklist!$3:$3,"NA",0))</f>
        <v/>
      </c>
      <c r="DT355" s="297" t="str">
        <f ca="1">IF(RMDF!DS355="", "", IF(ISNUMBER(MATCH(RMDF!DS355, INDIRECT(DS355), 0)), "OK", "Invalid"))</f>
        <v/>
      </c>
      <c r="DU355" s="281"/>
      <c r="DV355" s="281"/>
      <c r="DW355" s="281"/>
      <c r="DX355" s="281" t="b">
        <f>AND(RMDF!EA355&gt;=0, RMDF!EA355&lt;=1-SUM(RMDF!Z355,RMDF!AG355,RMDF!AN355,RMDF!AU355,RMDF!BB355,RMDF!BI355,RMDF!BP355,RMDF!BW355,RMDF!CD355,RMDF!CK355,RMDF!CR355,RMDF!CY355,RMDF!DF355,RMDF!DM355,RMDF!DT355), RMDF!EA355=ROUND(RMDF!EA355,4))</f>
        <v>1</v>
      </c>
      <c r="DY355" s="317">
        <f>RMDF!DY355</f>
        <v>0</v>
      </c>
      <c r="DZ355" s="318" t="str">
        <f>IF(DY355=0,"",_xlfn.XLOOKUP(DY355,StatePicklist!$1:$1,StatePicklist!$3:$3,"NA",0))</f>
        <v/>
      </c>
      <c r="EA355" s="297" t="str">
        <f ca="1">IF(RMDF!DZ355="", "", IF(ISNUMBER(MATCH(RMDF!DZ355, INDIRECT(DZ355), 0)), "OK", "Invalid"))</f>
        <v/>
      </c>
      <c r="EB355" s="281"/>
      <c r="EC355" s="281"/>
      <c r="ED355" s="281"/>
      <c r="EE355" s="281" t="b">
        <f>AND(RMDF!EH355&gt;=0, RMDF!EH355&lt;=1-SUM(RMDF!Z355,RMDF!AG355,RMDF!AN355,RMDF!AU355,RMDF!BB355,RMDF!BI355,RMDF!BP355,RMDF!BW355,RMDF!CD355,RMDF!CK355,RMDF!CR355,RMDF!CY355,RMDF!DF355,RMDF!DM355,RMDF!DT355,RMDF!EA355), RMDF!EH355=ROUND(RMDF!EH355,4))</f>
        <v>1</v>
      </c>
      <c r="EF355" s="317">
        <f>RMDF!EF355</f>
        <v>0</v>
      </c>
      <c r="EG355" s="318" t="str">
        <f>IF(EF355=0,"",_xlfn.XLOOKUP(EF355,StatePicklist!$1:$1,StatePicklist!$3:$3,"NA",0))</f>
        <v/>
      </c>
      <c r="EH355" s="297" t="str">
        <f ca="1">IF(RMDF!EG355="", "", IF(ISNUMBER(MATCH(RMDF!EG355, INDIRECT(EG355), 0)), "OK", "Invalid"))</f>
        <v/>
      </c>
      <c r="EI355" s="281"/>
      <c r="EJ355" s="281"/>
      <c r="EK355" s="281"/>
      <c r="EL355" s="281" t="b">
        <f>AND(RMDF!EO355&gt;=0, RMDF!EO355&lt;=1-SUM(RMDF!Z355,RMDF!AG355,RMDF!AN355,RMDF!AU355,RMDF!BB355,RMDF!BI355,RMDF!BP355,RMDF!BW355,RMDF!CD355,RMDF!CK355,RMDF!CR355,RMDF!CY355,RMDF!DF355,RMDF!DM355,RMDF!DT355,RMDF!EA355,RMDF!EH355), RMDF!EO355=ROUND(RMDF!EO355,4))</f>
        <v>1</v>
      </c>
      <c r="EM355" s="317">
        <f>RMDF!EM355</f>
        <v>0</v>
      </c>
      <c r="EN355" s="318" t="str">
        <f>IF(EM355=0,"",_xlfn.XLOOKUP(EM355,StatePicklist!$1:$1,StatePicklist!$3:$3,"NA",0))</f>
        <v/>
      </c>
      <c r="EO355" s="297" t="str">
        <f ca="1">IF(RMDF!EN355="", "", IF(ISNUMBER(MATCH(RMDF!EN355, INDIRECT(EN355), 0)), "OK", "Invalid"))</f>
        <v/>
      </c>
      <c r="EP355" s="281"/>
      <c r="EQ355" s="281"/>
      <c r="ER355" s="281"/>
      <c r="ES355" s="281" t="b">
        <f>AND(RMDF!EV355&gt;=0, RMDF!EV355&lt;=1-SUM(RMDF!Z355,RMDF!AG355,RMDF!AN355,RMDF!AU355,RMDF!BB355,RMDF!BI355,RMDF!BP355,RMDF!BW355,RMDF!CD355,RMDF!CK355,RMDF!CR355,RMDF!CY355,RMDF!DF355,RMDF!DM355,RMDF!DT355,RMDF!EA355,RMDF!EH355,RMDF!EO355), RMDF!EV355=ROUND(RMDF!EV355,4))</f>
        <v>1</v>
      </c>
      <c r="ET355" s="317">
        <f>RMDF!ET355</f>
        <v>0</v>
      </c>
      <c r="EU355" s="318" t="str">
        <f>IF(ET355=0,"",_xlfn.XLOOKUP(ET355,StatePicklist!$1:$1,StatePicklist!$3:$3,"NA",0))</f>
        <v/>
      </c>
      <c r="EV355" s="297" t="str">
        <f ca="1">IF(RMDF!EU355="", "", IF(ISNUMBER(MATCH(RMDF!EU355, INDIRECT(EU355), 0)), "OK", "Invalid"))</f>
        <v/>
      </c>
      <c r="EW355" s="281"/>
      <c r="EX355" s="281"/>
      <c r="EY355" s="281"/>
      <c r="EZ355" s="281" t="b">
        <f>AND(RMDF!FC355&gt;=0, RMDF!FC355&lt;=1-SUM(RMDF!Z355,RMDF!AG355,RMDF!AN355,RMDF!AU355,RMDF!BB355,RMDF!BI355,RMDF!BP355,RMDF!BW355,RMDF!CD355,RMDF!CK355,RMDF!CR355,RMDF!CY355,RMDF!DF355,RMDF!DM355,RMDF!DT355,RMDF!EA355,RMDF!EH355,RMDF!EO355,RMDF!EV355), RMDF!FC355=ROUND(RMDF!FC355,4))</f>
        <v>1</v>
      </c>
      <c r="FA355" s="317">
        <f>RMDF!FA355</f>
        <v>0</v>
      </c>
      <c r="FB355" s="318" t="str">
        <f>IF(FA355=0,"",_xlfn.XLOOKUP(FA355,StatePicklist!$1:$1,StatePicklist!$3:$3,"NA",0))</f>
        <v/>
      </c>
      <c r="FC355" s="297" t="str">
        <f ca="1">IF(RMDF!FB355="", "", IF(ISNUMBER(MATCH(RMDF!FB355, INDIRECT(FB355), 0)), "OK", "Invalid"))</f>
        <v/>
      </c>
    </row>
    <row r="356" spans="1:159" s="205" customFormat="1" ht="39.9" customHeight="1" x14ac:dyDescent="0.25">
      <c r="A356" s="206"/>
      <c r="B356" s="196"/>
      <c r="C356" s="197"/>
      <c r="D356" s="198"/>
      <c r="E356" s="199"/>
      <c r="F356" s="200"/>
      <c r="G356" s="201"/>
      <c r="H356" s="292"/>
      <c r="I356" s="305">
        <f>RMDF!I356</f>
        <v>0</v>
      </c>
      <c r="J356" s="305" t="str">
        <f>IF(I356=ProductCode!$B$30,"PDReclPost",IF(OR(I356=ProductCode!$C$30,I356=ProductCode!$E$30,I356=ProductCode!$G$30),"PDPreCon",IF(OR(I356=ProductCode!$D$30,I356=ProductCode!$F$30),"PDNotReclPost","")))</f>
        <v/>
      </c>
      <c r="K356" s="305" t="str">
        <f t="shared" ref="K356:M419" si="24">IF(LEFT($I356,13)="Reclaimed pre","Rmpre",IF(LEFT($I356,13)="Reclaimed pos","Rmpost",""))</f>
        <v/>
      </c>
      <c r="L356" s="289"/>
      <c r="M356" s="305" t="str">
        <f t="shared" si="24"/>
        <v/>
      </c>
      <c r="N356" s="289" t="b">
        <f>AND(RMDF!N356&gt;=0, RMDF!N356&lt;=1-RMDF!L356, RMDF!N356=ROUND(RMDF!N356,4))</f>
        <v>1</v>
      </c>
      <c r="O356" s="286" t="str">
        <f>IF(P356="","",IF(I356="","",IF(LEFT(I356,13)="Reclaimed pos",RawMaterialCode!$E$569,RawMaterialCode!$E$568)))</f>
        <v>Reclaimed pre-consumer mixed fibers (RM0578)</v>
      </c>
      <c r="P356" s="295">
        <f t="shared" ref="P356:P419" si="25">IF(OR(I356="",1-SUM(L356,N356)=0),"",1-SUM(L356,N356))</f>
        <v>1</v>
      </c>
      <c r="Q356" s="202"/>
      <c r="R356" s="203"/>
      <c r="S356" s="204" t="str">
        <f t="shared" ref="S356:S419" si="26">IF(C356="","",IF(R356&lt;&gt;0,SUMIF($Z$33:$FC$33,$Z$33,Z356:FC356),""))</f>
        <v/>
      </c>
      <c r="T356" s="281"/>
      <c r="U356" s="281"/>
      <c r="V356" s="281"/>
      <c r="W356" s="281"/>
      <c r="X356" s="317">
        <f>RMDF!X356</f>
        <v>0</v>
      </c>
      <c r="Y356" s="318" t="str">
        <f>IF(X356=0,"",_xlfn.XLOOKUP(X356,StatePicklist!$1:$1,StatePicklist!$3:$3,"NA",0))</f>
        <v/>
      </c>
      <c r="Z356" s="297" t="str">
        <f ca="1">IF(RMDF!Y356="", "", IF(ISNUMBER(MATCH(RMDF!Y356, INDIRECT(Y356), 0)), "OK", "Invalid"))</f>
        <v/>
      </c>
      <c r="AA356" s="281"/>
      <c r="AB356" s="281"/>
      <c r="AC356" s="281"/>
      <c r="AD356" s="281" t="b">
        <f>AND(RMDF!AG356&gt;=0, RMDF!AG356&lt;=1-RMDF!Z356, RMDF!AG356=ROUND(RMDF!AG356,4))</f>
        <v>1</v>
      </c>
      <c r="AE356" s="317">
        <f>RMDF!AE356</f>
        <v>0</v>
      </c>
      <c r="AF356" s="318" t="str">
        <f>IF(AE356=0,"",_xlfn.XLOOKUP(AE356,StatePicklist!$1:$1,StatePicklist!$3:$3,"NA",0))</f>
        <v/>
      </c>
      <c r="AG356" s="297" t="str">
        <f ca="1">IF(RMDF!AF356="", "", IF(ISNUMBER(MATCH(RMDF!AF356, INDIRECT(AF356), 0)), "OK", "Invalid"))</f>
        <v/>
      </c>
      <c r="AH356" s="281"/>
      <c r="AI356" s="281"/>
      <c r="AJ356" s="281"/>
      <c r="AK356" s="281" t="b">
        <f>AND(RMDF!AN356&gt;=0, RMDF!AN356&lt;=1-SUM(RMDF!Z356,RMDF!AG356), RMDF!AN356=ROUND(RMDF!AN356,4))</f>
        <v>1</v>
      </c>
      <c r="AL356" s="317">
        <f>RMDF!AL356</f>
        <v>0</v>
      </c>
      <c r="AM356" s="318" t="str">
        <f>IF(AL356=0,"",_xlfn.XLOOKUP(AL356,StatePicklist!$1:$1,StatePicklist!$3:$3,"NA",0))</f>
        <v/>
      </c>
      <c r="AN356" s="297" t="str">
        <f ca="1">IF(RMDF!AM356="", "", IF(ISNUMBER(MATCH(RMDF!AM356, INDIRECT(AM356), 0)), "OK", "Invalid"))</f>
        <v/>
      </c>
      <c r="AO356" s="281"/>
      <c r="AP356" s="281"/>
      <c r="AQ356" s="281"/>
      <c r="AR356" s="281" t="b">
        <f>AND(RMDF!AU356&gt;=0, RMDF!AU356&lt;=1-SUM(RMDF!Z356,RMDF!AG356,RMDF!AN356), RMDF!AU356=ROUND(RMDF!AU356,4))</f>
        <v>1</v>
      </c>
      <c r="AS356" s="317">
        <f>RMDF!AS356</f>
        <v>0</v>
      </c>
      <c r="AT356" s="318" t="str">
        <f>IF(AS356=0,"",_xlfn.XLOOKUP(AS356,StatePicklist!$1:$1,StatePicklist!$3:$3,"NA",0))</f>
        <v/>
      </c>
      <c r="AU356" s="297" t="str">
        <f ca="1">IF(RMDF!AT356="", "", IF(ISNUMBER(MATCH(RMDF!AT356, INDIRECT(AT356), 0)), "OK", "Invalid"))</f>
        <v/>
      </c>
      <c r="AV356" s="281"/>
      <c r="AW356" s="281"/>
      <c r="AX356" s="281"/>
      <c r="AY356" s="281" t="b">
        <f>AND(RMDF!BB356&gt;=0, RMDF!BB356&lt;=1-SUM(RMDF!Z356,RMDF!AG356,RMDF!AN356,RMDF!AU356), RMDF!BB356=ROUND(RMDF!BB356,4))</f>
        <v>1</v>
      </c>
      <c r="AZ356" s="317">
        <f>RMDF!AZ356</f>
        <v>0</v>
      </c>
      <c r="BA356" s="318" t="str">
        <f>IF(AZ356=0,"",_xlfn.XLOOKUP(AZ356,StatePicklist!$1:$1,StatePicklist!$3:$3,"NA",0))</f>
        <v/>
      </c>
      <c r="BB356" s="297" t="str">
        <f ca="1">IF(RMDF!BA356="", "", IF(ISNUMBER(MATCH(RMDF!BA356, INDIRECT(BA356), 0)), "OK", "Invalid"))</f>
        <v/>
      </c>
      <c r="BC356" s="281"/>
      <c r="BD356" s="281"/>
      <c r="BE356" s="281"/>
      <c r="BF356" s="281" t="b">
        <f>AND(RMDF!BI356&gt;=0, RMDF!BI356&lt;=1-SUM(RMDF!Z356,RMDF!AG356,RMDF!AN356,RMDF!AU356,RMDF!BB356), RMDF!BI356=ROUND(RMDF!BI356,4))</f>
        <v>1</v>
      </c>
      <c r="BG356" s="317">
        <f>RMDF!BG356</f>
        <v>0</v>
      </c>
      <c r="BH356" s="318" t="str">
        <f>IF(BG356=0,"",_xlfn.XLOOKUP(BG356,StatePicklist!$1:$1,StatePicklist!$3:$3,"NA",0))</f>
        <v/>
      </c>
      <c r="BI356" s="297" t="str">
        <f ca="1">IF(RMDF!BH356="", "", IF(ISNUMBER(MATCH(RMDF!BH356, INDIRECT(BH356), 0)), "OK", "Invalid"))</f>
        <v/>
      </c>
      <c r="BJ356" s="281"/>
      <c r="BK356" s="281"/>
      <c r="BL356" s="281"/>
      <c r="BM356" s="281" t="b">
        <f>AND(RMDF!BP356&gt;=0, RMDF!BP356&lt;=1-SUM(RMDF!Z356,RMDF!AG356,RMDF!AN356,RMDF!AU356,RMDF!BB356,RMDF!BI356), RMDF!BP356=ROUND(RMDF!BP356,4))</f>
        <v>1</v>
      </c>
      <c r="BN356" s="317">
        <f>RMDF!BN356</f>
        <v>0</v>
      </c>
      <c r="BO356" s="318" t="str">
        <f>IF(BN356=0,"",_xlfn.XLOOKUP(BN356,StatePicklist!$1:$1,StatePicklist!$3:$3,"NA",0))</f>
        <v/>
      </c>
      <c r="BP356" s="297" t="str">
        <f ca="1">IF(RMDF!BO356="", "", IF(ISNUMBER(MATCH(RMDF!BO356, INDIRECT(BO356), 0)), "OK", "Invalid"))</f>
        <v/>
      </c>
      <c r="BQ356" s="281"/>
      <c r="BR356" s="281"/>
      <c r="BS356" s="281"/>
      <c r="BT356" s="281" t="b">
        <f>AND(RMDF!BW356&gt;=0, RMDF!BW356&lt;=1-SUM(RMDF!Z356,RMDF!AG356,RMDF!AN356,RMDF!AU356,RMDF!BB356,RMDF!BI356,RMDF!BP356), RMDF!BW356=ROUND(RMDF!BW356,4))</f>
        <v>1</v>
      </c>
      <c r="BU356" s="317">
        <f>RMDF!BU356</f>
        <v>0</v>
      </c>
      <c r="BV356" s="318" t="str">
        <f>IF(BU356=0,"",_xlfn.XLOOKUP(BU356,StatePicklist!$1:$1,StatePicklist!$3:$3,"NA",0))</f>
        <v/>
      </c>
      <c r="BW356" s="297" t="str">
        <f ca="1">IF(RMDF!BV356="", "", IF(ISNUMBER(MATCH(RMDF!BV356, INDIRECT(BV356), 0)), "OK", "Invalid"))</f>
        <v/>
      </c>
      <c r="BX356" s="281"/>
      <c r="BY356" s="281"/>
      <c r="BZ356" s="281"/>
      <c r="CA356" s="281" t="b">
        <f>AND(RMDF!CD356&gt;=0, RMDF!CD356&lt;=1-SUM(RMDF!Z356,RMDF!AG356,RMDF!AN356,RMDF!AU356,RMDF!BB356,RMDF!BI356,RMDF!BP356,RMDF!BW356), RMDF!CD356=ROUND(RMDF!CD356,4))</f>
        <v>1</v>
      </c>
      <c r="CB356" s="317">
        <f>RMDF!CB356</f>
        <v>0</v>
      </c>
      <c r="CC356" s="318" t="str">
        <f>IF(CB356=0,"",_xlfn.XLOOKUP(CB356,StatePicklist!$1:$1,StatePicklist!$3:$3,"NA",0))</f>
        <v/>
      </c>
      <c r="CD356" s="297" t="str">
        <f ca="1">IF(RMDF!CC356="", "", IF(ISNUMBER(MATCH(RMDF!CC356, INDIRECT(CC356), 0)), "OK", "Invalid"))</f>
        <v/>
      </c>
      <c r="CE356" s="281"/>
      <c r="CF356" s="281"/>
      <c r="CG356" s="281"/>
      <c r="CH356" s="281" t="b">
        <f>AND(RMDF!CK356&gt;=0, RMDF!CK356&lt;=1-SUM(RMDF!Z356,RMDF!AG356,RMDF!AN356,RMDF!AU356,RMDF!BB356,RMDF!BI356,RMDF!BP356,RMDF!BW356,RMDF!CD356), RMDF!CK356=ROUND(RMDF!CK356,4))</f>
        <v>1</v>
      </c>
      <c r="CI356" s="317">
        <f>RMDF!CI356</f>
        <v>0</v>
      </c>
      <c r="CJ356" s="318" t="str">
        <f>IF(CI356=0,"",_xlfn.XLOOKUP(CI356,StatePicklist!$1:$1,StatePicklist!$3:$3,"NA",0))</f>
        <v/>
      </c>
      <c r="CK356" s="297" t="str">
        <f ca="1">IF(RMDF!CJ356="", "", IF(ISNUMBER(MATCH(RMDF!CJ356, INDIRECT(CJ356), 0)), "OK", "Invalid"))</f>
        <v/>
      </c>
      <c r="CL356" s="281"/>
      <c r="CM356" s="281"/>
      <c r="CN356" s="281"/>
      <c r="CO356" s="281" t="b">
        <f>AND(RMDF!CR356&gt;=0, RMDF!CR356&lt;=1-SUM(RMDF!Z356,RMDF!AG356,RMDF!AN356,RMDF!AU356,RMDF!BB356,RMDF!BI356,RMDF!BP356,RMDF!BW356,RMDF!CD356,RMDF!CK356), RMDF!CR356=ROUND(RMDF!CR356,4))</f>
        <v>1</v>
      </c>
      <c r="CP356" s="317">
        <f>RMDF!CP356</f>
        <v>0</v>
      </c>
      <c r="CQ356" s="318" t="str">
        <f>IF(CP356=0,"",_xlfn.XLOOKUP(CP356,StatePicklist!$1:$1,StatePicklist!$3:$3,"NA",0))</f>
        <v/>
      </c>
      <c r="CR356" s="297" t="str">
        <f ca="1">IF(RMDF!CQ356="", "", IF(ISNUMBER(MATCH(RMDF!CQ356, INDIRECT(CQ356), 0)), "OK", "Invalid"))</f>
        <v/>
      </c>
      <c r="CS356" s="281"/>
      <c r="CT356" s="281"/>
      <c r="CU356" s="281"/>
      <c r="CV356" s="281" t="b">
        <f>AND(RMDF!CY356&gt;=0, RMDF!CY356&lt;=1-SUM(RMDF!Z356,RMDF!AG356,RMDF!AN356,RMDF!AU356,RMDF!BB356,RMDF!BI356,RMDF!BP356,RMDF!BW356,RMDF!CD356,RMDF!CK356,RMDF!CR356), RMDF!CY356=ROUND(RMDF!CY356,4))</f>
        <v>1</v>
      </c>
      <c r="CW356" s="317">
        <f>RMDF!CW356</f>
        <v>0</v>
      </c>
      <c r="CX356" s="318" t="str">
        <f>IF(CW356=0,"",_xlfn.XLOOKUP(CW356,StatePicklist!$1:$1,StatePicklist!$3:$3,"NA",0))</f>
        <v/>
      </c>
      <c r="CY356" s="297" t="str">
        <f ca="1">IF(RMDF!CX356="", "", IF(ISNUMBER(MATCH(RMDF!CX356, INDIRECT(CX356), 0)), "OK", "Invalid"))</f>
        <v/>
      </c>
      <c r="CZ356" s="281"/>
      <c r="DA356" s="281"/>
      <c r="DB356" s="281"/>
      <c r="DC356" s="281" t="b">
        <f>AND(RMDF!DF356&gt;=0, RMDF!DF356&lt;=1-SUM(RMDF!Z356,RMDF!AG356,RMDF!AN356,RMDF!AU356,RMDF!BB356,RMDF!BI356,RMDF!BP356,RMDF!BW356,RMDF!CD356,RMDF!CK356,RMDF!CR356,RMDF!CY356), RMDF!DF356=ROUND(RMDF!DF356,4))</f>
        <v>1</v>
      </c>
      <c r="DD356" s="317">
        <f>RMDF!DD356</f>
        <v>0</v>
      </c>
      <c r="DE356" s="318" t="str">
        <f>IF(DD356=0,"",_xlfn.XLOOKUP(DD356,StatePicklist!$1:$1,StatePicklist!$3:$3,"NA",0))</f>
        <v/>
      </c>
      <c r="DF356" s="297" t="str">
        <f ca="1">IF(RMDF!DE356="", "", IF(ISNUMBER(MATCH(RMDF!DE356, INDIRECT(DE356), 0)), "OK", "Invalid"))</f>
        <v/>
      </c>
      <c r="DG356" s="281"/>
      <c r="DH356" s="281"/>
      <c r="DI356" s="281"/>
      <c r="DJ356" s="281" t="b">
        <f>AND(RMDF!DM356&gt;=0, RMDF!DM356&lt;=1-SUM(RMDF!Z356,RMDF!AG356,RMDF!AN356,RMDF!AU356,RMDF!BB356,RMDF!BI356,RMDF!BP356,RMDF!BW356,RMDF!CD356,RMDF!CK356,RMDF!CR356,RMDF!CY356,RMDF!DF356), RMDF!DM356=ROUND(RMDF!DM356,4))</f>
        <v>1</v>
      </c>
      <c r="DK356" s="317">
        <f>RMDF!DK356</f>
        <v>0</v>
      </c>
      <c r="DL356" s="318" t="str">
        <f>IF(DK356=0,"",_xlfn.XLOOKUP(DK356,StatePicklist!$1:$1,StatePicklist!$3:$3,"NA",0))</f>
        <v/>
      </c>
      <c r="DM356" s="297" t="str">
        <f ca="1">IF(RMDF!DL356="", "", IF(ISNUMBER(MATCH(RMDF!DL356, INDIRECT(DL356), 0)), "OK", "Invalid"))</f>
        <v/>
      </c>
      <c r="DN356" s="281"/>
      <c r="DO356" s="281"/>
      <c r="DP356" s="281"/>
      <c r="DQ356" s="281" t="b">
        <f>AND(RMDF!DT356&gt;=0, RMDF!DT356&lt;=1-SUM(RMDF!Z356,RMDF!AG356,RMDF!AN356,RMDF!AU356,RMDF!BB356,RMDF!BI356,RMDF!BP356,RMDF!BW356,RMDF!CD356,RMDF!CK356,RMDF!CR356,RMDF!CY356,RMDF!DF356,RMDF!DM356), RMDF!DT356=ROUND(RMDF!DT356,4))</f>
        <v>1</v>
      </c>
      <c r="DR356" s="317">
        <f>RMDF!DR356</f>
        <v>0</v>
      </c>
      <c r="DS356" s="318" t="str">
        <f>IF(DR356=0,"",_xlfn.XLOOKUP(DR356,StatePicklist!$1:$1,StatePicklist!$3:$3,"NA",0))</f>
        <v/>
      </c>
      <c r="DT356" s="297" t="str">
        <f ca="1">IF(RMDF!DS356="", "", IF(ISNUMBER(MATCH(RMDF!DS356, INDIRECT(DS356), 0)), "OK", "Invalid"))</f>
        <v/>
      </c>
      <c r="DU356" s="281"/>
      <c r="DV356" s="281"/>
      <c r="DW356" s="281"/>
      <c r="DX356" s="281" t="b">
        <f>AND(RMDF!EA356&gt;=0, RMDF!EA356&lt;=1-SUM(RMDF!Z356,RMDF!AG356,RMDF!AN356,RMDF!AU356,RMDF!BB356,RMDF!BI356,RMDF!BP356,RMDF!BW356,RMDF!CD356,RMDF!CK356,RMDF!CR356,RMDF!CY356,RMDF!DF356,RMDF!DM356,RMDF!DT356), RMDF!EA356=ROUND(RMDF!EA356,4))</f>
        <v>1</v>
      </c>
      <c r="DY356" s="317">
        <f>RMDF!DY356</f>
        <v>0</v>
      </c>
      <c r="DZ356" s="318" t="str">
        <f>IF(DY356=0,"",_xlfn.XLOOKUP(DY356,StatePicklist!$1:$1,StatePicklist!$3:$3,"NA",0))</f>
        <v/>
      </c>
      <c r="EA356" s="297" t="str">
        <f ca="1">IF(RMDF!DZ356="", "", IF(ISNUMBER(MATCH(RMDF!DZ356, INDIRECT(DZ356), 0)), "OK", "Invalid"))</f>
        <v/>
      </c>
      <c r="EB356" s="281"/>
      <c r="EC356" s="281"/>
      <c r="ED356" s="281"/>
      <c r="EE356" s="281" t="b">
        <f>AND(RMDF!EH356&gt;=0, RMDF!EH356&lt;=1-SUM(RMDF!Z356,RMDF!AG356,RMDF!AN356,RMDF!AU356,RMDF!BB356,RMDF!BI356,RMDF!BP356,RMDF!BW356,RMDF!CD356,RMDF!CK356,RMDF!CR356,RMDF!CY356,RMDF!DF356,RMDF!DM356,RMDF!DT356,RMDF!EA356), RMDF!EH356=ROUND(RMDF!EH356,4))</f>
        <v>1</v>
      </c>
      <c r="EF356" s="317">
        <f>RMDF!EF356</f>
        <v>0</v>
      </c>
      <c r="EG356" s="318" t="str">
        <f>IF(EF356=0,"",_xlfn.XLOOKUP(EF356,StatePicklist!$1:$1,StatePicklist!$3:$3,"NA",0))</f>
        <v/>
      </c>
      <c r="EH356" s="297" t="str">
        <f ca="1">IF(RMDF!EG356="", "", IF(ISNUMBER(MATCH(RMDF!EG356, INDIRECT(EG356), 0)), "OK", "Invalid"))</f>
        <v/>
      </c>
      <c r="EI356" s="281"/>
      <c r="EJ356" s="281"/>
      <c r="EK356" s="281"/>
      <c r="EL356" s="281" t="b">
        <f>AND(RMDF!EO356&gt;=0, RMDF!EO356&lt;=1-SUM(RMDF!Z356,RMDF!AG356,RMDF!AN356,RMDF!AU356,RMDF!BB356,RMDF!BI356,RMDF!BP356,RMDF!BW356,RMDF!CD356,RMDF!CK356,RMDF!CR356,RMDF!CY356,RMDF!DF356,RMDF!DM356,RMDF!DT356,RMDF!EA356,RMDF!EH356), RMDF!EO356=ROUND(RMDF!EO356,4))</f>
        <v>1</v>
      </c>
      <c r="EM356" s="317">
        <f>RMDF!EM356</f>
        <v>0</v>
      </c>
      <c r="EN356" s="318" t="str">
        <f>IF(EM356=0,"",_xlfn.XLOOKUP(EM356,StatePicklist!$1:$1,StatePicklist!$3:$3,"NA",0))</f>
        <v/>
      </c>
      <c r="EO356" s="297" t="str">
        <f ca="1">IF(RMDF!EN356="", "", IF(ISNUMBER(MATCH(RMDF!EN356, INDIRECT(EN356), 0)), "OK", "Invalid"))</f>
        <v/>
      </c>
      <c r="EP356" s="281"/>
      <c r="EQ356" s="281"/>
      <c r="ER356" s="281"/>
      <c r="ES356" s="281" t="b">
        <f>AND(RMDF!EV356&gt;=0, RMDF!EV356&lt;=1-SUM(RMDF!Z356,RMDF!AG356,RMDF!AN356,RMDF!AU356,RMDF!BB356,RMDF!BI356,RMDF!BP356,RMDF!BW356,RMDF!CD356,RMDF!CK356,RMDF!CR356,RMDF!CY356,RMDF!DF356,RMDF!DM356,RMDF!DT356,RMDF!EA356,RMDF!EH356,RMDF!EO356), RMDF!EV356=ROUND(RMDF!EV356,4))</f>
        <v>1</v>
      </c>
      <c r="ET356" s="317">
        <f>RMDF!ET356</f>
        <v>0</v>
      </c>
      <c r="EU356" s="318" t="str">
        <f>IF(ET356=0,"",_xlfn.XLOOKUP(ET356,StatePicklist!$1:$1,StatePicklist!$3:$3,"NA",0))</f>
        <v/>
      </c>
      <c r="EV356" s="297" t="str">
        <f ca="1">IF(RMDF!EU356="", "", IF(ISNUMBER(MATCH(RMDF!EU356, INDIRECT(EU356), 0)), "OK", "Invalid"))</f>
        <v/>
      </c>
      <c r="EW356" s="281"/>
      <c r="EX356" s="281"/>
      <c r="EY356" s="281"/>
      <c r="EZ356" s="281" t="b">
        <f>AND(RMDF!FC356&gt;=0, RMDF!FC356&lt;=1-SUM(RMDF!Z356,RMDF!AG356,RMDF!AN356,RMDF!AU356,RMDF!BB356,RMDF!BI356,RMDF!BP356,RMDF!BW356,RMDF!CD356,RMDF!CK356,RMDF!CR356,RMDF!CY356,RMDF!DF356,RMDF!DM356,RMDF!DT356,RMDF!EA356,RMDF!EH356,RMDF!EO356,RMDF!EV356), RMDF!FC356=ROUND(RMDF!FC356,4))</f>
        <v>1</v>
      </c>
      <c r="FA356" s="317">
        <f>RMDF!FA356</f>
        <v>0</v>
      </c>
      <c r="FB356" s="318" t="str">
        <f>IF(FA356=0,"",_xlfn.XLOOKUP(FA356,StatePicklist!$1:$1,StatePicklist!$3:$3,"NA",0))</f>
        <v/>
      </c>
      <c r="FC356" s="297" t="str">
        <f ca="1">IF(RMDF!FB356="", "", IF(ISNUMBER(MATCH(RMDF!FB356, INDIRECT(FB356), 0)), "OK", "Invalid"))</f>
        <v/>
      </c>
    </row>
    <row r="357" spans="1:159" s="205" customFormat="1" ht="39.9" customHeight="1" x14ac:dyDescent="0.25">
      <c r="A357" s="206"/>
      <c r="B357" s="196"/>
      <c r="C357" s="197"/>
      <c r="D357" s="198"/>
      <c r="E357" s="199"/>
      <c r="F357" s="200"/>
      <c r="G357" s="201"/>
      <c r="H357" s="292"/>
      <c r="I357" s="305">
        <f>RMDF!I357</f>
        <v>0</v>
      </c>
      <c r="J357" s="305" t="str">
        <f>IF(I357=ProductCode!$B$30,"PDReclPost",IF(OR(I357=ProductCode!$C$30,I357=ProductCode!$E$30,I357=ProductCode!$G$30),"PDPreCon",IF(OR(I357=ProductCode!$D$30,I357=ProductCode!$F$30),"PDNotReclPost","")))</f>
        <v/>
      </c>
      <c r="K357" s="305" t="str">
        <f t="shared" si="24"/>
        <v/>
      </c>
      <c r="L357" s="289"/>
      <c r="M357" s="305" t="str">
        <f t="shared" si="24"/>
        <v/>
      </c>
      <c r="N357" s="289" t="b">
        <f>AND(RMDF!N357&gt;=0, RMDF!N357&lt;=1-RMDF!L357, RMDF!N357=ROUND(RMDF!N357,4))</f>
        <v>1</v>
      </c>
      <c r="O357" s="286" t="str">
        <f>IF(P357="","",IF(I357="","",IF(LEFT(I357,13)="Reclaimed pos",RawMaterialCode!$E$569,RawMaterialCode!$E$568)))</f>
        <v>Reclaimed pre-consumer mixed fibers (RM0578)</v>
      </c>
      <c r="P357" s="295">
        <f t="shared" si="25"/>
        <v>1</v>
      </c>
      <c r="Q357" s="202"/>
      <c r="R357" s="203"/>
      <c r="S357" s="204" t="str">
        <f t="shared" si="26"/>
        <v/>
      </c>
      <c r="T357" s="281"/>
      <c r="U357" s="281"/>
      <c r="V357" s="281"/>
      <c r="W357" s="281"/>
      <c r="X357" s="317">
        <f>RMDF!X357</f>
        <v>0</v>
      </c>
      <c r="Y357" s="318" t="str">
        <f>IF(X357=0,"",_xlfn.XLOOKUP(X357,StatePicklist!$1:$1,StatePicklist!$3:$3,"NA",0))</f>
        <v/>
      </c>
      <c r="Z357" s="297" t="str">
        <f ca="1">IF(RMDF!Y357="", "", IF(ISNUMBER(MATCH(RMDF!Y357, INDIRECT(Y357), 0)), "OK", "Invalid"))</f>
        <v/>
      </c>
      <c r="AA357" s="281"/>
      <c r="AB357" s="281"/>
      <c r="AC357" s="281"/>
      <c r="AD357" s="281" t="b">
        <f>AND(RMDF!AG357&gt;=0, RMDF!AG357&lt;=1-RMDF!Z357, RMDF!AG357=ROUND(RMDF!AG357,4))</f>
        <v>1</v>
      </c>
      <c r="AE357" s="317">
        <f>RMDF!AE357</f>
        <v>0</v>
      </c>
      <c r="AF357" s="318" t="str">
        <f>IF(AE357=0,"",_xlfn.XLOOKUP(AE357,StatePicklist!$1:$1,StatePicklist!$3:$3,"NA",0))</f>
        <v/>
      </c>
      <c r="AG357" s="297" t="str">
        <f ca="1">IF(RMDF!AF357="", "", IF(ISNUMBER(MATCH(RMDF!AF357, INDIRECT(AF357), 0)), "OK", "Invalid"))</f>
        <v/>
      </c>
      <c r="AH357" s="281"/>
      <c r="AI357" s="281"/>
      <c r="AJ357" s="281"/>
      <c r="AK357" s="281" t="b">
        <f>AND(RMDF!AN357&gt;=0, RMDF!AN357&lt;=1-SUM(RMDF!Z357,RMDF!AG357), RMDF!AN357=ROUND(RMDF!AN357,4))</f>
        <v>1</v>
      </c>
      <c r="AL357" s="317">
        <f>RMDF!AL357</f>
        <v>0</v>
      </c>
      <c r="AM357" s="318" t="str">
        <f>IF(AL357=0,"",_xlfn.XLOOKUP(AL357,StatePicklist!$1:$1,StatePicklist!$3:$3,"NA",0))</f>
        <v/>
      </c>
      <c r="AN357" s="297" t="str">
        <f ca="1">IF(RMDF!AM357="", "", IF(ISNUMBER(MATCH(RMDF!AM357, INDIRECT(AM357), 0)), "OK", "Invalid"))</f>
        <v/>
      </c>
      <c r="AO357" s="281"/>
      <c r="AP357" s="281"/>
      <c r="AQ357" s="281"/>
      <c r="AR357" s="281" t="b">
        <f>AND(RMDF!AU357&gt;=0, RMDF!AU357&lt;=1-SUM(RMDF!Z357,RMDF!AG357,RMDF!AN357), RMDF!AU357=ROUND(RMDF!AU357,4))</f>
        <v>1</v>
      </c>
      <c r="AS357" s="317">
        <f>RMDF!AS357</f>
        <v>0</v>
      </c>
      <c r="AT357" s="318" t="str">
        <f>IF(AS357=0,"",_xlfn.XLOOKUP(AS357,StatePicklist!$1:$1,StatePicklist!$3:$3,"NA",0))</f>
        <v/>
      </c>
      <c r="AU357" s="297" t="str">
        <f ca="1">IF(RMDF!AT357="", "", IF(ISNUMBER(MATCH(RMDF!AT357, INDIRECT(AT357), 0)), "OK", "Invalid"))</f>
        <v/>
      </c>
      <c r="AV357" s="281"/>
      <c r="AW357" s="281"/>
      <c r="AX357" s="281"/>
      <c r="AY357" s="281" t="b">
        <f>AND(RMDF!BB357&gt;=0, RMDF!BB357&lt;=1-SUM(RMDF!Z357,RMDF!AG357,RMDF!AN357,RMDF!AU357), RMDF!BB357=ROUND(RMDF!BB357,4))</f>
        <v>1</v>
      </c>
      <c r="AZ357" s="317">
        <f>RMDF!AZ357</f>
        <v>0</v>
      </c>
      <c r="BA357" s="318" t="str">
        <f>IF(AZ357=0,"",_xlfn.XLOOKUP(AZ357,StatePicklist!$1:$1,StatePicklist!$3:$3,"NA",0))</f>
        <v/>
      </c>
      <c r="BB357" s="297" t="str">
        <f ca="1">IF(RMDF!BA357="", "", IF(ISNUMBER(MATCH(RMDF!BA357, INDIRECT(BA357), 0)), "OK", "Invalid"))</f>
        <v/>
      </c>
      <c r="BC357" s="281"/>
      <c r="BD357" s="281"/>
      <c r="BE357" s="281"/>
      <c r="BF357" s="281" t="b">
        <f>AND(RMDF!BI357&gt;=0, RMDF!BI357&lt;=1-SUM(RMDF!Z357,RMDF!AG357,RMDF!AN357,RMDF!AU357,RMDF!BB357), RMDF!BI357=ROUND(RMDF!BI357,4))</f>
        <v>1</v>
      </c>
      <c r="BG357" s="317">
        <f>RMDF!BG357</f>
        <v>0</v>
      </c>
      <c r="BH357" s="318" t="str">
        <f>IF(BG357=0,"",_xlfn.XLOOKUP(BG357,StatePicklist!$1:$1,StatePicklist!$3:$3,"NA",0))</f>
        <v/>
      </c>
      <c r="BI357" s="297" t="str">
        <f ca="1">IF(RMDF!BH357="", "", IF(ISNUMBER(MATCH(RMDF!BH357, INDIRECT(BH357), 0)), "OK", "Invalid"))</f>
        <v/>
      </c>
      <c r="BJ357" s="281"/>
      <c r="BK357" s="281"/>
      <c r="BL357" s="281"/>
      <c r="BM357" s="281" t="b">
        <f>AND(RMDF!BP357&gt;=0, RMDF!BP357&lt;=1-SUM(RMDF!Z357,RMDF!AG357,RMDF!AN357,RMDF!AU357,RMDF!BB357,RMDF!BI357), RMDF!BP357=ROUND(RMDF!BP357,4))</f>
        <v>1</v>
      </c>
      <c r="BN357" s="317">
        <f>RMDF!BN357</f>
        <v>0</v>
      </c>
      <c r="BO357" s="318" t="str">
        <f>IF(BN357=0,"",_xlfn.XLOOKUP(BN357,StatePicklist!$1:$1,StatePicklist!$3:$3,"NA",0))</f>
        <v/>
      </c>
      <c r="BP357" s="297" t="str">
        <f ca="1">IF(RMDF!BO357="", "", IF(ISNUMBER(MATCH(RMDF!BO357, INDIRECT(BO357), 0)), "OK", "Invalid"))</f>
        <v/>
      </c>
      <c r="BQ357" s="281"/>
      <c r="BR357" s="281"/>
      <c r="BS357" s="281"/>
      <c r="BT357" s="281" t="b">
        <f>AND(RMDF!BW357&gt;=0, RMDF!BW357&lt;=1-SUM(RMDF!Z357,RMDF!AG357,RMDF!AN357,RMDF!AU357,RMDF!BB357,RMDF!BI357,RMDF!BP357), RMDF!BW357=ROUND(RMDF!BW357,4))</f>
        <v>1</v>
      </c>
      <c r="BU357" s="317">
        <f>RMDF!BU357</f>
        <v>0</v>
      </c>
      <c r="BV357" s="318" t="str">
        <f>IF(BU357=0,"",_xlfn.XLOOKUP(BU357,StatePicklist!$1:$1,StatePicklist!$3:$3,"NA",0))</f>
        <v/>
      </c>
      <c r="BW357" s="297" t="str">
        <f ca="1">IF(RMDF!BV357="", "", IF(ISNUMBER(MATCH(RMDF!BV357, INDIRECT(BV357), 0)), "OK", "Invalid"))</f>
        <v/>
      </c>
      <c r="BX357" s="281"/>
      <c r="BY357" s="281"/>
      <c r="BZ357" s="281"/>
      <c r="CA357" s="281" t="b">
        <f>AND(RMDF!CD357&gt;=0, RMDF!CD357&lt;=1-SUM(RMDF!Z357,RMDF!AG357,RMDF!AN357,RMDF!AU357,RMDF!BB357,RMDF!BI357,RMDF!BP357,RMDF!BW357), RMDF!CD357=ROUND(RMDF!CD357,4))</f>
        <v>1</v>
      </c>
      <c r="CB357" s="317">
        <f>RMDF!CB357</f>
        <v>0</v>
      </c>
      <c r="CC357" s="318" t="str">
        <f>IF(CB357=0,"",_xlfn.XLOOKUP(CB357,StatePicklist!$1:$1,StatePicklist!$3:$3,"NA",0))</f>
        <v/>
      </c>
      <c r="CD357" s="297" t="str">
        <f ca="1">IF(RMDF!CC357="", "", IF(ISNUMBER(MATCH(RMDF!CC357, INDIRECT(CC357), 0)), "OK", "Invalid"))</f>
        <v/>
      </c>
      <c r="CE357" s="281"/>
      <c r="CF357" s="281"/>
      <c r="CG357" s="281"/>
      <c r="CH357" s="281" t="b">
        <f>AND(RMDF!CK357&gt;=0, RMDF!CK357&lt;=1-SUM(RMDF!Z357,RMDF!AG357,RMDF!AN357,RMDF!AU357,RMDF!BB357,RMDF!BI357,RMDF!BP357,RMDF!BW357,RMDF!CD357), RMDF!CK357=ROUND(RMDF!CK357,4))</f>
        <v>1</v>
      </c>
      <c r="CI357" s="317">
        <f>RMDF!CI357</f>
        <v>0</v>
      </c>
      <c r="CJ357" s="318" t="str">
        <f>IF(CI357=0,"",_xlfn.XLOOKUP(CI357,StatePicklist!$1:$1,StatePicklist!$3:$3,"NA",0))</f>
        <v/>
      </c>
      <c r="CK357" s="297" t="str">
        <f ca="1">IF(RMDF!CJ357="", "", IF(ISNUMBER(MATCH(RMDF!CJ357, INDIRECT(CJ357), 0)), "OK", "Invalid"))</f>
        <v/>
      </c>
      <c r="CL357" s="281"/>
      <c r="CM357" s="281"/>
      <c r="CN357" s="281"/>
      <c r="CO357" s="281" t="b">
        <f>AND(RMDF!CR357&gt;=0, RMDF!CR357&lt;=1-SUM(RMDF!Z357,RMDF!AG357,RMDF!AN357,RMDF!AU357,RMDF!BB357,RMDF!BI357,RMDF!BP357,RMDF!BW357,RMDF!CD357,RMDF!CK357), RMDF!CR357=ROUND(RMDF!CR357,4))</f>
        <v>1</v>
      </c>
      <c r="CP357" s="317">
        <f>RMDF!CP357</f>
        <v>0</v>
      </c>
      <c r="CQ357" s="318" t="str">
        <f>IF(CP357=0,"",_xlfn.XLOOKUP(CP357,StatePicklist!$1:$1,StatePicklist!$3:$3,"NA",0))</f>
        <v/>
      </c>
      <c r="CR357" s="297" t="str">
        <f ca="1">IF(RMDF!CQ357="", "", IF(ISNUMBER(MATCH(RMDF!CQ357, INDIRECT(CQ357), 0)), "OK", "Invalid"))</f>
        <v/>
      </c>
      <c r="CS357" s="281"/>
      <c r="CT357" s="281"/>
      <c r="CU357" s="281"/>
      <c r="CV357" s="281" t="b">
        <f>AND(RMDF!CY357&gt;=0, RMDF!CY357&lt;=1-SUM(RMDF!Z357,RMDF!AG357,RMDF!AN357,RMDF!AU357,RMDF!BB357,RMDF!BI357,RMDF!BP357,RMDF!BW357,RMDF!CD357,RMDF!CK357,RMDF!CR357), RMDF!CY357=ROUND(RMDF!CY357,4))</f>
        <v>1</v>
      </c>
      <c r="CW357" s="317">
        <f>RMDF!CW357</f>
        <v>0</v>
      </c>
      <c r="CX357" s="318" t="str">
        <f>IF(CW357=0,"",_xlfn.XLOOKUP(CW357,StatePicklist!$1:$1,StatePicklist!$3:$3,"NA",0))</f>
        <v/>
      </c>
      <c r="CY357" s="297" t="str">
        <f ca="1">IF(RMDF!CX357="", "", IF(ISNUMBER(MATCH(RMDF!CX357, INDIRECT(CX357), 0)), "OK", "Invalid"))</f>
        <v/>
      </c>
      <c r="CZ357" s="281"/>
      <c r="DA357" s="281"/>
      <c r="DB357" s="281"/>
      <c r="DC357" s="281" t="b">
        <f>AND(RMDF!DF357&gt;=0, RMDF!DF357&lt;=1-SUM(RMDF!Z357,RMDF!AG357,RMDF!AN357,RMDF!AU357,RMDF!BB357,RMDF!BI357,RMDF!BP357,RMDF!BW357,RMDF!CD357,RMDF!CK357,RMDF!CR357,RMDF!CY357), RMDF!DF357=ROUND(RMDF!DF357,4))</f>
        <v>1</v>
      </c>
      <c r="DD357" s="317">
        <f>RMDF!DD357</f>
        <v>0</v>
      </c>
      <c r="DE357" s="318" t="str">
        <f>IF(DD357=0,"",_xlfn.XLOOKUP(DD357,StatePicklist!$1:$1,StatePicklist!$3:$3,"NA",0))</f>
        <v/>
      </c>
      <c r="DF357" s="297" t="str">
        <f ca="1">IF(RMDF!DE357="", "", IF(ISNUMBER(MATCH(RMDF!DE357, INDIRECT(DE357), 0)), "OK", "Invalid"))</f>
        <v/>
      </c>
      <c r="DG357" s="281"/>
      <c r="DH357" s="281"/>
      <c r="DI357" s="281"/>
      <c r="DJ357" s="281" t="b">
        <f>AND(RMDF!DM357&gt;=0, RMDF!DM357&lt;=1-SUM(RMDF!Z357,RMDF!AG357,RMDF!AN357,RMDF!AU357,RMDF!BB357,RMDF!BI357,RMDF!BP357,RMDF!BW357,RMDF!CD357,RMDF!CK357,RMDF!CR357,RMDF!CY357,RMDF!DF357), RMDF!DM357=ROUND(RMDF!DM357,4))</f>
        <v>1</v>
      </c>
      <c r="DK357" s="317">
        <f>RMDF!DK357</f>
        <v>0</v>
      </c>
      <c r="DL357" s="318" t="str">
        <f>IF(DK357=0,"",_xlfn.XLOOKUP(DK357,StatePicklist!$1:$1,StatePicklist!$3:$3,"NA",0))</f>
        <v/>
      </c>
      <c r="DM357" s="297" t="str">
        <f ca="1">IF(RMDF!DL357="", "", IF(ISNUMBER(MATCH(RMDF!DL357, INDIRECT(DL357), 0)), "OK", "Invalid"))</f>
        <v/>
      </c>
      <c r="DN357" s="281"/>
      <c r="DO357" s="281"/>
      <c r="DP357" s="281"/>
      <c r="DQ357" s="281" t="b">
        <f>AND(RMDF!DT357&gt;=0, RMDF!DT357&lt;=1-SUM(RMDF!Z357,RMDF!AG357,RMDF!AN357,RMDF!AU357,RMDF!BB357,RMDF!BI357,RMDF!BP357,RMDF!BW357,RMDF!CD357,RMDF!CK357,RMDF!CR357,RMDF!CY357,RMDF!DF357,RMDF!DM357), RMDF!DT357=ROUND(RMDF!DT357,4))</f>
        <v>1</v>
      </c>
      <c r="DR357" s="317">
        <f>RMDF!DR357</f>
        <v>0</v>
      </c>
      <c r="DS357" s="318" t="str">
        <f>IF(DR357=0,"",_xlfn.XLOOKUP(DR357,StatePicklist!$1:$1,StatePicklist!$3:$3,"NA",0))</f>
        <v/>
      </c>
      <c r="DT357" s="297" t="str">
        <f ca="1">IF(RMDF!DS357="", "", IF(ISNUMBER(MATCH(RMDF!DS357, INDIRECT(DS357), 0)), "OK", "Invalid"))</f>
        <v/>
      </c>
      <c r="DU357" s="281"/>
      <c r="DV357" s="281"/>
      <c r="DW357" s="281"/>
      <c r="DX357" s="281" t="b">
        <f>AND(RMDF!EA357&gt;=0, RMDF!EA357&lt;=1-SUM(RMDF!Z357,RMDF!AG357,RMDF!AN357,RMDF!AU357,RMDF!BB357,RMDF!BI357,RMDF!BP357,RMDF!BW357,RMDF!CD357,RMDF!CK357,RMDF!CR357,RMDF!CY357,RMDF!DF357,RMDF!DM357,RMDF!DT357), RMDF!EA357=ROUND(RMDF!EA357,4))</f>
        <v>1</v>
      </c>
      <c r="DY357" s="317">
        <f>RMDF!DY357</f>
        <v>0</v>
      </c>
      <c r="DZ357" s="318" t="str">
        <f>IF(DY357=0,"",_xlfn.XLOOKUP(DY357,StatePicklist!$1:$1,StatePicklist!$3:$3,"NA",0))</f>
        <v/>
      </c>
      <c r="EA357" s="297" t="str">
        <f ca="1">IF(RMDF!DZ357="", "", IF(ISNUMBER(MATCH(RMDF!DZ357, INDIRECT(DZ357), 0)), "OK", "Invalid"))</f>
        <v/>
      </c>
      <c r="EB357" s="281"/>
      <c r="EC357" s="281"/>
      <c r="ED357" s="281"/>
      <c r="EE357" s="281" t="b">
        <f>AND(RMDF!EH357&gt;=0, RMDF!EH357&lt;=1-SUM(RMDF!Z357,RMDF!AG357,RMDF!AN357,RMDF!AU357,RMDF!BB357,RMDF!BI357,RMDF!BP357,RMDF!BW357,RMDF!CD357,RMDF!CK357,RMDF!CR357,RMDF!CY357,RMDF!DF357,RMDF!DM357,RMDF!DT357,RMDF!EA357), RMDF!EH357=ROUND(RMDF!EH357,4))</f>
        <v>1</v>
      </c>
      <c r="EF357" s="317">
        <f>RMDF!EF357</f>
        <v>0</v>
      </c>
      <c r="EG357" s="318" t="str">
        <f>IF(EF357=0,"",_xlfn.XLOOKUP(EF357,StatePicklist!$1:$1,StatePicklist!$3:$3,"NA",0))</f>
        <v/>
      </c>
      <c r="EH357" s="297" t="str">
        <f ca="1">IF(RMDF!EG357="", "", IF(ISNUMBER(MATCH(RMDF!EG357, INDIRECT(EG357), 0)), "OK", "Invalid"))</f>
        <v/>
      </c>
      <c r="EI357" s="281"/>
      <c r="EJ357" s="281"/>
      <c r="EK357" s="281"/>
      <c r="EL357" s="281" t="b">
        <f>AND(RMDF!EO357&gt;=0, RMDF!EO357&lt;=1-SUM(RMDF!Z357,RMDF!AG357,RMDF!AN357,RMDF!AU357,RMDF!BB357,RMDF!BI357,RMDF!BP357,RMDF!BW357,RMDF!CD357,RMDF!CK357,RMDF!CR357,RMDF!CY357,RMDF!DF357,RMDF!DM357,RMDF!DT357,RMDF!EA357,RMDF!EH357), RMDF!EO357=ROUND(RMDF!EO357,4))</f>
        <v>1</v>
      </c>
      <c r="EM357" s="317">
        <f>RMDF!EM357</f>
        <v>0</v>
      </c>
      <c r="EN357" s="318" t="str">
        <f>IF(EM357=0,"",_xlfn.XLOOKUP(EM357,StatePicklist!$1:$1,StatePicklist!$3:$3,"NA",0))</f>
        <v/>
      </c>
      <c r="EO357" s="297" t="str">
        <f ca="1">IF(RMDF!EN357="", "", IF(ISNUMBER(MATCH(RMDF!EN357, INDIRECT(EN357), 0)), "OK", "Invalid"))</f>
        <v/>
      </c>
      <c r="EP357" s="281"/>
      <c r="EQ357" s="281"/>
      <c r="ER357" s="281"/>
      <c r="ES357" s="281" t="b">
        <f>AND(RMDF!EV357&gt;=0, RMDF!EV357&lt;=1-SUM(RMDF!Z357,RMDF!AG357,RMDF!AN357,RMDF!AU357,RMDF!BB357,RMDF!BI357,RMDF!BP357,RMDF!BW357,RMDF!CD357,RMDF!CK357,RMDF!CR357,RMDF!CY357,RMDF!DF357,RMDF!DM357,RMDF!DT357,RMDF!EA357,RMDF!EH357,RMDF!EO357), RMDF!EV357=ROUND(RMDF!EV357,4))</f>
        <v>1</v>
      </c>
      <c r="ET357" s="317">
        <f>RMDF!ET357</f>
        <v>0</v>
      </c>
      <c r="EU357" s="318" t="str">
        <f>IF(ET357=0,"",_xlfn.XLOOKUP(ET357,StatePicklist!$1:$1,StatePicklist!$3:$3,"NA",0))</f>
        <v/>
      </c>
      <c r="EV357" s="297" t="str">
        <f ca="1">IF(RMDF!EU357="", "", IF(ISNUMBER(MATCH(RMDF!EU357, INDIRECT(EU357), 0)), "OK", "Invalid"))</f>
        <v/>
      </c>
      <c r="EW357" s="281"/>
      <c r="EX357" s="281"/>
      <c r="EY357" s="281"/>
      <c r="EZ357" s="281" t="b">
        <f>AND(RMDF!FC357&gt;=0, RMDF!FC357&lt;=1-SUM(RMDF!Z357,RMDF!AG357,RMDF!AN357,RMDF!AU357,RMDF!BB357,RMDF!BI357,RMDF!BP357,RMDF!BW357,RMDF!CD357,RMDF!CK357,RMDF!CR357,RMDF!CY357,RMDF!DF357,RMDF!DM357,RMDF!DT357,RMDF!EA357,RMDF!EH357,RMDF!EO357,RMDF!EV357), RMDF!FC357=ROUND(RMDF!FC357,4))</f>
        <v>1</v>
      </c>
      <c r="FA357" s="317">
        <f>RMDF!FA357</f>
        <v>0</v>
      </c>
      <c r="FB357" s="318" t="str">
        <f>IF(FA357=0,"",_xlfn.XLOOKUP(FA357,StatePicklist!$1:$1,StatePicklist!$3:$3,"NA",0))</f>
        <v/>
      </c>
      <c r="FC357" s="297" t="str">
        <f ca="1">IF(RMDF!FB357="", "", IF(ISNUMBER(MATCH(RMDF!FB357, INDIRECT(FB357), 0)), "OK", "Invalid"))</f>
        <v/>
      </c>
    </row>
    <row r="358" spans="1:159" s="205" customFormat="1" ht="39.9" customHeight="1" x14ac:dyDescent="0.25">
      <c r="A358" s="206"/>
      <c r="B358" s="196"/>
      <c r="C358" s="197"/>
      <c r="D358" s="198"/>
      <c r="E358" s="199"/>
      <c r="F358" s="200"/>
      <c r="G358" s="201"/>
      <c r="H358" s="292"/>
      <c r="I358" s="305">
        <f>RMDF!I358</f>
        <v>0</v>
      </c>
      <c r="J358" s="305" t="str">
        <f>IF(I358=ProductCode!$B$30,"PDReclPost",IF(OR(I358=ProductCode!$C$30,I358=ProductCode!$E$30,I358=ProductCode!$G$30),"PDPreCon",IF(OR(I358=ProductCode!$D$30,I358=ProductCode!$F$30),"PDNotReclPost","")))</f>
        <v/>
      </c>
      <c r="K358" s="305" t="str">
        <f t="shared" si="24"/>
        <v/>
      </c>
      <c r="L358" s="289"/>
      <c r="M358" s="305" t="str">
        <f t="shared" si="24"/>
        <v/>
      </c>
      <c r="N358" s="289" t="b">
        <f>AND(RMDF!N358&gt;=0, RMDF!N358&lt;=1-RMDF!L358, RMDF!N358=ROUND(RMDF!N358,4))</f>
        <v>1</v>
      </c>
      <c r="O358" s="286" t="str">
        <f>IF(P358="","",IF(I358="","",IF(LEFT(I358,13)="Reclaimed pos",RawMaterialCode!$E$569,RawMaterialCode!$E$568)))</f>
        <v>Reclaimed pre-consumer mixed fibers (RM0578)</v>
      </c>
      <c r="P358" s="295">
        <f t="shared" si="25"/>
        <v>1</v>
      </c>
      <c r="Q358" s="202"/>
      <c r="R358" s="203"/>
      <c r="S358" s="204" t="str">
        <f t="shared" si="26"/>
        <v/>
      </c>
      <c r="T358" s="281"/>
      <c r="U358" s="281"/>
      <c r="V358" s="281"/>
      <c r="W358" s="281"/>
      <c r="X358" s="317">
        <f>RMDF!X358</f>
        <v>0</v>
      </c>
      <c r="Y358" s="318" t="str">
        <f>IF(X358=0,"",_xlfn.XLOOKUP(X358,StatePicklist!$1:$1,StatePicklist!$3:$3,"NA",0))</f>
        <v/>
      </c>
      <c r="Z358" s="297" t="str">
        <f ca="1">IF(RMDF!Y358="", "", IF(ISNUMBER(MATCH(RMDF!Y358, INDIRECT(Y358), 0)), "OK", "Invalid"))</f>
        <v/>
      </c>
      <c r="AA358" s="281"/>
      <c r="AB358" s="281"/>
      <c r="AC358" s="281"/>
      <c r="AD358" s="281" t="b">
        <f>AND(RMDF!AG358&gt;=0, RMDF!AG358&lt;=1-RMDF!Z358, RMDF!AG358=ROUND(RMDF!AG358,4))</f>
        <v>1</v>
      </c>
      <c r="AE358" s="317">
        <f>RMDF!AE358</f>
        <v>0</v>
      </c>
      <c r="AF358" s="318" t="str">
        <f>IF(AE358=0,"",_xlfn.XLOOKUP(AE358,StatePicklist!$1:$1,StatePicklist!$3:$3,"NA",0))</f>
        <v/>
      </c>
      <c r="AG358" s="297" t="str">
        <f ca="1">IF(RMDF!AF358="", "", IF(ISNUMBER(MATCH(RMDF!AF358, INDIRECT(AF358), 0)), "OK", "Invalid"))</f>
        <v/>
      </c>
      <c r="AH358" s="281"/>
      <c r="AI358" s="281"/>
      <c r="AJ358" s="281"/>
      <c r="AK358" s="281" t="b">
        <f>AND(RMDF!AN358&gt;=0, RMDF!AN358&lt;=1-SUM(RMDF!Z358,RMDF!AG358), RMDF!AN358=ROUND(RMDF!AN358,4))</f>
        <v>1</v>
      </c>
      <c r="AL358" s="317">
        <f>RMDF!AL358</f>
        <v>0</v>
      </c>
      <c r="AM358" s="318" t="str">
        <f>IF(AL358=0,"",_xlfn.XLOOKUP(AL358,StatePicklist!$1:$1,StatePicklist!$3:$3,"NA",0))</f>
        <v/>
      </c>
      <c r="AN358" s="297" t="str">
        <f ca="1">IF(RMDF!AM358="", "", IF(ISNUMBER(MATCH(RMDF!AM358, INDIRECT(AM358), 0)), "OK", "Invalid"))</f>
        <v/>
      </c>
      <c r="AO358" s="281"/>
      <c r="AP358" s="281"/>
      <c r="AQ358" s="281"/>
      <c r="AR358" s="281" t="b">
        <f>AND(RMDF!AU358&gt;=0, RMDF!AU358&lt;=1-SUM(RMDF!Z358,RMDF!AG358,RMDF!AN358), RMDF!AU358=ROUND(RMDF!AU358,4))</f>
        <v>1</v>
      </c>
      <c r="AS358" s="317">
        <f>RMDF!AS358</f>
        <v>0</v>
      </c>
      <c r="AT358" s="318" t="str">
        <f>IF(AS358=0,"",_xlfn.XLOOKUP(AS358,StatePicklist!$1:$1,StatePicklist!$3:$3,"NA",0))</f>
        <v/>
      </c>
      <c r="AU358" s="297" t="str">
        <f ca="1">IF(RMDF!AT358="", "", IF(ISNUMBER(MATCH(RMDF!AT358, INDIRECT(AT358), 0)), "OK", "Invalid"))</f>
        <v/>
      </c>
      <c r="AV358" s="281"/>
      <c r="AW358" s="281"/>
      <c r="AX358" s="281"/>
      <c r="AY358" s="281" t="b">
        <f>AND(RMDF!BB358&gt;=0, RMDF!BB358&lt;=1-SUM(RMDF!Z358,RMDF!AG358,RMDF!AN358,RMDF!AU358), RMDF!BB358=ROUND(RMDF!BB358,4))</f>
        <v>1</v>
      </c>
      <c r="AZ358" s="317">
        <f>RMDF!AZ358</f>
        <v>0</v>
      </c>
      <c r="BA358" s="318" t="str">
        <f>IF(AZ358=0,"",_xlfn.XLOOKUP(AZ358,StatePicklist!$1:$1,StatePicklist!$3:$3,"NA",0))</f>
        <v/>
      </c>
      <c r="BB358" s="297" t="str">
        <f ca="1">IF(RMDF!BA358="", "", IF(ISNUMBER(MATCH(RMDF!BA358, INDIRECT(BA358), 0)), "OK", "Invalid"))</f>
        <v/>
      </c>
      <c r="BC358" s="281"/>
      <c r="BD358" s="281"/>
      <c r="BE358" s="281"/>
      <c r="BF358" s="281" t="b">
        <f>AND(RMDF!BI358&gt;=0, RMDF!BI358&lt;=1-SUM(RMDF!Z358,RMDF!AG358,RMDF!AN358,RMDF!AU358,RMDF!BB358), RMDF!BI358=ROUND(RMDF!BI358,4))</f>
        <v>1</v>
      </c>
      <c r="BG358" s="317">
        <f>RMDF!BG358</f>
        <v>0</v>
      </c>
      <c r="BH358" s="318" t="str">
        <f>IF(BG358=0,"",_xlfn.XLOOKUP(BG358,StatePicklist!$1:$1,StatePicklist!$3:$3,"NA",0))</f>
        <v/>
      </c>
      <c r="BI358" s="297" t="str">
        <f ca="1">IF(RMDF!BH358="", "", IF(ISNUMBER(MATCH(RMDF!BH358, INDIRECT(BH358), 0)), "OK", "Invalid"))</f>
        <v/>
      </c>
      <c r="BJ358" s="281"/>
      <c r="BK358" s="281"/>
      <c r="BL358" s="281"/>
      <c r="BM358" s="281" t="b">
        <f>AND(RMDF!BP358&gt;=0, RMDF!BP358&lt;=1-SUM(RMDF!Z358,RMDF!AG358,RMDF!AN358,RMDF!AU358,RMDF!BB358,RMDF!BI358), RMDF!BP358=ROUND(RMDF!BP358,4))</f>
        <v>1</v>
      </c>
      <c r="BN358" s="317">
        <f>RMDF!BN358</f>
        <v>0</v>
      </c>
      <c r="BO358" s="318" t="str">
        <f>IF(BN358=0,"",_xlfn.XLOOKUP(BN358,StatePicklist!$1:$1,StatePicklist!$3:$3,"NA",0))</f>
        <v/>
      </c>
      <c r="BP358" s="297" t="str">
        <f ca="1">IF(RMDF!BO358="", "", IF(ISNUMBER(MATCH(RMDF!BO358, INDIRECT(BO358), 0)), "OK", "Invalid"))</f>
        <v/>
      </c>
      <c r="BQ358" s="281"/>
      <c r="BR358" s="281"/>
      <c r="BS358" s="281"/>
      <c r="BT358" s="281" t="b">
        <f>AND(RMDF!BW358&gt;=0, RMDF!BW358&lt;=1-SUM(RMDF!Z358,RMDF!AG358,RMDF!AN358,RMDF!AU358,RMDF!BB358,RMDF!BI358,RMDF!BP358), RMDF!BW358=ROUND(RMDF!BW358,4))</f>
        <v>1</v>
      </c>
      <c r="BU358" s="317">
        <f>RMDF!BU358</f>
        <v>0</v>
      </c>
      <c r="BV358" s="318" t="str">
        <f>IF(BU358=0,"",_xlfn.XLOOKUP(BU358,StatePicklist!$1:$1,StatePicklist!$3:$3,"NA",0))</f>
        <v/>
      </c>
      <c r="BW358" s="297" t="str">
        <f ca="1">IF(RMDF!BV358="", "", IF(ISNUMBER(MATCH(RMDF!BV358, INDIRECT(BV358), 0)), "OK", "Invalid"))</f>
        <v/>
      </c>
      <c r="BX358" s="281"/>
      <c r="BY358" s="281"/>
      <c r="BZ358" s="281"/>
      <c r="CA358" s="281" t="b">
        <f>AND(RMDF!CD358&gt;=0, RMDF!CD358&lt;=1-SUM(RMDF!Z358,RMDF!AG358,RMDF!AN358,RMDF!AU358,RMDF!BB358,RMDF!BI358,RMDF!BP358,RMDF!BW358), RMDF!CD358=ROUND(RMDF!CD358,4))</f>
        <v>1</v>
      </c>
      <c r="CB358" s="317">
        <f>RMDF!CB358</f>
        <v>0</v>
      </c>
      <c r="CC358" s="318" t="str">
        <f>IF(CB358=0,"",_xlfn.XLOOKUP(CB358,StatePicklist!$1:$1,StatePicklist!$3:$3,"NA",0))</f>
        <v/>
      </c>
      <c r="CD358" s="297" t="str">
        <f ca="1">IF(RMDF!CC358="", "", IF(ISNUMBER(MATCH(RMDF!CC358, INDIRECT(CC358), 0)), "OK", "Invalid"))</f>
        <v/>
      </c>
      <c r="CE358" s="281"/>
      <c r="CF358" s="281"/>
      <c r="CG358" s="281"/>
      <c r="CH358" s="281" t="b">
        <f>AND(RMDF!CK358&gt;=0, RMDF!CK358&lt;=1-SUM(RMDF!Z358,RMDF!AG358,RMDF!AN358,RMDF!AU358,RMDF!BB358,RMDF!BI358,RMDF!BP358,RMDF!BW358,RMDF!CD358), RMDF!CK358=ROUND(RMDF!CK358,4))</f>
        <v>1</v>
      </c>
      <c r="CI358" s="317">
        <f>RMDF!CI358</f>
        <v>0</v>
      </c>
      <c r="CJ358" s="318" t="str">
        <f>IF(CI358=0,"",_xlfn.XLOOKUP(CI358,StatePicklist!$1:$1,StatePicklist!$3:$3,"NA",0))</f>
        <v/>
      </c>
      <c r="CK358" s="297" t="str">
        <f ca="1">IF(RMDF!CJ358="", "", IF(ISNUMBER(MATCH(RMDF!CJ358, INDIRECT(CJ358), 0)), "OK", "Invalid"))</f>
        <v/>
      </c>
      <c r="CL358" s="281"/>
      <c r="CM358" s="281"/>
      <c r="CN358" s="281"/>
      <c r="CO358" s="281" t="b">
        <f>AND(RMDF!CR358&gt;=0, RMDF!CR358&lt;=1-SUM(RMDF!Z358,RMDF!AG358,RMDF!AN358,RMDF!AU358,RMDF!BB358,RMDF!BI358,RMDF!BP358,RMDF!BW358,RMDF!CD358,RMDF!CK358), RMDF!CR358=ROUND(RMDF!CR358,4))</f>
        <v>1</v>
      </c>
      <c r="CP358" s="317">
        <f>RMDF!CP358</f>
        <v>0</v>
      </c>
      <c r="CQ358" s="318" t="str">
        <f>IF(CP358=0,"",_xlfn.XLOOKUP(CP358,StatePicklist!$1:$1,StatePicklist!$3:$3,"NA",0))</f>
        <v/>
      </c>
      <c r="CR358" s="297" t="str">
        <f ca="1">IF(RMDF!CQ358="", "", IF(ISNUMBER(MATCH(RMDF!CQ358, INDIRECT(CQ358), 0)), "OK", "Invalid"))</f>
        <v/>
      </c>
      <c r="CS358" s="281"/>
      <c r="CT358" s="281"/>
      <c r="CU358" s="281"/>
      <c r="CV358" s="281" t="b">
        <f>AND(RMDF!CY358&gt;=0, RMDF!CY358&lt;=1-SUM(RMDF!Z358,RMDF!AG358,RMDF!AN358,RMDF!AU358,RMDF!BB358,RMDF!BI358,RMDF!BP358,RMDF!BW358,RMDF!CD358,RMDF!CK358,RMDF!CR358), RMDF!CY358=ROUND(RMDF!CY358,4))</f>
        <v>1</v>
      </c>
      <c r="CW358" s="317">
        <f>RMDF!CW358</f>
        <v>0</v>
      </c>
      <c r="CX358" s="318" t="str">
        <f>IF(CW358=0,"",_xlfn.XLOOKUP(CW358,StatePicklist!$1:$1,StatePicklist!$3:$3,"NA",0))</f>
        <v/>
      </c>
      <c r="CY358" s="297" t="str">
        <f ca="1">IF(RMDF!CX358="", "", IF(ISNUMBER(MATCH(RMDF!CX358, INDIRECT(CX358), 0)), "OK", "Invalid"))</f>
        <v/>
      </c>
      <c r="CZ358" s="281"/>
      <c r="DA358" s="281"/>
      <c r="DB358" s="281"/>
      <c r="DC358" s="281" t="b">
        <f>AND(RMDF!DF358&gt;=0, RMDF!DF358&lt;=1-SUM(RMDF!Z358,RMDF!AG358,RMDF!AN358,RMDF!AU358,RMDF!BB358,RMDF!BI358,RMDF!BP358,RMDF!BW358,RMDF!CD358,RMDF!CK358,RMDF!CR358,RMDF!CY358), RMDF!DF358=ROUND(RMDF!DF358,4))</f>
        <v>1</v>
      </c>
      <c r="DD358" s="317">
        <f>RMDF!DD358</f>
        <v>0</v>
      </c>
      <c r="DE358" s="318" t="str">
        <f>IF(DD358=0,"",_xlfn.XLOOKUP(DD358,StatePicklist!$1:$1,StatePicklist!$3:$3,"NA",0))</f>
        <v/>
      </c>
      <c r="DF358" s="297" t="str">
        <f ca="1">IF(RMDF!DE358="", "", IF(ISNUMBER(MATCH(RMDF!DE358, INDIRECT(DE358), 0)), "OK", "Invalid"))</f>
        <v/>
      </c>
      <c r="DG358" s="281"/>
      <c r="DH358" s="281"/>
      <c r="DI358" s="281"/>
      <c r="DJ358" s="281" t="b">
        <f>AND(RMDF!DM358&gt;=0, RMDF!DM358&lt;=1-SUM(RMDF!Z358,RMDF!AG358,RMDF!AN358,RMDF!AU358,RMDF!BB358,RMDF!BI358,RMDF!BP358,RMDF!BW358,RMDF!CD358,RMDF!CK358,RMDF!CR358,RMDF!CY358,RMDF!DF358), RMDF!DM358=ROUND(RMDF!DM358,4))</f>
        <v>1</v>
      </c>
      <c r="DK358" s="317">
        <f>RMDF!DK358</f>
        <v>0</v>
      </c>
      <c r="DL358" s="318" t="str">
        <f>IF(DK358=0,"",_xlfn.XLOOKUP(DK358,StatePicklist!$1:$1,StatePicklist!$3:$3,"NA",0))</f>
        <v/>
      </c>
      <c r="DM358" s="297" t="str">
        <f ca="1">IF(RMDF!DL358="", "", IF(ISNUMBER(MATCH(RMDF!DL358, INDIRECT(DL358), 0)), "OK", "Invalid"))</f>
        <v/>
      </c>
      <c r="DN358" s="281"/>
      <c r="DO358" s="281"/>
      <c r="DP358" s="281"/>
      <c r="DQ358" s="281" t="b">
        <f>AND(RMDF!DT358&gt;=0, RMDF!DT358&lt;=1-SUM(RMDF!Z358,RMDF!AG358,RMDF!AN358,RMDF!AU358,RMDF!BB358,RMDF!BI358,RMDF!BP358,RMDF!BW358,RMDF!CD358,RMDF!CK358,RMDF!CR358,RMDF!CY358,RMDF!DF358,RMDF!DM358), RMDF!DT358=ROUND(RMDF!DT358,4))</f>
        <v>1</v>
      </c>
      <c r="DR358" s="317">
        <f>RMDF!DR358</f>
        <v>0</v>
      </c>
      <c r="DS358" s="318" t="str">
        <f>IF(DR358=0,"",_xlfn.XLOOKUP(DR358,StatePicklist!$1:$1,StatePicklist!$3:$3,"NA",0))</f>
        <v/>
      </c>
      <c r="DT358" s="297" t="str">
        <f ca="1">IF(RMDF!DS358="", "", IF(ISNUMBER(MATCH(RMDF!DS358, INDIRECT(DS358), 0)), "OK", "Invalid"))</f>
        <v/>
      </c>
      <c r="DU358" s="281"/>
      <c r="DV358" s="281"/>
      <c r="DW358" s="281"/>
      <c r="DX358" s="281" t="b">
        <f>AND(RMDF!EA358&gt;=0, RMDF!EA358&lt;=1-SUM(RMDF!Z358,RMDF!AG358,RMDF!AN358,RMDF!AU358,RMDF!BB358,RMDF!BI358,RMDF!BP358,RMDF!BW358,RMDF!CD358,RMDF!CK358,RMDF!CR358,RMDF!CY358,RMDF!DF358,RMDF!DM358,RMDF!DT358), RMDF!EA358=ROUND(RMDF!EA358,4))</f>
        <v>1</v>
      </c>
      <c r="DY358" s="317">
        <f>RMDF!DY358</f>
        <v>0</v>
      </c>
      <c r="DZ358" s="318" t="str">
        <f>IF(DY358=0,"",_xlfn.XLOOKUP(DY358,StatePicklist!$1:$1,StatePicklist!$3:$3,"NA",0))</f>
        <v/>
      </c>
      <c r="EA358" s="297" t="str">
        <f ca="1">IF(RMDF!DZ358="", "", IF(ISNUMBER(MATCH(RMDF!DZ358, INDIRECT(DZ358), 0)), "OK", "Invalid"))</f>
        <v/>
      </c>
      <c r="EB358" s="281"/>
      <c r="EC358" s="281"/>
      <c r="ED358" s="281"/>
      <c r="EE358" s="281" t="b">
        <f>AND(RMDF!EH358&gt;=0, RMDF!EH358&lt;=1-SUM(RMDF!Z358,RMDF!AG358,RMDF!AN358,RMDF!AU358,RMDF!BB358,RMDF!BI358,RMDF!BP358,RMDF!BW358,RMDF!CD358,RMDF!CK358,RMDF!CR358,RMDF!CY358,RMDF!DF358,RMDF!DM358,RMDF!DT358,RMDF!EA358), RMDF!EH358=ROUND(RMDF!EH358,4))</f>
        <v>1</v>
      </c>
      <c r="EF358" s="317">
        <f>RMDF!EF358</f>
        <v>0</v>
      </c>
      <c r="EG358" s="318" t="str">
        <f>IF(EF358=0,"",_xlfn.XLOOKUP(EF358,StatePicklist!$1:$1,StatePicklist!$3:$3,"NA",0))</f>
        <v/>
      </c>
      <c r="EH358" s="297" t="str">
        <f ca="1">IF(RMDF!EG358="", "", IF(ISNUMBER(MATCH(RMDF!EG358, INDIRECT(EG358), 0)), "OK", "Invalid"))</f>
        <v/>
      </c>
      <c r="EI358" s="281"/>
      <c r="EJ358" s="281"/>
      <c r="EK358" s="281"/>
      <c r="EL358" s="281" t="b">
        <f>AND(RMDF!EO358&gt;=0, RMDF!EO358&lt;=1-SUM(RMDF!Z358,RMDF!AG358,RMDF!AN358,RMDF!AU358,RMDF!BB358,RMDF!BI358,RMDF!BP358,RMDF!BW358,RMDF!CD358,RMDF!CK358,RMDF!CR358,RMDF!CY358,RMDF!DF358,RMDF!DM358,RMDF!DT358,RMDF!EA358,RMDF!EH358), RMDF!EO358=ROUND(RMDF!EO358,4))</f>
        <v>1</v>
      </c>
      <c r="EM358" s="317">
        <f>RMDF!EM358</f>
        <v>0</v>
      </c>
      <c r="EN358" s="318" t="str">
        <f>IF(EM358=0,"",_xlfn.XLOOKUP(EM358,StatePicklist!$1:$1,StatePicklist!$3:$3,"NA",0))</f>
        <v/>
      </c>
      <c r="EO358" s="297" t="str">
        <f ca="1">IF(RMDF!EN358="", "", IF(ISNUMBER(MATCH(RMDF!EN358, INDIRECT(EN358), 0)), "OK", "Invalid"))</f>
        <v/>
      </c>
      <c r="EP358" s="281"/>
      <c r="EQ358" s="281"/>
      <c r="ER358" s="281"/>
      <c r="ES358" s="281" t="b">
        <f>AND(RMDF!EV358&gt;=0, RMDF!EV358&lt;=1-SUM(RMDF!Z358,RMDF!AG358,RMDF!AN358,RMDF!AU358,RMDF!BB358,RMDF!BI358,RMDF!BP358,RMDF!BW358,RMDF!CD358,RMDF!CK358,RMDF!CR358,RMDF!CY358,RMDF!DF358,RMDF!DM358,RMDF!DT358,RMDF!EA358,RMDF!EH358,RMDF!EO358), RMDF!EV358=ROUND(RMDF!EV358,4))</f>
        <v>1</v>
      </c>
      <c r="ET358" s="317">
        <f>RMDF!ET358</f>
        <v>0</v>
      </c>
      <c r="EU358" s="318" t="str">
        <f>IF(ET358=0,"",_xlfn.XLOOKUP(ET358,StatePicklist!$1:$1,StatePicklist!$3:$3,"NA",0))</f>
        <v/>
      </c>
      <c r="EV358" s="297" t="str">
        <f ca="1">IF(RMDF!EU358="", "", IF(ISNUMBER(MATCH(RMDF!EU358, INDIRECT(EU358), 0)), "OK", "Invalid"))</f>
        <v/>
      </c>
      <c r="EW358" s="281"/>
      <c r="EX358" s="281"/>
      <c r="EY358" s="281"/>
      <c r="EZ358" s="281" t="b">
        <f>AND(RMDF!FC358&gt;=0, RMDF!FC358&lt;=1-SUM(RMDF!Z358,RMDF!AG358,RMDF!AN358,RMDF!AU358,RMDF!BB358,RMDF!BI358,RMDF!BP358,RMDF!BW358,RMDF!CD358,RMDF!CK358,RMDF!CR358,RMDF!CY358,RMDF!DF358,RMDF!DM358,RMDF!DT358,RMDF!EA358,RMDF!EH358,RMDF!EO358,RMDF!EV358), RMDF!FC358=ROUND(RMDF!FC358,4))</f>
        <v>1</v>
      </c>
      <c r="FA358" s="317">
        <f>RMDF!FA358</f>
        <v>0</v>
      </c>
      <c r="FB358" s="318" t="str">
        <f>IF(FA358=0,"",_xlfn.XLOOKUP(FA358,StatePicklist!$1:$1,StatePicklist!$3:$3,"NA",0))</f>
        <v/>
      </c>
      <c r="FC358" s="297" t="str">
        <f ca="1">IF(RMDF!FB358="", "", IF(ISNUMBER(MATCH(RMDF!FB358, INDIRECT(FB358), 0)), "OK", "Invalid"))</f>
        <v/>
      </c>
    </row>
    <row r="359" spans="1:159" s="205" customFormat="1" ht="39.9" customHeight="1" x14ac:dyDescent="0.25">
      <c r="A359" s="206"/>
      <c r="B359" s="196"/>
      <c r="C359" s="197"/>
      <c r="D359" s="198"/>
      <c r="E359" s="199"/>
      <c r="F359" s="200"/>
      <c r="G359" s="201"/>
      <c r="H359" s="292"/>
      <c r="I359" s="305">
        <f>RMDF!I359</f>
        <v>0</v>
      </c>
      <c r="J359" s="305" t="str">
        <f>IF(I359=ProductCode!$B$30,"PDReclPost",IF(OR(I359=ProductCode!$C$30,I359=ProductCode!$E$30,I359=ProductCode!$G$30),"PDPreCon",IF(OR(I359=ProductCode!$D$30,I359=ProductCode!$F$30),"PDNotReclPost","")))</f>
        <v/>
      </c>
      <c r="K359" s="305" t="str">
        <f t="shared" si="24"/>
        <v/>
      </c>
      <c r="L359" s="289"/>
      <c r="M359" s="305" t="str">
        <f t="shared" si="24"/>
        <v/>
      </c>
      <c r="N359" s="289" t="b">
        <f>AND(RMDF!N359&gt;=0, RMDF!N359&lt;=1-RMDF!L359, RMDF!N359=ROUND(RMDF!N359,4))</f>
        <v>1</v>
      </c>
      <c r="O359" s="286" t="str">
        <f>IF(P359="","",IF(I359="","",IF(LEFT(I359,13)="Reclaimed pos",RawMaterialCode!$E$569,RawMaterialCode!$E$568)))</f>
        <v>Reclaimed pre-consumer mixed fibers (RM0578)</v>
      </c>
      <c r="P359" s="295">
        <f t="shared" si="25"/>
        <v>1</v>
      </c>
      <c r="Q359" s="202"/>
      <c r="R359" s="203"/>
      <c r="S359" s="204" t="str">
        <f t="shared" si="26"/>
        <v/>
      </c>
      <c r="T359" s="281"/>
      <c r="U359" s="281"/>
      <c r="V359" s="281"/>
      <c r="W359" s="281"/>
      <c r="X359" s="317">
        <f>RMDF!X359</f>
        <v>0</v>
      </c>
      <c r="Y359" s="318" t="str">
        <f>IF(X359=0,"",_xlfn.XLOOKUP(X359,StatePicklist!$1:$1,StatePicklist!$3:$3,"NA",0))</f>
        <v/>
      </c>
      <c r="Z359" s="297" t="str">
        <f ca="1">IF(RMDF!Y359="", "", IF(ISNUMBER(MATCH(RMDF!Y359, INDIRECT(Y359), 0)), "OK", "Invalid"))</f>
        <v/>
      </c>
      <c r="AA359" s="281"/>
      <c r="AB359" s="281"/>
      <c r="AC359" s="281"/>
      <c r="AD359" s="281" t="b">
        <f>AND(RMDF!AG359&gt;=0, RMDF!AG359&lt;=1-RMDF!Z359, RMDF!AG359=ROUND(RMDF!AG359,4))</f>
        <v>1</v>
      </c>
      <c r="AE359" s="317">
        <f>RMDF!AE359</f>
        <v>0</v>
      </c>
      <c r="AF359" s="318" t="str">
        <f>IF(AE359=0,"",_xlfn.XLOOKUP(AE359,StatePicklist!$1:$1,StatePicklist!$3:$3,"NA",0))</f>
        <v/>
      </c>
      <c r="AG359" s="297" t="str">
        <f ca="1">IF(RMDF!AF359="", "", IF(ISNUMBER(MATCH(RMDF!AF359, INDIRECT(AF359), 0)), "OK", "Invalid"))</f>
        <v/>
      </c>
      <c r="AH359" s="281"/>
      <c r="AI359" s="281"/>
      <c r="AJ359" s="281"/>
      <c r="AK359" s="281" t="b">
        <f>AND(RMDF!AN359&gt;=0, RMDF!AN359&lt;=1-SUM(RMDF!Z359,RMDF!AG359), RMDF!AN359=ROUND(RMDF!AN359,4))</f>
        <v>1</v>
      </c>
      <c r="AL359" s="317">
        <f>RMDF!AL359</f>
        <v>0</v>
      </c>
      <c r="AM359" s="318" t="str">
        <f>IF(AL359=0,"",_xlfn.XLOOKUP(AL359,StatePicklist!$1:$1,StatePicklist!$3:$3,"NA",0))</f>
        <v/>
      </c>
      <c r="AN359" s="297" t="str">
        <f ca="1">IF(RMDF!AM359="", "", IF(ISNUMBER(MATCH(RMDF!AM359, INDIRECT(AM359), 0)), "OK", "Invalid"))</f>
        <v/>
      </c>
      <c r="AO359" s="281"/>
      <c r="AP359" s="281"/>
      <c r="AQ359" s="281"/>
      <c r="AR359" s="281" t="b">
        <f>AND(RMDF!AU359&gt;=0, RMDF!AU359&lt;=1-SUM(RMDF!Z359,RMDF!AG359,RMDF!AN359), RMDF!AU359=ROUND(RMDF!AU359,4))</f>
        <v>1</v>
      </c>
      <c r="AS359" s="317">
        <f>RMDF!AS359</f>
        <v>0</v>
      </c>
      <c r="AT359" s="318" t="str">
        <f>IF(AS359=0,"",_xlfn.XLOOKUP(AS359,StatePicklist!$1:$1,StatePicklist!$3:$3,"NA",0))</f>
        <v/>
      </c>
      <c r="AU359" s="297" t="str">
        <f ca="1">IF(RMDF!AT359="", "", IF(ISNUMBER(MATCH(RMDF!AT359, INDIRECT(AT359), 0)), "OK", "Invalid"))</f>
        <v/>
      </c>
      <c r="AV359" s="281"/>
      <c r="AW359" s="281"/>
      <c r="AX359" s="281"/>
      <c r="AY359" s="281" t="b">
        <f>AND(RMDF!BB359&gt;=0, RMDF!BB359&lt;=1-SUM(RMDF!Z359,RMDF!AG359,RMDF!AN359,RMDF!AU359), RMDF!BB359=ROUND(RMDF!BB359,4))</f>
        <v>1</v>
      </c>
      <c r="AZ359" s="317">
        <f>RMDF!AZ359</f>
        <v>0</v>
      </c>
      <c r="BA359" s="318" t="str">
        <f>IF(AZ359=0,"",_xlfn.XLOOKUP(AZ359,StatePicklist!$1:$1,StatePicklist!$3:$3,"NA",0))</f>
        <v/>
      </c>
      <c r="BB359" s="297" t="str">
        <f ca="1">IF(RMDF!BA359="", "", IF(ISNUMBER(MATCH(RMDF!BA359, INDIRECT(BA359), 0)), "OK", "Invalid"))</f>
        <v/>
      </c>
      <c r="BC359" s="281"/>
      <c r="BD359" s="281"/>
      <c r="BE359" s="281"/>
      <c r="BF359" s="281" t="b">
        <f>AND(RMDF!BI359&gt;=0, RMDF!BI359&lt;=1-SUM(RMDF!Z359,RMDF!AG359,RMDF!AN359,RMDF!AU359,RMDF!BB359), RMDF!BI359=ROUND(RMDF!BI359,4))</f>
        <v>1</v>
      </c>
      <c r="BG359" s="317">
        <f>RMDF!BG359</f>
        <v>0</v>
      </c>
      <c r="BH359" s="318" t="str">
        <f>IF(BG359=0,"",_xlfn.XLOOKUP(BG359,StatePicklist!$1:$1,StatePicklist!$3:$3,"NA",0))</f>
        <v/>
      </c>
      <c r="BI359" s="297" t="str">
        <f ca="1">IF(RMDF!BH359="", "", IF(ISNUMBER(MATCH(RMDF!BH359, INDIRECT(BH359), 0)), "OK", "Invalid"))</f>
        <v/>
      </c>
      <c r="BJ359" s="281"/>
      <c r="BK359" s="281"/>
      <c r="BL359" s="281"/>
      <c r="BM359" s="281" t="b">
        <f>AND(RMDF!BP359&gt;=0, RMDF!BP359&lt;=1-SUM(RMDF!Z359,RMDF!AG359,RMDF!AN359,RMDF!AU359,RMDF!BB359,RMDF!BI359), RMDF!BP359=ROUND(RMDF!BP359,4))</f>
        <v>1</v>
      </c>
      <c r="BN359" s="317">
        <f>RMDF!BN359</f>
        <v>0</v>
      </c>
      <c r="BO359" s="318" t="str">
        <f>IF(BN359=0,"",_xlfn.XLOOKUP(BN359,StatePicklist!$1:$1,StatePicklist!$3:$3,"NA",0))</f>
        <v/>
      </c>
      <c r="BP359" s="297" t="str">
        <f ca="1">IF(RMDF!BO359="", "", IF(ISNUMBER(MATCH(RMDF!BO359, INDIRECT(BO359), 0)), "OK", "Invalid"))</f>
        <v/>
      </c>
      <c r="BQ359" s="281"/>
      <c r="BR359" s="281"/>
      <c r="BS359" s="281"/>
      <c r="BT359" s="281" t="b">
        <f>AND(RMDF!BW359&gt;=0, RMDF!BW359&lt;=1-SUM(RMDF!Z359,RMDF!AG359,RMDF!AN359,RMDF!AU359,RMDF!BB359,RMDF!BI359,RMDF!BP359), RMDF!BW359=ROUND(RMDF!BW359,4))</f>
        <v>1</v>
      </c>
      <c r="BU359" s="317">
        <f>RMDF!BU359</f>
        <v>0</v>
      </c>
      <c r="BV359" s="318" t="str">
        <f>IF(BU359=0,"",_xlfn.XLOOKUP(BU359,StatePicklist!$1:$1,StatePicklist!$3:$3,"NA",0))</f>
        <v/>
      </c>
      <c r="BW359" s="297" t="str">
        <f ca="1">IF(RMDF!BV359="", "", IF(ISNUMBER(MATCH(RMDF!BV359, INDIRECT(BV359), 0)), "OK", "Invalid"))</f>
        <v/>
      </c>
      <c r="BX359" s="281"/>
      <c r="BY359" s="281"/>
      <c r="BZ359" s="281"/>
      <c r="CA359" s="281" t="b">
        <f>AND(RMDF!CD359&gt;=0, RMDF!CD359&lt;=1-SUM(RMDF!Z359,RMDF!AG359,RMDF!AN359,RMDF!AU359,RMDF!BB359,RMDF!BI359,RMDF!BP359,RMDF!BW359), RMDF!CD359=ROUND(RMDF!CD359,4))</f>
        <v>1</v>
      </c>
      <c r="CB359" s="317">
        <f>RMDF!CB359</f>
        <v>0</v>
      </c>
      <c r="CC359" s="318" t="str">
        <f>IF(CB359=0,"",_xlfn.XLOOKUP(CB359,StatePicklist!$1:$1,StatePicklist!$3:$3,"NA",0))</f>
        <v/>
      </c>
      <c r="CD359" s="297" t="str">
        <f ca="1">IF(RMDF!CC359="", "", IF(ISNUMBER(MATCH(RMDF!CC359, INDIRECT(CC359), 0)), "OK", "Invalid"))</f>
        <v/>
      </c>
      <c r="CE359" s="281"/>
      <c r="CF359" s="281"/>
      <c r="CG359" s="281"/>
      <c r="CH359" s="281" t="b">
        <f>AND(RMDF!CK359&gt;=0, RMDF!CK359&lt;=1-SUM(RMDF!Z359,RMDF!AG359,RMDF!AN359,RMDF!AU359,RMDF!BB359,RMDF!BI359,RMDF!BP359,RMDF!BW359,RMDF!CD359), RMDF!CK359=ROUND(RMDF!CK359,4))</f>
        <v>1</v>
      </c>
      <c r="CI359" s="317">
        <f>RMDF!CI359</f>
        <v>0</v>
      </c>
      <c r="CJ359" s="318" t="str">
        <f>IF(CI359=0,"",_xlfn.XLOOKUP(CI359,StatePicklist!$1:$1,StatePicklist!$3:$3,"NA",0))</f>
        <v/>
      </c>
      <c r="CK359" s="297" t="str">
        <f ca="1">IF(RMDF!CJ359="", "", IF(ISNUMBER(MATCH(RMDF!CJ359, INDIRECT(CJ359), 0)), "OK", "Invalid"))</f>
        <v/>
      </c>
      <c r="CL359" s="281"/>
      <c r="CM359" s="281"/>
      <c r="CN359" s="281"/>
      <c r="CO359" s="281" t="b">
        <f>AND(RMDF!CR359&gt;=0, RMDF!CR359&lt;=1-SUM(RMDF!Z359,RMDF!AG359,RMDF!AN359,RMDF!AU359,RMDF!BB359,RMDF!BI359,RMDF!BP359,RMDF!BW359,RMDF!CD359,RMDF!CK359), RMDF!CR359=ROUND(RMDF!CR359,4))</f>
        <v>1</v>
      </c>
      <c r="CP359" s="317">
        <f>RMDF!CP359</f>
        <v>0</v>
      </c>
      <c r="CQ359" s="318" t="str">
        <f>IF(CP359=0,"",_xlfn.XLOOKUP(CP359,StatePicklist!$1:$1,StatePicklist!$3:$3,"NA",0))</f>
        <v/>
      </c>
      <c r="CR359" s="297" t="str">
        <f ca="1">IF(RMDF!CQ359="", "", IF(ISNUMBER(MATCH(RMDF!CQ359, INDIRECT(CQ359), 0)), "OK", "Invalid"))</f>
        <v/>
      </c>
      <c r="CS359" s="281"/>
      <c r="CT359" s="281"/>
      <c r="CU359" s="281"/>
      <c r="CV359" s="281" t="b">
        <f>AND(RMDF!CY359&gt;=0, RMDF!CY359&lt;=1-SUM(RMDF!Z359,RMDF!AG359,RMDF!AN359,RMDF!AU359,RMDF!BB359,RMDF!BI359,RMDF!BP359,RMDF!BW359,RMDF!CD359,RMDF!CK359,RMDF!CR359), RMDF!CY359=ROUND(RMDF!CY359,4))</f>
        <v>1</v>
      </c>
      <c r="CW359" s="317">
        <f>RMDF!CW359</f>
        <v>0</v>
      </c>
      <c r="CX359" s="318" t="str">
        <f>IF(CW359=0,"",_xlfn.XLOOKUP(CW359,StatePicklist!$1:$1,StatePicklist!$3:$3,"NA",0))</f>
        <v/>
      </c>
      <c r="CY359" s="297" t="str">
        <f ca="1">IF(RMDF!CX359="", "", IF(ISNUMBER(MATCH(RMDF!CX359, INDIRECT(CX359), 0)), "OK", "Invalid"))</f>
        <v/>
      </c>
      <c r="CZ359" s="281"/>
      <c r="DA359" s="281"/>
      <c r="DB359" s="281"/>
      <c r="DC359" s="281" t="b">
        <f>AND(RMDF!DF359&gt;=0, RMDF!DF359&lt;=1-SUM(RMDF!Z359,RMDF!AG359,RMDF!AN359,RMDF!AU359,RMDF!BB359,RMDF!BI359,RMDF!BP359,RMDF!BW359,RMDF!CD359,RMDF!CK359,RMDF!CR359,RMDF!CY359), RMDF!DF359=ROUND(RMDF!DF359,4))</f>
        <v>1</v>
      </c>
      <c r="DD359" s="317">
        <f>RMDF!DD359</f>
        <v>0</v>
      </c>
      <c r="DE359" s="318" t="str">
        <f>IF(DD359=0,"",_xlfn.XLOOKUP(DD359,StatePicklist!$1:$1,StatePicklist!$3:$3,"NA",0))</f>
        <v/>
      </c>
      <c r="DF359" s="297" t="str">
        <f ca="1">IF(RMDF!DE359="", "", IF(ISNUMBER(MATCH(RMDF!DE359, INDIRECT(DE359), 0)), "OK", "Invalid"))</f>
        <v/>
      </c>
      <c r="DG359" s="281"/>
      <c r="DH359" s="281"/>
      <c r="DI359" s="281"/>
      <c r="DJ359" s="281" t="b">
        <f>AND(RMDF!DM359&gt;=0, RMDF!DM359&lt;=1-SUM(RMDF!Z359,RMDF!AG359,RMDF!AN359,RMDF!AU359,RMDF!BB359,RMDF!BI359,RMDF!BP359,RMDF!BW359,RMDF!CD359,RMDF!CK359,RMDF!CR359,RMDF!CY359,RMDF!DF359), RMDF!DM359=ROUND(RMDF!DM359,4))</f>
        <v>1</v>
      </c>
      <c r="DK359" s="317">
        <f>RMDF!DK359</f>
        <v>0</v>
      </c>
      <c r="DL359" s="318" t="str">
        <f>IF(DK359=0,"",_xlfn.XLOOKUP(DK359,StatePicklist!$1:$1,StatePicklist!$3:$3,"NA",0))</f>
        <v/>
      </c>
      <c r="DM359" s="297" t="str">
        <f ca="1">IF(RMDF!DL359="", "", IF(ISNUMBER(MATCH(RMDF!DL359, INDIRECT(DL359), 0)), "OK", "Invalid"))</f>
        <v/>
      </c>
      <c r="DN359" s="281"/>
      <c r="DO359" s="281"/>
      <c r="DP359" s="281"/>
      <c r="DQ359" s="281" t="b">
        <f>AND(RMDF!DT359&gt;=0, RMDF!DT359&lt;=1-SUM(RMDF!Z359,RMDF!AG359,RMDF!AN359,RMDF!AU359,RMDF!BB359,RMDF!BI359,RMDF!BP359,RMDF!BW359,RMDF!CD359,RMDF!CK359,RMDF!CR359,RMDF!CY359,RMDF!DF359,RMDF!DM359), RMDF!DT359=ROUND(RMDF!DT359,4))</f>
        <v>1</v>
      </c>
      <c r="DR359" s="317">
        <f>RMDF!DR359</f>
        <v>0</v>
      </c>
      <c r="DS359" s="318" t="str">
        <f>IF(DR359=0,"",_xlfn.XLOOKUP(DR359,StatePicklist!$1:$1,StatePicklist!$3:$3,"NA",0))</f>
        <v/>
      </c>
      <c r="DT359" s="297" t="str">
        <f ca="1">IF(RMDF!DS359="", "", IF(ISNUMBER(MATCH(RMDF!DS359, INDIRECT(DS359), 0)), "OK", "Invalid"))</f>
        <v/>
      </c>
      <c r="DU359" s="281"/>
      <c r="DV359" s="281"/>
      <c r="DW359" s="281"/>
      <c r="DX359" s="281" t="b">
        <f>AND(RMDF!EA359&gt;=0, RMDF!EA359&lt;=1-SUM(RMDF!Z359,RMDF!AG359,RMDF!AN359,RMDF!AU359,RMDF!BB359,RMDF!BI359,RMDF!BP359,RMDF!BW359,RMDF!CD359,RMDF!CK359,RMDF!CR359,RMDF!CY359,RMDF!DF359,RMDF!DM359,RMDF!DT359), RMDF!EA359=ROUND(RMDF!EA359,4))</f>
        <v>1</v>
      </c>
      <c r="DY359" s="317">
        <f>RMDF!DY359</f>
        <v>0</v>
      </c>
      <c r="DZ359" s="318" t="str">
        <f>IF(DY359=0,"",_xlfn.XLOOKUP(DY359,StatePicklist!$1:$1,StatePicklist!$3:$3,"NA",0))</f>
        <v/>
      </c>
      <c r="EA359" s="297" t="str">
        <f ca="1">IF(RMDF!DZ359="", "", IF(ISNUMBER(MATCH(RMDF!DZ359, INDIRECT(DZ359), 0)), "OK", "Invalid"))</f>
        <v/>
      </c>
      <c r="EB359" s="281"/>
      <c r="EC359" s="281"/>
      <c r="ED359" s="281"/>
      <c r="EE359" s="281" t="b">
        <f>AND(RMDF!EH359&gt;=0, RMDF!EH359&lt;=1-SUM(RMDF!Z359,RMDF!AG359,RMDF!AN359,RMDF!AU359,RMDF!BB359,RMDF!BI359,RMDF!BP359,RMDF!BW359,RMDF!CD359,RMDF!CK359,RMDF!CR359,RMDF!CY359,RMDF!DF359,RMDF!DM359,RMDF!DT359,RMDF!EA359), RMDF!EH359=ROUND(RMDF!EH359,4))</f>
        <v>1</v>
      </c>
      <c r="EF359" s="317">
        <f>RMDF!EF359</f>
        <v>0</v>
      </c>
      <c r="EG359" s="318" t="str">
        <f>IF(EF359=0,"",_xlfn.XLOOKUP(EF359,StatePicklist!$1:$1,StatePicklist!$3:$3,"NA",0))</f>
        <v/>
      </c>
      <c r="EH359" s="297" t="str">
        <f ca="1">IF(RMDF!EG359="", "", IF(ISNUMBER(MATCH(RMDF!EG359, INDIRECT(EG359), 0)), "OK", "Invalid"))</f>
        <v/>
      </c>
      <c r="EI359" s="281"/>
      <c r="EJ359" s="281"/>
      <c r="EK359" s="281"/>
      <c r="EL359" s="281" t="b">
        <f>AND(RMDF!EO359&gt;=0, RMDF!EO359&lt;=1-SUM(RMDF!Z359,RMDF!AG359,RMDF!AN359,RMDF!AU359,RMDF!BB359,RMDF!BI359,RMDF!BP359,RMDF!BW359,RMDF!CD359,RMDF!CK359,RMDF!CR359,RMDF!CY359,RMDF!DF359,RMDF!DM359,RMDF!DT359,RMDF!EA359,RMDF!EH359), RMDF!EO359=ROUND(RMDF!EO359,4))</f>
        <v>1</v>
      </c>
      <c r="EM359" s="317">
        <f>RMDF!EM359</f>
        <v>0</v>
      </c>
      <c r="EN359" s="318" t="str">
        <f>IF(EM359=0,"",_xlfn.XLOOKUP(EM359,StatePicklist!$1:$1,StatePicklist!$3:$3,"NA",0))</f>
        <v/>
      </c>
      <c r="EO359" s="297" t="str">
        <f ca="1">IF(RMDF!EN359="", "", IF(ISNUMBER(MATCH(RMDF!EN359, INDIRECT(EN359), 0)), "OK", "Invalid"))</f>
        <v/>
      </c>
      <c r="EP359" s="281"/>
      <c r="EQ359" s="281"/>
      <c r="ER359" s="281"/>
      <c r="ES359" s="281" t="b">
        <f>AND(RMDF!EV359&gt;=0, RMDF!EV359&lt;=1-SUM(RMDF!Z359,RMDF!AG359,RMDF!AN359,RMDF!AU359,RMDF!BB359,RMDF!BI359,RMDF!BP359,RMDF!BW359,RMDF!CD359,RMDF!CK359,RMDF!CR359,RMDF!CY359,RMDF!DF359,RMDF!DM359,RMDF!DT359,RMDF!EA359,RMDF!EH359,RMDF!EO359), RMDF!EV359=ROUND(RMDF!EV359,4))</f>
        <v>1</v>
      </c>
      <c r="ET359" s="317">
        <f>RMDF!ET359</f>
        <v>0</v>
      </c>
      <c r="EU359" s="318" t="str">
        <f>IF(ET359=0,"",_xlfn.XLOOKUP(ET359,StatePicklist!$1:$1,StatePicklist!$3:$3,"NA",0))</f>
        <v/>
      </c>
      <c r="EV359" s="297" t="str">
        <f ca="1">IF(RMDF!EU359="", "", IF(ISNUMBER(MATCH(RMDF!EU359, INDIRECT(EU359), 0)), "OK", "Invalid"))</f>
        <v/>
      </c>
      <c r="EW359" s="281"/>
      <c r="EX359" s="281"/>
      <c r="EY359" s="281"/>
      <c r="EZ359" s="281" t="b">
        <f>AND(RMDF!FC359&gt;=0, RMDF!FC359&lt;=1-SUM(RMDF!Z359,RMDF!AG359,RMDF!AN359,RMDF!AU359,RMDF!BB359,RMDF!BI359,RMDF!BP359,RMDF!BW359,RMDF!CD359,RMDF!CK359,RMDF!CR359,RMDF!CY359,RMDF!DF359,RMDF!DM359,RMDF!DT359,RMDF!EA359,RMDF!EH359,RMDF!EO359,RMDF!EV359), RMDF!FC359=ROUND(RMDF!FC359,4))</f>
        <v>1</v>
      </c>
      <c r="FA359" s="317">
        <f>RMDF!FA359</f>
        <v>0</v>
      </c>
      <c r="FB359" s="318" t="str">
        <f>IF(FA359=0,"",_xlfn.XLOOKUP(FA359,StatePicklist!$1:$1,StatePicklist!$3:$3,"NA",0))</f>
        <v/>
      </c>
      <c r="FC359" s="297" t="str">
        <f ca="1">IF(RMDF!FB359="", "", IF(ISNUMBER(MATCH(RMDF!FB359, INDIRECT(FB359), 0)), "OK", "Invalid"))</f>
        <v/>
      </c>
    </row>
    <row r="360" spans="1:159" s="205" customFormat="1" ht="39.9" customHeight="1" x14ac:dyDescent="0.25">
      <c r="A360" s="206"/>
      <c r="B360" s="196"/>
      <c r="C360" s="197"/>
      <c r="D360" s="198"/>
      <c r="E360" s="199"/>
      <c r="F360" s="200"/>
      <c r="G360" s="201"/>
      <c r="H360" s="292"/>
      <c r="I360" s="305">
        <f>RMDF!I360</f>
        <v>0</v>
      </c>
      <c r="J360" s="305" t="str">
        <f>IF(I360=ProductCode!$B$30,"PDReclPost",IF(OR(I360=ProductCode!$C$30,I360=ProductCode!$E$30,I360=ProductCode!$G$30),"PDPreCon",IF(OR(I360=ProductCode!$D$30,I360=ProductCode!$F$30),"PDNotReclPost","")))</f>
        <v/>
      </c>
      <c r="K360" s="305" t="str">
        <f t="shared" si="24"/>
        <v/>
      </c>
      <c r="L360" s="289"/>
      <c r="M360" s="305" t="str">
        <f t="shared" si="24"/>
        <v/>
      </c>
      <c r="N360" s="289" t="b">
        <f>AND(RMDF!N360&gt;=0, RMDF!N360&lt;=1-RMDF!L360, RMDF!N360=ROUND(RMDF!N360,4))</f>
        <v>1</v>
      </c>
      <c r="O360" s="286" t="str">
        <f>IF(P360="","",IF(I360="","",IF(LEFT(I360,13)="Reclaimed pos",RawMaterialCode!$E$569,RawMaterialCode!$E$568)))</f>
        <v>Reclaimed pre-consumer mixed fibers (RM0578)</v>
      </c>
      <c r="P360" s="295">
        <f t="shared" si="25"/>
        <v>1</v>
      </c>
      <c r="Q360" s="202"/>
      <c r="R360" s="203"/>
      <c r="S360" s="204" t="str">
        <f t="shared" si="26"/>
        <v/>
      </c>
      <c r="T360" s="281"/>
      <c r="U360" s="281"/>
      <c r="V360" s="281"/>
      <c r="W360" s="281"/>
      <c r="X360" s="317">
        <f>RMDF!X360</f>
        <v>0</v>
      </c>
      <c r="Y360" s="318" t="str">
        <f>IF(X360=0,"",_xlfn.XLOOKUP(X360,StatePicklist!$1:$1,StatePicklist!$3:$3,"NA",0))</f>
        <v/>
      </c>
      <c r="Z360" s="297" t="str">
        <f ca="1">IF(RMDF!Y360="", "", IF(ISNUMBER(MATCH(RMDF!Y360, INDIRECT(Y360), 0)), "OK", "Invalid"))</f>
        <v/>
      </c>
      <c r="AA360" s="281"/>
      <c r="AB360" s="281"/>
      <c r="AC360" s="281"/>
      <c r="AD360" s="281" t="b">
        <f>AND(RMDF!AG360&gt;=0, RMDF!AG360&lt;=1-RMDF!Z360, RMDF!AG360=ROUND(RMDF!AG360,4))</f>
        <v>1</v>
      </c>
      <c r="AE360" s="317">
        <f>RMDF!AE360</f>
        <v>0</v>
      </c>
      <c r="AF360" s="318" t="str">
        <f>IF(AE360=0,"",_xlfn.XLOOKUP(AE360,StatePicklist!$1:$1,StatePicklist!$3:$3,"NA",0))</f>
        <v/>
      </c>
      <c r="AG360" s="297" t="str">
        <f ca="1">IF(RMDF!AF360="", "", IF(ISNUMBER(MATCH(RMDF!AF360, INDIRECT(AF360), 0)), "OK", "Invalid"))</f>
        <v/>
      </c>
      <c r="AH360" s="281"/>
      <c r="AI360" s="281"/>
      <c r="AJ360" s="281"/>
      <c r="AK360" s="281" t="b">
        <f>AND(RMDF!AN360&gt;=0, RMDF!AN360&lt;=1-SUM(RMDF!Z360,RMDF!AG360), RMDF!AN360=ROUND(RMDF!AN360,4))</f>
        <v>1</v>
      </c>
      <c r="AL360" s="317">
        <f>RMDF!AL360</f>
        <v>0</v>
      </c>
      <c r="AM360" s="318" t="str">
        <f>IF(AL360=0,"",_xlfn.XLOOKUP(AL360,StatePicklist!$1:$1,StatePicklist!$3:$3,"NA",0))</f>
        <v/>
      </c>
      <c r="AN360" s="297" t="str">
        <f ca="1">IF(RMDF!AM360="", "", IF(ISNUMBER(MATCH(RMDF!AM360, INDIRECT(AM360), 0)), "OK", "Invalid"))</f>
        <v/>
      </c>
      <c r="AO360" s="281"/>
      <c r="AP360" s="281"/>
      <c r="AQ360" s="281"/>
      <c r="AR360" s="281" t="b">
        <f>AND(RMDF!AU360&gt;=0, RMDF!AU360&lt;=1-SUM(RMDF!Z360,RMDF!AG360,RMDF!AN360), RMDF!AU360=ROUND(RMDF!AU360,4))</f>
        <v>1</v>
      </c>
      <c r="AS360" s="317">
        <f>RMDF!AS360</f>
        <v>0</v>
      </c>
      <c r="AT360" s="318" t="str">
        <f>IF(AS360=0,"",_xlfn.XLOOKUP(AS360,StatePicklist!$1:$1,StatePicklist!$3:$3,"NA",0))</f>
        <v/>
      </c>
      <c r="AU360" s="297" t="str">
        <f ca="1">IF(RMDF!AT360="", "", IF(ISNUMBER(MATCH(RMDF!AT360, INDIRECT(AT360), 0)), "OK", "Invalid"))</f>
        <v/>
      </c>
      <c r="AV360" s="281"/>
      <c r="AW360" s="281"/>
      <c r="AX360" s="281"/>
      <c r="AY360" s="281" t="b">
        <f>AND(RMDF!BB360&gt;=0, RMDF!BB360&lt;=1-SUM(RMDF!Z360,RMDF!AG360,RMDF!AN360,RMDF!AU360), RMDF!BB360=ROUND(RMDF!BB360,4))</f>
        <v>1</v>
      </c>
      <c r="AZ360" s="317">
        <f>RMDF!AZ360</f>
        <v>0</v>
      </c>
      <c r="BA360" s="318" t="str">
        <f>IF(AZ360=0,"",_xlfn.XLOOKUP(AZ360,StatePicklist!$1:$1,StatePicklist!$3:$3,"NA",0))</f>
        <v/>
      </c>
      <c r="BB360" s="297" t="str">
        <f ca="1">IF(RMDF!BA360="", "", IF(ISNUMBER(MATCH(RMDF!BA360, INDIRECT(BA360), 0)), "OK", "Invalid"))</f>
        <v/>
      </c>
      <c r="BC360" s="281"/>
      <c r="BD360" s="281"/>
      <c r="BE360" s="281"/>
      <c r="BF360" s="281" t="b">
        <f>AND(RMDF!BI360&gt;=0, RMDF!BI360&lt;=1-SUM(RMDF!Z360,RMDF!AG360,RMDF!AN360,RMDF!AU360,RMDF!BB360), RMDF!BI360=ROUND(RMDF!BI360,4))</f>
        <v>1</v>
      </c>
      <c r="BG360" s="317">
        <f>RMDF!BG360</f>
        <v>0</v>
      </c>
      <c r="BH360" s="318" t="str">
        <f>IF(BG360=0,"",_xlfn.XLOOKUP(BG360,StatePicklist!$1:$1,StatePicklist!$3:$3,"NA",0))</f>
        <v/>
      </c>
      <c r="BI360" s="297" t="str">
        <f ca="1">IF(RMDF!BH360="", "", IF(ISNUMBER(MATCH(RMDF!BH360, INDIRECT(BH360), 0)), "OK", "Invalid"))</f>
        <v/>
      </c>
      <c r="BJ360" s="281"/>
      <c r="BK360" s="281"/>
      <c r="BL360" s="281"/>
      <c r="BM360" s="281" t="b">
        <f>AND(RMDF!BP360&gt;=0, RMDF!BP360&lt;=1-SUM(RMDF!Z360,RMDF!AG360,RMDF!AN360,RMDF!AU360,RMDF!BB360,RMDF!BI360), RMDF!BP360=ROUND(RMDF!BP360,4))</f>
        <v>1</v>
      </c>
      <c r="BN360" s="317">
        <f>RMDF!BN360</f>
        <v>0</v>
      </c>
      <c r="BO360" s="318" t="str">
        <f>IF(BN360=0,"",_xlfn.XLOOKUP(BN360,StatePicklist!$1:$1,StatePicklist!$3:$3,"NA",0))</f>
        <v/>
      </c>
      <c r="BP360" s="297" t="str">
        <f ca="1">IF(RMDF!BO360="", "", IF(ISNUMBER(MATCH(RMDF!BO360, INDIRECT(BO360), 0)), "OK", "Invalid"))</f>
        <v/>
      </c>
      <c r="BQ360" s="281"/>
      <c r="BR360" s="281"/>
      <c r="BS360" s="281"/>
      <c r="BT360" s="281" t="b">
        <f>AND(RMDF!BW360&gt;=0, RMDF!BW360&lt;=1-SUM(RMDF!Z360,RMDF!AG360,RMDF!AN360,RMDF!AU360,RMDF!BB360,RMDF!BI360,RMDF!BP360), RMDF!BW360=ROUND(RMDF!BW360,4))</f>
        <v>1</v>
      </c>
      <c r="BU360" s="317">
        <f>RMDF!BU360</f>
        <v>0</v>
      </c>
      <c r="BV360" s="318" t="str">
        <f>IF(BU360=0,"",_xlfn.XLOOKUP(BU360,StatePicklist!$1:$1,StatePicklist!$3:$3,"NA",0))</f>
        <v/>
      </c>
      <c r="BW360" s="297" t="str">
        <f ca="1">IF(RMDF!BV360="", "", IF(ISNUMBER(MATCH(RMDF!BV360, INDIRECT(BV360), 0)), "OK", "Invalid"))</f>
        <v/>
      </c>
      <c r="BX360" s="281"/>
      <c r="BY360" s="281"/>
      <c r="BZ360" s="281"/>
      <c r="CA360" s="281" t="b">
        <f>AND(RMDF!CD360&gt;=0, RMDF!CD360&lt;=1-SUM(RMDF!Z360,RMDF!AG360,RMDF!AN360,RMDF!AU360,RMDF!BB360,RMDF!BI360,RMDF!BP360,RMDF!BW360), RMDF!CD360=ROUND(RMDF!CD360,4))</f>
        <v>1</v>
      </c>
      <c r="CB360" s="317">
        <f>RMDF!CB360</f>
        <v>0</v>
      </c>
      <c r="CC360" s="318" t="str">
        <f>IF(CB360=0,"",_xlfn.XLOOKUP(CB360,StatePicklist!$1:$1,StatePicklist!$3:$3,"NA",0))</f>
        <v/>
      </c>
      <c r="CD360" s="297" t="str">
        <f ca="1">IF(RMDF!CC360="", "", IF(ISNUMBER(MATCH(RMDF!CC360, INDIRECT(CC360), 0)), "OK", "Invalid"))</f>
        <v/>
      </c>
      <c r="CE360" s="281"/>
      <c r="CF360" s="281"/>
      <c r="CG360" s="281"/>
      <c r="CH360" s="281" t="b">
        <f>AND(RMDF!CK360&gt;=0, RMDF!CK360&lt;=1-SUM(RMDF!Z360,RMDF!AG360,RMDF!AN360,RMDF!AU360,RMDF!BB360,RMDF!BI360,RMDF!BP360,RMDF!BW360,RMDF!CD360), RMDF!CK360=ROUND(RMDF!CK360,4))</f>
        <v>1</v>
      </c>
      <c r="CI360" s="317">
        <f>RMDF!CI360</f>
        <v>0</v>
      </c>
      <c r="CJ360" s="318" t="str">
        <f>IF(CI360=0,"",_xlfn.XLOOKUP(CI360,StatePicklist!$1:$1,StatePicklist!$3:$3,"NA",0))</f>
        <v/>
      </c>
      <c r="CK360" s="297" t="str">
        <f ca="1">IF(RMDF!CJ360="", "", IF(ISNUMBER(MATCH(RMDF!CJ360, INDIRECT(CJ360), 0)), "OK", "Invalid"))</f>
        <v/>
      </c>
      <c r="CL360" s="281"/>
      <c r="CM360" s="281"/>
      <c r="CN360" s="281"/>
      <c r="CO360" s="281" t="b">
        <f>AND(RMDF!CR360&gt;=0, RMDF!CR360&lt;=1-SUM(RMDF!Z360,RMDF!AG360,RMDF!AN360,RMDF!AU360,RMDF!BB360,RMDF!BI360,RMDF!BP360,RMDF!BW360,RMDF!CD360,RMDF!CK360), RMDF!CR360=ROUND(RMDF!CR360,4))</f>
        <v>1</v>
      </c>
      <c r="CP360" s="317">
        <f>RMDF!CP360</f>
        <v>0</v>
      </c>
      <c r="CQ360" s="318" t="str">
        <f>IF(CP360=0,"",_xlfn.XLOOKUP(CP360,StatePicklist!$1:$1,StatePicklist!$3:$3,"NA",0))</f>
        <v/>
      </c>
      <c r="CR360" s="297" t="str">
        <f ca="1">IF(RMDF!CQ360="", "", IF(ISNUMBER(MATCH(RMDF!CQ360, INDIRECT(CQ360), 0)), "OK", "Invalid"))</f>
        <v/>
      </c>
      <c r="CS360" s="281"/>
      <c r="CT360" s="281"/>
      <c r="CU360" s="281"/>
      <c r="CV360" s="281" t="b">
        <f>AND(RMDF!CY360&gt;=0, RMDF!CY360&lt;=1-SUM(RMDF!Z360,RMDF!AG360,RMDF!AN360,RMDF!AU360,RMDF!BB360,RMDF!BI360,RMDF!BP360,RMDF!BW360,RMDF!CD360,RMDF!CK360,RMDF!CR360), RMDF!CY360=ROUND(RMDF!CY360,4))</f>
        <v>1</v>
      </c>
      <c r="CW360" s="317">
        <f>RMDF!CW360</f>
        <v>0</v>
      </c>
      <c r="CX360" s="318" t="str">
        <f>IF(CW360=0,"",_xlfn.XLOOKUP(CW360,StatePicklist!$1:$1,StatePicklist!$3:$3,"NA",0))</f>
        <v/>
      </c>
      <c r="CY360" s="297" t="str">
        <f ca="1">IF(RMDF!CX360="", "", IF(ISNUMBER(MATCH(RMDF!CX360, INDIRECT(CX360), 0)), "OK", "Invalid"))</f>
        <v/>
      </c>
      <c r="CZ360" s="281"/>
      <c r="DA360" s="281"/>
      <c r="DB360" s="281"/>
      <c r="DC360" s="281" t="b">
        <f>AND(RMDF!DF360&gt;=0, RMDF!DF360&lt;=1-SUM(RMDF!Z360,RMDF!AG360,RMDF!AN360,RMDF!AU360,RMDF!BB360,RMDF!BI360,RMDF!BP360,RMDF!BW360,RMDF!CD360,RMDF!CK360,RMDF!CR360,RMDF!CY360), RMDF!DF360=ROUND(RMDF!DF360,4))</f>
        <v>1</v>
      </c>
      <c r="DD360" s="317">
        <f>RMDF!DD360</f>
        <v>0</v>
      </c>
      <c r="DE360" s="318" t="str">
        <f>IF(DD360=0,"",_xlfn.XLOOKUP(DD360,StatePicklist!$1:$1,StatePicklist!$3:$3,"NA",0))</f>
        <v/>
      </c>
      <c r="DF360" s="297" t="str">
        <f ca="1">IF(RMDF!DE360="", "", IF(ISNUMBER(MATCH(RMDF!DE360, INDIRECT(DE360), 0)), "OK", "Invalid"))</f>
        <v/>
      </c>
      <c r="DG360" s="281"/>
      <c r="DH360" s="281"/>
      <c r="DI360" s="281"/>
      <c r="DJ360" s="281" t="b">
        <f>AND(RMDF!DM360&gt;=0, RMDF!DM360&lt;=1-SUM(RMDF!Z360,RMDF!AG360,RMDF!AN360,RMDF!AU360,RMDF!BB360,RMDF!BI360,RMDF!BP360,RMDF!BW360,RMDF!CD360,RMDF!CK360,RMDF!CR360,RMDF!CY360,RMDF!DF360), RMDF!DM360=ROUND(RMDF!DM360,4))</f>
        <v>1</v>
      </c>
      <c r="DK360" s="317">
        <f>RMDF!DK360</f>
        <v>0</v>
      </c>
      <c r="DL360" s="318" t="str">
        <f>IF(DK360=0,"",_xlfn.XLOOKUP(DK360,StatePicklist!$1:$1,StatePicklist!$3:$3,"NA",0))</f>
        <v/>
      </c>
      <c r="DM360" s="297" t="str">
        <f ca="1">IF(RMDF!DL360="", "", IF(ISNUMBER(MATCH(RMDF!DL360, INDIRECT(DL360), 0)), "OK", "Invalid"))</f>
        <v/>
      </c>
      <c r="DN360" s="281"/>
      <c r="DO360" s="281"/>
      <c r="DP360" s="281"/>
      <c r="DQ360" s="281" t="b">
        <f>AND(RMDF!DT360&gt;=0, RMDF!DT360&lt;=1-SUM(RMDF!Z360,RMDF!AG360,RMDF!AN360,RMDF!AU360,RMDF!BB360,RMDF!BI360,RMDF!BP360,RMDF!BW360,RMDF!CD360,RMDF!CK360,RMDF!CR360,RMDF!CY360,RMDF!DF360,RMDF!DM360), RMDF!DT360=ROUND(RMDF!DT360,4))</f>
        <v>1</v>
      </c>
      <c r="DR360" s="317">
        <f>RMDF!DR360</f>
        <v>0</v>
      </c>
      <c r="DS360" s="318" t="str">
        <f>IF(DR360=0,"",_xlfn.XLOOKUP(DR360,StatePicklist!$1:$1,StatePicklist!$3:$3,"NA",0))</f>
        <v/>
      </c>
      <c r="DT360" s="297" t="str">
        <f ca="1">IF(RMDF!DS360="", "", IF(ISNUMBER(MATCH(RMDF!DS360, INDIRECT(DS360), 0)), "OK", "Invalid"))</f>
        <v/>
      </c>
      <c r="DU360" s="281"/>
      <c r="DV360" s="281"/>
      <c r="DW360" s="281"/>
      <c r="DX360" s="281" t="b">
        <f>AND(RMDF!EA360&gt;=0, RMDF!EA360&lt;=1-SUM(RMDF!Z360,RMDF!AG360,RMDF!AN360,RMDF!AU360,RMDF!BB360,RMDF!BI360,RMDF!BP360,RMDF!BW360,RMDF!CD360,RMDF!CK360,RMDF!CR360,RMDF!CY360,RMDF!DF360,RMDF!DM360,RMDF!DT360), RMDF!EA360=ROUND(RMDF!EA360,4))</f>
        <v>1</v>
      </c>
      <c r="DY360" s="317">
        <f>RMDF!DY360</f>
        <v>0</v>
      </c>
      <c r="DZ360" s="318" t="str">
        <f>IF(DY360=0,"",_xlfn.XLOOKUP(DY360,StatePicklist!$1:$1,StatePicklist!$3:$3,"NA",0))</f>
        <v/>
      </c>
      <c r="EA360" s="297" t="str">
        <f ca="1">IF(RMDF!DZ360="", "", IF(ISNUMBER(MATCH(RMDF!DZ360, INDIRECT(DZ360), 0)), "OK", "Invalid"))</f>
        <v/>
      </c>
      <c r="EB360" s="281"/>
      <c r="EC360" s="281"/>
      <c r="ED360" s="281"/>
      <c r="EE360" s="281" t="b">
        <f>AND(RMDF!EH360&gt;=0, RMDF!EH360&lt;=1-SUM(RMDF!Z360,RMDF!AG360,RMDF!AN360,RMDF!AU360,RMDF!BB360,RMDF!BI360,RMDF!BP360,RMDF!BW360,RMDF!CD360,RMDF!CK360,RMDF!CR360,RMDF!CY360,RMDF!DF360,RMDF!DM360,RMDF!DT360,RMDF!EA360), RMDF!EH360=ROUND(RMDF!EH360,4))</f>
        <v>1</v>
      </c>
      <c r="EF360" s="317">
        <f>RMDF!EF360</f>
        <v>0</v>
      </c>
      <c r="EG360" s="318" t="str">
        <f>IF(EF360=0,"",_xlfn.XLOOKUP(EF360,StatePicklist!$1:$1,StatePicklist!$3:$3,"NA",0))</f>
        <v/>
      </c>
      <c r="EH360" s="297" t="str">
        <f ca="1">IF(RMDF!EG360="", "", IF(ISNUMBER(MATCH(RMDF!EG360, INDIRECT(EG360), 0)), "OK", "Invalid"))</f>
        <v/>
      </c>
      <c r="EI360" s="281"/>
      <c r="EJ360" s="281"/>
      <c r="EK360" s="281"/>
      <c r="EL360" s="281" t="b">
        <f>AND(RMDF!EO360&gt;=0, RMDF!EO360&lt;=1-SUM(RMDF!Z360,RMDF!AG360,RMDF!AN360,RMDF!AU360,RMDF!BB360,RMDF!BI360,RMDF!BP360,RMDF!BW360,RMDF!CD360,RMDF!CK360,RMDF!CR360,RMDF!CY360,RMDF!DF360,RMDF!DM360,RMDF!DT360,RMDF!EA360,RMDF!EH360), RMDF!EO360=ROUND(RMDF!EO360,4))</f>
        <v>1</v>
      </c>
      <c r="EM360" s="317">
        <f>RMDF!EM360</f>
        <v>0</v>
      </c>
      <c r="EN360" s="318" t="str">
        <f>IF(EM360=0,"",_xlfn.XLOOKUP(EM360,StatePicklist!$1:$1,StatePicklist!$3:$3,"NA",0))</f>
        <v/>
      </c>
      <c r="EO360" s="297" t="str">
        <f ca="1">IF(RMDF!EN360="", "", IF(ISNUMBER(MATCH(RMDF!EN360, INDIRECT(EN360), 0)), "OK", "Invalid"))</f>
        <v/>
      </c>
      <c r="EP360" s="281"/>
      <c r="EQ360" s="281"/>
      <c r="ER360" s="281"/>
      <c r="ES360" s="281" t="b">
        <f>AND(RMDF!EV360&gt;=0, RMDF!EV360&lt;=1-SUM(RMDF!Z360,RMDF!AG360,RMDF!AN360,RMDF!AU360,RMDF!BB360,RMDF!BI360,RMDF!BP360,RMDF!BW360,RMDF!CD360,RMDF!CK360,RMDF!CR360,RMDF!CY360,RMDF!DF360,RMDF!DM360,RMDF!DT360,RMDF!EA360,RMDF!EH360,RMDF!EO360), RMDF!EV360=ROUND(RMDF!EV360,4))</f>
        <v>1</v>
      </c>
      <c r="ET360" s="317">
        <f>RMDF!ET360</f>
        <v>0</v>
      </c>
      <c r="EU360" s="318" t="str">
        <f>IF(ET360=0,"",_xlfn.XLOOKUP(ET360,StatePicklist!$1:$1,StatePicklist!$3:$3,"NA",0))</f>
        <v/>
      </c>
      <c r="EV360" s="297" t="str">
        <f ca="1">IF(RMDF!EU360="", "", IF(ISNUMBER(MATCH(RMDF!EU360, INDIRECT(EU360), 0)), "OK", "Invalid"))</f>
        <v/>
      </c>
      <c r="EW360" s="281"/>
      <c r="EX360" s="281"/>
      <c r="EY360" s="281"/>
      <c r="EZ360" s="281" t="b">
        <f>AND(RMDF!FC360&gt;=0, RMDF!FC360&lt;=1-SUM(RMDF!Z360,RMDF!AG360,RMDF!AN360,RMDF!AU360,RMDF!BB360,RMDF!BI360,RMDF!BP360,RMDF!BW360,RMDF!CD360,RMDF!CK360,RMDF!CR360,RMDF!CY360,RMDF!DF360,RMDF!DM360,RMDF!DT360,RMDF!EA360,RMDF!EH360,RMDF!EO360,RMDF!EV360), RMDF!FC360=ROUND(RMDF!FC360,4))</f>
        <v>1</v>
      </c>
      <c r="FA360" s="317">
        <f>RMDF!FA360</f>
        <v>0</v>
      </c>
      <c r="FB360" s="318" t="str">
        <f>IF(FA360=0,"",_xlfn.XLOOKUP(FA360,StatePicklist!$1:$1,StatePicklist!$3:$3,"NA",0))</f>
        <v/>
      </c>
      <c r="FC360" s="297" t="str">
        <f ca="1">IF(RMDF!FB360="", "", IF(ISNUMBER(MATCH(RMDF!FB360, INDIRECT(FB360), 0)), "OK", "Invalid"))</f>
        <v/>
      </c>
    </row>
    <row r="361" spans="1:159" s="205" customFormat="1" ht="39.9" customHeight="1" x14ac:dyDescent="0.25">
      <c r="A361" s="206"/>
      <c r="B361" s="196"/>
      <c r="C361" s="197"/>
      <c r="D361" s="198"/>
      <c r="E361" s="199"/>
      <c r="F361" s="200"/>
      <c r="G361" s="201"/>
      <c r="H361" s="292"/>
      <c r="I361" s="305">
        <f>RMDF!I361</f>
        <v>0</v>
      </c>
      <c r="J361" s="305" t="str">
        <f>IF(I361=ProductCode!$B$30,"PDReclPost",IF(OR(I361=ProductCode!$C$30,I361=ProductCode!$E$30,I361=ProductCode!$G$30),"PDPreCon",IF(OR(I361=ProductCode!$D$30,I361=ProductCode!$F$30),"PDNotReclPost","")))</f>
        <v/>
      </c>
      <c r="K361" s="305" t="str">
        <f t="shared" si="24"/>
        <v/>
      </c>
      <c r="L361" s="289"/>
      <c r="M361" s="305" t="str">
        <f t="shared" si="24"/>
        <v/>
      </c>
      <c r="N361" s="289" t="b">
        <f>AND(RMDF!N361&gt;=0, RMDF!N361&lt;=1-RMDF!L361, RMDF!N361=ROUND(RMDF!N361,4))</f>
        <v>1</v>
      </c>
      <c r="O361" s="286" t="str">
        <f>IF(P361="","",IF(I361="","",IF(LEFT(I361,13)="Reclaimed pos",RawMaterialCode!$E$569,RawMaterialCode!$E$568)))</f>
        <v>Reclaimed pre-consumer mixed fibers (RM0578)</v>
      </c>
      <c r="P361" s="295">
        <f t="shared" si="25"/>
        <v>1</v>
      </c>
      <c r="Q361" s="202"/>
      <c r="R361" s="203"/>
      <c r="S361" s="204" t="str">
        <f t="shared" si="26"/>
        <v/>
      </c>
      <c r="T361" s="281"/>
      <c r="U361" s="281"/>
      <c r="V361" s="281"/>
      <c r="W361" s="281"/>
      <c r="X361" s="317">
        <f>RMDF!X361</f>
        <v>0</v>
      </c>
      <c r="Y361" s="318" t="str">
        <f>IF(X361=0,"",_xlfn.XLOOKUP(X361,StatePicklist!$1:$1,StatePicklist!$3:$3,"NA",0))</f>
        <v/>
      </c>
      <c r="Z361" s="297" t="str">
        <f ca="1">IF(RMDF!Y361="", "", IF(ISNUMBER(MATCH(RMDF!Y361, INDIRECT(Y361), 0)), "OK", "Invalid"))</f>
        <v/>
      </c>
      <c r="AA361" s="281"/>
      <c r="AB361" s="281"/>
      <c r="AC361" s="281"/>
      <c r="AD361" s="281" t="b">
        <f>AND(RMDF!AG361&gt;=0, RMDF!AG361&lt;=1-RMDF!Z361, RMDF!AG361=ROUND(RMDF!AG361,4))</f>
        <v>1</v>
      </c>
      <c r="AE361" s="317">
        <f>RMDF!AE361</f>
        <v>0</v>
      </c>
      <c r="AF361" s="318" t="str">
        <f>IF(AE361=0,"",_xlfn.XLOOKUP(AE361,StatePicklist!$1:$1,StatePicklist!$3:$3,"NA",0))</f>
        <v/>
      </c>
      <c r="AG361" s="297" t="str">
        <f ca="1">IF(RMDF!AF361="", "", IF(ISNUMBER(MATCH(RMDF!AF361, INDIRECT(AF361), 0)), "OK", "Invalid"))</f>
        <v/>
      </c>
      <c r="AH361" s="281"/>
      <c r="AI361" s="281"/>
      <c r="AJ361" s="281"/>
      <c r="AK361" s="281" t="b">
        <f>AND(RMDF!AN361&gt;=0, RMDF!AN361&lt;=1-SUM(RMDF!Z361,RMDF!AG361), RMDF!AN361=ROUND(RMDF!AN361,4))</f>
        <v>1</v>
      </c>
      <c r="AL361" s="317">
        <f>RMDF!AL361</f>
        <v>0</v>
      </c>
      <c r="AM361" s="318" t="str">
        <f>IF(AL361=0,"",_xlfn.XLOOKUP(AL361,StatePicklist!$1:$1,StatePicklist!$3:$3,"NA",0))</f>
        <v/>
      </c>
      <c r="AN361" s="297" t="str">
        <f ca="1">IF(RMDF!AM361="", "", IF(ISNUMBER(MATCH(RMDF!AM361, INDIRECT(AM361), 0)), "OK", "Invalid"))</f>
        <v/>
      </c>
      <c r="AO361" s="281"/>
      <c r="AP361" s="281"/>
      <c r="AQ361" s="281"/>
      <c r="AR361" s="281" t="b">
        <f>AND(RMDF!AU361&gt;=0, RMDF!AU361&lt;=1-SUM(RMDF!Z361,RMDF!AG361,RMDF!AN361), RMDF!AU361=ROUND(RMDF!AU361,4))</f>
        <v>1</v>
      </c>
      <c r="AS361" s="317">
        <f>RMDF!AS361</f>
        <v>0</v>
      </c>
      <c r="AT361" s="318" t="str">
        <f>IF(AS361=0,"",_xlfn.XLOOKUP(AS361,StatePicklist!$1:$1,StatePicklist!$3:$3,"NA",0))</f>
        <v/>
      </c>
      <c r="AU361" s="297" t="str">
        <f ca="1">IF(RMDF!AT361="", "", IF(ISNUMBER(MATCH(RMDF!AT361, INDIRECT(AT361), 0)), "OK", "Invalid"))</f>
        <v/>
      </c>
      <c r="AV361" s="281"/>
      <c r="AW361" s="281"/>
      <c r="AX361" s="281"/>
      <c r="AY361" s="281" t="b">
        <f>AND(RMDF!BB361&gt;=0, RMDF!BB361&lt;=1-SUM(RMDF!Z361,RMDF!AG361,RMDF!AN361,RMDF!AU361), RMDF!BB361=ROUND(RMDF!BB361,4))</f>
        <v>1</v>
      </c>
      <c r="AZ361" s="317">
        <f>RMDF!AZ361</f>
        <v>0</v>
      </c>
      <c r="BA361" s="318" t="str">
        <f>IF(AZ361=0,"",_xlfn.XLOOKUP(AZ361,StatePicklist!$1:$1,StatePicklist!$3:$3,"NA",0))</f>
        <v/>
      </c>
      <c r="BB361" s="297" t="str">
        <f ca="1">IF(RMDF!BA361="", "", IF(ISNUMBER(MATCH(RMDF!BA361, INDIRECT(BA361), 0)), "OK", "Invalid"))</f>
        <v/>
      </c>
      <c r="BC361" s="281"/>
      <c r="BD361" s="281"/>
      <c r="BE361" s="281"/>
      <c r="BF361" s="281" t="b">
        <f>AND(RMDF!BI361&gt;=0, RMDF!BI361&lt;=1-SUM(RMDF!Z361,RMDF!AG361,RMDF!AN361,RMDF!AU361,RMDF!BB361), RMDF!BI361=ROUND(RMDF!BI361,4))</f>
        <v>1</v>
      </c>
      <c r="BG361" s="317">
        <f>RMDF!BG361</f>
        <v>0</v>
      </c>
      <c r="BH361" s="318" t="str">
        <f>IF(BG361=0,"",_xlfn.XLOOKUP(BG361,StatePicklist!$1:$1,StatePicklist!$3:$3,"NA",0))</f>
        <v/>
      </c>
      <c r="BI361" s="297" t="str">
        <f ca="1">IF(RMDF!BH361="", "", IF(ISNUMBER(MATCH(RMDF!BH361, INDIRECT(BH361), 0)), "OK", "Invalid"))</f>
        <v/>
      </c>
      <c r="BJ361" s="281"/>
      <c r="BK361" s="281"/>
      <c r="BL361" s="281"/>
      <c r="BM361" s="281" t="b">
        <f>AND(RMDF!BP361&gt;=0, RMDF!BP361&lt;=1-SUM(RMDF!Z361,RMDF!AG361,RMDF!AN361,RMDF!AU361,RMDF!BB361,RMDF!BI361), RMDF!BP361=ROUND(RMDF!BP361,4))</f>
        <v>1</v>
      </c>
      <c r="BN361" s="317">
        <f>RMDF!BN361</f>
        <v>0</v>
      </c>
      <c r="BO361" s="318" t="str">
        <f>IF(BN361=0,"",_xlfn.XLOOKUP(BN361,StatePicklist!$1:$1,StatePicklist!$3:$3,"NA",0))</f>
        <v/>
      </c>
      <c r="BP361" s="297" t="str">
        <f ca="1">IF(RMDF!BO361="", "", IF(ISNUMBER(MATCH(RMDF!BO361, INDIRECT(BO361), 0)), "OK", "Invalid"))</f>
        <v/>
      </c>
      <c r="BQ361" s="281"/>
      <c r="BR361" s="281"/>
      <c r="BS361" s="281"/>
      <c r="BT361" s="281" t="b">
        <f>AND(RMDF!BW361&gt;=0, RMDF!BW361&lt;=1-SUM(RMDF!Z361,RMDF!AG361,RMDF!AN361,RMDF!AU361,RMDF!BB361,RMDF!BI361,RMDF!BP361), RMDF!BW361=ROUND(RMDF!BW361,4))</f>
        <v>1</v>
      </c>
      <c r="BU361" s="317">
        <f>RMDF!BU361</f>
        <v>0</v>
      </c>
      <c r="BV361" s="318" t="str">
        <f>IF(BU361=0,"",_xlfn.XLOOKUP(BU361,StatePicklist!$1:$1,StatePicklist!$3:$3,"NA",0))</f>
        <v/>
      </c>
      <c r="BW361" s="297" t="str">
        <f ca="1">IF(RMDF!BV361="", "", IF(ISNUMBER(MATCH(RMDF!BV361, INDIRECT(BV361), 0)), "OK", "Invalid"))</f>
        <v/>
      </c>
      <c r="BX361" s="281"/>
      <c r="BY361" s="281"/>
      <c r="BZ361" s="281"/>
      <c r="CA361" s="281" t="b">
        <f>AND(RMDF!CD361&gt;=0, RMDF!CD361&lt;=1-SUM(RMDF!Z361,RMDF!AG361,RMDF!AN361,RMDF!AU361,RMDF!BB361,RMDF!BI361,RMDF!BP361,RMDF!BW361), RMDF!CD361=ROUND(RMDF!CD361,4))</f>
        <v>1</v>
      </c>
      <c r="CB361" s="317">
        <f>RMDF!CB361</f>
        <v>0</v>
      </c>
      <c r="CC361" s="318" t="str">
        <f>IF(CB361=0,"",_xlfn.XLOOKUP(CB361,StatePicklist!$1:$1,StatePicklist!$3:$3,"NA",0))</f>
        <v/>
      </c>
      <c r="CD361" s="297" t="str">
        <f ca="1">IF(RMDF!CC361="", "", IF(ISNUMBER(MATCH(RMDF!CC361, INDIRECT(CC361), 0)), "OK", "Invalid"))</f>
        <v/>
      </c>
      <c r="CE361" s="281"/>
      <c r="CF361" s="281"/>
      <c r="CG361" s="281"/>
      <c r="CH361" s="281" t="b">
        <f>AND(RMDF!CK361&gt;=0, RMDF!CK361&lt;=1-SUM(RMDF!Z361,RMDF!AG361,RMDF!AN361,RMDF!AU361,RMDF!BB361,RMDF!BI361,RMDF!BP361,RMDF!BW361,RMDF!CD361), RMDF!CK361=ROUND(RMDF!CK361,4))</f>
        <v>1</v>
      </c>
      <c r="CI361" s="317">
        <f>RMDF!CI361</f>
        <v>0</v>
      </c>
      <c r="CJ361" s="318" t="str">
        <f>IF(CI361=0,"",_xlfn.XLOOKUP(CI361,StatePicklist!$1:$1,StatePicklist!$3:$3,"NA",0))</f>
        <v/>
      </c>
      <c r="CK361" s="297" t="str">
        <f ca="1">IF(RMDF!CJ361="", "", IF(ISNUMBER(MATCH(RMDF!CJ361, INDIRECT(CJ361), 0)), "OK", "Invalid"))</f>
        <v/>
      </c>
      <c r="CL361" s="281"/>
      <c r="CM361" s="281"/>
      <c r="CN361" s="281"/>
      <c r="CO361" s="281" t="b">
        <f>AND(RMDF!CR361&gt;=0, RMDF!CR361&lt;=1-SUM(RMDF!Z361,RMDF!AG361,RMDF!AN361,RMDF!AU361,RMDF!BB361,RMDF!BI361,RMDF!BP361,RMDF!BW361,RMDF!CD361,RMDF!CK361), RMDF!CR361=ROUND(RMDF!CR361,4))</f>
        <v>1</v>
      </c>
      <c r="CP361" s="317">
        <f>RMDF!CP361</f>
        <v>0</v>
      </c>
      <c r="CQ361" s="318" t="str">
        <f>IF(CP361=0,"",_xlfn.XLOOKUP(CP361,StatePicklist!$1:$1,StatePicklist!$3:$3,"NA",0))</f>
        <v/>
      </c>
      <c r="CR361" s="297" t="str">
        <f ca="1">IF(RMDF!CQ361="", "", IF(ISNUMBER(MATCH(RMDF!CQ361, INDIRECT(CQ361), 0)), "OK", "Invalid"))</f>
        <v/>
      </c>
      <c r="CS361" s="281"/>
      <c r="CT361" s="281"/>
      <c r="CU361" s="281"/>
      <c r="CV361" s="281" t="b">
        <f>AND(RMDF!CY361&gt;=0, RMDF!CY361&lt;=1-SUM(RMDF!Z361,RMDF!AG361,RMDF!AN361,RMDF!AU361,RMDF!BB361,RMDF!BI361,RMDF!BP361,RMDF!BW361,RMDF!CD361,RMDF!CK361,RMDF!CR361), RMDF!CY361=ROUND(RMDF!CY361,4))</f>
        <v>1</v>
      </c>
      <c r="CW361" s="317">
        <f>RMDF!CW361</f>
        <v>0</v>
      </c>
      <c r="CX361" s="318" t="str">
        <f>IF(CW361=0,"",_xlfn.XLOOKUP(CW361,StatePicklist!$1:$1,StatePicklist!$3:$3,"NA",0))</f>
        <v/>
      </c>
      <c r="CY361" s="297" t="str">
        <f ca="1">IF(RMDF!CX361="", "", IF(ISNUMBER(MATCH(RMDF!CX361, INDIRECT(CX361), 0)), "OK", "Invalid"))</f>
        <v/>
      </c>
      <c r="CZ361" s="281"/>
      <c r="DA361" s="281"/>
      <c r="DB361" s="281"/>
      <c r="DC361" s="281" t="b">
        <f>AND(RMDF!DF361&gt;=0, RMDF!DF361&lt;=1-SUM(RMDF!Z361,RMDF!AG361,RMDF!AN361,RMDF!AU361,RMDF!BB361,RMDF!BI361,RMDF!BP361,RMDF!BW361,RMDF!CD361,RMDF!CK361,RMDF!CR361,RMDF!CY361), RMDF!DF361=ROUND(RMDF!DF361,4))</f>
        <v>1</v>
      </c>
      <c r="DD361" s="317">
        <f>RMDF!DD361</f>
        <v>0</v>
      </c>
      <c r="DE361" s="318" t="str">
        <f>IF(DD361=0,"",_xlfn.XLOOKUP(DD361,StatePicklist!$1:$1,StatePicklist!$3:$3,"NA",0))</f>
        <v/>
      </c>
      <c r="DF361" s="297" t="str">
        <f ca="1">IF(RMDF!DE361="", "", IF(ISNUMBER(MATCH(RMDF!DE361, INDIRECT(DE361), 0)), "OK", "Invalid"))</f>
        <v/>
      </c>
      <c r="DG361" s="281"/>
      <c r="DH361" s="281"/>
      <c r="DI361" s="281"/>
      <c r="DJ361" s="281" t="b">
        <f>AND(RMDF!DM361&gt;=0, RMDF!DM361&lt;=1-SUM(RMDF!Z361,RMDF!AG361,RMDF!AN361,RMDF!AU361,RMDF!BB361,RMDF!BI361,RMDF!BP361,RMDF!BW361,RMDF!CD361,RMDF!CK361,RMDF!CR361,RMDF!CY361,RMDF!DF361), RMDF!DM361=ROUND(RMDF!DM361,4))</f>
        <v>1</v>
      </c>
      <c r="DK361" s="317">
        <f>RMDF!DK361</f>
        <v>0</v>
      </c>
      <c r="DL361" s="318" t="str">
        <f>IF(DK361=0,"",_xlfn.XLOOKUP(DK361,StatePicklist!$1:$1,StatePicklist!$3:$3,"NA",0))</f>
        <v/>
      </c>
      <c r="DM361" s="297" t="str">
        <f ca="1">IF(RMDF!DL361="", "", IF(ISNUMBER(MATCH(RMDF!DL361, INDIRECT(DL361), 0)), "OK", "Invalid"))</f>
        <v/>
      </c>
      <c r="DN361" s="281"/>
      <c r="DO361" s="281"/>
      <c r="DP361" s="281"/>
      <c r="DQ361" s="281" t="b">
        <f>AND(RMDF!DT361&gt;=0, RMDF!DT361&lt;=1-SUM(RMDF!Z361,RMDF!AG361,RMDF!AN361,RMDF!AU361,RMDF!BB361,RMDF!BI361,RMDF!BP361,RMDF!BW361,RMDF!CD361,RMDF!CK361,RMDF!CR361,RMDF!CY361,RMDF!DF361,RMDF!DM361), RMDF!DT361=ROUND(RMDF!DT361,4))</f>
        <v>1</v>
      </c>
      <c r="DR361" s="317">
        <f>RMDF!DR361</f>
        <v>0</v>
      </c>
      <c r="DS361" s="318" t="str">
        <f>IF(DR361=0,"",_xlfn.XLOOKUP(DR361,StatePicklist!$1:$1,StatePicklist!$3:$3,"NA",0))</f>
        <v/>
      </c>
      <c r="DT361" s="297" t="str">
        <f ca="1">IF(RMDF!DS361="", "", IF(ISNUMBER(MATCH(RMDF!DS361, INDIRECT(DS361), 0)), "OK", "Invalid"))</f>
        <v/>
      </c>
      <c r="DU361" s="281"/>
      <c r="DV361" s="281"/>
      <c r="DW361" s="281"/>
      <c r="DX361" s="281" t="b">
        <f>AND(RMDF!EA361&gt;=0, RMDF!EA361&lt;=1-SUM(RMDF!Z361,RMDF!AG361,RMDF!AN361,RMDF!AU361,RMDF!BB361,RMDF!BI361,RMDF!BP361,RMDF!BW361,RMDF!CD361,RMDF!CK361,RMDF!CR361,RMDF!CY361,RMDF!DF361,RMDF!DM361,RMDF!DT361), RMDF!EA361=ROUND(RMDF!EA361,4))</f>
        <v>1</v>
      </c>
      <c r="DY361" s="317">
        <f>RMDF!DY361</f>
        <v>0</v>
      </c>
      <c r="DZ361" s="318" t="str">
        <f>IF(DY361=0,"",_xlfn.XLOOKUP(DY361,StatePicklist!$1:$1,StatePicklist!$3:$3,"NA",0))</f>
        <v/>
      </c>
      <c r="EA361" s="297" t="str">
        <f ca="1">IF(RMDF!DZ361="", "", IF(ISNUMBER(MATCH(RMDF!DZ361, INDIRECT(DZ361), 0)), "OK", "Invalid"))</f>
        <v/>
      </c>
      <c r="EB361" s="281"/>
      <c r="EC361" s="281"/>
      <c r="ED361" s="281"/>
      <c r="EE361" s="281" t="b">
        <f>AND(RMDF!EH361&gt;=0, RMDF!EH361&lt;=1-SUM(RMDF!Z361,RMDF!AG361,RMDF!AN361,RMDF!AU361,RMDF!BB361,RMDF!BI361,RMDF!BP361,RMDF!BW361,RMDF!CD361,RMDF!CK361,RMDF!CR361,RMDF!CY361,RMDF!DF361,RMDF!DM361,RMDF!DT361,RMDF!EA361), RMDF!EH361=ROUND(RMDF!EH361,4))</f>
        <v>1</v>
      </c>
      <c r="EF361" s="317">
        <f>RMDF!EF361</f>
        <v>0</v>
      </c>
      <c r="EG361" s="318" t="str">
        <f>IF(EF361=0,"",_xlfn.XLOOKUP(EF361,StatePicklist!$1:$1,StatePicklist!$3:$3,"NA",0))</f>
        <v/>
      </c>
      <c r="EH361" s="297" t="str">
        <f ca="1">IF(RMDF!EG361="", "", IF(ISNUMBER(MATCH(RMDF!EG361, INDIRECT(EG361), 0)), "OK", "Invalid"))</f>
        <v/>
      </c>
      <c r="EI361" s="281"/>
      <c r="EJ361" s="281"/>
      <c r="EK361" s="281"/>
      <c r="EL361" s="281" t="b">
        <f>AND(RMDF!EO361&gt;=0, RMDF!EO361&lt;=1-SUM(RMDF!Z361,RMDF!AG361,RMDF!AN361,RMDF!AU361,RMDF!BB361,RMDF!BI361,RMDF!BP361,RMDF!BW361,RMDF!CD361,RMDF!CK361,RMDF!CR361,RMDF!CY361,RMDF!DF361,RMDF!DM361,RMDF!DT361,RMDF!EA361,RMDF!EH361), RMDF!EO361=ROUND(RMDF!EO361,4))</f>
        <v>1</v>
      </c>
      <c r="EM361" s="317">
        <f>RMDF!EM361</f>
        <v>0</v>
      </c>
      <c r="EN361" s="318" t="str">
        <f>IF(EM361=0,"",_xlfn.XLOOKUP(EM361,StatePicklist!$1:$1,StatePicklist!$3:$3,"NA",0))</f>
        <v/>
      </c>
      <c r="EO361" s="297" t="str">
        <f ca="1">IF(RMDF!EN361="", "", IF(ISNUMBER(MATCH(RMDF!EN361, INDIRECT(EN361), 0)), "OK", "Invalid"))</f>
        <v/>
      </c>
      <c r="EP361" s="281"/>
      <c r="EQ361" s="281"/>
      <c r="ER361" s="281"/>
      <c r="ES361" s="281" t="b">
        <f>AND(RMDF!EV361&gt;=0, RMDF!EV361&lt;=1-SUM(RMDF!Z361,RMDF!AG361,RMDF!AN361,RMDF!AU361,RMDF!BB361,RMDF!BI361,RMDF!BP361,RMDF!BW361,RMDF!CD361,RMDF!CK361,RMDF!CR361,RMDF!CY361,RMDF!DF361,RMDF!DM361,RMDF!DT361,RMDF!EA361,RMDF!EH361,RMDF!EO361), RMDF!EV361=ROUND(RMDF!EV361,4))</f>
        <v>1</v>
      </c>
      <c r="ET361" s="317">
        <f>RMDF!ET361</f>
        <v>0</v>
      </c>
      <c r="EU361" s="318" t="str">
        <f>IF(ET361=0,"",_xlfn.XLOOKUP(ET361,StatePicklist!$1:$1,StatePicklist!$3:$3,"NA",0))</f>
        <v/>
      </c>
      <c r="EV361" s="297" t="str">
        <f ca="1">IF(RMDF!EU361="", "", IF(ISNUMBER(MATCH(RMDF!EU361, INDIRECT(EU361), 0)), "OK", "Invalid"))</f>
        <v/>
      </c>
      <c r="EW361" s="281"/>
      <c r="EX361" s="281"/>
      <c r="EY361" s="281"/>
      <c r="EZ361" s="281" t="b">
        <f>AND(RMDF!FC361&gt;=0, RMDF!FC361&lt;=1-SUM(RMDF!Z361,RMDF!AG361,RMDF!AN361,RMDF!AU361,RMDF!BB361,RMDF!BI361,RMDF!BP361,RMDF!BW361,RMDF!CD361,RMDF!CK361,RMDF!CR361,RMDF!CY361,RMDF!DF361,RMDF!DM361,RMDF!DT361,RMDF!EA361,RMDF!EH361,RMDF!EO361,RMDF!EV361), RMDF!FC361=ROUND(RMDF!FC361,4))</f>
        <v>1</v>
      </c>
      <c r="FA361" s="317">
        <f>RMDF!FA361</f>
        <v>0</v>
      </c>
      <c r="FB361" s="318" t="str">
        <f>IF(FA361=0,"",_xlfn.XLOOKUP(FA361,StatePicklist!$1:$1,StatePicklist!$3:$3,"NA",0))</f>
        <v/>
      </c>
      <c r="FC361" s="297" t="str">
        <f ca="1">IF(RMDF!FB361="", "", IF(ISNUMBER(MATCH(RMDF!FB361, INDIRECT(FB361), 0)), "OK", "Invalid"))</f>
        <v/>
      </c>
    </row>
    <row r="362" spans="1:159" s="205" customFormat="1" ht="39.9" customHeight="1" x14ac:dyDescent="0.25">
      <c r="A362" s="206"/>
      <c r="B362" s="196"/>
      <c r="C362" s="197"/>
      <c r="D362" s="198"/>
      <c r="E362" s="199"/>
      <c r="F362" s="200"/>
      <c r="G362" s="201"/>
      <c r="H362" s="292"/>
      <c r="I362" s="305">
        <f>RMDF!I362</f>
        <v>0</v>
      </c>
      <c r="J362" s="305" t="str">
        <f>IF(I362=ProductCode!$B$30,"PDReclPost",IF(OR(I362=ProductCode!$C$30,I362=ProductCode!$E$30,I362=ProductCode!$G$30),"PDPreCon",IF(OR(I362=ProductCode!$D$30,I362=ProductCode!$F$30),"PDNotReclPost","")))</f>
        <v/>
      </c>
      <c r="K362" s="305" t="str">
        <f t="shared" si="24"/>
        <v/>
      </c>
      <c r="L362" s="289"/>
      <c r="M362" s="305" t="str">
        <f t="shared" si="24"/>
        <v/>
      </c>
      <c r="N362" s="289" t="b">
        <f>AND(RMDF!N362&gt;=0, RMDF!N362&lt;=1-RMDF!L362, RMDF!N362=ROUND(RMDF!N362,4))</f>
        <v>1</v>
      </c>
      <c r="O362" s="286" t="str">
        <f>IF(P362="","",IF(I362="","",IF(LEFT(I362,13)="Reclaimed pos",RawMaterialCode!$E$569,RawMaterialCode!$E$568)))</f>
        <v>Reclaimed pre-consumer mixed fibers (RM0578)</v>
      </c>
      <c r="P362" s="295">
        <f t="shared" si="25"/>
        <v>1</v>
      </c>
      <c r="Q362" s="202"/>
      <c r="R362" s="203"/>
      <c r="S362" s="204" t="str">
        <f t="shared" si="26"/>
        <v/>
      </c>
      <c r="T362" s="281"/>
      <c r="U362" s="281"/>
      <c r="V362" s="281"/>
      <c r="W362" s="281"/>
      <c r="X362" s="317">
        <f>RMDF!X362</f>
        <v>0</v>
      </c>
      <c r="Y362" s="318" t="str">
        <f>IF(X362=0,"",_xlfn.XLOOKUP(X362,StatePicklist!$1:$1,StatePicklist!$3:$3,"NA",0))</f>
        <v/>
      </c>
      <c r="Z362" s="297" t="str">
        <f ca="1">IF(RMDF!Y362="", "", IF(ISNUMBER(MATCH(RMDF!Y362, INDIRECT(Y362), 0)), "OK", "Invalid"))</f>
        <v/>
      </c>
      <c r="AA362" s="281"/>
      <c r="AB362" s="281"/>
      <c r="AC362" s="281"/>
      <c r="AD362" s="281" t="b">
        <f>AND(RMDF!AG362&gt;=0, RMDF!AG362&lt;=1-RMDF!Z362, RMDF!AG362=ROUND(RMDF!AG362,4))</f>
        <v>1</v>
      </c>
      <c r="AE362" s="317">
        <f>RMDF!AE362</f>
        <v>0</v>
      </c>
      <c r="AF362" s="318" t="str">
        <f>IF(AE362=0,"",_xlfn.XLOOKUP(AE362,StatePicklist!$1:$1,StatePicklist!$3:$3,"NA",0))</f>
        <v/>
      </c>
      <c r="AG362" s="297" t="str">
        <f ca="1">IF(RMDF!AF362="", "", IF(ISNUMBER(MATCH(RMDF!AF362, INDIRECT(AF362), 0)), "OK", "Invalid"))</f>
        <v/>
      </c>
      <c r="AH362" s="281"/>
      <c r="AI362" s="281"/>
      <c r="AJ362" s="281"/>
      <c r="AK362" s="281" t="b">
        <f>AND(RMDF!AN362&gt;=0, RMDF!AN362&lt;=1-SUM(RMDF!Z362,RMDF!AG362), RMDF!AN362=ROUND(RMDF!AN362,4))</f>
        <v>1</v>
      </c>
      <c r="AL362" s="317">
        <f>RMDF!AL362</f>
        <v>0</v>
      </c>
      <c r="AM362" s="318" t="str">
        <f>IF(AL362=0,"",_xlfn.XLOOKUP(AL362,StatePicklist!$1:$1,StatePicklist!$3:$3,"NA",0))</f>
        <v/>
      </c>
      <c r="AN362" s="297" t="str">
        <f ca="1">IF(RMDF!AM362="", "", IF(ISNUMBER(MATCH(RMDF!AM362, INDIRECT(AM362), 0)), "OK", "Invalid"))</f>
        <v/>
      </c>
      <c r="AO362" s="281"/>
      <c r="AP362" s="281"/>
      <c r="AQ362" s="281"/>
      <c r="AR362" s="281" t="b">
        <f>AND(RMDF!AU362&gt;=0, RMDF!AU362&lt;=1-SUM(RMDF!Z362,RMDF!AG362,RMDF!AN362), RMDF!AU362=ROUND(RMDF!AU362,4))</f>
        <v>1</v>
      </c>
      <c r="AS362" s="317">
        <f>RMDF!AS362</f>
        <v>0</v>
      </c>
      <c r="AT362" s="318" t="str">
        <f>IF(AS362=0,"",_xlfn.XLOOKUP(AS362,StatePicklist!$1:$1,StatePicklist!$3:$3,"NA",0))</f>
        <v/>
      </c>
      <c r="AU362" s="297" t="str">
        <f ca="1">IF(RMDF!AT362="", "", IF(ISNUMBER(MATCH(RMDF!AT362, INDIRECT(AT362), 0)), "OK", "Invalid"))</f>
        <v/>
      </c>
      <c r="AV362" s="281"/>
      <c r="AW362" s="281"/>
      <c r="AX362" s="281"/>
      <c r="AY362" s="281" t="b">
        <f>AND(RMDF!BB362&gt;=0, RMDF!BB362&lt;=1-SUM(RMDF!Z362,RMDF!AG362,RMDF!AN362,RMDF!AU362), RMDF!BB362=ROUND(RMDF!BB362,4))</f>
        <v>1</v>
      </c>
      <c r="AZ362" s="317">
        <f>RMDF!AZ362</f>
        <v>0</v>
      </c>
      <c r="BA362" s="318" t="str">
        <f>IF(AZ362=0,"",_xlfn.XLOOKUP(AZ362,StatePicklist!$1:$1,StatePicklist!$3:$3,"NA",0))</f>
        <v/>
      </c>
      <c r="BB362" s="297" t="str">
        <f ca="1">IF(RMDF!BA362="", "", IF(ISNUMBER(MATCH(RMDF!BA362, INDIRECT(BA362), 0)), "OK", "Invalid"))</f>
        <v/>
      </c>
      <c r="BC362" s="281"/>
      <c r="BD362" s="281"/>
      <c r="BE362" s="281"/>
      <c r="BF362" s="281" t="b">
        <f>AND(RMDF!BI362&gt;=0, RMDF!BI362&lt;=1-SUM(RMDF!Z362,RMDF!AG362,RMDF!AN362,RMDF!AU362,RMDF!BB362), RMDF!BI362=ROUND(RMDF!BI362,4))</f>
        <v>1</v>
      </c>
      <c r="BG362" s="317">
        <f>RMDF!BG362</f>
        <v>0</v>
      </c>
      <c r="BH362" s="318" t="str">
        <f>IF(BG362=0,"",_xlfn.XLOOKUP(BG362,StatePicklist!$1:$1,StatePicklist!$3:$3,"NA",0))</f>
        <v/>
      </c>
      <c r="BI362" s="297" t="str">
        <f ca="1">IF(RMDF!BH362="", "", IF(ISNUMBER(MATCH(RMDF!BH362, INDIRECT(BH362), 0)), "OK", "Invalid"))</f>
        <v/>
      </c>
      <c r="BJ362" s="281"/>
      <c r="BK362" s="281"/>
      <c r="BL362" s="281"/>
      <c r="BM362" s="281" t="b">
        <f>AND(RMDF!BP362&gt;=0, RMDF!BP362&lt;=1-SUM(RMDF!Z362,RMDF!AG362,RMDF!AN362,RMDF!AU362,RMDF!BB362,RMDF!BI362), RMDF!BP362=ROUND(RMDF!BP362,4))</f>
        <v>1</v>
      </c>
      <c r="BN362" s="317">
        <f>RMDF!BN362</f>
        <v>0</v>
      </c>
      <c r="BO362" s="318" t="str">
        <f>IF(BN362=0,"",_xlfn.XLOOKUP(BN362,StatePicklist!$1:$1,StatePicklist!$3:$3,"NA",0))</f>
        <v/>
      </c>
      <c r="BP362" s="297" t="str">
        <f ca="1">IF(RMDF!BO362="", "", IF(ISNUMBER(MATCH(RMDF!BO362, INDIRECT(BO362), 0)), "OK", "Invalid"))</f>
        <v/>
      </c>
      <c r="BQ362" s="281"/>
      <c r="BR362" s="281"/>
      <c r="BS362" s="281"/>
      <c r="BT362" s="281" t="b">
        <f>AND(RMDF!BW362&gt;=0, RMDF!BW362&lt;=1-SUM(RMDF!Z362,RMDF!AG362,RMDF!AN362,RMDF!AU362,RMDF!BB362,RMDF!BI362,RMDF!BP362), RMDF!BW362=ROUND(RMDF!BW362,4))</f>
        <v>1</v>
      </c>
      <c r="BU362" s="317">
        <f>RMDF!BU362</f>
        <v>0</v>
      </c>
      <c r="BV362" s="318" t="str">
        <f>IF(BU362=0,"",_xlfn.XLOOKUP(BU362,StatePicklist!$1:$1,StatePicklist!$3:$3,"NA",0))</f>
        <v/>
      </c>
      <c r="BW362" s="297" t="str">
        <f ca="1">IF(RMDF!BV362="", "", IF(ISNUMBER(MATCH(RMDF!BV362, INDIRECT(BV362), 0)), "OK", "Invalid"))</f>
        <v/>
      </c>
      <c r="BX362" s="281"/>
      <c r="BY362" s="281"/>
      <c r="BZ362" s="281"/>
      <c r="CA362" s="281" t="b">
        <f>AND(RMDF!CD362&gt;=0, RMDF!CD362&lt;=1-SUM(RMDF!Z362,RMDF!AG362,RMDF!AN362,RMDF!AU362,RMDF!BB362,RMDF!BI362,RMDF!BP362,RMDF!BW362), RMDF!CD362=ROUND(RMDF!CD362,4))</f>
        <v>1</v>
      </c>
      <c r="CB362" s="317">
        <f>RMDF!CB362</f>
        <v>0</v>
      </c>
      <c r="CC362" s="318" t="str">
        <f>IF(CB362=0,"",_xlfn.XLOOKUP(CB362,StatePicklist!$1:$1,StatePicklist!$3:$3,"NA",0))</f>
        <v/>
      </c>
      <c r="CD362" s="297" t="str">
        <f ca="1">IF(RMDF!CC362="", "", IF(ISNUMBER(MATCH(RMDF!CC362, INDIRECT(CC362), 0)), "OK", "Invalid"))</f>
        <v/>
      </c>
      <c r="CE362" s="281"/>
      <c r="CF362" s="281"/>
      <c r="CG362" s="281"/>
      <c r="CH362" s="281" t="b">
        <f>AND(RMDF!CK362&gt;=0, RMDF!CK362&lt;=1-SUM(RMDF!Z362,RMDF!AG362,RMDF!AN362,RMDF!AU362,RMDF!BB362,RMDF!BI362,RMDF!BP362,RMDF!BW362,RMDF!CD362), RMDF!CK362=ROUND(RMDF!CK362,4))</f>
        <v>1</v>
      </c>
      <c r="CI362" s="317">
        <f>RMDF!CI362</f>
        <v>0</v>
      </c>
      <c r="CJ362" s="318" t="str">
        <f>IF(CI362=0,"",_xlfn.XLOOKUP(CI362,StatePicklist!$1:$1,StatePicklist!$3:$3,"NA",0))</f>
        <v/>
      </c>
      <c r="CK362" s="297" t="str">
        <f ca="1">IF(RMDF!CJ362="", "", IF(ISNUMBER(MATCH(RMDF!CJ362, INDIRECT(CJ362), 0)), "OK", "Invalid"))</f>
        <v/>
      </c>
      <c r="CL362" s="281"/>
      <c r="CM362" s="281"/>
      <c r="CN362" s="281"/>
      <c r="CO362" s="281" t="b">
        <f>AND(RMDF!CR362&gt;=0, RMDF!CR362&lt;=1-SUM(RMDF!Z362,RMDF!AG362,RMDF!AN362,RMDF!AU362,RMDF!BB362,RMDF!BI362,RMDF!BP362,RMDF!BW362,RMDF!CD362,RMDF!CK362), RMDF!CR362=ROUND(RMDF!CR362,4))</f>
        <v>1</v>
      </c>
      <c r="CP362" s="317">
        <f>RMDF!CP362</f>
        <v>0</v>
      </c>
      <c r="CQ362" s="318" t="str">
        <f>IF(CP362=0,"",_xlfn.XLOOKUP(CP362,StatePicklist!$1:$1,StatePicklist!$3:$3,"NA",0))</f>
        <v/>
      </c>
      <c r="CR362" s="297" t="str">
        <f ca="1">IF(RMDF!CQ362="", "", IF(ISNUMBER(MATCH(RMDF!CQ362, INDIRECT(CQ362), 0)), "OK", "Invalid"))</f>
        <v/>
      </c>
      <c r="CS362" s="281"/>
      <c r="CT362" s="281"/>
      <c r="CU362" s="281"/>
      <c r="CV362" s="281" t="b">
        <f>AND(RMDF!CY362&gt;=0, RMDF!CY362&lt;=1-SUM(RMDF!Z362,RMDF!AG362,RMDF!AN362,RMDF!AU362,RMDF!BB362,RMDF!BI362,RMDF!BP362,RMDF!BW362,RMDF!CD362,RMDF!CK362,RMDF!CR362), RMDF!CY362=ROUND(RMDF!CY362,4))</f>
        <v>1</v>
      </c>
      <c r="CW362" s="317">
        <f>RMDF!CW362</f>
        <v>0</v>
      </c>
      <c r="CX362" s="318" t="str">
        <f>IF(CW362=0,"",_xlfn.XLOOKUP(CW362,StatePicklist!$1:$1,StatePicklist!$3:$3,"NA",0))</f>
        <v/>
      </c>
      <c r="CY362" s="297" t="str">
        <f ca="1">IF(RMDF!CX362="", "", IF(ISNUMBER(MATCH(RMDF!CX362, INDIRECT(CX362), 0)), "OK", "Invalid"))</f>
        <v/>
      </c>
      <c r="CZ362" s="281"/>
      <c r="DA362" s="281"/>
      <c r="DB362" s="281"/>
      <c r="DC362" s="281" t="b">
        <f>AND(RMDF!DF362&gt;=0, RMDF!DF362&lt;=1-SUM(RMDF!Z362,RMDF!AG362,RMDF!AN362,RMDF!AU362,RMDF!BB362,RMDF!BI362,RMDF!BP362,RMDF!BW362,RMDF!CD362,RMDF!CK362,RMDF!CR362,RMDF!CY362), RMDF!DF362=ROUND(RMDF!DF362,4))</f>
        <v>1</v>
      </c>
      <c r="DD362" s="317">
        <f>RMDF!DD362</f>
        <v>0</v>
      </c>
      <c r="DE362" s="318" t="str">
        <f>IF(DD362=0,"",_xlfn.XLOOKUP(DD362,StatePicklist!$1:$1,StatePicklist!$3:$3,"NA",0))</f>
        <v/>
      </c>
      <c r="DF362" s="297" t="str">
        <f ca="1">IF(RMDF!DE362="", "", IF(ISNUMBER(MATCH(RMDF!DE362, INDIRECT(DE362), 0)), "OK", "Invalid"))</f>
        <v/>
      </c>
      <c r="DG362" s="281"/>
      <c r="DH362" s="281"/>
      <c r="DI362" s="281"/>
      <c r="DJ362" s="281" t="b">
        <f>AND(RMDF!DM362&gt;=0, RMDF!DM362&lt;=1-SUM(RMDF!Z362,RMDF!AG362,RMDF!AN362,RMDF!AU362,RMDF!BB362,RMDF!BI362,RMDF!BP362,RMDF!BW362,RMDF!CD362,RMDF!CK362,RMDF!CR362,RMDF!CY362,RMDF!DF362), RMDF!DM362=ROUND(RMDF!DM362,4))</f>
        <v>1</v>
      </c>
      <c r="DK362" s="317">
        <f>RMDF!DK362</f>
        <v>0</v>
      </c>
      <c r="DL362" s="318" t="str">
        <f>IF(DK362=0,"",_xlfn.XLOOKUP(DK362,StatePicklist!$1:$1,StatePicklist!$3:$3,"NA",0))</f>
        <v/>
      </c>
      <c r="DM362" s="297" t="str">
        <f ca="1">IF(RMDF!DL362="", "", IF(ISNUMBER(MATCH(RMDF!DL362, INDIRECT(DL362), 0)), "OK", "Invalid"))</f>
        <v/>
      </c>
      <c r="DN362" s="281"/>
      <c r="DO362" s="281"/>
      <c r="DP362" s="281"/>
      <c r="DQ362" s="281" t="b">
        <f>AND(RMDF!DT362&gt;=0, RMDF!DT362&lt;=1-SUM(RMDF!Z362,RMDF!AG362,RMDF!AN362,RMDF!AU362,RMDF!BB362,RMDF!BI362,RMDF!BP362,RMDF!BW362,RMDF!CD362,RMDF!CK362,RMDF!CR362,RMDF!CY362,RMDF!DF362,RMDF!DM362), RMDF!DT362=ROUND(RMDF!DT362,4))</f>
        <v>1</v>
      </c>
      <c r="DR362" s="317">
        <f>RMDF!DR362</f>
        <v>0</v>
      </c>
      <c r="DS362" s="318" t="str">
        <f>IF(DR362=0,"",_xlfn.XLOOKUP(DR362,StatePicklist!$1:$1,StatePicklist!$3:$3,"NA",0))</f>
        <v/>
      </c>
      <c r="DT362" s="297" t="str">
        <f ca="1">IF(RMDF!DS362="", "", IF(ISNUMBER(MATCH(RMDF!DS362, INDIRECT(DS362), 0)), "OK", "Invalid"))</f>
        <v/>
      </c>
      <c r="DU362" s="281"/>
      <c r="DV362" s="281"/>
      <c r="DW362" s="281"/>
      <c r="DX362" s="281" t="b">
        <f>AND(RMDF!EA362&gt;=0, RMDF!EA362&lt;=1-SUM(RMDF!Z362,RMDF!AG362,RMDF!AN362,RMDF!AU362,RMDF!BB362,RMDF!BI362,RMDF!BP362,RMDF!BW362,RMDF!CD362,RMDF!CK362,RMDF!CR362,RMDF!CY362,RMDF!DF362,RMDF!DM362,RMDF!DT362), RMDF!EA362=ROUND(RMDF!EA362,4))</f>
        <v>1</v>
      </c>
      <c r="DY362" s="317">
        <f>RMDF!DY362</f>
        <v>0</v>
      </c>
      <c r="DZ362" s="318" t="str">
        <f>IF(DY362=0,"",_xlfn.XLOOKUP(DY362,StatePicklist!$1:$1,StatePicklist!$3:$3,"NA",0))</f>
        <v/>
      </c>
      <c r="EA362" s="297" t="str">
        <f ca="1">IF(RMDF!DZ362="", "", IF(ISNUMBER(MATCH(RMDF!DZ362, INDIRECT(DZ362), 0)), "OK", "Invalid"))</f>
        <v/>
      </c>
      <c r="EB362" s="281"/>
      <c r="EC362" s="281"/>
      <c r="ED362" s="281"/>
      <c r="EE362" s="281" t="b">
        <f>AND(RMDF!EH362&gt;=0, RMDF!EH362&lt;=1-SUM(RMDF!Z362,RMDF!AG362,RMDF!AN362,RMDF!AU362,RMDF!BB362,RMDF!BI362,RMDF!BP362,RMDF!BW362,RMDF!CD362,RMDF!CK362,RMDF!CR362,RMDF!CY362,RMDF!DF362,RMDF!DM362,RMDF!DT362,RMDF!EA362), RMDF!EH362=ROUND(RMDF!EH362,4))</f>
        <v>1</v>
      </c>
      <c r="EF362" s="317">
        <f>RMDF!EF362</f>
        <v>0</v>
      </c>
      <c r="EG362" s="318" t="str">
        <f>IF(EF362=0,"",_xlfn.XLOOKUP(EF362,StatePicklist!$1:$1,StatePicklist!$3:$3,"NA",0))</f>
        <v/>
      </c>
      <c r="EH362" s="297" t="str">
        <f ca="1">IF(RMDF!EG362="", "", IF(ISNUMBER(MATCH(RMDF!EG362, INDIRECT(EG362), 0)), "OK", "Invalid"))</f>
        <v/>
      </c>
      <c r="EI362" s="281"/>
      <c r="EJ362" s="281"/>
      <c r="EK362" s="281"/>
      <c r="EL362" s="281" t="b">
        <f>AND(RMDF!EO362&gt;=0, RMDF!EO362&lt;=1-SUM(RMDF!Z362,RMDF!AG362,RMDF!AN362,RMDF!AU362,RMDF!BB362,RMDF!BI362,RMDF!BP362,RMDF!BW362,RMDF!CD362,RMDF!CK362,RMDF!CR362,RMDF!CY362,RMDF!DF362,RMDF!DM362,RMDF!DT362,RMDF!EA362,RMDF!EH362), RMDF!EO362=ROUND(RMDF!EO362,4))</f>
        <v>1</v>
      </c>
      <c r="EM362" s="317">
        <f>RMDF!EM362</f>
        <v>0</v>
      </c>
      <c r="EN362" s="318" t="str">
        <f>IF(EM362=0,"",_xlfn.XLOOKUP(EM362,StatePicklist!$1:$1,StatePicklist!$3:$3,"NA",0))</f>
        <v/>
      </c>
      <c r="EO362" s="297" t="str">
        <f ca="1">IF(RMDF!EN362="", "", IF(ISNUMBER(MATCH(RMDF!EN362, INDIRECT(EN362), 0)), "OK", "Invalid"))</f>
        <v/>
      </c>
      <c r="EP362" s="281"/>
      <c r="EQ362" s="281"/>
      <c r="ER362" s="281"/>
      <c r="ES362" s="281" t="b">
        <f>AND(RMDF!EV362&gt;=0, RMDF!EV362&lt;=1-SUM(RMDF!Z362,RMDF!AG362,RMDF!AN362,RMDF!AU362,RMDF!BB362,RMDF!BI362,RMDF!BP362,RMDF!BW362,RMDF!CD362,RMDF!CK362,RMDF!CR362,RMDF!CY362,RMDF!DF362,RMDF!DM362,RMDF!DT362,RMDF!EA362,RMDF!EH362,RMDF!EO362), RMDF!EV362=ROUND(RMDF!EV362,4))</f>
        <v>1</v>
      </c>
      <c r="ET362" s="317">
        <f>RMDF!ET362</f>
        <v>0</v>
      </c>
      <c r="EU362" s="318" t="str">
        <f>IF(ET362=0,"",_xlfn.XLOOKUP(ET362,StatePicklist!$1:$1,StatePicklist!$3:$3,"NA",0))</f>
        <v/>
      </c>
      <c r="EV362" s="297" t="str">
        <f ca="1">IF(RMDF!EU362="", "", IF(ISNUMBER(MATCH(RMDF!EU362, INDIRECT(EU362), 0)), "OK", "Invalid"))</f>
        <v/>
      </c>
      <c r="EW362" s="281"/>
      <c r="EX362" s="281"/>
      <c r="EY362" s="281"/>
      <c r="EZ362" s="281" t="b">
        <f>AND(RMDF!FC362&gt;=0, RMDF!FC362&lt;=1-SUM(RMDF!Z362,RMDF!AG362,RMDF!AN362,RMDF!AU362,RMDF!BB362,RMDF!BI362,RMDF!BP362,RMDF!BW362,RMDF!CD362,RMDF!CK362,RMDF!CR362,RMDF!CY362,RMDF!DF362,RMDF!DM362,RMDF!DT362,RMDF!EA362,RMDF!EH362,RMDF!EO362,RMDF!EV362), RMDF!FC362=ROUND(RMDF!FC362,4))</f>
        <v>1</v>
      </c>
      <c r="FA362" s="317">
        <f>RMDF!FA362</f>
        <v>0</v>
      </c>
      <c r="FB362" s="318" t="str">
        <f>IF(FA362=0,"",_xlfn.XLOOKUP(FA362,StatePicklist!$1:$1,StatePicklist!$3:$3,"NA",0))</f>
        <v/>
      </c>
      <c r="FC362" s="297" t="str">
        <f ca="1">IF(RMDF!FB362="", "", IF(ISNUMBER(MATCH(RMDF!FB362, INDIRECT(FB362), 0)), "OK", "Invalid"))</f>
        <v/>
      </c>
    </row>
    <row r="363" spans="1:159" s="205" customFormat="1" ht="39.9" customHeight="1" x14ac:dyDescent="0.25">
      <c r="A363" s="206"/>
      <c r="B363" s="196"/>
      <c r="C363" s="197"/>
      <c r="D363" s="198"/>
      <c r="E363" s="199"/>
      <c r="F363" s="200"/>
      <c r="G363" s="201"/>
      <c r="H363" s="292"/>
      <c r="I363" s="305">
        <f>RMDF!I363</f>
        <v>0</v>
      </c>
      <c r="J363" s="305" t="str">
        <f>IF(I363=ProductCode!$B$30,"PDReclPost",IF(OR(I363=ProductCode!$C$30,I363=ProductCode!$E$30,I363=ProductCode!$G$30),"PDPreCon",IF(OR(I363=ProductCode!$D$30,I363=ProductCode!$F$30),"PDNotReclPost","")))</f>
        <v/>
      </c>
      <c r="K363" s="305" t="str">
        <f t="shared" si="24"/>
        <v/>
      </c>
      <c r="L363" s="289"/>
      <c r="M363" s="305" t="str">
        <f t="shared" si="24"/>
        <v/>
      </c>
      <c r="N363" s="289" t="b">
        <f>AND(RMDF!N363&gt;=0, RMDF!N363&lt;=1-RMDF!L363, RMDF!N363=ROUND(RMDF!N363,4))</f>
        <v>1</v>
      </c>
      <c r="O363" s="286" t="str">
        <f>IF(P363="","",IF(I363="","",IF(LEFT(I363,13)="Reclaimed pos",RawMaterialCode!$E$569,RawMaterialCode!$E$568)))</f>
        <v>Reclaimed pre-consumer mixed fibers (RM0578)</v>
      </c>
      <c r="P363" s="295">
        <f t="shared" si="25"/>
        <v>1</v>
      </c>
      <c r="Q363" s="202"/>
      <c r="R363" s="203"/>
      <c r="S363" s="204" t="str">
        <f t="shared" si="26"/>
        <v/>
      </c>
      <c r="T363" s="281"/>
      <c r="U363" s="281"/>
      <c r="V363" s="281"/>
      <c r="W363" s="281"/>
      <c r="X363" s="317">
        <f>RMDF!X363</f>
        <v>0</v>
      </c>
      <c r="Y363" s="318" t="str">
        <f>IF(X363=0,"",_xlfn.XLOOKUP(X363,StatePicklist!$1:$1,StatePicklist!$3:$3,"NA",0))</f>
        <v/>
      </c>
      <c r="Z363" s="297" t="str">
        <f ca="1">IF(RMDF!Y363="", "", IF(ISNUMBER(MATCH(RMDF!Y363, INDIRECT(Y363), 0)), "OK", "Invalid"))</f>
        <v/>
      </c>
      <c r="AA363" s="281"/>
      <c r="AB363" s="281"/>
      <c r="AC363" s="281"/>
      <c r="AD363" s="281" t="b">
        <f>AND(RMDF!AG363&gt;=0, RMDF!AG363&lt;=1-RMDF!Z363, RMDF!AG363=ROUND(RMDF!AG363,4))</f>
        <v>1</v>
      </c>
      <c r="AE363" s="317">
        <f>RMDF!AE363</f>
        <v>0</v>
      </c>
      <c r="AF363" s="318" t="str">
        <f>IF(AE363=0,"",_xlfn.XLOOKUP(AE363,StatePicklist!$1:$1,StatePicklist!$3:$3,"NA",0))</f>
        <v/>
      </c>
      <c r="AG363" s="297" t="str">
        <f ca="1">IF(RMDF!AF363="", "", IF(ISNUMBER(MATCH(RMDF!AF363, INDIRECT(AF363), 0)), "OK", "Invalid"))</f>
        <v/>
      </c>
      <c r="AH363" s="281"/>
      <c r="AI363" s="281"/>
      <c r="AJ363" s="281"/>
      <c r="AK363" s="281" t="b">
        <f>AND(RMDF!AN363&gt;=0, RMDF!AN363&lt;=1-SUM(RMDF!Z363,RMDF!AG363), RMDF!AN363=ROUND(RMDF!AN363,4))</f>
        <v>1</v>
      </c>
      <c r="AL363" s="317">
        <f>RMDF!AL363</f>
        <v>0</v>
      </c>
      <c r="AM363" s="318" t="str">
        <f>IF(AL363=0,"",_xlfn.XLOOKUP(AL363,StatePicklist!$1:$1,StatePicklist!$3:$3,"NA",0))</f>
        <v/>
      </c>
      <c r="AN363" s="297" t="str">
        <f ca="1">IF(RMDF!AM363="", "", IF(ISNUMBER(MATCH(RMDF!AM363, INDIRECT(AM363), 0)), "OK", "Invalid"))</f>
        <v/>
      </c>
      <c r="AO363" s="281"/>
      <c r="AP363" s="281"/>
      <c r="AQ363" s="281"/>
      <c r="AR363" s="281" t="b">
        <f>AND(RMDF!AU363&gt;=0, RMDF!AU363&lt;=1-SUM(RMDF!Z363,RMDF!AG363,RMDF!AN363), RMDF!AU363=ROUND(RMDF!AU363,4))</f>
        <v>1</v>
      </c>
      <c r="AS363" s="317">
        <f>RMDF!AS363</f>
        <v>0</v>
      </c>
      <c r="AT363" s="318" t="str">
        <f>IF(AS363=0,"",_xlfn.XLOOKUP(AS363,StatePicklist!$1:$1,StatePicklist!$3:$3,"NA",0))</f>
        <v/>
      </c>
      <c r="AU363" s="297" t="str">
        <f ca="1">IF(RMDF!AT363="", "", IF(ISNUMBER(MATCH(RMDF!AT363, INDIRECT(AT363), 0)), "OK", "Invalid"))</f>
        <v/>
      </c>
      <c r="AV363" s="281"/>
      <c r="AW363" s="281"/>
      <c r="AX363" s="281"/>
      <c r="AY363" s="281" t="b">
        <f>AND(RMDF!BB363&gt;=0, RMDF!BB363&lt;=1-SUM(RMDF!Z363,RMDF!AG363,RMDF!AN363,RMDF!AU363), RMDF!BB363=ROUND(RMDF!BB363,4))</f>
        <v>1</v>
      </c>
      <c r="AZ363" s="317">
        <f>RMDF!AZ363</f>
        <v>0</v>
      </c>
      <c r="BA363" s="318" t="str">
        <f>IF(AZ363=0,"",_xlfn.XLOOKUP(AZ363,StatePicklist!$1:$1,StatePicklist!$3:$3,"NA",0))</f>
        <v/>
      </c>
      <c r="BB363" s="297" t="str">
        <f ca="1">IF(RMDF!BA363="", "", IF(ISNUMBER(MATCH(RMDF!BA363, INDIRECT(BA363), 0)), "OK", "Invalid"))</f>
        <v/>
      </c>
      <c r="BC363" s="281"/>
      <c r="BD363" s="281"/>
      <c r="BE363" s="281"/>
      <c r="BF363" s="281" t="b">
        <f>AND(RMDF!BI363&gt;=0, RMDF!BI363&lt;=1-SUM(RMDF!Z363,RMDF!AG363,RMDF!AN363,RMDF!AU363,RMDF!BB363), RMDF!BI363=ROUND(RMDF!BI363,4))</f>
        <v>1</v>
      </c>
      <c r="BG363" s="317">
        <f>RMDF!BG363</f>
        <v>0</v>
      </c>
      <c r="BH363" s="318" t="str">
        <f>IF(BG363=0,"",_xlfn.XLOOKUP(BG363,StatePicklist!$1:$1,StatePicklist!$3:$3,"NA",0))</f>
        <v/>
      </c>
      <c r="BI363" s="297" t="str">
        <f ca="1">IF(RMDF!BH363="", "", IF(ISNUMBER(MATCH(RMDF!BH363, INDIRECT(BH363), 0)), "OK", "Invalid"))</f>
        <v/>
      </c>
      <c r="BJ363" s="281"/>
      <c r="BK363" s="281"/>
      <c r="BL363" s="281"/>
      <c r="BM363" s="281" t="b">
        <f>AND(RMDF!BP363&gt;=0, RMDF!BP363&lt;=1-SUM(RMDF!Z363,RMDF!AG363,RMDF!AN363,RMDF!AU363,RMDF!BB363,RMDF!BI363), RMDF!BP363=ROUND(RMDF!BP363,4))</f>
        <v>1</v>
      </c>
      <c r="BN363" s="317">
        <f>RMDF!BN363</f>
        <v>0</v>
      </c>
      <c r="BO363" s="318" t="str">
        <f>IF(BN363=0,"",_xlfn.XLOOKUP(BN363,StatePicklist!$1:$1,StatePicklist!$3:$3,"NA",0))</f>
        <v/>
      </c>
      <c r="BP363" s="297" t="str">
        <f ca="1">IF(RMDF!BO363="", "", IF(ISNUMBER(MATCH(RMDF!BO363, INDIRECT(BO363), 0)), "OK", "Invalid"))</f>
        <v/>
      </c>
      <c r="BQ363" s="281"/>
      <c r="BR363" s="281"/>
      <c r="BS363" s="281"/>
      <c r="BT363" s="281" t="b">
        <f>AND(RMDF!BW363&gt;=0, RMDF!BW363&lt;=1-SUM(RMDF!Z363,RMDF!AG363,RMDF!AN363,RMDF!AU363,RMDF!BB363,RMDF!BI363,RMDF!BP363), RMDF!BW363=ROUND(RMDF!BW363,4))</f>
        <v>1</v>
      </c>
      <c r="BU363" s="317">
        <f>RMDF!BU363</f>
        <v>0</v>
      </c>
      <c r="BV363" s="318" t="str">
        <f>IF(BU363=0,"",_xlfn.XLOOKUP(BU363,StatePicklist!$1:$1,StatePicklist!$3:$3,"NA",0))</f>
        <v/>
      </c>
      <c r="BW363" s="297" t="str">
        <f ca="1">IF(RMDF!BV363="", "", IF(ISNUMBER(MATCH(RMDF!BV363, INDIRECT(BV363), 0)), "OK", "Invalid"))</f>
        <v/>
      </c>
      <c r="BX363" s="281"/>
      <c r="BY363" s="281"/>
      <c r="BZ363" s="281"/>
      <c r="CA363" s="281" t="b">
        <f>AND(RMDF!CD363&gt;=0, RMDF!CD363&lt;=1-SUM(RMDF!Z363,RMDF!AG363,RMDF!AN363,RMDF!AU363,RMDF!BB363,RMDF!BI363,RMDF!BP363,RMDF!BW363), RMDF!CD363=ROUND(RMDF!CD363,4))</f>
        <v>1</v>
      </c>
      <c r="CB363" s="317">
        <f>RMDF!CB363</f>
        <v>0</v>
      </c>
      <c r="CC363" s="318" t="str">
        <f>IF(CB363=0,"",_xlfn.XLOOKUP(CB363,StatePicklist!$1:$1,StatePicklist!$3:$3,"NA",0))</f>
        <v/>
      </c>
      <c r="CD363" s="297" t="str">
        <f ca="1">IF(RMDF!CC363="", "", IF(ISNUMBER(MATCH(RMDF!CC363, INDIRECT(CC363), 0)), "OK", "Invalid"))</f>
        <v/>
      </c>
      <c r="CE363" s="281"/>
      <c r="CF363" s="281"/>
      <c r="CG363" s="281"/>
      <c r="CH363" s="281" t="b">
        <f>AND(RMDF!CK363&gt;=0, RMDF!CK363&lt;=1-SUM(RMDF!Z363,RMDF!AG363,RMDF!AN363,RMDF!AU363,RMDF!BB363,RMDF!BI363,RMDF!BP363,RMDF!BW363,RMDF!CD363), RMDF!CK363=ROUND(RMDF!CK363,4))</f>
        <v>1</v>
      </c>
      <c r="CI363" s="317">
        <f>RMDF!CI363</f>
        <v>0</v>
      </c>
      <c r="CJ363" s="318" t="str">
        <f>IF(CI363=0,"",_xlfn.XLOOKUP(CI363,StatePicklist!$1:$1,StatePicklist!$3:$3,"NA",0))</f>
        <v/>
      </c>
      <c r="CK363" s="297" t="str">
        <f ca="1">IF(RMDF!CJ363="", "", IF(ISNUMBER(MATCH(RMDF!CJ363, INDIRECT(CJ363), 0)), "OK", "Invalid"))</f>
        <v/>
      </c>
      <c r="CL363" s="281"/>
      <c r="CM363" s="281"/>
      <c r="CN363" s="281"/>
      <c r="CO363" s="281" t="b">
        <f>AND(RMDF!CR363&gt;=0, RMDF!CR363&lt;=1-SUM(RMDF!Z363,RMDF!AG363,RMDF!AN363,RMDF!AU363,RMDF!BB363,RMDF!BI363,RMDF!BP363,RMDF!BW363,RMDF!CD363,RMDF!CK363), RMDF!CR363=ROUND(RMDF!CR363,4))</f>
        <v>1</v>
      </c>
      <c r="CP363" s="317">
        <f>RMDF!CP363</f>
        <v>0</v>
      </c>
      <c r="CQ363" s="318" t="str">
        <f>IF(CP363=0,"",_xlfn.XLOOKUP(CP363,StatePicklist!$1:$1,StatePicklist!$3:$3,"NA",0))</f>
        <v/>
      </c>
      <c r="CR363" s="297" t="str">
        <f ca="1">IF(RMDF!CQ363="", "", IF(ISNUMBER(MATCH(RMDF!CQ363, INDIRECT(CQ363), 0)), "OK", "Invalid"))</f>
        <v/>
      </c>
      <c r="CS363" s="281"/>
      <c r="CT363" s="281"/>
      <c r="CU363" s="281"/>
      <c r="CV363" s="281" t="b">
        <f>AND(RMDF!CY363&gt;=0, RMDF!CY363&lt;=1-SUM(RMDF!Z363,RMDF!AG363,RMDF!AN363,RMDF!AU363,RMDF!BB363,RMDF!BI363,RMDF!BP363,RMDF!BW363,RMDF!CD363,RMDF!CK363,RMDF!CR363), RMDF!CY363=ROUND(RMDF!CY363,4))</f>
        <v>1</v>
      </c>
      <c r="CW363" s="317">
        <f>RMDF!CW363</f>
        <v>0</v>
      </c>
      <c r="CX363" s="318" t="str">
        <f>IF(CW363=0,"",_xlfn.XLOOKUP(CW363,StatePicklist!$1:$1,StatePicklist!$3:$3,"NA",0))</f>
        <v/>
      </c>
      <c r="CY363" s="297" t="str">
        <f ca="1">IF(RMDF!CX363="", "", IF(ISNUMBER(MATCH(RMDF!CX363, INDIRECT(CX363), 0)), "OK", "Invalid"))</f>
        <v/>
      </c>
      <c r="CZ363" s="281"/>
      <c r="DA363" s="281"/>
      <c r="DB363" s="281"/>
      <c r="DC363" s="281" t="b">
        <f>AND(RMDF!DF363&gt;=0, RMDF!DF363&lt;=1-SUM(RMDF!Z363,RMDF!AG363,RMDF!AN363,RMDF!AU363,RMDF!BB363,RMDF!BI363,RMDF!BP363,RMDF!BW363,RMDF!CD363,RMDF!CK363,RMDF!CR363,RMDF!CY363), RMDF!DF363=ROUND(RMDF!DF363,4))</f>
        <v>1</v>
      </c>
      <c r="DD363" s="317">
        <f>RMDF!DD363</f>
        <v>0</v>
      </c>
      <c r="DE363" s="318" t="str">
        <f>IF(DD363=0,"",_xlfn.XLOOKUP(DD363,StatePicklist!$1:$1,StatePicklist!$3:$3,"NA",0))</f>
        <v/>
      </c>
      <c r="DF363" s="297" t="str">
        <f ca="1">IF(RMDF!DE363="", "", IF(ISNUMBER(MATCH(RMDF!DE363, INDIRECT(DE363), 0)), "OK", "Invalid"))</f>
        <v/>
      </c>
      <c r="DG363" s="281"/>
      <c r="DH363" s="281"/>
      <c r="DI363" s="281"/>
      <c r="DJ363" s="281" t="b">
        <f>AND(RMDF!DM363&gt;=0, RMDF!DM363&lt;=1-SUM(RMDF!Z363,RMDF!AG363,RMDF!AN363,RMDF!AU363,RMDF!BB363,RMDF!BI363,RMDF!BP363,RMDF!BW363,RMDF!CD363,RMDF!CK363,RMDF!CR363,RMDF!CY363,RMDF!DF363), RMDF!DM363=ROUND(RMDF!DM363,4))</f>
        <v>1</v>
      </c>
      <c r="DK363" s="317">
        <f>RMDF!DK363</f>
        <v>0</v>
      </c>
      <c r="DL363" s="318" t="str">
        <f>IF(DK363=0,"",_xlfn.XLOOKUP(DK363,StatePicklist!$1:$1,StatePicklist!$3:$3,"NA",0))</f>
        <v/>
      </c>
      <c r="DM363" s="297" t="str">
        <f ca="1">IF(RMDF!DL363="", "", IF(ISNUMBER(MATCH(RMDF!DL363, INDIRECT(DL363), 0)), "OK", "Invalid"))</f>
        <v/>
      </c>
      <c r="DN363" s="281"/>
      <c r="DO363" s="281"/>
      <c r="DP363" s="281"/>
      <c r="DQ363" s="281" t="b">
        <f>AND(RMDF!DT363&gt;=0, RMDF!DT363&lt;=1-SUM(RMDF!Z363,RMDF!AG363,RMDF!AN363,RMDF!AU363,RMDF!BB363,RMDF!BI363,RMDF!BP363,RMDF!BW363,RMDF!CD363,RMDF!CK363,RMDF!CR363,RMDF!CY363,RMDF!DF363,RMDF!DM363), RMDF!DT363=ROUND(RMDF!DT363,4))</f>
        <v>1</v>
      </c>
      <c r="DR363" s="317">
        <f>RMDF!DR363</f>
        <v>0</v>
      </c>
      <c r="DS363" s="318" t="str">
        <f>IF(DR363=0,"",_xlfn.XLOOKUP(DR363,StatePicklist!$1:$1,StatePicklist!$3:$3,"NA",0))</f>
        <v/>
      </c>
      <c r="DT363" s="297" t="str">
        <f ca="1">IF(RMDF!DS363="", "", IF(ISNUMBER(MATCH(RMDF!DS363, INDIRECT(DS363), 0)), "OK", "Invalid"))</f>
        <v/>
      </c>
      <c r="DU363" s="281"/>
      <c r="DV363" s="281"/>
      <c r="DW363" s="281"/>
      <c r="DX363" s="281" t="b">
        <f>AND(RMDF!EA363&gt;=0, RMDF!EA363&lt;=1-SUM(RMDF!Z363,RMDF!AG363,RMDF!AN363,RMDF!AU363,RMDF!BB363,RMDF!BI363,RMDF!BP363,RMDF!BW363,RMDF!CD363,RMDF!CK363,RMDF!CR363,RMDF!CY363,RMDF!DF363,RMDF!DM363,RMDF!DT363), RMDF!EA363=ROUND(RMDF!EA363,4))</f>
        <v>1</v>
      </c>
      <c r="DY363" s="317">
        <f>RMDF!DY363</f>
        <v>0</v>
      </c>
      <c r="DZ363" s="318" t="str">
        <f>IF(DY363=0,"",_xlfn.XLOOKUP(DY363,StatePicklist!$1:$1,StatePicklist!$3:$3,"NA",0))</f>
        <v/>
      </c>
      <c r="EA363" s="297" t="str">
        <f ca="1">IF(RMDF!DZ363="", "", IF(ISNUMBER(MATCH(RMDF!DZ363, INDIRECT(DZ363), 0)), "OK", "Invalid"))</f>
        <v/>
      </c>
      <c r="EB363" s="281"/>
      <c r="EC363" s="281"/>
      <c r="ED363" s="281"/>
      <c r="EE363" s="281" t="b">
        <f>AND(RMDF!EH363&gt;=0, RMDF!EH363&lt;=1-SUM(RMDF!Z363,RMDF!AG363,RMDF!AN363,RMDF!AU363,RMDF!BB363,RMDF!BI363,RMDF!BP363,RMDF!BW363,RMDF!CD363,RMDF!CK363,RMDF!CR363,RMDF!CY363,RMDF!DF363,RMDF!DM363,RMDF!DT363,RMDF!EA363), RMDF!EH363=ROUND(RMDF!EH363,4))</f>
        <v>1</v>
      </c>
      <c r="EF363" s="317">
        <f>RMDF!EF363</f>
        <v>0</v>
      </c>
      <c r="EG363" s="318" t="str">
        <f>IF(EF363=0,"",_xlfn.XLOOKUP(EF363,StatePicklist!$1:$1,StatePicklist!$3:$3,"NA",0))</f>
        <v/>
      </c>
      <c r="EH363" s="297" t="str">
        <f ca="1">IF(RMDF!EG363="", "", IF(ISNUMBER(MATCH(RMDF!EG363, INDIRECT(EG363), 0)), "OK", "Invalid"))</f>
        <v/>
      </c>
      <c r="EI363" s="281"/>
      <c r="EJ363" s="281"/>
      <c r="EK363" s="281"/>
      <c r="EL363" s="281" t="b">
        <f>AND(RMDF!EO363&gt;=0, RMDF!EO363&lt;=1-SUM(RMDF!Z363,RMDF!AG363,RMDF!AN363,RMDF!AU363,RMDF!BB363,RMDF!BI363,RMDF!BP363,RMDF!BW363,RMDF!CD363,RMDF!CK363,RMDF!CR363,RMDF!CY363,RMDF!DF363,RMDF!DM363,RMDF!DT363,RMDF!EA363,RMDF!EH363), RMDF!EO363=ROUND(RMDF!EO363,4))</f>
        <v>1</v>
      </c>
      <c r="EM363" s="317">
        <f>RMDF!EM363</f>
        <v>0</v>
      </c>
      <c r="EN363" s="318" t="str">
        <f>IF(EM363=0,"",_xlfn.XLOOKUP(EM363,StatePicklist!$1:$1,StatePicklist!$3:$3,"NA",0))</f>
        <v/>
      </c>
      <c r="EO363" s="297" t="str">
        <f ca="1">IF(RMDF!EN363="", "", IF(ISNUMBER(MATCH(RMDF!EN363, INDIRECT(EN363), 0)), "OK", "Invalid"))</f>
        <v/>
      </c>
      <c r="EP363" s="281"/>
      <c r="EQ363" s="281"/>
      <c r="ER363" s="281"/>
      <c r="ES363" s="281" t="b">
        <f>AND(RMDF!EV363&gt;=0, RMDF!EV363&lt;=1-SUM(RMDF!Z363,RMDF!AG363,RMDF!AN363,RMDF!AU363,RMDF!BB363,RMDF!BI363,RMDF!BP363,RMDF!BW363,RMDF!CD363,RMDF!CK363,RMDF!CR363,RMDF!CY363,RMDF!DF363,RMDF!DM363,RMDF!DT363,RMDF!EA363,RMDF!EH363,RMDF!EO363), RMDF!EV363=ROUND(RMDF!EV363,4))</f>
        <v>1</v>
      </c>
      <c r="ET363" s="317">
        <f>RMDF!ET363</f>
        <v>0</v>
      </c>
      <c r="EU363" s="318" t="str">
        <f>IF(ET363=0,"",_xlfn.XLOOKUP(ET363,StatePicklist!$1:$1,StatePicklist!$3:$3,"NA",0))</f>
        <v/>
      </c>
      <c r="EV363" s="297" t="str">
        <f ca="1">IF(RMDF!EU363="", "", IF(ISNUMBER(MATCH(RMDF!EU363, INDIRECT(EU363), 0)), "OK", "Invalid"))</f>
        <v/>
      </c>
      <c r="EW363" s="281"/>
      <c r="EX363" s="281"/>
      <c r="EY363" s="281"/>
      <c r="EZ363" s="281" t="b">
        <f>AND(RMDF!FC363&gt;=0, RMDF!FC363&lt;=1-SUM(RMDF!Z363,RMDF!AG363,RMDF!AN363,RMDF!AU363,RMDF!BB363,RMDF!BI363,RMDF!BP363,RMDF!BW363,RMDF!CD363,RMDF!CK363,RMDF!CR363,RMDF!CY363,RMDF!DF363,RMDF!DM363,RMDF!DT363,RMDF!EA363,RMDF!EH363,RMDF!EO363,RMDF!EV363), RMDF!FC363=ROUND(RMDF!FC363,4))</f>
        <v>1</v>
      </c>
      <c r="FA363" s="317">
        <f>RMDF!FA363</f>
        <v>0</v>
      </c>
      <c r="FB363" s="318" t="str">
        <f>IF(FA363=0,"",_xlfn.XLOOKUP(FA363,StatePicklist!$1:$1,StatePicklist!$3:$3,"NA",0))</f>
        <v/>
      </c>
      <c r="FC363" s="297" t="str">
        <f ca="1">IF(RMDF!FB363="", "", IF(ISNUMBER(MATCH(RMDF!FB363, INDIRECT(FB363), 0)), "OK", "Invalid"))</f>
        <v/>
      </c>
    </row>
    <row r="364" spans="1:159" s="205" customFormat="1" ht="39.9" customHeight="1" x14ac:dyDescent="0.25">
      <c r="A364" s="206"/>
      <c r="B364" s="196"/>
      <c r="C364" s="197"/>
      <c r="D364" s="198"/>
      <c r="E364" s="199"/>
      <c r="F364" s="200"/>
      <c r="G364" s="201"/>
      <c r="H364" s="292"/>
      <c r="I364" s="305">
        <f>RMDF!I364</f>
        <v>0</v>
      </c>
      <c r="J364" s="305" t="str">
        <f>IF(I364=ProductCode!$B$30,"PDReclPost",IF(OR(I364=ProductCode!$C$30,I364=ProductCode!$E$30,I364=ProductCode!$G$30),"PDPreCon",IF(OR(I364=ProductCode!$D$30,I364=ProductCode!$F$30),"PDNotReclPost","")))</f>
        <v/>
      </c>
      <c r="K364" s="305" t="str">
        <f t="shared" si="24"/>
        <v/>
      </c>
      <c r="L364" s="289"/>
      <c r="M364" s="305" t="str">
        <f t="shared" si="24"/>
        <v/>
      </c>
      <c r="N364" s="289" t="b">
        <f>AND(RMDF!N364&gt;=0, RMDF!N364&lt;=1-RMDF!L364, RMDF!N364=ROUND(RMDF!N364,4))</f>
        <v>1</v>
      </c>
      <c r="O364" s="286" t="str">
        <f>IF(P364="","",IF(I364="","",IF(LEFT(I364,13)="Reclaimed pos",RawMaterialCode!$E$569,RawMaterialCode!$E$568)))</f>
        <v>Reclaimed pre-consumer mixed fibers (RM0578)</v>
      </c>
      <c r="P364" s="295">
        <f t="shared" si="25"/>
        <v>1</v>
      </c>
      <c r="Q364" s="202"/>
      <c r="R364" s="203"/>
      <c r="S364" s="204" t="str">
        <f t="shared" si="26"/>
        <v/>
      </c>
      <c r="T364" s="281"/>
      <c r="U364" s="281"/>
      <c r="V364" s="281"/>
      <c r="W364" s="281"/>
      <c r="X364" s="317">
        <f>RMDF!X364</f>
        <v>0</v>
      </c>
      <c r="Y364" s="318" t="str">
        <f>IF(X364=0,"",_xlfn.XLOOKUP(X364,StatePicklist!$1:$1,StatePicklist!$3:$3,"NA",0))</f>
        <v/>
      </c>
      <c r="Z364" s="297" t="str">
        <f ca="1">IF(RMDF!Y364="", "", IF(ISNUMBER(MATCH(RMDF!Y364, INDIRECT(Y364), 0)), "OK", "Invalid"))</f>
        <v/>
      </c>
      <c r="AA364" s="281"/>
      <c r="AB364" s="281"/>
      <c r="AC364" s="281"/>
      <c r="AD364" s="281" t="b">
        <f>AND(RMDF!AG364&gt;=0, RMDF!AG364&lt;=1-RMDF!Z364, RMDF!AG364=ROUND(RMDF!AG364,4))</f>
        <v>1</v>
      </c>
      <c r="AE364" s="317">
        <f>RMDF!AE364</f>
        <v>0</v>
      </c>
      <c r="AF364" s="318" t="str">
        <f>IF(AE364=0,"",_xlfn.XLOOKUP(AE364,StatePicklist!$1:$1,StatePicklist!$3:$3,"NA",0))</f>
        <v/>
      </c>
      <c r="AG364" s="297" t="str">
        <f ca="1">IF(RMDF!AF364="", "", IF(ISNUMBER(MATCH(RMDF!AF364, INDIRECT(AF364), 0)), "OK", "Invalid"))</f>
        <v/>
      </c>
      <c r="AH364" s="281"/>
      <c r="AI364" s="281"/>
      <c r="AJ364" s="281"/>
      <c r="AK364" s="281" t="b">
        <f>AND(RMDF!AN364&gt;=0, RMDF!AN364&lt;=1-SUM(RMDF!Z364,RMDF!AG364), RMDF!AN364=ROUND(RMDF!AN364,4))</f>
        <v>1</v>
      </c>
      <c r="AL364" s="317">
        <f>RMDF!AL364</f>
        <v>0</v>
      </c>
      <c r="AM364" s="318" t="str">
        <f>IF(AL364=0,"",_xlfn.XLOOKUP(AL364,StatePicklist!$1:$1,StatePicklist!$3:$3,"NA",0))</f>
        <v/>
      </c>
      <c r="AN364" s="297" t="str">
        <f ca="1">IF(RMDF!AM364="", "", IF(ISNUMBER(MATCH(RMDF!AM364, INDIRECT(AM364), 0)), "OK", "Invalid"))</f>
        <v/>
      </c>
      <c r="AO364" s="281"/>
      <c r="AP364" s="281"/>
      <c r="AQ364" s="281"/>
      <c r="AR364" s="281" t="b">
        <f>AND(RMDF!AU364&gt;=0, RMDF!AU364&lt;=1-SUM(RMDF!Z364,RMDF!AG364,RMDF!AN364), RMDF!AU364=ROUND(RMDF!AU364,4))</f>
        <v>1</v>
      </c>
      <c r="AS364" s="317">
        <f>RMDF!AS364</f>
        <v>0</v>
      </c>
      <c r="AT364" s="318" t="str">
        <f>IF(AS364=0,"",_xlfn.XLOOKUP(AS364,StatePicklist!$1:$1,StatePicklist!$3:$3,"NA",0))</f>
        <v/>
      </c>
      <c r="AU364" s="297" t="str">
        <f ca="1">IF(RMDF!AT364="", "", IF(ISNUMBER(MATCH(RMDF!AT364, INDIRECT(AT364), 0)), "OK", "Invalid"))</f>
        <v/>
      </c>
      <c r="AV364" s="281"/>
      <c r="AW364" s="281"/>
      <c r="AX364" s="281"/>
      <c r="AY364" s="281" t="b">
        <f>AND(RMDF!BB364&gt;=0, RMDF!BB364&lt;=1-SUM(RMDF!Z364,RMDF!AG364,RMDF!AN364,RMDF!AU364), RMDF!BB364=ROUND(RMDF!BB364,4))</f>
        <v>1</v>
      </c>
      <c r="AZ364" s="317">
        <f>RMDF!AZ364</f>
        <v>0</v>
      </c>
      <c r="BA364" s="318" t="str">
        <f>IF(AZ364=0,"",_xlfn.XLOOKUP(AZ364,StatePicklist!$1:$1,StatePicklist!$3:$3,"NA",0))</f>
        <v/>
      </c>
      <c r="BB364" s="297" t="str">
        <f ca="1">IF(RMDF!BA364="", "", IF(ISNUMBER(MATCH(RMDF!BA364, INDIRECT(BA364), 0)), "OK", "Invalid"))</f>
        <v/>
      </c>
      <c r="BC364" s="281"/>
      <c r="BD364" s="281"/>
      <c r="BE364" s="281"/>
      <c r="BF364" s="281" t="b">
        <f>AND(RMDF!BI364&gt;=0, RMDF!BI364&lt;=1-SUM(RMDF!Z364,RMDF!AG364,RMDF!AN364,RMDF!AU364,RMDF!BB364), RMDF!BI364=ROUND(RMDF!BI364,4))</f>
        <v>1</v>
      </c>
      <c r="BG364" s="317">
        <f>RMDF!BG364</f>
        <v>0</v>
      </c>
      <c r="BH364" s="318" t="str">
        <f>IF(BG364=0,"",_xlfn.XLOOKUP(BG364,StatePicklist!$1:$1,StatePicklist!$3:$3,"NA",0))</f>
        <v/>
      </c>
      <c r="BI364" s="297" t="str">
        <f ca="1">IF(RMDF!BH364="", "", IF(ISNUMBER(MATCH(RMDF!BH364, INDIRECT(BH364), 0)), "OK", "Invalid"))</f>
        <v/>
      </c>
      <c r="BJ364" s="281"/>
      <c r="BK364" s="281"/>
      <c r="BL364" s="281"/>
      <c r="BM364" s="281" t="b">
        <f>AND(RMDF!BP364&gt;=0, RMDF!BP364&lt;=1-SUM(RMDF!Z364,RMDF!AG364,RMDF!AN364,RMDF!AU364,RMDF!BB364,RMDF!BI364), RMDF!BP364=ROUND(RMDF!BP364,4))</f>
        <v>1</v>
      </c>
      <c r="BN364" s="317">
        <f>RMDF!BN364</f>
        <v>0</v>
      </c>
      <c r="BO364" s="318" t="str">
        <f>IF(BN364=0,"",_xlfn.XLOOKUP(BN364,StatePicklist!$1:$1,StatePicklist!$3:$3,"NA",0))</f>
        <v/>
      </c>
      <c r="BP364" s="297" t="str">
        <f ca="1">IF(RMDF!BO364="", "", IF(ISNUMBER(MATCH(RMDF!BO364, INDIRECT(BO364), 0)), "OK", "Invalid"))</f>
        <v/>
      </c>
      <c r="BQ364" s="281"/>
      <c r="BR364" s="281"/>
      <c r="BS364" s="281"/>
      <c r="BT364" s="281" t="b">
        <f>AND(RMDF!BW364&gt;=0, RMDF!BW364&lt;=1-SUM(RMDF!Z364,RMDF!AG364,RMDF!AN364,RMDF!AU364,RMDF!BB364,RMDF!BI364,RMDF!BP364), RMDF!BW364=ROUND(RMDF!BW364,4))</f>
        <v>1</v>
      </c>
      <c r="BU364" s="317">
        <f>RMDF!BU364</f>
        <v>0</v>
      </c>
      <c r="BV364" s="318" t="str">
        <f>IF(BU364=0,"",_xlfn.XLOOKUP(BU364,StatePicklist!$1:$1,StatePicklist!$3:$3,"NA",0))</f>
        <v/>
      </c>
      <c r="BW364" s="297" t="str">
        <f ca="1">IF(RMDF!BV364="", "", IF(ISNUMBER(MATCH(RMDF!BV364, INDIRECT(BV364), 0)), "OK", "Invalid"))</f>
        <v/>
      </c>
      <c r="BX364" s="281"/>
      <c r="BY364" s="281"/>
      <c r="BZ364" s="281"/>
      <c r="CA364" s="281" t="b">
        <f>AND(RMDF!CD364&gt;=0, RMDF!CD364&lt;=1-SUM(RMDF!Z364,RMDF!AG364,RMDF!AN364,RMDF!AU364,RMDF!BB364,RMDF!BI364,RMDF!BP364,RMDF!BW364), RMDF!CD364=ROUND(RMDF!CD364,4))</f>
        <v>1</v>
      </c>
      <c r="CB364" s="317">
        <f>RMDF!CB364</f>
        <v>0</v>
      </c>
      <c r="CC364" s="318" t="str">
        <f>IF(CB364=0,"",_xlfn.XLOOKUP(CB364,StatePicklist!$1:$1,StatePicklist!$3:$3,"NA",0))</f>
        <v/>
      </c>
      <c r="CD364" s="297" t="str">
        <f ca="1">IF(RMDF!CC364="", "", IF(ISNUMBER(MATCH(RMDF!CC364, INDIRECT(CC364), 0)), "OK", "Invalid"))</f>
        <v/>
      </c>
      <c r="CE364" s="281"/>
      <c r="CF364" s="281"/>
      <c r="CG364" s="281"/>
      <c r="CH364" s="281" t="b">
        <f>AND(RMDF!CK364&gt;=0, RMDF!CK364&lt;=1-SUM(RMDF!Z364,RMDF!AG364,RMDF!AN364,RMDF!AU364,RMDF!BB364,RMDF!BI364,RMDF!BP364,RMDF!BW364,RMDF!CD364), RMDF!CK364=ROUND(RMDF!CK364,4))</f>
        <v>1</v>
      </c>
      <c r="CI364" s="317">
        <f>RMDF!CI364</f>
        <v>0</v>
      </c>
      <c r="CJ364" s="318" t="str">
        <f>IF(CI364=0,"",_xlfn.XLOOKUP(CI364,StatePicklist!$1:$1,StatePicklist!$3:$3,"NA",0))</f>
        <v/>
      </c>
      <c r="CK364" s="297" t="str">
        <f ca="1">IF(RMDF!CJ364="", "", IF(ISNUMBER(MATCH(RMDF!CJ364, INDIRECT(CJ364), 0)), "OK", "Invalid"))</f>
        <v/>
      </c>
      <c r="CL364" s="281"/>
      <c r="CM364" s="281"/>
      <c r="CN364" s="281"/>
      <c r="CO364" s="281" t="b">
        <f>AND(RMDF!CR364&gt;=0, RMDF!CR364&lt;=1-SUM(RMDF!Z364,RMDF!AG364,RMDF!AN364,RMDF!AU364,RMDF!BB364,RMDF!BI364,RMDF!BP364,RMDF!BW364,RMDF!CD364,RMDF!CK364), RMDF!CR364=ROUND(RMDF!CR364,4))</f>
        <v>1</v>
      </c>
      <c r="CP364" s="317">
        <f>RMDF!CP364</f>
        <v>0</v>
      </c>
      <c r="CQ364" s="318" t="str">
        <f>IF(CP364=0,"",_xlfn.XLOOKUP(CP364,StatePicklist!$1:$1,StatePicklist!$3:$3,"NA",0))</f>
        <v/>
      </c>
      <c r="CR364" s="297" t="str">
        <f ca="1">IF(RMDF!CQ364="", "", IF(ISNUMBER(MATCH(RMDF!CQ364, INDIRECT(CQ364), 0)), "OK", "Invalid"))</f>
        <v/>
      </c>
      <c r="CS364" s="281"/>
      <c r="CT364" s="281"/>
      <c r="CU364" s="281"/>
      <c r="CV364" s="281" t="b">
        <f>AND(RMDF!CY364&gt;=0, RMDF!CY364&lt;=1-SUM(RMDF!Z364,RMDF!AG364,RMDF!AN364,RMDF!AU364,RMDF!BB364,RMDF!BI364,RMDF!BP364,RMDF!BW364,RMDF!CD364,RMDF!CK364,RMDF!CR364), RMDF!CY364=ROUND(RMDF!CY364,4))</f>
        <v>1</v>
      </c>
      <c r="CW364" s="317">
        <f>RMDF!CW364</f>
        <v>0</v>
      </c>
      <c r="CX364" s="318" t="str">
        <f>IF(CW364=0,"",_xlfn.XLOOKUP(CW364,StatePicklist!$1:$1,StatePicklist!$3:$3,"NA",0))</f>
        <v/>
      </c>
      <c r="CY364" s="297" t="str">
        <f ca="1">IF(RMDF!CX364="", "", IF(ISNUMBER(MATCH(RMDF!CX364, INDIRECT(CX364), 0)), "OK", "Invalid"))</f>
        <v/>
      </c>
      <c r="CZ364" s="281"/>
      <c r="DA364" s="281"/>
      <c r="DB364" s="281"/>
      <c r="DC364" s="281" t="b">
        <f>AND(RMDF!DF364&gt;=0, RMDF!DF364&lt;=1-SUM(RMDF!Z364,RMDF!AG364,RMDF!AN364,RMDF!AU364,RMDF!BB364,RMDF!BI364,RMDF!BP364,RMDF!BW364,RMDF!CD364,RMDF!CK364,RMDF!CR364,RMDF!CY364), RMDF!DF364=ROUND(RMDF!DF364,4))</f>
        <v>1</v>
      </c>
      <c r="DD364" s="317">
        <f>RMDF!DD364</f>
        <v>0</v>
      </c>
      <c r="DE364" s="318" t="str">
        <f>IF(DD364=0,"",_xlfn.XLOOKUP(DD364,StatePicklist!$1:$1,StatePicklist!$3:$3,"NA",0))</f>
        <v/>
      </c>
      <c r="DF364" s="297" t="str">
        <f ca="1">IF(RMDF!DE364="", "", IF(ISNUMBER(MATCH(RMDF!DE364, INDIRECT(DE364), 0)), "OK", "Invalid"))</f>
        <v/>
      </c>
      <c r="DG364" s="281"/>
      <c r="DH364" s="281"/>
      <c r="DI364" s="281"/>
      <c r="DJ364" s="281" t="b">
        <f>AND(RMDF!DM364&gt;=0, RMDF!DM364&lt;=1-SUM(RMDF!Z364,RMDF!AG364,RMDF!AN364,RMDF!AU364,RMDF!BB364,RMDF!BI364,RMDF!BP364,RMDF!BW364,RMDF!CD364,RMDF!CK364,RMDF!CR364,RMDF!CY364,RMDF!DF364), RMDF!DM364=ROUND(RMDF!DM364,4))</f>
        <v>1</v>
      </c>
      <c r="DK364" s="317">
        <f>RMDF!DK364</f>
        <v>0</v>
      </c>
      <c r="DL364" s="318" t="str">
        <f>IF(DK364=0,"",_xlfn.XLOOKUP(DK364,StatePicklist!$1:$1,StatePicklist!$3:$3,"NA",0))</f>
        <v/>
      </c>
      <c r="DM364" s="297" t="str">
        <f ca="1">IF(RMDF!DL364="", "", IF(ISNUMBER(MATCH(RMDF!DL364, INDIRECT(DL364), 0)), "OK", "Invalid"))</f>
        <v/>
      </c>
      <c r="DN364" s="281"/>
      <c r="DO364" s="281"/>
      <c r="DP364" s="281"/>
      <c r="DQ364" s="281" t="b">
        <f>AND(RMDF!DT364&gt;=0, RMDF!DT364&lt;=1-SUM(RMDF!Z364,RMDF!AG364,RMDF!AN364,RMDF!AU364,RMDF!BB364,RMDF!BI364,RMDF!BP364,RMDF!BW364,RMDF!CD364,RMDF!CK364,RMDF!CR364,RMDF!CY364,RMDF!DF364,RMDF!DM364), RMDF!DT364=ROUND(RMDF!DT364,4))</f>
        <v>1</v>
      </c>
      <c r="DR364" s="317">
        <f>RMDF!DR364</f>
        <v>0</v>
      </c>
      <c r="DS364" s="318" t="str">
        <f>IF(DR364=0,"",_xlfn.XLOOKUP(DR364,StatePicklist!$1:$1,StatePicklist!$3:$3,"NA",0))</f>
        <v/>
      </c>
      <c r="DT364" s="297" t="str">
        <f ca="1">IF(RMDF!DS364="", "", IF(ISNUMBER(MATCH(RMDF!DS364, INDIRECT(DS364), 0)), "OK", "Invalid"))</f>
        <v/>
      </c>
      <c r="DU364" s="281"/>
      <c r="DV364" s="281"/>
      <c r="DW364" s="281"/>
      <c r="DX364" s="281" t="b">
        <f>AND(RMDF!EA364&gt;=0, RMDF!EA364&lt;=1-SUM(RMDF!Z364,RMDF!AG364,RMDF!AN364,RMDF!AU364,RMDF!BB364,RMDF!BI364,RMDF!BP364,RMDF!BW364,RMDF!CD364,RMDF!CK364,RMDF!CR364,RMDF!CY364,RMDF!DF364,RMDF!DM364,RMDF!DT364), RMDF!EA364=ROUND(RMDF!EA364,4))</f>
        <v>1</v>
      </c>
      <c r="DY364" s="317">
        <f>RMDF!DY364</f>
        <v>0</v>
      </c>
      <c r="DZ364" s="318" t="str">
        <f>IF(DY364=0,"",_xlfn.XLOOKUP(DY364,StatePicklist!$1:$1,StatePicklist!$3:$3,"NA",0))</f>
        <v/>
      </c>
      <c r="EA364" s="297" t="str">
        <f ca="1">IF(RMDF!DZ364="", "", IF(ISNUMBER(MATCH(RMDF!DZ364, INDIRECT(DZ364), 0)), "OK", "Invalid"))</f>
        <v/>
      </c>
      <c r="EB364" s="281"/>
      <c r="EC364" s="281"/>
      <c r="ED364" s="281"/>
      <c r="EE364" s="281" t="b">
        <f>AND(RMDF!EH364&gt;=0, RMDF!EH364&lt;=1-SUM(RMDF!Z364,RMDF!AG364,RMDF!AN364,RMDF!AU364,RMDF!BB364,RMDF!BI364,RMDF!BP364,RMDF!BW364,RMDF!CD364,RMDF!CK364,RMDF!CR364,RMDF!CY364,RMDF!DF364,RMDF!DM364,RMDF!DT364,RMDF!EA364), RMDF!EH364=ROUND(RMDF!EH364,4))</f>
        <v>1</v>
      </c>
      <c r="EF364" s="317">
        <f>RMDF!EF364</f>
        <v>0</v>
      </c>
      <c r="EG364" s="318" t="str">
        <f>IF(EF364=0,"",_xlfn.XLOOKUP(EF364,StatePicklist!$1:$1,StatePicklist!$3:$3,"NA",0))</f>
        <v/>
      </c>
      <c r="EH364" s="297" t="str">
        <f ca="1">IF(RMDF!EG364="", "", IF(ISNUMBER(MATCH(RMDF!EG364, INDIRECT(EG364), 0)), "OK", "Invalid"))</f>
        <v/>
      </c>
      <c r="EI364" s="281"/>
      <c r="EJ364" s="281"/>
      <c r="EK364" s="281"/>
      <c r="EL364" s="281" t="b">
        <f>AND(RMDF!EO364&gt;=0, RMDF!EO364&lt;=1-SUM(RMDF!Z364,RMDF!AG364,RMDF!AN364,RMDF!AU364,RMDF!BB364,RMDF!BI364,RMDF!BP364,RMDF!BW364,RMDF!CD364,RMDF!CK364,RMDF!CR364,RMDF!CY364,RMDF!DF364,RMDF!DM364,RMDF!DT364,RMDF!EA364,RMDF!EH364), RMDF!EO364=ROUND(RMDF!EO364,4))</f>
        <v>1</v>
      </c>
      <c r="EM364" s="317">
        <f>RMDF!EM364</f>
        <v>0</v>
      </c>
      <c r="EN364" s="318" t="str">
        <f>IF(EM364=0,"",_xlfn.XLOOKUP(EM364,StatePicklist!$1:$1,StatePicklist!$3:$3,"NA",0))</f>
        <v/>
      </c>
      <c r="EO364" s="297" t="str">
        <f ca="1">IF(RMDF!EN364="", "", IF(ISNUMBER(MATCH(RMDF!EN364, INDIRECT(EN364), 0)), "OK", "Invalid"))</f>
        <v/>
      </c>
      <c r="EP364" s="281"/>
      <c r="EQ364" s="281"/>
      <c r="ER364" s="281"/>
      <c r="ES364" s="281" t="b">
        <f>AND(RMDF!EV364&gt;=0, RMDF!EV364&lt;=1-SUM(RMDF!Z364,RMDF!AG364,RMDF!AN364,RMDF!AU364,RMDF!BB364,RMDF!BI364,RMDF!BP364,RMDF!BW364,RMDF!CD364,RMDF!CK364,RMDF!CR364,RMDF!CY364,RMDF!DF364,RMDF!DM364,RMDF!DT364,RMDF!EA364,RMDF!EH364,RMDF!EO364), RMDF!EV364=ROUND(RMDF!EV364,4))</f>
        <v>1</v>
      </c>
      <c r="ET364" s="317">
        <f>RMDF!ET364</f>
        <v>0</v>
      </c>
      <c r="EU364" s="318" t="str">
        <f>IF(ET364=0,"",_xlfn.XLOOKUP(ET364,StatePicklist!$1:$1,StatePicklist!$3:$3,"NA",0))</f>
        <v/>
      </c>
      <c r="EV364" s="297" t="str">
        <f ca="1">IF(RMDF!EU364="", "", IF(ISNUMBER(MATCH(RMDF!EU364, INDIRECT(EU364), 0)), "OK", "Invalid"))</f>
        <v/>
      </c>
      <c r="EW364" s="281"/>
      <c r="EX364" s="281"/>
      <c r="EY364" s="281"/>
      <c r="EZ364" s="281" t="b">
        <f>AND(RMDF!FC364&gt;=0, RMDF!FC364&lt;=1-SUM(RMDF!Z364,RMDF!AG364,RMDF!AN364,RMDF!AU364,RMDF!BB364,RMDF!BI364,RMDF!BP364,RMDF!BW364,RMDF!CD364,RMDF!CK364,RMDF!CR364,RMDF!CY364,RMDF!DF364,RMDF!DM364,RMDF!DT364,RMDF!EA364,RMDF!EH364,RMDF!EO364,RMDF!EV364), RMDF!FC364=ROUND(RMDF!FC364,4))</f>
        <v>1</v>
      </c>
      <c r="FA364" s="317">
        <f>RMDF!FA364</f>
        <v>0</v>
      </c>
      <c r="FB364" s="318" t="str">
        <f>IF(FA364=0,"",_xlfn.XLOOKUP(FA364,StatePicklist!$1:$1,StatePicklist!$3:$3,"NA",0))</f>
        <v/>
      </c>
      <c r="FC364" s="297" t="str">
        <f ca="1">IF(RMDF!FB364="", "", IF(ISNUMBER(MATCH(RMDF!FB364, INDIRECT(FB364), 0)), "OK", "Invalid"))</f>
        <v/>
      </c>
    </row>
    <row r="365" spans="1:159" s="205" customFormat="1" ht="39.9" customHeight="1" x14ac:dyDescent="0.25">
      <c r="A365" s="206"/>
      <c r="B365" s="196"/>
      <c r="C365" s="197"/>
      <c r="D365" s="198"/>
      <c r="E365" s="199"/>
      <c r="F365" s="200"/>
      <c r="G365" s="201"/>
      <c r="H365" s="292"/>
      <c r="I365" s="305">
        <f>RMDF!I365</f>
        <v>0</v>
      </c>
      <c r="J365" s="305" t="str">
        <f>IF(I365=ProductCode!$B$30,"PDReclPost",IF(OR(I365=ProductCode!$C$30,I365=ProductCode!$E$30,I365=ProductCode!$G$30),"PDPreCon",IF(OR(I365=ProductCode!$D$30,I365=ProductCode!$F$30),"PDNotReclPost","")))</f>
        <v/>
      </c>
      <c r="K365" s="305" t="str">
        <f t="shared" si="24"/>
        <v/>
      </c>
      <c r="L365" s="289"/>
      <c r="M365" s="305" t="str">
        <f t="shared" si="24"/>
        <v/>
      </c>
      <c r="N365" s="289" t="b">
        <f>AND(RMDF!N365&gt;=0, RMDF!N365&lt;=1-RMDF!L365, RMDF!N365=ROUND(RMDF!N365,4))</f>
        <v>1</v>
      </c>
      <c r="O365" s="286" t="str">
        <f>IF(P365="","",IF(I365="","",IF(LEFT(I365,13)="Reclaimed pos",RawMaterialCode!$E$569,RawMaterialCode!$E$568)))</f>
        <v>Reclaimed pre-consumer mixed fibers (RM0578)</v>
      </c>
      <c r="P365" s="295">
        <f t="shared" si="25"/>
        <v>1</v>
      </c>
      <c r="Q365" s="202"/>
      <c r="R365" s="203"/>
      <c r="S365" s="204" t="str">
        <f t="shared" si="26"/>
        <v/>
      </c>
      <c r="T365" s="281"/>
      <c r="U365" s="281"/>
      <c r="V365" s="281"/>
      <c r="W365" s="281"/>
      <c r="X365" s="317">
        <f>RMDF!X365</f>
        <v>0</v>
      </c>
      <c r="Y365" s="318" t="str">
        <f>IF(X365=0,"",_xlfn.XLOOKUP(X365,StatePicklist!$1:$1,StatePicklist!$3:$3,"NA",0))</f>
        <v/>
      </c>
      <c r="Z365" s="297" t="str">
        <f ca="1">IF(RMDF!Y365="", "", IF(ISNUMBER(MATCH(RMDF!Y365, INDIRECT(Y365), 0)), "OK", "Invalid"))</f>
        <v/>
      </c>
      <c r="AA365" s="281"/>
      <c r="AB365" s="281"/>
      <c r="AC365" s="281"/>
      <c r="AD365" s="281" t="b">
        <f>AND(RMDF!AG365&gt;=0, RMDF!AG365&lt;=1-RMDF!Z365, RMDF!AG365=ROUND(RMDF!AG365,4))</f>
        <v>1</v>
      </c>
      <c r="AE365" s="317">
        <f>RMDF!AE365</f>
        <v>0</v>
      </c>
      <c r="AF365" s="318" t="str">
        <f>IF(AE365=0,"",_xlfn.XLOOKUP(AE365,StatePicklist!$1:$1,StatePicklist!$3:$3,"NA",0))</f>
        <v/>
      </c>
      <c r="AG365" s="297" t="str">
        <f ca="1">IF(RMDF!AF365="", "", IF(ISNUMBER(MATCH(RMDF!AF365, INDIRECT(AF365), 0)), "OK", "Invalid"))</f>
        <v/>
      </c>
      <c r="AH365" s="281"/>
      <c r="AI365" s="281"/>
      <c r="AJ365" s="281"/>
      <c r="AK365" s="281" t="b">
        <f>AND(RMDF!AN365&gt;=0, RMDF!AN365&lt;=1-SUM(RMDF!Z365,RMDF!AG365), RMDF!AN365=ROUND(RMDF!AN365,4))</f>
        <v>1</v>
      </c>
      <c r="AL365" s="317">
        <f>RMDF!AL365</f>
        <v>0</v>
      </c>
      <c r="AM365" s="318" t="str">
        <f>IF(AL365=0,"",_xlfn.XLOOKUP(AL365,StatePicklist!$1:$1,StatePicklist!$3:$3,"NA",0))</f>
        <v/>
      </c>
      <c r="AN365" s="297" t="str">
        <f ca="1">IF(RMDF!AM365="", "", IF(ISNUMBER(MATCH(RMDF!AM365, INDIRECT(AM365), 0)), "OK", "Invalid"))</f>
        <v/>
      </c>
      <c r="AO365" s="281"/>
      <c r="AP365" s="281"/>
      <c r="AQ365" s="281"/>
      <c r="AR365" s="281" t="b">
        <f>AND(RMDF!AU365&gt;=0, RMDF!AU365&lt;=1-SUM(RMDF!Z365,RMDF!AG365,RMDF!AN365), RMDF!AU365=ROUND(RMDF!AU365,4))</f>
        <v>1</v>
      </c>
      <c r="AS365" s="317">
        <f>RMDF!AS365</f>
        <v>0</v>
      </c>
      <c r="AT365" s="318" t="str">
        <f>IF(AS365=0,"",_xlfn.XLOOKUP(AS365,StatePicklist!$1:$1,StatePicklist!$3:$3,"NA",0))</f>
        <v/>
      </c>
      <c r="AU365" s="297" t="str">
        <f ca="1">IF(RMDF!AT365="", "", IF(ISNUMBER(MATCH(RMDF!AT365, INDIRECT(AT365), 0)), "OK", "Invalid"))</f>
        <v/>
      </c>
      <c r="AV365" s="281"/>
      <c r="AW365" s="281"/>
      <c r="AX365" s="281"/>
      <c r="AY365" s="281" t="b">
        <f>AND(RMDF!BB365&gt;=0, RMDF!BB365&lt;=1-SUM(RMDF!Z365,RMDF!AG365,RMDF!AN365,RMDF!AU365), RMDF!BB365=ROUND(RMDF!BB365,4))</f>
        <v>1</v>
      </c>
      <c r="AZ365" s="317">
        <f>RMDF!AZ365</f>
        <v>0</v>
      </c>
      <c r="BA365" s="318" t="str">
        <f>IF(AZ365=0,"",_xlfn.XLOOKUP(AZ365,StatePicklist!$1:$1,StatePicklist!$3:$3,"NA",0))</f>
        <v/>
      </c>
      <c r="BB365" s="297" t="str">
        <f ca="1">IF(RMDF!BA365="", "", IF(ISNUMBER(MATCH(RMDF!BA365, INDIRECT(BA365), 0)), "OK", "Invalid"))</f>
        <v/>
      </c>
      <c r="BC365" s="281"/>
      <c r="BD365" s="281"/>
      <c r="BE365" s="281"/>
      <c r="BF365" s="281" t="b">
        <f>AND(RMDF!BI365&gt;=0, RMDF!BI365&lt;=1-SUM(RMDF!Z365,RMDF!AG365,RMDF!AN365,RMDF!AU365,RMDF!BB365), RMDF!BI365=ROUND(RMDF!BI365,4))</f>
        <v>1</v>
      </c>
      <c r="BG365" s="317">
        <f>RMDF!BG365</f>
        <v>0</v>
      </c>
      <c r="BH365" s="318" t="str">
        <f>IF(BG365=0,"",_xlfn.XLOOKUP(BG365,StatePicklist!$1:$1,StatePicklist!$3:$3,"NA",0))</f>
        <v/>
      </c>
      <c r="BI365" s="297" t="str">
        <f ca="1">IF(RMDF!BH365="", "", IF(ISNUMBER(MATCH(RMDF!BH365, INDIRECT(BH365), 0)), "OK", "Invalid"))</f>
        <v/>
      </c>
      <c r="BJ365" s="281"/>
      <c r="BK365" s="281"/>
      <c r="BL365" s="281"/>
      <c r="BM365" s="281" t="b">
        <f>AND(RMDF!BP365&gt;=0, RMDF!BP365&lt;=1-SUM(RMDF!Z365,RMDF!AG365,RMDF!AN365,RMDF!AU365,RMDF!BB365,RMDF!BI365), RMDF!BP365=ROUND(RMDF!BP365,4))</f>
        <v>1</v>
      </c>
      <c r="BN365" s="317">
        <f>RMDF!BN365</f>
        <v>0</v>
      </c>
      <c r="BO365" s="318" t="str">
        <f>IF(BN365=0,"",_xlfn.XLOOKUP(BN365,StatePicklist!$1:$1,StatePicklist!$3:$3,"NA",0))</f>
        <v/>
      </c>
      <c r="BP365" s="297" t="str">
        <f ca="1">IF(RMDF!BO365="", "", IF(ISNUMBER(MATCH(RMDF!BO365, INDIRECT(BO365), 0)), "OK", "Invalid"))</f>
        <v/>
      </c>
      <c r="BQ365" s="281"/>
      <c r="BR365" s="281"/>
      <c r="BS365" s="281"/>
      <c r="BT365" s="281" t="b">
        <f>AND(RMDF!BW365&gt;=0, RMDF!BW365&lt;=1-SUM(RMDF!Z365,RMDF!AG365,RMDF!AN365,RMDF!AU365,RMDF!BB365,RMDF!BI365,RMDF!BP365), RMDF!BW365=ROUND(RMDF!BW365,4))</f>
        <v>1</v>
      </c>
      <c r="BU365" s="317">
        <f>RMDF!BU365</f>
        <v>0</v>
      </c>
      <c r="BV365" s="318" t="str">
        <f>IF(BU365=0,"",_xlfn.XLOOKUP(BU365,StatePicklist!$1:$1,StatePicklist!$3:$3,"NA",0))</f>
        <v/>
      </c>
      <c r="BW365" s="297" t="str">
        <f ca="1">IF(RMDF!BV365="", "", IF(ISNUMBER(MATCH(RMDF!BV365, INDIRECT(BV365), 0)), "OK", "Invalid"))</f>
        <v/>
      </c>
      <c r="BX365" s="281"/>
      <c r="BY365" s="281"/>
      <c r="BZ365" s="281"/>
      <c r="CA365" s="281" t="b">
        <f>AND(RMDF!CD365&gt;=0, RMDF!CD365&lt;=1-SUM(RMDF!Z365,RMDF!AG365,RMDF!AN365,RMDF!AU365,RMDF!BB365,RMDF!BI365,RMDF!BP365,RMDF!BW365), RMDF!CD365=ROUND(RMDF!CD365,4))</f>
        <v>1</v>
      </c>
      <c r="CB365" s="317">
        <f>RMDF!CB365</f>
        <v>0</v>
      </c>
      <c r="CC365" s="318" t="str">
        <f>IF(CB365=0,"",_xlfn.XLOOKUP(CB365,StatePicklist!$1:$1,StatePicklist!$3:$3,"NA",0))</f>
        <v/>
      </c>
      <c r="CD365" s="297" t="str">
        <f ca="1">IF(RMDF!CC365="", "", IF(ISNUMBER(MATCH(RMDF!CC365, INDIRECT(CC365), 0)), "OK", "Invalid"))</f>
        <v/>
      </c>
      <c r="CE365" s="281"/>
      <c r="CF365" s="281"/>
      <c r="CG365" s="281"/>
      <c r="CH365" s="281" t="b">
        <f>AND(RMDF!CK365&gt;=0, RMDF!CK365&lt;=1-SUM(RMDF!Z365,RMDF!AG365,RMDF!AN365,RMDF!AU365,RMDF!BB365,RMDF!BI365,RMDF!BP365,RMDF!BW365,RMDF!CD365), RMDF!CK365=ROUND(RMDF!CK365,4))</f>
        <v>1</v>
      </c>
      <c r="CI365" s="317">
        <f>RMDF!CI365</f>
        <v>0</v>
      </c>
      <c r="CJ365" s="318" t="str">
        <f>IF(CI365=0,"",_xlfn.XLOOKUP(CI365,StatePicklist!$1:$1,StatePicklist!$3:$3,"NA",0))</f>
        <v/>
      </c>
      <c r="CK365" s="297" t="str">
        <f ca="1">IF(RMDF!CJ365="", "", IF(ISNUMBER(MATCH(RMDF!CJ365, INDIRECT(CJ365), 0)), "OK", "Invalid"))</f>
        <v/>
      </c>
      <c r="CL365" s="281"/>
      <c r="CM365" s="281"/>
      <c r="CN365" s="281"/>
      <c r="CO365" s="281" t="b">
        <f>AND(RMDF!CR365&gt;=0, RMDF!CR365&lt;=1-SUM(RMDF!Z365,RMDF!AG365,RMDF!AN365,RMDF!AU365,RMDF!BB365,RMDF!BI365,RMDF!BP365,RMDF!BW365,RMDF!CD365,RMDF!CK365), RMDF!CR365=ROUND(RMDF!CR365,4))</f>
        <v>1</v>
      </c>
      <c r="CP365" s="317">
        <f>RMDF!CP365</f>
        <v>0</v>
      </c>
      <c r="CQ365" s="318" t="str">
        <f>IF(CP365=0,"",_xlfn.XLOOKUP(CP365,StatePicklist!$1:$1,StatePicklist!$3:$3,"NA",0))</f>
        <v/>
      </c>
      <c r="CR365" s="297" t="str">
        <f ca="1">IF(RMDF!CQ365="", "", IF(ISNUMBER(MATCH(RMDF!CQ365, INDIRECT(CQ365), 0)), "OK", "Invalid"))</f>
        <v/>
      </c>
      <c r="CS365" s="281"/>
      <c r="CT365" s="281"/>
      <c r="CU365" s="281"/>
      <c r="CV365" s="281" t="b">
        <f>AND(RMDF!CY365&gt;=0, RMDF!CY365&lt;=1-SUM(RMDF!Z365,RMDF!AG365,RMDF!AN365,RMDF!AU365,RMDF!BB365,RMDF!BI365,RMDF!BP365,RMDF!BW365,RMDF!CD365,RMDF!CK365,RMDF!CR365), RMDF!CY365=ROUND(RMDF!CY365,4))</f>
        <v>1</v>
      </c>
      <c r="CW365" s="317">
        <f>RMDF!CW365</f>
        <v>0</v>
      </c>
      <c r="CX365" s="318" t="str">
        <f>IF(CW365=0,"",_xlfn.XLOOKUP(CW365,StatePicklist!$1:$1,StatePicklist!$3:$3,"NA",0))</f>
        <v/>
      </c>
      <c r="CY365" s="297" t="str">
        <f ca="1">IF(RMDF!CX365="", "", IF(ISNUMBER(MATCH(RMDF!CX365, INDIRECT(CX365), 0)), "OK", "Invalid"))</f>
        <v/>
      </c>
      <c r="CZ365" s="281"/>
      <c r="DA365" s="281"/>
      <c r="DB365" s="281"/>
      <c r="DC365" s="281" t="b">
        <f>AND(RMDF!DF365&gt;=0, RMDF!DF365&lt;=1-SUM(RMDF!Z365,RMDF!AG365,RMDF!AN365,RMDF!AU365,RMDF!BB365,RMDF!BI365,RMDF!BP365,RMDF!BW365,RMDF!CD365,RMDF!CK365,RMDF!CR365,RMDF!CY365), RMDF!DF365=ROUND(RMDF!DF365,4))</f>
        <v>1</v>
      </c>
      <c r="DD365" s="317">
        <f>RMDF!DD365</f>
        <v>0</v>
      </c>
      <c r="DE365" s="318" t="str">
        <f>IF(DD365=0,"",_xlfn.XLOOKUP(DD365,StatePicklist!$1:$1,StatePicklist!$3:$3,"NA",0))</f>
        <v/>
      </c>
      <c r="DF365" s="297" t="str">
        <f ca="1">IF(RMDF!DE365="", "", IF(ISNUMBER(MATCH(RMDF!DE365, INDIRECT(DE365), 0)), "OK", "Invalid"))</f>
        <v/>
      </c>
      <c r="DG365" s="281"/>
      <c r="DH365" s="281"/>
      <c r="DI365" s="281"/>
      <c r="DJ365" s="281" t="b">
        <f>AND(RMDF!DM365&gt;=0, RMDF!DM365&lt;=1-SUM(RMDF!Z365,RMDF!AG365,RMDF!AN365,RMDF!AU365,RMDF!BB365,RMDF!BI365,RMDF!BP365,RMDF!BW365,RMDF!CD365,RMDF!CK365,RMDF!CR365,RMDF!CY365,RMDF!DF365), RMDF!DM365=ROUND(RMDF!DM365,4))</f>
        <v>1</v>
      </c>
      <c r="DK365" s="317">
        <f>RMDF!DK365</f>
        <v>0</v>
      </c>
      <c r="DL365" s="318" t="str">
        <f>IF(DK365=0,"",_xlfn.XLOOKUP(DK365,StatePicklist!$1:$1,StatePicklist!$3:$3,"NA",0))</f>
        <v/>
      </c>
      <c r="DM365" s="297" t="str">
        <f ca="1">IF(RMDF!DL365="", "", IF(ISNUMBER(MATCH(RMDF!DL365, INDIRECT(DL365), 0)), "OK", "Invalid"))</f>
        <v/>
      </c>
      <c r="DN365" s="281"/>
      <c r="DO365" s="281"/>
      <c r="DP365" s="281"/>
      <c r="DQ365" s="281" t="b">
        <f>AND(RMDF!DT365&gt;=0, RMDF!DT365&lt;=1-SUM(RMDF!Z365,RMDF!AG365,RMDF!AN365,RMDF!AU365,RMDF!BB365,RMDF!BI365,RMDF!BP365,RMDF!BW365,RMDF!CD365,RMDF!CK365,RMDF!CR365,RMDF!CY365,RMDF!DF365,RMDF!DM365), RMDF!DT365=ROUND(RMDF!DT365,4))</f>
        <v>1</v>
      </c>
      <c r="DR365" s="317">
        <f>RMDF!DR365</f>
        <v>0</v>
      </c>
      <c r="DS365" s="318" t="str">
        <f>IF(DR365=0,"",_xlfn.XLOOKUP(DR365,StatePicklist!$1:$1,StatePicklist!$3:$3,"NA",0))</f>
        <v/>
      </c>
      <c r="DT365" s="297" t="str">
        <f ca="1">IF(RMDF!DS365="", "", IF(ISNUMBER(MATCH(RMDF!DS365, INDIRECT(DS365), 0)), "OK", "Invalid"))</f>
        <v/>
      </c>
      <c r="DU365" s="281"/>
      <c r="DV365" s="281"/>
      <c r="DW365" s="281"/>
      <c r="DX365" s="281" t="b">
        <f>AND(RMDF!EA365&gt;=0, RMDF!EA365&lt;=1-SUM(RMDF!Z365,RMDF!AG365,RMDF!AN365,RMDF!AU365,RMDF!BB365,RMDF!BI365,RMDF!BP365,RMDF!BW365,RMDF!CD365,RMDF!CK365,RMDF!CR365,RMDF!CY365,RMDF!DF365,RMDF!DM365,RMDF!DT365), RMDF!EA365=ROUND(RMDF!EA365,4))</f>
        <v>1</v>
      </c>
      <c r="DY365" s="317">
        <f>RMDF!DY365</f>
        <v>0</v>
      </c>
      <c r="DZ365" s="318" t="str">
        <f>IF(DY365=0,"",_xlfn.XLOOKUP(DY365,StatePicklist!$1:$1,StatePicklist!$3:$3,"NA",0))</f>
        <v/>
      </c>
      <c r="EA365" s="297" t="str">
        <f ca="1">IF(RMDF!DZ365="", "", IF(ISNUMBER(MATCH(RMDF!DZ365, INDIRECT(DZ365), 0)), "OK", "Invalid"))</f>
        <v/>
      </c>
      <c r="EB365" s="281"/>
      <c r="EC365" s="281"/>
      <c r="ED365" s="281"/>
      <c r="EE365" s="281" t="b">
        <f>AND(RMDF!EH365&gt;=0, RMDF!EH365&lt;=1-SUM(RMDF!Z365,RMDF!AG365,RMDF!AN365,RMDF!AU365,RMDF!BB365,RMDF!BI365,RMDF!BP365,RMDF!BW365,RMDF!CD365,RMDF!CK365,RMDF!CR365,RMDF!CY365,RMDF!DF365,RMDF!DM365,RMDF!DT365,RMDF!EA365), RMDF!EH365=ROUND(RMDF!EH365,4))</f>
        <v>1</v>
      </c>
      <c r="EF365" s="317">
        <f>RMDF!EF365</f>
        <v>0</v>
      </c>
      <c r="EG365" s="318" t="str">
        <f>IF(EF365=0,"",_xlfn.XLOOKUP(EF365,StatePicklist!$1:$1,StatePicklist!$3:$3,"NA",0))</f>
        <v/>
      </c>
      <c r="EH365" s="297" t="str">
        <f ca="1">IF(RMDF!EG365="", "", IF(ISNUMBER(MATCH(RMDF!EG365, INDIRECT(EG365), 0)), "OK", "Invalid"))</f>
        <v/>
      </c>
      <c r="EI365" s="281"/>
      <c r="EJ365" s="281"/>
      <c r="EK365" s="281"/>
      <c r="EL365" s="281" t="b">
        <f>AND(RMDF!EO365&gt;=0, RMDF!EO365&lt;=1-SUM(RMDF!Z365,RMDF!AG365,RMDF!AN365,RMDF!AU365,RMDF!BB365,RMDF!BI365,RMDF!BP365,RMDF!BW365,RMDF!CD365,RMDF!CK365,RMDF!CR365,RMDF!CY365,RMDF!DF365,RMDF!DM365,RMDF!DT365,RMDF!EA365,RMDF!EH365), RMDF!EO365=ROUND(RMDF!EO365,4))</f>
        <v>1</v>
      </c>
      <c r="EM365" s="317">
        <f>RMDF!EM365</f>
        <v>0</v>
      </c>
      <c r="EN365" s="318" t="str">
        <f>IF(EM365=0,"",_xlfn.XLOOKUP(EM365,StatePicklist!$1:$1,StatePicklist!$3:$3,"NA",0))</f>
        <v/>
      </c>
      <c r="EO365" s="297" t="str">
        <f ca="1">IF(RMDF!EN365="", "", IF(ISNUMBER(MATCH(RMDF!EN365, INDIRECT(EN365), 0)), "OK", "Invalid"))</f>
        <v/>
      </c>
      <c r="EP365" s="281"/>
      <c r="EQ365" s="281"/>
      <c r="ER365" s="281"/>
      <c r="ES365" s="281" t="b">
        <f>AND(RMDF!EV365&gt;=0, RMDF!EV365&lt;=1-SUM(RMDF!Z365,RMDF!AG365,RMDF!AN365,RMDF!AU365,RMDF!BB365,RMDF!BI365,RMDF!BP365,RMDF!BW365,RMDF!CD365,RMDF!CK365,RMDF!CR365,RMDF!CY365,RMDF!DF365,RMDF!DM365,RMDF!DT365,RMDF!EA365,RMDF!EH365,RMDF!EO365), RMDF!EV365=ROUND(RMDF!EV365,4))</f>
        <v>1</v>
      </c>
      <c r="ET365" s="317">
        <f>RMDF!ET365</f>
        <v>0</v>
      </c>
      <c r="EU365" s="318" t="str">
        <f>IF(ET365=0,"",_xlfn.XLOOKUP(ET365,StatePicklist!$1:$1,StatePicklist!$3:$3,"NA",0))</f>
        <v/>
      </c>
      <c r="EV365" s="297" t="str">
        <f ca="1">IF(RMDF!EU365="", "", IF(ISNUMBER(MATCH(RMDF!EU365, INDIRECT(EU365), 0)), "OK", "Invalid"))</f>
        <v/>
      </c>
      <c r="EW365" s="281"/>
      <c r="EX365" s="281"/>
      <c r="EY365" s="281"/>
      <c r="EZ365" s="281" t="b">
        <f>AND(RMDF!FC365&gt;=0, RMDF!FC365&lt;=1-SUM(RMDF!Z365,RMDF!AG365,RMDF!AN365,RMDF!AU365,RMDF!BB365,RMDF!BI365,RMDF!BP365,RMDF!BW365,RMDF!CD365,RMDF!CK365,RMDF!CR365,RMDF!CY365,RMDF!DF365,RMDF!DM365,RMDF!DT365,RMDF!EA365,RMDF!EH365,RMDF!EO365,RMDF!EV365), RMDF!FC365=ROUND(RMDF!FC365,4))</f>
        <v>1</v>
      </c>
      <c r="FA365" s="317">
        <f>RMDF!FA365</f>
        <v>0</v>
      </c>
      <c r="FB365" s="318" t="str">
        <f>IF(FA365=0,"",_xlfn.XLOOKUP(FA365,StatePicklist!$1:$1,StatePicklist!$3:$3,"NA",0))</f>
        <v/>
      </c>
      <c r="FC365" s="297" t="str">
        <f ca="1">IF(RMDF!FB365="", "", IF(ISNUMBER(MATCH(RMDF!FB365, INDIRECT(FB365), 0)), "OK", "Invalid"))</f>
        <v/>
      </c>
    </row>
    <row r="366" spans="1:159" s="205" customFormat="1" ht="39.9" customHeight="1" x14ac:dyDescent="0.25">
      <c r="A366" s="206"/>
      <c r="B366" s="196"/>
      <c r="C366" s="197"/>
      <c r="D366" s="198"/>
      <c r="E366" s="199"/>
      <c r="F366" s="200"/>
      <c r="G366" s="201"/>
      <c r="H366" s="292"/>
      <c r="I366" s="305">
        <f>RMDF!I366</f>
        <v>0</v>
      </c>
      <c r="J366" s="305" t="str">
        <f>IF(I366=ProductCode!$B$30,"PDReclPost",IF(OR(I366=ProductCode!$C$30,I366=ProductCode!$E$30,I366=ProductCode!$G$30),"PDPreCon",IF(OR(I366=ProductCode!$D$30,I366=ProductCode!$F$30),"PDNotReclPost","")))</f>
        <v/>
      </c>
      <c r="K366" s="305" t="str">
        <f t="shared" si="24"/>
        <v/>
      </c>
      <c r="L366" s="289"/>
      <c r="M366" s="305" t="str">
        <f t="shared" si="24"/>
        <v/>
      </c>
      <c r="N366" s="289" t="b">
        <f>AND(RMDF!N366&gt;=0, RMDF!N366&lt;=1-RMDF!L366, RMDF!N366=ROUND(RMDF!N366,4))</f>
        <v>1</v>
      </c>
      <c r="O366" s="286" t="str">
        <f>IF(P366="","",IF(I366="","",IF(LEFT(I366,13)="Reclaimed pos",RawMaterialCode!$E$569,RawMaterialCode!$E$568)))</f>
        <v>Reclaimed pre-consumer mixed fibers (RM0578)</v>
      </c>
      <c r="P366" s="295">
        <f t="shared" si="25"/>
        <v>1</v>
      </c>
      <c r="Q366" s="202"/>
      <c r="R366" s="203"/>
      <c r="S366" s="204" t="str">
        <f t="shared" si="26"/>
        <v/>
      </c>
      <c r="T366" s="281"/>
      <c r="U366" s="281"/>
      <c r="V366" s="281"/>
      <c r="W366" s="281"/>
      <c r="X366" s="317">
        <f>RMDF!X366</f>
        <v>0</v>
      </c>
      <c r="Y366" s="318" t="str">
        <f>IF(X366=0,"",_xlfn.XLOOKUP(X366,StatePicklist!$1:$1,StatePicklist!$3:$3,"NA",0))</f>
        <v/>
      </c>
      <c r="Z366" s="297" t="str">
        <f ca="1">IF(RMDF!Y366="", "", IF(ISNUMBER(MATCH(RMDF!Y366, INDIRECT(Y366), 0)), "OK", "Invalid"))</f>
        <v/>
      </c>
      <c r="AA366" s="281"/>
      <c r="AB366" s="281"/>
      <c r="AC366" s="281"/>
      <c r="AD366" s="281" t="b">
        <f>AND(RMDF!AG366&gt;=0, RMDF!AG366&lt;=1-RMDF!Z366, RMDF!AG366=ROUND(RMDF!AG366,4))</f>
        <v>1</v>
      </c>
      <c r="AE366" s="317">
        <f>RMDF!AE366</f>
        <v>0</v>
      </c>
      <c r="AF366" s="318" t="str">
        <f>IF(AE366=0,"",_xlfn.XLOOKUP(AE366,StatePicklist!$1:$1,StatePicklist!$3:$3,"NA",0))</f>
        <v/>
      </c>
      <c r="AG366" s="297" t="str">
        <f ca="1">IF(RMDF!AF366="", "", IF(ISNUMBER(MATCH(RMDF!AF366, INDIRECT(AF366), 0)), "OK", "Invalid"))</f>
        <v/>
      </c>
      <c r="AH366" s="281"/>
      <c r="AI366" s="281"/>
      <c r="AJ366" s="281"/>
      <c r="AK366" s="281" t="b">
        <f>AND(RMDF!AN366&gt;=0, RMDF!AN366&lt;=1-SUM(RMDF!Z366,RMDF!AG366), RMDF!AN366=ROUND(RMDF!AN366,4))</f>
        <v>1</v>
      </c>
      <c r="AL366" s="317">
        <f>RMDF!AL366</f>
        <v>0</v>
      </c>
      <c r="AM366" s="318" t="str">
        <f>IF(AL366=0,"",_xlfn.XLOOKUP(AL366,StatePicklist!$1:$1,StatePicklist!$3:$3,"NA",0))</f>
        <v/>
      </c>
      <c r="AN366" s="297" t="str">
        <f ca="1">IF(RMDF!AM366="", "", IF(ISNUMBER(MATCH(RMDF!AM366, INDIRECT(AM366), 0)), "OK", "Invalid"))</f>
        <v/>
      </c>
      <c r="AO366" s="281"/>
      <c r="AP366" s="281"/>
      <c r="AQ366" s="281"/>
      <c r="AR366" s="281" t="b">
        <f>AND(RMDF!AU366&gt;=0, RMDF!AU366&lt;=1-SUM(RMDF!Z366,RMDF!AG366,RMDF!AN366), RMDF!AU366=ROUND(RMDF!AU366,4))</f>
        <v>1</v>
      </c>
      <c r="AS366" s="317">
        <f>RMDF!AS366</f>
        <v>0</v>
      </c>
      <c r="AT366" s="318" t="str">
        <f>IF(AS366=0,"",_xlfn.XLOOKUP(AS366,StatePicklist!$1:$1,StatePicklist!$3:$3,"NA",0))</f>
        <v/>
      </c>
      <c r="AU366" s="297" t="str">
        <f ca="1">IF(RMDF!AT366="", "", IF(ISNUMBER(MATCH(RMDF!AT366, INDIRECT(AT366), 0)), "OK", "Invalid"))</f>
        <v/>
      </c>
      <c r="AV366" s="281"/>
      <c r="AW366" s="281"/>
      <c r="AX366" s="281"/>
      <c r="AY366" s="281" t="b">
        <f>AND(RMDF!BB366&gt;=0, RMDF!BB366&lt;=1-SUM(RMDF!Z366,RMDF!AG366,RMDF!AN366,RMDF!AU366), RMDF!BB366=ROUND(RMDF!BB366,4))</f>
        <v>1</v>
      </c>
      <c r="AZ366" s="317">
        <f>RMDF!AZ366</f>
        <v>0</v>
      </c>
      <c r="BA366" s="318" t="str">
        <f>IF(AZ366=0,"",_xlfn.XLOOKUP(AZ366,StatePicklist!$1:$1,StatePicklist!$3:$3,"NA",0))</f>
        <v/>
      </c>
      <c r="BB366" s="297" t="str">
        <f ca="1">IF(RMDF!BA366="", "", IF(ISNUMBER(MATCH(RMDF!BA366, INDIRECT(BA366), 0)), "OK", "Invalid"))</f>
        <v/>
      </c>
      <c r="BC366" s="281"/>
      <c r="BD366" s="281"/>
      <c r="BE366" s="281"/>
      <c r="BF366" s="281" t="b">
        <f>AND(RMDF!BI366&gt;=0, RMDF!BI366&lt;=1-SUM(RMDF!Z366,RMDF!AG366,RMDF!AN366,RMDF!AU366,RMDF!BB366), RMDF!BI366=ROUND(RMDF!BI366,4))</f>
        <v>1</v>
      </c>
      <c r="BG366" s="317">
        <f>RMDF!BG366</f>
        <v>0</v>
      </c>
      <c r="BH366" s="318" t="str">
        <f>IF(BG366=0,"",_xlfn.XLOOKUP(BG366,StatePicklist!$1:$1,StatePicklist!$3:$3,"NA",0))</f>
        <v/>
      </c>
      <c r="BI366" s="297" t="str">
        <f ca="1">IF(RMDF!BH366="", "", IF(ISNUMBER(MATCH(RMDF!BH366, INDIRECT(BH366), 0)), "OK", "Invalid"))</f>
        <v/>
      </c>
      <c r="BJ366" s="281"/>
      <c r="BK366" s="281"/>
      <c r="BL366" s="281"/>
      <c r="BM366" s="281" t="b">
        <f>AND(RMDF!BP366&gt;=0, RMDF!BP366&lt;=1-SUM(RMDF!Z366,RMDF!AG366,RMDF!AN366,RMDF!AU366,RMDF!BB366,RMDF!BI366), RMDF!BP366=ROUND(RMDF!BP366,4))</f>
        <v>1</v>
      </c>
      <c r="BN366" s="317">
        <f>RMDF!BN366</f>
        <v>0</v>
      </c>
      <c r="BO366" s="318" t="str">
        <f>IF(BN366=0,"",_xlfn.XLOOKUP(BN366,StatePicklist!$1:$1,StatePicklist!$3:$3,"NA",0))</f>
        <v/>
      </c>
      <c r="BP366" s="297" t="str">
        <f ca="1">IF(RMDF!BO366="", "", IF(ISNUMBER(MATCH(RMDF!BO366, INDIRECT(BO366), 0)), "OK", "Invalid"))</f>
        <v/>
      </c>
      <c r="BQ366" s="281"/>
      <c r="BR366" s="281"/>
      <c r="BS366" s="281"/>
      <c r="BT366" s="281" t="b">
        <f>AND(RMDF!BW366&gt;=0, RMDF!BW366&lt;=1-SUM(RMDF!Z366,RMDF!AG366,RMDF!AN366,RMDF!AU366,RMDF!BB366,RMDF!BI366,RMDF!BP366), RMDF!BW366=ROUND(RMDF!BW366,4))</f>
        <v>1</v>
      </c>
      <c r="BU366" s="317">
        <f>RMDF!BU366</f>
        <v>0</v>
      </c>
      <c r="BV366" s="318" t="str">
        <f>IF(BU366=0,"",_xlfn.XLOOKUP(BU366,StatePicklist!$1:$1,StatePicklist!$3:$3,"NA",0))</f>
        <v/>
      </c>
      <c r="BW366" s="297" t="str">
        <f ca="1">IF(RMDF!BV366="", "", IF(ISNUMBER(MATCH(RMDF!BV366, INDIRECT(BV366), 0)), "OK", "Invalid"))</f>
        <v/>
      </c>
      <c r="BX366" s="281"/>
      <c r="BY366" s="281"/>
      <c r="BZ366" s="281"/>
      <c r="CA366" s="281" t="b">
        <f>AND(RMDF!CD366&gt;=0, RMDF!CD366&lt;=1-SUM(RMDF!Z366,RMDF!AG366,RMDF!AN366,RMDF!AU366,RMDF!BB366,RMDF!BI366,RMDF!BP366,RMDF!BW366), RMDF!CD366=ROUND(RMDF!CD366,4))</f>
        <v>1</v>
      </c>
      <c r="CB366" s="317">
        <f>RMDF!CB366</f>
        <v>0</v>
      </c>
      <c r="CC366" s="318" t="str">
        <f>IF(CB366=0,"",_xlfn.XLOOKUP(CB366,StatePicklist!$1:$1,StatePicklist!$3:$3,"NA",0))</f>
        <v/>
      </c>
      <c r="CD366" s="297" t="str">
        <f ca="1">IF(RMDF!CC366="", "", IF(ISNUMBER(MATCH(RMDF!CC366, INDIRECT(CC366), 0)), "OK", "Invalid"))</f>
        <v/>
      </c>
      <c r="CE366" s="281"/>
      <c r="CF366" s="281"/>
      <c r="CG366" s="281"/>
      <c r="CH366" s="281" t="b">
        <f>AND(RMDF!CK366&gt;=0, RMDF!CK366&lt;=1-SUM(RMDF!Z366,RMDF!AG366,RMDF!AN366,RMDF!AU366,RMDF!BB366,RMDF!BI366,RMDF!BP366,RMDF!BW366,RMDF!CD366), RMDF!CK366=ROUND(RMDF!CK366,4))</f>
        <v>1</v>
      </c>
      <c r="CI366" s="317">
        <f>RMDF!CI366</f>
        <v>0</v>
      </c>
      <c r="CJ366" s="318" t="str">
        <f>IF(CI366=0,"",_xlfn.XLOOKUP(CI366,StatePicklist!$1:$1,StatePicklist!$3:$3,"NA",0))</f>
        <v/>
      </c>
      <c r="CK366" s="297" t="str">
        <f ca="1">IF(RMDF!CJ366="", "", IF(ISNUMBER(MATCH(RMDF!CJ366, INDIRECT(CJ366), 0)), "OK", "Invalid"))</f>
        <v/>
      </c>
      <c r="CL366" s="281"/>
      <c r="CM366" s="281"/>
      <c r="CN366" s="281"/>
      <c r="CO366" s="281" t="b">
        <f>AND(RMDF!CR366&gt;=0, RMDF!CR366&lt;=1-SUM(RMDF!Z366,RMDF!AG366,RMDF!AN366,RMDF!AU366,RMDF!BB366,RMDF!BI366,RMDF!BP366,RMDF!BW366,RMDF!CD366,RMDF!CK366), RMDF!CR366=ROUND(RMDF!CR366,4))</f>
        <v>1</v>
      </c>
      <c r="CP366" s="317">
        <f>RMDF!CP366</f>
        <v>0</v>
      </c>
      <c r="CQ366" s="318" t="str">
        <f>IF(CP366=0,"",_xlfn.XLOOKUP(CP366,StatePicklist!$1:$1,StatePicklist!$3:$3,"NA",0))</f>
        <v/>
      </c>
      <c r="CR366" s="297" t="str">
        <f ca="1">IF(RMDF!CQ366="", "", IF(ISNUMBER(MATCH(RMDF!CQ366, INDIRECT(CQ366), 0)), "OK", "Invalid"))</f>
        <v/>
      </c>
      <c r="CS366" s="281"/>
      <c r="CT366" s="281"/>
      <c r="CU366" s="281"/>
      <c r="CV366" s="281" t="b">
        <f>AND(RMDF!CY366&gt;=0, RMDF!CY366&lt;=1-SUM(RMDF!Z366,RMDF!AG366,RMDF!AN366,RMDF!AU366,RMDF!BB366,RMDF!BI366,RMDF!BP366,RMDF!BW366,RMDF!CD366,RMDF!CK366,RMDF!CR366), RMDF!CY366=ROUND(RMDF!CY366,4))</f>
        <v>1</v>
      </c>
      <c r="CW366" s="317">
        <f>RMDF!CW366</f>
        <v>0</v>
      </c>
      <c r="CX366" s="318" t="str">
        <f>IF(CW366=0,"",_xlfn.XLOOKUP(CW366,StatePicklist!$1:$1,StatePicklist!$3:$3,"NA",0))</f>
        <v/>
      </c>
      <c r="CY366" s="297" t="str">
        <f ca="1">IF(RMDF!CX366="", "", IF(ISNUMBER(MATCH(RMDF!CX366, INDIRECT(CX366), 0)), "OK", "Invalid"))</f>
        <v/>
      </c>
      <c r="CZ366" s="281"/>
      <c r="DA366" s="281"/>
      <c r="DB366" s="281"/>
      <c r="DC366" s="281" t="b">
        <f>AND(RMDF!DF366&gt;=0, RMDF!DF366&lt;=1-SUM(RMDF!Z366,RMDF!AG366,RMDF!AN366,RMDF!AU366,RMDF!BB366,RMDF!BI366,RMDF!BP366,RMDF!BW366,RMDF!CD366,RMDF!CK366,RMDF!CR366,RMDF!CY366), RMDF!DF366=ROUND(RMDF!DF366,4))</f>
        <v>1</v>
      </c>
      <c r="DD366" s="317">
        <f>RMDF!DD366</f>
        <v>0</v>
      </c>
      <c r="DE366" s="318" t="str">
        <f>IF(DD366=0,"",_xlfn.XLOOKUP(DD366,StatePicklist!$1:$1,StatePicklist!$3:$3,"NA",0))</f>
        <v/>
      </c>
      <c r="DF366" s="297" t="str">
        <f ca="1">IF(RMDF!DE366="", "", IF(ISNUMBER(MATCH(RMDF!DE366, INDIRECT(DE366), 0)), "OK", "Invalid"))</f>
        <v/>
      </c>
      <c r="DG366" s="281"/>
      <c r="DH366" s="281"/>
      <c r="DI366" s="281"/>
      <c r="DJ366" s="281" t="b">
        <f>AND(RMDF!DM366&gt;=0, RMDF!DM366&lt;=1-SUM(RMDF!Z366,RMDF!AG366,RMDF!AN366,RMDF!AU366,RMDF!BB366,RMDF!BI366,RMDF!BP366,RMDF!BW366,RMDF!CD366,RMDF!CK366,RMDF!CR366,RMDF!CY366,RMDF!DF366), RMDF!DM366=ROUND(RMDF!DM366,4))</f>
        <v>1</v>
      </c>
      <c r="DK366" s="317">
        <f>RMDF!DK366</f>
        <v>0</v>
      </c>
      <c r="DL366" s="318" t="str">
        <f>IF(DK366=0,"",_xlfn.XLOOKUP(DK366,StatePicklist!$1:$1,StatePicklist!$3:$3,"NA",0))</f>
        <v/>
      </c>
      <c r="DM366" s="297" t="str">
        <f ca="1">IF(RMDF!DL366="", "", IF(ISNUMBER(MATCH(RMDF!DL366, INDIRECT(DL366), 0)), "OK", "Invalid"))</f>
        <v/>
      </c>
      <c r="DN366" s="281"/>
      <c r="DO366" s="281"/>
      <c r="DP366" s="281"/>
      <c r="DQ366" s="281" t="b">
        <f>AND(RMDF!DT366&gt;=0, RMDF!DT366&lt;=1-SUM(RMDF!Z366,RMDF!AG366,RMDF!AN366,RMDF!AU366,RMDF!BB366,RMDF!BI366,RMDF!BP366,RMDF!BW366,RMDF!CD366,RMDF!CK366,RMDF!CR366,RMDF!CY366,RMDF!DF366,RMDF!DM366), RMDF!DT366=ROUND(RMDF!DT366,4))</f>
        <v>1</v>
      </c>
      <c r="DR366" s="317">
        <f>RMDF!DR366</f>
        <v>0</v>
      </c>
      <c r="DS366" s="318" t="str">
        <f>IF(DR366=0,"",_xlfn.XLOOKUP(DR366,StatePicklist!$1:$1,StatePicklist!$3:$3,"NA",0))</f>
        <v/>
      </c>
      <c r="DT366" s="297" t="str">
        <f ca="1">IF(RMDF!DS366="", "", IF(ISNUMBER(MATCH(RMDF!DS366, INDIRECT(DS366), 0)), "OK", "Invalid"))</f>
        <v/>
      </c>
      <c r="DU366" s="281"/>
      <c r="DV366" s="281"/>
      <c r="DW366" s="281"/>
      <c r="DX366" s="281" t="b">
        <f>AND(RMDF!EA366&gt;=0, RMDF!EA366&lt;=1-SUM(RMDF!Z366,RMDF!AG366,RMDF!AN366,RMDF!AU366,RMDF!BB366,RMDF!BI366,RMDF!BP366,RMDF!BW366,RMDF!CD366,RMDF!CK366,RMDF!CR366,RMDF!CY366,RMDF!DF366,RMDF!DM366,RMDF!DT366), RMDF!EA366=ROUND(RMDF!EA366,4))</f>
        <v>1</v>
      </c>
      <c r="DY366" s="317">
        <f>RMDF!DY366</f>
        <v>0</v>
      </c>
      <c r="DZ366" s="318" t="str">
        <f>IF(DY366=0,"",_xlfn.XLOOKUP(DY366,StatePicklist!$1:$1,StatePicklist!$3:$3,"NA",0))</f>
        <v/>
      </c>
      <c r="EA366" s="297" t="str">
        <f ca="1">IF(RMDF!DZ366="", "", IF(ISNUMBER(MATCH(RMDF!DZ366, INDIRECT(DZ366), 0)), "OK", "Invalid"))</f>
        <v/>
      </c>
      <c r="EB366" s="281"/>
      <c r="EC366" s="281"/>
      <c r="ED366" s="281"/>
      <c r="EE366" s="281" t="b">
        <f>AND(RMDF!EH366&gt;=0, RMDF!EH366&lt;=1-SUM(RMDF!Z366,RMDF!AG366,RMDF!AN366,RMDF!AU366,RMDF!BB366,RMDF!BI366,RMDF!BP366,RMDF!BW366,RMDF!CD366,RMDF!CK366,RMDF!CR366,RMDF!CY366,RMDF!DF366,RMDF!DM366,RMDF!DT366,RMDF!EA366), RMDF!EH366=ROUND(RMDF!EH366,4))</f>
        <v>1</v>
      </c>
      <c r="EF366" s="317">
        <f>RMDF!EF366</f>
        <v>0</v>
      </c>
      <c r="EG366" s="318" t="str">
        <f>IF(EF366=0,"",_xlfn.XLOOKUP(EF366,StatePicklist!$1:$1,StatePicklist!$3:$3,"NA",0))</f>
        <v/>
      </c>
      <c r="EH366" s="297" t="str">
        <f ca="1">IF(RMDF!EG366="", "", IF(ISNUMBER(MATCH(RMDF!EG366, INDIRECT(EG366), 0)), "OK", "Invalid"))</f>
        <v/>
      </c>
      <c r="EI366" s="281"/>
      <c r="EJ366" s="281"/>
      <c r="EK366" s="281"/>
      <c r="EL366" s="281" t="b">
        <f>AND(RMDF!EO366&gt;=0, RMDF!EO366&lt;=1-SUM(RMDF!Z366,RMDF!AG366,RMDF!AN366,RMDF!AU366,RMDF!BB366,RMDF!BI366,RMDF!BP366,RMDF!BW366,RMDF!CD366,RMDF!CK366,RMDF!CR366,RMDF!CY366,RMDF!DF366,RMDF!DM366,RMDF!DT366,RMDF!EA366,RMDF!EH366), RMDF!EO366=ROUND(RMDF!EO366,4))</f>
        <v>1</v>
      </c>
      <c r="EM366" s="317">
        <f>RMDF!EM366</f>
        <v>0</v>
      </c>
      <c r="EN366" s="318" t="str">
        <f>IF(EM366=0,"",_xlfn.XLOOKUP(EM366,StatePicklist!$1:$1,StatePicklist!$3:$3,"NA",0))</f>
        <v/>
      </c>
      <c r="EO366" s="297" t="str">
        <f ca="1">IF(RMDF!EN366="", "", IF(ISNUMBER(MATCH(RMDF!EN366, INDIRECT(EN366), 0)), "OK", "Invalid"))</f>
        <v/>
      </c>
      <c r="EP366" s="281"/>
      <c r="EQ366" s="281"/>
      <c r="ER366" s="281"/>
      <c r="ES366" s="281" t="b">
        <f>AND(RMDF!EV366&gt;=0, RMDF!EV366&lt;=1-SUM(RMDF!Z366,RMDF!AG366,RMDF!AN366,RMDF!AU366,RMDF!BB366,RMDF!BI366,RMDF!BP366,RMDF!BW366,RMDF!CD366,RMDF!CK366,RMDF!CR366,RMDF!CY366,RMDF!DF366,RMDF!DM366,RMDF!DT366,RMDF!EA366,RMDF!EH366,RMDF!EO366), RMDF!EV366=ROUND(RMDF!EV366,4))</f>
        <v>1</v>
      </c>
      <c r="ET366" s="317">
        <f>RMDF!ET366</f>
        <v>0</v>
      </c>
      <c r="EU366" s="318" t="str">
        <f>IF(ET366=0,"",_xlfn.XLOOKUP(ET366,StatePicklist!$1:$1,StatePicklist!$3:$3,"NA",0))</f>
        <v/>
      </c>
      <c r="EV366" s="297" t="str">
        <f ca="1">IF(RMDF!EU366="", "", IF(ISNUMBER(MATCH(RMDF!EU366, INDIRECT(EU366), 0)), "OK", "Invalid"))</f>
        <v/>
      </c>
      <c r="EW366" s="281"/>
      <c r="EX366" s="281"/>
      <c r="EY366" s="281"/>
      <c r="EZ366" s="281" t="b">
        <f>AND(RMDF!FC366&gt;=0, RMDF!FC366&lt;=1-SUM(RMDF!Z366,RMDF!AG366,RMDF!AN366,RMDF!AU366,RMDF!BB366,RMDF!BI366,RMDF!BP366,RMDF!BW366,RMDF!CD366,RMDF!CK366,RMDF!CR366,RMDF!CY366,RMDF!DF366,RMDF!DM366,RMDF!DT366,RMDF!EA366,RMDF!EH366,RMDF!EO366,RMDF!EV366), RMDF!FC366=ROUND(RMDF!FC366,4))</f>
        <v>1</v>
      </c>
      <c r="FA366" s="317">
        <f>RMDF!FA366</f>
        <v>0</v>
      </c>
      <c r="FB366" s="318" t="str">
        <f>IF(FA366=0,"",_xlfn.XLOOKUP(FA366,StatePicklist!$1:$1,StatePicklist!$3:$3,"NA",0))</f>
        <v/>
      </c>
      <c r="FC366" s="297" t="str">
        <f ca="1">IF(RMDF!FB366="", "", IF(ISNUMBER(MATCH(RMDF!FB366, INDIRECT(FB366), 0)), "OK", "Invalid"))</f>
        <v/>
      </c>
    </row>
    <row r="367" spans="1:159" s="205" customFormat="1" ht="39.9" customHeight="1" x14ac:dyDescent="0.25">
      <c r="A367" s="206"/>
      <c r="B367" s="196"/>
      <c r="C367" s="197"/>
      <c r="D367" s="198"/>
      <c r="E367" s="199"/>
      <c r="F367" s="200"/>
      <c r="G367" s="201"/>
      <c r="H367" s="292"/>
      <c r="I367" s="305">
        <f>RMDF!I367</f>
        <v>0</v>
      </c>
      <c r="J367" s="305" t="str">
        <f>IF(I367=ProductCode!$B$30,"PDReclPost",IF(OR(I367=ProductCode!$C$30,I367=ProductCode!$E$30,I367=ProductCode!$G$30),"PDPreCon",IF(OR(I367=ProductCode!$D$30,I367=ProductCode!$F$30),"PDNotReclPost","")))</f>
        <v/>
      </c>
      <c r="K367" s="305" t="str">
        <f t="shared" si="24"/>
        <v/>
      </c>
      <c r="L367" s="289"/>
      <c r="M367" s="305" t="str">
        <f t="shared" si="24"/>
        <v/>
      </c>
      <c r="N367" s="289" t="b">
        <f>AND(RMDF!N367&gt;=0, RMDF!N367&lt;=1-RMDF!L367, RMDF!N367=ROUND(RMDF!N367,4))</f>
        <v>1</v>
      </c>
      <c r="O367" s="286" t="str">
        <f>IF(P367="","",IF(I367="","",IF(LEFT(I367,13)="Reclaimed pos",RawMaterialCode!$E$569,RawMaterialCode!$E$568)))</f>
        <v>Reclaimed pre-consumer mixed fibers (RM0578)</v>
      </c>
      <c r="P367" s="295">
        <f t="shared" si="25"/>
        <v>1</v>
      </c>
      <c r="Q367" s="202"/>
      <c r="R367" s="203"/>
      <c r="S367" s="204" t="str">
        <f t="shared" si="26"/>
        <v/>
      </c>
      <c r="T367" s="281"/>
      <c r="U367" s="281"/>
      <c r="V367" s="281"/>
      <c r="W367" s="281"/>
      <c r="X367" s="317">
        <f>RMDF!X367</f>
        <v>0</v>
      </c>
      <c r="Y367" s="318" t="str">
        <f>IF(X367=0,"",_xlfn.XLOOKUP(X367,StatePicklist!$1:$1,StatePicklist!$3:$3,"NA",0))</f>
        <v/>
      </c>
      <c r="Z367" s="297" t="str">
        <f ca="1">IF(RMDF!Y367="", "", IF(ISNUMBER(MATCH(RMDF!Y367, INDIRECT(Y367), 0)), "OK", "Invalid"))</f>
        <v/>
      </c>
      <c r="AA367" s="281"/>
      <c r="AB367" s="281"/>
      <c r="AC367" s="281"/>
      <c r="AD367" s="281" t="b">
        <f>AND(RMDF!AG367&gt;=0, RMDF!AG367&lt;=1-RMDF!Z367, RMDF!AG367=ROUND(RMDF!AG367,4))</f>
        <v>1</v>
      </c>
      <c r="AE367" s="317">
        <f>RMDF!AE367</f>
        <v>0</v>
      </c>
      <c r="AF367" s="318" t="str">
        <f>IF(AE367=0,"",_xlfn.XLOOKUP(AE367,StatePicklist!$1:$1,StatePicklist!$3:$3,"NA",0))</f>
        <v/>
      </c>
      <c r="AG367" s="297" t="str">
        <f ca="1">IF(RMDF!AF367="", "", IF(ISNUMBER(MATCH(RMDF!AF367, INDIRECT(AF367), 0)), "OK", "Invalid"))</f>
        <v/>
      </c>
      <c r="AH367" s="281"/>
      <c r="AI367" s="281"/>
      <c r="AJ367" s="281"/>
      <c r="AK367" s="281" t="b">
        <f>AND(RMDF!AN367&gt;=0, RMDF!AN367&lt;=1-SUM(RMDF!Z367,RMDF!AG367), RMDF!AN367=ROUND(RMDF!AN367,4))</f>
        <v>1</v>
      </c>
      <c r="AL367" s="317">
        <f>RMDF!AL367</f>
        <v>0</v>
      </c>
      <c r="AM367" s="318" t="str">
        <f>IF(AL367=0,"",_xlfn.XLOOKUP(AL367,StatePicklist!$1:$1,StatePicklist!$3:$3,"NA",0))</f>
        <v/>
      </c>
      <c r="AN367" s="297" t="str">
        <f ca="1">IF(RMDF!AM367="", "", IF(ISNUMBER(MATCH(RMDF!AM367, INDIRECT(AM367), 0)), "OK", "Invalid"))</f>
        <v/>
      </c>
      <c r="AO367" s="281"/>
      <c r="AP367" s="281"/>
      <c r="AQ367" s="281"/>
      <c r="AR367" s="281" t="b">
        <f>AND(RMDF!AU367&gt;=0, RMDF!AU367&lt;=1-SUM(RMDF!Z367,RMDF!AG367,RMDF!AN367), RMDF!AU367=ROUND(RMDF!AU367,4))</f>
        <v>1</v>
      </c>
      <c r="AS367" s="317">
        <f>RMDF!AS367</f>
        <v>0</v>
      </c>
      <c r="AT367" s="318" t="str">
        <f>IF(AS367=0,"",_xlfn.XLOOKUP(AS367,StatePicklist!$1:$1,StatePicklist!$3:$3,"NA",0))</f>
        <v/>
      </c>
      <c r="AU367" s="297" t="str">
        <f ca="1">IF(RMDF!AT367="", "", IF(ISNUMBER(MATCH(RMDF!AT367, INDIRECT(AT367), 0)), "OK", "Invalid"))</f>
        <v/>
      </c>
      <c r="AV367" s="281"/>
      <c r="AW367" s="281"/>
      <c r="AX367" s="281"/>
      <c r="AY367" s="281" t="b">
        <f>AND(RMDF!BB367&gt;=0, RMDF!BB367&lt;=1-SUM(RMDF!Z367,RMDF!AG367,RMDF!AN367,RMDF!AU367), RMDF!BB367=ROUND(RMDF!BB367,4))</f>
        <v>1</v>
      </c>
      <c r="AZ367" s="317">
        <f>RMDF!AZ367</f>
        <v>0</v>
      </c>
      <c r="BA367" s="318" t="str">
        <f>IF(AZ367=0,"",_xlfn.XLOOKUP(AZ367,StatePicklist!$1:$1,StatePicklist!$3:$3,"NA",0))</f>
        <v/>
      </c>
      <c r="BB367" s="297" t="str">
        <f ca="1">IF(RMDF!BA367="", "", IF(ISNUMBER(MATCH(RMDF!BA367, INDIRECT(BA367), 0)), "OK", "Invalid"))</f>
        <v/>
      </c>
      <c r="BC367" s="281"/>
      <c r="BD367" s="281"/>
      <c r="BE367" s="281"/>
      <c r="BF367" s="281" t="b">
        <f>AND(RMDF!BI367&gt;=0, RMDF!BI367&lt;=1-SUM(RMDF!Z367,RMDF!AG367,RMDF!AN367,RMDF!AU367,RMDF!BB367), RMDF!BI367=ROUND(RMDF!BI367,4))</f>
        <v>1</v>
      </c>
      <c r="BG367" s="317">
        <f>RMDF!BG367</f>
        <v>0</v>
      </c>
      <c r="BH367" s="318" t="str">
        <f>IF(BG367=0,"",_xlfn.XLOOKUP(BG367,StatePicklist!$1:$1,StatePicklist!$3:$3,"NA",0))</f>
        <v/>
      </c>
      <c r="BI367" s="297" t="str">
        <f ca="1">IF(RMDF!BH367="", "", IF(ISNUMBER(MATCH(RMDF!BH367, INDIRECT(BH367), 0)), "OK", "Invalid"))</f>
        <v/>
      </c>
      <c r="BJ367" s="281"/>
      <c r="BK367" s="281"/>
      <c r="BL367" s="281"/>
      <c r="BM367" s="281" t="b">
        <f>AND(RMDF!BP367&gt;=0, RMDF!BP367&lt;=1-SUM(RMDF!Z367,RMDF!AG367,RMDF!AN367,RMDF!AU367,RMDF!BB367,RMDF!BI367), RMDF!BP367=ROUND(RMDF!BP367,4))</f>
        <v>1</v>
      </c>
      <c r="BN367" s="317">
        <f>RMDF!BN367</f>
        <v>0</v>
      </c>
      <c r="BO367" s="318" t="str">
        <f>IF(BN367=0,"",_xlfn.XLOOKUP(BN367,StatePicklist!$1:$1,StatePicklist!$3:$3,"NA",0))</f>
        <v/>
      </c>
      <c r="BP367" s="297" t="str">
        <f ca="1">IF(RMDF!BO367="", "", IF(ISNUMBER(MATCH(RMDF!BO367, INDIRECT(BO367), 0)), "OK", "Invalid"))</f>
        <v/>
      </c>
      <c r="BQ367" s="281"/>
      <c r="BR367" s="281"/>
      <c r="BS367" s="281"/>
      <c r="BT367" s="281" t="b">
        <f>AND(RMDF!BW367&gt;=0, RMDF!BW367&lt;=1-SUM(RMDF!Z367,RMDF!AG367,RMDF!AN367,RMDF!AU367,RMDF!BB367,RMDF!BI367,RMDF!BP367), RMDF!BW367=ROUND(RMDF!BW367,4))</f>
        <v>1</v>
      </c>
      <c r="BU367" s="317">
        <f>RMDF!BU367</f>
        <v>0</v>
      </c>
      <c r="BV367" s="318" t="str">
        <f>IF(BU367=0,"",_xlfn.XLOOKUP(BU367,StatePicklist!$1:$1,StatePicklist!$3:$3,"NA",0))</f>
        <v/>
      </c>
      <c r="BW367" s="297" t="str">
        <f ca="1">IF(RMDF!BV367="", "", IF(ISNUMBER(MATCH(RMDF!BV367, INDIRECT(BV367), 0)), "OK", "Invalid"))</f>
        <v/>
      </c>
      <c r="BX367" s="281"/>
      <c r="BY367" s="281"/>
      <c r="BZ367" s="281"/>
      <c r="CA367" s="281" t="b">
        <f>AND(RMDF!CD367&gt;=0, RMDF!CD367&lt;=1-SUM(RMDF!Z367,RMDF!AG367,RMDF!AN367,RMDF!AU367,RMDF!BB367,RMDF!BI367,RMDF!BP367,RMDF!BW367), RMDF!CD367=ROUND(RMDF!CD367,4))</f>
        <v>1</v>
      </c>
      <c r="CB367" s="317">
        <f>RMDF!CB367</f>
        <v>0</v>
      </c>
      <c r="CC367" s="318" t="str">
        <f>IF(CB367=0,"",_xlfn.XLOOKUP(CB367,StatePicklist!$1:$1,StatePicklist!$3:$3,"NA",0))</f>
        <v/>
      </c>
      <c r="CD367" s="297" t="str">
        <f ca="1">IF(RMDF!CC367="", "", IF(ISNUMBER(MATCH(RMDF!CC367, INDIRECT(CC367), 0)), "OK", "Invalid"))</f>
        <v/>
      </c>
      <c r="CE367" s="281"/>
      <c r="CF367" s="281"/>
      <c r="CG367" s="281"/>
      <c r="CH367" s="281" t="b">
        <f>AND(RMDF!CK367&gt;=0, RMDF!CK367&lt;=1-SUM(RMDF!Z367,RMDF!AG367,RMDF!AN367,RMDF!AU367,RMDF!BB367,RMDF!BI367,RMDF!BP367,RMDF!BW367,RMDF!CD367), RMDF!CK367=ROUND(RMDF!CK367,4))</f>
        <v>1</v>
      </c>
      <c r="CI367" s="317">
        <f>RMDF!CI367</f>
        <v>0</v>
      </c>
      <c r="CJ367" s="318" t="str">
        <f>IF(CI367=0,"",_xlfn.XLOOKUP(CI367,StatePicklist!$1:$1,StatePicklist!$3:$3,"NA",0))</f>
        <v/>
      </c>
      <c r="CK367" s="297" t="str">
        <f ca="1">IF(RMDF!CJ367="", "", IF(ISNUMBER(MATCH(RMDF!CJ367, INDIRECT(CJ367), 0)), "OK", "Invalid"))</f>
        <v/>
      </c>
      <c r="CL367" s="281"/>
      <c r="CM367" s="281"/>
      <c r="CN367" s="281"/>
      <c r="CO367" s="281" t="b">
        <f>AND(RMDF!CR367&gt;=0, RMDF!CR367&lt;=1-SUM(RMDF!Z367,RMDF!AG367,RMDF!AN367,RMDF!AU367,RMDF!BB367,RMDF!BI367,RMDF!BP367,RMDF!BW367,RMDF!CD367,RMDF!CK367), RMDF!CR367=ROUND(RMDF!CR367,4))</f>
        <v>1</v>
      </c>
      <c r="CP367" s="317">
        <f>RMDF!CP367</f>
        <v>0</v>
      </c>
      <c r="CQ367" s="318" t="str">
        <f>IF(CP367=0,"",_xlfn.XLOOKUP(CP367,StatePicklist!$1:$1,StatePicklist!$3:$3,"NA",0))</f>
        <v/>
      </c>
      <c r="CR367" s="297" t="str">
        <f ca="1">IF(RMDF!CQ367="", "", IF(ISNUMBER(MATCH(RMDF!CQ367, INDIRECT(CQ367), 0)), "OK", "Invalid"))</f>
        <v/>
      </c>
      <c r="CS367" s="281"/>
      <c r="CT367" s="281"/>
      <c r="CU367" s="281"/>
      <c r="CV367" s="281" t="b">
        <f>AND(RMDF!CY367&gt;=0, RMDF!CY367&lt;=1-SUM(RMDF!Z367,RMDF!AG367,RMDF!AN367,RMDF!AU367,RMDF!BB367,RMDF!BI367,RMDF!BP367,RMDF!BW367,RMDF!CD367,RMDF!CK367,RMDF!CR367), RMDF!CY367=ROUND(RMDF!CY367,4))</f>
        <v>1</v>
      </c>
      <c r="CW367" s="317">
        <f>RMDF!CW367</f>
        <v>0</v>
      </c>
      <c r="CX367" s="318" t="str">
        <f>IF(CW367=0,"",_xlfn.XLOOKUP(CW367,StatePicklist!$1:$1,StatePicklist!$3:$3,"NA",0))</f>
        <v/>
      </c>
      <c r="CY367" s="297" t="str">
        <f ca="1">IF(RMDF!CX367="", "", IF(ISNUMBER(MATCH(RMDF!CX367, INDIRECT(CX367), 0)), "OK", "Invalid"))</f>
        <v/>
      </c>
      <c r="CZ367" s="281"/>
      <c r="DA367" s="281"/>
      <c r="DB367" s="281"/>
      <c r="DC367" s="281" t="b">
        <f>AND(RMDF!DF367&gt;=0, RMDF!DF367&lt;=1-SUM(RMDF!Z367,RMDF!AG367,RMDF!AN367,RMDF!AU367,RMDF!BB367,RMDF!BI367,RMDF!BP367,RMDF!BW367,RMDF!CD367,RMDF!CK367,RMDF!CR367,RMDF!CY367), RMDF!DF367=ROUND(RMDF!DF367,4))</f>
        <v>1</v>
      </c>
      <c r="DD367" s="317">
        <f>RMDF!DD367</f>
        <v>0</v>
      </c>
      <c r="DE367" s="318" t="str">
        <f>IF(DD367=0,"",_xlfn.XLOOKUP(DD367,StatePicklist!$1:$1,StatePicklist!$3:$3,"NA",0))</f>
        <v/>
      </c>
      <c r="DF367" s="297" t="str">
        <f ca="1">IF(RMDF!DE367="", "", IF(ISNUMBER(MATCH(RMDF!DE367, INDIRECT(DE367), 0)), "OK", "Invalid"))</f>
        <v/>
      </c>
      <c r="DG367" s="281"/>
      <c r="DH367" s="281"/>
      <c r="DI367" s="281"/>
      <c r="DJ367" s="281" t="b">
        <f>AND(RMDF!DM367&gt;=0, RMDF!DM367&lt;=1-SUM(RMDF!Z367,RMDF!AG367,RMDF!AN367,RMDF!AU367,RMDF!BB367,RMDF!BI367,RMDF!BP367,RMDF!BW367,RMDF!CD367,RMDF!CK367,RMDF!CR367,RMDF!CY367,RMDF!DF367), RMDF!DM367=ROUND(RMDF!DM367,4))</f>
        <v>1</v>
      </c>
      <c r="DK367" s="317">
        <f>RMDF!DK367</f>
        <v>0</v>
      </c>
      <c r="DL367" s="318" t="str">
        <f>IF(DK367=0,"",_xlfn.XLOOKUP(DK367,StatePicklist!$1:$1,StatePicklist!$3:$3,"NA",0))</f>
        <v/>
      </c>
      <c r="DM367" s="297" t="str">
        <f ca="1">IF(RMDF!DL367="", "", IF(ISNUMBER(MATCH(RMDF!DL367, INDIRECT(DL367), 0)), "OK", "Invalid"))</f>
        <v/>
      </c>
      <c r="DN367" s="281"/>
      <c r="DO367" s="281"/>
      <c r="DP367" s="281"/>
      <c r="DQ367" s="281" t="b">
        <f>AND(RMDF!DT367&gt;=0, RMDF!DT367&lt;=1-SUM(RMDF!Z367,RMDF!AG367,RMDF!AN367,RMDF!AU367,RMDF!BB367,RMDF!BI367,RMDF!BP367,RMDF!BW367,RMDF!CD367,RMDF!CK367,RMDF!CR367,RMDF!CY367,RMDF!DF367,RMDF!DM367), RMDF!DT367=ROUND(RMDF!DT367,4))</f>
        <v>1</v>
      </c>
      <c r="DR367" s="317">
        <f>RMDF!DR367</f>
        <v>0</v>
      </c>
      <c r="DS367" s="318" t="str">
        <f>IF(DR367=0,"",_xlfn.XLOOKUP(DR367,StatePicklist!$1:$1,StatePicklist!$3:$3,"NA",0))</f>
        <v/>
      </c>
      <c r="DT367" s="297" t="str">
        <f ca="1">IF(RMDF!DS367="", "", IF(ISNUMBER(MATCH(RMDF!DS367, INDIRECT(DS367), 0)), "OK", "Invalid"))</f>
        <v/>
      </c>
      <c r="DU367" s="281"/>
      <c r="DV367" s="281"/>
      <c r="DW367" s="281"/>
      <c r="DX367" s="281" t="b">
        <f>AND(RMDF!EA367&gt;=0, RMDF!EA367&lt;=1-SUM(RMDF!Z367,RMDF!AG367,RMDF!AN367,RMDF!AU367,RMDF!BB367,RMDF!BI367,RMDF!BP367,RMDF!BW367,RMDF!CD367,RMDF!CK367,RMDF!CR367,RMDF!CY367,RMDF!DF367,RMDF!DM367,RMDF!DT367), RMDF!EA367=ROUND(RMDF!EA367,4))</f>
        <v>1</v>
      </c>
      <c r="DY367" s="317">
        <f>RMDF!DY367</f>
        <v>0</v>
      </c>
      <c r="DZ367" s="318" t="str">
        <f>IF(DY367=0,"",_xlfn.XLOOKUP(DY367,StatePicklist!$1:$1,StatePicklist!$3:$3,"NA",0))</f>
        <v/>
      </c>
      <c r="EA367" s="297" t="str">
        <f ca="1">IF(RMDF!DZ367="", "", IF(ISNUMBER(MATCH(RMDF!DZ367, INDIRECT(DZ367), 0)), "OK", "Invalid"))</f>
        <v/>
      </c>
      <c r="EB367" s="281"/>
      <c r="EC367" s="281"/>
      <c r="ED367" s="281"/>
      <c r="EE367" s="281" t="b">
        <f>AND(RMDF!EH367&gt;=0, RMDF!EH367&lt;=1-SUM(RMDF!Z367,RMDF!AG367,RMDF!AN367,RMDF!AU367,RMDF!BB367,RMDF!BI367,RMDF!BP367,RMDF!BW367,RMDF!CD367,RMDF!CK367,RMDF!CR367,RMDF!CY367,RMDF!DF367,RMDF!DM367,RMDF!DT367,RMDF!EA367), RMDF!EH367=ROUND(RMDF!EH367,4))</f>
        <v>1</v>
      </c>
      <c r="EF367" s="317">
        <f>RMDF!EF367</f>
        <v>0</v>
      </c>
      <c r="EG367" s="318" t="str">
        <f>IF(EF367=0,"",_xlfn.XLOOKUP(EF367,StatePicklist!$1:$1,StatePicklist!$3:$3,"NA",0))</f>
        <v/>
      </c>
      <c r="EH367" s="297" t="str">
        <f ca="1">IF(RMDF!EG367="", "", IF(ISNUMBER(MATCH(RMDF!EG367, INDIRECT(EG367), 0)), "OK", "Invalid"))</f>
        <v/>
      </c>
      <c r="EI367" s="281"/>
      <c r="EJ367" s="281"/>
      <c r="EK367" s="281"/>
      <c r="EL367" s="281" t="b">
        <f>AND(RMDF!EO367&gt;=0, RMDF!EO367&lt;=1-SUM(RMDF!Z367,RMDF!AG367,RMDF!AN367,RMDF!AU367,RMDF!BB367,RMDF!BI367,RMDF!BP367,RMDF!BW367,RMDF!CD367,RMDF!CK367,RMDF!CR367,RMDF!CY367,RMDF!DF367,RMDF!DM367,RMDF!DT367,RMDF!EA367,RMDF!EH367), RMDF!EO367=ROUND(RMDF!EO367,4))</f>
        <v>1</v>
      </c>
      <c r="EM367" s="317">
        <f>RMDF!EM367</f>
        <v>0</v>
      </c>
      <c r="EN367" s="318" t="str">
        <f>IF(EM367=0,"",_xlfn.XLOOKUP(EM367,StatePicklist!$1:$1,StatePicklist!$3:$3,"NA",0))</f>
        <v/>
      </c>
      <c r="EO367" s="297" t="str">
        <f ca="1">IF(RMDF!EN367="", "", IF(ISNUMBER(MATCH(RMDF!EN367, INDIRECT(EN367), 0)), "OK", "Invalid"))</f>
        <v/>
      </c>
      <c r="EP367" s="281"/>
      <c r="EQ367" s="281"/>
      <c r="ER367" s="281"/>
      <c r="ES367" s="281" t="b">
        <f>AND(RMDF!EV367&gt;=0, RMDF!EV367&lt;=1-SUM(RMDF!Z367,RMDF!AG367,RMDF!AN367,RMDF!AU367,RMDF!BB367,RMDF!BI367,RMDF!BP367,RMDF!BW367,RMDF!CD367,RMDF!CK367,RMDF!CR367,RMDF!CY367,RMDF!DF367,RMDF!DM367,RMDF!DT367,RMDF!EA367,RMDF!EH367,RMDF!EO367), RMDF!EV367=ROUND(RMDF!EV367,4))</f>
        <v>1</v>
      </c>
      <c r="ET367" s="317">
        <f>RMDF!ET367</f>
        <v>0</v>
      </c>
      <c r="EU367" s="318" t="str">
        <f>IF(ET367=0,"",_xlfn.XLOOKUP(ET367,StatePicklist!$1:$1,StatePicklist!$3:$3,"NA",0))</f>
        <v/>
      </c>
      <c r="EV367" s="297" t="str">
        <f ca="1">IF(RMDF!EU367="", "", IF(ISNUMBER(MATCH(RMDF!EU367, INDIRECT(EU367), 0)), "OK", "Invalid"))</f>
        <v/>
      </c>
      <c r="EW367" s="281"/>
      <c r="EX367" s="281"/>
      <c r="EY367" s="281"/>
      <c r="EZ367" s="281" t="b">
        <f>AND(RMDF!FC367&gt;=0, RMDF!FC367&lt;=1-SUM(RMDF!Z367,RMDF!AG367,RMDF!AN367,RMDF!AU367,RMDF!BB367,RMDF!BI367,RMDF!BP367,RMDF!BW367,RMDF!CD367,RMDF!CK367,RMDF!CR367,RMDF!CY367,RMDF!DF367,RMDF!DM367,RMDF!DT367,RMDF!EA367,RMDF!EH367,RMDF!EO367,RMDF!EV367), RMDF!FC367=ROUND(RMDF!FC367,4))</f>
        <v>1</v>
      </c>
      <c r="FA367" s="317">
        <f>RMDF!FA367</f>
        <v>0</v>
      </c>
      <c r="FB367" s="318" t="str">
        <f>IF(FA367=0,"",_xlfn.XLOOKUP(FA367,StatePicklist!$1:$1,StatePicklist!$3:$3,"NA",0))</f>
        <v/>
      </c>
      <c r="FC367" s="297" t="str">
        <f ca="1">IF(RMDF!FB367="", "", IF(ISNUMBER(MATCH(RMDF!FB367, INDIRECT(FB367), 0)), "OK", "Invalid"))</f>
        <v/>
      </c>
    </row>
    <row r="368" spans="1:159" s="205" customFormat="1" ht="39.9" customHeight="1" x14ac:dyDescent="0.25">
      <c r="A368" s="206"/>
      <c r="B368" s="196"/>
      <c r="C368" s="197"/>
      <c r="D368" s="198"/>
      <c r="E368" s="199"/>
      <c r="F368" s="200"/>
      <c r="G368" s="201"/>
      <c r="H368" s="292"/>
      <c r="I368" s="305">
        <f>RMDF!I368</f>
        <v>0</v>
      </c>
      <c r="J368" s="305" t="str">
        <f>IF(I368=ProductCode!$B$30,"PDReclPost",IF(OR(I368=ProductCode!$C$30,I368=ProductCode!$E$30,I368=ProductCode!$G$30),"PDPreCon",IF(OR(I368=ProductCode!$D$30,I368=ProductCode!$F$30),"PDNotReclPost","")))</f>
        <v/>
      </c>
      <c r="K368" s="305" t="str">
        <f t="shared" si="24"/>
        <v/>
      </c>
      <c r="L368" s="289"/>
      <c r="M368" s="305" t="str">
        <f t="shared" si="24"/>
        <v/>
      </c>
      <c r="N368" s="289" t="b">
        <f>AND(RMDF!N368&gt;=0, RMDF!N368&lt;=1-RMDF!L368, RMDF!N368=ROUND(RMDF!N368,4))</f>
        <v>1</v>
      </c>
      <c r="O368" s="286" t="str">
        <f>IF(P368="","",IF(I368="","",IF(LEFT(I368,13)="Reclaimed pos",RawMaterialCode!$E$569,RawMaterialCode!$E$568)))</f>
        <v>Reclaimed pre-consumer mixed fibers (RM0578)</v>
      </c>
      <c r="P368" s="295">
        <f t="shared" si="25"/>
        <v>1</v>
      </c>
      <c r="Q368" s="202"/>
      <c r="R368" s="203"/>
      <c r="S368" s="204" t="str">
        <f t="shared" si="26"/>
        <v/>
      </c>
      <c r="T368" s="281"/>
      <c r="U368" s="281"/>
      <c r="V368" s="281"/>
      <c r="W368" s="281"/>
      <c r="X368" s="317">
        <f>RMDF!X368</f>
        <v>0</v>
      </c>
      <c r="Y368" s="318" t="str">
        <f>IF(X368=0,"",_xlfn.XLOOKUP(X368,StatePicklist!$1:$1,StatePicklist!$3:$3,"NA",0))</f>
        <v/>
      </c>
      <c r="Z368" s="297" t="str">
        <f ca="1">IF(RMDF!Y368="", "", IF(ISNUMBER(MATCH(RMDF!Y368, INDIRECT(Y368), 0)), "OK", "Invalid"))</f>
        <v/>
      </c>
      <c r="AA368" s="281"/>
      <c r="AB368" s="281"/>
      <c r="AC368" s="281"/>
      <c r="AD368" s="281" t="b">
        <f>AND(RMDF!AG368&gt;=0, RMDF!AG368&lt;=1-RMDF!Z368, RMDF!AG368=ROUND(RMDF!AG368,4))</f>
        <v>1</v>
      </c>
      <c r="AE368" s="317">
        <f>RMDF!AE368</f>
        <v>0</v>
      </c>
      <c r="AF368" s="318" t="str">
        <f>IF(AE368=0,"",_xlfn.XLOOKUP(AE368,StatePicklist!$1:$1,StatePicklist!$3:$3,"NA",0))</f>
        <v/>
      </c>
      <c r="AG368" s="297" t="str">
        <f ca="1">IF(RMDF!AF368="", "", IF(ISNUMBER(MATCH(RMDF!AF368, INDIRECT(AF368), 0)), "OK", "Invalid"))</f>
        <v/>
      </c>
      <c r="AH368" s="281"/>
      <c r="AI368" s="281"/>
      <c r="AJ368" s="281"/>
      <c r="AK368" s="281" t="b">
        <f>AND(RMDF!AN368&gt;=0, RMDF!AN368&lt;=1-SUM(RMDF!Z368,RMDF!AG368), RMDF!AN368=ROUND(RMDF!AN368,4))</f>
        <v>1</v>
      </c>
      <c r="AL368" s="317">
        <f>RMDF!AL368</f>
        <v>0</v>
      </c>
      <c r="AM368" s="318" t="str">
        <f>IF(AL368=0,"",_xlfn.XLOOKUP(AL368,StatePicklist!$1:$1,StatePicklist!$3:$3,"NA",0))</f>
        <v/>
      </c>
      <c r="AN368" s="297" t="str">
        <f ca="1">IF(RMDF!AM368="", "", IF(ISNUMBER(MATCH(RMDF!AM368, INDIRECT(AM368), 0)), "OK", "Invalid"))</f>
        <v/>
      </c>
      <c r="AO368" s="281"/>
      <c r="AP368" s="281"/>
      <c r="AQ368" s="281"/>
      <c r="AR368" s="281" t="b">
        <f>AND(RMDF!AU368&gt;=0, RMDF!AU368&lt;=1-SUM(RMDF!Z368,RMDF!AG368,RMDF!AN368), RMDF!AU368=ROUND(RMDF!AU368,4))</f>
        <v>1</v>
      </c>
      <c r="AS368" s="317">
        <f>RMDF!AS368</f>
        <v>0</v>
      </c>
      <c r="AT368" s="318" t="str">
        <f>IF(AS368=0,"",_xlfn.XLOOKUP(AS368,StatePicklist!$1:$1,StatePicklist!$3:$3,"NA",0))</f>
        <v/>
      </c>
      <c r="AU368" s="297" t="str">
        <f ca="1">IF(RMDF!AT368="", "", IF(ISNUMBER(MATCH(RMDF!AT368, INDIRECT(AT368), 0)), "OK", "Invalid"))</f>
        <v/>
      </c>
      <c r="AV368" s="281"/>
      <c r="AW368" s="281"/>
      <c r="AX368" s="281"/>
      <c r="AY368" s="281" t="b">
        <f>AND(RMDF!BB368&gt;=0, RMDF!BB368&lt;=1-SUM(RMDF!Z368,RMDF!AG368,RMDF!AN368,RMDF!AU368), RMDF!BB368=ROUND(RMDF!BB368,4))</f>
        <v>1</v>
      </c>
      <c r="AZ368" s="317">
        <f>RMDF!AZ368</f>
        <v>0</v>
      </c>
      <c r="BA368" s="318" t="str">
        <f>IF(AZ368=0,"",_xlfn.XLOOKUP(AZ368,StatePicklist!$1:$1,StatePicklist!$3:$3,"NA",0))</f>
        <v/>
      </c>
      <c r="BB368" s="297" t="str">
        <f ca="1">IF(RMDF!BA368="", "", IF(ISNUMBER(MATCH(RMDF!BA368, INDIRECT(BA368), 0)), "OK", "Invalid"))</f>
        <v/>
      </c>
      <c r="BC368" s="281"/>
      <c r="BD368" s="281"/>
      <c r="BE368" s="281"/>
      <c r="BF368" s="281" t="b">
        <f>AND(RMDF!BI368&gt;=0, RMDF!BI368&lt;=1-SUM(RMDF!Z368,RMDF!AG368,RMDF!AN368,RMDF!AU368,RMDF!BB368), RMDF!BI368=ROUND(RMDF!BI368,4))</f>
        <v>1</v>
      </c>
      <c r="BG368" s="317">
        <f>RMDF!BG368</f>
        <v>0</v>
      </c>
      <c r="BH368" s="318" t="str">
        <f>IF(BG368=0,"",_xlfn.XLOOKUP(BG368,StatePicklist!$1:$1,StatePicklist!$3:$3,"NA",0))</f>
        <v/>
      </c>
      <c r="BI368" s="297" t="str">
        <f ca="1">IF(RMDF!BH368="", "", IF(ISNUMBER(MATCH(RMDF!BH368, INDIRECT(BH368), 0)), "OK", "Invalid"))</f>
        <v/>
      </c>
      <c r="BJ368" s="281"/>
      <c r="BK368" s="281"/>
      <c r="BL368" s="281"/>
      <c r="BM368" s="281" t="b">
        <f>AND(RMDF!BP368&gt;=0, RMDF!BP368&lt;=1-SUM(RMDF!Z368,RMDF!AG368,RMDF!AN368,RMDF!AU368,RMDF!BB368,RMDF!BI368), RMDF!BP368=ROUND(RMDF!BP368,4))</f>
        <v>1</v>
      </c>
      <c r="BN368" s="317">
        <f>RMDF!BN368</f>
        <v>0</v>
      </c>
      <c r="BO368" s="318" t="str">
        <f>IF(BN368=0,"",_xlfn.XLOOKUP(BN368,StatePicklist!$1:$1,StatePicklist!$3:$3,"NA",0))</f>
        <v/>
      </c>
      <c r="BP368" s="297" t="str">
        <f ca="1">IF(RMDF!BO368="", "", IF(ISNUMBER(MATCH(RMDF!BO368, INDIRECT(BO368), 0)), "OK", "Invalid"))</f>
        <v/>
      </c>
      <c r="BQ368" s="281"/>
      <c r="BR368" s="281"/>
      <c r="BS368" s="281"/>
      <c r="BT368" s="281" t="b">
        <f>AND(RMDF!BW368&gt;=0, RMDF!BW368&lt;=1-SUM(RMDF!Z368,RMDF!AG368,RMDF!AN368,RMDF!AU368,RMDF!BB368,RMDF!BI368,RMDF!BP368), RMDF!BW368=ROUND(RMDF!BW368,4))</f>
        <v>1</v>
      </c>
      <c r="BU368" s="317">
        <f>RMDF!BU368</f>
        <v>0</v>
      </c>
      <c r="BV368" s="318" t="str">
        <f>IF(BU368=0,"",_xlfn.XLOOKUP(BU368,StatePicklist!$1:$1,StatePicklist!$3:$3,"NA",0))</f>
        <v/>
      </c>
      <c r="BW368" s="297" t="str">
        <f ca="1">IF(RMDF!BV368="", "", IF(ISNUMBER(MATCH(RMDF!BV368, INDIRECT(BV368), 0)), "OK", "Invalid"))</f>
        <v/>
      </c>
      <c r="BX368" s="281"/>
      <c r="BY368" s="281"/>
      <c r="BZ368" s="281"/>
      <c r="CA368" s="281" t="b">
        <f>AND(RMDF!CD368&gt;=0, RMDF!CD368&lt;=1-SUM(RMDF!Z368,RMDF!AG368,RMDF!AN368,RMDF!AU368,RMDF!BB368,RMDF!BI368,RMDF!BP368,RMDF!BW368), RMDF!CD368=ROUND(RMDF!CD368,4))</f>
        <v>1</v>
      </c>
      <c r="CB368" s="317">
        <f>RMDF!CB368</f>
        <v>0</v>
      </c>
      <c r="CC368" s="318" t="str">
        <f>IF(CB368=0,"",_xlfn.XLOOKUP(CB368,StatePicklist!$1:$1,StatePicklist!$3:$3,"NA",0))</f>
        <v/>
      </c>
      <c r="CD368" s="297" t="str">
        <f ca="1">IF(RMDF!CC368="", "", IF(ISNUMBER(MATCH(RMDF!CC368, INDIRECT(CC368), 0)), "OK", "Invalid"))</f>
        <v/>
      </c>
      <c r="CE368" s="281"/>
      <c r="CF368" s="281"/>
      <c r="CG368" s="281"/>
      <c r="CH368" s="281" t="b">
        <f>AND(RMDF!CK368&gt;=0, RMDF!CK368&lt;=1-SUM(RMDF!Z368,RMDF!AG368,RMDF!AN368,RMDF!AU368,RMDF!BB368,RMDF!BI368,RMDF!BP368,RMDF!BW368,RMDF!CD368), RMDF!CK368=ROUND(RMDF!CK368,4))</f>
        <v>1</v>
      </c>
      <c r="CI368" s="317">
        <f>RMDF!CI368</f>
        <v>0</v>
      </c>
      <c r="CJ368" s="318" t="str">
        <f>IF(CI368=0,"",_xlfn.XLOOKUP(CI368,StatePicklist!$1:$1,StatePicklist!$3:$3,"NA",0))</f>
        <v/>
      </c>
      <c r="CK368" s="297" t="str">
        <f ca="1">IF(RMDF!CJ368="", "", IF(ISNUMBER(MATCH(RMDF!CJ368, INDIRECT(CJ368), 0)), "OK", "Invalid"))</f>
        <v/>
      </c>
      <c r="CL368" s="281"/>
      <c r="CM368" s="281"/>
      <c r="CN368" s="281"/>
      <c r="CO368" s="281" t="b">
        <f>AND(RMDF!CR368&gt;=0, RMDF!CR368&lt;=1-SUM(RMDF!Z368,RMDF!AG368,RMDF!AN368,RMDF!AU368,RMDF!BB368,RMDF!BI368,RMDF!BP368,RMDF!BW368,RMDF!CD368,RMDF!CK368), RMDF!CR368=ROUND(RMDF!CR368,4))</f>
        <v>1</v>
      </c>
      <c r="CP368" s="317">
        <f>RMDF!CP368</f>
        <v>0</v>
      </c>
      <c r="CQ368" s="318" t="str">
        <f>IF(CP368=0,"",_xlfn.XLOOKUP(CP368,StatePicklist!$1:$1,StatePicklist!$3:$3,"NA",0))</f>
        <v/>
      </c>
      <c r="CR368" s="297" t="str">
        <f ca="1">IF(RMDF!CQ368="", "", IF(ISNUMBER(MATCH(RMDF!CQ368, INDIRECT(CQ368), 0)), "OK", "Invalid"))</f>
        <v/>
      </c>
      <c r="CS368" s="281"/>
      <c r="CT368" s="281"/>
      <c r="CU368" s="281"/>
      <c r="CV368" s="281" t="b">
        <f>AND(RMDF!CY368&gt;=0, RMDF!CY368&lt;=1-SUM(RMDF!Z368,RMDF!AG368,RMDF!AN368,RMDF!AU368,RMDF!BB368,RMDF!BI368,RMDF!BP368,RMDF!BW368,RMDF!CD368,RMDF!CK368,RMDF!CR368), RMDF!CY368=ROUND(RMDF!CY368,4))</f>
        <v>1</v>
      </c>
      <c r="CW368" s="317">
        <f>RMDF!CW368</f>
        <v>0</v>
      </c>
      <c r="CX368" s="318" t="str">
        <f>IF(CW368=0,"",_xlfn.XLOOKUP(CW368,StatePicklist!$1:$1,StatePicklist!$3:$3,"NA",0))</f>
        <v/>
      </c>
      <c r="CY368" s="297" t="str">
        <f ca="1">IF(RMDF!CX368="", "", IF(ISNUMBER(MATCH(RMDF!CX368, INDIRECT(CX368), 0)), "OK", "Invalid"))</f>
        <v/>
      </c>
      <c r="CZ368" s="281"/>
      <c r="DA368" s="281"/>
      <c r="DB368" s="281"/>
      <c r="DC368" s="281" t="b">
        <f>AND(RMDF!DF368&gt;=0, RMDF!DF368&lt;=1-SUM(RMDF!Z368,RMDF!AG368,RMDF!AN368,RMDF!AU368,RMDF!BB368,RMDF!BI368,RMDF!BP368,RMDF!BW368,RMDF!CD368,RMDF!CK368,RMDF!CR368,RMDF!CY368), RMDF!DF368=ROUND(RMDF!DF368,4))</f>
        <v>1</v>
      </c>
      <c r="DD368" s="317">
        <f>RMDF!DD368</f>
        <v>0</v>
      </c>
      <c r="DE368" s="318" t="str">
        <f>IF(DD368=0,"",_xlfn.XLOOKUP(DD368,StatePicklist!$1:$1,StatePicklist!$3:$3,"NA",0))</f>
        <v/>
      </c>
      <c r="DF368" s="297" t="str">
        <f ca="1">IF(RMDF!DE368="", "", IF(ISNUMBER(MATCH(RMDF!DE368, INDIRECT(DE368), 0)), "OK", "Invalid"))</f>
        <v/>
      </c>
      <c r="DG368" s="281"/>
      <c r="DH368" s="281"/>
      <c r="DI368" s="281"/>
      <c r="DJ368" s="281" t="b">
        <f>AND(RMDF!DM368&gt;=0, RMDF!DM368&lt;=1-SUM(RMDF!Z368,RMDF!AG368,RMDF!AN368,RMDF!AU368,RMDF!BB368,RMDF!BI368,RMDF!BP368,RMDF!BW368,RMDF!CD368,RMDF!CK368,RMDF!CR368,RMDF!CY368,RMDF!DF368), RMDF!DM368=ROUND(RMDF!DM368,4))</f>
        <v>1</v>
      </c>
      <c r="DK368" s="317">
        <f>RMDF!DK368</f>
        <v>0</v>
      </c>
      <c r="DL368" s="318" t="str">
        <f>IF(DK368=0,"",_xlfn.XLOOKUP(DK368,StatePicklist!$1:$1,StatePicklist!$3:$3,"NA",0))</f>
        <v/>
      </c>
      <c r="DM368" s="297" t="str">
        <f ca="1">IF(RMDF!DL368="", "", IF(ISNUMBER(MATCH(RMDF!DL368, INDIRECT(DL368), 0)), "OK", "Invalid"))</f>
        <v/>
      </c>
      <c r="DN368" s="281"/>
      <c r="DO368" s="281"/>
      <c r="DP368" s="281"/>
      <c r="DQ368" s="281" t="b">
        <f>AND(RMDF!DT368&gt;=0, RMDF!DT368&lt;=1-SUM(RMDF!Z368,RMDF!AG368,RMDF!AN368,RMDF!AU368,RMDF!BB368,RMDF!BI368,RMDF!BP368,RMDF!BW368,RMDF!CD368,RMDF!CK368,RMDF!CR368,RMDF!CY368,RMDF!DF368,RMDF!DM368), RMDF!DT368=ROUND(RMDF!DT368,4))</f>
        <v>1</v>
      </c>
      <c r="DR368" s="317">
        <f>RMDF!DR368</f>
        <v>0</v>
      </c>
      <c r="DS368" s="318" t="str">
        <f>IF(DR368=0,"",_xlfn.XLOOKUP(DR368,StatePicklist!$1:$1,StatePicklist!$3:$3,"NA",0))</f>
        <v/>
      </c>
      <c r="DT368" s="297" t="str">
        <f ca="1">IF(RMDF!DS368="", "", IF(ISNUMBER(MATCH(RMDF!DS368, INDIRECT(DS368), 0)), "OK", "Invalid"))</f>
        <v/>
      </c>
      <c r="DU368" s="281"/>
      <c r="DV368" s="281"/>
      <c r="DW368" s="281"/>
      <c r="DX368" s="281" t="b">
        <f>AND(RMDF!EA368&gt;=0, RMDF!EA368&lt;=1-SUM(RMDF!Z368,RMDF!AG368,RMDF!AN368,RMDF!AU368,RMDF!BB368,RMDF!BI368,RMDF!BP368,RMDF!BW368,RMDF!CD368,RMDF!CK368,RMDF!CR368,RMDF!CY368,RMDF!DF368,RMDF!DM368,RMDF!DT368), RMDF!EA368=ROUND(RMDF!EA368,4))</f>
        <v>1</v>
      </c>
      <c r="DY368" s="317">
        <f>RMDF!DY368</f>
        <v>0</v>
      </c>
      <c r="DZ368" s="318" t="str">
        <f>IF(DY368=0,"",_xlfn.XLOOKUP(DY368,StatePicklist!$1:$1,StatePicklist!$3:$3,"NA",0))</f>
        <v/>
      </c>
      <c r="EA368" s="297" t="str">
        <f ca="1">IF(RMDF!DZ368="", "", IF(ISNUMBER(MATCH(RMDF!DZ368, INDIRECT(DZ368), 0)), "OK", "Invalid"))</f>
        <v/>
      </c>
      <c r="EB368" s="281"/>
      <c r="EC368" s="281"/>
      <c r="ED368" s="281"/>
      <c r="EE368" s="281" t="b">
        <f>AND(RMDF!EH368&gt;=0, RMDF!EH368&lt;=1-SUM(RMDF!Z368,RMDF!AG368,RMDF!AN368,RMDF!AU368,RMDF!BB368,RMDF!BI368,RMDF!BP368,RMDF!BW368,RMDF!CD368,RMDF!CK368,RMDF!CR368,RMDF!CY368,RMDF!DF368,RMDF!DM368,RMDF!DT368,RMDF!EA368), RMDF!EH368=ROUND(RMDF!EH368,4))</f>
        <v>1</v>
      </c>
      <c r="EF368" s="317">
        <f>RMDF!EF368</f>
        <v>0</v>
      </c>
      <c r="EG368" s="318" t="str">
        <f>IF(EF368=0,"",_xlfn.XLOOKUP(EF368,StatePicklist!$1:$1,StatePicklist!$3:$3,"NA",0))</f>
        <v/>
      </c>
      <c r="EH368" s="297" t="str">
        <f ca="1">IF(RMDF!EG368="", "", IF(ISNUMBER(MATCH(RMDF!EG368, INDIRECT(EG368), 0)), "OK", "Invalid"))</f>
        <v/>
      </c>
      <c r="EI368" s="281"/>
      <c r="EJ368" s="281"/>
      <c r="EK368" s="281"/>
      <c r="EL368" s="281" t="b">
        <f>AND(RMDF!EO368&gt;=0, RMDF!EO368&lt;=1-SUM(RMDF!Z368,RMDF!AG368,RMDF!AN368,RMDF!AU368,RMDF!BB368,RMDF!BI368,RMDF!BP368,RMDF!BW368,RMDF!CD368,RMDF!CK368,RMDF!CR368,RMDF!CY368,RMDF!DF368,RMDF!DM368,RMDF!DT368,RMDF!EA368,RMDF!EH368), RMDF!EO368=ROUND(RMDF!EO368,4))</f>
        <v>1</v>
      </c>
      <c r="EM368" s="317">
        <f>RMDF!EM368</f>
        <v>0</v>
      </c>
      <c r="EN368" s="318" t="str">
        <f>IF(EM368=0,"",_xlfn.XLOOKUP(EM368,StatePicklist!$1:$1,StatePicklist!$3:$3,"NA",0))</f>
        <v/>
      </c>
      <c r="EO368" s="297" t="str">
        <f ca="1">IF(RMDF!EN368="", "", IF(ISNUMBER(MATCH(RMDF!EN368, INDIRECT(EN368), 0)), "OK", "Invalid"))</f>
        <v/>
      </c>
      <c r="EP368" s="281"/>
      <c r="EQ368" s="281"/>
      <c r="ER368" s="281"/>
      <c r="ES368" s="281" t="b">
        <f>AND(RMDF!EV368&gt;=0, RMDF!EV368&lt;=1-SUM(RMDF!Z368,RMDF!AG368,RMDF!AN368,RMDF!AU368,RMDF!BB368,RMDF!BI368,RMDF!BP368,RMDF!BW368,RMDF!CD368,RMDF!CK368,RMDF!CR368,RMDF!CY368,RMDF!DF368,RMDF!DM368,RMDF!DT368,RMDF!EA368,RMDF!EH368,RMDF!EO368), RMDF!EV368=ROUND(RMDF!EV368,4))</f>
        <v>1</v>
      </c>
      <c r="ET368" s="317">
        <f>RMDF!ET368</f>
        <v>0</v>
      </c>
      <c r="EU368" s="318" t="str">
        <f>IF(ET368=0,"",_xlfn.XLOOKUP(ET368,StatePicklist!$1:$1,StatePicklist!$3:$3,"NA",0))</f>
        <v/>
      </c>
      <c r="EV368" s="297" t="str">
        <f ca="1">IF(RMDF!EU368="", "", IF(ISNUMBER(MATCH(RMDF!EU368, INDIRECT(EU368), 0)), "OK", "Invalid"))</f>
        <v/>
      </c>
      <c r="EW368" s="281"/>
      <c r="EX368" s="281"/>
      <c r="EY368" s="281"/>
      <c r="EZ368" s="281" t="b">
        <f>AND(RMDF!FC368&gt;=0, RMDF!FC368&lt;=1-SUM(RMDF!Z368,RMDF!AG368,RMDF!AN368,RMDF!AU368,RMDF!BB368,RMDF!BI368,RMDF!BP368,RMDF!BW368,RMDF!CD368,RMDF!CK368,RMDF!CR368,RMDF!CY368,RMDF!DF368,RMDF!DM368,RMDF!DT368,RMDF!EA368,RMDF!EH368,RMDF!EO368,RMDF!EV368), RMDF!FC368=ROUND(RMDF!FC368,4))</f>
        <v>1</v>
      </c>
      <c r="FA368" s="317">
        <f>RMDF!FA368</f>
        <v>0</v>
      </c>
      <c r="FB368" s="318" t="str">
        <f>IF(FA368=0,"",_xlfn.XLOOKUP(FA368,StatePicklist!$1:$1,StatePicklist!$3:$3,"NA",0))</f>
        <v/>
      </c>
      <c r="FC368" s="297" t="str">
        <f ca="1">IF(RMDF!FB368="", "", IF(ISNUMBER(MATCH(RMDF!FB368, INDIRECT(FB368), 0)), "OK", "Invalid"))</f>
        <v/>
      </c>
    </row>
    <row r="369" spans="1:159" s="205" customFormat="1" ht="39.9" customHeight="1" x14ac:dyDescent="0.25">
      <c r="A369" s="206"/>
      <c r="B369" s="196"/>
      <c r="C369" s="197"/>
      <c r="D369" s="198"/>
      <c r="E369" s="199"/>
      <c r="F369" s="200"/>
      <c r="G369" s="201"/>
      <c r="H369" s="292"/>
      <c r="I369" s="305">
        <f>RMDF!I369</f>
        <v>0</v>
      </c>
      <c r="J369" s="305" t="str">
        <f>IF(I369=ProductCode!$B$30,"PDReclPost",IF(OR(I369=ProductCode!$C$30,I369=ProductCode!$E$30,I369=ProductCode!$G$30),"PDPreCon",IF(OR(I369=ProductCode!$D$30,I369=ProductCode!$F$30),"PDNotReclPost","")))</f>
        <v/>
      </c>
      <c r="K369" s="305" t="str">
        <f t="shared" si="24"/>
        <v/>
      </c>
      <c r="L369" s="289"/>
      <c r="M369" s="305" t="str">
        <f t="shared" si="24"/>
        <v/>
      </c>
      <c r="N369" s="289" t="b">
        <f>AND(RMDF!N369&gt;=0, RMDF!N369&lt;=1-RMDF!L369, RMDF!N369=ROUND(RMDF!N369,4))</f>
        <v>1</v>
      </c>
      <c r="O369" s="286" t="str">
        <f>IF(P369="","",IF(I369="","",IF(LEFT(I369,13)="Reclaimed pos",RawMaterialCode!$E$569,RawMaterialCode!$E$568)))</f>
        <v>Reclaimed pre-consumer mixed fibers (RM0578)</v>
      </c>
      <c r="P369" s="295">
        <f t="shared" si="25"/>
        <v>1</v>
      </c>
      <c r="Q369" s="202"/>
      <c r="R369" s="203"/>
      <c r="S369" s="204" t="str">
        <f t="shared" si="26"/>
        <v/>
      </c>
      <c r="T369" s="281"/>
      <c r="U369" s="281"/>
      <c r="V369" s="281"/>
      <c r="W369" s="281"/>
      <c r="X369" s="317">
        <f>RMDF!X369</f>
        <v>0</v>
      </c>
      <c r="Y369" s="318" t="str">
        <f>IF(X369=0,"",_xlfn.XLOOKUP(X369,StatePicklist!$1:$1,StatePicklist!$3:$3,"NA",0))</f>
        <v/>
      </c>
      <c r="Z369" s="297" t="str">
        <f ca="1">IF(RMDF!Y369="", "", IF(ISNUMBER(MATCH(RMDF!Y369, INDIRECT(Y369), 0)), "OK", "Invalid"))</f>
        <v/>
      </c>
      <c r="AA369" s="281"/>
      <c r="AB369" s="281"/>
      <c r="AC369" s="281"/>
      <c r="AD369" s="281" t="b">
        <f>AND(RMDF!AG369&gt;=0, RMDF!AG369&lt;=1-RMDF!Z369, RMDF!AG369=ROUND(RMDF!AG369,4))</f>
        <v>1</v>
      </c>
      <c r="AE369" s="317">
        <f>RMDF!AE369</f>
        <v>0</v>
      </c>
      <c r="AF369" s="318" t="str">
        <f>IF(AE369=0,"",_xlfn.XLOOKUP(AE369,StatePicklist!$1:$1,StatePicklist!$3:$3,"NA",0))</f>
        <v/>
      </c>
      <c r="AG369" s="297" t="str">
        <f ca="1">IF(RMDF!AF369="", "", IF(ISNUMBER(MATCH(RMDF!AF369, INDIRECT(AF369), 0)), "OK", "Invalid"))</f>
        <v/>
      </c>
      <c r="AH369" s="281"/>
      <c r="AI369" s="281"/>
      <c r="AJ369" s="281"/>
      <c r="AK369" s="281" t="b">
        <f>AND(RMDF!AN369&gt;=0, RMDF!AN369&lt;=1-SUM(RMDF!Z369,RMDF!AG369), RMDF!AN369=ROUND(RMDF!AN369,4))</f>
        <v>1</v>
      </c>
      <c r="AL369" s="317">
        <f>RMDF!AL369</f>
        <v>0</v>
      </c>
      <c r="AM369" s="318" t="str">
        <f>IF(AL369=0,"",_xlfn.XLOOKUP(AL369,StatePicklist!$1:$1,StatePicklist!$3:$3,"NA",0))</f>
        <v/>
      </c>
      <c r="AN369" s="297" t="str">
        <f ca="1">IF(RMDF!AM369="", "", IF(ISNUMBER(MATCH(RMDF!AM369, INDIRECT(AM369), 0)), "OK", "Invalid"))</f>
        <v/>
      </c>
      <c r="AO369" s="281"/>
      <c r="AP369" s="281"/>
      <c r="AQ369" s="281"/>
      <c r="AR369" s="281" t="b">
        <f>AND(RMDF!AU369&gt;=0, RMDF!AU369&lt;=1-SUM(RMDF!Z369,RMDF!AG369,RMDF!AN369), RMDF!AU369=ROUND(RMDF!AU369,4))</f>
        <v>1</v>
      </c>
      <c r="AS369" s="317">
        <f>RMDF!AS369</f>
        <v>0</v>
      </c>
      <c r="AT369" s="318" t="str">
        <f>IF(AS369=0,"",_xlfn.XLOOKUP(AS369,StatePicklist!$1:$1,StatePicklist!$3:$3,"NA",0))</f>
        <v/>
      </c>
      <c r="AU369" s="297" t="str">
        <f ca="1">IF(RMDF!AT369="", "", IF(ISNUMBER(MATCH(RMDF!AT369, INDIRECT(AT369), 0)), "OK", "Invalid"))</f>
        <v/>
      </c>
      <c r="AV369" s="281"/>
      <c r="AW369" s="281"/>
      <c r="AX369" s="281"/>
      <c r="AY369" s="281" t="b">
        <f>AND(RMDF!BB369&gt;=0, RMDF!BB369&lt;=1-SUM(RMDF!Z369,RMDF!AG369,RMDF!AN369,RMDF!AU369), RMDF!BB369=ROUND(RMDF!BB369,4))</f>
        <v>1</v>
      </c>
      <c r="AZ369" s="317">
        <f>RMDF!AZ369</f>
        <v>0</v>
      </c>
      <c r="BA369" s="318" t="str">
        <f>IF(AZ369=0,"",_xlfn.XLOOKUP(AZ369,StatePicklist!$1:$1,StatePicklist!$3:$3,"NA",0))</f>
        <v/>
      </c>
      <c r="BB369" s="297" t="str">
        <f ca="1">IF(RMDF!BA369="", "", IF(ISNUMBER(MATCH(RMDF!BA369, INDIRECT(BA369), 0)), "OK", "Invalid"))</f>
        <v/>
      </c>
      <c r="BC369" s="281"/>
      <c r="BD369" s="281"/>
      <c r="BE369" s="281"/>
      <c r="BF369" s="281" t="b">
        <f>AND(RMDF!BI369&gt;=0, RMDF!BI369&lt;=1-SUM(RMDF!Z369,RMDF!AG369,RMDF!AN369,RMDF!AU369,RMDF!BB369), RMDF!BI369=ROUND(RMDF!BI369,4))</f>
        <v>1</v>
      </c>
      <c r="BG369" s="317">
        <f>RMDF!BG369</f>
        <v>0</v>
      </c>
      <c r="BH369" s="318" t="str">
        <f>IF(BG369=0,"",_xlfn.XLOOKUP(BG369,StatePicklist!$1:$1,StatePicklist!$3:$3,"NA",0))</f>
        <v/>
      </c>
      <c r="BI369" s="297" t="str">
        <f ca="1">IF(RMDF!BH369="", "", IF(ISNUMBER(MATCH(RMDF!BH369, INDIRECT(BH369), 0)), "OK", "Invalid"))</f>
        <v/>
      </c>
      <c r="BJ369" s="281"/>
      <c r="BK369" s="281"/>
      <c r="BL369" s="281"/>
      <c r="BM369" s="281" t="b">
        <f>AND(RMDF!BP369&gt;=0, RMDF!BP369&lt;=1-SUM(RMDF!Z369,RMDF!AG369,RMDF!AN369,RMDF!AU369,RMDF!BB369,RMDF!BI369), RMDF!BP369=ROUND(RMDF!BP369,4))</f>
        <v>1</v>
      </c>
      <c r="BN369" s="317">
        <f>RMDF!BN369</f>
        <v>0</v>
      </c>
      <c r="BO369" s="318" t="str">
        <f>IF(BN369=0,"",_xlfn.XLOOKUP(BN369,StatePicklist!$1:$1,StatePicklist!$3:$3,"NA",0))</f>
        <v/>
      </c>
      <c r="BP369" s="297" t="str">
        <f ca="1">IF(RMDF!BO369="", "", IF(ISNUMBER(MATCH(RMDF!BO369, INDIRECT(BO369), 0)), "OK", "Invalid"))</f>
        <v/>
      </c>
      <c r="BQ369" s="281"/>
      <c r="BR369" s="281"/>
      <c r="BS369" s="281"/>
      <c r="BT369" s="281" t="b">
        <f>AND(RMDF!BW369&gt;=0, RMDF!BW369&lt;=1-SUM(RMDF!Z369,RMDF!AG369,RMDF!AN369,RMDF!AU369,RMDF!BB369,RMDF!BI369,RMDF!BP369), RMDF!BW369=ROUND(RMDF!BW369,4))</f>
        <v>1</v>
      </c>
      <c r="BU369" s="317">
        <f>RMDF!BU369</f>
        <v>0</v>
      </c>
      <c r="BV369" s="318" t="str">
        <f>IF(BU369=0,"",_xlfn.XLOOKUP(BU369,StatePicklist!$1:$1,StatePicklist!$3:$3,"NA",0))</f>
        <v/>
      </c>
      <c r="BW369" s="297" t="str">
        <f ca="1">IF(RMDF!BV369="", "", IF(ISNUMBER(MATCH(RMDF!BV369, INDIRECT(BV369), 0)), "OK", "Invalid"))</f>
        <v/>
      </c>
      <c r="BX369" s="281"/>
      <c r="BY369" s="281"/>
      <c r="BZ369" s="281"/>
      <c r="CA369" s="281" t="b">
        <f>AND(RMDF!CD369&gt;=0, RMDF!CD369&lt;=1-SUM(RMDF!Z369,RMDF!AG369,RMDF!AN369,RMDF!AU369,RMDF!BB369,RMDF!BI369,RMDF!BP369,RMDF!BW369), RMDF!CD369=ROUND(RMDF!CD369,4))</f>
        <v>1</v>
      </c>
      <c r="CB369" s="317">
        <f>RMDF!CB369</f>
        <v>0</v>
      </c>
      <c r="CC369" s="318" t="str">
        <f>IF(CB369=0,"",_xlfn.XLOOKUP(CB369,StatePicklist!$1:$1,StatePicklist!$3:$3,"NA",0))</f>
        <v/>
      </c>
      <c r="CD369" s="297" t="str">
        <f ca="1">IF(RMDF!CC369="", "", IF(ISNUMBER(MATCH(RMDF!CC369, INDIRECT(CC369), 0)), "OK", "Invalid"))</f>
        <v/>
      </c>
      <c r="CE369" s="281"/>
      <c r="CF369" s="281"/>
      <c r="CG369" s="281"/>
      <c r="CH369" s="281" t="b">
        <f>AND(RMDF!CK369&gt;=0, RMDF!CK369&lt;=1-SUM(RMDF!Z369,RMDF!AG369,RMDF!AN369,RMDF!AU369,RMDF!BB369,RMDF!BI369,RMDF!BP369,RMDF!BW369,RMDF!CD369), RMDF!CK369=ROUND(RMDF!CK369,4))</f>
        <v>1</v>
      </c>
      <c r="CI369" s="317">
        <f>RMDF!CI369</f>
        <v>0</v>
      </c>
      <c r="CJ369" s="318" t="str">
        <f>IF(CI369=0,"",_xlfn.XLOOKUP(CI369,StatePicklist!$1:$1,StatePicklist!$3:$3,"NA",0))</f>
        <v/>
      </c>
      <c r="CK369" s="297" t="str">
        <f ca="1">IF(RMDF!CJ369="", "", IF(ISNUMBER(MATCH(RMDF!CJ369, INDIRECT(CJ369), 0)), "OK", "Invalid"))</f>
        <v/>
      </c>
      <c r="CL369" s="281"/>
      <c r="CM369" s="281"/>
      <c r="CN369" s="281"/>
      <c r="CO369" s="281" t="b">
        <f>AND(RMDF!CR369&gt;=0, RMDF!CR369&lt;=1-SUM(RMDF!Z369,RMDF!AG369,RMDF!AN369,RMDF!AU369,RMDF!BB369,RMDF!BI369,RMDF!BP369,RMDF!BW369,RMDF!CD369,RMDF!CK369), RMDF!CR369=ROUND(RMDF!CR369,4))</f>
        <v>1</v>
      </c>
      <c r="CP369" s="317">
        <f>RMDF!CP369</f>
        <v>0</v>
      </c>
      <c r="CQ369" s="318" t="str">
        <f>IF(CP369=0,"",_xlfn.XLOOKUP(CP369,StatePicklist!$1:$1,StatePicklist!$3:$3,"NA",0))</f>
        <v/>
      </c>
      <c r="CR369" s="297" t="str">
        <f ca="1">IF(RMDF!CQ369="", "", IF(ISNUMBER(MATCH(RMDF!CQ369, INDIRECT(CQ369), 0)), "OK", "Invalid"))</f>
        <v/>
      </c>
      <c r="CS369" s="281"/>
      <c r="CT369" s="281"/>
      <c r="CU369" s="281"/>
      <c r="CV369" s="281" t="b">
        <f>AND(RMDF!CY369&gt;=0, RMDF!CY369&lt;=1-SUM(RMDF!Z369,RMDF!AG369,RMDF!AN369,RMDF!AU369,RMDF!BB369,RMDF!BI369,RMDF!BP369,RMDF!BW369,RMDF!CD369,RMDF!CK369,RMDF!CR369), RMDF!CY369=ROUND(RMDF!CY369,4))</f>
        <v>1</v>
      </c>
      <c r="CW369" s="317">
        <f>RMDF!CW369</f>
        <v>0</v>
      </c>
      <c r="CX369" s="318" t="str">
        <f>IF(CW369=0,"",_xlfn.XLOOKUP(CW369,StatePicklist!$1:$1,StatePicklist!$3:$3,"NA",0))</f>
        <v/>
      </c>
      <c r="CY369" s="297" t="str">
        <f ca="1">IF(RMDF!CX369="", "", IF(ISNUMBER(MATCH(RMDF!CX369, INDIRECT(CX369), 0)), "OK", "Invalid"))</f>
        <v/>
      </c>
      <c r="CZ369" s="281"/>
      <c r="DA369" s="281"/>
      <c r="DB369" s="281"/>
      <c r="DC369" s="281" t="b">
        <f>AND(RMDF!DF369&gt;=0, RMDF!DF369&lt;=1-SUM(RMDF!Z369,RMDF!AG369,RMDF!AN369,RMDF!AU369,RMDF!BB369,RMDF!BI369,RMDF!BP369,RMDF!BW369,RMDF!CD369,RMDF!CK369,RMDF!CR369,RMDF!CY369), RMDF!DF369=ROUND(RMDF!DF369,4))</f>
        <v>1</v>
      </c>
      <c r="DD369" s="317">
        <f>RMDF!DD369</f>
        <v>0</v>
      </c>
      <c r="DE369" s="318" t="str">
        <f>IF(DD369=0,"",_xlfn.XLOOKUP(DD369,StatePicklist!$1:$1,StatePicklist!$3:$3,"NA",0))</f>
        <v/>
      </c>
      <c r="DF369" s="297" t="str">
        <f ca="1">IF(RMDF!DE369="", "", IF(ISNUMBER(MATCH(RMDF!DE369, INDIRECT(DE369), 0)), "OK", "Invalid"))</f>
        <v/>
      </c>
      <c r="DG369" s="281"/>
      <c r="DH369" s="281"/>
      <c r="DI369" s="281"/>
      <c r="DJ369" s="281" t="b">
        <f>AND(RMDF!DM369&gt;=0, RMDF!DM369&lt;=1-SUM(RMDF!Z369,RMDF!AG369,RMDF!AN369,RMDF!AU369,RMDF!BB369,RMDF!BI369,RMDF!BP369,RMDF!BW369,RMDF!CD369,RMDF!CK369,RMDF!CR369,RMDF!CY369,RMDF!DF369), RMDF!DM369=ROUND(RMDF!DM369,4))</f>
        <v>1</v>
      </c>
      <c r="DK369" s="317">
        <f>RMDF!DK369</f>
        <v>0</v>
      </c>
      <c r="DL369" s="318" t="str">
        <f>IF(DK369=0,"",_xlfn.XLOOKUP(DK369,StatePicklist!$1:$1,StatePicklist!$3:$3,"NA",0))</f>
        <v/>
      </c>
      <c r="DM369" s="297" t="str">
        <f ca="1">IF(RMDF!DL369="", "", IF(ISNUMBER(MATCH(RMDF!DL369, INDIRECT(DL369), 0)), "OK", "Invalid"))</f>
        <v/>
      </c>
      <c r="DN369" s="281"/>
      <c r="DO369" s="281"/>
      <c r="DP369" s="281"/>
      <c r="DQ369" s="281" t="b">
        <f>AND(RMDF!DT369&gt;=0, RMDF!DT369&lt;=1-SUM(RMDF!Z369,RMDF!AG369,RMDF!AN369,RMDF!AU369,RMDF!BB369,RMDF!BI369,RMDF!BP369,RMDF!BW369,RMDF!CD369,RMDF!CK369,RMDF!CR369,RMDF!CY369,RMDF!DF369,RMDF!DM369), RMDF!DT369=ROUND(RMDF!DT369,4))</f>
        <v>1</v>
      </c>
      <c r="DR369" s="317">
        <f>RMDF!DR369</f>
        <v>0</v>
      </c>
      <c r="DS369" s="318" t="str">
        <f>IF(DR369=0,"",_xlfn.XLOOKUP(DR369,StatePicklist!$1:$1,StatePicklist!$3:$3,"NA",0))</f>
        <v/>
      </c>
      <c r="DT369" s="297" t="str">
        <f ca="1">IF(RMDF!DS369="", "", IF(ISNUMBER(MATCH(RMDF!DS369, INDIRECT(DS369), 0)), "OK", "Invalid"))</f>
        <v/>
      </c>
      <c r="DU369" s="281"/>
      <c r="DV369" s="281"/>
      <c r="DW369" s="281"/>
      <c r="DX369" s="281" t="b">
        <f>AND(RMDF!EA369&gt;=0, RMDF!EA369&lt;=1-SUM(RMDF!Z369,RMDF!AG369,RMDF!AN369,RMDF!AU369,RMDF!BB369,RMDF!BI369,RMDF!BP369,RMDF!BW369,RMDF!CD369,RMDF!CK369,RMDF!CR369,RMDF!CY369,RMDF!DF369,RMDF!DM369,RMDF!DT369), RMDF!EA369=ROUND(RMDF!EA369,4))</f>
        <v>1</v>
      </c>
      <c r="DY369" s="317">
        <f>RMDF!DY369</f>
        <v>0</v>
      </c>
      <c r="DZ369" s="318" t="str">
        <f>IF(DY369=0,"",_xlfn.XLOOKUP(DY369,StatePicklist!$1:$1,StatePicklist!$3:$3,"NA",0))</f>
        <v/>
      </c>
      <c r="EA369" s="297" t="str">
        <f ca="1">IF(RMDF!DZ369="", "", IF(ISNUMBER(MATCH(RMDF!DZ369, INDIRECT(DZ369), 0)), "OK", "Invalid"))</f>
        <v/>
      </c>
      <c r="EB369" s="281"/>
      <c r="EC369" s="281"/>
      <c r="ED369" s="281"/>
      <c r="EE369" s="281" t="b">
        <f>AND(RMDF!EH369&gt;=0, RMDF!EH369&lt;=1-SUM(RMDF!Z369,RMDF!AG369,RMDF!AN369,RMDF!AU369,RMDF!BB369,RMDF!BI369,RMDF!BP369,RMDF!BW369,RMDF!CD369,RMDF!CK369,RMDF!CR369,RMDF!CY369,RMDF!DF369,RMDF!DM369,RMDF!DT369,RMDF!EA369), RMDF!EH369=ROUND(RMDF!EH369,4))</f>
        <v>1</v>
      </c>
      <c r="EF369" s="317">
        <f>RMDF!EF369</f>
        <v>0</v>
      </c>
      <c r="EG369" s="318" t="str">
        <f>IF(EF369=0,"",_xlfn.XLOOKUP(EF369,StatePicklist!$1:$1,StatePicklist!$3:$3,"NA",0))</f>
        <v/>
      </c>
      <c r="EH369" s="297" t="str">
        <f ca="1">IF(RMDF!EG369="", "", IF(ISNUMBER(MATCH(RMDF!EG369, INDIRECT(EG369), 0)), "OK", "Invalid"))</f>
        <v/>
      </c>
      <c r="EI369" s="281"/>
      <c r="EJ369" s="281"/>
      <c r="EK369" s="281"/>
      <c r="EL369" s="281" t="b">
        <f>AND(RMDF!EO369&gt;=0, RMDF!EO369&lt;=1-SUM(RMDF!Z369,RMDF!AG369,RMDF!AN369,RMDF!AU369,RMDF!BB369,RMDF!BI369,RMDF!BP369,RMDF!BW369,RMDF!CD369,RMDF!CK369,RMDF!CR369,RMDF!CY369,RMDF!DF369,RMDF!DM369,RMDF!DT369,RMDF!EA369,RMDF!EH369), RMDF!EO369=ROUND(RMDF!EO369,4))</f>
        <v>1</v>
      </c>
      <c r="EM369" s="317">
        <f>RMDF!EM369</f>
        <v>0</v>
      </c>
      <c r="EN369" s="318" t="str">
        <f>IF(EM369=0,"",_xlfn.XLOOKUP(EM369,StatePicklist!$1:$1,StatePicklist!$3:$3,"NA",0))</f>
        <v/>
      </c>
      <c r="EO369" s="297" t="str">
        <f ca="1">IF(RMDF!EN369="", "", IF(ISNUMBER(MATCH(RMDF!EN369, INDIRECT(EN369), 0)), "OK", "Invalid"))</f>
        <v/>
      </c>
      <c r="EP369" s="281"/>
      <c r="EQ369" s="281"/>
      <c r="ER369" s="281"/>
      <c r="ES369" s="281" t="b">
        <f>AND(RMDF!EV369&gt;=0, RMDF!EV369&lt;=1-SUM(RMDF!Z369,RMDF!AG369,RMDF!AN369,RMDF!AU369,RMDF!BB369,RMDF!BI369,RMDF!BP369,RMDF!BW369,RMDF!CD369,RMDF!CK369,RMDF!CR369,RMDF!CY369,RMDF!DF369,RMDF!DM369,RMDF!DT369,RMDF!EA369,RMDF!EH369,RMDF!EO369), RMDF!EV369=ROUND(RMDF!EV369,4))</f>
        <v>1</v>
      </c>
      <c r="ET369" s="317">
        <f>RMDF!ET369</f>
        <v>0</v>
      </c>
      <c r="EU369" s="318" t="str">
        <f>IF(ET369=0,"",_xlfn.XLOOKUP(ET369,StatePicklist!$1:$1,StatePicklist!$3:$3,"NA",0))</f>
        <v/>
      </c>
      <c r="EV369" s="297" t="str">
        <f ca="1">IF(RMDF!EU369="", "", IF(ISNUMBER(MATCH(RMDF!EU369, INDIRECT(EU369), 0)), "OK", "Invalid"))</f>
        <v/>
      </c>
      <c r="EW369" s="281"/>
      <c r="EX369" s="281"/>
      <c r="EY369" s="281"/>
      <c r="EZ369" s="281" t="b">
        <f>AND(RMDF!FC369&gt;=0, RMDF!FC369&lt;=1-SUM(RMDF!Z369,RMDF!AG369,RMDF!AN369,RMDF!AU369,RMDF!BB369,RMDF!BI369,RMDF!BP369,RMDF!BW369,RMDF!CD369,RMDF!CK369,RMDF!CR369,RMDF!CY369,RMDF!DF369,RMDF!DM369,RMDF!DT369,RMDF!EA369,RMDF!EH369,RMDF!EO369,RMDF!EV369), RMDF!FC369=ROUND(RMDF!FC369,4))</f>
        <v>1</v>
      </c>
      <c r="FA369" s="317">
        <f>RMDF!FA369</f>
        <v>0</v>
      </c>
      <c r="FB369" s="318" t="str">
        <f>IF(FA369=0,"",_xlfn.XLOOKUP(FA369,StatePicklist!$1:$1,StatePicklist!$3:$3,"NA",0))</f>
        <v/>
      </c>
      <c r="FC369" s="297" t="str">
        <f ca="1">IF(RMDF!FB369="", "", IF(ISNUMBER(MATCH(RMDF!FB369, INDIRECT(FB369), 0)), "OK", "Invalid"))</f>
        <v/>
      </c>
    </row>
    <row r="370" spans="1:159" s="205" customFormat="1" ht="39.9" customHeight="1" x14ac:dyDescent="0.25">
      <c r="A370" s="206"/>
      <c r="B370" s="196"/>
      <c r="C370" s="197"/>
      <c r="D370" s="198"/>
      <c r="E370" s="199"/>
      <c r="F370" s="200"/>
      <c r="G370" s="201"/>
      <c r="H370" s="292"/>
      <c r="I370" s="305">
        <f>RMDF!I370</f>
        <v>0</v>
      </c>
      <c r="J370" s="305" t="str">
        <f>IF(I370=ProductCode!$B$30,"PDReclPost",IF(OR(I370=ProductCode!$C$30,I370=ProductCode!$E$30,I370=ProductCode!$G$30),"PDPreCon",IF(OR(I370=ProductCode!$D$30,I370=ProductCode!$F$30),"PDNotReclPost","")))</f>
        <v/>
      </c>
      <c r="K370" s="305" t="str">
        <f t="shared" si="24"/>
        <v/>
      </c>
      <c r="L370" s="289"/>
      <c r="M370" s="305" t="str">
        <f t="shared" si="24"/>
        <v/>
      </c>
      <c r="N370" s="289" t="b">
        <f>AND(RMDF!N370&gt;=0, RMDF!N370&lt;=1-RMDF!L370, RMDF!N370=ROUND(RMDF!N370,4))</f>
        <v>1</v>
      </c>
      <c r="O370" s="286" t="str">
        <f>IF(P370="","",IF(I370="","",IF(LEFT(I370,13)="Reclaimed pos",RawMaterialCode!$E$569,RawMaterialCode!$E$568)))</f>
        <v>Reclaimed pre-consumer mixed fibers (RM0578)</v>
      </c>
      <c r="P370" s="295">
        <f t="shared" si="25"/>
        <v>1</v>
      </c>
      <c r="Q370" s="202"/>
      <c r="R370" s="203"/>
      <c r="S370" s="204" t="str">
        <f t="shared" si="26"/>
        <v/>
      </c>
      <c r="T370" s="281"/>
      <c r="U370" s="281"/>
      <c r="V370" s="281"/>
      <c r="W370" s="281"/>
      <c r="X370" s="317">
        <f>RMDF!X370</f>
        <v>0</v>
      </c>
      <c r="Y370" s="318" t="str">
        <f>IF(X370=0,"",_xlfn.XLOOKUP(X370,StatePicklist!$1:$1,StatePicklist!$3:$3,"NA",0))</f>
        <v/>
      </c>
      <c r="Z370" s="297" t="str">
        <f ca="1">IF(RMDF!Y370="", "", IF(ISNUMBER(MATCH(RMDF!Y370, INDIRECT(Y370), 0)), "OK", "Invalid"))</f>
        <v/>
      </c>
      <c r="AA370" s="281"/>
      <c r="AB370" s="281"/>
      <c r="AC370" s="281"/>
      <c r="AD370" s="281" t="b">
        <f>AND(RMDF!AG370&gt;=0, RMDF!AG370&lt;=1-RMDF!Z370, RMDF!AG370=ROUND(RMDF!AG370,4))</f>
        <v>1</v>
      </c>
      <c r="AE370" s="317">
        <f>RMDF!AE370</f>
        <v>0</v>
      </c>
      <c r="AF370" s="318" t="str">
        <f>IF(AE370=0,"",_xlfn.XLOOKUP(AE370,StatePicklist!$1:$1,StatePicklist!$3:$3,"NA",0))</f>
        <v/>
      </c>
      <c r="AG370" s="297" t="str">
        <f ca="1">IF(RMDF!AF370="", "", IF(ISNUMBER(MATCH(RMDF!AF370, INDIRECT(AF370), 0)), "OK", "Invalid"))</f>
        <v/>
      </c>
      <c r="AH370" s="281"/>
      <c r="AI370" s="281"/>
      <c r="AJ370" s="281"/>
      <c r="AK370" s="281" t="b">
        <f>AND(RMDF!AN370&gt;=0, RMDF!AN370&lt;=1-SUM(RMDF!Z370,RMDF!AG370), RMDF!AN370=ROUND(RMDF!AN370,4))</f>
        <v>1</v>
      </c>
      <c r="AL370" s="317">
        <f>RMDF!AL370</f>
        <v>0</v>
      </c>
      <c r="AM370" s="318" t="str">
        <f>IF(AL370=0,"",_xlfn.XLOOKUP(AL370,StatePicklist!$1:$1,StatePicklist!$3:$3,"NA",0))</f>
        <v/>
      </c>
      <c r="AN370" s="297" t="str">
        <f ca="1">IF(RMDF!AM370="", "", IF(ISNUMBER(MATCH(RMDF!AM370, INDIRECT(AM370), 0)), "OK", "Invalid"))</f>
        <v/>
      </c>
      <c r="AO370" s="281"/>
      <c r="AP370" s="281"/>
      <c r="AQ370" s="281"/>
      <c r="AR370" s="281" t="b">
        <f>AND(RMDF!AU370&gt;=0, RMDF!AU370&lt;=1-SUM(RMDF!Z370,RMDF!AG370,RMDF!AN370), RMDF!AU370=ROUND(RMDF!AU370,4))</f>
        <v>1</v>
      </c>
      <c r="AS370" s="317">
        <f>RMDF!AS370</f>
        <v>0</v>
      </c>
      <c r="AT370" s="318" t="str">
        <f>IF(AS370=0,"",_xlfn.XLOOKUP(AS370,StatePicklist!$1:$1,StatePicklist!$3:$3,"NA",0))</f>
        <v/>
      </c>
      <c r="AU370" s="297" t="str">
        <f ca="1">IF(RMDF!AT370="", "", IF(ISNUMBER(MATCH(RMDF!AT370, INDIRECT(AT370), 0)), "OK", "Invalid"))</f>
        <v/>
      </c>
      <c r="AV370" s="281"/>
      <c r="AW370" s="281"/>
      <c r="AX370" s="281"/>
      <c r="AY370" s="281" t="b">
        <f>AND(RMDF!BB370&gt;=0, RMDF!BB370&lt;=1-SUM(RMDF!Z370,RMDF!AG370,RMDF!AN370,RMDF!AU370), RMDF!BB370=ROUND(RMDF!BB370,4))</f>
        <v>1</v>
      </c>
      <c r="AZ370" s="317">
        <f>RMDF!AZ370</f>
        <v>0</v>
      </c>
      <c r="BA370" s="318" t="str">
        <f>IF(AZ370=0,"",_xlfn.XLOOKUP(AZ370,StatePicklist!$1:$1,StatePicklist!$3:$3,"NA",0))</f>
        <v/>
      </c>
      <c r="BB370" s="297" t="str">
        <f ca="1">IF(RMDF!BA370="", "", IF(ISNUMBER(MATCH(RMDF!BA370, INDIRECT(BA370), 0)), "OK", "Invalid"))</f>
        <v/>
      </c>
      <c r="BC370" s="281"/>
      <c r="BD370" s="281"/>
      <c r="BE370" s="281"/>
      <c r="BF370" s="281" t="b">
        <f>AND(RMDF!BI370&gt;=0, RMDF!BI370&lt;=1-SUM(RMDF!Z370,RMDF!AG370,RMDF!AN370,RMDF!AU370,RMDF!BB370), RMDF!BI370=ROUND(RMDF!BI370,4))</f>
        <v>1</v>
      </c>
      <c r="BG370" s="317">
        <f>RMDF!BG370</f>
        <v>0</v>
      </c>
      <c r="BH370" s="318" t="str">
        <f>IF(BG370=0,"",_xlfn.XLOOKUP(BG370,StatePicklist!$1:$1,StatePicklist!$3:$3,"NA",0))</f>
        <v/>
      </c>
      <c r="BI370" s="297" t="str">
        <f ca="1">IF(RMDF!BH370="", "", IF(ISNUMBER(MATCH(RMDF!BH370, INDIRECT(BH370), 0)), "OK", "Invalid"))</f>
        <v/>
      </c>
      <c r="BJ370" s="281"/>
      <c r="BK370" s="281"/>
      <c r="BL370" s="281"/>
      <c r="BM370" s="281" t="b">
        <f>AND(RMDF!BP370&gt;=0, RMDF!BP370&lt;=1-SUM(RMDF!Z370,RMDF!AG370,RMDF!AN370,RMDF!AU370,RMDF!BB370,RMDF!BI370), RMDF!BP370=ROUND(RMDF!BP370,4))</f>
        <v>1</v>
      </c>
      <c r="BN370" s="317">
        <f>RMDF!BN370</f>
        <v>0</v>
      </c>
      <c r="BO370" s="318" t="str">
        <f>IF(BN370=0,"",_xlfn.XLOOKUP(BN370,StatePicklist!$1:$1,StatePicklist!$3:$3,"NA",0))</f>
        <v/>
      </c>
      <c r="BP370" s="297" t="str">
        <f ca="1">IF(RMDF!BO370="", "", IF(ISNUMBER(MATCH(RMDF!BO370, INDIRECT(BO370), 0)), "OK", "Invalid"))</f>
        <v/>
      </c>
      <c r="BQ370" s="281"/>
      <c r="BR370" s="281"/>
      <c r="BS370" s="281"/>
      <c r="BT370" s="281" t="b">
        <f>AND(RMDF!BW370&gt;=0, RMDF!BW370&lt;=1-SUM(RMDF!Z370,RMDF!AG370,RMDF!AN370,RMDF!AU370,RMDF!BB370,RMDF!BI370,RMDF!BP370), RMDF!BW370=ROUND(RMDF!BW370,4))</f>
        <v>1</v>
      </c>
      <c r="BU370" s="317">
        <f>RMDF!BU370</f>
        <v>0</v>
      </c>
      <c r="BV370" s="318" t="str">
        <f>IF(BU370=0,"",_xlfn.XLOOKUP(BU370,StatePicklist!$1:$1,StatePicklist!$3:$3,"NA",0))</f>
        <v/>
      </c>
      <c r="BW370" s="297" t="str">
        <f ca="1">IF(RMDF!BV370="", "", IF(ISNUMBER(MATCH(RMDF!BV370, INDIRECT(BV370), 0)), "OK", "Invalid"))</f>
        <v/>
      </c>
      <c r="BX370" s="281"/>
      <c r="BY370" s="281"/>
      <c r="BZ370" s="281"/>
      <c r="CA370" s="281" t="b">
        <f>AND(RMDF!CD370&gt;=0, RMDF!CD370&lt;=1-SUM(RMDF!Z370,RMDF!AG370,RMDF!AN370,RMDF!AU370,RMDF!BB370,RMDF!BI370,RMDF!BP370,RMDF!BW370), RMDF!CD370=ROUND(RMDF!CD370,4))</f>
        <v>1</v>
      </c>
      <c r="CB370" s="317">
        <f>RMDF!CB370</f>
        <v>0</v>
      </c>
      <c r="CC370" s="318" t="str">
        <f>IF(CB370=0,"",_xlfn.XLOOKUP(CB370,StatePicklist!$1:$1,StatePicklist!$3:$3,"NA",0))</f>
        <v/>
      </c>
      <c r="CD370" s="297" t="str">
        <f ca="1">IF(RMDF!CC370="", "", IF(ISNUMBER(MATCH(RMDF!CC370, INDIRECT(CC370), 0)), "OK", "Invalid"))</f>
        <v/>
      </c>
      <c r="CE370" s="281"/>
      <c r="CF370" s="281"/>
      <c r="CG370" s="281"/>
      <c r="CH370" s="281" t="b">
        <f>AND(RMDF!CK370&gt;=0, RMDF!CK370&lt;=1-SUM(RMDF!Z370,RMDF!AG370,RMDF!AN370,RMDF!AU370,RMDF!BB370,RMDF!BI370,RMDF!BP370,RMDF!BW370,RMDF!CD370), RMDF!CK370=ROUND(RMDF!CK370,4))</f>
        <v>1</v>
      </c>
      <c r="CI370" s="317">
        <f>RMDF!CI370</f>
        <v>0</v>
      </c>
      <c r="CJ370" s="318" t="str">
        <f>IF(CI370=0,"",_xlfn.XLOOKUP(CI370,StatePicklist!$1:$1,StatePicklist!$3:$3,"NA",0))</f>
        <v/>
      </c>
      <c r="CK370" s="297" t="str">
        <f ca="1">IF(RMDF!CJ370="", "", IF(ISNUMBER(MATCH(RMDF!CJ370, INDIRECT(CJ370), 0)), "OK", "Invalid"))</f>
        <v/>
      </c>
      <c r="CL370" s="281"/>
      <c r="CM370" s="281"/>
      <c r="CN370" s="281"/>
      <c r="CO370" s="281" t="b">
        <f>AND(RMDF!CR370&gt;=0, RMDF!CR370&lt;=1-SUM(RMDF!Z370,RMDF!AG370,RMDF!AN370,RMDF!AU370,RMDF!BB370,RMDF!BI370,RMDF!BP370,RMDF!BW370,RMDF!CD370,RMDF!CK370), RMDF!CR370=ROUND(RMDF!CR370,4))</f>
        <v>1</v>
      </c>
      <c r="CP370" s="317">
        <f>RMDF!CP370</f>
        <v>0</v>
      </c>
      <c r="CQ370" s="318" t="str">
        <f>IF(CP370=0,"",_xlfn.XLOOKUP(CP370,StatePicklist!$1:$1,StatePicklist!$3:$3,"NA",0))</f>
        <v/>
      </c>
      <c r="CR370" s="297" t="str">
        <f ca="1">IF(RMDF!CQ370="", "", IF(ISNUMBER(MATCH(RMDF!CQ370, INDIRECT(CQ370), 0)), "OK", "Invalid"))</f>
        <v/>
      </c>
      <c r="CS370" s="281"/>
      <c r="CT370" s="281"/>
      <c r="CU370" s="281"/>
      <c r="CV370" s="281" t="b">
        <f>AND(RMDF!CY370&gt;=0, RMDF!CY370&lt;=1-SUM(RMDF!Z370,RMDF!AG370,RMDF!AN370,RMDF!AU370,RMDF!BB370,RMDF!BI370,RMDF!BP370,RMDF!BW370,RMDF!CD370,RMDF!CK370,RMDF!CR370), RMDF!CY370=ROUND(RMDF!CY370,4))</f>
        <v>1</v>
      </c>
      <c r="CW370" s="317">
        <f>RMDF!CW370</f>
        <v>0</v>
      </c>
      <c r="CX370" s="318" t="str">
        <f>IF(CW370=0,"",_xlfn.XLOOKUP(CW370,StatePicklist!$1:$1,StatePicklist!$3:$3,"NA",0))</f>
        <v/>
      </c>
      <c r="CY370" s="297" t="str">
        <f ca="1">IF(RMDF!CX370="", "", IF(ISNUMBER(MATCH(RMDF!CX370, INDIRECT(CX370), 0)), "OK", "Invalid"))</f>
        <v/>
      </c>
      <c r="CZ370" s="281"/>
      <c r="DA370" s="281"/>
      <c r="DB370" s="281"/>
      <c r="DC370" s="281" t="b">
        <f>AND(RMDF!DF370&gt;=0, RMDF!DF370&lt;=1-SUM(RMDF!Z370,RMDF!AG370,RMDF!AN370,RMDF!AU370,RMDF!BB370,RMDF!BI370,RMDF!BP370,RMDF!BW370,RMDF!CD370,RMDF!CK370,RMDF!CR370,RMDF!CY370), RMDF!DF370=ROUND(RMDF!DF370,4))</f>
        <v>1</v>
      </c>
      <c r="DD370" s="317">
        <f>RMDF!DD370</f>
        <v>0</v>
      </c>
      <c r="DE370" s="318" t="str">
        <f>IF(DD370=0,"",_xlfn.XLOOKUP(DD370,StatePicklist!$1:$1,StatePicklist!$3:$3,"NA",0))</f>
        <v/>
      </c>
      <c r="DF370" s="297" t="str">
        <f ca="1">IF(RMDF!DE370="", "", IF(ISNUMBER(MATCH(RMDF!DE370, INDIRECT(DE370), 0)), "OK", "Invalid"))</f>
        <v/>
      </c>
      <c r="DG370" s="281"/>
      <c r="DH370" s="281"/>
      <c r="DI370" s="281"/>
      <c r="DJ370" s="281" t="b">
        <f>AND(RMDF!DM370&gt;=0, RMDF!DM370&lt;=1-SUM(RMDF!Z370,RMDF!AG370,RMDF!AN370,RMDF!AU370,RMDF!BB370,RMDF!BI370,RMDF!BP370,RMDF!BW370,RMDF!CD370,RMDF!CK370,RMDF!CR370,RMDF!CY370,RMDF!DF370), RMDF!DM370=ROUND(RMDF!DM370,4))</f>
        <v>1</v>
      </c>
      <c r="DK370" s="317">
        <f>RMDF!DK370</f>
        <v>0</v>
      </c>
      <c r="DL370" s="318" t="str">
        <f>IF(DK370=0,"",_xlfn.XLOOKUP(DK370,StatePicklist!$1:$1,StatePicklist!$3:$3,"NA",0))</f>
        <v/>
      </c>
      <c r="DM370" s="297" t="str">
        <f ca="1">IF(RMDF!DL370="", "", IF(ISNUMBER(MATCH(RMDF!DL370, INDIRECT(DL370), 0)), "OK", "Invalid"))</f>
        <v/>
      </c>
      <c r="DN370" s="281"/>
      <c r="DO370" s="281"/>
      <c r="DP370" s="281"/>
      <c r="DQ370" s="281" t="b">
        <f>AND(RMDF!DT370&gt;=0, RMDF!DT370&lt;=1-SUM(RMDF!Z370,RMDF!AG370,RMDF!AN370,RMDF!AU370,RMDF!BB370,RMDF!BI370,RMDF!BP370,RMDF!BW370,RMDF!CD370,RMDF!CK370,RMDF!CR370,RMDF!CY370,RMDF!DF370,RMDF!DM370), RMDF!DT370=ROUND(RMDF!DT370,4))</f>
        <v>1</v>
      </c>
      <c r="DR370" s="317">
        <f>RMDF!DR370</f>
        <v>0</v>
      </c>
      <c r="DS370" s="318" t="str">
        <f>IF(DR370=0,"",_xlfn.XLOOKUP(DR370,StatePicklist!$1:$1,StatePicklist!$3:$3,"NA",0))</f>
        <v/>
      </c>
      <c r="DT370" s="297" t="str">
        <f ca="1">IF(RMDF!DS370="", "", IF(ISNUMBER(MATCH(RMDF!DS370, INDIRECT(DS370), 0)), "OK", "Invalid"))</f>
        <v/>
      </c>
      <c r="DU370" s="281"/>
      <c r="DV370" s="281"/>
      <c r="DW370" s="281"/>
      <c r="DX370" s="281" t="b">
        <f>AND(RMDF!EA370&gt;=0, RMDF!EA370&lt;=1-SUM(RMDF!Z370,RMDF!AG370,RMDF!AN370,RMDF!AU370,RMDF!BB370,RMDF!BI370,RMDF!BP370,RMDF!BW370,RMDF!CD370,RMDF!CK370,RMDF!CR370,RMDF!CY370,RMDF!DF370,RMDF!DM370,RMDF!DT370), RMDF!EA370=ROUND(RMDF!EA370,4))</f>
        <v>1</v>
      </c>
      <c r="DY370" s="317">
        <f>RMDF!DY370</f>
        <v>0</v>
      </c>
      <c r="DZ370" s="318" t="str">
        <f>IF(DY370=0,"",_xlfn.XLOOKUP(DY370,StatePicklist!$1:$1,StatePicklist!$3:$3,"NA",0))</f>
        <v/>
      </c>
      <c r="EA370" s="297" t="str">
        <f ca="1">IF(RMDF!DZ370="", "", IF(ISNUMBER(MATCH(RMDF!DZ370, INDIRECT(DZ370), 0)), "OK", "Invalid"))</f>
        <v/>
      </c>
      <c r="EB370" s="281"/>
      <c r="EC370" s="281"/>
      <c r="ED370" s="281"/>
      <c r="EE370" s="281" t="b">
        <f>AND(RMDF!EH370&gt;=0, RMDF!EH370&lt;=1-SUM(RMDF!Z370,RMDF!AG370,RMDF!AN370,RMDF!AU370,RMDF!BB370,RMDF!BI370,RMDF!BP370,RMDF!BW370,RMDF!CD370,RMDF!CK370,RMDF!CR370,RMDF!CY370,RMDF!DF370,RMDF!DM370,RMDF!DT370,RMDF!EA370), RMDF!EH370=ROUND(RMDF!EH370,4))</f>
        <v>1</v>
      </c>
      <c r="EF370" s="317">
        <f>RMDF!EF370</f>
        <v>0</v>
      </c>
      <c r="EG370" s="318" t="str">
        <f>IF(EF370=0,"",_xlfn.XLOOKUP(EF370,StatePicklist!$1:$1,StatePicklist!$3:$3,"NA",0))</f>
        <v/>
      </c>
      <c r="EH370" s="297" t="str">
        <f ca="1">IF(RMDF!EG370="", "", IF(ISNUMBER(MATCH(RMDF!EG370, INDIRECT(EG370), 0)), "OK", "Invalid"))</f>
        <v/>
      </c>
      <c r="EI370" s="281"/>
      <c r="EJ370" s="281"/>
      <c r="EK370" s="281"/>
      <c r="EL370" s="281" t="b">
        <f>AND(RMDF!EO370&gt;=0, RMDF!EO370&lt;=1-SUM(RMDF!Z370,RMDF!AG370,RMDF!AN370,RMDF!AU370,RMDF!BB370,RMDF!BI370,RMDF!BP370,RMDF!BW370,RMDF!CD370,RMDF!CK370,RMDF!CR370,RMDF!CY370,RMDF!DF370,RMDF!DM370,RMDF!DT370,RMDF!EA370,RMDF!EH370), RMDF!EO370=ROUND(RMDF!EO370,4))</f>
        <v>1</v>
      </c>
      <c r="EM370" s="317">
        <f>RMDF!EM370</f>
        <v>0</v>
      </c>
      <c r="EN370" s="318" t="str">
        <f>IF(EM370=0,"",_xlfn.XLOOKUP(EM370,StatePicklist!$1:$1,StatePicklist!$3:$3,"NA",0))</f>
        <v/>
      </c>
      <c r="EO370" s="297" t="str">
        <f ca="1">IF(RMDF!EN370="", "", IF(ISNUMBER(MATCH(RMDF!EN370, INDIRECT(EN370), 0)), "OK", "Invalid"))</f>
        <v/>
      </c>
      <c r="EP370" s="281"/>
      <c r="EQ370" s="281"/>
      <c r="ER370" s="281"/>
      <c r="ES370" s="281" t="b">
        <f>AND(RMDF!EV370&gt;=0, RMDF!EV370&lt;=1-SUM(RMDF!Z370,RMDF!AG370,RMDF!AN370,RMDF!AU370,RMDF!BB370,RMDF!BI370,RMDF!BP370,RMDF!BW370,RMDF!CD370,RMDF!CK370,RMDF!CR370,RMDF!CY370,RMDF!DF370,RMDF!DM370,RMDF!DT370,RMDF!EA370,RMDF!EH370,RMDF!EO370), RMDF!EV370=ROUND(RMDF!EV370,4))</f>
        <v>1</v>
      </c>
      <c r="ET370" s="317">
        <f>RMDF!ET370</f>
        <v>0</v>
      </c>
      <c r="EU370" s="318" t="str">
        <f>IF(ET370=0,"",_xlfn.XLOOKUP(ET370,StatePicklist!$1:$1,StatePicklist!$3:$3,"NA",0))</f>
        <v/>
      </c>
      <c r="EV370" s="297" t="str">
        <f ca="1">IF(RMDF!EU370="", "", IF(ISNUMBER(MATCH(RMDF!EU370, INDIRECT(EU370), 0)), "OK", "Invalid"))</f>
        <v/>
      </c>
      <c r="EW370" s="281"/>
      <c r="EX370" s="281"/>
      <c r="EY370" s="281"/>
      <c r="EZ370" s="281" t="b">
        <f>AND(RMDF!FC370&gt;=0, RMDF!FC370&lt;=1-SUM(RMDF!Z370,RMDF!AG370,RMDF!AN370,RMDF!AU370,RMDF!BB370,RMDF!BI370,RMDF!BP370,RMDF!BW370,RMDF!CD370,RMDF!CK370,RMDF!CR370,RMDF!CY370,RMDF!DF370,RMDF!DM370,RMDF!DT370,RMDF!EA370,RMDF!EH370,RMDF!EO370,RMDF!EV370), RMDF!FC370=ROUND(RMDF!FC370,4))</f>
        <v>1</v>
      </c>
      <c r="FA370" s="317">
        <f>RMDF!FA370</f>
        <v>0</v>
      </c>
      <c r="FB370" s="318" t="str">
        <f>IF(FA370=0,"",_xlfn.XLOOKUP(FA370,StatePicklist!$1:$1,StatePicklist!$3:$3,"NA",0))</f>
        <v/>
      </c>
      <c r="FC370" s="297" t="str">
        <f ca="1">IF(RMDF!FB370="", "", IF(ISNUMBER(MATCH(RMDF!FB370, INDIRECT(FB370), 0)), "OK", "Invalid"))</f>
        <v/>
      </c>
    </row>
    <row r="371" spans="1:159" s="205" customFormat="1" ht="39.9" customHeight="1" x14ac:dyDescent="0.25">
      <c r="A371" s="206"/>
      <c r="B371" s="196"/>
      <c r="C371" s="197"/>
      <c r="D371" s="198"/>
      <c r="E371" s="199"/>
      <c r="F371" s="200"/>
      <c r="G371" s="201"/>
      <c r="H371" s="292"/>
      <c r="I371" s="305">
        <f>RMDF!I371</f>
        <v>0</v>
      </c>
      <c r="J371" s="305" t="str">
        <f>IF(I371=ProductCode!$B$30,"PDReclPost",IF(OR(I371=ProductCode!$C$30,I371=ProductCode!$E$30,I371=ProductCode!$G$30),"PDPreCon",IF(OR(I371=ProductCode!$D$30,I371=ProductCode!$F$30),"PDNotReclPost","")))</f>
        <v/>
      </c>
      <c r="K371" s="305" t="str">
        <f t="shared" si="24"/>
        <v/>
      </c>
      <c r="L371" s="289"/>
      <c r="M371" s="305" t="str">
        <f t="shared" si="24"/>
        <v/>
      </c>
      <c r="N371" s="289" t="b">
        <f>AND(RMDF!N371&gt;=0, RMDF!N371&lt;=1-RMDF!L371, RMDF!N371=ROUND(RMDF!N371,4))</f>
        <v>1</v>
      </c>
      <c r="O371" s="286" t="str">
        <f>IF(P371="","",IF(I371="","",IF(LEFT(I371,13)="Reclaimed pos",RawMaterialCode!$E$569,RawMaterialCode!$E$568)))</f>
        <v>Reclaimed pre-consumer mixed fibers (RM0578)</v>
      </c>
      <c r="P371" s="295">
        <f t="shared" si="25"/>
        <v>1</v>
      </c>
      <c r="Q371" s="202"/>
      <c r="R371" s="203"/>
      <c r="S371" s="204" t="str">
        <f t="shared" si="26"/>
        <v/>
      </c>
      <c r="T371" s="281"/>
      <c r="U371" s="281"/>
      <c r="V371" s="281"/>
      <c r="W371" s="281"/>
      <c r="X371" s="317">
        <f>RMDF!X371</f>
        <v>0</v>
      </c>
      <c r="Y371" s="318" t="str">
        <f>IF(X371=0,"",_xlfn.XLOOKUP(X371,StatePicklist!$1:$1,StatePicklist!$3:$3,"NA",0))</f>
        <v/>
      </c>
      <c r="Z371" s="297" t="str">
        <f ca="1">IF(RMDF!Y371="", "", IF(ISNUMBER(MATCH(RMDF!Y371, INDIRECT(Y371), 0)), "OK", "Invalid"))</f>
        <v/>
      </c>
      <c r="AA371" s="281"/>
      <c r="AB371" s="281"/>
      <c r="AC371" s="281"/>
      <c r="AD371" s="281" t="b">
        <f>AND(RMDF!AG371&gt;=0, RMDF!AG371&lt;=1-RMDF!Z371, RMDF!AG371=ROUND(RMDF!AG371,4))</f>
        <v>1</v>
      </c>
      <c r="AE371" s="317">
        <f>RMDF!AE371</f>
        <v>0</v>
      </c>
      <c r="AF371" s="318" t="str">
        <f>IF(AE371=0,"",_xlfn.XLOOKUP(AE371,StatePicklist!$1:$1,StatePicklist!$3:$3,"NA",0))</f>
        <v/>
      </c>
      <c r="AG371" s="297" t="str">
        <f ca="1">IF(RMDF!AF371="", "", IF(ISNUMBER(MATCH(RMDF!AF371, INDIRECT(AF371), 0)), "OK", "Invalid"))</f>
        <v/>
      </c>
      <c r="AH371" s="281"/>
      <c r="AI371" s="281"/>
      <c r="AJ371" s="281"/>
      <c r="AK371" s="281" t="b">
        <f>AND(RMDF!AN371&gt;=0, RMDF!AN371&lt;=1-SUM(RMDF!Z371,RMDF!AG371), RMDF!AN371=ROUND(RMDF!AN371,4))</f>
        <v>1</v>
      </c>
      <c r="AL371" s="317">
        <f>RMDF!AL371</f>
        <v>0</v>
      </c>
      <c r="AM371" s="318" t="str">
        <f>IF(AL371=0,"",_xlfn.XLOOKUP(AL371,StatePicklist!$1:$1,StatePicklist!$3:$3,"NA",0))</f>
        <v/>
      </c>
      <c r="AN371" s="297" t="str">
        <f ca="1">IF(RMDF!AM371="", "", IF(ISNUMBER(MATCH(RMDF!AM371, INDIRECT(AM371), 0)), "OK", "Invalid"))</f>
        <v/>
      </c>
      <c r="AO371" s="281"/>
      <c r="AP371" s="281"/>
      <c r="AQ371" s="281"/>
      <c r="AR371" s="281" t="b">
        <f>AND(RMDF!AU371&gt;=0, RMDF!AU371&lt;=1-SUM(RMDF!Z371,RMDF!AG371,RMDF!AN371), RMDF!AU371=ROUND(RMDF!AU371,4))</f>
        <v>1</v>
      </c>
      <c r="AS371" s="317">
        <f>RMDF!AS371</f>
        <v>0</v>
      </c>
      <c r="AT371" s="318" t="str">
        <f>IF(AS371=0,"",_xlfn.XLOOKUP(AS371,StatePicklist!$1:$1,StatePicklist!$3:$3,"NA",0))</f>
        <v/>
      </c>
      <c r="AU371" s="297" t="str">
        <f ca="1">IF(RMDF!AT371="", "", IF(ISNUMBER(MATCH(RMDF!AT371, INDIRECT(AT371), 0)), "OK", "Invalid"))</f>
        <v/>
      </c>
      <c r="AV371" s="281"/>
      <c r="AW371" s="281"/>
      <c r="AX371" s="281"/>
      <c r="AY371" s="281" t="b">
        <f>AND(RMDF!BB371&gt;=0, RMDF!BB371&lt;=1-SUM(RMDF!Z371,RMDF!AG371,RMDF!AN371,RMDF!AU371), RMDF!BB371=ROUND(RMDF!BB371,4))</f>
        <v>1</v>
      </c>
      <c r="AZ371" s="317">
        <f>RMDF!AZ371</f>
        <v>0</v>
      </c>
      <c r="BA371" s="318" t="str">
        <f>IF(AZ371=0,"",_xlfn.XLOOKUP(AZ371,StatePicklist!$1:$1,StatePicklist!$3:$3,"NA",0))</f>
        <v/>
      </c>
      <c r="BB371" s="297" t="str">
        <f ca="1">IF(RMDF!BA371="", "", IF(ISNUMBER(MATCH(RMDF!BA371, INDIRECT(BA371), 0)), "OK", "Invalid"))</f>
        <v/>
      </c>
      <c r="BC371" s="281"/>
      <c r="BD371" s="281"/>
      <c r="BE371" s="281"/>
      <c r="BF371" s="281" t="b">
        <f>AND(RMDF!BI371&gt;=0, RMDF!BI371&lt;=1-SUM(RMDF!Z371,RMDF!AG371,RMDF!AN371,RMDF!AU371,RMDF!BB371), RMDF!BI371=ROUND(RMDF!BI371,4))</f>
        <v>1</v>
      </c>
      <c r="BG371" s="317">
        <f>RMDF!BG371</f>
        <v>0</v>
      </c>
      <c r="BH371" s="318" t="str">
        <f>IF(BG371=0,"",_xlfn.XLOOKUP(BG371,StatePicklist!$1:$1,StatePicklist!$3:$3,"NA",0))</f>
        <v/>
      </c>
      <c r="BI371" s="297" t="str">
        <f ca="1">IF(RMDF!BH371="", "", IF(ISNUMBER(MATCH(RMDF!BH371, INDIRECT(BH371), 0)), "OK", "Invalid"))</f>
        <v/>
      </c>
      <c r="BJ371" s="281"/>
      <c r="BK371" s="281"/>
      <c r="BL371" s="281"/>
      <c r="BM371" s="281" t="b">
        <f>AND(RMDF!BP371&gt;=0, RMDF!BP371&lt;=1-SUM(RMDF!Z371,RMDF!AG371,RMDF!AN371,RMDF!AU371,RMDF!BB371,RMDF!BI371), RMDF!BP371=ROUND(RMDF!BP371,4))</f>
        <v>1</v>
      </c>
      <c r="BN371" s="317">
        <f>RMDF!BN371</f>
        <v>0</v>
      </c>
      <c r="BO371" s="318" t="str">
        <f>IF(BN371=0,"",_xlfn.XLOOKUP(BN371,StatePicklist!$1:$1,StatePicklist!$3:$3,"NA",0))</f>
        <v/>
      </c>
      <c r="BP371" s="297" t="str">
        <f ca="1">IF(RMDF!BO371="", "", IF(ISNUMBER(MATCH(RMDF!BO371, INDIRECT(BO371), 0)), "OK", "Invalid"))</f>
        <v/>
      </c>
      <c r="BQ371" s="281"/>
      <c r="BR371" s="281"/>
      <c r="BS371" s="281"/>
      <c r="BT371" s="281" t="b">
        <f>AND(RMDF!BW371&gt;=0, RMDF!BW371&lt;=1-SUM(RMDF!Z371,RMDF!AG371,RMDF!AN371,RMDF!AU371,RMDF!BB371,RMDF!BI371,RMDF!BP371), RMDF!BW371=ROUND(RMDF!BW371,4))</f>
        <v>1</v>
      </c>
      <c r="BU371" s="317">
        <f>RMDF!BU371</f>
        <v>0</v>
      </c>
      <c r="BV371" s="318" t="str">
        <f>IF(BU371=0,"",_xlfn.XLOOKUP(BU371,StatePicklist!$1:$1,StatePicklist!$3:$3,"NA",0))</f>
        <v/>
      </c>
      <c r="BW371" s="297" t="str">
        <f ca="1">IF(RMDF!BV371="", "", IF(ISNUMBER(MATCH(RMDF!BV371, INDIRECT(BV371), 0)), "OK", "Invalid"))</f>
        <v/>
      </c>
      <c r="BX371" s="281"/>
      <c r="BY371" s="281"/>
      <c r="BZ371" s="281"/>
      <c r="CA371" s="281" t="b">
        <f>AND(RMDF!CD371&gt;=0, RMDF!CD371&lt;=1-SUM(RMDF!Z371,RMDF!AG371,RMDF!AN371,RMDF!AU371,RMDF!BB371,RMDF!BI371,RMDF!BP371,RMDF!BW371), RMDF!CD371=ROUND(RMDF!CD371,4))</f>
        <v>1</v>
      </c>
      <c r="CB371" s="317">
        <f>RMDF!CB371</f>
        <v>0</v>
      </c>
      <c r="CC371" s="318" t="str">
        <f>IF(CB371=0,"",_xlfn.XLOOKUP(CB371,StatePicklist!$1:$1,StatePicklist!$3:$3,"NA",0))</f>
        <v/>
      </c>
      <c r="CD371" s="297" t="str">
        <f ca="1">IF(RMDF!CC371="", "", IF(ISNUMBER(MATCH(RMDF!CC371, INDIRECT(CC371), 0)), "OK", "Invalid"))</f>
        <v/>
      </c>
      <c r="CE371" s="281"/>
      <c r="CF371" s="281"/>
      <c r="CG371" s="281"/>
      <c r="CH371" s="281" t="b">
        <f>AND(RMDF!CK371&gt;=0, RMDF!CK371&lt;=1-SUM(RMDF!Z371,RMDF!AG371,RMDF!AN371,RMDF!AU371,RMDF!BB371,RMDF!BI371,RMDF!BP371,RMDF!BW371,RMDF!CD371), RMDF!CK371=ROUND(RMDF!CK371,4))</f>
        <v>1</v>
      </c>
      <c r="CI371" s="317">
        <f>RMDF!CI371</f>
        <v>0</v>
      </c>
      <c r="CJ371" s="318" t="str">
        <f>IF(CI371=0,"",_xlfn.XLOOKUP(CI371,StatePicklist!$1:$1,StatePicklist!$3:$3,"NA",0))</f>
        <v/>
      </c>
      <c r="CK371" s="297" t="str">
        <f ca="1">IF(RMDF!CJ371="", "", IF(ISNUMBER(MATCH(RMDF!CJ371, INDIRECT(CJ371), 0)), "OK", "Invalid"))</f>
        <v/>
      </c>
      <c r="CL371" s="281"/>
      <c r="CM371" s="281"/>
      <c r="CN371" s="281"/>
      <c r="CO371" s="281" t="b">
        <f>AND(RMDF!CR371&gt;=0, RMDF!CR371&lt;=1-SUM(RMDF!Z371,RMDF!AG371,RMDF!AN371,RMDF!AU371,RMDF!BB371,RMDF!BI371,RMDF!BP371,RMDF!BW371,RMDF!CD371,RMDF!CK371), RMDF!CR371=ROUND(RMDF!CR371,4))</f>
        <v>1</v>
      </c>
      <c r="CP371" s="317">
        <f>RMDF!CP371</f>
        <v>0</v>
      </c>
      <c r="CQ371" s="318" t="str">
        <f>IF(CP371=0,"",_xlfn.XLOOKUP(CP371,StatePicklist!$1:$1,StatePicklist!$3:$3,"NA",0))</f>
        <v/>
      </c>
      <c r="CR371" s="297" t="str">
        <f ca="1">IF(RMDF!CQ371="", "", IF(ISNUMBER(MATCH(RMDF!CQ371, INDIRECT(CQ371), 0)), "OK", "Invalid"))</f>
        <v/>
      </c>
      <c r="CS371" s="281"/>
      <c r="CT371" s="281"/>
      <c r="CU371" s="281"/>
      <c r="CV371" s="281" t="b">
        <f>AND(RMDF!CY371&gt;=0, RMDF!CY371&lt;=1-SUM(RMDF!Z371,RMDF!AG371,RMDF!AN371,RMDF!AU371,RMDF!BB371,RMDF!BI371,RMDF!BP371,RMDF!BW371,RMDF!CD371,RMDF!CK371,RMDF!CR371), RMDF!CY371=ROUND(RMDF!CY371,4))</f>
        <v>1</v>
      </c>
      <c r="CW371" s="317">
        <f>RMDF!CW371</f>
        <v>0</v>
      </c>
      <c r="CX371" s="318" t="str">
        <f>IF(CW371=0,"",_xlfn.XLOOKUP(CW371,StatePicklist!$1:$1,StatePicklist!$3:$3,"NA",0))</f>
        <v/>
      </c>
      <c r="CY371" s="297" t="str">
        <f ca="1">IF(RMDF!CX371="", "", IF(ISNUMBER(MATCH(RMDF!CX371, INDIRECT(CX371), 0)), "OK", "Invalid"))</f>
        <v/>
      </c>
      <c r="CZ371" s="281"/>
      <c r="DA371" s="281"/>
      <c r="DB371" s="281"/>
      <c r="DC371" s="281" t="b">
        <f>AND(RMDF!DF371&gt;=0, RMDF!DF371&lt;=1-SUM(RMDF!Z371,RMDF!AG371,RMDF!AN371,RMDF!AU371,RMDF!BB371,RMDF!BI371,RMDF!BP371,RMDF!BW371,RMDF!CD371,RMDF!CK371,RMDF!CR371,RMDF!CY371), RMDF!DF371=ROUND(RMDF!DF371,4))</f>
        <v>1</v>
      </c>
      <c r="DD371" s="317">
        <f>RMDF!DD371</f>
        <v>0</v>
      </c>
      <c r="DE371" s="318" t="str">
        <f>IF(DD371=0,"",_xlfn.XLOOKUP(DD371,StatePicklist!$1:$1,StatePicklist!$3:$3,"NA",0))</f>
        <v/>
      </c>
      <c r="DF371" s="297" t="str">
        <f ca="1">IF(RMDF!DE371="", "", IF(ISNUMBER(MATCH(RMDF!DE371, INDIRECT(DE371), 0)), "OK", "Invalid"))</f>
        <v/>
      </c>
      <c r="DG371" s="281"/>
      <c r="DH371" s="281"/>
      <c r="DI371" s="281"/>
      <c r="DJ371" s="281" t="b">
        <f>AND(RMDF!DM371&gt;=0, RMDF!DM371&lt;=1-SUM(RMDF!Z371,RMDF!AG371,RMDF!AN371,RMDF!AU371,RMDF!BB371,RMDF!BI371,RMDF!BP371,RMDF!BW371,RMDF!CD371,RMDF!CK371,RMDF!CR371,RMDF!CY371,RMDF!DF371), RMDF!DM371=ROUND(RMDF!DM371,4))</f>
        <v>1</v>
      </c>
      <c r="DK371" s="317">
        <f>RMDF!DK371</f>
        <v>0</v>
      </c>
      <c r="DL371" s="318" t="str">
        <f>IF(DK371=0,"",_xlfn.XLOOKUP(DK371,StatePicklist!$1:$1,StatePicklist!$3:$3,"NA",0))</f>
        <v/>
      </c>
      <c r="DM371" s="297" t="str">
        <f ca="1">IF(RMDF!DL371="", "", IF(ISNUMBER(MATCH(RMDF!DL371, INDIRECT(DL371), 0)), "OK", "Invalid"))</f>
        <v/>
      </c>
      <c r="DN371" s="281"/>
      <c r="DO371" s="281"/>
      <c r="DP371" s="281"/>
      <c r="DQ371" s="281" t="b">
        <f>AND(RMDF!DT371&gt;=0, RMDF!DT371&lt;=1-SUM(RMDF!Z371,RMDF!AG371,RMDF!AN371,RMDF!AU371,RMDF!BB371,RMDF!BI371,RMDF!BP371,RMDF!BW371,RMDF!CD371,RMDF!CK371,RMDF!CR371,RMDF!CY371,RMDF!DF371,RMDF!DM371), RMDF!DT371=ROUND(RMDF!DT371,4))</f>
        <v>1</v>
      </c>
      <c r="DR371" s="317">
        <f>RMDF!DR371</f>
        <v>0</v>
      </c>
      <c r="DS371" s="318" t="str">
        <f>IF(DR371=0,"",_xlfn.XLOOKUP(DR371,StatePicklist!$1:$1,StatePicklist!$3:$3,"NA",0))</f>
        <v/>
      </c>
      <c r="DT371" s="297" t="str">
        <f ca="1">IF(RMDF!DS371="", "", IF(ISNUMBER(MATCH(RMDF!DS371, INDIRECT(DS371), 0)), "OK", "Invalid"))</f>
        <v/>
      </c>
      <c r="DU371" s="281"/>
      <c r="DV371" s="281"/>
      <c r="DW371" s="281"/>
      <c r="DX371" s="281" t="b">
        <f>AND(RMDF!EA371&gt;=0, RMDF!EA371&lt;=1-SUM(RMDF!Z371,RMDF!AG371,RMDF!AN371,RMDF!AU371,RMDF!BB371,RMDF!BI371,RMDF!BP371,RMDF!BW371,RMDF!CD371,RMDF!CK371,RMDF!CR371,RMDF!CY371,RMDF!DF371,RMDF!DM371,RMDF!DT371), RMDF!EA371=ROUND(RMDF!EA371,4))</f>
        <v>1</v>
      </c>
      <c r="DY371" s="317">
        <f>RMDF!DY371</f>
        <v>0</v>
      </c>
      <c r="DZ371" s="318" t="str">
        <f>IF(DY371=0,"",_xlfn.XLOOKUP(DY371,StatePicklist!$1:$1,StatePicklist!$3:$3,"NA",0))</f>
        <v/>
      </c>
      <c r="EA371" s="297" t="str">
        <f ca="1">IF(RMDF!DZ371="", "", IF(ISNUMBER(MATCH(RMDF!DZ371, INDIRECT(DZ371), 0)), "OK", "Invalid"))</f>
        <v/>
      </c>
      <c r="EB371" s="281"/>
      <c r="EC371" s="281"/>
      <c r="ED371" s="281"/>
      <c r="EE371" s="281" t="b">
        <f>AND(RMDF!EH371&gt;=0, RMDF!EH371&lt;=1-SUM(RMDF!Z371,RMDF!AG371,RMDF!AN371,RMDF!AU371,RMDF!BB371,RMDF!BI371,RMDF!BP371,RMDF!BW371,RMDF!CD371,RMDF!CK371,RMDF!CR371,RMDF!CY371,RMDF!DF371,RMDF!DM371,RMDF!DT371,RMDF!EA371), RMDF!EH371=ROUND(RMDF!EH371,4))</f>
        <v>1</v>
      </c>
      <c r="EF371" s="317">
        <f>RMDF!EF371</f>
        <v>0</v>
      </c>
      <c r="EG371" s="318" t="str">
        <f>IF(EF371=0,"",_xlfn.XLOOKUP(EF371,StatePicklist!$1:$1,StatePicklist!$3:$3,"NA",0))</f>
        <v/>
      </c>
      <c r="EH371" s="297" t="str">
        <f ca="1">IF(RMDF!EG371="", "", IF(ISNUMBER(MATCH(RMDF!EG371, INDIRECT(EG371), 0)), "OK", "Invalid"))</f>
        <v/>
      </c>
      <c r="EI371" s="281"/>
      <c r="EJ371" s="281"/>
      <c r="EK371" s="281"/>
      <c r="EL371" s="281" t="b">
        <f>AND(RMDF!EO371&gt;=0, RMDF!EO371&lt;=1-SUM(RMDF!Z371,RMDF!AG371,RMDF!AN371,RMDF!AU371,RMDF!BB371,RMDF!BI371,RMDF!BP371,RMDF!BW371,RMDF!CD371,RMDF!CK371,RMDF!CR371,RMDF!CY371,RMDF!DF371,RMDF!DM371,RMDF!DT371,RMDF!EA371,RMDF!EH371), RMDF!EO371=ROUND(RMDF!EO371,4))</f>
        <v>1</v>
      </c>
      <c r="EM371" s="317">
        <f>RMDF!EM371</f>
        <v>0</v>
      </c>
      <c r="EN371" s="318" t="str">
        <f>IF(EM371=0,"",_xlfn.XLOOKUP(EM371,StatePicklist!$1:$1,StatePicklist!$3:$3,"NA",0))</f>
        <v/>
      </c>
      <c r="EO371" s="297" t="str">
        <f ca="1">IF(RMDF!EN371="", "", IF(ISNUMBER(MATCH(RMDF!EN371, INDIRECT(EN371), 0)), "OK", "Invalid"))</f>
        <v/>
      </c>
      <c r="EP371" s="281"/>
      <c r="EQ371" s="281"/>
      <c r="ER371" s="281"/>
      <c r="ES371" s="281" t="b">
        <f>AND(RMDF!EV371&gt;=0, RMDF!EV371&lt;=1-SUM(RMDF!Z371,RMDF!AG371,RMDF!AN371,RMDF!AU371,RMDF!BB371,RMDF!BI371,RMDF!BP371,RMDF!BW371,RMDF!CD371,RMDF!CK371,RMDF!CR371,RMDF!CY371,RMDF!DF371,RMDF!DM371,RMDF!DT371,RMDF!EA371,RMDF!EH371,RMDF!EO371), RMDF!EV371=ROUND(RMDF!EV371,4))</f>
        <v>1</v>
      </c>
      <c r="ET371" s="317">
        <f>RMDF!ET371</f>
        <v>0</v>
      </c>
      <c r="EU371" s="318" t="str">
        <f>IF(ET371=0,"",_xlfn.XLOOKUP(ET371,StatePicklist!$1:$1,StatePicklist!$3:$3,"NA",0))</f>
        <v/>
      </c>
      <c r="EV371" s="297" t="str">
        <f ca="1">IF(RMDF!EU371="", "", IF(ISNUMBER(MATCH(RMDF!EU371, INDIRECT(EU371), 0)), "OK", "Invalid"))</f>
        <v/>
      </c>
      <c r="EW371" s="281"/>
      <c r="EX371" s="281"/>
      <c r="EY371" s="281"/>
      <c r="EZ371" s="281" t="b">
        <f>AND(RMDF!FC371&gt;=0, RMDF!FC371&lt;=1-SUM(RMDF!Z371,RMDF!AG371,RMDF!AN371,RMDF!AU371,RMDF!BB371,RMDF!BI371,RMDF!BP371,RMDF!BW371,RMDF!CD371,RMDF!CK371,RMDF!CR371,RMDF!CY371,RMDF!DF371,RMDF!DM371,RMDF!DT371,RMDF!EA371,RMDF!EH371,RMDF!EO371,RMDF!EV371), RMDF!FC371=ROUND(RMDF!FC371,4))</f>
        <v>1</v>
      </c>
      <c r="FA371" s="317">
        <f>RMDF!FA371</f>
        <v>0</v>
      </c>
      <c r="FB371" s="318" t="str">
        <f>IF(FA371=0,"",_xlfn.XLOOKUP(FA371,StatePicklist!$1:$1,StatePicklist!$3:$3,"NA",0))</f>
        <v/>
      </c>
      <c r="FC371" s="297" t="str">
        <f ca="1">IF(RMDF!FB371="", "", IF(ISNUMBER(MATCH(RMDF!FB371, INDIRECT(FB371), 0)), "OK", "Invalid"))</f>
        <v/>
      </c>
    </row>
    <row r="372" spans="1:159" s="205" customFormat="1" ht="39.9" customHeight="1" x14ac:dyDescent="0.25">
      <c r="A372" s="206"/>
      <c r="B372" s="196"/>
      <c r="C372" s="197"/>
      <c r="D372" s="198"/>
      <c r="E372" s="199"/>
      <c r="F372" s="200"/>
      <c r="G372" s="201"/>
      <c r="H372" s="292"/>
      <c r="I372" s="305">
        <f>RMDF!I372</f>
        <v>0</v>
      </c>
      <c r="J372" s="305" t="str">
        <f>IF(I372=ProductCode!$B$30,"PDReclPost",IF(OR(I372=ProductCode!$C$30,I372=ProductCode!$E$30,I372=ProductCode!$G$30),"PDPreCon",IF(OR(I372=ProductCode!$D$30,I372=ProductCode!$F$30),"PDNotReclPost","")))</f>
        <v/>
      </c>
      <c r="K372" s="305" t="str">
        <f t="shared" si="24"/>
        <v/>
      </c>
      <c r="L372" s="289"/>
      <c r="M372" s="305" t="str">
        <f t="shared" si="24"/>
        <v/>
      </c>
      <c r="N372" s="289" t="b">
        <f>AND(RMDF!N372&gt;=0, RMDF!N372&lt;=1-RMDF!L372, RMDF!N372=ROUND(RMDF!N372,4))</f>
        <v>1</v>
      </c>
      <c r="O372" s="286" t="str">
        <f>IF(P372="","",IF(I372="","",IF(LEFT(I372,13)="Reclaimed pos",RawMaterialCode!$E$569,RawMaterialCode!$E$568)))</f>
        <v>Reclaimed pre-consumer mixed fibers (RM0578)</v>
      </c>
      <c r="P372" s="295">
        <f t="shared" si="25"/>
        <v>1</v>
      </c>
      <c r="Q372" s="202"/>
      <c r="R372" s="203"/>
      <c r="S372" s="204" t="str">
        <f t="shared" si="26"/>
        <v/>
      </c>
      <c r="T372" s="281"/>
      <c r="U372" s="281"/>
      <c r="V372" s="281"/>
      <c r="W372" s="281"/>
      <c r="X372" s="317">
        <f>RMDF!X372</f>
        <v>0</v>
      </c>
      <c r="Y372" s="318" t="str">
        <f>IF(X372=0,"",_xlfn.XLOOKUP(X372,StatePicklist!$1:$1,StatePicklist!$3:$3,"NA",0))</f>
        <v/>
      </c>
      <c r="Z372" s="297" t="str">
        <f ca="1">IF(RMDF!Y372="", "", IF(ISNUMBER(MATCH(RMDF!Y372, INDIRECT(Y372), 0)), "OK", "Invalid"))</f>
        <v/>
      </c>
      <c r="AA372" s="281"/>
      <c r="AB372" s="281"/>
      <c r="AC372" s="281"/>
      <c r="AD372" s="281" t="b">
        <f>AND(RMDF!AG372&gt;=0, RMDF!AG372&lt;=1-RMDF!Z372, RMDF!AG372=ROUND(RMDF!AG372,4))</f>
        <v>1</v>
      </c>
      <c r="AE372" s="317">
        <f>RMDF!AE372</f>
        <v>0</v>
      </c>
      <c r="AF372" s="318" t="str">
        <f>IF(AE372=0,"",_xlfn.XLOOKUP(AE372,StatePicklist!$1:$1,StatePicklist!$3:$3,"NA",0))</f>
        <v/>
      </c>
      <c r="AG372" s="297" t="str">
        <f ca="1">IF(RMDF!AF372="", "", IF(ISNUMBER(MATCH(RMDF!AF372, INDIRECT(AF372), 0)), "OK", "Invalid"))</f>
        <v/>
      </c>
      <c r="AH372" s="281"/>
      <c r="AI372" s="281"/>
      <c r="AJ372" s="281"/>
      <c r="AK372" s="281" t="b">
        <f>AND(RMDF!AN372&gt;=0, RMDF!AN372&lt;=1-SUM(RMDF!Z372,RMDF!AG372), RMDF!AN372=ROUND(RMDF!AN372,4))</f>
        <v>1</v>
      </c>
      <c r="AL372" s="317">
        <f>RMDF!AL372</f>
        <v>0</v>
      </c>
      <c r="AM372" s="318" t="str">
        <f>IF(AL372=0,"",_xlfn.XLOOKUP(AL372,StatePicklist!$1:$1,StatePicklist!$3:$3,"NA",0))</f>
        <v/>
      </c>
      <c r="AN372" s="297" t="str">
        <f ca="1">IF(RMDF!AM372="", "", IF(ISNUMBER(MATCH(RMDF!AM372, INDIRECT(AM372), 0)), "OK", "Invalid"))</f>
        <v/>
      </c>
      <c r="AO372" s="281"/>
      <c r="AP372" s="281"/>
      <c r="AQ372" s="281"/>
      <c r="AR372" s="281" t="b">
        <f>AND(RMDF!AU372&gt;=0, RMDF!AU372&lt;=1-SUM(RMDF!Z372,RMDF!AG372,RMDF!AN372), RMDF!AU372=ROUND(RMDF!AU372,4))</f>
        <v>1</v>
      </c>
      <c r="AS372" s="317">
        <f>RMDF!AS372</f>
        <v>0</v>
      </c>
      <c r="AT372" s="318" t="str">
        <f>IF(AS372=0,"",_xlfn.XLOOKUP(AS372,StatePicklist!$1:$1,StatePicklist!$3:$3,"NA",0))</f>
        <v/>
      </c>
      <c r="AU372" s="297" t="str">
        <f ca="1">IF(RMDF!AT372="", "", IF(ISNUMBER(MATCH(RMDF!AT372, INDIRECT(AT372), 0)), "OK", "Invalid"))</f>
        <v/>
      </c>
      <c r="AV372" s="281"/>
      <c r="AW372" s="281"/>
      <c r="AX372" s="281"/>
      <c r="AY372" s="281" t="b">
        <f>AND(RMDF!BB372&gt;=0, RMDF!BB372&lt;=1-SUM(RMDF!Z372,RMDF!AG372,RMDF!AN372,RMDF!AU372), RMDF!BB372=ROUND(RMDF!BB372,4))</f>
        <v>1</v>
      </c>
      <c r="AZ372" s="317">
        <f>RMDF!AZ372</f>
        <v>0</v>
      </c>
      <c r="BA372" s="318" t="str">
        <f>IF(AZ372=0,"",_xlfn.XLOOKUP(AZ372,StatePicklist!$1:$1,StatePicklist!$3:$3,"NA",0))</f>
        <v/>
      </c>
      <c r="BB372" s="297" t="str">
        <f ca="1">IF(RMDF!BA372="", "", IF(ISNUMBER(MATCH(RMDF!BA372, INDIRECT(BA372), 0)), "OK", "Invalid"))</f>
        <v/>
      </c>
      <c r="BC372" s="281"/>
      <c r="BD372" s="281"/>
      <c r="BE372" s="281"/>
      <c r="BF372" s="281" t="b">
        <f>AND(RMDF!BI372&gt;=0, RMDF!BI372&lt;=1-SUM(RMDF!Z372,RMDF!AG372,RMDF!AN372,RMDF!AU372,RMDF!BB372), RMDF!BI372=ROUND(RMDF!BI372,4))</f>
        <v>1</v>
      </c>
      <c r="BG372" s="317">
        <f>RMDF!BG372</f>
        <v>0</v>
      </c>
      <c r="BH372" s="318" t="str">
        <f>IF(BG372=0,"",_xlfn.XLOOKUP(BG372,StatePicklist!$1:$1,StatePicklist!$3:$3,"NA",0))</f>
        <v/>
      </c>
      <c r="BI372" s="297" t="str">
        <f ca="1">IF(RMDF!BH372="", "", IF(ISNUMBER(MATCH(RMDF!BH372, INDIRECT(BH372), 0)), "OK", "Invalid"))</f>
        <v/>
      </c>
      <c r="BJ372" s="281"/>
      <c r="BK372" s="281"/>
      <c r="BL372" s="281"/>
      <c r="BM372" s="281" t="b">
        <f>AND(RMDF!BP372&gt;=0, RMDF!BP372&lt;=1-SUM(RMDF!Z372,RMDF!AG372,RMDF!AN372,RMDF!AU372,RMDF!BB372,RMDF!BI372), RMDF!BP372=ROUND(RMDF!BP372,4))</f>
        <v>1</v>
      </c>
      <c r="BN372" s="317">
        <f>RMDF!BN372</f>
        <v>0</v>
      </c>
      <c r="BO372" s="318" t="str">
        <f>IF(BN372=0,"",_xlfn.XLOOKUP(BN372,StatePicklist!$1:$1,StatePicklist!$3:$3,"NA",0))</f>
        <v/>
      </c>
      <c r="BP372" s="297" t="str">
        <f ca="1">IF(RMDF!BO372="", "", IF(ISNUMBER(MATCH(RMDF!BO372, INDIRECT(BO372), 0)), "OK", "Invalid"))</f>
        <v/>
      </c>
      <c r="BQ372" s="281"/>
      <c r="BR372" s="281"/>
      <c r="BS372" s="281"/>
      <c r="BT372" s="281" t="b">
        <f>AND(RMDF!BW372&gt;=0, RMDF!BW372&lt;=1-SUM(RMDF!Z372,RMDF!AG372,RMDF!AN372,RMDF!AU372,RMDF!BB372,RMDF!BI372,RMDF!BP372), RMDF!BW372=ROUND(RMDF!BW372,4))</f>
        <v>1</v>
      </c>
      <c r="BU372" s="317">
        <f>RMDF!BU372</f>
        <v>0</v>
      </c>
      <c r="BV372" s="318" t="str">
        <f>IF(BU372=0,"",_xlfn.XLOOKUP(BU372,StatePicklist!$1:$1,StatePicklist!$3:$3,"NA",0))</f>
        <v/>
      </c>
      <c r="BW372" s="297" t="str">
        <f ca="1">IF(RMDF!BV372="", "", IF(ISNUMBER(MATCH(RMDF!BV372, INDIRECT(BV372), 0)), "OK", "Invalid"))</f>
        <v/>
      </c>
      <c r="BX372" s="281"/>
      <c r="BY372" s="281"/>
      <c r="BZ372" s="281"/>
      <c r="CA372" s="281" t="b">
        <f>AND(RMDF!CD372&gt;=0, RMDF!CD372&lt;=1-SUM(RMDF!Z372,RMDF!AG372,RMDF!AN372,RMDF!AU372,RMDF!BB372,RMDF!BI372,RMDF!BP372,RMDF!BW372), RMDF!CD372=ROUND(RMDF!CD372,4))</f>
        <v>1</v>
      </c>
      <c r="CB372" s="317">
        <f>RMDF!CB372</f>
        <v>0</v>
      </c>
      <c r="CC372" s="318" t="str">
        <f>IF(CB372=0,"",_xlfn.XLOOKUP(CB372,StatePicklist!$1:$1,StatePicklist!$3:$3,"NA",0))</f>
        <v/>
      </c>
      <c r="CD372" s="297" t="str">
        <f ca="1">IF(RMDF!CC372="", "", IF(ISNUMBER(MATCH(RMDF!CC372, INDIRECT(CC372), 0)), "OK", "Invalid"))</f>
        <v/>
      </c>
      <c r="CE372" s="281"/>
      <c r="CF372" s="281"/>
      <c r="CG372" s="281"/>
      <c r="CH372" s="281" t="b">
        <f>AND(RMDF!CK372&gt;=0, RMDF!CK372&lt;=1-SUM(RMDF!Z372,RMDF!AG372,RMDF!AN372,RMDF!AU372,RMDF!BB372,RMDF!BI372,RMDF!BP372,RMDF!BW372,RMDF!CD372), RMDF!CK372=ROUND(RMDF!CK372,4))</f>
        <v>1</v>
      </c>
      <c r="CI372" s="317">
        <f>RMDF!CI372</f>
        <v>0</v>
      </c>
      <c r="CJ372" s="318" t="str">
        <f>IF(CI372=0,"",_xlfn.XLOOKUP(CI372,StatePicklist!$1:$1,StatePicklist!$3:$3,"NA",0))</f>
        <v/>
      </c>
      <c r="CK372" s="297" t="str">
        <f ca="1">IF(RMDF!CJ372="", "", IF(ISNUMBER(MATCH(RMDF!CJ372, INDIRECT(CJ372), 0)), "OK", "Invalid"))</f>
        <v/>
      </c>
      <c r="CL372" s="281"/>
      <c r="CM372" s="281"/>
      <c r="CN372" s="281"/>
      <c r="CO372" s="281" t="b">
        <f>AND(RMDF!CR372&gt;=0, RMDF!CR372&lt;=1-SUM(RMDF!Z372,RMDF!AG372,RMDF!AN372,RMDF!AU372,RMDF!BB372,RMDF!BI372,RMDF!BP372,RMDF!BW372,RMDF!CD372,RMDF!CK372), RMDF!CR372=ROUND(RMDF!CR372,4))</f>
        <v>1</v>
      </c>
      <c r="CP372" s="317">
        <f>RMDF!CP372</f>
        <v>0</v>
      </c>
      <c r="CQ372" s="318" t="str">
        <f>IF(CP372=0,"",_xlfn.XLOOKUP(CP372,StatePicklist!$1:$1,StatePicklist!$3:$3,"NA",0))</f>
        <v/>
      </c>
      <c r="CR372" s="297" t="str">
        <f ca="1">IF(RMDF!CQ372="", "", IF(ISNUMBER(MATCH(RMDF!CQ372, INDIRECT(CQ372), 0)), "OK", "Invalid"))</f>
        <v/>
      </c>
      <c r="CS372" s="281"/>
      <c r="CT372" s="281"/>
      <c r="CU372" s="281"/>
      <c r="CV372" s="281" t="b">
        <f>AND(RMDF!CY372&gt;=0, RMDF!CY372&lt;=1-SUM(RMDF!Z372,RMDF!AG372,RMDF!AN372,RMDF!AU372,RMDF!BB372,RMDF!BI372,RMDF!BP372,RMDF!BW372,RMDF!CD372,RMDF!CK372,RMDF!CR372), RMDF!CY372=ROUND(RMDF!CY372,4))</f>
        <v>1</v>
      </c>
      <c r="CW372" s="317">
        <f>RMDF!CW372</f>
        <v>0</v>
      </c>
      <c r="CX372" s="318" t="str">
        <f>IF(CW372=0,"",_xlfn.XLOOKUP(CW372,StatePicklist!$1:$1,StatePicklist!$3:$3,"NA",0))</f>
        <v/>
      </c>
      <c r="CY372" s="297" t="str">
        <f ca="1">IF(RMDF!CX372="", "", IF(ISNUMBER(MATCH(RMDF!CX372, INDIRECT(CX372), 0)), "OK", "Invalid"))</f>
        <v/>
      </c>
      <c r="CZ372" s="281"/>
      <c r="DA372" s="281"/>
      <c r="DB372" s="281"/>
      <c r="DC372" s="281" t="b">
        <f>AND(RMDF!DF372&gt;=0, RMDF!DF372&lt;=1-SUM(RMDF!Z372,RMDF!AG372,RMDF!AN372,RMDF!AU372,RMDF!BB372,RMDF!BI372,RMDF!BP372,RMDF!BW372,RMDF!CD372,RMDF!CK372,RMDF!CR372,RMDF!CY372), RMDF!DF372=ROUND(RMDF!DF372,4))</f>
        <v>1</v>
      </c>
      <c r="DD372" s="317">
        <f>RMDF!DD372</f>
        <v>0</v>
      </c>
      <c r="DE372" s="318" t="str">
        <f>IF(DD372=0,"",_xlfn.XLOOKUP(DD372,StatePicklist!$1:$1,StatePicklist!$3:$3,"NA",0))</f>
        <v/>
      </c>
      <c r="DF372" s="297" t="str">
        <f ca="1">IF(RMDF!DE372="", "", IF(ISNUMBER(MATCH(RMDF!DE372, INDIRECT(DE372), 0)), "OK", "Invalid"))</f>
        <v/>
      </c>
      <c r="DG372" s="281"/>
      <c r="DH372" s="281"/>
      <c r="DI372" s="281"/>
      <c r="DJ372" s="281" t="b">
        <f>AND(RMDF!DM372&gt;=0, RMDF!DM372&lt;=1-SUM(RMDF!Z372,RMDF!AG372,RMDF!AN372,RMDF!AU372,RMDF!BB372,RMDF!BI372,RMDF!BP372,RMDF!BW372,RMDF!CD372,RMDF!CK372,RMDF!CR372,RMDF!CY372,RMDF!DF372), RMDF!DM372=ROUND(RMDF!DM372,4))</f>
        <v>1</v>
      </c>
      <c r="DK372" s="317">
        <f>RMDF!DK372</f>
        <v>0</v>
      </c>
      <c r="DL372" s="318" t="str">
        <f>IF(DK372=0,"",_xlfn.XLOOKUP(DK372,StatePicklist!$1:$1,StatePicklist!$3:$3,"NA",0))</f>
        <v/>
      </c>
      <c r="DM372" s="297" t="str">
        <f ca="1">IF(RMDF!DL372="", "", IF(ISNUMBER(MATCH(RMDF!DL372, INDIRECT(DL372), 0)), "OK", "Invalid"))</f>
        <v/>
      </c>
      <c r="DN372" s="281"/>
      <c r="DO372" s="281"/>
      <c r="DP372" s="281"/>
      <c r="DQ372" s="281" t="b">
        <f>AND(RMDF!DT372&gt;=0, RMDF!DT372&lt;=1-SUM(RMDF!Z372,RMDF!AG372,RMDF!AN372,RMDF!AU372,RMDF!BB372,RMDF!BI372,RMDF!BP372,RMDF!BW372,RMDF!CD372,RMDF!CK372,RMDF!CR372,RMDF!CY372,RMDF!DF372,RMDF!DM372), RMDF!DT372=ROUND(RMDF!DT372,4))</f>
        <v>1</v>
      </c>
      <c r="DR372" s="317">
        <f>RMDF!DR372</f>
        <v>0</v>
      </c>
      <c r="DS372" s="318" t="str">
        <f>IF(DR372=0,"",_xlfn.XLOOKUP(DR372,StatePicklist!$1:$1,StatePicklist!$3:$3,"NA",0))</f>
        <v/>
      </c>
      <c r="DT372" s="297" t="str">
        <f ca="1">IF(RMDF!DS372="", "", IF(ISNUMBER(MATCH(RMDF!DS372, INDIRECT(DS372), 0)), "OK", "Invalid"))</f>
        <v/>
      </c>
      <c r="DU372" s="281"/>
      <c r="DV372" s="281"/>
      <c r="DW372" s="281"/>
      <c r="DX372" s="281" t="b">
        <f>AND(RMDF!EA372&gt;=0, RMDF!EA372&lt;=1-SUM(RMDF!Z372,RMDF!AG372,RMDF!AN372,RMDF!AU372,RMDF!BB372,RMDF!BI372,RMDF!BP372,RMDF!BW372,RMDF!CD372,RMDF!CK372,RMDF!CR372,RMDF!CY372,RMDF!DF372,RMDF!DM372,RMDF!DT372), RMDF!EA372=ROUND(RMDF!EA372,4))</f>
        <v>1</v>
      </c>
      <c r="DY372" s="317">
        <f>RMDF!DY372</f>
        <v>0</v>
      </c>
      <c r="DZ372" s="318" t="str">
        <f>IF(DY372=0,"",_xlfn.XLOOKUP(DY372,StatePicklist!$1:$1,StatePicklist!$3:$3,"NA",0))</f>
        <v/>
      </c>
      <c r="EA372" s="297" t="str">
        <f ca="1">IF(RMDF!DZ372="", "", IF(ISNUMBER(MATCH(RMDF!DZ372, INDIRECT(DZ372), 0)), "OK", "Invalid"))</f>
        <v/>
      </c>
      <c r="EB372" s="281"/>
      <c r="EC372" s="281"/>
      <c r="ED372" s="281"/>
      <c r="EE372" s="281" t="b">
        <f>AND(RMDF!EH372&gt;=0, RMDF!EH372&lt;=1-SUM(RMDF!Z372,RMDF!AG372,RMDF!AN372,RMDF!AU372,RMDF!BB372,RMDF!BI372,RMDF!BP372,RMDF!BW372,RMDF!CD372,RMDF!CK372,RMDF!CR372,RMDF!CY372,RMDF!DF372,RMDF!DM372,RMDF!DT372,RMDF!EA372), RMDF!EH372=ROUND(RMDF!EH372,4))</f>
        <v>1</v>
      </c>
      <c r="EF372" s="317">
        <f>RMDF!EF372</f>
        <v>0</v>
      </c>
      <c r="EG372" s="318" t="str">
        <f>IF(EF372=0,"",_xlfn.XLOOKUP(EF372,StatePicklist!$1:$1,StatePicklist!$3:$3,"NA",0))</f>
        <v/>
      </c>
      <c r="EH372" s="297" t="str">
        <f ca="1">IF(RMDF!EG372="", "", IF(ISNUMBER(MATCH(RMDF!EG372, INDIRECT(EG372), 0)), "OK", "Invalid"))</f>
        <v/>
      </c>
      <c r="EI372" s="281"/>
      <c r="EJ372" s="281"/>
      <c r="EK372" s="281"/>
      <c r="EL372" s="281" t="b">
        <f>AND(RMDF!EO372&gt;=0, RMDF!EO372&lt;=1-SUM(RMDF!Z372,RMDF!AG372,RMDF!AN372,RMDF!AU372,RMDF!BB372,RMDF!BI372,RMDF!BP372,RMDF!BW372,RMDF!CD372,RMDF!CK372,RMDF!CR372,RMDF!CY372,RMDF!DF372,RMDF!DM372,RMDF!DT372,RMDF!EA372,RMDF!EH372), RMDF!EO372=ROUND(RMDF!EO372,4))</f>
        <v>1</v>
      </c>
      <c r="EM372" s="317">
        <f>RMDF!EM372</f>
        <v>0</v>
      </c>
      <c r="EN372" s="318" t="str">
        <f>IF(EM372=0,"",_xlfn.XLOOKUP(EM372,StatePicklist!$1:$1,StatePicklist!$3:$3,"NA",0))</f>
        <v/>
      </c>
      <c r="EO372" s="297" t="str">
        <f ca="1">IF(RMDF!EN372="", "", IF(ISNUMBER(MATCH(RMDF!EN372, INDIRECT(EN372), 0)), "OK", "Invalid"))</f>
        <v/>
      </c>
      <c r="EP372" s="281"/>
      <c r="EQ372" s="281"/>
      <c r="ER372" s="281"/>
      <c r="ES372" s="281" t="b">
        <f>AND(RMDF!EV372&gt;=0, RMDF!EV372&lt;=1-SUM(RMDF!Z372,RMDF!AG372,RMDF!AN372,RMDF!AU372,RMDF!BB372,RMDF!BI372,RMDF!BP372,RMDF!BW372,RMDF!CD372,RMDF!CK372,RMDF!CR372,RMDF!CY372,RMDF!DF372,RMDF!DM372,RMDF!DT372,RMDF!EA372,RMDF!EH372,RMDF!EO372), RMDF!EV372=ROUND(RMDF!EV372,4))</f>
        <v>1</v>
      </c>
      <c r="ET372" s="317">
        <f>RMDF!ET372</f>
        <v>0</v>
      </c>
      <c r="EU372" s="318" t="str">
        <f>IF(ET372=0,"",_xlfn.XLOOKUP(ET372,StatePicklist!$1:$1,StatePicklist!$3:$3,"NA",0))</f>
        <v/>
      </c>
      <c r="EV372" s="297" t="str">
        <f ca="1">IF(RMDF!EU372="", "", IF(ISNUMBER(MATCH(RMDF!EU372, INDIRECT(EU372), 0)), "OK", "Invalid"))</f>
        <v/>
      </c>
      <c r="EW372" s="281"/>
      <c r="EX372" s="281"/>
      <c r="EY372" s="281"/>
      <c r="EZ372" s="281" t="b">
        <f>AND(RMDF!FC372&gt;=0, RMDF!FC372&lt;=1-SUM(RMDF!Z372,RMDF!AG372,RMDF!AN372,RMDF!AU372,RMDF!BB372,RMDF!BI372,RMDF!BP372,RMDF!BW372,RMDF!CD372,RMDF!CK372,RMDF!CR372,RMDF!CY372,RMDF!DF372,RMDF!DM372,RMDF!DT372,RMDF!EA372,RMDF!EH372,RMDF!EO372,RMDF!EV372), RMDF!FC372=ROUND(RMDF!FC372,4))</f>
        <v>1</v>
      </c>
      <c r="FA372" s="317">
        <f>RMDF!FA372</f>
        <v>0</v>
      </c>
      <c r="FB372" s="318" t="str">
        <f>IF(FA372=0,"",_xlfn.XLOOKUP(FA372,StatePicklist!$1:$1,StatePicklist!$3:$3,"NA",0))</f>
        <v/>
      </c>
      <c r="FC372" s="297" t="str">
        <f ca="1">IF(RMDF!FB372="", "", IF(ISNUMBER(MATCH(RMDF!FB372, INDIRECT(FB372), 0)), "OK", "Invalid"))</f>
        <v/>
      </c>
    </row>
    <row r="373" spans="1:159" s="205" customFormat="1" ht="39.9" customHeight="1" x14ac:dyDescent="0.25">
      <c r="A373" s="206"/>
      <c r="B373" s="196"/>
      <c r="C373" s="197"/>
      <c r="D373" s="198"/>
      <c r="E373" s="199"/>
      <c r="F373" s="200"/>
      <c r="G373" s="201"/>
      <c r="H373" s="292"/>
      <c r="I373" s="305">
        <f>RMDF!I373</f>
        <v>0</v>
      </c>
      <c r="J373" s="305" t="str">
        <f>IF(I373=ProductCode!$B$30,"PDReclPost",IF(OR(I373=ProductCode!$C$30,I373=ProductCode!$E$30,I373=ProductCode!$G$30),"PDPreCon",IF(OR(I373=ProductCode!$D$30,I373=ProductCode!$F$30),"PDNotReclPost","")))</f>
        <v/>
      </c>
      <c r="K373" s="305" t="str">
        <f t="shared" si="24"/>
        <v/>
      </c>
      <c r="L373" s="289"/>
      <c r="M373" s="305" t="str">
        <f t="shared" si="24"/>
        <v/>
      </c>
      <c r="N373" s="289" t="b">
        <f>AND(RMDF!N373&gt;=0, RMDF!N373&lt;=1-RMDF!L373, RMDF!N373=ROUND(RMDF!N373,4))</f>
        <v>1</v>
      </c>
      <c r="O373" s="286" t="str">
        <f>IF(P373="","",IF(I373="","",IF(LEFT(I373,13)="Reclaimed pos",RawMaterialCode!$E$569,RawMaterialCode!$E$568)))</f>
        <v>Reclaimed pre-consumer mixed fibers (RM0578)</v>
      </c>
      <c r="P373" s="295">
        <f t="shared" si="25"/>
        <v>1</v>
      </c>
      <c r="Q373" s="202"/>
      <c r="R373" s="203"/>
      <c r="S373" s="204" t="str">
        <f t="shared" si="26"/>
        <v/>
      </c>
      <c r="T373" s="281"/>
      <c r="U373" s="281"/>
      <c r="V373" s="281"/>
      <c r="W373" s="281"/>
      <c r="X373" s="317">
        <f>RMDF!X373</f>
        <v>0</v>
      </c>
      <c r="Y373" s="318" t="str">
        <f>IF(X373=0,"",_xlfn.XLOOKUP(X373,StatePicklist!$1:$1,StatePicklist!$3:$3,"NA",0))</f>
        <v/>
      </c>
      <c r="Z373" s="297" t="str">
        <f ca="1">IF(RMDF!Y373="", "", IF(ISNUMBER(MATCH(RMDF!Y373, INDIRECT(Y373), 0)), "OK", "Invalid"))</f>
        <v/>
      </c>
      <c r="AA373" s="281"/>
      <c r="AB373" s="281"/>
      <c r="AC373" s="281"/>
      <c r="AD373" s="281" t="b">
        <f>AND(RMDF!AG373&gt;=0, RMDF!AG373&lt;=1-RMDF!Z373, RMDF!AG373=ROUND(RMDF!AG373,4))</f>
        <v>1</v>
      </c>
      <c r="AE373" s="317">
        <f>RMDF!AE373</f>
        <v>0</v>
      </c>
      <c r="AF373" s="318" t="str">
        <f>IF(AE373=0,"",_xlfn.XLOOKUP(AE373,StatePicklist!$1:$1,StatePicklist!$3:$3,"NA",0))</f>
        <v/>
      </c>
      <c r="AG373" s="297" t="str">
        <f ca="1">IF(RMDF!AF373="", "", IF(ISNUMBER(MATCH(RMDF!AF373, INDIRECT(AF373), 0)), "OK", "Invalid"))</f>
        <v/>
      </c>
      <c r="AH373" s="281"/>
      <c r="AI373" s="281"/>
      <c r="AJ373" s="281"/>
      <c r="AK373" s="281" t="b">
        <f>AND(RMDF!AN373&gt;=0, RMDF!AN373&lt;=1-SUM(RMDF!Z373,RMDF!AG373), RMDF!AN373=ROUND(RMDF!AN373,4))</f>
        <v>1</v>
      </c>
      <c r="AL373" s="317">
        <f>RMDF!AL373</f>
        <v>0</v>
      </c>
      <c r="AM373" s="318" t="str">
        <f>IF(AL373=0,"",_xlfn.XLOOKUP(AL373,StatePicklist!$1:$1,StatePicklist!$3:$3,"NA",0))</f>
        <v/>
      </c>
      <c r="AN373" s="297" t="str">
        <f ca="1">IF(RMDF!AM373="", "", IF(ISNUMBER(MATCH(RMDF!AM373, INDIRECT(AM373), 0)), "OK", "Invalid"))</f>
        <v/>
      </c>
      <c r="AO373" s="281"/>
      <c r="AP373" s="281"/>
      <c r="AQ373" s="281"/>
      <c r="AR373" s="281" t="b">
        <f>AND(RMDF!AU373&gt;=0, RMDF!AU373&lt;=1-SUM(RMDF!Z373,RMDF!AG373,RMDF!AN373), RMDF!AU373=ROUND(RMDF!AU373,4))</f>
        <v>1</v>
      </c>
      <c r="AS373" s="317">
        <f>RMDF!AS373</f>
        <v>0</v>
      </c>
      <c r="AT373" s="318" t="str">
        <f>IF(AS373=0,"",_xlfn.XLOOKUP(AS373,StatePicklist!$1:$1,StatePicklist!$3:$3,"NA",0))</f>
        <v/>
      </c>
      <c r="AU373" s="297" t="str">
        <f ca="1">IF(RMDF!AT373="", "", IF(ISNUMBER(MATCH(RMDF!AT373, INDIRECT(AT373), 0)), "OK", "Invalid"))</f>
        <v/>
      </c>
      <c r="AV373" s="281"/>
      <c r="AW373" s="281"/>
      <c r="AX373" s="281"/>
      <c r="AY373" s="281" t="b">
        <f>AND(RMDF!BB373&gt;=0, RMDF!BB373&lt;=1-SUM(RMDF!Z373,RMDF!AG373,RMDF!AN373,RMDF!AU373), RMDF!BB373=ROUND(RMDF!BB373,4))</f>
        <v>1</v>
      </c>
      <c r="AZ373" s="317">
        <f>RMDF!AZ373</f>
        <v>0</v>
      </c>
      <c r="BA373" s="318" t="str">
        <f>IF(AZ373=0,"",_xlfn.XLOOKUP(AZ373,StatePicklist!$1:$1,StatePicklist!$3:$3,"NA",0))</f>
        <v/>
      </c>
      <c r="BB373" s="297" t="str">
        <f ca="1">IF(RMDF!BA373="", "", IF(ISNUMBER(MATCH(RMDF!BA373, INDIRECT(BA373), 0)), "OK", "Invalid"))</f>
        <v/>
      </c>
      <c r="BC373" s="281"/>
      <c r="BD373" s="281"/>
      <c r="BE373" s="281"/>
      <c r="BF373" s="281" t="b">
        <f>AND(RMDF!BI373&gt;=0, RMDF!BI373&lt;=1-SUM(RMDF!Z373,RMDF!AG373,RMDF!AN373,RMDF!AU373,RMDF!BB373), RMDF!BI373=ROUND(RMDF!BI373,4))</f>
        <v>1</v>
      </c>
      <c r="BG373" s="317">
        <f>RMDF!BG373</f>
        <v>0</v>
      </c>
      <c r="BH373" s="318" t="str">
        <f>IF(BG373=0,"",_xlfn.XLOOKUP(BG373,StatePicklist!$1:$1,StatePicklist!$3:$3,"NA",0))</f>
        <v/>
      </c>
      <c r="BI373" s="297" t="str">
        <f ca="1">IF(RMDF!BH373="", "", IF(ISNUMBER(MATCH(RMDF!BH373, INDIRECT(BH373), 0)), "OK", "Invalid"))</f>
        <v/>
      </c>
      <c r="BJ373" s="281"/>
      <c r="BK373" s="281"/>
      <c r="BL373" s="281"/>
      <c r="BM373" s="281" t="b">
        <f>AND(RMDF!BP373&gt;=0, RMDF!BP373&lt;=1-SUM(RMDF!Z373,RMDF!AG373,RMDF!AN373,RMDF!AU373,RMDF!BB373,RMDF!BI373), RMDF!BP373=ROUND(RMDF!BP373,4))</f>
        <v>1</v>
      </c>
      <c r="BN373" s="317">
        <f>RMDF!BN373</f>
        <v>0</v>
      </c>
      <c r="BO373" s="318" t="str">
        <f>IF(BN373=0,"",_xlfn.XLOOKUP(BN373,StatePicklist!$1:$1,StatePicklist!$3:$3,"NA",0))</f>
        <v/>
      </c>
      <c r="BP373" s="297" t="str">
        <f ca="1">IF(RMDF!BO373="", "", IF(ISNUMBER(MATCH(RMDF!BO373, INDIRECT(BO373), 0)), "OK", "Invalid"))</f>
        <v/>
      </c>
      <c r="BQ373" s="281"/>
      <c r="BR373" s="281"/>
      <c r="BS373" s="281"/>
      <c r="BT373" s="281" t="b">
        <f>AND(RMDF!BW373&gt;=0, RMDF!BW373&lt;=1-SUM(RMDF!Z373,RMDF!AG373,RMDF!AN373,RMDF!AU373,RMDF!BB373,RMDF!BI373,RMDF!BP373), RMDF!BW373=ROUND(RMDF!BW373,4))</f>
        <v>1</v>
      </c>
      <c r="BU373" s="317">
        <f>RMDF!BU373</f>
        <v>0</v>
      </c>
      <c r="BV373" s="318" t="str">
        <f>IF(BU373=0,"",_xlfn.XLOOKUP(BU373,StatePicklist!$1:$1,StatePicklist!$3:$3,"NA",0))</f>
        <v/>
      </c>
      <c r="BW373" s="297" t="str">
        <f ca="1">IF(RMDF!BV373="", "", IF(ISNUMBER(MATCH(RMDF!BV373, INDIRECT(BV373), 0)), "OK", "Invalid"))</f>
        <v/>
      </c>
      <c r="BX373" s="281"/>
      <c r="BY373" s="281"/>
      <c r="BZ373" s="281"/>
      <c r="CA373" s="281" t="b">
        <f>AND(RMDF!CD373&gt;=0, RMDF!CD373&lt;=1-SUM(RMDF!Z373,RMDF!AG373,RMDF!AN373,RMDF!AU373,RMDF!BB373,RMDF!BI373,RMDF!BP373,RMDF!BW373), RMDF!CD373=ROUND(RMDF!CD373,4))</f>
        <v>1</v>
      </c>
      <c r="CB373" s="317">
        <f>RMDF!CB373</f>
        <v>0</v>
      </c>
      <c r="CC373" s="318" t="str">
        <f>IF(CB373=0,"",_xlfn.XLOOKUP(CB373,StatePicklist!$1:$1,StatePicklist!$3:$3,"NA",0))</f>
        <v/>
      </c>
      <c r="CD373" s="297" t="str">
        <f ca="1">IF(RMDF!CC373="", "", IF(ISNUMBER(MATCH(RMDF!CC373, INDIRECT(CC373), 0)), "OK", "Invalid"))</f>
        <v/>
      </c>
      <c r="CE373" s="281"/>
      <c r="CF373" s="281"/>
      <c r="CG373" s="281"/>
      <c r="CH373" s="281" t="b">
        <f>AND(RMDF!CK373&gt;=0, RMDF!CK373&lt;=1-SUM(RMDF!Z373,RMDF!AG373,RMDF!AN373,RMDF!AU373,RMDF!BB373,RMDF!BI373,RMDF!BP373,RMDF!BW373,RMDF!CD373), RMDF!CK373=ROUND(RMDF!CK373,4))</f>
        <v>1</v>
      </c>
      <c r="CI373" s="317">
        <f>RMDF!CI373</f>
        <v>0</v>
      </c>
      <c r="CJ373" s="318" t="str">
        <f>IF(CI373=0,"",_xlfn.XLOOKUP(CI373,StatePicklist!$1:$1,StatePicklist!$3:$3,"NA",0))</f>
        <v/>
      </c>
      <c r="CK373" s="297" t="str">
        <f ca="1">IF(RMDF!CJ373="", "", IF(ISNUMBER(MATCH(RMDF!CJ373, INDIRECT(CJ373), 0)), "OK", "Invalid"))</f>
        <v/>
      </c>
      <c r="CL373" s="281"/>
      <c r="CM373" s="281"/>
      <c r="CN373" s="281"/>
      <c r="CO373" s="281" t="b">
        <f>AND(RMDF!CR373&gt;=0, RMDF!CR373&lt;=1-SUM(RMDF!Z373,RMDF!AG373,RMDF!AN373,RMDF!AU373,RMDF!BB373,RMDF!BI373,RMDF!BP373,RMDF!BW373,RMDF!CD373,RMDF!CK373), RMDF!CR373=ROUND(RMDF!CR373,4))</f>
        <v>1</v>
      </c>
      <c r="CP373" s="317">
        <f>RMDF!CP373</f>
        <v>0</v>
      </c>
      <c r="CQ373" s="318" t="str">
        <f>IF(CP373=0,"",_xlfn.XLOOKUP(CP373,StatePicklist!$1:$1,StatePicklist!$3:$3,"NA",0))</f>
        <v/>
      </c>
      <c r="CR373" s="297" t="str">
        <f ca="1">IF(RMDF!CQ373="", "", IF(ISNUMBER(MATCH(RMDF!CQ373, INDIRECT(CQ373), 0)), "OK", "Invalid"))</f>
        <v/>
      </c>
      <c r="CS373" s="281"/>
      <c r="CT373" s="281"/>
      <c r="CU373" s="281"/>
      <c r="CV373" s="281" t="b">
        <f>AND(RMDF!CY373&gt;=0, RMDF!CY373&lt;=1-SUM(RMDF!Z373,RMDF!AG373,RMDF!AN373,RMDF!AU373,RMDF!BB373,RMDF!BI373,RMDF!BP373,RMDF!BW373,RMDF!CD373,RMDF!CK373,RMDF!CR373), RMDF!CY373=ROUND(RMDF!CY373,4))</f>
        <v>1</v>
      </c>
      <c r="CW373" s="317">
        <f>RMDF!CW373</f>
        <v>0</v>
      </c>
      <c r="CX373" s="318" t="str">
        <f>IF(CW373=0,"",_xlfn.XLOOKUP(CW373,StatePicklist!$1:$1,StatePicklist!$3:$3,"NA",0))</f>
        <v/>
      </c>
      <c r="CY373" s="297" t="str">
        <f ca="1">IF(RMDF!CX373="", "", IF(ISNUMBER(MATCH(RMDF!CX373, INDIRECT(CX373), 0)), "OK", "Invalid"))</f>
        <v/>
      </c>
      <c r="CZ373" s="281"/>
      <c r="DA373" s="281"/>
      <c r="DB373" s="281"/>
      <c r="DC373" s="281" t="b">
        <f>AND(RMDF!DF373&gt;=0, RMDF!DF373&lt;=1-SUM(RMDF!Z373,RMDF!AG373,RMDF!AN373,RMDF!AU373,RMDF!BB373,RMDF!BI373,RMDF!BP373,RMDF!BW373,RMDF!CD373,RMDF!CK373,RMDF!CR373,RMDF!CY373), RMDF!DF373=ROUND(RMDF!DF373,4))</f>
        <v>1</v>
      </c>
      <c r="DD373" s="317">
        <f>RMDF!DD373</f>
        <v>0</v>
      </c>
      <c r="DE373" s="318" t="str">
        <f>IF(DD373=0,"",_xlfn.XLOOKUP(DD373,StatePicklist!$1:$1,StatePicklist!$3:$3,"NA",0))</f>
        <v/>
      </c>
      <c r="DF373" s="297" t="str">
        <f ca="1">IF(RMDF!DE373="", "", IF(ISNUMBER(MATCH(RMDF!DE373, INDIRECT(DE373), 0)), "OK", "Invalid"))</f>
        <v/>
      </c>
      <c r="DG373" s="281"/>
      <c r="DH373" s="281"/>
      <c r="DI373" s="281"/>
      <c r="DJ373" s="281" t="b">
        <f>AND(RMDF!DM373&gt;=0, RMDF!DM373&lt;=1-SUM(RMDF!Z373,RMDF!AG373,RMDF!AN373,RMDF!AU373,RMDF!BB373,RMDF!BI373,RMDF!BP373,RMDF!BW373,RMDF!CD373,RMDF!CK373,RMDF!CR373,RMDF!CY373,RMDF!DF373), RMDF!DM373=ROUND(RMDF!DM373,4))</f>
        <v>1</v>
      </c>
      <c r="DK373" s="317">
        <f>RMDF!DK373</f>
        <v>0</v>
      </c>
      <c r="DL373" s="318" t="str">
        <f>IF(DK373=0,"",_xlfn.XLOOKUP(DK373,StatePicklist!$1:$1,StatePicklist!$3:$3,"NA",0))</f>
        <v/>
      </c>
      <c r="DM373" s="297" t="str">
        <f ca="1">IF(RMDF!DL373="", "", IF(ISNUMBER(MATCH(RMDF!DL373, INDIRECT(DL373), 0)), "OK", "Invalid"))</f>
        <v/>
      </c>
      <c r="DN373" s="281"/>
      <c r="DO373" s="281"/>
      <c r="DP373" s="281"/>
      <c r="DQ373" s="281" t="b">
        <f>AND(RMDF!DT373&gt;=0, RMDF!DT373&lt;=1-SUM(RMDF!Z373,RMDF!AG373,RMDF!AN373,RMDF!AU373,RMDF!BB373,RMDF!BI373,RMDF!BP373,RMDF!BW373,RMDF!CD373,RMDF!CK373,RMDF!CR373,RMDF!CY373,RMDF!DF373,RMDF!DM373), RMDF!DT373=ROUND(RMDF!DT373,4))</f>
        <v>1</v>
      </c>
      <c r="DR373" s="317">
        <f>RMDF!DR373</f>
        <v>0</v>
      </c>
      <c r="DS373" s="318" t="str">
        <f>IF(DR373=0,"",_xlfn.XLOOKUP(DR373,StatePicklist!$1:$1,StatePicklist!$3:$3,"NA",0))</f>
        <v/>
      </c>
      <c r="DT373" s="297" t="str">
        <f ca="1">IF(RMDF!DS373="", "", IF(ISNUMBER(MATCH(RMDF!DS373, INDIRECT(DS373), 0)), "OK", "Invalid"))</f>
        <v/>
      </c>
      <c r="DU373" s="281"/>
      <c r="DV373" s="281"/>
      <c r="DW373" s="281"/>
      <c r="DX373" s="281" t="b">
        <f>AND(RMDF!EA373&gt;=0, RMDF!EA373&lt;=1-SUM(RMDF!Z373,RMDF!AG373,RMDF!AN373,RMDF!AU373,RMDF!BB373,RMDF!BI373,RMDF!BP373,RMDF!BW373,RMDF!CD373,RMDF!CK373,RMDF!CR373,RMDF!CY373,RMDF!DF373,RMDF!DM373,RMDF!DT373), RMDF!EA373=ROUND(RMDF!EA373,4))</f>
        <v>1</v>
      </c>
      <c r="DY373" s="317">
        <f>RMDF!DY373</f>
        <v>0</v>
      </c>
      <c r="DZ373" s="318" t="str">
        <f>IF(DY373=0,"",_xlfn.XLOOKUP(DY373,StatePicklist!$1:$1,StatePicklist!$3:$3,"NA",0))</f>
        <v/>
      </c>
      <c r="EA373" s="297" t="str">
        <f ca="1">IF(RMDF!DZ373="", "", IF(ISNUMBER(MATCH(RMDF!DZ373, INDIRECT(DZ373), 0)), "OK", "Invalid"))</f>
        <v/>
      </c>
      <c r="EB373" s="281"/>
      <c r="EC373" s="281"/>
      <c r="ED373" s="281"/>
      <c r="EE373" s="281" t="b">
        <f>AND(RMDF!EH373&gt;=0, RMDF!EH373&lt;=1-SUM(RMDF!Z373,RMDF!AG373,RMDF!AN373,RMDF!AU373,RMDF!BB373,RMDF!BI373,RMDF!BP373,RMDF!BW373,RMDF!CD373,RMDF!CK373,RMDF!CR373,RMDF!CY373,RMDF!DF373,RMDF!DM373,RMDF!DT373,RMDF!EA373), RMDF!EH373=ROUND(RMDF!EH373,4))</f>
        <v>1</v>
      </c>
      <c r="EF373" s="317">
        <f>RMDF!EF373</f>
        <v>0</v>
      </c>
      <c r="EG373" s="318" t="str">
        <f>IF(EF373=0,"",_xlfn.XLOOKUP(EF373,StatePicklist!$1:$1,StatePicklist!$3:$3,"NA",0))</f>
        <v/>
      </c>
      <c r="EH373" s="297" t="str">
        <f ca="1">IF(RMDF!EG373="", "", IF(ISNUMBER(MATCH(RMDF!EG373, INDIRECT(EG373), 0)), "OK", "Invalid"))</f>
        <v/>
      </c>
      <c r="EI373" s="281"/>
      <c r="EJ373" s="281"/>
      <c r="EK373" s="281"/>
      <c r="EL373" s="281" t="b">
        <f>AND(RMDF!EO373&gt;=0, RMDF!EO373&lt;=1-SUM(RMDF!Z373,RMDF!AG373,RMDF!AN373,RMDF!AU373,RMDF!BB373,RMDF!BI373,RMDF!BP373,RMDF!BW373,RMDF!CD373,RMDF!CK373,RMDF!CR373,RMDF!CY373,RMDF!DF373,RMDF!DM373,RMDF!DT373,RMDF!EA373,RMDF!EH373), RMDF!EO373=ROUND(RMDF!EO373,4))</f>
        <v>1</v>
      </c>
      <c r="EM373" s="317">
        <f>RMDF!EM373</f>
        <v>0</v>
      </c>
      <c r="EN373" s="318" t="str">
        <f>IF(EM373=0,"",_xlfn.XLOOKUP(EM373,StatePicklist!$1:$1,StatePicklist!$3:$3,"NA",0))</f>
        <v/>
      </c>
      <c r="EO373" s="297" t="str">
        <f ca="1">IF(RMDF!EN373="", "", IF(ISNUMBER(MATCH(RMDF!EN373, INDIRECT(EN373), 0)), "OK", "Invalid"))</f>
        <v/>
      </c>
      <c r="EP373" s="281"/>
      <c r="EQ373" s="281"/>
      <c r="ER373" s="281"/>
      <c r="ES373" s="281" t="b">
        <f>AND(RMDF!EV373&gt;=0, RMDF!EV373&lt;=1-SUM(RMDF!Z373,RMDF!AG373,RMDF!AN373,RMDF!AU373,RMDF!BB373,RMDF!BI373,RMDF!BP373,RMDF!BW373,RMDF!CD373,RMDF!CK373,RMDF!CR373,RMDF!CY373,RMDF!DF373,RMDF!DM373,RMDF!DT373,RMDF!EA373,RMDF!EH373,RMDF!EO373), RMDF!EV373=ROUND(RMDF!EV373,4))</f>
        <v>1</v>
      </c>
      <c r="ET373" s="317">
        <f>RMDF!ET373</f>
        <v>0</v>
      </c>
      <c r="EU373" s="318" t="str">
        <f>IF(ET373=0,"",_xlfn.XLOOKUP(ET373,StatePicklist!$1:$1,StatePicklist!$3:$3,"NA",0))</f>
        <v/>
      </c>
      <c r="EV373" s="297" t="str">
        <f ca="1">IF(RMDF!EU373="", "", IF(ISNUMBER(MATCH(RMDF!EU373, INDIRECT(EU373), 0)), "OK", "Invalid"))</f>
        <v/>
      </c>
      <c r="EW373" s="281"/>
      <c r="EX373" s="281"/>
      <c r="EY373" s="281"/>
      <c r="EZ373" s="281" t="b">
        <f>AND(RMDF!FC373&gt;=0, RMDF!FC373&lt;=1-SUM(RMDF!Z373,RMDF!AG373,RMDF!AN373,RMDF!AU373,RMDF!BB373,RMDF!BI373,RMDF!BP373,RMDF!BW373,RMDF!CD373,RMDF!CK373,RMDF!CR373,RMDF!CY373,RMDF!DF373,RMDF!DM373,RMDF!DT373,RMDF!EA373,RMDF!EH373,RMDF!EO373,RMDF!EV373), RMDF!FC373=ROUND(RMDF!FC373,4))</f>
        <v>1</v>
      </c>
      <c r="FA373" s="317">
        <f>RMDF!FA373</f>
        <v>0</v>
      </c>
      <c r="FB373" s="318" t="str">
        <f>IF(FA373=0,"",_xlfn.XLOOKUP(FA373,StatePicklist!$1:$1,StatePicklist!$3:$3,"NA",0))</f>
        <v/>
      </c>
      <c r="FC373" s="297" t="str">
        <f ca="1">IF(RMDF!FB373="", "", IF(ISNUMBER(MATCH(RMDF!FB373, INDIRECT(FB373), 0)), "OK", "Invalid"))</f>
        <v/>
      </c>
    </row>
    <row r="374" spans="1:159" s="205" customFormat="1" ht="39.9" customHeight="1" x14ac:dyDescent="0.25">
      <c r="A374" s="206"/>
      <c r="B374" s="196"/>
      <c r="C374" s="197"/>
      <c r="D374" s="198"/>
      <c r="E374" s="199"/>
      <c r="F374" s="200"/>
      <c r="G374" s="201"/>
      <c r="H374" s="292"/>
      <c r="I374" s="305">
        <f>RMDF!I374</f>
        <v>0</v>
      </c>
      <c r="J374" s="305" t="str">
        <f>IF(I374=ProductCode!$B$30,"PDReclPost",IF(OR(I374=ProductCode!$C$30,I374=ProductCode!$E$30,I374=ProductCode!$G$30),"PDPreCon",IF(OR(I374=ProductCode!$D$30,I374=ProductCode!$F$30),"PDNotReclPost","")))</f>
        <v/>
      </c>
      <c r="K374" s="305" t="str">
        <f t="shared" si="24"/>
        <v/>
      </c>
      <c r="L374" s="289"/>
      <c r="M374" s="305" t="str">
        <f t="shared" si="24"/>
        <v/>
      </c>
      <c r="N374" s="289" t="b">
        <f>AND(RMDF!N374&gt;=0, RMDF!N374&lt;=1-RMDF!L374, RMDF!N374=ROUND(RMDF!N374,4))</f>
        <v>1</v>
      </c>
      <c r="O374" s="286" t="str">
        <f>IF(P374="","",IF(I374="","",IF(LEFT(I374,13)="Reclaimed pos",RawMaterialCode!$E$569,RawMaterialCode!$E$568)))</f>
        <v>Reclaimed pre-consumer mixed fibers (RM0578)</v>
      </c>
      <c r="P374" s="295">
        <f t="shared" si="25"/>
        <v>1</v>
      </c>
      <c r="Q374" s="202"/>
      <c r="R374" s="203"/>
      <c r="S374" s="204" t="str">
        <f t="shared" si="26"/>
        <v/>
      </c>
      <c r="T374" s="281"/>
      <c r="U374" s="281"/>
      <c r="V374" s="281"/>
      <c r="W374" s="281"/>
      <c r="X374" s="317">
        <f>RMDF!X374</f>
        <v>0</v>
      </c>
      <c r="Y374" s="318" t="str">
        <f>IF(X374=0,"",_xlfn.XLOOKUP(X374,StatePicklist!$1:$1,StatePicklist!$3:$3,"NA",0))</f>
        <v/>
      </c>
      <c r="Z374" s="297" t="str">
        <f ca="1">IF(RMDF!Y374="", "", IF(ISNUMBER(MATCH(RMDF!Y374, INDIRECT(Y374), 0)), "OK", "Invalid"))</f>
        <v/>
      </c>
      <c r="AA374" s="281"/>
      <c r="AB374" s="281"/>
      <c r="AC374" s="281"/>
      <c r="AD374" s="281" t="b">
        <f>AND(RMDF!AG374&gt;=0, RMDF!AG374&lt;=1-RMDF!Z374, RMDF!AG374=ROUND(RMDF!AG374,4))</f>
        <v>1</v>
      </c>
      <c r="AE374" s="317">
        <f>RMDF!AE374</f>
        <v>0</v>
      </c>
      <c r="AF374" s="318" t="str">
        <f>IF(AE374=0,"",_xlfn.XLOOKUP(AE374,StatePicklist!$1:$1,StatePicklist!$3:$3,"NA",0))</f>
        <v/>
      </c>
      <c r="AG374" s="297" t="str">
        <f ca="1">IF(RMDF!AF374="", "", IF(ISNUMBER(MATCH(RMDF!AF374, INDIRECT(AF374), 0)), "OK", "Invalid"))</f>
        <v/>
      </c>
      <c r="AH374" s="281"/>
      <c r="AI374" s="281"/>
      <c r="AJ374" s="281"/>
      <c r="AK374" s="281" t="b">
        <f>AND(RMDF!AN374&gt;=0, RMDF!AN374&lt;=1-SUM(RMDF!Z374,RMDF!AG374), RMDF!AN374=ROUND(RMDF!AN374,4))</f>
        <v>1</v>
      </c>
      <c r="AL374" s="317">
        <f>RMDF!AL374</f>
        <v>0</v>
      </c>
      <c r="AM374" s="318" t="str">
        <f>IF(AL374=0,"",_xlfn.XLOOKUP(AL374,StatePicklist!$1:$1,StatePicklist!$3:$3,"NA",0))</f>
        <v/>
      </c>
      <c r="AN374" s="297" t="str">
        <f ca="1">IF(RMDF!AM374="", "", IF(ISNUMBER(MATCH(RMDF!AM374, INDIRECT(AM374), 0)), "OK", "Invalid"))</f>
        <v/>
      </c>
      <c r="AO374" s="281"/>
      <c r="AP374" s="281"/>
      <c r="AQ374" s="281"/>
      <c r="AR374" s="281" t="b">
        <f>AND(RMDF!AU374&gt;=0, RMDF!AU374&lt;=1-SUM(RMDF!Z374,RMDF!AG374,RMDF!AN374), RMDF!AU374=ROUND(RMDF!AU374,4))</f>
        <v>1</v>
      </c>
      <c r="AS374" s="317">
        <f>RMDF!AS374</f>
        <v>0</v>
      </c>
      <c r="AT374" s="318" t="str">
        <f>IF(AS374=0,"",_xlfn.XLOOKUP(AS374,StatePicklist!$1:$1,StatePicklist!$3:$3,"NA",0))</f>
        <v/>
      </c>
      <c r="AU374" s="297" t="str">
        <f ca="1">IF(RMDF!AT374="", "", IF(ISNUMBER(MATCH(RMDF!AT374, INDIRECT(AT374), 0)), "OK", "Invalid"))</f>
        <v/>
      </c>
      <c r="AV374" s="281"/>
      <c r="AW374" s="281"/>
      <c r="AX374" s="281"/>
      <c r="AY374" s="281" t="b">
        <f>AND(RMDF!BB374&gt;=0, RMDF!BB374&lt;=1-SUM(RMDF!Z374,RMDF!AG374,RMDF!AN374,RMDF!AU374), RMDF!BB374=ROUND(RMDF!BB374,4))</f>
        <v>1</v>
      </c>
      <c r="AZ374" s="317">
        <f>RMDF!AZ374</f>
        <v>0</v>
      </c>
      <c r="BA374" s="318" t="str">
        <f>IF(AZ374=0,"",_xlfn.XLOOKUP(AZ374,StatePicklist!$1:$1,StatePicklist!$3:$3,"NA",0))</f>
        <v/>
      </c>
      <c r="BB374" s="297" t="str">
        <f ca="1">IF(RMDF!BA374="", "", IF(ISNUMBER(MATCH(RMDF!BA374, INDIRECT(BA374), 0)), "OK", "Invalid"))</f>
        <v/>
      </c>
      <c r="BC374" s="281"/>
      <c r="BD374" s="281"/>
      <c r="BE374" s="281"/>
      <c r="BF374" s="281" t="b">
        <f>AND(RMDF!BI374&gt;=0, RMDF!BI374&lt;=1-SUM(RMDF!Z374,RMDF!AG374,RMDF!AN374,RMDF!AU374,RMDF!BB374), RMDF!BI374=ROUND(RMDF!BI374,4))</f>
        <v>1</v>
      </c>
      <c r="BG374" s="317">
        <f>RMDF!BG374</f>
        <v>0</v>
      </c>
      <c r="BH374" s="318" t="str">
        <f>IF(BG374=0,"",_xlfn.XLOOKUP(BG374,StatePicklist!$1:$1,StatePicklist!$3:$3,"NA",0))</f>
        <v/>
      </c>
      <c r="BI374" s="297" t="str">
        <f ca="1">IF(RMDF!BH374="", "", IF(ISNUMBER(MATCH(RMDF!BH374, INDIRECT(BH374), 0)), "OK", "Invalid"))</f>
        <v/>
      </c>
      <c r="BJ374" s="281"/>
      <c r="BK374" s="281"/>
      <c r="BL374" s="281"/>
      <c r="BM374" s="281" t="b">
        <f>AND(RMDF!BP374&gt;=0, RMDF!BP374&lt;=1-SUM(RMDF!Z374,RMDF!AG374,RMDF!AN374,RMDF!AU374,RMDF!BB374,RMDF!BI374), RMDF!BP374=ROUND(RMDF!BP374,4))</f>
        <v>1</v>
      </c>
      <c r="BN374" s="317">
        <f>RMDF!BN374</f>
        <v>0</v>
      </c>
      <c r="BO374" s="318" t="str">
        <f>IF(BN374=0,"",_xlfn.XLOOKUP(BN374,StatePicklist!$1:$1,StatePicklist!$3:$3,"NA",0))</f>
        <v/>
      </c>
      <c r="BP374" s="297" t="str">
        <f ca="1">IF(RMDF!BO374="", "", IF(ISNUMBER(MATCH(RMDF!BO374, INDIRECT(BO374), 0)), "OK", "Invalid"))</f>
        <v/>
      </c>
      <c r="BQ374" s="281"/>
      <c r="BR374" s="281"/>
      <c r="BS374" s="281"/>
      <c r="BT374" s="281" t="b">
        <f>AND(RMDF!BW374&gt;=0, RMDF!BW374&lt;=1-SUM(RMDF!Z374,RMDF!AG374,RMDF!AN374,RMDF!AU374,RMDF!BB374,RMDF!BI374,RMDF!BP374), RMDF!BW374=ROUND(RMDF!BW374,4))</f>
        <v>1</v>
      </c>
      <c r="BU374" s="317">
        <f>RMDF!BU374</f>
        <v>0</v>
      </c>
      <c r="BV374" s="318" t="str">
        <f>IF(BU374=0,"",_xlfn.XLOOKUP(BU374,StatePicklist!$1:$1,StatePicklist!$3:$3,"NA",0))</f>
        <v/>
      </c>
      <c r="BW374" s="297" t="str">
        <f ca="1">IF(RMDF!BV374="", "", IF(ISNUMBER(MATCH(RMDF!BV374, INDIRECT(BV374), 0)), "OK", "Invalid"))</f>
        <v/>
      </c>
      <c r="BX374" s="281"/>
      <c r="BY374" s="281"/>
      <c r="BZ374" s="281"/>
      <c r="CA374" s="281" t="b">
        <f>AND(RMDF!CD374&gt;=0, RMDF!CD374&lt;=1-SUM(RMDF!Z374,RMDF!AG374,RMDF!AN374,RMDF!AU374,RMDF!BB374,RMDF!BI374,RMDF!BP374,RMDF!BW374), RMDF!CD374=ROUND(RMDF!CD374,4))</f>
        <v>1</v>
      </c>
      <c r="CB374" s="317">
        <f>RMDF!CB374</f>
        <v>0</v>
      </c>
      <c r="CC374" s="318" t="str">
        <f>IF(CB374=0,"",_xlfn.XLOOKUP(CB374,StatePicklist!$1:$1,StatePicklist!$3:$3,"NA",0))</f>
        <v/>
      </c>
      <c r="CD374" s="297" t="str">
        <f ca="1">IF(RMDF!CC374="", "", IF(ISNUMBER(MATCH(RMDF!CC374, INDIRECT(CC374), 0)), "OK", "Invalid"))</f>
        <v/>
      </c>
      <c r="CE374" s="281"/>
      <c r="CF374" s="281"/>
      <c r="CG374" s="281"/>
      <c r="CH374" s="281" t="b">
        <f>AND(RMDF!CK374&gt;=0, RMDF!CK374&lt;=1-SUM(RMDF!Z374,RMDF!AG374,RMDF!AN374,RMDF!AU374,RMDF!BB374,RMDF!BI374,RMDF!BP374,RMDF!BW374,RMDF!CD374), RMDF!CK374=ROUND(RMDF!CK374,4))</f>
        <v>1</v>
      </c>
      <c r="CI374" s="317">
        <f>RMDF!CI374</f>
        <v>0</v>
      </c>
      <c r="CJ374" s="318" t="str">
        <f>IF(CI374=0,"",_xlfn.XLOOKUP(CI374,StatePicklist!$1:$1,StatePicklist!$3:$3,"NA",0))</f>
        <v/>
      </c>
      <c r="CK374" s="297" t="str">
        <f ca="1">IF(RMDF!CJ374="", "", IF(ISNUMBER(MATCH(RMDF!CJ374, INDIRECT(CJ374), 0)), "OK", "Invalid"))</f>
        <v/>
      </c>
      <c r="CL374" s="281"/>
      <c r="CM374" s="281"/>
      <c r="CN374" s="281"/>
      <c r="CO374" s="281" t="b">
        <f>AND(RMDF!CR374&gt;=0, RMDF!CR374&lt;=1-SUM(RMDF!Z374,RMDF!AG374,RMDF!AN374,RMDF!AU374,RMDF!BB374,RMDF!BI374,RMDF!BP374,RMDF!BW374,RMDF!CD374,RMDF!CK374), RMDF!CR374=ROUND(RMDF!CR374,4))</f>
        <v>1</v>
      </c>
      <c r="CP374" s="317">
        <f>RMDF!CP374</f>
        <v>0</v>
      </c>
      <c r="CQ374" s="318" t="str">
        <f>IF(CP374=0,"",_xlfn.XLOOKUP(CP374,StatePicklist!$1:$1,StatePicklist!$3:$3,"NA",0))</f>
        <v/>
      </c>
      <c r="CR374" s="297" t="str">
        <f ca="1">IF(RMDF!CQ374="", "", IF(ISNUMBER(MATCH(RMDF!CQ374, INDIRECT(CQ374), 0)), "OK", "Invalid"))</f>
        <v/>
      </c>
      <c r="CS374" s="281"/>
      <c r="CT374" s="281"/>
      <c r="CU374" s="281"/>
      <c r="CV374" s="281" t="b">
        <f>AND(RMDF!CY374&gt;=0, RMDF!CY374&lt;=1-SUM(RMDF!Z374,RMDF!AG374,RMDF!AN374,RMDF!AU374,RMDF!BB374,RMDF!BI374,RMDF!BP374,RMDF!BW374,RMDF!CD374,RMDF!CK374,RMDF!CR374), RMDF!CY374=ROUND(RMDF!CY374,4))</f>
        <v>1</v>
      </c>
      <c r="CW374" s="317">
        <f>RMDF!CW374</f>
        <v>0</v>
      </c>
      <c r="CX374" s="318" t="str">
        <f>IF(CW374=0,"",_xlfn.XLOOKUP(CW374,StatePicklist!$1:$1,StatePicklist!$3:$3,"NA",0))</f>
        <v/>
      </c>
      <c r="CY374" s="297" t="str">
        <f ca="1">IF(RMDF!CX374="", "", IF(ISNUMBER(MATCH(RMDF!CX374, INDIRECT(CX374), 0)), "OK", "Invalid"))</f>
        <v/>
      </c>
      <c r="CZ374" s="281"/>
      <c r="DA374" s="281"/>
      <c r="DB374" s="281"/>
      <c r="DC374" s="281" t="b">
        <f>AND(RMDF!DF374&gt;=0, RMDF!DF374&lt;=1-SUM(RMDF!Z374,RMDF!AG374,RMDF!AN374,RMDF!AU374,RMDF!BB374,RMDF!BI374,RMDF!BP374,RMDF!BW374,RMDF!CD374,RMDF!CK374,RMDF!CR374,RMDF!CY374), RMDF!DF374=ROUND(RMDF!DF374,4))</f>
        <v>1</v>
      </c>
      <c r="DD374" s="317">
        <f>RMDF!DD374</f>
        <v>0</v>
      </c>
      <c r="DE374" s="318" t="str">
        <f>IF(DD374=0,"",_xlfn.XLOOKUP(DD374,StatePicklist!$1:$1,StatePicklist!$3:$3,"NA",0))</f>
        <v/>
      </c>
      <c r="DF374" s="297" t="str">
        <f ca="1">IF(RMDF!DE374="", "", IF(ISNUMBER(MATCH(RMDF!DE374, INDIRECT(DE374), 0)), "OK", "Invalid"))</f>
        <v/>
      </c>
      <c r="DG374" s="281"/>
      <c r="DH374" s="281"/>
      <c r="DI374" s="281"/>
      <c r="DJ374" s="281" t="b">
        <f>AND(RMDF!DM374&gt;=0, RMDF!DM374&lt;=1-SUM(RMDF!Z374,RMDF!AG374,RMDF!AN374,RMDF!AU374,RMDF!BB374,RMDF!BI374,RMDF!BP374,RMDF!BW374,RMDF!CD374,RMDF!CK374,RMDF!CR374,RMDF!CY374,RMDF!DF374), RMDF!DM374=ROUND(RMDF!DM374,4))</f>
        <v>1</v>
      </c>
      <c r="DK374" s="317">
        <f>RMDF!DK374</f>
        <v>0</v>
      </c>
      <c r="DL374" s="318" t="str">
        <f>IF(DK374=0,"",_xlfn.XLOOKUP(DK374,StatePicklist!$1:$1,StatePicklist!$3:$3,"NA",0))</f>
        <v/>
      </c>
      <c r="DM374" s="297" t="str">
        <f ca="1">IF(RMDF!DL374="", "", IF(ISNUMBER(MATCH(RMDF!DL374, INDIRECT(DL374), 0)), "OK", "Invalid"))</f>
        <v/>
      </c>
      <c r="DN374" s="281"/>
      <c r="DO374" s="281"/>
      <c r="DP374" s="281"/>
      <c r="DQ374" s="281" t="b">
        <f>AND(RMDF!DT374&gt;=0, RMDF!DT374&lt;=1-SUM(RMDF!Z374,RMDF!AG374,RMDF!AN374,RMDF!AU374,RMDF!BB374,RMDF!BI374,RMDF!BP374,RMDF!BW374,RMDF!CD374,RMDF!CK374,RMDF!CR374,RMDF!CY374,RMDF!DF374,RMDF!DM374), RMDF!DT374=ROUND(RMDF!DT374,4))</f>
        <v>1</v>
      </c>
      <c r="DR374" s="317">
        <f>RMDF!DR374</f>
        <v>0</v>
      </c>
      <c r="DS374" s="318" t="str">
        <f>IF(DR374=0,"",_xlfn.XLOOKUP(DR374,StatePicklist!$1:$1,StatePicklist!$3:$3,"NA",0))</f>
        <v/>
      </c>
      <c r="DT374" s="297" t="str">
        <f ca="1">IF(RMDF!DS374="", "", IF(ISNUMBER(MATCH(RMDF!DS374, INDIRECT(DS374), 0)), "OK", "Invalid"))</f>
        <v/>
      </c>
      <c r="DU374" s="281"/>
      <c r="DV374" s="281"/>
      <c r="DW374" s="281"/>
      <c r="DX374" s="281" t="b">
        <f>AND(RMDF!EA374&gt;=0, RMDF!EA374&lt;=1-SUM(RMDF!Z374,RMDF!AG374,RMDF!AN374,RMDF!AU374,RMDF!BB374,RMDF!BI374,RMDF!BP374,RMDF!BW374,RMDF!CD374,RMDF!CK374,RMDF!CR374,RMDF!CY374,RMDF!DF374,RMDF!DM374,RMDF!DT374), RMDF!EA374=ROUND(RMDF!EA374,4))</f>
        <v>1</v>
      </c>
      <c r="DY374" s="317">
        <f>RMDF!DY374</f>
        <v>0</v>
      </c>
      <c r="DZ374" s="318" t="str">
        <f>IF(DY374=0,"",_xlfn.XLOOKUP(DY374,StatePicklist!$1:$1,StatePicklist!$3:$3,"NA",0))</f>
        <v/>
      </c>
      <c r="EA374" s="297" t="str">
        <f ca="1">IF(RMDF!DZ374="", "", IF(ISNUMBER(MATCH(RMDF!DZ374, INDIRECT(DZ374), 0)), "OK", "Invalid"))</f>
        <v/>
      </c>
      <c r="EB374" s="281"/>
      <c r="EC374" s="281"/>
      <c r="ED374" s="281"/>
      <c r="EE374" s="281" t="b">
        <f>AND(RMDF!EH374&gt;=0, RMDF!EH374&lt;=1-SUM(RMDF!Z374,RMDF!AG374,RMDF!AN374,RMDF!AU374,RMDF!BB374,RMDF!BI374,RMDF!BP374,RMDF!BW374,RMDF!CD374,RMDF!CK374,RMDF!CR374,RMDF!CY374,RMDF!DF374,RMDF!DM374,RMDF!DT374,RMDF!EA374), RMDF!EH374=ROUND(RMDF!EH374,4))</f>
        <v>1</v>
      </c>
      <c r="EF374" s="317">
        <f>RMDF!EF374</f>
        <v>0</v>
      </c>
      <c r="EG374" s="318" t="str">
        <f>IF(EF374=0,"",_xlfn.XLOOKUP(EF374,StatePicklist!$1:$1,StatePicklist!$3:$3,"NA",0))</f>
        <v/>
      </c>
      <c r="EH374" s="297" t="str">
        <f ca="1">IF(RMDF!EG374="", "", IF(ISNUMBER(MATCH(RMDF!EG374, INDIRECT(EG374), 0)), "OK", "Invalid"))</f>
        <v/>
      </c>
      <c r="EI374" s="281"/>
      <c r="EJ374" s="281"/>
      <c r="EK374" s="281"/>
      <c r="EL374" s="281" t="b">
        <f>AND(RMDF!EO374&gt;=0, RMDF!EO374&lt;=1-SUM(RMDF!Z374,RMDF!AG374,RMDF!AN374,RMDF!AU374,RMDF!BB374,RMDF!BI374,RMDF!BP374,RMDF!BW374,RMDF!CD374,RMDF!CK374,RMDF!CR374,RMDF!CY374,RMDF!DF374,RMDF!DM374,RMDF!DT374,RMDF!EA374,RMDF!EH374), RMDF!EO374=ROUND(RMDF!EO374,4))</f>
        <v>1</v>
      </c>
      <c r="EM374" s="317">
        <f>RMDF!EM374</f>
        <v>0</v>
      </c>
      <c r="EN374" s="318" t="str">
        <f>IF(EM374=0,"",_xlfn.XLOOKUP(EM374,StatePicklist!$1:$1,StatePicklist!$3:$3,"NA",0))</f>
        <v/>
      </c>
      <c r="EO374" s="297" t="str">
        <f ca="1">IF(RMDF!EN374="", "", IF(ISNUMBER(MATCH(RMDF!EN374, INDIRECT(EN374), 0)), "OK", "Invalid"))</f>
        <v/>
      </c>
      <c r="EP374" s="281"/>
      <c r="EQ374" s="281"/>
      <c r="ER374" s="281"/>
      <c r="ES374" s="281" t="b">
        <f>AND(RMDF!EV374&gt;=0, RMDF!EV374&lt;=1-SUM(RMDF!Z374,RMDF!AG374,RMDF!AN374,RMDF!AU374,RMDF!BB374,RMDF!BI374,RMDF!BP374,RMDF!BW374,RMDF!CD374,RMDF!CK374,RMDF!CR374,RMDF!CY374,RMDF!DF374,RMDF!DM374,RMDF!DT374,RMDF!EA374,RMDF!EH374,RMDF!EO374), RMDF!EV374=ROUND(RMDF!EV374,4))</f>
        <v>1</v>
      </c>
      <c r="ET374" s="317">
        <f>RMDF!ET374</f>
        <v>0</v>
      </c>
      <c r="EU374" s="318" t="str">
        <f>IF(ET374=0,"",_xlfn.XLOOKUP(ET374,StatePicklist!$1:$1,StatePicklist!$3:$3,"NA",0))</f>
        <v/>
      </c>
      <c r="EV374" s="297" t="str">
        <f ca="1">IF(RMDF!EU374="", "", IF(ISNUMBER(MATCH(RMDF!EU374, INDIRECT(EU374), 0)), "OK", "Invalid"))</f>
        <v/>
      </c>
      <c r="EW374" s="281"/>
      <c r="EX374" s="281"/>
      <c r="EY374" s="281"/>
      <c r="EZ374" s="281" t="b">
        <f>AND(RMDF!FC374&gt;=0, RMDF!FC374&lt;=1-SUM(RMDF!Z374,RMDF!AG374,RMDF!AN374,RMDF!AU374,RMDF!BB374,RMDF!BI374,RMDF!BP374,RMDF!BW374,RMDF!CD374,RMDF!CK374,RMDF!CR374,RMDF!CY374,RMDF!DF374,RMDF!DM374,RMDF!DT374,RMDF!EA374,RMDF!EH374,RMDF!EO374,RMDF!EV374), RMDF!FC374=ROUND(RMDF!FC374,4))</f>
        <v>1</v>
      </c>
      <c r="FA374" s="317">
        <f>RMDF!FA374</f>
        <v>0</v>
      </c>
      <c r="FB374" s="318" t="str">
        <f>IF(FA374=0,"",_xlfn.XLOOKUP(FA374,StatePicklist!$1:$1,StatePicklist!$3:$3,"NA",0))</f>
        <v/>
      </c>
      <c r="FC374" s="297" t="str">
        <f ca="1">IF(RMDF!FB374="", "", IF(ISNUMBER(MATCH(RMDF!FB374, INDIRECT(FB374), 0)), "OK", "Invalid"))</f>
        <v/>
      </c>
    </row>
    <row r="375" spans="1:159" s="205" customFormat="1" ht="39.9" customHeight="1" x14ac:dyDescent="0.25">
      <c r="A375" s="206"/>
      <c r="B375" s="196"/>
      <c r="C375" s="197"/>
      <c r="D375" s="198"/>
      <c r="E375" s="199"/>
      <c r="F375" s="200"/>
      <c r="G375" s="201"/>
      <c r="H375" s="292"/>
      <c r="I375" s="305">
        <f>RMDF!I375</f>
        <v>0</v>
      </c>
      <c r="J375" s="305" t="str">
        <f>IF(I375=ProductCode!$B$30,"PDReclPost",IF(OR(I375=ProductCode!$C$30,I375=ProductCode!$E$30,I375=ProductCode!$G$30),"PDPreCon",IF(OR(I375=ProductCode!$D$30,I375=ProductCode!$F$30),"PDNotReclPost","")))</f>
        <v/>
      </c>
      <c r="K375" s="305" t="str">
        <f t="shared" si="24"/>
        <v/>
      </c>
      <c r="L375" s="289"/>
      <c r="M375" s="305" t="str">
        <f t="shared" si="24"/>
        <v/>
      </c>
      <c r="N375" s="289" t="b">
        <f>AND(RMDF!N375&gt;=0, RMDF!N375&lt;=1-RMDF!L375, RMDF!N375=ROUND(RMDF!N375,4))</f>
        <v>1</v>
      </c>
      <c r="O375" s="286" t="str">
        <f>IF(P375="","",IF(I375="","",IF(LEFT(I375,13)="Reclaimed pos",RawMaterialCode!$E$569,RawMaterialCode!$E$568)))</f>
        <v>Reclaimed pre-consumer mixed fibers (RM0578)</v>
      </c>
      <c r="P375" s="295">
        <f t="shared" si="25"/>
        <v>1</v>
      </c>
      <c r="Q375" s="202"/>
      <c r="R375" s="203"/>
      <c r="S375" s="204" t="str">
        <f t="shared" si="26"/>
        <v/>
      </c>
      <c r="T375" s="281"/>
      <c r="U375" s="281"/>
      <c r="V375" s="281"/>
      <c r="W375" s="281"/>
      <c r="X375" s="317">
        <f>RMDF!X375</f>
        <v>0</v>
      </c>
      <c r="Y375" s="318" t="str">
        <f>IF(X375=0,"",_xlfn.XLOOKUP(X375,StatePicklist!$1:$1,StatePicklist!$3:$3,"NA",0))</f>
        <v/>
      </c>
      <c r="Z375" s="297" t="str">
        <f ca="1">IF(RMDF!Y375="", "", IF(ISNUMBER(MATCH(RMDF!Y375, INDIRECT(Y375), 0)), "OK", "Invalid"))</f>
        <v/>
      </c>
      <c r="AA375" s="281"/>
      <c r="AB375" s="281"/>
      <c r="AC375" s="281"/>
      <c r="AD375" s="281" t="b">
        <f>AND(RMDF!AG375&gt;=0, RMDF!AG375&lt;=1-RMDF!Z375, RMDF!AG375=ROUND(RMDF!AG375,4))</f>
        <v>1</v>
      </c>
      <c r="AE375" s="317">
        <f>RMDF!AE375</f>
        <v>0</v>
      </c>
      <c r="AF375" s="318" t="str">
        <f>IF(AE375=0,"",_xlfn.XLOOKUP(AE375,StatePicklist!$1:$1,StatePicklist!$3:$3,"NA",0))</f>
        <v/>
      </c>
      <c r="AG375" s="297" t="str">
        <f ca="1">IF(RMDF!AF375="", "", IF(ISNUMBER(MATCH(RMDF!AF375, INDIRECT(AF375), 0)), "OK", "Invalid"))</f>
        <v/>
      </c>
      <c r="AH375" s="281"/>
      <c r="AI375" s="281"/>
      <c r="AJ375" s="281"/>
      <c r="AK375" s="281" t="b">
        <f>AND(RMDF!AN375&gt;=0, RMDF!AN375&lt;=1-SUM(RMDF!Z375,RMDF!AG375), RMDF!AN375=ROUND(RMDF!AN375,4))</f>
        <v>1</v>
      </c>
      <c r="AL375" s="317">
        <f>RMDF!AL375</f>
        <v>0</v>
      </c>
      <c r="AM375" s="318" t="str">
        <f>IF(AL375=0,"",_xlfn.XLOOKUP(AL375,StatePicklist!$1:$1,StatePicklist!$3:$3,"NA",0))</f>
        <v/>
      </c>
      <c r="AN375" s="297" t="str">
        <f ca="1">IF(RMDF!AM375="", "", IF(ISNUMBER(MATCH(RMDF!AM375, INDIRECT(AM375), 0)), "OK", "Invalid"))</f>
        <v/>
      </c>
      <c r="AO375" s="281"/>
      <c r="AP375" s="281"/>
      <c r="AQ375" s="281"/>
      <c r="AR375" s="281" t="b">
        <f>AND(RMDF!AU375&gt;=0, RMDF!AU375&lt;=1-SUM(RMDF!Z375,RMDF!AG375,RMDF!AN375), RMDF!AU375=ROUND(RMDF!AU375,4))</f>
        <v>1</v>
      </c>
      <c r="AS375" s="317">
        <f>RMDF!AS375</f>
        <v>0</v>
      </c>
      <c r="AT375" s="318" t="str">
        <f>IF(AS375=0,"",_xlfn.XLOOKUP(AS375,StatePicklist!$1:$1,StatePicklist!$3:$3,"NA",0))</f>
        <v/>
      </c>
      <c r="AU375" s="297" t="str">
        <f ca="1">IF(RMDF!AT375="", "", IF(ISNUMBER(MATCH(RMDF!AT375, INDIRECT(AT375), 0)), "OK", "Invalid"))</f>
        <v/>
      </c>
      <c r="AV375" s="281"/>
      <c r="AW375" s="281"/>
      <c r="AX375" s="281"/>
      <c r="AY375" s="281" t="b">
        <f>AND(RMDF!BB375&gt;=0, RMDF!BB375&lt;=1-SUM(RMDF!Z375,RMDF!AG375,RMDF!AN375,RMDF!AU375), RMDF!BB375=ROUND(RMDF!BB375,4))</f>
        <v>1</v>
      </c>
      <c r="AZ375" s="317">
        <f>RMDF!AZ375</f>
        <v>0</v>
      </c>
      <c r="BA375" s="318" t="str">
        <f>IF(AZ375=0,"",_xlfn.XLOOKUP(AZ375,StatePicklist!$1:$1,StatePicklist!$3:$3,"NA",0))</f>
        <v/>
      </c>
      <c r="BB375" s="297" t="str">
        <f ca="1">IF(RMDF!BA375="", "", IF(ISNUMBER(MATCH(RMDF!BA375, INDIRECT(BA375), 0)), "OK", "Invalid"))</f>
        <v/>
      </c>
      <c r="BC375" s="281"/>
      <c r="BD375" s="281"/>
      <c r="BE375" s="281"/>
      <c r="BF375" s="281" t="b">
        <f>AND(RMDF!BI375&gt;=0, RMDF!BI375&lt;=1-SUM(RMDF!Z375,RMDF!AG375,RMDF!AN375,RMDF!AU375,RMDF!BB375), RMDF!BI375=ROUND(RMDF!BI375,4))</f>
        <v>1</v>
      </c>
      <c r="BG375" s="317">
        <f>RMDF!BG375</f>
        <v>0</v>
      </c>
      <c r="BH375" s="318" t="str">
        <f>IF(BG375=0,"",_xlfn.XLOOKUP(BG375,StatePicklist!$1:$1,StatePicklist!$3:$3,"NA",0))</f>
        <v/>
      </c>
      <c r="BI375" s="297" t="str">
        <f ca="1">IF(RMDF!BH375="", "", IF(ISNUMBER(MATCH(RMDF!BH375, INDIRECT(BH375), 0)), "OK", "Invalid"))</f>
        <v/>
      </c>
      <c r="BJ375" s="281"/>
      <c r="BK375" s="281"/>
      <c r="BL375" s="281"/>
      <c r="BM375" s="281" t="b">
        <f>AND(RMDF!BP375&gt;=0, RMDF!BP375&lt;=1-SUM(RMDF!Z375,RMDF!AG375,RMDF!AN375,RMDF!AU375,RMDF!BB375,RMDF!BI375), RMDF!BP375=ROUND(RMDF!BP375,4))</f>
        <v>1</v>
      </c>
      <c r="BN375" s="317">
        <f>RMDF!BN375</f>
        <v>0</v>
      </c>
      <c r="BO375" s="318" t="str">
        <f>IF(BN375=0,"",_xlfn.XLOOKUP(BN375,StatePicklist!$1:$1,StatePicklist!$3:$3,"NA",0))</f>
        <v/>
      </c>
      <c r="BP375" s="297" t="str">
        <f ca="1">IF(RMDF!BO375="", "", IF(ISNUMBER(MATCH(RMDF!BO375, INDIRECT(BO375), 0)), "OK", "Invalid"))</f>
        <v/>
      </c>
      <c r="BQ375" s="281"/>
      <c r="BR375" s="281"/>
      <c r="BS375" s="281"/>
      <c r="BT375" s="281" t="b">
        <f>AND(RMDF!BW375&gt;=0, RMDF!BW375&lt;=1-SUM(RMDF!Z375,RMDF!AG375,RMDF!AN375,RMDF!AU375,RMDF!BB375,RMDF!BI375,RMDF!BP375), RMDF!BW375=ROUND(RMDF!BW375,4))</f>
        <v>1</v>
      </c>
      <c r="BU375" s="317">
        <f>RMDF!BU375</f>
        <v>0</v>
      </c>
      <c r="BV375" s="318" t="str">
        <f>IF(BU375=0,"",_xlfn.XLOOKUP(BU375,StatePicklist!$1:$1,StatePicklist!$3:$3,"NA",0))</f>
        <v/>
      </c>
      <c r="BW375" s="297" t="str">
        <f ca="1">IF(RMDF!BV375="", "", IF(ISNUMBER(MATCH(RMDF!BV375, INDIRECT(BV375), 0)), "OK", "Invalid"))</f>
        <v/>
      </c>
      <c r="BX375" s="281"/>
      <c r="BY375" s="281"/>
      <c r="BZ375" s="281"/>
      <c r="CA375" s="281" t="b">
        <f>AND(RMDF!CD375&gt;=0, RMDF!CD375&lt;=1-SUM(RMDF!Z375,RMDF!AG375,RMDF!AN375,RMDF!AU375,RMDF!BB375,RMDF!BI375,RMDF!BP375,RMDF!BW375), RMDF!CD375=ROUND(RMDF!CD375,4))</f>
        <v>1</v>
      </c>
      <c r="CB375" s="317">
        <f>RMDF!CB375</f>
        <v>0</v>
      </c>
      <c r="CC375" s="318" t="str">
        <f>IF(CB375=0,"",_xlfn.XLOOKUP(CB375,StatePicklist!$1:$1,StatePicklist!$3:$3,"NA",0))</f>
        <v/>
      </c>
      <c r="CD375" s="297" t="str">
        <f ca="1">IF(RMDF!CC375="", "", IF(ISNUMBER(MATCH(RMDF!CC375, INDIRECT(CC375), 0)), "OK", "Invalid"))</f>
        <v/>
      </c>
      <c r="CE375" s="281"/>
      <c r="CF375" s="281"/>
      <c r="CG375" s="281"/>
      <c r="CH375" s="281" t="b">
        <f>AND(RMDF!CK375&gt;=0, RMDF!CK375&lt;=1-SUM(RMDF!Z375,RMDF!AG375,RMDF!AN375,RMDF!AU375,RMDF!BB375,RMDF!BI375,RMDF!BP375,RMDF!BW375,RMDF!CD375), RMDF!CK375=ROUND(RMDF!CK375,4))</f>
        <v>1</v>
      </c>
      <c r="CI375" s="317">
        <f>RMDF!CI375</f>
        <v>0</v>
      </c>
      <c r="CJ375" s="318" t="str">
        <f>IF(CI375=0,"",_xlfn.XLOOKUP(CI375,StatePicklist!$1:$1,StatePicklist!$3:$3,"NA",0))</f>
        <v/>
      </c>
      <c r="CK375" s="297" t="str">
        <f ca="1">IF(RMDF!CJ375="", "", IF(ISNUMBER(MATCH(RMDF!CJ375, INDIRECT(CJ375), 0)), "OK", "Invalid"))</f>
        <v/>
      </c>
      <c r="CL375" s="281"/>
      <c r="CM375" s="281"/>
      <c r="CN375" s="281"/>
      <c r="CO375" s="281" t="b">
        <f>AND(RMDF!CR375&gt;=0, RMDF!CR375&lt;=1-SUM(RMDF!Z375,RMDF!AG375,RMDF!AN375,RMDF!AU375,RMDF!BB375,RMDF!BI375,RMDF!BP375,RMDF!BW375,RMDF!CD375,RMDF!CK375), RMDF!CR375=ROUND(RMDF!CR375,4))</f>
        <v>1</v>
      </c>
      <c r="CP375" s="317">
        <f>RMDF!CP375</f>
        <v>0</v>
      </c>
      <c r="CQ375" s="318" t="str">
        <f>IF(CP375=0,"",_xlfn.XLOOKUP(CP375,StatePicklist!$1:$1,StatePicklist!$3:$3,"NA",0))</f>
        <v/>
      </c>
      <c r="CR375" s="297" t="str">
        <f ca="1">IF(RMDF!CQ375="", "", IF(ISNUMBER(MATCH(RMDF!CQ375, INDIRECT(CQ375), 0)), "OK", "Invalid"))</f>
        <v/>
      </c>
      <c r="CS375" s="281"/>
      <c r="CT375" s="281"/>
      <c r="CU375" s="281"/>
      <c r="CV375" s="281" t="b">
        <f>AND(RMDF!CY375&gt;=0, RMDF!CY375&lt;=1-SUM(RMDF!Z375,RMDF!AG375,RMDF!AN375,RMDF!AU375,RMDF!BB375,RMDF!BI375,RMDF!BP375,RMDF!BW375,RMDF!CD375,RMDF!CK375,RMDF!CR375), RMDF!CY375=ROUND(RMDF!CY375,4))</f>
        <v>1</v>
      </c>
      <c r="CW375" s="317">
        <f>RMDF!CW375</f>
        <v>0</v>
      </c>
      <c r="CX375" s="318" t="str">
        <f>IF(CW375=0,"",_xlfn.XLOOKUP(CW375,StatePicklist!$1:$1,StatePicklist!$3:$3,"NA",0))</f>
        <v/>
      </c>
      <c r="CY375" s="297" t="str">
        <f ca="1">IF(RMDF!CX375="", "", IF(ISNUMBER(MATCH(RMDF!CX375, INDIRECT(CX375), 0)), "OK", "Invalid"))</f>
        <v/>
      </c>
      <c r="CZ375" s="281"/>
      <c r="DA375" s="281"/>
      <c r="DB375" s="281"/>
      <c r="DC375" s="281" t="b">
        <f>AND(RMDF!DF375&gt;=0, RMDF!DF375&lt;=1-SUM(RMDF!Z375,RMDF!AG375,RMDF!AN375,RMDF!AU375,RMDF!BB375,RMDF!BI375,RMDF!BP375,RMDF!BW375,RMDF!CD375,RMDF!CK375,RMDF!CR375,RMDF!CY375), RMDF!DF375=ROUND(RMDF!DF375,4))</f>
        <v>1</v>
      </c>
      <c r="DD375" s="317">
        <f>RMDF!DD375</f>
        <v>0</v>
      </c>
      <c r="DE375" s="318" t="str">
        <f>IF(DD375=0,"",_xlfn.XLOOKUP(DD375,StatePicklist!$1:$1,StatePicklist!$3:$3,"NA",0))</f>
        <v/>
      </c>
      <c r="DF375" s="297" t="str">
        <f ca="1">IF(RMDF!DE375="", "", IF(ISNUMBER(MATCH(RMDF!DE375, INDIRECT(DE375), 0)), "OK", "Invalid"))</f>
        <v/>
      </c>
      <c r="DG375" s="281"/>
      <c r="DH375" s="281"/>
      <c r="DI375" s="281"/>
      <c r="DJ375" s="281" t="b">
        <f>AND(RMDF!DM375&gt;=0, RMDF!DM375&lt;=1-SUM(RMDF!Z375,RMDF!AG375,RMDF!AN375,RMDF!AU375,RMDF!BB375,RMDF!BI375,RMDF!BP375,RMDF!BW375,RMDF!CD375,RMDF!CK375,RMDF!CR375,RMDF!CY375,RMDF!DF375), RMDF!DM375=ROUND(RMDF!DM375,4))</f>
        <v>1</v>
      </c>
      <c r="DK375" s="317">
        <f>RMDF!DK375</f>
        <v>0</v>
      </c>
      <c r="DL375" s="318" t="str">
        <f>IF(DK375=0,"",_xlfn.XLOOKUP(DK375,StatePicklist!$1:$1,StatePicklist!$3:$3,"NA",0))</f>
        <v/>
      </c>
      <c r="DM375" s="297" t="str">
        <f ca="1">IF(RMDF!DL375="", "", IF(ISNUMBER(MATCH(RMDF!DL375, INDIRECT(DL375), 0)), "OK", "Invalid"))</f>
        <v/>
      </c>
      <c r="DN375" s="281"/>
      <c r="DO375" s="281"/>
      <c r="DP375" s="281"/>
      <c r="DQ375" s="281" t="b">
        <f>AND(RMDF!DT375&gt;=0, RMDF!DT375&lt;=1-SUM(RMDF!Z375,RMDF!AG375,RMDF!AN375,RMDF!AU375,RMDF!BB375,RMDF!BI375,RMDF!BP375,RMDF!BW375,RMDF!CD375,RMDF!CK375,RMDF!CR375,RMDF!CY375,RMDF!DF375,RMDF!DM375), RMDF!DT375=ROUND(RMDF!DT375,4))</f>
        <v>1</v>
      </c>
      <c r="DR375" s="317">
        <f>RMDF!DR375</f>
        <v>0</v>
      </c>
      <c r="DS375" s="318" t="str">
        <f>IF(DR375=0,"",_xlfn.XLOOKUP(DR375,StatePicklist!$1:$1,StatePicklist!$3:$3,"NA",0))</f>
        <v/>
      </c>
      <c r="DT375" s="297" t="str">
        <f ca="1">IF(RMDF!DS375="", "", IF(ISNUMBER(MATCH(RMDF!DS375, INDIRECT(DS375), 0)), "OK", "Invalid"))</f>
        <v/>
      </c>
      <c r="DU375" s="281"/>
      <c r="DV375" s="281"/>
      <c r="DW375" s="281"/>
      <c r="DX375" s="281" t="b">
        <f>AND(RMDF!EA375&gt;=0, RMDF!EA375&lt;=1-SUM(RMDF!Z375,RMDF!AG375,RMDF!AN375,RMDF!AU375,RMDF!BB375,RMDF!BI375,RMDF!BP375,RMDF!BW375,RMDF!CD375,RMDF!CK375,RMDF!CR375,RMDF!CY375,RMDF!DF375,RMDF!DM375,RMDF!DT375), RMDF!EA375=ROUND(RMDF!EA375,4))</f>
        <v>1</v>
      </c>
      <c r="DY375" s="317">
        <f>RMDF!DY375</f>
        <v>0</v>
      </c>
      <c r="DZ375" s="318" t="str">
        <f>IF(DY375=0,"",_xlfn.XLOOKUP(DY375,StatePicklist!$1:$1,StatePicklist!$3:$3,"NA",0))</f>
        <v/>
      </c>
      <c r="EA375" s="297" t="str">
        <f ca="1">IF(RMDF!DZ375="", "", IF(ISNUMBER(MATCH(RMDF!DZ375, INDIRECT(DZ375), 0)), "OK", "Invalid"))</f>
        <v/>
      </c>
      <c r="EB375" s="281"/>
      <c r="EC375" s="281"/>
      <c r="ED375" s="281"/>
      <c r="EE375" s="281" t="b">
        <f>AND(RMDF!EH375&gt;=0, RMDF!EH375&lt;=1-SUM(RMDF!Z375,RMDF!AG375,RMDF!AN375,RMDF!AU375,RMDF!BB375,RMDF!BI375,RMDF!BP375,RMDF!BW375,RMDF!CD375,RMDF!CK375,RMDF!CR375,RMDF!CY375,RMDF!DF375,RMDF!DM375,RMDF!DT375,RMDF!EA375), RMDF!EH375=ROUND(RMDF!EH375,4))</f>
        <v>1</v>
      </c>
      <c r="EF375" s="317">
        <f>RMDF!EF375</f>
        <v>0</v>
      </c>
      <c r="EG375" s="318" t="str">
        <f>IF(EF375=0,"",_xlfn.XLOOKUP(EF375,StatePicklist!$1:$1,StatePicklist!$3:$3,"NA",0))</f>
        <v/>
      </c>
      <c r="EH375" s="297" t="str">
        <f ca="1">IF(RMDF!EG375="", "", IF(ISNUMBER(MATCH(RMDF!EG375, INDIRECT(EG375), 0)), "OK", "Invalid"))</f>
        <v/>
      </c>
      <c r="EI375" s="281"/>
      <c r="EJ375" s="281"/>
      <c r="EK375" s="281"/>
      <c r="EL375" s="281" t="b">
        <f>AND(RMDF!EO375&gt;=0, RMDF!EO375&lt;=1-SUM(RMDF!Z375,RMDF!AG375,RMDF!AN375,RMDF!AU375,RMDF!BB375,RMDF!BI375,RMDF!BP375,RMDF!BW375,RMDF!CD375,RMDF!CK375,RMDF!CR375,RMDF!CY375,RMDF!DF375,RMDF!DM375,RMDF!DT375,RMDF!EA375,RMDF!EH375), RMDF!EO375=ROUND(RMDF!EO375,4))</f>
        <v>1</v>
      </c>
      <c r="EM375" s="317">
        <f>RMDF!EM375</f>
        <v>0</v>
      </c>
      <c r="EN375" s="318" t="str">
        <f>IF(EM375=0,"",_xlfn.XLOOKUP(EM375,StatePicklist!$1:$1,StatePicklist!$3:$3,"NA",0))</f>
        <v/>
      </c>
      <c r="EO375" s="297" t="str">
        <f ca="1">IF(RMDF!EN375="", "", IF(ISNUMBER(MATCH(RMDF!EN375, INDIRECT(EN375), 0)), "OK", "Invalid"))</f>
        <v/>
      </c>
      <c r="EP375" s="281"/>
      <c r="EQ375" s="281"/>
      <c r="ER375" s="281"/>
      <c r="ES375" s="281" t="b">
        <f>AND(RMDF!EV375&gt;=0, RMDF!EV375&lt;=1-SUM(RMDF!Z375,RMDF!AG375,RMDF!AN375,RMDF!AU375,RMDF!BB375,RMDF!BI375,RMDF!BP375,RMDF!BW375,RMDF!CD375,RMDF!CK375,RMDF!CR375,RMDF!CY375,RMDF!DF375,RMDF!DM375,RMDF!DT375,RMDF!EA375,RMDF!EH375,RMDF!EO375), RMDF!EV375=ROUND(RMDF!EV375,4))</f>
        <v>1</v>
      </c>
      <c r="ET375" s="317">
        <f>RMDF!ET375</f>
        <v>0</v>
      </c>
      <c r="EU375" s="318" t="str">
        <f>IF(ET375=0,"",_xlfn.XLOOKUP(ET375,StatePicklist!$1:$1,StatePicklist!$3:$3,"NA",0))</f>
        <v/>
      </c>
      <c r="EV375" s="297" t="str">
        <f ca="1">IF(RMDF!EU375="", "", IF(ISNUMBER(MATCH(RMDF!EU375, INDIRECT(EU375), 0)), "OK", "Invalid"))</f>
        <v/>
      </c>
      <c r="EW375" s="281"/>
      <c r="EX375" s="281"/>
      <c r="EY375" s="281"/>
      <c r="EZ375" s="281" t="b">
        <f>AND(RMDF!FC375&gt;=0, RMDF!FC375&lt;=1-SUM(RMDF!Z375,RMDF!AG375,RMDF!AN375,RMDF!AU375,RMDF!BB375,RMDF!BI375,RMDF!BP375,RMDF!BW375,RMDF!CD375,RMDF!CK375,RMDF!CR375,RMDF!CY375,RMDF!DF375,RMDF!DM375,RMDF!DT375,RMDF!EA375,RMDF!EH375,RMDF!EO375,RMDF!EV375), RMDF!FC375=ROUND(RMDF!FC375,4))</f>
        <v>1</v>
      </c>
      <c r="FA375" s="317">
        <f>RMDF!FA375</f>
        <v>0</v>
      </c>
      <c r="FB375" s="318" t="str">
        <f>IF(FA375=0,"",_xlfn.XLOOKUP(FA375,StatePicklist!$1:$1,StatePicklist!$3:$3,"NA",0))</f>
        <v/>
      </c>
      <c r="FC375" s="297" t="str">
        <f ca="1">IF(RMDF!FB375="", "", IF(ISNUMBER(MATCH(RMDF!FB375, INDIRECT(FB375), 0)), "OK", "Invalid"))</f>
        <v/>
      </c>
    </row>
    <row r="376" spans="1:159" s="205" customFormat="1" ht="39.9" customHeight="1" x14ac:dyDescent="0.25">
      <c r="A376" s="206"/>
      <c r="B376" s="196"/>
      <c r="C376" s="197"/>
      <c r="D376" s="198"/>
      <c r="E376" s="199"/>
      <c r="F376" s="200"/>
      <c r="G376" s="201"/>
      <c r="H376" s="292"/>
      <c r="I376" s="305">
        <f>RMDF!I376</f>
        <v>0</v>
      </c>
      <c r="J376" s="305" t="str">
        <f>IF(I376=ProductCode!$B$30,"PDReclPost",IF(OR(I376=ProductCode!$C$30,I376=ProductCode!$E$30,I376=ProductCode!$G$30),"PDPreCon",IF(OR(I376=ProductCode!$D$30,I376=ProductCode!$F$30),"PDNotReclPost","")))</f>
        <v/>
      </c>
      <c r="K376" s="305" t="str">
        <f t="shared" si="24"/>
        <v/>
      </c>
      <c r="L376" s="289"/>
      <c r="M376" s="305" t="str">
        <f t="shared" si="24"/>
        <v/>
      </c>
      <c r="N376" s="289" t="b">
        <f>AND(RMDF!N376&gt;=0, RMDF!N376&lt;=1-RMDF!L376, RMDF!N376=ROUND(RMDF!N376,4))</f>
        <v>1</v>
      </c>
      <c r="O376" s="286" t="str">
        <f>IF(P376="","",IF(I376="","",IF(LEFT(I376,13)="Reclaimed pos",RawMaterialCode!$E$569,RawMaterialCode!$E$568)))</f>
        <v>Reclaimed pre-consumer mixed fibers (RM0578)</v>
      </c>
      <c r="P376" s="295">
        <f t="shared" si="25"/>
        <v>1</v>
      </c>
      <c r="Q376" s="202"/>
      <c r="R376" s="203"/>
      <c r="S376" s="204" t="str">
        <f t="shared" si="26"/>
        <v/>
      </c>
      <c r="T376" s="281"/>
      <c r="U376" s="281"/>
      <c r="V376" s="281"/>
      <c r="W376" s="281"/>
      <c r="X376" s="317">
        <f>RMDF!X376</f>
        <v>0</v>
      </c>
      <c r="Y376" s="318" t="str">
        <f>IF(X376=0,"",_xlfn.XLOOKUP(X376,StatePicklist!$1:$1,StatePicklist!$3:$3,"NA",0))</f>
        <v/>
      </c>
      <c r="Z376" s="297" t="str">
        <f ca="1">IF(RMDF!Y376="", "", IF(ISNUMBER(MATCH(RMDF!Y376, INDIRECT(Y376), 0)), "OK", "Invalid"))</f>
        <v/>
      </c>
      <c r="AA376" s="281"/>
      <c r="AB376" s="281"/>
      <c r="AC376" s="281"/>
      <c r="AD376" s="281" t="b">
        <f>AND(RMDF!AG376&gt;=0, RMDF!AG376&lt;=1-RMDF!Z376, RMDF!AG376=ROUND(RMDF!AG376,4))</f>
        <v>1</v>
      </c>
      <c r="AE376" s="317">
        <f>RMDF!AE376</f>
        <v>0</v>
      </c>
      <c r="AF376" s="318" t="str">
        <f>IF(AE376=0,"",_xlfn.XLOOKUP(AE376,StatePicklist!$1:$1,StatePicklist!$3:$3,"NA",0))</f>
        <v/>
      </c>
      <c r="AG376" s="297" t="str">
        <f ca="1">IF(RMDF!AF376="", "", IF(ISNUMBER(MATCH(RMDF!AF376, INDIRECT(AF376), 0)), "OK", "Invalid"))</f>
        <v/>
      </c>
      <c r="AH376" s="281"/>
      <c r="AI376" s="281"/>
      <c r="AJ376" s="281"/>
      <c r="AK376" s="281" t="b">
        <f>AND(RMDF!AN376&gt;=0, RMDF!AN376&lt;=1-SUM(RMDF!Z376,RMDF!AG376), RMDF!AN376=ROUND(RMDF!AN376,4))</f>
        <v>1</v>
      </c>
      <c r="AL376" s="317">
        <f>RMDF!AL376</f>
        <v>0</v>
      </c>
      <c r="AM376" s="318" t="str">
        <f>IF(AL376=0,"",_xlfn.XLOOKUP(AL376,StatePicklist!$1:$1,StatePicklist!$3:$3,"NA",0))</f>
        <v/>
      </c>
      <c r="AN376" s="297" t="str">
        <f ca="1">IF(RMDF!AM376="", "", IF(ISNUMBER(MATCH(RMDF!AM376, INDIRECT(AM376), 0)), "OK", "Invalid"))</f>
        <v/>
      </c>
      <c r="AO376" s="281"/>
      <c r="AP376" s="281"/>
      <c r="AQ376" s="281"/>
      <c r="AR376" s="281" t="b">
        <f>AND(RMDF!AU376&gt;=0, RMDF!AU376&lt;=1-SUM(RMDF!Z376,RMDF!AG376,RMDF!AN376), RMDF!AU376=ROUND(RMDF!AU376,4))</f>
        <v>1</v>
      </c>
      <c r="AS376" s="317">
        <f>RMDF!AS376</f>
        <v>0</v>
      </c>
      <c r="AT376" s="318" t="str">
        <f>IF(AS376=0,"",_xlfn.XLOOKUP(AS376,StatePicklist!$1:$1,StatePicklist!$3:$3,"NA",0))</f>
        <v/>
      </c>
      <c r="AU376" s="297" t="str">
        <f ca="1">IF(RMDF!AT376="", "", IF(ISNUMBER(MATCH(RMDF!AT376, INDIRECT(AT376), 0)), "OK", "Invalid"))</f>
        <v/>
      </c>
      <c r="AV376" s="281"/>
      <c r="AW376" s="281"/>
      <c r="AX376" s="281"/>
      <c r="AY376" s="281" t="b">
        <f>AND(RMDF!BB376&gt;=0, RMDF!BB376&lt;=1-SUM(RMDF!Z376,RMDF!AG376,RMDF!AN376,RMDF!AU376), RMDF!BB376=ROUND(RMDF!BB376,4))</f>
        <v>1</v>
      </c>
      <c r="AZ376" s="317">
        <f>RMDF!AZ376</f>
        <v>0</v>
      </c>
      <c r="BA376" s="318" t="str">
        <f>IF(AZ376=0,"",_xlfn.XLOOKUP(AZ376,StatePicklist!$1:$1,StatePicklist!$3:$3,"NA",0))</f>
        <v/>
      </c>
      <c r="BB376" s="297" t="str">
        <f ca="1">IF(RMDF!BA376="", "", IF(ISNUMBER(MATCH(RMDF!BA376, INDIRECT(BA376), 0)), "OK", "Invalid"))</f>
        <v/>
      </c>
      <c r="BC376" s="281"/>
      <c r="BD376" s="281"/>
      <c r="BE376" s="281"/>
      <c r="BF376" s="281" t="b">
        <f>AND(RMDF!BI376&gt;=0, RMDF!BI376&lt;=1-SUM(RMDF!Z376,RMDF!AG376,RMDF!AN376,RMDF!AU376,RMDF!BB376), RMDF!BI376=ROUND(RMDF!BI376,4))</f>
        <v>1</v>
      </c>
      <c r="BG376" s="317">
        <f>RMDF!BG376</f>
        <v>0</v>
      </c>
      <c r="BH376" s="318" t="str">
        <f>IF(BG376=0,"",_xlfn.XLOOKUP(BG376,StatePicklist!$1:$1,StatePicklist!$3:$3,"NA",0))</f>
        <v/>
      </c>
      <c r="BI376" s="297" t="str">
        <f ca="1">IF(RMDF!BH376="", "", IF(ISNUMBER(MATCH(RMDF!BH376, INDIRECT(BH376), 0)), "OK", "Invalid"))</f>
        <v/>
      </c>
      <c r="BJ376" s="281"/>
      <c r="BK376" s="281"/>
      <c r="BL376" s="281"/>
      <c r="BM376" s="281" t="b">
        <f>AND(RMDF!BP376&gt;=0, RMDF!BP376&lt;=1-SUM(RMDF!Z376,RMDF!AG376,RMDF!AN376,RMDF!AU376,RMDF!BB376,RMDF!BI376), RMDF!BP376=ROUND(RMDF!BP376,4))</f>
        <v>1</v>
      </c>
      <c r="BN376" s="317">
        <f>RMDF!BN376</f>
        <v>0</v>
      </c>
      <c r="BO376" s="318" t="str">
        <f>IF(BN376=0,"",_xlfn.XLOOKUP(BN376,StatePicklist!$1:$1,StatePicklist!$3:$3,"NA",0))</f>
        <v/>
      </c>
      <c r="BP376" s="297" t="str">
        <f ca="1">IF(RMDF!BO376="", "", IF(ISNUMBER(MATCH(RMDF!BO376, INDIRECT(BO376), 0)), "OK", "Invalid"))</f>
        <v/>
      </c>
      <c r="BQ376" s="281"/>
      <c r="BR376" s="281"/>
      <c r="BS376" s="281"/>
      <c r="BT376" s="281" t="b">
        <f>AND(RMDF!BW376&gt;=0, RMDF!BW376&lt;=1-SUM(RMDF!Z376,RMDF!AG376,RMDF!AN376,RMDF!AU376,RMDF!BB376,RMDF!BI376,RMDF!BP376), RMDF!BW376=ROUND(RMDF!BW376,4))</f>
        <v>1</v>
      </c>
      <c r="BU376" s="317">
        <f>RMDF!BU376</f>
        <v>0</v>
      </c>
      <c r="BV376" s="318" t="str">
        <f>IF(BU376=0,"",_xlfn.XLOOKUP(BU376,StatePicklist!$1:$1,StatePicklist!$3:$3,"NA",0))</f>
        <v/>
      </c>
      <c r="BW376" s="297" t="str">
        <f ca="1">IF(RMDF!BV376="", "", IF(ISNUMBER(MATCH(RMDF!BV376, INDIRECT(BV376), 0)), "OK", "Invalid"))</f>
        <v/>
      </c>
      <c r="BX376" s="281"/>
      <c r="BY376" s="281"/>
      <c r="BZ376" s="281"/>
      <c r="CA376" s="281" t="b">
        <f>AND(RMDF!CD376&gt;=0, RMDF!CD376&lt;=1-SUM(RMDF!Z376,RMDF!AG376,RMDF!AN376,RMDF!AU376,RMDF!BB376,RMDF!BI376,RMDF!BP376,RMDF!BW376), RMDF!CD376=ROUND(RMDF!CD376,4))</f>
        <v>1</v>
      </c>
      <c r="CB376" s="317">
        <f>RMDF!CB376</f>
        <v>0</v>
      </c>
      <c r="CC376" s="318" t="str">
        <f>IF(CB376=0,"",_xlfn.XLOOKUP(CB376,StatePicklist!$1:$1,StatePicklist!$3:$3,"NA",0))</f>
        <v/>
      </c>
      <c r="CD376" s="297" t="str">
        <f ca="1">IF(RMDF!CC376="", "", IF(ISNUMBER(MATCH(RMDF!CC376, INDIRECT(CC376), 0)), "OK", "Invalid"))</f>
        <v/>
      </c>
      <c r="CE376" s="281"/>
      <c r="CF376" s="281"/>
      <c r="CG376" s="281"/>
      <c r="CH376" s="281" t="b">
        <f>AND(RMDF!CK376&gt;=0, RMDF!CK376&lt;=1-SUM(RMDF!Z376,RMDF!AG376,RMDF!AN376,RMDF!AU376,RMDF!BB376,RMDF!BI376,RMDF!BP376,RMDF!BW376,RMDF!CD376), RMDF!CK376=ROUND(RMDF!CK376,4))</f>
        <v>1</v>
      </c>
      <c r="CI376" s="317">
        <f>RMDF!CI376</f>
        <v>0</v>
      </c>
      <c r="CJ376" s="318" t="str">
        <f>IF(CI376=0,"",_xlfn.XLOOKUP(CI376,StatePicklist!$1:$1,StatePicklist!$3:$3,"NA",0))</f>
        <v/>
      </c>
      <c r="CK376" s="297" t="str">
        <f ca="1">IF(RMDF!CJ376="", "", IF(ISNUMBER(MATCH(RMDF!CJ376, INDIRECT(CJ376), 0)), "OK", "Invalid"))</f>
        <v/>
      </c>
      <c r="CL376" s="281"/>
      <c r="CM376" s="281"/>
      <c r="CN376" s="281"/>
      <c r="CO376" s="281" t="b">
        <f>AND(RMDF!CR376&gt;=0, RMDF!CR376&lt;=1-SUM(RMDF!Z376,RMDF!AG376,RMDF!AN376,RMDF!AU376,RMDF!BB376,RMDF!BI376,RMDF!BP376,RMDF!BW376,RMDF!CD376,RMDF!CK376), RMDF!CR376=ROUND(RMDF!CR376,4))</f>
        <v>1</v>
      </c>
      <c r="CP376" s="317">
        <f>RMDF!CP376</f>
        <v>0</v>
      </c>
      <c r="CQ376" s="318" t="str">
        <f>IF(CP376=0,"",_xlfn.XLOOKUP(CP376,StatePicklist!$1:$1,StatePicklist!$3:$3,"NA",0))</f>
        <v/>
      </c>
      <c r="CR376" s="297" t="str">
        <f ca="1">IF(RMDF!CQ376="", "", IF(ISNUMBER(MATCH(RMDF!CQ376, INDIRECT(CQ376), 0)), "OK", "Invalid"))</f>
        <v/>
      </c>
      <c r="CS376" s="281"/>
      <c r="CT376" s="281"/>
      <c r="CU376" s="281"/>
      <c r="CV376" s="281" t="b">
        <f>AND(RMDF!CY376&gt;=0, RMDF!CY376&lt;=1-SUM(RMDF!Z376,RMDF!AG376,RMDF!AN376,RMDF!AU376,RMDF!BB376,RMDF!BI376,RMDF!BP376,RMDF!BW376,RMDF!CD376,RMDF!CK376,RMDF!CR376), RMDF!CY376=ROUND(RMDF!CY376,4))</f>
        <v>1</v>
      </c>
      <c r="CW376" s="317">
        <f>RMDF!CW376</f>
        <v>0</v>
      </c>
      <c r="CX376" s="318" t="str">
        <f>IF(CW376=0,"",_xlfn.XLOOKUP(CW376,StatePicklist!$1:$1,StatePicklist!$3:$3,"NA",0))</f>
        <v/>
      </c>
      <c r="CY376" s="297" t="str">
        <f ca="1">IF(RMDF!CX376="", "", IF(ISNUMBER(MATCH(RMDF!CX376, INDIRECT(CX376), 0)), "OK", "Invalid"))</f>
        <v/>
      </c>
      <c r="CZ376" s="281"/>
      <c r="DA376" s="281"/>
      <c r="DB376" s="281"/>
      <c r="DC376" s="281" t="b">
        <f>AND(RMDF!DF376&gt;=0, RMDF!DF376&lt;=1-SUM(RMDF!Z376,RMDF!AG376,RMDF!AN376,RMDF!AU376,RMDF!BB376,RMDF!BI376,RMDF!BP376,RMDF!BW376,RMDF!CD376,RMDF!CK376,RMDF!CR376,RMDF!CY376), RMDF!DF376=ROUND(RMDF!DF376,4))</f>
        <v>1</v>
      </c>
      <c r="DD376" s="317">
        <f>RMDF!DD376</f>
        <v>0</v>
      </c>
      <c r="DE376" s="318" t="str">
        <f>IF(DD376=0,"",_xlfn.XLOOKUP(DD376,StatePicklist!$1:$1,StatePicklist!$3:$3,"NA",0))</f>
        <v/>
      </c>
      <c r="DF376" s="297" t="str">
        <f ca="1">IF(RMDF!DE376="", "", IF(ISNUMBER(MATCH(RMDF!DE376, INDIRECT(DE376), 0)), "OK", "Invalid"))</f>
        <v/>
      </c>
      <c r="DG376" s="281"/>
      <c r="DH376" s="281"/>
      <c r="DI376" s="281"/>
      <c r="DJ376" s="281" t="b">
        <f>AND(RMDF!DM376&gt;=0, RMDF!DM376&lt;=1-SUM(RMDF!Z376,RMDF!AG376,RMDF!AN376,RMDF!AU376,RMDF!BB376,RMDF!BI376,RMDF!BP376,RMDF!BW376,RMDF!CD376,RMDF!CK376,RMDF!CR376,RMDF!CY376,RMDF!DF376), RMDF!DM376=ROUND(RMDF!DM376,4))</f>
        <v>1</v>
      </c>
      <c r="DK376" s="317">
        <f>RMDF!DK376</f>
        <v>0</v>
      </c>
      <c r="DL376" s="318" t="str">
        <f>IF(DK376=0,"",_xlfn.XLOOKUP(DK376,StatePicklist!$1:$1,StatePicklist!$3:$3,"NA",0))</f>
        <v/>
      </c>
      <c r="DM376" s="297" t="str">
        <f ca="1">IF(RMDF!DL376="", "", IF(ISNUMBER(MATCH(RMDF!DL376, INDIRECT(DL376), 0)), "OK", "Invalid"))</f>
        <v/>
      </c>
      <c r="DN376" s="281"/>
      <c r="DO376" s="281"/>
      <c r="DP376" s="281"/>
      <c r="DQ376" s="281" t="b">
        <f>AND(RMDF!DT376&gt;=0, RMDF!DT376&lt;=1-SUM(RMDF!Z376,RMDF!AG376,RMDF!AN376,RMDF!AU376,RMDF!BB376,RMDF!BI376,RMDF!BP376,RMDF!BW376,RMDF!CD376,RMDF!CK376,RMDF!CR376,RMDF!CY376,RMDF!DF376,RMDF!DM376), RMDF!DT376=ROUND(RMDF!DT376,4))</f>
        <v>1</v>
      </c>
      <c r="DR376" s="317">
        <f>RMDF!DR376</f>
        <v>0</v>
      </c>
      <c r="DS376" s="318" t="str">
        <f>IF(DR376=0,"",_xlfn.XLOOKUP(DR376,StatePicklist!$1:$1,StatePicklist!$3:$3,"NA",0))</f>
        <v/>
      </c>
      <c r="DT376" s="297" t="str">
        <f ca="1">IF(RMDF!DS376="", "", IF(ISNUMBER(MATCH(RMDF!DS376, INDIRECT(DS376), 0)), "OK", "Invalid"))</f>
        <v/>
      </c>
      <c r="DU376" s="281"/>
      <c r="DV376" s="281"/>
      <c r="DW376" s="281"/>
      <c r="DX376" s="281" t="b">
        <f>AND(RMDF!EA376&gt;=0, RMDF!EA376&lt;=1-SUM(RMDF!Z376,RMDF!AG376,RMDF!AN376,RMDF!AU376,RMDF!BB376,RMDF!BI376,RMDF!BP376,RMDF!BW376,RMDF!CD376,RMDF!CK376,RMDF!CR376,RMDF!CY376,RMDF!DF376,RMDF!DM376,RMDF!DT376), RMDF!EA376=ROUND(RMDF!EA376,4))</f>
        <v>1</v>
      </c>
      <c r="DY376" s="317">
        <f>RMDF!DY376</f>
        <v>0</v>
      </c>
      <c r="DZ376" s="318" t="str">
        <f>IF(DY376=0,"",_xlfn.XLOOKUP(DY376,StatePicklist!$1:$1,StatePicklist!$3:$3,"NA",0))</f>
        <v/>
      </c>
      <c r="EA376" s="297" t="str">
        <f ca="1">IF(RMDF!DZ376="", "", IF(ISNUMBER(MATCH(RMDF!DZ376, INDIRECT(DZ376), 0)), "OK", "Invalid"))</f>
        <v/>
      </c>
      <c r="EB376" s="281"/>
      <c r="EC376" s="281"/>
      <c r="ED376" s="281"/>
      <c r="EE376" s="281" t="b">
        <f>AND(RMDF!EH376&gt;=0, RMDF!EH376&lt;=1-SUM(RMDF!Z376,RMDF!AG376,RMDF!AN376,RMDF!AU376,RMDF!BB376,RMDF!BI376,RMDF!BP376,RMDF!BW376,RMDF!CD376,RMDF!CK376,RMDF!CR376,RMDF!CY376,RMDF!DF376,RMDF!DM376,RMDF!DT376,RMDF!EA376), RMDF!EH376=ROUND(RMDF!EH376,4))</f>
        <v>1</v>
      </c>
      <c r="EF376" s="317">
        <f>RMDF!EF376</f>
        <v>0</v>
      </c>
      <c r="EG376" s="318" t="str">
        <f>IF(EF376=0,"",_xlfn.XLOOKUP(EF376,StatePicklist!$1:$1,StatePicklist!$3:$3,"NA",0))</f>
        <v/>
      </c>
      <c r="EH376" s="297" t="str">
        <f ca="1">IF(RMDF!EG376="", "", IF(ISNUMBER(MATCH(RMDF!EG376, INDIRECT(EG376), 0)), "OK", "Invalid"))</f>
        <v/>
      </c>
      <c r="EI376" s="281"/>
      <c r="EJ376" s="281"/>
      <c r="EK376" s="281"/>
      <c r="EL376" s="281" t="b">
        <f>AND(RMDF!EO376&gt;=0, RMDF!EO376&lt;=1-SUM(RMDF!Z376,RMDF!AG376,RMDF!AN376,RMDF!AU376,RMDF!BB376,RMDF!BI376,RMDF!BP376,RMDF!BW376,RMDF!CD376,RMDF!CK376,RMDF!CR376,RMDF!CY376,RMDF!DF376,RMDF!DM376,RMDF!DT376,RMDF!EA376,RMDF!EH376), RMDF!EO376=ROUND(RMDF!EO376,4))</f>
        <v>1</v>
      </c>
      <c r="EM376" s="317">
        <f>RMDF!EM376</f>
        <v>0</v>
      </c>
      <c r="EN376" s="318" t="str">
        <f>IF(EM376=0,"",_xlfn.XLOOKUP(EM376,StatePicklist!$1:$1,StatePicklist!$3:$3,"NA",0))</f>
        <v/>
      </c>
      <c r="EO376" s="297" t="str">
        <f ca="1">IF(RMDF!EN376="", "", IF(ISNUMBER(MATCH(RMDF!EN376, INDIRECT(EN376), 0)), "OK", "Invalid"))</f>
        <v/>
      </c>
      <c r="EP376" s="281"/>
      <c r="EQ376" s="281"/>
      <c r="ER376" s="281"/>
      <c r="ES376" s="281" t="b">
        <f>AND(RMDF!EV376&gt;=0, RMDF!EV376&lt;=1-SUM(RMDF!Z376,RMDF!AG376,RMDF!AN376,RMDF!AU376,RMDF!BB376,RMDF!BI376,RMDF!BP376,RMDF!BW376,RMDF!CD376,RMDF!CK376,RMDF!CR376,RMDF!CY376,RMDF!DF376,RMDF!DM376,RMDF!DT376,RMDF!EA376,RMDF!EH376,RMDF!EO376), RMDF!EV376=ROUND(RMDF!EV376,4))</f>
        <v>1</v>
      </c>
      <c r="ET376" s="317">
        <f>RMDF!ET376</f>
        <v>0</v>
      </c>
      <c r="EU376" s="318" t="str">
        <f>IF(ET376=0,"",_xlfn.XLOOKUP(ET376,StatePicklist!$1:$1,StatePicklist!$3:$3,"NA",0))</f>
        <v/>
      </c>
      <c r="EV376" s="297" t="str">
        <f ca="1">IF(RMDF!EU376="", "", IF(ISNUMBER(MATCH(RMDF!EU376, INDIRECT(EU376), 0)), "OK", "Invalid"))</f>
        <v/>
      </c>
      <c r="EW376" s="281"/>
      <c r="EX376" s="281"/>
      <c r="EY376" s="281"/>
      <c r="EZ376" s="281" t="b">
        <f>AND(RMDF!FC376&gt;=0, RMDF!FC376&lt;=1-SUM(RMDF!Z376,RMDF!AG376,RMDF!AN376,RMDF!AU376,RMDF!BB376,RMDF!BI376,RMDF!BP376,RMDF!BW376,RMDF!CD376,RMDF!CK376,RMDF!CR376,RMDF!CY376,RMDF!DF376,RMDF!DM376,RMDF!DT376,RMDF!EA376,RMDF!EH376,RMDF!EO376,RMDF!EV376), RMDF!FC376=ROUND(RMDF!FC376,4))</f>
        <v>1</v>
      </c>
      <c r="FA376" s="317">
        <f>RMDF!FA376</f>
        <v>0</v>
      </c>
      <c r="FB376" s="318" t="str">
        <f>IF(FA376=0,"",_xlfn.XLOOKUP(FA376,StatePicklist!$1:$1,StatePicklist!$3:$3,"NA",0))</f>
        <v/>
      </c>
      <c r="FC376" s="297" t="str">
        <f ca="1">IF(RMDF!FB376="", "", IF(ISNUMBER(MATCH(RMDF!FB376, INDIRECT(FB376), 0)), "OK", "Invalid"))</f>
        <v/>
      </c>
    </row>
    <row r="377" spans="1:159" s="205" customFormat="1" ht="39.9" customHeight="1" x14ac:dyDescent="0.25">
      <c r="A377" s="206"/>
      <c r="B377" s="196"/>
      <c r="C377" s="197"/>
      <c r="D377" s="198"/>
      <c r="E377" s="199"/>
      <c r="F377" s="200"/>
      <c r="G377" s="201"/>
      <c r="H377" s="292"/>
      <c r="I377" s="305">
        <f>RMDF!I377</f>
        <v>0</v>
      </c>
      <c r="J377" s="305" t="str">
        <f>IF(I377=ProductCode!$B$30,"PDReclPost",IF(OR(I377=ProductCode!$C$30,I377=ProductCode!$E$30,I377=ProductCode!$G$30),"PDPreCon",IF(OR(I377=ProductCode!$D$30,I377=ProductCode!$F$30),"PDNotReclPost","")))</f>
        <v/>
      </c>
      <c r="K377" s="305" t="str">
        <f t="shared" si="24"/>
        <v/>
      </c>
      <c r="L377" s="289"/>
      <c r="M377" s="305" t="str">
        <f t="shared" si="24"/>
        <v/>
      </c>
      <c r="N377" s="289" t="b">
        <f>AND(RMDF!N377&gt;=0, RMDF!N377&lt;=1-RMDF!L377, RMDF!N377=ROUND(RMDF!N377,4))</f>
        <v>1</v>
      </c>
      <c r="O377" s="286" t="str">
        <f>IF(P377="","",IF(I377="","",IF(LEFT(I377,13)="Reclaimed pos",RawMaterialCode!$E$569,RawMaterialCode!$E$568)))</f>
        <v>Reclaimed pre-consumer mixed fibers (RM0578)</v>
      </c>
      <c r="P377" s="295">
        <f t="shared" si="25"/>
        <v>1</v>
      </c>
      <c r="Q377" s="202"/>
      <c r="R377" s="203"/>
      <c r="S377" s="204" t="str">
        <f t="shared" si="26"/>
        <v/>
      </c>
      <c r="T377" s="281"/>
      <c r="U377" s="281"/>
      <c r="V377" s="281"/>
      <c r="W377" s="281"/>
      <c r="X377" s="317">
        <f>RMDF!X377</f>
        <v>0</v>
      </c>
      <c r="Y377" s="318" t="str">
        <f>IF(X377=0,"",_xlfn.XLOOKUP(X377,StatePicklist!$1:$1,StatePicklist!$3:$3,"NA",0))</f>
        <v/>
      </c>
      <c r="Z377" s="297" t="str">
        <f ca="1">IF(RMDF!Y377="", "", IF(ISNUMBER(MATCH(RMDF!Y377, INDIRECT(Y377), 0)), "OK", "Invalid"))</f>
        <v/>
      </c>
      <c r="AA377" s="281"/>
      <c r="AB377" s="281"/>
      <c r="AC377" s="281"/>
      <c r="AD377" s="281" t="b">
        <f>AND(RMDF!AG377&gt;=0, RMDF!AG377&lt;=1-RMDF!Z377, RMDF!AG377=ROUND(RMDF!AG377,4))</f>
        <v>1</v>
      </c>
      <c r="AE377" s="317">
        <f>RMDF!AE377</f>
        <v>0</v>
      </c>
      <c r="AF377" s="318" t="str">
        <f>IF(AE377=0,"",_xlfn.XLOOKUP(AE377,StatePicklist!$1:$1,StatePicklist!$3:$3,"NA",0))</f>
        <v/>
      </c>
      <c r="AG377" s="297" t="str">
        <f ca="1">IF(RMDF!AF377="", "", IF(ISNUMBER(MATCH(RMDF!AF377, INDIRECT(AF377), 0)), "OK", "Invalid"))</f>
        <v/>
      </c>
      <c r="AH377" s="281"/>
      <c r="AI377" s="281"/>
      <c r="AJ377" s="281"/>
      <c r="AK377" s="281" t="b">
        <f>AND(RMDF!AN377&gt;=0, RMDF!AN377&lt;=1-SUM(RMDF!Z377,RMDF!AG377), RMDF!AN377=ROUND(RMDF!AN377,4))</f>
        <v>1</v>
      </c>
      <c r="AL377" s="317">
        <f>RMDF!AL377</f>
        <v>0</v>
      </c>
      <c r="AM377" s="318" t="str">
        <f>IF(AL377=0,"",_xlfn.XLOOKUP(AL377,StatePicklist!$1:$1,StatePicklist!$3:$3,"NA",0))</f>
        <v/>
      </c>
      <c r="AN377" s="297" t="str">
        <f ca="1">IF(RMDF!AM377="", "", IF(ISNUMBER(MATCH(RMDF!AM377, INDIRECT(AM377), 0)), "OK", "Invalid"))</f>
        <v/>
      </c>
      <c r="AO377" s="281"/>
      <c r="AP377" s="281"/>
      <c r="AQ377" s="281"/>
      <c r="AR377" s="281" t="b">
        <f>AND(RMDF!AU377&gt;=0, RMDF!AU377&lt;=1-SUM(RMDF!Z377,RMDF!AG377,RMDF!AN377), RMDF!AU377=ROUND(RMDF!AU377,4))</f>
        <v>1</v>
      </c>
      <c r="AS377" s="317">
        <f>RMDF!AS377</f>
        <v>0</v>
      </c>
      <c r="AT377" s="318" t="str">
        <f>IF(AS377=0,"",_xlfn.XLOOKUP(AS377,StatePicklist!$1:$1,StatePicklist!$3:$3,"NA",0))</f>
        <v/>
      </c>
      <c r="AU377" s="297" t="str">
        <f ca="1">IF(RMDF!AT377="", "", IF(ISNUMBER(MATCH(RMDF!AT377, INDIRECT(AT377), 0)), "OK", "Invalid"))</f>
        <v/>
      </c>
      <c r="AV377" s="281"/>
      <c r="AW377" s="281"/>
      <c r="AX377" s="281"/>
      <c r="AY377" s="281" t="b">
        <f>AND(RMDF!BB377&gt;=0, RMDF!BB377&lt;=1-SUM(RMDF!Z377,RMDF!AG377,RMDF!AN377,RMDF!AU377), RMDF!BB377=ROUND(RMDF!BB377,4))</f>
        <v>1</v>
      </c>
      <c r="AZ377" s="317">
        <f>RMDF!AZ377</f>
        <v>0</v>
      </c>
      <c r="BA377" s="318" t="str">
        <f>IF(AZ377=0,"",_xlfn.XLOOKUP(AZ377,StatePicklist!$1:$1,StatePicklist!$3:$3,"NA",0))</f>
        <v/>
      </c>
      <c r="BB377" s="297" t="str">
        <f ca="1">IF(RMDF!BA377="", "", IF(ISNUMBER(MATCH(RMDF!BA377, INDIRECT(BA377), 0)), "OK", "Invalid"))</f>
        <v/>
      </c>
      <c r="BC377" s="281"/>
      <c r="BD377" s="281"/>
      <c r="BE377" s="281"/>
      <c r="BF377" s="281" t="b">
        <f>AND(RMDF!BI377&gt;=0, RMDF!BI377&lt;=1-SUM(RMDF!Z377,RMDF!AG377,RMDF!AN377,RMDF!AU377,RMDF!BB377), RMDF!BI377=ROUND(RMDF!BI377,4))</f>
        <v>1</v>
      </c>
      <c r="BG377" s="317">
        <f>RMDF!BG377</f>
        <v>0</v>
      </c>
      <c r="BH377" s="318" t="str">
        <f>IF(BG377=0,"",_xlfn.XLOOKUP(BG377,StatePicklist!$1:$1,StatePicklist!$3:$3,"NA",0))</f>
        <v/>
      </c>
      <c r="BI377" s="297" t="str">
        <f ca="1">IF(RMDF!BH377="", "", IF(ISNUMBER(MATCH(RMDF!BH377, INDIRECT(BH377), 0)), "OK", "Invalid"))</f>
        <v/>
      </c>
      <c r="BJ377" s="281"/>
      <c r="BK377" s="281"/>
      <c r="BL377" s="281"/>
      <c r="BM377" s="281" t="b">
        <f>AND(RMDF!BP377&gt;=0, RMDF!BP377&lt;=1-SUM(RMDF!Z377,RMDF!AG377,RMDF!AN377,RMDF!AU377,RMDF!BB377,RMDF!BI377), RMDF!BP377=ROUND(RMDF!BP377,4))</f>
        <v>1</v>
      </c>
      <c r="BN377" s="317">
        <f>RMDF!BN377</f>
        <v>0</v>
      </c>
      <c r="BO377" s="318" t="str">
        <f>IF(BN377=0,"",_xlfn.XLOOKUP(BN377,StatePicklist!$1:$1,StatePicklist!$3:$3,"NA",0))</f>
        <v/>
      </c>
      <c r="BP377" s="297" t="str">
        <f ca="1">IF(RMDF!BO377="", "", IF(ISNUMBER(MATCH(RMDF!BO377, INDIRECT(BO377), 0)), "OK", "Invalid"))</f>
        <v/>
      </c>
      <c r="BQ377" s="281"/>
      <c r="BR377" s="281"/>
      <c r="BS377" s="281"/>
      <c r="BT377" s="281" t="b">
        <f>AND(RMDF!BW377&gt;=0, RMDF!BW377&lt;=1-SUM(RMDF!Z377,RMDF!AG377,RMDF!AN377,RMDF!AU377,RMDF!BB377,RMDF!BI377,RMDF!BP377), RMDF!BW377=ROUND(RMDF!BW377,4))</f>
        <v>1</v>
      </c>
      <c r="BU377" s="317">
        <f>RMDF!BU377</f>
        <v>0</v>
      </c>
      <c r="BV377" s="318" t="str">
        <f>IF(BU377=0,"",_xlfn.XLOOKUP(BU377,StatePicklist!$1:$1,StatePicklist!$3:$3,"NA",0))</f>
        <v/>
      </c>
      <c r="BW377" s="297" t="str">
        <f ca="1">IF(RMDF!BV377="", "", IF(ISNUMBER(MATCH(RMDF!BV377, INDIRECT(BV377), 0)), "OK", "Invalid"))</f>
        <v/>
      </c>
      <c r="BX377" s="281"/>
      <c r="BY377" s="281"/>
      <c r="BZ377" s="281"/>
      <c r="CA377" s="281" t="b">
        <f>AND(RMDF!CD377&gt;=0, RMDF!CD377&lt;=1-SUM(RMDF!Z377,RMDF!AG377,RMDF!AN377,RMDF!AU377,RMDF!BB377,RMDF!BI377,RMDF!BP377,RMDF!BW377), RMDF!CD377=ROUND(RMDF!CD377,4))</f>
        <v>1</v>
      </c>
      <c r="CB377" s="317">
        <f>RMDF!CB377</f>
        <v>0</v>
      </c>
      <c r="CC377" s="318" t="str">
        <f>IF(CB377=0,"",_xlfn.XLOOKUP(CB377,StatePicklist!$1:$1,StatePicklist!$3:$3,"NA",0))</f>
        <v/>
      </c>
      <c r="CD377" s="297" t="str">
        <f ca="1">IF(RMDF!CC377="", "", IF(ISNUMBER(MATCH(RMDF!CC377, INDIRECT(CC377), 0)), "OK", "Invalid"))</f>
        <v/>
      </c>
      <c r="CE377" s="281"/>
      <c r="CF377" s="281"/>
      <c r="CG377" s="281"/>
      <c r="CH377" s="281" t="b">
        <f>AND(RMDF!CK377&gt;=0, RMDF!CK377&lt;=1-SUM(RMDF!Z377,RMDF!AG377,RMDF!AN377,RMDF!AU377,RMDF!BB377,RMDF!BI377,RMDF!BP377,RMDF!BW377,RMDF!CD377), RMDF!CK377=ROUND(RMDF!CK377,4))</f>
        <v>1</v>
      </c>
      <c r="CI377" s="317">
        <f>RMDF!CI377</f>
        <v>0</v>
      </c>
      <c r="CJ377" s="318" t="str">
        <f>IF(CI377=0,"",_xlfn.XLOOKUP(CI377,StatePicklist!$1:$1,StatePicklist!$3:$3,"NA",0))</f>
        <v/>
      </c>
      <c r="CK377" s="297" t="str">
        <f ca="1">IF(RMDF!CJ377="", "", IF(ISNUMBER(MATCH(RMDF!CJ377, INDIRECT(CJ377), 0)), "OK", "Invalid"))</f>
        <v/>
      </c>
      <c r="CL377" s="281"/>
      <c r="CM377" s="281"/>
      <c r="CN377" s="281"/>
      <c r="CO377" s="281" t="b">
        <f>AND(RMDF!CR377&gt;=0, RMDF!CR377&lt;=1-SUM(RMDF!Z377,RMDF!AG377,RMDF!AN377,RMDF!AU377,RMDF!BB377,RMDF!BI377,RMDF!BP377,RMDF!BW377,RMDF!CD377,RMDF!CK377), RMDF!CR377=ROUND(RMDF!CR377,4))</f>
        <v>1</v>
      </c>
      <c r="CP377" s="317">
        <f>RMDF!CP377</f>
        <v>0</v>
      </c>
      <c r="CQ377" s="318" t="str">
        <f>IF(CP377=0,"",_xlfn.XLOOKUP(CP377,StatePicklist!$1:$1,StatePicklist!$3:$3,"NA",0))</f>
        <v/>
      </c>
      <c r="CR377" s="297" t="str">
        <f ca="1">IF(RMDF!CQ377="", "", IF(ISNUMBER(MATCH(RMDF!CQ377, INDIRECT(CQ377), 0)), "OK", "Invalid"))</f>
        <v/>
      </c>
      <c r="CS377" s="281"/>
      <c r="CT377" s="281"/>
      <c r="CU377" s="281"/>
      <c r="CV377" s="281" t="b">
        <f>AND(RMDF!CY377&gt;=0, RMDF!CY377&lt;=1-SUM(RMDF!Z377,RMDF!AG377,RMDF!AN377,RMDF!AU377,RMDF!BB377,RMDF!BI377,RMDF!BP377,RMDF!BW377,RMDF!CD377,RMDF!CK377,RMDF!CR377), RMDF!CY377=ROUND(RMDF!CY377,4))</f>
        <v>1</v>
      </c>
      <c r="CW377" s="317">
        <f>RMDF!CW377</f>
        <v>0</v>
      </c>
      <c r="CX377" s="318" t="str">
        <f>IF(CW377=0,"",_xlfn.XLOOKUP(CW377,StatePicklist!$1:$1,StatePicklist!$3:$3,"NA",0))</f>
        <v/>
      </c>
      <c r="CY377" s="297" t="str">
        <f ca="1">IF(RMDF!CX377="", "", IF(ISNUMBER(MATCH(RMDF!CX377, INDIRECT(CX377), 0)), "OK", "Invalid"))</f>
        <v/>
      </c>
      <c r="CZ377" s="281"/>
      <c r="DA377" s="281"/>
      <c r="DB377" s="281"/>
      <c r="DC377" s="281" t="b">
        <f>AND(RMDF!DF377&gt;=0, RMDF!DF377&lt;=1-SUM(RMDF!Z377,RMDF!AG377,RMDF!AN377,RMDF!AU377,RMDF!BB377,RMDF!BI377,RMDF!BP377,RMDF!BW377,RMDF!CD377,RMDF!CK377,RMDF!CR377,RMDF!CY377), RMDF!DF377=ROUND(RMDF!DF377,4))</f>
        <v>1</v>
      </c>
      <c r="DD377" s="317">
        <f>RMDF!DD377</f>
        <v>0</v>
      </c>
      <c r="DE377" s="318" t="str">
        <f>IF(DD377=0,"",_xlfn.XLOOKUP(DD377,StatePicklist!$1:$1,StatePicklist!$3:$3,"NA",0))</f>
        <v/>
      </c>
      <c r="DF377" s="297" t="str">
        <f ca="1">IF(RMDF!DE377="", "", IF(ISNUMBER(MATCH(RMDF!DE377, INDIRECT(DE377), 0)), "OK", "Invalid"))</f>
        <v/>
      </c>
      <c r="DG377" s="281"/>
      <c r="DH377" s="281"/>
      <c r="DI377" s="281"/>
      <c r="DJ377" s="281" t="b">
        <f>AND(RMDF!DM377&gt;=0, RMDF!DM377&lt;=1-SUM(RMDF!Z377,RMDF!AG377,RMDF!AN377,RMDF!AU377,RMDF!BB377,RMDF!BI377,RMDF!BP377,RMDF!BW377,RMDF!CD377,RMDF!CK377,RMDF!CR377,RMDF!CY377,RMDF!DF377), RMDF!DM377=ROUND(RMDF!DM377,4))</f>
        <v>1</v>
      </c>
      <c r="DK377" s="317">
        <f>RMDF!DK377</f>
        <v>0</v>
      </c>
      <c r="DL377" s="318" t="str">
        <f>IF(DK377=0,"",_xlfn.XLOOKUP(DK377,StatePicklist!$1:$1,StatePicklist!$3:$3,"NA",0))</f>
        <v/>
      </c>
      <c r="DM377" s="297" t="str">
        <f ca="1">IF(RMDF!DL377="", "", IF(ISNUMBER(MATCH(RMDF!DL377, INDIRECT(DL377), 0)), "OK", "Invalid"))</f>
        <v/>
      </c>
      <c r="DN377" s="281"/>
      <c r="DO377" s="281"/>
      <c r="DP377" s="281"/>
      <c r="DQ377" s="281" t="b">
        <f>AND(RMDF!DT377&gt;=0, RMDF!DT377&lt;=1-SUM(RMDF!Z377,RMDF!AG377,RMDF!AN377,RMDF!AU377,RMDF!BB377,RMDF!BI377,RMDF!BP377,RMDF!BW377,RMDF!CD377,RMDF!CK377,RMDF!CR377,RMDF!CY377,RMDF!DF377,RMDF!DM377), RMDF!DT377=ROUND(RMDF!DT377,4))</f>
        <v>1</v>
      </c>
      <c r="DR377" s="317">
        <f>RMDF!DR377</f>
        <v>0</v>
      </c>
      <c r="DS377" s="318" t="str">
        <f>IF(DR377=0,"",_xlfn.XLOOKUP(DR377,StatePicklist!$1:$1,StatePicklist!$3:$3,"NA",0))</f>
        <v/>
      </c>
      <c r="DT377" s="297" t="str">
        <f ca="1">IF(RMDF!DS377="", "", IF(ISNUMBER(MATCH(RMDF!DS377, INDIRECT(DS377), 0)), "OK", "Invalid"))</f>
        <v/>
      </c>
      <c r="DU377" s="281"/>
      <c r="DV377" s="281"/>
      <c r="DW377" s="281"/>
      <c r="DX377" s="281" t="b">
        <f>AND(RMDF!EA377&gt;=0, RMDF!EA377&lt;=1-SUM(RMDF!Z377,RMDF!AG377,RMDF!AN377,RMDF!AU377,RMDF!BB377,RMDF!BI377,RMDF!BP377,RMDF!BW377,RMDF!CD377,RMDF!CK377,RMDF!CR377,RMDF!CY377,RMDF!DF377,RMDF!DM377,RMDF!DT377), RMDF!EA377=ROUND(RMDF!EA377,4))</f>
        <v>1</v>
      </c>
      <c r="DY377" s="317">
        <f>RMDF!DY377</f>
        <v>0</v>
      </c>
      <c r="DZ377" s="318" t="str">
        <f>IF(DY377=0,"",_xlfn.XLOOKUP(DY377,StatePicklist!$1:$1,StatePicklist!$3:$3,"NA",0))</f>
        <v/>
      </c>
      <c r="EA377" s="297" t="str">
        <f ca="1">IF(RMDF!DZ377="", "", IF(ISNUMBER(MATCH(RMDF!DZ377, INDIRECT(DZ377), 0)), "OK", "Invalid"))</f>
        <v/>
      </c>
      <c r="EB377" s="281"/>
      <c r="EC377" s="281"/>
      <c r="ED377" s="281"/>
      <c r="EE377" s="281" t="b">
        <f>AND(RMDF!EH377&gt;=0, RMDF!EH377&lt;=1-SUM(RMDF!Z377,RMDF!AG377,RMDF!AN377,RMDF!AU377,RMDF!BB377,RMDF!BI377,RMDF!BP377,RMDF!BW377,RMDF!CD377,RMDF!CK377,RMDF!CR377,RMDF!CY377,RMDF!DF377,RMDF!DM377,RMDF!DT377,RMDF!EA377), RMDF!EH377=ROUND(RMDF!EH377,4))</f>
        <v>1</v>
      </c>
      <c r="EF377" s="317">
        <f>RMDF!EF377</f>
        <v>0</v>
      </c>
      <c r="EG377" s="318" t="str">
        <f>IF(EF377=0,"",_xlfn.XLOOKUP(EF377,StatePicklist!$1:$1,StatePicklist!$3:$3,"NA",0))</f>
        <v/>
      </c>
      <c r="EH377" s="297" t="str">
        <f ca="1">IF(RMDF!EG377="", "", IF(ISNUMBER(MATCH(RMDF!EG377, INDIRECT(EG377), 0)), "OK", "Invalid"))</f>
        <v/>
      </c>
      <c r="EI377" s="281"/>
      <c r="EJ377" s="281"/>
      <c r="EK377" s="281"/>
      <c r="EL377" s="281" t="b">
        <f>AND(RMDF!EO377&gt;=0, RMDF!EO377&lt;=1-SUM(RMDF!Z377,RMDF!AG377,RMDF!AN377,RMDF!AU377,RMDF!BB377,RMDF!BI377,RMDF!BP377,RMDF!BW377,RMDF!CD377,RMDF!CK377,RMDF!CR377,RMDF!CY377,RMDF!DF377,RMDF!DM377,RMDF!DT377,RMDF!EA377,RMDF!EH377), RMDF!EO377=ROUND(RMDF!EO377,4))</f>
        <v>1</v>
      </c>
      <c r="EM377" s="317">
        <f>RMDF!EM377</f>
        <v>0</v>
      </c>
      <c r="EN377" s="318" t="str">
        <f>IF(EM377=0,"",_xlfn.XLOOKUP(EM377,StatePicklist!$1:$1,StatePicklist!$3:$3,"NA",0))</f>
        <v/>
      </c>
      <c r="EO377" s="297" t="str">
        <f ca="1">IF(RMDF!EN377="", "", IF(ISNUMBER(MATCH(RMDF!EN377, INDIRECT(EN377), 0)), "OK", "Invalid"))</f>
        <v/>
      </c>
      <c r="EP377" s="281"/>
      <c r="EQ377" s="281"/>
      <c r="ER377" s="281"/>
      <c r="ES377" s="281" t="b">
        <f>AND(RMDF!EV377&gt;=0, RMDF!EV377&lt;=1-SUM(RMDF!Z377,RMDF!AG377,RMDF!AN377,RMDF!AU377,RMDF!BB377,RMDF!BI377,RMDF!BP377,RMDF!BW377,RMDF!CD377,RMDF!CK377,RMDF!CR377,RMDF!CY377,RMDF!DF377,RMDF!DM377,RMDF!DT377,RMDF!EA377,RMDF!EH377,RMDF!EO377), RMDF!EV377=ROUND(RMDF!EV377,4))</f>
        <v>1</v>
      </c>
      <c r="ET377" s="317">
        <f>RMDF!ET377</f>
        <v>0</v>
      </c>
      <c r="EU377" s="318" t="str">
        <f>IF(ET377=0,"",_xlfn.XLOOKUP(ET377,StatePicklist!$1:$1,StatePicklist!$3:$3,"NA",0))</f>
        <v/>
      </c>
      <c r="EV377" s="297" t="str">
        <f ca="1">IF(RMDF!EU377="", "", IF(ISNUMBER(MATCH(RMDF!EU377, INDIRECT(EU377), 0)), "OK", "Invalid"))</f>
        <v/>
      </c>
      <c r="EW377" s="281"/>
      <c r="EX377" s="281"/>
      <c r="EY377" s="281"/>
      <c r="EZ377" s="281" t="b">
        <f>AND(RMDF!FC377&gt;=0, RMDF!FC377&lt;=1-SUM(RMDF!Z377,RMDF!AG377,RMDF!AN377,RMDF!AU377,RMDF!BB377,RMDF!BI377,RMDF!BP377,RMDF!BW377,RMDF!CD377,RMDF!CK377,RMDF!CR377,RMDF!CY377,RMDF!DF377,RMDF!DM377,RMDF!DT377,RMDF!EA377,RMDF!EH377,RMDF!EO377,RMDF!EV377), RMDF!FC377=ROUND(RMDF!FC377,4))</f>
        <v>1</v>
      </c>
      <c r="FA377" s="317">
        <f>RMDF!FA377</f>
        <v>0</v>
      </c>
      <c r="FB377" s="318" t="str">
        <f>IF(FA377=0,"",_xlfn.XLOOKUP(FA377,StatePicklist!$1:$1,StatePicklist!$3:$3,"NA",0))</f>
        <v/>
      </c>
      <c r="FC377" s="297" t="str">
        <f ca="1">IF(RMDF!FB377="", "", IF(ISNUMBER(MATCH(RMDF!FB377, INDIRECT(FB377), 0)), "OK", "Invalid"))</f>
        <v/>
      </c>
    </row>
    <row r="378" spans="1:159" s="205" customFormat="1" ht="39.9" customHeight="1" x14ac:dyDescent="0.25">
      <c r="A378" s="206"/>
      <c r="B378" s="196"/>
      <c r="C378" s="197"/>
      <c r="D378" s="198"/>
      <c r="E378" s="199"/>
      <c r="F378" s="200"/>
      <c r="G378" s="201"/>
      <c r="H378" s="292"/>
      <c r="I378" s="305">
        <f>RMDF!I378</f>
        <v>0</v>
      </c>
      <c r="J378" s="305" t="str">
        <f>IF(I378=ProductCode!$B$30,"PDReclPost",IF(OR(I378=ProductCode!$C$30,I378=ProductCode!$E$30,I378=ProductCode!$G$30),"PDPreCon",IF(OR(I378=ProductCode!$D$30,I378=ProductCode!$F$30),"PDNotReclPost","")))</f>
        <v/>
      </c>
      <c r="K378" s="305" t="str">
        <f t="shared" si="24"/>
        <v/>
      </c>
      <c r="L378" s="289"/>
      <c r="M378" s="305" t="str">
        <f t="shared" si="24"/>
        <v/>
      </c>
      <c r="N378" s="289" t="b">
        <f>AND(RMDF!N378&gt;=0, RMDF!N378&lt;=1-RMDF!L378, RMDF!N378=ROUND(RMDF!N378,4))</f>
        <v>1</v>
      </c>
      <c r="O378" s="286" t="str">
        <f>IF(P378="","",IF(I378="","",IF(LEFT(I378,13)="Reclaimed pos",RawMaterialCode!$E$569,RawMaterialCode!$E$568)))</f>
        <v>Reclaimed pre-consumer mixed fibers (RM0578)</v>
      </c>
      <c r="P378" s="295">
        <f t="shared" si="25"/>
        <v>1</v>
      </c>
      <c r="Q378" s="202"/>
      <c r="R378" s="203"/>
      <c r="S378" s="204" t="str">
        <f t="shared" si="26"/>
        <v/>
      </c>
      <c r="T378" s="281"/>
      <c r="U378" s="281"/>
      <c r="V378" s="281"/>
      <c r="W378" s="281"/>
      <c r="X378" s="317">
        <f>RMDF!X378</f>
        <v>0</v>
      </c>
      <c r="Y378" s="318" t="str">
        <f>IF(X378=0,"",_xlfn.XLOOKUP(X378,StatePicklist!$1:$1,StatePicklist!$3:$3,"NA",0))</f>
        <v/>
      </c>
      <c r="Z378" s="297" t="str">
        <f ca="1">IF(RMDF!Y378="", "", IF(ISNUMBER(MATCH(RMDF!Y378, INDIRECT(Y378), 0)), "OK", "Invalid"))</f>
        <v/>
      </c>
      <c r="AA378" s="281"/>
      <c r="AB378" s="281"/>
      <c r="AC378" s="281"/>
      <c r="AD378" s="281" t="b">
        <f>AND(RMDF!AG378&gt;=0, RMDF!AG378&lt;=1-RMDF!Z378, RMDF!AG378=ROUND(RMDF!AG378,4))</f>
        <v>1</v>
      </c>
      <c r="AE378" s="317">
        <f>RMDF!AE378</f>
        <v>0</v>
      </c>
      <c r="AF378" s="318" t="str">
        <f>IF(AE378=0,"",_xlfn.XLOOKUP(AE378,StatePicklist!$1:$1,StatePicklist!$3:$3,"NA",0))</f>
        <v/>
      </c>
      <c r="AG378" s="297" t="str">
        <f ca="1">IF(RMDF!AF378="", "", IF(ISNUMBER(MATCH(RMDF!AF378, INDIRECT(AF378), 0)), "OK", "Invalid"))</f>
        <v/>
      </c>
      <c r="AH378" s="281"/>
      <c r="AI378" s="281"/>
      <c r="AJ378" s="281"/>
      <c r="AK378" s="281" t="b">
        <f>AND(RMDF!AN378&gt;=0, RMDF!AN378&lt;=1-SUM(RMDF!Z378,RMDF!AG378), RMDF!AN378=ROUND(RMDF!AN378,4))</f>
        <v>1</v>
      </c>
      <c r="AL378" s="317">
        <f>RMDF!AL378</f>
        <v>0</v>
      </c>
      <c r="AM378" s="318" t="str">
        <f>IF(AL378=0,"",_xlfn.XLOOKUP(AL378,StatePicklist!$1:$1,StatePicklist!$3:$3,"NA",0))</f>
        <v/>
      </c>
      <c r="AN378" s="297" t="str">
        <f ca="1">IF(RMDF!AM378="", "", IF(ISNUMBER(MATCH(RMDF!AM378, INDIRECT(AM378), 0)), "OK", "Invalid"))</f>
        <v/>
      </c>
      <c r="AO378" s="281"/>
      <c r="AP378" s="281"/>
      <c r="AQ378" s="281"/>
      <c r="AR378" s="281" t="b">
        <f>AND(RMDF!AU378&gt;=0, RMDF!AU378&lt;=1-SUM(RMDF!Z378,RMDF!AG378,RMDF!AN378), RMDF!AU378=ROUND(RMDF!AU378,4))</f>
        <v>1</v>
      </c>
      <c r="AS378" s="317">
        <f>RMDF!AS378</f>
        <v>0</v>
      </c>
      <c r="AT378" s="318" t="str">
        <f>IF(AS378=0,"",_xlfn.XLOOKUP(AS378,StatePicklist!$1:$1,StatePicklist!$3:$3,"NA",0))</f>
        <v/>
      </c>
      <c r="AU378" s="297" t="str">
        <f ca="1">IF(RMDF!AT378="", "", IF(ISNUMBER(MATCH(RMDF!AT378, INDIRECT(AT378), 0)), "OK", "Invalid"))</f>
        <v/>
      </c>
      <c r="AV378" s="281"/>
      <c r="AW378" s="281"/>
      <c r="AX378" s="281"/>
      <c r="AY378" s="281" t="b">
        <f>AND(RMDF!BB378&gt;=0, RMDF!BB378&lt;=1-SUM(RMDF!Z378,RMDF!AG378,RMDF!AN378,RMDF!AU378), RMDF!BB378=ROUND(RMDF!BB378,4))</f>
        <v>1</v>
      </c>
      <c r="AZ378" s="317">
        <f>RMDF!AZ378</f>
        <v>0</v>
      </c>
      <c r="BA378" s="318" t="str">
        <f>IF(AZ378=0,"",_xlfn.XLOOKUP(AZ378,StatePicklist!$1:$1,StatePicklist!$3:$3,"NA",0))</f>
        <v/>
      </c>
      <c r="BB378" s="297" t="str">
        <f ca="1">IF(RMDF!BA378="", "", IF(ISNUMBER(MATCH(RMDF!BA378, INDIRECT(BA378), 0)), "OK", "Invalid"))</f>
        <v/>
      </c>
      <c r="BC378" s="281"/>
      <c r="BD378" s="281"/>
      <c r="BE378" s="281"/>
      <c r="BF378" s="281" t="b">
        <f>AND(RMDF!BI378&gt;=0, RMDF!BI378&lt;=1-SUM(RMDF!Z378,RMDF!AG378,RMDF!AN378,RMDF!AU378,RMDF!BB378), RMDF!BI378=ROUND(RMDF!BI378,4))</f>
        <v>1</v>
      </c>
      <c r="BG378" s="317">
        <f>RMDF!BG378</f>
        <v>0</v>
      </c>
      <c r="BH378" s="318" t="str">
        <f>IF(BG378=0,"",_xlfn.XLOOKUP(BG378,StatePicklist!$1:$1,StatePicklist!$3:$3,"NA",0))</f>
        <v/>
      </c>
      <c r="BI378" s="297" t="str">
        <f ca="1">IF(RMDF!BH378="", "", IF(ISNUMBER(MATCH(RMDF!BH378, INDIRECT(BH378), 0)), "OK", "Invalid"))</f>
        <v/>
      </c>
      <c r="BJ378" s="281"/>
      <c r="BK378" s="281"/>
      <c r="BL378" s="281"/>
      <c r="BM378" s="281" t="b">
        <f>AND(RMDF!BP378&gt;=0, RMDF!BP378&lt;=1-SUM(RMDF!Z378,RMDF!AG378,RMDF!AN378,RMDF!AU378,RMDF!BB378,RMDF!BI378), RMDF!BP378=ROUND(RMDF!BP378,4))</f>
        <v>1</v>
      </c>
      <c r="BN378" s="317">
        <f>RMDF!BN378</f>
        <v>0</v>
      </c>
      <c r="BO378" s="318" t="str">
        <f>IF(BN378=0,"",_xlfn.XLOOKUP(BN378,StatePicklist!$1:$1,StatePicklist!$3:$3,"NA",0))</f>
        <v/>
      </c>
      <c r="BP378" s="297" t="str">
        <f ca="1">IF(RMDF!BO378="", "", IF(ISNUMBER(MATCH(RMDF!BO378, INDIRECT(BO378), 0)), "OK", "Invalid"))</f>
        <v/>
      </c>
      <c r="BQ378" s="281"/>
      <c r="BR378" s="281"/>
      <c r="BS378" s="281"/>
      <c r="BT378" s="281" t="b">
        <f>AND(RMDF!BW378&gt;=0, RMDF!BW378&lt;=1-SUM(RMDF!Z378,RMDF!AG378,RMDF!AN378,RMDF!AU378,RMDF!BB378,RMDF!BI378,RMDF!BP378), RMDF!BW378=ROUND(RMDF!BW378,4))</f>
        <v>1</v>
      </c>
      <c r="BU378" s="317">
        <f>RMDF!BU378</f>
        <v>0</v>
      </c>
      <c r="BV378" s="318" t="str">
        <f>IF(BU378=0,"",_xlfn.XLOOKUP(BU378,StatePicklist!$1:$1,StatePicklist!$3:$3,"NA",0))</f>
        <v/>
      </c>
      <c r="BW378" s="297" t="str">
        <f ca="1">IF(RMDF!BV378="", "", IF(ISNUMBER(MATCH(RMDF!BV378, INDIRECT(BV378), 0)), "OK", "Invalid"))</f>
        <v/>
      </c>
      <c r="BX378" s="281"/>
      <c r="BY378" s="281"/>
      <c r="BZ378" s="281"/>
      <c r="CA378" s="281" t="b">
        <f>AND(RMDF!CD378&gt;=0, RMDF!CD378&lt;=1-SUM(RMDF!Z378,RMDF!AG378,RMDF!AN378,RMDF!AU378,RMDF!BB378,RMDF!BI378,RMDF!BP378,RMDF!BW378), RMDF!CD378=ROUND(RMDF!CD378,4))</f>
        <v>1</v>
      </c>
      <c r="CB378" s="317">
        <f>RMDF!CB378</f>
        <v>0</v>
      </c>
      <c r="CC378" s="318" t="str">
        <f>IF(CB378=0,"",_xlfn.XLOOKUP(CB378,StatePicklist!$1:$1,StatePicklist!$3:$3,"NA",0))</f>
        <v/>
      </c>
      <c r="CD378" s="297" t="str">
        <f ca="1">IF(RMDF!CC378="", "", IF(ISNUMBER(MATCH(RMDF!CC378, INDIRECT(CC378), 0)), "OK", "Invalid"))</f>
        <v/>
      </c>
      <c r="CE378" s="281"/>
      <c r="CF378" s="281"/>
      <c r="CG378" s="281"/>
      <c r="CH378" s="281" t="b">
        <f>AND(RMDF!CK378&gt;=0, RMDF!CK378&lt;=1-SUM(RMDF!Z378,RMDF!AG378,RMDF!AN378,RMDF!AU378,RMDF!BB378,RMDF!BI378,RMDF!BP378,RMDF!BW378,RMDF!CD378), RMDF!CK378=ROUND(RMDF!CK378,4))</f>
        <v>1</v>
      </c>
      <c r="CI378" s="317">
        <f>RMDF!CI378</f>
        <v>0</v>
      </c>
      <c r="CJ378" s="318" t="str">
        <f>IF(CI378=0,"",_xlfn.XLOOKUP(CI378,StatePicklist!$1:$1,StatePicklist!$3:$3,"NA",0))</f>
        <v/>
      </c>
      <c r="CK378" s="297" t="str">
        <f ca="1">IF(RMDF!CJ378="", "", IF(ISNUMBER(MATCH(RMDF!CJ378, INDIRECT(CJ378), 0)), "OK", "Invalid"))</f>
        <v/>
      </c>
      <c r="CL378" s="281"/>
      <c r="CM378" s="281"/>
      <c r="CN378" s="281"/>
      <c r="CO378" s="281" t="b">
        <f>AND(RMDF!CR378&gt;=0, RMDF!CR378&lt;=1-SUM(RMDF!Z378,RMDF!AG378,RMDF!AN378,RMDF!AU378,RMDF!BB378,RMDF!BI378,RMDF!BP378,RMDF!BW378,RMDF!CD378,RMDF!CK378), RMDF!CR378=ROUND(RMDF!CR378,4))</f>
        <v>1</v>
      </c>
      <c r="CP378" s="317">
        <f>RMDF!CP378</f>
        <v>0</v>
      </c>
      <c r="CQ378" s="318" t="str">
        <f>IF(CP378=0,"",_xlfn.XLOOKUP(CP378,StatePicklist!$1:$1,StatePicklist!$3:$3,"NA",0))</f>
        <v/>
      </c>
      <c r="CR378" s="297" t="str">
        <f ca="1">IF(RMDF!CQ378="", "", IF(ISNUMBER(MATCH(RMDF!CQ378, INDIRECT(CQ378), 0)), "OK", "Invalid"))</f>
        <v/>
      </c>
      <c r="CS378" s="281"/>
      <c r="CT378" s="281"/>
      <c r="CU378" s="281"/>
      <c r="CV378" s="281" t="b">
        <f>AND(RMDF!CY378&gt;=0, RMDF!CY378&lt;=1-SUM(RMDF!Z378,RMDF!AG378,RMDF!AN378,RMDF!AU378,RMDF!BB378,RMDF!BI378,RMDF!BP378,RMDF!BW378,RMDF!CD378,RMDF!CK378,RMDF!CR378), RMDF!CY378=ROUND(RMDF!CY378,4))</f>
        <v>1</v>
      </c>
      <c r="CW378" s="317">
        <f>RMDF!CW378</f>
        <v>0</v>
      </c>
      <c r="CX378" s="318" t="str">
        <f>IF(CW378=0,"",_xlfn.XLOOKUP(CW378,StatePicklist!$1:$1,StatePicklist!$3:$3,"NA",0))</f>
        <v/>
      </c>
      <c r="CY378" s="297" t="str">
        <f ca="1">IF(RMDF!CX378="", "", IF(ISNUMBER(MATCH(RMDF!CX378, INDIRECT(CX378), 0)), "OK", "Invalid"))</f>
        <v/>
      </c>
      <c r="CZ378" s="281"/>
      <c r="DA378" s="281"/>
      <c r="DB378" s="281"/>
      <c r="DC378" s="281" t="b">
        <f>AND(RMDF!DF378&gt;=0, RMDF!DF378&lt;=1-SUM(RMDF!Z378,RMDF!AG378,RMDF!AN378,RMDF!AU378,RMDF!BB378,RMDF!BI378,RMDF!BP378,RMDF!BW378,RMDF!CD378,RMDF!CK378,RMDF!CR378,RMDF!CY378), RMDF!DF378=ROUND(RMDF!DF378,4))</f>
        <v>1</v>
      </c>
      <c r="DD378" s="317">
        <f>RMDF!DD378</f>
        <v>0</v>
      </c>
      <c r="DE378" s="318" t="str">
        <f>IF(DD378=0,"",_xlfn.XLOOKUP(DD378,StatePicklist!$1:$1,StatePicklist!$3:$3,"NA",0))</f>
        <v/>
      </c>
      <c r="DF378" s="297" t="str">
        <f ca="1">IF(RMDF!DE378="", "", IF(ISNUMBER(MATCH(RMDF!DE378, INDIRECT(DE378), 0)), "OK", "Invalid"))</f>
        <v/>
      </c>
      <c r="DG378" s="281"/>
      <c r="DH378" s="281"/>
      <c r="DI378" s="281"/>
      <c r="DJ378" s="281" t="b">
        <f>AND(RMDF!DM378&gt;=0, RMDF!DM378&lt;=1-SUM(RMDF!Z378,RMDF!AG378,RMDF!AN378,RMDF!AU378,RMDF!BB378,RMDF!BI378,RMDF!BP378,RMDF!BW378,RMDF!CD378,RMDF!CK378,RMDF!CR378,RMDF!CY378,RMDF!DF378), RMDF!DM378=ROUND(RMDF!DM378,4))</f>
        <v>1</v>
      </c>
      <c r="DK378" s="317">
        <f>RMDF!DK378</f>
        <v>0</v>
      </c>
      <c r="DL378" s="318" t="str">
        <f>IF(DK378=0,"",_xlfn.XLOOKUP(DK378,StatePicklist!$1:$1,StatePicklist!$3:$3,"NA",0))</f>
        <v/>
      </c>
      <c r="DM378" s="297" t="str">
        <f ca="1">IF(RMDF!DL378="", "", IF(ISNUMBER(MATCH(RMDF!DL378, INDIRECT(DL378), 0)), "OK", "Invalid"))</f>
        <v/>
      </c>
      <c r="DN378" s="281"/>
      <c r="DO378" s="281"/>
      <c r="DP378" s="281"/>
      <c r="DQ378" s="281" t="b">
        <f>AND(RMDF!DT378&gt;=0, RMDF!DT378&lt;=1-SUM(RMDF!Z378,RMDF!AG378,RMDF!AN378,RMDF!AU378,RMDF!BB378,RMDF!BI378,RMDF!BP378,RMDF!BW378,RMDF!CD378,RMDF!CK378,RMDF!CR378,RMDF!CY378,RMDF!DF378,RMDF!DM378), RMDF!DT378=ROUND(RMDF!DT378,4))</f>
        <v>1</v>
      </c>
      <c r="DR378" s="317">
        <f>RMDF!DR378</f>
        <v>0</v>
      </c>
      <c r="DS378" s="318" t="str">
        <f>IF(DR378=0,"",_xlfn.XLOOKUP(DR378,StatePicklist!$1:$1,StatePicklist!$3:$3,"NA",0))</f>
        <v/>
      </c>
      <c r="DT378" s="297" t="str">
        <f ca="1">IF(RMDF!DS378="", "", IF(ISNUMBER(MATCH(RMDF!DS378, INDIRECT(DS378), 0)), "OK", "Invalid"))</f>
        <v/>
      </c>
      <c r="DU378" s="281"/>
      <c r="DV378" s="281"/>
      <c r="DW378" s="281"/>
      <c r="DX378" s="281" t="b">
        <f>AND(RMDF!EA378&gt;=0, RMDF!EA378&lt;=1-SUM(RMDF!Z378,RMDF!AG378,RMDF!AN378,RMDF!AU378,RMDF!BB378,RMDF!BI378,RMDF!BP378,RMDF!BW378,RMDF!CD378,RMDF!CK378,RMDF!CR378,RMDF!CY378,RMDF!DF378,RMDF!DM378,RMDF!DT378), RMDF!EA378=ROUND(RMDF!EA378,4))</f>
        <v>1</v>
      </c>
      <c r="DY378" s="317">
        <f>RMDF!DY378</f>
        <v>0</v>
      </c>
      <c r="DZ378" s="318" t="str">
        <f>IF(DY378=0,"",_xlfn.XLOOKUP(DY378,StatePicklist!$1:$1,StatePicklist!$3:$3,"NA",0))</f>
        <v/>
      </c>
      <c r="EA378" s="297" t="str">
        <f ca="1">IF(RMDF!DZ378="", "", IF(ISNUMBER(MATCH(RMDF!DZ378, INDIRECT(DZ378), 0)), "OK", "Invalid"))</f>
        <v/>
      </c>
      <c r="EB378" s="281"/>
      <c r="EC378" s="281"/>
      <c r="ED378" s="281"/>
      <c r="EE378" s="281" t="b">
        <f>AND(RMDF!EH378&gt;=0, RMDF!EH378&lt;=1-SUM(RMDF!Z378,RMDF!AG378,RMDF!AN378,RMDF!AU378,RMDF!BB378,RMDF!BI378,RMDF!BP378,RMDF!BW378,RMDF!CD378,RMDF!CK378,RMDF!CR378,RMDF!CY378,RMDF!DF378,RMDF!DM378,RMDF!DT378,RMDF!EA378), RMDF!EH378=ROUND(RMDF!EH378,4))</f>
        <v>1</v>
      </c>
      <c r="EF378" s="317">
        <f>RMDF!EF378</f>
        <v>0</v>
      </c>
      <c r="EG378" s="318" t="str">
        <f>IF(EF378=0,"",_xlfn.XLOOKUP(EF378,StatePicklist!$1:$1,StatePicklist!$3:$3,"NA",0))</f>
        <v/>
      </c>
      <c r="EH378" s="297" t="str">
        <f ca="1">IF(RMDF!EG378="", "", IF(ISNUMBER(MATCH(RMDF!EG378, INDIRECT(EG378), 0)), "OK", "Invalid"))</f>
        <v/>
      </c>
      <c r="EI378" s="281"/>
      <c r="EJ378" s="281"/>
      <c r="EK378" s="281"/>
      <c r="EL378" s="281" t="b">
        <f>AND(RMDF!EO378&gt;=0, RMDF!EO378&lt;=1-SUM(RMDF!Z378,RMDF!AG378,RMDF!AN378,RMDF!AU378,RMDF!BB378,RMDF!BI378,RMDF!BP378,RMDF!BW378,RMDF!CD378,RMDF!CK378,RMDF!CR378,RMDF!CY378,RMDF!DF378,RMDF!DM378,RMDF!DT378,RMDF!EA378,RMDF!EH378), RMDF!EO378=ROUND(RMDF!EO378,4))</f>
        <v>1</v>
      </c>
      <c r="EM378" s="317">
        <f>RMDF!EM378</f>
        <v>0</v>
      </c>
      <c r="EN378" s="318" t="str">
        <f>IF(EM378=0,"",_xlfn.XLOOKUP(EM378,StatePicklist!$1:$1,StatePicklist!$3:$3,"NA",0))</f>
        <v/>
      </c>
      <c r="EO378" s="297" t="str">
        <f ca="1">IF(RMDF!EN378="", "", IF(ISNUMBER(MATCH(RMDF!EN378, INDIRECT(EN378), 0)), "OK", "Invalid"))</f>
        <v/>
      </c>
      <c r="EP378" s="281"/>
      <c r="EQ378" s="281"/>
      <c r="ER378" s="281"/>
      <c r="ES378" s="281" t="b">
        <f>AND(RMDF!EV378&gt;=0, RMDF!EV378&lt;=1-SUM(RMDF!Z378,RMDF!AG378,RMDF!AN378,RMDF!AU378,RMDF!BB378,RMDF!BI378,RMDF!BP378,RMDF!BW378,RMDF!CD378,RMDF!CK378,RMDF!CR378,RMDF!CY378,RMDF!DF378,RMDF!DM378,RMDF!DT378,RMDF!EA378,RMDF!EH378,RMDF!EO378), RMDF!EV378=ROUND(RMDF!EV378,4))</f>
        <v>1</v>
      </c>
      <c r="ET378" s="317">
        <f>RMDF!ET378</f>
        <v>0</v>
      </c>
      <c r="EU378" s="318" t="str">
        <f>IF(ET378=0,"",_xlfn.XLOOKUP(ET378,StatePicklist!$1:$1,StatePicklist!$3:$3,"NA",0))</f>
        <v/>
      </c>
      <c r="EV378" s="297" t="str">
        <f ca="1">IF(RMDF!EU378="", "", IF(ISNUMBER(MATCH(RMDF!EU378, INDIRECT(EU378), 0)), "OK", "Invalid"))</f>
        <v/>
      </c>
      <c r="EW378" s="281"/>
      <c r="EX378" s="281"/>
      <c r="EY378" s="281"/>
      <c r="EZ378" s="281" t="b">
        <f>AND(RMDF!FC378&gt;=0, RMDF!FC378&lt;=1-SUM(RMDF!Z378,RMDF!AG378,RMDF!AN378,RMDF!AU378,RMDF!BB378,RMDF!BI378,RMDF!BP378,RMDF!BW378,RMDF!CD378,RMDF!CK378,RMDF!CR378,RMDF!CY378,RMDF!DF378,RMDF!DM378,RMDF!DT378,RMDF!EA378,RMDF!EH378,RMDF!EO378,RMDF!EV378), RMDF!FC378=ROUND(RMDF!FC378,4))</f>
        <v>1</v>
      </c>
      <c r="FA378" s="317">
        <f>RMDF!FA378</f>
        <v>0</v>
      </c>
      <c r="FB378" s="318" t="str">
        <f>IF(FA378=0,"",_xlfn.XLOOKUP(FA378,StatePicklist!$1:$1,StatePicklist!$3:$3,"NA",0))</f>
        <v/>
      </c>
      <c r="FC378" s="297" t="str">
        <f ca="1">IF(RMDF!FB378="", "", IF(ISNUMBER(MATCH(RMDF!FB378, INDIRECT(FB378), 0)), "OK", "Invalid"))</f>
        <v/>
      </c>
    </row>
    <row r="379" spans="1:159" s="205" customFormat="1" ht="39.9" customHeight="1" x14ac:dyDescent="0.25">
      <c r="A379" s="206"/>
      <c r="B379" s="196"/>
      <c r="C379" s="197"/>
      <c r="D379" s="198"/>
      <c r="E379" s="199"/>
      <c r="F379" s="200"/>
      <c r="G379" s="201"/>
      <c r="H379" s="292"/>
      <c r="I379" s="305">
        <f>RMDF!I379</f>
        <v>0</v>
      </c>
      <c r="J379" s="305" t="str">
        <f>IF(I379=ProductCode!$B$30,"PDReclPost",IF(OR(I379=ProductCode!$C$30,I379=ProductCode!$E$30,I379=ProductCode!$G$30),"PDPreCon",IF(OR(I379=ProductCode!$D$30,I379=ProductCode!$F$30),"PDNotReclPost","")))</f>
        <v/>
      </c>
      <c r="K379" s="305" t="str">
        <f t="shared" si="24"/>
        <v/>
      </c>
      <c r="L379" s="289"/>
      <c r="M379" s="305" t="str">
        <f t="shared" si="24"/>
        <v/>
      </c>
      <c r="N379" s="289" t="b">
        <f>AND(RMDF!N379&gt;=0, RMDF!N379&lt;=1-RMDF!L379, RMDF!N379=ROUND(RMDF!N379,4))</f>
        <v>1</v>
      </c>
      <c r="O379" s="286" t="str">
        <f>IF(P379="","",IF(I379="","",IF(LEFT(I379,13)="Reclaimed pos",RawMaterialCode!$E$569,RawMaterialCode!$E$568)))</f>
        <v>Reclaimed pre-consumer mixed fibers (RM0578)</v>
      </c>
      <c r="P379" s="295">
        <f t="shared" si="25"/>
        <v>1</v>
      </c>
      <c r="Q379" s="202"/>
      <c r="R379" s="203"/>
      <c r="S379" s="204" t="str">
        <f t="shared" si="26"/>
        <v/>
      </c>
      <c r="T379" s="281"/>
      <c r="U379" s="281"/>
      <c r="V379" s="281"/>
      <c r="W379" s="281"/>
      <c r="X379" s="317">
        <f>RMDF!X379</f>
        <v>0</v>
      </c>
      <c r="Y379" s="318" t="str">
        <f>IF(X379=0,"",_xlfn.XLOOKUP(X379,StatePicklist!$1:$1,StatePicklist!$3:$3,"NA",0))</f>
        <v/>
      </c>
      <c r="Z379" s="297" t="str">
        <f ca="1">IF(RMDF!Y379="", "", IF(ISNUMBER(MATCH(RMDF!Y379, INDIRECT(Y379), 0)), "OK", "Invalid"))</f>
        <v/>
      </c>
      <c r="AA379" s="281"/>
      <c r="AB379" s="281"/>
      <c r="AC379" s="281"/>
      <c r="AD379" s="281" t="b">
        <f>AND(RMDF!AG379&gt;=0, RMDF!AG379&lt;=1-RMDF!Z379, RMDF!AG379=ROUND(RMDF!AG379,4))</f>
        <v>1</v>
      </c>
      <c r="AE379" s="317">
        <f>RMDF!AE379</f>
        <v>0</v>
      </c>
      <c r="AF379" s="318" t="str">
        <f>IF(AE379=0,"",_xlfn.XLOOKUP(AE379,StatePicklist!$1:$1,StatePicklist!$3:$3,"NA",0))</f>
        <v/>
      </c>
      <c r="AG379" s="297" t="str">
        <f ca="1">IF(RMDF!AF379="", "", IF(ISNUMBER(MATCH(RMDF!AF379, INDIRECT(AF379), 0)), "OK", "Invalid"))</f>
        <v/>
      </c>
      <c r="AH379" s="281"/>
      <c r="AI379" s="281"/>
      <c r="AJ379" s="281"/>
      <c r="AK379" s="281" t="b">
        <f>AND(RMDF!AN379&gt;=0, RMDF!AN379&lt;=1-SUM(RMDF!Z379,RMDF!AG379), RMDF!AN379=ROUND(RMDF!AN379,4))</f>
        <v>1</v>
      </c>
      <c r="AL379" s="317">
        <f>RMDF!AL379</f>
        <v>0</v>
      </c>
      <c r="AM379" s="318" t="str">
        <f>IF(AL379=0,"",_xlfn.XLOOKUP(AL379,StatePicklist!$1:$1,StatePicklist!$3:$3,"NA",0))</f>
        <v/>
      </c>
      <c r="AN379" s="297" t="str">
        <f ca="1">IF(RMDF!AM379="", "", IF(ISNUMBER(MATCH(RMDF!AM379, INDIRECT(AM379), 0)), "OK", "Invalid"))</f>
        <v/>
      </c>
      <c r="AO379" s="281"/>
      <c r="AP379" s="281"/>
      <c r="AQ379" s="281"/>
      <c r="AR379" s="281" t="b">
        <f>AND(RMDF!AU379&gt;=0, RMDF!AU379&lt;=1-SUM(RMDF!Z379,RMDF!AG379,RMDF!AN379), RMDF!AU379=ROUND(RMDF!AU379,4))</f>
        <v>1</v>
      </c>
      <c r="AS379" s="317">
        <f>RMDF!AS379</f>
        <v>0</v>
      </c>
      <c r="AT379" s="318" t="str">
        <f>IF(AS379=0,"",_xlfn.XLOOKUP(AS379,StatePicklist!$1:$1,StatePicklist!$3:$3,"NA",0))</f>
        <v/>
      </c>
      <c r="AU379" s="297" t="str">
        <f ca="1">IF(RMDF!AT379="", "", IF(ISNUMBER(MATCH(RMDF!AT379, INDIRECT(AT379), 0)), "OK", "Invalid"))</f>
        <v/>
      </c>
      <c r="AV379" s="281"/>
      <c r="AW379" s="281"/>
      <c r="AX379" s="281"/>
      <c r="AY379" s="281" t="b">
        <f>AND(RMDF!BB379&gt;=0, RMDF!BB379&lt;=1-SUM(RMDF!Z379,RMDF!AG379,RMDF!AN379,RMDF!AU379), RMDF!BB379=ROUND(RMDF!BB379,4))</f>
        <v>1</v>
      </c>
      <c r="AZ379" s="317">
        <f>RMDF!AZ379</f>
        <v>0</v>
      </c>
      <c r="BA379" s="318" t="str">
        <f>IF(AZ379=0,"",_xlfn.XLOOKUP(AZ379,StatePicklist!$1:$1,StatePicklist!$3:$3,"NA",0))</f>
        <v/>
      </c>
      <c r="BB379" s="297" t="str">
        <f ca="1">IF(RMDF!BA379="", "", IF(ISNUMBER(MATCH(RMDF!BA379, INDIRECT(BA379), 0)), "OK", "Invalid"))</f>
        <v/>
      </c>
      <c r="BC379" s="281"/>
      <c r="BD379" s="281"/>
      <c r="BE379" s="281"/>
      <c r="BF379" s="281" t="b">
        <f>AND(RMDF!BI379&gt;=0, RMDF!BI379&lt;=1-SUM(RMDF!Z379,RMDF!AG379,RMDF!AN379,RMDF!AU379,RMDF!BB379), RMDF!BI379=ROUND(RMDF!BI379,4))</f>
        <v>1</v>
      </c>
      <c r="BG379" s="317">
        <f>RMDF!BG379</f>
        <v>0</v>
      </c>
      <c r="BH379" s="318" t="str">
        <f>IF(BG379=0,"",_xlfn.XLOOKUP(BG379,StatePicklist!$1:$1,StatePicklist!$3:$3,"NA",0))</f>
        <v/>
      </c>
      <c r="BI379" s="297" t="str">
        <f ca="1">IF(RMDF!BH379="", "", IF(ISNUMBER(MATCH(RMDF!BH379, INDIRECT(BH379), 0)), "OK", "Invalid"))</f>
        <v/>
      </c>
      <c r="BJ379" s="281"/>
      <c r="BK379" s="281"/>
      <c r="BL379" s="281"/>
      <c r="BM379" s="281" t="b">
        <f>AND(RMDF!BP379&gt;=0, RMDF!BP379&lt;=1-SUM(RMDF!Z379,RMDF!AG379,RMDF!AN379,RMDF!AU379,RMDF!BB379,RMDF!BI379), RMDF!BP379=ROUND(RMDF!BP379,4))</f>
        <v>1</v>
      </c>
      <c r="BN379" s="317">
        <f>RMDF!BN379</f>
        <v>0</v>
      </c>
      <c r="BO379" s="318" t="str">
        <f>IF(BN379=0,"",_xlfn.XLOOKUP(BN379,StatePicklist!$1:$1,StatePicklist!$3:$3,"NA",0))</f>
        <v/>
      </c>
      <c r="BP379" s="297" t="str">
        <f ca="1">IF(RMDF!BO379="", "", IF(ISNUMBER(MATCH(RMDF!BO379, INDIRECT(BO379), 0)), "OK", "Invalid"))</f>
        <v/>
      </c>
      <c r="BQ379" s="281"/>
      <c r="BR379" s="281"/>
      <c r="BS379" s="281"/>
      <c r="BT379" s="281" t="b">
        <f>AND(RMDF!BW379&gt;=0, RMDF!BW379&lt;=1-SUM(RMDF!Z379,RMDF!AG379,RMDF!AN379,RMDF!AU379,RMDF!BB379,RMDF!BI379,RMDF!BP379), RMDF!BW379=ROUND(RMDF!BW379,4))</f>
        <v>1</v>
      </c>
      <c r="BU379" s="317">
        <f>RMDF!BU379</f>
        <v>0</v>
      </c>
      <c r="BV379" s="318" t="str">
        <f>IF(BU379=0,"",_xlfn.XLOOKUP(BU379,StatePicklist!$1:$1,StatePicklist!$3:$3,"NA",0))</f>
        <v/>
      </c>
      <c r="BW379" s="297" t="str">
        <f ca="1">IF(RMDF!BV379="", "", IF(ISNUMBER(MATCH(RMDF!BV379, INDIRECT(BV379), 0)), "OK", "Invalid"))</f>
        <v/>
      </c>
      <c r="BX379" s="281"/>
      <c r="BY379" s="281"/>
      <c r="BZ379" s="281"/>
      <c r="CA379" s="281" t="b">
        <f>AND(RMDF!CD379&gt;=0, RMDF!CD379&lt;=1-SUM(RMDF!Z379,RMDF!AG379,RMDF!AN379,RMDF!AU379,RMDF!BB379,RMDF!BI379,RMDF!BP379,RMDF!BW379), RMDF!CD379=ROUND(RMDF!CD379,4))</f>
        <v>1</v>
      </c>
      <c r="CB379" s="317">
        <f>RMDF!CB379</f>
        <v>0</v>
      </c>
      <c r="CC379" s="318" t="str">
        <f>IF(CB379=0,"",_xlfn.XLOOKUP(CB379,StatePicklist!$1:$1,StatePicklist!$3:$3,"NA",0))</f>
        <v/>
      </c>
      <c r="CD379" s="297" t="str">
        <f ca="1">IF(RMDF!CC379="", "", IF(ISNUMBER(MATCH(RMDF!CC379, INDIRECT(CC379), 0)), "OK", "Invalid"))</f>
        <v/>
      </c>
      <c r="CE379" s="281"/>
      <c r="CF379" s="281"/>
      <c r="CG379" s="281"/>
      <c r="CH379" s="281" t="b">
        <f>AND(RMDF!CK379&gt;=0, RMDF!CK379&lt;=1-SUM(RMDF!Z379,RMDF!AG379,RMDF!AN379,RMDF!AU379,RMDF!BB379,RMDF!BI379,RMDF!BP379,RMDF!BW379,RMDF!CD379), RMDF!CK379=ROUND(RMDF!CK379,4))</f>
        <v>1</v>
      </c>
      <c r="CI379" s="317">
        <f>RMDF!CI379</f>
        <v>0</v>
      </c>
      <c r="CJ379" s="318" t="str">
        <f>IF(CI379=0,"",_xlfn.XLOOKUP(CI379,StatePicklist!$1:$1,StatePicklist!$3:$3,"NA",0))</f>
        <v/>
      </c>
      <c r="CK379" s="297" t="str">
        <f ca="1">IF(RMDF!CJ379="", "", IF(ISNUMBER(MATCH(RMDF!CJ379, INDIRECT(CJ379), 0)), "OK", "Invalid"))</f>
        <v/>
      </c>
      <c r="CL379" s="281"/>
      <c r="CM379" s="281"/>
      <c r="CN379" s="281"/>
      <c r="CO379" s="281" t="b">
        <f>AND(RMDF!CR379&gt;=0, RMDF!CR379&lt;=1-SUM(RMDF!Z379,RMDF!AG379,RMDF!AN379,RMDF!AU379,RMDF!BB379,RMDF!BI379,RMDF!BP379,RMDF!BW379,RMDF!CD379,RMDF!CK379), RMDF!CR379=ROUND(RMDF!CR379,4))</f>
        <v>1</v>
      </c>
      <c r="CP379" s="317">
        <f>RMDF!CP379</f>
        <v>0</v>
      </c>
      <c r="CQ379" s="318" t="str">
        <f>IF(CP379=0,"",_xlfn.XLOOKUP(CP379,StatePicklist!$1:$1,StatePicklist!$3:$3,"NA",0))</f>
        <v/>
      </c>
      <c r="CR379" s="297" t="str">
        <f ca="1">IF(RMDF!CQ379="", "", IF(ISNUMBER(MATCH(RMDF!CQ379, INDIRECT(CQ379), 0)), "OK", "Invalid"))</f>
        <v/>
      </c>
      <c r="CS379" s="281"/>
      <c r="CT379" s="281"/>
      <c r="CU379" s="281"/>
      <c r="CV379" s="281" t="b">
        <f>AND(RMDF!CY379&gt;=0, RMDF!CY379&lt;=1-SUM(RMDF!Z379,RMDF!AG379,RMDF!AN379,RMDF!AU379,RMDF!BB379,RMDF!BI379,RMDF!BP379,RMDF!BW379,RMDF!CD379,RMDF!CK379,RMDF!CR379), RMDF!CY379=ROUND(RMDF!CY379,4))</f>
        <v>1</v>
      </c>
      <c r="CW379" s="317">
        <f>RMDF!CW379</f>
        <v>0</v>
      </c>
      <c r="CX379" s="318" t="str">
        <f>IF(CW379=0,"",_xlfn.XLOOKUP(CW379,StatePicklist!$1:$1,StatePicklist!$3:$3,"NA",0))</f>
        <v/>
      </c>
      <c r="CY379" s="297" t="str">
        <f ca="1">IF(RMDF!CX379="", "", IF(ISNUMBER(MATCH(RMDF!CX379, INDIRECT(CX379), 0)), "OK", "Invalid"))</f>
        <v/>
      </c>
      <c r="CZ379" s="281"/>
      <c r="DA379" s="281"/>
      <c r="DB379" s="281"/>
      <c r="DC379" s="281" t="b">
        <f>AND(RMDF!DF379&gt;=0, RMDF!DF379&lt;=1-SUM(RMDF!Z379,RMDF!AG379,RMDF!AN379,RMDF!AU379,RMDF!BB379,RMDF!BI379,RMDF!BP379,RMDF!BW379,RMDF!CD379,RMDF!CK379,RMDF!CR379,RMDF!CY379), RMDF!DF379=ROUND(RMDF!DF379,4))</f>
        <v>1</v>
      </c>
      <c r="DD379" s="317">
        <f>RMDF!DD379</f>
        <v>0</v>
      </c>
      <c r="DE379" s="318" t="str">
        <f>IF(DD379=0,"",_xlfn.XLOOKUP(DD379,StatePicklist!$1:$1,StatePicklist!$3:$3,"NA",0))</f>
        <v/>
      </c>
      <c r="DF379" s="297" t="str">
        <f ca="1">IF(RMDF!DE379="", "", IF(ISNUMBER(MATCH(RMDF!DE379, INDIRECT(DE379), 0)), "OK", "Invalid"))</f>
        <v/>
      </c>
      <c r="DG379" s="281"/>
      <c r="DH379" s="281"/>
      <c r="DI379" s="281"/>
      <c r="DJ379" s="281" t="b">
        <f>AND(RMDF!DM379&gt;=0, RMDF!DM379&lt;=1-SUM(RMDF!Z379,RMDF!AG379,RMDF!AN379,RMDF!AU379,RMDF!BB379,RMDF!BI379,RMDF!BP379,RMDF!BW379,RMDF!CD379,RMDF!CK379,RMDF!CR379,RMDF!CY379,RMDF!DF379), RMDF!DM379=ROUND(RMDF!DM379,4))</f>
        <v>1</v>
      </c>
      <c r="DK379" s="317">
        <f>RMDF!DK379</f>
        <v>0</v>
      </c>
      <c r="DL379" s="318" t="str">
        <f>IF(DK379=0,"",_xlfn.XLOOKUP(DK379,StatePicklist!$1:$1,StatePicklist!$3:$3,"NA",0))</f>
        <v/>
      </c>
      <c r="DM379" s="297" t="str">
        <f ca="1">IF(RMDF!DL379="", "", IF(ISNUMBER(MATCH(RMDF!DL379, INDIRECT(DL379), 0)), "OK", "Invalid"))</f>
        <v/>
      </c>
      <c r="DN379" s="281"/>
      <c r="DO379" s="281"/>
      <c r="DP379" s="281"/>
      <c r="DQ379" s="281" t="b">
        <f>AND(RMDF!DT379&gt;=0, RMDF!DT379&lt;=1-SUM(RMDF!Z379,RMDF!AG379,RMDF!AN379,RMDF!AU379,RMDF!BB379,RMDF!BI379,RMDF!BP379,RMDF!BW379,RMDF!CD379,RMDF!CK379,RMDF!CR379,RMDF!CY379,RMDF!DF379,RMDF!DM379), RMDF!DT379=ROUND(RMDF!DT379,4))</f>
        <v>1</v>
      </c>
      <c r="DR379" s="317">
        <f>RMDF!DR379</f>
        <v>0</v>
      </c>
      <c r="DS379" s="318" t="str">
        <f>IF(DR379=0,"",_xlfn.XLOOKUP(DR379,StatePicklist!$1:$1,StatePicklist!$3:$3,"NA",0))</f>
        <v/>
      </c>
      <c r="DT379" s="297" t="str">
        <f ca="1">IF(RMDF!DS379="", "", IF(ISNUMBER(MATCH(RMDF!DS379, INDIRECT(DS379), 0)), "OK", "Invalid"))</f>
        <v/>
      </c>
      <c r="DU379" s="281"/>
      <c r="DV379" s="281"/>
      <c r="DW379" s="281"/>
      <c r="DX379" s="281" t="b">
        <f>AND(RMDF!EA379&gt;=0, RMDF!EA379&lt;=1-SUM(RMDF!Z379,RMDF!AG379,RMDF!AN379,RMDF!AU379,RMDF!BB379,RMDF!BI379,RMDF!BP379,RMDF!BW379,RMDF!CD379,RMDF!CK379,RMDF!CR379,RMDF!CY379,RMDF!DF379,RMDF!DM379,RMDF!DT379), RMDF!EA379=ROUND(RMDF!EA379,4))</f>
        <v>1</v>
      </c>
      <c r="DY379" s="317">
        <f>RMDF!DY379</f>
        <v>0</v>
      </c>
      <c r="DZ379" s="318" t="str">
        <f>IF(DY379=0,"",_xlfn.XLOOKUP(DY379,StatePicklist!$1:$1,StatePicklist!$3:$3,"NA",0))</f>
        <v/>
      </c>
      <c r="EA379" s="297" t="str">
        <f ca="1">IF(RMDF!DZ379="", "", IF(ISNUMBER(MATCH(RMDF!DZ379, INDIRECT(DZ379), 0)), "OK", "Invalid"))</f>
        <v/>
      </c>
      <c r="EB379" s="281"/>
      <c r="EC379" s="281"/>
      <c r="ED379" s="281"/>
      <c r="EE379" s="281" t="b">
        <f>AND(RMDF!EH379&gt;=0, RMDF!EH379&lt;=1-SUM(RMDF!Z379,RMDF!AG379,RMDF!AN379,RMDF!AU379,RMDF!BB379,RMDF!BI379,RMDF!BP379,RMDF!BW379,RMDF!CD379,RMDF!CK379,RMDF!CR379,RMDF!CY379,RMDF!DF379,RMDF!DM379,RMDF!DT379,RMDF!EA379), RMDF!EH379=ROUND(RMDF!EH379,4))</f>
        <v>1</v>
      </c>
      <c r="EF379" s="317">
        <f>RMDF!EF379</f>
        <v>0</v>
      </c>
      <c r="EG379" s="318" t="str">
        <f>IF(EF379=0,"",_xlfn.XLOOKUP(EF379,StatePicklist!$1:$1,StatePicklist!$3:$3,"NA",0))</f>
        <v/>
      </c>
      <c r="EH379" s="297" t="str">
        <f ca="1">IF(RMDF!EG379="", "", IF(ISNUMBER(MATCH(RMDF!EG379, INDIRECT(EG379), 0)), "OK", "Invalid"))</f>
        <v/>
      </c>
      <c r="EI379" s="281"/>
      <c r="EJ379" s="281"/>
      <c r="EK379" s="281"/>
      <c r="EL379" s="281" t="b">
        <f>AND(RMDF!EO379&gt;=0, RMDF!EO379&lt;=1-SUM(RMDF!Z379,RMDF!AG379,RMDF!AN379,RMDF!AU379,RMDF!BB379,RMDF!BI379,RMDF!BP379,RMDF!BW379,RMDF!CD379,RMDF!CK379,RMDF!CR379,RMDF!CY379,RMDF!DF379,RMDF!DM379,RMDF!DT379,RMDF!EA379,RMDF!EH379), RMDF!EO379=ROUND(RMDF!EO379,4))</f>
        <v>1</v>
      </c>
      <c r="EM379" s="317">
        <f>RMDF!EM379</f>
        <v>0</v>
      </c>
      <c r="EN379" s="318" t="str">
        <f>IF(EM379=0,"",_xlfn.XLOOKUP(EM379,StatePicklist!$1:$1,StatePicklist!$3:$3,"NA",0))</f>
        <v/>
      </c>
      <c r="EO379" s="297" t="str">
        <f ca="1">IF(RMDF!EN379="", "", IF(ISNUMBER(MATCH(RMDF!EN379, INDIRECT(EN379), 0)), "OK", "Invalid"))</f>
        <v/>
      </c>
      <c r="EP379" s="281"/>
      <c r="EQ379" s="281"/>
      <c r="ER379" s="281"/>
      <c r="ES379" s="281" t="b">
        <f>AND(RMDF!EV379&gt;=0, RMDF!EV379&lt;=1-SUM(RMDF!Z379,RMDF!AG379,RMDF!AN379,RMDF!AU379,RMDF!BB379,RMDF!BI379,RMDF!BP379,RMDF!BW379,RMDF!CD379,RMDF!CK379,RMDF!CR379,RMDF!CY379,RMDF!DF379,RMDF!DM379,RMDF!DT379,RMDF!EA379,RMDF!EH379,RMDF!EO379), RMDF!EV379=ROUND(RMDF!EV379,4))</f>
        <v>1</v>
      </c>
      <c r="ET379" s="317">
        <f>RMDF!ET379</f>
        <v>0</v>
      </c>
      <c r="EU379" s="318" t="str">
        <f>IF(ET379=0,"",_xlfn.XLOOKUP(ET379,StatePicklist!$1:$1,StatePicklist!$3:$3,"NA",0))</f>
        <v/>
      </c>
      <c r="EV379" s="297" t="str">
        <f ca="1">IF(RMDF!EU379="", "", IF(ISNUMBER(MATCH(RMDF!EU379, INDIRECT(EU379), 0)), "OK", "Invalid"))</f>
        <v/>
      </c>
      <c r="EW379" s="281"/>
      <c r="EX379" s="281"/>
      <c r="EY379" s="281"/>
      <c r="EZ379" s="281" t="b">
        <f>AND(RMDF!FC379&gt;=0, RMDF!FC379&lt;=1-SUM(RMDF!Z379,RMDF!AG379,RMDF!AN379,RMDF!AU379,RMDF!BB379,RMDF!BI379,RMDF!BP379,RMDF!BW379,RMDF!CD379,RMDF!CK379,RMDF!CR379,RMDF!CY379,RMDF!DF379,RMDF!DM379,RMDF!DT379,RMDF!EA379,RMDF!EH379,RMDF!EO379,RMDF!EV379), RMDF!FC379=ROUND(RMDF!FC379,4))</f>
        <v>1</v>
      </c>
      <c r="FA379" s="317">
        <f>RMDF!FA379</f>
        <v>0</v>
      </c>
      <c r="FB379" s="318" t="str">
        <f>IF(FA379=0,"",_xlfn.XLOOKUP(FA379,StatePicklist!$1:$1,StatePicklist!$3:$3,"NA",0))</f>
        <v/>
      </c>
      <c r="FC379" s="297" t="str">
        <f ca="1">IF(RMDF!FB379="", "", IF(ISNUMBER(MATCH(RMDF!FB379, INDIRECT(FB379), 0)), "OK", "Invalid"))</f>
        <v/>
      </c>
    </row>
    <row r="380" spans="1:159" s="205" customFormat="1" ht="39.9" customHeight="1" x14ac:dyDescent="0.25">
      <c r="A380" s="206"/>
      <c r="B380" s="196"/>
      <c r="C380" s="197"/>
      <c r="D380" s="198"/>
      <c r="E380" s="199"/>
      <c r="F380" s="200"/>
      <c r="G380" s="201"/>
      <c r="H380" s="292"/>
      <c r="I380" s="305">
        <f>RMDF!I380</f>
        <v>0</v>
      </c>
      <c r="J380" s="305" t="str">
        <f>IF(I380=ProductCode!$B$30,"PDReclPost",IF(OR(I380=ProductCode!$C$30,I380=ProductCode!$E$30,I380=ProductCode!$G$30),"PDPreCon",IF(OR(I380=ProductCode!$D$30,I380=ProductCode!$F$30),"PDNotReclPost","")))</f>
        <v/>
      </c>
      <c r="K380" s="305" t="str">
        <f t="shared" si="24"/>
        <v/>
      </c>
      <c r="L380" s="289"/>
      <c r="M380" s="305" t="str">
        <f t="shared" si="24"/>
        <v/>
      </c>
      <c r="N380" s="289" t="b">
        <f>AND(RMDF!N380&gt;=0, RMDF!N380&lt;=1-RMDF!L380, RMDF!N380=ROUND(RMDF!N380,4))</f>
        <v>1</v>
      </c>
      <c r="O380" s="286" t="str">
        <f>IF(P380="","",IF(I380="","",IF(LEFT(I380,13)="Reclaimed pos",RawMaterialCode!$E$569,RawMaterialCode!$E$568)))</f>
        <v>Reclaimed pre-consumer mixed fibers (RM0578)</v>
      </c>
      <c r="P380" s="295">
        <f t="shared" si="25"/>
        <v>1</v>
      </c>
      <c r="Q380" s="202"/>
      <c r="R380" s="203"/>
      <c r="S380" s="204" t="str">
        <f t="shared" si="26"/>
        <v/>
      </c>
      <c r="T380" s="281"/>
      <c r="U380" s="281"/>
      <c r="V380" s="281"/>
      <c r="W380" s="281"/>
      <c r="X380" s="317">
        <f>RMDF!X380</f>
        <v>0</v>
      </c>
      <c r="Y380" s="318" t="str">
        <f>IF(X380=0,"",_xlfn.XLOOKUP(X380,StatePicklist!$1:$1,StatePicklist!$3:$3,"NA",0))</f>
        <v/>
      </c>
      <c r="Z380" s="297" t="str">
        <f ca="1">IF(RMDF!Y380="", "", IF(ISNUMBER(MATCH(RMDF!Y380, INDIRECT(Y380), 0)), "OK", "Invalid"))</f>
        <v/>
      </c>
      <c r="AA380" s="281"/>
      <c r="AB380" s="281"/>
      <c r="AC380" s="281"/>
      <c r="AD380" s="281" t="b">
        <f>AND(RMDF!AG380&gt;=0, RMDF!AG380&lt;=1-RMDF!Z380, RMDF!AG380=ROUND(RMDF!AG380,4))</f>
        <v>1</v>
      </c>
      <c r="AE380" s="317">
        <f>RMDF!AE380</f>
        <v>0</v>
      </c>
      <c r="AF380" s="318" t="str">
        <f>IF(AE380=0,"",_xlfn.XLOOKUP(AE380,StatePicklist!$1:$1,StatePicklist!$3:$3,"NA",0))</f>
        <v/>
      </c>
      <c r="AG380" s="297" t="str">
        <f ca="1">IF(RMDF!AF380="", "", IF(ISNUMBER(MATCH(RMDF!AF380, INDIRECT(AF380), 0)), "OK", "Invalid"))</f>
        <v/>
      </c>
      <c r="AH380" s="281"/>
      <c r="AI380" s="281"/>
      <c r="AJ380" s="281"/>
      <c r="AK380" s="281" t="b">
        <f>AND(RMDF!AN380&gt;=0, RMDF!AN380&lt;=1-SUM(RMDF!Z380,RMDF!AG380), RMDF!AN380=ROUND(RMDF!AN380,4))</f>
        <v>1</v>
      </c>
      <c r="AL380" s="317">
        <f>RMDF!AL380</f>
        <v>0</v>
      </c>
      <c r="AM380" s="318" t="str">
        <f>IF(AL380=0,"",_xlfn.XLOOKUP(AL380,StatePicklist!$1:$1,StatePicklist!$3:$3,"NA",0))</f>
        <v/>
      </c>
      <c r="AN380" s="297" t="str">
        <f ca="1">IF(RMDF!AM380="", "", IF(ISNUMBER(MATCH(RMDF!AM380, INDIRECT(AM380), 0)), "OK", "Invalid"))</f>
        <v/>
      </c>
      <c r="AO380" s="281"/>
      <c r="AP380" s="281"/>
      <c r="AQ380" s="281"/>
      <c r="AR380" s="281" t="b">
        <f>AND(RMDF!AU380&gt;=0, RMDF!AU380&lt;=1-SUM(RMDF!Z380,RMDF!AG380,RMDF!AN380), RMDF!AU380=ROUND(RMDF!AU380,4))</f>
        <v>1</v>
      </c>
      <c r="AS380" s="317">
        <f>RMDF!AS380</f>
        <v>0</v>
      </c>
      <c r="AT380" s="318" t="str">
        <f>IF(AS380=0,"",_xlfn.XLOOKUP(AS380,StatePicklist!$1:$1,StatePicklist!$3:$3,"NA",0))</f>
        <v/>
      </c>
      <c r="AU380" s="297" t="str">
        <f ca="1">IF(RMDF!AT380="", "", IF(ISNUMBER(MATCH(RMDF!AT380, INDIRECT(AT380), 0)), "OK", "Invalid"))</f>
        <v/>
      </c>
      <c r="AV380" s="281"/>
      <c r="AW380" s="281"/>
      <c r="AX380" s="281"/>
      <c r="AY380" s="281" t="b">
        <f>AND(RMDF!BB380&gt;=0, RMDF!BB380&lt;=1-SUM(RMDF!Z380,RMDF!AG380,RMDF!AN380,RMDF!AU380), RMDF!BB380=ROUND(RMDF!BB380,4))</f>
        <v>1</v>
      </c>
      <c r="AZ380" s="317">
        <f>RMDF!AZ380</f>
        <v>0</v>
      </c>
      <c r="BA380" s="318" t="str">
        <f>IF(AZ380=0,"",_xlfn.XLOOKUP(AZ380,StatePicklist!$1:$1,StatePicklist!$3:$3,"NA",0))</f>
        <v/>
      </c>
      <c r="BB380" s="297" t="str">
        <f ca="1">IF(RMDF!BA380="", "", IF(ISNUMBER(MATCH(RMDF!BA380, INDIRECT(BA380), 0)), "OK", "Invalid"))</f>
        <v/>
      </c>
      <c r="BC380" s="281"/>
      <c r="BD380" s="281"/>
      <c r="BE380" s="281"/>
      <c r="BF380" s="281" t="b">
        <f>AND(RMDF!BI380&gt;=0, RMDF!BI380&lt;=1-SUM(RMDF!Z380,RMDF!AG380,RMDF!AN380,RMDF!AU380,RMDF!BB380), RMDF!BI380=ROUND(RMDF!BI380,4))</f>
        <v>1</v>
      </c>
      <c r="BG380" s="317">
        <f>RMDF!BG380</f>
        <v>0</v>
      </c>
      <c r="BH380" s="318" t="str">
        <f>IF(BG380=0,"",_xlfn.XLOOKUP(BG380,StatePicklist!$1:$1,StatePicklist!$3:$3,"NA",0))</f>
        <v/>
      </c>
      <c r="BI380" s="297" t="str">
        <f ca="1">IF(RMDF!BH380="", "", IF(ISNUMBER(MATCH(RMDF!BH380, INDIRECT(BH380), 0)), "OK", "Invalid"))</f>
        <v/>
      </c>
      <c r="BJ380" s="281"/>
      <c r="BK380" s="281"/>
      <c r="BL380" s="281"/>
      <c r="BM380" s="281" t="b">
        <f>AND(RMDF!BP380&gt;=0, RMDF!BP380&lt;=1-SUM(RMDF!Z380,RMDF!AG380,RMDF!AN380,RMDF!AU380,RMDF!BB380,RMDF!BI380), RMDF!BP380=ROUND(RMDF!BP380,4))</f>
        <v>1</v>
      </c>
      <c r="BN380" s="317">
        <f>RMDF!BN380</f>
        <v>0</v>
      </c>
      <c r="BO380" s="318" t="str">
        <f>IF(BN380=0,"",_xlfn.XLOOKUP(BN380,StatePicklist!$1:$1,StatePicklist!$3:$3,"NA",0))</f>
        <v/>
      </c>
      <c r="BP380" s="297" t="str">
        <f ca="1">IF(RMDF!BO380="", "", IF(ISNUMBER(MATCH(RMDF!BO380, INDIRECT(BO380), 0)), "OK", "Invalid"))</f>
        <v/>
      </c>
      <c r="BQ380" s="281"/>
      <c r="BR380" s="281"/>
      <c r="BS380" s="281"/>
      <c r="BT380" s="281" t="b">
        <f>AND(RMDF!BW380&gt;=0, RMDF!BW380&lt;=1-SUM(RMDF!Z380,RMDF!AG380,RMDF!AN380,RMDF!AU380,RMDF!BB380,RMDF!BI380,RMDF!BP380), RMDF!BW380=ROUND(RMDF!BW380,4))</f>
        <v>1</v>
      </c>
      <c r="BU380" s="317">
        <f>RMDF!BU380</f>
        <v>0</v>
      </c>
      <c r="BV380" s="318" t="str">
        <f>IF(BU380=0,"",_xlfn.XLOOKUP(BU380,StatePicklist!$1:$1,StatePicklist!$3:$3,"NA",0))</f>
        <v/>
      </c>
      <c r="BW380" s="297" t="str">
        <f ca="1">IF(RMDF!BV380="", "", IF(ISNUMBER(MATCH(RMDF!BV380, INDIRECT(BV380), 0)), "OK", "Invalid"))</f>
        <v/>
      </c>
      <c r="BX380" s="281"/>
      <c r="BY380" s="281"/>
      <c r="BZ380" s="281"/>
      <c r="CA380" s="281" t="b">
        <f>AND(RMDF!CD380&gt;=0, RMDF!CD380&lt;=1-SUM(RMDF!Z380,RMDF!AG380,RMDF!AN380,RMDF!AU380,RMDF!BB380,RMDF!BI380,RMDF!BP380,RMDF!BW380), RMDF!CD380=ROUND(RMDF!CD380,4))</f>
        <v>1</v>
      </c>
      <c r="CB380" s="317">
        <f>RMDF!CB380</f>
        <v>0</v>
      </c>
      <c r="CC380" s="318" t="str">
        <f>IF(CB380=0,"",_xlfn.XLOOKUP(CB380,StatePicklist!$1:$1,StatePicklist!$3:$3,"NA",0))</f>
        <v/>
      </c>
      <c r="CD380" s="297" t="str">
        <f ca="1">IF(RMDF!CC380="", "", IF(ISNUMBER(MATCH(RMDF!CC380, INDIRECT(CC380), 0)), "OK", "Invalid"))</f>
        <v/>
      </c>
      <c r="CE380" s="281"/>
      <c r="CF380" s="281"/>
      <c r="CG380" s="281"/>
      <c r="CH380" s="281" t="b">
        <f>AND(RMDF!CK380&gt;=0, RMDF!CK380&lt;=1-SUM(RMDF!Z380,RMDF!AG380,RMDF!AN380,RMDF!AU380,RMDF!BB380,RMDF!BI380,RMDF!BP380,RMDF!BW380,RMDF!CD380), RMDF!CK380=ROUND(RMDF!CK380,4))</f>
        <v>1</v>
      </c>
      <c r="CI380" s="317">
        <f>RMDF!CI380</f>
        <v>0</v>
      </c>
      <c r="CJ380" s="318" t="str">
        <f>IF(CI380=0,"",_xlfn.XLOOKUP(CI380,StatePicklist!$1:$1,StatePicklist!$3:$3,"NA",0))</f>
        <v/>
      </c>
      <c r="CK380" s="297" t="str">
        <f ca="1">IF(RMDF!CJ380="", "", IF(ISNUMBER(MATCH(RMDF!CJ380, INDIRECT(CJ380), 0)), "OK", "Invalid"))</f>
        <v/>
      </c>
      <c r="CL380" s="281"/>
      <c r="CM380" s="281"/>
      <c r="CN380" s="281"/>
      <c r="CO380" s="281" t="b">
        <f>AND(RMDF!CR380&gt;=0, RMDF!CR380&lt;=1-SUM(RMDF!Z380,RMDF!AG380,RMDF!AN380,RMDF!AU380,RMDF!BB380,RMDF!BI380,RMDF!BP380,RMDF!BW380,RMDF!CD380,RMDF!CK380), RMDF!CR380=ROUND(RMDF!CR380,4))</f>
        <v>1</v>
      </c>
      <c r="CP380" s="317">
        <f>RMDF!CP380</f>
        <v>0</v>
      </c>
      <c r="CQ380" s="318" t="str">
        <f>IF(CP380=0,"",_xlfn.XLOOKUP(CP380,StatePicklist!$1:$1,StatePicklist!$3:$3,"NA",0))</f>
        <v/>
      </c>
      <c r="CR380" s="297" t="str">
        <f ca="1">IF(RMDF!CQ380="", "", IF(ISNUMBER(MATCH(RMDF!CQ380, INDIRECT(CQ380), 0)), "OK", "Invalid"))</f>
        <v/>
      </c>
      <c r="CS380" s="281"/>
      <c r="CT380" s="281"/>
      <c r="CU380" s="281"/>
      <c r="CV380" s="281" t="b">
        <f>AND(RMDF!CY380&gt;=0, RMDF!CY380&lt;=1-SUM(RMDF!Z380,RMDF!AG380,RMDF!AN380,RMDF!AU380,RMDF!BB380,RMDF!BI380,RMDF!BP380,RMDF!BW380,RMDF!CD380,RMDF!CK380,RMDF!CR380), RMDF!CY380=ROUND(RMDF!CY380,4))</f>
        <v>1</v>
      </c>
      <c r="CW380" s="317">
        <f>RMDF!CW380</f>
        <v>0</v>
      </c>
      <c r="CX380" s="318" t="str">
        <f>IF(CW380=0,"",_xlfn.XLOOKUP(CW380,StatePicklist!$1:$1,StatePicklist!$3:$3,"NA",0))</f>
        <v/>
      </c>
      <c r="CY380" s="297" t="str">
        <f ca="1">IF(RMDF!CX380="", "", IF(ISNUMBER(MATCH(RMDF!CX380, INDIRECT(CX380), 0)), "OK", "Invalid"))</f>
        <v/>
      </c>
      <c r="CZ380" s="281"/>
      <c r="DA380" s="281"/>
      <c r="DB380" s="281"/>
      <c r="DC380" s="281" t="b">
        <f>AND(RMDF!DF380&gt;=0, RMDF!DF380&lt;=1-SUM(RMDF!Z380,RMDF!AG380,RMDF!AN380,RMDF!AU380,RMDF!BB380,RMDF!BI380,RMDF!BP380,RMDF!BW380,RMDF!CD380,RMDF!CK380,RMDF!CR380,RMDF!CY380), RMDF!DF380=ROUND(RMDF!DF380,4))</f>
        <v>1</v>
      </c>
      <c r="DD380" s="317">
        <f>RMDF!DD380</f>
        <v>0</v>
      </c>
      <c r="DE380" s="318" t="str">
        <f>IF(DD380=0,"",_xlfn.XLOOKUP(DD380,StatePicklist!$1:$1,StatePicklist!$3:$3,"NA",0))</f>
        <v/>
      </c>
      <c r="DF380" s="297" t="str">
        <f ca="1">IF(RMDF!DE380="", "", IF(ISNUMBER(MATCH(RMDF!DE380, INDIRECT(DE380), 0)), "OK", "Invalid"))</f>
        <v/>
      </c>
      <c r="DG380" s="281"/>
      <c r="DH380" s="281"/>
      <c r="DI380" s="281"/>
      <c r="DJ380" s="281" t="b">
        <f>AND(RMDF!DM380&gt;=0, RMDF!DM380&lt;=1-SUM(RMDF!Z380,RMDF!AG380,RMDF!AN380,RMDF!AU380,RMDF!BB380,RMDF!BI380,RMDF!BP380,RMDF!BW380,RMDF!CD380,RMDF!CK380,RMDF!CR380,RMDF!CY380,RMDF!DF380), RMDF!DM380=ROUND(RMDF!DM380,4))</f>
        <v>1</v>
      </c>
      <c r="DK380" s="317">
        <f>RMDF!DK380</f>
        <v>0</v>
      </c>
      <c r="DL380" s="318" t="str">
        <f>IF(DK380=0,"",_xlfn.XLOOKUP(DK380,StatePicklist!$1:$1,StatePicklist!$3:$3,"NA",0))</f>
        <v/>
      </c>
      <c r="DM380" s="297" t="str">
        <f ca="1">IF(RMDF!DL380="", "", IF(ISNUMBER(MATCH(RMDF!DL380, INDIRECT(DL380), 0)), "OK", "Invalid"))</f>
        <v/>
      </c>
      <c r="DN380" s="281"/>
      <c r="DO380" s="281"/>
      <c r="DP380" s="281"/>
      <c r="DQ380" s="281" t="b">
        <f>AND(RMDF!DT380&gt;=0, RMDF!DT380&lt;=1-SUM(RMDF!Z380,RMDF!AG380,RMDF!AN380,RMDF!AU380,RMDF!BB380,RMDF!BI380,RMDF!BP380,RMDF!BW380,RMDF!CD380,RMDF!CK380,RMDF!CR380,RMDF!CY380,RMDF!DF380,RMDF!DM380), RMDF!DT380=ROUND(RMDF!DT380,4))</f>
        <v>1</v>
      </c>
      <c r="DR380" s="317">
        <f>RMDF!DR380</f>
        <v>0</v>
      </c>
      <c r="DS380" s="318" t="str">
        <f>IF(DR380=0,"",_xlfn.XLOOKUP(DR380,StatePicklist!$1:$1,StatePicklist!$3:$3,"NA",0))</f>
        <v/>
      </c>
      <c r="DT380" s="297" t="str">
        <f ca="1">IF(RMDF!DS380="", "", IF(ISNUMBER(MATCH(RMDF!DS380, INDIRECT(DS380), 0)), "OK", "Invalid"))</f>
        <v/>
      </c>
      <c r="DU380" s="281"/>
      <c r="DV380" s="281"/>
      <c r="DW380" s="281"/>
      <c r="DX380" s="281" t="b">
        <f>AND(RMDF!EA380&gt;=0, RMDF!EA380&lt;=1-SUM(RMDF!Z380,RMDF!AG380,RMDF!AN380,RMDF!AU380,RMDF!BB380,RMDF!BI380,RMDF!BP380,RMDF!BW380,RMDF!CD380,RMDF!CK380,RMDF!CR380,RMDF!CY380,RMDF!DF380,RMDF!DM380,RMDF!DT380), RMDF!EA380=ROUND(RMDF!EA380,4))</f>
        <v>1</v>
      </c>
      <c r="DY380" s="317">
        <f>RMDF!DY380</f>
        <v>0</v>
      </c>
      <c r="DZ380" s="318" t="str">
        <f>IF(DY380=0,"",_xlfn.XLOOKUP(DY380,StatePicklist!$1:$1,StatePicklist!$3:$3,"NA",0))</f>
        <v/>
      </c>
      <c r="EA380" s="297" t="str">
        <f ca="1">IF(RMDF!DZ380="", "", IF(ISNUMBER(MATCH(RMDF!DZ380, INDIRECT(DZ380), 0)), "OK", "Invalid"))</f>
        <v/>
      </c>
      <c r="EB380" s="281"/>
      <c r="EC380" s="281"/>
      <c r="ED380" s="281"/>
      <c r="EE380" s="281" t="b">
        <f>AND(RMDF!EH380&gt;=0, RMDF!EH380&lt;=1-SUM(RMDF!Z380,RMDF!AG380,RMDF!AN380,RMDF!AU380,RMDF!BB380,RMDF!BI380,RMDF!BP380,RMDF!BW380,RMDF!CD380,RMDF!CK380,RMDF!CR380,RMDF!CY380,RMDF!DF380,RMDF!DM380,RMDF!DT380,RMDF!EA380), RMDF!EH380=ROUND(RMDF!EH380,4))</f>
        <v>1</v>
      </c>
      <c r="EF380" s="317">
        <f>RMDF!EF380</f>
        <v>0</v>
      </c>
      <c r="EG380" s="318" t="str">
        <f>IF(EF380=0,"",_xlfn.XLOOKUP(EF380,StatePicklist!$1:$1,StatePicklist!$3:$3,"NA",0))</f>
        <v/>
      </c>
      <c r="EH380" s="297" t="str">
        <f ca="1">IF(RMDF!EG380="", "", IF(ISNUMBER(MATCH(RMDF!EG380, INDIRECT(EG380), 0)), "OK", "Invalid"))</f>
        <v/>
      </c>
      <c r="EI380" s="281"/>
      <c r="EJ380" s="281"/>
      <c r="EK380" s="281"/>
      <c r="EL380" s="281" t="b">
        <f>AND(RMDF!EO380&gt;=0, RMDF!EO380&lt;=1-SUM(RMDF!Z380,RMDF!AG380,RMDF!AN380,RMDF!AU380,RMDF!BB380,RMDF!BI380,RMDF!BP380,RMDF!BW380,RMDF!CD380,RMDF!CK380,RMDF!CR380,RMDF!CY380,RMDF!DF380,RMDF!DM380,RMDF!DT380,RMDF!EA380,RMDF!EH380), RMDF!EO380=ROUND(RMDF!EO380,4))</f>
        <v>1</v>
      </c>
      <c r="EM380" s="317">
        <f>RMDF!EM380</f>
        <v>0</v>
      </c>
      <c r="EN380" s="318" t="str">
        <f>IF(EM380=0,"",_xlfn.XLOOKUP(EM380,StatePicklist!$1:$1,StatePicklist!$3:$3,"NA",0))</f>
        <v/>
      </c>
      <c r="EO380" s="297" t="str">
        <f ca="1">IF(RMDF!EN380="", "", IF(ISNUMBER(MATCH(RMDF!EN380, INDIRECT(EN380), 0)), "OK", "Invalid"))</f>
        <v/>
      </c>
      <c r="EP380" s="281"/>
      <c r="EQ380" s="281"/>
      <c r="ER380" s="281"/>
      <c r="ES380" s="281" t="b">
        <f>AND(RMDF!EV380&gt;=0, RMDF!EV380&lt;=1-SUM(RMDF!Z380,RMDF!AG380,RMDF!AN380,RMDF!AU380,RMDF!BB380,RMDF!BI380,RMDF!BP380,RMDF!BW380,RMDF!CD380,RMDF!CK380,RMDF!CR380,RMDF!CY380,RMDF!DF380,RMDF!DM380,RMDF!DT380,RMDF!EA380,RMDF!EH380,RMDF!EO380), RMDF!EV380=ROUND(RMDF!EV380,4))</f>
        <v>1</v>
      </c>
      <c r="ET380" s="317">
        <f>RMDF!ET380</f>
        <v>0</v>
      </c>
      <c r="EU380" s="318" t="str">
        <f>IF(ET380=0,"",_xlfn.XLOOKUP(ET380,StatePicklist!$1:$1,StatePicklist!$3:$3,"NA",0))</f>
        <v/>
      </c>
      <c r="EV380" s="297" t="str">
        <f ca="1">IF(RMDF!EU380="", "", IF(ISNUMBER(MATCH(RMDF!EU380, INDIRECT(EU380), 0)), "OK", "Invalid"))</f>
        <v/>
      </c>
      <c r="EW380" s="281"/>
      <c r="EX380" s="281"/>
      <c r="EY380" s="281"/>
      <c r="EZ380" s="281" t="b">
        <f>AND(RMDF!FC380&gt;=0, RMDF!FC380&lt;=1-SUM(RMDF!Z380,RMDF!AG380,RMDF!AN380,RMDF!AU380,RMDF!BB380,RMDF!BI380,RMDF!BP380,RMDF!BW380,RMDF!CD380,RMDF!CK380,RMDF!CR380,RMDF!CY380,RMDF!DF380,RMDF!DM380,RMDF!DT380,RMDF!EA380,RMDF!EH380,RMDF!EO380,RMDF!EV380), RMDF!FC380=ROUND(RMDF!FC380,4))</f>
        <v>1</v>
      </c>
      <c r="FA380" s="317">
        <f>RMDF!FA380</f>
        <v>0</v>
      </c>
      <c r="FB380" s="318" t="str">
        <f>IF(FA380=0,"",_xlfn.XLOOKUP(FA380,StatePicklist!$1:$1,StatePicklist!$3:$3,"NA",0))</f>
        <v/>
      </c>
      <c r="FC380" s="297" t="str">
        <f ca="1">IF(RMDF!FB380="", "", IF(ISNUMBER(MATCH(RMDF!FB380, INDIRECT(FB380), 0)), "OK", "Invalid"))</f>
        <v/>
      </c>
    </row>
    <row r="381" spans="1:159" s="205" customFormat="1" ht="39.9" customHeight="1" x14ac:dyDescent="0.25">
      <c r="A381" s="206"/>
      <c r="B381" s="196"/>
      <c r="C381" s="197"/>
      <c r="D381" s="198"/>
      <c r="E381" s="199"/>
      <c r="F381" s="200"/>
      <c r="G381" s="201"/>
      <c r="H381" s="292"/>
      <c r="I381" s="305">
        <f>RMDF!I381</f>
        <v>0</v>
      </c>
      <c r="J381" s="305" t="str">
        <f>IF(I381=ProductCode!$B$30,"PDReclPost",IF(OR(I381=ProductCode!$C$30,I381=ProductCode!$E$30,I381=ProductCode!$G$30),"PDPreCon",IF(OR(I381=ProductCode!$D$30,I381=ProductCode!$F$30),"PDNotReclPost","")))</f>
        <v/>
      </c>
      <c r="K381" s="305" t="str">
        <f t="shared" si="24"/>
        <v/>
      </c>
      <c r="L381" s="289"/>
      <c r="M381" s="305" t="str">
        <f t="shared" si="24"/>
        <v/>
      </c>
      <c r="N381" s="289" t="b">
        <f>AND(RMDF!N381&gt;=0, RMDF!N381&lt;=1-RMDF!L381, RMDF!N381=ROUND(RMDF!N381,4))</f>
        <v>1</v>
      </c>
      <c r="O381" s="286" t="str">
        <f>IF(P381="","",IF(I381="","",IF(LEFT(I381,13)="Reclaimed pos",RawMaterialCode!$E$569,RawMaterialCode!$E$568)))</f>
        <v>Reclaimed pre-consumer mixed fibers (RM0578)</v>
      </c>
      <c r="P381" s="295">
        <f t="shared" si="25"/>
        <v>1</v>
      </c>
      <c r="Q381" s="202"/>
      <c r="R381" s="203"/>
      <c r="S381" s="204" t="str">
        <f t="shared" si="26"/>
        <v/>
      </c>
      <c r="T381" s="281"/>
      <c r="U381" s="281"/>
      <c r="V381" s="281"/>
      <c r="W381" s="281"/>
      <c r="X381" s="317">
        <f>RMDF!X381</f>
        <v>0</v>
      </c>
      <c r="Y381" s="318" t="str">
        <f>IF(X381=0,"",_xlfn.XLOOKUP(X381,StatePicklist!$1:$1,StatePicklist!$3:$3,"NA",0))</f>
        <v/>
      </c>
      <c r="Z381" s="297" t="str">
        <f ca="1">IF(RMDF!Y381="", "", IF(ISNUMBER(MATCH(RMDF!Y381, INDIRECT(Y381), 0)), "OK", "Invalid"))</f>
        <v/>
      </c>
      <c r="AA381" s="281"/>
      <c r="AB381" s="281"/>
      <c r="AC381" s="281"/>
      <c r="AD381" s="281" t="b">
        <f>AND(RMDF!AG381&gt;=0, RMDF!AG381&lt;=1-RMDF!Z381, RMDF!AG381=ROUND(RMDF!AG381,4))</f>
        <v>1</v>
      </c>
      <c r="AE381" s="317">
        <f>RMDF!AE381</f>
        <v>0</v>
      </c>
      <c r="AF381" s="318" t="str">
        <f>IF(AE381=0,"",_xlfn.XLOOKUP(AE381,StatePicklist!$1:$1,StatePicklist!$3:$3,"NA",0))</f>
        <v/>
      </c>
      <c r="AG381" s="297" t="str">
        <f ca="1">IF(RMDF!AF381="", "", IF(ISNUMBER(MATCH(RMDF!AF381, INDIRECT(AF381), 0)), "OK", "Invalid"))</f>
        <v/>
      </c>
      <c r="AH381" s="281"/>
      <c r="AI381" s="281"/>
      <c r="AJ381" s="281"/>
      <c r="AK381" s="281" t="b">
        <f>AND(RMDF!AN381&gt;=0, RMDF!AN381&lt;=1-SUM(RMDF!Z381,RMDF!AG381), RMDF!AN381=ROUND(RMDF!AN381,4))</f>
        <v>1</v>
      </c>
      <c r="AL381" s="317">
        <f>RMDF!AL381</f>
        <v>0</v>
      </c>
      <c r="AM381" s="318" t="str">
        <f>IF(AL381=0,"",_xlfn.XLOOKUP(AL381,StatePicklist!$1:$1,StatePicklist!$3:$3,"NA",0))</f>
        <v/>
      </c>
      <c r="AN381" s="297" t="str">
        <f ca="1">IF(RMDF!AM381="", "", IF(ISNUMBER(MATCH(RMDF!AM381, INDIRECT(AM381), 0)), "OK", "Invalid"))</f>
        <v/>
      </c>
      <c r="AO381" s="281"/>
      <c r="AP381" s="281"/>
      <c r="AQ381" s="281"/>
      <c r="AR381" s="281" t="b">
        <f>AND(RMDF!AU381&gt;=0, RMDF!AU381&lt;=1-SUM(RMDF!Z381,RMDF!AG381,RMDF!AN381), RMDF!AU381=ROUND(RMDF!AU381,4))</f>
        <v>1</v>
      </c>
      <c r="AS381" s="317">
        <f>RMDF!AS381</f>
        <v>0</v>
      </c>
      <c r="AT381" s="318" t="str">
        <f>IF(AS381=0,"",_xlfn.XLOOKUP(AS381,StatePicklist!$1:$1,StatePicklist!$3:$3,"NA",0))</f>
        <v/>
      </c>
      <c r="AU381" s="297" t="str">
        <f ca="1">IF(RMDF!AT381="", "", IF(ISNUMBER(MATCH(RMDF!AT381, INDIRECT(AT381), 0)), "OK", "Invalid"))</f>
        <v/>
      </c>
      <c r="AV381" s="281"/>
      <c r="AW381" s="281"/>
      <c r="AX381" s="281"/>
      <c r="AY381" s="281" t="b">
        <f>AND(RMDF!BB381&gt;=0, RMDF!BB381&lt;=1-SUM(RMDF!Z381,RMDF!AG381,RMDF!AN381,RMDF!AU381), RMDF!BB381=ROUND(RMDF!BB381,4))</f>
        <v>1</v>
      </c>
      <c r="AZ381" s="317">
        <f>RMDF!AZ381</f>
        <v>0</v>
      </c>
      <c r="BA381" s="318" t="str">
        <f>IF(AZ381=0,"",_xlfn.XLOOKUP(AZ381,StatePicklist!$1:$1,StatePicklist!$3:$3,"NA",0))</f>
        <v/>
      </c>
      <c r="BB381" s="297" t="str">
        <f ca="1">IF(RMDF!BA381="", "", IF(ISNUMBER(MATCH(RMDF!BA381, INDIRECT(BA381), 0)), "OK", "Invalid"))</f>
        <v/>
      </c>
      <c r="BC381" s="281"/>
      <c r="BD381" s="281"/>
      <c r="BE381" s="281"/>
      <c r="BF381" s="281" t="b">
        <f>AND(RMDF!BI381&gt;=0, RMDF!BI381&lt;=1-SUM(RMDF!Z381,RMDF!AG381,RMDF!AN381,RMDF!AU381,RMDF!BB381), RMDF!BI381=ROUND(RMDF!BI381,4))</f>
        <v>1</v>
      </c>
      <c r="BG381" s="317">
        <f>RMDF!BG381</f>
        <v>0</v>
      </c>
      <c r="BH381" s="318" t="str">
        <f>IF(BG381=0,"",_xlfn.XLOOKUP(BG381,StatePicklist!$1:$1,StatePicklist!$3:$3,"NA",0))</f>
        <v/>
      </c>
      <c r="BI381" s="297" t="str">
        <f ca="1">IF(RMDF!BH381="", "", IF(ISNUMBER(MATCH(RMDF!BH381, INDIRECT(BH381), 0)), "OK", "Invalid"))</f>
        <v/>
      </c>
      <c r="BJ381" s="281"/>
      <c r="BK381" s="281"/>
      <c r="BL381" s="281"/>
      <c r="BM381" s="281" t="b">
        <f>AND(RMDF!BP381&gt;=0, RMDF!BP381&lt;=1-SUM(RMDF!Z381,RMDF!AG381,RMDF!AN381,RMDF!AU381,RMDF!BB381,RMDF!BI381), RMDF!BP381=ROUND(RMDF!BP381,4))</f>
        <v>1</v>
      </c>
      <c r="BN381" s="317">
        <f>RMDF!BN381</f>
        <v>0</v>
      </c>
      <c r="BO381" s="318" t="str">
        <f>IF(BN381=0,"",_xlfn.XLOOKUP(BN381,StatePicklist!$1:$1,StatePicklist!$3:$3,"NA",0))</f>
        <v/>
      </c>
      <c r="BP381" s="297" t="str">
        <f ca="1">IF(RMDF!BO381="", "", IF(ISNUMBER(MATCH(RMDF!BO381, INDIRECT(BO381), 0)), "OK", "Invalid"))</f>
        <v/>
      </c>
      <c r="BQ381" s="281"/>
      <c r="BR381" s="281"/>
      <c r="BS381" s="281"/>
      <c r="BT381" s="281" t="b">
        <f>AND(RMDF!BW381&gt;=0, RMDF!BW381&lt;=1-SUM(RMDF!Z381,RMDF!AG381,RMDF!AN381,RMDF!AU381,RMDF!BB381,RMDF!BI381,RMDF!BP381), RMDF!BW381=ROUND(RMDF!BW381,4))</f>
        <v>1</v>
      </c>
      <c r="BU381" s="317">
        <f>RMDF!BU381</f>
        <v>0</v>
      </c>
      <c r="BV381" s="318" t="str">
        <f>IF(BU381=0,"",_xlfn.XLOOKUP(BU381,StatePicklist!$1:$1,StatePicklist!$3:$3,"NA",0))</f>
        <v/>
      </c>
      <c r="BW381" s="297" t="str">
        <f ca="1">IF(RMDF!BV381="", "", IF(ISNUMBER(MATCH(RMDF!BV381, INDIRECT(BV381), 0)), "OK", "Invalid"))</f>
        <v/>
      </c>
      <c r="BX381" s="281"/>
      <c r="BY381" s="281"/>
      <c r="BZ381" s="281"/>
      <c r="CA381" s="281" t="b">
        <f>AND(RMDF!CD381&gt;=0, RMDF!CD381&lt;=1-SUM(RMDF!Z381,RMDF!AG381,RMDF!AN381,RMDF!AU381,RMDF!BB381,RMDF!BI381,RMDF!BP381,RMDF!BW381), RMDF!CD381=ROUND(RMDF!CD381,4))</f>
        <v>1</v>
      </c>
      <c r="CB381" s="317">
        <f>RMDF!CB381</f>
        <v>0</v>
      </c>
      <c r="CC381" s="318" t="str">
        <f>IF(CB381=0,"",_xlfn.XLOOKUP(CB381,StatePicklist!$1:$1,StatePicklist!$3:$3,"NA",0))</f>
        <v/>
      </c>
      <c r="CD381" s="297" t="str">
        <f ca="1">IF(RMDF!CC381="", "", IF(ISNUMBER(MATCH(RMDF!CC381, INDIRECT(CC381), 0)), "OK", "Invalid"))</f>
        <v/>
      </c>
      <c r="CE381" s="281"/>
      <c r="CF381" s="281"/>
      <c r="CG381" s="281"/>
      <c r="CH381" s="281" t="b">
        <f>AND(RMDF!CK381&gt;=0, RMDF!CK381&lt;=1-SUM(RMDF!Z381,RMDF!AG381,RMDF!AN381,RMDF!AU381,RMDF!BB381,RMDF!BI381,RMDF!BP381,RMDF!BW381,RMDF!CD381), RMDF!CK381=ROUND(RMDF!CK381,4))</f>
        <v>1</v>
      </c>
      <c r="CI381" s="317">
        <f>RMDF!CI381</f>
        <v>0</v>
      </c>
      <c r="CJ381" s="318" t="str">
        <f>IF(CI381=0,"",_xlfn.XLOOKUP(CI381,StatePicklist!$1:$1,StatePicklist!$3:$3,"NA",0))</f>
        <v/>
      </c>
      <c r="CK381" s="297" t="str">
        <f ca="1">IF(RMDF!CJ381="", "", IF(ISNUMBER(MATCH(RMDF!CJ381, INDIRECT(CJ381), 0)), "OK", "Invalid"))</f>
        <v/>
      </c>
      <c r="CL381" s="281"/>
      <c r="CM381" s="281"/>
      <c r="CN381" s="281"/>
      <c r="CO381" s="281" t="b">
        <f>AND(RMDF!CR381&gt;=0, RMDF!CR381&lt;=1-SUM(RMDF!Z381,RMDF!AG381,RMDF!AN381,RMDF!AU381,RMDF!BB381,RMDF!BI381,RMDF!BP381,RMDF!BW381,RMDF!CD381,RMDF!CK381), RMDF!CR381=ROUND(RMDF!CR381,4))</f>
        <v>1</v>
      </c>
      <c r="CP381" s="317">
        <f>RMDF!CP381</f>
        <v>0</v>
      </c>
      <c r="CQ381" s="318" t="str">
        <f>IF(CP381=0,"",_xlfn.XLOOKUP(CP381,StatePicklist!$1:$1,StatePicklist!$3:$3,"NA",0))</f>
        <v/>
      </c>
      <c r="CR381" s="297" t="str">
        <f ca="1">IF(RMDF!CQ381="", "", IF(ISNUMBER(MATCH(RMDF!CQ381, INDIRECT(CQ381), 0)), "OK", "Invalid"))</f>
        <v/>
      </c>
      <c r="CS381" s="281"/>
      <c r="CT381" s="281"/>
      <c r="CU381" s="281"/>
      <c r="CV381" s="281" t="b">
        <f>AND(RMDF!CY381&gt;=0, RMDF!CY381&lt;=1-SUM(RMDF!Z381,RMDF!AG381,RMDF!AN381,RMDF!AU381,RMDF!BB381,RMDF!BI381,RMDF!BP381,RMDF!BW381,RMDF!CD381,RMDF!CK381,RMDF!CR381), RMDF!CY381=ROUND(RMDF!CY381,4))</f>
        <v>1</v>
      </c>
      <c r="CW381" s="317">
        <f>RMDF!CW381</f>
        <v>0</v>
      </c>
      <c r="CX381" s="318" t="str">
        <f>IF(CW381=0,"",_xlfn.XLOOKUP(CW381,StatePicklist!$1:$1,StatePicklist!$3:$3,"NA",0))</f>
        <v/>
      </c>
      <c r="CY381" s="297" t="str">
        <f ca="1">IF(RMDF!CX381="", "", IF(ISNUMBER(MATCH(RMDF!CX381, INDIRECT(CX381), 0)), "OK", "Invalid"))</f>
        <v/>
      </c>
      <c r="CZ381" s="281"/>
      <c r="DA381" s="281"/>
      <c r="DB381" s="281"/>
      <c r="DC381" s="281" t="b">
        <f>AND(RMDF!DF381&gt;=0, RMDF!DF381&lt;=1-SUM(RMDF!Z381,RMDF!AG381,RMDF!AN381,RMDF!AU381,RMDF!BB381,RMDF!BI381,RMDF!BP381,RMDF!BW381,RMDF!CD381,RMDF!CK381,RMDF!CR381,RMDF!CY381), RMDF!DF381=ROUND(RMDF!DF381,4))</f>
        <v>1</v>
      </c>
      <c r="DD381" s="317">
        <f>RMDF!DD381</f>
        <v>0</v>
      </c>
      <c r="DE381" s="318" t="str">
        <f>IF(DD381=0,"",_xlfn.XLOOKUP(DD381,StatePicklist!$1:$1,StatePicklist!$3:$3,"NA",0))</f>
        <v/>
      </c>
      <c r="DF381" s="297" t="str">
        <f ca="1">IF(RMDF!DE381="", "", IF(ISNUMBER(MATCH(RMDF!DE381, INDIRECT(DE381), 0)), "OK", "Invalid"))</f>
        <v/>
      </c>
      <c r="DG381" s="281"/>
      <c r="DH381" s="281"/>
      <c r="DI381" s="281"/>
      <c r="DJ381" s="281" t="b">
        <f>AND(RMDF!DM381&gt;=0, RMDF!DM381&lt;=1-SUM(RMDF!Z381,RMDF!AG381,RMDF!AN381,RMDF!AU381,RMDF!BB381,RMDF!BI381,RMDF!BP381,RMDF!BW381,RMDF!CD381,RMDF!CK381,RMDF!CR381,RMDF!CY381,RMDF!DF381), RMDF!DM381=ROUND(RMDF!DM381,4))</f>
        <v>1</v>
      </c>
      <c r="DK381" s="317">
        <f>RMDF!DK381</f>
        <v>0</v>
      </c>
      <c r="DL381" s="318" t="str">
        <f>IF(DK381=0,"",_xlfn.XLOOKUP(DK381,StatePicklist!$1:$1,StatePicklist!$3:$3,"NA",0))</f>
        <v/>
      </c>
      <c r="DM381" s="297" t="str">
        <f ca="1">IF(RMDF!DL381="", "", IF(ISNUMBER(MATCH(RMDF!DL381, INDIRECT(DL381), 0)), "OK", "Invalid"))</f>
        <v/>
      </c>
      <c r="DN381" s="281"/>
      <c r="DO381" s="281"/>
      <c r="DP381" s="281"/>
      <c r="DQ381" s="281" t="b">
        <f>AND(RMDF!DT381&gt;=0, RMDF!DT381&lt;=1-SUM(RMDF!Z381,RMDF!AG381,RMDF!AN381,RMDF!AU381,RMDF!BB381,RMDF!BI381,RMDF!BP381,RMDF!BW381,RMDF!CD381,RMDF!CK381,RMDF!CR381,RMDF!CY381,RMDF!DF381,RMDF!DM381), RMDF!DT381=ROUND(RMDF!DT381,4))</f>
        <v>1</v>
      </c>
      <c r="DR381" s="317">
        <f>RMDF!DR381</f>
        <v>0</v>
      </c>
      <c r="DS381" s="318" t="str">
        <f>IF(DR381=0,"",_xlfn.XLOOKUP(DR381,StatePicklist!$1:$1,StatePicklist!$3:$3,"NA",0))</f>
        <v/>
      </c>
      <c r="DT381" s="297" t="str">
        <f ca="1">IF(RMDF!DS381="", "", IF(ISNUMBER(MATCH(RMDF!DS381, INDIRECT(DS381), 0)), "OK", "Invalid"))</f>
        <v/>
      </c>
      <c r="DU381" s="281"/>
      <c r="DV381" s="281"/>
      <c r="DW381" s="281"/>
      <c r="DX381" s="281" t="b">
        <f>AND(RMDF!EA381&gt;=0, RMDF!EA381&lt;=1-SUM(RMDF!Z381,RMDF!AG381,RMDF!AN381,RMDF!AU381,RMDF!BB381,RMDF!BI381,RMDF!BP381,RMDF!BW381,RMDF!CD381,RMDF!CK381,RMDF!CR381,RMDF!CY381,RMDF!DF381,RMDF!DM381,RMDF!DT381), RMDF!EA381=ROUND(RMDF!EA381,4))</f>
        <v>1</v>
      </c>
      <c r="DY381" s="317">
        <f>RMDF!DY381</f>
        <v>0</v>
      </c>
      <c r="DZ381" s="318" t="str">
        <f>IF(DY381=0,"",_xlfn.XLOOKUP(DY381,StatePicklist!$1:$1,StatePicklist!$3:$3,"NA",0))</f>
        <v/>
      </c>
      <c r="EA381" s="297" t="str">
        <f ca="1">IF(RMDF!DZ381="", "", IF(ISNUMBER(MATCH(RMDF!DZ381, INDIRECT(DZ381), 0)), "OK", "Invalid"))</f>
        <v/>
      </c>
      <c r="EB381" s="281"/>
      <c r="EC381" s="281"/>
      <c r="ED381" s="281"/>
      <c r="EE381" s="281" t="b">
        <f>AND(RMDF!EH381&gt;=0, RMDF!EH381&lt;=1-SUM(RMDF!Z381,RMDF!AG381,RMDF!AN381,RMDF!AU381,RMDF!BB381,RMDF!BI381,RMDF!BP381,RMDF!BW381,RMDF!CD381,RMDF!CK381,RMDF!CR381,RMDF!CY381,RMDF!DF381,RMDF!DM381,RMDF!DT381,RMDF!EA381), RMDF!EH381=ROUND(RMDF!EH381,4))</f>
        <v>1</v>
      </c>
      <c r="EF381" s="317">
        <f>RMDF!EF381</f>
        <v>0</v>
      </c>
      <c r="EG381" s="318" t="str">
        <f>IF(EF381=0,"",_xlfn.XLOOKUP(EF381,StatePicklist!$1:$1,StatePicklist!$3:$3,"NA",0))</f>
        <v/>
      </c>
      <c r="EH381" s="297" t="str">
        <f ca="1">IF(RMDF!EG381="", "", IF(ISNUMBER(MATCH(RMDF!EG381, INDIRECT(EG381), 0)), "OK", "Invalid"))</f>
        <v/>
      </c>
      <c r="EI381" s="281"/>
      <c r="EJ381" s="281"/>
      <c r="EK381" s="281"/>
      <c r="EL381" s="281" t="b">
        <f>AND(RMDF!EO381&gt;=0, RMDF!EO381&lt;=1-SUM(RMDF!Z381,RMDF!AG381,RMDF!AN381,RMDF!AU381,RMDF!BB381,RMDF!BI381,RMDF!BP381,RMDF!BW381,RMDF!CD381,RMDF!CK381,RMDF!CR381,RMDF!CY381,RMDF!DF381,RMDF!DM381,RMDF!DT381,RMDF!EA381,RMDF!EH381), RMDF!EO381=ROUND(RMDF!EO381,4))</f>
        <v>1</v>
      </c>
      <c r="EM381" s="317">
        <f>RMDF!EM381</f>
        <v>0</v>
      </c>
      <c r="EN381" s="318" t="str">
        <f>IF(EM381=0,"",_xlfn.XLOOKUP(EM381,StatePicklist!$1:$1,StatePicklist!$3:$3,"NA",0))</f>
        <v/>
      </c>
      <c r="EO381" s="297" t="str">
        <f ca="1">IF(RMDF!EN381="", "", IF(ISNUMBER(MATCH(RMDF!EN381, INDIRECT(EN381), 0)), "OK", "Invalid"))</f>
        <v/>
      </c>
      <c r="EP381" s="281"/>
      <c r="EQ381" s="281"/>
      <c r="ER381" s="281"/>
      <c r="ES381" s="281" t="b">
        <f>AND(RMDF!EV381&gt;=0, RMDF!EV381&lt;=1-SUM(RMDF!Z381,RMDF!AG381,RMDF!AN381,RMDF!AU381,RMDF!BB381,RMDF!BI381,RMDF!BP381,RMDF!BW381,RMDF!CD381,RMDF!CK381,RMDF!CR381,RMDF!CY381,RMDF!DF381,RMDF!DM381,RMDF!DT381,RMDF!EA381,RMDF!EH381,RMDF!EO381), RMDF!EV381=ROUND(RMDF!EV381,4))</f>
        <v>1</v>
      </c>
      <c r="ET381" s="317">
        <f>RMDF!ET381</f>
        <v>0</v>
      </c>
      <c r="EU381" s="318" t="str">
        <f>IF(ET381=0,"",_xlfn.XLOOKUP(ET381,StatePicklist!$1:$1,StatePicklist!$3:$3,"NA",0))</f>
        <v/>
      </c>
      <c r="EV381" s="297" t="str">
        <f ca="1">IF(RMDF!EU381="", "", IF(ISNUMBER(MATCH(RMDF!EU381, INDIRECT(EU381), 0)), "OK", "Invalid"))</f>
        <v/>
      </c>
      <c r="EW381" s="281"/>
      <c r="EX381" s="281"/>
      <c r="EY381" s="281"/>
      <c r="EZ381" s="281" t="b">
        <f>AND(RMDF!FC381&gt;=0, RMDF!FC381&lt;=1-SUM(RMDF!Z381,RMDF!AG381,RMDF!AN381,RMDF!AU381,RMDF!BB381,RMDF!BI381,RMDF!BP381,RMDF!BW381,RMDF!CD381,RMDF!CK381,RMDF!CR381,RMDF!CY381,RMDF!DF381,RMDF!DM381,RMDF!DT381,RMDF!EA381,RMDF!EH381,RMDF!EO381,RMDF!EV381), RMDF!FC381=ROUND(RMDF!FC381,4))</f>
        <v>1</v>
      </c>
      <c r="FA381" s="317">
        <f>RMDF!FA381</f>
        <v>0</v>
      </c>
      <c r="FB381" s="318" t="str">
        <f>IF(FA381=0,"",_xlfn.XLOOKUP(FA381,StatePicklist!$1:$1,StatePicklist!$3:$3,"NA",0))</f>
        <v/>
      </c>
      <c r="FC381" s="297" t="str">
        <f ca="1">IF(RMDF!FB381="", "", IF(ISNUMBER(MATCH(RMDF!FB381, INDIRECT(FB381), 0)), "OK", "Invalid"))</f>
        <v/>
      </c>
    </row>
    <row r="382" spans="1:159" s="205" customFormat="1" ht="39.9" customHeight="1" x14ac:dyDescent="0.25">
      <c r="A382" s="206"/>
      <c r="B382" s="196"/>
      <c r="C382" s="197"/>
      <c r="D382" s="198"/>
      <c r="E382" s="199"/>
      <c r="F382" s="200"/>
      <c r="G382" s="201"/>
      <c r="H382" s="292"/>
      <c r="I382" s="305">
        <f>RMDF!I382</f>
        <v>0</v>
      </c>
      <c r="J382" s="305" t="str">
        <f>IF(I382=ProductCode!$B$30,"PDReclPost",IF(OR(I382=ProductCode!$C$30,I382=ProductCode!$E$30,I382=ProductCode!$G$30),"PDPreCon",IF(OR(I382=ProductCode!$D$30,I382=ProductCode!$F$30),"PDNotReclPost","")))</f>
        <v/>
      </c>
      <c r="K382" s="305" t="str">
        <f t="shared" si="24"/>
        <v/>
      </c>
      <c r="L382" s="289"/>
      <c r="M382" s="305" t="str">
        <f t="shared" si="24"/>
        <v/>
      </c>
      <c r="N382" s="289" t="b">
        <f>AND(RMDF!N382&gt;=0, RMDF!N382&lt;=1-RMDF!L382, RMDF!N382=ROUND(RMDF!N382,4))</f>
        <v>1</v>
      </c>
      <c r="O382" s="286" t="str">
        <f>IF(P382="","",IF(I382="","",IF(LEFT(I382,13)="Reclaimed pos",RawMaterialCode!$E$569,RawMaterialCode!$E$568)))</f>
        <v>Reclaimed pre-consumer mixed fibers (RM0578)</v>
      </c>
      <c r="P382" s="295">
        <f t="shared" si="25"/>
        <v>1</v>
      </c>
      <c r="Q382" s="202"/>
      <c r="R382" s="203"/>
      <c r="S382" s="204" t="str">
        <f t="shared" si="26"/>
        <v/>
      </c>
      <c r="T382" s="281"/>
      <c r="U382" s="281"/>
      <c r="V382" s="281"/>
      <c r="W382" s="281"/>
      <c r="X382" s="317">
        <f>RMDF!X382</f>
        <v>0</v>
      </c>
      <c r="Y382" s="318" t="str">
        <f>IF(X382=0,"",_xlfn.XLOOKUP(X382,StatePicklist!$1:$1,StatePicklist!$3:$3,"NA",0))</f>
        <v/>
      </c>
      <c r="Z382" s="297" t="str">
        <f ca="1">IF(RMDF!Y382="", "", IF(ISNUMBER(MATCH(RMDF!Y382, INDIRECT(Y382), 0)), "OK", "Invalid"))</f>
        <v/>
      </c>
      <c r="AA382" s="281"/>
      <c r="AB382" s="281"/>
      <c r="AC382" s="281"/>
      <c r="AD382" s="281" t="b">
        <f>AND(RMDF!AG382&gt;=0, RMDF!AG382&lt;=1-RMDF!Z382, RMDF!AG382=ROUND(RMDF!AG382,4))</f>
        <v>1</v>
      </c>
      <c r="AE382" s="317">
        <f>RMDF!AE382</f>
        <v>0</v>
      </c>
      <c r="AF382" s="318" t="str">
        <f>IF(AE382=0,"",_xlfn.XLOOKUP(AE382,StatePicklist!$1:$1,StatePicklist!$3:$3,"NA",0))</f>
        <v/>
      </c>
      <c r="AG382" s="297" t="str">
        <f ca="1">IF(RMDF!AF382="", "", IF(ISNUMBER(MATCH(RMDF!AF382, INDIRECT(AF382), 0)), "OK", "Invalid"))</f>
        <v/>
      </c>
      <c r="AH382" s="281"/>
      <c r="AI382" s="281"/>
      <c r="AJ382" s="281"/>
      <c r="AK382" s="281" t="b">
        <f>AND(RMDF!AN382&gt;=0, RMDF!AN382&lt;=1-SUM(RMDF!Z382,RMDF!AG382), RMDF!AN382=ROUND(RMDF!AN382,4))</f>
        <v>1</v>
      </c>
      <c r="AL382" s="317">
        <f>RMDF!AL382</f>
        <v>0</v>
      </c>
      <c r="AM382" s="318" t="str">
        <f>IF(AL382=0,"",_xlfn.XLOOKUP(AL382,StatePicklist!$1:$1,StatePicklist!$3:$3,"NA",0))</f>
        <v/>
      </c>
      <c r="AN382" s="297" t="str">
        <f ca="1">IF(RMDF!AM382="", "", IF(ISNUMBER(MATCH(RMDF!AM382, INDIRECT(AM382), 0)), "OK", "Invalid"))</f>
        <v/>
      </c>
      <c r="AO382" s="281"/>
      <c r="AP382" s="281"/>
      <c r="AQ382" s="281"/>
      <c r="AR382" s="281" t="b">
        <f>AND(RMDF!AU382&gt;=0, RMDF!AU382&lt;=1-SUM(RMDF!Z382,RMDF!AG382,RMDF!AN382), RMDF!AU382=ROUND(RMDF!AU382,4))</f>
        <v>1</v>
      </c>
      <c r="AS382" s="317">
        <f>RMDF!AS382</f>
        <v>0</v>
      </c>
      <c r="AT382" s="318" t="str">
        <f>IF(AS382=0,"",_xlfn.XLOOKUP(AS382,StatePicklist!$1:$1,StatePicklist!$3:$3,"NA",0))</f>
        <v/>
      </c>
      <c r="AU382" s="297" t="str">
        <f ca="1">IF(RMDF!AT382="", "", IF(ISNUMBER(MATCH(RMDF!AT382, INDIRECT(AT382), 0)), "OK", "Invalid"))</f>
        <v/>
      </c>
      <c r="AV382" s="281"/>
      <c r="AW382" s="281"/>
      <c r="AX382" s="281"/>
      <c r="AY382" s="281" t="b">
        <f>AND(RMDF!BB382&gt;=0, RMDF!BB382&lt;=1-SUM(RMDF!Z382,RMDF!AG382,RMDF!AN382,RMDF!AU382), RMDF!BB382=ROUND(RMDF!BB382,4))</f>
        <v>1</v>
      </c>
      <c r="AZ382" s="317">
        <f>RMDF!AZ382</f>
        <v>0</v>
      </c>
      <c r="BA382" s="318" t="str">
        <f>IF(AZ382=0,"",_xlfn.XLOOKUP(AZ382,StatePicklist!$1:$1,StatePicklist!$3:$3,"NA",0))</f>
        <v/>
      </c>
      <c r="BB382" s="297" t="str">
        <f ca="1">IF(RMDF!BA382="", "", IF(ISNUMBER(MATCH(RMDF!BA382, INDIRECT(BA382), 0)), "OK", "Invalid"))</f>
        <v/>
      </c>
      <c r="BC382" s="281"/>
      <c r="BD382" s="281"/>
      <c r="BE382" s="281"/>
      <c r="BF382" s="281" t="b">
        <f>AND(RMDF!BI382&gt;=0, RMDF!BI382&lt;=1-SUM(RMDF!Z382,RMDF!AG382,RMDF!AN382,RMDF!AU382,RMDF!BB382), RMDF!BI382=ROUND(RMDF!BI382,4))</f>
        <v>1</v>
      </c>
      <c r="BG382" s="317">
        <f>RMDF!BG382</f>
        <v>0</v>
      </c>
      <c r="BH382" s="318" t="str">
        <f>IF(BG382=0,"",_xlfn.XLOOKUP(BG382,StatePicklist!$1:$1,StatePicklist!$3:$3,"NA",0))</f>
        <v/>
      </c>
      <c r="BI382" s="297" t="str">
        <f ca="1">IF(RMDF!BH382="", "", IF(ISNUMBER(MATCH(RMDF!BH382, INDIRECT(BH382), 0)), "OK", "Invalid"))</f>
        <v/>
      </c>
      <c r="BJ382" s="281"/>
      <c r="BK382" s="281"/>
      <c r="BL382" s="281"/>
      <c r="BM382" s="281" t="b">
        <f>AND(RMDF!BP382&gt;=0, RMDF!BP382&lt;=1-SUM(RMDF!Z382,RMDF!AG382,RMDF!AN382,RMDF!AU382,RMDF!BB382,RMDF!BI382), RMDF!BP382=ROUND(RMDF!BP382,4))</f>
        <v>1</v>
      </c>
      <c r="BN382" s="317">
        <f>RMDF!BN382</f>
        <v>0</v>
      </c>
      <c r="BO382" s="318" t="str">
        <f>IF(BN382=0,"",_xlfn.XLOOKUP(BN382,StatePicklist!$1:$1,StatePicklist!$3:$3,"NA",0))</f>
        <v/>
      </c>
      <c r="BP382" s="297" t="str">
        <f ca="1">IF(RMDF!BO382="", "", IF(ISNUMBER(MATCH(RMDF!BO382, INDIRECT(BO382), 0)), "OK", "Invalid"))</f>
        <v/>
      </c>
      <c r="BQ382" s="281"/>
      <c r="BR382" s="281"/>
      <c r="BS382" s="281"/>
      <c r="BT382" s="281" t="b">
        <f>AND(RMDF!BW382&gt;=0, RMDF!BW382&lt;=1-SUM(RMDF!Z382,RMDF!AG382,RMDF!AN382,RMDF!AU382,RMDF!BB382,RMDF!BI382,RMDF!BP382), RMDF!BW382=ROUND(RMDF!BW382,4))</f>
        <v>1</v>
      </c>
      <c r="BU382" s="317">
        <f>RMDF!BU382</f>
        <v>0</v>
      </c>
      <c r="BV382" s="318" t="str">
        <f>IF(BU382=0,"",_xlfn.XLOOKUP(BU382,StatePicklist!$1:$1,StatePicklist!$3:$3,"NA",0))</f>
        <v/>
      </c>
      <c r="BW382" s="297" t="str">
        <f ca="1">IF(RMDF!BV382="", "", IF(ISNUMBER(MATCH(RMDF!BV382, INDIRECT(BV382), 0)), "OK", "Invalid"))</f>
        <v/>
      </c>
      <c r="BX382" s="281"/>
      <c r="BY382" s="281"/>
      <c r="BZ382" s="281"/>
      <c r="CA382" s="281" t="b">
        <f>AND(RMDF!CD382&gt;=0, RMDF!CD382&lt;=1-SUM(RMDF!Z382,RMDF!AG382,RMDF!AN382,RMDF!AU382,RMDF!BB382,RMDF!BI382,RMDF!BP382,RMDF!BW382), RMDF!CD382=ROUND(RMDF!CD382,4))</f>
        <v>1</v>
      </c>
      <c r="CB382" s="317">
        <f>RMDF!CB382</f>
        <v>0</v>
      </c>
      <c r="CC382" s="318" t="str">
        <f>IF(CB382=0,"",_xlfn.XLOOKUP(CB382,StatePicklist!$1:$1,StatePicklist!$3:$3,"NA",0))</f>
        <v/>
      </c>
      <c r="CD382" s="297" t="str">
        <f ca="1">IF(RMDF!CC382="", "", IF(ISNUMBER(MATCH(RMDF!CC382, INDIRECT(CC382), 0)), "OK", "Invalid"))</f>
        <v/>
      </c>
      <c r="CE382" s="281"/>
      <c r="CF382" s="281"/>
      <c r="CG382" s="281"/>
      <c r="CH382" s="281" t="b">
        <f>AND(RMDF!CK382&gt;=0, RMDF!CK382&lt;=1-SUM(RMDF!Z382,RMDF!AG382,RMDF!AN382,RMDF!AU382,RMDF!BB382,RMDF!BI382,RMDF!BP382,RMDF!BW382,RMDF!CD382), RMDF!CK382=ROUND(RMDF!CK382,4))</f>
        <v>1</v>
      </c>
      <c r="CI382" s="317">
        <f>RMDF!CI382</f>
        <v>0</v>
      </c>
      <c r="CJ382" s="318" t="str">
        <f>IF(CI382=0,"",_xlfn.XLOOKUP(CI382,StatePicklist!$1:$1,StatePicklist!$3:$3,"NA",0))</f>
        <v/>
      </c>
      <c r="CK382" s="297" t="str">
        <f ca="1">IF(RMDF!CJ382="", "", IF(ISNUMBER(MATCH(RMDF!CJ382, INDIRECT(CJ382), 0)), "OK", "Invalid"))</f>
        <v/>
      </c>
      <c r="CL382" s="281"/>
      <c r="CM382" s="281"/>
      <c r="CN382" s="281"/>
      <c r="CO382" s="281" t="b">
        <f>AND(RMDF!CR382&gt;=0, RMDF!CR382&lt;=1-SUM(RMDF!Z382,RMDF!AG382,RMDF!AN382,RMDF!AU382,RMDF!BB382,RMDF!BI382,RMDF!BP382,RMDF!BW382,RMDF!CD382,RMDF!CK382), RMDF!CR382=ROUND(RMDF!CR382,4))</f>
        <v>1</v>
      </c>
      <c r="CP382" s="317">
        <f>RMDF!CP382</f>
        <v>0</v>
      </c>
      <c r="CQ382" s="318" t="str">
        <f>IF(CP382=0,"",_xlfn.XLOOKUP(CP382,StatePicklist!$1:$1,StatePicklist!$3:$3,"NA",0))</f>
        <v/>
      </c>
      <c r="CR382" s="297" t="str">
        <f ca="1">IF(RMDF!CQ382="", "", IF(ISNUMBER(MATCH(RMDF!CQ382, INDIRECT(CQ382), 0)), "OK", "Invalid"))</f>
        <v/>
      </c>
      <c r="CS382" s="281"/>
      <c r="CT382" s="281"/>
      <c r="CU382" s="281"/>
      <c r="CV382" s="281" t="b">
        <f>AND(RMDF!CY382&gt;=0, RMDF!CY382&lt;=1-SUM(RMDF!Z382,RMDF!AG382,RMDF!AN382,RMDF!AU382,RMDF!BB382,RMDF!BI382,RMDF!BP382,RMDF!BW382,RMDF!CD382,RMDF!CK382,RMDF!CR382), RMDF!CY382=ROUND(RMDF!CY382,4))</f>
        <v>1</v>
      </c>
      <c r="CW382" s="317">
        <f>RMDF!CW382</f>
        <v>0</v>
      </c>
      <c r="CX382" s="318" t="str">
        <f>IF(CW382=0,"",_xlfn.XLOOKUP(CW382,StatePicklist!$1:$1,StatePicklist!$3:$3,"NA",0))</f>
        <v/>
      </c>
      <c r="CY382" s="297" t="str">
        <f ca="1">IF(RMDF!CX382="", "", IF(ISNUMBER(MATCH(RMDF!CX382, INDIRECT(CX382), 0)), "OK", "Invalid"))</f>
        <v/>
      </c>
      <c r="CZ382" s="281"/>
      <c r="DA382" s="281"/>
      <c r="DB382" s="281"/>
      <c r="DC382" s="281" t="b">
        <f>AND(RMDF!DF382&gt;=0, RMDF!DF382&lt;=1-SUM(RMDF!Z382,RMDF!AG382,RMDF!AN382,RMDF!AU382,RMDF!BB382,RMDF!BI382,RMDF!BP382,RMDF!BW382,RMDF!CD382,RMDF!CK382,RMDF!CR382,RMDF!CY382), RMDF!DF382=ROUND(RMDF!DF382,4))</f>
        <v>1</v>
      </c>
      <c r="DD382" s="317">
        <f>RMDF!DD382</f>
        <v>0</v>
      </c>
      <c r="DE382" s="318" t="str">
        <f>IF(DD382=0,"",_xlfn.XLOOKUP(DD382,StatePicklist!$1:$1,StatePicklist!$3:$3,"NA",0))</f>
        <v/>
      </c>
      <c r="DF382" s="297" t="str">
        <f ca="1">IF(RMDF!DE382="", "", IF(ISNUMBER(MATCH(RMDF!DE382, INDIRECT(DE382), 0)), "OK", "Invalid"))</f>
        <v/>
      </c>
      <c r="DG382" s="281"/>
      <c r="DH382" s="281"/>
      <c r="DI382" s="281"/>
      <c r="DJ382" s="281" t="b">
        <f>AND(RMDF!DM382&gt;=0, RMDF!DM382&lt;=1-SUM(RMDF!Z382,RMDF!AG382,RMDF!AN382,RMDF!AU382,RMDF!BB382,RMDF!BI382,RMDF!BP382,RMDF!BW382,RMDF!CD382,RMDF!CK382,RMDF!CR382,RMDF!CY382,RMDF!DF382), RMDF!DM382=ROUND(RMDF!DM382,4))</f>
        <v>1</v>
      </c>
      <c r="DK382" s="317">
        <f>RMDF!DK382</f>
        <v>0</v>
      </c>
      <c r="DL382" s="318" t="str">
        <f>IF(DK382=0,"",_xlfn.XLOOKUP(DK382,StatePicklist!$1:$1,StatePicklist!$3:$3,"NA",0))</f>
        <v/>
      </c>
      <c r="DM382" s="297" t="str">
        <f ca="1">IF(RMDF!DL382="", "", IF(ISNUMBER(MATCH(RMDF!DL382, INDIRECT(DL382), 0)), "OK", "Invalid"))</f>
        <v/>
      </c>
      <c r="DN382" s="281"/>
      <c r="DO382" s="281"/>
      <c r="DP382" s="281"/>
      <c r="DQ382" s="281" t="b">
        <f>AND(RMDF!DT382&gt;=0, RMDF!DT382&lt;=1-SUM(RMDF!Z382,RMDF!AG382,RMDF!AN382,RMDF!AU382,RMDF!BB382,RMDF!BI382,RMDF!BP382,RMDF!BW382,RMDF!CD382,RMDF!CK382,RMDF!CR382,RMDF!CY382,RMDF!DF382,RMDF!DM382), RMDF!DT382=ROUND(RMDF!DT382,4))</f>
        <v>1</v>
      </c>
      <c r="DR382" s="317">
        <f>RMDF!DR382</f>
        <v>0</v>
      </c>
      <c r="DS382" s="318" t="str">
        <f>IF(DR382=0,"",_xlfn.XLOOKUP(DR382,StatePicklist!$1:$1,StatePicklist!$3:$3,"NA",0))</f>
        <v/>
      </c>
      <c r="DT382" s="297" t="str">
        <f ca="1">IF(RMDF!DS382="", "", IF(ISNUMBER(MATCH(RMDF!DS382, INDIRECT(DS382), 0)), "OK", "Invalid"))</f>
        <v/>
      </c>
      <c r="DU382" s="281"/>
      <c r="DV382" s="281"/>
      <c r="DW382" s="281"/>
      <c r="DX382" s="281" t="b">
        <f>AND(RMDF!EA382&gt;=0, RMDF!EA382&lt;=1-SUM(RMDF!Z382,RMDF!AG382,RMDF!AN382,RMDF!AU382,RMDF!BB382,RMDF!BI382,RMDF!BP382,RMDF!BW382,RMDF!CD382,RMDF!CK382,RMDF!CR382,RMDF!CY382,RMDF!DF382,RMDF!DM382,RMDF!DT382), RMDF!EA382=ROUND(RMDF!EA382,4))</f>
        <v>1</v>
      </c>
      <c r="DY382" s="317">
        <f>RMDF!DY382</f>
        <v>0</v>
      </c>
      <c r="DZ382" s="318" t="str">
        <f>IF(DY382=0,"",_xlfn.XLOOKUP(DY382,StatePicklist!$1:$1,StatePicklist!$3:$3,"NA",0))</f>
        <v/>
      </c>
      <c r="EA382" s="297" t="str">
        <f ca="1">IF(RMDF!DZ382="", "", IF(ISNUMBER(MATCH(RMDF!DZ382, INDIRECT(DZ382), 0)), "OK", "Invalid"))</f>
        <v/>
      </c>
      <c r="EB382" s="281"/>
      <c r="EC382" s="281"/>
      <c r="ED382" s="281"/>
      <c r="EE382" s="281" t="b">
        <f>AND(RMDF!EH382&gt;=0, RMDF!EH382&lt;=1-SUM(RMDF!Z382,RMDF!AG382,RMDF!AN382,RMDF!AU382,RMDF!BB382,RMDF!BI382,RMDF!BP382,RMDF!BW382,RMDF!CD382,RMDF!CK382,RMDF!CR382,RMDF!CY382,RMDF!DF382,RMDF!DM382,RMDF!DT382,RMDF!EA382), RMDF!EH382=ROUND(RMDF!EH382,4))</f>
        <v>1</v>
      </c>
      <c r="EF382" s="317">
        <f>RMDF!EF382</f>
        <v>0</v>
      </c>
      <c r="EG382" s="318" t="str">
        <f>IF(EF382=0,"",_xlfn.XLOOKUP(EF382,StatePicklist!$1:$1,StatePicklist!$3:$3,"NA",0))</f>
        <v/>
      </c>
      <c r="EH382" s="297" t="str">
        <f ca="1">IF(RMDF!EG382="", "", IF(ISNUMBER(MATCH(RMDF!EG382, INDIRECT(EG382), 0)), "OK", "Invalid"))</f>
        <v/>
      </c>
      <c r="EI382" s="281"/>
      <c r="EJ382" s="281"/>
      <c r="EK382" s="281"/>
      <c r="EL382" s="281" t="b">
        <f>AND(RMDF!EO382&gt;=0, RMDF!EO382&lt;=1-SUM(RMDF!Z382,RMDF!AG382,RMDF!AN382,RMDF!AU382,RMDF!BB382,RMDF!BI382,RMDF!BP382,RMDF!BW382,RMDF!CD382,RMDF!CK382,RMDF!CR382,RMDF!CY382,RMDF!DF382,RMDF!DM382,RMDF!DT382,RMDF!EA382,RMDF!EH382), RMDF!EO382=ROUND(RMDF!EO382,4))</f>
        <v>1</v>
      </c>
      <c r="EM382" s="317">
        <f>RMDF!EM382</f>
        <v>0</v>
      </c>
      <c r="EN382" s="318" t="str">
        <f>IF(EM382=0,"",_xlfn.XLOOKUP(EM382,StatePicklist!$1:$1,StatePicklist!$3:$3,"NA",0))</f>
        <v/>
      </c>
      <c r="EO382" s="297" t="str">
        <f ca="1">IF(RMDF!EN382="", "", IF(ISNUMBER(MATCH(RMDF!EN382, INDIRECT(EN382), 0)), "OK", "Invalid"))</f>
        <v/>
      </c>
      <c r="EP382" s="281"/>
      <c r="EQ382" s="281"/>
      <c r="ER382" s="281"/>
      <c r="ES382" s="281" t="b">
        <f>AND(RMDF!EV382&gt;=0, RMDF!EV382&lt;=1-SUM(RMDF!Z382,RMDF!AG382,RMDF!AN382,RMDF!AU382,RMDF!BB382,RMDF!BI382,RMDF!BP382,RMDF!BW382,RMDF!CD382,RMDF!CK382,RMDF!CR382,RMDF!CY382,RMDF!DF382,RMDF!DM382,RMDF!DT382,RMDF!EA382,RMDF!EH382,RMDF!EO382), RMDF!EV382=ROUND(RMDF!EV382,4))</f>
        <v>1</v>
      </c>
      <c r="ET382" s="317">
        <f>RMDF!ET382</f>
        <v>0</v>
      </c>
      <c r="EU382" s="318" t="str">
        <f>IF(ET382=0,"",_xlfn.XLOOKUP(ET382,StatePicklist!$1:$1,StatePicklist!$3:$3,"NA",0))</f>
        <v/>
      </c>
      <c r="EV382" s="297" t="str">
        <f ca="1">IF(RMDF!EU382="", "", IF(ISNUMBER(MATCH(RMDF!EU382, INDIRECT(EU382), 0)), "OK", "Invalid"))</f>
        <v/>
      </c>
      <c r="EW382" s="281"/>
      <c r="EX382" s="281"/>
      <c r="EY382" s="281"/>
      <c r="EZ382" s="281" t="b">
        <f>AND(RMDF!FC382&gt;=0, RMDF!FC382&lt;=1-SUM(RMDF!Z382,RMDF!AG382,RMDF!AN382,RMDF!AU382,RMDF!BB382,RMDF!BI382,RMDF!BP382,RMDF!BW382,RMDF!CD382,RMDF!CK382,RMDF!CR382,RMDF!CY382,RMDF!DF382,RMDF!DM382,RMDF!DT382,RMDF!EA382,RMDF!EH382,RMDF!EO382,RMDF!EV382), RMDF!FC382=ROUND(RMDF!FC382,4))</f>
        <v>1</v>
      </c>
      <c r="FA382" s="317">
        <f>RMDF!FA382</f>
        <v>0</v>
      </c>
      <c r="FB382" s="318" t="str">
        <f>IF(FA382=0,"",_xlfn.XLOOKUP(FA382,StatePicklist!$1:$1,StatePicklist!$3:$3,"NA",0))</f>
        <v/>
      </c>
      <c r="FC382" s="297" t="str">
        <f ca="1">IF(RMDF!FB382="", "", IF(ISNUMBER(MATCH(RMDF!FB382, INDIRECT(FB382), 0)), "OK", "Invalid"))</f>
        <v/>
      </c>
    </row>
    <row r="383" spans="1:159" s="205" customFormat="1" ht="39.9" customHeight="1" x14ac:dyDescent="0.25">
      <c r="A383" s="206"/>
      <c r="B383" s="196"/>
      <c r="C383" s="197"/>
      <c r="D383" s="198"/>
      <c r="E383" s="199"/>
      <c r="F383" s="200"/>
      <c r="G383" s="201"/>
      <c r="H383" s="292"/>
      <c r="I383" s="305">
        <f>RMDF!I383</f>
        <v>0</v>
      </c>
      <c r="J383" s="305" t="str">
        <f>IF(I383=ProductCode!$B$30,"PDReclPost",IF(OR(I383=ProductCode!$C$30,I383=ProductCode!$E$30,I383=ProductCode!$G$30),"PDPreCon",IF(OR(I383=ProductCode!$D$30,I383=ProductCode!$F$30),"PDNotReclPost","")))</f>
        <v/>
      </c>
      <c r="K383" s="305" t="str">
        <f t="shared" si="24"/>
        <v/>
      </c>
      <c r="L383" s="289"/>
      <c r="M383" s="305" t="str">
        <f t="shared" si="24"/>
        <v/>
      </c>
      <c r="N383" s="289" t="b">
        <f>AND(RMDF!N383&gt;=0, RMDF!N383&lt;=1-RMDF!L383, RMDF!N383=ROUND(RMDF!N383,4))</f>
        <v>1</v>
      </c>
      <c r="O383" s="286" t="str">
        <f>IF(P383="","",IF(I383="","",IF(LEFT(I383,13)="Reclaimed pos",RawMaterialCode!$E$569,RawMaterialCode!$E$568)))</f>
        <v>Reclaimed pre-consumer mixed fibers (RM0578)</v>
      </c>
      <c r="P383" s="295">
        <f t="shared" si="25"/>
        <v>1</v>
      </c>
      <c r="Q383" s="202"/>
      <c r="R383" s="203"/>
      <c r="S383" s="204" t="str">
        <f t="shared" si="26"/>
        <v/>
      </c>
      <c r="T383" s="281"/>
      <c r="U383" s="281"/>
      <c r="V383" s="281"/>
      <c r="W383" s="281"/>
      <c r="X383" s="317">
        <f>RMDF!X383</f>
        <v>0</v>
      </c>
      <c r="Y383" s="318" t="str">
        <f>IF(X383=0,"",_xlfn.XLOOKUP(X383,StatePicklist!$1:$1,StatePicklist!$3:$3,"NA",0))</f>
        <v/>
      </c>
      <c r="Z383" s="297" t="str">
        <f ca="1">IF(RMDF!Y383="", "", IF(ISNUMBER(MATCH(RMDF!Y383, INDIRECT(Y383), 0)), "OK", "Invalid"))</f>
        <v/>
      </c>
      <c r="AA383" s="281"/>
      <c r="AB383" s="281"/>
      <c r="AC383" s="281"/>
      <c r="AD383" s="281" t="b">
        <f>AND(RMDF!AG383&gt;=0, RMDF!AG383&lt;=1-RMDF!Z383, RMDF!AG383=ROUND(RMDF!AG383,4))</f>
        <v>1</v>
      </c>
      <c r="AE383" s="317">
        <f>RMDF!AE383</f>
        <v>0</v>
      </c>
      <c r="AF383" s="318" t="str">
        <f>IF(AE383=0,"",_xlfn.XLOOKUP(AE383,StatePicklist!$1:$1,StatePicklist!$3:$3,"NA",0))</f>
        <v/>
      </c>
      <c r="AG383" s="297" t="str">
        <f ca="1">IF(RMDF!AF383="", "", IF(ISNUMBER(MATCH(RMDF!AF383, INDIRECT(AF383), 0)), "OK", "Invalid"))</f>
        <v/>
      </c>
      <c r="AH383" s="281"/>
      <c r="AI383" s="281"/>
      <c r="AJ383" s="281"/>
      <c r="AK383" s="281" t="b">
        <f>AND(RMDF!AN383&gt;=0, RMDF!AN383&lt;=1-SUM(RMDF!Z383,RMDF!AG383), RMDF!AN383=ROUND(RMDF!AN383,4))</f>
        <v>1</v>
      </c>
      <c r="AL383" s="317">
        <f>RMDF!AL383</f>
        <v>0</v>
      </c>
      <c r="AM383" s="318" t="str">
        <f>IF(AL383=0,"",_xlfn.XLOOKUP(AL383,StatePicklist!$1:$1,StatePicklist!$3:$3,"NA",0))</f>
        <v/>
      </c>
      <c r="AN383" s="297" t="str">
        <f ca="1">IF(RMDF!AM383="", "", IF(ISNUMBER(MATCH(RMDF!AM383, INDIRECT(AM383), 0)), "OK", "Invalid"))</f>
        <v/>
      </c>
      <c r="AO383" s="281"/>
      <c r="AP383" s="281"/>
      <c r="AQ383" s="281"/>
      <c r="AR383" s="281" t="b">
        <f>AND(RMDF!AU383&gt;=0, RMDF!AU383&lt;=1-SUM(RMDF!Z383,RMDF!AG383,RMDF!AN383), RMDF!AU383=ROUND(RMDF!AU383,4))</f>
        <v>1</v>
      </c>
      <c r="AS383" s="317">
        <f>RMDF!AS383</f>
        <v>0</v>
      </c>
      <c r="AT383" s="318" t="str">
        <f>IF(AS383=0,"",_xlfn.XLOOKUP(AS383,StatePicklist!$1:$1,StatePicklist!$3:$3,"NA",0))</f>
        <v/>
      </c>
      <c r="AU383" s="297" t="str">
        <f ca="1">IF(RMDF!AT383="", "", IF(ISNUMBER(MATCH(RMDF!AT383, INDIRECT(AT383), 0)), "OK", "Invalid"))</f>
        <v/>
      </c>
      <c r="AV383" s="281"/>
      <c r="AW383" s="281"/>
      <c r="AX383" s="281"/>
      <c r="AY383" s="281" t="b">
        <f>AND(RMDF!BB383&gt;=0, RMDF!BB383&lt;=1-SUM(RMDF!Z383,RMDF!AG383,RMDF!AN383,RMDF!AU383), RMDF!BB383=ROUND(RMDF!BB383,4))</f>
        <v>1</v>
      </c>
      <c r="AZ383" s="317">
        <f>RMDF!AZ383</f>
        <v>0</v>
      </c>
      <c r="BA383" s="318" t="str">
        <f>IF(AZ383=0,"",_xlfn.XLOOKUP(AZ383,StatePicklist!$1:$1,StatePicklist!$3:$3,"NA",0))</f>
        <v/>
      </c>
      <c r="BB383" s="297" t="str">
        <f ca="1">IF(RMDF!BA383="", "", IF(ISNUMBER(MATCH(RMDF!BA383, INDIRECT(BA383), 0)), "OK", "Invalid"))</f>
        <v/>
      </c>
      <c r="BC383" s="281"/>
      <c r="BD383" s="281"/>
      <c r="BE383" s="281"/>
      <c r="BF383" s="281" t="b">
        <f>AND(RMDF!BI383&gt;=0, RMDF!BI383&lt;=1-SUM(RMDF!Z383,RMDF!AG383,RMDF!AN383,RMDF!AU383,RMDF!BB383), RMDF!BI383=ROUND(RMDF!BI383,4))</f>
        <v>1</v>
      </c>
      <c r="BG383" s="317">
        <f>RMDF!BG383</f>
        <v>0</v>
      </c>
      <c r="BH383" s="318" t="str">
        <f>IF(BG383=0,"",_xlfn.XLOOKUP(BG383,StatePicklist!$1:$1,StatePicklist!$3:$3,"NA",0))</f>
        <v/>
      </c>
      <c r="BI383" s="297" t="str">
        <f ca="1">IF(RMDF!BH383="", "", IF(ISNUMBER(MATCH(RMDF!BH383, INDIRECT(BH383), 0)), "OK", "Invalid"))</f>
        <v/>
      </c>
      <c r="BJ383" s="281"/>
      <c r="BK383" s="281"/>
      <c r="BL383" s="281"/>
      <c r="BM383" s="281" t="b">
        <f>AND(RMDF!BP383&gt;=0, RMDF!BP383&lt;=1-SUM(RMDF!Z383,RMDF!AG383,RMDF!AN383,RMDF!AU383,RMDF!BB383,RMDF!BI383), RMDF!BP383=ROUND(RMDF!BP383,4))</f>
        <v>1</v>
      </c>
      <c r="BN383" s="317">
        <f>RMDF!BN383</f>
        <v>0</v>
      </c>
      <c r="BO383" s="318" t="str">
        <f>IF(BN383=0,"",_xlfn.XLOOKUP(BN383,StatePicklist!$1:$1,StatePicklist!$3:$3,"NA",0))</f>
        <v/>
      </c>
      <c r="BP383" s="297" t="str">
        <f ca="1">IF(RMDF!BO383="", "", IF(ISNUMBER(MATCH(RMDF!BO383, INDIRECT(BO383), 0)), "OK", "Invalid"))</f>
        <v/>
      </c>
      <c r="BQ383" s="281"/>
      <c r="BR383" s="281"/>
      <c r="BS383" s="281"/>
      <c r="BT383" s="281" t="b">
        <f>AND(RMDF!BW383&gt;=0, RMDF!BW383&lt;=1-SUM(RMDF!Z383,RMDF!AG383,RMDF!AN383,RMDF!AU383,RMDF!BB383,RMDF!BI383,RMDF!BP383), RMDF!BW383=ROUND(RMDF!BW383,4))</f>
        <v>1</v>
      </c>
      <c r="BU383" s="317">
        <f>RMDF!BU383</f>
        <v>0</v>
      </c>
      <c r="BV383" s="318" t="str">
        <f>IF(BU383=0,"",_xlfn.XLOOKUP(BU383,StatePicklist!$1:$1,StatePicklist!$3:$3,"NA",0))</f>
        <v/>
      </c>
      <c r="BW383" s="297" t="str">
        <f ca="1">IF(RMDF!BV383="", "", IF(ISNUMBER(MATCH(RMDF!BV383, INDIRECT(BV383), 0)), "OK", "Invalid"))</f>
        <v/>
      </c>
      <c r="BX383" s="281"/>
      <c r="BY383" s="281"/>
      <c r="BZ383" s="281"/>
      <c r="CA383" s="281" t="b">
        <f>AND(RMDF!CD383&gt;=0, RMDF!CD383&lt;=1-SUM(RMDF!Z383,RMDF!AG383,RMDF!AN383,RMDF!AU383,RMDF!BB383,RMDF!BI383,RMDF!BP383,RMDF!BW383), RMDF!CD383=ROUND(RMDF!CD383,4))</f>
        <v>1</v>
      </c>
      <c r="CB383" s="317">
        <f>RMDF!CB383</f>
        <v>0</v>
      </c>
      <c r="CC383" s="318" t="str">
        <f>IF(CB383=0,"",_xlfn.XLOOKUP(CB383,StatePicklist!$1:$1,StatePicklist!$3:$3,"NA",0))</f>
        <v/>
      </c>
      <c r="CD383" s="297" t="str">
        <f ca="1">IF(RMDF!CC383="", "", IF(ISNUMBER(MATCH(RMDF!CC383, INDIRECT(CC383), 0)), "OK", "Invalid"))</f>
        <v/>
      </c>
      <c r="CE383" s="281"/>
      <c r="CF383" s="281"/>
      <c r="CG383" s="281"/>
      <c r="CH383" s="281" t="b">
        <f>AND(RMDF!CK383&gt;=0, RMDF!CK383&lt;=1-SUM(RMDF!Z383,RMDF!AG383,RMDF!AN383,RMDF!AU383,RMDF!BB383,RMDF!BI383,RMDF!BP383,RMDF!BW383,RMDF!CD383), RMDF!CK383=ROUND(RMDF!CK383,4))</f>
        <v>1</v>
      </c>
      <c r="CI383" s="317">
        <f>RMDF!CI383</f>
        <v>0</v>
      </c>
      <c r="CJ383" s="318" t="str">
        <f>IF(CI383=0,"",_xlfn.XLOOKUP(CI383,StatePicklist!$1:$1,StatePicklist!$3:$3,"NA",0))</f>
        <v/>
      </c>
      <c r="CK383" s="297" t="str">
        <f ca="1">IF(RMDF!CJ383="", "", IF(ISNUMBER(MATCH(RMDF!CJ383, INDIRECT(CJ383), 0)), "OK", "Invalid"))</f>
        <v/>
      </c>
      <c r="CL383" s="281"/>
      <c r="CM383" s="281"/>
      <c r="CN383" s="281"/>
      <c r="CO383" s="281" t="b">
        <f>AND(RMDF!CR383&gt;=0, RMDF!CR383&lt;=1-SUM(RMDF!Z383,RMDF!AG383,RMDF!AN383,RMDF!AU383,RMDF!BB383,RMDF!BI383,RMDF!BP383,RMDF!BW383,RMDF!CD383,RMDF!CK383), RMDF!CR383=ROUND(RMDF!CR383,4))</f>
        <v>1</v>
      </c>
      <c r="CP383" s="317">
        <f>RMDF!CP383</f>
        <v>0</v>
      </c>
      <c r="CQ383" s="318" t="str">
        <f>IF(CP383=0,"",_xlfn.XLOOKUP(CP383,StatePicklist!$1:$1,StatePicklist!$3:$3,"NA",0))</f>
        <v/>
      </c>
      <c r="CR383" s="297" t="str">
        <f ca="1">IF(RMDF!CQ383="", "", IF(ISNUMBER(MATCH(RMDF!CQ383, INDIRECT(CQ383), 0)), "OK", "Invalid"))</f>
        <v/>
      </c>
      <c r="CS383" s="281"/>
      <c r="CT383" s="281"/>
      <c r="CU383" s="281"/>
      <c r="CV383" s="281" t="b">
        <f>AND(RMDF!CY383&gt;=0, RMDF!CY383&lt;=1-SUM(RMDF!Z383,RMDF!AG383,RMDF!AN383,RMDF!AU383,RMDF!BB383,RMDF!BI383,RMDF!BP383,RMDF!BW383,RMDF!CD383,RMDF!CK383,RMDF!CR383), RMDF!CY383=ROUND(RMDF!CY383,4))</f>
        <v>1</v>
      </c>
      <c r="CW383" s="317">
        <f>RMDF!CW383</f>
        <v>0</v>
      </c>
      <c r="CX383" s="318" t="str">
        <f>IF(CW383=0,"",_xlfn.XLOOKUP(CW383,StatePicklist!$1:$1,StatePicklist!$3:$3,"NA",0))</f>
        <v/>
      </c>
      <c r="CY383" s="297" t="str">
        <f ca="1">IF(RMDF!CX383="", "", IF(ISNUMBER(MATCH(RMDF!CX383, INDIRECT(CX383), 0)), "OK", "Invalid"))</f>
        <v/>
      </c>
      <c r="CZ383" s="281"/>
      <c r="DA383" s="281"/>
      <c r="DB383" s="281"/>
      <c r="DC383" s="281" t="b">
        <f>AND(RMDF!DF383&gt;=0, RMDF!DF383&lt;=1-SUM(RMDF!Z383,RMDF!AG383,RMDF!AN383,RMDF!AU383,RMDF!BB383,RMDF!BI383,RMDF!BP383,RMDF!BW383,RMDF!CD383,RMDF!CK383,RMDF!CR383,RMDF!CY383), RMDF!DF383=ROUND(RMDF!DF383,4))</f>
        <v>1</v>
      </c>
      <c r="DD383" s="317">
        <f>RMDF!DD383</f>
        <v>0</v>
      </c>
      <c r="DE383" s="318" t="str">
        <f>IF(DD383=0,"",_xlfn.XLOOKUP(DD383,StatePicklist!$1:$1,StatePicklist!$3:$3,"NA",0))</f>
        <v/>
      </c>
      <c r="DF383" s="297" t="str">
        <f ca="1">IF(RMDF!DE383="", "", IF(ISNUMBER(MATCH(RMDF!DE383, INDIRECT(DE383), 0)), "OK", "Invalid"))</f>
        <v/>
      </c>
      <c r="DG383" s="281"/>
      <c r="DH383" s="281"/>
      <c r="DI383" s="281"/>
      <c r="DJ383" s="281" t="b">
        <f>AND(RMDF!DM383&gt;=0, RMDF!DM383&lt;=1-SUM(RMDF!Z383,RMDF!AG383,RMDF!AN383,RMDF!AU383,RMDF!BB383,RMDF!BI383,RMDF!BP383,RMDF!BW383,RMDF!CD383,RMDF!CK383,RMDF!CR383,RMDF!CY383,RMDF!DF383), RMDF!DM383=ROUND(RMDF!DM383,4))</f>
        <v>1</v>
      </c>
      <c r="DK383" s="317">
        <f>RMDF!DK383</f>
        <v>0</v>
      </c>
      <c r="DL383" s="318" t="str">
        <f>IF(DK383=0,"",_xlfn.XLOOKUP(DK383,StatePicklist!$1:$1,StatePicklist!$3:$3,"NA",0))</f>
        <v/>
      </c>
      <c r="DM383" s="297" t="str">
        <f ca="1">IF(RMDF!DL383="", "", IF(ISNUMBER(MATCH(RMDF!DL383, INDIRECT(DL383), 0)), "OK", "Invalid"))</f>
        <v/>
      </c>
      <c r="DN383" s="281"/>
      <c r="DO383" s="281"/>
      <c r="DP383" s="281"/>
      <c r="DQ383" s="281" t="b">
        <f>AND(RMDF!DT383&gt;=0, RMDF!DT383&lt;=1-SUM(RMDF!Z383,RMDF!AG383,RMDF!AN383,RMDF!AU383,RMDF!BB383,RMDF!BI383,RMDF!BP383,RMDF!BW383,RMDF!CD383,RMDF!CK383,RMDF!CR383,RMDF!CY383,RMDF!DF383,RMDF!DM383), RMDF!DT383=ROUND(RMDF!DT383,4))</f>
        <v>1</v>
      </c>
      <c r="DR383" s="317">
        <f>RMDF!DR383</f>
        <v>0</v>
      </c>
      <c r="DS383" s="318" t="str">
        <f>IF(DR383=0,"",_xlfn.XLOOKUP(DR383,StatePicklist!$1:$1,StatePicklist!$3:$3,"NA",0))</f>
        <v/>
      </c>
      <c r="DT383" s="297" t="str">
        <f ca="1">IF(RMDF!DS383="", "", IF(ISNUMBER(MATCH(RMDF!DS383, INDIRECT(DS383), 0)), "OK", "Invalid"))</f>
        <v/>
      </c>
      <c r="DU383" s="281"/>
      <c r="DV383" s="281"/>
      <c r="DW383" s="281"/>
      <c r="DX383" s="281" t="b">
        <f>AND(RMDF!EA383&gt;=0, RMDF!EA383&lt;=1-SUM(RMDF!Z383,RMDF!AG383,RMDF!AN383,RMDF!AU383,RMDF!BB383,RMDF!BI383,RMDF!BP383,RMDF!BW383,RMDF!CD383,RMDF!CK383,RMDF!CR383,RMDF!CY383,RMDF!DF383,RMDF!DM383,RMDF!DT383), RMDF!EA383=ROUND(RMDF!EA383,4))</f>
        <v>1</v>
      </c>
      <c r="DY383" s="317">
        <f>RMDF!DY383</f>
        <v>0</v>
      </c>
      <c r="DZ383" s="318" t="str">
        <f>IF(DY383=0,"",_xlfn.XLOOKUP(DY383,StatePicklist!$1:$1,StatePicklist!$3:$3,"NA",0))</f>
        <v/>
      </c>
      <c r="EA383" s="297" t="str">
        <f ca="1">IF(RMDF!DZ383="", "", IF(ISNUMBER(MATCH(RMDF!DZ383, INDIRECT(DZ383), 0)), "OK", "Invalid"))</f>
        <v/>
      </c>
      <c r="EB383" s="281"/>
      <c r="EC383" s="281"/>
      <c r="ED383" s="281"/>
      <c r="EE383" s="281" t="b">
        <f>AND(RMDF!EH383&gt;=0, RMDF!EH383&lt;=1-SUM(RMDF!Z383,RMDF!AG383,RMDF!AN383,RMDF!AU383,RMDF!BB383,RMDF!BI383,RMDF!BP383,RMDF!BW383,RMDF!CD383,RMDF!CK383,RMDF!CR383,RMDF!CY383,RMDF!DF383,RMDF!DM383,RMDF!DT383,RMDF!EA383), RMDF!EH383=ROUND(RMDF!EH383,4))</f>
        <v>1</v>
      </c>
      <c r="EF383" s="317">
        <f>RMDF!EF383</f>
        <v>0</v>
      </c>
      <c r="EG383" s="318" t="str">
        <f>IF(EF383=0,"",_xlfn.XLOOKUP(EF383,StatePicklist!$1:$1,StatePicklist!$3:$3,"NA",0))</f>
        <v/>
      </c>
      <c r="EH383" s="297" t="str">
        <f ca="1">IF(RMDF!EG383="", "", IF(ISNUMBER(MATCH(RMDF!EG383, INDIRECT(EG383), 0)), "OK", "Invalid"))</f>
        <v/>
      </c>
      <c r="EI383" s="281"/>
      <c r="EJ383" s="281"/>
      <c r="EK383" s="281"/>
      <c r="EL383" s="281" t="b">
        <f>AND(RMDF!EO383&gt;=0, RMDF!EO383&lt;=1-SUM(RMDF!Z383,RMDF!AG383,RMDF!AN383,RMDF!AU383,RMDF!BB383,RMDF!BI383,RMDF!BP383,RMDF!BW383,RMDF!CD383,RMDF!CK383,RMDF!CR383,RMDF!CY383,RMDF!DF383,RMDF!DM383,RMDF!DT383,RMDF!EA383,RMDF!EH383), RMDF!EO383=ROUND(RMDF!EO383,4))</f>
        <v>1</v>
      </c>
      <c r="EM383" s="317">
        <f>RMDF!EM383</f>
        <v>0</v>
      </c>
      <c r="EN383" s="318" t="str">
        <f>IF(EM383=0,"",_xlfn.XLOOKUP(EM383,StatePicklist!$1:$1,StatePicklist!$3:$3,"NA",0))</f>
        <v/>
      </c>
      <c r="EO383" s="297" t="str">
        <f ca="1">IF(RMDF!EN383="", "", IF(ISNUMBER(MATCH(RMDF!EN383, INDIRECT(EN383), 0)), "OK", "Invalid"))</f>
        <v/>
      </c>
      <c r="EP383" s="281"/>
      <c r="EQ383" s="281"/>
      <c r="ER383" s="281"/>
      <c r="ES383" s="281" t="b">
        <f>AND(RMDF!EV383&gt;=0, RMDF!EV383&lt;=1-SUM(RMDF!Z383,RMDF!AG383,RMDF!AN383,RMDF!AU383,RMDF!BB383,RMDF!BI383,RMDF!BP383,RMDF!BW383,RMDF!CD383,RMDF!CK383,RMDF!CR383,RMDF!CY383,RMDF!DF383,RMDF!DM383,RMDF!DT383,RMDF!EA383,RMDF!EH383,RMDF!EO383), RMDF!EV383=ROUND(RMDF!EV383,4))</f>
        <v>1</v>
      </c>
      <c r="ET383" s="317">
        <f>RMDF!ET383</f>
        <v>0</v>
      </c>
      <c r="EU383" s="318" t="str">
        <f>IF(ET383=0,"",_xlfn.XLOOKUP(ET383,StatePicklist!$1:$1,StatePicklist!$3:$3,"NA",0))</f>
        <v/>
      </c>
      <c r="EV383" s="297" t="str">
        <f ca="1">IF(RMDF!EU383="", "", IF(ISNUMBER(MATCH(RMDF!EU383, INDIRECT(EU383), 0)), "OK", "Invalid"))</f>
        <v/>
      </c>
      <c r="EW383" s="281"/>
      <c r="EX383" s="281"/>
      <c r="EY383" s="281"/>
      <c r="EZ383" s="281" t="b">
        <f>AND(RMDF!FC383&gt;=0, RMDF!FC383&lt;=1-SUM(RMDF!Z383,RMDF!AG383,RMDF!AN383,RMDF!AU383,RMDF!BB383,RMDF!BI383,RMDF!BP383,RMDF!BW383,RMDF!CD383,RMDF!CK383,RMDF!CR383,RMDF!CY383,RMDF!DF383,RMDF!DM383,RMDF!DT383,RMDF!EA383,RMDF!EH383,RMDF!EO383,RMDF!EV383), RMDF!FC383=ROUND(RMDF!FC383,4))</f>
        <v>1</v>
      </c>
      <c r="FA383" s="317">
        <f>RMDF!FA383</f>
        <v>0</v>
      </c>
      <c r="FB383" s="318" t="str">
        <f>IF(FA383=0,"",_xlfn.XLOOKUP(FA383,StatePicklist!$1:$1,StatePicklist!$3:$3,"NA",0))</f>
        <v/>
      </c>
      <c r="FC383" s="297" t="str">
        <f ca="1">IF(RMDF!FB383="", "", IF(ISNUMBER(MATCH(RMDF!FB383, INDIRECT(FB383), 0)), "OK", "Invalid"))</f>
        <v/>
      </c>
    </row>
    <row r="384" spans="1:159" s="205" customFormat="1" ht="39.9" customHeight="1" x14ac:dyDescent="0.25">
      <c r="A384" s="206"/>
      <c r="B384" s="196"/>
      <c r="C384" s="197"/>
      <c r="D384" s="198"/>
      <c r="E384" s="199"/>
      <c r="F384" s="200"/>
      <c r="G384" s="201"/>
      <c r="H384" s="292"/>
      <c r="I384" s="305">
        <f>RMDF!I384</f>
        <v>0</v>
      </c>
      <c r="J384" s="305" t="str">
        <f>IF(I384=ProductCode!$B$30,"PDReclPost",IF(OR(I384=ProductCode!$C$30,I384=ProductCode!$E$30,I384=ProductCode!$G$30),"PDPreCon",IF(OR(I384=ProductCode!$D$30,I384=ProductCode!$F$30),"PDNotReclPost","")))</f>
        <v/>
      </c>
      <c r="K384" s="305" t="str">
        <f t="shared" si="24"/>
        <v/>
      </c>
      <c r="L384" s="289"/>
      <c r="M384" s="305" t="str">
        <f t="shared" si="24"/>
        <v/>
      </c>
      <c r="N384" s="289" t="b">
        <f>AND(RMDF!N384&gt;=0, RMDF!N384&lt;=1-RMDF!L384, RMDF!N384=ROUND(RMDF!N384,4))</f>
        <v>1</v>
      </c>
      <c r="O384" s="286" t="str">
        <f>IF(P384="","",IF(I384="","",IF(LEFT(I384,13)="Reclaimed pos",RawMaterialCode!$E$569,RawMaterialCode!$E$568)))</f>
        <v>Reclaimed pre-consumer mixed fibers (RM0578)</v>
      </c>
      <c r="P384" s="295">
        <f t="shared" si="25"/>
        <v>1</v>
      </c>
      <c r="Q384" s="202"/>
      <c r="R384" s="203"/>
      <c r="S384" s="204" t="str">
        <f t="shared" si="26"/>
        <v/>
      </c>
      <c r="T384" s="281"/>
      <c r="U384" s="281"/>
      <c r="V384" s="281"/>
      <c r="W384" s="281"/>
      <c r="X384" s="317">
        <f>RMDF!X384</f>
        <v>0</v>
      </c>
      <c r="Y384" s="318" t="str">
        <f>IF(X384=0,"",_xlfn.XLOOKUP(X384,StatePicklist!$1:$1,StatePicklist!$3:$3,"NA",0))</f>
        <v/>
      </c>
      <c r="Z384" s="297" t="str">
        <f ca="1">IF(RMDF!Y384="", "", IF(ISNUMBER(MATCH(RMDF!Y384, INDIRECT(Y384), 0)), "OK", "Invalid"))</f>
        <v/>
      </c>
      <c r="AA384" s="281"/>
      <c r="AB384" s="281"/>
      <c r="AC384" s="281"/>
      <c r="AD384" s="281" t="b">
        <f>AND(RMDF!AG384&gt;=0, RMDF!AG384&lt;=1-RMDF!Z384, RMDF!AG384=ROUND(RMDF!AG384,4))</f>
        <v>1</v>
      </c>
      <c r="AE384" s="317">
        <f>RMDF!AE384</f>
        <v>0</v>
      </c>
      <c r="AF384" s="318" t="str">
        <f>IF(AE384=0,"",_xlfn.XLOOKUP(AE384,StatePicklist!$1:$1,StatePicklist!$3:$3,"NA",0))</f>
        <v/>
      </c>
      <c r="AG384" s="297" t="str">
        <f ca="1">IF(RMDF!AF384="", "", IF(ISNUMBER(MATCH(RMDF!AF384, INDIRECT(AF384), 0)), "OK", "Invalid"))</f>
        <v/>
      </c>
      <c r="AH384" s="281"/>
      <c r="AI384" s="281"/>
      <c r="AJ384" s="281"/>
      <c r="AK384" s="281" t="b">
        <f>AND(RMDF!AN384&gt;=0, RMDF!AN384&lt;=1-SUM(RMDF!Z384,RMDF!AG384), RMDF!AN384=ROUND(RMDF!AN384,4))</f>
        <v>1</v>
      </c>
      <c r="AL384" s="317">
        <f>RMDF!AL384</f>
        <v>0</v>
      </c>
      <c r="AM384" s="318" t="str">
        <f>IF(AL384=0,"",_xlfn.XLOOKUP(AL384,StatePicklist!$1:$1,StatePicklist!$3:$3,"NA",0))</f>
        <v/>
      </c>
      <c r="AN384" s="297" t="str">
        <f ca="1">IF(RMDF!AM384="", "", IF(ISNUMBER(MATCH(RMDF!AM384, INDIRECT(AM384), 0)), "OK", "Invalid"))</f>
        <v/>
      </c>
      <c r="AO384" s="281"/>
      <c r="AP384" s="281"/>
      <c r="AQ384" s="281"/>
      <c r="AR384" s="281" t="b">
        <f>AND(RMDF!AU384&gt;=0, RMDF!AU384&lt;=1-SUM(RMDF!Z384,RMDF!AG384,RMDF!AN384), RMDF!AU384=ROUND(RMDF!AU384,4))</f>
        <v>1</v>
      </c>
      <c r="AS384" s="317">
        <f>RMDF!AS384</f>
        <v>0</v>
      </c>
      <c r="AT384" s="318" t="str">
        <f>IF(AS384=0,"",_xlfn.XLOOKUP(AS384,StatePicklist!$1:$1,StatePicklist!$3:$3,"NA",0))</f>
        <v/>
      </c>
      <c r="AU384" s="297" t="str">
        <f ca="1">IF(RMDF!AT384="", "", IF(ISNUMBER(MATCH(RMDF!AT384, INDIRECT(AT384), 0)), "OK", "Invalid"))</f>
        <v/>
      </c>
      <c r="AV384" s="281"/>
      <c r="AW384" s="281"/>
      <c r="AX384" s="281"/>
      <c r="AY384" s="281" t="b">
        <f>AND(RMDF!BB384&gt;=0, RMDF!BB384&lt;=1-SUM(RMDF!Z384,RMDF!AG384,RMDF!AN384,RMDF!AU384), RMDF!BB384=ROUND(RMDF!BB384,4))</f>
        <v>1</v>
      </c>
      <c r="AZ384" s="317">
        <f>RMDF!AZ384</f>
        <v>0</v>
      </c>
      <c r="BA384" s="318" t="str">
        <f>IF(AZ384=0,"",_xlfn.XLOOKUP(AZ384,StatePicklist!$1:$1,StatePicklist!$3:$3,"NA",0))</f>
        <v/>
      </c>
      <c r="BB384" s="297" t="str">
        <f ca="1">IF(RMDF!BA384="", "", IF(ISNUMBER(MATCH(RMDF!BA384, INDIRECT(BA384), 0)), "OK", "Invalid"))</f>
        <v/>
      </c>
      <c r="BC384" s="281"/>
      <c r="BD384" s="281"/>
      <c r="BE384" s="281"/>
      <c r="BF384" s="281" t="b">
        <f>AND(RMDF!BI384&gt;=0, RMDF!BI384&lt;=1-SUM(RMDF!Z384,RMDF!AG384,RMDF!AN384,RMDF!AU384,RMDF!BB384), RMDF!BI384=ROUND(RMDF!BI384,4))</f>
        <v>1</v>
      </c>
      <c r="BG384" s="317">
        <f>RMDF!BG384</f>
        <v>0</v>
      </c>
      <c r="BH384" s="318" t="str">
        <f>IF(BG384=0,"",_xlfn.XLOOKUP(BG384,StatePicklist!$1:$1,StatePicklist!$3:$3,"NA",0))</f>
        <v/>
      </c>
      <c r="BI384" s="297" t="str">
        <f ca="1">IF(RMDF!BH384="", "", IF(ISNUMBER(MATCH(RMDF!BH384, INDIRECT(BH384), 0)), "OK", "Invalid"))</f>
        <v/>
      </c>
      <c r="BJ384" s="281"/>
      <c r="BK384" s="281"/>
      <c r="BL384" s="281"/>
      <c r="BM384" s="281" t="b">
        <f>AND(RMDF!BP384&gt;=0, RMDF!BP384&lt;=1-SUM(RMDF!Z384,RMDF!AG384,RMDF!AN384,RMDF!AU384,RMDF!BB384,RMDF!BI384), RMDF!BP384=ROUND(RMDF!BP384,4))</f>
        <v>1</v>
      </c>
      <c r="BN384" s="317">
        <f>RMDF!BN384</f>
        <v>0</v>
      </c>
      <c r="BO384" s="318" t="str">
        <f>IF(BN384=0,"",_xlfn.XLOOKUP(BN384,StatePicklist!$1:$1,StatePicklist!$3:$3,"NA",0))</f>
        <v/>
      </c>
      <c r="BP384" s="297" t="str">
        <f ca="1">IF(RMDF!BO384="", "", IF(ISNUMBER(MATCH(RMDF!BO384, INDIRECT(BO384), 0)), "OK", "Invalid"))</f>
        <v/>
      </c>
      <c r="BQ384" s="281"/>
      <c r="BR384" s="281"/>
      <c r="BS384" s="281"/>
      <c r="BT384" s="281" t="b">
        <f>AND(RMDF!BW384&gt;=0, RMDF!BW384&lt;=1-SUM(RMDF!Z384,RMDF!AG384,RMDF!AN384,RMDF!AU384,RMDF!BB384,RMDF!BI384,RMDF!BP384), RMDF!BW384=ROUND(RMDF!BW384,4))</f>
        <v>1</v>
      </c>
      <c r="BU384" s="317">
        <f>RMDF!BU384</f>
        <v>0</v>
      </c>
      <c r="BV384" s="318" t="str">
        <f>IF(BU384=0,"",_xlfn.XLOOKUP(BU384,StatePicklist!$1:$1,StatePicklist!$3:$3,"NA",0))</f>
        <v/>
      </c>
      <c r="BW384" s="297" t="str">
        <f ca="1">IF(RMDF!BV384="", "", IF(ISNUMBER(MATCH(RMDF!BV384, INDIRECT(BV384), 0)), "OK", "Invalid"))</f>
        <v/>
      </c>
      <c r="BX384" s="281"/>
      <c r="BY384" s="281"/>
      <c r="BZ384" s="281"/>
      <c r="CA384" s="281" t="b">
        <f>AND(RMDF!CD384&gt;=0, RMDF!CD384&lt;=1-SUM(RMDF!Z384,RMDF!AG384,RMDF!AN384,RMDF!AU384,RMDF!BB384,RMDF!BI384,RMDF!BP384,RMDF!BW384), RMDF!CD384=ROUND(RMDF!CD384,4))</f>
        <v>1</v>
      </c>
      <c r="CB384" s="317">
        <f>RMDF!CB384</f>
        <v>0</v>
      </c>
      <c r="CC384" s="318" t="str">
        <f>IF(CB384=0,"",_xlfn.XLOOKUP(CB384,StatePicklist!$1:$1,StatePicklist!$3:$3,"NA",0))</f>
        <v/>
      </c>
      <c r="CD384" s="297" t="str">
        <f ca="1">IF(RMDF!CC384="", "", IF(ISNUMBER(MATCH(RMDF!CC384, INDIRECT(CC384), 0)), "OK", "Invalid"))</f>
        <v/>
      </c>
      <c r="CE384" s="281"/>
      <c r="CF384" s="281"/>
      <c r="CG384" s="281"/>
      <c r="CH384" s="281" t="b">
        <f>AND(RMDF!CK384&gt;=0, RMDF!CK384&lt;=1-SUM(RMDF!Z384,RMDF!AG384,RMDF!AN384,RMDF!AU384,RMDF!BB384,RMDF!BI384,RMDF!BP384,RMDF!BW384,RMDF!CD384), RMDF!CK384=ROUND(RMDF!CK384,4))</f>
        <v>1</v>
      </c>
      <c r="CI384" s="317">
        <f>RMDF!CI384</f>
        <v>0</v>
      </c>
      <c r="CJ384" s="318" t="str">
        <f>IF(CI384=0,"",_xlfn.XLOOKUP(CI384,StatePicklist!$1:$1,StatePicklist!$3:$3,"NA",0))</f>
        <v/>
      </c>
      <c r="CK384" s="297" t="str">
        <f ca="1">IF(RMDF!CJ384="", "", IF(ISNUMBER(MATCH(RMDF!CJ384, INDIRECT(CJ384), 0)), "OK", "Invalid"))</f>
        <v/>
      </c>
      <c r="CL384" s="281"/>
      <c r="CM384" s="281"/>
      <c r="CN384" s="281"/>
      <c r="CO384" s="281" t="b">
        <f>AND(RMDF!CR384&gt;=0, RMDF!CR384&lt;=1-SUM(RMDF!Z384,RMDF!AG384,RMDF!AN384,RMDF!AU384,RMDF!BB384,RMDF!BI384,RMDF!BP384,RMDF!BW384,RMDF!CD384,RMDF!CK384), RMDF!CR384=ROUND(RMDF!CR384,4))</f>
        <v>1</v>
      </c>
      <c r="CP384" s="317">
        <f>RMDF!CP384</f>
        <v>0</v>
      </c>
      <c r="CQ384" s="318" t="str">
        <f>IF(CP384=0,"",_xlfn.XLOOKUP(CP384,StatePicklist!$1:$1,StatePicklist!$3:$3,"NA",0))</f>
        <v/>
      </c>
      <c r="CR384" s="297" t="str">
        <f ca="1">IF(RMDF!CQ384="", "", IF(ISNUMBER(MATCH(RMDF!CQ384, INDIRECT(CQ384), 0)), "OK", "Invalid"))</f>
        <v/>
      </c>
      <c r="CS384" s="281"/>
      <c r="CT384" s="281"/>
      <c r="CU384" s="281"/>
      <c r="CV384" s="281" t="b">
        <f>AND(RMDF!CY384&gt;=0, RMDF!CY384&lt;=1-SUM(RMDF!Z384,RMDF!AG384,RMDF!AN384,RMDF!AU384,RMDF!BB384,RMDF!BI384,RMDF!BP384,RMDF!BW384,RMDF!CD384,RMDF!CK384,RMDF!CR384), RMDF!CY384=ROUND(RMDF!CY384,4))</f>
        <v>1</v>
      </c>
      <c r="CW384" s="317">
        <f>RMDF!CW384</f>
        <v>0</v>
      </c>
      <c r="CX384" s="318" t="str">
        <f>IF(CW384=0,"",_xlfn.XLOOKUP(CW384,StatePicklist!$1:$1,StatePicklist!$3:$3,"NA",0))</f>
        <v/>
      </c>
      <c r="CY384" s="297" t="str">
        <f ca="1">IF(RMDF!CX384="", "", IF(ISNUMBER(MATCH(RMDF!CX384, INDIRECT(CX384), 0)), "OK", "Invalid"))</f>
        <v/>
      </c>
      <c r="CZ384" s="281"/>
      <c r="DA384" s="281"/>
      <c r="DB384" s="281"/>
      <c r="DC384" s="281" t="b">
        <f>AND(RMDF!DF384&gt;=0, RMDF!DF384&lt;=1-SUM(RMDF!Z384,RMDF!AG384,RMDF!AN384,RMDF!AU384,RMDF!BB384,RMDF!BI384,RMDF!BP384,RMDF!BW384,RMDF!CD384,RMDF!CK384,RMDF!CR384,RMDF!CY384), RMDF!DF384=ROUND(RMDF!DF384,4))</f>
        <v>1</v>
      </c>
      <c r="DD384" s="317">
        <f>RMDF!DD384</f>
        <v>0</v>
      </c>
      <c r="DE384" s="318" t="str">
        <f>IF(DD384=0,"",_xlfn.XLOOKUP(DD384,StatePicklist!$1:$1,StatePicklist!$3:$3,"NA",0))</f>
        <v/>
      </c>
      <c r="DF384" s="297" t="str">
        <f ca="1">IF(RMDF!DE384="", "", IF(ISNUMBER(MATCH(RMDF!DE384, INDIRECT(DE384), 0)), "OK", "Invalid"))</f>
        <v/>
      </c>
      <c r="DG384" s="281"/>
      <c r="DH384" s="281"/>
      <c r="DI384" s="281"/>
      <c r="DJ384" s="281" t="b">
        <f>AND(RMDF!DM384&gt;=0, RMDF!DM384&lt;=1-SUM(RMDF!Z384,RMDF!AG384,RMDF!AN384,RMDF!AU384,RMDF!BB384,RMDF!BI384,RMDF!BP384,RMDF!BW384,RMDF!CD384,RMDF!CK384,RMDF!CR384,RMDF!CY384,RMDF!DF384), RMDF!DM384=ROUND(RMDF!DM384,4))</f>
        <v>1</v>
      </c>
      <c r="DK384" s="317">
        <f>RMDF!DK384</f>
        <v>0</v>
      </c>
      <c r="DL384" s="318" t="str">
        <f>IF(DK384=0,"",_xlfn.XLOOKUP(DK384,StatePicklist!$1:$1,StatePicklist!$3:$3,"NA",0))</f>
        <v/>
      </c>
      <c r="DM384" s="297" t="str">
        <f ca="1">IF(RMDF!DL384="", "", IF(ISNUMBER(MATCH(RMDF!DL384, INDIRECT(DL384), 0)), "OK", "Invalid"))</f>
        <v/>
      </c>
      <c r="DN384" s="281"/>
      <c r="DO384" s="281"/>
      <c r="DP384" s="281"/>
      <c r="DQ384" s="281" t="b">
        <f>AND(RMDF!DT384&gt;=0, RMDF!DT384&lt;=1-SUM(RMDF!Z384,RMDF!AG384,RMDF!AN384,RMDF!AU384,RMDF!BB384,RMDF!BI384,RMDF!BP384,RMDF!BW384,RMDF!CD384,RMDF!CK384,RMDF!CR384,RMDF!CY384,RMDF!DF384,RMDF!DM384), RMDF!DT384=ROUND(RMDF!DT384,4))</f>
        <v>1</v>
      </c>
      <c r="DR384" s="317">
        <f>RMDF!DR384</f>
        <v>0</v>
      </c>
      <c r="DS384" s="318" t="str">
        <f>IF(DR384=0,"",_xlfn.XLOOKUP(DR384,StatePicklist!$1:$1,StatePicklist!$3:$3,"NA",0))</f>
        <v/>
      </c>
      <c r="DT384" s="297" t="str">
        <f ca="1">IF(RMDF!DS384="", "", IF(ISNUMBER(MATCH(RMDF!DS384, INDIRECT(DS384), 0)), "OK", "Invalid"))</f>
        <v/>
      </c>
      <c r="DU384" s="281"/>
      <c r="DV384" s="281"/>
      <c r="DW384" s="281"/>
      <c r="DX384" s="281" t="b">
        <f>AND(RMDF!EA384&gt;=0, RMDF!EA384&lt;=1-SUM(RMDF!Z384,RMDF!AG384,RMDF!AN384,RMDF!AU384,RMDF!BB384,RMDF!BI384,RMDF!BP384,RMDF!BW384,RMDF!CD384,RMDF!CK384,RMDF!CR384,RMDF!CY384,RMDF!DF384,RMDF!DM384,RMDF!DT384), RMDF!EA384=ROUND(RMDF!EA384,4))</f>
        <v>1</v>
      </c>
      <c r="DY384" s="317">
        <f>RMDF!DY384</f>
        <v>0</v>
      </c>
      <c r="DZ384" s="318" t="str">
        <f>IF(DY384=0,"",_xlfn.XLOOKUP(DY384,StatePicklist!$1:$1,StatePicklist!$3:$3,"NA",0))</f>
        <v/>
      </c>
      <c r="EA384" s="297" t="str">
        <f ca="1">IF(RMDF!DZ384="", "", IF(ISNUMBER(MATCH(RMDF!DZ384, INDIRECT(DZ384), 0)), "OK", "Invalid"))</f>
        <v/>
      </c>
      <c r="EB384" s="281"/>
      <c r="EC384" s="281"/>
      <c r="ED384" s="281"/>
      <c r="EE384" s="281" t="b">
        <f>AND(RMDF!EH384&gt;=0, RMDF!EH384&lt;=1-SUM(RMDF!Z384,RMDF!AG384,RMDF!AN384,RMDF!AU384,RMDF!BB384,RMDF!BI384,RMDF!BP384,RMDF!BW384,RMDF!CD384,RMDF!CK384,RMDF!CR384,RMDF!CY384,RMDF!DF384,RMDF!DM384,RMDF!DT384,RMDF!EA384), RMDF!EH384=ROUND(RMDF!EH384,4))</f>
        <v>1</v>
      </c>
      <c r="EF384" s="317">
        <f>RMDF!EF384</f>
        <v>0</v>
      </c>
      <c r="EG384" s="318" t="str">
        <f>IF(EF384=0,"",_xlfn.XLOOKUP(EF384,StatePicklist!$1:$1,StatePicklist!$3:$3,"NA",0))</f>
        <v/>
      </c>
      <c r="EH384" s="297" t="str">
        <f ca="1">IF(RMDF!EG384="", "", IF(ISNUMBER(MATCH(RMDF!EG384, INDIRECT(EG384), 0)), "OK", "Invalid"))</f>
        <v/>
      </c>
      <c r="EI384" s="281"/>
      <c r="EJ384" s="281"/>
      <c r="EK384" s="281"/>
      <c r="EL384" s="281" t="b">
        <f>AND(RMDF!EO384&gt;=0, RMDF!EO384&lt;=1-SUM(RMDF!Z384,RMDF!AG384,RMDF!AN384,RMDF!AU384,RMDF!BB384,RMDF!BI384,RMDF!BP384,RMDF!BW384,RMDF!CD384,RMDF!CK384,RMDF!CR384,RMDF!CY384,RMDF!DF384,RMDF!DM384,RMDF!DT384,RMDF!EA384,RMDF!EH384), RMDF!EO384=ROUND(RMDF!EO384,4))</f>
        <v>1</v>
      </c>
      <c r="EM384" s="317">
        <f>RMDF!EM384</f>
        <v>0</v>
      </c>
      <c r="EN384" s="318" t="str">
        <f>IF(EM384=0,"",_xlfn.XLOOKUP(EM384,StatePicklist!$1:$1,StatePicklist!$3:$3,"NA",0))</f>
        <v/>
      </c>
      <c r="EO384" s="297" t="str">
        <f ca="1">IF(RMDF!EN384="", "", IF(ISNUMBER(MATCH(RMDF!EN384, INDIRECT(EN384), 0)), "OK", "Invalid"))</f>
        <v/>
      </c>
      <c r="EP384" s="281"/>
      <c r="EQ384" s="281"/>
      <c r="ER384" s="281"/>
      <c r="ES384" s="281" t="b">
        <f>AND(RMDF!EV384&gt;=0, RMDF!EV384&lt;=1-SUM(RMDF!Z384,RMDF!AG384,RMDF!AN384,RMDF!AU384,RMDF!BB384,RMDF!BI384,RMDF!BP384,RMDF!BW384,RMDF!CD384,RMDF!CK384,RMDF!CR384,RMDF!CY384,RMDF!DF384,RMDF!DM384,RMDF!DT384,RMDF!EA384,RMDF!EH384,RMDF!EO384), RMDF!EV384=ROUND(RMDF!EV384,4))</f>
        <v>1</v>
      </c>
      <c r="ET384" s="317">
        <f>RMDF!ET384</f>
        <v>0</v>
      </c>
      <c r="EU384" s="318" t="str">
        <f>IF(ET384=0,"",_xlfn.XLOOKUP(ET384,StatePicklist!$1:$1,StatePicklist!$3:$3,"NA",0))</f>
        <v/>
      </c>
      <c r="EV384" s="297" t="str">
        <f ca="1">IF(RMDF!EU384="", "", IF(ISNUMBER(MATCH(RMDF!EU384, INDIRECT(EU384), 0)), "OK", "Invalid"))</f>
        <v/>
      </c>
      <c r="EW384" s="281"/>
      <c r="EX384" s="281"/>
      <c r="EY384" s="281"/>
      <c r="EZ384" s="281" t="b">
        <f>AND(RMDF!FC384&gt;=0, RMDF!FC384&lt;=1-SUM(RMDF!Z384,RMDF!AG384,RMDF!AN384,RMDF!AU384,RMDF!BB384,RMDF!BI384,RMDF!BP384,RMDF!BW384,RMDF!CD384,RMDF!CK384,RMDF!CR384,RMDF!CY384,RMDF!DF384,RMDF!DM384,RMDF!DT384,RMDF!EA384,RMDF!EH384,RMDF!EO384,RMDF!EV384), RMDF!FC384=ROUND(RMDF!FC384,4))</f>
        <v>1</v>
      </c>
      <c r="FA384" s="317">
        <f>RMDF!FA384</f>
        <v>0</v>
      </c>
      <c r="FB384" s="318" t="str">
        <f>IF(FA384=0,"",_xlfn.XLOOKUP(FA384,StatePicklist!$1:$1,StatePicklist!$3:$3,"NA",0))</f>
        <v/>
      </c>
      <c r="FC384" s="297" t="str">
        <f ca="1">IF(RMDF!FB384="", "", IF(ISNUMBER(MATCH(RMDF!FB384, INDIRECT(FB384), 0)), "OK", "Invalid"))</f>
        <v/>
      </c>
    </row>
    <row r="385" spans="1:159" s="205" customFormat="1" ht="39.9" customHeight="1" x14ac:dyDescent="0.25">
      <c r="A385" s="206"/>
      <c r="B385" s="196"/>
      <c r="C385" s="197"/>
      <c r="D385" s="198"/>
      <c r="E385" s="199"/>
      <c r="F385" s="200"/>
      <c r="G385" s="201"/>
      <c r="H385" s="292"/>
      <c r="I385" s="305">
        <f>RMDF!I385</f>
        <v>0</v>
      </c>
      <c r="J385" s="305" t="str">
        <f>IF(I385=ProductCode!$B$30,"PDReclPost",IF(OR(I385=ProductCode!$C$30,I385=ProductCode!$E$30,I385=ProductCode!$G$30),"PDPreCon",IF(OR(I385=ProductCode!$D$30,I385=ProductCode!$F$30),"PDNotReclPost","")))</f>
        <v/>
      </c>
      <c r="K385" s="305" t="str">
        <f t="shared" si="24"/>
        <v/>
      </c>
      <c r="L385" s="289"/>
      <c r="M385" s="305" t="str">
        <f t="shared" si="24"/>
        <v/>
      </c>
      <c r="N385" s="289" t="b">
        <f>AND(RMDF!N385&gt;=0, RMDF!N385&lt;=1-RMDF!L385, RMDF!N385=ROUND(RMDF!N385,4))</f>
        <v>1</v>
      </c>
      <c r="O385" s="286" t="str">
        <f>IF(P385="","",IF(I385="","",IF(LEFT(I385,13)="Reclaimed pos",RawMaterialCode!$E$569,RawMaterialCode!$E$568)))</f>
        <v>Reclaimed pre-consumer mixed fibers (RM0578)</v>
      </c>
      <c r="P385" s="295">
        <f t="shared" si="25"/>
        <v>1</v>
      </c>
      <c r="Q385" s="202"/>
      <c r="R385" s="203"/>
      <c r="S385" s="204" t="str">
        <f t="shared" si="26"/>
        <v/>
      </c>
      <c r="T385" s="281"/>
      <c r="U385" s="281"/>
      <c r="V385" s="281"/>
      <c r="W385" s="281"/>
      <c r="X385" s="317">
        <f>RMDF!X385</f>
        <v>0</v>
      </c>
      <c r="Y385" s="318" t="str">
        <f>IF(X385=0,"",_xlfn.XLOOKUP(X385,StatePicklist!$1:$1,StatePicklist!$3:$3,"NA",0))</f>
        <v/>
      </c>
      <c r="Z385" s="297" t="str">
        <f ca="1">IF(RMDF!Y385="", "", IF(ISNUMBER(MATCH(RMDF!Y385, INDIRECT(Y385), 0)), "OK", "Invalid"))</f>
        <v/>
      </c>
      <c r="AA385" s="281"/>
      <c r="AB385" s="281"/>
      <c r="AC385" s="281"/>
      <c r="AD385" s="281" t="b">
        <f>AND(RMDF!AG385&gt;=0, RMDF!AG385&lt;=1-RMDF!Z385, RMDF!AG385=ROUND(RMDF!AG385,4))</f>
        <v>1</v>
      </c>
      <c r="AE385" s="317">
        <f>RMDF!AE385</f>
        <v>0</v>
      </c>
      <c r="AF385" s="318" t="str">
        <f>IF(AE385=0,"",_xlfn.XLOOKUP(AE385,StatePicklist!$1:$1,StatePicklist!$3:$3,"NA",0))</f>
        <v/>
      </c>
      <c r="AG385" s="297" t="str">
        <f ca="1">IF(RMDF!AF385="", "", IF(ISNUMBER(MATCH(RMDF!AF385, INDIRECT(AF385), 0)), "OK", "Invalid"))</f>
        <v/>
      </c>
      <c r="AH385" s="281"/>
      <c r="AI385" s="281"/>
      <c r="AJ385" s="281"/>
      <c r="AK385" s="281" t="b">
        <f>AND(RMDF!AN385&gt;=0, RMDF!AN385&lt;=1-SUM(RMDF!Z385,RMDF!AG385), RMDF!AN385=ROUND(RMDF!AN385,4))</f>
        <v>1</v>
      </c>
      <c r="AL385" s="317">
        <f>RMDF!AL385</f>
        <v>0</v>
      </c>
      <c r="AM385" s="318" t="str">
        <f>IF(AL385=0,"",_xlfn.XLOOKUP(AL385,StatePicklist!$1:$1,StatePicklist!$3:$3,"NA",0))</f>
        <v/>
      </c>
      <c r="AN385" s="297" t="str">
        <f ca="1">IF(RMDF!AM385="", "", IF(ISNUMBER(MATCH(RMDF!AM385, INDIRECT(AM385), 0)), "OK", "Invalid"))</f>
        <v/>
      </c>
      <c r="AO385" s="281"/>
      <c r="AP385" s="281"/>
      <c r="AQ385" s="281"/>
      <c r="AR385" s="281" t="b">
        <f>AND(RMDF!AU385&gt;=0, RMDF!AU385&lt;=1-SUM(RMDF!Z385,RMDF!AG385,RMDF!AN385), RMDF!AU385=ROUND(RMDF!AU385,4))</f>
        <v>1</v>
      </c>
      <c r="AS385" s="317">
        <f>RMDF!AS385</f>
        <v>0</v>
      </c>
      <c r="AT385" s="318" t="str">
        <f>IF(AS385=0,"",_xlfn.XLOOKUP(AS385,StatePicklist!$1:$1,StatePicklist!$3:$3,"NA",0))</f>
        <v/>
      </c>
      <c r="AU385" s="297" t="str">
        <f ca="1">IF(RMDF!AT385="", "", IF(ISNUMBER(MATCH(RMDF!AT385, INDIRECT(AT385), 0)), "OK", "Invalid"))</f>
        <v/>
      </c>
      <c r="AV385" s="281"/>
      <c r="AW385" s="281"/>
      <c r="AX385" s="281"/>
      <c r="AY385" s="281" t="b">
        <f>AND(RMDF!BB385&gt;=0, RMDF!BB385&lt;=1-SUM(RMDF!Z385,RMDF!AG385,RMDF!AN385,RMDF!AU385), RMDF!BB385=ROUND(RMDF!BB385,4))</f>
        <v>1</v>
      </c>
      <c r="AZ385" s="317">
        <f>RMDF!AZ385</f>
        <v>0</v>
      </c>
      <c r="BA385" s="318" t="str">
        <f>IF(AZ385=0,"",_xlfn.XLOOKUP(AZ385,StatePicklist!$1:$1,StatePicklist!$3:$3,"NA",0))</f>
        <v/>
      </c>
      <c r="BB385" s="297" t="str">
        <f ca="1">IF(RMDF!BA385="", "", IF(ISNUMBER(MATCH(RMDF!BA385, INDIRECT(BA385), 0)), "OK", "Invalid"))</f>
        <v/>
      </c>
      <c r="BC385" s="281"/>
      <c r="BD385" s="281"/>
      <c r="BE385" s="281"/>
      <c r="BF385" s="281" t="b">
        <f>AND(RMDF!BI385&gt;=0, RMDF!BI385&lt;=1-SUM(RMDF!Z385,RMDF!AG385,RMDF!AN385,RMDF!AU385,RMDF!BB385), RMDF!BI385=ROUND(RMDF!BI385,4))</f>
        <v>1</v>
      </c>
      <c r="BG385" s="317">
        <f>RMDF!BG385</f>
        <v>0</v>
      </c>
      <c r="BH385" s="318" t="str">
        <f>IF(BG385=0,"",_xlfn.XLOOKUP(BG385,StatePicklist!$1:$1,StatePicklist!$3:$3,"NA",0))</f>
        <v/>
      </c>
      <c r="BI385" s="297" t="str">
        <f ca="1">IF(RMDF!BH385="", "", IF(ISNUMBER(MATCH(RMDF!BH385, INDIRECT(BH385), 0)), "OK", "Invalid"))</f>
        <v/>
      </c>
      <c r="BJ385" s="281"/>
      <c r="BK385" s="281"/>
      <c r="BL385" s="281"/>
      <c r="BM385" s="281" t="b">
        <f>AND(RMDF!BP385&gt;=0, RMDF!BP385&lt;=1-SUM(RMDF!Z385,RMDF!AG385,RMDF!AN385,RMDF!AU385,RMDF!BB385,RMDF!BI385), RMDF!BP385=ROUND(RMDF!BP385,4))</f>
        <v>1</v>
      </c>
      <c r="BN385" s="317">
        <f>RMDF!BN385</f>
        <v>0</v>
      </c>
      <c r="BO385" s="318" t="str">
        <f>IF(BN385=0,"",_xlfn.XLOOKUP(BN385,StatePicklist!$1:$1,StatePicklist!$3:$3,"NA",0))</f>
        <v/>
      </c>
      <c r="BP385" s="297" t="str">
        <f ca="1">IF(RMDF!BO385="", "", IF(ISNUMBER(MATCH(RMDF!BO385, INDIRECT(BO385), 0)), "OK", "Invalid"))</f>
        <v/>
      </c>
      <c r="BQ385" s="281"/>
      <c r="BR385" s="281"/>
      <c r="BS385" s="281"/>
      <c r="BT385" s="281" t="b">
        <f>AND(RMDF!BW385&gt;=0, RMDF!BW385&lt;=1-SUM(RMDF!Z385,RMDF!AG385,RMDF!AN385,RMDF!AU385,RMDF!BB385,RMDF!BI385,RMDF!BP385), RMDF!BW385=ROUND(RMDF!BW385,4))</f>
        <v>1</v>
      </c>
      <c r="BU385" s="317">
        <f>RMDF!BU385</f>
        <v>0</v>
      </c>
      <c r="BV385" s="318" t="str">
        <f>IF(BU385=0,"",_xlfn.XLOOKUP(BU385,StatePicklist!$1:$1,StatePicklist!$3:$3,"NA",0))</f>
        <v/>
      </c>
      <c r="BW385" s="297" t="str">
        <f ca="1">IF(RMDF!BV385="", "", IF(ISNUMBER(MATCH(RMDF!BV385, INDIRECT(BV385), 0)), "OK", "Invalid"))</f>
        <v/>
      </c>
      <c r="BX385" s="281"/>
      <c r="BY385" s="281"/>
      <c r="BZ385" s="281"/>
      <c r="CA385" s="281" t="b">
        <f>AND(RMDF!CD385&gt;=0, RMDF!CD385&lt;=1-SUM(RMDF!Z385,RMDF!AG385,RMDF!AN385,RMDF!AU385,RMDF!BB385,RMDF!BI385,RMDF!BP385,RMDF!BW385), RMDF!CD385=ROUND(RMDF!CD385,4))</f>
        <v>1</v>
      </c>
      <c r="CB385" s="317">
        <f>RMDF!CB385</f>
        <v>0</v>
      </c>
      <c r="CC385" s="318" t="str">
        <f>IF(CB385=0,"",_xlfn.XLOOKUP(CB385,StatePicklist!$1:$1,StatePicklist!$3:$3,"NA",0))</f>
        <v/>
      </c>
      <c r="CD385" s="297" t="str">
        <f ca="1">IF(RMDF!CC385="", "", IF(ISNUMBER(MATCH(RMDF!CC385, INDIRECT(CC385), 0)), "OK", "Invalid"))</f>
        <v/>
      </c>
      <c r="CE385" s="281"/>
      <c r="CF385" s="281"/>
      <c r="CG385" s="281"/>
      <c r="CH385" s="281" t="b">
        <f>AND(RMDF!CK385&gt;=0, RMDF!CK385&lt;=1-SUM(RMDF!Z385,RMDF!AG385,RMDF!AN385,RMDF!AU385,RMDF!BB385,RMDF!BI385,RMDF!BP385,RMDF!BW385,RMDF!CD385), RMDF!CK385=ROUND(RMDF!CK385,4))</f>
        <v>1</v>
      </c>
      <c r="CI385" s="317">
        <f>RMDF!CI385</f>
        <v>0</v>
      </c>
      <c r="CJ385" s="318" t="str">
        <f>IF(CI385=0,"",_xlfn.XLOOKUP(CI385,StatePicklist!$1:$1,StatePicklist!$3:$3,"NA",0))</f>
        <v/>
      </c>
      <c r="CK385" s="297" t="str">
        <f ca="1">IF(RMDF!CJ385="", "", IF(ISNUMBER(MATCH(RMDF!CJ385, INDIRECT(CJ385), 0)), "OK", "Invalid"))</f>
        <v/>
      </c>
      <c r="CL385" s="281"/>
      <c r="CM385" s="281"/>
      <c r="CN385" s="281"/>
      <c r="CO385" s="281" t="b">
        <f>AND(RMDF!CR385&gt;=0, RMDF!CR385&lt;=1-SUM(RMDF!Z385,RMDF!AG385,RMDF!AN385,RMDF!AU385,RMDF!BB385,RMDF!BI385,RMDF!BP385,RMDF!BW385,RMDF!CD385,RMDF!CK385), RMDF!CR385=ROUND(RMDF!CR385,4))</f>
        <v>1</v>
      </c>
      <c r="CP385" s="317">
        <f>RMDF!CP385</f>
        <v>0</v>
      </c>
      <c r="CQ385" s="318" t="str">
        <f>IF(CP385=0,"",_xlfn.XLOOKUP(CP385,StatePicklist!$1:$1,StatePicklist!$3:$3,"NA",0))</f>
        <v/>
      </c>
      <c r="CR385" s="297" t="str">
        <f ca="1">IF(RMDF!CQ385="", "", IF(ISNUMBER(MATCH(RMDF!CQ385, INDIRECT(CQ385), 0)), "OK", "Invalid"))</f>
        <v/>
      </c>
      <c r="CS385" s="281"/>
      <c r="CT385" s="281"/>
      <c r="CU385" s="281"/>
      <c r="CV385" s="281" t="b">
        <f>AND(RMDF!CY385&gt;=0, RMDF!CY385&lt;=1-SUM(RMDF!Z385,RMDF!AG385,RMDF!AN385,RMDF!AU385,RMDF!BB385,RMDF!BI385,RMDF!BP385,RMDF!BW385,RMDF!CD385,RMDF!CK385,RMDF!CR385), RMDF!CY385=ROUND(RMDF!CY385,4))</f>
        <v>1</v>
      </c>
      <c r="CW385" s="317">
        <f>RMDF!CW385</f>
        <v>0</v>
      </c>
      <c r="CX385" s="318" t="str">
        <f>IF(CW385=0,"",_xlfn.XLOOKUP(CW385,StatePicklist!$1:$1,StatePicklist!$3:$3,"NA",0))</f>
        <v/>
      </c>
      <c r="CY385" s="297" t="str">
        <f ca="1">IF(RMDF!CX385="", "", IF(ISNUMBER(MATCH(RMDF!CX385, INDIRECT(CX385), 0)), "OK", "Invalid"))</f>
        <v/>
      </c>
      <c r="CZ385" s="281"/>
      <c r="DA385" s="281"/>
      <c r="DB385" s="281"/>
      <c r="DC385" s="281" t="b">
        <f>AND(RMDF!DF385&gt;=0, RMDF!DF385&lt;=1-SUM(RMDF!Z385,RMDF!AG385,RMDF!AN385,RMDF!AU385,RMDF!BB385,RMDF!BI385,RMDF!BP385,RMDF!BW385,RMDF!CD385,RMDF!CK385,RMDF!CR385,RMDF!CY385), RMDF!DF385=ROUND(RMDF!DF385,4))</f>
        <v>1</v>
      </c>
      <c r="DD385" s="317">
        <f>RMDF!DD385</f>
        <v>0</v>
      </c>
      <c r="DE385" s="318" t="str">
        <f>IF(DD385=0,"",_xlfn.XLOOKUP(DD385,StatePicklist!$1:$1,StatePicklist!$3:$3,"NA",0))</f>
        <v/>
      </c>
      <c r="DF385" s="297" t="str">
        <f ca="1">IF(RMDF!DE385="", "", IF(ISNUMBER(MATCH(RMDF!DE385, INDIRECT(DE385), 0)), "OK", "Invalid"))</f>
        <v/>
      </c>
      <c r="DG385" s="281"/>
      <c r="DH385" s="281"/>
      <c r="DI385" s="281"/>
      <c r="DJ385" s="281" t="b">
        <f>AND(RMDF!DM385&gt;=0, RMDF!DM385&lt;=1-SUM(RMDF!Z385,RMDF!AG385,RMDF!AN385,RMDF!AU385,RMDF!BB385,RMDF!BI385,RMDF!BP385,RMDF!BW385,RMDF!CD385,RMDF!CK385,RMDF!CR385,RMDF!CY385,RMDF!DF385), RMDF!DM385=ROUND(RMDF!DM385,4))</f>
        <v>1</v>
      </c>
      <c r="DK385" s="317">
        <f>RMDF!DK385</f>
        <v>0</v>
      </c>
      <c r="DL385" s="318" t="str">
        <f>IF(DK385=0,"",_xlfn.XLOOKUP(DK385,StatePicklist!$1:$1,StatePicklist!$3:$3,"NA",0))</f>
        <v/>
      </c>
      <c r="DM385" s="297" t="str">
        <f ca="1">IF(RMDF!DL385="", "", IF(ISNUMBER(MATCH(RMDF!DL385, INDIRECT(DL385), 0)), "OK", "Invalid"))</f>
        <v/>
      </c>
      <c r="DN385" s="281"/>
      <c r="DO385" s="281"/>
      <c r="DP385" s="281"/>
      <c r="DQ385" s="281" t="b">
        <f>AND(RMDF!DT385&gt;=0, RMDF!DT385&lt;=1-SUM(RMDF!Z385,RMDF!AG385,RMDF!AN385,RMDF!AU385,RMDF!BB385,RMDF!BI385,RMDF!BP385,RMDF!BW385,RMDF!CD385,RMDF!CK385,RMDF!CR385,RMDF!CY385,RMDF!DF385,RMDF!DM385), RMDF!DT385=ROUND(RMDF!DT385,4))</f>
        <v>1</v>
      </c>
      <c r="DR385" s="317">
        <f>RMDF!DR385</f>
        <v>0</v>
      </c>
      <c r="DS385" s="318" t="str">
        <f>IF(DR385=0,"",_xlfn.XLOOKUP(DR385,StatePicklist!$1:$1,StatePicklist!$3:$3,"NA",0))</f>
        <v/>
      </c>
      <c r="DT385" s="297" t="str">
        <f ca="1">IF(RMDF!DS385="", "", IF(ISNUMBER(MATCH(RMDF!DS385, INDIRECT(DS385), 0)), "OK", "Invalid"))</f>
        <v/>
      </c>
      <c r="DU385" s="281"/>
      <c r="DV385" s="281"/>
      <c r="DW385" s="281"/>
      <c r="DX385" s="281" t="b">
        <f>AND(RMDF!EA385&gt;=0, RMDF!EA385&lt;=1-SUM(RMDF!Z385,RMDF!AG385,RMDF!AN385,RMDF!AU385,RMDF!BB385,RMDF!BI385,RMDF!BP385,RMDF!BW385,RMDF!CD385,RMDF!CK385,RMDF!CR385,RMDF!CY385,RMDF!DF385,RMDF!DM385,RMDF!DT385), RMDF!EA385=ROUND(RMDF!EA385,4))</f>
        <v>1</v>
      </c>
      <c r="DY385" s="317">
        <f>RMDF!DY385</f>
        <v>0</v>
      </c>
      <c r="DZ385" s="318" t="str">
        <f>IF(DY385=0,"",_xlfn.XLOOKUP(DY385,StatePicklist!$1:$1,StatePicklist!$3:$3,"NA",0))</f>
        <v/>
      </c>
      <c r="EA385" s="297" t="str">
        <f ca="1">IF(RMDF!DZ385="", "", IF(ISNUMBER(MATCH(RMDF!DZ385, INDIRECT(DZ385), 0)), "OK", "Invalid"))</f>
        <v/>
      </c>
      <c r="EB385" s="281"/>
      <c r="EC385" s="281"/>
      <c r="ED385" s="281"/>
      <c r="EE385" s="281" t="b">
        <f>AND(RMDF!EH385&gt;=0, RMDF!EH385&lt;=1-SUM(RMDF!Z385,RMDF!AG385,RMDF!AN385,RMDF!AU385,RMDF!BB385,RMDF!BI385,RMDF!BP385,RMDF!BW385,RMDF!CD385,RMDF!CK385,RMDF!CR385,RMDF!CY385,RMDF!DF385,RMDF!DM385,RMDF!DT385,RMDF!EA385), RMDF!EH385=ROUND(RMDF!EH385,4))</f>
        <v>1</v>
      </c>
      <c r="EF385" s="317">
        <f>RMDF!EF385</f>
        <v>0</v>
      </c>
      <c r="EG385" s="318" t="str">
        <f>IF(EF385=0,"",_xlfn.XLOOKUP(EF385,StatePicklist!$1:$1,StatePicklist!$3:$3,"NA",0))</f>
        <v/>
      </c>
      <c r="EH385" s="297" t="str">
        <f ca="1">IF(RMDF!EG385="", "", IF(ISNUMBER(MATCH(RMDF!EG385, INDIRECT(EG385), 0)), "OK", "Invalid"))</f>
        <v/>
      </c>
      <c r="EI385" s="281"/>
      <c r="EJ385" s="281"/>
      <c r="EK385" s="281"/>
      <c r="EL385" s="281" t="b">
        <f>AND(RMDF!EO385&gt;=0, RMDF!EO385&lt;=1-SUM(RMDF!Z385,RMDF!AG385,RMDF!AN385,RMDF!AU385,RMDF!BB385,RMDF!BI385,RMDF!BP385,RMDF!BW385,RMDF!CD385,RMDF!CK385,RMDF!CR385,RMDF!CY385,RMDF!DF385,RMDF!DM385,RMDF!DT385,RMDF!EA385,RMDF!EH385), RMDF!EO385=ROUND(RMDF!EO385,4))</f>
        <v>1</v>
      </c>
      <c r="EM385" s="317">
        <f>RMDF!EM385</f>
        <v>0</v>
      </c>
      <c r="EN385" s="318" t="str">
        <f>IF(EM385=0,"",_xlfn.XLOOKUP(EM385,StatePicklist!$1:$1,StatePicklist!$3:$3,"NA",0))</f>
        <v/>
      </c>
      <c r="EO385" s="297" t="str">
        <f ca="1">IF(RMDF!EN385="", "", IF(ISNUMBER(MATCH(RMDF!EN385, INDIRECT(EN385), 0)), "OK", "Invalid"))</f>
        <v/>
      </c>
      <c r="EP385" s="281"/>
      <c r="EQ385" s="281"/>
      <c r="ER385" s="281"/>
      <c r="ES385" s="281" t="b">
        <f>AND(RMDF!EV385&gt;=0, RMDF!EV385&lt;=1-SUM(RMDF!Z385,RMDF!AG385,RMDF!AN385,RMDF!AU385,RMDF!BB385,RMDF!BI385,RMDF!BP385,RMDF!BW385,RMDF!CD385,RMDF!CK385,RMDF!CR385,RMDF!CY385,RMDF!DF385,RMDF!DM385,RMDF!DT385,RMDF!EA385,RMDF!EH385,RMDF!EO385), RMDF!EV385=ROUND(RMDF!EV385,4))</f>
        <v>1</v>
      </c>
      <c r="ET385" s="317">
        <f>RMDF!ET385</f>
        <v>0</v>
      </c>
      <c r="EU385" s="318" t="str">
        <f>IF(ET385=0,"",_xlfn.XLOOKUP(ET385,StatePicklist!$1:$1,StatePicklist!$3:$3,"NA",0))</f>
        <v/>
      </c>
      <c r="EV385" s="297" t="str">
        <f ca="1">IF(RMDF!EU385="", "", IF(ISNUMBER(MATCH(RMDF!EU385, INDIRECT(EU385), 0)), "OK", "Invalid"))</f>
        <v/>
      </c>
      <c r="EW385" s="281"/>
      <c r="EX385" s="281"/>
      <c r="EY385" s="281"/>
      <c r="EZ385" s="281" t="b">
        <f>AND(RMDF!FC385&gt;=0, RMDF!FC385&lt;=1-SUM(RMDF!Z385,RMDF!AG385,RMDF!AN385,RMDF!AU385,RMDF!BB385,RMDF!BI385,RMDF!BP385,RMDF!BW385,RMDF!CD385,RMDF!CK385,RMDF!CR385,RMDF!CY385,RMDF!DF385,RMDF!DM385,RMDF!DT385,RMDF!EA385,RMDF!EH385,RMDF!EO385,RMDF!EV385), RMDF!FC385=ROUND(RMDF!FC385,4))</f>
        <v>1</v>
      </c>
      <c r="FA385" s="317">
        <f>RMDF!FA385</f>
        <v>0</v>
      </c>
      <c r="FB385" s="318" t="str">
        <f>IF(FA385=0,"",_xlfn.XLOOKUP(FA385,StatePicklist!$1:$1,StatePicklist!$3:$3,"NA",0))</f>
        <v/>
      </c>
      <c r="FC385" s="297" t="str">
        <f ca="1">IF(RMDF!FB385="", "", IF(ISNUMBER(MATCH(RMDF!FB385, INDIRECT(FB385), 0)), "OK", "Invalid"))</f>
        <v/>
      </c>
    </row>
    <row r="386" spans="1:159" s="205" customFormat="1" ht="39.9" customHeight="1" x14ac:dyDescent="0.25">
      <c r="A386" s="206"/>
      <c r="B386" s="196"/>
      <c r="C386" s="197"/>
      <c r="D386" s="198"/>
      <c r="E386" s="199"/>
      <c r="F386" s="200"/>
      <c r="G386" s="201"/>
      <c r="H386" s="292"/>
      <c r="I386" s="305">
        <f>RMDF!I386</f>
        <v>0</v>
      </c>
      <c r="J386" s="305" t="str">
        <f>IF(I386=ProductCode!$B$30,"PDReclPost",IF(OR(I386=ProductCode!$C$30,I386=ProductCode!$E$30,I386=ProductCode!$G$30),"PDPreCon",IF(OR(I386=ProductCode!$D$30,I386=ProductCode!$F$30),"PDNotReclPost","")))</f>
        <v/>
      </c>
      <c r="K386" s="305" t="str">
        <f t="shared" si="24"/>
        <v/>
      </c>
      <c r="L386" s="289"/>
      <c r="M386" s="305" t="str">
        <f t="shared" si="24"/>
        <v/>
      </c>
      <c r="N386" s="289" t="b">
        <f>AND(RMDF!N386&gt;=0, RMDF!N386&lt;=1-RMDF!L386, RMDF!N386=ROUND(RMDF!N386,4))</f>
        <v>1</v>
      </c>
      <c r="O386" s="286" t="str">
        <f>IF(P386="","",IF(I386="","",IF(LEFT(I386,13)="Reclaimed pos",RawMaterialCode!$E$569,RawMaterialCode!$E$568)))</f>
        <v>Reclaimed pre-consumer mixed fibers (RM0578)</v>
      </c>
      <c r="P386" s="295">
        <f t="shared" si="25"/>
        <v>1</v>
      </c>
      <c r="Q386" s="202"/>
      <c r="R386" s="203"/>
      <c r="S386" s="204" t="str">
        <f t="shared" si="26"/>
        <v/>
      </c>
      <c r="T386" s="281"/>
      <c r="U386" s="281"/>
      <c r="V386" s="281"/>
      <c r="W386" s="281"/>
      <c r="X386" s="317">
        <f>RMDF!X386</f>
        <v>0</v>
      </c>
      <c r="Y386" s="318" t="str">
        <f>IF(X386=0,"",_xlfn.XLOOKUP(X386,StatePicklist!$1:$1,StatePicklist!$3:$3,"NA",0))</f>
        <v/>
      </c>
      <c r="Z386" s="297" t="str">
        <f ca="1">IF(RMDF!Y386="", "", IF(ISNUMBER(MATCH(RMDF!Y386, INDIRECT(Y386), 0)), "OK", "Invalid"))</f>
        <v/>
      </c>
      <c r="AA386" s="281"/>
      <c r="AB386" s="281"/>
      <c r="AC386" s="281"/>
      <c r="AD386" s="281" t="b">
        <f>AND(RMDF!AG386&gt;=0, RMDF!AG386&lt;=1-RMDF!Z386, RMDF!AG386=ROUND(RMDF!AG386,4))</f>
        <v>1</v>
      </c>
      <c r="AE386" s="317">
        <f>RMDF!AE386</f>
        <v>0</v>
      </c>
      <c r="AF386" s="318" t="str">
        <f>IF(AE386=0,"",_xlfn.XLOOKUP(AE386,StatePicklist!$1:$1,StatePicklist!$3:$3,"NA",0))</f>
        <v/>
      </c>
      <c r="AG386" s="297" t="str">
        <f ca="1">IF(RMDF!AF386="", "", IF(ISNUMBER(MATCH(RMDF!AF386, INDIRECT(AF386), 0)), "OK", "Invalid"))</f>
        <v/>
      </c>
      <c r="AH386" s="281"/>
      <c r="AI386" s="281"/>
      <c r="AJ386" s="281"/>
      <c r="AK386" s="281" t="b">
        <f>AND(RMDF!AN386&gt;=0, RMDF!AN386&lt;=1-SUM(RMDF!Z386,RMDF!AG386), RMDF!AN386=ROUND(RMDF!AN386,4))</f>
        <v>1</v>
      </c>
      <c r="AL386" s="317">
        <f>RMDF!AL386</f>
        <v>0</v>
      </c>
      <c r="AM386" s="318" t="str">
        <f>IF(AL386=0,"",_xlfn.XLOOKUP(AL386,StatePicklist!$1:$1,StatePicklist!$3:$3,"NA",0))</f>
        <v/>
      </c>
      <c r="AN386" s="297" t="str">
        <f ca="1">IF(RMDF!AM386="", "", IF(ISNUMBER(MATCH(RMDF!AM386, INDIRECT(AM386), 0)), "OK", "Invalid"))</f>
        <v/>
      </c>
      <c r="AO386" s="281"/>
      <c r="AP386" s="281"/>
      <c r="AQ386" s="281"/>
      <c r="AR386" s="281" t="b">
        <f>AND(RMDF!AU386&gt;=0, RMDF!AU386&lt;=1-SUM(RMDF!Z386,RMDF!AG386,RMDF!AN386), RMDF!AU386=ROUND(RMDF!AU386,4))</f>
        <v>1</v>
      </c>
      <c r="AS386" s="317">
        <f>RMDF!AS386</f>
        <v>0</v>
      </c>
      <c r="AT386" s="318" t="str">
        <f>IF(AS386=0,"",_xlfn.XLOOKUP(AS386,StatePicklist!$1:$1,StatePicklist!$3:$3,"NA",0))</f>
        <v/>
      </c>
      <c r="AU386" s="297" t="str">
        <f ca="1">IF(RMDF!AT386="", "", IF(ISNUMBER(MATCH(RMDF!AT386, INDIRECT(AT386), 0)), "OK", "Invalid"))</f>
        <v/>
      </c>
      <c r="AV386" s="281"/>
      <c r="AW386" s="281"/>
      <c r="AX386" s="281"/>
      <c r="AY386" s="281" t="b">
        <f>AND(RMDF!BB386&gt;=0, RMDF!BB386&lt;=1-SUM(RMDF!Z386,RMDF!AG386,RMDF!AN386,RMDF!AU386), RMDF!BB386=ROUND(RMDF!BB386,4))</f>
        <v>1</v>
      </c>
      <c r="AZ386" s="317">
        <f>RMDF!AZ386</f>
        <v>0</v>
      </c>
      <c r="BA386" s="318" t="str">
        <f>IF(AZ386=0,"",_xlfn.XLOOKUP(AZ386,StatePicklist!$1:$1,StatePicklist!$3:$3,"NA",0))</f>
        <v/>
      </c>
      <c r="BB386" s="297" t="str">
        <f ca="1">IF(RMDF!BA386="", "", IF(ISNUMBER(MATCH(RMDF!BA386, INDIRECT(BA386), 0)), "OK", "Invalid"))</f>
        <v/>
      </c>
      <c r="BC386" s="281"/>
      <c r="BD386" s="281"/>
      <c r="BE386" s="281"/>
      <c r="BF386" s="281" t="b">
        <f>AND(RMDF!BI386&gt;=0, RMDF!BI386&lt;=1-SUM(RMDF!Z386,RMDF!AG386,RMDF!AN386,RMDF!AU386,RMDF!BB386), RMDF!BI386=ROUND(RMDF!BI386,4))</f>
        <v>1</v>
      </c>
      <c r="BG386" s="317">
        <f>RMDF!BG386</f>
        <v>0</v>
      </c>
      <c r="BH386" s="318" t="str">
        <f>IF(BG386=0,"",_xlfn.XLOOKUP(BG386,StatePicklist!$1:$1,StatePicklist!$3:$3,"NA",0))</f>
        <v/>
      </c>
      <c r="BI386" s="297" t="str">
        <f ca="1">IF(RMDF!BH386="", "", IF(ISNUMBER(MATCH(RMDF!BH386, INDIRECT(BH386), 0)), "OK", "Invalid"))</f>
        <v/>
      </c>
      <c r="BJ386" s="281"/>
      <c r="BK386" s="281"/>
      <c r="BL386" s="281"/>
      <c r="BM386" s="281" t="b">
        <f>AND(RMDF!BP386&gt;=0, RMDF!BP386&lt;=1-SUM(RMDF!Z386,RMDF!AG386,RMDF!AN386,RMDF!AU386,RMDF!BB386,RMDF!BI386), RMDF!BP386=ROUND(RMDF!BP386,4))</f>
        <v>1</v>
      </c>
      <c r="BN386" s="317">
        <f>RMDF!BN386</f>
        <v>0</v>
      </c>
      <c r="BO386" s="318" t="str">
        <f>IF(BN386=0,"",_xlfn.XLOOKUP(BN386,StatePicklist!$1:$1,StatePicklist!$3:$3,"NA",0))</f>
        <v/>
      </c>
      <c r="BP386" s="297" t="str">
        <f ca="1">IF(RMDF!BO386="", "", IF(ISNUMBER(MATCH(RMDF!BO386, INDIRECT(BO386), 0)), "OK", "Invalid"))</f>
        <v/>
      </c>
      <c r="BQ386" s="281"/>
      <c r="BR386" s="281"/>
      <c r="BS386" s="281"/>
      <c r="BT386" s="281" t="b">
        <f>AND(RMDF!BW386&gt;=0, RMDF!BW386&lt;=1-SUM(RMDF!Z386,RMDF!AG386,RMDF!AN386,RMDF!AU386,RMDF!BB386,RMDF!BI386,RMDF!BP386), RMDF!BW386=ROUND(RMDF!BW386,4))</f>
        <v>1</v>
      </c>
      <c r="BU386" s="317">
        <f>RMDF!BU386</f>
        <v>0</v>
      </c>
      <c r="BV386" s="318" t="str">
        <f>IF(BU386=0,"",_xlfn.XLOOKUP(BU386,StatePicklist!$1:$1,StatePicklist!$3:$3,"NA",0))</f>
        <v/>
      </c>
      <c r="BW386" s="297" t="str">
        <f ca="1">IF(RMDF!BV386="", "", IF(ISNUMBER(MATCH(RMDF!BV386, INDIRECT(BV386), 0)), "OK", "Invalid"))</f>
        <v/>
      </c>
      <c r="BX386" s="281"/>
      <c r="BY386" s="281"/>
      <c r="BZ386" s="281"/>
      <c r="CA386" s="281" t="b">
        <f>AND(RMDF!CD386&gt;=0, RMDF!CD386&lt;=1-SUM(RMDF!Z386,RMDF!AG386,RMDF!AN386,RMDF!AU386,RMDF!BB386,RMDF!BI386,RMDF!BP386,RMDF!BW386), RMDF!CD386=ROUND(RMDF!CD386,4))</f>
        <v>1</v>
      </c>
      <c r="CB386" s="317">
        <f>RMDF!CB386</f>
        <v>0</v>
      </c>
      <c r="CC386" s="318" t="str">
        <f>IF(CB386=0,"",_xlfn.XLOOKUP(CB386,StatePicklist!$1:$1,StatePicklist!$3:$3,"NA",0))</f>
        <v/>
      </c>
      <c r="CD386" s="297" t="str">
        <f ca="1">IF(RMDF!CC386="", "", IF(ISNUMBER(MATCH(RMDF!CC386, INDIRECT(CC386), 0)), "OK", "Invalid"))</f>
        <v/>
      </c>
      <c r="CE386" s="281"/>
      <c r="CF386" s="281"/>
      <c r="CG386" s="281"/>
      <c r="CH386" s="281" t="b">
        <f>AND(RMDF!CK386&gt;=0, RMDF!CK386&lt;=1-SUM(RMDF!Z386,RMDF!AG386,RMDF!AN386,RMDF!AU386,RMDF!BB386,RMDF!BI386,RMDF!BP386,RMDF!BW386,RMDF!CD386), RMDF!CK386=ROUND(RMDF!CK386,4))</f>
        <v>1</v>
      </c>
      <c r="CI386" s="317">
        <f>RMDF!CI386</f>
        <v>0</v>
      </c>
      <c r="CJ386" s="318" t="str">
        <f>IF(CI386=0,"",_xlfn.XLOOKUP(CI386,StatePicklist!$1:$1,StatePicklist!$3:$3,"NA",0))</f>
        <v/>
      </c>
      <c r="CK386" s="297" t="str">
        <f ca="1">IF(RMDF!CJ386="", "", IF(ISNUMBER(MATCH(RMDF!CJ386, INDIRECT(CJ386), 0)), "OK", "Invalid"))</f>
        <v/>
      </c>
      <c r="CL386" s="281"/>
      <c r="CM386" s="281"/>
      <c r="CN386" s="281"/>
      <c r="CO386" s="281" t="b">
        <f>AND(RMDF!CR386&gt;=0, RMDF!CR386&lt;=1-SUM(RMDF!Z386,RMDF!AG386,RMDF!AN386,RMDF!AU386,RMDF!BB386,RMDF!BI386,RMDF!BP386,RMDF!BW386,RMDF!CD386,RMDF!CK386), RMDF!CR386=ROUND(RMDF!CR386,4))</f>
        <v>1</v>
      </c>
      <c r="CP386" s="317">
        <f>RMDF!CP386</f>
        <v>0</v>
      </c>
      <c r="CQ386" s="318" t="str">
        <f>IF(CP386=0,"",_xlfn.XLOOKUP(CP386,StatePicklist!$1:$1,StatePicklist!$3:$3,"NA",0))</f>
        <v/>
      </c>
      <c r="CR386" s="297" t="str">
        <f ca="1">IF(RMDF!CQ386="", "", IF(ISNUMBER(MATCH(RMDF!CQ386, INDIRECT(CQ386), 0)), "OK", "Invalid"))</f>
        <v/>
      </c>
      <c r="CS386" s="281"/>
      <c r="CT386" s="281"/>
      <c r="CU386" s="281"/>
      <c r="CV386" s="281" t="b">
        <f>AND(RMDF!CY386&gt;=0, RMDF!CY386&lt;=1-SUM(RMDF!Z386,RMDF!AG386,RMDF!AN386,RMDF!AU386,RMDF!BB386,RMDF!BI386,RMDF!BP386,RMDF!BW386,RMDF!CD386,RMDF!CK386,RMDF!CR386), RMDF!CY386=ROUND(RMDF!CY386,4))</f>
        <v>1</v>
      </c>
      <c r="CW386" s="317">
        <f>RMDF!CW386</f>
        <v>0</v>
      </c>
      <c r="CX386" s="318" t="str">
        <f>IF(CW386=0,"",_xlfn.XLOOKUP(CW386,StatePicklist!$1:$1,StatePicklist!$3:$3,"NA",0))</f>
        <v/>
      </c>
      <c r="CY386" s="297" t="str">
        <f ca="1">IF(RMDF!CX386="", "", IF(ISNUMBER(MATCH(RMDF!CX386, INDIRECT(CX386), 0)), "OK", "Invalid"))</f>
        <v/>
      </c>
      <c r="CZ386" s="281"/>
      <c r="DA386" s="281"/>
      <c r="DB386" s="281"/>
      <c r="DC386" s="281" t="b">
        <f>AND(RMDF!DF386&gt;=0, RMDF!DF386&lt;=1-SUM(RMDF!Z386,RMDF!AG386,RMDF!AN386,RMDF!AU386,RMDF!BB386,RMDF!BI386,RMDF!BP386,RMDF!BW386,RMDF!CD386,RMDF!CK386,RMDF!CR386,RMDF!CY386), RMDF!DF386=ROUND(RMDF!DF386,4))</f>
        <v>1</v>
      </c>
      <c r="DD386" s="317">
        <f>RMDF!DD386</f>
        <v>0</v>
      </c>
      <c r="DE386" s="318" t="str">
        <f>IF(DD386=0,"",_xlfn.XLOOKUP(DD386,StatePicklist!$1:$1,StatePicklist!$3:$3,"NA",0))</f>
        <v/>
      </c>
      <c r="DF386" s="297" t="str">
        <f ca="1">IF(RMDF!DE386="", "", IF(ISNUMBER(MATCH(RMDF!DE386, INDIRECT(DE386), 0)), "OK", "Invalid"))</f>
        <v/>
      </c>
      <c r="DG386" s="281"/>
      <c r="DH386" s="281"/>
      <c r="DI386" s="281"/>
      <c r="DJ386" s="281" t="b">
        <f>AND(RMDF!DM386&gt;=0, RMDF!DM386&lt;=1-SUM(RMDF!Z386,RMDF!AG386,RMDF!AN386,RMDF!AU386,RMDF!BB386,RMDF!BI386,RMDF!BP386,RMDF!BW386,RMDF!CD386,RMDF!CK386,RMDF!CR386,RMDF!CY386,RMDF!DF386), RMDF!DM386=ROUND(RMDF!DM386,4))</f>
        <v>1</v>
      </c>
      <c r="DK386" s="317">
        <f>RMDF!DK386</f>
        <v>0</v>
      </c>
      <c r="DL386" s="318" t="str">
        <f>IF(DK386=0,"",_xlfn.XLOOKUP(DK386,StatePicklist!$1:$1,StatePicklist!$3:$3,"NA",0))</f>
        <v/>
      </c>
      <c r="DM386" s="297" t="str">
        <f ca="1">IF(RMDF!DL386="", "", IF(ISNUMBER(MATCH(RMDF!DL386, INDIRECT(DL386), 0)), "OK", "Invalid"))</f>
        <v/>
      </c>
      <c r="DN386" s="281"/>
      <c r="DO386" s="281"/>
      <c r="DP386" s="281"/>
      <c r="DQ386" s="281" t="b">
        <f>AND(RMDF!DT386&gt;=0, RMDF!DT386&lt;=1-SUM(RMDF!Z386,RMDF!AG386,RMDF!AN386,RMDF!AU386,RMDF!BB386,RMDF!BI386,RMDF!BP386,RMDF!BW386,RMDF!CD386,RMDF!CK386,RMDF!CR386,RMDF!CY386,RMDF!DF386,RMDF!DM386), RMDF!DT386=ROUND(RMDF!DT386,4))</f>
        <v>1</v>
      </c>
      <c r="DR386" s="317">
        <f>RMDF!DR386</f>
        <v>0</v>
      </c>
      <c r="DS386" s="318" t="str">
        <f>IF(DR386=0,"",_xlfn.XLOOKUP(DR386,StatePicklist!$1:$1,StatePicklist!$3:$3,"NA",0))</f>
        <v/>
      </c>
      <c r="DT386" s="297" t="str">
        <f ca="1">IF(RMDF!DS386="", "", IF(ISNUMBER(MATCH(RMDF!DS386, INDIRECT(DS386), 0)), "OK", "Invalid"))</f>
        <v/>
      </c>
      <c r="DU386" s="281"/>
      <c r="DV386" s="281"/>
      <c r="DW386" s="281"/>
      <c r="DX386" s="281" t="b">
        <f>AND(RMDF!EA386&gt;=0, RMDF!EA386&lt;=1-SUM(RMDF!Z386,RMDF!AG386,RMDF!AN386,RMDF!AU386,RMDF!BB386,RMDF!BI386,RMDF!BP386,RMDF!BW386,RMDF!CD386,RMDF!CK386,RMDF!CR386,RMDF!CY386,RMDF!DF386,RMDF!DM386,RMDF!DT386), RMDF!EA386=ROUND(RMDF!EA386,4))</f>
        <v>1</v>
      </c>
      <c r="DY386" s="317">
        <f>RMDF!DY386</f>
        <v>0</v>
      </c>
      <c r="DZ386" s="318" t="str">
        <f>IF(DY386=0,"",_xlfn.XLOOKUP(DY386,StatePicklist!$1:$1,StatePicklist!$3:$3,"NA",0))</f>
        <v/>
      </c>
      <c r="EA386" s="297" t="str">
        <f ca="1">IF(RMDF!DZ386="", "", IF(ISNUMBER(MATCH(RMDF!DZ386, INDIRECT(DZ386), 0)), "OK", "Invalid"))</f>
        <v/>
      </c>
      <c r="EB386" s="281"/>
      <c r="EC386" s="281"/>
      <c r="ED386" s="281"/>
      <c r="EE386" s="281" t="b">
        <f>AND(RMDF!EH386&gt;=0, RMDF!EH386&lt;=1-SUM(RMDF!Z386,RMDF!AG386,RMDF!AN386,RMDF!AU386,RMDF!BB386,RMDF!BI386,RMDF!BP386,RMDF!BW386,RMDF!CD386,RMDF!CK386,RMDF!CR386,RMDF!CY386,RMDF!DF386,RMDF!DM386,RMDF!DT386,RMDF!EA386), RMDF!EH386=ROUND(RMDF!EH386,4))</f>
        <v>1</v>
      </c>
      <c r="EF386" s="317">
        <f>RMDF!EF386</f>
        <v>0</v>
      </c>
      <c r="EG386" s="318" t="str">
        <f>IF(EF386=0,"",_xlfn.XLOOKUP(EF386,StatePicklist!$1:$1,StatePicklist!$3:$3,"NA",0))</f>
        <v/>
      </c>
      <c r="EH386" s="297" t="str">
        <f ca="1">IF(RMDF!EG386="", "", IF(ISNUMBER(MATCH(RMDF!EG386, INDIRECT(EG386), 0)), "OK", "Invalid"))</f>
        <v/>
      </c>
      <c r="EI386" s="281"/>
      <c r="EJ386" s="281"/>
      <c r="EK386" s="281"/>
      <c r="EL386" s="281" t="b">
        <f>AND(RMDF!EO386&gt;=0, RMDF!EO386&lt;=1-SUM(RMDF!Z386,RMDF!AG386,RMDF!AN386,RMDF!AU386,RMDF!BB386,RMDF!BI386,RMDF!BP386,RMDF!BW386,RMDF!CD386,RMDF!CK386,RMDF!CR386,RMDF!CY386,RMDF!DF386,RMDF!DM386,RMDF!DT386,RMDF!EA386,RMDF!EH386), RMDF!EO386=ROUND(RMDF!EO386,4))</f>
        <v>1</v>
      </c>
      <c r="EM386" s="317">
        <f>RMDF!EM386</f>
        <v>0</v>
      </c>
      <c r="EN386" s="318" t="str">
        <f>IF(EM386=0,"",_xlfn.XLOOKUP(EM386,StatePicklist!$1:$1,StatePicklist!$3:$3,"NA",0))</f>
        <v/>
      </c>
      <c r="EO386" s="297" t="str">
        <f ca="1">IF(RMDF!EN386="", "", IF(ISNUMBER(MATCH(RMDF!EN386, INDIRECT(EN386), 0)), "OK", "Invalid"))</f>
        <v/>
      </c>
      <c r="EP386" s="281"/>
      <c r="EQ386" s="281"/>
      <c r="ER386" s="281"/>
      <c r="ES386" s="281" t="b">
        <f>AND(RMDF!EV386&gt;=0, RMDF!EV386&lt;=1-SUM(RMDF!Z386,RMDF!AG386,RMDF!AN386,RMDF!AU386,RMDF!BB386,RMDF!BI386,RMDF!BP386,RMDF!BW386,RMDF!CD386,RMDF!CK386,RMDF!CR386,RMDF!CY386,RMDF!DF386,RMDF!DM386,RMDF!DT386,RMDF!EA386,RMDF!EH386,RMDF!EO386), RMDF!EV386=ROUND(RMDF!EV386,4))</f>
        <v>1</v>
      </c>
      <c r="ET386" s="317">
        <f>RMDF!ET386</f>
        <v>0</v>
      </c>
      <c r="EU386" s="318" t="str">
        <f>IF(ET386=0,"",_xlfn.XLOOKUP(ET386,StatePicklist!$1:$1,StatePicklist!$3:$3,"NA",0))</f>
        <v/>
      </c>
      <c r="EV386" s="297" t="str">
        <f ca="1">IF(RMDF!EU386="", "", IF(ISNUMBER(MATCH(RMDF!EU386, INDIRECT(EU386), 0)), "OK", "Invalid"))</f>
        <v/>
      </c>
      <c r="EW386" s="281"/>
      <c r="EX386" s="281"/>
      <c r="EY386" s="281"/>
      <c r="EZ386" s="281" t="b">
        <f>AND(RMDF!FC386&gt;=0, RMDF!FC386&lt;=1-SUM(RMDF!Z386,RMDF!AG386,RMDF!AN386,RMDF!AU386,RMDF!BB386,RMDF!BI386,RMDF!BP386,RMDF!BW386,RMDF!CD386,RMDF!CK386,RMDF!CR386,RMDF!CY386,RMDF!DF386,RMDF!DM386,RMDF!DT386,RMDF!EA386,RMDF!EH386,RMDF!EO386,RMDF!EV386), RMDF!FC386=ROUND(RMDF!FC386,4))</f>
        <v>1</v>
      </c>
      <c r="FA386" s="317">
        <f>RMDF!FA386</f>
        <v>0</v>
      </c>
      <c r="FB386" s="318" t="str">
        <f>IF(FA386=0,"",_xlfn.XLOOKUP(FA386,StatePicklist!$1:$1,StatePicklist!$3:$3,"NA",0))</f>
        <v/>
      </c>
      <c r="FC386" s="297" t="str">
        <f ca="1">IF(RMDF!FB386="", "", IF(ISNUMBER(MATCH(RMDF!FB386, INDIRECT(FB386), 0)), "OK", "Invalid"))</f>
        <v/>
      </c>
    </row>
    <row r="387" spans="1:159" s="205" customFormat="1" ht="39.9" customHeight="1" x14ac:dyDescent="0.25">
      <c r="A387" s="206"/>
      <c r="B387" s="196"/>
      <c r="C387" s="197"/>
      <c r="D387" s="198"/>
      <c r="E387" s="199"/>
      <c r="F387" s="200"/>
      <c r="G387" s="201"/>
      <c r="H387" s="292"/>
      <c r="I387" s="305">
        <f>RMDF!I387</f>
        <v>0</v>
      </c>
      <c r="J387" s="305" t="str">
        <f>IF(I387=ProductCode!$B$30,"PDReclPost",IF(OR(I387=ProductCode!$C$30,I387=ProductCode!$E$30,I387=ProductCode!$G$30),"PDPreCon",IF(OR(I387=ProductCode!$D$30,I387=ProductCode!$F$30),"PDNotReclPost","")))</f>
        <v/>
      </c>
      <c r="K387" s="305" t="str">
        <f t="shared" si="24"/>
        <v/>
      </c>
      <c r="L387" s="289"/>
      <c r="M387" s="305" t="str">
        <f t="shared" si="24"/>
        <v/>
      </c>
      <c r="N387" s="289" t="b">
        <f>AND(RMDF!N387&gt;=0, RMDF!N387&lt;=1-RMDF!L387, RMDF!N387=ROUND(RMDF!N387,4))</f>
        <v>1</v>
      </c>
      <c r="O387" s="286" t="str">
        <f>IF(P387="","",IF(I387="","",IF(LEFT(I387,13)="Reclaimed pos",RawMaterialCode!$E$569,RawMaterialCode!$E$568)))</f>
        <v>Reclaimed pre-consumer mixed fibers (RM0578)</v>
      </c>
      <c r="P387" s="295">
        <f t="shared" si="25"/>
        <v>1</v>
      </c>
      <c r="Q387" s="202"/>
      <c r="R387" s="203"/>
      <c r="S387" s="204" t="str">
        <f t="shared" si="26"/>
        <v/>
      </c>
      <c r="T387" s="281"/>
      <c r="U387" s="281"/>
      <c r="V387" s="281"/>
      <c r="W387" s="281"/>
      <c r="X387" s="317">
        <f>RMDF!X387</f>
        <v>0</v>
      </c>
      <c r="Y387" s="318" t="str">
        <f>IF(X387=0,"",_xlfn.XLOOKUP(X387,StatePicklist!$1:$1,StatePicklist!$3:$3,"NA",0))</f>
        <v/>
      </c>
      <c r="Z387" s="297" t="str">
        <f ca="1">IF(RMDF!Y387="", "", IF(ISNUMBER(MATCH(RMDF!Y387, INDIRECT(Y387), 0)), "OK", "Invalid"))</f>
        <v/>
      </c>
      <c r="AA387" s="281"/>
      <c r="AB387" s="281"/>
      <c r="AC387" s="281"/>
      <c r="AD387" s="281" t="b">
        <f>AND(RMDF!AG387&gt;=0, RMDF!AG387&lt;=1-RMDF!Z387, RMDF!AG387=ROUND(RMDF!AG387,4))</f>
        <v>1</v>
      </c>
      <c r="AE387" s="317">
        <f>RMDF!AE387</f>
        <v>0</v>
      </c>
      <c r="AF387" s="318" t="str">
        <f>IF(AE387=0,"",_xlfn.XLOOKUP(AE387,StatePicklist!$1:$1,StatePicklist!$3:$3,"NA",0))</f>
        <v/>
      </c>
      <c r="AG387" s="297" t="str">
        <f ca="1">IF(RMDF!AF387="", "", IF(ISNUMBER(MATCH(RMDF!AF387, INDIRECT(AF387), 0)), "OK", "Invalid"))</f>
        <v/>
      </c>
      <c r="AH387" s="281"/>
      <c r="AI387" s="281"/>
      <c r="AJ387" s="281"/>
      <c r="AK387" s="281" t="b">
        <f>AND(RMDF!AN387&gt;=0, RMDF!AN387&lt;=1-SUM(RMDF!Z387,RMDF!AG387), RMDF!AN387=ROUND(RMDF!AN387,4))</f>
        <v>1</v>
      </c>
      <c r="AL387" s="317">
        <f>RMDF!AL387</f>
        <v>0</v>
      </c>
      <c r="AM387" s="318" t="str">
        <f>IF(AL387=0,"",_xlfn.XLOOKUP(AL387,StatePicklist!$1:$1,StatePicklist!$3:$3,"NA",0))</f>
        <v/>
      </c>
      <c r="AN387" s="297" t="str">
        <f ca="1">IF(RMDF!AM387="", "", IF(ISNUMBER(MATCH(RMDF!AM387, INDIRECT(AM387), 0)), "OK", "Invalid"))</f>
        <v/>
      </c>
      <c r="AO387" s="281"/>
      <c r="AP387" s="281"/>
      <c r="AQ387" s="281"/>
      <c r="AR387" s="281" t="b">
        <f>AND(RMDF!AU387&gt;=0, RMDF!AU387&lt;=1-SUM(RMDF!Z387,RMDF!AG387,RMDF!AN387), RMDF!AU387=ROUND(RMDF!AU387,4))</f>
        <v>1</v>
      </c>
      <c r="AS387" s="317">
        <f>RMDF!AS387</f>
        <v>0</v>
      </c>
      <c r="AT387" s="318" t="str">
        <f>IF(AS387=0,"",_xlfn.XLOOKUP(AS387,StatePicklist!$1:$1,StatePicklist!$3:$3,"NA",0))</f>
        <v/>
      </c>
      <c r="AU387" s="297" t="str">
        <f ca="1">IF(RMDF!AT387="", "", IF(ISNUMBER(MATCH(RMDF!AT387, INDIRECT(AT387), 0)), "OK", "Invalid"))</f>
        <v/>
      </c>
      <c r="AV387" s="281"/>
      <c r="AW387" s="281"/>
      <c r="AX387" s="281"/>
      <c r="AY387" s="281" t="b">
        <f>AND(RMDF!BB387&gt;=0, RMDF!BB387&lt;=1-SUM(RMDF!Z387,RMDF!AG387,RMDF!AN387,RMDF!AU387), RMDF!BB387=ROUND(RMDF!BB387,4))</f>
        <v>1</v>
      </c>
      <c r="AZ387" s="317">
        <f>RMDF!AZ387</f>
        <v>0</v>
      </c>
      <c r="BA387" s="318" t="str">
        <f>IF(AZ387=0,"",_xlfn.XLOOKUP(AZ387,StatePicklist!$1:$1,StatePicklist!$3:$3,"NA",0))</f>
        <v/>
      </c>
      <c r="BB387" s="297" t="str">
        <f ca="1">IF(RMDF!BA387="", "", IF(ISNUMBER(MATCH(RMDF!BA387, INDIRECT(BA387), 0)), "OK", "Invalid"))</f>
        <v/>
      </c>
      <c r="BC387" s="281"/>
      <c r="BD387" s="281"/>
      <c r="BE387" s="281"/>
      <c r="BF387" s="281" t="b">
        <f>AND(RMDF!BI387&gt;=0, RMDF!BI387&lt;=1-SUM(RMDF!Z387,RMDF!AG387,RMDF!AN387,RMDF!AU387,RMDF!BB387), RMDF!BI387=ROUND(RMDF!BI387,4))</f>
        <v>1</v>
      </c>
      <c r="BG387" s="317">
        <f>RMDF!BG387</f>
        <v>0</v>
      </c>
      <c r="BH387" s="318" t="str">
        <f>IF(BG387=0,"",_xlfn.XLOOKUP(BG387,StatePicklist!$1:$1,StatePicklist!$3:$3,"NA",0))</f>
        <v/>
      </c>
      <c r="BI387" s="297" t="str">
        <f ca="1">IF(RMDF!BH387="", "", IF(ISNUMBER(MATCH(RMDF!BH387, INDIRECT(BH387), 0)), "OK", "Invalid"))</f>
        <v/>
      </c>
      <c r="BJ387" s="281"/>
      <c r="BK387" s="281"/>
      <c r="BL387" s="281"/>
      <c r="BM387" s="281" t="b">
        <f>AND(RMDF!BP387&gt;=0, RMDF!BP387&lt;=1-SUM(RMDF!Z387,RMDF!AG387,RMDF!AN387,RMDF!AU387,RMDF!BB387,RMDF!BI387), RMDF!BP387=ROUND(RMDF!BP387,4))</f>
        <v>1</v>
      </c>
      <c r="BN387" s="317">
        <f>RMDF!BN387</f>
        <v>0</v>
      </c>
      <c r="BO387" s="318" t="str">
        <f>IF(BN387=0,"",_xlfn.XLOOKUP(BN387,StatePicklist!$1:$1,StatePicklist!$3:$3,"NA",0))</f>
        <v/>
      </c>
      <c r="BP387" s="297" t="str">
        <f ca="1">IF(RMDF!BO387="", "", IF(ISNUMBER(MATCH(RMDF!BO387, INDIRECT(BO387), 0)), "OK", "Invalid"))</f>
        <v/>
      </c>
      <c r="BQ387" s="281"/>
      <c r="BR387" s="281"/>
      <c r="BS387" s="281"/>
      <c r="BT387" s="281" t="b">
        <f>AND(RMDF!BW387&gt;=0, RMDF!BW387&lt;=1-SUM(RMDF!Z387,RMDF!AG387,RMDF!AN387,RMDF!AU387,RMDF!BB387,RMDF!BI387,RMDF!BP387), RMDF!BW387=ROUND(RMDF!BW387,4))</f>
        <v>1</v>
      </c>
      <c r="BU387" s="317">
        <f>RMDF!BU387</f>
        <v>0</v>
      </c>
      <c r="BV387" s="318" t="str">
        <f>IF(BU387=0,"",_xlfn.XLOOKUP(BU387,StatePicklist!$1:$1,StatePicklist!$3:$3,"NA",0))</f>
        <v/>
      </c>
      <c r="BW387" s="297" t="str">
        <f ca="1">IF(RMDF!BV387="", "", IF(ISNUMBER(MATCH(RMDF!BV387, INDIRECT(BV387), 0)), "OK", "Invalid"))</f>
        <v/>
      </c>
      <c r="BX387" s="281"/>
      <c r="BY387" s="281"/>
      <c r="BZ387" s="281"/>
      <c r="CA387" s="281" t="b">
        <f>AND(RMDF!CD387&gt;=0, RMDF!CD387&lt;=1-SUM(RMDF!Z387,RMDF!AG387,RMDF!AN387,RMDF!AU387,RMDF!BB387,RMDF!BI387,RMDF!BP387,RMDF!BW387), RMDF!CD387=ROUND(RMDF!CD387,4))</f>
        <v>1</v>
      </c>
      <c r="CB387" s="317">
        <f>RMDF!CB387</f>
        <v>0</v>
      </c>
      <c r="CC387" s="318" t="str">
        <f>IF(CB387=0,"",_xlfn.XLOOKUP(CB387,StatePicklist!$1:$1,StatePicklist!$3:$3,"NA",0))</f>
        <v/>
      </c>
      <c r="CD387" s="297" t="str">
        <f ca="1">IF(RMDF!CC387="", "", IF(ISNUMBER(MATCH(RMDF!CC387, INDIRECT(CC387), 0)), "OK", "Invalid"))</f>
        <v/>
      </c>
      <c r="CE387" s="281"/>
      <c r="CF387" s="281"/>
      <c r="CG387" s="281"/>
      <c r="CH387" s="281" t="b">
        <f>AND(RMDF!CK387&gt;=0, RMDF!CK387&lt;=1-SUM(RMDF!Z387,RMDF!AG387,RMDF!AN387,RMDF!AU387,RMDF!BB387,RMDF!BI387,RMDF!BP387,RMDF!BW387,RMDF!CD387), RMDF!CK387=ROUND(RMDF!CK387,4))</f>
        <v>1</v>
      </c>
      <c r="CI387" s="317">
        <f>RMDF!CI387</f>
        <v>0</v>
      </c>
      <c r="CJ387" s="318" t="str">
        <f>IF(CI387=0,"",_xlfn.XLOOKUP(CI387,StatePicklist!$1:$1,StatePicklist!$3:$3,"NA",0))</f>
        <v/>
      </c>
      <c r="CK387" s="297" t="str">
        <f ca="1">IF(RMDF!CJ387="", "", IF(ISNUMBER(MATCH(RMDF!CJ387, INDIRECT(CJ387), 0)), "OK", "Invalid"))</f>
        <v/>
      </c>
      <c r="CL387" s="281"/>
      <c r="CM387" s="281"/>
      <c r="CN387" s="281"/>
      <c r="CO387" s="281" t="b">
        <f>AND(RMDF!CR387&gt;=0, RMDF!CR387&lt;=1-SUM(RMDF!Z387,RMDF!AG387,RMDF!AN387,RMDF!AU387,RMDF!BB387,RMDF!BI387,RMDF!BP387,RMDF!BW387,RMDF!CD387,RMDF!CK387), RMDF!CR387=ROUND(RMDF!CR387,4))</f>
        <v>1</v>
      </c>
      <c r="CP387" s="317">
        <f>RMDF!CP387</f>
        <v>0</v>
      </c>
      <c r="CQ387" s="318" t="str">
        <f>IF(CP387=0,"",_xlfn.XLOOKUP(CP387,StatePicklist!$1:$1,StatePicklist!$3:$3,"NA",0))</f>
        <v/>
      </c>
      <c r="CR387" s="297" t="str">
        <f ca="1">IF(RMDF!CQ387="", "", IF(ISNUMBER(MATCH(RMDF!CQ387, INDIRECT(CQ387), 0)), "OK", "Invalid"))</f>
        <v/>
      </c>
      <c r="CS387" s="281"/>
      <c r="CT387" s="281"/>
      <c r="CU387" s="281"/>
      <c r="CV387" s="281" t="b">
        <f>AND(RMDF!CY387&gt;=0, RMDF!CY387&lt;=1-SUM(RMDF!Z387,RMDF!AG387,RMDF!AN387,RMDF!AU387,RMDF!BB387,RMDF!BI387,RMDF!BP387,RMDF!BW387,RMDF!CD387,RMDF!CK387,RMDF!CR387), RMDF!CY387=ROUND(RMDF!CY387,4))</f>
        <v>1</v>
      </c>
      <c r="CW387" s="317">
        <f>RMDF!CW387</f>
        <v>0</v>
      </c>
      <c r="CX387" s="318" t="str">
        <f>IF(CW387=0,"",_xlfn.XLOOKUP(CW387,StatePicklist!$1:$1,StatePicklist!$3:$3,"NA",0))</f>
        <v/>
      </c>
      <c r="CY387" s="297" t="str">
        <f ca="1">IF(RMDF!CX387="", "", IF(ISNUMBER(MATCH(RMDF!CX387, INDIRECT(CX387), 0)), "OK", "Invalid"))</f>
        <v/>
      </c>
      <c r="CZ387" s="281"/>
      <c r="DA387" s="281"/>
      <c r="DB387" s="281"/>
      <c r="DC387" s="281" t="b">
        <f>AND(RMDF!DF387&gt;=0, RMDF!DF387&lt;=1-SUM(RMDF!Z387,RMDF!AG387,RMDF!AN387,RMDF!AU387,RMDF!BB387,RMDF!BI387,RMDF!BP387,RMDF!BW387,RMDF!CD387,RMDF!CK387,RMDF!CR387,RMDF!CY387), RMDF!DF387=ROUND(RMDF!DF387,4))</f>
        <v>1</v>
      </c>
      <c r="DD387" s="317">
        <f>RMDF!DD387</f>
        <v>0</v>
      </c>
      <c r="DE387" s="318" t="str">
        <f>IF(DD387=0,"",_xlfn.XLOOKUP(DD387,StatePicklist!$1:$1,StatePicklist!$3:$3,"NA",0))</f>
        <v/>
      </c>
      <c r="DF387" s="297" t="str">
        <f ca="1">IF(RMDF!DE387="", "", IF(ISNUMBER(MATCH(RMDF!DE387, INDIRECT(DE387), 0)), "OK", "Invalid"))</f>
        <v/>
      </c>
      <c r="DG387" s="281"/>
      <c r="DH387" s="281"/>
      <c r="DI387" s="281"/>
      <c r="DJ387" s="281" t="b">
        <f>AND(RMDF!DM387&gt;=0, RMDF!DM387&lt;=1-SUM(RMDF!Z387,RMDF!AG387,RMDF!AN387,RMDF!AU387,RMDF!BB387,RMDF!BI387,RMDF!BP387,RMDF!BW387,RMDF!CD387,RMDF!CK387,RMDF!CR387,RMDF!CY387,RMDF!DF387), RMDF!DM387=ROUND(RMDF!DM387,4))</f>
        <v>1</v>
      </c>
      <c r="DK387" s="317">
        <f>RMDF!DK387</f>
        <v>0</v>
      </c>
      <c r="DL387" s="318" t="str">
        <f>IF(DK387=0,"",_xlfn.XLOOKUP(DK387,StatePicklist!$1:$1,StatePicklist!$3:$3,"NA",0))</f>
        <v/>
      </c>
      <c r="DM387" s="297" t="str">
        <f ca="1">IF(RMDF!DL387="", "", IF(ISNUMBER(MATCH(RMDF!DL387, INDIRECT(DL387), 0)), "OK", "Invalid"))</f>
        <v/>
      </c>
      <c r="DN387" s="281"/>
      <c r="DO387" s="281"/>
      <c r="DP387" s="281"/>
      <c r="DQ387" s="281" t="b">
        <f>AND(RMDF!DT387&gt;=0, RMDF!DT387&lt;=1-SUM(RMDF!Z387,RMDF!AG387,RMDF!AN387,RMDF!AU387,RMDF!BB387,RMDF!BI387,RMDF!BP387,RMDF!BW387,RMDF!CD387,RMDF!CK387,RMDF!CR387,RMDF!CY387,RMDF!DF387,RMDF!DM387), RMDF!DT387=ROUND(RMDF!DT387,4))</f>
        <v>1</v>
      </c>
      <c r="DR387" s="317">
        <f>RMDF!DR387</f>
        <v>0</v>
      </c>
      <c r="DS387" s="318" t="str">
        <f>IF(DR387=0,"",_xlfn.XLOOKUP(DR387,StatePicklist!$1:$1,StatePicklist!$3:$3,"NA",0))</f>
        <v/>
      </c>
      <c r="DT387" s="297" t="str">
        <f ca="1">IF(RMDF!DS387="", "", IF(ISNUMBER(MATCH(RMDF!DS387, INDIRECT(DS387), 0)), "OK", "Invalid"))</f>
        <v/>
      </c>
      <c r="DU387" s="281"/>
      <c r="DV387" s="281"/>
      <c r="DW387" s="281"/>
      <c r="DX387" s="281" t="b">
        <f>AND(RMDF!EA387&gt;=0, RMDF!EA387&lt;=1-SUM(RMDF!Z387,RMDF!AG387,RMDF!AN387,RMDF!AU387,RMDF!BB387,RMDF!BI387,RMDF!BP387,RMDF!BW387,RMDF!CD387,RMDF!CK387,RMDF!CR387,RMDF!CY387,RMDF!DF387,RMDF!DM387,RMDF!DT387), RMDF!EA387=ROUND(RMDF!EA387,4))</f>
        <v>1</v>
      </c>
      <c r="DY387" s="317">
        <f>RMDF!DY387</f>
        <v>0</v>
      </c>
      <c r="DZ387" s="318" t="str">
        <f>IF(DY387=0,"",_xlfn.XLOOKUP(DY387,StatePicklist!$1:$1,StatePicklist!$3:$3,"NA",0))</f>
        <v/>
      </c>
      <c r="EA387" s="297" t="str">
        <f ca="1">IF(RMDF!DZ387="", "", IF(ISNUMBER(MATCH(RMDF!DZ387, INDIRECT(DZ387), 0)), "OK", "Invalid"))</f>
        <v/>
      </c>
      <c r="EB387" s="281"/>
      <c r="EC387" s="281"/>
      <c r="ED387" s="281"/>
      <c r="EE387" s="281" t="b">
        <f>AND(RMDF!EH387&gt;=0, RMDF!EH387&lt;=1-SUM(RMDF!Z387,RMDF!AG387,RMDF!AN387,RMDF!AU387,RMDF!BB387,RMDF!BI387,RMDF!BP387,RMDF!BW387,RMDF!CD387,RMDF!CK387,RMDF!CR387,RMDF!CY387,RMDF!DF387,RMDF!DM387,RMDF!DT387,RMDF!EA387), RMDF!EH387=ROUND(RMDF!EH387,4))</f>
        <v>1</v>
      </c>
      <c r="EF387" s="317">
        <f>RMDF!EF387</f>
        <v>0</v>
      </c>
      <c r="EG387" s="318" t="str">
        <f>IF(EF387=0,"",_xlfn.XLOOKUP(EF387,StatePicklist!$1:$1,StatePicklist!$3:$3,"NA",0))</f>
        <v/>
      </c>
      <c r="EH387" s="297" t="str">
        <f ca="1">IF(RMDF!EG387="", "", IF(ISNUMBER(MATCH(RMDF!EG387, INDIRECT(EG387), 0)), "OK", "Invalid"))</f>
        <v/>
      </c>
      <c r="EI387" s="281"/>
      <c r="EJ387" s="281"/>
      <c r="EK387" s="281"/>
      <c r="EL387" s="281" t="b">
        <f>AND(RMDF!EO387&gt;=0, RMDF!EO387&lt;=1-SUM(RMDF!Z387,RMDF!AG387,RMDF!AN387,RMDF!AU387,RMDF!BB387,RMDF!BI387,RMDF!BP387,RMDF!BW387,RMDF!CD387,RMDF!CK387,RMDF!CR387,RMDF!CY387,RMDF!DF387,RMDF!DM387,RMDF!DT387,RMDF!EA387,RMDF!EH387), RMDF!EO387=ROUND(RMDF!EO387,4))</f>
        <v>1</v>
      </c>
      <c r="EM387" s="317">
        <f>RMDF!EM387</f>
        <v>0</v>
      </c>
      <c r="EN387" s="318" t="str">
        <f>IF(EM387=0,"",_xlfn.XLOOKUP(EM387,StatePicklist!$1:$1,StatePicklist!$3:$3,"NA",0))</f>
        <v/>
      </c>
      <c r="EO387" s="297" t="str">
        <f ca="1">IF(RMDF!EN387="", "", IF(ISNUMBER(MATCH(RMDF!EN387, INDIRECT(EN387), 0)), "OK", "Invalid"))</f>
        <v/>
      </c>
      <c r="EP387" s="281"/>
      <c r="EQ387" s="281"/>
      <c r="ER387" s="281"/>
      <c r="ES387" s="281" t="b">
        <f>AND(RMDF!EV387&gt;=0, RMDF!EV387&lt;=1-SUM(RMDF!Z387,RMDF!AG387,RMDF!AN387,RMDF!AU387,RMDF!BB387,RMDF!BI387,RMDF!BP387,RMDF!BW387,RMDF!CD387,RMDF!CK387,RMDF!CR387,RMDF!CY387,RMDF!DF387,RMDF!DM387,RMDF!DT387,RMDF!EA387,RMDF!EH387,RMDF!EO387), RMDF!EV387=ROUND(RMDF!EV387,4))</f>
        <v>1</v>
      </c>
      <c r="ET387" s="317">
        <f>RMDF!ET387</f>
        <v>0</v>
      </c>
      <c r="EU387" s="318" t="str">
        <f>IF(ET387=0,"",_xlfn.XLOOKUP(ET387,StatePicklist!$1:$1,StatePicklist!$3:$3,"NA",0))</f>
        <v/>
      </c>
      <c r="EV387" s="297" t="str">
        <f ca="1">IF(RMDF!EU387="", "", IF(ISNUMBER(MATCH(RMDF!EU387, INDIRECT(EU387), 0)), "OK", "Invalid"))</f>
        <v/>
      </c>
      <c r="EW387" s="281"/>
      <c r="EX387" s="281"/>
      <c r="EY387" s="281"/>
      <c r="EZ387" s="281" t="b">
        <f>AND(RMDF!FC387&gt;=0, RMDF!FC387&lt;=1-SUM(RMDF!Z387,RMDF!AG387,RMDF!AN387,RMDF!AU387,RMDF!BB387,RMDF!BI387,RMDF!BP387,RMDF!BW387,RMDF!CD387,RMDF!CK387,RMDF!CR387,RMDF!CY387,RMDF!DF387,RMDF!DM387,RMDF!DT387,RMDF!EA387,RMDF!EH387,RMDF!EO387,RMDF!EV387), RMDF!FC387=ROUND(RMDF!FC387,4))</f>
        <v>1</v>
      </c>
      <c r="FA387" s="317">
        <f>RMDF!FA387</f>
        <v>0</v>
      </c>
      <c r="FB387" s="318" t="str">
        <f>IF(FA387=0,"",_xlfn.XLOOKUP(FA387,StatePicklist!$1:$1,StatePicklist!$3:$3,"NA",0))</f>
        <v/>
      </c>
      <c r="FC387" s="297" t="str">
        <f ca="1">IF(RMDF!FB387="", "", IF(ISNUMBER(MATCH(RMDF!FB387, INDIRECT(FB387), 0)), "OK", "Invalid"))</f>
        <v/>
      </c>
    </row>
    <row r="388" spans="1:159" s="205" customFormat="1" ht="39.9" customHeight="1" x14ac:dyDescent="0.25">
      <c r="A388" s="206"/>
      <c r="B388" s="196"/>
      <c r="C388" s="197"/>
      <c r="D388" s="198"/>
      <c r="E388" s="199"/>
      <c r="F388" s="200"/>
      <c r="G388" s="201"/>
      <c r="H388" s="292"/>
      <c r="I388" s="305">
        <f>RMDF!I388</f>
        <v>0</v>
      </c>
      <c r="J388" s="305" t="str">
        <f>IF(I388=ProductCode!$B$30,"PDReclPost",IF(OR(I388=ProductCode!$C$30,I388=ProductCode!$E$30,I388=ProductCode!$G$30),"PDPreCon",IF(OR(I388=ProductCode!$D$30,I388=ProductCode!$F$30),"PDNotReclPost","")))</f>
        <v/>
      </c>
      <c r="K388" s="305" t="str">
        <f t="shared" si="24"/>
        <v/>
      </c>
      <c r="L388" s="289"/>
      <c r="M388" s="305" t="str">
        <f t="shared" si="24"/>
        <v/>
      </c>
      <c r="N388" s="289" t="b">
        <f>AND(RMDF!N388&gt;=0, RMDF!N388&lt;=1-RMDF!L388, RMDF!N388=ROUND(RMDF!N388,4))</f>
        <v>1</v>
      </c>
      <c r="O388" s="286" t="str">
        <f>IF(P388="","",IF(I388="","",IF(LEFT(I388,13)="Reclaimed pos",RawMaterialCode!$E$569,RawMaterialCode!$E$568)))</f>
        <v>Reclaimed pre-consumer mixed fibers (RM0578)</v>
      </c>
      <c r="P388" s="295">
        <f t="shared" si="25"/>
        <v>1</v>
      </c>
      <c r="Q388" s="202"/>
      <c r="R388" s="203"/>
      <c r="S388" s="204" t="str">
        <f t="shared" si="26"/>
        <v/>
      </c>
      <c r="T388" s="281"/>
      <c r="U388" s="281"/>
      <c r="V388" s="281"/>
      <c r="W388" s="281"/>
      <c r="X388" s="317">
        <f>RMDF!X388</f>
        <v>0</v>
      </c>
      <c r="Y388" s="318" t="str">
        <f>IF(X388=0,"",_xlfn.XLOOKUP(X388,StatePicklist!$1:$1,StatePicklist!$3:$3,"NA",0))</f>
        <v/>
      </c>
      <c r="Z388" s="297" t="str">
        <f ca="1">IF(RMDF!Y388="", "", IF(ISNUMBER(MATCH(RMDF!Y388, INDIRECT(Y388), 0)), "OK", "Invalid"))</f>
        <v/>
      </c>
      <c r="AA388" s="281"/>
      <c r="AB388" s="281"/>
      <c r="AC388" s="281"/>
      <c r="AD388" s="281" t="b">
        <f>AND(RMDF!AG388&gt;=0, RMDF!AG388&lt;=1-RMDF!Z388, RMDF!AG388=ROUND(RMDF!AG388,4))</f>
        <v>1</v>
      </c>
      <c r="AE388" s="317">
        <f>RMDF!AE388</f>
        <v>0</v>
      </c>
      <c r="AF388" s="318" t="str">
        <f>IF(AE388=0,"",_xlfn.XLOOKUP(AE388,StatePicklist!$1:$1,StatePicklist!$3:$3,"NA",0))</f>
        <v/>
      </c>
      <c r="AG388" s="297" t="str">
        <f ca="1">IF(RMDF!AF388="", "", IF(ISNUMBER(MATCH(RMDF!AF388, INDIRECT(AF388), 0)), "OK", "Invalid"))</f>
        <v/>
      </c>
      <c r="AH388" s="281"/>
      <c r="AI388" s="281"/>
      <c r="AJ388" s="281"/>
      <c r="AK388" s="281" t="b">
        <f>AND(RMDF!AN388&gt;=0, RMDF!AN388&lt;=1-SUM(RMDF!Z388,RMDF!AG388), RMDF!AN388=ROUND(RMDF!AN388,4))</f>
        <v>1</v>
      </c>
      <c r="AL388" s="317">
        <f>RMDF!AL388</f>
        <v>0</v>
      </c>
      <c r="AM388" s="318" t="str">
        <f>IF(AL388=0,"",_xlfn.XLOOKUP(AL388,StatePicklist!$1:$1,StatePicklist!$3:$3,"NA",0))</f>
        <v/>
      </c>
      <c r="AN388" s="297" t="str">
        <f ca="1">IF(RMDF!AM388="", "", IF(ISNUMBER(MATCH(RMDF!AM388, INDIRECT(AM388), 0)), "OK", "Invalid"))</f>
        <v/>
      </c>
      <c r="AO388" s="281"/>
      <c r="AP388" s="281"/>
      <c r="AQ388" s="281"/>
      <c r="AR388" s="281" t="b">
        <f>AND(RMDF!AU388&gt;=0, RMDF!AU388&lt;=1-SUM(RMDF!Z388,RMDF!AG388,RMDF!AN388), RMDF!AU388=ROUND(RMDF!AU388,4))</f>
        <v>1</v>
      </c>
      <c r="AS388" s="317">
        <f>RMDF!AS388</f>
        <v>0</v>
      </c>
      <c r="AT388" s="318" t="str">
        <f>IF(AS388=0,"",_xlfn.XLOOKUP(AS388,StatePicklist!$1:$1,StatePicklist!$3:$3,"NA",0))</f>
        <v/>
      </c>
      <c r="AU388" s="297" t="str">
        <f ca="1">IF(RMDF!AT388="", "", IF(ISNUMBER(MATCH(RMDF!AT388, INDIRECT(AT388), 0)), "OK", "Invalid"))</f>
        <v/>
      </c>
      <c r="AV388" s="281"/>
      <c r="AW388" s="281"/>
      <c r="AX388" s="281"/>
      <c r="AY388" s="281" t="b">
        <f>AND(RMDF!BB388&gt;=0, RMDF!BB388&lt;=1-SUM(RMDF!Z388,RMDF!AG388,RMDF!AN388,RMDF!AU388), RMDF!BB388=ROUND(RMDF!BB388,4))</f>
        <v>1</v>
      </c>
      <c r="AZ388" s="317">
        <f>RMDF!AZ388</f>
        <v>0</v>
      </c>
      <c r="BA388" s="318" t="str">
        <f>IF(AZ388=0,"",_xlfn.XLOOKUP(AZ388,StatePicklist!$1:$1,StatePicklist!$3:$3,"NA",0))</f>
        <v/>
      </c>
      <c r="BB388" s="297" t="str">
        <f ca="1">IF(RMDF!BA388="", "", IF(ISNUMBER(MATCH(RMDF!BA388, INDIRECT(BA388), 0)), "OK", "Invalid"))</f>
        <v/>
      </c>
      <c r="BC388" s="281"/>
      <c r="BD388" s="281"/>
      <c r="BE388" s="281"/>
      <c r="BF388" s="281" t="b">
        <f>AND(RMDF!BI388&gt;=0, RMDF!BI388&lt;=1-SUM(RMDF!Z388,RMDF!AG388,RMDF!AN388,RMDF!AU388,RMDF!BB388), RMDF!BI388=ROUND(RMDF!BI388,4))</f>
        <v>1</v>
      </c>
      <c r="BG388" s="317">
        <f>RMDF!BG388</f>
        <v>0</v>
      </c>
      <c r="BH388" s="318" t="str">
        <f>IF(BG388=0,"",_xlfn.XLOOKUP(BG388,StatePicklist!$1:$1,StatePicklist!$3:$3,"NA",0))</f>
        <v/>
      </c>
      <c r="BI388" s="297" t="str">
        <f ca="1">IF(RMDF!BH388="", "", IF(ISNUMBER(MATCH(RMDF!BH388, INDIRECT(BH388), 0)), "OK", "Invalid"))</f>
        <v/>
      </c>
      <c r="BJ388" s="281"/>
      <c r="BK388" s="281"/>
      <c r="BL388" s="281"/>
      <c r="BM388" s="281" t="b">
        <f>AND(RMDF!BP388&gt;=0, RMDF!BP388&lt;=1-SUM(RMDF!Z388,RMDF!AG388,RMDF!AN388,RMDF!AU388,RMDF!BB388,RMDF!BI388), RMDF!BP388=ROUND(RMDF!BP388,4))</f>
        <v>1</v>
      </c>
      <c r="BN388" s="317">
        <f>RMDF!BN388</f>
        <v>0</v>
      </c>
      <c r="BO388" s="318" t="str">
        <f>IF(BN388=0,"",_xlfn.XLOOKUP(BN388,StatePicklist!$1:$1,StatePicklist!$3:$3,"NA",0))</f>
        <v/>
      </c>
      <c r="BP388" s="297" t="str">
        <f ca="1">IF(RMDF!BO388="", "", IF(ISNUMBER(MATCH(RMDF!BO388, INDIRECT(BO388), 0)), "OK", "Invalid"))</f>
        <v/>
      </c>
      <c r="BQ388" s="281"/>
      <c r="BR388" s="281"/>
      <c r="BS388" s="281"/>
      <c r="BT388" s="281" t="b">
        <f>AND(RMDF!BW388&gt;=0, RMDF!BW388&lt;=1-SUM(RMDF!Z388,RMDF!AG388,RMDF!AN388,RMDF!AU388,RMDF!BB388,RMDF!BI388,RMDF!BP388), RMDF!BW388=ROUND(RMDF!BW388,4))</f>
        <v>1</v>
      </c>
      <c r="BU388" s="317">
        <f>RMDF!BU388</f>
        <v>0</v>
      </c>
      <c r="BV388" s="318" t="str">
        <f>IF(BU388=0,"",_xlfn.XLOOKUP(BU388,StatePicklist!$1:$1,StatePicklist!$3:$3,"NA",0))</f>
        <v/>
      </c>
      <c r="BW388" s="297" t="str">
        <f ca="1">IF(RMDF!BV388="", "", IF(ISNUMBER(MATCH(RMDF!BV388, INDIRECT(BV388), 0)), "OK", "Invalid"))</f>
        <v/>
      </c>
      <c r="BX388" s="281"/>
      <c r="BY388" s="281"/>
      <c r="BZ388" s="281"/>
      <c r="CA388" s="281" t="b">
        <f>AND(RMDF!CD388&gt;=0, RMDF!CD388&lt;=1-SUM(RMDF!Z388,RMDF!AG388,RMDF!AN388,RMDF!AU388,RMDF!BB388,RMDF!BI388,RMDF!BP388,RMDF!BW388), RMDF!CD388=ROUND(RMDF!CD388,4))</f>
        <v>1</v>
      </c>
      <c r="CB388" s="317">
        <f>RMDF!CB388</f>
        <v>0</v>
      </c>
      <c r="CC388" s="318" t="str">
        <f>IF(CB388=0,"",_xlfn.XLOOKUP(CB388,StatePicklist!$1:$1,StatePicklist!$3:$3,"NA",0))</f>
        <v/>
      </c>
      <c r="CD388" s="297" t="str">
        <f ca="1">IF(RMDF!CC388="", "", IF(ISNUMBER(MATCH(RMDF!CC388, INDIRECT(CC388), 0)), "OK", "Invalid"))</f>
        <v/>
      </c>
      <c r="CE388" s="281"/>
      <c r="CF388" s="281"/>
      <c r="CG388" s="281"/>
      <c r="CH388" s="281" t="b">
        <f>AND(RMDF!CK388&gt;=0, RMDF!CK388&lt;=1-SUM(RMDF!Z388,RMDF!AG388,RMDF!AN388,RMDF!AU388,RMDF!BB388,RMDF!BI388,RMDF!BP388,RMDF!BW388,RMDF!CD388), RMDF!CK388=ROUND(RMDF!CK388,4))</f>
        <v>1</v>
      </c>
      <c r="CI388" s="317">
        <f>RMDF!CI388</f>
        <v>0</v>
      </c>
      <c r="CJ388" s="318" t="str">
        <f>IF(CI388=0,"",_xlfn.XLOOKUP(CI388,StatePicklist!$1:$1,StatePicklist!$3:$3,"NA",0))</f>
        <v/>
      </c>
      <c r="CK388" s="297" t="str">
        <f ca="1">IF(RMDF!CJ388="", "", IF(ISNUMBER(MATCH(RMDF!CJ388, INDIRECT(CJ388), 0)), "OK", "Invalid"))</f>
        <v/>
      </c>
      <c r="CL388" s="281"/>
      <c r="CM388" s="281"/>
      <c r="CN388" s="281"/>
      <c r="CO388" s="281" t="b">
        <f>AND(RMDF!CR388&gt;=0, RMDF!CR388&lt;=1-SUM(RMDF!Z388,RMDF!AG388,RMDF!AN388,RMDF!AU388,RMDF!BB388,RMDF!BI388,RMDF!BP388,RMDF!BW388,RMDF!CD388,RMDF!CK388), RMDF!CR388=ROUND(RMDF!CR388,4))</f>
        <v>1</v>
      </c>
      <c r="CP388" s="317">
        <f>RMDF!CP388</f>
        <v>0</v>
      </c>
      <c r="CQ388" s="318" t="str">
        <f>IF(CP388=0,"",_xlfn.XLOOKUP(CP388,StatePicklist!$1:$1,StatePicklist!$3:$3,"NA",0))</f>
        <v/>
      </c>
      <c r="CR388" s="297" t="str">
        <f ca="1">IF(RMDF!CQ388="", "", IF(ISNUMBER(MATCH(RMDF!CQ388, INDIRECT(CQ388), 0)), "OK", "Invalid"))</f>
        <v/>
      </c>
      <c r="CS388" s="281"/>
      <c r="CT388" s="281"/>
      <c r="CU388" s="281"/>
      <c r="CV388" s="281" t="b">
        <f>AND(RMDF!CY388&gt;=0, RMDF!CY388&lt;=1-SUM(RMDF!Z388,RMDF!AG388,RMDF!AN388,RMDF!AU388,RMDF!BB388,RMDF!BI388,RMDF!BP388,RMDF!BW388,RMDF!CD388,RMDF!CK388,RMDF!CR388), RMDF!CY388=ROUND(RMDF!CY388,4))</f>
        <v>1</v>
      </c>
      <c r="CW388" s="317">
        <f>RMDF!CW388</f>
        <v>0</v>
      </c>
      <c r="CX388" s="318" t="str">
        <f>IF(CW388=0,"",_xlfn.XLOOKUP(CW388,StatePicklist!$1:$1,StatePicklist!$3:$3,"NA",0))</f>
        <v/>
      </c>
      <c r="CY388" s="297" t="str">
        <f ca="1">IF(RMDF!CX388="", "", IF(ISNUMBER(MATCH(RMDF!CX388, INDIRECT(CX388), 0)), "OK", "Invalid"))</f>
        <v/>
      </c>
      <c r="CZ388" s="281"/>
      <c r="DA388" s="281"/>
      <c r="DB388" s="281"/>
      <c r="DC388" s="281" t="b">
        <f>AND(RMDF!DF388&gt;=0, RMDF!DF388&lt;=1-SUM(RMDF!Z388,RMDF!AG388,RMDF!AN388,RMDF!AU388,RMDF!BB388,RMDF!BI388,RMDF!BP388,RMDF!BW388,RMDF!CD388,RMDF!CK388,RMDF!CR388,RMDF!CY388), RMDF!DF388=ROUND(RMDF!DF388,4))</f>
        <v>1</v>
      </c>
      <c r="DD388" s="317">
        <f>RMDF!DD388</f>
        <v>0</v>
      </c>
      <c r="DE388" s="318" t="str">
        <f>IF(DD388=0,"",_xlfn.XLOOKUP(DD388,StatePicklist!$1:$1,StatePicklist!$3:$3,"NA",0))</f>
        <v/>
      </c>
      <c r="DF388" s="297" t="str">
        <f ca="1">IF(RMDF!DE388="", "", IF(ISNUMBER(MATCH(RMDF!DE388, INDIRECT(DE388), 0)), "OK", "Invalid"))</f>
        <v/>
      </c>
      <c r="DG388" s="281"/>
      <c r="DH388" s="281"/>
      <c r="DI388" s="281"/>
      <c r="DJ388" s="281" t="b">
        <f>AND(RMDF!DM388&gt;=0, RMDF!DM388&lt;=1-SUM(RMDF!Z388,RMDF!AG388,RMDF!AN388,RMDF!AU388,RMDF!BB388,RMDF!BI388,RMDF!BP388,RMDF!BW388,RMDF!CD388,RMDF!CK388,RMDF!CR388,RMDF!CY388,RMDF!DF388), RMDF!DM388=ROUND(RMDF!DM388,4))</f>
        <v>1</v>
      </c>
      <c r="DK388" s="317">
        <f>RMDF!DK388</f>
        <v>0</v>
      </c>
      <c r="DL388" s="318" t="str">
        <f>IF(DK388=0,"",_xlfn.XLOOKUP(DK388,StatePicklist!$1:$1,StatePicklist!$3:$3,"NA",0))</f>
        <v/>
      </c>
      <c r="DM388" s="297" t="str">
        <f ca="1">IF(RMDF!DL388="", "", IF(ISNUMBER(MATCH(RMDF!DL388, INDIRECT(DL388), 0)), "OK", "Invalid"))</f>
        <v/>
      </c>
      <c r="DN388" s="281"/>
      <c r="DO388" s="281"/>
      <c r="DP388" s="281"/>
      <c r="DQ388" s="281" t="b">
        <f>AND(RMDF!DT388&gt;=0, RMDF!DT388&lt;=1-SUM(RMDF!Z388,RMDF!AG388,RMDF!AN388,RMDF!AU388,RMDF!BB388,RMDF!BI388,RMDF!BP388,RMDF!BW388,RMDF!CD388,RMDF!CK388,RMDF!CR388,RMDF!CY388,RMDF!DF388,RMDF!DM388), RMDF!DT388=ROUND(RMDF!DT388,4))</f>
        <v>1</v>
      </c>
      <c r="DR388" s="317">
        <f>RMDF!DR388</f>
        <v>0</v>
      </c>
      <c r="DS388" s="318" t="str">
        <f>IF(DR388=0,"",_xlfn.XLOOKUP(DR388,StatePicklist!$1:$1,StatePicklist!$3:$3,"NA",0))</f>
        <v/>
      </c>
      <c r="DT388" s="297" t="str">
        <f ca="1">IF(RMDF!DS388="", "", IF(ISNUMBER(MATCH(RMDF!DS388, INDIRECT(DS388), 0)), "OK", "Invalid"))</f>
        <v/>
      </c>
      <c r="DU388" s="281"/>
      <c r="DV388" s="281"/>
      <c r="DW388" s="281"/>
      <c r="DX388" s="281" t="b">
        <f>AND(RMDF!EA388&gt;=0, RMDF!EA388&lt;=1-SUM(RMDF!Z388,RMDF!AG388,RMDF!AN388,RMDF!AU388,RMDF!BB388,RMDF!BI388,RMDF!BP388,RMDF!BW388,RMDF!CD388,RMDF!CK388,RMDF!CR388,RMDF!CY388,RMDF!DF388,RMDF!DM388,RMDF!DT388), RMDF!EA388=ROUND(RMDF!EA388,4))</f>
        <v>1</v>
      </c>
      <c r="DY388" s="317">
        <f>RMDF!DY388</f>
        <v>0</v>
      </c>
      <c r="DZ388" s="318" t="str">
        <f>IF(DY388=0,"",_xlfn.XLOOKUP(DY388,StatePicklist!$1:$1,StatePicklist!$3:$3,"NA",0))</f>
        <v/>
      </c>
      <c r="EA388" s="297" t="str">
        <f ca="1">IF(RMDF!DZ388="", "", IF(ISNUMBER(MATCH(RMDF!DZ388, INDIRECT(DZ388), 0)), "OK", "Invalid"))</f>
        <v/>
      </c>
      <c r="EB388" s="281"/>
      <c r="EC388" s="281"/>
      <c r="ED388" s="281"/>
      <c r="EE388" s="281" t="b">
        <f>AND(RMDF!EH388&gt;=0, RMDF!EH388&lt;=1-SUM(RMDF!Z388,RMDF!AG388,RMDF!AN388,RMDF!AU388,RMDF!BB388,RMDF!BI388,RMDF!BP388,RMDF!BW388,RMDF!CD388,RMDF!CK388,RMDF!CR388,RMDF!CY388,RMDF!DF388,RMDF!DM388,RMDF!DT388,RMDF!EA388), RMDF!EH388=ROUND(RMDF!EH388,4))</f>
        <v>1</v>
      </c>
      <c r="EF388" s="317">
        <f>RMDF!EF388</f>
        <v>0</v>
      </c>
      <c r="EG388" s="318" t="str">
        <f>IF(EF388=0,"",_xlfn.XLOOKUP(EF388,StatePicklist!$1:$1,StatePicklist!$3:$3,"NA",0))</f>
        <v/>
      </c>
      <c r="EH388" s="297" t="str">
        <f ca="1">IF(RMDF!EG388="", "", IF(ISNUMBER(MATCH(RMDF!EG388, INDIRECT(EG388), 0)), "OK", "Invalid"))</f>
        <v/>
      </c>
      <c r="EI388" s="281"/>
      <c r="EJ388" s="281"/>
      <c r="EK388" s="281"/>
      <c r="EL388" s="281" t="b">
        <f>AND(RMDF!EO388&gt;=0, RMDF!EO388&lt;=1-SUM(RMDF!Z388,RMDF!AG388,RMDF!AN388,RMDF!AU388,RMDF!BB388,RMDF!BI388,RMDF!BP388,RMDF!BW388,RMDF!CD388,RMDF!CK388,RMDF!CR388,RMDF!CY388,RMDF!DF388,RMDF!DM388,RMDF!DT388,RMDF!EA388,RMDF!EH388), RMDF!EO388=ROUND(RMDF!EO388,4))</f>
        <v>1</v>
      </c>
      <c r="EM388" s="317">
        <f>RMDF!EM388</f>
        <v>0</v>
      </c>
      <c r="EN388" s="318" t="str">
        <f>IF(EM388=0,"",_xlfn.XLOOKUP(EM388,StatePicklist!$1:$1,StatePicklist!$3:$3,"NA",0))</f>
        <v/>
      </c>
      <c r="EO388" s="297" t="str">
        <f ca="1">IF(RMDF!EN388="", "", IF(ISNUMBER(MATCH(RMDF!EN388, INDIRECT(EN388), 0)), "OK", "Invalid"))</f>
        <v/>
      </c>
      <c r="EP388" s="281"/>
      <c r="EQ388" s="281"/>
      <c r="ER388" s="281"/>
      <c r="ES388" s="281" t="b">
        <f>AND(RMDF!EV388&gt;=0, RMDF!EV388&lt;=1-SUM(RMDF!Z388,RMDF!AG388,RMDF!AN388,RMDF!AU388,RMDF!BB388,RMDF!BI388,RMDF!BP388,RMDF!BW388,RMDF!CD388,RMDF!CK388,RMDF!CR388,RMDF!CY388,RMDF!DF388,RMDF!DM388,RMDF!DT388,RMDF!EA388,RMDF!EH388,RMDF!EO388), RMDF!EV388=ROUND(RMDF!EV388,4))</f>
        <v>1</v>
      </c>
      <c r="ET388" s="317">
        <f>RMDF!ET388</f>
        <v>0</v>
      </c>
      <c r="EU388" s="318" t="str">
        <f>IF(ET388=0,"",_xlfn.XLOOKUP(ET388,StatePicklist!$1:$1,StatePicklist!$3:$3,"NA",0))</f>
        <v/>
      </c>
      <c r="EV388" s="297" t="str">
        <f ca="1">IF(RMDF!EU388="", "", IF(ISNUMBER(MATCH(RMDF!EU388, INDIRECT(EU388), 0)), "OK", "Invalid"))</f>
        <v/>
      </c>
      <c r="EW388" s="281"/>
      <c r="EX388" s="281"/>
      <c r="EY388" s="281"/>
      <c r="EZ388" s="281" t="b">
        <f>AND(RMDF!FC388&gt;=0, RMDF!FC388&lt;=1-SUM(RMDF!Z388,RMDF!AG388,RMDF!AN388,RMDF!AU388,RMDF!BB388,RMDF!BI388,RMDF!BP388,RMDF!BW388,RMDF!CD388,RMDF!CK388,RMDF!CR388,RMDF!CY388,RMDF!DF388,RMDF!DM388,RMDF!DT388,RMDF!EA388,RMDF!EH388,RMDF!EO388,RMDF!EV388), RMDF!FC388=ROUND(RMDF!FC388,4))</f>
        <v>1</v>
      </c>
      <c r="FA388" s="317">
        <f>RMDF!FA388</f>
        <v>0</v>
      </c>
      <c r="FB388" s="318" t="str">
        <f>IF(FA388=0,"",_xlfn.XLOOKUP(FA388,StatePicklist!$1:$1,StatePicklist!$3:$3,"NA",0))</f>
        <v/>
      </c>
      <c r="FC388" s="297" t="str">
        <f ca="1">IF(RMDF!FB388="", "", IF(ISNUMBER(MATCH(RMDF!FB388, INDIRECT(FB388), 0)), "OK", "Invalid"))</f>
        <v/>
      </c>
    </row>
    <row r="389" spans="1:159" s="205" customFormat="1" ht="39.9" customHeight="1" x14ac:dyDescent="0.25">
      <c r="A389" s="206"/>
      <c r="B389" s="196"/>
      <c r="C389" s="197"/>
      <c r="D389" s="198"/>
      <c r="E389" s="199"/>
      <c r="F389" s="200"/>
      <c r="G389" s="201"/>
      <c r="H389" s="292"/>
      <c r="I389" s="305">
        <f>RMDF!I389</f>
        <v>0</v>
      </c>
      <c r="J389" s="305" t="str">
        <f>IF(I389=ProductCode!$B$30,"PDReclPost",IF(OR(I389=ProductCode!$C$30,I389=ProductCode!$E$30,I389=ProductCode!$G$30),"PDPreCon",IF(OR(I389=ProductCode!$D$30,I389=ProductCode!$F$30),"PDNotReclPost","")))</f>
        <v/>
      </c>
      <c r="K389" s="305" t="str">
        <f t="shared" si="24"/>
        <v/>
      </c>
      <c r="L389" s="289"/>
      <c r="M389" s="305" t="str">
        <f t="shared" si="24"/>
        <v/>
      </c>
      <c r="N389" s="289" t="b">
        <f>AND(RMDF!N389&gt;=0, RMDF!N389&lt;=1-RMDF!L389, RMDF!N389=ROUND(RMDF!N389,4))</f>
        <v>1</v>
      </c>
      <c r="O389" s="286" t="str">
        <f>IF(P389="","",IF(I389="","",IF(LEFT(I389,13)="Reclaimed pos",RawMaterialCode!$E$569,RawMaterialCode!$E$568)))</f>
        <v>Reclaimed pre-consumer mixed fibers (RM0578)</v>
      </c>
      <c r="P389" s="295">
        <f t="shared" si="25"/>
        <v>1</v>
      </c>
      <c r="Q389" s="202"/>
      <c r="R389" s="203"/>
      <c r="S389" s="204" t="str">
        <f t="shared" si="26"/>
        <v/>
      </c>
      <c r="T389" s="281"/>
      <c r="U389" s="281"/>
      <c r="V389" s="281"/>
      <c r="W389" s="281"/>
      <c r="X389" s="317">
        <f>RMDF!X389</f>
        <v>0</v>
      </c>
      <c r="Y389" s="318" t="str">
        <f>IF(X389=0,"",_xlfn.XLOOKUP(X389,StatePicklist!$1:$1,StatePicklist!$3:$3,"NA",0))</f>
        <v/>
      </c>
      <c r="Z389" s="297" t="str">
        <f ca="1">IF(RMDF!Y389="", "", IF(ISNUMBER(MATCH(RMDF!Y389, INDIRECT(Y389), 0)), "OK", "Invalid"))</f>
        <v/>
      </c>
      <c r="AA389" s="281"/>
      <c r="AB389" s="281"/>
      <c r="AC389" s="281"/>
      <c r="AD389" s="281" t="b">
        <f>AND(RMDF!AG389&gt;=0, RMDF!AG389&lt;=1-RMDF!Z389, RMDF!AG389=ROUND(RMDF!AG389,4))</f>
        <v>1</v>
      </c>
      <c r="AE389" s="317">
        <f>RMDF!AE389</f>
        <v>0</v>
      </c>
      <c r="AF389" s="318" t="str">
        <f>IF(AE389=0,"",_xlfn.XLOOKUP(AE389,StatePicklist!$1:$1,StatePicklist!$3:$3,"NA",0))</f>
        <v/>
      </c>
      <c r="AG389" s="297" t="str">
        <f ca="1">IF(RMDF!AF389="", "", IF(ISNUMBER(MATCH(RMDF!AF389, INDIRECT(AF389), 0)), "OK", "Invalid"))</f>
        <v/>
      </c>
      <c r="AH389" s="281"/>
      <c r="AI389" s="281"/>
      <c r="AJ389" s="281"/>
      <c r="AK389" s="281" t="b">
        <f>AND(RMDF!AN389&gt;=0, RMDF!AN389&lt;=1-SUM(RMDF!Z389,RMDF!AG389), RMDF!AN389=ROUND(RMDF!AN389,4))</f>
        <v>1</v>
      </c>
      <c r="AL389" s="317">
        <f>RMDF!AL389</f>
        <v>0</v>
      </c>
      <c r="AM389" s="318" t="str">
        <f>IF(AL389=0,"",_xlfn.XLOOKUP(AL389,StatePicklist!$1:$1,StatePicklist!$3:$3,"NA",0))</f>
        <v/>
      </c>
      <c r="AN389" s="297" t="str">
        <f ca="1">IF(RMDF!AM389="", "", IF(ISNUMBER(MATCH(RMDF!AM389, INDIRECT(AM389), 0)), "OK", "Invalid"))</f>
        <v/>
      </c>
      <c r="AO389" s="281"/>
      <c r="AP389" s="281"/>
      <c r="AQ389" s="281"/>
      <c r="AR389" s="281" t="b">
        <f>AND(RMDF!AU389&gt;=0, RMDF!AU389&lt;=1-SUM(RMDF!Z389,RMDF!AG389,RMDF!AN389), RMDF!AU389=ROUND(RMDF!AU389,4))</f>
        <v>1</v>
      </c>
      <c r="AS389" s="317">
        <f>RMDF!AS389</f>
        <v>0</v>
      </c>
      <c r="AT389" s="318" t="str">
        <f>IF(AS389=0,"",_xlfn.XLOOKUP(AS389,StatePicklist!$1:$1,StatePicklist!$3:$3,"NA",0))</f>
        <v/>
      </c>
      <c r="AU389" s="297" t="str">
        <f ca="1">IF(RMDF!AT389="", "", IF(ISNUMBER(MATCH(RMDF!AT389, INDIRECT(AT389), 0)), "OK", "Invalid"))</f>
        <v/>
      </c>
      <c r="AV389" s="281"/>
      <c r="AW389" s="281"/>
      <c r="AX389" s="281"/>
      <c r="AY389" s="281" t="b">
        <f>AND(RMDF!BB389&gt;=0, RMDF!BB389&lt;=1-SUM(RMDF!Z389,RMDF!AG389,RMDF!AN389,RMDF!AU389), RMDF!BB389=ROUND(RMDF!BB389,4))</f>
        <v>1</v>
      </c>
      <c r="AZ389" s="317">
        <f>RMDF!AZ389</f>
        <v>0</v>
      </c>
      <c r="BA389" s="318" t="str">
        <f>IF(AZ389=0,"",_xlfn.XLOOKUP(AZ389,StatePicklist!$1:$1,StatePicklist!$3:$3,"NA",0))</f>
        <v/>
      </c>
      <c r="BB389" s="297" t="str">
        <f ca="1">IF(RMDF!BA389="", "", IF(ISNUMBER(MATCH(RMDF!BA389, INDIRECT(BA389), 0)), "OK", "Invalid"))</f>
        <v/>
      </c>
      <c r="BC389" s="281"/>
      <c r="BD389" s="281"/>
      <c r="BE389" s="281"/>
      <c r="BF389" s="281" t="b">
        <f>AND(RMDF!BI389&gt;=0, RMDF!BI389&lt;=1-SUM(RMDF!Z389,RMDF!AG389,RMDF!AN389,RMDF!AU389,RMDF!BB389), RMDF!BI389=ROUND(RMDF!BI389,4))</f>
        <v>1</v>
      </c>
      <c r="BG389" s="317">
        <f>RMDF!BG389</f>
        <v>0</v>
      </c>
      <c r="BH389" s="318" t="str">
        <f>IF(BG389=0,"",_xlfn.XLOOKUP(BG389,StatePicklist!$1:$1,StatePicklist!$3:$3,"NA",0))</f>
        <v/>
      </c>
      <c r="BI389" s="297" t="str">
        <f ca="1">IF(RMDF!BH389="", "", IF(ISNUMBER(MATCH(RMDF!BH389, INDIRECT(BH389), 0)), "OK", "Invalid"))</f>
        <v/>
      </c>
      <c r="BJ389" s="281"/>
      <c r="BK389" s="281"/>
      <c r="BL389" s="281"/>
      <c r="BM389" s="281" t="b">
        <f>AND(RMDF!BP389&gt;=0, RMDF!BP389&lt;=1-SUM(RMDF!Z389,RMDF!AG389,RMDF!AN389,RMDF!AU389,RMDF!BB389,RMDF!BI389), RMDF!BP389=ROUND(RMDF!BP389,4))</f>
        <v>1</v>
      </c>
      <c r="BN389" s="317">
        <f>RMDF!BN389</f>
        <v>0</v>
      </c>
      <c r="BO389" s="318" t="str">
        <f>IF(BN389=0,"",_xlfn.XLOOKUP(BN389,StatePicklist!$1:$1,StatePicklist!$3:$3,"NA",0))</f>
        <v/>
      </c>
      <c r="BP389" s="297" t="str">
        <f ca="1">IF(RMDF!BO389="", "", IF(ISNUMBER(MATCH(RMDF!BO389, INDIRECT(BO389), 0)), "OK", "Invalid"))</f>
        <v/>
      </c>
      <c r="BQ389" s="281"/>
      <c r="BR389" s="281"/>
      <c r="BS389" s="281"/>
      <c r="BT389" s="281" t="b">
        <f>AND(RMDF!BW389&gt;=0, RMDF!BW389&lt;=1-SUM(RMDF!Z389,RMDF!AG389,RMDF!AN389,RMDF!AU389,RMDF!BB389,RMDF!BI389,RMDF!BP389), RMDF!BW389=ROUND(RMDF!BW389,4))</f>
        <v>1</v>
      </c>
      <c r="BU389" s="317">
        <f>RMDF!BU389</f>
        <v>0</v>
      </c>
      <c r="BV389" s="318" t="str">
        <f>IF(BU389=0,"",_xlfn.XLOOKUP(BU389,StatePicklist!$1:$1,StatePicklist!$3:$3,"NA",0))</f>
        <v/>
      </c>
      <c r="BW389" s="297" t="str">
        <f ca="1">IF(RMDF!BV389="", "", IF(ISNUMBER(MATCH(RMDF!BV389, INDIRECT(BV389), 0)), "OK", "Invalid"))</f>
        <v/>
      </c>
      <c r="BX389" s="281"/>
      <c r="BY389" s="281"/>
      <c r="BZ389" s="281"/>
      <c r="CA389" s="281" t="b">
        <f>AND(RMDF!CD389&gt;=0, RMDF!CD389&lt;=1-SUM(RMDF!Z389,RMDF!AG389,RMDF!AN389,RMDF!AU389,RMDF!BB389,RMDF!BI389,RMDF!BP389,RMDF!BW389), RMDF!CD389=ROUND(RMDF!CD389,4))</f>
        <v>1</v>
      </c>
      <c r="CB389" s="317">
        <f>RMDF!CB389</f>
        <v>0</v>
      </c>
      <c r="CC389" s="318" t="str">
        <f>IF(CB389=0,"",_xlfn.XLOOKUP(CB389,StatePicklist!$1:$1,StatePicklist!$3:$3,"NA",0))</f>
        <v/>
      </c>
      <c r="CD389" s="297" t="str">
        <f ca="1">IF(RMDF!CC389="", "", IF(ISNUMBER(MATCH(RMDF!CC389, INDIRECT(CC389), 0)), "OK", "Invalid"))</f>
        <v/>
      </c>
      <c r="CE389" s="281"/>
      <c r="CF389" s="281"/>
      <c r="CG389" s="281"/>
      <c r="CH389" s="281" t="b">
        <f>AND(RMDF!CK389&gt;=0, RMDF!CK389&lt;=1-SUM(RMDF!Z389,RMDF!AG389,RMDF!AN389,RMDF!AU389,RMDF!BB389,RMDF!BI389,RMDF!BP389,RMDF!BW389,RMDF!CD389), RMDF!CK389=ROUND(RMDF!CK389,4))</f>
        <v>1</v>
      </c>
      <c r="CI389" s="317">
        <f>RMDF!CI389</f>
        <v>0</v>
      </c>
      <c r="CJ389" s="318" t="str">
        <f>IF(CI389=0,"",_xlfn.XLOOKUP(CI389,StatePicklist!$1:$1,StatePicklist!$3:$3,"NA",0))</f>
        <v/>
      </c>
      <c r="CK389" s="297" t="str">
        <f ca="1">IF(RMDF!CJ389="", "", IF(ISNUMBER(MATCH(RMDF!CJ389, INDIRECT(CJ389), 0)), "OK", "Invalid"))</f>
        <v/>
      </c>
      <c r="CL389" s="281"/>
      <c r="CM389" s="281"/>
      <c r="CN389" s="281"/>
      <c r="CO389" s="281" t="b">
        <f>AND(RMDF!CR389&gt;=0, RMDF!CR389&lt;=1-SUM(RMDF!Z389,RMDF!AG389,RMDF!AN389,RMDF!AU389,RMDF!BB389,RMDF!BI389,RMDF!BP389,RMDF!BW389,RMDF!CD389,RMDF!CK389), RMDF!CR389=ROUND(RMDF!CR389,4))</f>
        <v>1</v>
      </c>
      <c r="CP389" s="317">
        <f>RMDF!CP389</f>
        <v>0</v>
      </c>
      <c r="CQ389" s="318" t="str">
        <f>IF(CP389=0,"",_xlfn.XLOOKUP(CP389,StatePicklist!$1:$1,StatePicklist!$3:$3,"NA",0))</f>
        <v/>
      </c>
      <c r="CR389" s="297" t="str">
        <f ca="1">IF(RMDF!CQ389="", "", IF(ISNUMBER(MATCH(RMDF!CQ389, INDIRECT(CQ389), 0)), "OK", "Invalid"))</f>
        <v/>
      </c>
      <c r="CS389" s="281"/>
      <c r="CT389" s="281"/>
      <c r="CU389" s="281"/>
      <c r="CV389" s="281" t="b">
        <f>AND(RMDF!CY389&gt;=0, RMDF!CY389&lt;=1-SUM(RMDF!Z389,RMDF!AG389,RMDF!AN389,RMDF!AU389,RMDF!BB389,RMDF!BI389,RMDF!BP389,RMDF!BW389,RMDF!CD389,RMDF!CK389,RMDF!CR389), RMDF!CY389=ROUND(RMDF!CY389,4))</f>
        <v>1</v>
      </c>
      <c r="CW389" s="317">
        <f>RMDF!CW389</f>
        <v>0</v>
      </c>
      <c r="CX389" s="318" t="str">
        <f>IF(CW389=0,"",_xlfn.XLOOKUP(CW389,StatePicklist!$1:$1,StatePicklist!$3:$3,"NA",0))</f>
        <v/>
      </c>
      <c r="CY389" s="297" t="str">
        <f ca="1">IF(RMDF!CX389="", "", IF(ISNUMBER(MATCH(RMDF!CX389, INDIRECT(CX389), 0)), "OK", "Invalid"))</f>
        <v/>
      </c>
      <c r="CZ389" s="281"/>
      <c r="DA389" s="281"/>
      <c r="DB389" s="281"/>
      <c r="DC389" s="281" t="b">
        <f>AND(RMDF!DF389&gt;=0, RMDF!DF389&lt;=1-SUM(RMDF!Z389,RMDF!AG389,RMDF!AN389,RMDF!AU389,RMDF!BB389,RMDF!BI389,RMDF!BP389,RMDF!BW389,RMDF!CD389,RMDF!CK389,RMDF!CR389,RMDF!CY389), RMDF!DF389=ROUND(RMDF!DF389,4))</f>
        <v>1</v>
      </c>
      <c r="DD389" s="317">
        <f>RMDF!DD389</f>
        <v>0</v>
      </c>
      <c r="DE389" s="318" t="str">
        <f>IF(DD389=0,"",_xlfn.XLOOKUP(DD389,StatePicklist!$1:$1,StatePicklist!$3:$3,"NA",0))</f>
        <v/>
      </c>
      <c r="DF389" s="297" t="str">
        <f ca="1">IF(RMDF!DE389="", "", IF(ISNUMBER(MATCH(RMDF!DE389, INDIRECT(DE389), 0)), "OK", "Invalid"))</f>
        <v/>
      </c>
      <c r="DG389" s="281"/>
      <c r="DH389" s="281"/>
      <c r="DI389" s="281"/>
      <c r="DJ389" s="281" t="b">
        <f>AND(RMDF!DM389&gt;=0, RMDF!DM389&lt;=1-SUM(RMDF!Z389,RMDF!AG389,RMDF!AN389,RMDF!AU389,RMDF!BB389,RMDF!BI389,RMDF!BP389,RMDF!BW389,RMDF!CD389,RMDF!CK389,RMDF!CR389,RMDF!CY389,RMDF!DF389), RMDF!DM389=ROUND(RMDF!DM389,4))</f>
        <v>1</v>
      </c>
      <c r="DK389" s="317">
        <f>RMDF!DK389</f>
        <v>0</v>
      </c>
      <c r="DL389" s="318" t="str">
        <f>IF(DK389=0,"",_xlfn.XLOOKUP(DK389,StatePicklist!$1:$1,StatePicklist!$3:$3,"NA",0))</f>
        <v/>
      </c>
      <c r="DM389" s="297" t="str">
        <f ca="1">IF(RMDF!DL389="", "", IF(ISNUMBER(MATCH(RMDF!DL389, INDIRECT(DL389), 0)), "OK", "Invalid"))</f>
        <v/>
      </c>
      <c r="DN389" s="281"/>
      <c r="DO389" s="281"/>
      <c r="DP389" s="281"/>
      <c r="DQ389" s="281" t="b">
        <f>AND(RMDF!DT389&gt;=0, RMDF!DT389&lt;=1-SUM(RMDF!Z389,RMDF!AG389,RMDF!AN389,RMDF!AU389,RMDF!BB389,RMDF!BI389,RMDF!BP389,RMDF!BW389,RMDF!CD389,RMDF!CK389,RMDF!CR389,RMDF!CY389,RMDF!DF389,RMDF!DM389), RMDF!DT389=ROUND(RMDF!DT389,4))</f>
        <v>1</v>
      </c>
      <c r="DR389" s="317">
        <f>RMDF!DR389</f>
        <v>0</v>
      </c>
      <c r="DS389" s="318" t="str">
        <f>IF(DR389=0,"",_xlfn.XLOOKUP(DR389,StatePicklist!$1:$1,StatePicklist!$3:$3,"NA",0))</f>
        <v/>
      </c>
      <c r="DT389" s="297" t="str">
        <f ca="1">IF(RMDF!DS389="", "", IF(ISNUMBER(MATCH(RMDF!DS389, INDIRECT(DS389), 0)), "OK", "Invalid"))</f>
        <v/>
      </c>
      <c r="DU389" s="281"/>
      <c r="DV389" s="281"/>
      <c r="DW389" s="281"/>
      <c r="DX389" s="281" t="b">
        <f>AND(RMDF!EA389&gt;=0, RMDF!EA389&lt;=1-SUM(RMDF!Z389,RMDF!AG389,RMDF!AN389,RMDF!AU389,RMDF!BB389,RMDF!BI389,RMDF!BP389,RMDF!BW389,RMDF!CD389,RMDF!CK389,RMDF!CR389,RMDF!CY389,RMDF!DF389,RMDF!DM389,RMDF!DT389), RMDF!EA389=ROUND(RMDF!EA389,4))</f>
        <v>1</v>
      </c>
      <c r="DY389" s="317">
        <f>RMDF!DY389</f>
        <v>0</v>
      </c>
      <c r="DZ389" s="318" t="str">
        <f>IF(DY389=0,"",_xlfn.XLOOKUP(DY389,StatePicklist!$1:$1,StatePicklist!$3:$3,"NA",0))</f>
        <v/>
      </c>
      <c r="EA389" s="297" t="str">
        <f ca="1">IF(RMDF!DZ389="", "", IF(ISNUMBER(MATCH(RMDF!DZ389, INDIRECT(DZ389), 0)), "OK", "Invalid"))</f>
        <v/>
      </c>
      <c r="EB389" s="281"/>
      <c r="EC389" s="281"/>
      <c r="ED389" s="281"/>
      <c r="EE389" s="281" t="b">
        <f>AND(RMDF!EH389&gt;=0, RMDF!EH389&lt;=1-SUM(RMDF!Z389,RMDF!AG389,RMDF!AN389,RMDF!AU389,RMDF!BB389,RMDF!BI389,RMDF!BP389,RMDF!BW389,RMDF!CD389,RMDF!CK389,RMDF!CR389,RMDF!CY389,RMDF!DF389,RMDF!DM389,RMDF!DT389,RMDF!EA389), RMDF!EH389=ROUND(RMDF!EH389,4))</f>
        <v>1</v>
      </c>
      <c r="EF389" s="317">
        <f>RMDF!EF389</f>
        <v>0</v>
      </c>
      <c r="EG389" s="318" t="str">
        <f>IF(EF389=0,"",_xlfn.XLOOKUP(EF389,StatePicklist!$1:$1,StatePicklist!$3:$3,"NA",0))</f>
        <v/>
      </c>
      <c r="EH389" s="297" t="str">
        <f ca="1">IF(RMDF!EG389="", "", IF(ISNUMBER(MATCH(RMDF!EG389, INDIRECT(EG389), 0)), "OK", "Invalid"))</f>
        <v/>
      </c>
      <c r="EI389" s="281"/>
      <c r="EJ389" s="281"/>
      <c r="EK389" s="281"/>
      <c r="EL389" s="281" t="b">
        <f>AND(RMDF!EO389&gt;=0, RMDF!EO389&lt;=1-SUM(RMDF!Z389,RMDF!AG389,RMDF!AN389,RMDF!AU389,RMDF!BB389,RMDF!BI389,RMDF!BP389,RMDF!BW389,RMDF!CD389,RMDF!CK389,RMDF!CR389,RMDF!CY389,RMDF!DF389,RMDF!DM389,RMDF!DT389,RMDF!EA389,RMDF!EH389), RMDF!EO389=ROUND(RMDF!EO389,4))</f>
        <v>1</v>
      </c>
      <c r="EM389" s="317">
        <f>RMDF!EM389</f>
        <v>0</v>
      </c>
      <c r="EN389" s="318" t="str">
        <f>IF(EM389=0,"",_xlfn.XLOOKUP(EM389,StatePicklist!$1:$1,StatePicklist!$3:$3,"NA",0))</f>
        <v/>
      </c>
      <c r="EO389" s="297" t="str">
        <f ca="1">IF(RMDF!EN389="", "", IF(ISNUMBER(MATCH(RMDF!EN389, INDIRECT(EN389), 0)), "OK", "Invalid"))</f>
        <v/>
      </c>
      <c r="EP389" s="281"/>
      <c r="EQ389" s="281"/>
      <c r="ER389" s="281"/>
      <c r="ES389" s="281" t="b">
        <f>AND(RMDF!EV389&gt;=0, RMDF!EV389&lt;=1-SUM(RMDF!Z389,RMDF!AG389,RMDF!AN389,RMDF!AU389,RMDF!BB389,RMDF!BI389,RMDF!BP389,RMDF!BW389,RMDF!CD389,RMDF!CK389,RMDF!CR389,RMDF!CY389,RMDF!DF389,RMDF!DM389,RMDF!DT389,RMDF!EA389,RMDF!EH389,RMDF!EO389), RMDF!EV389=ROUND(RMDF!EV389,4))</f>
        <v>1</v>
      </c>
      <c r="ET389" s="317">
        <f>RMDF!ET389</f>
        <v>0</v>
      </c>
      <c r="EU389" s="318" t="str">
        <f>IF(ET389=0,"",_xlfn.XLOOKUP(ET389,StatePicklist!$1:$1,StatePicklist!$3:$3,"NA",0))</f>
        <v/>
      </c>
      <c r="EV389" s="297" t="str">
        <f ca="1">IF(RMDF!EU389="", "", IF(ISNUMBER(MATCH(RMDF!EU389, INDIRECT(EU389), 0)), "OK", "Invalid"))</f>
        <v/>
      </c>
      <c r="EW389" s="281"/>
      <c r="EX389" s="281"/>
      <c r="EY389" s="281"/>
      <c r="EZ389" s="281" t="b">
        <f>AND(RMDF!FC389&gt;=0, RMDF!FC389&lt;=1-SUM(RMDF!Z389,RMDF!AG389,RMDF!AN389,RMDF!AU389,RMDF!BB389,RMDF!BI389,RMDF!BP389,RMDF!BW389,RMDF!CD389,RMDF!CK389,RMDF!CR389,RMDF!CY389,RMDF!DF389,RMDF!DM389,RMDF!DT389,RMDF!EA389,RMDF!EH389,RMDF!EO389,RMDF!EV389), RMDF!FC389=ROUND(RMDF!FC389,4))</f>
        <v>1</v>
      </c>
      <c r="FA389" s="317">
        <f>RMDF!FA389</f>
        <v>0</v>
      </c>
      <c r="FB389" s="318" t="str">
        <f>IF(FA389=0,"",_xlfn.XLOOKUP(FA389,StatePicklist!$1:$1,StatePicklist!$3:$3,"NA",0))</f>
        <v/>
      </c>
      <c r="FC389" s="297" t="str">
        <f ca="1">IF(RMDF!FB389="", "", IF(ISNUMBER(MATCH(RMDF!FB389, INDIRECT(FB389), 0)), "OK", "Invalid"))</f>
        <v/>
      </c>
    </row>
    <row r="390" spans="1:159" s="205" customFormat="1" ht="39.9" customHeight="1" x14ac:dyDescent="0.25">
      <c r="A390" s="206"/>
      <c r="B390" s="196"/>
      <c r="C390" s="197"/>
      <c r="D390" s="198"/>
      <c r="E390" s="199"/>
      <c r="F390" s="200"/>
      <c r="G390" s="201"/>
      <c r="H390" s="292"/>
      <c r="I390" s="305">
        <f>RMDF!I390</f>
        <v>0</v>
      </c>
      <c r="J390" s="305" t="str">
        <f>IF(I390=ProductCode!$B$30,"PDReclPost",IF(OR(I390=ProductCode!$C$30,I390=ProductCode!$E$30,I390=ProductCode!$G$30),"PDPreCon",IF(OR(I390=ProductCode!$D$30,I390=ProductCode!$F$30),"PDNotReclPost","")))</f>
        <v/>
      </c>
      <c r="K390" s="305" t="str">
        <f t="shared" si="24"/>
        <v/>
      </c>
      <c r="L390" s="289"/>
      <c r="M390" s="305" t="str">
        <f t="shared" si="24"/>
        <v/>
      </c>
      <c r="N390" s="289" t="b">
        <f>AND(RMDF!N390&gt;=0, RMDF!N390&lt;=1-RMDF!L390, RMDF!N390=ROUND(RMDF!N390,4))</f>
        <v>1</v>
      </c>
      <c r="O390" s="286" t="str">
        <f>IF(P390="","",IF(I390="","",IF(LEFT(I390,13)="Reclaimed pos",RawMaterialCode!$E$569,RawMaterialCode!$E$568)))</f>
        <v>Reclaimed pre-consumer mixed fibers (RM0578)</v>
      </c>
      <c r="P390" s="295">
        <f t="shared" si="25"/>
        <v>1</v>
      </c>
      <c r="Q390" s="202"/>
      <c r="R390" s="203"/>
      <c r="S390" s="204" t="str">
        <f t="shared" si="26"/>
        <v/>
      </c>
      <c r="T390" s="281"/>
      <c r="U390" s="281"/>
      <c r="V390" s="281"/>
      <c r="W390" s="281"/>
      <c r="X390" s="317">
        <f>RMDF!X390</f>
        <v>0</v>
      </c>
      <c r="Y390" s="318" t="str">
        <f>IF(X390=0,"",_xlfn.XLOOKUP(X390,StatePicklist!$1:$1,StatePicklist!$3:$3,"NA",0))</f>
        <v/>
      </c>
      <c r="Z390" s="297" t="str">
        <f ca="1">IF(RMDF!Y390="", "", IF(ISNUMBER(MATCH(RMDF!Y390, INDIRECT(Y390), 0)), "OK", "Invalid"))</f>
        <v/>
      </c>
      <c r="AA390" s="281"/>
      <c r="AB390" s="281"/>
      <c r="AC390" s="281"/>
      <c r="AD390" s="281" t="b">
        <f>AND(RMDF!AG390&gt;=0, RMDF!AG390&lt;=1-RMDF!Z390, RMDF!AG390=ROUND(RMDF!AG390,4))</f>
        <v>1</v>
      </c>
      <c r="AE390" s="317">
        <f>RMDF!AE390</f>
        <v>0</v>
      </c>
      <c r="AF390" s="318" t="str">
        <f>IF(AE390=0,"",_xlfn.XLOOKUP(AE390,StatePicklist!$1:$1,StatePicklist!$3:$3,"NA",0))</f>
        <v/>
      </c>
      <c r="AG390" s="297" t="str">
        <f ca="1">IF(RMDF!AF390="", "", IF(ISNUMBER(MATCH(RMDF!AF390, INDIRECT(AF390), 0)), "OK", "Invalid"))</f>
        <v/>
      </c>
      <c r="AH390" s="281"/>
      <c r="AI390" s="281"/>
      <c r="AJ390" s="281"/>
      <c r="AK390" s="281" t="b">
        <f>AND(RMDF!AN390&gt;=0, RMDF!AN390&lt;=1-SUM(RMDF!Z390,RMDF!AG390), RMDF!AN390=ROUND(RMDF!AN390,4))</f>
        <v>1</v>
      </c>
      <c r="AL390" s="317">
        <f>RMDF!AL390</f>
        <v>0</v>
      </c>
      <c r="AM390" s="318" t="str">
        <f>IF(AL390=0,"",_xlfn.XLOOKUP(AL390,StatePicklist!$1:$1,StatePicklist!$3:$3,"NA",0))</f>
        <v/>
      </c>
      <c r="AN390" s="297" t="str">
        <f ca="1">IF(RMDF!AM390="", "", IF(ISNUMBER(MATCH(RMDF!AM390, INDIRECT(AM390), 0)), "OK", "Invalid"))</f>
        <v/>
      </c>
      <c r="AO390" s="281"/>
      <c r="AP390" s="281"/>
      <c r="AQ390" s="281"/>
      <c r="AR390" s="281" t="b">
        <f>AND(RMDF!AU390&gt;=0, RMDF!AU390&lt;=1-SUM(RMDF!Z390,RMDF!AG390,RMDF!AN390), RMDF!AU390=ROUND(RMDF!AU390,4))</f>
        <v>1</v>
      </c>
      <c r="AS390" s="317">
        <f>RMDF!AS390</f>
        <v>0</v>
      </c>
      <c r="AT390" s="318" t="str">
        <f>IF(AS390=0,"",_xlfn.XLOOKUP(AS390,StatePicklist!$1:$1,StatePicklist!$3:$3,"NA",0))</f>
        <v/>
      </c>
      <c r="AU390" s="297" t="str">
        <f ca="1">IF(RMDF!AT390="", "", IF(ISNUMBER(MATCH(RMDF!AT390, INDIRECT(AT390), 0)), "OK", "Invalid"))</f>
        <v/>
      </c>
      <c r="AV390" s="281"/>
      <c r="AW390" s="281"/>
      <c r="AX390" s="281"/>
      <c r="AY390" s="281" t="b">
        <f>AND(RMDF!BB390&gt;=0, RMDF!BB390&lt;=1-SUM(RMDF!Z390,RMDF!AG390,RMDF!AN390,RMDF!AU390), RMDF!BB390=ROUND(RMDF!BB390,4))</f>
        <v>1</v>
      </c>
      <c r="AZ390" s="317">
        <f>RMDF!AZ390</f>
        <v>0</v>
      </c>
      <c r="BA390" s="318" t="str">
        <f>IF(AZ390=0,"",_xlfn.XLOOKUP(AZ390,StatePicklist!$1:$1,StatePicklist!$3:$3,"NA",0))</f>
        <v/>
      </c>
      <c r="BB390" s="297" t="str">
        <f ca="1">IF(RMDF!BA390="", "", IF(ISNUMBER(MATCH(RMDF!BA390, INDIRECT(BA390), 0)), "OK", "Invalid"))</f>
        <v/>
      </c>
      <c r="BC390" s="281"/>
      <c r="BD390" s="281"/>
      <c r="BE390" s="281"/>
      <c r="BF390" s="281" t="b">
        <f>AND(RMDF!BI390&gt;=0, RMDF!BI390&lt;=1-SUM(RMDF!Z390,RMDF!AG390,RMDF!AN390,RMDF!AU390,RMDF!BB390), RMDF!BI390=ROUND(RMDF!BI390,4))</f>
        <v>1</v>
      </c>
      <c r="BG390" s="317">
        <f>RMDF!BG390</f>
        <v>0</v>
      </c>
      <c r="BH390" s="318" t="str">
        <f>IF(BG390=0,"",_xlfn.XLOOKUP(BG390,StatePicklist!$1:$1,StatePicklist!$3:$3,"NA",0))</f>
        <v/>
      </c>
      <c r="BI390" s="297" t="str">
        <f ca="1">IF(RMDF!BH390="", "", IF(ISNUMBER(MATCH(RMDF!BH390, INDIRECT(BH390), 0)), "OK", "Invalid"))</f>
        <v/>
      </c>
      <c r="BJ390" s="281"/>
      <c r="BK390" s="281"/>
      <c r="BL390" s="281"/>
      <c r="BM390" s="281" t="b">
        <f>AND(RMDF!BP390&gt;=0, RMDF!BP390&lt;=1-SUM(RMDF!Z390,RMDF!AG390,RMDF!AN390,RMDF!AU390,RMDF!BB390,RMDF!BI390), RMDF!BP390=ROUND(RMDF!BP390,4))</f>
        <v>1</v>
      </c>
      <c r="BN390" s="317">
        <f>RMDF!BN390</f>
        <v>0</v>
      </c>
      <c r="BO390" s="318" t="str">
        <f>IF(BN390=0,"",_xlfn.XLOOKUP(BN390,StatePicklist!$1:$1,StatePicklist!$3:$3,"NA",0))</f>
        <v/>
      </c>
      <c r="BP390" s="297" t="str">
        <f ca="1">IF(RMDF!BO390="", "", IF(ISNUMBER(MATCH(RMDF!BO390, INDIRECT(BO390), 0)), "OK", "Invalid"))</f>
        <v/>
      </c>
      <c r="BQ390" s="281"/>
      <c r="BR390" s="281"/>
      <c r="BS390" s="281"/>
      <c r="BT390" s="281" t="b">
        <f>AND(RMDF!BW390&gt;=0, RMDF!BW390&lt;=1-SUM(RMDF!Z390,RMDF!AG390,RMDF!AN390,RMDF!AU390,RMDF!BB390,RMDF!BI390,RMDF!BP390), RMDF!BW390=ROUND(RMDF!BW390,4))</f>
        <v>1</v>
      </c>
      <c r="BU390" s="317">
        <f>RMDF!BU390</f>
        <v>0</v>
      </c>
      <c r="BV390" s="318" t="str">
        <f>IF(BU390=0,"",_xlfn.XLOOKUP(BU390,StatePicklist!$1:$1,StatePicklist!$3:$3,"NA",0))</f>
        <v/>
      </c>
      <c r="BW390" s="297" t="str">
        <f ca="1">IF(RMDF!BV390="", "", IF(ISNUMBER(MATCH(RMDF!BV390, INDIRECT(BV390), 0)), "OK", "Invalid"))</f>
        <v/>
      </c>
      <c r="BX390" s="281"/>
      <c r="BY390" s="281"/>
      <c r="BZ390" s="281"/>
      <c r="CA390" s="281" t="b">
        <f>AND(RMDF!CD390&gt;=0, RMDF!CD390&lt;=1-SUM(RMDF!Z390,RMDF!AG390,RMDF!AN390,RMDF!AU390,RMDF!BB390,RMDF!BI390,RMDF!BP390,RMDF!BW390), RMDF!CD390=ROUND(RMDF!CD390,4))</f>
        <v>1</v>
      </c>
      <c r="CB390" s="317">
        <f>RMDF!CB390</f>
        <v>0</v>
      </c>
      <c r="CC390" s="318" t="str">
        <f>IF(CB390=0,"",_xlfn.XLOOKUP(CB390,StatePicklist!$1:$1,StatePicklist!$3:$3,"NA",0))</f>
        <v/>
      </c>
      <c r="CD390" s="297" t="str">
        <f ca="1">IF(RMDF!CC390="", "", IF(ISNUMBER(MATCH(RMDF!CC390, INDIRECT(CC390), 0)), "OK", "Invalid"))</f>
        <v/>
      </c>
      <c r="CE390" s="281"/>
      <c r="CF390" s="281"/>
      <c r="CG390" s="281"/>
      <c r="CH390" s="281" t="b">
        <f>AND(RMDF!CK390&gt;=0, RMDF!CK390&lt;=1-SUM(RMDF!Z390,RMDF!AG390,RMDF!AN390,RMDF!AU390,RMDF!BB390,RMDF!BI390,RMDF!BP390,RMDF!BW390,RMDF!CD390), RMDF!CK390=ROUND(RMDF!CK390,4))</f>
        <v>1</v>
      </c>
      <c r="CI390" s="317">
        <f>RMDF!CI390</f>
        <v>0</v>
      </c>
      <c r="CJ390" s="318" t="str">
        <f>IF(CI390=0,"",_xlfn.XLOOKUP(CI390,StatePicklist!$1:$1,StatePicklist!$3:$3,"NA",0))</f>
        <v/>
      </c>
      <c r="CK390" s="297" t="str">
        <f ca="1">IF(RMDF!CJ390="", "", IF(ISNUMBER(MATCH(RMDF!CJ390, INDIRECT(CJ390), 0)), "OK", "Invalid"))</f>
        <v/>
      </c>
      <c r="CL390" s="281"/>
      <c r="CM390" s="281"/>
      <c r="CN390" s="281"/>
      <c r="CO390" s="281" t="b">
        <f>AND(RMDF!CR390&gt;=0, RMDF!CR390&lt;=1-SUM(RMDF!Z390,RMDF!AG390,RMDF!AN390,RMDF!AU390,RMDF!BB390,RMDF!BI390,RMDF!BP390,RMDF!BW390,RMDF!CD390,RMDF!CK390), RMDF!CR390=ROUND(RMDF!CR390,4))</f>
        <v>1</v>
      </c>
      <c r="CP390" s="317">
        <f>RMDF!CP390</f>
        <v>0</v>
      </c>
      <c r="CQ390" s="318" t="str">
        <f>IF(CP390=0,"",_xlfn.XLOOKUP(CP390,StatePicklist!$1:$1,StatePicklist!$3:$3,"NA",0))</f>
        <v/>
      </c>
      <c r="CR390" s="297" t="str">
        <f ca="1">IF(RMDF!CQ390="", "", IF(ISNUMBER(MATCH(RMDF!CQ390, INDIRECT(CQ390), 0)), "OK", "Invalid"))</f>
        <v/>
      </c>
      <c r="CS390" s="281"/>
      <c r="CT390" s="281"/>
      <c r="CU390" s="281"/>
      <c r="CV390" s="281" t="b">
        <f>AND(RMDF!CY390&gt;=0, RMDF!CY390&lt;=1-SUM(RMDF!Z390,RMDF!AG390,RMDF!AN390,RMDF!AU390,RMDF!BB390,RMDF!BI390,RMDF!BP390,RMDF!BW390,RMDF!CD390,RMDF!CK390,RMDF!CR390), RMDF!CY390=ROUND(RMDF!CY390,4))</f>
        <v>1</v>
      </c>
      <c r="CW390" s="317">
        <f>RMDF!CW390</f>
        <v>0</v>
      </c>
      <c r="CX390" s="318" t="str">
        <f>IF(CW390=0,"",_xlfn.XLOOKUP(CW390,StatePicklist!$1:$1,StatePicklist!$3:$3,"NA",0))</f>
        <v/>
      </c>
      <c r="CY390" s="297" t="str">
        <f ca="1">IF(RMDF!CX390="", "", IF(ISNUMBER(MATCH(RMDF!CX390, INDIRECT(CX390), 0)), "OK", "Invalid"))</f>
        <v/>
      </c>
      <c r="CZ390" s="281"/>
      <c r="DA390" s="281"/>
      <c r="DB390" s="281"/>
      <c r="DC390" s="281" t="b">
        <f>AND(RMDF!DF390&gt;=0, RMDF!DF390&lt;=1-SUM(RMDF!Z390,RMDF!AG390,RMDF!AN390,RMDF!AU390,RMDF!BB390,RMDF!BI390,RMDF!BP390,RMDF!BW390,RMDF!CD390,RMDF!CK390,RMDF!CR390,RMDF!CY390), RMDF!DF390=ROUND(RMDF!DF390,4))</f>
        <v>1</v>
      </c>
      <c r="DD390" s="317">
        <f>RMDF!DD390</f>
        <v>0</v>
      </c>
      <c r="DE390" s="318" t="str">
        <f>IF(DD390=0,"",_xlfn.XLOOKUP(DD390,StatePicklist!$1:$1,StatePicklist!$3:$3,"NA",0))</f>
        <v/>
      </c>
      <c r="DF390" s="297" t="str">
        <f ca="1">IF(RMDF!DE390="", "", IF(ISNUMBER(MATCH(RMDF!DE390, INDIRECT(DE390), 0)), "OK", "Invalid"))</f>
        <v/>
      </c>
      <c r="DG390" s="281"/>
      <c r="DH390" s="281"/>
      <c r="DI390" s="281"/>
      <c r="DJ390" s="281" t="b">
        <f>AND(RMDF!DM390&gt;=0, RMDF!DM390&lt;=1-SUM(RMDF!Z390,RMDF!AG390,RMDF!AN390,RMDF!AU390,RMDF!BB390,RMDF!BI390,RMDF!BP390,RMDF!BW390,RMDF!CD390,RMDF!CK390,RMDF!CR390,RMDF!CY390,RMDF!DF390), RMDF!DM390=ROUND(RMDF!DM390,4))</f>
        <v>1</v>
      </c>
      <c r="DK390" s="317">
        <f>RMDF!DK390</f>
        <v>0</v>
      </c>
      <c r="DL390" s="318" t="str">
        <f>IF(DK390=0,"",_xlfn.XLOOKUP(DK390,StatePicklist!$1:$1,StatePicklist!$3:$3,"NA",0))</f>
        <v/>
      </c>
      <c r="DM390" s="297" t="str">
        <f ca="1">IF(RMDF!DL390="", "", IF(ISNUMBER(MATCH(RMDF!DL390, INDIRECT(DL390), 0)), "OK", "Invalid"))</f>
        <v/>
      </c>
      <c r="DN390" s="281"/>
      <c r="DO390" s="281"/>
      <c r="DP390" s="281"/>
      <c r="DQ390" s="281" t="b">
        <f>AND(RMDF!DT390&gt;=0, RMDF!DT390&lt;=1-SUM(RMDF!Z390,RMDF!AG390,RMDF!AN390,RMDF!AU390,RMDF!BB390,RMDF!BI390,RMDF!BP390,RMDF!BW390,RMDF!CD390,RMDF!CK390,RMDF!CR390,RMDF!CY390,RMDF!DF390,RMDF!DM390), RMDF!DT390=ROUND(RMDF!DT390,4))</f>
        <v>1</v>
      </c>
      <c r="DR390" s="317">
        <f>RMDF!DR390</f>
        <v>0</v>
      </c>
      <c r="DS390" s="318" t="str">
        <f>IF(DR390=0,"",_xlfn.XLOOKUP(DR390,StatePicklist!$1:$1,StatePicklist!$3:$3,"NA",0))</f>
        <v/>
      </c>
      <c r="DT390" s="297" t="str">
        <f ca="1">IF(RMDF!DS390="", "", IF(ISNUMBER(MATCH(RMDF!DS390, INDIRECT(DS390), 0)), "OK", "Invalid"))</f>
        <v/>
      </c>
      <c r="DU390" s="281"/>
      <c r="DV390" s="281"/>
      <c r="DW390" s="281"/>
      <c r="DX390" s="281" t="b">
        <f>AND(RMDF!EA390&gt;=0, RMDF!EA390&lt;=1-SUM(RMDF!Z390,RMDF!AG390,RMDF!AN390,RMDF!AU390,RMDF!BB390,RMDF!BI390,RMDF!BP390,RMDF!BW390,RMDF!CD390,RMDF!CK390,RMDF!CR390,RMDF!CY390,RMDF!DF390,RMDF!DM390,RMDF!DT390), RMDF!EA390=ROUND(RMDF!EA390,4))</f>
        <v>1</v>
      </c>
      <c r="DY390" s="317">
        <f>RMDF!DY390</f>
        <v>0</v>
      </c>
      <c r="DZ390" s="318" t="str">
        <f>IF(DY390=0,"",_xlfn.XLOOKUP(DY390,StatePicklist!$1:$1,StatePicklist!$3:$3,"NA",0))</f>
        <v/>
      </c>
      <c r="EA390" s="297" t="str">
        <f ca="1">IF(RMDF!DZ390="", "", IF(ISNUMBER(MATCH(RMDF!DZ390, INDIRECT(DZ390), 0)), "OK", "Invalid"))</f>
        <v/>
      </c>
      <c r="EB390" s="281"/>
      <c r="EC390" s="281"/>
      <c r="ED390" s="281"/>
      <c r="EE390" s="281" t="b">
        <f>AND(RMDF!EH390&gt;=0, RMDF!EH390&lt;=1-SUM(RMDF!Z390,RMDF!AG390,RMDF!AN390,RMDF!AU390,RMDF!BB390,RMDF!BI390,RMDF!BP390,RMDF!BW390,RMDF!CD390,RMDF!CK390,RMDF!CR390,RMDF!CY390,RMDF!DF390,RMDF!DM390,RMDF!DT390,RMDF!EA390), RMDF!EH390=ROUND(RMDF!EH390,4))</f>
        <v>1</v>
      </c>
      <c r="EF390" s="317">
        <f>RMDF!EF390</f>
        <v>0</v>
      </c>
      <c r="EG390" s="318" t="str">
        <f>IF(EF390=0,"",_xlfn.XLOOKUP(EF390,StatePicklist!$1:$1,StatePicklist!$3:$3,"NA",0))</f>
        <v/>
      </c>
      <c r="EH390" s="297" t="str">
        <f ca="1">IF(RMDF!EG390="", "", IF(ISNUMBER(MATCH(RMDF!EG390, INDIRECT(EG390), 0)), "OK", "Invalid"))</f>
        <v/>
      </c>
      <c r="EI390" s="281"/>
      <c r="EJ390" s="281"/>
      <c r="EK390" s="281"/>
      <c r="EL390" s="281" t="b">
        <f>AND(RMDF!EO390&gt;=0, RMDF!EO390&lt;=1-SUM(RMDF!Z390,RMDF!AG390,RMDF!AN390,RMDF!AU390,RMDF!BB390,RMDF!BI390,RMDF!BP390,RMDF!BW390,RMDF!CD390,RMDF!CK390,RMDF!CR390,RMDF!CY390,RMDF!DF390,RMDF!DM390,RMDF!DT390,RMDF!EA390,RMDF!EH390), RMDF!EO390=ROUND(RMDF!EO390,4))</f>
        <v>1</v>
      </c>
      <c r="EM390" s="317">
        <f>RMDF!EM390</f>
        <v>0</v>
      </c>
      <c r="EN390" s="318" t="str">
        <f>IF(EM390=0,"",_xlfn.XLOOKUP(EM390,StatePicklist!$1:$1,StatePicklist!$3:$3,"NA",0))</f>
        <v/>
      </c>
      <c r="EO390" s="297" t="str">
        <f ca="1">IF(RMDF!EN390="", "", IF(ISNUMBER(MATCH(RMDF!EN390, INDIRECT(EN390), 0)), "OK", "Invalid"))</f>
        <v/>
      </c>
      <c r="EP390" s="281"/>
      <c r="EQ390" s="281"/>
      <c r="ER390" s="281"/>
      <c r="ES390" s="281" t="b">
        <f>AND(RMDF!EV390&gt;=0, RMDF!EV390&lt;=1-SUM(RMDF!Z390,RMDF!AG390,RMDF!AN390,RMDF!AU390,RMDF!BB390,RMDF!BI390,RMDF!BP390,RMDF!BW390,RMDF!CD390,RMDF!CK390,RMDF!CR390,RMDF!CY390,RMDF!DF390,RMDF!DM390,RMDF!DT390,RMDF!EA390,RMDF!EH390,RMDF!EO390), RMDF!EV390=ROUND(RMDF!EV390,4))</f>
        <v>1</v>
      </c>
      <c r="ET390" s="317">
        <f>RMDF!ET390</f>
        <v>0</v>
      </c>
      <c r="EU390" s="318" t="str">
        <f>IF(ET390=0,"",_xlfn.XLOOKUP(ET390,StatePicklist!$1:$1,StatePicklist!$3:$3,"NA",0))</f>
        <v/>
      </c>
      <c r="EV390" s="297" t="str">
        <f ca="1">IF(RMDF!EU390="", "", IF(ISNUMBER(MATCH(RMDF!EU390, INDIRECT(EU390), 0)), "OK", "Invalid"))</f>
        <v/>
      </c>
      <c r="EW390" s="281"/>
      <c r="EX390" s="281"/>
      <c r="EY390" s="281"/>
      <c r="EZ390" s="281" t="b">
        <f>AND(RMDF!FC390&gt;=0, RMDF!FC390&lt;=1-SUM(RMDF!Z390,RMDF!AG390,RMDF!AN390,RMDF!AU390,RMDF!BB390,RMDF!BI390,RMDF!BP390,RMDF!BW390,RMDF!CD390,RMDF!CK390,RMDF!CR390,RMDF!CY390,RMDF!DF390,RMDF!DM390,RMDF!DT390,RMDF!EA390,RMDF!EH390,RMDF!EO390,RMDF!EV390), RMDF!FC390=ROUND(RMDF!FC390,4))</f>
        <v>1</v>
      </c>
      <c r="FA390" s="317">
        <f>RMDF!FA390</f>
        <v>0</v>
      </c>
      <c r="FB390" s="318" t="str">
        <f>IF(FA390=0,"",_xlfn.XLOOKUP(FA390,StatePicklist!$1:$1,StatePicklist!$3:$3,"NA",0))</f>
        <v/>
      </c>
      <c r="FC390" s="297" t="str">
        <f ca="1">IF(RMDF!FB390="", "", IF(ISNUMBER(MATCH(RMDF!FB390, INDIRECT(FB390), 0)), "OK", "Invalid"))</f>
        <v/>
      </c>
    </row>
    <row r="391" spans="1:159" s="205" customFormat="1" ht="39.9" customHeight="1" x14ac:dyDescent="0.25">
      <c r="A391" s="206"/>
      <c r="B391" s="196"/>
      <c r="C391" s="197"/>
      <c r="D391" s="198"/>
      <c r="E391" s="199"/>
      <c r="F391" s="200"/>
      <c r="G391" s="201"/>
      <c r="H391" s="292"/>
      <c r="I391" s="305">
        <f>RMDF!I391</f>
        <v>0</v>
      </c>
      <c r="J391" s="305" t="str">
        <f>IF(I391=ProductCode!$B$30,"PDReclPost",IF(OR(I391=ProductCode!$C$30,I391=ProductCode!$E$30,I391=ProductCode!$G$30),"PDPreCon",IF(OR(I391=ProductCode!$D$30,I391=ProductCode!$F$30),"PDNotReclPost","")))</f>
        <v/>
      </c>
      <c r="K391" s="305" t="str">
        <f t="shared" si="24"/>
        <v/>
      </c>
      <c r="L391" s="289"/>
      <c r="M391" s="305" t="str">
        <f t="shared" si="24"/>
        <v/>
      </c>
      <c r="N391" s="289" t="b">
        <f>AND(RMDF!N391&gt;=0, RMDF!N391&lt;=1-RMDF!L391, RMDF!N391=ROUND(RMDF!N391,4))</f>
        <v>1</v>
      </c>
      <c r="O391" s="286" t="str">
        <f>IF(P391="","",IF(I391="","",IF(LEFT(I391,13)="Reclaimed pos",RawMaterialCode!$E$569,RawMaterialCode!$E$568)))</f>
        <v>Reclaimed pre-consumer mixed fibers (RM0578)</v>
      </c>
      <c r="P391" s="295">
        <f t="shared" si="25"/>
        <v>1</v>
      </c>
      <c r="Q391" s="202"/>
      <c r="R391" s="203"/>
      <c r="S391" s="204" t="str">
        <f t="shared" si="26"/>
        <v/>
      </c>
      <c r="T391" s="281"/>
      <c r="U391" s="281"/>
      <c r="V391" s="281"/>
      <c r="W391" s="281"/>
      <c r="X391" s="317">
        <f>RMDF!X391</f>
        <v>0</v>
      </c>
      <c r="Y391" s="318" t="str">
        <f>IF(X391=0,"",_xlfn.XLOOKUP(X391,StatePicklist!$1:$1,StatePicklist!$3:$3,"NA",0))</f>
        <v/>
      </c>
      <c r="Z391" s="297" t="str">
        <f ca="1">IF(RMDF!Y391="", "", IF(ISNUMBER(MATCH(RMDF!Y391, INDIRECT(Y391), 0)), "OK", "Invalid"))</f>
        <v/>
      </c>
      <c r="AA391" s="281"/>
      <c r="AB391" s="281"/>
      <c r="AC391" s="281"/>
      <c r="AD391" s="281" t="b">
        <f>AND(RMDF!AG391&gt;=0, RMDF!AG391&lt;=1-RMDF!Z391, RMDF!AG391=ROUND(RMDF!AG391,4))</f>
        <v>1</v>
      </c>
      <c r="AE391" s="317">
        <f>RMDF!AE391</f>
        <v>0</v>
      </c>
      <c r="AF391" s="318" t="str">
        <f>IF(AE391=0,"",_xlfn.XLOOKUP(AE391,StatePicklist!$1:$1,StatePicklist!$3:$3,"NA",0))</f>
        <v/>
      </c>
      <c r="AG391" s="297" t="str">
        <f ca="1">IF(RMDF!AF391="", "", IF(ISNUMBER(MATCH(RMDF!AF391, INDIRECT(AF391), 0)), "OK", "Invalid"))</f>
        <v/>
      </c>
      <c r="AH391" s="281"/>
      <c r="AI391" s="281"/>
      <c r="AJ391" s="281"/>
      <c r="AK391" s="281" t="b">
        <f>AND(RMDF!AN391&gt;=0, RMDF!AN391&lt;=1-SUM(RMDF!Z391,RMDF!AG391), RMDF!AN391=ROUND(RMDF!AN391,4))</f>
        <v>1</v>
      </c>
      <c r="AL391" s="317">
        <f>RMDF!AL391</f>
        <v>0</v>
      </c>
      <c r="AM391" s="318" t="str">
        <f>IF(AL391=0,"",_xlfn.XLOOKUP(AL391,StatePicklist!$1:$1,StatePicklist!$3:$3,"NA",0))</f>
        <v/>
      </c>
      <c r="AN391" s="297" t="str">
        <f ca="1">IF(RMDF!AM391="", "", IF(ISNUMBER(MATCH(RMDF!AM391, INDIRECT(AM391), 0)), "OK", "Invalid"))</f>
        <v/>
      </c>
      <c r="AO391" s="281"/>
      <c r="AP391" s="281"/>
      <c r="AQ391" s="281"/>
      <c r="AR391" s="281" t="b">
        <f>AND(RMDF!AU391&gt;=0, RMDF!AU391&lt;=1-SUM(RMDF!Z391,RMDF!AG391,RMDF!AN391), RMDF!AU391=ROUND(RMDF!AU391,4))</f>
        <v>1</v>
      </c>
      <c r="AS391" s="317">
        <f>RMDF!AS391</f>
        <v>0</v>
      </c>
      <c r="AT391" s="318" t="str">
        <f>IF(AS391=0,"",_xlfn.XLOOKUP(AS391,StatePicklist!$1:$1,StatePicklist!$3:$3,"NA",0))</f>
        <v/>
      </c>
      <c r="AU391" s="297" t="str">
        <f ca="1">IF(RMDF!AT391="", "", IF(ISNUMBER(MATCH(RMDF!AT391, INDIRECT(AT391), 0)), "OK", "Invalid"))</f>
        <v/>
      </c>
      <c r="AV391" s="281"/>
      <c r="AW391" s="281"/>
      <c r="AX391" s="281"/>
      <c r="AY391" s="281" t="b">
        <f>AND(RMDF!BB391&gt;=0, RMDF!BB391&lt;=1-SUM(RMDF!Z391,RMDF!AG391,RMDF!AN391,RMDF!AU391), RMDF!BB391=ROUND(RMDF!BB391,4))</f>
        <v>1</v>
      </c>
      <c r="AZ391" s="317">
        <f>RMDF!AZ391</f>
        <v>0</v>
      </c>
      <c r="BA391" s="318" t="str">
        <f>IF(AZ391=0,"",_xlfn.XLOOKUP(AZ391,StatePicklist!$1:$1,StatePicklist!$3:$3,"NA",0))</f>
        <v/>
      </c>
      <c r="BB391" s="297" t="str">
        <f ca="1">IF(RMDF!BA391="", "", IF(ISNUMBER(MATCH(RMDF!BA391, INDIRECT(BA391), 0)), "OK", "Invalid"))</f>
        <v/>
      </c>
      <c r="BC391" s="281"/>
      <c r="BD391" s="281"/>
      <c r="BE391" s="281"/>
      <c r="BF391" s="281" t="b">
        <f>AND(RMDF!BI391&gt;=0, RMDF!BI391&lt;=1-SUM(RMDF!Z391,RMDF!AG391,RMDF!AN391,RMDF!AU391,RMDF!BB391), RMDF!BI391=ROUND(RMDF!BI391,4))</f>
        <v>1</v>
      </c>
      <c r="BG391" s="317">
        <f>RMDF!BG391</f>
        <v>0</v>
      </c>
      <c r="BH391" s="318" t="str">
        <f>IF(BG391=0,"",_xlfn.XLOOKUP(BG391,StatePicklist!$1:$1,StatePicklist!$3:$3,"NA",0))</f>
        <v/>
      </c>
      <c r="BI391" s="297" t="str">
        <f ca="1">IF(RMDF!BH391="", "", IF(ISNUMBER(MATCH(RMDF!BH391, INDIRECT(BH391), 0)), "OK", "Invalid"))</f>
        <v/>
      </c>
      <c r="BJ391" s="281"/>
      <c r="BK391" s="281"/>
      <c r="BL391" s="281"/>
      <c r="BM391" s="281" t="b">
        <f>AND(RMDF!BP391&gt;=0, RMDF!BP391&lt;=1-SUM(RMDF!Z391,RMDF!AG391,RMDF!AN391,RMDF!AU391,RMDF!BB391,RMDF!BI391), RMDF!BP391=ROUND(RMDF!BP391,4))</f>
        <v>1</v>
      </c>
      <c r="BN391" s="317">
        <f>RMDF!BN391</f>
        <v>0</v>
      </c>
      <c r="BO391" s="318" t="str">
        <f>IF(BN391=0,"",_xlfn.XLOOKUP(BN391,StatePicklist!$1:$1,StatePicklist!$3:$3,"NA",0))</f>
        <v/>
      </c>
      <c r="BP391" s="297" t="str">
        <f ca="1">IF(RMDF!BO391="", "", IF(ISNUMBER(MATCH(RMDF!BO391, INDIRECT(BO391), 0)), "OK", "Invalid"))</f>
        <v/>
      </c>
      <c r="BQ391" s="281"/>
      <c r="BR391" s="281"/>
      <c r="BS391" s="281"/>
      <c r="BT391" s="281" t="b">
        <f>AND(RMDF!BW391&gt;=0, RMDF!BW391&lt;=1-SUM(RMDF!Z391,RMDF!AG391,RMDF!AN391,RMDF!AU391,RMDF!BB391,RMDF!BI391,RMDF!BP391), RMDF!BW391=ROUND(RMDF!BW391,4))</f>
        <v>1</v>
      </c>
      <c r="BU391" s="317">
        <f>RMDF!BU391</f>
        <v>0</v>
      </c>
      <c r="BV391" s="318" t="str">
        <f>IF(BU391=0,"",_xlfn.XLOOKUP(BU391,StatePicklist!$1:$1,StatePicklist!$3:$3,"NA",0))</f>
        <v/>
      </c>
      <c r="BW391" s="297" t="str">
        <f ca="1">IF(RMDF!BV391="", "", IF(ISNUMBER(MATCH(RMDF!BV391, INDIRECT(BV391), 0)), "OK", "Invalid"))</f>
        <v/>
      </c>
      <c r="BX391" s="281"/>
      <c r="BY391" s="281"/>
      <c r="BZ391" s="281"/>
      <c r="CA391" s="281" t="b">
        <f>AND(RMDF!CD391&gt;=0, RMDF!CD391&lt;=1-SUM(RMDF!Z391,RMDF!AG391,RMDF!AN391,RMDF!AU391,RMDF!BB391,RMDF!BI391,RMDF!BP391,RMDF!BW391), RMDF!CD391=ROUND(RMDF!CD391,4))</f>
        <v>1</v>
      </c>
      <c r="CB391" s="317">
        <f>RMDF!CB391</f>
        <v>0</v>
      </c>
      <c r="CC391" s="318" t="str">
        <f>IF(CB391=0,"",_xlfn.XLOOKUP(CB391,StatePicklist!$1:$1,StatePicklist!$3:$3,"NA",0))</f>
        <v/>
      </c>
      <c r="CD391" s="297" t="str">
        <f ca="1">IF(RMDF!CC391="", "", IF(ISNUMBER(MATCH(RMDF!CC391, INDIRECT(CC391), 0)), "OK", "Invalid"))</f>
        <v/>
      </c>
      <c r="CE391" s="281"/>
      <c r="CF391" s="281"/>
      <c r="CG391" s="281"/>
      <c r="CH391" s="281" t="b">
        <f>AND(RMDF!CK391&gt;=0, RMDF!CK391&lt;=1-SUM(RMDF!Z391,RMDF!AG391,RMDF!AN391,RMDF!AU391,RMDF!BB391,RMDF!BI391,RMDF!BP391,RMDF!BW391,RMDF!CD391), RMDF!CK391=ROUND(RMDF!CK391,4))</f>
        <v>1</v>
      </c>
      <c r="CI391" s="317">
        <f>RMDF!CI391</f>
        <v>0</v>
      </c>
      <c r="CJ391" s="318" t="str">
        <f>IF(CI391=0,"",_xlfn.XLOOKUP(CI391,StatePicklist!$1:$1,StatePicklist!$3:$3,"NA",0))</f>
        <v/>
      </c>
      <c r="CK391" s="297" t="str">
        <f ca="1">IF(RMDF!CJ391="", "", IF(ISNUMBER(MATCH(RMDF!CJ391, INDIRECT(CJ391), 0)), "OK", "Invalid"))</f>
        <v/>
      </c>
      <c r="CL391" s="281"/>
      <c r="CM391" s="281"/>
      <c r="CN391" s="281"/>
      <c r="CO391" s="281" t="b">
        <f>AND(RMDF!CR391&gt;=0, RMDF!CR391&lt;=1-SUM(RMDF!Z391,RMDF!AG391,RMDF!AN391,RMDF!AU391,RMDF!BB391,RMDF!BI391,RMDF!BP391,RMDF!BW391,RMDF!CD391,RMDF!CK391), RMDF!CR391=ROUND(RMDF!CR391,4))</f>
        <v>1</v>
      </c>
      <c r="CP391" s="317">
        <f>RMDF!CP391</f>
        <v>0</v>
      </c>
      <c r="CQ391" s="318" t="str">
        <f>IF(CP391=0,"",_xlfn.XLOOKUP(CP391,StatePicklist!$1:$1,StatePicklist!$3:$3,"NA",0))</f>
        <v/>
      </c>
      <c r="CR391" s="297" t="str">
        <f ca="1">IF(RMDF!CQ391="", "", IF(ISNUMBER(MATCH(RMDF!CQ391, INDIRECT(CQ391), 0)), "OK", "Invalid"))</f>
        <v/>
      </c>
      <c r="CS391" s="281"/>
      <c r="CT391" s="281"/>
      <c r="CU391" s="281"/>
      <c r="CV391" s="281" t="b">
        <f>AND(RMDF!CY391&gt;=0, RMDF!CY391&lt;=1-SUM(RMDF!Z391,RMDF!AG391,RMDF!AN391,RMDF!AU391,RMDF!BB391,RMDF!BI391,RMDF!BP391,RMDF!BW391,RMDF!CD391,RMDF!CK391,RMDF!CR391), RMDF!CY391=ROUND(RMDF!CY391,4))</f>
        <v>1</v>
      </c>
      <c r="CW391" s="317">
        <f>RMDF!CW391</f>
        <v>0</v>
      </c>
      <c r="CX391" s="318" t="str">
        <f>IF(CW391=0,"",_xlfn.XLOOKUP(CW391,StatePicklist!$1:$1,StatePicklist!$3:$3,"NA",0))</f>
        <v/>
      </c>
      <c r="CY391" s="297" t="str">
        <f ca="1">IF(RMDF!CX391="", "", IF(ISNUMBER(MATCH(RMDF!CX391, INDIRECT(CX391), 0)), "OK", "Invalid"))</f>
        <v/>
      </c>
      <c r="CZ391" s="281"/>
      <c r="DA391" s="281"/>
      <c r="DB391" s="281"/>
      <c r="DC391" s="281" t="b">
        <f>AND(RMDF!DF391&gt;=0, RMDF!DF391&lt;=1-SUM(RMDF!Z391,RMDF!AG391,RMDF!AN391,RMDF!AU391,RMDF!BB391,RMDF!BI391,RMDF!BP391,RMDF!BW391,RMDF!CD391,RMDF!CK391,RMDF!CR391,RMDF!CY391), RMDF!DF391=ROUND(RMDF!DF391,4))</f>
        <v>1</v>
      </c>
      <c r="DD391" s="317">
        <f>RMDF!DD391</f>
        <v>0</v>
      </c>
      <c r="DE391" s="318" t="str">
        <f>IF(DD391=0,"",_xlfn.XLOOKUP(DD391,StatePicklist!$1:$1,StatePicklist!$3:$3,"NA",0))</f>
        <v/>
      </c>
      <c r="DF391" s="297" t="str">
        <f ca="1">IF(RMDF!DE391="", "", IF(ISNUMBER(MATCH(RMDF!DE391, INDIRECT(DE391), 0)), "OK", "Invalid"))</f>
        <v/>
      </c>
      <c r="DG391" s="281"/>
      <c r="DH391" s="281"/>
      <c r="DI391" s="281"/>
      <c r="DJ391" s="281" t="b">
        <f>AND(RMDF!DM391&gt;=0, RMDF!DM391&lt;=1-SUM(RMDF!Z391,RMDF!AG391,RMDF!AN391,RMDF!AU391,RMDF!BB391,RMDF!BI391,RMDF!BP391,RMDF!BW391,RMDF!CD391,RMDF!CK391,RMDF!CR391,RMDF!CY391,RMDF!DF391), RMDF!DM391=ROUND(RMDF!DM391,4))</f>
        <v>1</v>
      </c>
      <c r="DK391" s="317">
        <f>RMDF!DK391</f>
        <v>0</v>
      </c>
      <c r="DL391" s="318" t="str">
        <f>IF(DK391=0,"",_xlfn.XLOOKUP(DK391,StatePicklist!$1:$1,StatePicklist!$3:$3,"NA",0))</f>
        <v/>
      </c>
      <c r="DM391" s="297" t="str">
        <f ca="1">IF(RMDF!DL391="", "", IF(ISNUMBER(MATCH(RMDF!DL391, INDIRECT(DL391), 0)), "OK", "Invalid"))</f>
        <v/>
      </c>
      <c r="DN391" s="281"/>
      <c r="DO391" s="281"/>
      <c r="DP391" s="281"/>
      <c r="DQ391" s="281" t="b">
        <f>AND(RMDF!DT391&gt;=0, RMDF!DT391&lt;=1-SUM(RMDF!Z391,RMDF!AG391,RMDF!AN391,RMDF!AU391,RMDF!BB391,RMDF!BI391,RMDF!BP391,RMDF!BW391,RMDF!CD391,RMDF!CK391,RMDF!CR391,RMDF!CY391,RMDF!DF391,RMDF!DM391), RMDF!DT391=ROUND(RMDF!DT391,4))</f>
        <v>1</v>
      </c>
      <c r="DR391" s="317">
        <f>RMDF!DR391</f>
        <v>0</v>
      </c>
      <c r="DS391" s="318" t="str">
        <f>IF(DR391=0,"",_xlfn.XLOOKUP(DR391,StatePicklist!$1:$1,StatePicklist!$3:$3,"NA",0))</f>
        <v/>
      </c>
      <c r="DT391" s="297" t="str">
        <f ca="1">IF(RMDF!DS391="", "", IF(ISNUMBER(MATCH(RMDF!DS391, INDIRECT(DS391), 0)), "OK", "Invalid"))</f>
        <v/>
      </c>
      <c r="DU391" s="281"/>
      <c r="DV391" s="281"/>
      <c r="DW391" s="281"/>
      <c r="DX391" s="281" t="b">
        <f>AND(RMDF!EA391&gt;=0, RMDF!EA391&lt;=1-SUM(RMDF!Z391,RMDF!AG391,RMDF!AN391,RMDF!AU391,RMDF!BB391,RMDF!BI391,RMDF!BP391,RMDF!BW391,RMDF!CD391,RMDF!CK391,RMDF!CR391,RMDF!CY391,RMDF!DF391,RMDF!DM391,RMDF!DT391), RMDF!EA391=ROUND(RMDF!EA391,4))</f>
        <v>1</v>
      </c>
      <c r="DY391" s="317">
        <f>RMDF!DY391</f>
        <v>0</v>
      </c>
      <c r="DZ391" s="318" t="str">
        <f>IF(DY391=0,"",_xlfn.XLOOKUP(DY391,StatePicklist!$1:$1,StatePicklist!$3:$3,"NA",0))</f>
        <v/>
      </c>
      <c r="EA391" s="297" t="str">
        <f ca="1">IF(RMDF!DZ391="", "", IF(ISNUMBER(MATCH(RMDF!DZ391, INDIRECT(DZ391), 0)), "OK", "Invalid"))</f>
        <v/>
      </c>
      <c r="EB391" s="281"/>
      <c r="EC391" s="281"/>
      <c r="ED391" s="281"/>
      <c r="EE391" s="281" t="b">
        <f>AND(RMDF!EH391&gt;=0, RMDF!EH391&lt;=1-SUM(RMDF!Z391,RMDF!AG391,RMDF!AN391,RMDF!AU391,RMDF!BB391,RMDF!BI391,RMDF!BP391,RMDF!BW391,RMDF!CD391,RMDF!CK391,RMDF!CR391,RMDF!CY391,RMDF!DF391,RMDF!DM391,RMDF!DT391,RMDF!EA391), RMDF!EH391=ROUND(RMDF!EH391,4))</f>
        <v>1</v>
      </c>
      <c r="EF391" s="317">
        <f>RMDF!EF391</f>
        <v>0</v>
      </c>
      <c r="EG391" s="318" t="str">
        <f>IF(EF391=0,"",_xlfn.XLOOKUP(EF391,StatePicklist!$1:$1,StatePicklist!$3:$3,"NA",0))</f>
        <v/>
      </c>
      <c r="EH391" s="297" t="str">
        <f ca="1">IF(RMDF!EG391="", "", IF(ISNUMBER(MATCH(RMDF!EG391, INDIRECT(EG391), 0)), "OK", "Invalid"))</f>
        <v/>
      </c>
      <c r="EI391" s="281"/>
      <c r="EJ391" s="281"/>
      <c r="EK391" s="281"/>
      <c r="EL391" s="281" t="b">
        <f>AND(RMDF!EO391&gt;=0, RMDF!EO391&lt;=1-SUM(RMDF!Z391,RMDF!AG391,RMDF!AN391,RMDF!AU391,RMDF!BB391,RMDF!BI391,RMDF!BP391,RMDF!BW391,RMDF!CD391,RMDF!CK391,RMDF!CR391,RMDF!CY391,RMDF!DF391,RMDF!DM391,RMDF!DT391,RMDF!EA391,RMDF!EH391), RMDF!EO391=ROUND(RMDF!EO391,4))</f>
        <v>1</v>
      </c>
      <c r="EM391" s="317">
        <f>RMDF!EM391</f>
        <v>0</v>
      </c>
      <c r="EN391" s="318" t="str">
        <f>IF(EM391=0,"",_xlfn.XLOOKUP(EM391,StatePicklist!$1:$1,StatePicklist!$3:$3,"NA",0))</f>
        <v/>
      </c>
      <c r="EO391" s="297" t="str">
        <f ca="1">IF(RMDF!EN391="", "", IF(ISNUMBER(MATCH(RMDF!EN391, INDIRECT(EN391), 0)), "OK", "Invalid"))</f>
        <v/>
      </c>
      <c r="EP391" s="281"/>
      <c r="EQ391" s="281"/>
      <c r="ER391" s="281"/>
      <c r="ES391" s="281" t="b">
        <f>AND(RMDF!EV391&gt;=0, RMDF!EV391&lt;=1-SUM(RMDF!Z391,RMDF!AG391,RMDF!AN391,RMDF!AU391,RMDF!BB391,RMDF!BI391,RMDF!BP391,RMDF!BW391,RMDF!CD391,RMDF!CK391,RMDF!CR391,RMDF!CY391,RMDF!DF391,RMDF!DM391,RMDF!DT391,RMDF!EA391,RMDF!EH391,RMDF!EO391), RMDF!EV391=ROUND(RMDF!EV391,4))</f>
        <v>1</v>
      </c>
      <c r="ET391" s="317">
        <f>RMDF!ET391</f>
        <v>0</v>
      </c>
      <c r="EU391" s="318" t="str">
        <f>IF(ET391=0,"",_xlfn.XLOOKUP(ET391,StatePicklist!$1:$1,StatePicklist!$3:$3,"NA",0))</f>
        <v/>
      </c>
      <c r="EV391" s="297" t="str">
        <f ca="1">IF(RMDF!EU391="", "", IF(ISNUMBER(MATCH(RMDF!EU391, INDIRECT(EU391), 0)), "OK", "Invalid"))</f>
        <v/>
      </c>
      <c r="EW391" s="281"/>
      <c r="EX391" s="281"/>
      <c r="EY391" s="281"/>
      <c r="EZ391" s="281" t="b">
        <f>AND(RMDF!FC391&gt;=0, RMDF!FC391&lt;=1-SUM(RMDF!Z391,RMDF!AG391,RMDF!AN391,RMDF!AU391,RMDF!BB391,RMDF!BI391,RMDF!BP391,RMDF!BW391,RMDF!CD391,RMDF!CK391,RMDF!CR391,RMDF!CY391,RMDF!DF391,RMDF!DM391,RMDF!DT391,RMDF!EA391,RMDF!EH391,RMDF!EO391,RMDF!EV391), RMDF!FC391=ROUND(RMDF!FC391,4))</f>
        <v>1</v>
      </c>
      <c r="FA391" s="317">
        <f>RMDF!FA391</f>
        <v>0</v>
      </c>
      <c r="FB391" s="318" t="str">
        <f>IF(FA391=0,"",_xlfn.XLOOKUP(FA391,StatePicklist!$1:$1,StatePicklist!$3:$3,"NA",0))</f>
        <v/>
      </c>
      <c r="FC391" s="297" t="str">
        <f ca="1">IF(RMDF!FB391="", "", IF(ISNUMBER(MATCH(RMDF!FB391, INDIRECT(FB391), 0)), "OK", "Invalid"))</f>
        <v/>
      </c>
    </row>
    <row r="392" spans="1:159" s="205" customFormat="1" ht="39.9" customHeight="1" x14ac:dyDescent="0.25">
      <c r="A392" s="206"/>
      <c r="B392" s="196"/>
      <c r="C392" s="197"/>
      <c r="D392" s="198"/>
      <c r="E392" s="199"/>
      <c r="F392" s="200"/>
      <c r="G392" s="201"/>
      <c r="H392" s="292"/>
      <c r="I392" s="305">
        <f>RMDF!I392</f>
        <v>0</v>
      </c>
      <c r="J392" s="305" t="str">
        <f>IF(I392=ProductCode!$B$30,"PDReclPost",IF(OR(I392=ProductCode!$C$30,I392=ProductCode!$E$30,I392=ProductCode!$G$30),"PDPreCon",IF(OR(I392=ProductCode!$D$30,I392=ProductCode!$F$30),"PDNotReclPost","")))</f>
        <v/>
      </c>
      <c r="K392" s="305" t="str">
        <f t="shared" si="24"/>
        <v/>
      </c>
      <c r="L392" s="289"/>
      <c r="M392" s="305" t="str">
        <f t="shared" si="24"/>
        <v/>
      </c>
      <c r="N392" s="289" t="b">
        <f>AND(RMDF!N392&gt;=0, RMDF!N392&lt;=1-RMDF!L392, RMDF!N392=ROUND(RMDF!N392,4))</f>
        <v>1</v>
      </c>
      <c r="O392" s="286" t="str">
        <f>IF(P392="","",IF(I392="","",IF(LEFT(I392,13)="Reclaimed pos",RawMaterialCode!$E$569,RawMaterialCode!$E$568)))</f>
        <v>Reclaimed pre-consumer mixed fibers (RM0578)</v>
      </c>
      <c r="P392" s="295">
        <f t="shared" si="25"/>
        <v>1</v>
      </c>
      <c r="Q392" s="202"/>
      <c r="R392" s="203"/>
      <c r="S392" s="204" t="str">
        <f t="shared" si="26"/>
        <v/>
      </c>
      <c r="T392" s="281"/>
      <c r="U392" s="281"/>
      <c r="V392" s="281"/>
      <c r="W392" s="281"/>
      <c r="X392" s="317">
        <f>RMDF!X392</f>
        <v>0</v>
      </c>
      <c r="Y392" s="318" t="str">
        <f>IF(X392=0,"",_xlfn.XLOOKUP(X392,StatePicklist!$1:$1,StatePicklist!$3:$3,"NA",0))</f>
        <v/>
      </c>
      <c r="Z392" s="297" t="str">
        <f ca="1">IF(RMDF!Y392="", "", IF(ISNUMBER(MATCH(RMDF!Y392, INDIRECT(Y392), 0)), "OK", "Invalid"))</f>
        <v/>
      </c>
      <c r="AA392" s="281"/>
      <c r="AB392" s="281"/>
      <c r="AC392" s="281"/>
      <c r="AD392" s="281" t="b">
        <f>AND(RMDF!AG392&gt;=0, RMDF!AG392&lt;=1-RMDF!Z392, RMDF!AG392=ROUND(RMDF!AG392,4))</f>
        <v>1</v>
      </c>
      <c r="AE392" s="317">
        <f>RMDF!AE392</f>
        <v>0</v>
      </c>
      <c r="AF392" s="318" t="str">
        <f>IF(AE392=0,"",_xlfn.XLOOKUP(AE392,StatePicklist!$1:$1,StatePicklist!$3:$3,"NA",0))</f>
        <v/>
      </c>
      <c r="AG392" s="297" t="str">
        <f ca="1">IF(RMDF!AF392="", "", IF(ISNUMBER(MATCH(RMDF!AF392, INDIRECT(AF392), 0)), "OK", "Invalid"))</f>
        <v/>
      </c>
      <c r="AH392" s="281"/>
      <c r="AI392" s="281"/>
      <c r="AJ392" s="281"/>
      <c r="AK392" s="281" t="b">
        <f>AND(RMDF!AN392&gt;=0, RMDF!AN392&lt;=1-SUM(RMDF!Z392,RMDF!AG392), RMDF!AN392=ROUND(RMDF!AN392,4))</f>
        <v>1</v>
      </c>
      <c r="AL392" s="317">
        <f>RMDF!AL392</f>
        <v>0</v>
      </c>
      <c r="AM392" s="318" t="str">
        <f>IF(AL392=0,"",_xlfn.XLOOKUP(AL392,StatePicklist!$1:$1,StatePicklist!$3:$3,"NA",0))</f>
        <v/>
      </c>
      <c r="AN392" s="297" t="str">
        <f ca="1">IF(RMDF!AM392="", "", IF(ISNUMBER(MATCH(RMDF!AM392, INDIRECT(AM392), 0)), "OK", "Invalid"))</f>
        <v/>
      </c>
      <c r="AO392" s="281"/>
      <c r="AP392" s="281"/>
      <c r="AQ392" s="281"/>
      <c r="AR392" s="281" t="b">
        <f>AND(RMDF!AU392&gt;=0, RMDF!AU392&lt;=1-SUM(RMDF!Z392,RMDF!AG392,RMDF!AN392), RMDF!AU392=ROUND(RMDF!AU392,4))</f>
        <v>1</v>
      </c>
      <c r="AS392" s="317">
        <f>RMDF!AS392</f>
        <v>0</v>
      </c>
      <c r="AT392" s="318" t="str">
        <f>IF(AS392=0,"",_xlfn.XLOOKUP(AS392,StatePicklist!$1:$1,StatePicklist!$3:$3,"NA",0))</f>
        <v/>
      </c>
      <c r="AU392" s="297" t="str">
        <f ca="1">IF(RMDF!AT392="", "", IF(ISNUMBER(MATCH(RMDF!AT392, INDIRECT(AT392), 0)), "OK", "Invalid"))</f>
        <v/>
      </c>
      <c r="AV392" s="281"/>
      <c r="AW392" s="281"/>
      <c r="AX392" s="281"/>
      <c r="AY392" s="281" t="b">
        <f>AND(RMDF!BB392&gt;=0, RMDF!BB392&lt;=1-SUM(RMDF!Z392,RMDF!AG392,RMDF!AN392,RMDF!AU392), RMDF!BB392=ROUND(RMDF!BB392,4))</f>
        <v>1</v>
      </c>
      <c r="AZ392" s="317">
        <f>RMDF!AZ392</f>
        <v>0</v>
      </c>
      <c r="BA392" s="318" t="str">
        <f>IF(AZ392=0,"",_xlfn.XLOOKUP(AZ392,StatePicklist!$1:$1,StatePicklist!$3:$3,"NA",0))</f>
        <v/>
      </c>
      <c r="BB392" s="297" t="str">
        <f ca="1">IF(RMDF!BA392="", "", IF(ISNUMBER(MATCH(RMDF!BA392, INDIRECT(BA392), 0)), "OK", "Invalid"))</f>
        <v/>
      </c>
      <c r="BC392" s="281"/>
      <c r="BD392" s="281"/>
      <c r="BE392" s="281"/>
      <c r="BF392" s="281" t="b">
        <f>AND(RMDF!BI392&gt;=0, RMDF!BI392&lt;=1-SUM(RMDF!Z392,RMDF!AG392,RMDF!AN392,RMDF!AU392,RMDF!BB392), RMDF!BI392=ROUND(RMDF!BI392,4))</f>
        <v>1</v>
      </c>
      <c r="BG392" s="317">
        <f>RMDF!BG392</f>
        <v>0</v>
      </c>
      <c r="BH392" s="318" t="str">
        <f>IF(BG392=0,"",_xlfn.XLOOKUP(BG392,StatePicklist!$1:$1,StatePicklist!$3:$3,"NA",0))</f>
        <v/>
      </c>
      <c r="BI392" s="297" t="str">
        <f ca="1">IF(RMDF!BH392="", "", IF(ISNUMBER(MATCH(RMDF!BH392, INDIRECT(BH392), 0)), "OK", "Invalid"))</f>
        <v/>
      </c>
      <c r="BJ392" s="281"/>
      <c r="BK392" s="281"/>
      <c r="BL392" s="281"/>
      <c r="BM392" s="281" t="b">
        <f>AND(RMDF!BP392&gt;=0, RMDF!BP392&lt;=1-SUM(RMDF!Z392,RMDF!AG392,RMDF!AN392,RMDF!AU392,RMDF!BB392,RMDF!BI392), RMDF!BP392=ROUND(RMDF!BP392,4))</f>
        <v>1</v>
      </c>
      <c r="BN392" s="317">
        <f>RMDF!BN392</f>
        <v>0</v>
      </c>
      <c r="BO392" s="318" t="str">
        <f>IF(BN392=0,"",_xlfn.XLOOKUP(BN392,StatePicklist!$1:$1,StatePicklist!$3:$3,"NA",0))</f>
        <v/>
      </c>
      <c r="BP392" s="297" t="str">
        <f ca="1">IF(RMDF!BO392="", "", IF(ISNUMBER(MATCH(RMDF!BO392, INDIRECT(BO392), 0)), "OK", "Invalid"))</f>
        <v/>
      </c>
      <c r="BQ392" s="281"/>
      <c r="BR392" s="281"/>
      <c r="BS392" s="281"/>
      <c r="BT392" s="281" t="b">
        <f>AND(RMDF!BW392&gt;=0, RMDF!BW392&lt;=1-SUM(RMDF!Z392,RMDF!AG392,RMDF!AN392,RMDF!AU392,RMDF!BB392,RMDF!BI392,RMDF!BP392), RMDF!BW392=ROUND(RMDF!BW392,4))</f>
        <v>1</v>
      </c>
      <c r="BU392" s="317">
        <f>RMDF!BU392</f>
        <v>0</v>
      </c>
      <c r="BV392" s="318" t="str">
        <f>IF(BU392=0,"",_xlfn.XLOOKUP(BU392,StatePicklist!$1:$1,StatePicklist!$3:$3,"NA",0))</f>
        <v/>
      </c>
      <c r="BW392" s="297" t="str">
        <f ca="1">IF(RMDF!BV392="", "", IF(ISNUMBER(MATCH(RMDF!BV392, INDIRECT(BV392), 0)), "OK", "Invalid"))</f>
        <v/>
      </c>
      <c r="BX392" s="281"/>
      <c r="BY392" s="281"/>
      <c r="BZ392" s="281"/>
      <c r="CA392" s="281" t="b">
        <f>AND(RMDF!CD392&gt;=0, RMDF!CD392&lt;=1-SUM(RMDF!Z392,RMDF!AG392,RMDF!AN392,RMDF!AU392,RMDF!BB392,RMDF!BI392,RMDF!BP392,RMDF!BW392), RMDF!CD392=ROUND(RMDF!CD392,4))</f>
        <v>1</v>
      </c>
      <c r="CB392" s="317">
        <f>RMDF!CB392</f>
        <v>0</v>
      </c>
      <c r="CC392" s="318" t="str">
        <f>IF(CB392=0,"",_xlfn.XLOOKUP(CB392,StatePicklist!$1:$1,StatePicklist!$3:$3,"NA",0))</f>
        <v/>
      </c>
      <c r="CD392" s="297" t="str">
        <f ca="1">IF(RMDF!CC392="", "", IF(ISNUMBER(MATCH(RMDF!CC392, INDIRECT(CC392), 0)), "OK", "Invalid"))</f>
        <v/>
      </c>
      <c r="CE392" s="281"/>
      <c r="CF392" s="281"/>
      <c r="CG392" s="281"/>
      <c r="CH392" s="281" t="b">
        <f>AND(RMDF!CK392&gt;=0, RMDF!CK392&lt;=1-SUM(RMDF!Z392,RMDF!AG392,RMDF!AN392,RMDF!AU392,RMDF!BB392,RMDF!BI392,RMDF!BP392,RMDF!BW392,RMDF!CD392), RMDF!CK392=ROUND(RMDF!CK392,4))</f>
        <v>1</v>
      </c>
      <c r="CI392" s="317">
        <f>RMDF!CI392</f>
        <v>0</v>
      </c>
      <c r="CJ392" s="318" t="str">
        <f>IF(CI392=0,"",_xlfn.XLOOKUP(CI392,StatePicklist!$1:$1,StatePicklist!$3:$3,"NA",0))</f>
        <v/>
      </c>
      <c r="CK392" s="297" t="str">
        <f ca="1">IF(RMDF!CJ392="", "", IF(ISNUMBER(MATCH(RMDF!CJ392, INDIRECT(CJ392), 0)), "OK", "Invalid"))</f>
        <v/>
      </c>
      <c r="CL392" s="281"/>
      <c r="CM392" s="281"/>
      <c r="CN392" s="281"/>
      <c r="CO392" s="281" t="b">
        <f>AND(RMDF!CR392&gt;=0, RMDF!CR392&lt;=1-SUM(RMDF!Z392,RMDF!AG392,RMDF!AN392,RMDF!AU392,RMDF!BB392,RMDF!BI392,RMDF!BP392,RMDF!BW392,RMDF!CD392,RMDF!CK392), RMDF!CR392=ROUND(RMDF!CR392,4))</f>
        <v>1</v>
      </c>
      <c r="CP392" s="317">
        <f>RMDF!CP392</f>
        <v>0</v>
      </c>
      <c r="CQ392" s="318" t="str">
        <f>IF(CP392=0,"",_xlfn.XLOOKUP(CP392,StatePicklist!$1:$1,StatePicklist!$3:$3,"NA",0))</f>
        <v/>
      </c>
      <c r="CR392" s="297" t="str">
        <f ca="1">IF(RMDF!CQ392="", "", IF(ISNUMBER(MATCH(RMDF!CQ392, INDIRECT(CQ392), 0)), "OK", "Invalid"))</f>
        <v/>
      </c>
      <c r="CS392" s="281"/>
      <c r="CT392" s="281"/>
      <c r="CU392" s="281"/>
      <c r="CV392" s="281" t="b">
        <f>AND(RMDF!CY392&gt;=0, RMDF!CY392&lt;=1-SUM(RMDF!Z392,RMDF!AG392,RMDF!AN392,RMDF!AU392,RMDF!BB392,RMDF!BI392,RMDF!BP392,RMDF!BW392,RMDF!CD392,RMDF!CK392,RMDF!CR392), RMDF!CY392=ROUND(RMDF!CY392,4))</f>
        <v>1</v>
      </c>
      <c r="CW392" s="317">
        <f>RMDF!CW392</f>
        <v>0</v>
      </c>
      <c r="CX392" s="318" t="str">
        <f>IF(CW392=0,"",_xlfn.XLOOKUP(CW392,StatePicklist!$1:$1,StatePicklist!$3:$3,"NA",0))</f>
        <v/>
      </c>
      <c r="CY392" s="297" t="str">
        <f ca="1">IF(RMDF!CX392="", "", IF(ISNUMBER(MATCH(RMDF!CX392, INDIRECT(CX392), 0)), "OK", "Invalid"))</f>
        <v/>
      </c>
      <c r="CZ392" s="281"/>
      <c r="DA392" s="281"/>
      <c r="DB392" s="281"/>
      <c r="DC392" s="281" t="b">
        <f>AND(RMDF!DF392&gt;=0, RMDF!DF392&lt;=1-SUM(RMDF!Z392,RMDF!AG392,RMDF!AN392,RMDF!AU392,RMDF!BB392,RMDF!BI392,RMDF!BP392,RMDF!BW392,RMDF!CD392,RMDF!CK392,RMDF!CR392,RMDF!CY392), RMDF!DF392=ROUND(RMDF!DF392,4))</f>
        <v>1</v>
      </c>
      <c r="DD392" s="317">
        <f>RMDF!DD392</f>
        <v>0</v>
      </c>
      <c r="DE392" s="318" t="str">
        <f>IF(DD392=0,"",_xlfn.XLOOKUP(DD392,StatePicklist!$1:$1,StatePicklist!$3:$3,"NA",0))</f>
        <v/>
      </c>
      <c r="DF392" s="297" t="str">
        <f ca="1">IF(RMDF!DE392="", "", IF(ISNUMBER(MATCH(RMDF!DE392, INDIRECT(DE392), 0)), "OK", "Invalid"))</f>
        <v/>
      </c>
      <c r="DG392" s="281"/>
      <c r="DH392" s="281"/>
      <c r="DI392" s="281"/>
      <c r="DJ392" s="281" t="b">
        <f>AND(RMDF!DM392&gt;=0, RMDF!DM392&lt;=1-SUM(RMDF!Z392,RMDF!AG392,RMDF!AN392,RMDF!AU392,RMDF!BB392,RMDF!BI392,RMDF!BP392,RMDF!BW392,RMDF!CD392,RMDF!CK392,RMDF!CR392,RMDF!CY392,RMDF!DF392), RMDF!DM392=ROUND(RMDF!DM392,4))</f>
        <v>1</v>
      </c>
      <c r="DK392" s="317">
        <f>RMDF!DK392</f>
        <v>0</v>
      </c>
      <c r="DL392" s="318" t="str">
        <f>IF(DK392=0,"",_xlfn.XLOOKUP(DK392,StatePicklist!$1:$1,StatePicklist!$3:$3,"NA",0))</f>
        <v/>
      </c>
      <c r="DM392" s="297" t="str">
        <f ca="1">IF(RMDF!DL392="", "", IF(ISNUMBER(MATCH(RMDF!DL392, INDIRECT(DL392), 0)), "OK", "Invalid"))</f>
        <v/>
      </c>
      <c r="DN392" s="281"/>
      <c r="DO392" s="281"/>
      <c r="DP392" s="281"/>
      <c r="DQ392" s="281" t="b">
        <f>AND(RMDF!DT392&gt;=0, RMDF!DT392&lt;=1-SUM(RMDF!Z392,RMDF!AG392,RMDF!AN392,RMDF!AU392,RMDF!BB392,RMDF!BI392,RMDF!BP392,RMDF!BW392,RMDF!CD392,RMDF!CK392,RMDF!CR392,RMDF!CY392,RMDF!DF392,RMDF!DM392), RMDF!DT392=ROUND(RMDF!DT392,4))</f>
        <v>1</v>
      </c>
      <c r="DR392" s="317">
        <f>RMDF!DR392</f>
        <v>0</v>
      </c>
      <c r="DS392" s="318" t="str">
        <f>IF(DR392=0,"",_xlfn.XLOOKUP(DR392,StatePicklist!$1:$1,StatePicklist!$3:$3,"NA",0))</f>
        <v/>
      </c>
      <c r="DT392" s="297" t="str">
        <f ca="1">IF(RMDF!DS392="", "", IF(ISNUMBER(MATCH(RMDF!DS392, INDIRECT(DS392), 0)), "OK", "Invalid"))</f>
        <v/>
      </c>
      <c r="DU392" s="281"/>
      <c r="DV392" s="281"/>
      <c r="DW392" s="281"/>
      <c r="DX392" s="281" t="b">
        <f>AND(RMDF!EA392&gt;=0, RMDF!EA392&lt;=1-SUM(RMDF!Z392,RMDF!AG392,RMDF!AN392,RMDF!AU392,RMDF!BB392,RMDF!BI392,RMDF!BP392,RMDF!BW392,RMDF!CD392,RMDF!CK392,RMDF!CR392,RMDF!CY392,RMDF!DF392,RMDF!DM392,RMDF!DT392), RMDF!EA392=ROUND(RMDF!EA392,4))</f>
        <v>1</v>
      </c>
      <c r="DY392" s="317">
        <f>RMDF!DY392</f>
        <v>0</v>
      </c>
      <c r="DZ392" s="318" t="str">
        <f>IF(DY392=0,"",_xlfn.XLOOKUP(DY392,StatePicklist!$1:$1,StatePicklist!$3:$3,"NA",0))</f>
        <v/>
      </c>
      <c r="EA392" s="297" t="str">
        <f ca="1">IF(RMDF!DZ392="", "", IF(ISNUMBER(MATCH(RMDF!DZ392, INDIRECT(DZ392), 0)), "OK", "Invalid"))</f>
        <v/>
      </c>
      <c r="EB392" s="281"/>
      <c r="EC392" s="281"/>
      <c r="ED392" s="281"/>
      <c r="EE392" s="281" t="b">
        <f>AND(RMDF!EH392&gt;=0, RMDF!EH392&lt;=1-SUM(RMDF!Z392,RMDF!AG392,RMDF!AN392,RMDF!AU392,RMDF!BB392,RMDF!BI392,RMDF!BP392,RMDF!BW392,RMDF!CD392,RMDF!CK392,RMDF!CR392,RMDF!CY392,RMDF!DF392,RMDF!DM392,RMDF!DT392,RMDF!EA392), RMDF!EH392=ROUND(RMDF!EH392,4))</f>
        <v>1</v>
      </c>
      <c r="EF392" s="317">
        <f>RMDF!EF392</f>
        <v>0</v>
      </c>
      <c r="EG392" s="318" t="str">
        <f>IF(EF392=0,"",_xlfn.XLOOKUP(EF392,StatePicklist!$1:$1,StatePicklist!$3:$3,"NA",0))</f>
        <v/>
      </c>
      <c r="EH392" s="297" t="str">
        <f ca="1">IF(RMDF!EG392="", "", IF(ISNUMBER(MATCH(RMDF!EG392, INDIRECT(EG392), 0)), "OK", "Invalid"))</f>
        <v/>
      </c>
      <c r="EI392" s="281"/>
      <c r="EJ392" s="281"/>
      <c r="EK392" s="281"/>
      <c r="EL392" s="281" t="b">
        <f>AND(RMDF!EO392&gt;=0, RMDF!EO392&lt;=1-SUM(RMDF!Z392,RMDF!AG392,RMDF!AN392,RMDF!AU392,RMDF!BB392,RMDF!BI392,RMDF!BP392,RMDF!BW392,RMDF!CD392,RMDF!CK392,RMDF!CR392,RMDF!CY392,RMDF!DF392,RMDF!DM392,RMDF!DT392,RMDF!EA392,RMDF!EH392), RMDF!EO392=ROUND(RMDF!EO392,4))</f>
        <v>1</v>
      </c>
      <c r="EM392" s="317">
        <f>RMDF!EM392</f>
        <v>0</v>
      </c>
      <c r="EN392" s="318" t="str">
        <f>IF(EM392=0,"",_xlfn.XLOOKUP(EM392,StatePicklist!$1:$1,StatePicklist!$3:$3,"NA",0))</f>
        <v/>
      </c>
      <c r="EO392" s="297" t="str">
        <f ca="1">IF(RMDF!EN392="", "", IF(ISNUMBER(MATCH(RMDF!EN392, INDIRECT(EN392), 0)), "OK", "Invalid"))</f>
        <v/>
      </c>
      <c r="EP392" s="281"/>
      <c r="EQ392" s="281"/>
      <c r="ER392" s="281"/>
      <c r="ES392" s="281" t="b">
        <f>AND(RMDF!EV392&gt;=0, RMDF!EV392&lt;=1-SUM(RMDF!Z392,RMDF!AG392,RMDF!AN392,RMDF!AU392,RMDF!BB392,RMDF!BI392,RMDF!BP392,RMDF!BW392,RMDF!CD392,RMDF!CK392,RMDF!CR392,RMDF!CY392,RMDF!DF392,RMDF!DM392,RMDF!DT392,RMDF!EA392,RMDF!EH392,RMDF!EO392), RMDF!EV392=ROUND(RMDF!EV392,4))</f>
        <v>1</v>
      </c>
      <c r="ET392" s="317">
        <f>RMDF!ET392</f>
        <v>0</v>
      </c>
      <c r="EU392" s="318" t="str">
        <f>IF(ET392=0,"",_xlfn.XLOOKUP(ET392,StatePicklist!$1:$1,StatePicklist!$3:$3,"NA",0))</f>
        <v/>
      </c>
      <c r="EV392" s="297" t="str">
        <f ca="1">IF(RMDF!EU392="", "", IF(ISNUMBER(MATCH(RMDF!EU392, INDIRECT(EU392), 0)), "OK", "Invalid"))</f>
        <v/>
      </c>
      <c r="EW392" s="281"/>
      <c r="EX392" s="281"/>
      <c r="EY392" s="281"/>
      <c r="EZ392" s="281" t="b">
        <f>AND(RMDF!FC392&gt;=0, RMDF!FC392&lt;=1-SUM(RMDF!Z392,RMDF!AG392,RMDF!AN392,RMDF!AU392,RMDF!BB392,RMDF!BI392,RMDF!BP392,RMDF!BW392,RMDF!CD392,RMDF!CK392,RMDF!CR392,RMDF!CY392,RMDF!DF392,RMDF!DM392,RMDF!DT392,RMDF!EA392,RMDF!EH392,RMDF!EO392,RMDF!EV392), RMDF!FC392=ROUND(RMDF!FC392,4))</f>
        <v>1</v>
      </c>
      <c r="FA392" s="317">
        <f>RMDF!FA392</f>
        <v>0</v>
      </c>
      <c r="FB392" s="318" t="str">
        <f>IF(FA392=0,"",_xlfn.XLOOKUP(FA392,StatePicklist!$1:$1,StatePicklist!$3:$3,"NA",0))</f>
        <v/>
      </c>
      <c r="FC392" s="297" t="str">
        <f ca="1">IF(RMDF!FB392="", "", IF(ISNUMBER(MATCH(RMDF!FB392, INDIRECT(FB392), 0)), "OK", "Invalid"))</f>
        <v/>
      </c>
    </row>
    <row r="393" spans="1:159" s="205" customFormat="1" ht="39.9" customHeight="1" x14ac:dyDescent="0.25">
      <c r="A393" s="206"/>
      <c r="B393" s="196"/>
      <c r="C393" s="197"/>
      <c r="D393" s="198"/>
      <c r="E393" s="199"/>
      <c r="F393" s="200"/>
      <c r="G393" s="201"/>
      <c r="H393" s="292"/>
      <c r="I393" s="305">
        <f>RMDF!I393</f>
        <v>0</v>
      </c>
      <c r="J393" s="305" t="str">
        <f>IF(I393=ProductCode!$B$30,"PDReclPost",IF(OR(I393=ProductCode!$C$30,I393=ProductCode!$E$30,I393=ProductCode!$G$30),"PDPreCon",IF(OR(I393=ProductCode!$D$30,I393=ProductCode!$F$30),"PDNotReclPost","")))</f>
        <v/>
      </c>
      <c r="K393" s="305" t="str">
        <f t="shared" si="24"/>
        <v/>
      </c>
      <c r="L393" s="289"/>
      <c r="M393" s="305" t="str">
        <f t="shared" si="24"/>
        <v/>
      </c>
      <c r="N393" s="289" t="b">
        <f>AND(RMDF!N393&gt;=0, RMDF!N393&lt;=1-RMDF!L393, RMDF!N393=ROUND(RMDF!N393,4))</f>
        <v>1</v>
      </c>
      <c r="O393" s="286" t="str">
        <f>IF(P393="","",IF(I393="","",IF(LEFT(I393,13)="Reclaimed pos",RawMaterialCode!$E$569,RawMaterialCode!$E$568)))</f>
        <v>Reclaimed pre-consumer mixed fibers (RM0578)</v>
      </c>
      <c r="P393" s="295">
        <f t="shared" si="25"/>
        <v>1</v>
      </c>
      <c r="Q393" s="202"/>
      <c r="R393" s="203"/>
      <c r="S393" s="204" t="str">
        <f t="shared" si="26"/>
        <v/>
      </c>
      <c r="T393" s="281"/>
      <c r="U393" s="281"/>
      <c r="V393" s="281"/>
      <c r="W393" s="281"/>
      <c r="X393" s="317">
        <f>RMDF!X393</f>
        <v>0</v>
      </c>
      <c r="Y393" s="318" t="str">
        <f>IF(X393=0,"",_xlfn.XLOOKUP(X393,StatePicklist!$1:$1,StatePicklist!$3:$3,"NA",0))</f>
        <v/>
      </c>
      <c r="Z393" s="297" t="str">
        <f ca="1">IF(RMDF!Y393="", "", IF(ISNUMBER(MATCH(RMDF!Y393, INDIRECT(Y393), 0)), "OK", "Invalid"))</f>
        <v/>
      </c>
      <c r="AA393" s="281"/>
      <c r="AB393" s="281"/>
      <c r="AC393" s="281"/>
      <c r="AD393" s="281" t="b">
        <f>AND(RMDF!AG393&gt;=0, RMDF!AG393&lt;=1-RMDF!Z393, RMDF!AG393=ROUND(RMDF!AG393,4))</f>
        <v>1</v>
      </c>
      <c r="AE393" s="317">
        <f>RMDF!AE393</f>
        <v>0</v>
      </c>
      <c r="AF393" s="318" t="str">
        <f>IF(AE393=0,"",_xlfn.XLOOKUP(AE393,StatePicklist!$1:$1,StatePicklist!$3:$3,"NA",0))</f>
        <v/>
      </c>
      <c r="AG393" s="297" t="str">
        <f ca="1">IF(RMDF!AF393="", "", IF(ISNUMBER(MATCH(RMDF!AF393, INDIRECT(AF393), 0)), "OK", "Invalid"))</f>
        <v/>
      </c>
      <c r="AH393" s="281"/>
      <c r="AI393" s="281"/>
      <c r="AJ393" s="281"/>
      <c r="AK393" s="281" t="b">
        <f>AND(RMDF!AN393&gt;=0, RMDF!AN393&lt;=1-SUM(RMDF!Z393,RMDF!AG393), RMDF!AN393=ROUND(RMDF!AN393,4))</f>
        <v>1</v>
      </c>
      <c r="AL393" s="317">
        <f>RMDF!AL393</f>
        <v>0</v>
      </c>
      <c r="AM393" s="318" t="str">
        <f>IF(AL393=0,"",_xlfn.XLOOKUP(AL393,StatePicklist!$1:$1,StatePicklist!$3:$3,"NA",0))</f>
        <v/>
      </c>
      <c r="AN393" s="297" t="str">
        <f ca="1">IF(RMDF!AM393="", "", IF(ISNUMBER(MATCH(RMDF!AM393, INDIRECT(AM393), 0)), "OK", "Invalid"))</f>
        <v/>
      </c>
      <c r="AO393" s="281"/>
      <c r="AP393" s="281"/>
      <c r="AQ393" s="281"/>
      <c r="AR393" s="281" t="b">
        <f>AND(RMDF!AU393&gt;=0, RMDF!AU393&lt;=1-SUM(RMDF!Z393,RMDF!AG393,RMDF!AN393), RMDF!AU393=ROUND(RMDF!AU393,4))</f>
        <v>1</v>
      </c>
      <c r="AS393" s="317">
        <f>RMDF!AS393</f>
        <v>0</v>
      </c>
      <c r="AT393" s="318" t="str">
        <f>IF(AS393=0,"",_xlfn.XLOOKUP(AS393,StatePicklist!$1:$1,StatePicklist!$3:$3,"NA",0))</f>
        <v/>
      </c>
      <c r="AU393" s="297" t="str">
        <f ca="1">IF(RMDF!AT393="", "", IF(ISNUMBER(MATCH(RMDF!AT393, INDIRECT(AT393), 0)), "OK", "Invalid"))</f>
        <v/>
      </c>
      <c r="AV393" s="281"/>
      <c r="AW393" s="281"/>
      <c r="AX393" s="281"/>
      <c r="AY393" s="281" t="b">
        <f>AND(RMDF!BB393&gt;=0, RMDF!BB393&lt;=1-SUM(RMDF!Z393,RMDF!AG393,RMDF!AN393,RMDF!AU393), RMDF!BB393=ROUND(RMDF!BB393,4))</f>
        <v>1</v>
      </c>
      <c r="AZ393" s="317">
        <f>RMDF!AZ393</f>
        <v>0</v>
      </c>
      <c r="BA393" s="318" t="str">
        <f>IF(AZ393=0,"",_xlfn.XLOOKUP(AZ393,StatePicklist!$1:$1,StatePicklist!$3:$3,"NA",0))</f>
        <v/>
      </c>
      <c r="BB393" s="297" t="str">
        <f ca="1">IF(RMDF!BA393="", "", IF(ISNUMBER(MATCH(RMDF!BA393, INDIRECT(BA393), 0)), "OK", "Invalid"))</f>
        <v/>
      </c>
      <c r="BC393" s="281"/>
      <c r="BD393" s="281"/>
      <c r="BE393" s="281"/>
      <c r="BF393" s="281" t="b">
        <f>AND(RMDF!BI393&gt;=0, RMDF!BI393&lt;=1-SUM(RMDF!Z393,RMDF!AG393,RMDF!AN393,RMDF!AU393,RMDF!BB393), RMDF!BI393=ROUND(RMDF!BI393,4))</f>
        <v>1</v>
      </c>
      <c r="BG393" s="317">
        <f>RMDF!BG393</f>
        <v>0</v>
      </c>
      <c r="BH393" s="318" t="str">
        <f>IF(BG393=0,"",_xlfn.XLOOKUP(BG393,StatePicklist!$1:$1,StatePicklist!$3:$3,"NA",0))</f>
        <v/>
      </c>
      <c r="BI393" s="297" t="str">
        <f ca="1">IF(RMDF!BH393="", "", IF(ISNUMBER(MATCH(RMDF!BH393, INDIRECT(BH393), 0)), "OK", "Invalid"))</f>
        <v/>
      </c>
      <c r="BJ393" s="281"/>
      <c r="BK393" s="281"/>
      <c r="BL393" s="281"/>
      <c r="BM393" s="281" t="b">
        <f>AND(RMDF!BP393&gt;=0, RMDF!BP393&lt;=1-SUM(RMDF!Z393,RMDF!AG393,RMDF!AN393,RMDF!AU393,RMDF!BB393,RMDF!BI393), RMDF!BP393=ROUND(RMDF!BP393,4))</f>
        <v>1</v>
      </c>
      <c r="BN393" s="317">
        <f>RMDF!BN393</f>
        <v>0</v>
      </c>
      <c r="BO393" s="318" t="str">
        <f>IF(BN393=0,"",_xlfn.XLOOKUP(BN393,StatePicklist!$1:$1,StatePicklist!$3:$3,"NA",0))</f>
        <v/>
      </c>
      <c r="BP393" s="297" t="str">
        <f ca="1">IF(RMDF!BO393="", "", IF(ISNUMBER(MATCH(RMDF!BO393, INDIRECT(BO393), 0)), "OK", "Invalid"))</f>
        <v/>
      </c>
      <c r="BQ393" s="281"/>
      <c r="BR393" s="281"/>
      <c r="BS393" s="281"/>
      <c r="BT393" s="281" t="b">
        <f>AND(RMDF!BW393&gt;=0, RMDF!BW393&lt;=1-SUM(RMDF!Z393,RMDF!AG393,RMDF!AN393,RMDF!AU393,RMDF!BB393,RMDF!BI393,RMDF!BP393), RMDF!BW393=ROUND(RMDF!BW393,4))</f>
        <v>1</v>
      </c>
      <c r="BU393" s="317">
        <f>RMDF!BU393</f>
        <v>0</v>
      </c>
      <c r="BV393" s="318" t="str">
        <f>IF(BU393=0,"",_xlfn.XLOOKUP(BU393,StatePicklist!$1:$1,StatePicklist!$3:$3,"NA",0))</f>
        <v/>
      </c>
      <c r="BW393" s="297" t="str">
        <f ca="1">IF(RMDF!BV393="", "", IF(ISNUMBER(MATCH(RMDF!BV393, INDIRECT(BV393), 0)), "OK", "Invalid"))</f>
        <v/>
      </c>
      <c r="BX393" s="281"/>
      <c r="BY393" s="281"/>
      <c r="BZ393" s="281"/>
      <c r="CA393" s="281" t="b">
        <f>AND(RMDF!CD393&gt;=0, RMDF!CD393&lt;=1-SUM(RMDF!Z393,RMDF!AG393,RMDF!AN393,RMDF!AU393,RMDF!BB393,RMDF!BI393,RMDF!BP393,RMDF!BW393), RMDF!CD393=ROUND(RMDF!CD393,4))</f>
        <v>1</v>
      </c>
      <c r="CB393" s="317">
        <f>RMDF!CB393</f>
        <v>0</v>
      </c>
      <c r="CC393" s="318" t="str">
        <f>IF(CB393=0,"",_xlfn.XLOOKUP(CB393,StatePicklist!$1:$1,StatePicklist!$3:$3,"NA",0))</f>
        <v/>
      </c>
      <c r="CD393" s="297" t="str">
        <f ca="1">IF(RMDF!CC393="", "", IF(ISNUMBER(MATCH(RMDF!CC393, INDIRECT(CC393), 0)), "OK", "Invalid"))</f>
        <v/>
      </c>
      <c r="CE393" s="281"/>
      <c r="CF393" s="281"/>
      <c r="CG393" s="281"/>
      <c r="CH393" s="281" t="b">
        <f>AND(RMDF!CK393&gt;=0, RMDF!CK393&lt;=1-SUM(RMDF!Z393,RMDF!AG393,RMDF!AN393,RMDF!AU393,RMDF!BB393,RMDF!BI393,RMDF!BP393,RMDF!BW393,RMDF!CD393), RMDF!CK393=ROUND(RMDF!CK393,4))</f>
        <v>1</v>
      </c>
      <c r="CI393" s="317">
        <f>RMDF!CI393</f>
        <v>0</v>
      </c>
      <c r="CJ393" s="318" t="str">
        <f>IF(CI393=0,"",_xlfn.XLOOKUP(CI393,StatePicklist!$1:$1,StatePicklist!$3:$3,"NA",0))</f>
        <v/>
      </c>
      <c r="CK393" s="297" t="str">
        <f ca="1">IF(RMDF!CJ393="", "", IF(ISNUMBER(MATCH(RMDF!CJ393, INDIRECT(CJ393), 0)), "OK", "Invalid"))</f>
        <v/>
      </c>
      <c r="CL393" s="281"/>
      <c r="CM393" s="281"/>
      <c r="CN393" s="281"/>
      <c r="CO393" s="281" t="b">
        <f>AND(RMDF!CR393&gt;=0, RMDF!CR393&lt;=1-SUM(RMDF!Z393,RMDF!AG393,RMDF!AN393,RMDF!AU393,RMDF!BB393,RMDF!BI393,RMDF!BP393,RMDF!BW393,RMDF!CD393,RMDF!CK393), RMDF!CR393=ROUND(RMDF!CR393,4))</f>
        <v>1</v>
      </c>
      <c r="CP393" s="317">
        <f>RMDF!CP393</f>
        <v>0</v>
      </c>
      <c r="CQ393" s="318" t="str">
        <f>IF(CP393=0,"",_xlfn.XLOOKUP(CP393,StatePicklist!$1:$1,StatePicklist!$3:$3,"NA",0))</f>
        <v/>
      </c>
      <c r="CR393" s="297" t="str">
        <f ca="1">IF(RMDF!CQ393="", "", IF(ISNUMBER(MATCH(RMDF!CQ393, INDIRECT(CQ393), 0)), "OK", "Invalid"))</f>
        <v/>
      </c>
      <c r="CS393" s="281"/>
      <c r="CT393" s="281"/>
      <c r="CU393" s="281"/>
      <c r="CV393" s="281" t="b">
        <f>AND(RMDF!CY393&gt;=0, RMDF!CY393&lt;=1-SUM(RMDF!Z393,RMDF!AG393,RMDF!AN393,RMDF!AU393,RMDF!BB393,RMDF!BI393,RMDF!BP393,RMDF!BW393,RMDF!CD393,RMDF!CK393,RMDF!CR393), RMDF!CY393=ROUND(RMDF!CY393,4))</f>
        <v>1</v>
      </c>
      <c r="CW393" s="317">
        <f>RMDF!CW393</f>
        <v>0</v>
      </c>
      <c r="CX393" s="318" t="str">
        <f>IF(CW393=0,"",_xlfn.XLOOKUP(CW393,StatePicklist!$1:$1,StatePicklist!$3:$3,"NA",0))</f>
        <v/>
      </c>
      <c r="CY393" s="297" t="str">
        <f ca="1">IF(RMDF!CX393="", "", IF(ISNUMBER(MATCH(RMDF!CX393, INDIRECT(CX393), 0)), "OK", "Invalid"))</f>
        <v/>
      </c>
      <c r="CZ393" s="281"/>
      <c r="DA393" s="281"/>
      <c r="DB393" s="281"/>
      <c r="DC393" s="281" t="b">
        <f>AND(RMDF!DF393&gt;=0, RMDF!DF393&lt;=1-SUM(RMDF!Z393,RMDF!AG393,RMDF!AN393,RMDF!AU393,RMDF!BB393,RMDF!BI393,RMDF!BP393,RMDF!BW393,RMDF!CD393,RMDF!CK393,RMDF!CR393,RMDF!CY393), RMDF!DF393=ROUND(RMDF!DF393,4))</f>
        <v>1</v>
      </c>
      <c r="DD393" s="317">
        <f>RMDF!DD393</f>
        <v>0</v>
      </c>
      <c r="DE393" s="318" t="str">
        <f>IF(DD393=0,"",_xlfn.XLOOKUP(DD393,StatePicklist!$1:$1,StatePicklist!$3:$3,"NA",0))</f>
        <v/>
      </c>
      <c r="DF393" s="297" t="str">
        <f ca="1">IF(RMDF!DE393="", "", IF(ISNUMBER(MATCH(RMDF!DE393, INDIRECT(DE393), 0)), "OK", "Invalid"))</f>
        <v/>
      </c>
      <c r="DG393" s="281"/>
      <c r="DH393" s="281"/>
      <c r="DI393" s="281"/>
      <c r="DJ393" s="281" t="b">
        <f>AND(RMDF!DM393&gt;=0, RMDF!DM393&lt;=1-SUM(RMDF!Z393,RMDF!AG393,RMDF!AN393,RMDF!AU393,RMDF!BB393,RMDF!BI393,RMDF!BP393,RMDF!BW393,RMDF!CD393,RMDF!CK393,RMDF!CR393,RMDF!CY393,RMDF!DF393), RMDF!DM393=ROUND(RMDF!DM393,4))</f>
        <v>1</v>
      </c>
      <c r="DK393" s="317">
        <f>RMDF!DK393</f>
        <v>0</v>
      </c>
      <c r="DL393" s="318" t="str">
        <f>IF(DK393=0,"",_xlfn.XLOOKUP(DK393,StatePicklist!$1:$1,StatePicklist!$3:$3,"NA",0))</f>
        <v/>
      </c>
      <c r="DM393" s="297" t="str">
        <f ca="1">IF(RMDF!DL393="", "", IF(ISNUMBER(MATCH(RMDF!DL393, INDIRECT(DL393), 0)), "OK", "Invalid"))</f>
        <v/>
      </c>
      <c r="DN393" s="281"/>
      <c r="DO393" s="281"/>
      <c r="DP393" s="281"/>
      <c r="DQ393" s="281" t="b">
        <f>AND(RMDF!DT393&gt;=0, RMDF!DT393&lt;=1-SUM(RMDF!Z393,RMDF!AG393,RMDF!AN393,RMDF!AU393,RMDF!BB393,RMDF!BI393,RMDF!BP393,RMDF!BW393,RMDF!CD393,RMDF!CK393,RMDF!CR393,RMDF!CY393,RMDF!DF393,RMDF!DM393), RMDF!DT393=ROUND(RMDF!DT393,4))</f>
        <v>1</v>
      </c>
      <c r="DR393" s="317">
        <f>RMDF!DR393</f>
        <v>0</v>
      </c>
      <c r="DS393" s="318" t="str">
        <f>IF(DR393=0,"",_xlfn.XLOOKUP(DR393,StatePicklist!$1:$1,StatePicklist!$3:$3,"NA",0))</f>
        <v/>
      </c>
      <c r="DT393" s="297" t="str">
        <f ca="1">IF(RMDF!DS393="", "", IF(ISNUMBER(MATCH(RMDF!DS393, INDIRECT(DS393), 0)), "OK", "Invalid"))</f>
        <v/>
      </c>
      <c r="DU393" s="281"/>
      <c r="DV393" s="281"/>
      <c r="DW393" s="281"/>
      <c r="DX393" s="281" t="b">
        <f>AND(RMDF!EA393&gt;=0, RMDF!EA393&lt;=1-SUM(RMDF!Z393,RMDF!AG393,RMDF!AN393,RMDF!AU393,RMDF!BB393,RMDF!BI393,RMDF!BP393,RMDF!BW393,RMDF!CD393,RMDF!CK393,RMDF!CR393,RMDF!CY393,RMDF!DF393,RMDF!DM393,RMDF!DT393), RMDF!EA393=ROUND(RMDF!EA393,4))</f>
        <v>1</v>
      </c>
      <c r="DY393" s="317">
        <f>RMDF!DY393</f>
        <v>0</v>
      </c>
      <c r="DZ393" s="318" t="str">
        <f>IF(DY393=0,"",_xlfn.XLOOKUP(DY393,StatePicklist!$1:$1,StatePicklist!$3:$3,"NA",0))</f>
        <v/>
      </c>
      <c r="EA393" s="297" t="str">
        <f ca="1">IF(RMDF!DZ393="", "", IF(ISNUMBER(MATCH(RMDF!DZ393, INDIRECT(DZ393), 0)), "OK", "Invalid"))</f>
        <v/>
      </c>
      <c r="EB393" s="281"/>
      <c r="EC393" s="281"/>
      <c r="ED393" s="281"/>
      <c r="EE393" s="281" t="b">
        <f>AND(RMDF!EH393&gt;=0, RMDF!EH393&lt;=1-SUM(RMDF!Z393,RMDF!AG393,RMDF!AN393,RMDF!AU393,RMDF!BB393,RMDF!BI393,RMDF!BP393,RMDF!BW393,RMDF!CD393,RMDF!CK393,RMDF!CR393,RMDF!CY393,RMDF!DF393,RMDF!DM393,RMDF!DT393,RMDF!EA393), RMDF!EH393=ROUND(RMDF!EH393,4))</f>
        <v>1</v>
      </c>
      <c r="EF393" s="317">
        <f>RMDF!EF393</f>
        <v>0</v>
      </c>
      <c r="EG393" s="318" t="str">
        <f>IF(EF393=0,"",_xlfn.XLOOKUP(EF393,StatePicklist!$1:$1,StatePicklist!$3:$3,"NA",0))</f>
        <v/>
      </c>
      <c r="EH393" s="297" t="str">
        <f ca="1">IF(RMDF!EG393="", "", IF(ISNUMBER(MATCH(RMDF!EG393, INDIRECT(EG393), 0)), "OK", "Invalid"))</f>
        <v/>
      </c>
      <c r="EI393" s="281"/>
      <c r="EJ393" s="281"/>
      <c r="EK393" s="281"/>
      <c r="EL393" s="281" t="b">
        <f>AND(RMDF!EO393&gt;=0, RMDF!EO393&lt;=1-SUM(RMDF!Z393,RMDF!AG393,RMDF!AN393,RMDF!AU393,RMDF!BB393,RMDF!BI393,RMDF!BP393,RMDF!BW393,RMDF!CD393,RMDF!CK393,RMDF!CR393,RMDF!CY393,RMDF!DF393,RMDF!DM393,RMDF!DT393,RMDF!EA393,RMDF!EH393), RMDF!EO393=ROUND(RMDF!EO393,4))</f>
        <v>1</v>
      </c>
      <c r="EM393" s="317">
        <f>RMDF!EM393</f>
        <v>0</v>
      </c>
      <c r="EN393" s="318" t="str">
        <f>IF(EM393=0,"",_xlfn.XLOOKUP(EM393,StatePicklist!$1:$1,StatePicklist!$3:$3,"NA",0))</f>
        <v/>
      </c>
      <c r="EO393" s="297" t="str">
        <f ca="1">IF(RMDF!EN393="", "", IF(ISNUMBER(MATCH(RMDF!EN393, INDIRECT(EN393), 0)), "OK", "Invalid"))</f>
        <v/>
      </c>
      <c r="EP393" s="281"/>
      <c r="EQ393" s="281"/>
      <c r="ER393" s="281"/>
      <c r="ES393" s="281" t="b">
        <f>AND(RMDF!EV393&gt;=0, RMDF!EV393&lt;=1-SUM(RMDF!Z393,RMDF!AG393,RMDF!AN393,RMDF!AU393,RMDF!BB393,RMDF!BI393,RMDF!BP393,RMDF!BW393,RMDF!CD393,RMDF!CK393,RMDF!CR393,RMDF!CY393,RMDF!DF393,RMDF!DM393,RMDF!DT393,RMDF!EA393,RMDF!EH393,RMDF!EO393), RMDF!EV393=ROUND(RMDF!EV393,4))</f>
        <v>1</v>
      </c>
      <c r="ET393" s="317">
        <f>RMDF!ET393</f>
        <v>0</v>
      </c>
      <c r="EU393" s="318" t="str">
        <f>IF(ET393=0,"",_xlfn.XLOOKUP(ET393,StatePicklist!$1:$1,StatePicklist!$3:$3,"NA",0))</f>
        <v/>
      </c>
      <c r="EV393" s="297" t="str">
        <f ca="1">IF(RMDF!EU393="", "", IF(ISNUMBER(MATCH(RMDF!EU393, INDIRECT(EU393), 0)), "OK", "Invalid"))</f>
        <v/>
      </c>
      <c r="EW393" s="281"/>
      <c r="EX393" s="281"/>
      <c r="EY393" s="281"/>
      <c r="EZ393" s="281" t="b">
        <f>AND(RMDF!FC393&gt;=0, RMDF!FC393&lt;=1-SUM(RMDF!Z393,RMDF!AG393,RMDF!AN393,RMDF!AU393,RMDF!BB393,RMDF!BI393,RMDF!BP393,RMDF!BW393,RMDF!CD393,RMDF!CK393,RMDF!CR393,RMDF!CY393,RMDF!DF393,RMDF!DM393,RMDF!DT393,RMDF!EA393,RMDF!EH393,RMDF!EO393,RMDF!EV393), RMDF!FC393=ROUND(RMDF!FC393,4))</f>
        <v>1</v>
      </c>
      <c r="FA393" s="317">
        <f>RMDF!FA393</f>
        <v>0</v>
      </c>
      <c r="FB393" s="318" t="str">
        <f>IF(FA393=0,"",_xlfn.XLOOKUP(FA393,StatePicklist!$1:$1,StatePicklist!$3:$3,"NA",0))</f>
        <v/>
      </c>
      <c r="FC393" s="297" t="str">
        <f ca="1">IF(RMDF!FB393="", "", IF(ISNUMBER(MATCH(RMDF!FB393, INDIRECT(FB393), 0)), "OK", "Invalid"))</f>
        <v/>
      </c>
    </row>
    <row r="394" spans="1:159" s="205" customFormat="1" ht="39.9" customHeight="1" x14ac:dyDescent="0.25">
      <c r="A394" s="206"/>
      <c r="B394" s="196"/>
      <c r="C394" s="197"/>
      <c r="D394" s="198"/>
      <c r="E394" s="199"/>
      <c r="F394" s="200"/>
      <c r="G394" s="201"/>
      <c r="H394" s="292"/>
      <c r="I394" s="305">
        <f>RMDF!I394</f>
        <v>0</v>
      </c>
      <c r="J394" s="305" t="str">
        <f>IF(I394=ProductCode!$B$30,"PDReclPost",IF(OR(I394=ProductCode!$C$30,I394=ProductCode!$E$30,I394=ProductCode!$G$30),"PDPreCon",IF(OR(I394=ProductCode!$D$30,I394=ProductCode!$F$30),"PDNotReclPost","")))</f>
        <v/>
      </c>
      <c r="K394" s="305" t="str">
        <f t="shared" si="24"/>
        <v/>
      </c>
      <c r="L394" s="289"/>
      <c r="M394" s="305" t="str">
        <f t="shared" si="24"/>
        <v/>
      </c>
      <c r="N394" s="289" t="b">
        <f>AND(RMDF!N394&gt;=0, RMDF!N394&lt;=1-RMDF!L394, RMDF!N394=ROUND(RMDF!N394,4))</f>
        <v>1</v>
      </c>
      <c r="O394" s="286" t="str">
        <f>IF(P394="","",IF(I394="","",IF(LEFT(I394,13)="Reclaimed pos",RawMaterialCode!$E$569,RawMaterialCode!$E$568)))</f>
        <v>Reclaimed pre-consumer mixed fibers (RM0578)</v>
      </c>
      <c r="P394" s="295">
        <f t="shared" si="25"/>
        <v>1</v>
      </c>
      <c r="Q394" s="202"/>
      <c r="R394" s="203"/>
      <c r="S394" s="204" t="str">
        <f t="shared" si="26"/>
        <v/>
      </c>
      <c r="T394" s="281"/>
      <c r="U394" s="281"/>
      <c r="V394" s="281"/>
      <c r="W394" s="281"/>
      <c r="X394" s="317">
        <f>RMDF!X394</f>
        <v>0</v>
      </c>
      <c r="Y394" s="318" t="str">
        <f>IF(X394=0,"",_xlfn.XLOOKUP(X394,StatePicklist!$1:$1,StatePicklist!$3:$3,"NA",0))</f>
        <v/>
      </c>
      <c r="Z394" s="297" t="str">
        <f ca="1">IF(RMDF!Y394="", "", IF(ISNUMBER(MATCH(RMDF!Y394, INDIRECT(Y394), 0)), "OK", "Invalid"))</f>
        <v/>
      </c>
      <c r="AA394" s="281"/>
      <c r="AB394" s="281"/>
      <c r="AC394" s="281"/>
      <c r="AD394" s="281" t="b">
        <f>AND(RMDF!AG394&gt;=0, RMDF!AG394&lt;=1-RMDF!Z394, RMDF!AG394=ROUND(RMDF!AG394,4))</f>
        <v>1</v>
      </c>
      <c r="AE394" s="317">
        <f>RMDF!AE394</f>
        <v>0</v>
      </c>
      <c r="AF394" s="318" t="str">
        <f>IF(AE394=0,"",_xlfn.XLOOKUP(AE394,StatePicklist!$1:$1,StatePicklist!$3:$3,"NA",0))</f>
        <v/>
      </c>
      <c r="AG394" s="297" t="str">
        <f ca="1">IF(RMDF!AF394="", "", IF(ISNUMBER(MATCH(RMDF!AF394, INDIRECT(AF394), 0)), "OK", "Invalid"))</f>
        <v/>
      </c>
      <c r="AH394" s="281"/>
      <c r="AI394" s="281"/>
      <c r="AJ394" s="281"/>
      <c r="AK394" s="281" t="b">
        <f>AND(RMDF!AN394&gt;=0, RMDF!AN394&lt;=1-SUM(RMDF!Z394,RMDF!AG394), RMDF!AN394=ROUND(RMDF!AN394,4))</f>
        <v>1</v>
      </c>
      <c r="AL394" s="317">
        <f>RMDF!AL394</f>
        <v>0</v>
      </c>
      <c r="AM394" s="318" t="str">
        <f>IF(AL394=0,"",_xlfn.XLOOKUP(AL394,StatePicklist!$1:$1,StatePicklist!$3:$3,"NA",0))</f>
        <v/>
      </c>
      <c r="AN394" s="297" t="str">
        <f ca="1">IF(RMDF!AM394="", "", IF(ISNUMBER(MATCH(RMDF!AM394, INDIRECT(AM394), 0)), "OK", "Invalid"))</f>
        <v/>
      </c>
      <c r="AO394" s="281"/>
      <c r="AP394" s="281"/>
      <c r="AQ394" s="281"/>
      <c r="AR394" s="281" t="b">
        <f>AND(RMDF!AU394&gt;=0, RMDF!AU394&lt;=1-SUM(RMDF!Z394,RMDF!AG394,RMDF!AN394), RMDF!AU394=ROUND(RMDF!AU394,4))</f>
        <v>1</v>
      </c>
      <c r="AS394" s="317">
        <f>RMDF!AS394</f>
        <v>0</v>
      </c>
      <c r="AT394" s="318" t="str">
        <f>IF(AS394=0,"",_xlfn.XLOOKUP(AS394,StatePicklist!$1:$1,StatePicklist!$3:$3,"NA",0))</f>
        <v/>
      </c>
      <c r="AU394" s="297" t="str">
        <f ca="1">IF(RMDF!AT394="", "", IF(ISNUMBER(MATCH(RMDF!AT394, INDIRECT(AT394), 0)), "OK", "Invalid"))</f>
        <v/>
      </c>
      <c r="AV394" s="281"/>
      <c r="AW394" s="281"/>
      <c r="AX394" s="281"/>
      <c r="AY394" s="281" t="b">
        <f>AND(RMDF!BB394&gt;=0, RMDF!BB394&lt;=1-SUM(RMDF!Z394,RMDF!AG394,RMDF!AN394,RMDF!AU394), RMDF!BB394=ROUND(RMDF!BB394,4))</f>
        <v>1</v>
      </c>
      <c r="AZ394" s="317">
        <f>RMDF!AZ394</f>
        <v>0</v>
      </c>
      <c r="BA394" s="318" t="str">
        <f>IF(AZ394=0,"",_xlfn.XLOOKUP(AZ394,StatePicklist!$1:$1,StatePicklist!$3:$3,"NA",0))</f>
        <v/>
      </c>
      <c r="BB394" s="297" t="str">
        <f ca="1">IF(RMDF!BA394="", "", IF(ISNUMBER(MATCH(RMDF!BA394, INDIRECT(BA394), 0)), "OK", "Invalid"))</f>
        <v/>
      </c>
      <c r="BC394" s="281"/>
      <c r="BD394" s="281"/>
      <c r="BE394" s="281"/>
      <c r="BF394" s="281" t="b">
        <f>AND(RMDF!BI394&gt;=0, RMDF!BI394&lt;=1-SUM(RMDF!Z394,RMDF!AG394,RMDF!AN394,RMDF!AU394,RMDF!BB394), RMDF!BI394=ROUND(RMDF!BI394,4))</f>
        <v>1</v>
      </c>
      <c r="BG394" s="317">
        <f>RMDF!BG394</f>
        <v>0</v>
      </c>
      <c r="BH394" s="318" t="str">
        <f>IF(BG394=0,"",_xlfn.XLOOKUP(BG394,StatePicklist!$1:$1,StatePicklist!$3:$3,"NA",0))</f>
        <v/>
      </c>
      <c r="BI394" s="297" t="str">
        <f ca="1">IF(RMDF!BH394="", "", IF(ISNUMBER(MATCH(RMDF!BH394, INDIRECT(BH394), 0)), "OK", "Invalid"))</f>
        <v/>
      </c>
      <c r="BJ394" s="281"/>
      <c r="BK394" s="281"/>
      <c r="BL394" s="281"/>
      <c r="BM394" s="281" t="b">
        <f>AND(RMDF!BP394&gt;=0, RMDF!BP394&lt;=1-SUM(RMDF!Z394,RMDF!AG394,RMDF!AN394,RMDF!AU394,RMDF!BB394,RMDF!BI394), RMDF!BP394=ROUND(RMDF!BP394,4))</f>
        <v>1</v>
      </c>
      <c r="BN394" s="317">
        <f>RMDF!BN394</f>
        <v>0</v>
      </c>
      <c r="BO394" s="318" t="str">
        <f>IF(BN394=0,"",_xlfn.XLOOKUP(BN394,StatePicklist!$1:$1,StatePicklist!$3:$3,"NA",0))</f>
        <v/>
      </c>
      <c r="BP394" s="297" t="str">
        <f ca="1">IF(RMDF!BO394="", "", IF(ISNUMBER(MATCH(RMDF!BO394, INDIRECT(BO394), 0)), "OK", "Invalid"))</f>
        <v/>
      </c>
      <c r="BQ394" s="281"/>
      <c r="BR394" s="281"/>
      <c r="BS394" s="281"/>
      <c r="BT394" s="281" t="b">
        <f>AND(RMDF!BW394&gt;=0, RMDF!BW394&lt;=1-SUM(RMDF!Z394,RMDF!AG394,RMDF!AN394,RMDF!AU394,RMDF!BB394,RMDF!BI394,RMDF!BP394), RMDF!BW394=ROUND(RMDF!BW394,4))</f>
        <v>1</v>
      </c>
      <c r="BU394" s="317">
        <f>RMDF!BU394</f>
        <v>0</v>
      </c>
      <c r="BV394" s="318" t="str">
        <f>IF(BU394=0,"",_xlfn.XLOOKUP(BU394,StatePicklist!$1:$1,StatePicklist!$3:$3,"NA",0))</f>
        <v/>
      </c>
      <c r="BW394" s="297" t="str">
        <f ca="1">IF(RMDF!BV394="", "", IF(ISNUMBER(MATCH(RMDF!BV394, INDIRECT(BV394), 0)), "OK", "Invalid"))</f>
        <v/>
      </c>
      <c r="BX394" s="281"/>
      <c r="BY394" s="281"/>
      <c r="BZ394" s="281"/>
      <c r="CA394" s="281" t="b">
        <f>AND(RMDF!CD394&gt;=0, RMDF!CD394&lt;=1-SUM(RMDF!Z394,RMDF!AG394,RMDF!AN394,RMDF!AU394,RMDF!BB394,RMDF!BI394,RMDF!BP394,RMDF!BW394), RMDF!CD394=ROUND(RMDF!CD394,4))</f>
        <v>1</v>
      </c>
      <c r="CB394" s="317">
        <f>RMDF!CB394</f>
        <v>0</v>
      </c>
      <c r="CC394" s="318" t="str">
        <f>IF(CB394=0,"",_xlfn.XLOOKUP(CB394,StatePicklist!$1:$1,StatePicklist!$3:$3,"NA",0))</f>
        <v/>
      </c>
      <c r="CD394" s="297" t="str">
        <f ca="1">IF(RMDF!CC394="", "", IF(ISNUMBER(MATCH(RMDF!CC394, INDIRECT(CC394), 0)), "OK", "Invalid"))</f>
        <v/>
      </c>
      <c r="CE394" s="281"/>
      <c r="CF394" s="281"/>
      <c r="CG394" s="281"/>
      <c r="CH394" s="281" t="b">
        <f>AND(RMDF!CK394&gt;=0, RMDF!CK394&lt;=1-SUM(RMDF!Z394,RMDF!AG394,RMDF!AN394,RMDF!AU394,RMDF!BB394,RMDF!BI394,RMDF!BP394,RMDF!BW394,RMDF!CD394), RMDF!CK394=ROUND(RMDF!CK394,4))</f>
        <v>1</v>
      </c>
      <c r="CI394" s="317">
        <f>RMDF!CI394</f>
        <v>0</v>
      </c>
      <c r="CJ394" s="318" t="str">
        <f>IF(CI394=0,"",_xlfn.XLOOKUP(CI394,StatePicklist!$1:$1,StatePicklist!$3:$3,"NA",0))</f>
        <v/>
      </c>
      <c r="CK394" s="297" t="str">
        <f ca="1">IF(RMDF!CJ394="", "", IF(ISNUMBER(MATCH(RMDF!CJ394, INDIRECT(CJ394), 0)), "OK", "Invalid"))</f>
        <v/>
      </c>
      <c r="CL394" s="281"/>
      <c r="CM394" s="281"/>
      <c r="CN394" s="281"/>
      <c r="CO394" s="281" t="b">
        <f>AND(RMDF!CR394&gt;=0, RMDF!CR394&lt;=1-SUM(RMDF!Z394,RMDF!AG394,RMDF!AN394,RMDF!AU394,RMDF!BB394,RMDF!BI394,RMDF!BP394,RMDF!BW394,RMDF!CD394,RMDF!CK394), RMDF!CR394=ROUND(RMDF!CR394,4))</f>
        <v>1</v>
      </c>
      <c r="CP394" s="317">
        <f>RMDF!CP394</f>
        <v>0</v>
      </c>
      <c r="CQ394" s="318" t="str">
        <f>IF(CP394=0,"",_xlfn.XLOOKUP(CP394,StatePicklist!$1:$1,StatePicklist!$3:$3,"NA",0))</f>
        <v/>
      </c>
      <c r="CR394" s="297" t="str">
        <f ca="1">IF(RMDF!CQ394="", "", IF(ISNUMBER(MATCH(RMDF!CQ394, INDIRECT(CQ394), 0)), "OK", "Invalid"))</f>
        <v/>
      </c>
      <c r="CS394" s="281"/>
      <c r="CT394" s="281"/>
      <c r="CU394" s="281"/>
      <c r="CV394" s="281" t="b">
        <f>AND(RMDF!CY394&gt;=0, RMDF!CY394&lt;=1-SUM(RMDF!Z394,RMDF!AG394,RMDF!AN394,RMDF!AU394,RMDF!BB394,RMDF!BI394,RMDF!BP394,RMDF!BW394,RMDF!CD394,RMDF!CK394,RMDF!CR394), RMDF!CY394=ROUND(RMDF!CY394,4))</f>
        <v>1</v>
      </c>
      <c r="CW394" s="317">
        <f>RMDF!CW394</f>
        <v>0</v>
      </c>
      <c r="CX394" s="318" t="str">
        <f>IF(CW394=0,"",_xlfn.XLOOKUP(CW394,StatePicklist!$1:$1,StatePicklist!$3:$3,"NA",0))</f>
        <v/>
      </c>
      <c r="CY394" s="297" t="str">
        <f ca="1">IF(RMDF!CX394="", "", IF(ISNUMBER(MATCH(RMDF!CX394, INDIRECT(CX394), 0)), "OK", "Invalid"))</f>
        <v/>
      </c>
      <c r="CZ394" s="281"/>
      <c r="DA394" s="281"/>
      <c r="DB394" s="281"/>
      <c r="DC394" s="281" t="b">
        <f>AND(RMDF!DF394&gt;=0, RMDF!DF394&lt;=1-SUM(RMDF!Z394,RMDF!AG394,RMDF!AN394,RMDF!AU394,RMDF!BB394,RMDF!BI394,RMDF!BP394,RMDF!BW394,RMDF!CD394,RMDF!CK394,RMDF!CR394,RMDF!CY394), RMDF!DF394=ROUND(RMDF!DF394,4))</f>
        <v>1</v>
      </c>
      <c r="DD394" s="317">
        <f>RMDF!DD394</f>
        <v>0</v>
      </c>
      <c r="DE394" s="318" t="str">
        <f>IF(DD394=0,"",_xlfn.XLOOKUP(DD394,StatePicklist!$1:$1,StatePicklist!$3:$3,"NA",0))</f>
        <v/>
      </c>
      <c r="DF394" s="297" t="str">
        <f ca="1">IF(RMDF!DE394="", "", IF(ISNUMBER(MATCH(RMDF!DE394, INDIRECT(DE394), 0)), "OK", "Invalid"))</f>
        <v/>
      </c>
      <c r="DG394" s="281"/>
      <c r="DH394" s="281"/>
      <c r="DI394" s="281"/>
      <c r="DJ394" s="281" t="b">
        <f>AND(RMDF!DM394&gt;=0, RMDF!DM394&lt;=1-SUM(RMDF!Z394,RMDF!AG394,RMDF!AN394,RMDF!AU394,RMDF!BB394,RMDF!BI394,RMDF!BP394,RMDF!BW394,RMDF!CD394,RMDF!CK394,RMDF!CR394,RMDF!CY394,RMDF!DF394), RMDF!DM394=ROUND(RMDF!DM394,4))</f>
        <v>1</v>
      </c>
      <c r="DK394" s="317">
        <f>RMDF!DK394</f>
        <v>0</v>
      </c>
      <c r="DL394" s="318" t="str">
        <f>IF(DK394=0,"",_xlfn.XLOOKUP(DK394,StatePicklist!$1:$1,StatePicklist!$3:$3,"NA",0))</f>
        <v/>
      </c>
      <c r="DM394" s="297" t="str">
        <f ca="1">IF(RMDF!DL394="", "", IF(ISNUMBER(MATCH(RMDF!DL394, INDIRECT(DL394), 0)), "OK", "Invalid"))</f>
        <v/>
      </c>
      <c r="DN394" s="281"/>
      <c r="DO394" s="281"/>
      <c r="DP394" s="281"/>
      <c r="DQ394" s="281" t="b">
        <f>AND(RMDF!DT394&gt;=0, RMDF!DT394&lt;=1-SUM(RMDF!Z394,RMDF!AG394,RMDF!AN394,RMDF!AU394,RMDF!BB394,RMDF!BI394,RMDF!BP394,RMDF!BW394,RMDF!CD394,RMDF!CK394,RMDF!CR394,RMDF!CY394,RMDF!DF394,RMDF!DM394), RMDF!DT394=ROUND(RMDF!DT394,4))</f>
        <v>1</v>
      </c>
      <c r="DR394" s="317">
        <f>RMDF!DR394</f>
        <v>0</v>
      </c>
      <c r="DS394" s="318" t="str">
        <f>IF(DR394=0,"",_xlfn.XLOOKUP(DR394,StatePicklist!$1:$1,StatePicklist!$3:$3,"NA",0))</f>
        <v/>
      </c>
      <c r="DT394" s="297" t="str">
        <f ca="1">IF(RMDF!DS394="", "", IF(ISNUMBER(MATCH(RMDF!DS394, INDIRECT(DS394), 0)), "OK", "Invalid"))</f>
        <v/>
      </c>
      <c r="DU394" s="281"/>
      <c r="DV394" s="281"/>
      <c r="DW394" s="281"/>
      <c r="DX394" s="281" t="b">
        <f>AND(RMDF!EA394&gt;=0, RMDF!EA394&lt;=1-SUM(RMDF!Z394,RMDF!AG394,RMDF!AN394,RMDF!AU394,RMDF!BB394,RMDF!BI394,RMDF!BP394,RMDF!BW394,RMDF!CD394,RMDF!CK394,RMDF!CR394,RMDF!CY394,RMDF!DF394,RMDF!DM394,RMDF!DT394), RMDF!EA394=ROUND(RMDF!EA394,4))</f>
        <v>1</v>
      </c>
      <c r="DY394" s="317">
        <f>RMDF!DY394</f>
        <v>0</v>
      </c>
      <c r="DZ394" s="318" t="str">
        <f>IF(DY394=0,"",_xlfn.XLOOKUP(DY394,StatePicklist!$1:$1,StatePicklist!$3:$3,"NA",0))</f>
        <v/>
      </c>
      <c r="EA394" s="297" t="str">
        <f ca="1">IF(RMDF!DZ394="", "", IF(ISNUMBER(MATCH(RMDF!DZ394, INDIRECT(DZ394), 0)), "OK", "Invalid"))</f>
        <v/>
      </c>
      <c r="EB394" s="281"/>
      <c r="EC394" s="281"/>
      <c r="ED394" s="281"/>
      <c r="EE394" s="281" t="b">
        <f>AND(RMDF!EH394&gt;=0, RMDF!EH394&lt;=1-SUM(RMDF!Z394,RMDF!AG394,RMDF!AN394,RMDF!AU394,RMDF!BB394,RMDF!BI394,RMDF!BP394,RMDF!BW394,RMDF!CD394,RMDF!CK394,RMDF!CR394,RMDF!CY394,RMDF!DF394,RMDF!DM394,RMDF!DT394,RMDF!EA394), RMDF!EH394=ROUND(RMDF!EH394,4))</f>
        <v>1</v>
      </c>
      <c r="EF394" s="317">
        <f>RMDF!EF394</f>
        <v>0</v>
      </c>
      <c r="EG394" s="318" t="str">
        <f>IF(EF394=0,"",_xlfn.XLOOKUP(EF394,StatePicklist!$1:$1,StatePicklist!$3:$3,"NA",0))</f>
        <v/>
      </c>
      <c r="EH394" s="297" t="str">
        <f ca="1">IF(RMDF!EG394="", "", IF(ISNUMBER(MATCH(RMDF!EG394, INDIRECT(EG394), 0)), "OK", "Invalid"))</f>
        <v/>
      </c>
      <c r="EI394" s="281"/>
      <c r="EJ394" s="281"/>
      <c r="EK394" s="281"/>
      <c r="EL394" s="281" t="b">
        <f>AND(RMDF!EO394&gt;=0, RMDF!EO394&lt;=1-SUM(RMDF!Z394,RMDF!AG394,RMDF!AN394,RMDF!AU394,RMDF!BB394,RMDF!BI394,RMDF!BP394,RMDF!BW394,RMDF!CD394,RMDF!CK394,RMDF!CR394,RMDF!CY394,RMDF!DF394,RMDF!DM394,RMDF!DT394,RMDF!EA394,RMDF!EH394), RMDF!EO394=ROUND(RMDF!EO394,4))</f>
        <v>1</v>
      </c>
      <c r="EM394" s="317">
        <f>RMDF!EM394</f>
        <v>0</v>
      </c>
      <c r="EN394" s="318" t="str">
        <f>IF(EM394=0,"",_xlfn.XLOOKUP(EM394,StatePicklist!$1:$1,StatePicklist!$3:$3,"NA",0))</f>
        <v/>
      </c>
      <c r="EO394" s="297" t="str">
        <f ca="1">IF(RMDF!EN394="", "", IF(ISNUMBER(MATCH(RMDF!EN394, INDIRECT(EN394), 0)), "OK", "Invalid"))</f>
        <v/>
      </c>
      <c r="EP394" s="281"/>
      <c r="EQ394" s="281"/>
      <c r="ER394" s="281"/>
      <c r="ES394" s="281" t="b">
        <f>AND(RMDF!EV394&gt;=0, RMDF!EV394&lt;=1-SUM(RMDF!Z394,RMDF!AG394,RMDF!AN394,RMDF!AU394,RMDF!BB394,RMDF!BI394,RMDF!BP394,RMDF!BW394,RMDF!CD394,RMDF!CK394,RMDF!CR394,RMDF!CY394,RMDF!DF394,RMDF!DM394,RMDF!DT394,RMDF!EA394,RMDF!EH394,RMDF!EO394), RMDF!EV394=ROUND(RMDF!EV394,4))</f>
        <v>1</v>
      </c>
      <c r="ET394" s="317">
        <f>RMDF!ET394</f>
        <v>0</v>
      </c>
      <c r="EU394" s="318" t="str">
        <f>IF(ET394=0,"",_xlfn.XLOOKUP(ET394,StatePicklist!$1:$1,StatePicklist!$3:$3,"NA",0))</f>
        <v/>
      </c>
      <c r="EV394" s="297" t="str">
        <f ca="1">IF(RMDF!EU394="", "", IF(ISNUMBER(MATCH(RMDF!EU394, INDIRECT(EU394), 0)), "OK", "Invalid"))</f>
        <v/>
      </c>
      <c r="EW394" s="281"/>
      <c r="EX394" s="281"/>
      <c r="EY394" s="281"/>
      <c r="EZ394" s="281" t="b">
        <f>AND(RMDF!FC394&gt;=0, RMDF!FC394&lt;=1-SUM(RMDF!Z394,RMDF!AG394,RMDF!AN394,RMDF!AU394,RMDF!BB394,RMDF!BI394,RMDF!BP394,RMDF!BW394,RMDF!CD394,RMDF!CK394,RMDF!CR394,RMDF!CY394,RMDF!DF394,RMDF!DM394,RMDF!DT394,RMDF!EA394,RMDF!EH394,RMDF!EO394,RMDF!EV394), RMDF!FC394=ROUND(RMDF!FC394,4))</f>
        <v>1</v>
      </c>
      <c r="FA394" s="317">
        <f>RMDF!FA394</f>
        <v>0</v>
      </c>
      <c r="FB394" s="318" t="str">
        <f>IF(FA394=0,"",_xlfn.XLOOKUP(FA394,StatePicklist!$1:$1,StatePicklist!$3:$3,"NA",0))</f>
        <v/>
      </c>
      <c r="FC394" s="297" t="str">
        <f ca="1">IF(RMDF!FB394="", "", IF(ISNUMBER(MATCH(RMDF!FB394, INDIRECT(FB394), 0)), "OK", "Invalid"))</f>
        <v/>
      </c>
    </row>
    <row r="395" spans="1:159" s="205" customFormat="1" ht="39.9" customHeight="1" x14ac:dyDescent="0.25">
      <c r="A395" s="206"/>
      <c r="B395" s="196"/>
      <c r="C395" s="197"/>
      <c r="D395" s="198"/>
      <c r="E395" s="199"/>
      <c r="F395" s="200"/>
      <c r="G395" s="201"/>
      <c r="H395" s="292"/>
      <c r="I395" s="305">
        <f>RMDF!I395</f>
        <v>0</v>
      </c>
      <c r="J395" s="305" t="str">
        <f>IF(I395=ProductCode!$B$30,"PDReclPost",IF(OR(I395=ProductCode!$C$30,I395=ProductCode!$E$30,I395=ProductCode!$G$30),"PDPreCon",IF(OR(I395=ProductCode!$D$30,I395=ProductCode!$F$30),"PDNotReclPost","")))</f>
        <v/>
      </c>
      <c r="K395" s="305" t="str">
        <f t="shared" si="24"/>
        <v/>
      </c>
      <c r="L395" s="289"/>
      <c r="M395" s="305" t="str">
        <f t="shared" si="24"/>
        <v/>
      </c>
      <c r="N395" s="289" t="b">
        <f>AND(RMDF!N395&gt;=0, RMDF!N395&lt;=1-RMDF!L395, RMDF!N395=ROUND(RMDF!N395,4))</f>
        <v>1</v>
      </c>
      <c r="O395" s="286" t="str">
        <f>IF(P395="","",IF(I395="","",IF(LEFT(I395,13)="Reclaimed pos",RawMaterialCode!$E$569,RawMaterialCode!$E$568)))</f>
        <v>Reclaimed pre-consumer mixed fibers (RM0578)</v>
      </c>
      <c r="P395" s="295">
        <f t="shared" si="25"/>
        <v>1</v>
      </c>
      <c r="Q395" s="202"/>
      <c r="R395" s="203"/>
      <c r="S395" s="204" t="str">
        <f t="shared" si="26"/>
        <v/>
      </c>
      <c r="T395" s="281"/>
      <c r="U395" s="281"/>
      <c r="V395" s="281"/>
      <c r="W395" s="281"/>
      <c r="X395" s="317">
        <f>RMDF!X395</f>
        <v>0</v>
      </c>
      <c r="Y395" s="318" t="str">
        <f>IF(X395=0,"",_xlfn.XLOOKUP(X395,StatePicklist!$1:$1,StatePicklist!$3:$3,"NA",0))</f>
        <v/>
      </c>
      <c r="Z395" s="297" t="str">
        <f ca="1">IF(RMDF!Y395="", "", IF(ISNUMBER(MATCH(RMDF!Y395, INDIRECT(Y395), 0)), "OK", "Invalid"))</f>
        <v/>
      </c>
      <c r="AA395" s="281"/>
      <c r="AB395" s="281"/>
      <c r="AC395" s="281"/>
      <c r="AD395" s="281" t="b">
        <f>AND(RMDF!AG395&gt;=0, RMDF!AG395&lt;=1-RMDF!Z395, RMDF!AG395=ROUND(RMDF!AG395,4))</f>
        <v>1</v>
      </c>
      <c r="AE395" s="317">
        <f>RMDF!AE395</f>
        <v>0</v>
      </c>
      <c r="AF395" s="318" t="str">
        <f>IF(AE395=0,"",_xlfn.XLOOKUP(AE395,StatePicklist!$1:$1,StatePicklist!$3:$3,"NA",0))</f>
        <v/>
      </c>
      <c r="AG395" s="297" t="str">
        <f ca="1">IF(RMDF!AF395="", "", IF(ISNUMBER(MATCH(RMDF!AF395, INDIRECT(AF395), 0)), "OK", "Invalid"))</f>
        <v/>
      </c>
      <c r="AH395" s="281"/>
      <c r="AI395" s="281"/>
      <c r="AJ395" s="281"/>
      <c r="AK395" s="281" t="b">
        <f>AND(RMDF!AN395&gt;=0, RMDF!AN395&lt;=1-SUM(RMDF!Z395,RMDF!AG395), RMDF!AN395=ROUND(RMDF!AN395,4))</f>
        <v>1</v>
      </c>
      <c r="AL395" s="317">
        <f>RMDF!AL395</f>
        <v>0</v>
      </c>
      <c r="AM395" s="318" t="str">
        <f>IF(AL395=0,"",_xlfn.XLOOKUP(AL395,StatePicklist!$1:$1,StatePicklist!$3:$3,"NA",0))</f>
        <v/>
      </c>
      <c r="AN395" s="297" t="str">
        <f ca="1">IF(RMDF!AM395="", "", IF(ISNUMBER(MATCH(RMDF!AM395, INDIRECT(AM395), 0)), "OK", "Invalid"))</f>
        <v/>
      </c>
      <c r="AO395" s="281"/>
      <c r="AP395" s="281"/>
      <c r="AQ395" s="281"/>
      <c r="AR395" s="281" t="b">
        <f>AND(RMDF!AU395&gt;=0, RMDF!AU395&lt;=1-SUM(RMDF!Z395,RMDF!AG395,RMDF!AN395), RMDF!AU395=ROUND(RMDF!AU395,4))</f>
        <v>1</v>
      </c>
      <c r="AS395" s="317">
        <f>RMDF!AS395</f>
        <v>0</v>
      </c>
      <c r="AT395" s="318" t="str">
        <f>IF(AS395=0,"",_xlfn.XLOOKUP(AS395,StatePicklist!$1:$1,StatePicklist!$3:$3,"NA",0))</f>
        <v/>
      </c>
      <c r="AU395" s="297" t="str">
        <f ca="1">IF(RMDF!AT395="", "", IF(ISNUMBER(MATCH(RMDF!AT395, INDIRECT(AT395), 0)), "OK", "Invalid"))</f>
        <v/>
      </c>
      <c r="AV395" s="281"/>
      <c r="AW395" s="281"/>
      <c r="AX395" s="281"/>
      <c r="AY395" s="281" t="b">
        <f>AND(RMDF!BB395&gt;=0, RMDF!BB395&lt;=1-SUM(RMDF!Z395,RMDF!AG395,RMDF!AN395,RMDF!AU395), RMDF!BB395=ROUND(RMDF!BB395,4))</f>
        <v>1</v>
      </c>
      <c r="AZ395" s="317">
        <f>RMDF!AZ395</f>
        <v>0</v>
      </c>
      <c r="BA395" s="318" t="str">
        <f>IF(AZ395=0,"",_xlfn.XLOOKUP(AZ395,StatePicklist!$1:$1,StatePicklist!$3:$3,"NA",0))</f>
        <v/>
      </c>
      <c r="BB395" s="297" t="str">
        <f ca="1">IF(RMDF!BA395="", "", IF(ISNUMBER(MATCH(RMDF!BA395, INDIRECT(BA395), 0)), "OK", "Invalid"))</f>
        <v/>
      </c>
      <c r="BC395" s="281"/>
      <c r="BD395" s="281"/>
      <c r="BE395" s="281"/>
      <c r="BF395" s="281" t="b">
        <f>AND(RMDF!BI395&gt;=0, RMDF!BI395&lt;=1-SUM(RMDF!Z395,RMDF!AG395,RMDF!AN395,RMDF!AU395,RMDF!BB395), RMDF!BI395=ROUND(RMDF!BI395,4))</f>
        <v>1</v>
      </c>
      <c r="BG395" s="317">
        <f>RMDF!BG395</f>
        <v>0</v>
      </c>
      <c r="BH395" s="318" t="str">
        <f>IF(BG395=0,"",_xlfn.XLOOKUP(BG395,StatePicklist!$1:$1,StatePicklist!$3:$3,"NA",0))</f>
        <v/>
      </c>
      <c r="BI395" s="297" t="str">
        <f ca="1">IF(RMDF!BH395="", "", IF(ISNUMBER(MATCH(RMDF!BH395, INDIRECT(BH395), 0)), "OK", "Invalid"))</f>
        <v/>
      </c>
      <c r="BJ395" s="281"/>
      <c r="BK395" s="281"/>
      <c r="BL395" s="281"/>
      <c r="BM395" s="281" t="b">
        <f>AND(RMDF!BP395&gt;=0, RMDF!BP395&lt;=1-SUM(RMDF!Z395,RMDF!AG395,RMDF!AN395,RMDF!AU395,RMDF!BB395,RMDF!BI395), RMDF!BP395=ROUND(RMDF!BP395,4))</f>
        <v>1</v>
      </c>
      <c r="BN395" s="317">
        <f>RMDF!BN395</f>
        <v>0</v>
      </c>
      <c r="BO395" s="318" t="str">
        <f>IF(BN395=0,"",_xlfn.XLOOKUP(BN395,StatePicklist!$1:$1,StatePicklist!$3:$3,"NA",0))</f>
        <v/>
      </c>
      <c r="BP395" s="297" t="str">
        <f ca="1">IF(RMDF!BO395="", "", IF(ISNUMBER(MATCH(RMDF!BO395, INDIRECT(BO395), 0)), "OK", "Invalid"))</f>
        <v/>
      </c>
      <c r="BQ395" s="281"/>
      <c r="BR395" s="281"/>
      <c r="BS395" s="281"/>
      <c r="BT395" s="281" t="b">
        <f>AND(RMDF!BW395&gt;=0, RMDF!BW395&lt;=1-SUM(RMDF!Z395,RMDF!AG395,RMDF!AN395,RMDF!AU395,RMDF!BB395,RMDF!BI395,RMDF!BP395), RMDF!BW395=ROUND(RMDF!BW395,4))</f>
        <v>1</v>
      </c>
      <c r="BU395" s="317">
        <f>RMDF!BU395</f>
        <v>0</v>
      </c>
      <c r="BV395" s="318" t="str">
        <f>IF(BU395=0,"",_xlfn.XLOOKUP(BU395,StatePicklist!$1:$1,StatePicklist!$3:$3,"NA",0))</f>
        <v/>
      </c>
      <c r="BW395" s="297" t="str">
        <f ca="1">IF(RMDF!BV395="", "", IF(ISNUMBER(MATCH(RMDF!BV395, INDIRECT(BV395), 0)), "OK", "Invalid"))</f>
        <v/>
      </c>
      <c r="BX395" s="281"/>
      <c r="BY395" s="281"/>
      <c r="BZ395" s="281"/>
      <c r="CA395" s="281" t="b">
        <f>AND(RMDF!CD395&gt;=0, RMDF!CD395&lt;=1-SUM(RMDF!Z395,RMDF!AG395,RMDF!AN395,RMDF!AU395,RMDF!BB395,RMDF!BI395,RMDF!BP395,RMDF!BW395), RMDF!CD395=ROUND(RMDF!CD395,4))</f>
        <v>1</v>
      </c>
      <c r="CB395" s="317">
        <f>RMDF!CB395</f>
        <v>0</v>
      </c>
      <c r="CC395" s="318" t="str">
        <f>IF(CB395=0,"",_xlfn.XLOOKUP(CB395,StatePicklist!$1:$1,StatePicklist!$3:$3,"NA",0))</f>
        <v/>
      </c>
      <c r="CD395" s="297" t="str">
        <f ca="1">IF(RMDF!CC395="", "", IF(ISNUMBER(MATCH(RMDF!CC395, INDIRECT(CC395), 0)), "OK", "Invalid"))</f>
        <v/>
      </c>
      <c r="CE395" s="281"/>
      <c r="CF395" s="281"/>
      <c r="CG395" s="281"/>
      <c r="CH395" s="281" t="b">
        <f>AND(RMDF!CK395&gt;=0, RMDF!CK395&lt;=1-SUM(RMDF!Z395,RMDF!AG395,RMDF!AN395,RMDF!AU395,RMDF!BB395,RMDF!BI395,RMDF!BP395,RMDF!BW395,RMDF!CD395), RMDF!CK395=ROUND(RMDF!CK395,4))</f>
        <v>1</v>
      </c>
      <c r="CI395" s="317">
        <f>RMDF!CI395</f>
        <v>0</v>
      </c>
      <c r="CJ395" s="318" t="str">
        <f>IF(CI395=0,"",_xlfn.XLOOKUP(CI395,StatePicklist!$1:$1,StatePicklist!$3:$3,"NA",0))</f>
        <v/>
      </c>
      <c r="CK395" s="297" t="str">
        <f ca="1">IF(RMDF!CJ395="", "", IF(ISNUMBER(MATCH(RMDF!CJ395, INDIRECT(CJ395), 0)), "OK", "Invalid"))</f>
        <v/>
      </c>
      <c r="CL395" s="281"/>
      <c r="CM395" s="281"/>
      <c r="CN395" s="281"/>
      <c r="CO395" s="281" t="b">
        <f>AND(RMDF!CR395&gt;=0, RMDF!CR395&lt;=1-SUM(RMDF!Z395,RMDF!AG395,RMDF!AN395,RMDF!AU395,RMDF!BB395,RMDF!BI395,RMDF!BP395,RMDF!BW395,RMDF!CD395,RMDF!CK395), RMDF!CR395=ROUND(RMDF!CR395,4))</f>
        <v>1</v>
      </c>
      <c r="CP395" s="317">
        <f>RMDF!CP395</f>
        <v>0</v>
      </c>
      <c r="CQ395" s="318" t="str">
        <f>IF(CP395=0,"",_xlfn.XLOOKUP(CP395,StatePicklist!$1:$1,StatePicklist!$3:$3,"NA",0))</f>
        <v/>
      </c>
      <c r="CR395" s="297" t="str">
        <f ca="1">IF(RMDF!CQ395="", "", IF(ISNUMBER(MATCH(RMDF!CQ395, INDIRECT(CQ395), 0)), "OK", "Invalid"))</f>
        <v/>
      </c>
      <c r="CS395" s="281"/>
      <c r="CT395" s="281"/>
      <c r="CU395" s="281"/>
      <c r="CV395" s="281" t="b">
        <f>AND(RMDF!CY395&gt;=0, RMDF!CY395&lt;=1-SUM(RMDF!Z395,RMDF!AG395,RMDF!AN395,RMDF!AU395,RMDF!BB395,RMDF!BI395,RMDF!BP395,RMDF!BW395,RMDF!CD395,RMDF!CK395,RMDF!CR395), RMDF!CY395=ROUND(RMDF!CY395,4))</f>
        <v>1</v>
      </c>
      <c r="CW395" s="317">
        <f>RMDF!CW395</f>
        <v>0</v>
      </c>
      <c r="CX395" s="318" t="str">
        <f>IF(CW395=0,"",_xlfn.XLOOKUP(CW395,StatePicklist!$1:$1,StatePicklist!$3:$3,"NA",0))</f>
        <v/>
      </c>
      <c r="CY395" s="297" t="str">
        <f ca="1">IF(RMDF!CX395="", "", IF(ISNUMBER(MATCH(RMDF!CX395, INDIRECT(CX395), 0)), "OK", "Invalid"))</f>
        <v/>
      </c>
      <c r="CZ395" s="281"/>
      <c r="DA395" s="281"/>
      <c r="DB395" s="281"/>
      <c r="DC395" s="281" t="b">
        <f>AND(RMDF!DF395&gt;=0, RMDF!DF395&lt;=1-SUM(RMDF!Z395,RMDF!AG395,RMDF!AN395,RMDF!AU395,RMDF!BB395,RMDF!BI395,RMDF!BP395,RMDF!BW395,RMDF!CD395,RMDF!CK395,RMDF!CR395,RMDF!CY395), RMDF!DF395=ROUND(RMDF!DF395,4))</f>
        <v>1</v>
      </c>
      <c r="DD395" s="317">
        <f>RMDF!DD395</f>
        <v>0</v>
      </c>
      <c r="DE395" s="318" t="str">
        <f>IF(DD395=0,"",_xlfn.XLOOKUP(DD395,StatePicklist!$1:$1,StatePicklist!$3:$3,"NA",0))</f>
        <v/>
      </c>
      <c r="DF395" s="297" t="str">
        <f ca="1">IF(RMDF!DE395="", "", IF(ISNUMBER(MATCH(RMDF!DE395, INDIRECT(DE395), 0)), "OK", "Invalid"))</f>
        <v/>
      </c>
      <c r="DG395" s="281"/>
      <c r="DH395" s="281"/>
      <c r="DI395" s="281"/>
      <c r="DJ395" s="281" t="b">
        <f>AND(RMDF!DM395&gt;=0, RMDF!DM395&lt;=1-SUM(RMDF!Z395,RMDF!AG395,RMDF!AN395,RMDF!AU395,RMDF!BB395,RMDF!BI395,RMDF!BP395,RMDF!BW395,RMDF!CD395,RMDF!CK395,RMDF!CR395,RMDF!CY395,RMDF!DF395), RMDF!DM395=ROUND(RMDF!DM395,4))</f>
        <v>1</v>
      </c>
      <c r="DK395" s="317">
        <f>RMDF!DK395</f>
        <v>0</v>
      </c>
      <c r="DL395" s="318" t="str">
        <f>IF(DK395=0,"",_xlfn.XLOOKUP(DK395,StatePicklist!$1:$1,StatePicklist!$3:$3,"NA",0))</f>
        <v/>
      </c>
      <c r="DM395" s="297" t="str">
        <f ca="1">IF(RMDF!DL395="", "", IF(ISNUMBER(MATCH(RMDF!DL395, INDIRECT(DL395), 0)), "OK", "Invalid"))</f>
        <v/>
      </c>
      <c r="DN395" s="281"/>
      <c r="DO395" s="281"/>
      <c r="DP395" s="281"/>
      <c r="DQ395" s="281" t="b">
        <f>AND(RMDF!DT395&gt;=0, RMDF!DT395&lt;=1-SUM(RMDF!Z395,RMDF!AG395,RMDF!AN395,RMDF!AU395,RMDF!BB395,RMDF!BI395,RMDF!BP395,RMDF!BW395,RMDF!CD395,RMDF!CK395,RMDF!CR395,RMDF!CY395,RMDF!DF395,RMDF!DM395), RMDF!DT395=ROUND(RMDF!DT395,4))</f>
        <v>1</v>
      </c>
      <c r="DR395" s="317">
        <f>RMDF!DR395</f>
        <v>0</v>
      </c>
      <c r="DS395" s="318" t="str">
        <f>IF(DR395=0,"",_xlfn.XLOOKUP(DR395,StatePicklist!$1:$1,StatePicklist!$3:$3,"NA",0))</f>
        <v/>
      </c>
      <c r="DT395" s="297" t="str">
        <f ca="1">IF(RMDF!DS395="", "", IF(ISNUMBER(MATCH(RMDF!DS395, INDIRECT(DS395), 0)), "OK", "Invalid"))</f>
        <v/>
      </c>
      <c r="DU395" s="281"/>
      <c r="DV395" s="281"/>
      <c r="DW395" s="281"/>
      <c r="DX395" s="281" t="b">
        <f>AND(RMDF!EA395&gt;=0, RMDF!EA395&lt;=1-SUM(RMDF!Z395,RMDF!AG395,RMDF!AN395,RMDF!AU395,RMDF!BB395,RMDF!BI395,RMDF!BP395,RMDF!BW395,RMDF!CD395,RMDF!CK395,RMDF!CR395,RMDF!CY395,RMDF!DF395,RMDF!DM395,RMDF!DT395), RMDF!EA395=ROUND(RMDF!EA395,4))</f>
        <v>1</v>
      </c>
      <c r="DY395" s="317">
        <f>RMDF!DY395</f>
        <v>0</v>
      </c>
      <c r="DZ395" s="318" t="str">
        <f>IF(DY395=0,"",_xlfn.XLOOKUP(DY395,StatePicklist!$1:$1,StatePicklist!$3:$3,"NA",0))</f>
        <v/>
      </c>
      <c r="EA395" s="297" t="str">
        <f ca="1">IF(RMDF!DZ395="", "", IF(ISNUMBER(MATCH(RMDF!DZ395, INDIRECT(DZ395), 0)), "OK", "Invalid"))</f>
        <v/>
      </c>
      <c r="EB395" s="281"/>
      <c r="EC395" s="281"/>
      <c r="ED395" s="281"/>
      <c r="EE395" s="281" t="b">
        <f>AND(RMDF!EH395&gt;=0, RMDF!EH395&lt;=1-SUM(RMDF!Z395,RMDF!AG395,RMDF!AN395,RMDF!AU395,RMDF!BB395,RMDF!BI395,RMDF!BP395,RMDF!BW395,RMDF!CD395,RMDF!CK395,RMDF!CR395,RMDF!CY395,RMDF!DF395,RMDF!DM395,RMDF!DT395,RMDF!EA395), RMDF!EH395=ROUND(RMDF!EH395,4))</f>
        <v>1</v>
      </c>
      <c r="EF395" s="317">
        <f>RMDF!EF395</f>
        <v>0</v>
      </c>
      <c r="EG395" s="318" t="str">
        <f>IF(EF395=0,"",_xlfn.XLOOKUP(EF395,StatePicklist!$1:$1,StatePicklist!$3:$3,"NA",0))</f>
        <v/>
      </c>
      <c r="EH395" s="297" t="str">
        <f ca="1">IF(RMDF!EG395="", "", IF(ISNUMBER(MATCH(RMDF!EG395, INDIRECT(EG395), 0)), "OK", "Invalid"))</f>
        <v/>
      </c>
      <c r="EI395" s="281"/>
      <c r="EJ395" s="281"/>
      <c r="EK395" s="281"/>
      <c r="EL395" s="281" t="b">
        <f>AND(RMDF!EO395&gt;=0, RMDF!EO395&lt;=1-SUM(RMDF!Z395,RMDF!AG395,RMDF!AN395,RMDF!AU395,RMDF!BB395,RMDF!BI395,RMDF!BP395,RMDF!BW395,RMDF!CD395,RMDF!CK395,RMDF!CR395,RMDF!CY395,RMDF!DF395,RMDF!DM395,RMDF!DT395,RMDF!EA395,RMDF!EH395), RMDF!EO395=ROUND(RMDF!EO395,4))</f>
        <v>1</v>
      </c>
      <c r="EM395" s="317">
        <f>RMDF!EM395</f>
        <v>0</v>
      </c>
      <c r="EN395" s="318" t="str">
        <f>IF(EM395=0,"",_xlfn.XLOOKUP(EM395,StatePicklist!$1:$1,StatePicklist!$3:$3,"NA",0))</f>
        <v/>
      </c>
      <c r="EO395" s="297" t="str">
        <f ca="1">IF(RMDF!EN395="", "", IF(ISNUMBER(MATCH(RMDF!EN395, INDIRECT(EN395), 0)), "OK", "Invalid"))</f>
        <v/>
      </c>
      <c r="EP395" s="281"/>
      <c r="EQ395" s="281"/>
      <c r="ER395" s="281"/>
      <c r="ES395" s="281" t="b">
        <f>AND(RMDF!EV395&gt;=0, RMDF!EV395&lt;=1-SUM(RMDF!Z395,RMDF!AG395,RMDF!AN395,RMDF!AU395,RMDF!BB395,RMDF!BI395,RMDF!BP395,RMDF!BW395,RMDF!CD395,RMDF!CK395,RMDF!CR395,RMDF!CY395,RMDF!DF395,RMDF!DM395,RMDF!DT395,RMDF!EA395,RMDF!EH395,RMDF!EO395), RMDF!EV395=ROUND(RMDF!EV395,4))</f>
        <v>1</v>
      </c>
      <c r="ET395" s="317">
        <f>RMDF!ET395</f>
        <v>0</v>
      </c>
      <c r="EU395" s="318" t="str">
        <f>IF(ET395=0,"",_xlfn.XLOOKUP(ET395,StatePicklist!$1:$1,StatePicklist!$3:$3,"NA",0))</f>
        <v/>
      </c>
      <c r="EV395" s="297" t="str">
        <f ca="1">IF(RMDF!EU395="", "", IF(ISNUMBER(MATCH(RMDF!EU395, INDIRECT(EU395), 0)), "OK", "Invalid"))</f>
        <v/>
      </c>
      <c r="EW395" s="281"/>
      <c r="EX395" s="281"/>
      <c r="EY395" s="281"/>
      <c r="EZ395" s="281" t="b">
        <f>AND(RMDF!FC395&gt;=0, RMDF!FC395&lt;=1-SUM(RMDF!Z395,RMDF!AG395,RMDF!AN395,RMDF!AU395,RMDF!BB395,RMDF!BI395,RMDF!BP395,RMDF!BW395,RMDF!CD395,RMDF!CK395,RMDF!CR395,RMDF!CY395,RMDF!DF395,RMDF!DM395,RMDF!DT395,RMDF!EA395,RMDF!EH395,RMDF!EO395,RMDF!EV395), RMDF!FC395=ROUND(RMDF!FC395,4))</f>
        <v>1</v>
      </c>
      <c r="FA395" s="317">
        <f>RMDF!FA395</f>
        <v>0</v>
      </c>
      <c r="FB395" s="318" t="str">
        <f>IF(FA395=0,"",_xlfn.XLOOKUP(FA395,StatePicklist!$1:$1,StatePicklist!$3:$3,"NA",0))</f>
        <v/>
      </c>
      <c r="FC395" s="297" t="str">
        <f ca="1">IF(RMDF!FB395="", "", IF(ISNUMBER(MATCH(RMDF!FB395, INDIRECT(FB395), 0)), "OK", "Invalid"))</f>
        <v/>
      </c>
    </row>
    <row r="396" spans="1:159" s="205" customFormat="1" ht="39.9" customHeight="1" x14ac:dyDescent="0.25">
      <c r="A396" s="206"/>
      <c r="B396" s="196"/>
      <c r="C396" s="197"/>
      <c r="D396" s="198"/>
      <c r="E396" s="199"/>
      <c r="F396" s="200"/>
      <c r="G396" s="201"/>
      <c r="H396" s="292"/>
      <c r="I396" s="305">
        <f>RMDF!I396</f>
        <v>0</v>
      </c>
      <c r="J396" s="305" t="str">
        <f>IF(I396=ProductCode!$B$30,"PDReclPost",IF(OR(I396=ProductCode!$C$30,I396=ProductCode!$E$30,I396=ProductCode!$G$30),"PDPreCon",IF(OR(I396=ProductCode!$D$30,I396=ProductCode!$F$30),"PDNotReclPost","")))</f>
        <v/>
      </c>
      <c r="K396" s="305" t="str">
        <f t="shared" si="24"/>
        <v/>
      </c>
      <c r="L396" s="289"/>
      <c r="M396" s="305" t="str">
        <f t="shared" si="24"/>
        <v/>
      </c>
      <c r="N396" s="289" t="b">
        <f>AND(RMDF!N396&gt;=0, RMDF!N396&lt;=1-RMDF!L396, RMDF!N396=ROUND(RMDF!N396,4))</f>
        <v>1</v>
      </c>
      <c r="O396" s="286" t="str">
        <f>IF(P396="","",IF(I396="","",IF(LEFT(I396,13)="Reclaimed pos",RawMaterialCode!$E$569,RawMaterialCode!$E$568)))</f>
        <v>Reclaimed pre-consumer mixed fibers (RM0578)</v>
      </c>
      <c r="P396" s="295">
        <f t="shared" si="25"/>
        <v>1</v>
      </c>
      <c r="Q396" s="202"/>
      <c r="R396" s="203"/>
      <c r="S396" s="204" t="str">
        <f t="shared" si="26"/>
        <v/>
      </c>
      <c r="T396" s="281"/>
      <c r="U396" s="281"/>
      <c r="V396" s="281"/>
      <c r="W396" s="281"/>
      <c r="X396" s="317">
        <f>RMDF!X396</f>
        <v>0</v>
      </c>
      <c r="Y396" s="318" t="str">
        <f>IF(X396=0,"",_xlfn.XLOOKUP(X396,StatePicklist!$1:$1,StatePicklist!$3:$3,"NA",0))</f>
        <v/>
      </c>
      <c r="Z396" s="297" t="str">
        <f ca="1">IF(RMDF!Y396="", "", IF(ISNUMBER(MATCH(RMDF!Y396, INDIRECT(Y396), 0)), "OK", "Invalid"))</f>
        <v/>
      </c>
      <c r="AA396" s="281"/>
      <c r="AB396" s="281"/>
      <c r="AC396" s="281"/>
      <c r="AD396" s="281" t="b">
        <f>AND(RMDF!AG396&gt;=0, RMDF!AG396&lt;=1-RMDF!Z396, RMDF!AG396=ROUND(RMDF!AG396,4))</f>
        <v>1</v>
      </c>
      <c r="AE396" s="317">
        <f>RMDF!AE396</f>
        <v>0</v>
      </c>
      <c r="AF396" s="318" t="str">
        <f>IF(AE396=0,"",_xlfn.XLOOKUP(AE396,StatePicklist!$1:$1,StatePicklist!$3:$3,"NA",0))</f>
        <v/>
      </c>
      <c r="AG396" s="297" t="str">
        <f ca="1">IF(RMDF!AF396="", "", IF(ISNUMBER(MATCH(RMDF!AF396, INDIRECT(AF396), 0)), "OK", "Invalid"))</f>
        <v/>
      </c>
      <c r="AH396" s="281"/>
      <c r="AI396" s="281"/>
      <c r="AJ396" s="281"/>
      <c r="AK396" s="281" t="b">
        <f>AND(RMDF!AN396&gt;=0, RMDF!AN396&lt;=1-SUM(RMDF!Z396,RMDF!AG396), RMDF!AN396=ROUND(RMDF!AN396,4))</f>
        <v>1</v>
      </c>
      <c r="AL396" s="317">
        <f>RMDF!AL396</f>
        <v>0</v>
      </c>
      <c r="AM396" s="318" t="str">
        <f>IF(AL396=0,"",_xlfn.XLOOKUP(AL396,StatePicklist!$1:$1,StatePicklist!$3:$3,"NA",0))</f>
        <v/>
      </c>
      <c r="AN396" s="297" t="str">
        <f ca="1">IF(RMDF!AM396="", "", IF(ISNUMBER(MATCH(RMDF!AM396, INDIRECT(AM396), 0)), "OK", "Invalid"))</f>
        <v/>
      </c>
      <c r="AO396" s="281"/>
      <c r="AP396" s="281"/>
      <c r="AQ396" s="281"/>
      <c r="AR396" s="281" t="b">
        <f>AND(RMDF!AU396&gt;=0, RMDF!AU396&lt;=1-SUM(RMDF!Z396,RMDF!AG396,RMDF!AN396), RMDF!AU396=ROUND(RMDF!AU396,4))</f>
        <v>1</v>
      </c>
      <c r="AS396" s="317">
        <f>RMDF!AS396</f>
        <v>0</v>
      </c>
      <c r="AT396" s="318" t="str">
        <f>IF(AS396=0,"",_xlfn.XLOOKUP(AS396,StatePicklist!$1:$1,StatePicklist!$3:$3,"NA",0))</f>
        <v/>
      </c>
      <c r="AU396" s="297" t="str">
        <f ca="1">IF(RMDF!AT396="", "", IF(ISNUMBER(MATCH(RMDF!AT396, INDIRECT(AT396), 0)), "OK", "Invalid"))</f>
        <v/>
      </c>
      <c r="AV396" s="281"/>
      <c r="AW396" s="281"/>
      <c r="AX396" s="281"/>
      <c r="AY396" s="281" t="b">
        <f>AND(RMDF!BB396&gt;=0, RMDF!BB396&lt;=1-SUM(RMDF!Z396,RMDF!AG396,RMDF!AN396,RMDF!AU396), RMDF!BB396=ROUND(RMDF!BB396,4))</f>
        <v>1</v>
      </c>
      <c r="AZ396" s="317">
        <f>RMDF!AZ396</f>
        <v>0</v>
      </c>
      <c r="BA396" s="318" t="str">
        <f>IF(AZ396=0,"",_xlfn.XLOOKUP(AZ396,StatePicklist!$1:$1,StatePicklist!$3:$3,"NA",0))</f>
        <v/>
      </c>
      <c r="BB396" s="297" t="str">
        <f ca="1">IF(RMDF!BA396="", "", IF(ISNUMBER(MATCH(RMDF!BA396, INDIRECT(BA396), 0)), "OK", "Invalid"))</f>
        <v/>
      </c>
      <c r="BC396" s="281"/>
      <c r="BD396" s="281"/>
      <c r="BE396" s="281"/>
      <c r="BF396" s="281" t="b">
        <f>AND(RMDF!BI396&gt;=0, RMDF!BI396&lt;=1-SUM(RMDF!Z396,RMDF!AG396,RMDF!AN396,RMDF!AU396,RMDF!BB396), RMDF!BI396=ROUND(RMDF!BI396,4))</f>
        <v>1</v>
      </c>
      <c r="BG396" s="317">
        <f>RMDF!BG396</f>
        <v>0</v>
      </c>
      <c r="BH396" s="318" t="str">
        <f>IF(BG396=0,"",_xlfn.XLOOKUP(BG396,StatePicklist!$1:$1,StatePicklist!$3:$3,"NA",0))</f>
        <v/>
      </c>
      <c r="BI396" s="297" t="str">
        <f ca="1">IF(RMDF!BH396="", "", IF(ISNUMBER(MATCH(RMDF!BH396, INDIRECT(BH396), 0)), "OK", "Invalid"))</f>
        <v/>
      </c>
      <c r="BJ396" s="281"/>
      <c r="BK396" s="281"/>
      <c r="BL396" s="281"/>
      <c r="BM396" s="281" t="b">
        <f>AND(RMDF!BP396&gt;=0, RMDF!BP396&lt;=1-SUM(RMDF!Z396,RMDF!AG396,RMDF!AN396,RMDF!AU396,RMDF!BB396,RMDF!BI396), RMDF!BP396=ROUND(RMDF!BP396,4))</f>
        <v>1</v>
      </c>
      <c r="BN396" s="317">
        <f>RMDF!BN396</f>
        <v>0</v>
      </c>
      <c r="BO396" s="318" t="str">
        <f>IF(BN396=0,"",_xlfn.XLOOKUP(BN396,StatePicklist!$1:$1,StatePicklist!$3:$3,"NA",0))</f>
        <v/>
      </c>
      <c r="BP396" s="297" t="str">
        <f ca="1">IF(RMDF!BO396="", "", IF(ISNUMBER(MATCH(RMDF!BO396, INDIRECT(BO396), 0)), "OK", "Invalid"))</f>
        <v/>
      </c>
      <c r="BQ396" s="281"/>
      <c r="BR396" s="281"/>
      <c r="BS396" s="281"/>
      <c r="BT396" s="281" t="b">
        <f>AND(RMDF!BW396&gt;=0, RMDF!BW396&lt;=1-SUM(RMDF!Z396,RMDF!AG396,RMDF!AN396,RMDF!AU396,RMDF!BB396,RMDF!BI396,RMDF!BP396), RMDF!BW396=ROUND(RMDF!BW396,4))</f>
        <v>1</v>
      </c>
      <c r="BU396" s="317">
        <f>RMDF!BU396</f>
        <v>0</v>
      </c>
      <c r="BV396" s="318" t="str">
        <f>IF(BU396=0,"",_xlfn.XLOOKUP(BU396,StatePicklist!$1:$1,StatePicklist!$3:$3,"NA",0))</f>
        <v/>
      </c>
      <c r="BW396" s="297" t="str">
        <f ca="1">IF(RMDF!BV396="", "", IF(ISNUMBER(MATCH(RMDF!BV396, INDIRECT(BV396), 0)), "OK", "Invalid"))</f>
        <v/>
      </c>
      <c r="BX396" s="281"/>
      <c r="BY396" s="281"/>
      <c r="BZ396" s="281"/>
      <c r="CA396" s="281" t="b">
        <f>AND(RMDF!CD396&gt;=0, RMDF!CD396&lt;=1-SUM(RMDF!Z396,RMDF!AG396,RMDF!AN396,RMDF!AU396,RMDF!BB396,RMDF!BI396,RMDF!BP396,RMDF!BW396), RMDF!CD396=ROUND(RMDF!CD396,4))</f>
        <v>1</v>
      </c>
      <c r="CB396" s="317">
        <f>RMDF!CB396</f>
        <v>0</v>
      </c>
      <c r="CC396" s="318" t="str">
        <f>IF(CB396=0,"",_xlfn.XLOOKUP(CB396,StatePicklist!$1:$1,StatePicklist!$3:$3,"NA",0))</f>
        <v/>
      </c>
      <c r="CD396" s="297" t="str">
        <f ca="1">IF(RMDF!CC396="", "", IF(ISNUMBER(MATCH(RMDF!CC396, INDIRECT(CC396), 0)), "OK", "Invalid"))</f>
        <v/>
      </c>
      <c r="CE396" s="281"/>
      <c r="CF396" s="281"/>
      <c r="CG396" s="281"/>
      <c r="CH396" s="281" t="b">
        <f>AND(RMDF!CK396&gt;=0, RMDF!CK396&lt;=1-SUM(RMDF!Z396,RMDF!AG396,RMDF!AN396,RMDF!AU396,RMDF!BB396,RMDF!BI396,RMDF!BP396,RMDF!BW396,RMDF!CD396), RMDF!CK396=ROUND(RMDF!CK396,4))</f>
        <v>1</v>
      </c>
      <c r="CI396" s="317">
        <f>RMDF!CI396</f>
        <v>0</v>
      </c>
      <c r="CJ396" s="318" t="str">
        <f>IF(CI396=0,"",_xlfn.XLOOKUP(CI396,StatePicklist!$1:$1,StatePicklist!$3:$3,"NA",0))</f>
        <v/>
      </c>
      <c r="CK396" s="297" t="str">
        <f ca="1">IF(RMDF!CJ396="", "", IF(ISNUMBER(MATCH(RMDF!CJ396, INDIRECT(CJ396), 0)), "OK", "Invalid"))</f>
        <v/>
      </c>
      <c r="CL396" s="281"/>
      <c r="CM396" s="281"/>
      <c r="CN396" s="281"/>
      <c r="CO396" s="281" t="b">
        <f>AND(RMDF!CR396&gt;=0, RMDF!CR396&lt;=1-SUM(RMDF!Z396,RMDF!AG396,RMDF!AN396,RMDF!AU396,RMDF!BB396,RMDF!BI396,RMDF!BP396,RMDF!BW396,RMDF!CD396,RMDF!CK396), RMDF!CR396=ROUND(RMDF!CR396,4))</f>
        <v>1</v>
      </c>
      <c r="CP396" s="317">
        <f>RMDF!CP396</f>
        <v>0</v>
      </c>
      <c r="CQ396" s="318" t="str">
        <f>IF(CP396=0,"",_xlfn.XLOOKUP(CP396,StatePicklist!$1:$1,StatePicklist!$3:$3,"NA",0))</f>
        <v/>
      </c>
      <c r="CR396" s="297" t="str">
        <f ca="1">IF(RMDF!CQ396="", "", IF(ISNUMBER(MATCH(RMDF!CQ396, INDIRECT(CQ396), 0)), "OK", "Invalid"))</f>
        <v/>
      </c>
      <c r="CS396" s="281"/>
      <c r="CT396" s="281"/>
      <c r="CU396" s="281"/>
      <c r="CV396" s="281" t="b">
        <f>AND(RMDF!CY396&gt;=0, RMDF!CY396&lt;=1-SUM(RMDF!Z396,RMDF!AG396,RMDF!AN396,RMDF!AU396,RMDF!BB396,RMDF!BI396,RMDF!BP396,RMDF!BW396,RMDF!CD396,RMDF!CK396,RMDF!CR396), RMDF!CY396=ROUND(RMDF!CY396,4))</f>
        <v>1</v>
      </c>
      <c r="CW396" s="317">
        <f>RMDF!CW396</f>
        <v>0</v>
      </c>
      <c r="CX396" s="318" t="str">
        <f>IF(CW396=0,"",_xlfn.XLOOKUP(CW396,StatePicklist!$1:$1,StatePicklist!$3:$3,"NA",0))</f>
        <v/>
      </c>
      <c r="CY396" s="297" t="str">
        <f ca="1">IF(RMDF!CX396="", "", IF(ISNUMBER(MATCH(RMDF!CX396, INDIRECT(CX396), 0)), "OK", "Invalid"))</f>
        <v/>
      </c>
      <c r="CZ396" s="281"/>
      <c r="DA396" s="281"/>
      <c r="DB396" s="281"/>
      <c r="DC396" s="281" t="b">
        <f>AND(RMDF!DF396&gt;=0, RMDF!DF396&lt;=1-SUM(RMDF!Z396,RMDF!AG396,RMDF!AN396,RMDF!AU396,RMDF!BB396,RMDF!BI396,RMDF!BP396,RMDF!BW396,RMDF!CD396,RMDF!CK396,RMDF!CR396,RMDF!CY396), RMDF!DF396=ROUND(RMDF!DF396,4))</f>
        <v>1</v>
      </c>
      <c r="DD396" s="317">
        <f>RMDF!DD396</f>
        <v>0</v>
      </c>
      <c r="DE396" s="318" t="str">
        <f>IF(DD396=0,"",_xlfn.XLOOKUP(DD396,StatePicklist!$1:$1,StatePicklist!$3:$3,"NA",0))</f>
        <v/>
      </c>
      <c r="DF396" s="297" t="str">
        <f ca="1">IF(RMDF!DE396="", "", IF(ISNUMBER(MATCH(RMDF!DE396, INDIRECT(DE396), 0)), "OK", "Invalid"))</f>
        <v/>
      </c>
      <c r="DG396" s="281"/>
      <c r="DH396" s="281"/>
      <c r="DI396" s="281"/>
      <c r="DJ396" s="281" t="b">
        <f>AND(RMDF!DM396&gt;=0, RMDF!DM396&lt;=1-SUM(RMDF!Z396,RMDF!AG396,RMDF!AN396,RMDF!AU396,RMDF!BB396,RMDF!BI396,RMDF!BP396,RMDF!BW396,RMDF!CD396,RMDF!CK396,RMDF!CR396,RMDF!CY396,RMDF!DF396), RMDF!DM396=ROUND(RMDF!DM396,4))</f>
        <v>1</v>
      </c>
      <c r="DK396" s="317">
        <f>RMDF!DK396</f>
        <v>0</v>
      </c>
      <c r="DL396" s="318" t="str">
        <f>IF(DK396=0,"",_xlfn.XLOOKUP(DK396,StatePicklist!$1:$1,StatePicklist!$3:$3,"NA",0))</f>
        <v/>
      </c>
      <c r="DM396" s="297" t="str">
        <f ca="1">IF(RMDF!DL396="", "", IF(ISNUMBER(MATCH(RMDF!DL396, INDIRECT(DL396), 0)), "OK", "Invalid"))</f>
        <v/>
      </c>
      <c r="DN396" s="281"/>
      <c r="DO396" s="281"/>
      <c r="DP396" s="281"/>
      <c r="DQ396" s="281" t="b">
        <f>AND(RMDF!DT396&gt;=0, RMDF!DT396&lt;=1-SUM(RMDF!Z396,RMDF!AG396,RMDF!AN396,RMDF!AU396,RMDF!BB396,RMDF!BI396,RMDF!BP396,RMDF!BW396,RMDF!CD396,RMDF!CK396,RMDF!CR396,RMDF!CY396,RMDF!DF396,RMDF!DM396), RMDF!DT396=ROUND(RMDF!DT396,4))</f>
        <v>1</v>
      </c>
      <c r="DR396" s="317">
        <f>RMDF!DR396</f>
        <v>0</v>
      </c>
      <c r="DS396" s="318" t="str">
        <f>IF(DR396=0,"",_xlfn.XLOOKUP(DR396,StatePicklist!$1:$1,StatePicklist!$3:$3,"NA",0))</f>
        <v/>
      </c>
      <c r="DT396" s="297" t="str">
        <f ca="1">IF(RMDF!DS396="", "", IF(ISNUMBER(MATCH(RMDF!DS396, INDIRECT(DS396), 0)), "OK", "Invalid"))</f>
        <v/>
      </c>
      <c r="DU396" s="281"/>
      <c r="DV396" s="281"/>
      <c r="DW396" s="281"/>
      <c r="DX396" s="281" t="b">
        <f>AND(RMDF!EA396&gt;=0, RMDF!EA396&lt;=1-SUM(RMDF!Z396,RMDF!AG396,RMDF!AN396,RMDF!AU396,RMDF!BB396,RMDF!BI396,RMDF!BP396,RMDF!BW396,RMDF!CD396,RMDF!CK396,RMDF!CR396,RMDF!CY396,RMDF!DF396,RMDF!DM396,RMDF!DT396), RMDF!EA396=ROUND(RMDF!EA396,4))</f>
        <v>1</v>
      </c>
      <c r="DY396" s="317">
        <f>RMDF!DY396</f>
        <v>0</v>
      </c>
      <c r="DZ396" s="318" t="str">
        <f>IF(DY396=0,"",_xlfn.XLOOKUP(DY396,StatePicklist!$1:$1,StatePicklist!$3:$3,"NA",0))</f>
        <v/>
      </c>
      <c r="EA396" s="297" t="str">
        <f ca="1">IF(RMDF!DZ396="", "", IF(ISNUMBER(MATCH(RMDF!DZ396, INDIRECT(DZ396), 0)), "OK", "Invalid"))</f>
        <v/>
      </c>
      <c r="EB396" s="281"/>
      <c r="EC396" s="281"/>
      <c r="ED396" s="281"/>
      <c r="EE396" s="281" t="b">
        <f>AND(RMDF!EH396&gt;=0, RMDF!EH396&lt;=1-SUM(RMDF!Z396,RMDF!AG396,RMDF!AN396,RMDF!AU396,RMDF!BB396,RMDF!BI396,RMDF!BP396,RMDF!BW396,RMDF!CD396,RMDF!CK396,RMDF!CR396,RMDF!CY396,RMDF!DF396,RMDF!DM396,RMDF!DT396,RMDF!EA396), RMDF!EH396=ROUND(RMDF!EH396,4))</f>
        <v>1</v>
      </c>
      <c r="EF396" s="317">
        <f>RMDF!EF396</f>
        <v>0</v>
      </c>
      <c r="EG396" s="318" t="str">
        <f>IF(EF396=0,"",_xlfn.XLOOKUP(EF396,StatePicklist!$1:$1,StatePicklist!$3:$3,"NA",0))</f>
        <v/>
      </c>
      <c r="EH396" s="297" t="str">
        <f ca="1">IF(RMDF!EG396="", "", IF(ISNUMBER(MATCH(RMDF!EG396, INDIRECT(EG396), 0)), "OK", "Invalid"))</f>
        <v/>
      </c>
      <c r="EI396" s="281"/>
      <c r="EJ396" s="281"/>
      <c r="EK396" s="281"/>
      <c r="EL396" s="281" t="b">
        <f>AND(RMDF!EO396&gt;=0, RMDF!EO396&lt;=1-SUM(RMDF!Z396,RMDF!AG396,RMDF!AN396,RMDF!AU396,RMDF!BB396,RMDF!BI396,RMDF!BP396,RMDF!BW396,RMDF!CD396,RMDF!CK396,RMDF!CR396,RMDF!CY396,RMDF!DF396,RMDF!DM396,RMDF!DT396,RMDF!EA396,RMDF!EH396), RMDF!EO396=ROUND(RMDF!EO396,4))</f>
        <v>1</v>
      </c>
      <c r="EM396" s="317">
        <f>RMDF!EM396</f>
        <v>0</v>
      </c>
      <c r="EN396" s="318" t="str">
        <f>IF(EM396=0,"",_xlfn.XLOOKUP(EM396,StatePicklist!$1:$1,StatePicklist!$3:$3,"NA",0))</f>
        <v/>
      </c>
      <c r="EO396" s="297" t="str">
        <f ca="1">IF(RMDF!EN396="", "", IF(ISNUMBER(MATCH(RMDF!EN396, INDIRECT(EN396), 0)), "OK", "Invalid"))</f>
        <v/>
      </c>
      <c r="EP396" s="281"/>
      <c r="EQ396" s="281"/>
      <c r="ER396" s="281"/>
      <c r="ES396" s="281" t="b">
        <f>AND(RMDF!EV396&gt;=0, RMDF!EV396&lt;=1-SUM(RMDF!Z396,RMDF!AG396,RMDF!AN396,RMDF!AU396,RMDF!BB396,RMDF!BI396,RMDF!BP396,RMDF!BW396,RMDF!CD396,RMDF!CK396,RMDF!CR396,RMDF!CY396,RMDF!DF396,RMDF!DM396,RMDF!DT396,RMDF!EA396,RMDF!EH396,RMDF!EO396), RMDF!EV396=ROUND(RMDF!EV396,4))</f>
        <v>1</v>
      </c>
      <c r="ET396" s="317">
        <f>RMDF!ET396</f>
        <v>0</v>
      </c>
      <c r="EU396" s="318" t="str">
        <f>IF(ET396=0,"",_xlfn.XLOOKUP(ET396,StatePicklist!$1:$1,StatePicklist!$3:$3,"NA",0))</f>
        <v/>
      </c>
      <c r="EV396" s="297" t="str">
        <f ca="1">IF(RMDF!EU396="", "", IF(ISNUMBER(MATCH(RMDF!EU396, INDIRECT(EU396), 0)), "OK", "Invalid"))</f>
        <v/>
      </c>
      <c r="EW396" s="281"/>
      <c r="EX396" s="281"/>
      <c r="EY396" s="281"/>
      <c r="EZ396" s="281" t="b">
        <f>AND(RMDF!FC396&gt;=0, RMDF!FC396&lt;=1-SUM(RMDF!Z396,RMDF!AG396,RMDF!AN396,RMDF!AU396,RMDF!BB396,RMDF!BI396,RMDF!BP396,RMDF!BW396,RMDF!CD396,RMDF!CK396,RMDF!CR396,RMDF!CY396,RMDF!DF396,RMDF!DM396,RMDF!DT396,RMDF!EA396,RMDF!EH396,RMDF!EO396,RMDF!EV396), RMDF!FC396=ROUND(RMDF!FC396,4))</f>
        <v>1</v>
      </c>
      <c r="FA396" s="317">
        <f>RMDF!FA396</f>
        <v>0</v>
      </c>
      <c r="FB396" s="318" t="str">
        <f>IF(FA396=0,"",_xlfn.XLOOKUP(FA396,StatePicklist!$1:$1,StatePicklist!$3:$3,"NA",0))</f>
        <v/>
      </c>
      <c r="FC396" s="297" t="str">
        <f ca="1">IF(RMDF!FB396="", "", IF(ISNUMBER(MATCH(RMDF!FB396, INDIRECT(FB396), 0)), "OK", "Invalid"))</f>
        <v/>
      </c>
    </row>
    <row r="397" spans="1:159" s="205" customFormat="1" ht="39.9" customHeight="1" x14ac:dyDescent="0.25">
      <c r="A397" s="206"/>
      <c r="B397" s="196"/>
      <c r="C397" s="197"/>
      <c r="D397" s="198"/>
      <c r="E397" s="199"/>
      <c r="F397" s="200"/>
      <c r="G397" s="201"/>
      <c r="H397" s="292"/>
      <c r="I397" s="305">
        <f>RMDF!I397</f>
        <v>0</v>
      </c>
      <c r="J397" s="305" t="str">
        <f>IF(I397=ProductCode!$B$30,"PDReclPost",IF(OR(I397=ProductCode!$C$30,I397=ProductCode!$E$30,I397=ProductCode!$G$30),"PDPreCon",IF(OR(I397=ProductCode!$D$30,I397=ProductCode!$F$30),"PDNotReclPost","")))</f>
        <v/>
      </c>
      <c r="K397" s="305" t="str">
        <f t="shared" si="24"/>
        <v/>
      </c>
      <c r="L397" s="289"/>
      <c r="M397" s="305" t="str">
        <f t="shared" si="24"/>
        <v/>
      </c>
      <c r="N397" s="289" t="b">
        <f>AND(RMDF!N397&gt;=0, RMDF!N397&lt;=1-RMDF!L397, RMDF!N397=ROUND(RMDF!N397,4))</f>
        <v>1</v>
      </c>
      <c r="O397" s="286" t="str">
        <f>IF(P397="","",IF(I397="","",IF(LEFT(I397,13)="Reclaimed pos",RawMaterialCode!$E$569,RawMaterialCode!$E$568)))</f>
        <v>Reclaimed pre-consumer mixed fibers (RM0578)</v>
      </c>
      <c r="P397" s="295">
        <f t="shared" si="25"/>
        <v>1</v>
      </c>
      <c r="Q397" s="202"/>
      <c r="R397" s="203"/>
      <c r="S397" s="204" t="str">
        <f t="shared" si="26"/>
        <v/>
      </c>
      <c r="T397" s="281"/>
      <c r="U397" s="281"/>
      <c r="V397" s="281"/>
      <c r="W397" s="281"/>
      <c r="X397" s="317">
        <f>RMDF!X397</f>
        <v>0</v>
      </c>
      <c r="Y397" s="318" t="str">
        <f>IF(X397=0,"",_xlfn.XLOOKUP(X397,StatePicklist!$1:$1,StatePicklist!$3:$3,"NA",0))</f>
        <v/>
      </c>
      <c r="Z397" s="297" t="str">
        <f ca="1">IF(RMDF!Y397="", "", IF(ISNUMBER(MATCH(RMDF!Y397, INDIRECT(Y397), 0)), "OK", "Invalid"))</f>
        <v/>
      </c>
      <c r="AA397" s="281"/>
      <c r="AB397" s="281"/>
      <c r="AC397" s="281"/>
      <c r="AD397" s="281" t="b">
        <f>AND(RMDF!AG397&gt;=0, RMDF!AG397&lt;=1-RMDF!Z397, RMDF!AG397=ROUND(RMDF!AG397,4))</f>
        <v>1</v>
      </c>
      <c r="AE397" s="317">
        <f>RMDF!AE397</f>
        <v>0</v>
      </c>
      <c r="AF397" s="318" t="str">
        <f>IF(AE397=0,"",_xlfn.XLOOKUP(AE397,StatePicklist!$1:$1,StatePicklist!$3:$3,"NA",0))</f>
        <v/>
      </c>
      <c r="AG397" s="297" t="str">
        <f ca="1">IF(RMDF!AF397="", "", IF(ISNUMBER(MATCH(RMDF!AF397, INDIRECT(AF397), 0)), "OK", "Invalid"))</f>
        <v/>
      </c>
      <c r="AH397" s="281"/>
      <c r="AI397" s="281"/>
      <c r="AJ397" s="281"/>
      <c r="AK397" s="281" t="b">
        <f>AND(RMDF!AN397&gt;=0, RMDF!AN397&lt;=1-SUM(RMDF!Z397,RMDF!AG397), RMDF!AN397=ROUND(RMDF!AN397,4))</f>
        <v>1</v>
      </c>
      <c r="AL397" s="317">
        <f>RMDF!AL397</f>
        <v>0</v>
      </c>
      <c r="AM397" s="318" t="str">
        <f>IF(AL397=0,"",_xlfn.XLOOKUP(AL397,StatePicklist!$1:$1,StatePicklist!$3:$3,"NA",0))</f>
        <v/>
      </c>
      <c r="AN397" s="297" t="str">
        <f ca="1">IF(RMDF!AM397="", "", IF(ISNUMBER(MATCH(RMDF!AM397, INDIRECT(AM397), 0)), "OK", "Invalid"))</f>
        <v/>
      </c>
      <c r="AO397" s="281"/>
      <c r="AP397" s="281"/>
      <c r="AQ397" s="281"/>
      <c r="AR397" s="281" t="b">
        <f>AND(RMDF!AU397&gt;=0, RMDF!AU397&lt;=1-SUM(RMDF!Z397,RMDF!AG397,RMDF!AN397), RMDF!AU397=ROUND(RMDF!AU397,4))</f>
        <v>1</v>
      </c>
      <c r="AS397" s="317">
        <f>RMDF!AS397</f>
        <v>0</v>
      </c>
      <c r="AT397" s="318" t="str">
        <f>IF(AS397=0,"",_xlfn.XLOOKUP(AS397,StatePicklist!$1:$1,StatePicklist!$3:$3,"NA",0))</f>
        <v/>
      </c>
      <c r="AU397" s="297" t="str">
        <f ca="1">IF(RMDF!AT397="", "", IF(ISNUMBER(MATCH(RMDF!AT397, INDIRECT(AT397), 0)), "OK", "Invalid"))</f>
        <v/>
      </c>
      <c r="AV397" s="281"/>
      <c r="AW397" s="281"/>
      <c r="AX397" s="281"/>
      <c r="AY397" s="281" t="b">
        <f>AND(RMDF!BB397&gt;=0, RMDF!BB397&lt;=1-SUM(RMDF!Z397,RMDF!AG397,RMDF!AN397,RMDF!AU397), RMDF!BB397=ROUND(RMDF!BB397,4))</f>
        <v>1</v>
      </c>
      <c r="AZ397" s="317">
        <f>RMDF!AZ397</f>
        <v>0</v>
      </c>
      <c r="BA397" s="318" t="str">
        <f>IF(AZ397=0,"",_xlfn.XLOOKUP(AZ397,StatePicklist!$1:$1,StatePicklist!$3:$3,"NA",0))</f>
        <v/>
      </c>
      <c r="BB397" s="297" t="str">
        <f ca="1">IF(RMDF!BA397="", "", IF(ISNUMBER(MATCH(RMDF!BA397, INDIRECT(BA397), 0)), "OK", "Invalid"))</f>
        <v/>
      </c>
      <c r="BC397" s="281"/>
      <c r="BD397" s="281"/>
      <c r="BE397" s="281"/>
      <c r="BF397" s="281" t="b">
        <f>AND(RMDF!BI397&gt;=0, RMDF!BI397&lt;=1-SUM(RMDF!Z397,RMDF!AG397,RMDF!AN397,RMDF!AU397,RMDF!BB397), RMDF!BI397=ROUND(RMDF!BI397,4))</f>
        <v>1</v>
      </c>
      <c r="BG397" s="317">
        <f>RMDF!BG397</f>
        <v>0</v>
      </c>
      <c r="BH397" s="318" t="str">
        <f>IF(BG397=0,"",_xlfn.XLOOKUP(BG397,StatePicklist!$1:$1,StatePicklist!$3:$3,"NA",0))</f>
        <v/>
      </c>
      <c r="BI397" s="297" t="str">
        <f ca="1">IF(RMDF!BH397="", "", IF(ISNUMBER(MATCH(RMDF!BH397, INDIRECT(BH397), 0)), "OK", "Invalid"))</f>
        <v/>
      </c>
      <c r="BJ397" s="281"/>
      <c r="BK397" s="281"/>
      <c r="BL397" s="281"/>
      <c r="BM397" s="281" t="b">
        <f>AND(RMDF!BP397&gt;=0, RMDF!BP397&lt;=1-SUM(RMDF!Z397,RMDF!AG397,RMDF!AN397,RMDF!AU397,RMDF!BB397,RMDF!BI397), RMDF!BP397=ROUND(RMDF!BP397,4))</f>
        <v>1</v>
      </c>
      <c r="BN397" s="317">
        <f>RMDF!BN397</f>
        <v>0</v>
      </c>
      <c r="BO397" s="318" t="str">
        <f>IF(BN397=0,"",_xlfn.XLOOKUP(BN397,StatePicklist!$1:$1,StatePicklist!$3:$3,"NA",0))</f>
        <v/>
      </c>
      <c r="BP397" s="297" t="str">
        <f ca="1">IF(RMDF!BO397="", "", IF(ISNUMBER(MATCH(RMDF!BO397, INDIRECT(BO397), 0)), "OK", "Invalid"))</f>
        <v/>
      </c>
      <c r="BQ397" s="281"/>
      <c r="BR397" s="281"/>
      <c r="BS397" s="281"/>
      <c r="BT397" s="281" t="b">
        <f>AND(RMDF!BW397&gt;=0, RMDF!BW397&lt;=1-SUM(RMDF!Z397,RMDF!AG397,RMDF!AN397,RMDF!AU397,RMDF!BB397,RMDF!BI397,RMDF!BP397), RMDF!BW397=ROUND(RMDF!BW397,4))</f>
        <v>1</v>
      </c>
      <c r="BU397" s="317">
        <f>RMDF!BU397</f>
        <v>0</v>
      </c>
      <c r="BV397" s="318" t="str">
        <f>IF(BU397=0,"",_xlfn.XLOOKUP(BU397,StatePicklist!$1:$1,StatePicklist!$3:$3,"NA",0))</f>
        <v/>
      </c>
      <c r="BW397" s="297" t="str">
        <f ca="1">IF(RMDF!BV397="", "", IF(ISNUMBER(MATCH(RMDF!BV397, INDIRECT(BV397), 0)), "OK", "Invalid"))</f>
        <v/>
      </c>
      <c r="BX397" s="281"/>
      <c r="BY397" s="281"/>
      <c r="BZ397" s="281"/>
      <c r="CA397" s="281" t="b">
        <f>AND(RMDF!CD397&gt;=0, RMDF!CD397&lt;=1-SUM(RMDF!Z397,RMDF!AG397,RMDF!AN397,RMDF!AU397,RMDF!BB397,RMDF!BI397,RMDF!BP397,RMDF!BW397), RMDF!CD397=ROUND(RMDF!CD397,4))</f>
        <v>1</v>
      </c>
      <c r="CB397" s="317">
        <f>RMDF!CB397</f>
        <v>0</v>
      </c>
      <c r="CC397" s="318" t="str">
        <f>IF(CB397=0,"",_xlfn.XLOOKUP(CB397,StatePicklist!$1:$1,StatePicklist!$3:$3,"NA",0))</f>
        <v/>
      </c>
      <c r="CD397" s="297" t="str">
        <f ca="1">IF(RMDF!CC397="", "", IF(ISNUMBER(MATCH(RMDF!CC397, INDIRECT(CC397), 0)), "OK", "Invalid"))</f>
        <v/>
      </c>
      <c r="CE397" s="281"/>
      <c r="CF397" s="281"/>
      <c r="CG397" s="281"/>
      <c r="CH397" s="281" t="b">
        <f>AND(RMDF!CK397&gt;=0, RMDF!CK397&lt;=1-SUM(RMDF!Z397,RMDF!AG397,RMDF!AN397,RMDF!AU397,RMDF!BB397,RMDF!BI397,RMDF!BP397,RMDF!BW397,RMDF!CD397), RMDF!CK397=ROUND(RMDF!CK397,4))</f>
        <v>1</v>
      </c>
      <c r="CI397" s="317">
        <f>RMDF!CI397</f>
        <v>0</v>
      </c>
      <c r="CJ397" s="318" t="str">
        <f>IF(CI397=0,"",_xlfn.XLOOKUP(CI397,StatePicklist!$1:$1,StatePicklist!$3:$3,"NA",0))</f>
        <v/>
      </c>
      <c r="CK397" s="297" t="str">
        <f ca="1">IF(RMDF!CJ397="", "", IF(ISNUMBER(MATCH(RMDF!CJ397, INDIRECT(CJ397), 0)), "OK", "Invalid"))</f>
        <v/>
      </c>
      <c r="CL397" s="281"/>
      <c r="CM397" s="281"/>
      <c r="CN397" s="281"/>
      <c r="CO397" s="281" t="b">
        <f>AND(RMDF!CR397&gt;=0, RMDF!CR397&lt;=1-SUM(RMDF!Z397,RMDF!AG397,RMDF!AN397,RMDF!AU397,RMDF!BB397,RMDF!BI397,RMDF!BP397,RMDF!BW397,RMDF!CD397,RMDF!CK397), RMDF!CR397=ROUND(RMDF!CR397,4))</f>
        <v>1</v>
      </c>
      <c r="CP397" s="317">
        <f>RMDF!CP397</f>
        <v>0</v>
      </c>
      <c r="CQ397" s="318" t="str">
        <f>IF(CP397=0,"",_xlfn.XLOOKUP(CP397,StatePicklist!$1:$1,StatePicklist!$3:$3,"NA",0))</f>
        <v/>
      </c>
      <c r="CR397" s="297" t="str">
        <f ca="1">IF(RMDF!CQ397="", "", IF(ISNUMBER(MATCH(RMDF!CQ397, INDIRECT(CQ397), 0)), "OK", "Invalid"))</f>
        <v/>
      </c>
      <c r="CS397" s="281"/>
      <c r="CT397" s="281"/>
      <c r="CU397" s="281"/>
      <c r="CV397" s="281" t="b">
        <f>AND(RMDF!CY397&gt;=0, RMDF!CY397&lt;=1-SUM(RMDF!Z397,RMDF!AG397,RMDF!AN397,RMDF!AU397,RMDF!BB397,RMDF!BI397,RMDF!BP397,RMDF!BW397,RMDF!CD397,RMDF!CK397,RMDF!CR397), RMDF!CY397=ROUND(RMDF!CY397,4))</f>
        <v>1</v>
      </c>
      <c r="CW397" s="317">
        <f>RMDF!CW397</f>
        <v>0</v>
      </c>
      <c r="CX397" s="318" t="str">
        <f>IF(CW397=0,"",_xlfn.XLOOKUP(CW397,StatePicklist!$1:$1,StatePicklist!$3:$3,"NA",0))</f>
        <v/>
      </c>
      <c r="CY397" s="297" t="str">
        <f ca="1">IF(RMDF!CX397="", "", IF(ISNUMBER(MATCH(RMDF!CX397, INDIRECT(CX397), 0)), "OK", "Invalid"))</f>
        <v/>
      </c>
      <c r="CZ397" s="281"/>
      <c r="DA397" s="281"/>
      <c r="DB397" s="281"/>
      <c r="DC397" s="281" t="b">
        <f>AND(RMDF!DF397&gt;=0, RMDF!DF397&lt;=1-SUM(RMDF!Z397,RMDF!AG397,RMDF!AN397,RMDF!AU397,RMDF!BB397,RMDF!BI397,RMDF!BP397,RMDF!BW397,RMDF!CD397,RMDF!CK397,RMDF!CR397,RMDF!CY397), RMDF!DF397=ROUND(RMDF!DF397,4))</f>
        <v>1</v>
      </c>
      <c r="DD397" s="317">
        <f>RMDF!DD397</f>
        <v>0</v>
      </c>
      <c r="DE397" s="318" t="str">
        <f>IF(DD397=0,"",_xlfn.XLOOKUP(DD397,StatePicklist!$1:$1,StatePicklist!$3:$3,"NA",0))</f>
        <v/>
      </c>
      <c r="DF397" s="297" t="str">
        <f ca="1">IF(RMDF!DE397="", "", IF(ISNUMBER(MATCH(RMDF!DE397, INDIRECT(DE397), 0)), "OK", "Invalid"))</f>
        <v/>
      </c>
      <c r="DG397" s="281"/>
      <c r="DH397" s="281"/>
      <c r="DI397" s="281"/>
      <c r="DJ397" s="281" t="b">
        <f>AND(RMDF!DM397&gt;=0, RMDF!DM397&lt;=1-SUM(RMDF!Z397,RMDF!AG397,RMDF!AN397,RMDF!AU397,RMDF!BB397,RMDF!BI397,RMDF!BP397,RMDF!BW397,RMDF!CD397,RMDF!CK397,RMDF!CR397,RMDF!CY397,RMDF!DF397), RMDF!DM397=ROUND(RMDF!DM397,4))</f>
        <v>1</v>
      </c>
      <c r="DK397" s="317">
        <f>RMDF!DK397</f>
        <v>0</v>
      </c>
      <c r="DL397" s="318" t="str">
        <f>IF(DK397=0,"",_xlfn.XLOOKUP(DK397,StatePicklist!$1:$1,StatePicklist!$3:$3,"NA",0))</f>
        <v/>
      </c>
      <c r="DM397" s="297" t="str">
        <f ca="1">IF(RMDF!DL397="", "", IF(ISNUMBER(MATCH(RMDF!DL397, INDIRECT(DL397), 0)), "OK", "Invalid"))</f>
        <v/>
      </c>
      <c r="DN397" s="281"/>
      <c r="DO397" s="281"/>
      <c r="DP397" s="281"/>
      <c r="DQ397" s="281" t="b">
        <f>AND(RMDF!DT397&gt;=0, RMDF!DT397&lt;=1-SUM(RMDF!Z397,RMDF!AG397,RMDF!AN397,RMDF!AU397,RMDF!BB397,RMDF!BI397,RMDF!BP397,RMDF!BW397,RMDF!CD397,RMDF!CK397,RMDF!CR397,RMDF!CY397,RMDF!DF397,RMDF!DM397), RMDF!DT397=ROUND(RMDF!DT397,4))</f>
        <v>1</v>
      </c>
      <c r="DR397" s="317">
        <f>RMDF!DR397</f>
        <v>0</v>
      </c>
      <c r="DS397" s="318" t="str">
        <f>IF(DR397=0,"",_xlfn.XLOOKUP(DR397,StatePicklist!$1:$1,StatePicklist!$3:$3,"NA",0))</f>
        <v/>
      </c>
      <c r="DT397" s="297" t="str">
        <f ca="1">IF(RMDF!DS397="", "", IF(ISNUMBER(MATCH(RMDF!DS397, INDIRECT(DS397), 0)), "OK", "Invalid"))</f>
        <v/>
      </c>
      <c r="DU397" s="281"/>
      <c r="DV397" s="281"/>
      <c r="DW397" s="281"/>
      <c r="DX397" s="281" t="b">
        <f>AND(RMDF!EA397&gt;=0, RMDF!EA397&lt;=1-SUM(RMDF!Z397,RMDF!AG397,RMDF!AN397,RMDF!AU397,RMDF!BB397,RMDF!BI397,RMDF!BP397,RMDF!BW397,RMDF!CD397,RMDF!CK397,RMDF!CR397,RMDF!CY397,RMDF!DF397,RMDF!DM397,RMDF!DT397), RMDF!EA397=ROUND(RMDF!EA397,4))</f>
        <v>1</v>
      </c>
      <c r="DY397" s="317">
        <f>RMDF!DY397</f>
        <v>0</v>
      </c>
      <c r="DZ397" s="318" t="str">
        <f>IF(DY397=0,"",_xlfn.XLOOKUP(DY397,StatePicklist!$1:$1,StatePicklist!$3:$3,"NA",0))</f>
        <v/>
      </c>
      <c r="EA397" s="297" t="str">
        <f ca="1">IF(RMDF!DZ397="", "", IF(ISNUMBER(MATCH(RMDF!DZ397, INDIRECT(DZ397), 0)), "OK", "Invalid"))</f>
        <v/>
      </c>
      <c r="EB397" s="281"/>
      <c r="EC397" s="281"/>
      <c r="ED397" s="281"/>
      <c r="EE397" s="281" t="b">
        <f>AND(RMDF!EH397&gt;=0, RMDF!EH397&lt;=1-SUM(RMDF!Z397,RMDF!AG397,RMDF!AN397,RMDF!AU397,RMDF!BB397,RMDF!BI397,RMDF!BP397,RMDF!BW397,RMDF!CD397,RMDF!CK397,RMDF!CR397,RMDF!CY397,RMDF!DF397,RMDF!DM397,RMDF!DT397,RMDF!EA397), RMDF!EH397=ROUND(RMDF!EH397,4))</f>
        <v>1</v>
      </c>
      <c r="EF397" s="317">
        <f>RMDF!EF397</f>
        <v>0</v>
      </c>
      <c r="EG397" s="318" t="str">
        <f>IF(EF397=0,"",_xlfn.XLOOKUP(EF397,StatePicklist!$1:$1,StatePicklist!$3:$3,"NA",0))</f>
        <v/>
      </c>
      <c r="EH397" s="297" t="str">
        <f ca="1">IF(RMDF!EG397="", "", IF(ISNUMBER(MATCH(RMDF!EG397, INDIRECT(EG397), 0)), "OK", "Invalid"))</f>
        <v/>
      </c>
      <c r="EI397" s="281"/>
      <c r="EJ397" s="281"/>
      <c r="EK397" s="281"/>
      <c r="EL397" s="281" t="b">
        <f>AND(RMDF!EO397&gt;=0, RMDF!EO397&lt;=1-SUM(RMDF!Z397,RMDF!AG397,RMDF!AN397,RMDF!AU397,RMDF!BB397,RMDF!BI397,RMDF!BP397,RMDF!BW397,RMDF!CD397,RMDF!CK397,RMDF!CR397,RMDF!CY397,RMDF!DF397,RMDF!DM397,RMDF!DT397,RMDF!EA397,RMDF!EH397), RMDF!EO397=ROUND(RMDF!EO397,4))</f>
        <v>1</v>
      </c>
      <c r="EM397" s="317">
        <f>RMDF!EM397</f>
        <v>0</v>
      </c>
      <c r="EN397" s="318" t="str">
        <f>IF(EM397=0,"",_xlfn.XLOOKUP(EM397,StatePicklist!$1:$1,StatePicklist!$3:$3,"NA",0))</f>
        <v/>
      </c>
      <c r="EO397" s="297" t="str">
        <f ca="1">IF(RMDF!EN397="", "", IF(ISNUMBER(MATCH(RMDF!EN397, INDIRECT(EN397), 0)), "OK", "Invalid"))</f>
        <v/>
      </c>
      <c r="EP397" s="281"/>
      <c r="EQ397" s="281"/>
      <c r="ER397" s="281"/>
      <c r="ES397" s="281" t="b">
        <f>AND(RMDF!EV397&gt;=0, RMDF!EV397&lt;=1-SUM(RMDF!Z397,RMDF!AG397,RMDF!AN397,RMDF!AU397,RMDF!BB397,RMDF!BI397,RMDF!BP397,RMDF!BW397,RMDF!CD397,RMDF!CK397,RMDF!CR397,RMDF!CY397,RMDF!DF397,RMDF!DM397,RMDF!DT397,RMDF!EA397,RMDF!EH397,RMDF!EO397), RMDF!EV397=ROUND(RMDF!EV397,4))</f>
        <v>1</v>
      </c>
      <c r="ET397" s="317">
        <f>RMDF!ET397</f>
        <v>0</v>
      </c>
      <c r="EU397" s="318" t="str">
        <f>IF(ET397=0,"",_xlfn.XLOOKUP(ET397,StatePicklist!$1:$1,StatePicklist!$3:$3,"NA",0))</f>
        <v/>
      </c>
      <c r="EV397" s="297" t="str">
        <f ca="1">IF(RMDF!EU397="", "", IF(ISNUMBER(MATCH(RMDF!EU397, INDIRECT(EU397), 0)), "OK", "Invalid"))</f>
        <v/>
      </c>
      <c r="EW397" s="281"/>
      <c r="EX397" s="281"/>
      <c r="EY397" s="281"/>
      <c r="EZ397" s="281" t="b">
        <f>AND(RMDF!FC397&gt;=0, RMDF!FC397&lt;=1-SUM(RMDF!Z397,RMDF!AG397,RMDF!AN397,RMDF!AU397,RMDF!BB397,RMDF!BI397,RMDF!BP397,RMDF!BW397,RMDF!CD397,RMDF!CK397,RMDF!CR397,RMDF!CY397,RMDF!DF397,RMDF!DM397,RMDF!DT397,RMDF!EA397,RMDF!EH397,RMDF!EO397,RMDF!EV397), RMDF!FC397=ROUND(RMDF!FC397,4))</f>
        <v>1</v>
      </c>
      <c r="FA397" s="317">
        <f>RMDF!FA397</f>
        <v>0</v>
      </c>
      <c r="FB397" s="318" t="str">
        <f>IF(FA397=0,"",_xlfn.XLOOKUP(FA397,StatePicklist!$1:$1,StatePicklist!$3:$3,"NA",0))</f>
        <v/>
      </c>
      <c r="FC397" s="297" t="str">
        <f ca="1">IF(RMDF!FB397="", "", IF(ISNUMBER(MATCH(RMDF!FB397, INDIRECT(FB397), 0)), "OK", "Invalid"))</f>
        <v/>
      </c>
    </row>
    <row r="398" spans="1:159" s="205" customFormat="1" ht="39.9" customHeight="1" x14ac:dyDescent="0.25">
      <c r="A398" s="206"/>
      <c r="B398" s="196"/>
      <c r="C398" s="197"/>
      <c r="D398" s="198"/>
      <c r="E398" s="199"/>
      <c r="F398" s="200"/>
      <c r="G398" s="201"/>
      <c r="H398" s="292"/>
      <c r="I398" s="305">
        <f>RMDF!I398</f>
        <v>0</v>
      </c>
      <c r="J398" s="305" t="str">
        <f>IF(I398=ProductCode!$B$30,"PDReclPost",IF(OR(I398=ProductCode!$C$30,I398=ProductCode!$E$30,I398=ProductCode!$G$30),"PDPreCon",IF(OR(I398=ProductCode!$D$30,I398=ProductCode!$F$30),"PDNotReclPost","")))</f>
        <v/>
      </c>
      <c r="K398" s="305" t="str">
        <f t="shared" si="24"/>
        <v/>
      </c>
      <c r="L398" s="289"/>
      <c r="M398" s="305" t="str">
        <f t="shared" si="24"/>
        <v/>
      </c>
      <c r="N398" s="289" t="b">
        <f>AND(RMDF!N398&gt;=0, RMDF!N398&lt;=1-RMDF!L398, RMDF!N398=ROUND(RMDF!N398,4))</f>
        <v>1</v>
      </c>
      <c r="O398" s="286" t="str">
        <f>IF(P398="","",IF(I398="","",IF(LEFT(I398,13)="Reclaimed pos",RawMaterialCode!$E$569,RawMaterialCode!$E$568)))</f>
        <v>Reclaimed pre-consumer mixed fibers (RM0578)</v>
      </c>
      <c r="P398" s="295">
        <f t="shared" si="25"/>
        <v>1</v>
      </c>
      <c r="Q398" s="202"/>
      <c r="R398" s="203"/>
      <c r="S398" s="204" t="str">
        <f t="shared" si="26"/>
        <v/>
      </c>
      <c r="T398" s="281"/>
      <c r="U398" s="281"/>
      <c r="V398" s="281"/>
      <c r="W398" s="281"/>
      <c r="X398" s="317">
        <f>RMDF!X398</f>
        <v>0</v>
      </c>
      <c r="Y398" s="318" t="str">
        <f>IF(X398=0,"",_xlfn.XLOOKUP(X398,StatePicklist!$1:$1,StatePicklist!$3:$3,"NA",0))</f>
        <v/>
      </c>
      <c r="Z398" s="297" t="str">
        <f ca="1">IF(RMDF!Y398="", "", IF(ISNUMBER(MATCH(RMDF!Y398, INDIRECT(Y398), 0)), "OK", "Invalid"))</f>
        <v/>
      </c>
      <c r="AA398" s="281"/>
      <c r="AB398" s="281"/>
      <c r="AC398" s="281"/>
      <c r="AD398" s="281" t="b">
        <f>AND(RMDF!AG398&gt;=0, RMDF!AG398&lt;=1-RMDF!Z398, RMDF!AG398=ROUND(RMDF!AG398,4))</f>
        <v>1</v>
      </c>
      <c r="AE398" s="317">
        <f>RMDF!AE398</f>
        <v>0</v>
      </c>
      <c r="AF398" s="318" t="str">
        <f>IF(AE398=0,"",_xlfn.XLOOKUP(AE398,StatePicklist!$1:$1,StatePicklist!$3:$3,"NA",0))</f>
        <v/>
      </c>
      <c r="AG398" s="297" t="str">
        <f ca="1">IF(RMDF!AF398="", "", IF(ISNUMBER(MATCH(RMDF!AF398, INDIRECT(AF398), 0)), "OK", "Invalid"))</f>
        <v/>
      </c>
      <c r="AH398" s="281"/>
      <c r="AI398" s="281"/>
      <c r="AJ398" s="281"/>
      <c r="AK398" s="281" t="b">
        <f>AND(RMDF!AN398&gt;=0, RMDF!AN398&lt;=1-SUM(RMDF!Z398,RMDF!AG398), RMDF!AN398=ROUND(RMDF!AN398,4))</f>
        <v>1</v>
      </c>
      <c r="AL398" s="317">
        <f>RMDF!AL398</f>
        <v>0</v>
      </c>
      <c r="AM398" s="318" t="str">
        <f>IF(AL398=0,"",_xlfn.XLOOKUP(AL398,StatePicklist!$1:$1,StatePicklist!$3:$3,"NA",0))</f>
        <v/>
      </c>
      <c r="AN398" s="297" t="str">
        <f ca="1">IF(RMDF!AM398="", "", IF(ISNUMBER(MATCH(RMDF!AM398, INDIRECT(AM398), 0)), "OK", "Invalid"))</f>
        <v/>
      </c>
      <c r="AO398" s="281"/>
      <c r="AP398" s="281"/>
      <c r="AQ398" s="281"/>
      <c r="AR398" s="281" t="b">
        <f>AND(RMDF!AU398&gt;=0, RMDF!AU398&lt;=1-SUM(RMDF!Z398,RMDF!AG398,RMDF!AN398), RMDF!AU398=ROUND(RMDF!AU398,4))</f>
        <v>1</v>
      </c>
      <c r="AS398" s="317">
        <f>RMDF!AS398</f>
        <v>0</v>
      </c>
      <c r="AT398" s="318" t="str">
        <f>IF(AS398=0,"",_xlfn.XLOOKUP(AS398,StatePicklist!$1:$1,StatePicklist!$3:$3,"NA",0))</f>
        <v/>
      </c>
      <c r="AU398" s="297" t="str">
        <f ca="1">IF(RMDF!AT398="", "", IF(ISNUMBER(MATCH(RMDF!AT398, INDIRECT(AT398), 0)), "OK", "Invalid"))</f>
        <v/>
      </c>
      <c r="AV398" s="281"/>
      <c r="AW398" s="281"/>
      <c r="AX398" s="281"/>
      <c r="AY398" s="281" t="b">
        <f>AND(RMDF!BB398&gt;=0, RMDF!BB398&lt;=1-SUM(RMDF!Z398,RMDF!AG398,RMDF!AN398,RMDF!AU398), RMDF!BB398=ROUND(RMDF!BB398,4))</f>
        <v>1</v>
      </c>
      <c r="AZ398" s="317">
        <f>RMDF!AZ398</f>
        <v>0</v>
      </c>
      <c r="BA398" s="318" t="str">
        <f>IF(AZ398=0,"",_xlfn.XLOOKUP(AZ398,StatePicklist!$1:$1,StatePicklist!$3:$3,"NA",0))</f>
        <v/>
      </c>
      <c r="BB398" s="297" t="str">
        <f ca="1">IF(RMDF!BA398="", "", IF(ISNUMBER(MATCH(RMDF!BA398, INDIRECT(BA398), 0)), "OK", "Invalid"))</f>
        <v/>
      </c>
      <c r="BC398" s="281"/>
      <c r="BD398" s="281"/>
      <c r="BE398" s="281"/>
      <c r="BF398" s="281" t="b">
        <f>AND(RMDF!BI398&gt;=0, RMDF!BI398&lt;=1-SUM(RMDF!Z398,RMDF!AG398,RMDF!AN398,RMDF!AU398,RMDF!BB398), RMDF!BI398=ROUND(RMDF!BI398,4))</f>
        <v>1</v>
      </c>
      <c r="BG398" s="317">
        <f>RMDF!BG398</f>
        <v>0</v>
      </c>
      <c r="BH398" s="318" t="str">
        <f>IF(BG398=0,"",_xlfn.XLOOKUP(BG398,StatePicklist!$1:$1,StatePicklist!$3:$3,"NA",0))</f>
        <v/>
      </c>
      <c r="BI398" s="297" t="str">
        <f ca="1">IF(RMDF!BH398="", "", IF(ISNUMBER(MATCH(RMDF!BH398, INDIRECT(BH398), 0)), "OK", "Invalid"))</f>
        <v/>
      </c>
      <c r="BJ398" s="281"/>
      <c r="BK398" s="281"/>
      <c r="BL398" s="281"/>
      <c r="BM398" s="281" t="b">
        <f>AND(RMDF!BP398&gt;=0, RMDF!BP398&lt;=1-SUM(RMDF!Z398,RMDF!AG398,RMDF!AN398,RMDF!AU398,RMDF!BB398,RMDF!BI398), RMDF!BP398=ROUND(RMDF!BP398,4))</f>
        <v>1</v>
      </c>
      <c r="BN398" s="317">
        <f>RMDF!BN398</f>
        <v>0</v>
      </c>
      <c r="BO398" s="318" t="str">
        <f>IF(BN398=0,"",_xlfn.XLOOKUP(BN398,StatePicklist!$1:$1,StatePicklist!$3:$3,"NA",0))</f>
        <v/>
      </c>
      <c r="BP398" s="297" t="str">
        <f ca="1">IF(RMDF!BO398="", "", IF(ISNUMBER(MATCH(RMDF!BO398, INDIRECT(BO398), 0)), "OK", "Invalid"))</f>
        <v/>
      </c>
      <c r="BQ398" s="281"/>
      <c r="BR398" s="281"/>
      <c r="BS398" s="281"/>
      <c r="BT398" s="281" t="b">
        <f>AND(RMDF!BW398&gt;=0, RMDF!BW398&lt;=1-SUM(RMDF!Z398,RMDF!AG398,RMDF!AN398,RMDF!AU398,RMDF!BB398,RMDF!BI398,RMDF!BP398), RMDF!BW398=ROUND(RMDF!BW398,4))</f>
        <v>1</v>
      </c>
      <c r="BU398" s="317">
        <f>RMDF!BU398</f>
        <v>0</v>
      </c>
      <c r="BV398" s="318" t="str">
        <f>IF(BU398=0,"",_xlfn.XLOOKUP(BU398,StatePicklist!$1:$1,StatePicklist!$3:$3,"NA",0))</f>
        <v/>
      </c>
      <c r="BW398" s="297" t="str">
        <f ca="1">IF(RMDF!BV398="", "", IF(ISNUMBER(MATCH(RMDF!BV398, INDIRECT(BV398), 0)), "OK", "Invalid"))</f>
        <v/>
      </c>
      <c r="BX398" s="281"/>
      <c r="BY398" s="281"/>
      <c r="BZ398" s="281"/>
      <c r="CA398" s="281" t="b">
        <f>AND(RMDF!CD398&gt;=0, RMDF!CD398&lt;=1-SUM(RMDF!Z398,RMDF!AG398,RMDF!AN398,RMDF!AU398,RMDF!BB398,RMDF!BI398,RMDF!BP398,RMDF!BW398), RMDF!CD398=ROUND(RMDF!CD398,4))</f>
        <v>1</v>
      </c>
      <c r="CB398" s="317">
        <f>RMDF!CB398</f>
        <v>0</v>
      </c>
      <c r="CC398" s="318" t="str">
        <f>IF(CB398=0,"",_xlfn.XLOOKUP(CB398,StatePicklist!$1:$1,StatePicklist!$3:$3,"NA",0))</f>
        <v/>
      </c>
      <c r="CD398" s="297" t="str">
        <f ca="1">IF(RMDF!CC398="", "", IF(ISNUMBER(MATCH(RMDF!CC398, INDIRECT(CC398), 0)), "OK", "Invalid"))</f>
        <v/>
      </c>
      <c r="CE398" s="281"/>
      <c r="CF398" s="281"/>
      <c r="CG398" s="281"/>
      <c r="CH398" s="281" t="b">
        <f>AND(RMDF!CK398&gt;=0, RMDF!CK398&lt;=1-SUM(RMDF!Z398,RMDF!AG398,RMDF!AN398,RMDF!AU398,RMDF!BB398,RMDF!BI398,RMDF!BP398,RMDF!BW398,RMDF!CD398), RMDF!CK398=ROUND(RMDF!CK398,4))</f>
        <v>1</v>
      </c>
      <c r="CI398" s="317">
        <f>RMDF!CI398</f>
        <v>0</v>
      </c>
      <c r="CJ398" s="318" t="str">
        <f>IF(CI398=0,"",_xlfn.XLOOKUP(CI398,StatePicklist!$1:$1,StatePicklist!$3:$3,"NA",0))</f>
        <v/>
      </c>
      <c r="CK398" s="297" t="str">
        <f ca="1">IF(RMDF!CJ398="", "", IF(ISNUMBER(MATCH(RMDF!CJ398, INDIRECT(CJ398), 0)), "OK", "Invalid"))</f>
        <v/>
      </c>
      <c r="CL398" s="281"/>
      <c r="CM398" s="281"/>
      <c r="CN398" s="281"/>
      <c r="CO398" s="281" t="b">
        <f>AND(RMDF!CR398&gt;=0, RMDF!CR398&lt;=1-SUM(RMDF!Z398,RMDF!AG398,RMDF!AN398,RMDF!AU398,RMDF!BB398,RMDF!BI398,RMDF!BP398,RMDF!BW398,RMDF!CD398,RMDF!CK398), RMDF!CR398=ROUND(RMDF!CR398,4))</f>
        <v>1</v>
      </c>
      <c r="CP398" s="317">
        <f>RMDF!CP398</f>
        <v>0</v>
      </c>
      <c r="CQ398" s="318" t="str">
        <f>IF(CP398=0,"",_xlfn.XLOOKUP(CP398,StatePicklist!$1:$1,StatePicklist!$3:$3,"NA",0))</f>
        <v/>
      </c>
      <c r="CR398" s="297" t="str">
        <f ca="1">IF(RMDF!CQ398="", "", IF(ISNUMBER(MATCH(RMDF!CQ398, INDIRECT(CQ398), 0)), "OK", "Invalid"))</f>
        <v/>
      </c>
      <c r="CS398" s="281"/>
      <c r="CT398" s="281"/>
      <c r="CU398" s="281"/>
      <c r="CV398" s="281" t="b">
        <f>AND(RMDF!CY398&gt;=0, RMDF!CY398&lt;=1-SUM(RMDF!Z398,RMDF!AG398,RMDF!AN398,RMDF!AU398,RMDF!BB398,RMDF!BI398,RMDF!BP398,RMDF!BW398,RMDF!CD398,RMDF!CK398,RMDF!CR398), RMDF!CY398=ROUND(RMDF!CY398,4))</f>
        <v>1</v>
      </c>
      <c r="CW398" s="317">
        <f>RMDF!CW398</f>
        <v>0</v>
      </c>
      <c r="CX398" s="318" t="str">
        <f>IF(CW398=0,"",_xlfn.XLOOKUP(CW398,StatePicklist!$1:$1,StatePicklist!$3:$3,"NA",0))</f>
        <v/>
      </c>
      <c r="CY398" s="297" t="str">
        <f ca="1">IF(RMDF!CX398="", "", IF(ISNUMBER(MATCH(RMDF!CX398, INDIRECT(CX398), 0)), "OK", "Invalid"))</f>
        <v/>
      </c>
      <c r="CZ398" s="281"/>
      <c r="DA398" s="281"/>
      <c r="DB398" s="281"/>
      <c r="DC398" s="281" t="b">
        <f>AND(RMDF!DF398&gt;=0, RMDF!DF398&lt;=1-SUM(RMDF!Z398,RMDF!AG398,RMDF!AN398,RMDF!AU398,RMDF!BB398,RMDF!BI398,RMDF!BP398,RMDF!BW398,RMDF!CD398,RMDF!CK398,RMDF!CR398,RMDF!CY398), RMDF!DF398=ROUND(RMDF!DF398,4))</f>
        <v>1</v>
      </c>
      <c r="DD398" s="317">
        <f>RMDF!DD398</f>
        <v>0</v>
      </c>
      <c r="DE398" s="318" t="str">
        <f>IF(DD398=0,"",_xlfn.XLOOKUP(DD398,StatePicklist!$1:$1,StatePicklist!$3:$3,"NA",0))</f>
        <v/>
      </c>
      <c r="DF398" s="297" t="str">
        <f ca="1">IF(RMDF!DE398="", "", IF(ISNUMBER(MATCH(RMDF!DE398, INDIRECT(DE398), 0)), "OK", "Invalid"))</f>
        <v/>
      </c>
      <c r="DG398" s="281"/>
      <c r="DH398" s="281"/>
      <c r="DI398" s="281"/>
      <c r="DJ398" s="281" t="b">
        <f>AND(RMDF!DM398&gt;=0, RMDF!DM398&lt;=1-SUM(RMDF!Z398,RMDF!AG398,RMDF!AN398,RMDF!AU398,RMDF!BB398,RMDF!BI398,RMDF!BP398,RMDF!BW398,RMDF!CD398,RMDF!CK398,RMDF!CR398,RMDF!CY398,RMDF!DF398), RMDF!DM398=ROUND(RMDF!DM398,4))</f>
        <v>1</v>
      </c>
      <c r="DK398" s="317">
        <f>RMDF!DK398</f>
        <v>0</v>
      </c>
      <c r="DL398" s="318" t="str">
        <f>IF(DK398=0,"",_xlfn.XLOOKUP(DK398,StatePicklist!$1:$1,StatePicklist!$3:$3,"NA",0))</f>
        <v/>
      </c>
      <c r="DM398" s="297" t="str">
        <f ca="1">IF(RMDF!DL398="", "", IF(ISNUMBER(MATCH(RMDF!DL398, INDIRECT(DL398), 0)), "OK", "Invalid"))</f>
        <v/>
      </c>
      <c r="DN398" s="281"/>
      <c r="DO398" s="281"/>
      <c r="DP398" s="281"/>
      <c r="DQ398" s="281" t="b">
        <f>AND(RMDF!DT398&gt;=0, RMDF!DT398&lt;=1-SUM(RMDF!Z398,RMDF!AG398,RMDF!AN398,RMDF!AU398,RMDF!BB398,RMDF!BI398,RMDF!BP398,RMDF!BW398,RMDF!CD398,RMDF!CK398,RMDF!CR398,RMDF!CY398,RMDF!DF398,RMDF!DM398), RMDF!DT398=ROUND(RMDF!DT398,4))</f>
        <v>1</v>
      </c>
      <c r="DR398" s="317">
        <f>RMDF!DR398</f>
        <v>0</v>
      </c>
      <c r="DS398" s="318" t="str">
        <f>IF(DR398=0,"",_xlfn.XLOOKUP(DR398,StatePicklist!$1:$1,StatePicklist!$3:$3,"NA",0))</f>
        <v/>
      </c>
      <c r="DT398" s="297" t="str">
        <f ca="1">IF(RMDF!DS398="", "", IF(ISNUMBER(MATCH(RMDF!DS398, INDIRECT(DS398), 0)), "OK", "Invalid"))</f>
        <v/>
      </c>
      <c r="DU398" s="281"/>
      <c r="DV398" s="281"/>
      <c r="DW398" s="281"/>
      <c r="DX398" s="281" t="b">
        <f>AND(RMDF!EA398&gt;=0, RMDF!EA398&lt;=1-SUM(RMDF!Z398,RMDF!AG398,RMDF!AN398,RMDF!AU398,RMDF!BB398,RMDF!BI398,RMDF!BP398,RMDF!BW398,RMDF!CD398,RMDF!CK398,RMDF!CR398,RMDF!CY398,RMDF!DF398,RMDF!DM398,RMDF!DT398), RMDF!EA398=ROUND(RMDF!EA398,4))</f>
        <v>1</v>
      </c>
      <c r="DY398" s="317">
        <f>RMDF!DY398</f>
        <v>0</v>
      </c>
      <c r="DZ398" s="318" t="str">
        <f>IF(DY398=0,"",_xlfn.XLOOKUP(DY398,StatePicklist!$1:$1,StatePicklist!$3:$3,"NA",0))</f>
        <v/>
      </c>
      <c r="EA398" s="297" t="str">
        <f ca="1">IF(RMDF!DZ398="", "", IF(ISNUMBER(MATCH(RMDF!DZ398, INDIRECT(DZ398), 0)), "OK", "Invalid"))</f>
        <v/>
      </c>
      <c r="EB398" s="281"/>
      <c r="EC398" s="281"/>
      <c r="ED398" s="281"/>
      <c r="EE398" s="281" t="b">
        <f>AND(RMDF!EH398&gt;=0, RMDF!EH398&lt;=1-SUM(RMDF!Z398,RMDF!AG398,RMDF!AN398,RMDF!AU398,RMDF!BB398,RMDF!BI398,RMDF!BP398,RMDF!BW398,RMDF!CD398,RMDF!CK398,RMDF!CR398,RMDF!CY398,RMDF!DF398,RMDF!DM398,RMDF!DT398,RMDF!EA398), RMDF!EH398=ROUND(RMDF!EH398,4))</f>
        <v>1</v>
      </c>
      <c r="EF398" s="317">
        <f>RMDF!EF398</f>
        <v>0</v>
      </c>
      <c r="EG398" s="318" t="str">
        <f>IF(EF398=0,"",_xlfn.XLOOKUP(EF398,StatePicklist!$1:$1,StatePicklist!$3:$3,"NA",0))</f>
        <v/>
      </c>
      <c r="EH398" s="297" t="str">
        <f ca="1">IF(RMDF!EG398="", "", IF(ISNUMBER(MATCH(RMDF!EG398, INDIRECT(EG398), 0)), "OK", "Invalid"))</f>
        <v/>
      </c>
      <c r="EI398" s="281"/>
      <c r="EJ398" s="281"/>
      <c r="EK398" s="281"/>
      <c r="EL398" s="281" t="b">
        <f>AND(RMDF!EO398&gt;=0, RMDF!EO398&lt;=1-SUM(RMDF!Z398,RMDF!AG398,RMDF!AN398,RMDF!AU398,RMDF!BB398,RMDF!BI398,RMDF!BP398,RMDF!BW398,RMDF!CD398,RMDF!CK398,RMDF!CR398,RMDF!CY398,RMDF!DF398,RMDF!DM398,RMDF!DT398,RMDF!EA398,RMDF!EH398), RMDF!EO398=ROUND(RMDF!EO398,4))</f>
        <v>1</v>
      </c>
      <c r="EM398" s="317">
        <f>RMDF!EM398</f>
        <v>0</v>
      </c>
      <c r="EN398" s="318" t="str">
        <f>IF(EM398=0,"",_xlfn.XLOOKUP(EM398,StatePicklist!$1:$1,StatePicklist!$3:$3,"NA",0))</f>
        <v/>
      </c>
      <c r="EO398" s="297" t="str">
        <f ca="1">IF(RMDF!EN398="", "", IF(ISNUMBER(MATCH(RMDF!EN398, INDIRECT(EN398), 0)), "OK", "Invalid"))</f>
        <v/>
      </c>
      <c r="EP398" s="281"/>
      <c r="EQ398" s="281"/>
      <c r="ER398" s="281"/>
      <c r="ES398" s="281" t="b">
        <f>AND(RMDF!EV398&gt;=0, RMDF!EV398&lt;=1-SUM(RMDF!Z398,RMDF!AG398,RMDF!AN398,RMDF!AU398,RMDF!BB398,RMDF!BI398,RMDF!BP398,RMDF!BW398,RMDF!CD398,RMDF!CK398,RMDF!CR398,RMDF!CY398,RMDF!DF398,RMDF!DM398,RMDF!DT398,RMDF!EA398,RMDF!EH398,RMDF!EO398), RMDF!EV398=ROUND(RMDF!EV398,4))</f>
        <v>1</v>
      </c>
      <c r="ET398" s="317">
        <f>RMDF!ET398</f>
        <v>0</v>
      </c>
      <c r="EU398" s="318" t="str">
        <f>IF(ET398=0,"",_xlfn.XLOOKUP(ET398,StatePicklist!$1:$1,StatePicklist!$3:$3,"NA",0))</f>
        <v/>
      </c>
      <c r="EV398" s="297" t="str">
        <f ca="1">IF(RMDF!EU398="", "", IF(ISNUMBER(MATCH(RMDF!EU398, INDIRECT(EU398), 0)), "OK", "Invalid"))</f>
        <v/>
      </c>
      <c r="EW398" s="281"/>
      <c r="EX398" s="281"/>
      <c r="EY398" s="281"/>
      <c r="EZ398" s="281" t="b">
        <f>AND(RMDF!FC398&gt;=0, RMDF!FC398&lt;=1-SUM(RMDF!Z398,RMDF!AG398,RMDF!AN398,RMDF!AU398,RMDF!BB398,RMDF!BI398,RMDF!BP398,RMDF!BW398,RMDF!CD398,RMDF!CK398,RMDF!CR398,RMDF!CY398,RMDF!DF398,RMDF!DM398,RMDF!DT398,RMDF!EA398,RMDF!EH398,RMDF!EO398,RMDF!EV398), RMDF!FC398=ROUND(RMDF!FC398,4))</f>
        <v>1</v>
      </c>
      <c r="FA398" s="317">
        <f>RMDF!FA398</f>
        <v>0</v>
      </c>
      <c r="FB398" s="318" t="str">
        <f>IF(FA398=0,"",_xlfn.XLOOKUP(FA398,StatePicklist!$1:$1,StatePicklist!$3:$3,"NA",0))</f>
        <v/>
      </c>
      <c r="FC398" s="297" t="str">
        <f ca="1">IF(RMDF!FB398="", "", IF(ISNUMBER(MATCH(RMDF!FB398, INDIRECT(FB398), 0)), "OK", "Invalid"))</f>
        <v/>
      </c>
    </row>
    <row r="399" spans="1:159" s="205" customFormat="1" ht="39.9" customHeight="1" x14ac:dyDescent="0.25">
      <c r="A399" s="206"/>
      <c r="B399" s="196"/>
      <c r="C399" s="197"/>
      <c r="D399" s="198"/>
      <c r="E399" s="199"/>
      <c r="F399" s="200"/>
      <c r="G399" s="201"/>
      <c r="H399" s="292"/>
      <c r="I399" s="305">
        <f>RMDF!I399</f>
        <v>0</v>
      </c>
      <c r="J399" s="305" t="str">
        <f>IF(I399=ProductCode!$B$30,"PDReclPost",IF(OR(I399=ProductCode!$C$30,I399=ProductCode!$E$30,I399=ProductCode!$G$30),"PDPreCon",IF(OR(I399=ProductCode!$D$30,I399=ProductCode!$F$30),"PDNotReclPost","")))</f>
        <v/>
      </c>
      <c r="K399" s="305" t="str">
        <f t="shared" si="24"/>
        <v/>
      </c>
      <c r="L399" s="289"/>
      <c r="M399" s="305" t="str">
        <f t="shared" si="24"/>
        <v/>
      </c>
      <c r="N399" s="289" t="b">
        <f>AND(RMDF!N399&gt;=0, RMDF!N399&lt;=1-RMDF!L399, RMDF!N399=ROUND(RMDF!N399,4))</f>
        <v>1</v>
      </c>
      <c r="O399" s="286" t="str">
        <f>IF(P399="","",IF(I399="","",IF(LEFT(I399,13)="Reclaimed pos",RawMaterialCode!$E$569,RawMaterialCode!$E$568)))</f>
        <v>Reclaimed pre-consumer mixed fibers (RM0578)</v>
      </c>
      <c r="P399" s="295">
        <f t="shared" si="25"/>
        <v>1</v>
      </c>
      <c r="Q399" s="202"/>
      <c r="R399" s="203"/>
      <c r="S399" s="204" t="str">
        <f t="shared" si="26"/>
        <v/>
      </c>
      <c r="T399" s="281"/>
      <c r="U399" s="281"/>
      <c r="V399" s="281"/>
      <c r="W399" s="281"/>
      <c r="X399" s="317">
        <f>RMDF!X399</f>
        <v>0</v>
      </c>
      <c r="Y399" s="318" t="str">
        <f>IF(X399=0,"",_xlfn.XLOOKUP(X399,StatePicklist!$1:$1,StatePicklist!$3:$3,"NA",0))</f>
        <v/>
      </c>
      <c r="Z399" s="297" t="str">
        <f ca="1">IF(RMDF!Y399="", "", IF(ISNUMBER(MATCH(RMDF!Y399, INDIRECT(Y399), 0)), "OK", "Invalid"))</f>
        <v/>
      </c>
      <c r="AA399" s="281"/>
      <c r="AB399" s="281"/>
      <c r="AC399" s="281"/>
      <c r="AD399" s="281" t="b">
        <f>AND(RMDF!AG399&gt;=0, RMDF!AG399&lt;=1-RMDF!Z399, RMDF!AG399=ROUND(RMDF!AG399,4))</f>
        <v>1</v>
      </c>
      <c r="AE399" s="317">
        <f>RMDF!AE399</f>
        <v>0</v>
      </c>
      <c r="AF399" s="318" t="str">
        <f>IF(AE399=0,"",_xlfn.XLOOKUP(AE399,StatePicklist!$1:$1,StatePicklist!$3:$3,"NA",0))</f>
        <v/>
      </c>
      <c r="AG399" s="297" t="str">
        <f ca="1">IF(RMDF!AF399="", "", IF(ISNUMBER(MATCH(RMDF!AF399, INDIRECT(AF399), 0)), "OK", "Invalid"))</f>
        <v/>
      </c>
      <c r="AH399" s="281"/>
      <c r="AI399" s="281"/>
      <c r="AJ399" s="281"/>
      <c r="AK399" s="281" t="b">
        <f>AND(RMDF!AN399&gt;=0, RMDF!AN399&lt;=1-SUM(RMDF!Z399,RMDF!AG399), RMDF!AN399=ROUND(RMDF!AN399,4))</f>
        <v>1</v>
      </c>
      <c r="AL399" s="317">
        <f>RMDF!AL399</f>
        <v>0</v>
      </c>
      <c r="AM399" s="318" t="str">
        <f>IF(AL399=0,"",_xlfn.XLOOKUP(AL399,StatePicklist!$1:$1,StatePicklist!$3:$3,"NA",0))</f>
        <v/>
      </c>
      <c r="AN399" s="297" t="str">
        <f ca="1">IF(RMDF!AM399="", "", IF(ISNUMBER(MATCH(RMDF!AM399, INDIRECT(AM399), 0)), "OK", "Invalid"))</f>
        <v/>
      </c>
      <c r="AO399" s="281"/>
      <c r="AP399" s="281"/>
      <c r="AQ399" s="281"/>
      <c r="AR399" s="281" t="b">
        <f>AND(RMDF!AU399&gt;=0, RMDF!AU399&lt;=1-SUM(RMDF!Z399,RMDF!AG399,RMDF!AN399), RMDF!AU399=ROUND(RMDF!AU399,4))</f>
        <v>1</v>
      </c>
      <c r="AS399" s="317">
        <f>RMDF!AS399</f>
        <v>0</v>
      </c>
      <c r="AT399" s="318" t="str">
        <f>IF(AS399=0,"",_xlfn.XLOOKUP(AS399,StatePicklist!$1:$1,StatePicklist!$3:$3,"NA",0))</f>
        <v/>
      </c>
      <c r="AU399" s="297" t="str">
        <f ca="1">IF(RMDF!AT399="", "", IF(ISNUMBER(MATCH(RMDF!AT399, INDIRECT(AT399), 0)), "OK", "Invalid"))</f>
        <v/>
      </c>
      <c r="AV399" s="281"/>
      <c r="AW399" s="281"/>
      <c r="AX399" s="281"/>
      <c r="AY399" s="281" t="b">
        <f>AND(RMDF!BB399&gt;=0, RMDF!BB399&lt;=1-SUM(RMDF!Z399,RMDF!AG399,RMDF!AN399,RMDF!AU399), RMDF!BB399=ROUND(RMDF!BB399,4))</f>
        <v>1</v>
      </c>
      <c r="AZ399" s="317">
        <f>RMDF!AZ399</f>
        <v>0</v>
      </c>
      <c r="BA399" s="318" t="str">
        <f>IF(AZ399=0,"",_xlfn.XLOOKUP(AZ399,StatePicklist!$1:$1,StatePicklist!$3:$3,"NA",0))</f>
        <v/>
      </c>
      <c r="BB399" s="297" t="str">
        <f ca="1">IF(RMDF!BA399="", "", IF(ISNUMBER(MATCH(RMDF!BA399, INDIRECT(BA399), 0)), "OK", "Invalid"))</f>
        <v/>
      </c>
      <c r="BC399" s="281"/>
      <c r="BD399" s="281"/>
      <c r="BE399" s="281"/>
      <c r="BF399" s="281" t="b">
        <f>AND(RMDF!BI399&gt;=0, RMDF!BI399&lt;=1-SUM(RMDF!Z399,RMDF!AG399,RMDF!AN399,RMDF!AU399,RMDF!BB399), RMDF!BI399=ROUND(RMDF!BI399,4))</f>
        <v>1</v>
      </c>
      <c r="BG399" s="317">
        <f>RMDF!BG399</f>
        <v>0</v>
      </c>
      <c r="BH399" s="318" t="str">
        <f>IF(BG399=0,"",_xlfn.XLOOKUP(BG399,StatePicklist!$1:$1,StatePicklist!$3:$3,"NA",0))</f>
        <v/>
      </c>
      <c r="BI399" s="297" t="str">
        <f ca="1">IF(RMDF!BH399="", "", IF(ISNUMBER(MATCH(RMDF!BH399, INDIRECT(BH399), 0)), "OK", "Invalid"))</f>
        <v/>
      </c>
      <c r="BJ399" s="281"/>
      <c r="BK399" s="281"/>
      <c r="BL399" s="281"/>
      <c r="BM399" s="281" t="b">
        <f>AND(RMDF!BP399&gt;=0, RMDF!BP399&lt;=1-SUM(RMDF!Z399,RMDF!AG399,RMDF!AN399,RMDF!AU399,RMDF!BB399,RMDF!BI399), RMDF!BP399=ROUND(RMDF!BP399,4))</f>
        <v>1</v>
      </c>
      <c r="BN399" s="317">
        <f>RMDF!BN399</f>
        <v>0</v>
      </c>
      <c r="BO399" s="318" t="str">
        <f>IF(BN399=0,"",_xlfn.XLOOKUP(BN399,StatePicklist!$1:$1,StatePicklist!$3:$3,"NA",0))</f>
        <v/>
      </c>
      <c r="BP399" s="297" t="str">
        <f ca="1">IF(RMDF!BO399="", "", IF(ISNUMBER(MATCH(RMDF!BO399, INDIRECT(BO399), 0)), "OK", "Invalid"))</f>
        <v/>
      </c>
      <c r="BQ399" s="281"/>
      <c r="BR399" s="281"/>
      <c r="BS399" s="281"/>
      <c r="BT399" s="281" t="b">
        <f>AND(RMDF!BW399&gt;=0, RMDF!BW399&lt;=1-SUM(RMDF!Z399,RMDF!AG399,RMDF!AN399,RMDF!AU399,RMDF!BB399,RMDF!BI399,RMDF!BP399), RMDF!BW399=ROUND(RMDF!BW399,4))</f>
        <v>1</v>
      </c>
      <c r="BU399" s="317">
        <f>RMDF!BU399</f>
        <v>0</v>
      </c>
      <c r="BV399" s="318" t="str">
        <f>IF(BU399=0,"",_xlfn.XLOOKUP(BU399,StatePicklist!$1:$1,StatePicklist!$3:$3,"NA",0))</f>
        <v/>
      </c>
      <c r="BW399" s="297" t="str">
        <f ca="1">IF(RMDF!BV399="", "", IF(ISNUMBER(MATCH(RMDF!BV399, INDIRECT(BV399), 0)), "OK", "Invalid"))</f>
        <v/>
      </c>
      <c r="BX399" s="281"/>
      <c r="BY399" s="281"/>
      <c r="BZ399" s="281"/>
      <c r="CA399" s="281" t="b">
        <f>AND(RMDF!CD399&gt;=0, RMDF!CD399&lt;=1-SUM(RMDF!Z399,RMDF!AG399,RMDF!AN399,RMDF!AU399,RMDF!BB399,RMDF!BI399,RMDF!BP399,RMDF!BW399), RMDF!CD399=ROUND(RMDF!CD399,4))</f>
        <v>1</v>
      </c>
      <c r="CB399" s="317">
        <f>RMDF!CB399</f>
        <v>0</v>
      </c>
      <c r="CC399" s="318" t="str">
        <f>IF(CB399=0,"",_xlfn.XLOOKUP(CB399,StatePicklist!$1:$1,StatePicklist!$3:$3,"NA",0))</f>
        <v/>
      </c>
      <c r="CD399" s="297" t="str">
        <f ca="1">IF(RMDF!CC399="", "", IF(ISNUMBER(MATCH(RMDF!CC399, INDIRECT(CC399), 0)), "OK", "Invalid"))</f>
        <v/>
      </c>
      <c r="CE399" s="281"/>
      <c r="CF399" s="281"/>
      <c r="CG399" s="281"/>
      <c r="CH399" s="281" t="b">
        <f>AND(RMDF!CK399&gt;=0, RMDF!CK399&lt;=1-SUM(RMDF!Z399,RMDF!AG399,RMDF!AN399,RMDF!AU399,RMDF!BB399,RMDF!BI399,RMDF!BP399,RMDF!BW399,RMDF!CD399), RMDF!CK399=ROUND(RMDF!CK399,4))</f>
        <v>1</v>
      </c>
      <c r="CI399" s="317">
        <f>RMDF!CI399</f>
        <v>0</v>
      </c>
      <c r="CJ399" s="318" t="str">
        <f>IF(CI399=0,"",_xlfn.XLOOKUP(CI399,StatePicklist!$1:$1,StatePicklist!$3:$3,"NA",0))</f>
        <v/>
      </c>
      <c r="CK399" s="297" t="str">
        <f ca="1">IF(RMDF!CJ399="", "", IF(ISNUMBER(MATCH(RMDF!CJ399, INDIRECT(CJ399), 0)), "OK", "Invalid"))</f>
        <v/>
      </c>
      <c r="CL399" s="281"/>
      <c r="CM399" s="281"/>
      <c r="CN399" s="281"/>
      <c r="CO399" s="281" t="b">
        <f>AND(RMDF!CR399&gt;=0, RMDF!CR399&lt;=1-SUM(RMDF!Z399,RMDF!AG399,RMDF!AN399,RMDF!AU399,RMDF!BB399,RMDF!BI399,RMDF!BP399,RMDF!BW399,RMDF!CD399,RMDF!CK399), RMDF!CR399=ROUND(RMDF!CR399,4))</f>
        <v>1</v>
      </c>
      <c r="CP399" s="317">
        <f>RMDF!CP399</f>
        <v>0</v>
      </c>
      <c r="CQ399" s="318" t="str">
        <f>IF(CP399=0,"",_xlfn.XLOOKUP(CP399,StatePicklist!$1:$1,StatePicklist!$3:$3,"NA",0))</f>
        <v/>
      </c>
      <c r="CR399" s="297" t="str">
        <f ca="1">IF(RMDF!CQ399="", "", IF(ISNUMBER(MATCH(RMDF!CQ399, INDIRECT(CQ399), 0)), "OK", "Invalid"))</f>
        <v/>
      </c>
      <c r="CS399" s="281"/>
      <c r="CT399" s="281"/>
      <c r="CU399" s="281"/>
      <c r="CV399" s="281" t="b">
        <f>AND(RMDF!CY399&gt;=0, RMDF!CY399&lt;=1-SUM(RMDF!Z399,RMDF!AG399,RMDF!AN399,RMDF!AU399,RMDF!BB399,RMDF!BI399,RMDF!BP399,RMDF!BW399,RMDF!CD399,RMDF!CK399,RMDF!CR399), RMDF!CY399=ROUND(RMDF!CY399,4))</f>
        <v>1</v>
      </c>
      <c r="CW399" s="317">
        <f>RMDF!CW399</f>
        <v>0</v>
      </c>
      <c r="CX399" s="318" t="str">
        <f>IF(CW399=0,"",_xlfn.XLOOKUP(CW399,StatePicklist!$1:$1,StatePicklist!$3:$3,"NA",0))</f>
        <v/>
      </c>
      <c r="CY399" s="297" t="str">
        <f ca="1">IF(RMDF!CX399="", "", IF(ISNUMBER(MATCH(RMDF!CX399, INDIRECT(CX399), 0)), "OK", "Invalid"))</f>
        <v/>
      </c>
      <c r="CZ399" s="281"/>
      <c r="DA399" s="281"/>
      <c r="DB399" s="281"/>
      <c r="DC399" s="281" t="b">
        <f>AND(RMDF!DF399&gt;=0, RMDF!DF399&lt;=1-SUM(RMDF!Z399,RMDF!AG399,RMDF!AN399,RMDF!AU399,RMDF!BB399,RMDF!BI399,RMDF!BP399,RMDF!BW399,RMDF!CD399,RMDF!CK399,RMDF!CR399,RMDF!CY399), RMDF!DF399=ROUND(RMDF!DF399,4))</f>
        <v>1</v>
      </c>
      <c r="DD399" s="317">
        <f>RMDF!DD399</f>
        <v>0</v>
      </c>
      <c r="DE399" s="318" t="str">
        <f>IF(DD399=0,"",_xlfn.XLOOKUP(DD399,StatePicklist!$1:$1,StatePicklist!$3:$3,"NA",0))</f>
        <v/>
      </c>
      <c r="DF399" s="297" t="str">
        <f ca="1">IF(RMDF!DE399="", "", IF(ISNUMBER(MATCH(RMDF!DE399, INDIRECT(DE399), 0)), "OK", "Invalid"))</f>
        <v/>
      </c>
      <c r="DG399" s="281"/>
      <c r="DH399" s="281"/>
      <c r="DI399" s="281"/>
      <c r="DJ399" s="281" t="b">
        <f>AND(RMDF!DM399&gt;=0, RMDF!DM399&lt;=1-SUM(RMDF!Z399,RMDF!AG399,RMDF!AN399,RMDF!AU399,RMDF!BB399,RMDF!BI399,RMDF!BP399,RMDF!BW399,RMDF!CD399,RMDF!CK399,RMDF!CR399,RMDF!CY399,RMDF!DF399), RMDF!DM399=ROUND(RMDF!DM399,4))</f>
        <v>1</v>
      </c>
      <c r="DK399" s="317">
        <f>RMDF!DK399</f>
        <v>0</v>
      </c>
      <c r="DL399" s="318" t="str">
        <f>IF(DK399=0,"",_xlfn.XLOOKUP(DK399,StatePicklist!$1:$1,StatePicklist!$3:$3,"NA",0))</f>
        <v/>
      </c>
      <c r="DM399" s="297" t="str">
        <f ca="1">IF(RMDF!DL399="", "", IF(ISNUMBER(MATCH(RMDF!DL399, INDIRECT(DL399), 0)), "OK", "Invalid"))</f>
        <v/>
      </c>
      <c r="DN399" s="281"/>
      <c r="DO399" s="281"/>
      <c r="DP399" s="281"/>
      <c r="DQ399" s="281" t="b">
        <f>AND(RMDF!DT399&gt;=0, RMDF!DT399&lt;=1-SUM(RMDF!Z399,RMDF!AG399,RMDF!AN399,RMDF!AU399,RMDF!BB399,RMDF!BI399,RMDF!BP399,RMDF!BW399,RMDF!CD399,RMDF!CK399,RMDF!CR399,RMDF!CY399,RMDF!DF399,RMDF!DM399), RMDF!DT399=ROUND(RMDF!DT399,4))</f>
        <v>1</v>
      </c>
      <c r="DR399" s="317">
        <f>RMDF!DR399</f>
        <v>0</v>
      </c>
      <c r="DS399" s="318" t="str">
        <f>IF(DR399=0,"",_xlfn.XLOOKUP(DR399,StatePicklist!$1:$1,StatePicklist!$3:$3,"NA",0))</f>
        <v/>
      </c>
      <c r="DT399" s="297" t="str">
        <f ca="1">IF(RMDF!DS399="", "", IF(ISNUMBER(MATCH(RMDF!DS399, INDIRECT(DS399), 0)), "OK", "Invalid"))</f>
        <v/>
      </c>
      <c r="DU399" s="281"/>
      <c r="DV399" s="281"/>
      <c r="DW399" s="281"/>
      <c r="DX399" s="281" t="b">
        <f>AND(RMDF!EA399&gt;=0, RMDF!EA399&lt;=1-SUM(RMDF!Z399,RMDF!AG399,RMDF!AN399,RMDF!AU399,RMDF!BB399,RMDF!BI399,RMDF!BP399,RMDF!BW399,RMDF!CD399,RMDF!CK399,RMDF!CR399,RMDF!CY399,RMDF!DF399,RMDF!DM399,RMDF!DT399), RMDF!EA399=ROUND(RMDF!EA399,4))</f>
        <v>1</v>
      </c>
      <c r="DY399" s="317">
        <f>RMDF!DY399</f>
        <v>0</v>
      </c>
      <c r="DZ399" s="318" t="str">
        <f>IF(DY399=0,"",_xlfn.XLOOKUP(DY399,StatePicklist!$1:$1,StatePicklist!$3:$3,"NA",0))</f>
        <v/>
      </c>
      <c r="EA399" s="297" t="str">
        <f ca="1">IF(RMDF!DZ399="", "", IF(ISNUMBER(MATCH(RMDF!DZ399, INDIRECT(DZ399), 0)), "OK", "Invalid"))</f>
        <v/>
      </c>
      <c r="EB399" s="281"/>
      <c r="EC399" s="281"/>
      <c r="ED399" s="281"/>
      <c r="EE399" s="281" t="b">
        <f>AND(RMDF!EH399&gt;=0, RMDF!EH399&lt;=1-SUM(RMDF!Z399,RMDF!AG399,RMDF!AN399,RMDF!AU399,RMDF!BB399,RMDF!BI399,RMDF!BP399,RMDF!BW399,RMDF!CD399,RMDF!CK399,RMDF!CR399,RMDF!CY399,RMDF!DF399,RMDF!DM399,RMDF!DT399,RMDF!EA399), RMDF!EH399=ROUND(RMDF!EH399,4))</f>
        <v>1</v>
      </c>
      <c r="EF399" s="317">
        <f>RMDF!EF399</f>
        <v>0</v>
      </c>
      <c r="EG399" s="318" t="str">
        <f>IF(EF399=0,"",_xlfn.XLOOKUP(EF399,StatePicklist!$1:$1,StatePicklist!$3:$3,"NA",0))</f>
        <v/>
      </c>
      <c r="EH399" s="297" t="str">
        <f ca="1">IF(RMDF!EG399="", "", IF(ISNUMBER(MATCH(RMDF!EG399, INDIRECT(EG399), 0)), "OK", "Invalid"))</f>
        <v/>
      </c>
      <c r="EI399" s="281"/>
      <c r="EJ399" s="281"/>
      <c r="EK399" s="281"/>
      <c r="EL399" s="281" t="b">
        <f>AND(RMDF!EO399&gt;=0, RMDF!EO399&lt;=1-SUM(RMDF!Z399,RMDF!AG399,RMDF!AN399,RMDF!AU399,RMDF!BB399,RMDF!BI399,RMDF!BP399,RMDF!BW399,RMDF!CD399,RMDF!CK399,RMDF!CR399,RMDF!CY399,RMDF!DF399,RMDF!DM399,RMDF!DT399,RMDF!EA399,RMDF!EH399), RMDF!EO399=ROUND(RMDF!EO399,4))</f>
        <v>1</v>
      </c>
      <c r="EM399" s="317">
        <f>RMDF!EM399</f>
        <v>0</v>
      </c>
      <c r="EN399" s="318" t="str">
        <f>IF(EM399=0,"",_xlfn.XLOOKUP(EM399,StatePicklist!$1:$1,StatePicklist!$3:$3,"NA",0))</f>
        <v/>
      </c>
      <c r="EO399" s="297" t="str">
        <f ca="1">IF(RMDF!EN399="", "", IF(ISNUMBER(MATCH(RMDF!EN399, INDIRECT(EN399), 0)), "OK", "Invalid"))</f>
        <v/>
      </c>
      <c r="EP399" s="281"/>
      <c r="EQ399" s="281"/>
      <c r="ER399" s="281"/>
      <c r="ES399" s="281" t="b">
        <f>AND(RMDF!EV399&gt;=0, RMDF!EV399&lt;=1-SUM(RMDF!Z399,RMDF!AG399,RMDF!AN399,RMDF!AU399,RMDF!BB399,RMDF!BI399,RMDF!BP399,RMDF!BW399,RMDF!CD399,RMDF!CK399,RMDF!CR399,RMDF!CY399,RMDF!DF399,RMDF!DM399,RMDF!DT399,RMDF!EA399,RMDF!EH399,RMDF!EO399), RMDF!EV399=ROUND(RMDF!EV399,4))</f>
        <v>1</v>
      </c>
      <c r="ET399" s="317">
        <f>RMDF!ET399</f>
        <v>0</v>
      </c>
      <c r="EU399" s="318" t="str">
        <f>IF(ET399=0,"",_xlfn.XLOOKUP(ET399,StatePicklist!$1:$1,StatePicklist!$3:$3,"NA",0))</f>
        <v/>
      </c>
      <c r="EV399" s="297" t="str">
        <f ca="1">IF(RMDF!EU399="", "", IF(ISNUMBER(MATCH(RMDF!EU399, INDIRECT(EU399), 0)), "OK", "Invalid"))</f>
        <v/>
      </c>
      <c r="EW399" s="281"/>
      <c r="EX399" s="281"/>
      <c r="EY399" s="281"/>
      <c r="EZ399" s="281" t="b">
        <f>AND(RMDF!FC399&gt;=0, RMDF!FC399&lt;=1-SUM(RMDF!Z399,RMDF!AG399,RMDF!AN399,RMDF!AU399,RMDF!BB399,RMDF!BI399,RMDF!BP399,RMDF!BW399,RMDF!CD399,RMDF!CK399,RMDF!CR399,RMDF!CY399,RMDF!DF399,RMDF!DM399,RMDF!DT399,RMDF!EA399,RMDF!EH399,RMDF!EO399,RMDF!EV399), RMDF!FC399=ROUND(RMDF!FC399,4))</f>
        <v>1</v>
      </c>
      <c r="FA399" s="317">
        <f>RMDF!FA399</f>
        <v>0</v>
      </c>
      <c r="FB399" s="318" t="str">
        <f>IF(FA399=0,"",_xlfn.XLOOKUP(FA399,StatePicklist!$1:$1,StatePicklist!$3:$3,"NA",0))</f>
        <v/>
      </c>
      <c r="FC399" s="297" t="str">
        <f ca="1">IF(RMDF!FB399="", "", IF(ISNUMBER(MATCH(RMDF!FB399, INDIRECT(FB399), 0)), "OK", "Invalid"))</f>
        <v/>
      </c>
    </row>
    <row r="400" spans="1:159" s="205" customFormat="1" ht="39.9" customHeight="1" x14ac:dyDescent="0.25">
      <c r="A400" s="206"/>
      <c r="B400" s="196"/>
      <c r="C400" s="197"/>
      <c r="D400" s="198"/>
      <c r="E400" s="199"/>
      <c r="F400" s="200"/>
      <c r="G400" s="201"/>
      <c r="H400" s="292"/>
      <c r="I400" s="305">
        <f>RMDF!I400</f>
        <v>0</v>
      </c>
      <c r="J400" s="305" t="str">
        <f>IF(I400=ProductCode!$B$30,"PDReclPost",IF(OR(I400=ProductCode!$C$30,I400=ProductCode!$E$30,I400=ProductCode!$G$30),"PDPreCon",IF(OR(I400=ProductCode!$D$30,I400=ProductCode!$F$30),"PDNotReclPost","")))</f>
        <v/>
      </c>
      <c r="K400" s="305" t="str">
        <f t="shared" si="24"/>
        <v/>
      </c>
      <c r="L400" s="289"/>
      <c r="M400" s="305" t="str">
        <f t="shared" si="24"/>
        <v/>
      </c>
      <c r="N400" s="289" t="b">
        <f>AND(RMDF!N400&gt;=0, RMDF!N400&lt;=1-RMDF!L400, RMDF!N400=ROUND(RMDF!N400,4))</f>
        <v>1</v>
      </c>
      <c r="O400" s="286" t="str">
        <f>IF(P400="","",IF(I400="","",IF(LEFT(I400,13)="Reclaimed pos",RawMaterialCode!$E$569,RawMaterialCode!$E$568)))</f>
        <v>Reclaimed pre-consumer mixed fibers (RM0578)</v>
      </c>
      <c r="P400" s="295">
        <f t="shared" si="25"/>
        <v>1</v>
      </c>
      <c r="Q400" s="202"/>
      <c r="R400" s="203"/>
      <c r="S400" s="204" t="str">
        <f t="shared" si="26"/>
        <v/>
      </c>
      <c r="T400" s="281"/>
      <c r="U400" s="281"/>
      <c r="V400" s="281"/>
      <c r="W400" s="281"/>
      <c r="X400" s="317">
        <f>RMDF!X400</f>
        <v>0</v>
      </c>
      <c r="Y400" s="318" t="str">
        <f>IF(X400=0,"",_xlfn.XLOOKUP(X400,StatePicklist!$1:$1,StatePicklist!$3:$3,"NA",0))</f>
        <v/>
      </c>
      <c r="Z400" s="297" t="str">
        <f ca="1">IF(RMDF!Y400="", "", IF(ISNUMBER(MATCH(RMDF!Y400, INDIRECT(Y400), 0)), "OK", "Invalid"))</f>
        <v/>
      </c>
      <c r="AA400" s="281"/>
      <c r="AB400" s="281"/>
      <c r="AC400" s="281"/>
      <c r="AD400" s="281" t="b">
        <f>AND(RMDF!AG400&gt;=0, RMDF!AG400&lt;=1-RMDF!Z400, RMDF!AG400=ROUND(RMDF!AG400,4))</f>
        <v>1</v>
      </c>
      <c r="AE400" s="317">
        <f>RMDF!AE400</f>
        <v>0</v>
      </c>
      <c r="AF400" s="318" t="str">
        <f>IF(AE400=0,"",_xlfn.XLOOKUP(AE400,StatePicklist!$1:$1,StatePicklist!$3:$3,"NA",0))</f>
        <v/>
      </c>
      <c r="AG400" s="297" t="str">
        <f ca="1">IF(RMDF!AF400="", "", IF(ISNUMBER(MATCH(RMDF!AF400, INDIRECT(AF400), 0)), "OK", "Invalid"))</f>
        <v/>
      </c>
      <c r="AH400" s="281"/>
      <c r="AI400" s="281"/>
      <c r="AJ400" s="281"/>
      <c r="AK400" s="281" t="b">
        <f>AND(RMDF!AN400&gt;=0, RMDF!AN400&lt;=1-SUM(RMDF!Z400,RMDF!AG400), RMDF!AN400=ROUND(RMDF!AN400,4))</f>
        <v>1</v>
      </c>
      <c r="AL400" s="317">
        <f>RMDF!AL400</f>
        <v>0</v>
      </c>
      <c r="AM400" s="318" t="str">
        <f>IF(AL400=0,"",_xlfn.XLOOKUP(AL400,StatePicklist!$1:$1,StatePicklist!$3:$3,"NA",0))</f>
        <v/>
      </c>
      <c r="AN400" s="297" t="str">
        <f ca="1">IF(RMDF!AM400="", "", IF(ISNUMBER(MATCH(RMDF!AM400, INDIRECT(AM400), 0)), "OK", "Invalid"))</f>
        <v/>
      </c>
      <c r="AO400" s="281"/>
      <c r="AP400" s="281"/>
      <c r="AQ400" s="281"/>
      <c r="AR400" s="281" t="b">
        <f>AND(RMDF!AU400&gt;=0, RMDF!AU400&lt;=1-SUM(RMDF!Z400,RMDF!AG400,RMDF!AN400), RMDF!AU400=ROUND(RMDF!AU400,4))</f>
        <v>1</v>
      </c>
      <c r="AS400" s="317">
        <f>RMDF!AS400</f>
        <v>0</v>
      </c>
      <c r="AT400" s="318" t="str">
        <f>IF(AS400=0,"",_xlfn.XLOOKUP(AS400,StatePicklist!$1:$1,StatePicklist!$3:$3,"NA",0))</f>
        <v/>
      </c>
      <c r="AU400" s="297" t="str">
        <f ca="1">IF(RMDF!AT400="", "", IF(ISNUMBER(MATCH(RMDF!AT400, INDIRECT(AT400), 0)), "OK", "Invalid"))</f>
        <v/>
      </c>
      <c r="AV400" s="281"/>
      <c r="AW400" s="281"/>
      <c r="AX400" s="281"/>
      <c r="AY400" s="281" t="b">
        <f>AND(RMDF!BB400&gt;=0, RMDF!BB400&lt;=1-SUM(RMDF!Z400,RMDF!AG400,RMDF!AN400,RMDF!AU400), RMDF!BB400=ROUND(RMDF!BB400,4))</f>
        <v>1</v>
      </c>
      <c r="AZ400" s="317">
        <f>RMDF!AZ400</f>
        <v>0</v>
      </c>
      <c r="BA400" s="318" t="str">
        <f>IF(AZ400=0,"",_xlfn.XLOOKUP(AZ400,StatePicklist!$1:$1,StatePicklist!$3:$3,"NA",0))</f>
        <v/>
      </c>
      <c r="BB400" s="297" t="str">
        <f ca="1">IF(RMDF!BA400="", "", IF(ISNUMBER(MATCH(RMDF!BA400, INDIRECT(BA400), 0)), "OK", "Invalid"))</f>
        <v/>
      </c>
      <c r="BC400" s="281"/>
      <c r="BD400" s="281"/>
      <c r="BE400" s="281"/>
      <c r="BF400" s="281" t="b">
        <f>AND(RMDF!BI400&gt;=0, RMDF!BI400&lt;=1-SUM(RMDF!Z400,RMDF!AG400,RMDF!AN400,RMDF!AU400,RMDF!BB400), RMDF!BI400=ROUND(RMDF!BI400,4))</f>
        <v>1</v>
      </c>
      <c r="BG400" s="317">
        <f>RMDF!BG400</f>
        <v>0</v>
      </c>
      <c r="BH400" s="318" t="str">
        <f>IF(BG400=0,"",_xlfn.XLOOKUP(BG400,StatePicklist!$1:$1,StatePicklist!$3:$3,"NA",0))</f>
        <v/>
      </c>
      <c r="BI400" s="297" t="str">
        <f ca="1">IF(RMDF!BH400="", "", IF(ISNUMBER(MATCH(RMDF!BH400, INDIRECT(BH400), 0)), "OK", "Invalid"))</f>
        <v/>
      </c>
      <c r="BJ400" s="281"/>
      <c r="BK400" s="281"/>
      <c r="BL400" s="281"/>
      <c r="BM400" s="281" t="b">
        <f>AND(RMDF!BP400&gt;=0, RMDF!BP400&lt;=1-SUM(RMDF!Z400,RMDF!AG400,RMDF!AN400,RMDF!AU400,RMDF!BB400,RMDF!BI400), RMDF!BP400=ROUND(RMDF!BP400,4))</f>
        <v>1</v>
      </c>
      <c r="BN400" s="317">
        <f>RMDF!BN400</f>
        <v>0</v>
      </c>
      <c r="BO400" s="318" t="str">
        <f>IF(BN400=0,"",_xlfn.XLOOKUP(BN400,StatePicklist!$1:$1,StatePicklist!$3:$3,"NA",0))</f>
        <v/>
      </c>
      <c r="BP400" s="297" t="str">
        <f ca="1">IF(RMDF!BO400="", "", IF(ISNUMBER(MATCH(RMDF!BO400, INDIRECT(BO400), 0)), "OK", "Invalid"))</f>
        <v/>
      </c>
      <c r="BQ400" s="281"/>
      <c r="BR400" s="281"/>
      <c r="BS400" s="281"/>
      <c r="BT400" s="281" t="b">
        <f>AND(RMDF!BW400&gt;=0, RMDF!BW400&lt;=1-SUM(RMDF!Z400,RMDF!AG400,RMDF!AN400,RMDF!AU400,RMDF!BB400,RMDF!BI400,RMDF!BP400), RMDF!BW400=ROUND(RMDF!BW400,4))</f>
        <v>1</v>
      </c>
      <c r="BU400" s="317">
        <f>RMDF!BU400</f>
        <v>0</v>
      </c>
      <c r="BV400" s="318" t="str">
        <f>IF(BU400=0,"",_xlfn.XLOOKUP(BU400,StatePicklist!$1:$1,StatePicklist!$3:$3,"NA",0))</f>
        <v/>
      </c>
      <c r="BW400" s="297" t="str">
        <f ca="1">IF(RMDF!BV400="", "", IF(ISNUMBER(MATCH(RMDF!BV400, INDIRECT(BV400), 0)), "OK", "Invalid"))</f>
        <v/>
      </c>
      <c r="BX400" s="281"/>
      <c r="BY400" s="281"/>
      <c r="BZ400" s="281"/>
      <c r="CA400" s="281" t="b">
        <f>AND(RMDF!CD400&gt;=0, RMDF!CD400&lt;=1-SUM(RMDF!Z400,RMDF!AG400,RMDF!AN400,RMDF!AU400,RMDF!BB400,RMDF!BI400,RMDF!BP400,RMDF!BW400), RMDF!CD400=ROUND(RMDF!CD400,4))</f>
        <v>1</v>
      </c>
      <c r="CB400" s="317">
        <f>RMDF!CB400</f>
        <v>0</v>
      </c>
      <c r="CC400" s="318" t="str">
        <f>IF(CB400=0,"",_xlfn.XLOOKUP(CB400,StatePicklist!$1:$1,StatePicklist!$3:$3,"NA",0))</f>
        <v/>
      </c>
      <c r="CD400" s="297" t="str">
        <f ca="1">IF(RMDF!CC400="", "", IF(ISNUMBER(MATCH(RMDF!CC400, INDIRECT(CC400), 0)), "OK", "Invalid"))</f>
        <v/>
      </c>
      <c r="CE400" s="281"/>
      <c r="CF400" s="281"/>
      <c r="CG400" s="281"/>
      <c r="CH400" s="281" t="b">
        <f>AND(RMDF!CK400&gt;=0, RMDF!CK400&lt;=1-SUM(RMDF!Z400,RMDF!AG400,RMDF!AN400,RMDF!AU400,RMDF!BB400,RMDF!BI400,RMDF!BP400,RMDF!BW400,RMDF!CD400), RMDF!CK400=ROUND(RMDF!CK400,4))</f>
        <v>1</v>
      </c>
      <c r="CI400" s="317">
        <f>RMDF!CI400</f>
        <v>0</v>
      </c>
      <c r="CJ400" s="318" t="str">
        <f>IF(CI400=0,"",_xlfn.XLOOKUP(CI400,StatePicklist!$1:$1,StatePicklist!$3:$3,"NA",0))</f>
        <v/>
      </c>
      <c r="CK400" s="297" t="str">
        <f ca="1">IF(RMDF!CJ400="", "", IF(ISNUMBER(MATCH(RMDF!CJ400, INDIRECT(CJ400), 0)), "OK", "Invalid"))</f>
        <v/>
      </c>
      <c r="CL400" s="281"/>
      <c r="CM400" s="281"/>
      <c r="CN400" s="281"/>
      <c r="CO400" s="281" t="b">
        <f>AND(RMDF!CR400&gt;=0, RMDF!CR400&lt;=1-SUM(RMDF!Z400,RMDF!AG400,RMDF!AN400,RMDF!AU400,RMDF!BB400,RMDF!BI400,RMDF!BP400,RMDF!BW400,RMDF!CD400,RMDF!CK400), RMDF!CR400=ROUND(RMDF!CR400,4))</f>
        <v>1</v>
      </c>
      <c r="CP400" s="317">
        <f>RMDF!CP400</f>
        <v>0</v>
      </c>
      <c r="CQ400" s="318" t="str">
        <f>IF(CP400=0,"",_xlfn.XLOOKUP(CP400,StatePicklist!$1:$1,StatePicklist!$3:$3,"NA",0))</f>
        <v/>
      </c>
      <c r="CR400" s="297" t="str">
        <f ca="1">IF(RMDF!CQ400="", "", IF(ISNUMBER(MATCH(RMDF!CQ400, INDIRECT(CQ400), 0)), "OK", "Invalid"))</f>
        <v/>
      </c>
      <c r="CS400" s="281"/>
      <c r="CT400" s="281"/>
      <c r="CU400" s="281"/>
      <c r="CV400" s="281" t="b">
        <f>AND(RMDF!CY400&gt;=0, RMDF!CY400&lt;=1-SUM(RMDF!Z400,RMDF!AG400,RMDF!AN400,RMDF!AU400,RMDF!BB400,RMDF!BI400,RMDF!BP400,RMDF!BW400,RMDF!CD400,RMDF!CK400,RMDF!CR400), RMDF!CY400=ROUND(RMDF!CY400,4))</f>
        <v>1</v>
      </c>
      <c r="CW400" s="317">
        <f>RMDF!CW400</f>
        <v>0</v>
      </c>
      <c r="CX400" s="318" t="str">
        <f>IF(CW400=0,"",_xlfn.XLOOKUP(CW400,StatePicklist!$1:$1,StatePicklist!$3:$3,"NA",0))</f>
        <v/>
      </c>
      <c r="CY400" s="297" t="str">
        <f ca="1">IF(RMDF!CX400="", "", IF(ISNUMBER(MATCH(RMDF!CX400, INDIRECT(CX400), 0)), "OK", "Invalid"))</f>
        <v/>
      </c>
      <c r="CZ400" s="281"/>
      <c r="DA400" s="281"/>
      <c r="DB400" s="281"/>
      <c r="DC400" s="281" t="b">
        <f>AND(RMDF!DF400&gt;=0, RMDF!DF400&lt;=1-SUM(RMDF!Z400,RMDF!AG400,RMDF!AN400,RMDF!AU400,RMDF!BB400,RMDF!BI400,RMDF!BP400,RMDF!BW400,RMDF!CD400,RMDF!CK400,RMDF!CR400,RMDF!CY400), RMDF!DF400=ROUND(RMDF!DF400,4))</f>
        <v>1</v>
      </c>
      <c r="DD400" s="317">
        <f>RMDF!DD400</f>
        <v>0</v>
      </c>
      <c r="DE400" s="318" t="str">
        <f>IF(DD400=0,"",_xlfn.XLOOKUP(DD400,StatePicklist!$1:$1,StatePicklist!$3:$3,"NA",0))</f>
        <v/>
      </c>
      <c r="DF400" s="297" t="str">
        <f ca="1">IF(RMDF!DE400="", "", IF(ISNUMBER(MATCH(RMDF!DE400, INDIRECT(DE400), 0)), "OK", "Invalid"))</f>
        <v/>
      </c>
      <c r="DG400" s="281"/>
      <c r="DH400" s="281"/>
      <c r="DI400" s="281"/>
      <c r="DJ400" s="281" t="b">
        <f>AND(RMDF!DM400&gt;=0, RMDF!DM400&lt;=1-SUM(RMDF!Z400,RMDF!AG400,RMDF!AN400,RMDF!AU400,RMDF!BB400,RMDF!BI400,RMDF!BP400,RMDF!BW400,RMDF!CD400,RMDF!CK400,RMDF!CR400,RMDF!CY400,RMDF!DF400), RMDF!DM400=ROUND(RMDF!DM400,4))</f>
        <v>1</v>
      </c>
      <c r="DK400" s="317">
        <f>RMDF!DK400</f>
        <v>0</v>
      </c>
      <c r="DL400" s="318" t="str">
        <f>IF(DK400=0,"",_xlfn.XLOOKUP(DK400,StatePicklist!$1:$1,StatePicklist!$3:$3,"NA",0))</f>
        <v/>
      </c>
      <c r="DM400" s="297" t="str">
        <f ca="1">IF(RMDF!DL400="", "", IF(ISNUMBER(MATCH(RMDF!DL400, INDIRECT(DL400), 0)), "OK", "Invalid"))</f>
        <v/>
      </c>
      <c r="DN400" s="281"/>
      <c r="DO400" s="281"/>
      <c r="DP400" s="281"/>
      <c r="DQ400" s="281" t="b">
        <f>AND(RMDF!DT400&gt;=0, RMDF!DT400&lt;=1-SUM(RMDF!Z400,RMDF!AG400,RMDF!AN400,RMDF!AU400,RMDF!BB400,RMDF!BI400,RMDF!BP400,RMDF!BW400,RMDF!CD400,RMDF!CK400,RMDF!CR400,RMDF!CY400,RMDF!DF400,RMDF!DM400), RMDF!DT400=ROUND(RMDF!DT400,4))</f>
        <v>1</v>
      </c>
      <c r="DR400" s="317">
        <f>RMDF!DR400</f>
        <v>0</v>
      </c>
      <c r="DS400" s="318" t="str">
        <f>IF(DR400=0,"",_xlfn.XLOOKUP(DR400,StatePicklist!$1:$1,StatePicklist!$3:$3,"NA",0))</f>
        <v/>
      </c>
      <c r="DT400" s="297" t="str">
        <f ca="1">IF(RMDF!DS400="", "", IF(ISNUMBER(MATCH(RMDF!DS400, INDIRECT(DS400), 0)), "OK", "Invalid"))</f>
        <v/>
      </c>
      <c r="DU400" s="281"/>
      <c r="DV400" s="281"/>
      <c r="DW400" s="281"/>
      <c r="DX400" s="281" t="b">
        <f>AND(RMDF!EA400&gt;=0, RMDF!EA400&lt;=1-SUM(RMDF!Z400,RMDF!AG400,RMDF!AN400,RMDF!AU400,RMDF!BB400,RMDF!BI400,RMDF!BP400,RMDF!BW400,RMDF!CD400,RMDF!CK400,RMDF!CR400,RMDF!CY400,RMDF!DF400,RMDF!DM400,RMDF!DT400), RMDF!EA400=ROUND(RMDF!EA400,4))</f>
        <v>1</v>
      </c>
      <c r="DY400" s="317">
        <f>RMDF!DY400</f>
        <v>0</v>
      </c>
      <c r="DZ400" s="318" t="str">
        <f>IF(DY400=0,"",_xlfn.XLOOKUP(DY400,StatePicklist!$1:$1,StatePicklist!$3:$3,"NA",0))</f>
        <v/>
      </c>
      <c r="EA400" s="297" t="str">
        <f ca="1">IF(RMDF!DZ400="", "", IF(ISNUMBER(MATCH(RMDF!DZ400, INDIRECT(DZ400), 0)), "OK", "Invalid"))</f>
        <v/>
      </c>
      <c r="EB400" s="281"/>
      <c r="EC400" s="281"/>
      <c r="ED400" s="281"/>
      <c r="EE400" s="281" t="b">
        <f>AND(RMDF!EH400&gt;=0, RMDF!EH400&lt;=1-SUM(RMDF!Z400,RMDF!AG400,RMDF!AN400,RMDF!AU400,RMDF!BB400,RMDF!BI400,RMDF!BP400,RMDF!BW400,RMDF!CD400,RMDF!CK400,RMDF!CR400,RMDF!CY400,RMDF!DF400,RMDF!DM400,RMDF!DT400,RMDF!EA400), RMDF!EH400=ROUND(RMDF!EH400,4))</f>
        <v>1</v>
      </c>
      <c r="EF400" s="317">
        <f>RMDF!EF400</f>
        <v>0</v>
      </c>
      <c r="EG400" s="318" t="str">
        <f>IF(EF400=0,"",_xlfn.XLOOKUP(EF400,StatePicklist!$1:$1,StatePicklist!$3:$3,"NA",0))</f>
        <v/>
      </c>
      <c r="EH400" s="297" t="str">
        <f ca="1">IF(RMDF!EG400="", "", IF(ISNUMBER(MATCH(RMDF!EG400, INDIRECT(EG400), 0)), "OK", "Invalid"))</f>
        <v/>
      </c>
      <c r="EI400" s="281"/>
      <c r="EJ400" s="281"/>
      <c r="EK400" s="281"/>
      <c r="EL400" s="281" t="b">
        <f>AND(RMDF!EO400&gt;=0, RMDF!EO400&lt;=1-SUM(RMDF!Z400,RMDF!AG400,RMDF!AN400,RMDF!AU400,RMDF!BB400,RMDF!BI400,RMDF!BP400,RMDF!BW400,RMDF!CD400,RMDF!CK400,RMDF!CR400,RMDF!CY400,RMDF!DF400,RMDF!DM400,RMDF!DT400,RMDF!EA400,RMDF!EH400), RMDF!EO400=ROUND(RMDF!EO400,4))</f>
        <v>1</v>
      </c>
      <c r="EM400" s="317">
        <f>RMDF!EM400</f>
        <v>0</v>
      </c>
      <c r="EN400" s="318" t="str">
        <f>IF(EM400=0,"",_xlfn.XLOOKUP(EM400,StatePicklist!$1:$1,StatePicklist!$3:$3,"NA",0))</f>
        <v/>
      </c>
      <c r="EO400" s="297" t="str">
        <f ca="1">IF(RMDF!EN400="", "", IF(ISNUMBER(MATCH(RMDF!EN400, INDIRECT(EN400), 0)), "OK", "Invalid"))</f>
        <v/>
      </c>
      <c r="EP400" s="281"/>
      <c r="EQ400" s="281"/>
      <c r="ER400" s="281"/>
      <c r="ES400" s="281" t="b">
        <f>AND(RMDF!EV400&gt;=0, RMDF!EV400&lt;=1-SUM(RMDF!Z400,RMDF!AG400,RMDF!AN400,RMDF!AU400,RMDF!BB400,RMDF!BI400,RMDF!BP400,RMDF!BW400,RMDF!CD400,RMDF!CK400,RMDF!CR400,RMDF!CY400,RMDF!DF400,RMDF!DM400,RMDF!DT400,RMDF!EA400,RMDF!EH400,RMDF!EO400), RMDF!EV400=ROUND(RMDF!EV400,4))</f>
        <v>1</v>
      </c>
      <c r="ET400" s="317">
        <f>RMDF!ET400</f>
        <v>0</v>
      </c>
      <c r="EU400" s="318" t="str">
        <f>IF(ET400=0,"",_xlfn.XLOOKUP(ET400,StatePicklist!$1:$1,StatePicklist!$3:$3,"NA",0))</f>
        <v/>
      </c>
      <c r="EV400" s="297" t="str">
        <f ca="1">IF(RMDF!EU400="", "", IF(ISNUMBER(MATCH(RMDF!EU400, INDIRECT(EU400), 0)), "OK", "Invalid"))</f>
        <v/>
      </c>
      <c r="EW400" s="281"/>
      <c r="EX400" s="281"/>
      <c r="EY400" s="281"/>
      <c r="EZ400" s="281" t="b">
        <f>AND(RMDF!FC400&gt;=0, RMDF!FC400&lt;=1-SUM(RMDF!Z400,RMDF!AG400,RMDF!AN400,RMDF!AU400,RMDF!BB400,RMDF!BI400,RMDF!BP400,RMDF!BW400,RMDF!CD400,RMDF!CK400,RMDF!CR400,RMDF!CY400,RMDF!DF400,RMDF!DM400,RMDF!DT400,RMDF!EA400,RMDF!EH400,RMDF!EO400,RMDF!EV400), RMDF!FC400=ROUND(RMDF!FC400,4))</f>
        <v>1</v>
      </c>
      <c r="FA400" s="317">
        <f>RMDF!FA400</f>
        <v>0</v>
      </c>
      <c r="FB400" s="318" t="str">
        <f>IF(FA400=0,"",_xlfn.XLOOKUP(FA400,StatePicklist!$1:$1,StatePicklist!$3:$3,"NA",0))</f>
        <v/>
      </c>
      <c r="FC400" s="297" t="str">
        <f ca="1">IF(RMDF!FB400="", "", IF(ISNUMBER(MATCH(RMDF!FB400, INDIRECT(FB400), 0)), "OK", "Invalid"))</f>
        <v/>
      </c>
    </row>
    <row r="401" spans="1:159" s="205" customFormat="1" ht="39.9" customHeight="1" x14ac:dyDescent="0.25">
      <c r="A401" s="206"/>
      <c r="B401" s="196"/>
      <c r="C401" s="197"/>
      <c r="D401" s="198"/>
      <c r="E401" s="199"/>
      <c r="F401" s="200"/>
      <c r="G401" s="201"/>
      <c r="H401" s="292"/>
      <c r="I401" s="305">
        <f>RMDF!I401</f>
        <v>0</v>
      </c>
      <c r="J401" s="305" t="str">
        <f>IF(I401=ProductCode!$B$30,"PDReclPost",IF(OR(I401=ProductCode!$C$30,I401=ProductCode!$E$30,I401=ProductCode!$G$30),"PDPreCon",IF(OR(I401=ProductCode!$D$30,I401=ProductCode!$F$30),"PDNotReclPost","")))</f>
        <v/>
      </c>
      <c r="K401" s="305" t="str">
        <f t="shared" si="24"/>
        <v/>
      </c>
      <c r="L401" s="289"/>
      <c r="M401" s="305" t="str">
        <f t="shared" si="24"/>
        <v/>
      </c>
      <c r="N401" s="289" t="b">
        <f>AND(RMDF!N401&gt;=0, RMDF!N401&lt;=1-RMDF!L401, RMDF!N401=ROUND(RMDF!N401,4))</f>
        <v>1</v>
      </c>
      <c r="O401" s="286" t="str">
        <f>IF(P401="","",IF(I401="","",IF(LEFT(I401,13)="Reclaimed pos",RawMaterialCode!$E$569,RawMaterialCode!$E$568)))</f>
        <v>Reclaimed pre-consumer mixed fibers (RM0578)</v>
      </c>
      <c r="P401" s="295">
        <f t="shared" si="25"/>
        <v>1</v>
      </c>
      <c r="Q401" s="202"/>
      <c r="R401" s="203"/>
      <c r="S401" s="204" t="str">
        <f t="shared" si="26"/>
        <v/>
      </c>
      <c r="T401" s="281"/>
      <c r="U401" s="281"/>
      <c r="V401" s="281"/>
      <c r="W401" s="281"/>
      <c r="X401" s="317">
        <f>RMDF!X401</f>
        <v>0</v>
      </c>
      <c r="Y401" s="318" t="str">
        <f>IF(X401=0,"",_xlfn.XLOOKUP(X401,StatePicklist!$1:$1,StatePicklist!$3:$3,"NA",0))</f>
        <v/>
      </c>
      <c r="Z401" s="297" t="str">
        <f ca="1">IF(RMDF!Y401="", "", IF(ISNUMBER(MATCH(RMDF!Y401, INDIRECT(Y401), 0)), "OK", "Invalid"))</f>
        <v/>
      </c>
      <c r="AA401" s="281"/>
      <c r="AB401" s="281"/>
      <c r="AC401" s="281"/>
      <c r="AD401" s="281" t="b">
        <f>AND(RMDF!AG401&gt;=0, RMDF!AG401&lt;=1-RMDF!Z401, RMDF!AG401=ROUND(RMDF!AG401,4))</f>
        <v>1</v>
      </c>
      <c r="AE401" s="317">
        <f>RMDF!AE401</f>
        <v>0</v>
      </c>
      <c r="AF401" s="318" t="str">
        <f>IF(AE401=0,"",_xlfn.XLOOKUP(AE401,StatePicklist!$1:$1,StatePicklist!$3:$3,"NA",0))</f>
        <v/>
      </c>
      <c r="AG401" s="297" t="str">
        <f ca="1">IF(RMDF!AF401="", "", IF(ISNUMBER(MATCH(RMDF!AF401, INDIRECT(AF401), 0)), "OK", "Invalid"))</f>
        <v/>
      </c>
      <c r="AH401" s="281"/>
      <c r="AI401" s="281"/>
      <c r="AJ401" s="281"/>
      <c r="AK401" s="281" t="b">
        <f>AND(RMDF!AN401&gt;=0, RMDF!AN401&lt;=1-SUM(RMDF!Z401,RMDF!AG401), RMDF!AN401=ROUND(RMDF!AN401,4))</f>
        <v>1</v>
      </c>
      <c r="AL401" s="317">
        <f>RMDF!AL401</f>
        <v>0</v>
      </c>
      <c r="AM401" s="318" t="str">
        <f>IF(AL401=0,"",_xlfn.XLOOKUP(AL401,StatePicklist!$1:$1,StatePicklist!$3:$3,"NA",0))</f>
        <v/>
      </c>
      <c r="AN401" s="297" t="str">
        <f ca="1">IF(RMDF!AM401="", "", IF(ISNUMBER(MATCH(RMDF!AM401, INDIRECT(AM401), 0)), "OK", "Invalid"))</f>
        <v/>
      </c>
      <c r="AO401" s="281"/>
      <c r="AP401" s="281"/>
      <c r="AQ401" s="281"/>
      <c r="AR401" s="281" t="b">
        <f>AND(RMDF!AU401&gt;=0, RMDF!AU401&lt;=1-SUM(RMDF!Z401,RMDF!AG401,RMDF!AN401), RMDF!AU401=ROUND(RMDF!AU401,4))</f>
        <v>1</v>
      </c>
      <c r="AS401" s="317">
        <f>RMDF!AS401</f>
        <v>0</v>
      </c>
      <c r="AT401" s="318" t="str">
        <f>IF(AS401=0,"",_xlfn.XLOOKUP(AS401,StatePicklist!$1:$1,StatePicklist!$3:$3,"NA",0))</f>
        <v/>
      </c>
      <c r="AU401" s="297" t="str">
        <f ca="1">IF(RMDF!AT401="", "", IF(ISNUMBER(MATCH(RMDF!AT401, INDIRECT(AT401), 0)), "OK", "Invalid"))</f>
        <v/>
      </c>
      <c r="AV401" s="281"/>
      <c r="AW401" s="281"/>
      <c r="AX401" s="281"/>
      <c r="AY401" s="281" t="b">
        <f>AND(RMDF!BB401&gt;=0, RMDF!BB401&lt;=1-SUM(RMDF!Z401,RMDF!AG401,RMDF!AN401,RMDF!AU401), RMDF!BB401=ROUND(RMDF!BB401,4))</f>
        <v>1</v>
      </c>
      <c r="AZ401" s="317">
        <f>RMDF!AZ401</f>
        <v>0</v>
      </c>
      <c r="BA401" s="318" t="str">
        <f>IF(AZ401=0,"",_xlfn.XLOOKUP(AZ401,StatePicklist!$1:$1,StatePicklist!$3:$3,"NA",0))</f>
        <v/>
      </c>
      <c r="BB401" s="297" t="str">
        <f ca="1">IF(RMDF!BA401="", "", IF(ISNUMBER(MATCH(RMDF!BA401, INDIRECT(BA401), 0)), "OK", "Invalid"))</f>
        <v/>
      </c>
      <c r="BC401" s="281"/>
      <c r="BD401" s="281"/>
      <c r="BE401" s="281"/>
      <c r="BF401" s="281" t="b">
        <f>AND(RMDF!BI401&gt;=0, RMDF!BI401&lt;=1-SUM(RMDF!Z401,RMDF!AG401,RMDF!AN401,RMDF!AU401,RMDF!BB401), RMDF!BI401=ROUND(RMDF!BI401,4))</f>
        <v>1</v>
      </c>
      <c r="BG401" s="317">
        <f>RMDF!BG401</f>
        <v>0</v>
      </c>
      <c r="BH401" s="318" t="str">
        <f>IF(BG401=0,"",_xlfn.XLOOKUP(BG401,StatePicklist!$1:$1,StatePicklist!$3:$3,"NA",0))</f>
        <v/>
      </c>
      <c r="BI401" s="297" t="str">
        <f ca="1">IF(RMDF!BH401="", "", IF(ISNUMBER(MATCH(RMDF!BH401, INDIRECT(BH401), 0)), "OK", "Invalid"))</f>
        <v/>
      </c>
      <c r="BJ401" s="281"/>
      <c r="BK401" s="281"/>
      <c r="BL401" s="281"/>
      <c r="BM401" s="281" t="b">
        <f>AND(RMDF!BP401&gt;=0, RMDF!BP401&lt;=1-SUM(RMDF!Z401,RMDF!AG401,RMDF!AN401,RMDF!AU401,RMDF!BB401,RMDF!BI401), RMDF!BP401=ROUND(RMDF!BP401,4))</f>
        <v>1</v>
      </c>
      <c r="BN401" s="317">
        <f>RMDF!BN401</f>
        <v>0</v>
      </c>
      <c r="BO401" s="318" t="str">
        <f>IF(BN401=0,"",_xlfn.XLOOKUP(BN401,StatePicklist!$1:$1,StatePicklist!$3:$3,"NA",0))</f>
        <v/>
      </c>
      <c r="BP401" s="297" t="str">
        <f ca="1">IF(RMDF!BO401="", "", IF(ISNUMBER(MATCH(RMDF!BO401, INDIRECT(BO401), 0)), "OK", "Invalid"))</f>
        <v/>
      </c>
      <c r="BQ401" s="281"/>
      <c r="BR401" s="281"/>
      <c r="BS401" s="281"/>
      <c r="BT401" s="281" t="b">
        <f>AND(RMDF!BW401&gt;=0, RMDF!BW401&lt;=1-SUM(RMDF!Z401,RMDF!AG401,RMDF!AN401,RMDF!AU401,RMDF!BB401,RMDF!BI401,RMDF!BP401), RMDF!BW401=ROUND(RMDF!BW401,4))</f>
        <v>1</v>
      </c>
      <c r="BU401" s="317">
        <f>RMDF!BU401</f>
        <v>0</v>
      </c>
      <c r="BV401" s="318" t="str">
        <f>IF(BU401=0,"",_xlfn.XLOOKUP(BU401,StatePicklist!$1:$1,StatePicklist!$3:$3,"NA",0))</f>
        <v/>
      </c>
      <c r="BW401" s="297" t="str">
        <f ca="1">IF(RMDF!BV401="", "", IF(ISNUMBER(MATCH(RMDF!BV401, INDIRECT(BV401), 0)), "OK", "Invalid"))</f>
        <v/>
      </c>
      <c r="BX401" s="281"/>
      <c r="BY401" s="281"/>
      <c r="BZ401" s="281"/>
      <c r="CA401" s="281" t="b">
        <f>AND(RMDF!CD401&gt;=0, RMDF!CD401&lt;=1-SUM(RMDF!Z401,RMDF!AG401,RMDF!AN401,RMDF!AU401,RMDF!BB401,RMDF!BI401,RMDF!BP401,RMDF!BW401), RMDF!CD401=ROUND(RMDF!CD401,4))</f>
        <v>1</v>
      </c>
      <c r="CB401" s="317">
        <f>RMDF!CB401</f>
        <v>0</v>
      </c>
      <c r="CC401" s="318" t="str">
        <f>IF(CB401=0,"",_xlfn.XLOOKUP(CB401,StatePicklist!$1:$1,StatePicklist!$3:$3,"NA",0))</f>
        <v/>
      </c>
      <c r="CD401" s="297" t="str">
        <f ca="1">IF(RMDF!CC401="", "", IF(ISNUMBER(MATCH(RMDF!CC401, INDIRECT(CC401), 0)), "OK", "Invalid"))</f>
        <v/>
      </c>
      <c r="CE401" s="281"/>
      <c r="CF401" s="281"/>
      <c r="CG401" s="281"/>
      <c r="CH401" s="281" t="b">
        <f>AND(RMDF!CK401&gt;=0, RMDF!CK401&lt;=1-SUM(RMDF!Z401,RMDF!AG401,RMDF!AN401,RMDF!AU401,RMDF!BB401,RMDF!BI401,RMDF!BP401,RMDF!BW401,RMDF!CD401), RMDF!CK401=ROUND(RMDF!CK401,4))</f>
        <v>1</v>
      </c>
      <c r="CI401" s="317">
        <f>RMDF!CI401</f>
        <v>0</v>
      </c>
      <c r="CJ401" s="318" t="str">
        <f>IF(CI401=0,"",_xlfn.XLOOKUP(CI401,StatePicklist!$1:$1,StatePicklist!$3:$3,"NA",0))</f>
        <v/>
      </c>
      <c r="CK401" s="297" t="str">
        <f ca="1">IF(RMDF!CJ401="", "", IF(ISNUMBER(MATCH(RMDF!CJ401, INDIRECT(CJ401), 0)), "OK", "Invalid"))</f>
        <v/>
      </c>
      <c r="CL401" s="281"/>
      <c r="CM401" s="281"/>
      <c r="CN401" s="281"/>
      <c r="CO401" s="281" t="b">
        <f>AND(RMDF!CR401&gt;=0, RMDF!CR401&lt;=1-SUM(RMDF!Z401,RMDF!AG401,RMDF!AN401,RMDF!AU401,RMDF!BB401,RMDF!BI401,RMDF!BP401,RMDF!BW401,RMDF!CD401,RMDF!CK401), RMDF!CR401=ROUND(RMDF!CR401,4))</f>
        <v>1</v>
      </c>
      <c r="CP401" s="317">
        <f>RMDF!CP401</f>
        <v>0</v>
      </c>
      <c r="CQ401" s="318" t="str">
        <f>IF(CP401=0,"",_xlfn.XLOOKUP(CP401,StatePicklist!$1:$1,StatePicklist!$3:$3,"NA",0))</f>
        <v/>
      </c>
      <c r="CR401" s="297" t="str">
        <f ca="1">IF(RMDF!CQ401="", "", IF(ISNUMBER(MATCH(RMDF!CQ401, INDIRECT(CQ401), 0)), "OK", "Invalid"))</f>
        <v/>
      </c>
      <c r="CS401" s="281"/>
      <c r="CT401" s="281"/>
      <c r="CU401" s="281"/>
      <c r="CV401" s="281" t="b">
        <f>AND(RMDF!CY401&gt;=0, RMDF!CY401&lt;=1-SUM(RMDF!Z401,RMDF!AG401,RMDF!AN401,RMDF!AU401,RMDF!BB401,RMDF!BI401,RMDF!BP401,RMDF!BW401,RMDF!CD401,RMDF!CK401,RMDF!CR401), RMDF!CY401=ROUND(RMDF!CY401,4))</f>
        <v>1</v>
      </c>
      <c r="CW401" s="317">
        <f>RMDF!CW401</f>
        <v>0</v>
      </c>
      <c r="CX401" s="318" t="str">
        <f>IF(CW401=0,"",_xlfn.XLOOKUP(CW401,StatePicklist!$1:$1,StatePicklist!$3:$3,"NA",0))</f>
        <v/>
      </c>
      <c r="CY401" s="297" t="str">
        <f ca="1">IF(RMDF!CX401="", "", IF(ISNUMBER(MATCH(RMDF!CX401, INDIRECT(CX401), 0)), "OK", "Invalid"))</f>
        <v/>
      </c>
      <c r="CZ401" s="281"/>
      <c r="DA401" s="281"/>
      <c r="DB401" s="281"/>
      <c r="DC401" s="281" t="b">
        <f>AND(RMDF!DF401&gt;=0, RMDF!DF401&lt;=1-SUM(RMDF!Z401,RMDF!AG401,RMDF!AN401,RMDF!AU401,RMDF!BB401,RMDF!BI401,RMDF!BP401,RMDF!BW401,RMDF!CD401,RMDF!CK401,RMDF!CR401,RMDF!CY401), RMDF!DF401=ROUND(RMDF!DF401,4))</f>
        <v>1</v>
      </c>
      <c r="DD401" s="317">
        <f>RMDF!DD401</f>
        <v>0</v>
      </c>
      <c r="DE401" s="318" t="str">
        <f>IF(DD401=0,"",_xlfn.XLOOKUP(DD401,StatePicklist!$1:$1,StatePicklist!$3:$3,"NA",0))</f>
        <v/>
      </c>
      <c r="DF401" s="297" t="str">
        <f ca="1">IF(RMDF!DE401="", "", IF(ISNUMBER(MATCH(RMDF!DE401, INDIRECT(DE401), 0)), "OK", "Invalid"))</f>
        <v/>
      </c>
      <c r="DG401" s="281"/>
      <c r="DH401" s="281"/>
      <c r="DI401" s="281"/>
      <c r="DJ401" s="281" t="b">
        <f>AND(RMDF!DM401&gt;=0, RMDF!DM401&lt;=1-SUM(RMDF!Z401,RMDF!AG401,RMDF!AN401,RMDF!AU401,RMDF!BB401,RMDF!BI401,RMDF!BP401,RMDF!BW401,RMDF!CD401,RMDF!CK401,RMDF!CR401,RMDF!CY401,RMDF!DF401), RMDF!DM401=ROUND(RMDF!DM401,4))</f>
        <v>1</v>
      </c>
      <c r="DK401" s="317">
        <f>RMDF!DK401</f>
        <v>0</v>
      </c>
      <c r="DL401" s="318" t="str">
        <f>IF(DK401=0,"",_xlfn.XLOOKUP(DK401,StatePicklist!$1:$1,StatePicklist!$3:$3,"NA",0))</f>
        <v/>
      </c>
      <c r="DM401" s="297" t="str">
        <f ca="1">IF(RMDF!DL401="", "", IF(ISNUMBER(MATCH(RMDF!DL401, INDIRECT(DL401), 0)), "OK", "Invalid"))</f>
        <v/>
      </c>
      <c r="DN401" s="281"/>
      <c r="DO401" s="281"/>
      <c r="DP401" s="281"/>
      <c r="DQ401" s="281" t="b">
        <f>AND(RMDF!DT401&gt;=0, RMDF!DT401&lt;=1-SUM(RMDF!Z401,RMDF!AG401,RMDF!AN401,RMDF!AU401,RMDF!BB401,RMDF!BI401,RMDF!BP401,RMDF!BW401,RMDF!CD401,RMDF!CK401,RMDF!CR401,RMDF!CY401,RMDF!DF401,RMDF!DM401), RMDF!DT401=ROUND(RMDF!DT401,4))</f>
        <v>1</v>
      </c>
      <c r="DR401" s="317">
        <f>RMDF!DR401</f>
        <v>0</v>
      </c>
      <c r="DS401" s="318" t="str">
        <f>IF(DR401=0,"",_xlfn.XLOOKUP(DR401,StatePicklist!$1:$1,StatePicklist!$3:$3,"NA",0))</f>
        <v/>
      </c>
      <c r="DT401" s="297" t="str">
        <f ca="1">IF(RMDF!DS401="", "", IF(ISNUMBER(MATCH(RMDF!DS401, INDIRECT(DS401), 0)), "OK", "Invalid"))</f>
        <v/>
      </c>
      <c r="DU401" s="281"/>
      <c r="DV401" s="281"/>
      <c r="DW401" s="281"/>
      <c r="DX401" s="281" t="b">
        <f>AND(RMDF!EA401&gt;=0, RMDF!EA401&lt;=1-SUM(RMDF!Z401,RMDF!AG401,RMDF!AN401,RMDF!AU401,RMDF!BB401,RMDF!BI401,RMDF!BP401,RMDF!BW401,RMDF!CD401,RMDF!CK401,RMDF!CR401,RMDF!CY401,RMDF!DF401,RMDF!DM401,RMDF!DT401), RMDF!EA401=ROUND(RMDF!EA401,4))</f>
        <v>1</v>
      </c>
      <c r="DY401" s="317">
        <f>RMDF!DY401</f>
        <v>0</v>
      </c>
      <c r="DZ401" s="318" t="str">
        <f>IF(DY401=0,"",_xlfn.XLOOKUP(DY401,StatePicklist!$1:$1,StatePicklist!$3:$3,"NA",0))</f>
        <v/>
      </c>
      <c r="EA401" s="297" t="str">
        <f ca="1">IF(RMDF!DZ401="", "", IF(ISNUMBER(MATCH(RMDF!DZ401, INDIRECT(DZ401), 0)), "OK", "Invalid"))</f>
        <v/>
      </c>
      <c r="EB401" s="281"/>
      <c r="EC401" s="281"/>
      <c r="ED401" s="281"/>
      <c r="EE401" s="281" t="b">
        <f>AND(RMDF!EH401&gt;=0, RMDF!EH401&lt;=1-SUM(RMDF!Z401,RMDF!AG401,RMDF!AN401,RMDF!AU401,RMDF!BB401,RMDF!BI401,RMDF!BP401,RMDF!BW401,RMDF!CD401,RMDF!CK401,RMDF!CR401,RMDF!CY401,RMDF!DF401,RMDF!DM401,RMDF!DT401,RMDF!EA401), RMDF!EH401=ROUND(RMDF!EH401,4))</f>
        <v>1</v>
      </c>
      <c r="EF401" s="317">
        <f>RMDF!EF401</f>
        <v>0</v>
      </c>
      <c r="EG401" s="318" t="str">
        <f>IF(EF401=0,"",_xlfn.XLOOKUP(EF401,StatePicklist!$1:$1,StatePicklist!$3:$3,"NA",0))</f>
        <v/>
      </c>
      <c r="EH401" s="297" t="str">
        <f ca="1">IF(RMDF!EG401="", "", IF(ISNUMBER(MATCH(RMDF!EG401, INDIRECT(EG401), 0)), "OK", "Invalid"))</f>
        <v/>
      </c>
      <c r="EI401" s="281"/>
      <c r="EJ401" s="281"/>
      <c r="EK401" s="281"/>
      <c r="EL401" s="281" t="b">
        <f>AND(RMDF!EO401&gt;=0, RMDF!EO401&lt;=1-SUM(RMDF!Z401,RMDF!AG401,RMDF!AN401,RMDF!AU401,RMDF!BB401,RMDF!BI401,RMDF!BP401,RMDF!BW401,RMDF!CD401,RMDF!CK401,RMDF!CR401,RMDF!CY401,RMDF!DF401,RMDF!DM401,RMDF!DT401,RMDF!EA401,RMDF!EH401), RMDF!EO401=ROUND(RMDF!EO401,4))</f>
        <v>1</v>
      </c>
      <c r="EM401" s="317">
        <f>RMDF!EM401</f>
        <v>0</v>
      </c>
      <c r="EN401" s="318" t="str">
        <f>IF(EM401=0,"",_xlfn.XLOOKUP(EM401,StatePicklist!$1:$1,StatePicklist!$3:$3,"NA",0))</f>
        <v/>
      </c>
      <c r="EO401" s="297" t="str">
        <f ca="1">IF(RMDF!EN401="", "", IF(ISNUMBER(MATCH(RMDF!EN401, INDIRECT(EN401), 0)), "OK", "Invalid"))</f>
        <v/>
      </c>
      <c r="EP401" s="281"/>
      <c r="EQ401" s="281"/>
      <c r="ER401" s="281"/>
      <c r="ES401" s="281" t="b">
        <f>AND(RMDF!EV401&gt;=0, RMDF!EV401&lt;=1-SUM(RMDF!Z401,RMDF!AG401,RMDF!AN401,RMDF!AU401,RMDF!BB401,RMDF!BI401,RMDF!BP401,RMDF!BW401,RMDF!CD401,RMDF!CK401,RMDF!CR401,RMDF!CY401,RMDF!DF401,RMDF!DM401,RMDF!DT401,RMDF!EA401,RMDF!EH401,RMDF!EO401), RMDF!EV401=ROUND(RMDF!EV401,4))</f>
        <v>1</v>
      </c>
      <c r="ET401" s="317">
        <f>RMDF!ET401</f>
        <v>0</v>
      </c>
      <c r="EU401" s="318" t="str">
        <f>IF(ET401=0,"",_xlfn.XLOOKUP(ET401,StatePicklist!$1:$1,StatePicklist!$3:$3,"NA",0))</f>
        <v/>
      </c>
      <c r="EV401" s="297" t="str">
        <f ca="1">IF(RMDF!EU401="", "", IF(ISNUMBER(MATCH(RMDF!EU401, INDIRECT(EU401), 0)), "OK", "Invalid"))</f>
        <v/>
      </c>
      <c r="EW401" s="281"/>
      <c r="EX401" s="281"/>
      <c r="EY401" s="281"/>
      <c r="EZ401" s="281" t="b">
        <f>AND(RMDF!FC401&gt;=0, RMDF!FC401&lt;=1-SUM(RMDF!Z401,RMDF!AG401,RMDF!AN401,RMDF!AU401,RMDF!BB401,RMDF!BI401,RMDF!BP401,RMDF!BW401,RMDF!CD401,RMDF!CK401,RMDF!CR401,RMDF!CY401,RMDF!DF401,RMDF!DM401,RMDF!DT401,RMDF!EA401,RMDF!EH401,RMDF!EO401,RMDF!EV401), RMDF!FC401=ROUND(RMDF!FC401,4))</f>
        <v>1</v>
      </c>
      <c r="FA401" s="317">
        <f>RMDF!FA401</f>
        <v>0</v>
      </c>
      <c r="FB401" s="318" t="str">
        <f>IF(FA401=0,"",_xlfn.XLOOKUP(FA401,StatePicklist!$1:$1,StatePicklist!$3:$3,"NA",0))</f>
        <v/>
      </c>
      <c r="FC401" s="297" t="str">
        <f ca="1">IF(RMDF!FB401="", "", IF(ISNUMBER(MATCH(RMDF!FB401, INDIRECT(FB401), 0)), "OK", "Invalid"))</f>
        <v/>
      </c>
    </row>
    <row r="402" spans="1:159" s="205" customFormat="1" ht="39.9" customHeight="1" x14ac:dyDescent="0.25">
      <c r="A402" s="206"/>
      <c r="B402" s="196"/>
      <c r="C402" s="197"/>
      <c r="D402" s="198"/>
      <c r="E402" s="199"/>
      <c r="F402" s="200"/>
      <c r="G402" s="201"/>
      <c r="H402" s="292"/>
      <c r="I402" s="305">
        <f>RMDF!I402</f>
        <v>0</v>
      </c>
      <c r="J402" s="305" t="str">
        <f>IF(I402=ProductCode!$B$30,"PDReclPost",IF(OR(I402=ProductCode!$C$30,I402=ProductCode!$E$30,I402=ProductCode!$G$30),"PDPreCon",IF(OR(I402=ProductCode!$D$30,I402=ProductCode!$F$30),"PDNotReclPost","")))</f>
        <v/>
      </c>
      <c r="K402" s="305" t="str">
        <f t="shared" si="24"/>
        <v/>
      </c>
      <c r="L402" s="289"/>
      <c r="M402" s="305" t="str">
        <f t="shared" si="24"/>
        <v/>
      </c>
      <c r="N402" s="289" t="b">
        <f>AND(RMDF!N402&gt;=0, RMDF!N402&lt;=1-RMDF!L402, RMDF!N402=ROUND(RMDF!N402,4))</f>
        <v>1</v>
      </c>
      <c r="O402" s="286" t="str">
        <f>IF(P402="","",IF(I402="","",IF(LEFT(I402,13)="Reclaimed pos",RawMaterialCode!$E$569,RawMaterialCode!$E$568)))</f>
        <v>Reclaimed pre-consumer mixed fibers (RM0578)</v>
      </c>
      <c r="P402" s="295">
        <f t="shared" si="25"/>
        <v>1</v>
      </c>
      <c r="Q402" s="202"/>
      <c r="R402" s="203"/>
      <c r="S402" s="204" t="str">
        <f t="shared" si="26"/>
        <v/>
      </c>
      <c r="T402" s="281"/>
      <c r="U402" s="281"/>
      <c r="V402" s="281"/>
      <c r="W402" s="281"/>
      <c r="X402" s="317">
        <f>RMDF!X402</f>
        <v>0</v>
      </c>
      <c r="Y402" s="318" t="str">
        <f>IF(X402=0,"",_xlfn.XLOOKUP(X402,StatePicklist!$1:$1,StatePicklist!$3:$3,"NA",0))</f>
        <v/>
      </c>
      <c r="Z402" s="297" t="str">
        <f ca="1">IF(RMDF!Y402="", "", IF(ISNUMBER(MATCH(RMDF!Y402, INDIRECT(Y402), 0)), "OK", "Invalid"))</f>
        <v/>
      </c>
      <c r="AA402" s="281"/>
      <c r="AB402" s="281"/>
      <c r="AC402" s="281"/>
      <c r="AD402" s="281" t="b">
        <f>AND(RMDF!AG402&gt;=0, RMDF!AG402&lt;=1-RMDF!Z402, RMDF!AG402=ROUND(RMDF!AG402,4))</f>
        <v>1</v>
      </c>
      <c r="AE402" s="317">
        <f>RMDF!AE402</f>
        <v>0</v>
      </c>
      <c r="AF402" s="318" t="str">
        <f>IF(AE402=0,"",_xlfn.XLOOKUP(AE402,StatePicklist!$1:$1,StatePicklist!$3:$3,"NA",0))</f>
        <v/>
      </c>
      <c r="AG402" s="297" t="str">
        <f ca="1">IF(RMDF!AF402="", "", IF(ISNUMBER(MATCH(RMDF!AF402, INDIRECT(AF402), 0)), "OK", "Invalid"))</f>
        <v/>
      </c>
      <c r="AH402" s="281"/>
      <c r="AI402" s="281"/>
      <c r="AJ402" s="281"/>
      <c r="AK402" s="281" t="b">
        <f>AND(RMDF!AN402&gt;=0, RMDF!AN402&lt;=1-SUM(RMDF!Z402,RMDF!AG402), RMDF!AN402=ROUND(RMDF!AN402,4))</f>
        <v>1</v>
      </c>
      <c r="AL402" s="317">
        <f>RMDF!AL402</f>
        <v>0</v>
      </c>
      <c r="AM402" s="318" t="str">
        <f>IF(AL402=0,"",_xlfn.XLOOKUP(AL402,StatePicklist!$1:$1,StatePicklist!$3:$3,"NA",0))</f>
        <v/>
      </c>
      <c r="AN402" s="297" t="str">
        <f ca="1">IF(RMDF!AM402="", "", IF(ISNUMBER(MATCH(RMDF!AM402, INDIRECT(AM402), 0)), "OK", "Invalid"))</f>
        <v/>
      </c>
      <c r="AO402" s="281"/>
      <c r="AP402" s="281"/>
      <c r="AQ402" s="281"/>
      <c r="AR402" s="281" t="b">
        <f>AND(RMDF!AU402&gt;=0, RMDF!AU402&lt;=1-SUM(RMDF!Z402,RMDF!AG402,RMDF!AN402), RMDF!AU402=ROUND(RMDF!AU402,4))</f>
        <v>1</v>
      </c>
      <c r="AS402" s="317">
        <f>RMDF!AS402</f>
        <v>0</v>
      </c>
      <c r="AT402" s="318" t="str">
        <f>IF(AS402=0,"",_xlfn.XLOOKUP(AS402,StatePicklist!$1:$1,StatePicklist!$3:$3,"NA",0))</f>
        <v/>
      </c>
      <c r="AU402" s="297" t="str">
        <f ca="1">IF(RMDF!AT402="", "", IF(ISNUMBER(MATCH(RMDF!AT402, INDIRECT(AT402), 0)), "OK", "Invalid"))</f>
        <v/>
      </c>
      <c r="AV402" s="281"/>
      <c r="AW402" s="281"/>
      <c r="AX402" s="281"/>
      <c r="AY402" s="281" t="b">
        <f>AND(RMDF!BB402&gt;=0, RMDF!BB402&lt;=1-SUM(RMDF!Z402,RMDF!AG402,RMDF!AN402,RMDF!AU402), RMDF!BB402=ROUND(RMDF!BB402,4))</f>
        <v>1</v>
      </c>
      <c r="AZ402" s="317">
        <f>RMDF!AZ402</f>
        <v>0</v>
      </c>
      <c r="BA402" s="318" t="str">
        <f>IF(AZ402=0,"",_xlfn.XLOOKUP(AZ402,StatePicklist!$1:$1,StatePicklist!$3:$3,"NA",0))</f>
        <v/>
      </c>
      <c r="BB402" s="297" t="str">
        <f ca="1">IF(RMDF!BA402="", "", IF(ISNUMBER(MATCH(RMDF!BA402, INDIRECT(BA402), 0)), "OK", "Invalid"))</f>
        <v/>
      </c>
      <c r="BC402" s="281"/>
      <c r="BD402" s="281"/>
      <c r="BE402" s="281"/>
      <c r="BF402" s="281" t="b">
        <f>AND(RMDF!BI402&gt;=0, RMDF!BI402&lt;=1-SUM(RMDF!Z402,RMDF!AG402,RMDF!AN402,RMDF!AU402,RMDF!BB402), RMDF!BI402=ROUND(RMDF!BI402,4))</f>
        <v>1</v>
      </c>
      <c r="BG402" s="317">
        <f>RMDF!BG402</f>
        <v>0</v>
      </c>
      <c r="BH402" s="318" t="str">
        <f>IF(BG402=0,"",_xlfn.XLOOKUP(BG402,StatePicklist!$1:$1,StatePicklist!$3:$3,"NA",0))</f>
        <v/>
      </c>
      <c r="BI402" s="297" t="str">
        <f ca="1">IF(RMDF!BH402="", "", IF(ISNUMBER(MATCH(RMDF!BH402, INDIRECT(BH402), 0)), "OK", "Invalid"))</f>
        <v/>
      </c>
      <c r="BJ402" s="281"/>
      <c r="BK402" s="281"/>
      <c r="BL402" s="281"/>
      <c r="BM402" s="281" t="b">
        <f>AND(RMDF!BP402&gt;=0, RMDF!BP402&lt;=1-SUM(RMDF!Z402,RMDF!AG402,RMDF!AN402,RMDF!AU402,RMDF!BB402,RMDF!BI402), RMDF!BP402=ROUND(RMDF!BP402,4))</f>
        <v>1</v>
      </c>
      <c r="BN402" s="317">
        <f>RMDF!BN402</f>
        <v>0</v>
      </c>
      <c r="BO402" s="318" t="str">
        <f>IF(BN402=0,"",_xlfn.XLOOKUP(BN402,StatePicklist!$1:$1,StatePicklist!$3:$3,"NA",0))</f>
        <v/>
      </c>
      <c r="BP402" s="297" t="str">
        <f ca="1">IF(RMDF!BO402="", "", IF(ISNUMBER(MATCH(RMDF!BO402, INDIRECT(BO402), 0)), "OK", "Invalid"))</f>
        <v/>
      </c>
      <c r="BQ402" s="281"/>
      <c r="BR402" s="281"/>
      <c r="BS402" s="281"/>
      <c r="BT402" s="281" t="b">
        <f>AND(RMDF!BW402&gt;=0, RMDF!BW402&lt;=1-SUM(RMDF!Z402,RMDF!AG402,RMDF!AN402,RMDF!AU402,RMDF!BB402,RMDF!BI402,RMDF!BP402), RMDF!BW402=ROUND(RMDF!BW402,4))</f>
        <v>1</v>
      </c>
      <c r="BU402" s="317">
        <f>RMDF!BU402</f>
        <v>0</v>
      </c>
      <c r="BV402" s="318" t="str">
        <f>IF(BU402=0,"",_xlfn.XLOOKUP(BU402,StatePicklist!$1:$1,StatePicklist!$3:$3,"NA",0))</f>
        <v/>
      </c>
      <c r="BW402" s="297" t="str">
        <f ca="1">IF(RMDF!BV402="", "", IF(ISNUMBER(MATCH(RMDF!BV402, INDIRECT(BV402), 0)), "OK", "Invalid"))</f>
        <v/>
      </c>
      <c r="BX402" s="281"/>
      <c r="BY402" s="281"/>
      <c r="BZ402" s="281"/>
      <c r="CA402" s="281" t="b">
        <f>AND(RMDF!CD402&gt;=0, RMDF!CD402&lt;=1-SUM(RMDF!Z402,RMDF!AG402,RMDF!AN402,RMDF!AU402,RMDF!BB402,RMDF!BI402,RMDF!BP402,RMDF!BW402), RMDF!CD402=ROUND(RMDF!CD402,4))</f>
        <v>1</v>
      </c>
      <c r="CB402" s="317">
        <f>RMDF!CB402</f>
        <v>0</v>
      </c>
      <c r="CC402" s="318" t="str">
        <f>IF(CB402=0,"",_xlfn.XLOOKUP(CB402,StatePicklist!$1:$1,StatePicklist!$3:$3,"NA",0))</f>
        <v/>
      </c>
      <c r="CD402" s="297" t="str">
        <f ca="1">IF(RMDF!CC402="", "", IF(ISNUMBER(MATCH(RMDF!CC402, INDIRECT(CC402), 0)), "OK", "Invalid"))</f>
        <v/>
      </c>
      <c r="CE402" s="281"/>
      <c r="CF402" s="281"/>
      <c r="CG402" s="281"/>
      <c r="CH402" s="281" t="b">
        <f>AND(RMDF!CK402&gt;=0, RMDF!CK402&lt;=1-SUM(RMDF!Z402,RMDF!AG402,RMDF!AN402,RMDF!AU402,RMDF!BB402,RMDF!BI402,RMDF!BP402,RMDF!BW402,RMDF!CD402), RMDF!CK402=ROUND(RMDF!CK402,4))</f>
        <v>1</v>
      </c>
      <c r="CI402" s="317">
        <f>RMDF!CI402</f>
        <v>0</v>
      </c>
      <c r="CJ402" s="318" t="str">
        <f>IF(CI402=0,"",_xlfn.XLOOKUP(CI402,StatePicklist!$1:$1,StatePicklist!$3:$3,"NA",0))</f>
        <v/>
      </c>
      <c r="CK402" s="297" t="str">
        <f ca="1">IF(RMDF!CJ402="", "", IF(ISNUMBER(MATCH(RMDF!CJ402, INDIRECT(CJ402), 0)), "OK", "Invalid"))</f>
        <v/>
      </c>
      <c r="CL402" s="281"/>
      <c r="CM402" s="281"/>
      <c r="CN402" s="281"/>
      <c r="CO402" s="281" t="b">
        <f>AND(RMDF!CR402&gt;=0, RMDF!CR402&lt;=1-SUM(RMDF!Z402,RMDF!AG402,RMDF!AN402,RMDF!AU402,RMDF!BB402,RMDF!BI402,RMDF!BP402,RMDF!BW402,RMDF!CD402,RMDF!CK402), RMDF!CR402=ROUND(RMDF!CR402,4))</f>
        <v>1</v>
      </c>
      <c r="CP402" s="317">
        <f>RMDF!CP402</f>
        <v>0</v>
      </c>
      <c r="CQ402" s="318" t="str">
        <f>IF(CP402=0,"",_xlfn.XLOOKUP(CP402,StatePicklist!$1:$1,StatePicklist!$3:$3,"NA",0))</f>
        <v/>
      </c>
      <c r="CR402" s="297" t="str">
        <f ca="1">IF(RMDF!CQ402="", "", IF(ISNUMBER(MATCH(RMDF!CQ402, INDIRECT(CQ402), 0)), "OK", "Invalid"))</f>
        <v/>
      </c>
      <c r="CS402" s="281"/>
      <c r="CT402" s="281"/>
      <c r="CU402" s="281"/>
      <c r="CV402" s="281" t="b">
        <f>AND(RMDF!CY402&gt;=0, RMDF!CY402&lt;=1-SUM(RMDF!Z402,RMDF!AG402,RMDF!AN402,RMDF!AU402,RMDF!BB402,RMDF!BI402,RMDF!BP402,RMDF!BW402,RMDF!CD402,RMDF!CK402,RMDF!CR402), RMDF!CY402=ROUND(RMDF!CY402,4))</f>
        <v>1</v>
      </c>
      <c r="CW402" s="317">
        <f>RMDF!CW402</f>
        <v>0</v>
      </c>
      <c r="CX402" s="318" t="str">
        <f>IF(CW402=0,"",_xlfn.XLOOKUP(CW402,StatePicklist!$1:$1,StatePicklist!$3:$3,"NA",0))</f>
        <v/>
      </c>
      <c r="CY402" s="297" t="str">
        <f ca="1">IF(RMDF!CX402="", "", IF(ISNUMBER(MATCH(RMDF!CX402, INDIRECT(CX402), 0)), "OK", "Invalid"))</f>
        <v/>
      </c>
      <c r="CZ402" s="281"/>
      <c r="DA402" s="281"/>
      <c r="DB402" s="281"/>
      <c r="DC402" s="281" t="b">
        <f>AND(RMDF!DF402&gt;=0, RMDF!DF402&lt;=1-SUM(RMDF!Z402,RMDF!AG402,RMDF!AN402,RMDF!AU402,RMDF!BB402,RMDF!BI402,RMDF!BP402,RMDF!BW402,RMDF!CD402,RMDF!CK402,RMDF!CR402,RMDF!CY402), RMDF!DF402=ROUND(RMDF!DF402,4))</f>
        <v>1</v>
      </c>
      <c r="DD402" s="317">
        <f>RMDF!DD402</f>
        <v>0</v>
      </c>
      <c r="DE402" s="318" t="str">
        <f>IF(DD402=0,"",_xlfn.XLOOKUP(DD402,StatePicklist!$1:$1,StatePicklist!$3:$3,"NA",0))</f>
        <v/>
      </c>
      <c r="DF402" s="297" t="str">
        <f ca="1">IF(RMDF!DE402="", "", IF(ISNUMBER(MATCH(RMDF!DE402, INDIRECT(DE402), 0)), "OK", "Invalid"))</f>
        <v/>
      </c>
      <c r="DG402" s="281"/>
      <c r="DH402" s="281"/>
      <c r="DI402" s="281"/>
      <c r="DJ402" s="281" t="b">
        <f>AND(RMDF!DM402&gt;=0, RMDF!DM402&lt;=1-SUM(RMDF!Z402,RMDF!AG402,RMDF!AN402,RMDF!AU402,RMDF!BB402,RMDF!BI402,RMDF!BP402,RMDF!BW402,RMDF!CD402,RMDF!CK402,RMDF!CR402,RMDF!CY402,RMDF!DF402), RMDF!DM402=ROUND(RMDF!DM402,4))</f>
        <v>1</v>
      </c>
      <c r="DK402" s="317">
        <f>RMDF!DK402</f>
        <v>0</v>
      </c>
      <c r="DL402" s="318" t="str">
        <f>IF(DK402=0,"",_xlfn.XLOOKUP(DK402,StatePicklist!$1:$1,StatePicklist!$3:$3,"NA",0))</f>
        <v/>
      </c>
      <c r="DM402" s="297" t="str">
        <f ca="1">IF(RMDF!DL402="", "", IF(ISNUMBER(MATCH(RMDF!DL402, INDIRECT(DL402), 0)), "OK", "Invalid"))</f>
        <v/>
      </c>
      <c r="DN402" s="281"/>
      <c r="DO402" s="281"/>
      <c r="DP402" s="281"/>
      <c r="DQ402" s="281" t="b">
        <f>AND(RMDF!DT402&gt;=0, RMDF!DT402&lt;=1-SUM(RMDF!Z402,RMDF!AG402,RMDF!AN402,RMDF!AU402,RMDF!BB402,RMDF!BI402,RMDF!BP402,RMDF!BW402,RMDF!CD402,RMDF!CK402,RMDF!CR402,RMDF!CY402,RMDF!DF402,RMDF!DM402), RMDF!DT402=ROUND(RMDF!DT402,4))</f>
        <v>1</v>
      </c>
      <c r="DR402" s="317">
        <f>RMDF!DR402</f>
        <v>0</v>
      </c>
      <c r="DS402" s="318" t="str">
        <f>IF(DR402=0,"",_xlfn.XLOOKUP(DR402,StatePicklist!$1:$1,StatePicklist!$3:$3,"NA",0))</f>
        <v/>
      </c>
      <c r="DT402" s="297" t="str">
        <f ca="1">IF(RMDF!DS402="", "", IF(ISNUMBER(MATCH(RMDF!DS402, INDIRECT(DS402), 0)), "OK", "Invalid"))</f>
        <v/>
      </c>
      <c r="DU402" s="281"/>
      <c r="DV402" s="281"/>
      <c r="DW402" s="281"/>
      <c r="DX402" s="281" t="b">
        <f>AND(RMDF!EA402&gt;=0, RMDF!EA402&lt;=1-SUM(RMDF!Z402,RMDF!AG402,RMDF!AN402,RMDF!AU402,RMDF!BB402,RMDF!BI402,RMDF!BP402,RMDF!BW402,RMDF!CD402,RMDF!CK402,RMDF!CR402,RMDF!CY402,RMDF!DF402,RMDF!DM402,RMDF!DT402), RMDF!EA402=ROUND(RMDF!EA402,4))</f>
        <v>1</v>
      </c>
      <c r="DY402" s="317">
        <f>RMDF!DY402</f>
        <v>0</v>
      </c>
      <c r="DZ402" s="318" t="str">
        <f>IF(DY402=0,"",_xlfn.XLOOKUP(DY402,StatePicklist!$1:$1,StatePicklist!$3:$3,"NA",0))</f>
        <v/>
      </c>
      <c r="EA402" s="297" t="str">
        <f ca="1">IF(RMDF!DZ402="", "", IF(ISNUMBER(MATCH(RMDF!DZ402, INDIRECT(DZ402), 0)), "OK", "Invalid"))</f>
        <v/>
      </c>
      <c r="EB402" s="281"/>
      <c r="EC402" s="281"/>
      <c r="ED402" s="281"/>
      <c r="EE402" s="281" t="b">
        <f>AND(RMDF!EH402&gt;=0, RMDF!EH402&lt;=1-SUM(RMDF!Z402,RMDF!AG402,RMDF!AN402,RMDF!AU402,RMDF!BB402,RMDF!BI402,RMDF!BP402,RMDF!BW402,RMDF!CD402,RMDF!CK402,RMDF!CR402,RMDF!CY402,RMDF!DF402,RMDF!DM402,RMDF!DT402,RMDF!EA402), RMDF!EH402=ROUND(RMDF!EH402,4))</f>
        <v>1</v>
      </c>
      <c r="EF402" s="317">
        <f>RMDF!EF402</f>
        <v>0</v>
      </c>
      <c r="EG402" s="318" t="str">
        <f>IF(EF402=0,"",_xlfn.XLOOKUP(EF402,StatePicklist!$1:$1,StatePicklist!$3:$3,"NA",0))</f>
        <v/>
      </c>
      <c r="EH402" s="297" t="str">
        <f ca="1">IF(RMDF!EG402="", "", IF(ISNUMBER(MATCH(RMDF!EG402, INDIRECT(EG402), 0)), "OK", "Invalid"))</f>
        <v/>
      </c>
      <c r="EI402" s="281"/>
      <c r="EJ402" s="281"/>
      <c r="EK402" s="281"/>
      <c r="EL402" s="281" t="b">
        <f>AND(RMDF!EO402&gt;=0, RMDF!EO402&lt;=1-SUM(RMDF!Z402,RMDF!AG402,RMDF!AN402,RMDF!AU402,RMDF!BB402,RMDF!BI402,RMDF!BP402,RMDF!BW402,RMDF!CD402,RMDF!CK402,RMDF!CR402,RMDF!CY402,RMDF!DF402,RMDF!DM402,RMDF!DT402,RMDF!EA402,RMDF!EH402), RMDF!EO402=ROUND(RMDF!EO402,4))</f>
        <v>1</v>
      </c>
      <c r="EM402" s="317">
        <f>RMDF!EM402</f>
        <v>0</v>
      </c>
      <c r="EN402" s="318" t="str">
        <f>IF(EM402=0,"",_xlfn.XLOOKUP(EM402,StatePicklist!$1:$1,StatePicklist!$3:$3,"NA",0))</f>
        <v/>
      </c>
      <c r="EO402" s="297" t="str">
        <f ca="1">IF(RMDF!EN402="", "", IF(ISNUMBER(MATCH(RMDF!EN402, INDIRECT(EN402), 0)), "OK", "Invalid"))</f>
        <v/>
      </c>
      <c r="EP402" s="281"/>
      <c r="EQ402" s="281"/>
      <c r="ER402" s="281"/>
      <c r="ES402" s="281" t="b">
        <f>AND(RMDF!EV402&gt;=0, RMDF!EV402&lt;=1-SUM(RMDF!Z402,RMDF!AG402,RMDF!AN402,RMDF!AU402,RMDF!BB402,RMDF!BI402,RMDF!BP402,RMDF!BW402,RMDF!CD402,RMDF!CK402,RMDF!CR402,RMDF!CY402,RMDF!DF402,RMDF!DM402,RMDF!DT402,RMDF!EA402,RMDF!EH402,RMDF!EO402), RMDF!EV402=ROUND(RMDF!EV402,4))</f>
        <v>1</v>
      </c>
      <c r="ET402" s="317">
        <f>RMDF!ET402</f>
        <v>0</v>
      </c>
      <c r="EU402" s="318" t="str">
        <f>IF(ET402=0,"",_xlfn.XLOOKUP(ET402,StatePicklist!$1:$1,StatePicklist!$3:$3,"NA",0))</f>
        <v/>
      </c>
      <c r="EV402" s="297" t="str">
        <f ca="1">IF(RMDF!EU402="", "", IF(ISNUMBER(MATCH(RMDF!EU402, INDIRECT(EU402), 0)), "OK", "Invalid"))</f>
        <v/>
      </c>
      <c r="EW402" s="281"/>
      <c r="EX402" s="281"/>
      <c r="EY402" s="281"/>
      <c r="EZ402" s="281" t="b">
        <f>AND(RMDF!FC402&gt;=0, RMDF!FC402&lt;=1-SUM(RMDF!Z402,RMDF!AG402,RMDF!AN402,RMDF!AU402,RMDF!BB402,RMDF!BI402,RMDF!BP402,RMDF!BW402,RMDF!CD402,RMDF!CK402,RMDF!CR402,RMDF!CY402,RMDF!DF402,RMDF!DM402,RMDF!DT402,RMDF!EA402,RMDF!EH402,RMDF!EO402,RMDF!EV402), RMDF!FC402=ROUND(RMDF!FC402,4))</f>
        <v>1</v>
      </c>
      <c r="FA402" s="317">
        <f>RMDF!FA402</f>
        <v>0</v>
      </c>
      <c r="FB402" s="318" t="str">
        <f>IF(FA402=0,"",_xlfn.XLOOKUP(FA402,StatePicklist!$1:$1,StatePicklist!$3:$3,"NA",0))</f>
        <v/>
      </c>
      <c r="FC402" s="297" t="str">
        <f ca="1">IF(RMDF!FB402="", "", IF(ISNUMBER(MATCH(RMDF!FB402, INDIRECT(FB402), 0)), "OK", "Invalid"))</f>
        <v/>
      </c>
    </row>
    <row r="403" spans="1:159" s="205" customFormat="1" ht="39.9" customHeight="1" x14ac:dyDescent="0.25">
      <c r="A403" s="206"/>
      <c r="B403" s="196"/>
      <c r="C403" s="197"/>
      <c r="D403" s="198"/>
      <c r="E403" s="199"/>
      <c r="F403" s="200"/>
      <c r="G403" s="201"/>
      <c r="H403" s="292"/>
      <c r="I403" s="305">
        <f>RMDF!I403</f>
        <v>0</v>
      </c>
      <c r="J403" s="305" t="str">
        <f>IF(I403=ProductCode!$B$30,"PDReclPost",IF(OR(I403=ProductCode!$C$30,I403=ProductCode!$E$30,I403=ProductCode!$G$30),"PDPreCon",IF(OR(I403=ProductCode!$D$30,I403=ProductCode!$F$30),"PDNotReclPost","")))</f>
        <v/>
      </c>
      <c r="K403" s="305" t="str">
        <f t="shared" si="24"/>
        <v/>
      </c>
      <c r="L403" s="289"/>
      <c r="M403" s="305" t="str">
        <f t="shared" si="24"/>
        <v/>
      </c>
      <c r="N403" s="289" t="b">
        <f>AND(RMDF!N403&gt;=0, RMDF!N403&lt;=1-RMDF!L403, RMDF!N403=ROUND(RMDF!N403,4))</f>
        <v>1</v>
      </c>
      <c r="O403" s="286" t="str">
        <f>IF(P403="","",IF(I403="","",IF(LEFT(I403,13)="Reclaimed pos",RawMaterialCode!$E$569,RawMaterialCode!$E$568)))</f>
        <v>Reclaimed pre-consumer mixed fibers (RM0578)</v>
      </c>
      <c r="P403" s="295">
        <f t="shared" si="25"/>
        <v>1</v>
      </c>
      <c r="Q403" s="202"/>
      <c r="R403" s="203"/>
      <c r="S403" s="204" t="str">
        <f t="shared" si="26"/>
        <v/>
      </c>
      <c r="T403" s="281"/>
      <c r="U403" s="281"/>
      <c r="V403" s="281"/>
      <c r="W403" s="281"/>
      <c r="X403" s="317">
        <f>RMDF!X403</f>
        <v>0</v>
      </c>
      <c r="Y403" s="318" t="str">
        <f>IF(X403=0,"",_xlfn.XLOOKUP(X403,StatePicklist!$1:$1,StatePicklist!$3:$3,"NA",0))</f>
        <v/>
      </c>
      <c r="Z403" s="297" t="str">
        <f ca="1">IF(RMDF!Y403="", "", IF(ISNUMBER(MATCH(RMDF!Y403, INDIRECT(Y403), 0)), "OK", "Invalid"))</f>
        <v/>
      </c>
      <c r="AA403" s="281"/>
      <c r="AB403" s="281"/>
      <c r="AC403" s="281"/>
      <c r="AD403" s="281" t="b">
        <f>AND(RMDF!AG403&gt;=0, RMDF!AG403&lt;=1-RMDF!Z403, RMDF!AG403=ROUND(RMDF!AG403,4))</f>
        <v>1</v>
      </c>
      <c r="AE403" s="317">
        <f>RMDF!AE403</f>
        <v>0</v>
      </c>
      <c r="AF403" s="318" t="str">
        <f>IF(AE403=0,"",_xlfn.XLOOKUP(AE403,StatePicklist!$1:$1,StatePicklist!$3:$3,"NA",0))</f>
        <v/>
      </c>
      <c r="AG403" s="297" t="str">
        <f ca="1">IF(RMDF!AF403="", "", IF(ISNUMBER(MATCH(RMDF!AF403, INDIRECT(AF403), 0)), "OK", "Invalid"))</f>
        <v/>
      </c>
      <c r="AH403" s="281"/>
      <c r="AI403" s="281"/>
      <c r="AJ403" s="281"/>
      <c r="AK403" s="281" t="b">
        <f>AND(RMDF!AN403&gt;=0, RMDF!AN403&lt;=1-SUM(RMDF!Z403,RMDF!AG403), RMDF!AN403=ROUND(RMDF!AN403,4))</f>
        <v>1</v>
      </c>
      <c r="AL403" s="317">
        <f>RMDF!AL403</f>
        <v>0</v>
      </c>
      <c r="AM403" s="318" t="str">
        <f>IF(AL403=0,"",_xlfn.XLOOKUP(AL403,StatePicklist!$1:$1,StatePicklist!$3:$3,"NA",0))</f>
        <v/>
      </c>
      <c r="AN403" s="297" t="str">
        <f ca="1">IF(RMDF!AM403="", "", IF(ISNUMBER(MATCH(RMDF!AM403, INDIRECT(AM403), 0)), "OK", "Invalid"))</f>
        <v/>
      </c>
      <c r="AO403" s="281"/>
      <c r="AP403" s="281"/>
      <c r="AQ403" s="281"/>
      <c r="AR403" s="281" t="b">
        <f>AND(RMDF!AU403&gt;=0, RMDF!AU403&lt;=1-SUM(RMDF!Z403,RMDF!AG403,RMDF!AN403), RMDF!AU403=ROUND(RMDF!AU403,4))</f>
        <v>1</v>
      </c>
      <c r="AS403" s="317">
        <f>RMDF!AS403</f>
        <v>0</v>
      </c>
      <c r="AT403" s="318" t="str">
        <f>IF(AS403=0,"",_xlfn.XLOOKUP(AS403,StatePicklist!$1:$1,StatePicklist!$3:$3,"NA",0))</f>
        <v/>
      </c>
      <c r="AU403" s="297" t="str">
        <f ca="1">IF(RMDF!AT403="", "", IF(ISNUMBER(MATCH(RMDF!AT403, INDIRECT(AT403), 0)), "OK", "Invalid"))</f>
        <v/>
      </c>
      <c r="AV403" s="281"/>
      <c r="AW403" s="281"/>
      <c r="AX403" s="281"/>
      <c r="AY403" s="281" t="b">
        <f>AND(RMDF!BB403&gt;=0, RMDF!BB403&lt;=1-SUM(RMDF!Z403,RMDF!AG403,RMDF!AN403,RMDF!AU403), RMDF!BB403=ROUND(RMDF!BB403,4))</f>
        <v>1</v>
      </c>
      <c r="AZ403" s="317">
        <f>RMDF!AZ403</f>
        <v>0</v>
      </c>
      <c r="BA403" s="318" t="str">
        <f>IF(AZ403=0,"",_xlfn.XLOOKUP(AZ403,StatePicklist!$1:$1,StatePicklist!$3:$3,"NA",0))</f>
        <v/>
      </c>
      <c r="BB403" s="297" t="str">
        <f ca="1">IF(RMDF!BA403="", "", IF(ISNUMBER(MATCH(RMDF!BA403, INDIRECT(BA403), 0)), "OK", "Invalid"))</f>
        <v/>
      </c>
      <c r="BC403" s="281"/>
      <c r="BD403" s="281"/>
      <c r="BE403" s="281"/>
      <c r="BF403" s="281" t="b">
        <f>AND(RMDF!BI403&gt;=0, RMDF!BI403&lt;=1-SUM(RMDF!Z403,RMDF!AG403,RMDF!AN403,RMDF!AU403,RMDF!BB403), RMDF!BI403=ROUND(RMDF!BI403,4))</f>
        <v>1</v>
      </c>
      <c r="BG403" s="317">
        <f>RMDF!BG403</f>
        <v>0</v>
      </c>
      <c r="BH403" s="318" t="str">
        <f>IF(BG403=0,"",_xlfn.XLOOKUP(BG403,StatePicklist!$1:$1,StatePicklist!$3:$3,"NA",0))</f>
        <v/>
      </c>
      <c r="BI403" s="297" t="str">
        <f ca="1">IF(RMDF!BH403="", "", IF(ISNUMBER(MATCH(RMDF!BH403, INDIRECT(BH403), 0)), "OK", "Invalid"))</f>
        <v/>
      </c>
      <c r="BJ403" s="281"/>
      <c r="BK403" s="281"/>
      <c r="BL403" s="281"/>
      <c r="BM403" s="281" t="b">
        <f>AND(RMDF!BP403&gt;=0, RMDF!BP403&lt;=1-SUM(RMDF!Z403,RMDF!AG403,RMDF!AN403,RMDF!AU403,RMDF!BB403,RMDF!BI403), RMDF!BP403=ROUND(RMDF!BP403,4))</f>
        <v>1</v>
      </c>
      <c r="BN403" s="317">
        <f>RMDF!BN403</f>
        <v>0</v>
      </c>
      <c r="BO403" s="318" t="str">
        <f>IF(BN403=0,"",_xlfn.XLOOKUP(BN403,StatePicklist!$1:$1,StatePicklist!$3:$3,"NA",0))</f>
        <v/>
      </c>
      <c r="BP403" s="297" t="str">
        <f ca="1">IF(RMDF!BO403="", "", IF(ISNUMBER(MATCH(RMDF!BO403, INDIRECT(BO403), 0)), "OK", "Invalid"))</f>
        <v/>
      </c>
      <c r="BQ403" s="281"/>
      <c r="BR403" s="281"/>
      <c r="BS403" s="281"/>
      <c r="BT403" s="281" t="b">
        <f>AND(RMDF!BW403&gt;=0, RMDF!BW403&lt;=1-SUM(RMDF!Z403,RMDF!AG403,RMDF!AN403,RMDF!AU403,RMDF!BB403,RMDF!BI403,RMDF!BP403), RMDF!BW403=ROUND(RMDF!BW403,4))</f>
        <v>1</v>
      </c>
      <c r="BU403" s="317">
        <f>RMDF!BU403</f>
        <v>0</v>
      </c>
      <c r="BV403" s="318" t="str">
        <f>IF(BU403=0,"",_xlfn.XLOOKUP(BU403,StatePicklist!$1:$1,StatePicklist!$3:$3,"NA",0))</f>
        <v/>
      </c>
      <c r="BW403" s="297" t="str">
        <f ca="1">IF(RMDF!BV403="", "", IF(ISNUMBER(MATCH(RMDF!BV403, INDIRECT(BV403), 0)), "OK", "Invalid"))</f>
        <v/>
      </c>
      <c r="BX403" s="281"/>
      <c r="BY403" s="281"/>
      <c r="BZ403" s="281"/>
      <c r="CA403" s="281" t="b">
        <f>AND(RMDF!CD403&gt;=0, RMDF!CD403&lt;=1-SUM(RMDF!Z403,RMDF!AG403,RMDF!AN403,RMDF!AU403,RMDF!BB403,RMDF!BI403,RMDF!BP403,RMDF!BW403), RMDF!CD403=ROUND(RMDF!CD403,4))</f>
        <v>1</v>
      </c>
      <c r="CB403" s="317">
        <f>RMDF!CB403</f>
        <v>0</v>
      </c>
      <c r="CC403" s="318" t="str">
        <f>IF(CB403=0,"",_xlfn.XLOOKUP(CB403,StatePicklist!$1:$1,StatePicklist!$3:$3,"NA",0))</f>
        <v/>
      </c>
      <c r="CD403" s="297" t="str">
        <f ca="1">IF(RMDF!CC403="", "", IF(ISNUMBER(MATCH(RMDF!CC403, INDIRECT(CC403), 0)), "OK", "Invalid"))</f>
        <v/>
      </c>
      <c r="CE403" s="281"/>
      <c r="CF403" s="281"/>
      <c r="CG403" s="281"/>
      <c r="CH403" s="281" t="b">
        <f>AND(RMDF!CK403&gt;=0, RMDF!CK403&lt;=1-SUM(RMDF!Z403,RMDF!AG403,RMDF!AN403,RMDF!AU403,RMDF!BB403,RMDF!BI403,RMDF!BP403,RMDF!BW403,RMDF!CD403), RMDF!CK403=ROUND(RMDF!CK403,4))</f>
        <v>1</v>
      </c>
      <c r="CI403" s="317">
        <f>RMDF!CI403</f>
        <v>0</v>
      </c>
      <c r="CJ403" s="318" t="str">
        <f>IF(CI403=0,"",_xlfn.XLOOKUP(CI403,StatePicklist!$1:$1,StatePicklist!$3:$3,"NA",0))</f>
        <v/>
      </c>
      <c r="CK403" s="297" t="str">
        <f ca="1">IF(RMDF!CJ403="", "", IF(ISNUMBER(MATCH(RMDF!CJ403, INDIRECT(CJ403), 0)), "OK", "Invalid"))</f>
        <v/>
      </c>
      <c r="CL403" s="281"/>
      <c r="CM403" s="281"/>
      <c r="CN403" s="281"/>
      <c r="CO403" s="281" t="b">
        <f>AND(RMDF!CR403&gt;=0, RMDF!CR403&lt;=1-SUM(RMDF!Z403,RMDF!AG403,RMDF!AN403,RMDF!AU403,RMDF!BB403,RMDF!BI403,RMDF!BP403,RMDF!BW403,RMDF!CD403,RMDF!CK403), RMDF!CR403=ROUND(RMDF!CR403,4))</f>
        <v>1</v>
      </c>
      <c r="CP403" s="317">
        <f>RMDF!CP403</f>
        <v>0</v>
      </c>
      <c r="CQ403" s="318" t="str">
        <f>IF(CP403=0,"",_xlfn.XLOOKUP(CP403,StatePicklist!$1:$1,StatePicklist!$3:$3,"NA",0))</f>
        <v/>
      </c>
      <c r="CR403" s="297" t="str">
        <f ca="1">IF(RMDF!CQ403="", "", IF(ISNUMBER(MATCH(RMDF!CQ403, INDIRECT(CQ403), 0)), "OK", "Invalid"))</f>
        <v/>
      </c>
      <c r="CS403" s="281"/>
      <c r="CT403" s="281"/>
      <c r="CU403" s="281"/>
      <c r="CV403" s="281" t="b">
        <f>AND(RMDF!CY403&gt;=0, RMDF!CY403&lt;=1-SUM(RMDF!Z403,RMDF!AG403,RMDF!AN403,RMDF!AU403,RMDF!BB403,RMDF!BI403,RMDF!BP403,RMDF!BW403,RMDF!CD403,RMDF!CK403,RMDF!CR403), RMDF!CY403=ROUND(RMDF!CY403,4))</f>
        <v>1</v>
      </c>
      <c r="CW403" s="317">
        <f>RMDF!CW403</f>
        <v>0</v>
      </c>
      <c r="CX403" s="318" t="str">
        <f>IF(CW403=0,"",_xlfn.XLOOKUP(CW403,StatePicklist!$1:$1,StatePicklist!$3:$3,"NA",0))</f>
        <v/>
      </c>
      <c r="CY403" s="297" t="str">
        <f ca="1">IF(RMDF!CX403="", "", IF(ISNUMBER(MATCH(RMDF!CX403, INDIRECT(CX403), 0)), "OK", "Invalid"))</f>
        <v/>
      </c>
      <c r="CZ403" s="281"/>
      <c r="DA403" s="281"/>
      <c r="DB403" s="281"/>
      <c r="DC403" s="281" t="b">
        <f>AND(RMDF!DF403&gt;=0, RMDF!DF403&lt;=1-SUM(RMDF!Z403,RMDF!AG403,RMDF!AN403,RMDF!AU403,RMDF!BB403,RMDF!BI403,RMDF!BP403,RMDF!BW403,RMDF!CD403,RMDF!CK403,RMDF!CR403,RMDF!CY403), RMDF!DF403=ROUND(RMDF!DF403,4))</f>
        <v>1</v>
      </c>
      <c r="DD403" s="317">
        <f>RMDF!DD403</f>
        <v>0</v>
      </c>
      <c r="DE403" s="318" t="str">
        <f>IF(DD403=0,"",_xlfn.XLOOKUP(DD403,StatePicklist!$1:$1,StatePicklist!$3:$3,"NA",0))</f>
        <v/>
      </c>
      <c r="DF403" s="297" t="str">
        <f ca="1">IF(RMDF!DE403="", "", IF(ISNUMBER(MATCH(RMDF!DE403, INDIRECT(DE403), 0)), "OK", "Invalid"))</f>
        <v/>
      </c>
      <c r="DG403" s="281"/>
      <c r="DH403" s="281"/>
      <c r="DI403" s="281"/>
      <c r="DJ403" s="281" t="b">
        <f>AND(RMDF!DM403&gt;=0, RMDF!DM403&lt;=1-SUM(RMDF!Z403,RMDF!AG403,RMDF!AN403,RMDF!AU403,RMDF!BB403,RMDF!BI403,RMDF!BP403,RMDF!BW403,RMDF!CD403,RMDF!CK403,RMDF!CR403,RMDF!CY403,RMDF!DF403), RMDF!DM403=ROUND(RMDF!DM403,4))</f>
        <v>1</v>
      </c>
      <c r="DK403" s="317">
        <f>RMDF!DK403</f>
        <v>0</v>
      </c>
      <c r="DL403" s="318" t="str">
        <f>IF(DK403=0,"",_xlfn.XLOOKUP(DK403,StatePicklist!$1:$1,StatePicklist!$3:$3,"NA",0))</f>
        <v/>
      </c>
      <c r="DM403" s="297" t="str">
        <f ca="1">IF(RMDF!DL403="", "", IF(ISNUMBER(MATCH(RMDF!DL403, INDIRECT(DL403), 0)), "OK", "Invalid"))</f>
        <v/>
      </c>
      <c r="DN403" s="281"/>
      <c r="DO403" s="281"/>
      <c r="DP403" s="281"/>
      <c r="DQ403" s="281" t="b">
        <f>AND(RMDF!DT403&gt;=0, RMDF!DT403&lt;=1-SUM(RMDF!Z403,RMDF!AG403,RMDF!AN403,RMDF!AU403,RMDF!BB403,RMDF!BI403,RMDF!BP403,RMDF!BW403,RMDF!CD403,RMDF!CK403,RMDF!CR403,RMDF!CY403,RMDF!DF403,RMDF!DM403), RMDF!DT403=ROUND(RMDF!DT403,4))</f>
        <v>1</v>
      </c>
      <c r="DR403" s="317">
        <f>RMDF!DR403</f>
        <v>0</v>
      </c>
      <c r="DS403" s="318" t="str">
        <f>IF(DR403=0,"",_xlfn.XLOOKUP(DR403,StatePicklist!$1:$1,StatePicklist!$3:$3,"NA",0))</f>
        <v/>
      </c>
      <c r="DT403" s="297" t="str">
        <f ca="1">IF(RMDF!DS403="", "", IF(ISNUMBER(MATCH(RMDF!DS403, INDIRECT(DS403), 0)), "OK", "Invalid"))</f>
        <v/>
      </c>
      <c r="DU403" s="281"/>
      <c r="DV403" s="281"/>
      <c r="DW403" s="281"/>
      <c r="DX403" s="281" t="b">
        <f>AND(RMDF!EA403&gt;=0, RMDF!EA403&lt;=1-SUM(RMDF!Z403,RMDF!AG403,RMDF!AN403,RMDF!AU403,RMDF!BB403,RMDF!BI403,RMDF!BP403,RMDF!BW403,RMDF!CD403,RMDF!CK403,RMDF!CR403,RMDF!CY403,RMDF!DF403,RMDF!DM403,RMDF!DT403), RMDF!EA403=ROUND(RMDF!EA403,4))</f>
        <v>1</v>
      </c>
      <c r="DY403" s="317">
        <f>RMDF!DY403</f>
        <v>0</v>
      </c>
      <c r="DZ403" s="318" t="str">
        <f>IF(DY403=0,"",_xlfn.XLOOKUP(DY403,StatePicklist!$1:$1,StatePicklist!$3:$3,"NA",0))</f>
        <v/>
      </c>
      <c r="EA403" s="297" t="str">
        <f ca="1">IF(RMDF!DZ403="", "", IF(ISNUMBER(MATCH(RMDF!DZ403, INDIRECT(DZ403), 0)), "OK", "Invalid"))</f>
        <v/>
      </c>
      <c r="EB403" s="281"/>
      <c r="EC403" s="281"/>
      <c r="ED403" s="281"/>
      <c r="EE403" s="281" t="b">
        <f>AND(RMDF!EH403&gt;=0, RMDF!EH403&lt;=1-SUM(RMDF!Z403,RMDF!AG403,RMDF!AN403,RMDF!AU403,RMDF!BB403,RMDF!BI403,RMDF!BP403,RMDF!BW403,RMDF!CD403,RMDF!CK403,RMDF!CR403,RMDF!CY403,RMDF!DF403,RMDF!DM403,RMDF!DT403,RMDF!EA403), RMDF!EH403=ROUND(RMDF!EH403,4))</f>
        <v>1</v>
      </c>
      <c r="EF403" s="317">
        <f>RMDF!EF403</f>
        <v>0</v>
      </c>
      <c r="EG403" s="318" t="str">
        <f>IF(EF403=0,"",_xlfn.XLOOKUP(EF403,StatePicklist!$1:$1,StatePicklist!$3:$3,"NA",0))</f>
        <v/>
      </c>
      <c r="EH403" s="297" t="str">
        <f ca="1">IF(RMDF!EG403="", "", IF(ISNUMBER(MATCH(RMDF!EG403, INDIRECT(EG403), 0)), "OK", "Invalid"))</f>
        <v/>
      </c>
      <c r="EI403" s="281"/>
      <c r="EJ403" s="281"/>
      <c r="EK403" s="281"/>
      <c r="EL403" s="281" t="b">
        <f>AND(RMDF!EO403&gt;=0, RMDF!EO403&lt;=1-SUM(RMDF!Z403,RMDF!AG403,RMDF!AN403,RMDF!AU403,RMDF!BB403,RMDF!BI403,RMDF!BP403,RMDF!BW403,RMDF!CD403,RMDF!CK403,RMDF!CR403,RMDF!CY403,RMDF!DF403,RMDF!DM403,RMDF!DT403,RMDF!EA403,RMDF!EH403), RMDF!EO403=ROUND(RMDF!EO403,4))</f>
        <v>1</v>
      </c>
      <c r="EM403" s="317">
        <f>RMDF!EM403</f>
        <v>0</v>
      </c>
      <c r="EN403" s="318" t="str">
        <f>IF(EM403=0,"",_xlfn.XLOOKUP(EM403,StatePicklist!$1:$1,StatePicklist!$3:$3,"NA",0))</f>
        <v/>
      </c>
      <c r="EO403" s="297" t="str">
        <f ca="1">IF(RMDF!EN403="", "", IF(ISNUMBER(MATCH(RMDF!EN403, INDIRECT(EN403), 0)), "OK", "Invalid"))</f>
        <v/>
      </c>
      <c r="EP403" s="281"/>
      <c r="EQ403" s="281"/>
      <c r="ER403" s="281"/>
      <c r="ES403" s="281" t="b">
        <f>AND(RMDF!EV403&gt;=0, RMDF!EV403&lt;=1-SUM(RMDF!Z403,RMDF!AG403,RMDF!AN403,RMDF!AU403,RMDF!BB403,RMDF!BI403,RMDF!BP403,RMDF!BW403,RMDF!CD403,RMDF!CK403,RMDF!CR403,RMDF!CY403,RMDF!DF403,RMDF!DM403,RMDF!DT403,RMDF!EA403,RMDF!EH403,RMDF!EO403), RMDF!EV403=ROUND(RMDF!EV403,4))</f>
        <v>1</v>
      </c>
      <c r="ET403" s="317">
        <f>RMDF!ET403</f>
        <v>0</v>
      </c>
      <c r="EU403" s="318" t="str">
        <f>IF(ET403=0,"",_xlfn.XLOOKUP(ET403,StatePicklist!$1:$1,StatePicklist!$3:$3,"NA",0))</f>
        <v/>
      </c>
      <c r="EV403" s="297" t="str">
        <f ca="1">IF(RMDF!EU403="", "", IF(ISNUMBER(MATCH(RMDF!EU403, INDIRECT(EU403), 0)), "OK", "Invalid"))</f>
        <v/>
      </c>
      <c r="EW403" s="281"/>
      <c r="EX403" s="281"/>
      <c r="EY403" s="281"/>
      <c r="EZ403" s="281" t="b">
        <f>AND(RMDF!FC403&gt;=0, RMDF!FC403&lt;=1-SUM(RMDF!Z403,RMDF!AG403,RMDF!AN403,RMDF!AU403,RMDF!BB403,RMDF!BI403,RMDF!BP403,RMDF!BW403,RMDF!CD403,RMDF!CK403,RMDF!CR403,RMDF!CY403,RMDF!DF403,RMDF!DM403,RMDF!DT403,RMDF!EA403,RMDF!EH403,RMDF!EO403,RMDF!EV403), RMDF!FC403=ROUND(RMDF!FC403,4))</f>
        <v>1</v>
      </c>
      <c r="FA403" s="317">
        <f>RMDF!FA403</f>
        <v>0</v>
      </c>
      <c r="FB403" s="318" t="str">
        <f>IF(FA403=0,"",_xlfn.XLOOKUP(FA403,StatePicklist!$1:$1,StatePicklist!$3:$3,"NA",0))</f>
        <v/>
      </c>
      <c r="FC403" s="297" t="str">
        <f ca="1">IF(RMDF!FB403="", "", IF(ISNUMBER(MATCH(RMDF!FB403, INDIRECT(FB403), 0)), "OK", "Invalid"))</f>
        <v/>
      </c>
    </row>
    <row r="404" spans="1:159" s="205" customFormat="1" ht="39.9" customHeight="1" x14ac:dyDescent="0.25">
      <c r="A404" s="206"/>
      <c r="B404" s="196"/>
      <c r="C404" s="197"/>
      <c r="D404" s="198"/>
      <c r="E404" s="199"/>
      <c r="F404" s="200"/>
      <c r="G404" s="201"/>
      <c r="H404" s="292"/>
      <c r="I404" s="305">
        <f>RMDF!I404</f>
        <v>0</v>
      </c>
      <c r="J404" s="305" t="str">
        <f>IF(I404=ProductCode!$B$30,"PDReclPost",IF(OR(I404=ProductCode!$C$30,I404=ProductCode!$E$30,I404=ProductCode!$G$30),"PDPreCon",IF(OR(I404=ProductCode!$D$30,I404=ProductCode!$F$30),"PDNotReclPost","")))</f>
        <v/>
      </c>
      <c r="K404" s="305" t="str">
        <f t="shared" si="24"/>
        <v/>
      </c>
      <c r="L404" s="289"/>
      <c r="M404" s="305" t="str">
        <f t="shared" si="24"/>
        <v/>
      </c>
      <c r="N404" s="289" t="b">
        <f>AND(RMDF!N404&gt;=0, RMDF!N404&lt;=1-RMDF!L404, RMDF!N404=ROUND(RMDF!N404,4))</f>
        <v>1</v>
      </c>
      <c r="O404" s="286" t="str">
        <f>IF(P404="","",IF(I404="","",IF(LEFT(I404,13)="Reclaimed pos",RawMaterialCode!$E$569,RawMaterialCode!$E$568)))</f>
        <v>Reclaimed pre-consumer mixed fibers (RM0578)</v>
      </c>
      <c r="P404" s="295">
        <f t="shared" si="25"/>
        <v>1</v>
      </c>
      <c r="Q404" s="202"/>
      <c r="R404" s="203"/>
      <c r="S404" s="204" t="str">
        <f t="shared" si="26"/>
        <v/>
      </c>
      <c r="T404" s="281"/>
      <c r="U404" s="281"/>
      <c r="V404" s="281"/>
      <c r="W404" s="281"/>
      <c r="X404" s="317">
        <f>RMDF!X404</f>
        <v>0</v>
      </c>
      <c r="Y404" s="318" t="str">
        <f>IF(X404=0,"",_xlfn.XLOOKUP(X404,StatePicklist!$1:$1,StatePicklist!$3:$3,"NA",0))</f>
        <v/>
      </c>
      <c r="Z404" s="297" t="str">
        <f ca="1">IF(RMDF!Y404="", "", IF(ISNUMBER(MATCH(RMDF!Y404, INDIRECT(Y404), 0)), "OK", "Invalid"))</f>
        <v/>
      </c>
      <c r="AA404" s="281"/>
      <c r="AB404" s="281"/>
      <c r="AC404" s="281"/>
      <c r="AD404" s="281" t="b">
        <f>AND(RMDF!AG404&gt;=0, RMDF!AG404&lt;=1-RMDF!Z404, RMDF!AG404=ROUND(RMDF!AG404,4))</f>
        <v>1</v>
      </c>
      <c r="AE404" s="317">
        <f>RMDF!AE404</f>
        <v>0</v>
      </c>
      <c r="AF404" s="318" t="str">
        <f>IF(AE404=0,"",_xlfn.XLOOKUP(AE404,StatePicklist!$1:$1,StatePicklist!$3:$3,"NA",0))</f>
        <v/>
      </c>
      <c r="AG404" s="297" t="str">
        <f ca="1">IF(RMDF!AF404="", "", IF(ISNUMBER(MATCH(RMDF!AF404, INDIRECT(AF404), 0)), "OK", "Invalid"))</f>
        <v/>
      </c>
      <c r="AH404" s="281"/>
      <c r="AI404" s="281"/>
      <c r="AJ404" s="281"/>
      <c r="AK404" s="281" t="b">
        <f>AND(RMDF!AN404&gt;=0, RMDF!AN404&lt;=1-SUM(RMDF!Z404,RMDF!AG404), RMDF!AN404=ROUND(RMDF!AN404,4))</f>
        <v>1</v>
      </c>
      <c r="AL404" s="317">
        <f>RMDF!AL404</f>
        <v>0</v>
      </c>
      <c r="AM404" s="318" t="str">
        <f>IF(AL404=0,"",_xlfn.XLOOKUP(AL404,StatePicklist!$1:$1,StatePicklist!$3:$3,"NA",0))</f>
        <v/>
      </c>
      <c r="AN404" s="297" t="str">
        <f ca="1">IF(RMDF!AM404="", "", IF(ISNUMBER(MATCH(RMDF!AM404, INDIRECT(AM404), 0)), "OK", "Invalid"))</f>
        <v/>
      </c>
      <c r="AO404" s="281"/>
      <c r="AP404" s="281"/>
      <c r="AQ404" s="281"/>
      <c r="AR404" s="281" t="b">
        <f>AND(RMDF!AU404&gt;=0, RMDF!AU404&lt;=1-SUM(RMDF!Z404,RMDF!AG404,RMDF!AN404), RMDF!AU404=ROUND(RMDF!AU404,4))</f>
        <v>1</v>
      </c>
      <c r="AS404" s="317">
        <f>RMDF!AS404</f>
        <v>0</v>
      </c>
      <c r="AT404" s="318" t="str">
        <f>IF(AS404=0,"",_xlfn.XLOOKUP(AS404,StatePicklist!$1:$1,StatePicklist!$3:$3,"NA",0))</f>
        <v/>
      </c>
      <c r="AU404" s="297" t="str">
        <f ca="1">IF(RMDF!AT404="", "", IF(ISNUMBER(MATCH(RMDF!AT404, INDIRECT(AT404), 0)), "OK", "Invalid"))</f>
        <v/>
      </c>
      <c r="AV404" s="281"/>
      <c r="AW404" s="281"/>
      <c r="AX404" s="281"/>
      <c r="AY404" s="281" t="b">
        <f>AND(RMDF!BB404&gt;=0, RMDF!BB404&lt;=1-SUM(RMDF!Z404,RMDF!AG404,RMDF!AN404,RMDF!AU404), RMDF!BB404=ROUND(RMDF!BB404,4))</f>
        <v>1</v>
      </c>
      <c r="AZ404" s="317">
        <f>RMDF!AZ404</f>
        <v>0</v>
      </c>
      <c r="BA404" s="318" t="str">
        <f>IF(AZ404=0,"",_xlfn.XLOOKUP(AZ404,StatePicklist!$1:$1,StatePicklist!$3:$3,"NA",0))</f>
        <v/>
      </c>
      <c r="BB404" s="297" t="str">
        <f ca="1">IF(RMDF!BA404="", "", IF(ISNUMBER(MATCH(RMDF!BA404, INDIRECT(BA404), 0)), "OK", "Invalid"))</f>
        <v/>
      </c>
      <c r="BC404" s="281"/>
      <c r="BD404" s="281"/>
      <c r="BE404" s="281"/>
      <c r="BF404" s="281" t="b">
        <f>AND(RMDF!BI404&gt;=0, RMDF!BI404&lt;=1-SUM(RMDF!Z404,RMDF!AG404,RMDF!AN404,RMDF!AU404,RMDF!BB404), RMDF!BI404=ROUND(RMDF!BI404,4))</f>
        <v>1</v>
      </c>
      <c r="BG404" s="317">
        <f>RMDF!BG404</f>
        <v>0</v>
      </c>
      <c r="BH404" s="318" t="str">
        <f>IF(BG404=0,"",_xlfn.XLOOKUP(BG404,StatePicklist!$1:$1,StatePicklist!$3:$3,"NA",0))</f>
        <v/>
      </c>
      <c r="BI404" s="297" t="str">
        <f ca="1">IF(RMDF!BH404="", "", IF(ISNUMBER(MATCH(RMDF!BH404, INDIRECT(BH404), 0)), "OK", "Invalid"))</f>
        <v/>
      </c>
      <c r="BJ404" s="281"/>
      <c r="BK404" s="281"/>
      <c r="BL404" s="281"/>
      <c r="BM404" s="281" t="b">
        <f>AND(RMDF!BP404&gt;=0, RMDF!BP404&lt;=1-SUM(RMDF!Z404,RMDF!AG404,RMDF!AN404,RMDF!AU404,RMDF!BB404,RMDF!BI404), RMDF!BP404=ROUND(RMDF!BP404,4))</f>
        <v>1</v>
      </c>
      <c r="BN404" s="317">
        <f>RMDF!BN404</f>
        <v>0</v>
      </c>
      <c r="BO404" s="318" t="str">
        <f>IF(BN404=0,"",_xlfn.XLOOKUP(BN404,StatePicklist!$1:$1,StatePicklist!$3:$3,"NA",0))</f>
        <v/>
      </c>
      <c r="BP404" s="297" t="str">
        <f ca="1">IF(RMDF!BO404="", "", IF(ISNUMBER(MATCH(RMDF!BO404, INDIRECT(BO404), 0)), "OK", "Invalid"))</f>
        <v/>
      </c>
      <c r="BQ404" s="281"/>
      <c r="BR404" s="281"/>
      <c r="BS404" s="281"/>
      <c r="BT404" s="281" t="b">
        <f>AND(RMDF!BW404&gt;=0, RMDF!BW404&lt;=1-SUM(RMDF!Z404,RMDF!AG404,RMDF!AN404,RMDF!AU404,RMDF!BB404,RMDF!BI404,RMDF!BP404), RMDF!BW404=ROUND(RMDF!BW404,4))</f>
        <v>1</v>
      </c>
      <c r="BU404" s="317">
        <f>RMDF!BU404</f>
        <v>0</v>
      </c>
      <c r="BV404" s="318" t="str">
        <f>IF(BU404=0,"",_xlfn.XLOOKUP(BU404,StatePicklist!$1:$1,StatePicklist!$3:$3,"NA",0))</f>
        <v/>
      </c>
      <c r="BW404" s="297" t="str">
        <f ca="1">IF(RMDF!BV404="", "", IF(ISNUMBER(MATCH(RMDF!BV404, INDIRECT(BV404), 0)), "OK", "Invalid"))</f>
        <v/>
      </c>
      <c r="BX404" s="281"/>
      <c r="BY404" s="281"/>
      <c r="BZ404" s="281"/>
      <c r="CA404" s="281" t="b">
        <f>AND(RMDF!CD404&gt;=0, RMDF!CD404&lt;=1-SUM(RMDF!Z404,RMDF!AG404,RMDF!AN404,RMDF!AU404,RMDF!BB404,RMDF!BI404,RMDF!BP404,RMDF!BW404), RMDF!CD404=ROUND(RMDF!CD404,4))</f>
        <v>1</v>
      </c>
      <c r="CB404" s="317">
        <f>RMDF!CB404</f>
        <v>0</v>
      </c>
      <c r="CC404" s="318" t="str">
        <f>IF(CB404=0,"",_xlfn.XLOOKUP(CB404,StatePicklist!$1:$1,StatePicklist!$3:$3,"NA",0))</f>
        <v/>
      </c>
      <c r="CD404" s="297" t="str">
        <f ca="1">IF(RMDF!CC404="", "", IF(ISNUMBER(MATCH(RMDF!CC404, INDIRECT(CC404), 0)), "OK", "Invalid"))</f>
        <v/>
      </c>
      <c r="CE404" s="281"/>
      <c r="CF404" s="281"/>
      <c r="CG404" s="281"/>
      <c r="CH404" s="281" t="b">
        <f>AND(RMDF!CK404&gt;=0, RMDF!CK404&lt;=1-SUM(RMDF!Z404,RMDF!AG404,RMDF!AN404,RMDF!AU404,RMDF!BB404,RMDF!BI404,RMDF!BP404,RMDF!BW404,RMDF!CD404), RMDF!CK404=ROUND(RMDF!CK404,4))</f>
        <v>1</v>
      </c>
      <c r="CI404" s="317">
        <f>RMDF!CI404</f>
        <v>0</v>
      </c>
      <c r="CJ404" s="318" t="str">
        <f>IF(CI404=0,"",_xlfn.XLOOKUP(CI404,StatePicklist!$1:$1,StatePicklist!$3:$3,"NA",0))</f>
        <v/>
      </c>
      <c r="CK404" s="297" t="str">
        <f ca="1">IF(RMDF!CJ404="", "", IF(ISNUMBER(MATCH(RMDF!CJ404, INDIRECT(CJ404), 0)), "OK", "Invalid"))</f>
        <v/>
      </c>
      <c r="CL404" s="281"/>
      <c r="CM404" s="281"/>
      <c r="CN404" s="281"/>
      <c r="CO404" s="281" t="b">
        <f>AND(RMDF!CR404&gt;=0, RMDF!CR404&lt;=1-SUM(RMDF!Z404,RMDF!AG404,RMDF!AN404,RMDF!AU404,RMDF!BB404,RMDF!BI404,RMDF!BP404,RMDF!BW404,RMDF!CD404,RMDF!CK404), RMDF!CR404=ROUND(RMDF!CR404,4))</f>
        <v>1</v>
      </c>
      <c r="CP404" s="317">
        <f>RMDF!CP404</f>
        <v>0</v>
      </c>
      <c r="CQ404" s="318" t="str">
        <f>IF(CP404=0,"",_xlfn.XLOOKUP(CP404,StatePicklist!$1:$1,StatePicklist!$3:$3,"NA",0))</f>
        <v/>
      </c>
      <c r="CR404" s="297" t="str">
        <f ca="1">IF(RMDF!CQ404="", "", IF(ISNUMBER(MATCH(RMDF!CQ404, INDIRECT(CQ404), 0)), "OK", "Invalid"))</f>
        <v/>
      </c>
      <c r="CS404" s="281"/>
      <c r="CT404" s="281"/>
      <c r="CU404" s="281"/>
      <c r="CV404" s="281" t="b">
        <f>AND(RMDF!CY404&gt;=0, RMDF!CY404&lt;=1-SUM(RMDF!Z404,RMDF!AG404,RMDF!AN404,RMDF!AU404,RMDF!BB404,RMDF!BI404,RMDF!BP404,RMDF!BW404,RMDF!CD404,RMDF!CK404,RMDF!CR404), RMDF!CY404=ROUND(RMDF!CY404,4))</f>
        <v>1</v>
      </c>
      <c r="CW404" s="317">
        <f>RMDF!CW404</f>
        <v>0</v>
      </c>
      <c r="CX404" s="318" t="str">
        <f>IF(CW404=0,"",_xlfn.XLOOKUP(CW404,StatePicklist!$1:$1,StatePicklist!$3:$3,"NA",0))</f>
        <v/>
      </c>
      <c r="CY404" s="297" t="str">
        <f ca="1">IF(RMDF!CX404="", "", IF(ISNUMBER(MATCH(RMDF!CX404, INDIRECT(CX404), 0)), "OK", "Invalid"))</f>
        <v/>
      </c>
      <c r="CZ404" s="281"/>
      <c r="DA404" s="281"/>
      <c r="DB404" s="281"/>
      <c r="DC404" s="281" t="b">
        <f>AND(RMDF!DF404&gt;=0, RMDF!DF404&lt;=1-SUM(RMDF!Z404,RMDF!AG404,RMDF!AN404,RMDF!AU404,RMDF!BB404,RMDF!BI404,RMDF!BP404,RMDF!BW404,RMDF!CD404,RMDF!CK404,RMDF!CR404,RMDF!CY404), RMDF!DF404=ROUND(RMDF!DF404,4))</f>
        <v>1</v>
      </c>
      <c r="DD404" s="317">
        <f>RMDF!DD404</f>
        <v>0</v>
      </c>
      <c r="DE404" s="318" t="str">
        <f>IF(DD404=0,"",_xlfn.XLOOKUP(DD404,StatePicklist!$1:$1,StatePicklist!$3:$3,"NA",0))</f>
        <v/>
      </c>
      <c r="DF404" s="297" t="str">
        <f ca="1">IF(RMDF!DE404="", "", IF(ISNUMBER(MATCH(RMDF!DE404, INDIRECT(DE404), 0)), "OK", "Invalid"))</f>
        <v/>
      </c>
      <c r="DG404" s="281"/>
      <c r="DH404" s="281"/>
      <c r="DI404" s="281"/>
      <c r="DJ404" s="281" t="b">
        <f>AND(RMDF!DM404&gt;=0, RMDF!DM404&lt;=1-SUM(RMDF!Z404,RMDF!AG404,RMDF!AN404,RMDF!AU404,RMDF!BB404,RMDF!BI404,RMDF!BP404,RMDF!BW404,RMDF!CD404,RMDF!CK404,RMDF!CR404,RMDF!CY404,RMDF!DF404), RMDF!DM404=ROUND(RMDF!DM404,4))</f>
        <v>1</v>
      </c>
      <c r="DK404" s="317">
        <f>RMDF!DK404</f>
        <v>0</v>
      </c>
      <c r="DL404" s="318" t="str">
        <f>IF(DK404=0,"",_xlfn.XLOOKUP(DK404,StatePicklist!$1:$1,StatePicklist!$3:$3,"NA",0))</f>
        <v/>
      </c>
      <c r="DM404" s="297" t="str">
        <f ca="1">IF(RMDF!DL404="", "", IF(ISNUMBER(MATCH(RMDF!DL404, INDIRECT(DL404), 0)), "OK", "Invalid"))</f>
        <v/>
      </c>
      <c r="DN404" s="281"/>
      <c r="DO404" s="281"/>
      <c r="DP404" s="281"/>
      <c r="DQ404" s="281" t="b">
        <f>AND(RMDF!DT404&gt;=0, RMDF!DT404&lt;=1-SUM(RMDF!Z404,RMDF!AG404,RMDF!AN404,RMDF!AU404,RMDF!BB404,RMDF!BI404,RMDF!BP404,RMDF!BW404,RMDF!CD404,RMDF!CK404,RMDF!CR404,RMDF!CY404,RMDF!DF404,RMDF!DM404), RMDF!DT404=ROUND(RMDF!DT404,4))</f>
        <v>1</v>
      </c>
      <c r="DR404" s="317">
        <f>RMDF!DR404</f>
        <v>0</v>
      </c>
      <c r="DS404" s="318" t="str">
        <f>IF(DR404=0,"",_xlfn.XLOOKUP(DR404,StatePicklist!$1:$1,StatePicklist!$3:$3,"NA",0))</f>
        <v/>
      </c>
      <c r="DT404" s="297" t="str">
        <f ca="1">IF(RMDF!DS404="", "", IF(ISNUMBER(MATCH(RMDF!DS404, INDIRECT(DS404), 0)), "OK", "Invalid"))</f>
        <v/>
      </c>
      <c r="DU404" s="281"/>
      <c r="DV404" s="281"/>
      <c r="DW404" s="281"/>
      <c r="DX404" s="281" t="b">
        <f>AND(RMDF!EA404&gt;=0, RMDF!EA404&lt;=1-SUM(RMDF!Z404,RMDF!AG404,RMDF!AN404,RMDF!AU404,RMDF!BB404,RMDF!BI404,RMDF!BP404,RMDF!BW404,RMDF!CD404,RMDF!CK404,RMDF!CR404,RMDF!CY404,RMDF!DF404,RMDF!DM404,RMDF!DT404), RMDF!EA404=ROUND(RMDF!EA404,4))</f>
        <v>1</v>
      </c>
      <c r="DY404" s="317">
        <f>RMDF!DY404</f>
        <v>0</v>
      </c>
      <c r="DZ404" s="318" t="str">
        <f>IF(DY404=0,"",_xlfn.XLOOKUP(DY404,StatePicklist!$1:$1,StatePicklist!$3:$3,"NA",0))</f>
        <v/>
      </c>
      <c r="EA404" s="297" t="str">
        <f ca="1">IF(RMDF!DZ404="", "", IF(ISNUMBER(MATCH(RMDF!DZ404, INDIRECT(DZ404), 0)), "OK", "Invalid"))</f>
        <v/>
      </c>
      <c r="EB404" s="281"/>
      <c r="EC404" s="281"/>
      <c r="ED404" s="281"/>
      <c r="EE404" s="281" t="b">
        <f>AND(RMDF!EH404&gt;=0, RMDF!EH404&lt;=1-SUM(RMDF!Z404,RMDF!AG404,RMDF!AN404,RMDF!AU404,RMDF!BB404,RMDF!BI404,RMDF!BP404,RMDF!BW404,RMDF!CD404,RMDF!CK404,RMDF!CR404,RMDF!CY404,RMDF!DF404,RMDF!DM404,RMDF!DT404,RMDF!EA404), RMDF!EH404=ROUND(RMDF!EH404,4))</f>
        <v>1</v>
      </c>
      <c r="EF404" s="317">
        <f>RMDF!EF404</f>
        <v>0</v>
      </c>
      <c r="EG404" s="318" t="str">
        <f>IF(EF404=0,"",_xlfn.XLOOKUP(EF404,StatePicklist!$1:$1,StatePicklist!$3:$3,"NA",0))</f>
        <v/>
      </c>
      <c r="EH404" s="297" t="str">
        <f ca="1">IF(RMDF!EG404="", "", IF(ISNUMBER(MATCH(RMDF!EG404, INDIRECT(EG404), 0)), "OK", "Invalid"))</f>
        <v/>
      </c>
      <c r="EI404" s="281"/>
      <c r="EJ404" s="281"/>
      <c r="EK404" s="281"/>
      <c r="EL404" s="281" t="b">
        <f>AND(RMDF!EO404&gt;=0, RMDF!EO404&lt;=1-SUM(RMDF!Z404,RMDF!AG404,RMDF!AN404,RMDF!AU404,RMDF!BB404,RMDF!BI404,RMDF!BP404,RMDF!BW404,RMDF!CD404,RMDF!CK404,RMDF!CR404,RMDF!CY404,RMDF!DF404,RMDF!DM404,RMDF!DT404,RMDF!EA404,RMDF!EH404), RMDF!EO404=ROUND(RMDF!EO404,4))</f>
        <v>1</v>
      </c>
      <c r="EM404" s="317">
        <f>RMDF!EM404</f>
        <v>0</v>
      </c>
      <c r="EN404" s="318" t="str">
        <f>IF(EM404=0,"",_xlfn.XLOOKUP(EM404,StatePicklist!$1:$1,StatePicklist!$3:$3,"NA",0))</f>
        <v/>
      </c>
      <c r="EO404" s="297" t="str">
        <f ca="1">IF(RMDF!EN404="", "", IF(ISNUMBER(MATCH(RMDF!EN404, INDIRECT(EN404), 0)), "OK", "Invalid"))</f>
        <v/>
      </c>
      <c r="EP404" s="281"/>
      <c r="EQ404" s="281"/>
      <c r="ER404" s="281"/>
      <c r="ES404" s="281" t="b">
        <f>AND(RMDF!EV404&gt;=0, RMDF!EV404&lt;=1-SUM(RMDF!Z404,RMDF!AG404,RMDF!AN404,RMDF!AU404,RMDF!BB404,RMDF!BI404,RMDF!BP404,RMDF!BW404,RMDF!CD404,RMDF!CK404,RMDF!CR404,RMDF!CY404,RMDF!DF404,RMDF!DM404,RMDF!DT404,RMDF!EA404,RMDF!EH404,RMDF!EO404), RMDF!EV404=ROUND(RMDF!EV404,4))</f>
        <v>1</v>
      </c>
      <c r="ET404" s="317">
        <f>RMDF!ET404</f>
        <v>0</v>
      </c>
      <c r="EU404" s="318" t="str">
        <f>IF(ET404=0,"",_xlfn.XLOOKUP(ET404,StatePicklist!$1:$1,StatePicklist!$3:$3,"NA",0))</f>
        <v/>
      </c>
      <c r="EV404" s="297" t="str">
        <f ca="1">IF(RMDF!EU404="", "", IF(ISNUMBER(MATCH(RMDF!EU404, INDIRECT(EU404), 0)), "OK", "Invalid"))</f>
        <v/>
      </c>
      <c r="EW404" s="281"/>
      <c r="EX404" s="281"/>
      <c r="EY404" s="281"/>
      <c r="EZ404" s="281" t="b">
        <f>AND(RMDF!FC404&gt;=0, RMDF!FC404&lt;=1-SUM(RMDF!Z404,RMDF!AG404,RMDF!AN404,RMDF!AU404,RMDF!BB404,RMDF!BI404,RMDF!BP404,RMDF!BW404,RMDF!CD404,RMDF!CK404,RMDF!CR404,RMDF!CY404,RMDF!DF404,RMDF!DM404,RMDF!DT404,RMDF!EA404,RMDF!EH404,RMDF!EO404,RMDF!EV404), RMDF!FC404=ROUND(RMDF!FC404,4))</f>
        <v>1</v>
      </c>
      <c r="FA404" s="317">
        <f>RMDF!FA404</f>
        <v>0</v>
      </c>
      <c r="FB404" s="318" t="str">
        <f>IF(FA404=0,"",_xlfn.XLOOKUP(FA404,StatePicklist!$1:$1,StatePicklist!$3:$3,"NA",0))</f>
        <v/>
      </c>
      <c r="FC404" s="297" t="str">
        <f ca="1">IF(RMDF!FB404="", "", IF(ISNUMBER(MATCH(RMDF!FB404, INDIRECT(FB404), 0)), "OK", "Invalid"))</f>
        <v/>
      </c>
    </row>
    <row r="405" spans="1:159" s="205" customFormat="1" ht="39.9" customHeight="1" x14ac:dyDescent="0.25">
      <c r="A405" s="206"/>
      <c r="B405" s="196"/>
      <c r="C405" s="197"/>
      <c r="D405" s="198"/>
      <c r="E405" s="199"/>
      <c r="F405" s="200"/>
      <c r="G405" s="201"/>
      <c r="H405" s="292"/>
      <c r="I405" s="305">
        <f>RMDF!I405</f>
        <v>0</v>
      </c>
      <c r="J405" s="305" t="str">
        <f>IF(I405=ProductCode!$B$30,"PDReclPost",IF(OR(I405=ProductCode!$C$30,I405=ProductCode!$E$30,I405=ProductCode!$G$30),"PDPreCon",IF(OR(I405=ProductCode!$D$30,I405=ProductCode!$F$30),"PDNotReclPost","")))</f>
        <v/>
      </c>
      <c r="K405" s="305" t="str">
        <f t="shared" si="24"/>
        <v/>
      </c>
      <c r="L405" s="289"/>
      <c r="M405" s="305" t="str">
        <f t="shared" si="24"/>
        <v/>
      </c>
      <c r="N405" s="289" t="b">
        <f>AND(RMDF!N405&gt;=0, RMDF!N405&lt;=1-RMDF!L405, RMDF!N405=ROUND(RMDF!N405,4))</f>
        <v>1</v>
      </c>
      <c r="O405" s="286" t="str">
        <f>IF(P405="","",IF(I405="","",IF(LEFT(I405,13)="Reclaimed pos",RawMaterialCode!$E$569,RawMaterialCode!$E$568)))</f>
        <v>Reclaimed pre-consumer mixed fibers (RM0578)</v>
      </c>
      <c r="P405" s="295">
        <f t="shared" si="25"/>
        <v>1</v>
      </c>
      <c r="Q405" s="202"/>
      <c r="R405" s="203"/>
      <c r="S405" s="204" t="str">
        <f t="shared" si="26"/>
        <v/>
      </c>
      <c r="T405" s="281"/>
      <c r="U405" s="281"/>
      <c r="V405" s="281"/>
      <c r="W405" s="281"/>
      <c r="X405" s="317">
        <f>RMDF!X405</f>
        <v>0</v>
      </c>
      <c r="Y405" s="318" t="str">
        <f>IF(X405=0,"",_xlfn.XLOOKUP(X405,StatePicklist!$1:$1,StatePicklist!$3:$3,"NA",0))</f>
        <v/>
      </c>
      <c r="Z405" s="297" t="str">
        <f ca="1">IF(RMDF!Y405="", "", IF(ISNUMBER(MATCH(RMDF!Y405, INDIRECT(Y405), 0)), "OK", "Invalid"))</f>
        <v/>
      </c>
      <c r="AA405" s="281"/>
      <c r="AB405" s="281"/>
      <c r="AC405" s="281"/>
      <c r="AD405" s="281" t="b">
        <f>AND(RMDF!AG405&gt;=0, RMDF!AG405&lt;=1-RMDF!Z405, RMDF!AG405=ROUND(RMDF!AG405,4))</f>
        <v>1</v>
      </c>
      <c r="AE405" s="317">
        <f>RMDF!AE405</f>
        <v>0</v>
      </c>
      <c r="AF405" s="318" t="str">
        <f>IF(AE405=0,"",_xlfn.XLOOKUP(AE405,StatePicklist!$1:$1,StatePicklist!$3:$3,"NA",0))</f>
        <v/>
      </c>
      <c r="AG405" s="297" t="str">
        <f ca="1">IF(RMDF!AF405="", "", IF(ISNUMBER(MATCH(RMDF!AF405, INDIRECT(AF405), 0)), "OK", "Invalid"))</f>
        <v/>
      </c>
      <c r="AH405" s="281"/>
      <c r="AI405" s="281"/>
      <c r="AJ405" s="281"/>
      <c r="AK405" s="281" t="b">
        <f>AND(RMDF!AN405&gt;=0, RMDF!AN405&lt;=1-SUM(RMDF!Z405,RMDF!AG405), RMDF!AN405=ROUND(RMDF!AN405,4))</f>
        <v>1</v>
      </c>
      <c r="AL405" s="317">
        <f>RMDF!AL405</f>
        <v>0</v>
      </c>
      <c r="AM405" s="318" t="str">
        <f>IF(AL405=0,"",_xlfn.XLOOKUP(AL405,StatePicklist!$1:$1,StatePicklist!$3:$3,"NA",0))</f>
        <v/>
      </c>
      <c r="AN405" s="297" t="str">
        <f ca="1">IF(RMDF!AM405="", "", IF(ISNUMBER(MATCH(RMDF!AM405, INDIRECT(AM405), 0)), "OK", "Invalid"))</f>
        <v/>
      </c>
      <c r="AO405" s="281"/>
      <c r="AP405" s="281"/>
      <c r="AQ405" s="281"/>
      <c r="AR405" s="281" t="b">
        <f>AND(RMDF!AU405&gt;=0, RMDF!AU405&lt;=1-SUM(RMDF!Z405,RMDF!AG405,RMDF!AN405), RMDF!AU405=ROUND(RMDF!AU405,4))</f>
        <v>1</v>
      </c>
      <c r="AS405" s="317">
        <f>RMDF!AS405</f>
        <v>0</v>
      </c>
      <c r="AT405" s="318" t="str">
        <f>IF(AS405=0,"",_xlfn.XLOOKUP(AS405,StatePicklist!$1:$1,StatePicklist!$3:$3,"NA",0))</f>
        <v/>
      </c>
      <c r="AU405" s="297" t="str">
        <f ca="1">IF(RMDF!AT405="", "", IF(ISNUMBER(MATCH(RMDF!AT405, INDIRECT(AT405), 0)), "OK", "Invalid"))</f>
        <v/>
      </c>
      <c r="AV405" s="281"/>
      <c r="AW405" s="281"/>
      <c r="AX405" s="281"/>
      <c r="AY405" s="281" t="b">
        <f>AND(RMDF!BB405&gt;=0, RMDF!BB405&lt;=1-SUM(RMDF!Z405,RMDF!AG405,RMDF!AN405,RMDF!AU405), RMDF!BB405=ROUND(RMDF!BB405,4))</f>
        <v>1</v>
      </c>
      <c r="AZ405" s="317">
        <f>RMDF!AZ405</f>
        <v>0</v>
      </c>
      <c r="BA405" s="318" t="str">
        <f>IF(AZ405=0,"",_xlfn.XLOOKUP(AZ405,StatePicklist!$1:$1,StatePicklist!$3:$3,"NA",0))</f>
        <v/>
      </c>
      <c r="BB405" s="297" t="str">
        <f ca="1">IF(RMDF!BA405="", "", IF(ISNUMBER(MATCH(RMDF!BA405, INDIRECT(BA405), 0)), "OK", "Invalid"))</f>
        <v/>
      </c>
      <c r="BC405" s="281"/>
      <c r="BD405" s="281"/>
      <c r="BE405" s="281"/>
      <c r="BF405" s="281" t="b">
        <f>AND(RMDF!BI405&gt;=0, RMDF!BI405&lt;=1-SUM(RMDF!Z405,RMDF!AG405,RMDF!AN405,RMDF!AU405,RMDF!BB405), RMDF!BI405=ROUND(RMDF!BI405,4))</f>
        <v>1</v>
      </c>
      <c r="BG405" s="317">
        <f>RMDF!BG405</f>
        <v>0</v>
      </c>
      <c r="BH405" s="318" t="str">
        <f>IF(BG405=0,"",_xlfn.XLOOKUP(BG405,StatePicklist!$1:$1,StatePicklist!$3:$3,"NA",0))</f>
        <v/>
      </c>
      <c r="BI405" s="297" t="str">
        <f ca="1">IF(RMDF!BH405="", "", IF(ISNUMBER(MATCH(RMDF!BH405, INDIRECT(BH405), 0)), "OK", "Invalid"))</f>
        <v/>
      </c>
      <c r="BJ405" s="281"/>
      <c r="BK405" s="281"/>
      <c r="BL405" s="281"/>
      <c r="BM405" s="281" t="b">
        <f>AND(RMDF!BP405&gt;=0, RMDF!BP405&lt;=1-SUM(RMDF!Z405,RMDF!AG405,RMDF!AN405,RMDF!AU405,RMDF!BB405,RMDF!BI405), RMDF!BP405=ROUND(RMDF!BP405,4))</f>
        <v>1</v>
      </c>
      <c r="BN405" s="317">
        <f>RMDF!BN405</f>
        <v>0</v>
      </c>
      <c r="BO405" s="318" t="str">
        <f>IF(BN405=0,"",_xlfn.XLOOKUP(BN405,StatePicklist!$1:$1,StatePicklist!$3:$3,"NA",0))</f>
        <v/>
      </c>
      <c r="BP405" s="297" t="str">
        <f ca="1">IF(RMDF!BO405="", "", IF(ISNUMBER(MATCH(RMDF!BO405, INDIRECT(BO405), 0)), "OK", "Invalid"))</f>
        <v/>
      </c>
      <c r="BQ405" s="281"/>
      <c r="BR405" s="281"/>
      <c r="BS405" s="281"/>
      <c r="BT405" s="281" t="b">
        <f>AND(RMDF!BW405&gt;=0, RMDF!BW405&lt;=1-SUM(RMDF!Z405,RMDF!AG405,RMDF!AN405,RMDF!AU405,RMDF!BB405,RMDF!BI405,RMDF!BP405), RMDF!BW405=ROUND(RMDF!BW405,4))</f>
        <v>1</v>
      </c>
      <c r="BU405" s="317">
        <f>RMDF!BU405</f>
        <v>0</v>
      </c>
      <c r="BV405" s="318" t="str">
        <f>IF(BU405=0,"",_xlfn.XLOOKUP(BU405,StatePicklist!$1:$1,StatePicklist!$3:$3,"NA",0))</f>
        <v/>
      </c>
      <c r="BW405" s="297" t="str">
        <f ca="1">IF(RMDF!BV405="", "", IF(ISNUMBER(MATCH(RMDF!BV405, INDIRECT(BV405), 0)), "OK", "Invalid"))</f>
        <v/>
      </c>
      <c r="BX405" s="281"/>
      <c r="BY405" s="281"/>
      <c r="BZ405" s="281"/>
      <c r="CA405" s="281" t="b">
        <f>AND(RMDF!CD405&gt;=0, RMDF!CD405&lt;=1-SUM(RMDF!Z405,RMDF!AG405,RMDF!AN405,RMDF!AU405,RMDF!BB405,RMDF!BI405,RMDF!BP405,RMDF!BW405), RMDF!CD405=ROUND(RMDF!CD405,4))</f>
        <v>1</v>
      </c>
      <c r="CB405" s="317">
        <f>RMDF!CB405</f>
        <v>0</v>
      </c>
      <c r="CC405" s="318" t="str">
        <f>IF(CB405=0,"",_xlfn.XLOOKUP(CB405,StatePicklist!$1:$1,StatePicklist!$3:$3,"NA",0))</f>
        <v/>
      </c>
      <c r="CD405" s="297" t="str">
        <f ca="1">IF(RMDF!CC405="", "", IF(ISNUMBER(MATCH(RMDF!CC405, INDIRECT(CC405), 0)), "OK", "Invalid"))</f>
        <v/>
      </c>
      <c r="CE405" s="281"/>
      <c r="CF405" s="281"/>
      <c r="CG405" s="281"/>
      <c r="CH405" s="281" t="b">
        <f>AND(RMDF!CK405&gt;=0, RMDF!CK405&lt;=1-SUM(RMDF!Z405,RMDF!AG405,RMDF!AN405,RMDF!AU405,RMDF!BB405,RMDF!BI405,RMDF!BP405,RMDF!BW405,RMDF!CD405), RMDF!CK405=ROUND(RMDF!CK405,4))</f>
        <v>1</v>
      </c>
      <c r="CI405" s="317">
        <f>RMDF!CI405</f>
        <v>0</v>
      </c>
      <c r="CJ405" s="318" t="str">
        <f>IF(CI405=0,"",_xlfn.XLOOKUP(CI405,StatePicklist!$1:$1,StatePicklist!$3:$3,"NA",0))</f>
        <v/>
      </c>
      <c r="CK405" s="297" t="str">
        <f ca="1">IF(RMDF!CJ405="", "", IF(ISNUMBER(MATCH(RMDF!CJ405, INDIRECT(CJ405), 0)), "OK", "Invalid"))</f>
        <v/>
      </c>
      <c r="CL405" s="281"/>
      <c r="CM405" s="281"/>
      <c r="CN405" s="281"/>
      <c r="CO405" s="281" t="b">
        <f>AND(RMDF!CR405&gt;=0, RMDF!CR405&lt;=1-SUM(RMDF!Z405,RMDF!AG405,RMDF!AN405,RMDF!AU405,RMDF!BB405,RMDF!BI405,RMDF!BP405,RMDF!BW405,RMDF!CD405,RMDF!CK405), RMDF!CR405=ROUND(RMDF!CR405,4))</f>
        <v>1</v>
      </c>
      <c r="CP405" s="317">
        <f>RMDF!CP405</f>
        <v>0</v>
      </c>
      <c r="CQ405" s="318" t="str">
        <f>IF(CP405=0,"",_xlfn.XLOOKUP(CP405,StatePicklist!$1:$1,StatePicklist!$3:$3,"NA",0))</f>
        <v/>
      </c>
      <c r="CR405" s="297" t="str">
        <f ca="1">IF(RMDF!CQ405="", "", IF(ISNUMBER(MATCH(RMDF!CQ405, INDIRECT(CQ405), 0)), "OK", "Invalid"))</f>
        <v/>
      </c>
      <c r="CS405" s="281"/>
      <c r="CT405" s="281"/>
      <c r="CU405" s="281"/>
      <c r="CV405" s="281" t="b">
        <f>AND(RMDF!CY405&gt;=0, RMDF!CY405&lt;=1-SUM(RMDF!Z405,RMDF!AG405,RMDF!AN405,RMDF!AU405,RMDF!BB405,RMDF!BI405,RMDF!BP405,RMDF!BW405,RMDF!CD405,RMDF!CK405,RMDF!CR405), RMDF!CY405=ROUND(RMDF!CY405,4))</f>
        <v>1</v>
      </c>
      <c r="CW405" s="317">
        <f>RMDF!CW405</f>
        <v>0</v>
      </c>
      <c r="CX405" s="318" t="str">
        <f>IF(CW405=0,"",_xlfn.XLOOKUP(CW405,StatePicklist!$1:$1,StatePicklist!$3:$3,"NA",0))</f>
        <v/>
      </c>
      <c r="CY405" s="297" t="str">
        <f ca="1">IF(RMDF!CX405="", "", IF(ISNUMBER(MATCH(RMDF!CX405, INDIRECT(CX405), 0)), "OK", "Invalid"))</f>
        <v/>
      </c>
      <c r="CZ405" s="281"/>
      <c r="DA405" s="281"/>
      <c r="DB405" s="281"/>
      <c r="DC405" s="281" t="b">
        <f>AND(RMDF!DF405&gt;=0, RMDF!DF405&lt;=1-SUM(RMDF!Z405,RMDF!AG405,RMDF!AN405,RMDF!AU405,RMDF!BB405,RMDF!BI405,RMDF!BP405,RMDF!BW405,RMDF!CD405,RMDF!CK405,RMDF!CR405,RMDF!CY405), RMDF!DF405=ROUND(RMDF!DF405,4))</f>
        <v>1</v>
      </c>
      <c r="DD405" s="317">
        <f>RMDF!DD405</f>
        <v>0</v>
      </c>
      <c r="DE405" s="318" t="str">
        <f>IF(DD405=0,"",_xlfn.XLOOKUP(DD405,StatePicklist!$1:$1,StatePicklist!$3:$3,"NA",0))</f>
        <v/>
      </c>
      <c r="DF405" s="297" t="str">
        <f ca="1">IF(RMDF!DE405="", "", IF(ISNUMBER(MATCH(RMDF!DE405, INDIRECT(DE405), 0)), "OK", "Invalid"))</f>
        <v/>
      </c>
      <c r="DG405" s="281"/>
      <c r="DH405" s="281"/>
      <c r="DI405" s="281"/>
      <c r="DJ405" s="281" t="b">
        <f>AND(RMDF!DM405&gt;=0, RMDF!DM405&lt;=1-SUM(RMDF!Z405,RMDF!AG405,RMDF!AN405,RMDF!AU405,RMDF!BB405,RMDF!BI405,RMDF!BP405,RMDF!BW405,RMDF!CD405,RMDF!CK405,RMDF!CR405,RMDF!CY405,RMDF!DF405), RMDF!DM405=ROUND(RMDF!DM405,4))</f>
        <v>1</v>
      </c>
      <c r="DK405" s="317">
        <f>RMDF!DK405</f>
        <v>0</v>
      </c>
      <c r="DL405" s="318" t="str">
        <f>IF(DK405=0,"",_xlfn.XLOOKUP(DK405,StatePicklist!$1:$1,StatePicklist!$3:$3,"NA",0))</f>
        <v/>
      </c>
      <c r="DM405" s="297" t="str">
        <f ca="1">IF(RMDF!DL405="", "", IF(ISNUMBER(MATCH(RMDF!DL405, INDIRECT(DL405), 0)), "OK", "Invalid"))</f>
        <v/>
      </c>
      <c r="DN405" s="281"/>
      <c r="DO405" s="281"/>
      <c r="DP405" s="281"/>
      <c r="DQ405" s="281" t="b">
        <f>AND(RMDF!DT405&gt;=0, RMDF!DT405&lt;=1-SUM(RMDF!Z405,RMDF!AG405,RMDF!AN405,RMDF!AU405,RMDF!BB405,RMDF!BI405,RMDF!BP405,RMDF!BW405,RMDF!CD405,RMDF!CK405,RMDF!CR405,RMDF!CY405,RMDF!DF405,RMDF!DM405), RMDF!DT405=ROUND(RMDF!DT405,4))</f>
        <v>1</v>
      </c>
      <c r="DR405" s="317">
        <f>RMDF!DR405</f>
        <v>0</v>
      </c>
      <c r="DS405" s="318" t="str">
        <f>IF(DR405=0,"",_xlfn.XLOOKUP(DR405,StatePicklist!$1:$1,StatePicklist!$3:$3,"NA",0))</f>
        <v/>
      </c>
      <c r="DT405" s="297" t="str">
        <f ca="1">IF(RMDF!DS405="", "", IF(ISNUMBER(MATCH(RMDF!DS405, INDIRECT(DS405), 0)), "OK", "Invalid"))</f>
        <v/>
      </c>
      <c r="DU405" s="281"/>
      <c r="DV405" s="281"/>
      <c r="DW405" s="281"/>
      <c r="DX405" s="281" t="b">
        <f>AND(RMDF!EA405&gt;=0, RMDF!EA405&lt;=1-SUM(RMDF!Z405,RMDF!AG405,RMDF!AN405,RMDF!AU405,RMDF!BB405,RMDF!BI405,RMDF!BP405,RMDF!BW405,RMDF!CD405,RMDF!CK405,RMDF!CR405,RMDF!CY405,RMDF!DF405,RMDF!DM405,RMDF!DT405), RMDF!EA405=ROUND(RMDF!EA405,4))</f>
        <v>1</v>
      </c>
      <c r="DY405" s="317">
        <f>RMDF!DY405</f>
        <v>0</v>
      </c>
      <c r="DZ405" s="318" t="str">
        <f>IF(DY405=0,"",_xlfn.XLOOKUP(DY405,StatePicklist!$1:$1,StatePicklist!$3:$3,"NA",0))</f>
        <v/>
      </c>
      <c r="EA405" s="297" t="str">
        <f ca="1">IF(RMDF!DZ405="", "", IF(ISNUMBER(MATCH(RMDF!DZ405, INDIRECT(DZ405), 0)), "OK", "Invalid"))</f>
        <v/>
      </c>
      <c r="EB405" s="281"/>
      <c r="EC405" s="281"/>
      <c r="ED405" s="281"/>
      <c r="EE405" s="281" t="b">
        <f>AND(RMDF!EH405&gt;=0, RMDF!EH405&lt;=1-SUM(RMDF!Z405,RMDF!AG405,RMDF!AN405,RMDF!AU405,RMDF!BB405,RMDF!BI405,RMDF!BP405,RMDF!BW405,RMDF!CD405,RMDF!CK405,RMDF!CR405,RMDF!CY405,RMDF!DF405,RMDF!DM405,RMDF!DT405,RMDF!EA405), RMDF!EH405=ROUND(RMDF!EH405,4))</f>
        <v>1</v>
      </c>
      <c r="EF405" s="317">
        <f>RMDF!EF405</f>
        <v>0</v>
      </c>
      <c r="EG405" s="318" t="str">
        <f>IF(EF405=0,"",_xlfn.XLOOKUP(EF405,StatePicklist!$1:$1,StatePicklist!$3:$3,"NA",0))</f>
        <v/>
      </c>
      <c r="EH405" s="297" t="str">
        <f ca="1">IF(RMDF!EG405="", "", IF(ISNUMBER(MATCH(RMDF!EG405, INDIRECT(EG405), 0)), "OK", "Invalid"))</f>
        <v/>
      </c>
      <c r="EI405" s="281"/>
      <c r="EJ405" s="281"/>
      <c r="EK405" s="281"/>
      <c r="EL405" s="281" t="b">
        <f>AND(RMDF!EO405&gt;=0, RMDF!EO405&lt;=1-SUM(RMDF!Z405,RMDF!AG405,RMDF!AN405,RMDF!AU405,RMDF!BB405,RMDF!BI405,RMDF!BP405,RMDF!BW405,RMDF!CD405,RMDF!CK405,RMDF!CR405,RMDF!CY405,RMDF!DF405,RMDF!DM405,RMDF!DT405,RMDF!EA405,RMDF!EH405), RMDF!EO405=ROUND(RMDF!EO405,4))</f>
        <v>1</v>
      </c>
      <c r="EM405" s="317">
        <f>RMDF!EM405</f>
        <v>0</v>
      </c>
      <c r="EN405" s="318" t="str">
        <f>IF(EM405=0,"",_xlfn.XLOOKUP(EM405,StatePicklist!$1:$1,StatePicklist!$3:$3,"NA",0))</f>
        <v/>
      </c>
      <c r="EO405" s="297" t="str">
        <f ca="1">IF(RMDF!EN405="", "", IF(ISNUMBER(MATCH(RMDF!EN405, INDIRECT(EN405), 0)), "OK", "Invalid"))</f>
        <v/>
      </c>
      <c r="EP405" s="281"/>
      <c r="EQ405" s="281"/>
      <c r="ER405" s="281"/>
      <c r="ES405" s="281" t="b">
        <f>AND(RMDF!EV405&gt;=0, RMDF!EV405&lt;=1-SUM(RMDF!Z405,RMDF!AG405,RMDF!AN405,RMDF!AU405,RMDF!BB405,RMDF!BI405,RMDF!BP405,RMDF!BW405,RMDF!CD405,RMDF!CK405,RMDF!CR405,RMDF!CY405,RMDF!DF405,RMDF!DM405,RMDF!DT405,RMDF!EA405,RMDF!EH405,RMDF!EO405), RMDF!EV405=ROUND(RMDF!EV405,4))</f>
        <v>1</v>
      </c>
      <c r="ET405" s="317">
        <f>RMDF!ET405</f>
        <v>0</v>
      </c>
      <c r="EU405" s="318" t="str">
        <f>IF(ET405=0,"",_xlfn.XLOOKUP(ET405,StatePicklist!$1:$1,StatePicklist!$3:$3,"NA",0))</f>
        <v/>
      </c>
      <c r="EV405" s="297" t="str">
        <f ca="1">IF(RMDF!EU405="", "", IF(ISNUMBER(MATCH(RMDF!EU405, INDIRECT(EU405), 0)), "OK", "Invalid"))</f>
        <v/>
      </c>
      <c r="EW405" s="281"/>
      <c r="EX405" s="281"/>
      <c r="EY405" s="281"/>
      <c r="EZ405" s="281" t="b">
        <f>AND(RMDF!FC405&gt;=0, RMDF!FC405&lt;=1-SUM(RMDF!Z405,RMDF!AG405,RMDF!AN405,RMDF!AU405,RMDF!BB405,RMDF!BI405,RMDF!BP405,RMDF!BW405,RMDF!CD405,RMDF!CK405,RMDF!CR405,RMDF!CY405,RMDF!DF405,RMDF!DM405,RMDF!DT405,RMDF!EA405,RMDF!EH405,RMDF!EO405,RMDF!EV405), RMDF!FC405=ROUND(RMDF!FC405,4))</f>
        <v>1</v>
      </c>
      <c r="FA405" s="317">
        <f>RMDF!FA405</f>
        <v>0</v>
      </c>
      <c r="FB405" s="318" t="str">
        <f>IF(FA405=0,"",_xlfn.XLOOKUP(FA405,StatePicklist!$1:$1,StatePicklist!$3:$3,"NA",0))</f>
        <v/>
      </c>
      <c r="FC405" s="297" t="str">
        <f ca="1">IF(RMDF!FB405="", "", IF(ISNUMBER(MATCH(RMDF!FB405, INDIRECT(FB405), 0)), "OK", "Invalid"))</f>
        <v/>
      </c>
    </row>
    <row r="406" spans="1:159" s="205" customFormat="1" ht="39.9" customHeight="1" x14ac:dyDescent="0.25">
      <c r="A406" s="206"/>
      <c r="B406" s="196"/>
      <c r="C406" s="197"/>
      <c r="D406" s="198"/>
      <c r="E406" s="199"/>
      <c r="F406" s="200"/>
      <c r="G406" s="201"/>
      <c r="H406" s="292"/>
      <c r="I406" s="305">
        <f>RMDF!I406</f>
        <v>0</v>
      </c>
      <c r="J406" s="305" t="str">
        <f>IF(I406=ProductCode!$B$30,"PDReclPost",IF(OR(I406=ProductCode!$C$30,I406=ProductCode!$E$30,I406=ProductCode!$G$30),"PDPreCon",IF(OR(I406=ProductCode!$D$30,I406=ProductCode!$F$30),"PDNotReclPost","")))</f>
        <v/>
      </c>
      <c r="K406" s="305" t="str">
        <f t="shared" si="24"/>
        <v/>
      </c>
      <c r="L406" s="289"/>
      <c r="M406" s="305" t="str">
        <f t="shared" si="24"/>
        <v/>
      </c>
      <c r="N406" s="289" t="b">
        <f>AND(RMDF!N406&gt;=0, RMDF!N406&lt;=1-RMDF!L406, RMDF!N406=ROUND(RMDF!N406,4))</f>
        <v>1</v>
      </c>
      <c r="O406" s="286" t="str">
        <f>IF(P406="","",IF(I406="","",IF(LEFT(I406,13)="Reclaimed pos",RawMaterialCode!$E$569,RawMaterialCode!$E$568)))</f>
        <v>Reclaimed pre-consumer mixed fibers (RM0578)</v>
      </c>
      <c r="P406" s="295">
        <f t="shared" si="25"/>
        <v>1</v>
      </c>
      <c r="Q406" s="202"/>
      <c r="R406" s="203"/>
      <c r="S406" s="204" t="str">
        <f t="shared" si="26"/>
        <v/>
      </c>
      <c r="T406" s="281"/>
      <c r="U406" s="281"/>
      <c r="V406" s="281"/>
      <c r="W406" s="281"/>
      <c r="X406" s="317">
        <f>RMDF!X406</f>
        <v>0</v>
      </c>
      <c r="Y406" s="318" t="str">
        <f>IF(X406=0,"",_xlfn.XLOOKUP(X406,StatePicklist!$1:$1,StatePicklist!$3:$3,"NA",0))</f>
        <v/>
      </c>
      <c r="Z406" s="297" t="str">
        <f ca="1">IF(RMDF!Y406="", "", IF(ISNUMBER(MATCH(RMDF!Y406, INDIRECT(Y406), 0)), "OK", "Invalid"))</f>
        <v/>
      </c>
      <c r="AA406" s="281"/>
      <c r="AB406" s="281"/>
      <c r="AC406" s="281"/>
      <c r="AD406" s="281" t="b">
        <f>AND(RMDF!AG406&gt;=0, RMDF!AG406&lt;=1-RMDF!Z406, RMDF!AG406=ROUND(RMDF!AG406,4))</f>
        <v>1</v>
      </c>
      <c r="AE406" s="317">
        <f>RMDF!AE406</f>
        <v>0</v>
      </c>
      <c r="AF406" s="318" t="str">
        <f>IF(AE406=0,"",_xlfn.XLOOKUP(AE406,StatePicklist!$1:$1,StatePicklist!$3:$3,"NA",0))</f>
        <v/>
      </c>
      <c r="AG406" s="297" t="str">
        <f ca="1">IF(RMDF!AF406="", "", IF(ISNUMBER(MATCH(RMDF!AF406, INDIRECT(AF406), 0)), "OK", "Invalid"))</f>
        <v/>
      </c>
      <c r="AH406" s="281"/>
      <c r="AI406" s="281"/>
      <c r="AJ406" s="281"/>
      <c r="AK406" s="281" t="b">
        <f>AND(RMDF!AN406&gt;=0, RMDF!AN406&lt;=1-SUM(RMDF!Z406,RMDF!AG406), RMDF!AN406=ROUND(RMDF!AN406,4))</f>
        <v>1</v>
      </c>
      <c r="AL406" s="317">
        <f>RMDF!AL406</f>
        <v>0</v>
      </c>
      <c r="AM406" s="318" t="str">
        <f>IF(AL406=0,"",_xlfn.XLOOKUP(AL406,StatePicklist!$1:$1,StatePicklist!$3:$3,"NA",0))</f>
        <v/>
      </c>
      <c r="AN406" s="297" t="str">
        <f ca="1">IF(RMDF!AM406="", "", IF(ISNUMBER(MATCH(RMDF!AM406, INDIRECT(AM406), 0)), "OK", "Invalid"))</f>
        <v/>
      </c>
      <c r="AO406" s="281"/>
      <c r="AP406" s="281"/>
      <c r="AQ406" s="281"/>
      <c r="AR406" s="281" t="b">
        <f>AND(RMDF!AU406&gt;=0, RMDF!AU406&lt;=1-SUM(RMDF!Z406,RMDF!AG406,RMDF!AN406), RMDF!AU406=ROUND(RMDF!AU406,4))</f>
        <v>1</v>
      </c>
      <c r="AS406" s="317">
        <f>RMDF!AS406</f>
        <v>0</v>
      </c>
      <c r="AT406" s="318" t="str">
        <f>IF(AS406=0,"",_xlfn.XLOOKUP(AS406,StatePicklist!$1:$1,StatePicklist!$3:$3,"NA",0))</f>
        <v/>
      </c>
      <c r="AU406" s="297" t="str">
        <f ca="1">IF(RMDF!AT406="", "", IF(ISNUMBER(MATCH(RMDF!AT406, INDIRECT(AT406), 0)), "OK", "Invalid"))</f>
        <v/>
      </c>
      <c r="AV406" s="281"/>
      <c r="AW406" s="281"/>
      <c r="AX406" s="281"/>
      <c r="AY406" s="281" t="b">
        <f>AND(RMDF!BB406&gt;=0, RMDF!BB406&lt;=1-SUM(RMDF!Z406,RMDF!AG406,RMDF!AN406,RMDF!AU406), RMDF!BB406=ROUND(RMDF!BB406,4))</f>
        <v>1</v>
      </c>
      <c r="AZ406" s="317">
        <f>RMDF!AZ406</f>
        <v>0</v>
      </c>
      <c r="BA406" s="318" t="str">
        <f>IF(AZ406=0,"",_xlfn.XLOOKUP(AZ406,StatePicklist!$1:$1,StatePicklist!$3:$3,"NA",0))</f>
        <v/>
      </c>
      <c r="BB406" s="297" t="str">
        <f ca="1">IF(RMDF!BA406="", "", IF(ISNUMBER(MATCH(RMDF!BA406, INDIRECT(BA406), 0)), "OK", "Invalid"))</f>
        <v/>
      </c>
      <c r="BC406" s="281"/>
      <c r="BD406" s="281"/>
      <c r="BE406" s="281"/>
      <c r="BF406" s="281" t="b">
        <f>AND(RMDF!BI406&gt;=0, RMDF!BI406&lt;=1-SUM(RMDF!Z406,RMDF!AG406,RMDF!AN406,RMDF!AU406,RMDF!BB406), RMDF!BI406=ROUND(RMDF!BI406,4))</f>
        <v>1</v>
      </c>
      <c r="BG406" s="317">
        <f>RMDF!BG406</f>
        <v>0</v>
      </c>
      <c r="BH406" s="318" t="str">
        <f>IF(BG406=0,"",_xlfn.XLOOKUP(BG406,StatePicklist!$1:$1,StatePicklist!$3:$3,"NA",0))</f>
        <v/>
      </c>
      <c r="BI406" s="297" t="str">
        <f ca="1">IF(RMDF!BH406="", "", IF(ISNUMBER(MATCH(RMDF!BH406, INDIRECT(BH406), 0)), "OK", "Invalid"))</f>
        <v/>
      </c>
      <c r="BJ406" s="281"/>
      <c r="BK406" s="281"/>
      <c r="BL406" s="281"/>
      <c r="BM406" s="281" t="b">
        <f>AND(RMDF!BP406&gt;=0, RMDF!BP406&lt;=1-SUM(RMDF!Z406,RMDF!AG406,RMDF!AN406,RMDF!AU406,RMDF!BB406,RMDF!BI406), RMDF!BP406=ROUND(RMDF!BP406,4))</f>
        <v>1</v>
      </c>
      <c r="BN406" s="317">
        <f>RMDF!BN406</f>
        <v>0</v>
      </c>
      <c r="BO406" s="318" t="str">
        <f>IF(BN406=0,"",_xlfn.XLOOKUP(BN406,StatePicklist!$1:$1,StatePicklist!$3:$3,"NA",0))</f>
        <v/>
      </c>
      <c r="BP406" s="297" t="str">
        <f ca="1">IF(RMDF!BO406="", "", IF(ISNUMBER(MATCH(RMDF!BO406, INDIRECT(BO406), 0)), "OK", "Invalid"))</f>
        <v/>
      </c>
      <c r="BQ406" s="281"/>
      <c r="BR406" s="281"/>
      <c r="BS406" s="281"/>
      <c r="BT406" s="281" t="b">
        <f>AND(RMDF!BW406&gt;=0, RMDF!BW406&lt;=1-SUM(RMDF!Z406,RMDF!AG406,RMDF!AN406,RMDF!AU406,RMDF!BB406,RMDF!BI406,RMDF!BP406), RMDF!BW406=ROUND(RMDF!BW406,4))</f>
        <v>1</v>
      </c>
      <c r="BU406" s="317">
        <f>RMDF!BU406</f>
        <v>0</v>
      </c>
      <c r="BV406" s="318" t="str">
        <f>IF(BU406=0,"",_xlfn.XLOOKUP(BU406,StatePicklist!$1:$1,StatePicklist!$3:$3,"NA",0))</f>
        <v/>
      </c>
      <c r="BW406" s="297" t="str">
        <f ca="1">IF(RMDF!BV406="", "", IF(ISNUMBER(MATCH(RMDF!BV406, INDIRECT(BV406), 0)), "OK", "Invalid"))</f>
        <v/>
      </c>
      <c r="BX406" s="281"/>
      <c r="BY406" s="281"/>
      <c r="BZ406" s="281"/>
      <c r="CA406" s="281" t="b">
        <f>AND(RMDF!CD406&gt;=0, RMDF!CD406&lt;=1-SUM(RMDF!Z406,RMDF!AG406,RMDF!AN406,RMDF!AU406,RMDF!BB406,RMDF!BI406,RMDF!BP406,RMDF!BW406), RMDF!CD406=ROUND(RMDF!CD406,4))</f>
        <v>1</v>
      </c>
      <c r="CB406" s="317">
        <f>RMDF!CB406</f>
        <v>0</v>
      </c>
      <c r="CC406" s="318" t="str">
        <f>IF(CB406=0,"",_xlfn.XLOOKUP(CB406,StatePicklist!$1:$1,StatePicklist!$3:$3,"NA",0))</f>
        <v/>
      </c>
      <c r="CD406" s="297" t="str">
        <f ca="1">IF(RMDF!CC406="", "", IF(ISNUMBER(MATCH(RMDF!CC406, INDIRECT(CC406), 0)), "OK", "Invalid"))</f>
        <v/>
      </c>
      <c r="CE406" s="281"/>
      <c r="CF406" s="281"/>
      <c r="CG406" s="281"/>
      <c r="CH406" s="281" t="b">
        <f>AND(RMDF!CK406&gt;=0, RMDF!CK406&lt;=1-SUM(RMDF!Z406,RMDF!AG406,RMDF!AN406,RMDF!AU406,RMDF!BB406,RMDF!BI406,RMDF!BP406,RMDF!BW406,RMDF!CD406), RMDF!CK406=ROUND(RMDF!CK406,4))</f>
        <v>1</v>
      </c>
      <c r="CI406" s="317">
        <f>RMDF!CI406</f>
        <v>0</v>
      </c>
      <c r="CJ406" s="318" t="str">
        <f>IF(CI406=0,"",_xlfn.XLOOKUP(CI406,StatePicklist!$1:$1,StatePicklist!$3:$3,"NA",0))</f>
        <v/>
      </c>
      <c r="CK406" s="297" t="str">
        <f ca="1">IF(RMDF!CJ406="", "", IF(ISNUMBER(MATCH(RMDF!CJ406, INDIRECT(CJ406), 0)), "OK", "Invalid"))</f>
        <v/>
      </c>
      <c r="CL406" s="281"/>
      <c r="CM406" s="281"/>
      <c r="CN406" s="281"/>
      <c r="CO406" s="281" t="b">
        <f>AND(RMDF!CR406&gt;=0, RMDF!CR406&lt;=1-SUM(RMDF!Z406,RMDF!AG406,RMDF!AN406,RMDF!AU406,RMDF!BB406,RMDF!BI406,RMDF!BP406,RMDF!BW406,RMDF!CD406,RMDF!CK406), RMDF!CR406=ROUND(RMDF!CR406,4))</f>
        <v>1</v>
      </c>
      <c r="CP406" s="317">
        <f>RMDF!CP406</f>
        <v>0</v>
      </c>
      <c r="CQ406" s="318" t="str">
        <f>IF(CP406=0,"",_xlfn.XLOOKUP(CP406,StatePicklist!$1:$1,StatePicklist!$3:$3,"NA",0))</f>
        <v/>
      </c>
      <c r="CR406" s="297" t="str">
        <f ca="1">IF(RMDF!CQ406="", "", IF(ISNUMBER(MATCH(RMDF!CQ406, INDIRECT(CQ406), 0)), "OK", "Invalid"))</f>
        <v/>
      </c>
      <c r="CS406" s="281"/>
      <c r="CT406" s="281"/>
      <c r="CU406" s="281"/>
      <c r="CV406" s="281" t="b">
        <f>AND(RMDF!CY406&gt;=0, RMDF!CY406&lt;=1-SUM(RMDF!Z406,RMDF!AG406,RMDF!AN406,RMDF!AU406,RMDF!BB406,RMDF!BI406,RMDF!BP406,RMDF!BW406,RMDF!CD406,RMDF!CK406,RMDF!CR406), RMDF!CY406=ROUND(RMDF!CY406,4))</f>
        <v>1</v>
      </c>
      <c r="CW406" s="317">
        <f>RMDF!CW406</f>
        <v>0</v>
      </c>
      <c r="CX406" s="318" t="str">
        <f>IF(CW406=0,"",_xlfn.XLOOKUP(CW406,StatePicklist!$1:$1,StatePicklist!$3:$3,"NA",0))</f>
        <v/>
      </c>
      <c r="CY406" s="297" t="str">
        <f ca="1">IF(RMDF!CX406="", "", IF(ISNUMBER(MATCH(RMDF!CX406, INDIRECT(CX406), 0)), "OK", "Invalid"))</f>
        <v/>
      </c>
      <c r="CZ406" s="281"/>
      <c r="DA406" s="281"/>
      <c r="DB406" s="281"/>
      <c r="DC406" s="281" t="b">
        <f>AND(RMDF!DF406&gt;=0, RMDF!DF406&lt;=1-SUM(RMDF!Z406,RMDF!AG406,RMDF!AN406,RMDF!AU406,RMDF!BB406,RMDF!BI406,RMDF!BP406,RMDF!BW406,RMDF!CD406,RMDF!CK406,RMDF!CR406,RMDF!CY406), RMDF!DF406=ROUND(RMDF!DF406,4))</f>
        <v>1</v>
      </c>
      <c r="DD406" s="317">
        <f>RMDF!DD406</f>
        <v>0</v>
      </c>
      <c r="DE406" s="318" t="str">
        <f>IF(DD406=0,"",_xlfn.XLOOKUP(DD406,StatePicklist!$1:$1,StatePicklist!$3:$3,"NA",0))</f>
        <v/>
      </c>
      <c r="DF406" s="297" t="str">
        <f ca="1">IF(RMDF!DE406="", "", IF(ISNUMBER(MATCH(RMDF!DE406, INDIRECT(DE406), 0)), "OK", "Invalid"))</f>
        <v/>
      </c>
      <c r="DG406" s="281"/>
      <c r="DH406" s="281"/>
      <c r="DI406" s="281"/>
      <c r="DJ406" s="281" t="b">
        <f>AND(RMDF!DM406&gt;=0, RMDF!DM406&lt;=1-SUM(RMDF!Z406,RMDF!AG406,RMDF!AN406,RMDF!AU406,RMDF!BB406,RMDF!BI406,RMDF!BP406,RMDF!BW406,RMDF!CD406,RMDF!CK406,RMDF!CR406,RMDF!CY406,RMDF!DF406), RMDF!DM406=ROUND(RMDF!DM406,4))</f>
        <v>1</v>
      </c>
      <c r="DK406" s="317">
        <f>RMDF!DK406</f>
        <v>0</v>
      </c>
      <c r="DL406" s="318" t="str">
        <f>IF(DK406=0,"",_xlfn.XLOOKUP(DK406,StatePicklist!$1:$1,StatePicklist!$3:$3,"NA",0))</f>
        <v/>
      </c>
      <c r="DM406" s="297" t="str">
        <f ca="1">IF(RMDF!DL406="", "", IF(ISNUMBER(MATCH(RMDF!DL406, INDIRECT(DL406), 0)), "OK", "Invalid"))</f>
        <v/>
      </c>
      <c r="DN406" s="281"/>
      <c r="DO406" s="281"/>
      <c r="DP406" s="281"/>
      <c r="DQ406" s="281" t="b">
        <f>AND(RMDF!DT406&gt;=0, RMDF!DT406&lt;=1-SUM(RMDF!Z406,RMDF!AG406,RMDF!AN406,RMDF!AU406,RMDF!BB406,RMDF!BI406,RMDF!BP406,RMDF!BW406,RMDF!CD406,RMDF!CK406,RMDF!CR406,RMDF!CY406,RMDF!DF406,RMDF!DM406), RMDF!DT406=ROUND(RMDF!DT406,4))</f>
        <v>1</v>
      </c>
      <c r="DR406" s="317">
        <f>RMDF!DR406</f>
        <v>0</v>
      </c>
      <c r="DS406" s="318" t="str">
        <f>IF(DR406=0,"",_xlfn.XLOOKUP(DR406,StatePicklist!$1:$1,StatePicklist!$3:$3,"NA",0))</f>
        <v/>
      </c>
      <c r="DT406" s="297" t="str">
        <f ca="1">IF(RMDF!DS406="", "", IF(ISNUMBER(MATCH(RMDF!DS406, INDIRECT(DS406), 0)), "OK", "Invalid"))</f>
        <v/>
      </c>
      <c r="DU406" s="281"/>
      <c r="DV406" s="281"/>
      <c r="DW406" s="281"/>
      <c r="DX406" s="281" t="b">
        <f>AND(RMDF!EA406&gt;=0, RMDF!EA406&lt;=1-SUM(RMDF!Z406,RMDF!AG406,RMDF!AN406,RMDF!AU406,RMDF!BB406,RMDF!BI406,RMDF!BP406,RMDF!BW406,RMDF!CD406,RMDF!CK406,RMDF!CR406,RMDF!CY406,RMDF!DF406,RMDF!DM406,RMDF!DT406), RMDF!EA406=ROUND(RMDF!EA406,4))</f>
        <v>1</v>
      </c>
      <c r="DY406" s="317">
        <f>RMDF!DY406</f>
        <v>0</v>
      </c>
      <c r="DZ406" s="318" t="str">
        <f>IF(DY406=0,"",_xlfn.XLOOKUP(DY406,StatePicklist!$1:$1,StatePicklist!$3:$3,"NA",0))</f>
        <v/>
      </c>
      <c r="EA406" s="297" t="str">
        <f ca="1">IF(RMDF!DZ406="", "", IF(ISNUMBER(MATCH(RMDF!DZ406, INDIRECT(DZ406), 0)), "OK", "Invalid"))</f>
        <v/>
      </c>
      <c r="EB406" s="281"/>
      <c r="EC406" s="281"/>
      <c r="ED406" s="281"/>
      <c r="EE406" s="281" t="b">
        <f>AND(RMDF!EH406&gt;=0, RMDF!EH406&lt;=1-SUM(RMDF!Z406,RMDF!AG406,RMDF!AN406,RMDF!AU406,RMDF!BB406,RMDF!BI406,RMDF!BP406,RMDF!BW406,RMDF!CD406,RMDF!CK406,RMDF!CR406,RMDF!CY406,RMDF!DF406,RMDF!DM406,RMDF!DT406,RMDF!EA406), RMDF!EH406=ROUND(RMDF!EH406,4))</f>
        <v>1</v>
      </c>
      <c r="EF406" s="317">
        <f>RMDF!EF406</f>
        <v>0</v>
      </c>
      <c r="EG406" s="318" t="str">
        <f>IF(EF406=0,"",_xlfn.XLOOKUP(EF406,StatePicklist!$1:$1,StatePicklist!$3:$3,"NA",0))</f>
        <v/>
      </c>
      <c r="EH406" s="297" t="str">
        <f ca="1">IF(RMDF!EG406="", "", IF(ISNUMBER(MATCH(RMDF!EG406, INDIRECT(EG406), 0)), "OK", "Invalid"))</f>
        <v/>
      </c>
      <c r="EI406" s="281"/>
      <c r="EJ406" s="281"/>
      <c r="EK406" s="281"/>
      <c r="EL406" s="281" t="b">
        <f>AND(RMDF!EO406&gt;=0, RMDF!EO406&lt;=1-SUM(RMDF!Z406,RMDF!AG406,RMDF!AN406,RMDF!AU406,RMDF!BB406,RMDF!BI406,RMDF!BP406,RMDF!BW406,RMDF!CD406,RMDF!CK406,RMDF!CR406,RMDF!CY406,RMDF!DF406,RMDF!DM406,RMDF!DT406,RMDF!EA406,RMDF!EH406), RMDF!EO406=ROUND(RMDF!EO406,4))</f>
        <v>1</v>
      </c>
      <c r="EM406" s="317">
        <f>RMDF!EM406</f>
        <v>0</v>
      </c>
      <c r="EN406" s="318" t="str">
        <f>IF(EM406=0,"",_xlfn.XLOOKUP(EM406,StatePicklist!$1:$1,StatePicklist!$3:$3,"NA",0))</f>
        <v/>
      </c>
      <c r="EO406" s="297" t="str">
        <f ca="1">IF(RMDF!EN406="", "", IF(ISNUMBER(MATCH(RMDF!EN406, INDIRECT(EN406), 0)), "OK", "Invalid"))</f>
        <v/>
      </c>
      <c r="EP406" s="281"/>
      <c r="EQ406" s="281"/>
      <c r="ER406" s="281"/>
      <c r="ES406" s="281" t="b">
        <f>AND(RMDF!EV406&gt;=0, RMDF!EV406&lt;=1-SUM(RMDF!Z406,RMDF!AG406,RMDF!AN406,RMDF!AU406,RMDF!BB406,RMDF!BI406,RMDF!BP406,RMDF!BW406,RMDF!CD406,RMDF!CK406,RMDF!CR406,RMDF!CY406,RMDF!DF406,RMDF!DM406,RMDF!DT406,RMDF!EA406,RMDF!EH406,RMDF!EO406), RMDF!EV406=ROUND(RMDF!EV406,4))</f>
        <v>1</v>
      </c>
      <c r="ET406" s="317">
        <f>RMDF!ET406</f>
        <v>0</v>
      </c>
      <c r="EU406" s="318" t="str">
        <f>IF(ET406=0,"",_xlfn.XLOOKUP(ET406,StatePicklist!$1:$1,StatePicklist!$3:$3,"NA",0))</f>
        <v/>
      </c>
      <c r="EV406" s="297" t="str">
        <f ca="1">IF(RMDF!EU406="", "", IF(ISNUMBER(MATCH(RMDF!EU406, INDIRECT(EU406), 0)), "OK", "Invalid"))</f>
        <v/>
      </c>
      <c r="EW406" s="281"/>
      <c r="EX406" s="281"/>
      <c r="EY406" s="281"/>
      <c r="EZ406" s="281" t="b">
        <f>AND(RMDF!FC406&gt;=0, RMDF!FC406&lt;=1-SUM(RMDF!Z406,RMDF!AG406,RMDF!AN406,RMDF!AU406,RMDF!BB406,RMDF!BI406,RMDF!BP406,RMDF!BW406,RMDF!CD406,RMDF!CK406,RMDF!CR406,RMDF!CY406,RMDF!DF406,RMDF!DM406,RMDF!DT406,RMDF!EA406,RMDF!EH406,RMDF!EO406,RMDF!EV406), RMDF!FC406=ROUND(RMDF!FC406,4))</f>
        <v>1</v>
      </c>
      <c r="FA406" s="317">
        <f>RMDF!FA406</f>
        <v>0</v>
      </c>
      <c r="FB406" s="318" t="str">
        <f>IF(FA406=0,"",_xlfn.XLOOKUP(FA406,StatePicklist!$1:$1,StatePicklist!$3:$3,"NA",0))</f>
        <v/>
      </c>
      <c r="FC406" s="297" t="str">
        <f ca="1">IF(RMDF!FB406="", "", IF(ISNUMBER(MATCH(RMDF!FB406, INDIRECT(FB406), 0)), "OK", "Invalid"))</f>
        <v/>
      </c>
    </row>
    <row r="407" spans="1:159" s="205" customFormat="1" ht="39.9" customHeight="1" x14ac:dyDescent="0.25">
      <c r="A407" s="206"/>
      <c r="B407" s="196"/>
      <c r="C407" s="197"/>
      <c r="D407" s="198"/>
      <c r="E407" s="199"/>
      <c r="F407" s="200"/>
      <c r="G407" s="201"/>
      <c r="H407" s="292"/>
      <c r="I407" s="305">
        <f>RMDF!I407</f>
        <v>0</v>
      </c>
      <c r="J407" s="305" t="str">
        <f>IF(I407=ProductCode!$B$30,"PDReclPost",IF(OR(I407=ProductCode!$C$30,I407=ProductCode!$E$30,I407=ProductCode!$G$30),"PDPreCon",IF(OR(I407=ProductCode!$D$30,I407=ProductCode!$F$30),"PDNotReclPost","")))</f>
        <v/>
      </c>
      <c r="K407" s="305" t="str">
        <f t="shared" si="24"/>
        <v/>
      </c>
      <c r="L407" s="289"/>
      <c r="M407" s="305" t="str">
        <f t="shared" si="24"/>
        <v/>
      </c>
      <c r="N407" s="289" t="b">
        <f>AND(RMDF!N407&gt;=0, RMDF!N407&lt;=1-RMDF!L407, RMDF!N407=ROUND(RMDF!N407,4))</f>
        <v>1</v>
      </c>
      <c r="O407" s="286" t="str">
        <f>IF(P407="","",IF(I407="","",IF(LEFT(I407,13)="Reclaimed pos",RawMaterialCode!$E$569,RawMaterialCode!$E$568)))</f>
        <v>Reclaimed pre-consumer mixed fibers (RM0578)</v>
      </c>
      <c r="P407" s="295">
        <f t="shared" si="25"/>
        <v>1</v>
      </c>
      <c r="Q407" s="202"/>
      <c r="R407" s="203"/>
      <c r="S407" s="204" t="str">
        <f t="shared" si="26"/>
        <v/>
      </c>
      <c r="T407" s="281"/>
      <c r="U407" s="281"/>
      <c r="V407" s="281"/>
      <c r="W407" s="281"/>
      <c r="X407" s="317">
        <f>RMDF!X407</f>
        <v>0</v>
      </c>
      <c r="Y407" s="318" t="str">
        <f>IF(X407=0,"",_xlfn.XLOOKUP(X407,StatePicklist!$1:$1,StatePicklist!$3:$3,"NA",0))</f>
        <v/>
      </c>
      <c r="Z407" s="297" t="str">
        <f ca="1">IF(RMDF!Y407="", "", IF(ISNUMBER(MATCH(RMDF!Y407, INDIRECT(Y407), 0)), "OK", "Invalid"))</f>
        <v/>
      </c>
      <c r="AA407" s="281"/>
      <c r="AB407" s="281"/>
      <c r="AC407" s="281"/>
      <c r="AD407" s="281" t="b">
        <f>AND(RMDF!AG407&gt;=0, RMDF!AG407&lt;=1-RMDF!Z407, RMDF!AG407=ROUND(RMDF!AG407,4))</f>
        <v>1</v>
      </c>
      <c r="AE407" s="317">
        <f>RMDF!AE407</f>
        <v>0</v>
      </c>
      <c r="AF407" s="318" t="str">
        <f>IF(AE407=0,"",_xlfn.XLOOKUP(AE407,StatePicklist!$1:$1,StatePicklist!$3:$3,"NA",0))</f>
        <v/>
      </c>
      <c r="AG407" s="297" t="str">
        <f ca="1">IF(RMDF!AF407="", "", IF(ISNUMBER(MATCH(RMDF!AF407, INDIRECT(AF407), 0)), "OK", "Invalid"))</f>
        <v/>
      </c>
      <c r="AH407" s="281"/>
      <c r="AI407" s="281"/>
      <c r="AJ407" s="281"/>
      <c r="AK407" s="281" t="b">
        <f>AND(RMDF!AN407&gt;=0, RMDF!AN407&lt;=1-SUM(RMDF!Z407,RMDF!AG407), RMDF!AN407=ROUND(RMDF!AN407,4))</f>
        <v>1</v>
      </c>
      <c r="AL407" s="317">
        <f>RMDF!AL407</f>
        <v>0</v>
      </c>
      <c r="AM407" s="318" t="str">
        <f>IF(AL407=0,"",_xlfn.XLOOKUP(AL407,StatePicklist!$1:$1,StatePicklist!$3:$3,"NA",0))</f>
        <v/>
      </c>
      <c r="AN407" s="297" t="str">
        <f ca="1">IF(RMDF!AM407="", "", IF(ISNUMBER(MATCH(RMDF!AM407, INDIRECT(AM407), 0)), "OK", "Invalid"))</f>
        <v/>
      </c>
      <c r="AO407" s="281"/>
      <c r="AP407" s="281"/>
      <c r="AQ407" s="281"/>
      <c r="AR407" s="281" t="b">
        <f>AND(RMDF!AU407&gt;=0, RMDF!AU407&lt;=1-SUM(RMDF!Z407,RMDF!AG407,RMDF!AN407), RMDF!AU407=ROUND(RMDF!AU407,4))</f>
        <v>1</v>
      </c>
      <c r="AS407" s="317">
        <f>RMDF!AS407</f>
        <v>0</v>
      </c>
      <c r="AT407" s="318" t="str">
        <f>IF(AS407=0,"",_xlfn.XLOOKUP(AS407,StatePicklist!$1:$1,StatePicklist!$3:$3,"NA",0))</f>
        <v/>
      </c>
      <c r="AU407" s="297" t="str">
        <f ca="1">IF(RMDF!AT407="", "", IF(ISNUMBER(MATCH(RMDF!AT407, INDIRECT(AT407), 0)), "OK", "Invalid"))</f>
        <v/>
      </c>
      <c r="AV407" s="281"/>
      <c r="AW407" s="281"/>
      <c r="AX407" s="281"/>
      <c r="AY407" s="281" t="b">
        <f>AND(RMDF!BB407&gt;=0, RMDF!BB407&lt;=1-SUM(RMDF!Z407,RMDF!AG407,RMDF!AN407,RMDF!AU407), RMDF!BB407=ROUND(RMDF!BB407,4))</f>
        <v>1</v>
      </c>
      <c r="AZ407" s="317">
        <f>RMDF!AZ407</f>
        <v>0</v>
      </c>
      <c r="BA407" s="318" t="str">
        <f>IF(AZ407=0,"",_xlfn.XLOOKUP(AZ407,StatePicklist!$1:$1,StatePicklist!$3:$3,"NA",0))</f>
        <v/>
      </c>
      <c r="BB407" s="297" t="str">
        <f ca="1">IF(RMDF!BA407="", "", IF(ISNUMBER(MATCH(RMDF!BA407, INDIRECT(BA407), 0)), "OK", "Invalid"))</f>
        <v/>
      </c>
      <c r="BC407" s="281"/>
      <c r="BD407" s="281"/>
      <c r="BE407" s="281"/>
      <c r="BF407" s="281" t="b">
        <f>AND(RMDF!BI407&gt;=0, RMDF!BI407&lt;=1-SUM(RMDF!Z407,RMDF!AG407,RMDF!AN407,RMDF!AU407,RMDF!BB407), RMDF!BI407=ROUND(RMDF!BI407,4))</f>
        <v>1</v>
      </c>
      <c r="BG407" s="317">
        <f>RMDF!BG407</f>
        <v>0</v>
      </c>
      <c r="BH407" s="318" t="str">
        <f>IF(BG407=0,"",_xlfn.XLOOKUP(BG407,StatePicklist!$1:$1,StatePicklist!$3:$3,"NA",0))</f>
        <v/>
      </c>
      <c r="BI407" s="297" t="str">
        <f ca="1">IF(RMDF!BH407="", "", IF(ISNUMBER(MATCH(RMDF!BH407, INDIRECT(BH407), 0)), "OK", "Invalid"))</f>
        <v/>
      </c>
      <c r="BJ407" s="281"/>
      <c r="BK407" s="281"/>
      <c r="BL407" s="281"/>
      <c r="BM407" s="281" t="b">
        <f>AND(RMDF!BP407&gt;=0, RMDF!BP407&lt;=1-SUM(RMDF!Z407,RMDF!AG407,RMDF!AN407,RMDF!AU407,RMDF!BB407,RMDF!BI407), RMDF!BP407=ROUND(RMDF!BP407,4))</f>
        <v>1</v>
      </c>
      <c r="BN407" s="317">
        <f>RMDF!BN407</f>
        <v>0</v>
      </c>
      <c r="BO407" s="318" t="str">
        <f>IF(BN407=0,"",_xlfn.XLOOKUP(BN407,StatePicklist!$1:$1,StatePicklist!$3:$3,"NA",0))</f>
        <v/>
      </c>
      <c r="BP407" s="297" t="str">
        <f ca="1">IF(RMDF!BO407="", "", IF(ISNUMBER(MATCH(RMDF!BO407, INDIRECT(BO407), 0)), "OK", "Invalid"))</f>
        <v/>
      </c>
      <c r="BQ407" s="281"/>
      <c r="BR407" s="281"/>
      <c r="BS407" s="281"/>
      <c r="BT407" s="281" t="b">
        <f>AND(RMDF!BW407&gt;=0, RMDF!BW407&lt;=1-SUM(RMDF!Z407,RMDF!AG407,RMDF!AN407,RMDF!AU407,RMDF!BB407,RMDF!BI407,RMDF!BP407), RMDF!BW407=ROUND(RMDF!BW407,4))</f>
        <v>1</v>
      </c>
      <c r="BU407" s="317">
        <f>RMDF!BU407</f>
        <v>0</v>
      </c>
      <c r="BV407" s="318" t="str">
        <f>IF(BU407=0,"",_xlfn.XLOOKUP(BU407,StatePicklist!$1:$1,StatePicklist!$3:$3,"NA",0))</f>
        <v/>
      </c>
      <c r="BW407" s="297" t="str">
        <f ca="1">IF(RMDF!BV407="", "", IF(ISNUMBER(MATCH(RMDF!BV407, INDIRECT(BV407), 0)), "OK", "Invalid"))</f>
        <v/>
      </c>
      <c r="BX407" s="281"/>
      <c r="BY407" s="281"/>
      <c r="BZ407" s="281"/>
      <c r="CA407" s="281" t="b">
        <f>AND(RMDF!CD407&gt;=0, RMDF!CD407&lt;=1-SUM(RMDF!Z407,RMDF!AG407,RMDF!AN407,RMDF!AU407,RMDF!BB407,RMDF!BI407,RMDF!BP407,RMDF!BW407), RMDF!CD407=ROUND(RMDF!CD407,4))</f>
        <v>1</v>
      </c>
      <c r="CB407" s="317">
        <f>RMDF!CB407</f>
        <v>0</v>
      </c>
      <c r="CC407" s="318" t="str">
        <f>IF(CB407=0,"",_xlfn.XLOOKUP(CB407,StatePicklist!$1:$1,StatePicklist!$3:$3,"NA",0))</f>
        <v/>
      </c>
      <c r="CD407" s="297" t="str">
        <f ca="1">IF(RMDF!CC407="", "", IF(ISNUMBER(MATCH(RMDF!CC407, INDIRECT(CC407), 0)), "OK", "Invalid"))</f>
        <v/>
      </c>
      <c r="CE407" s="281"/>
      <c r="CF407" s="281"/>
      <c r="CG407" s="281"/>
      <c r="CH407" s="281" t="b">
        <f>AND(RMDF!CK407&gt;=0, RMDF!CK407&lt;=1-SUM(RMDF!Z407,RMDF!AG407,RMDF!AN407,RMDF!AU407,RMDF!BB407,RMDF!BI407,RMDF!BP407,RMDF!BW407,RMDF!CD407), RMDF!CK407=ROUND(RMDF!CK407,4))</f>
        <v>1</v>
      </c>
      <c r="CI407" s="317">
        <f>RMDF!CI407</f>
        <v>0</v>
      </c>
      <c r="CJ407" s="318" t="str">
        <f>IF(CI407=0,"",_xlfn.XLOOKUP(CI407,StatePicklist!$1:$1,StatePicklist!$3:$3,"NA",0))</f>
        <v/>
      </c>
      <c r="CK407" s="297" t="str">
        <f ca="1">IF(RMDF!CJ407="", "", IF(ISNUMBER(MATCH(RMDF!CJ407, INDIRECT(CJ407), 0)), "OK", "Invalid"))</f>
        <v/>
      </c>
      <c r="CL407" s="281"/>
      <c r="CM407" s="281"/>
      <c r="CN407" s="281"/>
      <c r="CO407" s="281" t="b">
        <f>AND(RMDF!CR407&gt;=0, RMDF!CR407&lt;=1-SUM(RMDF!Z407,RMDF!AG407,RMDF!AN407,RMDF!AU407,RMDF!BB407,RMDF!BI407,RMDF!BP407,RMDF!BW407,RMDF!CD407,RMDF!CK407), RMDF!CR407=ROUND(RMDF!CR407,4))</f>
        <v>1</v>
      </c>
      <c r="CP407" s="317">
        <f>RMDF!CP407</f>
        <v>0</v>
      </c>
      <c r="CQ407" s="318" t="str">
        <f>IF(CP407=0,"",_xlfn.XLOOKUP(CP407,StatePicklist!$1:$1,StatePicklist!$3:$3,"NA",0))</f>
        <v/>
      </c>
      <c r="CR407" s="297" t="str">
        <f ca="1">IF(RMDF!CQ407="", "", IF(ISNUMBER(MATCH(RMDF!CQ407, INDIRECT(CQ407), 0)), "OK", "Invalid"))</f>
        <v/>
      </c>
      <c r="CS407" s="281"/>
      <c r="CT407" s="281"/>
      <c r="CU407" s="281"/>
      <c r="CV407" s="281" t="b">
        <f>AND(RMDF!CY407&gt;=0, RMDF!CY407&lt;=1-SUM(RMDF!Z407,RMDF!AG407,RMDF!AN407,RMDF!AU407,RMDF!BB407,RMDF!BI407,RMDF!BP407,RMDF!BW407,RMDF!CD407,RMDF!CK407,RMDF!CR407), RMDF!CY407=ROUND(RMDF!CY407,4))</f>
        <v>1</v>
      </c>
      <c r="CW407" s="317">
        <f>RMDF!CW407</f>
        <v>0</v>
      </c>
      <c r="CX407" s="318" t="str">
        <f>IF(CW407=0,"",_xlfn.XLOOKUP(CW407,StatePicklist!$1:$1,StatePicklist!$3:$3,"NA",0))</f>
        <v/>
      </c>
      <c r="CY407" s="297" t="str">
        <f ca="1">IF(RMDF!CX407="", "", IF(ISNUMBER(MATCH(RMDF!CX407, INDIRECT(CX407), 0)), "OK", "Invalid"))</f>
        <v/>
      </c>
      <c r="CZ407" s="281"/>
      <c r="DA407" s="281"/>
      <c r="DB407" s="281"/>
      <c r="DC407" s="281" t="b">
        <f>AND(RMDF!DF407&gt;=0, RMDF!DF407&lt;=1-SUM(RMDF!Z407,RMDF!AG407,RMDF!AN407,RMDF!AU407,RMDF!BB407,RMDF!BI407,RMDF!BP407,RMDF!BW407,RMDF!CD407,RMDF!CK407,RMDF!CR407,RMDF!CY407), RMDF!DF407=ROUND(RMDF!DF407,4))</f>
        <v>1</v>
      </c>
      <c r="DD407" s="317">
        <f>RMDF!DD407</f>
        <v>0</v>
      </c>
      <c r="DE407" s="318" t="str">
        <f>IF(DD407=0,"",_xlfn.XLOOKUP(DD407,StatePicklist!$1:$1,StatePicklist!$3:$3,"NA",0))</f>
        <v/>
      </c>
      <c r="DF407" s="297" t="str">
        <f ca="1">IF(RMDF!DE407="", "", IF(ISNUMBER(MATCH(RMDF!DE407, INDIRECT(DE407), 0)), "OK", "Invalid"))</f>
        <v/>
      </c>
      <c r="DG407" s="281"/>
      <c r="DH407" s="281"/>
      <c r="DI407" s="281"/>
      <c r="DJ407" s="281" t="b">
        <f>AND(RMDF!DM407&gt;=0, RMDF!DM407&lt;=1-SUM(RMDF!Z407,RMDF!AG407,RMDF!AN407,RMDF!AU407,RMDF!BB407,RMDF!BI407,RMDF!BP407,RMDF!BW407,RMDF!CD407,RMDF!CK407,RMDF!CR407,RMDF!CY407,RMDF!DF407), RMDF!DM407=ROUND(RMDF!DM407,4))</f>
        <v>1</v>
      </c>
      <c r="DK407" s="317">
        <f>RMDF!DK407</f>
        <v>0</v>
      </c>
      <c r="DL407" s="318" t="str">
        <f>IF(DK407=0,"",_xlfn.XLOOKUP(DK407,StatePicklist!$1:$1,StatePicklist!$3:$3,"NA",0))</f>
        <v/>
      </c>
      <c r="DM407" s="297" t="str">
        <f ca="1">IF(RMDF!DL407="", "", IF(ISNUMBER(MATCH(RMDF!DL407, INDIRECT(DL407), 0)), "OK", "Invalid"))</f>
        <v/>
      </c>
      <c r="DN407" s="281"/>
      <c r="DO407" s="281"/>
      <c r="DP407" s="281"/>
      <c r="DQ407" s="281" t="b">
        <f>AND(RMDF!DT407&gt;=0, RMDF!DT407&lt;=1-SUM(RMDF!Z407,RMDF!AG407,RMDF!AN407,RMDF!AU407,RMDF!BB407,RMDF!BI407,RMDF!BP407,RMDF!BW407,RMDF!CD407,RMDF!CK407,RMDF!CR407,RMDF!CY407,RMDF!DF407,RMDF!DM407), RMDF!DT407=ROUND(RMDF!DT407,4))</f>
        <v>1</v>
      </c>
      <c r="DR407" s="317">
        <f>RMDF!DR407</f>
        <v>0</v>
      </c>
      <c r="DS407" s="318" t="str">
        <f>IF(DR407=0,"",_xlfn.XLOOKUP(DR407,StatePicklist!$1:$1,StatePicklist!$3:$3,"NA",0))</f>
        <v/>
      </c>
      <c r="DT407" s="297" t="str">
        <f ca="1">IF(RMDF!DS407="", "", IF(ISNUMBER(MATCH(RMDF!DS407, INDIRECT(DS407), 0)), "OK", "Invalid"))</f>
        <v/>
      </c>
      <c r="DU407" s="281"/>
      <c r="DV407" s="281"/>
      <c r="DW407" s="281"/>
      <c r="DX407" s="281" t="b">
        <f>AND(RMDF!EA407&gt;=0, RMDF!EA407&lt;=1-SUM(RMDF!Z407,RMDF!AG407,RMDF!AN407,RMDF!AU407,RMDF!BB407,RMDF!BI407,RMDF!BP407,RMDF!BW407,RMDF!CD407,RMDF!CK407,RMDF!CR407,RMDF!CY407,RMDF!DF407,RMDF!DM407,RMDF!DT407), RMDF!EA407=ROUND(RMDF!EA407,4))</f>
        <v>1</v>
      </c>
      <c r="DY407" s="317">
        <f>RMDF!DY407</f>
        <v>0</v>
      </c>
      <c r="DZ407" s="318" t="str">
        <f>IF(DY407=0,"",_xlfn.XLOOKUP(DY407,StatePicklist!$1:$1,StatePicklist!$3:$3,"NA",0))</f>
        <v/>
      </c>
      <c r="EA407" s="297" t="str">
        <f ca="1">IF(RMDF!DZ407="", "", IF(ISNUMBER(MATCH(RMDF!DZ407, INDIRECT(DZ407), 0)), "OK", "Invalid"))</f>
        <v/>
      </c>
      <c r="EB407" s="281"/>
      <c r="EC407" s="281"/>
      <c r="ED407" s="281"/>
      <c r="EE407" s="281" t="b">
        <f>AND(RMDF!EH407&gt;=0, RMDF!EH407&lt;=1-SUM(RMDF!Z407,RMDF!AG407,RMDF!AN407,RMDF!AU407,RMDF!BB407,RMDF!BI407,RMDF!BP407,RMDF!BW407,RMDF!CD407,RMDF!CK407,RMDF!CR407,RMDF!CY407,RMDF!DF407,RMDF!DM407,RMDF!DT407,RMDF!EA407), RMDF!EH407=ROUND(RMDF!EH407,4))</f>
        <v>1</v>
      </c>
      <c r="EF407" s="317">
        <f>RMDF!EF407</f>
        <v>0</v>
      </c>
      <c r="EG407" s="318" t="str">
        <f>IF(EF407=0,"",_xlfn.XLOOKUP(EF407,StatePicklist!$1:$1,StatePicklist!$3:$3,"NA",0))</f>
        <v/>
      </c>
      <c r="EH407" s="297" t="str">
        <f ca="1">IF(RMDF!EG407="", "", IF(ISNUMBER(MATCH(RMDF!EG407, INDIRECT(EG407), 0)), "OK", "Invalid"))</f>
        <v/>
      </c>
      <c r="EI407" s="281"/>
      <c r="EJ407" s="281"/>
      <c r="EK407" s="281"/>
      <c r="EL407" s="281" t="b">
        <f>AND(RMDF!EO407&gt;=0, RMDF!EO407&lt;=1-SUM(RMDF!Z407,RMDF!AG407,RMDF!AN407,RMDF!AU407,RMDF!BB407,RMDF!BI407,RMDF!BP407,RMDF!BW407,RMDF!CD407,RMDF!CK407,RMDF!CR407,RMDF!CY407,RMDF!DF407,RMDF!DM407,RMDF!DT407,RMDF!EA407,RMDF!EH407), RMDF!EO407=ROUND(RMDF!EO407,4))</f>
        <v>1</v>
      </c>
      <c r="EM407" s="317">
        <f>RMDF!EM407</f>
        <v>0</v>
      </c>
      <c r="EN407" s="318" t="str">
        <f>IF(EM407=0,"",_xlfn.XLOOKUP(EM407,StatePicklist!$1:$1,StatePicklist!$3:$3,"NA",0))</f>
        <v/>
      </c>
      <c r="EO407" s="297" t="str">
        <f ca="1">IF(RMDF!EN407="", "", IF(ISNUMBER(MATCH(RMDF!EN407, INDIRECT(EN407), 0)), "OK", "Invalid"))</f>
        <v/>
      </c>
      <c r="EP407" s="281"/>
      <c r="EQ407" s="281"/>
      <c r="ER407" s="281"/>
      <c r="ES407" s="281" t="b">
        <f>AND(RMDF!EV407&gt;=0, RMDF!EV407&lt;=1-SUM(RMDF!Z407,RMDF!AG407,RMDF!AN407,RMDF!AU407,RMDF!BB407,RMDF!BI407,RMDF!BP407,RMDF!BW407,RMDF!CD407,RMDF!CK407,RMDF!CR407,RMDF!CY407,RMDF!DF407,RMDF!DM407,RMDF!DT407,RMDF!EA407,RMDF!EH407,RMDF!EO407), RMDF!EV407=ROUND(RMDF!EV407,4))</f>
        <v>1</v>
      </c>
      <c r="ET407" s="317">
        <f>RMDF!ET407</f>
        <v>0</v>
      </c>
      <c r="EU407" s="318" t="str">
        <f>IF(ET407=0,"",_xlfn.XLOOKUP(ET407,StatePicklist!$1:$1,StatePicklist!$3:$3,"NA",0))</f>
        <v/>
      </c>
      <c r="EV407" s="297" t="str">
        <f ca="1">IF(RMDF!EU407="", "", IF(ISNUMBER(MATCH(RMDF!EU407, INDIRECT(EU407), 0)), "OK", "Invalid"))</f>
        <v/>
      </c>
      <c r="EW407" s="281"/>
      <c r="EX407" s="281"/>
      <c r="EY407" s="281"/>
      <c r="EZ407" s="281" t="b">
        <f>AND(RMDF!FC407&gt;=0, RMDF!FC407&lt;=1-SUM(RMDF!Z407,RMDF!AG407,RMDF!AN407,RMDF!AU407,RMDF!BB407,RMDF!BI407,RMDF!BP407,RMDF!BW407,RMDF!CD407,RMDF!CK407,RMDF!CR407,RMDF!CY407,RMDF!DF407,RMDF!DM407,RMDF!DT407,RMDF!EA407,RMDF!EH407,RMDF!EO407,RMDF!EV407), RMDF!FC407=ROUND(RMDF!FC407,4))</f>
        <v>1</v>
      </c>
      <c r="FA407" s="317">
        <f>RMDF!FA407</f>
        <v>0</v>
      </c>
      <c r="FB407" s="318" t="str">
        <f>IF(FA407=0,"",_xlfn.XLOOKUP(FA407,StatePicklist!$1:$1,StatePicklist!$3:$3,"NA",0))</f>
        <v/>
      </c>
      <c r="FC407" s="297" t="str">
        <f ca="1">IF(RMDF!FB407="", "", IF(ISNUMBER(MATCH(RMDF!FB407, INDIRECT(FB407), 0)), "OK", "Invalid"))</f>
        <v/>
      </c>
    </row>
    <row r="408" spans="1:159" s="205" customFormat="1" ht="39.9" customHeight="1" x14ac:dyDescent="0.25">
      <c r="A408" s="206"/>
      <c r="B408" s="196"/>
      <c r="C408" s="197"/>
      <c r="D408" s="198"/>
      <c r="E408" s="199"/>
      <c r="F408" s="200"/>
      <c r="G408" s="201"/>
      <c r="H408" s="292"/>
      <c r="I408" s="305">
        <f>RMDF!I408</f>
        <v>0</v>
      </c>
      <c r="J408" s="305" t="str">
        <f>IF(I408=ProductCode!$B$30,"PDReclPost",IF(OR(I408=ProductCode!$C$30,I408=ProductCode!$E$30,I408=ProductCode!$G$30),"PDPreCon",IF(OR(I408=ProductCode!$D$30,I408=ProductCode!$F$30),"PDNotReclPost","")))</f>
        <v/>
      </c>
      <c r="K408" s="305" t="str">
        <f t="shared" si="24"/>
        <v/>
      </c>
      <c r="L408" s="289"/>
      <c r="M408" s="305" t="str">
        <f t="shared" si="24"/>
        <v/>
      </c>
      <c r="N408" s="289" t="b">
        <f>AND(RMDF!N408&gt;=0, RMDF!N408&lt;=1-RMDF!L408, RMDF!N408=ROUND(RMDF!N408,4))</f>
        <v>1</v>
      </c>
      <c r="O408" s="286" t="str">
        <f>IF(P408="","",IF(I408="","",IF(LEFT(I408,13)="Reclaimed pos",RawMaterialCode!$E$569,RawMaterialCode!$E$568)))</f>
        <v>Reclaimed pre-consumer mixed fibers (RM0578)</v>
      </c>
      <c r="P408" s="295">
        <f t="shared" si="25"/>
        <v>1</v>
      </c>
      <c r="Q408" s="202"/>
      <c r="R408" s="203"/>
      <c r="S408" s="204" t="str">
        <f t="shared" si="26"/>
        <v/>
      </c>
      <c r="T408" s="281"/>
      <c r="U408" s="281"/>
      <c r="V408" s="281"/>
      <c r="W408" s="281"/>
      <c r="X408" s="317">
        <f>RMDF!X408</f>
        <v>0</v>
      </c>
      <c r="Y408" s="318" t="str">
        <f>IF(X408=0,"",_xlfn.XLOOKUP(X408,StatePicklist!$1:$1,StatePicklist!$3:$3,"NA",0))</f>
        <v/>
      </c>
      <c r="Z408" s="297" t="str">
        <f ca="1">IF(RMDF!Y408="", "", IF(ISNUMBER(MATCH(RMDF!Y408, INDIRECT(Y408), 0)), "OK", "Invalid"))</f>
        <v/>
      </c>
      <c r="AA408" s="281"/>
      <c r="AB408" s="281"/>
      <c r="AC408" s="281"/>
      <c r="AD408" s="281" t="b">
        <f>AND(RMDF!AG408&gt;=0, RMDF!AG408&lt;=1-RMDF!Z408, RMDF!AG408=ROUND(RMDF!AG408,4))</f>
        <v>1</v>
      </c>
      <c r="AE408" s="317">
        <f>RMDF!AE408</f>
        <v>0</v>
      </c>
      <c r="AF408" s="318" t="str">
        <f>IF(AE408=0,"",_xlfn.XLOOKUP(AE408,StatePicklist!$1:$1,StatePicklist!$3:$3,"NA",0))</f>
        <v/>
      </c>
      <c r="AG408" s="297" t="str">
        <f ca="1">IF(RMDF!AF408="", "", IF(ISNUMBER(MATCH(RMDF!AF408, INDIRECT(AF408), 0)), "OK", "Invalid"))</f>
        <v/>
      </c>
      <c r="AH408" s="281"/>
      <c r="AI408" s="281"/>
      <c r="AJ408" s="281"/>
      <c r="AK408" s="281" t="b">
        <f>AND(RMDF!AN408&gt;=0, RMDF!AN408&lt;=1-SUM(RMDF!Z408,RMDF!AG408), RMDF!AN408=ROUND(RMDF!AN408,4))</f>
        <v>1</v>
      </c>
      <c r="AL408" s="317">
        <f>RMDF!AL408</f>
        <v>0</v>
      </c>
      <c r="AM408" s="318" t="str">
        <f>IF(AL408=0,"",_xlfn.XLOOKUP(AL408,StatePicklist!$1:$1,StatePicklist!$3:$3,"NA",0))</f>
        <v/>
      </c>
      <c r="AN408" s="297" t="str">
        <f ca="1">IF(RMDF!AM408="", "", IF(ISNUMBER(MATCH(RMDF!AM408, INDIRECT(AM408), 0)), "OK", "Invalid"))</f>
        <v/>
      </c>
      <c r="AO408" s="281"/>
      <c r="AP408" s="281"/>
      <c r="AQ408" s="281"/>
      <c r="AR408" s="281" t="b">
        <f>AND(RMDF!AU408&gt;=0, RMDF!AU408&lt;=1-SUM(RMDF!Z408,RMDF!AG408,RMDF!AN408), RMDF!AU408=ROUND(RMDF!AU408,4))</f>
        <v>1</v>
      </c>
      <c r="AS408" s="317">
        <f>RMDF!AS408</f>
        <v>0</v>
      </c>
      <c r="AT408" s="318" t="str">
        <f>IF(AS408=0,"",_xlfn.XLOOKUP(AS408,StatePicklist!$1:$1,StatePicklist!$3:$3,"NA",0))</f>
        <v/>
      </c>
      <c r="AU408" s="297" t="str">
        <f ca="1">IF(RMDF!AT408="", "", IF(ISNUMBER(MATCH(RMDF!AT408, INDIRECT(AT408), 0)), "OK", "Invalid"))</f>
        <v/>
      </c>
      <c r="AV408" s="281"/>
      <c r="AW408" s="281"/>
      <c r="AX408" s="281"/>
      <c r="AY408" s="281" t="b">
        <f>AND(RMDF!BB408&gt;=0, RMDF!BB408&lt;=1-SUM(RMDF!Z408,RMDF!AG408,RMDF!AN408,RMDF!AU408), RMDF!BB408=ROUND(RMDF!BB408,4))</f>
        <v>1</v>
      </c>
      <c r="AZ408" s="317">
        <f>RMDF!AZ408</f>
        <v>0</v>
      </c>
      <c r="BA408" s="318" t="str">
        <f>IF(AZ408=0,"",_xlfn.XLOOKUP(AZ408,StatePicklist!$1:$1,StatePicklist!$3:$3,"NA",0))</f>
        <v/>
      </c>
      <c r="BB408" s="297" t="str">
        <f ca="1">IF(RMDF!BA408="", "", IF(ISNUMBER(MATCH(RMDF!BA408, INDIRECT(BA408), 0)), "OK", "Invalid"))</f>
        <v/>
      </c>
      <c r="BC408" s="281"/>
      <c r="BD408" s="281"/>
      <c r="BE408" s="281"/>
      <c r="BF408" s="281" t="b">
        <f>AND(RMDF!BI408&gt;=0, RMDF!BI408&lt;=1-SUM(RMDF!Z408,RMDF!AG408,RMDF!AN408,RMDF!AU408,RMDF!BB408), RMDF!BI408=ROUND(RMDF!BI408,4))</f>
        <v>1</v>
      </c>
      <c r="BG408" s="317">
        <f>RMDF!BG408</f>
        <v>0</v>
      </c>
      <c r="BH408" s="318" t="str">
        <f>IF(BG408=0,"",_xlfn.XLOOKUP(BG408,StatePicklist!$1:$1,StatePicklist!$3:$3,"NA",0))</f>
        <v/>
      </c>
      <c r="BI408" s="297" t="str">
        <f ca="1">IF(RMDF!BH408="", "", IF(ISNUMBER(MATCH(RMDF!BH408, INDIRECT(BH408), 0)), "OK", "Invalid"))</f>
        <v/>
      </c>
      <c r="BJ408" s="281"/>
      <c r="BK408" s="281"/>
      <c r="BL408" s="281"/>
      <c r="BM408" s="281" t="b">
        <f>AND(RMDF!BP408&gt;=0, RMDF!BP408&lt;=1-SUM(RMDF!Z408,RMDF!AG408,RMDF!AN408,RMDF!AU408,RMDF!BB408,RMDF!BI408), RMDF!BP408=ROUND(RMDF!BP408,4))</f>
        <v>1</v>
      </c>
      <c r="BN408" s="317">
        <f>RMDF!BN408</f>
        <v>0</v>
      </c>
      <c r="BO408" s="318" t="str">
        <f>IF(BN408=0,"",_xlfn.XLOOKUP(BN408,StatePicklist!$1:$1,StatePicklist!$3:$3,"NA",0))</f>
        <v/>
      </c>
      <c r="BP408" s="297" t="str">
        <f ca="1">IF(RMDF!BO408="", "", IF(ISNUMBER(MATCH(RMDF!BO408, INDIRECT(BO408), 0)), "OK", "Invalid"))</f>
        <v/>
      </c>
      <c r="BQ408" s="281"/>
      <c r="BR408" s="281"/>
      <c r="BS408" s="281"/>
      <c r="BT408" s="281" t="b">
        <f>AND(RMDF!BW408&gt;=0, RMDF!BW408&lt;=1-SUM(RMDF!Z408,RMDF!AG408,RMDF!AN408,RMDF!AU408,RMDF!BB408,RMDF!BI408,RMDF!BP408), RMDF!BW408=ROUND(RMDF!BW408,4))</f>
        <v>1</v>
      </c>
      <c r="BU408" s="317">
        <f>RMDF!BU408</f>
        <v>0</v>
      </c>
      <c r="BV408" s="318" t="str">
        <f>IF(BU408=0,"",_xlfn.XLOOKUP(BU408,StatePicklist!$1:$1,StatePicklist!$3:$3,"NA",0))</f>
        <v/>
      </c>
      <c r="BW408" s="297" t="str">
        <f ca="1">IF(RMDF!BV408="", "", IF(ISNUMBER(MATCH(RMDF!BV408, INDIRECT(BV408), 0)), "OK", "Invalid"))</f>
        <v/>
      </c>
      <c r="BX408" s="281"/>
      <c r="BY408" s="281"/>
      <c r="BZ408" s="281"/>
      <c r="CA408" s="281" t="b">
        <f>AND(RMDF!CD408&gt;=0, RMDF!CD408&lt;=1-SUM(RMDF!Z408,RMDF!AG408,RMDF!AN408,RMDF!AU408,RMDF!BB408,RMDF!BI408,RMDF!BP408,RMDF!BW408), RMDF!CD408=ROUND(RMDF!CD408,4))</f>
        <v>1</v>
      </c>
      <c r="CB408" s="317">
        <f>RMDF!CB408</f>
        <v>0</v>
      </c>
      <c r="CC408" s="318" t="str">
        <f>IF(CB408=0,"",_xlfn.XLOOKUP(CB408,StatePicklist!$1:$1,StatePicklist!$3:$3,"NA",0))</f>
        <v/>
      </c>
      <c r="CD408" s="297" t="str">
        <f ca="1">IF(RMDF!CC408="", "", IF(ISNUMBER(MATCH(RMDF!CC408, INDIRECT(CC408), 0)), "OK", "Invalid"))</f>
        <v/>
      </c>
      <c r="CE408" s="281"/>
      <c r="CF408" s="281"/>
      <c r="CG408" s="281"/>
      <c r="CH408" s="281" t="b">
        <f>AND(RMDF!CK408&gt;=0, RMDF!CK408&lt;=1-SUM(RMDF!Z408,RMDF!AG408,RMDF!AN408,RMDF!AU408,RMDF!BB408,RMDF!BI408,RMDF!BP408,RMDF!BW408,RMDF!CD408), RMDF!CK408=ROUND(RMDF!CK408,4))</f>
        <v>1</v>
      </c>
      <c r="CI408" s="317">
        <f>RMDF!CI408</f>
        <v>0</v>
      </c>
      <c r="CJ408" s="318" t="str">
        <f>IF(CI408=0,"",_xlfn.XLOOKUP(CI408,StatePicklist!$1:$1,StatePicklist!$3:$3,"NA",0))</f>
        <v/>
      </c>
      <c r="CK408" s="297" t="str">
        <f ca="1">IF(RMDF!CJ408="", "", IF(ISNUMBER(MATCH(RMDF!CJ408, INDIRECT(CJ408), 0)), "OK", "Invalid"))</f>
        <v/>
      </c>
      <c r="CL408" s="281"/>
      <c r="CM408" s="281"/>
      <c r="CN408" s="281"/>
      <c r="CO408" s="281" t="b">
        <f>AND(RMDF!CR408&gt;=0, RMDF!CR408&lt;=1-SUM(RMDF!Z408,RMDF!AG408,RMDF!AN408,RMDF!AU408,RMDF!BB408,RMDF!BI408,RMDF!BP408,RMDF!BW408,RMDF!CD408,RMDF!CK408), RMDF!CR408=ROUND(RMDF!CR408,4))</f>
        <v>1</v>
      </c>
      <c r="CP408" s="317">
        <f>RMDF!CP408</f>
        <v>0</v>
      </c>
      <c r="CQ408" s="318" t="str">
        <f>IF(CP408=0,"",_xlfn.XLOOKUP(CP408,StatePicklist!$1:$1,StatePicklist!$3:$3,"NA",0))</f>
        <v/>
      </c>
      <c r="CR408" s="297" t="str">
        <f ca="1">IF(RMDF!CQ408="", "", IF(ISNUMBER(MATCH(RMDF!CQ408, INDIRECT(CQ408), 0)), "OK", "Invalid"))</f>
        <v/>
      </c>
      <c r="CS408" s="281"/>
      <c r="CT408" s="281"/>
      <c r="CU408" s="281"/>
      <c r="CV408" s="281" t="b">
        <f>AND(RMDF!CY408&gt;=0, RMDF!CY408&lt;=1-SUM(RMDF!Z408,RMDF!AG408,RMDF!AN408,RMDF!AU408,RMDF!BB408,RMDF!BI408,RMDF!BP408,RMDF!BW408,RMDF!CD408,RMDF!CK408,RMDF!CR408), RMDF!CY408=ROUND(RMDF!CY408,4))</f>
        <v>1</v>
      </c>
      <c r="CW408" s="317">
        <f>RMDF!CW408</f>
        <v>0</v>
      </c>
      <c r="CX408" s="318" t="str">
        <f>IF(CW408=0,"",_xlfn.XLOOKUP(CW408,StatePicklist!$1:$1,StatePicklist!$3:$3,"NA",0))</f>
        <v/>
      </c>
      <c r="CY408" s="297" t="str">
        <f ca="1">IF(RMDF!CX408="", "", IF(ISNUMBER(MATCH(RMDF!CX408, INDIRECT(CX408), 0)), "OK", "Invalid"))</f>
        <v/>
      </c>
      <c r="CZ408" s="281"/>
      <c r="DA408" s="281"/>
      <c r="DB408" s="281"/>
      <c r="DC408" s="281" t="b">
        <f>AND(RMDF!DF408&gt;=0, RMDF!DF408&lt;=1-SUM(RMDF!Z408,RMDF!AG408,RMDF!AN408,RMDF!AU408,RMDF!BB408,RMDF!BI408,RMDF!BP408,RMDF!BW408,RMDF!CD408,RMDF!CK408,RMDF!CR408,RMDF!CY408), RMDF!DF408=ROUND(RMDF!DF408,4))</f>
        <v>1</v>
      </c>
      <c r="DD408" s="317">
        <f>RMDF!DD408</f>
        <v>0</v>
      </c>
      <c r="DE408" s="318" t="str">
        <f>IF(DD408=0,"",_xlfn.XLOOKUP(DD408,StatePicklist!$1:$1,StatePicklist!$3:$3,"NA",0))</f>
        <v/>
      </c>
      <c r="DF408" s="297" t="str">
        <f ca="1">IF(RMDF!DE408="", "", IF(ISNUMBER(MATCH(RMDF!DE408, INDIRECT(DE408), 0)), "OK", "Invalid"))</f>
        <v/>
      </c>
      <c r="DG408" s="281"/>
      <c r="DH408" s="281"/>
      <c r="DI408" s="281"/>
      <c r="DJ408" s="281" t="b">
        <f>AND(RMDF!DM408&gt;=0, RMDF!DM408&lt;=1-SUM(RMDF!Z408,RMDF!AG408,RMDF!AN408,RMDF!AU408,RMDF!BB408,RMDF!BI408,RMDF!BP408,RMDF!BW408,RMDF!CD408,RMDF!CK408,RMDF!CR408,RMDF!CY408,RMDF!DF408), RMDF!DM408=ROUND(RMDF!DM408,4))</f>
        <v>1</v>
      </c>
      <c r="DK408" s="317">
        <f>RMDF!DK408</f>
        <v>0</v>
      </c>
      <c r="DL408" s="318" t="str">
        <f>IF(DK408=0,"",_xlfn.XLOOKUP(DK408,StatePicklist!$1:$1,StatePicklist!$3:$3,"NA",0))</f>
        <v/>
      </c>
      <c r="DM408" s="297" t="str">
        <f ca="1">IF(RMDF!DL408="", "", IF(ISNUMBER(MATCH(RMDF!DL408, INDIRECT(DL408), 0)), "OK", "Invalid"))</f>
        <v/>
      </c>
      <c r="DN408" s="281"/>
      <c r="DO408" s="281"/>
      <c r="DP408" s="281"/>
      <c r="DQ408" s="281" t="b">
        <f>AND(RMDF!DT408&gt;=0, RMDF!DT408&lt;=1-SUM(RMDF!Z408,RMDF!AG408,RMDF!AN408,RMDF!AU408,RMDF!BB408,RMDF!BI408,RMDF!BP408,RMDF!BW408,RMDF!CD408,RMDF!CK408,RMDF!CR408,RMDF!CY408,RMDF!DF408,RMDF!DM408), RMDF!DT408=ROUND(RMDF!DT408,4))</f>
        <v>1</v>
      </c>
      <c r="DR408" s="317">
        <f>RMDF!DR408</f>
        <v>0</v>
      </c>
      <c r="DS408" s="318" t="str">
        <f>IF(DR408=0,"",_xlfn.XLOOKUP(DR408,StatePicklist!$1:$1,StatePicklist!$3:$3,"NA",0))</f>
        <v/>
      </c>
      <c r="DT408" s="297" t="str">
        <f ca="1">IF(RMDF!DS408="", "", IF(ISNUMBER(MATCH(RMDF!DS408, INDIRECT(DS408), 0)), "OK", "Invalid"))</f>
        <v/>
      </c>
      <c r="DU408" s="281"/>
      <c r="DV408" s="281"/>
      <c r="DW408" s="281"/>
      <c r="DX408" s="281" t="b">
        <f>AND(RMDF!EA408&gt;=0, RMDF!EA408&lt;=1-SUM(RMDF!Z408,RMDF!AG408,RMDF!AN408,RMDF!AU408,RMDF!BB408,RMDF!BI408,RMDF!BP408,RMDF!BW408,RMDF!CD408,RMDF!CK408,RMDF!CR408,RMDF!CY408,RMDF!DF408,RMDF!DM408,RMDF!DT408), RMDF!EA408=ROUND(RMDF!EA408,4))</f>
        <v>1</v>
      </c>
      <c r="DY408" s="317">
        <f>RMDF!DY408</f>
        <v>0</v>
      </c>
      <c r="DZ408" s="318" t="str">
        <f>IF(DY408=0,"",_xlfn.XLOOKUP(DY408,StatePicklist!$1:$1,StatePicklist!$3:$3,"NA",0))</f>
        <v/>
      </c>
      <c r="EA408" s="297" t="str">
        <f ca="1">IF(RMDF!DZ408="", "", IF(ISNUMBER(MATCH(RMDF!DZ408, INDIRECT(DZ408), 0)), "OK", "Invalid"))</f>
        <v/>
      </c>
      <c r="EB408" s="281"/>
      <c r="EC408" s="281"/>
      <c r="ED408" s="281"/>
      <c r="EE408" s="281" t="b">
        <f>AND(RMDF!EH408&gt;=0, RMDF!EH408&lt;=1-SUM(RMDF!Z408,RMDF!AG408,RMDF!AN408,RMDF!AU408,RMDF!BB408,RMDF!BI408,RMDF!BP408,RMDF!BW408,RMDF!CD408,RMDF!CK408,RMDF!CR408,RMDF!CY408,RMDF!DF408,RMDF!DM408,RMDF!DT408,RMDF!EA408), RMDF!EH408=ROUND(RMDF!EH408,4))</f>
        <v>1</v>
      </c>
      <c r="EF408" s="317">
        <f>RMDF!EF408</f>
        <v>0</v>
      </c>
      <c r="EG408" s="318" t="str">
        <f>IF(EF408=0,"",_xlfn.XLOOKUP(EF408,StatePicklist!$1:$1,StatePicklist!$3:$3,"NA",0))</f>
        <v/>
      </c>
      <c r="EH408" s="297" t="str">
        <f ca="1">IF(RMDF!EG408="", "", IF(ISNUMBER(MATCH(RMDF!EG408, INDIRECT(EG408), 0)), "OK", "Invalid"))</f>
        <v/>
      </c>
      <c r="EI408" s="281"/>
      <c r="EJ408" s="281"/>
      <c r="EK408" s="281"/>
      <c r="EL408" s="281" t="b">
        <f>AND(RMDF!EO408&gt;=0, RMDF!EO408&lt;=1-SUM(RMDF!Z408,RMDF!AG408,RMDF!AN408,RMDF!AU408,RMDF!BB408,RMDF!BI408,RMDF!BP408,RMDF!BW408,RMDF!CD408,RMDF!CK408,RMDF!CR408,RMDF!CY408,RMDF!DF408,RMDF!DM408,RMDF!DT408,RMDF!EA408,RMDF!EH408), RMDF!EO408=ROUND(RMDF!EO408,4))</f>
        <v>1</v>
      </c>
      <c r="EM408" s="317">
        <f>RMDF!EM408</f>
        <v>0</v>
      </c>
      <c r="EN408" s="318" t="str">
        <f>IF(EM408=0,"",_xlfn.XLOOKUP(EM408,StatePicklist!$1:$1,StatePicklist!$3:$3,"NA",0))</f>
        <v/>
      </c>
      <c r="EO408" s="297" t="str">
        <f ca="1">IF(RMDF!EN408="", "", IF(ISNUMBER(MATCH(RMDF!EN408, INDIRECT(EN408), 0)), "OK", "Invalid"))</f>
        <v/>
      </c>
      <c r="EP408" s="281"/>
      <c r="EQ408" s="281"/>
      <c r="ER408" s="281"/>
      <c r="ES408" s="281" t="b">
        <f>AND(RMDF!EV408&gt;=0, RMDF!EV408&lt;=1-SUM(RMDF!Z408,RMDF!AG408,RMDF!AN408,RMDF!AU408,RMDF!BB408,RMDF!BI408,RMDF!BP408,RMDF!BW408,RMDF!CD408,RMDF!CK408,RMDF!CR408,RMDF!CY408,RMDF!DF408,RMDF!DM408,RMDF!DT408,RMDF!EA408,RMDF!EH408,RMDF!EO408), RMDF!EV408=ROUND(RMDF!EV408,4))</f>
        <v>1</v>
      </c>
      <c r="ET408" s="317">
        <f>RMDF!ET408</f>
        <v>0</v>
      </c>
      <c r="EU408" s="318" t="str">
        <f>IF(ET408=0,"",_xlfn.XLOOKUP(ET408,StatePicklist!$1:$1,StatePicklist!$3:$3,"NA",0))</f>
        <v/>
      </c>
      <c r="EV408" s="297" t="str">
        <f ca="1">IF(RMDF!EU408="", "", IF(ISNUMBER(MATCH(RMDF!EU408, INDIRECT(EU408), 0)), "OK", "Invalid"))</f>
        <v/>
      </c>
      <c r="EW408" s="281"/>
      <c r="EX408" s="281"/>
      <c r="EY408" s="281"/>
      <c r="EZ408" s="281" t="b">
        <f>AND(RMDF!FC408&gt;=0, RMDF!FC408&lt;=1-SUM(RMDF!Z408,RMDF!AG408,RMDF!AN408,RMDF!AU408,RMDF!BB408,RMDF!BI408,RMDF!BP408,RMDF!BW408,RMDF!CD408,RMDF!CK408,RMDF!CR408,RMDF!CY408,RMDF!DF408,RMDF!DM408,RMDF!DT408,RMDF!EA408,RMDF!EH408,RMDF!EO408,RMDF!EV408), RMDF!FC408=ROUND(RMDF!FC408,4))</f>
        <v>1</v>
      </c>
      <c r="FA408" s="317">
        <f>RMDF!FA408</f>
        <v>0</v>
      </c>
      <c r="FB408" s="318" t="str">
        <f>IF(FA408=0,"",_xlfn.XLOOKUP(FA408,StatePicklist!$1:$1,StatePicklist!$3:$3,"NA",0))</f>
        <v/>
      </c>
      <c r="FC408" s="297" t="str">
        <f ca="1">IF(RMDF!FB408="", "", IF(ISNUMBER(MATCH(RMDF!FB408, INDIRECT(FB408), 0)), "OK", "Invalid"))</f>
        <v/>
      </c>
    </row>
    <row r="409" spans="1:159" s="205" customFormat="1" ht="39.9" customHeight="1" x14ac:dyDescent="0.25">
      <c r="A409" s="206"/>
      <c r="B409" s="196"/>
      <c r="C409" s="197"/>
      <c r="D409" s="198"/>
      <c r="E409" s="199"/>
      <c r="F409" s="200"/>
      <c r="G409" s="201"/>
      <c r="H409" s="292"/>
      <c r="I409" s="305">
        <f>RMDF!I409</f>
        <v>0</v>
      </c>
      <c r="J409" s="305" t="str">
        <f>IF(I409=ProductCode!$B$30,"PDReclPost",IF(OR(I409=ProductCode!$C$30,I409=ProductCode!$E$30,I409=ProductCode!$G$30),"PDPreCon",IF(OR(I409=ProductCode!$D$30,I409=ProductCode!$F$30),"PDNotReclPost","")))</f>
        <v/>
      </c>
      <c r="K409" s="305" t="str">
        <f t="shared" si="24"/>
        <v/>
      </c>
      <c r="L409" s="289"/>
      <c r="M409" s="305" t="str">
        <f t="shared" si="24"/>
        <v/>
      </c>
      <c r="N409" s="289" t="b">
        <f>AND(RMDF!N409&gt;=0, RMDF!N409&lt;=1-RMDF!L409, RMDF!N409=ROUND(RMDF!N409,4))</f>
        <v>1</v>
      </c>
      <c r="O409" s="286" t="str">
        <f>IF(P409="","",IF(I409="","",IF(LEFT(I409,13)="Reclaimed pos",RawMaterialCode!$E$569,RawMaterialCode!$E$568)))</f>
        <v>Reclaimed pre-consumer mixed fibers (RM0578)</v>
      </c>
      <c r="P409" s="295">
        <f t="shared" si="25"/>
        <v>1</v>
      </c>
      <c r="Q409" s="202"/>
      <c r="R409" s="203"/>
      <c r="S409" s="204" t="str">
        <f t="shared" si="26"/>
        <v/>
      </c>
      <c r="T409" s="281"/>
      <c r="U409" s="281"/>
      <c r="V409" s="281"/>
      <c r="W409" s="281"/>
      <c r="X409" s="317">
        <f>RMDF!X409</f>
        <v>0</v>
      </c>
      <c r="Y409" s="318" t="str">
        <f>IF(X409=0,"",_xlfn.XLOOKUP(X409,StatePicklist!$1:$1,StatePicklist!$3:$3,"NA",0))</f>
        <v/>
      </c>
      <c r="Z409" s="297" t="str">
        <f ca="1">IF(RMDF!Y409="", "", IF(ISNUMBER(MATCH(RMDF!Y409, INDIRECT(Y409), 0)), "OK", "Invalid"))</f>
        <v/>
      </c>
      <c r="AA409" s="281"/>
      <c r="AB409" s="281"/>
      <c r="AC409" s="281"/>
      <c r="AD409" s="281" t="b">
        <f>AND(RMDF!AG409&gt;=0, RMDF!AG409&lt;=1-RMDF!Z409, RMDF!AG409=ROUND(RMDF!AG409,4))</f>
        <v>1</v>
      </c>
      <c r="AE409" s="317">
        <f>RMDF!AE409</f>
        <v>0</v>
      </c>
      <c r="AF409" s="318" t="str">
        <f>IF(AE409=0,"",_xlfn.XLOOKUP(AE409,StatePicklist!$1:$1,StatePicklist!$3:$3,"NA",0))</f>
        <v/>
      </c>
      <c r="AG409" s="297" t="str">
        <f ca="1">IF(RMDF!AF409="", "", IF(ISNUMBER(MATCH(RMDF!AF409, INDIRECT(AF409), 0)), "OK", "Invalid"))</f>
        <v/>
      </c>
      <c r="AH409" s="281"/>
      <c r="AI409" s="281"/>
      <c r="AJ409" s="281"/>
      <c r="AK409" s="281" t="b">
        <f>AND(RMDF!AN409&gt;=0, RMDF!AN409&lt;=1-SUM(RMDF!Z409,RMDF!AG409), RMDF!AN409=ROUND(RMDF!AN409,4))</f>
        <v>1</v>
      </c>
      <c r="AL409" s="317">
        <f>RMDF!AL409</f>
        <v>0</v>
      </c>
      <c r="AM409" s="318" t="str">
        <f>IF(AL409=0,"",_xlfn.XLOOKUP(AL409,StatePicklist!$1:$1,StatePicklist!$3:$3,"NA",0))</f>
        <v/>
      </c>
      <c r="AN409" s="297" t="str">
        <f ca="1">IF(RMDF!AM409="", "", IF(ISNUMBER(MATCH(RMDF!AM409, INDIRECT(AM409), 0)), "OK", "Invalid"))</f>
        <v/>
      </c>
      <c r="AO409" s="281"/>
      <c r="AP409" s="281"/>
      <c r="AQ409" s="281"/>
      <c r="AR409" s="281" t="b">
        <f>AND(RMDF!AU409&gt;=0, RMDF!AU409&lt;=1-SUM(RMDF!Z409,RMDF!AG409,RMDF!AN409), RMDF!AU409=ROUND(RMDF!AU409,4))</f>
        <v>1</v>
      </c>
      <c r="AS409" s="317">
        <f>RMDF!AS409</f>
        <v>0</v>
      </c>
      <c r="AT409" s="318" t="str">
        <f>IF(AS409=0,"",_xlfn.XLOOKUP(AS409,StatePicklist!$1:$1,StatePicklist!$3:$3,"NA",0))</f>
        <v/>
      </c>
      <c r="AU409" s="297" t="str">
        <f ca="1">IF(RMDF!AT409="", "", IF(ISNUMBER(MATCH(RMDF!AT409, INDIRECT(AT409), 0)), "OK", "Invalid"))</f>
        <v/>
      </c>
      <c r="AV409" s="281"/>
      <c r="AW409" s="281"/>
      <c r="AX409" s="281"/>
      <c r="AY409" s="281" t="b">
        <f>AND(RMDF!BB409&gt;=0, RMDF!BB409&lt;=1-SUM(RMDF!Z409,RMDF!AG409,RMDF!AN409,RMDF!AU409), RMDF!BB409=ROUND(RMDF!BB409,4))</f>
        <v>1</v>
      </c>
      <c r="AZ409" s="317">
        <f>RMDF!AZ409</f>
        <v>0</v>
      </c>
      <c r="BA409" s="318" t="str">
        <f>IF(AZ409=0,"",_xlfn.XLOOKUP(AZ409,StatePicklist!$1:$1,StatePicklist!$3:$3,"NA",0))</f>
        <v/>
      </c>
      <c r="BB409" s="297" t="str">
        <f ca="1">IF(RMDF!BA409="", "", IF(ISNUMBER(MATCH(RMDF!BA409, INDIRECT(BA409), 0)), "OK", "Invalid"))</f>
        <v/>
      </c>
      <c r="BC409" s="281"/>
      <c r="BD409" s="281"/>
      <c r="BE409" s="281"/>
      <c r="BF409" s="281" t="b">
        <f>AND(RMDF!BI409&gt;=0, RMDF!BI409&lt;=1-SUM(RMDF!Z409,RMDF!AG409,RMDF!AN409,RMDF!AU409,RMDF!BB409), RMDF!BI409=ROUND(RMDF!BI409,4))</f>
        <v>1</v>
      </c>
      <c r="BG409" s="317">
        <f>RMDF!BG409</f>
        <v>0</v>
      </c>
      <c r="BH409" s="318" t="str">
        <f>IF(BG409=0,"",_xlfn.XLOOKUP(BG409,StatePicklist!$1:$1,StatePicklist!$3:$3,"NA",0))</f>
        <v/>
      </c>
      <c r="BI409" s="297" t="str">
        <f ca="1">IF(RMDF!BH409="", "", IF(ISNUMBER(MATCH(RMDF!BH409, INDIRECT(BH409), 0)), "OK", "Invalid"))</f>
        <v/>
      </c>
      <c r="BJ409" s="281"/>
      <c r="BK409" s="281"/>
      <c r="BL409" s="281"/>
      <c r="BM409" s="281" t="b">
        <f>AND(RMDF!BP409&gt;=0, RMDF!BP409&lt;=1-SUM(RMDF!Z409,RMDF!AG409,RMDF!AN409,RMDF!AU409,RMDF!BB409,RMDF!BI409), RMDF!BP409=ROUND(RMDF!BP409,4))</f>
        <v>1</v>
      </c>
      <c r="BN409" s="317">
        <f>RMDF!BN409</f>
        <v>0</v>
      </c>
      <c r="BO409" s="318" t="str">
        <f>IF(BN409=0,"",_xlfn.XLOOKUP(BN409,StatePicklist!$1:$1,StatePicklist!$3:$3,"NA",0))</f>
        <v/>
      </c>
      <c r="BP409" s="297" t="str">
        <f ca="1">IF(RMDF!BO409="", "", IF(ISNUMBER(MATCH(RMDF!BO409, INDIRECT(BO409), 0)), "OK", "Invalid"))</f>
        <v/>
      </c>
      <c r="BQ409" s="281"/>
      <c r="BR409" s="281"/>
      <c r="BS409" s="281"/>
      <c r="BT409" s="281" t="b">
        <f>AND(RMDF!BW409&gt;=0, RMDF!BW409&lt;=1-SUM(RMDF!Z409,RMDF!AG409,RMDF!AN409,RMDF!AU409,RMDF!BB409,RMDF!BI409,RMDF!BP409), RMDF!BW409=ROUND(RMDF!BW409,4))</f>
        <v>1</v>
      </c>
      <c r="BU409" s="317">
        <f>RMDF!BU409</f>
        <v>0</v>
      </c>
      <c r="BV409" s="318" t="str">
        <f>IF(BU409=0,"",_xlfn.XLOOKUP(BU409,StatePicklist!$1:$1,StatePicklist!$3:$3,"NA",0))</f>
        <v/>
      </c>
      <c r="BW409" s="297" t="str">
        <f ca="1">IF(RMDF!BV409="", "", IF(ISNUMBER(MATCH(RMDF!BV409, INDIRECT(BV409), 0)), "OK", "Invalid"))</f>
        <v/>
      </c>
      <c r="BX409" s="281"/>
      <c r="BY409" s="281"/>
      <c r="BZ409" s="281"/>
      <c r="CA409" s="281" t="b">
        <f>AND(RMDF!CD409&gt;=0, RMDF!CD409&lt;=1-SUM(RMDF!Z409,RMDF!AG409,RMDF!AN409,RMDF!AU409,RMDF!BB409,RMDF!BI409,RMDF!BP409,RMDF!BW409), RMDF!CD409=ROUND(RMDF!CD409,4))</f>
        <v>1</v>
      </c>
      <c r="CB409" s="317">
        <f>RMDF!CB409</f>
        <v>0</v>
      </c>
      <c r="CC409" s="318" t="str">
        <f>IF(CB409=0,"",_xlfn.XLOOKUP(CB409,StatePicklist!$1:$1,StatePicklist!$3:$3,"NA",0))</f>
        <v/>
      </c>
      <c r="CD409" s="297" t="str">
        <f ca="1">IF(RMDF!CC409="", "", IF(ISNUMBER(MATCH(RMDF!CC409, INDIRECT(CC409), 0)), "OK", "Invalid"))</f>
        <v/>
      </c>
      <c r="CE409" s="281"/>
      <c r="CF409" s="281"/>
      <c r="CG409" s="281"/>
      <c r="CH409" s="281" t="b">
        <f>AND(RMDF!CK409&gt;=0, RMDF!CK409&lt;=1-SUM(RMDF!Z409,RMDF!AG409,RMDF!AN409,RMDF!AU409,RMDF!BB409,RMDF!BI409,RMDF!BP409,RMDF!BW409,RMDF!CD409), RMDF!CK409=ROUND(RMDF!CK409,4))</f>
        <v>1</v>
      </c>
      <c r="CI409" s="317">
        <f>RMDF!CI409</f>
        <v>0</v>
      </c>
      <c r="CJ409" s="318" t="str">
        <f>IF(CI409=0,"",_xlfn.XLOOKUP(CI409,StatePicklist!$1:$1,StatePicklist!$3:$3,"NA",0))</f>
        <v/>
      </c>
      <c r="CK409" s="297" t="str">
        <f ca="1">IF(RMDF!CJ409="", "", IF(ISNUMBER(MATCH(RMDF!CJ409, INDIRECT(CJ409), 0)), "OK", "Invalid"))</f>
        <v/>
      </c>
      <c r="CL409" s="281"/>
      <c r="CM409" s="281"/>
      <c r="CN409" s="281"/>
      <c r="CO409" s="281" t="b">
        <f>AND(RMDF!CR409&gt;=0, RMDF!CR409&lt;=1-SUM(RMDF!Z409,RMDF!AG409,RMDF!AN409,RMDF!AU409,RMDF!BB409,RMDF!BI409,RMDF!BP409,RMDF!BW409,RMDF!CD409,RMDF!CK409), RMDF!CR409=ROUND(RMDF!CR409,4))</f>
        <v>1</v>
      </c>
      <c r="CP409" s="317">
        <f>RMDF!CP409</f>
        <v>0</v>
      </c>
      <c r="CQ409" s="318" t="str">
        <f>IF(CP409=0,"",_xlfn.XLOOKUP(CP409,StatePicklist!$1:$1,StatePicklist!$3:$3,"NA",0))</f>
        <v/>
      </c>
      <c r="CR409" s="297" t="str">
        <f ca="1">IF(RMDF!CQ409="", "", IF(ISNUMBER(MATCH(RMDF!CQ409, INDIRECT(CQ409), 0)), "OK", "Invalid"))</f>
        <v/>
      </c>
      <c r="CS409" s="281"/>
      <c r="CT409" s="281"/>
      <c r="CU409" s="281"/>
      <c r="CV409" s="281" t="b">
        <f>AND(RMDF!CY409&gt;=0, RMDF!CY409&lt;=1-SUM(RMDF!Z409,RMDF!AG409,RMDF!AN409,RMDF!AU409,RMDF!BB409,RMDF!BI409,RMDF!BP409,RMDF!BW409,RMDF!CD409,RMDF!CK409,RMDF!CR409), RMDF!CY409=ROUND(RMDF!CY409,4))</f>
        <v>1</v>
      </c>
      <c r="CW409" s="317">
        <f>RMDF!CW409</f>
        <v>0</v>
      </c>
      <c r="CX409" s="318" t="str">
        <f>IF(CW409=0,"",_xlfn.XLOOKUP(CW409,StatePicklist!$1:$1,StatePicklist!$3:$3,"NA",0))</f>
        <v/>
      </c>
      <c r="CY409" s="297" t="str">
        <f ca="1">IF(RMDF!CX409="", "", IF(ISNUMBER(MATCH(RMDF!CX409, INDIRECT(CX409), 0)), "OK", "Invalid"))</f>
        <v/>
      </c>
      <c r="CZ409" s="281"/>
      <c r="DA409" s="281"/>
      <c r="DB409" s="281"/>
      <c r="DC409" s="281" t="b">
        <f>AND(RMDF!DF409&gt;=0, RMDF!DF409&lt;=1-SUM(RMDF!Z409,RMDF!AG409,RMDF!AN409,RMDF!AU409,RMDF!BB409,RMDF!BI409,RMDF!BP409,RMDF!BW409,RMDF!CD409,RMDF!CK409,RMDF!CR409,RMDF!CY409), RMDF!DF409=ROUND(RMDF!DF409,4))</f>
        <v>1</v>
      </c>
      <c r="DD409" s="317">
        <f>RMDF!DD409</f>
        <v>0</v>
      </c>
      <c r="DE409" s="318" t="str">
        <f>IF(DD409=0,"",_xlfn.XLOOKUP(DD409,StatePicklist!$1:$1,StatePicklist!$3:$3,"NA",0))</f>
        <v/>
      </c>
      <c r="DF409" s="297" t="str">
        <f ca="1">IF(RMDF!DE409="", "", IF(ISNUMBER(MATCH(RMDF!DE409, INDIRECT(DE409), 0)), "OK", "Invalid"))</f>
        <v/>
      </c>
      <c r="DG409" s="281"/>
      <c r="DH409" s="281"/>
      <c r="DI409" s="281"/>
      <c r="DJ409" s="281" t="b">
        <f>AND(RMDF!DM409&gt;=0, RMDF!DM409&lt;=1-SUM(RMDF!Z409,RMDF!AG409,RMDF!AN409,RMDF!AU409,RMDF!BB409,RMDF!BI409,RMDF!BP409,RMDF!BW409,RMDF!CD409,RMDF!CK409,RMDF!CR409,RMDF!CY409,RMDF!DF409), RMDF!DM409=ROUND(RMDF!DM409,4))</f>
        <v>1</v>
      </c>
      <c r="DK409" s="317">
        <f>RMDF!DK409</f>
        <v>0</v>
      </c>
      <c r="DL409" s="318" t="str">
        <f>IF(DK409=0,"",_xlfn.XLOOKUP(DK409,StatePicklist!$1:$1,StatePicklist!$3:$3,"NA",0))</f>
        <v/>
      </c>
      <c r="DM409" s="297" t="str">
        <f ca="1">IF(RMDF!DL409="", "", IF(ISNUMBER(MATCH(RMDF!DL409, INDIRECT(DL409), 0)), "OK", "Invalid"))</f>
        <v/>
      </c>
      <c r="DN409" s="281"/>
      <c r="DO409" s="281"/>
      <c r="DP409" s="281"/>
      <c r="DQ409" s="281" t="b">
        <f>AND(RMDF!DT409&gt;=0, RMDF!DT409&lt;=1-SUM(RMDF!Z409,RMDF!AG409,RMDF!AN409,RMDF!AU409,RMDF!BB409,RMDF!BI409,RMDF!BP409,RMDF!BW409,RMDF!CD409,RMDF!CK409,RMDF!CR409,RMDF!CY409,RMDF!DF409,RMDF!DM409), RMDF!DT409=ROUND(RMDF!DT409,4))</f>
        <v>1</v>
      </c>
      <c r="DR409" s="317">
        <f>RMDF!DR409</f>
        <v>0</v>
      </c>
      <c r="DS409" s="318" t="str">
        <f>IF(DR409=0,"",_xlfn.XLOOKUP(DR409,StatePicklist!$1:$1,StatePicklist!$3:$3,"NA",0))</f>
        <v/>
      </c>
      <c r="DT409" s="297" t="str">
        <f ca="1">IF(RMDF!DS409="", "", IF(ISNUMBER(MATCH(RMDF!DS409, INDIRECT(DS409), 0)), "OK", "Invalid"))</f>
        <v/>
      </c>
      <c r="DU409" s="281"/>
      <c r="DV409" s="281"/>
      <c r="DW409" s="281"/>
      <c r="DX409" s="281" t="b">
        <f>AND(RMDF!EA409&gt;=0, RMDF!EA409&lt;=1-SUM(RMDF!Z409,RMDF!AG409,RMDF!AN409,RMDF!AU409,RMDF!BB409,RMDF!BI409,RMDF!BP409,RMDF!BW409,RMDF!CD409,RMDF!CK409,RMDF!CR409,RMDF!CY409,RMDF!DF409,RMDF!DM409,RMDF!DT409), RMDF!EA409=ROUND(RMDF!EA409,4))</f>
        <v>1</v>
      </c>
      <c r="DY409" s="317">
        <f>RMDF!DY409</f>
        <v>0</v>
      </c>
      <c r="DZ409" s="318" t="str">
        <f>IF(DY409=0,"",_xlfn.XLOOKUP(DY409,StatePicklist!$1:$1,StatePicklist!$3:$3,"NA",0))</f>
        <v/>
      </c>
      <c r="EA409" s="297" t="str">
        <f ca="1">IF(RMDF!DZ409="", "", IF(ISNUMBER(MATCH(RMDF!DZ409, INDIRECT(DZ409), 0)), "OK", "Invalid"))</f>
        <v/>
      </c>
      <c r="EB409" s="281"/>
      <c r="EC409" s="281"/>
      <c r="ED409" s="281"/>
      <c r="EE409" s="281" t="b">
        <f>AND(RMDF!EH409&gt;=0, RMDF!EH409&lt;=1-SUM(RMDF!Z409,RMDF!AG409,RMDF!AN409,RMDF!AU409,RMDF!BB409,RMDF!BI409,RMDF!BP409,RMDF!BW409,RMDF!CD409,RMDF!CK409,RMDF!CR409,RMDF!CY409,RMDF!DF409,RMDF!DM409,RMDF!DT409,RMDF!EA409), RMDF!EH409=ROUND(RMDF!EH409,4))</f>
        <v>1</v>
      </c>
      <c r="EF409" s="317">
        <f>RMDF!EF409</f>
        <v>0</v>
      </c>
      <c r="EG409" s="318" t="str">
        <f>IF(EF409=0,"",_xlfn.XLOOKUP(EF409,StatePicklist!$1:$1,StatePicklist!$3:$3,"NA",0))</f>
        <v/>
      </c>
      <c r="EH409" s="297" t="str">
        <f ca="1">IF(RMDF!EG409="", "", IF(ISNUMBER(MATCH(RMDF!EG409, INDIRECT(EG409), 0)), "OK", "Invalid"))</f>
        <v/>
      </c>
      <c r="EI409" s="281"/>
      <c r="EJ409" s="281"/>
      <c r="EK409" s="281"/>
      <c r="EL409" s="281" t="b">
        <f>AND(RMDF!EO409&gt;=0, RMDF!EO409&lt;=1-SUM(RMDF!Z409,RMDF!AG409,RMDF!AN409,RMDF!AU409,RMDF!BB409,RMDF!BI409,RMDF!BP409,RMDF!BW409,RMDF!CD409,RMDF!CK409,RMDF!CR409,RMDF!CY409,RMDF!DF409,RMDF!DM409,RMDF!DT409,RMDF!EA409,RMDF!EH409), RMDF!EO409=ROUND(RMDF!EO409,4))</f>
        <v>1</v>
      </c>
      <c r="EM409" s="317">
        <f>RMDF!EM409</f>
        <v>0</v>
      </c>
      <c r="EN409" s="318" t="str">
        <f>IF(EM409=0,"",_xlfn.XLOOKUP(EM409,StatePicklist!$1:$1,StatePicklist!$3:$3,"NA",0))</f>
        <v/>
      </c>
      <c r="EO409" s="297" t="str">
        <f ca="1">IF(RMDF!EN409="", "", IF(ISNUMBER(MATCH(RMDF!EN409, INDIRECT(EN409), 0)), "OK", "Invalid"))</f>
        <v/>
      </c>
      <c r="EP409" s="281"/>
      <c r="EQ409" s="281"/>
      <c r="ER409" s="281"/>
      <c r="ES409" s="281" t="b">
        <f>AND(RMDF!EV409&gt;=0, RMDF!EV409&lt;=1-SUM(RMDF!Z409,RMDF!AG409,RMDF!AN409,RMDF!AU409,RMDF!BB409,RMDF!BI409,RMDF!BP409,RMDF!BW409,RMDF!CD409,RMDF!CK409,RMDF!CR409,RMDF!CY409,RMDF!DF409,RMDF!DM409,RMDF!DT409,RMDF!EA409,RMDF!EH409,RMDF!EO409), RMDF!EV409=ROUND(RMDF!EV409,4))</f>
        <v>1</v>
      </c>
      <c r="ET409" s="317">
        <f>RMDF!ET409</f>
        <v>0</v>
      </c>
      <c r="EU409" s="318" t="str">
        <f>IF(ET409=0,"",_xlfn.XLOOKUP(ET409,StatePicklist!$1:$1,StatePicklist!$3:$3,"NA",0))</f>
        <v/>
      </c>
      <c r="EV409" s="297" t="str">
        <f ca="1">IF(RMDF!EU409="", "", IF(ISNUMBER(MATCH(RMDF!EU409, INDIRECT(EU409), 0)), "OK", "Invalid"))</f>
        <v/>
      </c>
      <c r="EW409" s="281"/>
      <c r="EX409" s="281"/>
      <c r="EY409" s="281"/>
      <c r="EZ409" s="281" t="b">
        <f>AND(RMDF!FC409&gt;=0, RMDF!FC409&lt;=1-SUM(RMDF!Z409,RMDF!AG409,RMDF!AN409,RMDF!AU409,RMDF!BB409,RMDF!BI409,RMDF!BP409,RMDF!BW409,RMDF!CD409,RMDF!CK409,RMDF!CR409,RMDF!CY409,RMDF!DF409,RMDF!DM409,RMDF!DT409,RMDF!EA409,RMDF!EH409,RMDF!EO409,RMDF!EV409), RMDF!FC409=ROUND(RMDF!FC409,4))</f>
        <v>1</v>
      </c>
      <c r="FA409" s="317">
        <f>RMDF!FA409</f>
        <v>0</v>
      </c>
      <c r="FB409" s="318" t="str">
        <f>IF(FA409=0,"",_xlfn.XLOOKUP(FA409,StatePicklist!$1:$1,StatePicklist!$3:$3,"NA",0))</f>
        <v/>
      </c>
      <c r="FC409" s="297" t="str">
        <f ca="1">IF(RMDF!FB409="", "", IF(ISNUMBER(MATCH(RMDF!FB409, INDIRECT(FB409), 0)), "OK", "Invalid"))</f>
        <v/>
      </c>
    </row>
    <row r="410" spans="1:159" s="205" customFormat="1" ht="39.9" customHeight="1" x14ac:dyDescent="0.25">
      <c r="A410" s="206"/>
      <c r="B410" s="196"/>
      <c r="C410" s="197"/>
      <c r="D410" s="198"/>
      <c r="E410" s="199"/>
      <c r="F410" s="200"/>
      <c r="G410" s="201"/>
      <c r="H410" s="292"/>
      <c r="I410" s="305">
        <f>RMDF!I410</f>
        <v>0</v>
      </c>
      <c r="J410" s="305" t="str">
        <f>IF(I410=ProductCode!$B$30,"PDReclPost",IF(OR(I410=ProductCode!$C$30,I410=ProductCode!$E$30,I410=ProductCode!$G$30),"PDPreCon",IF(OR(I410=ProductCode!$D$30,I410=ProductCode!$F$30),"PDNotReclPost","")))</f>
        <v/>
      </c>
      <c r="K410" s="305" t="str">
        <f t="shared" si="24"/>
        <v/>
      </c>
      <c r="L410" s="289"/>
      <c r="M410" s="305" t="str">
        <f t="shared" si="24"/>
        <v/>
      </c>
      <c r="N410" s="289" t="b">
        <f>AND(RMDF!N410&gt;=0, RMDF!N410&lt;=1-RMDF!L410, RMDF!N410=ROUND(RMDF!N410,4))</f>
        <v>1</v>
      </c>
      <c r="O410" s="286" t="str">
        <f>IF(P410="","",IF(I410="","",IF(LEFT(I410,13)="Reclaimed pos",RawMaterialCode!$E$569,RawMaterialCode!$E$568)))</f>
        <v>Reclaimed pre-consumer mixed fibers (RM0578)</v>
      </c>
      <c r="P410" s="295">
        <f t="shared" si="25"/>
        <v>1</v>
      </c>
      <c r="Q410" s="202"/>
      <c r="R410" s="203"/>
      <c r="S410" s="204" t="str">
        <f t="shared" si="26"/>
        <v/>
      </c>
      <c r="T410" s="281"/>
      <c r="U410" s="281"/>
      <c r="V410" s="281"/>
      <c r="W410" s="281"/>
      <c r="X410" s="317">
        <f>RMDF!X410</f>
        <v>0</v>
      </c>
      <c r="Y410" s="318" t="str">
        <f>IF(X410=0,"",_xlfn.XLOOKUP(X410,StatePicklist!$1:$1,StatePicklist!$3:$3,"NA",0))</f>
        <v/>
      </c>
      <c r="Z410" s="297" t="str">
        <f ca="1">IF(RMDF!Y410="", "", IF(ISNUMBER(MATCH(RMDF!Y410, INDIRECT(Y410), 0)), "OK", "Invalid"))</f>
        <v/>
      </c>
      <c r="AA410" s="281"/>
      <c r="AB410" s="281"/>
      <c r="AC410" s="281"/>
      <c r="AD410" s="281" t="b">
        <f>AND(RMDF!AG410&gt;=0, RMDF!AG410&lt;=1-RMDF!Z410, RMDF!AG410=ROUND(RMDF!AG410,4))</f>
        <v>1</v>
      </c>
      <c r="AE410" s="317">
        <f>RMDF!AE410</f>
        <v>0</v>
      </c>
      <c r="AF410" s="318" t="str">
        <f>IF(AE410=0,"",_xlfn.XLOOKUP(AE410,StatePicklist!$1:$1,StatePicklist!$3:$3,"NA",0))</f>
        <v/>
      </c>
      <c r="AG410" s="297" t="str">
        <f ca="1">IF(RMDF!AF410="", "", IF(ISNUMBER(MATCH(RMDF!AF410, INDIRECT(AF410), 0)), "OK", "Invalid"))</f>
        <v/>
      </c>
      <c r="AH410" s="281"/>
      <c r="AI410" s="281"/>
      <c r="AJ410" s="281"/>
      <c r="AK410" s="281" t="b">
        <f>AND(RMDF!AN410&gt;=0, RMDF!AN410&lt;=1-SUM(RMDF!Z410,RMDF!AG410), RMDF!AN410=ROUND(RMDF!AN410,4))</f>
        <v>1</v>
      </c>
      <c r="AL410" s="317">
        <f>RMDF!AL410</f>
        <v>0</v>
      </c>
      <c r="AM410" s="318" t="str">
        <f>IF(AL410=0,"",_xlfn.XLOOKUP(AL410,StatePicklist!$1:$1,StatePicklist!$3:$3,"NA",0))</f>
        <v/>
      </c>
      <c r="AN410" s="297" t="str">
        <f ca="1">IF(RMDF!AM410="", "", IF(ISNUMBER(MATCH(RMDF!AM410, INDIRECT(AM410), 0)), "OK", "Invalid"))</f>
        <v/>
      </c>
      <c r="AO410" s="281"/>
      <c r="AP410" s="281"/>
      <c r="AQ410" s="281"/>
      <c r="AR410" s="281" t="b">
        <f>AND(RMDF!AU410&gt;=0, RMDF!AU410&lt;=1-SUM(RMDF!Z410,RMDF!AG410,RMDF!AN410), RMDF!AU410=ROUND(RMDF!AU410,4))</f>
        <v>1</v>
      </c>
      <c r="AS410" s="317">
        <f>RMDF!AS410</f>
        <v>0</v>
      </c>
      <c r="AT410" s="318" t="str">
        <f>IF(AS410=0,"",_xlfn.XLOOKUP(AS410,StatePicklist!$1:$1,StatePicklist!$3:$3,"NA",0))</f>
        <v/>
      </c>
      <c r="AU410" s="297" t="str">
        <f ca="1">IF(RMDF!AT410="", "", IF(ISNUMBER(MATCH(RMDF!AT410, INDIRECT(AT410), 0)), "OK", "Invalid"))</f>
        <v/>
      </c>
      <c r="AV410" s="281"/>
      <c r="AW410" s="281"/>
      <c r="AX410" s="281"/>
      <c r="AY410" s="281" t="b">
        <f>AND(RMDF!BB410&gt;=0, RMDF!BB410&lt;=1-SUM(RMDF!Z410,RMDF!AG410,RMDF!AN410,RMDF!AU410), RMDF!BB410=ROUND(RMDF!BB410,4))</f>
        <v>1</v>
      </c>
      <c r="AZ410" s="317">
        <f>RMDF!AZ410</f>
        <v>0</v>
      </c>
      <c r="BA410" s="318" t="str">
        <f>IF(AZ410=0,"",_xlfn.XLOOKUP(AZ410,StatePicklist!$1:$1,StatePicklist!$3:$3,"NA",0))</f>
        <v/>
      </c>
      <c r="BB410" s="297" t="str">
        <f ca="1">IF(RMDF!BA410="", "", IF(ISNUMBER(MATCH(RMDF!BA410, INDIRECT(BA410), 0)), "OK", "Invalid"))</f>
        <v/>
      </c>
      <c r="BC410" s="281"/>
      <c r="BD410" s="281"/>
      <c r="BE410" s="281"/>
      <c r="BF410" s="281" t="b">
        <f>AND(RMDF!BI410&gt;=0, RMDF!BI410&lt;=1-SUM(RMDF!Z410,RMDF!AG410,RMDF!AN410,RMDF!AU410,RMDF!BB410), RMDF!BI410=ROUND(RMDF!BI410,4))</f>
        <v>1</v>
      </c>
      <c r="BG410" s="317">
        <f>RMDF!BG410</f>
        <v>0</v>
      </c>
      <c r="BH410" s="318" t="str">
        <f>IF(BG410=0,"",_xlfn.XLOOKUP(BG410,StatePicklist!$1:$1,StatePicklist!$3:$3,"NA",0))</f>
        <v/>
      </c>
      <c r="BI410" s="297" t="str">
        <f ca="1">IF(RMDF!BH410="", "", IF(ISNUMBER(MATCH(RMDF!BH410, INDIRECT(BH410), 0)), "OK", "Invalid"))</f>
        <v/>
      </c>
      <c r="BJ410" s="281"/>
      <c r="BK410" s="281"/>
      <c r="BL410" s="281"/>
      <c r="BM410" s="281" t="b">
        <f>AND(RMDF!BP410&gt;=0, RMDF!BP410&lt;=1-SUM(RMDF!Z410,RMDF!AG410,RMDF!AN410,RMDF!AU410,RMDF!BB410,RMDF!BI410), RMDF!BP410=ROUND(RMDF!BP410,4))</f>
        <v>1</v>
      </c>
      <c r="BN410" s="317">
        <f>RMDF!BN410</f>
        <v>0</v>
      </c>
      <c r="BO410" s="318" t="str">
        <f>IF(BN410=0,"",_xlfn.XLOOKUP(BN410,StatePicklist!$1:$1,StatePicklist!$3:$3,"NA",0))</f>
        <v/>
      </c>
      <c r="BP410" s="297" t="str">
        <f ca="1">IF(RMDF!BO410="", "", IF(ISNUMBER(MATCH(RMDF!BO410, INDIRECT(BO410), 0)), "OK", "Invalid"))</f>
        <v/>
      </c>
      <c r="BQ410" s="281"/>
      <c r="BR410" s="281"/>
      <c r="BS410" s="281"/>
      <c r="BT410" s="281" t="b">
        <f>AND(RMDF!BW410&gt;=0, RMDF!BW410&lt;=1-SUM(RMDF!Z410,RMDF!AG410,RMDF!AN410,RMDF!AU410,RMDF!BB410,RMDF!BI410,RMDF!BP410), RMDF!BW410=ROUND(RMDF!BW410,4))</f>
        <v>1</v>
      </c>
      <c r="BU410" s="317">
        <f>RMDF!BU410</f>
        <v>0</v>
      </c>
      <c r="BV410" s="318" t="str">
        <f>IF(BU410=0,"",_xlfn.XLOOKUP(BU410,StatePicklist!$1:$1,StatePicklist!$3:$3,"NA",0))</f>
        <v/>
      </c>
      <c r="BW410" s="297" t="str">
        <f ca="1">IF(RMDF!BV410="", "", IF(ISNUMBER(MATCH(RMDF!BV410, INDIRECT(BV410), 0)), "OK", "Invalid"))</f>
        <v/>
      </c>
      <c r="BX410" s="281"/>
      <c r="BY410" s="281"/>
      <c r="BZ410" s="281"/>
      <c r="CA410" s="281" t="b">
        <f>AND(RMDF!CD410&gt;=0, RMDF!CD410&lt;=1-SUM(RMDF!Z410,RMDF!AG410,RMDF!AN410,RMDF!AU410,RMDF!BB410,RMDF!BI410,RMDF!BP410,RMDF!BW410), RMDF!CD410=ROUND(RMDF!CD410,4))</f>
        <v>1</v>
      </c>
      <c r="CB410" s="317">
        <f>RMDF!CB410</f>
        <v>0</v>
      </c>
      <c r="CC410" s="318" t="str">
        <f>IF(CB410=0,"",_xlfn.XLOOKUP(CB410,StatePicklist!$1:$1,StatePicklist!$3:$3,"NA",0))</f>
        <v/>
      </c>
      <c r="CD410" s="297" t="str">
        <f ca="1">IF(RMDF!CC410="", "", IF(ISNUMBER(MATCH(RMDF!CC410, INDIRECT(CC410), 0)), "OK", "Invalid"))</f>
        <v/>
      </c>
      <c r="CE410" s="281"/>
      <c r="CF410" s="281"/>
      <c r="CG410" s="281"/>
      <c r="CH410" s="281" t="b">
        <f>AND(RMDF!CK410&gt;=0, RMDF!CK410&lt;=1-SUM(RMDF!Z410,RMDF!AG410,RMDF!AN410,RMDF!AU410,RMDF!BB410,RMDF!BI410,RMDF!BP410,RMDF!BW410,RMDF!CD410), RMDF!CK410=ROUND(RMDF!CK410,4))</f>
        <v>1</v>
      </c>
      <c r="CI410" s="317">
        <f>RMDF!CI410</f>
        <v>0</v>
      </c>
      <c r="CJ410" s="318" t="str">
        <f>IF(CI410=0,"",_xlfn.XLOOKUP(CI410,StatePicklist!$1:$1,StatePicklist!$3:$3,"NA",0))</f>
        <v/>
      </c>
      <c r="CK410" s="297" t="str">
        <f ca="1">IF(RMDF!CJ410="", "", IF(ISNUMBER(MATCH(RMDF!CJ410, INDIRECT(CJ410), 0)), "OK", "Invalid"))</f>
        <v/>
      </c>
      <c r="CL410" s="281"/>
      <c r="CM410" s="281"/>
      <c r="CN410" s="281"/>
      <c r="CO410" s="281" t="b">
        <f>AND(RMDF!CR410&gt;=0, RMDF!CR410&lt;=1-SUM(RMDF!Z410,RMDF!AG410,RMDF!AN410,RMDF!AU410,RMDF!BB410,RMDF!BI410,RMDF!BP410,RMDF!BW410,RMDF!CD410,RMDF!CK410), RMDF!CR410=ROUND(RMDF!CR410,4))</f>
        <v>1</v>
      </c>
      <c r="CP410" s="317">
        <f>RMDF!CP410</f>
        <v>0</v>
      </c>
      <c r="CQ410" s="318" t="str">
        <f>IF(CP410=0,"",_xlfn.XLOOKUP(CP410,StatePicklist!$1:$1,StatePicklist!$3:$3,"NA",0))</f>
        <v/>
      </c>
      <c r="CR410" s="297" t="str">
        <f ca="1">IF(RMDF!CQ410="", "", IF(ISNUMBER(MATCH(RMDF!CQ410, INDIRECT(CQ410), 0)), "OK", "Invalid"))</f>
        <v/>
      </c>
      <c r="CS410" s="281"/>
      <c r="CT410" s="281"/>
      <c r="CU410" s="281"/>
      <c r="CV410" s="281" t="b">
        <f>AND(RMDF!CY410&gt;=0, RMDF!CY410&lt;=1-SUM(RMDF!Z410,RMDF!AG410,RMDF!AN410,RMDF!AU410,RMDF!BB410,RMDF!BI410,RMDF!BP410,RMDF!BW410,RMDF!CD410,RMDF!CK410,RMDF!CR410), RMDF!CY410=ROUND(RMDF!CY410,4))</f>
        <v>1</v>
      </c>
      <c r="CW410" s="317">
        <f>RMDF!CW410</f>
        <v>0</v>
      </c>
      <c r="CX410" s="318" t="str">
        <f>IF(CW410=0,"",_xlfn.XLOOKUP(CW410,StatePicklist!$1:$1,StatePicklist!$3:$3,"NA",0))</f>
        <v/>
      </c>
      <c r="CY410" s="297" t="str">
        <f ca="1">IF(RMDF!CX410="", "", IF(ISNUMBER(MATCH(RMDF!CX410, INDIRECT(CX410), 0)), "OK", "Invalid"))</f>
        <v/>
      </c>
      <c r="CZ410" s="281"/>
      <c r="DA410" s="281"/>
      <c r="DB410" s="281"/>
      <c r="DC410" s="281" t="b">
        <f>AND(RMDF!DF410&gt;=0, RMDF!DF410&lt;=1-SUM(RMDF!Z410,RMDF!AG410,RMDF!AN410,RMDF!AU410,RMDF!BB410,RMDF!BI410,RMDF!BP410,RMDF!BW410,RMDF!CD410,RMDF!CK410,RMDF!CR410,RMDF!CY410), RMDF!DF410=ROUND(RMDF!DF410,4))</f>
        <v>1</v>
      </c>
      <c r="DD410" s="317">
        <f>RMDF!DD410</f>
        <v>0</v>
      </c>
      <c r="DE410" s="318" t="str">
        <f>IF(DD410=0,"",_xlfn.XLOOKUP(DD410,StatePicklist!$1:$1,StatePicklist!$3:$3,"NA",0))</f>
        <v/>
      </c>
      <c r="DF410" s="297" t="str">
        <f ca="1">IF(RMDF!DE410="", "", IF(ISNUMBER(MATCH(RMDF!DE410, INDIRECT(DE410), 0)), "OK", "Invalid"))</f>
        <v/>
      </c>
      <c r="DG410" s="281"/>
      <c r="DH410" s="281"/>
      <c r="DI410" s="281"/>
      <c r="DJ410" s="281" t="b">
        <f>AND(RMDF!DM410&gt;=0, RMDF!DM410&lt;=1-SUM(RMDF!Z410,RMDF!AG410,RMDF!AN410,RMDF!AU410,RMDF!BB410,RMDF!BI410,RMDF!BP410,RMDF!BW410,RMDF!CD410,RMDF!CK410,RMDF!CR410,RMDF!CY410,RMDF!DF410), RMDF!DM410=ROUND(RMDF!DM410,4))</f>
        <v>1</v>
      </c>
      <c r="DK410" s="317">
        <f>RMDF!DK410</f>
        <v>0</v>
      </c>
      <c r="DL410" s="318" t="str">
        <f>IF(DK410=0,"",_xlfn.XLOOKUP(DK410,StatePicklist!$1:$1,StatePicklist!$3:$3,"NA",0))</f>
        <v/>
      </c>
      <c r="DM410" s="297" t="str">
        <f ca="1">IF(RMDF!DL410="", "", IF(ISNUMBER(MATCH(RMDF!DL410, INDIRECT(DL410), 0)), "OK", "Invalid"))</f>
        <v/>
      </c>
      <c r="DN410" s="281"/>
      <c r="DO410" s="281"/>
      <c r="DP410" s="281"/>
      <c r="DQ410" s="281" t="b">
        <f>AND(RMDF!DT410&gt;=0, RMDF!DT410&lt;=1-SUM(RMDF!Z410,RMDF!AG410,RMDF!AN410,RMDF!AU410,RMDF!BB410,RMDF!BI410,RMDF!BP410,RMDF!BW410,RMDF!CD410,RMDF!CK410,RMDF!CR410,RMDF!CY410,RMDF!DF410,RMDF!DM410), RMDF!DT410=ROUND(RMDF!DT410,4))</f>
        <v>1</v>
      </c>
      <c r="DR410" s="317">
        <f>RMDF!DR410</f>
        <v>0</v>
      </c>
      <c r="DS410" s="318" t="str">
        <f>IF(DR410=0,"",_xlfn.XLOOKUP(DR410,StatePicklist!$1:$1,StatePicklist!$3:$3,"NA",0))</f>
        <v/>
      </c>
      <c r="DT410" s="297" t="str">
        <f ca="1">IF(RMDF!DS410="", "", IF(ISNUMBER(MATCH(RMDF!DS410, INDIRECT(DS410), 0)), "OK", "Invalid"))</f>
        <v/>
      </c>
      <c r="DU410" s="281"/>
      <c r="DV410" s="281"/>
      <c r="DW410" s="281"/>
      <c r="DX410" s="281" t="b">
        <f>AND(RMDF!EA410&gt;=0, RMDF!EA410&lt;=1-SUM(RMDF!Z410,RMDF!AG410,RMDF!AN410,RMDF!AU410,RMDF!BB410,RMDF!BI410,RMDF!BP410,RMDF!BW410,RMDF!CD410,RMDF!CK410,RMDF!CR410,RMDF!CY410,RMDF!DF410,RMDF!DM410,RMDF!DT410), RMDF!EA410=ROUND(RMDF!EA410,4))</f>
        <v>1</v>
      </c>
      <c r="DY410" s="317">
        <f>RMDF!DY410</f>
        <v>0</v>
      </c>
      <c r="DZ410" s="318" t="str">
        <f>IF(DY410=0,"",_xlfn.XLOOKUP(DY410,StatePicklist!$1:$1,StatePicklist!$3:$3,"NA",0))</f>
        <v/>
      </c>
      <c r="EA410" s="297" t="str">
        <f ca="1">IF(RMDF!DZ410="", "", IF(ISNUMBER(MATCH(RMDF!DZ410, INDIRECT(DZ410), 0)), "OK", "Invalid"))</f>
        <v/>
      </c>
      <c r="EB410" s="281"/>
      <c r="EC410" s="281"/>
      <c r="ED410" s="281"/>
      <c r="EE410" s="281" t="b">
        <f>AND(RMDF!EH410&gt;=0, RMDF!EH410&lt;=1-SUM(RMDF!Z410,RMDF!AG410,RMDF!AN410,RMDF!AU410,RMDF!BB410,RMDF!BI410,RMDF!BP410,RMDF!BW410,RMDF!CD410,RMDF!CK410,RMDF!CR410,RMDF!CY410,RMDF!DF410,RMDF!DM410,RMDF!DT410,RMDF!EA410), RMDF!EH410=ROUND(RMDF!EH410,4))</f>
        <v>1</v>
      </c>
      <c r="EF410" s="317">
        <f>RMDF!EF410</f>
        <v>0</v>
      </c>
      <c r="EG410" s="318" t="str">
        <f>IF(EF410=0,"",_xlfn.XLOOKUP(EF410,StatePicklist!$1:$1,StatePicklist!$3:$3,"NA",0))</f>
        <v/>
      </c>
      <c r="EH410" s="297" t="str">
        <f ca="1">IF(RMDF!EG410="", "", IF(ISNUMBER(MATCH(RMDF!EG410, INDIRECT(EG410), 0)), "OK", "Invalid"))</f>
        <v/>
      </c>
      <c r="EI410" s="281"/>
      <c r="EJ410" s="281"/>
      <c r="EK410" s="281"/>
      <c r="EL410" s="281" t="b">
        <f>AND(RMDF!EO410&gt;=0, RMDF!EO410&lt;=1-SUM(RMDF!Z410,RMDF!AG410,RMDF!AN410,RMDF!AU410,RMDF!BB410,RMDF!BI410,RMDF!BP410,RMDF!BW410,RMDF!CD410,RMDF!CK410,RMDF!CR410,RMDF!CY410,RMDF!DF410,RMDF!DM410,RMDF!DT410,RMDF!EA410,RMDF!EH410), RMDF!EO410=ROUND(RMDF!EO410,4))</f>
        <v>1</v>
      </c>
      <c r="EM410" s="317">
        <f>RMDF!EM410</f>
        <v>0</v>
      </c>
      <c r="EN410" s="318" t="str">
        <f>IF(EM410=0,"",_xlfn.XLOOKUP(EM410,StatePicklist!$1:$1,StatePicklist!$3:$3,"NA",0))</f>
        <v/>
      </c>
      <c r="EO410" s="297" t="str">
        <f ca="1">IF(RMDF!EN410="", "", IF(ISNUMBER(MATCH(RMDF!EN410, INDIRECT(EN410), 0)), "OK", "Invalid"))</f>
        <v/>
      </c>
      <c r="EP410" s="281"/>
      <c r="EQ410" s="281"/>
      <c r="ER410" s="281"/>
      <c r="ES410" s="281" t="b">
        <f>AND(RMDF!EV410&gt;=0, RMDF!EV410&lt;=1-SUM(RMDF!Z410,RMDF!AG410,RMDF!AN410,RMDF!AU410,RMDF!BB410,RMDF!BI410,RMDF!BP410,RMDF!BW410,RMDF!CD410,RMDF!CK410,RMDF!CR410,RMDF!CY410,RMDF!DF410,RMDF!DM410,RMDF!DT410,RMDF!EA410,RMDF!EH410,RMDF!EO410), RMDF!EV410=ROUND(RMDF!EV410,4))</f>
        <v>1</v>
      </c>
      <c r="ET410" s="317">
        <f>RMDF!ET410</f>
        <v>0</v>
      </c>
      <c r="EU410" s="318" t="str">
        <f>IF(ET410=0,"",_xlfn.XLOOKUP(ET410,StatePicklist!$1:$1,StatePicklist!$3:$3,"NA",0))</f>
        <v/>
      </c>
      <c r="EV410" s="297" t="str">
        <f ca="1">IF(RMDF!EU410="", "", IF(ISNUMBER(MATCH(RMDF!EU410, INDIRECT(EU410), 0)), "OK", "Invalid"))</f>
        <v/>
      </c>
      <c r="EW410" s="281"/>
      <c r="EX410" s="281"/>
      <c r="EY410" s="281"/>
      <c r="EZ410" s="281" t="b">
        <f>AND(RMDF!FC410&gt;=0, RMDF!FC410&lt;=1-SUM(RMDF!Z410,RMDF!AG410,RMDF!AN410,RMDF!AU410,RMDF!BB410,RMDF!BI410,RMDF!BP410,RMDF!BW410,RMDF!CD410,RMDF!CK410,RMDF!CR410,RMDF!CY410,RMDF!DF410,RMDF!DM410,RMDF!DT410,RMDF!EA410,RMDF!EH410,RMDF!EO410,RMDF!EV410), RMDF!FC410=ROUND(RMDF!FC410,4))</f>
        <v>1</v>
      </c>
      <c r="FA410" s="317">
        <f>RMDF!FA410</f>
        <v>0</v>
      </c>
      <c r="FB410" s="318" t="str">
        <f>IF(FA410=0,"",_xlfn.XLOOKUP(FA410,StatePicklist!$1:$1,StatePicklist!$3:$3,"NA",0))</f>
        <v/>
      </c>
      <c r="FC410" s="297" t="str">
        <f ca="1">IF(RMDF!FB410="", "", IF(ISNUMBER(MATCH(RMDF!FB410, INDIRECT(FB410), 0)), "OK", "Invalid"))</f>
        <v/>
      </c>
    </row>
    <row r="411" spans="1:159" s="205" customFormat="1" ht="39.9" customHeight="1" x14ac:dyDescent="0.25">
      <c r="A411" s="206"/>
      <c r="B411" s="196"/>
      <c r="C411" s="197"/>
      <c r="D411" s="198"/>
      <c r="E411" s="199"/>
      <c r="F411" s="200"/>
      <c r="G411" s="201"/>
      <c r="H411" s="292"/>
      <c r="I411" s="305">
        <f>RMDF!I411</f>
        <v>0</v>
      </c>
      <c r="J411" s="305" t="str">
        <f>IF(I411=ProductCode!$B$30,"PDReclPost",IF(OR(I411=ProductCode!$C$30,I411=ProductCode!$E$30,I411=ProductCode!$G$30),"PDPreCon",IF(OR(I411=ProductCode!$D$30,I411=ProductCode!$F$30),"PDNotReclPost","")))</f>
        <v/>
      </c>
      <c r="K411" s="305" t="str">
        <f t="shared" si="24"/>
        <v/>
      </c>
      <c r="L411" s="289"/>
      <c r="M411" s="305" t="str">
        <f t="shared" si="24"/>
        <v/>
      </c>
      <c r="N411" s="289" t="b">
        <f>AND(RMDF!N411&gt;=0, RMDF!N411&lt;=1-RMDF!L411, RMDF!N411=ROUND(RMDF!N411,4))</f>
        <v>1</v>
      </c>
      <c r="O411" s="286" t="str">
        <f>IF(P411="","",IF(I411="","",IF(LEFT(I411,13)="Reclaimed pos",RawMaterialCode!$E$569,RawMaterialCode!$E$568)))</f>
        <v>Reclaimed pre-consumer mixed fibers (RM0578)</v>
      </c>
      <c r="P411" s="295">
        <f t="shared" si="25"/>
        <v>1</v>
      </c>
      <c r="Q411" s="202"/>
      <c r="R411" s="203"/>
      <c r="S411" s="204" t="str">
        <f t="shared" si="26"/>
        <v/>
      </c>
      <c r="T411" s="281"/>
      <c r="U411" s="281"/>
      <c r="V411" s="281"/>
      <c r="W411" s="281"/>
      <c r="X411" s="317">
        <f>RMDF!X411</f>
        <v>0</v>
      </c>
      <c r="Y411" s="318" t="str">
        <f>IF(X411=0,"",_xlfn.XLOOKUP(X411,StatePicklist!$1:$1,StatePicklist!$3:$3,"NA",0))</f>
        <v/>
      </c>
      <c r="Z411" s="297" t="str">
        <f ca="1">IF(RMDF!Y411="", "", IF(ISNUMBER(MATCH(RMDF!Y411, INDIRECT(Y411), 0)), "OK", "Invalid"))</f>
        <v/>
      </c>
      <c r="AA411" s="281"/>
      <c r="AB411" s="281"/>
      <c r="AC411" s="281"/>
      <c r="AD411" s="281" t="b">
        <f>AND(RMDF!AG411&gt;=0, RMDF!AG411&lt;=1-RMDF!Z411, RMDF!AG411=ROUND(RMDF!AG411,4))</f>
        <v>1</v>
      </c>
      <c r="AE411" s="317">
        <f>RMDF!AE411</f>
        <v>0</v>
      </c>
      <c r="AF411" s="318" t="str">
        <f>IF(AE411=0,"",_xlfn.XLOOKUP(AE411,StatePicklist!$1:$1,StatePicklist!$3:$3,"NA",0))</f>
        <v/>
      </c>
      <c r="AG411" s="297" t="str">
        <f ca="1">IF(RMDF!AF411="", "", IF(ISNUMBER(MATCH(RMDF!AF411, INDIRECT(AF411), 0)), "OK", "Invalid"))</f>
        <v/>
      </c>
      <c r="AH411" s="281"/>
      <c r="AI411" s="281"/>
      <c r="AJ411" s="281"/>
      <c r="AK411" s="281" t="b">
        <f>AND(RMDF!AN411&gt;=0, RMDF!AN411&lt;=1-SUM(RMDF!Z411,RMDF!AG411), RMDF!AN411=ROUND(RMDF!AN411,4))</f>
        <v>1</v>
      </c>
      <c r="AL411" s="317">
        <f>RMDF!AL411</f>
        <v>0</v>
      </c>
      <c r="AM411" s="318" t="str">
        <f>IF(AL411=0,"",_xlfn.XLOOKUP(AL411,StatePicklist!$1:$1,StatePicklist!$3:$3,"NA",0))</f>
        <v/>
      </c>
      <c r="AN411" s="297" t="str">
        <f ca="1">IF(RMDF!AM411="", "", IF(ISNUMBER(MATCH(RMDF!AM411, INDIRECT(AM411), 0)), "OK", "Invalid"))</f>
        <v/>
      </c>
      <c r="AO411" s="281"/>
      <c r="AP411" s="281"/>
      <c r="AQ411" s="281"/>
      <c r="AR411" s="281" t="b">
        <f>AND(RMDF!AU411&gt;=0, RMDF!AU411&lt;=1-SUM(RMDF!Z411,RMDF!AG411,RMDF!AN411), RMDF!AU411=ROUND(RMDF!AU411,4))</f>
        <v>1</v>
      </c>
      <c r="AS411" s="317">
        <f>RMDF!AS411</f>
        <v>0</v>
      </c>
      <c r="AT411" s="318" t="str">
        <f>IF(AS411=0,"",_xlfn.XLOOKUP(AS411,StatePicklist!$1:$1,StatePicklist!$3:$3,"NA",0))</f>
        <v/>
      </c>
      <c r="AU411" s="297" t="str">
        <f ca="1">IF(RMDF!AT411="", "", IF(ISNUMBER(MATCH(RMDF!AT411, INDIRECT(AT411), 0)), "OK", "Invalid"))</f>
        <v/>
      </c>
      <c r="AV411" s="281"/>
      <c r="AW411" s="281"/>
      <c r="AX411" s="281"/>
      <c r="AY411" s="281" t="b">
        <f>AND(RMDF!BB411&gt;=0, RMDF!BB411&lt;=1-SUM(RMDF!Z411,RMDF!AG411,RMDF!AN411,RMDF!AU411), RMDF!BB411=ROUND(RMDF!BB411,4))</f>
        <v>1</v>
      </c>
      <c r="AZ411" s="317">
        <f>RMDF!AZ411</f>
        <v>0</v>
      </c>
      <c r="BA411" s="318" t="str">
        <f>IF(AZ411=0,"",_xlfn.XLOOKUP(AZ411,StatePicklist!$1:$1,StatePicklist!$3:$3,"NA",0))</f>
        <v/>
      </c>
      <c r="BB411" s="297" t="str">
        <f ca="1">IF(RMDF!BA411="", "", IF(ISNUMBER(MATCH(RMDF!BA411, INDIRECT(BA411), 0)), "OK", "Invalid"))</f>
        <v/>
      </c>
      <c r="BC411" s="281"/>
      <c r="BD411" s="281"/>
      <c r="BE411" s="281"/>
      <c r="BF411" s="281" t="b">
        <f>AND(RMDF!BI411&gt;=0, RMDF!BI411&lt;=1-SUM(RMDF!Z411,RMDF!AG411,RMDF!AN411,RMDF!AU411,RMDF!BB411), RMDF!BI411=ROUND(RMDF!BI411,4))</f>
        <v>1</v>
      </c>
      <c r="BG411" s="317">
        <f>RMDF!BG411</f>
        <v>0</v>
      </c>
      <c r="BH411" s="318" t="str">
        <f>IF(BG411=0,"",_xlfn.XLOOKUP(BG411,StatePicklist!$1:$1,StatePicklist!$3:$3,"NA",0))</f>
        <v/>
      </c>
      <c r="BI411" s="297" t="str">
        <f ca="1">IF(RMDF!BH411="", "", IF(ISNUMBER(MATCH(RMDF!BH411, INDIRECT(BH411), 0)), "OK", "Invalid"))</f>
        <v/>
      </c>
      <c r="BJ411" s="281"/>
      <c r="BK411" s="281"/>
      <c r="BL411" s="281"/>
      <c r="BM411" s="281" t="b">
        <f>AND(RMDF!BP411&gt;=0, RMDF!BP411&lt;=1-SUM(RMDF!Z411,RMDF!AG411,RMDF!AN411,RMDF!AU411,RMDF!BB411,RMDF!BI411), RMDF!BP411=ROUND(RMDF!BP411,4))</f>
        <v>1</v>
      </c>
      <c r="BN411" s="317">
        <f>RMDF!BN411</f>
        <v>0</v>
      </c>
      <c r="BO411" s="318" t="str">
        <f>IF(BN411=0,"",_xlfn.XLOOKUP(BN411,StatePicklist!$1:$1,StatePicklist!$3:$3,"NA",0))</f>
        <v/>
      </c>
      <c r="BP411" s="297" t="str">
        <f ca="1">IF(RMDF!BO411="", "", IF(ISNUMBER(MATCH(RMDF!BO411, INDIRECT(BO411), 0)), "OK", "Invalid"))</f>
        <v/>
      </c>
      <c r="BQ411" s="281"/>
      <c r="BR411" s="281"/>
      <c r="BS411" s="281"/>
      <c r="BT411" s="281" t="b">
        <f>AND(RMDF!BW411&gt;=0, RMDF!BW411&lt;=1-SUM(RMDF!Z411,RMDF!AG411,RMDF!AN411,RMDF!AU411,RMDF!BB411,RMDF!BI411,RMDF!BP411), RMDF!BW411=ROUND(RMDF!BW411,4))</f>
        <v>1</v>
      </c>
      <c r="BU411" s="317">
        <f>RMDF!BU411</f>
        <v>0</v>
      </c>
      <c r="BV411" s="318" t="str">
        <f>IF(BU411=0,"",_xlfn.XLOOKUP(BU411,StatePicklist!$1:$1,StatePicklist!$3:$3,"NA",0))</f>
        <v/>
      </c>
      <c r="BW411" s="297" t="str">
        <f ca="1">IF(RMDF!BV411="", "", IF(ISNUMBER(MATCH(RMDF!BV411, INDIRECT(BV411), 0)), "OK", "Invalid"))</f>
        <v/>
      </c>
      <c r="BX411" s="281"/>
      <c r="BY411" s="281"/>
      <c r="BZ411" s="281"/>
      <c r="CA411" s="281" t="b">
        <f>AND(RMDF!CD411&gt;=0, RMDF!CD411&lt;=1-SUM(RMDF!Z411,RMDF!AG411,RMDF!AN411,RMDF!AU411,RMDF!BB411,RMDF!BI411,RMDF!BP411,RMDF!BW411), RMDF!CD411=ROUND(RMDF!CD411,4))</f>
        <v>1</v>
      </c>
      <c r="CB411" s="317">
        <f>RMDF!CB411</f>
        <v>0</v>
      </c>
      <c r="CC411" s="318" t="str">
        <f>IF(CB411=0,"",_xlfn.XLOOKUP(CB411,StatePicklist!$1:$1,StatePicklist!$3:$3,"NA",0))</f>
        <v/>
      </c>
      <c r="CD411" s="297" t="str">
        <f ca="1">IF(RMDF!CC411="", "", IF(ISNUMBER(MATCH(RMDF!CC411, INDIRECT(CC411), 0)), "OK", "Invalid"))</f>
        <v/>
      </c>
      <c r="CE411" s="281"/>
      <c r="CF411" s="281"/>
      <c r="CG411" s="281"/>
      <c r="CH411" s="281" t="b">
        <f>AND(RMDF!CK411&gt;=0, RMDF!CK411&lt;=1-SUM(RMDF!Z411,RMDF!AG411,RMDF!AN411,RMDF!AU411,RMDF!BB411,RMDF!BI411,RMDF!BP411,RMDF!BW411,RMDF!CD411), RMDF!CK411=ROUND(RMDF!CK411,4))</f>
        <v>1</v>
      </c>
      <c r="CI411" s="317">
        <f>RMDF!CI411</f>
        <v>0</v>
      </c>
      <c r="CJ411" s="318" t="str">
        <f>IF(CI411=0,"",_xlfn.XLOOKUP(CI411,StatePicklist!$1:$1,StatePicklist!$3:$3,"NA",0))</f>
        <v/>
      </c>
      <c r="CK411" s="297" t="str">
        <f ca="1">IF(RMDF!CJ411="", "", IF(ISNUMBER(MATCH(RMDF!CJ411, INDIRECT(CJ411), 0)), "OK", "Invalid"))</f>
        <v/>
      </c>
      <c r="CL411" s="281"/>
      <c r="CM411" s="281"/>
      <c r="CN411" s="281"/>
      <c r="CO411" s="281" t="b">
        <f>AND(RMDF!CR411&gt;=0, RMDF!CR411&lt;=1-SUM(RMDF!Z411,RMDF!AG411,RMDF!AN411,RMDF!AU411,RMDF!BB411,RMDF!BI411,RMDF!BP411,RMDF!BW411,RMDF!CD411,RMDF!CK411), RMDF!CR411=ROUND(RMDF!CR411,4))</f>
        <v>1</v>
      </c>
      <c r="CP411" s="317">
        <f>RMDF!CP411</f>
        <v>0</v>
      </c>
      <c r="CQ411" s="318" t="str">
        <f>IF(CP411=0,"",_xlfn.XLOOKUP(CP411,StatePicklist!$1:$1,StatePicklist!$3:$3,"NA",0))</f>
        <v/>
      </c>
      <c r="CR411" s="297" t="str">
        <f ca="1">IF(RMDF!CQ411="", "", IF(ISNUMBER(MATCH(RMDF!CQ411, INDIRECT(CQ411), 0)), "OK", "Invalid"))</f>
        <v/>
      </c>
      <c r="CS411" s="281"/>
      <c r="CT411" s="281"/>
      <c r="CU411" s="281"/>
      <c r="CV411" s="281" t="b">
        <f>AND(RMDF!CY411&gt;=0, RMDF!CY411&lt;=1-SUM(RMDF!Z411,RMDF!AG411,RMDF!AN411,RMDF!AU411,RMDF!BB411,RMDF!BI411,RMDF!BP411,RMDF!BW411,RMDF!CD411,RMDF!CK411,RMDF!CR411), RMDF!CY411=ROUND(RMDF!CY411,4))</f>
        <v>1</v>
      </c>
      <c r="CW411" s="317">
        <f>RMDF!CW411</f>
        <v>0</v>
      </c>
      <c r="CX411" s="318" t="str">
        <f>IF(CW411=0,"",_xlfn.XLOOKUP(CW411,StatePicklist!$1:$1,StatePicklist!$3:$3,"NA",0))</f>
        <v/>
      </c>
      <c r="CY411" s="297" t="str">
        <f ca="1">IF(RMDF!CX411="", "", IF(ISNUMBER(MATCH(RMDF!CX411, INDIRECT(CX411), 0)), "OK", "Invalid"))</f>
        <v/>
      </c>
      <c r="CZ411" s="281"/>
      <c r="DA411" s="281"/>
      <c r="DB411" s="281"/>
      <c r="DC411" s="281" t="b">
        <f>AND(RMDF!DF411&gt;=0, RMDF!DF411&lt;=1-SUM(RMDF!Z411,RMDF!AG411,RMDF!AN411,RMDF!AU411,RMDF!BB411,RMDF!BI411,RMDF!BP411,RMDF!BW411,RMDF!CD411,RMDF!CK411,RMDF!CR411,RMDF!CY411), RMDF!DF411=ROUND(RMDF!DF411,4))</f>
        <v>1</v>
      </c>
      <c r="DD411" s="317">
        <f>RMDF!DD411</f>
        <v>0</v>
      </c>
      <c r="DE411" s="318" t="str">
        <f>IF(DD411=0,"",_xlfn.XLOOKUP(DD411,StatePicklist!$1:$1,StatePicklist!$3:$3,"NA",0))</f>
        <v/>
      </c>
      <c r="DF411" s="297" t="str">
        <f ca="1">IF(RMDF!DE411="", "", IF(ISNUMBER(MATCH(RMDF!DE411, INDIRECT(DE411), 0)), "OK", "Invalid"))</f>
        <v/>
      </c>
      <c r="DG411" s="281"/>
      <c r="DH411" s="281"/>
      <c r="DI411" s="281"/>
      <c r="DJ411" s="281" t="b">
        <f>AND(RMDF!DM411&gt;=0, RMDF!DM411&lt;=1-SUM(RMDF!Z411,RMDF!AG411,RMDF!AN411,RMDF!AU411,RMDF!BB411,RMDF!BI411,RMDF!BP411,RMDF!BW411,RMDF!CD411,RMDF!CK411,RMDF!CR411,RMDF!CY411,RMDF!DF411), RMDF!DM411=ROUND(RMDF!DM411,4))</f>
        <v>1</v>
      </c>
      <c r="DK411" s="317">
        <f>RMDF!DK411</f>
        <v>0</v>
      </c>
      <c r="DL411" s="318" t="str">
        <f>IF(DK411=0,"",_xlfn.XLOOKUP(DK411,StatePicklist!$1:$1,StatePicklist!$3:$3,"NA",0))</f>
        <v/>
      </c>
      <c r="DM411" s="297" t="str">
        <f ca="1">IF(RMDF!DL411="", "", IF(ISNUMBER(MATCH(RMDF!DL411, INDIRECT(DL411), 0)), "OK", "Invalid"))</f>
        <v/>
      </c>
      <c r="DN411" s="281"/>
      <c r="DO411" s="281"/>
      <c r="DP411" s="281"/>
      <c r="DQ411" s="281" t="b">
        <f>AND(RMDF!DT411&gt;=0, RMDF!DT411&lt;=1-SUM(RMDF!Z411,RMDF!AG411,RMDF!AN411,RMDF!AU411,RMDF!BB411,RMDF!BI411,RMDF!BP411,RMDF!BW411,RMDF!CD411,RMDF!CK411,RMDF!CR411,RMDF!CY411,RMDF!DF411,RMDF!DM411), RMDF!DT411=ROUND(RMDF!DT411,4))</f>
        <v>1</v>
      </c>
      <c r="DR411" s="317">
        <f>RMDF!DR411</f>
        <v>0</v>
      </c>
      <c r="DS411" s="318" t="str">
        <f>IF(DR411=0,"",_xlfn.XLOOKUP(DR411,StatePicklist!$1:$1,StatePicklist!$3:$3,"NA",0))</f>
        <v/>
      </c>
      <c r="DT411" s="297" t="str">
        <f ca="1">IF(RMDF!DS411="", "", IF(ISNUMBER(MATCH(RMDF!DS411, INDIRECT(DS411), 0)), "OK", "Invalid"))</f>
        <v/>
      </c>
      <c r="DU411" s="281"/>
      <c r="DV411" s="281"/>
      <c r="DW411" s="281"/>
      <c r="DX411" s="281" t="b">
        <f>AND(RMDF!EA411&gt;=0, RMDF!EA411&lt;=1-SUM(RMDF!Z411,RMDF!AG411,RMDF!AN411,RMDF!AU411,RMDF!BB411,RMDF!BI411,RMDF!BP411,RMDF!BW411,RMDF!CD411,RMDF!CK411,RMDF!CR411,RMDF!CY411,RMDF!DF411,RMDF!DM411,RMDF!DT411), RMDF!EA411=ROUND(RMDF!EA411,4))</f>
        <v>1</v>
      </c>
      <c r="DY411" s="317">
        <f>RMDF!DY411</f>
        <v>0</v>
      </c>
      <c r="DZ411" s="318" t="str">
        <f>IF(DY411=0,"",_xlfn.XLOOKUP(DY411,StatePicklist!$1:$1,StatePicklist!$3:$3,"NA",0))</f>
        <v/>
      </c>
      <c r="EA411" s="297" t="str">
        <f ca="1">IF(RMDF!DZ411="", "", IF(ISNUMBER(MATCH(RMDF!DZ411, INDIRECT(DZ411), 0)), "OK", "Invalid"))</f>
        <v/>
      </c>
      <c r="EB411" s="281"/>
      <c r="EC411" s="281"/>
      <c r="ED411" s="281"/>
      <c r="EE411" s="281" t="b">
        <f>AND(RMDF!EH411&gt;=0, RMDF!EH411&lt;=1-SUM(RMDF!Z411,RMDF!AG411,RMDF!AN411,RMDF!AU411,RMDF!BB411,RMDF!BI411,RMDF!BP411,RMDF!BW411,RMDF!CD411,RMDF!CK411,RMDF!CR411,RMDF!CY411,RMDF!DF411,RMDF!DM411,RMDF!DT411,RMDF!EA411), RMDF!EH411=ROUND(RMDF!EH411,4))</f>
        <v>1</v>
      </c>
      <c r="EF411" s="317">
        <f>RMDF!EF411</f>
        <v>0</v>
      </c>
      <c r="EG411" s="318" t="str">
        <f>IF(EF411=0,"",_xlfn.XLOOKUP(EF411,StatePicklist!$1:$1,StatePicklist!$3:$3,"NA",0))</f>
        <v/>
      </c>
      <c r="EH411" s="297" t="str">
        <f ca="1">IF(RMDF!EG411="", "", IF(ISNUMBER(MATCH(RMDF!EG411, INDIRECT(EG411), 0)), "OK", "Invalid"))</f>
        <v/>
      </c>
      <c r="EI411" s="281"/>
      <c r="EJ411" s="281"/>
      <c r="EK411" s="281"/>
      <c r="EL411" s="281" t="b">
        <f>AND(RMDF!EO411&gt;=0, RMDF!EO411&lt;=1-SUM(RMDF!Z411,RMDF!AG411,RMDF!AN411,RMDF!AU411,RMDF!BB411,RMDF!BI411,RMDF!BP411,RMDF!BW411,RMDF!CD411,RMDF!CK411,RMDF!CR411,RMDF!CY411,RMDF!DF411,RMDF!DM411,RMDF!DT411,RMDF!EA411,RMDF!EH411), RMDF!EO411=ROUND(RMDF!EO411,4))</f>
        <v>1</v>
      </c>
      <c r="EM411" s="317">
        <f>RMDF!EM411</f>
        <v>0</v>
      </c>
      <c r="EN411" s="318" t="str">
        <f>IF(EM411=0,"",_xlfn.XLOOKUP(EM411,StatePicklist!$1:$1,StatePicklist!$3:$3,"NA",0))</f>
        <v/>
      </c>
      <c r="EO411" s="297" t="str">
        <f ca="1">IF(RMDF!EN411="", "", IF(ISNUMBER(MATCH(RMDF!EN411, INDIRECT(EN411), 0)), "OK", "Invalid"))</f>
        <v/>
      </c>
      <c r="EP411" s="281"/>
      <c r="EQ411" s="281"/>
      <c r="ER411" s="281"/>
      <c r="ES411" s="281" t="b">
        <f>AND(RMDF!EV411&gt;=0, RMDF!EV411&lt;=1-SUM(RMDF!Z411,RMDF!AG411,RMDF!AN411,RMDF!AU411,RMDF!BB411,RMDF!BI411,RMDF!BP411,RMDF!BW411,RMDF!CD411,RMDF!CK411,RMDF!CR411,RMDF!CY411,RMDF!DF411,RMDF!DM411,RMDF!DT411,RMDF!EA411,RMDF!EH411,RMDF!EO411), RMDF!EV411=ROUND(RMDF!EV411,4))</f>
        <v>1</v>
      </c>
      <c r="ET411" s="317">
        <f>RMDF!ET411</f>
        <v>0</v>
      </c>
      <c r="EU411" s="318" t="str">
        <f>IF(ET411=0,"",_xlfn.XLOOKUP(ET411,StatePicklist!$1:$1,StatePicklist!$3:$3,"NA",0))</f>
        <v/>
      </c>
      <c r="EV411" s="297" t="str">
        <f ca="1">IF(RMDF!EU411="", "", IF(ISNUMBER(MATCH(RMDF!EU411, INDIRECT(EU411), 0)), "OK", "Invalid"))</f>
        <v/>
      </c>
      <c r="EW411" s="281"/>
      <c r="EX411" s="281"/>
      <c r="EY411" s="281"/>
      <c r="EZ411" s="281" t="b">
        <f>AND(RMDF!FC411&gt;=0, RMDF!FC411&lt;=1-SUM(RMDF!Z411,RMDF!AG411,RMDF!AN411,RMDF!AU411,RMDF!BB411,RMDF!BI411,RMDF!BP411,RMDF!BW411,RMDF!CD411,RMDF!CK411,RMDF!CR411,RMDF!CY411,RMDF!DF411,RMDF!DM411,RMDF!DT411,RMDF!EA411,RMDF!EH411,RMDF!EO411,RMDF!EV411), RMDF!FC411=ROUND(RMDF!FC411,4))</f>
        <v>1</v>
      </c>
      <c r="FA411" s="317">
        <f>RMDF!FA411</f>
        <v>0</v>
      </c>
      <c r="FB411" s="318" t="str">
        <f>IF(FA411=0,"",_xlfn.XLOOKUP(FA411,StatePicklist!$1:$1,StatePicklist!$3:$3,"NA",0))</f>
        <v/>
      </c>
      <c r="FC411" s="297" t="str">
        <f ca="1">IF(RMDF!FB411="", "", IF(ISNUMBER(MATCH(RMDF!FB411, INDIRECT(FB411), 0)), "OK", "Invalid"))</f>
        <v/>
      </c>
    </row>
    <row r="412" spans="1:159" s="205" customFormat="1" ht="39.9" customHeight="1" x14ac:dyDescent="0.25">
      <c r="A412" s="206"/>
      <c r="B412" s="196"/>
      <c r="C412" s="197"/>
      <c r="D412" s="198"/>
      <c r="E412" s="199"/>
      <c r="F412" s="200"/>
      <c r="G412" s="201"/>
      <c r="H412" s="292"/>
      <c r="I412" s="305">
        <f>RMDF!I412</f>
        <v>0</v>
      </c>
      <c r="J412" s="305" t="str">
        <f>IF(I412=ProductCode!$B$30,"PDReclPost",IF(OR(I412=ProductCode!$C$30,I412=ProductCode!$E$30,I412=ProductCode!$G$30),"PDPreCon",IF(OR(I412=ProductCode!$D$30,I412=ProductCode!$F$30),"PDNotReclPost","")))</f>
        <v/>
      </c>
      <c r="K412" s="305" t="str">
        <f t="shared" si="24"/>
        <v/>
      </c>
      <c r="L412" s="289"/>
      <c r="M412" s="305" t="str">
        <f t="shared" si="24"/>
        <v/>
      </c>
      <c r="N412" s="289" t="b">
        <f>AND(RMDF!N412&gt;=0, RMDF!N412&lt;=1-RMDF!L412, RMDF!N412=ROUND(RMDF!N412,4))</f>
        <v>1</v>
      </c>
      <c r="O412" s="286" t="str">
        <f>IF(P412="","",IF(I412="","",IF(LEFT(I412,13)="Reclaimed pos",RawMaterialCode!$E$569,RawMaterialCode!$E$568)))</f>
        <v>Reclaimed pre-consumer mixed fibers (RM0578)</v>
      </c>
      <c r="P412" s="295">
        <f t="shared" si="25"/>
        <v>1</v>
      </c>
      <c r="Q412" s="202"/>
      <c r="R412" s="203"/>
      <c r="S412" s="204" t="str">
        <f t="shared" si="26"/>
        <v/>
      </c>
      <c r="T412" s="281"/>
      <c r="U412" s="281"/>
      <c r="V412" s="281"/>
      <c r="W412" s="281"/>
      <c r="X412" s="317">
        <f>RMDF!X412</f>
        <v>0</v>
      </c>
      <c r="Y412" s="318" t="str">
        <f>IF(X412=0,"",_xlfn.XLOOKUP(X412,StatePicklist!$1:$1,StatePicklist!$3:$3,"NA",0))</f>
        <v/>
      </c>
      <c r="Z412" s="297" t="str">
        <f ca="1">IF(RMDF!Y412="", "", IF(ISNUMBER(MATCH(RMDF!Y412, INDIRECT(Y412), 0)), "OK", "Invalid"))</f>
        <v/>
      </c>
      <c r="AA412" s="281"/>
      <c r="AB412" s="281"/>
      <c r="AC412" s="281"/>
      <c r="AD412" s="281" t="b">
        <f>AND(RMDF!AG412&gt;=0, RMDF!AG412&lt;=1-RMDF!Z412, RMDF!AG412=ROUND(RMDF!AG412,4))</f>
        <v>1</v>
      </c>
      <c r="AE412" s="317">
        <f>RMDF!AE412</f>
        <v>0</v>
      </c>
      <c r="AF412" s="318" t="str">
        <f>IF(AE412=0,"",_xlfn.XLOOKUP(AE412,StatePicklist!$1:$1,StatePicklist!$3:$3,"NA",0))</f>
        <v/>
      </c>
      <c r="AG412" s="297" t="str">
        <f ca="1">IF(RMDF!AF412="", "", IF(ISNUMBER(MATCH(RMDF!AF412, INDIRECT(AF412), 0)), "OK", "Invalid"))</f>
        <v/>
      </c>
      <c r="AH412" s="281"/>
      <c r="AI412" s="281"/>
      <c r="AJ412" s="281"/>
      <c r="AK412" s="281" t="b">
        <f>AND(RMDF!AN412&gt;=0, RMDF!AN412&lt;=1-SUM(RMDF!Z412,RMDF!AG412), RMDF!AN412=ROUND(RMDF!AN412,4))</f>
        <v>1</v>
      </c>
      <c r="AL412" s="317">
        <f>RMDF!AL412</f>
        <v>0</v>
      </c>
      <c r="AM412" s="318" t="str">
        <f>IF(AL412=0,"",_xlfn.XLOOKUP(AL412,StatePicklist!$1:$1,StatePicklist!$3:$3,"NA",0))</f>
        <v/>
      </c>
      <c r="AN412" s="297" t="str">
        <f ca="1">IF(RMDF!AM412="", "", IF(ISNUMBER(MATCH(RMDF!AM412, INDIRECT(AM412), 0)), "OK", "Invalid"))</f>
        <v/>
      </c>
      <c r="AO412" s="281"/>
      <c r="AP412" s="281"/>
      <c r="AQ412" s="281"/>
      <c r="AR412" s="281" t="b">
        <f>AND(RMDF!AU412&gt;=0, RMDF!AU412&lt;=1-SUM(RMDF!Z412,RMDF!AG412,RMDF!AN412), RMDF!AU412=ROUND(RMDF!AU412,4))</f>
        <v>1</v>
      </c>
      <c r="AS412" s="317">
        <f>RMDF!AS412</f>
        <v>0</v>
      </c>
      <c r="AT412" s="318" t="str">
        <f>IF(AS412=0,"",_xlfn.XLOOKUP(AS412,StatePicklist!$1:$1,StatePicklist!$3:$3,"NA",0))</f>
        <v/>
      </c>
      <c r="AU412" s="297" t="str">
        <f ca="1">IF(RMDF!AT412="", "", IF(ISNUMBER(MATCH(RMDF!AT412, INDIRECT(AT412), 0)), "OK", "Invalid"))</f>
        <v/>
      </c>
      <c r="AV412" s="281"/>
      <c r="AW412" s="281"/>
      <c r="AX412" s="281"/>
      <c r="AY412" s="281" t="b">
        <f>AND(RMDF!BB412&gt;=0, RMDF!BB412&lt;=1-SUM(RMDF!Z412,RMDF!AG412,RMDF!AN412,RMDF!AU412), RMDF!BB412=ROUND(RMDF!BB412,4))</f>
        <v>1</v>
      </c>
      <c r="AZ412" s="317">
        <f>RMDF!AZ412</f>
        <v>0</v>
      </c>
      <c r="BA412" s="318" t="str">
        <f>IF(AZ412=0,"",_xlfn.XLOOKUP(AZ412,StatePicklist!$1:$1,StatePicklist!$3:$3,"NA",0))</f>
        <v/>
      </c>
      <c r="BB412" s="297" t="str">
        <f ca="1">IF(RMDF!BA412="", "", IF(ISNUMBER(MATCH(RMDF!BA412, INDIRECT(BA412), 0)), "OK", "Invalid"))</f>
        <v/>
      </c>
      <c r="BC412" s="281"/>
      <c r="BD412" s="281"/>
      <c r="BE412" s="281"/>
      <c r="BF412" s="281" t="b">
        <f>AND(RMDF!BI412&gt;=0, RMDF!BI412&lt;=1-SUM(RMDF!Z412,RMDF!AG412,RMDF!AN412,RMDF!AU412,RMDF!BB412), RMDF!BI412=ROUND(RMDF!BI412,4))</f>
        <v>1</v>
      </c>
      <c r="BG412" s="317">
        <f>RMDF!BG412</f>
        <v>0</v>
      </c>
      <c r="BH412" s="318" t="str">
        <f>IF(BG412=0,"",_xlfn.XLOOKUP(BG412,StatePicklist!$1:$1,StatePicklist!$3:$3,"NA",0))</f>
        <v/>
      </c>
      <c r="BI412" s="297" t="str">
        <f ca="1">IF(RMDF!BH412="", "", IF(ISNUMBER(MATCH(RMDF!BH412, INDIRECT(BH412), 0)), "OK", "Invalid"))</f>
        <v/>
      </c>
      <c r="BJ412" s="281"/>
      <c r="BK412" s="281"/>
      <c r="BL412" s="281"/>
      <c r="BM412" s="281" t="b">
        <f>AND(RMDF!BP412&gt;=0, RMDF!BP412&lt;=1-SUM(RMDF!Z412,RMDF!AG412,RMDF!AN412,RMDF!AU412,RMDF!BB412,RMDF!BI412), RMDF!BP412=ROUND(RMDF!BP412,4))</f>
        <v>1</v>
      </c>
      <c r="BN412" s="317">
        <f>RMDF!BN412</f>
        <v>0</v>
      </c>
      <c r="BO412" s="318" t="str">
        <f>IF(BN412=0,"",_xlfn.XLOOKUP(BN412,StatePicklist!$1:$1,StatePicklist!$3:$3,"NA",0))</f>
        <v/>
      </c>
      <c r="BP412" s="297" t="str">
        <f ca="1">IF(RMDF!BO412="", "", IF(ISNUMBER(MATCH(RMDF!BO412, INDIRECT(BO412), 0)), "OK", "Invalid"))</f>
        <v/>
      </c>
      <c r="BQ412" s="281"/>
      <c r="BR412" s="281"/>
      <c r="BS412" s="281"/>
      <c r="BT412" s="281" t="b">
        <f>AND(RMDF!BW412&gt;=0, RMDF!BW412&lt;=1-SUM(RMDF!Z412,RMDF!AG412,RMDF!AN412,RMDF!AU412,RMDF!BB412,RMDF!BI412,RMDF!BP412), RMDF!BW412=ROUND(RMDF!BW412,4))</f>
        <v>1</v>
      </c>
      <c r="BU412" s="317">
        <f>RMDF!BU412</f>
        <v>0</v>
      </c>
      <c r="BV412" s="318" t="str">
        <f>IF(BU412=0,"",_xlfn.XLOOKUP(BU412,StatePicklist!$1:$1,StatePicklist!$3:$3,"NA",0))</f>
        <v/>
      </c>
      <c r="BW412" s="297" t="str">
        <f ca="1">IF(RMDF!BV412="", "", IF(ISNUMBER(MATCH(RMDF!BV412, INDIRECT(BV412), 0)), "OK", "Invalid"))</f>
        <v/>
      </c>
      <c r="BX412" s="281"/>
      <c r="BY412" s="281"/>
      <c r="BZ412" s="281"/>
      <c r="CA412" s="281" t="b">
        <f>AND(RMDF!CD412&gt;=0, RMDF!CD412&lt;=1-SUM(RMDF!Z412,RMDF!AG412,RMDF!AN412,RMDF!AU412,RMDF!BB412,RMDF!BI412,RMDF!BP412,RMDF!BW412), RMDF!CD412=ROUND(RMDF!CD412,4))</f>
        <v>1</v>
      </c>
      <c r="CB412" s="317">
        <f>RMDF!CB412</f>
        <v>0</v>
      </c>
      <c r="CC412" s="318" t="str">
        <f>IF(CB412=0,"",_xlfn.XLOOKUP(CB412,StatePicklist!$1:$1,StatePicklist!$3:$3,"NA",0))</f>
        <v/>
      </c>
      <c r="CD412" s="297" t="str">
        <f ca="1">IF(RMDF!CC412="", "", IF(ISNUMBER(MATCH(RMDF!CC412, INDIRECT(CC412), 0)), "OK", "Invalid"))</f>
        <v/>
      </c>
      <c r="CE412" s="281"/>
      <c r="CF412" s="281"/>
      <c r="CG412" s="281"/>
      <c r="CH412" s="281" t="b">
        <f>AND(RMDF!CK412&gt;=0, RMDF!CK412&lt;=1-SUM(RMDF!Z412,RMDF!AG412,RMDF!AN412,RMDF!AU412,RMDF!BB412,RMDF!BI412,RMDF!BP412,RMDF!BW412,RMDF!CD412), RMDF!CK412=ROUND(RMDF!CK412,4))</f>
        <v>1</v>
      </c>
      <c r="CI412" s="317">
        <f>RMDF!CI412</f>
        <v>0</v>
      </c>
      <c r="CJ412" s="318" t="str">
        <f>IF(CI412=0,"",_xlfn.XLOOKUP(CI412,StatePicklist!$1:$1,StatePicklist!$3:$3,"NA",0))</f>
        <v/>
      </c>
      <c r="CK412" s="297" t="str">
        <f ca="1">IF(RMDF!CJ412="", "", IF(ISNUMBER(MATCH(RMDF!CJ412, INDIRECT(CJ412), 0)), "OK", "Invalid"))</f>
        <v/>
      </c>
      <c r="CL412" s="281"/>
      <c r="CM412" s="281"/>
      <c r="CN412" s="281"/>
      <c r="CO412" s="281" t="b">
        <f>AND(RMDF!CR412&gt;=0, RMDF!CR412&lt;=1-SUM(RMDF!Z412,RMDF!AG412,RMDF!AN412,RMDF!AU412,RMDF!BB412,RMDF!BI412,RMDF!BP412,RMDF!BW412,RMDF!CD412,RMDF!CK412), RMDF!CR412=ROUND(RMDF!CR412,4))</f>
        <v>1</v>
      </c>
      <c r="CP412" s="317">
        <f>RMDF!CP412</f>
        <v>0</v>
      </c>
      <c r="CQ412" s="318" t="str">
        <f>IF(CP412=0,"",_xlfn.XLOOKUP(CP412,StatePicklist!$1:$1,StatePicklist!$3:$3,"NA",0))</f>
        <v/>
      </c>
      <c r="CR412" s="297" t="str">
        <f ca="1">IF(RMDF!CQ412="", "", IF(ISNUMBER(MATCH(RMDF!CQ412, INDIRECT(CQ412), 0)), "OK", "Invalid"))</f>
        <v/>
      </c>
      <c r="CS412" s="281"/>
      <c r="CT412" s="281"/>
      <c r="CU412" s="281"/>
      <c r="CV412" s="281" t="b">
        <f>AND(RMDF!CY412&gt;=0, RMDF!CY412&lt;=1-SUM(RMDF!Z412,RMDF!AG412,RMDF!AN412,RMDF!AU412,RMDF!BB412,RMDF!BI412,RMDF!BP412,RMDF!BW412,RMDF!CD412,RMDF!CK412,RMDF!CR412), RMDF!CY412=ROUND(RMDF!CY412,4))</f>
        <v>1</v>
      </c>
      <c r="CW412" s="317">
        <f>RMDF!CW412</f>
        <v>0</v>
      </c>
      <c r="CX412" s="318" t="str">
        <f>IF(CW412=0,"",_xlfn.XLOOKUP(CW412,StatePicklist!$1:$1,StatePicklist!$3:$3,"NA",0))</f>
        <v/>
      </c>
      <c r="CY412" s="297" t="str">
        <f ca="1">IF(RMDF!CX412="", "", IF(ISNUMBER(MATCH(RMDF!CX412, INDIRECT(CX412), 0)), "OK", "Invalid"))</f>
        <v/>
      </c>
      <c r="CZ412" s="281"/>
      <c r="DA412" s="281"/>
      <c r="DB412" s="281"/>
      <c r="DC412" s="281" t="b">
        <f>AND(RMDF!DF412&gt;=0, RMDF!DF412&lt;=1-SUM(RMDF!Z412,RMDF!AG412,RMDF!AN412,RMDF!AU412,RMDF!BB412,RMDF!BI412,RMDF!BP412,RMDF!BW412,RMDF!CD412,RMDF!CK412,RMDF!CR412,RMDF!CY412), RMDF!DF412=ROUND(RMDF!DF412,4))</f>
        <v>1</v>
      </c>
      <c r="DD412" s="317">
        <f>RMDF!DD412</f>
        <v>0</v>
      </c>
      <c r="DE412" s="318" t="str">
        <f>IF(DD412=0,"",_xlfn.XLOOKUP(DD412,StatePicklist!$1:$1,StatePicklist!$3:$3,"NA",0))</f>
        <v/>
      </c>
      <c r="DF412" s="297" t="str">
        <f ca="1">IF(RMDF!DE412="", "", IF(ISNUMBER(MATCH(RMDF!DE412, INDIRECT(DE412), 0)), "OK", "Invalid"))</f>
        <v/>
      </c>
      <c r="DG412" s="281"/>
      <c r="DH412" s="281"/>
      <c r="DI412" s="281"/>
      <c r="DJ412" s="281" t="b">
        <f>AND(RMDF!DM412&gt;=0, RMDF!DM412&lt;=1-SUM(RMDF!Z412,RMDF!AG412,RMDF!AN412,RMDF!AU412,RMDF!BB412,RMDF!BI412,RMDF!BP412,RMDF!BW412,RMDF!CD412,RMDF!CK412,RMDF!CR412,RMDF!CY412,RMDF!DF412), RMDF!DM412=ROUND(RMDF!DM412,4))</f>
        <v>1</v>
      </c>
      <c r="DK412" s="317">
        <f>RMDF!DK412</f>
        <v>0</v>
      </c>
      <c r="DL412" s="318" t="str">
        <f>IF(DK412=0,"",_xlfn.XLOOKUP(DK412,StatePicklist!$1:$1,StatePicklist!$3:$3,"NA",0))</f>
        <v/>
      </c>
      <c r="DM412" s="297" t="str">
        <f ca="1">IF(RMDF!DL412="", "", IF(ISNUMBER(MATCH(RMDF!DL412, INDIRECT(DL412), 0)), "OK", "Invalid"))</f>
        <v/>
      </c>
      <c r="DN412" s="281"/>
      <c r="DO412" s="281"/>
      <c r="DP412" s="281"/>
      <c r="DQ412" s="281" t="b">
        <f>AND(RMDF!DT412&gt;=0, RMDF!DT412&lt;=1-SUM(RMDF!Z412,RMDF!AG412,RMDF!AN412,RMDF!AU412,RMDF!BB412,RMDF!BI412,RMDF!BP412,RMDF!BW412,RMDF!CD412,RMDF!CK412,RMDF!CR412,RMDF!CY412,RMDF!DF412,RMDF!DM412), RMDF!DT412=ROUND(RMDF!DT412,4))</f>
        <v>1</v>
      </c>
      <c r="DR412" s="317">
        <f>RMDF!DR412</f>
        <v>0</v>
      </c>
      <c r="DS412" s="318" t="str">
        <f>IF(DR412=0,"",_xlfn.XLOOKUP(DR412,StatePicklist!$1:$1,StatePicklist!$3:$3,"NA",0))</f>
        <v/>
      </c>
      <c r="DT412" s="297" t="str">
        <f ca="1">IF(RMDF!DS412="", "", IF(ISNUMBER(MATCH(RMDF!DS412, INDIRECT(DS412), 0)), "OK", "Invalid"))</f>
        <v/>
      </c>
      <c r="DU412" s="281"/>
      <c r="DV412" s="281"/>
      <c r="DW412" s="281"/>
      <c r="DX412" s="281" t="b">
        <f>AND(RMDF!EA412&gt;=0, RMDF!EA412&lt;=1-SUM(RMDF!Z412,RMDF!AG412,RMDF!AN412,RMDF!AU412,RMDF!BB412,RMDF!BI412,RMDF!BP412,RMDF!BW412,RMDF!CD412,RMDF!CK412,RMDF!CR412,RMDF!CY412,RMDF!DF412,RMDF!DM412,RMDF!DT412), RMDF!EA412=ROUND(RMDF!EA412,4))</f>
        <v>1</v>
      </c>
      <c r="DY412" s="317">
        <f>RMDF!DY412</f>
        <v>0</v>
      </c>
      <c r="DZ412" s="318" t="str">
        <f>IF(DY412=0,"",_xlfn.XLOOKUP(DY412,StatePicklist!$1:$1,StatePicklist!$3:$3,"NA",0))</f>
        <v/>
      </c>
      <c r="EA412" s="297" t="str">
        <f ca="1">IF(RMDF!DZ412="", "", IF(ISNUMBER(MATCH(RMDF!DZ412, INDIRECT(DZ412), 0)), "OK", "Invalid"))</f>
        <v/>
      </c>
      <c r="EB412" s="281"/>
      <c r="EC412" s="281"/>
      <c r="ED412" s="281"/>
      <c r="EE412" s="281" t="b">
        <f>AND(RMDF!EH412&gt;=0, RMDF!EH412&lt;=1-SUM(RMDF!Z412,RMDF!AG412,RMDF!AN412,RMDF!AU412,RMDF!BB412,RMDF!BI412,RMDF!BP412,RMDF!BW412,RMDF!CD412,RMDF!CK412,RMDF!CR412,RMDF!CY412,RMDF!DF412,RMDF!DM412,RMDF!DT412,RMDF!EA412), RMDF!EH412=ROUND(RMDF!EH412,4))</f>
        <v>1</v>
      </c>
      <c r="EF412" s="317">
        <f>RMDF!EF412</f>
        <v>0</v>
      </c>
      <c r="EG412" s="318" t="str">
        <f>IF(EF412=0,"",_xlfn.XLOOKUP(EF412,StatePicklist!$1:$1,StatePicklist!$3:$3,"NA",0))</f>
        <v/>
      </c>
      <c r="EH412" s="297" t="str">
        <f ca="1">IF(RMDF!EG412="", "", IF(ISNUMBER(MATCH(RMDF!EG412, INDIRECT(EG412), 0)), "OK", "Invalid"))</f>
        <v/>
      </c>
      <c r="EI412" s="281"/>
      <c r="EJ412" s="281"/>
      <c r="EK412" s="281"/>
      <c r="EL412" s="281" t="b">
        <f>AND(RMDF!EO412&gt;=0, RMDF!EO412&lt;=1-SUM(RMDF!Z412,RMDF!AG412,RMDF!AN412,RMDF!AU412,RMDF!BB412,RMDF!BI412,RMDF!BP412,RMDF!BW412,RMDF!CD412,RMDF!CK412,RMDF!CR412,RMDF!CY412,RMDF!DF412,RMDF!DM412,RMDF!DT412,RMDF!EA412,RMDF!EH412), RMDF!EO412=ROUND(RMDF!EO412,4))</f>
        <v>1</v>
      </c>
      <c r="EM412" s="317">
        <f>RMDF!EM412</f>
        <v>0</v>
      </c>
      <c r="EN412" s="318" t="str">
        <f>IF(EM412=0,"",_xlfn.XLOOKUP(EM412,StatePicklist!$1:$1,StatePicklist!$3:$3,"NA",0))</f>
        <v/>
      </c>
      <c r="EO412" s="297" t="str">
        <f ca="1">IF(RMDF!EN412="", "", IF(ISNUMBER(MATCH(RMDF!EN412, INDIRECT(EN412), 0)), "OK", "Invalid"))</f>
        <v/>
      </c>
      <c r="EP412" s="281"/>
      <c r="EQ412" s="281"/>
      <c r="ER412" s="281"/>
      <c r="ES412" s="281" t="b">
        <f>AND(RMDF!EV412&gt;=0, RMDF!EV412&lt;=1-SUM(RMDF!Z412,RMDF!AG412,RMDF!AN412,RMDF!AU412,RMDF!BB412,RMDF!BI412,RMDF!BP412,RMDF!BW412,RMDF!CD412,RMDF!CK412,RMDF!CR412,RMDF!CY412,RMDF!DF412,RMDF!DM412,RMDF!DT412,RMDF!EA412,RMDF!EH412,RMDF!EO412), RMDF!EV412=ROUND(RMDF!EV412,4))</f>
        <v>1</v>
      </c>
      <c r="ET412" s="317">
        <f>RMDF!ET412</f>
        <v>0</v>
      </c>
      <c r="EU412" s="318" t="str">
        <f>IF(ET412=0,"",_xlfn.XLOOKUP(ET412,StatePicklist!$1:$1,StatePicklist!$3:$3,"NA",0))</f>
        <v/>
      </c>
      <c r="EV412" s="297" t="str">
        <f ca="1">IF(RMDF!EU412="", "", IF(ISNUMBER(MATCH(RMDF!EU412, INDIRECT(EU412), 0)), "OK", "Invalid"))</f>
        <v/>
      </c>
      <c r="EW412" s="281"/>
      <c r="EX412" s="281"/>
      <c r="EY412" s="281"/>
      <c r="EZ412" s="281" t="b">
        <f>AND(RMDF!FC412&gt;=0, RMDF!FC412&lt;=1-SUM(RMDF!Z412,RMDF!AG412,RMDF!AN412,RMDF!AU412,RMDF!BB412,RMDF!BI412,RMDF!BP412,RMDF!BW412,RMDF!CD412,RMDF!CK412,RMDF!CR412,RMDF!CY412,RMDF!DF412,RMDF!DM412,RMDF!DT412,RMDF!EA412,RMDF!EH412,RMDF!EO412,RMDF!EV412), RMDF!FC412=ROUND(RMDF!FC412,4))</f>
        <v>1</v>
      </c>
      <c r="FA412" s="317">
        <f>RMDF!FA412</f>
        <v>0</v>
      </c>
      <c r="FB412" s="318" t="str">
        <f>IF(FA412=0,"",_xlfn.XLOOKUP(FA412,StatePicklist!$1:$1,StatePicklist!$3:$3,"NA",0))</f>
        <v/>
      </c>
      <c r="FC412" s="297" t="str">
        <f ca="1">IF(RMDF!FB412="", "", IF(ISNUMBER(MATCH(RMDF!FB412, INDIRECT(FB412), 0)), "OK", "Invalid"))</f>
        <v/>
      </c>
    </row>
    <row r="413" spans="1:159" s="205" customFormat="1" ht="39.9" customHeight="1" x14ac:dyDescent="0.25">
      <c r="A413" s="206"/>
      <c r="B413" s="196"/>
      <c r="C413" s="197"/>
      <c r="D413" s="198"/>
      <c r="E413" s="199"/>
      <c r="F413" s="200"/>
      <c r="G413" s="201"/>
      <c r="H413" s="292"/>
      <c r="I413" s="305">
        <f>RMDF!I413</f>
        <v>0</v>
      </c>
      <c r="J413" s="305" t="str">
        <f>IF(I413=ProductCode!$B$30,"PDReclPost",IF(OR(I413=ProductCode!$C$30,I413=ProductCode!$E$30,I413=ProductCode!$G$30),"PDPreCon",IF(OR(I413=ProductCode!$D$30,I413=ProductCode!$F$30),"PDNotReclPost","")))</f>
        <v/>
      </c>
      <c r="K413" s="305" t="str">
        <f t="shared" si="24"/>
        <v/>
      </c>
      <c r="L413" s="289"/>
      <c r="M413" s="305" t="str">
        <f t="shared" si="24"/>
        <v/>
      </c>
      <c r="N413" s="289" t="b">
        <f>AND(RMDF!N413&gt;=0, RMDF!N413&lt;=1-RMDF!L413, RMDF!N413=ROUND(RMDF!N413,4))</f>
        <v>1</v>
      </c>
      <c r="O413" s="286" t="str">
        <f>IF(P413="","",IF(I413="","",IF(LEFT(I413,13)="Reclaimed pos",RawMaterialCode!$E$569,RawMaterialCode!$E$568)))</f>
        <v>Reclaimed pre-consumer mixed fibers (RM0578)</v>
      </c>
      <c r="P413" s="295">
        <f t="shared" si="25"/>
        <v>1</v>
      </c>
      <c r="Q413" s="202"/>
      <c r="R413" s="203"/>
      <c r="S413" s="204" t="str">
        <f t="shared" si="26"/>
        <v/>
      </c>
      <c r="T413" s="281"/>
      <c r="U413" s="281"/>
      <c r="V413" s="281"/>
      <c r="W413" s="281"/>
      <c r="X413" s="317">
        <f>RMDF!X413</f>
        <v>0</v>
      </c>
      <c r="Y413" s="318" t="str">
        <f>IF(X413=0,"",_xlfn.XLOOKUP(X413,StatePicklist!$1:$1,StatePicklist!$3:$3,"NA",0))</f>
        <v/>
      </c>
      <c r="Z413" s="297" t="str">
        <f ca="1">IF(RMDF!Y413="", "", IF(ISNUMBER(MATCH(RMDF!Y413, INDIRECT(Y413), 0)), "OK", "Invalid"))</f>
        <v/>
      </c>
      <c r="AA413" s="281"/>
      <c r="AB413" s="281"/>
      <c r="AC413" s="281"/>
      <c r="AD413" s="281" t="b">
        <f>AND(RMDF!AG413&gt;=0, RMDF!AG413&lt;=1-RMDF!Z413, RMDF!AG413=ROUND(RMDF!AG413,4))</f>
        <v>1</v>
      </c>
      <c r="AE413" s="317">
        <f>RMDF!AE413</f>
        <v>0</v>
      </c>
      <c r="AF413" s="318" t="str">
        <f>IF(AE413=0,"",_xlfn.XLOOKUP(AE413,StatePicklist!$1:$1,StatePicklist!$3:$3,"NA",0))</f>
        <v/>
      </c>
      <c r="AG413" s="297" t="str">
        <f ca="1">IF(RMDF!AF413="", "", IF(ISNUMBER(MATCH(RMDF!AF413, INDIRECT(AF413), 0)), "OK", "Invalid"))</f>
        <v/>
      </c>
      <c r="AH413" s="281"/>
      <c r="AI413" s="281"/>
      <c r="AJ413" s="281"/>
      <c r="AK413" s="281" t="b">
        <f>AND(RMDF!AN413&gt;=0, RMDF!AN413&lt;=1-SUM(RMDF!Z413,RMDF!AG413), RMDF!AN413=ROUND(RMDF!AN413,4))</f>
        <v>1</v>
      </c>
      <c r="AL413" s="317">
        <f>RMDF!AL413</f>
        <v>0</v>
      </c>
      <c r="AM413" s="318" t="str">
        <f>IF(AL413=0,"",_xlfn.XLOOKUP(AL413,StatePicklist!$1:$1,StatePicklist!$3:$3,"NA",0))</f>
        <v/>
      </c>
      <c r="AN413" s="297" t="str">
        <f ca="1">IF(RMDF!AM413="", "", IF(ISNUMBER(MATCH(RMDF!AM413, INDIRECT(AM413), 0)), "OK", "Invalid"))</f>
        <v/>
      </c>
      <c r="AO413" s="281"/>
      <c r="AP413" s="281"/>
      <c r="AQ413" s="281"/>
      <c r="AR413" s="281" t="b">
        <f>AND(RMDF!AU413&gt;=0, RMDF!AU413&lt;=1-SUM(RMDF!Z413,RMDF!AG413,RMDF!AN413), RMDF!AU413=ROUND(RMDF!AU413,4))</f>
        <v>1</v>
      </c>
      <c r="AS413" s="317">
        <f>RMDF!AS413</f>
        <v>0</v>
      </c>
      <c r="AT413" s="318" t="str">
        <f>IF(AS413=0,"",_xlfn.XLOOKUP(AS413,StatePicklist!$1:$1,StatePicklist!$3:$3,"NA",0))</f>
        <v/>
      </c>
      <c r="AU413" s="297" t="str">
        <f ca="1">IF(RMDF!AT413="", "", IF(ISNUMBER(MATCH(RMDF!AT413, INDIRECT(AT413), 0)), "OK", "Invalid"))</f>
        <v/>
      </c>
      <c r="AV413" s="281"/>
      <c r="AW413" s="281"/>
      <c r="AX413" s="281"/>
      <c r="AY413" s="281" t="b">
        <f>AND(RMDF!BB413&gt;=0, RMDF!BB413&lt;=1-SUM(RMDF!Z413,RMDF!AG413,RMDF!AN413,RMDF!AU413), RMDF!BB413=ROUND(RMDF!BB413,4))</f>
        <v>1</v>
      </c>
      <c r="AZ413" s="317">
        <f>RMDF!AZ413</f>
        <v>0</v>
      </c>
      <c r="BA413" s="318" t="str">
        <f>IF(AZ413=0,"",_xlfn.XLOOKUP(AZ413,StatePicklist!$1:$1,StatePicklist!$3:$3,"NA",0))</f>
        <v/>
      </c>
      <c r="BB413" s="297" t="str">
        <f ca="1">IF(RMDF!BA413="", "", IF(ISNUMBER(MATCH(RMDF!BA413, INDIRECT(BA413), 0)), "OK", "Invalid"))</f>
        <v/>
      </c>
      <c r="BC413" s="281"/>
      <c r="BD413" s="281"/>
      <c r="BE413" s="281"/>
      <c r="BF413" s="281" t="b">
        <f>AND(RMDF!BI413&gt;=0, RMDF!BI413&lt;=1-SUM(RMDF!Z413,RMDF!AG413,RMDF!AN413,RMDF!AU413,RMDF!BB413), RMDF!BI413=ROUND(RMDF!BI413,4))</f>
        <v>1</v>
      </c>
      <c r="BG413" s="317">
        <f>RMDF!BG413</f>
        <v>0</v>
      </c>
      <c r="BH413" s="318" t="str">
        <f>IF(BG413=0,"",_xlfn.XLOOKUP(BG413,StatePicklist!$1:$1,StatePicklist!$3:$3,"NA",0))</f>
        <v/>
      </c>
      <c r="BI413" s="297" t="str">
        <f ca="1">IF(RMDF!BH413="", "", IF(ISNUMBER(MATCH(RMDF!BH413, INDIRECT(BH413), 0)), "OK", "Invalid"))</f>
        <v/>
      </c>
      <c r="BJ413" s="281"/>
      <c r="BK413" s="281"/>
      <c r="BL413" s="281"/>
      <c r="BM413" s="281" t="b">
        <f>AND(RMDF!BP413&gt;=0, RMDF!BP413&lt;=1-SUM(RMDF!Z413,RMDF!AG413,RMDF!AN413,RMDF!AU413,RMDF!BB413,RMDF!BI413), RMDF!BP413=ROUND(RMDF!BP413,4))</f>
        <v>1</v>
      </c>
      <c r="BN413" s="317">
        <f>RMDF!BN413</f>
        <v>0</v>
      </c>
      <c r="BO413" s="318" t="str">
        <f>IF(BN413=0,"",_xlfn.XLOOKUP(BN413,StatePicklist!$1:$1,StatePicklist!$3:$3,"NA",0))</f>
        <v/>
      </c>
      <c r="BP413" s="297" t="str">
        <f ca="1">IF(RMDF!BO413="", "", IF(ISNUMBER(MATCH(RMDF!BO413, INDIRECT(BO413), 0)), "OK", "Invalid"))</f>
        <v/>
      </c>
      <c r="BQ413" s="281"/>
      <c r="BR413" s="281"/>
      <c r="BS413" s="281"/>
      <c r="BT413" s="281" t="b">
        <f>AND(RMDF!BW413&gt;=0, RMDF!BW413&lt;=1-SUM(RMDF!Z413,RMDF!AG413,RMDF!AN413,RMDF!AU413,RMDF!BB413,RMDF!BI413,RMDF!BP413), RMDF!BW413=ROUND(RMDF!BW413,4))</f>
        <v>1</v>
      </c>
      <c r="BU413" s="317">
        <f>RMDF!BU413</f>
        <v>0</v>
      </c>
      <c r="BV413" s="318" t="str">
        <f>IF(BU413=0,"",_xlfn.XLOOKUP(BU413,StatePicklist!$1:$1,StatePicklist!$3:$3,"NA",0))</f>
        <v/>
      </c>
      <c r="BW413" s="297" t="str">
        <f ca="1">IF(RMDF!BV413="", "", IF(ISNUMBER(MATCH(RMDF!BV413, INDIRECT(BV413), 0)), "OK", "Invalid"))</f>
        <v/>
      </c>
      <c r="BX413" s="281"/>
      <c r="BY413" s="281"/>
      <c r="BZ413" s="281"/>
      <c r="CA413" s="281" t="b">
        <f>AND(RMDF!CD413&gt;=0, RMDF!CD413&lt;=1-SUM(RMDF!Z413,RMDF!AG413,RMDF!AN413,RMDF!AU413,RMDF!BB413,RMDF!BI413,RMDF!BP413,RMDF!BW413), RMDF!CD413=ROUND(RMDF!CD413,4))</f>
        <v>1</v>
      </c>
      <c r="CB413" s="317">
        <f>RMDF!CB413</f>
        <v>0</v>
      </c>
      <c r="CC413" s="318" t="str">
        <f>IF(CB413=0,"",_xlfn.XLOOKUP(CB413,StatePicklist!$1:$1,StatePicklist!$3:$3,"NA",0))</f>
        <v/>
      </c>
      <c r="CD413" s="297" t="str">
        <f ca="1">IF(RMDF!CC413="", "", IF(ISNUMBER(MATCH(RMDF!CC413, INDIRECT(CC413), 0)), "OK", "Invalid"))</f>
        <v/>
      </c>
      <c r="CE413" s="281"/>
      <c r="CF413" s="281"/>
      <c r="CG413" s="281"/>
      <c r="CH413" s="281" t="b">
        <f>AND(RMDF!CK413&gt;=0, RMDF!CK413&lt;=1-SUM(RMDF!Z413,RMDF!AG413,RMDF!AN413,RMDF!AU413,RMDF!BB413,RMDF!BI413,RMDF!BP413,RMDF!BW413,RMDF!CD413), RMDF!CK413=ROUND(RMDF!CK413,4))</f>
        <v>1</v>
      </c>
      <c r="CI413" s="317">
        <f>RMDF!CI413</f>
        <v>0</v>
      </c>
      <c r="CJ413" s="318" t="str">
        <f>IF(CI413=0,"",_xlfn.XLOOKUP(CI413,StatePicklist!$1:$1,StatePicklist!$3:$3,"NA",0))</f>
        <v/>
      </c>
      <c r="CK413" s="297" t="str">
        <f ca="1">IF(RMDF!CJ413="", "", IF(ISNUMBER(MATCH(RMDF!CJ413, INDIRECT(CJ413), 0)), "OK", "Invalid"))</f>
        <v/>
      </c>
      <c r="CL413" s="281"/>
      <c r="CM413" s="281"/>
      <c r="CN413" s="281"/>
      <c r="CO413" s="281" t="b">
        <f>AND(RMDF!CR413&gt;=0, RMDF!CR413&lt;=1-SUM(RMDF!Z413,RMDF!AG413,RMDF!AN413,RMDF!AU413,RMDF!BB413,RMDF!BI413,RMDF!BP413,RMDF!BW413,RMDF!CD413,RMDF!CK413), RMDF!CR413=ROUND(RMDF!CR413,4))</f>
        <v>1</v>
      </c>
      <c r="CP413" s="317">
        <f>RMDF!CP413</f>
        <v>0</v>
      </c>
      <c r="CQ413" s="318" t="str">
        <f>IF(CP413=0,"",_xlfn.XLOOKUP(CP413,StatePicklist!$1:$1,StatePicklist!$3:$3,"NA",0))</f>
        <v/>
      </c>
      <c r="CR413" s="297" t="str">
        <f ca="1">IF(RMDF!CQ413="", "", IF(ISNUMBER(MATCH(RMDF!CQ413, INDIRECT(CQ413), 0)), "OK", "Invalid"))</f>
        <v/>
      </c>
      <c r="CS413" s="281"/>
      <c r="CT413" s="281"/>
      <c r="CU413" s="281"/>
      <c r="CV413" s="281" t="b">
        <f>AND(RMDF!CY413&gt;=0, RMDF!CY413&lt;=1-SUM(RMDF!Z413,RMDF!AG413,RMDF!AN413,RMDF!AU413,RMDF!BB413,RMDF!BI413,RMDF!BP413,RMDF!BW413,RMDF!CD413,RMDF!CK413,RMDF!CR413), RMDF!CY413=ROUND(RMDF!CY413,4))</f>
        <v>1</v>
      </c>
      <c r="CW413" s="317">
        <f>RMDF!CW413</f>
        <v>0</v>
      </c>
      <c r="CX413" s="318" t="str">
        <f>IF(CW413=0,"",_xlfn.XLOOKUP(CW413,StatePicklist!$1:$1,StatePicklist!$3:$3,"NA",0))</f>
        <v/>
      </c>
      <c r="CY413" s="297" t="str">
        <f ca="1">IF(RMDF!CX413="", "", IF(ISNUMBER(MATCH(RMDF!CX413, INDIRECT(CX413), 0)), "OK", "Invalid"))</f>
        <v/>
      </c>
      <c r="CZ413" s="281"/>
      <c r="DA413" s="281"/>
      <c r="DB413" s="281"/>
      <c r="DC413" s="281" t="b">
        <f>AND(RMDF!DF413&gt;=0, RMDF!DF413&lt;=1-SUM(RMDF!Z413,RMDF!AG413,RMDF!AN413,RMDF!AU413,RMDF!BB413,RMDF!BI413,RMDF!BP413,RMDF!BW413,RMDF!CD413,RMDF!CK413,RMDF!CR413,RMDF!CY413), RMDF!DF413=ROUND(RMDF!DF413,4))</f>
        <v>1</v>
      </c>
      <c r="DD413" s="317">
        <f>RMDF!DD413</f>
        <v>0</v>
      </c>
      <c r="DE413" s="318" t="str">
        <f>IF(DD413=0,"",_xlfn.XLOOKUP(DD413,StatePicklist!$1:$1,StatePicklist!$3:$3,"NA",0))</f>
        <v/>
      </c>
      <c r="DF413" s="297" t="str">
        <f ca="1">IF(RMDF!DE413="", "", IF(ISNUMBER(MATCH(RMDF!DE413, INDIRECT(DE413), 0)), "OK", "Invalid"))</f>
        <v/>
      </c>
      <c r="DG413" s="281"/>
      <c r="DH413" s="281"/>
      <c r="DI413" s="281"/>
      <c r="DJ413" s="281" t="b">
        <f>AND(RMDF!DM413&gt;=0, RMDF!DM413&lt;=1-SUM(RMDF!Z413,RMDF!AG413,RMDF!AN413,RMDF!AU413,RMDF!BB413,RMDF!BI413,RMDF!BP413,RMDF!BW413,RMDF!CD413,RMDF!CK413,RMDF!CR413,RMDF!CY413,RMDF!DF413), RMDF!DM413=ROUND(RMDF!DM413,4))</f>
        <v>1</v>
      </c>
      <c r="DK413" s="317">
        <f>RMDF!DK413</f>
        <v>0</v>
      </c>
      <c r="DL413" s="318" t="str">
        <f>IF(DK413=0,"",_xlfn.XLOOKUP(DK413,StatePicklist!$1:$1,StatePicklist!$3:$3,"NA",0))</f>
        <v/>
      </c>
      <c r="DM413" s="297" t="str">
        <f ca="1">IF(RMDF!DL413="", "", IF(ISNUMBER(MATCH(RMDF!DL413, INDIRECT(DL413), 0)), "OK", "Invalid"))</f>
        <v/>
      </c>
      <c r="DN413" s="281"/>
      <c r="DO413" s="281"/>
      <c r="DP413" s="281"/>
      <c r="DQ413" s="281" t="b">
        <f>AND(RMDF!DT413&gt;=0, RMDF!DT413&lt;=1-SUM(RMDF!Z413,RMDF!AG413,RMDF!AN413,RMDF!AU413,RMDF!BB413,RMDF!BI413,RMDF!BP413,RMDF!BW413,RMDF!CD413,RMDF!CK413,RMDF!CR413,RMDF!CY413,RMDF!DF413,RMDF!DM413), RMDF!DT413=ROUND(RMDF!DT413,4))</f>
        <v>1</v>
      </c>
      <c r="DR413" s="317">
        <f>RMDF!DR413</f>
        <v>0</v>
      </c>
      <c r="DS413" s="318" t="str">
        <f>IF(DR413=0,"",_xlfn.XLOOKUP(DR413,StatePicklist!$1:$1,StatePicklist!$3:$3,"NA",0))</f>
        <v/>
      </c>
      <c r="DT413" s="297" t="str">
        <f ca="1">IF(RMDF!DS413="", "", IF(ISNUMBER(MATCH(RMDF!DS413, INDIRECT(DS413), 0)), "OK", "Invalid"))</f>
        <v/>
      </c>
      <c r="DU413" s="281"/>
      <c r="DV413" s="281"/>
      <c r="DW413" s="281"/>
      <c r="DX413" s="281" t="b">
        <f>AND(RMDF!EA413&gt;=0, RMDF!EA413&lt;=1-SUM(RMDF!Z413,RMDF!AG413,RMDF!AN413,RMDF!AU413,RMDF!BB413,RMDF!BI413,RMDF!BP413,RMDF!BW413,RMDF!CD413,RMDF!CK413,RMDF!CR413,RMDF!CY413,RMDF!DF413,RMDF!DM413,RMDF!DT413), RMDF!EA413=ROUND(RMDF!EA413,4))</f>
        <v>1</v>
      </c>
      <c r="DY413" s="317">
        <f>RMDF!DY413</f>
        <v>0</v>
      </c>
      <c r="DZ413" s="318" t="str">
        <f>IF(DY413=0,"",_xlfn.XLOOKUP(DY413,StatePicklist!$1:$1,StatePicklist!$3:$3,"NA",0))</f>
        <v/>
      </c>
      <c r="EA413" s="297" t="str">
        <f ca="1">IF(RMDF!DZ413="", "", IF(ISNUMBER(MATCH(RMDF!DZ413, INDIRECT(DZ413), 0)), "OK", "Invalid"))</f>
        <v/>
      </c>
      <c r="EB413" s="281"/>
      <c r="EC413" s="281"/>
      <c r="ED413" s="281"/>
      <c r="EE413" s="281" t="b">
        <f>AND(RMDF!EH413&gt;=0, RMDF!EH413&lt;=1-SUM(RMDF!Z413,RMDF!AG413,RMDF!AN413,RMDF!AU413,RMDF!BB413,RMDF!BI413,RMDF!BP413,RMDF!BW413,RMDF!CD413,RMDF!CK413,RMDF!CR413,RMDF!CY413,RMDF!DF413,RMDF!DM413,RMDF!DT413,RMDF!EA413), RMDF!EH413=ROUND(RMDF!EH413,4))</f>
        <v>1</v>
      </c>
      <c r="EF413" s="317">
        <f>RMDF!EF413</f>
        <v>0</v>
      </c>
      <c r="EG413" s="318" t="str">
        <f>IF(EF413=0,"",_xlfn.XLOOKUP(EF413,StatePicklist!$1:$1,StatePicklist!$3:$3,"NA",0))</f>
        <v/>
      </c>
      <c r="EH413" s="297" t="str">
        <f ca="1">IF(RMDF!EG413="", "", IF(ISNUMBER(MATCH(RMDF!EG413, INDIRECT(EG413), 0)), "OK", "Invalid"))</f>
        <v/>
      </c>
      <c r="EI413" s="281"/>
      <c r="EJ413" s="281"/>
      <c r="EK413" s="281"/>
      <c r="EL413" s="281" t="b">
        <f>AND(RMDF!EO413&gt;=0, RMDF!EO413&lt;=1-SUM(RMDF!Z413,RMDF!AG413,RMDF!AN413,RMDF!AU413,RMDF!BB413,RMDF!BI413,RMDF!BP413,RMDF!BW413,RMDF!CD413,RMDF!CK413,RMDF!CR413,RMDF!CY413,RMDF!DF413,RMDF!DM413,RMDF!DT413,RMDF!EA413,RMDF!EH413), RMDF!EO413=ROUND(RMDF!EO413,4))</f>
        <v>1</v>
      </c>
      <c r="EM413" s="317">
        <f>RMDF!EM413</f>
        <v>0</v>
      </c>
      <c r="EN413" s="318" t="str">
        <f>IF(EM413=0,"",_xlfn.XLOOKUP(EM413,StatePicklist!$1:$1,StatePicklist!$3:$3,"NA",0))</f>
        <v/>
      </c>
      <c r="EO413" s="297" t="str">
        <f ca="1">IF(RMDF!EN413="", "", IF(ISNUMBER(MATCH(RMDF!EN413, INDIRECT(EN413), 0)), "OK", "Invalid"))</f>
        <v/>
      </c>
      <c r="EP413" s="281"/>
      <c r="EQ413" s="281"/>
      <c r="ER413" s="281"/>
      <c r="ES413" s="281" t="b">
        <f>AND(RMDF!EV413&gt;=0, RMDF!EV413&lt;=1-SUM(RMDF!Z413,RMDF!AG413,RMDF!AN413,RMDF!AU413,RMDF!BB413,RMDF!BI413,RMDF!BP413,RMDF!BW413,RMDF!CD413,RMDF!CK413,RMDF!CR413,RMDF!CY413,RMDF!DF413,RMDF!DM413,RMDF!DT413,RMDF!EA413,RMDF!EH413,RMDF!EO413), RMDF!EV413=ROUND(RMDF!EV413,4))</f>
        <v>1</v>
      </c>
      <c r="ET413" s="317">
        <f>RMDF!ET413</f>
        <v>0</v>
      </c>
      <c r="EU413" s="318" t="str">
        <f>IF(ET413=0,"",_xlfn.XLOOKUP(ET413,StatePicklist!$1:$1,StatePicklist!$3:$3,"NA",0))</f>
        <v/>
      </c>
      <c r="EV413" s="297" t="str">
        <f ca="1">IF(RMDF!EU413="", "", IF(ISNUMBER(MATCH(RMDF!EU413, INDIRECT(EU413), 0)), "OK", "Invalid"))</f>
        <v/>
      </c>
      <c r="EW413" s="281"/>
      <c r="EX413" s="281"/>
      <c r="EY413" s="281"/>
      <c r="EZ413" s="281" t="b">
        <f>AND(RMDF!FC413&gt;=0, RMDF!FC413&lt;=1-SUM(RMDF!Z413,RMDF!AG413,RMDF!AN413,RMDF!AU413,RMDF!BB413,RMDF!BI413,RMDF!BP413,RMDF!BW413,RMDF!CD413,RMDF!CK413,RMDF!CR413,RMDF!CY413,RMDF!DF413,RMDF!DM413,RMDF!DT413,RMDF!EA413,RMDF!EH413,RMDF!EO413,RMDF!EV413), RMDF!FC413=ROUND(RMDF!FC413,4))</f>
        <v>1</v>
      </c>
      <c r="FA413" s="317">
        <f>RMDF!FA413</f>
        <v>0</v>
      </c>
      <c r="FB413" s="318" t="str">
        <f>IF(FA413=0,"",_xlfn.XLOOKUP(FA413,StatePicklist!$1:$1,StatePicklist!$3:$3,"NA",0))</f>
        <v/>
      </c>
      <c r="FC413" s="297" t="str">
        <f ca="1">IF(RMDF!FB413="", "", IF(ISNUMBER(MATCH(RMDF!FB413, INDIRECT(FB413), 0)), "OK", "Invalid"))</f>
        <v/>
      </c>
    </row>
    <row r="414" spans="1:159" s="205" customFormat="1" ht="39.9" customHeight="1" x14ac:dyDescent="0.25">
      <c r="A414" s="206"/>
      <c r="B414" s="196"/>
      <c r="C414" s="197"/>
      <c r="D414" s="198"/>
      <c r="E414" s="199"/>
      <c r="F414" s="200"/>
      <c r="G414" s="201"/>
      <c r="H414" s="292"/>
      <c r="I414" s="305">
        <f>RMDF!I414</f>
        <v>0</v>
      </c>
      <c r="J414" s="305" t="str">
        <f>IF(I414=ProductCode!$B$30,"PDReclPost",IF(OR(I414=ProductCode!$C$30,I414=ProductCode!$E$30,I414=ProductCode!$G$30),"PDPreCon",IF(OR(I414=ProductCode!$D$30,I414=ProductCode!$F$30),"PDNotReclPost","")))</f>
        <v/>
      </c>
      <c r="K414" s="305" t="str">
        <f t="shared" si="24"/>
        <v/>
      </c>
      <c r="L414" s="289"/>
      <c r="M414" s="305" t="str">
        <f t="shared" si="24"/>
        <v/>
      </c>
      <c r="N414" s="289" t="b">
        <f>AND(RMDF!N414&gt;=0, RMDF!N414&lt;=1-RMDF!L414, RMDF!N414=ROUND(RMDF!N414,4))</f>
        <v>1</v>
      </c>
      <c r="O414" s="286" t="str">
        <f>IF(P414="","",IF(I414="","",IF(LEFT(I414,13)="Reclaimed pos",RawMaterialCode!$E$569,RawMaterialCode!$E$568)))</f>
        <v>Reclaimed pre-consumer mixed fibers (RM0578)</v>
      </c>
      <c r="P414" s="295">
        <f t="shared" si="25"/>
        <v>1</v>
      </c>
      <c r="Q414" s="202"/>
      <c r="R414" s="203"/>
      <c r="S414" s="204" t="str">
        <f t="shared" si="26"/>
        <v/>
      </c>
      <c r="T414" s="281"/>
      <c r="U414" s="281"/>
      <c r="V414" s="281"/>
      <c r="W414" s="281"/>
      <c r="X414" s="317">
        <f>RMDF!X414</f>
        <v>0</v>
      </c>
      <c r="Y414" s="318" t="str">
        <f>IF(X414=0,"",_xlfn.XLOOKUP(X414,StatePicklist!$1:$1,StatePicklist!$3:$3,"NA",0))</f>
        <v/>
      </c>
      <c r="Z414" s="297" t="str">
        <f ca="1">IF(RMDF!Y414="", "", IF(ISNUMBER(MATCH(RMDF!Y414, INDIRECT(Y414), 0)), "OK", "Invalid"))</f>
        <v/>
      </c>
      <c r="AA414" s="281"/>
      <c r="AB414" s="281"/>
      <c r="AC414" s="281"/>
      <c r="AD414" s="281" t="b">
        <f>AND(RMDF!AG414&gt;=0, RMDF!AG414&lt;=1-RMDF!Z414, RMDF!AG414=ROUND(RMDF!AG414,4))</f>
        <v>1</v>
      </c>
      <c r="AE414" s="317">
        <f>RMDF!AE414</f>
        <v>0</v>
      </c>
      <c r="AF414" s="318" t="str">
        <f>IF(AE414=0,"",_xlfn.XLOOKUP(AE414,StatePicklist!$1:$1,StatePicklist!$3:$3,"NA",0))</f>
        <v/>
      </c>
      <c r="AG414" s="297" t="str">
        <f ca="1">IF(RMDF!AF414="", "", IF(ISNUMBER(MATCH(RMDF!AF414, INDIRECT(AF414), 0)), "OK", "Invalid"))</f>
        <v/>
      </c>
      <c r="AH414" s="281"/>
      <c r="AI414" s="281"/>
      <c r="AJ414" s="281"/>
      <c r="AK414" s="281" t="b">
        <f>AND(RMDF!AN414&gt;=0, RMDF!AN414&lt;=1-SUM(RMDF!Z414,RMDF!AG414), RMDF!AN414=ROUND(RMDF!AN414,4))</f>
        <v>1</v>
      </c>
      <c r="AL414" s="317">
        <f>RMDF!AL414</f>
        <v>0</v>
      </c>
      <c r="AM414" s="318" t="str">
        <f>IF(AL414=0,"",_xlfn.XLOOKUP(AL414,StatePicklist!$1:$1,StatePicklist!$3:$3,"NA",0))</f>
        <v/>
      </c>
      <c r="AN414" s="297" t="str">
        <f ca="1">IF(RMDF!AM414="", "", IF(ISNUMBER(MATCH(RMDF!AM414, INDIRECT(AM414), 0)), "OK", "Invalid"))</f>
        <v/>
      </c>
      <c r="AO414" s="281"/>
      <c r="AP414" s="281"/>
      <c r="AQ414" s="281"/>
      <c r="AR414" s="281" t="b">
        <f>AND(RMDF!AU414&gt;=0, RMDF!AU414&lt;=1-SUM(RMDF!Z414,RMDF!AG414,RMDF!AN414), RMDF!AU414=ROUND(RMDF!AU414,4))</f>
        <v>1</v>
      </c>
      <c r="AS414" s="317">
        <f>RMDF!AS414</f>
        <v>0</v>
      </c>
      <c r="AT414" s="318" t="str">
        <f>IF(AS414=0,"",_xlfn.XLOOKUP(AS414,StatePicklist!$1:$1,StatePicklist!$3:$3,"NA",0))</f>
        <v/>
      </c>
      <c r="AU414" s="297" t="str">
        <f ca="1">IF(RMDF!AT414="", "", IF(ISNUMBER(MATCH(RMDF!AT414, INDIRECT(AT414), 0)), "OK", "Invalid"))</f>
        <v/>
      </c>
      <c r="AV414" s="281"/>
      <c r="AW414" s="281"/>
      <c r="AX414" s="281"/>
      <c r="AY414" s="281" t="b">
        <f>AND(RMDF!BB414&gt;=0, RMDF!BB414&lt;=1-SUM(RMDF!Z414,RMDF!AG414,RMDF!AN414,RMDF!AU414), RMDF!BB414=ROUND(RMDF!BB414,4))</f>
        <v>1</v>
      </c>
      <c r="AZ414" s="317">
        <f>RMDF!AZ414</f>
        <v>0</v>
      </c>
      <c r="BA414" s="318" t="str">
        <f>IF(AZ414=0,"",_xlfn.XLOOKUP(AZ414,StatePicklist!$1:$1,StatePicklist!$3:$3,"NA",0))</f>
        <v/>
      </c>
      <c r="BB414" s="297" t="str">
        <f ca="1">IF(RMDF!BA414="", "", IF(ISNUMBER(MATCH(RMDF!BA414, INDIRECT(BA414), 0)), "OK", "Invalid"))</f>
        <v/>
      </c>
      <c r="BC414" s="281"/>
      <c r="BD414" s="281"/>
      <c r="BE414" s="281"/>
      <c r="BF414" s="281" t="b">
        <f>AND(RMDF!BI414&gt;=0, RMDF!BI414&lt;=1-SUM(RMDF!Z414,RMDF!AG414,RMDF!AN414,RMDF!AU414,RMDF!BB414), RMDF!BI414=ROUND(RMDF!BI414,4))</f>
        <v>1</v>
      </c>
      <c r="BG414" s="317">
        <f>RMDF!BG414</f>
        <v>0</v>
      </c>
      <c r="BH414" s="318" t="str">
        <f>IF(BG414=0,"",_xlfn.XLOOKUP(BG414,StatePicklist!$1:$1,StatePicklist!$3:$3,"NA",0))</f>
        <v/>
      </c>
      <c r="BI414" s="297" t="str">
        <f ca="1">IF(RMDF!BH414="", "", IF(ISNUMBER(MATCH(RMDF!BH414, INDIRECT(BH414), 0)), "OK", "Invalid"))</f>
        <v/>
      </c>
      <c r="BJ414" s="281"/>
      <c r="BK414" s="281"/>
      <c r="BL414" s="281"/>
      <c r="BM414" s="281" t="b">
        <f>AND(RMDF!BP414&gt;=0, RMDF!BP414&lt;=1-SUM(RMDF!Z414,RMDF!AG414,RMDF!AN414,RMDF!AU414,RMDF!BB414,RMDF!BI414), RMDF!BP414=ROUND(RMDF!BP414,4))</f>
        <v>1</v>
      </c>
      <c r="BN414" s="317">
        <f>RMDF!BN414</f>
        <v>0</v>
      </c>
      <c r="BO414" s="318" t="str">
        <f>IF(BN414=0,"",_xlfn.XLOOKUP(BN414,StatePicklist!$1:$1,StatePicklist!$3:$3,"NA",0))</f>
        <v/>
      </c>
      <c r="BP414" s="297" t="str">
        <f ca="1">IF(RMDF!BO414="", "", IF(ISNUMBER(MATCH(RMDF!BO414, INDIRECT(BO414), 0)), "OK", "Invalid"))</f>
        <v/>
      </c>
      <c r="BQ414" s="281"/>
      <c r="BR414" s="281"/>
      <c r="BS414" s="281"/>
      <c r="BT414" s="281" t="b">
        <f>AND(RMDF!BW414&gt;=0, RMDF!BW414&lt;=1-SUM(RMDF!Z414,RMDF!AG414,RMDF!AN414,RMDF!AU414,RMDF!BB414,RMDF!BI414,RMDF!BP414), RMDF!BW414=ROUND(RMDF!BW414,4))</f>
        <v>1</v>
      </c>
      <c r="BU414" s="317">
        <f>RMDF!BU414</f>
        <v>0</v>
      </c>
      <c r="BV414" s="318" t="str">
        <f>IF(BU414=0,"",_xlfn.XLOOKUP(BU414,StatePicklist!$1:$1,StatePicklist!$3:$3,"NA",0))</f>
        <v/>
      </c>
      <c r="BW414" s="297" t="str">
        <f ca="1">IF(RMDF!BV414="", "", IF(ISNUMBER(MATCH(RMDF!BV414, INDIRECT(BV414), 0)), "OK", "Invalid"))</f>
        <v/>
      </c>
      <c r="BX414" s="281"/>
      <c r="BY414" s="281"/>
      <c r="BZ414" s="281"/>
      <c r="CA414" s="281" t="b">
        <f>AND(RMDF!CD414&gt;=0, RMDF!CD414&lt;=1-SUM(RMDF!Z414,RMDF!AG414,RMDF!AN414,RMDF!AU414,RMDF!BB414,RMDF!BI414,RMDF!BP414,RMDF!BW414), RMDF!CD414=ROUND(RMDF!CD414,4))</f>
        <v>1</v>
      </c>
      <c r="CB414" s="317">
        <f>RMDF!CB414</f>
        <v>0</v>
      </c>
      <c r="CC414" s="318" t="str">
        <f>IF(CB414=0,"",_xlfn.XLOOKUP(CB414,StatePicklist!$1:$1,StatePicklist!$3:$3,"NA",0))</f>
        <v/>
      </c>
      <c r="CD414" s="297" t="str">
        <f ca="1">IF(RMDF!CC414="", "", IF(ISNUMBER(MATCH(RMDF!CC414, INDIRECT(CC414), 0)), "OK", "Invalid"))</f>
        <v/>
      </c>
      <c r="CE414" s="281"/>
      <c r="CF414" s="281"/>
      <c r="CG414" s="281"/>
      <c r="CH414" s="281" t="b">
        <f>AND(RMDF!CK414&gt;=0, RMDF!CK414&lt;=1-SUM(RMDF!Z414,RMDF!AG414,RMDF!AN414,RMDF!AU414,RMDF!BB414,RMDF!BI414,RMDF!BP414,RMDF!BW414,RMDF!CD414), RMDF!CK414=ROUND(RMDF!CK414,4))</f>
        <v>1</v>
      </c>
      <c r="CI414" s="317">
        <f>RMDF!CI414</f>
        <v>0</v>
      </c>
      <c r="CJ414" s="318" t="str">
        <f>IF(CI414=0,"",_xlfn.XLOOKUP(CI414,StatePicklist!$1:$1,StatePicklist!$3:$3,"NA",0))</f>
        <v/>
      </c>
      <c r="CK414" s="297" t="str">
        <f ca="1">IF(RMDF!CJ414="", "", IF(ISNUMBER(MATCH(RMDF!CJ414, INDIRECT(CJ414), 0)), "OK", "Invalid"))</f>
        <v/>
      </c>
      <c r="CL414" s="281"/>
      <c r="CM414" s="281"/>
      <c r="CN414" s="281"/>
      <c r="CO414" s="281" t="b">
        <f>AND(RMDF!CR414&gt;=0, RMDF!CR414&lt;=1-SUM(RMDF!Z414,RMDF!AG414,RMDF!AN414,RMDF!AU414,RMDF!BB414,RMDF!BI414,RMDF!BP414,RMDF!BW414,RMDF!CD414,RMDF!CK414), RMDF!CR414=ROUND(RMDF!CR414,4))</f>
        <v>1</v>
      </c>
      <c r="CP414" s="317">
        <f>RMDF!CP414</f>
        <v>0</v>
      </c>
      <c r="CQ414" s="318" t="str">
        <f>IF(CP414=0,"",_xlfn.XLOOKUP(CP414,StatePicklist!$1:$1,StatePicklist!$3:$3,"NA",0))</f>
        <v/>
      </c>
      <c r="CR414" s="297" t="str">
        <f ca="1">IF(RMDF!CQ414="", "", IF(ISNUMBER(MATCH(RMDF!CQ414, INDIRECT(CQ414), 0)), "OK", "Invalid"))</f>
        <v/>
      </c>
      <c r="CS414" s="281"/>
      <c r="CT414" s="281"/>
      <c r="CU414" s="281"/>
      <c r="CV414" s="281" t="b">
        <f>AND(RMDF!CY414&gt;=0, RMDF!CY414&lt;=1-SUM(RMDF!Z414,RMDF!AG414,RMDF!AN414,RMDF!AU414,RMDF!BB414,RMDF!BI414,RMDF!BP414,RMDF!BW414,RMDF!CD414,RMDF!CK414,RMDF!CR414), RMDF!CY414=ROUND(RMDF!CY414,4))</f>
        <v>1</v>
      </c>
      <c r="CW414" s="317">
        <f>RMDF!CW414</f>
        <v>0</v>
      </c>
      <c r="CX414" s="318" t="str">
        <f>IF(CW414=0,"",_xlfn.XLOOKUP(CW414,StatePicklist!$1:$1,StatePicklist!$3:$3,"NA",0))</f>
        <v/>
      </c>
      <c r="CY414" s="297" t="str">
        <f ca="1">IF(RMDF!CX414="", "", IF(ISNUMBER(MATCH(RMDF!CX414, INDIRECT(CX414), 0)), "OK", "Invalid"))</f>
        <v/>
      </c>
      <c r="CZ414" s="281"/>
      <c r="DA414" s="281"/>
      <c r="DB414" s="281"/>
      <c r="DC414" s="281" t="b">
        <f>AND(RMDF!DF414&gt;=0, RMDF!DF414&lt;=1-SUM(RMDF!Z414,RMDF!AG414,RMDF!AN414,RMDF!AU414,RMDF!BB414,RMDF!BI414,RMDF!BP414,RMDF!BW414,RMDF!CD414,RMDF!CK414,RMDF!CR414,RMDF!CY414), RMDF!DF414=ROUND(RMDF!DF414,4))</f>
        <v>1</v>
      </c>
      <c r="DD414" s="317">
        <f>RMDF!DD414</f>
        <v>0</v>
      </c>
      <c r="DE414" s="318" t="str">
        <f>IF(DD414=0,"",_xlfn.XLOOKUP(DD414,StatePicklist!$1:$1,StatePicklist!$3:$3,"NA",0))</f>
        <v/>
      </c>
      <c r="DF414" s="297" t="str">
        <f ca="1">IF(RMDF!DE414="", "", IF(ISNUMBER(MATCH(RMDF!DE414, INDIRECT(DE414), 0)), "OK", "Invalid"))</f>
        <v/>
      </c>
      <c r="DG414" s="281"/>
      <c r="DH414" s="281"/>
      <c r="DI414" s="281"/>
      <c r="DJ414" s="281" t="b">
        <f>AND(RMDF!DM414&gt;=0, RMDF!DM414&lt;=1-SUM(RMDF!Z414,RMDF!AG414,RMDF!AN414,RMDF!AU414,RMDF!BB414,RMDF!BI414,RMDF!BP414,RMDF!BW414,RMDF!CD414,RMDF!CK414,RMDF!CR414,RMDF!CY414,RMDF!DF414), RMDF!DM414=ROUND(RMDF!DM414,4))</f>
        <v>1</v>
      </c>
      <c r="DK414" s="317">
        <f>RMDF!DK414</f>
        <v>0</v>
      </c>
      <c r="DL414" s="318" t="str">
        <f>IF(DK414=0,"",_xlfn.XLOOKUP(DK414,StatePicklist!$1:$1,StatePicklist!$3:$3,"NA",0))</f>
        <v/>
      </c>
      <c r="DM414" s="297" t="str">
        <f ca="1">IF(RMDF!DL414="", "", IF(ISNUMBER(MATCH(RMDF!DL414, INDIRECT(DL414), 0)), "OK", "Invalid"))</f>
        <v/>
      </c>
      <c r="DN414" s="281"/>
      <c r="DO414" s="281"/>
      <c r="DP414" s="281"/>
      <c r="DQ414" s="281" t="b">
        <f>AND(RMDF!DT414&gt;=0, RMDF!DT414&lt;=1-SUM(RMDF!Z414,RMDF!AG414,RMDF!AN414,RMDF!AU414,RMDF!BB414,RMDF!BI414,RMDF!BP414,RMDF!BW414,RMDF!CD414,RMDF!CK414,RMDF!CR414,RMDF!CY414,RMDF!DF414,RMDF!DM414), RMDF!DT414=ROUND(RMDF!DT414,4))</f>
        <v>1</v>
      </c>
      <c r="DR414" s="317">
        <f>RMDF!DR414</f>
        <v>0</v>
      </c>
      <c r="DS414" s="318" t="str">
        <f>IF(DR414=0,"",_xlfn.XLOOKUP(DR414,StatePicklist!$1:$1,StatePicklist!$3:$3,"NA",0))</f>
        <v/>
      </c>
      <c r="DT414" s="297" t="str">
        <f ca="1">IF(RMDF!DS414="", "", IF(ISNUMBER(MATCH(RMDF!DS414, INDIRECT(DS414), 0)), "OK", "Invalid"))</f>
        <v/>
      </c>
      <c r="DU414" s="281"/>
      <c r="DV414" s="281"/>
      <c r="DW414" s="281"/>
      <c r="DX414" s="281" t="b">
        <f>AND(RMDF!EA414&gt;=0, RMDF!EA414&lt;=1-SUM(RMDF!Z414,RMDF!AG414,RMDF!AN414,RMDF!AU414,RMDF!BB414,RMDF!BI414,RMDF!BP414,RMDF!BW414,RMDF!CD414,RMDF!CK414,RMDF!CR414,RMDF!CY414,RMDF!DF414,RMDF!DM414,RMDF!DT414), RMDF!EA414=ROUND(RMDF!EA414,4))</f>
        <v>1</v>
      </c>
      <c r="DY414" s="317">
        <f>RMDF!DY414</f>
        <v>0</v>
      </c>
      <c r="DZ414" s="318" t="str">
        <f>IF(DY414=0,"",_xlfn.XLOOKUP(DY414,StatePicklist!$1:$1,StatePicklist!$3:$3,"NA",0))</f>
        <v/>
      </c>
      <c r="EA414" s="297" t="str">
        <f ca="1">IF(RMDF!DZ414="", "", IF(ISNUMBER(MATCH(RMDF!DZ414, INDIRECT(DZ414), 0)), "OK", "Invalid"))</f>
        <v/>
      </c>
      <c r="EB414" s="281"/>
      <c r="EC414" s="281"/>
      <c r="ED414" s="281"/>
      <c r="EE414" s="281" t="b">
        <f>AND(RMDF!EH414&gt;=0, RMDF!EH414&lt;=1-SUM(RMDF!Z414,RMDF!AG414,RMDF!AN414,RMDF!AU414,RMDF!BB414,RMDF!BI414,RMDF!BP414,RMDF!BW414,RMDF!CD414,RMDF!CK414,RMDF!CR414,RMDF!CY414,RMDF!DF414,RMDF!DM414,RMDF!DT414,RMDF!EA414), RMDF!EH414=ROUND(RMDF!EH414,4))</f>
        <v>1</v>
      </c>
      <c r="EF414" s="317">
        <f>RMDF!EF414</f>
        <v>0</v>
      </c>
      <c r="EG414" s="318" t="str">
        <f>IF(EF414=0,"",_xlfn.XLOOKUP(EF414,StatePicklist!$1:$1,StatePicklist!$3:$3,"NA",0))</f>
        <v/>
      </c>
      <c r="EH414" s="297" t="str">
        <f ca="1">IF(RMDF!EG414="", "", IF(ISNUMBER(MATCH(RMDF!EG414, INDIRECT(EG414), 0)), "OK", "Invalid"))</f>
        <v/>
      </c>
      <c r="EI414" s="281"/>
      <c r="EJ414" s="281"/>
      <c r="EK414" s="281"/>
      <c r="EL414" s="281" t="b">
        <f>AND(RMDF!EO414&gt;=0, RMDF!EO414&lt;=1-SUM(RMDF!Z414,RMDF!AG414,RMDF!AN414,RMDF!AU414,RMDF!BB414,RMDF!BI414,RMDF!BP414,RMDF!BW414,RMDF!CD414,RMDF!CK414,RMDF!CR414,RMDF!CY414,RMDF!DF414,RMDF!DM414,RMDF!DT414,RMDF!EA414,RMDF!EH414), RMDF!EO414=ROUND(RMDF!EO414,4))</f>
        <v>1</v>
      </c>
      <c r="EM414" s="317">
        <f>RMDF!EM414</f>
        <v>0</v>
      </c>
      <c r="EN414" s="318" t="str">
        <f>IF(EM414=0,"",_xlfn.XLOOKUP(EM414,StatePicklist!$1:$1,StatePicklist!$3:$3,"NA",0))</f>
        <v/>
      </c>
      <c r="EO414" s="297" t="str">
        <f ca="1">IF(RMDF!EN414="", "", IF(ISNUMBER(MATCH(RMDF!EN414, INDIRECT(EN414), 0)), "OK", "Invalid"))</f>
        <v/>
      </c>
      <c r="EP414" s="281"/>
      <c r="EQ414" s="281"/>
      <c r="ER414" s="281"/>
      <c r="ES414" s="281" t="b">
        <f>AND(RMDF!EV414&gt;=0, RMDF!EV414&lt;=1-SUM(RMDF!Z414,RMDF!AG414,RMDF!AN414,RMDF!AU414,RMDF!BB414,RMDF!BI414,RMDF!BP414,RMDF!BW414,RMDF!CD414,RMDF!CK414,RMDF!CR414,RMDF!CY414,RMDF!DF414,RMDF!DM414,RMDF!DT414,RMDF!EA414,RMDF!EH414,RMDF!EO414), RMDF!EV414=ROUND(RMDF!EV414,4))</f>
        <v>1</v>
      </c>
      <c r="ET414" s="317">
        <f>RMDF!ET414</f>
        <v>0</v>
      </c>
      <c r="EU414" s="318" t="str">
        <f>IF(ET414=0,"",_xlfn.XLOOKUP(ET414,StatePicklist!$1:$1,StatePicklist!$3:$3,"NA",0))</f>
        <v/>
      </c>
      <c r="EV414" s="297" t="str">
        <f ca="1">IF(RMDF!EU414="", "", IF(ISNUMBER(MATCH(RMDF!EU414, INDIRECT(EU414), 0)), "OK", "Invalid"))</f>
        <v/>
      </c>
      <c r="EW414" s="281"/>
      <c r="EX414" s="281"/>
      <c r="EY414" s="281"/>
      <c r="EZ414" s="281" t="b">
        <f>AND(RMDF!FC414&gt;=0, RMDF!FC414&lt;=1-SUM(RMDF!Z414,RMDF!AG414,RMDF!AN414,RMDF!AU414,RMDF!BB414,RMDF!BI414,RMDF!BP414,RMDF!BW414,RMDF!CD414,RMDF!CK414,RMDF!CR414,RMDF!CY414,RMDF!DF414,RMDF!DM414,RMDF!DT414,RMDF!EA414,RMDF!EH414,RMDF!EO414,RMDF!EV414), RMDF!FC414=ROUND(RMDF!FC414,4))</f>
        <v>1</v>
      </c>
      <c r="FA414" s="317">
        <f>RMDF!FA414</f>
        <v>0</v>
      </c>
      <c r="FB414" s="318" t="str">
        <f>IF(FA414=0,"",_xlfn.XLOOKUP(FA414,StatePicklist!$1:$1,StatePicklist!$3:$3,"NA",0))</f>
        <v/>
      </c>
      <c r="FC414" s="297" t="str">
        <f ca="1">IF(RMDF!FB414="", "", IF(ISNUMBER(MATCH(RMDF!FB414, INDIRECT(FB414), 0)), "OK", "Invalid"))</f>
        <v/>
      </c>
    </row>
    <row r="415" spans="1:159" s="205" customFormat="1" ht="39.9" customHeight="1" x14ac:dyDescent="0.25">
      <c r="A415" s="206"/>
      <c r="B415" s="196"/>
      <c r="C415" s="197"/>
      <c r="D415" s="198"/>
      <c r="E415" s="199"/>
      <c r="F415" s="200"/>
      <c r="G415" s="201"/>
      <c r="H415" s="292"/>
      <c r="I415" s="305">
        <f>RMDF!I415</f>
        <v>0</v>
      </c>
      <c r="J415" s="305" t="str">
        <f>IF(I415=ProductCode!$B$30,"PDReclPost",IF(OR(I415=ProductCode!$C$30,I415=ProductCode!$E$30,I415=ProductCode!$G$30),"PDPreCon",IF(OR(I415=ProductCode!$D$30,I415=ProductCode!$F$30),"PDNotReclPost","")))</f>
        <v/>
      </c>
      <c r="K415" s="305" t="str">
        <f t="shared" si="24"/>
        <v/>
      </c>
      <c r="L415" s="289"/>
      <c r="M415" s="305" t="str">
        <f t="shared" si="24"/>
        <v/>
      </c>
      <c r="N415" s="289" t="b">
        <f>AND(RMDF!N415&gt;=0, RMDF!N415&lt;=1-RMDF!L415, RMDF!N415=ROUND(RMDF!N415,4))</f>
        <v>1</v>
      </c>
      <c r="O415" s="286" t="str">
        <f>IF(P415="","",IF(I415="","",IF(LEFT(I415,13)="Reclaimed pos",RawMaterialCode!$E$569,RawMaterialCode!$E$568)))</f>
        <v>Reclaimed pre-consumer mixed fibers (RM0578)</v>
      </c>
      <c r="P415" s="295">
        <f t="shared" si="25"/>
        <v>1</v>
      </c>
      <c r="Q415" s="202"/>
      <c r="R415" s="203"/>
      <c r="S415" s="204" t="str">
        <f t="shared" si="26"/>
        <v/>
      </c>
      <c r="T415" s="281"/>
      <c r="U415" s="281"/>
      <c r="V415" s="281"/>
      <c r="W415" s="281"/>
      <c r="X415" s="317">
        <f>RMDF!X415</f>
        <v>0</v>
      </c>
      <c r="Y415" s="318" t="str">
        <f>IF(X415=0,"",_xlfn.XLOOKUP(X415,StatePicklist!$1:$1,StatePicklist!$3:$3,"NA",0))</f>
        <v/>
      </c>
      <c r="Z415" s="297" t="str">
        <f ca="1">IF(RMDF!Y415="", "", IF(ISNUMBER(MATCH(RMDF!Y415, INDIRECT(Y415), 0)), "OK", "Invalid"))</f>
        <v/>
      </c>
      <c r="AA415" s="281"/>
      <c r="AB415" s="281"/>
      <c r="AC415" s="281"/>
      <c r="AD415" s="281" t="b">
        <f>AND(RMDF!AG415&gt;=0, RMDF!AG415&lt;=1-RMDF!Z415, RMDF!AG415=ROUND(RMDF!AG415,4))</f>
        <v>1</v>
      </c>
      <c r="AE415" s="317">
        <f>RMDF!AE415</f>
        <v>0</v>
      </c>
      <c r="AF415" s="318" t="str">
        <f>IF(AE415=0,"",_xlfn.XLOOKUP(AE415,StatePicklist!$1:$1,StatePicklist!$3:$3,"NA",0))</f>
        <v/>
      </c>
      <c r="AG415" s="297" t="str">
        <f ca="1">IF(RMDF!AF415="", "", IF(ISNUMBER(MATCH(RMDF!AF415, INDIRECT(AF415), 0)), "OK", "Invalid"))</f>
        <v/>
      </c>
      <c r="AH415" s="281"/>
      <c r="AI415" s="281"/>
      <c r="AJ415" s="281"/>
      <c r="AK415" s="281" t="b">
        <f>AND(RMDF!AN415&gt;=0, RMDF!AN415&lt;=1-SUM(RMDF!Z415,RMDF!AG415), RMDF!AN415=ROUND(RMDF!AN415,4))</f>
        <v>1</v>
      </c>
      <c r="AL415" s="317">
        <f>RMDF!AL415</f>
        <v>0</v>
      </c>
      <c r="AM415" s="318" t="str">
        <f>IF(AL415=0,"",_xlfn.XLOOKUP(AL415,StatePicklist!$1:$1,StatePicklist!$3:$3,"NA",0))</f>
        <v/>
      </c>
      <c r="AN415" s="297" t="str">
        <f ca="1">IF(RMDF!AM415="", "", IF(ISNUMBER(MATCH(RMDF!AM415, INDIRECT(AM415), 0)), "OK", "Invalid"))</f>
        <v/>
      </c>
      <c r="AO415" s="281"/>
      <c r="AP415" s="281"/>
      <c r="AQ415" s="281"/>
      <c r="AR415" s="281" t="b">
        <f>AND(RMDF!AU415&gt;=0, RMDF!AU415&lt;=1-SUM(RMDF!Z415,RMDF!AG415,RMDF!AN415), RMDF!AU415=ROUND(RMDF!AU415,4))</f>
        <v>1</v>
      </c>
      <c r="AS415" s="317">
        <f>RMDF!AS415</f>
        <v>0</v>
      </c>
      <c r="AT415" s="318" t="str">
        <f>IF(AS415=0,"",_xlfn.XLOOKUP(AS415,StatePicklist!$1:$1,StatePicklist!$3:$3,"NA",0))</f>
        <v/>
      </c>
      <c r="AU415" s="297" t="str">
        <f ca="1">IF(RMDF!AT415="", "", IF(ISNUMBER(MATCH(RMDF!AT415, INDIRECT(AT415), 0)), "OK", "Invalid"))</f>
        <v/>
      </c>
      <c r="AV415" s="281"/>
      <c r="AW415" s="281"/>
      <c r="AX415" s="281"/>
      <c r="AY415" s="281" t="b">
        <f>AND(RMDF!BB415&gt;=0, RMDF!BB415&lt;=1-SUM(RMDF!Z415,RMDF!AG415,RMDF!AN415,RMDF!AU415), RMDF!BB415=ROUND(RMDF!BB415,4))</f>
        <v>1</v>
      </c>
      <c r="AZ415" s="317">
        <f>RMDF!AZ415</f>
        <v>0</v>
      </c>
      <c r="BA415" s="318" t="str">
        <f>IF(AZ415=0,"",_xlfn.XLOOKUP(AZ415,StatePicklist!$1:$1,StatePicklist!$3:$3,"NA",0))</f>
        <v/>
      </c>
      <c r="BB415" s="297" t="str">
        <f ca="1">IF(RMDF!BA415="", "", IF(ISNUMBER(MATCH(RMDF!BA415, INDIRECT(BA415), 0)), "OK", "Invalid"))</f>
        <v/>
      </c>
      <c r="BC415" s="281"/>
      <c r="BD415" s="281"/>
      <c r="BE415" s="281"/>
      <c r="BF415" s="281" t="b">
        <f>AND(RMDF!BI415&gt;=0, RMDF!BI415&lt;=1-SUM(RMDF!Z415,RMDF!AG415,RMDF!AN415,RMDF!AU415,RMDF!BB415), RMDF!BI415=ROUND(RMDF!BI415,4))</f>
        <v>1</v>
      </c>
      <c r="BG415" s="317">
        <f>RMDF!BG415</f>
        <v>0</v>
      </c>
      <c r="BH415" s="318" t="str">
        <f>IF(BG415=0,"",_xlfn.XLOOKUP(BG415,StatePicklist!$1:$1,StatePicklist!$3:$3,"NA",0))</f>
        <v/>
      </c>
      <c r="BI415" s="297" t="str">
        <f ca="1">IF(RMDF!BH415="", "", IF(ISNUMBER(MATCH(RMDF!BH415, INDIRECT(BH415), 0)), "OK", "Invalid"))</f>
        <v/>
      </c>
      <c r="BJ415" s="281"/>
      <c r="BK415" s="281"/>
      <c r="BL415" s="281"/>
      <c r="BM415" s="281" t="b">
        <f>AND(RMDF!BP415&gt;=0, RMDF!BP415&lt;=1-SUM(RMDF!Z415,RMDF!AG415,RMDF!AN415,RMDF!AU415,RMDF!BB415,RMDF!BI415), RMDF!BP415=ROUND(RMDF!BP415,4))</f>
        <v>1</v>
      </c>
      <c r="BN415" s="317">
        <f>RMDF!BN415</f>
        <v>0</v>
      </c>
      <c r="BO415" s="318" t="str">
        <f>IF(BN415=0,"",_xlfn.XLOOKUP(BN415,StatePicklist!$1:$1,StatePicklist!$3:$3,"NA",0))</f>
        <v/>
      </c>
      <c r="BP415" s="297" t="str">
        <f ca="1">IF(RMDF!BO415="", "", IF(ISNUMBER(MATCH(RMDF!BO415, INDIRECT(BO415), 0)), "OK", "Invalid"))</f>
        <v/>
      </c>
      <c r="BQ415" s="281"/>
      <c r="BR415" s="281"/>
      <c r="BS415" s="281"/>
      <c r="BT415" s="281" t="b">
        <f>AND(RMDF!BW415&gt;=0, RMDF!BW415&lt;=1-SUM(RMDF!Z415,RMDF!AG415,RMDF!AN415,RMDF!AU415,RMDF!BB415,RMDF!BI415,RMDF!BP415), RMDF!BW415=ROUND(RMDF!BW415,4))</f>
        <v>1</v>
      </c>
      <c r="BU415" s="317">
        <f>RMDF!BU415</f>
        <v>0</v>
      </c>
      <c r="BV415" s="318" t="str">
        <f>IF(BU415=0,"",_xlfn.XLOOKUP(BU415,StatePicklist!$1:$1,StatePicklist!$3:$3,"NA",0))</f>
        <v/>
      </c>
      <c r="BW415" s="297" t="str">
        <f ca="1">IF(RMDF!BV415="", "", IF(ISNUMBER(MATCH(RMDF!BV415, INDIRECT(BV415), 0)), "OK", "Invalid"))</f>
        <v/>
      </c>
      <c r="BX415" s="281"/>
      <c r="BY415" s="281"/>
      <c r="BZ415" s="281"/>
      <c r="CA415" s="281" t="b">
        <f>AND(RMDF!CD415&gt;=0, RMDF!CD415&lt;=1-SUM(RMDF!Z415,RMDF!AG415,RMDF!AN415,RMDF!AU415,RMDF!BB415,RMDF!BI415,RMDF!BP415,RMDF!BW415), RMDF!CD415=ROUND(RMDF!CD415,4))</f>
        <v>1</v>
      </c>
      <c r="CB415" s="317">
        <f>RMDF!CB415</f>
        <v>0</v>
      </c>
      <c r="CC415" s="318" t="str">
        <f>IF(CB415=0,"",_xlfn.XLOOKUP(CB415,StatePicklist!$1:$1,StatePicklist!$3:$3,"NA",0))</f>
        <v/>
      </c>
      <c r="CD415" s="297" t="str">
        <f ca="1">IF(RMDF!CC415="", "", IF(ISNUMBER(MATCH(RMDF!CC415, INDIRECT(CC415), 0)), "OK", "Invalid"))</f>
        <v/>
      </c>
      <c r="CE415" s="281"/>
      <c r="CF415" s="281"/>
      <c r="CG415" s="281"/>
      <c r="CH415" s="281" t="b">
        <f>AND(RMDF!CK415&gt;=0, RMDF!CK415&lt;=1-SUM(RMDF!Z415,RMDF!AG415,RMDF!AN415,RMDF!AU415,RMDF!BB415,RMDF!BI415,RMDF!BP415,RMDF!BW415,RMDF!CD415), RMDF!CK415=ROUND(RMDF!CK415,4))</f>
        <v>1</v>
      </c>
      <c r="CI415" s="317">
        <f>RMDF!CI415</f>
        <v>0</v>
      </c>
      <c r="CJ415" s="318" t="str">
        <f>IF(CI415=0,"",_xlfn.XLOOKUP(CI415,StatePicklist!$1:$1,StatePicklist!$3:$3,"NA",0))</f>
        <v/>
      </c>
      <c r="CK415" s="297" t="str">
        <f ca="1">IF(RMDF!CJ415="", "", IF(ISNUMBER(MATCH(RMDF!CJ415, INDIRECT(CJ415), 0)), "OK", "Invalid"))</f>
        <v/>
      </c>
      <c r="CL415" s="281"/>
      <c r="CM415" s="281"/>
      <c r="CN415" s="281"/>
      <c r="CO415" s="281" t="b">
        <f>AND(RMDF!CR415&gt;=0, RMDF!CR415&lt;=1-SUM(RMDF!Z415,RMDF!AG415,RMDF!AN415,RMDF!AU415,RMDF!BB415,RMDF!BI415,RMDF!BP415,RMDF!BW415,RMDF!CD415,RMDF!CK415), RMDF!CR415=ROUND(RMDF!CR415,4))</f>
        <v>1</v>
      </c>
      <c r="CP415" s="317">
        <f>RMDF!CP415</f>
        <v>0</v>
      </c>
      <c r="CQ415" s="318" t="str">
        <f>IF(CP415=0,"",_xlfn.XLOOKUP(CP415,StatePicklist!$1:$1,StatePicklist!$3:$3,"NA",0))</f>
        <v/>
      </c>
      <c r="CR415" s="297" t="str">
        <f ca="1">IF(RMDF!CQ415="", "", IF(ISNUMBER(MATCH(RMDF!CQ415, INDIRECT(CQ415), 0)), "OK", "Invalid"))</f>
        <v/>
      </c>
      <c r="CS415" s="281"/>
      <c r="CT415" s="281"/>
      <c r="CU415" s="281"/>
      <c r="CV415" s="281" t="b">
        <f>AND(RMDF!CY415&gt;=0, RMDF!CY415&lt;=1-SUM(RMDF!Z415,RMDF!AG415,RMDF!AN415,RMDF!AU415,RMDF!BB415,RMDF!BI415,RMDF!BP415,RMDF!BW415,RMDF!CD415,RMDF!CK415,RMDF!CR415), RMDF!CY415=ROUND(RMDF!CY415,4))</f>
        <v>1</v>
      </c>
      <c r="CW415" s="317">
        <f>RMDF!CW415</f>
        <v>0</v>
      </c>
      <c r="CX415" s="318" t="str">
        <f>IF(CW415=0,"",_xlfn.XLOOKUP(CW415,StatePicklist!$1:$1,StatePicklist!$3:$3,"NA",0))</f>
        <v/>
      </c>
      <c r="CY415" s="297" t="str">
        <f ca="1">IF(RMDF!CX415="", "", IF(ISNUMBER(MATCH(RMDF!CX415, INDIRECT(CX415), 0)), "OK", "Invalid"))</f>
        <v/>
      </c>
      <c r="CZ415" s="281"/>
      <c r="DA415" s="281"/>
      <c r="DB415" s="281"/>
      <c r="DC415" s="281" t="b">
        <f>AND(RMDF!DF415&gt;=0, RMDF!DF415&lt;=1-SUM(RMDF!Z415,RMDF!AG415,RMDF!AN415,RMDF!AU415,RMDF!BB415,RMDF!BI415,RMDF!BP415,RMDF!BW415,RMDF!CD415,RMDF!CK415,RMDF!CR415,RMDF!CY415), RMDF!DF415=ROUND(RMDF!DF415,4))</f>
        <v>1</v>
      </c>
      <c r="DD415" s="317">
        <f>RMDF!DD415</f>
        <v>0</v>
      </c>
      <c r="DE415" s="318" t="str">
        <f>IF(DD415=0,"",_xlfn.XLOOKUP(DD415,StatePicklist!$1:$1,StatePicklist!$3:$3,"NA",0))</f>
        <v/>
      </c>
      <c r="DF415" s="297" t="str">
        <f ca="1">IF(RMDF!DE415="", "", IF(ISNUMBER(MATCH(RMDF!DE415, INDIRECT(DE415), 0)), "OK", "Invalid"))</f>
        <v/>
      </c>
      <c r="DG415" s="281"/>
      <c r="DH415" s="281"/>
      <c r="DI415" s="281"/>
      <c r="DJ415" s="281" t="b">
        <f>AND(RMDF!DM415&gt;=0, RMDF!DM415&lt;=1-SUM(RMDF!Z415,RMDF!AG415,RMDF!AN415,RMDF!AU415,RMDF!BB415,RMDF!BI415,RMDF!BP415,RMDF!BW415,RMDF!CD415,RMDF!CK415,RMDF!CR415,RMDF!CY415,RMDF!DF415), RMDF!DM415=ROUND(RMDF!DM415,4))</f>
        <v>1</v>
      </c>
      <c r="DK415" s="317">
        <f>RMDF!DK415</f>
        <v>0</v>
      </c>
      <c r="DL415" s="318" t="str">
        <f>IF(DK415=0,"",_xlfn.XLOOKUP(DK415,StatePicklist!$1:$1,StatePicklist!$3:$3,"NA",0))</f>
        <v/>
      </c>
      <c r="DM415" s="297" t="str">
        <f ca="1">IF(RMDF!DL415="", "", IF(ISNUMBER(MATCH(RMDF!DL415, INDIRECT(DL415), 0)), "OK", "Invalid"))</f>
        <v/>
      </c>
      <c r="DN415" s="281"/>
      <c r="DO415" s="281"/>
      <c r="DP415" s="281"/>
      <c r="DQ415" s="281" t="b">
        <f>AND(RMDF!DT415&gt;=0, RMDF!DT415&lt;=1-SUM(RMDF!Z415,RMDF!AG415,RMDF!AN415,RMDF!AU415,RMDF!BB415,RMDF!BI415,RMDF!BP415,RMDF!BW415,RMDF!CD415,RMDF!CK415,RMDF!CR415,RMDF!CY415,RMDF!DF415,RMDF!DM415), RMDF!DT415=ROUND(RMDF!DT415,4))</f>
        <v>1</v>
      </c>
      <c r="DR415" s="317">
        <f>RMDF!DR415</f>
        <v>0</v>
      </c>
      <c r="DS415" s="318" t="str">
        <f>IF(DR415=0,"",_xlfn.XLOOKUP(DR415,StatePicklist!$1:$1,StatePicklist!$3:$3,"NA",0))</f>
        <v/>
      </c>
      <c r="DT415" s="297" t="str">
        <f ca="1">IF(RMDF!DS415="", "", IF(ISNUMBER(MATCH(RMDF!DS415, INDIRECT(DS415), 0)), "OK", "Invalid"))</f>
        <v/>
      </c>
      <c r="DU415" s="281"/>
      <c r="DV415" s="281"/>
      <c r="DW415" s="281"/>
      <c r="DX415" s="281" t="b">
        <f>AND(RMDF!EA415&gt;=0, RMDF!EA415&lt;=1-SUM(RMDF!Z415,RMDF!AG415,RMDF!AN415,RMDF!AU415,RMDF!BB415,RMDF!BI415,RMDF!BP415,RMDF!BW415,RMDF!CD415,RMDF!CK415,RMDF!CR415,RMDF!CY415,RMDF!DF415,RMDF!DM415,RMDF!DT415), RMDF!EA415=ROUND(RMDF!EA415,4))</f>
        <v>1</v>
      </c>
      <c r="DY415" s="317">
        <f>RMDF!DY415</f>
        <v>0</v>
      </c>
      <c r="DZ415" s="318" t="str">
        <f>IF(DY415=0,"",_xlfn.XLOOKUP(DY415,StatePicklist!$1:$1,StatePicklist!$3:$3,"NA",0))</f>
        <v/>
      </c>
      <c r="EA415" s="297" t="str">
        <f ca="1">IF(RMDF!DZ415="", "", IF(ISNUMBER(MATCH(RMDF!DZ415, INDIRECT(DZ415), 0)), "OK", "Invalid"))</f>
        <v/>
      </c>
      <c r="EB415" s="281"/>
      <c r="EC415" s="281"/>
      <c r="ED415" s="281"/>
      <c r="EE415" s="281" t="b">
        <f>AND(RMDF!EH415&gt;=0, RMDF!EH415&lt;=1-SUM(RMDF!Z415,RMDF!AG415,RMDF!AN415,RMDF!AU415,RMDF!BB415,RMDF!BI415,RMDF!BP415,RMDF!BW415,RMDF!CD415,RMDF!CK415,RMDF!CR415,RMDF!CY415,RMDF!DF415,RMDF!DM415,RMDF!DT415,RMDF!EA415), RMDF!EH415=ROUND(RMDF!EH415,4))</f>
        <v>1</v>
      </c>
      <c r="EF415" s="317">
        <f>RMDF!EF415</f>
        <v>0</v>
      </c>
      <c r="EG415" s="318" t="str">
        <f>IF(EF415=0,"",_xlfn.XLOOKUP(EF415,StatePicklist!$1:$1,StatePicklist!$3:$3,"NA",0))</f>
        <v/>
      </c>
      <c r="EH415" s="297" t="str">
        <f ca="1">IF(RMDF!EG415="", "", IF(ISNUMBER(MATCH(RMDF!EG415, INDIRECT(EG415), 0)), "OK", "Invalid"))</f>
        <v/>
      </c>
      <c r="EI415" s="281"/>
      <c r="EJ415" s="281"/>
      <c r="EK415" s="281"/>
      <c r="EL415" s="281" t="b">
        <f>AND(RMDF!EO415&gt;=0, RMDF!EO415&lt;=1-SUM(RMDF!Z415,RMDF!AG415,RMDF!AN415,RMDF!AU415,RMDF!BB415,RMDF!BI415,RMDF!BP415,RMDF!BW415,RMDF!CD415,RMDF!CK415,RMDF!CR415,RMDF!CY415,RMDF!DF415,RMDF!DM415,RMDF!DT415,RMDF!EA415,RMDF!EH415), RMDF!EO415=ROUND(RMDF!EO415,4))</f>
        <v>1</v>
      </c>
      <c r="EM415" s="317">
        <f>RMDF!EM415</f>
        <v>0</v>
      </c>
      <c r="EN415" s="318" t="str">
        <f>IF(EM415=0,"",_xlfn.XLOOKUP(EM415,StatePicklist!$1:$1,StatePicklist!$3:$3,"NA",0))</f>
        <v/>
      </c>
      <c r="EO415" s="297" t="str">
        <f ca="1">IF(RMDF!EN415="", "", IF(ISNUMBER(MATCH(RMDF!EN415, INDIRECT(EN415), 0)), "OK", "Invalid"))</f>
        <v/>
      </c>
      <c r="EP415" s="281"/>
      <c r="EQ415" s="281"/>
      <c r="ER415" s="281"/>
      <c r="ES415" s="281" t="b">
        <f>AND(RMDF!EV415&gt;=0, RMDF!EV415&lt;=1-SUM(RMDF!Z415,RMDF!AG415,RMDF!AN415,RMDF!AU415,RMDF!BB415,RMDF!BI415,RMDF!BP415,RMDF!BW415,RMDF!CD415,RMDF!CK415,RMDF!CR415,RMDF!CY415,RMDF!DF415,RMDF!DM415,RMDF!DT415,RMDF!EA415,RMDF!EH415,RMDF!EO415), RMDF!EV415=ROUND(RMDF!EV415,4))</f>
        <v>1</v>
      </c>
      <c r="ET415" s="317">
        <f>RMDF!ET415</f>
        <v>0</v>
      </c>
      <c r="EU415" s="318" t="str">
        <f>IF(ET415=0,"",_xlfn.XLOOKUP(ET415,StatePicklist!$1:$1,StatePicklist!$3:$3,"NA",0))</f>
        <v/>
      </c>
      <c r="EV415" s="297" t="str">
        <f ca="1">IF(RMDF!EU415="", "", IF(ISNUMBER(MATCH(RMDF!EU415, INDIRECT(EU415), 0)), "OK", "Invalid"))</f>
        <v/>
      </c>
      <c r="EW415" s="281"/>
      <c r="EX415" s="281"/>
      <c r="EY415" s="281"/>
      <c r="EZ415" s="281" t="b">
        <f>AND(RMDF!FC415&gt;=0, RMDF!FC415&lt;=1-SUM(RMDF!Z415,RMDF!AG415,RMDF!AN415,RMDF!AU415,RMDF!BB415,RMDF!BI415,RMDF!BP415,RMDF!BW415,RMDF!CD415,RMDF!CK415,RMDF!CR415,RMDF!CY415,RMDF!DF415,RMDF!DM415,RMDF!DT415,RMDF!EA415,RMDF!EH415,RMDF!EO415,RMDF!EV415), RMDF!FC415=ROUND(RMDF!FC415,4))</f>
        <v>1</v>
      </c>
      <c r="FA415" s="317">
        <f>RMDF!FA415</f>
        <v>0</v>
      </c>
      <c r="FB415" s="318" t="str">
        <f>IF(FA415=0,"",_xlfn.XLOOKUP(FA415,StatePicklist!$1:$1,StatePicklist!$3:$3,"NA",0))</f>
        <v/>
      </c>
      <c r="FC415" s="297" t="str">
        <f ca="1">IF(RMDF!FB415="", "", IF(ISNUMBER(MATCH(RMDF!FB415, INDIRECT(FB415), 0)), "OK", "Invalid"))</f>
        <v/>
      </c>
    </row>
    <row r="416" spans="1:159" s="205" customFormat="1" ht="39.9" customHeight="1" x14ac:dyDescent="0.25">
      <c r="A416" s="206"/>
      <c r="B416" s="196"/>
      <c r="C416" s="197"/>
      <c r="D416" s="198"/>
      <c r="E416" s="199"/>
      <c r="F416" s="200"/>
      <c r="G416" s="201"/>
      <c r="H416" s="292"/>
      <c r="I416" s="305">
        <f>RMDF!I416</f>
        <v>0</v>
      </c>
      <c r="J416" s="305" t="str">
        <f>IF(I416=ProductCode!$B$30,"PDReclPost",IF(OR(I416=ProductCode!$C$30,I416=ProductCode!$E$30,I416=ProductCode!$G$30),"PDPreCon",IF(OR(I416=ProductCode!$D$30,I416=ProductCode!$F$30),"PDNotReclPost","")))</f>
        <v/>
      </c>
      <c r="K416" s="305" t="str">
        <f t="shared" si="24"/>
        <v/>
      </c>
      <c r="L416" s="289"/>
      <c r="M416" s="305" t="str">
        <f t="shared" si="24"/>
        <v/>
      </c>
      <c r="N416" s="289" t="b">
        <f>AND(RMDF!N416&gt;=0, RMDF!N416&lt;=1-RMDF!L416, RMDF!N416=ROUND(RMDF!N416,4))</f>
        <v>1</v>
      </c>
      <c r="O416" s="286" t="str">
        <f>IF(P416="","",IF(I416="","",IF(LEFT(I416,13)="Reclaimed pos",RawMaterialCode!$E$569,RawMaterialCode!$E$568)))</f>
        <v>Reclaimed pre-consumer mixed fibers (RM0578)</v>
      </c>
      <c r="P416" s="295">
        <f t="shared" si="25"/>
        <v>1</v>
      </c>
      <c r="Q416" s="202"/>
      <c r="R416" s="203"/>
      <c r="S416" s="204" t="str">
        <f t="shared" si="26"/>
        <v/>
      </c>
      <c r="T416" s="281"/>
      <c r="U416" s="281"/>
      <c r="V416" s="281"/>
      <c r="W416" s="281"/>
      <c r="X416" s="317">
        <f>RMDF!X416</f>
        <v>0</v>
      </c>
      <c r="Y416" s="318" t="str">
        <f>IF(X416=0,"",_xlfn.XLOOKUP(X416,StatePicklist!$1:$1,StatePicklist!$3:$3,"NA",0))</f>
        <v/>
      </c>
      <c r="Z416" s="297" t="str">
        <f ca="1">IF(RMDF!Y416="", "", IF(ISNUMBER(MATCH(RMDF!Y416, INDIRECT(Y416), 0)), "OK", "Invalid"))</f>
        <v/>
      </c>
      <c r="AA416" s="281"/>
      <c r="AB416" s="281"/>
      <c r="AC416" s="281"/>
      <c r="AD416" s="281" t="b">
        <f>AND(RMDF!AG416&gt;=0, RMDF!AG416&lt;=1-RMDF!Z416, RMDF!AG416=ROUND(RMDF!AG416,4))</f>
        <v>1</v>
      </c>
      <c r="AE416" s="317">
        <f>RMDF!AE416</f>
        <v>0</v>
      </c>
      <c r="AF416" s="318" t="str">
        <f>IF(AE416=0,"",_xlfn.XLOOKUP(AE416,StatePicklist!$1:$1,StatePicklist!$3:$3,"NA",0))</f>
        <v/>
      </c>
      <c r="AG416" s="297" t="str">
        <f ca="1">IF(RMDF!AF416="", "", IF(ISNUMBER(MATCH(RMDF!AF416, INDIRECT(AF416), 0)), "OK", "Invalid"))</f>
        <v/>
      </c>
      <c r="AH416" s="281"/>
      <c r="AI416" s="281"/>
      <c r="AJ416" s="281"/>
      <c r="AK416" s="281" t="b">
        <f>AND(RMDF!AN416&gt;=0, RMDF!AN416&lt;=1-SUM(RMDF!Z416,RMDF!AG416), RMDF!AN416=ROUND(RMDF!AN416,4))</f>
        <v>1</v>
      </c>
      <c r="AL416" s="317">
        <f>RMDF!AL416</f>
        <v>0</v>
      </c>
      <c r="AM416" s="318" t="str">
        <f>IF(AL416=0,"",_xlfn.XLOOKUP(AL416,StatePicklist!$1:$1,StatePicklist!$3:$3,"NA",0))</f>
        <v/>
      </c>
      <c r="AN416" s="297" t="str">
        <f ca="1">IF(RMDF!AM416="", "", IF(ISNUMBER(MATCH(RMDF!AM416, INDIRECT(AM416), 0)), "OK", "Invalid"))</f>
        <v/>
      </c>
      <c r="AO416" s="281"/>
      <c r="AP416" s="281"/>
      <c r="AQ416" s="281"/>
      <c r="AR416" s="281" t="b">
        <f>AND(RMDF!AU416&gt;=0, RMDF!AU416&lt;=1-SUM(RMDF!Z416,RMDF!AG416,RMDF!AN416), RMDF!AU416=ROUND(RMDF!AU416,4))</f>
        <v>1</v>
      </c>
      <c r="AS416" s="317">
        <f>RMDF!AS416</f>
        <v>0</v>
      </c>
      <c r="AT416" s="318" t="str">
        <f>IF(AS416=0,"",_xlfn.XLOOKUP(AS416,StatePicklist!$1:$1,StatePicklist!$3:$3,"NA",0))</f>
        <v/>
      </c>
      <c r="AU416" s="297" t="str">
        <f ca="1">IF(RMDF!AT416="", "", IF(ISNUMBER(MATCH(RMDF!AT416, INDIRECT(AT416), 0)), "OK", "Invalid"))</f>
        <v/>
      </c>
      <c r="AV416" s="281"/>
      <c r="AW416" s="281"/>
      <c r="AX416" s="281"/>
      <c r="AY416" s="281" t="b">
        <f>AND(RMDF!BB416&gt;=0, RMDF!BB416&lt;=1-SUM(RMDF!Z416,RMDF!AG416,RMDF!AN416,RMDF!AU416), RMDF!BB416=ROUND(RMDF!BB416,4))</f>
        <v>1</v>
      </c>
      <c r="AZ416" s="317">
        <f>RMDF!AZ416</f>
        <v>0</v>
      </c>
      <c r="BA416" s="318" t="str">
        <f>IF(AZ416=0,"",_xlfn.XLOOKUP(AZ416,StatePicklist!$1:$1,StatePicklist!$3:$3,"NA",0))</f>
        <v/>
      </c>
      <c r="BB416" s="297" t="str">
        <f ca="1">IF(RMDF!BA416="", "", IF(ISNUMBER(MATCH(RMDF!BA416, INDIRECT(BA416), 0)), "OK", "Invalid"))</f>
        <v/>
      </c>
      <c r="BC416" s="281"/>
      <c r="BD416" s="281"/>
      <c r="BE416" s="281"/>
      <c r="BF416" s="281" t="b">
        <f>AND(RMDF!BI416&gt;=0, RMDF!BI416&lt;=1-SUM(RMDF!Z416,RMDF!AG416,RMDF!AN416,RMDF!AU416,RMDF!BB416), RMDF!BI416=ROUND(RMDF!BI416,4))</f>
        <v>1</v>
      </c>
      <c r="BG416" s="317">
        <f>RMDF!BG416</f>
        <v>0</v>
      </c>
      <c r="BH416" s="318" t="str">
        <f>IF(BG416=0,"",_xlfn.XLOOKUP(BG416,StatePicklist!$1:$1,StatePicklist!$3:$3,"NA",0))</f>
        <v/>
      </c>
      <c r="BI416" s="297" t="str">
        <f ca="1">IF(RMDF!BH416="", "", IF(ISNUMBER(MATCH(RMDF!BH416, INDIRECT(BH416), 0)), "OK", "Invalid"))</f>
        <v/>
      </c>
      <c r="BJ416" s="281"/>
      <c r="BK416" s="281"/>
      <c r="BL416" s="281"/>
      <c r="BM416" s="281" t="b">
        <f>AND(RMDF!BP416&gt;=0, RMDF!BP416&lt;=1-SUM(RMDF!Z416,RMDF!AG416,RMDF!AN416,RMDF!AU416,RMDF!BB416,RMDF!BI416), RMDF!BP416=ROUND(RMDF!BP416,4))</f>
        <v>1</v>
      </c>
      <c r="BN416" s="317">
        <f>RMDF!BN416</f>
        <v>0</v>
      </c>
      <c r="BO416" s="318" t="str">
        <f>IF(BN416=0,"",_xlfn.XLOOKUP(BN416,StatePicklist!$1:$1,StatePicklist!$3:$3,"NA",0))</f>
        <v/>
      </c>
      <c r="BP416" s="297" t="str">
        <f ca="1">IF(RMDF!BO416="", "", IF(ISNUMBER(MATCH(RMDF!BO416, INDIRECT(BO416), 0)), "OK", "Invalid"))</f>
        <v/>
      </c>
      <c r="BQ416" s="281"/>
      <c r="BR416" s="281"/>
      <c r="BS416" s="281"/>
      <c r="BT416" s="281" t="b">
        <f>AND(RMDF!BW416&gt;=0, RMDF!BW416&lt;=1-SUM(RMDF!Z416,RMDF!AG416,RMDF!AN416,RMDF!AU416,RMDF!BB416,RMDF!BI416,RMDF!BP416), RMDF!BW416=ROUND(RMDF!BW416,4))</f>
        <v>1</v>
      </c>
      <c r="BU416" s="317">
        <f>RMDF!BU416</f>
        <v>0</v>
      </c>
      <c r="BV416" s="318" t="str">
        <f>IF(BU416=0,"",_xlfn.XLOOKUP(BU416,StatePicklist!$1:$1,StatePicklist!$3:$3,"NA",0))</f>
        <v/>
      </c>
      <c r="BW416" s="297" t="str">
        <f ca="1">IF(RMDF!BV416="", "", IF(ISNUMBER(MATCH(RMDF!BV416, INDIRECT(BV416), 0)), "OK", "Invalid"))</f>
        <v/>
      </c>
      <c r="BX416" s="281"/>
      <c r="BY416" s="281"/>
      <c r="BZ416" s="281"/>
      <c r="CA416" s="281" t="b">
        <f>AND(RMDF!CD416&gt;=0, RMDF!CD416&lt;=1-SUM(RMDF!Z416,RMDF!AG416,RMDF!AN416,RMDF!AU416,RMDF!BB416,RMDF!BI416,RMDF!BP416,RMDF!BW416), RMDF!CD416=ROUND(RMDF!CD416,4))</f>
        <v>1</v>
      </c>
      <c r="CB416" s="317">
        <f>RMDF!CB416</f>
        <v>0</v>
      </c>
      <c r="CC416" s="318" t="str">
        <f>IF(CB416=0,"",_xlfn.XLOOKUP(CB416,StatePicklist!$1:$1,StatePicklist!$3:$3,"NA",0))</f>
        <v/>
      </c>
      <c r="CD416" s="297" t="str">
        <f ca="1">IF(RMDF!CC416="", "", IF(ISNUMBER(MATCH(RMDF!CC416, INDIRECT(CC416), 0)), "OK", "Invalid"))</f>
        <v/>
      </c>
      <c r="CE416" s="281"/>
      <c r="CF416" s="281"/>
      <c r="CG416" s="281"/>
      <c r="CH416" s="281" t="b">
        <f>AND(RMDF!CK416&gt;=0, RMDF!CK416&lt;=1-SUM(RMDF!Z416,RMDF!AG416,RMDF!AN416,RMDF!AU416,RMDF!BB416,RMDF!BI416,RMDF!BP416,RMDF!BW416,RMDF!CD416), RMDF!CK416=ROUND(RMDF!CK416,4))</f>
        <v>1</v>
      </c>
      <c r="CI416" s="317">
        <f>RMDF!CI416</f>
        <v>0</v>
      </c>
      <c r="CJ416" s="318" t="str">
        <f>IF(CI416=0,"",_xlfn.XLOOKUP(CI416,StatePicklist!$1:$1,StatePicklist!$3:$3,"NA",0))</f>
        <v/>
      </c>
      <c r="CK416" s="297" t="str">
        <f ca="1">IF(RMDF!CJ416="", "", IF(ISNUMBER(MATCH(RMDF!CJ416, INDIRECT(CJ416), 0)), "OK", "Invalid"))</f>
        <v/>
      </c>
      <c r="CL416" s="281"/>
      <c r="CM416" s="281"/>
      <c r="CN416" s="281"/>
      <c r="CO416" s="281" t="b">
        <f>AND(RMDF!CR416&gt;=0, RMDF!CR416&lt;=1-SUM(RMDF!Z416,RMDF!AG416,RMDF!AN416,RMDF!AU416,RMDF!BB416,RMDF!BI416,RMDF!BP416,RMDF!BW416,RMDF!CD416,RMDF!CK416), RMDF!CR416=ROUND(RMDF!CR416,4))</f>
        <v>1</v>
      </c>
      <c r="CP416" s="317">
        <f>RMDF!CP416</f>
        <v>0</v>
      </c>
      <c r="CQ416" s="318" t="str">
        <f>IF(CP416=0,"",_xlfn.XLOOKUP(CP416,StatePicklist!$1:$1,StatePicklist!$3:$3,"NA",0))</f>
        <v/>
      </c>
      <c r="CR416" s="297" t="str">
        <f ca="1">IF(RMDF!CQ416="", "", IF(ISNUMBER(MATCH(RMDF!CQ416, INDIRECT(CQ416), 0)), "OK", "Invalid"))</f>
        <v/>
      </c>
      <c r="CS416" s="281"/>
      <c r="CT416" s="281"/>
      <c r="CU416" s="281"/>
      <c r="CV416" s="281" t="b">
        <f>AND(RMDF!CY416&gt;=0, RMDF!CY416&lt;=1-SUM(RMDF!Z416,RMDF!AG416,RMDF!AN416,RMDF!AU416,RMDF!BB416,RMDF!BI416,RMDF!BP416,RMDF!BW416,RMDF!CD416,RMDF!CK416,RMDF!CR416), RMDF!CY416=ROUND(RMDF!CY416,4))</f>
        <v>1</v>
      </c>
      <c r="CW416" s="317">
        <f>RMDF!CW416</f>
        <v>0</v>
      </c>
      <c r="CX416" s="318" t="str">
        <f>IF(CW416=0,"",_xlfn.XLOOKUP(CW416,StatePicklist!$1:$1,StatePicklist!$3:$3,"NA",0))</f>
        <v/>
      </c>
      <c r="CY416" s="297" t="str">
        <f ca="1">IF(RMDF!CX416="", "", IF(ISNUMBER(MATCH(RMDF!CX416, INDIRECT(CX416), 0)), "OK", "Invalid"))</f>
        <v/>
      </c>
      <c r="CZ416" s="281"/>
      <c r="DA416" s="281"/>
      <c r="DB416" s="281"/>
      <c r="DC416" s="281" t="b">
        <f>AND(RMDF!DF416&gt;=0, RMDF!DF416&lt;=1-SUM(RMDF!Z416,RMDF!AG416,RMDF!AN416,RMDF!AU416,RMDF!BB416,RMDF!BI416,RMDF!BP416,RMDF!BW416,RMDF!CD416,RMDF!CK416,RMDF!CR416,RMDF!CY416), RMDF!DF416=ROUND(RMDF!DF416,4))</f>
        <v>1</v>
      </c>
      <c r="DD416" s="317">
        <f>RMDF!DD416</f>
        <v>0</v>
      </c>
      <c r="DE416" s="318" t="str">
        <f>IF(DD416=0,"",_xlfn.XLOOKUP(DD416,StatePicklist!$1:$1,StatePicklist!$3:$3,"NA",0))</f>
        <v/>
      </c>
      <c r="DF416" s="297" t="str">
        <f ca="1">IF(RMDF!DE416="", "", IF(ISNUMBER(MATCH(RMDF!DE416, INDIRECT(DE416), 0)), "OK", "Invalid"))</f>
        <v/>
      </c>
      <c r="DG416" s="281"/>
      <c r="DH416" s="281"/>
      <c r="DI416" s="281"/>
      <c r="DJ416" s="281" t="b">
        <f>AND(RMDF!DM416&gt;=0, RMDF!DM416&lt;=1-SUM(RMDF!Z416,RMDF!AG416,RMDF!AN416,RMDF!AU416,RMDF!BB416,RMDF!BI416,RMDF!BP416,RMDF!BW416,RMDF!CD416,RMDF!CK416,RMDF!CR416,RMDF!CY416,RMDF!DF416), RMDF!DM416=ROUND(RMDF!DM416,4))</f>
        <v>1</v>
      </c>
      <c r="DK416" s="317">
        <f>RMDF!DK416</f>
        <v>0</v>
      </c>
      <c r="DL416" s="318" t="str">
        <f>IF(DK416=0,"",_xlfn.XLOOKUP(DK416,StatePicklist!$1:$1,StatePicklist!$3:$3,"NA",0))</f>
        <v/>
      </c>
      <c r="DM416" s="297" t="str">
        <f ca="1">IF(RMDF!DL416="", "", IF(ISNUMBER(MATCH(RMDF!DL416, INDIRECT(DL416), 0)), "OK", "Invalid"))</f>
        <v/>
      </c>
      <c r="DN416" s="281"/>
      <c r="DO416" s="281"/>
      <c r="DP416" s="281"/>
      <c r="DQ416" s="281" t="b">
        <f>AND(RMDF!DT416&gt;=0, RMDF!DT416&lt;=1-SUM(RMDF!Z416,RMDF!AG416,RMDF!AN416,RMDF!AU416,RMDF!BB416,RMDF!BI416,RMDF!BP416,RMDF!BW416,RMDF!CD416,RMDF!CK416,RMDF!CR416,RMDF!CY416,RMDF!DF416,RMDF!DM416), RMDF!DT416=ROUND(RMDF!DT416,4))</f>
        <v>1</v>
      </c>
      <c r="DR416" s="317">
        <f>RMDF!DR416</f>
        <v>0</v>
      </c>
      <c r="DS416" s="318" t="str">
        <f>IF(DR416=0,"",_xlfn.XLOOKUP(DR416,StatePicklist!$1:$1,StatePicklist!$3:$3,"NA",0))</f>
        <v/>
      </c>
      <c r="DT416" s="297" t="str">
        <f ca="1">IF(RMDF!DS416="", "", IF(ISNUMBER(MATCH(RMDF!DS416, INDIRECT(DS416), 0)), "OK", "Invalid"))</f>
        <v/>
      </c>
      <c r="DU416" s="281"/>
      <c r="DV416" s="281"/>
      <c r="DW416" s="281"/>
      <c r="DX416" s="281" t="b">
        <f>AND(RMDF!EA416&gt;=0, RMDF!EA416&lt;=1-SUM(RMDF!Z416,RMDF!AG416,RMDF!AN416,RMDF!AU416,RMDF!BB416,RMDF!BI416,RMDF!BP416,RMDF!BW416,RMDF!CD416,RMDF!CK416,RMDF!CR416,RMDF!CY416,RMDF!DF416,RMDF!DM416,RMDF!DT416), RMDF!EA416=ROUND(RMDF!EA416,4))</f>
        <v>1</v>
      </c>
      <c r="DY416" s="317">
        <f>RMDF!DY416</f>
        <v>0</v>
      </c>
      <c r="DZ416" s="318" t="str">
        <f>IF(DY416=0,"",_xlfn.XLOOKUP(DY416,StatePicklist!$1:$1,StatePicklist!$3:$3,"NA",0))</f>
        <v/>
      </c>
      <c r="EA416" s="297" t="str">
        <f ca="1">IF(RMDF!DZ416="", "", IF(ISNUMBER(MATCH(RMDF!DZ416, INDIRECT(DZ416), 0)), "OK", "Invalid"))</f>
        <v/>
      </c>
      <c r="EB416" s="281"/>
      <c r="EC416" s="281"/>
      <c r="ED416" s="281"/>
      <c r="EE416" s="281" t="b">
        <f>AND(RMDF!EH416&gt;=0, RMDF!EH416&lt;=1-SUM(RMDF!Z416,RMDF!AG416,RMDF!AN416,RMDF!AU416,RMDF!BB416,RMDF!BI416,RMDF!BP416,RMDF!BW416,RMDF!CD416,RMDF!CK416,RMDF!CR416,RMDF!CY416,RMDF!DF416,RMDF!DM416,RMDF!DT416,RMDF!EA416), RMDF!EH416=ROUND(RMDF!EH416,4))</f>
        <v>1</v>
      </c>
      <c r="EF416" s="317">
        <f>RMDF!EF416</f>
        <v>0</v>
      </c>
      <c r="EG416" s="318" t="str">
        <f>IF(EF416=0,"",_xlfn.XLOOKUP(EF416,StatePicklist!$1:$1,StatePicklist!$3:$3,"NA",0))</f>
        <v/>
      </c>
      <c r="EH416" s="297" t="str">
        <f ca="1">IF(RMDF!EG416="", "", IF(ISNUMBER(MATCH(RMDF!EG416, INDIRECT(EG416), 0)), "OK", "Invalid"))</f>
        <v/>
      </c>
      <c r="EI416" s="281"/>
      <c r="EJ416" s="281"/>
      <c r="EK416" s="281"/>
      <c r="EL416" s="281" t="b">
        <f>AND(RMDF!EO416&gt;=0, RMDF!EO416&lt;=1-SUM(RMDF!Z416,RMDF!AG416,RMDF!AN416,RMDF!AU416,RMDF!BB416,RMDF!BI416,RMDF!BP416,RMDF!BW416,RMDF!CD416,RMDF!CK416,RMDF!CR416,RMDF!CY416,RMDF!DF416,RMDF!DM416,RMDF!DT416,RMDF!EA416,RMDF!EH416), RMDF!EO416=ROUND(RMDF!EO416,4))</f>
        <v>1</v>
      </c>
      <c r="EM416" s="317">
        <f>RMDF!EM416</f>
        <v>0</v>
      </c>
      <c r="EN416" s="318" t="str">
        <f>IF(EM416=0,"",_xlfn.XLOOKUP(EM416,StatePicklist!$1:$1,StatePicklist!$3:$3,"NA",0))</f>
        <v/>
      </c>
      <c r="EO416" s="297" t="str">
        <f ca="1">IF(RMDF!EN416="", "", IF(ISNUMBER(MATCH(RMDF!EN416, INDIRECT(EN416), 0)), "OK", "Invalid"))</f>
        <v/>
      </c>
      <c r="EP416" s="281"/>
      <c r="EQ416" s="281"/>
      <c r="ER416" s="281"/>
      <c r="ES416" s="281" t="b">
        <f>AND(RMDF!EV416&gt;=0, RMDF!EV416&lt;=1-SUM(RMDF!Z416,RMDF!AG416,RMDF!AN416,RMDF!AU416,RMDF!BB416,RMDF!BI416,RMDF!BP416,RMDF!BW416,RMDF!CD416,RMDF!CK416,RMDF!CR416,RMDF!CY416,RMDF!DF416,RMDF!DM416,RMDF!DT416,RMDF!EA416,RMDF!EH416,RMDF!EO416), RMDF!EV416=ROUND(RMDF!EV416,4))</f>
        <v>1</v>
      </c>
      <c r="ET416" s="317">
        <f>RMDF!ET416</f>
        <v>0</v>
      </c>
      <c r="EU416" s="318" t="str">
        <f>IF(ET416=0,"",_xlfn.XLOOKUP(ET416,StatePicklist!$1:$1,StatePicklist!$3:$3,"NA",0))</f>
        <v/>
      </c>
      <c r="EV416" s="297" t="str">
        <f ca="1">IF(RMDF!EU416="", "", IF(ISNUMBER(MATCH(RMDF!EU416, INDIRECT(EU416), 0)), "OK", "Invalid"))</f>
        <v/>
      </c>
      <c r="EW416" s="281"/>
      <c r="EX416" s="281"/>
      <c r="EY416" s="281"/>
      <c r="EZ416" s="281" t="b">
        <f>AND(RMDF!FC416&gt;=0, RMDF!FC416&lt;=1-SUM(RMDF!Z416,RMDF!AG416,RMDF!AN416,RMDF!AU416,RMDF!BB416,RMDF!BI416,RMDF!BP416,RMDF!BW416,RMDF!CD416,RMDF!CK416,RMDF!CR416,RMDF!CY416,RMDF!DF416,RMDF!DM416,RMDF!DT416,RMDF!EA416,RMDF!EH416,RMDF!EO416,RMDF!EV416), RMDF!FC416=ROUND(RMDF!FC416,4))</f>
        <v>1</v>
      </c>
      <c r="FA416" s="317">
        <f>RMDF!FA416</f>
        <v>0</v>
      </c>
      <c r="FB416" s="318" t="str">
        <f>IF(FA416=0,"",_xlfn.XLOOKUP(FA416,StatePicklist!$1:$1,StatePicklist!$3:$3,"NA",0))</f>
        <v/>
      </c>
      <c r="FC416" s="297" t="str">
        <f ca="1">IF(RMDF!FB416="", "", IF(ISNUMBER(MATCH(RMDF!FB416, INDIRECT(FB416), 0)), "OK", "Invalid"))</f>
        <v/>
      </c>
    </row>
    <row r="417" spans="1:159" s="205" customFormat="1" ht="39.9" customHeight="1" x14ac:dyDescent="0.25">
      <c r="A417" s="206"/>
      <c r="B417" s="196"/>
      <c r="C417" s="197"/>
      <c r="D417" s="198"/>
      <c r="E417" s="199"/>
      <c r="F417" s="200"/>
      <c r="G417" s="201"/>
      <c r="H417" s="292"/>
      <c r="I417" s="305">
        <f>RMDF!I417</f>
        <v>0</v>
      </c>
      <c r="J417" s="305" t="str">
        <f>IF(I417=ProductCode!$B$30,"PDReclPost",IF(OR(I417=ProductCode!$C$30,I417=ProductCode!$E$30,I417=ProductCode!$G$30),"PDPreCon",IF(OR(I417=ProductCode!$D$30,I417=ProductCode!$F$30),"PDNotReclPost","")))</f>
        <v/>
      </c>
      <c r="K417" s="305" t="str">
        <f t="shared" si="24"/>
        <v/>
      </c>
      <c r="L417" s="289"/>
      <c r="M417" s="305" t="str">
        <f t="shared" si="24"/>
        <v/>
      </c>
      <c r="N417" s="289" t="b">
        <f>AND(RMDF!N417&gt;=0, RMDF!N417&lt;=1-RMDF!L417, RMDF!N417=ROUND(RMDF!N417,4))</f>
        <v>1</v>
      </c>
      <c r="O417" s="286" t="str">
        <f>IF(P417="","",IF(I417="","",IF(LEFT(I417,13)="Reclaimed pos",RawMaterialCode!$E$569,RawMaterialCode!$E$568)))</f>
        <v>Reclaimed pre-consumer mixed fibers (RM0578)</v>
      </c>
      <c r="P417" s="295">
        <f t="shared" si="25"/>
        <v>1</v>
      </c>
      <c r="Q417" s="202"/>
      <c r="R417" s="203"/>
      <c r="S417" s="204" t="str">
        <f t="shared" si="26"/>
        <v/>
      </c>
      <c r="T417" s="281"/>
      <c r="U417" s="281"/>
      <c r="V417" s="281"/>
      <c r="W417" s="281"/>
      <c r="X417" s="317">
        <f>RMDF!X417</f>
        <v>0</v>
      </c>
      <c r="Y417" s="318" t="str">
        <f>IF(X417=0,"",_xlfn.XLOOKUP(X417,StatePicklist!$1:$1,StatePicklist!$3:$3,"NA",0))</f>
        <v/>
      </c>
      <c r="Z417" s="297" t="str">
        <f ca="1">IF(RMDF!Y417="", "", IF(ISNUMBER(MATCH(RMDF!Y417, INDIRECT(Y417), 0)), "OK", "Invalid"))</f>
        <v/>
      </c>
      <c r="AA417" s="281"/>
      <c r="AB417" s="281"/>
      <c r="AC417" s="281"/>
      <c r="AD417" s="281" t="b">
        <f>AND(RMDF!AG417&gt;=0, RMDF!AG417&lt;=1-RMDF!Z417, RMDF!AG417=ROUND(RMDF!AG417,4))</f>
        <v>1</v>
      </c>
      <c r="AE417" s="317">
        <f>RMDF!AE417</f>
        <v>0</v>
      </c>
      <c r="AF417" s="318" t="str">
        <f>IF(AE417=0,"",_xlfn.XLOOKUP(AE417,StatePicklist!$1:$1,StatePicklist!$3:$3,"NA",0))</f>
        <v/>
      </c>
      <c r="AG417" s="297" t="str">
        <f ca="1">IF(RMDF!AF417="", "", IF(ISNUMBER(MATCH(RMDF!AF417, INDIRECT(AF417), 0)), "OK", "Invalid"))</f>
        <v/>
      </c>
      <c r="AH417" s="281"/>
      <c r="AI417" s="281"/>
      <c r="AJ417" s="281"/>
      <c r="AK417" s="281" t="b">
        <f>AND(RMDF!AN417&gt;=0, RMDF!AN417&lt;=1-SUM(RMDF!Z417,RMDF!AG417), RMDF!AN417=ROUND(RMDF!AN417,4))</f>
        <v>1</v>
      </c>
      <c r="AL417" s="317">
        <f>RMDF!AL417</f>
        <v>0</v>
      </c>
      <c r="AM417" s="318" t="str">
        <f>IF(AL417=0,"",_xlfn.XLOOKUP(AL417,StatePicklist!$1:$1,StatePicklist!$3:$3,"NA",0))</f>
        <v/>
      </c>
      <c r="AN417" s="297" t="str">
        <f ca="1">IF(RMDF!AM417="", "", IF(ISNUMBER(MATCH(RMDF!AM417, INDIRECT(AM417), 0)), "OK", "Invalid"))</f>
        <v/>
      </c>
      <c r="AO417" s="281"/>
      <c r="AP417" s="281"/>
      <c r="AQ417" s="281"/>
      <c r="AR417" s="281" t="b">
        <f>AND(RMDF!AU417&gt;=0, RMDF!AU417&lt;=1-SUM(RMDF!Z417,RMDF!AG417,RMDF!AN417), RMDF!AU417=ROUND(RMDF!AU417,4))</f>
        <v>1</v>
      </c>
      <c r="AS417" s="317">
        <f>RMDF!AS417</f>
        <v>0</v>
      </c>
      <c r="AT417" s="318" t="str">
        <f>IF(AS417=0,"",_xlfn.XLOOKUP(AS417,StatePicklist!$1:$1,StatePicklist!$3:$3,"NA",0))</f>
        <v/>
      </c>
      <c r="AU417" s="297" t="str">
        <f ca="1">IF(RMDF!AT417="", "", IF(ISNUMBER(MATCH(RMDF!AT417, INDIRECT(AT417), 0)), "OK", "Invalid"))</f>
        <v/>
      </c>
      <c r="AV417" s="281"/>
      <c r="AW417" s="281"/>
      <c r="AX417" s="281"/>
      <c r="AY417" s="281" t="b">
        <f>AND(RMDF!BB417&gt;=0, RMDF!BB417&lt;=1-SUM(RMDF!Z417,RMDF!AG417,RMDF!AN417,RMDF!AU417), RMDF!BB417=ROUND(RMDF!BB417,4))</f>
        <v>1</v>
      </c>
      <c r="AZ417" s="317">
        <f>RMDF!AZ417</f>
        <v>0</v>
      </c>
      <c r="BA417" s="318" t="str">
        <f>IF(AZ417=0,"",_xlfn.XLOOKUP(AZ417,StatePicklist!$1:$1,StatePicklist!$3:$3,"NA",0))</f>
        <v/>
      </c>
      <c r="BB417" s="297" t="str">
        <f ca="1">IF(RMDF!BA417="", "", IF(ISNUMBER(MATCH(RMDF!BA417, INDIRECT(BA417), 0)), "OK", "Invalid"))</f>
        <v/>
      </c>
      <c r="BC417" s="281"/>
      <c r="BD417" s="281"/>
      <c r="BE417" s="281"/>
      <c r="BF417" s="281" t="b">
        <f>AND(RMDF!BI417&gt;=0, RMDF!BI417&lt;=1-SUM(RMDF!Z417,RMDF!AG417,RMDF!AN417,RMDF!AU417,RMDF!BB417), RMDF!BI417=ROUND(RMDF!BI417,4))</f>
        <v>1</v>
      </c>
      <c r="BG417" s="317">
        <f>RMDF!BG417</f>
        <v>0</v>
      </c>
      <c r="BH417" s="318" t="str">
        <f>IF(BG417=0,"",_xlfn.XLOOKUP(BG417,StatePicklist!$1:$1,StatePicklist!$3:$3,"NA",0))</f>
        <v/>
      </c>
      <c r="BI417" s="297" t="str">
        <f ca="1">IF(RMDF!BH417="", "", IF(ISNUMBER(MATCH(RMDF!BH417, INDIRECT(BH417), 0)), "OK", "Invalid"))</f>
        <v/>
      </c>
      <c r="BJ417" s="281"/>
      <c r="BK417" s="281"/>
      <c r="BL417" s="281"/>
      <c r="BM417" s="281" t="b">
        <f>AND(RMDF!BP417&gt;=0, RMDF!BP417&lt;=1-SUM(RMDF!Z417,RMDF!AG417,RMDF!AN417,RMDF!AU417,RMDF!BB417,RMDF!BI417), RMDF!BP417=ROUND(RMDF!BP417,4))</f>
        <v>1</v>
      </c>
      <c r="BN417" s="317">
        <f>RMDF!BN417</f>
        <v>0</v>
      </c>
      <c r="BO417" s="318" t="str">
        <f>IF(BN417=0,"",_xlfn.XLOOKUP(BN417,StatePicklist!$1:$1,StatePicklist!$3:$3,"NA",0))</f>
        <v/>
      </c>
      <c r="BP417" s="297" t="str">
        <f ca="1">IF(RMDF!BO417="", "", IF(ISNUMBER(MATCH(RMDF!BO417, INDIRECT(BO417), 0)), "OK", "Invalid"))</f>
        <v/>
      </c>
      <c r="BQ417" s="281"/>
      <c r="BR417" s="281"/>
      <c r="BS417" s="281"/>
      <c r="BT417" s="281" t="b">
        <f>AND(RMDF!BW417&gt;=0, RMDF!BW417&lt;=1-SUM(RMDF!Z417,RMDF!AG417,RMDF!AN417,RMDF!AU417,RMDF!BB417,RMDF!BI417,RMDF!BP417), RMDF!BW417=ROUND(RMDF!BW417,4))</f>
        <v>1</v>
      </c>
      <c r="BU417" s="317">
        <f>RMDF!BU417</f>
        <v>0</v>
      </c>
      <c r="BV417" s="318" t="str">
        <f>IF(BU417=0,"",_xlfn.XLOOKUP(BU417,StatePicklist!$1:$1,StatePicklist!$3:$3,"NA",0))</f>
        <v/>
      </c>
      <c r="BW417" s="297" t="str">
        <f ca="1">IF(RMDF!BV417="", "", IF(ISNUMBER(MATCH(RMDF!BV417, INDIRECT(BV417), 0)), "OK", "Invalid"))</f>
        <v/>
      </c>
      <c r="BX417" s="281"/>
      <c r="BY417" s="281"/>
      <c r="BZ417" s="281"/>
      <c r="CA417" s="281" t="b">
        <f>AND(RMDF!CD417&gt;=0, RMDF!CD417&lt;=1-SUM(RMDF!Z417,RMDF!AG417,RMDF!AN417,RMDF!AU417,RMDF!BB417,RMDF!BI417,RMDF!BP417,RMDF!BW417), RMDF!CD417=ROUND(RMDF!CD417,4))</f>
        <v>1</v>
      </c>
      <c r="CB417" s="317">
        <f>RMDF!CB417</f>
        <v>0</v>
      </c>
      <c r="CC417" s="318" t="str">
        <f>IF(CB417=0,"",_xlfn.XLOOKUP(CB417,StatePicklist!$1:$1,StatePicklist!$3:$3,"NA",0))</f>
        <v/>
      </c>
      <c r="CD417" s="297" t="str">
        <f ca="1">IF(RMDF!CC417="", "", IF(ISNUMBER(MATCH(RMDF!CC417, INDIRECT(CC417), 0)), "OK", "Invalid"))</f>
        <v/>
      </c>
      <c r="CE417" s="281"/>
      <c r="CF417" s="281"/>
      <c r="CG417" s="281"/>
      <c r="CH417" s="281" t="b">
        <f>AND(RMDF!CK417&gt;=0, RMDF!CK417&lt;=1-SUM(RMDF!Z417,RMDF!AG417,RMDF!AN417,RMDF!AU417,RMDF!BB417,RMDF!BI417,RMDF!BP417,RMDF!BW417,RMDF!CD417), RMDF!CK417=ROUND(RMDF!CK417,4))</f>
        <v>1</v>
      </c>
      <c r="CI417" s="317">
        <f>RMDF!CI417</f>
        <v>0</v>
      </c>
      <c r="CJ417" s="318" t="str">
        <f>IF(CI417=0,"",_xlfn.XLOOKUP(CI417,StatePicklist!$1:$1,StatePicklist!$3:$3,"NA",0))</f>
        <v/>
      </c>
      <c r="CK417" s="297" t="str">
        <f ca="1">IF(RMDF!CJ417="", "", IF(ISNUMBER(MATCH(RMDF!CJ417, INDIRECT(CJ417), 0)), "OK", "Invalid"))</f>
        <v/>
      </c>
      <c r="CL417" s="281"/>
      <c r="CM417" s="281"/>
      <c r="CN417" s="281"/>
      <c r="CO417" s="281" t="b">
        <f>AND(RMDF!CR417&gt;=0, RMDF!CR417&lt;=1-SUM(RMDF!Z417,RMDF!AG417,RMDF!AN417,RMDF!AU417,RMDF!BB417,RMDF!BI417,RMDF!BP417,RMDF!BW417,RMDF!CD417,RMDF!CK417), RMDF!CR417=ROUND(RMDF!CR417,4))</f>
        <v>1</v>
      </c>
      <c r="CP417" s="317">
        <f>RMDF!CP417</f>
        <v>0</v>
      </c>
      <c r="CQ417" s="318" t="str">
        <f>IF(CP417=0,"",_xlfn.XLOOKUP(CP417,StatePicklist!$1:$1,StatePicklist!$3:$3,"NA",0))</f>
        <v/>
      </c>
      <c r="CR417" s="297" t="str">
        <f ca="1">IF(RMDF!CQ417="", "", IF(ISNUMBER(MATCH(RMDF!CQ417, INDIRECT(CQ417), 0)), "OK", "Invalid"))</f>
        <v/>
      </c>
      <c r="CS417" s="281"/>
      <c r="CT417" s="281"/>
      <c r="CU417" s="281"/>
      <c r="CV417" s="281" t="b">
        <f>AND(RMDF!CY417&gt;=0, RMDF!CY417&lt;=1-SUM(RMDF!Z417,RMDF!AG417,RMDF!AN417,RMDF!AU417,RMDF!BB417,RMDF!BI417,RMDF!BP417,RMDF!BW417,RMDF!CD417,RMDF!CK417,RMDF!CR417), RMDF!CY417=ROUND(RMDF!CY417,4))</f>
        <v>1</v>
      </c>
      <c r="CW417" s="317">
        <f>RMDF!CW417</f>
        <v>0</v>
      </c>
      <c r="CX417" s="318" t="str">
        <f>IF(CW417=0,"",_xlfn.XLOOKUP(CW417,StatePicklist!$1:$1,StatePicklist!$3:$3,"NA",0))</f>
        <v/>
      </c>
      <c r="CY417" s="297" t="str">
        <f ca="1">IF(RMDF!CX417="", "", IF(ISNUMBER(MATCH(RMDF!CX417, INDIRECT(CX417), 0)), "OK", "Invalid"))</f>
        <v/>
      </c>
      <c r="CZ417" s="281"/>
      <c r="DA417" s="281"/>
      <c r="DB417" s="281"/>
      <c r="DC417" s="281" t="b">
        <f>AND(RMDF!DF417&gt;=0, RMDF!DF417&lt;=1-SUM(RMDF!Z417,RMDF!AG417,RMDF!AN417,RMDF!AU417,RMDF!BB417,RMDF!BI417,RMDF!BP417,RMDF!BW417,RMDF!CD417,RMDF!CK417,RMDF!CR417,RMDF!CY417), RMDF!DF417=ROUND(RMDF!DF417,4))</f>
        <v>1</v>
      </c>
      <c r="DD417" s="317">
        <f>RMDF!DD417</f>
        <v>0</v>
      </c>
      <c r="DE417" s="318" t="str">
        <f>IF(DD417=0,"",_xlfn.XLOOKUP(DD417,StatePicklist!$1:$1,StatePicklist!$3:$3,"NA",0))</f>
        <v/>
      </c>
      <c r="DF417" s="297" t="str">
        <f ca="1">IF(RMDF!DE417="", "", IF(ISNUMBER(MATCH(RMDF!DE417, INDIRECT(DE417), 0)), "OK", "Invalid"))</f>
        <v/>
      </c>
      <c r="DG417" s="281"/>
      <c r="DH417" s="281"/>
      <c r="DI417" s="281"/>
      <c r="DJ417" s="281" t="b">
        <f>AND(RMDF!DM417&gt;=0, RMDF!DM417&lt;=1-SUM(RMDF!Z417,RMDF!AG417,RMDF!AN417,RMDF!AU417,RMDF!BB417,RMDF!BI417,RMDF!BP417,RMDF!BW417,RMDF!CD417,RMDF!CK417,RMDF!CR417,RMDF!CY417,RMDF!DF417), RMDF!DM417=ROUND(RMDF!DM417,4))</f>
        <v>1</v>
      </c>
      <c r="DK417" s="317">
        <f>RMDF!DK417</f>
        <v>0</v>
      </c>
      <c r="DL417" s="318" t="str">
        <f>IF(DK417=0,"",_xlfn.XLOOKUP(DK417,StatePicklist!$1:$1,StatePicklist!$3:$3,"NA",0))</f>
        <v/>
      </c>
      <c r="DM417" s="297" t="str">
        <f ca="1">IF(RMDF!DL417="", "", IF(ISNUMBER(MATCH(RMDF!DL417, INDIRECT(DL417), 0)), "OK", "Invalid"))</f>
        <v/>
      </c>
      <c r="DN417" s="281"/>
      <c r="DO417" s="281"/>
      <c r="DP417" s="281"/>
      <c r="DQ417" s="281" t="b">
        <f>AND(RMDF!DT417&gt;=0, RMDF!DT417&lt;=1-SUM(RMDF!Z417,RMDF!AG417,RMDF!AN417,RMDF!AU417,RMDF!BB417,RMDF!BI417,RMDF!BP417,RMDF!BW417,RMDF!CD417,RMDF!CK417,RMDF!CR417,RMDF!CY417,RMDF!DF417,RMDF!DM417), RMDF!DT417=ROUND(RMDF!DT417,4))</f>
        <v>1</v>
      </c>
      <c r="DR417" s="317">
        <f>RMDF!DR417</f>
        <v>0</v>
      </c>
      <c r="DS417" s="318" t="str">
        <f>IF(DR417=0,"",_xlfn.XLOOKUP(DR417,StatePicklist!$1:$1,StatePicklist!$3:$3,"NA",0))</f>
        <v/>
      </c>
      <c r="DT417" s="297" t="str">
        <f ca="1">IF(RMDF!DS417="", "", IF(ISNUMBER(MATCH(RMDF!DS417, INDIRECT(DS417), 0)), "OK", "Invalid"))</f>
        <v/>
      </c>
      <c r="DU417" s="281"/>
      <c r="DV417" s="281"/>
      <c r="DW417" s="281"/>
      <c r="DX417" s="281" t="b">
        <f>AND(RMDF!EA417&gt;=0, RMDF!EA417&lt;=1-SUM(RMDF!Z417,RMDF!AG417,RMDF!AN417,RMDF!AU417,RMDF!BB417,RMDF!BI417,RMDF!BP417,RMDF!BW417,RMDF!CD417,RMDF!CK417,RMDF!CR417,RMDF!CY417,RMDF!DF417,RMDF!DM417,RMDF!DT417), RMDF!EA417=ROUND(RMDF!EA417,4))</f>
        <v>1</v>
      </c>
      <c r="DY417" s="317">
        <f>RMDF!DY417</f>
        <v>0</v>
      </c>
      <c r="DZ417" s="318" t="str">
        <f>IF(DY417=0,"",_xlfn.XLOOKUP(DY417,StatePicklist!$1:$1,StatePicklist!$3:$3,"NA",0))</f>
        <v/>
      </c>
      <c r="EA417" s="297" t="str">
        <f ca="1">IF(RMDF!DZ417="", "", IF(ISNUMBER(MATCH(RMDF!DZ417, INDIRECT(DZ417), 0)), "OK", "Invalid"))</f>
        <v/>
      </c>
      <c r="EB417" s="281"/>
      <c r="EC417" s="281"/>
      <c r="ED417" s="281"/>
      <c r="EE417" s="281" t="b">
        <f>AND(RMDF!EH417&gt;=0, RMDF!EH417&lt;=1-SUM(RMDF!Z417,RMDF!AG417,RMDF!AN417,RMDF!AU417,RMDF!BB417,RMDF!BI417,RMDF!BP417,RMDF!BW417,RMDF!CD417,RMDF!CK417,RMDF!CR417,RMDF!CY417,RMDF!DF417,RMDF!DM417,RMDF!DT417,RMDF!EA417), RMDF!EH417=ROUND(RMDF!EH417,4))</f>
        <v>1</v>
      </c>
      <c r="EF417" s="317">
        <f>RMDF!EF417</f>
        <v>0</v>
      </c>
      <c r="EG417" s="318" t="str">
        <f>IF(EF417=0,"",_xlfn.XLOOKUP(EF417,StatePicklist!$1:$1,StatePicklist!$3:$3,"NA",0))</f>
        <v/>
      </c>
      <c r="EH417" s="297" t="str">
        <f ca="1">IF(RMDF!EG417="", "", IF(ISNUMBER(MATCH(RMDF!EG417, INDIRECT(EG417), 0)), "OK", "Invalid"))</f>
        <v/>
      </c>
      <c r="EI417" s="281"/>
      <c r="EJ417" s="281"/>
      <c r="EK417" s="281"/>
      <c r="EL417" s="281" t="b">
        <f>AND(RMDF!EO417&gt;=0, RMDF!EO417&lt;=1-SUM(RMDF!Z417,RMDF!AG417,RMDF!AN417,RMDF!AU417,RMDF!BB417,RMDF!BI417,RMDF!BP417,RMDF!BW417,RMDF!CD417,RMDF!CK417,RMDF!CR417,RMDF!CY417,RMDF!DF417,RMDF!DM417,RMDF!DT417,RMDF!EA417,RMDF!EH417), RMDF!EO417=ROUND(RMDF!EO417,4))</f>
        <v>1</v>
      </c>
      <c r="EM417" s="317">
        <f>RMDF!EM417</f>
        <v>0</v>
      </c>
      <c r="EN417" s="318" t="str">
        <f>IF(EM417=0,"",_xlfn.XLOOKUP(EM417,StatePicklist!$1:$1,StatePicklist!$3:$3,"NA",0))</f>
        <v/>
      </c>
      <c r="EO417" s="297" t="str">
        <f ca="1">IF(RMDF!EN417="", "", IF(ISNUMBER(MATCH(RMDF!EN417, INDIRECT(EN417), 0)), "OK", "Invalid"))</f>
        <v/>
      </c>
      <c r="EP417" s="281"/>
      <c r="EQ417" s="281"/>
      <c r="ER417" s="281"/>
      <c r="ES417" s="281" t="b">
        <f>AND(RMDF!EV417&gt;=0, RMDF!EV417&lt;=1-SUM(RMDF!Z417,RMDF!AG417,RMDF!AN417,RMDF!AU417,RMDF!BB417,RMDF!BI417,RMDF!BP417,RMDF!BW417,RMDF!CD417,RMDF!CK417,RMDF!CR417,RMDF!CY417,RMDF!DF417,RMDF!DM417,RMDF!DT417,RMDF!EA417,RMDF!EH417,RMDF!EO417), RMDF!EV417=ROUND(RMDF!EV417,4))</f>
        <v>1</v>
      </c>
      <c r="ET417" s="317">
        <f>RMDF!ET417</f>
        <v>0</v>
      </c>
      <c r="EU417" s="318" t="str">
        <f>IF(ET417=0,"",_xlfn.XLOOKUP(ET417,StatePicklist!$1:$1,StatePicklist!$3:$3,"NA",0))</f>
        <v/>
      </c>
      <c r="EV417" s="297" t="str">
        <f ca="1">IF(RMDF!EU417="", "", IF(ISNUMBER(MATCH(RMDF!EU417, INDIRECT(EU417), 0)), "OK", "Invalid"))</f>
        <v/>
      </c>
      <c r="EW417" s="281"/>
      <c r="EX417" s="281"/>
      <c r="EY417" s="281"/>
      <c r="EZ417" s="281" t="b">
        <f>AND(RMDF!FC417&gt;=0, RMDF!FC417&lt;=1-SUM(RMDF!Z417,RMDF!AG417,RMDF!AN417,RMDF!AU417,RMDF!BB417,RMDF!BI417,RMDF!BP417,RMDF!BW417,RMDF!CD417,RMDF!CK417,RMDF!CR417,RMDF!CY417,RMDF!DF417,RMDF!DM417,RMDF!DT417,RMDF!EA417,RMDF!EH417,RMDF!EO417,RMDF!EV417), RMDF!FC417=ROUND(RMDF!FC417,4))</f>
        <v>1</v>
      </c>
      <c r="FA417" s="317">
        <f>RMDF!FA417</f>
        <v>0</v>
      </c>
      <c r="FB417" s="318" t="str">
        <f>IF(FA417=0,"",_xlfn.XLOOKUP(FA417,StatePicklist!$1:$1,StatePicklist!$3:$3,"NA",0))</f>
        <v/>
      </c>
      <c r="FC417" s="297" t="str">
        <f ca="1">IF(RMDF!FB417="", "", IF(ISNUMBER(MATCH(RMDF!FB417, INDIRECT(FB417), 0)), "OK", "Invalid"))</f>
        <v/>
      </c>
    </row>
    <row r="418" spans="1:159" s="205" customFormat="1" ht="39.9" customHeight="1" x14ac:dyDescent="0.25">
      <c r="A418" s="206"/>
      <c r="B418" s="196"/>
      <c r="C418" s="197"/>
      <c r="D418" s="198"/>
      <c r="E418" s="199"/>
      <c r="F418" s="200"/>
      <c r="G418" s="201"/>
      <c r="H418" s="292"/>
      <c r="I418" s="305">
        <f>RMDF!I418</f>
        <v>0</v>
      </c>
      <c r="J418" s="305" t="str">
        <f>IF(I418=ProductCode!$B$30,"PDReclPost",IF(OR(I418=ProductCode!$C$30,I418=ProductCode!$E$30,I418=ProductCode!$G$30),"PDPreCon",IF(OR(I418=ProductCode!$D$30,I418=ProductCode!$F$30),"PDNotReclPost","")))</f>
        <v/>
      </c>
      <c r="K418" s="305" t="str">
        <f t="shared" si="24"/>
        <v/>
      </c>
      <c r="L418" s="289"/>
      <c r="M418" s="305" t="str">
        <f t="shared" si="24"/>
        <v/>
      </c>
      <c r="N418" s="289" t="b">
        <f>AND(RMDF!N418&gt;=0, RMDF!N418&lt;=1-RMDF!L418, RMDF!N418=ROUND(RMDF!N418,4))</f>
        <v>1</v>
      </c>
      <c r="O418" s="286" t="str">
        <f>IF(P418="","",IF(I418="","",IF(LEFT(I418,13)="Reclaimed pos",RawMaterialCode!$E$569,RawMaterialCode!$E$568)))</f>
        <v>Reclaimed pre-consumer mixed fibers (RM0578)</v>
      </c>
      <c r="P418" s="295">
        <f t="shared" si="25"/>
        <v>1</v>
      </c>
      <c r="Q418" s="202"/>
      <c r="R418" s="203"/>
      <c r="S418" s="204" t="str">
        <f t="shared" si="26"/>
        <v/>
      </c>
      <c r="T418" s="281"/>
      <c r="U418" s="281"/>
      <c r="V418" s="281"/>
      <c r="W418" s="281"/>
      <c r="X418" s="317">
        <f>RMDF!X418</f>
        <v>0</v>
      </c>
      <c r="Y418" s="318" t="str">
        <f>IF(X418=0,"",_xlfn.XLOOKUP(X418,StatePicklist!$1:$1,StatePicklist!$3:$3,"NA",0))</f>
        <v/>
      </c>
      <c r="Z418" s="297" t="str">
        <f ca="1">IF(RMDF!Y418="", "", IF(ISNUMBER(MATCH(RMDF!Y418, INDIRECT(Y418), 0)), "OK", "Invalid"))</f>
        <v/>
      </c>
      <c r="AA418" s="281"/>
      <c r="AB418" s="281"/>
      <c r="AC418" s="281"/>
      <c r="AD418" s="281" t="b">
        <f>AND(RMDF!AG418&gt;=0, RMDF!AG418&lt;=1-RMDF!Z418, RMDF!AG418=ROUND(RMDF!AG418,4))</f>
        <v>1</v>
      </c>
      <c r="AE418" s="317">
        <f>RMDF!AE418</f>
        <v>0</v>
      </c>
      <c r="AF418" s="318" t="str">
        <f>IF(AE418=0,"",_xlfn.XLOOKUP(AE418,StatePicklist!$1:$1,StatePicklist!$3:$3,"NA",0))</f>
        <v/>
      </c>
      <c r="AG418" s="297" t="str">
        <f ca="1">IF(RMDF!AF418="", "", IF(ISNUMBER(MATCH(RMDF!AF418, INDIRECT(AF418), 0)), "OK", "Invalid"))</f>
        <v/>
      </c>
      <c r="AH418" s="281"/>
      <c r="AI418" s="281"/>
      <c r="AJ418" s="281"/>
      <c r="AK418" s="281" t="b">
        <f>AND(RMDF!AN418&gt;=0, RMDF!AN418&lt;=1-SUM(RMDF!Z418,RMDF!AG418), RMDF!AN418=ROUND(RMDF!AN418,4))</f>
        <v>1</v>
      </c>
      <c r="AL418" s="317">
        <f>RMDF!AL418</f>
        <v>0</v>
      </c>
      <c r="AM418" s="318" t="str">
        <f>IF(AL418=0,"",_xlfn.XLOOKUP(AL418,StatePicklist!$1:$1,StatePicklist!$3:$3,"NA",0))</f>
        <v/>
      </c>
      <c r="AN418" s="297" t="str">
        <f ca="1">IF(RMDF!AM418="", "", IF(ISNUMBER(MATCH(RMDF!AM418, INDIRECT(AM418), 0)), "OK", "Invalid"))</f>
        <v/>
      </c>
      <c r="AO418" s="281"/>
      <c r="AP418" s="281"/>
      <c r="AQ418" s="281"/>
      <c r="AR418" s="281" t="b">
        <f>AND(RMDF!AU418&gt;=0, RMDF!AU418&lt;=1-SUM(RMDF!Z418,RMDF!AG418,RMDF!AN418), RMDF!AU418=ROUND(RMDF!AU418,4))</f>
        <v>1</v>
      </c>
      <c r="AS418" s="317">
        <f>RMDF!AS418</f>
        <v>0</v>
      </c>
      <c r="AT418" s="318" t="str">
        <f>IF(AS418=0,"",_xlfn.XLOOKUP(AS418,StatePicklist!$1:$1,StatePicklist!$3:$3,"NA",0))</f>
        <v/>
      </c>
      <c r="AU418" s="297" t="str">
        <f ca="1">IF(RMDF!AT418="", "", IF(ISNUMBER(MATCH(RMDF!AT418, INDIRECT(AT418), 0)), "OK", "Invalid"))</f>
        <v/>
      </c>
      <c r="AV418" s="281"/>
      <c r="AW418" s="281"/>
      <c r="AX418" s="281"/>
      <c r="AY418" s="281" t="b">
        <f>AND(RMDF!BB418&gt;=0, RMDF!BB418&lt;=1-SUM(RMDF!Z418,RMDF!AG418,RMDF!AN418,RMDF!AU418), RMDF!BB418=ROUND(RMDF!BB418,4))</f>
        <v>1</v>
      </c>
      <c r="AZ418" s="317">
        <f>RMDF!AZ418</f>
        <v>0</v>
      </c>
      <c r="BA418" s="318" t="str">
        <f>IF(AZ418=0,"",_xlfn.XLOOKUP(AZ418,StatePicklist!$1:$1,StatePicklist!$3:$3,"NA",0))</f>
        <v/>
      </c>
      <c r="BB418" s="297" t="str">
        <f ca="1">IF(RMDF!BA418="", "", IF(ISNUMBER(MATCH(RMDF!BA418, INDIRECT(BA418), 0)), "OK", "Invalid"))</f>
        <v/>
      </c>
      <c r="BC418" s="281"/>
      <c r="BD418" s="281"/>
      <c r="BE418" s="281"/>
      <c r="BF418" s="281" t="b">
        <f>AND(RMDF!BI418&gt;=0, RMDF!BI418&lt;=1-SUM(RMDF!Z418,RMDF!AG418,RMDF!AN418,RMDF!AU418,RMDF!BB418), RMDF!BI418=ROUND(RMDF!BI418,4))</f>
        <v>1</v>
      </c>
      <c r="BG418" s="317">
        <f>RMDF!BG418</f>
        <v>0</v>
      </c>
      <c r="BH418" s="318" t="str">
        <f>IF(BG418=0,"",_xlfn.XLOOKUP(BG418,StatePicklist!$1:$1,StatePicklist!$3:$3,"NA",0))</f>
        <v/>
      </c>
      <c r="BI418" s="297" t="str">
        <f ca="1">IF(RMDF!BH418="", "", IF(ISNUMBER(MATCH(RMDF!BH418, INDIRECT(BH418), 0)), "OK", "Invalid"))</f>
        <v/>
      </c>
      <c r="BJ418" s="281"/>
      <c r="BK418" s="281"/>
      <c r="BL418" s="281"/>
      <c r="BM418" s="281" t="b">
        <f>AND(RMDF!BP418&gt;=0, RMDF!BP418&lt;=1-SUM(RMDF!Z418,RMDF!AG418,RMDF!AN418,RMDF!AU418,RMDF!BB418,RMDF!BI418), RMDF!BP418=ROUND(RMDF!BP418,4))</f>
        <v>1</v>
      </c>
      <c r="BN418" s="317">
        <f>RMDF!BN418</f>
        <v>0</v>
      </c>
      <c r="BO418" s="318" t="str">
        <f>IF(BN418=0,"",_xlfn.XLOOKUP(BN418,StatePicklist!$1:$1,StatePicklist!$3:$3,"NA",0))</f>
        <v/>
      </c>
      <c r="BP418" s="297" t="str">
        <f ca="1">IF(RMDF!BO418="", "", IF(ISNUMBER(MATCH(RMDF!BO418, INDIRECT(BO418), 0)), "OK", "Invalid"))</f>
        <v/>
      </c>
      <c r="BQ418" s="281"/>
      <c r="BR418" s="281"/>
      <c r="BS418" s="281"/>
      <c r="BT418" s="281" t="b">
        <f>AND(RMDF!BW418&gt;=0, RMDF!BW418&lt;=1-SUM(RMDF!Z418,RMDF!AG418,RMDF!AN418,RMDF!AU418,RMDF!BB418,RMDF!BI418,RMDF!BP418), RMDF!BW418=ROUND(RMDF!BW418,4))</f>
        <v>1</v>
      </c>
      <c r="BU418" s="317">
        <f>RMDF!BU418</f>
        <v>0</v>
      </c>
      <c r="BV418" s="318" t="str">
        <f>IF(BU418=0,"",_xlfn.XLOOKUP(BU418,StatePicklist!$1:$1,StatePicklist!$3:$3,"NA",0))</f>
        <v/>
      </c>
      <c r="BW418" s="297" t="str">
        <f ca="1">IF(RMDF!BV418="", "", IF(ISNUMBER(MATCH(RMDF!BV418, INDIRECT(BV418), 0)), "OK", "Invalid"))</f>
        <v/>
      </c>
      <c r="BX418" s="281"/>
      <c r="BY418" s="281"/>
      <c r="BZ418" s="281"/>
      <c r="CA418" s="281" t="b">
        <f>AND(RMDF!CD418&gt;=0, RMDF!CD418&lt;=1-SUM(RMDF!Z418,RMDF!AG418,RMDF!AN418,RMDF!AU418,RMDF!BB418,RMDF!BI418,RMDF!BP418,RMDF!BW418), RMDF!CD418=ROUND(RMDF!CD418,4))</f>
        <v>1</v>
      </c>
      <c r="CB418" s="317">
        <f>RMDF!CB418</f>
        <v>0</v>
      </c>
      <c r="CC418" s="318" t="str">
        <f>IF(CB418=0,"",_xlfn.XLOOKUP(CB418,StatePicklist!$1:$1,StatePicklist!$3:$3,"NA",0))</f>
        <v/>
      </c>
      <c r="CD418" s="297" t="str">
        <f ca="1">IF(RMDF!CC418="", "", IF(ISNUMBER(MATCH(RMDF!CC418, INDIRECT(CC418), 0)), "OK", "Invalid"))</f>
        <v/>
      </c>
      <c r="CE418" s="281"/>
      <c r="CF418" s="281"/>
      <c r="CG418" s="281"/>
      <c r="CH418" s="281" t="b">
        <f>AND(RMDF!CK418&gt;=0, RMDF!CK418&lt;=1-SUM(RMDF!Z418,RMDF!AG418,RMDF!AN418,RMDF!AU418,RMDF!BB418,RMDF!BI418,RMDF!BP418,RMDF!BW418,RMDF!CD418), RMDF!CK418=ROUND(RMDF!CK418,4))</f>
        <v>1</v>
      </c>
      <c r="CI418" s="317">
        <f>RMDF!CI418</f>
        <v>0</v>
      </c>
      <c r="CJ418" s="318" t="str">
        <f>IF(CI418=0,"",_xlfn.XLOOKUP(CI418,StatePicklist!$1:$1,StatePicklist!$3:$3,"NA",0))</f>
        <v/>
      </c>
      <c r="CK418" s="297" t="str">
        <f ca="1">IF(RMDF!CJ418="", "", IF(ISNUMBER(MATCH(RMDF!CJ418, INDIRECT(CJ418), 0)), "OK", "Invalid"))</f>
        <v/>
      </c>
      <c r="CL418" s="281"/>
      <c r="CM418" s="281"/>
      <c r="CN418" s="281"/>
      <c r="CO418" s="281" t="b">
        <f>AND(RMDF!CR418&gt;=0, RMDF!CR418&lt;=1-SUM(RMDF!Z418,RMDF!AG418,RMDF!AN418,RMDF!AU418,RMDF!BB418,RMDF!BI418,RMDF!BP418,RMDF!BW418,RMDF!CD418,RMDF!CK418), RMDF!CR418=ROUND(RMDF!CR418,4))</f>
        <v>1</v>
      </c>
      <c r="CP418" s="317">
        <f>RMDF!CP418</f>
        <v>0</v>
      </c>
      <c r="CQ418" s="318" t="str">
        <f>IF(CP418=0,"",_xlfn.XLOOKUP(CP418,StatePicklist!$1:$1,StatePicklist!$3:$3,"NA",0))</f>
        <v/>
      </c>
      <c r="CR418" s="297" t="str">
        <f ca="1">IF(RMDF!CQ418="", "", IF(ISNUMBER(MATCH(RMDF!CQ418, INDIRECT(CQ418), 0)), "OK", "Invalid"))</f>
        <v/>
      </c>
      <c r="CS418" s="281"/>
      <c r="CT418" s="281"/>
      <c r="CU418" s="281"/>
      <c r="CV418" s="281" t="b">
        <f>AND(RMDF!CY418&gt;=0, RMDF!CY418&lt;=1-SUM(RMDF!Z418,RMDF!AG418,RMDF!AN418,RMDF!AU418,RMDF!BB418,RMDF!BI418,RMDF!BP418,RMDF!BW418,RMDF!CD418,RMDF!CK418,RMDF!CR418), RMDF!CY418=ROUND(RMDF!CY418,4))</f>
        <v>1</v>
      </c>
      <c r="CW418" s="317">
        <f>RMDF!CW418</f>
        <v>0</v>
      </c>
      <c r="CX418" s="318" t="str">
        <f>IF(CW418=0,"",_xlfn.XLOOKUP(CW418,StatePicklist!$1:$1,StatePicklist!$3:$3,"NA",0))</f>
        <v/>
      </c>
      <c r="CY418" s="297" t="str">
        <f ca="1">IF(RMDF!CX418="", "", IF(ISNUMBER(MATCH(RMDF!CX418, INDIRECT(CX418), 0)), "OK", "Invalid"))</f>
        <v/>
      </c>
      <c r="CZ418" s="281"/>
      <c r="DA418" s="281"/>
      <c r="DB418" s="281"/>
      <c r="DC418" s="281" t="b">
        <f>AND(RMDF!DF418&gt;=0, RMDF!DF418&lt;=1-SUM(RMDF!Z418,RMDF!AG418,RMDF!AN418,RMDF!AU418,RMDF!BB418,RMDF!BI418,RMDF!BP418,RMDF!BW418,RMDF!CD418,RMDF!CK418,RMDF!CR418,RMDF!CY418), RMDF!DF418=ROUND(RMDF!DF418,4))</f>
        <v>1</v>
      </c>
      <c r="DD418" s="317">
        <f>RMDF!DD418</f>
        <v>0</v>
      </c>
      <c r="DE418" s="318" t="str">
        <f>IF(DD418=0,"",_xlfn.XLOOKUP(DD418,StatePicklist!$1:$1,StatePicklist!$3:$3,"NA",0))</f>
        <v/>
      </c>
      <c r="DF418" s="297" t="str">
        <f ca="1">IF(RMDF!DE418="", "", IF(ISNUMBER(MATCH(RMDF!DE418, INDIRECT(DE418), 0)), "OK", "Invalid"))</f>
        <v/>
      </c>
      <c r="DG418" s="281"/>
      <c r="DH418" s="281"/>
      <c r="DI418" s="281"/>
      <c r="DJ418" s="281" t="b">
        <f>AND(RMDF!DM418&gt;=0, RMDF!DM418&lt;=1-SUM(RMDF!Z418,RMDF!AG418,RMDF!AN418,RMDF!AU418,RMDF!BB418,RMDF!BI418,RMDF!BP418,RMDF!BW418,RMDF!CD418,RMDF!CK418,RMDF!CR418,RMDF!CY418,RMDF!DF418), RMDF!DM418=ROUND(RMDF!DM418,4))</f>
        <v>1</v>
      </c>
      <c r="DK418" s="317">
        <f>RMDF!DK418</f>
        <v>0</v>
      </c>
      <c r="DL418" s="318" t="str">
        <f>IF(DK418=0,"",_xlfn.XLOOKUP(DK418,StatePicklist!$1:$1,StatePicklist!$3:$3,"NA",0))</f>
        <v/>
      </c>
      <c r="DM418" s="297" t="str">
        <f ca="1">IF(RMDF!DL418="", "", IF(ISNUMBER(MATCH(RMDF!DL418, INDIRECT(DL418), 0)), "OK", "Invalid"))</f>
        <v/>
      </c>
      <c r="DN418" s="281"/>
      <c r="DO418" s="281"/>
      <c r="DP418" s="281"/>
      <c r="DQ418" s="281" t="b">
        <f>AND(RMDF!DT418&gt;=0, RMDF!DT418&lt;=1-SUM(RMDF!Z418,RMDF!AG418,RMDF!AN418,RMDF!AU418,RMDF!BB418,RMDF!BI418,RMDF!BP418,RMDF!BW418,RMDF!CD418,RMDF!CK418,RMDF!CR418,RMDF!CY418,RMDF!DF418,RMDF!DM418), RMDF!DT418=ROUND(RMDF!DT418,4))</f>
        <v>1</v>
      </c>
      <c r="DR418" s="317">
        <f>RMDF!DR418</f>
        <v>0</v>
      </c>
      <c r="DS418" s="318" t="str">
        <f>IF(DR418=0,"",_xlfn.XLOOKUP(DR418,StatePicklist!$1:$1,StatePicklist!$3:$3,"NA",0))</f>
        <v/>
      </c>
      <c r="DT418" s="297" t="str">
        <f ca="1">IF(RMDF!DS418="", "", IF(ISNUMBER(MATCH(RMDF!DS418, INDIRECT(DS418), 0)), "OK", "Invalid"))</f>
        <v/>
      </c>
      <c r="DU418" s="281"/>
      <c r="DV418" s="281"/>
      <c r="DW418" s="281"/>
      <c r="DX418" s="281" t="b">
        <f>AND(RMDF!EA418&gt;=0, RMDF!EA418&lt;=1-SUM(RMDF!Z418,RMDF!AG418,RMDF!AN418,RMDF!AU418,RMDF!BB418,RMDF!BI418,RMDF!BP418,RMDF!BW418,RMDF!CD418,RMDF!CK418,RMDF!CR418,RMDF!CY418,RMDF!DF418,RMDF!DM418,RMDF!DT418), RMDF!EA418=ROUND(RMDF!EA418,4))</f>
        <v>1</v>
      </c>
      <c r="DY418" s="317">
        <f>RMDF!DY418</f>
        <v>0</v>
      </c>
      <c r="DZ418" s="318" t="str">
        <f>IF(DY418=0,"",_xlfn.XLOOKUP(DY418,StatePicklist!$1:$1,StatePicklist!$3:$3,"NA",0))</f>
        <v/>
      </c>
      <c r="EA418" s="297" t="str">
        <f ca="1">IF(RMDF!DZ418="", "", IF(ISNUMBER(MATCH(RMDF!DZ418, INDIRECT(DZ418), 0)), "OK", "Invalid"))</f>
        <v/>
      </c>
      <c r="EB418" s="281"/>
      <c r="EC418" s="281"/>
      <c r="ED418" s="281"/>
      <c r="EE418" s="281" t="b">
        <f>AND(RMDF!EH418&gt;=0, RMDF!EH418&lt;=1-SUM(RMDF!Z418,RMDF!AG418,RMDF!AN418,RMDF!AU418,RMDF!BB418,RMDF!BI418,RMDF!BP418,RMDF!BW418,RMDF!CD418,RMDF!CK418,RMDF!CR418,RMDF!CY418,RMDF!DF418,RMDF!DM418,RMDF!DT418,RMDF!EA418), RMDF!EH418=ROUND(RMDF!EH418,4))</f>
        <v>1</v>
      </c>
      <c r="EF418" s="317">
        <f>RMDF!EF418</f>
        <v>0</v>
      </c>
      <c r="EG418" s="318" t="str">
        <f>IF(EF418=0,"",_xlfn.XLOOKUP(EF418,StatePicklist!$1:$1,StatePicklist!$3:$3,"NA",0))</f>
        <v/>
      </c>
      <c r="EH418" s="297" t="str">
        <f ca="1">IF(RMDF!EG418="", "", IF(ISNUMBER(MATCH(RMDF!EG418, INDIRECT(EG418), 0)), "OK", "Invalid"))</f>
        <v/>
      </c>
      <c r="EI418" s="281"/>
      <c r="EJ418" s="281"/>
      <c r="EK418" s="281"/>
      <c r="EL418" s="281" t="b">
        <f>AND(RMDF!EO418&gt;=0, RMDF!EO418&lt;=1-SUM(RMDF!Z418,RMDF!AG418,RMDF!AN418,RMDF!AU418,RMDF!BB418,RMDF!BI418,RMDF!BP418,RMDF!BW418,RMDF!CD418,RMDF!CK418,RMDF!CR418,RMDF!CY418,RMDF!DF418,RMDF!DM418,RMDF!DT418,RMDF!EA418,RMDF!EH418), RMDF!EO418=ROUND(RMDF!EO418,4))</f>
        <v>1</v>
      </c>
      <c r="EM418" s="317">
        <f>RMDF!EM418</f>
        <v>0</v>
      </c>
      <c r="EN418" s="318" t="str">
        <f>IF(EM418=0,"",_xlfn.XLOOKUP(EM418,StatePicklist!$1:$1,StatePicklist!$3:$3,"NA",0))</f>
        <v/>
      </c>
      <c r="EO418" s="297" t="str">
        <f ca="1">IF(RMDF!EN418="", "", IF(ISNUMBER(MATCH(RMDF!EN418, INDIRECT(EN418), 0)), "OK", "Invalid"))</f>
        <v/>
      </c>
      <c r="EP418" s="281"/>
      <c r="EQ418" s="281"/>
      <c r="ER418" s="281"/>
      <c r="ES418" s="281" t="b">
        <f>AND(RMDF!EV418&gt;=0, RMDF!EV418&lt;=1-SUM(RMDF!Z418,RMDF!AG418,RMDF!AN418,RMDF!AU418,RMDF!BB418,RMDF!BI418,RMDF!BP418,RMDF!BW418,RMDF!CD418,RMDF!CK418,RMDF!CR418,RMDF!CY418,RMDF!DF418,RMDF!DM418,RMDF!DT418,RMDF!EA418,RMDF!EH418,RMDF!EO418), RMDF!EV418=ROUND(RMDF!EV418,4))</f>
        <v>1</v>
      </c>
      <c r="ET418" s="317">
        <f>RMDF!ET418</f>
        <v>0</v>
      </c>
      <c r="EU418" s="318" t="str">
        <f>IF(ET418=0,"",_xlfn.XLOOKUP(ET418,StatePicklist!$1:$1,StatePicklist!$3:$3,"NA",0))</f>
        <v/>
      </c>
      <c r="EV418" s="297" t="str">
        <f ca="1">IF(RMDF!EU418="", "", IF(ISNUMBER(MATCH(RMDF!EU418, INDIRECT(EU418), 0)), "OK", "Invalid"))</f>
        <v/>
      </c>
      <c r="EW418" s="281"/>
      <c r="EX418" s="281"/>
      <c r="EY418" s="281"/>
      <c r="EZ418" s="281" t="b">
        <f>AND(RMDF!FC418&gt;=0, RMDF!FC418&lt;=1-SUM(RMDF!Z418,RMDF!AG418,RMDF!AN418,RMDF!AU418,RMDF!BB418,RMDF!BI418,RMDF!BP418,RMDF!BW418,RMDF!CD418,RMDF!CK418,RMDF!CR418,RMDF!CY418,RMDF!DF418,RMDF!DM418,RMDF!DT418,RMDF!EA418,RMDF!EH418,RMDF!EO418,RMDF!EV418), RMDF!FC418=ROUND(RMDF!FC418,4))</f>
        <v>1</v>
      </c>
      <c r="FA418" s="317">
        <f>RMDF!FA418</f>
        <v>0</v>
      </c>
      <c r="FB418" s="318" t="str">
        <f>IF(FA418=0,"",_xlfn.XLOOKUP(FA418,StatePicklist!$1:$1,StatePicklist!$3:$3,"NA",0))</f>
        <v/>
      </c>
      <c r="FC418" s="297" t="str">
        <f ca="1">IF(RMDF!FB418="", "", IF(ISNUMBER(MATCH(RMDF!FB418, INDIRECT(FB418), 0)), "OK", "Invalid"))</f>
        <v/>
      </c>
    </row>
    <row r="419" spans="1:159" s="205" customFormat="1" ht="39.9" customHeight="1" x14ac:dyDescent="0.25">
      <c r="A419" s="206"/>
      <c r="B419" s="196"/>
      <c r="C419" s="197"/>
      <c r="D419" s="198"/>
      <c r="E419" s="199"/>
      <c r="F419" s="200"/>
      <c r="G419" s="201"/>
      <c r="H419" s="292"/>
      <c r="I419" s="305">
        <f>RMDF!I419</f>
        <v>0</v>
      </c>
      <c r="J419" s="305" t="str">
        <f>IF(I419=ProductCode!$B$30,"PDReclPost",IF(OR(I419=ProductCode!$C$30,I419=ProductCode!$E$30,I419=ProductCode!$G$30),"PDPreCon",IF(OR(I419=ProductCode!$D$30,I419=ProductCode!$F$30),"PDNotReclPost","")))</f>
        <v/>
      </c>
      <c r="K419" s="305" t="str">
        <f t="shared" si="24"/>
        <v/>
      </c>
      <c r="L419" s="289"/>
      <c r="M419" s="305" t="str">
        <f t="shared" si="24"/>
        <v/>
      </c>
      <c r="N419" s="289" t="b">
        <f>AND(RMDF!N419&gt;=0, RMDF!N419&lt;=1-RMDF!L419, RMDF!N419=ROUND(RMDF!N419,4))</f>
        <v>1</v>
      </c>
      <c r="O419" s="286" t="str">
        <f>IF(P419="","",IF(I419="","",IF(LEFT(I419,13)="Reclaimed pos",RawMaterialCode!$E$569,RawMaterialCode!$E$568)))</f>
        <v>Reclaimed pre-consumer mixed fibers (RM0578)</v>
      </c>
      <c r="P419" s="295">
        <f t="shared" si="25"/>
        <v>1</v>
      </c>
      <c r="Q419" s="202"/>
      <c r="R419" s="203"/>
      <c r="S419" s="204" t="str">
        <f t="shared" si="26"/>
        <v/>
      </c>
      <c r="T419" s="281"/>
      <c r="U419" s="281"/>
      <c r="V419" s="281"/>
      <c r="W419" s="281"/>
      <c r="X419" s="317">
        <f>RMDF!X419</f>
        <v>0</v>
      </c>
      <c r="Y419" s="318" t="str">
        <f>IF(X419=0,"",_xlfn.XLOOKUP(X419,StatePicklist!$1:$1,StatePicklist!$3:$3,"NA",0))</f>
        <v/>
      </c>
      <c r="Z419" s="297" t="str">
        <f ca="1">IF(RMDF!Y419="", "", IF(ISNUMBER(MATCH(RMDF!Y419, INDIRECT(Y419), 0)), "OK", "Invalid"))</f>
        <v/>
      </c>
      <c r="AA419" s="281"/>
      <c r="AB419" s="281"/>
      <c r="AC419" s="281"/>
      <c r="AD419" s="281" t="b">
        <f>AND(RMDF!AG419&gt;=0, RMDF!AG419&lt;=1-RMDF!Z419, RMDF!AG419=ROUND(RMDF!AG419,4))</f>
        <v>1</v>
      </c>
      <c r="AE419" s="317">
        <f>RMDF!AE419</f>
        <v>0</v>
      </c>
      <c r="AF419" s="318" t="str">
        <f>IF(AE419=0,"",_xlfn.XLOOKUP(AE419,StatePicklist!$1:$1,StatePicklist!$3:$3,"NA",0))</f>
        <v/>
      </c>
      <c r="AG419" s="297" t="str">
        <f ca="1">IF(RMDF!AF419="", "", IF(ISNUMBER(MATCH(RMDF!AF419, INDIRECT(AF419), 0)), "OK", "Invalid"))</f>
        <v/>
      </c>
      <c r="AH419" s="281"/>
      <c r="AI419" s="281"/>
      <c r="AJ419" s="281"/>
      <c r="AK419" s="281" t="b">
        <f>AND(RMDF!AN419&gt;=0, RMDF!AN419&lt;=1-SUM(RMDF!Z419,RMDF!AG419), RMDF!AN419=ROUND(RMDF!AN419,4))</f>
        <v>1</v>
      </c>
      <c r="AL419" s="317">
        <f>RMDF!AL419</f>
        <v>0</v>
      </c>
      <c r="AM419" s="318" t="str">
        <f>IF(AL419=0,"",_xlfn.XLOOKUP(AL419,StatePicklist!$1:$1,StatePicklist!$3:$3,"NA",0))</f>
        <v/>
      </c>
      <c r="AN419" s="297" t="str">
        <f ca="1">IF(RMDF!AM419="", "", IF(ISNUMBER(MATCH(RMDF!AM419, INDIRECT(AM419), 0)), "OK", "Invalid"))</f>
        <v/>
      </c>
      <c r="AO419" s="281"/>
      <c r="AP419" s="281"/>
      <c r="AQ419" s="281"/>
      <c r="AR419" s="281" t="b">
        <f>AND(RMDF!AU419&gt;=0, RMDF!AU419&lt;=1-SUM(RMDF!Z419,RMDF!AG419,RMDF!AN419), RMDF!AU419=ROUND(RMDF!AU419,4))</f>
        <v>1</v>
      </c>
      <c r="AS419" s="317">
        <f>RMDF!AS419</f>
        <v>0</v>
      </c>
      <c r="AT419" s="318" t="str">
        <f>IF(AS419=0,"",_xlfn.XLOOKUP(AS419,StatePicklist!$1:$1,StatePicklist!$3:$3,"NA",0))</f>
        <v/>
      </c>
      <c r="AU419" s="297" t="str">
        <f ca="1">IF(RMDF!AT419="", "", IF(ISNUMBER(MATCH(RMDF!AT419, INDIRECT(AT419), 0)), "OK", "Invalid"))</f>
        <v/>
      </c>
      <c r="AV419" s="281"/>
      <c r="AW419" s="281"/>
      <c r="AX419" s="281"/>
      <c r="AY419" s="281" t="b">
        <f>AND(RMDF!BB419&gt;=0, RMDF!BB419&lt;=1-SUM(RMDF!Z419,RMDF!AG419,RMDF!AN419,RMDF!AU419), RMDF!BB419=ROUND(RMDF!BB419,4))</f>
        <v>1</v>
      </c>
      <c r="AZ419" s="317">
        <f>RMDF!AZ419</f>
        <v>0</v>
      </c>
      <c r="BA419" s="318" t="str">
        <f>IF(AZ419=0,"",_xlfn.XLOOKUP(AZ419,StatePicklist!$1:$1,StatePicklist!$3:$3,"NA",0))</f>
        <v/>
      </c>
      <c r="BB419" s="297" t="str">
        <f ca="1">IF(RMDF!BA419="", "", IF(ISNUMBER(MATCH(RMDF!BA419, INDIRECT(BA419), 0)), "OK", "Invalid"))</f>
        <v/>
      </c>
      <c r="BC419" s="281"/>
      <c r="BD419" s="281"/>
      <c r="BE419" s="281"/>
      <c r="BF419" s="281" t="b">
        <f>AND(RMDF!BI419&gt;=0, RMDF!BI419&lt;=1-SUM(RMDF!Z419,RMDF!AG419,RMDF!AN419,RMDF!AU419,RMDF!BB419), RMDF!BI419=ROUND(RMDF!BI419,4))</f>
        <v>1</v>
      </c>
      <c r="BG419" s="317">
        <f>RMDF!BG419</f>
        <v>0</v>
      </c>
      <c r="BH419" s="318" t="str">
        <f>IF(BG419=0,"",_xlfn.XLOOKUP(BG419,StatePicklist!$1:$1,StatePicklist!$3:$3,"NA",0))</f>
        <v/>
      </c>
      <c r="BI419" s="297" t="str">
        <f ca="1">IF(RMDF!BH419="", "", IF(ISNUMBER(MATCH(RMDF!BH419, INDIRECT(BH419), 0)), "OK", "Invalid"))</f>
        <v/>
      </c>
      <c r="BJ419" s="281"/>
      <c r="BK419" s="281"/>
      <c r="BL419" s="281"/>
      <c r="BM419" s="281" t="b">
        <f>AND(RMDF!BP419&gt;=0, RMDF!BP419&lt;=1-SUM(RMDF!Z419,RMDF!AG419,RMDF!AN419,RMDF!AU419,RMDF!BB419,RMDF!BI419), RMDF!BP419=ROUND(RMDF!BP419,4))</f>
        <v>1</v>
      </c>
      <c r="BN419" s="317">
        <f>RMDF!BN419</f>
        <v>0</v>
      </c>
      <c r="BO419" s="318" t="str">
        <f>IF(BN419=0,"",_xlfn.XLOOKUP(BN419,StatePicklist!$1:$1,StatePicklist!$3:$3,"NA",0))</f>
        <v/>
      </c>
      <c r="BP419" s="297" t="str">
        <f ca="1">IF(RMDF!BO419="", "", IF(ISNUMBER(MATCH(RMDF!BO419, INDIRECT(BO419), 0)), "OK", "Invalid"))</f>
        <v/>
      </c>
      <c r="BQ419" s="281"/>
      <c r="BR419" s="281"/>
      <c r="BS419" s="281"/>
      <c r="BT419" s="281" t="b">
        <f>AND(RMDF!BW419&gt;=0, RMDF!BW419&lt;=1-SUM(RMDF!Z419,RMDF!AG419,RMDF!AN419,RMDF!AU419,RMDF!BB419,RMDF!BI419,RMDF!BP419), RMDF!BW419=ROUND(RMDF!BW419,4))</f>
        <v>1</v>
      </c>
      <c r="BU419" s="317">
        <f>RMDF!BU419</f>
        <v>0</v>
      </c>
      <c r="BV419" s="318" t="str">
        <f>IF(BU419=0,"",_xlfn.XLOOKUP(BU419,StatePicklist!$1:$1,StatePicklist!$3:$3,"NA",0))</f>
        <v/>
      </c>
      <c r="BW419" s="297" t="str">
        <f ca="1">IF(RMDF!BV419="", "", IF(ISNUMBER(MATCH(RMDF!BV419, INDIRECT(BV419), 0)), "OK", "Invalid"))</f>
        <v/>
      </c>
      <c r="BX419" s="281"/>
      <c r="BY419" s="281"/>
      <c r="BZ419" s="281"/>
      <c r="CA419" s="281" t="b">
        <f>AND(RMDF!CD419&gt;=0, RMDF!CD419&lt;=1-SUM(RMDF!Z419,RMDF!AG419,RMDF!AN419,RMDF!AU419,RMDF!BB419,RMDF!BI419,RMDF!BP419,RMDF!BW419), RMDF!CD419=ROUND(RMDF!CD419,4))</f>
        <v>1</v>
      </c>
      <c r="CB419" s="317">
        <f>RMDF!CB419</f>
        <v>0</v>
      </c>
      <c r="CC419" s="318" t="str">
        <f>IF(CB419=0,"",_xlfn.XLOOKUP(CB419,StatePicklist!$1:$1,StatePicklist!$3:$3,"NA",0))</f>
        <v/>
      </c>
      <c r="CD419" s="297" t="str">
        <f ca="1">IF(RMDF!CC419="", "", IF(ISNUMBER(MATCH(RMDF!CC419, INDIRECT(CC419), 0)), "OK", "Invalid"))</f>
        <v/>
      </c>
      <c r="CE419" s="281"/>
      <c r="CF419" s="281"/>
      <c r="CG419" s="281"/>
      <c r="CH419" s="281" t="b">
        <f>AND(RMDF!CK419&gt;=0, RMDF!CK419&lt;=1-SUM(RMDF!Z419,RMDF!AG419,RMDF!AN419,RMDF!AU419,RMDF!BB419,RMDF!BI419,RMDF!BP419,RMDF!BW419,RMDF!CD419), RMDF!CK419=ROUND(RMDF!CK419,4))</f>
        <v>1</v>
      </c>
      <c r="CI419" s="317">
        <f>RMDF!CI419</f>
        <v>0</v>
      </c>
      <c r="CJ419" s="318" t="str">
        <f>IF(CI419=0,"",_xlfn.XLOOKUP(CI419,StatePicklist!$1:$1,StatePicklist!$3:$3,"NA",0))</f>
        <v/>
      </c>
      <c r="CK419" s="297" t="str">
        <f ca="1">IF(RMDF!CJ419="", "", IF(ISNUMBER(MATCH(RMDF!CJ419, INDIRECT(CJ419), 0)), "OK", "Invalid"))</f>
        <v/>
      </c>
      <c r="CL419" s="281"/>
      <c r="CM419" s="281"/>
      <c r="CN419" s="281"/>
      <c r="CO419" s="281" t="b">
        <f>AND(RMDF!CR419&gt;=0, RMDF!CR419&lt;=1-SUM(RMDF!Z419,RMDF!AG419,RMDF!AN419,RMDF!AU419,RMDF!BB419,RMDF!BI419,RMDF!BP419,RMDF!BW419,RMDF!CD419,RMDF!CK419), RMDF!CR419=ROUND(RMDF!CR419,4))</f>
        <v>1</v>
      </c>
      <c r="CP419" s="317">
        <f>RMDF!CP419</f>
        <v>0</v>
      </c>
      <c r="CQ419" s="318" t="str">
        <f>IF(CP419=0,"",_xlfn.XLOOKUP(CP419,StatePicklist!$1:$1,StatePicklist!$3:$3,"NA",0))</f>
        <v/>
      </c>
      <c r="CR419" s="297" t="str">
        <f ca="1">IF(RMDF!CQ419="", "", IF(ISNUMBER(MATCH(RMDF!CQ419, INDIRECT(CQ419), 0)), "OK", "Invalid"))</f>
        <v/>
      </c>
      <c r="CS419" s="281"/>
      <c r="CT419" s="281"/>
      <c r="CU419" s="281"/>
      <c r="CV419" s="281" t="b">
        <f>AND(RMDF!CY419&gt;=0, RMDF!CY419&lt;=1-SUM(RMDF!Z419,RMDF!AG419,RMDF!AN419,RMDF!AU419,RMDF!BB419,RMDF!BI419,RMDF!BP419,RMDF!BW419,RMDF!CD419,RMDF!CK419,RMDF!CR419), RMDF!CY419=ROUND(RMDF!CY419,4))</f>
        <v>1</v>
      </c>
      <c r="CW419" s="317">
        <f>RMDF!CW419</f>
        <v>0</v>
      </c>
      <c r="CX419" s="318" t="str">
        <f>IF(CW419=0,"",_xlfn.XLOOKUP(CW419,StatePicklist!$1:$1,StatePicklist!$3:$3,"NA",0))</f>
        <v/>
      </c>
      <c r="CY419" s="297" t="str">
        <f ca="1">IF(RMDF!CX419="", "", IF(ISNUMBER(MATCH(RMDF!CX419, INDIRECT(CX419), 0)), "OK", "Invalid"))</f>
        <v/>
      </c>
      <c r="CZ419" s="281"/>
      <c r="DA419" s="281"/>
      <c r="DB419" s="281"/>
      <c r="DC419" s="281" t="b">
        <f>AND(RMDF!DF419&gt;=0, RMDF!DF419&lt;=1-SUM(RMDF!Z419,RMDF!AG419,RMDF!AN419,RMDF!AU419,RMDF!BB419,RMDF!BI419,RMDF!BP419,RMDF!BW419,RMDF!CD419,RMDF!CK419,RMDF!CR419,RMDF!CY419), RMDF!DF419=ROUND(RMDF!DF419,4))</f>
        <v>1</v>
      </c>
      <c r="DD419" s="317">
        <f>RMDF!DD419</f>
        <v>0</v>
      </c>
      <c r="DE419" s="318" t="str">
        <f>IF(DD419=0,"",_xlfn.XLOOKUP(DD419,StatePicklist!$1:$1,StatePicklist!$3:$3,"NA",0))</f>
        <v/>
      </c>
      <c r="DF419" s="297" t="str">
        <f ca="1">IF(RMDF!DE419="", "", IF(ISNUMBER(MATCH(RMDF!DE419, INDIRECT(DE419), 0)), "OK", "Invalid"))</f>
        <v/>
      </c>
      <c r="DG419" s="281"/>
      <c r="DH419" s="281"/>
      <c r="DI419" s="281"/>
      <c r="DJ419" s="281" t="b">
        <f>AND(RMDF!DM419&gt;=0, RMDF!DM419&lt;=1-SUM(RMDF!Z419,RMDF!AG419,RMDF!AN419,RMDF!AU419,RMDF!BB419,RMDF!BI419,RMDF!BP419,RMDF!BW419,RMDF!CD419,RMDF!CK419,RMDF!CR419,RMDF!CY419,RMDF!DF419), RMDF!DM419=ROUND(RMDF!DM419,4))</f>
        <v>1</v>
      </c>
      <c r="DK419" s="317">
        <f>RMDF!DK419</f>
        <v>0</v>
      </c>
      <c r="DL419" s="318" t="str">
        <f>IF(DK419=0,"",_xlfn.XLOOKUP(DK419,StatePicklist!$1:$1,StatePicklist!$3:$3,"NA",0))</f>
        <v/>
      </c>
      <c r="DM419" s="297" t="str">
        <f ca="1">IF(RMDF!DL419="", "", IF(ISNUMBER(MATCH(RMDF!DL419, INDIRECT(DL419), 0)), "OK", "Invalid"))</f>
        <v/>
      </c>
      <c r="DN419" s="281"/>
      <c r="DO419" s="281"/>
      <c r="DP419" s="281"/>
      <c r="DQ419" s="281" t="b">
        <f>AND(RMDF!DT419&gt;=0, RMDF!DT419&lt;=1-SUM(RMDF!Z419,RMDF!AG419,RMDF!AN419,RMDF!AU419,RMDF!BB419,RMDF!BI419,RMDF!BP419,RMDF!BW419,RMDF!CD419,RMDF!CK419,RMDF!CR419,RMDF!CY419,RMDF!DF419,RMDF!DM419), RMDF!DT419=ROUND(RMDF!DT419,4))</f>
        <v>1</v>
      </c>
      <c r="DR419" s="317">
        <f>RMDF!DR419</f>
        <v>0</v>
      </c>
      <c r="DS419" s="318" t="str">
        <f>IF(DR419=0,"",_xlfn.XLOOKUP(DR419,StatePicklist!$1:$1,StatePicklist!$3:$3,"NA",0))</f>
        <v/>
      </c>
      <c r="DT419" s="297" t="str">
        <f ca="1">IF(RMDF!DS419="", "", IF(ISNUMBER(MATCH(RMDF!DS419, INDIRECT(DS419), 0)), "OK", "Invalid"))</f>
        <v/>
      </c>
      <c r="DU419" s="281"/>
      <c r="DV419" s="281"/>
      <c r="DW419" s="281"/>
      <c r="DX419" s="281" t="b">
        <f>AND(RMDF!EA419&gt;=0, RMDF!EA419&lt;=1-SUM(RMDF!Z419,RMDF!AG419,RMDF!AN419,RMDF!AU419,RMDF!BB419,RMDF!BI419,RMDF!BP419,RMDF!BW419,RMDF!CD419,RMDF!CK419,RMDF!CR419,RMDF!CY419,RMDF!DF419,RMDF!DM419,RMDF!DT419), RMDF!EA419=ROUND(RMDF!EA419,4))</f>
        <v>1</v>
      </c>
      <c r="DY419" s="317">
        <f>RMDF!DY419</f>
        <v>0</v>
      </c>
      <c r="DZ419" s="318" t="str">
        <f>IF(DY419=0,"",_xlfn.XLOOKUP(DY419,StatePicklist!$1:$1,StatePicklist!$3:$3,"NA",0))</f>
        <v/>
      </c>
      <c r="EA419" s="297" t="str">
        <f ca="1">IF(RMDF!DZ419="", "", IF(ISNUMBER(MATCH(RMDF!DZ419, INDIRECT(DZ419), 0)), "OK", "Invalid"))</f>
        <v/>
      </c>
      <c r="EB419" s="281"/>
      <c r="EC419" s="281"/>
      <c r="ED419" s="281"/>
      <c r="EE419" s="281" t="b">
        <f>AND(RMDF!EH419&gt;=0, RMDF!EH419&lt;=1-SUM(RMDF!Z419,RMDF!AG419,RMDF!AN419,RMDF!AU419,RMDF!BB419,RMDF!BI419,RMDF!BP419,RMDF!BW419,RMDF!CD419,RMDF!CK419,RMDF!CR419,RMDF!CY419,RMDF!DF419,RMDF!DM419,RMDF!DT419,RMDF!EA419), RMDF!EH419=ROUND(RMDF!EH419,4))</f>
        <v>1</v>
      </c>
      <c r="EF419" s="317">
        <f>RMDF!EF419</f>
        <v>0</v>
      </c>
      <c r="EG419" s="318" t="str">
        <f>IF(EF419=0,"",_xlfn.XLOOKUP(EF419,StatePicklist!$1:$1,StatePicklist!$3:$3,"NA",0))</f>
        <v/>
      </c>
      <c r="EH419" s="297" t="str">
        <f ca="1">IF(RMDF!EG419="", "", IF(ISNUMBER(MATCH(RMDF!EG419, INDIRECT(EG419), 0)), "OK", "Invalid"))</f>
        <v/>
      </c>
      <c r="EI419" s="281"/>
      <c r="EJ419" s="281"/>
      <c r="EK419" s="281"/>
      <c r="EL419" s="281" t="b">
        <f>AND(RMDF!EO419&gt;=0, RMDF!EO419&lt;=1-SUM(RMDF!Z419,RMDF!AG419,RMDF!AN419,RMDF!AU419,RMDF!BB419,RMDF!BI419,RMDF!BP419,RMDF!BW419,RMDF!CD419,RMDF!CK419,RMDF!CR419,RMDF!CY419,RMDF!DF419,RMDF!DM419,RMDF!DT419,RMDF!EA419,RMDF!EH419), RMDF!EO419=ROUND(RMDF!EO419,4))</f>
        <v>1</v>
      </c>
      <c r="EM419" s="317">
        <f>RMDF!EM419</f>
        <v>0</v>
      </c>
      <c r="EN419" s="318" t="str">
        <f>IF(EM419=0,"",_xlfn.XLOOKUP(EM419,StatePicklist!$1:$1,StatePicklist!$3:$3,"NA",0))</f>
        <v/>
      </c>
      <c r="EO419" s="297" t="str">
        <f ca="1">IF(RMDF!EN419="", "", IF(ISNUMBER(MATCH(RMDF!EN419, INDIRECT(EN419), 0)), "OK", "Invalid"))</f>
        <v/>
      </c>
      <c r="EP419" s="281"/>
      <c r="EQ419" s="281"/>
      <c r="ER419" s="281"/>
      <c r="ES419" s="281" t="b">
        <f>AND(RMDF!EV419&gt;=0, RMDF!EV419&lt;=1-SUM(RMDF!Z419,RMDF!AG419,RMDF!AN419,RMDF!AU419,RMDF!BB419,RMDF!BI419,RMDF!BP419,RMDF!BW419,RMDF!CD419,RMDF!CK419,RMDF!CR419,RMDF!CY419,RMDF!DF419,RMDF!DM419,RMDF!DT419,RMDF!EA419,RMDF!EH419,RMDF!EO419), RMDF!EV419=ROUND(RMDF!EV419,4))</f>
        <v>1</v>
      </c>
      <c r="ET419" s="317">
        <f>RMDF!ET419</f>
        <v>0</v>
      </c>
      <c r="EU419" s="318" t="str">
        <f>IF(ET419=0,"",_xlfn.XLOOKUP(ET419,StatePicklist!$1:$1,StatePicklist!$3:$3,"NA",0))</f>
        <v/>
      </c>
      <c r="EV419" s="297" t="str">
        <f ca="1">IF(RMDF!EU419="", "", IF(ISNUMBER(MATCH(RMDF!EU419, INDIRECT(EU419), 0)), "OK", "Invalid"))</f>
        <v/>
      </c>
      <c r="EW419" s="281"/>
      <c r="EX419" s="281"/>
      <c r="EY419" s="281"/>
      <c r="EZ419" s="281" t="b">
        <f>AND(RMDF!FC419&gt;=0, RMDF!FC419&lt;=1-SUM(RMDF!Z419,RMDF!AG419,RMDF!AN419,RMDF!AU419,RMDF!BB419,RMDF!BI419,RMDF!BP419,RMDF!BW419,RMDF!CD419,RMDF!CK419,RMDF!CR419,RMDF!CY419,RMDF!DF419,RMDF!DM419,RMDF!DT419,RMDF!EA419,RMDF!EH419,RMDF!EO419,RMDF!EV419), RMDF!FC419=ROUND(RMDF!FC419,4))</f>
        <v>1</v>
      </c>
      <c r="FA419" s="317">
        <f>RMDF!FA419</f>
        <v>0</v>
      </c>
      <c r="FB419" s="318" t="str">
        <f>IF(FA419=0,"",_xlfn.XLOOKUP(FA419,StatePicklist!$1:$1,StatePicklist!$3:$3,"NA",0))</f>
        <v/>
      </c>
      <c r="FC419" s="297" t="str">
        <f ca="1">IF(RMDF!FB419="", "", IF(ISNUMBER(MATCH(RMDF!FB419, INDIRECT(FB419), 0)), "OK", "Invalid"))</f>
        <v/>
      </c>
    </row>
    <row r="420" spans="1:159" s="205" customFormat="1" ht="39.9" customHeight="1" x14ac:dyDescent="0.25">
      <c r="A420" s="206"/>
      <c r="B420" s="196"/>
      <c r="C420" s="197"/>
      <c r="D420" s="198"/>
      <c r="E420" s="199"/>
      <c r="F420" s="200"/>
      <c r="G420" s="201"/>
      <c r="H420" s="292"/>
      <c r="I420" s="305">
        <f>RMDF!I420</f>
        <v>0</v>
      </c>
      <c r="J420" s="305" t="str">
        <f>IF(I420=ProductCode!$B$30,"PDReclPost",IF(OR(I420=ProductCode!$C$30,I420=ProductCode!$E$30,I420=ProductCode!$G$30),"PDPreCon",IF(OR(I420=ProductCode!$D$30,I420=ProductCode!$F$30),"PDNotReclPost","")))</f>
        <v/>
      </c>
      <c r="K420" s="305" t="str">
        <f t="shared" ref="K420:M483" si="27">IF(LEFT($I420,13)="Reclaimed pre","Rmpre",IF(LEFT($I420,13)="Reclaimed pos","Rmpost",""))</f>
        <v/>
      </c>
      <c r="L420" s="289"/>
      <c r="M420" s="305" t="str">
        <f t="shared" si="27"/>
        <v/>
      </c>
      <c r="N420" s="289" t="b">
        <f>AND(RMDF!N420&gt;=0, RMDF!N420&lt;=1-RMDF!L420, RMDF!N420=ROUND(RMDF!N420,4))</f>
        <v>1</v>
      </c>
      <c r="O420" s="286" t="str">
        <f>IF(P420="","",IF(I420="","",IF(LEFT(I420,13)="Reclaimed pos",RawMaterialCode!$E$569,RawMaterialCode!$E$568)))</f>
        <v>Reclaimed pre-consumer mixed fibers (RM0578)</v>
      </c>
      <c r="P420" s="295">
        <f t="shared" ref="P420:P483" si="28">IF(OR(I420="",1-SUM(L420,N420)=0),"",1-SUM(L420,N420))</f>
        <v>1</v>
      </c>
      <c r="Q420" s="202"/>
      <c r="R420" s="203"/>
      <c r="S420" s="204" t="str">
        <f t="shared" ref="S420:S483" si="29">IF(C420="","",IF(R420&lt;&gt;0,SUMIF($Z$33:$FC$33,$Z$33,Z420:FC420),""))</f>
        <v/>
      </c>
      <c r="T420" s="281"/>
      <c r="U420" s="281"/>
      <c r="V420" s="281"/>
      <c r="W420" s="281"/>
      <c r="X420" s="317">
        <f>RMDF!X420</f>
        <v>0</v>
      </c>
      <c r="Y420" s="318" t="str">
        <f>IF(X420=0,"",_xlfn.XLOOKUP(X420,StatePicklist!$1:$1,StatePicklist!$3:$3,"NA",0))</f>
        <v/>
      </c>
      <c r="Z420" s="297" t="str">
        <f ca="1">IF(RMDF!Y420="", "", IF(ISNUMBER(MATCH(RMDF!Y420, INDIRECT(Y420), 0)), "OK", "Invalid"))</f>
        <v/>
      </c>
      <c r="AA420" s="281"/>
      <c r="AB420" s="281"/>
      <c r="AC420" s="281"/>
      <c r="AD420" s="281" t="b">
        <f>AND(RMDF!AG420&gt;=0, RMDF!AG420&lt;=1-RMDF!Z420, RMDF!AG420=ROUND(RMDF!AG420,4))</f>
        <v>1</v>
      </c>
      <c r="AE420" s="317">
        <f>RMDF!AE420</f>
        <v>0</v>
      </c>
      <c r="AF420" s="318" t="str">
        <f>IF(AE420=0,"",_xlfn.XLOOKUP(AE420,StatePicklist!$1:$1,StatePicklist!$3:$3,"NA",0))</f>
        <v/>
      </c>
      <c r="AG420" s="297" t="str">
        <f ca="1">IF(RMDF!AF420="", "", IF(ISNUMBER(MATCH(RMDF!AF420, INDIRECT(AF420), 0)), "OK", "Invalid"))</f>
        <v/>
      </c>
      <c r="AH420" s="281"/>
      <c r="AI420" s="281"/>
      <c r="AJ420" s="281"/>
      <c r="AK420" s="281" t="b">
        <f>AND(RMDF!AN420&gt;=0, RMDF!AN420&lt;=1-SUM(RMDF!Z420,RMDF!AG420), RMDF!AN420=ROUND(RMDF!AN420,4))</f>
        <v>1</v>
      </c>
      <c r="AL420" s="317">
        <f>RMDF!AL420</f>
        <v>0</v>
      </c>
      <c r="AM420" s="318" t="str">
        <f>IF(AL420=0,"",_xlfn.XLOOKUP(AL420,StatePicklist!$1:$1,StatePicklist!$3:$3,"NA",0))</f>
        <v/>
      </c>
      <c r="AN420" s="297" t="str">
        <f ca="1">IF(RMDF!AM420="", "", IF(ISNUMBER(MATCH(RMDF!AM420, INDIRECT(AM420), 0)), "OK", "Invalid"))</f>
        <v/>
      </c>
      <c r="AO420" s="281"/>
      <c r="AP420" s="281"/>
      <c r="AQ420" s="281"/>
      <c r="AR420" s="281" t="b">
        <f>AND(RMDF!AU420&gt;=0, RMDF!AU420&lt;=1-SUM(RMDF!Z420,RMDF!AG420,RMDF!AN420), RMDF!AU420=ROUND(RMDF!AU420,4))</f>
        <v>1</v>
      </c>
      <c r="AS420" s="317">
        <f>RMDF!AS420</f>
        <v>0</v>
      </c>
      <c r="AT420" s="318" t="str">
        <f>IF(AS420=0,"",_xlfn.XLOOKUP(AS420,StatePicklist!$1:$1,StatePicklist!$3:$3,"NA",0))</f>
        <v/>
      </c>
      <c r="AU420" s="297" t="str">
        <f ca="1">IF(RMDF!AT420="", "", IF(ISNUMBER(MATCH(RMDF!AT420, INDIRECT(AT420), 0)), "OK", "Invalid"))</f>
        <v/>
      </c>
      <c r="AV420" s="281"/>
      <c r="AW420" s="281"/>
      <c r="AX420" s="281"/>
      <c r="AY420" s="281" t="b">
        <f>AND(RMDF!BB420&gt;=0, RMDF!BB420&lt;=1-SUM(RMDF!Z420,RMDF!AG420,RMDF!AN420,RMDF!AU420), RMDF!BB420=ROUND(RMDF!BB420,4))</f>
        <v>1</v>
      </c>
      <c r="AZ420" s="317">
        <f>RMDF!AZ420</f>
        <v>0</v>
      </c>
      <c r="BA420" s="318" t="str">
        <f>IF(AZ420=0,"",_xlfn.XLOOKUP(AZ420,StatePicklist!$1:$1,StatePicklist!$3:$3,"NA",0))</f>
        <v/>
      </c>
      <c r="BB420" s="297" t="str">
        <f ca="1">IF(RMDF!BA420="", "", IF(ISNUMBER(MATCH(RMDF!BA420, INDIRECT(BA420), 0)), "OK", "Invalid"))</f>
        <v/>
      </c>
      <c r="BC420" s="281"/>
      <c r="BD420" s="281"/>
      <c r="BE420" s="281"/>
      <c r="BF420" s="281" t="b">
        <f>AND(RMDF!BI420&gt;=0, RMDF!BI420&lt;=1-SUM(RMDF!Z420,RMDF!AG420,RMDF!AN420,RMDF!AU420,RMDF!BB420), RMDF!BI420=ROUND(RMDF!BI420,4))</f>
        <v>1</v>
      </c>
      <c r="BG420" s="317">
        <f>RMDF!BG420</f>
        <v>0</v>
      </c>
      <c r="BH420" s="318" t="str">
        <f>IF(BG420=0,"",_xlfn.XLOOKUP(BG420,StatePicklist!$1:$1,StatePicklist!$3:$3,"NA",0))</f>
        <v/>
      </c>
      <c r="BI420" s="297" t="str">
        <f ca="1">IF(RMDF!BH420="", "", IF(ISNUMBER(MATCH(RMDF!BH420, INDIRECT(BH420), 0)), "OK", "Invalid"))</f>
        <v/>
      </c>
      <c r="BJ420" s="281"/>
      <c r="BK420" s="281"/>
      <c r="BL420" s="281"/>
      <c r="BM420" s="281" t="b">
        <f>AND(RMDF!BP420&gt;=0, RMDF!BP420&lt;=1-SUM(RMDF!Z420,RMDF!AG420,RMDF!AN420,RMDF!AU420,RMDF!BB420,RMDF!BI420), RMDF!BP420=ROUND(RMDF!BP420,4))</f>
        <v>1</v>
      </c>
      <c r="BN420" s="317">
        <f>RMDF!BN420</f>
        <v>0</v>
      </c>
      <c r="BO420" s="318" t="str">
        <f>IF(BN420=0,"",_xlfn.XLOOKUP(BN420,StatePicklist!$1:$1,StatePicklist!$3:$3,"NA",0))</f>
        <v/>
      </c>
      <c r="BP420" s="297" t="str">
        <f ca="1">IF(RMDF!BO420="", "", IF(ISNUMBER(MATCH(RMDF!BO420, INDIRECT(BO420), 0)), "OK", "Invalid"))</f>
        <v/>
      </c>
      <c r="BQ420" s="281"/>
      <c r="BR420" s="281"/>
      <c r="BS420" s="281"/>
      <c r="BT420" s="281" t="b">
        <f>AND(RMDF!BW420&gt;=0, RMDF!BW420&lt;=1-SUM(RMDF!Z420,RMDF!AG420,RMDF!AN420,RMDF!AU420,RMDF!BB420,RMDF!BI420,RMDF!BP420), RMDF!BW420=ROUND(RMDF!BW420,4))</f>
        <v>1</v>
      </c>
      <c r="BU420" s="317">
        <f>RMDF!BU420</f>
        <v>0</v>
      </c>
      <c r="BV420" s="318" t="str">
        <f>IF(BU420=0,"",_xlfn.XLOOKUP(BU420,StatePicklist!$1:$1,StatePicklist!$3:$3,"NA",0))</f>
        <v/>
      </c>
      <c r="BW420" s="297" t="str">
        <f ca="1">IF(RMDF!BV420="", "", IF(ISNUMBER(MATCH(RMDF!BV420, INDIRECT(BV420), 0)), "OK", "Invalid"))</f>
        <v/>
      </c>
      <c r="BX420" s="281"/>
      <c r="BY420" s="281"/>
      <c r="BZ420" s="281"/>
      <c r="CA420" s="281" t="b">
        <f>AND(RMDF!CD420&gt;=0, RMDF!CD420&lt;=1-SUM(RMDF!Z420,RMDF!AG420,RMDF!AN420,RMDF!AU420,RMDF!BB420,RMDF!BI420,RMDF!BP420,RMDF!BW420), RMDF!CD420=ROUND(RMDF!CD420,4))</f>
        <v>1</v>
      </c>
      <c r="CB420" s="317">
        <f>RMDF!CB420</f>
        <v>0</v>
      </c>
      <c r="CC420" s="318" t="str">
        <f>IF(CB420=0,"",_xlfn.XLOOKUP(CB420,StatePicklist!$1:$1,StatePicklist!$3:$3,"NA",0))</f>
        <v/>
      </c>
      <c r="CD420" s="297" t="str">
        <f ca="1">IF(RMDF!CC420="", "", IF(ISNUMBER(MATCH(RMDF!CC420, INDIRECT(CC420), 0)), "OK", "Invalid"))</f>
        <v/>
      </c>
      <c r="CE420" s="281"/>
      <c r="CF420" s="281"/>
      <c r="CG420" s="281"/>
      <c r="CH420" s="281" t="b">
        <f>AND(RMDF!CK420&gt;=0, RMDF!CK420&lt;=1-SUM(RMDF!Z420,RMDF!AG420,RMDF!AN420,RMDF!AU420,RMDF!BB420,RMDF!BI420,RMDF!BP420,RMDF!BW420,RMDF!CD420), RMDF!CK420=ROUND(RMDF!CK420,4))</f>
        <v>1</v>
      </c>
      <c r="CI420" s="317">
        <f>RMDF!CI420</f>
        <v>0</v>
      </c>
      <c r="CJ420" s="318" t="str">
        <f>IF(CI420=0,"",_xlfn.XLOOKUP(CI420,StatePicklist!$1:$1,StatePicklist!$3:$3,"NA",0))</f>
        <v/>
      </c>
      <c r="CK420" s="297" t="str">
        <f ca="1">IF(RMDF!CJ420="", "", IF(ISNUMBER(MATCH(RMDF!CJ420, INDIRECT(CJ420), 0)), "OK", "Invalid"))</f>
        <v/>
      </c>
      <c r="CL420" s="281"/>
      <c r="CM420" s="281"/>
      <c r="CN420" s="281"/>
      <c r="CO420" s="281" t="b">
        <f>AND(RMDF!CR420&gt;=0, RMDF!CR420&lt;=1-SUM(RMDF!Z420,RMDF!AG420,RMDF!AN420,RMDF!AU420,RMDF!BB420,RMDF!BI420,RMDF!BP420,RMDF!BW420,RMDF!CD420,RMDF!CK420), RMDF!CR420=ROUND(RMDF!CR420,4))</f>
        <v>1</v>
      </c>
      <c r="CP420" s="317">
        <f>RMDF!CP420</f>
        <v>0</v>
      </c>
      <c r="CQ420" s="318" t="str">
        <f>IF(CP420=0,"",_xlfn.XLOOKUP(CP420,StatePicklist!$1:$1,StatePicklist!$3:$3,"NA",0))</f>
        <v/>
      </c>
      <c r="CR420" s="297" t="str">
        <f ca="1">IF(RMDF!CQ420="", "", IF(ISNUMBER(MATCH(RMDF!CQ420, INDIRECT(CQ420), 0)), "OK", "Invalid"))</f>
        <v/>
      </c>
      <c r="CS420" s="281"/>
      <c r="CT420" s="281"/>
      <c r="CU420" s="281"/>
      <c r="CV420" s="281" t="b">
        <f>AND(RMDF!CY420&gt;=0, RMDF!CY420&lt;=1-SUM(RMDF!Z420,RMDF!AG420,RMDF!AN420,RMDF!AU420,RMDF!BB420,RMDF!BI420,RMDF!BP420,RMDF!BW420,RMDF!CD420,RMDF!CK420,RMDF!CR420), RMDF!CY420=ROUND(RMDF!CY420,4))</f>
        <v>1</v>
      </c>
      <c r="CW420" s="317">
        <f>RMDF!CW420</f>
        <v>0</v>
      </c>
      <c r="CX420" s="318" t="str">
        <f>IF(CW420=0,"",_xlfn.XLOOKUP(CW420,StatePicklist!$1:$1,StatePicklist!$3:$3,"NA",0))</f>
        <v/>
      </c>
      <c r="CY420" s="297" t="str">
        <f ca="1">IF(RMDF!CX420="", "", IF(ISNUMBER(MATCH(RMDF!CX420, INDIRECT(CX420), 0)), "OK", "Invalid"))</f>
        <v/>
      </c>
      <c r="CZ420" s="281"/>
      <c r="DA420" s="281"/>
      <c r="DB420" s="281"/>
      <c r="DC420" s="281" t="b">
        <f>AND(RMDF!DF420&gt;=0, RMDF!DF420&lt;=1-SUM(RMDF!Z420,RMDF!AG420,RMDF!AN420,RMDF!AU420,RMDF!BB420,RMDF!BI420,RMDF!BP420,RMDF!BW420,RMDF!CD420,RMDF!CK420,RMDF!CR420,RMDF!CY420), RMDF!DF420=ROUND(RMDF!DF420,4))</f>
        <v>1</v>
      </c>
      <c r="DD420" s="317">
        <f>RMDF!DD420</f>
        <v>0</v>
      </c>
      <c r="DE420" s="318" t="str">
        <f>IF(DD420=0,"",_xlfn.XLOOKUP(DD420,StatePicklist!$1:$1,StatePicklist!$3:$3,"NA",0))</f>
        <v/>
      </c>
      <c r="DF420" s="297" t="str">
        <f ca="1">IF(RMDF!DE420="", "", IF(ISNUMBER(MATCH(RMDF!DE420, INDIRECT(DE420), 0)), "OK", "Invalid"))</f>
        <v/>
      </c>
      <c r="DG420" s="281"/>
      <c r="DH420" s="281"/>
      <c r="DI420" s="281"/>
      <c r="DJ420" s="281" t="b">
        <f>AND(RMDF!DM420&gt;=0, RMDF!DM420&lt;=1-SUM(RMDF!Z420,RMDF!AG420,RMDF!AN420,RMDF!AU420,RMDF!BB420,RMDF!BI420,RMDF!BP420,RMDF!BW420,RMDF!CD420,RMDF!CK420,RMDF!CR420,RMDF!CY420,RMDF!DF420), RMDF!DM420=ROUND(RMDF!DM420,4))</f>
        <v>1</v>
      </c>
      <c r="DK420" s="317">
        <f>RMDF!DK420</f>
        <v>0</v>
      </c>
      <c r="DL420" s="318" t="str">
        <f>IF(DK420=0,"",_xlfn.XLOOKUP(DK420,StatePicklist!$1:$1,StatePicklist!$3:$3,"NA",0))</f>
        <v/>
      </c>
      <c r="DM420" s="297" t="str">
        <f ca="1">IF(RMDF!DL420="", "", IF(ISNUMBER(MATCH(RMDF!DL420, INDIRECT(DL420), 0)), "OK", "Invalid"))</f>
        <v/>
      </c>
      <c r="DN420" s="281"/>
      <c r="DO420" s="281"/>
      <c r="DP420" s="281"/>
      <c r="DQ420" s="281" t="b">
        <f>AND(RMDF!DT420&gt;=0, RMDF!DT420&lt;=1-SUM(RMDF!Z420,RMDF!AG420,RMDF!AN420,RMDF!AU420,RMDF!BB420,RMDF!BI420,RMDF!BP420,RMDF!BW420,RMDF!CD420,RMDF!CK420,RMDF!CR420,RMDF!CY420,RMDF!DF420,RMDF!DM420), RMDF!DT420=ROUND(RMDF!DT420,4))</f>
        <v>1</v>
      </c>
      <c r="DR420" s="317">
        <f>RMDF!DR420</f>
        <v>0</v>
      </c>
      <c r="DS420" s="318" t="str">
        <f>IF(DR420=0,"",_xlfn.XLOOKUP(DR420,StatePicklist!$1:$1,StatePicklist!$3:$3,"NA",0))</f>
        <v/>
      </c>
      <c r="DT420" s="297" t="str">
        <f ca="1">IF(RMDF!DS420="", "", IF(ISNUMBER(MATCH(RMDF!DS420, INDIRECT(DS420), 0)), "OK", "Invalid"))</f>
        <v/>
      </c>
      <c r="DU420" s="281"/>
      <c r="DV420" s="281"/>
      <c r="DW420" s="281"/>
      <c r="DX420" s="281" t="b">
        <f>AND(RMDF!EA420&gt;=0, RMDF!EA420&lt;=1-SUM(RMDF!Z420,RMDF!AG420,RMDF!AN420,RMDF!AU420,RMDF!BB420,RMDF!BI420,RMDF!BP420,RMDF!BW420,RMDF!CD420,RMDF!CK420,RMDF!CR420,RMDF!CY420,RMDF!DF420,RMDF!DM420,RMDF!DT420), RMDF!EA420=ROUND(RMDF!EA420,4))</f>
        <v>1</v>
      </c>
      <c r="DY420" s="317">
        <f>RMDF!DY420</f>
        <v>0</v>
      </c>
      <c r="DZ420" s="318" t="str">
        <f>IF(DY420=0,"",_xlfn.XLOOKUP(DY420,StatePicklist!$1:$1,StatePicklist!$3:$3,"NA",0))</f>
        <v/>
      </c>
      <c r="EA420" s="297" t="str">
        <f ca="1">IF(RMDF!DZ420="", "", IF(ISNUMBER(MATCH(RMDF!DZ420, INDIRECT(DZ420), 0)), "OK", "Invalid"))</f>
        <v/>
      </c>
      <c r="EB420" s="281"/>
      <c r="EC420" s="281"/>
      <c r="ED420" s="281"/>
      <c r="EE420" s="281" t="b">
        <f>AND(RMDF!EH420&gt;=0, RMDF!EH420&lt;=1-SUM(RMDF!Z420,RMDF!AG420,RMDF!AN420,RMDF!AU420,RMDF!BB420,RMDF!BI420,RMDF!BP420,RMDF!BW420,RMDF!CD420,RMDF!CK420,RMDF!CR420,RMDF!CY420,RMDF!DF420,RMDF!DM420,RMDF!DT420,RMDF!EA420), RMDF!EH420=ROUND(RMDF!EH420,4))</f>
        <v>1</v>
      </c>
      <c r="EF420" s="317">
        <f>RMDF!EF420</f>
        <v>0</v>
      </c>
      <c r="EG420" s="318" t="str">
        <f>IF(EF420=0,"",_xlfn.XLOOKUP(EF420,StatePicklist!$1:$1,StatePicklist!$3:$3,"NA",0))</f>
        <v/>
      </c>
      <c r="EH420" s="297" t="str">
        <f ca="1">IF(RMDF!EG420="", "", IF(ISNUMBER(MATCH(RMDF!EG420, INDIRECT(EG420), 0)), "OK", "Invalid"))</f>
        <v/>
      </c>
      <c r="EI420" s="281"/>
      <c r="EJ420" s="281"/>
      <c r="EK420" s="281"/>
      <c r="EL420" s="281" t="b">
        <f>AND(RMDF!EO420&gt;=0, RMDF!EO420&lt;=1-SUM(RMDF!Z420,RMDF!AG420,RMDF!AN420,RMDF!AU420,RMDF!BB420,RMDF!BI420,RMDF!BP420,RMDF!BW420,RMDF!CD420,RMDF!CK420,RMDF!CR420,RMDF!CY420,RMDF!DF420,RMDF!DM420,RMDF!DT420,RMDF!EA420,RMDF!EH420), RMDF!EO420=ROUND(RMDF!EO420,4))</f>
        <v>1</v>
      </c>
      <c r="EM420" s="317">
        <f>RMDF!EM420</f>
        <v>0</v>
      </c>
      <c r="EN420" s="318" t="str">
        <f>IF(EM420=0,"",_xlfn.XLOOKUP(EM420,StatePicklist!$1:$1,StatePicklist!$3:$3,"NA",0))</f>
        <v/>
      </c>
      <c r="EO420" s="297" t="str">
        <f ca="1">IF(RMDF!EN420="", "", IF(ISNUMBER(MATCH(RMDF!EN420, INDIRECT(EN420), 0)), "OK", "Invalid"))</f>
        <v/>
      </c>
      <c r="EP420" s="281"/>
      <c r="EQ420" s="281"/>
      <c r="ER420" s="281"/>
      <c r="ES420" s="281" t="b">
        <f>AND(RMDF!EV420&gt;=0, RMDF!EV420&lt;=1-SUM(RMDF!Z420,RMDF!AG420,RMDF!AN420,RMDF!AU420,RMDF!BB420,RMDF!BI420,RMDF!BP420,RMDF!BW420,RMDF!CD420,RMDF!CK420,RMDF!CR420,RMDF!CY420,RMDF!DF420,RMDF!DM420,RMDF!DT420,RMDF!EA420,RMDF!EH420,RMDF!EO420), RMDF!EV420=ROUND(RMDF!EV420,4))</f>
        <v>1</v>
      </c>
      <c r="ET420" s="317">
        <f>RMDF!ET420</f>
        <v>0</v>
      </c>
      <c r="EU420" s="318" t="str">
        <f>IF(ET420=0,"",_xlfn.XLOOKUP(ET420,StatePicklist!$1:$1,StatePicklist!$3:$3,"NA",0))</f>
        <v/>
      </c>
      <c r="EV420" s="297" t="str">
        <f ca="1">IF(RMDF!EU420="", "", IF(ISNUMBER(MATCH(RMDF!EU420, INDIRECT(EU420), 0)), "OK", "Invalid"))</f>
        <v/>
      </c>
      <c r="EW420" s="281"/>
      <c r="EX420" s="281"/>
      <c r="EY420" s="281"/>
      <c r="EZ420" s="281" t="b">
        <f>AND(RMDF!FC420&gt;=0, RMDF!FC420&lt;=1-SUM(RMDF!Z420,RMDF!AG420,RMDF!AN420,RMDF!AU420,RMDF!BB420,RMDF!BI420,RMDF!BP420,RMDF!BW420,RMDF!CD420,RMDF!CK420,RMDF!CR420,RMDF!CY420,RMDF!DF420,RMDF!DM420,RMDF!DT420,RMDF!EA420,RMDF!EH420,RMDF!EO420,RMDF!EV420), RMDF!FC420=ROUND(RMDF!FC420,4))</f>
        <v>1</v>
      </c>
      <c r="FA420" s="317">
        <f>RMDF!FA420</f>
        <v>0</v>
      </c>
      <c r="FB420" s="318" t="str">
        <f>IF(FA420=0,"",_xlfn.XLOOKUP(FA420,StatePicklist!$1:$1,StatePicklist!$3:$3,"NA",0))</f>
        <v/>
      </c>
      <c r="FC420" s="297" t="str">
        <f ca="1">IF(RMDF!FB420="", "", IF(ISNUMBER(MATCH(RMDF!FB420, INDIRECT(FB420), 0)), "OK", "Invalid"))</f>
        <v/>
      </c>
    </row>
    <row r="421" spans="1:159" s="205" customFormat="1" ht="39.9" customHeight="1" x14ac:dyDescent="0.25">
      <c r="A421" s="206"/>
      <c r="B421" s="196"/>
      <c r="C421" s="197"/>
      <c r="D421" s="198"/>
      <c r="E421" s="199"/>
      <c r="F421" s="200"/>
      <c r="G421" s="201"/>
      <c r="H421" s="292"/>
      <c r="I421" s="305">
        <f>RMDF!I421</f>
        <v>0</v>
      </c>
      <c r="J421" s="305" t="str">
        <f>IF(I421=ProductCode!$B$30,"PDReclPost",IF(OR(I421=ProductCode!$C$30,I421=ProductCode!$E$30,I421=ProductCode!$G$30),"PDPreCon",IF(OR(I421=ProductCode!$D$30,I421=ProductCode!$F$30),"PDNotReclPost","")))</f>
        <v/>
      </c>
      <c r="K421" s="305" t="str">
        <f t="shared" si="27"/>
        <v/>
      </c>
      <c r="L421" s="289"/>
      <c r="M421" s="305" t="str">
        <f t="shared" si="27"/>
        <v/>
      </c>
      <c r="N421" s="289" t="b">
        <f>AND(RMDF!N421&gt;=0, RMDF!N421&lt;=1-RMDF!L421, RMDF!N421=ROUND(RMDF!N421,4))</f>
        <v>1</v>
      </c>
      <c r="O421" s="286" t="str">
        <f>IF(P421="","",IF(I421="","",IF(LEFT(I421,13)="Reclaimed pos",RawMaterialCode!$E$569,RawMaterialCode!$E$568)))</f>
        <v>Reclaimed pre-consumer mixed fibers (RM0578)</v>
      </c>
      <c r="P421" s="295">
        <f t="shared" si="28"/>
        <v>1</v>
      </c>
      <c r="Q421" s="202"/>
      <c r="R421" s="203"/>
      <c r="S421" s="204" t="str">
        <f t="shared" si="29"/>
        <v/>
      </c>
      <c r="T421" s="281"/>
      <c r="U421" s="281"/>
      <c r="V421" s="281"/>
      <c r="W421" s="281"/>
      <c r="X421" s="317">
        <f>RMDF!X421</f>
        <v>0</v>
      </c>
      <c r="Y421" s="318" t="str">
        <f>IF(X421=0,"",_xlfn.XLOOKUP(X421,StatePicklist!$1:$1,StatePicklist!$3:$3,"NA",0))</f>
        <v/>
      </c>
      <c r="Z421" s="297" t="str">
        <f ca="1">IF(RMDF!Y421="", "", IF(ISNUMBER(MATCH(RMDF!Y421, INDIRECT(Y421), 0)), "OK", "Invalid"))</f>
        <v/>
      </c>
      <c r="AA421" s="281"/>
      <c r="AB421" s="281"/>
      <c r="AC421" s="281"/>
      <c r="AD421" s="281" t="b">
        <f>AND(RMDF!AG421&gt;=0, RMDF!AG421&lt;=1-RMDF!Z421, RMDF!AG421=ROUND(RMDF!AG421,4))</f>
        <v>1</v>
      </c>
      <c r="AE421" s="317">
        <f>RMDF!AE421</f>
        <v>0</v>
      </c>
      <c r="AF421" s="318" t="str">
        <f>IF(AE421=0,"",_xlfn.XLOOKUP(AE421,StatePicklist!$1:$1,StatePicklist!$3:$3,"NA",0))</f>
        <v/>
      </c>
      <c r="AG421" s="297" t="str">
        <f ca="1">IF(RMDF!AF421="", "", IF(ISNUMBER(MATCH(RMDF!AF421, INDIRECT(AF421), 0)), "OK", "Invalid"))</f>
        <v/>
      </c>
      <c r="AH421" s="281"/>
      <c r="AI421" s="281"/>
      <c r="AJ421" s="281"/>
      <c r="AK421" s="281" t="b">
        <f>AND(RMDF!AN421&gt;=0, RMDF!AN421&lt;=1-SUM(RMDF!Z421,RMDF!AG421), RMDF!AN421=ROUND(RMDF!AN421,4))</f>
        <v>1</v>
      </c>
      <c r="AL421" s="317">
        <f>RMDF!AL421</f>
        <v>0</v>
      </c>
      <c r="AM421" s="318" t="str">
        <f>IF(AL421=0,"",_xlfn.XLOOKUP(AL421,StatePicklist!$1:$1,StatePicklist!$3:$3,"NA",0))</f>
        <v/>
      </c>
      <c r="AN421" s="297" t="str">
        <f ca="1">IF(RMDF!AM421="", "", IF(ISNUMBER(MATCH(RMDF!AM421, INDIRECT(AM421), 0)), "OK", "Invalid"))</f>
        <v/>
      </c>
      <c r="AO421" s="281"/>
      <c r="AP421" s="281"/>
      <c r="AQ421" s="281"/>
      <c r="AR421" s="281" t="b">
        <f>AND(RMDF!AU421&gt;=0, RMDF!AU421&lt;=1-SUM(RMDF!Z421,RMDF!AG421,RMDF!AN421), RMDF!AU421=ROUND(RMDF!AU421,4))</f>
        <v>1</v>
      </c>
      <c r="AS421" s="317">
        <f>RMDF!AS421</f>
        <v>0</v>
      </c>
      <c r="AT421" s="318" t="str">
        <f>IF(AS421=0,"",_xlfn.XLOOKUP(AS421,StatePicklist!$1:$1,StatePicklist!$3:$3,"NA",0))</f>
        <v/>
      </c>
      <c r="AU421" s="297" t="str">
        <f ca="1">IF(RMDF!AT421="", "", IF(ISNUMBER(MATCH(RMDF!AT421, INDIRECT(AT421), 0)), "OK", "Invalid"))</f>
        <v/>
      </c>
      <c r="AV421" s="281"/>
      <c r="AW421" s="281"/>
      <c r="AX421" s="281"/>
      <c r="AY421" s="281" t="b">
        <f>AND(RMDF!BB421&gt;=0, RMDF!BB421&lt;=1-SUM(RMDF!Z421,RMDF!AG421,RMDF!AN421,RMDF!AU421), RMDF!BB421=ROUND(RMDF!BB421,4))</f>
        <v>1</v>
      </c>
      <c r="AZ421" s="317">
        <f>RMDF!AZ421</f>
        <v>0</v>
      </c>
      <c r="BA421" s="318" t="str">
        <f>IF(AZ421=0,"",_xlfn.XLOOKUP(AZ421,StatePicklist!$1:$1,StatePicklist!$3:$3,"NA",0))</f>
        <v/>
      </c>
      <c r="BB421" s="297" t="str">
        <f ca="1">IF(RMDF!BA421="", "", IF(ISNUMBER(MATCH(RMDF!BA421, INDIRECT(BA421), 0)), "OK", "Invalid"))</f>
        <v/>
      </c>
      <c r="BC421" s="281"/>
      <c r="BD421" s="281"/>
      <c r="BE421" s="281"/>
      <c r="BF421" s="281" t="b">
        <f>AND(RMDF!BI421&gt;=0, RMDF!BI421&lt;=1-SUM(RMDF!Z421,RMDF!AG421,RMDF!AN421,RMDF!AU421,RMDF!BB421), RMDF!BI421=ROUND(RMDF!BI421,4))</f>
        <v>1</v>
      </c>
      <c r="BG421" s="317">
        <f>RMDF!BG421</f>
        <v>0</v>
      </c>
      <c r="BH421" s="318" t="str">
        <f>IF(BG421=0,"",_xlfn.XLOOKUP(BG421,StatePicklist!$1:$1,StatePicklist!$3:$3,"NA",0))</f>
        <v/>
      </c>
      <c r="BI421" s="297" t="str">
        <f ca="1">IF(RMDF!BH421="", "", IF(ISNUMBER(MATCH(RMDF!BH421, INDIRECT(BH421), 0)), "OK", "Invalid"))</f>
        <v/>
      </c>
      <c r="BJ421" s="281"/>
      <c r="BK421" s="281"/>
      <c r="BL421" s="281"/>
      <c r="BM421" s="281" t="b">
        <f>AND(RMDF!BP421&gt;=0, RMDF!BP421&lt;=1-SUM(RMDF!Z421,RMDF!AG421,RMDF!AN421,RMDF!AU421,RMDF!BB421,RMDF!BI421), RMDF!BP421=ROUND(RMDF!BP421,4))</f>
        <v>1</v>
      </c>
      <c r="BN421" s="317">
        <f>RMDF!BN421</f>
        <v>0</v>
      </c>
      <c r="BO421" s="318" t="str">
        <f>IF(BN421=0,"",_xlfn.XLOOKUP(BN421,StatePicklist!$1:$1,StatePicklist!$3:$3,"NA",0))</f>
        <v/>
      </c>
      <c r="BP421" s="297" t="str">
        <f ca="1">IF(RMDF!BO421="", "", IF(ISNUMBER(MATCH(RMDF!BO421, INDIRECT(BO421), 0)), "OK", "Invalid"))</f>
        <v/>
      </c>
      <c r="BQ421" s="281"/>
      <c r="BR421" s="281"/>
      <c r="BS421" s="281"/>
      <c r="BT421" s="281" t="b">
        <f>AND(RMDF!BW421&gt;=0, RMDF!BW421&lt;=1-SUM(RMDF!Z421,RMDF!AG421,RMDF!AN421,RMDF!AU421,RMDF!BB421,RMDF!BI421,RMDF!BP421), RMDF!BW421=ROUND(RMDF!BW421,4))</f>
        <v>1</v>
      </c>
      <c r="BU421" s="317">
        <f>RMDF!BU421</f>
        <v>0</v>
      </c>
      <c r="BV421" s="318" t="str">
        <f>IF(BU421=0,"",_xlfn.XLOOKUP(BU421,StatePicklist!$1:$1,StatePicklist!$3:$3,"NA",0))</f>
        <v/>
      </c>
      <c r="BW421" s="297" t="str">
        <f ca="1">IF(RMDF!BV421="", "", IF(ISNUMBER(MATCH(RMDF!BV421, INDIRECT(BV421), 0)), "OK", "Invalid"))</f>
        <v/>
      </c>
      <c r="BX421" s="281"/>
      <c r="BY421" s="281"/>
      <c r="BZ421" s="281"/>
      <c r="CA421" s="281" t="b">
        <f>AND(RMDF!CD421&gt;=0, RMDF!CD421&lt;=1-SUM(RMDF!Z421,RMDF!AG421,RMDF!AN421,RMDF!AU421,RMDF!BB421,RMDF!BI421,RMDF!BP421,RMDF!BW421), RMDF!CD421=ROUND(RMDF!CD421,4))</f>
        <v>1</v>
      </c>
      <c r="CB421" s="317">
        <f>RMDF!CB421</f>
        <v>0</v>
      </c>
      <c r="CC421" s="318" t="str">
        <f>IF(CB421=0,"",_xlfn.XLOOKUP(CB421,StatePicklist!$1:$1,StatePicklist!$3:$3,"NA",0))</f>
        <v/>
      </c>
      <c r="CD421" s="297" t="str">
        <f ca="1">IF(RMDF!CC421="", "", IF(ISNUMBER(MATCH(RMDF!CC421, INDIRECT(CC421), 0)), "OK", "Invalid"))</f>
        <v/>
      </c>
      <c r="CE421" s="281"/>
      <c r="CF421" s="281"/>
      <c r="CG421" s="281"/>
      <c r="CH421" s="281" t="b">
        <f>AND(RMDF!CK421&gt;=0, RMDF!CK421&lt;=1-SUM(RMDF!Z421,RMDF!AG421,RMDF!AN421,RMDF!AU421,RMDF!BB421,RMDF!BI421,RMDF!BP421,RMDF!BW421,RMDF!CD421), RMDF!CK421=ROUND(RMDF!CK421,4))</f>
        <v>1</v>
      </c>
      <c r="CI421" s="317">
        <f>RMDF!CI421</f>
        <v>0</v>
      </c>
      <c r="CJ421" s="318" t="str">
        <f>IF(CI421=0,"",_xlfn.XLOOKUP(CI421,StatePicklist!$1:$1,StatePicklist!$3:$3,"NA",0))</f>
        <v/>
      </c>
      <c r="CK421" s="297" t="str">
        <f ca="1">IF(RMDF!CJ421="", "", IF(ISNUMBER(MATCH(RMDF!CJ421, INDIRECT(CJ421), 0)), "OK", "Invalid"))</f>
        <v/>
      </c>
      <c r="CL421" s="281"/>
      <c r="CM421" s="281"/>
      <c r="CN421" s="281"/>
      <c r="CO421" s="281" t="b">
        <f>AND(RMDF!CR421&gt;=0, RMDF!CR421&lt;=1-SUM(RMDF!Z421,RMDF!AG421,RMDF!AN421,RMDF!AU421,RMDF!BB421,RMDF!BI421,RMDF!BP421,RMDF!BW421,RMDF!CD421,RMDF!CK421), RMDF!CR421=ROUND(RMDF!CR421,4))</f>
        <v>1</v>
      </c>
      <c r="CP421" s="317">
        <f>RMDF!CP421</f>
        <v>0</v>
      </c>
      <c r="CQ421" s="318" t="str">
        <f>IF(CP421=0,"",_xlfn.XLOOKUP(CP421,StatePicklist!$1:$1,StatePicklist!$3:$3,"NA",0))</f>
        <v/>
      </c>
      <c r="CR421" s="297" t="str">
        <f ca="1">IF(RMDF!CQ421="", "", IF(ISNUMBER(MATCH(RMDF!CQ421, INDIRECT(CQ421), 0)), "OK", "Invalid"))</f>
        <v/>
      </c>
      <c r="CS421" s="281"/>
      <c r="CT421" s="281"/>
      <c r="CU421" s="281"/>
      <c r="CV421" s="281" t="b">
        <f>AND(RMDF!CY421&gt;=0, RMDF!CY421&lt;=1-SUM(RMDF!Z421,RMDF!AG421,RMDF!AN421,RMDF!AU421,RMDF!BB421,RMDF!BI421,RMDF!BP421,RMDF!BW421,RMDF!CD421,RMDF!CK421,RMDF!CR421), RMDF!CY421=ROUND(RMDF!CY421,4))</f>
        <v>1</v>
      </c>
      <c r="CW421" s="317">
        <f>RMDF!CW421</f>
        <v>0</v>
      </c>
      <c r="CX421" s="318" t="str">
        <f>IF(CW421=0,"",_xlfn.XLOOKUP(CW421,StatePicklist!$1:$1,StatePicklist!$3:$3,"NA",0))</f>
        <v/>
      </c>
      <c r="CY421" s="297" t="str">
        <f ca="1">IF(RMDF!CX421="", "", IF(ISNUMBER(MATCH(RMDF!CX421, INDIRECT(CX421), 0)), "OK", "Invalid"))</f>
        <v/>
      </c>
      <c r="CZ421" s="281"/>
      <c r="DA421" s="281"/>
      <c r="DB421" s="281"/>
      <c r="DC421" s="281" t="b">
        <f>AND(RMDF!DF421&gt;=0, RMDF!DF421&lt;=1-SUM(RMDF!Z421,RMDF!AG421,RMDF!AN421,RMDF!AU421,RMDF!BB421,RMDF!BI421,RMDF!BP421,RMDF!BW421,RMDF!CD421,RMDF!CK421,RMDF!CR421,RMDF!CY421), RMDF!DF421=ROUND(RMDF!DF421,4))</f>
        <v>1</v>
      </c>
      <c r="DD421" s="317">
        <f>RMDF!DD421</f>
        <v>0</v>
      </c>
      <c r="DE421" s="318" t="str">
        <f>IF(DD421=0,"",_xlfn.XLOOKUP(DD421,StatePicklist!$1:$1,StatePicklist!$3:$3,"NA",0))</f>
        <v/>
      </c>
      <c r="DF421" s="297" t="str">
        <f ca="1">IF(RMDF!DE421="", "", IF(ISNUMBER(MATCH(RMDF!DE421, INDIRECT(DE421), 0)), "OK", "Invalid"))</f>
        <v/>
      </c>
      <c r="DG421" s="281"/>
      <c r="DH421" s="281"/>
      <c r="DI421" s="281"/>
      <c r="DJ421" s="281" t="b">
        <f>AND(RMDF!DM421&gt;=0, RMDF!DM421&lt;=1-SUM(RMDF!Z421,RMDF!AG421,RMDF!AN421,RMDF!AU421,RMDF!BB421,RMDF!BI421,RMDF!BP421,RMDF!BW421,RMDF!CD421,RMDF!CK421,RMDF!CR421,RMDF!CY421,RMDF!DF421), RMDF!DM421=ROUND(RMDF!DM421,4))</f>
        <v>1</v>
      </c>
      <c r="DK421" s="317">
        <f>RMDF!DK421</f>
        <v>0</v>
      </c>
      <c r="DL421" s="318" t="str">
        <f>IF(DK421=0,"",_xlfn.XLOOKUP(DK421,StatePicklist!$1:$1,StatePicklist!$3:$3,"NA",0))</f>
        <v/>
      </c>
      <c r="DM421" s="297" t="str">
        <f ca="1">IF(RMDF!DL421="", "", IF(ISNUMBER(MATCH(RMDF!DL421, INDIRECT(DL421), 0)), "OK", "Invalid"))</f>
        <v/>
      </c>
      <c r="DN421" s="281"/>
      <c r="DO421" s="281"/>
      <c r="DP421" s="281"/>
      <c r="DQ421" s="281" t="b">
        <f>AND(RMDF!DT421&gt;=0, RMDF!DT421&lt;=1-SUM(RMDF!Z421,RMDF!AG421,RMDF!AN421,RMDF!AU421,RMDF!BB421,RMDF!BI421,RMDF!BP421,RMDF!BW421,RMDF!CD421,RMDF!CK421,RMDF!CR421,RMDF!CY421,RMDF!DF421,RMDF!DM421), RMDF!DT421=ROUND(RMDF!DT421,4))</f>
        <v>1</v>
      </c>
      <c r="DR421" s="317">
        <f>RMDF!DR421</f>
        <v>0</v>
      </c>
      <c r="DS421" s="318" t="str">
        <f>IF(DR421=0,"",_xlfn.XLOOKUP(DR421,StatePicklist!$1:$1,StatePicklist!$3:$3,"NA",0))</f>
        <v/>
      </c>
      <c r="DT421" s="297" t="str">
        <f ca="1">IF(RMDF!DS421="", "", IF(ISNUMBER(MATCH(RMDF!DS421, INDIRECT(DS421), 0)), "OK", "Invalid"))</f>
        <v/>
      </c>
      <c r="DU421" s="281"/>
      <c r="DV421" s="281"/>
      <c r="DW421" s="281"/>
      <c r="DX421" s="281" t="b">
        <f>AND(RMDF!EA421&gt;=0, RMDF!EA421&lt;=1-SUM(RMDF!Z421,RMDF!AG421,RMDF!AN421,RMDF!AU421,RMDF!BB421,RMDF!BI421,RMDF!BP421,RMDF!BW421,RMDF!CD421,RMDF!CK421,RMDF!CR421,RMDF!CY421,RMDF!DF421,RMDF!DM421,RMDF!DT421), RMDF!EA421=ROUND(RMDF!EA421,4))</f>
        <v>1</v>
      </c>
      <c r="DY421" s="317">
        <f>RMDF!DY421</f>
        <v>0</v>
      </c>
      <c r="DZ421" s="318" t="str">
        <f>IF(DY421=0,"",_xlfn.XLOOKUP(DY421,StatePicklist!$1:$1,StatePicklist!$3:$3,"NA",0))</f>
        <v/>
      </c>
      <c r="EA421" s="297" t="str">
        <f ca="1">IF(RMDF!DZ421="", "", IF(ISNUMBER(MATCH(RMDF!DZ421, INDIRECT(DZ421), 0)), "OK", "Invalid"))</f>
        <v/>
      </c>
      <c r="EB421" s="281"/>
      <c r="EC421" s="281"/>
      <c r="ED421" s="281"/>
      <c r="EE421" s="281" t="b">
        <f>AND(RMDF!EH421&gt;=0, RMDF!EH421&lt;=1-SUM(RMDF!Z421,RMDF!AG421,RMDF!AN421,RMDF!AU421,RMDF!BB421,RMDF!BI421,RMDF!BP421,RMDF!BW421,RMDF!CD421,RMDF!CK421,RMDF!CR421,RMDF!CY421,RMDF!DF421,RMDF!DM421,RMDF!DT421,RMDF!EA421), RMDF!EH421=ROUND(RMDF!EH421,4))</f>
        <v>1</v>
      </c>
      <c r="EF421" s="317">
        <f>RMDF!EF421</f>
        <v>0</v>
      </c>
      <c r="EG421" s="318" t="str">
        <f>IF(EF421=0,"",_xlfn.XLOOKUP(EF421,StatePicklist!$1:$1,StatePicklist!$3:$3,"NA",0))</f>
        <v/>
      </c>
      <c r="EH421" s="297" t="str">
        <f ca="1">IF(RMDF!EG421="", "", IF(ISNUMBER(MATCH(RMDF!EG421, INDIRECT(EG421), 0)), "OK", "Invalid"))</f>
        <v/>
      </c>
      <c r="EI421" s="281"/>
      <c r="EJ421" s="281"/>
      <c r="EK421" s="281"/>
      <c r="EL421" s="281" t="b">
        <f>AND(RMDF!EO421&gt;=0, RMDF!EO421&lt;=1-SUM(RMDF!Z421,RMDF!AG421,RMDF!AN421,RMDF!AU421,RMDF!BB421,RMDF!BI421,RMDF!BP421,RMDF!BW421,RMDF!CD421,RMDF!CK421,RMDF!CR421,RMDF!CY421,RMDF!DF421,RMDF!DM421,RMDF!DT421,RMDF!EA421,RMDF!EH421), RMDF!EO421=ROUND(RMDF!EO421,4))</f>
        <v>1</v>
      </c>
      <c r="EM421" s="317">
        <f>RMDF!EM421</f>
        <v>0</v>
      </c>
      <c r="EN421" s="318" t="str">
        <f>IF(EM421=0,"",_xlfn.XLOOKUP(EM421,StatePicklist!$1:$1,StatePicklist!$3:$3,"NA",0))</f>
        <v/>
      </c>
      <c r="EO421" s="297" t="str">
        <f ca="1">IF(RMDF!EN421="", "", IF(ISNUMBER(MATCH(RMDF!EN421, INDIRECT(EN421), 0)), "OK", "Invalid"))</f>
        <v/>
      </c>
      <c r="EP421" s="281"/>
      <c r="EQ421" s="281"/>
      <c r="ER421" s="281"/>
      <c r="ES421" s="281" t="b">
        <f>AND(RMDF!EV421&gt;=0, RMDF!EV421&lt;=1-SUM(RMDF!Z421,RMDF!AG421,RMDF!AN421,RMDF!AU421,RMDF!BB421,RMDF!BI421,RMDF!BP421,RMDF!BW421,RMDF!CD421,RMDF!CK421,RMDF!CR421,RMDF!CY421,RMDF!DF421,RMDF!DM421,RMDF!DT421,RMDF!EA421,RMDF!EH421,RMDF!EO421), RMDF!EV421=ROUND(RMDF!EV421,4))</f>
        <v>1</v>
      </c>
      <c r="ET421" s="317">
        <f>RMDF!ET421</f>
        <v>0</v>
      </c>
      <c r="EU421" s="318" t="str">
        <f>IF(ET421=0,"",_xlfn.XLOOKUP(ET421,StatePicklist!$1:$1,StatePicklist!$3:$3,"NA",0))</f>
        <v/>
      </c>
      <c r="EV421" s="297" t="str">
        <f ca="1">IF(RMDF!EU421="", "", IF(ISNUMBER(MATCH(RMDF!EU421, INDIRECT(EU421), 0)), "OK", "Invalid"))</f>
        <v/>
      </c>
      <c r="EW421" s="281"/>
      <c r="EX421" s="281"/>
      <c r="EY421" s="281"/>
      <c r="EZ421" s="281" t="b">
        <f>AND(RMDF!FC421&gt;=0, RMDF!FC421&lt;=1-SUM(RMDF!Z421,RMDF!AG421,RMDF!AN421,RMDF!AU421,RMDF!BB421,RMDF!BI421,RMDF!BP421,RMDF!BW421,RMDF!CD421,RMDF!CK421,RMDF!CR421,RMDF!CY421,RMDF!DF421,RMDF!DM421,RMDF!DT421,RMDF!EA421,RMDF!EH421,RMDF!EO421,RMDF!EV421), RMDF!FC421=ROUND(RMDF!FC421,4))</f>
        <v>1</v>
      </c>
      <c r="FA421" s="317">
        <f>RMDF!FA421</f>
        <v>0</v>
      </c>
      <c r="FB421" s="318" t="str">
        <f>IF(FA421=0,"",_xlfn.XLOOKUP(FA421,StatePicklist!$1:$1,StatePicklist!$3:$3,"NA",0))</f>
        <v/>
      </c>
      <c r="FC421" s="297" t="str">
        <f ca="1">IF(RMDF!FB421="", "", IF(ISNUMBER(MATCH(RMDF!FB421, INDIRECT(FB421), 0)), "OK", "Invalid"))</f>
        <v/>
      </c>
    </row>
    <row r="422" spans="1:159" s="205" customFormat="1" ht="39.9" customHeight="1" x14ac:dyDescent="0.25">
      <c r="A422" s="206"/>
      <c r="B422" s="196"/>
      <c r="C422" s="197"/>
      <c r="D422" s="198"/>
      <c r="E422" s="199"/>
      <c r="F422" s="200"/>
      <c r="G422" s="201"/>
      <c r="H422" s="292"/>
      <c r="I422" s="305">
        <f>RMDF!I422</f>
        <v>0</v>
      </c>
      <c r="J422" s="305" t="str">
        <f>IF(I422=ProductCode!$B$30,"PDReclPost",IF(OR(I422=ProductCode!$C$30,I422=ProductCode!$E$30,I422=ProductCode!$G$30),"PDPreCon",IF(OR(I422=ProductCode!$D$30,I422=ProductCode!$F$30),"PDNotReclPost","")))</f>
        <v/>
      </c>
      <c r="K422" s="305" t="str">
        <f t="shared" si="27"/>
        <v/>
      </c>
      <c r="L422" s="289"/>
      <c r="M422" s="305" t="str">
        <f t="shared" si="27"/>
        <v/>
      </c>
      <c r="N422" s="289" t="b">
        <f>AND(RMDF!N422&gt;=0, RMDF!N422&lt;=1-RMDF!L422, RMDF!N422=ROUND(RMDF!N422,4))</f>
        <v>1</v>
      </c>
      <c r="O422" s="286" t="str">
        <f>IF(P422="","",IF(I422="","",IF(LEFT(I422,13)="Reclaimed pos",RawMaterialCode!$E$569,RawMaterialCode!$E$568)))</f>
        <v>Reclaimed pre-consumer mixed fibers (RM0578)</v>
      </c>
      <c r="P422" s="295">
        <f t="shared" si="28"/>
        <v>1</v>
      </c>
      <c r="Q422" s="202"/>
      <c r="R422" s="203"/>
      <c r="S422" s="204" t="str">
        <f t="shared" si="29"/>
        <v/>
      </c>
      <c r="T422" s="281"/>
      <c r="U422" s="281"/>
      <c r="V422" s="281"/>
      <c r="W422" s="281"/>
      <c r="X422" s="317">
        <f>RMDF!X422</f>
        <v>0</v>
      </c>
      <c r="Y422" s="318" t="str">
        <f>IF(X422=0,"",_xlfn.XLOOKUP(X422,StatePicklist!$1:$1,StatePicklist!$3:$3,"NA",0))</f>
        <v/>
      </c>
      <c r="Z422" s="297" t="str">
        <f ca="1">IF(RMDF!Y422="", "", IF(ISNUMBER(MATCH(RMDF!Y422, INDIRECT(Y422), 0)), "OK", "Invalid"))</f>
        <v/>
      </c>
      <c r="AA422" s="281"/>
      <c r="AB422" s="281"/>
      <c r="AC422" s="281"/>
      <c r="AD422" s="281" t="b">
        <f>AND(RMDF!AG422&gt;=0, RMDF!AG422&lt;=1-RMDF!Z422, RMDF!AG422=ROUND(RMDF!AG422,4))</f>
        <v>1</v>
      </c>
      <c r="AE422" s="317">
        <f>RMDF!AE422</f>
        <v>0</v>
      </c>
      <c r="AF422" s="318" t="str">
        <f>IF(AE422=0,"",_xlfn.XLOOKUP(AE422,StatePicklist!$1:$1,StatePicklist!$3:$3,"NA",0))</f>
        <v/>
      </c>
      <c r="AG422" s="297" t="str">
        <f ca="1">IF(RMDF!AF422="", "", IF(ISNUMBER(MATCH(RMDF!AF422, INDIRECT(AF422), 0)), "OK", "Invalid"))</f>
        <v/>
      </c>
      <c r="AH422" s="281"/>
      <c r="AI422" s="281"/>
      <c r="AJ422" s="281"/>
      <c r="AK422" s="281" t="b">
        <f>AND(RMDF!AN422&gt;=0, RMDF!AN422&lt;=1-SUM(RMDF!Z422,RMDF!AG422), RMDF!AN422=ROUND(RMDF!AN422,4))</f>
        <v>1</v>
      </c>
      <c r="AL422" s="317">
        <f>RMDF!AL422</f>
        <v>0</v>
      </c>
      <c r="AM422" s="318" t="str">
        <f>IF(AL422=0,"",_xlfn.XLOOKUP(AL422,StatePicklist!$1:$1,StatePicklist!$3:$3,"NA",0))</f>
        <v/>
      </c>
      <c r="AN422" s="297" t="str">
        <f ca="1">IF(RMDF!AM422="", "", IF(ISNUMBER(MATCH(RMDF!AM422, INDIRECT(AM422), 0)), "OK", "Invalid"))</f>
        <v/>
      </c>
      <c r="AO422" s="281"/>
      <c r="AP422" s="281"/>
      <c r="AQ422" s="281"/>
      <c r="AR422" s="281" t="b">
        <f>AND(RMDF!AU422&gt;=0, RMDF!AU422&lt;=1-SUM(RMDF!Z422,RMDF!AG422,RMDF!AN422), RMDF!AU422=ROUND(RMDF!AU422,4))</f>
        <v>1</v>
      </c>
      <c r="AS422" s="317">
        <f>RMDF!AS422</f>
        <v>0</v>
      </c>
      <c r="AT422" s="318" t="str">
        <f>IF(AS422=0,"",_xlfn.XLOOKUP(AS422,StatePicklist!$1:$1,StatePicklist!$3:$3,"NA",0))</f>
        <v/>
      </c>
      <c r="AU422" s="297" t="str">
        <f ca="1">IF(RMDF!AT422="", "", IF(ISNUMBER(MATCH(RMDF!AT422, INDIRECT(AT422), 0)), "OK", "Invalid"))</f>
        <v/>
      </c>
      <c r="AV422" s="281"/>
      <c r="AW422" s="281"/>
      <c r="AX422" s="281"/>
      <c r="AY422" s="281" t="b">
        <f>AND(RMDF!BB422&gt;=0, RMDF!BB422&lt;=1-SUM(RMDF!Z422,RMDF!AG422,RMDF!AN422,RMDF!AU422), RMDF!BB422=ROUND(RMDF!BB422,4))</f>
        <v>1</v>
      </c>
      <c r="AZ422" s="317">
        <f>RMDF!AZ422</f>
        <v>0</v>
      </c>
      <c r="BA422" s="318" t="str">
        <f>IF(AZ422=0,"",_xlfn.XLOOKUP(AZ422,StatePicklist!$1:$1,StatePicklist!$3:$3,"NA",0))</f>
        <v/>
      </c>
      <c r="BB422" s="297" t="str">
        <f ca="1">IF(RMDF!BA422="", "", IF(ISNUMBER(MATCH(RMDF!BA422, INDIRECT(BA422), 0)), "OK", "Invalid"))</f>
        <v/>
      </c>
      <c r="BC422" s="281"/>
      <c r="BD422" s="281"/>
      <c r="BE422" s="281"/>
      <c r="BF422" s="281" t="b">
        <f>AND(RMDF!BI422&gt;=0, RMDF!BI422&lt;=1-SUM(RMDF!Z422,RMDF!AG422,RMDF!AN422,RMDF!AU422,RMDF!BB422), RMDF!BI422=ROUND(RMDF!BI422,4))</f>
        <v>1</v>
      </c>
      <c r="BG422" s="317">
        <f>RMDF!BG422</f>
        <v>0</v>
      </c>
      <c r="BH422" s="318" t="str">
        <f>IF(BG422=0,"",_xlfn.XLOOKUP(BG422,StatePicklist!$1:$1,StatePicklist!$3:$3,"NA",0))</f>
        <v/>
      </c>
      <c r="BI422" s="297" t="str">
        <f ca="1">IF(RMDF!BH422="", "", IF(ISNUMBER(MATCH(RMDF!BH422, INDIRECT(BH422), 0)), "OK", "Invalid"))</f>
        <v/>
      </c>
      <c r="BJ422" s="281"/>
      <c r="BK422" s="281"/>
      <c r="BL422" s="281"/>
      <c r="BM422" s="281" t="b">
        <f>AND(RMDF!BP422&gt;=0, RMDF!BP422&lt;=1-SUM(RMDF!Z422,RMDF!AG422,RMDF!AN422,RMDF!AU422,RMDF!BB422,RMDF!BI422), RMDF!BP422=ROUND(RMDF!BP422,4))</f>
        <v>1</v>
      </c>
      <c r="BN422" s="317">
        <f>RMDF!BN422</f>
        <v>0</v>
      </c>
      <c r="BO422" s="318" t="str">
        <f>IF(BN422=0,"",_xlfn.XLOOKUP(BN422,StatePicklist!$1:$1,StatePicklist!$3:$3,"NA",0))</f>
        <v/>
      </c>
      <c r="BP422" s="297" t="str">
        <f ca="1">IF(RMDF!BO422="", "", IF(ISNUMBER(MATCH(RMDF!BO422, INDIRECT(BO422), 0)), "OK", "Invalid"))</f>
        <v/>
      </c>
      <c r="BQ422" s="281"/>
      <c r="BR422" s="281"/>
      <c r="BS422" s="281"/>
      <c r="BT422" s="281" t="b">
        <f>AND(RMDF!BW422&gt;=0, RMDF!BW422&lt;=1-SUM(RMDF!Z422,RMDF!AG422,RMDF!AN422,RMDF!AU422,RMDF!BB422,RMDF!BI422,RMDF!BP422), RMDF!BW422=ROUND(RMDF!BW422,4))</f>
        <v>1</v>
      </c>
      <c r="BU422" s="317">
        <f>RMDF!BU422</f>
        <v>0</v>
      </c>
      <c r="BV422" s="318" t="str">
        <f>IF(BU422=0,"",_xlfn.XLOOKUP(BU422,StatePicklist!$1:$1,StatePicklist!$3:$3,"NA",0))</f>
        <v/>
      </c>
      <c r="BW422" s="297" t="str">
        <f ca="1">IF(RMDF!BV422="", "", IF(ISNUMBER(MATCH(RMDF!BV422, INDIRECT(BV422), 0)), "OK", "Invalid"))</f>
        <v/>
      </c>
      <c r="BX422" s="281"/>
      <c r="BY422" s="281"/>
      <c r="BZ422" s="281"/>
      <c r="CA422" s="281" t="b">
        <f>AND(RMDF!CD422&gt;=0, RMDF!CD422&lt;=1-SUM(RMDF!Z422,RMDF!AG422,RMDF!AN422,RMDF!AU422,RMDF!BB422,RMDF!BI422,RMDF!BP422,RMDF!BW422), RMDF!CD422=ROUND(RMDF!CD422,4))</f>
        <v>1</v>
      </c>
      <c r="CB422" s="317">
        <f>RMDF!CB422</f>
        <v>0</v>
      </c>
      <c r="CC422" s="318" t="str">
        <f>IF(CB422=0,"",_xlfn.XLOOKUP(CB422,StatePicklist!$1:$1,StatePicklist!$3:$3,"NA",0))</f>
        <v/>
      </c>
      <c r="CD422" s="297" t="str">
        <f ca="1">IF(RMDF!CC422="", "", IF(ISNUMBER(MATCH(RMDF!CC422, INDIRECT(CC422), 0)), "OK", "Invalid"))</f>
        <v/>
      </c>
      <c r="CE422" s="281"/>
      <c r="CF422" s="281"/>
      <c r="CG422" s="281"/>
      <c r="CH422" s="281" t="b">
        <f>AND(RMDF!CK422&gt;=0, RMDF!CK422&lt;=1-SUM(RMDF!Z422,RMDF!AG422,RMDF!AN422,RMDF!AU422,RMDF!BB422,RMDF!BI422,RMDF!BP422,RMDF!BW422,RMDF!CD422), RMDF!CK422=ROUND(RMDF!CK422,4))</f>
        <v>1</v>
      </c>
      <c r="CI422" s="317">
        <f>RMDF!CI422</f>
        <v>0</v>
      </c>
      <c r="CJ422" s="318" t="str">
        <f>IF(CI422=0,"",_xlfn.XLOOKUP(CI422,StatePicklist!$1:$1,StatePicklist!$3:$3,"NA",0))</f>
        <v/>
      </c>
      <c r="CK422" s="297" t="str">
        <f ca="1">IF(RMDF!CJ422="", "", IF(ISNUMBER(MATCH(RMDF!CJ422, INDIRECT(CJ422), 0)), "OK", "Invalid"))</f>
        <v/>
      </c>
      <c r="CL422" s="281"/>
      <c r="CM422" s="281"/>
      <c r="CN422" s="281"/>
      <c r="CO422" s="281" t="b">
        <f>AND(RMDF!CR422&gt;=0, RMDF!CR422&lt;=1-SUM(RMDF!Z422,RMDF!AG422,RMDF!AN422,RMDF!AU422,RMDF!BB422,RMDF!BI422,RMDF!BP422,RMDF!BW422,RMDF!CD422,RMDF!CK422), RMDF!CR422=ROUND(RMDF!CR422,4))</f>
        <v>1</v>
      </c>
      <c r="CP422" s="317">
        <f>RMDF!CP422</f>
        <v>0</v>
      </c>
      <c r="CQ422" s="318" t="str">
        <f>IF(CP422=0,"",_xlfn.XLOOKUP(CP422,StatePicklist!$1:$1,StatePicklist!$3:$3,"NA",0))</f>
        <v/>
      </c>
      <c r="CR422" s="297" t="str">
        <f ca="1">IF(RMDF!CQ422="", "", IF(ISNUMBER(MATCH(RMDF!CQ422, INDIRECT(CQ422), 0)), "OK", "Invalid"))</f>
        <v/>
      </c>
      <c r="CS422" s="281"/>
      <c r="CT422" s="281"/>
      <c r="CU422" s="281"/>
      <c r="CV422" s="281" t="b">
        <f>AND(RMDF!CY422&gt;=0, RMDF!CY422&lt;=1-SUM(RMDF!Z422,RMDF!AG422,RMDF!AN422,RMDF!AU422,RMDF!BB422,RMDF!BI422,RMDF!BP422,RMDF!BW422,RMDF!CD422,RMDF!CK422,RMDF!CR422), RMDF!CY422=ROUND(RMDF!CY422,4))</f>
        <v>1</v>
      </c>
      <c r="CW422" s="317">
        <f>RMDF!CW422</f>
        <v>0</v>
      </c>
      <c r="CX422" s="318" t="str">
        <f>IF(CW422=0,"",_xlfn.XLOOKUP(CW422,StatePicklist!$1:$1,StatePicklist!$3:$3,"NA",0))</f>
        <v/>
      </c>
      <c r="CY422" s="297" t="str">
        <f ca="1">IF(RMDF!CX422="", "", IF(ISNUMBER(MATCH(RMDF!CX422, INDIRECT(CX422), 0)), "OK", "Invalid"))</f>
        <v/>
      </c>
      <c r="CZ422" s="281"/>
      <c r="DA422" s="281"/>
      <c r="DB422" s="281"/>
      <c r="DC422" s="281" t="b">
        <f>AND(RMDF!DF422&gt;=0, RMDF!DF422&lt;=1-SUM(RMDF!Z422,RMDF!AG422,RMDF!AN422,RMDF!AU422,RMDF!BB422,RMDF!BI422,RMDF!BP422,RMDF!BW422,RMDF!CD422,RMDF!CK422,RMDF!CR422,RMDF!CY422), RMDF!DF422=ROUND(RMDF!DF422,4))</f>
        <v>1</v>
      </c>
      <c r="DD422" s="317">
        <f>RMDF!DD422</f>
        <v>0</v>
      </c>
      <c r="DE422" s="318" t="str">
        <f>IF(DD422=0,"",_xlfn.XLOOKUP(DD422,StatePicklist!$1:$1,StatePicklist!$3:$3,"NA",0))</f>
        <v/>
      </c>
      <c r="DF422" s="297" t="str">
        <f ca="1">IF(RMDF!DE422="", "", IF(ISNUMBER(MATCH(RMDF!DE422, INDIRECT(DE422), 0)), "OK", "Invalid"))</f>
        <v/>
      </c>
      <c r="DG422" s="281"/>
      <c r="DH422" s="281"/>
      <c r="DI422" s="281"/>
      <c r="DJ422" s="281" t="b">
        <f>AND(RMDF!DM422&gt;=0, RMDF!DM422&lt;=1-SUM(RMDF!Z422,RMDF!AG422,RMDF!AN422,RMDF!AU422,RMDF!BB422,RMDF!BI422,RMDF!BP422,RMDF!BW422,RMDF!CD422,RMDF!CK422,RMDF!CR422,RMDF!CY422,RMDF!DF422), RMDF!DM422=ROUND(RMDF!DM422,4))</f>
        <v>1</v>
      </c>
      <c r="DK422" s="317">
        <f>RMDF!DK422</f>
        <v>0</v>
      </c>
      <c r="DL422" s="318" t="str">
        <f>IF(DK422=0,"",_xlfn.XLOOKUP(DK422,StatePicklist!$1:$1,StatePicklist!$3:$3,"NA",0))</f>
        <v/>
      </c>
      <c r="DM422" s="297" t="str">
        <f ca="1">IF(RMDF!DL422="", "", IF(ISNUMBER(MATCH(RMDF!DL422, INDIRECT(DL422), 0)), "OK", "Invalid"))</f>
        <v/>
      </c>
      <c r="DN422" s="281"/>
      <c r="DO422" s="281"/>
      <c r="DP422" s="281"/>
      <c r="DQ422" s="281" t="b">
        <f>AND(RMDF!DT422&gt;=0, RMDF!DT422&lt;=1-SUM(RMDF!Z422,RMDF!AG422,RMDF!AN422,RMDF!AU422,RMDF!BB422,RMDF!BI422,RMDF!BP422,RMDF!BW422,RMDF!CD422,RMDF!CK422,RMDF!CR422,RMDF!CY422,RMDF!DF422,RMDF!DM422), RMDF!DT422=ROUND(RMDF!DT422,4))</f>
        <v>1</v>
      </c>
      <c r="DR422" s="317">
        <f>RMDF!DR422</f>
        <v>0</v>
      </c>
      <c r="DS422" s="318" t="str">
        <f>IF(DR422=0,"",_xlfn.XLOOKUP(DR422,StatePicklist!$1:$1,StatePicklist!$3:$3,"NA",0))</f>
        <v/>
      </c>
      <c r="DT422" s="297" t="str">
        <f ca="1">IF(RMDF!DS422="", "", IF(ISNUMBER(MATCH(RMDF!DS422, INDIRECT(DS422), 0)), "OK", "Invalid"))</f>
        <v/>
      </c>
      <c r="DU422" s="281"/>
      <c r="DV422" s="281"/>
      <c r="DW422" s="281"/>
      <c r="DX422" s="281" t="b">
        <f>AND(RMDF!EA422&gt;=0, RMDF!EA422&lt;=1-SUM(RMDF!Z422,RMDF!AG422,RMDF!AN422,RMDF!AU422,RMDF!BB422,RMDF!BI422,RMDF!BP422,RMDF!BW422,RMDF!CD422,RMDF!CK422,RMDF!CR422,RMDF!CY422,RMDF!DF422,RMDF!DM422,RMDF!DT422), RMDF!EA422=ROUND(RMDF!EA422,4))</f>
        <v>1</v>
      </c>
      <c r="DY422" s="317">
        <f>RMDF!DY422</f>
        <v>0</v>
      </c>
      <c r="DZ422" s="318" t="str">
        <f>IF(DY422=0,"",_xlfn.XLOOKUP(DY422,StatePicklist!$1:$1,StatePicklist!$3:$3,"NA",0))</f>
        <v/>
      </c>
      <c r="EA422" s="297" t="str">
        <f ca="1">IF(RMDF!DZ422="", "", IF(ISNUMBER(MATCH(RMDF!DZ422, INDIRECT(DZ422), 0)), "OK", "Invalid"))</f>
        <v/>
      </c>
      <c r="EB422" s="281"/>
      <c r="EC422" s="281"/>
      <c r="ED422" s="281"/>
      <c r="EE422" s="281" t="b">
        <f>AND(RMDF!EH422&gt;=0, RMDF!EH422&lt;=1-SUM(RMDF!Z422,RMDF!AG422,RMDF!AN422,RMDF!AU422,RMDF!BB422,RMDF!BI422,RMDF!BP422,RMDF!BW422,RMDF!CD422,RMDF!CK422,RMDF!CR422,RMDF!CY422,RMDF!DF422,RMDF!DM422,RMDF!DT422,RMDF!EA422), RMDF!EH422=ROUND(RMDF!EH422,4))</f>
        <v>1</v>
      </c>
      <c r="EF422" s="317">
        <f>RMDF!EF422</f>
        <v>0</v>
      </c>
      <c r="EG422" s="318" t="str">
        <f>IF(EF422=0,"",_xlfn.XLOOKUP(EF422,StatePicklist!$1:$1,StatePicklist!$3:$3,"NA",0))</f>
        <v/>
      </c>
      <c r="EH422" s="297" t="str">
        <f ca="1">IF(RMDF!EG422="", "", IF(ISNUMBER(MATCH(RMDF!EG422, INDIRECT(EG422), 0)), "OK", "Invalid"))</f>
        <v/>
      </c>
      <c r="EI422" s="281"/>
      <c r="EJ422" s="281"/>
      <c r="EK422" s="281"/>
      <c r="EL422" s="281" t="b">
        <f>AND(RMDF!EO422&gt;=0, RMDF!EO422&lt;=1-SUM(RMDF!Z422,RMDF!AG422,RMDF!AN422,RMDF!AU422,RMDF!BB422,RMDF!BI422,RMDF!BP422,RMDF!BW422,RMDF!CD422,RMDF!CK422,RMDF!CR422,RMDF!CY422,RMDF!DF422,RMDF!DM422,RMDF!DT422,RMDF!EA422,RMDF!EH422), RMDF!EO422=ROUND(RMDF!EO422,4))</f>
        <v>1</v>
      </c>
      <c r="EM422" s="317">
        <f>RMDF!EM422</f>
        <v>0</v>
      </c>
      <c r="EN422" s="318" t="str">
        <f>IF(EM422=0,"",_xlfn.XLOOKUP(EM422,StatePicklist!$1:$1,StatePicklist!$3:$3,"NA",0))</f>
        <v/>
      </c>
      <c r="EO422" s="297" t="str">
        <f ca="1">IF(RMDF!EN422="", "", IF(ISNUMBER(MATCH(RMDF!EN422, INDIRECT(EN422), 0)), "OK", "Invalid"))</f>
        <v/>
      </c>
      <c r="EP422" s="281"/>
      <c r="EQ422" s="281"/>
      <c r="ER422" s="281"/>
      <c r="ES422" s="281" t="b">
        <f>AND(RMDF!EV422&gt;=0, RMDF!EV422&lt;=1-SUM(RMDF!Z422,RMDF!AG422,RMDF!AN422,RMDF!AU422,RMDF!BB422,RMDF!BI422,RMDF!BP422,RMDF!BW422,RMDF!CD422,RMDF!CK422,RMDF!CR422,RMDF!CY422,RMDF!DF422,RMDF!DM422,RMDF!DT422,RMDF!EA422,RMDF!EH422,RMDF!EO422), RMDF!EV422=ROUND(RMDF!EV422,4))</f>
        <v>1</v>
      </c>
      <c r="ET422" s="317">
        <f>RMDF!ET422</f>
        <v>0</v>
      </c>
      <c r="EU422" s="318" t="str">
        <f>IF(ET422=0,"",_xlfn.XLOOKUP(ET422,StatePicklist!$1:$1,StatePicklist!$3:$3,"NA",0))</f>
        <v/>
      </c>
      <c r="EV422" s="297" t="str">
        <f ca="1">IF(RMDF!EU422="", "", IF(ISNUMBER(MATCH(RMDF!EU422, INDIRECT(EU422), 0)), "OK", "Invalid"))</f>
        <v/>
      </c>
      <c r="EW422" s="281"/>
      <c r="EX422" s="281"/>
      <c r="EY422" s="281"/>
      <c r="EZ422" s="281" t="b">
        <f>AND(RMDF!FC422&gt;=0, RMDF!FC422&lt;=1-SUM(RMDF!Z422,RMDF!AG422,RMDF!AN422,RMDF!AU422,RMDF!BB422,RMDF!BI422,RMDF!BP422,RMDF!BW422,RMDF!CD422,RMDF!CK422,RMDF!CR422,RMDF!CY422,RMDF!DF422,RMDF!DM422,RMDF!DT422,RMDF!EA422,RMDF!EH422,RMDF!EO422,RMDF!EV422), RMDF!FC422=ROUND(RMDF!FC422,4))</f>
        <v>1</v>
      </c>
      <c r="FA422" s="317">
        <f>RMDF!FA422</f>
        <v>0</v>
      </c>
      <c r="FB422" s="318" t="str">
        <f>IF(FA422=0,"",_xlfn.XLOOKUP(FA422,StatePicklist!$1:$1,StatePicklist!$3:$3,"NA",0))</f>
        <v/>
      </c>
      <c r="FC422" s="297" t="str">
        <f ca="1">IF(RMDF!FB422="", "", IF(ISNUMBER(MATCH(RMDF!FB422, INDIRECT(FB422), 0)), "OK", "Invalid"))</f>
        <v/>
      </c>
    </row>
    <row r="423" spans="1:159" s="205" customFormat="1" ht="39.9" customHeight="1" x14ac:dyDescent="0.25">
      <c r="A423" s="206"/>
      <c r="B423" s="196"/>
      <c r="C423" s="197"/>
      <c r="D423" s="198"/>
      <c r="E423" s="199"/>
      <c r="F423" s="200"/>
      <c r="G423" s="201"/>
      <c r="H423" s="292"/>
      <c r="I423" s="305">
        <f>RMDF!I423</f>
        <v>0</v>
      </c>
      <c r="J423" s="305" t="str">
        <f>IF(I423=ProductCode!$B$30,"PDReclPost",IF(OR(I423=ProductCode!$C$30,I423=ProductCode!$E$30,I423=ProductCode!$G$30),"PDPreCon",IF(OR(I423=ProductCode!$D$30,I423=ProductCode!$F$30),"PDNotReclPost","")))</f>
        <v/>
      </c>
      <c r="K423" s="305" t="str">
        <f t="shared" si="27"/>
        <v/>
      </c>
      <c r="L423" s="289"/>
      <c r="M423" s="305" t="str">
        <f t="shared" si="27"/>
        <v/>
      </c>
      <c r="N423" s="289" t="b">
        <f>AND(RMDF!N423&gt;=0, RMDF!N423&lt;=1-RMDF!L423, RMDF!N423=ROUND(RMDF!N423,4))</f>
        <v>1</v>
      </c>
      <c r="O423" s="286" t="str">
        <f>IF(P423="","",IF(I423="","",IF(LEFT(I423,13)="Reclaimed pos",RawMaterialCode!$E$569,RawMaterialCode!$E$568)))</f>
        <v>Reclaimed pre-consumer mixed fibers (RM0578)</v>
      </c>
      <c r="P423" s="295">
        <f t="shared" si="28"/>
        <v>1</v>
      </c>
      <c r="Q423" s="202"/>
      <c r="R423" s="203"/>
      <c r="S423" s="204" t="str">
        <f t="shared" si="29"/>
        <v/>
      </c>
      <c r="T423" s="281"/>
      <c r="U423" s="281"/>
      <c r="V423" s="281"/>
      <c r="W423" s="281"/>
      <c r="X423" s="317">
        <f>RMDF!X423</f>
        <v>0</v>
      </c>
      <c r="Y423" s="318" t="str">
        <f>IF(X423=0,"",_xlfn.XLOOKUP(X423,StatePicklist!$1:$1,StatePicklist!$3:$3,"NA",0))</f>
        <v/>
      </c>
      <c r="Z423" s="297" t="str">
        <f ca="1">IF(RMDF!Y423="", "", IF(ISNUMBER(MATCH(RMDF!Y423, INDIRECT(Y423), 0)), "OK", "Invalid"))</f>
        <v/>
      </c>
      <c r="AA423" s="281"/>
      <c r="AB423" s="281"/>
      <c r="AC423" s="281"/>
      <c r="AD423" s="281" t="b">
        <f>AND(RMDF!AG423&gt;=0, RMDF!AG423&lt;=1-RMDF!Z423, RMDF!AG423=ROUND(RMDF!AG423,4))</f>
        <v>1</v>
      </c>
      <c r="AE423" s="317">
        <f>RMDF!AE423</f>
        <v>0</v>
      </c>
      <c r="AF423" s="318" t="str">
        <f>IF(AE423=0,"",_xlfn.XLOOKUP(AE423,StatePicklist!$1:$1,StatePicklist!$3:$3,"NA",0))</f>
        <v/>
      </c>
      <c r="AG423" s="297" t="str">
        <f ca="1">IF(RMDF!AF423="", "", IF(ISNUMBER(MATCH(RMDF!AF423, INDIRECT(AF423), 0)), "OK", "Invalid"))</f>
        <v/>
      </c>
      <c r="AH423" s="281"/>
      <c r="AI423" s="281"/>
      <c r="AJ423" s="281"/>
      <c r="AK423" s="281" t="b">
        <f>AND(RMDF!AN423&gt;=0, RMDF!AN423&lt;=1-SUM(RMDF!Z423,RMDF!AG423), RMDF!AN423=ROUND(RMDF!AN423,4))</f>
        <v>1</v>
      </c>
      <c r="AL423" s="317">
        <f>RMDF!AL423</f>
        <v>0</v>
      </c>
      <c r="AM423" s="318" t="str">
        <f>IF(AL423=0,"",_xlfn.XLOOKUP(AL423,StatePicklist!$1:$1,StatePicklist!$3:$3,"NA",0))</f>
        <v/>
      </c>
      <c r="AN423" s="297" t="str">
        <f ca="1">IF(RMDF!AM423="", "", IF(ISNUMBER(MATCH(RMDF!AM423, INDIRECT(AM423), 0)), "OK", "Invalid"))</f>
        <v/>
      </c>
      <c r="AO423" s="281"/>
      <c r="AP423" s="281"/>
      <c r="AQ423" s="281"/>
      <c r="AR423" s="281" t="b">
        <f>AND(RMDF!AU423&gt;=0, RMDF!AU423&lt;=1-SUM(RMDF!Z423,RMDF!AG423,RMDF!AN423), RMDF!AU423=ROUND(RMDF!AU423,4))</f>
        <v>1</v>
      </c>
      <c r="AS423" s="317">
        <f>RMDF!AS423</f>
        <v>0</v>
      </c>
      <c r="AT423" s="318" t="str">
        <f>IF(AS423=0,"",_xlfn.XLOOKUP(AS423,StatePicklist!$1:$1,StatePicklist!$3:$3,"NA",0))</f>
        <v/>
      </c>
      <c r="AU423" s="297" t="str">
        <f ca="1">IF(RMDF!AT423="", "", IF(ISNUMBER(MATCH(RMDF!AT423, INDIRECT(AT423), 0)), "OK", "Invalid"))</f>
        <v/>
      </c>
      <c r="AV423" s="281"/>
      <c r="AW423" s="281"/>
      <c r="AX423" s="281"/>
      <c r="AY423" s="281" t="b">
        <f>AND(RMDF!BB423&gt;=0, RMDF!BB423&lt;=1-SUM(RMDF!Z423,RMDF!AG423,RMDF!AN423,RMDF!AU423), RMDF!BB423=ROUND(RMDF!BB423,4))</f>
        <v>1</v>
      </c>
      <c r="AZ423" s="317">
        <f>RMDF!AZ423</f>
        <v>0</v>
      </c>
      <c r="BA423" s="318" t="str">
        <f>IF(AZ423=0,"",_xlfn.XLOOKUP(AZ423,StatePicklist!$1:$1,StatePicklist!$3:$3,"NA",0))</f>
        <v/>
      </c>
      <c r="BB423" s="297" t="str">
        <f ca="1">IF(RMDF!BA423="", "", IF(ISNUMBER(MATCH(RMDF!BA423, INDIRECT(BA423), 0)), "OK", "Invalid"))</f>
        <v/>
      </c>
      <c r="BC423" s="281"/>
      <c r="BD423" s="281"/>
      <c r="BE423" s="281"/>
      <c r="BF423" s="281" t="b">
        <f>AND(RMDF!BI423&gt;=0, RMDF!BI423&lt;=1-SUM(RMDF!Z423,RMDF!AG423,RMDF!AN423,RMDF!AU423,RMDF!BB423), RMDF!BI423=ROUND(RMDF!BI423,4))</f>
        <v>1</v>
      </c>
      <c r="BG423" s="317">
        <f>RMDF!BG423</f>
        <v>0</v>
      </c>
      <c r="BH423" s="318" t="str">
        <f>IF(BG423=0,"",_xlfn.XLOOKUP(BG423,StatePicklist!$1:$1,StatePicklist!$3:$3,"NA",0))</f>
        <v/>
      </c>
      <c r="BI423" s="297" t="str">
        <f ca="1">IF(RMDF!BH423="", "", IF(ISNUMBER(MATCH(RMDF!BH423, INDIRECT(BH423), 0)), "OK", "Invalid"))</f>
        <v/>
      </c>
      <c r="BJ423" s="281"/>
      <c r="BK423" s="281"/>
      <c r="BL423" s="281"/>
      <c r="BM423" s="281" t="b">
        <f>AND(RMDF!BP423&gt;=0, RMDF!BP423&lt;=1-SUM(RMDF!Z423,RMDF!AG423,RMDF!AN423,RMDF!AU423,RMDF!BB423,RMDF!BI423), RMDF!BP423=ROUND(RMDF!BP423,4))</f>
        <v>1</v>
      </c>
      <c r="BN423" s="317">
        <f>RMDF!BN423</f>
        <v>0</v>
      </c>
      <c r="BO423" s="318" t="str">
        <f>IF(BN423=0,"",_xlfn.XLOOKUP(BN423,StatePicklist!$1:$1,StatePicklist!$3:$3,"NA",0))</f>
        <v/>
      </c>
      <c r="BP423" s="297" t="str">
        <f ca="1">IF(RMDF!BO423="", "", IF(ISNUMBER(MATCH(RMDF!BO423, INDIRECT(BO423), 0)), "OK", "Invalid"))</f>
        <v/>
      </c>
      <c r="BQ423" s="281"/>
      <c r="BR423" s="281"/>
      <c r="BS423" s="281"/>
      <c r="BT423" s="281" t="b">
        <f>AND(RMDF!BW423&gt;=0, RMDF!BW423&lt;=1-SUM(RMDF!Z423,RMDF!AG423,RMDF!AN423,RMDF!AU423,RMDF!BB423,RMDF!BI423,RMDF!BP423), RMDF!BW423=ROUND(RMDF!BW423,4))</f>
        <v>1</v>
      </c>
      <c r="BU423" s="317">
        <f>RMDF!BU423</f>
        <v>0</v>
      </c>
      <c r="BV423" s="318" t="str">
        <f>IF(BU423=0,"",_xlfn.XLOOKUP(BU423,StatePicklist!$1:$1,StatePicklist!$3:$3,"NA",0))</f>
        <v/>
      </c>
      <c r="BW423" s="297" t="str">
        <f ca="1">IF(RMDF!BV423="", "", IF(ISNUMBER(MATCH(RMDF!BV423, INDIRECT(BV423), 0)), "OK", "Invalid"))</f>
        <v/>
      </c>
      <c r="BX423" s="281"/>
      <c r="BY423" s="281"/>
      <c r="BZ423" s="281"/>
      <c r="CA423" s="281" t="b">
        <f>AND(RMDF!CD423&gt;=0, RMDF!CD423&lt;=1-SUM(RMDF!Z423,RMDF!AG423,RMDF!AN423,RMDF!AU423,RMDF!BB423,RMDF!BI423,RMDF!BP423,RMDF!BW423), RMDF!CD423=ROUND(RMDF!CD423,4))</f>
        <v>1</v>
      </c>
      <c r="CB423" s="317">
        <f>RMDF!CB423</f>
        <v>0</v>
      </c>
      <c r="CC423" s="318" t="str">
        <f>IF(CB423=0,"",_xlfn.XLOOKUP(CB423,StatePicklist!$1:$1,StatePicklist!$3:$3,"NA",0))</f>
        <v/>
      </c>
      <c r="CD423" s="297" t="str">
        <f ca="1">IF(RMDF!CC423="", "", IF(ISNUMBER(MATCH(RMDF!CC423, INDIRECT(CC423), 0)), "OK", "Invalid"))</f>
        <v/>
      </c>
      <c r="CE423" s="281"/>
      <c r="CF423" s="281"/>
      <c r="CG423" s="281"/>
      <c r="CH423" s="281" t="b">
        <f>AND(RMDF!CK423&gt;=0, RMDF!CK423&lt;=1-SUM(RMDF!Z423,RMDF!AG423,RMDF!AN423,RMDF!AU423,RMDF!BB423,RMDF!BI423,RMDF!BP423,RMDF!BW423,RMDF!CD423), RMDF!CK423=ROUND(RMDF!CK423,4))</f>
        <v>1</v>
      </c>
      <c r="CI423" s="317">
        <f>RMDF!CI423</f>
        <v>0</v>
      </c>
      <c r="CJ423" s="318" t="str">
        <f>IF(CI423=0,"",_xlfn.XLOOKUP(CI423,StatePicklist!$1:$1,StatePicklist!$3:$3,"NA",0))</f>
        <v/>
      </c>
      <c r="CK423" s="297" t="str">
        <f ca="1">IF(RMDF!CJ423="", "", IF(ISNUMBER(MATCH(RMDF!CJ423, INDIRECT(CJ423), 0)), "OK", "Invalid"))</f>
        <v/>
      </c>
      <c r="CL423" s="281"/>
      <c r="CM423" s="281"/>
      <c r="CN423" s="281"/>
      <c r="CO423" s="281" t="b">
        <f>AND(RMDF!CR423&gt;=0, RMDF!CR423&lt;=1-SUM(RMDF!Z423,RMDF!AG423,RMDF!AN423,RMDF!AU423,RMDF!BB423,RMDF!BI423,RMDF!BP423,RMDF!BW423,RMDF!CD423,RMDF!CK423), RMDF!CR423=ROUND(RMDF!CR423,4))</f>
        <v>1</v>
      </c>
      <c r="CP423" s="317">
        <f>RMDF!CP423</f>
        <v>0</v>
      </c>
      <c r="CQ423" s="318" t="str">
        <f>IF(CP423=0,"",_xlfn.XLOOKUP(CP423,StatePicklist!$1:$1,StatePicklist!$3:$3,"NA",0))</f>
        <v/>
      </c>
      <c r="CR423" s="297" t="str">
        <f ca="1">IF(RMDF!CQ423="", "", IF(ISNUMBER(MATCH(RMDF!CQ423, INDIRECT(CQ423), 0)), "OK", "Invalid"))</f>
        <v/>
      </c>
      <c r="CS423" s="281"/>
      <c r="CT423" s="281"/>
      <c r="CU423" s="281"/>
      <c r="CV423" s="281" t="b">
        <f>AND(RMDF!CY423&gt;=0, RMDF!CY423&lt;=1-SUM(RMDF!Z423,RMDF!AG423,RMDF!AN423,RMDF!AU423,RMDF!BB423,RMDF!BI423,RMDF!BP423,RMDF!BW423,RMDF!CD423,RMDF!CK423,RMDF!CR423), RMDF!CY423=ROUND(RMDF!CY423,4))</f>
        <v>1</v>
      </c>
      <c r="CW423" s="317">
        <f>RMDF!CW423</f>
        <v>0</v>
      </c>
      <c r="CX423" s="318" t="str">
        <f>IF(CW423=0,"",_xlfn.XLOOKUP(CW423,StatePicklist!$1:$1,StatePicklist!$3:$3,"NA",0))</f>
        <v/>
      </c>
      <c r="CY423" s="297" t="str">
        <f ca="1">IF(RMDF!CX423="", "", IF(ISNUMBER(MATCH(RMDF!CX423, INDIRECT(CX423), 0)), "OK", "Invalid"))</f>
        <v/>
      </c>
      <c r="CZ423" s="281"/>
      <c r="DA423" s="281"/>
      <c r="DB423" s="281"/>
      <c r="DC423" s="281" t="b">
        <f>AND(RMDF!DF423&gt;=0, RMDF!DF423&lt;=1-SUM(RMDF!Z423,RMDF!AG423,RMDF!AN423,RMDF!AU423,RMDF!BB423,RMDF!BI423,RMDF!BP423,RMDF!BW423,RMDF!CD423,RMDF!CK423,RMDF!CR423,RMDF!CY423), RMDF!DF423=ROUND(RMDF!DF423,4))</f>
        <v>1</v>
      </c>
      <c r="DD423" s="317">
        <f>RMDF!DD423</f>
        <v>0</v>
      </c>
      <c r="DE423" s="318" t="str">
        <f>IF(DD423=0,"",_xlfn.XLOOKUP(DD423,StatePicklist!$1:$1,StatePicklist!$3:$3,"NA",0))</f>
        <v/>
      </c>
      <c r="DF423" s="297" t="str">
        <f ca="1">IF(RMDF!DE423="", "", IF(ISNUMBER(MATCH(RMDF!DE423, INDIRECT(DE423), 0)), "OK", "Invalid"))</f>
        <v/>
      </c>
      <c r="DG423" s="281"/>
      <c r="DH423" s="281"/>
      <c r="DI423" s="281"/>
      <c r="DJ423" s="281" t="b">
        <f>AND(RMDF!DM423&gt;=0, RMDF!DM423&lt;=1-SUM(RMDF!Z423,RMDF!AG423,RMDF!AN423,RMDF!AU423,RMDF!BB423,RMDF!BI423,RMDF!BP423,RMDF!BW423,RMDF!CD423,RMDF!CK423,RMDF!CR423,RMDF!CY423,RMDF!DF423), RMDF!DM423=ROUND(RMDF!DM423,4))</f>
        <v>1</v>
      </c>
      <c r="DK423" s="317">
        <f>RMDF!DK423</f>
        <v>0</v>
      </c>
      <c r="DL423" s="318" t="str">
        <f>IF(DK423=0,"",_xlfn.XLOOKUP(DK423,StatePicklist!$1:$1,StatePicklist!$3:$3,"NA",0))</f>
        <v/>
      </c>
      <c r="DM423" s="297" t="str">
        <f ca="1">IF(RMDF!DL423="", "", IF(ISNUMBER(MATCH(RMDF!DL423, INDIRECT(DL423), 0)), "OK", "Invalid"))</f>
        <v/>
      </c>
      <c r="DN423" s="281"/>
      <c r="DO423" s="281"/>
      <c r="DP423" s="281"/>
      <c r="DQ423" s="281" t="b">
        <f>AND(RMDF!DT423&gt;=0, RMDF!DT423&lt;=1-SUM(RMDF!Z423,RMDF!AG423,RMDF!AN423,RMDF!AU423,RMDF!BB423,RMDF!BI423,RMDF!BP423,RMDF!BW423,RMDF!CD423,RMDF!CK423,RMDF!CR423,RMDF!CY423,RMDF!DF423,RMDF!DM423), RMDF!DT423=ROUND(RMDF!DT423,4))</f>
        <v>1</v>
      </c>
      <c r="DR423" s="317">
        <f>RMDF!DR423</f>
        <v>0</v>
      </c>
      <c r="DS423" s="318" t="str">
        <f>IF(DR423=0,"",_xlfn.XLOOKUP(DR423,StatePicklist!$1:$1,StatePicklist!$3:$3,"NA",0))</f>
        <v/>
      </c>
      <c r="DT423" s="297" t="str">
        <f ca="1">IF(RMDF!DS423="", "", IF(ISNUMBER(MATCH(RMDF!DS423, INDIRECT(DS423), 0)), "OK", "Invalid"))</f>
        <v/>
      </c>
      <c r="DU423" s="281"/>
      <c r="DV423" s="281"/>
      <c r="DW423" s="281"/>
      <c r="DX423" s="281" t="b">
        <f>AND(RMDF!EA423&gt;=0, RMDF!EA423&lt;=1-SUM(RMDF!Z423,RMDF!AG423,RMDF!AN423,RMDF!AU423,RMDF!BB423,RMDF!BI423,RMDF!BP423,RMDF!BW423,RMDF!CD423,RMDF!CK423,RMDF!CR423,RMDF!CY423,RMDF!DF423,RMDF!DM423,RMDF!DT423), RMDF!EA423=ROUND(RMDF!EA423,4))</f>
        <v>1</v>
      </c>
      <c r="DY423" s="317">
        <f>RMDF!DY423</f>
        <v>0</v>
      </c>
      <c r="DZ423" s="318" t="str">
        <f>IF(DY423=0,"",_xlfn.XLOOKUP(DY423,StatePicklist!$1:$1,StatePicklist!$3:$3,"NA",0))</f>
        <v/>
      </c>
      <c r="EA423" s="297" t="str">
        <f ca="1">IF(RMDF!DZ423="", "", IF(ISNUMBER(MATCH(RMDF!DZ423, INDIRECT(DZ423), 0)), "OK", "Invalid"))</f>
        <v/>
      </c>
      <c r="EB423" s="281"/>
      <c r="EC423" s="281"/>
      <c r="ED423" s="281"/>
      <c r="EE423" s="281" t="b">
        <f>AND(RMDF!EH423&gt;=0, RMDF!EH423&lt;=1-SUM(RMDF!Z423,RMDF!AG423,RMDF!AN423,RMDF!AU423,RMDF!BB423,RMDF!BI423,RMDF!BP423,RMDF!BW423,RMDF!CD423,RMDF!CK423,RMDF!CR423,RMDF!CY423,RMDF!DF423,RMDF!DM423,RMDF!DT423,RMDF!EA423), RMDF!EH423=ROUND(RMDF!EH423,4))</f>
        <v>1</v>
      </c>
      <c r="EF423" s="317">
        <f>RMDF!EF423</f>
        <v>0</v>
      </c>
      <c r="EG423" s="318" t="str">
        <f>IF(EF423=0,"",_xlfn.XLOOKUP(EF423,StatePicklist!$1:$1,StatePicklist!$3:$3,"NA",0))</f>
        <v/>
      </c>
      <c r="EH423" s="297" t="str">
        <f ca="1">IF(RMDF!EG423="", "", IF(ISNUMBER(MATCH(RMDF!EG423, INDIRECT(EG423), 0)), "OK", "Invalid"))</f>
        <v/>
      </c>
      <c r="EI423" s="281"/>
      <c r="EJ423" s="281"/>
      <c r="EK423" s="281"/>
      <c r="EL423" s="281" t="b">
        <f>AND(RMDF!EO423&gt;=0, RMDF!EO423&lt;=1-SUM(RMDF!Z423,RMDF!AG423,RMDF!AN423,RMDF!AU423,RMDF!BB423,RMDF!BI423,RMDF!BP423,RMDF!BW423,RMDF!CD423,RMDF!CK423,RMDF!CR423,RMDF!CY423,RMDF!DF423,RMDF!DM423,RMDF!DT423,RMDF!EA423,RMDF!EH423), RMDF!EO423=ROUND(RMDF!EO423,4))</f>
        <v>1</v>
      </c>
      <c r="EM423" s="317">
        <f>RMDF!EM423</f>
        <v>0</v>
      </c>
      <c r="EN423" s="318" t="str">
        <f>IF(EM423=0,"",_xlfn.XLOOKUP(EM423,StatePicklist!$1:$1,StatePicklist!$3:$3,"NA",0))</f>
        <v/>
      </c>
      <c r="EO423" s="297" t="str">
        <f ca="1">IF(RMDF!EN423="", "", IF(ISNUMBER(MATCH(RMDF!EN423, INDIRECT(EN423), 0)), "OK", "Invalid"))</f>
        <v/>
      </c>
      <c r="EP423" s="281"/>
      <c r="EQ423" s="281"/>
      <c r="ER423" s="281"/>
      <c r="ES423" s="281" t="b">
        <f>AND(RMDF!EV423&gt;=0, RMDF!EV423&lt;=1-SUM(RMDF!Z423,RMDF!AG423,RMDF!AN423,RMDF!AU423,RMDF!BB423,RMDF!BI423,RMDF!BP423,RMDF!BW423,RMDF!CD423,RMDF!CK423,RMDF!CR423,RMDF!CY423,RMDF!DF423,RMDF!DM423,RMDF!DT423,RMDF!EA423,RMDF!EH423,RMDF!EO423), RMDF!EV423=ROUND(RMDF!EV423,4))</f>
        <v>1</v>
      </c>
      <c r="ET423" s="317">
        <f>RMDF!ET423</f>
        <v>0</v>
      </c>
      <c r="EU423" s="318" t="str">
        <f>IF(ET423=0,"",_xlfn.XLOOKUP(ET423,StatePicklist!$1:$1,StatePicklist!$3:$3,"NA",0))</f>
        <v/>
      </c>
      <c r="EV423" s="297" t="str">
        <f ca="1">IF(RMDF!EU423="", "", IF(ISNUMBER(MATCH(RMDF!EU423, INDIRECT(EU423), 0)), "OK", "Invalid"))</f>
        <v/>
      </c>
      <c r="EW423" s="281"/>
      <c r="EX423" s="281"/>
      <c r="EY423" s="281"/>
      <c r="EZ423" s="281" t="b">
        <f>AND(RMDF!FC423&gt;=0, RMDF!FC423&lt;=1-SUM(RMDF!Z423,RMDF!AG423,RMDF!AN423,RMDF!AU423,RMDF!BB423,RMDF!BI423,RMDF!BP423,RMDF!BW423,RMDF!CD423,RMDF!CK423,RMDF!CR423,RMDF!CY423,RMDF!DF423,RMDF!DM423,RMDF!DT423,RMDF!EA423,RMDF!EH423,RMDF!EO423,RMDF!EV423), RMDF!FC423=ROUND(RMDF!FC423,4))</f>
        <v>1</v>
      </c>
      <c r="FA423" s="317">
        <f>RMDF!FA423</f>
        <v>0</v>
      </c>
      <c r="FB423" s="318" t="str">
        <f>IF(FA423=0,"",_xlfn.XLOOKUP(FA423,StatePicklist!$1:$1,StatePicklist!$3:$3,"NA",0))</f>
        <v/>
      </c>
      <c r="FC423" s="297" t="str">
        <f ca="1">IF(RMDF!FB423="", "", IF(ISNUMBER(MATCH(RMDF!FB423, INDIRECT(FB423), 0)), "OK", "Invalid"))</f>
        <v/>
      </c>
    </row>
    <row r="424" spans="1:159" s="205" customFormat="1" ht="39.9" customHeight="1" x14ac:dyDescent="0.25">
      <c r="A424" s="206"/>
      <c r="B424" s="196"/>
      <c r="C424" s="197"/>
      <c r="D424" s="198"/>
      <c r="E424" s="199"/>
      <c r="F424" s="200"/>
      <c r="G424" s="201"/>
      <c r="H424" s="292"/>
      <c r="I424" s="305">
        <f>RMDF!I424</f>
        <v>0</v>
      </c>
      <c r="J424" s="305" t="str">
        <f>IF(I424=ProductCode!$B$30,"PDReclPost",IF(OR(I424=ProductCode!$C$30,I424=ProductCode!$E$30,I424=ProductCode!$G$30),"PDPreCon",IF(OR(I424=ProductCode!$D$30,I424=ProductCode!$F$30),"PDNotReclPost","")))</f>
        <v/>
      </c>
      <c r="K424" s="305" t="str">
        <f t="shared" si="27"/>
        <v/>
      </c>
      <c r="L424" s="289"/>
      <c r="M424" s="305" t="str">
        <f t="shared" si="27"/>
        <v/>
      </c>
      <c r="N424" s="289" t="b">
        <f>AND(RMDF!N424&gt;=0, RMDF!N424&lt;=1-RMDF!L424, RMDF!N424=ROUND(RMDF!N424,4))</f>
        <v>1</v>
      </c>
      <c r="O424" s="286" t="str">
        <f>IF(P424="","",IF(I424="","",IF(LEFT(I424,13)="Reclaimed pos",RawMaterialCode!$E$569,RawMaterialCode!$E$568)))</f>
        <v>Reclaimed pre-consumer mixed fibers (RM0578)</v>
      </c>
      <c r="P424" s="295">
        <f t="shared" si="28"/>
        <v>1</v>
      </c>
      <c r="Q424" s="202"/>
      <c r="R424" s="203"/>
      <c r="S424" s="204" t="str">
        <f t="shared" si="29"/>
        <v/>
      </c>
      <c r="T424" s="281"/>
      <c r="U424" s="281"/>
      <c r="V424" s="281"/>
      <c r="W424" s="281"/>
      <c r="X424" s="317">
        <f>RMDF!X424</f>
        <v>0</v>
      </c>
      <c r="Y424" s="318" t="str">
        <f>IF(X424=0,"",_xlfn.XLOOKUP(X424,StatePicklist!$1:$1,StatePicklist!$3:$3,"NA",0))</f>
        <v/>
      </c>
      <c r="Z424" s="297" t="str">
        <f ca="1">IF(RMDF!Y424="", "", IF(ISNUMBER(MATCH(RMDF!Y424, INDIRECT(Y424), 0)), "OK", "Invalid"))</f>
        <v/>
      </c>
      <c r="AA424" s="281"/>
      <c r="AB424" s="281"/>
      <c r="AC424" s="281"/>
      <c r="AD424" s="281" t="b">
        <f>AND(RMDF!AG424&gt;=0, RMDF!AG424&lt;=1-RMDF!Z424, RMDF!AG424=ROUND(RMDF!AG424,4))</f>
        <v>1</v>
      </c>
      <c r="AE424" s="317">
        <f>RMDF!AE424</f>
        <v>0</v>
      </c>
      <c r="AF424" s="318" t="str">
        <f>IF(AE424=0,"",_xlfn.XLOOKUP(AE424,StatePicklist!$1:$1,StatePicklist!$3:$3,"NA",0))</f>
        <v/>
      </c>
      <c r="AG424" s="297" t="str">
        <f ca="1">IF(RMDF!AF424="", "", IF(ISNUMBER(MATCH(RMDF!AF424, INDIRECT(AF424), 0)), "OK", "Invalid"))</f>
        <v/>
      </c>
      <c r="AH424" s="281"/>
      <c r="AI424" s="281"/>
      <c r="AJ424" s="281"/>
      <c r="AK424" s="281" t="b">
        <f>AND(RMDF!AN424&gt;=0, RMDF!AN424&lt;=1-SUM(RMDF!Z424,RMDF!AG424), RMDF!AN424=ROUND(RMDF!AN424,4))</f>
        <v>1</v>
      </c>
      <c r="AL424" s="317">
        <f>RMDF!AL424</f>
        <v>0</v>
      </c>
      <c r="AM424" s="318" t="str">
        <f>IF(AL424=0,"",_xlfn.XLOOKUP(AL424,StatePicklist!$1:$1,StatePicklist!$3:$3,"NA",0))</f>
        <v/>
      </c>
      <c r="AN424" s="297" t="str">
        <f ca="1">IF(RMDF!AM424="", "", IF(ISNUMBER(MATCH(RMDF!AM424, INDIRECT(AM424), 0)), "OK", "Invalid"))</f>
        <v/>
      </c>
      <c r="AO424" s="281"/>
      <c r="AP424" s="281"/>
      <c r="AQ424" s="281"/>
      <c r="AR424" s="281" t="b">
        <f>AND(RMDF!AU424&gt;=0, RMDF!AU424&lt;=1-SUM(RMDF!Z424,RMDF!AG424,RMDF!AN424), RMDF!AU424=ROUND(RMDF!AU424,4))</f>
        <v>1</v>
      </c>
      <c r="AS424" s="317">
        <f>RMDF!AS424</f>
        <v>0</v>
      </c>
      <c r="AT424" s="318" t="str">
        <f>IF(AS424=0,"",_xlfn.XLOOKUP(AS424,StatePicklist!$1:$1,StatePicklist!$3:$3,"NA",0))</f>
        <v/>
      </c>
      <c r="AU424" s="297" t="str">
        <f ca="1">IF(RMDF!AT424="", "", IF(ISNUMBER(MATCH(RMDF!AT424, INDIRECT(AT424), 0)), "OK", "Invalid"))</f>
        <v/>
      </c>
      <c r="AV424" s="281"/>
      <c r="AW424" s="281"/>
      <c r="AX424" s="281"/>
      <c r="AY424" s="281" t="b">
        <f>AND(RMDF!BB424&gt;=0, RMDF!BB424&lt;=1-SUM(RMDF!Z424,RMDF!AG424,RMDF!AN424,RMDF!AU424), RMDF!BB424=ROUND(RMDF!BB424,4))</f>
        <v>1</v>
      </c>
      <c r="AZ424" s="317">
        <f>RMDF!AZ424</f>
        <v>0</v>
      </c>
      <c r="BA424" s="318" t="str">
        <f>IF(AZ424=0,"",_xlfn.XLOOKUP(AZ424,StatePicklist!$1:$1,StatePicklist!$3:$3,"NA",0))</f>
        <v/>
      </c>
      <c r="BB424" s="297" t="str">
        <f ca="1">IF(RMDF!BA424="", "", IF(ISNUMBER(MATCH(RMDF!BA424, INDIRECT(BA424), 0)), "OK", "Invalid"))</f>
        <v/>
      </c>
      <c r="BC424" s="281"/>
      <c r="BD424" s="281"/>
      <c r="BE424" s="281"/>
      <c r="BF424" s="281" t="b">
        <f>AND(RMDF!BI424&gt;=0, RMDF!BI424&lt;=1-SUM(RMDF!Z424,RMDF!AG424,RMDF!AN424,RMDF!AU424,RMDF!BB424), RMDF!BI424=ROUND(RMDF!BI424,4))</f>
        <v>1</v>
      </c>
      <c r="BG424" s="317">
        <f>RMDF!BG424</f>
        <v>0</v>
      </c>
      <c r="BH424" s="318" t="str">
        <f>IF(BG424=0,"",_xlfn.XLOOKUP(BG424,StatePicklist!$1:$1,StatePicklist!$3:$3,"NA",0))</f>
        <v/>
      </c>
      <c r="BI424" s="297" t="str">
        <f ca="1">IF(RMDF!BH424="", "", IF(ISNUMBER(MATCH(RMDF!BH424, INDIRECT(BH424), 0)), "OK", "Invalid"))</f>
        <v/>
      </c>
      <c r="BJ424" s="281"/>
      <c r="BK424" s="281"/>
      <c r="BL424" s="281"/>
      <c r="BM424" s="281" t="b">
        <f>AND(RMDF!BP424&gt;=0, RMDF!BP424&lt;=1-SUM(RMDF!Z424,RMDF!AG424,RMDF!AN424,RMDF!AU424,RMDF!BB424,RMDF!BI424), RMDF!BP424=ROUND(RMDF!BP424,4))</f>
        <v>1</v>
      </c>
      <c r="BN424" s="317">
        <f>RMDF!BN424</f>
        <v>0</v>
      </c>
      <c r="BO424" s="318" t="str">
        <f>IF(BN424=0,"",_xlfn.XLOOKUP(BN424,StatePicklist!$1:$1,StatePicklist!$3:$3,"NA",0))</f>
        <v/>
      </c>
      <c r="BP424" s="297" t="str">
        <f ca="1">IF(RMDF!BO424="", "", IF(ISNUMBER(MATCH(RMDF!BO424, INDIRECT(BO424), 0)), "OK", "Invalid"))</f>
        <v/>
      </c>
      <c r="BQ424" s="281"/>
      <c r="BR424" s="281"/>
      <c r="BS424" s="281"/>
      <c r="BT424" s="281" t="b">
        <f>AND(RMDF!BW424&gt;=0, RMDF!BW424&lt;=1-SUM(RMDF!Z424,RMDF!AG424,RMDF!AN424,RMDF!AU424,RMDF!BB424,RMDF!BI424,RMDF!BP424), RMDF!BW424=ROUND(RMDF!BW424,4))</f>
        <v>1</v>
      </c>
      <c r="BU424" s="317">
        <f>RMDF!BU424</f>
        <v>0</v>
      </c>
      <c r="BV424" s="318" t="str">
        <f>IF(BU424=0,"",_xlfn.XLOOKUP(BU424,StatePicklist!$1:$1,StatePicklist!$3:$3,"NA",0))</f>
        <v/>
      </c>
      <c r="BW424" s="297" t="str">
        <f ca="1">IF(RMDF!BV424="", "", IF(ISNUMBER(MATCH(RMDF!BV424, INDIRECT(BV424), 0)), "OK", "Invalid"))</f>
        <v/>
      </c>
      <c r="BX424" s="281"/>
      <c r="BY424" s="281"/>
      <c r="BZ424" s="281"/>
      <c r="CA424" s="281" t="b">
        <f>AND(RMDF!CD424&gt;=0, RMDF!CD424&lt;=1-SUM(RMDF!Z424,RMDF!AG424,RMDF!AN424,RMDF!AU424,RMDF!BB424,RMDF!BI424,RMDF!BP424,RMDF!BW424), RMDF!CD424=ROUND(RMDF!CD424,4))</f>
        <v>1</v>
      </c>
      <c r="CB424" s="317">
        <f>RMDF!CB424</f>
        <v>0</v>
      </c>
      <c r="CC424" s="318" t="str">
        <f>IF(CB424=0,"",_xlfn.XLOOKUP(CB424,StatePicklist!$1:$1,StatePicklist!$3:$3,"NA",0))</f>
        <v/>
      </c>
      <c r="CD424" s="297" t="str">
        <f ca="1">IF(RMDF!CC424="", "", IF(ISNUMBER(MATCH(RMDF!CC424, INDIRECT(CC424), 0)), "OK", "Invalid"))</f>
        <v/>
      </c>
      <c r="CE424" s="281"/>
      <c r="CF424" s="281"/>
      <c r="CG424" s="281"/>
      <c r="CH424" s="281" t="b">
        <f>AND(RMDF!CK424&gt;=0, RMDF!CK424&lt;=1-SUM(RMDF!Z424,RMDF!AG424,RMDF!AN424,RMDF!AU424,RMDF!BB424,RMDF!BI424,RMDF!BP424,RMDF!BW424,RMDF!CD424), RMDF!CK424=ROUND(RMDF!CK424,4))</f>
        <v>1</v>
      </c>
      <c r="CI424" s="317">
        <f>RMDF!CI424</f>
        <v>0</v>
      </c>
      <c r="CJ424" s="318" t="str">
        <f>IF(CI424=0,"",_xlfn.XLOOKUP(CI424,StatePicklist!$1:$1,StatePicklist!$3:$3,"NA",0))</f>
        <v/>
      </c>
      <c r="CK424" s="297" t="str">
        <f ca="1">IF(RMDF!CJ424="", "", IF(ISNUMBER(MATCH(RMDF!CJ424, INDIRECT(CJ424), 0)), "OK", "Invalid"))</f>
        <v/>
      </c>
      <c r="CL424" s="281"/>
      <c r="CM424" s="281"/>
      <c r="CN424" s="281"/>
      <c r="CO424" s="281" t="b">
        <f>AND(RMDF!CR424&gt;=0, RMDF!CR424&lt;=1-SUM(RMDF!Z424,RMDF!AG424,RMDF!AN424,RMDF!AU424,RMDF!BB424,RMDF!BI424,RMDF!BP424,RMDF!BW424,RMDF!CD424,RMDF!CK424), RMDF!CR424=ROUND(RMDF!CR424,4))</f>
        <v>1</v>
      </c>
      <c r="CP424" s="317">
        <f>RMDF!CP424</f>
        <v>0</v>
      </c>
      <c r="CQ424" s="318" t="str">
        <f>IF(CP424=0,"",_xlfn.XLOOKUP(CP424,StatePicklist!$1:$1,StatePicklist!$3:$3,"NA",0))</f>
        <v/>
      </c>
      <c r="CR424" s="297" t="str">
        <f ca="1">IF(RMDF!CQ424="", "", IF(ISNUMBER(MATCH(RMDF!CQ424, INDIRECT(CQ424), 0)), "OK", "Invalid"))</f>
        <v/>
      </c>
      <c r="CS424" s="281"/>
      <c r="CT424" s="281"/>
      <c r="CU424" s="281"/>
      <c r="CV424" s="281" t="b">
        <f>AND(RMDF!CY424&gt;=0, RMDF!CY424&lt;=1-SUM(RMDF!Z424,RMDF!AG424,RMDF!AN424,RMDF!AU424,RMDF!BB424,RMDF!BI424,RMDF!BP424,RMDF!BW424,RMDF!CD424,RMDF!CK424,RMDF!CR424), RMDF!CY424=ROUND(RMDF!CY424,4))</f>
        <v>1</v>
      </c>
      <c r="CW424" s="317">
        <f>RMDF!CW424</f>
        <v>0</v>
      </c>
      <c r="CX424" s="318" t="str">
        <f>IF(CW424=0,"",_xlfn.XLOOKUP(CW424,StatePicklist!$1:$1,StatePicklist!$3:$3,"NA",0))</f>
        <v/>
      </c>
      <c r="CY424" s="297" t="str">
        <f ca="1">IF(RMDF!CX424="", "", IF(ISNUMBER(MATCH(RMDF!CX424, INDIRECT(CX424), 0)), "OK", "Invalid"))</f>
        <v/>
      </c>
      <c r="CZ424" s="281"/>
      <c r="DA424" s="281"/>
      <c r="DB424" s="281"/>
      <c r="DC424" s="281" t="b">
        <f>AND(RMDF!DF424&gt;=0, RMDF!DF424&lt;=1-SUM(RMDF!Z424,RMDF!AG424,RMDF!AN424,RMDF!AU424,RMDF!BB424,RMDF!BI424,RMDF!BP424,RMDF!BW424,RMDF!CD424,RMDF!CK424,RMDF!CR424,RMDF!CY424), RMDF!DF424=ROUND(RMDF!DF424,4))</f>
        <v>1</v>
      </c>
      <c r="DD424" s="317">
        <f>RMDF!DD424</f>
        <v>0</v>
      </c>
      <c r="DE424" s="318" t="str">
        <f>IF(DD424=0,"",_xlfn.XLOOKUP(DD424,StatePicklist!$1:$1,StatePicklist!$3:$3,"NA",0))</f>
        <v/>
      </c>
      <c r="DF424" s="297" t="str">
        <f ca="1">IF(RMDF!DE424="", "", IF(ISNUMBER(MATCH(RMDF!DE424, INDIRECT(DE424), 0)), "OK", "Invalid"))</f>
        <v/>
      </c>
      <c r="DG424" s="281"/>
      <c r="DH424" s="281"/>
      <c r="DI424" s="281"/>
      <c r="DJ424" s="281" t="b">
        <f>AND(RMDF!DM424&gt;=0, RMDF!DM424&lt;=1-SUM(RMDF!Z424,RMDF!AG424,RMDF!AN424,RMDF!AU424,RMDF!BB424,RMDF!BI424,RMDF!BP424,RMDF!BW424,RMDF!CD424,RMDF!CK424,RMDF!CR424,RMDF!CY424,RMDF!DF424), RMDF!DM424=ROUND(RMDF!DM424,4))</f>
        <v>1</v>
      </c>
      <c r="DK424" s="317">
        <f>RMDF!DK424</f>
        <v>0</v>
      </c>
      <c r="DL424" s="318" t="str">
        <f>IF(DK424=0,"",_xlfn.XLOOKUP(DK424,StatePicklist!$1:$1,StatePicklist!$3:$3,"NA",0))</f>
        <v/>
      </c>
      <c r="DM424" s="297" t="str">
        <f ca="1">IF(RMDF!DL424="", "", IF(ISNUMBER(MATCH(RMDF!DL424, INDIRECT(DL424), 0)), "OK", "Invalid"))</f>
        <v/>
      </c>
      <c r="DN424" s="281"/>
      <c r="DO424" s="281"/>
      <c r="DP424" s="281"/>
      <c r="DQ424" s="281" t="b">
        <f>AND(RMDF!DT424&gt;=0, RMDF!DT424&lt;=1-SUM(RMDF!Z424,RMDF!AG424,RMDF!AN424,RMDF!AU424,RMDF!BB424,RMDF!BI424,RMDF!BP424,RMDF!BW424,RMDF!CD424,RMDF!CK424,RMDF!CR424,RMDF!CY424,RMDF!DF424,RMDF!DM424), RMDF!DT424=ROUND(RMDF!DT424,4))</f>
        <v>1</v>
      </c>
      <c r="DR424" s="317">
        <f>RMDF!DR424</f>
        <v>0</v>
      </c>
      <c r="DS424" s="318" t="str">
        <f>IF(DR424=0,"",_xlfn.XLOOKUP(DR424,StatePicklist!$1:$1,StatePicklist!$3:$3,"NA",0))</f>
        <v/>
      </c>
      <c r="DT424" s="297" t="str">
        <f ca="1">IF(RMDF!DS424="", "", IF(ISNUMBER(MATCH(RMDF!DS424, INDIRECT(DS424), 0)), "OK", "Invalid"))</f>
        <v/>
      </c>
      <c r="DU424" s="281"/>
      <c r="DV424" s="281"/>
      <c r="DW424" s="281"/>
      <c r="DX424" s="281" t="b">
        <f>AND(RMDF!EA424&gt;=0, RMDF!EA424&lt;=1-SUM(RMDF!Z424,RMDF!AG424,RMDF!AN424,RMDF!AU424,RMDF!BB424,RMDF!BI424,RMDF!BP424,RMDF!BW424,RMDF!CD424,RMDF!CK424,RMDF!CR424,RMDF!CY424,RMDF!DF424,RMDF!DM424,RMDF!DT424), RMDF!EA424=ROUND(RMDF!EA424,4))</f>
        <v>1</v>
      </c>
      <c r="DY424" s="317">
        <f>RMDF!DY424</f>
        <v>0</v>
      </c>
      <c r="DZ424" s="318" t="str">
        <f>IF(DY424=0,"",_xlfn.XLOOKUP(DY424,StatePicklist!$1:$1,StatePicklist!$3:$3,"NA",0))</f>
        <v/>
      </c>
      <c r="EA424" s="297" t="str">
        <f ca="1">IF(RMDF!DZ424="", "", IF(ISNUMBER(MATCH(RMDF!DZ424, INDIRECT(DZ424), 0)), "OK", "Invalid"))</f>
        <v/>
      </c>
      <c r="EB424" s="281"/>
      <c r="EC424" s="281"/>
      <c r="ED424" s="281"/>
      <c r="EE424" s="281" t="b">
        <f>AND(RMDF!EH424&gt;=0, RMDF!EH424&lt;=1-SUM(RMDF!Z424,RMDF!AG424,RMDF!AN424,RMDF!AU424,RMDF!BB424,RMDF!BI424,RMDF!BP424,RMDF!BW424,RMDF!CD424,RMDF!CK424,RMDF!CR424,RMDF!CY424,RMDF!DF424,RMDF!DM424,RMDF!DT424,RMDF!EA424), RMDF!EH424=ROUND(RMDF!EH424,4))</f>
        <v>1</v>
      </c>
      <c r="EF424" s="317">
        <f>RMDF!EF424</f>
        <v>0</v>
      </c>
      <c r="EG424" s="318" t="str">
        <f>IF(EF424=0,"",_xlfn.XLOOKUP(EF424,StatePicklist!$1:$1,StatePicklist!$3:$3,"NA",0))</f>
        <v/>
      </c>
      <c r="EH424" s="297" t="str">
        <f ca="1">IF(RMDF!EG424="", "", IF(ISNUMBER(MATCH(RMDF!EG424, INDIRECT(EG424), 0)), "OK", "Invalid"))</f>
        <v/>
      </c>
      <c r="EI424" s="281"/>
      <c r="EJ424" s="281"/>
      <c r="EK424" s="281"/>
      <c r="EL424" s="281" t="b">
        <f>AND(RMDF!EO424&gt;=0, RMDF!EO424&lt;=1-SUM(RMDF!Z424,RMDF!AG424,RMDF!AN424,RMDF!AU424,RMDF!BB424,RMDF!BI424,RMDF!BP424,RMDF!BW424,RMDF!CD424,RMDF!CK424,RMDF!CR424,RMDF!CY424,RMDF!DF424,RMDF!DM424,RMDF!DT424,RMDF!EA424,RMDF!EH424), RMDF!EO424=ROUND(RMDF!EO424,4))</f>
        <v>1</v>
      </c>
      <c r="EM424" s="317">
        <f>RMDF!EM424</f>
        <v>0</v>
      </c>
      <c r="EN424" s="318" t="str">
        <f>IF(EM424=0,"",_xlfn.XLOOKUP(EM424,StatePicklist!$1:$1,StatePicklist!$3:$3,"NA",0))</f>
        <v/>
      </c>
      <c r="EO424" s="297" t="str">
        <f ca="1">IF(RMDF!EN424="", "", IF(ISNUMBER(MATCH(RMDF!EN424, INDIRECT(EN424), 0)), "OK", "Invalid"))</f>
        <v/>
      </c>
      <c r="EP424" s="281"/>
      <c r="EQ424" s="281"/>
      <c r="ER424" s="281"/>
      <c r="ES424" s="281" t="b">
        <f>AND(RMDF!EV424&gt;=0, RMDF!EV424&lt;=1-SUM(RMDF!Z424,RMDF!AG424,RMDF!AN424,RMDF!AU424,RMDF!BB424,RMDF!BI424,RMDF!BP424,RMDF!BW424,RMDF!CD424,RMDF!CK424,RMDF!CR424,RMDF!CY424,RMDF!DF424,RMDF!DM424,RMDF!DT424,RMDF!EA424,RMDF!EH424,RMDF!EO424), RMDF!EV424=ROUND(RMDF!EV424,4))</f>
        <v>1</v>
      </c>
      <c r="ET424" s="317">
        <f>RMDF!ET424</f>
        <v>0</v>
      </c>
      <c r="EU424" s="318" t="str">
        <f>IF(ET424=0,"",_xlfn.XLOOKUP(ET424,StatePicklist!$1:$1,StatePicklist!$3:$3,"NA",0))</f>
        <v/>
      </c>
      <c r="EV424" s="297" t="str">
        <f ca="1">IF(RMDF!EU424="", "", IF(ISNUMBER(MATCH(RMDF!EU424, INDIRECT(EU424), 0)), "OK", "Invalid"))</f>
        <v/>
      </c>
      <c r="EW424" s="281"/>
      <c r="EX424" s="281"/>
      <c r="EY424" s="281"/>
      <c r="EZ424" s="281" t="b">
        <f>AND(RMDF!FC424&gt;=0, RMDF!FC424&lt;=1-SUM(RMDF!Z424,RMDF!AG424,RMDF!AN424,RMDF!AU424,RMDF!BB424,RMDF!BI424,RMDF!BP424,RMDF!BW424,RMDF!CD424,RMDF!CK424,RMDF!CR424,RMDF!CY424,RMDF!DF424,RMDF!DM424,RMDF!DT424,RMDF!EA424,RMDF!EH424,RMDF!EO424,RMDF!EV424), RMDF!FC424=ROUND(RMDF!FC424,4))</f>
        <v>1</v>
      </c>
      <c r="FA424" s="317">
        <f>RMDF!FA424</f>
        <v>0</v>
      </c>
      <c r="FB424" s="318" t="str">
        <f>IF(FA424=0,"",_xlfn.XLOOKUP(FA424,StatePicklist!$1:$1,StatePicklist!$3:$3,"NA",0))</f>
        <v/>
      </c>
      <c r="FC424" s="297" t="str">
        <f ca="1">IF(RMDF!FB424="", "", IF(ISNUMBER(MATCH(RMDF!FB424, INDIRECT(FB424), 0)), "OK", "Invalid"))</f>
        <v/>
      </c>
    </row>
    <row r="425" spans="1:159" s="205" customFormat="1" ht="39.9" customHeight="1" x14ac:dyDescent="0.25">
      <c r="A425" s="206"/>
      <c r="B425" s="196"/>
      <c r="C425" s="197"/>
      <c r="D425" s="198"/>
      <c r="E425" s="199"/>
      <c r="F425" s="200"/>
      <c r="G425" s="201"/>
      <c r="H425" s="292"/>
      <c r="I425" s="305">
        <f>RMDF!I425</f>
        <v>0</v>
      </c>
      <c r="J425" s="305" t="str">
        <f>IF(I425=ProductCode!$B$30,"PDReclPost",IF(OR(I425=ProductCode!$C$30,I425=ProductCode!$E$30,I425=ProductCode!$G$30),"PDPreCon",IF(OR(I425=ProductCode!$D$30,I425=ProductCode!$F$30),"PDNotReclPost","")))</f>
        <v/>
      </c>
      <c r="K425" s="305" t="str">
        <f t="shared" si="27"/>
        <v/>
      </c>
      <c r="L425" s="289"/>
      <c r="M425" s="305" t="str">
        <f t="shared" si="27"/>
        <v/>
      </c>
      <c r="N425" s="289" t="b">
        <f>AND(RMDF!N425&gt;=0, RMDF!N425&lt;=1-RMDF!L425, RMDF!N425=ROUND(RMDF!N425,4))</f>
        <v>1</v>
      </c>
      <c r="O425" s="286" t="str">
        <f>IF(P425="","",IF(I425="","",IF(LEFT(I425,13)="Reclaimed pos",RawMaterialCode!$E$569,RawMaterialCode!$E$568)))</f>
        <v>Reclaimed pre-consumer mixed fibers (RM0578)</v>
      </c>
      <c r="P425" s="295">
        <f t="shared" si="28"/>
        <v>1</v>
      </c>
      <c r="Q425" s="202"/>
      <c r="R425" s="203"/>
      <c r="S425" s="204" t="str">
        <f t="shared" si="29"/>
        <v/>
      </c>
      <c r="T425" s="281"/>
      <c r="U425" s="281"/>
      <c r="V425" s="281"/>
      <c r="W425" s="281"/>
      <c r="X425" s="317">
        <f>RMDF!X425</f>
        <v>0</v>
      </c>
      <c r="Y425" s="318" t="str">
        <f>IF(X425=0,"",_xlfn.XLOOKUP(X425,StatePicklist!$1:$1,StatePicklist!$3:$3,"NA",0))</f>
        <v/>
      </c>
      <c r="Z425" s="297" t="str">
        <f ca="1">IF(RMDF!Y425="", "", IF(ISNUMBER(MATCH(RMDF!Y425, INDIRECT(Y425), 0)), "OK", "Invalid"))</f>
        <v/>
      </c>
      <c r="AA425" s="281"/>
      <c r="AB425" s="281"/>
      <c r="AC425" s="281"/>
      <c r="AD425" s="281" t="b">
        <f>AND(RMDF!AG425&gt;=0, RMDF!AG425&lt;=1-RMDF!Z425, RMDF!AG425=ROUND(RMDF!AG425,4))</f>
        <v>1</v>
      </c>
      <c r="AE425" s="317">
        <f>RMDF!AE425</f>
        <v>0</v>
      </c>
      <c r="AF425" s="318" t="str">
        <f>IF(AE425=0,"",_xlfn.XLOOKUP(AE425,StatePicklist!$1:$1,StatePicklist!$3:$3,"NA",0))</f>
        <v/>
      </c>
      <c r="AG425" s="297" t="str">
        <f ca="1">IF(RMDF!AF425="", "", IF(ISNUMBER(MATCH(RMDF!AF425, INDIRECT(AF425), 0)), "OK", "Invalid"))</f>
        <v/>
      </c>
      <c r="AH425" s="281"/>
      <c r="AI425" s="281"/>
      <c r="AJ425" s="281"/>
      <c r="AK425" s="281" t="b">
        <f>AND(RMDF!AN425&gt;=0, RMDF!AN425&lt;=1-SUM(RMDF!Z425,RMDF!AG425), RMDF!AN425=ROUND(RMDF!AN425,4))</f>
        <v>1</v>
      </c>
      <c r="AL425" s="317">
        <f>RMDF!AL425</f>
        <v>0</v>
      </c>
      <c r="AM425" s="318" t="str">
        <f>IF(AL425=0,"",_xlfn.XLOOKUP(AL425,StatePicklist!$1:$1,StatePicklist!$3:$3,"NA",0))</f>
        <v/>
      </c>
      <c r="AN425" s="297" t="str">
        <f ca="1">IF(RMDF!AM425="", "", IF(ISNUMBER(MATCH(RMDF!AM425, INDIRECT(AM425), 0)), "OK", "Invalid"))</f>
        <v/>
      </c>
      <c r="AO425" s="281"/>
      <c r="AP425" s="281"/>
      <c r="AQ425" s="281"/>
      <c r="AR425" s="281" t="b">
        <f>AND(RMDF!AU425&gt;=0, RMDF!AU425&lt;=1-SUM(RMDF!Z425,RMDF!AG425,RMDF!AN425), RMDF!AU425=ROUND(RMDF!AU425,4))</f>
        <v>1</v>
      </c>
      <c r="AS425" s="317">
        <f>RMDF!AS425</f>
        <v>0</v>
      </c>
      <c r="AT425" s="318" t="str">
        <f>IF(AS425=0,"",_xlfn.XLOOKUP(AS425,StatePicklist!$1:$1,StatePicklist!$3:$3,"NA",0))</f>
        <v/>
      </c>
      <c r="AU425" s="297" t="str">
        <f ca="1">IF(RMDF!AT425="", "", IF(ISNUMBER(MATCH(RMDF!AT425, INDIRECT(AT425), 0)), "OK", "Invalid"))</f>
        <v/>
      </c>
      <c r="AV425" s="281"/>
      <c r="AW425" s="281"/>
      <c r="AX425" s="281"/>
      <c r="AY425" s="281" t="b">
        <f>AND(RMDF!BB425&gt;=0, RMDF!BB425&lt;=1-SUM(RMDF!Z425,RMDF!AG425,RMDF!AN425,RMDF!AU425), RMDF!BB425=ROUND(RMDF!BB425,4))</f>
        <v>1</v>
      </c>
      <c r="AZ425" s="317">
        <f>RMDF!AZ425</f>
        <v>0</v>
      </c>
      <c r="BA425" s="318" t="str">
        <f>IF(AZ425=0,"",_xlfn.XLOOKUP(AZ425,StatePicklist!$1:$1,StatePicklist!$3:$3,"NA",0))</f>
        <v/>
      </c>
      <c r="BB425" s="297" t="str">
        <f ca="1">IF(RMDF!BA425="", "", IF(ISNUMBER(MATCH(RMDF!BA425, INDIRECT(BA425), 0)), "OK", "Invalid"))</f>
        <v/>
      </c>
      <c r="BC425" s="281"/>
      <c r="BD425" s="281"/>
      <c r="BE425" s="281"/>
      <c r="BF425" s="281" t="b">
        <f>AND(RMDF!BI425&gt;=0, RMDF!BI425&lt;=1-SUM(RMDF!Z425,RMDF!AG425,RMDF!AN425,RMDF!AU425,RMDF!BB425), RMDF!BI425=ROUND(RMDF!BI425,4))</f>
        <v>1</v>
      </c>
      <c r="BG425" s="317">
        <f>RMDF!BG425</f>
        <v>0</v>
      </c>
      <c r="BH425" s="318" t="str">
        <f>IF(BG425=0,"",_xlfn.XLOOKUP(BG425,StatePicklist!$1:$1,StatePicklist!$3:$3,"NA",0))</f>
        <v/>
      </c>
      <c r="BI425" s="297" t="str">
        <f ca="1">IF(RMDF!BH425="", "", IF(ISNUMBER(MATCH(RMDF!BH425, INDIRECT(BH425), 0)), "OK", "Invalid"))</f>
        <v/>
      </c>
      <c r="BJ425" s="281"/>
      <c r="BK425" s="281"/>
      <c r="BL425" s="281"/>
      <c r="BM425" s="281" t="b">
        <f>AND(RMDF!BP425&gt;=0, RMDF!BP425&lt;=1-SUM(RMDF!Z425,RMDF!AG425,RMDF!AN425,RMDF!AU425,RMDF!BB425,RMDF!BI425), RMDF!BP425=ROUND(RMDF!BP425,4))</f>
        <v>1</v>
      </c>
      <c r="BN425" s="317">
        <f>RMDF!BN425</f>
        <v>0</v>
      </c>
      <c r="BO425" s="318" t="str">
        <f>IF(BN425=0,"",_xlfn.XLOOKUP(BN425,StatePicklist!$1:$1,StatePicklist!$3:$3,"NA",0))</f>
        <v/>
      </c>
      <c r="BP425" s="297" t="str">
        <f ca="1">IF(RMDF!BO425="", "", IF(ISNUMBER(MATCH(RMDF!BO425, INDIRECT(BO425), 0)), "OK", "Invalid"))</f>
        <v/>
      </c>
      <c r="BQ425" s="281"/>
      <c r="BR425" s="281"/>
      <c r="BS425" s="281"/>
      <c r="BT425" s="281" t="b">
        <f>AND(RMDF!BW425&gt;=0, RMDF!BW425&lt;=1-SUM(RMDF!Z425,RMDF!AG425,RMDF!AN425,RMDF!AU425,RMDF!BB425,RMDF!BI425,RMDF!BP425), RMDF!BW425=ROUND(RMDF!BW425,4))</f>
        <v>1</v>
      </c>
      <c r="BU425" s="317">
        <f>RMDF!BU425</f>
        <v>0</v>
      </c>
      <c r="BV425" s="318" t="str">
        <f>IF(BU425=0,"",_xlfn.XLOOKUP(BU425,StatePicklist!$1:$1,StatePicklist!$3:$3,"NA",0))</f>
        <v/>
      </c>
      <c r="BW425" s="297" t="str">
        <f ca="1">IF(RMDF!BV425="", "", IF(ISNUMBER(MATCH(RMDF!BV425, INDIRECT(BV425), 0)), "OK", "Invalid"))</f>
        <v/>
      </c>
      <c r="BX425" s="281"/>
      <c r="BY425" s="281"/>
      <c r="BZ425" s="281"/>
      <c r="CA425" s="281" t="b">
        <f>AND(RMDF!CD425&gt;=0, RMDF!CD425&lt;=1-SUM(RMDF!Z425,RMDF!AG425,RMDF!AN425,RMDF!AU425,RMDF!BB425,RMDF!BI425,RMDF!BP425,RMDF!BW425), RMDF!CD425=ROUND(RMDF!CD425,4))</f>
        <v>1</v>
      </c>
      <c r="CB425" s="317">
        <f>RMDF!CB425</f>
        <v>0</v>
      </c>
      <c r="CC425" s="318" t="str">
        <f>IF(CB425=0,"",_xlfn.XLOOKUP(CB425,StatePicklist!$1:$1,StatePicklist!$3:$3,"NA",0))</f>
        <v/>
      </c>
      <c r="CD425" s="297" t="str">
        <f ca="1">IF(RMDF!CC425="", "", IF(ISNUMBER(MATCH(RMDF!CC425, INDIRECT(CC425), 0)), "OK", "Invalid"))</f>
        <v/>
      </c>
      <c r="CE425" s="281"/>
      <c r="CF425" s="281"/>
      <c r="CG425" s="281"/>
      <c r="CH425" s="281" t="b">
        <f>AND(RMDF!CK425&gt;=0, RMDF!CK425&lt;=1-SUM(RMDF!Z425,RMDF!AG425,RMDF!AN425,RMDF!AU425,RMDF!BB425,RMDF!BI425,RMDF!BP425,RMDF!BW425,RMDF!CD425), RMDF!CK425=ROUND(RMDF!CK425,4))</f>
        <v>1</v>
      </c>
      <c r="CI425" s="317">
        <f>RMDF!CI425</f>
        <v>0</v>
      </c>
      <c r="CJ425" s="318" t="str">
        <f>IF(CI425=0,"",_xlfn.XLOOKUP(CI425,StatePicklist!$1:$1,StatePicklist!$3:$3,"NA",0))</f>
        <v/>
      </c>
      <c r="CK425" s="297" t="str">
        <f ca="1">IF(RMDF!CJ425="", "", IF(ISNUMBER(MATCH(RMDF!CJ425, INDIRECT(CJ425), 0)), "OK", "Invalid"))</f>
        <v/>
      </c>
      <c r="CL425" s="281"/>
      <c r="CM425" s="281"/>
      <c r="CN425" s="281"/>
      <c r="CO425" s="281" t="b">
        <f>AND(RMDF!CR425&gt;=0, RMDF!CR425&lt;=1-SUM(RMDF!Z425,RMDF!AG425,RMDF!AN425,RMDF!AU425,RMDF!BB425,RMDF!BI425,RMDF!BP425,RMDF!BW425,RMDF!CD425,RMDF!CK425), RMDF!CR425=ROUND(RMDF!CR425,4))</f>
        <v>1</v>
      </c>
      <c r="CP425" s="317">
        <f>RMDF!CP425</f>
        <v>0</v>
      </c>
      <c r="CQ425" s="318" t="str">
        <f>IF(CP425=0,"",_xlfn.XLOOKUP(CP425,StatePicklist!$1:$1,StatePicklist!$3:$3,"NA",0))</f>
        <v/>
      </c>
      <c r="CR425" s="297" t="str">
        <f ca="1">IF(RMDF!CQ425="", "", IF(ISNUMBER(MATCH(RMDF!CQ425, INDIRECT(CQ425), 0)), "OK", "Invalid"))</f>
        <v/>
      </c>
      <c r="CS425" s="281"/>
      <c r="CT425" s="281"/>
      <c r="CU425" s="281"/>
      <c r="CV425" s="281" t="b">
        <f>AND(RMDF!CY425&gt;=0, RMDF!CY425&lt;=1-SUM(RMDF!Z425,RMDF!AG425,RMDF!AN425,RMDF!AU425,RMDF!BB425,RMDF!BI425,RMDF!BP425,RMDF!BW425,RMDF!CD425,RMDF!CK425,RMDF!CR425), RMDF!CY425=ROUND(RMDF!CY425,4))</f>
        <v>1</v>
      </c>
      <c r="CW425" s="317">
        <f>RMDF!CW425</f>
        <v>0</v>
      </c>
      <c r="CX425" s="318" t="str">
        <f>IF(CW425=0,"",_xlfn.XLOOKUP(CW425,StatePicklist!$1:$1,StatePicklist!$3:$3,"NA",0))</f>
        <v/>
      </c>
      <c r="CY425" s="297" t="str">
        <f ca="1">IF(RMDF!CX425="", "", IF(ISNUMBER(MATCH(RMDF!CX425, INDIRECT(CX425), 0)), "OK", "Invalid"))</f>
        <v/>
      </c>
      <c r="CZ425" s="281"/>
      <c r="DA425" s="281"/>
      <c r="DB425" s="281"/>
      <c r="DC425" s="281" t="b">
        <f>AND(RMDF!DF425&gt;=0, RMDF!DF425&lt;=1-SUM(RMDF!Z425,RMDF!AG425,RMDF!AN425,RMDF!AU425,RMDF!BB425,RMDF!BI425,RMDF!BP425,RMDF!BW425,RMDF!CD425,RMDF!CK425,RMDF!CR425,RMDF!CY425), RMDF!DF425=ROUND(RMDF!DF425,4))</f>
        <v>1</v>
      </c>
      <c r="DD425" s="317">
        <f>RMDF!DD425</f>
        <v>0</v>
      </c>
      <c r="DE425" s="318" t="str">
        <f>IF(DD425=0,"",_xlfn.XLOOKUP(DD425,StatePicklist!$1:$1,StatePicklist!$3:$3,"NA",0))</f>
        <v/>
      </c>
      <c r="DF425" s="297" t="str">
        <f ca="1">IF(RMDF!DE425="", "", IF(ISNUMBER(MATCH(RMDF!DE425, INDIRECT(DE425), 0)), "OK", "Invalid"))</f>
        <v/>
      </c>
      <c r="DG425" s="281"/>
      <c r="DH425" s="281"/>
      <c r="DI425" s="281"/>
      <c r="DJ425" s="281" t="b">
        <f>AND(RMDF!DM425&gt;=0, RMDF!DM425&lt;=1-SUM(RMDF!Z425,RMDF!AG425,RMDF!AN425,RMDF!AU425,RMDF!BB425,RMDF!BI425,RMDF!BP425,RMDF!BW425,RMDF!CD425,RMDF!CK425,RMDF!CR425,RMDF!CY425,RMDF!DF425), RMDF!DM425=ROUND(RMDF!DM425,4))</f>
        <v>1</v>
      </c>
      <c r="DK425" s="317">
        <f>RMDF!DK425</f>
        <v>0</v>
      </c>
      <c r="DL425" s="318" t="str">
        <f>IF(DK425=0,"",_xlfn.XLOOKUP(DK425,StatePicklist!$1:$1,StatePicklist!$3:$3,"NA",0))</f>
        <v/>
      </c>
      <c r="DM425" s="297" t="str">
        <f ca="1">IF(RMDF!DL425="", "", IF(ISNUMBER(MATCH(RMDF!DL425, INDIRECT(DL425), 0)), "OK", "Invalid"))</f>
        <v/>
      </c>
      <c r="DN425" s="281"/>
      <c r="DO425" s="281"/>
      <c r="DP425" s="281"/>
      <c r="DQ425" s="281" t="b">
        <f>AND(RMDF!DT425&gt;=0, RMDF!DT425&lt;=1-SUM(RMDF!Z425,RMDF!AG425,RMDF!AN425,RMDF!AU425,RMDF!BB425,RMDF!BI425,RMDF!BP425,RMDF!BW425,RMDF!CD425,RMDF!CK425,RMDF!CR425,RMDF!CY425,RMDF!DF425,RMDF!DM425), RMDF!DT425=ROUND(RMDF!DT425,4))</f>
        <v>1</v>
      </c>
      <c r="DR425" s="317">
        <f>RMDF!DR425</f>
        <v>0</v>
      </c>
      <c r="DS425" s="318" t="str">
        <f>IF(DR425=0,"",_xlfn.XLOOKUP(DR425,StatePicklist!$1:$1,StatePicklist!$3:$3,"NA",0))</f>
        <v/>
      </c>
      <c r="DT425" s="297" t="str">
        <f ca="1">IF(RMDF!DS425="", "", IF(ISNUMBER(MATCH(RMDF!DS425, INDIRECT(DS425), 0)), "OK", "Invalid"))</f>
        <v/>
      </c>
      <c r="DU425" s="281"/>
      <c r="DV425" s="281"/>
      <c r="DW425" s="281"/>
      <c r="DX425" s="281" t="b">
        <f>AND(RMDF!EA425&gt;=0, RMDF!EA425&lt;=1-SUM(RMDF!Z425,RMDF!AG425,RMDF!AN425,RMDF!AU425,RMDF!BB425,RMDF!BI425,RMDF!BP425,RMDF!BW425,RMDF!CD425,RMDF!CK425,RMDF!CR425,RMDF!CY425,RMDF!DF425,RMDF!DM425,RMDF!DT425), RMDF!EA425=ROUND(RMDF!EA425,4))</f>
        <v>1</v>
      </c>
      <c r="DY425" s="317">
        <f>RMDF!DY425</f>
        <v>0</v>
      </c>
      <c r="DZ425" s="318" t="str">
        <f>IF(DY425=0,"",_xlfn.XLOOKUP(DY425,StatePicklist!$1:$1,StatePicklist!$3:$3,"NA",0))</f>
        <v/>
      </c>
      <c r="EA425" s="297" t="str">
        <f ca="1">IF(RMDF!DZ425="", "", IF(ISNUMBER(MATCH(RMDF!DZ425, INDIRECT(DZ425), 0)), "OK", "Invalid"))</f>
        <v/>
      </c>
      <c r="EB425" s="281"/>
      <c r="EC425" s="281"/>
      <c r="ED425" s="281"/>
      <c r="EE425" s="281" t="b">
        <f>AND(RMDF!EH425&gt;=0, RMDF!EH425&lt;=1-SUM(RMDF!Z425,RMDF!AG425,RMDF!AN425,RMDF!AU425,RMDF!BB425,RMDF!BI425,RMDF!BP425,RMDF!BW425,RMDF!CD425,RMDF!CK425,RMDF!CR425,RMDF!CY425,RMDF!DF425,RMDF!DM425,RMDF!DT425,RMDF!EA425), RMDF!EH425=ROUND(RMDF!EH425,4))</f>
        <v>1</v>
      </c>
      <c r="EF425" s="317">
        <f>RMDF!EF425</f>
        <v>0</v>
      </c>
      <c r="EG425" s="318" t="str">
        <f>IF(EF425=0,"",_xlfn.XLOOKUP(EF425,StatePicklist!$1:$1,StatePicklist!$3:$3,"NA",0))</f>
        <v/>
      </c>
      <c r="EH425" s="297" t="str">
        <f ca="1">IF(RMDF!EG425="", "", IF(ISNUMBER(MATCH(RMDF!EG425, INDIRECT(EG425), 0)), "OK", "Invalid"))</f>
        <v/>
      </c>
      <c r="EI425" s="281"/>
      <c r="EJ425" s="281"/>
      <c r="EK425" s="281"/>
      <c r="EL425" s="281" t="b">
        <f>AND(RMDF!EO425&gt;=0, RMDF!EO425&lt;=1-SUM(RMDF!Z425,RMDF!AG425,RMDF!AN425,RMDF!AU425,RMDF!BB425,RMDF!BI425,RMDF!BP425,RMDF!BW425,RMDF!CD425,RMDF!CK425,RMDF!CR425,RMDF!CY425,RMDF!DF425,RMDF!DM425,RMDF!DT425,RMDF!EA425,RMDF!EH425), RMDF!EO425=ROUND(RMDF!EO425,4))</f>
        <v>1</v>
      </c>
      <c r="EM425" s="317">
        <f>RMDF!EM425</f>
        <v>0</v>
      </c>
      <c r="EN425" s="318" t="str">
        <f>IF(EM425=0,"",_xlfn.XLOOKUP(EM425,StatePicklist!$1:$1,StatePicklist!$3:$3,"NA",0))</f>
        <v/>
      </c>
      <c r="EO425" s="297" t="str">
        <f ca="1">IF(RMDF!EN425="", "", IF(ISNUMBER(MATCH(RMDF!EN425, INDIRECT(EN425), 0)), "OK", "Invalid"))</f>
        <v/>
      </c>
      <c r="EP425" s="281"/>
      <c r="EQ425" s="281"/>
      <c r="ER425" s="281"/>
      <c r="ES425" s="281" t="b">
        <f>AND(RMDF!EV425&gt;=0, RMDF!EV425&lt;=1-SUM(RMDF!Z425,RMDF!AG425,RMDF!AN425,RMDF!AU425,RMDF!BB425,RMDF!BI425,RMDF!BP425,RMDF!BW425,RMDF!CD425,RMDF!CK425,RMDF!CR425,RMDF!CY425,RMDF!DF425,RMDF!DM425,RMDF!DT425,RMDF!EA425,RMDF!EH425,RMDF!EO425), RMDF!EV425=ROUND(RMDF!EV425,4))</f>
        <v>1</v>
      </c>
      <c r="ET425" s="317">
        <f>RMDF!ET425</f>
        <v>0</v>
      </c>
      <c r="EU425" s="318" t="str">
        <f>IF(ET425=0,"",_xlfn.XLOOKUP(ET425,StatePicklist!$1:$1,StatePicklist!$3:$3,"NA",0))</f>
        <v/>
      </c>
      <c r="EV425" s="297" t="str">
        <f ca="1">IF(RMDF!EU425="", "", IF(ISNUMBER(MATCH(RMDF!EU425, INDIRECT(EU425), 0)), "OK", "Invalid"))</f>
        <v/>
      </c>
      <c r="EW425" s="281"/>
      <c r="EX425" s="281"/>
      <c r="EY425" s="281"/>
      <c r="EZ425" s="281" t="b">
        <f>AND(RMDF!FC425&gt;=0, RMDF!FC425&lt;=1-SUM(RMDF!Z425,RMDF!AG425,RMDF!AN425,RMDF!AU425,RMDF!BB425,RMDF!BI425,RMDF!BP425,RMDF!BW425,RMDF!CD425,RMDF!CK425,RMDF!CR425,RMDF!CY425,RMDF!DF425,RMDF!DM425,RMDF!DT425,RMDF!EA425,RMDF!EH425,RMDF!EO425,RMDF!EV425), RMDF!FC425=ROUND(RMDF!FC425,4))</f>
        <v>1</v>
      </c>
      <c r="FA425" s="317">
        <f>RMDF!FA425</f>
        <v>0</v>
      </c>
      <c r="FB425" s="318" t="str">
        <f>IF(FA425=0,"",_xlfn.XLOOKUP(FA425,StatePicklist!$1:$1,StatePicklist!$3:$3,"NA",0))</f>
        <v/>
      </c>
      <c r="FC425" s="297" t="str">
        <f ca="1">IF(RMDF!FB425="", "", IF(ISNUMBER(MATCH(RMDF!FB425, INDIRECT(FB425), 0)), "OK", "Invalid"))</f>
        <v/>
      </c>
    </row>
    <row r="426" spans="1:159" s="205" customFormat="1" ht="39.9" customHeight="1" x14ac:dyDescent="0.25">
      <c r="A426" s="206"/>
      <c r="B426" s="196"/>
      <c r="C426" s="197"/>
      <c r="D426" s="198"/>
      <c r="E426" s="199"/>
      <c r="F426" s="200"/>
      <c r="G426" s="201"/>
      <c r="H426" s="292"/>
      <c r="I426" s="305">
        <f>RMDF!I426</f>
        <v>0</v>
      </c>
      <c r="J426" s="305" t="str">
        <f>IF(I426=ProductCode!$B$30,"PDReclPost",IF(OR(I426=ProductCode!$C$30,I426=ProductCode!$E$30,I426=ProductCode!$G$30),"PDPreCon",IF(OR(I426=ProductCode!$D$30,I426=ProductCode!$F$30),"PDNotReclPost","")))</f>
        <v/>
      </c>
      <c r="K426" s="305" t="str">
        <f t="shared" si="27"/>
        <v/>
      </c>
      <c r="L426" s="289"/>
      <c r="M426" s="305" t="str">
        <f t="shared" si="27"/>
        <v/>
      </c>
      <c r="N426" s="289" t="b">
        <f>AND(RMDF!N426&gt;=0, RMDF!N426&lt;=1-RMDF!L426, RMDF!N426=ROUND(RMDF!N426,4))</f>
        <v>1</v>
      </c>
      <c r="O426" s="286" t="str">
        <f>IF(P426="","",IF(I426="","",IF(LEFT(I426,13)="Reclaimed pos",RawMaterialCode!$E$569,RawMaterialCode!$E$568)))</f>
        <v>Reclaimed pre-consumer mixed fibers (RM0578)</v>
      </c>
      <c r="P426" s="295">
        <f t="shared" si="28"/>
        <v>1</v>
      </c>
      <c r="Q426" s="202"/>
      <c r="R426" s="203"/>
      <c r="S426" s="204" t="str">
        <f t="shared" si="29"/>
        <v/>
      </c>
      <c r="T426" s="281"/>
      <c r="U426" s="281"/>
      <c r="V426" s="281"/>
      <c r="W426" s="281"/>
      <c r="X426" s="317">
        <f>RMDF!X426</f>
        <v>0</v>
      </c>
      <c r="Y426" s="318" t="str">
        <f>IF(X426=0,"",_xlfn.XLOOKUP(X426,StatePicklist!$1:$1,StatePicklist!$3:$3,"NA",0))</f>
        <v/>
      </c>
      <c r="Z426" s="297" t="str">
        <f ca="1">IF(RMDF!Y426="", "", IF(ISNUMBER(MATCH(RMDF!Y426, INDIRECT(Y426), 0)), "OK", "Invalid"))</f>
        <v/>
      </c>
      <c r="AA426" s="281"/>
      <c r="AB426" s="281"/>
      <c r="AC426" s="281"/>
      <c r="AD426" s="281" t="b">
        <f>AND(RMDF!AG426&gt;=0, RMDF!AG426&lt;=1-RMDF!Z426, RMDF!AG426=ROUND(RMDF!AG426,4))</f>
        <v>1</v>
      </c>
      <c r="AE426" s="317">
        <f>RMDF!AE426</f>
        <v>0</v>
      </c>
      <c r="AF426" s="318" t="str">
        <f>IF(AE426=0,"",_xlfn.XLOOKUP(AE426,StatePicklist!$1:$1,StatePicklist!$3:$3,"NA",0))</f>
        <v/>
      </c>
      <c r="AG426" s="297" t="str">
        <f ca="1">IF(RMDF!AF426="", "", IF(ISNUMBER(MATCH(RMDF!AF426, INDIRECT(AF426), 0)), "OK", "Invalid"))</f>
        <v/>
      </c>
      <c r="AH426" s="281"/>
      <c r="AI426" s="281"/>
      <c r="AJ426" s="281"/>
      <c r="AK426" s="281" t="b">
        <f>AND(RMDF!AN426&gt;=0, RMDF!AN426&lt;=1-SUM(RMDF!Z426,RMDF!AG426), RMDF!AN426=ROUND(RMDF!AN426,4))</f>
        <v>1</v>
      </c>
      <c r="AL426" s="317">
        <f>RMDF!AL426</f>
        <v>0</v>
      </c>
      <c r="AM426" s="318" t="str">
        <f>IF(AL426=0,"",_xlfn.XLOOKUP(AL426,StatePicklist!$1:$1,StatePicklist!$3:$3,"NA",0))</f>
        <v/>
      </c>
      <c r="AN426" s="297" t="str">
        <f ca="1">IF(RMDF!AM426="", "", IF(ISNUMBER(MATCH(RMDF!AM426, INDIRECT(AM426), 0)), "OK", "Invalid"))</f>
        <v/>
      </c>
      <c r="AO426" s="281"/>
      <c r="AP426" s="281"/>
      <c r="AQ426" s="281"/>
      <c r="AR426" s="281" t="b">
        <f>AND(RMDF!AU426&gt;=0, RMDF!AU426&lt;=1-SUM(RMDF!Z426,RMDF!AG426,RMDF!AN426), RMDF!AU426=ROUND(RMDF!AU426,4))</f>
        <v>1</v>
      </c>
      <c r="AS426" s="317">
        <f>RMDF!AS426</f>
        <v>0</v>
      </c>
      <c r="AT426" s="318" t="str">
        <f>IF(AS426=0,"",_xlfn.XLOOKUP(AS426,StatePicklist!$1:$1,StatePicklist!$3:$3,"NA",0))</f>
        <v/>
      </c>
      <c r="AU426" s="297" t="str">
        <f ca="1">IF(RMDF!AT426="", "", IF(ISNUMBER(MATCH(RMDF!AT426, INDIRECT(AT426), 0)), "OK", "Invalid"))</f>
        <v/>
      </c>
      <c r="AV426" s="281"/>
      <c r="AW426" s="281"/>
      <c r="AX426" s="281"/>
      <c r="AY426" s="281" t="b">
        <f>AND(RMDF!BB426&gt;=0, RMDF!BB426&lt;=1-SUM(RMDF!Z426,RMDF!AG426,RMDF!AN426,RMDF!AU426), RMDF!BB426=ROUND(RMDF!BB426,4))</f>
        <v>1</v>
      </c>
      <c r="AZ426" s="317">
        <f>RMDF!AZ426</f>
        <v>0</v>
      </c>
      <c r="BA426" s="318" t="str">
        <f>IF(AZ426=0,"",_xlfn.XLOOKUP(AZ426,StatePicklist!$1:$1,StatePicklist!$3:$3,"NA",0))</f>
        <v/>
      </c>
      <c r="BB426" s="297" t="str">
        <f ca="1">IF(RMDF!BA426="", "", IF(ISNUMBER(MATCH(RMDF!BA426, INDIRECT(BA426), 0)), "OK", "Invalid"))</f>
        <v/>
      </c>
      <c r="BC426" s="281"/>
      <c r="BD426" s="281"/>
      <c r="BE426" s="281"/>
      <c r="BF426" s="281" t="b">
        <f>AND(RMDF!BI426&gt;=0, RMDF!BI426&lt;=1-SUM(RMDF!Z426,RMDF!AG426,RMDF!AN426,RMDF!AU426,RMDF!BB426), RMDF!BI426=ROUND(RMDF!BI426,4))</f>
        <v>1</v>
      </c>
      <c r="BG426" s="317">
        <f>RMDF!BG426</f>
        <v>0</v>
      </c>
      <c r="BH426" s="318" t="str">
        <f>IF(BG426=0,"",_xlfn.XLOOKUP(BG426,StatePicklist!$1:$1,StatePicklist!$3:$3,"NA",0))</f>
        <v/>
      </c>
      <c r="BI426" s="297" t="str">
        <f ca="1">IF(RMDF!BH426="", "", IF(ISNUMBER(MATCH(RMDF!BH426, INDIRECT(BH426), 0)), "OK", "Invalid"))</f>
        <v/>
      </c>
      <c r="BJ426" s="281"/>
      <c r="BK426" s="281"/>
      <c r="BL426" s="281"/>
      <c r="BM426" s="281" t="b">
        <f>AND(RMDF!BP426&gt;=0, RMDF!BP426&lt;=1-SUM(RMDF!Z426,RMDF!AG426,RMDF!AN426,RMDF!AU426,RMDF!BB426,RMDF!BI426), RMDF!BP426=ROUND(RMDF!BP426,4))</f>
        <v>1</v>
      </c>
      <c r="BN426" s="317">
        <f>RMDF!BN426</f>
        <v>0</v>
      </c>
      <c r="BO426" s="318" t="str">
        <f>IF(BN426=0,"",_xlfn.XLOOKUP(BN426,StatePicklist!$1:$1,StatePicklist!$3:$3,"NA",0))</f>
        <v/>
      </c>
      <c r="BP426" s="297" t="str">
        <f ca="1">IF(RMDF!BO426="", "", IF(ISNUMBER(MATCH(RMDF!BO426, INDIRECT(BO426), 0)), "OK", "Invalid"))</f>
        <v/>
      </c>
      <c r="BQ426" s="281"/>
      <c r="BR426" s="281"/>
      <c r="BS426" s="281"/>
      <c r="BT426" s="281" t="b">
        <f>AND(RMDF!BW426&gt;=0, RMDF!BW426&lt;=1-SUM(RMDF!Z426,RMDF!AG426,RMDF!AN426,RMDF!AU426,RMDF!BB426,RMDF!BI426,RMDF!BP426), RMDF!BW426=ROUND(RMDF!BW426,4))</f>
        <v>1</v>
      </c>
      <c r="BU426" s="317">
        <f>RMDF!BU426</f>
        <v>0</v>
      </c>
      <c r="BV426" s="318" t="str">
        <f>IF(BU426=0,"",_xlfn.XLOOKUP(BU426,StatePicklist!$1:$1,StatePicklist!$3:$3,"NA",0))</f>
        <v/>
      </c>
      <c r="BW426" s="297" t="str">
        <f ca="1">IF(RMDF!BV426="", "", IF(ISNUMBER(MATCH(RMDF!BV426, INDIRECT(BV426), 0)), "OK", "Invalid"))</f>
        <v/>
      </c>
      <c r="BX426" s="281"/>
      <c r="BY426" s="281"/>
      <c r="BZ426" s="281"/>
      <c r="CA426" s="281" t="b">
        <f>AND(RMDF!CD426&gt;=0, RMDF!CD426&lt;=1-SUM(RMDF!Z426,RMDF!AG426,RMDF!AN426,RMDF!AU426,RMDF!BB426,RMDF!BI426,RMDF!BP426,RMDF!BW426), RMDF!CD426=ROUND(RMDF!CD426,4))</f>
        <v>1</v>
      </c>
      <c r="CB426" s="317">
        <f>RMDF!CB426</f>
        <v>0</v>
      </c>
      <c r="CC426" s="318" t="str">
        <f>IF(CB426=0,"",_xlfn.XLOOKUP(CB426,StatePicklist!$1:$1,StatePicklist!$3:$3,"NA",0))</f>
        <v/>
      </c>
      <c r="CD426" s="297" t="str">
        <f ca="1">IF(RMDF!CC426="", "", IF(ISNUMBER(MATCH(RMDF!CC426, INDIRECT(CC426), 0)), "OK", "Invalid"))</f>
        <v/>
      </c>
      <c r="CE426" s="281"/>
      <c r="CF426" s="281"/>
      <c r="CG426" s="281"/>
      <c r="CH426" s="281" t="b">
        <f>AND(RMDF!CK426&gt;=0, RMDF!CK426&lt;=1-SUM(RMDF!Z426,RMDF!AG426,RMDF!AN426,RMDF!AU426,RMDF!BB426,RMDF!BI426,RMDF!BP426,RMDF!BW426,RMDF!CD426), RMDF!CK426=ROUND(RMDF!CK426,4))</f>
        <v>1</v>
      </c>
      <c r="CI426" s="317">
        <f>RMDF!CI426</f>
        <v>0</v>
      </c>
      <c r="CJ426" s="318" t="str">
        <f>IF(CI426=0,"",_xlfn.XLOOKUP(CI426,StatePicklist!$1:$1,StatePicklist!$3:$3,"NA",0))</f>
        <v/>
      </c>
      <c r="CK426" s="297" t="str">
        <f ca="1">IF(RMDF!CJ426="", "", IF(ISNUMBER(MATCH(RMDF!CJ426, INDIRECT(CJ426), 0)), "OK", "Invalid"))</f>
        <v/>
      </c>
      <c r="CL426" s="281"/>
      <c r="CM426" s="281"/>
      <c r="CN426" s="281"/>
      <c r="CO426" s="281" t="b">
        <f>AND(RMDF!CR426&gt;=0, RMDF!CR426&lt;=1-SUM(RMDF!Z426,RMDF!AG426,RMDF!AN426,RMDF!AU426,RMDF!BB426,RMDF!BI426,RMDF!BP426,RMDF!BW426,RMDF!CD426,RMDF!CK426), RMDF!CR426=ROUND(RMDF!CR426,4))</f>
        <v>1</v>
      </c>
      <c r="CP426" s="317">
        <f>RMDF!CP426</f>
        <v>0</v>
      </c>
      <c r="CQ426" s="318" t="str">
        <f>IF(CP426=0,"",_xlfn.XLOOKUP(CP426,StatePicklist!$1:$1,StatePicklist!$3:$3,"NA",0))</f>
        <v/>
      </c>
      <c r="CR426" s="297" t="str">
        <f ca="1">IF(RMDF!CQ426="", "", IF(ISNUMBER(MATCH(RMDF!CQ426, INDIRECT(CQ426), 0)), "OK", "Invalid"))</f>
        <v/>
      </c>
      <c r="CS426" s="281"/>
      <c r="CT426" s="281"/>
      <c r="CU426" s="281"/>
      <c r="CV426" s="281" t="b">
        <f>AND(RMDF!CY426&gt;=0, RMDF!CY426&lt;=1-SUM(RMDF!Z426,RMDF!AG426,RMDF!AN426,RMDF!AU426,RMDF!BB426,RMDF!BI426,RMDF!BP426,RMDF!BW426,RMDF!CD426,RMDF!CK426,RMDF!CR426), RMDF!CY426=ROUND(RMDF!CY426,4))</f>
        <v>1</v>
      </c>
      <c r="CW426" s="317">
        <f>RMDF!CW426</f>
        <v>0</v>
      </c>
      <c r="CX426" s="318" t="str">
        <f>IF(CW426=0,"",_xlfn.XLOOKUP(CW426,StatePicklist!$1:$1,StatePicklist!$3:$3,"NA",0))</f>
        <v/>
      </c>
      <c r="CY426" s="297" t="str">
        <f ca="1">IF(RMDF!CX426="", "", IF(ISNUMBER(MATCH(RMDF!CX426, INDIRECT(CX426), 0)), "OK", "Invalid"))</f>
        <v/>
      </c>
      <c r="CZ426" s="281"/>
      <c r="DA426" s="281"/>
      <c r="DB426" s="281"/>
      <c r="DC426" s="281" t="b">
        <f>AND(RMDF!DF426&gt;=0, RMDF!DF426&lt;=1-SUM(RMDF!Z426,RMDF!AG426,RMDF!AN426,RMDF!AU426,RMDF!BB426,RMDF!BI426,RMDF!BP426,RMDF!BW426,RMDF!CD426,RMDF!CK426,RMDF!CR426,RMDF!CY426), RMDF!DF426=ROUND(RMDF!DF426,4))</f>
        <v>1</v>
      </c>
      <c r="DD426" s="317">
        <f>RMDF!DD426</f>
        <v>0</v>
      </c>
      <c r="DE426" s="318" t="str">
        <f>IF(DD426=0,"",_xlfn.XLOOKUP(DD426,StatePicklist!$1:$1,StatePicklist!$3:$3,"NA",0))</f>
        <v/>
      </c>
      <c r="DF426" s="297" t="str">
        <f ca="1">IF(RMDF!DE426="", "", IF(ISNUMBER(MATCH(RMDF!DE426, INDIRECT(DE426), 0)), "OK", "Invalid"))</f>
        <v/>
      </c>
      <c r="DG426" s="281"/>
      <c r="DH426" s="281"/>
      <c r="DI426" s="281"/>
      <c r="DJ426" s="281" t="b">
        <f>AND(RMDF!DM426&gt;=0, RMDF!DM426&lt;=1-SUM(RMDF!Z426,RMDF!AG426,RMDF!AN426,RMDF!AU426,RMDF!BB426,RMDF!BI426,RMDF!BP426,RMDF!BW426,RMDF!CD426,RMDF!CK426,RMDF!CR426,RMDF!CY426,RMDF!DF426), RMDF!DM426=ROUND(RMDF!DM426,4))</f>
        <v>1</v>
      </c>
      <c r="DK426" s="317">
        <f>RMDF!DK426</f>
        <v>0</v>
      </c>
      <c r="DL426" s="318" t="str">
        <f>IF(DK426=0,"",_xlfn.XLOOKUP(DK426,StatePicklist!$1:$1,StatePicklist!$3:$3,"NA",0))</f>
        <v/>
      </c>
      <c r="DM426" s="297" t="str">
        <f ca="1">IF(RMDF!DL426="", "", IF(ISNUMBER(MATCH(RMDF!DL426, INDIRECT(DL426), 0)), "OK", "Invalid"))</f>
        <v/>
      </c>
      <c r="DN426" s="281"/>
      <c r="DO426" s="281"/>
      <c r="DP426" s="281"/>
      <c r="DQ426" s="281" t="b">
        <f>AND(RMDF!DT426&gt;=0, RMDF!DT426&lt;=1-SUM(RMDF!Z426,RMDF!AG426,RMDF!AN426,RMDF!AU426,RMDF!BB426,RMDF!BI426,RMDF!BP426,RMDF!BW426,RMDF!CD426,RMDF!CK426,RMDF!CR426,RMDF!CY426,RMDF!DF426,RMDF!DM426), RMDF!DT426=ROUND(RMDF!DT426,4))</f>
        <v>1</v>
      </c>
      <c r="DR426" s="317">
        <f>RMDF!DR426</f>
        <v>0</v>
      </c>
      <c r="DS426" s="318" t="str">
        <f>IF(DR426=0,"",_xlfn.XLOOKUP(DR426,StatePicklist!$1:$1,StatePicklist!$3:$3,"NA",0))</f>
        <v/>
      </c>
      <c r="DT426" s="297" t="str">
        <f ca="1">IF(RMDF!DS426="", "", IF(ISNUMBER(MATCH(RMDF!DS426, INDIRECT(DS426), 0)), "OK", "Invalid"))</f>
        <v/>
      </c>
      <c r="DU426" s="281"/>
      <c r="DV426" s="281"/>
      <c r="DW426" s="281"/>
      <c r="DX426" s="281" t="b">
        <f>AND(RMDF!EA426&gt;=0, RMDF!EA426&lt;=1-SUM(RMDF!Z426,RMDF!AG426,RMDF!AN426,RMDF!AU426,RMDF!BB426,RMDF!BI426,RMDF!BP426,RMDF!BW426,RMDF!CD426,RMDF!CK426,RMDF!CR426,RMDF!CY426,RMDF!DF426,RMDF!DM426,RMDF!DT426), RMDF!EA426=ROUND(RMDF!EA426,4))</f>
        <v>1</v>
      </c>
      <c r="DY426" s="317">
        <f>RMDF!DY426</f>
        <v>0</v>
      </c>
      <c r="DZ426" s="318" t="str">
        <f>IF(DY426=0,"",_xlfn.XLOOKUP(DY426,StatePicklist!$1:$1,StatePicklist!$3:$3,"NA",0))</f>
        <v/>
      </c>
      <c r="EA426" s="297" t="str">
        <f ca="1">IF(RMDF!DZ426="", "", IF(ISNUMBER(MATCH(RMDF!DZ426, INDIRECT(DZ426), 0)), "OK", "Invalid"))</f>
        <v/>
      </c>
      <c r="EB426" s="281"/>
      <c r="EC426" s="281"/>
      <c r="ED426" s="281"/>
      <c r="EE426" s="281" t="b">
        <f>AND(RMDF!EH426&gt;=0, RMDF!EH426&lt;=1-SUM(RMDF!Z426,RMDF!AG426,RMDF!AN426,RMDF!AU426,RMDF!BB426,RMDF!BI426,RMDF!BP426,RMDF!BW426,RMDF!CD426,RMDF!CK426,RMDF!CR426,RMDF!CY426,RMDF!DF426,RMDF!DM426,RMDF!DT426,RMDF!EA426), RMDF!EH426=ROUND(RMDF!EH426,4))</f>
        <v>1</v>
      </c>
      <c r="EF426" s="317">
        <f>RMDF!EF426</f>
        <v>0</v>
      </c>
      <c r="EG426" s="318" t="str">
        <f>IF(EF426=0,"",_xlfn.XLOOKUP(EF426,StatePicklist!$1:$1,StatePicklist!$3:$3,"NA",0))</f>
        <v/>
      </c>
      <c r="EH426" s="297" t="str">
        <f ca="1">IF(RMDF!EG426="", "", IF(ISNUMBER(MATCH(RMDF!EG426, INDIRECT(EG426), 0)), "OK", "Invalid"))</f>
        <v/>
      </c>
      <c r="EI426" s="281"/>
      <c r="EJ426" s="281"/>
      <c r="EK426" s="281"/>
      <c r="EL426" s="281" t="b">
        <f>AND(RMDF!EO426&gt;=0, RMDF!EO426&lt;=1-SUM(RMDF!Z426,RMDF!AG426,RMDF!AN426,RMDF!AU426,RMDF!BB426,RMDF!BI426,RMDF!BP426,RMDF!BW426,RMDF!CD426,RMDF!CK426,RMDF!CR426,RMDF!CY426,RMDF!DF426,RMDF!DM426,RMDF!DT426,RMDF!EA426,RMDF!EH426), RMDF!EO426=ROUND(RMDF!EO426,4))</f>
        <v>1</v>
      </c>
      <c r="EM426" s="317">
        <f>RMDF!EM426</f>
        <v>0</v>
      </c>
      <c r="EN426" s="318" t="str">
        <f>IF(EM426=0,"",_xlfn.XLOOKUP(EM426,StatePicklist!$1:$1,StatePicklist!$3:$3,"NA",0))</f>
        <v/>
      </c>
      <c r="EO426" s="297" t="str">
        <f ca="1">IF(RMDF!EN426="", "", IF(ISNUMBER(MATCH(RMDF!EN426, INDIRECT(EN426), 0)), "OK", "Invalid"))</f>
        <v/>
      </c>
      <c r="EP426" s="281"/>
      <c r="EQ426" s="281"/>
      <c r="ER426" s="281"/>
      <c r="ES426" s="281" t="b">
        <f>AND(RMDF!EV426&gt;=0, RMDF!EV426&lt;=1-SUM(RMDF!Z426,RMDF!AG426,RMDF!AN426,RMDF!AU426,RMDF!BB426,RMDF!BI426,RMDF!BP426,RMDF!BW426,RMDF!CD426,RMDF!CK426,RMDF!CR426,RMDF!CY426,RMDF!DF426,RMDF!DM426,RMDF!DT426,RMDF!EA426,RMDF!EH426,RMDF!EO426), RMDF!EV426=ROUND(RMDF!EV426,4))</f>
        <v>1</v>
      </c>
      <c r="ET426" s="317">
        <f>RMDF!ET426</f>
        <v>0</v>
      </c>
      <c r="EU426" s="318" t="str">
        <f>IF(ET426=0,"",_xlfn.XLOOKUP(ET426,StatePicklist!$1:$1,StatePicklist!$3:$3,"NA",0))</f>
        <v/>
      </c>
      <c r="EV426" s="297" t="str">
        <f ca="1">IF(RMDF!EU426="", "", IF(ISNUMBER(MATCH(RMDF!EU426, INDIRECT(EU426), 0)), "OK", "Invalid"))</f>
        <v/>
      </c>
      <c r="EW426" s="281"/>
      <c r="EX426" s="281"/>
      <c r="EY426" s="281"/>
      <c r="EZ426" s="281" t="b">
        <f>AND(RMDF!FC426&gt;=0, RMDF!FC426&lt;=1-SUM(RMDF!Z426,RMDF!AG426,RMDF!AN426,RMDF!AU426,RMDF!BB426,RMDF!BI426,RMDF!BP426,RMDF!BW426,RMDF!CD426,RMDF!CK426,RMDF!CR426,RMDF!CY426,RMDF!DF426,RMDF!DM426,RMDF!DT426,RMDF!EA426,RMDF!EH426,RMDF!EO426,RMDF!EV426), RMDF!FC426=ROUND(RMDF!FC426,4))</f>
        <v>1</v>
      </c>
      <c r="FA426" s="317">
        <f>RMDF!FA426</f>
        <v>0</v>
      </c>
      <c r="FB426" s="318" t="str">
        <f>IF(FA426=0,"",_xlfn.XLOOKUP(FA426,StatePicklist!$1:$1,StatePicklist!$3:$3,"NA",0))</f>
        <v/>
      </c>
      <c r="FC426" s="297" t="str">
        <f ca="1">IF(RMDF!FB426="", "", IF(ISNUMBER(MATCH(RMDF!FB426, INDIRECT(FB426), 0)), "OK", "Invalid"))</f>
        <v/>
      </c>
    </row>
    <row r="427" spans="1:159" s="205" customFormat="1" ht="39.9" customHeight="1" x14ac:dyDescent="0.25">
      <c r="A427" s="206"/>
      <c r="B427" s="196"/>
      <c r="C427" s="197"/>
      <c r="D427" s="198"/>
      <c r="E427" s="199"/>
      <c r="F427" s="200"/>
      <c r="G427" s="201"/>
      <c r="H427" s="292"/>
      <c r="I427" s="305">
        <f>RMDF!I427</f>
        <v>0</v>
      </c>
      <c r="J427" s="305" t="str">
        <f>IF(I427=ProductCode!$B$30,"PDReclPost",IF(OR(I427=ProductCode!$C$30,I427=ProductCode!$E$30,I427=ProductCode!$G$30),"PDPreCon",IF(OR(I427=ProductCode!$D$30,I427=ProductCode!$F$30),"PDNotReclPost","")))</f>
        <v/>
      </c>
      <c r="K427" s="305" t="str">
        <f t="shared" si="27"/>
        <v/>
      </c>
      <c r="L427" s="289"/>
      <c r="M427" s="305" t="str">
        <f t="shared" si="27"/>
        <v/>
      </c>
      <c r="N427" s="289" t="b">
        <f>AND(RMDF!N427&gt;=0, RMDF!N427&lt;=1-RMDF!L427, RMDF!N427=ROUND(RMDF!N427,4))</f>
        <v>1</v>
      </c>
      <c r="O427" s="286" t="str">
        <f>IF(P427="","",IF(I427="","",IF(LEFT(I427,13)="Reclaimed pos",RawMaterialCode!$E$569,RawMaterialCode!$E$568)))</f>
        <v>Reclaimed pre-consumer mixed fibers (RM0578)</v>
      </c>
      <c r="P427" s="295">
        <f t="shared" si="28"/>
        <v>1</v>
      </c>
      <c r="Q427" s="202"/>
      <c r="R427" s="203"/>
      <c r="S427" s="204" t="str">
        <f t="shared" si="29"/>
        <v/>
      </c>
      <c r="T427" s="281"/>
      <c r="U427" s="281"/>
      <c r="V427" s="281"/>
      <c r="W427" s="281"/>
      <c r="X427" s="317">
        <f>RMDF!X427</f>
        <v>0</v>
      </c>
      <c r="Y427" s="318" t="str">
        <f>IF(X427=0,"",_xlfn.XLOOKUP(X427,StatePicklist!$1:$1,StatePicklist!$3:$3,"NA",0))</f>
        <v/>
      </c>
      <c r="Z427" s="297" t="str">
        <f ca="1">IF(RMDF!Y427="", "", IF(ISNUMBER(MATCH(RMDF!Y427, INDIRECT(Y427), 0)), "OK", "Invalid"))</f>
        <v/>
      </c>
      <c r="AA427" s="281"/>
      <c r="AB427" s="281"/>
      <c r="AC427" s="281"/>
      <c r="AD427" s="281" t="b">
        <f>AND(RMDF!AG427&gt;=0, RMDF!AG427&lt;=1-RMDF!Z427, RMDF!AG427=ROUND(RMDF!AG427,4))</f>
        <v>1</v>
      </c>
      <c r="AE427" s="317">
        <f>RMDF!AE427</f>
        <v>0</v>
      </c>
      <c r="AF427" s="318" t="str">
        <f>IF(AE427=0,"",_xlfn.XLOOKUP(AE427,StatePicklist!$1:$1,StatePicklist!$3:$3,"NA",0))</f>
        <v/>
      </c>
      <c r="AG427" s="297" t="str">
        <f ca="1">IF(RMDF!AF427="", "", IF(ISNUMBER(MATCH(RMDF!AF427, INDIRECT(AF427), 0)), "OK", "Invalid"))</f>
        <v/>
      </c>
      <c r="AH427" s="281"/>
      <c r="AI427" s="281"/>
      <c r="AJ427" s="281"/>
      <c r="AK427" s="281" t="b">
        <f>AND(RMDF!AN427&gt;=0, RMDF!AN427&lt;=1-SUM(RMDF!Z427,RMDF!AG427), RMDF!AN427=ROUND(RMDF!AN427,4))</f>
        <v>1</v>
      </c>
      <c r="AL427" s="317">
        <f>RMDF!AL427</f>
        <v>0</v>
      </c>
      <c r="AM427" s="318" t="str">
        <f>IF(AL427=0,"",_xlfn.XLOOKUP(AL427,StatePicklist!$1:$1,StatePicklist!$3:$3,"NA",0))</f>
        <v/>
      </c>
      <c r="AN427" s="297" t="str">
        <f ca="1">IF(RMDF!AM427="", "", IF(ISNUMBER(MATCH(RMDF!AM427, INDIRECT(AM427), 0)), "OK", "Invalid"))</f>
        <v/>
      </c>
      <c r="AO427" s="281"/>
      <c r="AP427" s="281"/>
      <c r="AQ427" s="281"/>
      <c r="AR427" s="281" t="b">
        <f>AND(RMDF!AU427&gt;=0, RMDF!AU427&lt;=1-SUM(RMDF!Z427,RMDF!AG427,RMDF!AN427), RMDF!AU427=ROUND(RMDF!AU427,4))</f>
        <v>1</v>
      </c>
      <c r="AS427" s="317">
        <f>RMDF!AS427</f>
        <v>0</v>
      </c>
      <c r="AT427" s="318" t="str">
        <f>IF(AS427=0,"",_xlfn.XLOOKUP(AS427,StatePicklist!$1:$1,StatePicklist!$3:$3,"NA",0))</f>
        <v/>
      </c>
      <c r="AU427" s="297" t="str">
        <f ca="1">IF(RMDF!AT427="", "", IF(ISNUMBER(MATCH(RMDF!AT427, INDIRECT(AT427), 0)), "OK", "Invalid"))</f>
        <v/>
      </c>
      <c r="AV427" s="281"/>
      <c r="AW427" s="281"/>
      <c r="AX427" s="281"/>
      <c r="AY427" s="281" t="b">
        <f>AND(RMDF!BB427&gt;=0, RMDF!BB427&lt;=1-SUM(RMDF!Z427,RMDF!AG427,RMDF!AN427,RMDF!AU427), RMDF!BB427=ROUND(RMDF!BB427,4))</f>
        <v>1</v>
      </c>
      <c r="AZ427" s="317">
        <f>RMDF!AZ427</f>
        <v>0</v>
      </c>
      <c r="BA427" s="318" t="str">
        <f>IF(AZ427=0,"",_xlfn.XLOOKUP(AZ427,StatePicklist!$1:$1,StatePicklist!$3:$3,"NA",0))</f>
        <v/>
      </c>
      <c r="BB427" s="297" t="str">
        <f ca="1">IF(RMDF!BA427="", "", IF(ISNUMBER(MATCH(RMDF!BA427, INDIRECT(BA427), 0)), "OK", "Invalid"))</f>
        <v/>
      </c>
      <c r="BC427" s="281"/>
      <c r="BD427" s="281"/>
      <c r="BE427" s="281"/>
      <c r="BF427" s="281" t="b">
        <f>AND(RMDF!BI427&gt;=0, RMDF!BI427&lt;=1-SUM(RMDF!Z427,RMDF!AG427,RMDF!AN427,RMDF!AU427,RMDF!BB427), RMDF!BI427=ROUND(RMDF!BI427,4))</f>
        <v>1</v>
      </c>
      <c r="BG427" s="317">
        <f>RMDF!BG427</f>
        <v>0</v>
      </c>
      <c r="BH427" s="318" t="str">
        <f>IF(BG427=0,"",_xlfn.XLOOKUP(BG427,StatePicklist!$1:$1,StatePicklist!$3:$3,"NA",0))</f>
        <v/>
      </c>
      <c r="BI427" s="297" t="str">
        <f ca="1">IF(RMDF!BH427="", "", IF(ISNUMBER(MATCH(RMDF!BH427, INDIRECT(BH427), 0)), "OK", "Invalid"))</f>
        <v/>
      </c>
      <c r="BJ427" s="281"/>
      <c r="BK427" s="281"/>
      <c r="BL427" s="281"/>
      <c r="BM427" s="281" t="b">
        <f>AND(RMDF!BP427&gt;=0, RMDF!BP427&lt;=1-SUM(RMDF!Z427,RMDF!AG427,RMDF!AN427,RMDF!AU427,RMDF!BB427,RMDF!BI427), RMDF!BP427=ROUND(RMDF!BP427,4))</f>
        <v>1</v>
      </c>
      <c r="BN427" s="317">
        <f>RMDF!BN427</f>
        <v>0</v>
      </c>
      <c r="BO427" s="318" t="str">
        <f>IF(BN427=0,"",_xlfn.XLOOKUP(BN427,StatePicklist!$1:$1,StatePicklist!$3:$3,"NA",0))</f>
        <v/>
      </c>
      <c r="BP427" s="297" t="str">
        <f ca="1">IF(RMDF!BO427="", "", IF(ISNUMBER(MATCH(RMDF!BO427, INDIRECT(BO427), 0)), "OK", "Invalid"))</f>
        <v/>
      </c>
      <c r="BQ427" s="281"/>
      <c r="BR427" s="281"/>
      <c r="BS427" s="281"/>
      <c r="BT427" s="281" t="b">
        <f>AND(RMDF!BW427&gt;=0, RMDF!BW427&lt;=1-SUM(RMDF!Z427,RMDF!AG427,RMDF!AN427,RMDF!AU427,RMDF!BB427,RMDF!BI427,RMDF!BP427), RMDF!BW427=ROUND(RMDF!BW427,4))</f>
        <v>1</v>
      </c>
      <c r="BU427" s="317">
        <f>RMDF!BU427</f>
        <v>0</v>
      </c>
      <c r="BV427" s="318" t="str">
        <f>IF(BU427=0,"",_xlfn.XLOOKUP(BU427,StatePicklist!$1:$1,StatePicklist!$3:$3,"NA",0))</f>
        <v/>
      </c>
      <c r="BW427" s="297" t="str">
        <f ca="1">IF(RMDF!BV427="", "", IF(ISNUMBER(MATCH(RMDF!BV427, INDIRECT(BV427), 0)), "OK", "Invalid"))</f>
        <v/>
      </c>
      <c r="BX427" s="281"/>
      <c r="BY427" s="281"/>
      <c r="BZ427" s="281"/>
      <c r="CA427" s="281" t="b">
        <f>AND(RMDF!CD427&gt;=0, RMDF!CD427&lt;=1-SUM(RMDF!Z427,RMDF!AG427,RMDF!AN427,RMDF!AU427,RMDF!BB427,RMDF!BI427,RMDF!BP427,RMDF!BW427), RMDF!CD427=ROUND(RMDF!CD427,4))</f>
        <v>1</v>
      </c>
      <c r="CB427" s="317">
        <f>RMDF!CB427</f>
        <v>0</v>
      </c>
      <c r="CC427" s="318" t="str">
        <f>IF(CB427=0,"",_xlfn.XLOOKUP(CB427,StatePicklist!$1:$1,StatePicklist!$3:$3,"NA",0))</f>
        <v/>
      </c>
      <c r="CD427" s="297" t="str">
        <f ca="1">IF(RMDF!CC427="", "", IF(ISNUMBER(MATCH(RMDF!CC427, INDIRECT(CC427), 0)), "OK", "Invalid"))</f>
        <v/>
      </c>
      <c r="CE427" s="281"/>
      <c r="CF427" s="281"/>
      <c r="CG427" s="281"/>
      <c r="CH427" s="281" t="b">
        <f>AND(RMDF!CK427&gt;=0, RMDF!CK427&lt;=1-SUM(RMDF!Z427,RMDF!AG427,RMDF!AN427,RMDF!AU427,RMDF!BB427,RMDF!BI427,RMDF!BP427,RMDF!BW427,RMDF!CD427), RMDF!CK427=ROUND(RMDF!CK427,4))</f>
        <v>1</v>
      </c>
      <c r="CI427" s="317">
        <f>RMDF!CI427</f>
        <v>0</v>
      </c>
      <c r="CJ427" s="318" t="str">
        <f>IF(CI427=0,"",_xlfn.XLOOKUP(CI427,StatePicklist!$1:$1,StatePicklist!$3:$3,"NA",0))</f>
        <v/>
      </c>
      <c r="CK427" s="297" t="str">
        <f ca="1">IF(RMDF!CJ427="", "", IF(ISNUMBER(MATCH(RMDF!CJ427, INDIRECT(CJ427), 0)), "OK", "Invalid"))</f>
        <v/>
      </c>
      <c r="CL427" s="281"/>
      <c r="CM427" s="281"/>
      <c r="CN427" s="281"/>
      <c r="CO427" s="281" t="b">
        <f>AND(RMDF!CR427&gt;=0, RMDF!CR427&lt;=1-SUM(RMDF!Z427,RMDF!AG427,RMDF!AN427,RMDF!AU427,RMDF!BB427,RMDF!BI427,RMDF!BP427,RMDF!BW427,RMDF!CD427,RMDF!CK427), RMDF!CR427=ROUND(RMDF!CR427,4))</f>
        <v>1</v>
      </c>
      <c r="CP427" s="317">
        <f>RMDF!CP427</f>
        <v>0</v>
      </c>
      <c r="CQ427" s="318" t="str">
        <f>IF(CP427=0,"",_xlfn.XLOOKUP(CP427,StatePicklist!$1:$1,StatePicklist!$3:$3,"NA",0))</f>
        <v/>
      </c>
      <c r="CR427" s="297" t="str">
        <f ca="1">IF(RMDF!CQ427="", "", IF(ISNUMBER(MATCH(RMDF!CQ427, INDIRECT(CQ427), 0)), "OK", "Invalid"))</f>
        <v/>
      </c>
      <c r="CS427" s="281"/>
      <c r="CT427" s="281"/>
      <c r="CU427" s="281"/>
      <c r="CV427" s="281" t="b">
        <f>AND(RMDF!CY427&gt;=0, RMDF!CY427&lt;=1-SUM(RMDF!Z427,RMDF!AG427,RMDF!AN427,RMDF!AU427,RMDF!BB427,RMDF!BI427,RMDF!BP427,RMDF!BW427,RMDF!CD427,RMDF!CK427,RMDF!CR427), RMDF!CY427=ROUND(RMDF!CY427,4))</f>
        <v>1</v>
      </c>
      <c r="CW427" s="317">
        <f>RMDF!CW427</f>
        <v>0</v>
      </c>
      <c r="CX427" s="318" t="str">
        <f>IF(CW427=0,"",_xlfn.XLOOKUP(CW427,StatePicklist!$1:$1,StatePicklist!$3:$3,"NA",0))</f>
        <v/>
      </c>
      <c r="CY427" s="297" t="str">
        <f ca="1">IF(RMDF!CX427="", "", IF(ISNUMBER(MATCH(RMDF!CX427, INDIRECT(CX427), 0)), "OK", "Invalid"))</f>
        <v/>
      </c>
      <c r="CZ427" s="281"/>
      <c r="DA427" s="281"/>
      <c r="DB427" s="281"/>
      <c r="DC427" s="281" t="b">
        <f>AND(RMDF!DF427&gt;=0, RMDF!DF427&lt;=1-SUM(RMDF!Z427,RMDF!AG427,RMDF!AN427,RMDF!AU427,RMDF!BB427,RMDF!BI427,RMDF!BP427,RMDF!BW427,RMDF!CD427,RMDF!CK427,RMDF!CR427,RMDF!CY427), RMDF!DF427=ROUND(RMDF!DF427,4))</f>
        <v>1</v>
      </c>
      <c r="DD427" s="317">
        <f>RMDF!DD427</f>
        <v>0</v>
      </c>
      <c r="DE427" s="318" t="str">
        <f>IF(DD427=0,"",_xlfn.XLOOKUP(DD427,StatePicklist!$1:$1,StatePicklist!$3:$3,"NA",0))</f>
        <v/>
      </c>
      <c r="DF427" s="297" t="str">
        <f ca="1">IF(RMDF!DE427="", "", IF(ISNUMBER(MATCH(RMDF!DE427, INDIRECT(DE427), 0)), "OK", "Invalid"))</f>
        <v/>
      </c>
      <c r="DG427" s="281"/>
      <c r="DH427" s="281"/>
      <c r="DI427" s="281"/>
      <c r="DJ427" s="281" t="b">
        <f>AND(RMDF!DM427&gt;=0, RMDF!DM427&lt;=1-SUM(RMDF!Z427,RMDF!AG427,RMDF!AN427,RMDF!AU427,RMDF!BB427,RMDF!BI427,RMDF!BP427,RMDF!BW427,RMDF!CD427,RMDF!CK427,RMDF!CR427,RMDF!CY427,RMDF!DF427), RMDF!DM427=ROUND(RMDF!DM427,4))</f>
        <v>1</v>
      </c>
      <c r="DK427" s="317">
        <f>RMDF!DK427</f>
        <v>0</v>
      </c>
      <c r="DL427" s="318" t="str">
        <f>IF(DK427=0,"",_xlfn.XLOOKUP(DK427,StatePicklist!$1:$1,StatePicklist!$3:$3,"NA",0))</f>
        <v/>
      </c>
      <c r="DM427" s="297" t="str">
        <f ca="1">IF(RMDF!DL427="", "", IF(ISNUMBER(MATCH(RMDF!DL427, INDIRECT(DL427), 0)), "OK", "Invalid"))</f>
        <v/>
      </c>
      <c r="DN427" s="281"/>
      <c r="DO427" s="281"/>
      <c r="DP427" s="281"/>
      <c r="DQ427" s="281" t="b">
        <f>AND(RMDF!DT427&gt;=0, RMDF!DT427&lt;=1-SUM(RMDF!Z427,RMDF!AG427,RMDF!AN427,RMDF!AU427,RMDF!BB427,RMDF!BI427,RMDF!BP427,RMDF!BW427,RMDF!CD427,RMDF!CK427,RMDF!CR427,RMDF!CY427,RMDF!DF427,RMDF!DM427), RMDF!DT427=ROUND(RMDF!DT427,4))</f>
        <v>1</v>
      </c>
      <c r="DR427" s="317">
        <f>RMDF!DR427</f>
        <v>0</v>
      </c>
      <c r="DS427" s="318" t="str">
        <f>IF(DR427=0,"",_xlfn.XLOOKUP(DR427,StatePicklist!$1:$1,StatePicklist!$3:$3,"NA",0))</f>
        <v/>
      </c>
      <c r="DT427" s="297" t="str">
        <f ca="1">IF(RMDF!DS427="", "", IF(ISNUMBER(MATCH(RMDF!DS427, INDIRECT(DS427), 0)), "OK", "Invalid"))</f>
        <v/>
      </c>
      <c r="DU427" s="281"/>
      <c r="DV427" s="281"/>
      <c r="DW427" s="281"/>
      <c r="DX427" s="281" t="b">
        <f>AND(RMDF!EA427&gt;=0, RMDF!EA427&lt;=1-SUM(RMDF!Z427,RMDF!AG427,RMDF!AN427,RMDF!AU427,RMDF!BB427,RMDF!BI427,RMDF!BP427,RMDF!BW427,RMDF!CD427,RMDF!CK427,RMDF!CR427,RMDF!CY427,RMDF!DF427,RMDF!DM427,RMDF!DT427), RMDF!EA427=ROUND(RMDF!EA427,4))</f>
        <v>1</v>
      </c>
      <c r="DY427" s="317">
        <f>RMDF!DY427</f>
        <v>0</v>
      </c>
      <c r="DZ427" s="318" t="str">
        <f>IF(DY427=0,"",_xlfn.XLOOKUP(DY427,StatePicklist!$1:$1,StatePicklist!$3:$3,"NA",0))</f>
        <v/>
      </c>
      <c r="EA427" s="297" t="str">
        <f ca="1">IF(RMDF!DZ427="", "", IF(ISNUMBER(MATCH(RMDF!DZ427, INDIRECT(DZ427), 0)), "OK", "Invalid"))</f>
        <v/>
      </c>
      <c r="EB427" s="281"/>
      <c r="EC427" s="281"/>
      <c r="ED427" s="281"/>
      <c r="EE427" s="281" t="b">
        <f>AND(RMDF!EH427&gt;=0, RMDF!EH427&lt;=1-SUM(RMDF!Z427,RMDF!AG427,RMDF!AN427,RMDF!AU427,RMDF!BB427,RMDF!BI427,RMDF!BP427,RMDF!BW427,RMDF!CD427,RMDF!CK427,RMDF!CR427,RMDF!CY427,RMDF!DF427,RMDF!DM427,RMDF!DT427,RMDF!EA427), RMDF!EH427=ROUND(RMDF!EH427,4))</f>
        <v>1</v>
      </c>
      <c r="EF427" s="317">
        <f>RMDF!EF427</f>
        <v>0</v>
      </c>
      <c r="EG427" s="318" t="str">
        <f>IF(EF427=0,"",_xlfn.XLOOKUP(EF427,StatePicklist!$1:$1,StatePicklist!$3:$3,"NA",0))</f>
        <v/>
      </c>
      <c r="EH427" s="297" t="str">
        <f ca="1">IF(RMDF!EG427="", "", IF(ISNUMBER(MATCH(RMDF!EG427, INDIRECT(EG427), 0)), "OK", "Invalid"))</f>
        <v/>
      </c>
      <c r="EI427" s="281"/>
      <c r="EJ427" s="281"/>
      <c r="EK427" s="281"/>
      <c r="EL427" s="281" t="b">
        <f>AND(RMDF!EO427&gt;=0, RMDF!EO427&lt;=1-SUM(RMDF!Z427,RMDF!AG427,RMDF!AN427,RMDF!AU427,RMDF!BB427,RMDF!BI427,RMDF!BP427,RMDF!BW427,RMDF!CD427,RMDF!CK427,RMDF!CR427,RMDF!CY427,RMDF!DF427,RMDF!DM427,RMDF!DT427,RMDF!EA427,RMDF!EH427), RMDF!EO427=ROUND(RMDF!EO427,4))</f>
        <v>1</v>
      </c>
      <c r="EM427" s="317">
        <f>RMDF!EM427</f>
        <v>0</v>
      </c>
      <c r="EN427" s="318" t="str">
        <f>IF(EM427=0,"",_xlfn.XLOOKUP(EM427,StatePicklist!$1:$1,StatePicklist!$3:$3,"NA",0))</f>
        <v/>
      </c>
      <c r="EO427" s="297" t="str">
        <f ca="1">IF(RMDF!EN427="", "", IF(ISNUMBER(MATCH(RMDF!EN427, INDIRECT(EN427), 0)), "OK", "Invalid"))</f>
        <v/>
      </c>
      <c r="EP427" s="281"/>
      <c r="EQ427" s="281"/>
      <c r="ER427" s="281"/>
      <c r="ES427" s="281" t="b">
        <f>AND(RMDF!EV427&gt;=0, RMDF!EV427&lt;=1-SUM(RMDF!Z427,RMDF!AG427,RMDF!AN427,RMDF!AU427,RMDF!BB427,RMDF!BI427,RMDF!BP427,RMDF!BW427,RMDF!CD427,RMDF!CK427,RMDF!CR427,RMDF!CY427,RMDF!DF427,RMDF!DM427,RMDF!DT427,RMDF!EA427,RMDF!EH427,RMDF!EO427), RMDF!EV427=ROUND(RMDF!EV427,4))</f>
        <v>1</v>
      </c>
      <c r="ET427" s="317">
        <f>RMDF!ET427</f>
        <v>0</v>
      </c>
      <c r="EU427" s="318" t="str">
        <f>IF(ET427=0,"",_xlfn.XLOOKUP(ET427,StatePicklist!$1:$1,StatePicklist!$3:$3,"NA",0))</f>
        <v/>
      </c>
      <c r="EV427" s="297" t="str">
        <f ca="1">IF(RMDF!EU427="", "", IF(ISNUMBER(MATCH(RMDF!EU427, INDIRECT(EU427), 0)), "OK", "Invalid"))</f>
        <v/>
      </c>
      <c r="EW427" s="281"/>
      <c r="EX427" s="281"/>
      <c r="EY427" s="281"/>
      <c r="EZ427" s="281" t="b">
        <f>AND(RMDF!FC427&gt;=0, RMDF!FC427&lt;=1-SUM(RMDF!Z427,RMDF!AG427,RMDF!AN427,RMDF!AU427,RMDF!BB427,RMDF!BI427,RMDF!BP427,RMDF!BW427,RMDF!CD427,RMDF!CK427,RMDF!CR427,RMDF!CY427,RMDF!DF427,RMDF!DM427,RMDF!DT427,RMDF!EA427,RMDF!EH427,RMDF!EO427,RMDF!EV427), RMDF!FC427=ROUND(RMDF!FC427,4))</f>
        <v>1</v>
      </c>
      <c r="FA427" s="317">
        <f>RMDF!FA427</f>
        <v>0</v>
      </c>
      <c r="FB427" s="318" t="str">
        <f>IF(FA427=0,"",_xlfn.XLOOKUP(FA427,StatePicklist!$1:$1,StatePicklist!$3:$3,"NA",0))</f>
        <v/>
      </c>
      <c r="FC427" s="297" t="str">
        <f ca="1">IF(RMDF!FB427="", "", IF(ISNUMBER(MATCH(RMDF!FB427, INDIRECT(FB427), 0)), "OK", "Invalid"))</f>
        <v/>
      </c>
    </row>
    <row r="428" spans="1:159" s="205" customFormat="1" ht="39.9" customHeight="1" x14ac:dyDescent="0.25">
      <c r="A428" s="206"/>
      <c r="B428" s="196"/>
      <c r="C428" s="197"/>
      <c r="D428" s="198"/>
      <c r="E428" s="199"/>
      <c r="F428" s="200"/>
      <c r="G428" s="201"/>
      <c r="H428" s="292"/>
      <c r="I428" s="305">
        <f>RMDF!I428</f>
        <v>0</v>
      </c>
      <c r="J428" s="305" t="str">
        <f>IF(I428=ProductCode!$B$30,"PDReclPost",IF(OR(I428=ProductCode!$C$30,I428=ProductCode!$E$30,I428=ProductCode!$G$30),"PDPreCon",IF(OR(I428=ProductCode!$D$30,I428=ProductCode!$F$30),"PDNotReclPost","")))</f>
        <v/>
      </c>
      <c r="K428" s="305" t="str">
        <f t="shared" si="27"/>
        <v/>
      </c>
      <c r="L428" s="289"/>
      <c r="M428" s="305" t="str">
        <f t="shared" si="27"/>
        <v/>
      </c>
      <c r="N428" s="289" t="b">
        <f>AND(RMDF!N428&gt;=0, RMDF!N428&lt;=1-RMDF!L428, RMDF!N428=ROUND(RMDF!N428,4))</f>
        <v>1</v>
      </c>
      <c r="O428" s="286" t="str">
        <f>IF(P428="","",IF(I428="","",IF(LEFT(I428,13)="Reclaimed pos",RawMaterialCode!$E$569,RawMaterialCode!$E$568)))</f>
        <v>Reclaimed pre-consumer mixed fibers (RM0578)</v>
      </c>
      <c r="P428" s="295">
        <f t="shared" si="28"/>
        <v>1</v>
      </c>
      <c r="Q428" s="202"/>
      <c r="R428" s="203"/>
      <c r="S428" s="204" t="str">
        <f t="shared" si="29"/>
        <v/>
      </c>
      <c r="T428" s="281"/>
      <c r="U428" s="281"/>
      <c r="V428" s="281"/>
      <c r="W428" s="281"/>
      <c r="X428" s="317">
        <f>RMDF!X428</f>
        <v>0</v>
      </c>
      <c r="Y428" s="318" t="str">
        <f>IF(X428=0,"",_xlfn.XLOOKUP(X428,StatePicklist!$1:$1,StatePicklist!$3:$3,"NA",0))</f>
        <v/>
      </c>
      <c r="Z428" s="297" t="str">
        <f ca="1">IF(RMDF!Y428="", "", IF(ISNUMBER(MATCH(RMDF!Y428, INDIRECT(Y428), 0)), "OK", "Invalid"))</f>
        <v/>
      </c>
      <c r="AA428" s="281"/>
      <c r="AB428" s="281"/>
      <c r="AC428" s="281"/>
      <c r="AD428" s="281" t="b">
        <f>AND(RMDF!AG428&gt;=0, RMDF!AG428&lt;=1-RMDF!Z428, RMDF!AG428=ROUND(RMDF!AG428,4))</f>
        <v>1</v>
      </c>
      <c r="AE428" s="317">
        <f>RMDF!AE428</f>
        <v>0</v>
      </c>
      <c r="AF428" s="318" t="str">
        <f>IF(AE428=0,"",_xlfn.XLOOKUP(AE428,StatePicklist!$1:$1,StatePicklist!$3:$3,"NA",0))</f>
        <v/>
      </c>
      <c r="AG428" s="297" t="str">
        <f ca="1">IF(RMDF!AF428="", "", IF(ISNUMBER(MATCH(RMDF!AF428, INDIRECT(AF428), 0)), "OK", "Invalid"))</f>
        <v/>
      </c>
      <c r="AH428" s="281"/>
      <c r="AI428" s="281"/>
      <c r="AJ428" s="281"/>
      <c r="AK428" s="281" t="b">
        <f>AND(RMDF!AN428&gt;=0, RMDF!AN428&lt;=1-SUM(RMDF!Z428,RMDF!AG428), RMDF!AN428=ROUND(RMDF!AN428,4))</f>
        <v>1</v>
      </c>
      <c r="AL428" s="317">
        <f>RMDF!AL428</f>
        <v>0</v>
      </c>
      <c r="AM428" s="318" t="str">
        <f>IF(AL428=0,"",_xlfn.XLOOKUP(AL428,StatePicklist!$1:$1,StatePicklist!$3:$3,"NA",0))</f>
        <v/>
      </c>
      <c r="AN428" s="297" t="str">
        <f ca="1">IF(RMDF!AM428="", "", IF(ISNUMBER(MATCH(RMDF!AM428, INDIRECT(AM428), 0)), "OK", "Invalid"))</f>
        <v/>
      </c>
      <c r="AO428" s="281"/>
      <c r="AP428" s="281"/>
      <c r="AQ428" s="281"/>
      <c r="AR428" s="281" t="b">
        <f>AND(RMDF!AU428&gt;=0, RMDF!AU428&lt;=1-SUM(RMDF!Z428,RMDF!AG428,RMDF!AN428), RMDF!AU428=ROUND(RMDF!AU428,4))</f>
        <v>1</v>
      </c>
      <c r="AS428" s="317">
        <f>RMDF!AS428</f>
        <v>0</v>
      </c>
      <c r="AT428" s="318" t="str">
        <f>IF(AS428=0,"",_xlfn.XLOOKUP(AS428,StatePicklist!$1:$1,StatePicklist!$3:$3,"NA",0))</f>
        <v/>
      </c>
      <c r="AU428" s="297" t="str">
        <f ca="1">IF(RMDF!AT428="", "", IF(ISNUMBER(MATCH(RMDF!AT428, INDIRECT(AT428), 0)), "OK", "Invalid"))</f>
        <v/>
      </c>
      <c r="AV428" s="281"/>
      <c r="AW428" s="281"/>
      <c r="AX428" s="281"/>
      <c r="AY428" s="281" t="b">
        <f>AND(RMDF!BB428&gt;=0, RMDF!BB428&lt;=1-SUM(RMDF!Z428,RMDF!AG428,RMDF!AN428,RMDF!AU428), RMDF!BB428=ROUND(RMDF!BB428,4))</f>
        <v>1</v>
      </c>
      <c r="AZ428" s="317">
        <f>RMDF!AZ428</f>
        <v>0</v>
      </c>
      <c r="BA428" s="318" t="str">
        <f>IF(AZ428=0,"",_xlfn.XLOOKUP(AZ428,StatePicklist!$1:$1,StatePicklist!$3:$3,"NA",0))</f>
        <v/>
      </c>
      <c r="BB428" s="297" t="str">
        <f ca="1">IF(RMDF!BA428="", "", IF(ISNUMBER(MATCH(RMDF!BA428, INDIRECT(BA428), 0)), "OK", "Invalid"))</f>
        <v/>
      </c>
      <c r="BC428" s="281"/>
      <c r="BD428" s="281"/>
      <c r="BE428" s="281"/>
      <c r="BF428" s="281" t="b">
        <f>AND(RMDF!BI428&gt;=0, RMDF!BI428&lt;=1-SUM(RMDF!Z428,RMDF!AG428,RMDF!AN428,RMDF!AU428,RMDF!BB428), RMDF!BI428=ROUND(RMDF!BI428,4))</f>
        <v>1</v>
      </c>
      <c r="BG428" s="317">
        <f>RMDF!BG428</f>
        <v>0</v>
      </c>
      <c r="BH428" s="318" t="str">
        <f>IF(BG428=0,"",_xlfn.XLOOKUP(BG428,StatePicklist!$1:$1,StatePicklist!$3:$3,"NA",0))</f>
        <v/>
      </c>
      <c r="BI428" s="297" t="str">
        <f ca="1">IF(RMDF!BH428="", "", IF(ISNUMBER(MATCH(RMDF!BH428, INDIRECT(BH428), 0)), "OK", "Invalid"))</f>
        <v/>
      </c>
      <c r="BJ428" s="281"/>
      <c r="BK428" s="281"/>
      <c r="BL428" s="281"/>
      <c r="BM428" s="281" t="b">
        <f>AND(RMDF!BP428&gt;=0, RMDF!BP428&lt;=1-SUM(RMDF!Z428,RMDF!AG428,RMDF!AN428,RMDF!AU428,RMDF!BB428,RMDF!BI428), RMDF!BP428=ROUND(RMDF!BP428,4))</f>
        <v>1</v>
      </c>
      <c r="BN428" s="317">
        <f>RMDF!BN428</f>
        <v>0</v>
      </c>
      <c r="BO428" s="318" t="str">
        <f>IF(BN428=0,"",_xlfn.XLOOKUP(BN428,StatePicklist!$1:$1,StatePicklist!$3:$3,"NA",0))</f>
        <v/>
      </c>
      <c r="BP428" s="297" t="str">
        <f ca="1">IF(RMDF!BO428="", "", IF(ISNUMBER(MATCH(RMDF!BO428, INDIRECT(BO428), 0)), "OK", "Invalid"))</f>
        <v/>
      </c>
      <c r="BQ428" s="281"/>
      <c r="BR428" s="281"/>
      <c r="BS428" s="281"/>
      <c r="BT428" s="281" t="b">
        <f>AND(RMDF!BW428&gt;=0, RMDF!BW428&lt;=1-SUM(RMDF!Z428,RMDF!AG428,RMDF!AN428,RMDF!AU428,RMDF!BB428,RMDF!BI428,RMDF!BP428), RMDF!BW428=ROUND(RMDF!BW428,4))</f>
        <v>1</v>
      </c>
      <c r="BU428" s="317">
        <f>RMDF!BU428</f>
        <v>0</v>
      </c>
      <c r="BV428" s="318" t="str">
        <f>IF(BU428=0,"",_xlfn.XLOOKUP(BU428,StatePicklist!$1:$1,StatePicklist!$3:$3,"NA",0))</f>
        <v/>
      </c>
      <c r="BW428" s="297" t="str">
        <f ca="1">IF(RMDF!BV428="", "", IF(ISNUMBER(MATCH(RMDF!BV428, INDIRECT(BV428), 0)), "OK", "Invalid"))</f>
        <v/>
      </c>
      <c r="BX428" s="281"/>
      <c r="BY428" s="281"/>
      <c r="BZ428" s="281"/>
      <c r="CA428" s="281" t="b">
        <f>AND(RMDF!CD428&gt;=0, RMDF!CD428&lt;=1-SUM(RMDF!Z428,RMDF!AG428,RMDF!AN428,RMDF!AU428,RMDF!BB428,RMDF!BI428,RMDF!BP428,RMDF!BW428), RMDF!CD428=ROUND(RMDF!CD428,4))</f>
        <v>1</v>
      </c>
      <c r="CB428" s="317">
        <f>RMDF!CB428</f>
        <v>0</v>
      </c>
      <c r="CC428" s="318" t="str">
        <f>IF(CB428=0,"",_xlfn.XLOOKUP(CB428,StatePicklist!$1:$1,StatePicklist!$3:$3,"NA",0))</f>
        <v/>
      </c>
      <c r="CD428" s="297" t="str">
        <f ca="1">IF(RMDF!CC428="", "", IF(ISNUMBER(MATCH(RMDF!CC428, INDIRECT(CC428), 0)), "OK", "Invalid"))</f>
        <v/>
      </c>
      <c r="CE428" s="281"/>
      <c r="CF428" s="281"/>
      <c r="CG428" s="281"/>
      <c r="CH428" s="281" t="b">
        <f>AND(RMDF!CK428&gt;=0, RMDF!CK428&lt;=1-SUM(RMDF!Z428,RMDF!AG428,RMDF!AN428,RMDF!AU428,RMDF!BB428,RMDF!BI428,RMDF!BP428,RMDF!BW428,RMDF!CD428), RMDF!CK428=ROUND(RMDF!CK428,4))</f>
        <v>1</v>
      </c>
      <c r="CI428" s="317">
        <f>RMDF!CI428</f>
        <v>0</v>
      </c>
      <c r="CJ428" s="318" t="str">
        <f>IF(CI428=0,"",_xlfn.XLOOKUP(CI428,StatePicklist!$1:$1,StatePicklist!$3:$3,"NA",0))</f>
        <v/>
      </c>
      <c r="CK428" s="297" t="str">
        <f ca="1">IF(RMDF!CJ428="", "", IF(ISNUMBER(MATCH(RMDF!CJ428, INDIRECT(CJ428), 0)), "OK", "Invalid"))</f>
        <v/>
      </c>
      <c r="CL428" s="281"/>
      <c r="CM428" s="281"/>
      <c r="CN428" s="281"/>
      <c r="CO428" s="281" t="b">
        <f>AND(RMDF!CR428&gt;=0, RMDF!CR428&lt;=1-SUM(RMDF!Z428,RMDF!AG428,RMDF!AN428,RMDF!AU428,RMDF!BB428,RMDF!BI428,RMDF!BP428,RMDF!BW428,RMDF!CD428,RMDF!CK428), RMDF!CR428=ROUND(RMDF!CR428,4))</f>
        <v>1</v>
      </c>
      <c r="CP428" s="317">
        <f>RMDF!CP428</f>
        <v>0</v>
      </c>
      <c r="CQ428" s="318" t="str">
        <f>IF(CP428=0,"",_xlfn.XLOOKUP(CP428,StatePicklist!$1:$1,StatePicklist!$3:$3,"NA",0))</f>
        <v/>
      </c>
      <c r="CR428" s="297" t="str">
        <f ca="1">IF(RMDF!CQ428="", "", IF(ISNUMBER(MATCH(RMDF!CQ428, INDIRECT(CQ428), 0)), "OK", "Invalid"))</f>
        <v/>
      </c>
      <c r="CS428" s="281"/>
      <c r="CT428" s="281"/>
      <c r="CU428" s="281"/>
      <c r="CV428" s="281" t="b">
        <f>AND(RMDF!CY428&gt;=0, RMDF!CY428&lt;=1-SUM(RMDF!Z428,RMDF!AG428,RMDF!AN428,RMDF!AU428,RMDF!BB428,RMDF!BI428,RMDF!BP428,RMDF!BW428,RMDF!CD428,RMDF!CK428,RMDF!CR428), RMDF!CY428=ROUND(RMDF!CY428,4))</f>
        <v>1</v>
      </c>
      <c r="CW428" s="317">
        <f>RMDF!CW428</f>
        <v>0</v>
      </c>
      <c r="CX428" s="318" t="str">
        <f>IF(CW428=0,"",_xlfn.XLOOKUP(CW428,StatePicklist!$1:$1,StatePicklist!$3:$3,"NA",0))</f>
        <v/>
      </c>
      <c r="CY428" s="297" t="str">
        <f ca="1">IF(RMDF!CX428="", "", IF(ISNUMBER(MATCH(RMDF!CX428, INDIRECT(CX428), 0)), "OK", "Invalid"))</f>
        <v/>
      </c>
      <c r="CZ428" s="281"/>
      <c r="DA428" s="281"/>
      <c r="DB428" s="281"/>
      <c r="DC428" s="281" t="b">
        <f>AND(RMDF!DF428&gt;=0, RMDF!DF428&lt;=1-SUM(RMDF!Z428,RMDF!AG428,RMDF!AN428,RMDF!AU428,RMDF!BB428,RMDF!BI428,RMDF!BP428,RMDF!BW428,RMDF!CD428,RMDF!CK428,RMDF!CR428,RMDF!CY428), RMDF!DF428=ROUND(RMDF!DF428,4))</f>
        <v>1</v>
      </c>
      <c r="DD428" s="317">
        <f>RMDF!DD428</f>
        <v>0</v>
      </c>
      <c r="DE428" s="318" t="str">
        <f>IF(DD428=0,"",_xlfn.XLOOKUP(DD428,StatePicklist!$1:$1,StatePicklist!$3:$3,"NA",0))</f>
        <v/>
      </c>
      <c r="DF428" s="297" t="str">
        <f ca="1">IF(RMDF!DE428="", "", IF(ISNUMBER(MATCH(RMDF!DE428, INDIRECT(DE428), 0)), "OK", "Invalid"))</f>
        <v/>
      </c>
      <c r="DG428" s="281"/>
      <c r="DH428" s="281"/>
      <c r="DI428" s="281"/>
      <c r="DJ428" s="281" t="b">
        <f>AND(RMDF!DM428&gt;=0, RMDF!DM428&lt;=1-SUM(RMDF!Z428,RMDF!AG428,RMDF!AN428,RMDF!AU428,RMDF!BB428,RMDF!BI428,RMDF!BP428,RMDF!BW428,RMDF!CD428,RMDF!CK428,RMDF!CR428,RMDF!CY428,RMDF!DF428), RMDF!DM428=ROUND(RMDF!DM428,4))</f>
        <v>1</v>
      </c>
      <c r="DK428" s="317">
        <f>RMDF!DK428</f>
        <v>0</v>
      </c>
      <c r="DL428" s="318" t="str">
        <f>IF(DK428=0,"",_xlfn.XLOOKUP(DK428,StatePicklist!$1:$1,StatePicklist!$3:$3,"NA",0))</f>
        <v/>
      </c>
      <c r="DM428" s="297" t="str">
        <f ca="1">IF(RMDF!DL428="", "", IF(ISNUMBER(MATCH(RMDF!DL428, INDIRECT(DL428), 0)), "OK", "Invalid"))</f>
        <v/>
      </c>
      <c r="DN428" s="281"/>
      <c r="DO428" s="281"/>
      <c r="DP428" s="281"/>
      <c r="DQ428" s="281" t="b">
        <f>AND(RMDF!DT428&gt;=0, RMDF!DT428&lt;=1-SUM(RMDF!Z428,RMDF!AG428,RMDF!AN428,RMDF!AU428,RMDF!BB428,RMDF!BI428,RMDF!BP428,RMDF!BW428,RMDF!CD428,RMDF!CK428,RMDF!CR428,RMDF!CY428,RMDF!DF428,RMDF!DM428), RMDF!DT428=ROUND(RMDF!DT428,4))</f>
        <v>1</v>
      </c>
      <c r="DR428" s="317">
        <f>RMDF!DR428</f>
        <v>0</v>
      </c>
      <c r="DS428" s="318" t="str">
        <f>IF(DR428=0,"",_xlfn.XLOOKUP(DR428,StatePicklist!$1:$1,StatePicklist!$3:$3,"NA",0))</f>
        <v/>
      </c>
      <c r="DT428" s="297" t="str">
        <f ca="1">IF(RMDF!DS428="", "", IF(ISNUMBER(MATCH(RMDF!DS428, INDIRECT(DS428), 0)), "OK", "Invalid"))</f>
        <v/>
      </c>
      <c r="DU428" s="281"/>
      <c r="DV428" s="281"/>
      <c r="DW428" s="281"/>
      <c r="DX428" s="281" t="b">
        <f>AND(RMDF!EA428&gt;=0, RMDF!EA428&lt;=1-SUM(RMDF!Z428,RMDF!AG428,RMDF!AN428,RMDF!AU428,RMDF!BB428,RMDF!BI428,RMDF!BP428,RMDF!BW428,RMDF!CD428,RMDF!CK428,RMDF!CR428,RMDF!CY428,RMDF!DF428,RMDF!DM428,RMDF!DT428), RMDF!EA428=ROUND(RMDF!EA428,4))</f>
        <v>1</v>
      </c>
      <c r="DY428" s="317">
        <f>RMDF!DY428</f>
        <v>0</v>
      </c>
      <c r="DZ428" s="318" t="str">
        <f>IF(DY428=0,"",_xlfn.XLOOKUP(DY428,StatePicklist!$1:$1,StatePicklist!$3:$3,"NA",0))</f>
        <v/>
      </c>
      <c r="EA428" s="297" t="str">
        <f ca="1">IF(RMDF!DZ428="", "", IF(ISNUMBER(MATCH(RMDF!DZ428, INDIRECT(DZ428), 0)), "OK", "Invalid"))</f>
        <v/>
      </c>
      <c r="EB428" s="281"/>
      <c r="EC428" s="281"/>
      <c r="ED428" s="281"/>
      <c r="EE428" s="281" t="b">
        <f>AND(RMDF!EH428&gt;=0, RMDF!EH428&lt;=1-SUM(RMDF!Z428,RMDF!AG428,RMDF!AN428,RMDF!AU428,RMDF!BB428,RMDF!BI428,RMDF!BP428,RMDF!BW428,RMDF!CD428,RMDF!CK428,RMDF!CR428,RMDF!CY428,RMDF!DF428,RMDF!DM428,RMDF!DT428,RMDF!EA428), RMDF!EH428=ROUND(RMDF!EH428,4))</f>
        <v>1</v>
      </c>
      <c r="EF428" s="317">
        <f>RMDF!EF428</f>
        <v>0</v>
      </c>
      <c r="EG428" s="318" t="str">
        <f>IF(EF428=0,"",_xlfn.XLOOKUP(EF428,StatePicklist!$1:$1,StatePicklist!$3:$3,"NA",0))</f>
        <v/>
      </c>
      <c r="EH428" s="297" t="str">
        <f ca="1">IF(RMDF!EG428="", "", IF(ISNUMBER(MATCH(RMDF!EG428, INDIRECT(EG428), 0)), "OK", "Invalid"))</f>
        <v/>
      </c>
      <c r="EI428" s="281"/>
      <c r="EJ428" s="281"/>
      <c r="EK428" s="281"/>
      <c r="EL428" s="281" t="b">
        <f>AND(RMDF!EO428&gt;=0, RMDF!EO428&lt;=1-SUM(RMDF!Z428,RMDF!AG428,RMDF!AN428,RMDF!AU428,RMDF!BB428,RMDF!BI428,RMDF!BP428,RMDF!BW428,RMDF!CD428,RMDF!CK428,RMDF!CR428,RMDF!CY428,RMDF!DF428,RMDF!DM428,RMDF!DT428,RMDF!EA428,RMDF!EH428), RMDF!EO428=ROUND(RMDF!EO428,4))</f>
        <v>1</v>
      </c>
      <c r="EM428" s="317">
        <f>RMDF!EM428</f>
        <v>0</v>
      </c>
      <c r="EN428" s="318" t="str">
        <f>IF(EM428=0,"",_xlfn.XLOOKUP(EM428,StatePicklist!$1:$1,StatePicklist!$3:$3,"NA",0))</f>
        <v/>
      </c>
      <c r="EO428" s="297" t="str">
        <f ca="1">IF(RMDF!EN428="", "", IF(ISNUMBER(MATCH(RMDF!EN428, INDIRECT(EN428), 0)), "OK", "Invalid"))</f>
        <v/>
      </c>
      <c r="EP428" s="281"/>
      <c r="EQ428" s="281"/>
      <c r="ER428" s="281"/>
      <c r="ES428" s="281" t="b">
        <f>AND(RMDF!EV428&gt;=0, RMDF!EV428&lt;=1-SUM(RMDF!Z428,RMDF!AG428,RMDF!AN428,RMDF!AU428,RMDF!BB428,RMDF!BI428,RMDF!BP428,RMDF!BW428,RMDF!CD428,RMDF!CK428,RMDF!CR428,RMDF!CY428,RMDF!DF428,RMDF!DM428,RMDF!DT428,RMDF!EA428,RMDF!EH428,RMDF!EO428), RMDF!EV428=ROUND(RMDF!EV428,4))</f>
        <v>1</v>
      </c>
      <c r="ET428" s="317">
        <f>RMDF!ET428</f>
        <v>0</v>
      </c>
      <c r="EU428" s="318" t="str">
        <f>IF(ET428=0,"",_xlfn.XLOOKUP(ET428,StatePicklist!$1:$1,StatePicklist!$3:$3,"NA",0))</f>
        <v/>
      </c>
      <c r="EV428" s="297" t="str">
        <f ca="1">IF(RMDF!EU428="", "", IF(ISNUMBER(MATCH(RMDF!EU428, INDIRECT(EU428), 0)), "OK", "Invalid"))</f>
        <v/>
      </c>
      <c r="EW428" s="281"/>
      <c r="EX428" s="281"/>
      <c r="EY428" s="281"/>
      <c r="EZ428" s="281" t="b">
        <f>AND(RMDF!FC428&gt;=0, RMDF!FC428&lt;=1-SUM(RMDF!Z428,RMDF!AG428,RMDF!AN428,RMDF!AU428,RMDF!BB428,RMDF!BI428,RMDF!BP428,RMDF!BW428,RMDF!CD428,RMDF!CK428,RMDF!CR428,RMDF!CY428,RMDF!DF428,RMDF!DM428,RMDF!DT428,RMDF!EA428,RMDF!EH428,RMDF!EO428,RMDF!EV428), RMDF!FC428=ROUND(RMDF!FC428,4))</f>
        <v>1</v>
      </c>
      <c r="FA428" s="317">
        <f>RMDF!FA428</f>
        <v>0</v>
      </c>
      <c r="FB428" s="318" t="str">
        <f>IF(FA428=0,"",_xlfn.XLOOKUP(FA428,StatePicklist!$1:$1,StatePicklist!$3:$3,"NA",0))</f>
        <v/>
      </c>
      <c r="FC428" s="297" t="str">
        <f ca="1">IF(RMDF!FB428="", "", IF(ISNUMBER(MATCH(RMDF!FB428, INDIRECT(FB428), 0)), "OK", "Invalid"))</f>
        <v/>
      </c>
    </row>
    <row r="429" spans="1:159" s="205" customFormat="1" ht="39.9" customHeight="1" x14ac:dyDescent="0.25">
      <c r="A429" s="206"/>
      <c r="B429" s="196"/>
      <c r="C429" s="197"/>
      <c r="D429" s="198"/>
      <c r="E429" s="199"/>
      <c r="F429" s="200"/>
      <c r="G429" s="201"/>
      <c r="H429" s="292"/>
      <c r="I429" s="305">
        <f>RMDF!I429</f>
        <v>0</v>
      </c>
      <c r="J429" s="305" t="str">
        <f>IF(I429=ProductCode!$B$30,"PDReclPost",IF(OR(I429=ProductCode!$C$30,I429=ProductCode!$E$30,I429=ProductCode!$G$30),"PDPreCon",IF(OR(I429=ProductCode!$D$30,I429=ProductCode!$F$30),"PDNotReclPost","")))</f>
        <v/>
      </c>
      <c r="K429" s="305" t="str">
        <f t="shared" si="27"/>
        <v/>
      </c>
      <c r="L429" s="289"/>
      <c r="M429" s="305" t="str">
        <f t="shared" si="27"/>
        <v/>
      </c>
      <c r="N429" s="289" t="b">
        <f>AND(RMDF!N429&gt;=0, RMDF!N429&lt;=1-RMDF!L429, RMDF!N429=ROUND(RMDF!N429,4))</f>
        <v>1</v>
      </c>
      <c r="O429" s="286" t="str">
        <f>IF(P429="","",IF(I429="","",IF(LEFT(I429,13)="Reclaimed pos",RawMaterialCode!$E$569,RawMaterialCode!$E$568)))</f>
        <v>Reclaimed pre-consumer mixed fibers (RM0578)</v>
      </c>
      <c r="P429" s="295">
        <f t="shared" si="28"/>
        <v>1</v>
      </c>
      <c r="Q429" s="202"/>
      <c r="R429" s="203"/>
      <c r="S429" s="204" t="str">
        <f t="shared" si="29"/>
        <v/>
      </c>
      <c r="T429" s="281"/>
      <c r="U429" s="281"/>
      <c r="V429" s="281"/>
      <c r="W429" s="281"/>
      <c r="X429" s="317">
        <f>RMDF!X429</f>
        <v>0</v>
      </c>
      <c r="Y429" s="318" t="str">
        <f>IF(X429=0,"",_xlfn.XLOOKUP(X429,StatePicklist!$1:$1,StatePicklist!$3:$3,"NA",0))</f>
        <v/>
      </c>
      <c r="Z429" s="297" t="str">
        <f ca="1">IF(RMDF!Y429="", "", IF(ISNUMBER(MATCH(RMDF!Y429, INDIRECT(Y429), 0)), "OK", "Invalid"))</f>
        <v/>
      </c>
      <c r="AA429" s="281"/>
      <c r="AB429" s="281"/>
      <c r="AC429" s="281"/>
      <c r="AD429" s="281" t="b">
        <f>AND(RMDF!AG429&gt;=0, RMDF!AG429&lt;=1-RMDF!Z429, RMDF!AG429=ROUND(RMDF!AG429,4))</f>
        <v>1</v>
      </c>
      <c r="AE429" s="317">
        <f>RMDF!AE429</f>
        <v>0</v>
      </c>
      <c r="AF429" s="318" t="str">
        <f>IF(AE429=0,"",_xlfn.XLOOKUP(AE429,StatePicklist!$1:$1,StatePicklist!$3:$3,"NA",0))</f>
        <v/>
      </c>
      <c r="AG429" s="297" t="str">
        <f ca="1">IF(RMDF!AF429="", "", IF(ISNUMBER(MATCH(RMDF!AF429, INDIRECT(AF429), 0)), "OK", "Invalid"))</f>
        <v/>
      </c>
      <c r="AH429" s="281"/>
      <c r="AI429" s="281"/>
      <c r="AJ429" s="281"/>
      <c r="AK429" s="281" t="b">
        <f>AND(RMDF!AN429&gt;=0, RMDF!AN429&lt;=1-SUM(RMDF!Z429,RMDF!AG429), RMDF!AN429=ROUND(RMDF!AN429,4))</f>
        <v>1</v>
      </c>
      <c r="AL429" s="317">
        <f>RMDF!AL429</f>
        <v>0</v>
      </c>
      <c r="AM429" s="318" t="str">
        <f>IF(AL429=0,"",_xlfn.XLOOKUP(AL429,StatePicklist!$1:$1,StatePicklist!$3:$3,"NA",0))</f>
        <v/>
      </c>
      <c r="AN429" s="297" t="str">
        <f ca="1">IF(RMDF!AM429="", "", IF(ISNUMBER(MATCH(RMDF!AM429, INDIRECT(AM429), 0)), "OK", "Invalid"))</f>
        <v/>
      </c>
      <c r="AO429" s="281"/>
      <c r="AP429" s="281"/>
      <c r="AQ429" s="281"/>
      <c r="AR429" s="281" t="b">
        <f>AND(RMDF!AU429&gt;=0, RMDF!AU429&lt;=1-SUM(RMDF!Z429,RMDF!AG429,RMDF!AN429), RMDF!AU429=ROUND(RMDF!AU429,4))</f>
        <v>1</v>
      </c>
      <c r="AS429" s="317">
        <f>RMDF!AS429</f>
        <v>0</v>
      </c>
      <c r="AT429" s="318" t="str">
        <f>IF(AS429=0,"",_xlfn.XLOOKUP(AS429,StatePicklist!$1:$1,StatePicklist!$3:$3,"NA",0))</f>
        <v/>
      </c>
      <c r="AU429" s="297" t="str">
        <f ca="1">IF(RMDF!AT429="", "", IF(ISNUMBER(MATCH(RMDF!AT429, INDIRECT(AT429), 0)), "OK", "Invalid"))</f>
        <v/>
      </c>
      <c r="AV429" s="281"/>
      <c r="AW429" s="281"/>
      <c r="AX429" s="281"/>
      <c r="AY429" s="281" t="b">
        <f>AND(RMDF!BB429&gt;=0, RMDF!BB429&lt;=1-SUM(RMDF!Z429,RMDF!AG429,RMDF!AN429,RMDF!AU429), RMDF!BB429=ROUND(RMDF!BB429,4))</f>
        <v>1</v>
      </c>
      <c r="AZ429" s="317">
        <f>RMDF!AZ429</f>
        <v>0</v>
      </c>
      <c r="BA429" s="318" t="str">
        <f>IF(AZ429=0,"",_xlfn.XLOOKUP(AZ429,StatePicklist!$1:$1,StatePicklist!$3:$3,"NA",0))</f>
        <v/>
      </c>
      <c r="BB429" s="297" t="str">
        <f ca="1">IF(RMDF!BA429="", "", IF(ISNUMBER(MATCH(RMDF!BA429, INDIRECT(BA429), 0)), "OK", "Invalid"))</f>
        <v/>
      </c>
      <c r="BC429" s="281"/>
      <c r="BD429" s="281"/>
      <c r="BE429" s="281"/>
      <c r="BF429" s="281" t="b">
        <f>AND(RMDF!BI429&gt;=0, RMDF!BI429&lt;=1-SUM(RMDF!Z429,RMDF!AG429,RMDF!AN429,RMDF!AU429,RMDF!BB429), RMDF!BI429=ROUND(RMDF!BI429,4))</f>
        <v>1</v>
      </c>
      <c r="BG429" s="317">
        <f>RMDF!BG429</f>
        <v>0</v>
      </c>
      <c r="BH429" s="318" t="str">
        <f>IF(BG429=0,"",_xlfn.XLOOKUP(BG429,StatePicklist!$1:$1,StatePicklist!$3:$3,"NA",0))</f>
        <v/>
      </c>
      <c r="BI429" s="297" t="str">
        <f ca="1">IF(RMDF!BH429="", "", IF(ISNUMBER(MATCH(RMDF!BH429, INDIRECT(BH429), 0)), "OK", "Invalid"))</f>
        <v/>
      </c>
      <c r="BJ429" s="281"/>
      <c r="BK429" s="281"/>
      <c r="BL429" s="281"/>
      <c r="BM429" s="281" t="b">
        <f>AND(RMDF!BP429&gt;=0, RMDF!BP429&lt;=1-SUM(RMDF!Z429,RMDF!AG429,RMDF!AN429,RMDF!AU429,RMDF!BB429,RMDF!BI429), RMDF!BP429=ROUND(RMDF!BP429,4))</f>
        <v>1</v>
      </c>
      <c r="BN429" s="317">
        <f>RMDF!BN429</f>
        <v>0</v>
      </c>
      <c r="BO429" s="318" t="str">
        <f>IF(BN429=0,"",_xlfn.XLOOKUP(BN429,StatePicklist!$1:$1,StatePicklist!$3:$3,"NA",0))</f>
        <v/>
      </c>
      <c r="BP429" s="297" t="str">
        <f ca="1">IF(RMDF!BO429="", "", IF(ISNUMBER(MATCH(RMDF!BO429, INDIRECT(BO429), 0)), "OK", "Invalid"))</f>
        <v/>
      </c>
      <c r="BQ429" s="281"/>
      <c r="BR429" s="281"/>
      <c r="BS429" s="281"/>
      <c r="BT429" s="281" t="b">
        <f>AND(RMDF!BW429&gt;=0, RMDF!BW429&lt;=1-SUM(RMDF!Z429,RMDF!AG429,RMDF!AN429,RMDF!AU429,RMDF!BB429,RMDF!BI429,RMDF!BP429), RMDF!BW429=ROUND(RMDF!BW429,4))</f>
        <v>1</v>
      </c>
      <c r="BU429" s="317">
        <f>RMDF!BU429</f>
        <v>0</v>
      </c>
      <c r="BV429" s="318" t="str">
        <f>IF(BU429=0,"",_xlfn.XLOOKUP(BU429,StatePicklist!$1:$1,StatePicklist!$3:$3,"NA",0))</f>
        <v/>
      </c>
      <c r="BW429" s="297" t="str">
        <f ca="1">IF(RMDF!BV429="", "", IF(ISNUMBER(MATCH(RMDF!BV429, INDIRECT(BV429), 0)), "OK", "Invalid"))</f>
        <v/>
      </c>
      <c r="BX429" s="281"/>
      <c r="BY429" s="281"/>
      <c r="BZ429" s="281"/>
      <c r="CA429" s="281" t="b">
        <f>AND(RMDF!CD429&gt;=0, RMDF!CD429&lt;=1-SUM(RMDF!Z429,RMDF!AG429,RMDF!AN429,RMDF!AU429,RMDF!BB429,RMDF!BI429,RMDF!BP429,RMDF!BW429), RMDF!CD429=ROUND(RMDF!CD429,4))</f>
        <v>1</v>
      </c>
      <c r="CB429" s="317">
        <f>RMDF!CB429</f>
        <v>0</v>
      </c>
      <c r="CC429" s="318" t="str">
        <f>IF(CB429=0,"",_xlfn.XLOOKUP(CB429,StatePicklist!$1:$1,StatePicklist!$3:$3,"NA",0))</f>
        <v/>
      </c>
      <c r="CD429" s="297" t="str">
        <f ca="1">IF(RMDF!CC429="", "", IF(ISNUMBER(MATCH(RMDF!CC429, INDIRECT(CC429), 0)), "OK", "Invalid"))</f>
        <v/>
      </c>
      <c r="CE429" s="281"/>
      <c r="CF429" s="281"/>
      <c r="CG429" s="281"/>
      <c r="CH429" s="281" t="b">
        <f>AND(RMDF!CK429&gt;=0, RMDF!CK429&lt;=1-SUM(RMDF!Z429,RMDF!AG429,RMDF!AN429,RMDF!AU429,RMDF!BB429,RMDF!BI429,RMDF!BP429,RMDF!BW429,RMDF!CD429), RMDF!CK429=ROUND(RMDF!CK429,4))</f>
        <v>1</v>
      </c>
      <c r="CI429" s="317">
        <f>RMDF!CI429</f>
        <v>0</v>
      </c>
      <c r="CJ429" s="318" t="str">
        <f>IF(CI429=0,"",_xlfn.XLOOKUP(CI429,StatePicklist!$1:$1,StatePicklist!$3:$3,"NA",0))</f>
        <v/>
      </c>
      <c r="CK429" s="297" t="str">
        <f ca="1">IF(RMDF!CJ429="", "", IF(ISNUMBER(MATCH(RMDF!CJ429, INDIRECT(CJ429), 0)), "OK", "Invalid"))</f>
        <v/>
      </c>
      <c r="CL429" s="281"/>
      <c r="CM429" s="281"/>
      <c r="CN429" s="281"/>
      <c r="CO429" s="281" t="b">
        <f>AND(RMDF!CR429&gt;=0, RMDF!CR429&lt;=1-SUM(RMDF!Z429,RMDF!AG429,RMDF!AN429,RMDF!AU429,RMDF!BB429,RMDF!BI429,RMDF!BP429,RMDF!BW429,RMDF!CD429,RMDF!CK429), RMDF!CR429=ROUND(RMDF!CR429,4))</f>
        <v>1</v>
      </c>
      <c r="CP429" s="317">
        <f>RMDF!CP429</f>
        <v>0</v>
      </c>
      <c r="CQ429" s="318" t="str">
        <f>IF(CP429=0,"",_xlfn.XLOOKUP(CP429,StatePicklist!$1:$1,StatePicklist!$3:$3,"NA",0))</f>
        <v/>
      </c>
      <c r="CR429" s="297" t="str">
        <f ca="1">IF(RMDF!CQ429="", "", IF(ISNUMBER(MATCH(RMDF!CQ429, INDIRECT(CQ429), 0)), "OK", "Invalid"))</f>
        <v/>
      </c>
      <c r="CS429" s="281"/>
      <c r="CT429" s="281"/>
      <c r="CU429" s="281"/>
      <c r="CV429" s="281" t="b">
        <f>AND(RMDF!CY429&gt;=0, RMDF!CY429&lt;=1-SUM(RMDF!Z429,RMDF!AG429,RMDF!AN429,RMDF!AU429,RMDF!BB429,RMDF!BI429,RMDF!BP429,RMDF!BW429,RMDF!CD429,RMDF!CK429,RMDF!CR429), RMDF!CY429=ROUND(RMDF!CY429,4))</f>
        <v>1</v>
      </c>
      <c r="CW429" s="317">
        <f>RMDF!CW429</f>
        <v>0</v>
      </c>
      <c r="CX429" s="318" t="str">
        <f>IF(CW429=0,"",_xlfn.XLOOKUP(CW429,StatePicklist!$1:$1,StatePicklist!$3:$3,"NA",0))</f>
        <v/>
      </c>
      <c r="CY429" s="297" t="str">
        <f ca="1">IF(RMDF!CX429="", "", IF(ISNUMBER(MATCH(RMDF!CX429, INDIRECT(CX429), 0)), "OK", "Invalid"))</f>
        <v/>
      </c>
      <c r="CZ429" s="281"/>
      <c r="DA429" s="281"/>
      <c r="DB429" s="281"/>
      <c r="DC429" s="281" t="b">
        <f>AND(RMDF!DF429&gt;=0, RMDF!DF429&lt;=1-SUM(RMDF!Z429,RMDF!AG429,RMDF!AN429,RMDF!AU429,RMDF!BB429,RMDF!BI429,RMDF!BP429,RMDF!BW429,RMDF!CD429,RMDF!CK429,RMDF!CR429,RMDF!CY429), RMDF!DF429=ROUND(RMDF!DF429,4))</f>
        <v>1</v>
      </c>
      <c r="DD429" s="317">
        <f>RMDF!DD429</f>
        <v>0</v>
      </c>
      <c r="DE429" s="318" t="str">
        <f>IF(DD429=0,"",_xlfn.XLOOKUP(DD429,StatePicklist!$1:$1,StatePicklist!$3:$3,"NA",0))</f>
        <v/>
      </c>
      <c r="DF429" s="297" t="str">
        <f ca="1">IF(RMDF!DE429="", "", IF(ISNUMBER(MATCH(RMDF!DE429, INDIRECT(DE429), 0)), "OK", "Invalid"))</f>
        <v/>
      </c>
      <c r="DG429" s="281"/>
      <c r="DH429" s="281"/>
      <c r="DI429" s="281"/>
      <c r="DJ429" s="281" t="b">
        <f>AND(RMDF!DM429&gt;=0, RMDF!DM429&lt;=1-SUM(RMDF!Z429,RMDF!AG429,RMDF!AN429,RMDF!AU429,RMDF!BB429,RMDF!BI429,RMDF!BP429,RMDF!BW429,RMDF!CD429,RMDF!CK429,RMDF!CR429,RMDF!CY429,RMDF!DF429), RMDF!DM429=ROUND(RMDF!DM429,4))</f>
        <v>1</v>
      </c>
      <c r="DK429" s="317">
        <f>RMDF!DK429</f>
        <v>0</v>
      </c>
      <c r="DL429" s="318" t="str">
        <f>IF(DK429=0,"",_xlfn.XLOOKUP(DK429,StatePicklist!$1:$1,StatePicklist!$3:$3,"NA",0))</f>
        <v/>
      </c>
      <c r="DM429" s="297" t="str">
        <f ca="1">IF(RMDF!DL429="", "", IF(ISNUMBER(MATCH(RMDF!DL429, INDIRECT(DL429), 0)), "OK", "Invalid"))</f>
        <v/>
      </c>
      <c r="DN429" s="281"/>
      <c r="DO429" s="281"/>
      <c r="DP429" s="281"/>
      <c r="DQ429" s="281" t="b">
        <f>AND(RMDF!DT429&gt;=0, RMDF!DT429&lt;=1-SUM(RMDF!Z429,RMDF!AG429,RMDF!AN429,RMDF!AU429,RMDF!BB429,RMDF!BI429,RMDF!BP429,RMDF!BW429,RMDF!CD429,RMDF!CK429,RMDF!CR429,RMDF!CY429,RMDF!DF429,RMDF!DM429), RMDF!DT429=ROUND(RMDF!DT429,4))</f>
        <v>1</v>
      </c>
      <c r="DR429" s="317">
        <f>RMDF!DR429</f>
        <v>0</v>
      </c>
      <c r="DS429" s="318" t="str">
        <f>IF(DR429=0,"",_xlfn.XLOOKUP(DR429,StatePicklist!$1:$1,StatePicklist!$3:$3,"NA",0))</f>
        <v/>
      </c>
      <c r="DT429" s="297" t="str">
        <f ca="1">IF(RMDF!DS429="", "", IF(ISNUMBER(MATCH(RMDF!DS429, INDIRECT(DS429), 0)), "OK", "Invalid"))</f>
        <v/>
      </c>
      <c r="DU429" s="281"/>
      <c r="DV429" s="281"/>
      <c r="DW429" s="281"/>
      <c r="DX429" s="281" t="b">
        <f>AND(RMDF!EA429&gt;=0, RMDF!EA429&lt;=1-SUM(RMDF!Z429,RMDF!AG429,RMDF!AN429,RMDF!AU429,RMDF!BB429,RMDF!BI429,RMDF!BP429,RMDF!BW429,RMDF!CD429,RMDF!CK429,RMDF!CR429,RMDF!CY429,RMDF!DF429,RMDF!DM429,RMDF!DT429), RMDF!EA429=ROUND(RMDF!EA429,4))</f>
        <v>1</v>
      </c>
      <c r="DY429" s="317">
        <f>RMDF!DY429</f>
        <v>0</v>
      </c>
      <c r="DZ429" s="318" t="str">
        <f>IF(DY429=0,"",_xlfn.XLOOKUP(DY429,StatePicklist!$1:$1,StatePicklist!$3:$3,"NA",0))</f>
        <v/>
      </c>
      <c r="EA429" s="297" t="str">
        <f ca="1">IF(RMDF!DZ429="", "", IF(ISNUMBER(MATCH(RMDF!DZ429, INDIRECT(DZ429), 0)), "OK", "Invalid"))</f>
        <v/>
      </c>
      <c r="EB429" s="281"/>
      <c r="EC429" s="281"/>
      <c r="ED429" s="281"/>
      <c r="EE429" s="281" t="b">
        <f>AND(RMDF!EH429&gt;=0, RMDF!EH429&lt;=1-SUM(RMDF!Z429,RMDF!AG429,RMDF!AN429,RMDF!AU429,RMDF!BB429,RMDF!BI429,RMDF!BP429,RMDF!BW429,RMDF!CD429,RMDF!CK429,RMDF!CR429,RMDF!CY429,RMDF!DF429,RMDF!DM429,RMDF!DT429,RMDF!EA429), RMDF!EH429=ROUND(RMDF!EH429,4))</f>
        <v>1</v>
      </c>
      <c r="EF429" s="317">
        <f>RMDF!EF429</f>
        <v>0</v>
      </c>
      <c r="EG429" s="318" t="str">
        <f>IF(EF429=0,"",_xlfn.XLOOKUP(EF429,StatePicklist!$1:$1,StatePicklist!$3:$3,"NA",0))</f>
        <v/>
      </c>
      <c r="EH429" s="297" t="str">
        <f ca="1">IF(RMDF!EG429="", "", IF(ISNUMBER(MATCH(RMDF!EG429, INDIRECT(EG429), 0)), "OK", "Invalid"))</f>
        <v/>
      </c>
      <c r="EI429" s="281"/>
      <c r="EJ429" s="281"/>
      <c r="EK429" s="281"/>
      <c r="EL429" s="281" t="b">
        <f>AND(RMDF!EO429&gt;=0, RMDF!EO429&lt;=1-SUM(RMDF!Z429,RMDF!AG429,RMDF!AN429,RMDF!AU429,RMDF!BB429,RMDF!BI429,RMDF!BP429,RMDF!BW429,RMDF!CD429,RMDF!CK429,RMDF!CR429,RMDF!CY429,RMDF!DF429,RMDF!DM429,RMDF!DT429,RMDF!EA429,RMDF!EH429), RMDF!EO429=ROUND(RMDF!EO429,4))</f>
        <v>1</v>
      </c>
      <c r="EM429" s="317">
        <f>RMDF!EM429</f>
        <v>0</v>
      </c>
      <c r="EN429" s="318" t="str">
        <f>IF(EM429=0,"",_xlfn.XLOOKUP(EM429,StatePicklist!$1:$1,StatePicklist!$3:$3,"NA",0))</f>
        <v/>
      </c>
      <c r="EO429" s="297" t="str">
        <f ca="1">IF(RMDF!EN429="", "", IF(ISNUMBER(MATCH(RMDF!EN429, INDIRECT(EN429), 0)), "OK", "Invalid"))</f>
        <v/>
      </c>
      <c r="EP429" s="281"/>
      <c r="EQ429" s="281"/>
      <c r="ER429" s="281"/>
      <c r="ES429" s="281" t="b">
        <f>AND(RMDF!EV429&gt;=0, RMDF!EV429&lt;=1-SUM(RMDF!Z429,RMDF!AG429,RMDF!AN429,RMDF!AU429,RMDF!BB429,RMDF!BI429,RMDF!BP429,RMDF!BW429,RMDF!CD429,RMDF!CK429,RMDF!CR429,RMDF!CY429,RMDF!DF429,RMDF!DM429,RMDF!DT429,RMDF!EA429,RMDF!EH429,RMDF!EO429), RMDF!EV429=ROUND(RMDF!EV429,4))</f>
        <v>1</v>
      </c>
      <c r="ET429" s="317">
        <f>RMDF!ET429</f>
        <v>0</v>
      </c>
      <c r="EU429" s="318" t="str">
        <f>IF(ET429=0,"",_xlfn.XLOOKUP(ET429,StatePicklist!$1:$1,StatePicklist!$3:$3,"NA",0))</f>
        <v/>
      </c>
      <c r="EV429" s="297" t="str">
        <f ca="1">IF(RMDF!EU429="", "", IF(ISNUMBER(MATCH(RMDF!EU429, INDIRECT(EU429), 0)), "OK", "Invalid"))</f>
        <v/>
      </c>
      <c r="EW429" s="281"/>
      <c r="EX429" s="281"/>
      <c r="EY429" s="281"/>
      <c r="EZ429" s="281" t="b">
        <f>AND(RMDF!FC429&gt;=0, RMDF!FC429&lt;=1-SUM(RMDF!Z429,RMDF!AG429,RMDF!AN429,RMDF!AU429,RMDF!BB429,RMDF!BI429,RMDF!BP429,RMDF!BW429,RMDF!CD429,RMDF!CK429,RMDF!CR429,RMDF!CY429,RMDF!DF429,RMDF!DM429,RMDF!DT429,RMDF!EA429,RMDF!EH429,RMDF!EO429,RMDF!EV429), RMDF!FC429=ROUND(RMDF!FC429,4))</f>
        <v>1</v>
      </c>
      <c r="FA429" s="317">
        <f>RMDF!FA429</f>
        <v>0</v>
      </c>
      <c r="FB429" s="318" t="str">
        <f>IF(FA429=0,"",_xlfn.XLOOKUP(FA429,StatePicklist!$1:$1,StatePicklist!$3:$3,"NA",0))</f>
        <v/>
      </c>
      <c r="FC429" s="297" t="str">
        <f ca="1">IF(RMDF!FB429="", "", IF(ISNUMBER(MATCH(RMDF!FB429, INDIRECT(FB429), 0)), "OK", "Invalid"))</f>
        <v/>
      </c>
    </row>
    <row r="430" spans="1:159" s="205" customFormat="1" ht="39.9" customHeight="1" x14ac:dyDescent="0.25">
      <c r="A430" s="206"/>
      <c r="B430" s="196"/>
      <c r="C430" s="197"/>
      <c r="D430" s="198"/>
      <c r="E430" s="199"/>
      <c r="F430" s="200"/>
      <c r="G430" s="201"/>
      <c r="H430" s="292"/>
      <c r="I430" s="305">
        <f>RMDF!I430</f>
        <v>0</v>
      </c>
      <c r="J430" s="305" t="str">
        <f>IF(I430=ProductCode!$B$30,"PDReclPost",IF(OR(I430=ProductCode!$C$30,I430=ProductCode!$E$30,I430=ProductCode!$G$30),"PDPreCon",IF(OR(I430=ProductCode!$D$30,I430=ProductCode!$F$30),"PDNotReclPost","")))</f>
        <v/>
      </c>
      <c r="K430" s="305" t="str">
        <f t="shared" si="27"/>
        <v/>
      </c>
      <c r="L430" s="289"/>
      <c r="M430" s="305" t="str">
        <f t="shared" si="27"/>
        <v/>
      </c>
      <c r="N430" s="289" t="b">
        <f>AND(RMDF!N430&gt;=0, RMDF!N430&lt;=1-RMDF!L430, RMDF!N430=ROUND(RMDF!N430,4))</f>
        <v>1</v>
      </c>
      <c r="O430" s="286" t="str">
        <f>IF(P430="","",IF(I430="","",IF(LEFT(I430,13)="Reclaimed pos",RawMaterialCode!$E$569,RawMaterialCode!$E$568)))</f>
        <v>Reclaimed pre-consumer mixed fibers (RM0578)</v>
      </c>
      <c r="P430" s="295">
        <f t="shared" si="28"/>
        <v>1</v>
      </c>
      <c r="Q430" s="202"/>
      <c r="R430" s="203"/>
      <c r="S430" s="204" t="str">
        <f t="shared" si="29"/>
        <v/>
      </c>
      <c r="T430" s="281"/>
      <c r="U430" s="281"/>
      <c r="V430" s="281"/>
      <c r="W430" s="281"/>
      <c r="X430" s="317">
        <f>RMDF!X430</f>
        <v>0</v>
      </c>
      <c r="Y430" s="318" t="str">
        <f>IF(X430=0,"",_xlfn.XLOOKUP(X430,StatePicklist!$1:$1,StatePicklist!$3:$3,"NA",0))</f>
        <v/>
      </c>
      <c r="Z430" s="297" t="str">
        <f ca="1">IF(RMDF!Y430="", "", IF(ISNUMBER(MATCH(RMDF!Y430, INDIRECT(Y430), 0)), "OK", "Invalid"))</f>
        <v/>
      </c>
      <c r="AA430" s="281"/>
      <c r="AB430" s="281"/>
      <c r="AC430" s="281"/>
      <c r="AD430" s="281" t="b">
        <f>AND(RMDF!AG430&gt;=0, RMDF!AG430&lt;=1-RMDF!Z430, RMDF!AG430=ROUND(RMDF!AG430,4))</f>
        <v>1</v>
      </c>
      <c r="AE430" s="317">
        <f>RMDF!AE430</f>
        <v>0</v>
      </c>
      <c r="AF430" s="318" t="str">
        <f>IF(AE430=0,"",_xlfn.XLOOKUP(AE430,StatePicklist!$1:$1,StatePicklist!$3:$3,"NA",0))</f>
        <v/>
      </c>
      <c r="AG430" s="297" t="str">
        <f ca="1">IF(RMDF!AF430="", "", IF(ISNUMBER(MATCH(RMDF!AF430, INDIRECT(AF430), 0)), "OK", "Invalid"))</f>
        <v/>
      </c>
      <c r="AH430" s="281"/>
      <c r="AI430" s="281"/>
      <c r="AJ430" s="281"/>
      <c r="AK430" s="281" t="b">
        <f>AND(RMDF!AN430&gt;=0, RMDF!AN430&lt;=1-SUM(RMDF!Z430,RMDF!AG430), RMDF!AN430=ROUND(RMDF!AN430,4))</f>
        <v>1</v>
      </c>
      <c r="AL430" s="317">
        <f>RMDF!AL430</f>
        <v>0</v>
      </c>
      <c r="AM430" s="318" t="str">
        <f>IF(AL430=0,"",_xlfn.XLOOKUP(AL430,StatePicklist!$1:$1,StatePicklist!$3:$3,"NA",0))</f>
        <v/>
      </c>
      <c r="AN430" s="297" t="str">
        <f ca="1">IF(RMDF!AM430="", "", IF(ISNUMBER(MATCH(RMDF!AM430, INDIRECT(AM430), 0)), "OK", "Invalid"))</f>
        <v/>
      </c>
      <c r="AO430" s="281"/>
      <c r="AP430" s="281"/>
      <c r="AQ430" s="281"/>
      <c r="AR430" s="281" t="b">
        <f>AND(RMDF!AU430&gt;=0, RMDF!AU430&lt;=1-SUM(RMDF!Z430,RMDF!AG430,RMDF!AN430), RMDF!AU430=ROUND(RMDF!AU430,4))</f>
        <v>1</v>
      </c>
      <c r="AS430" s="317">
        <f>RMDF!AS430</f>
        <v>0</v>
      </c>
      <c r="AT430" s="318" t="str">
        <f>IF(AS430=0,"",_xlfn.XLOOKUP(AS430,StatePicklist!$1:$1,StatePicklist!$3:$3,"NA",0))</f>
        <v/>
      </c>
      <c r="AU430" s="297" t="str">
        <f ca="1">IF(RMDF!AT430="", "", IF(ISNUMBER(MATCH(RMDF!AT430, INDIRECT(AT430), 0)), "OK", "Invalid"))</f>
        <v/>
      </c>
      <c r="AV430" s="281"/>
      <c r="AW430" s="281"/>
      <c r="AX430" s="281"/>
      <c r="AY430" s="281" t="b">
        <f>AND(RMDF!BB430&gt;=0, RMDF!BB430&lt;=1-SUM(RMDF!Z430,RMDF!AG430,RMDF!AN430,RMDF!AU430), RMDF!BB430=ROUND(RMDF!BB430,4))</f>
        <v>1</v>
      </c>
      <c r="AZ430" s="317">
        <f>RMDF!AZ430</f>
        <v>0</v>
      </c>
      <c r="BA430" s="318" t="str">
        <f>IF(AZ430=0,"",_xlfn.XLOOKUP(AZ430,StatePicklist!$1:$1,StatePicklist!$3:$3,"NA",0))</f>
        <v/>
      </c>
      <c r="BB430" s="297" t="str">
        <f ca="1">IF(RMDF!BA430="", "", IF(ISNUMBER(MATCH(RMDF!BA430, INDIRECT(BA430), 0)), "OK", "Invalid"))</f>
        <v/>
      </c>
      <c r="BC430" s="281"/>
      <c r="BD430" s="281"/>
      <c r="BE430" s="281"/>
      <c r="BF430" s="281" t="b">
        <f>AND(RMDF!BI430&gt;=0, RMDF!BI430&lt;=1-SUM(RMDF!Z430,RMDF!AG430,RMDF!AN430,RMDF!AU430,RMDF!BB430), RMDF!BI430=ROUND(RMDF!BI430,4))</f>
        <v>1</v>
      </c>
      <c r="BG430" s="317">
        <f>RMDF!BG430</f>
        <v>0</v>
      </c>
      <c r="BH430" s="318" t="str">
        <f>IF(BG430=0,"",_xlfn.XLOOKUP(BG430,StatePicklist!$1:$1,StatePicklist!$3:$3,"NA",0))</f>
        <v/>
      </c>
      <c r="BI430" s="297" t="str">
        <f ca="1">IF(RMDF!BH430="", "", IF(ISNUMBER(MATCH(RMDF!BH430, INDIRECT(BH430), 0)), "OK", "Invalid"))</f>
        <v/>
      </c>
      <c r="BJ430" s="281"/>
      <c r="BK430" s="281"/>
      <c r="BL430" s="281"/>
      <c r="BM430" s="281" t="b">
        <f>AND(RMDF!BP430&gt;=0, RMDF!BP430&lt;=1-SUM(RMDF!Z430,RMDF!AG430,RMDF!AN430,RMDF!AU430,RMDF!BB430,RMDF!BI430), RMDF!BP430=ROUND(RMDF!BP430,4))</f>
        <v>1</v>
      </c>
      <c r="BN430" s="317">
        <f>RMDF!BN430</f>
        <v>0</v>
      </c>
      <c r="BO430" s="318" t="str">
        <f>IF(BN430=0,"",_xlfn.XLOOKUP(BN430,StatePicklist!$1:$1,StatePicklist!$3:$3,"NA",0))</f>
        <v/>
      </c>
      <c r="BP430" s="297" t="str">
        <f ca="1">IF(RMDF!BO430="", "", IF(ISNUMBER(MATCH(RMDF!BO430, INDIRECT(BO430), 0)), "OK", "Invalid"))</f>
        <v/>
      </c>
      <c r="BQ430" s="281"/>
      <c r="BR430" s="281"/>
      <c r="BS430" s="281"/>
      <c r="BT430" s="281" t="b">
        <f>AND(RMDF!BW430&gt;=0, RMDF!BW430&lt;=1-SUM(RMDF!Z430,RMDF!AG430,RMDF!AN430,RMDF!AU430,RMDF!BB430,RMDF!BI430,RMDF!BP430), RMDF!BW430=ROUND(RMDF!BW430,4))</f>
        <v>1</v>
      </c>
      <c r="BU430" s="317">
        <f>RMDF!BU430</f>
        <v>0</v>
      </c>
      <c r="BV430" s="318" t="str">
        <f>IF(BU430=0,"",_xlfn.XLOOKUP(BU430,StatePicklist!$1:$1,StatePicklist!$3:$3,"NA",0))</f>
        <v/>
      </c>
      <c r="BW430" s="297" t="str">
        <f ca="1">IF(RMDF!BV430="", "", IF(ISNUMBER(MATCH(RMDF!BV430, INDIRECT(BV430), 0)), "OK", "Invalid"))</f>
        <v/>
      </c>
      <c r="BX430" s="281"/>
      <c r="BY430" s="281"/>
      <c r="BZ430" s="281"/>
      <c r="CA430" s="281" t="b">
        <f>AND(RMDF!CD430&gt;=0, RMDF!CD430&lt;=1-SUM(RMDF!Z430,RMDF!AG430,RMDF!AN430,RMDF!AU430,RMDF!BB430,RMDF!BI430,RMDF!BP430,RMDF!BW430), RMDF!CD430=ROUND(RMDF!CD430,4))</f>
        <v>1</v>
      </c>
      <c r="CB430" s="317">
        <f>RMDF!CB430</f>
        <v>0</v>
      </c>
      <c r="CC430" s="318" t="str">
        <f>IF(CB430=0,"",_xlfn.XLOOKUP(CB430,StatePicklist!$1:$1,StatePicklist!$3:$3,"NA",0))</f>
        <v/>
      </c>
      <c r="CD430" s="297" t="str">
        <f ca="1">IF(RMDF!CC430="", "", IF(ISNUMBER(MATCH(RMDF!CC430, INDIRECT(CC430), 0)), "OK", "Invalid"))</f>
        <v/>
      </c>
      <c r="CE430" s="281"/>
      <c r="CF430" s="281"/>
      <c r="CG430" s="281"/>
      <c r="CH430" s="281" t="b">
        <f>AND(RMDF!CK430&gt;=0, RMDF!CK430&lt;=1-SUM(RMDF!Z430,RMDF!AG430,RMDF!AN430,RMDF!AU430,RMDF!BB430,RMDF!BI430,RMDF!BP430,RMDF!BW430,RMDF!CD430), RMDF!CK430=ROUND(RMDF!CK430,4))</f>
        <v>1</v>
      </c>
      <c r="CI430" s="317">
        <f>RMDF!CI430</f>
        <v>0</v>
      </c>
      <c r="CJ430" s="318" t="str">
        <f>IF(CI430=0,"",_xlfn.XLOOKUP(CI430,StatePicklist!$1:$1,StatePicklist!$3:$3,"NA",0))</f>
        <v/>
      </c>
      <c r="CK430" s="297" t="str">
        <f ca="1">IF(RMDF!CJ430="", "", IF(ISNUMBER(MATCH(RMDF!CJ430, INDIRECT(CJ430), 0)), "OK", "Invalid"))</f>
        <v/>
      </c>
      <c r="CL430" s="281"/>
      <c r="CM430" s="281"/>
      <c r="CN430" s="281"/>
      <c r="CO430" s="281" t="b">
        <f>AND(RMDF!CR430&gt;=0, RMDF!CR430&lt;=1-SUM(RMDF!Z430,RMDF!AG430,RMDF!AN430,RMDF!AU430,RMDF!BB430,RMDF!BI430,RMDF!BP430,RMDF!BW430,RMDF!CD430,RMDF!CK430), RMDF!CR430=ROUND(RMDF!CR430,4))</f>
        <v>1</v>
      </c>
      <c r="CP430" s="317">
        <f>RMDF!CP430</f>
        <v>0</v>
      </c>
      <c r="CQ430" s="318" t="str">
        <f>IF(CP430=0,"",_xlfn.XLOOKUP(CP430,StatePicklist!$1:$1,StatePicklist!$3:$3,"NA",0))</f>
        <v/>
      </c>
      <c r="CR430" s="297" t="str">
        <f ca="1">IF(RMDF!CQ430="", "", IF(ISNUMBER(MATCH(RMDF!CQ430, INDIRECT(CQ430), 0)), "OK", "Invalid"))</f>
        <v/>
      </c>
      <c r="CS430" s="281"/>
      <c r="CT430" s="281"/>
      <c r="CU430" s="281"/>
      <c r="CV430" s="281" t="b">
        <f>AND(RMDF!CY430&gt;=0, RMDF!CY430&lt;=1-SUM(RMDF!Z430,RMDF!AG430,RMDF!AN430,RMDF!AU430,RMDF!BB430,RMDF!BI430,RMDF!BP430,RMDF!BW430,RMDF!CD430,RMDF!CK430,RMDF!CR430), RMDF!CY430=ROUND(RMDF!CY430,4))</f>
        <v>1</v>
      </c>
      <c r="CW430" s="317">
        <f>RMDF!CW430</f>
        <v>0</v>
      </c>
      <c r="CX430" s="318" t="str">
        <f>IF(CW430=0,"",_xlfn.XLOOKUP(CW430,StatePicklist!$1:$1,StatePicklist!$3:$3,"NA",0))</f>
        <v/>
      </c>
      <c r="CY430" s="297" t="str">
        <f ca="1">IF(RMDF!CX430="", "", IF(ISNUMBER(MATCH(RMDF!CX430, INDIRECT(CX430), 0)), "OK", "Invalid"))</f>
        <v/>
      </c>
      <c r="CZ430" s="281"/>
      <c r="DA430" s="281"/>
      <c r="DB430" s="281"/>
      <c r="DC430" s="281" t="b">
        <f>AND(RMDF!DF430&gt;=0, RMDF!DF430&lt;=1-SUM(RMDF!Z430,RMDF!AG430,RMDF!AN430,RMDF!AU430,RMDF!BB430,RMDF!BI430,RMDF!BP430,RMDF!BW430,RMDF!CD430,RMDF!CK430,RMDF!CR430,RMDF!CY430), RMDF!DF430=ROUND(RMDF!DF430,4))</f>
        <v>1</v>
      </c>
      <c r="DD430" s="317">
        <f>RMDF!DD430</f>
        <v>0</v>
      </c>
      <c r="DE430" s="318" t="str">
        <f>IF(DD430=0,"",_xlfn.XLOOKUP(DD430,StatePicklist!$1:$1,StatePicklist!$3:$3,"NA",0))</f>
        <v/>
      </c>
      <c r="DF430" s="297" t="str">
        <f ca="1">IF(RMDF!DE430="", "", IF(ISNUMBER(MATCH(RMDF!DE430, INDIRECT(DE430), 0)), "OK", "Invalid"))</f>
        <v/>
      </c>
      <c r="DG430" s="281"/>
      <c r="DH430" s="281"/>
      <c r="DI430" s="281"/>
      <c r="DJ430" s="281" t="b">
        <f>AND(RMDF!DM430&gt;=0, RMDF!DM430&lt;=1-SUM(RMDF!Z430,RMDF!AG430,RMDF!AN430,RMDF!AU430,RMDF!BB430,RMDF!BI430,RMDF!BP430,RMDF!BW430,RMDF!CD430,RMDF!CK430,RMDF!CR430,RMDF!CY430,RMDF!DF430), RMDF!DM430=ROUND(RMDF!DM430,4))</f>
        <v>1</v>
      </c>
      <c r="DK430" s="317">
        <f>RMDF!DK430</f>
        <v>0</v>
      </c>
      <c r="DL430" s="318" t="str">
        <f>IF(DK430=0,"",_xlfn.XLOOKUP(DK430,StatePicklist!$1:$1,StatePicklist!$3:$3,"NA",0))</f>
        <v/>
      </c>
      <c r="DM430" s="297" t="str">
        <f ca="1">IF(RMDF!DL430="", "", IF(ISNUMBER(MATCH(RMDF!DL430, INDIRECT(DL430), 0)), "OK", "Invalid"))</f>
        <v/>
      </c>
      <c r="DN430" s="281"/>
      <c r="DO430" s="281"/>
      <c r="DP430" s="281"/>
      <c r="DQ430" s="281" t="b">
        <f>AND(RMDF!DT430&gt;=0, RMDF!DT430&lt;=1-SUM(RMDF!Z430,RMDF!AG430,RMDF!AN430,RMDF!AU430,RMDF!BB430,RMDF!BI430,RMDF!BP430,RMDF!BW430,RMDF!CD430,RMDF!CK430,RMDF!CR430,RMDF!CY430,RMDF!DF430,RMDF!DM430), RMDF!DT430=ROUND(RMDF!DT430,4))</f>
        <v>1</v>
      </c>
      <c r="DR430" s="317">
        <f>RMDF!DR430</f>
        <v>0</v>
      </c>
      <c r="DS430" s="318" t="str">
        <f>IF(DR430=0,"",_xlfn.XLOOKUP(DR430,StatePicklist!$1:$1,StatePicklist!$3:$3,"NA",0))</f>
        <v/>
      </c>
      <c r="DT430" s="297" t="str">
        <f ca="1">IF(RMDF!DS430="", "", IF(ISNUMBER(MATCH(RMDF!DS430, INDIRECT(DS430), 0)), "OK", "Invalid"))</f>
        <v/>
      </c>
      <c r="DU430" s="281"/>
      <c r="DV430" s="281"/>
      <c r="DW430" s="281"/>
      <c r="DX430" s="281" t="b">
        <f>AND(RMDF!EA430&gt;=0, RMDF!EA430&lt;=1-SUM(RMDF!Z430,RMDF!AG430,RMDF!AN430,RMDF!AU430,RMDF!BB430,RMDF!BI430,RMDF!BP430,RMDF!BW430,RMDF!CD430,RMDF!CK430,RMDF!CR430,RMDF!CY430,RMDF!DF430,RMDF!DM430,RMDF!DT430), RMDF!EA430=ROUND(RMDF!EA430,4))</f>
        <v>1</v>
      </c>
      <c r="DY430" s="317">
        <f>RMDF!DY430</f>
        <v>0</v>
      </c>
      <c r="DZ430" s="318" t="str">
        <f>IF(DY430=0,"",_xlfn.XLOOKUP(DY430,StatePicklist!$1:$1,StatePicklist!$3:$3,"NA",0))</f>
        <v/>
      </c>
      <c r="EA430" s="297" t="str">
        <f ca="1">IF(RMDF!DZ430="", "", IF(ISNUMBER(MATCH(RMDF!DZ430, INDIRECT(DZ430), 0)), "OK", "Invalid"))</f>
        <v/>
      </c>
      <c r="EB430" s="281"/>
      <c r="EC430" s="281"/>
      <c r="ED430" s="281"/>
      <c r="EE430" s="281" t="b">
        <f>AND(RMDF!EH430&gt;=0, RMDF!EH430&lt;=1-SUM(RMDF!Z430,RMDF!AG430,RMDF!AN430,RMDF!AU430,RMDF!BB430,RMDF!BI430,RMDF!BP430,RMDF!BW430,RMDF!CD430,RMDF!CK430,RMDF!CR430,RMDF!CY430,RMDF!DF430,RMDF!DM430,RMDF!DT430,RMDF!EA430), RMDF!EH430=ROUND(RMDF!EH430,4))</f>
        <v>1</v>
      </c>
      <c r="EF430" s="317">
        <f>RMDF!EF430</f>
        <v>0</v>
      </c>
      <c r="EG430" s="318" t="str">
        <f>IF(EF430=0,"",_xlfn.XLOOKUP(EF430,StatePicklist!$1:$1,StatePicklist!$3:$3,"NA",0))</f>
        <v/>
      </c>
      <c r="EH430" s="297" t="str">
        <f ca="1">IF(RMDF!EG430="", "", IF(ISNUMBER(MATCH(RMDF!EG430, INDIRECT(EG430), 0)), "OK", "Invalid"))</f>
        <v/>
      </c>
      <c r="EI430" s="281"/>
      <c r="EJ430" s="281"/>
      <c r="EK430" s="281"/>
      <c r="EL430" s="281" t="b">
        <f>AND(RMDF!EO430&gt;=0, RMDF!EO430&lt;=1-SUM(RMDF!Z430,RMDF!AG430,RMDF!AN430,RMDF!AU430,RMDF!BB430,RMDF!BI430,RMDF!BP430,RMDF!BW430,RMDF!CD430,RMDF!CK430,RMDF!CR430,RMDF!CY430,RMDF!DF430,RMDF!DM430,RMDF!DT430,RMDF!EA430,RMDF!EH430), RMDF!EO430=ROUND(RMDF!EO430,4))</f>
        <v>1</v>
      </c>
      <c r="EM430" s="317">
        <f>RMDF!EM430</f>
        <v>0</v>
      </c>
      <c r="EN430" s="318" t="str">
        <f>IF(EM430=0,"",_xlfn.XLOOKUP(EM430,StatePicklist!$1:$1,StatePicklist!$3:$3,"NA",0))</f>
        <v/>
      </c>
      <c r="EO430" s="297" t="str">
        <f ca="1">IF(RMDF!EN430="", "", IF(ISNUMBER(MATCH(RMDF!EN430, INDIRECT(EN430), 0)), "OK", "Invalid"))</f>
        <v/>
      </c>
      <c r="EP430" s="281"/>
      <c r="EQ430" s="281"/>
      <c r="ER430" s="281"/>
      <c r="ES430" s="281" t="b">
        <f>AND(RMDF!EV430&gt;=0, RMDF!EV430&lt;=1-SUM(RMDF!Z430,RMDF!AG430,RMDF!AN430,RMDF!AU430,RMDF!BB430,RMDF!BI430,RMDF!BP430,RMDF!BW430,RMDF!CD430,RMDF!CK430,RMDF!CR430,RMDF!CY430,RMDF!DF430,RMDF!DM430,RMDF!DT430,RMDF!EA430,RMDF!EH430,RMDF!EO430), RMDF!EV430=ROUND(RMDF!EV430,4))</f>
        <v>1</v>
      </c>
      <c r="ET430" s="317">
        <f>RMDF!ET430</f>
        <v>0</v>
      </c>
      <c r="EU430" s="318" t="str">
        <f>IF(ET430=0,"",_xlfn.XLOOKUP(ET430,StatePicklist!$1:$1,StatePicklist!$3:$3,"NA",0))</f>
        <v/>
      </c>
      <c r="EV430" s="297" t="str">
        <f ca="1">IF(RMDF!EU430="", "", IF(ISNUMBER(MATCH(RMDF!EU430, INDIRECT(EU430), 0)), "OK", "Invalid"))</f>
        <v/>
      </c>
      <c r="EW430" s="281"/>
      <c r="EX430" s="281"/>
      <c r="EY430" s="281"/>
      <c r="EZ430" s="281" t="b">
        <f>AND(RMDF!FC430&gt;=0, RMDF!FC430&lt;=1-SUM(RMDF!Z430,RMDF!AG430,RMDF!AN430,RMDF!AU430,RMDF!BB430,RMDF!BI430,RMDF!BP430,RMDF!BW430,RMDF!CD430,RMDF!CK430,RMDF!CR430,RMDF!CY430,RMDF!DF430,RMDF!DM430,RMDF!DT430,RMDF!EA430,RMDF!EH430,RMDF!EO430,RMDF!EV430), RMDF!FC430=ROUND(RMDF!FC430,4))</f>
        <v>1</v>
      </c>
      <c r="FA430" s="317">
        <f>RMDF!FA430</f>
        <v>0</v>
      </c>
      <c r="FB430" s="318" t="str">
        <f>IF(FA430=0,"",_xlfn.XLOOKUP(FA430,StatePicklist!$1:$1,StatePicklist!$3:$3,"NA",0))</f>
        <v/>
      </c>
      <c r="FC430" s="297" t="str">
        <f ca="1">IF(RMDF!FB430="", "", IF(ISNUMBER(MATCH(RMDF!FB430, INDIRECT(FB430), 0)), "OK", "Invalid"))</f>
        <v/>
      </c>
    </row>
    <row r="431" spans="1:159" s="205" customFormat="1" ht="39.9" customHeight="1" x14ac:dyDescent="0.25">
      <c r="A431" s="206"/>
      <c r="B431" s="196"/>
      <c r="C431" s="197"/>
      <c r="D431" s="198"/>
      <c r="E431" s="199"/>
      <c r="F431" s="200"/>
      <c r="G431" s="201"/>
      <c r="H431" s="292"/>
      <c r="I431" s="305">
        <f>RMDF!I431</f>
        <v>0</v>
      </c>
      <c r="J431" s="305" t="str">
        <f>IF(I431=ProductCode!$B$30,"PDReclPost",IF(OR(I431=ProductCode!$C$30,I431=ProductCode!$E$30,I431=ProductCode!$G$30),"PDPreCon",IF(OR(I431=ProductCode!$D$30,I431=ProductCode!$F$30),"PDNotReclPost","")))</f>
        <v/>
      </c>
      <c r="K431" s="305" t="str">
        <f t="shared" si="27"/>
        <v/>
      </c>
      <c r="L431" s="289"/>
      <c r="M431" s="305" t="str">
        <f t="shared" si="27"/>
        <v/>
      </c>
      <c r="N431" s="289" t="b">
        <f>AND(RMDF!N431&gt;=0, RMDF!N431&lt;=1-RMDF!L431, RMDF!N431=ROUND(RMDF!N431,4))</f>
        <v>1</v>
      </c>
      <c r="O431" s="286" t="str">
        <f>IF(P431="","",IF(I431="","",IF(LEFT(I431,13)="Reclaimed pos",RawMaterialCode!$E$569,RawMaterialCode!$E$568)))</f>
        <v>Reclaimed pre-consumer mixed fibers (RM0578)</v>
      </c>
      <c r="P431" s="295">
        <f t="shared" si="28"/>
        <v>1</v>
      </c>
      <c r="Q431" s="202"/>
      <c r="R431" s="203"/>
      <c r="S431" s="204" t="str">
        <f t="shared" si="29"/>
        <v/>
      </c>
      <c r="T431" s="281"/>
      <c r="U431" s="281"/>
      <c r="V431" s="281"/>
      <c r="W431" s="281"/>
      <c r="X431" s="317">
        <f>RMDF!X431</f>
        <v>0</v>
      </c>
      <c r="Y431" s="318" t="str">
        <f>IF(X431=0,"",_xlfn.XLOOKUP(X431,StatePicklist!$1:$1,StatePicklist!$3:$3,"NA",0))</f>
        <v/>
      </c>
      <c r="Z431" s="297" t="str">
        <f ca="1">IF(RMDF!Y431="", "", IF(ISNUMBER(MATCH(RMDF!Y431, INDIRECT(Y431), 0)), "OK", "Invalid"))</f>
        <v/>
      </c>
      <c r="AA431" s="281"/>
      <c r="AB431" s="281"/>
      <c r="AC431" s="281"/>
      <c r="AD431" s="281" t="b">
        <f>AND(RMDF!AG431&gt;=0, RMDF!AG431&lt;=1-RMDF!Z431, RMDF!AG431=ROUND(RMDF!AG431,4))</f>
        <v>1</v>
      </c>
      <c r="AE431" s="317">
        <f>RMDF!AE431</f>
        <v>0</v>
      </c>
      <c r="AF431" s="318" t="str">
        <f>IF(AE431=0,"",_xlfn.XLOOKUP(AE431,StatePicklist!$1:$1,StatePicklist!$3:$3,"NA",0))</f>
        <v/>
      </c>
      <c r="AG431" s="297" t="str">
        <f ca="1">IF(RMDF!AF431="", "", IF(ISNUMBER(MATCH(RMDF!AF431, INDIRECT(AF431), 0)), "OK", "Invalid"))</f>
        <v/>
      </c>
      <c r="AH431" s="281"/>
      <c r="AI431" s="281"/>
      <c r="AJ431" s="281"/>
      <c r="AK431" s="281" t="b">
        <f>AND(RMDF!AN431&gt;=0, RMDF!AN431&lt;=1-SUM(RMDF!Z431,RMDF!AG431), RMDF!AN431=ROUND(RMDF!AN431,4))</f>
        <v>1</v>
      </c>
      <c r="AL431" s="317">
        <f>RMDF!AL431</f>
        <v>0</v>
      </c>
      <c r="AM431" s="318" t="str">
        <f>IF(AL431=0,"",_xlfn.XLOOKUP(AL431,StatePicklist!$1:$1,StatePicklist!$3:$3,"NA",0))</f>
        <v/>
      </c>
      <c r="AN431" s="297" t="str">
        <f ca="1">IF(RMDF!AM431="", "", IF(ISNUMBER(MATCH(RMDF!AM431, INDIRECT(AM431), 0)), "OK", "Invalid"))</f>
        <v/>
      </c>
      <c r="AO431" s="281"/>
      <c r="AP431" s="281"/>
      <c r="AQ431" s="281"/>
      <c r="AR431" s="281" t="b">
        <f>AND(RMDF!AU431&gt;=0, RMDF!AU431&lt;=1-SUM(RMDF!Z431,RMDF!AG431,RMDF!AN431), RMDF!AU431=ROUND(RMDF!AU431,4))</f>
        <v>1</v>
      </c>
      <c r="AS431" s="317">
        <f>RMDF!AS431</f>
        <v>0</v>
      </c>
      <c r="AT431" s="318" t="str">
        <f>IF(AS431=0,"",_xlfn.XLOOKUP(AS431,StatePicklist!$1:$1,StatePicklist!$3:$3,"NA",0))</f>
        <v/>
      </c>
      <c r="AU431" s="297" t="str">
        <f ca="1">IF(RMDF!AT431="", "", IF(ISNUMBER(MATCH(RMDF!AT431, INDIRECT(AT431), 0)), "OK", "Invalid"))</f>
        <v/>
      </c>
      <c r="AV431" s="281"/>
      <c r="AW431" s="281"/>
      <c r="AX431" s="281"/>
      <c r="AY431" s="281" t="b">
        <f>AND(RMDF!BB431&gt;=0, RMDF!BB431&lt;=1-SUM(RMDF!Z431,RMDF!AG431,RMDF!AN431,RMDF!AU431), RMDF!BB431=ROUND(RMDF!BB431,4))</f>
        <v>1</v>
      </c>
      <c r="AZ431" s="317">
        <f>RMDF!AZ431</f>
        <v>0</v>
      </c>
      <c r="BA431" s="318" t="str">
        <f>IF(AZ431=0,"",_xlfn.XLOOKUP(AZ431,StatePicklist!$1:$1,StatePicklist!$3:$3,"NA",0))</f>
        <v/>
      </c>
      <c r="BB431" s="297" t="str">
        <f ca="1">IF(RMDF!BA431="", "", IF(ISNUMBER(MATCH(RMDF!BA431, INDIRECT(BA431), 0)), "OK", "Invalid"))</f>
        <v/>
      </c>
      <c r="BC431" s="281"/>
      <c r="BD431" s="281"/>
      <c r="BE431" s="281"/>
      <c r="BF431" s="281" t="b">
        <f>AND(RMDF!BI431&gt;=0, RMDF!BI431&lt;=1-SUM(RMDF!Z431,RMDF!AG431,RMDF!AN431,RMDF!AU431,RMDF!BB431), RMDF!BI431=ROUND(RMDF!BI431,4))</f>
        <v>1</v>
      </c>
      <c r="BG431" s="317">
        <f>RMDF!BG431</f>
        <v>0</v>
      </c>
      <c r="BH431" s="318" t="str">
        <f>IF(BG431=0,"",_xlfn.XLOOKUP(BG431,StatePicklist!$1:$1,StatePicklist!$3:$3,"NA",0))</f>
        <v/>
      </c>
      <c r="BI431" s="297" t="str">
        <f ca="1">IF(RMDF!BH431="", "", IF(ISNUMBER(MATCH(RMDF!BH431, INDIRECT(BH431), 0)), "OK", "Invalid"))</f>
        <v/>
      </c>
      <c r="BJ431" s="281"/>
      <c r="BK431" s="281"/>
      <c r="BL431" s="281"/>
      <c r="BM431" s="281" t="b">
        <f>AND(RMDF!BP431&gt;=0, RMDF!BP431&lt;=1-SUM(RMDF!Z431,RMDF!AG431,RMDF!AN431,RMDF!AU431,RMDF!BB431,RMDF!BI431), RMDF!BP431=ROUND(RMDF!BP431,4))</f>
        <v>1</v>
      </c>
      <c r="BN431" s="317">
        <f>RMDF!BN431</f>
        <v>0</v>
      </c>
      <c r="BO431" s="318" t="str">
        <f>IF(BN431=0,"",_xlfn.XLOOKUP(BN431,StatePicklist!$1:$1,StatePicklist!$3:$3,"NA",0))</f>
        <v/>
      </c>
      <c r="BP431" s="297" t="str">
        <f ca="1">IF(RMDF!BO431="", "", IF(ISNUMBER(MATCH(RMDF!BO431, INDIRECT(BO431), 0)), "OK", "Invalid"))</f>
        <v/>
      </c>
      <c r="BQ431" s="281"/>
      <c r="BR431" s="281"/>
      <c r="BS431" s="281"/>
      <c r="BT431" s="281" t="b">
        <f>AND(RMDF!BW431&gt;=0, RMDF!BW431&lt;=1-SUM(RMDF!Z431,RMDF!AG431,RMDF!AN431,RMDF!AU431,RMDF!BB431,RMDF!BI431,RMDF!BP431), RMDF!BW431=ROUND(RMDF!BW431,4))</f>
        <v>1</v>
      </c>
      <c r="BU431" s="317">
        <f>RMDF!BU431</f>
        <v>0</v>
      </c>
      <c r="BV431" s="318" t="str">
        <f>IF(BU431=0,"",_xlfn.XLOOKUP(BU431,StatePicklist!$1:$1,StatePicklist!$3:$3,"NA",0))</f>
        <v/>
      </c>
      <c r="BW431" s="297" t="str">
        <f ca="1">IF(RMDF!BV431="", "", IF(ISNUMBER(MATCH(RMDF!BV431, INDIRECT(BV431), 0)), "OK", "Invalid"))</f>
        <v/>
      </c>
      <c r="BX431" s="281"/>
      <c r="BY431" s="281"/>
      <c r="BZ431" s="281"/>
      <c r="CA431" s="281" t="b">
        <f>AND(RMDF!CD431&gt;=0, RMDF!CD431&lt;=1-SUM(RMDF!Z431,RMDF!AG431,RMDF!AN431,RMDF!AU431,RMDF!BB431,RMDF!BI431,RMDF!BP431,RMDF!BW431), RMDF!CD431=ROUND(RMDF!CD431,4))</f>
        <v>1</v>
      </c>
      <c r="CB431" s="317">
        <f>RMDF!CB431</f>
        <v>0</v>
      </c>
      <c r="CC431" s="318" t="str">
        <f>IF(CB431=0,"",_xlfn.XLOOKUP(CB431,StatePicklist!$1:$1,StatePicklist!$3:$3,"NA",0))</f>
        <v/>
      </c>
      <c r="CD431" s="297" t="str">
        <f ca="1">IF(RMDF!CC431="", "", IF(ISNUMBER(MATCH(RMDF!CC431, INDIRECT(CC431), 0)), "OK", "Invalid"))</f>
        <v/>
      </c>
      <c r="CE431" s="281"/>
      <c r="CF431" s="281"/>
      <c r="CG431" s="281"/>
      <c r="CH431" s="281" t="b">
        <f>AND(RMDF!CK431&gt;=0, RMDF!CK431&lt;=1-SUM(RMDF!Z431,RMDF!AG431,RMDF!AN431,RMDF!AU431,RMDF!BB431,RMDF!BI431,RMDF!BP431,RMDF!BW431,RMDF!CD431), RMDF!CK431=ROUND(RMDF!CK431,4))</f>
        <v>1</v>
      </c>
      <c r="CI431" s="317">
        <f>RMDF!CI431</f>
        <v>0</v>
      </c>
      <c r="CJ431" s="318" t="str">
        <f>IF(CI431=0,"",_xlfn.XLOOKUP(CI431,StatePicklist!$1:$1,StatePicklist!$3:$3,"NA",0))</f>
        <v/>
      </c>
      <c r="CK431" s="297" t="str">
        <f ca="1">IF(RMDF!CJ431="", "", IF(ISNUMBER(MATCH(RMDF!CJ431, INDIRECT(CJ431), 0)), "OK", "Invalid"))</f>
        <v/>
      </c>
      <c r="CL431" s="281"/>
      <c r="CM431" s="281"/>
      <c r="CN431" s="281"/>
      <c r="CO431" s="281" t="b">
        <f>AND(RMDF!CR431&gt;=0, RMDF!CR431&lt;=1-SUM(RMDF!Z431,RMDF!AG431,RMDF!AN431,RMDF!AU431,RMDF!BB431,RMDF!BI431,RMDF!BP431,RMDF!BW431,RMDF!CD431,RMDF!CK431), RMDF!CR431=ROUND(RMDF!CR431,4))</f>
        <v>1</v>
      </c>
      <c r="CP431" s="317">
        <f>RMDF!CP431</f>
        <v>0</v>
      </c>
      <c r="CQ431" s="318" t="str">
        <f>IF(CP431=0,"",_xlfn.XLOOKUP(CP431,StatePicklist!$1:$1,StatePicklist!$3:$3,"NA",0))</f>
        <v/>
      </c>
      <c r="CR431" s="297" t="str">
        <f ca="1">IF(RMDF!CQ431="", "", IF(ISNUMBER(MATCH(RMDF!CQ431, INDIRECT(CQ431), 0)), "OK", "Invalid"))</f>
        <v/>
      </c>
      <c r="CS431" s="281"/>
      <c r="CT431" s="281"/>
      <c r="CU431" s="281"/>
      <c r="CV431" s="281" t="b">
        <f>AND(RMDF!CY431&gt;=0, RMDF!CY431&lt;=1-SUM(RMDF!Z431,RMDF!AG431,RMDF!AN431,RMDF!AU431,RMDF!BB431,RMDF!BI431,RMDF!BP431,RMDF!BW431,RMDF!CD431,RMDF!CK431,RMDF!CR431), RMDF!CY431=ROUND(RMDF!CY431,4))</f>
        <v>1</v>
      </c>
      <c r="CW431" s="317">
        <f>RMDF!CW431</f>
        <v>0</v>
      </c>
      <c r="CX431" s="318" t="str">
        <f>IF(CW431=0,"",_xlfn.XLOOKUP(CW431,StatePicklist!$1:$1,StatePicklist!$3:$3,"NA",0))</f>
        <v/>
      </c>
      <c r="CY431" s="297" t="str">
        <f ca="1">IF(RMDF!CX431="", "", IF(ISNUMBER(MATCH(RMDF!CX431, INDIRECT(CX431), 0)), "OK", "Invalid"))</f>
        <v/>
      </c>
      <c r="CZ431" s="281"/>
      <c r="DA431" s="281"/>
      <c r="DB431" s="281"/>
      <c r="DC431" s="281" t="b">
        <f>AND(RMDF!DF431&gt;=0, RMDF!DF431&lt;=1-SUM(RMDF!Z431,RMDF!AG431,RMDF!AN431,RMDF!AU431,RMDF!BB431,RMDF!BI431,RMDF!BP431,RMDF!BW431,RMDF!CD431,RMDF!CK431,RMDF!CR431,RMDF!CY431), RMDF!DF431=ROUND(RMDF!DF431,4))</f>
        <v>1</v>
      </c>
      <c r="DD431" s="317">
        <f>RMDF!DD431</f>
        <v>0</v>
      </c>
      <c r="DE431" s="318" t="str">
        <f>IF(DD431=0,"",_xlfn.XLOOKUP(DD431,StatePicklist!$1:$1,StatePicklist!$3:$3,"NA",0))</f>
        <v/>
      </c>
      <c r="DF431" s="297" t="str">
        <f ca="1">IF(RMDF!DE431="", "", IF(ISNUMBER(MATCH(RMDF!DE431, INDIRECT(DE431), 0)), "OK", "Invalid"))</f>
        <v/>
      </c>
      <c r="DG431" s="281"/>
      <c r="DH431" s="281"/>
      <c r="DI431" s="281"/>
      <c r="DJ431" s="281" t="b">
        <f>AND(RMDF!DM431&gt;=0, RMDF!DM431&lt;=1-SUM(RMDF!Z431,RMDF!AG431,RMDF!AN431,RMDF!AU431,RMDF!BB431,RMDF!BI431,RMDF!BP431,RMDF!BW431,RMDF!CD431,RMDF!CK431,RMDF!CR431,RMDF!CY431,RMDF!DF431), RMDF!DM431=ROUND(RMDF!DM431,4))</f>
        <v>1</v>
      </c>
      <c r="DK431" s="317">
        <f>RMDF!DK431</f>
        <v>0</v>
      </c>
      <c r="DL431" s="318" t="str">
        <f>IF(DK431=0,"",_xlfn.XLOOKUP(DK431,StatePicklist!$1:$1,StatePicklist!$3:$3,"NA",0))</f>
        <v/>
      </c>
      <c r="DM431" s="297" t="str">
        <f ca="1">IF(RMDF!DL431="", "", IF(ISNUMBER(MATCH(RMDF!DL431, INDIRECT(DL431), 0)), "OK", "Invalid"))</f>
        <v/>
      </c>
      <c r="DN431" s="281"/>
      <c r="DO431" s="281"/>
      <c r="DP431" s="281"/>
      <c r="DQ431" s="281" t="b">
        <f>AND(RMDF!DT431&gt;=0, RMDF!DT431&lt;=1-SUM(RMDF!Z431,RMDF!AG431,RMDF!AN431,RMDF!AU431,RMDF!BB431,RMDF!BI431,RMDF!BP431,RMDF!BW431,RMDF!CD431,RMDF!CK431,RMDF!CR431,RMDF!CY431,RMDF!DF431,RMDF!DM431), RMDF!DT431=ROUND(RMDF!DT431,4))</f>
        <v>1</v>
      </c>
      <c r="DR431" s="317">
        <f>RMDF!DR431</f>
        <v>0</v>
      </c>
      <c r="DS431" s="318" t="str">
        <f>IF(DR431=0,"",_xlfn.XLOOKUP(DR431,StatePicklist!$1:$1,StatePicklist!$3:$3,"NA",0))</f>
        <v/>
      </c>
      <c r="DT431" s="297" t="str">
        <f ca="1">IF(RMDF!DS431="", "", IF(ISNUMBER(MATCH(RMDF!DS431, INDIRECT(DS431), 0)), "OK", "Invalid"))</f>
        <v/>
      </c>
      <c r="DU431" s="281"/>
      <c r="DV431" s="281"/>
      <c r="DW431" s="281"/>
      <c r="DX431" s="281" t="b">
        <f>AND(RMDF!EA431&gt;=0, RMDF!EA431&lt;=1-SUM(RMDF!Z431,RMDF!AG431,RMDF!AN431,RMDF!AU431,RMDF!BB431,RMDF!BI431,RMDF!BP431,RMDF!BW431,RMDF!CD431,RMDF!CK431,RMDF!CR431,RMDF!CY431,RMDF!DF431,RMDF!DM431,RMDF!DT431), RMDF!EA431=ROUND(RMDF!EA431,4))</f>
        <v>1</v>
      </c>
      <c r="DY431" s="317">
        <f>RMDF!DY431</f>
        <v>0</v>
      </c>
      <c r="DZ431" s="318" t="str">
        <f>IF(DY431=0,"",_xlfn.XLOOKUP(DY431,StatePicklist!$1:$1,StatePicklist!$3:$3,"NA",0))</f>
        <v/>
      </c>
      <c r="EA431" s="297" t="str">
        <f ca="1">IF(RMDF!DZ431="", "", IF(ISNUMBER(MATCH(RMDF!DZ431, INDIRECT(DZ431), 0)), "OK", "Invalid"))</f>
        <v/>
      </c>
      <c r="EB431" s="281"/>
      <c r="EC431" s="281"/>
      <c r="ED431" s="281"/>
      <c r="EE431" s="281" t="b">
        <f>AND(RMDF!EH431&gt;=0, RMDF!EH431&lt;=1-SUM(RMDF!Z431,RMDF!AG431,RMDF!AN431,RMDF!AU431,RMDF!BB431,RMDF!BI431,RMDF!BP431,RMDF!BW431,RMDF!CD431,RMDF!CK431,RMDF!CR431,RMDF!CY431,RMDF!DF431,RMDF!DM431,RMDF!DT431,RMDF!EA431), RMDF!EH431=ROUND(RMDF!EH431,4))</f>
        <v>1</v>
      </c>
      <c r="EF431" s="317">
        <f>RMDF!EF431</f>
        <v>0</v>
      </c>
      <c r="EG431" s="318" t="str">
        <f>IF(EF431=0,"",_xlfn.XLOOKUP(EF431,StatePicklist!$1:$1,StatePicklist!$3:$3,"NA",0))</f>
        <v/>
      </c>
      <c r="EH431" s="297" t="str">
        <f ca="1">IF(RMDF!EG431="", "", IF(ISNUMBER(MATCH(RMDF!EG431, INDIRECT(EG431), 0)), "OK", "Invalid"))</f>
        <v/>
      </c>
      <c r="EI431" s="281"/>
      <c r="EJ431" s="281"/>
      <c r="EK431" s="281"/>
      <c r="EL431" s="281" t="b">
        <f>AND(RMDF!EO431&gt;=0, RMDF!EO431&lt;=1-SUM(RMDF!Z431,RMDF!AG431,RMDF!AN431,RMDF!AU431,RMDF!BB431,RMDF!BI431,RMDF!BP431,RMDF!BW431,RMDF!CD431,RMDF!CK431,RMDF!CR431,RMDF!CY431,RMDF!DF431,RMDF!DM431,RMDF!DT431,RMDF!EA431,RMDF!EH431), RMDF!EO431=ROUND(RMDF!EO431,4))</f>
        <v>1</v>
      </c>
      <c r="EM431" s="317">
        <f>RMDF!EM431</f>
        <v>0</v>
      </c>
      <c r="EN431" s="318" t="str">
        <f>IF(EM431=0,"",_xlfn.XLOOKUP(EM431,StatePicklist!$1:$1,StatePicklist!$3:$3,"NA",0))</f>
        <v/>
      </c>
      <c r="EO431" s="297" t="str">
        <f ca="1">IF(RMDF!EN431="", "", IF(ISNUMBER(MATCH(RMDF!EN431, INDIRECT(EN431), 0)), "OK", "Invalid"))</f>
        <v/>
      </c>
      <c r="EP431" s="281"/>
      <c r="EQ431" s="281"/>
      <c r="ER431" s="281"/>
      <c r="ES431" s="281" t="b">
        <f>AND(RMDF!EV431&gt;=0, RMDF!EV431&lt;=1-SUM(RMDF!Z431,RMDF!AG431,RMDF!AN431,RMDF!AU431,RMDF!BB431,RMDF!BI431,RMDF!BP431,RMDF!BW431,RMDF!CD431,RMDF!CK431,RMDF!CR431,RMDF!CY431,RMDF!DF431,RMDF!DM431,RMDF!DT431,RMDF!EA431,RMDF!EH431,RMDF!EO431), RMDF!EV431=ROUND(RMDF!EV431,4))</f>
        <v>1</v>
      </c>
      <c r="ET431" s="317">
        <f>RMDF!ET431</f>
        <v>0</v>
      </c>
      <c r="EU431" s="318" t="str">
        <f>IF(ET431=0,"",_xlfn.XLOOKUP(ET431,StatePicklist!$1:$1,StatePicklist!$3:$3,"NA",0))</f>
        <v/>
      </c>
      <c r="EV431" s="297" t="str">
        <f ca="1">IF(RMDF!EU431="", "", IF(ISNUMBER(MATCH(RMDF!EU431, INDIRECT(EU431), 0)), "OK", "Invalid"))</f>
        <v/>
      </c>
      <c r="EW431" s="281"/>
      <c r="EX431" s="281"/>
      <c r="EY431" s="281"/>
      <c r="EZ431" s="281" t="b">
        <f>AND(RMDF!FC431&gt;=0, RMDF!FC431&lt;=1-SUM(RMDF!Z431,RMDF!AG431,RMDF!AN431,RMDF!AU431,RMDF!BB431,RMDF!BI431,RMDF!BP431,RMDF!BW431,RMDF!CD431,RMDF!CK431,RMDF!CR431,RMDF!CY431,RMDF!DF431,RMDF!DM431,RMDF!DT431,RMDF!EA431,RMDF!EH431,RMDF!EO431,RMDF!EV431), RMDF!FC431=ROUND(RMDF!FC431,4))</f>
        <v>1</v>
      </c>
      <c r="FA431" s="317">
        <f>RMDF!FA431</f>
        <v>0</v>
      </c>
      <c r="FB431" s="318" t="str">
        <f>IF(FA431=0,"",_xlfn.XLOOKUP(FA431,StatePicklist!$1:$1,StatePicklist!$3:$3,"NA",0))</f>
        <v/>
      </c>
      <c r="FC431" s="297" t="str">
        <f ca="1">IF(RMDF!FB431="", "", IF(ISNUMBER(MATCH(RMDF!FB431, INDIRECT(FB431), 0)), "OK", "Invalid"))</f>
        <v/>
      </c>
    </row>
    <row r="432" spans="1:159" s="205" customFormat="1" ht="39.9" customHeight="1" x14ac:dyDescent="0.25">
      <c r="A432" s="206"/>
      <c r="B432" s="196"/>
      <c r="C432" s="197"/>
      <c r="D432" s="198"/>
      <c r="E432" s="199"/>
      <c r="F432" s="200"/>
      <c r="G432" s="201"/>
      <c r="H432" s="292"/>
      <c r="I432" s="305">
        <f>RMDF!I432</f>
        <v>0</v>
      </c>
      <c r="J432" s="305" t="str">
        <f>IF(I432=ProductCode!$B$30,"PDReclPost",IF(OR(I432=ProductCode!$C$30,I432=ProductCode!$E$30,I432=ProductCode!$G$30),"PDPreCon",IF(OR(I432=ProductCode!$D$30,I432=ProductCode!$F$30),"PDNotReclPost","")))</f>
        <v/>
      </c>
      <c r="K432" s="305" t="str">
        <f t="shared" si="27"/>
        <v/>
      </c>
      <c r="L432" s="289"/>
      <c r="M432" s="305" t="str">
        <f t="shared" si="27"/>
        <v/>
      </c>
      <c r="N432" s="289" t="b">
        <f>AND(RMDF!N432&gt;=0, RMDF!N432&lt;=1-RMDF!L432, RMDF!N432=ROUND(RMDF!N432,4))</f>
        <v>1</v>
      </c>
      <c r="O432" s="286" t="str">
        <f>IF(P432="","",IF(I432="","",IF(LEFT(I432,13)="Reclaimed pos",RawMaterialCode!$E$569,RawMaterialCode!$E$568)))</f>
        <v>Reclaimed pre-consumer mixed fibers (RM0578)</v>
      </c>
      <c r="P432" s="295">
        <f t="shared" si="28"/>
        <v>1</v>
      </c>
      <c r="Q432" s="202"/>
      <c r="R432" s="203"/>
      <c r="S432" s="204" t="str">
        <f t="shared" si="29"/>
        <v/>
      </c>
      <c r="T432" s="281"/>
      <c r="U432" s="281"/>
      <c r="V432" s="281"/>
      <c r="W432" s="281"/>
      <c r="X432" s="317">
        <f>RMDF!X432</f>
        <v>0</v>
      </c>
      <c r="Y432" s="318" t="str">
        <f>IF(X432=0,"",_xlfn.XLOOKUP(X432,StatePicklist!$1:$1,StatePicklist!$3:$3,"NA",0))</f>
        <v/>
      </c>
      <c r="Z432" s="297" t="str">
        <f ca="1">IF(RMDF!Y432="", "", IF(ISNUMBER(MATCH(RMDF!Y432, INDIRECT(Y432), 0)), "OK", "Invalid"))</f>
        <v/>
      </c>
      <c r="AA432" s="281"/>
      <c r="AB432" s="281"/>
      <c r="AC432" s="281"/>
      <c r="AD432" s="281" t="b">
        <f>AND(RMDF!AG432&gt;=0, RMDF!AG432&lt;=1-RMDF!Z432, RMDF!AG432=ROUND(RMDF!AG432,4))</f>
        <v>1</v>
      </c>
      <c r="AE432" s="317">
        <f>RMDF!AE432</f>
        <v>0</v>
      </c>
      <c r="AF432" s="318" t="str">
        <f>IF(AE432=0,"",_xlfn.XLOOKUP(AE432,StatePicklist!$1:$1,StatePicklist!$3:$3,"NA",0))</f>
        <v/>
      </c>
      <c r="AG432" s="297" t="str">
        <f ca="1">IF(RMDF!AF432="", "", IF(ISNUMBER(MATCH(RMDF!AF432, INDIRECT(AF432), 0)), "OK", "Invalid"))</f>
        <v/>
      </c>
      <c r="AH432" s="281"/>
      <c r="AI432" s="281"/>
      <c r="AJ432" s="281"/>
      <c r="AK432" s="281" t="b">
        <f>AND(RMDF!AN432&gt;=0, RMDF!AN432&lt;=1-SUM(RMDF!Z432,RMDF!AG432), RMDF!AN432=ROUND(RMDF!AN432,4))</f>
        <v>1</v>
      </c>
      <c r="AL432" s="317">
        <f>RMDF!AL432</f>
        <v>0</v>
      </c>
      <c r="AM432" s="318" t="str">
        <f>IF(AL432=0,"",_xlfn.XLOOKUP(AL432,StatePicklist!$1:$1,StatePicklist!$3:$3,"NA",0))</f>
        <v/>
      </c>
      <c r="AN432" s="297" t="str">
        <f ca="1">IF(RMDF!AM432="", "", IF(ISNUMBER(MATCH(RMDF!AM432, INDIRECT(AM432), 0)), "OK", "Invalid"))</f>
        <v/>
      </c>
      <c r="AO432" s="281"/>
      <c r="AP432" s="281"/>
      <c r="AQ432" s="281"/>
      <c r="AR432" s="281" t="b">
        <f>AND(RMDF!AU432&gt;=0, RMDF!AU432&lt;=1-SUM(RMDF!Z432,RMDF!AG432,RMDF!AN432), RMDF!AU432=ROUND(RMDF!AU432,4))</f>
        <v>1</v>
      </c>
      <c r="AS432" s="317">
        <f>RMDF!AS432</f>
        <v>0</v>
      </c>
      <c r="AT432" s="318" t="str">
        <f>IF(AS432=0,"",_xlfn.XLOOKUP(AS432,StatePicklist!$1:$1,StatePicklist!$3:$3,"NA",0))</f>
        <v/>
      </c>
      <c r="AU432" s="297" t="str">
        <f ca="1">IF(RMDF!AT432="", "", IF(ISNUMBER(MATCH(RMDF!AT432, INDIRECT(AT432), 0)), "OK", "Invalid"))</f>
        <v/>
      </c>
      <c r="AV432" s="281"/>
      <c r="AW432" s="281"/>
      <c r="AX432" s="281"/>
      <c r="AY432" s="281" t="b">
        <f>AND(RMDF!BB432&gt;=0, RMDF!BB432&lt;=1-SUM(RMDF!Z432,RMDF!AG432,RMDF!AN432,RMDF!AU432), RMDF!BB432=ROUND(RMDF!BB432,4))</f>
        <v>1</v>
      </c>
      <c r="AZ432" s="317">
        <f>RMDF!AZ432</f>
        <v>0</v>
      </c>
      <c r="BA432" s="318" t="str">
        <f>IF(AZ432=0,"",_xlfn.XLOOKUP(AZ432,StatePicklist!$1:$1,StatePicklist!$3:$3,"NA",0))</f>
        <v/>
      </c>
      <c r="BB432" s="297" t="str">
        <f ca="1">IF(RMDF!BA432="", "", IF(ISNUMBER(MATCH(RMDF!BA432, INDIRECT(BA432), 0)), "OK", "Invalid"))</f>
        <v/>
      </c>
      <c r="BC432" s="281"/>
      <c r="BD432" s="281"/>
      <c r="BE432" s="281"/>
      <c r="BF432" s="281" t="b">
        <f>AND(RMDF!BI432&gt;=0, RMDF!BI432&lt;=1-SUM(RMDF!Z432,RMDF!AG432,RMDF!AN432,RMDF!AU432,RMDF!BB432), RMDF!BI432=ROUND(RMDF!BI432,4))</f>
        <v>1</v>
      </c>
      <c r="BG432" s="317">
        <f>RMDF!BG432</f>
        <v>0</v>
      </c>
      <c r="BH432" s="318" t="str">
        <f>IF(BG432=0,"",_xlfn.XLOOKUP(BG432,StatePicklist!$1:$1,StatePicklist!$3:$3,"NA",0))</f>
        <v/>
      </c>
      <c r="BI432" s="297" t="str">
        <f ca="1">IF(RMDF!BH432="", "", IF(ISNUMBER(MATCH(RMDF!BH432, INDIRECT(BH432), 0)), "OK", "Invalid"))</f>
        <v/>
      </c>
      <c r="BJ432" s="281"/>
      <c r="BK432" s="281"/>
      <c r="BL432" s="281"/>
      <c r="BM432" s="281" t="b">
        <f>AND(RMDF!BP432&gt;=0, RMDF!BP432&lt;=1-SUM(RMDF!Z432,RMDF!AG432,RMDF!AN432,RMDF!AU432,RMDF!BB432,RMDF!BI432), RMDF!BP432=ROUND(RMDF!BP432,4))</f>
        <v>1</v>
      </c>
      <c r="BN432" s="317">
        <f>RMDF!BN432</f>
        <v>0</v>
      </c>
      <c r="BO432" s="318" t="str">
        <f>IF(BN432=0,"",_xlfn.XLOOKUP(BN432,StatePicklist!$1:$1,StatePicklist!$3:$3,"NA",0))</f>
        <v/>
      </c>
      <c r="BP432" s="297" t="str">
        <f ca="1">IF(RMDF!BO432="", "", IF(ISNUMBER(MATCH(RMDF!BO432, INDIRECT(BO432), 0)), "OK", "Invalid"))</f>
        <v/>
      </c>
      <c r="BQ432" s="281"/>
      <c r="BR432" s="281"/>
      <c r="BS432" s="281"/>
      <c r="BT432" s="281" t="b">
        <f>AND(RMDF!BW432&gt;=0, RMDF!BW432&lt;=1-SUM(RMDF!Z432,RMDF!AG432,RMDF!AN432,RMDF!AU432,RMDF!BB432,RMDF!BI432,RMDF!BP432), RMDF!BW432=ROUND(RMDF!BW432,4))</f>
        <v>1</v>
      </c>
      <c r="BU432" s="317">
        <f>RMDF!BU432</f>
        <v>0</v>
      </c>
      <c r="BV432" s="318" t="str">
        <f>IF(BU432=0,"",_xlfn.XLOOKUP(BU432,StatePicklist!$1:$1,StatePicklist!$3:$3,"NA",0))</f>
        <v/>
      </c>
      <c r="BW432" s="297" t="str">
        <f ca="1">IF(RMDF!BV432="", "", IF(ISNUMBER(MATCH(RMDF!BV432, INDIRECT(BV432), 0)), "OK", "Invalid"))</f>
        <v/>
      </c>
      <c r="BX432" s="281"/>
      <c r="BY432" s="281"/>
      <c r="BZ432" s="281"/>
      <c r="CA432" s="281" t="b">
        <f>AND(RMDF!CD432&gt;=0, RMDF!CD432&lt;=1-SUM(RMDF!Z432,RMDF!AG432,RMDF!AN432,RMDF!AU432,RMDF!BB432,RMDF!BI432,RMDF!BP432,RMDF!BW432), RMDF!CD432=ROUND(RMDF!CD432,4))</f>
        <v>1</v>
      </c>
      <c r="CB432" s="317">
        <f>RMDF!CB432</f>
        <v>0</v>
      </c>
      <c r="CC432" s="318" t="str">
        <f>IF(CB432=0,"",_xlfn.XLOOKUP(CB432,StatePicklist!$1:$1,StatePicklist!$3:$3,"NA",0))</f>
        <v/>
      </c>
      <c r="CD432" s="297" t="str">
        <f ca="1">IF(RMDF!CC432="", "", IF(ISNUMBER(MATCH(RMDF!CC432, INDIRECT(CC432), 0)), "OK", "Invalid"))</f>
        <v/>
      </c>
      <c r="CE432" s="281"/>
      <c r="CF432" s="281"/>
      <c r="CG432" s="281"/>
      <c r="CH432" s="281" t="b">
        <f>AND(RMDF!CK432&gt;=0, RMDF!CK432&lt;=1-SUM(RMDF!Z432,RMDF!AG432,RMDF!AN432,RMDF!AU432,RMDF!BB432,RMDF!BI432,RMDF!BP432,RMDF!BW432,RMDF!CD432), RMDF!CK432=ROUND(RMDF!CK432,4))</f>
        <v>1</v>
      </c>
      <c r="CI432" s="317">
        <f>RMDF!CI432</f>
        <v>0</v>
      </c>
      <c r="CJ432" s="318" t="str">
        <f>IF(CI432=0,"",_xlfn.XLOOKUP(CI432,StatePicklist!$1:$1,StatePicklist!$3:$3,"NA",0))</f>
        <v/>
      </c>
      <c r="CK432" s="297" t="str">
        <f ca="1">IF(RMDF!CJ432="", "", IF(ISNUMBER(MATCH(RMDF!CJ432, INDIRECT(CJ432), 0)), "OK", "Invalid"))</f>
        <v/>
      </c>
      <c r="CL432" s="281"/>
      <c r="CM432" s="281"/>
      <c r="CN432" s="281"/>
      <c r="CO432" s="281" t="b">
        <f>AND(RMDF!CR432&gt;=0, RMDF!CR432&lt;=1-SUM(RMDF!Z432,RMDF!AG432,RMDF!AN432,RMDF!AU432,RMDF!BB432,RMDF!BI432,RMDF!BP432,RMDF!BW432,RMDF!CD432,RMDF!CK432), RMDF!CR432=ROUND(RMDF!CR432,4))</f>
        <v>1</v>
      </c>
      <c r="CP432" s="317">
        <f>RMDF!CP432</f>
        <v>0</v>
      </c>
      <c r="CQ432" s="318" t="str">
        <f>IF(CP432=0,"",_xlfn.XLOOKUP(CP432,StatePicklist!$1:$1,StatePicklist!$3:$3,"NA",0))</f>
        <v/>
      </c>
      <c r="CR432" s="297" t="str">
        <f ca="1">IF(RMDF!CQ432="", "", IF(ISNUMBER(MATCH(RMDF!CQ432, INDIRECT(CQ432), 0)), "OK", "Invalid"))</f>
        <v/>
      </c>
      <c r="CS432" s="281"/>
      <c r="CT432" s="281"/>
      <c r="CU432" s="281"/>
      <c r="CV432" s="281" t="b">
        <f>AND(RMDF!CY432&gt;=0, RMDF!CY432&lt;=1-SUM(RMDF!Z432,RMDF!AG432,RMDF!AN432,RMDF!AU432,RMDF!BB432,RMDF!BI432,RMDF!BP432,RMDF!BW432,RMDF!CD432,RMDF!CK432,RMDF!CR432), RMDF!CY432=ROUND(RMDF!CY432,4))</f>
        <v>1</v>
      </c>
      <c r="CW432" s="317">
        <f>RMDF!CW432</f>
        <v>0</v>
      </c>
      <c r="CX432" s="318" t="str">
        <f>IF(CW432=0,"",_xlfn.XLOOKUP(CW432,StatePicklist!$1:$1,StatePicklist!$3:$3,"NA",0))</f>
        <v/>
      </c>
      <c r="CY432" s="297" t="str">
        <f ca="1">IF(RMDF!CX432="", "", IF(ISNUMBER(MATCH(RMDF!CX432, INDIRECT(CX432), 0)), "OK", "Invalid"))</f>
        <v/>
      </c>
      <c r="CZ432" s="281"/>
      <c r="DA432" s="281"/>
      <c r="DB432" s="281"/>
      <c r="DC432" s="281" t="b">
        <f>AND(RMDF!DF432&gt;=0, RMDF!DF432&lt;=1-SUM(RMDF!Z432,RMDF!AG432,RMDF!AN432,RMDF!AU432,RMDF!BB432,RMDF!BI432,RMDF!BP432,RMDF!BW432,RMDF!CD432,RMDF!CK432,RMDF!CR432,RMDF!CY432), RMDF!DF432=ROUND(RMDF!DF432,4))</f>
        <v>1</v>
      </c>
      <c r="DD432" s="317">
        <f>RMDF!DD432</f>
        <v>0</v>
      </c>
      <c r="DE432" s="318" t="str">
        <f>IF(DD432=0,"",_xlfn.XLOOKUP(DD432,StatePicklist!$1:$1,StatePicklist!$3:$3,"NA",0))</f>
        <v/>
      </c>
      <c r="DF432" s="297" t="str">
        <f ca="1">IF(RMDF!DE432="", "", IF(ISNUMBER(MATCH(RMDF!DE432, INDIRECT(DE432), 0)), "OK", "Invalid"))</f>
        <v/>
      </c>
      <c r="DG432" s="281"/>
      <c r="DH432" s="281"/>
      <c r="DI432" s="281"/>
      <c r="DJ432" s="281" t="b">
        <f>AND(RMDF!DM432&gt;=0, RMDF!DM432&lt;=1-SUM(RMDF!Z432,RMDF!AG432,RMDF!AN432,RMDF!AU432,RMDF!BB432,RMDF!BI432,RMDF!BP432,RMDF!BW432,RMDF!CD432,RMDF!CK432,RMDF!CR432,RMDF!CY432,RMDF!DF432), RMDF!DM432=ROUND(RMDF!DM432,4))</f>
        <v>1</v>
      </c>
      <c r="DK432" s="317">
        <f>RMDF!DK432</f>
        <v>0</v>
      </c>
      <c r="DL432" s="318" t="str">
        <f>IF(DK432=0,"",_xlfn.XLOOKUP(DK432,StatePicklist!$1:$1,StatePicklist!$3:$3,"NA",0))</f>
        <v/>
      </c>
      <c r="DM432" s="297" t="str">
        <f ca="1">IF(RMDF!DL432="", "", IF(ISNUMBER(MATCH(RMDF!DL432, INDIRECT(DL432), 0)), "OK", "Invalid"))</f>
        <v/>
      </c>
      <c r="DN432" s="281"/>
      <c r="DO432" s="281"/>
      <c r="DP432" s="281"/>
      <c r="DQ432" s="281" t="b">
        <f>AND(RMDF!DT432&gt;=0, RMDF!DT432&lt;=1-SUM(RMDF!Z432,RMDF!AG432,RMDF!AN432,RMDF!AU432,RMDF!BB432,RMDF!BI432,RMDF!BP432,RMDF!BW432,RMDF!CD432,RMDF!CK432,RMDF!CR432,RMDF!CY432,RMDF!DF432,RMDF!DM432), RMDF!DT432=ROUND(RMDF!DT432,4))</f>
        <v>1</v>
      </c>
      <c r="DR432" s="317">
        <f>RMDF!DR432</f>
        <v>0</v>
      </c>
      <c r="DS432" s="318" t="str">
        <f>IF(DR432=0,"",_xlfn.XLOOKUP(DR432,StatePicklist!$1:$1,StatePicklist!$3:$3,"NA",0))</f>
        <v/>
      </c>
      <c r="DT432" s="297" t="str">
        <f ca="1">IF(RMDF!DS432="", "", IF(ISNUMBER(MATCH(RMDF!DS432, INDIRECT(DS432), 0)), "OK", "Invalid"))</f>
        <v/>
      </c>
      <c r="DU432" s="281"/>
      <c r="DV432" s="281"/>
      <c r="DW432" s="281"/>
      <c r="DX432" s="281" t="b">
        <f>AND(RMDF!EA432&gt;=0, RMDF!EA432&lt;=1-SUM(RMDF!Z432,RMDF!AG432,RMDF!AN432,RMDF!AU432,RMDF!BB432,RMDF!BI432,RMDF!BP432,RMDF!BW432,RMDF!CD432,RMDF!CK432,RMDF!CR432,RMDF!CY432,RMDF!DF432,RMDF!DM432,RMDF!DT432), RMDF!EA432=ROUND(RMDF!EA432,4))</f>
        <v>1</v>
      </c>
      <c r="DY432" s="317">
        <f>RMDF!DY432</f>
        <v>0</v>
      </c>
      <c r="DZ432" s="318" t="str">
        <f>IF(DY432=0,"",_xlfn.XLOOKUP(DY432,StatePicklist!$1:$1,StatePicklist!$3:$3,"NA",0))</f>
        <v/>
      </c>
      <c r="EA432" s="297" t="str">
        <f ca="1">IF(RMDF!DZ432="", "", IF(ISNUMBER(MATCH(RMDF!DZ432, INDIRECT(DZ432), 0)), "OK", "Invalid"))</f>
        <v/>
      </c>
      <c r="EB432" s="281"/>
      <c r="EC432" s="281"/>
      <c r="ED432" s="281"/>
      <c r="EE432" s="281" t="b">
        <f>AND(RMDF!EH432&gt;=0, RMDF!EH432&lt;=1-SUM(RMDF!Z432,RMDF!AG432,RMDF!AN432,RMDF!AU432,RMDF!BB432,RMDF!BI432,RMDF!BP432,RMDF!BW432,RMDF!CD432,RMDF!CK432,RMDF!CR432,RMDF!CY432,RMDF!DF432,RMDF!DM432,RMDF!DT432,RMDF!EA432), RMDF!EH432=ROUND(RMDF!EH432,4))</f>
        <v>1</v>
      </c>
      <c r="EF432" s="317">
        <f>RMDF!EF432</f>
        <v>0</v>
      </c>
      <c r="EG432" s="318" t="str">
        <f>IF(EF432=0,"",_xlfn.XLOOKUP(EF432,StatePicklist!$1:$1,StatePicklist!$3:$3,"NA",0))</f>
        <v/>
      </c>
      <c r="EH432" s="297" t="str">
        <f ca="1">IF(RMDF!EG432="", "", IF(ISNUMBER(MATCH(RMDF!EG432, INDIRECT(EG432), 0)), "OK", "Invalid"))</f>
        <v/>
      </c>
      <c r="EI432" s="281"/>
      <c r="EJ432" s="281"/>
      <c r="EK432" s="281"/>
      <c r="EL432" s="281" t="b">
        <f>AND(RMDF!EO432&gt;=0, RMDF!EO432&lt;=1-SUM(RMDF!Z432,RMDF!AG432,RMDF!AN432,RMDF!AU432,RMDF!BB432,RMDF!BI432,RMDF!BP432,RMDF!BW432,RMDF!CD432,RMDF!CK432,RMDF!CR432,RMDF!CY432,RMDF!DF432,RMDF!DM432,RMDF!DT432,RMDF!EA432,RMDF!EH432), RMDF!EO432=ROUND(RMDF!EO432,4))</f>
        <v>1</v>
      </c>
      <c r="EM432" s="317">
        <f>RMDF!EM432</f>
        <v>0</v>
      </c>
      <c r="EN432" s="318" t="str">
        <f>IF(EM432=0,"",_xlfn.XLOOKUP(EM432,StatePicklist!$1:$1,StatePicklist!$3:$3,"NA",0))</f>
        <v/>
      </c>
      <c r="EO432" s="297" t="str">
        <f ca="1">IF(RMDF!EN432="", "", IF(ISNUMBER(MATCH(RMDF!EN432, INDIRECT(EN432), 0)), "OK", "Invalid"))</f>
        <v/>
      </c>
      <c r="EP432" s="281"/>
      <c r="EQ432" s="281"/>
      <c r="ER432" s="281"/>
      <c r="ES432" s="281" t="b">
        <f>AND(RMDF!EV432&gt;=0, RMDF!EV432&lt;=1-SUM(RMDF!Z432,RMDF!AG432,RMDF!AN432,RMDF!AU432,RMDF!BB432,RMDF!BI432,RMDF!BP432,RMDF!BW432,RMDF!CD432,RMDF!CK432,RMDF!CR432,RMDF!CY432,RMDF!DF432,RMDF!DM432,RMDF!DT432,RMDF!EA432,RMDF!EH432,RMDF!EO432), RMDF!EV432=ROUND(RMDF!EV432,4))</f>
        <v>1</v>
      </c>
      <c r="ET432" s="317">
        <f>RMDF!ET432</f>
        <v>0</v>
      </c>
      <c r="EU432" s="318" t="str">
        <f>IF(ET432=0,"",_xlfn.XLOOKUP(ET432,StatePicklist!$1:$1,StatePicklist!$3:$3,"NA",0))</f>
        <v/>
      </c>
      <c r="EV432" s="297" t="str">
        <f ca="1">IF(RMDF!EU432="", "", IF(ISNUMBER(MATCH(RMDF!EU432, INDIRECT(EU432), 0)), "OK", "Invalid"))</f>
        <v/>
      </c>
      <c r="EW432" s="281"/>
      <c r="EX432" s="281"/>
      <c r="EY432" s="281"/>
      <c r="EZ432" s="281" t="b">
        <f>AND(RMDF!FC432&gt;=0, RMDF!FC432&lt;=1-SUM(RMDF!Z432,RMDF!AG432,RMDF!AN432,RMDF!AU432,RMDF!BB432,RMDF!BI432,RMDF!BP432,RMDF!BW432,RMDF!CD432,RMDF!CK432,RMDF!CR432,RMDF!CY432,RMDF!DF432,RMDF!DM432,RMDF!DT432,RMDF!EA432,RMDF!EH432,RMDF!EO432,RMDF!EV432), RMDF!FC432=ROUND(RMDF!FC432,4))</f>
        <v>1</v>
      </c>
      <c r="FA432" s="317">
        <f>RMDF!FA432</f>
        <v>0</v>
      </c>
      <c r="FB432" s="318" t="str">
        <f>IF(FA432=0,"",_xlfn.XLOOKUP(FA432,StatePicklist!$1:$1,StatePicklist!$3:$3,"NA",0))</f>
        <v/>
      </c>
      <c r="FC432" s="297" t="str">
        <f ca="1">IF(RMDF!FB432="", "", IF(ISNUMBER(MATCH(RMDF!FB432, INDIRECT(FB432), 0)), "OK", "Invalid"))</f>
        <v/>
      </c>
    </row>
    <row r="433" spans="1:159" s="205" customFormat="1" ht="39.9" customHeight="1" x14ac:dyDescent="0.25">
      <c r="A433" s="206"/>
      <c r="B433" s="196"/>
      <c r="C433" s="197"/>
      <c r="D433" s="198"/>
      <c r="E433" s="199"/>
      <c r="F433" s="200"/>
      <c r="G433" s="201"/>
      <c r="H433" s="292"/>
      <c r="I433" s="305">
        <f>RMDF!I433</f>
        <v>0</v>
      </c>
      <c r="J433" s="305" t="str">
        <f>IF(I433=ProductCode!$B$30,"PDReclPost",IF(OR(I433=ProductCode!$C$30,I433=ProductCode!$E$30,I433=ProductCode!$G$30),"PDPreCon",IF(OR(I433=ProductCode!$D$30,I433=ProductCode!$F$30),"PDNotReclPost","")))</f>
        <v/>
      </c>
      <c r="K433" s="305" t="str">
        <f t="shared" si="27"/>
        <v/>
      </c>
      <c r="L433" s="289"/>
      <c r="M433" s="305" t="str">
        <f t="shared" si="27"/>
        <v/>
      </c>
      <c r="N433" s="289" t="b">
        <f>AND(RMDF!N433&gt;=0, RMDF!N433&lt;=1-RMDF!L433, RMDF!N433=ROUND(RMDF!N433,4))</f>
        <v>1</v>
      </c>
      <c r="O433" s="286" t="str">
        <f>IF(P433="","",IF(I433="","",IF(LEFT(I433,13)="Reclaimed pos",RawMaterialCode!$E$569,RawMaterialCode!$E$568)))</f>
        <v>Reclaimed pre-consumer mixed fibers (RM0578)</v>
      </c>
      <c r="P433" s="295">
        <f t="shared" si="28"/>
        <v>1</v>
      </c>
      <c r="Q433" s="202"/>
      <c r="R433" s="203"/>
      <c r="S433" s="204" t="str">
        <f t="shared" si="29"/>
        <v/>
      </c>
      <c r="T433" s="281"/>
      <c r="U433" s="281"/>
      <c r="V433" s="281"/>
      <c r="W433" s="281"/>
      <c r="X433" s="317">
        <f>RMDF!X433</f>
        <v>0</v>
      </c>
      <c r="Y433" s="318" t="str">
        <f>IF(X433=0,"",_xlfn.XLOOKUP(X433,StatePicklist!$1:$1,StatePicklist!$3:$3,"NA",0))</f>
        <v/>
      </c>
      <c r="Z433" s="297" t="str">
        <f ca="1">IF(RMDF!Y433="", "", IF(ISNUMBER(MATCH(RMDF!Y433, INDIRECT(Y433), 0)), "OK", "Invalid"))</f>
        <v/>
      </c>
      <c r="AA433" s="281"/>
      <c r="AB433" s="281"/>
      <c r="AC433" s="281"/>
      <c r="AD433" s="281" t="b">
        <f>AND(RMDF!AG433&gt;=0, RMDF!AG433&lt;=1-RMDF!Z433, RMDF!AG433=ROUND(RMDF!AG433,4))</f>
        <v>1</v>
      </c>
      <c r="AE433" s="317">
        <f>RMDF!AE433</f>
        <v>0</v>
      </c>
      <c r="AF433" s="318" t="str">
        <f>IF(AE433=0,"",_xlfn.XLOOKUP(AE433,StatePicklist!$1:$1,StatePicklist!$3:$3,"NA",0))</f>
        <v/>
      </c>
      <c r="AG433" s="297" t="str">
        <f ca="1">IF(RMDF!AF433="", "", IF(ISNUMBER(MATCH(RMDF!AF433, INDIRECT(AF433), 0)), "OK", "Invalid"))</f>
        <v/>
      </c>
      <c r="AH433" s="281"/>
      <c r="AI433" s="281"/>
      <c r="AJ433" s="281"/>
      <c r="AK433" s="281" t="b">
        <f>AND(RMDF!AN433&gt;=0, RMDF!AN433&lt;=1-SUM(RMDF!Z433,RMDF!AG433), RMDF!AN433=ROUND(RMDF!AN433,4))</f>
        <v>1</v>
      </c>
      <c r="AL433" s="317">
        <f>RMDF!AL433</f>
        <v>0</v>
      </c>
      <c r="AM433" s="318" t="str">
        <f>IF(AL433=0,"",_xlfn.XLOOKUP(AL433,StatePicklist!$1:$1,StatePicklist!$3:$3,"NA",0))</f>
        <v/>
      </c>
      <c r="AN433" s="297" t="str">
        <f ca="1">IF(RMDF!AM433="", "", IF(ISNUMBER(MATCH(RMDF!AM433, INDIRECT(AM433), 0)), "OK", "Invalid"))</f>
        <v/>
      </c>
      <c r="AO433" s="281"/>
      <c r="AP433" s="281"/>
      <c r="AQ433" s="281"/>
      <c r="AR433" s="281" t="b">
        <f>AND(RMDF!AU433&gt;=0, RMDF!AU433&lt;=1-SUM(RMDF!Z433,RMDF!AG433,RMDF!AN433), RMDF!AU433=ROUND(RMDF!AU433,4))</f>
        <v>1</v>
      </c>
      <c r="AS433" s="317">
        <f>RMDF!AS433</f>
        <v>0</v>
      </c>
      <c r="AT433" s="318" t="str">
        <f>IF(AS433=0,"",_xlfn.XLOOKUP(AS433,StatePicklist!$1:$1,StatePicklist!$3:$3,"NA",0))</f>
        <v/>
      </c>
      <c r="AU433" s="297" t="str">
        <f ca="1">IF(RMDF!AT433="", "", IF(ISNUMBER(MATCH(RMDF!AT433, INDIRECT(AT433), 0)), "OK", "Invalid"))</f>
        <v/>
      </c>
      <c r="AV433" s="281"/>
      <c r="AW433" s="281"/>
      <c r="AX433" s="281"/>
      <c r="AY433" s="281" t="b">
        <f>AND(RMDF!BB433&gt;=0, RMDF!BB433&lt;=1-SUM(RMDF!Z433,RMDF!AG433,RMDF!AN433,RMDF!AU433), RMDF!BB433=ROUND(RMDF!BB433,4))</f>
        <v>1</v>
      </c>
      <c r="AZ433" s="317">
        <f>RMDF!AZ433</f>
        <v>0</v>
      </c>
      <c r="BA433" s="318" t="str">
        <f>IF(AZ433=0,"",_xlfn.XLOOKUP(AZ433,StatePicklist!$1:$1,StatePicklist!$3:$3,"NA",0))</f>
        <v/>
      </c>
      <c r="BB433" s="297" t="str">
        <f ca="1">IF(RMDF!BA433="", "", IF(ISNUMBER(MATCH(RMDF!BA433, INDIRECT(BA433), 0)), "OK", "Invalid"))</f>
        <v/>
      </c>
      <c r="BC433" s="281"/>
      <c r="BD433" s="281"/>
      <c r="BE433" s="281"/>
      <c r="BF433" s="281" t="b">
        <f>AND(RMDF!BI433&gt;=0, RMDF!BI433&lt;=1-SUM(RMDF!Z433,RMDF!AG433,RMDF!AN433,RMDF!AU433,RMDF!BB433), RMDF!BI433=ROUND(RMDF!BI433,4))</f>
        <v>1</v>
      </c>
      <c r="BG433" s="317">
        <f>RMDF!BG433</f>
        <v>0</v>
      </c>
      <c r="BH433" s="318" t="str">
        <f>IF(BG433=0,"",_xlfn.XLOOKUP(BG433,StatePicklist!$1:$1,StatePicklist!$3:$3,"NA",0))</f>
        <v/>
      </c>
      <c r="BI433" s="297" t="str">
        <f ca="1">IF(RMDF!BH433="", "", IF(ISNUMBER(MATCH(RMDF!BH433, INDIRECT(BH433), 0)), "OK", "Invalid"))</f>
        <v/>
      </c>
      <c r="BJ433" s="281"/>
      <c r="BK433" s="281"/>
      <c r="BL433" s="281"/>
      <c r="BM433" s="281" t="b">
        <f>AND(RMDF!BP433&gt;=0, RMDF!BP433&lt;=1-SUM(RMDF!Z433,RMDF!AG433,RMDF!AN433,RMDF!AU433,RMDF!BB433,RMDF!BI433), RMDF!BP433=ROUND(RMDF!BP433,4))</f>
        <v>1</v>
      </c>
      <c r="BN433" s="317">
        <f>RMDF!BN433</f>
        <v>0</v>
      </c>
      <c r="BO433" s="318" t="str">
        <f>IF(BN433=0,"",_xlfn.XLOOKUP(BN433,StatePicklist!$1:$1,StatePicklist!$3:$3,"NA",0))</f>
        <v/>
      </c>
      <c r="BP433" s="297" t="str">
        <f ca="1">IF(RMDF!BO433="", "", IF(ISNUMBER(MATCH(RMDF!BO433, INDIRECT(BO433), 0)), "OK", "Invalid"))</f>
        <v/>
      </c>
      <c r="BQ433" s="281"/>
      <c r="BR433" s="281"/>
      <c r="BS433" s="281"/>
      <c r="BT433" s="281" t="b">
        <f>AND(RMDF!BW433&gt;=0, RMDF!BW433&lt;=1-SUM(RMDF!Z433,RMDF!AG433,RMDF!AN433,RMDF!AU433,RMDF!BB433,RMDF!BI433,RMDF!BP433), RMDF!BW433=ROUND(RMDF!BW433,4))</f>
        <v>1</v>
      </c>
      <c r="BU433" s="317">
        <f>RMDF!BU433</f>
        <v>0</v>
      </c>
      <c r="BV433" s="318" t="str">
        <f>IF(BU433=0,"",_xlfn.XLOOKUP(BU433,StatePicklist!$1:$1,StatePicklist!$3:$3,"NA",0))</f>
        <v/>
      </c>
      <c r="BW433" s="297" t="str">
        <f ca="1">IF(RMDF!BV433="", "", IF(ISNUMBER(MATCH(RMDF!BV433, INDIRECT(BV433), 0)), "OK", "Invalid"))</f>
        <v/>
      </c>
      <c r="BX433" s="281"/>
      <c r="BY433" s="281"/>
      <c r="BZ433" s="281"/>
      <c r="CA433" s="281" t="b">
        <f>AND(RMDF!CD433&gt;=0, RMDF!CD433&lt;=1-SUM(RMDF!Z433,RMDF!AG433,RMDF!AN433,RMDF!AU433,RMDF!BB433,RMDF!BI433,RMDF!BP433,RMDF!BW433), RMDF!CD433=ROUND(RMDF!CD433,4))</f>
        <v>1</v>
      </c>
      <c r="CB433" s="317">
        <f>RMDF!CB433</f>
        <v>0</v>
      </c>
      <c r="CC433" s="318" t="str">
        <f>IF(CB433=0,"",_xlfn.XLOOKUP(CB433,StatePicklist!$1:$1,StatePicklist!$3:$3,"NA",0))</f>
        <v/>
      </c>
      <c r="CD433" s="297" t="str">
        <f ca="1">IF(RMDF!CC433="", "", IF(ISNUMBER(MATCH(RMDF!CC433, INDIRECT(CC433), 0)), "OK", "Invalid"))</f>
        <v/>
      </c>
      <c r="CE433" s="281"/>
      <c r="CF433" s="281"/>
      <c r="CG433" s="281"/>
      <c r="CH433" s="281" t="b">
        <f>AND(RMDF!CK433&gt;=0, RMDF!CK433&lt;=1-SUM(RMDF!Z433,RMDF!AG433,RMDF!AN433,RMDF!AU433,RMDF!BB433,RMDF!BI433,RMDF!BP433,RMDF!BW433,RMDF!CD433), RMDF!CK433=ROUND(RMDF!CK433,4))</f>
        <v>1</v>
      </c>
      <c r="CI433" s="317">
        <f>RMDF!CI433</f>
        <v>0</v>
      </c>
      <c r="CJ433" s="318" t="str">
        <f>IF(CI433=0,"",_xlfn.XLOOKUP(CI433,StatePicklist!$1:$1,StatePicklist!$3:$3,"NA",0))</f>
        <v/>
      </c>
      <c r="CK433" s="297" t="str">
        <f ca="1">IF(RMDF!CJ433="", "", IF(ISNUMBER(MATCH(RMDF!CJ433, INDIRECT(CJ433), 0)), "OK", "Invalid"))</f>
        <v/>
      </c>
      <c r="CL433" s="281"/>
      <c r="CM433" s="281"/>
      <c r="CN433" s="281"/>
      <c r="CO433" s="281" t="b">
        <f>AND(RMDF!CR433&gt;=0, RMDF!CR433&lt;=1-SUM(RMDF!Z433,RMDF!AG433,RMDF!AN433,RMDF!AU433,RMDF!BB433,RMDF!BI433,RMDF!BP433,RMDF!BW433,RMDF!CD433,RMDF!CK433), RMDF!CR433=ROUND(RMDF!CR433,4))</f>
        <v>1</v>
      </c>
      <c r="CP433" s="317">
        <f>RMDF!CP433</f>
        <v>0</v>
      </c>
      <c r="CQ433" s="318" t="str">
        <f>IF(CP433=0,"",_xlfn.XLOOKUP(CP433,StatePicklist!$1:$1,StatePicklist!$3:$3,"NA",0))</f>
        <v/>
      </c>
      <c r="CR433" s="297" t="str">
        <f ca="1">IF(RMDF!CQ433="", "", IF(ISNUMBER(MATCH(RMDF!CQ433, INDIRECT(CQ433), 0)), "OK", "Invalid"))</f>
        <v/>
      </c>
      <c r="CS433" s="281"/>
      <c r="CT433" s="281"/>
      <c r="CU433" s="281"/>
      <c r="CV433" s="281" t="b">
        <f>AND(RMDF!CY433&gt;=0, RMDF!CY433&lt;=1-SUM(RMDF!Z433,RMDF!AG433,RMDF!AN433,RMDF!AU433,RMDF!BB433,RMDF!BI433,RMDF!BP433,RMDF!BW433,RMDF!CD433,RMDF!CK433,RMDF!CR433), RMDF!CY433=ROUND(RMDF!CY433,4))</f>
        <v>1</v>
      </c>
      <c r="CW433" s="317">
        <f>RMDF!CW433</f>
        <v>0</v>
      </c>
      <c r="CX433" s="318" t="str">
        <f>IF(CW433=0,"",_xlfn.XLOOKUP(CW433,StatePicklist!$1:$1,StatePicklist!$3:$3,"NA",0))</f>
        <v/>
      </c>
      <c r="CY433" s="297" t="str">
        <f ca="1">IF(RMDF!CX433="", "", IF(ISNUMBER(MATCH(RMDF!CX433, INDIRECT(CX433), 0)), "OK", "Invalid"))</f>
        <v/>
      </c>
      <c r="CZ433" s="281"/>
      <c r="DA433" s="281"/>
      <c r="DB433" s="281"/>
      <c r="DC433" s="281" t="b">
        <f>AND(RMDF!DF433&gt;=0, RMDF!DF433&lt;=1-SUM(RMDF!Z433,RMDF!AG433,RMDF!AN433,RMDF!AU433,RMDF!BB433,RMDF!BI433,RMDF!BP433,RMDF!BW433,RMDF!CD433,RMDF!CK433,RMDF!CR433,RMDF!CY433), RMDF!DF433=ROUND(RMDF!DF433,4))</f>
        <v>1</v>
      </c>
      <c r="DD433" s="317">
        <f>RMDF!DD433</f>
        <v>0</v>
      </c>
      <c r="DE433" s="318" t="str">
        <f>IF(DD433=0,"",_xlfn.XLOOKUP(DD433,StatePicklist!$1:$1,StatePicklist!$3:$3,"NA",0))</f>
        <v/>
      </c>
      <c r="DF433" s="297" t="str">
        <f ca="1">IF(RMDF!DE433="", "", IF(ISNUMBER(MATCH(RMDF!DE433, INDIRECT(DE433), 0)), "OK", "Invalid"))</f>
        <v/>
      </c>
      <c r="DG433" s="281"/>
      <c r="DH433" s="281"/>
      <c r="DI433" s="281"/>
      <c r="DJ433" s="281" t="b">
        <f>AND(RMDF!DM433&gt;=0, RMDF!DM433&lt;=1-SUM(RMDF!Z433,RMDF!AG433,RMDF!AN433,RMDF!AU433,RMDF!BB433,RMDF!BI433,RMDF!BP433,RMDF!BW433,RMDF!CD433,RMDF!CK433,RMDF!CR433,RMDF!CY433,RMDF!DF433), RMDF!DM433=ROUND(RMDF!DM433,4))</f>
        <v>1</v>
      </c>
      <c r="DK433" s="317">
        <f>RMDF!DK433</f>
        <v>0</v>
      </c>
      <c r="DL433" s="318" t="str">
        <f>IF(DK433=0,"",_xlfn.XLOOKUP(DK433,StatePicklist!$1:$1,StatePicklist!$3:$3,"NA",0))</f>
        <v/>
      </c>
      <c r="DM433" s="297" t="str">
        <f ca="1">IF(RMDF!DL433="", "", IF(ISNUMBER(MATCH(RMDF!DL433, INDIRECT(DL433), 0)), "OK", "Invalid"))</f>
        <v/>
      </c>
      <c r="DN433" s="281"/>
      <c r="DO433" s="281"/>
      <c r="DP433" s="281"/>
      <c r="DQ433" s="281" t="b">
        <f>AND(RMDF!DT433&gt;=0, RMDF!DT433&lt;=1-SUM(RMDF!Z433,RMDF!AG433,RMDF!AN433,RMDF!AU433,RMDF!BB433,RMDF!BI433,RMDF!BP433,RMDF!BW433,RMDF!CD433,RMDF!CK433,RMDF!CR433,RMDF!CY433,RMDF!DF433,RMDF!DM433), RMDF!DT433=ROUND(RMDF!DT433,4))</f>
        <v>1</v>
      </c>
      <c r="DR433" s="317">
        <f>RMDF!DR433</f>
        <v>0</v>
      </c>
      <c r="DS433" s="318" t="str">
        <f>IF(DR433=0,"",_xlfn.XLOOKUP(DR433,StatePicklist!$1:$1,StatePicklist!$3:$3,"NA",0))</f>
        <v/>
      </c>
      <c r="DT433" s="297" t="str">
        <f ca="1">IF(RMDF!DS433="", "", IF(ISNUMBER(MATCH(RMDF!DS433, INDIRECT(DS433), 0)), "OK", "Invalid"))</f>
        <v/>
      </c>
      <c r="DU433" s="281"/>
      <c r="DV433" s="281"/>
      <c r="DW433" s="281"/>
      <c r="DX433" s="281" t="b">
        <f>AND(RMDF!EA433&gt;=0, RMDF!EA433&lt;=1-SUM(RMDF!Z433,RMDF!AG433,RMDF!AN433,RMDF!AU433,RMDF!BB433,RMDF!BI433,RMDF!BP433,RMDF!BW433,RMDF!CD433,RMDF!CK433,RMDF!CR433,RMDF!CY433,RMDF!DF433,RMDF!DM433,RMDF!DT433), RMDF!EA433=ROUND(RMDF!EA433,4))</f>
        <v>1</v>
      </c>
      <c r="DY433" s="317">
        <f>RMDF!DY433</f>
        <v>0</v>
      </c>
      <c r="DZ433" s="318" t="str">
        <f>IF(DY433=0,"",_xlfn.XLOOKUP(DY433,StatePicklist!$1:$1,StatePicklist!$3:$3,"NA",0))</f>
        <v/>
      </c>
      <c r="EA433" s="297" t="str">
        <f ca="1">IF(RMDF!DZ433="", "", IF(ISNUMBER(MATCH(RMDF!DZ433, INDIRECT(DZ433), 0)), "OK", "Invalid"))</f>
        <v/>
      </c>
      <c r="EB433" s="281"/>
      <c r="EC433" s="281"/>
      <c r="ED433" s="281"/>
      <c r="EE433" s="281" t="b">
        <f>AND(RMDF!EH433&gt;=0, RMDF!EH433&lt;=1-SUM(RMDF!Z433,RMDF!AG433,RMDF!AN433,RMDF!AU433,RMDF!BB433,RMDF!BI433,RMDF!BP433,RMDF!BW433,RMDF!CD433,RMDF!CK433,RMDF!CR433,RMDF!CY433,RMDF!DF433,RMDF!DM433,RMDF!DT433,RMDF!EA433), RMDF!EH433=ROUND(RMDF!EH433,4))</f>
        <v>1</v>
      </c>
      <c r="EF433" s="317">
        <f>RMDF!EF433</f>
        <v>0</v>
      </c>
      <c r="EG433" s="318" t="str">
        <f>IF(EF433=0,"",_xlfn.XLOOKUP(EF433,StatePicklist!$1:$1,StatePicklist!$3:$3,"NA",0))</f>
        <v/>
      </c>
      <c r="EH433" s="297" t="str">
        <f ca="1">IF(RMDF!EG433="", "", IF(ISNUMBER(MATCH(RMDF!EG433, INDIRECT(EG433), 0)), "OK", "Invalid"))</f>
        <v/>
      </c>
      <c r="EI433" s="281"/>
      <c r="EJ433" s="281"/>
      <c r="EK433" s="281"/>
      <c r="EL433" s="281" t="b">
        <f>AND(RMDF!EO433&gt;=0, RMDF!EO433&lt;=1-SUM(RMDF!Z433,RMDF!AG433,RMDF!AN433,RMDF!AU433,RMDF!BB433,RMDF!BI433,RMDF!BP433,RMDF!BW433,RMDF!CD433,RMDF!CK433,RMDF!CR433,RMDF!CY433,RMDF!DF433,RMDF!DM433,RMDF!DT433,RMDF!EA433,RMDF!EH433), RMDF!EO433=ROUND(RMDF!EO433,4))</f>
        <v>1</v>
      </c>
      <c r="EM433" s="317">
        <f>RMDF!EM433</f>
        <v>0</v>
      </c>
      <c r="EN433" s="318" t="str">
        <f>IF(EM433=0,"",_xlfn.XLOOKUP(EM433,StatePicklist!$1:$1,StatePicklist!$3:$3,"NA",0))</f>
        <v/>
      </c>
      <c r="EO433" s="297" t="str">
        <f ca="1">IF(RMDF!EN433="", "", IF(ISNUMBER(MATCH(RMDF!EN433, INDIRECT(EN433), 0)), "OK", "Invalid"))</f>
        <v/>
      </c>
      <c r="EP433" s="281"/>
      <c r="EQ433" s="281"/>
      <c r="ER433" s="281"/>
      <c r="ES433" s="281" t="b">
        <f>AND(RMDF!EV433&gt;=0, RMDF!EV433&lt;=1-SUM(RMDF!Z433,RMDF!AG433,RMDF!AN433,RMDF!AU433,RMDF!BB433,RMDF!BI433,RMDF!BP433,RMDF!BW433,RMDF!CD433,RMDF!CK433,RMDF!CR433,RMDF!CY433,RMDF!DF433,RMDF!DM433,RMDF!DT433,RMDF!EA433,RMDF!EH433,RMDF!EO433), RMDF!EV433=ROUND(RMDF!EV433,4))</f>
        <v>1</v>
      </c>
      <c r="ET433" s="317">
        <f>RMDF!ET433</f>
        <v>0</v>
      </c>
      <c r="EU433" s="318" t="str">
        <f>IF(ET433=0,"",_xlfn.XLOOKUP(ET433,StatePicklist!$1:$1,StatePicklist!$3:$3,"NA",0))</f>
        <v/>
      </c>
      <c r="EV433" s="297" t="str">
        <f ca="1">IF(RMDF!EU433="", "", IF(ISNUMBER(MATCH(RMDF!EU433, INDIRECT(EU433), 0)), "OK", "Invalid"))</f>
        <v/>
      </c>
      <c r="EW433" s="281"/>
      <c r="EX433" s="281"/>
      <c r="EY433" s="281"/>
      <c r="EZ433" s="281" t="b">
        <f>AND(RMDF!FC433&gt;=0, RMDF!FC433&lt;=1-SUM(RMDF!Z433,RMDF!AG433,RMDF!AN433,RMDF!AU433,RMDF!BB433,RMDF!BI433,RMDF!BP433,RMDF!BW433,RMDF!CD433,RMDF!CK433,RMDF!CR433,RMDF!CY433,RMDF!DF433,RMDF!DM433,RMDF!DT433,RMDF!EA433,RMDF!EH433,RMDF!EO433,RMDF!EV433), RMDF!FC433=ROUND(RMDF!FC433,4))</f>
        <v>1</v>
      </c>
      <c r="FA433" s="317">
        <f>RMDF!FA433</f>
        <v>0</v>
      </c>
      <c r="FB433" s="318" t="str">
        <f>IF(FA433=0,"",_xlfn.XLOOKUP(FA433,StatePicklist!$1:$1,StatePicklist!$3:$3,"NA",0))</f>
        <v/>
      </c>
      <c r="FC433" s="297" t="str">
        <f ca="1">IF(RMDF!FB433="", "", IF(ISNUMBER(MATCH(RMDF!FB433, INDIRECT(FB433), 0)), "OK", "Invalid"))</f>
        <v/>
      </c>
    </row>
    <row r="434" spans="1:159" s="205" customFormat="1" ht="39.9" customHeight="1" x14ac:dyDescent="0.25">
      <c r="A434" s="206"/>
      <c r="B434" s="196"/>
      <c r="C434" s="197"/>
      <c r="D434" s="198"/>
      <c r="E434" s="199"/>
      <c r="F434" s="200"/>
      <c r="G434" s="201"/>
      <c r="H434" s="292"/>
      <c r="I434" s="305">
        <f>RMDF!I434</f>
        <v>0</v>
      </c>
      <c r="J434" s="305" t="str">
        <f>IF(I434=ProductCode!$B$30,"PDReclPost",IF(OR(I434=ProductCode!$C$30,I434=ProductCode!$E$30,I434=ProductCode!$G$30),"PDPreCon",IF(OR(I434=ProductCode!$D$30,I434=ProductCode!$F$30),"PDNotReclPost","")))</f>
        <v/>
      </c>
      <c r="K434" s="305" t="str">
        <f t="shared" si="27"/>
        <v/>
      </c>
      <c r="L434" s="289"/>
      <c r="M434" s="305" t="str">
        <f t="shared" si="27"/>
        <v/>
      </c>
      <c r="N434" s="289" t="b">
        <f>AND(RMDF!N434&gt;=0, RMDF!N434&lt;=1-RMDF!L434, RMDF!N434=ROUND(RMDF!N434,4))</f>
        <v>1</v>
      </c>
      <c r="O434" s="286" t="str">
        <f>IF(P434="","",IF(I434="","",IF(LEFT(I434,13)="Reclaimed pos",RawMaterialCode!$E$569,RawMaterialCode!$E$568)))</f>
        <v>Reclaimed pre-consumer mixed fibers (RM0578)</v>
      </c>
      <c r="P434" s="295">
        <f t="shared" si="28"/>
        <v>1</v>
      </c>
      <c r="Q434" s="202"/>
      <c r="R434" s="203"/>
      <c r="S434" s="204" t="str">
        <f t="shared" si="29"/>
        <v/>
      </c>
      <c r="T434" s="281"/>
      <c r="U434" s="281"/>
      <c r="V434" s="281"/>
      <c r="W434" s="281"/>
      <c r="X434" s="317">
        <f>RMDF!X434</f>
        <v>0</v>
      </c>
      <c r="Y434" s="318" t="str">
        <f>IF(X434=0,"",_xlfn.XLOOKUP(X434,StatePicklist!$1:$1,StatePicklist!$3:$3,"NA",0))</f>
        <v/>
      </c>
      <c r="Z434" s="297" t="str">
        <f ca="1">IF(RMDF!Y434="", "", IF(ISNUMBER(MATCH(RMDF!Y434, INDIRECT(Y434), 0)), "OK", "Invalid"))</f>
        <v/>
      </c>
      <c r="AA434" s="281"/>
      <c r="AB434" s="281"/>
      <c r="AC434" s="281"/>
      <c r="AD434" s="281" t="b">
        <f>AND(RMDF!AG434&gt;=0, RMDF!AG434&lt;=1-RMDF!Z434, RMDF!AG434=ROUND(RMDF!AG434,4))</f>
        <v>1</v>
      </c>
      <c r="AE434" s="317">
        <f>RMDF!AE434</f>
        <v>0</v>
      </c>
      <c r="AF434" s="318" t="str">
        <f>IF(AE434=0,"",_xlfn.XLOOKUP(AE434,StatePicklist!$1:$1,StatePicklist!$3:$3,"NA",0))</f>
        <v/>
      </c>
      <c r="AG434" s="297" t="str">
        <f ca="1">IF(RMDF!AF434="", "", IF(ISNUMBER(MATCH(RMDF!AF434, INDIRECT(AF434), 0)), "OK", "Invalid"))</f>
        <v/>
      </c>
      <c r="AH434" s="281"/>
      <c r="AI434" s="281"/>
      <c r="AJ434" s="281"/>
      <c r="AK434" s="281" t="b">
        <f>AND(RMDF!AN434&gt;=0, RMDF!AN434&lt;=1-SUM(RMDF!Z434,RMDF!AG434), RMDF!AN434=ROUND(RMDF!AN434,4))</f>
        <v>1</v>
      </c>
      <c r="AL434" s="317">
        <f>RMDF!AL434</f>
        <v>0</v>
      </c>
      <c r="AM434" s="318" t="str">
        <f>IF(AL434=0,"",_xlfn.XLOOKUP(AL434,StatePicklist!$1:$1,StatePicklist!$3:$3,"NA",0))</f>
        <v/>
      </c>
      <c r="AN434" s="297" t="str">
        <f ca="1">IF(RMDF!AM434="", "", IF(ISNUMBER(MATCH(RMDF!AM434, INDIRECT(AM434), 0)), "OK", "Invalid"))</f>
        <v/>
      </c>
      <c r="AO434" s="281"/>
      <c r="AP434" s="281"/>
      <c r="AQ434" s="281"/>
      <c r="AR434" s="281" t="b">
        <f>AND(RMDF!AU434&gt;=0, RMDF!AU434&lt;=1-SUM(RMDF!Z434,RMDF!AG434,RMDF!AN434), RMDF!AU434=ROUND(RMDF!AU434,4))</f>
        <v>1</v>
      </c>
      <c r="AS434" s="317">
        <f>RMDF!AS434</f>
        <v>0</v>
      </c>
      <c r="AT434" s="318" t="str">
        <f>IF(AS434=0,"",_xlfn.XLOOKUP(AS434,StatePicklist!$1:$1,StatePicklist!$3:$3,"NA",0))</f>
        <v/>
      </c>
      <c r="AU434" s="297" t="str">
        <f ca="1">IF(RMDF!AT434="", "", IF(ISNUMBER(MATCH(RMDF!AT434, INDIRECT(AT434), 0)), "OK", "Invalid"))</f>
        <v/>
      </c>
      <c r="AV434" s="281"/>
      <c r="AW434" s="281"/>
      <c r="AX434" s="281"/>
      <c r="AY434" s="281" t="b">
        <f>AND(RMDF!BB434&gt;=0, RMDF!BB434&lt;=1-SUM(RMDF!Z434,RMDF!AG434,RMDF!AN434,RMDF!AU434), RMDF!BB434=ROUND(RMDF!BB434,4))</f>
        <v>1</v>
      </c>
      <c r="AZ434" s="317">
        <f>RMDF!AZ434</f>
        <v>0</v>
      </c>
      <c r="BA434" s="318" t="str">
        <f>IF(AZ434=0,"",_xlfn.XLOOKUP(AZ434,StatePicklist!$1:$1,StatePicklist!$3:$3,"NA",0))</f>
        <v/>
      </c>
      <c r="BB434" s="297" t="str">
        <f ca="1">IF(RMDF!BA434="", "", IF(ISNUMBER(MATCH(RMDF!BA434, INDIRECT(BA434), 0)), "OK", "Invalid"))</f>
        <v/>
      </c>
      <c r="BC434" s="281"/>
      <c r="BD434" s="281"/>
      <c r="BE434" s="281"/>
      <c r="BF434" s="281" t="b">
        <f>AND(RMDF!BI434&gt;=0, RMDF!BI434&lt;=1-SUM(RMDF!Z434,RMDF!AG434,RMDF!AN434,RMDF!AU434,RMDF!BB434), RMDF!BI434=ROUND(RMDF!BI434,4))</f>
        <v>1</v>
      </c>
      <c r="BG434" s="317">
        <f>RMDF!BG434</f>
        <v>0</v>
      </c>
      <c r="BH434" s="318" t="str">
        <f>IF(BG434=0,"",_xlfn.XLOOKUP(BG434,StatePicklist!$1:$1,StatePicklist!$3:$3,"NA",0))</f>
        <v/>
      </c>
      <c r="BI434" s="297" t="str">
        <f ca="1">IF(RMDF!BH434="", "", IF(ISNUMBER(MATCH(RMDF!BH434, INDIRECT(BH434), 0)), "OK", "Invalid"))</f>
        <v/>
      </c>
      <c r="BJ434" s="281"/>
      <c r="BK434" s="281"/>
      <c r="BL434" s="281"/>
      <c r="BM434" s="281" t="b">
        <f>AND(RMDF!BP434&gt;=0, RMDF!BP434&lt;=1-SUM(RMDF!Z434,RMDF!AG434,RMDF!AN434,RMDF!AU434,RMDF!BB434,RMDF!BI434), RMDF!BP434=ROUND(RMDF!BP434,4))</f>
        <v>1</v>
      </c>
      <c r="BN434" s="317">
        <f>RMDF!BN434</f>
        <v>0</v>
      </c>
      <c r="BO434" s="318" t="str">
        <f>IF(BN434=0,"",_xlfn.XLOOKUP(BN434,StatePicklist!$1:$1,StatePicklist!$3:$3,"NA",0))</f>
        <v/>
      </c>
      <c r="BP434" s="297" t="str">
        <f ca="1">IF(RMDF!BO434="", "", IF(ISNUMBER(MATCH(RMDF!BO434, INDIRECT(BO434), 0)), "OK", "Invalid"))</f>
        <v/>
      </c>
      <c r="BQ434" s="281"/>
      <c r="BR434" s="281"/>
      <c r="BS434" s="281"/>
      <c r="BT434" s="281" t="b">
        <f>AND(RMDF!BW434&gt;=0, RMDF!BW434&lt;=1-SUM(RMDF!Z434,RMDF!AG434,RMDF!AN434,RMDF!AU434,RMDF!BB434,RMDF!BI434,RMDF!BP434), RMDF!BW434=ROUND(RMDF!BW434,4))</f>
        <v>1</v>
      </c>
      <c r="BU434" s="317">
        <f>RMDF!BU434</f>
        <v>0</v>
      </c>
      <c r="BV434" s="318" t="str">
        <f>IF(BU434=0,"",_xlfn.XLOOKUP(BU434,StatePicklist!$1:$1,StatePicklist!$3:$3,"NA",0))</f>
        <v/>
      </c>
      <c r="BW434" s="297" t="str">
        <f ca="1">IF(RMDF!BV434="", "", IF(ISNUMBER(MATCH(RMDF!BV434, INDIRECT(BV434), 0)), "OK", "Invalid"))</f>
        <v/>
      </c>
      <c r="BX434" s="281"/>
      <c r="BY434" s="281"/>
      <c r="BZ434" s="281"/>
      <c r="CA434" s="281" t="b">
        <f>AND(RMDF!CD434&gt;=0, RMDF!CD434&lt;=1-SUM(RMDF!Z434,RMDF!AG434,RMDF!AN434,RMDF!AU434,RMDF!BB434,RMDF!BI434,RMDF!BP434,RMDF!BW434), RMDF!CD434=ROUND(RMDF!CD434,4))</f>
        <v>1</v>
      </c>
      <c r="CB434" s="317">
        <f>RMDF!CB434</f>
        <v>0</v>
      </c>
      <c r="CC434" s="318" t="str">
        <f>IF(CB434=0,"",_xlfn.XLOOKUP(CB434,StatePicklist!$1:$1,StatePicklist!$3:$3,"NA",0))</f>
        <v/>
      </c>
      <c r="CD434" s="297" t="str">
        <f ca="1">IF(RMDF!CC434="", "", IF(ISNUMBER(MATCH(RMDF!CC434, INDIRECT(CC434), 0)), "OK", "Invalid"))</f>
        <v/>
      </c>
      <c r="CE434" s="281"/>
      <c r="CF434" s="281"/>
      <c r="CG434" s="281"/>
      <c r="CH434" s="281" t="b">
        <f>AND(RMDF!CK434&gt;=0, RMDF!CK434&lt;=1-SUM(RMDF!Z434,RMDF!AG434,RMDF!AN434,RMDF!AU434,RMDF!BB434,RMDF!BI434,RMDF!BP434,RMDF!BW434,RMDF!CD434), RMDF!CK434=ROUND(RMDF!CK434,4))</f>
        <v>1</v>
      </c>
      <c r="CI434" s="317">
        <f>RMDF!CI434</f>
        <v>0</v>
      </c>
      <c r="CJ434" s="318" t="str">
        <f>IF(CI434=0,"",_xlfn.XLOOKUP(CI434,StatePicklist!$1:$1,StatePicklist!$3:$3,"NA",0))</f>
        <v/>
      </c>
      <c r="CK434" s="297" t="str">
        <f ca="1">IF(RMDF!CJ434="", "", IF(ISNUMBER(MATCH(RMDF!CJ434, INDIRECT(CJ434), 0)), "OK", "Invalid"))</f>
        <v/>
      </c>
      <c r="CL434" s="281"/>
      <c r="CM434" s="281"/>
      <c r="CN434" s="281"/>
      <c r="CO434" s="281" t="b">
        <f>AND(RMDF!CR434&gt;=0, RMDF!CR434&lt;=1-SUM(RMDF!Z434,RMDF!AG434,RMDF!AN434,RMDF!AU434,RMDF!BB434,RMDF!BI434,RMDF!BP434,RMDF!BW434,RMDF!CD434,RMDF!CK434), RMDF!CR434=ROUND(RMDF!CR434,4))</f>
        <v>1</v>
      </c>
      <c r="CP434" s="317">
        <f>RMDF!CP434</f>
        <v>0</v>
      </c>
      <c r="CQ434" s="318" t="str">
        <f>IF(CP434=0,"",_xlfn.XLOOKUP(CP434,StatePicklist!$1:$1,StatePicklist!$3:$3,"NA",0))</f>
        <v/>
      </c>
      <c r="CR434" s="297" t="str">
        <f ca="1">IF(RMDF!CQ434="", "", IF(ISNUMBER(MATCH(RMDF!CQ434, INDIRECT(CQ434), 0)), "OK", "Invalid"))</f>
        <v/>
      </c>
      <c r="CS434" s="281"/>
      <c r="CT434" s="281"/>
      <c r="CU434" s="281"/>
      <c r="CV434" s="281" t="b">
        <f>AND(RMDF!CY434&gt;=0, RMDF!CY434&lt;=1-SUM(RMDF!Z434,RMDF!AG434,RMDF!AN434,RMDF!AU434,RMDF!BB434,RMDF!BI434,RMDF!BP434,RMDF!BW434,RMDF!CD434,RMDF!CK434,RMDF!CR434), RMDF!CY434=ROUND(RMDF!CY434,4))</f>
        <v>1</v>
      </c>
      <c r="CW434" s="317">
        <f>RMDF!CW434</f>
        <v>0</v>
      </c>
      <c r="CX434" s="318" t="str">
        <f>IF(CW434=0,"",_xlfn.XLOOKUP(CW434,StatePicklist!$1:$1,StatePicklist!$3:$3,"NA",0))</f>
        <v/>
      </c>
      <c r="CY434" s="297" t="str">
        <f ca="1">IF(RMDF!CX434="", "", IF(ISNUMBER(MATCH(RMDF!CX434, INDIRECT(CX434), 0)), "OK", "Invalid"))</f>
        <v/>
      </c>
      <c r="CZ434" s="281"/>
      <c r="DA434" s="281"/>
      <c r="DB434" s="281"/>
      <c r="DC434" s="281" t="b">
        <f>AND(RMDF!DF434&gt;=0, RMDF!DF434&lt;=1-SUM(RMDF!Z434,RMDF!AG434,RMDF!AN434,RMDF!AU434,RMDF!BB434,RMDF!BI434,RMDF!BP434,RMDF!BW434,RMDF!CD434,RMDF!CK434,RMDF!CR434,RMDF!CY434), RMDF!DF434=ROUND(RMDF!DF434,4))</f>
        <v>1</v>
      </c>
      <c r="DD434" s="317">
        <f>RMDF!DD434</f>
        <v>0</v>
      </c>
      <c r="DE434" s="318" t="str">
        <f>IF(DD434=0,"",_xlfn.XLOOKUP(DD434,StatePicklist!$1:$1,StatePicklist!$3:$3,"NA",0))</f>
        <v/>
      </c>
      <c r="DF434" s="297" t="str">
        <f ca="1">IF(RMDF!DE434="", "", IF(ISNUMBER(MATCH(RMDF!DE434, INDIRECT(DE434), 0)), "OK", "Invalid"))</f>
        <v/>
      </c>
      <c r="DG434" s="281"/>
      <c r="DH434" s="281"/>
      <c r="DI434" s="281"/>
      <c r="DJ434" s="281" t="b">
        <f>AND(RMDF!DM434&gt;=0, RMDF!DM434&lt;=1-SUM(RMDF!Z434,RMDF!AG434,RMDF!AN434,RMDF!AU434,RMDF!BB434,RMDF!BI434,RMDF!BP434,RMDF!BW434,RMDF!CD434,RMDF!CK434,RMDF!CR434,RMDF!CY434,RMDF!DF434), RMDF!DM434=ROUND(RMDF!DM434,4))</f>
        <v>1</v>
      </c>
      <c r="DK434" s="317">
        <f>RMDF!DK434</f>
        <v>0</v>
      </c>
      <c r="DL434" s="318" t="str">
        <f>IF(DK434=0,"",_xlfn.XLOOKUP(DK434,StatePicklist!$1:$1,StatePicklist!$3:$3,"NA",0))</f>
        <v/>
      </c>
      <c r="DM434" s="297" t="str">
        <f ca="1">IF(RMDF!DL434="", "", IF(ISNUMBER(MATCH(RMDF!DL434, INDIRECT(DL434), 0)), "OK", "Invalid"))</f>
        <v/>
      </c>
      <c r="DN434" s="281"/>
      <c r="DO434" s="281"/>
      <c r="DP434" s="281"/>
      <c r="DQ434" s="281" t="b">
        <f>AND(RMDF!DT434&gt;=0, RMDF!DT434&lt;=1-SUM(RMDF!Z434,RMDF!AG434,RMDF!AN434,RMDF!AU434,RMDF!BB434,RMDF!BI434,RMDF!BP434,RMDF!BW434,RMDF!CD434,RMDF!CK434,RMDF!CR434,RMDF!CY434,RMDF!DF434,RMDF!DM434), RMDF!DT434=ROUND(RMDF!DT434,4))</f>
        <v>1</v>
      </c>
      <c r="DR434" s="317">
        <f>RMDF!DR434</f>
        <v>0</v>
      </c>
      <c r="DS434" s="318" t="str">
        <f>IF(DR434=0,"",_xlfn.XLOOKUP(DR434,StatePicklist!$1:$1,StatePicklist!$3:$3,"NA",0))</f>
        <v/>
      </c>
      <c r="DT434" s="297" t="str">
        <f ca="1">IF(RMDF!DS434="", "", IF(ISNUMBER(MATCH(RMDF!DS434, INDIRECT(DS434), 0)), "OK", "Invalid"))</f>
        <v/>
      </c>
      <c r="DU434" s="281"/>
      <c r="DV434" s="281"/>
      <c r="DW434" s="281"/>
      <c r="DX434" s="281" t="b">
        <f>AND(RMDF!EA434&gt;=0, RMDF!EA434&lt;=1-SUM(RMDF!Z434,RMDF!AG434,RMDF!AN434,RMDF!AU434,RMDF!BB434,RMDF!BI434,RMDF!BP434,RMDF!BW434,RMDF!CD434,RMDF!CK434,RMDF!CR434,RMDF!CY434,RMDF!DF434,RMDF!DM434,RMDF!DT434), RMDF!EA434=ROUND(RMDF!EA434,4))</f>
        <v>1</v>
      </c>
      <c r="DY434" s="317">
        <f>RMDF!DY434</f>
        <v>0</v>
      </c>
      <c r="DZ434" s="318" t="str">
        <f>IF(DY434=0,"",_xlfn.XLOOKUP(DY434,StatePicklist!$1:$1,StatePicklist!$3:$3,"NA",0))</f>
        <v/>
      </c>
      <c r="EA434" s="297" t="str">
        <f ca="1">IF(RMDF!DZ434="", "", IF(ISNUMBER(MATCH(RMDF!DZ434, INDIRECT(DZ434), 0)), "OK", "Invalid"))</f>
        <v/>
      </c>
      <c r="EB434" s="281"/>
      <c r="EC434" s="281"/>
      <c r="ED434" s="281"/>
      <c r="EE434" s="281" t="b">
        <f>AND(RMDF!EH434&gt;=0, RMDF!EH434&lt;=1-SUM(RMDF!Z434,RMDF!AG434,RMDF!AN434,RMDF!AU434,RMDF!BB434,RMDF!BI434,RMDF!BP434,RMDF!BW434,RMDF!CD434,RMDF!CK434,RMDF!CR434,RMDF!CY434,RMDF!DF434,RMDF!DM434,RMDF!DT434,RMDF!EA434), RMDF!EH434=ROUND(RMDF!EH434,4))</f>
        <v>1</v>
      </c>
      <c r="EF434" s="317">
        <f>RMDF!EF434</f>
        <v>0</v>
      </c>
      <c r="EG434" s="318" t="str">
        <f>IF(EF434=0,"",_xlfn.XLOOKUP(EF434,StatePicklist!$1:$1,StatePicklist!$3:$3,"NA",0))</f>
        <v/>
      </c>
      <c r="EH434" s="297" t="str">
        <f ca="1">IF(RMDF!EG434="", "", IF(ISNUMBER(MATCH(RMDF!EG434, INDIRECT(EG434), 0)), "OK", "Invalid"))</f>
        <v/>
      </c>
      <c r="EI434" s="281"/>
      <c r="EJ434" s="281"/>
      <c r="EK434" s="281"/>
      <c r="EL434" s="281" t="b">
        <f>AND(RMDF!EO434&gt;=0, RMDF!EO434&lt;=1-SUM(RMDF!Z434,RMDF!AG434,RMDF!AN434,RMDF!AU434,RMDF!BB434,RMDF!BI434,RMDF!BP434,RMDF!BW434,RMDF!CD434,RMDF!CK434,RMDF!CR434,RMDF!CY434,RMDF!DF434,RMDF!DM434,RMDF!DT434,RMDF!EA434,RMDF!EH434), RMDF!EO434=ROUND(RMDF!EO434,4))</f>
        <v>1</v>
      </c>
      <c r="EM434" s="317">
        <f>RMDF!EM434</f>
        <v>0</v>
      </c>
      <c r="EN434" s="318" t="str">
        <f>IF(EM434=0,"",_xlfn.XLOOKUP(EM434,StatePicklist!$1:$1,StatePicklist!$3:$3,"NA",0))</f>
        <v/>
      </c>
      <c r="EO434" s="297" t="str">
        <f ca="1">IF(RMDF!EN434="", "", IF(ISNUMBER(MATCH(RMDF!EN434, INDIRECT(EN434), 0)), "OK", "Invalid"))</f>
        <v/>
      </c>
      <c r="EP434" s="281"/>
      <c r="EQ434" s="281"/>
      <c r="ER434" s="281"/>
      <c r="ES434" s="281" t="b">
        <f>AND(RMDF!EV434&gt;=0, RMDF!EV434&lt;=1-SUM(RMDF!Z434,RMDF!AG434,RMDF!AN434,RMDF!AU434,RMDF!BB434,RMDF!BI434,RMDF!BP434,RMDF!BW434,RMDF!CD434,RMDF!CK434,RMDF!CR434,RMDF!CY434,RMDF!DF434,RMDF!DM434,RMDF!DT434,RMDF!EA434,RMDF!EH434,RMDF!EO434), RMDF!EV434=ROUND(RMDF!EV434,4))</f>
        <v>1</v>
      </c>
      <c r="ET434" s="317">
        <f>RMDF!ET434</f>
        <v>0</v>
      </c>
      <c r="EU434" s="318" t="str">
        <f>IF(ET434=0,"",_xlfn.XLOOKUP(ET434,StatePicklist!$1:$1,StatePicklist!$3:$3,"NA",0))</f>
        <v/>
      </c>
      <c r="EV434" s="297" t="str">
        <f ca="1">IF(RMDF!EU434="", "", IF(ISNUMBER(MATCH(RMDF!EU434, INDIRECT(EU434), 0)), "OK", "Invalid"))</f>
        <v/>
      </c>
      <c r="EW434" s="281"/>
      <c r="EX434" s="281"/>
      <c r="EY434" s="281"/>
      <c r="EZ434" s="281" t="b">
        <f>AND(RMDF!FC434&gt;=0, RMDF!FC434&lt;=1-SUM(RMDF!Z434,RMDF!AG434,RMDF!AN434,RMDF!AU434,RMDF!BB434,RMDF!BI434,RMDF!BP434,RMDF!BW434,RMDF!CD434,RMDF!CK434,RMDF!CR434,RMDF!CY434,RMDF!DF434,RMDF!DM434,RMDF!DT434,RMDF!EA434,RMDF!EH434,RMDF!EO434,RMDF!EV434), RMDF!FC434=ROUND(RMDF!FC434,4))</f>
        <v>1</v>
      </c>
      <c r="FA434" s="317">
        <f>RMDF!FA434</f>
        <v>0</v>
      </c>
      <c r="FB434" s="318" t="str">
        <f>IF(FA434=0,"",_xlfn.XLOOKUP(FA434,StatePicklist!$1:$1,StatePicklist!$3:$3,"NA",0))</f>
        <v/>
      </c>
      <c r="FC434" s="297" t="str">
        <f ca="1">IF(RMDF!FB434="", "", IF(ISNUMBER(MATCH(RMDF!FB434, INDIRECT(FB434), 0)), "OK", "Invalid"))</f>
        <v/>
      </c>
    </row>
    <row r="435" spans="1:159" s="205" customFormat="1" ht="39.9" customHeight="1" x14ac:dyDescent="0.25">
      <c r="A435" s="206"/>
      <c r="B435" s="196"/>
      <c r="C435" s="197"/>
      <c r="D435" s="198"/>
      <c r="E435" s="199"/>
      <c r="F435" s="200"/>
      <c r="G435" s="201"/>
      <c r="H435" s="292"/>
      <c r="I435" s="305">
        <f>RMDF!I435</f>
        <v>0</v>
      </c>
      <c r="J435" s="305" t="str">
        <f>IF(I435=ProductCode!$B$30,"PDReclPost",IF(OR(I435=ProductCode!$C$30,I435=ProductCode!$E$30,I435=ProductCode!$G$30),"PDPreCon",IF(OR(I435=ProductCode!$D$30,I435=ProductCode!$F$30),"PDNotReclPost","")))</f>
        <v/>
      </c>
      <c r="K435" s="305" t="str">
        <f t="shared" si="27"/>
        <v/>
      </c>
      <c r="L435" s="289"/>
      <c r="M435" s="305" t="str">
        <f t="shared" si="27"/>
        <v/>
      </c>
      <c r="N435" s="289" t="b">
        <f>AND(RMDF!N435&gt;=0, RMDF!N435&lt;=1-RMDF!L435, RMDF!N435=ROUND(RMDF!N435,4))</f>
        <v>1</v>
      </c>
      <c r="O435" s="286" t="str">
        <f>IF(P435="","",IF(I435="","",IF(LEFT(I435,13)="Reclaimed pos",RawMaterialCode!$E$569,RawMaterialCode!$E$568)))</f>
        <v>Reclaimed pre-consumer mixed fibers (RM0578)</v>
      </c>
      <c r="P435" s="295">
        <f t="shared" si="28"/>
        <v>1</v>
      </c>
      <c r="Q435" s="202"/>
      <c r="R435" s="203"/>
      <c r="S435" s="204" t="str">
        <f t="shared" si="29"/>
        <v/>
      </c>
      <c r="T435" s="281"/>
      <c r="U435" s="281"/>
      <c r="V435" s="281"/>
      <c r="W435" s="281"/>
      <c r="X435" s="317">
        <f>RMDF!X435</f>
        <v>0</v>
      </c>
      <c r="Y435" s="318" t="str">
        <f>IF(X435=0,"",_xlfn.XLOOKUP(X435,StatePicklist!$1:$1,StatePicklist!$3:$3,"NA",0))</f>
        <v/>
      </c>
      <c r="Z435" s="297" t="str">
        <f ca="1">IF(RMDF!Y435="", "", IF(ISNUMBER(MATCH(RMDF!Y435, INDIRECT(Y435), 0)), "OK", "Invalid"))</f>
        <v/>
      </c>
      <c r="AA435" s="281"/>
      <c r="AB435" s="281"/>
      <c r="AC435" s="281"/>
      <c r="AD435" s="281" t="b">
        <f>AND(RMDF!AG435&gt;=0, RMDF!AG435&lt;=1-RMDF!Z435, RMDF!AG435=ROUND(RMDF!AG435,4))</f>
        <v>1</v>
      </c>
      <c r="AE435" s="317">
        <f>RMDF!AE435</f>
        <v>0</v>
      </c>
      <c r="AF435" s="318" t="str">
        <f>IF(AE435=0,"",_xlfn.XLOOKUP(AE435,StatePicklist!$1:$1,StatePicklist!$3:$3,"NA",0))</f>
        <v/>
      </c>
      <c r="AG435" s="297" t="str">
        <f ca="1">IF(RMDF!AF435="", "", IF(ISNUMBER(MATCH(RMDF!AF435, INDIRECT(AF435), 0)), "OK", "Invalid"))</f>
        <v/>
      </c>
      <c r="AH435" s="281"/>
      <c r="AI435" s="281"/>
      <c r="AJ435" s="281"/>
      <c r="AK435" s="281" t="b">
        <f>AND(RMDF!AN435&gt;=0, RMDF!AN435&lt;=1-SUM(RMDF!Z435,RMDF!AG435), RMDF!AN435=ROUND(RMDF!AN435,4))</f>
        <v>1</v>
      </c>
      <c r="AL435" s="317">
        <f>RMDF!AL435</f>
        <v>0</v>
      </c>
      <c r="AM435" s="318" t="str">
        <f>IF(AL435=0,"",_xlfn.XLOOKUP(AL435,StatePicklist!$1:$1,StatePicklist!$3:$3,"NA",0))</f>
        <v/>
      </c>
      <c r="AN435" s="297" t="str">
        <f ca="1">IF(RMDF!AM435="", "", IF(ISNUMBER(MATCH(RMDF!AM435, INDIRECT(AM435), 0)), "OK", "Invalid"))</f>
        <v/>
      </c>
      <c r="AO435" s="281"/>
      <c r="AP435" s="281"/>
      <c r="AQ435" s="281"/>
      <c r="AR435" s="281" t="b">
        <f>AND(RMDF!AU435&gt;=0, RMDF!AU435&lt;=1-SUM(RMDF!Z435,RMDF!AG435,RMDF!AN435), RMDF!AU435=ROUND(RMDF!AU435,4))</f>
        <v>1</v>
      </c>
      <c r="AS435" s="317">
        <f>RMDF!AS435</f>
        <v>0</v>
      </c>
      <c r="AT435" s="318" t="str">
        <f>IF(AS435=0,"",_xlfn.XLOOKUP(AS435,StatePicklist!$1:$1,StatePicklist!$3:$3,"NA",0))</f>
        <v/>
      </c>
      <c r="AU435" s="297" t="str">
        <f ca="1">IF(RMDF!AT435="", "", IF(ISNUMBER(MATCH(RMDF!AT435, INDIRECT(AT435), 0)), "OK", "Invalid"))</f>
        <v/>
      </c>
      <c r="AV435" s="281"/>
      <c r="AW435" s="281"/>
      <c r="AX435" s="281"/>
      <c r="AY435" s="281" t="b">
        <f>AND(RMDF!BB435&gt;=0, RMDF!BB435&lt;=1-SUM(RMDF!Z435,RMDF!AG435,RMDF!AN435,RMDF!AU435), RMDF!BB435=ROUND(RMDF!BB435,4))</f>
        <v>1</v>
      </c>
      <c r="AZ435" s="317">
        <f>RMDF!AZ435</f>
        <v>0</v>
      </c>
      <c r="BA435" s="318" t="str">
        <f>IF(AZ435=0,"",_xlfn.XLOOKUP(AZ435,StatePicklist!$1:$1,StatePicklist!$3:$3,"NA",0))</f>
        <v/>
      </c>
      <c r="BB435" s="297" t="str">
        <f ca="1">IF(RMDF!BA435="", "", IF(ISNUMBER(MATCH(RMDF!BA435, INDIRECT(BA435), 0)), "OK", "Invalid"))</f>
        <v/>
      </c>
      <c r="BC435" s="281"/>
      <c r="BD435" s="281"/>
      <c r="BE435" s="281"/>
      <c r="BF435" s="281" t="b">
        <f>AND(RMDF!BI435&gt;=0, RMDF!BI435&lt;=1-SUM(RMDF!Z435,RMDF!AG435,RMDF!AN435,RMDF!AU435,RMDF!BB435), RMDF!BI435=ROUND(RMDF!BI435,4))</f>
        <v>1</v>
      </c>
      <c r="BG435" s="317">
        <f>RMDF!BG435</f>
        <v>0</v>
      </c>
      <c r="BH435" s="318" t="str">
        <f>IF(BG435=0,"",_xlfn.XLOOKUP(BG435,StatePicklist!$1:$1,StatePicklist!$3:$3,"NA",0))</f>
        <v/>
      </c>
      <c r="BI435" s="297" t="str">
        <f ca="1">IF(RMDF!BH435="", "", IF(ISNUMBER(MATCH(RMDF!BH435, INDIRECT(BH435), 0)), "OK", "Invalid"))</f>
        <v/>
      </c>
      <c r="BJ435" s="281"/>
      <c r="BK435" s="281"/>
      <c r="BL435" s="281"/>
      <c r="BM435" s="281" t="b">
        <f>AND(RMDF!BP435&gt;=0, RMDF!BP435&lt;=1-SUM(RMDF!Z435,RMDF!AG435,RMDF!AN435,RMDF!AU435,RMDF!BB435,RMDF!BI435), RMDF!BP435=ROUND(RMDF!BP435,4))</f>
        <v>1</v>
      </c>
      <c r="BN435" s="317">
        <f>RMDF!BN435</f>
        <v>0</v>
      </c>
      <c r="BO435" s="318" t="str">
        <f>IF(BN435=0,"",_xlfn.XLOOKUP(BN435,StatePicklist!$1:$1,StatePicklist!$3:$3,"NA",0))</f>
        <v/>
      </c>
      <c r="BP435" s="297" t="str">
        <f ca="1">IF(RMDF!BO435="", "", IF(ISNUMBER(MATCH(RMDF!BO435, INDIRECT(BO435), 0)), "OK", "Invalid"))</f>
        <v/>
      </c>
      <c r="BQ435" s="281"/>
      <c r="BR435" s="281"/>
      <c r="BS435" s="281"/>
      <c r="BT435" s="281" t="b">
        <f>AND(RMDF!BW435&gt;=0, RMDF!BW435&lt;=1-SUM(RMDF!Z435,RMDF!AG435,RMDF!AN435,RMDF!AU435,RMDF!BB435,RMDF!BI435,RMDF!BP435), RMDF!BW435=ROUND(RMDF!BW435,4))</f>
        <v>1</v>
      </c>
      <c r="BU435" s="317">
        <f>RMDF!BU435</f>
        <v>0</v>
      </c>
      <c r="BV435" s="318" t="str">
        <f>IF(BU435=0,"",_xlfn.XLOOKUP(BU435,StatePicklist!$1:$1,StatePicklist!$3:$3,"NA",0))</f>
        <v/>
      </c>
      <c r="BW435" s="297" t="str">
        <f ca="1">IF(RMDF!BV435="", "", IF(ISNUMBER(MATCH(RMDF!BV435, INDIRECT(BV435), 0)), "OK", "Invalid"))</f>
        <v/>
      </c>
      <c r="BX435" s="281"/>
      <c r="BY435" s="281"/>
      <c r="BZ435" s="281"/>
      <c r="CA435" s="281" t="b">
        <f>AND(RMDF!CD435&gt;=0, RMDF!CD435&lt;=1-SUM(RMDF!Z435,RMDF!AG435,RMDF!AN435,RMDF!AU435,RMDF!BB435,RMDF!BI435,RMDF!BP435,RMDF!BW435), RMDF!CD435=ROUND(RMDF!CD435,4))</f>
        <v>1</v>
      </c>
      <c r="CB435" s="317">
        <f>RMDF!CB435</f>
        <v>0</v>
      </c>
      <c r="CC435" s="318" t="str">
        <f>IF(CB435=0,"",_xlfn.XLOOKUP(CB435,StatePicklist!$1:$1,StatePicklist!$3:$3,"NA",0))</f>
        <v/>
      </c>
      <c r="CD435" s="297" t="str">
        <f ca="1">IF(RMDF!CC435="", "", IF(ISNUMBER(MATCH(RMDF!CC435, INDIRECT(CC435), 0)), "OK", "Invalid"))</f>
        <v/>
      </c>
      <c r="CE435" s="281"/>
      <c r="CF435" s="281"/>
      <c r="CG435" s="281"/>
      <c r="CH435" s="281" t="b">
        <f>AND(RMDF!CK435&gt;=0, RMDF!CK435&lt;=1-SUM(RMDF!Z435,RMDF!AG435,RMDF!AN435,RMDF!AU435,RMDF!BB435,RMDF!BI435,RMDF!BP435,RMDF!BW435,RMDF!CD435), RMDF!CK435=ROUND(RMDF!CK435,4))</f>
        <v>1</v>
      </c>
      <c r="CI435" s="317">
        <f>RMDF!CI435</f>
        <v>0</v>
      </c>
      <c r="CJ435" s="318" t="str">
        <f>IF(CI435=0,"",_xlfn.XLOOKUP(CI435,StatePicklist!$1:$1,StatePicklist!$3:$3,"NA",0))</f>
        <v/>
      </c>
      <c r="CK435" s="297" t="str">
        <f ca="1">IF(RMDF!CJ435="", "", IF(ISNUMBER(MATCH(RMDF!CJ435, INDIRECT(CJ435), 0)), "OK", "Invalid"))</f>
        <v/>
      </c>
      <c r="CL435" s="281"/>
      <c r="CM435" s="281"/>
      <c r="CN435" s="281"/>
      <c r="CO435" s="281" t="b">
        <f>AND(RMDF!CR435&gt;=0, RMDF!CR435&lt;=1-SUM(RMDF!Z435,RMDF!AG435,RMDF!AN435,RMDF!AU435,RMDF!BB435,RMDF!BI435,RMDF!BP435,RMDF!BW435,RMDF!CD435,RMDF!CK435), RMDF!CR435=ROUND(RMDF!CR435,4))</f>
        <v>1</v>
      </c>
      <c r="CP435" s="317">
        <f>RMDF!CP435</f>
        <v>0</v>
      </c>
      <c r="CQ435" s="318" t="str">
        <f>IF(CP435=0,"",_xlfn.XLOOKUP(CP435,StatePicklist!$1:$1,StatePicklist!$3:$3,"NA",0))</f>
        <v/>
      </c>
      <c r="CR435" s="297" t="str">
        <f ca="1">IF(RMDF!CQ435="", "", IF(ISNUMBER(MATCH(RMDF!CQ435, INDIRECT(CQ435), 0)), "OK", "Invalid"))</f>
        <v/>
      </c>
      <c r="CS435" s="281"/>
      <c r="CT435" s="281"/>
      <c r="CU435" s="281"/>
      <c r="CV435" s="281" t="b">
        <f>AND(RMDF!CY435&gt;=0, RMDF!CY435&lt;=1-SUM(RMDF!Z435,RMDF!AG435,RMDF!AN435,RMDF!AU435,RMDF!BB435,RMDF!BI435,RMDF!BP435,RMDF!BW435,RMDF!CD435,RMDF!CK435,RMDF!CR435), RMDF!CY435=ROUND(RMDF!CY435,4))</f>
        <v>1</v>
      </c>
      <c r="CW435" s="317">
        <f>RMDF!CW435</f>
        <v>0</v>
      </c>
      <c r="CX435" s="318" t="str">
        <f>IF(CW435=0,"",_xlfn.XLOOKUP(CW435,StatePicklist!$1:$1,StatePicklist!$3:$3,"NA",0))</f>
        <v/>
      </c>
      <c r="CY435" s="297" t="str">
        <f ca="1">IF(RMDF!CX435="", "", IF(ISNUMBER(MATCH(RMDF!CX435, INDIRECT(CX435), 0)), "OK", "Invalid"))</f>
        <v/>
      </c>
      <c r="CZ435" s="281"/>
      <c r="DA435" s="281"/>
      <c r="DB435" s="281"/>
      <c r="DC435" s="281" t="b">
        <f>AND(RMDF!DF435&gt;=0, RMDF!DF435&lt;=1-SUM(RMDF!Z435,RMDF!AG435,RMDF!AN435,RMDF!AU435,RMDF!BB435,RMDF!BI435,RMDF!BP435,RMDF!BW435,RMDF!CD435,RMDF!CK435,RMDF!CR435,RMDF!CY435), RMDF!DF435=ROUND(RMDF!DF435,4))</f>
        <v>1</v>
      </c>
      <c r="DD435" s="317">
        <f>RMDF!DD435</f>
        <v>0</v>
      </c>
      <c r="DE435" s="318" t="str">
        <f>IF(DD435=0,"",_xlfn.XLOOKUP(DD435,StatePicklist!$1:$1,StatePicklist!$3:$3,"NA",0))</f>
        <v/>
      </c>
      <c r="DF435" s="297" t="str">
        <f ca="1">IF(RMDF!DE435="", "", IF(ISNUMBER(MATCH(RMDF!DE435, INDIRECT(DE435), 0)), "OK", "Invalid"))</f>
        <v/>
      </c>
      <c r="DG435" s="281"/>
      <c r="DH435" s="281"/>
      <c r="DI435" s="281"/>
      <c r="DJ435" s="281" t="b">
        <f>AND(RMDF!DM435&gt;=0, RMDF!DM435&lt;=1-SUM(RMDF!Z435,RMDF!AG435,RMDF!AN435,RMDF!AU435,RMDF!BB435,RMDF!BI435,RMDF!BP435,RMDF!BW435,RMDF!CD435,RMDF!CK435,RMDF!CR435,RMDF!CY435,RMDF!DF435), RMDF!DM435=ROUND(RMDF!DM435,4))</f>
        <v>1</v>
      </c>
      <c r="DK435" s="317">
        <f>RMDF!DK435</f>
        <v>0</v>
      </c>
      <c r="DL435" s="318" t="str">
        <f>IF(DK435=0,"",_xlfn.XLOOKUP(DK435,StatePicklist!$1:$1,StatePicklist!$3:$3,"NA",0))</f>
        <v/>
      </c>
      <c r="DM435" s="297" t="str">
        <f ca="1">IF(RMDF!DL435="", "", IF(ISNUMBER(MATCH(RMDF!DL435, INDIRECT(DL435), 0)), "OK", "Invalid"))</f>
        <v/>
      </c>
      <c r="DN435" s="281"/>
      <c r="DO435" s="281"/>
      <c r="DP435" s="281"/>
      <c r="DQ435" s="281" t="b">
        <f>AND(RMDF!DT435&gt;=0, RMDF!DT435&lt;=1-SUM(RMDF!Z435,RMDF!AG435,RMDF!AN435,RMDF!AU435,RMDF!BB435,RMDF!BI435,RMDF!BP435,RMDF!BW435,RMDF!CD435,RMDF!CK435,RMDF!CR435,RMDF!CY435,RMDF!DF435,RMDF!DM435), RMDF!DT435=ROUND(RMDF!DT435,4))</f>
        <v>1</v>
      </c>
      <c r="DR435" s="317">
        <f>RMDF!DR435</f>
        <v>0</v>
      </c>
      <c r="DS435" s="318" t="str">
        <f>IF(DR435=0,"",_xlfn.XLOOKUP(DR435,StatePicklist!$1:$1,StatePicklist!$3:$3,"NA",0))</f>
        <v/>
      </c>
      <c r="DT435" s="297" t="str">
        <f ca="1">IF(RMDF!DS435="", "", IF(ISNUMBER(MATCH(RMDF!DS435, INDIRECT(DS435), 0)), "OK", "Invalid"))</f>
        <v/>
      </c>
      <c r="DU435" s="281"/>
      <c r="DV435" s="281"/>
      <c r="DW435" s="281"/>
      <c r="DX435" s="281" t="b">
        <f>AND(RMDF!EA435&gt;=0, RMDF!EA435&lt;=1-SUM(RMDF!Z435,RMDF!AG435,RMDF!AN435,RMDF!AU435,RMDF!BB435,RMDF!BI435,RMDF!BP435,RMDF!BW435,RMDF!CD435,RMDF!CK435,RMDF!CR435,RMDF!CY435,RMDF!DF435,RMDF!DM435,RMDF!DT435), RMDF!EA435=ROUND(RMDF!EA435,4))</f>
        <v>1</v>
      </c>
      <c r="DY435" s="317">
        <f>RMDF!DY435</f>
        <v>0</v>
      </c>
      <c r="DZ435" s="318" t="str">
        <f>IF(DY435=0,"",_xlfn.XLOOKUP(DY435,StatePicklist!$1:$1,StatePicklist!$3:$3,"NA",0))</f>
        <v/>
      </c>
      <c r="EA435" s="297" t="str">
        <f ca="1">IF(RMDF!DZ435="", "", IF(ISNUMBER(MATCH(RMDF!DZ435, INDIRECT(DZ435), 0)), "OK", "Invalid"))</f>
        <v/>
      </c>
      <c r="EB435" s="281"/>
      <c r="EC435" s="281"/>
      <c r="ED435" s="281"/>
      <c r="EE435" s="281" t="b">
        <f>AND(RMDF!EH435&gt;=0, RMDF!EH435&lt;=1-SUM(RMDF!Z435,RMDF!AG435,RMDF!AN435,RMDF!AU435,RMDF!BB435,RMDF!BI435,RMDF!BP435,RMDF!BW435,RMDF!CD435,RMDF!CK435,RMDF!CR435,RMDF!CY435,RMDF!DF435,RMDF!DM435,RMDF!DT435,RMDF!EA435), RMDF!EH435=ROUND(RMDF!EH435,4))</f>
        <v>1</v>
      </c>
      <c r="EF435" s="317">
        <f>RMDF!EF435</f>
        <v>0</v>
      </c>
      <c r="EG435" s="318" t="str">
        <f>IF(EF435=0,"",_xlfn.XLOOKUP(EF435,StatePicklist!$1:$1,StatePicklist!$3:$3,"NA",0))</f>
        <v/>
      </c>
      <c r="EH435" s="297" t="str">
        <f ca="1">IF(RMDF!EG435="", "", IF(ISNUMBER(MATCH(RMDF!EG435, INDIRECT(EG435), 0)), "OK", "Invalid"))</f>
        <v/>
      </c>
      <c r="EI435" s="281"/>
      <c r="EJ435" s="281"/>
      <c r="EK435" s="281"/>
      <c r="EL435" s="281" t="b">
        <f>AND(RMDF!EO435&gt;=0, RMDF!EO435&lt;=1-SUM(RMDF!Z435,RMDF!AG435,RMDF!AN435,RMDF!AU435,RMDF!BB435,RMDF!BI435,RMDF!BP435,RMDF!BW435,RMDF!CD435,RMDF!CK435,RMDF!CR435,RMDF!CY435,RMDF!DF435,RMDF!DM435,RMDF!DT435,RMDF!EA435,RMDF!EH435), RMDF!EO435=ROUND(RMDF!EO435,4))</f>
        <v>1</v>
      </c>
      <c r="EM435" s="317">
        <f>RMDF!EM435</f>
        <v>0</v>
      </c>
      <c r="EN435" s="318" t="str">
        <f>IF(EM435=0,"",_xlfn.XLOOKUP(EM435,StatePicklist!$1:$1,StatePicklist!$3:$3,"NA",0))</f>
        <v/>
      </c>
      <c r="EO435" s="297" t="str">
        <f ca="1">IF(RMDF!EN435="", "", IF(ISNUMBER(MATCH(RMDF!EN435, INDIRECT(EN435), 0)), "OK", "Invalid"))</f>
        <v/>
      </c>
      <c r="EP435" s="281"/>
      <c r="EQ435" s="281"/>
      <c r="ER435" s="281"/>
      <c r="ES435" s="281" t="b">
        <f>AND(RMDF!EV435&gt;=0, RMDF!EV435&lt;=1-SUM(RMDF!Z435,RMDF!AG435,RMDF!AN435,RMDF!AU435,RMDF!BB435,RMDF!BI435,RMDF!BP435,RMDF!BW435,RMDF!CD435,RMDF!CK435,RMDF!CR435,RMDF!CY435,RMDF!DF435,RMDF!DM435,RMDF!DT435,RMDF!EA435,RMDF!EH435,RMDF!EO435), RMDF!EV435=ROUND(RMDF!EV435,4))</f>
        <v>1</v>
      </c>
      <c r="ET435" s="317">
        <f>RMDF!ET435</f>
        <v>0</v>
      </c>
      <c r="EU435" s="318" t="str">
        <f>IF(ET435=0,"",_xlfn.XLOOKUP(ET435,StatePicklist!$1:$1,StatePicklist!$3:$3,"NA",0))</f>
        <v/>
      </c>
      <c r="EV435" s="297" t="str">
        <f ca="1">IF(RMDF!EU435="", "", IF(ISNUMBER(MATCH(RMDF!EU435, INDIRECT(EU435), 0)), "OK", "Invalid"))</f>
        <v/>
      </c>
      <c r="EW435" s="281"/>
      <c r="EX435" s="281"/>
      <c r="EY435" s="281"/>
      <c r="EZ435" s="281" t="b">
        <f>AND(RMDF!FC435&gt;=0, RMDF!FC435&lt;=1-SUM(RMDF!Z435,RMDF!AG435,RMDF!AN435,RMDF!AU435,RMDF!BB435,RMDF!BI435,RMDF!BP435,RMDF!BW435,RMDF!CD435,RMDF!CK435,RMDF!CR435,RMDF!CY435,RMDF!DF435,RMDF!DM435,RMDF!DT435,RMDF!EA435,RMDF!EH435,RMDF!EO435,RMDF!EV435), RMDF!FC435=ROUND(RMDF!FC435,4))</f>
        <v>1</v>
      </c>
      <c r="FA435" s="317">
        <f>RMDF!FA435</f>
        <v>0</v>
      </c>
      <c r="FB435" s="318" t="str">
        <f>IF(FA435=0,"",_xlfn.XLOOKUP(FA435,StatePicklist!$1:$1,StatePicklist!$3:$3,"NA",0))</f>
        <v/>
      </c>
      <c r="FC435" s="297" t="str">
        <f ca="1">IF(RMDF!FB435="", "", IF(ISNUMBER(MATCH(RMDF!FB435, INDIRECT(FB435), 0)), "OK", "Invalid"))</f>
        <v/>
      </c>
    </row>
    <row r="436" spans="1:159" s="205" customFormat="1" ht="39.9" customHeight="1" x14ac:dyDescent="0.25">
      <c r="A436" s="206"/>
      <c r="B436" s="196"/>
      <c r="C436" s="197"/>
      <c r="D436" s="198"/>
      <c r="E436" s="199"/>
      <c r="F436" s="200"/>
      <c r="G436" s="201"/>
      <c r="H436" s="292"/>
      <c r="I436" s="305">
        <f>RMDF!I436</f>
        <v>0</v>
      </c>
      <c r="J436" s="305" t="str">
        <f>IF(I436=ProductCode!$B$30,"PDReclPost",IF(OR(I436=ProductCode!$C$30,I436=ProductCode!$E$30,I436=ProductCode!$G$30),"PDPreCon",IF(OR(I436=ProductCode!$D$30,I436=ProductCode!$F$30),"PDNotReclPost","")))</f>
        <v/>
      </c>
      <c r="K436" s="305" t="str">
        <f t="shared" si="27"/>
        <v/>
      </c>
      <c r="L436" s="289"/>
      <c r="M436" s="305" t="str">
        <f t="shared" si="27"/>
        <v/>
      </c>
      <c r="N436" s="289" t="b">
        <f>AND(RMDF!N436&gt;=0, RMDF!N436&lt;=1-RMDF!L436, RMDF!N436=ROUND(RMDF!N436,4))</f>
        <v>1</v>
      </c>
      <c r="O436" s="286" t="str">
        <f>IF(P436="","",IF(I436="","",IF(LEFT(I436,13)="Reclaimed pos",RawMaterialCode!$E$569,RawMaterialCode!$E$568)))</f>
        <v>Reclaimed pre-consumer mixed fibers (RM0578)</v>
      </c>
      <c r="P436" s="295">
        <f t="shared" si="28"/>
        <v>1</v>
      </c>
      <c r="Q436" s="202"/>
      <c r="R436" s="203"/>
      <c r="S436" s="204" t="str">
        <f t="shared" si="29"/>
        <v/>
      </c>
      <c r="T436" s="281"/>
      <c r="U436" s="281"/>
      <c r="V436" s="281"/>
      <c r="W436" s="281"/>
      <c r="X436" s="317">
        <f>RMDF!X436</f>
        <v>0</v>
      </c>
      <c r="Y436" s="318" t="str">
        <f>IF(X436=0,"",_xlfn.XLOOKUP(X436,StatePicklist!$1:$1,StatePicklist!$3:$3,"NA",0))</f>
        <v/>
      </c>
      <c r="Z436" s="297" t="str">
        <f ca="1">IF(RMDF!Y436="", "", IF(ISNUMBER(MATCH(RMDF!Y436, INDIRECT(Y436), 0)), "OK", "Invalid"))</f>
        <v/>
      </c>
      <c r="AA436" s="281"/>
      <c r="AB436" s="281"/>
      <c r="AC436" s="281"/>
      <c r="AD436" s="281" t="b">
        <f>AND(RMDF!AG436&gt;=0, RMDF!AG436&lt;=1-RMDF!Z436, RMDF!AG436=ROUND(RMDF!AG436,4))</f>
        <v>1</v>
      </c>
      <c r="AE436" s="317">
        <f>RMDF!AE436</f>
        <v>0</v>
      </c>
      <c r="AF436" s="318" t="str">
        <f>IF(AE436=0,"",_xlfn.XLOOKUP(AE436,StatePicklist!$1:$1,StatePicklist!$3:$3,"NA",0))</f>
        <v/>
      </c>
      <c r="AG436" s="297" t="str">
        <f ca="1">IF(RMDF!AF436="", "", IF(ISNUMBER(MATCH(RMDF!AF436, INDIRECT(AF436), 0)), "OK", "Invalid"))</f>
        <v/>
      </c>
      <c r="AH436" s="281"/>
      <c r="AI436" s="281"/>
      <c r="AJ436" s="281"/>
      <c r="AK436" s="281" t="b">
        <f>AND(RMDF!AN436&gt;=0, RMDF!AN436&lt;=1-SUM(RMDF!Z436,RMDF!AG436), RMDF!AN436=ROUND(RMDF!AN436,4))</f>
        <v>1</v>
      </c>
      <c r="AL436" s="317">
        <f>RMDF!AL436</f>
        <v>0</v>
      </c>
      <c r="AM436" s="318" t="str">
        <f>IF(AL436=0,"",_xlfn.XLOOKUP(AL436,StatePicklist!$1:$1,StatePicklist!$3:$3,"NA",0))</f>
        <v/>
      </c>
      <c r="AN436" s="297" t="str">
        <f ca="1">IF(RMDF!AM436="", "", IF(ISNUMBER(MATCH(RMDF!AM436, INDIRECT(AM436), 0)), "OK", "Invalid"))</f>
        <v/>
      </c>
      <c r="AO436" s="281"/>
      <c r="AP436" s="281"/>
      <c r="AQ436" s="281"/>
      <c r="AR436" s="281" t="b">
        <f>AND(RMDF!AU436&gt;=0, RMDF!AU436&lt;=1-SUM(RMDF!Z436,RMDF!AG436,RMDF!AN436), RMDF!AU436=ROUND(RMDF!AU436,4))</f>
        <v>1</v>
      </c>
      <c r="AS436" s="317">
        <f>RMDF!AS436</f>
        <v>0</v>
      </c>
      <c r="AT436" s="318" t="str">
        <f>IF(AS436=0,"",_xlfn.XLOOKUP(AS436,StatePicklist!$1:$1,StatePicklist!$3:$3,"NA",0))</f>
        <v/>
      </c>
      <c r="AU436" s="297" t="str">
        <f ca="1">IF(RMDF!AT436="", "", IF(ISNUMBER(MATCH(RMDF!AT436, INDIRECT(AT436), 0)), "OK", "Invalid"))</f>
        <v/>
      </c>
      <c r="AV436" s="281"/>
      <c r="AW436" s="281"/>
      <c r="AX436" s="281"/>
      <c r="AY436" s="281" t="b">
        <f>AND(RMDF!BB436&gt;=0, RMDF!BB436&lt;=1-SUM(RMDF!Z436,RMDF!AG436,RMDF!AN436,RMDF!AU436), RMDF!BB436=ROUND(RMDF!BB436,4))</f>
        <v>1</v>
      </c>
      <c r="AZ436" s="317">
        <f>RMDF!AZ436</f>
        <v>0</v>
      </c>
      <c r="BA436" s="318" t="str">
        <f>IF(AZ436=0,"",_xlfn.XLOOKUP(AZ436,StatePicklist!$1:$1,StatePicklist!$3:$3,"NA",0))</f>
        <v/>
      </c>
      <c r="BB436" s="297" t="str">
        <f ca="1">IF(RMDF!BA436="", "", IF(ISNUMBER(MATCH(RMDF!BA436, INDIRECT(BA436), 0)), "OK", "Invalid"))</f>
        <v/>
      </c>
      <c r="BC436" s="281"/>
      <c r="BD436" s="281"/>
      <c r="BE436" s="281"/>
      <c r="BF436" s="281" t="b">
        <f>AND(RMDF!BI436&gt;=0, RMDF!BI436&lt;=1-SUM(RMDF!Z436,RMDF!AG436,RMDF!AN436,RMDF!AU436,RMDF!BB436), RMDF!BI436=ROUND(RMDF!BI436,4))</f>
        <v>1</v>
      </c>
      <c r="BG436" s="317">
        <f>RMDF!BG436</f>
        <v>0</v>
      </c>
      <c r="BH436" s="318" t="str">
        <f>IF(BG436=0,"",_xlfn.XLOOKUP(BG436,StatePicklist!$1:$1,StatePicklist!$3:$3,"NA",0))</f>
        <v/>
      </c>
      <c r="BI436" s="297" t="str">
        <f ca="1">IF(RMDF!BH436="", "", IF(ISNUMBER(MATCH(RMDF!BH436, INDIRECT(BH436), 0)), "OK", "Invalid"))</f>
        <v/>
      </c>
      <c r="BJ436" s="281"/>
      <c r="BK436" s="281"/>
      <c r="BL436" s="281"/>
      <c r="BM436" s="281" t="b">
        <f>AND(RMDF!BP436&gt;=0, RMDF!BP436&lt;=1-SUM(RMDF!Z436,RMDF!AG436,RMDF!AN436,RMDF!AU436,RMDF!BB436,RMDF!BI436), RMDF!BP436=ROUND(RMDF!BP436,4))</f>
        <v>1</v>
      </c>
      <c r="BN436" s="317">
        <f>RMDF!BN436</f>
        <v>0</v>
      </c>
      <c r="BO436" s="318" t="str">
        <f>IF(BN436=0,"",_xlfn.XLOOKUP(BN436,StatePicklist!$1:$1,StatePicklist!$3:$3,"NA",0))</f>
        <v/>
      </c>
      <c r="BP436" s="297" t="str">
        <f ca="1">IF(RMDF!BO436="", "", IF(ISNUMBER(MATCH(RMDF!BO436, INDIRECT(BO436), 0)), "OK", "Invalid"))</f>
        <v/>
      </c>
      <c r="BQ436" s="281"/>
      <c r="BR436" s="281"/>
      <c r="BS436" s="281"/>
      <c r="BT436" s="281" t="b">
        <f>AND(RMDF!BW436&gt;=0, RMDF!BW436&lt;=1-SUM(RMDF!Z436,RMDF!AG436,RMDF!AN436,RMDF!AU436,RMDF!BB436,RMDF!BI436,RMDF!BP436), RMDF!BW436=ROUND(RMDF!BW436,4))</f>
        <v>1</v>
      </c>
      <c r="BU436" s="317">
        <f>RMDF!BU436</f>
        <v>0</v>
      </c>
      <c r="BV436" s="318" t="str">
        <f>IF(BU436=0,"",_xlfn.XLOOKUP(BU436,StatePicklist!$1:$1,StatePicklist!$3:$3,"NA",0))</f>
        <v/>
      </c>
      <c r="BW436" s="297" t="str">
        <f ca="1">IF(RMDF!BV436="", "", IF(ISNUMBER(MATCH(RMDF!BV436, INDIRECT(BV436), 0)), "OK", "Invalid"))</f>
        <v/>
      </c>
      <c r="BX436" s="281"/>
      <c r="BY436" s="281"/>
      <c r="BZ436" s="281"/>
      <c r="CA436" s="281" t="b">
        <f>AND(RMDF!CD436&gt;=0, RMDF!CD436&lt;=1-SUM(RMDF!Z436,RMDF!AG436,RMDF!AN436,RMDF!AU436,RMDF!BB436,RMDF!BI436,RMDF!BP436,RMDF!BW436), RMDF!CD436=ROUND(RMDF!CD436,4))</f>
        <v>1</v>
      </c>
      <c r="CB436" s="317">
        <f>RMDF!CB436</f>
        <v>0</v>
      </c>
      <c r="CC436" s="318" t="str">
        <f>IF(CB436=0,"",_xlfn.XLOOKUP(CB436,StatePicklist!$1:$1,StatePicklist!$3:$3,"NA",0))</f>
        <v/>
      </c>
      <c r="CD436" s="297" t="str">
        <f ca="1">IF(RMDF!CC436="", "", IF(ISNUMBER(MATCH(RMDF!CC436, INDIRECT(CC436), 0)), "OK", "Invalid"))</f>
        <v/>
      </c>
      <c r="CE436" s="281"/>
      <c r="CF436" s="281"/>
      <c r="CG436" s="281"/>
      <c r="CH436" s="281" t="b">
        <f>AND(RMDF!CK436&gt;=0, RMDF!CK436&lt;=1-SUM(RMDF!Z436,RMDF!AG436,RMDF!AN436,RMDF!AU436,RMDF!BB436,RMDF!BI436,RMDF!BP436,RMDF!BW436,RMDF!CD436), RMDF!CK436=ROUND(RMDF!CK436,4))</f>
        <v>1</v>
      </c>
      <c r="CI436" s="317">
        <f>RMDF!CI436</f>
        <v>0</v>
      </c>
      <c r="CJ436" s="318" t="str">
        <f>IF(CI436=0,"",_xlfn.XLOOKUP(CI436,StatePicklist!$1:$1,StatePicklist!$3:$3,"NA",0))</f>
        <v/>
      </c>
      <c r="CK436" s="297" t="str">
        <f ca="1">IF(RMDF!CJ436="", "", IF(ISNUMBER(MATCH(RMDF!CJ436, INDIRECT(CJ436), 0)), "OK", "Invalid"))</f>
        <v/>
      </c>
      <c r="CL436" s="281"/>
      <c r="CM436" s="281"/>
      <c r="CN436" s="281"/>
      <c r="CO436" s="281" t="b">
        <f>AND(RMDF!CR436&gt;=0, RMDF!CR436&lt;=1-SUM(RMDF!Z436,RMDF!AG436,RMDF!AN436,RMDF!AU436,RMDF!BB436,RMDF!BI436,RMDF!BP436,RMDF!BW436,RMDF!CD436,RMDF!CK436), RMDF!CR436=ROUND(RMDF!CR436,4))</f>
        <v>1</v>
      </c>
      <c r="CP436" s="317">
        <f>RMDF!CP436</f>
        <v>0</v>
      </c>
      <c r="CQ436" s="318" t="str">
        <f>IF(CP436=0,"",_xlfn.XLOOKUP(CP436,StatePicklist!$1:$1,StatePicklist!$3:$3,"NA",0))</f>
        <v/>
      </c>
      <c r="CR436" s="297" t="str">
        <f ca="1">IF(RMDF!CQ436="", "", IF(ISNUMBER(MATCH(RMDF!CQ436, INDIRECT(CQ436), 0)), "OK", "Invalid"))</f>
        <v/>
      </c>
      <c r="CS436" s="281"/>
      <c r="CT436" s="281"/>
      <c r="CU436" s="281"/>
      <c r="CV436" s="281" t="b">
        <f>AND(RMDF!CY436&gt;=0, RMDF!CY436&lt;=1-SUM(RMDF!Z436,RMDF!AG436,RMDF!AN436,RMDF!AU436,RMDF!BB436,RMDF!BI436,RMDF!BP436,RMDF!BW436,RMDF!CD436,RMDF!CK436,RMDF!CR436), RMDF!CY436=ROUND(RMDF!CY436,4))</f>
        <v>1</v>
      </c>
      <c r="CW436" s="317">
        <f>RMDF!CW436</f>
        <v>0</v>
      </c>
      <c r="CX436" s="318" t="str">
        <f>IF(CW436=0,"",_xlfn.XLOOKUP(CW436,StatePicklist!$1:$1,StatePicklist!$3:$3,"NA",0))</f>
        <v/>
      </c>
      <c r="CY436" s="297" t="str">
        <f ca="1">IF(RMDF!CX436="", "", IF(ISNUMBER(MATCH(RMDF!CX436, INDIRECT(CX436), 0)), "OK", "Invalid"))</f>
        <v/>
      </c>
      <c r="CZ436" s="281"/>
      <c r="DA436" s="281"/>
      <c r="DB436" s="281"/>
      <c r="DC436" s="281" t="b">
        <f>AND(RMDF!DF436&gt;=0, RMDF!DF436&lt;=1-SUM(RMDF!Z436,RMDF!AG436,RMDF!AN436,RMDF!AU436,RMDF!BB436,RMDF!BI436,RMDF!BP436,RMDF!BW436,RMDF!CD436,RMDF!CK436,RMDF!CR436,RMDF!CY436), RMDF!DF436=ROUND(RMDF!DF436,4))</f>
        <v>1</v>
      </c>
      <c r="DD436" s="317">
        <f>RMDF!DD436</f>
        <v>0</v>
      </c>
      <c r="DE436" s="318" t="str">
        <f>IF(DD436=0,"",_xlfn.XLOOKUP(DD436,StatePicklist!$1:$1,StatePicklist!$3:$3,"NA",0))</f>
        <v/>
      </c>
      <c r="DF436" s="297" t="str">
        <f ca="1">IF(RMDF!DE436="", "", IF(ISNUMBER(MATCH(RMDF!DE436, INDIRECT(DE436), 0)), "OK", "Invalid"))</f>
        <v/>
      </c>
      <c r="DG436" s="281"/>
      <c r="DH436" s="281"/>
      <c r="DI436" s="281"/>
      <c r="DJ436" s="281" t="b">
        <f>AND(RMDF!DM436&gt;=0, RMDF!DM436&lt;=1-SUM(RMDF!Z436,RMDF!AG436,RMDF!AN436,RMDF!AU436,RMDF!BB436,RMDF!BI436,RMDF!BP436,RMDF!BW436,RMDF!CD436,RMDF!CK436,RMDF!CR436,RMDF!CY436,RMDF!DF436), RMDF!DM436=ROUND(RMDF!DM436,4))</f>
        <v>1</v>
      </c>
      <c r="DK436" s="317">
        <f>RMDF!DK436</f>
        <v>0</v>
      </c>
      <c r="DL436" s="318" t="str">
        <f>IF(DK436=0,"",_xlfn.XLOOKUP(DK436,StatePicklist!$1:$1,StatePicklist!$3:$3,"NA",0))</f>
        <v/>
      </c>
      <c r="DM436" s="297" t="str">
        <f ca="1">IF(RMDF!DL436="", "", IF(ISNUMBER(MATCH(RMDF!DL436, INDIRECT(DL436), 0)), "OK", "Invalid"))</f>
        <v/>
      </c>
      <c r="DN436" s="281"/>
      <c r="DO436" s="281"/>
      <c r="DP436" s="281"/>
      <c r="DQ436" s="281" t="b">
        <f>AND(RMDF!DT436&gt;=0, RMDF!DT436&lt;=1-SUM(RMDF!Z436,RMDF!AG436,RMDF!AN436,RMDF!AU436,RMDF!BB436,RMDF!BI436,RMDF!BP436,RMDF!BW436,RMDF!CD436,RMDF!CK436,RMDF!CR436,RMDF!CY436,RMDF!DF436,RMDF!DM436), RMDF!DT436=ROUND(RMDF!DT436,4))</f>
        <v>1</v>
      </c>
      <c r="DR436" s="317">
        <f>RMDF!DR436</f>
        <v>0</v>
      </c>
      <c r="DS436" s="318" t="str">
        <f>IF(DR436=0,"",_xlfn.XLOOKUP(DR436,StatePicklist!$1:$1,StatePicklist!$3:$3,"NA",0))</f>
        <v/>
      </c>
      <c r="DT436" s="297" t="str">
        <f ca="1">IF(RMDF!DS436="", "", IF(ISNUMBER(MATCH(RMDF!DS436, INDIRECT(DS436), 0)), "OK", "Invalid"))</f>
        <v/>
      </c>
      <c r="DU436" s="281"/>
      <c r="DV436" s="281"/>
      <c r="DW436" s="281"/>
      <c r="DX436" s="281" t="b">
        <f>AND(RMDF!EA436&gt;=0, RMDF!EA436&lt;=1-SUM(RMDF!Z436,RMDF!AG436,RMDF!AN436,RMDF!AU436,RMDF!BB436,RMDF!BI436,RMDF!BP436,RMDF!BW436,RMDF!CD436,RMDF!CK436,RMDF!CR436,RMDF!CY436,RMDF!DF436,RMDF!DM436,RMDF!DT436), RMDF!EA436=ROUND(RMDF!EA436,4))</f>
        <v>1</v>
      </c>
      <c r="DY436" s="317">
        <f>RMDF!DY436</f>
        <v>0</v>
      </c>
      <c r="DZ436" s="318" t="str">
        <f>IF(DY436=0,"",_xlfn.XLOOKUP(DY436,StatePicklist!$1:$1,StatePicklist!$3:$3,"NA",0))</f>
        <v/>
      </c>
      <c r="EA436" s="297" t="str">
        <f ca="1">IF(RMDF!DZ436="", "", IF(ISNUMBER(MATCH(RMDF!DZ436, INDIRECT(DZ436), 0)), "OK", "Invalid"))</f>
        <v/>
      </c>
      <c r="EB436" s="281"/>
      <c r="EC436" s="281"/>
      <c r="ED436" s="281"/>
      <c r="EE436" s="281" t="b">
        <f>AND(RMDF!EH436&gt;=0, RMDF!EH436&lt;=1-SUM(RMDF!Z436,RMDF!AG436,RMDF!AN436,RMDF!AU436,RMDF!BB436,RMDF!BI436,RMDF!BP436,RMDF!BW436,RMDF!CD436,RMDF!CK436,RMDF!CR436,RMDF!CY436,RMDF!DF436,RMDF!DM436,RMDF!DT436,RMDF!EA436), RMDF!EH436=ROUND(RMDF!EH436,4))</f>
        <v>1</v>
      </c>
      <c r="EF436" s="317">
        <f>RMDF!EF436</f>
        <v>0</v>
      </c>
      <c r="EG436" s="318" t="str">
        <f>IF(EF436=0,"",_xlfn.XLOOKUP(EF436,StatePicklist!$1:$1,StatePicklist!$3:$3,"NA",0))</f>
        <v/>
      </c>
      <c r="EH436" s="297" t="str">
        <f ca="1">IF(RMDF!EG436="", "", IF(ISNUMBER(MATCH(RMDF!EG436, INDIRECT(EG436), 0)), "OK", "Invalid"))</f>
        <v/>
      </c>
      <c r="EI436" s="281"/>
      <c r="EJ436" s="281"/>
      <c r="EK436" s="281"/>
      <c r="EL436" s="281" t="b">
        <f>AND(RMDF!EO436&gt;=0, RMDF!EO436&lt;=1-SUM(RMDF!Z436,RMDF!AG436,RMDF!AN436,RMDF!AU436,RMDF!BB436,RMDF!BI436,RMDF!BP436,RMDF!BW436,RMDF!CD436,RMDF!CK436,RMDF!CR436,RMDF!CY436,RMDF!DF436,RMDF!DM436,RMDF!DT436,RMDF!EA436,RMDF!EH436), RMDF!EO436=ROUND(RMDF!EO436,4))</f>
        <v>1</v>
      </c>
      <c r="EM436" s="317">
        <f>RMDF!EM436</f>
        <v>0</v>
      </c>
      <c r="EN436" s="318" t="str">
        <f>IF(EM436=0,"",_xlfn.XLOOKUP(EM436,StatePicklist!$1:$1,StatePicklist!$3:$3,"NA",0))</f>
        <v/>
      </c>
      <c r="EO436" s="297" t="str">
        <f ca="1">IF(RMDF!EN436="", "", IF(ISNUMBER(MATCH(RMDF!EN436, INDIRECT(EN436), 0)), "OK", "Invalid"))</f>
        <v/>
      </c>
      <c r="EP436" s="281"/>
      <c r="EQ436" s="281"/>
      <c r="ER436" s="281"/>
      <c r="ES436" s="281" t="b">
        <f>AND(RMDF!EV436&gt;=0, RMDF!EV436&lt;=1-SUM(RMDF!Z436,RMDF!AG436,RMDF!AN436,RMDF!AU436,RMDF!BB436,RMDF!BI436,RMDF!BP436,RMDF!BW436,RMDF!CD436,RMDF!CK436,RMDF!CR436,RMDF!CY436,RMDF!DF436,RMDF!DM436,RMDF!DT436,RMDF!EA436,RMDF!EH436,RMDF!EO436), RMDF!EV436=ROUND(RMDF!EV436,4))</f>
        <v>1</v>
      </c>
      <c r="ET436" s="317">
        <f>RMDF!ET436</f>
        <v>0</v>
      </c>
      <c r="EU436" s="318" t="str">
        <f>IF(ET436=0,"",_xlfn.XLOOKUP(ET436,StatePicklist!$1:$1,StatePicklist!$3:$3,"NA",0))</f>
        <v/>
      </c>
      <c r="EV436" s="297" t="str">
        <f ca="1">IF(RMDF!EU436="", "", IF(ISNUMBER(MATCH(RMDF!EU436, INDIRECT(EU436), 0)), "OK", "Invalid"))</f>
        <v/>
      </c>
      <c r="EW436" s="281"/>
      <c r="EX436" s="281"/>
      <c r="EY436" s="281"/>
      <c r="EZ436" s="281" t="b">
        <f>AND(RMDF!FC436&gt;=0, RMDF!FC436&lt;=1-SUM(RMDF!Z436,RMDF!AG436,RMDF!AN436,RMDF!AU436,RMDF!BB436,RMDF!BI436,RMDF!BP436,RMDF!BW436,RMDF!CD436,RMDF!CK436,RMDF!CR436,RMDF!CY436,RMDF!DF436,RMDF!DM436,RMDF!DT436,RMDF!EA436,RMDF!EH436,RMDF!EO436,RMDF!EV436), RMDF!FC436=ROUND(RMDF!FC436,4))</f>
        <v>1</v>
      </c>
      <c r="FA436" s="317">
        <f>RMDF!FA436</f>
        <v>0</v>
      </c>
      <c r="FB436" s="318" t="str">
        <f>IF(FA436=0,"",_xlfn.XLOOKUP(FA436,StatePicklist!$1:$1,StatePicklist!$3:$3,"NA",0))</f>
        <v/>
      </c>
      <c r="FC436" s="297" t="str">
        <f ca="1">IF(RMDF!FB436="", "", IF(ISNUMBER(MATCH(RMDF!FB436, INDIRECT(FB436), 0)), "OK", "Invalid"))</f>
        <v/>
      </c>
    </row>
    <row r="437" spans="1:159" s="205" customFormat="1" ht="39.9" customHeight="1" x14ac:dyDescent="0.25">
      <c r="A437" s="206"/>
      <c r="B437" s="196"/>
      <c r="C437" s="197"/>
      <c r="D437" s="198"/>
      <c r="E437" s="199"/>
      <c r="F437" s="200"/>
      <c r="G437" s="201"/>
      <c r="H437" s="292"/>
      <c r="I437" s="305">
        <f>RMDF!I437</f>
        <v>0</v>
      </c>
      <c r="J437" s="305" t="str">
        <f>IF(I437=ProductCode!$B$30,"PDReclPost",IF(OR(I437=ProductCode!$C$30,I437=ProductCode!$E$30,I437=ProductCode!$G$30),"PDPreCon",IF(OR(I437=ProductCode!$D$30,I437=ProductCode!$F$30),"PDNotReclPost","")))</f>
        <v/>
      </c>
      <c r="K437" s="305" t="str">
        <f t="shared" si="27"/>
        <v/>
      </c>
      <c r="L437" s="289"/>
      <c r="M437" s="305" t="str">
        <f t="shared" si="27"/>
        <v/>
      </c>
      <c r="N437" s="289" t="b">
        <f>AND(RMDF!N437&gt;=0, RMDF!N437&lt;=1-RMDF!L437, RMDF!N437=ROUND(RMDF!N437,4))</f>
        <v>1</v>
      </c>
      <c r="O437" s="286" t="str">
        <f>IF(P437="","",IF(I437="","",IF(LEFT(I437,13)="Reclaimed pos",RawMaterialCode!$E$569,RawMaterialCode!$E$568)))</f>
        <v>Reclaimed pre-consumer mixed fibers (RM0578)</v>
      </c>
      <c r="P437" s="295">
        <f t="shared" si="28"/>
        <v>1</v>
      </c>
      <c r="Q437" s="202"/>
      <c r="R437" s="203"/>
      <c r="S437" s="204" t="str">
        <f t="shared" si="29"/>
        <v/>
      </c>
      <c r="T437" s="281"/>
      <c r="U437" s="281"/>
      <c r="V437" s="281"/>
      <c r="W437" s="281"/>
      <c r="X437" s="317">
        <f>RMDF!X437</f>
        <v>0</v>
      </c>
      <c r="Y437" s="318" t="str">
        <f>IF(X437=0,"",_xlfn.XLOOKUP(X437,StatePicklist!$1:$1,StatePicklist!$3:$3,"NA",0))</f>
        <v/>
      </c>
      <c r="Z437" s="297" t="str">
        <f ca="1">IF(RMDF!Y437="", "", IF(ISNUMBER(MATCH(RMDF!Y437, INDIRECT(Y437), 0)), "OK", "Invalid"))</f>
        <v/>
      </c>
      <c r="AA437" s="281"/>
      <c r="AB437" s="281"/>
      <c r="AC437" s="281"/>
      <c r="AD437" s="281" t="b">
        <f>AND(RMDF!AG437&gt;=0, RMDF!AG437&lt;=1-RMDF!Z437, RMDF!AG437=ROUND(RMDF!AG437,4))</f>
        <v>1</v>
      </c>
      <c r="AE437" s="317">
        <f>RMDF!AE437</f>
        <v>0</v>
      </c>
      <c r="AF437" s="318" t="str">
        <f>IF(AE437=0,"",_xlfn.XLOOKUP(AE437,StatePicklist!$1:$1,StatePicklist!$3:$3,"NA",0))</f>
        <v/>
      </c>
      <c r="AG437" s="297" t="str">
        <f ca="1">IF(RMDF!AF437="", "", IF(ISNUMBER(MATCH(RMDF!AF437, INDIRECT(AF437), 0)), "OK", "Invalid"))</f>
        <v/>
      </c>
      <c r="AH437" s="281"/>
      <c r="AI437" s="281"/>
      <c r="AJ437" s="281"/>
      <c r="AK437" s="281" t="b">
        <f>AND(RMDF!AN437&gt;=0, RMDF!AN437&lt;=1-SUM(RMDF!Z437,RMDF!AG437), RMDF!AN437=ROUND(RMDF!AN437,4))</f>
        <v>1</v>
      </c>
      <c r="AL437" s="317">
        <f>RMDF!AL437</f>
        <v>0</v>
      </c>
      <c r="AM437" s="318" t="str">
        <f>IF(AL437=0,"",_xlfn.XLOOKUP(AL437,StatePicklist!$1:$1,StatePicklist!$3:$3,"NA",0))</f>
        <v/>
      </c>
      <c r="AN437" s="297" t="str">
        <f ca="1">IF(RMDF!AM437="", "", IF(ISNUMBER(MATCH(RMDF!AM437, INDIRECT(AM437), 0)), "OK", "Invalid"))</f>
        <v/>
      </c>
      <c r="AO437" s="281"/>
      <c r="AP437" s="281"/>
      <c r="AQ437" s="281"/>
      <c r="AR437" s="281" t="b">
        <f>AND(RMDF!AU437&gt;=0, RMDF!AU437&lt;=1-SUM(RMDF!Z437,RMDF!AG437,RMDF!AN437), RMDF!AU437=ROUND(RMDF!AU437,4))</f>
        <v>1</v>
      </c>
      <c r="AS437" s="317">
        <f>RMDF!AS437</f>
        <v>0</v>
      </c>
      <c r="AT437" s="318" t="str">
        <f>IF(AS437=0,"",_xlfn.XLOOKUP(AS437,StatePicklist!$1:$1,StatePicklist!$3:$3,"NA",0))</f>
        <v/>
      </c>
      <c r="AU437" s="297" t="str">
        <f ca="1">IF(RMDF!AT437="", "", IF(ISNUMBER(MATCH(RMDF!AT437, INDIRECT(AT437), 0)), "OK", "Invalid"))</f>
        <v/>
      </c>
      <c r="AV437" s="281"/>
      <c r="AW437" s="281"/>
      <c r="AX437" s="281"/>
      <c r="AY437" s="281" t="b">
        <f>AND(RMDF!BB437&gt;=0, RMDF!BB437&lt;=1-SUM(RMDF!Z437,RMDF!AG437,RMDF!AN437,RMDF!AU437), RMDF!BB437=ROUND(RMDF!BB437,4))</f>
        <v>1</v>
      </c>
      <c r="AZ437" s="317">
        <f>RMDF!AZ437</f>
        <v>0</v>
      </c>
      <c r="BA437" s="318" t="str">
        <f>IF(AZ437=0,"",_xlfn.XLOOKUP(AZ437,StatePicklist!$1:$1,StatePicklist!$3:$3,"NA",0))</f>
        <v/>
      </c>
      <c r="BB437" s="297" t="str">
        <f ca="1">IF(RMDF!BA437="", "", IF(ISNUMBER(MATCH(RMDF!BA437, INDIRECT(BA437), 0)), "OK", "Invalid"))</f>
        <v/>
      </c>
      <c r="BC437" s="281"/>
      <c r="BD437" s="281"/>
      <c r="BE437" s="281"/>
      <c r="BF437" s="281" t="b">
        <f>AND(RMDF!BI437&gt;=0, RMDF!BI437&lt;=1-SUM(RMDF!Z437,RMDF!AG437,RMDF!AN437,RMDF!AU437,RMDF!BB437), RMDF!BI437=ROUND(RMDF!BI437,4))</f>
        <v>1</v>
      </c>
      <c r="BG437" s="317">
        <f>RMDF!BG437</f>
        <v>0</v>
      </c>
      <c r="BH437" s="318" t="str">
        <f>IF(BG437=0,"",_xlfn.XLOOKUP(BG437,StatePicklist!$1:$1,StatePicklist!$3:$3,"NA",0))</f>
        <v/>
      </c>
      <c r="BI437" s="297" t="str">
        <f ca="1">IF(RMDF!BH437="", "", IF(ISNUMBER(MATCH(RMDF!BH437, INDIRECT(BH437), 0)), "OK", "Invalid"))</f>
        <v/>
      </c>
      <c r="BJ437" s="281"/>
      <c r="BK437" s="281"/>
      <c r="BL437" s="281"/>
      <c r="BM437" s="281" t="b">
        <f>AND(RMDF!BP437&gt;=0, RMDF!BP437&lt;=1-SUM(RMDF!Z437,RMDF!AG437,RMDF!AN437,RMDF!AU437,RMDF!BB437,RMDF!BI437), RMDF!BP437=ROUND(RMDF!BP437,4))</f>
        <v>1</v>
      </c>
      <c r="BN437" s="317">
        <f>RMDF!BN437</f>
        <v>0</v>
      </c>
      <c r="BO437" s="318" t="str">
        <f>IF(BN437=0,"",_xlfn.XLOOKUP(BN437,StatePicklist!$1:$1,StatePicklist!$3:$3,"NA",0))</f>
        <v/>
      </c>
      <c r="BP437" s="297" t="str">
        <f ca="1">IF(RMDF!BO437="", "", IF(ISNUMBER(MATCH(RMDF!BO437, INDIRECT(BO437), 0)), "OK", "Invalid"))</f>
        <v/>
      </c>
      <c r="BQ437" s="281"/>
      <c r="BR437" s="281"/>
      <c r="BS437" s="281"/>
      <c r="BT437" s="281" t="b">
        <f>AND(RMDF!BW437&gt;=0, RMDF!BW437&lt;=1-SUM(RMDF!Z437,RMDF!AG437,RMDF!AN437,RMDF!AU437,RMDF!BB437,RMDF!BI437,RMDF!BP437), RMDF!BW437=ROUND(RMDF!BW437,4))</f>
        <v>1</v>
      </c>
      <c r="BU437" s="317">
        <f>RMDF!BU437</f>
        <v>0</v>
      </c>
      <c r="BV437" s="318" t="str">
        <f>IF(BU437=0,"",_xlfn.XLOOKUP(BU437,StatePicklist!$1:$1,StatePicklist!$3:$3,"NA",0))</f>
        <v/>
      </c>
      <c r="BW437" s="297" t="str">
        <f ca="1">IF(RMDF!BV437="", "", IF(ISNUMBER(MATCH(RMDF!BV437, INDIRECT(BV437), 0)), "OK", "Invalid"))</f>
        <v/>
      </c>
      <c r="BX437" s="281"/>
      <c r="BY437" s="281"/>
      <c r="BZ437" s="281"/>
      <c r="CA437" s="281" t="b">
        <f>AND(RMDF!CD437&gt;=0, RMDF!CD437&lt;=1-SUM(RMDF!Z437,RMDF!AG437,RMDF!AN437,RMDF!AU437,RMDF!BB437,RMDF!BI437,RMDF!BP437,RMDF!BW437), RMDF!CD437=ROUND(RMDF!CD437,4))</f>
        <v>1</v>
      </c>
      <c r="CB437" s="317">
        <f>RMDF!CB437</f>
        <v>0</v>
      </c>
      <c r="CC437" s="318" t="str">
        <f>IF(CB437=0,"",_xlfn.XLOOKUP(CB437,StatePicklist!$1:$1,StatePicklist!$3:$3,"NA",0))</f>
        <v/>
      </c>
      <c r="CD437" s="297" t="str">
        <f ca="1">IF(RMDF!CC437="", "", IF(ISNUMBER(MATCH(RMDF!CC437, INDIRECT(CC437), 0)), "OK", "Invalid"))</f>
        <v/>
      </c>
      <c r="CE437" s="281"/>
      <c r="CF437" s="281"/>
      <c r="CG437" s="281"/>
      <c r="CH437" s="281" t="b">
        <f>AND(RMDF!CK437&gt;=0, RMDF!CK437&lt;=1-SUM(RMDF!Z437,RMDF!AG437,RMDF!AN437,RMDF!AU437,RMDF!BB437,RMDF!BI437,RMDF!BP437,RMDF!BW437,RMDF!CD437), RMDF!CK437=ROUND(RMDF!CK437,4))</f>
        <v>1</v>
      </c>
      <c r="CI437" s="317">
        <f>RMDF!CI437</f>
        <v>0</v>
      </c>
      <c r="CJ437" s="318" t="str">
        <f>IF(CI437=0,"",_xlfn.XLOOKUP(CI437,StatePicklist!$1:$1,StatePicklist!$3:$3,"NA",0))</f>
        <v/>
      </c>
      <c r="CK437" s="297" t="str">
        <f ca="1">IF(RMDF!CJ437="", "", IF(ISNUMBER(MATCH(RMDF!CJ437, INDIRECT(CJ437), 0)), "OK", "Invalid"))</f>
        <v/>
      </c>
      <c r="CL437" s="281"/>
      <c r="CM437" s="281"/>
      <c r="CN437" s="281"/>
      <c r="CO437" s="281" t="b">
        <f>AND(RMDF!CR437&gt;=0, RMDF!CR437&lt;=1-SUM(RMDF!Z437,RMDF!AG437,RMDF!AN437,RMDF!AU437,RMDF!BB437,RMDF!BI437,RMDF!BP437,RMDF!BW437,RMDF!CD437,RMDF!CK437), RMDF!CR437=ROUND(RMDF!CR437,4))</f>
        <v>1</v>
      </c>
      <c r="CP437" s="317">
        <f>RMDF!CP437</f>
        <v>0</v>
      </c>
      <c r="CQ437" s="318" t="str">
        <f>IF(CP437=0,"",_xlfn.XLOOKUP(CP437,StatePicklist!$1:$1,StatePicklist!$3:$3,"NA",0))</f>
        <v/>
      </c>
      <c r="CR437" s="297" t="str">
        <f ca="1">IF(RMDF!CQ437="", "", IF(ISNUMBER(MATCH(RMDF!CQ437, INDIRECT(CQ437), 0)), "OK", "Invalid"))</f>
        <v/>
      </c>
      <c r="CS437" s="281"/>
      <c r="CT437" s="281"/>
      <c r="CU437" s="281"/>
      <c r="CV437" s="281" t="b">
        <f>AND(RMDF!CY437&gt;=0, RMDF!CY437&lt;=1-SUM(RMDF!Z437,RMDF!AG437,RMDF!AN437,RMDF!AU437,RMDF!BB437,RMDF!BI437,RMDF!BP437,RMDF!BW437,RMDF!CD437,RMDF!CK437,RMDF!CR437), RMDF!CY437=ROUND(RMDF!CY437,4))</f>
        <v>1</v>
      </c>
      <c r="CW437" s="317">
        <f>RMDF!CW437</f>
        <v>0</v>
      </c>
      <c r="CX437" s="318" t="str">
        <f>IF(CW437=0,"",_xlfn.XLOOKUP(CW437,StatePicklist!$1:$1,StatePicklist!$3:$3,"NA",0))</f>
        <v/>
      </c>
      <c r="CY437" s="297" t="str">
        <f ca="1">IF(RMDF!CX437="", "", IF(ISNUMBER(MATCH(RMDF!CX437, INDIRECT(CX437), 0)), "OK", "Invalid"))</f>
        <v/>
      </c>
      <c r="CZ437" s="281"/>
      <c r="DA437" s="281"/>
      <c r="DB437" s="281"/>
      <c r="DC437" s="281" t="b">
        <f>AND(RMDF!DF437&gt;=0, RMDF!DF437&lt;=1-SUM(RMDF!Z437,RMDF!AG437,RMDF!AN437,RMDF!AU437,RMDF!BB437,RMDF!BI437,RMDF!BP437,RMDF!BW437,RMDF!CD437,RMDF!CK437,RMDF!CR437,RMDF!CY437), RMDF!DF437=ROUND(RMDF!DF437,4))</f>
        <v>1</v>
      </c>
      <c r="DD437" s="317">
        <f>RMDF!DD437</f>
        <v>0</v>
      </c>
      <c r="DE437" s="318" t="str">
        <f>IF(DD437=0,"",_xlfn.XLOOKUP(DD437,StatePicklist!$1:$1,StatePicklist!$3:$3,"NA",0))</f>
        <v/>
      </c>
      <c r="DF437" s="297" t="str">
        <f ca="1">IF(RMDF!DE437="", "", IF(ISNUMBER(MATCH(RMDF!DE437, INDIRECT(DE437), 0)), "OK", "Invalid"))</f>
        <v/>
      </c>
      <c r="DG437" s="281"/>
      <c r="DH437" s="281"/>
      <c r="DI437" s="281"/>
      <c r="DJ437" s="281" t="b">
        <f>AND(RMDF!DM437&gt;=0, RMDF!DM437&lt;=1-SUM(RMDF!Z437,RMDF!AG437,RMDF!AN437,RMDF!AU437,RMDF!BB437,RMDF!BI437,RMDF!BP437,RMDF!BW437,RMDF!CD437,RMDF!CK437,RMDF!CR437,RMDF!CY437,RMDF!DF437), RMDF!DM437=ROUND(RMDF!DM437,4))</f>
        <v>1</v>
      </c>
      <c r="DK437" s="317">
        <f>RMDF!DK437</f>
        <v>0</v>
      </c>
      <c r="DL437" s="318" t="str">
        <f>IF(DK437=0,"",_xlfn.XLOOKUP(DK437,StatePicklist!$1:$1,StatePicklist!$3:$3,"NA",0))</f>
        <v/>
      </c>
      <c r="DM437" s="297" t="str">
        <f ca="1">IF(RMDF!DL437="", "", IF(ISNUMBER(MATCH(RMDF!DL437, INDIRECT(DL437), 0)), "OK", "Invalid"))</f>
        <v/>
      </c>
      <c r="DN437" s="281"/>
      <c r="DO437" s="281"/>
      <c r="DP437" s="281"/>
      <c r="DQ437" s="281" t="b">
        <f>AND(RMDF!DT437&gt;=0, RMDF!DT437&lt;=1-SUM(RMDF!Z437,RMDF!AG437,RMDF!AN437,RMDF!AU437,RMDF!BB437,RMDF!BI437,RMDF!BP437,RMDF!BW437,RMDF!CD437,RMDF!CK437,RMDF!CR437,RMDF!CY437,RMDF!DF437,RMDF!DM437), RMDF!DT437=ROUND(RMDF!DT437,4))</f>
        <v>1</v>
      </c>
      <c r="DR437" s="317">
        <f>RMDF!DR437</f>
        <v>0</v>
      </c>
      <c r="DS437" s="318" t="str">
        <f>IF(DR437=0,"",_xlfn.XLOOKUP(DR437,StatePicklist!$1:$1,StatePicklist!$3:$3,"NA",0))</f>
        <v/>
      </c>
      <c r="DT437" s="297" t="str">
        <f ca="1">IF(RMDF!DS437="", "", IF(ISNUMBER(MATCH(RMDF!DS437, INDIRECT(DS437), 0)), "OK", "Invalid"))</f>
        <v/>
      </c>
      <c r="DU437" s="281"/>
      <c r="DV437" s="281"/>
      <c r="DW437" s="281"/>
      <c r="DX437" s="281" t="b">
        <f>AND(RMDF!EA437&gt;=0, RMDF!EA437&lt;=1-SUM(RMDF!Z437,RMDF!AG437,RMDF!AN437,RMDF!AU437,RMDF!BB437,RMDF!BI437,RMDF!BP437,RMDF!BW437,RMDF!CD437,RMDF!CK437,RMDF!CR437,RMDF!CY437,RMDF!DF437,RMDF!DM437,RMDF!DT437), RMDF!EA437=ROUND(RMDF!EA437,4))</f>
        <v>1</v>
      </c>
      <c r="DY437" s="317">
        <f>RMDF!DY437</f>
        <v>0</v>
      </c>
      <c r="DZ437" s="318" t="str">
        <f>IF(DY437=0,"",_xlfn.XLOOKUP(DY437,StatePicklist!$1:$1,StatePicklist!$3:$3,"NA",0))</f>
        <v/>
      </c>
      <c r="EA437" s="297" t="str">
        <f ca="1">IF(RMDF!DZ437="", "", IF(ISNUMBER(MATCH(RMDF!DZ437, INDIRECT(DZ437), 0)), "OK", "Invalid"))</f>
        <v/>
      </c>
      <c r="EB437" s="281"/>
      <c r="EC437" s="281"/>
      <c r="ED437" s="281"/>
      <c r="EE437" s="281" t="b">
        <f>AND(RMDF!EH437&gt;=0, RMDF!EH437&lt;=1-SUM(RMDF!Z437,RMDF!AG437,RMDF!AN437,RMDF!AU437,RMDF!BB437,RMDF!BI437,RMDF!BP437,RMDF!BW437,RMDF!CD437,RMDF!CK437,RMDF!CR437,RMDF!CY437,RMDF!DF437,RMDF!DM437,RMDF!DT437,RMDF!EA437), RMDF!EH437=ROUND(RMDF!EH437,4))</f>
        <v>1</v>
      </c>
      <c r="EF437" s="317">
        <f>RMDF!EF437</f>
        <v>0</v>
      </c>
      <c r="EG437" s="318" t="str">
        <f>IF(EF437=0,"",_xlfn.XLOOKUP(EF437,StatePicklist!$1:$1,StatePicklist!$3:$3,"NA",0))</f>
        <v/>
      </c>
      <c r="EH437" s="297" t="str">
        <f ca="1">IF(RMDF!EG437="", "", IF(ISNUMBER(MATCH(RMDF!EG437, INDIRECT(EG437), 0)), "OK", "Invalid"))</f>
        <v/>
      </c>
      <c r="EI437" s="281"/>
      <c r="EJ437" s="281"/>
      <c r="EK437" s="281"/>
      <c r="EL437" s="281" t="b">
        <f>AND(RMDF!EO437&gt;=0, RMDF!EO437&lt;=1-SUM(RMDF!Z437,RMDF!AG437,RMDF!AN437,RMDF!AU437,RMDF!BB437,RMDF!BI437,RMDF!BP437,RMDF!BW437,RMDF!CD437,RMDF!CK437,RMDF!CR437,RMDF!CY437,RMDF!DF437,RMDF!DM437,RMDF!DT437,RMDF!EA437,RMDF!EH437), RMDF!EO437=ROUND(RMDF!EO437,4))</f>
        <v>1</v>
      </c>
      <c r="EM437" s="317">
        <f>RMDF!EM437</f>
        <v>0</v>
      </c>
      <c r="EN437" s="318" t="str">
        <f>IF(EM437=0,"",_xlfn.XLOOKUP(EM437,StatePicklist!$1:$1,StatePicklist!$3:$3,"NA",0))</f>
        <v/>
      </c>
      <c r="EO437" s="297" t="str">
        <f ca="1">IF(RMDF!EN437="", "", IF(ISNUMBER(MATCH(RMDF!EN437, INDIRECT(EN437), 0)), "OK", "Invalid"))</f>
        <v/>
      </c>
      <c r="EP437" s="281"/>
      <c r="EQ437" s="281"/>
      <c r="ER437" s="281"/>
      <c r="ES437" s="281" t="b">
        <f>AND(RMDF!EV437&gt;=0, RMDF!EV437&lt;=1-SUM(RMDF!Z437,RMDF!AG437,RMDF!AN437,RMDF!AU437,RMDF!BB437,RMDF!BI437,RMDF!BP437,RMDF!BW437,RMDF!CD437,RMDF!CK437,RMDF!CR437,RMDF!CY437,RMDF!DF437,RMDF!DM437,RMDF!DT437,RMDF!EA437,RMDF!EH437,RMDF!EO437), RMDF!EV437=ROUND(RMDF!EV437,4))</f>
        <v>1</v>
      </c>
      <c r="ET437" s="317">
        <f>RMDF!ET437</f>
        <v>0</v>
      </c>
      <c r="EU437" s="318" t="str">
        <f>IF(ET437=0,"",_xlfn.XLOOKUP(ET437,StatePicklist!$1:$1,StatePicklist!$3:$3,"NA",0))</f>
        <v/>
      </c>
      <c r="EV437" s="297" t="str">
        <f ca="1">IF(RMDF!EU437="", "", IF(ISNUMBER(MATCH(RMDF!EU437, INDIRECT(EU437), 0)), "OK", "Invalid"))</f>
        <v/>
      </c>
      <c r="EW437" s="281"/>
      <c r="EX437" s="281"/>
      <c r="EY437" s="281"/>
      <c r="EZ437" s="281" t="b">
        <f>AND(RMDF!FC437&gt;=0, RMDF!FC437&lt;=1-SUM(RMDF!Z437,RMDF!AG437,RMDF!AN437,RMDF!AU437,RMDF!BB437,RMDF!BI437,RMDF!BP437,RMDF!BW437,RMDF!CD437,RMDF!CK437,RMDF!CR437,RMDF!CY437,RMDF!DF437,RMDF!DM437,RMDF!DT437,RMDF!EA437,RMDF!EH437,RMDF!EO437,RMDF!EV437), RMDF!FC437=ROUND(RMDF!FC437,4))</f>
        <v>1</v>
      </c>
      <c r="FA437" s="317">
        <f>RMDF!FA437</f>
        <v>0</v>
      </c>
      <c r="FB437" s="318" t="str">
        <f>IF(FA437=0,"",_xlfn.XLOOKUP(FA437,StatePicklist!$1:$1,StatePicklist!$3:$3,"NA",0))</f>
        <v/>
      </c>
      <c r="FC437" s="297" t="str">
        <f ca="1">IF(RMDF!FB437="", "", IF(ISNUMBER(MATCH(RMDF!FB437, INDIRECT(FB437), 0)), "OK", "Invalid"))</f>
        <v/>
      </c>
    </row>
    <row r="438" spans="1:159" s="205" customFormat="1" ht="39.9" customHeight="1" x14ac:dyDescent="0.25">
      <c r="A438" s="206"/>
      <c r="B438" s="196"/>
      <c r="C438" s="197"/>
      <c r="D438" s="198"/>
      <c r="E438" s="199"/>
      <c r="F438" s="200"/>
      <c r="G438" s="201"/>
      <c r="H438" s="292"/>
      <c r="I438" s="305">
        <f>RMDF!I438</f>
        <v>0</v>
      </c>
      <c r="J438" s="305" t="str">
        <f>IF(I438=ProductCode!$B$30,"PDReclPost",IF(OR(I438=ProductCode!$C$30,I438=ProductCode!$E$30,I438=ProductCode!$G$30),"PDPreCon",IF(OR(I438=ProductCode!$D$30,I438=ProductCode!$F$30),"PDNotReclPost","")))</f>
        <v/>
      </c>
      <c r="K438" s="305" t="str">
        <f t="shared" si="27"/>
        <v/>
      </c>
      <c r="L438" s="289"/>
      <c r="M438" s="305" t="str">
        <f t="shared" si="27"/>
        <v/>
      </c>
      <c r="N438" s="289" t="b">
        <f>AND(RMDF!N438&gt;=0, RMDF!N438&lt;=1-RMDF!L438, RMDF!N438=ROUND(RMDF!N438,4))</f>
        <v>1</v>
      </c>
      <c r="O438" s="286" t="str">
        <f>IF(P438="","",IF(I438="","",IF(LEFT(I438,13)="Reclaimed pos",RawMaterialCode!$E$569,RawMaterialCode!$E$568)))</f>
        <v>Reclaimed pre-consumer mixed fibers (RM0578)</v>
      </c>
      <c r="P438" s="295">
        <f t="shared" si="28"/>
        <v>1</v>
      </c>
      <c r="Q438" s="202"/>
      <c r="R438" s="203"/>
      <c r="S438" s="204" t="str">
        <f t="shared" si="29"/>
        <v/>
      </c>
      <c r="T438" s="281"/>
      <c r="U438" s="281"/>
      <c r="V438" s="281"/>
      <c r="W438" s="281"/>
      <c r="X438" s="317">
        <f>RMDF!X438</f>
        <v>0</v>
      </c>
      <c r="Y438" s="318" t="str">
        <f>IF(X438=0,"",_xlfn.XLOOKUP(X438,StatePicklist!$1:$1,StatePicklist!$3:$3,"NA",0))</f>
        <v/>
      </c>
      <c r="Z438" s="297" t="str">
        <f ca="1">IF(RMDF!Y438="", "", IF(ISNUMBER(MATCH(RMDF!Y438, INDIRECT(Y438), 0)), "OK", "Invalid"))</f>
        <v/>
      </c>
      <c r="AA438" s="281"/>
      <c r="AB438" s="281"/>
      <c r="AC438" s="281"/>
      <c r="AD438" s="281" t="b">
        <f>AND(RMDF!AG438&gt;=0, RMDF!AG438&lt;=1-RMDF!Z438, RMDF!AG438=ROUND(RMDF!AG438,4))</f>
        <v>1</v>
      </c>
      <c r="AE438" s="317">
        <f>RMDF!AE438</f>
        <v>0</v>
      </c>
      <c r="AF438" s="318" t="str">
        <f>IF(AE438=0,"",_xlfn.XLOOKUP(AE438,StatePicklist!$1:$1,StatePicklist!$3:$3,"NA",0))</f>
        <v/>
      </c>
      <c r="AG438" s="297" t="str">
        <f ca="1">IF(RMDF!AF438="", "", IF(ISNUMBER(MATCH(RMDF!AF438, INDIRECT(AF438), 0)), "OK", "Invalid"))</f>
        <v/>
      </c>
      <c r="AH438" s="281"/>
      <c r="AI438" s="281"/>
      <c r="AJ438" s="281"/>
      <c r="AK438" s="281" t="b">
        <f>AND(RMDF!AN438&gt;=0, RMDF!AN438&lt;=1-SUM(RMDF!Z438,RMDF!AG438), RMDF!AN438=ROUND(RMDF!AN438,4))</f>
        <v>1</v>
      </c>
      <c r="AL438" s="317">
        <f>RMDF!AL438</f>
        <v>0</v>
      </c>
      <c r="AM438" s="318" t="str">
        <f>IF(AL438=0,"",_xlfn.XLOOKUP(AL438,StatePicklist!$1:$1,StatePicklist!$3:$3,"NA",0))</f>
        <v/>
      </c>
      <c r="AN438" s="297" t="str">
        <f ca="1">IF(RMDF!AM438="", "", IF(ISNUMBER(MATCH(RMDF!AM438, INDIRECT(AM438), 0)), "OK", "Invalid"))</f>
        <v/>
      </c>
      <c r="AO438" s="281"/>
      <c r="AP438" s="281"/>
      <c r="AQ438" s="281"/>
      <c r="AR438" s="281" t="b">
        <f>AND(RMDF!AU438&gt;=0, RMDF!AU438&lt;=1-SUM(RMDF!Z438,RMDF!AG438,RMDF!AN438), RMDF!AU438=ROUND(RMDF!AU438,4))</f>
        <v>1</v>
      </c>
      <c r="AS438" s="317">
        <f>RMDF!AS438</f>
        <v>0</v>
      </c>
      <c r="AT438" s="318" t="str">
        <f>IF(AS438=0,"",_xlfn.XLOOKUP(AS438,StatePicklist!$1:$1,StatePicklist!$3:$3,"NA",0))</f>
        <v/>
      </c>
      <c r="AU438" s="297" t="str">
        <f ca="1">IF(RMDF!AT438="", "", IF(ISNUMBER(MATCH(RMDF!AT438, INDIRECT(AT438), 0)), "OK", "Invalid"))</f>
        <v/>
      </c>
      <c r="AV438" s="281"/>
      <c r="AW438" s="281"/>
      <c r="AX438" s="281"/>
      <c r="AY438" s="281" t="b">
        <f>AND(RMDF!BB438&gt;=0, RMDF!BB438&lt;=1-SUM(RMDF!Z438,RMDF!AG438,RMDF!AN438,RMDF!AU438), RMDF!BB438=ROUND(RMDF!BB438,4))</f>
        <v>1</v>
      </c>
      <c r="AZ438" s="317">
        <f>RMDF!AZ438</f>
        <v>0</v>
      </c>
      <c r="BA438" s="318" t="str">
        <f>IF(AZ438=0,"",_xlfn.XLOOKUP(AZ438,StatePicklist!$1:$1,StatePicklist!$3:$3,"NA",0))</f>
        <v/>
      </c>
      <c r="BB438" s="297" t="str">
        <f ca="1">IF(RMDF!BA438="", "", IF(ISNUMBER(MATCH(RMDF!BA438, INDIRECT(BA438), 0)), "OK", "Invalid"))</f>
        <v/>
      </c>
      <c r="BC438" s="281"/>
      <c r="BD438" s="281"/>
      <c r="BE438" s="281"/>
      <c r="BF438" s="281" t="b">
        <f>AND(RMDF!BI438&gt;=0, RMDF!BI438&lt;=1-SUM(RMDF!Z438,RMDF!AG438,RMDF!AN438,RMDF!AU438,RMDF!BB438), RMDF!BI438=ROUND(RMDF!BI438,4))</f>
        <v>1</v>
      </c>
      <c r="BG438" s="317">
        <f>RMDF!BG438</f>
        <v>0</v>
      </c>
      <c r="BH438" s="318" t="str">
        <f>IF(BG438=0,"",_xlfn.XLOOKUP(BG438,StatePicklist!$1:$1,StatePicklist!$3:$3,"NA",0))</f>
        <v/>
      </c>
      <c r="BI438" s="297" t="str">
        <f ca="1">IF(RMDF!BH438="", "", IF(ISNUMBER(MATCH(RMDF!BH438, INDIRECT(BH438), 0)), "OK", "Invalid"))</f>
        <v/>
      </c>
      <c r="BJ438" s="281"/>
      <c r="BK438" s="281"/>
      <c r="BL438" s="281"/>
      <c r="BM438" s="281" t="b">
        <f>AND(RMDF!BP438&gt;=0, RMDF!BP438&lt;=1-SUM(RMDF!Z438,RMDF!AG438,RMDF!AN438,RMDF!AU438,RMDF!BB438,RMDF!BI438), RMDF!BP438=ROUND(RMDF!BP438,4))</f>
        <v>1</v>
      </c>
      <c r="BN438" s="317">
        <f>RMDF!BN438</f>
        <v>0</v>
      </c>
      <c r="BO438" s="318" t="str">
        <f>IF(BN438=0,"",_xlfn.XLOOKUP(BN438,StatePicklist!$1:$1,StatePicklist!$3:$3,"NA",0))</f>
        <v/>
      </c>
      <c r="BP438" s="297" t="str">
        <f ca="1">IF(RMDF!BO438="", "", IF(ISNUMBER(MATCH(RMDF!BO438, INDIRECT(BO438), 0)), "OK", "Invalid"))</f>
        <v/>
      </c>
      <c r="BQ438" s="281"/>
      <c r="BR438" s="281"/>
      <c r="BS438" s="281"/>
      <c r="BT438" s="281" t="b">
        <f>AND(RMDF!BW438&gt;=0, RMDF!BW438&lt;=1-SUM(RMDF!Z438,RMDF!AG438,RMDF!AN438,RMDF!AU438,RMDF!BB438,RMDF!BI438,RMDF!BP438), RMDF!BW438=ROUND(RMDF!BW438,4))</f>
        <v>1</v>
      </c>
      <c r="BU438" s="317">
        <f>RMDF!BU438</f>
        <v>0</v>
      </c>
      <c r="BV438" s="318" t="str">
        <f>IF(BU438=0,"",_xlfn.XLOOKUP(BU438,StatePicklist!$1:$1,StatePicklist!$3:$3,"NA",0))</f>
        <v/>
      </c>
      <c r="BW438" s="297" t="str">
        <f ca="1">IF(RMDF!BV438="", "", IF(ISNUMBER(MATCH(RMDF!BV438, INDIRECT(BV438), 0)), "OK", "Invalid"))</f>
        <v/>
      </c>
      <c r="BX438" s="281"/>
      <c r="BY438" s="281"/>
      <c r="BZ438" s="281"/>
      <c r="CA438" s="281" t="b">
        <f>AND(RMDF!CD438&gt;=0, RMDF!CD438&lt;=1-SUM(RMDF!Z438,RMDF!AG438,RMDF!AN438,RMDF!AU438,RMDF!BB438,RMDF!BI438,RMDF!BP438,RMDF!BW438), RMDF!CD438=ROUND(RMDF!CD438,4))</f>
        <v>1</v>
      </c>
      <c r="CB438" s="317">
        <f>RMDF!CB438</f>
        <v>0</v>
      </c>
      <c r="CC438" s="318" t="str">
        <f>IF(CB438=0,"",_xlfn.XLOOKUP(CB438,StatePicklist!$1:$1,StatePicklist!$3:$3,"NA",0))</f>
        <v/>
      </c>
      <c r="CD438" s="297" t="str">
        <f ca="1">IF(RMDF!CC438="", "", IF(ISNUMBER(MATCH(RMDF!CC438, INDIRECT(CC438), 0)), "OK", "Invalid"))</f>
        <v/>
      </c>
      <c r="CE438" s="281"/>
      <c r="CF438" s="281"/>
      <c r="CG438" s="281"/>
      <c r="CH438" s="281" t="b">
        <f>AND(RMDF!CK438&gt;=0, RMDF!CK438&lt;=1-SUM(RMDF!Z438,RMDF!AG438,RMDF!AN438,RMDF!AU438,RMDF!BB438,RMDF!BI438,RMDF!BP438,RMDF!BW438,RMDF!CD438), RMDF!CK438=ROUND(RMDF!CK438,4))</f>
        <v>1</v>
      </c>
      <c r="CI438" s="317">
        <f>RMDF!CI438</f>
        <v>0</v>
      </c>
      <c r="CJ438" s="318" t="str">
        <f>IF(CI438=0,"",_xlfn.XLOOKUP(CI438,StatePicklist!$1:$1,StatePicklist!$3:$3,"NA",0))</f>
        <v/>
      </c>
      <c r="CK438" s="297" t="str">
        <f ca="1">IF(RMDF!CJ438="", "", IF(ISNUMBER(MATCH(RMDF!CJ438, INDIRECT(CJ438), 0)), "OK", "Invalid"))</f>
        <v/>
      </c>
      <c r="CL438" s="281"/>
      <c r="CM438" s="281"/>
      <c r="CN438" s="281"/>
      <c r="CO438" s="281" t="b">
        <f>AND(RMDF!CR438&gt;=0, RMDF!CR438&lt;=1-SUM(RMDF!Z438,RMDF!AG438,RMDF!AN438,RMDF!AU438,RMDF!BB438,RMDF!BI438,RMDF!BP438,RMDF!BW438,RMDF!CD438,RMDF!CK438), RMDF!CR438=ROUND(RMDF!CR438,4))</f>
        <v>1</v>
      </c>
      <c r="CP438" s="317">
        <f>RMDF!CP438</f>
        <v>0</v>
      </c>
      <c r="CQ438" s="318" t="str">
        <f>IF(CP438=0,"",_xlfn.XLOOKUP(CP438,StatePicklist!$1:$1,StatePicklist!$3:$3,"NA",0))</f>
        <v/>
      </c>
      <c r="CR438" s="297" t="str">
        <f ca="1">IF(RMDF!CQ438="", "", IF(ISNUMBER(MATCH(RMDF!CQ438, INDIRECT(CQ438), 0)), "OK", "Invalid"))</f>
        <v/>
      </c>
      <c r="CS438" s="281"/>
      <c r="CT438" s="281"/>
      <c r="CU438" s="281"/>
      <c r="CV438" s="281" t="b">
        <f>AND(RMDF!CY438&gt;=0, RMDF!CY438&lt;=1-SUM(RMDF!Z438,RMDF!AG438,RMDF!AN438,RMDF!AU438,RMDF!BB438,RMDF!BI438,RMDF!BP438,RMDF!BW438,RMDF!CD438,RMDF!CK438,RMDF!CR438), RMDF!CY438=ROUND(RMDF!CY438,4))</f>
        <v>1</v>
      </c>
      <c r="CW438" s="317">
        <f>RMDF!CW438</f>
        <v>0</v>
      </c>
      <c r="CX438" s="318" t="str">
        <f>IF(CW438=0,"",_xlfn.XLOOKUP(CW438,StatePicklist!$1:$1,StatePicklist!$3:$3,"NA",0))</f>
        <v/>
      </c>
      <c r="CY438" s="297" t="str">
        <f ca="1">IF(RMDF!CX438="", "", IF(ISNUMBER(MATCH(RMDF!CX438, INDIRECT(CX438), 0)), "OK", "Invalid"))</f>
        <v/>
      </c>
      <c r="CZ438" s="281"/>
      <c r="DA438" s="281"/>
      <c r="DB438" s="281"/>
      <c r="DC438" s="281" t="b">
        <f>AND(RMDF!DF438&gt;=0, RMDF!DF438&lt;=1-SUM(RMDF!Z438,RMDF!AG438,RMDF!AN438,RMDF!AU438,RMDF!BB438,RMDF!BI438,RMDF!BP438,RMDF!BW438,RMDF!CD438,RMDF!CK438,RMDF!CR438,RMDF!CY438), RMDF!DF438=ROUND(RMDF!DF438,4))</f>
        <v>1</v>
      </c>
      <c r="DD438" s="317">
        <f>RMDF!DD438</f>
        <v>0</v>
      </c>
      <c r="DE438" s="318" t="str">
        <f>IF(DD438=0,"",_xlfn.XLOOKUP(DD438,StatePicklist!$1:$1,StatePicklist!$3:$3,"NA",0))</f>
        <v/>
      </c>
      <c r="DF438" s="297" t="str">
        <f ca="1">IF(RMDF!DE438="", "", IF(ISNUMBER(MATCH(RMDF!DE438, INDIRECT(DE438), 0)), "OK", "Invalid"))</f>
        <v/>
      </c>
      <c r="DG438" s="281"/>
      <c r="DH438" s="281"/>
      <c r="DI438" s="281"/>
      <c r="DJ438" s="281" t="b">
        <f>AND(RMDF!DM438&gt;=0, RMDF!DM438&lt;=1-SUM(RMDF!Z438,RMDF!AG438,RMDF!AN438,RMDF!AU438,RMDF!BB438,RMDF!BI438,RMDF!BP438,RMDF!BW438,RMDF!CD438,RMDF!CK438,RMDF!CR438,RMDF!CY438,RMDF!DF438), RMDF!DM438=ROUND(RMDF!DM438,4))</f>
        <v>1</v>
      </c>
      <c r="DK438" s="317">
        <f>RMDF!DK438</f>
        <v>0</v>
      </c>
      <c r="DL438" s="318" t="str">
        <f>IF(DK438=0,"",_xlfn.XLOOKUP(DK438,StatePicklist!$1:$1,StatePicklist!$3:$3,"NA",0))</f>
        <v/>
      </c>
      <c r="DM438" s="297" t="str">
        <f ca="1">IF(RMDF!DL438="", "", IF(ISNUMBER(MATCH(RMDF!DL438, INDIRECT(DL438), 0)), "OK", "Invalid"))</f>
        <v/>
      </c>
      <c r="DN438" s="281"/>
      <c r="DO438" s="281"/>
      <c r="DP438" s="281"/>
      <c r="DQ438" s="281" t="b">
        <f>AND(RMDF!DT438&gt;=0, RMDF!DT438&lt;=1-SUM(RMDF!Z438,RMDF!AG438,RMDF!AN438,RMDF!AU438,RMDF!BB438,RMDF!BI438,RMDF!BP438,RMDF!BW438,RMDF!CD438,RMDF!CK438,RMDF!CR438,RMDF!CY438,RMDF!DF438,RMDF!DM438), RMDF!DT438=ROUND(RMDF!DT438,4))</f>
        <v>1</v>
      </c>
      <c r="DR438" s="317">
        <f>RMDF!DR438</f>
        <v>0</v>
      </c>
      <c r="DS438" s="318" t="str">
        <f>IF(DR438=0,"",_xlfn.XLOOKUP(DR438,StatePicklist!$1:$1,StatePicklist!$3:$3,"NA",0))</f>
        <v/>
      </c>
      <c r="DT438" s="297" t="str">
        <f ca="1">IF(RMDF!DS438="", "", IF(ISNUMBER(MATCH(RMDF!DS438, INDIRECT(DS438), 0)), "OK", "Invalid"))</f>
        <v/>
      </c>
      <c r="DU438" s="281"/>
      <c r="DV438" s="281"/>
      <c r="DW438" s="281"/>
      <c r="DX438" s="281" t="b">
        <f>AND(RMDF!EA438&gt;=0, RMDF!EA438&lt;=1-SUM(RMDF!Z438,RMDF!AG438,RMDF!AN438,RMDF!AU438,RMDF!BB438,RMDF!BI438,RMDF!BP438,RMDF!BW438,RMDF!CD438,RMDF!CK438,RMDF!CR438,RMDF!CY438,RMDF!DF438,RMDF!DM438,RMDF!DT438), RMDF!EA438=ROUND(RMDF!EA438,4))</f>
        <v>1</v>
      </c>
      <c r="DY438" s="317">
        <f>RMDF!DY438</f>
        <v>0</v>
      </c>
      <c r="DZ438" s="318" t="str">
        <f>IF(DY438=0,"",_xlfn.XLOOKUP(DY438,StatePicklist!$1:$1,StatePicklist!$3:$3,"NA",0))</f>
        <v/>
      </c>
      <c r="EA438" s="297" t="str">
        <f ca="1">IF(RMDF!DZ438="", "", IF(ISNUMBER(MATCH(RMDF!DZ438, INDIRECT(DZ438), 0)), "OK", "Invalid"))</f>
        <v/>
      </c>
      <c r="EB438" s="281"/>
      <c r="EC438" s="281"/>
      <c r="ED438" s="281"/>
      <c r="EE438" s="281" t="b">
        <f>AND(RMDF!EH438&gt;=0, RMDF!EH438&lt;=1-SUM(RMDF!Z438,RMDF!AG438,RMDF!AN438,RMDF!AU438,RMDF!BB438,RMDF!BI438,RMDF!BP438,RMDF!BW438,RMDF!CD438,RMDF!CK438,RMDF!CR438,RMDF!CY438,RMDF!DF438,RMDF!DM438,RMDF!DT438,RMDF!EA438), RMDF!EH438=ROUND(RMDF!EH438,4))</f>
        <v>1</v>
      </c>
      <c r="EF438" s="317">
        <f>RMDF!EF438</f>
        <v>0</v>
      </c>
      <c r="EG438" s="318" t="str">
        <f>IF(EF438=0,"",_xlfn.XLOOKUP(EF438,StatePicklist!$1:$1,StatePicklist!$3:$3,"NA",0))</f>
        <v/>
      </c>
      <c r="EH438" s="297" t="str">
        <f ca="1">IF(RMDF!EG438="", "", IF(ISNUMBER(MATCH(RMDF!EG438, INDIRECT(EG438), 0)), "OK", "Invalid"))</f>
        <v/>
      </c>
      <c r="EI438" s="281"/>
      <c r="EJ438" s="281"/>
      <c r="EK438" s="281"/>
      <c r="EL438" s="281" t="b">
        <f>AND(RMDF!EO438&gt;=0, RMDF!EO438&lt;=1-SUM(RMDF!Z438,RMDF!AG438,RMDF!AN438,RMDF!AU438,RMDF!BB438,RMDF!BI438,RMDF!BP438,RMDF!BW438,RMDF!CD438,RMDF!CK438,RMDF!CR438,RMDF!CY438,RMDF!DF438,RMDF!DM438,RMDF!DT438,RMDF!EA438,RMDF!EH438), RMDF!EO438=ROUND(RMDF!EO438,4))</f>
        <v>1</v>
      </c>
      <c r="EM438" s="317">
        <f>RMDF!EM438</f>
        <v>0</v>
      </c>
      <c r="EN438" s="318" t="str">
        <f>IF(EM438=0,"",_xlfn.XLOOKUP(EM438,StatePicklist!$1:$1,StatePicklist!$3:$3,"NA",0))</f>
        <v/>
      </c>
      <c r="EO438" s="297" t="str">
        <f ca="1">IF(RMDF!EN438="", "", IF(ISNUMBER(MATCH(RMDF!EN438, INDIRECT(EN438), 0)), "OK", "Invalid"))</f>
        <v/>
      </c>
      <c r="EP438" s="281"/>
      <c r="EQ438" s="281"/>
      <c r="ER438" s="281"/>
      <c r="ES438" s="281" t="b">
        <f>AND(RMDF!EV438&gt;=0, RMDF!EV438&lt;=1-SUM(RMDF!Z438,RMDF!AG438,RMDF!AN438,RMDF!AU438,RMDF!BB438,RMDF!BI438,RMDF!BP438,RMDF!BW438,RMDF!CD438,RMDF!CK438,RMDF!CR438,RMDF!CY438,RMDF!DF438,RMDF!DM438,RMDF!DT438,RMDF!EA438,RMDF!EH438,RMDF!EO438), RMDF!EV438=ROUND(RMDF!EV438,4))</f>
        <v>1</v>
      </c>
      <c r="ET438" s="317">
        <f>RMDF!ET438</f>
        <v>0</v>
      </c>
      <c r="EU438" s="318" t="str">
        <f>IF(ET438=0,"",_xlfn.XLOOKUP(ET438,StatePicklist!$1:$1,StatePicklist!$3:$3,"NA",0))</f>
        <v/>
      </c>
      <c r="EV438" s="297" t="str">
        <f ca="1">IF(RMDF!EU438="", "", IF(ISNUMBER(MATCH(RMDF!EU438, INDIRECT(EU438), 0)), "OK", "Invalid"))</f>
        <v/>
      </c>
      <c r="EW438" s="281"/>
      <c r="EX438" s="281"/>
      <c r="EY438" s="281"/>
      <c r="EZ438" s="281" t="b">
        <f>AND(RMDF!FC438&gt;=0, RMDF!FC438&lt;=1-SUM(RMDF!Z438,RMDF!AG438,RMDF!AN438,RMDF!AU438,RMDF!BB438,RMDF!BI438,RMDF!BP438,RMDF!BW438,RMDF!CD438,RMDF!CK438,RMDF!CR438,RMDF!CY438,RMDF!DF438,RMDF!DM438,RMDF!DT438,RMDF!EA438,RMDF!EH438,RMDF!EO438,RMDF!EV438), RMDF!FC438=ROUND(RMDF!FC438,4))</f>
        <v>1</v>
      </c>
      <c r="FA438" s="317">
        <f>RMDF!FA438</f>
        <v>0</v>
      </c>
      <c r="FB438" s="318" t="str">
        <f>IF(FA438=0,"",_xlfn.XLOOKUP(FA438,StatePicklist!$1:$1,StatePicklist!$3:$3,"NA",0))</f>
        <v/>
      </c>
      <c r="FC438" s="297" t="str">
        <f ca="1">IF(RMDF!FB438="", "", IF(ISNUMBER(MATCH(RMDF!FB438, INDIRECT(FB438), 0)), "OK", "Invalid"))</f>
        <v/>
      </c>
    </row>
    <row r="439" spans="1:159" s="205" customFormat="1" ht="39.9" customHeight="1" x14ac:dyDescent="0.25">
      <c r="A439" s="206"/>
      <c r="B439" s="196"/>
      <c r="C439" s="197"/>
      <c r="D439" s="198"/>
      <c r="E439" s="199"/>
      <c r="F439" s="200"/>
      <c r="G439" s="201"/>
      <c r="H439" s="292"/>
      <c r="I439" s="305">
        <f>RMDF!I439</f>
        <v>0</v>
      </c>
      <c r="J439" s="305" t="str">
        <f>IF(I439=ProductCode!$B$30,"PDReclPost",IF(OR(I439=ProductCode!$C$30,I439=ProductCode!$E$30,I439=ProductCode!$G$30),"PDPreCon",IF(OR(I439=ProductCode!$D$30,I439=ProductCode!$F$30),"PDNotReclPost","")))</f>
        <v/>
      </c>
      <c r="K439" s="305" t="str">
        <f t="shared" si="27"/>
        <v/>
      </c>
      <c r="L439" s="289"/>
      <c r="M439" s="305" t="str">
        <f t="shared" si="27"/>
        <v/>
      </c>
      <c r="N439" s="289" t="b">
        <f>AND(RMDF!N439&gt;=0, RMDF!N439&lt;=1-RMDF!L439, RMDF!N439=ROUND(RMDF!N439,4))</f>
        <v>1</v>
      </c>
      <c r="O439" s="286" t="str">
        <f>IF(P439="","",IF(I439="","",IF(LEFT(I439,13)="Reclaimed pos",RawMaterialCode!$E$569,RawMaterialCode!$E$568)))</f>
        <v>Reclaimed pre-consumer mixed fibers (RM0578)</v>
      </c>
      <c r="P439" s="295">
        <f t="shared" si="28"/>
        <v>1</v>
      </c>
      <c r="Q439" s="202"/>
      <c r="R439" s="203"/>
      <c r="S439" s="204" t="str">
        <f t="shared" si="29"/>
        <v/>
      </c>
      <c r="T439" s="281"/>
      <c r="U439" s="281"/>
      <c r="V439" s="281"/>
      <c r="W439" s="281"/>
      <c r="X439" s="317">
        <f>RMDF!X439</f>
        <v>0</v>
      </c>
      <c r="Y439" s="318" t="str">
        <f>IF(X439=0,"",_xlfn.XLOOKUP(X439,StatePicklist!$1:$1,StatePicklist!$3:$3,"NA",0))</f>
        <v/>
      </c>
      <c r="Z439" s="297" t="str">
        <f ca="1">IF(RMDF!Y439="", "", IF(ISNUMBER(MATCH(RMDF!Y439, INDIRECT(Y439), 0)), "OK", "Invalid"))</f>
        <v/>
      </c>
      <c r="AA439" s="281"/>
      <c r="AB439" s="281"/>
      <c r="AC439" s="281"/>
      <c r="AD439" s="281" t="b">
        <f>AND(RMDF!AG439&gt;=0, RMDF!AG439&lt;=1-RMDF!Z439, RMDF!AG439=ROUND(RMDF!AG439,4))</f>
        <v>1</v>
      </c>
      <c r="AE439" s="317">
        <f>RMDF!AE439</f>
        <v>0</v>
      </c>
      <c r="AF439" s="318" t="str">
        <f>IF(AE439=0,"",_xlfn.XLOOKUP(AE439,StatePicklist!$1:$1,StatePicklist!$3:$3,"NA",0))</f>
        <v/>
      </c>
      <c r="AG439" s="297" t="str">
        <f ca="1">IF(RMDF!AF439="", "", IF(ISNUMBER(MATCH(RMDF!AF439, INDIRECT(AF439), 0)), "OK", "Invalid"))</f>
        <v/>
      </c>
      <c r="AH439" s="281"/>
      <c r="AI439" s="281"/>
      <c r="AJ439" s="281"/>
      <c r="AK439" s="281" t="b">
        <f>AND(RMDF!AN439&gt;=0, RMDF!AN439&lt;=1-SUM(RMDF!Z439,RMDF!AG439), RMDF!AN439=ROUND(RMDF!AN439,4))</f>
        <v>1</v>
      </c>
      <c r="AL439" s="317">
        <f>RMDF!AL439</f>
        <v>0</v>
      </c>
      <c r="AM439" s="318" t="str">
        <f>IF(AL439=0,"",_xlfn.XLOOKUP(AL439,StatePicklist!$1:$1,StatePicklist!$3:$3,"NA",0))</f>
        <v/>
      </c>
      <c r="AN439" s="297" t="str">
        <f ca="1">IF(RMDF!AM439="", "", IF(ISNUMBER(MATCH(RMDF!AM439, INDIRECT(AM439), 0)), "OK", "Invalid"))</f>
        <v/>
      </c>
      <c r="AO439" s="281"/>
      <c r="AP439" s="281"/>
      <c r="AQ439" s="281"/>
      <c r="AR439" s="281" t="b">
        <f>AND(RMDF!AU439&gt;=0, RMDF!AU439&lt;=1-SUM(RMDF!Z439,RMDF!AG439,RMDF!AN439), RMDF!AU439=ROUND(RMDF!AU439,4))</f>
        <v>1</v>
      </c>
      <c r="AS439" s="317">
        <f>RMDF!AS439</f>
        <v>0</v>
      </c>
      <c r="AT439" s="318" t="str">
        <f>IF(AS439=0,"",_xlfn.XLOOKUP(AS439,StatePicklist!$1:$1,StatePicklist!$3:$3,"NA",0))</f>
        <v/>
      </c>
      <c r="AU439" s="297" t="str">
        <f ca="1">IF(RMDF!AT439="", "", IF(ISNUMBER(MATCH(RMDF!AT439, INDIRECT(AT439), 0)), "OK", "Invalid"))</f>
        <v/>
      </c>
      <c r="AV439" s="281"/>
      <c r="AW439" s="281"/>
      <c r="AX439" s="281"/>
      <c r="AY439" s="281" t="b">
        <f>AND(RMDF!BB439&gt;=0, RMDF!BB439&lt;=1-SUM(RMDF!Z439,RMDF!AG439,RMDF!AN439,RMDF!AU439), RMDF!BB439=ROUND(RMDF!BB439,4))</f>
        <v>1</v>
      </c>
      <c r="AZ439" s="317">
        <f>RMDF!AZ439</f>
        <v>0</v>
      </c>
      <c r="BA439" s="318" t="str">
        <f>IF(AZ439=0,"",_xlfn.XLOOKUP(AZ439,StatePicklist!$1:$1,StatePicklist!$3:$3,"NA",0))</f>
        <v/>
      </c>
      <c r="BB439" s="297" t="str">
        <f ca="1">IF(RMDF!BA439="", "", IF(ISNUMBER(MATCH(RMDF!BA439, INDIRECT(BA439), 0)), "OK", "Invalid"))</f>
        <v/>
      </c>
      <c r="BC439" s="281"/>
      <c r="BD439" s="281"/>
      <c r="BE439" s="281"/>
      <c r="BF439" s="281" t="b">
        <f>AND(RMDF!BI439&gt;=0, RMDF!BI439&lt;=1-SUM(RMDF!Z439,RMDF!AG439,RMDF!AN439,RMDF!AU439,RMDF!BB439), RMDF!BI439=ROUND(RMDF!BI439,4))</f>
        <v>1</v>
      </c>
      <c r="BG439" s="317">
        <f>RMDF!BG439</f>
        <v>0</v>
      </c>
      <c r="BH439" s="318" t="str">
        <f>IF(BG439=0,"",_xlfn.XLOOKUP(BG439,StatePicklist!$1:$1,StatePicklist!$3:$3,"NA",0))</f>
        <v/>
      </c>
      <c r="BI439" s="297" t="str">
        <f ca="1">IF(RMDF!BH439="", "", IF(ISNUMBER(MATCH(RMDF!BH439, INDIRECT(BH439), 0)), "OK", "Invalid"))</f>
        <v/>
      </c>
      <c r="BJ439" s="281"/>
      <c r="BK439" s="281"/>
      <c r="BL439" s="281"/>
      <c r="BM439" s="281" t="b">
        <f>AND(RMDF!BP439&gt;=0, RMDF!BP439&lt;=1-SUM(RMDF!Z439,RMDF!AG439,RMDF!AN439,RMDF!AU439,RMDF!BB439,RMDF!BI439), RMDF!BP439=ROUND(RMDF!BP439,4))</f>
        <v>1</v>
      </c>
      <c r="BN439" s="317">
        <f>RMDF!BN439</f>
        <v>0</v>
      </c>
      <c r="BO439" s="318" t="str">
        <f>IF(BN439=0,"",_xlfn.XLOOKUP(BN439,StatePicklist!$1:$1,StatePicklist!$3:$3,"NA",0))</f>
        <v/>
      </c>
      <c r="BP439" s="297" t="str">
        <f ca="1">IF(RMDF!BO439="", "", IF(ISNUMBER(MATCH(RMDF!BO439, INDIRECT(BO439), 0)), "OK", "Invalid"))</f>
        <v/>
      </c>
      <c r="BQ439" s="281"/>
      <c r="BR439" s="281"/>
      <c r="BS439" s="281"/>
      <c r="BT439" s="281" t="b">
        <f>AND(RMDF!BW439&gt;=0, RMDF!BW439&lt;=1-SUM(RMDF!Z439,RMDF!AG439,RMDF!AN439,RMDF!AU439,RMDF!BB439,RMDF!BI439,RMDF!BP439), RMDF!BW439=ROUND(RMDF!BW439,4))</f>
        <v>1</v>
      </c>
      <c r="BU439" s="317">
        <f>RMDF!BU439</f>
        <v>0</v>
      </c>
      <c r="BV439" s="318" t="str">
        <f>IF(BU439=0,"",_xlfn.XLOOKUP(BU439,StatePicklist!$1:$1,StatePicklist!$3:$3,"NA",0))</f>
        <v/>
      </c>
      <c r="BW439" s="297" t="str">
        <f ca="1">IF(RMDF!BV439="", "", IF(ISNUMBER(MATCH(RMDF!BV439, INDIRECT(BV439), 0)), "OK", "Invalid"))</f>
        <v/>
      </c>
      <c r="BX439" s="281"/>
      <c r="BY439" s="281"/>
      <c r="BZ439" s="281"/>
      <c r="CA439" s="281" t="b">
        <f>AND(RMDF!CD439&gt;=0, RMDF!CD439&lt;=1-SUM(RMDF!Z439,RMDF!AG439,RMDF!AN439,RMDF!AU439,RMDF!BB439,RMDF!BI439,RMDF!BP439,RMDF!BW439), RMDF!CD439=ROUND(RMDF!CD439,4))</f>
        <v>1</v>
      </c>
      <c r="CB439" s="317">
        <f>RMDF!CB439</f>
        <v>0</v>
      </c>
      <c r="CC439" s="318" t="str">
        <f>IF(CB439=0,"",_xlfn.XLOOKUP(CB439,StatePicklist!$1:$1,StatePicklist!$3:$3,"NA",0))</f>
        <v/>
      </c>
      <c r="CD439" s="297" t="str">
        <f ca="1">IF(RMDF!CC439="", "", IF(ISNUMBER(MATCH(RMDF!CC439, INDIRECT(CC439), 0)), "OK", "Invalid"))</f>
        <v/>
      </c>
      <c r="CE439" s="281"/>
      <c r="CF439" s="281"/>
      <c r="CG439" s="281"/>
      <c r="CH439" s="281" t="b">
        <f>AND(RMDF!CK439&gt;=0, RMDF!CK439&lt;=1-SUM(RMDF!Z439,RMDF!AG439,RMDF!AN439,RMDF!AU439,RMDF!BB439,RMDF!BI439,RMDF!BP439,RMDF!BW439,RMDF!CD439), RMDF!CK439=ROUND(RMDF!CK439,4))</f>
        <v>1</v>
      </c>
      <c r="CI439" s="317">
        <f>RMDF!CI439</f>
        <v>0</v>
      </c>
      <c r="CJ439" s="318" t="str">
        <f>IF(CI439=0,"",_xlfn.XLOOKUP(CI439,StatePicklist!$1:$1,StatePicklist!$3:$3,"NA",0))</f>
        <v/>
      </c>
      <c r="CK439" s="297" t="str">
        <f ca="1">IF(RMDF!CJ439="", "", IF(ISNUMBER(MATCH(RMDF!CJ439, INDIRECT(CJ439), 0)), "OK", "Invalid"))</f>
        <v/>
      </c>
      <c r="CL439" s="281"/>
      <c r="CM439" s="281"/>
      <c r="CN439" s="281"/>
      <c r="CO439" s="281" t="b">
        <f>AND(RMDF!CR439&gt;=0, RMDF!CR439&lt;=1-SUM(RMDF!Z439,RMDF!AG439,RMDF!AN439,RMDF!AU439,RMDF!BB439,RMDF!BI439,RMDF!BP439,RMDF!BW439,RMDF!CD439,RMDF!CK439), RMDF!CR439=ROUND(RMDF!CR439,4))</f>
        <v>1</v>
      </c>
      <c r="CP439" s="317">
        <f>RMDF!CP439</f>
        <v>0</v>
      </c>
      <c r="CQ439" s="318" t="str">
        <f>IF(CP439=0,"",_xlfn.XLOOKUP(CP439,StatePicklist!$1:$1,StatePicklist!$3:$3,"NA",0))</f>
        <v/>
      </c>
      <c r="CR439" s="297" t="str">
        <f ca="1">IF(RMDF!CQ439="", "", IF(ISNUMBER(MATCH(RMDF!CQ439, INDIRECT(CQ439), 0)), "OK", "Invalid"))</f>
        <v/>
      </c>
      <c r="CS439" s="281"/>
      <c r="CT439" s="281"/>
      <c r="CU439" s="281"/>
      <c r="CV439" s="281" t="b">
        <f>AND(RMDF!CY439&gt;=0, RMDF!CY439&lt;=1-SUM(RMDF!Z439,RMDF!AG439,RMDF!AN439,RMDF!AU439,RMDF!BB439,RMDF!BI439,RMDF!BP439,RMDF!BW439,RMDF!CD439,RMDF!CK439,RMDF!CR439), RMDF!CY439=ROUND(RMDF!CY439,4))</f>
        <v>1</v>
      </c>
      <c r="CW439" s="317">
        <f>RMDF!CW439</f>
        <v>0</v>
      </c>
      <c r="CX439" s="318" t="str">
        <f>IF(CW439=0,"",_xlfn.XLOOKUP(CW439,StatePicklist!$1:$1,StatePicklist!$3:$3,"NA",0))</f>
        <v/>
      </c>
      <c r="CY439" s="297" t="str">
        <f ca="1">IF(RMDF!CX439="", "", IF(ISNUMBER(MATCH(RMDF!CX439, INDIRECT(CX439), 0)), "OK", "Invalid"))</f>
        <v/>
      </c>
      <c r="CZ439" s="281"/>
      <c r="DA439" s="281"/>
      <c r="DB439" s="281"/>
      <c r="DC439" s="281" t="b">
        <f>AND(RMDF!DF439&gt;=0, RMDF!DF439&lt;=1-SUM(RMDF!Z439,RMDF!AG439,RMDF!AN439,RMDF!AU439,RMDF!BB439,RMDF!BI439,RMDF!BP439,RMDF!BW439,RMDF!CD439,RMDF!CK439,RMDF!CR439,RMDF!CY439), RMDF!DF439=ROUND(RMDF!DF439,4))</f>
        <v>1</v>
      </c>
      <c r="DD439" s="317">
        <f>RMDF!DD439</f>
        <v>0</v>
      </c>
      <c r="DE439" s="318" t="str">
        <f>IF(DD439=0,"",_xlfn.XLOOKUP(DD439,StatePicklist!$1:$1,StatePicklist!$3:$3,"NA",0))</f>
        <v/>
      </c>
      <c r="DF439" s="297" t="str">
        <f ca="1">IF(RMDF!DE439="", "", IF(ISNUMBER(MATCH(RMDF!DE439, INDIRECT(DE439), 0)), "OK", "Invalid"))</f>
        <v/>
      </c>
      <c r="DG439" s="281"/>
      <c r="DH439" s="281"/>
      <c r="DI439" s="281"/>
      <c r="DJ439" s="281" t="b">
        <f>AND(RMDF!DM439&gt;=0, RMDF!DM439&lt;=1-SUM(RMDF!Z439,RMDF!AG439,RMDF!AN439,RMDF!AU439,RMDF!BB439,RMDF!BI439,RMDF!BP439,RMDF!BW439,RMDF!CD439,RMDF!CK439,RMDF!CR439,RMDF!CY439,RMDF!DF439), RMDF!DM439=ROUND(RMDF!DM439,4))</f>
        <v>1</v>
      </c>
      <c r="DK439" s="317">
        <f>RMDF!DK439</f>
        <v>0</v>
      </c>
      <c r="DL439" s="318" t="str">
        <f>IF(DK439=0,"",_xlfn.XLOOKUP(DK439,StatePicklist!$1:$1,StatePicklist!$3:$3,"NA",0))</f>
        <v/>
      </c>
      <c r="DM439" s="297" t="str">
        <f ca="1">IF(RMDF!DL439="", "", IF(ISNUMBER(MATCH(RMDF!DL439, INDIRECT(DL439), 0)), "OK", "Invalid"))</f>
        <v/>
      </c>
      <c r="DN439" s="281"/>
      <c r="DO439" s="281"/>
      <c r="DP439" s="281"/>
      <c r="DQ439" s="281" t="b">
        <f>AND(RMDF!DT439&gt;=0, RMDF!DT439&lt;=1-SUM(RMDF!Z439,RMDF!AG439,RMDF!AN439,RMDF!AU439,RMDF!BB439,RMDF!BI439,RMDF!BP439,RMDF!BW439,RMDF!CD439,RMDF!CK439,RMDF!CR439,RMDF!CY439,RMDF!DF439,RMDF!DM439), RMDF!DT439=ROUND(RMDF!DT439,4))</f>
        <v>1</v>
      </c>
      <c r="DR439" s="317">
        <f>RMDF!DR439</f>
        <v>0</v>
      </c>
      <c r="DS439" s="318" t="str">
        <f>IF(DR439=0,"",_xlfn.XLOOKUP(DR439,StatePicklist!$1:$1,StatePicklist!$3:$3,"NA",0))</f>
        <v/>
      </c>
      <c r="DT439" s="297" t="str">
        <f ca="1">IF(RMDF!DS439="", "", IF(ISNUMBER(MATCH(RMDF!DS439, INDIRECT(DS439), 0)), "OK", "Invalid"))</f>
        <v/>
      </c>
      <c r="DU439" s="281"/>
      <c r="DV439" s="281"/>
      <c r="DW439" s="281"/>
      <c r="DX439" s="281" t="b">
        <f>AND(RMDF!EA439&gt;=0, RMDF!EA439&lt;=1-SUM(RMDF!Z439,RMDF!AG439,RMDF!AN439,RMDF!AU439,RMDF!BB439,RMDF!BI439,RMDF!BP439,RMDF!BW439,RMDF!CD439,RMDF!CK439,RMDF!CR439,RMDF!CY439,RMDF!DF439,RMDF!DM439,RMDF!DT439), RMDF!EA439=ROUND(RMDF!EA439,4))</f>
        <v>1</v>
      </c>
      <c r="DY439" s="317">
        <f>RMDF!DY439</f>
        <v>0</v>
      </c>
      <c r="DZ439" s="318" t="str">
        <f>IF(DY439=0,"",_xlfn.XLOOKUP(DY439,StatePicklist!$1:$1,StatePicklist!$3:$3,"NA",0))</f>
        <v/>
      </c>
      <c r="EA439" s="297" t="str">
        <f ca="1">IF(RMDF!DZ439="", "", IF(ISNUMBER(MATCH(RMDF!DZ439, INDIRECT(DZ439), 0)), "OK", "Invalid"))</f>
        <v/>
      </c>
      <c r="EB439" s="281"/>
      <c r="EC439" s="281"/>
      <c r="ED439" s="281"/>
      <c r="EE439" s="281" t="b">
        <f>AND(RMDF!EH439&gt;=0, RMDF!EH439&lt;=1-SUM(RMDF!Z439,RMDF!AG439,RMDF!AN439,RMDF!AU439,RMDF!BB439,RMDF!BI439,RMDF!BP439,RMDF!BW439,RMDF!CD439,RMDF!CK439,RMDF!CR439,RMDF!CY439,RMDF!DF439,RMDF!DM439,RMDF!DT439,RMDF!EA439), RMDF!EH439=ROUND(RMDF!EH439,4))</f>
        <v>1</v>
      </c>
      <c r="EF439" s="317">
        <f>RMDF!EF439</f>
        <v>0</v>
      </c>
      <c r="EG439" s="318" t="str">
        <f>IF(EF439=0,"",_xlfn.XLOOKUP(EF439,StatePicklist!$1:$1,StatePicklist!$3:$3,"NA",0))</f>
        <v/>
      </c>
      <c r="EH439" s="297" t="str">
        <f ca="1">IF(RMDF!EG439="", "", IF(ISNUMBER(MATCH(RMDF!EG439, INDIRECT(EG439), 0)), "OK", "Invalid"))</f>
        <v/>
      </c>
      <c r="EI439" s="281"/>
      <c r="EJ439" s="281"/>
      <c r="EK439" s="281"/>
      <c r="EL439" s="281" t="b">
        <f>AND(RMDF!EO439&gt;=0, RMDF!EO439&lt;=1-SUM(RMDF!Z439,RMDF!AG439,RMDF!AN439,RMDF!AU439,RMDF!BB439,RMDF!BI439,RMDF!BP439,RMDF!BW439,RMDF!CD439,RMDF!CK439,RMDF!CR439,RMDF!CY439,RMDF!DF439,RMDF!DM439,RMDF!DT439,RMDF!EA439,RMDF!EH439), RMDF!EO439=ROUND(RMDF!EO439,4))</f>
        <v>1</v>
      </c>
      <c r="EM439" s="317">
        <f>RMDF!EM439</f>
        <v>0</v>
      </c>
      <c r="EN439" s="318" t="str">
        <f>IF(EM439=0,"",_xlfn.XLOOKUP(EM439,StatePicklist!$1:$1,StatePicklist!$3:$3,"NA",0))</f>
        <v/>
      </c>
      <c r="EO439" s="297" t="str">
        <f ca="1">IF(RMDF!EN439="", "", IF(ISNUMBER(MATCH(RMDF!EN439, INDIRECT(EN439), 0)), "OK", "Invalid"))</f>
        <v/>
      </c>
      <c r="EP439" s="281"/>
      <c r="EQ439" s="281"/>
      <c r="ER439" s="281"/>
      <c r="ES439" s="281" t="b">
        <f>AND(RMDF!EV439&gt;=0, RMDF!EV439&lt;=1-SUM(RMDF!Z439,RMDF!AG439,RMDF!AN439,RMDF!AU439,RMDF!BB439,RMDF!BI439,RMDF!BP439,RMDF!BW439,RMDF!CD439,RMDF!CK439,RMDF!CR439,RMDF!CY439,RMDF!DF439,RMDF!DM439,RMDF!DT439,RMDF!EA439,RMDF!EH439,RMDF!EO439), RMDF!EV439=ROUND(RMDF!EV439,4))</f>
        <v>1</v>
      </c>
      <c r="ET439" s="317">
        <f>RMDF!ET439</f>
        <v>0</v>
      </c>
      <c r="EU439" s="318" t="str">
        <f>IF(ET439=0,"",_xlfn.XLOOKUP(ET439,StatePicklist!$1:$1,StatePicklist!$3:$3,"NA",0))</f>
        <v/>
      </c>
      <c r="EV439" s="297" t="str">
        <f ca="1">IF(RMDF!EU439="", "", IF(ISNUMBER(MATCH(RMDF!EU439, INDIRECT(EU439), 0)), "OK", "Invalid"))</f>
        <v/>
      </c>
      <c r="EW439" s="281"/>
      <c r="EX439" s="281"/>
      <c r="EY439" s="281"/>
      <c r="EZ439" s="281" t="b">
        <f>AND(RMDF!FC439&gt;=0, RMDF!FC439&lt;=1-SUM(RMDF!Z439,RMDF!AG439,RMDF!AN439,RMDF!AU439,RMDF!BB439,RMDF!BI439,RMDF!BP439,RMDF!BW439,RMDF!CD439,RMDF!CK439,RMDF!CR439,RMDF!CY439,RMDF!DF439,RMDF!DM439,RMDF!DT439,RMDF!EA439,RMDF!EH439,RMDF!EO439,RMDF!EV439), RMDF!FC439=ROUND(RMDF!FC439,4))</f>
        <v>1</v>
      </c>
      <c r="FA439" s="317">
        <f>RMDF!FA439</f>
        <v>0</v>
      </c>
      <c r="FB439" s="318" t="str">
        <f>IF(FA439=0,"",_xlfn.XLOOKUP(FA439,StatePicklist!$1:$1,StatePicklist!$3:$3,"NA",0))</f>
        <v/>
      </c>
      <c r="FC439" s="297" t="str">
        <f ca="1">IF(RMDF!FB439="", "", IF(ISNUMBER(MATCH(RMDF!FB439, INDIRECT(FB439), 0)), "OK", "Invalid"))</f>
        <v/>
      </c>
    </row>
    <row r="440" spans="1:159" s="205" customFormat="1" ht="39.9" customHeight="1" x14ac:dyDescent="0.25">
      <c r="A440" s="206"/>
      <c r="B440" s="196"/>
      <c r="C440" s="197"/>
      <c r="D440" s="198"/>
      <c r="E440" s="199"/>
      <c r="F440" s="200"/>
      <c r="G440" s="201"/>
      <c r="H440" s="292"/>
      <c r="I440" s="305">
        <f>RMDF!I440</f>
        <v>0</v>
      </c>
      <c r="J440" s="305" t="str">
        <f>IF(I440=ProductCode!$B$30,"PDReclPost",IF(OR(I440=ProductCode!$C$30,I440=ProductCode!$E$30,I440=ProductCode!$G$30),"PDPreCon",IF(OR(I440=ProductCode!$D$30,I440=ProductCode!$F$30),"PDNotReclPost","")))</f>
        <v/>
      </c>
      <c r="K440" s="305" t="str">
        <f t="shared" si="27"/>
        <v/>
      </c>
      <c r="L440" s="289"/>
      <c r="M440" s="305" t="str">
        <f t="shared" si="27"/>
        <v/>
      </c>
      <c r="N440" s="289" t="b">
        <f>AND(RMDF!N440&gt;=0, RMDF!N440&lt;=1-RMDF!L440, RMDF!N440=ROUND(RMDF!N440,4))</f>
        <v>1</v>
      </c>
      <c r="O440" s="286" t="str">
        <f>IF(P440="","",IF(I440="","",IF(LEFT(I440,13)="Reclaimed pos",RawMaterialCode!$E$569,RawMaterialCode!$E$568)))</f>
        <v>Reclaimed pre-consumer mixed fibers (RM0578)</v>
      </c>
      <c r="P440" s="295">
        <f t="shared" si="28"/>
        <v>1</v>
      </c>
      <c r="Q440" s="202"/>
      <c r="R440" s="203"/>
      <c r="S440" s="204" t="str">
        <f t="shared" si="29"/>
        <v/>
      </c>
      <c r="T440" s="281"/>
      <c r="U440" s="281"/>
      <c r="V440" s="281"/>
      <c r="W440" s="281"/>
      <c r="X440" s="317">
        <f>RMDF!X440</f>
        <v>0</v>
      </c>
      <c r="Y440" s="318" t="str">
        <f>IF(X440=0,"",_xlfn.XLOOKUP(X440,StatePicklist!$1:$1,StatePicklist!$3:$3,"NA",0))</f>
        <v/>
      </c>
      <c r="Z440" s="297" t="str">
        <f ca="1">IF(RMDF!Y440="", "", IF(ISNUMBER(MATCH(RMDF!Y440, INDIRECT(Y440), 0)), "OK", "Invalid"))</f>
        <v/>
      </c>
      <c r="AA440" s="281"/>
      <c r="AB440" s="281"/>
      <c r="AC440" s="281"/>
      <c r="AD440" s="281" t="b">
        <f>AND(RMDF!AG440&gt;=0, RMDF!AG440&lt;=1-RMDF!Z440, RMDF!AG440=ROUND(RMDF!AG440,4))</f>
        <v>1</v>
      </c>
      <c r="AE440" s="317">
        <f>RMDF!AE440</f>
        <v>0</v>
      </c>
      <c r="AF440" s="318" t="str">
        <f>IF(AE440=0,"",_xlfn.XLOOKUP(AE440,StatePicklist!$1:$1,StatePicklist!$3:$3,"NA",0))</f>
        <v/>
      </c>
      <c r="AG440" s="297" t="str">
        <f ca="1">IF(RMDF!AF440="", "", IF(ISNUMBER(MATCH(RMDF!AF440, INDIRECT(AF440), 0)), "OK", "Invalid"))</f>
        <v/>
      </c>
      <c r="AH440" s="281"/>
      <c r="AI440" s="281"/>
      <c r="AJ440" s="281"/>
      <c r="AK440" s="281" t="b">
        <f>AND(RMDF!AN440&gt;=0, RMDF!AN440&lt;=1-SUM(RMDF!Z440,RMDF!AG440), RMDF!AN440=ROUND(RMDF!AN440,4))</f>
        <v>1</v>
      </c>
      <c r="AL440" s="317">
        <f>RMDF!AL440</f>
        <v>0</v>
      </c>
      <c r="AM440" s="318" t="str">
        <f>IF(AL440=0,"",_xlfn.XLOOKUP(AL440,StatePicklist!$1:$1,StatePicklist!$3:$3,"NA",0))</f>
        <v/>
      </c>
      <c r="AN440" s="297" t="str">
        <f ca="1">IF(RMDF!AM440="", "", IF(ISNUMBER(MATCH(RMDF!AM440, INDIRECT(AM440), 0)), "OK", "Invalid"))</f>
        <v/>
      </c>
      <c r="AO440" s="281"/>
      <c r="AP440" s="281"/>
      <c r="AQ440" s="281"/>
      <c r="AR440" s="281" t="b">
        <f>AND(RMDF!AU440&gt;=0, RMDF!AU440&lt;=1-SUM(RMDF!Z440,RMDF!AG440,RMDF!AN440), RMDF!AU440=ROUND(RMDF!AU440,4))</f>
        <v>1</v>
      </c>
      <c r="AS440" s="317">
        <f>RMDF!AS440</f>
        <v>0</v>
      </c>
      <c r="AT440" s="318" t="str">
        <f>IF(AS440=0,"",_xlfn.XLOOKUP(AS440,StatePicklist!$1:$1,StatePicklist!$3:$3,"NA",0))</f>
        <v/>
      </c>
      <c r="AU440" s="297" t="str">
        <f ca="1">IF(RMDF!AT440="", "", IF(ISNUMBER(MATCH(RMDF!AT440, INDIRECT(AT440), 0)), "OK", "Invalid"))</f>
        <v/>
      </c>
      <c r="AV440" s="281"/>
      <c r="AW440" s="281"/>
      <c r="AX440" s="281"/>
      <c r="AY440" s="281" t="b">
        <f>AND(RMDF!BB440&gt;=0, RMDF!BB440&lt;=1-SUM(RMDF!Z440,RMDF!AG440,RMDF!AN440,RMDF!AU440), RMDF!BB440=ROUND(RMDF!BB440,4))</f>
        <v>1</v>
      </c>
      <c r="AZ440" s="317">
        <f>RMDF!AZ440</f>
        <v>0</v>
      </c>
      <c r="BA440" s="318" t="str">
        <f>IF(AZ440=0,"",_xlfn.XLOOKUP(AZ440,StatePicklist!$1:$1,StatePicklist!$3:$3,"NA",0))</f>
        <v/>
      </c>
      <c r="BB440" s="297" t="str">
        <f ca="1">IF(RMDF!BA440="", "", IF(ISNUMBER(MATCH(RMDF!BA440, INDIRECT(BA440), 0)), "OK", "Invalid"))</f>
        <v/>
      </c>
      <c r="BC440" s="281"/>
      <c r="BD440" s="281"/>
      <c r="BE440" s="281"/>
      <c r="BF440" s="281" t="b">
        <f>AND(RMDF!BI440&gt;=0, RMDF!BI440&lt;=1-SUM(RMDF!Z440,RMDF!AG440,RMDF!AN440,RMDF!AU440,RMDF!BB440), RMDF!BI440=ROUND(RMDF!BI440,4))</f>
        <v>1</v>
      </c>
      <c r="BG440" s="317">
        <f>RMDF!BG440</f>
        <v>0</v>
      </c>
      <c r="BH440" s="318" t="str">
        <f>IF(BG440=0,"",_xlfn.XLOOKUP(BG440,StatePicklist!$1:$1,StatePicklist!$3:$3,"NA",0))</f>
        <v/>
      </c>
      <c r="BI440" s="297" t="str">
        <f ca="1">IF(RMDF!BH440="", "", IF(ISNUMBER(MATCH(RMDF!BH440, INDIRECT(BH440), 0)), "OK", "Invalid"))</f>
        <v/>
      </c>
      <c r="BJ440" s="281"/>
      <c r="BK440" s="281"/>
      <c r="BL440" s="281"/>
      <c r="BM440" s="281" t="b">
        <f>AND(RMDF!BP440&gt;=0, RMDF!BP440&lt;=1-SUM(RMDF!Z440,RMDF!AG440,RMDF!AN440,RMDF!AU440,RMDF!BB440,RMDF!BI440), RMDF!BP440=ROUND(RMDF!BP440,4))</f>
        <v>1</v>
      </c>
      <c r="BN440" s="317">
        <f>RMDF!BN440</f>
        <v>0</v>
      </c>
      <c r="BO440" s="318" t="str">
        <f>IF(BN440=0,"",_xlfn.XLOOKUP(BN440,StatePicklist!$1:$1,StatePicklist!$3:$3,"NA",0))</f>
        <v/>
      </c>
      <c r="BP440" s="297" t="str">
        <f ca="1">IF(RMDF!BO440="", "", IF(ISNUMBER(MATCH(RMDF!BO440, INDIRECT(BO440), 0)), "OK", "Invalid"))</f>
        <v/>
      </c>
      <c r="BQ440" s="281"/>
      <c r="BR440" s="281"/>
      <c r="BS440" s="281"/>
      <c r="BT440" s="281" t="b">
        <f>AND(RMDF!BW440&gt;=0, RMDF!BW440&lt;=1-SUM(RMDF!Z440,RMDF!AG440,RMDF!AN440,RMDF!AU440,RMDF!BB440,RMDF!BI440,RMDF!BP440), RMDF!BW440=ROUND(RMDF!BW440,4))</f>
        <v>1</v>
      </c>
      <c r="BU440" s="317">
        <f>RMDF!BU440</f>
        <v>0</v>
      </c>
      <c r="BV440" s="318" t="str">
        <f>IF(BU440=0,"",_xlfn.XLOOKUP(BU440,StatePicklist!$1:$1,StatePicklist!$3:$3,"NA",0))</f>
        <v/>
      </c>
      <c r="BW440" s="297" t="str">
        <f ca="1">IF(RMDF!BV440="", "", IF(ISNUMBER(MATCH(RMDF!BV440, INDIRECT(BV440), 0)), "OK", "Invalid"))</f>
        <v/>
      </c>
      <c r="BX440" s="281"/>
      <c r="BY440" s="281"/>
      <c r="BZ440" s="281"/>
      <c r="CA440" s="281" t="b">
        <f>AND(RMDF!CD440&gt;=0, RMDF!CD440&lt;=1-SUM(RMDF!Z440,RMDF!AG440,RMDF!AN440,RMDF!AU440,RMDF!BB440,RMDF!BI440,RMDF!BP440,RMDF!BW440), RMDF!CD440=ROUND(RMDF!CD440,4))</f>
        <v>1</v>
      </c>
      <c r="CB440" s="317">
        <f>RMDF!CB440</f>
        <v>0</v>
      </c>
      <c r="CC440" s="318" t="str">
        <f>IF(CB440=0,"",_xlfn.XLOOKUP(CB440,StatePicklist!$1:$1,StatePicklist!$3:$3,"NA",0))</f>
        <v/>
      </c>
      <c r="CD440" s="297" t="str">
        <f ca="1">IF(RMDF!CC440="", "", IF(ISNUMBER(MATCH(RMDF!CC440, INDIRECT(CC440), 0)), "OK", "Invalid"))</f>
        <v/>
      </c>
      <c r="CE440" s="281"/>
      <c r="CF440" s="281"/>
      <c r="CG440" s="281"/>
      <c r="CH440" s="281" t="b">
        <f>AND(RMDF!CK440&gt;=0, RMDF!CK440&lt;=1-SUM(RMDF!Z440,RMDF!AG440,RMDF!AN440,RMDF!AU440,RMDF!BB440,RMDF!BI440,RMDF!BP440,RMDF!BW440,RMDF!CD440), RMDF!CK440=ROUND(RMDF!CK440,4))</f>
        <v>1</v>
      </c>
      <c r="CI440" s="317">
        <f>RMDF!CI440</f>
        <v>0</v>
      </c>
      <c r="CJ440" s="318" t="str">
        <f>IF(CI440=0,"",_xlfn.XLOOKUP(CI440,StatePicklist!$1:$1,StatePicklist!$3:$3,"NA",0))</f>
        <v/>
      </c>
      <c r="CK440" s="297" t="str">
        <f ca="1">IF(RMDF!CJ440="", "", IF(ISNUMBER(MATCH(RMDF!CJ440, INDIRECT(CJ440), 0)), "OK", "Invalid"))</f>
        <v/>
      </c>
      <c r="CL440" s="281"/>
      <c r="CM440" s="281"/>
      <c r="CN440" s="281"/>
      <c r="CO440" s="281" t="b">
        <f>AND(RMDF!CR440&gt;=0, RMDF!CR440&lt;=1-SUM(RMDF!Z440,RMDF!AG440,RMDF!AN440,RMDF!AU440,RMDF!BB440,RMDF!BI440,RMDF!BP440,RMDF!BW440,RMDF!CD440,RMDF!CK440), RMDF!CR440=ROUND(RMDF!CR440,4))</f>
        <v>1</v>
      </c>
      <c r="CP440" s="317">
        <f>RMDF!CP440</f>
        <v>0</v>
      </c>
      <c r="CQ440" s="318" t="str">
        <f>IF(CP440=0,"",_xlfn.XLOOKUP(CP440,StatePicklist!$1:$1,StatePicklist!$3:$3,"NA",0))</f>
        <v/>
      </c>
      <c r="CR440" s="297" t="str">
        <f ca="1">IF(RMDF!CQ440="", "", IF(ISNUMBER(MATCH(RMDF!CQ440, INDIRECT(CQ440), 0)), "OK", "Invalid"))</f>
        <v/>
      </c>
      <c r="CS440" s="281"/>
      <c r="CT440" s="281"/>
      <c r="CU440" s="281"/>
      <c r="CV440" s="281" t="b">
        <f>AND(RMDF!CY440&gt;=0, RMDF!CY440&lt;=1-SUM(RMDF!Z440,RMDF!AG440,RMDF!AN440,RMDF!AU440,RMDF!BB440,RMDF!BI440,RMDF!BP440,RMDF!BW440,RMDF!CD440,RMDF!CK440,RMDF!CR440), RMDF!CY440=ROUND(RMDF!CY440,4))</f>
        <v>1</v>
      </c>
      <c r="CW440" s="317">
        <f>RMDF!CW440</f>
        <v>0</v>
      </c>
      <c r="CX440" s="318" t="str">
        <f>IF(CW440=0,"",_xlfn.XLOOKUP(CW440,StatePicklist!$1:$1,StatePicklist!$3:$3,"NA",0))</f>
        <v/>
      </c>
      <c r="CY440" s="297" t="str">
        <f ca="1">IF(RMDF!CX440="", "", IF(ISNUMBER(MATCH(RMDF!CX440, INDIRECT(CX440), 0)), "OK", "Invalid"))</f>
        <v/>
      </c>
      <c r="CZ440" s="281"/>
      <c r="DA440" s="281"/>
      <c r="DB440" s="281"/>
      <c r="DC440" s="281" t="b">
        <f>AND(RMDF!DF440&gt;=0, RMDF!DF440&lt;=1-SUM(RMDF!Z440,RMDF!AG440,RMDF!AN440,RMDF!AU440,RMDF!BB440,RMDF!BI440,RMDF!BP440,RMDF!BW440,RMDF!CD440,RMDF!CK440,RMDF!CR440,RMDF!CY440), RMDF!DF440=ROUND(RMDF!DF440,4))</f>
        <v>1</v>
      </c>
      <c r="DD440" s="317">
        <f>RMDF!DD440</f>
        <v>0</v>
      </c>
      <c r="DE440" s="318" t="str">
        <f>IF(DD440=0,"",_xlfn.XLOOKUP(DD440,StatePicklist!$1:$1,StatePicklist!$3:$3,"NA",0))</f>
        <v/>
      </c>
      <c r="DF440" s="297" t="str">
        <f ca="1">IF(RMDF!DE440="", "", IF(ISNUMBER(MATCH(RMDF!DE440, INDIRECT(DE440), 0)), "OK", "Invalid"))</f>
        <v/>
      </c>
      <c r="DG440" s="281"/>
      <c r="DH440" s="281"/>
      <c r="DI440" s="281"/>
      <c r="DJ440" s="281" t="b">
        <f>AND(RMDF!DM440&gt;=0, RMDF!DM440&lt;=1-SUM(RMDF!Z440,RMDF!AG440,RMDF!AN440,RMDF!AU440,RMDF!BB440,RMDF!BI440,RMDF!BP440,RMDF!BW440,RMDF!CD440,RMDF!CK440,RMDF!CR440,RMDF!CY440,RMDF!DF440), RMDF!DM440=ROUND(RMDF!DM440,4))</f>
        <v>1</v>
      </c>
      <c r="DK440" s="317">
        <f>RMDF!DK440</f>
        <v>0</v>
      </c>
      <c r="DL440" s="318" t="str">
        <f>IF(DK440=0,"",_xlfn.XLOOKUP(DK440,StatePicklist!$1:$1,StatePicklist!$3:$3,"NA",0))</f>
        <v/>
      </c>
      <c r="DM440" s="297" t="str">
        <f ca="1">IF(RMDF!DL440="", "", IF(ISNUMBER(MATCH(RMDF!DL440, INDIRECT(DL440), 0)), "OK", "Invalid"))</f>
        <v/>
      </c>
      <c r="DN440" s="281"/>
      <c r="DO440" s="281"/>
      <c r="DP440" s="281"/>
      <c r="DQ440" s="281" t="b">
        <f>AND(RMDF!DT440&gt;=0, RMDF!DT440&lt;=1-SUM(RMDF!Z440,RMDF!AG440,RMDF!AN440,RMDF!AU440,RMDF!BB440,RMDF!BI440,RMDF!BP440,RMDF!BW440,RMDF!CD440,RMDF!CK440,RMDF!CR440,RMDF!CY440,RMDF!DF440,RMDF!DM440), RMDF!DT440=ROUND(RMDF!DT440,4))</f>
        <v>1</v>
      </c>
      <c r="DR440" s="317">
        <f>RMDF!DR440</f>
        <v>0</v>
      </c>
      <c r="DS440" s="318" t="str">
        <f>IF(DR440=0,"",_xlfn.XLOOKUP(DR440,StatePicklist!$1:$1,StatePicklist!$3:$3,"NA",0))</f>
        <v/>
      </c>
      <c r="DT440" s="297" t="str">
        <f ca="1">IF(RMDF!DS440="", "", IF(ISNUMBER(MATCH(RMDF!DS440, INDIRECT(DS440), 0)), "OK", "Invalid"))</f>
        <v/>
      </c>
      <c r="DU440" s="281"/>
      <c r="DV440" s="281"/>
      <c r="DW440" s="281"/>
      <c r="DX440" s="281" t="b">
        <f>AND(RMDF!EA440&gt;=0, RMDF!EA440&lt;=1-SUM(RMDF!Z440,RMDF!AG440,RMDF!AN440,RMDF!AU440,RMDF!BB440,RMDF!BI440,RMDF!BP440,RMDF!BW440,RMDF!CD440,RMDF!CK440,RMDF!CR440,RMDF!CY440,RMDF!DF440,RMDF!DM440,RMDF!DT440), RMDF!EA440=ROUND(RMDF!EA440,4))</f>
        <v>1</v>
      </c>
      <c r="DY440" s="317">
        <f>RMDF!DY440</f>
        <v>0</v>
      </c>
      <c r="DZ440" s="318" t="str">
        <f>IF(DY440=0,"",_xlfn.XLOOKUP(DY440,StatePicklist!$1:$1,StatePicklist!$3:$3,"NA",0))</f>
        <v/>
      </c>
      <c r="EA440" s="297" t="str">
        <f ca="1">IF(RMDF!DZ440="", "", IF(ISNUMBER(MATCH(RMDF!DZ440, INDIRECT(DZ440), 0)), "OK", "Invalid"))</f>
        <v/>
      </c>
      <c r="EB440" s="281"/>
      <c r="EC440" s="281"/>
      <c r="ED440" s="281"/>
      <c r="EE440" s="281" t="b">
        <f>AND(RMDF!EH440&gt;=0, RMDF!EH440&lt;=1-SUM(RMDF!Z440,RMDF!AG440,RMDF!AN440,RMDF!AU440,RMDF!BB440,RMDF!BI440,RMDF!BP440,RMDF!BW440,RMDF!CD440,RMDF!CK440,RMDF!CR440,RMDF!CY440,RMDF!DF440,RMDF!DM440,RMDF!DT440,RMDF!EA440), RMDF!EH440=ROUND(RMDF!EH440,4))</f>
        <v>1</v>
      </c>
      <c r="EF440" s="317">
        <f>RMDF!EF440</f>
        <v>0</v>
      </c>
      <c r="EG440" s="318" t="str">
        <f>IF(EF440=0,"",_xlfn.XLOOKUP(EF440,StatePicklist!$1:$1,StatePicklist!$3:$3,"NA",0))</f>
        <v/>
      </c>
      <c r="EH440" s="297" t="str">
        <f ca="1">IF(RMDF!EG440="", "", IF(ISNUMBER(MATCH(RMDF!EG440, INDIRECT(EG440), 0)), "OK", "Invalid"))</f>
        <v/>
      </c>
      <c r="EI440" s="281"/>
      <c r="EJ440" s="281"/>
      <c r="EK440" s="281"/>
      <c r="EL440" s="281" t="b">
        <f>AND(RMDF!EO440&gt;=0, RMDF!EO440&lt;=1-SUM(RMDF!Z440,RMDF!AG440,RMDF!AN440,RMDF!AU440,RMDF!BB440,RMDF!BI440,RMDF!BP440,RMDF!BW440,RMDF!CD440,RMDF!CK440,RMDF!CR440,RMDF!CY440,RMDF!DF440,RMDF!DM440,RMDF!DT440,RMDF!EA440,RMDF!EH440), RMDF!EO440=ROUND(RMDF!EO440,4))</f>
        <v>1</v>
      </c>
      <c r="EM440" s="317">
        <f>RMDF!EM440</f>
        <v>0</v>
      </c>
      <c r="EN440" s="318" t="str">
        <f>IF(EM440=0,"",_xlfn.XLOOKUP(EM440,StatePicklist!$1:$1,StatePicklist!$3:$3,"NA",0))</f>
        <v/>
      </c>
      <c r="EO440" s="297" t="str">
        <f ca="1">IF(RMDF!EN440="", "", IF(ISNUMBER(MATCH(RMDF!EN440, INDIRECT(EN440), 0)), "OK", "Invalid"))</f>
        <v/>
      </c>
      <c r="EP440" s="281"/>
      <c r="EQ440" s="281"/>
      <c r="ER440" s="281"/>
      <c r="ES440" s="281" t="b">
        <f>AND(RMDF!EV440&gt;=0, RMDF!EV440&lt;=1-SUM(RMDF!Z440,RMDF!AG440,RMDF!AN440,RMDF!AU440,RMDF!BB440,RMDF!BI440,RMDF!BP440,RMDF!BW440,RMDF!CD440,RMDF!CK440,RMDF!CR440,RMDF!CY440,RMDF!DF440,RMDF!DM440,RMDF!DT440,RMDF!EA440,RMDF!EH440,RMDF!EO440), RMDF!EV440=ROUND(RMDF!EV440,4))</f>
        <v>1</v>
      </c>
      <c r="ET440" s="317">
        <f>RMDF!ET440</f>
        <v>0</v>
      </c>
      <c r="EU440" s="318" t="str">
        <f>IF(ET440=0,"",_xlfn.XLOOKUP(ET440,StatePicklist!$1:$1,StatePicklist!$3:$3,"NA",0))</f>
        <v/>
      </c>
      <c r="EV440" s="297" t="str">
        <f ca="1">IF(RMDF!EU440="", "", IF(ISNUMBER(MATCH(RMDF!EU440, INDIRECT(EU440), 0)), "OK", "Invalid"))</f>
        <v/>
      </c>
      <c r="EW440" s="281"/>
      <c r="EX440" s="281"/>
      <c r="EY440" s="281"/>
      <c r="EZ440" s="281" t="b">
        <f>AND(RMDF!FC440&gt;=0, RMDF!FC440&lt;=1-SUM(RMDF!Z440,RMDF!AG440,RMDF!AN440,RMDF!AU440,RMDF!BB440,RMDF!BI440,RMDF!BP440,RMDF!BW440,RMDF!CD440,RMDF!CK440,RMDF!CR440,RMDF!CY440,RMDF!DF440,RMDF!DM440,RMDF!DT440,RMDF!EA440,RMDF!EH440,RMDF!EO440,RMDF!EV440), RMDF!FC440=ROUND(RMDF!FC440,4))</f>
        <v>1</v>
      </c>
      <c r="FA440" s="317">
        <f>RMDF!FA440</f>
        <v>0</v>
      </c>
      <c r="FB440" s="318" t="str">
        <f>IF(FA440=0,"",_xlfn.XLOOKUP(FA440,StatePicklist!$1:$1,StatePicklist!$3:$3,"NA",0))</f>
        <v/>
      </c>
      <c r="FC440" s="297" t="str">
        <f ca="1">IF(RMDF!FB440="", "", IF(ISNUMBER(MATCH(RMDF!FB440, INDIRECT(FB440), 0)), "OK", "Invalid"))</f>
        <v/>
      </c>
    </row>
    <row r="441" spans="1:159" s="205" customFormat="1" ht="39.9" customHeight="1" x14ac:dyDescent="0.25">
      <c r="A441" s="206"/>
      <c r="B441" s="196"/>
      <c r="C441" s="197"/>
      <c r="D441" s="198"/>
      <c r="E441" s="199"/>
      <c r="F441" s="200"/>
      <c r="G441" s="201"/>
      <c r="H441" s="292"/>
      <c r="I441" s="305">
        <f>RMDF!I441</f>
        <v>0</v>
      </c>
      <c r="J441" s="305" t="str">
        <f>IF(I441=ProductCode!$B$30,"PDReclPost",IF(OR(I441=ProductCode!$C$30,I441=ProductCode!$E$30,I441=ProductCode!$G$30),"PDPreCon",IF(OR(I441=ProductCode!$D$30,I441=ProductCode!$F$30),"PDNotReclPost","")))</f>
        <v/>
      </c>
      <c r="K441" s="305" t="str">
        <f t="shared" si="27"/>
        <v/>
      </c>
      <c r="L441" s="289"/>
      <c r="M441" s="305" t="str">
        <f t="shared" si="27"/>
        <v/>
      </c>
      <c r="N441" s="289" t="b">
        <f>AND(RMDF!N441&gt;=0, RMDF!N441&lt;=1-RMDF!L441, RMDF!N441=ROUND(RMDF!N441,4))</f>
        <v>1</v>
      </c>
      <c r="O441" s="286" t="str">
        <f>IF(P441="","",IF(I441="","",IF(LEFT(I441,13)="Reclaimed pos",RawMaterialCode!$E$569,RawMaterialCode!$E$568)))</f>
        <v>Reclaimed pre-consumer mixed fibers (RM0578)</v>
      </c>
      <c r="P441" s="295">
        <f t="shared" si="28"/>
        <v>1</v>
      </c>
      <c r="Q441" s="202"/>
      <c r="R441" s="203"/>
      <c r="S441" s="204" t="str">
        <f t="shared" si="29"/>
        <v/>
      </c>
      <c r="T441" s="281"/>
      <c r="U441" s="281"/>
      <c r="V441" s="281"/>
      <c r="W441" s="281"/>
      <c r="X441" s="317">
        <f>RMDF!X441</f>
        <v>0</v>
      </c>
      <c r="Y441" s="318" t="str">
        <f>IF(X441=0,"",_xlfn.XLOOKUP(X441,StatePicklist!$1:$1,StatePicklist!$3:$3,"NA",0))</f>
        <v/>
      </c>
      <c r="Z441" s="297" t="str">
        <f ca="1">IF(RMDF!Y441="", "", IF(ISNUMBER(MATCH(RMDF!Y441, INDIRECT(Y441), 0)), "OK", "Invalid"))</f>
        <v/>
      </c>
      <c r="AA441" s="281"/>
      <c r="AB441" s="281"/>
      <c r="AC441" s="281"/>
      <c r="AD441" s="281" t="b">
        <f>AND(RMDF!AG441&gt;=0, RMDF!AG441&lt;=1-RMDF!Z441, RMDF!AG441=ROUND(RMDF!AG441,4))</f>
        <v>1</v>
      </c>
      <c r="AE441" s="317">
        <f>RMDF!AE441</f>
        <v>0</v>
      </c>
      <c r="AF441" s="318" t="str">
        <f>IF(AE441=0,"",_xlfn.XLOOKUP(AE441,StatePicklist!$1:$1,StatePicklist!$3:$3,"NA",0))</f>
        <v/>
      </c>
      <c r="AG441" s="297" t="str">
        <f ca="1">IF(RMDF!AF441="", "", IF(ISNUMBER(MATCH(RMDF!AF441, INDIRECT(AF441), 0)), "OK", "Invalid"))</f>
        <v/>
      </c>
      <c r="AH441" s="281"/>
      <c r="AI441" s="281"/>
      <c r="AJ441" s="281"/>
      <c r="AK441" s="281" t="b">
        <f>AND(RMDF!AN441&gt;=0, RMDF!AN441&lt;=1-SUM(RMDF!Z441,RMDF!AG441), RMDF!AN441=ROUND(RMDF!AN441,4))</f>
        <v>1</v>
      </c>
      <c r="AL441" s="317">
        <f>RMDF!AL441</f>
        <v>0</v>
      </c>
      <c r="AM441" s="318" t="str">
        <f>IF(AL441=0,"",_xlfn.XLOOKUP(AL441,StatePicklist!$1:$1,StatePicklist!$3:$3,"NA",0))</f>
        <v/>
      </c>
      <c r="AN441" s="297" t="str">
        <f ca="1">IF(RMDF!AM441="", "", IF(ISNUMBER(MATCH(RMDF!AM441, INDIRECT(AM441), 0)), "OK", "Invalid"))</f>
        <v/>
      </c>
      <c r="AO441" s="281"/>
      <c r="AP441" s="281"/>
      <c r="AQ441" s="281"/>
      <c r="AR441" s="281" t="b">
        <f>AND(RMDF!AU441&gt;=0, RMDF!AU441&lt;=1-SUM(RMDF!Z441,RMDF!AG441,RMDF!AN441), RMDF!AU441=ROUND(RMDF!AU441,4))</f>
        <v>1</v>
      </c>
      <c r="AS441" s="317">
        <f>RMDF!AS441</f>
        <v>0</v>
      </c>
      <c r="AT441" s="318" t="str">
        <f>IF(AS441=0,"",_xlfn.XLOOKUP(AS441,StatePicklist!$1:$1,StatePicklist!$3:$3,"NA",0))</f>
        <v/>
      </c>
      <c r="AU441" s="297" t="str">
        <f ca="1">IF(RMDF!AT441="", "", IF(ISNUMBER(MATCH(RMDF!AT441, INDIRECT(AT441), 0)), "OK", "Invalid"))</f>
        <v/>
      </c>
      <c r="AV441" s="281"/>
      <c r="AW441" s="281"/>
      <c r="AX441" s="281"/>
      <c r="AY441" s="281" t="b">
        <f>AND(RMDF!BB441&gt;=0, RMDF!BB441&lt;=1-SUM(RMDF!Z441,RMDF!AG441,RMDF!AN441,RMDF!AU441), RMDF!BB441=ROUND(RMDF!BB441,4))</f>
        <v>1</v>
      </c>
      <c r="AZ441" s="317">
        <f>RMDF!AZ441</f>
        <v>0</v>
      </c>
      <c r="BA441" s="318" t="str">
        <f>IF(AZ441=0,"",_xlfn.XLOOKUP(AZ441,StatePicklist!$1:$1,StatePicklist!$3:$3,"NA",0))</f>
        <v/>
      </c>
      <c r="BB441" s="297" t="str">
        <f ca="1">IF(RMDF!BA441="", "", IF(ISNUMBER(MATCH(RMDF!BA441, INDIRECT(BA441), 0)), "OK", "Invalid"))</f>
        <v/>
      </c>
      <c r="BC441" s="281"/>
      <c r="BD441" s="281"/>
      <c r="BE441" s="281"/>
      <c r="BF441" s="281" t="b">
        <f>AND(RMDF!BI441&gt;=0, RMDF!BI441&lt;=1-SUM(RMDF!Z441,RMDF!AG441,RMDF!AN441,RMDF!AU441,RMDF!BB441), RMDF!BI441=ROUND(RMDF!BI441,4))</f>
        <v>1</v>
      </c>
      <c r="BG441" s="317">
        <f>RMDF!BG441</f>
        <v>0</v>
      </c>
      <c r="BH441" s="318" t="str">
        <f>IF(BG441=0,"",_xlfn.XLOOKUP(BG441,StatePicklist!$1:$1,StatePicklist!$3:$3,"NA",0))</f>
        <v/>
      </c>
      <c r="BI441" s="297" t="str">
        <f ca="1">IF(RMDF!BH441="", "", IF(ISNUMBER(MATCH(RMDF!BH441, INDIRECT(BH441), 0)), "OK", "Invalid"))</f>
        <v/>
      </c>
      <c r="BJ441" s="281"/>
      <c r="BK441" s="281"/>
      <c r="BL441" s="281"/>
      <c r="BM441" s="281" t="b">
        <f>AND(RMDF!BP441&gt;=0, RMDF!BP441&lt;=1-SUM(RMDF!Z441,RMDF!AG441,RMDF!AN441,RMDF!AU441,RMDF!BB441,RMDF!BI441), RMDF!BP441=ROUND(RMDF!BP441,4))</f>
        <v>1</v>
      </c>
      <c r="BN441" s="317">
        <f>RMDF!BN441</f>
        <v>0</v>
      </c>
      <c r="BO441" s="318" t="str">
        <f>IF(BN441=0,"",_xlfn.XLOOKUP(BN441,StatePicklist!$1:$1,StatePicklist!$3:$3,"NA",0))</f>
        <v/>
      </c>
      <c r="BP441" s="297" t="str">
        <f ca="1">IF(RMDF!BO441="", "", IF(ISNUMBER(MATCH(RMDF!BO441, INDIRECT(BO441), 0)), "OK", "Invalid"))</f>
        <v/>
      </c>
      <c r="BQ441" s="281"/>
      <c r="BR441" s="281"/>
      <c r="BS441" s="281"/>
      <c r="BT441" s="281" t="b">
        <f>AND(RMDF!BW441&gt;=0, RMDF!BW441&lt;=1-SUM(RMDF!Z441,RMDF!AG441,RMDF!AN441,RMDF!AU441,RMDF!BB441,RMDF!BI441,RMDF!BP441), RMDF!BW441=ROUND(RMDF!BW441,4))</f>
        <v>1</v>
      </c>
      <c r="BU441" s="317">
        <f>RMDF!BU441</f>
        <v>0</v>
      </c>
      <c r="BV441" s="318" t="str">
        <f>IF(BU441=0,"",_xlfn.XLOOKUP(BU441,StatePicklist!$1:$1,StatePicklist!$3:$3,"NA",0))</f>
        <v/>
      </c>
      <c r="BW441" s="297" t="str">
        <f ca="1">IF(RMDF!BV441="", "", IF(ISNUMBER(MATCH(RMDF!BV441, INDIRECT(BV441), 0)), "OK", "Invalid"))</f>
        <v/>
      </c>
      <c r="BX441" s="281"/>
      <c r="BY441" s="281"/>
      <c r="BZ441" s="281"/>
      <c r="CA441" s="281" t="b">
        <f>AND(RMDF!CD441&gt;=0, RMDF!CD441&lt;=1-SUM(RMDF!Z441,RMDF!AG441,RMDF!AN441,RMDF!AU441,RMDF!BB441,RMDF!BI441,RMDF!BP441,RMDF!BW441), RMDF!CD441=ROUND(RMDF!CD441,4))</f>
        <v>1</v>
      </c>
      <c r="CB441" s="317">
        <f>RMDF!CB441</f>
        <v>0</v>
      </c>
      <c r="CC441" s="318" t="str">
        <f>IF(CB441=0,"",_xlfn.XLOOKUP(CB441,StatePicklist!$1:$1,StatePicklist!$3:$3,"NA",0))</f>
        <v/>
      </c>
      <c r="CD441" s="297" t="str">
        <f ca="1">IF(RMDF!CC441="", "", IF(ISNUMBER(MATCH(RMDF!CC441, INDIRECT(CC441), 0)), "OK", "Invalid"))</f>
        <v/>
      </c>
      <c r="CE441" s="281"/>
      <c r="CF441" s="281"/>
      <c r="CG441" s="281"/>
      <c r="CH441" s="281" t="b">
        <f>AND(RMDF!CK441&gt;=0, RMDF!CK441&lt;=1-SUM(RMDF!Z441,RMDF!AG441,RMDF!AN441,RMDF!AU441,RMDF!BB441,RMDF!BI441,RMDF!BP441,RMDF!BW441,RMDF!CD441), RMDF!CK441=ROUND(RMDF!CK441,4))</f>
        <v>1</v>
      </c>
      <c r="CI441" s="317">
        <f>RMDF!CI441</f>
        <v>0</v>
      </c>
      <c r="CJ441" s="318" t="str">
        <f>IF(CI441=0,"",_xlfn.XLOOKUP(CI441,StatePicklist!$1:$1,StatePicklist!$3:$3,"NA",0))</f>
        <v/>
      </c>
      <c r="CK441" s="297" t="str">
        <f ca="1">IF(RMDF!CJ441="", "", IF(ISNUMBER(MATCH(RMDF!CJ441, INDIRECT(CJ441), 0)), "OK", "Invalid"))</f>
        <v/>
      </c>
      <c r="CL441" s="281"/>
      <c r="CM441" s="281"/>
      <c r="CN441" s="281"/>
      <c r="CO441" s="281" t="b">
        <f>AND(RMDF!CR441&gt;=0, RMDF!CR441&lt;=1-SUM(RMDF!Z441,RMDF!AG441,RMDF!AN441,RMDF!AU441,RMDF!BB441,RMDF!BI441,RMDF!BP441,RMDF!BW441,RMDF!CD441,RMDF!CK441), RMDF!CR441=ROUND(RMDF!CR441,4))</f>
        <v>1</v>
      </c>
      <c r="CP441" s="317">
        <f>RMDF!CP441</f>
        <v>0</v>
      </c>
      <c r="CQ441" s="318" t="str">
        <f>IF(CP441=0,"",_xlfn.XLOOKUP(CP441,StatePicklist!$1:$1,StatePicklist!$3:$3,"NA",0))</f>
        <v/>
      </c>
      <c r="CR441" s="297" t="str">
        <f ca="1">IF(RMDF!CQ441="", "", IF(ISNUMBER(MATCH(RMDF!CQ441, INDIRECT(CQ441), 0)), "OK", "Invalid"))</f>
        <v/>
      </c>
      <c r="CS441" s="281"/>
      <c r="CT441" s="281"/>
      <c r="CU441" s="281"/>
      <c r="CV441" s="281" t="b">
        <f>AND(RMDF!CY441&gt;=0, RMDF!CY441&lt;=1-SUM(RMDF!Z441,RMDF!AG441,RMDF!AN441,RMDF!AU441,RMDF!BB441,RMDF!BI441,RMDF!BP441,RMDF!BW441,RMDF!CD441,RMDF!CK441,RMDF!CR441), RMDF!CY441=ROUND(RMDF!CY441,4))</f>
        <v>1</v>
      </c>
      <c r="CW441" s="317">
        <f>RMDF!CW441</f>
        <v>0</v>
      </c>
      <c r="CX441" s="318" t="str">
        <f>IF(CW441=0,"",_xlfn.XLOOKUP(CW441,StatePicklist!$1:$1,StatePicklist!$3:$3,"NA",0))</f>
        <v/>
      </c>
      <c r="CY441" s="297" t="str">
        <f ca="1">IF(RMDF!CX441="", "", IF(ISNUMBER(MATCH(RMDF!CX441, INDIRECT(CX441), 0)), "OK", "Invalid"))</f>
        <v/>
      </c>
      <c r="CZ441" s="281"/>
      <c r="DA441" s="281"/>
      <c r="DB441" s="281"/>
      <c r="DC441" s="281" t="b">
        <f>AND(RMDF!DF441&gt;=0, RMDF!DF441&lt;=1-SUM(RMDF!Z441,RMDF!AG441,RMDF!AN441,RMDF!AU441,RMDF!BB441,RMDF!BI441,RMDF!BP441,RMDF!BW441,RMDF!CD441,RMDF!CK441,RMDF!CR441,RMDF!CY441), RMDF!DF441=ROUND(RMDF!DF441,4))</f>
        <v>1</v>
      </c>
      <c r="DD441" s="317">
        <f>RMDF!DD441</f>
        <v>0</v>
      </c>
      <c r="DE441" s="318" t="str">
        <f>IF(DD441=0,"",_xlfn.XLOOKUP(DD441,StatePicklist!$1:$1,StatePicklist!$3:$3,"NA",0))</f>
        <v/>
      </c>
      <c r="DF441" s="297" t="str">
        <f ca="1">IF(RMDF!DE441="", "", IF(ISNUMBER(MATCH(RMDF!DE441, INDIRECT(DE441), 0)), "OK", "Invalid"))</f>
        <v/>
      </c>
      <c r="DG441" s="281"/>
      <c r="DH441" s="281"/>
      <c r="DI441" s="281"/>
      <c r="DJ441" s="281" t="b">
        <f>AND(RMDF!DM441&gt;=0, RMDF!DM441&lt;=1-SUM(RMDF!Z441,RMDF!AG441,RMDF!AN441,RMDF!AU441,RMDF!BB441,RMDF!BI441,RMDF!BP441,RMDF!BW441,RMDF!CD441,RMDF!CK441,RMDF!CR441,RMDF!CY441,RMDF!DF441), RMDF!DM441=ROUND(RMDF!DM441,4))</f>
        <v>1</v>
      </c>
      <c r="DK441" s="317">
        <f>RMDF!DK441</f>
        <v>0</v>
      </c>
      <c r="DL441" s="318" t="str">
        <f>IF(DK441=0,"",_xlfn.XLOOKUP(DK441,StatePicklist!$1:$1,StatePicklist!$3:$3,"NA",0))</f>
        <v/>
      </c>
      <c r="DM441" s="297" t="str">
        <f ca="1">IF(RMDF!DL441="", "", IF(ISNUMBER(MATCH(RMDF!DL441, INDIRECT(DL441), 0)), "OK", "Invalid"))</f>
        <v/>
      </c>
      <c r="DN441" s="281"/>
      <c r="DO441" s="281"/>
      <c r="DP441" s="281"/>
      <c r="DQ441" s="281" t="b">
        <f>AND(RMDF!DT441&gt;=0, RMDF!DT441&lt;=1-SUM(RMDF!Z441,RMDF!AG441,RMDF!AN441,RMDF!AU441,RMDF!BB441,RMDF!BI441,RMDF!BP441,RMDF!BW441,RMDF!CD441,RMDF!CK441,RMDF!CR441,RMDF!CY441,RMDF!DF441,RMDF!DM441), RMDF!DT441=ROUND(RMDF!DT441,4))</f>
        <v>1</v>
      </c>
      <c r="DR441" s="317">
        <f>RMDF!DR441</f>
        <v>0</v>
      </c>
      <c r="DS441" s="318" t="str">
        <f>IF(DR441=0,"",_xlfn.XLOOKUP(DR441,StatePicklist!$1:$1,StatePicklist!$3:$3,"NA",0))</f>
        <v/>
      </c>
      <c r="DT441" s="297" t="str">
        <f ca="1">IF(RMDF!DS441="", "", IF(ISNUMBER(MATCH(RMDF!DS441, INDIRECT(DS441), 0)), "OK", "Invalid"))</f>
        <v/>
      </c>
      <c r="DU441" s="281"/>
      <c r="DV441" s="281"/>
      <c r="DW441" s="281"/>
      <c r="DX441" s="281" t="b">
        <f>AND(RMDF!EA441&gt;=0, RMDF!EA441&lt;=1-SUM(RMDF!Z441,RMDF!AG441,RMDF!AN441,RMDF!AU441,RMDF!BB441,RMDF!BI441,RMDF!BP441,RMDF!BW441,RMDF!CD441,RMDF!CK441,RMDF!CR441,RMDF!CY441,RMDF!DF441,RMDF!DM441,RMDF!DT441), RMDF!EA441=ROUND(RMDF!EA441,4))</f>
        <v>1</v>
      </c>
      <c r="DY441" s="317">
        <f>RMDF!DY441</f>
        <v>0</v>
      </c>
      <c r="DZ441" s="318" t="str">
        <f>IF(DY441=0,"",_xlfn.XLOOKUP(DY441,StatePicklist!$1:$1,StatePicklist!$3:$3,"NA",0))</f>
        <v/>
      </c>
      <c r="EA441" s="297" t="str">
        <f ca="1">IF(RMDF!DZ441="", "", IF(ISNUMBER(MATCH(RMDF!DZ441, INDIRECT(DZ441), 0)), "OK", "Invalid"))</f>
        <v/>
      </c>
      <c r="EB441" s="281"/>
      <c r="EC441" s="281"/>
      <c r="ED441" s="281"/>
      <c r="EE441" s="281" t="b">
        <f>AND(RMDF!EH441&gt;=0, RMDF!EH441&lt;=1-SUM(RMDF!Z441,RMDF!AG441,RMDF!AN441,RMDF!AU441,RMDF!BB441,RMDF!BI441,RMDF!BP441,RMDF!BW441,RMDF!CD441,RMDF!CK441,RMDF!CR441,RMDF!CY441,RMDF!DF441,RMDF!DM441,RMDF!DT441,RMDF!EA441), RMDF!EH441=ROUND(RMDF!EH441,4))</f>
        <v>1</v>
      </c>
      <c r="EF441" s="317">
        <f>RMDF!EF441</f>
        <v>0</v>
      </c>
      <c r="EG441" s="318" t="str">
        <f>IF(EF441=0,"",_xlfn.XLOOKUP(EF441,StatePicklist!$1:$1,StatePicklist!$3:$3,"NA",0))</f>
        <v/>
      </c>
      <c r="EH441" s="297" t="str">
        <f ca="1">IF(RMDF!EG441="", "", IF(ISNUMBER(MATCH(RMDF!EG441, INDIRECT(EG441), 0)), "OK", "Invalid"))</f>
        <v/>
      </c>
      <c r="EI441" s="281"/>
      <c r="EJ441" s="281"/>
      <c r="EK441" s="281"/>
      <c r="EL441" s="281" t="b">
        <f>AND(RMDF!EO441&gt;=0, RMDF!EO441&lt;=1-SUM(RMDF!Z441,RMDF!AG441,RMDF!AN441,RMDF!AU441,RMDF!BB441,RMDF!BI441,RMDF!BP441,RMDF!BW441,RMDF!CD441,RMDF!CK441,RMDF!CR441,RMDF!CY441,RMDF!DF441,RMDF!DM441,RMDF!DT441,RMDF!EA441,RMDF!EH441), RMDF!EO441=ROUND(RMDF!EO441,4))</f>
        <v>1</v>
      </c>
      <c r="EM441" s="317">
        <f>RMDF!EM441</f>
        <v>0</v>
      </c>
      <c r="EN441" s="318" t="str">
        <f>IF(EM441=0,"",_xlfn.XLOOKUP(EM441,StatePicklist!$1:$1,StatePicklist!$3:$3,"NA",0))</f>
        <v/>
      </c>
      <c r="EO441" s="297" t="str">
        <f ca="1">IF(RMDF!EN441="", "", IF(ISNUMBER(MATCH(RMDF!EN441, INDIRECT(EN441), 0)), "OK", "Invalid"))</f>
        <v/>
      </c>
      <c r="EP441" s="281"/>
      <c r="EQ441" s="281"/>
      <c r="ER441" s="281"/>
      <c r="ES441" s="281" t="b">
        <f>AND(RMDF!EV441&gt;=0, RMDF!EV441&lt;=1-SUM(RMDF!Z441,RMDF!AG441,RMDF!AN441,RMDF!AU441,RMDF!BB441,RMDF!BI441,RMDF!BP441,RMDF!BW441,RMDF!CD441,RMDF!CK441,RMDF!CR441,RMDF!CY441,RMDF!DF441,RMDF!DM441,RMDF!DT441,RMDF!EA441,RMDF!EH441,RMDF!EO441), RMDF!EV441=ROUND(RMDF!EV441,4))</f>
        <v>1</v>
      </c>
      <c r="ET441" s="317">
        <f>RMDF!ET441</f>
        <v>0</v>
      </c>
      <c r="EU441" s="318" t="str">
        <f>IF(ET441=0,"",_xlfn.XLOOKUP(ET441,StatePicklist!$1:$1,StatePicklist!$3:$3,"NA",0))</f>
        <v/>
      </c>
      <c r="EV441" s="297" t="str">
        <f ca="1">IF(RMDF!EU441="", "", IF(ISNUMBER(MATCH(RMDF!EU441, INDIRECT(EU441), 0)), "OK", "Invalid"))</f>
        <v/>
      </c>
      <c r="EW441" s="281"/>
      <c r="EX441" s="281"/>
      <c r="EY441" s="281"/>
      <c r="EZ441" s="281" t="b">
        <f>AND(RMDF!FC441&gt;=0, RMDF!FC441&lt;=1-SUM(RMDF!Z441,RMDF!AG441,RMDF!AN441,RMDF!AU441,RMDF!BB441,RMDF!BI441,RMDF!BP441,RMDF!BW441,RMDF!CD441,RMDF!CK441,RMDF!CR441,RMDF!CY441,RMDF!DF441,RMDF!DM441,RMDF!DT441,RMDF!EA441,RMDF!EH441,RMDF!EO441,RMDF!EV441), RMDF!FC441=ROUND(RMDF!FC441,4))</f>
        <v>1</v>
      </c>
      <c r="FA441" s="317">
        <f>RMDF!FA441</f>
        <v>0</v>
      </c>
      <c r="FB441" s="318" t="str">
        <f>IF(FA441=0,"",_xlfn.XLOOKUP(FA441,StatePicklist!$1:$1,StatePicklist!$3:$3,"NA",0))</f>
        <v/>
      </c>
      <c r="FC441" s="297" t="str">
        <f ca="1">IF(RMDF!FB441="", "", IF(ISNUMBER(MATCH(RMDF!FB441, INDIRECT(FB441), 0)), "OK", "Invalid"))</f>
        <v/>
      </c>
    </row>
    <row r="442" spans="1:159" s="205" customFormat="1" ht="39.9" customHeight="1" x14ac:dyDescent="0.25">
      <c r="A442" s="206"/>
      <c r="B442" s="196"/>
      <c r="C442" s="197"/>
      <c r="D442" s="198"/>
      <c r="E442" s="199"/>
      <c r="F442" s="200"/>
      <c r="G442" s="201"/>
      <c r="H442" s="292"/>
      <c r="I442" s="305">
        <f>RMDF!I442</f>
        <v>0</v>
      </c>
      <c r="J442" s="305" t="str">
        <f>IF(I442=ProductCode!$B$30,"PDReclPost",IF(OR(I442=ProductCode!$C$30,I442=ProductCode!$E$30,I442=ProductCode!$G$30),"PDPreCon",IF(OR(I442=ProductCode!$D$30,I442=ProductCode!$F$30),"PDNotReclPost","")))</f>
        <v/>
      </c>
      <c r="K442" s="305" t="str">
        <f t="shared" si="27"/>
        <v/>
      </c>
      <c r="L442" s="289"/>
      <c r="M442" s="305" t="str">
        <f t="shared" si="27"/>
        <v/>
      </c>
      <c r="N442" s="289" t="b">
        <f>AND(RMDF!N442&gt;=0, RMDF!N442&lt;=1-RMDF!L442, RMDF!N442=ROUND(RMDF!N442,4))</f>
        <v>1</v>
      </c>
      <c r="O442" s="286" t="str">
        <f>IF(P442="","",IF(I442="","",IF(LEFT(I442,13)="Reclaimed pos",RawMaterialCode!$E$569,RawMaterialCode!$E$568)))</f>
        <v>Reclaimed pre-consumer mixed fibers (RM0578)</v>
      </c>
      <c r="P442" s="295">
        <f t="shared" si="28"/>
        <v>1</v>
      </c>
      <c r="Q442" s="202"/>
      <c r="R442" s="203"/>
      <c r="S442" s="204" t="str">
        <f t="shared" si="29"/>
        <v/>
      </c>
      <c r="T442" s="281"/>
      <c r="U442" s="281"/>
      <c r="V442" s="281"/>
      <c r="W442" s="281"/>
      <c r="X442" s="317">
        <f>RMDF!X442</f>
        <v>0</v>
      </c>
      <c r="Y442" s="318" t="str">
        <f>IF(X442=0,"",_xlfn.XLOOKUP(X442,StatePicklist!$1:$1,StatePicklist!$3:$3,"NA",0))</f>
        <v/>
      </c>
      <c r="Z442" s="297" t="str">
        <f ca="1">IF(RMDF!Y442="", "", IF(ISNUMBER(MATCH(RMDF!Y442, INDIRECT(Y442), 0)), "OK", "Invalid"))</f>
        <v/>
      </c>
      <c r="AA442" s="281"/>
      <c r="AB442" s="281"/>
      <c r="AC442" s="281"/>
      <c r="AD442" s="281" t="b">
        <f>AND(RMDF!AG442&gt;=0, RMDF!AG442&lt;=1-RMDF!Z442, RMDF!AG442=ROUND(RMDF!AG442,4))</f>
        <v>1</v>
      </c>
      <c r="AE442" s="317">
        <f>RMDF!AE442</f>
        <v>0</v>
      </c>
      <c r="AF442" s="318" t="str">
        <f>IF(AE442=0,"",_xlfn.XLOOKUP(AE442,StatePicklist!$1:$1,StatePicklist!$3:$3,"NA",0))</f>
        <v/>
      </c>
      <c r="AG442" s="297" t="str">
        <f ca="1">IF(RMDF!AF442="", "", IF(ISNUMBER(MATCH(RMDF!AF442, INDIRECT(AF442), 0)), "OK", "Invalid"))</f>
        <v/>
      </c>
      <c r="AH442" s="281"/>
      <c r="AI442" s="281"/>
      <c r="AJ442" s="281"/>
      <c r="AK442" s="281" t="b">
        <f>AND(RMDF!AN442&gt;=0, RMDF!AN442&lt;=1-SUM(RMDF!Z442,RMDF!AG442), RMDF!AN442=ROUND(RMDF!AN442,4))</f>
        <v>1</v>
      </c>
      <c r="AL442" s="317">
        <f>RMDF!AL442</f>
        <v>0</v>
      </c>
      <c r="AM442" s="318" t="str">
        <f>IF(AL442=0,"",_xlfn.XLOOKUP(AL442,StatePicklist!$1:$1,StatePicklist!$3:$3,"NA",0))</f>
        <v/>
      </c>
      <c r="AN442" s="297" t="str">
        <f ca="1">IF(RMDF!AM442="", "", IF(ISNUMBER(MATCH(RMDF!AM442, INDIRECT(AM442), 0)), "OK", "Invalid"))</f>
        <v/>
      </c>
      <c r="AO442" s="281"/>
      <c r="AP442" s="281"/>
      <c r="AQ442" s="281"/>
      <c r="AR442" s="281" t="b">
        <f>AND(RMDF!AU442&gt;=0, RMDF!AU442&lt;=1-SUM(RMDF!Z442,RMDF!AG442,RMDF!AN442), RMDF!AU442=ROUND(RMDF!AU442,4))</f>
        <v>1</v>
      </c>
      <c r="AS442" s="317">
        <f>RMDF!AS442</f>
        <v>0</v>
      </c>
      <c r="AT442" s="318" t="str">
        <f>IF(AS442=0,"",_xlfn.XLOOKUP(AS442,StatePicklist!$1:$1,StatePicklist!$3:$3,"NA",0))</f>
        <v/>
      </c>
      <c r="AU442" s="297" t="str">
        <f ca="1">IF(RMDF!AT442="", "", IF(ISNUMBER(MATCH(RMDF!AT442, INDIRECT(AT442), 0)), "OK", "Invalid"))</f>
        <v/>
      </c>
      <c r="AV442" s="281"/>
      <c r="AW442" s="281"/>
      <c r="AX442" s="281"/>
      <c r="AY442" s="281" t="b">
        <f>AND(RMDF!BB442&gt;=0, RMDF!BB442&lt;=1-SUM(RMDF!Z442,RMDF!AG442,RMDF!AN442,RMDF!AU442), RMDF!BB442=ROUND(RMDF!BB442,4))</f>
        <v>1</v>
      </c>
      <c r="AZ442" s="317">
        <f>RMDF!AZ442</f>
        <v>0</v>
      </c>
      <c r="BA442" s="318" t="str">
        <f>IF(AZ442=0,"",_xlfn.XLOOKUP(AZ442,StatePicklist!$1:$1,StatePicklist!$3:$3,"NA",0))</f>
        <v/>
      </c>
      <c r="BB442" s="297" t="str">
        <f ca="1">IF(RMDF!BA442="", "", IF(ISNUMBER(MATCH(RMDF!BA442, INDIRECT(BA442), 0)), "OK", "Invalid"))</f>
        <v/>
      </c>
      <c r="BC442" s="281"/>
      <c r="BD442" s="281"/>
      <c r="BE442" s="281"/>
      <c r="BF442" s="281" t="b">
        <f>AND(RMDF!BI442&gt;=0, RMDF!BI442&lt;=1-SUM(RMDF!Z442,RMDF!AG442,RMDF!AN442,RMDF!AU442,RMDF!BB442), RMDF!BI442=ROUND(RMDF!BI442,4))</f>
        <v>1</v>
      </c>
      <c r="BG442" s="317">
        <f>RMDF!BG442</f>
        <v>0</v>
      </c>
      <c r="BH442" s="318" t="str">
        <f>IF(BG442=0,"",_xlfn.XLOOKUP(BG442,StatePicklist!$1:$1,StatePicklist!$3:$3,"NA",0))</f>
        <v/>
      </c>
      <c r="BI442" s="297" t="str">
        <f ca="1">IF(RMDF!BH442="", "", IF(ISNUMBER(MATCH(RMDF!BH442, INDIRECT(BH442), 0)), "OK", "Invalid"))</f>
        <v/>
      </c>
      <c r="BJ442" s="281"/>
      <c r="BK442" s="281"/>
      <c r="BL442" s="281"/>
      <c r="BM442" s="281" t="b">
        <f>AND(RMDF!BP442&gt;=0, RMDF!BP442&lt;=1-SUM(RMDF!Z442,RMDF!AG442,RMDF!AN442,RMDF!AU442,RMDF!BB442,RMDF!BI442), RMDF!BP442=ROUND(RMDF!BP442,4))</f>
        <v>1</v>
      </c>
      <c r="BN442" s="317">
        <f>RMDF!BN442</f>
        <v>0</v>
      </c>
      <c r="BO442" s="318" t="str">
        <f>IF(BN442=0,"",_xlfn.XLOOKUP(BN442,StatePicklist!$1:$1,StatePicklist!$3:$3,"NA",0))</f>
        <v/>
      </c>
      <c r="BP442" s="297" t="str">
        <f ca="1">IF(RMDF!BO442="", "", IF(ISNUMBER(MATCH(RMDF!BO442, INDIRECT(BO442), 0)), "OK", "Invalid"))</f>
        <v/>
      </c>
      <c r="BQ442" s="281"/>
      <c r="BR442" s="281"/>
      <c r="BS442" s="281"/>
      <c r="BT442" s="281" t="b">
        <f>AND(RMDF!BW442&gt;=0, RMDF!BW442&lt;=1-SUM(RMDF!Z442,RMDF!AG442,RMDF!AN442,RMDF!AU442,RMDF!BB442,RMDF!BI442,RMDF!BP442), RMDF!BW442=ROUND(RMDF!BW442,4))</f>
        <v>1</v>
      </c>
      <c r="BU442" s="317">
        <f>RMDF!BU442</f>
        <v>0</v>
      </c>
      <c r="BV442" s="318" t="str">
        <f>IF(BU442=0,"",_xlfn.XLOOKUP(BU442,StatePicklist!$1:$1,StatePicklist!$3:$3,"NA",0))</f>
        <v/>
      </c>
      <c r="BW442" s="297" t="str">
        <f ca="1">IF(RMDF!BV442="", "", IF(ISNUMBER(MATCH(RMDF!BV442, INDIRECT(BV442), 0)), "OK", "Invalid"))</f>
        <v/>
      </c>
      <c r="BX442" s="281"/>
      <c r="BY442" s="281"/>
      <c r="BZ442" s="281"/>
      <c r="CA442" s="281" t="b">
        <f>AND(RMDF!CD442&gt;=0, RMDF!CD442&lt;=1-SUM(RMDF!Z442,RMDF!AG442,RMDF!AN442,RMDF!AU442,RMDF!BB442,RMDF!BI442,RMDF!BP442,RMDF!BW442), RMDF!CD442=ROUND(RMDF!CD442,4))</f>
        <v>1</v>
      </c>
      <c r="CB442" s="317">
        <f>RMDF!CB442</f>
        <v>0</v>
      </c>
      <c r="CC442" s="318" t="str">
        <f>IF(CB442=0,"",_xlfn.XLOOKUP(CB442,StatePicklist!$1:$1,StatePicklist!$3:$3,"NA",0))</f>
        <v/>
      </c>
      <c r="CD442" s="297" t="str">
        <f ca="1">IF(RMDF!CC442="", "", IF(ISNUMBER(MATCH(RMDF!CC442, INDIRECT(CC442), 0)), "OK", "Invalid"))</f>
        <v/>
      </c>
      <c r="CE442" s="281"/>
      <c r="CF442" s="281"/>
      <c r="CG442" s="281"/>
      <c r="CH442" s="281" t="b">
        <f>AND(RMDF!CK442&gt;=0, RMDF!CK442&lt;=1-SUM(RMDF!Z442,RMDF!AG442,RMDF!AN442,RMDF!AU442,RMDF!BB442,RMDF!BI442,RMDF!BP442,RMDF!BW442,RMDF!CD442), RMDF!CK442=ROUND(RMDF!CK442,4))</f>
        <v>1</v>
      </c>
      <c r="CI442" s="317">
        <f>RMDF!CI442</f>
        <v>0</v>
      </c>
      <c r="CJ442" s="318" t="str">
        <f>IF(CI442=0,"",_xlfn.XLOOKUP(CI442,StatePicklist!$1:$1,StatePicklist!$3:$3,"NA",0))</f>
        <v/>
      </c>
      <c r="CK442" s="297" t="str">
        <f ca="1">IF(RMDF!CJ442="", "", IF(ISNUMBER(MATCH(RMDF!CJ442, INDIRECT(CJ442), 0)), "OK", "Invalid"))</f>
        <v/>
      </c>
      <c r="CL442" s="281"/>
      <c r="CM442" s="281"/>
      <c r="CN442" s="281"/>
      <c r="CO442" s="281" t="b">
        <f>AND(RMDF!CR442&gt;=0, RMDF!CR442&lt;=1-SUM(RMDF!Z442,RMDF!AG442,RMDF!AN442,RMDF!AU442,RMDF!BB442,RMDF!BI442,RMDF!BP442,RMDF!BW442,RMDF!CD442,RMDF!CK442), RMDF!CR442=ROUND(RMDF!CR442,4))</f>
        <v>1</v>
      </c>
      <c r="CP442" s="317">
        <f>RMDF!CP442</f>
        <v>0</v>
      </c>
      <c r="CQ442" s="318" t="str">
        <f>IF(CP442=0,"",_xlfn.XLOOKUP(CP442,StatePicklist!$1:$1,StatePicklist!$3:$3,"NA",0))</f>
        <v/>
      </c>
      <c r="CR442" s="297" t="str">
        <f ca="1">IF(RMDF!CQ442="", "", IF(ISNUMBER(MATCH(RMDF!CQ442, INDIRECT(CQ442), 0)), "OK", "Invalid"))</f>
        <v/>
      </c>
      <c r="CS442" s="281"/>
      <c r="CT442" s="281"/>
      <c r="CU442" s="281"/>
      <c r="CV442" s="281" t="b">
        <f>AND(RMDF!CY442&gt;=0, RMDF!CY442&lt;=1-SUM(RMDF!Z442,RMDF!AG442,RMDF!AN442,RMDF!AU442,RMDF!BB442,RMDF!BI442,RMDF!BP442,RMDF!BW442,RMDF!CD442,RMDF!CK442,RMDF!CR442), RMDF!CY442=ROUND(RMDF!CY442,4))</f>
        <v>1</v>
      </c>
      <c r="CW442" s="317">
        <f>RMDF!CW442</f>
        <v>0</v>
      </c>
      <c r="CX442" s="318" t="str">
        <f>IF(CW442=0,"",_xlfn.XLOOKUP(CW442,StatePicklist!$1:$1,StatePicklist!$3:$3,"NA",0))</f>
        <v/>
      </c>
      <c r="CY442" s="297" t="str">
        <f ca="1">IF(RMDF!CX442="", "", IF(ISNUMBER(MATCH(RMDF!CX442, INDIRECT(CX442), 0)), "OK", "Invalid"))</f>
        <v/>
      </c>
      <c r="CZ442" s="281"/>
      <c r="DA442" s="281"/>
      <c r="DB442" s="281"/>
      <c r="DC442" s="281" t="b">
        <f>AND(RMDF!DF442&gt;=0, RMDF!DF442&lt;=1-SUM(RMDF!Z442,RMDF!AG442,RMDF!AN442,RMDF!AU442,RMDF!BB442,RMDF!BI442,RMDF!BP442,RMDF!BW442,RMDF!CD442,RMDF!CK442,RMDF!CR442,RMDF!CY442), RMDF!DF442=ROUND(RMDF!DF442,4))</f>
        <v>1</v>
      </c>
      <c r="DD442" s="317">
        <f>RMDF!DD442</f>
        <v>0</v>
      </c>
      <c r="DE442" s="318" t="str">
        <f>IF(DD442=0,"",_xlfn.XLOOKUP(DD442,StatePicklist!$1:$1,StatePicklist!$3:$3,"NA",0))</f>
        <v/>
      </c>
      <c r="DF442" s="297" t="str">
        <f ca="1">IF(RMDF!DE442="", "", IF(ISNUMBER(MATCH(RMDF!DE442, INDIRECT(DE442), 0)), "OK", "Invalid"))</f>
        <v/>
      </c>
      <c r="DG442" s="281"/>
      <c r="DH442" s="281"/>
      <c r="DI442" s="281"/>
      <c r="DJ442" s="281" t="b">
        <f>AND(RMDF!DM442&gt;=0, RMDF!DM442&lt;=1-SUM(RMDF!Z442,RMDF!AG442,RMDF!AN442,RMDF!AU442,RMDF!BB442,RMDF!BI442,RMDF!BP442,RMDF!BW442,RMDF!CD442,RMDF!CK442,RMDF!CR442,RMDF!CY442,RMDF!DF442), RMDF!DM442=ROUND(RMDF!DM442,4))</f>
        <v>1</v>
      </c>
      <c r="DK442" s="317">
        <f>RMDF!DK442</f>
        <v>0</v>
      </c>
      <c r="DL442" s="318" t="str">
        <f>IF(DK442=0,"",_xlfn.XLOOKUP(DK442,StatePicklist!$1:$1,StatePicklist!$3:$3,"NA",0))</f>
        <v/>
      </c>
      <c r="DM442" s="297" t="str">
        <f ca="1">IF(RMDF!DL442="", "", IF(ISNUMBER(MATCH(RMDF!DL442, INDIRECT(DL442), 0)), "OK", "Invalid"))</f>
        <v/>
      </c>
      <c r="DN442" s="281"/>
      <c r="DO442" s="281"/>
      <c r="DP442" s="281"/>
      <c r="DQ442" s="281" t="b">
        <f>AND(RMDF!DT442&gt;=0, RMDF!DT442&lt;=1-SUM(RMDF!Z442,RMDF!AG442,RMDF!AN442,RMDF!AU442,RMDF!BB442,RMDF!BI442,RMDF!BP442,RMDF!BW442,RMDF!CD442,RMDF!CK442,RMDF!CR442,RMDF!CY442,RMDF!DF442,RMDF!DM442), RMDF!DT442=ROUND(RMDF!DT442,4))</f>
        <v>1</v>
      </c>
      <c r="DR442" s="317">
        <f>RMDF!DR442</f>
        <v>0</v>
      </c>
      <c r="DS442" s="318" t="str">
        <f>IF(DR442=0,"",_xlfn.XLOOKUP(DR442,StatePicklist!$1:$1,StatePicklist!$3:$3,"NA",0))</f>
        <v/>
      </c>
      <c r="DT442" s="297" t="str">
        <f ca="1">IF(RMDF!DS442="", "", IF(ISNUMBER(MATCH(RMDF!DS442, INDIRECT(DS442), 0)), "OK", "Invalid"))</f>
        <v/>
      </c>
      <c r="DU442" s="281"/>
      <c r="DV442" s="281"/>
      <c r="DW442" s="281"/>
      <c r="DX442" s="281" t="b">
        <f>AND(RMDF!EA442&gt;=0, RMDF!EA442&lt;=1-SUM(RMDF!Z442,RMDF!AG442,RMDF!AN442,RMDF!AU442,RMDF!BB442,RMDF!BI442,RMDF!BP442,RMDF!BW442,RMDF!CD442,RMDF!CK442,RMDF!CR442,RMDF!CY442,RMDF!DF442,RMDF!DM442,RMDF!DT442), RMDF!EA442=ROUND(RMDF!EA442,4))</f>
        <v>1</v>
      </c>
      <c r="DY442" s="317">
        <f>RMDF!DY442</f>
        <v>0</v>
      </c>
      <c r="DZ442" s="318" t="str">
        <f>IF(DY442=0,"",_xlfn.XLOOKUP(DY442,StatePicklist!$1:$1,StatePicklist!$3:$3,"NA",0))</f>
        <v/>
      </c>
      <c r="EA442" s="297" t="str">
        <f ca="1">IF(RMDF!DZ442="", "", IF(ISNUMBER(MATCH(RMDF!DZ442, INDIRECT(DZ442), 0)), "OK", "Invalid"))</f>
        <v/>
      </c>
      <c r="EB442" s="281"/>
      <c r="EC442" s="281"/>
      <c r="ED442" s="281"/>
      <c r="EE442" s="281" t="b">
        <f>AND(RMDF!EH442&gt;=0, RMDF!EH442&lt;=1-SUM(RMDF!Z442,RMDF!AG442,RMDF!AN442,RMDF!AU442,RMDF!BB442,RMDF!BI442,RMDF!BP442,RMDF!BW442,RMDF!CD442,RMDF!CK442,RMDF!CR442,RMDF!CY442,RMDF!DF442,RMDF!DM442,RMDF!DT442,RMDF!EA442), RMDF!EH442=ROUND(RMDF!EH442,4))</f>
        <v>1</v>
      </c>
      <c r="EF442" s="317">
        <f>RMDF!EF442</f>
        <v>0</v>
      </c>
      <c r="EG442" s="318" t="str">
        <f>IF(EF442=0,"",_xlfn.XLOOKUP(EF442,StatePicklist!$1:$1,StatePicklist!$3:$3,"NA",0))</f>
        <v/>
      </c>
      <c r="EH442" s="297" t="str">
        <f ca="1">IF(RMDF!EG442="", "", IF(ISNUMBER(MATCH(RMDF!EG442, INDIRECT(EG442), 0)), "OK", "Invalid"))</f>
        <v/>
      </c>
      <c r="EI442" s="281"/>
      <c r="EJ442" s="281"/>
      <c r="EK442" s="281"/>
      <c r="EL442" s="281" t="b">
        <f>AND(RMDF!EO442&gt;=0, RMDF!EO442&lt;=1-SUM(RMDF!Z442,RMDF!AG442,RMDF!AN442,RMDF!AU442,RMDF!BB442,RMDF!BI442,RMDF!BP442,RMDF!BW442,RMDF!CD442,RMDF!CK442,RMDF!CR442,RMDF!CY442,RMDF!DF442,RMDF!DM442,RMDF!DT442,RMDF!EA442,RMDF!EH442), RMDF!EO442=ROUND(RMDF!EO442,4))</f>
        <v>1</v>
      </c>
      <c r="EM442" s="317">
        <f>RMDF!EM442</f>
        <v>0</v>
      </c>
      <c r="EN442" s="318" t="str">
        <f>IF(EM442=0,"",_xlfn.XLOOKUP(EM442,StatePicklist!$1:$1,StatePicklist!$3:$3,"NA",0))</f>
        <v/>
      </c>
      <c r="EO442" s="297" t="str">
        <f ca="1">IF(RMDF!EN442="", "", IF(ISNUMBER(MATCH(RMDF!EN442, INDIRECT(EN442), 0)), "OK", "Invalid"))</f>
        <v/>
      </c>
      <c r="EP442" s="281"/>
      <c r="EQ442" s="281"/>
      <c r="ER442" s="281"/>
      <c r="ES442" s="281" t="b">
        <f>AND(RMDF!EV442&gt;=0, RMDF!EV442&lt;=1-SUM(RMDF!Z442,RMDF!AG442,RMDF!AN442,RMDF!AU442,RMDF!BB442,RMDF!BI442,RMDF!BP442,RMDF!BW442,RMDF!CD442,RMDF!CK442,RMDF!CR442,RMDF!CY442,RMDF!DF442,RMDF!DM442,RMDF!DT442,RMDF!EA442,RMDF!EH442,RMDF!EO442), RMDF!EV442=ROUND(RMDF!EV442,4))</f>
        <v>1</v>
      </c>
      <c r="ET442" s="317">
        <f>RMDF!ET442</f>
        <v>0</v>
      </c>
      <c r="EU442" s="318" t="str">
        <f>IF(ET442=0,"",_xlfn.XLOOKUP(ET442,StatePicklist!$1:$1,StatePicklist!$3:$3,"NA",0))</f>
        <v/>
      </c>
      <c r="EV442" s="297" t="str">
        <f ca="1">IF(RMDF!EU442="", "", IF(ISNUMBER(MATCH(RMDF!EU442, INDIRECT(EU442), 0)), "OK", "Invalid"))</f>
        <v/>
      </c>
      <c r="EW442" s="281"/>
      <c r="EX442" s="281"/>
      <c r="EY442" s="281"/>
      <c r="EZ442" s="281" t="b">
        <f>AND(RMDF!FC442&gt;=0, RMDF!FC442&lt;=1-SUM(RMDF!Z442,RMDF!AG442,RMDF!AN442,RMDF!AU442,RMDF!BB442,RMDF!BI442,RMDF!BP442,RMDF!BW442,RMDF!CD442,RMDF!CK442,RMDF!CR442,RMDF!CY442,RMDF!DF442,RMDF!DM442,RMDF!DT442,RMDF!EA442,RMDF!EH442,RMDF!EO442,RMDF!EV442), RMDF!FC442=ROUND(RMDF!FC442,4))</f>
        <v>1</v>
      </c>
      <c r="FA442" s="317">
        <f>RMDF!FA442</f>
        <v>0</v>
      </c>
      <c r="FB442" s="318" t="str">
        <f>IF(FA442=0,"",_xlfn.XLOOKUP(FA442,StatePicklist!$1:$1,StatePicklist!$3:$3,"NA",0))</f>
        <v/>
      </c>
      <c r="FC442" s="297" t="str">
        <f ca="1">IF(RMDF!FB442="", "", IF(ISNUMBER(MATCH(RMDF!FB442, INDIRECT(FB442), 0)), "OK", "Invalid"))</f>
        <v/>
      </c>
    </row>
    <row r="443" spans="1:159" s="205" customFormat="1" ht="39.9" customHeight="1" x14ac:dyDescent="0.25">
      <c r="A443" s="206"/>
      <c r="B443" s="196"/>
      <c r="C443" s="197"/>
      <c r="D443" s="198"/>
      <c r="E443" s="199"/>
      <c r="F443" s="200"/>
      <c r="G443" s="201"/>
      <c r="H443" s="292"/>
      <c r="I443" s="305">
        <f>RMDF!I443</f>
        <v>0</v>
      </c>
      <c r="J443" s="305" t="str">
        <f>IF(I443=ProductCode!$B$30,"PDReclPost",IF(OR(I443=ProductCode!$C$30,I443=ProductCode!$E$30,I443=ProductCode!$G$30),"PDPreCon",IF(OR(I443=ProductCode!$D$30,I443=ProductCode!$F$30),"PDNotReclPost","")))</f>
        <v/>
      </c>
      <c r="K443" s="305" t="str">
        <f t="shared" si="27"/>
        <v/>
      </c>
      <c r="L443" s="289"/>
      <c r="M443" s="305" t="str">
        <f t="shared" si="27"/>
        <v/>
      </c>
      <c r="N443" s="289" t="b">
        <f>AND(RMDF!N443&gt;=0, RMDF!N443&lt;=1-RMDF!L443, RMDF!N443=ROUND(RMDF!N443,4))</f>
        <v>1</v>
      </c>
      <c r="O443" s="286" t="str">
        <f>IF(P443="","",IF(I443="","",IF(LEFT(I443,13)="Reclaimed pos",RawMaterialCode!$E$569,RawMaterialCode!$E$568)))</f>
        <v>Reclaimed pre-consumer mixed fibers (RM0578)</v>
      </c>
      <c r="P443" s="295">
        <f t="shared" si="28"/>
        <v>1</v>
      </c>
      <c r="Q443" s="202"/>
      <c r="R443" s="203"/>
      <c r="S443" s="204" t="str">
        <f t="shared" si="29"/>
        <v/>
      </c>
      <c r="T443" s="281"/>
      <c r="U443" s="281"/>
      <c r="V443" s="281"/>
      <c r="W443" s="281"/>
      <c r="X443" s="317">
        <f>RMDF!X443</f>
        <v>0</v>
      </c>
      <c r="Y443" s="318" t="str">
        <f>IF(X443=0,"",_xlfn.XLOOKUP(X443,StatePicklist!$1:$1,StatePicklist!$3:$3,"NA",0))</f>
        <v/>
      </c>
      <c r="Z443" s="297" t="str">
        <f ca="1">IF(RMDF!Y443="", "", IF(ISNUMBER(MATCH(RMDF!Y443, INDIRECT(Y443), 0)), "OK", "Invalid"))</f>
        <v/>
      </c>
      <c r="AA443" s="281"/>
      <c r="AB443" s="281"/>
      <c r="AC443" s="281"/>
      <c r="AD443" s="281" t="b">
        <f>AND(RMDF!AG443&gt;=0, RMDF!AG443&lt;=1-RMDF!Z443, RMDF!AG443=ROUND(RMDF!AG443,4))</f>
        <v>1</v>
      </c>
      <c r="AE443" s="317">
        <f>RMDF!AE443</f>
        <v>0</v>
      </c>
      <c r="AF443" s="318" t="str">
        <f>IF(AE443=0,"",_xlfn.XLOOKUP(AE443,StatePicklist!$1:$1,StatePicklist!$3:$3,"NA",0))</f>
        <v/>
      </c>
      <c r="AG443" s="297" t="str">
        <f ca="1">IF(RMDF!AF443="", "", IF(ISNUMBER(MATCH(RMDF!AF443, INDIRECT(AF443), 0)), "OK", "Invalid"))</f>
        <v/>
      </c>
      <c r="AH443" s="281"/>
      <c r="AI443" s="281"/>
      <c r="AJ443" s="281"/>
      <c r="AK443" s="281" t="b">
        <f>AND(RMDF!AN443&gt;=0, RMDF!AN443&lt;=1-SUM(RMDF!Z443,RMDF!AG443), RMDF!AN443=ROUND(RMDF!AN443,4))</f>
        <v>1</v>
      </c>
      <c r="AL443" s="317">
        <f>RMDF!AL443</f>
        <v>0</v>
      </c>
      <c r="AM443" s="318" t="str">
        <f>IF(AL443=0,"",_xlfn.XLOOKUP(AL443,StatePicklist!$1:$1,StatePicklist!$3:$3,"NA",0))</f>
        <v/>
      </c>
      <c r="AN443" s="297" t="str">
        <f ca="1">IF(RMDF!AM443="", "", IF(ISNUMBER(MATCH(RMDF!AM443, INDIRECT(AM443), 0)), "OK", "Invalid"))</f>
        <v/>
      </c>
      <c r="AO443" s="281"/>
      <c r="AP443" s="281"/>
      <c r="AQ443" s="281"/>
      <c r="AR443" s="281" t="b">
        <f>AND(RMDF!AU443&gt;=0, RMDF!AU443&lt;=1-SUM(RMDF!Z443,RMDF!AG443,RMDF!AN443), RMDF!AU443=ROUND(RMDF!AU443,4))</f>
        <v>1</v>
      </c>
      <c r="AS443" s="317">
        <f>RMDF!AS443</f>
        <v>0</v>
      </c>
      <c r="AT443" s="318" t="str">
        <f>IF(AS443=0,"",_xlfn.XLOOKUP(AS443,StatePicklist!$1:$1,StatePicklist!$3:$3,"NA",0))</f>
        <v/>
      </c>
      <c r="AU443" s="297" t="str">
        <f ca="1">IF(RMDF!AT443="", "", IF(ISNUMBER(MATCH(RMDF!AT443, INDIRECT(AT443), 0)), "OK", "Invalid"))</f>
        <v/>
      </c>
      <c r="AV443" s="281"/>
      <c r="AW443" s="281"/>
      <c r="AX443" s="281"/>
      <c r="AY443" s="281" t="b">
        <f>AND(RMDF!BB443&gt;=0, RMDF!BB443&lt;=1-SUM(RMDF!Z443,RMDF!AG443,RMDF!AN443,RMDF!AU443), RMDF!BB443=ROUND(RMDF!BB443,4))</f>
        <v>1</v>
      </c>
      <c r="AZ443" s="317">
        <f>RMDF!AZ443</f>
        <v>0</v>
      </c>
      <c r="BA443" s="318" t="str">
        <f>IF(AZ443=0,"",_xlfn.XLOOKUP(AZ443,StatePicklist!$1:$1,StatePicklist!$3:$3,"NA",0))</f>
        <v/>
      </c>
      <c r="BB443" s="297" t="str">
        <f ca="1">IF(RMDF!BA443="", "", IF(ISNUMBER(MATCH(RMDF!BA443, INDIRECT(BA443), 0)), "OK", "Invalid"))</f>
        <v/>
      </c>
      <c r="BC443" s="281"/>
      <c r="BD443" s="281"/>
      <c r="BE443" s="281"/>
      <c r="BF443" s="281" t="b">
        <f>AND(RMDF!BI443&gt;=0, RMDF!BI443&lt;=1-SUM(RMDF!Z443,RMDF!AG443,RMDF!AN443,RMDF!AU443,RMDF!BB443), RMDF!BI443=ROUND(RMDF!BI443,4))</f>
        <v>1</v>
      </c>
      <c r="BG443" s="317">
        <f>RMDF!BG443</f>
        <v>0</v>
      </c>
      <c r="BH443" s="318" t="str">
        <f>IF(BG443=0,"",_xlfn.XLOOKUP(BG443,StatePicklist!$1:$1,StatePicklist!$3:$3,"NA",0))</f>
        <v/>
      </c>
      <c r="BI443" s="297" t="str">
        <f ca="1">IF(RMDF!BH443="", "", IF(ISNUMBER(MATCH(RMDF!BH443, INDIRECT(BH443), 0)), "OK", "Invalid"))</f>
        <v/>
      </c>
      <c r="BJ443" s="281"/>
      <c r="BK443" s="281"/>
      <c r="BL443" s="281"/>
      <c r="BM443" s="281" t="b">
        <f>AND(RMDF!BP443&gt;=0, RMDF!BP443&lt;=1-SUM(RMDF!Z443,RMDF!AG443,RMDF!AN443,RMDF!AU443,RMDF!BB443,RMDF!BI443), RMDF!BP443=ROUND(RMDF!BP443,4))</f>
        <v>1</v>
      </c>
      <c r="BN443" s="317">
        <f>RMDF!BN443</f>
        <v>0</v>
      </c>
      <c r="BO443" s="318" t="str">
        <f>IF(BN443=0,"",_xlfn.XLOOKUP(BN443,StatePicklist!$1:$1,StatePicklist!$3:$3,"NA",0))</f>
        <v/>
      </c>
      <c r="BP443" s="297" t="str">
        <f ca="1">IF(RMDF!BO443="", "", IF(ISNUMBER(MATCH(RMDF!BO443, INDIRECT(BO443), 0)), "OK", "Invalid"))</f>
        <v/>
      </c>
      <c r="BQ443" s="281"/>
      <c r="BR443" s="281"/>
      <c r="BS443" s="281"/>
      <c r="BT443" s="281" t="b">
        <f>AND(RMDF!BW443&gt;=0, RMDF!BW443&lt;=1-SUM(RMDF!Z443,RMDF!AG443,RMDF!AN443,RMDF!AU443,RMDF!BB443,RMDF!BI443,RMDF!BP443), RMDF!BW443=ROUND(RMDF!BW443,4))</f>
        <v>1</v>
      </c>
      <c r="BU443" s="317">
        <f>RMDF!BU443</f>
        <v>0</v>
      </c>
      <c r="BV443" s="318" t="str">
        <f>IF(BU443=0,"",_xlfn.XLOOKUP(BU443,StatePicklist!$1:$1,StatePicklist!$3:$3,"NA",0))</f>
        <v/>
      </c>
      <c r="BW443" s="297" t="str">
        <f ca="1">IF(RMDF!BV443="", "", IF(ISNUMBER(MATCH(RMDF!BV443, INDIRECT(BV443), 0)), "OK", "Invalid"))</f>
        <v/>
      </c>
      <c r="BX443" s="281"/>
      <c r="BY443" s="281"/>
      <c r="BZ443" s="281"/>
      <c r="CA443" s="281" t="b">
        <f>AND(RMDF!CD443&gt;=0, RMDF!CD443&lt;=1-SUM(RMDF!Z443,RMDF!AG443,RMDF!AN443,RMDF!AU443,RMDF!BB443,RMDF!BI443,RMDF!BP443,RMDF!BW443), RMDF!CD443=ROUND(RMDF!CD443,4))</f>
        <v>1</v>
      </c>
      <c r="CB443" s="317">
        <f>RMDF!CB443</f>
        <v>0</v>
      </c>
      <c r="CC443" s="318" t="str">
        <f>IF(CB443=0,"",_xlfn.XLOOKUP(CB443,StatePicklist!$1:$1,StatePicklist!$3:$3,"NA",0))</f>
        <v/>
      </c>
      <c r="CD443" s="297" t="str">
        <f ca="1">IF(RMDF!CC443="", "", IF(ISNUMBER(MATCH(RMDF!CC443, INDIRECT(CC443), 0)), "OK", "Invalid"))</f>
        <v/>
      </c>
      <c r="CE443" s="281"/>
      <c r="CF443" s="281"/>
      <c r="CG443" s="281"/>
      <c r="CH443" s="281" t="b">
        <f>AND(RMDF!CK443&gt;=0, RMDF!CK443&lt;=1-SUM(RMDF!Z443,RMDF!AG443,RMDF!AN443,RMDF!AU443,RMDF!BB443,RMDF!BI443,RMDF!BP443,RMDF!BW443,RMDF!CD443), RMDF!CK443=ROUND(RMDF!CK443,4))</f>
        <v>1</v>
      </c>
      <c r="CI443" s="317">
        <f>RMDF!CI443</f>
        <v>0</v>
      </c>
      <c r="CJ443" s="318" t="str">
        <f>IF(CI443=0,"",_xlfn.XLOOKUP(CI443,StatePicklist!$1:$1,StatePicklist!$3:$3,"NA",0))</f>
        <v/>
      </c>
      <c r="CK443" s="297" t="str">
        <f ca="1">IF(RMDF!CJ443="", "", IF(ISNUMBER(MATCH(RMDF!CJ443, INDIRECT(CJ443), 0)), "OK", "Invalid"))</f>
        <v/>
      </c>
      <c r="CL443" s="281"/>
      <c r="CM443" s="281"/>
      <c r="CN443" s="281"/>
      <c r="CO443" s="281" t="b">
        <f>AND(RMDF!CR443&gt;=0, RMDF!CR443&lt;=1-SUM(RMDF!Z443,RMDF!AG443,RMDF!AN443,RMDF!AU443,RMDF!BB443,RMDF!BI443,RMDF!BP443,RMDF!BW443,RMDF!CD443,RMDF!CK443), RMDF!CR443=ROUND(RMDF!CR443,4))</f>
        <v>1</v>
      </c>
      <c r="CP443" s="317">
        <f>RMDF!CP443</f>
        <v>0</v>
      </c>
      <c r="CQ443" s="318" t="str">
        <f>IF(CP443=0,"",_xlfn.XLOOKUP(CP443,StatePicklist!$1:$1,StatePicklist!$3:$3,"NA",0))</f>
        <v/>
      </c>
      <c r="CR443" s="297" t="str">
        <f ca="1">IF(RMDF!CQ443="", "", IF(ISNUMBER(MATCH(RMDF!CQ443, INDIRECT(CQ443), 0)), "OK", "Invalid"))</f>
        <v/>
      </c>
      <c r="CS443" s="281"/>
      <c r="CT443" s="281"/>
      <c r="CU443" s="281"/>
      <c r="CV443" s="281" t="b">
        <f>AND(RMDF!CY443&gt;=0, RMDF!CY443&lt;=1-SUM(RMDF!Z443,RMDF!AG443,RMDF!AN443,RMDF!AU443,RMDF!BB443,RMDF!BI443,RMDF!BP443,RMDF!BW443,RMDF!CD443,RMDF!CK443,RMDF!CR443), RMDF!CY443=ROUND(RMDF!CY443,4))</f>
        <v>1</v>
      </c>
      <c r="CW443" s="317">
        <f>RMDF!CW443</f>
        <v>0</v>
      </c>
      <c r="CX443" s="318" t="str">
        <f>IF(CW443=0,"",_xlfn.XLOOKUP(CW443,StatePicklist!$1:$1,StatePicklist!$3:$3,"NA",0))</f>
        <v/>
      </c>
      <c r="CY443" s="297" t="str">
        <f ca="1">IF(RMDF!CX443="", "", IF(ISNUMBER(MATCH(RMDF!CX443, INDIRECT(CX443), 0)), "OK", "Invalid"))</f>
        <v/>
      </c>
      <c r="CZ443" s="281"/>
      <c r="DA443" s="281"/>
      <c r="DB443" s="281"/>
      <c r="DC443" s="281" t="b">
        <f>AND(RMDF!DF443&gt;=0, RMDF!DF443&lt;=1-SUM(RMDF!Z443,RMDF!AG443,RMDF!AN443,RMDF!AU443,RMDF!BB443,RMDF!BI443,RMDF!BP443,RMDF!BW443,RMDF!CD443,RMDF!CK443,RMDF!CR443,RMDF!CY443), RMDF!DF443=ROUND(RMDF!DF443,4))</f>
        <v>1</v>
      </c>
      <c r="DD443" s="317">
        <f>RMDF!DD443</f>
        <v>0</v>
      </c>
      <c r="DE443" s="318" t="str">
        <f>IF(DD443=0,"",_xlfn.XLOOKUP(DD443,StatePicklist!$1:$1,StatePicklist!$3:$3,"NA",0))</f>
        <v/>
      </c>
      <c r="DF443" s="297" t="str">
        <f ca="1">IF(RMDF!DE443="", "", IF(ISNUMBER(MATCH(RMDF!DE443, INDIRECT(DE443), 0)), "OK", "Invalid"))</f>
        <v/>
      </c>
      <c r="DG443" s="281"/>
      <c r="DH443" s="281"/>
      <c r="DI443" s="281"/>
      <c r="DJ443" s="281" t="b">
        <f>AND(RMDF!DM443&gt;=0, RMDF!DM443&lt;=1-SUM(RMDF!Z443,RMDF!AG443,RMDF!AN443,RMDF!AU443,RMDF!BB443,RMDF!BI443,RMDF!BP443,RMDF!BW443,RMDF!CD443,RMDF!CK443,RMDF!CR443,RMDF!CY443,RMDF!DF443), RMDF!DM443=ROUND(RMDF!DM443,4))</f>
        <v>1</v>
      </c>
      <c r="DK443" s="317">
        <f>RMDF!DK443</f>
        <v>0</v>
      </c>
      <c r="DL443" s="318" t="str">
        <f>IF(DK443=0,"",_xlfn.XLOOKUP(DK443,StatePicklist!$1:$1,StatePicklist!$3:$3,"NA",0))</f>
        <v/>
      </c>
      <c r="DM443" s="297" t="str">
        <f ca="1">IF(RMDF!DL443="", "", IF(ISNUMBER(MATCH(RMDF!DL443, INDIRECT(DL443), 0)), "OK", "Invalid"))</f>
        <v/>
      </c>
      <c r="DN443" s="281"/>
      <c r="DO443" s="281"/>
      <c r="DP443" s="281"/>
      <c r="DQ443" s="281" t="b">
        <f>AND(RMDF!DT443&gt;=0, RMDF!DT443&lt;=1-SUM(RMDF!Z443,RMDF!AG443,RMDF!AN443,RMDF!AU443,RMDF!BB443,RMDF!BI443,RMDF!BP443,RMDF!BW443,RMDF!CD443,RMDF!CK443,RMDF!CR443,RMDF!CY443,RMDF!DF443,RMDF!DM443), RMDF!DT443=ROUND(RMDF!DT443,4))</f>
        <v>1</v>
      </c>
      <c r="DR443" s="317">
        <f>RMDF!DR443</f>
        <v>0</v>
      </c>
      <c r="DS443" s="318" t="str">
        <f>IF(DR443=0,"",_xlfn.XLOOKUP(DR443,StatePicklist!$1:$1,StatePicklist!$3:$3,"NA",0))</f>
        <v/>
      </c>
      <c r="DT443" s="297" t="str">
        <f ca="1">IF(RMDF!DS443="", "", IF(ISNUMBER(MATCH(RMDF!DS443, INDIRECT(DS443), 0)), "OK", "Invalid"))</f>
        <v/>
      </c>
      <c r="DU443" s="281"/>
      <c r="DV443" s="281"/>
      <c r="DW443" s="281"/>
      <c r="DX443" s="281" t="b">
        <f>AND(RMDF!EA443&gt;=0, RMDF!EA443&lt;=1-SUM(RMDF!Z443,RMDF!AG443,RMDF!AN443,RMDF!AU443,RMDF!BB443,RMDF!BI443,RMDF!BP443,RMDF!BW443,RMDF!CD443,RMDF!CK443,RMDF!CR443,RMDF!CY443,RMDF!DF443,RMDF!DM443,RMDF!DT443), RMDF!EA443=ROUND(RMDF!EA443,4))</f>
        <v>1</v>
      </c>
      <c r="DY443" s="317">
        <f>RMDF!DY443</f>
        <v>0</v>
      </c>
      <c r="DZ443" s="318" t="str">
        <f>IF(DY443=0,"",_xlfn.XLOOKUP(DY443,StatePicklist!$1:$1,StatePicklist!$3:$3,"NA",0))</f>
        <v/>
      </c>
      <c r="EA443" s="297" t="str">
        <f ca="1">IF(RMDF!DZ443="", "", IF(ISNUMBER(MATCH(RMDF!DZ443, INDIRECT(DZ443), 0)), "OK", "Invalid"))</f>
        <v/>
      </c>
      <c r="EB443" s="281"/>
      <c r="EC443" s="281"/>
      <c r="ED443" s="281"/>
      <c r="EE443" s="281" t="b">
        <f>AND(RMDF!EH443&gt;=0, RMDF!EH443&lt;=1-SUM(RMDF!Z443,RMDF!AG443,RMDF!AN443,RMDF!AU443,RMDF!BB443,RMDF!BI443,RMDF!BP443,RMDF!BW443,RMDF!CD443,RMDF!CK443,RMDF!CR443,RMDF!CY443,RMDF!DF443,RMDF!DM443,RMDF!DT443,RMDF!EA443), RMDF!EH443=ROUND(RMDF!EH443,4))</f>
        <v>1</v>
      </c>
      <c r="EF443" s="317">
        <f>RMDF!EF443</f>
        <v>0</v>
      </c>
      <c r="EG443" s="318" t="str">
        <f>IF(EF443=0,"",_xlfn.XLOOKUP(EF443,StatePicklist!$1:$1,StatePicklist!$3:$3,"NA",0))</f>
        <v/>
      </c>
      <c r="EH443" s="297" t="str">
        <f ca="1">IF(RMDF!EG443="", "", IF(ISNUMBER(MATCH(RMDF!EG443, INDIRECT(EG443), 0)), "OK", "Invalid"))</f>
        <v/>
      </c>
      <c r="EI443" s="281"/>
      <c r="EJ443" s="281"/>
      <c r="EK443" s="281"/>
      <c r="EL443" s="281" t="b">
        <f>AND(RMDF!EO443&gt;=0, RMDF!EO443&lt;=1-SUM(RMDF!Z443,RMDF!AG443,RMDF!AN443,RMDF!AU443,RMDF!BB443,RMDF!BI443,RMDF!BP443,RMDF!BW443,RMDF!CD443,RMDF!CK443,RMDF!CR443,RMDF!CY443,RMDF!DF443,RMDF!DM443,RMDF!DT443,RMDF!EA443,RMDF!EH443), RMDF!EO443=ROUND(RMDF!EO443,4))</f>
        <v>1</v>
      </c>
      <c r="EM443" s="317">
        <f>RMDF!EM443</f>
        <v>0</v>
      </c>
      <c r="EN443" s="318" t="str">
        <f>IF(EM443=0,"",_xlfn.XLOOKUP(EM443,StatePicklist!$1:$1,StatePicklist!$3:$3,"NA",0))</f>
        <v/>
      </c>
      <c r="EO443" s="297" t="str">
        <f ca="1">IF(RMDF!EN443="", "", IF(ISNUMBER(MATCH(RMDF!EN443, INDIRECT(EN443), 0)), "OK", "Invalid"))</f>
        <v/>
      </c>
      <c r="EP443" s="281"/>
      <c r="EQ443" s="281"/>
      <c r="ER443" s="281"/>
      <c r="ES443" s="281" t="b">
        <f>AND(RMDF!EV443&gt;=0, RMDF!EV443&lt;=1-SUM(RMDF!Z443,RMDF!AG443,RMDF!AN443,RMDF!AU443,RMDF!BB443,RMDF!BI443,RMDF!BP443,RMDF!BW443,RMDF!CD443,RMDF!CK443,RMDF!CR443,RMDF!CY443,RMDF!DF443,RMDF!DM443,RMDF!DT443,RMDF!EA443,RMDF!EH443,RMDF!EO443), RMDF!EV443=ROUND(RMDF!EV443,4))</f>
        <v>1</v>
      </c>
      <c r="ET443" s="317">
        <f>RMDF!ET443</f>
        <v>0</v>
      </c>
      <c r="EU443" s="318" t="str">
        <f>IF(ET443=0,"",_xlfn.XLOOKUP(ET443,StatePicklist!$1:$1,StatePicklist!$3:$3,"NA",0))</f>
        <v/>
      </c>
      <c r="EV443" s="297" t="str">
        <f ca="1">IF(RMDF!EU443="", "", IF(ISNUMBER(MATCH(RMDF!EU443, INDIRECT(EU443), 0)), "OK", "Invalid"))</f>
        <v/>
      </c>
      <c r="EW443" s="281"/>
      <c r="EX443" s="281"/>
      <c r="EY443" s="281"/>
      <c r="EZ443" s="281" t="b">
        <f>AND(RMDF!FC443&gt;=0, RMDF!FC443&lt;=1-SUM(RMDF!Z443,RMDF!AG443,RMDF!AN443,RMDF!AU443,RMDF!BB443,RMDF!BI443,RMDF!BP443,RMDF!BW443,RMDF!CD443,RMDF!CK443,RMDF!CR443,RMDF!CY443,RMDF!DF443,RMDF!DM443,RMDF!DT443,RMDF!EA443,RMDF!EH443,RMDF!EO443,RMDF!EV443), RMDF!FC443=ROUND(RMDF!FC443,4))</f>
        <v>1</v>
      </c>
      <c r="FA443" s="317">
        <f>RMDF!FA443</f>
        <v>0</v>
      </c>
      <c r="FB443" s="318" t="str">
        <f>IF(FA443=0,"",_xlfn.XLOOKUP(FA443,StatePicklist!$1:$1,StatePicklist!$3:$3,"NA",0))</f>
        <v/>
      </c>
      <c r="FC443" s="297" t="str">
        <f ca="1">IF(RMDF!FB443="", "", IF(ISNUMBER(MATCH(RMDF!FB443, INDIRECT(FB443), 0)), "OK", "Invalid"))</f>
        <v/>
      </c>
    </row>
    <row r="444" spans="1:159" s="205" customFormat="1" ht="39.9" customHeight="1" x14ac:dyDescent="0.25">
      <c r="A444" s="206"/>
      <c r="B444" s="196"/>
      <c r="C444" s="197"/>
      <c r="D444" s="198"/>
      <c r="E444" s="199"/>
      <c r="F444" s="200"/>
      <c r="G444" s="201"/>
      <c r="H444" s="292"/>
      <c r="I444" s="305">
        <f>RMDF!I444</f>
        <v>0</v>
      </c>
      <c r="J444" s="305" t="str">
        <f>IF(I444=ProductCode!$B$30,"PDReclPost",IF(OR(I444=ProductCode!$C$30,I444=ProductCode!$E$30,I444=ProductCode!$G$30),"PDPreCon",IF(OR(I444=ProductCode!$D$30,I444=ProductCode!$F$30),"PDNotReclPost","")))</f>
        <v/>
      </c>
      <c r="K444" s="305" t="str">
        <f t="shared" si="27"/>
        <v/>
      </c>
      <c r="L444" s="289"/>
      <c r="M444" s="305" t="str">
        <f t="shared" si="27"/>
        <v/>
      </c>
      <c r="N444" s="289" t="b">
        <f>AND(RMDF!N444&gt;=0, RMDF!N444&lt;=1-RMDF!L444, RMDF!N444=ROUND(RMDF!N444,4))</f>
        <v>1</v>
      </c>
      <c r="O444" s="286" t="str">
        <f>IF(P444="","",IF(I444="","",IF(LEFT(I444,13)="Reclaimed pos",RawMaterialCode!$E$569,RawMaterialCode!$E$568)))</f>
        <v>Reclaimed pre-consumer mixed fibers (RM0578)</v>
      </c>
      <c r="P444" s="295">
        <f t="shared" si="28"/>
        <v>1</v>
      </c>
      <c r="Q444" s="202"/>
      <c r="R444" s="203"/>
      <c r="S444" s="204" t="str">
        <f t="shared" si="29"/>
        <v/>
      </c>
      <c r="T444" s="281"/>
      <c r="U444" s="281"/>
      <c r="V444" s="281"/>
      <c r="W444" s="281"/>
      <c r="X444" s="317">
        <f>RMDF!X444</f>
        <v>0</v>
      </c>
      <c r="Y444" s="318" t="str">
        <f>IF(X444=0,"",_xlfn.XLOOKUP(X444,StatePicklist!$1:$1,StatePicklist!$3:$3,"NA",0))</f>
        <v/>
      </c>
      <c r="Z444" s="297" t="str">
        <f ca="1">IF(RMDF!Y444="", "", IF(ISNUMBER(MATCH(RMDF!Y444, INDIRECT(Y444), 0)), "OK", "Invalid"))</f>
        <v/>
      </c>
      <c r="AA444" s="281"/>
      <c r="AB444" s="281"/>
      <c r="AC444" s="281"/>
      <c r="AD444" s="281" t="b">
        <f>AND(RMDF!AG444&gt;=0, RMDF!AG444&lt;=1-RMDF!Z444, RMDF!AG444=ROUND(RMDF!AG444,4))</f>
        <v>1</v>
      </c>
      <c r="AE444" s="317">
        <f>RMDF!AE444</f>
        <v>0</v>
      </c>
      <c r="AF444" s="318" t="str">
        <f>IF(AE444=0,"",_xlfn.XLOOKUP(AE444,StatePicklist!$1:$1,StatePicklist!$3:$3,"NA",0))</f>
        <v/>
      </c>
      <c r="AG444" s="297" t="str">
        <f ca="1">IF(RMDF!AF444="", "", IF(ISNUMBER(MATCH(RMDF!AF444, INDIRECT(AF444), 0)), "OK", "Invalid"))</f>
        <v/>
      </c>
      <c r="AH444" s="281"/>
      <c r="AI444" s="281"/>
      <c r="AJ444" s="281"/>
      <c r="AK444" s="281" t="b">
        <f>AND(RMDF!AN444&gt;=0, RMDF!AN444&lt;=1-SUM(RMDF!Z444,RMDF!AG444), RMDF!AN444=ROUND(RMDF!AN444,4))</f>
        <v>1</v>
      </c>
      <c r="AL444" s="317">
        <f>RMDF!AL444</f>
        <v>0</v>
      </c>
      <c r="AM444" s="318" t="str">
        <f>IF(AL444=0,"",_xlfn.XLOOKUP(AL444,StatePicklist!$1:$1,StatePicklist!$3:$3,"NA",0))</f>
        <v/>
      </c>
      <c r="AN444" s="297" t="str">
        <f ca="1">IF(RMDF!AM444="", "", IF(ISNUMBER(MATCH(RMDF!AM444, INDIRECT(AM444), 0)), "OK", "Invalid"))</f>
        <v/>
      </c>
      <c r="AO444" s="281"/>
      <c r="AP444" s="281"/>
      <c r="AQ444" s="281"/>
      <c r="AR444" s="281" t="b">
        <f>AND(RMDF!AU444&gt;=0, RMDF!AU444&lt;=1-SUM(RMDF!Z444,RMDF!AG444,RMDF!AN444), RMDF!AU444=ROUND(RMDF!AU444,4))</f>
        <v>1</v>
      </c>
      <c r="AS444" s="317">
        <f>RMDF!AS444</f>
        <v>0</v>
      </c>
      <c r="AT444" s="318" t="str">
        <f>IF(AS444=0,"",_xlfn.XLOOKUP(AS444,StatePicklist!$1:$1,StatePicklist!$3:$3,"NA",0))</f>
        <v/>
      </c>
      <c r="AU444" s="297" t="str">
        <f ca="1">IF(RMDF!AT444="", "", IF(ISNUMBER(MATCH(RMDF!AT444, INDIRECT(AT444), 0)), "OK", "Invalid"))</f>
        <v/>
      </c>
      <c r="AV444" s="281"/>
      <c r="AW444" s="281"/>
      <c r="AX444" s="281"/>
      <c r="AY444" s="281" t="b">
        <f>AND(RMDF!BB444&gt;=0, RMDF!BB444&lt;=1-SUM(RMDF!Z444,RMDF!AG444,RMDF!AN444,RMDF!AU444), RMDF!BB444=ROUND(RMDF!BB444,4))</f>
        <v>1</v>
      </c>
      <c r="AZ444" s="317">
        <f>RMDF!AZ444</f>
        <v>0</v>
      </c>
      <c r="BA444" s="318" t="str">
        <f>IF(AZ444=0,"",_xlfn.XLOOKUP(AZ444,StatePicklist!$1:$1,StatePicklist!$3:$3,"NA",0))</f>
        <v/>
      </c>
      <c r="BB444" s="297" t="str">
        <f ca="1">IF(RMDF!BA444="", "", IF(ISNUMBER(MATCH(RMDF!BA444, INDIRECT(BA444), 0)), "OK", "Invalid"))</f>
        <v/>
      </c>
      <c r="BC444" s="281"/>
      <c r="BD444" s="281"/>
      <c r="BE444" s="281"/>
      <c r="BF444" s="281" t="b">
        <f>AND(RMDF!BI444&gt;=0, RMDF!BI444&lt;=1-SUM(RMDF!Z444,RMDF!AG444,RMDF!AN444,RMDF!AU444,RMDF!BB444), RMDF!BI444=ROUND(RMDF!BI444,4))</f>
        <v>1</v>
      </c>
      <c r="BG444" s="317">
        <f>RMDF!BG444</f>
        <v>0</v>
      </c>
      <c r="BH444" s="318" t="str">
        <f>IF(BG444=0,"",_xlfn.XLOOKUP(BG444,StatePicklist!$1:$1,StatePicklist!$3:$3,"NA",0))</f>
        <v/>
      </c>
      <c r="BI444" s="297" t="str">
        <f ca="1">IF(RMDF!BH444="", "", IF(ISNUMBER(MATCH(RMDF!BH444, INDIRECT(BH444), 0)), "OK", "Invalid"))</f>
        <v/>
      </c>
      <c r="BJ444" s="281"/>
      <c r="BK444" s="281"/>
      <c r="BL444" s="281"/>
      <c r="BM444" s="281" t="b">
        <f>AND(RMDF!BP444&gt;=0, RMDF!BP444&lt;=1-SUM(RMDF!Z444,RMDF!AG444,RMDF!AN444,RMDF!AU444,RMDF!BB444,RMDF!BI444), RMDF!BP444=ROUND(RMDF!BP444,4))</f>
        <v>1</v>
      </c>
      <c r="BN444" s="317">
        <f>RMDF!BN444</f>
        <v>0</v>
      </c>
      <c r="BO444" s="318" t="str">
        <f>IF(BN444=0,"",_xlfn.XLOOKUP(BN444,StatePicklist!$1:$1,StatePicklist!$3:$3,"NA",0))</f>
        <v/>
      </c>
      <c r="BP444" s="297" t="str">
        <f ca="1">IF(RMDF!BO444="", "", IF(ISNUMBER(MATCH(RMDF!BO444, INDIRECT(BO444), 0)), "OK", "Invalid"))</f>
        <v/>
      </c>
      <c r="BQ444" s="281"/>
      <c r="BR444" s="281"/>
      <c r="BS444" s="281"/>
      <c r="BT444" s="281" t="b">
        <f>AND(RMDF!BW444&gt;=0, RMDF!BW444&lt;=1-SUM(RMDF!Z444,RMDF!AG444,RMDF!AN444,RMDF!AU444,RMDF!BB444,RMDF!BI444,RMDF!BP444), RMDF!BW444=ROUND(RMDF!BW444,4))</f>
        <v>1</v>
      </c>
      <c r="BU444" s="317">
        <f>RMDF!BU444</f>
        <v>0</v>
      </c>
      <c r="BV444" s="318" t="str">
        <f>IF(BU444=0,"",_xlfn.XLOOKUP(BU444,StatePicklist!$1:$1,StatePicklist!$3:$3,"NA",0))</f>
        <v/>
      </c>
      <c r="BW444" s="297" t="str">
        <f ca="1">IF(RMDF!BV444="", "", IF(ISNUMBER(MATCH(RMDF!BV444, INDIRECT(BV444), 0)), "OK", "Invalid"))</f>
        <v/>
      </c>
      <c r="BX444" s="281"/>
      <c r="BY444" s="281"/>
      <c r="BZ444" s="281"/>
      <c r="CA444" s="281" t="b">
        <f>AND(RMDF!CD444&gt;=0, RMDF!CD444&lt;=1-SUM(RMDF!Z444,RMDF!AG444,RMDF!AN444,RMDF!AU444,RMDF!BB444,RMDF!BI444,RMDF!BP444,RMDF!BW444), RMDF!CD444=ROUND(RMDF!CD444,4))</f>
        <v>1</v>
      </c>
      <c r="CB444" s="317">
        <f>RMDF!CB444</f>
        <v>0</v>
      </c>
      <c r="CC444" s="318" t="str">
        <f>IF(CB444=0,"",_xlfn.XLOOKUP(CB444,StatePicklist!$1:$1,StatePicklist!$3:$3,"NA",0))</f>
        <v/>
      </c>
      <c r="CD444" s="297" t="str">
        <f ca="1">IF(RMDF!CC444="", "", IF(ISNUMBER(MATCH(RMDF!CC444, INDIRECT(CC444), 0)), "OK", "Invalid"))</f>
        <v/>
      </c>
      <c r="CE444" s="281"/>
      <c r="CF444" s="281"/>
      <c r="CG444" s="281"/>
      <c r="CH444" s="281" t="b">
        <f>AND(RMDF!CK444&gt;=0, RMDF!CK444&lt;=1-SUM(RMDF!Z444,RMDF!AG444,RMDF!AN444,RMDF!AU444,RMDF!BB444,RMDF!BI444,RMDF!BP444,RMDF!BW444,RMDF!CD444), RMDF!CK444=ROUND(RMDF!CK444,4))</f>
        <v>1</v>
      </c>
      <c r="CI444" s="317">
        <f>RMDF!CI444</f>
        <v>0</v>
      </c>
      <c r="CJ444" s="318" t="str">
        <f>IF(CI444=0,"",_xlfn.XLOOKUP(CI444,StatePicklist!$1:$1,StatePicklist!$3:$3,"NA",0))</f>
        <v/>
      </c>
      <c r="CK444" s="297" t="str">
        <f ca="1">IF(RMDF!CJ444="", "", IF(ISNUMBER(MATCH(RMDF!CJ444, INDIRECT(CJ444), 0)), "OK", "Invalid"))</f>
        <v/>
      </c>
      <c r="CL444" s="281"/>
      <c r="CM444" s="281"/>
      <c r="CN444" s="281"/>
      <c r="CO444" s="281" t="b">
        <f>AND(RMDF!CR444&gt;=0, RMDF!CR444&lt;=1-SUM(RMDF!Z444,RMDF!AG444,RMDF!AN444,RMDF!AU444,RMDF!BB444,RMDF!BI444,RMDF!BP444,RMDF!BW444,RMDF!CD444,RMDF!CK444), RMDF!CR444=ROUND(RMDF!CR444,4))</f>
        <v>1</v>
      </c>
      <c r="CP444" s="317">
        <f>RMDF!CP444</f>
        <v>0</v>
      </c>
      <c r="CQ444" s="318" t="str">
        <f>IF(CP444=0,"",_xlfn.XLOOKUP(CP444,StatePicklist!$1:$1,StatePicklist!$3:$3,"NA",0))</f>
        <v/>
      </c>
      <c r="CR444" s="297" t="str">
        <f ca="1">IF(RMDF!CQ444="", "", IF(ISNUMBER(MATCH(RMDF!CQ444, INDIRECT(CQ444), 0)), "OK", "Invalid"))</f>
        <v/>
      </c>
      <c r="CS444" s="281"/>
      <c r="CT444" s="281"/>
      <c r="CU444" s="281"/>
      <c r="CV444" s="281" t="b">
        <f>AND(RMDF!CY444&gt;=0, RMDF!CY444&lt;=1-SUM(RMDF!Z444,RMDF!AG444,RMDF!AN444,RMDF!AU444,RMDF!BB444,RMDF!BI444,RMDF!BP444,RMDF!BW444,RMDF!CD444,RMDF!CK444,RMDF!CR444), RMDF!CY444=ROUND(RMDF!CY444,4))</f>
        <v>1</v>
      </c>
      <c r="CW444" s="317">
        <f>RMDF!CW444</f>
        <v>0</v>
      </c>
      <c r="CX444" s="318" t="str">
        <f>IF(CW444=0,"",_xlfn.XLOOKUP(CW444,StatePicklist!$1:$1,StatePicklist!$3:$3,"NA",0))</f>
        <v/>
      </c>
      <c r="CY444" s="297" t="str">
        <f ca="1">IF(RMDF!CX444="", "", IF(ISNUMBER(MATCH(RMDF!CX444, INDIRECT(CX444), 0)), "OK", "Invalid"))</f>
        <v/>
      </c>
      <c r="CZ444" s="281"/>
      <c r="DA444" s="281"/>
      <c r="DB444" s="281"/>
      <c r="DC444" s="281" t="b">
        <f>AND(RMDF!DF444&gt;=0, RMDF!DF444&lt;=1-SUM(RMDF!Z444,RMDF!AG444,RMDF!AN444,RMDF!AU444,RMDF!BB444,RMDF!BI444,RMDF!BP444,RMDF!BW444,RMDF!CD444,RMDF!CK444,RMDF!CR444,RMDF!CY444), RMDF!DF444=ROUND(RMDF!DF444,4))</f>
        <v>1</v>
      </c>
      <c r="DD444" s="317">
        <f>RMDF!DD444</f>
        <v>0</v>
      </c>
      <c r="DE444" s="318" t="str">
        <f>IF(DD444=0,"",_xlfn.XLOOKUP(DD444,StatePicklist!$1:$1,StatePicklist!$3:$3,"NA",0))</f>
        <v/>
      </c>
      <c r="DF444" s="297" t="str">
        <f ca="1">IF(RMDF!DE444="", "", IF(ISNUMBER(MATCH(RMDF!DE444, INDIRECT(DE444), 0)), "OK", "Invalid"))</f>
        <v/>
      </c>
      <c r="DG444" s="281"/>
      <c r="DH444" s="281"/>
      <c r="DI444" s="281"/>
      <c r="DJ444" s="281" t="b">
        <f>AND(RMDF!DM444&gt;=0, RMDF!DM444&lt;=1-SUM(RMDF!Z444,RMDF!AG444,RMDF!AN444,RMDF!AU444,RMDF!BB444,RMDF!BI444,RMDF!BP444,RMDF!BW444,RMDF!CD444,RMDF!CK444,RMDF!CR444,RMDF!CY444,RMDF!DF444), RMDF!DM444=ROUND(RMDF!DM444,4))</f>
        <v>1</v>
      </c>
      <c r="DK444" s="317">
        <f>RMDF!DK444</f>
        <v>0</v>
      </c>
      <c r="DL444" s="318" t="str">
        <f>IF(DK444=0,"",_xlfn.XLOOKUP(DK444,StatePicklist!$1:$1,StatePicklist!$3:$3,"NA",0))</f>
        <v/>
      </c>
      <c r="DM444" s="297" t="str">
        <f ca="1">IF(RMDF!DL444="", "", IF(ISNUMBER(MATCH(RMDF!DL444, INDIRECT(DL444), 0)), "OK", "Invalid"))</f>
        <v/>
      </c>
      <c r="DN444" s="281"/>
      <c r="DO444" s="281"/>
      <c r="DP444" s="281"/>
      <c r="DQ444" s="281" t="b">
        <f>AND(RMDF!DT444&gt;=0, RMDF!DT444&lt;=1-SUM(RMDF!Z444,RMDF!AG444,RMDF!AN444,RMDF!AU444,RMDF!BB444,RMDF!BI444,RMDF!BP444,RMDF!BW444,RMDF!CD444,RMDF!CK444,RMDF!CR444,RMDF!CY444,RMDF!DF444,RMDF!DM444), RMDF!DT444=ROUND(RMDF!DT444,4))</f>
        <v>1</v>
      </c>
      <c r="DR444" s="317">
        <f>RMDF!DR444</f>
        <v>0</v>
      </c>
      <c r="DS444" s="318" t="str">
        <f>IF(DR444=0,"",_xlfn.XLOOKUP(DR444,StatePicklist!$1:$1,StatePicklist!$3:$3,"NA",0))</f>
        <v/>
      </c>
      <c r="DT444" s="297" t="str">
        <f ca="1">IF(RMDF!DS444="", "", IF(ISNUMBER(MATCH(RMDF!DS444, INDIRECT(DS444), 0)), "OK", "Invalid"))</f>
        <v/>
      </c>
      <c r="DU444" s="281"/>
      <c r="DV444" s="281"/>
      <c r="DW444" s="281"/>
      <c r="DX444" s="281" t="b">
        <f>AND(RMDF!EA444&gt;=0, RMDF!EA444&lt;=1-SUM(RMDF!Z444,RMDF!AG444,RMDF!AN444,RMDF!AU444,RMDF!BB444,RMDF!BI444,RMDF!BP444,RMDF!BW444,RMDF!CD444,RMDF!CK444,RMDF!CR444,RMDF!CY444,RMDF!DF444,RMDF!DM444,RMDF!DT444), RMDF!EA444=ROUND(RMDF!EA444,4))</f>
        <v>1</v>
      </c>
      <c r="DY444" s="317">
        <f>RMDF!DY444</f>
        <v>0</v>
      </c>
      <c r="DZ444" s="318" t="str">
        <f>IF(DY444=0,"",_xlfn.XLOOKUP(DY444,StatePicklist!$1:$1,StatePicklist!$3:$3,"NA",0))</f>
        <v/>
      </c>
      <c r="EA444" s="297" t="str">
        <f ca="1">IF(RMDF!DZ444="", "", IF(ISNUMBER(MATCH(RMDF!DZ444, INDIRECT(DZ444), 0)), "OK", "Invalid"))</f>
        <v/>
      </c>
      <c r="EB444" s="281"/>
      <c r="EC444" s="281"/>
      <c r="ED444" s="281"/>
      <c r="EE444" s="281" t="b">
        <f>AND(RMDF!EH444&gt;=0, RMDF!EH444&lt;=1-SUM(RMDF!Z444,RMDF!AG444,RMDF!AN444,RMDF!AU444,RMDF!BB444,RMDF!BI444,RMDF!BP444,RMDF!BW444,RMDF!CD444,RMDF!CK444,RMDF!CR444,RMDF!CY444,RMDF!DF444,RMDF!DM444,RMDF!DT444,RMDF!EA444), RMDF!EH444=ROUND(RMDF!EH444,4))</f>
        <v>1</v>
      </c>
      <c r="EF444" s="317">
        <f>RMDF!EF444</f>
        <v>0</v>
      </c>
      <c r="EG444" s="318" t="str">
        <f>IF(EF444=0,"",_xlfn.XLOOKUP(EF444,StatePicklist!$1:$1,StatePicklist!$3:$3,"NA",0))</f>
        <v/>
      </c>
      <c r="EH444" s="297" t="str">
        <f ca="1">IF(RMDF!EG444="", "", IF(ISNUMBER(MATCH(RMDF!EG444, INDIRECT(EG444), 0)), "OK", "Invalid"))</f>
        <v/>
      </c>
      <c r="EI444" s="281"/>
      <c r="EJ444" s="281"/>
      <c r="EK444" s="281"/>
      <c r="EL444" s="281" t="b">
        <f>AND(RMDF!EO444&gt;=0, RMDF!EO444&lt;=1-SUM(RMDF!Z444,RMDF!AG444,RMDF!AN444,RMDF!AU444,RMDF!BB444,RMDF!BI444,RMDF!BP444,RMDF!BW444,RMDF!CD444,RMDF!CK444,RMDF!CR444,RMDF!CY444,RMDF!DF444,RMDF!DM444,RMDF!DT444,RMDF!EA444,RMDF!EH444), RMDF!EO444=ROUND(RMDF!EO444,4))</f>
        <v>1</v>
      </c>
      <c r="EM444" s="317">
        <f>RMDF!EM444</f>
        <v>0</v>
      </c>
      <c r="EN444" s="318" t="str">
        <f>IF(EM444=0,"",_xlfn.XLOOKUP(EM444,StatePicklist!$1:$1,StatePicklist!$3:$3,"NA",0))</f>
        <v/>
      </c>
      <c r="EO444" s="297" t="str">
        <f ca="1">IF(RMDF!EN444="", "", IF(ISNUMBER(MATCH(RMDF!EN444, INDIRECT(EN444), 0)), "OK", "Invalid"))</f>
        <v/>
      </c>
      <c r="EP444" s="281"/>
      <c r="EQ444" s="281"/>
      <c r="ER444" s="281"/>
      <c r="ES444" s="281" t="b">
        <f>AND(RMDF!EV444&gt;=0, RMDF!EV444&lt;=1-SUM(RMDF!Z444,RMDF!AG444,RMDF!AN444,RMDF!AU444,RMDF!BB444,RMDF!BI444,RMDF!BP444,RMDF!BW444,RMDF!CD444,RMDF!CK444,RMDF!CR444,RMDF!CY444,RMDF!DF444,RMDF!DM444,RMDF!DT444,RMDF!EA444,RMDF!EH444,RMDF!EO444), RMDF!EV444=ROUND(RMDF!EV444,4))</f>
        <v>1</v>
      </c>
      <c r="ET444" s="317">
        <f>RMDF!ET444</f>
        <v>0</v>
      </c>
      <c r="EU444" s="318" t="str">
        <f>IF(ET444=0,"",_xlfn.XLOOKUP(ET444,StatePicklist!$1:$1,StatePicklist!$3:$3,"NA",0))</f>
        <v/>
      </c>
      <c r="EV444" s="297" t="str">
        <f ca="1">IF(RMDF!EU444="", "", IF(ISNUMBER(MATCH(RMDF!EU444, INDIRECT(EU444), 0)), "OK", "Invalid"))</f>
        <v/>
      </c>
      <c r="EW444" s="281"/>
      <c r="EX444" s="281"/>
      <c r="EY444" s="281"/>
      <c r="EZ444" s="281" t="b">
        <f>AND(RMDF!FC444&gt;=0, RMDF!FC444&lt;=1-SUM(RMDF!Z444,RMDF!AG444,RMDF!AN444,RMDF!AU444,RMDF!BB444,RMDF!BI444,RMDF!BP444,RMDF!BW444,RMDF!CD444,RMDF!CK444,RMDF!CR444,RMDF!CY444,RMDF!DF444,RMDF!DM444,RMDF!DT444,RMDF!EA444,RMDF!EH444,RMDF!EO444,RMDF!EV444), RMDF!FC444=ROUND(RMDF!FC444,4))</f>
        <v>1</v>
      </c>
      <c r="FA444" s="317">
        <f>RMDF!FA444</f>
        <v>0</v>
      </c>
      <c r="FB444" s="318" t="str">
        <f>IF(FA444=0,"",_xlfn.XLOOKUP(FA444,StatePicklist!$1:$1,StatePicklist!$3:$3,"NA",0))</f>
        <v/>
      </c>
      <c r="FC444" s="297" t="str">
        <f ca="1">IF(RMDF!FB444="", "", IF(ISNUMBER(MATCH(RMDF!FB444, INDIRECT(FB444), 0)), "OK", "Invalid"))</f>
        <v/>
      </c>
    </row>
    <row r="445" spans="1:159" s="205" customFormat="1" ht="39.9" customHeight="1" x14ac:dyDescent="0.25">
      <c r="A445" s="206"/>
      <c r="B445" s="196"/>
      <c r="C445" s="197"/>
      <c r="D445" s="198"/>
      <c r="E445" s="199"/>
      <c r="F445" s="200"/>
      <c r="G445" s="201"/>
      <c r="H445" s="292"/>
      <c r="I445" s="305">
        <f>RMDF!I445</f>
        <v>0</v>
      </c>
      <c r="J445" s="305" t="str">
        <f>IF(I445=ProductCode!$B$30,"PDReclPost",IF(OR(I445=ProductCode!$C$30,I445=ProductCode!$E$30,I445=ProductCode!$G$30),"PDPreCon",IF(OR(I445=ProductCode!$D$30,I445=ProductCode!$F$30),"PDNotReclPost","")))</f>
        <v/>
      </c>
      <c r="K445" s="305" t="str">
        <f t="shared" si="27"/>
        <v/>
      </c>
      <c r="L445" s="289"/>
      <c r="M445" s="305" t="str">
        <f t="shared" si="27"/>
        <v/>
      </c>
      <c r="N445" s="289" t="b">
        <f>AND(RMDF!N445&gt;=0, RMDF!N445&lt;=1-RMDF!L445, RMDF!N445=ROUND(RMDF!N445,4))</f>
        <v>1</v>
      </c>
      <c r="O445" s="286" t="str">
        <f>IF(P445="","",IF(I445="","",IF(LEFT(I445,13)="Reclaimed pos",RawMaterialCode!$E$569,RawMaterialCode!$E$568)))</f>
        <v>Reclaimed pre-consumer mixed fibers (RM0578)</v>
      </c>
      <c r="P445" s="295">
        <f t="shared" si="28"/>
        <v>1</v>
      </c>
      <c r="Q445" s="202"/>
      <c r="R445" s="203"/>
      <c r="S445" s="204" t="str">
        <f t="shared" si="29"/>
        <v/>
      </c>
      <c r="T445" s="281"/>
      <c r="U445" s="281"/>
      <c r="V445" s="281"/>
      <c r="W445" s="281"/>
      <c r="X445" s="317">
        <f>RMDF!X445</f>
        <v>0</v>
      </c>
      <c r="Y445" s="318" t="str">
        <f>IF(X445=0,"",_xlfn.XLOOKUP(X445,StatePicklist!$1:$1,StatePicklist!$3:$3,"NA",0))</f>
        <v/>
      </c>
      <c r="Z445" s="297" t="str">
        <f ca="1">IF(RMDF!Y445="", "", IF(ISNUMBER(MATCH(RMDF!Y445, INDIRECT(Y445), 0)), "OK", "Invalid"))</f>
        <v/>
      </c>
      <c r="AA445" s="281"/>
      <c r="AB445" s="281"/>
      <c r="AC445" s="281"/>
      <c r="AD445" s="281" t="b">
        <f>AND(RMDF!AG445&gt;=0, RMDF!AG445&lt;=1-RMDF!Z445, RMDF!AG445=ROUND(RMDF!AG445,4))</f>
        <v>1</v>
      </c>
      <c r="AE445" s="317">
        <f>RMDF!AE445</f>
        <v>0</v>
      </c>
      <c r="AF445" s="318" t="str">
        <f>IF(AE445=0,"",_xlfn.XLOOKUP(AE445,StatePicklist!$1:$1,StatePicklist!$3:$3,"NA",0))</f>
        <v/>
      </c>
      <c r="AG445" s="297" t="str">
        <f ca="1">IF(RMDF!AF445="", "", IF(ISNUMBER(MATCH(RMDF!AF445, INDIRECT(AF445), 0)), "OK", "Invalid"))</f>
        <v/>
      </c>
      <c r="AH445" s="281"/>
      <c r="AI445" s="281"/>
      <c r="AJ445" s="281"/>
      <c r="AK445" s="281" t="b">
        <f>AND(RMDF!AN445&gt;=0, RMDF!AN445&lt;=1-SUM(RMDF!Z445,RMDF!AG445), RMDF!AN445=ROUND(RMDF!AN445,4))</f>
        <v>1</v>
      </c>
      <c r="AL445" s="317">
        <f>RMDF!AL445</f>
        <v>0</v>
      </c>
      <c r="AM445" s="318" t="str">
        <f>IF(AL445=0,"",_xlfn.XLOOKUP(AL445,StatePicklist!$1:$1,StatePicklist!$3:$3,"NA",0))</f>
        <v/>
      </c>
      <c r="AN445" s="297" t="str">
        <f ca="1">IF(RMDF!AM445="", "", IF(ISNUMBER(MATCH(RMDF!AM445, INDIRECT(AM445), 0)), "OK", "Invalid"))</f>
        <v/>
      </c>
      <c r="AO445" s="281"/>
      <c r="AP445" s="281"/>
      <c r="AQ445" s="281"/>
      <c r="AR445" s="281" t="b">
        <f>AND(RMDF!AU445&gt;=0, RMDF!AU445&lt;=1-SUM(RMDF!Z445,RMDF!AG445,RMDF!AN445), RMDF!AU445=ROUND(RMDF!AU445,4))</f>
        <v>1</v>
      </c>
      <c r="AS445" s="317">
        <f>RMDF!AS445</f>
        <v>0</v>
      </c>
      <c r="AT445" s="318" t="str">
        <f>IF(AS445=0,"",_xlfn.XLOOKUP(AS445,StatePicklist!$1:$1,StatePicklist!$3:$3,"NA",0))</f>
        <v/>
      </c>
      <c r="AU445" s="297" t="str">
        <f ca="1">IF(RMDF!AT445="", "", IF(ISNUMBER(MATCH(RMDF!AT445, INDIRECT(AT445), 0)), "OK", "Invalid"))</f>
        <v/>
      </c>
      <c r="AV445" s="281"/>
      <c r="AW445" s="281"/>
      <c r="AX445" s="281"/>
      <c r="AY445" s="281" t="b">
        <f>AND(RMDF!BB445&gt;=0, RMDF!BB445&lt;=1-SUM(RMDF!Z445,RMDF!AG445,RMDF!AN445,RMDF!AU445), RMDF!BB445=ROUND(RMDF!BB445,4))</f>
        <v>1</v>
      </c>
      <c r="AZ445" s="317">
        <f>RMDF!AZ445</f>
        <v>0</v>
      </c>
      <c r="BA445" s="318" t="str">
        <f>IF(AZ445=0,"",_xlfn.XLOOKUP(AZ445,StatePicklist!$1:$1,StatePicklist!$3:$3,"NA",0))</f>
        <v/>
      </c>
      <c r="BB445" s="297" t="str">
        <f ca="1">IF(RMDF!BA445="", "", IF(ISNUMBER(MATCH(RMDF!BA445, INDIRECT(BA445), 0)), "OK", "Invalid"))</f>
        <v/>
      </c>
      <c r="BC445" s="281"/>
      <c r="BD445" s="281"/>
      <c r="BE445" s="281"/>
      <c r="BF445" s="281" t="b">
        <f>AND(RMDF!BI445&gt;=0, RMDF!BI445&lt;=1-SUM(RMDF!Z445,RMDF!AG445,RMDF!AN445,RMDF!AU445,RMDF!BB445), RMDF!BI445=ROUND(RMDF!BI445,4))</f>
        <v>1</v>
      </c>
      <c r="BG445" s="317">
        <f>RMDF!BG445</f>
        <v>0</v>
      </c>
      <c r="BH445" s="318" t="str">
        <f>IF(BG445=0,"",_xlfn.XLOOKUP(BG445,StatePicklist!$1:$1,StatePicklist!$3:$3,"NA",0))</f>
        <v/>
      </c>
      <c r="BI445" s="297" t="str">
        <f ca="1">IF(RMDF!BH445="", "", IF(ISNUMBER(MATCH(RMDF!BH445, INDIRECT(BH445), 0)), "OK", "Invalid"))</f>
        <v/>
      </c>
      <c r="BJ445" s="281"/>
      <c r="BK445" s="281"/>
      <c r="BL445" s="281"/>
      <c r="BM445" s="281" t="b">
        <f>AND(RMDF!BP445&gt;=0, RMDF!BP445&lt;=1-SUM(RMDF!Z445,RMDF!AG445,RMDF!AN445,RMDF!AU445,RMDF!BB445,RMDF!BI445), RMDF!BP445=ROUND(RMDF!BP445,4))</f>
        <v>1</v>
      </c>
      <c r="BN445" s="317">
        <f>RMDF!BN445</f>
        <v>0</v>
      </c>
      <c r="BO445" s="318" t="str">
        <f>IF(BN445=0,"",_xlfn.XLOOKUP(BN445,StatePicklist!$1:$1,StatePicklist!$3:$3,"NA",0))</f>
        <v/>
      </c>
      <c r="BP445" s="297" t="str">
        <f ca="1">IF(RMDF!BO445="", "", IF(ISNUMBER(MATCH(RMDF!BO445, INDIRECT(BO445), 0)), "OK", "Invalid"))</f>
        <v/>
      </c>
      <c r="BQ445" s="281"/>
      <c r="BR445" s="281"/>
      <c r="BS445" s="281"/>
      <c r="BT445" s="281" t="b">
        <f>AND(RMDF!BW445&gt;=0, RMDF!BW445&lt;=1-SUM(RMDF!Z445,RMDF!AG445,RMDF!AN445,RMDF!AU445,RMDF!BB445,RMDF!BI445,RMDF!BP445), RMDF!BW445=ROUND(RMDF!BW445,4))</f>
        <v>1</v>
      </c>
      <c r="BU445" s="317">
        <f>RMDF!BU445</f>
        <v>0</v>
      </c>
      <c r="BV445" s="318" t="str">
        <f>IF(BU445=0,"",_xlfn.XLOOKUP(BU445,StatePicklist!$1:$1,StatePicklist!$3:$3,"NA",0))</f>
        <v/>
      </c>
      <c r="BW445" s="297" t="str">
        <f ca="1">IF(RMDF!BV445="", "", IF(ISNUMBER(MATCH(RMDF!BV445, INDIRECT(BV445), 0)), "OK", "Invalid"))</f>
        <v/>
      </c>
      <c r="BX445" s="281"/>
      <c r="BY445" s="281"/>
      <c r="BZ445" s="281"/>
      <c r="CA445" s="281" t="b">
        <f>AND(RMDF!CD445&gt;=0, RMDF!CD445&lt;=1-SUM(RMDF!Z445,RMDF!AG445,RMDF!AN445,RMDF!AU445,RMDF!BB445,RMDF!BI445,RMDF!BP445,RMDF!BW445), RMDF!CD445=ROUND(RMDF!CD445,4))</f>
        <v>1</v>
      </c>
      <c r="CB445" s="317">
        <f>RMDF!CB445</f>
        <v>0</v>
      </c>
      <c r="CC445" s="318" t="str">
        <f>IF(CB445=0,"",_xlfn.XLOOKUP(CB445,StatePicklist!$1:$1,StatePicklist!$3:$3,"NA",0))</f>
        <v/>
      </c>
      <c r="CD445" s="297" t="str">
        <f ca="1">IF(RMDF!CC445="", "", IF(ISNUMBER(MATCH(RMDF!CC445, INDIRECT(CC445), 0)), "OK", "Invalid"))</f>
        <v/>
      </c>
      <c r="CE445" s="281"/>
      <c r="CF445" s="281"/>
      <c r="CG445" s="281"/>
      <c r="CH445" s="281" t="b">
        <f>AND(RMDF!CK445&gt;=0, RMDF!CK445&lt;=1-SUM(RMDF!Z445,RMDF!AG445,RMDF!AN445,RMDF!AU445,RMDF!BB445,RMDF!BI445,RMDF!BP445,RMDF!BW445,RMDF!CD445), RMDF!CK445=ROUND(RMDF!CK445,4))</f>
        <v>1</v>
      </c>
      <c r="CI445" s="317">
        <f>RMDF!CI445</f>
        <v>0</v>
      </c>
      <c r="CJ445" s="318" t="str">
        <f>IF(CI445=0,"",_xlfn.XLOOKUP(CI445,StatePicklist!$1:$1,StatePicklist!$3:$3,"NA",0))</f>
        <v/>
      </c>
      <c r="CK445" s="297" t="str">
        <f ca="1">IF(RMDF!CJ445="", "", IF(ISNUMBER(MATCH(RMDF!CJ445, INDIRECT(CJ445), 0)), "OK", "Invalid"))</f>
        <v/>
      </c>
      <c r="CL445" s="281"/>
      <c r="CM445" s="281"/>
      <c r="CN445" s="281"/>
      <c r="CO445" s="281" t="b">
        <f>AND(RMDF!CR445&gt;=0, RMDF!CR445&lt;=1-SUM(RMDF!Z445,RMDF!AG445,RMDF!AN445,RMDF!AU445,RMDF!BB445,RMDF!BI445,RMDF!BP445,RMDF!BW445,RMDF!CD445,RMDF!CK445), RMDF!CR445=ROUND(RMDF!CR445,4))</f>
        <v>1</v>
      </c>
      <c r="CP445" s="317">
        <f>RMDF!CP445</f>
        <v>0</v>
      </c>
      <c r="CQ445" s="318" t="str">
        <f>IF(CP445=0,"",_xlfn.XLOOKUP(CP445,StatePicklist!$1:$1,StatePicklist!$3:$3,"NA",0))</f>
        <v/>
      </c>
      <c r="CR445" s="297" t="str">
        <f ca="1">IF(RMDF!CQ445="", "", IF(ISNUMBER(MATCH(RMDF!CQ445, INDIRECT(CQ445), 0)), "OK", "Invalid"))</f>
        <v/>
      </c>
      <c r="CS445" s="281"/>
      <c r="CT445" s="281"/>
      <c r="CU445" s="281"/>
      <c r="CV445" s="281" t="b">
        <f>AND(RMDF!CY445&gt;=0, RMDF!CY445&lt;=1-SUM(RMDF!Z445,RMDF!AG445,RMDF!AN445,RMDF!AU445,RMDF!BB445,RMDF!BI445,RMDF!BP445,RMDF!BW445,RMDF!CD445,RMDF!CK445,RMDF!CR445), RMDF!CY445=ROUND(RMDF!CY445,4))</f>
        <v>1</v>
      </c>
      <c r="CW445" s="317">
        <f>RMDF!CW445</f>
        <v>0</v>
      </c>
      <c r="CX445" s="318" t="str">
        <f>IF(CW445=0,"",_xlfn.XLOOKUP(CW445,StatePicklist!$1:$1,StatePicklist!$3:$3,"NA",0))</f>
        <v/>
      </c>
      <c r="CY445" s="297" t="str">
        <f ca="1">IF(RMDF!CX445="", "", IF(ISNUMBER(MATCH(RMDF!CX445, INDIRECT(CX445), 0)), "OK", "Invalid"))</f>
        <v/>
      </c>
      <c r="CZ445" s="281"/>
      <c r="DA445" s="281"/>
      <c r="DB445" s="281"/>
      <c r="DC445" s="281" t="b">
        <f>AND(RMDF!DF445&gt;=0, RMDF!DF445&lt;=1-SUM(RMDF!Z445,RMDF!AG445,RMDF!AN445,RMDF!AU445,RMDF!BB445,RMDF!BI445,RMDF!BP445,RMDF!BW445,RMDF!CD445,RMDF!CK445,RMDF!CR445,RMDF!CY445), RMDF!DF445=ROUND(RMDF!DF445,4))</f>
        <v>1</v>
      </c>
      <c r="DD445" s="317">
        <f>RMDF!DD445</f>
        <v>0</v>
      </c>
      <c r="DE445" s="318" t="str">
        <f>IF(DD445=0,"",_xlfn.XLOOKUP(DD445,StatePicklist!$1:$1,StatePicklist!$3:$3,"NA",0))</f>
        <v/>
      </c>
      <c r="DF445" s="297" t="str">
        <f ca="1">IF(RMDF!DE445="", "", IF(ISNUMBER(MATCH(RMDF!DE445, INDIRECT(DE445), 0)), "OK", "Invalid"))</f>
        <v/>
      </c>
      <c r="DG445" s="281"/>
      <c r="DH445" s="281"/>
      <c r="DI445" s="281"/>
      <c r="DJ445" s="281" t="b">
        <f>AND(RMDF!DM445&gt;=0, RMDF!DM445&lt;=1-SUM(RMDF!Z445,RMDF!AG445,RMDF!AN445,RMDF!AU445,RMDF!BB445,RMDF!BI445,RMDF!BP445,RMDF!BW445,RMDF!CD445,RMDF!CK445,RMDF!CR445,RMDF!CY445,RMDF!DF445), RMDF!DM445=ROUND(RMDF!DM445,4))</f>
        <v>1</v>
      </c>
      <c r="DK445" s="317">
        <f>RMDF!DK445</f>
        <v>0</v>
      </c>
      <c r="DL445" s="318" t="str">
        <f>IF(DK445=0,"",_xlfn.XLOOKUP(DK445,StatePicklist!$1:$1,StatePicklist!$3:$3,"NA",0))</f>
        <v/>
      </c>
      <c r="DM445" s="297" t="str">
        <f ca="1">IF(RMDF!DL445="", "", IF(ISNUMBER(MATCH(RMDF!DL445, INDIRECT(DL445), 0)), "OK", "Invalid"))</f>
        <v/>
      </c>
      <c r="DN445" s="281"/>
      <c r="DO445" s="281"/>
      <c r="DP445" s="281"/>
      <c r="DQ445" s="281" t="b">
        <f>AND(RMDF!DT445&gt;=0, RMDF!DT445&lt;=1-SUM(RMDF!Z445,RMDF!AG445,RMDF!AN445,RMDF!AU445,RMDF!BB445,RMDF!BI445,RMDF!BP445,RMDF!BW445,RMDF!CD445,RMDF!CK445,RMDF!CR445,RMDF!CY445,RMDF!DF445,RMDF!DM445), RMDF!DT445=ROUND(RMDF!DT445,4))</f>
        <v>1</v>
      </c>
      <c r="DR445" s="317">
        <f>RMDF!DR445</f>
        <v>0</v>
      </c>
      <c r="DS445" s="318" t="str">
        <f>IF(DR445=0,"",_xlfn.XLOOKUP(DR445,StatePicklist!$1:$1,StatePicklist!$3:$3,"NA",0))</f>
        <v/>
      </c>
      <c r="DT445" s="297" t="str">
        <f ca="1">IF(RMDF!DS445="", "", IF(ISNUMBER(MATCH(RMDF!DS445, INDIRECT(DS445), 0)), "OK", "Invalid"))</f>
        <v/>
      </c>
      <c r="DU445" s="281"/>
      <c r="DV445" s="281"/>
      <c r="DW445" s="281"/>
      <c r="DX445" s="281" t="b">
        <f>AND(RMDF!EA445&gt;=0, RMDF!EA445&lt;=1-SUM(RMDF!Z445,RMDF!AG445,RMDF!AN445,RMDF!AU445,RMDF!BB445,RMDF!BI445,RMDF!BP445,RMDF!BW445,RMDF!CD445,RMDF!CK445,RMDF!CR445,RMDF!CY445,RMDF!DF445,RMDF!DM445,RMDF!DT445), RMDF!EA445=ROUND(RMDF!EA445,4))</f>
        <v>1</v>
      </c>
      <c r="DY445" s="317">
        <f>RMDF!DY445</f>
        <v>0</v>
      </c>
      <c r="DZ445" s="318" t="str">
        <f>IF(DY445=0,"",_xlfn.XLOOKUP(DY445,StatePicklist!$1:$1,StatePicklist!$3:$3,"NA",0))</f>
        <v/>
      </c>
      <c r="EA445" s="297" t="str">
        <f ca="1">IF(RMDF!DZ445="", "", IF(ISNUMBER(MATCH(RMDF!DZ445, INDIRECT(DZ445), 0)), "OK", "Invalid"))</f>
        <v/>
      </c>
      <c r="EB445" s="281"/>
      <c r="EC445" s="281"/>
      <c r="ED445" s="281"/>
      <c r="EE445" s="281" t="b">
        <f>AND(RMDF!EH445&gt;=0, RMDF!EH445&lt;=1-SUM(RMDF!Z445,RMDF!AG445,RMDF!AN445,RMDF!AU445,RMDF!BB445,RMDF!BI445,RMDF!BP445,RMDF!BW445,RMDF!CD445,RMDF!CK445,RMDF!CR445,RMDF!CY445,RMDF!DF445,RMDF!DM445,RMDF!DT445,RMDF!EA445), RMDF!EH445=ROUND(RMDF!EH445,4))</f>
        <v>1</v>
      </c>
      <c r="EF445" s="317">
        <f>RMDF!EF445</f>
        <v>0</v>
      </c>
      <c r="EG445" s="318" t="str">
        <f>IF(EF445=0,"",_xlfn.XLOOKUP(EF445,StatePicklist!$1:$1,StatePicklist!$3:$3,"NA",0))</f>
        <v/>
      </c>
      <c r="EH445" s="297" t="str">
        <f ca="1">IF(RMDF!EG445="", "", IF(ISNUMBER(MATCH(RMDF!EG445, INDIRECT(EG445), 0)), "OK", "Invalid"))</f>
        <v/>
      </c>
      <c r="EI445" s="281"/>
      <c r="EJ445" s="281"/>
      <c r="EK445" s="281"/>
      <c r="EL445" s="281" t="b">
        <f>AND(RMDF!EO445&gt;=0, RMDF!EO445&lt;=1-SUM(RMDF!Z445,RMDF!AG445,RMDF!AN445,RMDF!AU445,RMDF!BB445,RMDF!BI445,RMDF!BP445,RMDF!BW445,RMDF!CD445,RMDF!CK445,RMDF!CR445,RMDF!CY445,RMDF!DF445,RMDF!DM445,RMDF!DT445,RMDF!EA445,RMDF!EH445), RMDF!EO445=ROUND(RMDF!EO445,4))</f>
        <v>1</v>
      </c>
      <c r="EM445" s="317">
        <f>RMDF!EM445</f>
        <v>0</v>
      </c>
      <c r="EN445" s="318" t="str">
        <f>IF(EM445=0,"",_xlfn.XLOOKUP(EM445,StatePicklist!$1:$1,StatePicklist!$3:$3,"NA",0))</f>
        <v/>
      </c>
      <c r="EO445" s="297" t="str">
        <f ca="1">IF(RMDF!EN445="", "", IF(ISNUMBER(MATCH(RMDF!EN445, INDIRECT(EN445), 0)), "OK", "Invalid"))</f>
        <v/>
      </c>
      <c r="EP445" s="281"/>
      <c r="EQ445" s="281"/>
      <c r="ER445" s="281"/>
      <c r="ES445" s="281" t="b">
        <f>AND(RMDF!EV445&gt;=0, RMDF!EV445&lt;=1-SUM(RMDF!Z445,RMDF!AG445,RMDF!AN445,RMDF!AU445,RMDF!BB445,RMDF!BI445,RMDF!BP445,RMDF!BW445,RMDF!CD445,RMDF!CK445,RMDF!CR445,RMDF!CY445,RMDF!DF445,RMDF!DM445,RMDF!DT445,RMDF!EA445,RMDF!EH445,RMDF!EO445), RMDF!EV445=ROUND(RMDF!EV445,4))</f>
        <v>1</v>
      </c>
      <c r="ET445" s="317">
        <f>RMDF!ET445</f>
        <v>0</v>
      </c>
      <c r="EU445" s="318" t="str">
        <f>IF(ET445=0,"",_xlfn.XLOOKUP(ET445,StatePicklist!$1:$1,StatePicklist!$3:$3,"NA",0))</f>
        <v/>
      </c>
      <c r="EV445" s="297" t="str">
        <f ca="1">IF(RMDF!EU445="", "", IF(ISNUMBER(MATCH(RMDF!EU445, INDIRECT(EU445), 0)), "OK", "Invalid"))</f>
        <v/>
      </c>
      <c r="EW445" s="281"/>
      <c r="EX445" s="281"/>
      <c r="EY445" s="281"/>
      <c r="EZ445" s="281" t="b">
        <f>AND(RMDF!FC445&gt;=0, RMDF!FC445&lt;=1-SUM(RMDF!Z445,RMDF!AG445,RMDF!AN445,RMDF!AU445,RMDF!BB445,RMDF!BI445,RMDF!BP445,RMDF!BW445,RMDF!CD445,RMDF!CK445,RMDF!CR445,RMDF!CY445,RMDF!DF445,RMDF!DM445,RMDF!DT445,RMDF!EA445,RMDF!EH445,RMDF!EO445,RMDF!EV445), RMDF!FC445=ROUND(RMDF!FC445,4))</f>
        <v>1</v>
      </c>
      <c r="FA445" s="317">
        <f>RMDF!FA445</f>
        <v>0</v>
      </c>
      <c r="FB445" s="318" t="str">
        <f>IF(FA445=0,"",_xlfn.XLOOKUP(FA445,StatePicklist!$1:$1,StatePicklist!$3:$3,"NA",0))</f>
        <v/>
      </c>
      <c r="FC445" s="297" t="str">
        <f ca="1">IF(RMDF!FB445="", "", IF(ISNUMBER(MATCH(RMDF!FB445, INDIRECT(FB445), 0)), "OK", "Invalid"))</f>
        <v/>
      </c>
    </row>
    <row r="446" spans="1:159" s="205" customFormat="1" ht="39.9" customHeight="1" x14ac:dyDescent="0.25">
      <c r="A446" s="206"/>
      <c r="B446" s="196"/>
      <c r="C446" s="197"/>
      <c r="D446" s="198"/>
      <c r="E446" s="199"/>
      <c r="F446" s="200"/>
      <c r="G446" s="201"/>
      <c r="H446" s="292"/>
      <c r="I446" s="305">
        <f>RMDF!I446</f>
        <v>0</v>
      </c>
      <c r="J446" s="305" t="str">
        <f>IF(I446=ProductCode!$B$30,"PDReclPost",IF(OR(I446=ProductCode!$C$30,I446=ProductCode!$E$30,I446=ProductCode!$G$30),"PDPreCon",IF(OR(I446=ProductCode!$D$30,I446=ProductCode!$F$30),"PDNotReclPost","")))</f>
        <v/>
      </c>
      <c r="K446" s="305" t="str">
        <f t="shared" si="27"/>
        <v/>
      </c>
      <c r="L446" s="289"/>
      <c r="M446" s="305" t="str">
        <f t="shared" si="27"/>
        <v/>
      </c>
      <c r="N446" s="289" t="b">
        <f>AND(RMDF!N446&gt;=0, RMDF!N446&lt;=1-RMDF!L446, RMDF!N446=ROUND(RMDF!N446,4))</f>
        <v>1</v>
      </c>
      <c r="O446" s="286" t="str">
        <f>IF(P446="","",IF(I446="","",IF(LEFT(I446,13)="Reclaimed pos",RawMaterialCode!$E$569,RawMaterialCode!$E$568)))</f>
        <v>Reclaimed pre-consumer mixed fibers (RM0578)</v>
      </c>
      <c r="P446" s="295">
        <f t="shared" si="28"/>
        <v>1</v>
      </c>
      <c r="Q446" s="202"/>
      <c r="R446" s="203"/>
      <c r="S446" s="204" t="str">
        <f t="shared" si="29"/>
        <v/>
      </c>
      <c r="T446" s="281"/>
      <c r="U446" s="281"/>
      <c r="V446" s="281"/>
      <c r="W446" s="281"/>
      <c r="X446" s="317">
        <f>RMDF!X446</f>
        <v>0</v>
      </c>
      <c r="Y446" s="318" t="str">
        <f>IF(X446=0,"",_xlfn.XLOOKUP(X446,StatePicklist!$1:$1,StatePicklist!$3:$3,"NA",0))</f>
        <v/>
      </c>
      <c r="Z446" s="297" t="str">
        <f ca="1">IF(RMDF!Y446="", "", IF(ISNUMBER(MATCH(RMDF!Y446, INDIRECT(Y446), 0)), "OK", "Invalid"))</f>
        <v/>
      </c>
      <c r="AA446" s="281"/>
      <c r="AB446" s="281"/>
      <c r="AC446" s="281"/>
      <c r="AD446" s="281" t="b">
        <f>AND(RMDF!AG446&gt;=0, RMDF!AG446&lt;=1-RMDF!Z446, RMDF!AG446=ROUND(RMDF!AG446,4))</f>
        <v>1</v>
      </c>
      <c r="AE446" s="317">
        <f>RMDF!AE446</f>
        <v>0</v>
      </c>
      <c r="AF446" s="318" t="str">
        <f>IF(AE446=0,"",_xlfn.XLOOKUP(AE446,StatePicklist!$1:$1,StatePicklist!$3:$3,"NA",0))</f>
        <v/>
      </c>
      <c r="AG446" s="297" t="str">
        <f ca="1">IF(RMDF!AF446="", "", IF(ISNUMBER(MATCH(RMDF!AF446, INDIRECT(AF446), 0)), "OK", "Invalid"))</f>
        <v/>
      </c>
      <c r="AH446" s="281"/>
      <c r="AI446" s="281"/>
      <c r="AJ446" s="281"/>
      <c r="AK446" s="281" t="b">
        <f>AND(RMDF!AN446&gt;=0, RMDF!AN446&lt;=1-SUM(RMDF!Z446,RMDF!AG446), RMDF!AN446=ROUND(RMDF!AN446,4))</f>
        <v>1</v>
      </c>
      <c r="AL446" s="317">
        <f>RMDF!AL446</f>
        <v>0</v>
      </c>
      <c r="AM446" s="318" t="str">
        <f>IF(AL446=0,"",_xlfn.XLOOKUP(AL446,StatePicklist!$1:$1,StatePicklist!$3:$3,"NA",0))</f>
        <v/>
      </c>
      <c r="AN446" s="297" t="str">
        <f ca="1">IF(RMDF!AM446="", "", IF(ISNUMBER(MATCH(RMDF!AM446, INDIRECT(AM446), 0)), "OK", "Invalid"))</f>
        <v/>
      </c>
      <c r="AO446" s="281"/>
      <c r="AP446" s="281"/>
      <c r="AQ446" s="281"/>
      <c r="AR446" s="281" t="b">
        <f>AND(RMDF!AU446&gt;=0, RMDF!AU446&lt;=1-SUM(RMDF!Z446,RMDF!AG446,RMDF!AN446), RMDF!AU446=ROUND(RMDF!AU446,4))</f>
        <v>1</v>
      </c>
      <c r="AS446" s="317">
        <f>RMDF!AS446</f>
        <v>0</v>
      </c>
      <c r="AT446" s="318" t="str">
        <f>IF(AS446=0,"",_xlfn.XLOOKUP(AS446,StatePicklist!$1:$1,StatePicklist!$3:$3,"NA",0))</f>
        <v/>
      </c>
      <c r="AU446" s="297" t="str">
        <f ca="1">IF(RMDF!AT446="", "", IF(ISNUMBER(MATCH(RMDF!AT446, INDIRECT(AT446), 0)), "OK", "Invalid"))</f>
        <v/>
      </c>
      <c r="AV446" s="281"/>
      <c r="AW446" s="281"/>
      <c r="AX446" s="281"/>
      <c r="AY446" s="281" t="b">
        <f>AND(RMDF!BB446&gt;=0, RMDF!BB446&lt;=1-SUM(RMDF!Z446,RMDF!AG446,RMDF!AN446,RMDF!AU446), RMDF!BB446=ROUND(RMDF!BB446,4))</f>
        <v>1</v>
      </c>
      <c r="AZ446" s="317">
        <f>RMDF!AZ446</f>
        <v>0</v>
      </c>
      <c r="BA446" s="318" t="str">
        <f>IF(AZ446=0,"",_xlfn.XLOOKUP(AZ446,StatePicklist!$1:$1,StatePicklist!$3:$3,"NA",0))</f>
        <v/>
      </c>
      <c r="BB446" s="297" t="str">
        <f ca="1">IF(RMDF!BA446="", "", IF(ISNUMBER(MATCH(RMDF!BA446, INDIRECT(BA446), 0)), "OK", "Invalid"))</f>
        <v/>
      </c>
      <c r="BC446" s="281"/>
      <c r="BD446" s="281"/>
      <c r="BE446" s="281"/>
      <c r="BF446" s="281" t="b">
        <f>AND(RMDF!BI446&gt;=0, RMDF!BI446&lt;=1-SUM(RMDF!Z446,RMDF!AG446,RMDF!AN446,RMDF!AU446,RMDF!BB446), RMDF!BI446=ROUND(RMDF!BI446,4))</f>
        <v>1</v>
      </c>
      <c r="BG446" s="317">
        <f>RMDF!BG446</f>
        <v>0</v>
      </c>
      <c r="BH446" s="318" t="str">
        <f>IF(BG446=0,"",_xlfn.XLOOKUP(BG446,StatePicklist!$1:$1,StatePicklist!$3:$3,"NA",0))</f>
        <v/>
      </c>
      <c r="BI446" s="297" t="str">
        <f ca="1">IF(RMDF!BH446="", "", IF(ISNUMBER(MATCH(RMDF!BH446, INDIRECT(BH446), 0)), "OK", "Invalid"))</f>
        <v/>
      </c>
      <c r="BJ446" s="281"/>
      <c r="BK446" s="281"/>
      <c r="BL446" s="281"/>
      <c r="BM446" s="281" t="b">
        <f>AND(RMDF!BP446&gt;=0, RMDF!BP446&lt;=1-SUM(RMDF!Z446,RMDF!AG446,RMDF!AN446,RMDF!AU446,RMDF!BB446,RMDF!BI446), RMDF!BP446=ROUND(RMDF!BP446,4))</f>
        <v>1</v>
      </c>
      <c r="BN446" s="317">
        <f>RMDF!BN446</f>
        <v>0</v>
      </c>
      <c r="BO446" s="318" t="str">
        <f>IF(BN446=0,"",_xlfn.XLOOKUP(BN446,StatePicklist!$1:$1,StatePicklist!$3:$3,"NA",0))</f>
        <v/>
      </c>
      <c r="BP446" s="297" t="str">
        <f ca="1">IF(RMDF!BO446="", "", IF(ISNUMBER(MATCH(RMDF!BO446, INDIRECT(BO446), 0)), "OK", "Invalid"))</f>
        <v/>
      </c>
      <c r="BQ446" s="281"/>
      <c r="BR446" s="281"/>
      <c r="BS446" s="281"/>
      <c r="BT446" s="281" t="b">
        <f>AND(RMDF!BW446&gt;=0, RMDF!BW446&lt;=1-SUM(RMDF!Z446,RMDF!AG446,RMDF!AN446,RMDF!AU446,RMDF!BB446,RMDF!BI446,RMDF!BP446), RMDF!BW446=ROUND(RMDF!BW446,4))</f>
        <v>1</v>
      </c>
      <c r="BU446" s="317">
        <f>RMDF!BU446</f>
        <v>0</v>
      </c>
      <c r="BV446" s="318" t="str">
        <f>IF(BU446=0,"",_xlfn.XLOOKUP(BU446,StatePicklist!$1:$1,StatePicklist!$3:$3,"NA",0))</f>
        <v/>
      </c>
      <c r="BW446" s="297" t="str">
        <f ca="1">IF(RMDF!BV446="", "", IF(ISNUMBER(MATCH(RMDF!BV446, INDIRECT(BV446), 0)), "OK", "Invalid"))</f>
        <v/>
      </c>
      <c r="BX446" s="281"/>
      <c r="BY446" s="281"/>
      <c r="BZ446" s="281"/>
      <c r="CA446" s="281" t="b">
        <f>AND(RMDF!CD446&gt;=0, RMDF!CD446&lt;=1-SUM(RMDF!Z446,RMDF!AG446,RMDF!AN446,RMDF!AU446,RMDF!BB446,RMDF!BI446,RMDF!BP446,RMDF!BW446), RMDF!CD446=ROUND(RMDF!CD446,4))</f>
        <v>1</v>
      </c>
      <c r="CB446" s="317">
        <f>RMDF!CB446</f>
        <v>0</v>
      </c>
      <c r="CC446" s="318" t="str">
        <f>IF(CB446=0,"",_xlfn.XLOOKUP(CB446,StatePicklist!$1:$1,StatePicklist!$3:$3,"NA",0))</f>
        <v/>
      </c>
      <c r="CD446" s="297" t="str">
        <f ca="1">IF(RMDF!CC446="", "", IF(ISNUMBER(MATCH(RMDF!CC446, INDIRECT(CC446), 0)), "OK", "Invalid"))</f>
        <v/>
      </c>
      <c r="CE446" s="281"/>
      <c r="CF446" s="281"/>
      <c r="CG446" s="281"/>
      <c r="CH446" s="281" t="b">
        <f>AND(RMDF!CK446&gt;=0, RMDF!CK446&lt;=1-SUM(RMDF!Z446,RMDF!AG446,RMDF!AN446,RMDF!AU446,RMDF!BB446,RMDF!BI446,RMDF!BP446,RMDF!BW446,RMDF!CD446), RMDF!CK446=ROUND(RMDF!CK446,4))</f>
        <v>1</v>
      </c>
      <c r="CI446" s="317">
        <f>RMDF!CI446</f>
        <v>0</v>
      </c>
      <c r="CJ446" s="318" t="str">
        <f>IF(CI446=0,"",_xlfn.XLOOKUP(CI446,StatePicklist!$1:$1,StatePicklist!$3:$3,"NA",0))</f>
        <v/>
      </c>
      <c r="CK446" s="297" t="str">
        <f ca="1">IF(RMDF!CJ446="", "", IF(ISNUMBER(MATCH(RMDF!CJ446, INDIRECT(CJ446), 0)), "OK", "Invalid"))</f>
        <v/>
      </c>
      <c r="CL446" s="281"/>
      <c r="CM446" s="281"/>
      <c r="CN446" s="281"/>
      <c r="CO446" s="281" t="b">
        <f>AND(RMDF!CR446&gt;=0, RMDF!CR446&lt;=1-SUM(RMDF!Z446,RMDF!AG446,RMDF!AN446,RMDF!AU446,RMDF!BB446,RMDF!BI446,RMDF!BP446,RMDF!BW446,RMDF!CD446,RMDF!CK446), RMDF!CR446=ROUND(RMDF!CR446,4))</f>
        <v>1</v>
      </c>
      <c r="CP446" s="317">
        <f>RMDF!CP446</f>
        <v>0</v>
      </c>
      <c r="CQ446" s="318" t="str">
        <f>IF(CP446=0,"",_xlfn.XLOOKUP(CP446,StatePicklist!$1:$1,StatePicklist!$3:$3,"NA",0))</f>
        <v/>
      </c>
      <c r="CR446" s="297" t="str">
        <f ca="1">IF(RMDF!CQ446="", "", IF(ISNUMBER(MATCH(RMDF!CQ446, INDIRECT(CQ446), 0)), "OK", "Invalid"))</f>
        <v/>
      </c>
      <c r="CS446" s="281"/>
      <c r="CT446" s="281"/>
      <c r="CU446" s="281"/>
      <c r="CV446" s="281" t="b">
        <f>AND(RMDF!CY446&gt;=0, RMDF!CY446&lt;=1-SUM(RMDF!Z446,RMDF!AG446,RMDF!AN446,RMDF!AU446,RMDF!BB446,RMDF!BI446,RMDF!BP446,RMDF!BW446,RMDF!CD446,RMDF!CK446,RMDF!CR446), RMDF!CY446=ROUND(RMDF!CY446,4))</f>
        <v>1</v>
      </c>
      <c r="CW446" s="317">
        <f>RMDF!CW446</f>
        <v>0</v>
      </c>
      <c r="CX446" s="318" t="str">
        <f>IF(CW446=0,"",_xlfn.XLOOKUP(CW446,StatePicklist!$1:$1,StatePicklist!$3:$3,"NA",0))</f>
        <v/>
      </c>
      <c r="CY446" s="297" t="str">
        <f ca="1">IF(RMDF!CX446="", "", IF(ISNUMBER(MATCH(RMDF!CX446, INDIRECT(CX446), 0)), "OK", "Invalid"))</f>
        <v/>
      </c>
      <c r="CZ446" s="281"/>
      <c r="DA446" s="281"/>
      <c r="DB446" s="281"/>
      <c r="DC446" s="281" t="b">
        <f>AND(RMDF!DF446&gt;=0, RMDF!DF446&lt;=1-SUM(RMDF!Z446,RMDF!AG446,RMDF!AN446,RMDF!AU446,RMDF!BB446,RMDF!BI446,RMDF!BP446,RMDF!BW446,RMDF!CD446,RMDF!CK446,RMDF!CR446,RMDF!CY446), RMDF!DF446=ROUND(RMDF!DF446,4))</f>
        <v>1</v>
      </c>
      <c r="DD446" s="317">
        <f>RMDF!DD446</f>
        <v>0</v>
      </c>
      <c r="DE446" s="318" t="str">
        <f>IF(DD446=0,"",_xlfn.XLOOKUP(DD446,StatePicklist!$1:$1,StatePicklist!$3:$3,"NA",0))</f>
        <v/>
      </c>
      <c r="DF446" s="297" t="str">
        <f ca="1">IF(RMDF!DE446="", "", IF(ISNUMBER(MATCH(RMDF!DE446, INDIRECT(DE446), 0)), "OK", "Invalid"))</f>
        <v/>
      </c>
      <c r="DG446" s="281"/>
      <c r="DH446" s="281"/>
      <c r="DI446" s="281"/>
      <c r="DJ446" s="281" t="b">
        <f>AND(RMDF!DM446&gt;=0, RMDF!DM446&lt;=1-SUM(RMDF!Z446,RMDF!AG446,RMDF!AN446,RMDF!AU446,RMDF!BB446,RMDF!BI446,RMDF!BP446,RMDF!BW446,RMDF!CD446,RMDF!CK446,RMDF!CR446,RMDF!CY446,RMDF!DF446), RMDF!DM446=ROUND(RMDF!DM446,4))</f>
        <v>1</v>
      </c>
      <c r="DK446" s="317">
        <f>RMDF!DK446</f>
        <v>0</v>
      </c>
      <c r="DL446" s="318" t="str">
        <f>IF(DK446=0,"",_xlfn.XLOOKUP(DK446,StatePicklist!$1:$1,StatePicklist!$3:$3,"NA",0))</f>
        <v/>
      </c>
      <c r="DM446" s="297" t="str">
        <f ca="1">IF(RMDF!DL446="", "", IF(ISNUMBER(MATCH(RMDF!DL446, INDIRECT(DL446), 0)), "OK", "Invalid"))</f>
        <v/>
      </c>
      <c r="DN446" s="281"/>
      <c r="DO446" s="281"/>
      <c r="DP446" s="281"/>
      <c r="DQ446" s="281" t="b">
        <f>AND(RMDF!DT446&gt;=0, RMDF!DT446&lt;=1-SUM(RMDF!Z446,RMDF!AG446,RMDF!AN446,RMDF!AU446,RMDF!BB446,RMDF!BI446,RMDF!BP446,RMDF!BW446,RMDF!CD446,RMDF!CK446,RMDF!CR446,RMDF!CY446,RMDF!DF446,RMDF!DM446), RMDF!DT446=ROUND(RMDF!DT446,4))</f>
        <v>1</v>
      </c>
      <c r="DR446" s="317">
        <f>RMDF!DR446</f>
        <v>0</v>
      </c>
      <c r="DS446" s="318" t="str">
        <f>IF(DR446=0,"",_xlfn.XLOOKUP(DR446,StatePicklist!$1:$1,StatePicklist!$3:$3,"NA",0))</f>
        <v/>
      </c>
      <c r="DT446" s="297" t="str">
        <f ca="1">IF(RMDF!DS446="", "", IF(ISNUMBER(MATCH(RMDF!DS446, INDIRECT(DS446), 0)), "OK", "Invalid"))</f>
        <v/>
      </c>
      <c r="DU446" s="281"/>
      <c r="DV446" s="281"/>
      <c r="DW446" s="281"/>
      <c r="DX446" s="281" t="b">
        <f>AND(RMDF!EA446&gt;=0, RMDF!EA446&lt;=1-SUM(RMDF!Z446,RMDF!AG446,RMDF!AN446,RMDF!AU446,RMDF!BB446,RMDF!BI446,RMDF!BP446,RMDF!BW446,RMDF!CD446,RMDF!CK446,RMDF!CR446,RMDF!CY446,RMDF!DF446,RMDF!DM446,RMDF!DT446), RMDF!EA446=ROUND(RMDF!EA446,4))</f>
        <v>1</v>
      </c>
      <c r="DY446" s="317">
        <f>RMDF!DY446</f>
        <v>0</v>
      </c>
      <c r="DZ446" s="318" t="str">
        <f>IF(DY446=0,"",_xlfn.XLOOKUP(DY446,StatePicklist!$1:$1,StatePicklist!$3:$3,"NA",0))</f>
        <v/>
      </c>
      <c r="EA446" s="297" t="str">
        <f ca="1">IF(RMDF!DZ446="", "", IF(ISNUMBER(MATCH(RMDF!DZ446, INDIRECT(DZ446), 0)), "OK", "Invalid"))</f>
        <v/>
      </c>
      <c r="EB446" s="281"/>
      <c r="EC446" s="281"/>
      <c r="ED446" s="281"/>
      <c r="EE446" s="281" t="b">
        <f>AND(RMDF!EH446&gt;=0, RMDF!EH446&lt;=1-SUM(RMDF!Z446,RMDF!AG446,RMDF!AN446,RMDF!AU446,RMDF!BB446,RMDF!BI446,RMDF!BP446,RMDF!BW446,RMDF!CD446,RMDF!CK446,RMDF!CR446,RMDF!CY446,RMDF!DF446,RMDF!DM446,RMDF!DT446,RMDF!EA446), RMDF!EH446=ROUND(RMDF!EH446,4))</f>
        <v>1</v>
      </c>
      <c r="EF446" s="317">
        <f>RMDF!EF446</f>
        <v>0</v>
      </c>
      <c r="EG446" s="318" t="str">
        <f>IF(EF446=0,"",_xlfn.XLOOKUP(EF446,StatePicklist!$1:$1,StatePicklist!$3:$3,"NA",0))</f>
        <v/>
      </c>
      <c r="EH446" s="297" t="str">
        <f ca="1">IF(RMDF!EG446="", "", IF(ISNUMBER(MATCH(RMDF!EG446, INDIRECT(EG446), 0)), "OK", "Invalid"))</f>
        <v/>
      </c>
      <c r="EI446" s="281"/>
      <c r="EJ446" s="281"/>
      <c r="EK446" s="281"/>
      <c r="EL446" s="281" t="b">
        <f>AND(RMDF!EO446&gt;=0, RMDF!EO446&lt;=1-SUM(RMDF!Z446,RMDF!AG446,RMDF!AN446,RMDF!AU446,RMDF!BB446,RMDF!BI446,RMDF!BP446,RMDF!BW446,RMDF!CD446,RMDF!CK446,RMDF!CR446,RMDF!CY446,RMDF!DF446,RMDF!DM446,RMDF!DT446,RMDF!EA446,RMDF!EH446), RMDF!EO446=ROUND(RMDF!EO446,4))</f>
        <v>1</v>
      </c>
      <c r="EM446" s="317">
        <f>RMDF!EM446</f>
        <v>0</v>
      </c>
      <c r="EN446" s="318" t="str">
        <f>IF(EM446=0,"",_xlfn.XLOOKUP(EM446,StatePicklist!$1:$1,StatePicklist!$3:$3,"NA",0))</f>
        <v/>
      </c>
      <c r="EO446" s="297" t="str">
        <f ca="1">IF(RMDF!EN446="", "", IF(ISNUMBER(MATCH(RMDF!EN446, INDIRECT(EN446), 0)), "OK", "Invalid"))</f>
        <v/>
      </c>
      <c r="EP446" s="281"/>
      <c r="EQ446" s="281"/>
      <c r="ER446" s="281"/>
      <c r="ES446" s="281" t="b">
        <f>AND(RMDF!EV446&gt;=0, RMDF!EV446&lt;=1-SUM(RMDF!Z446,RMDF!AG446,RMDF!AN446,RMDF!AU446,RMDF!BB446,RMDF!BI446,RMDF!BP446,RMDF!BW446,RMDF!CD446,RMDF!CK446,RMDF!CR446,RMDF!CY446,RMDF!DF446,RMDF!DM446,RMDF!DT446,RMDF!EA446,RMDF!EH446,RMDF!EO446), RMDF!EV446=ROUND(RMDF!EV446,4))</f>
        <v>1</v>
      </c>
      <c r="ET446" s="317">
        <f>RMDF!ET446</f>
        <v>0</v>
      </c>
      <c r="EU446" s="318" t="str">
        <f>IF(ET446=0,"",_xlfn.XLOOKUP(ET446,StatePicklist!$1:$1,StatePicklist!$3:$3,"NA",0))</f>
        <v/>
      </c>
      <c r="EV446" s="297" t="str">
        <f ca="1">IF(RMDF!EU446="", "", IF(ISNUMBER(MATCH(RMDF!EU446, INDIRECT(EU446), 0)), "OK", "Invalid"))</f>
        <v/>
      </c>
      <c r="EW446" s="281"/>
      <c r="EX446" s="281"/>
      <c r="EY446" s="281"/>
      <c r="EZ446" s="281" t="b">
        <f>AND(RMDF!FC446&gt;=0, RMDF!FC446&lt;=1-SUM(RMDF!Z446,RMDF!AG446,RMDF!AN446,RMDF!AU446,RMDF!BB446,RMDF!BI446,RMDF!BP446,RMDF!BW446,RMDF!CD446,RMDF!CK446,RMDF!CR446,RMDF!CY446,RMDF!DF446,RMDF!DM446,RMDF!DT446,RMDF!EA446,RMDF!EH446,RMDF!EO446,RMDF!EV446), RMDF!FC446=ROUND(RMDF!FC446,4))</f>
        <v>1</v>
      </c>
      <c r="FA446" s="317">
        <f>RMDF!FA446</f>
        <v>0</v>
      </c>
      <c r="FB446" s="318" t="str">
        <f>IF(FA446=0,"",_xlfn.XLOOKUP(FA446,StatePicklist!$1:$1,StatePicklist!$3:$3,"NA",0))</f>
        <v/>
      </c>
      <c r="FC446" s="297" t="str">
        <f ca="1">IF(RMDF!FB446="", "", IF(ISNUMBER(MATCH(RMDF!FB446, INDIRECT(FB446), 0)), "OK", "Invalid"))</f>
        <v/>
      </c>
    </row>
    <row r="447" spans="1:159" s="205" customFormat="1" ht="39.9" customHeight="1" x14ac:dyDescent="0.25">
      <c r="A447" s="206"/>
      <c r="B447" s="196"/>
      <c r="C447" s="197"/>
      <c r="D447" s="198"/>
      <c r="E447" s="199"/>
      <c r="F447" s="200"/>
      <c r="G447" s="201"/>
      <c r="H447" s="292"/>
      <c r="I447" s="305">
        <f>RMDF!I447</f>
        <v>0</v>
      </c>
      <c r="J447" s="305" t="str">
        <f>IF(I447=ProductCode!$B$30,"PDReclPost",IF(OR(I447=ProductCode!$C$30,I447=ProductCode!$E$30,I447=ProductCode!$G$30),"PDPreCon",IF(OR(I447=ProductCode!$D$30,I447=ProductCode!$F$30),"PDNotReclPost","")))</f>
        <v/>
      </c>
      <c r="K447" s="305" t="str">
        <f t="shared" si="27"/>
        <v/>
      </c>
      <c r="L447" s="289"/>
      <c r="M447" s="305" t="str">
        <f t="shared" si="27"/>
        <v/>
      </c>
      <c r="N447" s="289" t="b">
        <f>AND(RMDF!N447&gt;=0, RMDF!N447&lt;=1-RMDF!L447, RMDF!N447=ROUND(RMDF!N447,4))</f>
        <v>1</v>
      </c>
      <c r="O447" s="286" t="str">
        <f>IF(P447="","",IF(I447="","",IF(LEFT(I447,13)="Reclaimed pos",RawMaterialCode!$E$569,RawMaterialCode!$E$568)))</f>
        <v>Reclaimed pre-consumer mixed fibers (RM0578)</v>
      </c>
      <c r="P447" s="295">
        <f t="shared" si="28"/>
        <v>1</v>
      </c>
      <c r="Q447" s="202"/>
      <c r="R447" s="203"/>
      <c r="S447" s="204" t="str">
        <f t="shared" si="29"/>
        <v/>
      </c>
      <c r="T447" s="281"/>
      <c r="U447" s="281"/>
      <c r="V447" s="281"/>
      <c r="W447" s="281"/>
      <c r="X447" s="317">
        <f>RMDF!X447</f>
        <v>0</v>
      </c>
      <c r="Y447" s="318" t="str">
        <f>IF(X447=0,"",_xlfn.XLOOKUP(X447,StatePicklist!$1:$1,StatePicklist!$3:$3,"NA",0))</f>
        <v/>
      </c>
      <c r="Z447" s="297" t="str">
        <f ca="1">IF(RMDF!Y447="", "", IF(ISNUMBER(MATCH(RMDF!Y447, INDIRECT(Y447), 0)), "OK", "Invalid"))</f>
        <v/>
      </c>
      <c r="AA447" s="281"/>
      <c r="AB447" s="281"/>
      <c r="AC447" s="281"/>
      <c r="AD447" s="281" t="b">
        <f>AND(RMDF!AG447&gt;=0, RMDF!AG447&lt;=1-RMDF!Z447, RMDF!AG447=ROUND(RMDF!AG447,4))</f>
        <v>1</v>
      </c>
      <c r="AE447" s="317">
        <f>RMDF!AE447</f>
        <v>0</v>
      </c>
      <c r="AF447" s="318" t="str">
        <f>IF(AE447=0,"",_xlfn.XLOOKUP(AE447,StatePicklist!$1:$1,StatePicklist!$3:$3,"NA",0))</f>
        <v/>
      </c>
      <c r="AG447" s="297" t="str">
        <f ca="1">IF(RMDF!AF447="", "", IF(ISNUMBER(MATCH(RMDF!AF447, INDIRECT(AF447), 0)), "OK", "Invalid"))</f>
        <v/>
      </c>
      <c r="AH447" s="281"/>
      <c r="AI447" s="281"/>
      <c r="AJ447" s="281"/>
      <c r="AK447" s="281" t="b">
        <f>AND(RMDF!AN447&gt;=0, RMDF!AN447&lt;=1-SUM(RMDF!Z447,RMDF!AG447), RMDF!AN447=ROUND(RMDF!AN447,4))</f>
        <v>1</v>
      </c>
      <c r="AL447" s="317">
        <f>RMDF!AL447</f>
        <v>0</v>
      </c>
      <c r="AM447" s="318" t="str">
        <f>IF(AL447=0,"",_xlfn.XLOOKUP(AL447,StatePicklist!$1:$1,StatePicklist!$3:$3,"NA",0))</f>
        <v/>
      </c>
      <c r="AN447" s="297" t="str">
        <f ca="1">IF(RMDF!AM447="", "", IF(ISNUMBER(MATCH(RMDF!AM447, INDIRECT(AM447), 0)), "OK", "Invalid"))</f>
        <v/>
      </c>
      <c r="AO447" s="281"/>
      <c r="AP447" s="281"/>
      <c r="AQ447" s="281"/>
      <c r="AR447" s="281" t="b">
        <f>AND(RMDF!AU447&gt;=0, RMDF!AU447&lt;=1-SUM(RMDF!Z447,RMDF!AG447,RMDF!AN447), RMDF!AU447=ROUND(RMDF!AU447,4))</f>
        <v>1</v>
      </c>
      <c r="AS447" s="317">
        <f>RMDF!AS447</f>
        <v>0</v>
      </c>
      <c r="AT447" s="318" t="str">
        <f>IF(AS447=0,"",_xlfn.XLOOKUP(AS447,StatePicklist!$1:$1,StatePicklist!$3:$3,"NA",0))</f>
        <v/>
      </c>
      <c r="AU447" s="297" t="str">
        <f ca="1">IF(RMDF!AT447="", "", IF(ISNUMBER(MATCH(RMDF!AT447, INDIRECT(AT447), 0)), "OK", "Invalid"))</f>
        <v/>
      </c>
      <c r="AV447" s="281"/>
      <c r="AW447" s="281"/>
      <c r="AX447" s="281"/>
      <c r="AY447" s="281" t="b">
        <f>AND(RMDF!BB447&gt;=0, RMDF!BB447&lt;=1-SUM(RMDF!Z447,RMDF!AG447,RMDF!AN447,RMDF!AU447), RMDF!BB447=ROUND(RMDF!BB447,4))</f>
        <v>1</v>
      </c>
      <c r="AZ447" s="317">
        <f>RMDF!AZ447</f>
        <v>0</v>
      </c>
      <c r="BA447" s="318" t="str">
        <f>IF(AZ447=0,"",_xlfn.XLOOKUP(AZ447,StatePicklist!$1:$1,StatePicklist!$3:$3,"NA",0))</f>
        <v/>
      </c>
      <c r="BB447" s="297" t="str">
        <f ca="1">IF(RMDF!BA447="", "", IF(ISNUMBER(MATCH(RMDF!BA447, INDIRECT(BA447), 0)), "OK", "Invalid"))</f>
        <v/>
      </c>
      <c r="BC447" s="281"/>
      <c r="BD447" s="281"/>
      <c r="BE447" s="281"/>
      <c r="BF447" s="281" t="b">
        <f>AND(RMDF!BI447&gt;=0, RMDF!BI447&lt;=1-SUM(RMDF!Z447,RMDF!AG447,RMDF!AN447,RMDF!AU447,RMDF!BB447), RMDF!BI447=ROUND(RMDF!BI447,4))</f>
        <v>1</v>
      </c>
      <c r="BG447" s="317">
        <f>RMDF!BG447</f>
        <v>0</v>
      </c>
      <c r="BH447" s="318" t="str">
        <f>IF(BG447=0,"",_xlfn.XLOOKUP(BG447,StatePicklist!$1:$1,StatePicklist!$3:$3,"NA",0))</f>
        <v/>
      </c>
      <c r="BI447" s="297" t="str">
        <f ca="1">IF(RMDF!BH447="", "", IF(ISNUMBER(MATCH(RMDF!BH447, INDIRECT(BH447), 0)), "OK", "Invalid"))</f>
        <v/>
      </c>
      <c r="BJ447" s="281"/>
      <c r="BK447" s="281"/>
      <c r="BL447" s="281"/>
      <c r="BM447" s="281" t="b">
        <f>AND(RMDF!BP447&gt;=0, RMDF!BP447&lt;=1-SUM(RMDF!Z447,RMDF!AG447,RMDF!AN447,RMDF!AU447,RMDF!BB447,RMDF!BI447), RMDF!BP447=ROUND(RMDF!BP447,4))</f>
        <v>1</v>
      </c>
      <c r="BN447" s="317">
        <f>RMDF!BN447</f>
        <v>0</v>
      </c>
      <c r="BO447" s="318" t="str">
        <f>IF(BN447=0,"",_xlfn.XLOOKUP(BN447,StatePicklist!$1:$1,StatePicklist!$3:$3,"NA",0))</f>
        <v/>
      </c>
      <c r="BP447" s="297" t="str">
        <f ca="1">IF(RMDF!BO447="", "", IF(ISNUMBER(MATCH(RMDF!BO447, INDIRECT(BO447), 0)), "OK", "Invalid"))</f>
        <v/>
      </c>
      <c r="BQ447" s="281"/>
      <c r="BR447" s="281"/>
      <c r="BS447" s="281"/>
      <c r="BT447" s="281" t="b">
        <f>AND(RMDF!BW447&gt;=0, RMDF!BW447&lt;=1-SUM(RMDF!Z447,RMDF!AG447,RMDF!AN447,RMDF!AU447,RMDF!BB447,RMDF!BI447,RMDF!BP447), RMDF!BW447=ROUND(RMDF!BW447,4))</f>
        <v>1</v>
      </c>
      <c r="BU447" s="317">
        <f>RMDF!BU447</f>
        <v>0</v>
      </c>
      <c r="BV447" s="318" t="str">
        <f>IF(BU447=0,"",_xlfn.XLOOKUP(BU447,StatePicklist!$1:$1,StatePicklist!$3:$3,"NA",0))</f>
        <v/>
      </c>
      <c r="BW447" s="297" t="str">
        <f ca="1">IF(RMDF!BV447="", "", IF(ISNUMBER(MATCH(RMDF!BV447, INDIRECT(BV447), 0)), "OK", "Invalid"))</f>
        <v/>
      </c>
      <c r="BX447" s="281"/>
      <c r="BY447" s="281"/>
      <c r="BZ447" s="281"/>
      <c r="CA447" s="281" t="b">
        <f>AND(RMDF!CD447&gt;=0, RMDF!CD447&lt;=1-SUM(RMDF!Z447,RMDF!AG447,RMDF!AN447,RMDF!AU447,RMDF!BB447,RMDF!BI447,RMDF!BP447,RMDF!BW447), RMDF!CD447=ROUND(RMDF!CD447,4))</f>
        <v>1</v>
      </c>
      <c r="CB447" s="317">
        <f>RMDF!CB447</f>
        <v>0</v>
      </c>
      <c r="CC447" s="318" t="str">
        <f>IF(CB447=0,"",_xlfn.XLOOKUP(CB447,StatePicklist!$1:$1,StatePicklist!$3:$3,"NA",0))</f>
        <v/>
      </c>
      <c r="CD447" s="297" t="str">
        <f ca="1">IF(RMDF!CC447="", "", IF(ISNUMBER(MATCH(RMDF!CC447, INDIRECT(CC447), 0)), "OK", "Invalid"))</f>
        <v/>
      </c>
      <c r="CE447" s="281"/>
      <c r="CF447" s="281"/>
      <c r="CG447" s="281"/>
      <c r="CH447" s="281" t="b">
        <f>AND(RMDF!CK447&gt;=0, RMDF!CK447&lt;=1-SUM(RMDF!Z447,RMDF!AG447,RMDF!AN447,RMDF!AU447,RMDF!BB447,RMDF!BI447,RMDF!BP447,RMDF!BW447,RMDF!CD447), RMDF!CK447=ROUND(RMDF!CK447,4))</f>
        <v>1</v>
      </c>
      <c r="CI447" s="317">
        <f>RMDF!CI447</f>
        <v>0</v>
      </c>
      <c r="CJ447" s="318" t="str">
        <f>IF(CI447=0,"",_xlfn.XLOOKUP(CI447,StatePicklist!$1:$1,StatePicklist!$3:$3,"NA",0))</f>
        <v/>
      </c>
      <c r="CK447" s="297" t="str">
        <f ca="1">IF(RMDF!CJ447="", "", IF(ISNUMBER(MATCH(RMDF!CJ447, INDIRECT(CJ447), 0)), "OK", "Invalid"))</f>
        <v/>
      </c>
      <c r="CL447" s="281"/>
      <c r="CM447" s="281"/>
      <c r="CN447" s="281"/>
      <c r="CO447" s="281" t="b">
        <f>AND(RMDF!CR447&gt;=0, RMDF!CR447&lt;=1-SUM(RMDF!Z447,RMDF!AG447,RMDF!AN447,RMDF!AU447,RMDF!BB447,RMDF!BI447,RMDF!BP447,RMDF!BW447,RMDF!CD447,RMDF!CK447), RMDF!CR447=ROUND(RMDF!CR447,4))</f>
        <v>1</v>
      </c>
      <c r="CP447" s="317">
        <f>RMDF!CP447</f>
        <v>0</v>
      </c>
      <c r="CQ447" s="318" t="str">
        <f>IF(CP447=0,"",_xlfn.XLOOKUP(CP447,StatePicklist!$1:$1,StatePicklist!$3:$3,"NA",0))</f>
        <v/>
      </c>
      <c r="CR447" s="297" t="str">
        <f ca="1">IF(RMDF!CQ447="", "", IF(ISNUMBER(MATCH(RMDF!CQ447, INDIRECT(CQ447), 0)), "OK", "Invalid"))</f>
        <v/>
      </c>
      <c r="CS447" s="281"/>
      <c r="CT447" s="281"/>
      <c r="CU447" s="281"/>
      <c r="CV447" s="281" t="b">
        <f>AND(RMDF!CY447&gt;=0, RMDF!CY447&lt;=1-SUM(RMDF!Z447,RMDF!AG447,RMDF!AN447,RMDF!AU447,RMDF!BB447,RMDF!BI447,RMDF!BP447,RMDF!BW447,RMDF!CD447,RMDF!CK447,RMDF!CR447), RMDF!CY447=ROUND(RMDF!CY447,4))</f>
        <v>1</v>
      </c>
      <c r="CW447" s="317">
        <f>RMDF!CW447</f>
        <v>0</v>
      </c>
      <c r="CX447" s="318" t="str">
        <f>IF(CW447=0,"",_xlfn.XLOOKUP(CW447,StatePicklist!$1:$1,StatePicklist!$3:$3,"NA",0))</f>
        <v/>
      </c>
      <c r="CY447" s="297" t="str">
        <f ca="1">IF(RMDF!CX447="", "", IF(ISNUMBER(MATCH(RMDF!CX447, INDIRECT(CX447), 0)), "OK", "Invalid"))</f>
        <v/>
      </c>
      <c r="CZ447" s="281"/>
      <c r="DA447" s="281"/>
      <c r="DB447" s="281"/>
      <c r="DC447" s="281" t="b">
        <f>AND(RMDF!DF447&gt;=0, RMDF!DF447&lt;=1-SUM(RMDF!Z447,RMDF!AG447,RMDF!AN447,RMDF!AU447,RMDF!BB447,RMDF!BI447,RMDF!BP447,RMDF!BW447,RMDF!CD447,RMDF!CK447,RMDF!CR447,RMDF!CY447), RMDF!DF447=ROUND(RMDF!DF447,4))</f>
        <v>1</v>
      </c>
      <c r="DD447" s="317">
        <f>RMDF!DD447</f>
        <v>0</v>
      </c>
      <c r="DE447" s="318" t="str">
        <f>IF(DD447=0,"",_xlfn.XLOOKUP(DD447,StatePicklist!$1:$1,StatePicklist!$3:$3,"NA",0))</f>
        <v/>
      </c>
      <c r="DF447" s="297" t="str">
        <f ca="1">IF(RMDF!DE447="", "", IF(ISNUMBER(MATCH(RMDF!DE447, INDIRECT(DE447), 0)), "OK", "Invalid"))</f>
        <v/>
      </c>
      <c r="DG447" s="281"/>
      <c r="DH447" s="281"/>
      <c r="DI447" s="281"/>
      <c r="DJ447" s="281" t="b">
        <f>AND(RMDF!DM447&gt;=0, RMDF!DM447&lt;=1-SUM(RMDF!Z447,RMDF!AG447,RMDF!AN447,RMDF!AU447,RMDF!BB447,RMDF!BI447,RMDF!BP447,RMDF!BW447,RMDF!CD447,RMDF!CK447,RMDF!CR447,RMDF!CY447,RMDF!DF447), RMDF!DM447=ROUND(RMDF!DM447,4))</f>
        <v>1</v>
      </c>
      <c r="DK447" s="317">
        <f>RMDF!DK447</f>
        <v>0</v>
      </c>
      <c r="DL447" s="318" t="str">
        <f>IF(DK447=0,"",_xlfn.XLOOKUP(DK447,StatePicklist!$1:$1,StatePicklist!$3:$3,"NA",0))</f>
        <v/>
      </c>
      <c r="DM447" s="297" t="str">
        <f ca="1">IF(RMDF!DL447="", "", IF(ISNUMBER(MATCH(RMDF!DL447, INDIRECT(DL447), 0)), "OK", "Invalid"))</f>
        <v/>
      </c>
      <c r="DN447" s="281"/>
      <c r="DO447" s="281"/>
      <c r="DP447" s="281"/>
      <c r="DQ447" s="281" t="b">
        <f>AND(RMDF!DT447&gt;=0, RMDF!DT447&lt;=1-SUM(RMDF!Z447,RMDF!AG447,RMDF!AN447,RMDF!AU447,RMDF!BB447,RMDF!BI447,RMDF!BP447,RMDF!BW447,RMDF!CD447,RMDF!CK447,RMDF!CR447,RMDF!CY447,RMDF!DF447,RMDF!DM447), RMDF!DT447=ROUND(RMDF!DT447,4))</f>
        <v>1</v>
      </c>
      <c r="DR447" s="317">
        <f>RMDF!DR447</f>
        <v>0</v>
      </c>
      <c r="DS447" s="318" t="str">
        <f>IF(DR447=0,"",_xlfn.XLOOKUP(DR447,StatePicklist!$1:$1,StatePicklist!$3:$3,"NA",0))</f>
        <v/>
      </c>
      <c r="DT447" s="297" t="str">
        <f ca="1">IF(RMDF!DS447="", "", IF(ISNUMBER(MATCH(RMDF!DS447, INDIRECT(DS447), 0)), "OK", "Invalid"))</f>
        <v/>
      </c>
      <c r="DU447" s="281"/>
      <c r="DV447" s="281"/>
      <c r="DW447" s="281"/>
      <c r="DX447" s="281" t="b">
        <f>AND(RMDF!EA447&gt;=0, RMDF!EA447&lt;=1-SUM(RMDF!Z447,RMDF!AG447,RMDF!AN447,RMDF!AU447,RMDF!BB447,RMDF!BI447,RMDF!BP447,RMDF!BW447,RMDF!CD447,RMDF!CK447,RMDF!CR447,RMDF!CY447,RMDF!DF447,RMDF!DM447,RMDF!DT447), RMDF!EA447=ROUND(RMDF!EA447,4))</f>
        <v>1</v>
      </c>
      <c r="DY447" s="317">
        <f>RMDF!DY447</f>
        <v>0</v>
      </c>
      <c r="DZ447" s="318" t="str">
        <f>IF(DY447=0,"",_xlfn.XLOOKUP(DY447,StatePicklist!$1:$1,StatePicklist!$3:$3,"NA",0))</f>
        <v/>
      </c>
      <c r="EA447" s="297" t="str">
        <f ca="1">IF(RMDF!DZ447="", "", IF(ISNUMBER(MATCH(RMDF!DZ447, INDIRECT(DZ447), 0)), "OK", "Invalid"))</f>
        <v/>
      </c>
      <c r="EB447" s="281"/>
      <c r="EC447" s="281"/>
      <c r="ED447" s="281"/>
      <c r="EE447" s="281" t="b">
        <f>AND(RMDF!EH447&gt;=0, RMDF!EH447&lt;=1-SUM(RMDF!Z447,RMDF!AG447,RMDF!AN447,RMDF!AU447,RMDF!BB447,RMDF!BI447,RMDF!BP447,RMDF!BW447,RMDF!CD447,RMDF!CK447,RMDF!CR447,RMDF!CY447,RMDF!DF447,RMDF!DM447,RMDF!DT447,RMDF!EA447), RMDF!EH447=ROUND(RMDF!EH447,4))</f>
        <v>1</v>
      </c>
      <c r="EF447" s="317">
        <f>RMDF!EF447</f>
        <v>0</v>
      </c>
      <c r="EG447" s="318" t="str">
        <f>IF(EF447=0,"",_xlfn.XLOOKUP(EF447,StatePicklist!$1:$1,StatePicklist!$3:$3,"NA",0))</f>
        <v/>
      </c>
      <c r="EH447" s="297" t="str">
        <f ca="1">IF(RMDF!EG447="", "", IF(ISNUMBER(MATCH(RMDF!EG447, INDIRECT(EG447), 0)), "OK", "Invalid"))</f>
        <v/>
      </c>
      <c r="EI447" s="281"/>
      <c r="EJ447" s="281"/>
      <c r="EK447" s="281"/>
      <c r="EL447" s="281" t="b">
        <f>AND(RMDF!EO447&gt;=0, RMDF!EO447&lt;=1-SUM(RMDF!Z447,RMDF!AG447,RMDF!AN447,RMDF!AU447,RMDF!BB447,RMDF!BI447,RMDF!BP447,RMDF!BW447,RMDF!CD447,RMDF!CK447,RMDF!CR447,RMDF!CY447,RMDF!DF447,RMDF!DM447,RMDF!DT447,RMDF!EA447,RMDF!EH447), RMDF!EO447=ROUND(RMDF!EO447,4))</f>
        <v>1</v>
      </c>
      <c r="EM447" s="317">
        <f>RMDF!EM447</f>
        <v>0</v>
      </c>
      <c r="EN447" s="318" t="str">
        <f>IF(EM447=0,"",_xlfn.XLOOKUP(EM447,StatePicklist!$1:$1,StatePicklist!$3:$3,"NA",0))</f>
        <v/>
      </c>
      <c r="EO447" s="297" t="str">
        <f ca="1">IF(RMDF!EN447="", "", IF(ISNUMBER(MATCH(RMDF!EN447, INDIRECT(EN447), 0)), "OK", "Invalid"))</f>
        <v/>
      </c>
      <c r="EP447" s="281"/>
      <c r="EQ447" s="281"/>
      <c r="ER447" s="281"/>
      <c r="ES447" s="281" t="b">
        <f>AND(RMDF!EV447&gt;=0, RMDF!EV447&lt;=1-SUM(RMDF!Z447,RMDF!AG447,RMDF!AN447,RMDF!AU447,RMDF!BB447,RMDF!BI447,RMDF!BP447,RMDF!BW447,RMDF!CD447,RMDF!CK447,RMDF!CR447,RMDF!CY447,RMDF!DF447,RMDF!DM447,RMDF!DT447,RMDF!EA447,RMDF!EH447,RMDF!EO447), RMDF!EV447=ROUND(RMDF!EV447,4))</f>
        <v>1</v>
      </c>
      <c r="ET447" s="317">
        <f>RMDF!ET447</f>
        <v>0</v>
      </c>
      <c r="EU447" s="318" t="str">
        <f>IF(ET447=0,"",_xlfn.XLOOKUP(ET447,StatePicklist!$1:$1,StatePicklist!$3:$3,"NA",0))</f>
        <v/>
      </c>
      <c r="EV447" s="297" t="str">
        <f ca="1">IF(RMDF!EU447="", "", IF(ISNUMBER(MATCH(RMDF!EU447, INDIRECT(EU447), 0)), "OK", "Invalid"))</f>
        <v/>
      </c>
      <c r="EW447" s="281"/>
      <c r="EX447" s="281"/>
      <c r="EY447" s="281"/>
      <c r="EZ447" s="281" t="b">
        <f>AND(RMDF!FC447&gt;=0, RMDF!FC447&lt;=1-SUM(RMDF!Z447,RMDF!AG447,RMDF!AN447,RMDF!AU447,RMDF!BB447,RMDF!BI447,RMDF!BP447,RMDF!BW447,RMDF!CD447,RMDF!CK447,RMDF!CR447,RMDF!CY447,RMDF!DF447,RMDF!DM447,RMDF!DT447,RMDF!EA447,RMDF!EH447,RMDF!EO447,RMDF!EV447), RMDF!FC447=ROUND(RMDF!FC447,4))</f>
        <v>1</v>
      </c>
      <c r="FA447" s="317">
        <f>RMDF!FA447</f>
        <v>0</v>
      </c>
      <c r="FB447" s="318" t="str">
        <f>IF(FA447=0,"",_xlfn.XLOOKUP(FA447,StatePicklist!$1:$1,StatePicklist!$3:$3,"NA",0))</f>
        <v/>
      </c>
      <c r="FC447" s="297" t="str">
        <f ca="1">IF(RMDF!FB447="", "", IF(ISNUMBER(MATCH(RMDF!FB447, INDIRECT(FB447), 0)), "OK", "Invalid"))</f>
        <v/>
      </c>
    </row>
    <row r="448" spans="1:159" s="205" customFormat="1" ht="39.9" customHeight="1" x14ac:dyDescent="0.25">
      <c r="A448" s="206"/>
      <c r="B448" s="196"/>
      <c r="C448" s="197"/>
      <c r="D448" s="198"/>
      <c r="E448" s="199"/>
      <c r="F448" s="200"/>
      <c r="G448" s="201"/>
      <c r="H448" s="292"/>
      <c r="I448" s="305">
        <f>RMDF!I448</f>
        <v>0</v>
      </c>
      <c r="J448" s="305" t="str">
        <f>IF(I448=ProductCode!$B$30,"PDReclPost",IF(OR(I448=ProductCode!$C$30,I448=ProductCode!$E$30,I448=ProductCode!$G$30),"PDPreCon",IF(OR(I448=ProductCode!$D$30,I448=ProductCode!$F$30),"PDNotReclPost","")))</f>
        <v/>
      </c>
      <c r="K448" s="305" t="str">
        <f t="shared" si="27"/>
        <v/>
      </c>
      <c r="L448" s="289"/>
      <c r="M448" s="305" t="str">
        <f t="shared" si="27"/>
        <v/>
      </c>
      <c r="N448" s="289" t="b">
        <f>AND(RMDF!N448&gt;=0, RMDF!N448&lt;=1-RMDF!L448, RMDF!N448=ROUND(RMDF!N448,4))</f>
        <v>1</v>
      </c>
      <c r="O448" s="286" t="str">
        <f>IF(P448="","",IF(I448="","",IF(LEFT(I448,13)="Reclaimed pos",RawMaterialCode!$E$569,RawMaterialCode!$E$568)))</f>
        <v>Reclaimed pre-consumer mixed fibers (RM0578)</v>
      </c>
      <c r="P448" s="295">
        <f t="shared" si="28"/>
        <v>1</v>
      </c>
      <c r="Q448" s="202"/>
      <c r="R448" s="203"/>
      <c r="S448" s="204" t="str">
        <f t="shared" si="29"/>
        <v/>
      </c>
      <c r="T448" s="281"/>
      <c r="U448" s="281"/>
      <c r="V448" s="281"/>
      <c r="W448" s="281"/>
      <c r="X448" s="317">
        <f>RMDF!X448</f>
        <v>0</v>
      </c>
      <c r="Y448" s="318" t="str">
        <f>IF(X448=0,"",_xlfn.XLOOKUP(X448,StatePicklist!$1:$1,StatePicklist!$3:$3,"NA",0))</f>
        <v/>
      </c>
      <c r="Z448" s="297" t="str">
        <f ca="1">IF(RMDF!Y448="", "", IF(ISNUMBER(MATCH(RMDF!Y448, INDIRECT(Y448), 0)), "OK", "Invalid"))</f>
        <v/>
      </c>
      <c r="AA448" s="281"/>
      <c r="AB448" s="281"/>
      <c r="AC448" s="281"/>
      <c r="AD448" s="281" t="b">
        <f>AND(RMDF!AG448&gt;=0, RMDF!AG448&lt;=1-RMDF!Z448, RMDF!AG448=ROUND(RMDF!AG448,4))</f>
        <v>1</v>
      </c>
      <c r="AE448" s="317">
        <f>RMDF!AE448</f>
        <v>0</v>
      </c>
      <c r="AF448" s="318" t="str">
        <f>IF(AE448=0,"",_xlfn.XLOOKUP(AE448,StatePicklist!$1:$1,StatePicklist!$3:$3,"NA",0))</f>
        <v/>
      </c>
      <c r="AG448" s="297" t="str">
        <f ca="1">IF(RMDF!AF448="", "", IF(ISNUMBER(MATCH(RMDF!AF448, INDIRECT(AF448), 0)), "OK", "Invalid"))</f>
        <v/>
      </c>
      <c r="AH448" s="281"/>
      <c r="AI448" s="281"/>
      <c r="AJ448" s="281"/>
      <c r="AK448" s="281" t="b">
        <f>AND(RMDF!AN448&gt;=0, RMDF!AN448&lt;=1-SUM(RMDF!Z448,RMDF!AG448), RMDF!AN448=ROUND(RMDF!AN448,4))</f>
        <v>1</v>
      </c>
      <c r="AL448" s="317">
        <f>RMDF!AL448</f>
        <v>0</v>
      </c>
      <c r="AM448" s="318" t="str">
        <f>IF(AL448=0,"",_xlfn.XLOOKUP(AL448,StatePicklist!$1:$1,StatePicklist!$3:$3,"NA",0))</f>
        <v/>
      </c>
      <c r="AN448" s="297" t="str">
        <f ca="1">IF(RMDF!AM448="", "", IF(ISNUMBER(MATCH(RMDF!AM448, INDIRECT(AM448), 0)), "OK", "Invalid"))</f>
        <v/>
      </c>
      <c r="AO448" s="281"/>
      <c r="AP448" s="281"/>
      <c r="AQ448" s="281"/>
      <c r="AR448" s="281" t="b">
        <f>AND(RMDF!AU448&gt;=0, RMDF!AU448&lt;=1-SUM(RMDF!Z448,RMDF!AG448,RMDF!AN448), RMDF!AU448=ROUND(RMDF!AU448,4))</f>
        <v>1</v>
      </c>
      <c r="AS448" s="317">
        <f>RMDF!AS448</f>
        <v>0</v>
      </c>
      <c r="AT448" s="318" t="str">
        <f>IF(AS448=0,"",_xlfn.XLOOKUP(AS448,StatePicklist!$1:$1,StatePicklist!$3:$3,"NA",0))</f>
        <v/>
      </c>
      <c r="AU448" s="297" t="str">
        <f ca="1">IF(RMDF!AT448="", "", IF(ISNUMBER(MATCH(RMDF!AT448, INDIRECT(AT448), 0)), "OK", "Invalid"))</f>
        <v/>
      </c>
      <c r="AV448" s="281"/>
      <c r="AW448" s="281"/>
      <c r="AX448" s="281"/>
      <c r="AY448" s="281" t="b">
        <f>AND(RMDF!BB448&gt;=0, RMDF!BB448&lt;=1-SUM(RMDF!Z448,RMDF!AG448,RMDF!AN448,RMDF!AU448), RMDF!BB448=ROUND(RMDF!BB448,4))</f>
        <v>1</v>
      </c>
      <c r="AZ448" s="317">
        <f>RMDF!AZ448</f>
        <v>0</v>
      </c>
      <c r="BA448" s="318" t="str">
        <f>IF(AZ448=0,"",_xlfn.XLOOKUP(AZ448,StatePicklist!$1:$1,StatePicklist!$3:$3,"NA",0))</f>
        <v/>
      </c>
      <c r="BB448" s="297" t="str">
        <f ca="1">IF(RMDF!BA448="", "", IF(ISNUMBER(MATCH(RMDF!BA448, INDIRECT(BA448), 0)), "OK", "Invalid"))</f>
        <v/>
      </c>
      <c r="BC448" s="281"/>
      <c r="BD448" s="281"/>
      <c r="BE448" s="281"/>
      <c r="BF448" s="281" t="b">
        <f>AND(RMDF!BI448&gt;=0, RMDF!BI448&lt;=1-SUM(RMDF!Z448,RMDF!AG448,RMDF!AN448,RMDF!AU448,RMDF!BB448), RMDF!BI448=ROUND(RMDF!BI448,4))</f>
        <v>1</v>
      </c>
      <c r="BG448" s="317">
        <f>RMDF!BG448</f>
        <v>0</v>
      </c>
      <c r="BH448" s="318" t="str">
        <f>IF(BG448=0,"",_xlfn.XLOOKUP(BG448,StatePicklist!$1:$1,StatePicklist!$3:$3,"NA",0))</f>
        <v/>
      </c>
      <c r="BI448" s="297" t="str">
        <f ca="1">IF(RMDF!BH448="", "", IF(ISNUMBER(MATCH(RMDF!BH448, INDIRECT(BH448), 0)), "OK", "Invalid"))</f>
        <v/>
      </c>
      <c r="BJ448" s="281"/>
      <c r="BK448" s="281"/>
      <c r="BL448" s="281"/>
      <c r="BM448" s="281" t="b">
        <f>AND(RMDF!BP448&gt;=0, RMDF!BP448&lt;=1-SUM(RMDF!Z448,RMDF!AG448,RMDF!AN448,RMDF!AU448,RMDF!BB448,RMDF!BI448), RMDF!BP448=ROUND(RMDF!BP448,4))</f>
        <v>1</v>
      </c>
      <c r="BN448" s="317">
        <f>RMDF!BN448</f>
        <v>0</v>
      </c>
      <c r="BO448" s="318" t="str">
        <f>IF(BN448=0,"",_xlfn.XLOOKUP(BN448,StatePicklist!$1:$1,StatePicklist!$3:$3,"NA",0))</f>
        <v/>
      </c>
      <c r="BP448" s="297" t="str">
        <f ca="1">IF(RMDF!BO448="", "", IF(ISNUMBER(MATCH(RMDF!BO448, INDIRECT(BO448), 0)), "OK", "Invalid"))</f>
        <v/>
      </c>
      <c r="BQ448" s="281"/>
      <c r="BR448" s="281"/>
      <c r="BS448" s="281"/>
      <c r="BT448" s="281" t="b">
        <f>AND(RMDF!BW448&gt;=0, RMDF!BW448&lt;=1-SUM(RMDF!Z448,RMDF!AG448,RMDF!AN448,RMDF!AU448,RMDF!BB448,RMDF!BI448,RMDF!BP448), RMDF!BW448=ROUND(RMDF!BW448,4))</f>
        <v>1</v>
      </c>
      <c r="BU448" s="317">
        <f>RMDF!BU448</f>
        <v>0</v>
      </c>
      <c r="BV448" s="318" t="str">
        <f>IF(BU448=0,"",_xlfn.XLOOKUP(BU448,StatePicklist!$1:$1,StatePicklist!$3:$3,"NA",0))</f>
        <v/>
      </c>
      <c r="BW448" s="297" t="str">
        <f ca="1">IF(RMDF!BV448="", "", IF(ISNUMBER(MATCH(RMDF!BV448, INDIRECT(BV448), 0)), "OK", "Invalid"))</f>
        <v/>
      </c>
      <c r="BX448" s="281"/>
      <c r="BY448" s="281"/>
      <c r="BZ448" s="281"/>
      <c r="CA448" s="281" t="b">
        <f>AND(RMDF!CD448&gt;=0, RMDF!CD448&lt;=1-SUM(RMDF!Z448,RMDF!AG448,RMDF!AN448,RMDF!AU448,RMDF!BB448,RMDF!BI448,RMDF!BP448,RMDF!BW448), RMDF!CD448=ROUND(RMDF!CD448,4))</f>
        <v>1</v>
      </c>
      <c r="CB448" s="317">
        <f>RMDF!CB448</f>
        <v>0</v>
      </c>
      <c r="CC448" s="318" t="str">
        <f>IF(CB448=0,"",_xlfn.XLOOKUP(CB448,StatePicklist!$1:$1,StatePicklist!$3:$3,"NA",0))</f>
        <v/>
      </c>
      <c r="CD448" s="297" t="str">
        <f ca="1">IF(RMDF!CC448="", "", IF(ISNUMBER(MATCH(RMDF!CC448, INDIRECT(CC448), 0)), "OK", "Invalid"))</f>
        <v/>
      </c>
      <c r="CE448" s="281"/>
      <c r="CF448" s="281"/>
      <c r="CG448" s="281"/>
      <c r="CH448" s="281" t="b">
        <f>AND(RMDF!CK448&gt;=0, RMDF!CK448&lt;=1-SUM(RMDF!Z448,RMDF!AG448,RMDF!AN448,RMDF!AU448,RMDF!BB448,RMDF!BI448,RMDF!BP448,RMDF!BW448,RMDF!CD448), RMDF!CK448=ROUND(RMDF!CK448,4))</f>
        <v>1</v>
      </c>
      <c r="CI448" s="317">
        <f>RMDF!CI448</f>
        <v>0</v>
      </c>
      <c r="CJ448" s="318" t="str">
        <f>IF(CI448=0,"",_xlfn.XLOOKUP(CI448,StatePicklist!$1:$1,StatePicklist!$3:$3,"NA",0))</f>
        <v/>
      </c>
      <c r="CK448" s="297" t="str">
        <f ca="1">IF(RMDF!CJ448="", "", IF(ISNUMBER(MATCH(RMDF!CJ448, INDIRECT(CJ448), 0)), "OK", "Invalid"))</f>
        <v/>
      </c>
      <c r="CL448" s="281"/>
      <c r="CM448" s="281"/>
      <c r="CN448" s="281"/>
      <c r="CO448" s="281" t="b">
        <f>AND(RMDF!CR448&gt;=0, RMDF!CR448&lt;=1-SUM(RMDF!Z448,RMDF!AG448,RMDF!AN448,RMDF!AU448,RMDF!BB448,RMDF!BI448,RMDF!BP448,RMDF!BW448,RMDF!CD448,RMDF!CK448), RMDF!CR448=ROUND(RMDF!CR448,4))</f>
        <v>1</v>
      </c>
      <c r="CP448" s="317">
        <f>RMDF!CP448</f>
        <v>0</v>
      </c>
      <c r="CQ448" s="318" t="str">
        <f>IF(CP448=0,"",_xlfn.XLOOKUP(CP448,StatePicklist!$1:$1,StatePicklist!$3:$3,"NA",0))</f>
        <v/>
      </c>
      <c r="CR448" s="297" t="str">
        <f ca="1">IF(RMDF!CQ448="", "", IF(ISNUMBER(MATCH(RMDF!CQ448, INDIRECT(CQ448), 0)), "OK", "Invalid"))</f>
        <v/>
      </c>
      <c r="CS448" s="281"/>
      <c r="CT448" s="281"/>
      <c r="CU448" s="281"/>
      <c r="CV448" s="281" t="b">
        <f>AND(RMDF!CY448&gt;=0, RMDF!CY448&lt;=1-SUM(RMDF!Z448,RMDF!AG448,RMDF!AN448,RMDF!AU448,RMDF!BB448,RMDF!BI448,RMDF!BP448,RMDF!BW448,RMDF!CD448,RMDF!CK448,RMDF!CR448), RMDF!CY448=ROUND(RMDF!CY448,4))</f>
        <v>1</v>
      </c>
      <c r="CW448" s="317">
        <f>RMDF!CW448</f>
        <v>0</v>
      </c>
      <c r="CX448" s="318" t="str">
        <f>IF(CW448=0,"",_xlfn.XLOOKUP(CW448,StatePicklist!$1:$1,StatePicklist!$3:$3,"NA",0))</f>
        <v/>
      </c>
      <c r="CY448" s="297" t="str">
        <f ca="1">IF(RMDF!CX448="", "", IF(ISNUMBER(MATCH(RMDF!CX448, INDIRECT(CX448), 0)), "OK", "Invalid"))</f>
        <v/>
      </c>
      <c r="CZ448" s="281"/>
      <c r="DA448" s="281"/>
      <c r="DB448" s="281"/>
      <c r="DC448" s="281" t="b">
        <f>AND(RMDF!DF448&gt;=0, RMDF!DF448&lt;=1-SUM(RMDF!Z448,RMDF!AG448,RMDF!AN448,RMDF!AU448,RMDF!BB448,RMDF!BI448,RMDF!BP448,RMDF!BW448,RMDF!CD448,RMDF!CK448,RMDF!CR448,RMDF!CY448), RMDF!DF448=ROUND(RMDF!DF448,4))</f>
        <v>1</v>
      </c>
      <c r="DD448" s="317">
        <f>RMDF!DD448</f>
        <v>0</v>
      </c>
      <c r="DE448" s="318" t="str">
        <f>IF(DD448=0,"",_xlfn.XLOOKUP(DD448,StatePicklist!$1:$1,StatePicklist!$3:$3,"NA",0))</f>
        <v/>
      </c>
      <c r="DF448" s="297" t="str">
        <f ca="1">IF(RMDF!DE448="", "", IF(ISNUMBER(MATCH(RMDF!DE448, INDIRECT(DE448), 0)), "OK", "Invalid"))</f>
        <v/>
      </c>
      <c r="DG448" s="281"/>
      <c r="DH448" s="281"/>
      <c r="DI448" s="281"/>
      <c r="DJ448" s="281" t="b">
        <f>AND(RMDF!DM448&gt;=0, RMDF!DM448&lt;=1-SUM(RMDF!Z448,RMDF!AG448,RMDF!AN448,RMDF!AU448,RMDF!BB448,RMDF!BI448,RMDF!BP448,RMDF!BW448,RMDF!CD448,RMDF!CK448,RMDF!CR448,RMDF!CY448,RMDF!DF448), RMDF!DM448=ROUND(RMDF!DM448,4))</f>
        <v>1</v>
      </c>
      <c r="DK448" s="317">
        <f>RMDF!DK448</f>
        <v>0</v>
      </c>
      <c r="DL448" s="318" t="str">
        <f>IF(DK448=0,"",_xlfn.XLOOKUP(DK448,StatePicklist!$1:$1,StatePicklist!$3:$3,"NA",0))</f>
        <v/>
      </c>
      <c r="DM448" s="297" t="str">
        <f ca="1">IF(RMDF!DL448="", "", IF(ISNUMBER(MATCH(RMDF!DL448, INDIRECT(DL448), 0)), "OK", "Invalid"))</f>
        <v/>
      </c>
      <c r="DN448" s="281"/>
      <c r="DO448" s="281"/>
      <c r="DP448" s="281"/>
      <c r="DQ448" s="281" t="b">
        <f>AND(RMDF!DT448&gt;=0, RMDF!DT448&lt;=1-SUM(RMDF!Z448,RMDF!AG448,RMDF!AN448,RMDF!AU448,RMDF!BB448,RMDF!BI448,RMDF!BP448,RMDF!BW448,RMDF!CD448,RMDF!CK448,RMDF!CR448,RMDF!CY448,RMDF!DF448,RMDF!DM448), RMDF!DT448=ROUND(RMDF!DT448,4))</f>
        <v>1</v>
      </c>
      <c r="DR448" s="317">
        <f>RMDF!DR448</f>
        <v>0</v>
      </c>
      <c r="DS448" s="318" t="str">
        <f>IF(DR448=0,"",_xlfn.XLOOKUP(DR448,StatePicklist!$1:$1,StatePicklist!$3:$3,"NA",0))</f>
        <v/>
      </c>
      <c r="DT448" s="297" t="str">
        <f ca="1">IF(RMDF!DS448="", "", IF(ISNUMBER(MATCH(RMDF!DS448, INDIRECT(DS448), 0)), "OK", "Invalid"))</f>
        <v/>
      </c>
      <c r="DU448" s="281"/>
      <c r="DV448" s="281"/>
      <c r="DW448" s="281"/>
      <c r="DX448" s="281" t="b">
        <f>AND(RMDF!EA448&gt;=0, RMDF!EA448&lt;=1-SUM(RMDF!Z448,RMDF!AG448,RMDF!AN448,RMDF!AU448,RMDF!BB448,RMDF!BI448,RMDF!BP448,RMDF!BW448,RMDF!CD448,RMDF!CK448,RMDF!CR448,RMDF!CY448,RMDF!DF448,RMDF!DM448,RMDF!DT448), RMDF!EA448=ROUND(RMDF!EA448,4))</f>
        <v>1</v>
      </c>
      <c r="DY448" s="317">
        <f>RMDF!DY448</f>
        <v>0</v>
      </c>
      <c r="DZ448" s="318" t="str">
        <f>IF(DY448=0,"",_xlfn.XLOOKUP(DY448,StatePicklist!$1:$1,StatePicklist!$3:$3,"NA",0))</f>
        <v/>
      </c>
      <c r="EA448" s="297" t="str">
        <f ca="1">IF(RMDF!DZ448="", "", IF(ISNUMBER(MATCH(RMDF!DZ448, INDIRECT(DZ448), 0)), "OK", "Invalid"))</f>
        <v/>
      </c>
      <c r="EB448" s="281"/>
      <c r="EC448" s="281"/>
      <c r="ED448" s="281"/>
      <c r="EE448" s="281" t="b">
        <f>AND(RMDF!EH448&gt;=0, RMDF!EH448&lt;=1-SUM(RMDF!Z448,RMDF!AG448,RMDF!AN448,RMDF!AU448,RMDF!BB448,RMDF!BI448,RMDF!BP448,RMDF!BW448,RMDF!CD448,RMDF!CK448,RMDF!CR448,RMDF!CY448,RMDF!DF448,RMDF!DM448,RMDF!DT448,RMDF!EA448), RMDF!EH448=ROUND(RMDF!EH448,4))</f>
        <v>1</v>
      </c>
      <c r="EF448" s="317">
        <f>RMDF!EF448</f>
        <v>0</v>
      </c>
      <c r="EG448" s="318" t="str">
        <f>IF(EF448=0,"",_xlfn.XLOOKUP(EF448,StatePicklist!$1:$1,StatePicklist!$3:$3,"NA",0))</f>
        <v/>
      </c>
      <c r="EH448" s="297" t="str">
        <f ca="1">IF(RMDF!EG448="", "", IF(ISNUMBER(MATCH(RMDF!EG448, INDIRECT(EG448), 0)), "OK", "Invalid"))</f>
        <v/>
      </c>
      <c r="EI448" s="281"/>
      <c r="EJ448" s="281"/>
      <c r="EK448" s="281"/>
      <c r="EL448" s="281" t="b">
        <f>AND(RMDF!EO448&gt;=0, RMDF!EO448&lt;=1-SUM(RMDF!Z448,RMDF!AG448,RMDF!AN448,RMDF!AU448,RMDF!BB448,RMDF!BI448,RMDF!BP448,RMDF!BW448,RMDF!CD448,RMDF!CK448,RMDF!CR448,RMDF!CY448,RMDF!DF448,RMDF!DM448,RMDF!DT448,RMDF!EA448,RMDF!EH448), RMDF!EO448=ROUND(RMDF!EO448,4))</f>
        <v>1</v>
      </c>
      <c r="EM448" s="317">
        <f>RMDF!EM448</f>
        <v>0</v>
      </c>
      <c r="EN448" s="318" t="str">
        <f>IF(EM448=0,"",_xlfn.XLOOKUP(EM448,StatePicklist!$1:$1,StatePicklist!$3:$3,"NA",0))</f>
        <v/>
      </c>
      <c r="EO448" s="297" t="str">
        <f ca="1">IF(RMDF!EN448="", "", IF(ISNUMBER(MATCH(RMDF!EN448, INDIRECT(EN448), 0)), "OK", "Invalid"))</f>
        <v/>
      </c>
      <c r="EP448" s="281"/>
      <c r="EQ448" s="281"/>
      <c r="ER448" s="281"/>
      <c r="ES448" s="281" t="b">
        <f>AND(RMDF!EV448&gt;=0, RMDF!EV448&lt;=1-SUM(RMDF!Z448,RMDF!AG448,RMDF!AN448,RMDF!AU448,RMDF!BB448,RMDF!BI448,RMDF!BP448,RMDF!BW448,RMDF!CD448,RMDF!CK448,RMDF!CR448,RMDF!CY448,RMDF!DF448,RMDF!DM448,RMDF!DT448,RMDF!EA448,RMDF!EH448,RMDF!EO448), RMDF!EV448=ROUND(RMDF!EV448,4))</f>
        <v>1</v>
      </c>
      <c r="ET448" s="317">
        <f>RMDF!ET448</f>
        <v>0</v>
      </c>
      <c r="EU448" s="318" t="str">
        <f>IF(ET448=0,"",_xlfn.XLOOKUP(ET448,StatePicklist!$1:$1,StatePicklist!$3:$3,"NA",0))</f>
        <v/>
      </c>
      <c r="EV448" s="297" t="str">
        <f ca="1">IF(RMDF!EU448="", "", IF(ISNUMBER(MATCH(RMDF!EU448, INDIRECT(EU448), 0)), "OK", "Invalid"))</f>
        <v/>
      </c>
      <c r="EW448" s="281"/>
      <c r="EX448" s="281"/>
      <c r="EY448" s="281"/>
      <c r="EZ448" s="281" t="b">
        <f>AND(RMDF!FC448&gt;=0, RMDF!FC448&lt;=1-SUM(RMDF!Z448,RMDF!AG448,RMDF!AN448,RMDF!AU448,RMDF!BB448,RMDF!BI448,RMDF!BP448,RMDF!BW448,RMDF!CD448,RMDF!CK448,RMDF!CR448,RMDF!CY448,RMDF!DF448,RMDF!DM448,RMDF!DT448,RMDF!EA448,RMDF!EH448,RMDF!EO448,RMDF!EV448), RMDF!FC448=ROUND(RMDF!FC448,4))</f>
        <v>1</v>
      </c>
      <c r="FA448" s="317">
        <f>RMDF!FA448</f>
        <v>0</v>
      </c>
      <c r="FB448" s="318" t="str">
        <f>IF(FA448=0,"",_xlfn.XLOOKUP(FA448,StatePicklist!$1:$1,StatePicklist!$3:$3,"NA",0))</f>
        <v/>
      </c>
      <c r="FC448" s="297" t="str">
        <f ca="1">IF(RMDF!FB448="", "", IF(ISNUMBER(MATCH(RMDF!FB448, INDIRECT(FB448), 0)), "OK", "Invalid"))</f>
        <v/>
      </c>
    </row>
    <row r="449" spans="1:159" s="205" customFormat="1" ht="39.9" customHeight="1" x14ac:dyDescent="0.25">
      <c r="A449" s="206"/>
      <c r="B449" s="196"/>
      <c r="C449" s="197"/>
      <c r="D449" s="198"/>
      <c r="E449" s="199"/>
      <c r="F449" s="200"/>
      <c r="G449" s="201"/>
      <c r="H449" s="292"/>
      <c r="I449" s="305">
        <f>RMDF!I449</f>
        <v>0</v>
      </c>
      <c r="J449" s="305" t="str">
        <f>IF(I449=ProductCode!$B$30,"PDReclPost",IF(OR(I449=ProductCode!$C$30,I449=ProductCode!$E$30,I449=ProductCode!$G$30),"PDPreCon",IF(OR(I449=ProductCode!$D$30,I449=ProductCode!$F$30),"PDNotReclPost","")))</f>
        <v/>
      </c>
      <c r="K449" s="305" t="str">
        <f t="shared" si="27"/>
        <v/>
      </c>
      <c r="L449" s="289"/>
      <c r="M449" s="305" t="str">
        <f t="shared" si="27"/>
        <v/>
      </c>
      <c r="N449" s="289" t="b">
        <f>AND(RMDF!N449&gt;=0, RMDF!N449&lt;=1-RMDF!L449, RMDF!N449=ROUND(RMDF!N449,4))</f>
        <v>1</v>
      </c>
      <c r="O449" s="286" t="str">
        <f>IF(P449="","",IF(I449="","",IF(LEFT(I449,13)="Reclaimed pos",RawMaterialCode!$E$569,RawMaterialCode!$E$568)))</f>
        <v>Reclaimed pre-consumer mixed fibers (RM0578)</v>
      </c>
      <c r="P449" s="295">
        <f t="shared" si="28"/>
        <v>1</v>
      </c>
      <c r="Q449" s="202"/>
      <c r="R449" s="203"/>
      <c r="S449" s="204" t="str">
        <f t="shared" si="29"/>
        <v/>
      </c>
      <c r="T449" s="281"/>
      <c r="U449" s="281"/>
      <c r="V449" s="281"/>
      <c r="W449" s="281"/>
      <c r="X449" s="317">
        <f>RMDF!X449</f>
        <v>0</v>
      </c>
      <c r="Y449" s="318" t="str">
        <f>IF(X449=0,"",_xlfn.XLOOKUP(X449,StatePicklist!$1:$1,StatePicklist!$3:$3,"NA",0))</f>
        <v/>
      </c>
      <c r="Z449" s="297" t="str">
        <f ca="1">IF(RMDF!Y449="", "", IF(ISNUMBER(MATCH(RMDF!Y449, INDIRECT(Y449), 0)), "OK", "Invalid"))</f>
        <v/>
      </c>
      <c r="AA449" s="281"/>
      <c r="AB449" s="281"/>
      <c r="AC449" s="281"/>
      <c r="AD449" s="281" t="b">
        <f>AND(RMDF!AG449&gt;=0, RMDF!AG449&lt;=1-RMDF!Z449, RMDF!AG449=ROUND(RMDF!AG449,4))</f>
        <v>1</v>
      </c>
      <c r="AE449" s="317">
        <f>RMDF!AE449</f>
        <v>0</v>
      </c>
      <c r="AF449" s="318" t="str">
        <f>IF(AE449=0,"",_xlfn.XLOOKUP(AE449,StatePicklist!$1:$1,StatePicklist!$3:$3,"NA",0))</f>
        <v/>
      </c>
      <c r="AG449" s="297" t="str">
        <f ca="1">IF(RMDF!AF449="", "", IF(ISNUMBER(MATCH(RMDF!AF449, INDIRECT(AF449), 0)), "OK", "Invalid"))</f>
        <v/>
      </c>
      <c r="AH449" s="281"/>
      <c r="AI449" s="281"/>
      <c r="AJ449" s="281"/>
      <c r="AK449" s="281" t="b">
        <f>AND(RMDF!AN449&gt;=0, RMDF!AN449&lt;=1-SUM(RMDF!Z449,RMDF!AG449), RMDF!AN449=ROUND(RMDF!AN449,4))</f>
        <v>1</v>
      </c>
      <c r="AL449" s="317">
        <f>RMDF!AL449</f>
        <v>0</v>
      </c>
      <c r="AM449" s="318" t="str">
        <f>IF(AL449=0,"",_xlfn.XLOOKUP(AL449,StatePicklist!$1:$1,StatePicklist!$3:$3,"NA",0))</f>
        <v/>
      </c>
      <c r="AN449" s="297" t="str">
        <f ca="1">IF(RMDF!AM449="", "", IF(ISNUMBER(MATCH(RMDF!AM449, INDIRECT(AM449), 0)), "OK", "Invalid"))</f>
        <v/>
      </c>
      <c r="AO449" s="281"/>
      <c r="AP449" s="281"/>
      <c r="AQ449" s="281"/>
      <c r="AR449" s="281" t="b">
        <f>AND(RMDF!AU449&gt;=0, RMDF!AU449&lt;=1-SUM(RMDF!Z449,RMDF!AG449,RMDF!AN449), RMDF!AU449=ROUND(RMDF!AU449,4))</f>
        <v>1</v>
      </c>
      <c r="AS449" s="317">
        <f>RMDF!AS449</f>
        <v>0</v>
      </c>
      <c r="AT449" s="318" t="str">
        <f>IF(AS449=0,"",_xlfn.XLOOKUP(AS449,StatePicklist!$1:$1,StatePicklist!$3:$3,"NA",0))</f>
        <v/>
      </c>
      <c r="AU449" s="297" t="str">
        <f ca="1">IF(RMDF!AT449="", "", IF(ISNUMBER(MATCH(RMDF!AT449, INDIRECT(AT449), 0)), "OK", "Invalid"))</f>
        <v/>
      </c>
      <c r="AV449" s="281"/>
      <c r="AW449" s="281"/>
      <c r="AX449" s="281"/>
      <c r="AY449" s="281" t="b">
        <f>AND(RMDF!BB449&gt;=0, RMDF!BB449&lt;=1-SUM(RMDF!Z449,RMDF!AG449,RMDF!AN449,RMDF!AU449), RMDF!BB449=ROUND(RMDF!BB449,4))</f>
        <v>1</v>
      </c>
      <c r="AZ449" s="317">
        <f>RMDF!AZ449</f>
        <v>0</v>
      </c>
      <c r="BA449" s="318" t="str">
        <f>IF(AZ449=0,"",_xlfn.XLOOKUP(AZ449,StatePicklist!$1:$1,StatePicklist!$3:$3,"NA",0))</f>
        <v/>
      </c>
      <c r="BB449" s="297" t="str">
        <f ca="1">IF(RMDF!BA449="", "", IF(ISNUMBER(MATCH(RMDF!BA449, INDIRECT(BA449), 0)), "OK", "Invalid"))</f>
        <v/>
      </c>
      <c r="BC449" s="281"/>
      <c r="BD449" s="281"/>
      <c r="BE449" s="281"/>
      <c r="BF449" s="281" t="b">
        <f>AND(RMDF!BI449&gt;=0, RMDF!BI449&lt;=1-SUM(RMDF!Z449,RMDF!AG449,RMDF!AN449,RMDF!AU449,RMDF!BB449), RMDF!BI449=ROUND(RMDF!BI449,4))</f>
        <v>1</v>
      </c>
      <c r="BG449" s="317">
        <f>RMDF!BG449</f>
        <v>0</v>
      </c>
      <c r="BH449" s="318" t="str">
        <f>IF(BG449=0,"",_xlfn.XLOOKUP(BG449,StatePicklist!$1:$1,StatePicklist!$3:$3,"NA",0))</f>
        <v/>
      </c>
      <c r="BI449" s="297" t="str">
        <f ca="1">IF(RMDF!BH449="", "", IF(ISNUMBER(MATCH(RMDF!BH449, INDIRECT(BH449), 0)), "OK", "Invalid"))</f>
        <v/>
      </c>
      <c r="BJ449" s="281"/>
      <c r="BK449" s="281"/>
      <c r="BL449" s="281"/>
      <c r="BM449" s="281" t="b">
        <f>AND(RMDF!BP449&gt;=0, RMDF!BP449&lt;=1-SUM(RMDF!Z449,RMDF!AG449,RMDF!AN449,RMDF!AU449,RMDF!BB449,RMDF!BI449), RMDF!BP449=ROUND(RMDF!BP449,4))</f>
        <v>1</v>
      </c>
      <c r="BN449" s="317">
        <f>RMDF!BN449</f>
        <v>0</v>
      </c>
      <c r="BO449" s="318" t="str">
        <f>IF(BN449=0,"",_xlfn.XLOOKUP(BN449,StatePicklist!$1:$1,StatePicklist!$3:$3,"NA",0))</f>
        <v/>
      </c>
      <c r="BP449" s="297" t="str">
        <f ca="1">IF(RMDF!BO449="", "", IF(ISNUMBER(MATCH(RMDF!BO449, INDIRECT(BO449), 0)), "OK", "Invalid"))</f>
        <v/>
      </c>
      <c r="BQ449" s="281"/>
      <c r="BR449" s="281"/>
      <c r="BS449" s="281"/>
      <c r="BT449" s="281" t="b">
        <f>AND(RMDF!BW449&gt;=0, RMDF!BW449&lt;=1-SUM(RMDF!Z449,RMDF!AG449,RMDF!AN449,RMDF!AU449,RMDF!BB449,RMDF!BI449,RMDF!BP449), RMDF!BW449=ROUND(RMDF!BW449,4))</f>
        <v>1</v>
      </c>
      <c r="BU449" s="317">
        <f>RMDF!BU449</f>
        <v>0</v>
      </c>
      <c r="BV449" s="318" t="str">
        <f>IF(BU449=0,"",_xlfn.XLOOKUP(BU449,StatePicklist!$1:$1,StatePicklist!$3:$3,"NA",0))</f>
        <v/>
      </c>
      <c r="BW449" s="297" t="str">
        <f ca="1">IF(RMDF!BV449="", "", IF(ISNUMBER(MATCH(RMDF!BV449, INDIRECT(BV449), 0)), "OK", "Invalid"))</f>
        <v/>
      </c>
      <c r="BX449" s="281"/>
      <c r="BY449" s="281"/>
      <c r="BZ449" s="281"/>
      <c r="CA449" s="281" t="b">
        <f>AND(RMDF!CD449&gt;=0, RMDF!CD449&lt;=1-SUM(RMDF!Z449,RMDF!AG449,RMDF!AN449,RMDF!AU449,RMDF!BB449,RMDF!BI449,RMDF!BP449,RMDF!BW449), RMDF!CD449=ROUND(RMDF!CD449,4))</f>
        <v>1</v>
      </c>
      <c r="CB449" s="317">
        <f>RMDF!CB449</f>
        <v>0</v>
      </c>
      <c r="CC449" s="318" t="str">
        <f>IF(CB449=0,"",_xlfn.XLOOKUP(CB449,StatePicklist!$1:$1,StatePicklist!$3:$3,"NA",0))</f>
        <v/>
      </c>
      <c r="CD449" s="297" t="str">
        <f ca="1">IF(RMDF!CC449="", "", IF(ISNUMBER(MATCH(RMDF!CC449, INDIRECT(CC449), 0)), "OK", "Invalid"))</f>
        <v/>
      </c>
      <c r="CE449" s="281"/>
      <c r="CF449" s="281"/>
      <c r="CG449" s="281"/>
      <c r="CH449" s="281" t="b">
        <f>AND(RMDF!CK449&gt;=0, RMDF!CK449&lt;=1-SUM(RMDF!Z449,RMDF!AG449,RMDF!AN449,RMDF!AU449,RMDF!BB449,RMDF!BI449,RMDF!BP449,RMDF!BW449,RMDF!CD449), RMDF!CK449=ROUND(RMDF!CK449,4))</f>
        <v>1</v>
      </c>
      <c r="CI449" s="317">
        <f>RMDF!CI449</f>
        <v>0</v>
      </c>
      <c r="CJ449" s="318" t="str">
        <f>IF(CI449=0,"",_xlfn.XLOOKUP(CI449,StatePicklist!$1:$1,StatePicklist!$3:$3,"NA",0))</f>
        <v/>
      </c>
      <c r="CK449" s="297" t="str">
        <f ca="1">IF(RMDF!CJ449="", "", IF(ISNUMBER(MATCH(RMDF!CJ449, INDIRECT(CJ449), 0)), "OK", "Invalid"))</f>
        <v/>
      </c>
      <c r="CL449" s="281"/>
      <c r="CM449" s="281"/>
      <c r="CN449" s="281"/>
      <c r="CO449" s="281" t="b">
        <f>AND(RMDF!CR449&gt;=0, RMDF!CR449&lt;=1-SUM(RMDF!Z449,RMDF!AG449,RMDF!AN449,RMDF!AU449,RMDF!BB449,RMDF!BI449,RMDF!BP449,RMDF!BW449,RMDF!CD449,RMDF!CK449), RMDF!CR449=ROUND(RMDF!CR449,4))</f>
        <v>1</v>
      </c>
      <c r="CP449" s="317">
        <f>RMDF!CP449</f>
        <v>0</v>
      </c>
      <c r="CQ449" s="318" t="str">
        <f>IF(CP449=0,"",_xlfn.XLOOKUP(CP449,StatePicklist!$1:$1,StatePicklist!$3:$3,"NA",0))</f>
        <v/>
      </c>
      <c r="CR449" s="297" t="str">
        <f ca="1">IF(RMDF!CQ449="", "", IF(ISNUMBER(MATCH(RMDF!CQ449, INDIRECT(CQ449), 0)), "OK", "Invalid"))</f>
        <v/>
      </c>
      <c r="CS449" s="281"/>
      <c r="CT449" s="281"/>
      <c r="CU449" s="281"/>
      <c r="CV449" s="281" t="b">
        <f>AND(RMDF!CY449&gt;=0, RMDF!CY449&lt;=1-SUM(RMDF!Z449,RMDF!AG449,RMDF!AN449,RMDF!AU449,RMDF!BB449,RMDF!BI449,RMDF!BP449,RMDF!BW449,RMDF!CD449,RMDF!CK449,RMDF!CR449), RMDF!CY449=ROUND(RMDF!CY449,4))</f>
        <v>1</v>
      </c>
      <c r="CW449" s="317">
        <f>RMDF!CW449</f>
        <v>0</v>
      </c>
      <c r="CX449" s="318" t="str">
        <f>IF(CW449=0,"",_xlfn.XLOOKUP(CW449,StatePicklist!$1:$1,StatePicklist!$3:$3,"NA",0))</f>
        <v/>
      </c>
      <c r="CY449" s="297" t="str">
        <f ca="1">IF(RMDF!CX449="", "", IF(ISNUMBER(MATCH(RMDF!CX449, INDIRECT(CX449), 0)), "OK", "Invalid"))</f>
        <v/>
      </c>
      <c r="CZ449" s="281"/>
      <c r="DA449" s="281"/>
      <c r="DB449" s="281"/>
      <c r="DC449" s="281" t="b">
        <f>AND(RMDF!DF449&gt;=0, RMDF!DF449&lt;=1-SUM(RMDF!Z449,RMDF!AG449,RMDF!AN449,RMDF!AU449,RMDF!BB449,RMDF!BI449,RMDF!BP449,RMDF!BW449,RMDF!CD449,RMDF!CK449,RMDF!CR449,RMDF!CY449), RMDF!DF449=ROUND(RMDF!DF449,4))</f>
        <v>1</v>
      </c>
      <c r="DD449" s="317">
        <f>RMDF!DD449</f>
        <v>0</v>
      </c>
      <c r="DE449" s="318" t="str">
        <f>IF(DD449=0,"",_xlfn.XLOOKUP(DD449,StatePicklist!$1:$1,StatePicklist!$3:$3,"NA",0))</f>
        <v/>
      </c>
      <c r="DF449" s="297" t="str">
        <f ca="1">IF(RMDF!DE449="", "", IF(ISNUMBER(MATCH(RMDF!DE449, INDIRECT(DE449), 0)), "OK", "Invalid"))</f>
        <v/>
      </c>
      <c r="DG449" s="281"/>
      <c r="DH449" s="281"/>
      <c r="DI449" s="281"/>
      <c r="DJ449" s="281" t="b">
        <f>AND(RMDF!DM449&gt;=0, RMDF!DM449&lt;=1-SUM(RMDF!Z449,RMDF!AG449,RMDF!AN449,RMDF!AU449,RMDF!BB449,RMDF!BI449,RMDF!BP449,RMDF!BW449,RMDF!CD449,RMDF!CK449,RMDF!CR449,RMDF!CY449,RMDF!DF449), RMDF!DM449=ROUND(RMDF!DM449,4))</f>
        <v>1</v>
      </c>
      <c r="DK449" s="317">
        <f>RMDF!DK449</f>
        <v>0</v>
      </c>
      <c r="DL449" s="318" t="str">
        <f>IF(DK449=0,"",_xlfn.XLOOKUP(DK449,StatePicklist!$1:$1,StatePicklist!$3:$3,"NA",0))</f>
        <v/>
      </c>
      <c r="DM449" s="297" t="str">
        <f ca="1">IF(RMDF!DL449="", "", IF(ISNUMBER(MATCH(RMDF!DL449, INDIRECT(DL449), 0)), "OK", "Invalid"))</f>
        <v/>
      </c>
      <c r="DN449" s="281"/>
      <c r="DO449" s="281"/>
      <c r="DP449" s="281"/>
      <c r="DQ449" s="281" t="b">
        <f>AND(RMDF!DT449&gt;=0, RMDF!DT449&lt;=1-SUM(RMDF!Z449,RMDF!AG449,RMDF!AN449,RMDF!AU449,RMDF!BB449,RMDF!BI449,RMDF!BP449,RMDF!BW449,RMDF!CD449,RMDF!CK449,RMDF!CR449,RMDF!CY449,RMDF!DF449,RMDF!DM449), RMDF!DT449=ROUND(RMDF!DT449,4))</f>
        <v>1</v>
      </c>
      <c r="DR449" s="317">
        <f>RMDF!DR449</f>
        <v>0</v>
      </c>
      <c r="DS449" s="318" t="str">
        <f>IF(DR449=0,"",_xlfn.XLOOKUP(DR449,StatePicklist!$1:$1,StatePicklist!$3:$3,"NA",0))</f>
        <v/>
      </c>
      <c r="DT449" s="297" t="str">
        <f ca="1">IF(RMDF!DS449="", "", IF(ISNUMBER(MATCH(RMDF!DS449, INDIRECT(DS449), 0)), "OK", "Invalid"))</f>
        <v/>
      </c>
      <c r="DU449" s="281"/>
      <c r="DV449" s="281"/>
      <c r="DW449" s="281"/>
      <c r="DX449" s="281" t="b">
        <f>AND(RMDF!EA449&gt;=0, RMDF!EA449&lt;=1-SUM(RMDF!Z449,RMDF!AG449,RMDF!AN449,RMDF!AU449,RMDF!BB449,RMDF!BI449,RMDF!BP449,RMDF!BW449,RMDF!CD449,RMDF!CK449,RMDF!CR449,RMDF!CY449,RMDF!DF449,RMDF!DM449,RMDF!DT449), RMDF!EA449=ROUND(RMDF!EA449,4))</f>
        <v>1</v>
      </c>
      <c r="DY449" s="317">
        <f>RMDF!DY449</f>
        <v>0</v>
      </c>
      <c r="DZ449" s="318" t="str">
        <f>IF(DY449=0,"",_xlfn.XLOOKUP(DY449,StatePicklist!$1:$1,StatePicklist!$3:$3,"NA",0))</f>
        <v/>
      </c>
      <c r="EA449" s="297" t="str">
        <f ca="1">IF(RMDF!DZ449="", "", IF(ISNUMBER(MATCH(RMDF!DZ449, INDIRECT(DZ449), 0)), "OK", "Invalid"))</f>
        <v/>
      </c>
      <c r="EB449" s="281"/>
      <c r="EC449" s="281"/>
      <c r="ED449" s="281"/>
      <c r="EE449" s="281" t="b">
        <f>AND(RMDF!EH449&gt;=0, RMDF!EH449&lt;=1-SUM(RMDF!Z449,RMDF!AG449,RMDF!AN449,RMDF!AU449,RMDF!BB449,RMDF!BI449,RMDF!BP449,RMDF!BW449,RMDF!CD449,RMDF!CK449,RMDF!CR449,RMDF!CY449,RMDF!DF449,RMDF!DM449,RMDF!DT449,RMDF!EA449), RMDF!EH449=ROUND(RMDF!EH449,4))</f>
        <v>1</v>
      </c>
      <c r="EF449" s="317">
        <f>RMDF!EF449</f>
        <v>0</v>
      </c>
      <c r="EG449" s="318" t="str">
        <f>IF(EF449=0,"",_xlfn.XLOOKUP(EF449,StatePicklist!$1:$1,StatePicklist!$3:$3,"NA",0))</f>
        <v/>
      </c>
      <c r="EH449" s="297" t="str">
        <f ca="1">IF(RMDF!EG449="", "", IF(ISNUMBER(MATCH(RMDF!EG449, INDIRECT(EG449), 0)), "OK", "Invalid"))</f>
        <v/>
      </c>
      <c r="EI449" s="281"/>
      <c r="EJ449" s="281"/>
      <c r="EK449" s="281"/>
      <c r="EL449" s="281" t="b">
        <f>AND(RMDF!EO449&gt;=0, RMDF!EO449&lt;=1-SUM(RMDF!Z449,RMDF!AG449,RMDF!AN449,RMDF!AU449,RMDF!BB449,RMDF!BI449,RMDF!BP449,RMDF!BW449,RMDF!CD449,RMDF!CK449,RMDF!CR449,RMDF!CY449,RMDF!DF449,RMDF!DM449,RMDF!DT449,RMDF!EA449,RMDF!EH449), RMDF!EO449=ROUND(RMDF!EO449,4))</f>
        <v>1</v>
      </c>
      <c r="EM449" s="317">
        <f>RMDF!EM449</f>
        <v>0</v>
      </c>
      <c r="EN449" s="318" t="str">
        <f>IF(EM449=0,"",_xlfn.XLOOKUP(EM449,StatePicklist!$1:$1,StatePicklist!$3:$3,"NA",0))</f>
        <v/>
      </c>
      <c r="EO449" s="297" t="str">
        <f ca="1">IF(RMDF!EN449="", "", IF(ISNUMBER(MATCH(RMDF!EN449, INDIRECT(EN449), 0)), "OK", "Invalid"))</f>
        <v/>
      </c>
      <c r="EP449" s="281"/>
      <c r="EQ449" s="281"/>
      <c r="ER449" s="281"/>
      <c r="ES449" s="281" t="b">
        <f>AND(RMDF!EV449&gt;=0, RMDF!EV449&lt;=1-SUM(RMDF!Z449,RMDF!AG449,RMDF!AN449,RMDF!AU449,RMDF!BB449,RMDF!BI449,RMDF!BP449,RMDF!BW449,RMDF!CD449,RMDF!CK449,RMDF!CR449,RMDF!CY449,RMDF!DF449,RMDF!DM449,RMDF!DT449,RMDF!EA449,RMDF!EH449,RMDF!EO449), RMDF!EV449=ROUND(RMDF!EV449,4))</f>
        <v>1</v>
      </c>
      <c r="ET449" s="317">
        <f>RMDF!ET449</f>
        <v>0</v>
      </c>
      <c r="EU449" s="318" t="str">
        <f>IF(ET449=0,"",_xlfn.XLOOKUP(ET449,StatePicklist!$1:$1,StatePicklist!$3:$3,"NA",0))</f>
        <v/>
      </c>
      <c r="EV449" s="297" t="str">
        <f ca="1">IF(RMDF!EU449="", "", IF(ISNUMBER(MATCH(RMDF!EU449, INDIRECT(EU449), 0)), "OK", "Invalid"))</f>
        <v/>
      </c>
      <c r="EW449" s="281"/>
      <c r="EX449" s="281"/>
      <c r="EY449" s="281"/>
      <c r="EZ449" s="281" t="b">
        <f>AND(RMDF!FC449&gt;=0, RMDF!FC449&lt;=1-SUM(RMDF!Z449,RMDF!AG449,RMDF!AN449,RMDF!AU449,RMDF!BB449,RMDF!BI449,RMDF!BP449,RMDF!BW449,RMDF!CD449,RMDF!CK449,RMDF!CR449,RMDF!CY449,RMDF!DF449,RMDF!DM449,RMDF!DT449,RMDF!EA449,RMDF!EH449,RMDF!EO449,RMDF!EV449), RMDF!FC449=ROUND(RMDF!FC449,4))</f>
        <v>1</v>
      </c>
      <c r="FA449" s="317">
        <f>RMDF!FA449</f>
        <v>0</v>
      </c>
      <c r="FB449" s="318" t="str">
        <f>IF(FA449=0,"",_xlfn.XLOOKUP(FA449,StatePicklist!$1:$1,StatePicklist!$3:$3,"NA",0))</f>
        <v/>
      </c>
      <c r="FC449" s="297" t="str">
        <f ca="1">IF(RMDF!FB449="", "", IF(ISNUMBER(MATCH(RMDF!FB449, INDIRECT(FB449), 0)), "OK", "Invalid"))</f>
        <v/>
      </c>
    </row>
    <row r="450" spans="1:159" s="205" customFormat="1" ht="39.9" customHeight="1" x14ac:dyDescent="0.25">
      <c r="A450" s="206"/>
      <c r="B450" s="196"/>
      <c r="C450" s="197"/>
      <c r="D450" s="198"/>
      <c r="E450" s="199"/>
      <c r="F450" s="200"/>
      <c r="G450" s="201"/>
      <c r="H450" s="292"/>
      <c r="I450" s="305">
        <f>RMDF!I450</f>
        <v>0</v>
      </c>
      <c r="J450" s="305" t="str">
        <f>IF(I450=ProductCode!$B$30,"PDReclPost",IF(OR(I450=ProductCode!$C$30,I450=ProductCode!$E$30,I450=ProductCode!$G$30),"PDPreCon",IF(OR(I450=ProductCode!$D$30,I450=ProductCode!$F$30),"PDNotReclPost","")))</f>
        <v/>
      </c>
      <c r="K450" s="305" t="str">
        <f t="shared" si="27"/>
        <v/>
      </c>
      <c r="L450" s="289"/>
      <c r="M450" s="305" t="str">
        <f t="shared" si="27"/>
        <v/>
      </c>
      <c r="N450" s="289" t="b">
        <f>AND(RMDF!N450&gt;=0, RMDF!N450&lt;=1-RMDF!L450, RMDF!N450=ROUND(RMDF!N450,4))</f>
        <v>1</v>
      </c>
      <c r="O450" s="286" t="str">
        <f>IF(P450="","",IF(I450="","",IF(LEFT(I450,13)="Reclaimed pos",RawMaterialCode!$E$569,RawMaterialCode!$E$568)))</f>
        <v>Reclaimed pre-consumer mixed fibers (RM0578)</v>
      </c>
      <c r="P450" s="295">
        <f t="shared" si="28"/>
        <v>1</v>
      </c>
      <c r="Q450" s="202"/>
      <c r="R450" s="203"/>
      <c r="S450" s="204" t="str">
        <f t="shared" si="29"/>
        <v/>
      </c>
      <c r="T450" s="281"/>
      <c r="U450" s="281"/>
      <c r="V450" s="281"/>
      <c r="W450" s="281"/>
      <c r="X450" s="317">
        <f>RMDF!X450</f>
        <v>0</v>
      </c>
      <c r="Y450" s="318" t="str">
        <f>IF(X450=0,"",_xlfn.XLOOKUP(X450,StatePicklist!$1:$1,StatePicklist!$3:$3,"NA",0))</f>
        <v/>
      </c>
      <c r="Z450" s="297" t="str">
        <f ca="1">IF(RMDF!Y450="", "", IF(ISNUMBER(MATCH(RMDF!Y450, INDIRECT(Y450), 0)), "OK", "Invalid"))</f>
        <v/>
      </c>
      <c r="AA450" s="281"/>
      <c r="AB450" s="281"/>
      <c r="AC450" s="281"/>
      <c r="AD450" s="281" t="b">
        <f>AND(RMDF!AG450&gt;=0, RMDF!AG450&lt;=1-RMDF!Z450, RMDF!AG450=ROUND(RMDF!AG450,4))</f>
        <v>1</v>
      </c>
      <c r="AE450" s="317">
        <f>RMDF!AE450</f>
        <v>0</v>
      </c>
      <c r="AF450" s="318" t="str">
        <f>IF(AE450=0,"",_xlfn.XLOOKUP(AE450,StatePicklist!$1:$1,StatePicklist!$3:$3,"NA",0))</f>
        <v/>
      </c>
      <c r="AG450" s="297" t="str">
        <f ca="1">IF(RMDF!AF450="", "", IF(ISNUMBER(MATCH(RMDF!AF450, INDIRECT(AF450), 0)), "OK", "Invalid"))</f>
        <v/>
      </c>
      <c r="AH450" s="281"/>
      <c r="AI450" s="281"/>
      <c r="AJ450" s="281"/>
      <c r="AK450" s="281" t="b">
        <f>AND(RMDF!AN450&gt;=0, RMDF!AN450&lt;=1-SUM(RMDF!Z450,RMDF!AG450), RMDF!AN450=ROUND(RMDF!AN450,4))</f>
        <v>1</v>
      </c>
      <c r="AL450" s="317">
        <f>RMDF!AL450</f>
        <v>0</v>
      </c>
      <c r="AM450" s="318" t="str">
        <f>IF(AL450=0,"",_xlfn.XLOOKUP(AL450,StatePicklist!$1:$1,StatePicklist!$3:$3,"NA",0))</f>
        <v/>
      </c>
      <c r="AN450" s="297" t="str">
        <f ca="1">IF(RMDF!AM450="", "", IF(ISNUMBER(MATCH(RMDF!AM450, INDIRECT(AM450), 0)), "OK", "Invalid"))</f>
        <v/>
      </c>
      <c r="AO450" s="281"/>
      <c r="AP450" s="281"/>
      <c r="AQ450" s="281"/>
      <c r="AR450" s="281" t="b">
        <f>AND(RMDF!AU450&gt;=0, RMDF!AU450&lt;=1-SUM(RMDF!Z450,RMDF!AG450,RMDF!AN450), RMDF!AU450=ROUND(RMDF!AU450,4))</f>
        <v>1</v>
      </c>
      <c r="AS450" s="317">
        <f>RMDF!AS450</f>
        <v>0</v>
      </c>
      <c r="AT450" s="318" t="str">
        <f>IF(AS450=0,"",_xlfn.XLOOKUP(AS450,StatePicklist!$1:$1,StatePicklist!$3:$3,"NA",0))</f>
        <v/>
      </c>
      <c r="AU450" s="297" t="str">
        <f ca="1">IF(RMDF!AT450="", "", IF(ISNUMBER(MATCH(RMDF!AT450, INDIRECT(AT450), 0)), "OK", "Invalid"))</f>
        <v/>
      </c>
      <c r="AV450" s="281"/>
      <c r="AW450" s="281"/>
      <c r="AX450" s="281"/>
      <c r="AY450" s="281" t="b">
        <f>AND(RMDF!BB450&gt;=0, RMDF!BB450&lt;=1-SUM(RMDF!Z450,RMDF!AG450,RMDF!AN450,RMDF!AU450), RMDF!BB450=ROUND(RMDF!BB450,4))</f>
        <v>1</v>
      </c>
      <c r="AZ450" s="317">
        <f>RMDF!AZ450</f>
        <v>0</v>
      </c>
      <c r="BA450" s="318" t="str">
        <f>IF(AZ450=0,"",_xlfn.XLOOKUP(AZ450,StatePicklist!$1:$1,StatePicklist!$3:$3,"NA",0))</f>
        <v/>
      </c>
      <c r="BB450" s="297" t="str">
        <f ca="1">IF(RMDF!BA450="", "", IF(ISNUMBER(MATCH(RMDF!BA450, INDIRECT(BA450), 0)), "OK", "Invalid"))</f>
        <v/>
      </c>
      <c r="BC450" s="281"/>
      <c r="BD450" s="281"/>
      <c r="BE450" s="281"/>
      <c r="BF450" s="281" t="b">
        <f>AND(RMDF!BI450&gt;=0, RMDF!BI450&lt;=1-SUM(RMDF!Z450,RMDF!AG450,RMDF!AN450,RMDF!AU450,RMDF!BB450), RMDF!BI450=ROUND(RMDF!BI450,4))</f>
        <v>1</v>
      </c>
      <c r="BG450" s="317">
        <f>RMDF!BG450</f>
        <v>0</v>
      </c>
      <c r="BH450" s="318" t="str">
        <f>IF(BG450=0,"",_xlfn.XLOOKUP(BG450,StatePicklist!$1:$1,StatePicklist!$3:$3,"NA",0))</f>
        <v/>
      </c>
      <c r="BI450" s="297" t="str">
        <f ca="1">IF(RMDF!BH450="", "", IF(ISNUMBER(MATCH(RMDF!BH450, INDIRECT(BH450), 0)), "OK", "Invalid"))</f>
        <v/>
      </c>
      <c r="BJ450" s="281"/>
      <c r="BK450" s="281"/>
      <c r="BL450" s="281"/>
      <c r="BM450" s="281" t="b">
        <f>AND(RMDF!BP450&gt;=0, RMDF!BP450&lt;=1-SUM(RMDF!Z450,RMDF!AG450,RMDF!AN450,RMDF!AU450,RMDF!BB450,RMDF!BI450), RMDF!BP450=ROUND(RMDF!BP450,4))</f>
        <v>1</v>
      </c>
      <c r="BN450" s="317">
        <f>RMDF!BN450</f>
        <v>0</v>
      </c>
      <c r="BO450" s="318" t="str">
        <f>IF(BN450=0,"",_xlfn.XLOOKUP(BN450,StatePicklist!$1:$1,StatePicklist!$3:$3,"NA",0))</f>
        <v/>
      </c>
      <c r="BP450" s="297" t="str">
        <f ca="1">IF(RMDF!BO450="", "", IF(ISNUMBER(MATCH(RMDF!BO450, INDIRECT(BO450), 0)), "OK", "Invalid"))</f>
        <v/>
      </c>
      <c r="BQ450" s="281"/>
      <c r="BR450" s="281"/>
      <c r="BS450" s="281"/>
      <c r="BT450" s="281" t="b">
        <f>AND(RMDF!BW450&gt;=0, RMDF!BW450&lt;=1-SUM(RMDF!Z450,RMDF!AG450,RMDF!AN450,RMDF!AU450,RMDF!BB450,RMDF!BI450,RMDF!BP450), RMDF!BW450=ROUND(RMDF!BW450,4))</f>
        <v>1</v>
      </c>
      <c r="BU450" s="317">
        <f>RMDF!BU450</f>
        <v>0</v>
      </c>
      <c r="BV450" s="318" t="str">
        <f>IF(BU450=0,"",_xlfn.XLOOKUP(BU450,StatePicklist!$1:$1,StatePicklist!$3:$3,"NA",0))</f>
        <v/>
      </c>
      <c r="BW450" s="297" t="str">
        <f ca="1">IF(RMDF!BV450="", "", IF(ISNUMBER(MATCH(RMDF!BV450, INDIRECT(BV450), 0)), "OK", "Invalid"))</f>
        <v/>
      </c>
      <c r="BX450" s="281"/>
      <c r="BY450" s="281"/>
      <c r="BZ450" s="281"/>
      <c r="CA450" s="281" t="b">
        <f>AND(RMDF!CD450&gt;=0, RMDF!CD450&lt;=1-SUM(RMDF!Z450,RMDF!AG450,RMDF!AN450,RMDF!AU450,RMDF!BB450,RMDF!BI450,RMDF!BP450,RMDF!BW450), RMDF!CD450=ROUND(RMDF!CD450,4))</f>
        <v>1</v>
      </c>
      <c r="CB450" s="317">
        <f>RMDF!CB450</f>
        <v>0</v>
      </c>
      <c r="CC450" s="318" t="str">
        <f>IF(CB450=0,"",_xlfn.XLOOKUP(CB450,StatePicklist!$1:$1,StatePicklist!$3:$3,"NA",0))</f>
        <v/>
      </c>
      <c r="CD450" s="297" t="str">
        <f ca="1">IF(RMDF!CC450="", "", IF(ISNUMBER(MATCH(RMDF!CC450, INDIRECT(CC450), 0)), "OK", "Invalid"))</f>
        <v/>
      </c>
      <c r="CE450" s="281"/>
      <c r="CF450" s="281"/>
      <c r="CG450" s="281"/>
      <c r="CH450" s="281" t="b">
        <f>AND(RMDF!CK450&gt;=0, RMDF!CK450&lt;=1-SUM(RMDF!Z450,RMDF!AG450,RMDF!AN450,RMDF!AU450,RMDF!BB450,RMDF!BI450,RMDF!BP450,RMDF!BW450,RMDF!CD450), RMDF!CK450=ROUND(RMDF!CK450,4))</f>
        <v>1</v>
      </c>
      <c r="CI450" s="317">
        <f>RMDF!CI450</f>
        <v>0</v>
      </c>
      <c r="CJ450" s="318" t="str">
        <f>IF(CI450=0,"",_xlfn.XLOOKUP(CI450,StatePicklist!$1:$1,StatePicklist!$3:$3,"NA",0))</f>
        <v/>
      </c>
      <c r="CK450" s="297" t="str">
        <f ca="1">IF(RMDF!CJ450="", "", IF(ISNUMBER(MATCH(RMDF!CJ450, INDIRECT(CJ450), 0)), "OK", "Invalid"))</f>
        <v/>
      </c>
      <c r="CL450" s="281"/>
      <c r="CM450" s="281"/>
      <c r="CN450" s="281"/>
      <c r="CO450" s="281" t="b">
        <f>AND(RMDF!CR450&gt;=0, RMDF!CR450&lt;=1-SUM(RMDF!Z450,RMDF!AG450,RMDF!AN450,RMDF!AU450,RMDF!BB450,RMDF!BI450,RMDF!BP450,RMDF!BW450,RMDF!CD450,RMDF!CK450), RMDF!CR450=ROUND(RMDF!CR450,4))</f>
        <v>1</v>
      </c>
      <c r="CP450" s="317">
        <f>RMDF!CP450</f>
        <v>0</v>
      </c>
      <c r="CQ450" s="318" t="str">
        <f>IF(CP450=0,"",_xlfn.XLOOKUP(CP450,StatePicklist!$1:$1,StatePicklist!$3:$3,"NA",0))</f>
        <v/>
      </c>
      <c r="CR450" s="297" t="str">
        <f ca="1">IF(RMDF!CQ450="", "", IF(ISNUMBER(MATCH(RMDF!CQ450, INDIRECT(CQ450), 0)), "OK", "Invalid"))</f>
        <v/>
      </c>
      <c r="CS450" s="281"/>
      <c r="CT450" s="281"/>
      <c r="CU450" s="281"/>
      <c r="CV450" s="281" t="b">
        <f>AND(RMDF!CY450&gt;=0, RMDF!CY450&lt;=1-SUM(RMDF!Z450,RMDF!AG450,RMDF!AN450,RMDF!AU450,RMDF!BB450,RMDF!BI450,RMDF!BP450,RMDF!BW450,RMDF!CD450,RMDF!CK450,RMDF!CR450), RMDF!CY450=ROUND(RMDF!CY450,4))</f>
        <v>1</v>
      </c>
      <c r="CW450" s="317">
        <f>RMDF!CW450</f>
        <v>0</v>
      </c>
      <c r="CX450" s="318" t="str">
        <f>IF(CW450=0,"",_xlfn.XLOOKUP(CW450,StatePicklist!$1:$1,StatePicklist!$3:$3,"NA",0))</f>
        <v/>
      </c>
      <c r="CY450" s="297" t="str">
        <f ca="1">IF(RMDF!CX450="", "", IF(ISNUMBER(MATCH(RMDF!CX450, INDIRECT(CX450), 0)), "OK", "Invalid"))</f>
        <v/>
      </c>
      <c r="CZ450" s="281"/>
      <c r="DA450" s="281"/>
      <c r="DB450" s="281"/>
      <c r="DC450" s="281" t="b">
        <f>AND(RMDF!DF450&gt;=0, RMDF!DF450&lt;=1-SUM(RMDF!Z450,RMDF!AG450,RMDF!AN450,RMDF!AU450,RMDF!BB450,RMDF!BI450,RMDF!BP450,RMDF!BW450,RMDF!CD450,RMDF!CK450,RMDF!CR450,RMDF!CY450), RMDF!DF450=ROUND(RMDF!DF450,4))</f>
        <v>1</v>
      </c>
      <c r="DD450" s="317">
        <f>RMDF!DD450</f>
        <v>0</v>
      </c>
      <c r="DE450" s="318" t="str">
        <f>IF(DD450=0,"",_xlfn.XLOOKUP(DD450,StatePicklist!$1:$1,StatePicklist!$3:$3,"NA",0))</f>
        <v/>
      </c>
      <c r="DF450" s="297" t="str">
        <f ca="1">IF(RMDF!DE450="", "", IF(ISNUMBER(MATCH(RMDF!DE450, INDIRECT(DE450), 0)), "OK", "Invalid"))</f>
        <v/>
      </c>
      <c r="DG450" s="281"/>
      <c r="DH450" s="281"/>
      <c r="DI450" s="281"/>
      <c r="DJ450" s="281" t="b">
        <f>AND(RMDF!DM450&gt;=0, RMDF!DM450&lt;=1-SUM(RMDF!Z450,RMDF!AG450,RMDF!AN450,RMDF!AU450,RMDF!BB450,RMDF!BI450,RMDF!BP450,RMDF!BW450,RMDF!CD450,RMDF!CK450,RMDF!CR450,RMDF!CY450,RMDF!DF450), RMDF!DM450=ROUND(RMDF!DM450,4))</f>
        <v>1</v>
      </c>
      <c r="DK450" s="317">
        <f>RMDF!DK450</f>
        <v>0</v>
      </c>
      <c r="DL450" s="318" t="str">
        <f>IF(DK450=0,"",_xlfn.XLOOKUP(DK450,StatePicklist!$1:$1,StatePicklist!$3:$3,"NA",0))</f>
        <v/>
      </c>
      <c r="DM450" s="297" t="str">
        <f ca="1">IF(RMDF!DL450="", "", IF(ISNUMBER(MATCH(RMDF!DL450, INDIRECT(DL450), 0)), "OK", "Invalid"))</f>
        <v/>
      </c>
      <c r="DN450" s="281"/>
      <c r="DO450" s="281"/>
      <c r="DP450" s="281"/>
      <c r="DQ450" s="281" t="b">
        <f>AND(RMDF!DT450&gt;=0, RMDF!DT450&lt;=1-SUM(RMDF!Z450,RMDF!AG450,RMDF!AN450,RMDF!AU450,RMDF!BB450,RMDF!BI450,RMDF!BP450,RMDF!BW450,RMDF!CD450,RMDF!CK450,RMDF!CR450,RMDF!CY450,RMDF!DF450,RMDF!DM450), RMDF!DT450=ROUND(RMDF!DT450,4))</f>
        <v>1</v>
      </c>
      <c r="DR450" s="317">
        <f>RMDF!DR450</f>
        <v>0</v>
      </c>
      <c r="DS450" s="318" t="str">
        <f>IF(DR450=0,"",_xlfn.XLOOKUP(DR450,StatePicklist!$1:$1,StatePicklist!$3:$3,"NA",0))</f>
        <v/>
      </c>
      <c r="DT450" s="297" t="str">
        <f ca="1">IF(RMDF!DS450="", "", IF(ISNUMBER(MATCH(RMDF!DS450, INDIRECT(DS450), 0)), "OK", "Invalid"))</f>
        <v/>
      </c>
      <c r="DU450" s="281"/>
      <c r="DV450" s="281"/>
      <c r="DW450" s="281"/>
      <c r="DX450" s="281" t="b">
        <f>AND(RMDF!EA450&gt;=0, RMDF!EA450&lt;=1-SUM(RMDF!Z450,RMDF!AG450,RMDF!AN450,RMDF!AU450,RMDF!BB450,RMDF!BI450,RMDF!BP450,RMDF!BW450,RMDF!CD450,RMDF!CK450,RMDF!CR450,RMDF!CY450,RMDF!DF450,RMDF!DM450,RMDF!DT450), RMDF!EA450=ROUND(RMDF!EA450,4))</f>
        <v>1</v>
      </c>
      <c r="DY450" s="317">
        <f>RMDF!DY450</f>
        <v>0</v>
      </c>
      <c r="DZ450" s="318" t="str">
        <f>IF(DY450=0,"",_xlfn.XLOOKUP(DY450,StatePicklist!$1:$1,StatePicklist!$3:$3,"NA",0))</f>
        <v/>
      </c>
      <c r="EA450" s="297" t="str">
        <f ca="1">IF(RMDF!DZ450="", "", IF(ISNUMBER(MATCH(RMDF!DZ450, INDIRECT(DZ450), 0)), "OK", "Invalid"))</f>
        <v/>
      </c>
      <c r="EB450" s="281"/>
      <c r="EC450" s="281"/>
      <c r="ED450" s="281"/>
      <c r="EE450" s="281" t="b">
        <f>AND(RMDF!EH450&gt;=0, RMDF!EH450&lt;=1-SUM(RMDF!Z450,RMDF!AG450,RMDF!AN450,RMDF!AU450,RMDF!BB450,RMDF!BI450,RMDF!BP450,RMDF!BW450,RMDF!CD450,RMDF!CK450,RMDF!CR450,RMDF!CY450,RMDF!DF450,RMDF!DM450,RMDF!DT450,RMDF!EA450), RMDF!EH450=ROUND(RMDF!EH450,4))</f>
        <v>1</v>
      </c>
      <c r="EF450" s="317">
        <f>RMDF!EF450</f>
        <v>0</v>
      </c>
      <c r="EG450" s="318" t="str">
        <f>IF(EF450=0,"",_xlfn.XLOOKUP(EF450,StatePicklist!$1:$1,StatePicklist!$3:$3,"NA",0))</f>
        <v/>
      </c>
      <c r="EH450" s="297" t="str">
        <f ca="1">IF(RMDF!EG450="", "", IF(ISNUMBER(MATCH(RMDF!EG450, INDIRECT(EG450), 0)), "OK", "Invalid"))</f>
        <v/>
      </c>
      <c r="EI450" s="281"/>
      <c r="EJ450" s="281"/>
      <c r="EK450" s="281"/>
      <c r="EL450" s="281" t="b">
        <f>AND(RMDF!EO450&gt;=0, RMDF!EO450&lt;=1-SUM(RMDF!Z450,RMDF!AG450,RMDF!AN450,RMDF!AU450,RMDF!BB450,RMDF!BI450,RMDF!BP450,RMDF!BW450,RMDF!CD450,RMDF!CK450,RMDF!CR450,RMDF!CY450,RMDF!DF450,RMDF!DM450,RMDF!DT450,RMDF!EA450,RMDF!EH450), RMDF!EO450=ROUND(RMDF!EO450,4))</f>
        <v>1</v>
      </c>
      <c r="EM450" s="317">
        <f>RMDF!EM450</f>
        <v>0</v>
      </c>
      <c r="EN450" s="318" t="str">
        <f>IF(EM450=0,"",_xlfn.XLOOKUP(EM450,StatePicklist!$1:$1,StatePicklist!$3:$3,"NA",0))</f>
        <v/>
      </c>
      <c r="EO450" s="297" t="str">
        <f ca="1">IF(RMDF!EN450="", "", IF(ISNUMBER(MATCH(RMDF!EN450, INDIRECT(EN450), 0)), "OK", "Invalid"))</f>
        <v/>
      </c>
      <c r="EP450" s="281"/>
      <c r="EQ450" s="281"/>
      <c r="ER450" s="281"/>
      <c r="ES450" s="281" t="b">
        <f>AND(RMDF!EV450&gt;=0, RMDF!EV450&lt;=1-SUM(RMDF!Z450,RMDF!AG450,RMDF!AN450,RMDF!AU450,RMDF!BB450,RMDF!BI450,RMDF!BP450,RMDF!BW450,RMDF!CD450,RMDF!CK450,RMDF!CR450,RMDF!CY450,RMDF!DF450,RMDF!DM450,RMDF!DT450,RMDF!EA450,RMDF!EH450,RMDF!EO450), RMDF!EV450=ROUND(RMDF!EV450,4))</f>
        <v>1</v>
      </c>
      <c r="ET450" s="317">
        <f>RMDF!ET450</f>
        <v>0</v>
      </c>
      <c r="EU450" s="318" t="str">
        <f>IF(ET450=0,"",_xlfn.XLOOKUP(ET450,StatePicklist!$1:$1,StatePicklist!$3:$3,"NA",0))</f>
        <v/>
      </c>
      <c r="EV450" s="297" t="str">
        <f ca="1">IF(RMDF!EU450="", "", IF(ISNUMBER(MATCH(RMDF!EU450, INDIRECT(EU450), 0)), "OK", "Invalid"))</f>
        <v/>
      </c>
      <c r="EW450" s="281"/>
      <c r="EX450" s="281"/>
      <c r="EY450" s="281"/>
      <c r="EZ450" s="281" t="b">
        <f>AND(RMDF!FC450&gt;=0, RMDF!FC450&lt;=1-SUM(RMDF!Z450,RMDF!AG450,RMDF!AN450,RMDF!AU450,RMDF!BB450,RMDF!BI450,RMDF!BP450,RMDF!BW450,RMDF!CD450,RMDF!CK450,RMDF!CR450,RMDF!CY450,RMDF!DF450,RMDF!DM450,RMDF!DT450,RMDF!EA450,RMDF!EH450,RMDF!EO450,RMDF!EV450), RMDF!FC450=ROUND(RMDF!FC450,4))</f>
        <v>1</v>
      </c>
      <c r="FA450" s="317">
        <f>RMDF!FA450</f>
        <v>0</v>
      </c>
      <c r="FB450" s="318" t="str">
        <f>IF(FA450=0,"",_xlfn.XLOOKUP(FA450,StatePicklist!$1:$1,StatePicklist!$3:$3,"NA",0))</f>
        <v/>
      </c>
      <c r="FC450" s="297" t="str">
        <f ca="1">IF(RMDF!FB450="", "", IF(ISNUMBER(MATCH(RMDF!FB450, INDIRECT(FB450), 0)), "OK", "Invalid"))</f>
        <v/>
      </c>
    </row>
    <row r="451" spans="1:159" s="205" customFormat="1" ht="39.9" customHeight="1" x14ac:dyDescent="0.25">
      <c r="A451" s="206"/>
      <c r="B451" s="196"/>
      <c r="C451" s="197"/>
      <c r="D451" s="198"/>
      <c r="E451" s="199"/>
      <c r="F451" s="200"/>
      <c r="G451" s="201"/>
      <c r="H451" s="292"/>
      <c r="I451" s="305">
        <f>RMDF!I451</f>
        <v>0</v>
      </c>
      <c r="J451" s="305" t="str">
        <f>IF(I451=ProductCode!$B$30,"PDReclPost",IF(OR(I451=ProductCode!$C$30,I451=ProductCode!$E$30,I451=ProductCode!$G$30),"PDPreCon",IF(OR(I451=ProductCode!$D$30,I451=ProductCode!$F$30),"PDNotReclPost","")))</f>
        <v/>
      </c>
      <c r="K451" s="305" t="str">
        <f t="shared" si="27"/>
        <v/>
      </c>
      <c r="L451" s="289"/>
      <c r="M451" s="305" t="str">
        <f t="shared" si="27"/>
        <v/>
      </c>
      <c r="N451" s="289" t="b">
        <f>AND(RMDF!N451&gt;=0, RMDF!N451&lt;=1-RMDF!L451, RMDF!N451=ROUND(RMDF!N451,4))</f>
        <v>1</v>
      </c>
      <c r="O451" s="286" t="str">
        <f>IF(P451="","",IF(I451="","",IF(LEFT(I451,13)="Reclaimed pos",RawMaterialCode!$E$569,RawMaterialCode!$E$568)))</f>
        <v>Reclaimed pre-consumer mixed fibers (RM0578)</v>
      </c>
      <c r="P451" s="295">
        <f t="shared" si="28"/>
        <v>1</v>
      </c>
      <c r="Q451" s="202"/>
      <c r="R451" s="203"/>
      <c r="S451" s="204" t="str">
        <f t="shared" si="29"/>
        <v/>
      </c>
      <c r="T451" s="281"/>
      <c r="U451" s="281"/>
      <c r="V451" s="281"/>
      <c r="W451" s="281"/>
      <c r="X451" s="317">
        <f>RMDF!X451</f>
        <v>0</v>
      </c>
      <c r="Y451" s="318" t="str">
        <f>IF(X451=0,"",_xlfn.XLOOKUP(X451,StatePicklist!$1:$1,StatePicklist!$3:$3,"NA",0))</f>
        <v/>
      </c>
      <c r="Z451" s="297" t="str">
        <f ca="1">IF(RMDF!Y451="", "", IF(ISNUMBER(MATCH(RMDF!Y451, INDIRECT(Y451), 0)), "OK", "Invalid"))</f>
        <v/>
      </c>
      <c r="AA451" s="281"/>
      <c r="AB451" s="281"/>
      <c r="AC451" s="281"/>
      <c r="AD451" s="281" t="b">
        <f>AND(RMDF!AG451&gt;=0, RMDF!AG451&lt;=1-RMDF!Z451, RMDF!AG451=ROUND(RMDF!AG451,4))</f>
        <v>1</v>
      </c>
      <c r="AE451" s="317">
        <f>RMDF!AE451</f>
        <v>0</v>
      </c>
      <c r="AF451" s="318" t="str">
        <f>IF(AE451=0,"",_xlfn.XLOOKUP(AE451,StatePicklist!$1:$1,StatePicklist!$3:$3,"NA",0))</f>
        <v/>
      </c>
      <c r="AG451" s="297" t="str">
        <f ca="1">IF(RMDF!AF451="", "", IF(ISNUMBER(MATCH(RMDF!AF451, INDIRECT(AF451), 0)), "OK", "Invalid"))</f>
        <v/>
      </c>
      <c r="AH451" s="281"/>
      <c r="AI451" s="281"/>
      <c r="AJ451" s="281"/>
      <c r="AK451" s="281" t="b">
        <f>AND(RMDF!AN451&gt;=0, RMDF!AN451&lt;=1-SUM(RMDF!Z451,RMDF!AG451), RMDF!AN451=ROUND(RMDF!AN451,4))</f>
        <v>1</v>
      </c>
      <c r="AL451" s="317">
        <f>RMDF!AL451</f>
        <v>0</v>
      </c>
      <c r="AM451" s="318" t="str">
        <f>IF(AL451=0,"",_xlfn.XLOOKUP(AL451,StatePicklist!$1:$1,StatePicklist!$3:$3,"NA",0))</f>
        <v/>
      </c>
      <c r="AN451" s="297" t="str">
        <f ca="1">IF(RMDF!AM451="", "", IF(ISNUMBER(MATCH(RMDF!AM451, INDIRECT(AM451), 0)), "OK", "Invalid"))</f>
        <v/>
      </c>
      <c r="AO451" s="281"/>
      <c r="AP451" s="281"/>
      <c r="AQ451" s="281"/>
      <c r="AR451" s="281" t="b">
        <f>AND(RMDF!AU451&gt;=0, RMDF!AU451&lt;=1-SUM(RMDF!Z451,RMDF!AG451,RMDF!AN451), RMDF!AU451=ROUND(RMDF!AU451,4))</f>
        <v>1</v>
      </c>
      <c r="AS451" s="317">
        <f>RMDF!AS451</f>
        <v>0</v>
      </c>
      <c r="AT451" s="318" t="str">
        <f>IF(AS451=0,"",_xlfn.XLOOKUP(AS451,StatePicklist!$1:$1,StatePicklist!$3:$3,"NA",0))</f>
        <v/>
      </c>
      <c r="AU451" s="297" t="str">
        <f ca="1">IF(RMDF!AT451="", "", IF(ISNUMBER(MATCH(RMDF!AT451, INDIRECT(AT451), 0)), "OK", "Invalid"))</f>
        <v/>
      </c>
      <c r="AV451" s="281"/>
      <c r="AW451" s="281"/>
      <c r="AX451" s="281"/>
      <c r="AY451" s="281" t="b">
        <f>AND(RMDF!BB451&gt;=0, RMDF!BB451&lt;=1-SUM(RMDF!Z451,RMDF!AG451,RMDF!AN451,RMDF!AU451), RMDF!BB451=ROUND(RMDF!BB451,4))</f>
        <v>1</v>
      </c>
      <c r="AZ451" s="317">
        <f>RMDF!AZ451</f>
        <v>0</v>
      </c>
      <c r="BA451" s="318" t="str">
        <f>IF(AZ451=0,"",_xlfn.XLOOKUP(AZ451,StatePicklist!$1:$1,StatePicklist!$3:$3,"NA",0))</f>
        <v/>
      </c>
      <c r="BB451" s="297" t="str">
        <f ca="1">IF(RMDF!BA451="", "", IF(ISNUMBER(MATCH(RMDF!BA451, INDIRECT(BA451), 0)), "OK", "Invalid"))</f>
        <v/>
      </c>
      <c r="BC451" s="281"/>
      <c r="BD451" s="281"/>
      <c r="BE451" s="281"/>
      <c r="BF451" s="281" t="b">
        <f>AND(RMDF!BI451&gt;=0, RMDF!BI451&lt;=1-SUM(RMDF!Z451,RMDF!AG451,RMDF!AN451,RMDF!AU451,RMDF!BB451), RMDF!BI451=ROUND(RMDF!BI451,4))</f>
        <v>1</v>
      </c>
      <c r="BG451" s="317">
        <f>RMDF!BG451</f>
        <v>0</v>
      </c>
      <c r="BH451" s="318" t="str">
        <f>IF(BG451=0,"",_xlfn.XLOOKUP(BG451,StatePicklist!$1:$1,StatePicklist!$3:$3,"NA",0))</f>
        <v/>
      </c>
      <c r="BI451" s="297" t="str">
        <f ca="1">IF(RMDF!BH451="", "", IF(ISNUMBER(MATCH(RMDF!BH451, INDIRECT(BH451), 0)), "OK", "Invalid"))</f>
        <v/>
      </c>
      <c r="BJ451" s="281"/>
      <c r="BK451" s="281"/>
      <c r="BL451" s="281"/>
      <c r="BM451" s="281" t="b">
        <f>AND(RMDF!BP451&gt;=0, RMDF!BP451&lt;=1-SUM(RMDF!Z451,RMDF!AG451,RMDF!AN451,RMDF!AU451,RMDF!BB451,RMDF!BI451), RMDF!BP451=ROUND(RMDF!BP451,4))</f>
        <v>1</v>
      </c>
      <c r="BN451" s="317">
        <f>RMDF!BN451</f>
        <v>0</v>
      </c>
      <c r="BO451" s="318" t="str">
        <f>IF(BN451=0,"",_xlfn.XLOOKUP(BN451,StatePicklist!$1:$1,StatePicklist!$3:$3,"NA",0))</f>
        <v/>
      </c>
      <c r="BP451" s="297" t="str">
        <f ca="1">IF(RMDF!BO451="", "", IF(ISNUMBER(MATCH(RMDF!BO451, INDIRECT(BO451), 0)), "OK", "Invalid"))</f>
        <v/>
      </c>
      <c r="BQ451" s="281"/>
      <c r="BR451" s="281"/>
      <c r="BS451" s="281"/>
      <c r="BT451" s="281" t="b">
        <f>AND(RMDF!BW451&gt;=0, RMDF!BW451&lt;=1-SUM(RMDF!Z451,RMDF!AG451,RMDF!AN451,RMDF!AU451,RMDF!BB451,RMDF!BI451,RMDF!BP451), RMDF!BW451=ROUND(RMDF!BW451,4))</f>
        <v>1</v>
      </c>
      <c r="BU451" s="317">
        <f>RMDF!BU451</f>
        <v>0</v>
      </c>
      <c r="BV451" s="318" t="str">
        <f>IF(BU451=0,"",_xlfn.XLOOKUP(BU451,StatePicklist!$1:$1,StatePicklist!$3:$3,"NA",0))</f>
        <v/>
      </c>
      <c r="BW451" s="297" t="str">
        <f ca="1">IF(RMDF!BV451="", "", IF(ISNUMBER(MATCH(RMDF!BV451, INDIRECT(BV451), 0)), "OK", "Invalid"))</f>
        <v/>
      </c>
      <c r="BX451" s="281"/>
      <c r="BY451" s="281"/>
      <c r="BZ451" s="281"/>
      <c r="CA451" s="281" t="b">
        <f>AND(RMDF!CD451&gt;=0, RMDF!CD451&lt;=1-SUM(RMDF!Z451,RMDF!AG451,RMDF!AN451,RMDF!AU451,RMDF!BB451,RMDF!BI451,RMDF!BP451,RMDF!BW451), RMDF!CD451=ROUND(RMDF!CD451,4))</f>
        <v>1</v>
      </c>
      <c r="CB451" s="317">
        <f>RMDF!CB451</f>
        <v>0</v>
      </c>
      <c r="CC451" s="318" t="str">
        <f>IF(CB451=0,"",_xlfn.XLOOKUP(CB451,StatePicklist!$1:$1,StatePicklist!$3:$3,"NA",0))</f>
        <v/>
      </c>
      <c r="CD451" s="297" t="str">
        <f ca="1">IF(RMDF!CC451="", "", IF(ISNUMBER(MATCH(RMDF!CC451, INDIRECT(CC451), 0)), "OK", "Invalid"))</f>
        <v/>
      </c>
      <c r="CE451" s="281"/>
      <c r="CF451" s="281"/>
      <c r="CG451" s="281"/>
      <c r="CH451" s="281" t="b">
        <f>AND(RMDF!CK451&gt;=0, RMDF!CK451&lt;=1-SUM(RMDF!Z451,RMDF!AG451,RMDF!AN451,RMDF!AU451,RMDF!BB451,RMDF!BI451,RMDF!BP451,RMDF!BW451,RMDF!CD451), RMDF!CK451=ROUND(RMDF!CK451,4))</f>
        <v>1</v>
      </c>
      <c r="CI451" s="317">
        <f>RMDF!CI451</f>
        <v>0</v>
      </c>
      <c r="CJ451" s="318" t="str">
        <f>IF(CI451=0,"",_xlfn.XLOOKUP(CI451,StatePicklist!$1:$1,StatePicklist!$3:$3,"NA",0))</f>
        <v/>
      </c>
      <c r="CK451" s="297" t="str">
        <f ca="1">IF(RMDF!CJ451="", "", IF(ISNUMBER(MATCH(RMDF!CJ451, INDIRECT(CJ451), 0)), "OK", "Invalid"))</f>
        <v/>
      </c>
      <c r="CL451" s="281"/>
      <c r="CM451" s="281"/>
      <c r="CN451" s="281"/>
      <c r="CO451" s="281" t="b">
        <f>AND(RMDF!CR451&gt;=0, RMDF!CR451&lt;=1-SUM(RMDF!Z451,RMDF!AG451,RMDF!AN451,RMDF!AU451,RMDF!BB451,RMDF!BI451,RMDF!BP451,RMDF!BW451,RMDF!CD451,RMDF!CK451), RMDF!CR451=ROUND(RMDF!CR451,4))</f>
        <v>1</v>
      </c>
      <c r="CP451" s="317">
        <f>RMDF!CP451</f>
        <v>0</v>
      </c>
      <c r="CQ451" s="318" t="str">
        <f>IF(CP451=0,"",_xlfn.XLOOKUP(CP451,StatePicklist!$1:$1,StatePicklist!$3:$3,"NA",0))</f>
        <v/>
      </c>
      <c r="CR451" s="297" t="str">
        <f ca="1">IF(RMDF!CQ451="", "", IF(ISNUMBER(MATCH(RMDF!CQ451, INDIRECT(CQ451), 0)), "OK", "Invalid"))</f>
        <v/>
      </c>
      <c r="CS451" s="281"/>
      <c r="CT451" s="281"/>
      <c r="CU451" s="281"/>
      <c r="CV451" s="281" t="b">
        <f>AND(RMDF!CY451&gt;=0, RMDF!CY451&lt;=1-SUM(RMDF!Z451,RMDF!AG451,RMDF!AN451,RMDF!AU451,RMDF!BB451,RMDF!BI451,RMDF!BP451,RMDF!BW451,RMDF!CD451,RMDF!CK451,RMDF!CR451), RMDF!CY451=ROUND(RMDF!CY451,4))</f>
        <v>1</v>
      </c>
      <c r="CW451" s="317">
        <f>RMDF!CW451</f>
        <v>0</v>
      </c>
      <c r="CX451" s="318" t="str">
        <f>IF(CW451=0,"",_xlfn.XLOOKUP(CW451,StatePicklist!$1:$1,StatePicklist!$3:$3,"NA",0))</f>
        <v/>
      </c>
      <c r="CY451" s="297" t="str">
        <f ca="1">IF(RMDF!CX451="", "", IF(ISNUMBER(MATCH(RMDF!CX451, INDIRECT(CX451), 0)), "OK", "Invalid"))</f>
        <v/>
      </c>
      <c r="CZ451" s="281"/>
      <c r="DA451" s="281"/>
      <c r="DB451" s="281"/>
      <c r="DC451" s="281" t="b">
        <f>AND(RMDF!DF451&gt;=0, RMDF!DF451&lt;=1-SUM(RMDF!Z451,RMDF!AG451,RMDF!AN451,RMDF!AU451,RMDF!BB451,RMDF!BI451,RMDF!BP451,RMDF!BW451,RMDF!CD451,RMDF!CK451,RMDF!CR451,RMDF!CY451), RMDF!DF451=ROUND(RMDF!DF451,4))</f>
        <v>1</v>
      </c>
      <c r="DD451" s="317">
        <f>RMDF!DD451</f>
        <v>0</v>
      </c>
      <c r="DE451" s="318" t="str">
        <f>IF(DD451=0,"",_xlfn.XLOOKUP(DD451,StatePicklist!$1:$1,StatePicklist!$3:$3,"NA",0))</f>
        <v/>
      </c>
      <c r="DF451" s="297" t="str">
        <f ca="1">IF(RMDF!DE451="", "", IF(ISNUMBER(MATCH(RMDF!DE451, INDIRECT(DE451), 0)), "OK", "Invalid"))</f>
        <v/>
      </c>
      <c r="DG451" s="281"/>
      <c r="DH451" s="281"/>
      <c r="DI451" s="281"/>
      <c r="DJ451" s="281" t="b">
        <f>AND(RMDF!DM451&gt;=0, RMDF!DM451&lt;=1-SUM(RMDF!Z451,RMDF!AG451,RMDF!AN451,RMDF!AU451,RMDF!BB451,RMDF!BI451,RMDF!BP451,RMDF!BW451,RMDF!CD451,RMDF!CK451,RMDF!CR451,RMDF!CY451,RMDF!DF451), RMDF!DM451=ROUND(RMDF!DM451,4))</f>
        <v>1</v>
      </c>
      <c r="DK451" s="317">
        <f>RMDF!DK451</f>
        <v>0</v>
      </c>
      <c r="DL451" s="318" t="str">
        <f>IF(DK451=0,"",_xlfn.XLOOKUP(DK451,StatePicklist!$1:$1,StatePicklist!$3:$3,"NA",0))</f>
        <v/>
      </c>
      <c r="DM451" s="297" t="str">
        <f ca="1">IF(RMDF!DL451="", "", IF(ISNUMBER(MATCH(RMDF!DL451, INDIRECT(DL451), 0)), "OK", "Invalid"))</f>
        <v/>
      </c>
      <c r="DN451" s="281"/>
      <c r="DO451" s="281"/>
      <c r="DP451" s="281"/>
      <c r="DQ451" s="281" t="b">
        <f>AND(RMDF!DT451&gt;=0, RMDF!DT451&lt;=1-SUM(RMDF!Z451,RMDF!AG451,RMDF!AN451,RMDF!AU451,RMDF!BB451,RMDF!BI451,RMDF!BP451,RMDF!BW451,RMDF!CD451,RMDF!CK451,RMDF!CR451,RMDF!CY451,RMDF!DF451,RMDF!DM451), RMDF!DT451=ROUND(RMDF!DT451,4))</f>
        <v>1</v>
      </c>
      <c r="DR451" s="317">
        <f>RMDF!DR451</f>
        <v>0</v>
      </c>
      <c r="DS451" s="318" t="str">
        <f>IF(DR451=0,"",_xlfn.XLOOKUP(DR451,StatePicklist!$1:$1,StatePicklist!$3:$3,"NA",0))</f>
        <v/>
      </c>
      <c r="DT451" s="297" t="str">
        <f ca="1">IF(RMDF!DS451="", "", IF(ISNUMBER(MATCH(RMDF!DS451, INDIRECT(DS451), 0)), "OK", "Invalid"))</f>
        <v/>
      </c>
      <c r="DU451" s="281"/>
      <c r="DV451" s="281"/>
      <c r="DW451" s="281"/>
      <c r="DX451" s="281" t="b">
        <f>AND(RMDF!EA451&gt;=0, RMDF!EA451&lt;=1-SUM(RMDF!Z451,RMDF!AG451,RMDF!AN451,RMDF!AU451,RMDF!BB451,RMDF!BI451,RMDF!BP451,RMDF!BW451,RMDF!CD451,RMDF!CK451,RMDF!CR451,RMDF!CY451,RMDF!DF451,RMDF!DM451,RMDF!DT451), RMDF!EA451=ROUND(RMDF!EA451,4))</f>
        <v>1</v>
      </c>
      <c r="DY451" s="317">
        <f>RMDF!DY451</f>
        <v>0</v>
      </c>
      <c r="DZ451" s="318" t="str">
        <f>IF(DY451=0,"",_xlfn.XLOOKUP(DY451,StatePicklist!$1:$1,StatePicklist!$3:$3,"NA",0))</f>
        <v/>
      </c>
      <c r="EA451" s="297" t="str">
        <f ca="1">IF(RMDF!DZ451="", "", IF(ISNUMBER(MATCH(RMDF!DZ451, INDIRECT(DZ451), 0)), "OK", "Invalid"))</f>
        <v/>
      </c>
      <c r="EB451" s="281"/>
      <c r="EC451" s="281"/>
      <c r="ED451" s="281"/>
      <c r="EE451" s="281" t="b">
        <f>AND(RMDF!EH451&gt;=0, RMDF!EH451&lt;=1-SUM(RMDF!Z451,RMDF!AG451,RMDF!AN451,RMDF!AU451,RMDF!BB451,RMDF!BI451,RMDF!BP451,RMDF!BW451,RMDF!CD451,RMDF!CK451,RMDF!CR451,RMDF!CY451,RMDF!DF451,RMDF!DM451,RMDF!DT451,RMDF!EA451), RMDF!EH451=ROUND(RMDF!EH451,4))</f>
        <v>1</v>
      </c>
      <c r="EF451" s="317">
        <f>RMDF!EF451</f>
        <v>0</v>
      </c>
      <c r="EG451" s="318" t="str">
        <f>IF(EF451=0,"",_xlfn.XLOOKUP(EF451,StatePicklist!$1:$1,StatePicklist!$3:$3,"NA",0))</f>
        <v/>
      </c>
      <c r="EH451" s="297" t="str">
        <f ca="1">IF(RMDF!EG451="", "", IF(ISNUMBER(MATCH(RMDF!EG451, INDIRECT(EG451), 0)), "OK", "Invalid"))</f>
        <v/>
      </c>
      <c r="EI451" s="281"/>
      <c r="EJ451" s="281"/>
      <c r="EK451" s="281"/>
      <c r="EL451" s="281" t="b">
        <f>AND(RMDF!EO451&gt;=0, RMDF!EO451&lt;=1-SUM(RMDF!Z451,RMDF!AG451,RMDF!AN451,RMDF!AU451,RMDF!BB451,RMDF!BI451,RMDF!BP451,RMDF!BW451,RMDF!CD451,RMDF!CK451,RMDF!CR451,RMDF!CY451,RMDF!DF451,RMDF!DM451,RMDF!DT451,RMDF!EA451,RMDF!EH451), RMDF!EO451=ROUND(RMDF!EO451,4))</f>
        <v>1</v>
      </c>
      <c r="EM451" s="317">
        <f>RMDF!EM451</f>
        <v>0</v>
      </c>
      <c r="EN451" s="318" t="str">
        <f>IF(EM451=0,"",_xlfn.XLOOKUP(EM451,StatePicklist!$1:$1,StatePicklist!$3:$3,"NA",0))</f>
        <v/>
      </c>
      <c r="EO451" s="297" t="str">
        <f ca="1">IF(RMDF!EN451="", "", IF(ISNUMBER(MATCH(RMDF!EN451, INDIRECT(EN451), 0)), "OK", "Invalid"))</f>
        <v/>
      </c>
      <c r="EP451" s="281"/>
      <c r="EQ451" s="281"/>
      <c r="ER451" s="281"/>
      <c r="ES451" s="281" t="b">
        <f>AND(RMDF!EV451&gt;=0, RMDF!EV451&lt;=1-SUM(RMDF!Z451,RMDF!AG451,RMDF!AN451,RMDF!AU451,RMDF!BB451,RMDF!BI451,RMDF!BP451,RMDF!BW451,RMDF!CD451,RMDF!CK451,RMDF!CR451,RMDF!CY451,RMDF!DF451,RMDF!DM451,RMDF!DT451,RMDF!EA451,RMDF!EH451,RMDF!EO451), RMDF!EV451=ROUND(RMDF!EV451,4))</f>
        <v>1</v>
      </c>
      <c r="ET451" s="317">
        <f>RMDF!ET451</f>
        <v>0</v>
      </c>
      <c r="EU451" s="318" t="str">
        <f>IF(ET451=0,"",_xlfn.XLOOKUP(ET451,StatePicklist!$1:$1,StatePicklist!$3:$3,"NA",0))</f>
        <v/>
      </c>
      <c r="EV451" s="297" t="str">
        <f ca="1">IF(RMDF!EU451="", "", IF(ISNUMBER(MATCH(RMDF!EU451, INDIRECT(EU451), 0)), "OK", "Invalid"))</f>
        <v/>
      </c>
      <c r="EW451" s="281"/>
      <c r="EX451" s="281"/>
      <c r="EY451" s="281"/>
      <c r="EZ451" s="281" t="b">
        <f>AND(RMDF!FC451&gt;=0, RMDF!FC451&lt;=1-SUM(RMDF!Z451,RMDF!AG451,RMDF!AN451,RMDF!AU451,RMDF!BB451,RMDF!BI451,RMDF!BP451,RMDF!BW451,RMDF!CD451,RMDF!CK451,RMDF!CR451,RMDF!CY451,RMDF!DF451,RMDF!DM451,RMDF!DT451,RMDF!EA451,RMDF!EH451,RMDF!EO451,RMDF!EV451), RMDF!FC451=ROUND(RMDF!FC451,4))</f>
        <v>1</v>
      </c>
      <c r="FA451" s="317">
        <f>RMDF!FA451</f>
        <v>0</v>
      </c>
      <c r="FB451" s="318" t="str">
        <f>IF(FA451=0,"",_xlfn.XLOOKUP(FA451,StatePicklist!$1:$1,StatePicklist!$3:$3,"NA",0))</f>
        <v/>
      </c>
      <c r="FC451" s="297" t="str">
        <f ca="1">IF(RMDF!FB451="", "", IF(ISNUMBER(MATCH(RMDF!FB451, INDIRECT(FB451), 0)), "OK", "Invalid"))</f>
        <v/>
      </c>
    </row>
    <row r="452" spans="1:159" s="205" customFormat="1" ht="39.9" customHeight="1" x14ac:dyDescent="0.25">
      <c r="A452" s="206"/>
      <c r="B452" s="196"/>
      <c r="C452" s="197"/>
      <c r="D452" s="198"/>
      <c r="E452" s="199"/>
      <c r="F452" s="200"/>
      <c r="G452" s="201"/>
      <c r="H452" s="292"/>
      <c r="I452" s="305">
        <f>RMDF!I452</f>
        <v>0</v>
      </c>
      <c r="J452" s="305" t="str">
        <f>IF(I452=ProductCode!$B$30,"PDReclPost",IF(OR(I452=ProductCode!$C$30,I452=ProductCode!$E$30,I452=ProductCode!$G$30),"PDPreCon",IF(OR(I452=ProductCode!$D$30,I452=ProductCode!$F$30),"PDNotReclPost","")))</f>
        <v/>
      </c>
      <c r="K452" s="305" t="str">
        <f t="shared" si="27"/>
        <v/>
      </c>
      <c r="L452" s="289"/>
      <c r="M452" s="305" t="str">
        <f t="shared" si="27"/>
        <v/>
      </c>
      <c r="N452" s="289" t="b">
        <f>AND(RMDF!N452&gt;=0, RMDF!N452&lt;=1-RMDF!L452, RMDF!N452=ROUND(RMDF!N452,4))</f>
        <v>1</v>
      </c>
      <c r="O452" s="286" t="str">
        <f>IF(P452="","",IF(I452="","",IF(LEFT(I452,13)="Reclaimed pos",RawMaterialCode!$E$569,RawMaterialCode!$E$568)))</f>
        <v>Reclaimed pre-consumer mixed fibers (RM0578)</v>
      </c>
      <c r="P452" s="295">
        <f t="shared" si="28"/>
        <v>1</v>
      </c>
      <c r="Q452" s="202"/>
      <c r="R452" s="203"/>
      <c r="S452" s="204" t="str">
        <f t="shared" si="29"/>
        <v/>
      </c>
      <c r="T452" s="281"/>
      <c r="U452" s="281"/>
      <c r="V452" s="281"/>
      <c r="W452" s="281"/>
      <c r="X452" s="317">
        <f>RMDF!X452</f>
        <v>0</v>
      </c>
      <c r="Y452" s="318" t="str">
        <f>IF(X452=0,"",_xlfn.XLOOKUP(X452,StatePicklist!$1:$1,StatePicklist!$3:$3,"NA",0))</f>
        <v/>
      </c>
      <c r="Z452" s="297" t="str">
        <f ca="1">IF(RMDF!Y452="", "", IF(ISNUMBER(MATCH(RMDF!Y452, INDIRECT(Y452), 0)), "OK", "Invalid"))</f>
        <v/>
      </c>
      <c r="AA452" s="281"/>
      <c r="AB452" s="281"/>
      <c r="AC452" s="281"/>
      <c r="AD452" s="281" t="b">
        <f>AND(RMDF!AG452&gt;=0, RMDF!AG452&lt;=1-RMDF!Z452, RMDF!AG452=ROUND(RMDF!AG452,4))</f>
        <v>1</v>
      </c>
      <c r="AE452" s="317">
        <f>RMDF!AE452</f>
        <v>0</v>
      </c>
      <c r="AF452" s="318" t="str">
        <f>IF(AE452=0,"",_xlfn.XLOOKUP(AE452,StatePicklist!$1:$1,StatePicklist!$3:$3,"NA",0))</f>
        <v/>
      </c>
      <c r="AG452" s="297" t="str">
        <f ca="1">IF(RMDF!AF452="", "", IF(ISNUMBER(MATCH(RMDF!AF452, INDIRECT(AF452), 0)), "OK", "Invalid"))</f>
        <v/>
      </c>
      <c r="AH452" s="281"/>
      <c r="AI452" s="281"/>
      <c r="AJ452" s="281"/>
      <c r="AK452" s="281" t="b">
        <f>AND(RMDF!AN452&gt;=0, RMDF!AN452&lt;=1-SUM(RMDF!Z452,RMDF!AG452), RMDF!AN452=ROUND(RMDF!AN452,4))</f>
        <v>1</v>
      </c>
      <c r="AL452" s="317">
        <f>RMDF!AL452</f>
        <v>0</v>
      </c>
      <c r="AM452" s="318" t="str">
        <f>IF(AL452=0,"",_xlfn.XLOOKUP(AL452,StatePicklist!$1:$1,StatePicklist!$3:$3,"NA",0))</f>
        <v/>
      </c>
      <c r="AN452" s="297" t="str">
        <f ca="1">IF(RMDF!AM452="", "", IF(ISNUMBER(MATCH(RMDF!AM452, INDIRECT(AM452), 0)), "OK", "Invalid"))</f>
        <v/>
      </c>
      <c r="AO452" s="281"/>
      <c r="AP452" s="281"/>
      <c r="AQ452" s="281"/>
      <c r="AR452" s="281" t="b">
        <f>AND(RMDF!AU452&gt;=0, RMDF!AU452&lt;=1-SUM(RMDF!Z452,RMDF!AG452,RMDF!AN452), RMDF!AU452=ROUND(RMDF!AU452,4))</f>
        <v>1</v>
      </c>
      <c r="AS452" s="317">
        <f>RMDF!AS452</f>
        <v>0</v>
      </c>
      <c r="AT452" s="318" t="str">
        <f>IF(AS452=0,"",_xlfn.XLOOKUP(AS452,StatePicklist!$1:$1,StatePicklist!$3:$3,"NA",0))</f>
        <v/>
      </c>
      <c r="AU452" s="297" t="str">
        <f ca="1">IF(RMDF!AT452="", "", IF(ISNUMBER(MATCH(RMDF!AT452, INDIRECT(AT452), 0)), "OK", "Invalid"))</f>
        <v/>
      </c>
      <c r="AV452" s="281"/>
      <c r="AW452" s="281"/>
      <c r="AX452" s="281"/>
      <c r="AY452" s="281" t="b">
        <f>AND(RMDF!BB452&gt;=0, RMDF!BB452&lt;=1-SUM(RMDF!Z452,RMDF!AG452,RMDF!AN452,RMDF!AU452), RMDF!BB452=ROUND(RMDF!BB452,4))</f>
        <v>1</v>
      </c>
      <c r="AZ452" s="317">
        <f>RMDF!AZ452</f>
        <v>0</v>
      </c>
      <c r="BA452" s="318" t="str">
        <f>IF(AZ452=0,"",_xlfn.XLOOKUP(AZ452,StatePicklist!$1:$1,StatePicklist!$3:$3,"NA",0))</f>
        <v/>
      </c>
      <c r="BB452" s="297" t="str">
        <f ca="1">IF(RMDF!BA452="", "", IF(ISNUMBER(MATCH(RMDF!BA452, INDIRECT(BA452), 0)), "OK", "Invalid"))</f>
        <v/>
      </c>
      <c r="BC452" s="281"/>
      <c r="BD452" s="281"/>
      <c r="BE452" s="281"/>
      <c r="BF452" s="281" t="b">
        <f>AND(RMDF!BI452&gt;=0, RMDF!BI452&lt;=1-SUM(RMDF!Z452,RMDF!AG452,RMDF!AN452,RMDF!AU452,RMDF!BB452), RMDF!BI452=ROUND(RMDF!BI452,4))</f>
        <v>1</v>
      </c>
      <c r="BG452" s="317">
        <f>RMDF!BG452</f>
        <v>0</v>
      </c>
      <c r="BH452" s="318" t="str">
        <f>IF(BG452=0,"",_xlfn.XLOOKUP(BG452,StatePicklist!$1:$1,StatePicklist!$3:$3,"NA",0))</f>
        <v/>
      </c>
      <c r="BI452" s="297" t="str">
        <f ca="1">IF(RMDF!BH452="", "", IF(ISNUMBER(MATCH(RMDF!BH452, INDIRECT(BH452), 0)), "OK", "Invalid"))</f>
        <v/>
      </c>
      <c r="BJ452" s="281"/>
      <c r="BK452" s="281"/>
      <c r="BL452" s="281"/>
      <c r="BM452" s="281" t="b">
        <f>AND(RMDF!BP452&gt;=0, RMDF!BP452&lt;=1-SUM(RMDF!Z452,RMDF!AG452,RMDF!AN452,RMDF!AU452,RMDF!BB452,RMDF!BI452), RMDF!BP452=ROUND(RMDF!BP452,4))</f>
        <v>1</v>
      </c>
      <c r="BN452" s="317">
        <f>RMDF!BN452</f>
        <v>0</v>
      </c>
      <c r="BO452" s="318" t="str">
        <f>IF(BN452=0,"",_xlfn.XLOOKUP(BN452,StatePicklist!$1:$1,StatePicklist!$3:$3,"NA",0))</f>
        <v/>
      </c>
      <c r="BP452" s="297" t="str">
        <f ca="1">IF(RMDF!BO452="", "", IF(ISNUMBER(MATCH(RMDF!BO452, INDIRECT(BO452), 0)), "OK", "Invalid"))</f>
        <v/>
      </c>
      <c r="BQ452" s="281"/>
      <c r="BR452" s="281"/>
      <c r="BS452" s="281"/>
      <c r="BT452" s="281" t="b">
        <f>AND(RMDF!BW452&gt;=0, RMDF!BW452&lt;=1-SUM(RMDF!Z452,RMDF!AG452,RMDF!AN452,RMDF!AU452,RMDF!BB452,RMDF!BI452,RMDF!BP452), RMDF!BW452=ROUND(RMDF!BW452,4))</f>
        <v>1</v>
      </c>
      <c r="BU452" s="317">
        <f>RMDF!BU452</f>
        <v>0</v>
      </c>
      <c r="BV452" s="318" t="str">
        <f>IF(BU452=0,"",_xlfn.XLOOKUP(BU452,StatePicklist!$1:$1,StatePicklist!$3:$3,"NA",0))</f>
        <v/>
      </c>
      <c r="BW452" s="297" t="str">
        <f ca="1">IF(RMDF!BV452="", "", IF(ISNUMBER(MATCH(RMDF!BV452, INDIRECT(BV452), 0)), "OK", "Invalid"))</f>
        <v/>
      </c>
      <c r="BX452" s="281"/>
      <c r="BY452" s="281"/>
      <c r="BZ452" s="281"/>
      <c r="CA452" s="281" t="b">
        <f>AND(RMDF!CD452&gt;=0, RMDF!CD452&lt;=1-SUM(RMDF!Z452,RMDF!AG452,RMDF!AN452,RMDF!AU452,RMDF!BB452,RMDF!BI452,RMDF!BP452,RMDF!BW452), RMDF!CD452=ROUND(RMDF!CD452,4))</f>
        <v>1</v>
      </c>
      <c r="CB452" s="317">
        <f>RMDF!CB452</f>
        <v>0</v>
      </c>
      <c r="CC452" s="318" t="str">
        <f>IF(CB452=0,"",_xlfn.XLOOKUP(CB452,StatePicklist!$1:$1,StatePicklist!$3:$3,"NA",0))</f>
        <v/>
      </c>
      <c r="CD452" s="297" t="str">
        <f ca="1">IF(RMDF!CC452="", "", IF(ISNUMBER(MATCH(RMDF!CC452, INDIRECT(CC452), 0)), "OK", "Invalid"))</f>
        <v/>
      </c>
      <c r="CE452" s="281"/>
      <c r="CF452" s="281"/>
      <c r="CG452" s="281"/>
      <c r="CH452" s="281" t="b">
        <f>AND(RMDF!CK452&gt;=0, RMDF!CK452&lt;=1-SUM(RMDF!Z452,RMDF!AG452,RMDF!AN452,RMDF!AU452,RMDF!BB452,RMDF!BI452,RMDF!BP452,RMDF!BW452,RMDF!CD452), RMDF!CK452=ROUND(RMDF!CK452,4))</f>
        <v>1</v>
      </c>
      <c r="CI452" s="317">
        <f>RMDF!CI452</f>
        <v>0</v>
      </c>
      <c r="CJ452" s="318" t="str">
        <f>IF(CI452=0,"",_xlfn.XLOOKUP(CI452,StatePicklist!$1:$1,StatePicklist!$3:$3,"NA",0))</f>
        <v/>
      </c>
      <c r="CK452" s="297" t="str">
        <f ca="1">IF(RMDF!CJ452="", "", IF(ISNUMBER(MATCH(RMDF!CJ452, INDIRECT(CJ452), 0)), "OK", "Invalid"))</f>
        <v/>
      </c>
      <c r="CL452" s="281"/>
      <c r="CM452" s="281"/>
      <c r="CN452" s="281"/>
      <c r="CO452" s="281" t="b">
        <f>AND(RMDF!CR452&gt;=0, RMDF!CR452&lt;=1-SUM(RMDF!Z452,RMDF!AG452,RMDF!AN452,RMDF!AU452,RMDF!BB452,RMDF!BI452,RMDF!BP452,RMDF!BW452,RMDF!CD452,RMDF!CK452), RMDF!CR452=ROUND(RMDF!CR452,4))</f>
        <v>1</v>
      </c>
      <c r="CP452" s="317">
        <f>RMDF!CP452</f>
        <v>0</v>
      </c>
      <c r="CQ452" s="318" t="str">
        <f>IF(CP452=0,"",_xlfn.XLOOKUP(CP452,StatePicklist!$1:$1,StatePicklist!$3:$3,"NA",0))</f>
        <v/>
      </c>
      <c r="CR452" s="297" t="str">
        <f ca="1">IF(RMDF!CQ452="", "", IF(ISNUMBER(MATCH(RMDF!CQ452, INDIRECT(CQ452), 0)), "OK", "Invalid"))</f>
        <v/>
      </c>
      <c r="CS452" s="281"/>
      <c r="CT452" s="281"/>
      <c r="CU452" s="281"/>
      <c r="CV452" s="281" t="b">
        <f>AND(RMDF!CY452&gt;=0, RMDF!CY452&lt;=1-SUM(RMDF!Z452,RMDF!AG452,RMDF!AN452,RMDF!AU452,RMDF!BB452,RMDF!BI452,RMDF!BP452,RMDF!BW452,RMDF!CD452,RMDF!CK452,RMDF!CR452), RMDF!CY452=ROUND(RMDF!CY452,4))</f>
        <v>1</v>
      </c>
      <c r="CW452" s="317">
        <f>RMDF!CW452</f>
        <v>0</v>
      </c>
      <c r="CX452" s="318" t="str">
        <f>IF(CW452=0,"",_xlfn.XLOOKUP(CW452,StatePicklist!$1:$1,StatePicklist!$3:$3,"NA",0))</f>
        <v/>
      </c>
      <c r="CY452" s="297" t="str">
        <f ca="1">IF(RMDF!CX452="", "", IF(ISNUMBER(MATCH(RMDF!CX452, INDIRECT(CX452), 0)), "OK", "Invalid"))</f>
        <v/>
      </c>
      <c r="CZ452" s="281"/>
      <c r="DA452" s="281"/>
      <c r="DB452" s="281"/>
      <c r="DC452" s="281" t="b">
        <f>AND(RMDF!DF452&gt;=0, RMDF!DF452&lt;=1-SUM(RMDF!Z452,RMDF!AG452,RMDF!AN452,RMDF!AU452,RMDF!BB452,RMDF!BI452,RMDF!BP452,RMDF!BW452,RMDF!CD452,RMDF!CK452,RMDF!CR452,RMDF!CY452), RMDF!DF452=ROUND(RMDF!DF452,4))</f>
        <v>1</v>
      </c>
      <c r="DD452" s="317">
        <f>RMDF!DD452</f>
        <v>0</v>
      </c>
      <c r="DE452" s="318" t="str">
        <f>IF(DD452=0,"",_xlfn.XLOOKUP(DD452,StatePicklist!$1:$1,StatePicklist!$3:$3,"NA",0))</f>
        <v/>
      </c>
      <c r="DF452" s="297" t="str">
        <f ca="1">IF(RMDF!DE452="", "", IF(ISNUMBER(MATCH(RMDF!DE452, INDIRECT(DE452), 0)), "OK", "Invalid"))</f>
        <v/>
      </c>
      <c r="DG452" s="281"/>
      <c r="DH452" s="281"/>
      <c r="DI452" s="281"/>
      <c r="DJ452" s="281" t="b">
        <f>AND(RMDF!DM452&gt;=0, RMDF!DM452&lt;=1-SUM(RMDF!Z452,RMDF!AG452,RMDF!AN452,RMDF!AU452,RMDF!BB452,RMDF!BI452,RMDF!BP452,RMDF!BW452,RMDF!CD452,RMDF!CK452,RMDF!CR452,RMDF!CY452,RMDF!DF452), RMDF!DM452=ROUND(RMDF!DM452,4))</f>
        <v>1</v>
      </c>
      <c r="DK452" s="317">
        <f>RMDF!DK452</f>
        <v>0</v>
      </c>
      <c r="DL452" s="318" t="str">
        <f>IF(DK452=0,"",_xlfn.XLOOKUP(DK452,StatePicklist!$1:$1,StatePicklist!$3:$3,"NA",0))</f>
        <v/>
      </c>
      <c r="DM452" s="297" t="str">
        <f ca="1">IF(RMDF!DL452="", "", IF(ISNUMBER(MATCH(RMDF!DL452, INDIRECT(DL452), 0)), "OK", "Invalid"))</f>
        <v/>
      </c>
      <c r="DN452" s="281"/>
      <c r="DO452" s="281"/>
      <c r="DP452" s="281"/>
      <c r="DQ452" s="281" t="b">
        <f>AND(RMDF!DT452&gt;=0, RMDF!DT452&lt;=1-SUM(RMDF!Z452,RMDF!AG452,RMDF!AN452,RMDF!AU452,RMDF!BB452,RMDF!BI452,RMDF!BP452,RMDF!BW452,RMDF!CD452,RMDF!CK452,RMDF!CR452,RMDF!CY452,RMDF!DF452,RMDF!DM452), RMDF!DT452=ROUND(RMDF!DT452,4))</f>
        <v>1</v>
      </c>
      <c r="DR452" s="317">
        <f>RMDF!DR452</f>
        <v>0</v>
      </c>
      <c r="DS452" s="318" t="str">
        <f>IF(DR452=0,"",_xlfn.XLOOKUP(DR452,StatePicklist!$1:$1,StatePicklist!$3:$3,"NA",0))</f>
        <v/>
      </c>
      <c r="DT452" s="297" t="str">
        <f ca="1">IF(RMDF!DS452="", "", IF(ISNUMBER(MATCH(RMDF!DS452, INDIRECT(DS452), 0)), "OK", "Invalid"))</f>
        <v/>
      </c>
      <c r="DU452" s="281"/>
      <c r="DV452" s="281"/>
      <c r="DW452" s="281"/>
      <c r="DX452" s="281" t="b">
        <f>AND(RMDF!EA452&gt;=0, RMDF!EA452&lt;=1-SUM(RMDF!Z452,RMDF!AG452,RMDF!AN452,RMDF!AU452,RMDF!BB452,RMDF!BI452,RMDF!BP452,RMDF!BW452,RMDF!CD452,RMDF!CK452,RMDF!CR452,RMDF!CY452,RMDF!DF452,RMDF!DM452,RMDF!DT452), RMDF!EA452=ROUND(RMDF!EA452,4))</f>
        <v>1</v>
      </c>
      <c r="DY452" s="317">
        <f>RMDF!DY452</f>
        <v>0</v>
      </c>
      <c r="DZ452" s="318" t="str">
        <f>IF(DY452=0,"",_xlfn.XLOOKUP(DY452,StatePicklist!$1:$1,StatePicklist!$3:$3,"NA",0))</f>
        <v/>
      </c>
      <c r="EA452" s="297" t="str">
        <f ca="1">IF(RMDF!DZ452="", "", IF(ISNUMBER(MATCH(RMDF!DZ452, INDIRECT(DZ452), 0)), "OK", "Invalid"))</f>
        <v/>
      </c>
      <c r="EB452" s="281"/>
      <c r="EC452" s="281"/>
      <c r="ED452" s="281"/>
      <c r="EE452" s="281" t="b">
        <f>AND(RMDF!EH452&gt;=0, RMDF!EH452&lt;=1-SUM(RMDF!Z452,RMDF!AG452,RMDF!AN452,RMDF!AU452,RMDF!BB452,RMDF!BI452,RMDF!BP452,RMDF!BW452,RMDF!CD452,RMDF!CK452,RMDF!CR452,RMDF!CY452,RMDF!DF452,RMDF!DM452,RMDF!DT452,RMDF!EA452), RMDF!EH452=ROUND(RMDF!EH452,4))</f>
        <v>1</v>
      </c>
      <c r="EF452" s="317">
        <f>RMDF!EF452</f>
        <v>0</v>
      </c>
      <c r="EG452" s="318" t="str">
        <f>IF(EF452=0,"",_xlfn.XLOOKUP(EF452,StatePicklist!$1:$1,StatePicklist!$3:$3,"NA",0))</f>
        <v/>
      </c>
      <c r="EH452" s="297" t="str">
        <f ca="1">IF(RMDF!EG452="", "", IF(ISNUMBER(MATCH(RMDF!EG452, INDIRECT(EG452), 0)), "OK", "Invalid"))</f>
        <v/>
      </c>
      <c r="EI452" s="281"/>
      <c r="EJ452" s="281"/>
      <c r="EK452" s="281"/>
      <c r="EL452" s="281" t="b">
        <f>AND(RMDF!EO452&gt;=0, RMDF!EO452&lt;=1-SUM(RMDF!Z452,RMDF!AG452,RMDF!AN452,RMDF!AU452,RMDF!BB452,RMDF!BI452,RMDF!BP452,RMDF!BW452,RMDF!CD452,RMDF!CK452,RMDF!CR452,RMDF!CY452,RMDF!DF452,RMDF!DM452,RMDF!DT452,RMDF!EA452,RMDF!EH452), RMDF!EO452=ROUND(RMDF!EO452,4))</f>
        <v>1</v>
      </c>
      <c r="EM452" s="317">
        <f>RMDF!EM452</f>
        <v>0</v>
      </c>
      <c r="EN452" s="318" t="str">
        <f>IF(EM452=0,"",_xlfn.XLOOKUP(EM452,StatePicklist!$1:$1,StatePicklist!$3:$3,"NA",0))</f>
        <v/>
      </c>
      <c r="EO452" s="297" t="str">
        <f ca="1">IF(RMDF!EN452="", "", IF(ISNUMBER(MATCH(RMDF!EN452, INDIRECT(EN452), 0)), "OK", "Invalid"))</f>
        <v/>
      </c>
      <c r="EP452" s="281"/>
      <c r="EQ452" s="281"/>
      <c r="ER452" s="281"/>
      <c r="ES452" s="281" t="b">
        <f>AND(RMDF!EV452&gt;=0, RMDF!EV452&lt;=1-SUM(RMDF!Z452,RMDF!AG452,RMDF!AN452,RMDF!AU452,RMDF!BB452,RMDF!BI452,RMDF!BP452,RMDF!BW452,RMDF!CD452,RMDF!CK452,RMDF!CR452,RMDF!CY452,RMDF!DF452,RMDF!DM452,RMDF!DT452,RMDF!EA452,RMDF!EH452,RMDF!EO452), RMDF!EV452=ROUND(RMDF!EV452,4))</f>
        <v>1</v>
      </c>
      <c r="ET452" s="317">
        <f>RMDF!ET452</f>
        <v>0</v>
      </c>
      <c r="EU452" s="318" t="str">
        <f>IF(ET452=0,"",_xlfn.XLOOKUP(ET452,StatePicklist!$1:$1,StatePicklist!$3:$3,"NA",0))</f>
        <v/>
      </c>
      <c r="EV452" s="297" t="str">
        <f ca="1">IF(RMDF!EU452="", "", IF(ISNUMBER(MATCH(RMDF!EU452, INDIRECT(EU452), 0)), "OK", "Invalid"))</f>
        <v/>
      </c>
      <c r="EW452" s="281"/>
      <c r="EX452" s="281"/>
      <c r="EY452" s="281"/>
      <c r="EZ452" s="281" t="b">
        <f>AND(RMDF!FC452&gt;=0, RMDF!FC452&lt;=1-SUM(RMDF!Z452,RMDF!AG452,RMDF!AN452,RMDF!AU452,RMDF!BB452,RMDF!BI452,RMDF!BP452,RMDF!BW452,RMDF!CD452,RMDF!CK452,RMDF!CR452,RMDF!CY452,RMDF!DF452,RMDF!DM452,RMDF!DT452,RMDF!EA452,RMDF!EH452,RMDF!EO452,RMDF!EV452), RMDF!FC452=ROUND(RMDF!FC452,4))</f>
        <v>1</v>
      </c>
      <c r="FA452" s="317">
        <f>RMDF!FA452</f>
        <v>0</v>
      </c>
      <c r="FB452" s="318" t="str">
        <f>IF(FA452=0,"",_xlfn.XLOOKUP(FA452,StatePicklist!$1:$1,StatePicklist!$3:$3,"NA",0))</f>
        <v/>
      </c>
      <c r="FC452" s="297" t="str">
        <f ca="1">IF(RMDF!FB452="", "", IF(ISNUMBER(MATCH(RMDF!FB452, INDIRECT(FB452), 0)), "OK", "Invalid"))</f>
        <v/>
      </c>
    </row>
    <row r="453" spans="1:159" s="205" customFormat="1" ht="39.9" customHeight="1" x14ac:dyDescent="0.25">
      <c r="A453" s="206"/>
      <c r="B453" s="196"/>
      <c r="C453" s="197"/>
      <c r="D453" s="198"/>
      <c r="E453" s="199"/>
      <c r="F453" s="200"/>
      <c r="G453" s="201"/>
      <c r="H453" s="292"/>
      <c r="I453" s="305">
        <f>RMDF!I453</f>
        <v>0</v>
      </c>
      <c r="J453" s="305" t="str">
        <f>IF(I453=ProductCode!$B$30,"PDReclPost",IF(OR(I453=ProductCode!$C$30,I453=ProductCode!$E$30,I453=ProductCode!$G$30),"PDPreCon",IF(OR(I453=ProductCode!$D$30,I453=ProductCode!$F$30),"PDNotReclPost","")))</f>
        <v/>
      </c>
      <c r="K453" s="305" t="str">
        <f t="shared" si="27"/>
        <v/>
      </c>
      <c r="L453" s="289"/>
      <c r="M453" s="305" t="str">
        <f t="shared" si="27"/>
        <v/>
      </c>
      <c r="N453" s="289" t="b">
        <f>AND(RMDF!N453&gt;=0, RMDF!N453&lt;=1-RMDF!L453, RMDF!N453=ROUND(RMDF!N453,4))</f>
        <v>1</v>
      </c>
      <c r="O453" s="286" t="str">
        <f>IF(P453="","",IF(I453="","",IF(LEFT(I453,13)="Reclaimed pos",RawMaterialCode!$E$569,RawMaterialCode!$E$568)))</f>
        <v>Reclaimed pre-consumer mixed fibers (RM0578)</v>
      </c>
      <c r="P453" s="295">
        <f t="shared" si="28"/>
        <v>1</v>
      </c>
      <c r="Q453" s="202"/>
      <c r="R453" s="203"/>
      <c r="S453" s="204" t="str">
        <f t="shared" si="29"/>
        <v/>
      </c>
      <c r="T453" s="281"/>
      <c r="U453" s="281"/>
      <c r="V453" s="281"/>
      <c r="W453" s="281"/>
      <c r="X453" s="317">
        <f>RMDF!X453</f>
        <v>0</v>
      </c>
      <c r="Y453" s="318" t="str">
        <f>IF(X453=0,"",_xlfn.XLOOKUP(X453,StatePicklist!$1:$1,StatePicklist!$3:$3,"NA",0))</f>
        <v/>
      </c>
      <c r="Z453" s="297" t="str">
        <f ca="1">IF(RMDF!Y453="", "", IF(ISNUMBER(MATCH(RMDF!Y453, INDIRECT(Y453), 0)), "OK", "Invalid"))</f>
        <v/>
      </c>
      <c r="AA453" s="281"/>
      <c r="AB453" s="281"/>
      <c r="AC453" s="281"/>
      <c r="AD453" s="281" t="b">
        <f>AND(RMDF!AG453&gt;=0, RMDF!AG453&lt;=1-RMDF!Z453, RMDF!AG453=ROUND(RMDF!AG453,4))</f>
        <v>1</v>
      </c>
      <c r="AE453" s="317">
        <f>RMDF!AE453</f>
        <v>0</v>
      </c>
      <c r="AF453" s="318" t="str">
        <f>IF(AE453=0,"",_xlfn.XLOOKUP(AE453,StatePicklist!$1:$1,StatePicklist!$3:$3,"NA",0))</f>
        <v/>
      </c>
      <c r="AG453" s="297" t="str">
        <f ca="1">IF(RMDF!AF453="", "", IF(ISNUMBER(MATCH(RMDF!AF453, INDIRECT(AF453), 0)), "OK", "Invalid"))</f>
        <v/>
      </c>
      <c r="AH453" s="281"/>
      <c r="AI453" s="281"/>
      <c r="AJ453" s="281"/>
      <c r="AK453" s="281" t="b">
        <f>AND(RMDF!AN453&gt;=0, RMDF!AN453&lt;=1-SUM(RMDF!Z453,RMDF!AG453), RMDF!AN453=ROUND(RMDF!AN453,4))</f>
        <v>1</v>
      </c>
      <c r="AL453" s="317">
        <f>RMDF!AL453</f>
        <v>0</v>
      </c>
      <c r="AM453" s="318" t="str">
        <f>IF(AL453=0,"",_xlfn.XLOOKUP(AL453,StatePicklist!$1:$1,StatePicklist!$3:$3,"NA",0))</f>
        <v/>
      </c>
      <c r="AN453" s="297" t="str">
        <f ca="1">IF(RMDF!AM453="", "", IF(ISNUMBER(MATCH(RMDF!AM453, INDIRECT(AM453), 0)), "OK", "Invalid"))</f>
        <v/>
      </c>
      <c r="AO453" s="281"/>
      <c r="AP453" s="281"/>
      <c r="AQ453" s="281"/>
      <c r="AR453" s="281" t="b">
        <f>AND(RMDF!AU453&gt;=0, RMDF!AU453&lt;=1-SUM(RMDF!Z453,RMDF!AG453,RMDF!AN453), RMDF!AU453=ROUND(RMDF!AU453,4))</f>
        <v>1</v>
      </c>
      <c r="AS453" s="317">
        <f>RMDF!AS453</f>
        <v>0</v>
      </c>
      <c r="AT453" s="318" t="str">
        <f>IF(AS453=0,"",_xlfn.XLOOKUP(AS453,StatePicklist!$1:$1,StatePicklist!$3:$3,"NA",0))</f>
        <v/>
      </c>
      <c r="AU453" s="297" t="str">
        <f ca="1">IF(RMDF!AT453="", "", IF(ISNUMBER(MATCH(RMDF!AT453, INDIRECT(AT453), 0)), "OK", "Invalid"))</f>
        <v/>
      </c>
      <c r="AV453" s="281"/>
      <c r="AW453" s="281"/>
      <c r="AX453" s="281"/>
      <c r="AY453" s="281" t="b">
        <f>AND(RMDF!BB453&gt;=0, RMDF!BB453&lt;=1-SUM(RMDF!Z453,RMDF!AG453,RMDF!AN453,RMDF!AU453), RMDF!BB453=ROUND(RMDF!BB453,4))</f>
        <v>1</v>
      </c>
      <c r="AZ453" s="317">
        <f>RMDF!AZ453</f>
        <v>0</v>
      </c>
      <c r="BA453" s="318" t="str">
        <f>IF(AZ453=0,"",_xlfn.XLOOKUP(AZ453,StatePicklist!$1:$1,StatePicklist!$3:$3,"NA",0))</f>
        <v/>
      </c>
      <c r="BB453" s="297" t="str">
        <f ca="1">IF(RMDF!BA453="", "", IF(ISNUMBER(MATCH(RMDF!BA453, INDIRECT(BA453), 0)), "OK", "Invalid"))</f>
        <v/>
      </c>
      <c r="BC453" s="281"/>
      <c r="BD453" s="281"/>
      <c r="BE453" s="281"/>
      <c r="BF453" s="281" t="b">
        <f>AND(RMDF!BI453&gt;=0, RMDF!BI453&lt;=1-SUM(RMDF!Z453,RMDF!AG453,RMDF!AN453,RMDF!AU453,RMDF!BB453), RMDF!BI453=ROUND(RMDF!BI453,4))</f>
        <v>1</v>
      </c>
      <c r="BG453" s="317">
        <f>RMDF!BG453</f>
        <v>0</v>
      </c>
      <c r="BH453" s="318" t="str">
        <f>IF(BG453=0,"",_xlfn.XLOOKUP(BG453,StatePicklist!$1:$1,StatePicklist!$3:$3,"NA",0))</f>
        <v/>
      </c>
      <c r="BI453" s="297" t="str">
        <f ca="1">IF(RMDF!BH453="", "", IF(ISNUMBER(MATCH(RMDF!BH453, INDIRECT(BH453), 0)), "OK", "Invalid"))</f>
        <v/>
      </c>
      <c r="BJ453" s="281"/>
      <c r="BK453" s="281"/>
      <c r="BL453" s="281"/>
      <c r="BM453" s="281" t="b">
        <f>AND(RMDF!BP453&gt;=0, RMDF!BP453&lt;=1-SUM(RMDF!Z453,RMDF!AG453,RMDF!AN453,RMDF!AU453,RMDF!BB453,RMDF!BI453), RMDF!BP453=ROUND(RMDF!BP453,4))</f>
        <v>1</v>
      </c>
      <c r="BN453" s="317">
        <f>RMDF!BN453</f>
        <v>0</v>
      </c>
      <c r="BO453" s="318" t="str">
        <f>IF(BN453=0,"",_xlfn.XLOOKUP(BN453,StatePicklist!$1:$1,StatePicklist!$3:$3,"NA",0))</f>
        <v/>
      </c>
      <c r="BP453" s="297" t="str">
        <f ca="1">IF(RMDF!BO453="", "", IF(ISNUMBER(MATCH(RMDF!BO453, INDIRECT(BO453), 0)), "OK", "Invalid"))</f>
        <v/>
      </c>
      <c r="BQ453" s="281"/>
      <c r="BR453" s="281"/>
      <c r="BS453" s="281"/>
      <c r="BT453" s="281" t="b">
        <f>AND(RMDF!BW453&gt;=0, RMDF!BW453&lt;=1-SUM(RMDF!Z453,RMDF!AG453,RMDF!AN453,RMDF!AU453,RMDF!BB453,RMDF!BI453,RMDF!BP453), RMDF!BW453=ROUND(RMDF!BW453,4))</f>
        <v>1</v>
      </c>
      <c r="BU453" s="317">
        <f>RMDF!BU453</f>
        <v>0</v>
      </c>
      <c r="BV453" s="318" t="str">
        <f>IF(BU453=0,"",_xlfn.XLOOKUP(BU453,StatePicklist!$1:$1,StatePicklist!$3:$3,"NA",0))</f>
        <v/>
      </c>
      <c r="BW453" s="297" t="str">
        <f ca="1">IF(RMDF!BV453="", "", IF(ISNUMBER(MATCH(RMDF!BV453, INDIRECT(BV453), 0)), "OK", "Invalid"))</f>
        <v/>
      </c>
      <c r="BX453" s="281"/>
      <c r="BY453" s="281"/>
      <c r="BZ453" s="281"/>
      <c r="CA453" s="281" t="b">
        <f>AND(RMDF!CD453&gt;=0, RMDF!CD453&lt;=1-SUM(RMDF!Z453,RMDF!AG453,RMDF!AN453,RMDF!AU453,RMDF!BB453,RMDF!BI453,RMDF!BP453,RMDF!BW453), RMDF!CD453=ROUND(RMDF!CD453,4))</f>
        <v>1</v>
      </c>
      <c r="CB453" s="317">
        <f>RMDF!CB453</f>
        <v>0</v>
      </c>
      <c r="CC453" s="318" t="str">
        <f>IF(CB453=0,"",_xlfn.XLOOKUP(CB453,StatePicklist!$1:$1,StatePicklist!$3:$3,"NA",0))</f>
        <v/>
      </c>
      <c r="CD453" s="297" t="str">
        <f ca="1">IF(RMDF!CC453="", "", IF(ISNUMBER(MATCH(RMDF!CC453, INDIRECT(CC453), 0)), "OK", "Invalid"))</f>
        <v/>
      </c>
      <c r="CE453" s="281"/>
      <c r="CF453" s="281"/>
      <c r="CG453" s="281"/>
      <c r="CH453" s="281" t="b">
        <f>AND(RMDF!CK453&gt;=0, RMDF!CK453&lt;=1-SUM(RMDF!Z453,RMDF!AG453,RMDF!AN453,RMDF!AU453,RMDF!BB453,RMDF!BI453,RMDF!BP453,RMDF!BW453,RMDF!CD453), RMDF!CK453=ROUND(RMDF!CK453,4))</f>
        <v>1</v>
      </c>
      <c r="CI453" s="317">
        <f>RMDF!CI453</f>
        <v>0</v>
      </c>
      <c r="CJ453" s="318" t="str">
        <f>IF(CI453=0,"",_xlfn.XLOOKUP(CI453,StatePicklist!$1:$1,StatePicklist!$3:$3,"NA",0))</f>
        <v/>
      </c>
      <c r="CK453" s="297" t="str">
        <f ca="1">IF(RMDF!CJ453="", "", IF(ISNUMBER(MATCH(RMDF!CJ453, INDIRECT(CJ453), 0)), "OK", "Invalid"))</f>
        <v/>
      </c>
      <c r="CL453" s="281"/>
      <c r="CM453" s="281"/>
      <c r="CN453" s="281"/>
      <c r="CO453" s="281" t="b">
        <f>AND(RMDF!CR453&gt;=0, RMDF!CR453&lt;=1-SUM(RMDF!Z453,RMDF!AG453,RMDF!AN453,RMDF!AU453,RMDF!BB453,RMDF!BI453,RMDF!BP453,RMDF!BW453,RMDF!CD453,RMDF!CK453), RMDF!CR453=ROUND(RMDF!CR453,4))</f>
        <v>1</v>
      </c>
      <c r="CP453" s="317">
        <f>RMDF!CP453</f>
        <v>0</v>
      </c>
      <c r="CQ453" s="318" t="str">
        <f>IF(CP453=0,"",_xlfn.XLOOKUP(CP453,StatePicklist!$1:$1,StatePicklist!$3:$3,"NA",0))</f>
        <v/>
      </c>
      <c r="CR453" s="297" t="str">
        <f ca="1">IF(RMDF!CQ453="", "", IF(ISNUMBER(MATCH(RMDF!CQ453, INDIRECT(CQ453), 0)), "OK", "Invalid"))</f>
        <v/>
      </c>
      <c r="CS453" s="281"/>
      <c r="CT453" s="281"/>
      <c r="CU453" s="281"/>
      <c r="CV453" s="281" t="b">
        <f>AND(RMDF!CY453&gt;=0, RMDF!CY453&lt;=1-SUM(RMDF!Z453,RMDF!AG453,RMDF!AN453,RMDF!AU453,RMDF!BB453,RMDF!BI453,RMDF!BP453,RMDF!BW453,RMDF!CD453,RMDF!CK453,RMDF!CR453), RMDF!CY453=ROUND(RMDF!CY453,4))</f>
        <v>1</v>
      </c>
      <c r="CW453" s="317">
        <f>RMDF!CW453</f>
        <v>0</v>
      </c>
      <c r="CX453" s="318" t="str">
        <f>IF(CW453=0,"",_xlfn.XLOOKUP(CW453,StatePicklist!$1:$1,StatePicklist!$3:$3,"NA",0))</f>
        <v/>
      </c>
      <c r="CY453" s="297" t="str">
        <f ca="1">IF(RMDF!CX453="", "", IF(ISNUMBER(MATCH(RMDF!CX453, INDIRECT(CX453), 0)), "OK", "Invalid"))</f>
        <v/>
      </c>
      <c r="CZ453" s="281"/>
      <c r="DA453" s="281"/>
      <c r="DB453" s="281"/>
      <c r="DC453" s="281" t="b">
        <f>AND(RMDF!DF453&gt;=0, RMDF!DF453&lt;=1-SUM(RMDF!Z453,RMDF!AG453,RMDF!AN453,RMDF!AU453,RMDF!BB453,RMDF!BI453,RMDF!BP453,RMDF!BW453,RMDF!CD453,RMDF!CK453,RMDF!CR453,RMDF!CY453), RMDF!DF453=ROUND(RMDF!DF453,4))</f>
        <v>1</v>
      </c>
      <c r="DD453" s="317">
        <f>RMDF!DD453</f>
        <v>0</v>
      </c>
      <c r="DE453" s="318" t="str">
        <f>IF(DD453=0,"",_xlfn.XLOOKUP(DD453,StatePicklist!$1:$1,StatePicklist!$3:$3,"NA",0))</f>
        <v/>
      </c>
      <c r="DF453" s="297" t="str">
        <f ca="1">IF(RMDF!DE453="", "", IF(ISNUMBER(MATCH(RMDF!DE453, INDIRECT(DE453), 0)), "OK", "Invalid"))</f>
        <v/>
      </c>
      <c r="DG453" s="281"/>
      <c r="DH453" s="281"/>
      <c r="DI453" s="281"/>
      <c r="DJ453" s="281" t="b">
        <f>AND(RMDF!DM453&gt;=0, RMDF!DM453&lt;=1-SUM(RMDF!Z453,RMDF!AG453,RMDF!AN453,RMDF!AU453,RMDF!BB453,RMDF!BI453,RMDF!BP453,RMDF!BW453,RMDF!CD453,RMDF!CK453,RMDF!CR453,RMDF!CY453,RMDF!DF453), RMDF!DM453=ROUND(RMDF!DM453,4))</f>
        <v>1</v>
      </c>
      <c r="DK453" s="317">
        <f>RMDF!DK453</f>
        <v>0</v>
      </c>
      <c r="DL453" s="318" t="str">
        <f>IF(DK453=0,"",_xlfn.XLOOKUP(DK453,StatePicklist!$1:$1,StatePicklist!$3:$3,"NA",0))</f>
        <v/>
      </c>
      <c r="DM453" s="297" t="str">
        <f ca="1">IF(RMDF!DL453="", "", IF(ISNUMBER(MATCH(RMDF!DL453, INDIRECT(DL453), 0)), "OK", "Invalid"))</f>
        <v/>
      </c>
      <c r="DN453" s="281"/>
      <c r="DO453" s="281"/>
      <c r="DP453" s="281"/>
      <c r="DQ453" s="281" t="b">
        <f>AND(RMDF!DT453&gt;=0, RMDF!DT453&lt;=1-SUM(RMDF!Z453,RMDF!AG453,RMDF!AN453,RMDF!AU453,RMDF!BB453,RMDF!BI453,RMDF!BP453,RMDF!BW453,RMDF!CD453,RMDF!CK453,RMDF!CR453,RMDF!CY453,RMDF!DF453,RMDF!DM453), RMDF!DT453=ROUND(RMDF!DT453,4))</f>
        <v>1</v>
      </c>
      <c r="DR453" s="317">
        <f>RMDF!DR453</f>
        <v>0</v>
      </c>
      <c r="DS453" s="318" t="str">
        <f>IF(DR453=0,"",_xlfn.XLOOKUP(DR453,StatePicklist!$1:$1,StatePicklist!$3:$3,"NA",0))</f>
        <v/>
      </c>
      <c r="DT453" s="297" t="str">
        <f ca="1">IF(RMDF!DS453="", "", IF(ISNUMBER(MATCH(RMDF!DS453, INDIRECT(DS453), 0)), "OK", "Invalid"))</f>
        <v/>
      </c>
      <c r="DU453" s="281"/>
      <c r="DV453" s="281"/>
      <c r="DW453" s="281"/>
      <c r="DX453" s="281" t="b">
        <f>AND(RMDF!EA453&gt;=0, RMDF!EA453&lt;=1-SUM(RMDF!Z453,RMDF!AG453,RMDF!AN453,RMDF!AU453,RMDF!BB453,RMDF!BI453,RMDF!BP453,RMDF!BW453,RMDF!CD453,RMDF!CK453,RMDF!CR453,RMDF!CY453,RMDF!DF453,RMDF!DM453,RMDF!DT453), RMDF!EA453=ROUND(RMDF!EA453,4))</f>
        <v>1</v>
      </c>
      <c r="DY453" s="317">
        <f>RMDF!DY453</f>
        <v>0</v>
      </c>
      <c r="DZ453" s="318" t="str">
        <f>IF(DY453=0,"",_xlfn.XLOOKUP(DY453,StatePicklist!$1:$1,StatePicklist!$3:$3,"NA",0))</f>
        <v/>
      </c>
      <c r="EA453" s="297" t="str">
        <f ca="1">IF(RMDF!DZ453="", "", IF(ISNUMBER(MATCH(RMDF!DZ453, INDIRECT(DZ453), 0)), "OK", "Invalid"))</f>
        <v/>
      </c>
      <c r="EB453" s="281"/>
      <c r="EC453" s="281"/>
      <c r="ED453" s="281"/>
      <c r="EE453" s="281" t="b">
        <f>AND(RMDF!EH453&gt;=0, RMDF!EH453&lt;=1-SUM(RMDF!Z453,RMDF!AG453,RMDF!AN453,RMDF!AU453,RMDF!BB453,RMDF!BI453,RMDF!BP453,RMDF!BW453,RMDF!CD453,RMDF!CK453,RMDF!CR453,RMDF!CY453,RMDF!DF453,RMDF!DM453,RMDF!DT453,RMDF!EA453), RMDF!EH453=ROUND(RMDF!EH453,4))</f>
        <v>1</v>
      </c>
      <c r="EF453" s="317">
        <f>RMDF!EF453</f>
        <v>0</v>
      </c>
      <c r="EG453" s="318" t="str">
        <f>IF(EF453=0,"",_xlfn.XLOOKUP(EF453,StatePicklist!$1:$1,StatePicklist!$3:$3,"NA",0))</f>
        <v/>
      </c>
      <c r="EH453" s="297" t="str">
        <f ca="1">IF(RMDF!EG453="", "", IF(ISNUMBER(MATCH(RMDF!EG453, INDIRECT(EG453), 0)), "OK", "Invalid"))</f>
        <v/>
      </c>
      <c r="EI453" s="281"/>
      <c r="EJ453" s="281"/>
      <c r="EK453" s="281"/>
      <c r="EL453" s="281" t="b">
        <f>AND(RMDF!EO453&gt;=0, RMDF!EO453&lt;=1-SUM(RMDF!Z453,RMDF!AG453,RMDF!AN453,RMDF!AU453,RMDF!BB453,RMDF!BI453,RMDF!BP453,RMDF!BW453,RMDF!CD453,RMDF!CK453,RMDF!CR453,RMDF!CY453,RMDF!DF453,RMDF!DM453,RMDF!DT453,RMDF!EA453,RMDF!EH453), RMDF!EO453=ROUND(RMDF!EO453,4))</f>
        <v>1</v>
      </c>
      <c r="EM453" s="317">
        <f>RMDF!EM453</f>
        <v>0</v>
      </c>
      <c r="EN453" s="318" t="str">
        <f>IF(EM453=0,"",_xlfn.XLOOKUP(EM453,StatePicklist!$1:$1,StatePicklist!$3:$3,"NA",0))</f>
        <v/>
      </c>
      <c r="EO453" s="297" t="str">
        <f ca="1">IF(RMDF!EN453="", "", IF(ISNUMBER(MATCH(RMDF!EN453, INDIRECT(EN453), 0)), "OK", "Invalid"))</f>
        <v/>
      </c>
      <c r="EP453" s="281"/>
      <c r="EQ453" s="281"/>
      <c r="ER453" s="281"/>
      <c r="ES453" s="281" t="b">
        <f>AND(RMDF!EV453&gt;=0, RMDF!EV453&lt;=1-SUM(RMDF!Z453,RMDF!AG453,RMDF!AN453,RMDF!AU453,RMDF!BB453,RMDF!BI453,RMDF!BP453,RMDF!BW453,RMDF!CD453,RMDF!CK453,RMDF!CR453,RMDF!CY453,RMDF!DF453,RMDF!DM453,RMDF!DT453,RMDF!EA453,RMDF!EH453,RMDF!EO453), RMDF!EV453=ROUND(RMDF!EV453,4))</f>
        <v>1</v>
      </c>
      <c r="ET453" s="317">
        <f>RMDF!ET453</f>
        <v>0</v>
      </c>
      <c r="EU453" s="318" t="str">
        <f>IF(ET453=0,"",_xlfn.XLOOKUP(ET453,StatePicklist!$1:$1,StatePicklist!$3:$3,"NA",0))</f>
        <v/>
      </c>
      <c r="EV453" s="297" t="str">
        <f ca="1">IF(RMDF!EU453="", "", IF(ISNUMBER(MATCH(RMDF!EU453, INDIRECT(EU453), 0)), "OK", "Invalid"))</f>
        <v/>
      </c>
      <c r="EW453" s="281"/>
      <c r="EX453" s="281"/>
      <c r="EY453" s="281"/>
      <c r="EZ453" s="281" t="b">
        <f>AND(RMDF!FC453&gt;=0, RMDF!FC453&lt;=1-SUM(RMDF!Z453,RMDF!AG453,RMDF!AN453,RMDF!AU453,RMDF!BB453,RMDF!BI453,RMDF!BP453,RMDF!BW453,RMDF!CD453,RMDF!CK453,RMDF!CR453,RMDF!CY453,RMDF!DF453,RMDF!DM453,RMDF!DT453,RMDF!EA453,RMDF!EH453,RMDF!EO453,RMDF!EV453), RMDF!FC453=ROUND(RMDF!FC453,4))</f>
        <v>1</v>
      </c>
      <c r="FA453" s="317">
        <f>RMDF!FA453</f>
        <v>0</v>
      </c>
      <c r="FB453" s="318" t="str">
        <f>IF(FA453=0,"",_xlfn.XLOOKUP(FA453,StatePicklist!$1:$1,StatePicklist!$3:$3,"NA",0))</f>
        <v/>
      </c>
      <c r="FC453" s="297" t="str">
        <f ca="1">IF(RMDF!FB453="", "", IF(ISNUMBER(MATCH(RMDF!FB453, INDIRECT(FB453), 0)), "OK", "Invalid"))</f>
        <v/>
      </c>
    </row>
    <row r="454" spans="1:159" s="205" customFormat="1" ht="39.9" customHeight="1" x14ac:dyDescent="0.25">
      <c r="A454" s="206"/>
      <c r="B454" s="196"/>
      <c r="C454" s="197"/>
      <c r="D454" s="198"/>
      <c r="E454" s="199"/>
      <c r="F454" s="200"/>
      <c r="G454" s="201"/>
      <c r="H454" s="292"/>
      <c r="I454" s="305">
        <f>RMDF!I454</f>
        <v>0</v>
      </c>
      <c r="J454" s="305" t="str">
        <f>IF(I454=ProductCode!$B$30,"PDReclPost",IF(OR(I454=ProductCode!$C$30,I454=ProductCode!$E$30,I454=ProductCode!$G$30),"PDPreCon",IF(OR(I454=ProductCode!$D$30,I454=ProductCode!$F$30),"PDNotReclPost","")))</f>
        <v/>
      </c>
      <c r="K454" s="305" t="str">
        <f t="shared" si="27"/>
        <v/>
      </c>
      <c r="L454" s="289"/>
      <c r="M454" s="305" t="str">
        <f t="shared" si="27"/>
        <v/>
      </c>
      <c r="N454" s="289" t="b">
        <f>AND(RMDF!N454&gt;=0, RMDF!N454&lt;=1-RMDF!L454, RMDF!N454=ROUND(RMDF!N454,4))</f>
        <v>1</v>
      </c>
      <c r="O454" s="286" t="str">
        <f>IF(P454="","",IF(I454="","",IF(LEFT(I454,13)="Reclaimed pos",RawMaterialCode!$E$569,RawMaterialCode!$E$568)))</f>
        <v>Reclaimed pre-consumer mixed fibers (RM0578)</v>
      </c>
      <c r="P454" s="295">
        <f t="shared" si="28"/>
        <v>1</v>
      </c>
      <c r="Q454" s="202"/>
      <c r="R454" s="203"/>
      <c r="S454" s="204" t="str">
        <f t="shared" si="29"/>
        <v/>
      </c>
      <c r="T454" s="281"/>
      <c r="U454" s="281"/>
      <c r="V454" s="281"/>
      <c r="W454" s="281"/>
      <c r="X454" s="317">
        <f>RMDF!X454</f>
        <v>0</v>
      </c>
      <c r="Y454" s="318" t="str">
        <f>IF(X454=0,"",_xlfn.XLOOKUP(X454,StatePicklist!$1:$1,StatePicklist!$3:$3,"NA",0))</f>
        <v/>
      </c>
      <c r="Z454" s="297" t="str">
        <f ca="1">IF(RMDF!Y454="", "", IF(ISNUMBER(MATCH(RMDF!Y454, INDIRECT(Y454), 0)), "OK", "Invalid"))</f>
        <v/>
      </c>
      <c r="AA454" s="281"/>
      <c r="AB454" s="281"/>
      <c r="AC454" s="281"/>
      <c r="AD454" s="281" t="b">
        <f>AND(RMDF!AG454&gt;=0, RMDF!AG454&lt;=1-RMDF!Z454, RMDF!AG454=ROUND(RMDF!AG454,4))</f>
        <v>1</v>
      </c>
      <c r="AE454" s="317">
        <f>RMDF!AE454</f>
        <v>0</v>
      </c>
      <c r="AF454" s="318" t="str">
        <f>IF(AE454=0,"",_xlfn.XLOOKUP(AE454,StatePicklist!$1:$1,StatePicklist!$3:$3,"NA",0))</f>
        <v/>
      </c>
      <c r="AG454" s="297" t="str">
        <f ca="1">IF(RMDF!AF454="", "", IF(ISNUMBER(MATCH(RMDF!AF454, INDIRECT(AF454), 0)), "OK", "Invalid"))</f>
        <v/>
      </c>
      <c r="AH454" s="281"/>
      <c r="AI454" s="281"/>
      <c r="AJ454" s="281"/>
      <c r="AK454" s="281" t="b">
        <f>AND(RMDF!AN454&gt;=0, RMDF!AN454&lt;=1-SUM(RMDF!Z454,RMDF!AG454), RMDF!AN454=ROUND(RMDF!AN454,4))</f>
        <v>1</v>
      </c>
      <c r="AL454" s="317">
        <f>RMDF!AL454</f>
        <v>0</v>
      </c>
      <c r="AM454" s="318" t="str">
        <f>IF(AL454=0,"",_xlfn.XLOOKUP(AL454,StatePicklist!$1:$1,StatePicklist!$3:$3,"NA",0))</f>
        <v/>
      </c>
      <c r="AN454" s="297" t="str">
        <f ca="1">IF(RMDF!AM454="", "", IF(ISNUMBER(MATCH(RMDF!AM454, INDIRECT(AM454), 0)), "OK", "Invalid"))</f>
        <v/>
      </c>
      <c r="AO454" s="281"/>
      <c r="AP454" s="281"/>
      <c r="AQ454" s="281"/>
      <c r="AR454" s="281" t="b">
        <f>AND(RMDF!AU454&gt;=0, RMDF!AU454&lt;=1-SUM(RMDF!Z454,RMDF!AG454,RMDF!AN454), RMDF!AU454=ROUND(RMDF!AU454,4))</f>
        <v>1</v>
      </c>
      <c r="AS454" s="317">
        <f>RMDF!AS454</f>
        <v>0</v>
      </c>
      <c r="AT454" s="318" t="str">
        <f>IF(AS454=0,"",_xlfn.XLOOKUP(AS454,StatePicklist!$1:$1,StatePicklist!$3:$3,"NA",0))</f>
        <v/>
      </c>
      <c r="AU454" s="297" t="str">
        <f ca="1">IF(RMDF!AT454="", "", IF(ISNUMBER(MATCH(RMDF!AT454, INDIRECT(AT454), 0)), "OK", "Invalid"))</f>
        <v/>
      </c>
      <c r="AV454" s="281"/>
      <c r="AW454" s="281"/>
      <c r="AX454" s="281"/>
      <c r="AY454" s="281" t="b">
        <f>AND(RMDF!BB454&gt;=0, RMDF!BB454&lt;=1-SUM(RMDF!Z454,RMDF!AG454,RMDF!AN454,RMDF!AU454), RMDF!BB454=ROUND(RMDF!BB454,4))</f>
        <v>1</v>
      </c>
      <c r="AZ454" s="317">
        <f>RMDF!AZ454</f>
        <v>0</v>
      </c>
      <c r="BA454" s="318" t="str">
        <f>IF(AZ454=0,"",_xlfn.XLOOKUP(AZ454,StatePicklist!$1:$1,StatePicklist!$3:$3,"NA",0))</f>
        <v/>
      </c>
      <c r="BB454" s="297" t="str">
        <f ca="1">IF(RMDF!BA454="", "", IF(ISNUMBER(MATCH(RMDF!BA454, INDIRECT(BA454), 0)), "OK", "Invalid"))</f>
        <v/>
      </c>
      <c r="BC454" s="281"/>
      <c r="BD454" s="281"/>
      <c r="BE454" s="281"/>
      <c r="BF454" s="281" t="b">
        <f>AND(RMDF!BI454&gt;=0, RMDF!BI454&lt;=1-SUM(RMDF!Z454,RMDF!AG454,RMDF!AN454,RMDF!AU454,RMDF!BB454), RMDF!BI454=ROUND(RMDF!BI454,4))</f>
        <v>1</v>
      </c>
      <c r="BG454" s="317">
        <f>RMDF!BG454</f>
        <v>0</v>
      </c>
      <c r="BH454" s="318" t="str">
        <f>IF(BG454=0,"",_xlfn.XLOOKUP(BG454,StatePicklist!$1:$1,StatePicklist!$3:$3,"NA",0))</f>
        <v/>
      </c>
      <c r="BI454" s="297" t="str">
        <f ca="1">IF(RMDF!BH454="", "", IF(ISNUMBER(MATCH(RMDF!BH454, INDIRECT(BH454), 0)), "OK", "Invalid"))</f>
        <v/>
      </c>
      <c r="BJ454" s="281"/>
      <c r="BK454" s="281"/>
      <c r="BL454" s="281"/>
      <c r="BM454" s="281" t="b">
        <f>AND(RMDF!BP454&gt;=0, RMDF!BP454&lt;=1-SUM(RMDF!Z454,RMDF!AG454,RMDF!AN454,RMDF!AU454,RMDF!BB454,RMDF!BI454), RMDF!BP454=ROUND(RMDF!BP454,4))</f>
        <v>1</v>
      </c>
      <c r="BN454" s="317">
        <f>RMDF!BN454</f>
        <v>0</v>
      </c>
      <c r="BO454" s="318" t="str">
        <f>IF(BN454=0,"",_xlfn.XLOOKUP(BN454,StatePicklist!$1:$1,StatePicklist!$3:$3,"NA",0))</f>
        <v/>
      </c>
      <c r="BP454" s="297" t="str">
        <f ca="1">IF(RMDF!BO454="", "", IF(ISNUMBER(MATCH(RMDF!BO454, INDIRECT(BO454), 0)), "OK", "Invalid"))</f>
        <v/>
      </c>
      <c r="BQ454" s="281"/>
      <c r="BR454" s="281"/>
      <c r="BS454" s="281"/>
      <c r="BT454" s="281" t="b">
        <f>AND(RMDF!BW454&gt;=0, RMDF!BW454&lt;=1-SUM(RMDF!Z454,RMDF!AG454,RMDF!AN454,RMDF!AU454,RMDF!BB454,RMDF!BI454,RMDF!BP454), RMDF!BW454=ROUND(RMDF!BW454,4))</f>
        <v>1</v>
      </c>
      <c r="BU454" s="317">
        <f>RMDF!BU454</f>
        <v>0</v>
      </c>
      <c r="BV454" s="318" t="str">
        <f>IF(BU454=0,"",_xlfn.XLOOKUP(BU454,StatePicklist!$1:$1,StatePicklist!$3:$3,"NA",0))</f>
        <v/>
      </c>
      <c r="BW454" s="297" t="str">
        <f ca="1">IF(RMDF!BV454="", "", IF(ISNUMBER(MATCH(RMDF!BV454, INDIRECT(BV454), 0)), "OK", "Invalid"))</f>
        <v/>
      </c>
      <c r="BX454" s="281"/>
      <c r="BY454" s="281"/>
      <c r="BZ454" s="281"/>
      <c r="CA454" s="281" t="b">
        <f>AND(RMDF!CD454&gt;=0, RMDF!CD454&lt;=1-SUM(RMDF!Z454,RMDF!AG454,RMDF!AN454,RMDF!AU454,RMDF!BB454,RMDF!BI454,RMDF!BP454,RMDF!BW454), RMDF!CD454=ROUND(RMDF!CD454,4))</f>
        <v>1</v>
      </c>
      <c r="CB454" s="317">
        <f>RMDF!CB454</f>
        <v>0</v>
      </c>
      <c r="CC454" s="318" t="str">
        <f>IF(CB454=0,"",_xlfn.XLOOKUP(CB454,StatePicklist!$1:$1,StatePicklist!$3:$3,"NA",0))</f>
        <v/>
      </c>
      <c r="CD454" s="297" t="str">
        <f ca="1">IF(RMDF!CC454="", "", IF(ISNUMBER(MATCH(RMDF!CC454, INDIRECT(CC454), 0)), "OK", "Invalid"))</f>
        <v/>
      </c>
      <c r="CE454" s="281"/>
      <c r="CF454" s="281"/>
      <c r="CG454" s="281"/>
      <c r="CH454" s="281" t="b">
        <f>AND(RMDF!CK454&gt;=0, RMDF!CK454&lt;=1-SUM(RMDF!Z454,RMDF!AG454,RMDF!AN454,RMDF!AU454,RMDF!BB454,RMDF!BI454,RMDF!BP454,RMDF!BW454,RMDF!CD454), RMDF!CK454=ROUND(RMDF!CK454,4))</f>
        <v>1</v>
      </c>
      <c r="CI454" s="317">
        <f>RMDF!CI454</f>
        <v>0</v>
      </c>
      <c r="CJ454" s="318" t="str">
        <f>IF(CI454=0,"",_xlfn.XLOOKUP(CI454,StatePicklist!$1:$1,StatePicklist!$3:$3,"NA",0))</f>
        <v/>
      </c>
      <c r="CK454" s="297" t="str">
        <f ca="1">IF(RMDF!CJ454="", "", IF(ISNUMBER(MATCH(RMDF!CJ454, INDIRECT(CJ454), 0)), "OK", "Invalid"))</f>
        <v/>
      </c>
      <c r="CL454" s="281"/>
      <c r="CM454" s="281"/>
      <c r="CN454" s="281"/>
      <c r="CO454" s="281" t="b">
        <f>AND(RMDF!CR454&gt;=0, RMDF!CR454&lt;=1-SUM(RMDF!Z454,RMDF!AG454,RMDF!AN454,RMDF!AU454,RMDF!BB454,RMDF!BI454,RMDF!BP454,RMDF!BW454,RMDF!CD454,RMDF!CK454), RMDF!CR454=ROUND(RMDF!CR454,4))</f>
        <v>1</v>
      </c>
      <c r="CP454" s="317">
        <f>RMDF!CP454</f>
        <v>0</v>
      </c>
      <c r="CQ454" s="318" t="str">
        <f>IF(CP454=0,"",_xlfn.XLOOKUP(CP454,StatePicklist!$1:$1,StatePicklist!$3:$3,"NA",0))</f>
        <v/>
      </c>
      <c r="CR454" s="297" t="str">
        <f ca="1">IF(RMDF!CQ454="", "", IF(ISNUMBER(MATCH(RMDF!CQ454, INDIRECT(CQ454), 0)), "OK", "Invalid"))</f>
        <v/>
      </c>
      <c r="CS454" s="281"/>
      <c r="CT454" s="281"/>
      <c r="CU454" s="281"/>
      <c r="CV454" s="281" t="b">
        <f>AND(RMDF!CY454&gt;=0, RMDF!CY454&lt;=1-SUM(RMDF!Z454,RMDF!AG454,RMDF!AN454,RMDF!AU454,RMDF!BB454,RMDF!BI454,RMDF!BP454,RMDF!BW454,RMDF!CD454,RMDF!CK454,RMDF!CR454), RMDF!CY454=ROUND(RMDF!CY454,4))</f>
        <v>1</v>
      </c>
      <c r="CW454" s="317">
        <f>RMDF!CW454</f>
        <v>0</v>
      </c>
      <c r="CX454" s="318" t="str">
        <f>IF(CW454=0,"",_xlfn.XLOOKUP(CW454,StatePicklist!$1:$1,StatePicklist!$3:$3,"NA",0))</f>
        <v/>
      </c>
      <c r="CY454" s="297" t="str">
        <f ca="1">IF(RMDF!CX454="", "", IF(ISNUMBER(MATCH(RMDF!CX454, INDIRECT(CX454), 0)), "OK", "Invalid"))</f>
        <v/>
      </c>
      <c r="CZ454" s="281"/>
      <c r="DA454" s="281"/>
      <c r="DB454" s="281"/>
      <c r="DC454" s="281" t="b">
        <f>AND(RMDF!DF454&gt;=0, RMDF!DF454&lt;=1-SUM(RMDF!Z454,RMDF!AG454,RMDF!AN454,RMDF!AU454,RMDF!BB454,RMDF!BI454,RMDF!BP454,RMDF!BW454,RMDF!CD454,RMDF!CK454,RMDF!CR454,RMDF!CY454), RMDF!DF454=ROUND(RMDF!DF454,4))</f>
        <v>1</v>
      </c>
      <c r="DD454" s="317">
        <f>RMDF!DD454</f>
        <v>0</v>
      </c>
      <c r="DE454" s="318" t="str">
        <f>IF(DD454=0,"",_xlfn.XLOOKUP(DD454,StatePicklist!$1:$1,StatePicklist!$3:$3,"NA",0))</f>
        <v/>
      </c>
      <c r="DF454" s="297" t="str">
        <f ca="1">IF(RMDF!DE454="", "", IF(ISNUMBER(MATCH(RMDF!DE454, INDIRECT(DE454), 0)), "OK", "Invalid"))</f>
        <v/>
      </c>
      <c r="DG454" s="281"/>
      <c r="DH454" s="281"/>
      <c r="DI454" s="281"/>
      <c r="DJ454" s="281" t="b">
        <f>AND(RMDF!DM454&gt;=0, RMDF!DM454&lt;=1-SUM(RMDF!Z454,RMDF!AG454,RMDF!AN454,RMDF!AU454,RMDF!BB454,RMDF!BI454,RMDF!BP454,RMDF!BW454,RMDF!CD454,RMDF!CK454,RMDF!CR454,RMDF!CY454,RMDF!DF454), RMDF!DM454=ROUND(RMDF!DM454,4))</f>
        <v>1</v>
      </c>
      <c r="DK454" s="317">
        <f>RMDF!DK454</f>
        <v>0</v>
      </c>
      <c r="DL454" s="318" t="str">
        <f>IF(DK454=0,"",_xlfn.XLOOKUP(DK454,StatePicklist!$1:$1,StatePicklist!$3:$3,"NA",0))</f>
        <v/>
      </c>
      <c r="DM454" s="297" t="str">
        <f ca="1">IF(RMDF!DL454="", "", IF(ISNUMBER(MATCH(RMDF!DL454, INDIRECT(DL454), 0)), "OK", "Invalid"))</f>
        <v/>
      </c>
      <c r="DN454" s="281"/>
      <c r="DO454" s="281"/>
      <c r="DP454" s="281"/>
      <c r="DQ454" s="281" t="b">
        <f>AND(RMDF!DT454&gt;=0, RMDF!DT454&lt;=1-SUM(RMDF!Z454,RMDF!AG454,RMDF!AN454,RMDF!AU454,RMDF!BB454,RMDF!BI454,RMDF!BP454,RMDF!BW454,RMDF!CD454,RMDF!CK454,RMDF!CR454,RMDF!CY454,RMDF!DF454,RMDF!DM454), RMDF!DT454=ROUND(RMDF!DT454,4))</f>
        <v>1</v>
      </c>
      <c r="DR454" s="317">
        <f>RMDF!DR454</f>
        <v>0</v>
      </c>
      <c r="DS454" s="318" t="str">
        <f>IF(DR454=0,"",_xlfn.XLOOKUP(DR454,StatePicklist!$1:$1,StatePicklist!$3:$3,"NA",0))</f>
        <v/>
      </c>
      <c r="DT454" s="297" t="str">
        <f ca="1">IF(RMDF!DS454="", "", IF(ISNUMBER(MATCH(RMDF!DS454, INDIRECT(DS454), 0)), "OK", "Invalid"))</f>
        <v/>
      </c>
      <c r="DU454" s="281"/>
      <c r="DV454" s="281"/>
      <c r="DW454" s="281"/>
      <c r="DX454" s="281" t="b">
        <f>AND(RMDF!EA454&gt;=0, RMDF!EA454&lt;=1-SUM(RMDF!Z454,RMDF!AG454,RMDF!AN454,RMDF!AU454,RMDF!BB454,RMDF!BI454,RMDF!BP454,RMDF!BW454,RMDF!CD454,RMDF!CK454,RMDF!CR454,RMDF!CY454,RMDF!DF454,RMDF!DM454,RMDF!DT454), RMDF!EA454=ROUND(RMDF!EA454,4))</f>
        <v>1</v>
      </c>
      <c r="DY454" s="317">
        <f>RMDF!DY454</f>
        <v>0</v>
      </c>
      <c r="DZ454" s="318" t="str">
        <f>IF(DY454=0,"",_xlfn.XLOOKUP(DY454,StatePicklist!$1:$1,StatePicklist!$3:$3,"NA",0))</f>
        <v/>
      </c>
      <c r="EA454" s="297" t="str">
        <f ca="1">IF(RMDF!DZ454="", "", IF(ISNUMBER(MATCH(RMDF!DZ454, INDIRECT(DZ454), 0)), "OK", "Invalid"))</f>
        <v/>
      </c>
      <c r="EB454" s="281"/>
      <c r="EC454" s="281"/>
      <c r="ED454" s="281"/>
      <c r="EE454" s="281" t="b">
        <f>AND(RMDF!EH454&gt;=0, RMDF!EH454&lt;=1-SUM(RMDF!Z454,RMDF!AG454,RMDF!AN454,RMDF!AU454,RMDF!BB454,RMDF!BI454,RMDF!BP454,RMDF!BW454,RMDF!CD454,RMDF!CK454,RMDF!CR454,RMDF!CY454,RMDF!DF454,RMDF!DM454,RMDF!DT454,RMDF!EA454), RMDF!EH454=ROUND(RMDF!EH454,4))</f>
        <v>1</v>
      </c>
      <c r="EF454" s="317">
        <f>RMDF!EF454</f>
        <v>0</v>
      </c>
      <c r="EG454" s="318" t="str">
        <f>IF(EF454=0,"",_xlfn.XLOOKUP(EF454,StatePicklist!$1:$1,StatePicklist!$3:$3,"NA",0))</f>
        <v/>
      </c>
      <c r="EH454" s="297" t="str">
        <f ca="1">IF(RMDF!EG454="", "", IF(ISNUMBER(MATCH(RMDF!EG454, INDIRECT(EG454), 0)), "OK", "Invalid"))</f>
        <v/>
      </c>
      <c r="EI454" s="281"/>
      <c r="EJ454" s="281"/>
      <c r="EK454" s="281"/>
      <c r="EL454" s="281" t="b">
        <f>AND(RMDF!EO454&gt;=0, RMDF!EO454&lt;=1-SUM(RMDF!Z454,RMDF!AG454,RMDF!AN454,RMDF!AU454,RMDF!BB454,RMDF!BI454,RMDF!BP454,RMDF!BW454,RMDF!CD454,RMDF!CK454,RMDF!CR454,RMDF!CY454,RMDF!DF454,RMDF!DM454,RMDF!DT454,RMDF!EA454,RMDF!EH454), RMDF!EO454=ROUND(RMDF!EO454,4))</f>
        <v>1</v>
      </c>
      <c r="EM454" s="317">
        <f>RMDF!EM454</f>
        <v>0</v>
      </c>
      <c r="EN454" s="318" t="str">
        <f>IF(EM454=0,"",_xlfn.XLOOKUP(EM454,StatePicklist!$1:$1,StatePicklist!$3:$3,"NA",0))</f>
        <v/>
      </c>
      <c r="EO454" s="297" t="str">
        <f ca="1">IF(RMDF!EN454="", "", IF(ISNUMBER(MATCH(RMDF!EN454, INDIRECT(EN454), 0)), "OK", "Invalid"))</f>
        <v/>
      </c>
      <c r="EP454" s="281"/>
      <c r="EQ454" s="281"/>
      <c r="ER454" s="281"/>
      <c r="ES454" s="281" t="b">
        <f>AND(RMDF!EV454&gt;=0, RMDF!EV454&lt;=1-SUM(RMDF!Z454,RMDF!AG454,RMDF!AN454,RMDF!AU454,RMDF!BB454,RMDF!BI454,RMDF!BP454,RMDF!BW454,RMDF!CD454,RMDF!CK454,RMDF!CR454,RMDF!CY454,RMDF!DF454,RMDF!DM454,RMDF!DT454,RMDF!EA454,RMDF!EH454,RMDF!EO454), RMDF!EV454=ROUND(RMDF!EV454,4))</f>
        <v>1</v>
      </c>
      <c r="ET454" s="317">
        <f>RMDF!ET454</f>
        <v>0</v>
      </c>
      <c r="EU454" s="318" t="str">
        <f>IF(ET454=0,"",_xlfn.XLOOKUP(ET454,StatePicklist!$1:$1,StatePicklist!$3:$3,"NA",0))</f>
        <v/>
      </c>
      <c r="EV454" s="297" t="str">
        <f ca="1">IF(RMDF!EU454="", "", IF(ISNUMBER(MATCH(RMDF!EU454, INDIRECT(EU454), 0)), "OK", "Invalid"))</f>
        <v/>
      </c>
      <c r="EW454" s="281"/>
      <c r="EX454" s="281"/>
      <c r="EY454" s="281"/>
      <c r="EZ454" s="281" t="b">
        <f>AND(RMDF!FC454&gt;=0, RMDF!FC454&lt;=1-SUM(RMDF!Z454,RMDF!AG454,RMDF!AN454,RMDF!AU454,RMDF!BB454,RMDF!BI454,RMDF!BP454,RMDF!BW454,RMDF!CD454,RMDF!CK454,RMDF!CR454,RMDF!CY454,RMDF!DF454,RMDF!DM454,RMDF!DT454,RMDF!EA454,RMDF!EH454,RMDF!EO454,RMDF!EV454), RMDF!FC454=ROUND(RMDF!FC454,4))</f>
        <v>1</v>
      </c>
      <c r="FA454" s="317">
        <f>RMDF!FA454</f>
        <v>0</v>
      </c>
      <c r="FB454" s="318" t="str">
        <f>IF(FA454=0,"",_xlfn.XLOOKUP(FA454,StatePicklist!$1:$1,StatePicklist!$3:$3,"NA",0))</f>
        <v/>
      </c>
      <c r="FC454" s="297" t="str">
        <f ca="1">IF(RMDF!FB454="", "", IF(ISNUMBER(MATCH(RMDF!FB454, INDIRECT(FB454), 0)), "OK", "Invalid"))</f>
        <v/>
      </c>
    </row>
    <row r="455" spans="1:159" s="205" customFormat="1" ht="39.9" customHeight="1" x14ac:dyDescent="0.25">
      <c r="A455" s="206"/>
      <c r="B455" s="196"/>
      <c r="C455" s="197"/>
      <c r="D455" s="198"/>
      <c r="E455" s="199"/>
      <c r="F455" s="200"/>
      <c r="G455" s="201"/>
      <c r="H455" s="292"/>
      <c r="I455" s="305">
        <f>RMDF!I455</f>
        <v>0</v>
      </c>
      <c r="J455" s="305" t="str">
        <f>IF(I455=ProductCode!$B$30,"PDReclPost",IF(OR(I455=ProductCode!$C$30,I455=ProductCode!$E$30,I455=ProductCode!$G$30),"PDPreCon",IF(OR(I455=ProductCode!$D$30,I455=ProductCode!$F$30),"PDNotReclPost","")))</f>
        <v/>
      </c>
      <c r="K455" s="305" t="str">
        <f t="shared" si="27"/>
        <v/>
      </c>
      <c r="L455" s="289"/>
      <c r="M455" s="305" t="str">
        <f t="shared" si="27"/>
        <v/>
      </c>
      <c r="N455" s="289" t="b">
        <f>AND(RMDF!N455&gt;=0, RMDF!N455&lt;=1-RMDF!L455, RMDF!N455=ROUND(RMDF!N455,4))</f>
        <v>1</v>
      </c>
      <c r="O455" s="286" t="str">
        <f>IF(P455="","",IF(I455="","",IF(LEFT(I455,13)="Reclaimed pos",RawMaterialCode!$E$569,RawMaterialCode!$E$568)))</f>
        <v>Reclaimed pre-consumer mixed fibers (RM0578)</v>
      </c>
      <c r="P455" s="295">
        <f t="shared" si="28"/>
        <v>1</v>
      </c>
      <c r="Q455" s="202"/>
      <c r="R455" s="203"/>
      <c r="S455" s="204" t="str">
        <f t="shared" si="29"/>
        <v/>
      </c>
      <c r="T455" s="281"/>
      <c r="U455" s="281"/>
      <c r="V455" s="281"/>
      <c r="W455" s="281"/>
      <c r="X455" s="317">
        <f>RMDF!X455</f>
        <v>0</v>
      </c>
      <c r="Y455" s="318" t="str">
        <f>IF(X455=0,"",_xlfn.XLOOKUP(X455,StatePicklist!$1:$1,StatePicklist!$3:$3,"NA",0))</f>
        <v/>
      </c>
      <c r="Z455" s="297" t="str">
        <f ca="1">IF(RMDF!Y455="", "", IF(ISNUMBER(MATCH(RMDF!Y455, INDIRECT(Y455), 0)), "OK", "Invalid"))</f>
        <v/>
      </c>
      <c r="AA455" s="281"/>
      <c r="AB455" s="281"/>
      <c r="AC455" s="281"/>
      <c r="AD455" s="281" t="b">
        <f>AND(RMDF!AG455&gt;=0, RMDF!AG455&lt;=1-RMDF!Z455, RMDF!AG455=ROUND(RMDF!AG455,4))</f>
        <v>1</v>
      </c>
      <c r="AE455" s="317">
        <f>RMDF!AE455</f>
        <v>0</v>
      </c>
      <c r="AF455" s="318" t="str">
        <f>IF(AE455=0,"",_xlfn.XLOOKUP(AE455,StatePicklist!$1:$1,StatePicklist!$3:$3,"NA",0))</f>
        <v/>
      </c>
      <c r="AG455" s="297" t="str">
        <f ca="1">IF(RMDF!AF455="", "", IF(ISNUMBER(MATCH(RMDF!AF455, INDIRECT(AF455), 0)), "OK", "Invalid"))</f>
        <v/>
      </c>
      <c r="AH455" s="281"/>
      <c r="AI455" s="281"/>
      <c r="AJ455" s="281"/>
      <c r="AK455" s="281" t="b">
        <f>AND(RMDF!AN455&gt;=0, RMDF!AN455&lt;=1-SUM(RMDF!Z455,RMDF!AG455), RMDF!AN455=ROUND(RMDF!AN455,4))</f>
        <v>1</v>
      </c>
      <c r="AL455" s="317">
        <f>RMDF!AL455</f>
        <v>0</v>
      </c>
      <c r="AM455" s="318" t="str">
        <f>IF(AL455=0,"",_xlfn.XLOOKUP(AL455,StatePicklist!$1:$1,StatePicklist!$3:$3,"NA",0))</f>
        <v/>
      </c>
      <c r="AN455" s="297" t="str">
        <f ca="1">IF(RMDF!AM455="", "", IF(ISNUMBER(MATCH(RMDF!AM455, INDIRECT(AM455), 0)), "OK", "Invalid"))</f>
        <v/>
      </c>
      <c r="AO455" s="281"/>
      <c r="AP455" s="281"/>
      <c r="AQ455" s="281"/>
      <c r="AR455" s="281" t="b">
        <f>AND(RMDF!AU455&gt;=0, RMDF!AU455&lt;=1-SUM(RMDF!Z455,RMDF!AG455,RMDF!AN455), RMDF!AU455=ROUND(RMDF!AU455,4))</f>
        <v>1</v>
      </c>
      <c r="AS455" s="317">
        <f>RMDF!AS455</f>
        <v>0</v>
      </c>
      <c r="AT455" s="318" t="str">
        <f>IF(AS455=0,"",_xlfn.XLOOKUP(AS455,StatePicklist!$1:$1,StatePicklist!$3:$3,"NA",0))</f>
        <v/>
      </c>
      <c r="AU455" s="297" t="str">
        <f ca="1">IF(RMDF!AT455="", "", IF(ISNUMBER(MATCH(RMDF!AT455, INDIRECT(AT455), 0)), "OK", "Invalid"))</f>
        <v/>
      </c>
      <c r="AV455" s="281"/>
      <c r="AW455" s="281"/>
      <c r="AX455" s="281"/>
      <c r="AY455" s="281" t="b">
        <f>AND(RMDF!BB455&gt;=0, RMDF!BB455&lt;=1-SUM(RMDF!Z455,RMDF!AG455,RMDF!AN455,RMDF!AU455), RMDF!BB455=ROUND(RMDF!BB455,4))</f>
        <v>1</v>
      </c>
      <c r="AZ455" s="317">
        <f>RMDF!AZ455</f>
        <v>0</v>
      </c>
      <c r="BA455" s="318" t="str">
        <f>IF(AZ455=0,"",_xlfn.XLOOKUP(AZ455,StatePicklist!$1:$1,StatePicklist!$3:$3,"NA",0))</f>
        <v/>
      </c>
      <c r="BB455" s="297" t="str">
        <f ca="1">IF(RMDF!BA455="", "", IF(ISNUMBER(MATCH(RMDF!BA455, INDIRECT(BA455), 0)), "OK", "Invalid"))</f>
        <v/>
      </c>
      <c r="BC455" s="281"/>
      <c r="BD455" s="281"/>
      <c r="BE455" s="281"/>
      <c r="BF455" s="281" t="b">
        <f>AND(RMDF!BI455&gt;=0, RMDF!BI455&lt;=1-SUM(RMDF!Z455,RMDF!AG455,RMDF!AN455,RMDF!AU455,RMDF!BB455), RMDF!BI455=ROUND(RMDF!BI455,4))</f>
        <v>1</v>
      </c>
      <c r="BG455" s="317">
        <f>RMDF!BG455</f>
        <v>0</v>
      </c>
      <c r="BH455" s="318" t="str">
        <f>IF(BG455=0,"",_xlfn.XLOOKUP(BG455,StatePicklist!$1:$1,StatePicklist!$3:$3,"NA",0))</f>
        <v/>
      </c>
      <c r="BI455" s="297" t="str">
        <f ca="1">IF(RMDF!BH455="", "", IF(ISNUMBER(MATCH(RMDF!BH455, INDIRECT(BH455), 0)), "OK", "Invalid"))</f>
        <v/>
      </c>
      <c r="BJ455" s="281"/>
      <c r="BK455" s="281"/>
      <c r="BL455" s="281"/>
      <c r="BM455" s="281" t="b">
        <f>AND(RMDF!BP455&gt;=0, RMDF!BP455&lt;=1-SUM(RMDF!Z455,RMDF!AG455,RMDF!AN455,RMDF!AU455,RMDF!BB455,RMDF!BI455), RMDF!BP455=ROUND(RMDF!BP455,4))</f>
        <v>1</v>
      </c>
      <c r="BN455" s="317">
        <f>RMDF!BN455</f>
        <v>0</v>
      </c>
      <c r="BO455" s="318" t="str">
        <f>IF(BN455=0,"",_xlfn.XLOOKUP(BN455,StatePicklist!$1:$1,StatePicklist!$3:$3,"NA",0))</f>
        <v/>
      </c>
      <c r="BP455" s="297" t="str">
        <f ca="1">IF(RMDF!BO455="", "", IF(ISNUMBER(MATCH(RMDF!BO455, INDIRECT(BO455), 0)), "OK", "Invalid"))</f>
        <v/>
      </c>
      <c r="BQ455" s="281"/>
      <c r="BR455" s="281"/>
      <c r="BS455" s="281"/>
      <c r="BT455" s="281" t="b">
        <f>AND(RMDF!BW455&gt;=0, RMDF!BW455&lt;=1-SUM(RMDF!Z455,RMDF!AG455,RMDF!AN455,RMDF!AU455,RMDF!BB455,RMDF!BI455,RMDF!BP455), RMDF!BW455=ROUND(RMDF!BW455,4))</f>
        <v>1</v>
      </c>
      <c r="BU455" s="317">
        <f>RMDF!BU455</f>
        <v>0</v>
      </c>
      <c r="BV455" s="318" t="str">
        <f>IF(BU455=0,"",_xlfn.XLOOKUP(BU455,StatePicklist!$1:$1,StatePicklist!$3:$3,"NA",0))</f>
        <v/>
      </c>
      <c r="BW455" s="297" t="str">
        <f ca="1">IF(RMDF!BV455="", "", IF(ISNUMBER(MATCH(RMDF!BV455, INDIRECT(BV455), 0)), "OK", "Invalid"))</f>
        <v/>
      </c>
      <c r="BX455" s="281"/>
      <c r="BY455" s="281"/>
      <c r="BZ455" s="281"/>
      <c r="CA455" s="281" t="b">
        <f>AND(RMDF!CD455&gt;=0, RMDF!CD455&lt;=1-SUM(RMDF!Z455,RMDF!AG455,RMDF!AN455,RMDF!AU455,RMDF!BB455,RMDF!BI455,RMDF!BP455,RMDF!BW455), RMDF!CD455=ROUND(RMDF!CD455,4))</f>
        <v>1</v>
      </c>
      <c r="CB455" s="317">
        <f>RMDF!CB455</f>
        <v>0</v>
      </c>
      <c r="CC455" s="318" t="str">
        <f>IF(CB455=0,"",_xlfn.XLOOKUP(CB455,StatePicklist!$1:$1,StatePicklist!$3:$3,"NA",0))</f>
        <v/>
      </c>
      <c r="CD455" s="297" t="str">
        <f ca="1">IF(RMDF!CC455="", "", IF(ISNUMBER(MATCH(RMDF!CC455, INDIRECT(CC455), 0)), "OK", "Invalid"))</f>
        <v/>
      </c>
      <c r="CE455" s="281"/>
      <c r="CF455" s="281"/>
      <c r="CG455" s="281"/>
      <c r="CH455" s="281" t="b">
        <f>AND(RMDF!CK455&gt;=0, RMDF!CK455&lt;=1-SUM(RMDF!Z455,RMDF!AG455,RMDF!AN455,RMDF!AU455,RMDF!BB455,RMDF!BI455,RMDF!BP455,RMDF!BW455,RMDF!CD455), RMDF!CK455=ROUND(RMDF!CK455,4))</f>
        <v>1</v>
      </c>
      <c r="CI455" s="317">
        <f>RMDF!CI455</f>
        <v>0</v>
      </c>
      <c r="CJ455" s="318" t="str">
        <f>IF(CI455=0,"",_xlfn.XLOOKUP(CI455,StatePicklist!$1:$1,StatePicklist!$3:$3,"NA",0))</f>
        <v/>
      </c>
      <c r="CK455" s="297" t="str">
        <f ca="1">IF(RMDF!CJ455="", "", IF(ISNUMBER(MATCH(RMDF!CJ455, INDIRECT(CJ455), 0)), "OK", "Invalid"))</f>
        <v/>
      </c>
      <c r="CL455" s="281"/>
      <c r="CM455" s="281"/>
      <c r="CN455" s="281"/>
      <c r="CO455" s="281" t="b">
        <f>AND(RMDF!CR455&gt;=0, RMDF!CR455&lt;=1-SUM(RMDF!Z455,RMDF!AG455,RMDF!AN455,RMDF!AU455,RMDF!BB455,RMDF!BI455,RMDF!BP455,RMDF!BW455,RMDF!CD455,RMDF!CK455), RMDF!CR455=ROUND(RMDF!CR455,4))</f>
        <v>1</v>
      </c>
      <c r="CP455" s="317">
        <f>RMDF!CP455</f>
        <v>0</v>
      </c>
      <c r="CQ455" s="318" t="str">
        <f>IF(CP455=0,"",_xlfn.XLOOKUP(CP455,StatePicklist!$1:$1,StatePicklist!$3:$3,"NA",0))</f>
        <v/>
      </c>
      <c r="CR455" s="297" t="str">
        <f ca="1">IF(RMDF!CQ455="", "", IF(ISNUMBER(MATCH(RMDF!CQ455, INDIRECT(CQ455), 0)), "OK", "Invalid"))</f>
        <v/>
      </c>
      <c r="CS455" s="281"/>
      <c r="CT455" s="281"/>
      <c r="CU455" s="281"/>
      <c r="CV455" s="281" t="b">
        <f>AND(RMDF!CY455&gt;=0, RMDF!CY455&lt;=1-SUM(RMDF!Z455,RMDF!AG455,RMDF!AN455,RMDF!AU455,RMDF!BB455,RMDF!BI455,RMDF!BP455,RMDF!BW455,RMDF!CD455,RMDF!CK455,RMDF!CR455), RMDF!CY455=ROUND(RMDF!CY455,4))</f>
        <v>1</v>
      </c>
      <c r="CW455" s="317">
        <f>RMDF!CW455</f>
        <v>0</v>
      </c>
      <c r="CX455" s="318" t="str">
        <f>IF(CW455=0,"",_xlfn.XLOOKUP(CW455,StatePicklist!$1:$1,StatePicklist!$3:$3,"NA",0))</f>
        <v/>
      </c>
      <c r="CY455" s="297" t="str">
        <f ca="1">IF(RMDF!CX455="", "", IF(ISNUMBER(MATCH(RMDF!CX455, INDIRECT(CX455), 0)), "OK", "Invalid"))</f>
        <v/>
      </c>
      <c r="CZ455" s="281"/>
      <c r="DA455" s="281"/>
      <c r="DB455" s="281"/>
      <c r="DC455" s="281" t="b">
        <f>AND(RMDF!DF455&gt;=0, RMDF!DF455&lt;=1-SUM(RMDF!Z455,RMDF!AG455,RMDF!AN455,RMDF!AU455,RMDF!BB455,RMDF!BI455,RMDF!BP455,RMDF!BW455,RMDF!CD455,RMDF!CK455,RMDF!CR455,RMDF!CY455), RMDF!DF455=ROUND(RMDF!DF455,4))</f>
        <v>1</v>
      </c>
      <c r="DD455" s="317">
        <f>RMDF!DD455</f>
        <v>0</v>
      </c>
      <c r="DE455" s="318" t="str">
        <f>IF(DD455=0,"",_xlfn.XLOOKUP(DD455,StatePicklist!$1:$1,StatePicklist!$3:$3,"NA",0))</f>
        <v/>
      </c>
      <c r="DF455" s="297" t="str">
        <f ca="1">IF(RMDF!DE455="", "", IF(ISNUMBER(MATCH(RMDF!DE455, INDIRECT(DE455), 0)), "OK", "Invalid"))</f>
        <v/>
      </c>
      <c r="DG455" s="281"/>
      <c r="DH455" s="281"/>
      <c r="DI455" s="281"/>
      <c r="DJ455" s="281" t="b">
        <f>AND(RMDF!DM455&gt;=0, RMDF!DM455&lt;=1-SUM(RMDF!Z455,RMDF!AG455,RMDF!AN455,RMDF!AU455,RMDF!BB455,RMDF!BI455,RMDF!BP455,RMDF!BW455,RMDF!CD455,RMDF!CK455,RMDF!CR455,RMDF!CY455,RMDF!DF455), RMDF!DM455=ROUND(RMDF!DM455,4))</f>
        <v>1</v>
      </c>
      <c r="DK455" s="317">
        <f>RMDF!DK455</f>
        <v>0</v>
      </c>
      <c r="DL455" s="318" t="str">
        <f>IF(DK455=0,"",_xlfn.XLOOKUP(DK455,StatePicklist!$1:$1,StatePicklist!$3:$3,"NA",0))</f>
        <v/>
      </c>
      <c r="DM455" s="297" t="str">
        <f ca="1">IF(RMDF!DL455="", "", IF(ISNUMBER(MATCH(RMDF!DL455, INDIRECT(DL455), 0)), "OK", "Invalid"))</f>
        <v/>
      </c>
      <c r="DN455" s="281"/>
      <c r="DO455" s="281"/>
      <c r="DP455" s="281"/>
      <c r="DQ455" s="281" t="b">
        <f>AND(RMDF!DT455&gt;=0, RMDF!DT455&lt;=1-SUM(RMDF!Z455,RMDF!AG455,RMDF!AN455,RMDF!AU455,RMDF!BB455,RMDF!BI455,RMDF!BP455,RMDF!BW455,RMDF!CD455,RMDF!CK455,RMDF!CR455,RMDF!CY455,RMDF!DF455,RMDF!DM455), RMDF!DT455=ROUND(RMDF!DT455,4))</f>
        <v>1</v>
      </c>
      <c r="DR455" s="317">
        <f>RMDF!DR455</f>
        <v>0</v>
      </c>
      <c r="DS455" s="318" t="str">
        <f>IF(DR455=0,"",_xlfn.XLOOKUP(DR455,StatePicklist!$1:$1,StatePicklist!$3:$3,"NA",0))</f>
        <v/>
      </c>
      <c r="DT455" s="297" t="str">
        <f ca="1">IF(RMDF!DS455="", "", IF(ISNUMBER(MATCH(RMDF!DS455, INDIRECT(DS455), 0)), "OK", "Invalid"))</f>
        <v/>
      </c>
      <c r="DU455" s="281"/>
      <c r="DV455" s="281"/>
      <c r="DW455" s="281"/>
      <c r="DX455" s="281" t="b">
        <f>AND(RMDF!EA455&gt;=0, RMDF!EA455&lt;=1-SUM(RMDF!Z455,RMDF!AG455,RMDF!AN455,RMDF!AU455,RMDF!BB455,RMDF!BI455,RMDF!BP455,RMDF!BW455,RMDF!CD455,RMDF!CK455,RMDF!CR455,RMDF!CY455,RMDF!DF455,RMDF!DM455,RMDF!DT455), RMDF!EA455=ROUND(RMDF!EA455,4))</f>
        <v>1</v>
      </c>
      <c r="DY455" s="317">
        <f>RMDF!DY455</f>
        <v>0</v>
      </c>
      <c r="DZ455" s="318" t="str">
        <f>IF(DY455=0,"",_xlfn.XLOOKUP(DY455,StatePicklist!$1:$1,StatePicklist!$3:$3,"NA",0))</f>
        <v/>
      </c>
      <c r="EA455" s="297" t="str">
        <f ca="1">IF(RMDF!DZ455="", "", IF(ISNUMBER(MATCH(RMDF!DZ455, INDIRECT(DZ455), 0)), "OK", "Invalid"))</f>
        <v/>
      </c>
      <c r="EB455" s="281"/>
      <c r="EC455" s="281"/>
      <c r="ED455" s="281"/>
      <c r="EE455" s="281" t="b">
        <f>AND(RMDF!EH455&gt;=0, RMDF!EH455&lt;=1-SUM(RMDF!Z455,RMDF!AG455,RMDF!AN455,RMDF!AU455,RMDF!BB455,RMDF!BI455,RMDF!BP455,RMDF!BW455,RMDF!CD455,RMDF!CK455,RMDF!CR455,RMDF!CY455,RMDF!DF455,RMDF!DM455,RMDF!DT455,RMDF!EA455), RMDF!EH455=ROUND(RMDF!EH455,4))</f>
        <v>1</v>
      </c>
      <c r="EF455" s="317">
        <f>RMDF!EF455</f>
        <v>0</v>
      </c>
      <c r="EG455" s="318" t="str">
        <f>IF(EF455=0,"",_xlfn.XLOOKUP(EF455,StatePicklist!$1:$1,StatePicklist!$3:$3,"NA",0))</f>
        <v/>
      </c>
      <c r="EH455" s="297" t="str">
        <f ca="1">IF(RMDF!EG455="", "", IF(ISNUMBER(MATCH(RMDF!EG455, INDIRECT(EG455), 0)), "OK", "Invalid"))</f>
        <v/>
      </c>
      <c r="EI455" s="281"/>
      <c r="EJ455" s="281"/>
      <c r="EK455" s="281"/>
      <c r="EL455" s="281" t="b">
        <f>AND(RMDF!EO455&gt;=0, RMDF!EO455&lt;=1-SUM(RMDF!Z455,RMDF!AG455,RMDF!AN455,RMDF!AU455,RMDF!BB455,RMDF!BI455,RMDF!BP455,RMDF!BW455,RMDF!CD455,RMDF!CK455,RMDF!CR455,RMDF!CY455,RMDF!DF455,RMDF!DM455,RMDF!DT455,RMDF!EA455,RMDF!EH455), RMDF!EO455=ROUND(RMDF!EO455,4))</f>
        <v>1</v>
      </c>
      <c r="EM455" s="317">
        <f>RMDF!EM455</f>
        <v>0</v>
      </c>
      <c r="EN455" s="318" t="str">
        <f>IF(EM455=0,"",_xlfn.XLOOKUP(EM455,StatePicklist!$1:$1,StatePicklist!$3:$3,"NA",0))</f>
        <v/>
      </c>
      <c r="EO455" s="297" t="str">
        <f ca="1">IF(RMDF!EN455="", "", IF(ISNUMBER(MATCH(RMDF!EN455, INDIRECT(EN455), 0)), "OK", "Invalid"))</f>
        <v/>
      </c>
      <c r="EP455" s="281"/>
      <c r="EQ455" s="281"/>
      <c r="ER455" s="281"/>
      <c r="ES455" s="281" t="b">
        <f>AND(RMDF!EV455&gt;=0, RMDF!EV455&lt;=1-SUM(RMDF!Z455,RMDF!AG455,RMDF!AN455,RMDF!AU455,RMDF!BB455,RMDF!BI455,RMDF!BP455,RMDF!BW455,RMDF!CD455,RMDF!CK455,RMDF!CR455,RMDF!CY455,RMDF!DF455,RMDF!DM455,RMDF!DT455,RMDF!EA455,RMDF!EH455,RMDF!EO455), RMDF!EV455=ROUND(RMDF!EV455,4))</f>
        <v>1</v>
      </c>
      <c r="ET455" s="317">
        <f>RMDF!ET455</f>
        <v>0</v>
      </c>
      <c r="EU455" s="318" t="str">
        <f>IF(ET455=0,"",_xlfn.XLOOKUP(ET455,StatePicklist!$1:$1,StatePicklist!$3:$3,"NA",0))</f>
        <v/>
      </c>
      <c r="EV455" s="297" t="str">
        <f ca="1">IF(RMDF!EU455="", "", IF(ISNUMBER(MATCH(RMDF!EU455, INDIRECT(EU455), 0)), "OK", "Invalid"))</f>
        <v/>
      </c>
      <c r="EW455" s="281"/>
      <c r="EX455" s="281"/>
      <c r="EY455" s="281"/>
      <c r="EZ455" s="281" t="b">
        <f>AND(RMDF!FC455&gt;=0, RMDF!FC455&lt;=1-SUM(RMDF!Z455,RMDF!AG455,RMDF!AN455,RMDF!AU455,RMDF!BB455,RMDF!BI455,RMDF!BP455,RMDF!BW455,RMDF!CD455,RMDF!CK455,RMDF!CR455,RMDF!CY455,RMDF!DF455,RMDF!DM455,RMDF!DT455,RMDF!EA455,RMDF!EH455,RMDF!EO455,RMDF!EV455), RMDF!FC455=ROUND(RMDF!FC455,4))</f>
        <v>1</v>
      </c>
      <c r="FA455" s="317">
        <f>RMDF!FA455</f>
        <v>0</v>
      </c>
      <c r="FB455" s="318" t="str">
        <f>IF(FA455=0,"",_xlfn.XLOOKUP(FA455,StatePicklist!$1:$1,StatePicklist!$3:$3,"NA",0))</f>
        <v/>
      </c>
      <c r="FC455" s="297" t="str">
        <f ca="1">IF(RMDF!FB455="", "", IF(ISNUMBER(MATCH(RMDF!FB455, INDIRECT(FB455), 0)), "OK", "Invalid"))</f>
        <v/>
      </c>
    </row>
    <row r="456" spans="1:159" s="205" customFormat="1" ht="39.9" customHeight="1" x14ac:dyDescent="0.25">
      <c r="A456" s="206"/>
      <c r="B456" s="196"/>
      <c r="C456" s="197"/>
      <c r="D456" s="198"/>
      <c r="E456" s="199"/>
      <c r="F456" s="200"/>
      <c r="G456" s="201"/>
      <c r="H456" s="292"/>
      <c r="I456" s="305">
        <f>RMDF!I456</f>
        <v>0</v>
      </c>
      <c r="J456" s="305" t="str">
        <f>IF(I456=ProductCode!$B$30,"PDReclPost",IF(OR(I456=ProductCode!$C$30,I456=ProductCode!$E$30,I456=ProductCode!$G$30),"PDPreCon",IF(OR(I456=ProductCode!$D$30,I456=ProductCode!$F$30),"PDNotReclPost","")))</f>
        <v/>
      </c>
      <c r="K456" s="305" t="str">
        <f t="shared" si="27"/>
        <v/>
      </c>
      <c r="L456" s="289"/>
      <c r="M456" s="305" t="str">
        <f t="shared" si="27"/>
        <v/>
      </c>
      <c r="N456" s="289" t="b">
        <f>AND(RMDF!N456&gt;=0, RMDF!N456&lt;=1-RMDF!L456, RMDF!N456=ROUND(RMDF!N456,4))</f>
        <v>1</v>
      </c>
      <c r="O456" s="286" t="str">
        <f>IF(P456="","",IF(I456="","",IF(LEFT(I456,13)="Reclaimed pos",RawMaterialCode!$E$569,RawMaterialCode!$E$568)))</f>
        <v>Reclaimed pre-consumer mixed fibers (RM0578)</v>
      </c>
      <c r="P456" s="295">
        <f t="shared" si="28"/>
        <v>1</v>
      </c>
      <c r="Q456" s="202"/>
      <c r="R456" s="203"/>
      <c r="S456" s="204" t="str">
        <f t="shared" si="29"/>
        <v/>
      </c>
      <c r="T456" s="281"/>
      <c r="U456" s="281"/>
      <c r="V456" s="281"/>
      <c r="W456" s="281"/>
      <c r="X456" s="317">
        <f>RMDF!X456</f>
        <v>0</v>
      </c>
      <c r="Y456" s="318" t="str">
        <f>IF(X456=0,"",_xlfn.XLOOKUP(X456,StatePicklist!$1:$1,StatePicklist!$3:$3,"NA",0))</f>
        <v/>
      </c>
      <c r="Z456" s="297" t="str">
        <f ca="1">IF(RMDF!Y456="", "", IF(ISNUMBER(MATCH(RMDF!Y456, INDIRECT(Y456), 0)), "OK", "Invalid"))</f>
        <v/>
      </c>
      <c r="AA456" s="281"/>
      <c r="AB456" s="281"/>
      <c r="AC456" s="281"/>
      <c r="AD456" s="281" t="b">
        <f>AND(RMDF!AG456&gt;=0, RMDF!AG456&lt;=1-RMDF!Z456, RMDF!AG456=ROUND(RMDF!AG456,4))</f>
        <v>1</v>
      </c>
      <c r="AE456" s="317">
        <f>RMDF!AE456</f>
        <v>0</v>
      </c>
      <c r="AF456" s="318" t="str">
        <f>IF(AE456=0,"",_xlfn.XLOOKUP(AE456,StatePicklist!$1:$1,StatePicklist!$3:$3,"NA",0))</f>
        <v/>
      </c>
      <c r="AG456" s="297" t="str">
        <f ca="1">IF(RMDF!AF456="", "", IF(ISNUMBER(MATCH(RMDF!AF456, INDIRECT(AF456), 0)), "OK", "Invalid"))</f>
        <v/>
      </c>
      <c r="AH456" s="281"/>
      <c r="AI456" s="281"/>
      <c r="AJ456" s="281"/>
      <c r="AK456" s="281" t="b">
        <f>AND(RMDF!AN456&gt;=0, RMDF!AN456&lt;=1-SUM(RMDF!Z456,RMDF!AG456), RMDF!AN456=ROUND(RMDF!AN456,4))</f>
        <v>1</v>
      </c>
      <c r="AL456" s="317">
        <f>RMDF!AL456</f>
        <v>0</v>
      </c>
      <c r="AM456" s="318" t="str">
        <f>IF(AL456=0,"",_xlfn.XLOOKUP(AL456,StatePicklist!$1:$1,StatePicklist!$3:$3,"NA",0))</f>
        <v/>
      </c>
      <c r="AN456" s="297" t="str">
        <f ca="1">IF(RMDF!AM456="", "", IF(ISNUMBER(MATCH(RMDF!AM456, INDIRECT(AM456), 0)), "OK", "Invalid"))</f>
        <v/>
      </c>
      <c r="AO456" s="281"/>
      <c r="AP456" s="281"/>
      <c r="AQ456" s="281"/>
      <c r="AR456" s="281" t="b">
        <f>AND(RMDF!AU456&gt;=0, RMDF!AU456&lt;=1-SUM(RMDF!Z456,RMDF!AG456,RMDF!AN456), RMDF!AU456=ROUND(RMDF!AU456,4))</f>
        <v>1</v>
      </c>
      <c r="AS456" s="317">
        <f>RMDF!AS456</f>
        <v>0</v>
      </c>
      <c r="AT456" s="318" t="str">
        <f>IF(AS456=0,"",_xlfn.XLOOKUP(AS456,StatePicklist!$1:$1,StatePicklist!$3:$3,"NA",0))</f>
        <v/>
      </c>
      <c r="AU456" s="297" t="str">
        <f ca="1">IF(RMDF!AT456="", "", IF(ISNUMBER(MATCH(RMDF!AT456, INDIRECT(AT456), 0)), "OK", "Invalid"))</f>
        <v/>
      </c>
      <c r="AV456" s="281"/>
      <c r="AW456" s="281"/>
      <c r="AX456" s="281"/>
      <c r="AY456" s="281" t="b">
        <f>AND(RMDF!BB456&gt;=0, RMDF!BB456&lt;=1-SUM(RMDF!Z456,RMDF!AG456,RMDF!AN456,RMDF!AU456), RMDF!BB456=ROUND(RMDF!BB456,4))</f>
        <v>1</v>
      </c>
      <c r="AZ456" s="317">
        <f>RMDF!AZ456</f>
        <v>0</v>
      </c>
      <c r="BA456" s="318" t="str">
        <f>IF(AZ456=0,"",_xlfn.XLOOKUP(AZ456,StatePicklist!$1:$1,StatePicklist!$3:$3,"NA",0))</f>
        <v/>
      </c>
      <c r="BB456" s="297" t="str">
        <f ca="1">IF(RMDF!BA456="", "", IF(ISNUMBER(MATCH(RMDF!BA456, INDIRECT(BA456), 0)), "OK", "Invalid"))</f>
        <v/>
      </c>
      <c r="BC456" s="281"/>
      <c r="BD456" s="281"/>
      <c r="BE456" s="281"/>
      <c r="BF456" s="281" t="b">
        <f>AND(RMDF!BI456&gt;=0, RMDF!BI456&lt;=1-SUM(RMDF!Z456,RMDF!AG456,RMDF!AN456,RMDF!AU456,RMDF!BB456), RMDF!BI456=ROUND(RMDF!BI456,4))</f>
        <v>1</v>
      </c>
      <c r="BG456" s="317">
        <f>RMDF!BG456</f>
        <v>0</v>
      </c>
      <c r="BH456" s="318" t="str">
        <f>IF(BG456=0,"",_xlfn.XLOOKUP(BG456,StatePicklist!$1:$1,StatePicklist!$3:$3,"NA",0))</f>
        <v/>
      </c>
      <c r="BI456" s="297" t="str">
        <f ca="1">IF(RMDF!BH456="", "", IF(ISNUMBER(MATCH(RMDF!BH456, INDIRECT(BH456), 0)), "OK", "Invalid"))</f>
        <v/>
      </c>
      <c r="BJ456" s="281"/>
      <c r="BK456" s="281"/>
      <c r="BL456" s="281"/>
      <c r="BM456" s="281" t="b">
        <f>AND(RMDF!BP456&gt;=0, RMDF!BP456&lt;=1-SUM(RMDF!Z456,RMDF!AG456,RMDF!AN456,RMDF!AU456,RMDF!BB456,RMDF!BI456), RMDF!BP456=ROUND(RMDF!BP456,4))</f>
        <v>1</v>
      </c>
      <c r="BN456" s="317">
        <f>RMDF!BN456</f>
        <v>0</v>
      </c>
      <c r="BO456" s="318" t="str">
        <f>IF(BN456=0,"",_xlfn.XLOOKUP(BN456,StatePicklist!$1:$1,StatePicklist!$3:$3,"NA",0))</f>
        <v/>
      </c>
      <c r="BP456" s="297" t="str">
        <f ca="1">IF(RMDF!BO456="", "", IF(ISNUMBER(MATCH(RMDF!BO456, INDIRECT(BO456), 0)), "OK", "Invalid"))</f>
        <v/>
      </c>
      <c r="BQ456" s="281"/>
      <c r="BR456" s="281"/>
      <c r="BS456" s="281"/>
      <c r="BT456" s="281" t="b">
        <f>AND(RMDF!BW456&gt;=0, RMDF!BW456&lt;=1-SUM(RMDF!Z456,RMDF!AG456,RMDF!AN456,RMDF!AU456,RMDF!BB456,RMDF!BI456,RMDF!BP456), RMDF!BW456=ROUND(RMDF!BW456,4))</f>
        <v>1</v>
      </c>
      <c r="BU456" s="317">
        <f>RMDF!BU456</f>
        <v>0</v>
      </c>
      <c r="BV456" s="318" t="str">
        <f>IF(BU456=0,"",_xlfn.XLOOKUP(BU456,StatePicklist!$1:$1,StatePicklist!$3:$3,"NA",0))</f>
        <v/>
      </c>
      <c r="BW456" s="297" t="str">
        <f ca="1">IF(RMDF!BV456="", "", IF(ISNUMBER(MATCH(RMDF!BV456, INDIRECT(BV456), 0)), "OK", "Invalid"))</f>
        <v/>
      </c>
      <c r="BX456" s="281"/>
      <c r="BY456" s="281"/>
      <c r="BZ456" s="281"/>
      <c r="CA456" s="281" t="b">
        <f>AND(RMDF!CD456&gt;=0, RMDF!CD456&lt;=1-SUM(RMDF!Z456,RMDF!AG456,RMDF!AN456,RMDF!AU456,RMDF!BB456,RMDF!BI456,RMDF!BP456,RMDF!BW456), RMDF!CD456=ROUND(RMDF!CD456,4))</f>
        <v>1</v>
      </c>
      <c r="CB456" s="317">
        <f>RMDF!CB456</f>
        <v>0</v>
      </c>
      <c r="CC456" s="318" t="str">
        <f>IF(CB456=0,"",_xlfn.XLOOKUP(CB456,StatePicklist!$1:$1,StatePicklist!$3:$3,"NA",0))</f>
        <v/>
      </c>
      <c r="CD456" s="297" t="str">
        <f ca="1">IF(RMDF!CC456="", "", IF(ISNUMBER(MATCH(RMDF!CC456, INDIRECT(CC456), 0)), "OK", "Invalid"))</f>
        <v/>
      </c>
      <c r="CE456" s="281"/>
      <c r="CF456" s="281"/>
      <c r="CG456" s="281"/>
      <c r="CH456" s="281" t="b">
        <f>AND(RMDF!CK456&gt;=0, RMDF!CK456&lt;=1-SUM(RMDF!Z456,RMDF!AG456,RMDF!AN456,RMDF!AU456,RMDF!BB456,RMDF!BI456,RMDF!BP456,RMDF!BW456,RMDF!CD456), RMDF!CK456=ROUND(RMDF!CK456,4))</f>
        <v>1</v>
      </c>
      <c r="CI456" s="317">
        <f>RMDF!CI456</f>
        <v>0</v>
      </c>
      <c r="CJ456" s="318" t="str">
        <f>IF(CI456=0,"",_xlfn.XLOOKUP(CI456,StatePicklist!$1:$1,StatePicklist!$3:$3,"NA",0))</f>
        <v/>
      </c>
      <c r="CK456" s="297" t="str">
        <f ca="1">IF(RMDF!CJ456="", "", IF(ISNUMBER(MATCH(RMDF!CJ456, INDIRECT(CJ456), 0)), "OK", "Invalid"))</f>
        <v/>
      </c>
      <c r="CL456" s="281"/>
      <c r="CM456" s="281"/>
      <c r="CN456" s="281"/>
      <c r="CO456" s="281" t="b">
        <f>AND(RMDF!CR456&gt;=0, RMDF!CR456&lt;=1-SUM(RMDF!Z456,RMDF!AG456,RMDF!AN456,RMDF!AU456,RMDF!BB456,RMDF!BI456,RMDF!BP456,RMDF!BW456,RMDF!CD456,RMDF!CK456), RMDF!CR456=ROUND(RMDF!CR456,4))</f>
        <v>1</v>
      </c>
      <c r="CP456" s="317">
        <f>RMDF!CP456</f>
        <v>0</v>
      </c>
      <c r="CQ456" s="318" t="str">
        <f>IF(CP456=0,"",_xlfn.XLOOKUP(CP456,StatePicklist!$1:$1,StatePicklist!$3:$3,"NA",0))</f>
        <v/>
      </c>
      <c r="CR456" s="297" t="str">
        <f ca="1">IF(RMDF!CQ456="", "", IF(ISNUMBER(MATCH(RMDF!CQ456, INDIRECT(CQ456), 0)), "OK", "Invalid"))</f>
        <v/>
      </c>
      <c r="CS456" s="281"/>
      <c r="CT456" s="281"/>
      <c r="CU456" s="281"/>
      <c r="CV456" s="281" t="b">
        <f>AND(RMDF!CY456&gt;=0, RMDF!CY456&lt;=1-SUM(RMDF!Z456,RMDF!AG456,RMDF!AN456,RMDF!AU456,RMDF!BB456,RMDF!BI456,RMDF!BP456,RMDF!BW456,RMDF!CD456,RMDF!CK456,RMDF!CR456), RMDF!CY456=ROUND(RMDF!CY456,4))</f>
        <v>1</v>
      </c>
      <c r="CW456" s="317">
        <f>RMDF!CW456</f>
        <v>0</v>
      </c>
      <c r="CX456" s="318" t="str">
        <f>IF(CW456=0,"",_xlfn.XLOOKUP(CW456,StatePicklist!$1:$1,StatePicklist!$3:$3,"NA",0))</f>
        <v/>
      </c>
      <c r="CY456" s="297" t="str">
        <f ca="1">IF(RMDF!CX456="", "", IF(ISNUMBER(MATCH(RMDF!CX456, INDIRECT(CX456), 0)), "OK", "Invalid"))</f>
        <v/>
      </c>
      <c r="CZ456" s="281"/>
      <c r="DA456" s="281"/>
      <c r="DB456" s="281"/>
      <c r="DC456" s="281" t="b">
        <f>AND(RMDF!DF456&gt;=0, RMDF!DF456&lt;=1-SUM(RMDF!Z456,RMDF!AG456,RMDF!AN456,RMDF!AU456,RMDF!BB456,RMDF!BI456,RMDF!BP456,RMDF!BW456,RMDF!CD456,RMDF!CK456,RMDF!CR456,RMDF!CY456), RMDF!DF456=ROUND(RMDF!DF456,4))</f>
        <v>1</v>
      </c>
      <c r="DD456" s="317">
        <f>RMDF!DD456</f>
        <v>0</v>
      </c>
      <c r="DE456" s="318" t="str">
        <f>IF(DD456=0,"",_xlfn.XLOOKUP(DD456,StatePicklist!$1:$1,StatePicklist!$3:$3,"NA",0))</f>
        <v/>
      </c>
      <c r="DF456" s="297" t="str">
        <f ca="1">IF(RMDF!DE456="", "", IF(ISNUMBER(MATCH(RMDF!DE456, INDIRECT(DE456), 0)), "OK", "Invalid"))</f>
        <v/>
      </c>
      <c r="DG456" s="281"/>
      <c r="DH456" s="281"/>
      <c r="DI456" s="281"/>
      <c r="DJ456" s="281" t="b">
        <f>AND(RMDF!DM456&gt;=0, RMDF!DM456&lt;=1-SUM(RMDF!Z456,RMDF!AG456,RMDF!AN456,RMDF!AU456,RMDF!BB456,RMDF!BI456,RMDF!BP456,RMDF!BW456,RMDF!CD456,RMDF!CK456,RMDF!CR456,RMDF!CY456,RMDF!DF456), RMDF!DM456=ROUND(RMDF!DM456,4))</f>
        <v>1</v>
      </c>
      <c r="DK456" s="317">
        <f>RMDF!DK456</f>
        <v>0</v>
      </c>
      <c r="DL456" s="318" t="str">
        <f>IF(DK456=0,"",_xlfn.XLOOKUP(DK456,StatePicklist!$1:$1,StatePicklist!$3:$3,"NA",0))</f>
        <v/>
      </c>
      <c r="DM456" s="297" t="str">
        <f ca="1">IF(RMDF!DL456="", "", IF(ISNUMBER(MATCH(RMDF!DL456, INDIRECT(DL456), 0)), "OK", "Invalid"))</f>
        <v/>
      </c>
      <c r="DN456" s="281"/>
      <c r="DO456" s="281"/>
      <c r="DP456" s="281"/>
      <c r="DQ456" s="281" t="b">
        <f>AND(RMDF!DT456&gt;=0, RMDF!DT456&lt;=1-SUM(RMDF!Z456,RMDF!AG456,RMDF!AN456,RMDF!AU456,RMDF!BB456,RMDF!BI456,RMDF!BP456,RMDF!BW456,RMDF!CD456,RMDF!CK456,RMDF!CR456,RMDF!CY456,RMDF!DF456,RMDF!DM456), RMDF!DT456=ROUND(RMDF!DT456,4))</f>
        <v>1</v>
      </c>
      <c r="DR456" s="317">
        <f>RMDF!DR456</f>
        <v>0</v>
      </c>
      <c r="DS456" s="318" t="str">
        <f>IF(DR456=0,"",_xlfn.XLOOKUP(DR456,StatePicklist!$1:$1,StatePicklist!$3:$3,"NA",0))</f>
        <v/>
      </c>
      <c r="DT456" s="297" t="str">
        <f ca="1">IF(RMDF!DS456="", "", IF(ISNUMBER(MATCH(RMDF!DS456, INDIRECT(DS456), 0)), "OK", "Invalid"))</f>
        <v/>
      </c>
      <c r="DU456" s="281"/>
      <c r="DV456" s="281"/>
      <c r="DW456" s="281"/>
      <c r="DX456" s="281" t="b">
        <f>AND(RMDF!EA456&gt;=0, RMDF!EA456&lt;=1-SUM(RMDF!Z456,RMDF!AG456,RMDF!AN456,RMDF!AU456,RMDF!BB456,RMDF!BI456,RMDF!BP456,RMDF!BW456,RMDF!CD456,RMDF!CK456,RMDF!CR456,RMDF!CY456,RMDF!DF456,RMDF!DM456,RMDF!DT456), RMDF!EA456=ROUND(RMDF!EA456,4))</f>
        <v>1</v>
      </c>
      <c r="DY456" s="317">
        <f>RMDF!DY456</f>
        <v>0</v>
      </c>
      <c r="DZ456" s="318" t="str">
        <f>IF(DY456=0,"",_xlfn.XLOOKUP(DY456,StatePicklist!$1:$1,StatePicklist!$3:$3,"NA",0))</f>
        <v/>
      </c>
      <c r="EA456" s="297" t="str">
        <f ca="1">IF(RMDF!DZ456="", "", IF(ISNUMBER(MATCH(RMDF!DZ456, INDIRECT(DZ456), 0)), "OK", "Invalid"))</f>
        <v/>
      </c>
      <c r="EB456" s="281"/>
      <c r="EC456" s="281"/>
      <c r="ED456" s="281"/>
      <c r="EE456" s="281" t="b">
        <f>AND(RMDF!EH456&gt;=0, RMDF!EH456&lt;=1-SUM(RMDF!Z456,RMDF!AG456,RMDF!AN456,RMDF!AU456,RMDF!BB456,RMDF!BI456,RMDF!BP456,RMDF!BW456,RMDF!CD456,RMDF!CK456,RMDF!CR456,RMDF!CY456,RMDF!DF456,RMDF!DM456,RMDF!DT456,RMDF!EA456), RMDF!EH456=ROUND(RMDF!EH456,4))</f>
        <v>1</v>
      </c>
      <c r="EF456" s="317">
        <f>RMDF!EF456</f>
        <v>0</v>
      </c>
      <c r="EG456" s="318" t="str">
        <f>IF(EF456=0,"",_xlfn.XLOOKUP(EF456,StatePicklist!$1:$1,StatePicklist!$3:$3,"NA",0))</f>
        <v/>
      </c>
      <c r="EH456" s="297" t="str">
        <f ca="1">IF(RMDF!EG456="", "", IF(ISNUMBER(MATCH(RMDF!EG456, INDIRECT(EG456), 0)), "OK", "Invalid"))</f>
        <v/>
      </c>
      <c r="EI456" s="281"/>
      <c r="EJ456" s="281"/>
      <c r="EK456" s="281"/>
      <c r="EL456" s="281" t="b">
        <f>AND(RMDF!EO456&gt;=0, RMDF!EO456&lt;=1-SUM(RMDF!Z456,RMDF!AG456,RMDF!AN456,RMDF!AU456,RMDF!BB456,RMDF!BI456,RMDF!BP456,RMDF!BW456,RMDF!CD456,RMDF!CK456,RMDF!CR456,RMDF!CY456,RMDF!DF456,RMDF!DM456,RMDF!DT456,RMDF!EA456,RMDF!EH456), RMDF!EO456=ROUND(RMDF!EO456,4))</f>
        <v>1</v>
      </c>
      <c r="EM456" s="317">
        <f>RMDF!EM456</f>
        <v>0</v>
      </c>
      <c r="EN456" s="318" t="str">
        <f>IF(EM456=0,"",_xlfn.XLOOKUP(EM456,StatePicklist!$1:$1,StatePicklist!$3:$3,"NA",0))</f>
        <v/>
      </c>
      <c r="EO456" s="297" t="str">
        <f ca="1">IF(RMDF!EN456="", "", IF(ISNUMBER(MATCH(RMDF!EN456, INDIRECT(EN456), 0)), "OK", "Invalid"))</f>
        <v/>
      </c>
      <c r="EP456" s="281"/>
      <c r="EQ456" s="281"/>
      <c r="ER456" s="281"/>
      <c r="ES456" s="281" t="b">
        <f>AND(RMDF!EV456&gt;=0, RMDF!EV456&lt;=1-SUM(RMDF!Z456,RMDF!AG456,RMDF!AN456,RMDF!AU456,RMDF!BB456,RMDF!BI456,RMDF!BP456,RMDF!BW456,RMDF!CD456,RMDF!CK456,RMDF!CR456,RMDF!CY456,RMDF!DF456,RMDF!DM456,RMDF!DT456,RMDF!EA456,RMDF!EH456,RMDF!EO456), RMDF!EV456=ROUND(RMDF!EV456,4))</f>
        <v>1</v>
      </c>
      <c r="ET456" s="317">
        <f>RMDF!ET456</f>
        <v>0</v>
      </c>
      <c r="EU456" s="318" t="str">
        <f>IF(ET456=0,"",_xlfn.XLOOKUP(ET456,StatePicklist!$1:$1,StatePicklist!$3:$3,"NA",0))</f>
        <v/>
      </c>
      <c r="EV456" s="297" t="str">
        <f ca="1">IF(RMDF!EU456="", "", IF(ISNUMBER(MATCH(RMDF!EU456, INDIRECT(EU456), 0)), "OK", "Invalid"))</f>
        <v/>
      </c>
      <c r="EW456" s="281"/>
      <c r="EX456" s="281"/>
      <c r="EY456" s="281"/>
      <c r="EZ456" s="281" t="b">
        <f>AND(RMDF!FC456&gt;=0, RMDF!FC456&lt;=1-SUM(RMDF!Z456,RMDF!AG456,RMDF!AN456,RMDF!AU456,RMDF!BB456,RMDF!BI456,RMDF!BP456,RMDF!BW456,RMDF!CD456,RMDF!CK456,RMDF!CR456,RMDF!CY456,RMDF!DF456,RMDF!DM456,RMDF!DT456,RMDF!EA456,RMDF!EH456,RMDF!EO456,RMDF!EV456), RMDF!FC456=ROUND(RMDF!FC456,4))</f>
        <v>1</v>
      </c>
      <c r="FA456" s="317">
        <f>RMDF!FA456</f>
        <v>0</v>
      </c>
      <c r="FB456" s="318" t="str">
        <f>IF(FA456=0,"",_xlfn.XLOOKUP(FA456,StatePicklist!$1:$1,StatePicklist!$3:$3,"NA",0))</f>
        <v/>
      </c>
      <c r="FC456" s="297" t="str">
        <f ca="1">IF(RMDF!FB456="", "", IF(ISNUMBER(MATCH(RMDF!FB456, INDIRECT(FB456), 0)), "OK", "Invalid"))</f>
        <v/>
      </c>
    </row>
    <row r="457" spans="1:159" s="205" customFormat="1" ht="39.9" customHeight="1" x14ac:dyDescent="0.25">
      <c r="A457" s="206"/>
      <c r="B457" s="196"/>
      <c r="C457" s="197"/>
      <c r="D457" s="198"/>
      <c r="E457" s="199"/>
      <c r="F457" s="200"/>
      <c r="G457" s="201"/>
      <c r="H457" s="292"/>
      <c r="I457" s="305">
        <f>RMDF!I457</f>
        <v>0</v>
      </c>
      <c r="J457" s="305" t="str">
        <f>IF(I457=ProductCode!$B$30,"PDReclPost",IF(OR(I457=ProductCode!$C$30,I457=ProductCode!$E$30,I457=ProductCode!$G$30),"PDPreCon",IF(OR(I457=ProductCode!$D$30,I457=ProductCode!$F$30),"PDNotReclPost","")))</f>
        <v/>
      </c>
      <c r="K457" s="305" t="str">
        <f t="shared" si="27"/>
        <v/>
      </c>
      <c r="L457" s="289"/>
      <c r="M457" s="305" t="str">
        <f t="shared" si="27"/>
        <v/>
      </c>
      <c r="N457" s="289" t="b">
        <f>AND(RMDF!N457&gt;=0, RMDF!N457&lt;=1-RMDF!L457, RMDF!N457=ROUND(RMDF!N457,4))</f>
        <v>1</v>
      </c>
      <c r="O457" s="286" t="str">
        <f>IF(P457="","",IF(I457="","",IF(LEFT(I457,13)="Reclaimed pos",RawMaterialCode!$E$569,RawMaterialCode!$E$568)))</f>
        <v>Reclaimed pre-consumer mixed fibers (RM0578)</v>
      </c>
      <c r="P457" s="295">
        <f t="shared" si="28"/>
        <v>1</v>
      </c>
      <c r="Q457" s="202"/>
      <c r="R457" s="203"/>
      <c r="S457" s="204" t="str">
        <f t="shared" si="29"/>
        <v/>
      </c>
      <c r="T457" s="281"/>
      <c r="U457" s="281"/>
      <c r="V457" s="281"/>
      <c r="W457" s="281"/>
      <c r="X457" s="317">
        <f>RMDF!X457</f>
        <v>0</v>
      </c>
      <c r="Y457" s="318" t="str">
        <f>IF(X457=0,"",_xlfn.XLOOKUP(X457,StatePicklist!$1:$1,StatePicklist!$3:$3,"NA",0))</f>
        <v/>
      </c>
      <c r="Z457" s="297" t="str">
        <f ca="1">IF(RMDF!Y457="", "", IF(ISNUMBER(MATCH(RMDF!Y457, INDIRECT(Y457), 0)), "OK", "Invalid"))</f>
        <v/>
      </c>
      <c r="AA457" s="281"/>
      <c r="AB457" s="281"/>
      <c r="AC457" s="281"/>
      <c r="AD457" s="281" t="b">
        <f>AND(RMDF!AG457&gt;=0, RMDF!AG457&lt;=1-RMDF!Z457, RMDF!AG457=ROUND(RMDF!AG457,4))</f>
        <v>1</v>
      </c>
      <c r="AE457" s="317">
        <f>RMDF!AE457</f>
        <v>0</v>
      </c>
      <c r="AF457" s="318" t="str">
        <f>IF(AE457=0,"",_xlfn.XLOOKUP(AE457,StatePicklist!$1:$1,StatePicklist!$3:$3,"NA",0))</f>
        <v/>
      </c>
      <c r="AG457" s="297" t="str">
        <f ca="1">IF(RMDF!AF457="", "", IF(ISNUMBER(MATCH(RMDF!AF457, INDIRECT(AF457), 0)), "OK", "Invalid"))</f>
        <v/>
      </c>
      <c r="AH457" s="281"/>
      <c r="AI457" s="281"/>
      <c r="AJ457" s="281"/>
      <c r="AK457" s="281" t="b">
        <f>AND(RMDF!AN457&gt;=0, RMDF!AN457&lt;=1-SUM(RMDF!Z457,RMDF!AG457), RMDF!AN457=ROUND(RMDF!AN457,4))</f>
        <v>1</v>
      </c>
      <c r="AL457" s="317">
        <f>RMDF!AL457</f>
        <v>0</v>
      </c>
      <c r="AM457" s="318" t="str">
        <f>IF(AL457=0,"",_xlfn.XLOOKUP(AL457,StatePicklist!$1:$1,StatePicklist!$3:$3,"NA",0))</f>
        <v/>
      </c>
      <c r="AN457" s="297" t="str">
        <f ca="1">IF(RMDF!AM457="", "", IF(ISNUMBER(MATCH(RMDF!AM457, INDIRECT(AM457), 0)), "OK", "Invalid"))</f>
        <v/>
      </c>
      <c r="AO457" s="281"/>
      <c r="AP457" s="281"/>
      <c r="AQ457" s="281"/>
      <c r="AR457" s="281" t="b">
        <f>AND(RMDF!AU457&gt;=0, RMDF!AU457&lt;=1-SUM(RMDF!Z457,RMDF!AG457,RMDF!AN457), RMDF!AU457=ROUND(RMDF!AU457,4))</f>
        <v>1</v>
      </c>
      <c r="AS457" s="317">
        <f>RMDF!AS457</f>
        <v>0</v>
      </c>
      <c r="AT457" s="318" t="str">
        <f>IF(AS457=0,"",_xlfn.XLOOKUP(AS457,StatePicklist!$1:$1,StatePicklist!$3:$3,"NA",0))</f>
        <v/>
      </c>
      <c r="AU457" s="297" t="str">
        <f ca="1">IF(RMDF!AT457="", "", IF(ISNUMBER(MATCH(RMDF!AT457, INDIRECT(AT457), 0)), "OK", "Invalid"))</f>
        <v/>
      </c>
      <c r="AV457" s="281"/>
      <c r="AW457" s="281"/>
      <c r="AX457" s="281"/>
      <c r="AY457" s="281" t="b">
        <f>AND(RMDF!BB457&gt;=0, RMDF!BB457&lt;=1-SUM(RMDF!Z457,RMDF!AG457,RMDF!AN457,RMDF!AU457), RMDF!BB457=ROUND(RMDF!BB457,4))</f>
        <v>1</v>
      </c>
      <c r="AZ457" s="317">
        <f>RMDF!AZ457</f>
        <v>0</v>
      </c>
      <c r="BA457" s="318" t="str">
        <f>IF(AZ457=0,"",_xlfn.XLOOKUP(AZ457,StatePicklist!$1:$1,StatePicklist!$3:$3,"NA",0))</f>
        <v/>
      </c>
      <c r="BB457" s="297" t="str">
        <f ca="1">IF(RMDF!BA457="", "", IF(ISNUMBER(MATCH(RMDF!BA457, INDIRECT(BA457), 0)), "OK", "Invalid"))</f>
        <v/>
      </c>
      <c r="BC457" s="281"/>
      <c r="BD457" s="281"/>
      <c r="BE457" s="281"/>
      <c r="BF457" s="281" t="b">
        <f>AND(RMDF!BI457&gt;=0, RMDF!BI457&lt;=1-SUM(RMDF!Z457,RMDF!AG457,RMDF!AN457,RMDF!AU457,RMDF!BB457), RMDF!BI457=ROUND(RMDF!BI457,4))</f>
        <v>1</v>
      </c>
      <c r="BG457" s="317">
        <f>RMDF!BG457</f>
        <v>0</v>
      </c>
      <c r="BH457" s="318" t="str">
        <f>IF(BG457=0,"",_xlfn.XLOOKUP(BG457,StatePicklist!$1:$1,StatePicklist!$3:$3,"NA",0))</f>
        <v/>
      </c>
      <c r="BI457" s="297" t="str">
        <f ca="1">IF(RMDF!BH457="", "", IF(ISNUMBER(MATCH(RMDF!BH457, INDIRECT(BH457), 0)), "OK", "Invalid"))</f>
        <v/>
      </c>
      <c r="BJ457" s="281"/>
      <c r="BK457" s="281"/>
      <c r="BL457" s="281"/>
      <c r="BM457" s="281" t="b">
        <f>AND(RMDF!BP457&gt;=0, RMDF!BP457&lt;=1-SUM(RMDF!Z457,RMDF!AG457,RMDF!AN457,RMDF!AU457,RMDF!BB457,RMDF!BI457), RMDF!BP457=ROUND(RMDF!BP457,4))</f>
        <v>1</v>
      </c>
      <c r="BN457" s="317">
        <f>RMDF!BN457</f>
        <v>0</v>
      </c>
      <c r="BO457" s="318" t="str">
        <f>IF(BN457=0,"",_xlfn.XLOOKUP(BN457,StatePicklist!$1:$1,StatePicklist!$3:$3,"NA",0))</f>
        <v/>
      </c>
      <c r="BP457" s="297" t="str">
        <f ca="1">IF(RMDF!BO457="", "", IF(ISNUMBER(MATCH(RMDF!BO457, INDIRECT(BO457), 0)), "OK", "Invalid"))</f>
        <v/>
      </c>
      <c r="BQ457" s="281"/>
      <c r="BR457" s="281"/>
      <c r="BS457" s="281"/>
      <c r="BT457" s="281" t="b">
        <f>AND(RMDF!BW457&gt;=0, RMDF!BW457&lt;=1-SUM(RMDF!Z457,RMDF!AG457,RMDF!AN457,RMDF!AU457,RMDF!BB457,RMDF!BI457,RMDF!BP457), RMDF!BW457=ROUND(RMDF!BW457,4))</f>
        <v>1</v>
      </c>
      <c r="BU457" s="317">
        <f>RMDF!BU457</f>
        <v>0</v>
      </c>
      <c r="BV457" s="318" t="str">
        <f>IF(BU457=0,"",_xlfn.XLOOKUP(BU457,StatePicklist!$1:$1,StatePicklist!$3:$3,"NA",0))</f>
        <v/>
      </c>
      <c r="BW457" s="297" t="str">
        <f ca="1">IF(RMDF!BV457="", "", IF(ISNUMBER(MATCH(RMDF!BV457, INDIRECT(BV457), 0)), "OK", "Invalid"))</f>
        <v/>
      </c>
      <c r="BX457" s="281"/>
      <c r="BY457" s="281"/>
      <c r="BZ457" s="281"/>
      <c r="CA457" s="281" t="b">
        <f>AND(RMDF!CD457&gt;=0, RMDF!CD457&lt;=1-SUM(RMDF!Z457,RMDF!AG457,RMDF!AN457,RMDF!AU457,RMDF!BB457,RMDF!BI457,RMDF!BP457,RMDF!BW457), RMDF!CD457=ROUND(RMDF!CD457,4))</f>
        <v>1</v>
      </c>
      <c r="CB457" s="317">
        <f>RMDF!CB457</f>
        <v>0</v>
      </c>
      <c r="CC457" s="318" t="str">
        <f>IF(CB457=0,"",_xlfn.XLOOKUP(CB457,StatePicklist!$1:$1,StatePicklist!$3:$3,"NA",0))</f>
        <v/>
      </c>
      <c r="CD457" s="297" t="str">
        <f ca="1">IF(RMDF!CC457="", "", IF(ISNUMBER(MATCH(RMDF!CC457, INDIRECT(CC457), 0)), "OK", "Invalid"))</f>
        <v/>
      </c>
      <c r="CE457" s="281"/>
      <c r="CF457" s="281"/>
      <c r="CG457" s="281"/>
      <c r="CH457" s="281" t="b">
        <f>AND(RMDF!CK457&gt;=0, RMDF!CK457&lt;=1-SUM(RMDF!Z457,RMDF!AG457,RMDF!AN457,RMDF!AU457,RMDF!BB457,RMDF!BI457,RMDF!BP457,RMDF!BW457,RMDF!CD457), RMDF!CK457=ROUND(RMDF!CK457,4))</f>
        <v>1</v>
      </c>
      <c r="CI457" s="317">
        <f>RMDF!CI457</f>
        <v>0</v>
      </c>
      <c r="CJ457" s="318" t="str">
        <f>IF(CI457=0,"",_xlfn.XLOOKUP(CI457,StatePicklist!$1:$1,StatePicklist!$3:$3,"NA",0))</f>
        <v/>
      </c>
      <c r="CK457" s="297" t="str">
        <f ca="1">IF(RMDF!CJ457="", "", IF(ISNUMBER(MATCH(RMDF!CJ457, INDIRECT(CJ457), 0)), "OK", "Invalid"))</f>
        <v/>
      </c>
      <c r="CL457" s="281"/>
      <c r="CM457" s="281"/>
      <c r="CN457" s="281"/>
      <c r="CO457" s="281" t="b">
        <f>AND(RMDF!CR457&gt;=0, RMDF!CR457&lt;=1-SUM(RMDF!Z457,RMDF!AG457,RMDF!AN457,RMDF!AU457,RMDF!BB457,RMDF!BI457,RMDF!BP457,RMDF!BW457,RMDF!CD457,RMDF!CK457), RMDF!CR457=ROUND(RMDF!CR457,4))</f>
        <v>1</v>
      </c>
      <c r="CP457" s="317">
        <f>RMDF!CP457</f>
        <v>0</v>
      </c>
      <c r="CQ457" s="318" t="str">
        <f>IF(CP457=0,"",_xlfn.XLOOKUP(CP457,StatePicklist!$1:$1,StatePicklist!$3:$3,"NA",0))</f>
        <v/>
      </c>
      <c r="CR457" s="297" t="str">
        <f ca="1">IF(RMDF!CQ457="", "", IF(ISNUMBER(MATCH(RMDF!CQ457, INDIRECT(CQ457), 0)), "OK", "Invalid"))</f>
        <v/>
      </c>
      <c r="CS457" s="281"/>
      <c r="CT457" s="281"/>
      <c r="CU457" s="281"/>
      <c r="CV457" s="281" t="b">
        <f>AND(RMDF!CY457&gt;=0, RMDF!CY457&lt;=1-SUM(RMDF!Z457,RMDF!AG457,RMDF!AN457,RMDF!AU457,RMDF!BB457,RMDF!BI457,RMDF!BP457,RMDF!BW457,RMDF!CD457,RMDF!CK457,RMDF!CR457), RMDF!CY457=ROUND(RMDF!CY457,4))</f>
        <v>1</v>
      </c>
      <c r="CW457" s="317">
        <f>RMDF!CW457</f>
        <v>0</v>
      </c>
      <c r="CX457" s="318" t="str">
        <f>IF(CW457=0,"",_xlfn.XLOOKUP(CW457,StatePicklist!$1:$1,StatePicklist!$3:$3,"NA",0))</f>
        <v/>
      </c>
      <c r="CY457" s="297" t="str">
        <f ca="1">IF(RMDF!CX457="", "", IF(ISNUMBER(MATCH(RMDF!CX457, INDIRECT(CX457), 0)), "OK", "Invalid"))</f>
        <v/>
      </c>
      <c r="CZ457" s="281"/>
      <c r="DA457" s="281"/>
      <c r="DB457" s="281"/>
      <c r="DC457" s="281" t="b">
        <f>AND(RMDF!DF457&gt;=0, RMDF!DF457&lt;=1-SUM(RMDF!Z457,RMDF!AG457,RMDF!AN457,RMDF!AU457,RMDF!BB457,RMDF!BI457,RMDF!BP457,RMDF!BW457,RMDF!CD457,RMDF!CK457,RMDF!CR457,RMDF!CY457), RMDF!DF457=ROUND(RMDF!DF457,4))</f>
        <v>1</v>
      </c>
      <c r="DD457" s="317">
        <f>RMDF!DD457</f>
        <v>0</v>
      </c>
      <c r="DE457" s="318" t="str">
        <f>IF(DD457=0,"",_xlfn.XLOOKUP(DD457,StatePicklist!$1:$1,StatePicklist!$3:$3,"NA",0))</f>
        <v/>
      </c>
      <c r="DF457" s="297" t="str">
        <f ca="1">IF(RMDF!DE457="", "", IF(ISNUMBER(MATCH(RMDF!DE457, INDIRECT(DE457), 0)), "OK", "Invalid"))</f>
        <v/>
      </c>
      <c r="DG457" s="281"/>
      <c r="DH457" s="281"/>
      <c r="DI457" s="281"/>
      <c r="DJ457" s="281" t="b">
        <f>AND(RMDF!DM457&gt;=0, RMDF!DM457&lt;=1-SUM(RMDF!Z457,RMDF!AG457,RMDF!AN457,RMDF!AU457,RMDF!BB457,RMDF!BI457,RMDF!BP457,RMDF!BW457,RMDF!CD457,RMDF!CK457,RMDF!CR457,RMDF!CY457,RMDF!DF457), RMDF!DM457=ROUND(RMDF!DM457,4))</f>
        <v>1</v>
      </c>
      <c r="DK457" s="317">
        <f>RMDF!DK457</f>
        <v>0</v>
      </c>
      <c r="DL457" s="318" t="str">
        <f>IF(DK457=0,"",_xlfn.XLOOKUP(DK457,StatePicklist!$1:$1,StatePicklist!$3:$3,"NA",0))</f>
        <v/>
      </c>
      <c r="DM457" s="297" t="str">
        <f ca="1">IF(RMDF!DL457="", "", IF(ISNUMBER(MATCH(RMDF!DL457, INDIRECT(DL457), 0)), "OK", "Invalid"))</f>
        <v/>
      </c>
      <c r="DN457" s="281"/>
      <c r="DO457" s="281"/>
      <c r="DP457" s="281"/>
      <c r="DQ457" s="281" t="b">
        <f>AND(RMDF!DT457&gt;=0, RMDF!DT457&lt;=1-SUM(RMDF!Z457,RMDF!AG457,RMDF!AN457,RMDF!AU457,RMDF!BB457,RMDF!BI457,RMDF!BP457,RMDF!BW457,RMDF!CD457,RMDF!CK457,RMDF!CR457,RMDF!CY457,RMDF!DF457,RMDF!DM457), RMDF!DT457=ROUND(RMDF!DT457,4))</f>
        <v>1</v>
      </c>
      <c r="DR457" s="317">
        <f>RMDF!DR457</f>
        <v>0</v>
      </c>
      <c r="DS457" s="318" t="str">
        <f>IF(DR457=0,"",_xlfn.XLOOKUP(DR457,StatePicklist!$1:$1,StatePicklist!$3:$3,"NA",0))</f>
        <v/>
      </c>
      <c r="DT457" s="297" t="str">
        <f ca="1">IF(RMDF!DS457="", "", IF(ISNUMBER(MATCH(RMDF!DS457, INDIRECT(DS457), 0)), "OK", "Invalid"))</f>
        <v/>
      </c>
      <c r="DU457" s="281"/>
      <c r="DV457" s="281"/>
      <c r="DW457" s="281"/>
      <c r="DX457" s="281" t="b">
        <f>AND(RMDF!EA457&gt;=0, RMDF!EA457&lt;=1-SUM(RMDF!Z457,RMDF!AG457,RMDF!AN457,RMDF!AU457,RMDF!BB457,RMDF!BI457,RMDF!BP457,RMDF!BW457,RMDF!CD457,RMDF!CK457,RMDF!CR457,RMDF!CY457,RMDF!DF457,RMDF!DM457,RMDF!DT457), RMDF!EA457=ROUND(RMDF!EA457,4))</f>
        <v>1</v>
      </c>
      <c r="DY457" s="317">
        <f>RMDF!DY457</f>
        <v>0</v>
      </c>
      <c r="DZ457" s="318" t="str">
        <f>IF(DY457=0,"",_xlfn.XLOOKUP(DY457,StatePicklist!$1:$1,StatePicklist!$3:$3,"NA",0))</f>
        <v/>
      </c>
      <c r="EA457" s="297" t="str">
        <f ca="1">IF(RMDF!DZ457="", "", IF(ISNUMBER(MATCH(RMDF!DZ457, INDIRECT(DZ457), 0)), "OK", "Invalid"))</f>
        <v/>
      </c>
      <c r="EB457" s="281"/>
      <c r="EC457" s="281"/>
      <c r="ED457" s="281"/>
      <c r="EE457" s="281" t="b">
        <f>AND(RMDF!EH457&gt;=0, RMDF!EH457&lt;=1-SUM(RMDF!Z457,RMDF!AG457,RMDF!AN457,RMDF!AU457,RMDF!BB457,RMDF!BI457,RMDF!BP457,RMDF!BW457,RMDF!CD457,RMDF!CK457,RMDF!CR457,RMDF!CY457,RMDF!DF457,RMDF!DM457,RMDF!DT457,RMDF!EA457), RMDF!EH457=ROUND(RMDF!EH457,4))</f>
        <v>1</v>
      </c>
      <c r="EF457" s="317">
        <f>RMDF!EF457</f>
        <v>0</v>
      </c>
      <c r="EG457" s="318" t="str">
        <f>IF(EF457=0,"",_xlfn.XLOOKUP(EF457,StatePicklist!$1:$1,StatePicklist!$3:$3,"NA",0))</f>
        <v/>
      </c>
      <c r="EH457" s="297" t="str">
        <f ca="1">IF(RMDF!EG457="", "", IF(ISNUMBER(MATCH(RMDF!EG457, INDIRECT(EG457), 0)), "OK", "Invalid"))</f>
        <v/>
      </c>
      <c r="EI457" s="281"/>
      <c r="EJ457" s="281"/>
      <c r="EK457" s="281"/>
      <c r="EL457" s="281" t="b">
        <f>AND(RMDF!EO457&gt;=0, RMDF!EO457&lt;=1-SUM(RMDF!Z457,RMDF!AG457,RMDF!AN457,RMDF!AU457,RMDF!BB457,RMDF!BI457,RMDF!BP457,RMDF!BW457,RMDF!CD457,RMDF!CK457,RMDF!CR457,RMDF!CY457,RMDF!DF457,RMDF!DM457,RMDF!DT457,RMDF!EA457,RMDF!EH457), RMDF!EO457=ROUND(RMDF!EO457,4))</f>
        <v>1</v>
      </c>
      <c r="EM457" s="317">
        <f>RMDF!EM457</f>
        <v>0</v>
      </c>
      <c r="EN457" s="318" t="str">
        <f>IF(EM457=0,"",_xlfn.XLOOKUP(EM457,StatePicklist!$1:$1,StatePicklist!$3:$3,"NA",0))</f>
        <v/>
      </c>
      <c r="EO457" s="297" t="str">
        <f ca="1">IF(RMDF!EN457="", "", IF(ISNUMBER(MATCH(RMDF!EN457, INDIRECT(EN457), 0)), "OK", "Invalid"))</f>
        <v/>
      </c>
      <c r="EP457" s="281"/>
      <c r="EQ457" s="281"/>
      <c r="ER457" s="281"/>
      <c r="ES457" s="281" t="b">
        <f>AND(RMDF!EV457&gt;=0, RMDF!EV457&lt;=1-SUM(RMDF!Z457,RMDF!AG457,RMDF!AN457,RMDF!AU457,RMDF!BB457,RMDF!BI457,RMDF!BP457,RMDF!BW457,RMDF!CD457,RMDF!CK457,RMDF!CR457,RMDF!CY457,RMDF!DF457,RMDF!DM457,RMDF!DT457,RMDF!EA457,RMDF!EH457,RMDF!EO457), RMDF!EV457=ROUND(RMDF!EV457,4))</f>
        <v>1</v>
      </c>
      <c r="ET457" s="317">
        <f>RMDF!ET457</f>
        <v>0</v>
      </c>
      <c r="EU457" s="318" t="str">
        <f>IF(ET457=0,"",_xlfn.XLOOKUP(ET457,StatePicklist!$1:$1,StatePicklist!$3:$3,"NA",0))</f>
        <v/>
      </c>
      <c r="EV457" s="297" t="str">
        <f ca="1">IF(RMDF!EU457="", "", IF(ISNUMBER(MATCH(RMDF!EU457, INDIRECT(EU457), 0)), "OK", "Invalid"))</f>
        <v/>
      </c>
      <c r="EW457" s="281"/>
      <c r="EX457" s="281"/>
      <c r="EY457" s="281"/>
      <c r="EZ457" s="281" t="b">
        <f>AND(RMDF!FC457&gt;=0, RMDF!FC457&lt;=1-SUM(RMDF!Z457,RMDF!AG457,RMDF!AN457,RMDF!AU457,RMDF!BB457,RMDF!BI457,RMDF!BP457,RMDF!BW457,RMDF!CD457,RMDF!CK457,RMDF!CR457,RMDF!CY457,RMDF!DF457,RMDF!DM457,RMDF!DT457,RMDF!EA457,RMDF!EH457,RMDF!EO457,RMDF!EV457), RMDF!FC457=ROUND(RMDF!FC457,4))</f>
        <v>1</v>
      </c>
      <c r="FA457" s="317">
        <f>RMDF!FA457</f>
        <v>0</v>
      </c>
      <c r="FB457" s="318" t="str">
        <f>IF(FA457=0,"",_xlfn.XLOOKUP(FA457,StatePicklist!$1:$1,StatePicklist!$3:$3,"NA",0))</f>
        <v/>
      </c>
      <c r="FC457" s="297" t="str">
        <f ca="1">IF(RMDF!FB457="", "", IF(ISNUMBER(MATCH(RMDF!FB457, INDIRECT(FB457), 0)), "OK", "Invalid"))</f>
        <v/>
      </c>
    </row>
    <row r="458" spans="1:159" s="205" customFormat="1" ht="39.9" customHeight="1" x14ac:dyDescent="0.25">
      <c r="A458" s="206"/>
      <c r="B458" s="196"/>
      <c r="C458" s="197"/>
      <c r="D458" s="198"/>
      <c r="E458" s="199"/>
      <c r="F458" s="200"/>
      <c r="G458" s="201"/>
      <c r="H458" s="292"/>
      <c r="I458" s="305">
        <f>RMDF!I458</f>
        <v>0</v>
      </c>
      <c r="J458" s="305" t="str">
        <f>IF(I458=ProductCode!$B$30,"PDReclPost",IF(OR(I458=ProductCode!$C$30,I458=ProductCode!$E$30,I458=ProductCode!$G$30),"PDPreCon",IF(OR(I458=ProductCode!$D$30,I458=ProductCode!$F$30),"PDNotReclPost","")))</f>
        <v/>
      </c>
      <c r="K458" s="305" t="str">
        <f t="shared" si="27"/>
        <v/>
      </c>
      <c r="L458" s="289"/>
      <c r="M458" s="305" t="str">
        <f t="shared" si="27"/>
        <v/>
      </c>
      <c r="N458" s="289" t="b">
        <f>AND(RMDF!N458&gt;=0, RMDF!N458&lt;=1-RMDF!L458, RMDF!N458=ROUND(RMDF!N458,4))</f>
        <v>1</v>
      </c>
      <c r="O458" s="286" t="str">
        <f>IF(P458="","",IF(I458="","",IF(LEFT(I458,13)="Reclaimed pos",RawMaterialCode!$E$569,RawMaterialCode!$E$568)))</f>
        <v>Reclaimed pre-consumer mixed fibers (RM0578)</v>
      </c>
      <c r="P458" s="295">
        <f t="shared" si="28"/>
        <v>1</v>
      </c>
      <c r="Q458" s="202"/>
      <c r="R458" s="203"/>
      <c r="S458" s="204" t="str">
        <f t="shared" si="29"/>
        <v/>
      </c>
      <c r="T458" s="281"/>
      <c r="U458" s="281"/>
      <c r="V458" s="281"/>
      <c r="W458" s="281"/>
      <c r="X458" s="317">
        <f>RMDF!X458</f>
        <v>0</v>
      </c>
      <c r="Y458" s="318" t="str">
        <f>IF(X458=0,"",_xlfn.XLOOKUP(X458,StatePicklist!$1:$1,StatePicklist!$3:$3,"NA",0))</f>
        <v/>
      </c>
      <c r="Z458" s="297" t="str">
        <f ca="1">IF(RMDF!Y458="", "", IF(ISNUMBER(MATCH(RMDF!Y458, INDIRECT(Y458), 0)), "OK", "Invalid"))</f>
        <v/>
      </c>
      <c r="AA458" s="281"/>
      <c r="AB458" s="281"/>
      <c r="AC458" s="281"/>
      <c r="AD458" s="281" t="b">
        <f>AND(RMDF!AG458&gt;=0, RMDF!AG458&lt;=1-RMDF!Z458, RMDF!AG458=ROUND(RMDF!AG458,4))</f>
        <v>1</v>
      </c>
      <c r="AE458" s="317">
        <f>RMDF!AE458</f>
        <v>0</v>
      </c>
      <c r="AF458" s="318" t="str">
        <f>IF(AE458=0,"",_xlfn.XLOOKUP(AE458,StatePicklist!$1:$1,StatePicklist!$3:$3,"NA",0))</f>
        <v/>
      </c>
      <c r="AG458" s="297" t="str">
        <f ca="1">IF(RMDF!AF458="", "", IF(ISNUMBER(MATCH(RMDF!AF458, INDIRECT(AF458), 0)), "OK", "Invalid"))</f>
        <v/>
      </c>
      <c r="AH458" s="281"/>
      <c r="AI458" s="281"/>
      <c r="AJ458" s="281"/>
      <c r="AK458" s="281" t="b">
        <f>AND(RMDF!AN458&gt;=0, RMDF!AN458&lt;=1-SUM(RMDF!Z458,RMDF!AG458), RMDF!AN458=ROUND(RMDF!AN458,4))</f>
        <v>1</v>
      </c>
      <c r="AL458" s="317">
        <f>RMDF!AL458</f>
        <v>0</v>
      </c>
      <c r="AM458" s="318" t="str">
        <f>IF(AL458=0,"",_xlfn.XLOOKUP(AL458,StatePicklist!$1:$1,StatePicklist!$3:$3,"NA",0))</f>
        <v/>
      </c>
      <c r="AN458" s="297" t="str">
        <f ca="1">IF(RMDF!AM458="", "", IF(ISNUMBER(MATCH(RMDF!AM458, INDIRECT(AM458), 0)), "OK", "Invalid"))</f>
        <v/>
      </c>
      <c r="AO458" s="281"/>
      <c r="AP458" s="281"/>
      <c r="AQ458" s="281"/>
      <c r="AR458" s="281" t="b">
        <f>AND(RMDF!AU458&gt;=0, RMDF!AU458&lt;=1-SUM(RMDF!Z458,RMDF!AG458,RMDF!AN458), RMDF!AU458=ROUND(RMDF!AU458,4))</f>
        <v>1</v>
      </c>
      <c r="AS458" s="317">
        <f>RMDF!AS458</f>
        <v>0</v>
      </c>
      <c r="AT458" s="318" t="str">
        <f>IF(AS458=0,"",_xlfn.XLOOKUP(AS458,StatePicklist!$1:$1,StatePicklist!$3:$3,"NA",0))</f>
        <v/>
      </c>
      <c r="AU458" s="297" t="str">
        <f ca="1">IF(RMDF!AT458="", "", IF(ISNUMBER(MATCH(RMDF!AT458, INDIRECT(AT458), 0)), "OK", "Invalid"))</f>
        <v/>
      </c>
      <c r="AV458" s="281"/>
      <c r="AW458" s="281"/>
      <c r="AX458" s="281"/>
      <c r="AY458" s="281" t="b">
        <f>AND(RMDF!BB458&gt;=0, RMDF!BB458&lt;=1-SUM(RMDF!Z458,RMDF!AG458,RMDF!AN458,RMDF!AU458), RMDF!BB458=ROUND(RMDF!BB458,4))</f>
        <v>1</v>
      </c>
      <c r="AZ458" s="317">
        <f>RMDF!AZ458</f>
        <v>0</v>
      </c>
      <c r="BA458" s="318" t="str">
        <f>IF(AZ458=0,"",_xlfn.XLOOKUP(AZ458,StatePicklist!$1:$1,StatePicklist!$3:$3,"NA",0))</f>
        <v/>
      </c>
      <c r="BB458" s="297" t="str">
        <f ca="1">IF(RMDF!BA458="", "", IF(ISNUMBER(MATCH(RMDF!BA458, INDIRECT(BA458), 0)), "OK", "Invalid"))</f>
        <v/>
      </c>
      <c r="BC458" s="281"/>
      <c r="BD458" s="281"/>
      <c r="BE458" s="281"/>
      <c r="BF458" s="281" t="b">
        <f>AND(RMDF!BI458&gt;=0, RMDF!BI458&lt;=1-SUM(RMDF!Z458,RMDF!AG458,RMDF!AN458,RMDF!AU458,RMDF!BB458), RMDF!BI458=ROUND(RMDF!BI458,4))</f>
        <v>1</v>
      </c>
      <c r="BG458" s="317">
        <f>RMDF!BG458</f>
        <v>0</v>
      </c>
      <c r="BH458" s="318" t="str">
        <f>IF(BG458=0,"",_xlfn.XLOOKUP(BG458,StatePicklist!$1:$1,StatePicklist!$3:$3,"NA",0))</f>
        <v/>
      </c>
      <c r="BI458" s="297" t="str">
        <f ca="1">IF(RMDF!BH458="", "", IF(ISNUMBER(MATCH(RMDF!BH458, INDIRECT(BH458), 0)), "OK", "Invalid"))</f>
        <v/>
      </c>
      <c r="BJ458" s="281"/>
      <c r="BK458" s="281"/>
      <c r="BL458" s="281"/>
      <c r="BM458" s="281" t="b">
        <f>AND(RMDF!BP458&gt;=0, RMDF!BP458&lt;=1-SUM(RMDF!Z458,RMDF!AG458,RMDF!AN458,RMDF!AU458,RMDF!BB458,RMDF!BI458), RMDF!BP458=ROUND(RMDF!BP458,4))</f>
        <v>1</v>
      </c>
      <c r="BN458" s="317">
        <f>RMDF!BN458</f>
        <v>0</v>
      </c>
      <c r="BO458" s="318" t="str">
        <f>IF(BN458=0,"",_xlfn.XLOOKUP(BN458,StatePicklist!$1:$1,StatePicklist!$3:$3,"NA",0))</f>
        <v/>
      </c>
      <c r="BP458" s="297" t="str">
        <f ca="1">IF(RMDF!BO458="", "", IF(ISNUMBER(MATCH(RMDF!BO458, INDIRECT(BO458), 0)), "OK", "Invalid"))</f>
        <v/>
      </c>
      <c r="BQ458" s="281"/>
      <c r="BR458" s="281"/>
      <c r="BS458" s="281"/>
      <c r="BT458" s="281" t="b">
        <f>AND(RMDF!BW458&gt;=0, RMDF!BW458&lt;=1-SUM(RMDF!Z458,RMDF!AG458,RMDF!AN458,RMDF!AU458,RMDF!BB458,RMDF!BI458,RMDF!BP458), RMDF!BW458=ROUND(RMDF!BW458,4))</f>
        <v>1</v>
      </c>
      <c r="BU458" s="317">
        <f>RMDF!BU458</f>
        <v>0</v>
      </c>
      <c r="BV458" s="318" t="str">
        <f>IF(BU458=0,"",_xlfn.XLOOKUP(BU458,StatePicklist!$1:$1,StatePicklist!$3:$3,"NA",0))</f>
        <v/>
      </c>
      <c r="BW458" s="297" t="str">
        <f ca="1">IF(RMDF!BV458="", "", IF(ISNUMBER(MATCH(RMDF!BV458, INDIRECT(BV458), 0)), "OK", "Invalid"))</f>
        <v/>
      </c>
      <c r="BX458" s="281"/>
      <c r="BY458" s="281"/>
      <c r="BZ458" s="281"/>
      <c r="CA458" s="281" t="b">
        <f>AND(RMDF!CD458&gt;=0, RMDF!CD458&lt;=1-SUM(RMDF!Z458,RMDF!AG458,RMDF!AN458,RMDF!AU458,RMDF!BB458,RMDF!BI458,RMDF!BP458,RMDF!BW458), RMDF!CD458=ROUND(RMDF!CD458,4))</f>
        <v>1</v>
      </c>
      <c r="CB458" s="317">
        <f>RMDF!CB458</f>
        <v>0</v>
      </c>
      <c r="CC458" s="318" t="str">
        <f>IF(CB458=0,"",_xlfn.XLOOKUP(CB458,StatePicklist!$1:$1,StatePicklist!$3:$3,"NA",0))</f>
        <v/>
      </c>
      <c r="CD458" s="297" t="str">
        <f ca="1">IF(RMDF!CC458="", "", IF(ISNUMBER(MATCH(RMDF!CC458, INDIRECT(CC458), 0)), "OK", "Invalid"))</f>
        <v/>
      </c>
      <c r="CE458" s="281"/>
      <c r="CF458" s="281"/>
      <c r="CG458" s="281"/>
      <c r="CH458" s="281" t="b">
        <f>AND(RMDF!CK458&gt;=0, RMDF!CK458&lt;=1-SUM(RMDF!Z458,RMDF!AG458,RMDF!AN458,RMDF!AU458,RMDF!BB458,RMDF!BI458,RMDF!BP458,RMDF!BW458,RMDF!CD458), RMDF!CK458=ROUND(RMDF!CK458,4))</f>
        <v>1</v>
      </c>
      <c r="CI458" s="317">
        <f>RMDF!CI458</f>
        <v>0</v>
      </c>
      <c r="CJ458" s="318" t="str">
        <f>IF(CI458=0,"",_xlfn.XLOOKUP(CI458,StatePicklist!$1:$1,StatePicklist!$3:$3,"NA",0))</f>
        <v/>
      </c>
      <c r="CK458" s="297" t="str">
        <f ca="1">IF(RMDF!CJ458="", "", IF(ISNUMBER(MATCH(RMDF!CJ458, INDIRECT(CJ458), 0)), "OK", "Invalid"))</f>
        <v/>
      </c>
      <c r="CL458" s="281"/>
      <c r="CM458" s="281"/>
      <c r="CN458" s="281"/>
      <c r="CO458" s="281" t="b">
        <f>AND(RMDF!CR458&gt;=0, RMDF!CR458&lt;=1-SUM(RMDF!Z458,RMDF!AG458,RMDF!AN458,RMDF!AU458,RMDF!BB458,RMDF!BI458,RMDF!BP458,RMDF!BW458,RMDF!CD458,RMDF!CK458), RMDF!CR458=ROUND(RMDF!CR458,4))</f>
        <v>1</v>
      </c>
      <c r="CP458" s="317">
        <f>RMDF!CP458</f>
        <v>0</v>
      </c>
      <c r="CQ458" s="318" t="str">
        <f>IF(CP458=0,"",_xlfn.XLOOKUP(CP458,StatePicklist!$1:$1,StatePicklist!$3:$3,"NA",0))</f>
        <v/>
      </c>
      <c r="CR458" s="297" t="str">
        <f ca="1">IF(RMDF!CQ458="", "", IF(ISNUMBER(MATCH(RMDF!CQ458, INDIRECT(CQ458), 0)), "OK", "Invalid"))</f>
        <v/>
      </c>
      <c r="CS458" s="281"/>
      <c r="CT458" s="281"/>
      <c r="CU458" s="281"/>
      <c r="CV458" s="281" t="b">
        <f>AND(RMDF!CY458&gt;=0, RMDF!CY458&lt;=1-SUM(RMDF!Z458,RMDF!AG458,RMDF!AN458,RMDF!AU458,RMDF!BB458,RMDF!BI458,RMDF!BP458,RMDF!BW458,RMDF!CD458,RMDF!CK458,RMDF!CR458), RMDF!CY458=ROUND(RMDF!CY458,4))</f>
        <v>1</v>
      </c>
      <c r="CW458" s="317">
        <f>RMDF!CW458</f>
        <v>0</v>
      </c>
      <c r="CX458" s="318" t="str">
        <f>IF(CW458=0,"",_xlfn.XLOOKUP(CW458,StatePicklist!$1:$1,StatePicklist!$3:$3,"NA",0))</f>
        <v/>
      </c>
      <c r="CY458" s="297" t="str">
        <f ca="1">IF(RMDF!CX458="", "", IF(ISNUMBER(MATCH(RMDF!CX458, INDIRECT(CX458), 0)), "OK", "Invalid"))</f>
        <v/>
      </c>
      <c r="CZ458" s="281"/>
      <c r="DA458" s="281"/>
      <c r="DB458" s="281"/>
      <c r="DC458" s="281" t="b">
        <f>AND(RMDF!DF458&gt;=0, RMDF!DF458&lt;=1-SUM(RMDF!Z458,RMDF!AG458,RMDF!AN458,RMDF!AU458,RMDF!BB458,RMDF!BI458,RMDF!BP458,RMDF!BW458,RMDF!CD458,RMDF!CK458,RMDF!CR458,RMDF!CY458), RMDF!DF458=ROUND(RMDF!DF458,4))</f>
        <v>1</v>
      </c>
      <c r="DD458" s="317">
        <f>RMDF!DD458</f>
        <v>0</v>
      </c>
      <c r="DE458" s="318" t="str">
        <f>IF(DD458=0,"",_xlfn.XLOOKUP(DD458,StatePicklist!$1:$1,StatePicklist!$3:$3,"NA",0))</f>
        <v/>
      </c>
      <c r="DF458" s="297" t="str">
        <f ca="1">IF(RMDF!DE458="", "", IF(ISNUMBER(MATCH(RMDF!DE458, INDIRECT(DE458), 0)), "OK", "Invalid"))</f>
        <v/>
      </c>
      <c r="DG458" s="281"/>
      <c r="DH458" s="281"/>
      <c r="DI458" s="281"/>
      <c r="DJ458" s="281" t="b">
        <f>AND(RMDF!DM458&gt;=0, RMDF!DM458&lt;=1-SUM(RMDF!Z458,RMDF!AG458,RMDF!AN458,RMDF!AU458,RMDF!BB458,RMDF!BI458,RMDF!BP458,RMDF!BW458,RMDF!CD458,RMDF!CK458,RMDF!CR458,RMDF!CY458,RMDF!DF458), RMDF!DM458=ROUND(RMDF!DM458,4))</f>
        <v>1</v>
      </c>
      <c r="DK458" s="317">
        <f>RMDF!DK458</f>
        <v>0</v>
      </c>
      <c r="DL458" s="318" t="str">
        <f>IF(DK458=0,"",_xlfn.XLOOKUP(DK458,StatePicklist!$1:$1,StatePicklist!$3:$3,"NA",0))</f>
        <v/>
      </c>
      <c r="DM458" s="297" t="str">
        <f ca="1">IF(RMDF!DL458="", "", IF(ISNUMBER(MATCH(RMDF!DL458, INDIRECT(DL458), 0)), "OK", "Invalid"))</f>
        <v/>
      </c>
      <c r="DN458" s="281"/>
      <c r="DO458" s="281"/>
      <c r="DP458" s="281"/>
      <c r="DQ458" s="281" t="b">
        <f>AND(RMDF!DT458&gt;=0, RMDF!DT458&lt;=1-SUM(RMDF!Z458,RMDF!AG458,RMDF!AN458,RMDF!AU458,RMDF!BB458,RMDF!BI458,RMDF!BP458,RMDF!BW458,RMDF!CD458,RMDF!CK458,RMDF!CR458,RMDF!CY458,RMDF!DF458,RMDF!DM458), RMDF!DT458=ROUND(RMDF!DT458,4))</f>
        <v>1</v>
      </c>
      <c r="DR458" s="317">
        <f>RMDF!DR458</f>
        <v>0</v>
      </c>
      <c r="DS458" s="318" t="str">
        <f>IF(DR458=0,"",_xlfn.XLOOKUP(DR458,StatePicklist!$1:$1,StatePicklist!$3:$3,"NA",0))</f>
        <v/>
      </c>
      <c r="DT458" s="297" t="str">
        <f ca="1">IF(RMDF!DS458="", "", IF(ISNUMBER(MATCH(RMDF!DS458, INDIRECT(DS458), 0)), "OK", "Invalid"))</f>
        <v/>
      </c>
      <c r="DU458" s="281"/>
      <c r="DV458" s="281"/>
      <c r="DW458" s="281"/>
      <c r="DX458" s="281" t="b">
        <f>AND(RMDF!EA458&gt;=0, RMDF!EA458&lt;=1-SUM(RMDF!Z458,RMDF!AG458,RMDF!AN458,RMDF!AU458,RMDF!BB458,RMDF!BI458,RMDF!BP458,RMDF!BW458,RMDF!CD458,RMDF!CK458,RMDF!CR458,RMDF!CY458,RMDF!DF458,RMDF!DM458,RMDF!DT458), RMDF!EA458=ROUND(RMDF!EA458,4))</f>
        <v>1</v>
      </c>
      <c r="DY458" s="317">
        <f>RMDF!DY458</f>
        <v>0</v>
      </c>
      <c r="DZ458" s="318" t="str">
        <f>IF(DY458=0,"",_xlfn.XLOOKUP(DY458,StatePicklist!$1:$1,StatePicklist!$3:$3,"NA",0))</f>
        <v/>
      </c>
      <c r="EA458" s="297" t="str">
        <f ca="1">IF(RMDF!DZ458="", "", IF(ISNUMBER(MATCH(RMDF!DZ458, INDIRECT(DZ458), 0)), "OK", "Invalid"))</f>
        <v/>
      </c>
      <c r="EB458" s="281"/>
      <c r="EC458" s="281"/>
      <c r="ED458" s="281"/>
      <c r="EE458" s="281" t="b">
        <f>AND(RMDF!EH458&gt;=0, RMDF!EH458&lt;=1-SUM(RMDF!Z458,RMDF!AG458,RMDF!AN458,RMDF!AU458,RMDF!BB458,RMDF!BI458,RMDF!BP458,RMDF!BW458,RMDF!CD458,RMDF!CK458,RMDF!CR458,RMDF!CY458,RMDF!DF458,RMDF!DM458,RMDF!DT458,RMDF!EA458), RMDF!EH458=ROUND(RMDF!EH458,4))</f>
        <v>1</v>
      </c>
      <c r="EF458" s="317">
        <f>RMDF!EF458</f>
        <v>0</v>
      </c>
      <c r="EG458" s="318" t="str">
        <f>IF(EF458=0,"",_xlfn.XLOOKUP(EF458,StatePicklist!$1:$1,StatePicklist!$3:$3,"NA",0))</f>
        <v/>
      </c>
      <c r="EH458" s="297" t="str">
        <f ca="1">IF(RMDF!EG458="", "", IF(ISNUMBER(MATCH(RMDF!EG458, INDIRECT(EG458), 0)), "OK", "Invalid"))</f>
        <v/>
      </c>
      <c r="EI458" s="281"/>
      <c r="EJ458" s="281"/>
      <c r="EK458" s="281"/>
      <c r="EL458" s="281" t="b">
        <f>AND(RMDF!EO458&gt;=0, RMDF!EO458&lt;=1-SUM(RMDF!Z458,RMDF!AG458,RMDF!AN458,RMDF!AU458,RMDF!BB458,RMDF!BI458,RMDF!BP458,RMDF!BW458,RMDF!CD458,RMDF!CK458,RMDF!CR458,RMDF!CY458,RMDF!DF458,RMDF!DM458,RMDF!DT458,RMDF!EA458,RMDF!EH458), RMDF!EO458=ROUND(RMDF!EO458,4))</f>
        <v>1</v>
      </c>
      <c r="EM458" s="317">
        <f>RMDF!EM458</f>
        <v>0</v>
      </c>
      <c r="EN458" s="318" t="str">
        <f>IF(EM458=0,"",_xlfn.XLOOKUP(EM458,StatePicklist!$1:$1,StatePicklist!$3:$3,"NA",0))</f>
        <v/>
      </c>
      <c r="EO458" s="297" t="str">
        <f ca="1">IF(RMDF!EN458="", "", IF(ISNUMBER(MATCH(RMDF!EN458, INDIRECT(EN458), 0)), "OK", "Invalid"))</f>
        <v/>
      </c>
      <c r="EP458" s="281"/>
      <c r="EQ458" s="281"/>
      <c r="ER458" s="281"/>
      <c r="ES458" s="281" t="b">
        <f>AND(RMDF!EV458&gt;=0, RMDF!EV458&lt;=1-SUM(RMDF!Z458,RMDF!AG458,RMDF!AN458,RMDF!AU458,RMDF!BB458,RMDF!BI458,RMDF!BP458,RMDF!BW458,RMDF!CD458,RMDF!CK458,RMDF!CR458,RMDF!CY458,RMDF!DF458,RMDF!DM458,RMDF!DT458,RMDF!EA458,RMDF!EH458,RMDF!EO458), RMDF!EV458=ROUND(RMDF!EV458,4))</f>
        <v>1</v>
      </c>
      <c r="ET458" s="317">
        <f>RMDF!ET458</f>
        <v>0</v>
      </c>
      <c r="EU458" s="318" t="str">
        <f>IF(ET458=0,"",_xlfn.XLOOKUP(ET458,StatePicklist!$1:$1,StatePicklist!$3:$3,"NA",0))</f>
        <v/>
      </c>
      <c r="EV458" s="297" t="str">
        <f ca="1">IF(RMDF!EU458="", "", IF(ISNUMBER(MATCH(RMDF!EU458, INDIRECT(EU458), 0)), "OK", "Invalid"))</f>
        <v/>
      </c>
      <c r="EW458" s="281"/>
      <c r="EX458" s="281"/>
      <c r="EY458" s="281"/>
      <c r="EZ458" s="281" t="b">
        <f>AND(RMDF!FC458&gt;=0, RMDF!FC458&lt;=1-SUM(RMDF!Z458,RMDF!AG458,RMDF!AN458,RMDF!AU458,RMDF!BB458,RMDF!BI458,RMDF!BP458,RMDF!BW458,RMDF!CD458,RMDF!CK458,RMDF!CR458,RMDF!CY458,RMDF!DF458,RMDF!DM458,RMDF!DT458,RMDF!EA458,RMDF!EH458,RMDF!EO458,RMDF!EV458), RMDF!FC458=ROUND(RMDF!FC458,4))</f>
        <v>1</v>
      </c>
      <c r="FA458" s="317">
        <f>RMDF!FA458</f>
        <v>0</v>
      </c>
      <c r="FB458" s="318" t="str">
        <f>IF(FA458=0,"",_xlfn.XLOOKUP(FA458,StatePicklist!$1:$1,StatePicklist!$3:$3,"NA",0))</f>
        <v/>
      </c>
      <c r="FC458" s="297" t="str">
        <f ca="1">IF(RMDF!FB458="", "", IF(ISNUMBER(MATCH(RMDF!FB458, INDIRECT(FB458), 0)), "OK", "Invalid"))</f>
        <v/>
      </c>
    </row>
    <row r="459" spans="1:159" s="205" customFormat="1" ht="39.9" customHeight="1" x14ac:dyDescent="0.25">
      <c r="A459" s="206"/>
      <c r="B459" s="196"/>
      <c r="C459" s="197"/>
      <c r="D459" s="198"/>
      <c r="E459" s="199"/>
      <c r="F459" s="200"/>
      <c r="G459" s="201"/>
      <c r="H459" s="292"/>
      <c r="I459" s="305">
        <f>RMDF!I459</f>
        <v>0</v>
      </c>
      <c r="J459" s="305" t="str">
        <f>IF(I459=ProductCode!$B$30,"PDReclPost",IF(OR(I459=ProductCode!$C$30,I459=ProductCode!$E$30,I459=ProductCode!$G$30),"PDPreCon",IF(OR(I459=ProductCode!$D$30,I459=ProductCode!$F$30),"PDNotReclPost","")))</f>
        <v/>
      </c>
      <c r="K459" s="305" t="str">
        <f t="shared" si="27"/>
        <v/>
      </c>
      <c r="L459" s="289"/>
      <c r="M459" s="305" t="str">
        <f t="shared" si="27"/>
        <v/>
      </c>
      <c r="N459" s="289" t="b">
        <f>AND(RMDF!N459&gt;=0, RMDF!N459&lt;=1-RMDF!L459, RMDF!N459=ROUND(RMDF!N459,4))</f>
        <v>1</v>
      </c>
      <c r="O459" s="286" t="str">
        <f>IF(P459="","",IF(I459="","",IF(LEFT(I459,13)="Reclaimed pos",RawMaterialCode!$E$569,RawMaterialCode!$E$568)))</f>
        <v>Reclaimed pre-consumer mixed fibers (RM0578)</v>
      </c>
      <c r="P459" s="295">
        <f t="shared" si="28"/>
        <v>1</v>
      </c>
      <c r="Q459" s="202"/>
      <c r="R459" s="203"/>
      <c r="S459" s="204" t="str">
        <f t="shared" si="29"/>
        <v/>
      </c>
      <c r="T459" s="281"/>
      <c r="U459" s="281"/>
      <c r="V459" s="281"/>
      <c r="W459" s="281"/>
      <c r="X459" s="317">
        <f>RMDF!X459</f>
        <v>0</v>
      </c>
      <c r="Y459" s="318" t="str">
        <f>IF(X459=0,"",_xlfn.XLOOKUP(X459,StatePicklist!$1:$1,StatePicklist!$3:$3,"NA",0))</f>
        <v/>
      </c>
      <c r="Z459" s="297" t="str">
        <f ca="1">IF(RMDF!Y459="", "", IF(ISNUMBER(MATCH(RMDF!Y459, INDIRECT(Y459), 0)), "OK", "Invalid"))</f>
        <v/>
      </c>
      <c r="AA459" s="281"/>
      <c r="AB459" s="281"/>
      <c r="AC459" s="281"/>
      <c r="AD459" s="281" t="b">
        <f>AND(RMDF!AG459&gt;=0, RMDF!AG459&lt;=1-RMDF!Z459, RMDF!AG459=ROUND(RMDF!AG459,4))</f>
        <v>1</v>
      </c>
      <c r="AE459" s="317">
        <f>RMDF!AE459</f>
        <v>0</v>
      </c>
      <c r="AF459" s="318" t="str">
        <f>IF(AE459=0,"",_xlfn.XLOOKUP(AE459,StatePicklist!$1:$1,StatePicklist!$3:$3,"NA",0))</f>
        <v/>
      </c>
      <c r="AG459" s="297" t="str">
        <f ca="1">IF(RMDF!AF459="", "", IF(ISNUMBER(MATCH(RMDF!AF459, INDIRECT(AF459), 0)), "OK", "Invalid"))</f>
        <v/>
      </c>
      <c r="AH459" s="281"/>
      <c r="AI459" s="281"/>
      <c r="AJ459" s="281"/>
      <c r="AK459" s="281" t="b">
        <f>AND(RMDF!AN459&gt;=0, RMDF!AN459&lt;=1-SUM(RMDF!Z459,RMDF!AG459), RMDF!AN459=ROUND(RMDF!AN459,4))</f>
        <v>1</v>
      </c>
      <c r="AL459" s="317">
        <f>RMDF!AL459</f>
        <v>0</v>
      </c>
      <c r="AM459" s="318" t="str">
        <f>IF(AL459=0,"",_xlfn.XLOOKUP(AL459,StatePicklist!$1:$1,StatePicklist!$3:$3,"NA",0))</f>
        <v/>
      </c>
      <c r="AN459" s="297" t="str">
        <f ca="1">IF(RMDF!AM459="", "", IF(ISNUMBER(MATCH(RMDF!AM459, INDIRECT(AM459), 0)), "OK", "Invalid"))</f>
        <v/>
      </c>
      <c r="AO459" s="281"/>
      <c r="AP459" s="281"/>
      <c r="AQ459" s="281"/>
      <c r="AR459" s="281" t="b">
        <f>AND(RMDF!AU459&gt;=0, RMDF!AU459&lt;=1-SUM(RMDF!Z459,RMDF!AG459,RMDF!AN459), RMDF!AU459=ROUND(RMDF!AU459,4))</f>
        <v>1</v>
      </c>
      <c r="AS459" s="317">
        <f>RMDF!AS459</f>
        <v>0</v>
      </c>
      <c r="AT459" s="318" t="str">
        <f>IF(AS459=0,"",_xlfn.XLOOKUP(AS459,StatePicklist!$1:$1,StatePicklist!$3:$3,"NA",0))</f>
        <v/>
      </c>
      <c r="AU459" s="297" t="str">
        <f ca="1">IF(RMDF!AT459="", "", IF(ISNUMBER(MATCH(RMDF!AT459, INDIRECT(AT459), 0)), "OK", "Invalid"))</f>
        <v/>
      </c>
      <c r="AV459" s="281"/>
      <c r="AW459" s="281"/>
      <c r="AX459" s="281"/>
      <c r="AY459" s="281" t="b">
        <f>AND(RMDF!BB459&gt;=0, RMDF!BB459&lt;=1-SUM(RMDF!Z459,RMDF!AG459,RMDF!AN459,RMDF!AU459), RMDF!BB459=ROUND(RMDF!BB459,4))</f>
        <v>1</v>
      </c>
      <c r="AZ459" s="317">
        <f>RMDF!AZ459</f>
        <v>0</v>
      </c>
      <c r="BA459" s="318" t="str">
        <f>IF(AZ459=0,"",_xlfn.XLOOKUP(AZ459,StatePicklist!$1:$1,StatePicklist!$3:$3,"NA",0))</f>
        <v/>
      </c>
      <c r="BB459" s="297" t="str">
        <f ca="1">IF(RMDF!BA459="", "", IF(ISNUMBER(MATCH(RMDF!BA459, INDIRECT(BA459), 0)), "OK", "Invalid"))</f>
        <v/>
      </c>
      <c r="BC459" s="281"/>
      <c r="BD459" s="281"/>
      <c r="BE459" s="281"/>
      <c r="BF459" s="281" t="b">
        <f>AND(RMDF!BI459&gt;=0, RMDF!BI459&lt;=1-SUM(RMDF!Z459,RMDF!AG459,RMDF!AN459,RMDF!AU459,RMDF!BB459), RMDF!BI459=ROUND(RMDF!BI459,4))</f>
        <v>1</v>
      </c>
      <c r="BG459" s="317">
        <f>RMDF!BG459</f>
        <v>0</v>
      </c>
      <c r="BH459" s="318" t="str">
        <f>IF(BG459=0,"",_xlfn.XLOOKUP(BG459,StatePicklist!$1:$1,StatePicklist!$3:$3,"NA",0))</f>
        <v/>
      </c>
      <c r="BI459" s="297" t="str">
        <f ca="1">IF(RMDF!BH459="", "", IF(ISNUMBER(MATCH(RMDF!BH459, INDIRECT(BH459), 0)), "OK", "Invalid"))</f>
        <v/>
      </c>
      <c r="BJ459" s="281"/>
      <c r="BK459" s="281"/>
      <c r="BL459" s="281"/>
      <c r="BM459" s="281" t="b">
        <f>AND(RMDF!BP459&gt;=0, RMDF!BP459&lt;=1-SUM(RMDF!Z459,RMDF!AG459,RMDF!AN459,RMDF!AU459,RMDF!BB459,RMDF!BI459), RMDF!BP459=ROUND(RMDF!BP459,4))</f>
        <v>1</v>
      </c>
      <c r="BN459" s="317">
        <f>RMDF!BN459</f>
        <v>0</v>
      </c>
      <c r="BO459" s="318" t="str">
        <f>IF(BN459=0,"",_xlfn.XLOOKUP(BN459,StatePicklist!$1:$1,StatePicklist!$3:$3,"NA",0))</f>
        <v/>
      </c>
      <c r="BP459" s="297" t="str">
        <f ca="1">IF(RMDF!BO459="", "", IF(ISNUMBER(MATCH(RMDF!BO459, INDIRECT(BO459), 0)), "OK", "Invalid"))</f>
        <v/>
      </c>
      <c r="BQ459" s="281"/>
      <c r="BR459" s="281"/>
      <c r="BS459" s="281"/>
      <c r="BT459" s="281" t="b">
        <f>AND(RMDF!BW459&gt;=0, RMDF!BW459&lt;=1-SUM(RMDF!Z459,RMDF!AG459,RMDF!AN459,RMDF!AU459,RMDF!BB459,RMDF!BI459,RMDF!BP459), RMDF!BW459=ROUND(RMDF!BW459,4))</f>
        <v>1</v>
      </c>
      <c r="BU459" s="317">
        <f>RMDF!BU459</f>
        <v>0</v>
      </c>
      <c r="BV459" s="318" t="str">
        <f>IF(BU459=0,"",_xlfn.XLOOKUP(BU459,StatePicklist!$1:$1,StatePicklist!$3:$3,"NA",0))</f>
        <v/>
      </c>
      <c r="BW459" s="297" t="str">
        <f ca="1">IF(RMDF!BV459="", "", IF(ISNUMBER(MATCH(RMDF!BV459, INDIRECT(BV459), 0)), "OK", "Invalid"))</f>
        <v/>
      </c>
      <c r="BX459" s="281"/>
      <c r="BY459" s="281"/>
      <c r="BZ459" s="281"/>
      <c r="CA459" s="281" t="b">
        <f>AND(RMDF!CD459&gt;=0, RMDF!CD459&lt;=1-SUM(RMDF!Z459,RMDF!AG459,RMDF!AN459,RMDF!AU459,RMDF!BB459,RMDF!BI459,RMDF!BP459,RMDF!BW459), RMDF!CD459=ROUND(RMDF!CD459,4))</f>
        <v>1</v>
      </c>
      <c r="CB459" s="317">
        <f>RMDF!CB459</f>
        <v>0</v>
      </c>
      <c r="CC459" s="318" t="str">
        <f>IF(CB459=0,"",_xlfn.XLOOKUP(CB459,StatePicklist!$1:$1,StatePicklist!$3:$3,"NA",0))</f>
        <v/>
      </c>
      <c r="CD459" s="297" t="str">
        <f ca="1">IF(RMDF!CC459="", "", IF(ISNUMBER(MATCH(RMDF!CC459, INDIRECT(CC459), 0)), "OK", "Invalid"))</f>
        <v/>
      </c>
      <c r="CE459" s="281"/>
      <c r="CF459" s="281"/>
      <c r="CG459" s="281"/>
      <c r="CH459" s="281" t="b">
        <f>AND(RMDF!CK459&gt;=0, RMDF!CK459&lt;=1-SUM(RMDF!Z459,RMDF!AG459,RMDF!AN459,RMDF!AU459,RMDF!BB459,RMDF!BI459,RMDF!BP459,RMDF!BW459,RMDF!CD459), RMDF!CK459=ROUND(RMDF!CK459,4))</f>
        <v>1</v>
      </c>
      <c r="CI459" s="317">
        <f>RMDF!CI459</f>
        <v>0</v>
      </c>
      <c r="CJ459" s="318" t="str">
        <f>IF(CI459=0,"",_xlfn.XLOOKUP(CI459,StatePicklist!$1:$1,StatePicklist!$3:$3,"NA",0))</f>
        <v/>
      </c>
      <c r="CK459" s="297" t="str">
        <f ca="1">IF(RMDF!CJ459="", "", IF(ISNUMBER(MATCH(RMDF!CJ459, INDIRECT(CJ459), 0)), "OK", "Invalid"))</f>
        <v/>
      </c>
      <c r="CL459" s="281"/>
      <c r="CM459" s="281"/>
      <c r="CN459" s="281"/>
      <c r="CO459" s="281" t="b">
        <f>AND(RMDF!CR459&gt;=0, RMDF!CR459&lt;=1-SUM(RMDF!Z459,RMDF!AG459,RMDF!AN459,RMDF!AU459,RMDF!BB459,RMDF!BI459,RMDF!BP459,RMDF!BW459,RMDF!CD459,RMDF!CK459), RMDF!CR459=ROUND(RMDF!CR459,4))</f>
        <v>1</v>
      </c>
      <c r="CP459" s="317">
        <f>RMDF!CP459</f>
        <v>0</v>
      </c>
      <c r="CQ459" s="318" t="str">
        <f>IF(CP459=0,"",_xlfn.XLOOKUP(CP459,StatePicklist!$1:$1,StatePicklist!$3:$3,"NA",0))</f>
        <v/>
      </c>
      <c r="CR459" s="297" t="str">
        <f ca="1">IF(RMDF!CQ459="", "", IF(ISNUMBER(MATCH(RMDF!CQ459, INDIRECT(CQ459), 0)), "OK", "Invalid"))</f>
        <v/>
      </c>
      <c r="CS459" s="281"/>
      <c r="CT459" s="281"/>
      <c r="CU459" s="281"/>
      <c r="CV459" s="281" t="b">
        <f>AND(RMDF!CY459&gt;=0, RMDF!CY459&lt;=1-SUM(RMDF!Z459,RMDF!AG459,RMDF!AN459,RMDF!AU459,RMDF!BB459,RMDF!BI459,RMDF!BP459,RMDF!BW459,RMDF!CD459,RMDF!CK459,RMDF!CR459), RMDF!CY459=ROUND(RMDF!CY459,4))</f>
        <v>1</v>
      </c>
      <c r="CW459" s="317">
        <f>RMDF!CW459</f>
        <v>0</v>
      </c>
      <c r="CX459" s="318" t="str">
        <f>IF(CW459=0,"",_xlfn.XLOOKUP(CW459,StatePicklist!$1:$1,StatePicklist!$3:$3,"NA",0))</f>
        <v/>
      </c>
      <c r="CY459" s="297" t="str">
        <f ca="1">IF(RMDF!CX459="", "", IF(ISNUMBER(MATCH(RMDF!CX459, INDIRECT(CX459), 0)), "OK", "Invalid"))</f>
        <v/>
      </c>
      <c r="CZ459" s="281"/>
      <c r="DA459" s="281"/>
      <c r="DB459" s="281"/>
      <c r="DC459" s="281" t="b">
        <f>AND(RMDF!DF459&gt;=0, RMDF!DF459&lt;=1-SUM(RMDF!Z459,RMDF!AG459,RMDF!AN459,RMDF!AU459,RMDF!BB459,RMDF!BI459,RMDF!BP459,RMDF!BW459,RMDF!CD459,RMDF!CK459,RMDF!CR459,RMDF!CY459), RMDF!DF459=ROUND(RMDF!DF459,4))</f>
        <v>1</v>
      </c>
      <c r="DD459" s="317">
        <f>RMDF!DD459</f>
        <v>0</v>
      </c>
      <c r="DE459" s="318" t="str">
        <f>IF(DD459=0,"",_xlfn.XLOOKUP(DD459,StatePicklist!$1:$1,StatePicklist!$3:$3,"NA",0))</f>
        <v/>
      </c>
      <c r="DF459" s="297" t="str">
        <f ca="1">IF(RMDF!DE459="", "", IF(ISNUMBER(MATCH(RMDF!DE459, INDIRECT(DE459), 0)), "OK", "Invalid"))</f>
        <v/>
      </c>
      <c r="DG459" s="281"/>
      <c r="DH459" s="281"/>
      <c r="DI459" s="281"/>
      <c r="DJ459" s="281" t="b">
        <f>AND(RMDF!DM459&gt;=0, RMDF!DM459&lt;=1-SUM(RMDF!Z459,RMDF!AG459,RMDF!AN459,RMDF!AU459,RMDF!BB459,RMDF!BI459,RMDF!BP459,RMDF!BW459,RMDF!CD459,RMDF!CK459,RMDF!CR459,RMDF!CY459,RMDF!DF459), RMDF!DM459=ROUND(RMDF!DM459,4))</f>
        <v>1</v>
      </c>
      <c r="DK459" s="317">
        <f>RMDF!DK459</f>
        <v>0</v>
      </c>
      <c r="DL459" s="318" t="str">
        <f>IF(DK459=0,"",_xlfn.XLOOKUP(DK459,StatePicklist!$1:$1,StatePicklist!$3:$3,"NA",0))</f>
        <v/>
      </c>
      <c r="DM459" s="297" t="str">
        <f ca="1">IF(RMDF!DL459="", "", IF(ISNUMBER(MATCH(RMDF!DL459, INDIRECT(DL459), 0)), "OK", "Invalid"))</f>
        <v/>
      </c>
      <c r="DN459" s="281"/>
      <c r="DO459" s="281"/>
      <c r="DP459" s="281"/>
      <c r="DQ459" s="281" t="b">
        <f>AND(RMDF!DT459&gt;=0, RMDF!DT459&lt;=1-SUM(RMDF!Z459,RMDF!AG459,RMDF!AN459,RMDF!AU459,RMDF!BB459,RMDF!BI459,RMDF!BP459,RMDF!BW459,RMDF!CD459,RMDF!CK459,RMDF!CR459,RMDF!CY459,RMDF!DF459,RMDF!DM459), RMDF!DT459=ROUND(RMDF!DT459,4))</f>
        <v>1</v>
      </c>
      <c r="DR459" s="317">
        <f>RMDF!DR459</f>
        <v>0</v>
      </c>
      <c r="DS459" s="318" t="str">
        <f>IF(DR459=0,"",_xlfn.XLOOKUP(DR459,StatePicklist!$1:$1,StatePicklist!$3:$3,"NA",0))</f>
        <v/>
      </c>
      <c r="DT459" s="297" t="str">
        <f ca="1">IF(RMDF!DS459="", "", IF(ISNUMBER(MATCH(RMDF!DS459, INDIRECT(DS459), 0)), "OK", "Invalid"))</f>
        <v/>
      </c>
      <c r="DU459" s="281"/>
      <c r="DV459" s="281"/>
      <c r="DW459" s="281"/>
      <c r="DX459" s="281" t="b">
        <f>AND(RMDF!EA459&gt;=0, RMDF!EA459&lt;=1-SUM(RMDF!Z459,RMDF!AG459,RMDF!AN459,RMDF!AU459,RMDF!BB459,RMDF!BI459,RMDF!BP459,RMDF!BW459,RMDF!CD459,RMDF!CK459,RMDF!CR459,RMDF!CY459,RMDF!DF459,RMDF!DM459,RMDF!DT459), RMDF!EA459=ROUND(RMDF!EA459,4))</f>
        <v>1</v>
      </c>
      <c r="DY459" s="317">
        <f>RMDF!DY459</f>
        <v>0</v>
      </c>
      <c r="DZ459" s="318" t="str">
        <f>IF(DY459=0,"",_xlfn.XLOOKUP(DY459,StatePicklist!$1:$1,StatePicklist!$3:$3,"NA",0))</f>
        <v/>
      </c>
      <c r="EA459" s="297" t="str">
        <f ca="1">IF(RMDF!DZ459="", "", IF(ISNUMBER(MATCH(RMDF!DZ459, INDIRECT(DZ459), 0)), "OK", "Invalid"))</f>
        <v/>
      </c>
      <c r="EB459" s="281"/>
      <c r="EC459" s="281"/>
      <c r="ED459" s="281"/>
      <c r="EE459" s="281" t="b">
        <f>AND(RMDF!EH459&gt;=0, RMDF!EH459&lt;=1-SUM(RMDF!Z459,RMDF!AG459,RMDF!AN459,RMDF!AU459,RMDF!BB459,RMDF!BI459,RMDF!BP459,RMDF!BW459,RMDF!CD459,RMDF!CK459,RMDF!CR459,RMDF!CY459,RMDF!DF459,RMDF!DM459,RMDF!DT459,RMDF!EA459), RMDF!EH459=ROUND(RMDF!EH459,4))</f>
        <v>1</v>
      </c>
      <c r="EF459" s="317">
        <f>RMDF!EF459</f>
        <v>0</v>
      </c>
      <c r="EG459" s="318" t="str">
        <f>IF(EF459=0,"",_xlfn.XLOOKUP(EF459,StatePicklist!$1:$1,StatePicklist!$3:$3,"NA",0))</f>
        <v/>
      </c>
      <c r="EH459" s="297" t="str">
        <f ca="1">IF(RMDF!EG459="", "", IF(ISNUMBER(MATCH(RMDF!EG459, INDIRECT(EG459), 0)), "OK", "Invalid"))</f>
        <v/>
      </c>
      <c r="EI459" s="281"/>
      <c r="EJ459" s="281"/>
      <c r="EK459" s="281"/>
      <c r="EL459" s="281" t="b">
        <f>AND(RMDF!EO459&gt;=0, RMDF!EO459&lt;=1-SUM(RMDF!Z459,RMDF!AG459,RMDF!AN459,RMDF!AU459,RMDF!BB459,RMDF!BI459,RMDF!BP459,RMDF!BW459,RMDF!CD459,RMDF!CK459,RMDF!CR459,RMDF!CY459,RMDF!DF459,RMDF!DM459,RMDF!DT459,RMDF!EA459,RMDF!EH459), RMDF!EO459=ROUND(RMDF!EO459,4))</f>
        <v>1</v>
      </c>
      <c r="EM459" s="317">
        <f>RMDF!EM459</f>
        <v>0</v>
      </c>
      <c r="EN459" s="318" t="str">
        <f>IF(EM459=0,"",_xlfn.XLOOKUP(EM459,StatePicklist!$1:$1,StatePicklist!$3:$3,"NA",0))</f>
        <v/>
      </c>
      <c r="EO459" s="297" t="str">
        <f ca="1">IF(RMDF!EN459="", "", IF(ISNUMBER(MATCH(RMDF!EN459, INDIRECT(EN459), 0)), "OK", "Invalid"))</f>
        <v/>
      </c>
      <c r="EP459" s="281"/>
      <c r="EQ459" s="281"/>
      <c r="ER459" s="281"/>
      <c r="ES459" s="281" t="b">
        <f>AND(RMDF!EV459&gt;=0, RMDF!EV459&lt;=1-SUM(RMDF!Z459,RMDF!AG459,RMDF!AN459,RMDF!AU459,RMDF!BB459,RMDF!BI459,RMDF!BP459,RMDF!BW459,RMDF!CD459,RMDF!CK459,RMDF!CR459,RMDF!CY459,RMDF!DF459,RMDF!DM459,RMDF!DT459,RMDF!EA459,RMDF!EH459,RMDF!EO459), RMDF!EV459=ROUND(RMDF!EV459,4))</f>
        <v>1</v>
      </c>
      <c r="ET459" s="317">
        <f>RMDF!ET459</f>
        <v>0</v>
      </c>
      <c r="EU459" s="318" t="str">
        <f>IF(ET459=0,"",_xlfn.XLOOKUP(ET459,StatePicklist!$1:$1,StatePicklist!$3:$3,"NA",0))</f>
        <v/>
      </c>
      <c r="EV459" s="297" t="str">
        <f ca="1">IF(RMDF!EU459="", "", IF(ISNUMBER(MATCH(RMDF!EU459, INDIRECT(EU459), 0)), "OK", "Invalid"))</f>
        <v/>
      </c>
      <c r="EW459" s="281"/>
      <c r="EX459" s="281"/>
      <c r="EY459" s="281"/>
      <c r="EZ459" s="281" t="b">
        <f>AND(RMDF!FC459&gt;=0, RMDF!FC459&lt;=1-SUM(RMDF!Z459,RMDF!AG459,RMDF!AN459,RMDF!AU459,RMDF!BB459,RMDF!BI459,RMDF!BP459,RMDF!BW459,RMDF!CD459,RMDF!CK459,RMDF!CR459,RMDF!CY459,RMDF!DF459,RMDF!DM459,RMDF!DT459,RMDF!EA459,RMDF!EH459,RMDF!EO459,RMDF!EV459), RMDF!FC459=ROUND(RMDF!FC459,4))</f>
        <v>1</v>
      </c>
      <c r="FA459" s="317">
        <f>RMDF!FA459</f>
        <v>0</v>
      </c>
      <c r="FB459" s="318" t="str">
        <f>IF(FA459=0,"",_xlfn.XLOOKUP(FA459,StatePicklist!$1:$1,StatePicklist!$3:$3,"NA",0))</f>
        <v/>
      </c>
      <c r="FC459" s="297" t="str">
        <f ca="1">IF(RMDF!FB459="", "", IF(ISNUMBER(MATCH(RMDF!FB459, INDIRECT(FB459), 0)), "OK", "Invalid"))</f>
        <v/>
      </c>
    </row>
    <row r="460" spans="1:159" s="205" customFormat="1" ht="39.9" customHeight="1" x14ac:dyDescent="0.25">
      <c r="A460" s="206"/>
      <c r="B460" s="196"/>
      <c r="C460" s="197"/>
      <c r="D460" s="198"/>
      <c r="E460" s="199"/>
      <c r="F460" s="200"/>
      <c r="G460" s="201"/>
      <c r="H460" s="292"/>
      <c r="I460" s="305">
        <f>RMDF!I460</f>
        <v>0</v>
      </c>
      <c r="J460" s="305" t="str">
        <f>IF(I460=ProductCode!$B$30,"PDReclPost",IF(OR(I460=ProductCode!$C$30,I460=ProductCode!$E$30,I460=ProductCode!$G$30),"PDPreCon",IF(OR(I460=ProductCode!$D$30,I460=ProductCode!$F$30),"PDNotReclPost","")))</f>
        <v/>
      </c>
      <c r="K460" s="305" t="str">
        <f t="shared" si="27"/>
        <v/>
      </c>
      <c r="L460" s="289"/>
      <c r="M460" s="305" t="str">
        <f t="shared" si="27"/>
        <v/>
      </c>
      <c r="N460" s="289" t="b">
        <f>AND(RMDF!N460&gt;=0, RMDF!N460&lt;=1-RMDF!L460, RMDF!N460=ROUND(RMDF!N460,4))</f>
        <v>1</v>
      </c>
      <c r="O460" s="286" t="str">
        <f>IF(P460="","",IF(I460="","",IF(LEFT(I460,13)="Reclaimed pos",RawMaterialCode!$E$569,RawMaterialCode!$E$568)))</f>
        <v>Reclaimed pre-consumer mixed fibers (RM0578)</v>
      </c>
      <c r="P460" s="295">
        <f t="shared" si="28"/>
        <v>1</v>
      </c>
      <c r="Q460" s="202"/>
      <c r="R460" s="203"/>
      <c r="S460" s="204" t="str">
        <f t="shared" si="29"/>
        <v/>
      </c>
      <c r="T460" s="281"/>
      <c r="U460" s="281"/>
      <c r="V460" s="281"/>
      <c r="W460" s="281"/>
      <c r="X460" s="317">
        <f>RMDF!X460</f>
        <v>0</v>
      </c>
      <c r="Y460" s="318" t="str">
        <f>IF(X460=0,"",_xlfn.XLOOKUP(X460,StatePicklist!$1:$1,StatePicklist!$3:$3,"NA",0))</f>
        <v/>
      </c>
      <c r="Z460" s="297" t="str">
        <f ca="1">IF(RMDF!Y460="", "", IF(ISNUMBER(MATCH(RMDF!Y460, INDIRECT(Y460), 0)), "OK", "Invalid"))</f>
        <v/>
      </c>
      <c r="AA460" s="281"/>
      <c r="AB460" s="281"/>
      <c r="AC460" s="281"/>
      <c r="AD460" s="281" t="b">
        <f>AND(RMDF!AG460&gt;=0, RMDF!AG460&lt;=1-RMDF!Z460, RMDF!AG460=ROUND(RMDF!AG460,4))</f>
        <v>1</v>
      </c>
      <c r="AE460" s="317">
        <f>RMDF!AE460</f>
        <v>0</v>
      </c>
      <c r="AF460" s="318" t="str">
        <f>IF(AE460=0,"",_xlfn.XLOOKUP(AE460,StatePicklist!$1:$1,StatePicklist!$3:$3,"NA",0))</f>
        <v/>
      </c>
      <c r="AG460" s="297" t="str">
        <f ca="1">IF(RMDF!AF460="", "", IF(ISNUMBER(MATCH(RMDF!AF460, INDIRECT(AF460), 0)), "OK", "Invalid"))</f>
        <v/>
      </c>
      <c r="AH460" s="281"/>
      <c r="AI460" s="281"/>
      <c r="AJ460" s="281"/>
      <c r="AK460" s="281" t="b">
        <f>AND(RMDF!AN460&gt;=0, RMDF!AN460&lt;=1-SUM(RMDF!Z460,RMDF!AG460), RMDF!AN460=ROUND(RMDF!AN460,4))</f>
        <v>1</v>
      </c>
      <c r="AL460" s="317">
        <f>RMDF!AL460</f>
        <v>0</v>
      </c>
      <c r="AM460" s="318" t="str">
        <f>IF(AL460=0,"",_xlfn.XLOOKUP(AL460,StatePicklist!$1:$1,StatePicklist!$3:$3,"NA",0))</f>
        <v/>
      </c>
      <c r="AN460" s="297" t="str">
        <f ca="1">IF(RMDF!AM460="", "", IF(ISNUMBER(MATCH(RMDF!AM460, INDIRECT(AM460), 0)), "OK", "Invalid"))</f>
        <v/>
      </c>
      <c r="AO460" s="281"/>
      <c r="AP460" s="281"/>
      <c r="AQ460" s="281"/>
      <c r="AR460" s="281" t="b">
        <f>AND(RMDF!AU460&gt;=0, RMDF!AU460&lt;=1-SUM(RMDF!Z460,RMDF!AG460,RMDF!AN460), RMDF!AU460=ROUND(RMDF!AU460,4))</f>
        <v>1</v>
      </c>
      <c r="AS460" s="317">
        <f>RMDF!AS460</f>
        <v>0</v>
      </c>
      <c r="AT460" s="318" t="str">
        <f>IF(AS460=0,"",_xlfn.XLOOKUP(AS460,StatePicklist!$1:$1,StatePicklist!$3:$3,"NA",0))</f>
        <v/>
      </c>
      <c r="AU460" s="297" t="str">
        <f ca="1">IF(RMDF!AT460="", "", IF(ISNUMBER(MATCH(RMDF!AT460, INDIRECT(AT460), 0)), "OK", "Invalid"))</f>
        <v/>
      </c>
      <c r="AV460" s="281"/>
      <c r="AW460" s="281"/>
      <c r="AX460" s="281"/>
      <c r="AY460" s="281" t="b">
        <f>AND(RMDF!BB460&gt;=0, RMDF!BB460&lt;=1-SUM(RMDF!Z460,RMDF!AG460,RMDF!AN460,RMDF!AU460), RMDF!BB460=ROUND(RMDF!BB460,4))</f>
        <v>1</v>
      </c>
      <c r="AZ460" s="317">
        <f>RMDF!AZ460</f>
        <v>0</v>
      </c>
      <c r="BA460" s="318" t="str">
        <f>IF(AZ460=0,"",_xlfn.XLOOKUP(AZ460,StatePicklist!$1:$1,StatePicklist!$3:$3,"NA",0))</f>
        <v/>
      </c>
      <c r="BB460" s="297" t="str">
        <f ca="1">IF(RMDF!BA460="", "", IF(ISNUMBER(MATCH(RMDF!BA460, INDIRECT(BA460), 0)), "OK", "Invalid"))</f>
        <v/>
      </c>
      <c r="BC460" s="281"/>
      <c r="BD460" s="281"/>
      <c r="BE460" s="281"/>
      <c r="BF460" s="281" t="b">
        <f>AND(RMDF!BI460&gt;=0, RMDF!BI460&lt;=1-SUM(RMDF!Z460,RMDF!AG460,RMDF!AN460,RMDF!AU460,RMDF!BB460), RMDF!BI460=ROUND(RMDF!BI460,4))</f>
        <v>1</v>
      </c>
      <c r="BG460" s="317">
        <f>RMDF!BG460</f>
        <v>0</v>
      </c>
      <c r="BH460" s="318" t="str">
        <f>IF(BG460=0,"",_xlfn.XLOOKUP(BG460,StatePicklist!$1:$1,StatePicklist!$3:$3,"NA",0))</f>
        <v/>
      </c>
      <c r="BI460" s="297" t="str">
        <f ca="1">IF(RMDF!BH460="", "", IF(ISNUMBER(MATCH(RMDF!BH460, INDIRECT(BH460), 0)), "OK", "Invalid"))</f>
        <v/>
      </c>
      <c r="BJ460" s="281"/>
      <c r="BK460" s="281"/>
      <c r="BL460" s="281"/>
      <c r="BM460" s="281" t="b">
        <f>AND(RMDF!BP460&gt;=0, RMDF!BP460&lt;=1-SUM(RMDF!Z460,RMDF!AG460,RMDF!AN460,RMDF!AU460,RMDF!BB460,RMDF!BI460), RMDF!BP460=ROUND(RMDF!BP460,4))</f>
        <v>1</v>
      </c>
      <c r="BN460" s="317">
        <f>RMDF!BN460</f>
        <v>0</v>
      </c>
      <c r="BO460" s="318" t="str">
        <f>IF(BN460=0,"",_xlfn.XLOOKUP(BN460,StatePicklist!$1:$1,StatePicklist!$3:$3,"NA",0))</f>
        <v/>
      </c>
      <c r="BP460" s="297" t="str">
        <f ca="1">IF(RMDF!BO460="", "", IF(ISNUMBER(MATCH(RMDF!BO460, INDIRECT(BO460), 0)), "OK", "Invalid"))</f>
        <v/>
      </c>
      <c r="BQ460" s="281"/>
      <c r="BR460" s="281"/>
      <c r="BS460" s="281"/>
      <c r="BT460" s="281" t="b">
        <f>AND(RMDF!BW460&gt;=0, RMDF!BW460&lt;=1-SUM(RMDF!Z460,RMDF!AG460,RMDF!AN460,RMDF!AU460,RMDF!BB460,RMDF!BI460,RMDF!BP460), RMDF!BW460=ROUND(RMDF!BW460,4))</f>
        <v>1</v>
      </c>
      <c r="BU460" s="317">
        <f>RMDF!BU460</f>
        <v>0</v>
      </c>
      <c r="BV460" s="318" t="str">
        <f>IF(BU460=0,"",_xlfn.XLOOKUP(BU460,StatePicklist!$1:$1,StatePicklist!$3:$3,"NA",0))</f>
        <v/>
      </c>
      <c r="BW460" s="297" t="str">
        <f ca="1">IF(RMDF!BV460="", "", IF(ISNUMBER(MATCH(RMDF!BV460, INDIRECT(BV460), 0)), "OK", "Invalid"))</f>
        <v/>
      </c>
      <c r="BX460" s="281"/>
      <c r="BY460" s="281"/>
      <c r="BZ460" s="281"/>
      <c r="CA460" s="281" t="b">
        <f>AND(RMDF!CD460&gt;=0, RMDF!CD460&lt;=1-SUM(RMDF!Z460,RMDF!AG460,RMDF!AN460,RMDF!AU460,RMDF!BB460,RMDF!BI460,RMDF!BP460,RMDF!BW460), RMDF!CD460=ROUND(RMDF!CD460,4))</f>
        <v>1</v>
      </c>
      <c r="CB460" s="317">
        <f>RMDF!CB460</f>
        <v>0</v>
      </c>
      <c r="CC460" s="318" t="str">
        <f>IF(CB460=0,"",_xlfn.XLOOKUP(CB460,StatePicklist!$1:$1,StatePicklist!$3:$3,"NA",0))</f>
        <v/>
      </c>
      <c r="CD460" s="297" t="str">
        <f ca="1">IF(RMDF!CC460="", "", IF(ISNUMBER(MATCH(RMDF!CC460, INDIRECT(CC460), 0)), "OK", "Invalid"))</f>
        <v/>
      </c>
      <c r="CE460" s="281"/>
      <c r="CF460" s="281"/>
      <c r="CG460" s="281"/>
      <c r="CH460" s="281" t="b">
        <f>AND(RMDF!CK460&gt;=0, RMDF!CK460&lt;=1-SUM(RMDF!Z460,RMDF!AG460,RMDF!AN460,RMDF!AU460,RMDF!BB460,RMDF!BI460,RMDF!BP460,RMDF!BW460,RMDF!CD460), RMDF!CK460=ROUND(RMDF!CK460,4))</f>
        <v>1</v>
      </c>
      <c r="CI460" s="317">
        <f>RMDF!CI460</f>
        <v>0</v>
      </c>
      <c r="CJ460" s="318" t="str">
        <f>IF(CI460=0,"",_xlfn.XLOOKUP(CI460,StatePicklist!$1:$1,StatePicklist!$3:$3,"NA",0))</f>
        <v/>
      </c>
      <c r="CK460" s="297" t="str">
        <f ca="1">IF(RMDF!CJ460="", "", IF(ISNUMBER(MATCH(RMDF!CJ460, INDIRECT(CJ460), 0)), "OK", "Invalid"))</f>
        <v/>
      </c>
      <c r="CL460" s="281"/>
      <c r="CM460" s="281"/>
      <c r="CN460" s="281"/>
      <c r="CO460" s="281" t="b">
        <f>AND(RMDF!CR460&gt;=0, RMDF!CR460&lt;=1-SUM(RMDF!Z460,RMDF!AG460,RMDF!AN460,RMDF!AU460,RMDF!BB460,RMDF!BI460,RMDF!BP460,RMDF!BW460,RMDF!CD460,RMDF!CK460), RMDF!CR460=ROUND(RMDF!CR460,4))</f>
        <v>1</v>
      </c>
      <c r="CP460" s="317">
        <f>RMDF!CP460</f>
        <v>0</v>
      </c>
      <c r="CQ460" s="318" t="str">
        <f>IF(CP460=0,"",_xlfn.XLOOKUP(CP460,StatePicklist!$1:$1,StatePicklist!$3:$3,"NA",0))</f>
        <v/>
      </c>
      <c r="CR460" s="297" t="str">
        <f ca="1">IF(RMDF!CQ460="", "", IF(ISNUMBER(MATCH(RMDF!CQ460, INDIRECT(CQ460), 0)), "OK", "Invalid"))</f>
        <v/>
      </c>
      <c r="CS460" s="281"/>
      <c r="CT460" s="281"/>
      <c r="CU460" s="281"/>
      <c r="CV460" s="281" t="b">
        <f>AND(RMDF!CY460&gt;=0, RMDF!CY460&lt;=1-SUM(RMDF!Z460,RMDF!AG460,RMDF!AN460,RMDF!AU460,RMDF!BB460,RMDF!BI460,RMDF!BP460,RMDF!BW460,RMDF!CD460,RMDF!CK460,RMDF!CR460), RMDF!CY460=ROUND(RMDF!CY460,4))</f>
        <v>1</v>
      </c>
      <c r="CW460" s="317">
        <f>RMDF!CW460</f>
        <v>0</v>
      </c>
      <c r="CX460" s="318" t="str">
        <f>IF(CW460=0,"",_xlfn.XLOOKUP(CW460,StatePicklist!$1:$1,StatePicklist!$3:$3,"NA",0))</f>
        <v/>
      </c>
      <c r="CY460" s="297" t="str">
        <f ca="1">IF(RMDF!CX460="", "", IF(ISNUMBER(MATCH(RMDF!CX460, INDIRECT(CX460), 0)), "OK", "Invalid"))</f>
        <v/>
      </c>
      <c r="CZ460" s="281"/>
      <c r="DA460" s="281"/>
      <c r="DB460" s="281"/>
      <c r="DC460" s="281" t="b">
        <f>AND(RMDF!DF460&gt;=0, RMDF!DF460&lt;=1-SUM(RMDF!Z460,RMDF!AG460,RMDF!AN460,RMDF!AU460,RMDF!BB460,RMDF!BI460,RMDF!BP460,RMDF!BW460,RMDF!CD460,RMDF!CK460,RMDF!CR460,RMDF!CY460), RMDF!DF460=ROUND(RMDF!DF460,4))</f>
        <v>1</v>
      </c>
      <c r="DD460" s="317">
        <f>RMDF!DD460</f>
        <v>0</v>
      </c>
      <c r="DE460" s="318" t="str">
        <f>IF(DD460=0,"",_xlfn.XLOOKUP(DD460,StatePicklist!$1:$1,StatePicklist!$3:$3,"NA",0))</f>
        <v/>
      </c>
      <c r="DF460" s="297" t="str">
        <f ca="1">IF(RMDF!DE460="", "", IF(ISNUMBER(MATCH(RMDF!DE460, INDIRECT(DE460), 0)), "OK", "Invalid"))</f>
        <v/>
      </c>
      <c r="DG460" s="281"/>
      <c r="DH460" s="281"/>
      <c r="DI460" s="281"/>
      <c r="DJ460" s="281" t="b">
        <f>AND(RMDF!DM460&gt;=0, RMDF!DM460&lt;=1-SUM(RMDF!Z460,RMDF!AG460,RMDF!AN460,RMDF!AU460,RMDF!BB460,RMDF!BI460,RMDF!BP460,RMDF!BW460,RMDF!CD460,RMDF!CK460,RMDF!CR460,RMDF!CY460,RMDF!DF460), RMDF!DM460=ROUND(RMDF!DM460,4))</f>
        <v>1</v>
      </c>
      <c r="DK460" s="317">
        <f>RMDF!DK460</f>
        <v>0</v>
      </c>
      <c r="DL460" s="318" t="str">
        <f>IF(DK460=0,"",_xlfn.XLOOKUP(DK460,StatePicklist!$1:$1,StatePicklist!$3:$3,"NA",0))</f>
        <v/>
      </c>
      <c r="DM460" s="297" t="str">
        <f ca="1">IF(RMDF!DL460="", "", IF(ISNUMBER(MATCH(RMDF!DL460, INDIRECT(DL460), 0)), "OK", "Invalid"))</f>
        <v/>
      </c>
      <c r="DN460" s="281"/>
      <c r="DO460" s="281"/>
      <c r="DP460" s="281"/>
      <c r="DQ460" s="281" t="b">
        <f>AND(RMDF!DT460&gt;=0, RMDF!DT460&lt;=1-SUM(RMDF!Z460,RMDF!AG460,RMDF!AN460,RMDF!AU460,RMDF!BB460,RMDF!BI460,RMDF!BP460,RMDF!BW460,RMDF!CD460,RMDF!CK460,RMDF!CR460,RMDF!CY460,RMDF!DF460,RMDF!DM460), RMDF!DT460=ROUND(RMDF!DT460,4))</f>
        <v>1</v>
      </c>
      <c r="DR460" s="317">
        <f>RMDF!DR460</f>
        <v>0</v>
      </c>
      <c r="DS460" s="318" t="str">
        <f>IF(DR460=0,"",_xlfn.XLOOKUP(DR460,StatePicklist!$1:$1,StatePicklist!$3:$3,"NA",0))</f>
        <v/>
      </c>
      <c r="DT460" s="297" t="str">
        <f ca="1">IF(RMDF!DS460="", "", IF(ISNUMBER(MATCH(RMDF!DS460, INDIRECT(DS460), 0)), "OK", "Invalid"))</f>
        <v/>
      </c>
      <c r="DU460" s="281"/>
      <c r="DV460" s="281"/>
      <c r="DW460" s="281"/>
      <c r="DX460" s="281" t="b">
        <f>AND(RMDF!EA460&gt;=0, RMDF!EA460&lt;=1-SUM(RMDF!Z460,RMDF!AG460,RMDF!AN460,RMDF!AU460,RMDF!BB460,RMDF!BI460,RMDF!BP460,RMDF!BW460,RMDF!CD460,RMDF!CK460,RMDF!CR460,RMDF!CY460,RMDF!DF460,RMDF!DM460,RMDF!DT460), RMDF!EA460=ROUND(RMDF!EA460,4))</f>
        <v>1</v>
      </c>
      <c r="DY460" s="317">
        <f>RMDF!DY460</f>
        <v>0</v>
      </c>
      <c r="DZ460" s="318" t="str">
        <f>IF(DY460=0,"",_xlfn.XLOOKUP(DY460,StatePicklist!$1:$1,StatePicklist!$3:$3,"NA",0))</f>
        <v/>
      </c>
      <c r="EA460" s="297" t="str">
        <f ca="1">IF(RMDF!DZ460="", "", IF(ISNUMBER(MATCH(RMDF!DZ460, INDIRECT(DZ460), 0)), "OK", "Invalid"))</f>
        <v/>
      </c>
      <c r="EB460" s="281"/>
      <c r="EC460" s="281"/>
      <c r="ED460" s="281"/>
      <c r="EE460" s="281" t="b">
        <f>AND(RMDF!EH460&gt;=0, RMDF!EH460&lt;=1-SUM(RMDF!Z460,RMDF!AG460,RMDF!AN460,RMDF!AU460,RMDF!BB460,RMDF!BI460,RMDF!BP460,RMDF!BW460,RMDF!CD460,RMDF!CK460,RMDF!CR460,RMDF!CY460,RMDF!DF460,RMDF!DM460,RMDF!DT460,RMDF!EA460), RMDF!EH460=ROUND(RMDF!EH460,4))</f>
        <v>1</v>
      </c>
      <c r="EF460" s="317">
        <f>RMDF!EF460</f>
        <v>0</v>
      </c>
      <c r="EG460" s="318" t="str">
        <f>IF(EF460=0,"",_xlfn.XLOOKUP(EF460,StatePicklist!$1:$1,StatePicklist!$3:$3,"NA",0))</f>
        <v/>
      </c>
      <c r="EH460" s="297" t="str">
        <f ca="1">IF(RMDF!EG460="", "", IF(ISNUMBER(MATCH(RMDF!EG460, INDIRECT(EG460), 0)), "OK", "Invalid"))</f>
        <v/>
      </c>
      <c r="EI460" s="281"/>
      <c r="EJ460" s="281"/>
      <c r="EK460" s="281"/>
      <c r="EL460" s="281" t="b">
        <f>AND(RMDF!EO460&gt;=0, RMDF!EO460&lt;=1-SUM(RMDF!Z460,RMDF!AG460,RMDF!AN460,RMDF!AU460,RMDF!BB460,RMDF!BI460,RMDF!BP460,RMDF!BW460,RMDF!CD460,RMDF!CK460,RMDF!CR460,RMDF!CY460,RMDF!DF460,RMDF!DM460,RMDF!DT460,RMDF!EA460,RMDF!EH460), RMDF!EO460=ROUND(RMDF!EO460,4))</f>
        <v>1</v>
      </c>
      <c r="EM460" s="317">
        <f>RMDF!EM460</f>
        <v>0</v>
      </c>
      <c r="EN460" s="318" t="str">
        <f>IF(EM460=0,"",_xlfn.XLOOKUP(EM460,StatePicklist!$1:$1,StatePicklist!$3:$3,"NA",0))</f>
        <v/>
      </c>
      <c r="EO460" s="297" t="str">
        <f ca="1">IF(RMDF!EN460="", "", IF(ISNUMBER(MATCH(RMDF!EN460, INDIRECT(EN460), 0)), "OK", "Invalid"))</f>
        <v/>
      </c>
      <c r="EP460" s="281"/>
      <c r="EQ460" s="281"/>
      <c r="ER460" s="281"/>
      <c r="ES460" s="281" t="b">
        <f>AND(RMDF!EV460&gt;=0, RMDF!EV460&lt;=1-SUM(RMDF!Z460,RMDF!AG460,RMDF!AN460,RMDF!AU460,RMDF!BB460,RMDF!BI460,RMDF!BP460,RMDF!BW460,RMDF!CD460,RMDF!CK460,RMDF!CR460,RMDF!CY460,RMDF!DF460,RMDF!DM460,RMDF!DT460,RMDF!EA460,RMDF!EH460,RMDF!EO460), RMDF!EV460=ROUND(RMDF!EV460,4))</f>
        <v>1</v>
      </c>
      <c r="ET460" s="317">
        <f>RMDF!ET460</f>
        <v>0</v>
      </c>
      <c r="EU460" s="318" t="str">
        <f>IF(ET460=0,"",_xlfn.XLOOKUP(ET460,StatePicklist!$1:$1,StatePicklist!$3:$3,"NA",0))</f>
        <v/>
      </c>
      <c r="EV460" s="297" t="str">
        <f ca="1">IF(RMDF!EU460="", "", IF(ISNUMBER(MATCH(RMDF!EU460, INDIRECT(EU460), 0)), "OK", "Invalid"))</f>
        <v/>
      </c>
      <c r="EW460" s="281"/>
      <c r="EX460" s="281"/>
      <c r="EY460" s="281"/>
      <c r="EZ460" s="281" t="b">
        <f>AND(RMDF!FC460&gt;=0, RMDF!FC460&lt;=1-SUM(RMDF!Z460,RMDF!AG460,RMDF!AN460,RMDF!AU460,RMDF!BB460,RMDF!BI460,RMDF!BP460,RMDF!BW460,RMDF!CD460,RMDF!CK460,RMDF!CR460,RMDF!CY460,RMDF!DF460,RMDF!DM460,RMDF!DT460,RMDF!EA460,RMDF!EH460,RMDF!EO460,RMDF!EV460), RMDF!FC460=ROUND(RMDF!FC460,4))</f>
        <v>1</v>
      </c>
      <c r="FA460" s="317">
        <f>RMDF!FA460</f>
        <v>0</v>
      </c>
      <c r="FB460" s="318" t="str">
        <f>IF(FA460=0,"",_xlfn.XLOOKUP(FA460,StatePicklist!$1:$1,StatePicklist!$3:$3,"NA",0))</f>
        <v/>
      </c>
      <c r="FC460" s="297" t="str">
        <f ca="1">IF(RMDF!FB460="", "", IF(ISNUMBER(MATCH(RMDF!FB460, INDIRECT(FB460), 0)), "OK", "Invalid"))</f>
        <v/>
      </c>
    </row>
    <row r="461" spans="1:159" s="205" customFormat="1" ht="39.9" customHeight="1" x14ac:dyDescent="0.25">
      <c r="A461" s="206"/>
      <c r="B461" s="196"/>
      <c r="C461" s="197"/>
      <c r="D461" s="198"/>
      <c r="E461" s="199"/>
      <c r="F461" s="200"/>
      <c r="G461" s="201"/>
      <c r="H461" s="292"/>
      <c r="I461" s="305">
        <f>RMDF!I461</f>
        <v>0</v>
      </c>
      <c r="J461" s="305" t="str">
        <f>IF(I461=ProductCode!$B$30,"PDReclPost",IF(OR(I461=ProductCode!$C$30,I461=ProductCode!$E$30,I461=ProductCode!$G$30),"PDPreCon",IF(OR(I461=ProductCode!$D$30,I461=ProductCode!$F$30),"PDNotReclPost","")))</f>
        <v/>
      </c>
      <c r="K461" s="305" t="str">
        <f t="shared" si="27"/>
        <v/>
      </c>
      <c r="L461" s="289"/>
      <c r="M461" s="305" t="str">
        <f t="shared" si="27"/>
        <v/>
      </c>
      <c r="N461" s="289" t="b">
        <f>AND(RMDF!N461&gt;=0, RMDF!N461&lt;=1-RMDF!L461, RMDF!N461=ROUND(RMDF!N461,4))</f>
        <v>1</v>
      </c>
      <c r="O461" s="286" t="str">
        <f>IF(P461="","",IF(I461="","",IF(LEFT(I461,13)="Reclaimed pos",RawMaterialCode!$E$569,RawMaterialCode!$E$568)))</f>
        <v>Reclaimed pre-consumer mixed fibers (RM0578)</v>
      </c>
      <c r="P461" s="295">
        <f t="shared" si="28"/>
        <v>1</v>
      </c>
      <c r="Q461" s="202"/>
      <c r="R461" s="203"/>
      <c r="S461" s="204" t="str">
        <f t="shared" si="29"/>
        <v/>
      </c>
      <c r="T461" s="281"/>
      <c r="U461" s="281"/>
      <c r="V461" s="281"/>
      <c r="W461" s="281"/>
      <c r="X461" s="317">
        <f>RMDF!X461</f>
        <v>0</v>
      </c>
      <c r="Y461" s="318" t="str">
        <f>IF(X461=0,"",_xlfn.XLOOKUP(X461,StatePicklist!$1:$1,StatePicklist!$3:$3,"NA",0))</f>
        <v/>
      </c>
      <c r="Z461" s="297" t="str">
        <f ca="1">IF(RMDF!Y461="", "", IF(ISNUMBER(MATCH(RMDF!Y461, INDIRECT(Y461), 0)), "OK", "Invalid"))</f>
        <v/>
      </c>
      <c r="AA461" s="281"/>
      <c r="AB461" s="281"/>
      <c r="AC461" s="281"/>
      <c r="AD461" s="281" t="b">
        <f>AND(RMDF!AG461&gt;=0, RMDF!AG461&lt;=1-RMDF!Z461, RMDF!AG461=ROUND(RMDF!AG461,4))</f>
        <v>1</v>
      </c>
      <c r="AE461" s="317">
        <f>RMDF!AE461</f>
        <v>0</v>
      </c>
      <c r="AF461" s="318" t="str">
        <f>IF(AE461=0,"",_xlfn.XLOOKUP(AE461,StatePicklist!$1:$1,StatePicklist!$3:$3,"NA",0))</f>
        <v/>
      </c>
      <c r="AG461" s="297" t="str">
        <f ca="1">IF(RMDF!AF461="", "", IF(ISNUMBER(MATCH(RMDF!AF461, INDIRECT(AF461), 0)), "OK", "Invalid"))</f>
        <v/>
      </c>
      <c r="AH461" s="281"/>
      <c r="AI461" s="281"/>
      <c r="AJ461" s="281"/>
      <c r="AK461" s="281" t="b">
        <f>AND(RMDF!AN461&gt;=0, RMDF!AN461&lt;=1-SUM(RMDF!Z461,RMDF!AG461), RMDF!AN461=ROUND(RMDF!AN461,4))</f>
        <v>1</v>
      </c>
      <c r="AL461" s="317">
        <f>RMDF!AL461</f>
        <v>0</v>
      </c>
      <c r="AM461" s="318" t="str">
        <f>IF(AL461=0,"",_xlfn.XLOOKUP(AL461,StatePicklist!$1:$1,StatePicklist!$3:$3,"NA",0))</f>
        <v/>
      </c>
      <c r="AN461" s="297" t="str">
        <f ca="1">IF(RMDF!AM461="", "", IF(ISNUMBER(MATCH(RMDF!AM461, INDIRECT(AM461), 0)), "OK", "Invalid"))</f>
        <v/>
      </c>
      <c r="AO461" s="281"/>
      <c r="AP461" s="281"/>
      <c r="AQ461" s="281"/>
      <c r="AR461" s="281" t="b">
        <f>AND(RMDF!AU461&gt;=0, RMDF!AU461&lt;=1-SUM(RMDF!Z461,RMDF!AG461,RMDF!AN461), RMDF!AU461=ROUND(RMDF!AU461,4))</f>
        <v>1</v>
      </c>
      <c r="AS461" s="317">
        <f>RMDF!AS461</f>
        <v>0</v>
      </c>
      <c r="AT461" s="318" t="str">
        <f>IF(AS461=0,"",_xlfn.XLOOKUP(AS461,StatePicklist!$1:$1,StatePicklist!$3:$3,"NA",0))</f>
        <v/>
      </c>
      <c r="AU461" s="297" t="str">
        <f ca="1">IF(RMDF!AT461="", "", IF(ISNUMBER(MATCH(RMDF!AT461, INDIRECT(AT461), 0)), "OK", "Invalid"))</f>
        <v/>
      </c>
      <c r="AV461" s="281"/>
      <c r="AW461" s="281"/>
      <c r="AX461" s="281"/>
      <c r="AY461" s="281" t="b">
        <f>AND(RMDF!BB461&gt;=0, RMDF!BB461&lt;=1-SUM(RMDF!Z461,RMDF!AG461,RMDF!AN461,RMDF!AU461), RMDF!BB461=ROUND(RMDF!BB461,4))</f>
        <v>1</v>
      </c>
      <c r="AZ461" s="317">
        <f>RMDF!AZ461</f>
        <v>0</v>
      </c>
      <c r="BA461" s="318" t="str">
        <f>IF(AZ461=0,"",_xlfn.XLOOKUP(AZ461,StatePicklist!$1:$1,StatePicklist!$3:$3,"NA",0))</f>
        <v/>
      </c>
      <c r="BB461" s="297" t="str">
        <f ca="1">IF(RMDF!BA461="", "", IF(ISNUMBER(MATCH(RMDF!BA461, INDIRECT(BA461), 0)), "OK", "Invalid"))</f>
        <v/>
      </c>
      <c r="BC461" s="281"/>
      <c r="BD461" s="281"/>
      <c r="BE461" s="281"/>
      <c r="BF461" s="281" t="b">
        <f>AND(RMDF!BI461&gt;=0, RMDF!BI461&lt;=1-SUM(RMDF!Z461,RMDF!AG461,RMDF!AN461,RMDF!AU461,RMDF!BB461), RMDF!BI461=ROUND(RMDF!BI461,4))</f>
        <v>1</v>
      </c>
      <c r="BG461" s="317">
        <f>RMDF!BG461</f>
        <v>0</v>
      </c>
      <c r="BH461" s="318" t="str">
        <f>IF(BG461=0,"",_xlfn.XLOOKUP(BG461,StatePicklist!$1:$1,StatePicklist!$3:$3,"NA",0))</f>
        <v/>
      </c>
      <c r="BI461" s="297" t="str">
        <f ca="1">IF(RMDF!BH461="", "", IF(ISNUMBER(MATCH(RMDF!BH461, INDIRECT(BH461), 0)), "OK", "Invalid"))</f>
        <v/>
      </c>
      <c r="BJ461" s="281"/>
      <c r="BK461" s="281"/>
      <c r="BL461" s="281"/>
      <c r="BM461" s="281" t="b">
        <f>AND(RMDF!BP461&gt;=0, RMDF!BP461&lt;=1-SUM(RMDF!Z461,RMDF!AG461,RMDF!AN461,RMDF!AU461,RMDF!BB461,RMDF!BI461), RMDF!BP461=ROUND(RMDF!BP461,4))</f>
        <v>1</v>
      </c>
      <c r="BN461" s="317">
        <f>RMDF!BN461</f>
        <v>0</v>
      </c>
      <c r="BO461" s="318" t="str">
        <f>IF(BN461=0,"",_xlfn.XLOOKUP(BN461,StatePicklist!$1:$1,StatePicklist!$3:$3,"NA",0))</f>
        <v/>
      </c>
      <c r="BP461" s="297" t="str">
        <f ca="1">IF(RMDF!BO461="", "", IF(ISNUMBER(MATCH(RMDF!BO461, INDIRECT(BO461), 0)), "OK", "Invalid"))</f>
        <v/>
      </c>
      <c r="BQ461" s="281"/>
      <c r="BR461" s="281"/>
      <c r="BS461" s="281"/>
      <c r="BT461" s="281" t="b">
        <f>AND(RMDF!BW461&gt;=0, RMDF!BW461&lt;=1-SUM(RMDF!Z461,RMDF!AG461,RMDF!AN461,RMDF!AU461,RMDF!BB461,RMDF!BI461,RMDF!BP461), RMDF!BW461=ROUND(RMDF!BW461,4))</f>
        <v>1</v>
      </c>
      <c r="BU461" s="317">
        <f>RMDF!BU461</f>
        <v>0</v>
      </c>
      <c r="BV461" s="318" t="str">
        <f>IF(BU461=0,"",_xlfn.XLOOKUP(BU461,StatePicklist!$1:$1,StatePicklist!$3:$3,"NA",0))</f>
        <v/>
      </c>
      <c r="BW461" s="297" t="str">
        <f ca="1">IF(RMDF!BV461="", "", IF(ISNUMBER(MATCH(RMDF!BV461, INDIRECT(BV461), 0)), "OK", "Invalid"))</f>
        <v/>
      </c>
      <c r="BX461" s="281"/>
      <c r="BY461" s="281"/>
      <c r="BZ461" s="281"/>
      <c r="CA461" s="281" t="b">
        <f>AND(RMDF!CD461&gt;=0, RMDF!CD461&lt;=1-SUM(RMDF!Z461,RMDF!AG461,RMDF!AN461,RMDF!AU461,RMDF!BB461,RMDF!BI461,RMDF!BP461,RMDF!BW461), RMDF!CD461=ROUND(RMDF!CD461,4))</f>
        <v>1</v>
      </c>
      <c r="CB461" s="317">
        <f>RMDF!CB461</f>
        <v>0</v>
      </c>
      <c r="CC461" s="318" t="str">
        <f>IF(CB461=0,"",_xlfn.XLOOKUP(CB461,StatePicklist!$1:$1,StatePicklist!$3:$3,"NA",0))</f>
        <v/>
      </c>
      <c r="CD461" s="297" t="str">
        <f ca="1">IF(RMDF!CC461="", "", IF(ISNUMBER(MATCH(RMDF!CC461, INDIRECT(CC461), 0)), "OK", "Invalid"))</f>
        <v/>
      </c>
      <c r="CE461" s="281"/>
      <c r="CF461" s="281"/>
      <c r="CG461" s="281"/>
      <c r="CH461" s="281" t="b">
        <f>AND(RMDF!CK461&gt;=0, RMDF!CK461&lt;=1-SUM(RMDF!Z461,RMDF!AG461,RMDF!AN461,RMDF!AU461,RMDF!BB461,RMDF!BI461,RMDF!BP461,RMDF!BW461,RMDF!CD461), RMDF!CK461=ROUND(RMDF!CK461,4))</f>
        <v>1</v>
      </c>
      <c r="CI461" s="317">
        <f>RMDF!CI461</f>
        <v>0</v>
      </c>
      <c r="CJ461" s="318" t="str">
        <f>IF(CI461=0,"",_xlfn.XLOOKUP(CI461,StatePicklist!$1:$1,StatePicklist!$3:$3,"NA",0))</f>
        <v/>
      </c>
      <c r="CK461" s="297" t="str">
        <f ca="1">IF(RMDF!CJ461="", "", IF(ISNUMBER(MATCH(RMDF!CJ461, INDIRECT(CJ461), 0)), "OK", "Invalid"))</f>
        <v/>
      </c>
      <c r="CL461" s="281"/>
      <c r="CM461" s="281"/>
      <c r="CN461" s="281"/>
      <c r="CO461" s="281" t="b">
        <f>AND(RMDF!CR461&gt;=0, RMDF!CR461&lt;=1-SUM(RMDF!Z461,RMDF!AG461,RMDF!AN461,RMDF!AU461,RMDF!BB461,RMDF!BI461,RMDF!BP461,RMDF!BW461,RMDF!CD461,RMDF!CK461), RMDF!CR461=ROUND(RMDF!CR461,4))</f>
        <v>1</v>
      </c>
      <c r="CP461" s="317">
        <f>RMDF!CP461</f>
        <v>0</v>
      </c>
      <c r="CQ461" s="318" t="str">
        <f>IF(CP461=0,"",_xlfn.XLOOKUP(CP461,StatePicklist!$1:$1,StatePicklist!$3:$3,"NA",0))</f>
        <v/>
      </c>
      <c r="CR461" s="297" t="str">
        <f ca="1">IF(RMDF!CQ461="", "", IF(ISNUMBER(MATCH(RMDF!CQ461, INDIRECT(CQ461), 0)), "OK", "Invalid"))</f>
        <v/>
      </c>
      <c r="CS461" s="281"/>
      <c r="CT461" s="281"/>
      <c r="CU461" s="281"/>
      <c r="CV461" s="281" t="b">
        <f>AND(RMDF!CY461&gt;=0, RMDF!CY461&lt;=1-SUM(RMDF!Z461,RMDF!AG461,RMDF!AN461,RMDF!AU461,RMDF!BB461,RMDF!BI461,RMDF!BP461,RMDF!BW461,RMDF!CD461,RMDF!CK461,RMDF!CR461), RMDF!CY461=ROUND(RMDF!CY461,4))</f>
        <v>1</v>
      </c>
      <c r="CW461" s="317">
        <f>RMDF!CW461</f>
        <v>0</v>
      </c>
      <c r="CX461" s="318" t="str">
        <f>IF(CW461=0,"",_xlfn.XLOOKUP(CW461,StatePicklist!$1:$1,StatePicklist!$3:$3,"NA",0))</f>
        <v/>
      </c>
      <c r="CY461" s="297" t="str">
        <f ca="1">IF(RMDF!CX461="", "", IF(ISNUMBER(MATCH(RMDF!CX461, INDIRECT(CX461), 0)), "OK", "Invalid"))</f>
        <v/>
      </c>
      <c r="CZ461" s="281"/>
      <c r="DA461" s="281"/>
      <c r="DB461" s="281"/>
      <c r="DC461" s="281" t="b">
        <f>AND(RMDF!DF461&gt;=0, RMDF!DF461&lt;=1-SUM(RMDF!Z461,RMDF!AG461,RMDF!AN461,RMDF!AU461,RMDF!BB461,RMDF!BI461,RMDF!BP461,RMDF!BW461,RMDF!CD461,RMDF!CK461,RMDF!CR461,RMDF!CY461), RMDF!DF461=ROUND(RMDF!DF461,4))</f>
        <v>1</v>
      </c>
      <c r="DD461" s="317">
        <f>RMDF!DD461</f>
        <v>0</v>
      </c>
      <c r="DE461" s="318" t="str">
        <f>IF(DD461=0,"",_xlfn.XLOOKUP(DD461,StatePicklist!$1:$1,StatePicklist!$3:$3,"NA",0))</f>
        <v/>
      </c>
      <c r="DF461" s="297" t="str">
        <f ca="1">IF(RMDF!DE461="", "", IF(ISNUMBER(MATCH(RMDF!DE461, INDIRECT(DE461), 0)), "OK", "Invalid"))</f>
        <v/>
      </c>
      <c r="DG461" s="281"/>
      <c r="DH461" s="281"/>
      <c r="DI461" s="281"/>
      <c r="DJ461" s="281" t="b">
        <f>AND(RMDF!DM461&gt;=0, RMDF!DM461&lt;=1-SUM(RMDF!Z461,RMDF!AG461,RMDF!AN461,RMDF!AU461,RMDF!BB461,RMDF!BI461,RMDF!BP461,RMDF!BW461,RMDF!CD461,RMDF!CK461,RMDF!CR461,RMDF!CY461,RMDF!DF461), RMDF!DM461=ROUND(RMDF!DM461,4))</f>
        <v>1</v>
      </c>
      <c r="DK461" s="317">
        <f>RMDF!DK461</f>
        <v>0</v>
      </c>
      <c r="DL461" s="318" t="str">
        <f>IF(DK461=0,"",_xlfn.XLOOKUP(DK461,StatePicklist!$1:$1,StatePicklist!$3:$3,"NA",0))</f>
        <v/>
      </c>
      <c r="DM461" s="297" t="str">
        <f ca="1">IF(RMDF!DL461="", "", IF(ISNUMBER(MATCH(RMDF!DL461, INDIRECT(DL461), 0)), "OK", "Invalid"))</f>
        <v/>
      </c>
      <c r="DN461" s="281"/>
      <c r="DO461" s="281"/>
      <c r="DP461" s="281"/>
      <c r="DQ461" s="281" t="b">
        <f>AND(RMDF!DT461&gt;=0, RMDF!DT461&lt;=1-SUM(RMDF!Z461,RMDF!AG461,RMDF!AN461,RMDF!AU461,RMDF!BB461,RMDF!BI461,RMDF!BP461,RMDF!BW461,RMDF!CD461,RMDF!CK461,RMDF!CR461,RMDF!CY461,RMDF!DF461,RMDF!DM461), RMDF!DT461=ROUND(RMDF!DT461,4))</f>
        <v>1</v>
      </c>
      <c r="DR461" s="317">
        <f>RMDF!DR461</f>
        <v>0</v>
      </c>
      <c r="DS461" s="318" t="str">
        <f>IF(DR461=0,"",_xlfn.XLOOKUP(DR461,StatePicklist!$1:$1,StatePicklist!$3:$3,"NA",0))</f>
        <v/>
      </c>
      <c r="DT461" s="297" t="str">
        <f ca="1">IF(RMDF!DS461="", "", IF(ISNUMBER(MATCH(RMDF!DS461, INDIRECT(DS461), 0)), "OK", "Invalid"))</f>
        <v/>
      </c>
      <c r="DU461" s="281"/>
      <c r="DV461" s="281"/>
      <c r="DW461" s="281"/>
      <c r="DX461" s="281" t="b">
        <f>AND(RMDF!EA461&gt;=0, RMDF!EA461&lt;=1-SUM(RMDF!Z461,RMDF!AG461,RMDF!AN461,RMDF!AU461,RMDF!BB461,RMDF!BI461,RMDF!BP461,RMDF!BW461,RMDF!CD461,RMDF!CK461,RMDF!CR461,RMDF!CY461,RMDF!DF461,RMDF!DM461,RMDF!DT461), RMDF!EA461=ROUND(RMDF!EA461,4))</f>
        <v>1</v>
      </c>
      <c r="DY461" s="317">
        <f>RMDF!DY461</f>
        <v>0</v>
      </c>
      <c r="DZ461" s="318" t="str">
        <f>IF(DY461=0,"",_xlfn.XLOOKUP(DY461,StatePicklist!$1:$1,StatePicklist!$3:$3,"NA",0))</f>
        <v/>
      </c>
      <c r="EA461" s="297" t="str">
        <f ca="1">IF(RMDF!DZ461="", "", IF(ISNUMBER(MATCH(RMDF!DZ461, INDIRECT(DZ461), 0)), "OK", "Invalid"))</f>
        <v/>
      </c>
      <c r="EB461" s="281"/>
      <c r="EC461" s="281"/>
      <c r="ED461" s="281"/>
      <c r="EE461" s="281" t="b">
        <f>AND(RMDF!EH461&gt;=0, RMDF!EH461&lt;=1-SUM(RMDF!Z461,RMDF!AG461,RMDF!AN461,RMDF!AU461,RMDF!BB461,RMDF!BI461,RMDF!BP461,RMDF!BW461,RMDF!CD461,RMDF!CK461,RMDF!CR461,RMDF!CY461,RMDF!DF461,RMDF!DM461,RMDF!DT461,RMDF!EA461), RMDF!EH461=ROUND(RMDF!EH461,4))</f>
        <v>1</v>
      </c>
      <c r="EF461" s="317">
        <f>RMDF!EF461</f>
        <v>0</v>
      </c>
      <c r="EG461" s="318" t="str">
        <f>IF(EF461=0,"",_xlfn.XLOOKUP(EF461,StatePicklist!$1:$1,StatePicklist!$3:$3,"NA",0))</f>
        <v/>
      </c>
      <c r="EH461" s="297" t="str">
        <f ca="1">IF(RMDF!EG461="", "", IF(ISNUMBER(MATCH(RMDF!EG461, INDIRECT(EG461), 0)), "OK", "Invalid"))</f>
        <v/>
      </c>
      <c r="EI461" s="281"/>
      <c r="EJ461" s="281"/>
      <c r="EK461" s="281"/>
      <c r="EL461" s="281" t="b">
        <f>AND(RMDF!EO461&gt;=0, RMDF!EO461&lt;=1-SUM(RMDF!Z461,RMDF!AG461,RMDF!AN461,RMDF!AU461,RMDF!BB461,RMDF!BI461,RMDF!BP461,RMDF!BW461,RMDF!CD461,RMDF!CK461,RMDF!CR461,RMDF!CY461,RMDF!DF461,RMDF!DM461,RMDF!DT461,RMDF!EA461,RMDF!EH461), RMDF!EO461=ROUND(RMDF!EO461,4))</f>
        <v>1</v>
      </c>
      <c r="EM461" s="317">
        <f>RMDF!EM461</f>
        <v>0</v>
      </c>
      <c r="EN461" s="318" t="str">
        <f>IF(EM461=0,"",_xlfn.XLOOKUP(EM461,StatePicklist!$1:$1,StatePicklist!$3:$3,"NA",0))</f>
        <v/>
      </c>
      <c r="EO461" s="297" t="str">
        <f ca="1">IF(RMDF!EN461="", "", IF(ISNUMBER(MATCH(RMDF!EN461, INDIRECT(EN461), 0)), "OK", "Invalid"))</f>
        <v/>
      </c>
      <c r="EP461" s="281"/>
      <c r="EQ461" s="281"/>
      <c r="ER461" s="281"/>
      <c r="ES461" s="281" t="b">
        <f>AND(RMDF!EV461&gt;=0, RMDF!EV461&lt;=1-SUM(RMDF!Z461,RMDF!AG461,RMDF!AN461,RMDF!AU461,RMDF!BB461,RMDF!BI461,RMDF!BP461,RMDF!BW461,RMDF!CD461,RMDF!CK461,RMDF!CR461,RMDF!CY461,RMDF!DF461,RMDF!DM461,RMDF!DT461,RMDF!EA461,RMDF!EH461,RMDF!EO461), RMDF!EV461=ROUND(RMDF!EV461,4))</f>
        <v>1</v>
      </c>
      <c r="ET461" s="317">
        <f>RMDF!ET461</f>
        <v>0</v>
      </c>
      <c r="EU461" s="318" t="str">
        <f>IF(ET461=0,"",_xlfn.XLOOKUP(ET461,StatePicklist!$1:$1,StatePicklist!$3:$3,"NA",0))</f>
        <v/>
      </c>
      <c r="EV461" s="297" t="str">
        <f ca="1">IF(RMDF!EU461="", "", IF(ISNUMBER(MATCH(RMDF!EU461, INDIRECT(EU461), 0)), "OK", "Invalid"))</f>
        <v/>
      </c>
      <c r="EW461" s="281"/>
      <c r="EX461" s="281"/>
      <c r="EY461" s="281"/>
      <c r="EZ461" s="281" t="b">
        <f>AND(RMDF!FC461&gt;=0, RMDF!FC461&lt;=1-SUM(RMDF!Z461,RMDF!AG461,RMDF!AN461,RMDF!AU461,RMDF!BB461,RMDF!BI461,RMDF!BP461,RMDF!BW461,RMDF!CD461,RMDF!CK461,RMDF!CR461,RMDF!CY461,RMDF!DF461,RMDF!DM461,RMDF!DT461,RMDF!EA461,RMDF!EH461,RMDF!EO461,RMDF!EV461), RMDF!FC461=ROUND(RMDF!FC461,4))</f>
        <v>1</v>
      </c>
      <c r="FA461" s="317">
        <f>RMDF!FA461</f>
        <v>0</v>
      </c>
      <c r="FB461" s="318" t="str">
        <f>IF(FA461=0,"",_xlfn.XLOOKUP(FA461,StatePicklist!$1:$1,StatePicklist!$3:$3,"NA",0))</f>
        <v/>
      </c>
      <c r="FC461" s="297" t="str">
        <f ca="1">IF(RMDF!FB461="", "", IF(ISNUMBER(MATCH(RMDF!FB461, INDIRECT(FB461), 0)), "OK", "Invalid"))</f>
        <v/>
      </c>
    </row>
    <row r="462" spans="1:159" s="205" customFormat="1" ht="39.9" customHeight="1" x14ac:dyDescent="0.25">
      <c r="A462" s="206"/>
      <c r="B462" s="196"/>
      <c r="C462" s="197"/>
      <c r="D462" s="198"/>
      <c r="E462" s="199"/>
      <c r="F462" s="200"/>
      <c r="G462" s="201"/>
      <c r="H462" s="292"/>
      <c r="I462" s="305">
        <f>RMDF!I462</f>
        <v>0</v>
      </c>
      <c r="J462" s="305" t="str">
        <f>IF(I462=ProductCode!$B$30,"PDReclPost",IF(OR(I462=ProductCode!$C$30,I462=ProductCode!$E$30,I462=ProductCode!$G$30),"PDPreCon",IF(OR(I462=ProductCode!$D$30,I462=ProductCode!$F$30),"PDNotReclPost","")))</f>
        <v/>
      </c>
      <c r="K462" s="305" t="str">
        <f t="shared" si="27"/>
        <v/>
      </c>
      <c r="L462" s="289"/>
      <c r="M462" s="305" t="str">
        <f t="shared" si="27"/>
        <v/>
      </c>
      <c r="N462" s="289" t="b">
        <f>AND(RMDF!N462&gt;=0, RMDF!N462&lt;=1-RMDF!L462, RMDF!N462=ROUND(RMDF!N462,4))</f>
        <v>1</v>
      </c>
      <c r="O462" s="286" t="str">
        <f>IF(P462="","",IF(I462="","",IF(LEFT(I462,13)="Reclaimed pos",RawMaterialCode!$E$569,RawMaterialCode!$E$568)))</f>
        <v>Reclaimed pre-consumer mixed fibers (RM0578)</v>
      </c>
      <c r="P462" s="295">
        <f t="shared" si="28"/>
        <v>1</v>
      </c>
      <c r="Q462" s="202"/>
      <c r="R462" s="203"/>
      <c r="S462" s="204" t="str">
        <f t="shared" si="29"/>
        <v/>
      </c>
      <c r="T462" s="281"/>
      <c r="U462" s="281"/>
      <c r="V462" s="281"/>
      <c r="W462" s="281"/>
      <c r="X462" s="317">
        <f>RMDF!X462</f>
        <v>0</v>
      </c>
      <c r="Y462" s="318" t="str">
        <f>IF(X462=0,"",_xlfn.XLOOKUP(X462,StatePicklist!$1:$1,StatePicklist!$3:$3,"NA",0))</f>
        <v/>
      </c>
      <c r="Z462" s="297" t="str">
        <f ca="1">IF(RMDF!Y462="", "", IF(ISNUMBER(MATCH(RMDF!Y462, INDIRECT(Y462), 0)), "OK", "Invalid"))</f>
        <v/>
      </c>
      <c r="AA462" s="281"/>
      <c r="AB462" s="281"/>
      <c r="AC462" s="281"/>
      <c r="AD462" s="281" t="b">
        <f>AND(RMDF!AG462&gt;=0, RMDF!AG462&lt;=1-RMDF!Z462, RMDF!AG462=ROUND(RMDF!AG462,4))</f>
        <v>1</v>
      </c>
      <c r="AE462" s="317">
        <f>RMDF!AE462</f>
        <v>0</v>
      </c>
      <c r="AF462" s="318" t="str">
        <f>IF(AE462=0,"",_xlfn.XLOOKUP(AE462,StatePicklist!$1:$1,StatePicklist!$3:$3,"NA",0))</f>
        <v/>
      </c>
      <c r="AG462" s="297" t="str">
        <f ca="1">IF(RMDF!AF462="", "", IF(ISNUMBER(MATCH(RMDF!AF462, INDIRECT(AF462), 0)), "OK", "Invalid"))</f>
        <v/>
      </c>
      <c r="AH462" s="281"/>
      <c r="AI462" s="281"/>
      <c r="AJ462" s="281"/>
      <c r="AK462" s="281" t="b">
        <f>AND(RMDF!AN462&gt;=0, RMDF!AN462&lt;=1-SUM(RMDF!Z462,RMDF!AG462), RMDF!AN462=ROUND(RMDF!AN462,4))</f>
        <v>1</v>
      </c>
      <c r="AL462" s="317">
        <f>RMDF!AL462</f>
        <v>0</v>
      </c>
      <c r="AM462" s="318" t="str">
        <f>IF(AL462=0,"",_xlfn.XLOOKUP(AL462,StatePicklist!$1:$1,StatePicklist!$3:$3,"NA",0))</f>
        <v/>
      </c>
      <c r="AN462" s="297" t="str">
        <f ca="1">IF(RMDF!AM462="", "", IF(ISNUMBER(MATCH(RMDF!AM462, INDIRECT(AM462), 0)), "OK", "Invalid"))</f>
        <v/>
      </c>
      <c r="AO462" s="281"/>
      <c r="AP462" s="281"/>
      <c r="AQ462" s="281"/>
      <c r="AR462" s="281" t="b">
        <f>AND(RMDF!AU462&gt;=0, RMDF!AU462&lt;=1-SUM(RMDF!Z462,RMDF!AG462,RMDF!AN462), RMDF!AU462=ROUND(RMDF!AU462,4))</f>
        <v>1</v>
      </c>
      <c r="AS462" s="317">
        <f>RMDF!AS462</f>
        <v>0</v>
      </c>
      <c r="AT462" s="318" t="str">
        <f>IF(AS462=0,"",_xlfn.XLOOKUP(AS462,StatePicklist!$1:$1,StatePicklist!$3:$3,"NA",0))</f>
        <v/>
      </c>
      <c r="AU462" s="297" t="str">
        <f ca="1">IF(RMDF!AT462="", "", IF(ISNUMBER(MATCH(RMDF!AT462, INDIRECT(AT462), 0)), "OK", "Invalid"))</f>
        <v/>
      </c>
      <c r="AV462" s="281"/>
      <c r="AW462" s="281"/>
      <c r="AX462" s="281"/>
      <c r="AY462" s="281" t="b">
        <f>AND(RMDF!BB462&gt;=0, RMDF!BB462&lt;=1-SUM(RMDF!Z462,RMDF!AG462,RMDF!AN462,RMDF!AU462), RMDF!BB462=ROUND(RMDF!BB462,4))</f>
        <v>1</v>
      </c>
      <c r="AZ462" s="317">
        <f>RMDF!AZ462</f>
        <v>0</v>
      </c>
      <c r="BA462" s="318" t="str">
        <f>IF(AZ462=0,"",_xlfn.XLOOKUP(AZ462,StatePicklist!$1:$1,StatePicklist!$3:$3,"NA",0))</f>
        <v/>
      </c>
      <c r="BB462" s="297" t="str">
        <f ca="1">IF(RMDF!BA462="", "", IF(ISNUMBER(MATCH(RMDF!BA462, INDIRECT(BA462), 0)), "OK", "Invalid"))</f>
        <v/>
      </c>
      <c r="BC462" s="281"/>
      <c r="BD462" s="281"/>
      <c r="BE462" s="281"/>
      <c r="BF462" s="281" t="b">
        <f>AND(RMDF!BI462&gt;=0, RMDF!BI462&lt;=1-SUM(RMDF!Z462,RMDF!AG462,RMDF!AN462,RMDF!AU462,RMDF!BB462), RMDF!BI462=ROUND(RMDF!BI462,4))</f>
        <v>1</v>
      </c>
      <c r="BG462" s="317">
        <f>RMDF!BG462</f>
        <v>0</v>
      </c>
      <c r="BH462" s="318" t="str">
        <f>IF(BG462=0,"",_xlfn.XLOOKUP(BG462,StatePicklist!$1:$1,StatePicklist!$3:$3,"NA",0))</f>
        <v/>
      </c>
      <c r="BI462" s="297" t="str">
        <f ca="1">IF(RMDF!BH462="", "", IF(ISNUMBER(MATCH(RMDF!BH462, INDIRECT(BH462), 0)), "OK", "Invalid"))</f>
        <v/>
      </c>
      <c r="BJ462" s="281"/>
      <c r="BK462" s="281"/>
      <c r="BL462" s="281"/>
      <c r="BM462" s="281" t="b">
        <f>AND(RMDF!BP462&gt;=0, RMDF!BP462&lt;=1-SUM(RMDF!Z462,RMDF!AG462,RMDF!AN462,RMDF!AU462,RMDF!BB462,RMDF!BI462), RMDF!BP462=ROUND(RMDF!BP462,4))</f>
        <v>1</v>
      </c>
      <c r="BN462" s="317">
        <f>RMDF!BN462</f>
        <v>0</v>
      </c>
      <c r="BO462" s="318" t="str">
        <f>IF(BN462=0,"",_xlfn.XLOOKUP(BN462,StatePicklist!$1:$1,StatePicklist!$3:$3,"NA",0))</f>
        <v/>
      </c>
      <c r="BP462" s="297" t="str">
        <f ca="1">IF(RMDF!BO462="", "", IF(ISNUMBER(MATCH(RMDF!BO462, INDIRECT(BO462), 0)), "OK", "Invalid"))</f>
        <v/>
      </c>
      <c r="BQ462" s="281"/>
      <c r="BR462" s="281"/>
      <c r="BS462" s="281"/>
      <c r="BT462" s="281" t="b">
        <f>AND(RMDF!BW462&gt;=0, RMDF!BW462&lt;=1-SUM(RMDF!Z462,RMDF!AG462,RMDF!AN462,RMDF!AU462,RMDF!BB462,RMDF!BI462,RMDF!BP462), RMDF!BW462=ROUND(RMDF!BW462,4))</f>
        <v>1</v>
      </c>
      <c r="BU462" s="317">
        <f>RMDF!BU462</f>
        <v>0</v>
      </c>
      <c r="BV462" s="318" t="str">
        <f>IF(BU462=0,"",_xlfn.XLOOKUP(BU462,StatePicklist!$1:$1,StatePicklist!$3:$3,"NA",0))</f>
        <v/>
      </c>
      <c r="BW462" s="297" t="str">
        <f ca="1">IF(RMDF!BV462="", "", IF(ISNUMBER(MATCH(RMDF!BV462, INDIRECT(BV462), 0)), "OK", "Invalid"))</f>
        <v/>
      </c>
      <c r="BX462" s="281"/>
      <c r="BY462" s="281"/>
      <c r="BZ462" s="281"/>
      <c r="CA462" s="281" t="b">
        <f>AND(RMDF!CD462&gt;=0, RMDF!CD462&lt;=1-SUM(RMDF!Z462,RMDF!AG462,RMDF!AN462,RMDF!AU462,RMDF!BB462,RMDF!BI462,RMDF!BP462,RMDF!BW462), RMDF!CD462=ROUND(RMDF!CD462,4))</f>
        <v>1</v>
      </c>
      <c r="CB462" s="317">
        <f>RMDF!CB462</f>
        <v>0</v>
      </c>
      <c r="CC462" s="318" t="str">
        <f>IF(CB462=0,"",_xlfn.XLOOKUP(CB462,StatePicklist!$1:$1,StatePicklist!$3:$3,"NA",0))</f>
        <v/>
      </c>
      <c r="CD462" s="297" t="str">
        <f ca="1">IF(RMDF!CC462="", "", IF(ISNUMBER(MATCH(RMDF!CC462, INDIRECT(CC462), 0)), "OK", "Invalid"))</f>
        <v/>
      </c>
      <c r="CE462" s="281"/>
      <c r="CF462" s="281"/>
      <c r="CG462" s="281"/>
      <c r="CH462" s="281" t="b">
        <f>AND(RMDF!CK462&gt;=0, RMDF!CK462&lt;=1-SUM(RMDF!Z462,RMDF!AG462,RMDF!AN462,RMDF!AU462,RMDF!BB462,RMDF!BI462,RMDF!BP462,RMDF!BW462,RMDF!CD462), RMDF!CK462=ROUND(RMDF!CK462,4))</f>
        <v>1</v>
      </c>
      <c r="CI462" s="317">
        <f>RMDF!CI462</f>
        <v>0</v>
      </c>
      <c r="CJ462" s="318" t="str">
        <f>IF(CI462=0,"",_xlfn.XLOOKUP(CI462,StatePicklist!$1:$1,StatePicklist!$3:$3,"NA",0))</f>
        <v/>
      </c>
      <c r="CK462" s="297" t="str">
        <f ca="1">IF(RMDF!CJ462="", "", IF(ISNUMBER(MATCH(RMDF!CJ462, INDIRECT(CJ462), 0)), "OK", "Invalid"))</f>
        <v/>
      </c>
      <c r="CL462" s="281"/>
      <c r="CM462" s="281"/>
      <c r="CN462" s="281"/>
      <c r="CO462" s="281" t="b">
        <f>AND(RMDF!CR462&gt;=0, RMDF!CR462&lt;=1-SUM(RMDF!Z462,RMDF!AG462,RMDF!AN462,RMDF!AU462,RMDF!BB462,RMDF!BI462,RMDF!BP462,RMDF!BW462,RMDF!CD462,RMDF!CK462), RMDF!CR462=ROUND(RMDF!CR462,4))</f>
        <v>1</v>
      </c>
      <c r="CP462" s="317">
        <f>RMDF!CP462</f>
        <v>0</v>
      </c>
      <c r="CQ462" s="318" t="str">
        <f>IF(CP462=0,"",_xlfn.XLOOKUP(CP462,StatePicklist!$1:$1,StatePicklist!$3:$3,"NA",0))</f>
        <v/>
      </c>
      <c r="CR462" s="297" t="str">
        <f ca="1">IF(RMDF!CQ462="", "", IF(ISNUMBER(MATCH(RMDF!CQ462, INDIRECT(CQ462), 0)), "OK", "Invalid"))</f>
        <v/>
      </c>
      <c r="CS462" s="281"/>
      <c r="CT462" s="281"/>
      <c r="CU462" s="281"/>
      <c r="CV462" s="281" t="b">
        <f>AND(RMDF!CY462&gt;=0, RMDF!CY462&lt;=1-SUM(RMDF!Z462,RMDF!AG462,RMDF!AN462,RMDF!AU462,RMDF!BB462,RMDF!BI462,RMDF!BP462,RMDF!BW462,RMDF!CD462,RMDF!CK462,RMDF!CR462), RMDF!CY462=ROUND(RMDF!CY462,4))</f>
        <v>1</v>
      </c>
      <c r="CW462" s="317">
        <f>RMDF!CW462</f>
        <v>0</v>
      </c>
      <c r="CX462" s="318" t="str">
        <f>IF(CW462=0,"",_xlfn.XLOOKUP(CW462,StatePicklist!$1:$1,StatePicklist!$3:$3,"NA",0))</f>
        <v/>
      </c>
      <c r="CY462" s="297" t="str">
        <f ca="1">IF(RMDF!CX462="", "", IF(ISNUMBER(MATCH(RMDF!CX462, INDIRECT(CX462), 0)), "OK", "Invalid"))</f>
        <v/>
      </c>
      <c r="CZ462" s="281"/>
      <c r="DA462" s="281"/>
      <c r="DB462" s="281"/>
      <c r="DC462" s="281" t="b">
        <f>AND(RMDF!DF462&gt;=0, RMDF!DF462&lt;=1-SUM(RMDF!Z462,RMDF!AG462,RMDF!AN462,RMDF!AU462,RMDF!BB462,RMDF!BI462,RMDF!BP462,RMDF!BW462,RMDF!CD462,RMDF!CK462,RMDF!CR462,RMDF!CY462), RMDF!DF462=ROUND(RMDF!DF462,4))</f>
        <v>1</v>
      </c>
      <c r="DD462" s="317">
        <f>RMDF!DD462</f>
        <v>0</v>
      </c>
      <c r="DE462" s="318" t="str">
        <f>IF(DD462=0,"",_xlfn.XLOOKUP(DD462,StatePicklist!$1:$1,StatePicklist!$3:$3,"NA",0))</f>
        <v/>
      </c>
      <c r="DF462" s="297" t="str">
        <f ca="1">IF(RMDF!DE462="", "", IF(ISNUMBER(MATCH(RMDF!DE462, INDIRECT(DE462), 0)), "OK", "Invalid"))</f>
        <v/>
      </c>
      <c r="DG462" s="281"/>
      <c r="DH462" s="281"/>
      <c r="DI462" s="281"/>
      <c r="DJ462" s="281" t="b">
        <f>AND(RMDF!DM462&gt;=0, RMDF!DM462&lt;=1-SUM(RMDF!Z462,RMDF!AG462,RMDF!AN462,RMDF!AU462,RMDF!BB462,RMDF!BI462,RMDF!BP462,RMDF!BW462,RMDF!CD462,RMDF!CK462,RMDF!CR462,RMDF!CY462,RMDF!DF462), RMDF!DM462=ROUND(RMDF!DM462,4))</f>
        <v>1</v>
      </c>
      <c r="DK462" s="317">
        <f>RMDF!DK462</f>
        <v>0</v>
      </c>
      <c r="DL462" s="318" t="str">
        <f>IF(DK462=0,"",_xlfn.XLOOKUP(DK462,StatePicklist!$1:$1,StatePicklist!$3:$3,"NA",0))</f>
        <v/>
      </c>
      <c r="DM462" s="297" t="str">
        <f ca="1">IF(RMDF!DL462="", "", IF(ISNUMBER(MATCH(RMDF!DL462, INDIRECT(DL462), 0)), "OK", "Invalid"))</f>
        <v/>
      </c>
      <c r="DN462" s="281"/>
      <c r="DO462" s="281"/>
      <c r="DP462" s="281"/>
      <c r="DQ462" s="281" t="b">
        <f>AND(RMDF!DT462&gt;=0, RMDF!DT462&lt;=1-SUM(RMDF!Z462,RMDF!AG462,RMDF!AN462,RMDF!AU462,RMDF!BB462,RMDF!BI462,RMDF!BP462,RMDF!BW462,RMDF!CD462,RMDF!CK462,RMDF!CR462,RMDF!CY462,RMDF!DF462,RMDF!DM462), RMDF!DT462=ROUND(RMDF!DT462,4))</f>
        <v>1</v>
      </c>
      <c r="DR462" s="317">
        <f>RMDF!DR462</f>
        <v>0</v>
      </c>
      <c r="DS462" s="318" t="str">
        <f>IF(DR462=0,"",_xlfn.XLOOKUP(DR462,StatePicklist!$1:$1,StatePicklist!$3:$3,"NA",0))</f>
        <v/>
      </c>
      <c r="DT462" s="297" t="str">
        <f ca="1">IF(RMDF!DS462="", "", IF(ISNUMBER(MATCH(RMDF!DS462, INDIRECT(DS462), 0)), "OK", "Invalid"))</f>
        <v/>
      </c>
      <c r="DU462" s="281"/>
      <c r="DV462" s="281"/>
      <c r="DW462" s="281"/>
      <c r="DX462" s="281" t="b">
        <f>AND(RMDF!EA462&gt;=0, RMDF!EA462&lt;=1-SUM(RMDF!Z462,RMDF!AG462,RMDF!AN462,RMDF!AU462,RMDF!BB462,RMDF!BI462,RMDF!BP462,RMDF!BW462,RMDF!CD462,RMDF!CK462,RMDF!CR462,RMDF!CY462,RMDF!DF462,RMDF!DM462,RMDF!DT462), RMDF!EA462=ROUND(RMDF!EA462,4))</f>
        <v>1</v>
      </c>
      <c r="DY462" s="317">
        <f>RMDF!DY462</f>
        <v>0</v>
      </c>
      <c r="DZ462" s="318" t="str">
        <f>IF(DY462=0,"",_xlfn.XLOOKUP(DY462,StatePicklist!$1:$1,StatePicklist!$3:$3,"NA",0))</f>
        <v/>
      </c>
      <c r="EA462" s="297" t="str">
        <f ca="1">IF(RMDF!DZ462="", "", IF(ISNUMBER(MATCH(RMDF!DZ462, INDIRECT(DZ462), 0)), "OK", "Invalid"))</f>
        <v/>
      </c>
      <c r="EB462" s="281"/>
      <c r="EC462" s="281"/>
      <c r="ED462" s="281"/>
      <c r="EE462" s="281" t="b">
        <f>AND(RMDF!EH462&gt;=0, RMDF!EH462&lt;=1-SUM(RMDF!Z462,RMDF!AG462,RMDF!AN462,RMDF!AU462,RMDF!BB462,RMDF!BI462,RMDF!BP462,RMDF!BW462,RMDF!CD462,RMDF!CK462,RMDF!CR462,RMDF!CY462,RMDF!DF462,RMDF!DM462,RMDF!DT462,RMDF!EA462), RMDF!EH462=ROUND(RMDF!EH462,4))</f>
        <v>1</v>
      </c>
      <c r="EF462" s="317">
        <f>RMDF!EF462</f>
        <v>0</v>
      </c>
      <c r="EG462" s="318" t="str">
        <f>IF(EF462=0,"",_xlfn.XLOOKUP(EF462,StatePicklist!$1:$1,StatePicklist!$3:$3,"NA",0))</f>
        <v/>
      </c>
      <c r="EH462" s="297" t="str">
        <f ca="1">IF(RMDF!EG462="", "", IF(ISNUMBER(MATCH(RMDF!EG462, INDIRECT(EG462), 0)), "OK", "Invalid"))</f>
        <v/>
      </c>
      <c r="EI462" s="281"/>
      <c r="EJ462" s="281"/>
      <c r="EK462" s="281"/>
      <c r="EL462" s="281" t="b">
        <f>AND(RMDF!EO462&gt;=0, RMDF!EO462&lt;=1-SUM(RMDF!Z462,RMDF!AG462,RMDF!AN462,RMDF!AU462,RMDF!BB462,RMDF!BI462,RMDF!BP462,RMDF!BW462,RMDF!CD462,RMDF!CK462,RMDF!CR462,RMDF!CY462,RMDF!DF462,RMDF!DM462,RMDF!DT462,RMDF!EA462,RMDF!EH462), RMDF!EO462=ROUND(RMDF!EO462,4))</f>
        <v>1</v>
      </c>
      <c r="EM462" s="317">
        <f>RMDF!EM462</f>
        <v>0</v>
      </c>
      <c r="EN462" s="318" t="str">
        <f>IF(EM462=0,"",_xlfn.XLOOKUP(EM462,StatePicklist!$1:$1,StatePicklist!$3:$3,"NA",0))</f>
        <v/>
      </c>
      <c r="EO462" s="297" t="str">
        <f ca="1">IF(RMDF!EN462="", "", IF(ISNUMBER(MATCH(RMDF!EN462, INDIRECT(EN462), 0)), "OK", "Invalid"))</f>
        <v/>
      </c>
      <c r="EP462" s="281"/>
      <c r="EQ462" s="281"/>
      <c r="ER462" s="281"/>
      <c r="ES462" s="281" t="b">
        <f>AND(RMDF!EV462&gt;=0, RMDF!EV462&lt;=1-SUM(RMDF!Z462,RMDF!AG462,RMDF!AN462,RMDF!AU462,RMDF!BB462,RMDF!BI462,RMDF!BP462,RMDF!BW462,RMDF!CD462,RMDF!CK462,RMDF!CR462,RMDF!CY462,RMDF!DF462,RMDF!DM462,RMDF!DT462,RMDF!EA462,RMDF!EH462,RMDF!EO462), RMDF!EV462=ROUND(RMDF!EV462,4))</f>
        <v>1</v>
      </c>
      <c r="ET462" s="317">
        <f>RMDF!ET462</f>
        <v>0</v>
      </c>
      <c r="EU462" s="318" t="str">
        <f>IF(ET462=0,"",_xlfn.XLOOKUP(ET462,StatePicklist!$1:$1,StatePicklist!$3:$3,"NA",0))</f>
        <v/>
      </c>
      <c r="EV462" s="297" t="str">
        <f ca="1">IF(RMDF!EU462="", "", IF(ISNUMBER(MATCH(RMDF!EU462, INDIRECT(EU462), 0)), "OK", "Invalid"))</f>
        <v/>
      </c>
      <c r="EW462" s="281"/>
      <c r="EX462" s="281"/>
      <c r="EY462" s="281"/>
      <c r="EZ462" s="281" t="b">
        <f>AND(RMDF!FC462&gt;=0, RMDF!FC462&lt;=1-SUM(RMDF!Z462,RMDF!AG462,RMDF!AN462,RMDF!AU462,RMDF!BB462,RMDF!BI462,RMDF!BP462,RMDF!BW462,RMDF!CD462,RMDF!CK462,RMDF!CR462,RMDF!CY462,RMDF!DF462,RMDF!DM462,RMDF!DT462,RMDF!EA462,RMDF!EH462,RMDF!EO462,RMDF!EV462), RMDF!FC462=ROUND(RMDF!FC462,4))</f>
        <v>1</v>
      </c>
      <c r="FA462" s="317">
        <f>RMDF!FA462</f>
        <v>0</v>
      </c>
      <c r="FB462" s="318" t="str">
        <f>IF(FA462=0,"",_xlfn.XLOOKUP(FA462,StatePicklist!$1:$1,StatePicklist!$3:$3,"NA",0))</f>
        <v/>
      </c>
      <c r="FC462" s="297" t="str">
        <f ca="1">IF(RMDF!FB462="", "", IF(ISNUMBER(MATCH(RMDF!FB462, INDIRECT(FB462), 0)), "OK", "Invalid"))</f>
        <v/>
      </c>
    </row>
    <row r="463" spans="1:159" s="205" customFormat="1" ht="39.9" customHeight="1" x14ac:dyDescent="0.25">
      <c r="A463" s="206"/>
      <c r="B463" s="196"/>
      <c r="C463" s="197"/>
      <c r="D463" s="198"/>
      <c r="E463" s="199"/>
      <c r="F463" s="200"/>
      <c r="G463" s="201"/>
      <c r="H463" s="292"/>
      <c r="I463" s="305">
        <f>RMDF!I463</f>
        <v>0</v>
      </c>
      <c r="J463" s="305" t="str">
        <f>IF(I463=ProductCode!$B$30,"PDReclPost",IF(OR(I463=ProductCode!$C$30,I463=ProductCode!$E$30,I463=ProductCode!$G$30),"PDPreCon",IF(OR(I463=ProductCode!$D$30,I463=ProductCode!$F$30),"PDNotReclPost","")))</f>
        <v/>
      </c>
      <c r="K463" s="305" t="str">
        <f t="shared" si="27"/>
        <v/>
      </c>
      <c r="L463" s="289"/>
      <c r="M463" s="305" t="str">
        <f t="shared" si="27"/>
        <v/>
      </c>
      <c r="N463" s="289" t="b">
        <f>AND(RMDF!N463&gt;=0, RMDF!N463&lt;=1-RMDF!L463, RMDF!N463=ROUND(RMDF!N463,4))</f>
        <v>1</v>
      </c>
      <c r="O463" s="286" t="str">
        <f>IF(P463="","",IF(I463="","",IF(LEFT(I463,13)="Reclaimed pos",RawMaterialCode!$E$569,RawMaterialCode!$E$568)))</f>
        <v>Reclaimed pre-consumer mixed fibers (RM0578)</v>
      </c>
      <c r="P463" s="295">
        <f t="shared" si="28"/>
        <v>1</v>
      </c>
      <c r="Q463" s="202"/>
      <c r="R463" s="203"/>
      <c r="S463" s="204" t="str">
        <f t="shared" si="29"/>
        <v/>
      </c>
      <c r="T463" s="281"/>
      <c r="U463" s="281"/>
      <c r="V463" s="281"/>
      <c r="W463" s="281"/>
      <c r="X463" s="317">
        <f>RMDF!X463</f>
        <v>0</v>
      </c>
      <c r="Y463" s="318" t="str">
        <f>IF(X463=0,"",_xlfn.XLOOKUP(X463,StatePicklist!$1:$1,StatePicklist!$3:$3,"NA",0))</f>
        <v/>
      </c>
      <c r="Z463" s="297" t="str">
        <f ca="1">IF(RMDF!Y463="", "", IF(ISNUMBER(MATCH(RMDF!Y463, INDIRECT(Y463), 0)), "OK", "Invalid"))</f>
        <v/>
      </c>
      <c r="AA463" s="281"/>
      <c r="AB463" s="281"/>
      <c r="AC463" s="281"/>
      <c r="AD463" s="281" t="b">
        <f>AND(RMDF!AG463&gt;=0, RMDF!AG463&lt;=1-RMDF!Z463, RMDF!AG463=ROUND(RMDF!AG463,4))</f>
        <v>1</v>
      </c>
      <c r="AE463" s="317">
        <f>RMDF!AE463</f>
        <v>0</v>
      </c>
      <c r="AF463" s="318" t="str">
        <f>IF(AE463=0,"",_xlfn.XLOOKUP(AE463,StatePicklist!$1:$1,StatePicklist!$3:$3,"NA",0))</f>
        <v/>
      </c>
      <c r="AG463" s="297" t="str">
        <f ca="1">IF(RMDF!AF463="", "", IF(ISNUMBER(MATCH(RMDF!AF463, INDIRECT(AF463), 0)), "OK", "Invalid"))</f>
        <v/>
      </c>
      <c r="AH463" s="281"/>
      <c r="AI463" s="281"/>
      <c r="AJ463" s="281"/>
      <c r="AK463" s="281" t="b">
        <f>AND(RMDF!AN463&gt;=0, RMDF!AN463&lt;=1-SUM(RMDF!Z463,RMDF!AG463), RMDF!AN463=ROUND(RMDF!AN463,4))</f>
        <v>1</v>
      </c>
      <c r="AL463" s="317">
        <f>RMDF!AL463</f>
        <v>0</v>
      </c>
      <c r="AM463" s="318" t="str">
        <f>IF(AL463=0,"",_xlfn.XLOOKUP(AL463,StatePicklist!$1:$1,StatePicklist!$3:$3,"NA",0))</f>
        <v/>
      </c>
      <c r="AN463" s="297" t="str">
        <f ca="1">IF(RMDF!AM463="", "", IF(ISNUMBER(MATCH(RMDF!AM463, INDIRECT(AM463), 0)), "OK", "Invalid"))</f>
        <v/>
      </c>
      <c r="AO463" s="281"/>
      <c r="AP463" s="281"/>
      <c r="AQ463" s="281"/>
      <c r="AR463" s="281" t="b">
        <f>AND(RMDF!AU463&gt;=0, RMDF!AU463&lt;=1-SUM(RMDF!Z463,RMDF!AG463,RMDF!AN463), RMDF!AU463=ROUND(RMDF!AU463,4))</f>
        <v>1</v>
      </c>
      <c r="AS463" s="317">
        <f>RMDF!AS463</f>
        <v>0</v>
      </c>
      <c r="AT463" s="318" t="str">
        <f>IF(AS463=0,"",_xlfn.XLOOKUP(AS463,StatePicklist!$1:$1,StatePicklist!$3:$3,"NA",0))</f>
        <v/>
      </c>
      <c r="AU463" s="297" t="str">
        <f ca="1">IF(RMDF!AT463="", "", IF(ISNUMBER(MATCH(RMDF!AT463, INDIRECT(AT463), 0)), "OK", "Invalid"))</f>
        <v/>
      </c>
      <c r="AV463" s="281"/>
      <c r="AW463" s="281"/>
      <c r="AX463" s="281"/>
      <c r="AY463" s="281" t="b">
        <f>AND(RMDF!BB463&gt;=0, RMDF!BB463&lt;=1-SUM(RMDF!Z463,RMDF!AG463,RMDF!AN463,RMDF!AU463), RMDF!BB463=ROUND(RMDF!BB463,4))</f>
        <v>1</v>
      </c>
      <c r="AZ463" s="317">
        <f>RMDF!AZ463</f>
        <v>0</v>
      </c>
      <c r="BA463" s="318" t="str">
        <f>IF(AZ463=0,"",_xlfn.XLOOKUP(AZ463,StatePicklist!$1:$1,StatePicklist!$3:$3,"NA",0))</f>
        <v/>
      </c>
      <c r="BB463" s="297" t="str">
        <f ca="1">IF(RMDF!BA463="", "", IF(ISNUMBER(MATCH(RMDF!BA463, INDIRECT(BA463), 0)), "OK", "Invalid"))</f>
        <v/>
      </c>
      <c r="BC463" s="281"/>
      <c r="BD463" s="281"/>
      <c r="BE463" s="281"/>
      <c r="BF463" s="281" t="b">
        <f>AND(RMDF!BI463&gt;=0, RMDF!BI463&lt;=1-SUM(RMDF!Z463,RMDF!AG463,RMDF!AN463,RMDF!AU463,RMDF!BB463), RMDF!BI463=ROUND(RMDF!BI463,4))</f>
        <v>1</v>
      </c>
      <c r="BG463" s="317">
        <f>RMDF!BG463</f>
        <v>0</v>
      </c>
      <c r="BH463" s="318" t="str">
        <f>IF(BG463=0,"",_xlfn.XLOOKUP(BG463,StatePicklist!$1:$1,StatePicklist!$3:$3,"NA",0))</f>
        <v/>
      </c>
      <c r="BI463" s="297" t="str">
        <f ca="1">IF(RMDF!BH463="", "", IF(ISNUMBER(MATCH(RMDF!BH463, INDIRECT(BH463), 0)), "OK", "Invalid"))</f>
        <v/>
      </c>
      <c r="BJ463" s="281"/>
      <c r="BK463" s="281"/>
      <c r="BL463" s="281"/>
      <c r="BM463" s="281" t="b">
        <f>AND(RMDF!BP463&gt;=0, RMDF!BP463&lt;=1-SUM(RMDF!Z463,RMDF!AG463,RMDF!AN463,RMDF!AU463,RMDF!BB463,RMDF!BI463), RMDF!BP463=ROUND(RMDF!BP463,4))</f>
        <v>1</v>
      </c>
      <c r="BN463" s="317">
        <f>RMDF!BN463</f>
        <v>0</v>
      </c>
      <c r="BO463" s="318" t="str">
        <f>IF(BN463=0,"",_xlfn.XLOOKUP(BN463,StatePicklist!$1:$1,StatePicklist!$3:$3,"NA",0))</f>
        <v/>
      </c>
      <c r="BP463" s="297" t="str">
        <f ca="1">IF(RMDF!BO463="", "", IF(ISNUMBER(MATCH(RMDF!BO463, INDIRECT(BO463), 0)), "OK", "Invalid"))</f>
        <v/>
      </c>
      <c r="BQ463" s="281"/>
      <c r="BR463" s="281"/>
      <c r="BS463" s="281"/>
      <c r="BT463" s="281" t="b">
        <f>AND(RMDF!BW463&gt;=0, RMDF!BW463&lt;=1-SUM(RMDF!Z463,RMDF!AG463,RMDF!AN463,RMDF!AU463,RMDF!BB463,RMDF!BI463,RMDF!BP463), RMDF!BW463=ROUND(RMDF!BW463,4))</f>
        <v>1</v>
      </c>
      <c r="BU463" s="317">
        <f>RMDF!BU463</f>
        <v>0</v>
      </c>
      <c r="BV463" s="318" t="str">
        <f>IF(BU463=0,"",_xlfn.XLOOKUP(BU463,StatePicklist!$1:$1,StatePicklist!$3:$3,"NA",0))</f>
        <v/>
      </c>
      <c r="BW463" s="297" t="str">
        <f ca="1">IF(RMDF!BV463="", "", IF(ISNUMBER(MATCH(RMDF!BV463, INDIRECT(BV463), 0)), "OK", "Invalid"))</f>
        <v/>
      </c>
      <c r="BX463" s="281"/>
      <c r="BY463" s="281"/>
      <c r="BZ463" s="281"/>
      <c r="CA463" s="281" t="b">
        <f>AND(RMDF!CD463&gt;=0, RMDF!CD463&lt;=1-SUM(RMDF!Z463,RMDF!AG463,RMDF!AN463,RMDF!AU463,RMDF!BB463,RMDF!BI463,RMDF!BP463,RMDF!BW463), RMDF!CD463=ROUND(RMDF!CD463,4))</f>
        <v>1</v>
      </c>
      <c r="CB463" s="317">
        <f>RMDF!CB463</f>
        <v>0</v>
      </c>
      <c r="CC463" s="318" t="str">
        <f>IF(CB463=0,"",_xlfn.XLOOKUP(CB463,StatePicklist!$1:$1,StatePicklist!$3:$3,"NA",0))</f>
        <v/>
      </c>
      <c r="CD463" s="297" t="str">
        <f ca="1">IF(RMDF!CC463="", "", IF(ISNUMBER(MATCH(RMDF!CC463, INDIRECT(CC463), 0)), "OK", "Invalid"))</f>
        <v/>
      </c>
      <c r="CE463" s="281"/>
      <c r="CF463" s="281"/>
      <c r="CG463" s="281"/>
      <c r="CH463" s="281" t="b">
        <f>AND(RMDF!CK463&gt;=0, RMDF!CK463&lt;=1-SUM(RMDF!Z463,RMDF!AG463,RMDF!AN463,RMDF!AU463,RMDF!BB463,RMDF!BI463,RMDF!BP463,RMDF!BW463,RMDF!CD463), RMDF!CK463=ROUND(RMDF!CK463,4))</f>
        <v>1</v>
      </c>
      <c r="CI463" s="317">
        <f>RMDF!CI463</f>
        <v>0</v>
      </c>
      <c r="CJ463" s="318" t="str">
        <f>IF(CI463=0,"",_xlfn.XLOOKUP(CI463,StatePicklist!$1:$1,StatePicklist!$3:$3,"NA",0))</f>
        <v/>
      </c>
      <c r="CK463" s="297" t="str">
        <f ca="1">IF(RMDF!CJ463="", "", IF(ISNUMBER(MATCH(RMDF!CJ463, INDIRECT(CJ463), 0)), "OK", "Invalid"))</f>
        <v/>
      </c>
      <c r="CL463" s="281"/>
      <c r="CM463" s="281"/>
      <c r="CN463" s="281"/>
      <c r="CO463" s="281" t="b">
        <f>AND(RMDF!CR463&gt;=0, RMDF!CR463&lt;=1-SUM(RMDF!Z463,RMDF!AG463,RMDF!AN463,RMDF!AU463,RMDF!BB463,RMDF!BI463,RMDF!BP463,RMDF!BW463,RMDF!CD463,RMDF!CK463), RMDF!CR463=ROUND(RMDF!CR463,4))</f>
        <v>1</v>
      </c>
      <c r="CP463" s="317">
        <f>RMDF!CP463</f>
        <v>0</v>
      </c>
      <c r="CQ463" s="318" t="str">
        <f>IF(CP463=0,"",_xlfn.XLOOKUP(CP463,StatePicklist!$1:$1,StatePicklist!$3:$3,"NA",0))</f>
        <v/>
      </c>
      <c r="CR463" s="297" t="str">
        <f ca="1">IF(RMDF!CQ463="", "", IF(ISNUMBER(MATCH(RMDF!CQ463, INDIRECT(CQ463), 0)), "OK", "Invalid"))</f>
        <v/>
      </c>
      <c r="CS463" s="281"/>
      <c r="CT463" s="281"/>
      <c r="CU463" s="281"/>
      <c r="CV463" s="281" t="b">
        <f>AND(RMDF!CY463&gt;=0, RMDF!CY463&lt;=1-SUM(RMDF!Z463,RMDF!AG463,RMDF!AN463,RMDF!AU463,RMDF!BB463,RMDF!BI463,RMDF!BP463,RMDF!BW463,RMDF!CD463,RMDF!CK463,RMDF!CR463), RMDF!CY463=ROUND(RMDF!CY463,4))</f>
        <v>1</v>
      </c>
      <c r="CW463" s="317">
        <f>RMDF!CW463</f>
        <v>0</v>
      </c>
      <c r="CX463" s="318" t="str">
        <f>IF(CW463=0,"",_xlfn.XLOOKUP(CW463,StatePicklist!$1:$1,StatePicklist!$3:$3,"NA",0))</f>
        <v/>
      </c>
      <c r="CY463" s="297" t="str">
        <f ca="1">IF(RMDF!CX463="", "", IF(ISNUMBER(MATCH(RMDF!CX463, INDIRECT(CX463), 0)), "OK", "Invalid"))</f>
        <v/>
      </c>
      <c r="CZ463" s="281"/>
      <c r="DA463" s="281"/>
      <c r="DB463" s="281"/>
      <c r="DC463" s="281" t="b">
        <f>AND(RMDF!DF463&gt;=0, RMDF!DF463&lt;=1-SUM(RMDF!Z463,RMDF!AG463,RMDF!AN463,RMDF!AU463,RMDF!BB463,RMDF!BI463,RMDF!BP463,RMDF!BW463,RMDF!CD463,RMDF!CK463,RMDF!CR463,RMDF!CY463), RMDF!DF463=ROUND(RMDF!DF463,4))</f>
        <v>1</v>
      </c>
      <c r="DD463" s="317">
        <f>RMDF!DD463</f>
        <v>0</v>
      </c>
      <c r="DE463" s="318" t="str">
        <f>IF(DD463=0,"",_xlfn.XLOOKUP(DD463,StatePicklist!$1:$1,StatePicklist!$3:$3,"NA",0))</f>
        <v/>
      </c>
      <c r="DF463" s="297" t="str">
        <f ca="1">IF(RMDF!DE463="", "", IF(ISNUMBER(MATCH(RMDF!DE463, INDIRECT(DE463), 0)), "OK", "Invalid"))</f>
        <v/>
      </c>
      <c r="DG463" s="281"/>
      <c r="DH463" s="281"/>
      <c r="DI463" s="281"/>
      <c r="DJ463" s="281" t="b">
        <f>AND(RMDF!DM463&gt;=0, RMDF!DM463&lt;=1-SUM(RMDF!Z463,RMDF!AG463,RMDF!AN463,RMDF!AU463,RMDF!BB463,RMDF!BI463,RMDF!BP463,RMDF!BW463,RMDF!CD463,RMDF!CK463,RMDF!CR463,RMDF!CY463,RMDF!DF463), RMDF!DM463=ROUND(RMDF!DM463,4))</f>
        <v>1</v>
      </c>
      <c r="DK463" s="317">
        <f>RMDF!DK463</f>
        <v>0</v>
      </c>
      <c r="DL463" s="318" t="str">
        <f>IF(DK463=0,"",_xlfn.XLOOKUP(DK463,StatePicklist!$1:$1,StatePicklist!$3:$3,"NA",0))</f>
        <v/>
      </c>
      <c r="DM463" s="297" t="str">
        <f ca="1">IF(RMDF!DL463="", "", IF(ISNUMBER(MATCH(RMDF!DL463, INDIRECT(DL463), 0)), "OK", "Invalid"))</f>
        <v/>
      </c>
      <c r="DN463" s="281"/>
      <c r="DO463" s="281"/>
      <c r="DP463" s="281"/>
      <c r="DQ463" s="281" t="b">
        <f>AND(RMDF!DT463&gt;=0, RMDF!DT463&lt;=1-SUM(RMDF!Z463,RMDF!AG463,RMDF!AN463,RMDF!AU463,RMDF!BB463,RMDF!BI463,RMDF!BP463,RMDF!BW463,RMDF!CD463,RMDF!CK463,RMDF!CR463,RMDF!CY463,RMDF!DF463,RMDF!DM463), RMDF!DT463=ROUND(RMDF!DT463,4))</f>
        <v>1</v>
      </c>
      <c r="DR463" s="317">
        <f>RMDF!DR463</f>
        <v>0</v>
      </c>
      <c r="DS463" s="318" t="str">
        <f>IF(DR463=0,"",_xlfn.XLOOKUP(DR463,StatePicklist!$1:$1,StatePicklist!$3:$3,"NA",0))</f>
        <v/>
      </c>
      <c r="DT463" s="297" t="str">
        <f ca="1">IF(RMDF!DS463="", "", IF(ISNUMBER(MATCH(RMDF!DS463, INDIRECT(DS463), 0)), "OK", "Invalid"))</f>
        <v/>
      </c>
      <c r="DU463" s="281"/>
      <c r="DV463" s="281"/>
      <c r="DW463" s="281"/>
      <c r="DX463" s="281" t="b">
        <f>AND(RMDF!EA463&gt;=0, RMDF!EA463&lt;=1-SUM(RMDF!Z463,RMDF!AG463,RMDF!AN463,RMDF!AU463,RMDF!BB463,RMDF!BI463,RMDF!BP463,RMDF!BW463,RMDF!CD463,RMDF!CK463,RMDF!CR463,RMDF!CY463,RMDF!DF463,RMDF!DM463,RMDF!DT463), RMDF!EA463=ROUND(RMDF!EA463,4))</f>
        <v>1</v>
      </c>
      <c r="DY463" s="317">
        <f>RMDF!DY463</f>
        <v>0</v>
      </c>
      <c r="DZ463" s="318" t="str">
        <f>IF(DY463=0,"",_xlfn.XLOOKUP(DY463,StatePicklist!$1:$1,StatePicklist!$3:$3,"NA",0))</f>
        <v/>
      </c>
      <c r="EA463" s="297" t="str">
        <f ca="1">IF(RMDF!DZ463="", "", IF(ISNUMBER(MATCH(RMDF!DZ463, INDIRECT(DZ463), 0)), "OK", "Invalid"))</f>
        <v/>
      </c>
      <c r="EB463" s="281"/>
      <c r="EC463" s="281"/>
      <c r="ED463" s="281"/>
      <c r="EE463" s="281" t="b">
        <f>AND(RMDF!EH463&gt;=0, RMDF!EH463&lt;=1-SUM(RMDF!Z463,RMDF!AG463,RMDF!AN463,RMDF!AU463,RMDF!BB463,RMDF!BI463,RMDF!BP463,RMDF!BW463,RMDF!CD463,RMDF!CK463,RMDF!CR463,RMDF!CY463,RMDF!DF463,RMDF!DM463,RMDF!DT463,RMDF!EA463), RMDF!EH463=ROUND(RMDF!EH463,4))</f>
        <v>1</v>
      </c>
      <c r="EF463" s="317">
        <f>RMDF!EF463</f>
        <v>0</v>
      </c>
      <c r="EG463" s="318" t="str">
        <f>IF(EF463=0,"",_xlfn.XLOOKUP(EF463,StatePicklist!$1:$1,StatePicklist!$3:$3,"NA",0))</f>
        <v/>
      </c>
      <c r="EH463" s="297" t="str">
        <f ca="1">IF(RMDF!EG463="", "", IF(ISNUMBER(MATCH(RMDF!EG463, INDIRECT(EG463), 0)), "OK", "Invalid"))</f>
        <v/>
      </c>
      <c r="EI463" s="281"/>
      <c r="EJ463" s="281"/>
      <c r="EK463" s="281"/>
      <c r="EL463" s="281" t="b">
        <f>AND(RMDF!EO463&gt;=0, RMDF!EO463&lt;=1-SUM(RMDF!Z463,RMDF!AG463,RMDF!AN463,RMDF!AU463,RMDF!BB463,RMDF!BI463,RMDF!BP463,RMDF!BW463,RMDF!CD463,RMDF!CK463,RMDF!CR463,RMDF!CY463,RMDF!DF463,RMDF!DM463,RMDF!DT463,RMDF!EA463,RMDF!EH463), RMDF!EO463=ROUND(RMDF!EO463,4))</f>
        <v>1</v>
      </c>
      <c r="EM463" s="317">
        <f>RMDF!EM463</f>
        <v>0</v>
      </c>
      <c r="EN463" s="318" t="str">
        <f>IF(EM463=0,"",_xlfn.XLOOKUP(EM463,StatePicklist!$1:$1,StatePicklist!$3:$3,"NA",0))</f>
        <v/>
      </c>
      <c r="EO463" s="297" t="str">
        <f ca="1">IF(RMDF!EN463="", "", IF(ISNUMBER(MATCH(RMDF!EN463, INDIRECT(EN463), 0)), "OK", "Invalid"))</f>
        <v/>
      </c>
      <c r="EP463" s="281"/>
      <c r="EQ463" s="281"/>
      <c r="ER463" s="281"/>
      <c r="ES463" s="281" t="b">
        <f>AND(RMDF!EV463&gt;=0, RMDF!EV463&lt;=1-SUM(RMDF!Z463,RMDF!AG463,RMDF!AN463,RMDF!AU463,RMDF!BB463,RMDF!BI463,RMDF!BP463,RMDF!BW463,RMDF!CD463,RMDF!CK463,RMDF!CR463,RMDF!CY463,RMDF!DF463,RMDF!DM463,RMDF!DT463,RMDF!EA463,RMDF!EH463,RMDF!EO463), RMDF!EV463=ROUND(RMDF!EV463,4))</f>
        <v>1</v>
      </c>
      <c r="ET463" s="317">
        <f>RMDF!ET463</f>
        <v>0</v>
      </c>
      <c r="EU463" s="318" t="str">
        <f>IF(ET463=0,"",_xlfn.XLOOKUP(ET463,StatePicklist!$1:$1,StatePicklist!$3:$3,"NA",0))</f>
        <v/>
      </c>
      <c r="EV463" s="297" t="str">
        <f ca="1">IF(RMDF!EU463="", "", IF(ISNUMBER(MATCH(RMDF!EU463, INDIRECT(EU463), 0)), "OK", "Invalid"))</f>
        <v/>
      </c>
      <c r="EW463" s="281"/>
      <c r="EX463" s="281"/>
      <c r="EY463" s="281"/>
      <c r="EZ463" s="281" t="b">
        <f>AND(RMDF!FC463&gt;=0, RMDF!FC463&lt;=1-SUM(RMDF!Z463,RMDF!AG463,RMDF!AN463,RMDF!AU463,RMDF!BB463,RMDF!BI463,RMDF!BP463,RMDF!BW463,RMDF!CD463,RMDF!CK463,RMDF!CR463,RMDF!CY463,RMDF!DF463,RMDF!DM463,RMDF!DT463,RMDF!EA463,RMDF!EH463,RMDF!EO463,RMDF!EV463), RMDF!FC463=ROUND(RMDF!FC463,4))</f>
        <v>1</v>
      </c>
      <c r="FA463" s="317">
        <f>RMDF!FA463</f>
        <v>0</v>
      </c>
      <c r="FB463" s="318" t="str">
        <f>IF(FA463=0,"",_xlfn.XLOOKUP(FA463,StatePicklist!$1:$1,StatePicklist!$3:$3,"NA",0))</f>
        <v/>
      </c>
      <c r="FC463" s="297" t="str">
        <f ca="1">IF(RMDF!FB463="", "", IF(ISNUMBER(MATCH(RMDF!FB463, INDIRECT(FB463), 0)), "OK", "Invalid"))</f>
        <v/>
      </c>
    </row>
    <row r="464" spans="1:159" s="205" customFormat="1" ht="39.9" customHeight="1" x14ac:dyDescent="0.25">
      <c r="A464" s="206"/>
      <c r="B464" s="196"/>
      <c r="C464" s="197"/>
      <c r="D464" s="198"/>
      <c r="E464" s="199"/>
      <c r="F464" s="200"/>
      <c r="G464" s="201"/>
      <c r="H464" s="292"/>
      <c r="I464" s="305">
        <f>RMDF!I464</f>
        <v>0</v>
      </c>
      <c r="J464" s="305" t="str">
        <f>IF(I464=ProductCode!$B$30,"PDReclPost",IF(OR(I464=ProductCode!$C$30,I464=ProductCode!$E$30,I464=ProductCode!$G$30),"PDPreCon",IF(OR(I464=ProductCode!$D$30,I464=ProductCode!$F$30),"PDNotReclPost","")))</f>
        <v/>
      </c>
      <c r="K464" s="305" t="str">
        <f t="shared" si="27"/>
        <v/>
      </c>
      <c r="L464" s="289"/>
      <c r="M464" s="305" t="str">
        <f t="shared" si="27"/>
        <v/>
      </c>
      <c r="N464" s="289" t="b">
        <f>AND(RMDF!N464&gt;=0, RMDF!N464&lt;=1-RMDF!L464, RMDF!N464=ROUND(RMDF!N464,4))</f>
        <v>1</v>
      </c>
      <c r="O464" s="286" t="str">
        <f>IF(P464="","",IF(I464="","",IF(LEFT(I464,13)="Reclaimed pos",RawMaterialCode!$E$569,RawMaterialCode!$E$568)))</f>
        <v>Reclaimed pre-consumer mixed fibers (RM0578)</v>
      </c>
      <c r="P464" s="295">
        <f t="shared" si="28"/>
        <v>1</v>
      </c>
      <c r="Q464" s="202"/>
      <c r="R464" s="203"/>
      <c r="S464" s="204" t="str">
        <f t="shared" si="29"/>
        <v/>
      </c>
      <c r="T464" s="281"/>
      <c r="U464" s="281"/>
      <c r="V464" s="281"/>
      <c r="W464" s="281"/>
      <c r="X464" s="317">
        <f>RMDF!X464</f>
        <v>0</v>
      </c>
      <c r="Y464" s="318" t="str">
        <f>IF(X464=0,"",_xlfn.XLOOKUP(X464,StatePicklist!$1:$1,StatePicklist!$3:$3,"NA",0))</f>
        <v/>
      </c>
      <c r="Z464" s="297" t="str">
        <f ca="1">IF(RMDF!Y464="", "", IF(ISNUMBER(MATCH(RMDF!Y464, INDIRECT(Y464), 0)), "OK", "Invalid"))</f>
        <v/>
      </c>
      <c r="AA464" s="281"/>
      <c r="AB464" s="281"/>
      <c r="AC464" s="281"/>
      <c r="AD464" s="281" t="b">
        <f>AND(RMDF!AG464&gt;=0, RMDF!AG464&lt;=1-RMDF!Z464, RMDF!AG464=ROUND(RMDF!AG464,4))</f>
        <v>1</v>
      </c>
      <c r="AE464" s="317">
        <f>RMDF!AE464</f>
        <v>0</v>
      </c>
      <c r="AF464" s="318" t="str">
        <f>IF(AE464=0,"",_xlfn.XLOOKUP(AE464,StatePicklist!$1:$1,StatePicklist!$3:$3,"NA",0))</f>
        <v/>
      </c>
      <c r="AG464" s="297" t="str">
        <f ca="1">IF(RMDF!AF464="", "", IF(ISNUMBER(MATCH(RMDF!AF464, INDIRECT(AF464), 0)), "OK", "Invalid"))</f>
        <v/>
      </c>
      <c r="AH464" s="281"/>
      <c r="AI464" s="281"/>
      <c r="AJ464" s="281"/>
      <c r="AK464" s="281" t="b">
        <f>AND(RMDF!AN464&gt;=0, RMDF!AN464&lt;=1-SUM(RMDF!Z464,RMDF!AG464), RMDF!AN464=ROUND(RMDF!AN464,4))</f>
        <v>1</v>
      </c>
      <c r="AL464" s="317">
        <f>RMDF!AL464</f>
        <v>0</v>
      </c>
      <c r="AM464" s="318" t="str">
        <f>IF(AL464=0,"",_xlfn.XLOOKUP(AL464,StatePicklist!$1:$1,StatePicklist!$3:$3,"NA",0))</f>
        <v/>
      </c>
      <c r="AN464" s="297" t="str">
        <f ca="1">IF(RMDF!AM464="", "", IF(ISNUMBER(MATCH(RMDF!AM464, INDIRECT(AM464), 0)), "OK", "Invalid"))</f>
        <v/>
      </c>
      <c r="AO464" s="281"/>
      <c r="AP464" s="281"/>
      <c r="AQ464" s="281"/>
      <c r="AR464" s="281" t="b">
        <f>AND(RMDF!AU464&gt;=0, RMDF!AU464&lt;=1-SUM(RMDF!Z464,RMDF!AG464,RMDF!AN464), RMDF!AU464=ROUND(RMDF!AU464,4))</f>
        <v>1</v>
      </c>
      <c r="AS464" s="317">
        <f>RMDF!AS464</f>
        <v>0</v>
      </c>
      <c r="AT464" s="318" t="str">
        <f>IF(AS464=0,"",_xlfn.XLOOKUP(AS464,StatePicklist!$1:$1,StatePicklist!$3:$3,"NA",0))</f>
        <v/>
      </c>
      <c r="AU464" s="297" t="str">
        <f ca="1">IF(RMDF!AT464="", "", IF(ISNUMBER(MATCH(RMDF!AT464, INDIRECT(AT464), 0)), "OK", "Invalid"))</f>
        <v/>
      </c>
      <c r="AV464" s="281"/>
      <c r="AW464" s="281"/>
      <c r="AX464" s="281"/>
      <c r="AY464" s="281" t="b">
        <f>AND(RMDF!BB464&gt;=0, RMDF!BB464&lt;=1-SUM(RMDF!Z464,RMDF!AG464,RMDF!AN464,RMDF!AU464), RMDF!BB464=ROUND(RMDF!BB464,4))</f>
        <v>1</v>
      </c>
      <c r="AZ464" s="317">
        <f>RMDF!AZ464</f>
        <v>0</v>
      </c>
      <c r="BA464" s="318" t="str">
        <f>IF(AZ464=0,"",_xlfn.XLOOKUP(AZ464,StatePicklist!$1:$1,StatePicklist!$3:$3,"NA",0))</f>
        <v/>
      </c>
      <c r="BB464" s="297" t="str">
        <f ca="1">IF(RMDF!BA464="", "", IF(ISNUMBER(MATCH(RMDF!BA464, INDIRECT(BA464), 0)), "OK", "Invalid"))</f>
        <v/>
      </c>
      <c r="BC464" s="281"/>
      <c r="BD464" s="281"/>
      <c r="BE464" s="281"/>
      <c r="BF464" s="281" t="b">
        <f>AND(RMDF!BI464&gt;=0, RMDF!BI464&lt;=1-SUM(RMDF!Z464,RMDF!AG464,RMDF!AN464,RMDF!AU464,RMDF!BB464), RMDF!BI464=ROUND(RMDF!BI464,4))</f>
        <v>1</v>
      </c>
      <c r="BG464" s="317">
        <f>RMDF!BG464</f>
        <v>0</v>
      </c>
      <c r="BH464" s="318" t="str">
        <f>IF(BG464=0,"",_xlfn.XLOOKUP(BG464,StatePicklist!$1:$1,StatePicklist!$3:$3,"NA",0))</f>
        <v/>
      </c>
      <c r="BI464" s="297" t="str">
        <f ca="1">IF(RMDF!BH464="", "", IF(ISNUMBER(MATCH(RMDF!BH464, INDIRECT(BH464), 0)), "OK", "Invalid"))</f>
        <v/>
      </c>
      <c r="BJ464" s="281"/>
      <c r="BK464" s="281"/>
      <c r="BL464" s="281"/>
      <c r="BM464" s="281" t="b">
        <f>AND(RMDF!BP464&gt;=0, RMDF!BP464&lt;=1-SUM(RMDF!Z464,RMDF!AG464,RMDF!AN464,RMDF!AU464,RMDF!BB464,RMDF!BI464), RMDF!BP464=ROUND(RMDF!BP464,4))</f>
        <v>1</v>
      </c>
      <c r="BN464" s="317">
        <f>RMDF!BN464</f>
        <v>0</v>
      </c>
      <c r="BO464" s="318" t="str">
        <f>IF(BN464=0,"",_xlfn.XLOOKUP(BN464,StatePicklist!$1:$1,StatePicklist!$3:$3,"NA",0))</f>
        <v/>
      </c>
      <c r="BP464" s="297" t="str">
        <f ca="1">IF(RMDF!BO464="", "", IF(ISNUMBER(MATCH(RMDF!BO464, INDIRECT(BO464), 0)), "OK", "Invalid"))</f>
        <v/>
      </c>
      <c r="BQ464" s="281"/>
      <c r="BR464" s="281"/>
      <c r="BS464" s="281"/>
      <c r="BT464" s="281" t="b">
        <f>AND(RMDF!BW464&gt;=0, RMDF!BW464&lt;=1-SUM(RMDF!Z464,RMDF!AG464,RMDF!AN464,RMDF!AU464,RMDF!BB464,RMDF!BI464,RMDF!BP464), RMDF!BW464=ROUND(RMDF!BW464,4))</f>
        <v>1</v>
      </c>
      <c r="BU464" s="317">
        <f>RMDF!BU464</f>
        <v>0</v>
      </c>
      <c r="BV464" s="318" t="str">
        <f>IF(BU464=0,"",_xlfn.XLOOKUP(BU464,StatePicklist!$1:$1,StatePicklist!$3:$3,"NA",0))</f>
        <v/>
      </c>
      <c r="BW464" s="297" t="str">
        <f ca="1">IF(RMDF!BV464="", "", IF(ISNUMBER(MATCH(RMDF!BV464, INDIRECT(BV464), 0)), "OK", "Invalid"))</f>
        <v/>
      </c>
      <c r="BX464" s="281"/>
      <c r="BY464" s="281"/>
      <c r="BZ464" s="281"/>
      <c r="CA464" s="281" t="b">
        <f>AND(RMDF!CD464&gt;=0, RMDF!CD464&lt;=1-SUM(RMDF!Z464,RMDF!AG464,RMDF!AN464,RMDF!AU464,RMDF!BB464,RMDF!BI464,RMDF!BP464,RMDF!BW464), RMDF!CD464=ROUND(RMDF!CD464,4))</f>
        <v>1</v>
      </c>
      <c r="CB464" s="317">
        <f>RMDF!CB464</f>
        <v>0</v>
      </c>
      <c r="CC464" s="318" t="str">
        <f>IF(CB464=0,"",_xlfn.XLOOKUP(CB464,StatePicklist!$1:$1,StatePicklist!$3:$3,"NA",0))</f>
        <v/>
      </c>
      <c r="CD464" s="297" t="str">
        <f ca="1">IF(RMDF!CC464="", "", IF(ISNUMBER(MATCH(RMDF!CC464, INDIRECT(CC464), 0)), "OK", "Invalid"))</f>
        <v/>
      </c>
      <c r="CE464" s="281"/>
      <c r="CF464" s="281"/>
      <c r="CG464" s="281"/>
      <c r="CH464" s="281" t="b">
        <f>AND(RMDF!CK464&gt;=0, RMDF!CK464&lt;=1-SUM(RMDF!Z464,RMDF!AG464,RMDF!AN464,RMDF!AU464,RMDF!BB464,RMDF!BI464,RMDF!BP464,RMDF!BW464,RMDF!CD464), RMDF!CK464=ROUND(RMDF!CK464,4))</f>
        <v>1</v>
      </c>
      <c r="CI464" s="317">
        <f>RMDF!CI464</f>
        <v>0</v>
      </c>
      <c r="CJ464" s="318" t="str">
        <f>IF(CI464=0,"",_xlfn.XLOOKUP(CI464,StatePicklist!$1:$1,StatePicklist!$3:$3,"NA",0))</f>
        <v/>
      </c>
      <c r="CK464" s="297" t="str">
        <f ca="1">IF(RMDF!CJ464="", "", IF(ISNUMBER(MATCH(RMDF!CJ464, INDIRECT(CJ464), 0)), "OK", "Invalid"))</f>
        <v/>
      </c>
      <c r="CL464" s="281"/>
      <c r="CM464" s="281"/>
      <c r="CN464" s="281"/>
      <c r="CO464" s="281" t="b">
        <f>AND(RMDF!CR464&gt;=0, RMDF!CR464&lt;=1-SUM(RMDF!Z464,RMDF!AG464,RMDF!AN464,RMDF!AU464,RMDF!BB464,RMDF!BI464,RMDF!BP464,RMDF!BW464,RMDF!CD464,RMDF!CK464), RMDF!CR464=ROUND(RMDF!CR464,4))</f>
        <v>1</v>
      </c>
      <c r="CP464" s="317">
        <f>RMDF!CP464</f>
        <v>0</v>
      </c>
      <c r="CQ464" s="318" t="str">
        <f>IF(CP464=0,"",_xlfn.XLOOKUP(CP464,StatePicklist!$1:$1,StatePicklist!$3:$3,"NA",0))</f>
        <v/>
      </c>
      <c r="CR464" s="297" t="str">
        <f ca="1">IF(RMDF!CQ464="", "", IF(ISNUMBER(MATCH(RMDF!CQ464, INDIRECT(CQ464), 0)), "OK", "Invalid"))</f>
        <v/>
      </c>
      <c r="CS464" s="281"/>
      <c r="CT464" s="281"/>
      <c r="CU464" s="281"/>
      <c r="CV464" s="281" t="b">
        <f>AND(RMDF!CY464&gt;=0, RMDF!CY464&lt;=1-SUM(RMDF!Z464,RMDF!AG464,RMDF!AN464,RMDF!AU464,RMDF!BB464,RMDF!BI464,RMDF!BP464,RMDF!BW464,RMDF!CD464,RMDF!CK464,RMDF!CR464), RMDF!CY464=ROUND(RMDF!CY464,4))</f>
        <v>1</v>
      </c>
      <c r="CW464" s="317">
        <f>RMDF!CW464</f>
        <v>0</v>
      </c>
      <c r="CX464" s="318" t="str">
        <f>IF(CW464=0,"",_xlfn.XLOOKUP(CW464,StatePicklist!$1:$1,StatePicklist!$3:$3,"NA",0))</f>
        <v/>
      </c>
      <c r="CY464" s="297" t="str">
        <f ca="1">IF(RMDF!CX464="", "", IF(ISNUMBER(MATCH(RMDF!CX464, INDIRECT(CX464), 0)), "OK", "Invalid"))</f>
        <v/>
      </c>
      <c r="CZ464" s="281"/>
      <c r="DA464" s="281"/>
      <c r="DB464" s="281"/>
      <c r="DC464" s="281" t="b">
        <f>AND(RMDF!DF464&gt;=0, RMDF!DF464&lt;=1-SUM(RMDF!Z464,RMDF!AG464,RMDF!AN464,RMDF!AU464,RMDF!BB464,RMDF!BI464,RMDF!BP464,RMDF!BW464,RMDF!CD464,RMDF!CK464,RMDF!CR464,RMDF!CY464), RMDF!DF464=ROUND(RMDF!DF464,4))</f>
        <v>1</v>
      </c>
      <c r="DD464" s="317">
        <f>RMDF!DD464</f>
        <v>0</v>
      </c>
      <c r="DE464" s="318" t="str">
        <f>IF(DD464=0,"",_xlfn.XLOOKUP(DD464,StatePicklist!$1:$1,StatePicklist!$3:$3,"NA",0))</f>
        <v/>
      </c>
      <c r="DF464" s="297" t="str">
        <f ca="1">IF(RMDF!DE464="", "", IF(ISNUMBER(MATCH(RMDF!DE464, INDIRECT(DE464), 0)), "OK", "Invalid"))</f>
        <v/>
      </c>
      <c r="DG464" s="281"/>
      <c r="DH464" s="281"/>
      <c r="DI464" s="281"/>
      <c r="DJ464" s="281" t="b">
        <f>AND(RMDF!DM464&gt;=0, RMDF!DM464&lt;=1-SUM(RMDF!Z464,RMDF!AG464,RMDF!AN464,RMDF!AU464,RMDF!BB464,RMDF!BI464,RMDF!BP464,RMDF!BW464,RMDF!CD464,RMDF!CK464,RMDF!CR464,RMDF!CY464,RMDF!DF464), RMDF!DM464=ROUND(RMDF!DM464,4))</f>
        <v>1</v>
      </c>
      <c r="DK464" s="317">
        <f>RMDF!DK464</f>
        <v>0</v>
      </c>
      <c r="DL464" s="318" t="str">
        <f>IF(DK464=0,"",_xlfn.XLOOKUP(DK464,StatePicklist!$1:$1,StatePicklist!$3:$3,"NA",0))</f>
        <v/>
      </c>
      <c r="DM464" s="297" t="str">
        <f ca="1">IF(RMDF!DL464="", "", IF(ISNUMBER(MATCH(RMDF!DL464, INDIRECT(DL464), 0)), "OK", "Invalid"))</f>
        <v/>
      </c>
      <c r="DN464" s="281"/>
      <c r="DO464" s="281"/>
      <c r="DP464" s="281"/>
      <c r="DQ464" s="281" t="b">
        <f>AND(RMDF!DT464&gt;=0, RMDF!DT464&lt;=1-SUM(RMDF!Z464,RMDF!AG464,RMDF!AN464,RMDF!AU464,RMDF!BB464,RMDF!BI464,RMDF!BP464,RMDF!BW464,RMDF!CD464,RMDF!CK464,RMDF!CR464,RMDF!CY464,RMDF!DF464,RMDF!DM464), RMDF!DT464=ROUND(RMDF!DT464,4))</f>
        <v>1</v>
      </c>
      <c r="DR464" s="317">
        <f>RMDF!DR464</f>
        <v>0</v>
      </c>
      <c r="DS464" s="318" t="str">
        <f>IF(DR464=0,"",_xlfn.XLOOKUP(DR464,StatePicklist!$1:$1,StatePicklist!$3:$3,"NA",0))</f>
        <v/>
      </c>
      <c r="DT464" s="297" t="str">
        <f ca="1">IF(RMDF!DS464="", "", IF(ISNUMBER(MATCH(RMDF!DS464, INDIRECT(DS464), 0)), "OK", "Invalid"))</f>
        <v/>
      </c>
      <c r="DU464" s="281"/>
      <c r="DV464" s="281"/>
      <c r="DW464" s="281"/>
      <c r="DX464" s="281" t="b">
        <f>AND(RMDF!EA464&gt;=0, RMDF!EA464&lt;=1-SUM(RMDF!Z464,RMDF!AG464,RMDF!AN464,RMDF!AU464,RMDF!BB464,RMDF!BI464,RMDF!BP464,RMDF!BW464,RMDF!CD464,RMDF!CK464,RMDF!CR464,RMDF!CY464,RMDF!DF464,RMDF!DM464,RMDF!DT464), RMDF!EA464=ROUND(RMDF!EA464,4))</f>
        <v>1</v>
      </c>
      <c r="DY464" s="317">
        <f>RMDF!DY464</f>
        <v>0</v>
      </c>
      <c r="DZ464" s="318" t="str">
        <f>IF(DY464=0,"",_xlfn.XLOOKUP(DY464,StatePicklist!$1:$1,StatePicklist!$3:$3,"NA",0))</f>
        <v/>
      </c>
      <c r="EA464" s="297" t="str">
        <f ca="1">IF(RMDF!DZ464="", "", IF(ISNUMBER(MATCH(RMDF!DZ464, INDIRECT(DZ464), 0)), "OK", "Invalid"))</f>
        <v/>
      </c>
      <c r="EB464" s="281"/>
      <c r="EC464" s="281"/>
      <c r="ED464" s="281"/>
      <c r="EE464" s="281" t="b">
        <f>AND(RMDF!EH464&gt;=0, RMDF!EH464&lt;=1-SUM(RMDF!Z464,RMDF!AG464,RMDF!AN464,RMDF!AU464,RMDF!BB464,RMDF!BI464,RMDF!BP464,RMDF!BW464,RMDF!CD464,RMDF!CK464,RMDF!CR464,RMDF!CY464,RMDF!DF464,RMDF!DM464,RMDF!DT464,RMDF!EA464), RMDF!EH464=ROUND(RMDF!EH464,4))</f>
        <v>1</v>
      </c>
      <c r="EF464" s="317">
        <f>RMDF!EF464</f>
        <v>0</v>
      </c>
      <c r="EG464" s="318" t="str">
        <f>IF(EF464=0,"",_xlfn.XLOOKUP(EF464,StatePicklist!$1:$1,StatePicklist!$3:$3,"NA",0))</f>
        <v/>
      </c>
      <c r="EH464" s="297" t="str">
        <f ca="1">IF(RMDF!EG464="", "", IF(ISNUMBER(MATCH(RMDF!EG464, INDIRECT(EG464), 0)), "OK", "Invalid"))</f>
        <v/>
      </c>
      <c r="EI464" s="281"/>
      <c r="EJ464" s="281"/>
      <c r="EK464" s="281"/>
      <c r="EL464" s="281" t="b">
        <f>AND(RMDF!EO464&gt;=0, RMDF!EO464&lt;=1-SUM(RMDF!Z464,RMDF!AG464,RMDF!AN464,RMDF!AU464,RMDF!BB464,RMDF!BI464,RMDF!BP464,RMDF!BW464,RMDF!CD464,RMDF!CK464,RMDF!CR464,RMDF!CY464,RMDF!DF464,RMDF!DM464,RMDF!DT464,RMDF!EA464,RMDF!EH464), RMDF!EO464=ROUND(RMDF!EO464,4))</f>
        <v>1</v>
      </c>
      <c r="EM464" s="317">
        <f>RMDF!EM464</f>
        <v>0</v>
      </c>
      <c r="EN464" s="318" t="str">
        <f>IF(EM464=0,"",_xlfn.XLOOKUP(EM464,StatePicklist!$1:$1,StatePicklist!$3:$3,"NA",0))</f>
        <v/>
      </c>
      <c r="EO464" s="297" t="str">
        <f ca="1">IF(RMDF!EN464="", "", IF(ISNUMBER(MATCH(RMDF!EN464, INDIRECT(EN464), 0)), "OK", "Invalid"))</f>
        <v/>
      </c>
      <c r="EP464" s="281"/>
      <c r="EQ464" s="281"/>
      <c r="ER464" s="281"/>
      <c r="ES464" s="281" t="b">
        <f>AND(RMDF!EV464&gt;=0, RMDF!EV464&lt;=1-SUM(RMDF!Z464,RMDF!AG464,RMDF!AN464,RMDF!AU464,RMDF!BB464,RMDF!BI464,RMDF!BP464,RMDF!BW464,RMDF!CD464,RMDF!CK464,RMDF!CR464,RMDF!CY464,RMDF!DF464,RMDF!DM464,RMDF!DT464,RMDF!EA464,RMDF!EH464,RMDF!EO464), RMDF!EV464=ROUND(RMDF!EV464,4))</f>
        <v>1</v>
      </c>
      <c r="ET464" s="317">
        <f>RMDF!ET464</f>
        <v>0</v>
      </c>
      <c r="EU464" s="318" t="str">
        <f>IF(ET464=0,"",_xlfn.XLOOKUP(ET464,StatePicklist!$1:$1,StatePicklist!$3:$3,"NA",0))</f>
        <v/>
      </c>
      <c r="EV464" s="297" t="str">
        <f ca="1">IF(RMDF!EU464="", "", IF(ISNUMBER(MATCH(RMDF!EU464, INDIRECT(EU464), 0)), "OK", "Invalid"))</f>
        <v/>
      </c>
      <c r="EW464" s="281"/>
      <c r="EX464" s="281"/>
      <c r="EY464" s="281"/>
      <c r="EZ464" s="281" t="b">
        <f>AND(RMDF!FC464&gt;=0, RMDF!FC464&lt;=1-SUM(RMDF!Z464,RMDF!AG464,RMDF!AN464,RMDF!AU464,RMDF!BB464,RMDF!BI464,RMDF!BP464,RMDF!BW464,RMDF!CD464,RMDF!CK464,RMDF!CR464,RMDF!CY464,RMDF!DF464,RMDF!DM464,RMDF!DT464,RMDF!EA464,RMDF!EH464,RMDF!EO464,RMDF!EV464), RMDF!FC464=ROUND(RMDF!FC464,4))</f>
        <v>1</v>
      </c>
      <c r="FA464" s="317">
        <f>RMDF!FA464</f>
        <v>0</v>
      </c>
      <c r="FB464" s="318" t="str">
        <f>IF(FA464=0,"",_xlfn.XLOOKUP(FA464,StatePicklist!$1:$1,StatePicklist!$3:$3,"NA",0))</f>
        <v/>
      </c>
      <c r="FC464" s="297" t="str">
        <f ca="1">IF(RMDF!FB464="", "", IF(ISNUMBER(MATCH(RMDF!FB464, INDIRECT(FB464), 0)), "OK", "Invalid"))</f>
        <v/>
      </c>
    </row>
    <row r="465" spans="1:159" s="205" customFormat="1" ht="39.9" customHeight="1" x14ac:dyDescent="0.25">
      <c r="A465" s="206"/>
      <c r="B465" s="196"/>
      <c r="C465" s="197"/>
      <c r="D465" s="198"/>
      <c r="E465" s="199"/>
      <c r="F465" s="200"/>
      <c r="G465" s="201"/>
      <c r="H465" s="292"/>
      <c r="I465" s="305">
        <f>RMDF!I465</f>
        <v>0</v>
      </c>
      <c r="J465" s="305" t="str">
        <f>IF(I465=ProductCode!$B$30,"PDReclPost",IF(OR(I465=ProductCode!$C$30,I465=ProductCode!$E$30,I465=ProductCode!$G$30),"PDPreCon",IF(OR(I465=ProductCode!$D$30,I465=ProductCode!$F$30),"PDNotReclPost","")))</f>
        <v/>
      </c>
      <c r="K465" s="305" t="str">
        <f t="shared" si="27"/>
        <v/>
      </c>
      <c r="L465" s="289"/>
      <c r="M465" s="305" t="str">
        <f t="shared" si="27"/>
        <v/>
      </c>
      <c r="N465" s="289" t="b">
        <f>AND(RMDF!N465&gt;=0, RMDF!N465&lt;=1-RMDF!L465, RMDF!N465=ROUND(RMDF!N465,4))</f>
        <v>1</v>
      </c>
      <c r="O465" s="286" t="str">
        <f>IF(P465="","",IF(I465="","",IF(LEFT(I465,13)="Reclaimed pos",RawMaterialCode!$E$569,RawMaterialCode!$E$568)))</f>
        <v>Reclaimed pre-consumer mixed fibers (RM0578)</v>
      </c>
      <c r="P465" s="295">
        <f t="shared" si="28"/>
        <v>1</v>
      </c>
      <c r="Q465" s="202"/>
      <c r="R465" s="203"/>
      <c r="S465" s="204" t="str">
        <f t="shared" si="29"/>
        <v/>
      </c>
      <c r="T465" s="281"/>
      <c r="U465" s="281"/>
      <c r="V465" s="281"/>
      <c r="W465" s="281"/>
      <c r="X465" s="317">
        <f>RMDF!X465</f>
        <v>0</v>
      </c>
      <c r="Y465" s="318" t="str">
        <f>IF(X465=0,"",_xlfn.XLOOKUP(X465,StatePicklist!$1:$1,StatePicklist!$3:$3,"NA",0))</f>
        <v/>
      </c>
      <c r="Z465" s="297" t="str">
        <f ca="1">IF(RMDF!Y465="", "", IF(ISNUMBER(MATCH(RMDF!Y465, INDIRECT(Y465), 0)), "OK", "Invalid"))</f>
        <v/>
      </c>
      <c r="AA465" s="281"/>
      <c r="AB465" s="281"/>
      <c r="AC465" s="281"/>
      <c r="AD465" s="281" t="b">
        <f>AND(RMDF!AG465&gt;=0, RMDF!AG465&lt;=1-RMDF!Z465, RMDF!AG465=ROUND(RMDF!AG465,4))</f>
        <v>1</v>
      </c>
      <c r="AE465" s="317">
        <f>RMDF!AE465</f>
        <v>0</v>
      </c>
      <c r="AF465" s="318" t="str">
        <f>IF(AE465=0,"",_xlfn.XLOOKUP(AE465,StatePicklist!$1:$1,StatePicklist!$3:$3,"NA",0))</f>
        <v/>
      </c>
      <c r="AG465" s="297" t="str">
        <f ca="1">IF(RMDF!AF465="", "", IF(ISNUMBER(MATCH(RMDF!AF465, INDIRECT(AF465), 0)), "OK", "Invalid"))</f>
        <v/>
      </c>
      <c r="AH465" s="281"/>
      <c r="AI465" s="281"/>
      <c r="AJ465" s="281"/>
      <c r="AK465" s="281" t="b">
        <f>AND(RMDF!AN465&gt;=0, RMDF!AN465&lt;=1-SUM(RMDF!Z465,RMDF!AG465), RMDF!AN465=ROUND(RMDF!AN465,4))</f>
        <v>1</v>
      </c>
      <c r="AL465" s="317">
        <f>RMDF!AL465</f>
        <v>0</v>
      </c>
      <c r="AM465" s="318" t="str">
        <f>IF(AL465=0,"",_xlfn.XLOOKUP(AL465,StatePicklist!$1:$1,StatePicklist!$3:$3,"NA",0))</f>
        <v/>
      </c>
      <c r="AN465" s="297" t="str">
        <f ca="1">IF(RMDF!AM465="", "", IF(ISNUMBER(MATCH(RMDF!AM465, INDIRECT(AM465), 0)), "OK", "Invalid"))</f>
        <v/>
      </c>
      <c r="AO465" s="281"/>
      <c r="AP465" s="281"/>
      <c r="AQ465" s="281"/>
      <c r="AR465" s="281" t="b">
        <f>AND(RMDF!AU465&gt;=0, RMDF!AU465&lt;=1-SUM(RMDF!Z465,RMDF!AG465,RMDF!AN465), RMDF!AU465=ROUND(RMDF!AU465,4))</f>
        <v>1</v>
      </c>
      <c r="AS465" s="317">
        <f>RMDF!AS465</f>
        <v>0</v>
      </c>
      <c r="AT465" s="318" t="str">
        <f>IF(AS465=0,"",_xlfn.XLOOKUP(AS465,StatePicklist!$1:$1,StatePicklist!$3:$3,"NA",0))</f>
        <v/>
      </c>
      <c r="AU465" s="297" t="str">
        <f ca="1">IF(RMDF!AT465="", "", IF(ISNUMBER(MATCH(RMDF!AT465, INDIRECT(AT465), 0)), "OK", "Invalid"))</f>
        <v/>
      </c>
      <c r="AV465" s="281"/>
      <c r="AW465" s="281"/>
      <c r="AX465" s="281"/>
      <c r="AY465" s="281" t="b">
        <f>AND(RMDF!BB465&gt;=0, RMDF!BB465&lt;=1-SUM(RMDF!Z465,RMDF!AG465,RMDF!AN465,RMDF!AU465), RMDF!BB465=ROUND(RMDF!BB465,4))</f>
        <v>1</v>
      </c>
      <c r="AZ465" s="317">
        <f>RMDF!AZ465</f>
        <v>0</v>
      </c>
      <c r="BA465" s="318" t="str">
        <f>IF(AZ465=0,"",_xlfn.XLOOKUP(AZ465,StatePicklist!$1:$1,StatePicklist!$3:$3,"NA",0))</f>
        <v/>
      </c>
      <c r="BB465" s="297" t="str">
        <f ca="1">IF(RMDF!BA465="", "", IF(ISNUMBER(MATCH(RMDF!BA465, INDIRECT(BA465), 0)), "OK", "Invalid"))</f>
        <v/>
      </c>
      <c r="BC465" s="281"/>
      <c r="BD465" s="281"/>
      <c r="BE465" s="281"/>
      <c r="BF465" s="281" t="b">
        <f>AND(RMDF!BI465&gt;=0, RMDF!BI465&lt;=1-SUM(RMDF!Z465,RMDF!AG465,RMDF!AN465,RMDF!AU465,RMDF!BB465), RMDF!BI465=ROUND(RMDF!BI465,4))</f>
        <v>1</v>
      </c>
      <c r="BG465" s="317">
        <f>RMDF!BG465</f>
        <v>0</v>
      </c>
      <c r="BH465" s="318" t="str">
        <f>IF(BG465=0,"",_xlfn.XLOOKUP(BG465,StatePicklist!$1:$1,StatePicklist!$3:$3,"NA",0))</f>
        <v/>
      </c>
      <c r="BI465" s="297" t="str">
        <f ca="1">IF(RMDF!BH465="", "", IF(ISNUMBER(MATCH(RMDF!BH465, INDIRECT(BH465), 0)), "OK", "Invalid"))</f>
        <v/>
      </c>
      <c r="BJ465" s="281"/>
      <c r="BK465" s="281"/>
      <c r="BL465" s="281"/>
      <c r="BM465" s="281" t="b">
        <f>AND(RMDF!BP465&gt;=0, RMDF!BP465&lt;=1-SUM(RMDF!Z465,RMDF!AG465,RMDF!AN465,RMDF!AU465,RMDF!BB465,RMDF!BI465), RMDF!BP465=ROUND(RMDF!BP465,4))</f>
        <v>1</v>
      </c>
      <c r="BN465" s="317">
        <f>RMDF!BN465</f>
        <v>0</v>
      </c>
      <c r="BO465" s="318" t="str">
        <f>IF(BN465=0,"",_xlfn.XLOOKUP(BN465,StatePicklist!$1:$1,StatePicklist!$3:$3,"NA",0))</f>
        <v/>
      </c>
      <c r="BP465" s="297" t="str">
        <f ca="1">IF(RMDF!BO465="", "", IF(ISNUMBER(MATCH(RMDF!BO465, INDIRECT(BO465), 0)), "OK", "Invalid"))</f>
        <v/>
      </c>
      <c r="BQ465" s="281"/>
      <c r="BR465" s="281"/>
      <c r="BS465" s="281"/>
      <c r="BT465" s="281" t="b">
        <f>AND(RMDF!BW465&gt;=0, RMDF!BW465&lt;=1-SUM(RMDF!Z465,RMDF!AG465,RMDF!AN465,RMDF!AU465,RMDF!BB465,RMDF!BI465,RMDF!BP465), RMDF!BW465=ROUND(RMDF!BW465,4))</f>
        <v>1</v>
      </c>
      <c r="BU465" s="317">
        <f>RMDF!BU465</f>
        <v>0</v>
      </c>
      <c r="BV465" s="318" t="str">
        <f>IF(BU465=0,"",_xlfn.XLOOKUP(BU465,StatePicklist!$1:$1,StatePicklist!$3:$3,"NA",0))</f>
        <v/>
      </c>
      <c r="BW465" s="297" t="str">
        <f ca="1">IF(RMDF!BV465="", "", IF(ISNUMBER(MATCH(RMDF!BV465, INDIRECT(BV465), 0)), "OK", "Invalid"))</f>
        <v/>
      </c>
      <c r="BX465" s="281"/>
      <c r="BY465" s="281"/>
      <c r="BZ465" s="281"/>
      <c r="CA465" s="281" t="b">
        <f>AND(RMDF!CD465&gt;=0, RMDF!CD465&lt;=1-SUM(RMDF!Z465,RMDF!AG465,RMDF!AN465,RMDF!AU465,RMDF!BB465,RMDF!BI465,RMDF!BP465,RMDF!BW465), RMDF!CD465=ROUND(RMDF!CD465,4))</f>
        <v>1</v>
      </c>
      <c r="CB465" s="317">
        <f>RMDF!CB465</f>
        <v>0</v>
      </c>
      <c r="CC465" s="318" t="str">
        <f>IF(CB465=0,"",_xlfn.XLOOKUP(CB465,StatePicklist!$1:$1,StatePicklist!$3:$3,"NA",0))</f>
        <v/>
      </c>
      <c r="CD465" s="297" t="str">
        <f ca="1">IF(RMDF!CC465="", "", IF(ISNUMBER(MATCH(RMDF!CC465, INDIRECT(CC465), 0)), "OK", "Invalid"))</f>
        <v/>
      </c>
      <c r="CE465" s="281"/>
      <c r="CF465" s="281"/>
      <c r="CG465" s="281"/>
      <c r="CH465" s="281" t="b">
        <f>AND(RMDF!CK465&gt;=0, RMDF!CK465&lt;=1-SUM(RMDF!Z465,RMDF!AG465,RMDF!AN465,RMDF!AU465,RMDF!BB465,RMDF!BI465,RMDF!BP465,RMDF!BW465,RMDF!CD465), RMDF!CK465=ROUND(RMDF!CK465,4))</f>
        <v>1</v>
      </c>
      <c r="CI465" s="317">
        <f>RMDF!CI465</f>
        <v>0</v>
      </c>
      <c r="CJ465" s="318" t="str">
        <f>IF(CI465=0,"",_xlfn.XLOOKUP(CI465,StatePicklist!$1:$1,StatePicklist!$3:$3,"NA",0))</f>
        <v/>
      </c>
      <c r="CK465" s="297" t="str">
        <f ca="1">IF(RMDF!CJ465="", "", IF(ISNUMBER(MATCH(RMDF!CJ465, INDIRECT(CJ465), 0)), "OK", "Invalid"))</f>
        <v/>
      </c>
      <c r="CL465" s="281"/>
      <c r="CM465" s="281"/>
      <c r="CN465" s="281"/>
      <c r="CO465" s="281" t="b">
        <f>AND(RMDF!CR465&gt;=0, RMDF!CR465&lt;=1-SUM(RMDF!Z465,RMDF!AG465,RMDF!AN465,RMDF!AU465,RMDF!BB465,RMDF!BI465,RMDF!BP465,RMDF!BW465,RMDF!CD465,RMDF!CK465), RMDF!CR465=ROUND(RMDF!CR465,4))</f>
        <v>1</v>
      </c>
      <c r="CP465" s="317">
        <f>RMDF!CP465</f>
        <v>0</v>
      </c>
      <c r="CQ465" s="318" t="str">
        <f>IF(CP465=0,"",_xlfn.XLOOKUP(CP465,StatePicklist!$1:$1,StatePicklist!$3:$3,"NA",0))</f>
        <v/>
      </c>
      <c r="CR465" s="297" t="str">
        <f ca="1">IF(RMDF!CQ465="", "", IF(ISNUMBER(MATCH(RMDF!CQ465, INDIRECT(CQ465), 0)), "OK", "Invalid"))</f>
        <v/>
      </c>
      <c r="CS465" s="281"/>
      <c r="CT465" s="281"/>
      <c r="CU465" s="281"/>
      <c r="CV465" s="281" t="b">
        <f>AND(RMDF!CY465&gt;=0, RMDF!CY465&lt;=1-SUM(RMDF!Z465,RMDF!AG465,RMDF!AN465,RMDF!AU465,RMDF!BB465,RMDF!BI465,RMDF!BP465,RMDF!BW465,RMDF!CD465,RMDF!CK465,RMDF!CR465), RMDF!CY465=ROUND(RMDF!CY465,4))</f>
        <v>1</v>
      </c>
      <c r="CW465" s="317">
        <f>RMDF!CW465</f>
        <v>0</v>
      </c>
      <c r="CX465" s="318" t="str">
        <f>IF(CW465=0,"",_xlfn.XLOOKUP(CW465,StatePicklist!$1:$1,StatePicklist!$3:$3,"NA",0))</f>
        <v/>
      </c>
      <c r="CY465" s="297" t="str">
        <f ca="1">IF(RMDF!CX465="", "", IF(ISNUMBER(MATCH(RMDF!CX465, INDIRECT(CX465), 0)), "OK", "Invalid"))</f>
        <v/>
      </c>
      <c r="CZ465" s="281"/>
      <c r="DA465" s="281"/>
      <c r="DB465" s="281"/>
      <c r="DC465" s="281" t="b">
        <f>AND(RMDF!DF465&gt;=0, RMDF!DF465&lt;=1-SUM(RMDF!Z465,RMDF!AG465,RMDF!AN465,RMDF!AU465,RMDF!BB465,RMDF!BI465,RMDF!BP465,RMDF!BW465,RMDF!CD465,RMDF!CK465,RMDF!CR465,RMDF!CY465), RMDF!DF465=ROUND(RMDF!DF465,4))</f>
        <v>1</v>
      </c>
      <c r="DD465" s="317">
        <f>RMDF!DD465</f>
        <v>0</v>
      </c>
      <c r="DE465" s="318" t="str">
        <f>IF(DD465=0,"",_xlfn.XLOOKUP(DD465,StatePicklist!$1:$1,StatePicklist!$3:$3,"NA",0))</f>
        <v/>
      </c>
      <c r="DF465" s="297" t="str">
        <f ca="1">IF(RMDF!DE465="", "", IF(ISNUMBER(MATCH(RMDF!DE465, INDIRECT(DE465), 0)), "OK", "Invalid"))</f>
        <v/>
      </c>
      <c r="DG465" s="281"/>
      <c r="DH465" s="281"/>
      <c r="DI465" s="281"/>
      <c r="DJ465" s="281" t="b">
        <f>AND(RMDF!DM465&gt;=0, RMDF!DM465&lt;=1-SUM(RMDF!Z465,RMDF!AG465,RMDF!AN465,RMDF!AU465,RMDF!BB465,RMDF!BI465,RMDF!BP465,RMDF!BW465,RMDF!CD465,RMDF!CK465,RMDF!CR465,RMDF!CY465,RMDF!DF465), RMDF!DM465=ROUND(RMDF!DM465,4))</f>
        <v>1</v>
      </c>
      <c r="DK465" s="317">
        <f>RMDF!DK465</f>
        <v>0</v>
      </c>
      <c r="DL465" s="318" t="str">
        <f>IF(DK465=0,"",_xlfn.XLOOKUP(DK465,StatePicklist!$1:$1,StatePicklist!$3:$3,"NA",0))</f>
        <v/>
      </c>
      <c r="DM465" s="297" t="str">
        <f ca="1">IF(RMDF!DL465="", "", IF(ISNUMBER(MATCH(RMDF!DL465, INDIRECT(DL465), 0)), "OK", "Invalid"))</f>
        <v/>
      </c>
      <c r="DN465" s="281"/>
      <c r="DO465" s="281"/>
      <c r="DP465" s="281"/>
      <c r="DQ465" s="281" t="b">
        <f>AND(RMDF!DT465&gt;=0, RMDF!DT465&lt;=1-SUM(RMDF!Z465,RMDF!AG465,RMDF!AN465,RMDF!AU465,RMDF!BB465,RMDF!BI465,RMDF!BP465,RMDF!BW465,RMDF!CD465,RMDF!CK465,RMDF!CR465,RMDF!CY465,RMDF!DF465,RMDF!DM465), RMDF!DT465=ROUND(RMDF!DT465,4))</f>
        <v>1</v>
      </c>
      <c r="DR465" s="317">
        <f>RMDF!DR465</f>
        <v>0</v>
      </c>
      <c r="DS465" s="318" t="str">
        <f>IF(DR465=0,"",_xlfn.XLOOKUP(DR465,StatePicklist!$1:$1,StatePicklist!$3:$3,"NA",0))</f>
        <v/>
      </c>
      <c r="DT465" s="297" t="str">
        <f ca="1">IF(RMDF!DS465="", "", IF(ISNUMBER(MATCH(RMDF!DS465, INDIRECT(DS465), 0)), "OK", "Invalid"))</f>
        <v/>
      </c>
      <c r="DU465" s="281"/>
      <c r="DV465" s="281"/>
      <c r="DW465" s="281"/>
      <c r="DX465" s="281" t="b">
        <f>AND(RMDF!EA465&gt;=0, RMDF!EA465&lt;=1-SUM(RMDF!Z465,RMDF!AG465,RMDF!AN465,RMDF!AU465,RMDF!BB465,RMDF!BI465,RMDF!BP465,RMDF!BW465,RMDF!CD465,RMDF!CK465,RMDF!CR465,RMDF!CY465,RMDF!DF465,RMDF!DM465,RMDF!DT465), RMDF!EA465=ROUND(RMDF!EA465,4))</f>
        <v>1</v>
      </c>
      <c r="DY465" s="317">
        <f>RMDF!DY465</f>
        <v>0</v>
      </c>
      <c r="DZ465" s="318" t="str">
        <f>IF(DY465=0,"",_xlfn.XLOOKUP(DY465,StatePicklist!$1:$1,StatePicklist!$3:$3,"NA",0))</f>
        <v/>
      </c>
      <c r="EA465" s="297" t="str">
        <f ca="1">IF(RMDF!DZ465="", "", IF(ISNUMBER(MATCH(RMDF!DZ465, INDIRECT(DZ465), 0)), "OK", "Invalid"))</f>
        <v/>
      </c>
      <c r="EB465" s="281"/>
      <c r="EC465" s="281"/>
      <c r="ED465" s="281"/>
      <c r="EE465" s="281" t="b">
        <f>AND(RMDF!EH465&gt;=0, RMDF!EH465&lt;=1-SUM(RMDF!Z465,RMDF!AG465,RMDF!AN465,RMDF!AU465,RMDF!BB465,RMDF!BI465,RMDF!BP465,RMDF!BW465,RMDF!CD465,RMDF!CK465,RMDF!CR465,RMDF!CY465,RMDF!DF465,RMDF!DM465,RMDF!DT465,RMDF!EA465), RMDF!EH465=ROUND(RMDF!EH465,4))</f>
        <v>1</v>
      </c>
      <c r="EF465" s="317">
        <f>RMDF!EF465</f>
        <v>0</v>
      </c>
      <c r="EG465" s="318" t="str">
        <f>IF(EF465=0,"",_xlfn.XLOOKUP(EF465,StatePicklist!$1:$1,StatePicklist!$3:$3,"NA",0))</f>
        <v/>
      </c>
      <c r="EH465" s="297" t="str">
        <f ca="1">IF(RMDF!EG465="", "", IF(ISNUMBER(MATCH(RMDF!EG465, INDIRECT(EG465), 0)), "OK", "Invalid"))</f>
        <v/>
      </c>
      <c r="EI465" s="281"/>
      <c r="EJ465" s="281"/>
      <c r="EK465" s="281"/>
      <c r="EL465" s="281" t="b">
        <f>AND(RMDF!EO465&gt;=0, RMDF!EO465&lt;=1-SUM(RMDF!Z465,RMDF!AG465,RMDF!AN465,RMDF!AU465,RMDF!BB465,RMDF!BI465,RMDF!BP465,RMDF!BW465,RMDF!CD465,RMDF!CK465,RMDF!CR465,RMDF!CY465,RMDF!DF465,RMDF!DM465,RMDF!DT465,RMDF!EA465,RMDF!EH465), RMDF!EO465=ROUND(RMDF!EO465,4))</f>
        <v>1</v>
      </c>
      <c r="EM465" s="317">
        <f>RMDF!EM465</f>
        <v>0</v>
      </c>
      <c r="EN465" s="318" t="str">
        <f>IF(EM465=0,"",_xlfn.XLOOKUP(EM465,StatePicklist!$1:$1,StatePicklist!$3:$3,"NA",0))</f>
        <v/>
      </c>
      <c r="EO465" s="297" t="str">
        <f ca="1">IF(RMDF!EN465="", "", IF(ISNUMBER(MATCH(RMDF!EN465, INDIRECT(EN465), 0)), "OK", "Invalid"))</f>
        <v/>
      </c>
      <c r="EP465" s="281"/>
      <c r="EQ465" s="281"/>
      <c r="ER465" s="281"/>
      <c r="ES465" s="281" t="b">
        <f>AND(RMDF!EV465&gt;=0, RMDF!EV465&lt;=1-SUM(RMDF!Z465,RMDF!AG465,RMDF!AN465,RMDF!AU465,RMDF!BB465,RMDF!BI465,RMDF!BP465,RMDF!BW465,RMDF!CD465,RMDF!CK465,RMDF!CR465,RMDF!CY465,RMDF!DF465,RMDF!DM465,RMDF!DT465,RMDF!EA465,RMDF!EH465,RMDF!EO465), RMDF!EV465=ROUND(RMDF!EV465,4))</f>
        <v>1</v>
      </c>
      <c r="ET465" s="317">
        <f>RMDF!ET465</f>
        <v>0</v>
      </c>
      <c r="EU465" s="318" t="str">
        <f>IF(ET465=0,"",_xlfn.XLOOKUP(ET465,StatePicklist!$1:$1,StatePicklist!$3:$3,"NA",0))</f>
        <v/>
      </c>
      <c r="EV465" s="297" t="str">
        <f ca="1">IF(RMDF!EU465="", "", IF(ISNUMBER(MATCH(RMDF!EU465, INDIRECT(EU465), 0)), "OK", "Invalid"))</f>
        <v/>
      </c>
      <c r="EW465" s="281"/>
      <c r="EX465" s="281"/>
      <c r="EY465" s="281"/>
      <c r="EZ465" s="281" t="b">
        <f>AND(RMDF!FC465&gt;=0, RMDF!FC465&lt;=1-SUM(RMDF!Z465,RMDF!AG465,RMDF!AN465,RMDF!AU465,RMDF!BB465,RMDF!BI465,RMDF!BP465,RMDF!BW465,RMDF!CD465,RMDF!CK465,RMDF!CR465,RMDF!CY465,RMDF!DF465,RMDF!DM465,RMDF!DT465,RMDF!EA465,RMDF!EH465,RMDF!EO465,RMDF!EV465), RMDF!FC465=ROUND(RMDF!FC465,4))</f>
        <v>1</v>
      </c>
      <c r="FA465" s="317">
        <f>RMDF!FA465</f>
        <v>0</v>
      </c>
      <c r="FB465" s="318" t="str">
        <f>IF(FA465=0,"",_xlfn.XLOOKUP(FA465,StatePicklist!$1:$1,StatePicklist!$3:$3,"NA",0))</f>
        <v/>
      </c>
      <c r="FC465" s="297" t="str">
        <f ca="1">IF(RMDF!FB465="", "", IF(ISNUMBER(MATCH(RMDF!FB465, INDIRECT(FB465), 0)), "OK", "Invalid"))</f>
        <v/>
      </c>
    </row>
    <row r="466" spans="1:159" s="205" customFormat="1" ht="39.9" customHeight="1" x14ac:dyDescent="0.25">
      <c r="A466" s="206"/>
      <c r="B466" s="196"/>
      <c r="C466" s="197"/>
      <c r="D466" s="198"/>
      <c r="E466" s="199"/>
      <c r="F466" s="200"/>
      <c r="G466" s="201"/>
      <c r="H466" s="292"/>
      <c r="I466" s="305">
        <f>RMDF!I466</f>
        <v>0</v>
      </c>
      <c r="J466" s="305" t="str">
        <f>IF(I466=ProductCode!$B$30,"PDReclPost",IF(OR(I466=ProductCode!$C$30,I466=ProductCode!$E$30,I466=ProductCode!$G$30),"PDPreCon",IF(OR(I466=ProductCode!$D$30,I466=ProductCode!$F$30),"PDNotReclPost","")))</f>
        <v/>
      </c>
      <c r="K466" s="305" t="str">
        <f t="shared" si="27"/>
        <v/>
      </c>
      <c r="L466" s="289"/>
      <c r="M466" s="305" t="str">
        <f t="shared" si="27"/>
        <v/>
      </c>
      <c r="N466" s="289" t="b">
        <f>AND(RMDF!N466&gt;=0, RMDF!N466&lt;=1-RMDF!L466, RMDF!N466=ROUND(RMDF!N466,4))</f>
        <v>1</v>
      </c>
      <c r="O466" s="286" t="str">
        <f>IF(P466="","",IF(I466="","",IF(LEFT(I466,13)="Reclaimed pos",RawMaterialCode!$E$569,RawMaterialCode!$E$568)))</f>
        <v>Reclaimed pre-consumer mixed fibers (RM0578)</v>
      </c>
      <c r="P466" s="295">
        <f t="shared" si="28"/>
        <v>1</v>
      </c>
      <c r="Q466" s="202"/>
      <c r="R466" s="203"/>
      <c r="S466" s="204" t="str">
        <f t="shared" si="29"/>
        <v/>
      </c>
      <c r="T466" s="281"/>
      <c r="U466" s="281"/>
      <c r="V466" s="281"/>
      <c r="W466" s="281"/>
      <c r="X466" s="317">
        <f>RMDF!X466</f>
        <v>0</v>
      </c>
      <c r="Y466" s="318" t="str">
        <f>IF(X466=0,"",_xlfn.XLOOKUP(X466,StatePicklist!$1:$1,StatePicklist!$3:$3,"NA",0))</f>
        <v/>
      </c>
      <c r="Z466" s="297" t="str">
        <f ca="1">IF(RMDF!Y466="", "", IF(ISNUMBER(MATCH(RMDF!Y466, INDIRECT(Y466), 0)), "OK", "Invalid"))</f>
        <v/>
      </c>
      <c r="AA466" s="281"/>
      <c r="AB466" s="281"/>
      <c r="AC466" s="281"/>
      <c r="AD466" s="281" t="b">
        <f>AND(RMDF!AG466&gt;=0, RMDF!AG466&lt;=1-RMDF!Z466, RMDF!AG466=ROUND(RMDF!AG466,4))</f>
        <v>1</v>
      </c>
      <c r="AE466" s="317">
        <f>RMDF!AE466</f>
        <v>0</v>
      </c>
      <c r="AF466" s="318" t="str">
        <f>IF(AE466=0,"",_xlfn.XLOOKUP(AE466,StatePicklist!$1:$1,StatePicklist!$3:$3,"NA",0))</f>
        <v/>
      </c>
      <c r="AG466" s="297" t="str">
        <f ca="1">IF(RMDF!AF466="", "", IF(ISNUMBER(MATCH(RMDF!AF466, INDIRECT(AF466), 0)), "OK", "Invalid"))</f>
        <v/>
      </c>
      <c r="AH466" s="281"/>
      <c r="AI466" s="281"/>
      <c r="AJ466" s="281"/>
      <c r="AK466" s="281" t="b">
        <f>AND(RMDF!AN466&gt;=0, RMDF!AN466&lt;=1-SUM(RMDF!Z466,RMDF!AG466), RMDF!AN466=ROUND(RMDF!AN466,4))</f>
        <v>1</v>
      </c>
      <c r="AL466" s="317">
        <f>RMDF!AL466</f>
        <v>0</v>
      </c>
      <c r="AM466" s="318" t="str">
        <f>IF(AL466=0,"",_xlfn.XLOOKUP(AL466,StatePicklist!$1:$1,StatePicklist!$3:$3,"NA",0))</f>
        <v/>
      </c>
      <c r="AN466" s="297" t="str">
        <f ca="1">IF(RMDF!AM466="", "", IF(ISNUMBER(MATCH(RMDF!AM466, INDIRECT(AM466), 0)), "OK", "Invalid"))</f>
        <v/>
      </c>
      <c r="AO466" s="281"/>
      <c r="AP466" s="281"/>
      <c r="AQ466" s="281"/>
      <c r="AR466" s="281" t="b">
        <f>AND(RMDF!AU466&gt;=0, RMDF!AU466&lt;=1-SUM(RMDF!Z466,RMDF!AG466,RMDF!AN466), RMDF!AU466=ROUND(RMDF!AU466,4))</f>
        <v>1</v>
      </c>
      <c r="AS466" s="317">
        <f>RMDF!AS466</f>
        <v>0</v>
      </c>
      <c r="AT466" s="318" t="str">
        <f>IF(AS466=0,"",_xlfn.XLOOKUP(AS466,StatePicklist!$1:$1,StatePicklist!$3:$3,"NA",0))</f>
        <v/>
      </c>
      <c r="AU466" s="297" t="str">
        <f ca="1">IF(RMDF!AT466="", "", IF(ISNUMBER(MATCH(RMDF!AT466, INDIRECT(AT466), 0)), "OK", "Invalid"))</f>
        <v/>
      </c>
      <c r="AV466" s="281"/>
      <c r="AW466" s="281"/>
      <c r="AX466" s="281"/>
      <c r="AY466" s="281" t="b">
        <f>AND(RMDF!BB466&gt;=0, RMDF!BB466&lt;=1-SUM(RMDF!Z466,RMDF!AG466,RMDF!AN466,RMDF!AU466), RMDF!BB466=ROUND(RMDF!BB466,4))</f>
        <v>1</v>
      </c>
      <c r="AZ466" s="317">
        <f>RMDF!AZ466</f>
        <v>0</v>
      </c>
      <c r="BA466" s="318" t="str">
        <f>IF(AZ466=0,"",_xlfn.XLOOKUP(AZ466,StatePicklist!$1:$1,StatePicklist!$3:$3,"NA",0))</f>
        <v/>
      </c>
      <c r="BB466" s="297" t="str">
        <f ca="1">IF(RMDF!BA466="", "", IF(ISNUMBER(MATCH(RMDF!BA466, INDIRECT(BA466), 0)), "OK", "Invalid"))</f>
        <v/>
      </c>
      <c r="BC466" s="281"/>
      <c r="BD466" s="281"/>
      <c r="BE466" s="281"/>
      <c r="BF466" s="281" t="b">
        <f>AND(RMDF!BI466&gt;=0, RMDF!BI466&lt;=1-SUM(RMDF!Z466,RMDF!AG466,RMDF!AN466,RMDF!AU466,RMDF!BB466), RMDF!BI466=ROUND(RMDF!BI466,4))</f>
        <v>1</v>
      </c>
      <c r="BG466" s="317">
        <f>RMDF!BG466</f>
        <v>0</v>
      </c>
      <c r="BH466" s="318" t="str">
        <f>IF(BG466=0,"",_xlfn.XLOOKUP(BG466,StatePicklist!$1:$1,StatePicklist!$3:$3,"NA",0))</f>
        <v/>
      </c>
      <c r="BI466" s="297" t="str">
        <f ca="1">IF(RMDF!BH466="", "", IF(ISNUMBER(MATCH(RMDF!BH466, INDIRECT(BH466), 0)), "OK", "Invalid"))</f>
        <v/>
      </c>
      <c r="BJ466" s="281"/>
      <c r="BK466" s="281"/>
      <c r="BL466" s="281"/>
      <c r="BM466" s="281" t="b">
        <f>AND(RMDF!BP466&gt;=0, RMDF!BP466&lt;=1-SUM(RMDF!Z466,RMDF!AG466,RMDF!AN466,RMDF!AU466,RMDF!BB466,RMDF!BI466), RMDF!BP466=ROUND(RMDF!BP466,4))</f>
        <v>1</v>
      </c>
      <c r="BN466" s="317">
        <f>RMDF!BN466</f>
        <v>0</v>
      </c>
      <c r="BO466" s="318" t="str">
        <f>IF(BN466=0,"",_xlfn.XLOOKUP(BN466,StatePicklist!$1:$1,StatePicklist!$3:$3,"NA",0))</f>
        <v/>
      </c>
      <c r="BP466" s="297" t="str">
        <f ca="1">IF(RMDF!BO466="", "", IF(ISNUMBER(MATCH(RMDF!BO466, INDIRECT(BO466), 0)), "OK", "Invalid"))</f>
        <v/>
      </c>
      <c r="BQ466" s="281"/>
      <c r="BR466" s="281"/>
      <c r="BS466" s="281"/>
      <c r="BT466" s="281" t="b">
        <f>AND(RMDF!BW466&gt;=0, RMDF!BW466&lt;=1-SUM(RMDF!Z466,RMDF!AG466,RMDF!AN466,RMDF!AU466,RMDF!BB466,RMDF!BI466,RMDF!BP466), RMDF!BW466=ROUND(RMDF!BW466,4))</f>
        <v>1</v>
      </c>
      <c r="BU466" s="317">
        <f>RMDF!BU466</f>
        <v>0</v>
      </c>
      <c r="BV466" s="318" t="str">
        <f>IF(BU466=0,"",_xlfn.XLOOKUP(BU466,StatePicklist!$1:$1,StatePicklist!$3:$3,"NA",0))</f>
        <v/>
      </c>
      <c r="BW466" s="297" t="str">
        <f ca="1">IF(RMDF!BV466="", "", IF(ISNUMBER(MATCH(RMDF!BV466, INDIRECT(BV466), 0)), "OK", "Invalid"))</f>
        <v/>
      </c>
      <c r="BX466" s="281"/>
      <c r="BY466" s="281"/>
      <c r="BZ466" s="281"/>
      <c r="CA466" s="281" t="b">
        <f>AND(RMDF!CD466&gt;=0, RMDF!CD466&lt;=1-SUM(RMDF!Z466,RMDF!AG466,RMDF!AN466,RMDF!AU466,RMDF!BB466,RMDF!BI466,RMDF!BP466,RMDF!BW466), RMDF!CD466=ROUND(RMDF!CD466,4))</f>
        <v>1</v>
      </c>
      <c r="CB466" s="317">
        <f>RMDF!CB466</f>
        <v>0</v>
      </c>
      <c r="CC466" s="318" t="str">
        <f>IF(CB466=0,"",_xlfn.XLOOKUP(CB466,StatePicklist!$1:$1,StatePicklist!$3:$3,"NA",0))</f>
        <v/>
      </c>
      <c r="CD466" s="297" t="str">
        <f ca="1">IF(RMDF!CC466="", "", IF(ISNUMBER(MATCH(RMDF!CC466, INDIRECT(CC466), 0)), "OK", "Invalid"))</f>
        <v/>
      </c>
      <c r="CE466" s="281"/>
      <c r="CF466" s="281"/>
      <c r="CG466" s="281"/>
      <c r="CH466" s="281" t="b">
        <f>AND(RMDF!CK466&gt;=0, RMDF!CK466&lt;=1-SUM(RMDF!Z466,RMDF!AG466,RMDF!AN466,RMDF!AU466,RMDF!BB466,RMDF!BI466,RMDF!BP466,RMDF!BW466,RMDF!CD466), RMDF!CK466=ROUND(RMDF!CK466,4))</f>
        <v>1</v>
      </c>
      <c r="CI466" s="317">
        <f>RMDF!CI466</f>
        <v>0</v>
      </c>
      <c r="CJ466" s="318" t="str">
        <f>IF(CI466=0,"",_xlfn.XLOOKUP(CI466,StatePicklist!$1:$1,StatePicklist!$3:$3,"NA",0))</f>
        <v/>
      </c>
      <c r="CK466" s="297" t="str">
        <f ca="1">IF(RMDF!CJ466="", "", IF(ISNUMBER(MATCH(RMDF!CJ466, INDIRECT(CJ466), 0)), "OK", "Invalid"))</f>
        <v/>
      </c>
      <c r="CL466" s="281"/>
      <c r="CM466" s="281"/>
      <c r="CN466" s="281"/>
      <c r="CO466" s="281" t="b">
        <f>AND(RMDF!CR466&gt;=0, RMDF!CR466&lt;=1-SUM(RMDF!Z466,RMDF!AG466,RMDF!AN466,RMDF!AU466,RMDF!BB466,RMDF!BI466,RMDF!BP466,RMDF!BW466,RMDF!CD466,RMDF!CK466), RMDF!CR466=ROUND(RMDF!CR466,4))</f>
        <v>1</v>
      </c>
      <c r="CP466" s="317">
        <f>RMDF!CP466</f>
        <v>0</v>
      </c>
      <c r="CQ466" s="318" t="str">
        <f>IF(CP466=0,"",_xlfn.XLOOKUP(CP466,StatePicklist!$1:$1,StatePicklist!$3:$3,"NA",0))</f>
        <v/>
      </c>
      <c r="CR466" s="297" t="str">
        <f ca="1">IF(RMDF!CQ466="", "", IF(ISNUMBER(MATCH(RMDF!CQ466, INDIRECT(CQ466), 0)), "OK", "Invalid"))</f>
        <v/>
      </c>
      <c r="CS466" s="281"/>
      <c r="CT466" s="281"/>
      <c r="CU466" s="281"/>
      <c r="CV466" s="281" t="b">
        <f>AND(RMDF!CY466&gt;=0, RMDF!CY466&lt;=1-SUM(RMDF!Z466,RMDF!AG466,RMDF!AN466,RMDF!AU466,RMDF!BB466,RMDF!BI466,RMDF!BP466,RMDF!BW466,RMDF!CD466,RMDF!CK466,RMDF!CR466), RMDF!CY466=ROUND(RMDF!CY466,4))</f>
        <v>1</v>
      </c>
      <c r="CW466" s="317">
        <f>RMDF!CW466</f>
        <v>0</v>
      </c>
      <c r="CX466" s="318" t="str">
        <f>IF(CW466=0,"",_xlfn.XLOOKUP(CW466,StatePicklist!$1:$1,StatePicklist!$3:$3,"NA",0))</f>
        <v/>
      </c>
      <c r="CY466" s="297" t="str">
        <f ca="1">IF(RMDF!CX466="", "", IF(ISNUMBER(MATCH(RMDF!CX466, INDIRECT(CX466), 0)), "OK", "Invalid"))</f>
        <v/>
      </c>
      <c r="CZ466" s="281"/>
      <c r="DA466" s="281"/>
      <c r="DB466" s="281"/>
      <c r="DC466" s="281" t="b">
        <f>AND(RMDF!DF466&gt;=0, RMDF!DF466&lt;=1-SUM(RMDF!Z466,RMDF!AG466,RMDF!AN466,RMDF!AU466,RMDF!BB466,RMDF!BI466,RMDF!BP466,RMDF!BW466,RMDF!CD466,RMDF!CK466,RMDF!CR466,RMDF!CY466), RMDF!DF466=ROUND(RMDF!DF466,4))</f>
        <v>1</v>
      </c>
      <c r="DD466" s="317">
        <f>RMDF!DD466</f>
        <v>0</v>
      </c>
      <c r="DE466" s="318" t="str">
        <f>IF(DD466=0,"",_xlfn.XLOOKUP(DD466,StatePicklist!$1:$1,StatePicklist!$3:$3,"NA",0))</f>
        <v/>
      </c>
      <c r="DF466" s="297" t="str">
        <f ca="1">IF(RMDF!DE466="", "", IF(ISNUMBER(MATCH(RMDF!DE466, INDIRECT(DE466), 0)), "OK", "Invalid"))</f>
        <v/>
      </c>
      <c r="DG466" s="281"/>
      <c r="DH466" s="281"/>
      <c r="DI466" s="281"/>
      <c r="DJ466" s="281" t="b">
        <f>AND(RMDF!DM466&gt;=0, RMDF!DM466&lt;=1-SUM(RMDF!Z466,RMDF!AG466,RMDF!AN466,RMDF!AU466,RMDF!BB466,RMDF!BI466,RMDF!BP466,RMDF!BW466,RMDF!CD466,RMDF!CK466,RMDF!CR466,RMDF!CY466,RMDF!DF466), RMDF!DM466=ROUND(RMDF!DM466,4))</f>
        <v>1</v>
      </c>
      <c r="DK466" s="317">
        <f>RMDF!DK466</f>
        <v>0</v>
      </c>
      <c r="DL466" s="318" t="str">
        <f>IF(DK466=0,"",_xlfn.XLOOKUP(DK466,StatePicklist!$1:$1,StatePicklist!$3:$3,"NA",0))</f>
        <v/>
      </c>
      <c r="DM466" s="297" t="str">
        <f ca="1">IF(RMDF!DL466="", "", IF(ISNUMBER(MATCH(RMDF!DL466, INDIRECT(DL466), 0)), "OK", "Invalid"))</f>
        <v/>
      </c>
      <c r="DN466" s="281"/>
      <c r="DO466" s="281"/>
      <c r="DP466" s="281"/>
      <c r="DQ466" s="281" t="b">
        <f>AND(RMDF!DT466&gt;=0, RMDF!DT466&lt;=1-SUM(RMDF!Z466,RMDF!AG466,RMDF!AN466,RMDF!AU466,RMDF!BB466,RMDF!BI466,RMDF!BP466,RMDF!BW466,RMDF!CD466,RMDF!CK466,RMDF!CR466,RMDF!CY466,RMDF!DF466,RMDF!DM466), RMDF!DT466=ROUND(RMDF!DT466,4))</f>
        <v>1</v>
      </c>
      <c r="DR466" s="317">
        <f>RMDF!DR466</f>
        <v>0</v>
      </c>
      <c r="DS466" s="318" t="str">
        <f>IF(DR466=0,"",_xlfn.XLOOKUP(DR466,StatePicklist!$1:$1,StatePicklist!$3:$3,"NA",0))</f>
        <v/>
      </c>
      <c r="DT466" s="297" t="str">
        <f ca="1">IF(RMDF!DS466="", "", IF(ISNUMBER(MATCH(RMDF!DS466, INDIRECT(DS466), 0)), "OK", "Invalid"))</f>
        <v/>
      </c>
      <c r="DU466" s="281"/>
      <c r="DV466" s="281"/>
      <c r="DW466" s="281"/>
      <c r="DX466" s="281" t="b">
        <f>AND(RMDF!EA466&gt;=0, RMDF!EA466&lt;=1-SUM(RMDF!Z466,RMDF!AG466,RMDF!AN466,RMDF!AU466,RMDF!BB466,RMDF!BI466,RMDF!BP466,RMDF!BW466,RMDF!CD466,RMDF!CK466,RMDF!CR466,RMDF!CY466,RMDF!DF466,RMDF!DM466,RMDF!DT466), RMDF!EA466=ROUND(RMDF!EA466,4))</f>
        <v>1</v>
      </c>
      <c r="DY466" s="317">
        <f>RMDF!DY466</f>
        <v>0</v>
      </c>
      <c r="DZ466" s="318" t="str">
        <f>IF(DY466=0,"",_xlfn.XLOOKUP(DY466,StatePicklist!$1:$1,StatePicklist!$3:$3,"NA",0))</f>
        <v/>
      </c>
      <c r="EA466" s="297" t="str">
        <f ca="1">IF(RMDF!DZ466="", "", IF(ISNUMBER(MATCH(RMDF!DZ466, INDIRECT(DZ466), 0)), "OK", "Invalid"))</f>
        <v/>
      </c>
      <c r="EB466" s="281"/>
      <c r="EC466" s="281"/>
      <c r="ED466" s="281"/>
      <c r="EE466" s="281" t="b">
        <f>AND(RMDF!EH466&gt;=0, RMDF!EH466&lt;=1-SUM(RMDF!Z466,RMDF!AG466,RMDF!AN466,RMDF!AU466,RMDF!BB466,RMDF!BI466,RMDF!BP466,RMDF!BW466,RMDF!CD466,RMDF!CK466,RMDF!CR466,RMDF!CY466,RMDF!DF466,RMDF!DM466,RMDF!DT466,RMDF!EA466), RMDF!EH466=ROUND(RMDF!EH466,4))</f>
        <v>1</v>
      </c>
      <c r="EF466" s="317">
        <f>RMDF!EF466</f>
        <v>0</v>
      </c>
      <c r="EG466" s="318" t="str">
        <f>IF(EF466=0,"",_xlfn.XLOOKUP(EF466,StatePicklist!$1:$1,StatePicklist!$3:$3,"NA",0))</f>
        <v/>
      </c>
      <c r="EH466" s="297" t="str">
        <f ca="1">IF(RMDF!EG466="", "", IF(ISNUMBER(MATCH(RMDF!EG466, INDIRECT(EG466), 0)), "OK", "Invalid"))</f>
        <v/>
      </c>
      <c r="EI466" s="281"/>
      <c r="EJ466" s="281"/>
      <c r="EK466" s="281"/>
      <c r="EL466" s="281" t="b">
        <f>AND(RMDF!EO466&gt;=0, RMDF!EO466&lt;=1-SUM(RMDF!Z466,RMDF!AG466,RMDF!AN466,RMDF!AU466,RMDF!BB466,RMDF!BI466,RMDF!BP466,RMDF!BW466,RMDF!CD466,RMDF!CK466,RMDF!CR466,RMDF!CY466,RMDF!DF466,RMDF!DM466,RMDF!DT466,RMDF!EA466,RMDF!EH466), RMDF!EO466=ROUND(RMDF!EO466,4))</f>
        <v>1</v>
      </c>
      <c r="EM466" s="317">
        <f>RMDF!EM466</f>
        <v>0</v>
      </c>
      <c r="EN466" s="318" t="str">
        <f>IF(EM466=0,"",_xlfn.XLOOKUP(EM466,StatePicklist!$1:$1,StatePicklist!$3:$3,"NA",0))</f>
        <v/>
      </c>
      <c r="EO466" s="297" t="str">
        <f ca="1">IF(RMDF!EN466="", "", IF(ISNUMBER(MATCH(RMDF!EN466, INDIRECT(EN466), 0)), "OK", "Invalid"))</f>
        <v/>
      </c>
      <c r="EP466" s="281"/>
      <c r="EQ466" s="281"/>
      <c r="ER466" s="281"/>
      <c r="ES466" s="281" t="b">
        <f>AND(RMDF!EV466&gt;=0, RMDF!EV466&lt;=1-SUM(RMDF!Z466,RMDF!AG466,RMDF!AN466,RMDF!AU466,RMDF!BB466,RMDF!BI466,RMDF!BP466,RMDF!BW466,RMDF!CD466,RMDF!CK466,RMDF!CR466,RMDF!CY466,RMDF!DF466,RMDF!DM466,RMDF!DT466,RMDF!EA466,RMDF!EH466,RMDF!EO466), RMDF!EV466=ROUND(RMDF!EV466,4))</f>
        <v>1</v>
      </c>
      <c r="ET466" s="317">
        <f>RMDF!ET466</f>
        <v>0</v>
      </c>
      <c r="EU466" s="318" t="str">
        <f>IF(ET466=0,"",_xlfn.XLOOKUP(ET466,StatePicklist!$1:$1,StatePicklist!$3:$3,"NA",0))</f>
        <v/>
      </c>
      <c r="EV466" s="297" t="str">
        <f ca="1">IF(RMDF!EU466="", "", IF(ISNUMBER(MATCH(RMDF!EU466, INDIRECT(EU466), 0)), "OK", "Invalid"))</f>
        <v/>
      </c>
      <c r="EW466" s="281"/>
      <c r="EX466" s="281"/>
      <c r="EY466" s="281"/>
      <c r="EZ466" s="281" t="b">
        <f>AND(RMDF!FC466&gt;=0, RMDF!FC466&lt;=1-SUM(RMDF!Z466,RMDF!AG466,RMDF!AN466,RMDF!AU466,RMDF!BB466,RMDF!BI466,RMDF!BP466,RMDF!BW466,RMDF!CD466,RMDF!CK466,RMDF!CR466,RMDF!CY466,RMDF!DF466,RMDF!DM466,RMDF!DT466,RMDF!EA466,RMDF!EH466,RMDF!EO466,RMDF!EV466), RMDF!FC466=ROUND(RMDF!FC466,4))</f>
        <v>1</v>
      </c>
      <c r="FA466" s="317">
        <f>RMDF!FA466</f>
        <v>0</v>
      </c>
      <c r="FB466" s="318" t="str">
        <f>IF(FA466=0,"",_xlfn.XLOOKUP(FA466,StatePicklist!$1:$1,StatePicklist!$3:$3,"NA",0))</f>
        <v/>
      </c>
      <c r="FC466" s="297" t="str">
        <f ca="1">IF(RMDF!FB466="", "", IF(ISNUMBER(MATCH(RMDF!FB466, INDIRECT(FB466), 0)), "OK", "Invalid"))</f>
        <v/>
      </c>
    </row>
    <row r="467" spans="1:159" s="205" customFormat="1" ht="39.9" customHeight="1" x14ac:dyDescent="0.25">
      <c r="A467" s="206"/>
      <c r="B467" s="196"/>
      <c r="C467" s="197"/>
      <c r="D467" s="198"/>
      <c r="E467" s="199"/>
      <c r="F467" s="200"/>
      <c r="G467" s="201"/>
      <c r="H467" s="292"/>
      <c r="I467" s="305">
        <f>RMDF!I467</f>
        <v>0</v>
      </c>
      <c r="J467" s="305" t="str">
        <f>IF(I467=ProductCode!$B$30,"PDReclPost",IF(OR(I467=ProductCode!$C$30,I467=ProductCode!$E$30,I467=ProductCode!$G$30),"PDPreCon",IF(OR(I467=ProductCode!$D$30,I467=ProductCode!$F$30),"PDNotReclPost","")))</f>
        <v/>
      </c>
      <c r="K467" s="305" t="str">
        <f t="shared" si="27"/>
        <v/>
      </c>
      <c r="L467" s="289"/>
      <c r="M467" s="305" t="str">
        <f t="shared" si="27"/>
        <v/>
      </c>
      <c r="N467" s="289" t="b">
        <f>AND(RMDF!N467&gt;=0, RMDF!N467&lt;=1-RMDF!L467, RMDF!N467=ROUND(RMDF!N467,4))</f>
        <v>1</v>
      </c>
      <c r="O467" s="286" t="str">
        <f>IF(P467="","",IF(I467="","",IF(LEFT(I467,13)="Reclaimed pos",RawMaterialCode!$E$569,RawMaterialCode!$E$568)))</f>
        <v>Reclaimed pre-consumer mixed fibers (RM0578)</v>
      </c>
      <c r="P467" s="295">
        <f t="shared" si="28"/>
        <v>1</v>
      </c>
      <c r="Q467" s="202"/>
      <c r="R467" s="203"/>
      <c r="S467" s="204" t="str">
        <f t="shared" si="29"/>
        <v/>
      </c>
      <c r="T467" s="281"/>
      <c r="U467" s="281"/>
      <c r="V467" s="281"/>
      <c r="W467" s="281"/>
      <c r="X467" s="317">
        <f>RMDF!X467</f>
        <v>0</v>
      </c>
      <c r="Y467" s="318" t="str">
        <f>IF(X467=0,"",_xlfn.XLOOKUP(X467,StatePicklist!$1:$1,StatePicklist!$3:$3,"NA",0))</f>
        <v/>
      </c>
      <c r="Z467" s="297" t="str">
        <f ca="1">IF(RMDF!Y467="", "", IF(ISNUMBER(MATCH(RMDF!Y467, INDIRECT(Y467), 0)), "OK", "Invalid"))</f>
        <v/>
      </c>
      <c r="AA467" s="281"/>
      <c r="AB467" s="281"/>
      <c r="AC467" s="281"/>
      <c r="AD467" s="281" t="b">
        <f>AND(RMDF!AG467&gt;=0, RMDF!AG467&lt;=1-RMDF!Z467, RMDF!AG467=ROUND(RMDF!AG467,4))</f>
        <v>1</v>
      </c>
      <c r="AE467" s="317">
        <f>RMDF!AE467</f>
        <v>0</v>
      </c>
      <c r="AF467" s="318" t="str">
        <f>IF(AE467=0,"",_xlfn.XLOOKUP(AE467,StatePicklist!$1:$1,StatePicklist!$3:$3,"NA",0))</f>
        <v/>
      </c>
      <c r="AG467" s="297" t="str">
        <f ca="1">IF(RMDF!AF467="", "", IF(ISNUMBER(MATCH(RMDF!AF467, INDIRECT(AF467), 0)), "OK", "Invalid"))</f>
        <v/>
      </c>
      <c r="AH467" s="281"/>
      <c r="AI467" s="281"/>
      <c r="AJ467" s="281"/>
      <c r="AK467" s="281" t="b">
        <f>AND(RMDF!AN467&gt;=0, RMDF!AN467&lt;=1-SUM(RMDF!Z467,RMDF!AG467), RMDF!AN467=ROUND(RMDF!AN467,4))</f>
        <v>1</v>
      </c>
      <c r="AL467" s="317">
        <f>RMDF!AL467</f>
        <v>0</v>
      </c>
      <c r="AM467" s="318" t="str">
        <f>IF(AL467=0,"",_xlfn.XLOOKUP(AL467,StatePicklist!$1:$1,StatePicklist!$3:$3,"NA",0))</f>
        <v/>
      </c>
      <c r="AN467" s="297" t="str">
        <f ca="1">IF(RMDF!AM467="", "", IF(ISNUMBER(MATCH(RMDF!AM467, INDIRECT(AM467), 0)), "OK", "Invalid"))</f>
        <v/>
      </c>
      <c r="AO467" s="281"/>
      <c r="AP467" s="281"/>
      <c r="AQ467" s="281"/>
      <c r="AR467" s="281" t="b">
        <f>AND(RMDF!AU467&gt;=0, RMDF!AU467&lt;=1-SUM(RMDF!Z467,RMDF!AG467,RMDF!AN467), RMDF!AU467=ROUND(RMDF!AU467,4))</f>
        <v>1</v>
      </c>
      <c r="AS467" s="317">
        <f>RMDF!AS467</f>
        <v>0</v>
      </c>
      <c r="AT467" s="318" t="str">
        <f>IF(AS467=0,"",_xlfn.XLOOKUP(AS467,StatePicklist!$1:$1,StatePicklist!$3:$3,"NA",0))</f>
        <v/>
      </c>
      <c r="AU467" s="297" t="str">
        <f ca="1">IF(RMDF!AT467="", "", IF(ISNUMBER(MATCH(RMDF!AT467, INDIRECT(AT467), 0)), "OK", "Invalid"))</f>
        <v/>
      </c>
      <c r="AV467" s="281"/>
      <c r="AW467" s="281"/>
      <c r="AX467" s="281"/>
      <c r="AY467" s="281" t="b">
        <f>AND(RMDF!BB467&gt;=0, RMDF!BB467&lt;=1-SUM(RMDF!Z467,RMDF!AG467,RMDF!AN467,RMDF!AU467), RMDF!BB467=ROUND(RMDF!BB467,4))</f>
        <v>1</v>
      </c>
      <c r="AZ467" s="317">
        <f>RMDF!AZ467</f>
        <v>0</v>
      </c>
      <c r="BA467" s="318" t="str">
        <f>IF(AZ467=0,"",_xlfn.XLOOKUP(AZ467,StatePicklist!$1:$1,StatePicklist!$3:$3,"NA",0))</f>
        <v/>
      </c>
      <c r="BB467" s="297" t="str">
        <f ca="1">IF(RMDF!BA467="", "", IF(ISNUMBER(MATCH(RMDF!BA467, INDIRECT(BA467), 0)), "OK", "Invalid"))</f>
        <v/>
      </c>
      <c r="BC467" s="281"/>
      <c r="BD467" s="281"/>
      <c r="BE467" s="281"/>
      <c r="BF467" s="281" t="b">
        <f>AND(RMDF!BI467&gt;=0, RMDF!BI467&lt;=1-SUM(RMDF!Z467,RMDF!AG467,RMDF!AN467,RMDF!AU467,RMDF!BB467), RMDF!BI467=ROUND(RMDF!BI467,4))</f>
        <v>1</v>
      </c>
      <c r="BG467" s="317">
        <f>RMDF!BG467</f>
        <v>0</v>
      </c>
      <c r="BH467" s="318" t="str">
        <f>IF(BG467=0,"",_xlfn.XLOOKUP(BG467,StatePicklist!$1:$1,StatePicklist!$3:$3,"NA",0))</f>
        <v/>
      </c>
      <c r="BI467" s="297" t="str">
        <f ca="1">IF(RMDF!BH467="", "", IF(ISNUMBER(MATCH(RMDF!BH467, INDIRECT(BH467), 0)), "OK", "Invalid"))</f>
        <v/>
      </c>
      <c r="BJ467" s="281"/>
      <c r="BK467" s="281"/>
      <c r="BL467" s="281"/>
      <c r="BM467" s="281" t="b">
        <f>AND(RMDF!BP467&gt;=0, RMDF!BP467&lt;=1-SUM(RMDF!Z467,RMDF!AG467,RMDF!AN467,RMDF!AU467,RMDF!BB467,RMDF!BI467), RMDF!BP467=ROUND(RMDF!BP467,4))</f>
        <v>1</v>
      </c>
      <c r="BN467" s="317">
        <f>RMDF!BN467</f>
        <v>0</v>
      </c>
      <c r="BO467" s="318" t="str">
        <f>IF(BN467=0,"",_xlfn.XLOOKUP(BN467,StatePicklist!$1:$1,StatePicklist!$3:$3,"NA",0))</f>
        <v/>
      </c>
      <c r="BP467" s="297" t="str">
        <f ca="1">IF(RMDF!BO467="", "", IF(ISNUMBER(MATCH(RMDF!BO467, INDIRECT(BO467), 0)), "OK", "Invalid"))</f>
        <v/>
      </c>
      <c r="BQ467" s="281"/>
      <c r="BR467" s="281"/>
      <c r="BS467" s="281"/>
      <c r="BT467" s="281" t="b">
        <f>AND(RMDF!BW467&gt;=0, RMDF!BW467&lt;=1-SUM(RMDF!Z467,RMDF!AG467,RMDF!AN467,RMDF!AU467,RMDF!BB467,RMDF!BI467,RMDF!BP467), RMDF!BW467=ROUND(RMDF!BW467,4))</f>
        <v>1</v>
      </c>
      <c r="BU467" s="317">
        <f>RMDF!BU467</f>
        <v>0</v>
      </c>
      <c r="BV467" s="318" t="str">
        <f>IF(BU467=0,"",_xlfn.XLOOKUP(BU467,StatePicklist!$1:$1,StatePicklist!$3:$3,"NA",0))</f>
        <v/>
      </c>
      <c r="BW467" s="297" t="str">
        <f ca="1">IF(RMDF!BV467="", "", IF(ISNUMBER(MATCH(RMDF!BV467, INDIRECT(BV467), 0)), "OK", "Invalid"))</f>
        <v/>
      </c>
      <c r="BX467" s="281"/>
      <c r="BY467" s="281"/>
      <c r="BZ467" s="281"/>
      <c r="CA467" s="281" t="b">
        <f>AND(RMDF!CD467&gt;=0, RMDF!CD467&lt;=1-SUM(RMDF!Z467,RMDF!AG467,RMDF!AN467,RMDF!AU467,RMDF!BB467,RMDF!BI467,RMDF!BP467,RMDF!BW467), RMDF!CD467=ROUND(RMDF!CD467,4))</f>
        <v>1</v>
      </c>
      <c r="CB467" s="317">
        <f>RMDF!CB467</f>
        <v>0</v>
      </c>
      <c r="CC467" s="318" t="str">
        <f>IF(CB467=0,"",_xlfn.XLOOKUP(CB467,StatePicklist!$1:$1,StatePicklist!$3:$3,"NA",0))</f>
        <v/>
      </c>
      <c r="CD467" s="297" t="str">
        <f ca="1">IF(RMDF!CC467="", "", IF(ISNUMBER(MATCH(RMDF!CC467, INDIRECT(CC467), 0)), "OK", "Invalid"))</f>
        <v/>
      </c>
      <c r="CE467" s="281"/>
      <c r="CF467" s="281"/>
      <c r="CG467" s="281"/>
      <c r="CH467" s="281" t="b">
        <f>AND(RMDF!CK467&gt;=0, RMDF!CK467&lt;=1-SUM(RMDF!Z467,RMDF!AG467,RMDF!AN467,RMDF!AU467,RMDF!BB467,RMDF!BI467,RMDF!BP467,RMDF!BW467,RMDF!CD467), RMDF!CK467=ROUND(RMDF!CK467,4))</f>
        <v>1</v>
      </c>
      <c r="CI467" s="317">
        <f>RMDF!CI467</f>
        <v>0</v>
      </c>
      <c r="CJ467" s="318" t="str">
        <f>IF(CI467=0,"",_xlfn.XLOOKUP(CI467,StatePicklist!$1:$1,StatePicklist!$3:$3,"NA",0))</f>
        <v/>
      </c>
      <c r="CK467" s="297" t="str">
        <f ca="1">IF(RMDF!CJ467="", "", IF(ISNUMBER(MATCH(RMDF!CJ467, INDIRECT(CJ467), 0)), "OK", "Invalid"))</f>
        <v/>
      </c>
      <c r="CL467" s="281"/>
      <c r="CM467" s="281"/>
      <c r="CN467" s="281"/>
      <c r="CO467" s="281" t="b">
        <f>AND(RMDF!CR467&gt;=0, RMDF!CR467&lt;=1-SUM(RMDF!Z467,RMDF!AG467,RMDF!AN467,RMDF!AU467,RMDF!BB467,RMDF!BI467,RMDF!BP467,RMDF!BW467,RMDF!CD467,RMDF!CK467), RMDF!CR467=ROUND(RMDF!CR467,4))</f>
        <v>1</v>
      </c>
      <c r="CP467" s="317">
        <f>RMDF!CP467</f>
        <v>0</v>
      </c>
      <c r="CQ467" s="318" t="str">
        <f>IF(CP467=0,"",_xlfn.XLOOKUP(CP467,StatePicklist!$1:$1,StatePicklist!$3:$3,"NA",0))</f>
        <v/>
      </c>
      <c r="CR467" s="297" t="str">
        <f ca="1">IF(RMDF!CQ467="", "", IF(ISNUMBER(MATCH(RMDF!CQ467, INDIRECT(CQ467), 0)), "OK", "Invalid"))</f>
        <v/>
      </c>
      <c r="CS467" s="281"/>
      <c r="CT467" s="281"/>
      <c r="CU467" s="281"/>
      <c r="CV467" s="281" t="b">
        <f>AND(RMDF!CY467&gt;=0, RMDF!CY467&lt;=1-SUM(RMDF!Z467,RMDF!AG467,RMDF!AN467,RMDF!AU467,RMDF!BB467,RMDF!BI467,RMDF!BP467,RMDF!BW467,RMDF!CD467,RMDF!CK467,RMDF!CR467), RMDF!CY467=ROUND(RMDF!CY467,4))</f>
        <v>1</v>
      </c>
      <c r="CW467" s="317">
        <f>RMDF!CW467</f>
        <v>0</v>
      </c>
      <c r="CX467" s="318" t="str">
        <f>IF(CW467=0,"",_xlfn.XLOOKUP(CW467,StatePicklist!$1:$1,StatePicklist!$3:$3,"NA",0))</f>
        <v/>
      </c>
      <c r="CY467" s="297" t="str">
        <f ca="1">IF(RMDF!CX467="", "", IF(ISNUMBER(MATCH(RMDF!CX467, INDIRECT(CX467), 0)), "OK", "Invalid"))</f>
        <v/>
      </c>
      <c r="CZ467" s="281"/>
      <c r="DA467" s="281"/>
      <c r="DB467" s="281"/>
      <c r="DC467" s="281" t="b">
        <f>AND(RMDF!DF467&gt;=0, RMDF!DF467&lt;=1-SUM(RMDF!Z467,RMDF!AG467,RMDF!AN467,RMDF!AU467,RMDF!BB467,RMDF!BI467,RMDF!BP467,RMDF!BW467,RMDF!CD467,RMDF!CK467,RMDF!CR467,RMDF!CY467), RMDF!DF467=ROUND(RMDF!DF467,4))</f>
        <v>1</v>
      </c>
      <c r="DD467" s="317">
        <f>RMDF!DD467</f>
        <v>0</v>
      </c>
      <c r="DE467" s="318" t="str">
        <f>IF(DD467=0,"",_xlfn.XLOOKUP(DD467,StatePicklist!$1:$1,StatePicklist!$3:$3,"NA",0))</f>
        <v/>
      </c>
      <c r="DF467" s="297" t="str">
        <f ca="1">IF(RMDF!DE467="", "", IF(ISNUMBER(MATCH(RMDF!DE467, INDIRECT(DE467), 0)), "OK", "Invalid"))</f>
        <v/>
      </c>
      <c r="DG467" s="281"/>
      <c r="DH467" s="281"/>
      <c r="DI467" s="281"/>
      <c r="DJ467" s="281" t="b">
        <f>AND(RMDF!DM467&gt;=0, RMDF!DM467&lt;=1-SUM(RMDF!Z467,RMDF!AG467,RMDF!AN467,RMDF!AU467,RMDF!BB467,RMDF!BI467,RMDF!BP467,RMDF!BW467,RMDF!CD467,RMDF!CK467,RMDF!CR467,RMDF!CY467,RMDF!DF467), RMDF!DM467=ROUND(RMDF!DM467,4))</f>
        <v>1</v>
      </c>
      <c r="DK467" s="317">
        <f>RMDF!DK467</f>
        <v>0</v>
      </c>
      <c r="DL467" s="318" t="str">
        <f>IF(DK467=0,"",_xlfn.XLOOKUP(DK467,StatePicklist!$1:$1,StatePicklist!$3:$3,"NA",0))</f>
        <v/>
      </c>
      <c r="DM467" s="297" t="str">
        <f ca="1">IF(RMDF!DL467="", "", IF(ISNUMBER(MATCH(RMDF!DL467, INDIRECT(DL467), 0)), "OK", "Invalid"))</f>
        <v/>
      </c>
      <c r="DN467" s="281"/>
      <c r="DO467" s="281"/>
      <c r="DP467" s="281"/>
      <c r="DQ467" s="281" t="b">
        <f>AND(RMDF!DT467&gt;=0, RMDF!DT467&lt;=1-SUM(RMDF!Z467,RMDF!AG467,RMDF!AN467,RMDF!AU467,RMDF!BB467,RMDF!BI467,RMDF!BP467,RMDF!BW467,RMDF!CD467,RMDF!CK467,RMDF!CR467,RMDF!CY467,RMDF!DF467,RMDF!DM467), RMDF!DT467=ROUND(RMDF!DT467,4))</f>
        <v>1</v>
      </c>
      <c r="DR467" s="317">
        <f>RMDF!DR467</f>
        <v>0</v>
      </c>
      <c r="DS467" s="318" t="str">
        <f>IF(DR467=0,"",_xlfn.XLOOKUP(DR467,StatePicklist!$1:$1,StatePicklist!$3:$3,"NA",0))</f>
        <v/>
      </c>
      <c r="DT467" s="297" t="str">
        <f ca="1">IF(RMDF!DS467="", "", IF(ISNUMBER(MATCH(RMDF!DS467, INDIRECT(DS467), 0)), "OK", "Invalid"))</f>
        <v/>
      </c>
      <c r="DU467" s="281"/>
      <c r="DV467" s="281"/>
      <c r="DW467" s="281"/>
      <c r="DX467" s="281" t="b">
        <f>AND(RMDF!EA467&gt;=0, RMDF!EA467&lt;=1-SUM(RMDF!Z467,RMDF!AG467,RMDF!AN467,RMDF!AU467,RMDF!BB467,RMDF!BI467,RMDF!BP467,RMDF!BW467,RMDF!CD467,RMDF!CK467,RMDF!CR467,RMDF!CY467,RMDF!DF467,RMDF!DM467,RMDF!DT467), RMDF!EA467=ROUND(RMDF!EA467,4))</f>
        <v>1</v>
      </c>
      <c r="DY467" s="317">
        <f>RMDF!DY467</f>
        <v>0</v>
      </c>
      <c r="DZ467" s="318" t="str">
        <f>IF(DY467=0,"",_xlfn.XLOOKUP(DY467,StatePicklist!$1:$1,StatePicklist!$3:$3,"NA",0))</f>
        <v/>
      </c>
      <c r="EA467" s="297" t="str">
        <f ca="1">IF(RMDF!DZ467="", "", IF(ISNUMBER(MATCH(RMDF!DZ467, INDIRECT(DZ467), 0)), "OK", "Invalid"))</f>
        <v/>
      </c>
      <c r="EB467" s="281"/>
      <c r="EC467" s="281"/>
      <c r="ED467" s="281"/>
      <c r="EE467" s="281" t="b">
        <f>AND(RMDF!EH467&gt;=0, RMDF!EH467&lt;=1-SUM(RMDF!Z467,RMDF!AG467,RMDF!AN467,RMDF!AU467,RMDF!BB467,RMDF!BI467,RMDF!BP467,RMDF!BW467,RMDF!CD467,RMDF!CK467,RMDF!CR467,RMDF!CY467,RMDF!DF467,RMDF!DM467,RMDF!DT467,RMDF!EA467), RMDF!EH467=ROUND(RMDF!EH467,4))</f>
        <v>1</v>
      </c>
      <c r="EF467" s="317">
        <f>RMDF!EF467</f>
        <v>0</v>
      </c>
      <c r="EG467" s="318" t="str">
        <f>IF(EF467=0,"",_xlfn.XLOOKUP(EF467,StatePicklist!$1:$1,StatePicklist!$3:$3,"NA",0))</f>
        <v/>
      </c>
      <c r="EH467" s="297" t="str">
        <f ca="1">IF(RMDF!EG467="", "", IF(ISNUMBER(MATCH(RMDF!EG467, INDIRECT(EG467), 0)), "OK", "Invalid"))</f>
        <v/>
      </c>
      <c r="EI467" s="281"/>
      <c r="EJ467" s="281"/>
      <c r="EK467" s="281"/>
      <c r="EL467" s="281" t="b">
        <f>AND(RMDF!EO467&gt;=0, RMDF!EO467&lt;=1-SUM(RMDF!Z467,RMDF!AG467,RMDF!AN467,RMDF!AU467,RMDF!BB467,RMDF!BI467,RMDF!BP467,RMDF!BW467,RMDF!CD467,RMDF!CK467,RMDF!CR467,RMDF!CY467,RMDF!DF467,RMDF!DM467,RMDF!DT467,RMDF!EA467,RMDF!EH467), RMDF!EO467=ROUND(RMDF!EO467,4))</f>
        <v>1</v>
      </c>
      <c r="EM467" s="317">
        <f>RMDF!EM467</f>
        <v>0</v>
      </c>
      <c r="EN467" s="318" t="str">
        <f>IF(EM467=0,"",_xlfn.XLOOKUP(EM467,StatePicklist!$1:$1,StatePicklist!$3:$3,"NA",0))</f>
        <v/>
      </c>
      <c r="EO467" s="297" t="str">
        <f ca="1">IF(RMDF!EN467="", "", IF(ISNUMBER(MATCH(RMDF!EN467, INDIRECT(EN467), 0)), "OK", "Invalid"))</f>
        <v/>
      </c>
      <c r="EP467" s="281"/>
      <c r="EQ467" s="281"/>
      <c r="ER467" s="281"/>
      <c r="ES467" s="281" t="b">
        <f>AND(RMDF!EV467&gt;=0, RMDF!EV467&lt;=1-SUM(RMDF!Z467,RMDF!AG467,RMDF!AN467,RMDF!AU467,RMDF!BB467,RMDF!BI467,RMDF!BP467,RMDF!BW467,RMDF!CD467,RMDF!CK467,RMDF!CR467,RMDF!CY467,RMDF!DF467,RMDF!DM467,RMDF!DT467,RMDF!EA467,RMDF!EH467,RMDF!EO467), RMDF!EV467=ROUND(RMDF!EV467,4))</f>
        <v>1</v>
      </c>
      <c r="ET467" s="317">
        <f>RMDF!ET467</f>
        <v>0</v>
      </c>
      <c r="EU467" s="318" t="str">
        <f>IF(ET467=0,"",_xlfn.XLOOKUP(ET467,StatePicklist!$1:$1,StatePicklist!$3:$3,"NA",0))</f>
        <v/>
      </c>
      <c r="EV467" s="297" t="str">
        <f ca="1">IF(RMDF!EU467="", "", IF(ISNUMBER(MATCH(RMDF!EU467, INDIRECT(EU467), 0)), "OK", "Invalid"))</f>
        <v/>
      </c>
      <c r="EW467" s="281"/>
      <c r="EX467" s="281"/>
      <c r="EY467" s="281"/>
      <c r="EZ467" s="281" t="b">
        <f>AND(RMDF!FC467&gt;=0, RMDF!FC467&lt;=1-SUM(RMDF!Z467,RMDF!AG467,RMDF!AN467,RMDF!AU467,RMDF!BB467,RMDF!BI467,RMDF!BP467,RMDF!BW467,RMDF!CD467,RMDF!CK467,RMDF!CR467,RMDF!CY467,RMDF!DF467,RMDF!DM467,RMDF!DT467,RMDF!EA467,RMDF!EH467,RMDF!EO467,RMDF!EV467), RMDF!FC467=ROUND(RMDF!FC467,4))</f>
        <v>1</v>
      </c>
      <c r="FA467" s="317">
        <f>RMDF!FA467</f>
        <v>0</v>
      </c>
      <c r="FB467" s="318" t="str">
        <f>IF(FA467=0,"",_xlfn.XLOOKUP(FA467,StatePicklist!$1:$1,StatePicklist!$3:$3,"NA",0))</f>
        <v/>
      </c>
      <c r="FC467" s="297" t="str">
        <f ca="1">IF(RMDF!FB467="", "", IF(ISNUMBER(MATCH(RMDF!FB467, INDIRECT(FB467), 0)), "OK", "Invalid"))</f>
        <v/>
      </c>
    </row>
    <row r="468" spans="1:159" s="205" customFormat="1" ht="39.9" customHeight="1" x14ac:dyDescent="0.25">
      <c r="A468" s="206"/>
      <c r="B468" s="196"/>
      <c r="C468" s="197"/>
      <c r="D468" s="198"/>
      <c r="E468" s="199"/>
      <c r="F468" s="200"/>
      <c r="G468" s="201"/>
      <c r="H468" s="292"/>
      <c r="I468" s="305">
        <f>RMDF!I468</f>
        <v>0</v>
      </c>
      <c r="J468" s="305" t="str">
        <f>IF(I468=ProductCode!$B$30,"PDReclPost",IF(OR(I468=ProductCode!$C$30,I468=ProductCode!$E$30,I468=ProductCode!$G$30),"PDPreCon",IF(OR(I468=ProductCode!$D$30,I468=ProductCode!$F$30),"PDNotReclPost","")))</f>
        <v/>
      </c>
      <c r="K468" s="305" t="str">
        <f t="shared" si="27"/>
        <v/>
      </c>
      <c r="L468" s="289"/>
      <c r="M468" s="305" t="str">
        <f t="shared" si="27"/>
        <v/>
      </c>
      <c r="N468" s="289" t="b">
        <f>AND(RMDF!N468&gt;=0, RMDF!N468&lt;=1-RMDF!L468, RMDF!N468=ROUND(RMDF!N468,4))</f>
        <v>1</v>
      </c>
      <c r="O468" s="286" t="str">
        <f>IF(P468="","",IF(I468="","",IF(LEFT(I468,13)="Reclaimed pos",RawMaterialCode!$E$569,RawMaterialCode!$E$568)))</f>
        <v>Reclaimed pre-consumer mixed fibers (RM0578)</v>
      </c>
      <c r="P468" s="295">
        <f t="shared" si="28"/>
        <v>1</v>
      </c>
      <c r="Q468" s="202"/>
      <c r="R468" s="203"/>
      <c r="S468" s="204" t="str">
        <f t="shared" si="29"/>
        <v/>
      </c>
      <c r="T468" s="281"/>
      <c r="U468" s="281"/>
      <c r="V468" s="281"/>
      <c r="W468" s="281"/>
      <c r="X468" s="317">
        <f>RMDF!X468</f>
        <v>0</v>
      </c>
      <c r="Y468" s="318" t="str">
        <f>IF(X468=0,"",_xlfn.XLOOKUP(X468,StatePicklist!$1:$1,StatePicklist!$3:$3,"NA",0))</f>
        <v/>
      </c>
      <c r="Z468" s="297" t="str">
        <f ca="1">IF(RMDF!Y468="", "", IF(ISNUMBER(MATCH(RMDF!Y468, INDIRECT(Y468), 0)), "OK", "Invalid"))</f>
        <v/>
      </c>
      <c r="AA468" s="281"/>
      <c r="AB468" s="281"/>
      <c r="AC468" s="281"/>
      <c r="AD468" s="281" t="b">
        <f>AND(RMDF!AG468&gt;=0, RMDF!AG468&lt;=1-RMDF!Z468, RMDF!AG468=ROUND(RMDF!AG468,4))</f>
        <v>1</v>
      </c>
      <c r="AE468" s="317">
        <f>RMDF!AE468</f>
        <v>0</v>
      </c>
      <c r="AF468" s="318" t="str">
        <f>IF(AE468=0,"",_xlfn.XLOOKUP(AE468,StatePicklist!$1:$1,StatePicklist!$3:$3,"NA",0))</f>
        <v/>
      </c>
      <c r="AG468" s="297" t="str">
        <f ca="1">IF(RMDF!AF468="", "", IF(ISNUMBER(MATCH(RMDF!AF468, INDIRECT(AF468), 0)), "OK", "Invalid"))</f>
        <v/>
      </c>
      <c r="AH468" s="281"/>
      <c r="AI468" s="281"/>
      <c r="AJ468" s="281"/>
      <c r="AK468" s="281" t="b">
        <f>AND(RMDF!AN468&gt;=0, RMDF!AN468&lt;=1-SUM(RMDF!Z468,RMDF!AG468), RMDF!AN468=ROUND(RMDF!AN468,4))</f>
        <v>1</v>
      </c>
      <c r="AL468" s="317">
        <f>RMDF!AL468</f>
        <v>0</v>
      </c>
      <c r="AM468" s="318" t="str">
        <f>IF(AL468=0,"",_xlfn.XLOOKUP(AL468,StatePicklist!$1:$1,StatePicklist!$3:$3,"NA",0))</f>
        <v/>
      </c>
      <c r="AN468" s="297" t="str">
        <f ca="1">IF(RMDF!AM468="", "", IF(ISNUMBER(MATCH(RMDF!AM468, INDIRECT(AM468), 0)), "OK", "Invalid"))</f>
        <v/>
      </c>
      <c r="AO468" s="281"/>
      <c r="AP468" s="281"/>
      <c r="AQ468" s="281"/>
      <c r="AR468" s="281" t="b">
        <f>AND(RMDF!AU468&gt;=0, RMDF!AU468&lt;=1-SUM(RMDF!Z468,RMDF!AG468,RMDF!AN468), RMDF!AU468=ROUND(RMDF!AU468,4))</f>
        <v>1</v>
      </c>
      <c r="AS468" s="317">
        <f>RMDF!AS468</f>
        <v>0</v>
      </c>
      <c r="AT468" s="318" t="str">
        <f>IF(AS468=0,"",_xlfn.XLOOKUP(AS468,StatePicklist!$1:$1,StatePicklist!$3:$3,"NA",0))</f>
        <v/>
      </c>
      <c r="AU468" s="297" t="str">
        <f ca="1">IF(RMDF!AT468="", "", IF(ISNUMBER(MATCH(RMDF!AT468, INDIRECT(AT468), 0)), "OK", "Invalid"))</f>
        <v/>
      </c>
      <c r="AV468" s="281"/>
      <c r="AW468" s="281"/>
      <c r="AX468" s="281"/>
      <c r="AY468" s="281" t="b">
        <f>AND(RMDF!BB468&gt;=0, RMDF!BB468&lt;=1-SUM(RMDF!Z468,RMDF!AG468,RMDF!AN468,RMDF!AU468), RMDF!BB468=ROUND(RMDF!BB468,4))</f>
        <v>1</v>
      </c>
      <c r="AZ468" s="317">
        <f>RMDF!AZ468</f>
        <v>0</v>
      </c>
      <c r="BA468" s="318" t="str">
        <f>IF(AZ468=0,"",_xlfn.XLOOKUP(AZ468,StatePicklist!$1:$1,StatePicklist!$3:$3,"NA",0))</f>
        <v/>
      </c>
      <c r="BB468" s="297" t="str">
        <f ca="1">IF(RMDF!BA468="", "", IF(ISNUMBER(MATCH(RMDF!BA468, INDIRECT(BA468), 0)), "OK", "Invalid"))</f>
        <v/>
      </c>
      <c r="BC468" s="281"/>
      <c r="BD468" s="281"/>
      <c r="BE468" s="281"/>
      <c r="BF468" s="281" t="b">
        <f>AND(RMDF!BI468&gt;=0, RMDF!BI468&lt;=1-SUM(RMDF!Z468,RMDF!AG468,RMDF!AN468,RMDF!AU468,RMDF!BB468), RMDF!BI468=ROUND(RMDF!BI468,4))</f>
        <v>1</v>
      </c>
      <c r="BG468" s="317">
        <f>RMDF!BG468</f>
        <v>0</v>
      </c>
      <c r="BH468" s="318" t="str">
        <f>IF(BG468=0,"",_xlfn.XLOOKUP(BG468,StatePicklist!$1:$1,StatePicklist!$3:$3,"NA",0))</f>
        <v/>
      </c>
      <c r="BI468" s="297" t="str">
        <f ca="1">IF(RMDF!BH468="", "", IF(ISNUMBER(MATCH(RMDF!BH468, INDIRECT(BH468), 0)), "OK", "Invalid"))</f>
        <v/>
      </c>
      <c r="BJ468" s="281"/>
      <c r="BK468" s="281"/>
      <c r="BL468" s="281"/>
      <c r="BM468" s="281" t="b">
        <f>AND(RMDF!BP468&gt;=0, RMDF!BP468&lt;=1-SUM(RMDF!Z468,RMDF!AG468,RMDF!AN468,RMDF!AU468,RMDF!BB468,RMDF!BI468), RMDF!BP468=ROUND(RMDF!BP468,4))</f>
        <v>1</v>
      </c>
      <c r="BN468" s="317">
        <f>RMDF!BN468</f>
        <v>0</v>
      </c>
      <c r="BO468" s="318" t="str">
        <f>IF(BN468=0,"",_xlfn.XLOOKUP(BN468,StatePicklist!$1:$1,StatePicklist!$3:$3,"NA",0))</f>
        <v/>
      </c>
      <c r="BP468" s="297" t="str">
        <f ca="1">IF(RMDF!BO468="", "", IF(ISNUMBER(MATCH(RMDF!BO468, INDIRECT(BO468), 0)), "OK", "Invalid"))</f>
        <v/>
      </c>
      <c r="BQ468" s="281"/>
      <c r="BR468" s="281"/>
      <c r="BS468" s="281"/>
      <c r="BT468" s="281" t="b">
        <f>AND(RMDF!BW468&gt;=0, RMDF!BW468&lt;=1-SUM(RMDF!Z468,RMDF!AG468,RMDF!AN468,RMDF!AU468,RMDF!BB468,RMDF!BI468,RMDF!BP468), RMDF!BW468=ROUND(RMDF!BW468,4))</f>
        <v>1</v>
      </c>
      <c r="BU468" s="317">
        <f>RMDF!BU468</f>
        <v>0</v>
      </c>
      <c r="BV468" s="318" t="str">
        <f>IF(BU468=0,"",_xlfn.XLOOKUP(BU468,StatePicklist!$1:$1,StatePicklist!$3:$3,"NA",0))</f>
        <v/>
      </c>
      <c r="BW468" s="297" t="str">
        <f ca="1">IF(RMDF!BV468="", "", IF(ISNUMBER(MATCH(RMDF!BV468, INDIRECT(BV468), 0)), "OK", "Invalid"))</f>
        <v/>
      </c>
      <c r="BX468" s="281"/>
      <c r="BY468" s="281"/>
      <c r="BZ468" s="281"/>
      <c r="CA468" s="281" t="b">
        <f>AND(RMDF!CD468&gt;=0, RMDF!CD468&lt;=1-SUM(RMDF!Z468,RMDF!AG468,RMDF!AN468,RMDF!AU468,RMDF!BB468,RMDF!BI468,RMDF!BP468,RMDF!BW468), RMDF!CD468=ROUND(RMDF!CD468,4))</f>
        <v>1</v>
      </c>
      <c r="CB468" s="317">
        <f>RMDF!CB468</f>
        <v>0</v>
      </c>
      <c r="CC468" s="318" t="str">
        <f>IF(CB468=0,"",_xlfn.XLOOKUP(CB468,StatePicklist!$1:$1,StatePicklist!$3:$3,"NA",0))</f>
        <v/>
      </c>
      <c r="CD468" s="297" t="str">
        <f ca="1">IF(RMDF!CC468="", "", IF(ISNUMBER(MATCH(RMDF!CC468, INDIRECT(CC468), 0)), "OK", "Invalid"))</f>
        <v/>
      </c>
      <c r="CE468" s="281"/>
      <c r="CF468" s="281"/>
      <c r="CG468" s="281"/>
      <c r="CH468" s="281" t="b">
        <f>AND(RMDF!CK468&gt;=0, RMDF!CK468&lt;=1-SUM(RMDF!Z468,RMDF!AG468,RMDF!AN468,RMDF!AU468,RMDF!BB468,RMDF!BI468,RMDF!BP468,RMDF!BW468,RMDF!CD468), RMDF!CK468=ROUND(RMDF!CK468,4))</f>
        <v>1</v>
      </c>
      <c r="CI468" s="317">
        <f>RMDF!CI468</f>
        <v>0</v>
      </c>
      <c r="CJ468" s="318" t="str">
        <f>IF(CI468=0,"",_xlfn.XLOOKUP(CI468,StatePicklist!$1:$1,StatePicklist!$3:$3,"NA",0))</f>
        <v/>
      </c>
      <c r="CK468" s="297" t="str">
        <f ca="1">IF(RMDF!CJ468="", "", IF(ISNUMBER(MATCH(RMDF!CJ468, INDIRECT(CJ468), 0)), "OK", "Invalid"))</f>
        <v/>
      </c>
      <c r="CL468" s="281"/>
      <c r="CM468" s="281"/>
      <c r="CN468" s="281"/>
      <c r="CO468" s="281" t="b">
        <f>AND(RMDF!CR468&gt;=0, RMDF!CR468&lt;=1-SUM(RMDF!Z468,RMDF!AG468,RMDF!AN468,RMDF!AU468,RMDF!BB468,RMDF!BI468,RMDF!BP468,RMDF!BW468,RMDF!CD468,RMDF!CK468), RMDF!CR468=ROUND(RMDF!CR468,4))</f>
        <v>1</v>
      </c>
      <c r="CP468" s="317">
        <f>RMDF!CP468</f>
        <v>0</v>
      </c>
      <c r="CQ468" s="318" t="str">
        <f>IF(CP468=0,"",_xlfn.XLOOKUP(CP468,StatePicklist!$1:$1,StatePicklist!$3:$3,"NA",0))</f>
        <v/>
      </c>
      <c r="CR468" s="297" t="str">
        <f ca="1">IF(RMDF!CQ468="", "", IF(ISNUMBER(MATCH(RMDF!CQ468, INDIRECT(CQ468), 0)), "OK", "Invalid"))</f>
        <v/>
      </c>
      <c r="CS468" s="281"/>
      <c r="CT468" s="281"/>
      <c r="CU468" s="281"/>
      <c r="CV468" s="281" t="b">
        <f>AND(RMDF!CY468&gt;=0, RMDF!CY468&lt;=1-SUM(RMDF!Z468,RMDF!AG468,RMDF!AN468,RMDF!AU468,RMDF!BB468,RMDF!BI468,RMDF!BP468,RMDF!BW468,RMDF!CD468,RMDF!CK468,RMDF!CR468), RMDF!CY468=ROUND(RMDF!CY468,4))</f>
        <v>1</v>
      </c>
      <c r="CW468" s="317">
        <f>RMDF!CW468</f>
        <v>0</v>
      </c>
      <c r="CX468" s="318" t="str">
        <f>IF(CW468=0,"",_xlfn.XLOOKUP(CW468,StatePicklist!$1:$1,StatePicklist!$3:$3,"NA",0))</f>
        <v/>
      </c>
      <c r="CY468" s="297" t="str">
        <f ca="1">IF(RMDF!CX468="", "", IF(ISNUMBER(MATCH(RMDF!CX468, INDIRECT(CX468), 0)), "OK", "Invalid"))</f>
        <v/>
      </c>
      <c r="CZ468" s="281"/>
      <c r="DA468" s="281"/>
      <c r="DB468" s="281"/>
      <c r="DC468" s="281" t="b">
        <f>AND(RMDF!DF468&gt;=0, RMDF!DF468&lt;=1-SUM(RMDF!Z468,RMDF!AG468,RMDF!AN468,RMDF!AU468,RMDF!BB468,RMDF!BI468,RMDF!BP468,RMDF!BW468,RMDF!CD468,RMDF!CK468,RMDF!CR468,RMDF!CY468), RMDF!DF468=ROUND(RMDF!DF468,4))</f>
        <v>1</v>
      </c>
      <c r="DD468" s="317">
        <f>RMDF!DD468</f>
        <v>0</v>
      </c>
      <c r="DE468" s="318" t="str">
        <f>IF(DD468=0,"",_xlfn.XLOOKUP(DD468,StatePicklist!$1:$1,StatePicklist!$3:$3,"NA",0))</f>
        <v/>
      </c>
      <c r="DF468" s="297" t="str">
        <f ca="1">IF(RMDF!DE468="", "", IF(ISNUMBER(MATCH(RMDF!DE468, INDIRECT(DE468), 0)), "OK", "Invalid"))</f>
        <v/>
      </c>
      <c r="DG468" s="281"/>
      <c r="DH468" s="281"/>
      <c r="DI468" s="281"/>
      <c r="DJ468" s="281" t="b">
        <f>AND(RMDF!DM468&gt;=0, RMDF!DM468&lt;=1-SUM(RMDF!Z468,RMDF!AG468,RMDF!AN468,RMDF!AU468,RMDF!BB468,RMDF!BI468,RMDF!BP468,RMDF!BW468,RMDF!CD468,RMDF!CK468,RMDF!CR468,RMDF!CY468,RMDF!DF468), RMDF!DM468=ROUND(RMDF!DM468,4))</f>
        <v>1</v>
      </c>
      <c r="DK468" s="317">
        <f>RMDF!DK468</f>
        <v>0</v>
      </c>
      <c r="DL468" s="318" t="str">
        <f>IF(DK468=0,"",_xlfn.XLOOKUP(DK468,StatePicklist!$1:$1,StatePicklist!$3:$3,"NA",0))</f>
        <v/>
      </c>
      <c r="DM468" s="297" t="str">
        <f ca="1">IF(RMDF!DL468="", "", IF(ISNUMBER(MATCH(RMDF!DL468, INDIRECT(DL468), 0)), "OK", "Invalid"))</f>
        <v/>
      </c>
      <c r="DN468" s="281"/>
      <c r="DO468" s="281"/>
      <c r="DP468" s="281"/>
      <c r="DQ468" s="281" t="b">
        <f>AND(RMDF!DT468&gt;=0, RMDF!DT468&lt;=1-SUM(RMDF!Z468,RMDF!AG468,RMDF!AN468,RMDF!AU468,RMDF!BB468,RMDF!BI468,RMDF!BP468,RMDF!BW468,RMDF!CD468,RMDF!CK468,RMDF!CR468,RMDF!CY468,RMDF!DF468,RMDF!DM468), RMDF!DT468=ROUND(RMDF!DT468,4))</f>
        <v>1</v>
      </c>
      <c r="DR468" s="317">
        <f>RMDF!DR468</f>
        <v>0</v>
      </c>
      <c r="DS468" s="318" t="str">
        <f>IF(DR468=0,"",_xlfn.XLOOKUP(DR468,StatePicklist!$1:$1,StatePicklist!$3:$3,"NA",0))</f>
        <v/>
      </c>
      <c r="DT468" s="297" t="str">
        <f ca="1">IF(RMDF!DS468="", "", IF(ISNUMBER(MATCH(RMDF!DS468, INDIRECT(DS468), 0)), "OK", "Invalid"))</f>
        <v/>
      </c>
      <c r="DU468" s="281"/>
      <c r="DV468" s="281"/>
      <c r="DW468" s="281"/>
      <c r="DX468" s="281" t="b">
        <f>AND(RMDF!EA468&gt;=0, RMDF!EA468&lt;=1-SUM(RMDF!Z468,RMDF!AG468,RMDF!AN468,RMDF!AU468,RMDF!BB468,RMDF!BI468,RMDF!BP468,RMDF!BW468,RMDF!CD468,RMDF!CK468,RMDF!CR468,RMDF!CY468,RMDF!DF468,RMDF!DM468,RMDF!DT468), RMDF!EA468=ROUND(RMDF!EA468,4))</f>
        <v>1</v>
      </c>
      <c r="DY468" s="317">
        <f>RMDF!DY468</f>
        <v>0</v>
      </c>
      <c r="DZ468" s="318" t="str">
        <f>IF(DY468=0,"",_xlfn.XLOOKUP(DY468,StatePicklist!$1:$1,StatePicklist!$3:$3,"NA",0))</f>
        <v/>
      </c>
      <c r="EA468" s="297" t="str">
        <f ca="1">IF(RMDF!DZ468="", "", IF(ISNUMBER(MATCH(RMDF!DZ468, INDIRECT(DZ468), 0)), "OK", "Invalid"))</f>
        <v/>
      </c>
      <c r="EB468" s="281"/>
      <c r="EC468" s="281"/>
      <c r="ED468" s="281"/>
      <c r="EE468" s="281" t="b">
        <f>AND(RMDF!EH468&gt;=0, RMDF!EH468&lt;=1-SUM(RMDF!Z468,RMDF!AG468,RMDF!AN468,RMDF!AU468,RMDF!BB468,RMDF!BI468,RMDF!BP468,RMDF!BW468,RMDF!CD468,RMDF!CK468,RMDF!CR468,RMDF!CY468,RMDF!DF468,RMDF!DM468,RMDF!DT468,RMDF!EA468), RMDF!EH468=ROUND(RMDF!EH468,4))</f>
        <v>1</v>
      </c>
      <c r="EF468" s="317">
        <f>RMDF!EF468</f>
        <v>0</v>
      </c>
      <c r="EG468" s="318" t="str">
        <f>IF(EF468=0,"",_xlfn.XLOOKUP(EF468,StatePicklist!$1:$1,StatePicklist!$3:$3,"NA",0))</f>
        <v/>
      </c>
      <c r="EH468" s="297" t="str">
        <f ca="1">IF(RMDF!EG468="", "", IF(ISNUMBER(MATCH(RMDF!EG468, INDIRECT(EG468), 0)), "OK", "Invalid"))</f>
        <v/>
      </c>
      <c r="EI468" s="281"/>
      <c r="EJ468" s="281"/>
      <c r="EK468" s="281"/>
      <c r="EL468" s="281" t="b">
        <f>AND(RMDF!EO468&gt;=0, RMDF!EO468&lt;=1-SUM(RMDF!Z468,RMDF!AG468,RMDF!AN468,RMDF!AU468,RMDF!BB468,RMDF!BI468,RMDF!BP468,RMDF!BW468,RMDF!CD468,RMDF!CK468,RMDF!CR468,RMDF!CY468,RMDF!DF468,RMDF!DM468,RMDF!DT468,RMDF!EA468,RMDF!EH468), RMDF!EO468=ROUND(RMDF!EO468,4))</f>
        <v>1</v>
      </c>
      <c r="EM468" s="317">
        <f>RMDF!EM468</f>
        <v>0</v>
      </c>
      <c r="EN468" s="318" t="str">
        <f>IF(EM468=0,"",_xlfn.XLOOKUP(EM468,StatePicklist!$1:$1,StatePicklist!$3:$3,"NA",0))</f>
        <v/>
      </c>
      <c r="EO468" s="297" t="str">
        <f ca="1">IF(RMDF!EN468="", "", IF(ISNUMBER(MATCH(RMDF!EN468, INDIRECT(EN468), 0)), "OK", "Invalid"))</f>
        <v/>
      </c>
      <c r="EP468" s="281"/>
      <c r="EQ468" s="281"/>
      <c r="ER468" s="281"/>
      <c r="ES468" s="281" t="b">
        <f>AND(RMDF!EV468&gt;=0, RMDF!EV468&lt;=1-SUM(RMDF!Z468,RMDF!AG468,RMDF!AN468,RMDF!AU468,RMDF!BB468,RMDF!BI468,RMDF!BP468,RMDF!BW468,RMDF!CD468,RMDF!CK468,RMDF!CR468,RMDF!CY468,RMDF!DF468,RMDF!DM468,RMDF!DT468,RMDF!EA468,RMDF!EH468,RMDF!EO468), RMDF!EV468=ROUND(RMDF!EV468,4))</f>
        <v>1</v>
      </c>
      <c r="ET468" s="317">
        <f>RMDF!ET468</f>
        <v>0</v>
      </c>
      <c r="EU468" s="318" t="str">
        <f>IF(ET468=0,"",_xlfn.XLOOKUP(ET468,StatePicklist!$1:$1,StatePicklist!$3:$3,"NA",0))</f>
        <v/>
      </c>
      <c r="EV468" s="297" t="str">
        <f ca="1">IF(RMDF!EU468="", "", IF(ISNUMBER(MATCH(RMDF!EU468, INDIRECT(EU468), 0)), "OK", "Invalid"))</f>
        <v/>
      </c>
      <c r="EW468" s="281"/>
      <c r="EX468" s="281"/>
      <c r="EY468" s="281"/>
      <c r="EZ468" s="281" t="b">
        <f>AND(RMDF!FC468&gt;=0, RMDF!FC468&lt;=1-SUM(RMDF!Z468,RMDF!AG468,RMDF!AN468,RMDF!AU468,RMDF!BB468,RMDF!BI468,RMDF!BP468,RMDF!BW468,RMDF!CD468,RMDF!CK468,RMDF!CR468,RMDF!CY468,RMDF!DF468,RMDF!DM468,RMDF!DT468,RMDF!EA468,RMDF!EH468,RMDF!EO468,RMDF!EV468), RMDF!FC468=ROUND(RMDF!FC468,4))</f>
        <v>1</v>
      </c>
      <c r="FA468" s="317">
        <f>RMDF!FA468</f>
        <v>0</v>
      </c>
      <c r="FB468" s="318" t="str">
        <f>IF(FA468=0,"",_xlfn.XLOOKUP(FA468,StatePicklist!$1:$1,StatePicklist!$3:$3,"NA",0))</f>
        <v/>
      </c>
      <c r="FC468" s="297" t="str">
        <f ca="1">IF(RMDF!FB468="", "", IF(ISNUMBER(MATCH(RMDF!FB468, INDIRECT(FB468), 0)), "OK", "Invalid"))</f>
        <v/>
      </c>
    </row>
    <row r="469" spans="1:159" s="205" customFormat="1" ht="39.9" customHeight="1" x14ac:dyDescent="0.25">
      <c r="A469" s="206"/>
      <c r="B469" s="196"/>
      <c r="C469" s="197"/>
      <c r="D469" s="198"/>
      <c r="E469" s="199"/>
      <c r="F469" s="200"/>
      <c r="G469" s="201"/>
      <c r="H469" s="292"/>
      <c r="I469" s="305">
        <f>RMDF!I469</f>
        <v>0</v>
      </c>
      <c r="J469" s="305" t="str">
        <f>IF(I469=ProductCode!$B$30,"PDReclPost",IF(OR(I469=ProductCode!$C$30,I469=ProductCode!$E$30,I469=ProductCode!$G$30),"PDPreCon",IF(OR(I469=ProductCode!$D$30,I469=ProductCode!$F$30),"PDNotReclPost","")))</f>
        <v/>
      </c>
      <c r="K469" s="305" t="str">
        <f t="shared" si="27"/>
        <v/>
      </c>
      <c r="L469" s="289"/>
      <c r="M469" s="305" t="str">
        <f t="shared" si="27"/>
        <v/>
      </c>
      <c r="N469" s="289" t="b">
        <f>AND(RMDF!N469&gt;=0, RMDF!N469&lt;=1-RMDF!L469, RMDF!N469=ROUND(RMDF!N469,4))</f>
        <v>1</v>
      </c>
      <c r="O469" s="286" t="str">
        <f>IF(P469="","",IF(I469="","",IF(LEFT(I469,13)="Reclaimed pos",RawMaterialCode!$E$569,RawMaterialCode!$E$568)))</f>
        <v>Reclaimed pre-consumer mixed fibers (RM0578)</v>
      </c>
      <c r="P469" s="295">
        <f t="shared" si="28"/>
        <v>1</v>
      </c>
      <c r="Q469" s="202"/>
      <c r="R469" s="203"/>
      <c r="S469" s="204" t="str">
        <f t="shared" si="29"/>
        <v/>
      </c>
      <c r="T469" s="281"/>
      <c r="U469" s="281"/>
      <c r="V469" s="281"/>
      <c r="W469" s="281"/>
      <c r="X469" s="317">
        <f>RMDF!X469</f>
        <v>0</v>
      </c>
      <c r="Y469" s="318" t="str">
        <f>IF(X469=0,"",_xlfn.XLOOKUP(X469,StatePicklist!$1:$1,StatePicklist!$3:$3,"NA",0))</f>
        <v/>
      </c>
      <c r="Z469" s="297" t="str">
        <f ca="1">IF(RMDF!Y469="", "", IF(ISNUMBER(MATCH(RMDF!Y469, INDIRECT(Y469), 0)), "OK", "Invalid"))</f>
        <v/>
      </c>
      <c r="AA469" s="281"/>
      <c r="AB469" s="281"/>
      <c r="AC469" s="281"/>
      <c r="AD469" s="281" t="b">
        <f>AND(RMDF!AG469&gt;=0, RMDF!AG469&lt;=1-RMDF!Z469, RMDF!AG469=ROUND(RMDF!AG469,4))</f>
        <v>1</v>
      </c>
      <c r="AE469" s="317">
        <f>RMDF!AE469</f>
        <v>0</v>
      </c>
      <c r="AF469" s="318" t="str">
        <f>IF(AE469=0,"",_xlfn.XLOOKUP(AE469,StatePicklist!$1:$1,StatePicklist!$3:$3,"NA",0))</f>
        <v/>
      </c>
      <c r="AG469" s="297" t="str">
        <f ca="1">IF(RMDF!AF469="", "", IF(ISNUMBER(MATCH(RMDF!AF469, INDIRECT(AF469), 0)), "OK", "Invalid"))</f>
        <v/>
      </c>
      <c r="AH469" s="281"/>
      <c r="AI469" s="281"/>
      <c r="AJ469" s="281"/>
      <c r="AK469" s="281" t="b">
        <f>AND(RMDF!AN469&gt;=0, RMDF!AN469&lt;=1-SUM(RMDF!Z469,RMDF!AG469), RMDF!AN469=ROUND(RMDF!AN469,4))</f>
        <v>1</v>
      </c>
      <c r="AL469" s="317">
        <f>RMDF!AL469</f>
        <v>0</v>
      </c>
      <c r="AM469" s="318" t="str">
        <f>IF(AL469=0,"",_xlfn.XLOOKUP(AL469,StatePicklist!$1:$1,StatePicklist!$3:$3,"NA",0))</f>
        <v/>
      </c>
      <c r="AN469" s="297" t="str">
        <f ca="1">IF(RMDF!AM469="", "", IF(ISNUMBER(MATCH(RMDF!AM469, INDIRECT(AM469), 0)), "OK", "Invalid"))</f>
        <v/>
      </c>
      <c r="AO469" s="281"/>
      <c r="AP469" s="281"/>
      <c r="AQ469" s="281"/>
      <c r="AR469" s="281" t="b">
        <f>AND(RMDF!AU469&gt;=0, RMDF!AU469&lt;=1-SUM(RMDF!Z469,RMDF!AG469,RMDF!AN469), RMDF!AU469=ROUND(RMDF!AU469,4))</f>
        <v>1</v>
      </c>
      <c r="AS469" s="317">
        <f>RMDF!AS469</f>
        <v>0</v>
      </c>
      <c r="AT469" s="318" t="str">
        <f>IF(AS469=0,"",_xlfn.XLOOKUP(AS469,StatePicklist!$1:$1,StatePicklist!$3:$3,"NA",0))</f>
        <v/>
      </c>
      <c r="AU469" s="297" t="str">
        <f ca="1">IF(RMDF!AT469="", "", IF(ISNUMBER(MATCH(RMDF!AT469, INDIRECT(AT469), 0)), "OK", "Invalid"))</f>
        <v/>
      </c>
      <c r="AV469" s="281"/>
      <c r="AW469" s="281"/>
      <c r="AX469" s="281"/>
      <c r="AY469" s="281" t="b">
        <f>AND(RMDF!BB469&gt;=0, RMDF!BB469&lt;=1-SUM(RMDF!Z469,RMDF!AG469,RMDF!AN469,RMDF!AU469), RMDF!BB469=ROUND(RMDF!BB469,4))</f>
        <v>1</v>
      </c>
      <c r="AZ469" s="317">
        <f>RMDF!AZ469</f>
        <v>0</v>
      </c>
      <c r="BA469" s="318" t="str">
        <f>IF(AZ469=0,"",_xlfn.XLOOKUP(AZ469,StatePicklist!$1:$1,StatePicklist!$3:$3,"NA",0))</f>
        <v/>
      </c>
      <c r="BB469" s="297" t="str">
        <f ca="1">IF(RMDF!BA469="", "", IF(ISNUMBER(MATCH(RMDF!BA469, INDIRECT(BA469), 0)), "OK", "Invalid"))</f>
        <v/>
      </c>
      <c r="BC469" s="281"/>
      <c r="BD469" s="281"/>
      <c r="BE469" s="281"/>
      <c r="BF469" s="281" t="b">
        <f>AND(RMDF!BI469&gt;=0, RMDF!BI469&lt;=1-SUM(RMDF!Z469,RMDF!AG469,RMDF!AN469,RMDF!AU469,RMDF!BB469), RMDF!BI469=ROUND(RMDF!BI469,4))</f>
        <v>1</v>
      </c>
      <c r="BG469" s="317">
        <f>RMDF!BG469</f>
        <v>0</v>
      </c>
      <c r="BH469" s="318" t="str">
        <f>IF(BG469=0,"",_xlfn.XLOOKUP(BG469,StatePicklist!$1:$1,StatePicklist!$3:$3,"NA",0))</f>
        <v/>
      </c>
      <c r="BI469" s="297" t="str">
        <f ca="1">IF(RMDF!BH469="", "", IF(ISNUMBER(MATCH(RMDF!BH469, INDIRECT(BH469), 0)), "OK", "Invalid"))</f>
        <v/>
      </c>
      <c r="BJ469" s="281"/>
      <c r="BK469" s="281"/>
      <c r="BL469" s="281"/>
      <c r="BM469" s="281" t="b">
        <f>AND(RMDF!BP469&gt;=0, RMDF!BP469&lt;=1-SUM(RMDF!Z469,RMDF!AG469,RMDF!AN469,RMDF!AU469,RMDF!BB469,RMDF!BI469), RMDF!BP469=ROUND(RMDF!BP469,4))</f>
        <v>1</v>
      </c>
      <c r="BN469" s="317">
        <f>RMDF!BN469</f>
        <v>0</v>
      </c>
      <c r="BO469" s="318" t="str">
        <f>IF(BN469=0,"",_xlfn.XLOOKUP(BN469,StatePicklist!$1:$1,StatePicklist!$3:$3,"NA",0))</f>
        <v/>
      </c>
      <c r="BP469" s="297" t="str">
        <f ca="1">IF(RMDF!BO469="", "", IF(ISNUMBER(MATCH(RMDF!BO469, INDIRECT(BO469), 0)), "OK", "Invalid"))</f>
        <v/>
      </c>
      <c r="BQ469" s="281"/>
      <c r="BR469" s="281"/>
      <c r="BS469" s="281"/>
      <c r="BT469" s="281" t="b">
        <f>AND(RMDF!BW469&gt;=0, RMDF!BW469&lt;=1-SUM(RMDF!Z469,RMDF!AG469,RMDF!AN469,RMDF!AU469,RMDF!BB469,RMDF!BI469,RMDF!BP469), RMDF!BW469=ROUND(RMDF!BW469,4))</f>
        <v>1</v>
      </c>
      <c r="BU469" s="317">
        <f>RMDF!BU469</f>
        <v>0</v>
      </c>
      <c r="BV469" s="318" t="str">
        <f>IF(BU469=0,"",_xlfn.XLOOKUP(BU469,StatePicklist!$1:$1,StatePicklist!$3:$3,"NA",0))</f>
        <v/>
      </c>
      <c r="BW469" s="297" t="str">
        <f ca="1">IF(RMDF!BV469="", "", IF(ISNUMBER(MATCH(RMDF!BV469, INDIRECT(BV469), 0)), "OK", "Invalid"))</f>
        <v/>
      </c>
      <c r="BX469" s="281"/>
      <c r="BY469" s="281"/>
      <c r="BZ469" s="281"/>
      <c r="CA469" s="281" t="b">
        <f>AND(RMDF!CD469&gt;=0, RMDF!CD469&lt;=1-SUM(RMDF!Z469,RMDF!AG469,RMDF!AN469,RMDF!AU469,RMDF!BB469,RMDF!BI469,RMDF!BP469,RMDF!BW469), RMDF!CD469=ROUND(RMDF!CD469,4))</f>
        <v>1</v>
      </c>
      <c r="CB469" s="317">
        <f>RMDF!CB469</f>
        <v>0</v>
      </c>
      <c r="CC469" s="318" t="str">
        <f>IF(CB469=0,"",_xlfn.XLOOKUP(CB469,StatePicklist!$1:$1,StatePicklist!$3:$3,"NA",0))</f>
        <v/>
      </c>
      <c r="CD469" s="297" t="str">
        <f ca="1">IF(RMDF!CC469="", "", IF(ISNUMBER(MATCH(RMDF!CC469, INDIRECT(CC469), 0)), "OK", "Invalid"))</f>
        <v/>
      </c>
      <c r="CE469" s="281"/>
      <c r="CF469" s="281"/>
      <c r="CG469" s="281"/>
      <c r="CH469" s="281" t="b">
        <f>AND(RMDF!CK469&gt;=0, RMDF!CK469&lt;=1-SUM(RMDF!Z469,RMDF!AG469,RMDF!AN469,RMDF!AU469,RMDF!BB469,RMDF!BI469,RMDF!BP469,RMDF!BW469,RMDF!CD469), RMDF!CK469=ROUND(RMDF!CK469,4))</f>
        <v>1</v>
      </c>
      <c r="CI469" s="317">
        <f>RMDF!CI469</f>
        <v>0</v>
      </c>
      <c r="CJ469" s="318" t="str">
        <f>IF(CI469=0,"",_xlfn.XLOOKUP(CI469,StatePicklist!$1:$1,StatePicklist!$3:$3,"NA",0))</f>
        <v/>
      </c>
      <c r="CK469" s="297" t="str">
        <f ca="1">IF(RMDF!CJ469="", "", IF(ISNUMBER(MATCH(RMDF!CJ469, INDIRECT(CJ469), 0)), "OK", "Invalid"))</f>
        <v/>
      </c>
      <c r="CL469" s="281"/>
      <c r="CM469" s="281"/>
      <c r="CN469" s="281"/>
      <c r="CO469" s="281" t="b">
        <f>AND(RMDF!CR469&gt;=0, RMDF!CR469&lt;=1-SUM(RMDF!Z469,RMDF!AG469,RMDF!AN469,RMDF!AU469,RMDF!BB469,RMDF!BI469,RMDF!BP469,RMDF!BW469,RMDF!CD469,RMDF!CK469), RMDF!CR469=ROUND(RMDF!CR469,4))</f>
        <v>1</v>
      </c>
      <c r="CP469" s="317">
        <f>RMDF!CP469</f>
        <v>0</v>
      </c>
      <c r="CQ469" s="318" t="str">
        <f>IF(CP469=0,"",_xlfn.XLOOKUP(CP469,StatePicklist!$1:$1,StatePicklist!$3:$3,"NA",0))</f>
        <v/>
      </c>
      <c r="CR469" s="297" t="str">
        <f ca="1">IF(RMDF!CQ469="", "", IF(ISNUMBER(MATCH(RMDF!CQ469, INDIRECT(CQ469), 0)), "OK", "Invalid"))</f>
        <v/>
      </c>
      <c r="CS469" s="281"/>
      <c r="CT469" s="281"/>
      <c r="CU469" s="281"/>
      <c r="CV469" s="281" t="b">
        <f>AND(RMDF!CY469&gt;=0, RMDF!CY469&lt;=1-SUM(RMDF!Z469,RMDF!AG469,RMDF!AN469,RMDF!AU469,RMDF!BB469,RMDF!BI469,RMDF!BP469,RMDF!BW469,RMDF!CD469,RMDF!CK469,RMDF!CR469), RMDF!CY469=ROUND(RMDF!CY469,4))</f>
        <v>1</v>
      </c>
      <c r="CW469" s="317">
        <f>RMDF!CW469</f>
        <v>0</v>
      </c>
      <c r="CX469" s="318" t="str">
        <f>IF(CW469=0,"",_xlfn.XLOOKUP(CW469,StatePicklist!$1:$1,StatePicklist!$3:$3,"NA",0))</f>
        <v/>
      </c>
      <c r="CY469" s="297" t="str">
        <f ca="1">IF(RMDF!CX469="", "", IF(ISNUMBER(MATCH(RMDF!CX469, INDIRECT(CX469), 0)), "OK", "Invalid"))</f>
        <v/>
      </c>
      <c r="CZ469" s="281"/>
      <c r="DA469" s="281"/>
      <c r="DB469" s="281"/>
      <c r="DC469" s="281" t="b">
        <f>AND(RMDF!DF469&gt;=0, RMDF!DF469&lt;=1-SUM(RMDF!Z469,RMDF!AG469,RMDF!AN469,RMDF!AU469,RMDF!BB469,RMDF!BI469,RMDF!BP469,RMDF!BW469,RMDF!CD469,RMDF!CK469,RMDF!CR469,RMDF!CY469), RMDF!DF469=ROUND(RMDF!DF469,4))</f>
        <v>1</v>
      </c>
      <c r="DD469" s="317">
        <f>RMDF!DD469</f>
        <v>0</v>
      </c>
      <c r="DE469" s="318" t="str">
        <f>IF(DD469=0,"",_xlfn.XLOOKUP(DD469,StatePicklist!$1:$1,StatePicklist!$3:$3,"NA",0))</f>
        <v/>
      </c>
      <c r="DF469" s="297" t="str">
        <f ca="1">IF(RMDF!DE469="", "", IF(ISNUMBER(MATCH(RMDF!DE469, INDIRECT(DE469), 0)), "OK", "Invalid"))</f>
        <v/>
      </c>
      <c r="DG469" s="281"/>
      <c r="DH469" s="281"/>
      <c r="DI469" s="281"/>
      <c r="DJ469" s="281" t="b">
        <f>AND(RMDF!DM469&gt;=0, RMDF!DM469&lt;=1-SUM(RMDF!Z469,RMDF!AG469,RMDF!AN469,RMDF!AU469,RMDF!BB469,RMDF!BI469,RMDF!BP469,RMDF!BW469,RMDF!CD469,RMDF!CK469,RMDF!CR469,RMDF!CY469,RMDF!DF469), RMDF!DM469=ROUND(RMDF!DM469,4))</f>
        <v>1</v>
      </c>
      <c r="DK469" s="317">
        <f>RMDF!DK469</f>
        <v>0</v>
      </c>
      <c r="DL469" s="318" t="str">
        <f>IF(DK469=0,"",_xlfn.XLOOKUP(DK469,StatePicklist!$1:$1,StatePicklist!$3:$3,"NA",0))</f>
        <v/>
      </c>
      <c r="DM469" s="297" t="str">
        <f ca="1">IF(RMDF!DL469="", "", IF(ISNUMBER(MATCH(RMDF!DL469, INDIRECT(DL469), 0)), "OK", "Invalid"))</f>
        <v/>
      </c>
      <c r="DN469" s="281"/>
      <c r="DO469" s="281"/>
      <c r="DP469" s="281"/>
      <c r="DQ469" s="281" t="b">
        <f>AND(RMDF!DT469&gt;=0, RMDF!DT469&lt;=1-SUM(RMDF!Z469,RMDF!AG469,RMDF!AN469,RMDF!AU469,RMDF!BB469,RMDF!BI469,RMDF!BP469,RMDF!BW469,RMDF!CD469,RMDF!CK469,RMDF!CR469,RMDF!CY469,RMDF!DF469,RMDF!DM469), RMDF!DT469=ROUND(RMDF!DT469,4))</f>
        <v>1</v>
      </c>
      <c r="DR469" s="317">
        <f>RMDF!DR469</f>
        <v>0</v>
      </c>
      <c r="DS469" s="318" t="str">
        <f>IF(DR469=0,"",_xlfn.XLOOKUP(DR469,StatePicklist!$1:$1,StatePicklist!$3:$3,"NA",0))</f>
        <v/>
      </c>
      <c r="DT469" s="297" t="str">
        <f ca="1">IF(RMDF!DS469="", "", IF(ISNUMBER(MATCH(RMDF!DS469, INDIRECT(DS469), 0)), "OK", "Invalid"))</f>
        <v/>
      </c>
      <c r="DU469" s="281"/>
      <c r="DV469" s="281"/>
      <c r="DW469" s="281"/>
      <c r="DX469" s="281" t="b">
        <f>AND(RMDF!EA469&gt;=0, RMDF!EA469&lt;=1-SUM(RMDF!Z469,RMDF!AG469,RMDF!AN469,RMDF!AU469,RMDF!BB469,RMDF!BI469,RMDF!BP469,RMDF!BW469,RMDF!CD469,RMDF!CK469,RMDF!CR469,RMDF!CY469,RMDF!DF469,RMDF!DM469,RMDF!DT469), RMDF!EA469=ROUND(RMDF!EA469,4))</f>
        <v>1</v>
      </c>
      <c r="DY469" s="317">
        <f>RMDF!DY469</f>
        <v>0</v>
      </c>
      <c r="DZ469" s="318" t="str">
        <f>IF(DY469=0,"",_xlfn.XLOOKUP(DY469,StatePicklist!$1:$1,StatePicklist!$3:$3,"NA",0))</f>
        <v/>
      </c>
      <c r="EA469" s="297" t="str">
        <f ca="1">IF(RMDF!DZ469="", "", IF(ISNUMBER(MATCH(RMDF!DZ469, INDIRECT(DZ469), 0)), "OK", "Invalid"))</f>
        <v/>
      </c>
      <c r="EB469" s="281"/>
      <c r="EC469" s="281"/>
      <c r="ED469" s="281"/>
      <c r="EE469" s="281" t="b">
        <f>AND(RMDF!EH469&gt;=0, RMDF!EH469&lt;=1-SUM(RMDF!Z469,RMDF!AG469,RMDF!AN469,RMDF!AU469,RMDF!BB469,RMDF!BI469,RMDF!BP469,RMDF!BW469,RMDF!CD469,RMDF!CK469,RMDF!CR469,RMDF!CY469,RMDF!DF469,RMDF!DM469,RMDF!DT469,RMDF!EA469), RMDF!EH469=ROUND(RMDF!EH469,4))</f>
        <v>1</v>
      </c>
      <c r="EF469" s="317">
        <f>RMDF!EF469</f>
        <v>0</v>
      </c>
      <c r="EG469" s="318" t="str">
        <f>IF(EF469=0,"",_xlfn.XLOOKUP(EF469,StatePicklist!$1:$1,StatePicklist!$3:$3,"NA",0))</f>
        <v/>
      </c>
      <c r="EH469" s="297" t="str">
        <f ca="1">IF(RMDF!EG469="", "", IF(ISNUMBER(MATCH(RMDF!EG469, INDIRECT(EG469), 0)), "OK", "Invalid"))</f>
        <v/>
      </c>
      <c r="EI469" s="281"/>
      <c r="EJ469" s="281"/>
      <c r="EK469" s="281"/>
      <c r="EL469" s="281" t="b">
        <f>AND(RMDF!EO469&gt;=0, RMDF!EO469&lt;=1-SUM(RMDF!Z469,RMDF!AG469,RMDF!AN469,RMDF!AU469,RMDF!BB469,RMDF!BI469,RMDF!BP469,RMDF!BW469,RMDF!CD469,RMDF!CK469,RMDF!CR469,RMDF!CY469,RMDF!DF469,RMDF!DM469,RMDF!DT469,RMDF!EA469,RMDF!EH469), RMDF!EO469=ROUND(RMDF!EO469,4))</f>
        <v>1</v>
      </c>
      <c r="EM469" s="317">
        <f>RMDF!EM469</f>
        <v>0</v>
      </c>
      <c r="EN469" s="318" t="str">
        <f>IF(EM469=0,"",_xlfn.XLOOKUP(EM469,StatePicklist!$1:$1,StatePicklist!$3:$3,"NA",0))</f>
        <v/>
      </c>
      <c r="EO469" s="297" t="str">
        <f ca="1">IF(RMDF!EN469="", "", IF(ISNUMBER(MATCH(RMDF!EN469, INDIRECT(EN469), 0)), "OK", "Invalid"))</f>
        <v/>
      </c>
      <c r="EP469" s="281"/>
      <c r="EQ469" s="281"/>
      <c r="ER469" s="281"/>
      <c r="ES469" s="281" t="b">
        <f>AND(RMDF!EV469&gt;=0, RMDF!EV469&lt;=1-SUM(RMDF!Z469,RMDF!AG469,RMDF!AN469,RMDF!AU469,RMDF!BB469,RMDF!BI469,RMDF!BP469,RMDF!BW469,RMDF!CD469,RMDF!CK469,RMDF!CR469,RMDF!CY469,RMDF!DF469,RMDF!DM469,RMDF!DT469,RMDF!EA469,RMDF!EH469,RMDF!EO469), RMDF!EV469=ROUND(RMDF!EV469,4))</f>
        <v>1</v>
      </c>
      <c r="ET469" s="317">
        <f>RMDF!ET469</f>
        <v>0</v>
      </c>
      <c r="EU469" s="318" t="str">
        <f>IF(ET469=0,"",_xlfn.XLOOKUP(ET469,StatePicklist!$1:$1,StatePicklist!$3:$3,"NA",0))</f>
        <v/>
      </c>
      <c r="EV469" s="297" t="str">
        <f ca="1">IF(RMDF!EU469="", "", IF(ISNUMBER(MATCH(RMDF!EU469, INDIRECT(EU469), 0)), "OK", "Invalid"))</f>
        <v/>
      </c>
      <c r="EW469" s="281"/>
      <c r="EX469" s="281"/>
      <c r="EY469" s="281"/>
      <c r="EZ469" s="281" t="b">
        <f>AND(RMDF!FC469&gt;=0, RMDF!FC469&lt;=1-SUM(RMDF!Z469,RMDF!AG469,RMDF!AN469,RMDF!AU469,RMDF!BB469,RMDF!BI469,RMDF!BP469,RMDF!BW469,RMDF!CD469,RMDF!CK469,RMDF!CR469,RMDF!CY469,RMDF!DF469,RMDF!DM469,RMDF!DT469,RMDF!EA469,RMDF!EH469,RMDF!EO469,RMDF!EV469), RMDF!FC469=ROUND(RMDF!FC469,4))</f>
        <v>1</v>
      </c>
      <c r="FA469" s="317">
        <f>RMDF!FA469</f>
        <v>0</v>
      </c>
      <c r="FB469" s="318" t="str">
        <f>IF(FA469=0,"",_xlfn.XLOOKUP(FA469,StatePicklist!$1:$1,StatePicklist!$3:$3,"NA",0))</f>
        <v/>
      </c>
      <c r="FC469" s="297" t="str">
        <f ca="1">IF(RMDF!FB469="", "", IF(ISNUMBER(MATCH(RMDF!FB469, INDIRECT(FB469), 0)), "OK", "Invalid"))</f>
        <v/>
      </c>
    </row>
    <row r="470" spans="1:159" s="205" customFormat="1" ht="39.9" customHeight="1" x14ac:dyDescent="0.25">
      <c r="A470" s="206"/>
      <c r="B470" s="196"/>
      <c r="C470" s="197"/>
      <c r="D470" s="198"/>
      <c r="E470" s="199"/>
      <c r="F470" s="200"/>
      <c r="G470" s="201"/>
      <c r="H470" s="292"/>
      <c r="I470" s="305">
        <f>RMDF!I470</f>
        <v>0</v>
      </c>
      <c r="J470" s="305" t="str">
        <f>IF(I470=ProductCode!$B$30,"PDReclPost",IF(OR(I470=ProductCode!$C$30,I470=ProductCode!$E$30,I470=ProductCode!$G$30),"PDPreCon",IF(OR(I470=ProductCode!$D$30,I470=ProductCode!$F$30),"PDNotReclPost","")))</f>
        <v/>
      </c>
      <c r="K470" s="305" t="str">
        <f t="shared" si="27"/>
        <v/>
      </c>
      <c r="L470" s="289"/>
      <c r="M470" s="305" t="str">
        <f t="shared" si="27"/>
        <v/>
      </c>
      <c r="N470" s="289" t="b">
        <f>AND(RMDF!N470&gt;=0, RMDF!N470&lt;=1-RMDF!L470, RMDF!N470=ROUND(RMDF!N470,4))</f>
        <v>1</v>
      </c>
      <c r="O470" s="286" t="str">
        <f>IF(P470="","",IF(I470="","",IF(LEFT(I470,13)="Reclaimed pos",RawMaterialCode!$E$569,RawMaterialCode!$E$568)))</f>
        <v>Reclaimed pre-consumer mixed fibers (RM0578)</v>
      </c>
      <c r="P470" s="295">
        <f t="shared" si="28"/>
        <v>1</v>
      </c>
      <c r="Q470" s="202"/>
      <c r="R470" s="203"/>
      <c r="S470" s="204" t="str">
        <f t="shared" si="29"/>
        <v/>
      </c>
      <c r="T470" s="281"/>
      <c r="U470" s="281"/>
      <c r="V470" s="281"/>
      <c r="W470" s="281"/>
      <c r="X470" s="317">
        <f>RMDF!X470</f>
        <v>0</v>
      </c>
      <c r="Y470" s="318" t="str">
        <f>IF(X470=0,"",_xlfn.XLOOKUP(X470,StatePicklist!$1:$1,StatePicklist!$3:$3,"NA",0))</f>
        <v/>
      </c>
      <c r="Z470" s="297" t="str">
        <f ca="1">IF(RMDF!Y470="", "", IF(ISNUMBER(MATCH(RMDF!Y470, INDIRECT(Y470), 0)), "OK", "Invalid"))</f>
        <v/>
      </c>
      <c r="AA470" s="281"/>
      <c r="AB470" s="281"/>
      <c r="AC470" s="281"/>
      <c r="AD470" s="281" t="b">
        <f>AND(RMDF!AG470&gt;=0, RMDF!AG470&lt;=1-RMDF!Z470, RMDF!AG470=ROUND(RMDF!AG470,4))</f>
        <v>1</v>
      </c>
      <c r="AE470" s="317">
        <f>RMDF!AE470</f>
        <v>0</v>
      </c>
      <c r="AF470" s="318" t="str">
        <f>IF(AE470=0,"",_xlfn.XLOOKUP(AE470,StatePicklist!$1:$1,StatePicklist!$3:$3,"NA",0))</f>
        <v/>
      </c>
      <c r="AG470" s="297" t="str">
        <f ca="1">IF(RMDF!AF470="", "", IF(ISNUMBER(MATCH(RMDF!AF470, INDIRECT(AF470), 0)), "OK", "Invalid"))</f>
        <v/>
      </c>
      <c r="AH470" s="281"/>
      <c r="AI470" s="281"/>
      <c r="AJ470" s="281"/>
      <c r="AK470" s="281" t="b">
        <f>AND(RMDF!AN470&gt;=0, RMDF!AN470&lt;=1-SUM(RMDF!Z470,RMDF!AG470), RMDF!AN470=ROUND(RMDF!AN470,4))</f>
        <v>1</v>
      </c>
      <c r="AL470" s="317">
        <f>RMDF!AL470</f>
        <v>0</v>
      </c>
      <c r="AM470" s="318" t="str">
        <f>IF(AL470=0,"",_xlfn.XLOOKUP(AL470,StatePicklist!$1:$1,StatePicklist!$3:$3,"NA",0))</f>
        <v/>
      </c>
      <c r="AN470" s="297" t="str">
        <f ca="1">IF(RMDF!AM470="", "", IF(ISNUMBER(MATCH(RMDF!AM470, INDIRECT(AM470), 0)), "OK", "Invalid"))</f>
        <v/>
      </c>
      <c r="AO470" s="281"/>
      <c r="AP470" s="281"/>
      <c r="AQ470" s="281"/>
      <c r="AR470" s="281" t="b">
        <f>AND(RMDF!AU470&gt;=0, RMDF!AU470&lt;=1-SUM(RMDF!Z470,RMDF!AG470,RMDF!AN470), RMDF!AU470=ROUND(RMDF!AU470,4))</f>
        <v>1</v>
      </c>
      <c r="AS470" s="317">
        <f>RMDF!AS470</f>
        <v>0</v>
      </c>
      <c r="AT470" s="318" t="str">
        <f>IF(AS470=0,"",_xlfn.XLOOKUP(AS470,StatePicklist!$1:$1,StatePicklist!$3:$3,"NA",0))</f>
        <v/>
      </c>
      <c r="AU470" s="297" t="str">
        <f ca="1">IF(RMDF!AT470="", "", IF(ISNUMBER(MATCH(RMDF!AT470, INDIRECT(AT470), 0)), "OK", "Invalid"))</f>
        <v/>
      </c>
      <c r="AV470" s="281"/>
      <c r="AW470" s="281"/>
      <c r="AX470" s="281"/>
      <c r="AY470" s="281" t="b">
        <f>AND(RMDF!BB470&gt;=0, RMDF!BB470&lt;=1-SUM(RMDF!Z470,RMDF!AG470,RMDF!AN470,RMDF!AU470), RMDF!BB470=ROUND(RMDF!BB470,4))</f>
        <v>1</v>
      </c>
      <c r="AZ470" s="317">
        <f>RMDF!AZ470</f>
        <v>0</v>
      </c>
      <c r="BA470" s="318" t="str">
        <f>IF(AZ470=0,"",_xlfn.XLOOKUP(AZ470,StatePicklist!$1:$1,StatePicklist!$3:$3,"NA",0))</f>
        <v/>
      </c>
      <c r="BB470" s="297" t="str">
        <f ca="1">IF(RMDF!BA470="", "", IF(ISNUMBER(MATCH(RMDF!BA470, INDIRECT(BA470), 0)), "OK", "Invalid"))</f>
        <v/>
      </c>
      <c r="BC470" s="281"/>
      <c r="BD470" s="281"/>
      <c r="BE470" s="281"/>
      <c r="BF470" s="281" t="b">
        <f>AND(RMDF!BI470&gt;=0, RMDF!BI470&lt;=1-SUM(RMDF!Z470,RMDF!AG470,RMDF!AN470,RMDF!AU470,RMDF!BB470), RMDF!BI470=ROUND(RMDF!BI470,4))</f>
        <v>1</v>
      </c>
      <c r="BG470" s="317">
        <f>RMDF!BG470</f>
        <v>0</v>
      </c>
      <c r="BH470" s="318" t="str">
        <f>IF(BG470=0,"",_xlfn.XLOOKUP(BG470,StatePicklist!$1:$1,StatePicklist!$3:$3,"NA",0))</f>
        <v/>
      </c>
      <c r="BI470" s="297" t="str">
        <f ca="1">IF(RMDF!BH470="", "", IF(ISNUMBER(MATCH(RMDF!BH470, INDIRECT(BH470), 0)), "OK", "Invalid"))</f>
        <v/>
      </c>
      <c r="BJ470" s="281"/>
      <c r="BK470" s="281"/>
      <c r="BL470" s="281"/>
      <c r="BM470" s="281" t="b">
        <f>AND(RMDF!BP470&gt;=0, RMDF!BP470&lt;=1-SUM(RMDF!Z470,RMDF!AG470,RMDF!AN470,RMDF!AU470,RMDF!BB470,RMDF!BI470), RMDF!BP470=ROUND(RMDF!BP470,4))</f>
        <v>1</v>
      </c>
      <c r="BN470" s="317">
        <f>RMDF!BN470</f>
        <v>0</v>
      </c>
      <c r="BO470" s="318" t="str">
        <f>IF(BN470=0,"",_xlfn.XLOOKUP(BN470,StatePicklist!$1:$1,StatePicklist!$3:$3,"NA",0))</f>
        <v/>
      </c>
      <c r="BP470" s="297" t="str">
        <f ca="1">IF(RMDF!BO470="", "", IF(ISNUMBER(MATCH(RMDF!BO470, INDIRECT(BO470), 0)), "OK", "Invalid"))</f>
        <v/>
      </c>
      <c r="BQ470" s="281"/>
      <c r="BR470" s="281"/>
      <c r="BS470" s="281"/>
      <c r="BT470" s="281" t="b">
        <f>AND(RMDF!BW470&gt;=0, RMDF!BW470&lt;=1-SUM(RMDF!Z470,RMDF!AG470,RMDF!AN470,RMDF!AU470,RMDF!BB470,RMDF!BI470,RMDF!BP470), RMDF!BW470=ROUND(RMDF!BW470,4))</f>
        <v>1</v>
      </c>
      <c r="BU470" s="317">
        <f>RMDF!BU470</f>
        <v>0</v>
      </c>
      <c r="BV470" s="318" t="str">
        <f>IF(BU470=0,"",_xlfn.XLOOKUP(BU470,StatePicklist!$1:$1,StatePicklist!$3:$3,"NA",0))</f>
        <v/>
      </c>
      <c r="BW470" s="297" t="str">
        <f ca="1">IF(RMDF!BV470="", "", IF(ISNUMBER(MATCH(RMDF!BV470, INDIRECT(BV470), 0)), "OK", "Invalid"))</f>
        <v/>
      </c>
      <c r="BX470" s="281"/>
      <c r="BY470" s="281"/>
      <c r="BZ470" s="281"/>
      <c r="CA470" s="281" t="b">
        <f>AND(RMDF!CD470&gt;=0, RMDF!CD470&lt;=1-SUM(RMDF!Z470,RMDF!AG470,RMDF!AN470,RMDF!AU470,RMDF!BB470,RMDF!BI470,RMDF!BP470,RMDF!BW470), RMDF!CD470=ROUND(RMDF!CD470,4))</f>
        <v>1</v>
      </c>
      <c r="CB470" s="317">
        <f>RMDF!CB470</f>
        <v>0</v>
      </c>
      <c r="CC470" s="318" t="str">
        <f>IF(CB470=0,"",_xlfn.XLOOKUP(CB470,StatePicklist!$1:$1,StatePicklist!$3:$3,"NA",0))</f>
        <v/>
      </c>
      <c r="CD470" s="297" t="str">
        <f ca="1">IF(RMDF!CC470="", "", IF(ISNUMBER(MATCH(RMDF!CC470, INDIRECT(CC470), 0)), "OK", "Invalid"))</f>
        <v/>
      </c>
      <c r="CE470" s="281"/>
      <c r="CF470" s="281"/>
      <c r="CG470" s="281"/>
      <c r="CH470" s="281" t="b">
        <f>AND(RMDF!CK470&gt;=0, RMDF!CK470&lt;=1-SUM(RMDF!Z470,RMDF!AG470,RMDF!AN470,RMDF!AU470,RMDF!BB470,RMDF!BI470,RMDF!BP470,RMDF!BW470,RMDF!CD470), RMDF!CK470=ROUND(RMDF!CK470,4))</f>
        <v>1</v>
      </c>
      <c r="CI470" s="317">
        <f>RMDF!CI470</f>
        <v>0</v>
      </c>
      <c r="CJ470" s="318" t="str">
        <f>IF(CI470=0,"",_xlfn.XLOOKUP(CI470,StatePicklist!$1:$1,StatePicklist!$3:$3,"NA",0))</f>
        <v/>
      </c>
      <c r="CK470" s="297" t="str">
        <f ca="1">IF(RMDF!CJ470="", "", IF(ISNUMBER(MATCH(RMDF!CJ470, INDIRECT(CJ470), 0)), "OK", "Invalid"))</f>
        <v/>
      </c>
      <c r="CL470" s="281"/>
      <c r="CM470" s="281"/>
      <c r="CN470" s="281"/>
      <c r="CO470" s="281" t="b">
        <f>AND(RMDF!CR470&gt;=0, RMDF!CR470&lt;=1-SUM(RMDF!Z470,RMDF!AG470,RMDF!AN470,RMDF!AU470,RMDF!BB470,RMDF!BI470,RMDF!BP470,RMDF!BW470,RMDF!CD470,RMDF!CK470), RMDF!CR470=ROUND(RMDF!CR470,4))</f>
        <v>1</v>
      </c>
      <c r="CP470" s="317">
        <f>RMDF!CP470</f>
        <v>0</v>
      </c>
      <c r="CQ470" s="318" t="str">
        <f>IF(CP470=0,"",_xlfn.XLOOKUP(CP470,StatePicklist!$1:$1,StatePicklist!$3:$3,"NA",0))</f>
        <v/>
      </c>
      <c r="CR470" s="297" t="str">
        <f ca="1">IF(RMDF!CQ470="", "", IF(ISNUMBER(MATCH(RMDF!CQ470, INDIRECT(CQ470), 0)), "OK", "Invalid"))</f>
        <v/>
      </c>
      <c r="CS470" s="281"/>
      <c r="CT470" s="281"/>
      <c r="CU470" s="281"/>
      <c r="CV470" s="281" t="b">
        <f>AND(RMDF!CY470&gt;=0, RMDF!CY470&lt;=1-SUM(RMDF!Z470,RMDF!AG470,RMDF!AN470,RMDF!AU470,RMDF!BB470,RMDF!BI470,RMDF!BP470,RMDF!BW470,RMDF!CD470,RMDF!CK470,RMDF!CR470), RMDF!CY470=ROUND(RMDF!CY470,4))</f>
        <v>1</v>
      </c>
      <c r="CW470" s="317">
        <f>RMDF!CW470</f>
        <v>0</v>
      </c>
      <c r="CX470" s="318" t="str">
        <f>IF(CW470=0,"",_xlfn.XLOOKUP(CW470,StatePicklist!$1:$1,StatePicklist!$3:$3,"NA",0))</f>
        <v/>
      </c>
      <c r="CY470" s="297" t="str">
        <f ca="1">IF(RMDF!CX470="", "", IF(ISNUMBER(MATCH(RMDF!CX470, INDIRECT(CX470), 0)), "OK", "Invalid"))</f>
        <v/>
      </c>
      <c r="CZ470" s="281"/>
      <c r="DA470" s="281"/>
      <c r="DB470" s="281"/>
      <c r="DC470" s="281" t="b">
        <f>AND(RMDF!DF470&gt;=0, RMDF!DF470&lt;=1-SUM(RMDF!Z470,RMDF!AG470,RMDF!AN470,RMDF!AU470,RMDF!BB470,RMDF!BI470,RMDF!BP470,RMDF!BW470,RMDF!CD470,RMDF!CK470,RMDF!CR470,RMDF!CY470), RMDF!DF470=ROUND(RMDF!DF470,4))</f>
        <v>1</v>
      </c>
      <c r="DD470" s="317">
        <f>RMDF!DD470</f>
        <v>0</v>
      </c>
      <c r="DE470" s="318" t="str">
        <f>IF(DD470=0,"",_xlfn.XLOOKUP(DD470,StatePicklist!$1:$1,StatePicklist!$3:$3,"NA",0))</f>
        <v/>
      </c>
      <c r="DF470" s="297" t="str">
        <f ca="1">IF(RMDF!DE470="", "", IF(ISNUMBER(MATCH(RMDF!DE470, INDIRECT(DE470), 0)), "OK", "Invalid"))</f>
        <v/>
      </c>
      <c r="DG470" s="281"/>
      <c r="DH470" s="281"/>
      <c r="DI470" s="281"/>
      <c r="DJ470" s="281" t="b">
        <f>AND(RMDF!DM470&gt;=0, RMDF!DM470&lt;=1-SUM(RMDF!Z470,RMDF!AG470,RMDF!AN470,RMDF!AU470,RMDF!BB470,RMDF!BI470,RMDF!BP470,RMDF!BW470,RMDF!CD470,RMDF!CK470,RMDF!CR470,RMDF!CY470,RMDF!DF470), RMDF!DM470=ROUND(RMDF!DM470,4))</f>
        <v>1</v>
      </c>
      <c r="DK470" s="317">
        <f>RMDF!DK470</f>
        <v>0</v>
      </c>
      <c r="DL470" s="318" t="str">
        <f>IF(DK470=0,"",_xlfn.XLOOKUP(DK470,StatePicklist!$1:$1,StatePicklist!$3:$3,"NA",0))</f>
        <v/>
      </c>
      <c r="DM470" s="297" t="str">
        <f ca="1">IF(RMDF!DL470="", "", IF(ISNUMBER(MATCH(RMDF!DL470, INDIRECT(DL470), 0)), "OK", "Invalid"))</f>
        <v/>
      </c>
      <c r="DN470" s="281"/>
      <c r="DO470" s="281"/>
      <c r="DP470" s="281"/>
      <c r="DQ470" s="281" t="b">
        <f>AND(RMDF!DT470&gt;=0, RMDF!DT470&lt;=1-SUM(RMDF!Z470,RMDF!AG470,RMDF!AN470,RMDF!AU470,RMDF!BB470,RMDF!BI470,RMDF!BP470,RMDF!BW470,RMDF!CD470,RMDF!CK470,RMDF!CR470,RMDF!CY470,RMDF!DF470,RMDF!DM470), RMDF!DT470=ROUND(RMDF!DT470,4))</f>
        <v>1</v>
      </c>
      <c r="DR470" s="317">
        <f>RMDF!DR470</f>
        <v>0</v>
      </c>
      <c r="DS470" s="318" t="str">
        <f>IF(DR470=0,"",_xlfn.XLOOKUP(DR470,StatePicklist!$1:$1,StatePicklist!$3:$3,"NA",0))</f>
        <v/>
      </c>
      <c r="DT470" s="297" t="str">
        <f ca="1">IF(RMDF!DS470="", "", IF(ISNUMBER(MATCH(RMDF!DS470, INDIRECT(DS470), 0)), "OK", "Invalid"))</f>
        <v/>
      </c>
      <c r="DU470" s="281"/>
      <c r="DV470" s="281"/>
      <c r="DW470" s="281"/>
      <c r="DX470" s="281" t="b">
        <f>AND(RMDF!EA470&gt;=0, RMDF!EA470&lt;=1-SUM(RMDF!Z470,RMDF!AG470,RMDF!AN470,RMDF!AU470,RMDF!BB470,RMDF!BI470,RMDF!BP470,RMDF!BW470,RMDF!CD470,RMDF!CK470,RMDF!CR470,RMDF!CY470,RMDF!DF470,RMDF!DM470,RMDF!DT470), RMDF!EA470=ROUND(RMDF!EA470,4))</f>
        <v>1</v>
      </c>
      <c r="DY470" s="317">
        <f>RMDF!DY470</f>
        <v>0</v>
      </c>
      <c r="DZ470" s="318" t="str">
        <f>IF(DY470=0,"",_xlfn.XLOOKUP(DY470,StatePicklist!$1:$1,StatePicklist!$3:$3,"NA",0))</f>
        <v/>
      </c>
      <c r="EA470" s="297" t="str">
        <f ca="1">IF(RMDF!DZ470="", "", IF(ISNUMBER(MATCH(RMDF!DZ470, INDIRECT(DZ470), 0)), "OK", "Invalid"))</f>
        <v/>
      </c>
      <c r="EB470" s="281"/>
      <c r="EC470" s="281"/>
      <c r="ED470" s="281"/>
      <c r="EE470" s="281" t="b">
        <f>AND(RMDF!EH470&gt;=0, RMDF!EH470&lt;=1-SUM(RMDF!Z470,RMDF!AG470,RMDF!AN470,RMDF!AU470,RMDF!BB470,RMDF!BI470,RMDF!BP470,RMDF!BW470,RMDF!CD470,RMDF!CK470,RMDF!CR470,RMDF!CY470,RMDF!DF470,RMDF!DM470,RMDF!DT470,RMDF!EA470), RMDF!EH470=ROUND(RMDF!EH470,4))</f>
        <v>1</v>
      </c>
      <c r="EF470" s="317">
        <f>RMDF!EF470</f>
        <v>0</v>
      </c>
      <c r="EG470" s="318" t="str">
        <f>IF(EF470=0,"",_xlfn.XLOOKUP(EF470,StatePicklist!$1:$1,StatePicklist!$3:$3,"NA",0))</f>
        <v/>
      </c>
      <c r="EH470" s="297" t="str">
        <f ca="1">IF(RMDF!EG470="", "", IF(ISNUMBER(MATCH(RMDF!EG470, INDIRECT(EG470), 0)), "OK", "Invalid"))</f>
        <v/>
      </c>
      <c r="EI470" s="281"/>
      <c r="EJ470" s="281"/>
      <c r="EK470" s="281"/>
      <c r="EL470" s="281" t="b">
        <f>AND(RMDF!EO470&gt;=0, RMDF!EO470&lt;=1-SUM(RMDF!Z470,RMDF!AG470,RMDF!AN470,RMDF!AU470,RMDF!BB470,RMDF!BI470,RMDF!BP470,RMDF!BW470,RMDF!CD470,RMDF!CK470,RMDF!CR470,RMDF!CY470,RMDF!DF470,RMDF!DM470,RMDF!DT470,RMDF!EA470,RMDF!EH470), RMDF!EO470=ROUND(RMDF!EO470,4))</f>
        <v>1</v>
      </c>
      <c r="EM470" s="317">
        <f>RMDF!EM470</f>
        <v>0</v>
      </c>
      <c r="EN470" s="318" t="str">
        <f>IF(EM470=0,"",_xlfn.XLOOKUP(EM470,StatePicklist!$1:$1,StatePicklist!$3:$3,"NA",0))</f>
        <v/>
      </c>
      <c r="EO470" s="297" t="str">
        <f ca="1">IF(RMDF!EN470="", "", IF(ISNUMBER(MATCH(RMDF!EN470, INDIRECT(EN470), 0)), "OK", "Invalid"))</f>
        <v/>
      </c>
      <c r="EP470" s="281"/>
      <c r="EQ470" s="281"/>
      <c r="ER470" s="281"/>
      <c r="ES470" s="281" t="b">
        <f>AND(RMDF!EV470&gt;=0, RMDF!EV470&lt;=1-SUM(RMDF!Z470,RMDF!AG470,RMDF!AN470,RMDF!AU470,RMDF!BB470,RMDF!BI470,RMDF!BP470,RMDF!BW470,RMDF!CD470,RMDF!CK470,RMDF!CR470,RMDF!CY470,RMDF!DF470,RMDF!DM470,RMDF!DT470,RMDF!EA470,RMDF!EH470,RMDF!EO470), RMDF!EV470=ROUND(RMDF!EV470,4))</f>
        <v>1</v>
      </c>
      <c r="ET470" s="317">
        <f>RMDF!ET470</f>
        <v>0</v>
      </c>
      <c r="EU470" s="318" t="str">
        <f>IF(ET470=0,"",_xlfn.XLOOKUP(ET470,StatePicklist!$1:$1,StatePicklist!$3:$3,"NA",0))</f>
        <v/>
      </c>
      <c r="EV470" s="297" t="str">
        <f ca="1">IF(RMDF!EU470="", "", IF(ISNUMBER(MATCH(RMDF!EU470, INDIRECT(EU470), 0)), "OK", "Invalid"))</f>
        <v/>
      </c>
      <c r="EW470" s="281"/>
      <c r="EX470" s="281"/>
      <c r="EY470" s="281"/>
      <c r="EZ470" s="281" t="b">
        <f>AND(RMDF!FC470&gt;=0, RMDF!FC470&lt;=1-SUM(RMDF!Z470,RMDF!AG470,RMDF!AN470,RMDF!AU470,RMDF!BB470,RMDF!BI470,RMDF!BP470,RMDF!BW470,RMDF!CD470,RMDF!CK470,RMDF!CR470,RMDF!CY470,RMDF!DF470,RMDF!DM470,RMDF!DT470,RMDF!EA470,RMDF!EH470,RMDF!EO470,RMDF!EV470), RMDF!FC470=ROUND(RMDF!FC470,4))</f>
        <v>1</v>
      </c>
      <c r="FA470" s="317">
        <f>RMDF!FA470</f>
        <v>0</v>
      </c>
      <c r="FB470" s="318" t="str">
        <f>IF(FA470=0,"",_xlfn.XLOOKUP(FA470,StatePicklist!$1:$1,StatePicklist!$3:$3,"NA",0))</f>
        <v/>
      </c>
      <c r="FC470" s="297" t="str">
        <f ca="1">IF(RMDF!FB470="", "", IF(ISNUMBER(MATCH(RMDF!FB470, INDIRECT(FB470), 0)), "OK", "Invalid"))</f>
        <v/>
      </c>
    </row>
    <row r="471" spans="1:159" s="205" customFormat="1" ht="39.9" customHeight="1" x14ac:dyDescent="0.25">
      <c r="A471" s="206"/>
      <c r="B471" s="196"/>
      <c r="C471" s="197"/>
      <c r="D471" s="198"/>
      <c r="E471" s="199"/>
      <c r="F471" s="200"/>
      <c r="G471" s="201"/>
      <c r="H471" s="292"/>
      <c r="I471" s="305">
        <f>RMDF!I471</f>
        <v>0</v>
      </c>
      <c r="J471" s="305" t="str">
        <f>IF(I471=ProductCode!$B$30,"PDReclPost",IF(OR(I471=ProductCode!$C$30,I471=ProductCode!$E$30,I471=ProductCode!$G$30),"PDPreCon",IF(OR(I471=ProductCode!$D$30,I471=ProductCode!$F$30),"PDNotReclPost","")))</f>
        <v/>
      </c>
      <c r="K471" s="305" t="str">
        <f t="shared" si="27"/>
        <v/>
      </c>
      <c r="L471" s="289"/>
      <c r="M471" s="305" t="str">
        <f t="shared" si="27"/>
        <v/>
      </c>
      <c r="N471" s="289" t="b">
        <f>AND(RMDF!N471&gt;=0, RMDF!N471&lt;=1-RMDF!L471, RMDF!N471=ROUND(RMDF!N471,4))</f>
        <v>1</v>
      </c>
      <c r="O471" s="286" t="str">
        <f>IF(P471="","",IF(I471="","",IF(LEFT(I471,13)="Reclaimed pos",RawMaterialCode!$E$569,RawMaterialCode!$E$568)))</f>
        <v>Reclaimed pre-consumer mixed fibers (RM0578)</v>
      </c>
      <c r="P471" s="295">
        <f t="shared" si="28"/>
        <v>1</v>
      </c>
      <c r="Q471" s="202"/>
      <c r="R471" s="203"/>
      <c r="S471" s="204" t="str">
        <f t="shared" si="29"/>
        <v/>
      </c>
      <c r="T471" s="281"/>
      <c r="U471" s="281"/>
      <c r="V471" s="281"/>
      <c r="W471" s="281"/>
      <c r="X471" s="317">
        <f>RMDF!X471</f>
        <v>0</v>
      </c>
      <c r="Y471" s="318" t="str">
        <f>IF(X471=0,"",_xlfn.XLOOKUP(X471,StatePicklist!$1:$1,StatePicklist!$3:$3,"NA",0))</f>
        <v/>
      </c>
      <c r="Z471" s="297" t="str">
        <f ca="1">IF(RMDF!Y471="", "", IF(ISNUMBER(MATCH(RMDF!Y471, INDIRECT(Y471), 0)), "OK", "Invalid"))</f>
        <v/>
      </c>
      <c r="AA471" s="281"/>
      <c r="AB471" s="281"/>
      <c r="AC471" s="281"/>
      <c r="AD471" s="281" t="b">
        <f>AND(RMDF!AG471&gt;=0, RMDF!AG471&lt;=1-RMDF!Z471, RMDF!AG471=ROUND(RMDF!AG471,4))</f>
        <v>1</v>
      </c>
      <c r="AE471" s="317">
        <f>RMDF!AE471</f>
        <v>0</v>
      </c>
      <c r="AF471" s="318" t="str">
        <f>IF(AE471=0,"",_xlfn.XLOOKUP(AE471,StatePicklist!$1:$1,StatePicklist!$3:$3,"NA",0))</f>
        <v/>
      </c>
      <c r="AG471" s="297" t="str">
        <f ca="1">IF(RMDF!AF471="", "", IF(ISNUMBER(MATCH(RMDF!AF471, INDIRECT(AF471), 0)), "OK", "Invalid"))</f>
        <v/>
      </c>
      <c r="AH471" s="281"/>
      <c r="AI471" s="281"/>
      <c r="AJ471" s="281"/>
      <c r="AK471" s="281" t="b">
        <f>AND(RMDF!AN471&gt;=0, RMDF!AN471&lt;=1-SUM(RMDF!Z471,RMDF!AG471), RMDF!AN471=ROUND(RMDF!AN471,4))</f>
        <v>1</v>
      </c>
      <c r="AL471" s="317">
        <f>RMDF!AL471</f>
        <v>0</v>
      </c>
      <c r="AM471" s="318" t="str">
        <f>IF(AL471=0,"",_xlfn.XLOOKUP(AL471,StatePicklist!$1:$1,StatePicklist!$3:$3,"NA",0))</f>
        <v/>
      </c>
      <c r="AN471" s="297" t="str">
        <f ca="1">IF(RMDF!AM471="", "", IF(ISNUMBER(MATCH(RMDF!AM471, INDIRECT(AM471), 0)), "OK", "Invalid"))</f>
        <v/>
      </c>
      <c r="AO471" s="281"/>
      <c r="AP471" s="281"/>
      <c r="AQ471" s="281"/>
      <c r="AR471" s="281" t="b">
        <f>AND(RMDF!AU471&gt;=0, RMDF!AU471&lt;=1-SUM(RMDF!Z471,RMDF!AG471,RMDF!AN471), RMDF!AU471=ROUND(RMDF!AU471,4))</f>
        <v>1</v>
      </c>
      <c r="AS471" s="317">
        <f>RMDF!AS471</f>
        <v>0</v>
      </c>
      <c r="AT471" s="318" t="str">
        <f>IF(AS471=0,"",_xlfn.XLOOKUP(AS471,StatePicklist!$1:$1,StatePicklist!$3:$3,"NA",0))</f>
        <v/>
      </c>
      <c r="AU471" s="297" t="str">
        <f ca="1">IF(RMDF!AT471="", "", IF(ISNUMBER(MATCH(RMDF!AT471, INDIRECT(AT471), 0)), "OK", "Invalid"))</f>
        <v/>
      </c>
      <c r="AV471" s="281"/>
      <c r="AW471" s="281"/>
      <c r="AX471" s="281"/>
      <c r="AY471" s="281" t="b">
        <f>AND(RMDF!BB471&gt;=0, RMDF!BB471&lt;=1-SUM(RMDF!Z471,RMDF!AG471,RMDF!AN471,RMDF!AU471), RMDF!BB471=ROUND(RMDF!BB471,4))</f>
        <v>1</v>
      </c>
      <c r="AZ471" s="317">
        <f>RMDF!AZ471</f>
        <v>0</v>
      </c>
      <c r="BA471" s="318" t="str">
        <f>IF(AZ471=0,"",_xlfn.XLOOKUP(AZ471,StatePicklist!$1:$1,StatePicklist!$3:$3,"NA",0))</f>
        <v/>
      </c>
      <c r="BB471" s="297" t="str">
        <f ca="1">IF(RMDF!BA471="", "", IF(ISNUMBER(MATCH(RMDF!BA471, INDIRECT(BA471), 0)), "OK", "Invalid"))</f>
        <v/>
      </c>
      <c r="BC471" s="281"/>
      <c r="BD471" s="281"/>
      <c r="BE471" s="281"/>
      <c r="BF471" s="281" t="b">
        <f>AND(RMDF!BI471&gt;=0, RMDF!BI471&lt;=1-SUM(RMDF!Z471,RMDF!AG471,RMDF!AN471,RMDF!AU471,RMDF!BB471), RMDF!BI471=ROUND(RMDF!BI471,4))</f>
        <v>1</v>
      </c>
      <c r="BG471" s="317">
        <f>RMDF!BG471</f>
        <v>0</v>
      </c>
      <c r="BH471" s="318" t="str">
        <f>IF(BG471=0,"",_xlfn.XLOOKUP(BG471,StatePicklist!$1:$1,StatePicklist!$3:$3,"NA",0))</f>
        <v/>
      </c>
      <c r="BI471" s="297" t="str">
        <f ca="1">IF(RMDF!BH471="", "", IF(ISNUMBER(MATCH(RMDF!BH471, INDIRECT(BH471), 0)), "OK", "Invalid"))</f>
        <v/>
      </c>
      <c r="BJ471" s="281"/>
      <c r="BK471" s="281"/>
      <c r="BL471" s="281"/>
      <c r="BM471" s="281" t="b">
        <f>AND(RMDF!BP471&gt;=0, RMDF!BP471&lt;=1-SUM(RMDF!Z471,RMDF!AG471,RMDF!AN471,RMDF!AU471,RMDF!BB471,RMDF!BI471), RMDF!BP471=ROUND(RMDF!BP471,4))</f>
        <v>1</v>
      </c>
      <c r="BN471" s="317">
        <f>RMDF!BN471</f>
        <v>0</v>
      </c>
      <c r="BO471" s="318" t="str">
        <f>IF(BN471=0,"",_xlfn.XLOOKUP(BN471,StatePicklist!$1:$1,StatePicklist!$3:$3,"NA",0))</f>
        <v/>
      </c>
      <c r="BP471" s="297" t="str">
        <f ca="1">IF(RMDF!BO471="", "", IF(ISNUMBER(MATCH(RMDF!BO471, INDIRECT(BO471), 0)), "OK", "Invalid"))</f>
        <v/>
      </c>
      <c r="BQ471" s="281"/>
      <c r="BR471" s="281"/>
      <c r="BS471" s="281"/>
      <c r="BT471" s="281" t="b">
        <f>AND(RMDF!BW471&gt;=0, RMDF!BW471&lt;=1-SUM(RMDF!Z471,RMDF!AG471,RMDF!AN471,RMDF!AU471,RMDF!BB471,RMDF!BI471,RMDF!BP471), RMDF!BW471=ROUND(RMDF!BW471,4))</f>
        <v>1</v>
      </c>
      <c r="BU471" s="317">
        <f>RMDF!BU471</f>
        <v>0</v>
      </c>
      <c r="BV471" s="318" t="str">
        <f>IF(BU471=0,"",_xlfn.XLOOKUP(BU471,StatePicklist!$1:$1,StatePicklist!$3:$3,"NA",0))</f>
        <v/>
      </c>
      <c r="BW471" s="297" t="str">
        <f ca="1">IF(RMDF!BV471="", "", IF(ISNUMBER(MATCH(RMDF!BV471, INDIRECT(BV471), 0)), "OK", "Invalid"))</f>
        <v/>
      </c>
      <c r="BX471" s="281"/>
      <c r="BY471" s="281"/>
      <c r="BZ471" s="281"/>
      <c r="CA471" s="281" t="b">
        <f>AND(RMDF!CD471&gt;=0, RMDF!CD471&lt;=1-SUM(RMDF!Z471,RMDF!AG471,RMDF!AN471,RMDF!AU471,RMDF!BB471,RMDF!BI471,RMDF!BP471,RMDF!BW471), RMDF!CD471=ROUND(RMDF!CD471,4))</f>
        <v>1</v>
      </c>
      <c r="CB471" s="317">
        <f>RMDF!CB471</f>
        <v>0</v>
      </c>
      <c r="CC471" s="318" t="str">
        <f>IF(CB471=0,"",_xlfn.XLOOKUP(CB471,StatePicklist!$1:$1,StatePicklist!$3:$3,"NA",0))</f>
        <v/>
      </c>
      <c r="CD471" s="297" t="str">
        <f ca="1">IF(RMDF!CC471="", "", IF(ISNUMBER(MATCH(RMDF!CC471, INDIRECT(CC471), 0)), "OK", "Invalid"))</f>
        <v/>
      </c>
      <c r="CE471" s="281"/>
      <c r="CF471" s="281"/>
      <c r="CG471" s="281"/>
      <c r="CH471" s="281" t="b">
        <f>AND(RMDF!CK471&gt;=0, RMDF!CK471&lt;=1-SUM(RMDF!Z471,RMDF!AG471,RMDF!AN471,RMDF!AU471,RMDF!BB471,RMDF!BI471,RMDF!BP471,RMDF!BW471,RMDF!CD471), RMDF!CK471=ROUND(RMDF!CK471,4))</f>
        <v>1</v>
      </c>
      <c r="CI471" s="317">
        <f>RMDF!CI471</f>
        <v>0</v>
      </c>
      <c r="CJ471" s="318" t="str">
        <f>IF(CI471=0,"",_xlfn.XLOOKUP(CI471,StatePicklist!$1:$1,StatePicklist!$3:$3,"NA",0))</f>
        <v/>
      </c>
      <c r="CK471" s="297" t="str">
        <f ca="1">IF(RMDF!CJ471="", "", IF(ISNUMBER(MATCH(RMDF!CJ471, INDIRECT(CJ471), 0)), "OK", "Invalid"))</f>
        <v/>
      </c>
      <c r="CL471" s="281"/>
      <c r="CM471" s="281"/>
      <c r="CN471" s="281"/>
      <c r="CO471" s="281" t="b">
        <f>AND(RMDF!CR471&gt;=0, RMDF!CR471&lt;=1-SUM(RMDF!Z471,RMDF!AG471,RMDF!AN471,RMDF!AU471,RMDF!BB471,RMDF!BI471,RMDF!BP471,RMDF!BW471,RMDF!CD471,RMDF!CK471), RMDF!CR471=ROUND(RMDF!CR471,4))</f>
        <v>1</v>
      </c>
      <c r="CP471" s="317">
        <f>RMDF!CP471</f>
        <v>0</v>
      </c>
      <c r="CQ471" s="318" t="str">
        <f>IF(CP471=0,"",_xlfn.XLOOKUP(CP471,StatePicklist!$1:$1,StatePicklist!$3:$3,"NA",0))</f>
        <v/>
      </c>
      <c r="CR471" s="297" t="str">
        <f ca="1">IF(RMDF!CQ471="", "", IF(ISNUMBER(MATCH(RMDF!CQ471, INDIRECT(CQ471), 0)), "OK", "Invalid"))</f>
        <v/>
      </c>
      <c r="CS471" s="281"/>
      <c r="CT471" s="281"/>
      <c r="CU471" s="281"/>
      <c r="CV471" s="281" t="b">
        <f>AND(RMDF!CY471&gt;=0, RMDF!CY471&lt;=1-SUM(RMDF!Z471,RMDF!AG471,RMDF!AN471,RMDF!AU471,RMDF!BB471,RMDF!BI471,RMDF!BP471,RMDF!BW471,RMDF!CD471,RMDF!CK471,RMDF!CR471), RMDF!CY471=ROUND(RMDF!CY471,4))</f>
        <v>1</v>
      </c>
      <c r="CW471" s="317">
        <f>RMDF!CW471</f>
        <v>0</v>
      </c>
      <c r="CX471" s="318" t="str">
        <f>IF(CW471=0,"",_xlfn.XLOOKUP(CW471,StatePicklist!$1:$1,StatePicklist!$3:$3,"NA",0))</f>
        <v/>
      </c>
      <c r="CY471" s="297" t="str">
        <f ca="1">IF(RMDF!CX471="", "", IF(ISNUMBER(MATCH(RMDF!CX471, INDIRECT(CX471), 0)), "OK", "Invalid"))</f>
        <v/>
      </c>
      <c r="CZ471" s="281"/>
      <c r="DA471" s="281"/>
      <c r="DB471" s="281"/>
      <c r="DC471" s="281" t="b">
        <f>AND(RMDF!DF471&gt;=0, RMDF!DF471&lt;=1-SUM(RMDF!Z471,RMDF!AG471,RMDF!AN471,RMDF!AU471,RMDF!BB471,RMDF!BI471,RMDF!BP471,RMDF!BW471,RMDF!CD471,RMDF!CK471,RMDF!CR471,RMDF!CY471), RMDF!DF471=ROUND(RMDF!DF471,4))</f>
        <v>1</v>
      </c>
      <c r="DD471" s="317">
        <f>RMDF!DD471</f>
        <v>0</v>
      </c>
      <c r="DE471" s="318" t="str">
        <f>IF(DD471=0,"",_xlfn.XLOOKUP(DD471,StatePicklist!$1:$1,StatePicklist!$3:$3,"NA",0))</f>
        <v/>
      </c>
      <c r="DF471" s="297" t="str">
        <f ca="1">IF(RMDF!DE471="", "", IF(ISNUMBER(MATCH(RMDF!DE471, INDIRECT(DE471), 0)), "OK", "Invalid"))</f>
        <v/>
      </c>
      <c r="DG471" s="281"/>
      <c r="DH471" s="281"/>
      <c r="DI471" s="281"/>
      <c r="DJ471" s="281" t="b">
        <f>AND(RMDF!DM471&gt;=0, RMDF!DM471&lt;=1-SUM(RMDF!Z471,RMDF!AG471,RMDF!AN471,RMDF!AU471,RMDF!BB471,RMDF!BI471,RMDF!BP471,RMDF!BW471,RMDF!CD471,RMDF!CK471,RMDF!CR471,RMDF!CY471,RMDF!DF471), RMDF!DM471=ROUND(RMDF!DM471,4))</f>
        <v>1</v>
      </c>
      <c r="DK471" s="317">
        <f>RMDF!DK471</f>
        <v>0</v>
      </c>
      <c r="DL471" s="318" t="str">
        <f>IF(DK471=0,"",_xlfn.XLOOKUP(DK471,StatePicklist!$1:$1,StatePicklist!$3:$3,"NA",0))</f>
        <v/>
      </c>
      <c r="DM471" s="297" t="str">
        <f ca="1">IF(RMDF!DL471="", "", IF(ISNUMBER(MATCH(RMDF!DL471, INDIRECT(DL471), 0)), "OK", "Invalid"))</f>
        <v/>
      </c>
      <c r="DN471" s="281"/>
      <c r="DO471" s="281"/>
      <c r="DP471" s="281"/>
      <c r="DQ471" s="281" t="b">
        <f>AND(RMDF!DT471&gt;=0, RMDF!DT471&lt;=1-SUM(RMDF!Z471,RMDF!AG471,RMDF!AN471,RMDF!AU471,RMDF!BB471,RMDF!BI471,RMDF!BP471,RMDF!BW471,RMDF!CD471,RMDF!CK471,RMDF!CR471,RMDF!CY471,RMDF!DF471,RMDF!DM471), RMDF!DT471=ROUND(RMDF!DT471,4))</f>
        <v>1</v>
      </c>
      <c r="DR471" s="317">
        <f>RMDF!DR471</f>
        <v>0</v>
      </c>
      <c r="DS471" s="318" t="str">
        <f>IF(DR471=0,"",_xlfn.XLOOKUP(DR471,StatePicklist!$1:$1,StatePicklist!$3:$3,"NA",0))</f>
        <v/>
      </c>
      <c r="DT471" s="297" t="str">
        <f ca="1">IF(RMDF!DS471="", "", IF(ISNUMBER(MATCH(RMDF!DS471, INDIRECT(DS471), 0)), "OK", "Invalid"))</f>
        <v/>
      </c>
      <c r="DU471" s="281"/>
      <c r="DV471" s="281"/>
      <c r="DW471" s="281"/>
      <c r="DX471" s="281" t="b">
        <f>AND(RMDF!EA471&gt;=0, RMDF!EA471&lt;=1-SUM(RMDF!Z471,RMDF!AG471,RMDF!AN471,RMDF!AU471,RMDF!BB471,RMDF!BI471,RMDF!BP471,RMDF!BW471,RMDF!CD471,RMDF!CK471,RMDF!CR471,RMDF!CY471,RMDF!DF471,RMDF!DM471,RMDF!DT471), RMDF!EA471=ROUND(RMDF!EA471,4))</f>
        <v>1</v>
      </c>
      <c r="DY471" s="317">
        <f>RMDF!DY471</f>
        <v>0</v>
      </c>
      <c r="DZ471" s="318" t="str">
        <f>IF(DY471=0,"",_xlfn.XLOOKUP(DY471,StatePicklist!$1:$1,StatePicklist!$3:$3,"NA",0))</f>
        <v/>
      </c>
      <c r="EA471" s="297" t="str">
        <f ca="1">IF(RMDF!DZ471="", "", IF(ISNUMBER(MATCH(RMDF!DZ471, INDIRECT(DZ471), 0)), "OK", "Invalid"))</f>
        <v/>
      </c>
      <c r="EB471" s="281"/>
      <c r="EC471" s="281"/>
      <c r="ED471" s="281"/>
      <c r="EE471" s="281" t="b">
        <f>AND(RMDF!EH471&gt;=0, RMDF!EH471&lt;=1-SUM(RMDF!Z471,RMDF!AG471,RMDF!AN471,RMDF!AU471,RMDF!BB471,RMDF!BI471,RMDF!BP471,RMDF!BW471,RMDF!CD471,RMDF!CK471,RMDF!CR471,RMDF!CY471,RMDF!DF471,RMDF!DM471,RMDF!DT471,RMDF!EA471), RMDF!EH471=ROUND(RMDF!EH471,4))</f>
        <v>1</v>
      </c>
      <c r="EF471" s="317">
        <f>RMDF!EF471</f>
        <v>0</v>
      </c>
      <c r="EG471" s="318" t="str">
        <f>IF(EF471=0,"",_xlfn.XLOOKUP(EF471,StatePicklist!$1:$1,StatePicklist!$3:$3,"NA",0))</f>
        <v/>
      </c>
      <c r="EH471" s="297" t="str">
        <f ca="1">IF(RMDF!EG471="", "", IF(ISNUMBER(MATCH(RMDF!EG471, INDIRECT(EG471), 0)), "OK", "Invalid"))</f>
        <v/>
      </c>
      <c r="EI471" s="281"/>
      <c r="EJ471" s="281"/>
      <c r="EK471" s="281"/>
      <c r="EL471" s="281" t="b">
        <f>AND(RMDF!EO471&gt;=0, RMDF!EO471&lt;=1-SUM(RMDF!Z471,RMDF!AG471,RMDF!AN471,RMDF!AU471,RMDF!BB471,RMDF!BI471,RMDF!BP471,RMDF!BW471,RMDF!CD471,RMDF!CK471,RMDF!CR471,RMDF!CY471,RMDF!DF471,RMDF!DM471,RMDF!DT471,RMDF!EA471,RMDF!EH471), RMDF!EO471=ROUND(RMDF!EO471,4))</f>
        <v>1</v>
      </c>
      <c r="EM471" s="317">
        <f>RMDF!EM471</f>
        <v>0</v>
      </c>
      <c r="EN471" s="318" t="str">
        <f>IF(EM471=0,"",_xlfn.XLOOKUP(EM471,StatePicklist!$1:$1,StatePicklist!$3:$3,"NA",0))</f>
        <v/>
      </c>
      <c r="EO471" s="297" t="str">
        <f ca="1">IF(RMDF!EN471="", "", IF(ISNUMBER(MATCH(RMDF!EN471, INDIRECT(EN471), 0)), "OK", "Invalid"))</f>
        <v/>
      </c>
      <c r="EP471" s="281"/>
      <c r="EQ471" s="281"/>
      <c r="ER471" s="281"/>
      <c r="ES471" s="281" t="b">
        <f>AND(RMDF!EV471&gt;=0, RMDF!EV471&lt;=1-SUM(RMDF!Z471,RMDF!AG471,RMDF!AN471,RMDF!AU471,RMDF!BB471,RMDF!BI471,RMDF!BP471,RMDF!BW471,RMDF!CD471,RMDF!CK471,RMDF!CR471,RMDF!CY471,RMDF!DF471,RMDF!DM471,RMDF!DT471,RMDF!EA471,RMDF!EH471,RMDF!EO471), RMDF!EV471=ROUND(RMDF!EV471,4))</f>
        <v>1</v>
      </c>
      <c r="ET471" s="317">
        <f>RMDF!ET471</f>
        <v>0</v>
      </c>
      <c r="EU471" s="318" t="str">
        <f>IF(ET471=0,"",_xlfn.XLOOKUP(ET471,StatePicklist!$1:$1,StatePicklist!$3:$3,"NA",0))</f>
        <v/>
      </c>
      <c r="EV471" s="297" t="str">
        <f ca="1">IF(RMDF!EU471="", "", IF(ISNUMBER(MATCH(RMDF!EU471, INDIRECT(EU471), 0)), "OK", "Invalid"))</f>
        <v/>
      </c>
      <c r="EW471" s="281"/>
      <c r="EX471" s="281"/>
      <c r="EY471" s="281"/>
      <c r="EZ471" s="281" t="b">
        <f>AND(RMDF!FC471&gt;=0, RMDF!FC471&lt;=1-SUM(RMDF!Z471,RMDF!AG471,RMDF!AN471,RMDF!AU471,RMDF!BB471,RMDF!BI471,RMDF!BP471,RMDF!BW471,RMDF!CD471,RMDF!CK471,RMDF!CR471,RMDF!CY471,RMDF!DF471,RMDF!DM471,RMDF!DT471,RMDF!EA471,RMDF!EH471,RMDF!EO471,RMDF!EV471), RMDF!FC471=ROUND(RMDF!FC471,4))</f>
        <v>1</v>
      </c>
      <c r="FA471" s="317">
        <f>RMDF!FA471</f>
        <v>0</v>
      </c>
      <c r="FB471" s="318" t="str">
        <f>IF(FA471=0,"",_xlfn.XLOOKUP(FA471,StatePicklist!$1:$1,StatePicklist!$3:$3,"NA",0))</f>
        <v/>
      </c>
      <c r="FC471" s="297" t="str">
        <f ca="1">IF(RMDF!FB471="", "", IF(ISNUMBER(MATCH(RMDF!FB471, INDIRECT(FB471), 0)), "OK", "Invalid"))</f>
        <v/>
      </c>
    </row>
    <row r="472" spans="1:159" s="205" customFormat="1" ht="39.9" customHeight="1" x14ac:dyDescent="0.25">
      <c r="A472" s="206"/>
      <c r="B472" s="196"/>
      <c r="C472" s="197"/>
      <c r="D472" s="198"/>
      <c r="E472" s="199"/>
      <c r="F472" s="200"/>
      <c r="G472" s="201"/>
      <c r="H472" s="292"/>
      <c r="I472" s="305">
        <f>RMDF!I472</f>
        <v>0</v>
      </c>
      <c r="J472" s="305" t="str">
        <f>IF(I472=ProductCode!$B$30,"PDReclPost",IF(OR(I472=ProductCode!$C$30,I472=ProductCode!$E$30,I472=ProductCode!$G$30),"PDPreCon",IF(OR(I472=ProductCode!$D$30,I472=ProductCode!$F$30),"PDNotReclPost","")))</f>
        <v/>
      </c>
      <c r="K472" s="305" t="str">
        <f t="shared" si="27"/>
        <v/>
      </c>
      <c r="L472" s="289"/>
      <c r="M472" s="305" t="str">
        <f t="shared" si="27"/>
        <v/>
      </c>
      <c r="N472" s="289" t="b">
        <f>AND(RMDF!N472&gt;=0, RMDF!N472&lt;=1-RMDF!L472, RMDF!N472=ROUND(RMDF!N472,4))</f>
        <v>1</v>
      </c>
      <c r="O472" s="286" t="str">
        <f>IF(P472="","",IF(I472="","",IF(LEFT(I472,13)="Reclaimed pos",RawMaterialCode!$E$569,RawMaterialCode!$E$568)))</f>
        <v>Reclaimed pre-consumer mixed fibers (RM0578)</v>
      </c>
      <c r="P472" s="295">
        <f t="shared" si="28"/>
        <v>1</v>
      </c>
      <c r="Q472" s="202"/>
      <c r="R472" s="203"/>
      <c r="S472" s="204" t="str">
        <f t="shared" si="29"/>
        <v/>
      </c>
      <c r="T472" s="281"/>
      <c r="U472" s="281"/>
      <c r="V472" s="281"/>
      <c r="W472" s="281"/>
      <c r="X472" s="317">
        <f>RMDF!X472</f>
        <v>0</v>
      </c>
      <c r="Y472" s="318" t="str">
        <f>IF(X472=0,"",_xlfn.XLOOKUP(X472,StatePicklist!$1:$1,StatePicklist!$3:$3,"NA",0))</f>
        <v/>
      </c>
      <c r="Z472" s="297" t="str">
        <f ca="1">IF(RMDF!Y472="", "", IF(ISNUMBER(MATCH(RMDF!Y472, INDIRECT(Y472), 0)), "OK", "Invalid"))</f>
        <v/>
      </c>
      <c r="AA472" s="281"/>
      <c r="AB472" s="281"/>
      <c r="AC472" s="281"/>
      <c r="AD472" s="281" t="b">
        <f>AND(RMDF!AG472&gt;=0, RMDF!AG472&lt;=1-RMDF!Z472, RMDF!AG472=ROUND(RMDF!AG472,4))</f>
        <v>1</v>
      </c>
      <c r="AE472" s="317">
        <f>RMDF!AE472</f>
        <v>0</v>
      </c>
      <c r="AF472" s="318" t="str">
        <f>IF(AE472=0,"",_xlfn.XLOOKUP(AE472,StatePicklist!$1:$1,StatePicklist!$3:$3,"NA",0))</f>
        <v/>
      </c>
      <c r="AG472" s="297" t="str">
        <f ca="1">IF(RMDF!AF472="", "", IF(ISNUMBER(MATCH(RMDF!AF472, INDIRECT(AF472), 0)), "OK", "Invalid"))</f>
        <v/>
      </c>
      <c r="AH472" s="281"/>
      <c r="AI472" s="281"/>
      <c r="AJ472" s="281"/>
      <c r="AK472" s="281" t="b">
        <f>AND(RMDF!AN472&gt;=0, RMDF!AN472&lt;=1-SUM(RMDF!Z472,RMDF!AG472), RMDF!AN472=ROUND(RMDF!AN472,4))</f>
        <v>1</v>
      </c>
      <c r="AL472" s="317">
        <f>RMDF!AL472</f>
        <v>0</v>
      </c>
      <c r="AM472" s="318" t="str">
        <f>IF(AL472=0,"",_xlfn.XLOOKUP(AL472,StatePicklist!$1:$1,StatePicklist!$3:$3,"NA",0))</f>
        <v/>
      </c>
      <c r="AN472" s="297" t="str">
        <f ca="1">IF(RMDF!AM472="", "", IF(ISNUMBER(MATCH(RMDF!AM472, INDIRECT(AM472), 0)), "OK", "Invalid"))</f>
        <v/>
      </c>
      <c r="AO472" s="281"/>
      <c r="AP472" s="281"/>
      <c r="AQ472" s="281"/>
      <c r="AR472" s="281" t="b">
        <f>AND(RMDF!AU472&gt;=0, RMDF!AU472&lt;=1-SUM(RMDF!Z472,RMDF!AG472,RMDF!AN472), RMDF!AU472=ROUND(RMDF!AU472,4))</f>
        <v>1</v>
      </c>
      <c r="AS472" s="317">
        <f>RMDF!AS472</f>
        <v>0</v>
      </c>
      <c r="AT472" s="318" t="str">
        <f>IF(AS472=0,"",_xlfn.XLOOKUP(AS472,StatePicklist!$1:$1,StatePicklist!$3:$3,"NA",0))</f>
        <v/>
      </c>
      <c r="AU472" s="297" t="str">
        <f ca="1">IF(RMDF!AT472="", "", IF(ISNUMBER(MATCH(RMDF!AT472, INDIRECT(AT472), 0)), "OK", "Invalid"))</f>
        <v/>
      </c>
      <c r="AV472" s="281"/>
      <c r="AW472" s="281"/>
      <c r="AX472" s="281"/>
      <c r="AY472" s="281" t="b">
        <f>AND(RMDF!BB472&gt;=0, RMDF!BB472&lt;=1-SUM(RMDF!Z472,RMDF!AG472,RMDF!AN472,RMDF!AU472), RMDF!BB472=ROUND(RMDF!BB472,4))</f>
        <v>1</v>
      </c>
      <c r="AZ472" s="317">
        <f>RMDF!AZ472</f>
        <v>0</v>
      </c>
      <c r="BA472" s="318" t="str">
        <f>IF(AZ472=0,"",_xlfn.XLOOKUP(AZ472,StatePicklist!$1:$1,StatePicklist!$3:$3,"NA",0))</f>
        <v/>
      </c>
      <c r="BB472" s="297" t="str">
        <f ca="1">IF(RMDF!BA472="", "", IF(ISNUMBER(MATCH(RMDF!BA472, INDIRECT(BA472), 0)), "OK", "Invalid"))</f>
        <v/>
      </c>
      <c r="BC472" s="281"/>
      <c r="BD472" s="281"/>
      <c r="BE472" s="281"/>
      <c r="BF472" s="281" t="b">
        <f>AND(RMDF!BI472&gt;=0, RMDF!BI472&lt;=1-SUM(RMDF!Z472,RMDF!AG472,RMDF!AN472,RMDF!AU472,RMDF!BB472), RMDF!BI472=ROUND(RMDF!BI472,4))</f>
        <v>1</v>
      </c>
      <c r="BG472" s="317">
        <f>RMDF!BG472</f>
        <v>0</v>
      </c>
      <c r="BH472" s="318" t="str">
        <f>IF(BG472=0,"",_xlfn.XLOOKUP(BG472,StatePicklist!$1:$1,StatePicklist!$3:$3,"NA",0))</f>
        <v/>
      </c>
      <c r="BI472" s="297" t="str">
        <f ca="1">IF(RMDF!BH472="", "", IF(ISNUMBER(MATCH(RMDF!BH472, INDIRECT(BH472), 0)), "OK", "Invalid"))</f>
        <v/>
      </c>
      <c r="BJ472" s="281"/>
      <c r="BK472" s="281"/>
      <c r="BL472" s="281"/>
      <c r="BM472" s="281" t="b">
        <f>AND(RMDF!BP472&gt;=0, RMDF!BP472&lt;=1-SUM(RMDF!Z472,RMDF!AG472,RMDF!AN472,RMDF!AU472,RMDF!BB472,RMDF!BI472), RMDF!BP472=ROUND(RMDF!BP472,4))</f>
        <v>1</v>
      </c>
      <c r="BN472" s="317">
        <f>RMDF!BN472</f>
        <v>0</v>
      </c>
      <c r="BO472" s="318" t="str">
        <f>IF(BN472=0,"",_xlfn.XLOOKUP(BN472,StatePicklist!$1:$1,StatePicklist!$3:$3,"NA",0))</f>
        <v/>
      </c>
      <c r="BP472" s="297" t="str">
        <f ca="1">IF(RMDF!BO472="", "", IF(ISNUMBER(MATCH(RMDF!BO472, INDIRECT(BO472), 0)), "OK", "Invalid"))</f>
        <v/>
      </c>
      <c r="BQ472" s="281"/>
      <c r="BR472" s="281"/>
      <c r="BS472" s="281"/>
      <c r="BT472" s="281" t="b">
        <f>AND(RMDF!BW472&gt;=0, RMDF!BW472&lt;=1-SUM(RMDF!Z472,RMDF!AG472,RMDF!AN472,RMDF!AU472,RMDF!BB472,RMDF!BI472,RMDF!BP472), RMDF!BW472=ROUND(RMDF!BW472,4))</f>
        <v>1</v>
      </c>
      <c r="BU472" s="317">
        <f>RMDF!BU472</f>
        <v>0</v>
      </c>
      <c r="BV472" s="318" t="str">
        <f>IF(BU472=0,"",_xlfn.XLOOKUP(BU472,StatePicklist!$1:$1,StatePicklist!$3:$3,"NA",0))</f>
        <v/>
      </c>
      <c r="BW472" s="297" t="str">
        <f ca="1">IF(RMDF!BV472="", "", IF(ISNUMBER(MATCH(RMDF!BV472, INDIRECT(BV472), 0)), "OK", "Invalid"))</f>
        <v/>
      </c>
      <c r="BX472" s="281"/>
      <c r="BY472" s="281"/>
      <c r="BZ472" s="281"/>
      <c r="CA472" s="281" t="b">
        <f>AND(RMDF!CD472&gt;=0, RMDF!CD472&lt;=1-SUM(RMDF!Z472,RMDF!AG472,RMDF!AN472,RMDF!AU472,RMDF!BB472,RMDF!BI472,RMDF!BP472,RMDF!BW472), RMDF!CD472=ROUND(RMDF!CD472,4))</f>
        <v>1</v>
      </c>
      <c r="CB472" s="317">
        <f>RMDF!CB472</f>
        <v>0</v>
      </c>
      <c r="CC472" s="318" t="str">
        <f>IF(CB472=0,"",_xlfn.XLOOKUP(CB472,StatePicklist!$1:$1,StatePicklist!$3:$3,"NA",0))</f>
        <v/>
      </c>
      <c r="CD472" s="297" t="str">
        <f ca="1">IF(RMDF!CC472="", "", IF(ISNUMBER(MATCH(RMDF!CC472, INDIRECT(CC472), 0)), "OK", "Invalid"))</f>
        <v/>
      </c>
      <c r="CE472" s="281"/>
      <c r="CF472" s="281"/>
      <c r="CG472" s="281"/>
      <c r="CH472" s="281" t="b">
        <f>AND(RMDF!CK472&gt;=0, RMDF!CK472&lt;=1-SUM(RMDF!Z472,RMDF!AG472,RMDF!AN472,RMDF!AU472,RMDF!BB472,RMDF!BI472,RMDF!BP472,RMDF!BW472,RMDF!CD472), RMDF!CK472=ROUND(RMDF!CK472,4))</f>
        <v>1</v>
      </c>
      <c r="CI472" s="317">
        <f>RMDF!CI472</f>
        <v>0</v>
      </c>
      <c r="CJ472" s="318" t="str">
        <f>IF(CI472=0,"",_xlfn.XLOOKUP(CI472,StatePicklist!$1:$1,StatePicklist!$3:$3,"NA",0))</f>
        <v/>
      </c>
      <c r="CK472" s="297" t="str">
        <f ca="1">IF(RMDF!CJ472="", "", IF(ISNUMBER(MATCH(RMDF!CJ472, INDIRECT(CJ472), 0)), "OK", "Invalid"))</f>
        <v/>
      </c>
      <c r="CL472" s="281"/>
      <c r="CM472" s="281"/>
      <c r="CN472" s="281"/>
      <c r="CO472" s="281" t="b">
        <f>AND(RMDF!CR472&gt;=0, RMDF!CR472&lt;=1-SUM(RMDF!Z472,RMDF!AG472,RMDF!AN472,RMDF!AU472,RMDF!BB472,RMDF!BI472,RMDF!BP472,RMDF!BW472,RMDF!CD472,RMDF!CK472), RMDF!CR472=ROUND(RMDF!CR472,4))</f>
        <v>1</v>
      </c>
      <c r="CP472" s="317">
        <f>RMDF!CP472</f>
        <v>0</v>
      </c>
      <c r="CQ472" s="318" t="str">
        <f>IF(CP472=0,"",_xlfn.XLOOKUP(CP472,StatePicklist!$1:$1,StatePicklist!$3:$3,"NA",0))</f>
        <v/>
      </c>
      <c r="CR472" s="297" t="str">
        <f ca="1">IF(RMDF!CQ472="", "", IF(ISNUMBER(MATCH(RMDF!CQ472, INDIRECT(CQ472), 0)), "OK", "Invalid"))</f>
        <v/>
      </c>
      <c r="CS472" s="281"/>
      <c r="CT472" s="281"/>
      <c r="CU472" s="281"/>
      <c r="CV472" s="281" t="b">
        <f>AND(RMDF!CY472&gt;=0, RMDF!CY472&lt;=1-SUM(RMDF!Z472,RMDF!AG472,RMDF!AN472,RMDF!AU472,RMDF!BB472,RMDF!BI472,RMDF!BP472,RMDF!BW472,RMDF!CD472,RMDF!CK472,RMDF!CR472), RMDF!CY472=ROUND(RMDF!CY472,4))</f>
        <v>1</v>
      </c>
      <c r="CW472" s="317">
        <f>RMDF!CW472</f>
        <v>0</v>
      </c>
      <c r="CX472" s="318" t="str">
        <f>IF(CW472=0,"",_xlfn.XLOOKUP(CW472,StatePicklist!$1:$1,StatePicklist!$3:$3,"NA",0))</f>
        <v/>
      </c>
      <c r="CY472" s="297" t="str">
        <f ca="1">IF(RMDF!CX472="", "", IF(ISNUMBER(MATCH(RMDF!CX472, INDIRECT(CX472), 0)), "OK", "Invalid"))</f>
        <v/>
      </c>
      <c r="CZ472" s="281"/>
      <c r="DA472" s="281"/>
      <c r="DB472" s="281"/>
      <c r="DC472" s="281" t="b">
        <f>AND(RMDF!DF472&gt;=0, RMDF!DF472&lt;=1-SUM(RMDF!Z472,RMDF!AG472,RMDF!AN472,RMDF!AU472,RMDF!BB472,RMDF!BI472,RMDF!BP472,RMDF!BW472,RMDF!CD472,RMDF!CK472,RMDF!CR472,RMDF!CY472), RMDF!DF472=ROUND(RMDF!DF472,4))</f>
        <v>1</v>
      </c>
      <c r="DD472" s="317">
        <f>RMDF!DD472</f>
        <v>0</v>
      </c>
      <c r="DE472" s="318" t="str">
        <f>IF(DD472=0,"",_xlfn.XLOOKUP(DD472,StatePicklist!$1:$1,StatePicklist!$3:$3,"NA",0))</f>
        <v/>
      </c>
      <c r="DF472" s="297" t="str">
        <f ca="1">IF(RMDF!DE472="", "", IF(ISNUMBER(MATCH(RMDF!DE472, INDIRECT(DE472), 0)), "OK", "Invalid"))</f>
        <v/>
      </c>
      <c r="DG472" s="281"/>
      <c r="DH472" s="281"/>
      <c r="DI472" s="281"/>
      <c r="DJ472" s="281" t="b">
        <f>AND(RMDF!DM472&gt;=0, RMDF!DM472&lt;=1-SUM(RMDF!Z472,RMDF!AG472,RMDF!AN472,RMDF!AU472,RMDF!BB472,RMDF!BI472,RMDF!BP472,RMDF!BW472,RMDF!CD472,RMDF!CK472,RMDF!CR472,RMDF!CY472,RMDF!DF472), RMDF!DM472=ROUND(RMDF!DM472,4))</f>
        <v>1</v>
      </c>
      <c r="DK472" s="317">
        <f>RMDF!DK472</f>
        <v>0</v>
      </c>
      <c r="DL472" s="318" t="str">
        <f>IF(DK472=0,"",_xlfn.XLOOKUP(DK472,StatePicklist!$1:$1,StatePicklist!$3:$3,"NA",0))</f>
        <v/>
      </c>
      <c r="DM472" s="297" t="str">
        <f ca="1">IF(RMDF!DL472="", "", IF(ISNUMBER(MATCH(RMDF!DL472, INDIRECT(DL472), 0)), "OK", "Invalid"))</f>
        <v/>
      </c>
      <c r="DN472" s="281"/>
      <c r="DO472" s="281"/>
      <c r="DP472" s="281"/>
      <c r="DQ472" s="281" t="b">
        <f>AND(RMDF!DT472&gt;=0, RMDF!DT472&lt;=1-SUM(RMDF!Z472,RMDF!AG472,RMDF!AN472,RMDF!AU472,RMDF!BB472,RMDF!BI472,RMDF!BP472,RMDF!BW472,RMDF!CD472,RMDF!CK472,RMDF!CR472,RMDF!CY472,RMDF!DF472,RMDF!DM472), RMDF!DT472=ROUND(RMDF!DT472,4))</f>
        <v>1</v>
      </c>
      <c r="DR472" s="317">
        <f>RMDF!DR472</f>
        <v>0</v>
      </c>
      <c r="DS472" s="318" t="str">
        <f>IF(DR472=0,"",_xlfn.XLOOKUP(DR472,StatePicklist!$1:$1,StatePicklist!$3:$3,"NA",0))</f>
        <v/>
      </c>
      <c r="DT472" s="297" t="str">
        <f ca="1">IF(RMDF!DS472="", "", IF(ISNUMBER(MATCH(RMDF!DS472, INDIRECT(DS472), 0)), "OK", "Invalid"))</f>
        <v/>
      </c>
      <c r="DU472" s="281"/>
      <c r="DV472" s="281"/>
      <c r="DW472" s="281"/>
      <c r="DX472" s="281" t="b">
        <f>AND(RMDF!EA472&gt;=0, RMDF!EA472&lt;=1-SUM(RMDF!Z472,RMDF!AG472,RMDF!AN472,RMDF!AU472,RMDF!BB472,RMDF!BI472,RMDF!BP472,RMDF!BW472,RMDF!CD472,RMDF!CK472,RMDF!CR472,RMDF!CY472,RMDF!DF472,RMDF!DM472,RMDF!DT472), RMDF!EA472=ROUND(RMDF!EA472,4))</f>
        <v>1</v>
      </c>
      <c r="DY472" s="317">
        <f>RMDF!DY472</f>
        <v>0</v>
      </c>
      <c r="DZ472" s="318" t="str">
        <f>IF(DY472=0,"",_xlfn.XLOOKUP(DY472,StatePicklist!$1:$1,StatePicklist!$3:$3,"NA",0))</f>
        <v/>
      </c>
      <c r="EA472" s="297" t="str">
        <f ca="1">IF(RMDF!DZ472="", "", IF(ISNUMBER(MATCH(RMDF!DZ472, INDIRECT(DZ472), 0)), "OK", "Invalid"))</f>
        <v/>
      </c>
      <c r="EB472" s="281"/>
      <c r="EC472" s="281"/>
      <c r="ED472" s="281"/>
      <c r="EE472" s="281" t="b">
        <f>AND(RMDF!EH472&gt;=0, RMDF!EH472&lt;=1-SUM(RMDF!Z472,RMDF!AG472,RMDF!AN472,RMDF!AU472,RMDF!BB472,RMDF!BI472,RMDF!BP472,RMDF!BW472,RMDF!CD472,RMDF!CK472,RMDF!CR472,RMDF!CY472,RMDF!DF472,RMDF!DM472,RMDF!DT472,RMDF!EA472), RMDF!EH472=ROUND(RMDF!EH472,4))</f>
        <v>1</v>
      </c>
      <c r="EF472" s="317">
        <f>RMDF!EF472</f>
        <v>0</v>
      </c>
      <c r="EG472" s="318" t="str">
        <f>IF(EF472=0,"",_xlfn.XLOOKUP(EF472,StatePicklist!$1:$1,StatePicklist!$3:$3,"NA",0))</f>
        <v/>
      </c>
      <c r="EH472" s="297" t="str">
        <f ca="1">IF(RMDF!EG472="", "", IF(ISNUMBER(MATCH(RMDF!EG472, INDIRECT(EG472), 0)), "OK", "Invalid"))</f>
        <v/>
      </c>
      <c r="EI472" s="281"/>
      <c r="EJ472" s="281"/>
      <c r="EK472" s="281"/>
      <c r="EL472" s="281" t="b">
        <f>AND(RMDF!EO472&gt;=0, RMDF!EO472&lt;=1-SUM(RMDF!Z472,RMDF!AG472,RMDF!AN472,RMDF!AU472,RMDF!BB472,RMDF!BI472,RMDF!BP472,RMDF!BW472,RMDF!CD472,RMDF!CK472,RMDF!CR472,RMDF!CY472,RMDF!DF472,RMDF!DM472,RMDF!DT472,RMDF!EA472,RMDF!EH472), RMDF!EO472=ROUND(RMDF!EO472,4))</f>
        <v>1</v>
      </c>
      <c r="EM472" s="317">
        <f>RMDF!EM472</f>
        <v>0</v>
      </c>
      <c r="EN472" s="318" t="str">
        <f>IF(EM472=0,"",_xlfn.XLOOKUP(EM472,StatePicklist!$1:$1,StatePicklist!$3:$3,"NA",0))</f>
        <v/>
      </c>
      <c r="EO472" s="297" t="str">
        <f ca="1">IF(RMDF!EN472="", "", IF(ISNUMBER(MATCH(RMDF!EN472, INDIRECT(EN472), 0)), "OK", "Invalid"))</f>
        <v/>
      </c>
      <c r="EP472" s="281"/>
      <c r="EQ472" s="281"/>
      <c r="ER472" s="281"/>
      <c r="ES472" s="281" t="b">
        <f>AND(RMDF!EV472&gt;=0, RMDF!EV472&lt;=1-SUM(RMDF!Z472,RMDF!AG472,RMDF!AN472,RMDF!AU472,RMDF!BB472,RMDF!BI472,RMDF!BP472,RMDF!BW472,RMDF!CD472,RMDF!CK472,RMDF!CR472,RMDF!CY472,RMDF!DF472,RMDF!DM472,RMDF!DT472,RMDF!EA472,RMDF!EH472,RMDF!EO472), RMDF!EV472=ROUND(RMDF!EV472,4))</f>
        <v>1</v>
      </c>
      <c r="ET472" s="317">
        <f>RMDF!ET472</f>
        <v>0</v>
      </c>
      <c r="EU472" s="318" t="str">
        <f>IF(ET472=0,"",_xlfn.XLOOKUP(ET472,StatePicklist!$1:$1,StatePicklist!$3:$3,"NA",0))</f>
        <v/>
      </c>
      <c r="EV472" s="297" t="str">
        <f ca="1">IF(RMDF!EU472="", "", IF(ISNUMBER(MATCH(RMDF!EU472, INDIRECT(EU472), 0)), "OK", "Invalid"))</f>
        <v/>
      </c>
      <c r="EW472" s="281"/>
      <c r="EX472" s="281"/>
      <c r="EY472" s="281"/>
      <c r="EZ472" s="281" t="b">
        <f>AND(RMDF!FC472&gt;=0, RMDF!FC472&lt;=1-SUM(RMDF!Z472,RMDF!AG472,RMDF!AN472,RMDF!AU472,RMDF!BB472,RMDF!BI472,RMDF!BP472,RMDF!BW472,RMDF!CD472,RMDF!CK472,RMDF!CR472,RMDF!CY472,RMDF!DF472,RMDF!DM472,RMDF!DT472,RMDF!EA472,RMDF!EH472,RMDF!EO472,RMDF!EV472), RMDF!FC472=ROUND(RMDF!FC472,4))</f>
        <v>1</v>
      </c>
      <c r="FA472" s="317">
        <f>RMDF!FA472</f>
        <v>0</v>
      </c>
      <c r="FB472" s="318" t="str">
        <f>IF(FA472=0,"",_xlfn.XLOOKUP(FA472,StatePicklist!$1:$1,StatePicklist!$3:$3,"NA",0))</f>
        <v/>
      </c>
      <c r="FC472" s="297" t="str">
        <f ca="1">IF(RMDF!FB472="", "", IF(ISNUMBER(MATCH(RMDF!FB472, INDIRECT(FB472), 0)), "OK", "Invalid"))</f>
        <v/>
      </c>
    </row>
    <row r="473" spans="1:159" s="205" customFormat="1" ht="39.9" customHeight="1" x14ac:dyDescent="0.25">
      <c r="A473" s="206"/>
      <c r="B473" s="196"/>
      <c r="C473" s="197"/>
      <c r="D473" s="198"/>
      <c r="E473" s="199"/>
      <c r="F473" s="200"/>
      <c r="G473" s="201"/>
      <c r="H473" s="292"/>
      <c r="I473" s="305">
        <f>RMDF!I473</f>
        <v>0</v>
      </c>
      <c r="J473" s="305" t="str">
        <f>IF(I473=ProductCode!$B$30,"PDReclPost",IF(OR(I473=ProductCode!$C$30,I473=ProductCode!$E$30,I473=ProductCode!$G$30),"PDPreCon",IF(OR(I473=ProductCode!$D$30,I473=ProductCode!$F$30),"PDNotReclPost","")))</f>
        <v/>
      </c>
      <c r="K473" s="305" t="str">
        <f t="shared" si="27"/>
        <v/>
      </c>
      <c r="L473" s="289"/>
      <c r="M473" s="305" t="str">
        <f t="shared" si="27"/>
        <v/>
      </c>
      <c r="N473" s="289" t="b">
        <f>AND(RMDF!N473&gt;=0, RMDF!N473&lt;=1-RMDF!L473, RMDF!N473=ROUND(RMDF!N473,4))</f>
        <v>1</v>
      </c>
      <c r="O473" s="286" t="str">
        <f>IF(P473="","",IF(I473="","",IF(LEFT(I473,13)="Reclaimed pos",RawMaterialCode!$E$569,RawMaterialCode!$E$568)))</f>
        <v>Reclaimed pre-consumer mixed fibers (RM0578)</v>
      </c>
      <c r="P473" s="295">
        <f t="shared" si="28"/>
        <v>1</v>
      </c>
      <c r="Q473" s="202"/>
      <c r="R473" s="203"/>
      <c r="S473" s="204" t="str">
        <f t="shared" si="29"/>
        <v/>
      </c>
      <c r="T473" s="281"/>
      <c r="U473" s="281"/>
      <c r="V473" s="281"/>
      <c r="W473" s="281"/>
      <c r="X473" s="317">
        <f>RMDF!X473</f>
        <v>0</v>
      </c>
      <c r="Y473" s="318" t="str">
        <f>IF(X473=0,"",_xlfn.XLOOKUP(X473,StatePicklist!$1:$1,StatePicklist!$3:$3,"NA",0))</f>
        <v/>
      </c>
      <c r="Z473" s="297" t="str">
        <f ca="1">IF(RMDF!Y473="", "", IF(ISNUMBER(MATCH(RMDF!Y473, INDIRECT(Y473), 0)), "OK", "Invalid"))</f>
        <v/>
      </c>
      <c r="AA473" s="281"/>
      <c r="AB473" s="281"/>
      <c r="AC473" s="281"/>
      <c r="AD473" s="281" t="b">
        <f>AND(RMDF!AG473&gt;=0, RMDF!AG473&lt;=1-RMDF!Z473, RMDF!AG473=ROUND(RMDF!AG473,4))</f>
        <v>1</v>
      </c>
      <c r="AE473" s="317">
        <f>RMDF!AE473</f>
        <v>0</v>
      </c>
      <c r="AF473" s="318" t="str">
        <f>IF(AE473=0,"",_xlfn.XLOOKUP(AE473,StatePicklist!$1:$1,StatePicklist!$3:$3,"NA",0))</f>
        <v/>
      </c>
      <c r="AG473" s="297" t="str">
        <f ca="1">IF(RMDF!AF473="", "", IF(ISNUMBER(MATCH(RMDF!AF473, INDIRECT(AF473), 0)), "OK", "Invalid"))</f>
        <v/>
      </c>
      <c r="AH473" s="281"/>
      <c r="AI473" s="281"/>
      <c r="AJ473" s="281"/>
      <c r="AK473" s="281" t="b">
        <f>AND(RMDF!AN473&gt;=0, RMDF!AN473&lt;=1-SUM(RMDF!Z473,RMDF!AG473), RMDF!AN473=ROUND(RMDF!AN473,4))</f>
        <v>1</v>
      </c>
      <c r="AL473" s="317">
        <f>RMDF!AL473</f>
        <v>0</v>
      </c>
      <c r="AM473" s="318" t="str">
        <f>IF(AL473=0,"",_xlfn.XLOOKUP(AL473,StatePicklist!$1:$1,StatePicklist!$3:$3,"NA",0))</f>
        <v/>
      </c>
      <c r="AN473" s="297" t="str">
        <f ca="1">IF(RMDF!AM473="", "", IF(ISNUMBER(MATCH(RMDF!AM473, INDIRECT(AM473), 0)), "OK", "Invalid"))</f>
        <v/>
      </c>
      <c r="AO473" s="281"/>
      <c r="AP473" s="281"/>
      <c r="AQ473" s="281"/>
      <c r="AR473" s="281" t="b">
        <f>AND(RMDF!AU473&gt;=0, RMDF!AU473&lt;=1-SUM(RMDF!Z473,RMDF!AG473,RMDF!AN473), RMDF!AU473=ROUND(RMDF!AU473,4))</f>
        <v>1</v>
      </c>
      <c r="AS473" s="317">
        <f>RMDF!AS473</f>
        <v>0</v>
      </c>
      <c r="AT473" s="318" t="str">
        <f>IF(AS473=0,"",_xlfn.XLOOKUP(AS473,StatePicklist!$1:$1,StatePicklist!$3:$3,"NA",0))</f>
        <v/>
      </c>
      <c r="AU473" s="297" t="str">
        <f ca="1">IF(RMDF!AT473="", "", IF(ISNUMBER(MATCH(RMDF!AT473, INDIRECT(AT473), 0)), "OK", "Invalid"))</f>
        <v/>
      </c>
      <c r="AV473" s="281"/>
      <c r="AW473" s="281"/>
      <c r="AX473" s="281"/>
      <c r="AY473" s="281" t="b">
        <f>AND(RMDF!BB473&gt;=0, RMDF!BB473&lt;=1-SUM(RMDF!Z473,RMDF!AG473,RMDF!AN473,RMDF!AU473), RMDF!BB473=ROUND(RMDF!BB473,4))</f>
        <v>1</v>
      </c>
      <c r="AZ473" s="317">
        <f>RMDF!AZ473</f>
        <v>0</v>
      </c>
      <c r="BA473" s="318" t="str">
        <f>IF(AZ473=0,"",_xlfn.XLOOKUP(AZ473,StatePicklist!$1:$1,StatePicklist!$3:$3,"NA",0))</f>
        <v/>
      </c>
      <c r="BB473" s="297" t="str">
        <f ca="1">IF(RMDF!BA473="", "", IF(ISNUMBER(MATCH(RMDF!BA473, INDIRECT(BA473), 0)), "OK", "Invalid"))</f>
        <v/>
      </c>
      <c r="BC473" s="281"/>
      <c r="BD473" s="281"/>
      <c r="BE473" s="281"/>
      <c r="BF473" s="281" t="b">
        <f>AND(RMDF!BI473&gt;=0, RMDF!BI473&lt;=1-SUM(RMDF!Z473,RMDF!AG473,RMDF!AN473,RMDF!AU473,RMDF!BB473), RMDF!BI473=ROUND(RMDF!BI473,4))</f>
        <v>1</v>
      </c>
      <c r="BG473" s="317">
        <f>RMDF!BG473</f>
        <v>0</v>
      </c>
      <c r="BH473" s="318" t="str">
        <f>IF(BG473=0,"",_xlfn.XLOOKUP(BG473,StatePicklist!$1:$1,StatePicklist!$3:$3,"NA",0))</f>
        <v/>
      </c>
      <c r="BI473" s="297" t="str">
        <f ca="1">IF(RMDF!BH473="", "", IF(ISNUMBER(MATCH(RMDF!BH473, INDIRECT(BH473), 0)), "OK", "Invalid"))</f>
        <v/>
      </c>
      <c r="BJ473" s="281"/>
      <c r="BK473" s="281"/>
      <c r="BL473" s="281"/>
      <c r="BM473" s="281" t="b">
        <f>AND(RMDF!BP473&gt;=0, RMDF!BP473&lt;=1-SUM(RMDF!Z473,RMDF!AG473,RMDF!AN473,RMDF!AU473,RMDF!BB473,RMDF!BI473), RMDF!BP473=ROUND(RMDF!BP473,4))</f>
        <v>1</v>
      </c>
      <c r="BN473" s="317">
        <f>RMDF!BN473</f>
        <v>0</v>
      </c>
      <c r="BO473" s="318" t="str">
        <f>IF(BN473=0,"",_xlfn.XLOOKUP(BN473,StatePicklist!$1:$1,StatePicklist!$3:$3,"NA",0))</f>
        <v/>
      </c>
      <c r="BP473" s="297" t="str">
        <f ca="1">IF(RMDF!BO473="", "", IF(ISNUMBER(MATCH(RMDF!BO473, INDIRECT(BO473), 0)), "OK", "Invalid"))</f>
        <v/>
      </c>
      <c r="BQ473" s="281"/>
      <c r="BR473" s="281"/>
      <c r="BS473" s="281"/>
      <c r="BT473" s="281" t="b">
        <f>AND(RMDF!BW473&gt;=0, RMDF!BW473&lt;=1-SUM(RMDF!Z473,RMDF!AG473,RMDF!AN473,RMDF!AU473,RMDF!BB473,RMDF!BI473,RMDF!BP473), RMDF!BW473=ROUND(RMDF!BW473,4))</f>
        <v>1</v>
      </c>
      <c r="BU473" s="317">
        <f>RMDF!BU473</f>
        <v>0</v>
      </c>
      <c r="BV473" s="318" t="str">
        <f>IF(BU473=0,"",_xlfn.XLOOKUP(BU473,StatePicklist!$1:$1,StatePicklist!$3:$3,"NA",0))</f>
        <v/>
      </c>
      <c r="BW473" s="297" t="str">
        <f ca="1">IF(RMDF!BV473="", "", IF(ISNUMBER(MATCH(RMDF!BV473, INDIRECT(BV473), 0)), "OK", "Invalid"))</f>
        <v/>
      </c>
      <c r="BX473" s="281"/>
      <c r="BY473" s="281"/>
      <c r="BZ473" s="281"/>
      <c r="CA473" s="281" t="b">
        <f>AND(RMDF!CD473&gt;=0, RMDF!CD473&lt;=1-SUM(RMDF!Z473,RMDF!AG473,RMDF!AN473,RMDF!AU473,RMDF!BB473,RMDF!BI473,RMDF!BP473,RMDF!BW473), RMDF!CD473=ROUND(RMDF!CD473,4))</f>
        <v>1</v>
      </c>
      <c r="CB473" s="317">
        <f>RMDF!CB473</f>
        <v>0</v>
      </c>
      <c r="CC473" s="318" t="str">
        <f>IF(CB473=0,"",_xlfn.XLOOKUP(CB473,StatePicklist!$1:$1,StatePicklist!$3:$3,"NA",0))</f>
        <v/>
      </c>
      <c r="CD473" s="297" t="str">
        <f ca="1">IF(RMDF!CC473="", "", IF(ISNUMBER(MATCH(RMDF!CC473, INDIRECT(CC473), 0)), "OK", "Invalid"))</f>
        <v/>
      </c>
      <c r="CE473" s="281"/>
      <c r="CF473" s="281"/>
      <c r="CG473" s="281"/>
      <c r="CH473" s="281" t="b">
        <f>AND(RMDF!CK473&gt;=0, RMDF!CK473&lt;=1-SUM(RMDF!Z473,RMDF!AG473,RMDF!AN473,RMDF!AU473,RMDF!BB473,RMDF!BI473,RMDF!BP473,RMDF!BW473,RMDF!CD473), RMDF!CK473=ROUND(RMDF!CK473,4))</f>
        <v>1</v>
      </c>
      <c r="CI473" s="317">
        <f>RMDF!CI473</f>
        <v>0</v>
      </c>
      <c r="CJ473" s="318" t="str">
        <f>IF(CI473=0,"",_xlfn.XLOOKUP(CI473,StatePicklist!$1:$1,StatePicklist!$3:$3,"NA",0))</f>
        <v/>
      </c>
      <c r="CK473" s="297" t="str">
        <f ca="1">IF(RMDF!CJ473="", "", IF(ISNUMBER(MATCH(RMDF!CJ473, INDIRECT(CJ473), 0)), "OK", "Invalid"))</f>
        <v/>
      </c>
      <c r="CL473" s="281"/>
      <c r="CM473" s="281"/>
      <c r="CN473" s="281"/>
      <c r="CO473" s="281" t="b">
        <f>AND(RMDF!CR473&gt;=0, RMDF!CR473&lt;=1-SUM(RMDF!Z473,RMDF!AG473,RMDF!AN473,RMDF!AU473,RMDF!BB473,RMDF!BI473,RMDF!BP473,RMDF!BW473,RMDF!CD473,RMDF!CK473), RMDF!CR473=ROUND(RMDF!CR473,4))</f>
        <v>1</v>
      </c>
      <c r="CP473" s="317">
        <f>RMDF!CP473</f>
        <v>0</v>
      </c>
      <c r="CQ473" s="318" t="str">
        <f>IF(CP473=0,"",_xlfn.XLOOKUP(CP473,StatePicklist!$1:$1,StatePicklist!$3:$3,"NA",0))</f>
        <v/>
      </c>
      <c r="CR473" s="297" t="str">
        <f ca="1">IF(RMDF!CQ473="", "", IF(ISNUMBER(MATCH(RMDF!CQ473, INDIRECT(CQ473), 0)), "OK", "Invalid"))</f>
        <v/>
      </c>
      <c r="CS473" s="281"/>
      <c r="CT473" s="281"/>
      <c r="CU473" s="281"/>
      <c r="CV473" s="281" t="b">
        <f>AND(RMDF!CY473&gt;=0, RMDF!CY473&lt;=1-SUM(RMDF!Z473,RMDF!AG473,RMDF!AN473,RMDF!AU473,RMDF!BB473,RMDF!BI473,RMDF!BP473,RMDF!BW473,RMDF!CD473,RMDF!CK473,RMDF!CR473), RMDF!CY473=ROUND(RMDF!CY473,4))</f>
        <v>1</v>
      </c>
      <c r="CW473" s="317">
        <f>RMDF!CW473</f>
        <v>0</v>
      </c>
      <c r="CX473" s="318" t="str">
        <f>IF(CW473=0,"",_xlfn.XLOOKUP(CW473,StatePicklist!$1:$1,StatePicklist!$3:$3,"NA",0))</f>
        <v/>
      </c>
      <c r="CY473" s="297" t="str">
        <f ca="1">IF(RMDF!CX473="", "", IF(ISNUMBER(MATCH(RMDF!CX473, INDIRECT(CX473), 0)), "OK", "Invalid"))</f>
        <v/>
      </c>
      <c r="CZ473" s="281"/>
      <c r="DA473" s="281"/>
      <c r="DB473" s="281"/>
      <c r="DC473" s="281" t="b">
        <f>AND(RMDF!DF473&gt;=0, RMDF!DF473&lt;=1-SUM(RMDF!Z473,RMDF!AG473,RMDF!AN473,RMDF!AU473,RMDF!BB473,RMDF!BI473,RMDF!BP473,RMDF!BW473,RMDF!CD473,RMDF!CK473,RMDF!CR473,RMDF!CY473), RMDF!DF473=ROUND(RMDF!DF473,4))</f>
        <v>1</v>
      </c>
      <c r="DD473" s="317">
        <f>RMDF!DD473</f>
        <v>0</v>
      </c>
      <c r="DE473" s="318" t="str">
        <f>IF(DD473=0,"",_xlfn.XLOOKUP(DD473,StatePicklist!$1:$1,StatePicklist!$3:$3,"NA",0))</f>
        <v/>
      </c>
      <c r="DF473" s="297" t="str">
        <f ca="1">IF(RMDF!DE473="", "", IF(ISNUMBER(MATCH(RMDF!DE473, INDIRECT(DE473), 0)), "OK", "Invalid"))</f>
        <v/>
      </c>
      <c r="DG473" s="281"/>
      <c r="DH473" s="281"/>
      <c r="DI473" s="281"/>
      <c r="DJ473" s="281" t="b">
        <f>AND(RMDF!DM473&gt;=0, RMDF!DM473&lt;=1-SUM(RMDF!Z473,RMDF!AG473,RMDF!AN473,RMDF!AU473,RMDF!BB473,RMDF!BI473,RMDF!BP473,RMDF!BW473,RMDF!CD473,RMDF!CK473,RMDF!CR473,RMDF!CY473,RMDF!DF473), RMDF!DM473=ROUND(RMDF!DM473,4))</f>
        <v>1</v>
      </c>
      <c r="DK473" s="317">
        <f>RMDF!DK473</f>
        <v>0</v>
      </c>
      <c r="DL473" s="318" t="str">
        <f>IF(DK473=0,"",_xlfn.XLOOKUP(DK473,StatePicklist!$1:$1,StatePicklist!$3:$3,"NA",0))</f>
        <v/>
      </c>
      <c r="DM473" s="297" t="str">
        <f ca="1">IF(RMDF!DL473="", "", IF(ISNUMBER(MATCH(RMDF!DL473, INDIRECT(DL473), 0)), "OK", "Invalid"))</f>
        <v/>
      </c>
      <c r="DN473" s="281"/>
      <c r="DO473" s="281"/>
      <c r="DP473" s="281"/>
      <c r="DQ473" s="281" t="b">
        <f>AND(RMDF!DT473&gt;=0, RMDF!DT473&lt;=1-SUM(RMDF!Z473,RMDF!AG473,RMDF!AN473,RMDF!AU473,RMDF!BB473,RMDF!BI473,RMDF!BP473,RMDF!BW473,RMDF!CD473,RMDF!CK473,RMDF!CR473,RMDF!CY473,RMDF!DF473,RMDF!DM473), RMDF!DT473=ROUND(RMDF!DT473,4))</f>
        <v>1</v>
      </c>
      <c r="DR473" s="317">
        <f>RMDF!DR473</f>
        <v>0</v>
      </c>
      <c r="DS473" s="318" t="str">
        <f>IF(DR473=0,"",_xlfn.XLOOKUP(DR473,StatePicklist!$1:$1,StatePicklist!$3:$3,"NA",0))</f>
        <v/>
      </c>
      <c r="DT473" s="297" t="str">
        <f ca="1">IF(RMDF!DS473="", "", IF(ISNUMBER(MATCH(RMDF!DS473, INDIRECT(DS473), 0)), "OK", "Invalid"))</f>
        <v/>
      </c>
      <c r="DU473" s="281"/>
      <c r="DV473" s="281"/>
      <c r="DW473" s="281"/>
      <c r="DX473" s="281" t="b">
        <f>AND(RMDF!EA473&gt;=0, RMDF!EA473&lt;=1-SUM(RMDF!Z473,RMDF!AG473,RMDF!AN473,RMDF!AU473,RMDF!BB473,RMDF!BI473,RMDF!BP473,RMDF!BW473,RMDF!CD473,RMDF!CK473,RMDF!CR473,RMDF!CY473,RMDF!DF473,RMDF!DM473,RMDF!DT473), RMDF!EA473=ROUND(RMDF!EA473,4))</f>
        <v>1</v>
      </c>
      <c r="DY473" s="317">
        <f>RMDF!DY473</f>
        <v>0</v>
      </c>
      <c r="DZ473" s="318" t="str">
        <f>IF(DY473=0,"",_xlfn.XLOOKUP(DY473,StatePicklist!$1:$1,StatePicklist!$3:$3,"NA",0))</f>
        <v/>
      </c>
      <c r="EA473" s="297" t="str">
        <f ca="1">IF(RMDF!DZ473="", "", IF(ISNUMBER(MATCH(RMDF!DZ473, INDIRECT(DZ473), 0)), "OK", "Invalid"))</f>
        <v/>
      </c>
      <c r="EB473" s="281"/>
      <c r="EC473" s="281"/>
      <c r="ED473" s="281"/>
      <c r="EE473" s="281" t="b">
        <f>AND(RMDF!EH473&gt;=0, RMDF!EH473&lt;=1-SUM(RMDF!Z473,RMDF!AG473,RMDF!AN473,RMDF!AU473,RMDF!BB473,RMDF!BI473,RMDF!BP473,RMDF!BW473,RMDF!CD473,RMDF!CK473,RMDF!CR473,RMDF!CY473,RMDF!DF473,RMDF!DM473,RMDF!DT473,RMDF!EA473), RMDF!EH473=ROUND(RMDF!EH473,4))</f>
        <v>1</v>
      </c>
      <c r="EF473" s="317">
        <f>RMDF!EF473</f>
        <v>0</v>
      </c>
      <c r="EG473" s="318" t="str">
        <f>IF(EF473=0,"",_xlfn.XLOOKUP(EF473,StatePicklist!$1:$1,StatePicklist!$3:$3,"NA",0))</f>
        <v/>
      </c>
      <c r="EH473" s="297" t="str">
        <f ca="1">IF(RMDF!EG473="", "", IF(ISNUMBER(MATCH(RMDF!EG473, INDIRECT(EG473), 0)), "OK", "Invalid"))</f>
        <v/>
      </c>
      <c r="EI473" s="281"/>
      <c r="EJ473" s="281"/>
      <c r="EK473" s="281"/>
      <c r="EL473" s="281" t="b">
        <f>AND(RMDF!EO473&gt;=0, RMDF!EO473&lt;=1-SUM(RMDF!Z473,RMDF!AG473,RMDF!AN473,RMDF!AU473,RMDF!BB473,RMDF!BI473,RMDF!BP473,RMDF!BW473,RMDF!CD473,RMDF!CK473,RMDF!CR473,RMDF!CY473,RMDF!DF473,RMDF!DM473,RMDF!DT473,RMDF!EA473,RMDF!EH473), RMDF!EO473=ROUND(RMDF!EO473,4))</f>
        <v>1</v>
      </c>
      <c r="EM473" s="317">
        <f>RMDF!EM473</f>
        <v>0</v>
      </c>
      <c r="EN473" s="318" t="str">
        <f>IF(EM473=0,"",_xlfn.XLOOKUP(EM473,StatePicklist!$1:$1,StatePicklist!$3:$3,"NA",0))</f>
        <v/>
      </c>
      <c r="EO473" s="297" t="str">
        <f ca="1">IF(RMDF!EN473="", "", IF(ISNUMBER(MATCH(RMDF!EN473, INDIRECT(EN473), 0)), "OK", "Invalid"))</f>
        <v/>
      </c>
      <c r="EP473" s="281"/>
      <c r="EQ473" s="281"/>
      <c r="ER473" s="281"/>
      <c r="ES473" s="281" t="b">
        <f>AND(RMDF!EV473&gt;=0, RMDF!EV473&lt;=1-SUM(RMDF!Z473,RMDF!AG473,RMDF!AN473,RMDF!AU473,RMDF!BB473,RMDF!BI473,RMDF!BP473,RMDF!BW473,RMDF!CD473,RMDF!CK473,RMDF!CR473,RMDF!CY473,RMDF!DF473,RMDF!DM473,RMDF!DT473,RMDF!EA473,RMDF!EH473,RMDF!EO473), RMDF!EV473=ROUND(RMDF!EV473,4))</f>
        <v>1</v>
      </c>
      <c r="ET473" s="317">
        <f>RMDF!ET473</f>
        <v>0</v>
      </c>
      <c r="EU473" s="318" t="str">
        <f>IF(ET473=0,"",_xlfn.XLOOKUP(ET473,StatePicklist!$1:$1,StatePicklist!$3:$3,"NA",0))</f>
        <v/>
      </c>
      <c r="EV473" s="297" t="str">
        <f ca="1">IF(RMDF!EU473="", "", IF(ISNUMBER(MATCH(RMDF!EU473, INDIRECT(EU473), 0)), "OK", "Invalid"))</f>
        <v/>
      </c>
      <c r="EW473" s="281"/>
      <c r="EX473" s="281"/>
      <c r="EY473" s="281"/>
      <c r="EZ473" s="281" t="b">
        <f>AND(RMDF!FC473&gt;=0, RMDF!FC473&lt;=1-SUM(RMDF!Z473,RMDF!AG473,RMDF!AN473,RMDF!AU473,RMDF!BB473,RMDF!BI473,RMDF!BP473,RMDF!BW473,RMDF!CD473,RMDF!CK473,RMDF!CR473,RMDF!CY473,RMDF!DF473,RMDF!DM473,RMDF!DT473,RMDF!EA473,RMDF!EH473,RMDF!EO473,RMDF!EV473), RMDF!FC473=ROUND(RMDF!FC473,4))</f>
        <v>1</v>
      </c>
      <c r="FA473" s="317">
        <f>RMDF!FA473</f>
        <v>0</v>
      </c>
      <c r="FB473" s="318" t="str">
        <f>IF(FA473=0,"",_xlfn.XLOOKUP(FA473,StatePicklist!$1:$1,StatePicklist!$3:$3,"NA",0))</f>
        <v/>
      </c>
      <c r="FC473" s="297" t="str">
        <f ca="1">IF(RMDF!FB473="", "", IF(ISNUMBER(MATCH(RMDF!FB473, INDIRECT(FB473), 0)), "OK", "Invalid"))</f>
        <v/>
      </c>
    </row>
    <row r="474" spans="1:159" s="205" customFormat="1" ht="39.9" customHeight="1" x14ac:dyDescent="0.25">
      <c r="A474" s="206"/>
      <c r="B474" s="196"/>
      <c r="C474" s="197"/>
      <c r="D474" s="198"/>
      <c r="E474" s="199"/>
      <c r="F474" s="200"/>
      <c r="G474" s="201"/>
      <c r="H474" s="292"/>
      <c r="I474" s="305">
        <f>RMDF!I474</f>
        <v>0</v>
      </c>
      <c r="J474" s="305" t="str">
        <f>IF(I474=ProductCode!$B$30,"PDReclPost",IF(OR(I474=ProductCode!$C$30,I474=ProductCode!$E$30,I474=ProductCode!$G$30),"PDPreCon",IF(OR(I474=ProductCode!$D$30,I474=ProductCode!$F$30),"PDNotReclPost","")))</f>
        <v/>
      </c>
      <c r="K474" s="305" t="str">
        <f t="shared" si="27"/>
        <v/>
      </c>
      <c r="L474" s="289"/>
      <c r="M474" s="305" t="str">
        <f t="shared" si="27"/>
        <v/>
      </c>
      <c r="N474" s="289" t="b">
        <f>AND(RMDF!N474&gt;=0, RMDF!N474&lt;=1-RMDF!L474, RMDF!N474=ROUND(RMDF!N474,4))</f>
        <v>1</v>
      </c>
      <c r="O474" s="286" t="str">
        <f>IF(P474="","",IF(I474="","",IF(LEFT(I474,13)="Reclaimed pos",RawMaterialCode!$E$569,RawMaterialCode!$E$568)))</f>
        <v>Reclaimed pre-consumer mixed fibers (RM0578)</v>
      </c>
      <c r="P474" s="295">
        <f t="shared" si="28"/>
        <v>1</v>
      </c>
      <c r="Q474" s="202"/>
      <c r="R474" s="203"/>
      <c r="S474" s="204" t="str">
        <f t="shared" si="29"/>
        <v/>
      </c>
      <c r="T474" s="281"/>
      <c r="U474" s="281"/>
      <c r="V474" s="281"/>
      <c r="W474" s="281"/>
      <c r="X474" s="317">
        <f>RMDF!X474</f>
        <v>0</v>
      </c>
      <c r="Y474" s="318" t="str">
        <f>IF(X474=0,"",_xlfn.XLOOKUP(X474,StatePicklist!$1:$1,StatePicklist!$3:$3,"NA",0))</f>
        <v/>
      </c>
      <c r="Z474" s="297" t="str">
        <f ca="1">IF(RMDF!Y474="", "", IF(ISNUMBER(MATCH(RMDF!Y474, INDIRECT(Y474), 0)), "OK", "Invalid"))</f>
        <v/>
      </c>
      <c r="AA474" s="281"/>
      <c r="AB474" s="281"/>
      <c r="AC474" s="281"/>
      <c r="AD474" s="281" t="b">
        <f>AND(RMDF!AG474&gt;=0, RMDF!AG474&lt;=1-RMDF!Z474, RMDF!AG474=ROUND(RMDF!AG474,4))</f>
        <v>1</v>
      </c>
      <c r="AE474" s="317">
        <f>RMDF!AE474</f>
        <v>0</v>
      </c>
      <c r="AF474" s="318" t="str">
        <f>IF(AE474=0,"",_xlfn.XLOOKUP(AE474,StatePicklist!$1:$1,StatePicklist!$3:$3,"NA",0))</f>
        <v/>
      </c>
      <c r="AG474" s="297" t="str">
        <f ca="1">IF(RMDF!AF474="", "", IF(ISNUMBER(MATCH(RMDF!AF474, INDIRECT(AF474), 0)), "OK", "Invalid"))</f>
        <v/>
      </c>
      <c r="AH474" s="281"/>
      <c r="AI474" s="281"/>
      <c r="AJ474" s="281"/>
      <c r="AK474" s="281" t="b">
        <f>AND(RMDF!AN474&gt;=0, RMDF!AN474&lt;=1-SUM(RMDF!Z474,RMDF!AG474), RMDF!AN474=ROUND(RMDF!AN474,4))</f>
        <v>1</v>
      </c>
      <c r="AL474" s="317">
        <f>RMDF!AL474</f>
        <v>0</v>
      </c>
      <c r="AM474" s="318" t="str">
        <f>IF(AL474=0,"",_xlfn.XLOOKUP(AL474,StatePicklist!$1:$1,StatePicklist!$3:$3,"NA",0))</f>
        <v/>
      </c>
      <c r="AN474" s="297" t="str">
        <f ca="1">IF(RMDF!AM474="", "", IF(ISNUMBER(MATCH(RMDF!AM474, INDIRECT(AM474), 0)), "OK", "Invalid"))</f>
        <v/>
      </c>
      <c r="AO474" s="281"/>
      <c r="AP474" s="281"/>
      <c r="AQ474" s="281"/>
      <c r="AR474" s="281" t="b">
        <f>AND(RMDF!AU474&gt;=0, RMDF!AU474&lt;=1-SUM(RMDF!Z474,RMDF!AG474,RMDF!AN474), RMDF!AU474=ROUND(RMDF!AU474,4))</f>
        <v>1</v>
      </c>
      <c r="AS474" s="317">
        <f>RMDF!AS474</f>
        <v>0</v>
      </c>
      <c r="AT474" s="318" t="str">
        <f>IF(AS474=0,"",_xlfn.XLOOKUP(AS474,StatePicklist!$1:$1,StatePicklist!$3:$3,"NA",0))</f>
        <v/>
      </c>
      <c r="AU474" s="297" t="str">
        <f ca="1">IF(RMDF!AT474="", "", IF(ISNUMBER(MATCH(RMDF!AT474, INDIRECT(AT474), 0)), "OK", "Invalid"))</f>
        <v/>
      </c>
      <c r="AV474" s="281"/>
      <c r="AW474" s="281"/>
      <c r="AX474" s="281"/>
      <c r="AY474" s="281" t="b">
        <f>AND(RMDF!BB474&gt;=0, RMDF!BB474&lt;=1-SUM(RMDF!Z474,RMDF!AG474,RMDF!AN474,RMDF!AU474), RMDF!BB474=ROUND(RMDF!BB474,4))</f>
        <v>1</v>
      </c>
      <c r="AZ474" s="317">
        <f>RMDF!AZ474</f>
        <v>0</v>
      </c>
      <c r="BA474" s="318" t="str">
        <f>IF(AZ474=0,"",_xlfn.XLOOKUP(AZ474,StatePicklist!$1:$1,StatePicklist!$3:$3,"NA",0))</f>
        <v/>
      </c>
      <c r="BB474" s="297" t="str">
        <f ca="1">IF(RMDF!BA474="", "", IF(ISNUMBER(MATCH(RMDF!BA474, INDIRECT(BA474), 0)), "OK", "Invalid"))</f>
        <v/>
      </c>
      <c r="BC474" s="281"/>
      <c r="BD474" s="281"/>
      <c r="BE474" s="281"/>
      <c r="BF474" s="281" t="b">
        <f>AND(RMDF!BI474&gt;=0, RMDF!BI474&lt;=1-SUM(RMDF!Z474,RMDF!AG474,RMDF!AN474,RMDF!AU474,RMDF!BB474), RMDF!BI474=ROUND(RMDF!BI474,4))</f>
        <v>1</v>
      </c>
      <c r="BG474" s="317">
        <f>RMDF!BG474</f>
        <v>0</v>
      </c>
      <c r="BH474" s="318" t="str">
        <f>IF(BG474=0,"",_xlfn.XLOOKUP(BG474,StatePicklist!$1:$1,StatePicklist!$3:$3,"NA",0))</f>
        <v/>
      </c>
      <c r="BI474" s="297" t="str">
        <f ca="1">IF(RMDF!BH474="", "", IF(ISNUMBER(MATCH(RMDF!BH474, INDIRECT(BH474), 0)), "OK", "Invalid"))</f>
        <v/>
      </c>
      <c r="BJ474" s="281"/>
      <c r="BK474" s="281"/>
      <c r="BL474" s="281"/>
      <c r="BM474" s="281" t="b">
        <f>AND(RMDF!BP474&gt;=0, RMDF!BP474&lt;=1-SUM(RMDF!Z474,RMDF!AG474,RMDF!AN474,RMDF!AU474,RMDF!BB474,RMDF!BI474), RMDF!BP474=ROUND(RMDF!BP474,4))</f>
        <v>1</v>
      </c>
      <c r="BN474" s="317">
        <f>RMDF!BN474</f>
        <v>0</v>
      </c>
      <c r="BO474" s="318" t="str">
        <f>IF(BN474=0,"",_xlfn.XLOOKUP(BN474,StatePicklist!$1:$1,StatePicklist!$3:$3,"NA",0))</f>
        <v/>
      </c>
      <c r="BP474" s="297" t="str">
        <f ca="1">IF(RMDF!BO474="", "", IF(ISNUMBER(MATCH(RMDF!BO474, INDIRECT(BO474), 0)), "OK", "Invalid"))</f>
        <v/>
      </c>
      <c r="BQ474" s="281"/>
      <c r="BR474" s="281"/>
      <c r="BS474" s="281"/>
      <c r="BT474" s="281" t="b">
        <f>AND(RMDF!BW474&gt;=0, RMDF!BW474&lt;=1-SUM(RMDF!Z474,RMDF!AG474,RMDF!AN474,RMDF!AU474,RMDF!BB474,RMDF!BI474,RMDF!BP474), RMDF!BW474=ROUND(RMDF!BW474,4))</f>
        <v>1</v>
      </c>
      <c r="BU474" s="317">
        <f>RMDF!BU474</f>
        <v>0</v>
      </c>
      <c r="BV474" s="318" t="str">
        <f>IF(BU474=0,"",_xlfn.XLOOKUP(BU474,StatePicklist!$1:$1,StatePicklist!$3:$3,"NA",0))</f>
        <v/>
      </c>
      <c r="BW474" s="297" t="str">
        <f ca="1">IF(RMDF!BV474="", "", IF(ISNUMBER(MATCH(RMDF!BV474, INDIRECT(BV474), 0)), "OK", "Invalid"))</f>
        <v/>
      </c>
      <c r="BX474" s="281"/>
      <c r="BY474" s="281"/>
      <c r="BZ474" s="281"/>
      <c r="CA474" s="281" t="b">
        <f>AND(RMDF!CD474&gt;=0, RMDF!CD474&lt;=1-SUM(RMDF!Z474,RMDF!AG474,RMDF!AN474,RMDF!AU474,RMDF!BB474,RMDF!BI474,RMDF!BP474,RMDF!BW474), RMDF!CD474=ROUND(RMDF!CD474,4))</f>
        <v>1</v>
      </c>
      <c r="CB474" s="317">
        <f>RMDF!CB474</f>
        <v>0</v>
      </c>
      <c r="CC474" s="318" t="str">
        <f>IF(CB474=0,"",_xlfn.XLOOKUP(CB474,StatePicklist!$1:$1,StatePicklist!$3:$3,"NA",0))</f>
        <v/>
      </c>
      <c r="CD474" s="297" t="str">
        <f ca="1">IF(RMDF!CC474="", "", IF(ISNUMBER(MATCH(RMDF!CC474, INDIRECT(CC474), 0)), "OK", "Invalid"))</f>
        <v/>
      </c>
      <c r="CE474" s="281"/>
      <c r="CF474" s="281"/>
      <c r="CG474" s="281"/>
      <c r="CH474" s="281" t="b">
        <f>AND(RMDF!CK474&gt;=0, RMDF!CK474&lt;=1-SUM(RMDF!Z474,RMDF!AG474,RMDF!AN474,RMDF!AU474,RMDF!BB474,RMDF!BI474,RMDF!BP474,RMDF!BW474,RMDF!CD474), RMDF!CK474=ROUND(RMDF!CK474,4))</f>
        <v>1</v>
      </c>
      <c r="CI474" s="317">
        <f>RMDF!CI474</f>
        <v>0</v>
      </c>
      <c r="CJ474" s="318" t="str">
        <f>IF(CI474=0,"",_xlfn.XLOOKUP(CI474,StatePicklist!$1:$1,StatePicklist!$3:$3,"NA",0))</f>
        <v/>
      </c>
      <c r="CK474" s="297" t="str">
        <f ca="1">IF(RMDF!CJ474="", "", IF(ISNUMBER(MATCH(RMDF!CJ474, INDIRECT(CJ474), 0)), "OK", "Invalid"))</f>
        <v/>
      </c>
      <c r="CL474" s="281"/>
      <c r="CM474" s="281"/>
      <c r="CN474" s="281"/>
      <c r="CO474" s="281" t="b">
        <f>AND(RMDF!CR474&gt;=0, RMDF!CR474&lt;=1-SUM(RMDF!Z474,RMDF!AG474,RMDF!AN474,RMDF!AU474,RMDF!BB474,RMDF!BI474,RMDF!BP474,RMDF!BW474,RMDF!CD474,RMDF!CK474), RMDF!CR474=ROUND(RMDF!CR474,4))</f>
        <v>1</v>
      </c>
      <c r="CP474" s="317">
        <f>RMDF!CP474</f>
        <v>0</v>
      </c>
      <c r="CQ474" s="318" t="str">
        <f>IF(CP474=0,"",_xlfn.XLOOKUP(CP474,StatePicklist!$1:$1,StatePicklist!$3:$3,"NA",0))</f>
        <v/>
      </c>
      <c r="CR474" s="297" t="str">
        <f ca="1">IF(RMDF!CQ474="", "", IF(ISNUMBER(MATCH(RMDF!CQ474, INDIRECT(CQ474), 0)), "OK", "Invalid"))</f>
        <v/>
      </c>
      <c r="CS474" s="281"/>
      <c r="CT474" s="281"/>
      <c r="CU474" s="281"/>
      <c r="CV474" s="281" t="b">
        <f>AND(RMDF!CY474&gt;=0, RMDF!CY474&lt;=1-SUM(RMDF!Z474,RMDF!AG474,RMDF!AN474,RMDF!AU474,RMDF!BB474,RMDF!BI474,RMDF!BP474,RMDF!BW474,RMDF!CD474,RMDF!CK474,RMDF!CR474), RMDF!CY474=ROUND(RMDF!CY474,4))</f>
        <v>1</v>
      </c>
      <c r="CW474" s="317">
        <f>RMDF!CW474</f>
        <v>0</v>
      </c>
      <c r="CX474" s="318" t="str">
        <f>IF(CW474=0,"",_xlfn.XLOOKUP(CW474,StatePicklist!$1:$1,StatePicklist!$3:$3,"NA",0))</f>
        <v/>
      </c>
      <c r="CY474" s="297" t="str">
        <f ca="1">IF(RMDF!CX474="", "", IF(ISNUMBER(MATCH(RMDF!CX474, INDIRECT(CX474), 0)), "OK", "Invalid"))</f>
        <v/>
      </c>
      <c r="CZ474" s="281"/>
      <c r="DA474" s="281"/>
      <c r="DB474" s="281"/>
      <c r="DC474" s="281" t="b">
        <f>AND(RMDF!DF474&gt;=0, RMDF!DF474&lt;=1-SUM(RMDF!Z474,RMDF!AG474,RMDF!AN474,RMDF!AU474,RMDF!BB474,RMDF!BI474,RMDF!BP474,RMDF!BW474,RMDF!CD474,RMDF!CK474,RMDF!CR474,RMDF!CY474), RMDF!DF474=ROUND(RMDF!DF474,4))</f>
        <v>1</v>
      </c>
      <c r="DD474" s="317">
        <f>RMDF!DD474</f>
        <v>0</v>
      </c>
      <c r="DE474" s="318" t="str">
        <f>IF(DD474=0,"",_xlfn.XLOOKUP(DD474,StatePicklist!$1:$1,StatePicklist!$3:$3,"NA",0))</f>
        <v/>
      </c>
      <c r="DF474" s="297" t="str">
        <f ca="1">IF(RMDF!DE474="", "", IF(ISNUMBER(MATCH(RMDF!DE474, INDIRECT(DE474), 0)), "OK", "Invalid"))</f>
        <v/>
      </c>
      <c r="DG474" s="281"/>
      <c r="DH474" s="281"/>
      <c r="DI474" s="281"/>
      <c r="DJ474" s="281" t="b">
        <f>AND(RMDF!DM474&gt;=0, RMDF!DM474&lt;=1-SUM(RMDF!Z474,RMDF!AG474,RMDF!AN474,RMDF!AU474,RMDF!BB474,RMDF!BI474,RMDF!BP474,RMDF!BW474,RMDF!CD474,RMDF!CK474,RMDF!CR474,RMDF!CY474,RMDF!DF474), RMDF!DM474=ROUND(RMDF!DM474,4))</f>
        <v>1</v>
      </c>
      <c r="DK474" s="317">
        <f>RMDF!DK474</f>
        <v>0</v>
      </c>
      <c r="DL474" s="318" t="str">
        <f>IF(DK474=0,"",_xlfn.XLOOKUP(DK474,StatePicklist!$1:$1,StatePicklist!$3:$3,"NA",0))</f>
        <v/>
      </c>
      <c r="DM474" s="297" t="str">
        <f ca="1">IF(RMDF!DL474="", "", IF(ISNUMBER(MATCH(RMDF!DL474, INDIRECT(DL474), 0)), "OK", "Invalid"))</f>
        <v/>
      </c>
      <c r="DN474" s="281"/>
      <c r="DO474" s="281"/>
      <c r="DP474" s="281"/>
      <c r="DQ474" s="281" t="b">
        <f>AND(RMDF!DT474&gt;=0, RMDF!DT474&lt;=1-SUM(RMDF!Z474,RMDF!AG474,RMDF!AN474,RMDF!AU474,RMDF!BB474,RMDF!BI474,RMDF!BP474,RMDF!BW474,RMDF!CD474,RMDF!CK474,RMDF!CR474,RMDF!CY474,RMDF!DF474,RMDF!DM474), RMDF!DT474=ROUND(RMDF!DT474,4))</f>
        <v>1</v>
      </c>
      <c r="DR474" s="317">
        <f>RMDF!DR474</f>
        <v>0</v>
      </c>
      <c r="DS474" s="318" t="str">
        <f>IF(DR474=0,"",_xlfn.XLOOKUP(DR474,StatePicklist!$1:$1,StatePicklist!$3:$3,"NA",0))</f>
        <v/>
      </c>
      <c r="DT474" s="297" t="str">
        <f ca="1">IF(RMDF!DS474="", "", IF(ISNUMBER(MATCH(RMDF!DS474, INDIRECT(DS474), 0)), "OK", "Invalid"))</f>
        <v/>
      </c>
      <c r="DU474" s="281"/>
      <c r="DV474" s="281"/>
      <c r="DW474" s="281"/>
      <c r="DX474" s="281" t="b">
        <f>AND(RMDF!EA474&gt;=0, RMDF!EA474&lt;=1-SUM(RMDF!Z474,RMDF!AG474,RMDF!AN474,RMDF!AU474,RMDF!BB474,RMDF!BI474,RMDF!BP474,RMDF!BW474,RMDF!CD474,RMDF!CK474,RMDF!CR474,RMDF!CY474,RMDF!DF474,RMDF!DM474,RMDF!DT474), RMDF!EA474=ROUND(RMDF!EA474,4))</f>
        <v>1</v>
      </c>
      <c r="DY474" s="317">
        <f>RMDF!DY474</f>
        <v>0</v>
      </c>
      <c r="DZ474" s="318" t="str">
        <f>IF(DY474=0,"",_xlfn.XLOOKUP(DY474,StatePicklist!$1:$1,StatePicklist!$3:$3,"NA",0))</f>
        <v/>
      </c>
      <c r="EA474" s="297" t="str">
        <f ca="1">IF(RMDF!DZ474="", "", IF(ISNUMBER(MATCH(RMDF!DZ474, INDIRECT(DZ474), 0)), "OK", "Invalid"))</f>
        <v/>
      </c>
      <c r="EB474" s="281"/>
      <c r="EC474" s="281"/>
      <c r="ED474" s="281"/>
      <c r="EE474" s="281" t="b">
        <f>AND(RMDF!EH474&gt;=0, RMDF!EH474&lt;=1-SUM(RMDF!Z474,RMDF!AG474,RMDF!AN474,RMDF!AU474,RMDF!BB474,RMDF!BI474,RMDF!BP474,RMDF!BW474,RMDF!CD474,RMDF!CK474,RMDF!CR474,RMDF!CY474,RMDF!DF474,RMDF!DM474,RMDF!DT474,RMDF!EA474), RMDF!EH474=ROUND(RMDF!EH474,4))</f>
        <v>1</v>
      </c>
      <c r="EF474" s="317">
        <f>RMDF!EF474</f>
        <v>0</v>
      </c>
      <c r="EG474" s="318" t="str">
        <f>IF(EF474=0,"",_xlfn.XLOOKUP(EF474,StatePicklist!$1:$1,StatePicklist!$3:$3,"NA",0))</f>
        <v/>
      </c>
      <c r="EH474" s="297" t="str">
        <f ca="1">IF(RMDF!EG474="", "", IF(ISNUMBER(MATCH(RMDF!EG474, INDIRECT(EG474), 0)), "OK", "Invalid"))</f>
        <v/>
      </c>
      <c r="EI474" s="281"/>
      <c r="EJ474" s="281"/>
      <c r="EK474" s="281"/>
      <c r="EL474" s="281" t="b">
        <f>AND(RMDF!EO474&gt;=0, RMDF!EO474&lt;=1-SUM(RMDF!Z474,RMDF!AG474,RMDF!AN474,RMDF!AU474,RMDF!BB474,RMDF!BI474,RMDF!BP474,RMDF!BW474,RMDF!CD474,RMDF!CK474,RMDF!CR474,RMDF!CY474,RMDF!DF474,RMDF!DM474,RMDF!DT474,RMDF!EA474,RMDF!EH474), RMDF!EO474=ROUND(RMDF!EO474,4))</f>
        <v>1</v>
      </c>
      <c r="EM474" s="317">
        <f>RMDF!EM474</f>
        <v>0</v>
      </c>
      <c r="EN474" s="318" t="str">
        <f>IF(EM474=0,"",_xlfn.XLOOKUP(EM474,StatePicklist!$1:$1,StatePicklist!$3:$3,"NA",0))</f>
        <v/>
      </c>
      <c r="EO474" s="297" t="str">
        <f ca="1">IF(RMDF!EN474="", "", IF(ISNUMBER(MATCH(RMDF!EN474, INDIRECT(EN474), 0)), "OK", "Invalid"))</f>
        <v/>
      </c>
      <c r="EP474" s="281"/>
      <c r="EQ474" s="281"/>
      <c r="ER474" s="281"/>
      <c r="ES474" s="281" t="b">
        <f>AND(RMDF!EV474&gt;=0, RMDF!EV474&lt;=1-SUM(RMDF!Z474,RMDF!AG474,RMDF!AN474,RMDF!AU474,RMDF!BB474,RMDF!BI474,RMDF!BP474,RMDF!BW474,RMDF!CD474,RMDF!CK474,RMDF!CR474,RMDF!CY474,RMDF!DF474,RMDF!DM474,RMDF!DT474,RMDF!EA474,RMDF!EH474,RMDF!EO474), RMDF!EV474=ROUND(RMDF!EV474,4))</f>
        <v>1</v>
      </c>
      <c r="ET474" s="317">
        <f>RMDF!ET474</f>
        <v>0</v>
      </c>
      <c r="EU474" s="318" t="str">
        <f>IF(ET474=0,"",_xlfn.XLOOKUP(ET474,StatePicklist!$1:$1,StatePicklist!$3:$3,"NA",0))</f>
        <v/>
      </c>
      <c r="EV474" s="297" t="str">
        <f ca="1">IF(RMDF!EU474="", "", IF(ISNUMBER(MATCH(RMDF!EU474, INDIRECT(EU474), 0)), "OK", "Invalid"))</f>
        <v/>
      </c>
      <c r="EW474" s="281"/>
      <c r="EX474" s="281"/>
      <c r="EY474" s="281"/>
      <c r="EZ474" s="281" t="b">
        <f>AND(RMDF!FC474&gt;=0, RMDF!FC474&lt;=1-SUM(RMDF!Z474,RMDF!AG474,RMDF!AN474,RMDF!AU474,RMDF!BB474,RMDF!BI474,RMDF!BP474,RMDF!BW474,RMDF!CD474,RMDF!CK474,RMDF!CR474,RMDF!CY474,RMDF!DF474,RMDF!DM474,RMDF!DT474,RMDF!EA474,RMDF!EH474,RMDF!EO474,RMDF!EV474), RMDF!FC474=ROUND(RMDF!FC474,4))</f>
        <v>1</v>
      </c>
      <c r="FA474" s="317">
        <f>RMDF!FA474</f>
        <v>0</v>
      </c>
      <c r="FB474" s="318" t="str">
        <f>IF(FA474=0,"",_xlfn.XLOOKUP(FA474,StatePicklist!$1:$1,StatePicklist!$3:$3,"NA",0))</f>
        <v/>
      </c>
      <c r="FC474" s="297" t="str">
        <f ca="1">IF(RMDF!FB474="", "", IF(ISNUMBER(MATCH(RMDF!FB474, INDIRECT(FB474), 0)), "OK", "Invalid"))</f>
        <v/>
      </c>
    </row>
    <row r="475" spans="1:159" s="205" customFormat="1" ht="39.9" customHeight="1" x14ac:dyDescent="0.25">
      <c r="A475" s="206"/>
      <c r="B475" s="196"/>
      <c r="C475" s="197"/>
      <c r="D475" s="198"/>
      <c r="E475" s="199"/>
      <c r="F475" s="200"/>
      <c r="G475" s="201"/>
      <c r="H475" s="292"/>
      <c r="I475" s="305">
        <f>RMDF!I475</f>
        <v>0</v>
      </c>
      <c r="J475" s="305" t="str">
        <f>IF(I475=ProductCode!$B$30,"PDReclPost",IF(OR(I475=ProductCode!$C$30,I475=ProductCode!$E$30,I475=ProductCode!$G$30),"PDPreCon",IF(OR(I475=ProductCode!$D$30,I475=ProductCode!$F$30),"PDNotReclPost","")))</f>
        <v/>
      </c>
      <c r="K475" s="305" t="str">
        <f t="shared" si="27"/>
        <v/>
      </c>
      <c r="L475" s="289"/>
      <c r="M475" s="305" t="str">
        <f t="shared" si="27"/>
        <v/>
      </c>
      <c r="N475" s="289" t="b">
        <f>AND(RMDF!N475&gt;=0, RMDF!N475&lt;=1-RMDF!L475, RMDF!N475=ROUND(RMDF!N475,4))</f>
        <v>1</v>
      </c>
      <c r="O475" s="286" t="str">
        <f>IF(P475="","",IF(I475="","",IF(LEFT(I475,13)="Reclaimed pos",RawMaterialCode!$E$569,RawMaterialCode!$E$568)))</f>
        <v>Reclaimed pre-consumer mixed fibers (RM0578)</v>
      </c>
      <c r="P475" s="295">
        <f t="shared" si="28"/>
        <v>1</v>
      </c>
      <c r="Q475" s="202"/>
      <c r="R475" s="203"/>
      <c r="S475" s="204" t="str">
        <f t="shared" si="29"/>
        <v/>
      </c>
      <c r="T475" s="281"/>
      <c r="U475" s="281"/>
      <c r="V475" s="281"/>
      <c r="W475" s="281"/>
      <c r="X475" s="317">
        <f>RMDF!X475</f>
        <v>0</v>
      </c>
      <c r="Y475" s="318" t="str">
        <f>IF(X475=0,"",_xlfn.XLOOKUP(X475,StatePicklist!$1:$1,StatePicklist!$3:$3,"NA",0))</f>
        <v/>
      </c>
      <c r="Z475" s="297" t="str">
        <f ca="1">IF(RMDF!Y475="", "", IF(ISNUMBER(MATCH(RMDF!Y475, INDIRECT(Y475), 0)), "OK", "Invalid"))</f>
        <v/>
      </c>
      <c r="AA475" s="281"/>
      <c r="AB475" s="281"/>
      <c r="AC475" s="281"/>
      <c r="AD475" s="281" t="b">
        <f>AND(RMDF!AG475&gt;=0, RMDF!AG475&lt;=1-RMDF!Z475, RMDF!AG475=ROUND(RMDF!AG475,4))</f>
        <v>1</v>
      </c>
      <c r="AE475" s="317">
        <f>RMDF!AE475</f>
        <v>0</v>
      </c>
      <c r="AF475" s="318" t="str">
        <f>IF(AE475=0,"",_xlfn.XLOOKUP(AE475,StatePicklist!$1:$1,StatePicklist!$3:$3,"NA",0))</f>
        <v/>
      </c>
      <c r="AG475" s="297" t="str">
        <f ca="1">IF(RMDF!AF475="", "", IF(ISNUMBER(MATCH(RMDF!AF475, INDIRECT(AF475), 0)), "OK", "Invalid"))</f>
        <v/>
      </c>
      <c r="AH475" s="281"/>
      <c r="AI475" s="281"/>
      <c r="AJ475" s="281"/>
      <c r="AK475" s="281" t="b">
        <f>AND(RMDF!AN475&gt;=0, RMDF!AN475&lt;=1-SUM(RMDF!Z475,RMDF!AG475), RMDF!AN475=ROUND(RMDF!AN475,4))</f>
        <v>1</v>
      </c>
      <c r="AL475" s="317">
        <f>RMDF!AL475</f>
        <v>0</v>
      </c>
      <c r="AM475" s="318" t="str">
        <f>IF(AL475=0,"",_xlfn.XLOOKUP(AL475,StatePicklist!$1:$1,StatePicklist!$3:$3,"NA",0))</f>
        <v/>
      </c>
      <c r="AN475" s="297" t="str">
        <f ca="1">IF(RMDF!AM475="", "", IF(ISNUMBER(MATCH(RMDF!AM475, INDIRECT(AM475), 0)), "OK", "Invalid"))</f>
        <v/>
      </c>
      <c r="AO475" s="281"/>
      <c r="AP475" s="281"/>
      <c r="AQ475" s="281"/>
      <c r="AR475" s="281" t="b">
        <f>AND(RMDF!AU475&gt;=0, RMDF!AU475&lt;=1-SUM(RMDF!Z475,RMDF!AG475,RMDF!AN475), RMDF!AU475=ROUND(RMDF!AU475,4))</f>
        <v>1</v>
      </c>
      <c r="AS475" s="317">
        <f>RMDF!AS475</f>
        <v>0</v>
      </c>
      <c r="AT475" s="318" t="str">
        <f>IF(AS475=0,"",_xlfn.XLOOKUP(AS475,StatePicklist!$1:$1,StatePicklist!$3:$3,"NA",0))</f>
        <v/>
      </c>
      <c r="AU475" s="297" t="str">
        <f ca="1">IF(RMDF!AT475="", "", IF(ISNUMBER(MATCH(RMDF!AT475, INDIRECT(AT475), 0)), "OK", "Invalid"))</f>
        <v/>
      </c>
      <c r="AV475" s="281"/>
      <c r="AW475" s="281"/>
      <c r="AX475" s="281"/>
      <c r="AY475" s="281" t="b">
        <f>AND(RMDF!BB475&gt;=0, RMDF!BB475&lt;=1-SUM(RMDF!Z475,RMDF!AG475,RMDF!AN475,RMDF!AU475), RMDF!BB475=ROUND(RMDF!BB475,4))</f>
        <v>1</v>
      </c>
      <c r="AZ475" s="317">
        <f>RMDF!AZ475</f>
        <v>0</v>
      </c>
      <c r="BA475" s="318" t="str">
        <f>IF(AZ475=0,"",_xlfn.XLOOKUP(AZ475,StatePicklist!$1:$1,StatePicklist!$3:$3,"NA",0))</f>
        <v/>
      </c>
      <c r="BB475" s="297" t="str">
        <f ca="1">IF(RMDF!BA475="", "", IF(ISNUMBER(MATCH(RMDF!BA475, INDIRECT(BA475), 0)), "OK", "Invalid"))</f>
        <v/>
      </c>
      <c r="BC475" s="281"/>
      <c r="BD475" s="281"/>
      <c r="BE475" s="281"/>
      <c r="BF475" s="281" t="b">
        <f>AND(RMDF!BI475&gt;=0, RMDF!BI475&lt;=1-SUM(RMDF!Z475,RMDF!AG475,RMDF!AN475,RMDF!AU475,RMDF!BB475), RMDF!BI475=ROUND(RMDF!BI475,4))</f>
        <v>1</v>
      </c>
      <c r="BG475" s="317">
        <f>RMDF!BG475</f>
        <v>0</v>
      </c>
      <c r="BH475" s="318" t="str">
        <f>IF(BG475=0,"",_xlfn.XLOOKUP(BG475,StatePicklist!$1:$1,StatePicklist!$3:$3,"NA",0))</f>
        <v/>
      </c>
      <c r="BI475" s="297" t="str">
        <f ca="1">IF(RMDF!BH475="", "", IF(ISNUMBER(MATCH(RMDF!BH475, INDIRECT(BH475), 0)), "OK", "Invalid"))</f>
        <v/>
      </c>
      <c r="BJ475" s="281"/>
      <c r="BK475" s="281"/>
      <c r="BL475" s="281"/>
      <c r="BM475" s="281" t="b">
        <f>AND(RMDF!BP475&gt;=0, RMDF!BP475&lt;=1-SUM(RMDF!Z475,RMDF!AG475,RMDF!AN475,RMDF!AU475,RMDF!BB475,RMDF!BI475), RMDF!BP475=ROUND(RMDF!BP475,4))</f>
        <v>1</v>
      </c>
      <c r="BN475" s="317">
        <f>RMDF!BN475</f>
        <v>0</v>
      </c>
      <c r="BO475" s="318" t="str">
        <f>IF(BN475=0,"",_xlfn.XLOOKUP(BN475,StatePicklist!$1:$1,StatePicklist!$3:$3,"NA",0))</f>
        <v/>
      </c>
      <c r="BP475" s="297" t="str">
        <f ca="1">IF(RMDF!BO475="", "", IF(ISNUMBER(MATCH(RMDF!BO475, INDIRECT(BO475), 0)), "OK", "Invalid"))</f>
        <v/>
      </c>
      <c r="BQ475" s="281"/>
      <c r="BR475" s="281"/>
      <c r="BS475" s="281"/>
      <c r="BT475" s="281" t="b">
        <f>AND(RMDF!BW475&gt;=0, RMDF!BW475&lt;=1-SUM(RMDF!Z475,RMDF!AG475,RMDF!AN475,RMDF!AU475,RMDF!BB475,RMDF!BI475,RMDF!BP475), RMDF!BW475=ROUND(RMDF!BW475,4))</f>
        <v>1</v>
      </c>
      <c r="BU475" s="317">
        <f>RMDF!BU475</f>
        <v>0</v>
      </c>
      <c r="BV475" s="318" t="str">
        <f>IF(BU475=0,"",_xlfn.XLOOKUP(BU475,StatePicklist!$1:$1,StatePicklist!$3:$3,"NA",0))</f>
        <v/>
      </c>
      <c r="BW475" s="297" t="str">
        <f ca="1">IF(RMDF!BV475="", "", IF(ISNUMBER(MATCH(RMDF!BV475, INDIRECT(BV475), 0)), "OK", "Invalid"))</f>
        <v/>
      </c>
      <c r="BX475" s="281"/>
      <c r="BY475" s="281"/>
      <c r="BZ475" s="281"/>
      <c r="CA475" s="281" t="b">
        <f>AND(RMDF!CD475&gt;=0, RMDF!CD475&lt;=1-SUM(RMDF!Z475,RMDF!AG475,RMDF!AN475,RMDF!AU475,RMDF!BB475,RMDF!BI475,RMDF!BP475,RMDF!BW475), RMDF!CD475=ROUND(RMDF!CD475,4))</f>
        <v>1</v>
      </c>
      <c r="CB475" s="317">
        <f>RMDF!CB475</f>
        <v>0</v>
      </c>
      <c r="CC475" s="318" t="str">
        <f>IF(CB475=0,"",_xlfn.XLOOKUP(CB475,StatePicklist!$1:$1,StatePicklist!$3:$3,"NA",0))</f>
        <v/>
      </c>
      <c r="CD475" s="297" t="str">
        <f ca="1">IF(RMDF!CC475="", "", IF(ISNUMBER(MATCH(RMDF!CC475, INDIRECT(CC475), 0)), "OK", "Invalid"))</f>
        <v/>
      </c>
      <c r="CE475" s="281"/>
      <c r="CF475" s="281"/>
      <c r="CG475" s="281"/>
      <c r="CH475" s="281" t="b">
        <f>AND(RMDF!CK475&gt;=0, RMDF!CK475&lt;=1-SUM(RMDF!Z475,RMDF!AG475,RMDF!AN475,RMDF!AU475,RMDF!BB475,RMDF!BI475,RMDF!BP475,RMDF!BW475,RMDF!CD475), RMDF!CK475=ROUND(RMDF!CK475,4))</f>
        <v>1</v>
      </c>
      <c r="CI475" s="317">
        <f>RMDF!CI475</f>
        <v>0</v>
      </c>
      <c r="CJ475" s="318" t="str">
        <f>IF(CI475=0,"",_xlfn.XLOOKUP(CI475,StatePicklist!$1:$1,StatePicklist!$3:$3,"NA",0))</f>
        <v/>
      </c>
      <c r="CK475" s="297" t="str">
        <f ca="1">IF(RMDF!CJ475="", "", IF(ISNUMBER(MATCH(RMDF!CJ475, INDIRECT(CJ475), 0)), "OK", "Invalid"))</f>
        <v/>
      </c>
      <c r="CL475" s="281"/>
      <c r="CM475" s="281"/>
      <c r="CN475" s="281"/>
      <c r="CO475" s="281" t="b">
        <f>AND(RMDF!CR475&gt;=0, RMDF!CR475&lt;=1-SUM(RMDF!Z475,RMDF!AG475,RMDF!AN475,RMDF!AU475,RMDF!BB475,RMDF!BI475,RMDF!BP475,RMDF!BW475,RMDF!CD475,RMDF!CK475), RMDF!CR475=ROUND(RMDF!CR475,4))</f>
        <v>1</v>
      </c>
      <c r="CP475" s="317">
        <f>RMDF!CP475</f>
        <v>0</v>
      </c>
      <c r="CQ475" s="318" t="str">
        <f>IF(CP475=0,"",_xlfn.XLOOKUP(CP475,StatePicklist!$1:$1,StatePicklist!$3:$3,"NA",0))</f>
        <v/>
      </c>
      <c r="CR475" s="297" t="str">
        <f ca="1">IF(RMDF!CQ475="", "", IF(ISNUMBER(MATCH(RMDF!CQ475, INDIRECT(CQ475), 0)), "OK", "Invalid"))</f>
        <v/>
      </c>
      <c r="CS475" s="281"/>
      <c r="CT475" s="281"/>
      <c r="CU475" s="281"/>
      <c r="CV475" s="281" t="b">
        <f>AND(RMDF!CY475&gt;=0, RMDF!CY475&lt;=1-SUM(RMDF!Z475,RMDF!AG475,RMDF!AN475,RMDF!AU475,RMDF!BB475,RMDF!BI475,RMDF!BP475,RMDF!BW475,RMDF!CD475,RMDF!CK475,RMDF!CR475), RMDF!CY475=ROUND(RMDF!CY475,4))</f>
        <v>1</v>
      </c>
      <c r="CW475" s="317">
        <f>RMDF!CW475</f>
        <v>0</v>
      </c>
      <c r="CX475" s="318" t="str">
        <f>IF(CW475=0,"",_xlfn.XLOOKUP(CW475,StatePicklist!$1:$1,StatePicklist!$3:$3,"NA",0))</f>
        <v/>
      </c>
      <c r="CY475" s="297" t="str">
        <f ca="1">IF(RMDF!CX475="", "", IF(ISNUMBER(MATCH(RMDF!CX475, INDIRECT(CX475), 0)), "OK", "Invalid"))</f>
        <v/>
      </c>
      <c r="CZ475" s="281"/>
      <c r="DA475" s="281"/>
      <c r="DB475" s="281"/>
      <c r="DC475" s="281" t="b">
        <f>AND(RMDF!DF475&gt;=0, RMDF!DF475&lt;=1-SUM(RMDF!Z475,RMDF!AG475,RMDF!AN475,RMDF!AU475,RMDF!BB475,RMDF!BI475,RMDF!BP475,RMDF!BW475,RMDF!CD475,RMDF!CK475,RMDF!CR475,RMDF!CY475), RMDF!DF475=ROUND(RMDF!DF475,4))</f>
        <v>1</v>
      </c>
      <c r="DD475" s="317">
        <f>RMDF!DD475</f>
        <v>0</v>
      </c>
      <c r="DE475" s="318" t="str">
        <f>IF(DD475=0,"",_xlfn.XLOOKUP(DD475,StatePicklist!$1:$1,StatePicklist!$3:$3,"NA",0))</f>
        <v/>
      </c>
      <c r="DF475" s="297" t="str">
        <f ca="1">IF(RMDF!DE475="", "", IF(ISNUMBER(MATCH(RMDF!DE475, INDIRECT(DE475), 0)), "OK", "Invalid"))</f>
        <v/>
      </c>
      <c r="DG475" s="281"/>
      <c r="DH475" s="281"/>
      <c r="DI475" s="281"/>
      <c r="DJ475" s="281" t="b">
        <f>AND(RMDF!DM475&gt;=0, RMDF!DM475&lt;=1-SUM(RMDF!Z475,RMDF!AG475,RMDF!AN475,RMDF!AU475,RMDF!BB475,RMDF!BI475,RMDF!BP475,RMDF!BW475,RMDF!CD475,RMDF!CK475,RMDF!CR475,RMDF!CY475,RMDF!DF475), RMDF!DM475=ROUND(RMDF!DM475,4))</f>
        <v>1</v>
      </c>
      <c r="DK475" s="317">
        <f>RMDF!DK475</f>
        <v>0</v>
      </c>
      <c r="DL475" s="318" t="str">
        <f>IF(DK475=0,"",_xlfn.XLOOKUP(DK475,StatePicklist!$1:$1,StatePicklist!$3:$3,"NA",0))</f>
        <v/>
      </c>
      <c r="DM475" s="297" t="str">
        <f ca="1">IF(RMDF!DL475="", "", IF(ISNUMBER(MATCH(RMDF!DL475, INDIRECT(DL475), 0)), "OK", "Invalid"))</f>
        <v/>
      </c>
      <c r="DN475" s="281"/>
      <c r="DO475" s="281"/>
      <c r="DP475" s="281"/>
      <c r="DQ475" s="281" t="b">
        <f>AND(RMDF!DT475&gt;=0, RMDF!DT475&lt;=1-SUM(RMDF!Z475,RMDF!AG475,RMDF!AN475,RMDF!AU475,RMDF!BB475,RMDF!BI475,RMDF!BP475,RMDF!BW475,RMDF!CD475,RMDF!CK475,RMDF!CR475,RMDF!CY475,RMDF!DF475,RMDF!DM475), RMDF!DT475=ROUND(RMDF!DT475,4))</f>
        <v>1</v>
      </c>
      <c r="DR475" s="317">
        <f>RMDF!DR475</f>
        <v>0</v>
      </c>
      <c r="DS475" s="318" t="str">
        <f>IF(DR475=0,"",_xlfn.XLOOKUP(DR475,StatePicklist!$1:$1,StatePicklist!$3:$3,"NA",0))</f>
        <v/>
      </c>
      <c r="DT475" s="297" t="str">
        <f ca="1">IF(RMDF!DS475="", "", IF(ISNUMBER(MATCH(RMDF!DS475, INDIRECT(DS475), 0)), "OK", "Invalid"))</f>
        <v/>
      </c>
      <c r="DU475" s="281"/>
      <c r="DV475" s="281"/>
      <c r="DW475" s="281"/>
      <c r="DX475" s="281" t="b">
        <f>AND(RMDF!EA475&gt;=0, RMDF!EA475&lt;=1-SUM(RMDF!Z475,RMDF!AG475,RMDF!AN475,RMDF!AU475,RMDF!BB475,RMDF!BI475,RMDF!BP475,RMDF!BW475,RMDF!CD475,RMDF!CK475,RMDF!CR475,RMDF!CY475,RMDF!DF475,RMDF!DM475,RMDF!DT475), RMDF!EA475=ROUND(RMDF!EA475,4))</f>
        <v>1</v>
      </c>
      <c r="DY475" s="317">
        <f>RMDF!DY475</f>
        <v>0</v>
      </c>
      <c r="DZ475" s="318" t="str">
        <f>IF(DY475=0,"",_xlfn.XLOOKUP(DY475,StatePicklist!$1:$1,StatePicklist!$3:$3,"NA",0))</f>
        <v/>
      </c>
      <c r="EA475" s="297" t="str">
        <f ca="1">IF(RMDF!DZ475="", "", IF(ISNUMBER(MATCH(RMDF!DZ475, INDIRECT(DZ475), 0)), "OK", "Invalid"))</f>
        <v/>
      </c>
      <c r="EB475" s="281"/>
      <c r="EC475" s="281"/>
      <c r="ED475" s="281"/>
      <c r="EE475" s="281" t="b">
        <f>AND(RMDF!EH475&gt;=0, RMDF!EH475&lt;=1-SUM(RMDF!Z475,RMDF!AG475,RMDF!AN475,RMDF!AU475,RMDF!BB475,RMDF!BI475,RMDF!BP475,RMDF!BW475,RMDF!CD475,RMDF!CK475,RMDF!CR475,RMDF!CY475,RMDF!DF475,RMDF!DM475,RMDF!DT475,RMDF!EA475), RMDF!EH475=ROUND(RMDF!EH475,4))</f>
        <v>1</v>
      </c>
      <c r="EF475" s="317">
        <f>RMDF!EF475</f>
        <v>0</v>
      </c>
      <c r="EG475" s="318" t="str">
        <f>IF(EF475=0,"",_xlfn.XLOOKUP(EF475,StatePicklist!$1:$1,StatePicklist!$3:$3,"NA",0))</f>
        <v/>
      </c>
      <c r="EH475" s="297" t="str">
        <f ca="1">IF(RMDF!EG475="", "", IF(ISNUMBER(MATCH(RMDF!EG475, INDIRECT(EG475), 0)), "OK", "Invalid"))</f>
        <v/>
      </c>
      <c r="EI475" s="281"/>
      <c r="EJ475" s="281"/>
      <c r="EK475" s="281"/>
      <c r="EL475" s="281" t="b">
        <f>AND(RMDF!EO475&gt;=0, RMDF!EO475&lt;=1-SUM(RMDF!Z475,RMDF!AG475,RMDF!AN475,RMDF!AU475,RMDF!BB475,RMDF!BI475,RMDF!BP475,RMDF!BW475,RMDF!CD475,RMDF!CK475,RMDF!CR475,RMDF!CY475,RMDF!DF475,RMDF!DM475,RMDF!DT475,RMDF!EA475,RMDF!EH475), RMDF!EO475=ROUND(RMDF!EO475,4))</f>
        <v>1</v>
      </c>
      <c r="EM475" s="317">
        <f>RMDF!EM475</f>
        <v>0</v>
      </c>
      <c r="EN475" s="318" t="str">
        <f>IF(EM475=0,"",_xlfn.XLOOKUP(EM475,StatePicklist!$1:$1,StatePicklist!$3:$3,"NA",0))</f>
        <v/>
      </c>
      <c r="EO475" s="297" t="str">
        <f ca="1">IF(RMDF!EN475="", "", IF(ISNUMBER(MATCH(RMDF!EN475, INDIRECT(EN475), 0)), "OK", "Invalid"))</f>
        <v/>
      </c>
      <c r="EP475" s="281"/>
      <c r="EQ475" s="281"/>
      <c r="ER475" s="281"/>
      <c r="ES475" s="281" t="b">
        <f>AND(RMDF!EV475&gt;=0, RMDF!EV475&lt;=1-SUM(RMDF!Z475,RMDF!AG475,RMDF!AN475,RMDF!AU475,RMDF!BB475,RMDF!BI475,RMDF!BP475,RMDF!BW475,RMDF!CD475,RMDF!CK475,RMDF!CR475,RMDF!CY475,RMDF!DF475,RMDF!DM475,RMDF!DT475,RMDF!EA475,RMDF!EH475,RMDF!EO475), RMDF!EV475=ROUND(RMDF!EV475,4))</f>
        <v>1</v>
      </c>
      <c r="ET475" s="317">
        <f>RMDF!ET475</f>
        <v>0</v>
      </c>
      <c r="EU475" s="318" t="str">
        <f>IF(ET475=0,"",_xlfn.XLOOKUP(ET475,StatePicklist!$1:$1,StatePicklist!$3:$3,"NA",0))</f>
        <v/>
      </c>
      <c r="EV475" s="297" t="str">
        <f ca="1">IF(RMDF!EU475="", "", IF(ISNUMBER(MATCH(RMDF!EU475, INDIRECT(EU475), 0)), "OK", "Invalid"))</f>
        <v/>
      </c>
      <c r="EW475" s="281"/>
      <c r="EX475" s="281"/>
      <c r="EY475" s="281"/>
      <c r="EZ475" s="281" t="b">
        <f>AND(RMDF!FC475&gt;=0, RMDF!FC475&lt;=1-SUM(RMDF!Z475,RMDF!AG475,RMDF!AN475,RMDF!AU475,RMDF!BB475,RMDF!BI475,RMDF!BP475,RMDF!BW475,RMDF!CD475,RMDF!CK475,RMDF!CR475,RMDF!CY475,RMDF!DF475,RMDF!DM475,RMDF!DT475,RMDF!EA475,RMDF!EH475,RMDF!EO475,RMDF!EV475), RMDF!FC475=ROUND(RMDF!FC475,4))</f>
        <v>1</v>
      </c>
      <c r="FA475" s="317">
        <f>RMDF!FA475</f>
        <v>0</v>
      </c>
      <c r="FB475" s="318" t="str">
        <f>IF(FA475=0,"",_xlfn.XLOOKUP(FA475,StatePicklist!$1:$1,StatePicklist!$3:$3,"NA",0))</f>
        <v/>
      </c>
      <c r="FC475" s="297" t="str">
        <f ca="1">IF(RMDF!FB475="", "", IF(ISNUMBER(MATCH(RMDF!FB475, INDIRECT(FB475), 0)), "OK", "Invalid"))</f>
        <v/>
      </c>
    </row>
    <row r="476" spans="1:159" s="205" customFormat="1" ht="39.9" customHeight="1" x14ac:dyDescent="0.25">
      <c r="A476" s="206"/>
      <c r="B476" s="196"/>
      <c r="C476" s="197"/>
      <c r="D476" s="198"/>
      <c r="E476" s="199"/>
      <c r="F476" s="200"/>
      <c r="G476" s="201"/>
      <c r="H476" s="292"/>
      <c r="I476" s="305">
        <f>RMDF!I476</f>
        <v>0</v>
      </c>
      <c r="J476" s="305" t="str">
        <f>IF(I476=ProductCode!$B$30,"PDReclPost",IF(OR(I476=ProductCode!$C$30,I476=ProductCode!$E$30,I476=ProductCode!$G$30),"PDPreCon",IF(OR(I476=ProductCode!$D$30,I476=ProductCode!$F$30),"PDNotReclPost","")))</f>
        <v/>
      </c>
      <c r="K476" s="305" t="str">
        <f t="shared" si="27"/>
        <v/>
      </c>
      <c r="L476" s="289"/>
      <c r="M476" s="305" t="str">
        <f t="shared" si="27"/>
        <v/>
      </c>
      <c r="N476" s="289" t="b">
        <f>AND(RMDF!N476&gt;=0, RMDF!N476&lt;=1-RMDF!L476, RMDF!N476=ROUND(RMDF!N476,4))</f>
        <v>1</v>
      </c>
      <c r="O476" s="286" t="str">
        <f>IF(P476="","",IF(I476="","",IF(LEFT(I476,13)="Reclaimed pos",RawMaterialCode!$E$569,RawMaterialCode!$E$568)))</f>
        <v>Reclaimed pre-consumer mixed fibers (RM0578)</v>
      </c>
      <c r="P476" s="295">
        <f t="shared" si="28"/>
        <v>1</v>
      </c>
      <c r="Q476" s="202"/>
      <c r="R476" s="203"/>
      <c r="S476" s="204" t="str">
        <f t="shared" si="29"/>
        <v/>
      </c>
      <c r="T476" s="281"/>
      <c r="U476" s="281"/>
      <c r="V476" s="281"/>
      <c r="W476" s="281"/>
      <c r="X476" s="317">
        <f>RMDF!X476</f>
        <v>0</v>
      </c>
      <c r="Y476" s="318" t="str">
        <f>IF(X476=0,"",_xlfn.XLOOKUP(X476,StatePicklist!$1:$1,StatePicklist!$3:$3,"NA",0))</f>
        <v/>
      </c>
      <c r="Z476" s="297" t="str">
        <f ca="1">IF(RMDF!Y476="", "", IF(ISNUMBER(MATCH(RMDF!Y476, INDIRECT(Y476), 0)), "OK", "Invalid"))</f>
        <v/>
      </c>
      <c r="AA476" s="281"/>
      <c r="AB476" s="281"/>
      <c r="AC476" s="281"/>
      <c r="AD476" s="281" t="b">
        <f>AND(RMDF!AG476&gt;=0, RMDF!AG476&lt;=1-RMDF!Z476, RMDF!AG476=ROUND(RMDF!AG476,4))</f>
        <v>1</v>
      </c>
      <c r="AE476" s="317">
        <f>RMDF!AE476</f>
        <v>0</v>
      </c>
      <c r="AF476" s="318" t="str">
        <f>IF(AE476=0,"",_xlfn.XLOOKUP(AE476,StatePicklist!$1:$1,StatePicklist!$3:$3,"NA",0))</f>
        <v/>
      </c>
      <c r="AG476" s="297" t="str">
        <f ca="1">IF(RMDF!AF476="", "", IF(ISNUMBER(MATCH(RMDF!AF476, INDIRECT(AF476), 0)), "OK", "Invalid"))</f>
        <v/>
      </c>
      <c r="AH476" s="281"/>
      <c r="AI476" s="281"/>
      <c r="AJ476" s="281"/>
      <c r="AK476" s="281" t="b">
        <f>AND(RMDF!AN476&gt;=0, RMDF!AN476&lt;=1-SUM(RMDF!Z476,RMDF!AG476), RMDF!AN476=ROUND(RMDF!AN476,4))</f>
        <v>1</v>
      </c>
      <c r="AL476" s="317">
        <f>RMDF!AL476</f>
        <v>0</v>
      </c>
      <c r="AM476" s="318" t="str">
        <f>IF(AL476=0,"",_xlfn.XLOOKUP(AL476,StatePicklist!$1:$1,StatePicklist!$3:$3,"NA",0))</f>
        <v/>
      </c>
      <c r="AN476" s="297" t="str">
        <f ca="1">IF(RMDF!AM476="", "", IF(ISNUMBER(MATCH(RMDF!AM476, INDIRECT(AM476), 0)), "OK", "Invalid"))</f>
        <v/>
      </c>
      <c r="AO476" s="281"/>
      <c r="AP476" s="281"/>
      <c r="AQ476" s="281"/>
      <c r="AR476" s="281" t="b">
        <f>AND(RMDF!AU476&gt;=0, RMDF!AU476&lt;=1-SUM(RMDF!Z476,RMDF!AG476,RMDF!AN476), RMDF!AU476=ROUND(RMDF!AU476,4))</f>
        <v>1</v>
      </c>
      <c r="AS476" s="317">
        <f>RMDF!AS476</f>
        <v>0</v>
      </c>
      <c r="AT476" s="318" t="str">
        <f>IF(AS476=0,"",_xlfn.XLOOKUP(AS476,StatePicklist!$1:$1,StatePicklist!$3:$3,"NA",0))</f>
        <v/>
      </c>
      <c r="AU476" s="297" t="str">
        <f ca="1">IF(RMDF!AT476="", "", IF(ISNUMBER(MATCH(RMDF!AT476, INDIRECT(AT476), 0)), "OK", "Invalid"))</f>
        <v/>
      </c>
      <c r="AV476" s="281"/>
      <c r="AW476" s="281"/>
      <c r="AX476" s="281"/>
      <c r="AY476" s="281" t="b">
        <f>AND(RMDF!BB476&gt;=0, RMDF!BB476&lt;=1-SUM(RMDF!Z476,RMDF!AG476,RMDF!AN476,RMDF!AU476), RMDF!BB476=ROUND(RMDF!BB476,4))</f>
        <v>1</v>
      </c>
      <c r="AZ476" s="317">
        <f>RMDF!AZ476</f>
        <v>0</v>
      </c>
      <c r="BA476" s="318" t="str">
        <f>IF(AZ476=0,"",_xlfn.XLOOKUP(AZ476,StatePicklist!$1:$1,StatePicklist!$3:$3,"NA",0))</f>
        <v/>
      </c>
      <c r="BB476" s="297" t="str">
        <f ca="1">IF(RMDF!BA476="", "", IF(ISNUMBER(MATCH(RMDF!BA476, INDIRECT(BA476), 0)), "OK", "Invalid"))</f>
        <v/>
      </c>
      <c r="BC476" s="281"/>
      <c r="BD476" s="281"/>
      <c r="BE476" s="281"/>
      <c r="BF476" s="281" t="b">
        <f>AND(RMDF!BI476&gt;=0, RMDF!BI476&lt;=1-SUM(RMDF!Z476,RMDF!AG476,RMDF!AN476,RMDF!AU476,RMDF!BB476), RMDF!BI476=ROUND(RMDF!BI476,4))</f>
        <v>1</v>
      </c>
      <c r="BG476" s="317">
        <f>RMDF!BG476</f>
        <v>0</v>
      </c>
      <c r="BH476" s="318" t="str">
        <f>IF(BG476=0,"",_xlfn.XLOOKUP(BG476,StatePicklist!$1:$1,StatePicklist!$3:$3,"NA",0))</f>
        <v/>
      </c>
      <c r="BI476" s="297" t="str">
        <f ca="1">IF(RMDF!BH476="", "", IF(ISNUMBER(MATCH(RMDF!BH476, INDIRECT(BH476), 0)), "OK", "Invalid"))</f>
        <v/>
      </c>
      <c r="BJ476" s="281"/>
      <c r="BK476" s="281"/>
      <c r="BL476" s="281"/>
      <c r="BM476" s="281" t="b">
        <f>AND(RMDF!BP476&gt;=0, RMDF!BP476&lt;=1-SUM(RMDF!Z476,RMDF!AG476,RMDF!AN476,RMDF!AU476,RMDF!BB476,RMDF!BI476), RMDF!BP476=ROUND(RMDF!BP476,4))</f>
        <v>1</v>
      </c>
      <c r="BN476" s="317">
        <f>RMDF!BN476</f>
        <v>0</v>
      </c>
      <c r="BO476" s="318" t="str">
        <f>IF(BN476=0,"",_xlfn.XLOOKUP(BN476,StatePicklist!$1:$1,StatePicklist!$3:$3,"NA",0))</f>
        <v/>
      </c>
      <c r="BP476" s="297" t="str">
        <f ca="1">IF(RMDF!BO476="", "", IF(ISNUMBER(MATCH(RMDF!BO476, INDIRECT(BO476), 0)), "OK", "Invalid"))</f>
        <v/>
      </c>
      <c r="BQ476" s="281"/>
      <c r="BR476" s="281"/>
      <c r="BS476" s="281"/>
      <c r="BT476" s="281" t="b">
        <f>AND(RMDF!BW476&gt;=0, RMDF!BW476&lt;=1-SUM(RMDF!Z476,RMDF!AG476,RMDF!AN476,RMDF!AU476,RMDF!BB476,RMDF!BI476,RMDF!BP476), RMDF!BW476=ROUND(RMDF!BW476,4))</f>
        <v>1</v>
      </c>
      <c r="BU476" s="317">
        <f>RMDF!BU476</f>
        <v>0</v>
      </c>
      <c r="BV476" s="318" t="str">
        <f>IF(BU476=0,"",_xlfn.XLOOKUP(BU476,StatePicklist!$1:$1,StatePicklist!$3:$3,"NA",0))</f>
        <v/>
      </c>
      <c r="BW476" s="297" t="str">
        <f ca="1">IF(RMDF!BV476="", "", IF(ISNUMBER(MATCH(RMDF!BV476, INDIRECT(BV476), 0)), "OK", "Invalid"))</f>
        <v/>
      </c>
      <c r="BX476" s="281"/>
      <c r="BY476" s="281"/>
      <c r="BZ476" s="281"/>
      <c r="CA476" s="281" t="b">
        <f>AND(RMDF!CD476&gt;=0, RMDF!CD476&lt;=1-SUM(RMDF!Z476,RMDF!AG476,RMDF!AN476,RMDF!AU476,RMDF!BB476,RMDF!BI476,RMDF!BP476,RMDF!BW476), RMDF!CD476=ROUND(RMDF!CD476,4))</f>
        <v>1</v>
      </c>
      <c r="CB476" s="317">
        <f>RMDF!CB476</f>
        <v>0</v>
      </c>
      <c r="CC476" s="318" t="str">
        <f>IF(CB476=0,"",_xlfn.XLOOKUP(CB476,StatePicklist!$1:$1,StatePicklist!$3:$3,"NA",0))</f>
        <v/>
      </c>
      <c r="CD476" s="297" t="str">
        <f ca="1">IF(RMDF!CC476="", "", IF(ISNUMBER(MATCH(RMDF!CC476, INDIRECT(CC476), 0)), "OK", "Invalid"))</f>
        <v/>
      </c>
      <c r="CE476" s="281"/>
      <c r="CF476" s="281"/>
      <c r="CG476" s="281"/>
      <c r="CH476" s="281" t="b">
        <f>AND(RMDF!CK476&gt;=0, RMDF!CK476&lt;=1-SUM(RMDF!Z476,RMDF!AG476,RMDF!AN476,RMDF!AU476,RMDF!BB476,RMDF!BI476,RMDF!BP476,RMDF!BW476,RMDF!CD476), RMDF!CK476=ROUND(RMDF!CK476,4))</f>
        <v>1</v>
      </c>
      <c r="CI476" s="317">
        <f>RMDF!CI476</f>
        <v>0</v>
      </c>
      <c r="CJ476" s="318" t="str">
        <f>IF(CI476=0,"",_xlfn.XLOOKUP(CI476,StatePicklist!$1:$1,StatePicklist!$3:$3,"NA",0))</f>
        <v/>
      </c>
      <c r="CK476" s="297" t="str">
        <f ca="1">IF(RMDF!CJ476="", "", IF(ISNUMBER(MATCH(RMDF!CJ476, INDIRECT(CJ476), 0)), "OK", "Invalid"))</f>
        <v/>
      </c>
      <c r="CL476" s="281"/>
      <c r="CM476" s="281"/>
      <c r="CN476" s="281"/>
      <c r="CO476" s="281" t="b">
        <f>AND(RMDF!CR476&gt;=0, RMDF!CR476&lt;=1-SUM(RMDF!Z476,RMDF!AG476,RMDF!AN476,RMDF!AU476,RMDF!BB476,RMDF!BI476,RMDF!BP476,RMDF!BW476,RMDF!CD476,RMDF!CK476), RMDF!CR476=ROUND(RMDF!CR476,4))</f>
        <v>1</v>
      </c>
      <c r="CP476" s="317">
        <f>RMDF!CP476</f>
        <v>0</v>
      </c>
      <c r="CQ476" s="318" t="str">
        <f>IF(CP476=0,"",_xlfn.XLOOKUP(CP476,StatePicklist!$1:$1,StatePicklist!$3:$3,"NA",0))</f>
        <v/>
      </c>
      <c r="CR476" s="297" t="str">
        <f ca="1">IF(RMDF!CQ476="", "", IF(ISNUMBER(MATCH(RMDF!CQ476, INDIRECT(CQ476), 0)), "OK", "Invalid"))</f>
        <v/>
      </c>
      <c r="CS476" s="281"/>
      <c r="CT476" s="281"/>
      <c r="CU476" s="281"/>
      <c r="CV476" s="281" t="b">
        <f>AND(RMDF!CY476&gt;=0, RMDF!CY476&lt;=1-SUM(RMDF!Z476,RMDF!AG476,RMDF!AN476,RMDF!AU476,RMDF!BB476,RMDF!BI476,RMDF!BP476,RMDF!BW476,RMDF!CD476,RMDF!CK476,RMDF!CR476), RMDF!CY476=ROUND(RMDF!CY476,4))</f>
        <v>1</v>
      </c>
      <c r="CW476" s="317">
        <f>RMDF!CW476</f>
        <v>0</v>
      </c>
      <c r="CX476" s="318" t="str">
        <f>IF(CW476=0,"",_xlfn.XLOOKUP(CW476,StatePicklist!$1:$1,StatePicklist!$3:$3,"NA",0))</f>
        <v/>
      </c>
      <c r="CY476" s="297" t="str">
        <f ca="1">IF(RMDF!CX476="", "", IF(ISNUMBER(MATCH(RMDF!CX476, INDIRECT(CX476), 0)), "OK", "Invalid"))</f>
        <v/>
      </c>
      <c r="CZ476" s="281"/>
      <c r="DA476" s="281"/>
      <c r="DB476" s="281"/>
      <c r="DC476" s="281" t="b">
        <f>AND(RMDF!DF476&gt;=0, RMDF!DF476&lt;=1-SUM(RMDF!Z476,RMDF!AG476,RMDF!AN476,RMDF!AU476,RMDF!BB476,RMDF!BI476,RMDF!BP476,RMDF!BW476,RMDF!CD476,RMDF!CK476,RMDF!CR476,RMDF!CY476), RMDF!DF476=ROUND(RMDF!DF476,4))</f>
        <v>1</v>
      </c>
      <c r="DD476" s="317">
        <f>RMDF!DD476</f>
        <v>0</v>
      </c>
      <c r="DE476" s="318" t="str">
        <f>IF(DD476=0,"",_xlfn.XLOOKUP(DD476,StatePicklist!$1:$1,StatePicklist!$3:$3,"NA",0))</f>
        <v/>
      </c>
      <c r="DF476" s="297" t="str">
        <f ca="1">IF(RMDF!DE476="", "", IF(ISNUMBER(MATCH(RMDF!DE476, INDIRECT(DE476), 0)), "OK", "Invalid"))</f>
        <v/>
      </c>
      <c r="DG476" s="281"/>
      <c r="DH476" s="281"/>
      <c r="DI476" s="281"/>
      <c r="DJ476" s="281" t="b">
        <f>AND(RMDF!DM476&gt;=0, RMDF!DM476&lt;=1-SUM(RMDF!Z476,RMDF!AG476,RMDF!AN476,RMDF!AU476,RMDF!BB476,RMDF!BI476,RMDF!BP476,RMDF!BW476,RMDF!CD476,RMDF!CK476,RMDF!CR476,RMDF!CY476,RMDF!DF476), RMDF!DM476=ROUND(RMDF!DM476,4))</f>
        <v>1</v>
      </c>
      <c r="DK476" s="317">
        <f>RMDF!DK476</f>
        <v>0</v>
      </c>
      <c r="DL476" s="318" t="str">
        <f>IF(DK476=0,"",_xlfn.XLOOKUP(DK476,StatePicklist!$1:$1,StatePicklist!$3:$3,"NA",0))</f>
        <v/>
      </c>
      <c r="DM476" s="297" t="str">
        <f ca="1">IF(RMDF!DL476="", "", IF(ISNUMBER(MATCH(RMDF!DL476, INDIRECT(DL476), 0)), "OK", "Invalid"))</f>
        <v/>
      </c>
      <c r="DN476" s="281"/>
      <c r="DO476" s="281"/>
      <c r="DP476" s="281"/>
      <c r="DQ476" s="281" t="b">
        <f>AND(RMDF!DT476&gt;=0, RMDF!DT476&lt;=1-SUM(RMDF!Z476,RMDF!AG476,RMDF!AN476,RMDF!AU476,RMDF!BB476,RMDF!BI476,RMDF!BP476,RMDF!BW476,RMDF!CD476,RMDF!CK476,RMDF!CR476,RMDF!CY476,RMDF!DF476,RMDF!DM476), RMDF!DT476=ROUND(RMDF!DT476,4))</f>
        <v>1</v>
      </c>
      <c r="DR476" s="317">
        <f>RMDF!DR476</f>
        <v>0</v>
      </c>
      <c r="DS476" s="318" t="str">
        <f>IF(DR476=0,"",_xlfn.XLOOKUP(DR476,StatePicklist!$1:$1,StatePicklist!$3:$3,"NA",0))</f>
        <v/>
      </c>
      <c r="DT476" s="297" t="str">
        <f ca="1">IF(RMDF!DS476="", "", IF(ISNUMBER(MATCH(RMDF!DS476, INDIRECT(DS476), 0)), "OK", "Invalid"))</f>
        <v/>
      </c>
      <c r="DU476" s="281"/>
      <c r="DV476" s="281"/>
      <c r="DW476" s="281"/>
      <c r="DX476" s="281" t="b">
        <f>AND(RMDF!EA476&gt;=0, RMDF!EA476&lt;=1-SUM(RMDF!Z476,RMDF!AG476,RMDF!AN476,RMDF!AU476,RMDF!BB476,RMDF!BI476,RMDF!BP476,RMDF!BW476,RMDF!CD476,RMDF!CK476,RMDF!CR476,RMDF!CY476,RMDF!DF476,RMDF!DM476,RMDF!DT476), RMDF!EA476=ROUND(RMDF!EA476,4))</f>
        <v>1</v>
      </c>
      <c r="DY476" s="317">
        <f>RMDF!DY476</f>
        <v>0</v>
      </c>
      <c r="DZ476" s="318" t="str">
        <f>IF(DY476=0,"",_xlfn.XLOOKUP(DY476,StatePicklist!$1:$1,StatePicklist!$3:$3,"NA",0))</f>
        <v/>
      </c>
      <c r="EA476" s="297" t="str">
        <f ca="1">IF(RMDF!DZ476="", "", IF(ISNUMBER(MATCH(RMDF!DZ476, INDIRECT(DZ476), 0)), "OK", "Invalid"))</f>
        <v/>
      </c>
      <c r="EB476" s="281"/>
      <c r="EC476" s="281"/>
      <c r="ED476" s="281"/>
      <c r="EE476" s="281" t="b">
        <f>AND(RMDF!EH476&gt;=0, RMDF!EH476&lt;=1-SUM(RMDF!Z476,RMDF!AG476,RMDF!AN476,RMDF!AU476,RMDF!BB476,RMDF!BI476,RMDF!BP476,RMDF!BW476,RMDF!CD476,RMDF!CK476,RMDF!CR476,RMDF!CY476,RMDF!DF476,RMDF!DM476,RMDF!DT476,RMDF!EA476), RMDF!EH476=ROUND(RMDF!EH476,4))</f>
        <v>1</v>
      </c>
      <c r="EF476" s="317">
        <f>RMDF!EF476</f>
        <v>0</v>
      </c>
      <c r="EG476" s="318" t="str">
        <f>IF(EF476=0,"",_xlfn.XLOOKUP(EF476,StatePicklist!$1:$1,StatePicklist!$3:$3,"NA",0))</f>
        <v/>
      </c>
      <c r="EH476" s="297" t="str">
        <f ca="1">IF(RMDF!EG476="", "", IF(ISNUMBER(MATCH(RMDF!EG476, INDIRECT(EG476), 0)), "OK", "Invalid"))</f>
        <v/>
      </c>
      <c r="EI476" s="281"/>
      <c r="EJ476" s="281"/>
      <c r="EK476" s="281"/>
      <c r="EL476" s="281" t="b">
        <f>AND(RMDF!EO476&gt;=0, RMDF!EO476&lt;=1-SUM(RMDF!Z476,RMDF!AG476,RMDF!AN476,RMDF!AU476,RMDF!BB476,RMDF!BI476,RMDF!BP476,RMDF!BW476,RMDF!CD476,RMDF!CK476,RMDF!CR476,RMDF!CY476,RMDF!DF476,RMDF!DM476,RMDF!DT476,RMDF!EA476,RMDF!EH476), RMDF!EO476=ROUND(RMDF!EO476,4))</f>
        <v>1</v>
      </c>
      <c r="EM476" s="317">
        <f>RMDF!EM476</f>
        <v>0</v>
      </c>
      <c r="EN476" s="318" t="str">
        <f>IF(EM476=0,"",_xlfn.XLOOKUP(EM476,StatePicklist!$1:$1,StatePicklist!$3:$3,"NA",0))</f>
        <v/>
      </c>
      <c r="EO476" s="297" t="str">
        <f ca="1">IF(RMDF!EN476="", "", IF(ISNUMBER(MATCH(RMDF!EN476, INDIRECT(EN476), 0)), "OK", "Invalid"))</f>
        <v/>
      </c>
      <c r="EP476" s="281"/>
      <c r="EQ476" s="281"/>
      <c r="ER476" s="281"/>
      <c r="ES476" s="281" t="b">
        <f>AND(RMDF!EV476&gt;=0, RMDF!EV476&lt;=1-SUM(RMDF!Z476,RMDF!AG476,RMDF!AN476,RMDF!AU476,RMDF!BB476,RMDF!BI476,RMDF!BP476,RMDF!BW476,RMDF!CD476,RMDF!CK476,RMDF!CR476,RMDF!CY476,RMDF!DF476,RMDF!DM476,RMDF!DT476,RMDF!EA476,RMDF!EH476,RMDF!EO476), RMDF!EV476=ROUND(RMDF!EV476,4))</f>
        <v>1</v>
      </c>
      <c r="ET476" s="317">
        <f>RMDF!ET476</f>
        <v>0</v>
      </c>
      <c r="EU476" s="318" t="str">
        <f>IF(ET476=0,"",_xlfn.XLOOKUP(ET476,StatePicklist!$1:$1,StatePicklist!$3:$3,"NA",0))</f>
        <v/>
      </c>
      <c r="EV476" s="297" t="str">
        <f ca="1">IF(RMDF!EU476="", "", IF(ISNUMBER(MATCH(RMDF!EU476, INDIRECT(EU476), 0)), "OK", "Invalid"))</f>
        <v/>
      </c>
      <c r="EW476" s="281"/>
      <c r="EX476" s="281"/>
      <c r="EY476" s="281"/>
      <c r="EZ476" s="281" t="b">
        <f>AND(RMDF!FC476&gt;=0, RMDF!FC476&lt;=1-SUM(RMDF!Z476,RMDF!AG476,RMDF!AN476,RMDF!AU476,RMDF!BB476,RMDF!BI476,RMDF!BP476,RMDF!BW476,RMDF!CD476,RMDF!CK476,RMDF!CR476,RMDF!CY476,RMDF!DF476,RMDF!DM476,RMDF!DT476,RMDF!EA476,RMDF!EH476,RMDF!EO476,RMDF!EV476), RMDF!FC476=ROUND(RMDF!FC476,4))</f>
        <v>1</v>
      </c>
      <c r="FA476" s="317">
        <f>RMDF!FA476</f>
        <v>0</v>
      </c>
      <c r="FB476" s="318" t="str">
        <f>IF(FA476=0,"",_xlfn.XLOOKUP(FA476,StatePicklist!$1:$1,StatePicklist!$3:$3,"NA",0))</f>
        <v/>
      </c>
      <c r="FC476" s="297" t="str">
        <f ca="1">IF(RMDF!FB476="", "", IF(ISNUMBER(MATCH(RMDF!FB476, INDIRECT(FB476), 0)), "OK", "Invalid"))</f>
        <v/>
      </c>
    </row>
    <row r="477" spans="1:159" s="205" customFormat="1" ht="39.9" customHeight="1" x14ac:dyDescent="0.25">
      <c r="A477" s="206"/>
      <c r="B477" s="196"/>
      <c r="C477" s="197"/>
      <c r="D477" s="198"/>
      <c r="E477" s="199"/>
      <c r="F477" s="200"/>
      <c r="G477" s="201"/>
      <c r="H477" s="292"/>
      <c r="I477" s="305">
        <f>RMDF!I477</f>
        <v>0</v>
      </c>
      <c r="J477" s="305" t="str">
        <f>IF(I477=ProductCode!$B$30,"PDReclPost",IF(OR(I477=ProductCode!$C$30,I477=ProductCode!$E$30,I477=ProductCode!$G$30),"PDPreCon",IF(OR(I477=ProductCode!$D$30,I477=ProductCode!$F$30),"PDNotReclPost","")))</f>
        <v/>
      </c>
      <c r="K477" s="305" t="str">
        <f t="shared" si="27"/>
        <v/>
      </c>
      <c r="L477" s="289"/>
      <c r="M477" s="305" t="str">
        <f t="shared" si="27"/>
        <v/>
      </c>
      <c r="N477" s="289" t="b">
        <f>AND(RMDF!N477&gt;=0, RMDF!N477&lt;=1-RMDF!L477, RMDF!N477=ROUND(RMDF!N477,4))</f>
        <v>1</v>
      </c>
      <c r="O477" s="286" t="str">
        <f>IF(P477="","",IF(I477="","",IF(LEFT(I477,13)="Reclaimed pos",RawMaterialCode!$E$569,RawMaterialCode!$E$568)))</f>
        <v>Reclaimed pre-consumer mixed fibers (RM0578)</v>
      </c>
      <c r="P477" s="295">
        <f t="shared" si="28"/>
        <v>1</v>
      </c>
      <c r="Q477" s="202"/>
      <c r="R477" s="203"/>
      <c r="S477" s="204" t="str">
        <f t="shared" si="29"/>
        <v/>
      </c>
      <c r="T477" s="281"/>
      <c r="U477" s="281"/>
      <c r="V477" s="281"/>
      <c r="W477" s="281"/>
      <c r="X477" s="317">
        <f>RMDF!X477</f>
        <v>0</v>
      </c>
      <c r="Y477" s="318" t="str">
        <f>IF(X477=0,"",_xlfn.XLOOKUP(X477,StatePicklist!$1:$1,StatePicklist!$3:$3,"NA",0))</f>
        <v/>
      </c>
      <c r="Z477" s="297" t="str">
        <f ca="1">IF(RMDF!Y477="", "", IF(ISNUMBER(MATCH(RMDF!Y477, INDIRECT(Y477), 0)), "OK", "Invalid"))</f>
        <v/>
      </c>
      <c r="AA477" s="281"/>
      <c r="AB477" s="281"/>
      <c r="AC477" s="281"/>
      <c r="AD477" s="281" t="b">
        <f>AND(RMDF!AG477&gt;=0, RMDF!AG477&lt;=1-RMDF!Z477, RMDF!AG477=ROUND(RMDF!AG477,4))</f>
        <v>1</v>
      </c>
      <c r="AE477" s="317">
        <f>RMDF!AE477</f>
        <v>0</v>
      </c>
      <c r="AF477" s="318" t="str">
        <f>IF(AE477=0,"",_xlfn.XLOOKUP(AE477,StatePicklist!$1:$1,StatePicklist!$3:$3,"NA",0))</f>
        <v/>
      </c>
      <c r="AG477" s="297" t="str">
        <f ca="1">IF(RMDF!AF477="", "", IF(ISNUMBER(MATCH(RMDF!AF477, INDIRECT(AF477), 0)), "OK", "Invalid"))</f>
        <v/>
      </c>
      <c r="AH477" s="281"/>
      <c r="AI477" s="281"/>
      <c r="AJ477" s="281"/>
      <c r="AK477" s="281" t="b">
        <f>AND(RMDF!AN477&gt;=0, RMDF!AN477&lt;=1-SUM(RMDF!Z477,RMDF!AG477), RMDF!AN477=ROUND(RMDF!AN477,4))</f>
        <v>1</v>
      </c>
      <c r="AL477" s="317">
        <f>RMDF!AL477</f>
        <v>0</v>
      </c>
      <c r="AM477" s="318" t="str">
        <f>IF(AL477=0,"",_xlfn.XLOOKUP(AL477,StatePicklist!$1:$1,StatePicklist!$3:$3,"NA",0))</f>
        <v/>
      </c>
      <c r="AN477" s="297" t="str">
        <f ca="1">IF(RMDF!AM477="", "", IF(ISNUMBER(MATCH(RMDF!AM477, INDIRECT(AM477), 0)), "OK", "Invalid"))</f>
        <v/>
      </c>
      <c r="AO477" s="281"/>
      <c r="AP477" s="281"/>
      <c r="AQ477" s="281"/>
      <c r="AR477" s="281" t="b">
        <f>AND(RMDF!AU477&gt;=0, RMDF!AU477&lt;=1-SUM(RMDF!Z477,RMDF!AG477,RMDF!AN477), RMDF!AU477=ROUND(RMDF!AU477,4))</f>
        <v>1</v>
      </c>
      <c r="AS477" s="317">
        <f>RMDF!AS477</f>
        <v>0</v>
      </c>
      <c r="AT477" s="318" t="str">
        <f>IF(AS477=0,"",_xlfn.XLOOKUP(AS477,StatePicklist!$1:$1,StatePicklist!$3:$3,"NA",0))</f>
        <v/>
      </c>
      <c r="AU477" s="297" t="str">
        <f ca="1">IF(RMDF!AT477="", "", IF(ISNUMBER(MATCH(RMDF!AT477, INDIRECT(AT477), 0)), "OK", "Invalid"))</f>
        <v/>
      </c>
      <c r="AV477" s="281"/>
      <c r="AW477" s="281"/>
      <c r="AX477" s="281"/>
      <c r="AY477" s="281" t="b">
        <f>AND(RMDF!BB477&gt;=0, RMDF!BB477&lt;=1-SUM(RMDF!Z477,RMDF!AG477,RMDF!AN477,RMDF!AU477), RMDF!BB477=ROUND(RMDF!BB477,4))</f>
        <v>1</v>
      </c>
      <c r="AZ477" s="317">
        <f>RMDF!AZ477</f>
        <v>0</v>
      </c>
      <c r="BA477" s="318" t="str">
        <f>IF(AZ477=0,"",_xlfn.XLOOKUP(AZ477,StatePicklist!$1:$1,StatePicklist!$3:$3,"NA",0))</f>
        <v/>
      </c>
      <c r="BB477" s="297" t="str">
        <f ca="1">IF(RMDF!BA477="", "", IF(ISNUMBER(MATCH(RMDF!BA477, INDIRECT(BA477), 0)), "OK", "Invalid"))</f>
        <v/>
      </c>
      <c r="BC477" s="281"/>
      <c r="BD477" s="281"/>
      <c r="BE477" s="281"/>
      <c r="BF477" s="281" t="b">
        <f>AND(RMDF!BI477&gt;=0, RMDF!BI477&lt;=1-SUM(RMDF!Z477,RMDF!AG477,RMDF!AN477,RMDF!AU477,RMDF!BB477), RMDF!BI477=ROUND(RMDF!BI477,4))</f>
        <v>1</v>
      </c>
      <c r="BG477" s="317">
        <f>RMDF!BG477</f>
        <v>0</v>
      </c>
      <c r="BH477" s="318" t="str">
        <f>IF(BG477=0,"",_xlfn.XLOOKUP(BG477,StatePicklist!$1:$1,StatePicklist!$3:$3,"NA",0))</f>
        <v/>
      </c>
      <c r="BI477" s="297" t="str">
        <f ca="1">IF(RMDF!BH477="", "", IF(ISNUMBER(MATCH(RMDF!BH477, INDIRECT(BH477), 0)), "OK", "Invalid"))</f>
        <v/>
      </c>
      <c r="BJ477" s="281"/>
      <c r="BK477" s="281"/>
      <c r="BL477" s="281"/>
      <c r="BM477" s="281" t="b">
        <f>AND(RMDF!BP477&gt;=0, RMDF!BP477&lt;=1-SUM(RMDF!Z477,RMDF!AG477,RMDF!AN477,RMDF!AU477,RMDF!BB477,RMDF!BI477), RMDF!BP477=ROUND(RMDF!BP477,4))</f>
        <v>1</v>
      </c>
      <c r="BN477" s="317">
        <f>RMDF!BN477</f>
        <v>0</v>
      </c>
      <c r="BO477" s="318" t="str">
        <f>IF(BN477=0,"",_xlfn.XLOOKUP(BN477,StatePicklist!$1:$1,StatePicklist!$3:$3,"NA",0))</f>
        <v/>
      </c>
      <c r="BP477" s="297" t="str">
        <f ca="1">IF(RMDF!BO477="", "", IF(ISNUMBER(MATCH(RMDF!BO477, INDIRECT(BO477), 0)), "OK", "Invalid"))</f>
        <v/>
      </c>
      <c r="BQ477" s="281"/>
      <c r="BR477" s="281"/>
      <c r="BS477" s="281"/>
      <c r="BT477" s="281" t="b">
        <f>AND(RMDF!BW477&gt;=0, RMDF!BW477&lt;=1-SUM(RMDF!Z477,RMDF!AG477,RMDF!AN477,RMDF!AU477,RMDF!BB477,RMDF!BI477,RMDF!BP477), RMDF!BW477=ROUND(RMDF!BW477,4))</f>
        <v>1</v>
      </c>
      <c r="BU477" s="317">
        <f>RMDF!BU477</f>
        <v>0</v>
      </c>
      <c r="BV477" s="318" t="str">
        <f>IF(BU477=0,"",_xlfn.XLOOKUP(BU477,StatePicklist!$1:$1,StatePicklist!$3:$3,"NA",0))</f>
        <v/>
      </c>
      <c r="BW477" s="297" t="str">
        <f ca="1">IF(RMDF!BV477="", "", IF(ISNUMBER(MATCH(RMDF!BV477, INDIRECT(BV477), 0)), "OK", "Invalid"))</f>
        <v/>
      </c>
      <c r="BX477" s="281"/>
      <c r="BY477" s="281"/>
      <c r="BZ477" s="281"/>
      <c r="CA477" s="281" t="b">
        <f>AND(RMDF!CD477&gt;=0, RMDF!CD477&lt;=1-SUM(RMDF!Z477,RMDF!AG477,RMDF!AN477,RMDF!AU477,RMDF!BB477,RMDF!BI477,RMDF!BP477,RMDF!BW477), RMDF!CD477=ROUND(RMDF!CD477,4))</f>
        <v>1</v>
      </c>
      <c r="CB477" s="317">
        <f>RMDF!CB477</f>
        <v>0</v>
      </c>
      <c r="CC477" s="318" t="str">
        <f>IF(CB477=0,"",_xlfn.XLOOKUP(CB477,StatePicklist!$1:$1,StatePicklist!$3:$3,"NA",0))</f>
        <v/>
      </c>
      <c r="CD477" s="297" t="str">
        <f ca="1">IF(RMDF!CC477="", "", IF(ISNUMBER(MATCH(RMDF!CC477, INDIRECT(CC477), 0)), "OK", "Invalid"))</f>
        <v/>
      </c>
      <c r="CE477" s="281"/>
      <c r="CF477" s="281"/>
      <c r="CG477" s="281"/>
      <c r="CH477" s="281" t="b">
        <f>AND(RMDF!CK477&gt;=0, RMDF!CK477&lt;=1-SUM(RMDF!Z477,RMDF!AG477,RMDF!AN477,RMDF!AU477,RMDF!BB477,RMDF!BI477,RMDF!BP477,RMDF!BW477,RMDF!CD477), RMDF!CK477=ROUND(RMDF!CK477,4))</f>
        <v>1</v>
      </c>
      <c r="CI477" s="317">
        <f>RMDF!CI477</f>
        <v>0</v>
      </c>
      <c r="CJ477" s="318" t="str">
        <f>IF(CI477=0,"",_xlfn.XLOOKUP(CI477,StatePicklist!$1:$1,StatePicklist!$3:$3,"NA",0))</f>
        <v/>
      </c>
      <c r="CK477" s="297" t="str">
        <f ca="1">IF(RMDF!CJ477="", "", IF(ISNUMBER(MATCH(RMDF!CJ477, INDIRECT(CJ477), 0)), "OK", "Invalid"))</f>
        <v/>
      </c>
      <c r="CL477" s="281"/>
      <c r="CM477" s="281"/>
      <c r="CN477" s="281"/>
      <c r="CO477" s="281" t="b">
        <f>AND(RMDF!CR477&gt;=0, RMDF!CR477&lt;=1-SUM(RMDF!Z477,RMDF!AG477,RMDF!AN477,RMDF!AU477,RMDF!BB477,RMDF!BI477,RMDF!BP477,RMDF!BW477,RMDF!CD477,RMDF!CK477), RMDF!CR477=ROUND(RMDF!CR477,4))</f>
        <v>1</v>
      </c>
      <c r="CP477" s="317">
        <f>RMDF!CP477</f>
        <v>0</v>
      </c>
      <c r="CQ477" s="318" t="str">
        <f>IF(CP477=0,"",_xlfn.XLOOKUP(CP477,StatePicklist!$1:$1,StatePicklist!$3:$3,"NA",0))</f>
        <v/>
      </c>
      <c r="CR477" s="297" t="str">
        <f ca="1">IF(RMDF!CQ477="", "", IF(ISNUMBER(MATCH(RMDF!CQ477, INDIRECT(CQ477), 0)), "OK", "Invalid"))</f>
        <v/>
      </c>
      <c r="CS477" s="281"/>
      <c r="CT477" s="281"/>
      <c r="CU477" s="281"/>
      <c r="CV477" s="281" t="b">
        <f>AND(RMDF!CY477&gt;=0, RMDF!CY477&lt;=1-SUM(RMDF!Z477,RMDF!AG477,RMDF!AN477,RMDF!AU477,RMDF!BB477,RMDF!BI477,RMDF!BP477,RMDF!BW477,RMDF!CD477,RMDF!CK477,RMDF!CR477), RMDF!CY477=ROUND(RMDF!CY477,4))</f>
        <v>1</v>
      </c>
      <c r="CW477" s="317">
        <f>RMDF!CW477</f>
        <v>0</v>
      </c>
      <c r="CX477" s="318" t="str">
        <f>IF(CW477=0,"",_xlfn.XLOOKUP(CW477,StatePicklist!$1:$1,StatePicklist!$3:$3,"NA",0))</f>
        <v/>
      </c>
      <c r="CY477" s="297" t="str">
        <f ca="1">IF(RMDF!CX477="", "", IF(ISNUMBER(MATCH(RMDF!CX477, INDIRECT(CX477), 0)), "OK", "Invalid"))</f>
        <v/>
      </c>
      <c r="CZ477" s="281"/>
      <c r="DA477" s="281"/>
      <c r="DB477" s="281"/>
      <c r="DC477" s="281" t="b">
        <f>AND(RMDF!DF477&gt;=0, RMDF!DF477&lt;=1-SUM(RMDF!Z477,RMDF!AG477,RMDF!AN477,RMDF!AU477,RMDF!BB477,RMDF!BI477,RMDF!BP477,RMDF!BW477,RMDF!CD477,RMDF!CK477,RMDF!CR477,RMDF!CY477), RMDF!DF477=ROUND(RMDF!DF477,4))</f>
        <v>1</v>
      </c>
      <c r="DD477" s="317">
        <f>RMDF!DD477</f>
        <v>0</v>
      </c>
      <c r="DE477" s="318" t="str">
        <f>IF(DD477=0,"",_xlfn.XLOOKUP(DD477,StatePicklist!$1:$1,StatePicklist!$3:$3,"NA",0))</f>
        <v/>
      </c>
      <c r="DF477" s="297" t="str">
        <f ca="1">IF(RMDF!DE477="", "", IF(ISNUMBER(MATCH(RMDF!DE477, INDIRECT(DE477), 0)), "OK", "Invalid"))</f>
        <v/>
      </c>
      <c r="DG477" s="281"/>
      <c r="DH477" s="281"/>
      <c r="DI477" s="281"/>
      <c r="DJ477" s="281" t="b">
        <f>AND(RMDF!DM477&gt;=0, RMDF!DM477&lt;=1-SUM(RMDF!Z477,RMDF!AG477,RMDF!AN477,RMDF!AU477,RMDF!BB477,RMDF!BI477,RMDF!BP477,RMDF!BW477,RMDF!CD477,RMDF!CK477,RMDF!CR477,RMDF!CY477,RMDF!DF477), RMDF!DM477=ROUND(RMDF!DM477,4))</f>
        <v>1</v>
      </c>
      <c r="DK477" s="317">
        <f>RMDF!DK477</f>
        <v>0</v>
      </c>
      <c r="DL477" s="318" t="str">
        <f>IF(DK477=0,"",_xlfn.XLOOKUP(DK477,StatePicklist!$1:$1,StatePicklist!$3:$3,"NA",0))</f>
        <v/>
      </c>
      <c r="DM477" s="297" t="str">
        <f ca="1">IF(RMDF!DL477="", "", IF(ISNUMBER(MATCH(RMDF!DL477, INDIRECT(DL477), 0)), "OK", "Invalid"))</f>
        <v/>
      </c>
      <c r="DN477" s="281"/>
      <c r="DO477" s="281"/>
      <c r="DP477" s="281"/>
      <c r="DQ477" s="281" t="b">
        <f>AND(RMDF!DT477&gt;=0, RMDF!DT477&lt;=1-SUM(RMDF!Z477,RMDF!AG477,RMDF!AN477,RMDF!AU477,RMDF!BB477,RMDF!BI477,RMDF!BP477,RMDF!BW477,RMDF!CD477,RMDF!CK477,RMDF!CR477,RMDF!CY477,RMDF!DF477,RMDF!DM477), RMDF!DT477=ROUND(RMDF!DT477,4))</f>
        <v>1</v>
      </c>
      <c r="DR477" s="317">
        <f>RMDF!DR477</f>
        <v>0</v>
      </c>
      <c r="DS477" s="318" t="str">
        <f>IF(DR477=0,"",_xlfn.XLOOKUP(DR477,StatePicklist!$1:$1,StatePicklist!$3:$3,"NA",0))</f>
        <v/>
      </c>
      <c r="DT477" s="297" t="str">
        <f ca="1">IF(RMDF!DS477="", "", IF(ISNUMBER(MATCH(RMDF!DS477, INDIRECT(DS477), 0)), "OK", "Invalid"))</f>
        <v/>
      </c>
      <c r="DU477" s="281"/>
      <c r="DV477" s="281"/>
      <c r="DW477" s="281"/>
      <c r="DX477" s="281" t="b">
        <f>AND(RMDF!EA477&gt;=0, RMDF!EA477&lt;=1-SUM(RMDF!Z477,RMDF!AG477,RMDF!AN477,RMDF!AU477,RMDF!BB477,RMDF!BI477,RMDF!BP477,RMDF!BW477,RMDF!CD477,RMDF!CK477,RMDF!CR477,RMDF!CY477,RMDF!DF477,RMDF!DM477,RMDF!DT477), RMDF!EA477=ROUND(RMDF!EA477,4))</f>
        <v>1</v>
      </c>
      <c r="DY477" s="317">
        <f>RMDF!DY477</f>
        <v>0</v>
      </c>
      <c r="DZ477" s="318" t="str">
        <f>IF(DY477=0,"",_xlfn.XLOOKUP(DY477,StatePicklist!$1:$1,StatePicklist!$3:$3,"NA",0))</f>
        <v/>
      </c>
      <c r="EA477" s="297" t="str">
        <f ca="1">IF(RMDF!DZ477="", "", IF(ISNUMBER(MATCH(RMDF!DZ477, INDIRECT(DZ477), 0)), "OK", "Invalid"))</f>
        <v/>
      </c>
      <c r="EB477" s="281"/>
      <c r="EC477" s="281"/>
      <c r="ED477" s="281"/>
      <c r="EE477" s="281" t="b">
        <f>AND(RMDF!EH477&gt;=0, RMDF!EH477&lt;=1-SUM(RMDF!Z477,RMDF!AG477,RMDF!AN477,RMDF!AU477,RMDF!BB477,RMDF!BI477,RMDF!BP477,RMDF!BW477,RMDF!CD477,RMDF!CK477,RMDF!CR477,RMDF!CY477,RMDF!DF477,RMDF!DM477,RMDF!DT477,RMDF!EA477), RMDF!EH477=ROUND(RMDF!EH477,4))</f>
        <v>1</v>
      </c>
      <c r="EF477" s="317">
        <f>RMDF!EF477</f>
        <v>0</v>
      </c>
      <c r="EG477" s="318" t="str">
        <f>IF(EF477=0,"",_xlfn.XLOOKUP(EF477,StatePicklist!$1:$1,StatePicklist!$3:$3,"NA",0))</f>
        <v/>
      </c>
      <c r="EH477" s="297" t="str">
        <f ca="1">IF(RMDF!EG477="", "", IF(ISNUMBER(MATCH(RMDF!EG477, INDIRECT(EG477), 0)), "OK", "Invalid"))</f>
        <v/>
      </c>
      <c r="EI477" s="281"/>
      <c r="EJ477" s="281"/>
      <c r="EK477" s="281"/>
      <c r="EL477" s="281" t="b">
        <f>AND(RMDF!EO477&gt;=0, RMDF!EO477&lt;=1-SUM(RMDF!Z477,RMDF!AG477,RMDF!AN477,RMDF!AU477,RMDF!BB477,RMDF!BI477,RMDF!BP477,RMDF!BW477,RMDF!CD477,RMDF!CK477,RMDF!CR477,RMDF!CY477,RMDF!DF477,RMDF!DM477,RMDF!DT477,RMDF!EA477,RMDF!EH477), RMDF!EO477=ROUND(RMDF!EO477,4))</f>
        <v>1</v>
      </c>
      <c r="EM477" s="317">
        <f>RMDF!EM477</f>
        <v>0</v>
      </c>
      <c r="EN477" s="318" t="str">
        <f>IF(EM477=0,"",_xlfn.XLOOKUP(EM477,StatePicklist!$1:$1,StatePicklist!$3:$3,"NA",0))</f>
        <v/>
      </c>
      <c r="EO477" s="297" t="str">
        <f ca="1">IF(RMDF!EN477="", "", IF(ISNUMBER(MATCH(RMDF!EN477, INDIRECT(EN477), 0)), "OK", "Invalid"))</f>
        <v/>
      </c>
      <c r="EP477" s="281"/>
      <c r="EQ477" s="281"/>
      <c r="ER477" s="281"/>
      <c r="ES477" s="281" t="b">
        <f>AND(RMDF!EV477&gt;=0, RMDF!EV477&lt;=1-SUM(RMDF!Z477,RMDF!AG477,RMDF!AN477,RMDF!AU477,RMDF!BB477,RMDF!BI477,RMDF!BP477,RMDF!BW477,RMDF!CD477,RMDF!CK477,RMDF!CR477,RMDF!CY477,RMDF!DF477,RMDF!DM477,RMDF!DT477,RMDF!EA477,RMDF!EH477,RMDF!EO477), RMDF!EV477=ROUND(RMDF!EV477,4))</f>
        <v>1</v>
      </c>
      <c r="ET477" s="317">
        <f>RMDF!ET477</f>
        <v>0</v>
      </c>
      <c r="EU477" s="318" t="str">
        <f>IF(ET477=0,"",_xlfn.XLOOKUP(ET477,StatePicklist!$1:$1,StatePicklist!$3:$3,"NA",0))</f>
        <v/>
      </c>
      <c r="EV477" s="297" t="str">
        <f ca="1">IF(RMDF!EU477="", "", IF(ISNUMBER(MATCH(RMDF!EU477, INDIRECT(EU477), 0)), "OK", "Invalid"))</f>
        <v/>
      </c>
      <c r="EW477" s="281"/>
      <c r="EX477" s="281"/>
      <c r="EY477" s="281"/>
      <c r="EZ477" s="281" t="b">
        <f>AND(RMDF!FC477&gt;=0, RMDF!FC477&lt;=1-SUM(RMDF!Z477,RMDF!AG477,RMDF!AN477,RMDF!AU477,RMDF!BB477,RMDF!BI477,RMDF!BP477,RMDF!BW477,RMDF!CD477,RMDF!CK477,RMDF!CR477,RMDF!CY477,RMDF!DF477,RMDF!DM477,RMDF!DT477,RMDF!EA477,RMDF!EH477,RMDF!EO477,RMDF!EV477), RMDF!FC477=ROUND(RMDF!FC477,4))</f>
        <v>1</v>
      </c>
      <c r="FA477" s="317">
        <f>RMDF!FA477</f>
        <v>0</v>
      </c>
      <c r="FB477" s="318" t="str">
        <f>IF(FA477=0,"",_xlfn.XLOOKUP(FA477,StatePicklist!$1:$1,StatePicklist!$3:$3,"NA",0))</f>
        <v/>
      </c>
      <c r="FC477" s="297" t="str">
        <f ca="1">IF(RMDF!FB477="", "", IF(ISNUMBER(MATCH(RMDF!FB477, INDIRECT(FB477), 0)), "OK", "Invalid"))</f>
        <v/>
      </c>
    </row>
    <row r="478" spans="1:159" s="205" customFormat="1" ht="39.9" customHeight="1" x14ac:dyDescent="0.25">
      <c r="A478" s="206"/>
      <c r="B478" s="196"/>
      <c r="C478" s="197"/>
      <c r="D478" s="198"/>
      <c r="E478" s="199"/>
      <c r="F478" s="200"/>
      <c r="G478" s="201"/>
      <c r="H478" s="292"/>
      <c r="I478" s="305">
        <f>RMDF!I478</f>
        <v>0</v>
      </c>
      <c r="J478" s="305" t="str">
        <f>IF(I478=ProductCode!$B$30,"PDReclPost",IF(OR(I478=ProductCode!$C$30,I478=ProductCode!$E$30,I478=ProductCode!$G$30),"PDPreCon",IF(OR(I478=ProductCode!$D$30,I478=ProductCode!$F$30),"PDNotReclPost","")))</f>
        <v/>
      </c>
      <c r="K478" s="305" t="str">
        <f t="shared" si="27"/>
        <v/>
      </c>
      <c r="L478" s="289"/>
      <c r="M478" s="305" t="str">
        <f t="shared" si="27"/>
        <v/>
      </c>
      <c r="N478" s="289" t="b">
        <f>AND(RMDF!N478&gt;=0, RMDF!N478&lt;=1-RMDF!L478, RMDF!N478=ROUND(RMDF!N478,4))</f>
        <v>1</v>
      </c>
      <c r="O478" s="286" t="str">
        <f>IF(P478="","",IF(I478="","",IF(LEFT(I478,13)="Reclaimed pos",RawMaterialCode!$E$569,RawMaterialCode!$E$568)))</f>
        <v>Reclaimed pre-consumer mixed fibers (RM0578)</v>
      </c>
      <c r="P478" s="295">
        <f t="shared" si="28"/>
        <v>1</v>
      </c>
      <c r="Q478" s="202"/>
      <c r="R478" s="203"/>
      <c r="S478" s="204" t="str">
        <f t="shared" si="29"/>
        <v/>
      </c>
      <c r="T478" s="281"/>
      <c r="U478" s="281"/>
      <c r="V478" s="281"/>
      <c r="W478" s="281"/>
      <c r="X478" s="317">
        <f>RMDF!X478</f>
        <v>0</v>
      </c>
      <c r="Y478" s="318" t="str">
        <f>IF(X478=0,"",_xlfn.XLOOKUP(X478,StatePicklist!$1:$1,StatePicklist!$3:$3,"NA",0))</f>
        <v/>
      </c>
      <c r="Z478" s="297" t="str">
        <f ca="1">IF(RMDF!Y478="", "", IF(ISNUMBER(MATCH(RMDF!Y478, INDIRECT(Y478), 0)), "OK", "Invalid"))</f>
        <v/>
      </c>
      <c r="AA478" s="281"/>
      <c r="AB478" s="281"/>
      <c r="AC478" s="281"/>
      <c r="AD478" s="281" t="b">
        <f>AND(RMDF!AG478&gt;=0, RMDF!AG478&lt;=1-RMDF!Z478, RMDF!AG478=ROUND(RMDF!AG478,4))</f>
        <v>1</v>
      </c>
      <c r="AE478" s="317">
        <f>RMDF!AE478</f>
        <v>0</v>
      </c>
      <c r="AF478" s="318" t="str">
        <f>IF(AE478=0,"",_xlfn.XLOOKUP(AE478,StatePicklist!$1:$1,StatePicklist!$3:$3,"NA",0))</f>
        <v/>
      </c>
      <c r="AG478" s="297" t="str">
        <f ca="1">IF(RMDF!AF478="", "", IF(ISNUMBER(MATCH(RMDF!AF478, INDIRECT(AF478), 0)), "OK", "Invalid"))</f>
        <v/>
      </c>
      <c r="AH478" s="281"/>
      <c r="AI478" s="281"/>
      <c r="AJ478" s="281"/>
      <c r="AK478" s="281" t="b">
        <f>AND(RMDF!AN478&gt;=0, RMDF!AN478&lt;=1-SUM(RMDF!Z478,RMDF!AG478), RMDF!AN478=ROUND(RMDF!AN478,4))</f>
        <v>1</v>
      </c>
      <c r="AL478" s="317">
        <f>RMDF!AL478</f>
        <v>0</v>
      </c>
      <c r="AM478" s="318" t="str">
        <f>IF(AL478=0,"",_xlfn.XLOOKUP(AL478,StatePicklist!$1:$1,StatePicklist!$3:$3,"NA",0))</f>
        <v/>
      </c>
      <c r="AN478" s="297" t="str">
        <f ca="1">IF(RMDF!AM478="", "", IF(ISNUMBER(MATCH(RMDF!AM478, INDIRECT(AM478), 0)), "OK", "Invalid"))</f>
        <v/>
      </c>
      <c r="AO478" s="281"/>
      <c r="AP478" s="281"/>
      <c r="AQ478" s="281"/>
      <c r="AR478" s="281" t="b">
        <f>AND(RMDF!AU478&gt;=0, RMDF!AU478&lt;=1-SUM(RMDF!Z478,RMDF!AG478,RMDF!AN478), RMDF!AU478=ROUND(RMDF!AU478,4))</f>
        <v>1</v>
      </c>
      <c r="AS478" s="317">
        <f>RMDF!AS478</f>
        <v>0</v>
      </c>
      <c r="AT478" s="318" t="str">
        <f>IF(AS478=0,"",_xlfn.XLOOKUP(AS478,StatePicklist!$1:$1,StatePicklist!$3:$3,"NA",0))</f>
        <v/>
      </c>
      <c r="AU478" s="297" t="str">
        <f ca="1">IF(RMDF!AT478="", "", IF(ISNUMBER(MATCH(RMDF!AT478, INDIRECT(AT478), 0)), "OK", "Invalid"))</f>
        <v/>
      </c>
      <c r="AV478" s="281"/>
      <c r="AW478" s="281"/>
      <c r="AX478" s="281"/>
      <c r="AY478" s="281" t="b">
        <f>AND(RMDF!BB478&gt;=0, RMDF!BB478&lt;=1-SUM(RMDF!Z478,RMDF!AG478,RMDF!AN478,RMDF!AU478), RMDF!BB478=ROUND(RMDF!BB478,4))</f>
        <v>1</v>
      </c>
      <c r="AZ478" s="317">
        <f>RMDF!AZ478</f>
        <v>0</v>
      </c>
      <c r="BA478" s="318" t="str">
        <f>IF(AZ478=0,"",_xlfn.XLOOKUP(AZ478,StatePicklist!$1:$1,StatePicklist!$3:$3,"NA",0))</f>
        <v/>
      </c>
      <c r="BB478" s="297" t="str">
        <f ca="1">IF(RMDF!BA478="", "", IF(ISNUMBER(MATCH(RMDF!BA478, INDIRECT(BA478), 0)), "OK", "Invalid"))</f>
        <v/>
      </c>
      <c r="BC478" s="281"/>
      <c r="BD478" s="281"/>
      <c r="BE478" s="281"/>
      <c r="BF478" s="281" t="b">
        <f>AND(RMDF!BI478&gt;=0, RMDF!BI478&lt;=1-SUM(RMDF!Z478,RMDF!AG478,RMDF!AN478,RMDF!AU478,RMDF!BB478), RMDF!BI478=ROUND(RMDF!BI478,4))</f>
        <v>1</v>
      </c>
      <c r="BG478" s="317">
        <f>RMDF!BG478</f>
        <v>0</v>
      </c>
      <c r="BH478" s="318" t="str">
        <f>IF(BG478=0,"",_xlfn.XLOOKUP(BG478,StatePicklist!$1:$1,StatePicklist!$3:$3,"NA",0))</f>
        <v/>
      </c>
      <c r="BI478" s="297" t="str">
        <f ca="1">IF(RMDF!BH478="", "", IF(ISNUMBER(MATCH(RMDF!BH478, INDIRECT(BH478), 0)), "OK", "Invalid"))</f>
        <v/>
      </c>
      <c r="BJ478" s="281"/>
      <c r="BK478" s="281"/>
      <c r="BL478" s="281"/>
      <c r="BM478" s="281" t="b">
        <f>AND(RMDF!BP478&gt;=0, RMDF!BP478&lt;=1-SUM(RMDF!Z478,RMDF!AG478,RMDF!AN478,RMDF!AU478,RMDF!BB478,RMDF!BI478), RMDF!BP478=ROUND(RMDF!BP478,4))</f>
        <v>1</v>
      </c>
      <c r="BN478" s="317">
        <f>RMDF!BN478</f>
        <v>0</v>
      </c>
      <c r="BO478" s="318" t="str">
        <f>IF(BN478=0,"",_xlfn.XLOOKUP(BN478,StatePicklist!$1:$1,StatePicklist!$3:$3,"NA",0))</f>
        <v/>
      </c>
      <c r="BP478" s="297" t="str">
        <f ca="1">IF(RMDF!BO478="", "", IF(ISNUMBER(MATCH(RMDF!BO478, INDIRECT(BO478), 0)), "OK", "Invalid"))</f>
        <v/>
      </c>
      <c r="BQ478" s="281"/>
      <c r="BR478" s="281"/>
      <c r="BS478" s="281"/>
      <c r="BT478" s="281" t="b">
        <f>AND(RMDF!BW478&gt;=0, RMDF!BW478&lt;=1-SUM(RMDF!Z478,RMDF!AG478,RMDF!AN478,RMDF!AU478,RMDF!BB478,RMDF!BI478,RMDF!BP478), RMDF!BW478=ROUND(RMDF!BW478,4))</f>
        <v>1</v>
      </c>
      <c r="BU478" s="317">
        <f>RMDF!BU478</f>
        <v>0</v>
      </c>
      <c r="BV478" s="318" t="str">
        <f>IF(BU478=0,"",_xlfn.XLOOKUP(BU478,StatePicklist!$1:$1,StatePicklist!$3:$3,"NA",0))</f>
        <v/>
      </c>
      <c r="BW478" s="297" t="str">
        <f ca="1">IF(RMDF!BV478="", "", IF(ISNUMBER(MATCH(RMDF!BV478, INDIRECT(BV478), 0)), "OK", "Invalid"))</f>
        <v/>
      </c>
      <c r="BX478" s="281"/>
      <c r="BY478" s="281"/>
      <c r="BZ478" s="281"/>
      <c r="CA478" s="281" t="b">
        <f>AND(RMDF!CD478&gt;=0, RMDF!CD478&lt;=1-SUM(RMDF!Z478,RMDF!AG478,RMDF!AN478,RMDF!AU478,RMDF!BB478,RMDF!BI478,RMDF!BP478,RMDF!BW478), RMDF!CD478=ROUND(RMDF!CD478,4))</f>
        <v>1</v>
      </c>
      <c r="CB478" s="317">
        <f>RMDF!CB478</f>
        <v>0</v>
      </c>
      <c r="CC478" s="318" t="str">
        <f>IF(CB478=0,"",_xlfn.XLOOKUP(CB478,StatePicklist!$1:$1,StatePicklist!$3:$3,"NA",0))</f>
        <v/>
      </c>
      <c r="CD478" s="297" t="str">
        <f ca="1">IF(RMDF!CC478="", "", IF(ISNUMBER(MATCH(RMDF!CC478, INDIRECT(CC478), 0)), "OK", "Invalid"))</f>
        <v/>
      </c>
      <c r="CE478" s="281"/>
      <c r="CF478" s="281"/>
      <c r="CG478" s="281"/>
      <c r="CH478" s="281" t="b">
        <f>AND(RMDF!CK478&gt;=0, RMDF!CK478&lt;=1-SUM(RMDF!Z478,RMDF!AG478,RMDF!AN478,RMDF!AU478,RMDF!BB478,RMDF!BI478,RMDF!BP478,RMDF!BW478,RMDF!CD478), RMDF!CK478=ROUND(RMDF!CK478,4))</f>
        <v>1</v>
      </c>
      <c r="CI478" s="317">
        <f>RMDF!CI478</f>
        <v>0</v>
      </c>
      <c r="CJ478" s="318" t="str">
        <f>IF(CI478=0,"",_xlfn.XLOOKUP(CI478,StatePicklist!$1:$1,StatePicklist!$3:$3,"NA",0))</f>
        <v/>
      </c>
      <c r="CK478" s="297" t="str">
        <f ca="1">IF(RMDF!CJ478="", "", IF(ISNUMBER(MATCH(RMDF!CJ478, INDIRECT(CJ478), 0)), "OK", "Invalid"))</f>
        <v/>
      </c>
      <c r="CL478" s="281"/>
      <c r="CM478" s="281"/>
      <c r="CN478" s="281"/>
      <c r="CO478" s="281" t="b">
        <f>AND(RMDF!CR478&gt;=0, RMDF!CR478&lt;=1-SUM(RMDF!Z478,RMDF!AG478,RMDF!AN478,RMDF!AU478,RMDF!BB478,RMDF!BI478,RMDF!BP478,RMDF!BW478,RMDF!CD478,RMDF!CK478), RMDF!CR478=ROUND(RMDF!CR478,4))</f>
        <v>1</v>
      </c>
      <c r="CP478" s="317">
        <f>RMDF!CP478</f>
        <v>0</v>
      </c>
      <c r="CQ478" s="318" t="str">
        <f>IF(CP478=0,"",_xlfn.XLOOKUP(CP478,StatePicklist!$1:$1,StatePicklist!$3:$3,"NA",0))</f>
        <v/>
      </c>
      <c r="CR478" s="297" t="str">
        <f ca="1">IF(RMDF!CQ478="", "", IF(ISNUMBER(MATCH(RMDF!CQ478, INDIRECT(CQ478), 0)), "OK", "Invalid"))</f>
        <v/>
      </c>
      <c r="CS478" s="281"/>
      <c r="CT478" s="281"/>
      <c r="CU478" s="281"/>
      <c r="CV478" s="281" t="b">
        <f>AND(RMDF!CY478&gt;=0, RMDF!CY478&lt;=1-SUM(RMDF!Z478,RMDF!AG478,RMDF!AN478,RMDF!AU478,RMDF!BB478,RMDF!BI478,RMDF!BP478,RMDF!BW478,RMDF!CD478,RMDF!CK478,RMDF!CR478), RMDF!CY478=ROUND(RMDF!CY478,4))</f>
        <v>1</v>
      </c>
      <c r="CW478" s="317">
        <f>RMDF!CW478</f>
        <v>0</v>
      </c>
      <c r="CX478" s="318" t="str">
        <f>IF(CW478=0,"",_xlfn.XLOOKUP(CW478,StatePicklist!$1:$1,StatePicklist!$3:$3,"NA",0))</f>
        <v/>
      </c>
      <c r="CY478" s="297" t="str">
        <f ca="1">IF(RMDF!CX478="", "", IF(ISNUMBER(MATCH(RMDF!CX478, INDIRECT(CX478), 0)), "OK", "Invalid"))</f>
        <v/>
      </c>
      <c r="CZ478" s="281"/>
      <c r="DA478" s="281"/>
      <c r="DB478" s="281"/>
      <c r="DC478" s="281" t="b">
        <f>AND(RMDF!DF478&gt;=0, RMDF!DF478&lt;=1-SUM(RMDF!Z478,RMDF!AG478,RMDF!AN478,RMDF!AU478,RMDF!BB478,RMDF!BI478,RMDF!BP478,RMDF!BW478,RMDF!CD478,RMDF!CK478,RMDF!CR478,RMDF!CY478), RMDF!DF478=ROUND(RMDF!DF478,4))</f>
        <v>1</v>
      </c>
      <c r="DD478" s="317">
        <f>RMDF!DD478</f>
        <v>0</v>
      </c>
      <c r="DE478" s="318" t="str">
        <f>IF(DD478=0,"",_xlfn.XLOOKUP(DD478,StatePicklist!$1:$1,StatePicklist!$3:$3,"NA",0))</f>
        <v/>
      </c>
      <c r="DF478" s="297" t="str">
        <f ca="1">IF(RMDF!DE478="", "", IF(ISNUMBER(MATCH(RMDF!DE478, INDIRECT(DE478), 0)), "OK", "Invalid"))</f>
        <v/>
      </c>
      <c r="DG478" s="281"/>
      <c r="DH478" s="281"/>
      <c r="DI478" s="281"/>
      <c r="DJ478" s="281" t="b">
        <f>AND(RMDF!DM478&gt;=0, RMDF!DM478&lt;=1-SUM(RMDF!Z478,RMDF!AG478,RMDF!AN478,RMDF!AU478,RMDF!BB478,RMDF!BI478,RMDF!BP478,RMDF!BW478,RMDF!CD478,RMDF!CK478,RMDF!CR478,RMDF!CY478,RMDF!DF478), RMDF!DM478=ROUND(RMDF!DM478,4))</f>
        <v>1</v>
      </c>
      <c r="DK478" s="317">
        <f>RMDF!DK478</f>
        <v>0</v>
      </c>
      <c r="DL478" s="318" t="str">
        <f>IF(DK478=0,"",_xlfn.XLOOKUP(DK478,StatePicklist!$1:$1,StatePicklist!$3:$3,"NA",0))</f>
        <v/>
      </c>
      <c r="DM478" s="297" t="str">
        <f ca="1">IF(RMDF!DL478="", "", IF(ISNUMBER(MATCH(RMDF!DL478, INDIRECT(DL478), 0)), "OK", "Invalid"))</f>
        <v/>
      </c>
      <c r="DN478" s="281"/>
      <c r="DO478" s="281"/>
      <c r="DP478" s="281"/>
      <c r="DQ478" s="281" t="b">
        <f>AND(RMDF!DT478&gt;=0, RMDF!DT478&lt;=1-SUM(RMDF!Z478,RMDF!AG478,RMDF!AN478,RMDF!AU478,RMDF!BB478,RMDF!BI478,RMDF!BP478,RMDF!BW478,RMDF!CD478,RMDF!CK478,RMDF!CR478,RMDF!CY478,RMDF!DF478,RMDF!DM478), RMDF!DT478=ROUND(RMDF!DT478,4))</f>
        <v>1</v>
      </c>
      <c r="DR478" s="317">
        <f>RMDF!DR478</f>
        <v>0</v>
      </c>
      <c r="DS478" s="318" t="str">
        <f>IF(DR478=0,"",_xlfn.XLOOKUP(DR478,StatePicklist!$1:$1,StatePicklist!$3:$3,"NA",0))</f>
        <v/>
      </c>
      <c r="DT478" s="297" t="str">
        <f ca="1">IF(RMDF!DS478="", "", IF(ISNUMBER(MATCH(RMDF!DS478, INDIRECT(DS478), 0)), "OK", "Invalid"))</f>
        <v/>
      </c>
      <c r="DU478" s="281"/>
      <c r="DV478" s="281"/>
      <c r="DW478" s="281"/>
      <c r="DX478" s="281" t="b">
        <f>AND(RMDF!EA478&gt;=0, RMDF!EA478&lt;=1-SUM(RMDF!Z478,RMDF!AG478,RMDF!AN478,RMDF!AU478,RMDF!BB478,RMDF!BI478,RMDF!BP478,RMDF!BW478,RMDF!CD478,RMDF!CK478,RMDF!CR478,RMDF!CY478,RMDF!DF478,RMDF!DM478,RMDF!DT478), RMDF!EA478=ROUND(RMDF!EA478,4))</f>
        <v>1</v>
      </c>
      <c r="DY478" s="317">
        <f>RMDF!DY478</f>
        <v>0</v>
      </c>
      <c r="DZ478" s="318" t="str">
        <f>IF(DY478=0,"",_xlfn.XLOOKUP(DY478,StatePicklist!$1:$1,StatePicklist!$3:$3,"NA",0))</f>
        <v/>
      </c>
      <c r="EA478" s="297" t="str">
        <f ca="1">IF(RMDF!DZ478="", "", IF(ISNUMBER(MATCH(RMDF!DZ478, INDIRECT(DZ478), 0)), "OK", "Invalid"))</f>
        <v/>
      </c>
      <c r="EB478" s="281"/>
      <c r="EC478" s="281"/>
      <c r="ED478" s="281"/>
      <c r="EE478" s="281" t="b">
        <f>AND(RMDF!EH478&gt;=0, RMDF!EH478&lt;=1-SUM(RMDF!Z478,RMDF!AG478,RMDF!AN478,RMDF!AU478,RMDF!BB478,RMDF!BI478,RMDF!BP478,RMDF!BW478,RMDF!CD478,RMDF!CK478,RMDF!CR478,RMDF!CY478,RMDF!DF478,RMDF!DM478,RMDF!DT478,RMDF!EA478), RMDF!EH478=ROUND(RMDF!EH478,4))</f>
        <v>1</v>
      </c>
      <c r="EF478" s="317">
        <f>RMDF!EF478</f>
        <v>0</v>
      </c>
      <c r="EG478" s="318" t="str">
        <f>IF(EF478=0,"",_xlfn.XLOOKUP(EF478,StatePicklist!$1:$1,StatePicklist!$3:$3,"NA",0))</f>
        <v/>
      </c>
      <c r="EH478" s="297" t="str">
        <f ca="1">IF(RMDF!EG478="", "", IF(ISNUMBER(MATCH(RMDF!EG478, INDIRECT(EG478), 0)), "OK", "Invalid"))</f>
        <v/>
      </c>
      <c r="EI478" s="281"/>
      <c r="EJ478" s="281"/>
      <c r="EK478" s="281"/>
      <c r="EL478" s="281" t="b">
        <f>AND(RMDF!EO478&gt;=0, RMDF!EO478&lt;=1-SUM(RMDF!Z478,RMDF!AG478,RMDF!AN478,RMDF!AU478,RMDF!BB478,RMDF!BI478,RMDF!BP478,RMDF!BW478,RMDF!CD478,RMDF!CK478,RMDF!CR478,RMDF!CY478,RMDF!DF478,RMDF!DM478,RMDF!DT478,RMDF!EA478,RMDF!EH478), RMDF!EO478=ROUND(RMDF!EO478,4))</f>
        <v>1</v>
      </c>
      <c r="EM478" s="317">
        <f>RMDF!EM478</f>
        <v>0</v>
      </c>
      <c r="EN478" s="318" t="str">
        <f>IF(EM478=0,"",_xlfn.XLOOKUP(EM478,StatePicklist!$1:$1,StatePicklist!$3:$3,"NA",0))</f>
        <v/>
      </c>
      <c r="EO478" s="297" t="str">
        <f ca="1">IF(RMDF!EN478="", "", IF(ISNUMBER(MATCH(RMDF!EN478, INDIRECT(EN478), 0)), "OK", "Invalid"))</f>
        <v/>
      </c>
      <c r="EP478" s="281"/>
      <c r="EQ478" s="281"/>
      <c r="ER478" s="281"/>
      <c r="ES478" s="281" t="b">
        <f>AND(RMDF!EV478&gt;=0, RMDF!EV478&lt;=1-SUM(RMDF!Z478,RMDF!AG478,RMDF!AN478,RMDF!AU478,RMDF!BB478,RMDF!BI478,RMDF!BP478,RMDF!BW478,RMDF!CD478,RMDF!CK478,RMDF!CR478,RMDF!CY478,RMDF!DF478,RMDF!DM478,RMDF!DT478,RMDF!EA478,RMDF!EH478,RMDF!EO478), RMDF!EV478=ROUND(RMDF!EV478,4))</f>
        <v>1</v>
      </c>
      <c r="ET478" s="317">
        <f>RMDF!ET478</f>
        <v>0</v>
      </c>
      <c r="EU478" s="318" t="str">
        <f>IF(ET478=0,"",_xlfn.XLOOKUP(ET478,StatePicklist!$1:$1,StatePicklist!$3:$3,"NA",0))</f>
        <v/>
      </c>
      <c r="EV478" s="297" t="str">
        <f ca="1">IF(RMDF!EU478="", "", IF(ISNUMBER(MATCH(RMDF!EU478, INDIRECT(EU478), 0)), "OK", "Invalid"))</f>
        <v/>
      </c>
      <c r="EW478" s="281"/>
      <c r="EX478" s="281"/>
      <c r="EY478" s="281"/>
      <c r="EZ478" s="281" t="b">
        <f>AND(RMDF!FC478&gt;=0, RMDF!FC478&lt;=1-SUM(RMDF!Z478,RMDF!AG478,RMDF!AN478,RMDF!AU478,RMDF!BB478,RMDF!BI478,RMDF!BP478,RMDF!BW478,RMDF!CD478,RMDF!CK478,RMDF!CR478,RMDF!CY478,RMDF!DF478,RMDF!DM478,RMDF!DT478,RMDF!EA478,RMDF!EH478,RMDF!EO478,RMDF!EV478), RMDF!FC478=ROUND(RMDF!FC478,4))</f>
        <v>1</v>
      </c>
      <c r="FA478" s="317">
        <f>RMDF!FA478</f>
        <v>0</v>
      </c>
      <c r="FB478" s="318" t="str">
        <f>IF(FA478=0,"",_xlfn.XLOOKUP(FA478,StatePicklist!$1:$1,StatePicklist!$3:$3,"NA",0))</f>
        <v/>
      </c>
      <c r="FC478" s="297" t="str">
        <f ca="1">IF(RMDF!FB478="", "", IF(ISNUMBER(MATCH(RMDF!FB478, INDIRECT(FB478), 0)), "OK", "Invalid"))</f>
        <v/>
      </c>
    </row>
    <row r="479" spans="1:159" s="205" customFormat="1" ht="39.9" customHeight="1" x14ac:dyDescent="0.25">
      <c r="A479" s="206"/>
      <c r="B479" s="196"/>
      <c r="C479" s="197"/>
      <c r="D479" s="198"/>
      <c r="E479" s="199"/>
      <c r="F479" s="200"/>
      <c r="G479" s="201"/>
      <c r="H479" s="292"/>
      <c r="I479" s="305">
        <f>RMDF!I479</f>
        <v>0</v>
      </c>
      <c r="J479" s="305" t="str">
        <f>IF(I479=ProductCode!$B$30,"PDReclPost",IF(OR(I479=ProductCode!$C$30,I479=ProductCode!$E$30,I479=ProductCode!$G$30),"PDPreCon",IF(OR(I479=ProductCode!$D$30,I479=ProductCode!$F$30),"PDNotReclPost","")))</f>
        <v/>
      </c>
      <c r="K479" s="305" t="str">
        <f t="shared" si="27"/>
        <v/>
      </c>
      <c r="L479" s="289"/>
      <c r="M479" s="305" t="str">
        <f t="shared" si="27"/>
        <v/>
      </c>
      <c r="N479" s="289" t="b">
        <f>AND(RMDF!N479&gt;=0, RMDF!N479&lt;=1-RMDF!L479, RMDF!N479=ROUND(RMDF!N479,4))</f>
        <v>1</v>
      </c>
      <c r="O479" s="286" t="str">
        <f>IF(P479="","",IF(I479="","",IF(LEFT(I479,13)="Reclaimed pos",RawMaterialCode!$E$569,RawMaterialCode!$E$568)))</f>
        <v>Reclaimed pre-consumer mixed fibers (RM0578)</v>
      </c>
      <c r="P479" s="295">
        <f t="shared" si="28"/>
        <v>1</v>
      </c>
      <c r="Q479" s="202"/>
      <c r="R479" s="203"/>
      <c r="S479" s="204" t="str">
        <f t="shared" si="29"/>
        <v/>
      </c>
      <c r="T479" s="281"/>
      <c r="U479" s="281"/>
      <c r="V479" s="281"/>
      <c r="W479" s="281"/>
      <c r="X479" s="317">
        <f>RMDF!X479</f>
        <v>0</v>
      </c>
      <c r="Y479" s="318" t="str">
        <f>IF(X479=0,"",_xlfn.XLOOKUP(X479,StatePicklist!$1:$1,StatePicklist!$3:$3,"NA",0))</f>
        <v/>
      </c>
      <c r="Z479" s="297" t="str">
        <f ca="1">IF(RMDF!Y479="", "", IF(ISNUMBER(MATCH(RMDF!Y479, INDIRECT(Y479), 0)), "OK", "Invalid"))</f>
        <v/>
      </c>
      <c r="AA479" s="281"/>
      <c r="AB479" s="281"/>
      <c r="AC479" s="281"/>
      <c r="AD479" s="281" t="b">
        <f>AND(RMDF!AG479&gt;=0, RMDF!AG479&lt;=1-RMDF!Z479, RMDF!AG479=ROUND(RMDF!AG479,4))</f>
        <v>1</v>
      </c>
      <c r="AE479" s="317">
        <f>RMDF!AE479</f>
        <v>0</v>
      </c>
      <c r="AF479" s="318" t="str">
        <f>IF(AE479=0,"",_xlfn.XLOOKUP(AE479,StatePicklist!$1:$1,StatePicklist!$3:$3,"NA",0))</f>
        <v/>
      </c>
      <c r="AG479" s="297" t="str">
        <f ca="1">IF(RMDF!AF479="", "", IF(ISNUMBER(MATCH(RMDF!AF479, INDIRECT(AF479), 0)), "OK", "Invalid"))</f>
        <v/>
      </c>
      <c r="AH479" s="281"/>
      <c r="AI479" s="281"/>
      <c r="AJ479" s="281"/>
      <c r="AK479" s="281" t="b">
        <f>AND(RMDF!AN479&gt;=0, RMDF!AN479&lt;=1-SUM(RMDF!Z479,RMDF!AG479), RMDF!AN479=ROUND(RMDF!AN479,4))</f>
        <v>1</v>
      </c>
      <c r="AL479" s="317">
        <f>RMDF!AL479</f>
        <v>0</v>
      </c>
      <c r="AM479" s="318" t="str">
        <f>IF(AL479=0,"",_xlfn.XLOOKUP(AL479,StatePicklist!$1:$1,StatePicklist!$3:$3,"NA",0))</f>
        <v/>
      </c>
      <c r="AN479" s="297" t="str">
        <f ca="1">IF(RMDF!AM479="", "", IF(ISNUMBER(MATCH(RMDF!AM479, INDIRECT(AM479), 0)), "OK", "Invalid"))</f>
        <v/>
      </c>
      <c r="AO479" s="281"/>
      <c r="AP479" s="281"/>
      <c r="AQ479" s="281"/>
      <c r="AR479" s="281" t="b">
        <f>AND(RMDF!AU479&gt;=0, RMDF!AU479&lt;=1-SUM(RMDF!Z479,RMDF!AG479,RMDF!AN479), RMDF!AU479=ROUND(RMDF!AU479,4))</f>
        <v>1</v>
      </c>
      <c r="AS479" s="317">
        <f>RMDF!AS479</f>
        <v>0</v>
      </c>
      <c r="AT479" s="318" t="str">
        <f>IF(AS479=0,"",_xlfn.XLOOKUP(AS479,StatePicklist!$1:$1,StatePicklist!$3:$3,"NA",0))</f>
        <v/>
      </c>
      <c r="AU479" s="297" t="str">
        <f ca="1">IF(RMDF!AT479="", "", IF(ISNUMBER(MATCH(RMDF!AT479, INDIRECT(AT479), 0)), "OK", "Invalid"))</f>
        <v/>
      </c>
      <c r="AV479" s="281"/>
      <c r="AW479" s="281"/>
      <c r="AX479" s="281"/>
      <c r="AY479" s="281" t="b">
        <f>AND(RMDF!BB479&gt;=0, RMDF!BB479&lt;=1-SUM(RMDF!Z479,RMDF!AG479,RMDF!AN479,RMDF!AU479), RMDF!BB479=ROUND(RMDF!BB479,4))</f>
        <v>1</v>
      </c>
      <c r="AZ479" s="317">
        <f>RMDF!AZ479</f>
        <v>0</v>
      </c>
      <c r="BA479" s="318" t="str">
        <f>IF(AZ479=0,"",_xlfn.XLOOKUP(AZ479,StatePicklist!$1:$1,StatePicklist!$3:$3,"NA",0))</f>
        <v/>
      </c>
      <c r="BB479" s="297" t="str">
        <f ca="1">IF(RMDF!BA479="", "", IF(ISNUMBER(MATCH(RMDF!BA479, INDIRECT(BA479), 0)), "OK", "Invalid"))</f>
        <v/>
      </c>
      <c r="BC479" s="281"/>
      <c r="BD479" s="281"/>
      <c r="BE479" s="281"/>
      <c r="BF479" s="281" t="b">
        <f>AND(RMDF!BI479&gt;=0, RMDF!BI479&lt;=1-SUM(RMDF!Z479,RMDF!AG479,RMDF!AN479,RMDF!AU479,RMDF!BB479), RMDF!BI479=ROUND(RMDF!BI479,4))</f>
        <v>1</v>
      </c>
      <c r="BG479" s="317">
        <f>RMDF!BG479</f>
        <v>0</v>
      </c>
      <c r="BH479" s="318" t="str">
        <f>IF(BG479=0,"",_xlfn.XLOOKUP(BG479,StatePicklist!$1:$1,StatePicklist!$3:$3,"NA",0))</f>
        <v/>
      </c>
      <c r="BI479" s="297" t="str">
        <f ca="1">IF(RMDF!BH479="", "", IF(ISNUMBER(MATCH(RMDF!BH479, INDIRECT(BH479), 0)), "OK", "Invalid"))</f>
        <v/>
      </c>
      <c r="BJ479" s="281"/>
      <c r="BK479" s="281"/>
      <c r="BL479" s="281"/>
      <c r="BM479" s="281" t="b">
        <f>AND(RMDF!BP479&gt;=0, RMDF!BP479&lt;=1-SUM(RMDF!Z479,RMDF!AG479,RMDF!AN479,RMDF!AU479,RMDF!BB479,RMDF!BI479), RMDF!BP479=ROUND(RMDF!BP479,4))</f>
        <v>1</v>
      </c>
      <c r="BN479" s="317">
        <f>RMDF!BN479</f>
        <v>0</v>
      </c>
      <c r="BO479" s="318" t="str">
        <f>IF(BN479=0,"",_xlfn.XLOOKUP(BN479,StatePicklist!$1:$1,StatePicklist!$3:$3,"NA",0))</f>
        <v/>
      </c>
      <c r="BP479" s="297" t="str">
        <f ca="1">IF(RMDF!BO479="", "", IF(ISNUMBER(MATCH(RMDF!BO479, INDIRECT(BO479), 0)), "OK", "Invalid"))</f>
        <v/>
      </c>
      <c r="BQ479" s="281"/>
      <c r="BR479" s="281"/>
      <c r="BS479" s="281"/>
      <c r="BT479" s="281" t="b">
        <f>AND(RMDF!BW479&gt;=0, RMDF!BW479&lt;=1-SUM(RMDF!Z479,RMDF!AG479,RMDF!AN479,RMDF!AU479,RMDF!BB479,RMDF!BI479,RMDF!BP479), RMDF!BW479=ROUND(RMDF!BW479,4))</f>
        <v>1</v>
      </c>
      <c r="BU479" s="317">
        <f>RMDF!BU479</f>
        <v>0</v>
      </c>
      <c r="BV479" s="318" t="str">
        <f>IF(BU479=0,"",_xlfn.XLOOKUP(BU479,StatePicklist!$1:$1,StatePicklist!$3:$3,"NA",0))</f>
        <v/>
      </c>
      <c r="BW479" s="297" t="str">
        <f ca="1">IF(RMDF!BV479="", "", IF(ISNUMBER(MATCH(RMDF!BV479, INDIRECT(BV479), 0)), "OK", "Invalid"))</f>
        <v/>
      </c>
      <c r="BX479" s="281"/>
      <c r="BY479" s="281"/>
      <c r="BZ479" s="281"/>
      <c r="CA479" s="281" t="b">
        <f>AND(RMDF!CD479&gt;=0, RMDF!CD479&lt;=1-SUM(RMDF!Z479,RMDF!AG479,RMDF!AN479,RMDF!AU479,RMDF!BB479,RMDF!BI479,RMDF!BP479,RMDF!BW479), RMDF!CD479=ROUND(RMDF!CD479,4))</f>
        <v>1</v>
      </c>
      <c r="CB479" s="317">
        <f>RMDF!CB479</f>
        <v>0</v>
      </c>
      <c r="CC479" s="318" t="str">
        <f>IF(CB479=0,"",_xlfn.XLOOKUP(CB479,StatePicklist!$1:$1,StatePicklist!$3:$3,"NA",0))</f>
        <v/>
      </c>
      <c r="CD479" s="297" t="str">
        <f ca="1">IF(RMDF!CC479="", "", IF(ISNUMBER(MATCH(RMDF!CC479, INDIRECT(CC479), 0)), "OK", "Invalid"))</f>
        <v/>
      </c>
      <c r="CE479" s="281"/>
      <c r="CF479" s="281"/>
      <c r="CG479" s="281"/>
      <c r="CH479" s="281" t="b">
        <f>AND(RMDF!CK479&gt;=0, RMDF!CK479&lt;=1-SUM(RMDF!Z479,RMDF!AG479,RMDF!AN479,RMDF!AU479,RMDF!BB479,RMDF!BI479,RMDF!BP479,RMDF!BW479,RMDF!CD479), RMDF!CK479=ROUND(RMDF!CK479,4))</f>
        <v>1</v>
      </c>
      <c r="CI479" s="317">
        <f>RMDF!CI479</f>
        <v>0</v>
      </c>
      <c r="CJ479" s="318" t="str">
        <f>IF(CI479=0,"",_xlfn.XLOOKUP(CI479,StatePicklist!$1:$1,StatePicklist!$3:$3,"NA",0))</f>
        <v/>
      </c>
      <c r="CK479" s="297" t="str">
        <f ca="1">IF(RMDF!CJ479="", "", IF(ISNUMBER(MATCH(RMDF!CJ479, INDIRECT(CJ479), 0)), "OK", "Invalid"))</f>
        <v/>
      </c>
      <c r="CL479" s="281"/>
      <c r="CM479" s="281"/>
      <c r="CN479" s="281"/>
      <c r="CO479" s="281" t="b">
        <f>AND(RMDF!CR479&gt;=0, RMDF!CR479&lt;=1-SUM(RMDF!Z479,RMDF!AG479,RMDF!AN479,RMDF!AU479,RMDF!BB479,RMDF!BI479,RMDF!BP479,RMDF!BW479,RMDF!CD479,RMDF!CK479), RMDF!CR479=ROUND(RMDF!CR479,4))</f>
        <v>1</v>
      </c>
      <c r="CP479" s="317">
        <f>RMDF!CP479</f>
        <v>0</v>
      </c>
      <c r="CQ479" s="318" t="str">
        <f>IF(CP479=0,"",_xlfn.XLOOKUP(CP479,StatePicklist!$1:$1,StatePicklist!$3:$3,"NA",0))</f>
        <v/>
      </c>
      <c r="CR479" s="297" t="str">
        <f ca="1">IF(RMDF!CQ479="", "", IF(ISNUMBER(MATCH(RMDF!CQ479, INDIRECT(CQ479), 0)), "OK", "Invalid"))</f>
        <v/>
      </c>
      <c r="CS479" s="281"/>
      <c r="CT479" s="281"/>
      <c r="CU479" s="281"/>
      <c r="CV479" s="281" t="b">
        <f>AND(RMDF!CY479&gt;=0, RMDF!CY479&lt;=1-SUM(RMDF!Z479,RMDF!AG479,RMDF!AN479,RMDF!AU479,RMDF!BB479,RMDF!BI479,RMDF!BP479,RMDF!BW479,RMDF!CD479,RMDF!CK479,RMDF!CR479), RMDF!CY479=ROUND(RMDF!CY479,4))</f>
        <v>1</v>
      </c>
      <c r="CW479" s="317">
        <f>RMDF!CW479</f>
        <v>0</v>
      </c>
      <c r="CX479" s="318" t="str">
        <f>IF(CW479=0,"",_xlfn.XLOOKUP(CW479,StatePicklist!$1:$1,StatePicklist!$3:$3,"NA",0))</f>
        <v/>
      </c>
      <c r="CY479" s="297" t="str">
        <f ca="1">IF(RMDF!CX479="", "", IF(ISNUMBER(MATCH(RMDF!CX479, INDIRECT(CX479), 0)), "OK", "Invalid"))</f>
        <v/>
      </c>
      <c r="CZ479" s="281"/>
      <c r="DA479" s="281"/>
      <c r="DB479" s="281"/>
      <c r="DC479" s="281" t="b">
        <f>AND(RMDF!DF479&gt;=0, RMDF!DF479&lt;=1-SUM(RMDF!Z479,RMDF!AG479,RMDF!AN479,RMDF!AU479,RMDF!BB479,RMDF!BI479,RMDF!BP479,RMDF!BW479,RMDF!CD479,RMDF!CK479,RMDF!CR479,RMDF!CY479), RMDF!DF479=ROUND(RMDF!DF479,4))</f>
        <v>1</v>
      </c>
      <c r="DD479" s="317">
        <f>RMDF!DD479</f>
        <v>0</v>
      </c>
      <c r="DE479" s="318" t="str">
        <f>IF(DD479=0,"",_xlfn.XLOOKUP(DD479,StatePicklist!$1:$1,StatePicklist!$3:$3,"NA",0))</f>
        <v/>
      </c>
      <c r="DF479" s="297" t="str">
        <f ca="1">IF(RMDF!DE479="", "", IF(ISNUMBER(MATCH(RMDF!DE479, INDIRECT(DE479), 0)), "OK", "Invalid"))</f>
        <v/>
      </c>
      <c r="DG479" s="281"/>
      <c r="DH479" s="281"/>
      <c r="DI479" s="281"/>
      <c r="DJ479" s="281" t="b">
        <f>AND(RMDF!DM479&gt;=0, RMDF!DM479&lt;=1-SUM(RMDF!Z479,RMDF!AG479,RMDF!AN479,RMDF!AU479,RMDF!BB479,RMDF!BI479,RMDF!BP479,RMDF!BW479,RMDF!CD479,RMDF!CK479,RMDF!CR479,RMDF!CY479,RMDF!DF479), RMDF!DM479=ROUND(RMDF!DM479,4))</f>
        <v>1</v>
      </c>
      <c r="DK479" s="317">
        <f>RMDF!DK479</f>
        <v>0</v>
      </c>
      <c r="DL479" s="318" t="str">
        <f>IF(DK479=0,"",_xlfn.XLOOKUP(DK479,StatePicklist!$1:$1,StatePicklist!$3:$3,"NA",0))</f>
        <v/>
      </c>
      <c r="DM479" s="297" t="str">
        <f ca="1">IF(RMDF!DL479="", "", IF(ISNUMBER(MATCH(RMDF!DL479, INDIRECT(DL479), 0)), "OK", "Invalid"))</f>
        <v/>
      </c>
      <c r="DN479" s="281"/>
      <c r="DO479" s="281"/>
      <c r="DP479" s="281"/>
      <c r="DQ479" s="281" t="b">
        <f>AND(RMDF!DT479&gt;=0, RMDF!DT479&lt;=1-SUM(RMDF!Z479,RMDF!AG479,RMDF!AN479,RMDF!AU479,RMDF!BB479,RMDF!BI479,RMDF!BP479,RMDF!BW479,RMDF!CD479,RMDF!CK479,RMDF!CR479,RMDF!CY479,RMDF!DF479,RMDF!DM479), RMDF!DT479=ROUND(RMDF!DT479,4))</f>
        <v>1</v>
      </c>
      <c r="DR479" s="317">
        <f>RMDF!DR479</f>
        <v>0</v>
      </c>
      <c r="DS479" s="318" t="str">
        <f>IF(DR479=0,"",_xlfn.XLOOKUP(DR479,StatePicklist!$1:$1,StatePicklist!$3:$3,"NA",0))</f>
        <v/>
      </c>
      <c r="DT479" s="297" t="str">
        <f ca="1">IF(RMDF!DS479="", "", IF(ISNUMBER(MATCH(RMDF!DS479, INDIRECT(DS479), 0)), "OK", "Invalid"))</f>
        <v/>
      </c>
      <c r="DU479" s="281"/>
      <c r="DV479" s="281"/>
      <c r="DW479" s="281"/>
      <c r="DX479" s="281" t="b">
        <f>AND(RMDF!EA479&gt;=0, RMDF!EA479&lt;=1-SUM(RMDF!Z479,RMDF!AG479,RMDF!AN479,RMDF!AU479,RMDF!BB479,RMDF!BI479,RMDF!BP479,RMDF!BW479,RMDF!CD479,RMDF!CK479,RMDF!CR479,RMDF!CY479,RMDF!DF479,RMDF!DM479,RMDF!DT479), RMDF!EA479=ROUND(RMDF!EA479,4))</f>
        <v>1</v>
      </c>
      <c r="DY479" s="317">
        <f>RMDF!DY479</f>
        <v>0</v>
      </c>
      <c r="DZ479" s="318" t="str">
        <f>IF(DY479=0,"",_xlfn.XLOOKUP(DY479,StatePicklist!$1:$1,StatePicklist!$3:$3,"NA",0))</f>
        <v/>
      </c>
      <c r="EA479" s="297" t="str">
        <f ca="1">IF(RMDF!DZ479="", "", IF(ISNUMBER(MATCH(RMDF!DZ479, INDIRECT(DZ479), 0)), "OK", "Invalid"))</f>
        <v/>
      </c>
      <c r="EB479" s="281"/>
      <c r="EC479" s="281"/>
      <c r="ED479" s="281"/>
      <c r="EE479" s="281" t="b">
        <f>AND(RMDF!EH479&gt;=0, RMDF!EH479&lt;=1-SUM(RMDF!Z479,RMDF!AG479,RMDF!AN479,RMDF!AU479,RMDF!BB479,RMDF!BI479,RMDF!BP479,RMDF!BW479,RMDF!CD479,RMDF!CK479,RMDF!CR479,RMDF!CY479,RMDF!DF479,RMDF!DM479,RMDF!DT479,RMDF!EA479), RMDF!EH479=ROUND(RMDF!EH479,4))</f>
        <v>1</v>
      </c>
      <c r="EF479" s="317">
        <f>RMDF!EF479</f>
        <v>0</v>
      </c>
      <c r="EG479" s="318" t="str">
        <f>IF(EF479=0,"",_xlfn.XLOOKUP(EF479,StatePicklist!$1:$1,StatePicklist!$3:$3,"NA",0))</f>
        <v/>
      </c>
      <c r="EH479" s="297" t="str">
        <f ca="1">IF(RMDF!EG479="", "", IF(ISNUMBER(MATCH(RMDF!EG479, INDIRECT(EG479), 0)), "OK", "Invalid"))</f>
        <v/>
      </c>
      <c r="EI479" s="281"/>
      <c r="EJ479" s="281"/>
      <c r="EK479" s="281"/>
      <c r="EL479" s="281" t="b">
        <f>AND(RMDF!EO479&gt;=0, RMDF!EO479&lt;=1-SUM(RMDF!Z479,RMDF!AG479,RMDF!AN479,RMDF!AU479,RMDF!BB479,RMDF!BI479,RMDF!BP479,RMDF!BW479,RMDF!CD479,RMDF!CK479,RMDF!CR479,RMDF!CY479,RMDF!DF479,RMDF!DM479,RMDF!DT479,RMDF!EA479,RMDF!EH479), RMDF!EO479=ROUND(RMDF!EO479,4))</f>
        <v>1</v>
      </c>
      <c r="EM479" s="317">
        <f>RMDF!EM479</f>
        <v>0</v>
      </c>
      <c r="EN479" s="318" t="str">
        <f>IF(EM479=0,"",_xlfn.XLOOKUP(EM479,StatePicklist!$1:$1,StatePicklist!$3:$3,"NA",0))</f>
        <v/>
      </c>
      <c r="EO479" s="297" t="str">
        <f ca="1">IF(RMDF!EN479="", "", IF(ISNUMBER(MATCH(RMDF!EN479, INDIRECT(EN479), 0)), "OK", "Invalid"))</f>
        <v/>
      </c>
      <c r="EP479" s="281"/>
      <c r="EQ479" s="281"/>
      <c r="ER479" s="281"/>
      <c r="ES479" s="281" t="b">
        <f>AND(RMDF!EV479&gt;=0, RMDF!EV479&lt;=1-SUM(RMDF!Z479,RMDF!AG479,RMDF!AN479,RMDF!AU479,RMDF!BB479,RMDF!BI479,RMDF!BP479,RMDF!BW479,RMDF!CD479,RMDF!CK479,RMDF!CR479,RMDF!CY479,RMDF!DF479,RMDF!DM479,RMDF!DT479,RMDF!EA479,RMDF!EH479,RMDF!EO479), RMDF!EV479=ROUND(RMDF!EV479,4))</f>
        <v>1</v>
      </c>
      <c r="ET479" s="317">
        <f>RMDF!ET479</f>
        <v>0</v>
      </c>
      <c r="EU479" s="318" t="str">
        <f>IF(ET479=0,"",_xlfn.XLOOKUP(ET479,StatePicklist!$1:$1,StatePicklist!$3:$3,"NA",0))</f>
        <v/>
      </c>
      <c r="EV479" s="297" t="str">
        <f ca="1">IF(RMDF!EU479="", "", IF(ISNUMBER(MATCH(RMDF!EU479, INDIRECT(EU479), 0)), "OK", "Invalid"))</f>
        <v/>
      </c>
      <c r="EW479" s="281"/>
      <c r="EX479" s="281"/>
      <c r="EY479" s="281"/>
      <c r="EZ479" s="281" t="b">
        <f>AND(RMDF!FC479&gt;=0, RMDF!FC479&lt;=1-SUM(RMDF!Z479,RMDF!AG479,RMDF!AN479,RMDF!AU479,RMDF!BB479,RMDF!BI479,RMDF!BP479,RMDF!BW479,RMDF!CD479,RMDF!CK479,RMDF!CR479,RMDF!CY479,RMDF!DF479,RMDF!DM479,RMDF!DT479,RMDF!EA479,RMDF!EH479,RMDF!EO479,RMDF!EV479), RMDF!FC479=ROUND(RMDF!FC479,4))</f>
        <v>1</v>
      </c>
      <c r="FA479" s="317">
        <f>RMDF!FA479</f>
        <v>0</v>
      </c>
      <c r="FB479" s="318" t="str">
        <f>IF(FA479=0,"",_xlfn.XLOOKUP(FA479,StatePicklist!$1:$1,StatePicklist!$3:$3,"NA",0))</f>
        <v/>
      </c>
      <c r="FC479" s="297" t="str">
        <f ca="1">IF(RMDF!FB479="", "", IF(ISNUMBER(MATCH(RMDF!FB479, INDIRECT(FB479), 0)), "OK", "Invalid"))</f>
        <v/>
      </c>
    </row>
    <row r="480" spans="1:159" s="205" customFormat="1" ht="39.9" customHeight="1" x14ac:dyDescent="0.25">
      <c r="A480" s="206"/>
      <c r="B480" s="196"/>
      <c r="C480" s="197"/>
      <c r="D480" s="198"/>
      <c r="E480" s="199"/>
      <c r="F480" s="200"/>
      <c r="G480" s="201"/>
      <c r="H480" s="292"/>
      <c r="I480" s="305">
        <f>RMDF!I480</f>
        <v>0</v>
      </c>
      <c r="J480" s="305" t="str">
        <f>IF(I480=ProductCode!$B$30,"PDReclPost",IF(OR(I480=ProductCode!$C$30,I480=ProductCode!$E$30,I480=ProductCode!$G$30),"PDPreCon",IF(OR(I480=ProductCode!$D$30,I480=ProductCode!$F$30),"PDNotReclPost","")))</f>
        <v/>
      </c>
      <c r="K480" s="305" t="str">
        <f t="shared" si="27"/>
        <v/>
      </c>
      <c r="L480" s="289"/>
      <c r="M480" s="305" t="str">
        <f t="shared" si="27"/>
        <v/>
      </c>
      <c r="N480" s="289" t="b">
        <f>AND(RMDF!N480&gt;=0, RMDF!N480&lt;=1-RMDF!L480, RMDF!N480=ROUND(RMDF!N480,4))</f>
        <v>1</v>
      </c>
      <c r="O480" s="286" t="str">
        <f>IF(P480="","",IF(I480="","",IF(LEFT(I480,13)="Reclaimed pos",RawMaterialCode!$E$569,RawMaterialCode!$E$568)))</f>
        <v>Reclaimed pre-consumer mixed fibers (RM0578)</v>
      </c>
      <c r="P480" s="295">
        <f t="shared" si="28"/>
        <v>1</v>
      </c>
      <c r="Q480" s="202"/>
      <c r="R480" s="203"/>
      <c r="S480" s="204" t="str">
        <f t="shared" si="29"/>
        <v/>
      </c>
      <c r="T480" s="281"/>
      <c r="U480" s="281"/>
      <c r="V480" s="281"/>
      <c r="W480" s="281"/>
      <c r="X480" s="317">
        <f>RMDF!X480</f>
        <v>0</v>
      </c>
      <c r="Y480" s="318" t="str">
        <f>IF(X480=0,"",_xlfn.XLOOKUP(X480,StatePicklist!$1:$1,StatePicklist!$3:$3,"NA",0))</f>
        <v/>
      </c>
      <c r="Z480" s="297" t="str">
        <f ca="1">IF(RMDF!Y480="", "", IF(ISNUMBER(MATCH(RMDF!Y480, INDIRECT(Y480), 0)), "OK", "Invalid"))</f>
        <v/>
      </c>
      <c r="AA480" s="281"/>
      <c r="AB480" s="281"/>
      <c r="AC480" s="281"/>
      <c r="AD480" s="281" t="b">
        <f>AND(RMDF!AG480&gt;=0, RMDF!AG480&lt;=1-RMDF!Z480, RMDF!AG480=ROUND(RMDF!AG480,4))</f>
        <v>1</v>
      </c>
      <c r="AE480" s="317">
        <f>RMDF!AE480</f>
        <v>0</v>
      </c>
      <c r="AF480" s="318" t="str">
        <f>IF(AE480=0,"",_xlfn.XLOOKUP(AE480,StatePicklist!$1:$1,StatePicklist!$3:$3,"NA",0))</f>
        <v/>
      </c>
      <c r="AG480" s="297" t="str">
        <f ca="1">IF(RMDF!AF480="", "", IF(ISNUMBER(MATCH(RMDF!AF480, INDIRECT(AF480), 0)), "OK", "Invalid"))</f>
        <v/>
      </c>
      <c r="AH480" s="281"/>
      <c r="AI480" s="281"/>
      <c r="AJ480" s="281"/>
      <c r="AK480" s="281" t="b">
        <f>AND(RMDF!AN480&gt;=0, RMDF!AN480&lt;=1-SUM(RMDF!Z480,RMDF!AG480), RMDF!AN480=ROUND(RMDF!AN480,4))</f>
        <v>1</v>
      </c>
      <c r="AL480" s="317">
        <f>RMDF!AL480</f>
        <v>0</v>
      </c>
      <c r="AM480" s="318" t="str">
        <f>IF(AL480=0,"",_xlfn.XLOOKUP(AL480,StatePicklist!$1:$1,StatePicklist!$3:$3,"NA",0))</f>
        <v/>
      </c>
      <c r="AN480" s="297" t="str">
        <f ca="1">IF(RMDF!AM480="", "", IF(ISNUMBER(MATCH(RMDF!AM480, INDIRECT(AM480), 0)), "OK", "Invalid"))</f>
        <v/>
      </c>
      <c r="AO480" s="281"/>
      <c r="AP480" s="281"/>
      <c r="AQ480" s="281"/>
      <c r="AR480" s="281" t="b">
        <f>AND(RMDF!AU480&gt;=0, RMDF!AU480&lt;=1-SUM(RMDF!Z480,RMDF!AG480,RMDF!AN480), RMDF!AU480=ROUND(RMDF!AU480,4))</f>
        <v>1</v>
      </c>
      <c r="AS480" s="317">
        <f>RMDF!AS480</f>
        <v>0</v>
      </c>
      <c r="AT480" s="318" t="str">
        <f>IF(AS480=0,"",_xlfn.XLOOKUP(AS480,StatePicklist!$1:$1,StatePicklist!$3:$3,"NA",0))</f>
        <v/>
      </c>
      <c r="AU480" s="297" t="str">
        <f ca="1">IF(RMDF!AT480="", "", IF(ISNUMBER(MATCH(RMDF!AT480, INDIRECT(AT480), 0)), "OK", "Invalid"))</f>
        <v/>
      </c>
      <c r="AV480" s="281"/>
      <c r="AW480" s="281"/>
      <c r="AX480" s="281"/>
      <c r="AY480" s="281" t="b">
        <f>AND(RMDF!BB480&gt;=0, RMDF!BB480&lt;=1-SUM(RMDF!Z480,RMDF!AG480,RMDF!AN480,RMDF!AU480), RMDF!BB480=ROUND(RMDF!BB480,4))</f>
        <v>1</v>
      </c>
      <c r="AZ480" s="317">
        <f>RMDF!AZ480</f>
        <v>0</v>
      </c>
      <c r="BA480" s="318" t="str">
        <f>IF(AZ480=0,"",_xlfn.XLOOKUP(AZ480,StatePicklist!$1:$1,StatePicklist!$3:$3,"NA",0))</f>
        <v/>
      </c>
      <c r="BB480" s="297" t="str">
        <f ca="1">IF(RMDF!BA480="", "", IF(ISNUMBER(MATCH(RMDF!BA480, INDIRECT(BA480), 0)), "OK", "Invalid"))</f>
        <v/>
      </c>
      <c r="BC480" s="281"/>
      <c r="BD480" s="281"/>
      <c r="BE480" s="281"/>
      <c r="BF480" s="281" t="b">
        <f>AND(RMDF!BI480&gt;=0, RMDF!BI480&lt;=1-SUM(RMDF!Z480,RMDF!AG480,RMDF!AN480,RMDF!AU480,RMDF!BB480), RMDF!BI480=ROUND(RMDF!BI480,4))</f>
        <v>1</v>
      </c>
      <c r="BG480" s="317">
        <f>RMDF!BG480</f>
        <v>0</v>
      </c>
      <c r="BH480" s="318" t="str">
        <f>IF(BG480=0,"",_xlfn.XLOOKUP(BG480,StatePicklist!$1:$1,StatePicklist!$3:$3,"NA",0))</f>
        <v/>
      </c>
      <c r="BI480" s="297" t="str">
        <f ca="1">IF(RMDF!BH480="", "", IF(ISNUMBER(MATCH(RMDF!BH480, INDIRECT(BH480), 0)), "OK", "Invalid"))</f>
        <v/>
      </c>
      <c r="BJ480" s="281"/>
      <c r="BK480" s="281"/>
      <c r="BL480" s="281"/>
      <c r="BM480" s="281" t="b">
        <f>AND(RMDF!BP480&gt;=0, RMDF!BP480&lt;=1-SUM(RMDF!Z480,RMDF!AG480,RMDF!AN480,RMDF!AU480,RMDF!BB480,RMDF!BI480), RMDF!BP480=ROUND(RMDF!BP480,4))</f>
        <v>1</v>
      </c>
      <c r="BN480" s="317">
        <f>RMDF!BN480</f>
        <v>0</v>
      </c>
      <c r="BO480" s="318" t="str">
        <f>IF(BN480=0,"",_xlfn.XLOOKUP(BN480,StatePicklist!$1:$1,StatePicklist!$3:$3,"NA",0))</f>
        <v/>
      </c>
      <c r="BP480" s="297" t="str">
        <f ca="1">IF(RMDF!BO480="", "", IF(ISNUMBER(MATCH(RMDF!BO480, INDIRECT(BO480), 0)), "OK", "Invalid"))</f>
        <v/>
      </c>
      <c r="BQ480" s="281"/>
      <c r="BR480" s="281"/>
      <c r="BS480" s="281"/>
      <c r="BT480" s="281" t="b">
        <f>AND(RMDF!BW480&gt;=0, RMDF!BW480&lt;=1-SUM(RMDF!Z480,RMDF!AG480,RMDF!AN480,RMDF!AU480,RMDF!BB480,RMDF!BI480,RMDF!BP480), RMDF!BW480=ROUND(RMDF!BW480,4))</f>
        <v>1</v>
      </c>
      <c r="BU480" s="317">
        <f>RMDF!BU480</f>
        <v>0</v>
      </c>
      <c r="BV480" s="318" t="str">
        <f>IF(BU480=0,"",_xlfn.XLOOKUP(BU480,StatePicklist!$1:$1,StatePicklist!$3:$3,"NA",0))</f>
        <v/>
      </c>
      <c r="BW480" s="297" t="str">
        <f ca="1">IF(RMDF!BV480="", "", IF(ISNUMBER(MATCH(RMDF!BV480, INDIRECT(BV480), 0)), "OK", "Invalid"))</f>
        <v/>
      </c>
      <c r="BX480" s="281"/>
      <c r="BY480" s="281"/>
      <c r="BZ480" s="281"/>
      <c r="CA480" s="281" t="b">
        <f>AND(RMDF!CD480&gt;=0, RMDF!CD480&lt;=1-SUM(RMDF!Z480,RMDF!AG480,RMDF!AN480,RMDF!AU480,RMDF!BB480,RMDF!BI480,RMDF!BP480,RMDF!BW480), RMDF!CD480=ROUND(RMDF!CD480,4))</f>
        <v>1</v>
      </c>
      <c r="CB480" s="317">
        <f>RMDF!CB480</f>
        <v>0</v>
      </c>
      <c r="CC480" s="318" t="str">
        <f>IF(CB480=0,"",_xlfn.XLOOKUP(CB480,StatePicklist!$1:$1,StatePicklist!$3:$3,"NA",0))</f>
        <v/>
      </c>
      <c r="CD480" s="297" t="str">
        <f ca="1">IF(RMDF!CC480="", "", IF(ISNUMBER(MATCH(RMDF!CC480, INDIRECT(CC480), 0)), "OK", "Invalid"))</f>
        <v/>
      </c>
      <c r="CE480" s="281"/>
      <c r="CF480" s="281"/>
      <c r="CG480" s="281"/>
      <c r="CH480" s="281" t="b">
        <f>AND(RMDF!CK480&gt;=0, RMDF!CK480&lt;=1-SUM(RMDF!Z480,RMDF!AG480,RMDF!AN480,RMDF!AU480,RMDF!BB480,RMDF!BI480,RMDF!BP480,RMDF!BW480,RMDF!CD480), RMDF!CK480=ROUND(RMDF!CK480,4))</f>
        <v>1</v>
      </c>
      <c r="CI480" s="317">
        <f>RMDF!CI480</f>
        <v>0</v>
      </c>
      <c r="CJ480" s="318" t="str">
        <f>IF(CI480=0,"",_xlfn.XLOOKUP(CI480,StatePicklist!$1:$1,StatePicklist!$3:$3,"NA",0))</f>
        <v/>
      </c>
      <c r="CK480" s="297" t="str">
        <f ca="1">IF(RMDF!CJ480="", "", IF(ISNUMBER(MATCH(RMDF!CJ480, INDIRECT(CJ480), 0)), "OK", "Invalid"))</f>
        <v/>
      </c>
      <c r="CL480" s="281"/>
      <c r="CM480" s="281"/>
      <c r="CN480" s="281"/>
      <c r="CO480" s="281" t="b">
        <f>AND(RMDF!CR480&gt;=0, RMDF!CR480&lt;=1-SUM(RMDF!Z480,RMDF!AG480,RMDF!AN480,RMDF!AU480,RMDF!BB480,RMDF!BI480,RMDF!BP480,RMDF!BW480,RMDF!CD480,RMDF!CK480), RMDF!CR480=ROUND(RMDF!CR480,4))</f>
        <v>1</v>
      </c>
      <c r="CP480" s="317">
        <f>RMDF!CP480</f>
        <v>0</v>
      </c>
      <c r="CQ480" s="318" t="str">
        <f>IF(CP480=0,"",_xlfn.XLOOKUP(CP480,StatePicklist!$1:$1,StatePicklist!$3:$3,"NA",0))</f>
        <v/>
      </c>
      <c r="CR480" s="297" t="str">
        <f ca="1">IF(RMDF!CQ480="", "", IF(ISNUMBER(MATCH(RMDF!CQ480, INDIRECT(CQ480), 0)), "OK", "Invalid"))</f>
        <v/>
      </c>
      <c r="CS480" s="281"/>
      <c r="CT480" s="281"/>
      <c r="CU480" s="281"/>
      <c r="CV480" s="281" t="b">
        <f>AND(RMDF!CY480&gt;=0, RMDF!CY480&lt;=1-SUM(RMDF!Z480,RMDF!AG480,RMDF!AN480,RMDF!AU480,RMDF!BB480,RMDF!BI480,RMDF!BP480,RMDF!BW480,RMDF!CD480,RMDF!CK480,RMDF!CR480), RMDF!CY480=ROUND(RMDF!CY480,4))</f>
        <v>1</v>
      </c>
      <c r="CW480" s="317">
        <f>RMDF!CW480</f>
        <v>0</v>
      </c>
      <c r="CX480" s="318" t="str">
        <f>IF(CW480=0,"",_xlfn.XLOOKUP(CW480,StatePicklist!$1:$1,StatePicklist!$3:$3,"NA",0))</f>
        <v/>
      </c>
      <c r="CY480" s="297" t="str">
        <f ca="1">IF(RMDF!CX480="", "", IF(ISNUMBER(MATCH(RMDF!CX480, INDIRECT(CX480), 0)), "OK", "Invalid"))</f>
        <v/>
      </c>
      <c r="CZ480" s="281"/>
      <c r="DA480" s="281"/>
      <c r="DB480" s="281"/>
      <c r="DC480" s="281" t="b">
        <f>AND(RMDF!DF480&gt;=0, RMDF!DF480&lt;=1-SUM(RMDF!Z480,RMDF!AG480,RMDF!AN480,RMDF!AU480,RMDF!BB480,RMDF!BI480,RMDF!BP480,RMDF!BW480,RMDF!CD480,RMDF!CK480,RMDF!CR480,RMDF!CY480), RMDF!DF480=ROUND(RMDF!DF480,4))</f>
        <v>1</v>
      </c>
      <c r="DD480" s="317">
        <f>RMDF!DD480</f>
        <v>0</v>
      </c>
      <c r="DE480" s="318" t="str">
        <f>IF(DD480=0,"",_xlfn.XLOOKUP(DD480,StatePicklist!$1:$1,StatePicklist!$3:$3,"NA",0))</f>
        <v/>
      </c>
      <c r="DF480" s="297" t="str">
        <f ca="1">IF(RMDF!DE480="", "", IF(ISNUMBER(MATCH(RMDF!DE480, INDIRECT(DE480), 0)), "OK", "Invalid"))</f>
        <v/>
      </c>
      <c r="DG480" s="281"/>
      <c r="DH480" s="281"/>
      <c r="DI480" s="281"/>
      <c r="DJ480" s="281" t="b">
        <f>AND(RMDF!DM480&gt;=0, RMDF!DM480&lt;=1-SUM(RMDF!Z480,RMDF!AG480,RMDF!AN480,RMDF!AU480,RMDF!BB480,RMDF!BI480,RMDF!BP480,RMDF!BW480,RMDF!CD480,RMDF!CK480,RMDF!CR480,RMDF!CY480,RMDF!DF480), RMDF!DM480=ROUND(RMDF!DM480,4))</f>
        <v>1</v>
      </c>
      <c r="DK480" s="317">
        <f>RMDF!DK480</f>
        <v>0</v>
      </c>
      <c r="DL480" s="318" t="str">
        <f>IF(DK480=0,"",_xlfn.XLOOKUP(DK480,StatePicklist!$1:$1,StatePicklist!$3:$3,"NA",0))</f>
        <v/>
      </c>
      <c r="DM480" s="297" t="str">
        <f ca="1">IF(RMDF!DL480="", "", IF(ISNUMBER(MATCH(RMDF!DL480, INDIRECT(DL480), 0)), "OK", "Invalid"))</f>
        <v/>
      </c>
      <c r="DN480" s="281"/>
      <c r="DO480" s="281"/>
      <c r="DP480" s="281"/>
      <c r="DQ480" s="281" t="b">
        <f>AND(RMDF!DT480&gt;=0, RMDF!DT480&lt;=1-SUM(RMDF!Z480,RMDF!AG480,RMDF!AN480,RMDF!AU480,RMDF!BB480,RMDF!BI480,RMDF!BP480,RMDF!BW480,RMDF!CD480,RMDF!CK480,RMDF!CR480,RMDF!CY480,RMDF!DF480,RMDF!DM480), RMDF!DT480=ROUND(RMDF!DT480,4))</f>
        <v>1</v>
      </c>
      <c r="DR480" s="317">
        <f>RMDF!DR480</f>
        <v>0</v>
      </c>
      <c r="DS480" s="318" t="str">
        <f>IF(DR480=0,"",_xlfn.XLOOKUP(DR480,StatePicklist!$1:$1,StatePicklist!$3:$3,"NA",0))</f>
        <v/>
      </c>
      <c r="DT480" s="297" t="str">
        <f ca="1">IF(RMDF!DS480="", "", IF(ISNUMBER(MATCH(RMDF!DS480, INDIRECT(DS480), 0)), "OK", "Invalid"))</f>
        <v/>
      </c>
      <c r="DU480" s="281"/>
      <c r="DV480" s="281"/>
      <c r="DW480" s="281"/>
      <c r="DX480" s="281" t="b">
        <f>AND(RMDF!EA480&gt;=0, RMDF!EA480&lt;=1-SUM(RMDF!Z480,RMDF!AG480,RMDF!AN480,RMDF!AU480,RMDF!BB480,RMDF!BI480,RMDF!BP480,RMDF!BW480,RMDF!CD480,RMDF!CK480,RMDF!CR480,RMDF!CY480,RMDF!DF480,RMDF!DM480,RMDF!DT480), RMDF!EA480=ROUND(RMDF!EA480,4))</f>
        <v>1</v>
      </c>
      <c r="DY480" s="317">
        <f>RMDF!DY480</f>
        <v>0</v>
      </c>
      <c r="DZ480" s="318" t="str">
        <f>IF(DY480=0,"",_xlfn.XLOOKUP(DY480,StatePicklist!$1:$1,StatePicklist!$3:$3,"NA",0))</f>
        <v/>
      </c>
      <c r="EA480" s="297" t="str">
        <f ca="1">IF(RMDF!DZ480="", "", IF(ISNUMBER(MATCH(RMDF!DZ480, INDIRECT(DZ480), 0)), "OK", "Invalid"))</f>
        <v/>
      </c>
      <c r="EB480" s="281"/>
      <c r="EC480" s="281"/>
      <c r="ED480" s="281"/>
      <c r="EE480" s="281" t="b">
        <f>AND(RMDF!EH480&gt;=0, RMDF!EH480&lt;=1-SUM(RMDF!Z480,RMDF!AG480,RMDF!AN480,RMDF!AU480,RMDF!BB480,RMDF!BI480,RMDF!BP480,RMDF!BW480,RMDF!CD480,RMDF!CK480,RMDF!CR480,RMDF!CY480,RMDF!DF480,RMDF!DM480,RMDF!DT480,RMDF!EA480), RMDF!EH480=ROUND(RMDF!EH480,4))</f>
        <v>1</v>
      </c>
      <c r="EF480" s="317">
        <f>RMDF!EF480</f>
        <v>0</v>
      </c>
      <c r="EG480" s="318" t="str">
        <f>IF(EF480=0,"",_xlfn.XLOOKUP(EF480,StatePicklist!$1:$1,StatePicklist!$3:$3,"NA",0))</f>
        <v/>
      </c>
      <c r="EH480" s="297" t="str">
        <f ca="1">IF(RMDF!EG480="", "", IF(ISNUMBER(MATCH(RMDF!EG480, INDIRECT(EG480), 0)), "OK", "Invalid"))</f>
        <v/>
      </c>
      <c r="EI480" s="281"/>
      <c r="EJ480" s="281"/>
      <c r="EK480" s="281"/>
      <c r="EL480" s="281" t="b">
        <f>AND(RMDF!EO480&gt;=0, RMDF!EO480&lt;=1-SUM(RMDF!Z480,RMDF!AG480,RMDF!AN480,RMDF!AU480,RMDF!BB480,RMDF!BI480,RMDF!BP480,RMDF!BW480,RMDF!CD480,RMDF!CK480,RMDF!CR480,RMDF!CY480,RMDF!DF480,RMDF!DM480,RMDF!DT480,RMDF!EA480,RMDF!EH480), RMDF!EO480=ROUND(RMDF!EO480,4))</f>
        <v>1</v>
      </c>
      <c r="EM480" s="317">
        <f>RMDF!EM480</f>
        <v>0</v>
      </c>
      <c r="EN480" s="318" t="str">
        <f>IF(EM480=0,"",_xlfn.XLOOKUP(EM480,StatePicklist!$1:$1,StatePicklist!$3:$3,"NA",0))</f>
        <v/>
      </c>
      <c r="EO480" s="297" t="str">
        <f ca="1">IF(RMDF!EN480="", "", IF(ISNUMBER(MATCH(RMDF!EN480, INDIRECT(EN480), 0)), "OK", "Invalid"))</f>
        <v/>
      </c>
      <c r="EP480" s="281"/>
      <c r="EQ480" s="281"/>
      <c r="ER480" s="281"/>
      <c r="ES480" s="281" t="b">
        <f>AND(RMDF!EV480&gt;=0, RMDF!EV480&lt;=1-SUM(RMDF!Z480,RMDF!AG480,RMDF!AN480,RMDF!AU480,RMDF!BB480,RMDF!BI480,RMDF!BP480,RMDF!BW480,RMDF!CD480,RMDF!CK480,RMDF!CR480,RMDF!CY480,RMDF!DF480,RMDF!DM480,RMDF!DT480,RMDF!EA480,RMDF!EH480,RMDF!EO480), RMDF!EV480=ROUND(RMDF!EV480,4))</f>
        <v>1</v>
      </c>
      <c r="ET480" s="317">
        <f>RMDF!ET480</f>
        <v>0</v>
      </c>
      <c r="EU480" s="318" t="str">
        <f>IF(ET480=0,"",_xlfn.XLOOKUP(ET480,StatePicklist!$1:$1,StatePicklist!$3:$3,"NA",0))</f>
        <v/>
      </c>
      <c r="EV480" s="297" t="str">
        <f ca="1">IF(RMDF!EU480="", "", IF(ISNUMBER(MATCH(RMDF!EU480, INDIRECT(EU480), 0)), "OK", "Invalid"))</f>
        <v/>
      </c>
      <c r="EW480" s="281"/>
      <c r="EX480" s="281"/>
      <c r="EY480" s="281"/>
      <c r="EZ480" s="281" t="b">
        <f>AND(RMDF!FC480&gt;=0, RMDF!FC480&lt;=1-SUM(RMDF!Z480,RMDF!AG480,RMDF!AN480,RMDF!AU480,RMDF!BB480,RMDF!BI480,RMDF!BP480,RMDF!BW480,RMDF!CD480,RMDF!CK480,RMDF!CR480,RMDF!CY480,RMDF!DF480,RMDF!DM480,RMDF!DT480,RMDF!EA480,RMDF!EH480,RMDF!EO480,RMDF!EV480), RMDF!FC480=ROUND(RMDF!FC480,4))</f>
        <v>1</v>
      </c>
      <c r="FA480" s="317">
        <f>RMDF!FA480</f>
        <v>0</v>
      </c>
      <c r="FB480" s="318" t="str">
        <f>IF(FA480=0,"",_xlfn.XLOOKUP(FA480,StatePicklist!$1:$1,StatePicklist!$3:$3,"NA",0))</f>
        <v/>
      </c>
      <c r="FC480" s="297" t="str">
        <f ca="1">IF(RMDF!FB480="", "", IF(ISNUMBER(MATCH(RMDF!FB480, INDIRECT(FB480), 0)), "OK", "Invalid"))</f>
        <v/>
      </c>
    </row>
    <row r="481" spans="1:159" s="205" customFormat="1" ht="39.9" customHeight="1" x14ac:dyDescent="0.25">
      <c r="A481" s="206"/>
      <c r="B481" s="196"/>
      <c r="C481" s="197"/>
      <c r="D481" s="198"/>
      <c r="E481" s="199"/>
      <c r="F481" s="200"/>
      <c r="G481" s="201"/>
      <c r="H481" s="292"/>
      <c r="I481" s="305">
        <f>RMDF!I481</f>
        <v>0</v>
      </c>
      <c r="J481" s="305" t="str">
        <f>IF(I481=ProductCode!$B$30,"PDReclPost",IF(OR(I481=ProductCode!$C$30,I481=ProductCode!$E$30,I481=ProductCode!$G$30),"PDPreCon",IF(OR(I481=ProductCode!$D$30,I481=ProductCode!$F$30),"PDNotReclPost","")))</f>
        <v/>
      </c>
      <c r="K481" s="305" t="str">
        <f t="shared" si="27"/>
        <v/>
      </c>
      <c r="L481" s="289"/>
      <c r="M481" s="305" t="str">
        <f t="shared" si="27"/>
        <v/>
      </c>
      <c r="N481" s="289" t="b">
        <f>AND(RMDF!N481&gt;=0, RMDF!N481&lt;=1-RMDF!L481, RMDF!N481=ROUND(RMDF!N481,4))</f>
        <v>1</v>
      </c>
      <c r="O481" s="286" t="str">
        <f>IF(P481="","",IF(I481="","",IF(LEFT(I481,13)="Reclaimed pos",RawMaterialCode!$E$569,RawMaterialCode!$E$568)))</f>
        <v>Reclaimed pre-consumer mixed fibers (RM0578)</v>
      </c>
      <c r="P481" s="295">
        <f t="shared" si="28"/>
        <v>1</v>
      </c>
      <c r="Q481" s="202"/>
      <c r="R481" s="203"/>
      <c r="S481" s="204" t="str">
        <f t="shared" si="29"/>
        <v/>
      </c>
      <c r="T481" s="281"/>
      <c r="U481" s="281"/>
      <c r="V481" s="281"/>
      <c r="W481" s="281"/>
      <c r="X481" s="317">
        <f>RMDF!X481</f>
        <v>0</v>
      </c>
      <c r="Y481" s="318" t="str">
        <f>IF(X481=0,"",_xlfn.XLOOKUP(X481,StatePicklist!$1:$1,StatePicklist!$3:$3,"NA",0))</f>
        <v/>
      </c>
      <c r="Z481" s="297" t="str">
        <f ca="1">IF(RMDF!Y481="", "", IF(ISNUMBER(MATCH(RMDF!Y481, INDIRECT(Y481), 0)), "OK", "Invalid"))</f>
        <v/>
      </c>
      <c r="AA481" s="281"/>
      <c r="AB481" s="281"/>
      <c r="AC481" s="281"/>
      <c r="AD481" s="281" t="b">
        <f>AND(RMDF!AG481&gt;=0, RMDF!AG481&lt;=1-RMDF!Z481, RMDF!AG481=ROUND(RMDF!AG481,4))</f>
        <v>1</v>
      </c>
      <c r="AE481" s="317">
        <f>RMDF!AE481</f>
        <v>0</v>
      </c>
      <c r="AF481" s="318" t="str">
        <f>IF(AE481=0,"",_xlfn.XLOOKUP(AE481,StatePicklist!$1:$1,StatePicklist!$3:$3,"NA",0))</f>
        <v/>
      </c>
      <c r="AG481" s="297" t="str">
        <f ca="1">IF(RMDF!AF481="", "", IF(ISNUMBER(MATCH(RMDF!AF481, INDIRECT(AF481), 0)), "OK", "Invalid"))</f>
        <v/>
      </c>
      <c r="AH481" s="281"/>
      <c r="AI481" s="281"/>
      <c r="AJ481" s="281"/>
      <c r="AK481" s="281" t="b">
        <f>AND(RMDF!AN481&gt;=0, RMDF!AN481&lt;=1-SUM(RMDF!Z481,RMDF!AG481), RMDF!AN481=ROUND(RMDF!AN481,4))</f>
        <v>1</v>
      </c>
      <c r="AL481" s="317">
        <f>RMDF!AL481</f>
        <v>0</v>
      </c>
      <c r="AM481" s="318" t="str">
        <f>IF(AL481=0,"",_xlfn.XLOOKUP(AL481,StatePicklist!$1:$1,StatePicklist!$3:$3,"NA",0))</f>
        <v/>
      </c>
      <c r="AN481" s="297" t="str">
        <f ca="1">IF(RMDF!AM481="", "", IF(ISNUMBER(MATCH(RMDF!AM481, INDIRECT(AM481), 0)), "OK", "Invalid"))</f>
        <v/>
      </c>
      <c r="AO481" s="281"/>
      <c r="AP481" s="281"/>
      <c r="AQ481" s="281"/>
      <c r="AR481" s="281" t="b">
        <f>AND(RMDF!AU481&gt;=0, RMDF!AU481&lt;=1-SUM(RMDF!Z481,RMDF!AG481,RMDF!AN481), RMDF!AU481=ROUND(RMDF!AU481,4))</f>
        <v>1</v>
      </c>
      <c r="AS481" s="317">
        <f>RMDF!AS481</f>
        <v>0</v>
      </c>
      <c r="AT481" s="318" t="str">
        <f>IF(AS481=0,"",_xlfn.XLOOKUP(AS481,StatePicklist!$1:$1,StatePicklist!$3:$3,"NA",0))</f>
        <v/>
      </c>
      <c r="AU481" s="297" t="str">
        <f ca="1">IF(RMDF!AT481="", "", IF(ISNUMBER(MATCH(RMDF!AT481, INDIRECT(AT481), 0)), "OK", "Invalid"))</f>
        <v/>
      </c>
      <c r="AV481" s="281"/>
      <c r="AW481" s="281"/>
      <c r="AX481" s="281"/>
      <c r="AY481" s="281" t="b">
        <f>AND(RMDF!BB481&gt;=0, RMDF!BB481&lt;=1-SUM(RMDF!Z481,RMDF!AG481,RMDF!AN481,RMDF!AU481), RMDF!BB481=ROUND(RMDF!BB481,4))</f>
        <v>1</v>
      </c>
      <c r="AZ481" s="317">
        <f>RMDF!AZ481</f>
        <v>0</v>
      </c>
      <c r="BA481" s="318" t="str">
        <f>IF(AZ481=0,"",_xlfn.XLOOKUP(AZ481,StatePicklist!$1:$1,StatePicklist!$3:$3,"NA",0))</f>
        <v/>
      </c>
      <c r="BB481" s="297" t="str">
        <f ca="1">IF(RMDF!BA481="", "", IF(ISNUMBER(MATCH(RMDF!BA481, INDIRECT(BA481), 0)), "OK", "Invalid"))</f>
        <v/>
      </c>
      <c r="BC481" s="281"/>
      <c r="BD481" s="281"/>
      <c r="BE481" s="281"/>
      <c r="BF481" s="281" t="b">
        <f>AND(RMDF!BI481&gt;=0, RMDF!BI481&lt;=1-SUM(RMDF!Z481,RMDF!AG481,RMDF!AN481,RMDF!AU481,RMDF!BB481), RMDF!BI481=ROUND(RMDF!BI481,4))</f>
        <v>1</v>
      </c>
      <c r="BG481" s="317">
        <f>RMDF!BG481</f>
        <v>0</v>
      </c>
      <c r="BH481" s="318" t="str">
        <f>IF(BG481=0,"",_xlfn.XLOOKUP(BG481,StatePicklist!$1:$1,StatePicklist!$3:$3,"NA",0))</f>
        <v/>
      </c>
      <c r="BI481" s="297" t="str">
        <f ca="1">IF(RMDF!BH481="", "", IF(ISNUMBER(MATCH(RMDF!BH481, INDIRECT(BH481), 0)), "OK", "Invalid"))</f>
        <v/>
      </c>
      <c r="BJ481" s="281"/>
      <c r="BK481" s="281"/>
      <c r="BL481" s="281"/>
      <c r="BM481" s="281" t="b">
        <f>AND(RMDF!BP481&gt;=0, RMDF!BP481&lt;=1-SUM(RMDF!Z481,RMDF!AG481,RMDF!AN481,RMDF!AU481,RMDF!BB481,RMDF!BI481), RMDF!BP481=ROUND(RMDF!BP481,4))</f>
        <v>1</v>
      </c>
      <c r="BN481" s="317">
        <f>RMDF!BN481</f>
        <v>0</v>
      </c>
      <c r="BO481" s="318" t="str">
        <f>IF(BN481=0,"",_xlfn.XLOOKUP(BN481,StatePicklist!$1:$1,StatePicklist!$3:$3,"NA",0))</f>
        <v/>
      </c>
      <c r="BP481" s="297" t="str">
        <f ca="1">IF(RMDF!BO481="", "", IF(ISNUMBER(MATCH(RMDF!BO481, INDIRECT(BO481), 0)), "OK", "Invalid"))</f>
        <v/>
      </c>
      <c r="BQ481" s="281"/>
      <c r="BR481" s="281"/>
      <c r="BS481" s="281"/>
      <c r="BT481" s="281" t="b">
        <f>AND(RMDF!BW481&gt;=0, RMDF!BW481&lt;=1-SUM(RMDF!Z481,RMDF!AG481,RMDF!AN481,RMDF!AU481,RMDF!BB481,RMDF!BI481,RMDF!BP481), RMDF!BW481=ROUND(RMDF!BW481,4))</f>
        <v>1</v>
      </c>
      <c r="BU481" s="317">
        <f>RMDF!BU481</f>
        <v>0</v>
      </c>
      <c r="BV481" s="318" t="str">
        <f>IF(BU481=0,"",_xlfn.XLOOKUP(BU481,StatePicklist!$1:$1,StatePicklist!$3:$3,"NA",0))</f>
        <v/>
      </c>
      <c r="BW481" s="297" t="str">
        <f ca="1">IF(RMDF!BV481="", "", IF(ISNUMBER(MATCH(RMDF!BV481, INDIRECT(BV481), 0)), "OK", "Invalid"))</f>
        <v/>
      </c>
      <c r="BX481" s="281"/>
      <c r="BY481" s="281"/>
      <c r="BZ481" s="281"/>
      <c r="CA481" s="281" t="b">
        <f>AND(RMDF!CD481&gt;=0, RMDF!CD481&lt;=1-SUM(RMDF!Z481,RMDF!AG481,RMDF!AN481,RMDF!AU481,RMDF!BB481,RMDF!BI481,RMDF!BP481,RMDF!BW481), RMDF!CD481=ROUND(RMDF!CD481,4))</f>
        <v>1</v>
      </c>
      <c r="CB481" s="317">
        <f>RMDF!CB481</f>
        <v>0</v>
      </c>
      <c r="CC481" s="318" t="str">
        <f>IF(CB481=0,"",_xlfn.XLOOKUP(CB481,StatePicklist!$1:$1,StatePicklist!$3:$3,"NA",0))</f>
        <v/>
      </c>
      <c r="CD481" s="297" t="str">
        <f ca="1">IF(RMDF!CC481="", "", IF(ISNUMBER(MATCH(RMDF!CC481, INDIRECT(CC481), 0)), "OK", "Invalid"))</f>
        <v/>
      </c>
      <c r="CE481" s="281"/>
      <c r="CF481" s="281"/>
      <c r="CG481" s="281"/>
      <c r="CH481" s="281" t="b">
        <f>AND(RMDF!CK481&gt;=0, RMDF!CK481&lt;=1-SUM(RMDF!Z481,RMDF!AG481,RMDF!AN481,RMDF!AU481,RMDF!BB481,RMDF!BI481,RMDF!BP481,RMDF!BW481,RMDF!CD481), RMDF!CK481=ROUND(RMDF!CK481,4))</f>
        <v>1</v>
      </c>
      <c r="CI481" s="317">
        <f>RMDF!CI481</f>
        <v>0</v>
      </c>
      <c r="CJ481" s="318" t="str">
        <f>IF(CI481=0,"",_xlfn.XLOOKUP(CI481,StatePicklist!$1:$1,StatePicklist!$3:$3,"NA",0))</f>
        <v/>
      </c>
      <c r="CK481" s="297" t="str">
        <f ca="1">IF(RMDF!CJ481="", "", IF(ISNUMBER(MATCH(RMDF!CJ481, INDIRECT(CJ481), 0)), "OK", "Invalid"))</f>
        <v/>
      </c>
      <c r="CL481" s="281"/>
      <c r="CM481" s="281"/>
      <c r="CN481" s="281"/>
      <c r="CO481" s="281" t="b">
        <f>AND(RMDF!CR481&gt;=0, RMDF!CR481&lt;=1-SUM(RMDF!Z481,RMDF!AG481,RMDF!AN481,RMDF!AU481,RMDF!BB481,RMDF!BI481,RMDF!BP481,RMDF!BW481,RMDF!CD481,RMDF!CK481), RMDF!CR481=ROUND(RMDF!CR481,4))</f>
        <v>1</v>
      </c>
      <c r="CP481" s="317">
        <f>RMDF!CP481</f>
        <v>0</v>
      </c>
      <c r="CQ481" s="318" t="str">
        <f>IF(CP481=0,"",_xlfn.XLOOKUP(CP481,StatePicklist!$1:$1,StatePicklist!$3:$3,"NA",0))</f>
        <v/>
      </c>
      <c r="CR481" s="297" t="str">
        <f ca="1">IF(RMDF!CQ481="", "", IF(ISNUMBER(MATCH(RMDF!CQ481, INDIRECT(CQ481), 0)), "OK", "Invalid"))</f>
        <v/>
      </c>
      <c r="CS481" s="281"/>
      <c r="CT481" s="281"/>
      <c r="CU481" s="281"/>
      <c r="CV481" s="281" t="b">
        <f>AND(RMDF!CY481&gt;=0, RMDF!CY481&lt;=1-SUM(RMDF!Z481,RMDF!AG481,RMDF!AN481,RMDF!AU481,RMDF!BB481,RMDF!BI481,RMDF!BP481,RMDF!BW481,RMDF!CD481,RMDF!CK481,RMDF!CR481), RMDF!CY481=ROUND(RMDF!CY481,4))</f>
        <v>1</v>
      </c>
      <c r="CW481" s="317">
        <f>RMDF!CW481</f>
        <v>0</v>
      </c>
      <c r="CX481" s="318" t="str">
        <f>IF(CW481=0,"",_xlfn.XLOOKUP(CW481,StatePicklist!$1:$1,StatePicklist!$3:$3,"NA",0))</f>
        <v/>
      </c>
      <c r="CY481" s="297" t="str">
        <f ca="1">IF(RMDF!CX481="", "", IF(ISNUMBER(MATCH(RMDF!CX481, INDIRECT(CX481), 0)), "OK", "Invalid"))</f>
        <v/>
      </c>
      <c r="CZ481" s="281"/>
      <c r="DA481" s="281"/>
      <c r="DB481" s="281"/>
      <c r="DC481" s="281" t="b">
        <f>AND(RMDF!DF481&gt;=0, RMDF!DF481&lt;=1-SUM(RMDF!Z481,RMDF!AG481,RMDF!AN481,RMDF!AU481,RMDF!BB481,RMDF!BI481,RMDF!BP481,RMDF!BW481,RMDF!CD481,RMDF!CK481,RMDF!CR481,RMDF!CY481), RMDF!DF481=ROUND(RMDF!DF481,4))</f>
        <v>1</v>
      </c>
      <c r="DD481" s="317">
        <f>RMDF!DD481</f>
        <v>0</v>
      </c>
      <c r="DE481" s="318" t="str">
        <f>IF(DD481=0,"",_xlfn.XLOOKUP(DD481,StatePicklist!$1:$1,StatePicklist!$3:$3,"NA",0))</f>
        <v/>
      </c>
      <c r="DF481" s="297" t="str">
        <f ca="1">IF(RMDF!DE481="", "", IF(ISNUMBER(MATCH(RMDF!DE481, INDIRECT(DE481), 0)), "OK", "Invalid"))</f>
        <v/>
      </c>
      <c r="DG481" s="281"/>
      <c r="DH481" s="281"/>
      <c r="DI481" s="281"/>
      <c r="DJ481" s="281" t="b">
        <f>AND(RMDF!DM481&gt;=0, RMDF!DM481&lt;=1-SUM(RMDF!Z481,RMDF!AG481,RMDF!AN481,RMDF!AU481,RMDF!BB481,RMDF!BI481,RMDF!BP481,RMDF!BW481,RMDF!CD481,RMDF!CK481,RMDF!CR481,RMDF!CY481,RMDF!DF481), RMDF!DM481=ROUND(RMDF!DM481,4))</f>
        <v>1</v>
      </c>
      <c r="DK481" s="317">
        <f>RMDF!DK481</f>
        <v>0</v>
      </c>
      <c r="DL481" s="318" t="str">
        <f>IF(DK481=0,"",_xlfn.XLOOKUP(DK481,StatePicklist!$1:$1,StatePicklist!$3:$3,"NA",0))</f>
        <v/>
      </c>
      <c r="DM481" s="297" t="str">
        <f ca="1">IF(RMDF!DL481="", "", IF(ISNUMBER(MATCH(RMDF!DL481, INDIRECT(DL481), 0)), "OK", "Invalid"))</f>
        <v/>
      </c>
      <c r="DN481" s="281"/>
      <c r="DO481" s="281"/>
      <c r="DP481" s="281"/>
      <c r="DQ481" s="281" t="b">
        <f>AND(RMDF!DT481&gt;=0, RMDF!DT481&lt;=1-SUM(RMDF!Z481,RMDF!AG481,RMDF!AN481,RMDF!AU481,RMDF!BB481,RMDF!BI481,RMDF!BP481,RMDF!BW481,RMDF!CD481,RMDF!CK481,RMDF!CR481,RMDF!CY481,RMDF!DF481,RMDF!DM481), RMDF!DT481=ROUND(RMDF!DT481,4))</f>
        <v>1</v>
      </c>
      <c r="DR481" s="317">
        <f>RMDF!DR481</f>
        <v>0</v>
      </c>
      <c r="DS481" s="318" t="str">
        <f>IF(DR481=0,"",_xlfn.XLOOKUP(DR481,StatePicklist!$1:$1,StatePicklist!$3:$3,"NA",0))</f>
        <v/>
      </c>
      <c r="DT481" s="297" t="str">
        <f ca="1">IF(RMDF!DS481="", "", IF(ISNUMBER(MATCH(RMDF!DS481, INDIRECT(DS481), 0)), "OK", "Invalid"))</f>
        <v/>
      </c>
      <c r="DU481" s="281"/>
      <c r="DV481" s="281"/>
      <c r="DW481" s="281"/>
      <c r="DX481" s="281" t="b">
        <f>AND(RMDF!EA481&gt;=0, RMDF!EA481&lt;=1-SUM(RMDF!Z481,RMDF!AG481,RMDF!AN481,RMDF!AU481,RMDF!BB481,RMDF!BI481,RMDF!BP481,RMDF!BW481,RMDF!CD481,RMDF!CK481,RMDF!CR481,RMDF!CY481,RMDF!DF481,RMDF!DM481,RMDF!DT481), RMDF!EA481=ROUND(RMDF!EA481,4))</f>
        <v>1</v>
      </c>
      <c r="DY481" s="317">
        <f>RMDF!DY481</f>
        <v>0</v>
      </c>
      <c r="DZ481" s="318" t="str">
        <f>IF(DY481=0,"",_xlfn.XLOOKUP(DY481,StatePicklist!$1:$1,StatePicklist!$3:$3,"NA",0))</f>
        <v/>
      </c>
      <c r="EA481" s="297" t="str">
        <f ca="1">IF(RMDF!DZ481="", "", IF(ISNUMBER(MATCH(RMDF!DZ481, INDIRECT(DZ481), 0)), "OK", "Invalid"))</f>
        <v/>
      </c>
      <c r="EB481" s="281"/>
      <c r="EC481" s="281"/>
      <c r="ED481" s="281"/>
      <c r="EE481" s="281" t="b">
        <f>AND(RMDF!EH481&gt;=0, RMDF!EH481&lt;=1-SUM(RMDF!Z481,RMDF!AG481,RMDF!AN481,RMDF!AU481,RMDF!BB481,RMDF!BI481,RMDF!BP481,RMDF!BW481,RMDF!CD481,RMDF!CK481,RMDF!CR481,RMDF!CY481,RMDF!DF481,RMDF!DM481,RMDF!DT481,RMDF!EA481), RMDF!EH481=ROUND(RMDF!EH481,4))</f>
        <v>1</v>
      </c>
      <c r="EF481" s="317">
        <f>RMDF!EF481</f>
        <v>0</v>
      </c>
      <c r="EG481" s="318" t="str">
        <f>IF(EF481=0,"",_xlfn.XLOOKUP(EF481,StatePicklist!$1:$1,StatePicklist!$3:$3,"NA",0))</f>
        <v/>
      </c>
      <c r="EH481" s="297" t="str">
        <f ca="1">IF(RMDF!EG481="", "", IF(ISNUMBER(MATCH(RMDF!EG481, INDIRECT(EG481), 0)), "OK", "Invalid"))</f>
        <v/>
      </c>
      <c r="EI481" s="281"/>
      <c r="EJ481" s="281"/>
      <c r="EK481" s="281"/>
      <c r="EL481" s="281" t="b">
        <f>AND(RMDF!EO481&gt;=0, RMDF!EO481&lt;=1-SUM(RMDF!Z481,RMDF!AG481,RMDF!AN481,RMDF!AU481,RMDF!BB481,RMDF!BI481,RMDF!BP481,RMDF!BW481,RMDF!CD481,RMDF!CK481,RMDF!CR481,RMDF!CY481,RMDF!DF481,RMDF!DM481,RMDF!DT481,RMDF!EA481,RMDF!EH481), RMDF!EO481=ROUND(RMDF!EO481,4))</f>
        <v>1</v>
      </c>
      <c r="EM481" s="317">
        <f>RMDF!EM481</f>
        <v>0</v>
      </c>
      <c r="EN481" s="318" t="str">
        <f>IF(EM481=0,"",_xlfn.XLOOKUP(EM481,StatePicklist!$1:$1,StatePicklist!$3:$3,"NA",0))</f>
        <v/>
      </c>
      <c r="EO481" s="297" t="str">
        <f ca="1">IF(RMDF!EN481="", "", IF(ISNUMBER(MATCH(RMDF!EN481, INDIRECT(EN481), 0)), "OK", "Invalid"))</f>
        <v/>
      </c>
      <c r="EP481" s="281"/>
      <c r="EQ481" s="281"/>
      <c r="ER481" s="281"/>
      <c r="ES481" s="281" t="b">
        <f>AND(RMDF!EV481&gt;=0, RMDF!EV481&lt;=1-SUM(RMDF!Z481,RMDF!AG481,RMDF!AN481,RMDF!AU481,RMDF!BB481,RMDF!BI481,RMDF!BP481,RMDF!BW481,RMDF!CD481,RMDF!CK481,RMDF!CR481,RMDF!CY481,RMDF!DF481,RMDF!DM481,RMDF!DT481,RMDF!EA481,RMDF!EH481,RMDF!EO481), RMDF!EV481=ROUND(RMDF!EV481,4))</f>
        <v>1</v>
      </c>
      <c r="ET481" s="317">
        <f>RMDF!ET481</f>
        <v>0</v>
      </c>
      <c r="EU481" s="318" t="str">
        <f>IF(ET481=0,"",_xlfn.XLOOKUP(ET481,StatePicklist!$1:$1,StatePicklist!$3:$3,"NA",0))</f>
        <v/>
      </c>
      <c r="EV481" s="297" t="str">
        <f ca="1">IF(RMDF!EU481="", "", IF(ISNUMBER(MATCH(RMDF!EU481, INDIRECT(EU481), 0)), "OK", "Invalid"))</f>
        <v/>
      </c>
      <c r="EW481" s="281"/>
      <c r="EX481" s="281"/>
      <c r="EY481" s="281"/>
      <c r="EZ481" s="281" t="b">
        <f>AND(RMDF!FC481&gt;=0, RMDF!FC481&lt;=1-SUM(RMDF!Z481,RMDF!AG481,RMDF!AN481,RMDF!AU481,RMDF!BB481,RMDF!BI481,RMDF!BP481,RMDF!BW481,RMDF!CD481,RMDF!CK481,RMDF!CR481,RMDF!CY481,RMDF!DF481,RMDF!DM481,RMDF!DT481,RMDF!EA481,RMDF!EH481,RMDF!EO481,RMDF!EV481), RMDF!FC481=ROUND(RMDF!FC481,4))</f>
        <v>1</v>
      </c>
      <c r="FA481" s="317">
        <f>RMDF!FA481</f>
        <v>0</v>
      </c>
      <c r="FB481" s="318" t="str">
        <f>IF(FA481=0,"",_xlfn.XLOOKUP(FA481,StatePicklist!$1:$1,StatePicklist!$3:$3,"NA",0))</f>
        <v/>
      </c>
      <c r="FC481" s="297" t="str">
        <f ca="1">IF(RMDF!FB481="", "", IF(ISNUMBER(MATCH(RMDF!FB481, INDIRECT(FB481), 0)), "OK", "Invalid"))</f>
        <v/>
      </c>
    </row>
    <row r="482" spans="1:159" s="205" customFormat="1" ht="39.9" customHeight="1" x14ac:dyDescent="0.25">
      <c r="A482" s="206"/>
      <c r="B482" s="196"/>
      <c r="C482" s="197"/>
      <c r="D482" s="198"/>
      <c r="E482" s="199"/>
      <c r="F482" s="200"/>
      <c r="G482" s="201"/>
      <c r="H482" s="292"/>
      <c r="I482" s="305">
        <f>RMDF!I482</f>
        <v>0</v>
      </c>
      <c r="J482" s="305" t="str">
        <f>IF(I482=ProductCode!$B$30,"PDReclPost",IF(OR(I482=ProductCode!$C$30,I482=ProductCode!$E$30,I482=ProductCode!$G$30),"PDPreCon",IF(OR(I482=ProductCode!$D$30,I482=ProductCode!$F$30),"PDNotReclPost","")))</f>
        <v/>
      </c>
      <c r="K482" s="305" t="str">
        <f t="shared" si="27"/>
        <v/>
      </c>
      <c r="L482" s="289"/>
      <c r="M482" s="305" t="str">
        <f t="shared" si="27"/>
        <v/>
      </c>
      <c r="N482" s="289" t="b">
        <f>AND(RMDF!N482&gt;=0, RMDF!N482&lt;=1-RMDF!L482, RMDF!N482=ROUND(RMDF!N482,4))</f>
        <v>1</v>
      </c>
      <c r="O482" s="286" t="str">
        <f>IF(P482="","",IF(I482="","",IF(LEFT(I482,13)="Reclaimed pos",RawMaterialCode!$E$569,RawMaterialCode!$E$568)))</f>
        <v>Reclaimed pre-consumer mixed fibers (RM0578)</v>
      </c>
      <c r="P482" s="295">
        <f t="shared" si="28"/>
        <v>1</v>
      </c>
      <c r="Q482" s="202"/>
      <c r="R482" s="203"/>
      <c r="S482" s="204" t="str">
        <f t="shared" si="29"/>
        <v/>
      </c>
      <c r="T482" s="281"/>
      <c r="U482" s="281"/>
      <c r="V482" s="281"/>
      <c r="W482" s="281"/>
      <c r="X482" s="317">
        <f>RMDF!X482</f>
        <v>0</v>
      </c>
      <c r="Y482" s="318" t="str">
        <f>IF(X482=0,"",_xlfn.XLOOKUP(X482,StatePicklist!$1:$1,StatePicklist!$3:$3,"NA",0))</f>
        <v/>
      </c>
      <c r="Z482" s="297" t="str">
        <f ca="1">IF(RMDF!Y482="", "", IF(ISNUMBER(MATCH(RMDF!Y482, INDIRECT(Y482), 0)), "OK", "Invalid"))</f>
        <v/>
      </c>
      <c r="AA482" s="281"/>
      <c r="AB482" s="281"/>
      <c r="AC482" s="281"/>
      <c r="AD482" s="281" t="b">
        <f>AND(RMDF!AG482&gt;=0, RMDF!AG482&lt;=1-RMDF!Z482, RMDF!AG482=ROUND(RMDF!AG482,4))</f>
        <v>1</v>
      </c>
      <c r="AE482" s="317">
        <f>RMDF!AE482</f>
        <v>0</v>
      </c>
      <c r="AF482" s="318" t="str">
        <f>IF(AE482=0,"",_xlfn.XLOOKUP(AE482,StatePicklist!$1:$1,StatePicklist!$3:$3,"NA",0))</f>
        <v/>
      </c>
      <c r="AG482" s="297" t="str">
        <f ca="1">IF(RMDF!AF482="", "", IF(ISNUMBER(MATCH(RMDF!AF482, INDIRECT(AF482), 0)), "OK", "Invalid"))</f>
        <v/>
      </c>
      <c r="AH482" s="281"/>
      <c r="AI482" s="281"/>
      <c r="AJ482" s="281"/>
      <c r="AK482" s="281" t="b">
        <f>AND(RMDF!AN482&gt;=0, RMDF!AN482&lt;=1-SUM(RMDF!Z482,RMDF!AG482), RMDF!AN482=ROUND(RMDF!AN482,4))</f>
        <v>1</v>
      </c>
      <c r="AL482" s="317">
        <f>RMDF!AL482</f>
        <v>0</v>
      </c>
      <c r="AM482" s="318" t="str">
        <f>IF(AL482=0,"",_xlfn.XLOOKUP(AL482,StatePicklist!$1:$1,StatePicklist!$3:$3,"NA",0))</f>
        <v/>
      </c>
      <c r="AN482" s="297" t="str">
        <f ca="1">IF(RMDF!AM482="", "", IF(ISNUMBER(MATCH(RMDF!AM482, INDIRECT(AM482), 0)), "OK", "Invalid"))</f>
        <v/>
      </c>
      <c r="AO482" s="281"/>
      <c r="AP482" s="281"/>
      <c r="AQ482" s="281"/>
      <c r="AR482" s="281" t="b">
        <f>AND(RMDF!AU482&gt;=0, RMDF!AU482&lt;=1-SUM(RMDF!Z482,RMDF!AG482,RMDF!AN482), RMDF!AU482=ROUND(RMDF!AU482,4))</f>
        <v>1</v>
      </c>
      <c r="AS482" s="317">
        <f>RMDF!AS482</f>
        <v>0</v>
      </c>
      <c r="AT482" s="318" t="str">
        <f>IF(AS482=0,"",_xlfn.XLOOKUP(AS482,StatePicklist!$1:$1,StatePicklist!$3:$3,"NA",0))</f>
        <v/>
      </c>
      <c r="AU482" s="297" t="str">
        <f ca="1">IF(RMDF!AT482="", "", IF(ISNUMBER(MATCH(RMDF!AT482, INDIRECT(AT482), 0)), "OK", "Invalid"))</f>
        <v/>
      </c>
      <c r="AV482" s="281"/>
      <c r="AW482" s="281"/>
      <c r="AX482" s="281"/>
      <c r="AY482" s="281" t="b">
        <f>AND(RMDF!BB482&gt;=0, RMDF!BB482&lt;=1-SUM(RMDF!Z482,RMDF!AG482,RMDF!AN482,RMDF!AU482), RMDF!BB482=ROUND(RMDF!BB482,4))</f>
        <v>1</v>
      </c>
      <c r="AZ482" s="317">
        <f>RMDF!AZ482</f>
        <v>0</v>
      </c>
      <c r="BA482" s="318" t="str">
        <f>IF(AZ482=0,"",_xlfn.XLOOKUP(AZ482,StatePicklist!$1:$1,StatePicklist!$3:$3,"NA",0))</f>
        <v/>
      </c>
      <c r="BB482" s="297" t="str">
        <f ca="1">IF(RMDF!BA482="", "", IF(ISNUMBER(MATCH(RMDF!BA482, INDIRECT(BA482), 0)), "OK", "Invalid"))</f>
        <v/>
      </c>
      <c r="BC482" s="281"/>
      <c r="BD482" s="281"/>
      <c r="BE482" s="281"/>
      <c r="BF482" s="281" t="b">
        <f>AND(RMDF!BI482&gt;=0, RMDF!BI482&lt;=1-SUM(RMDF!Z482,RMDF!AG482,RMDF!AN482,RMDF!AU482,RMDF!BB482), RMDF!BI482=ROUND(RMDF!BI482,4))</f>
        <v>1</v>
      </c>
      <c r="BG482" s="317">
        <f>RMDF!BG482</f>
        <v>0</v>
      </c>
      <c r="BH482" s="318" t="str">
        <f>IF(BG482=0,"",_xlfn.XLOOKUP(BG482,StatePicklist!$1:$1,StatePicklist!$3:$3,"NA",0))</f>
        <v/>
      </c>
      <c r="BI482" s="297" t="str">
        <f ca="1">IF(RMDF!BH482="", "", IF(ISNUMBER(MATCH(RMDF!BH482, INDIRECT(BH482), 0)), "OK", "Invalid"))</f>
        <v/>
      </c>
      <c r="BJ482" s="281"/>
      <c r="BK482" s="281"/>
      <c r="BL482" s="281"/>
      <c r="BM482" s="281" t="b">
        <f>AND(RMDF!BP482&gt;=0, RMDF!BP482&lt;=1-SUM(RMDF!Z482,RMDF!AG482,RMDF!AN482,RMDF!AU482,RMDF!BB482,RMDF!BI482), RMDF!BP482=ROUND(RMDF!BP482,4))</f>
        <v>1</v>
      </c>
      <c r="BN482" s="317">
        <f>RMDF!BN482</f>
        <v>0</v>
      </c>
      <c r="BO482" s="318" t="str">
        <f>IF(BN482=0,"",_xlfn.XLOOKUP(BN482,StatePicklist!$1:$1,StatePicklist!$3:$3,"NA",0))</f>
        <v/>
      </c>
      <c r="BP482" s="297" t="str">
        <f ca="1">IF(RMDF!BO482="", "", IF(ISNUMBER(MATCH(RMDF!BO482, INDIRECT(BO482), 0)), "OK", "Invalid"))</f>
        <v/>
      </c>
      <c r="BQ482" s="281"/>
      <c r="BR482" s="281"/>
      <c r="BS482" s="281"/>
      <c r="BT482" s="281" t="b">
        <f>AND(RMDF!BW482&gt;=0, RMDF!BW482&lt;=1-SUM(RMDF!Z482,RMDF!AG482,RMDF!AN482,RMDF!AU482,RMDF!BB482,RMDF!BI482,RMDF!BP482), RMDF!BW482=ROUND(RMDF!BW482,4))</f>
        <v>1</v>
      </c>
      <c r="BU482" s="317">
        <f>RMDF!BU482</f>
        <v>0</v>
      </c>
      <c r="BV482" s="318" t="str">
        <f>IF(BU482=0,"",_xlfn.XLOOKUP(BU482,StatePicklist!$1:$1,StatePicklist!$3:$3,"NA",0))</f>
        <v/>
      </c>
      <c r="BW482" s="297" t="str">
        <f ca="1">IF(RMDF!BV482="", "", IF(ISNUMBER(MATCH(RMDF!BV482, INDIRECT(BV482), 0)), "OK", "Invalid"))</f>
        <v/>
      </c>
      <c r="BX482" s="281"/>
      <c r="BY482" s="281"/>
      <c r="BZ482" s="281"/>
      <c r="CA482" s="281" t="b">
        <f>AND(RMDF!CD482&gt;=0, RMDF!CD482&lt;=1-SUM(RMDF!Z482,RMDF!AG482,RMDF!AN482,RMDF!AU482,RMDF!BB482,RMDF!BI482,RMDF!BP482,RMDF!BW482), RMDF!CD482=ROUND(RMDF!CD482,4))</f>
        <v>1</v>
      </c>
      <c r="CB482" s="317">
        <f>RMDF!CB482</f>
        <v>0</v>
      </c>
      <c r="CC482" s="318" t="str">
        <f>IF(CB482=0,"",_xlfn.XLOOKUP(CB482,StatePicklist!$1:$1,StatePicklist!$3:$3,"NA",0))</f>
        <v/>
      </c>
      <c r="CD482" s="297" t="str">
        <f ca="1">IF(RMDF!CC482="", "", IF(ISNUMBER(MATCH(RMDF!CC482, INDIRECT(CC482), 0)), "OK", "Invalid"))</f>
        <v/>
      </c>
      <c r="CE482" s="281"/>
      <c r="CF482" s="281"/>
      <c r="CG482" s="281"/>
      <c r="CH482" s="281" t="b">
        <f>AND(RMDF!CK482&gt;=0, RMDF!CK482&lt;=1-SUM(RMDF!Z482,RMDF!AG482,RMDF!AN482,RMDF!AU482,RMDF!BB482,RMDF!BI482,RMDF!BP482,RMDF!BW482,RMDF!CD482), RMDF!CK482=ROUND(RMDF!CK482,4))</f>
        <v>1</v>
      </c>
      <c r="CI482" s="317">
        <f>RMDF!CI482</f>
        <v>0</v>
      </c>
      <c r="CJ482" s="318" t="str">
        <f>IF(CI482=0,"",_xlfn.XLOOKUP(CI482,StatePicklist!$1:$1,StatePicklist!$3:$3,"NA",0))</f>
        <v/>
      </c>
      <c r="CK482" s="297" t="str">
        <f ca="1">IF(RMDF!CJ482="", "", IF(ISNUMBER(MATCH(RMDF!CJ482, INDIRECT(CJ482), 0)), "OK", "Invalid"))</f>
        <v/>
      </c>
      <c r="CL482" s="281"/>
      <c r="CM482" s="281"/>
      <c r="CN482" s="281"/>
      <c r="CO482" s="281" t="b">
        <f>AND(RMDF!CR482&gt;=0, RMDF!CR482&lt;=1-SUM(RMDF!Z482,RMDF!AG482,RMDF!AN482,RMDF!AU482,RMDF!BB482,RMDF!BI482,RMDF!BP482,RMDF!BW482,RMDF!CD482,RMDF!CK482), RMDF!CR482=ROUND(RMDF!CR482,4))</f>
        <v>1</v>
      </c>
      <c r="CP482" s="317">
        <f>RMDF!CP482</f>
        <v>0</v>
      </c>
      <c r="CQ482" s="318" t="str">
        <f>IF(CP482=0,"",_xlfn.XLOOKUP(CP482,StatePicklist!$1:$1,StatePicklist!$3:$3,"NA",0))</f>
        <v/>
      </c>
      <c r="CR482" s="297" t="str">
        <f ca="1">IF(RMDF!CQ482="", "", IF(ISNUMBER(MATCH(RMDF!CQ482, INDIRECT(CQ482), 0)), "OK", "Invalid"))</f>
        <v/>
      </c>
      <c r="CS482" s="281"/>
      <c r="CT482" s="281"/>
      <c r="CU482" s="281"/>
      <c r="CV482" s="281" t="b">
        <f>AND(RMDF!CY482&gt;=0, RMDF!CY482&lt;=1-SUM(RMDF!Z482,RMDF!AG482,RMDF!AN482,RMDF!AU482,RMDF!BB482,RMDF!BI482,RMDF!BP482,RMDF!BW482,RMDF!CD482,RMDF!CK482,RMDF!CR482), RMDF!CY482=ROUND(RMDF!CY482,4))</f>
        <v>1</v>
      </c>
      <c r="CW482" s="317">
        <f>RMDF!CW482</f>
        <v>0</v>
      </c>
      <c r="CX482" s="318" t="str">
        <f>IF(CW482=0,"",_xlfn.XLOOKUP(CW482,StatePicklist!$1:$1,StatePicklist!$3:$3,"NA",0))</f>
        <v/>
      </c>
      <c r="CY482" s="297" t="str">
        <f ca="1">IF(RMDF!CX482="", "", IF(ISNUMBER(MATCH(RMDF!CX482, INDIRECT(CX482), 0)), "OK", "Invalid"))</f>
        <v/>
      </c>
      <c r="CZ482" s="281"/>
      <c r="DA482" s="281"/>
      <c r="DB482" s="281"/>
      <c r="DC482" s="281" t="b">
        <f>AND(RMDF!DF482&gt;=0, RMDF!DF482&lt;=1-SUM(RMDF!Z482,RMDF!AG482,RMDF!AN482,RMDF!AU482,RMDF!BB482,RMDF!BI482,RMDF!BP482,RMDF!BW482,RMDF!CD482,RMDF!CK482,RMDF!CR482,RMDF!CY482), RMDF!DF482=ROUND(RMDF!DF482,4))</f>
        <v>1</v>
      </c>
      <c r="DD482" s="317">
        <f>RMDF!DD482</f>
        <v>0</v>
      </c>
      <c r="DE482" s="318" t="str">
        <f>IF(DD482=0,"",_xlfn.XLOOKUP(DD482,StatePicklist!$1:$1,StatePicklist!$3:$3,"NA",0))</f>
        <v/>
      </c>
      <c r="DF482" s="297" t="str">
        <f ca="1">IF(RMDF!DE482="", "", IF(ISNUMBER(MATCH(RMDF!DE482, INDIRECT(DE482), 0)), "OK", "Invalid"))</f>
        <v/>
      </c>
      <c r="DG482" s="281"/>
      <c r="DH482" s="281"/>
      <c r="DI482" s="281"/>
      <c r="DJ482" s="281" t="b">
        <f>AND(RMDF!DM482&gt;=0, RMDF!DM482&lt;=1-SUM(RMDF!Z482,RMDF!AG482,RMDF!AN482,RMDF!AU482,RMDF!BB482,RMDF!BI482,RMDF!BP482,RMDF!BW482,RMDF!CD482,RMDF!CK482,RMDF!CR482,RMDF!CY482,RMDF!DF482), RMDF!DM482=ROUND(RMDF!DM482,4))</f>
        <v>1</v>
      </c>
      <c r="DK482" s="317">
        <f>RMDF!DK482</f>
        <v>0</v>
      </c>
      <c r="DL482" s="318" t="str">
        <f>IF(DK482=0,"",_xlfn.XLOOKUP(DK482,StatePicklist!$1:$1,StatePicklist!$3:$3,"NA",0))</f>
        <v/>
      </c>
      <c r="DM482" s="297" t="str">
        <f ca="1">IF(RMDF!DL482="", "", IF(ISNUMBER(MATCH(RMDF!DL482, INDIRECT(DL482), 0)), "OK", "Invalid"))</f>
        <v/>
      </c>
      <c r="DN482" s="281"/>
      <c r="DO482" s="281"/>
      <c r="DP482" s="281"/>
      <c r="DQ482" s="281" t="b">
        <f>AND(RMDF!DT482&gt;=0, RMDF!DT482&lt;=1-SUM(RMDF!Z482,RMDF!AG482,RMDF!AN482,RMDF!AU482,RMDF!BB482,RMDF!BI482,RMDF!BP482,RMDF!BW482,RMDF!CD482,RMDF!CK482,RMDF!CR482,RMDF!CY482,RMDF!DF482,RMDF!DM482), RMDF!DT482=ROUND(RMDF!DT482,4))</f>
        <v>1</v>
      </c>
      <c r="DR482" s="317">
        <f>RMDF!DR482</f>
        <v>0</v>
      </c>
      <c r="DS482" s="318" t="str">
        <f>IF(DR482=0,"",_xlfn.XLOOKUP(DR482,StatePicklist!$1:$1,StatePicklist!$3:$3,"NA",0))</f>
        <v/>
      </c>
      <c r="DT482" s="297" t="str">
        <f ca="1">IF(RMDF!DS482="", "", IF(ISNUMBER(MATCH(RMDF!DS482, INDIRECT(DS482), 0)), "OK", "Invalid"))</f>
        <v/>
      </c>
      <c r="DU482" s="281"/>
      <c r="DV482" s="281"/>
      <c r="DW482" s="281"/>
      <c r="DX482" s="281" t="b">
        <f>AND(RMDF!EA482&gt;=0, RMDF!EA482&lt;=1-SUM(RMDF!Z482,RMDF!AG482,RMDF!AN482,RMDF!AU482,RMDF!BB482,RMDF!BI482,RMDF!BP482,RMDF!BW482,RMDF!CD482,RMDF!CK482,RMDF!CR482,RMDF!CY482,RMDF!DF482,RMDF!DM482,RMDF!DT482), RMDF!EA482=ROUND(RMDF!EA482,4))</f>
        <v>1</v>
      </c>
      <c r="DY482" s="317">
        <f>RMDF!DY482</f>
        <v>0</v>
      </c>
      <c r="DZ482" s="318" t="str">
        <f>IF(DY482=0,"",_xlfn.XLOOKUP(DY482,StatePicklist!$1:$1,StatePicklist!$3:$3,"NA",0))</f>
        <v/>
      </c>
      <c r="EA482" s="297" t="str">
        <f ca="1">IF(RMDF!DZ482="", "", IF(ISNUMBER(MATCH(RMDF!DZ482, INDIRECT(DZ482), 0)), "OK", "Invalid"))</f>
        <v/>
      </c>
      <c r="EB482" s="281"/>
      <c r="EC482" s="281"/>
      <c r="ED482" s="281"/>
      <c r="EE482" s="281" t="b">
        <f>AND(RMDF!EH482&gt;=0, RMDF!EH482&lt;=1-SUM(RMDF!Z482,RMDF!AG482,RMDF!AN482,RMDF!AU482,RMDF!BB482,RMDF!BI482,RMDF!BP482,RMDF!BW482,RMDF!CD482,RMDF!CK482,RMDF!CR482,RMDF!CY482,RMDF!DF482,RMDF!DM482,RMDF!DT482,RMDF!EA482), RMDF!EH482=ROUND(RMDF!EH482,4))</f>
        <v>1</v>
      </c>
      <c r="EF482" s="317">
        <f>RMDF!EF482</f>
        <v>0</v>
      </c>
      <c r="EG482" s="318" t="str">
        <f>IF(EF482=0,"",_xlfn.XLOOKUP(EF482,StatePicklist!$1:$1,StatePicklist!$3:$3,"NA",0))</f>
        <v/>
      </c>
      <c r="EH482" s="297" t="str">
        <f ca="1">IF(RMDF!EG482="", "", IF(ISNUMBER(MATCH(RMDF!EG482, INDIRECT(EG482), 0)), "OK", "Invalid"))</f>
        <v/>
      </c>
      <c r="EI482" s="281"/>
      <c r="EJ482" s="281"/>
      <c r="EK482" s="281"/>
      <c r="EL482" s="281" t="b">
        <f>AND(RMDF!EO482&gt;=0, RMDF!EO482&lt;=1-SUM(RMDF!Z482,RMDF!AG482,RMDF!AN482,RMDF!AU482,RMDF!BB482,RMDF!BI482,RMDF!BP482,RMDF!BW482,RMDF!CD482,RMDF!CK482,RMDF!CR482,RMDF!CY482,RMDF!DF482,RMDF!DM482,RMDF!DT482,RMDF!EA482,RMDF!EH482), RMDF!EO482=ROUND(RMDF!EO482,4))</f>
        <v>1</v>
      </c>
      <c r="EM482" s="317">
        <f>RMDF!EM482</f>
        <v>0</v>
      </c>
      <c r="EN482" s="318" t="str">
        <f>IF(EM482=0,"",_xlfn.XLOOKUP(EM482,StatePicklist!$1:$1,StatePicklist!$3:$3,"NA",0))</f>
        <v/>
      </c>
      <c r="EO482" s="297" t="str">
        <f ca="1">IF(RMDF!EN482="", "", IF(ISNUMBER(MATCH(RMDF!EN482, INDIRECT(EN482), 0)), "OK", "Invalid"))</f>
        <v/>
      </c>
      <c r="EP482" s="281"/>
      <c r="EQ482" s="281"/>
      <c r="ER482" s="281"/>
      <c r="ES482" s="281" t="b">
        <f>AND(RMDF!EV482&gt;=0, RMDF!EV482&lt;=1-SUM(RMDF!Z482,RMDF!AG482,RMDF!AN482,RMDF!AU482,RMDF!BB482,RMDF!BI482,RMDF!BP482,RMDF!BW482,RMDF!CD482,RMDF!CK482,RMDF!CR482,RMDF!CY482,RMDF!DF482,RMDF!DM482,RMDF!DT482,RMDF!EA482,RMDF!EH482,RMDF!EO482), RMDF!EV482=ROUND(RMDF!EV482,4))</f>
        <v>1</v>
      </c>
      <c r="ET482" s="317">
        <f>RMDF!ET482</f>
        <v>0</v>
      </c>
      <c r="EU482" s="318" t="str">
        <f>IF(ET482=0,"",_xlfn.XLOOKUP(ET482,StatePicklist!$1:$1,StatePicklist!$3:$3,"NA",0))</f>
        <v/>
      </c>
      <c r="EV482" s="297" t="str">
        <f ca="1">IF(RMDF!EU482="", "", IF(ISNUMBER(MATCH(RMDF!EU482, INDIRECT(EU482), 0)), "OK", "Invalid"))</f>
        <v/>
      </c>
      <c r="EW482" s="281"/>
      <c r="EX482" s="281"/>
      <c r="EY482" s="281"/>
      <c r="EZ482" s="281" t="b">
        <f>AND(RMDF!FC482&gt;=0, RMDF!FC482&lt;=1-SUM(RMDF!Z482,RMDF!AG482,RMDF!AN482,RMDF!AU482,RMDF!BB482,RMDF!BI482,RMDF!BP482,RMDF!BW482,RMDF!CD482,RMDF!CK482,RMDF!CR482,RMDF!CY482,RMDF!DF482,RMDF!DM482,RMDF!DT482,RMDF!EA482,RMDF!EH482,RMDF!EO482,RMDF!EV482), RMDF!FC482=ROUND(RMDF!FC482,4))</f>
        <v>1</v>
      </c>
      <c r="FA482" s="317">
        <f>RMDF!FA482</f>
        <v>0</v>
      </c>
      <c r="FB482" s="318" t="str">
        <f>IF(FA482=0,"",_xlfn.XLOOKUP(FA482,StatePicklist!$1:$1,StatePicklist!$3:$3,"NA",0))</f>
        <v/>
      </c>
      <c r="FC482" s="297" t="str">
        <f ca="1">IF(RMDF!FB482="", "", IF(ISNUMBER(MATCH(RMDF!FB482, INDIRECT(FB482), 0)), "OK", "Invalid"))</f>
        <v/>
      </c>
    </row>
    <row r="483" spans="1:159" s="205" customFormat="1" ht="39.9" customHeight="1" x14ac:dyDescent="0.25">
      <c r="A483" s="206"/>
      <c r="B483" s="196"/>
      <c r="C483" s="197"/>
      <c r="D483" s="198"/>
      <c r="E483" s="199"/>
      <c r="F483" s="200"/>
      <c r="G483" s="201"/>
      <c r="H483" s="292"/>
      <c r="I483" s="305">
        <f>RMDF!I483</f>
        <v>0</v>
      </c>
      <c r="J483" s="305" t="str">
        <f>IF(I483=ProductCode!$B$30,"PDReclPost",IF(OR(I483=ProductCode!$C$30,I483=ProductCode!$E$30,I483=ProductCode!$G$30),"PDPreCon",IF(OR(I483=ProductCode!$D$30,I483=ProductCode!$F$30),"PDNotReclPost","")))</f>
        <v/>
      </c>
      <c r="K483" s="305" t="str">
        <f t="shared" si="27"/>
        <v/>
      </c>
      <c r="L483" s="289"/>
      <c r="M483" s="305" t="str">
        <f t="shared" si="27"/>
        <v/>
      </c>
      <c r="N483" s="289" t="b">
        <f>AND(RMDF!N483&gt;=0, RMDF!N483&lt;=1-RMDF!L483, RMDF!N483=ROUND(RMDF!N483,4))</f>
        <v>1</v>
      </c>
      <c r="O483" s="286" t="str">
        <f>IF(P483="","",IF(I483="","",IF(LEFT(I483,13)="Reclaimed pos",RawMaterialCode!$E$569,RawMaterialCode!$E$568)))</f>
        <v>Reclaimed pre-consumer mixed fibers (RM0578)</v>
      </c>
      <c r="P483" s="295">
        <f t="shared" si="28"/>
        <v>1</v>
      </c>
      <c r="Q483" s="202"/>
      <c r="R483" s="203"/>
      <c r="S483" s="204" t="str">
        <f t="shared" si="29"/>
        <v/>
      </c>
      <c r="T483" s="281"/>
      <c r="U483" s="281"/>
      <c r="V483" s="281"/>
      <c r="W483" s="281"/>
      <c r="X483" s="317">
        <f>RMDF!X483</f>
        <v>0</v>
      </c>
      <c r="Y483" s="318" t="str">
        <f>IF(X483=0,"",_xlfn.XLOOKUP(X483,StatePicklist!$1:$1,StatePicklist!$3:$3,"NA",0))</f>
        <v/>
      </c>
      <c r="Z483" s="297" t="str">
        <f ca="1">IF(RMDF!Y483="", "", IF(ISNUMBER(MATCH(RMDF!Y483, INDIRECT(Y483), 0)), "OK", "Invalid"))</f>
        <v/>
      </c>
      <c r="AA483" s="281"/>
      <c r="AB483" s="281"/>
      <c r="AC483" s="281"/>
      <c r="AD483" s="281" t="b">
        <f>AND(RMDF!AG483&gt;=0, RMDF!AG483&lt;=1-RMDF!Z483, RMDF!AG483=ROUND(RMDF!AG483,4))</f>
        <v>1</v>
      </c>
      <c r="AE483" s="317">
        <f>RMDF!AE483</f>
        <v>0</v>
      </c>
      <c r="AF483" s="318" t="str">
        <f>IF(AE483=0,"",_xlfn.XLOOKUP(AE483,StatePicklist!$1:$1,StatePicklist!$3:$3,"NA",0))</f>
        <v/>
      </c>
      <c r="AG483" s="297" t="str">
        <f ca="1">IF(RMDF!AF483="", "", IF(ISNUMBER(MATCH(RMDF!AF483, INDIRECT(AF483), 0)), "OK", "Invalid"))</f>
        <v/>
      </c>
      <c r="AH483" s="281"/>
      <c r="AI483" s="281"/>
      <c r="AJ483" s="281"/>
      <c r="AK483" s="281" t="b">
        <f>AND(RMDF!AN483&gt;=0, RMDF!AN483&lt;=1-SUM(RMDF!Z483,RMDF!AG483), RMDF!AN483=ROUND(RMDF!AN483,4))</f>
        <v>1</v>
      </c>
      <c r="AL483" s="317">
        <f>RMDF!AL483</f>
        <v>0</v>
      </c>
      <c r="AM483" s="318" t="str">
        <f>IF(AL483=0,"",_xlfn.XLOOKUP(AL483,StatePicklist!$1:$1,StatePicklist!$3:$3,"NA",0))</f>
        <v/>
      </c>
      <c r="AN483" s="297" t="str">
        <f ca="1">IF(RMDF!AM483="", "", IF(ISNUMBER(MATCH(RMDF!AM483, INDIRECT(AM483), 0)), "OK", "Invalid"))</f>
        <v/>
      </c>
      <c r="AO483" s="281"/>
      <c r="AP483" s="281"/>
      <c r="AQ483" s="281"/>
      <c r="AR483" s="281" t="b">
        <f>AND(RMDF!AU483&gt;=0, RMDF!AU483&lt;=1-SUM(RMDF!Z483,RMDF!AG483,RMDF!AN483), RMDF!AU483=ROUND(RMDF!AU483,4))</f>
        <v>1</v>
      </c>
      <c r="AS483" s="317">
        <f>RMDF!AS483</f>
        <v>0</v>
      </c>
      <c r="AT483" s="318" t="str">
        <f>IF(AS483=0,"",_xlfn.XLOOKUP(AS483,StatePicklist!$1:$1,StatePicklist!$3:$3,"NA",0))</f>
        <v/>
      </c>
      <c r="AU483" s="297" t="str">
        <f ca="1">IF(RMDF!AT483="", "", IF(ISNUMBER(MATCH(RMDF!AT483, INDIRECT(AT483), 0)), "OK", "Invalid"))</f>
        <v/>
      </c>
      <c r="AV483" s="281"/>
      <c r="AW483" s="281"/>
      <c r="AX483" s="281"/>
      <c r="AY483" s="281" t="b">
        <f>AND(RMDF!BB483&gt;=0, RMDF!BB483&lt;=1-SUM(RMDF!Z483,RMDF!AG483,RMDF!AN483,RMDF!AU483), RMDF!BB483=ROUND(RMDF!BB483,4))</f>
        <v>1</v>
      </c>
      <c r="AZ483" s="317">
        <f>RMDF!AZ483</f>
        <v>0</v>
      </c>
      <c r="BA483" s="318" t="str">
        <f>IF(AZ483=0,"",_xlfn.XLOOKUP(AZ483,StatePicklist!$1:$1,StatePicklist!$3:$3,"NA",0))</f>
        <v/>
      </c>
      <c r="BB483" s="297" t="str">
        <f ca="1">IF(RMDF!BA483="", "", IF(ISNUMBER(MATCH(RMDF!BA483, INDIRECT(BA483), 0)), "OK", "Invalid"))</f>
        <v/>
      </c>
      <c r="BC483" s="281"/>
      <c r="BD483" s="281"/>
      <c r="BE483" s="281"/>
      <c r="BF483" s="281" t="b">
        <f>AND(RMDF!BI483&gt;=0, RMDF!BI483&lt;=1-SUM(RMDF!Z483,RMDF!AG483,RMDF!AN483,RMDF!AU483,RMDF!BB483), RMDF!BI483=ROUND(RMDF!BI483,4))</f>
        <v>1</v>
      </c>
      <c r="BG483" s="317">
        <f>RMDF!BG483</f>
        <v>0</v>
      </c>
      <c r="BH483" s="318" t="str">
        <f>IF(BG483=0,"",_xlfn.XLOOKUP(BG483,StatePicklist!$1:$1,StatePicklist!$3:$3,"NA",0))</f>
        <v/>
      </c>
      <c r="BI483" s="297" t="str">
        <f ca="1">IF(RMDF!BH483="", "", IF(ISNUMBER(MATCH(RMDF!BH483, INDIRECT(BH483), 0)), "OK", "Invalid"))</f>
        <v/>
      </c>
      <c r="BJ483" s="281"/>
      <c r="BK483" s="281"/>
      <c r="BL483" s="281"/>
      <c r="BM483" s="281" t="b">
        <f>AND(RMDF!BP483&gt;=0, RMDF!BP483&lt;=1-SUM(RMDF!Z483,RMDF!AG483,RMDF!AN483,RMDF!AU483,RMDF!BB483,RMDF!BI483), RMDF!BP483=ROUND(RMDF!BP483,4))</f>
        <v>1</v>
      </c>
      <c r="BN483" s="317">
        <f>RMDF!BN483</f>
        <v>0</v>
      </c>
      <c r="BO483" s="318" t="str">
        <f>IF(BN483=0,"",_xlfn.XLOOKUP(BN483,StatePicklist!$1:$1,StatePicklist!$3:$3,"NA",0))</f>
        <v/>
      </c>
      <c r="BP483" s="297" t="str">
        <f ca="1">IF(RMDF!BO483="", "", IF(ISNUMBER(MATCH(RMDF!BO483, INDIRECT(BO483), 0)), "OK", "Invalid"))</f>
        <v/>
      </c>
      <c r="BQ483" s="281"/>
      <c r="BR483" s="281"/>
      <c r="BS483" s="281"/>
      <c r="BT483" s="281" t="b">
        <f>AND(RMDF!BW483&gt;=0, RMDF!BW483&lt;=1-SUM(RMDF!Z483,RMDF!AG483,RMDF!AN483,RMDF!AU483,RMDF!BB483,RMDF!BI483,RMDF!BP483), RMDF!BW483=ROUND(RMDF!BW483,4))</f>
        <v>1</v>
      </c>
      <c r="BU483" s="317">
        <f>RMDF!BU483</f>
        <v>0</v>
      </c>
      <c r="BV483" s="318" t="str">
        <f>IF(BU483=0,"",_xlfn.XLOOKUP(BU483,StatePicklist!$1:$1,StatePicklist!$3:$3,"NA",0))</f>
        <v/>
      </c>
      <c r="BW483" s="297" t="str">
        <f ca="1">IF(RMDF!BV483="", "", IF(ISNUMBER(MATCH(RMDF!BV483, INDIRECT(BV483), 0)), "OK", "Invalid"))</f>
        <v/>
      </c>
      <c r="BX483" s="281"/>
      <c r="BY483" s="281"/>
      <c r="BZ483" s="281"/>
      <c r="CA483" s="281" t="b">
        <f>AND(RMDF!CD483&gt;=0, RMDF!CD483&lt;=1-SUM(RMDF!Z483,RMDF!AG483,RMDF!AN483,RMDF!AU483,RMDF!BB483,RMDF!BI483,RMDF!BP483,RMDF!BW483), RMDF!CD483=ROUND(RMDF!CD483,4))</f>
        <v>1</v>
      </c>
      <c r="CB483" s="317">
        <f>RMDF!CB483</f>
        <v>0</v>
      </c>
      <c r="CC483" s="318" t="str">
        <f>IF(CB483=0,"",_xlfn.XLOOKUP(CB483,StatePicklist!$1:$1,StatePicklist!$3:$3,"NA",0))</f>
        <v/>
      </c>
      <c r="CD483" s="297" t="str">
        <f ca="1">IF(RMDF!CC483="", "", IF(ISNUMBER(MATCH(RMDF!CC483, INDIRECT(CC483), 0)), "OK", "Invalid"))</f>
        <v/>
      </c>
      <c r="CE483" s="281"/>
      <c r="CF483" s="281"/>
      <c r="CG483" s="281"/>
      <c r="CH483" s="281" t="b">
        <f>AND(RMDF!CK483&gt;=0, RMDF!CK483&lt;=1-SUM(RMDF!Z483,RMDF!AG483,RMDF!AN483,RMDF!AU483,RMDF!BB483,RMDF!BI483,RMDF!BP483,RMDF!BW483,RMDF!CD483), RMDF!CK483=ROUND(RMDF!CK483,4))</f>
        <v>1</v>
      </c>
      <c r="CI483" s="317">
        <f>RMDF!CI483</f>
        <v>0</v>
      </c>
      <c r="CJ483" s="318" t="str">
        <f>IF(CI483=0,"",_xlfn.XLOOKUP(CI483,StatePicklist!$1:$1,StatePicklist!$3:$3,"NA",0))</f>
        <v/>
      </c>
      <c r="CK483" s="297" t="str">
        <f ca="1">IF(RMDF!CJ483="", "", IF(ISNUMBER(MATCH(RMDF!CJ483, INDIRECT(CJ483), 0)), "OK", "Invalid"))</f>
        <v/>
      </c>
      <c r="CL483" s="281"/>
      <c r="CM483" s="281"/>
      <c r="CN483" s="281"/>
      <c r="CO483" s="281" t="b">
        <f>AND(RMDF!CR483&gt;=0, RMDF!CR483&lt;=1-SUM(RMDF!Z483,RMDF!AG483,RMDF!AN483,RMDF!AU483,RMDF!BB483,RMDF!BI483,RMDF!BP483,RMDF!BW483,RMDF!CD483,RMDF!CK483), RMDF!CR483=ROUND(RMDF!CR483,4))</f>
        <v>1</v>
      </c>
      <c r="CP483" s="317">
        <f>RMDF!CP483</f>
        <v>0</v>
      </c>
      <c r="CQ483" s="318" t="str">
        <f>IF(CP483=0,"",_xlfn.XLOOKUP(CP483,StatePicklist!$1:$1,StatePicklist!$3:$3,"NA",0))</f>
        <v/>
      </c>
      <c r="CR483" s="297" t="str">
        <f ca="1">IF(RMDF!CQ483="", "", IF(ISNUMBER(MATCH(RMDF!CQ483, INDIRECT(CQ483), 0)), "OK", "Invalid"))</f>
        <v/>
      </c>
      <c r="CS483" s="281"/>
      <c r="CT483" s="281"/>
      <c r="CU483" s="281"/>
      <c r="CV483" s="281" t="b">
        <f>AND(RMDF!CY483&gt;=0, RMDF!CY483&lt;=1-SUM(RMDF!Z483,RMDF!AG483,RMDF!AN483,RMDF!AU483,RMDF!BB483,RMDF!BI483,RMDF!BP483,RMDF!BW483,RMDF!CD483,RMDF!CK483,RMDF!CR483), RMDF!CY483=ROUND(RMDF!CY483,4))</f>
        <v>1</v>
      </c>
      <c r="CW483" s="317">
        <f>RMDF!CW483</f>
        <v>0</v>
      </c>
      <c r="CX483" s="318" t="str">
        <f>IF(CW483=0,"",_xlfn.XLOOKUP(CW483,StatePicklist!$1:$1,StatePicklist!$3:$3,"NA",0))</f>
        <v/>
      </c>
      <c r="CY483" s="297" t="str">
        <f ca="1">IF(RMDF!CX483="", "", IF(ISNUMBER(MATCH(RMDF!CX483, INDIRECT(CX483), 0)), "OK", "Invalid"))</f>
        <v/>
      </c>
      <c r="CZ483" s="281"/>
      <c r="DA483" s="281"/>
      <c r="DB483" s="281"/>
      <c r="DC483" s="281" t="b">
        <f>AND(RMDF!DF483&gt;=0, RMDF!DF483&lt;=1-SUM(RMDF!Z483,RMDF!AG483,RMDF!AN483,RMDF!AU483,RMDF!BB483,RMDF!BI483,RMDF!BP483,RMDF!BW483,RMDF!CD483,RMDF!CK483,RMDF!CR483,RMDF!CY483), RMDF!DF483=ROUND(RMDF!DF483,4))</f>
        <v>1</v>
      </c>
      <c r="DD483" s="317">
        <f>RMDF!DD483</f>
        <v>0</v>
      </c>
      <c r="DE483" s="318" t="str">
        <f>IF(DD483=0,"",_xlfn.XLOOKUP(DD483,StatePicklist!$1:$1,StatePicklist!$3:$3,"NA",0))</f>
        <v/>
      </c>
      <c r="DF483" s="297" t="str">
        <f ca="1">IF(RMDF!DE483="", "", IF(ISNUMBER(MATCH(RMDF!DE483, INDIRECT(DE483), 0)), "OK", "Invalid"))</f>
        <v/>
      </c>
      <c r="DG483" s="281"/>
      <c r="DH483" s="281"/>
      <c r="DI483" s="281"/>
      <c r="DJ483" s="281" t="b">
        <f>AND(RMDF!DM483&gt;=0, RMDF!DM483&lt;=1-SUM(RMDF!Z483,RMDF!AG483,RMDF!AN483,RMDF!AU483,RMDF!BB483,RMDF!BI483,RMDF!BP483,RMDF!BW483,RMDF!CD483,RMDF!CK483,RMDF!CR483,RMDF!CY483,RMDF!DF483), RMDF!DM483=ROUND(RMDF!DM483,4))</f>
        <v>1</v>
      </c>
      <c r="DK483" s="317">
        <f>RMDF!DK483</f>
        <v>0</v>
      </c>
      <c r="DL483" s="318" t="str">
        <f>IF(DK483=0,"",_xlfn.XLOOKUP(DK483,StatePicklist!$1:$1,StatePicklist!$3:$3,"NA",0))</f>
        <v/>
      </c>
      <c r="DM483" s="297" t="str">
        <f ca="1">IF(RMDF!DL483="", "", IF(ISNUMBER(MATCH(RMDF!DL483, INDIRECT(DL483), 0)), "OK", "Invalid"))</f>
        <v/>
      </c>
      <c r="DN483" s="281"/>
      <c r="DO483" s="281"/>
      <c r="DP483" s="281"/>
      <c r="DQ483" s="281" t="b">
        <f>AND(RMDF!DT483&gt;=0, RMDF!DT483&lt;=1-SUM(RMDF!Z483,RMDF!AG483,RMDF!AN483,RMDF!AU483,RMDF!BB483,RMDF!BI483,RMDF!BP483,RMDF!BW483,RMDF!CD483,RMDF!CK483,RMDF!CR483,RMDF!CY483,RMDF!DF483,RMDF!DM483), RMDF!DT483=ROUND(RMDF!DT483,4))</f>
        <v>1</v>
      </c>
      <c r="DR483" s="317">
        <f>RMDF!DR483</f>
        <v>0</v>
      </c>
      <c r="DS483" s="318" t="str">
        <f>IF(DR483=0,"",_xlfn.XLOOKUP(DR483,StatePicklist!$1:$1,StatePicklist!$3:$3,"NA",0))</f>
        <v/>
      </c>
      <c r="DT483" s="297" t="str">
        <f ca="1">IF(RMDF!DS483="", "", IF(ISNUMBER(MATCH(RMDF!DS483, INDIRECT(DS483), 0)), "OK", "Invalid"))</f>
        <v/>
      </c>
      <c r="DU483" s="281"/>
      <c r="DV483" s="281"/>
      <c r="DW483" s="281"/>
      <c r="DX483" s="281" t="b">
        <f>AND(RMDF!EA483&gt;=0, RMDF!EA483&lt;=1-SUM(RMDF!Z483,RMDF!AG483,RMDF!AN483,RMDF!AU483,RMDF!BB483,RMDF!BI483,RMDF!BP483,RMDF!BW483,RMDF!CD483,RMDF!CK483,RMDF!CR483,RMDF!CY483,RMDF!DF483,RMDF!DM483,RMDF!DT483), RMDF!EA483=ROUND(RMDF!EA483,4))</f>
        <v>1</v>
      </c>
      <c r="DY483" s="317">
        <f>RMDF!DY483</f>
        <v>0</v>
      </c>
      <c r="DZ483" s="318" t="str">
        <f>IF(DY483=0,"",_xlfn.XLOOKUP(DY483,StatePicklist!$1:$1,StatePicklist!$3:$3,"NA",0))</f>
        <v/>
      </c>
      <c r="EA483" s="297" t="str">
        <f ca="1">IF(RMDF!DZ483="", "", IF(ISNUMBER(MATCH(RMDF!DZ483, INDIRECT(DZ483), 0)), "OK", "Invalid"))</f>
        <v/>
      </c>
      <c r="EB483" s="281"/>
      <c r="EC483" s="281"/>
      <c r="ED483" s="281"/>
      <c r="EE483" s="281" t="b">
        <f>AND(RMDF!EH483&gt;=0, RMDF!EH483&lt;=1-SUM(RMDF!Z483,RMDF!AG483,RMDF!AN483,RMDF!AU483,RMDF!BB483,RMDF!BI483,RMDF!BP483,RMDF!BW483,RMDF!CD483,RMDF!CK483,RMDF!CR483,RMDF!CY483,RMDF!DF483,RMDF!DM483,RMDF!DT483,RMDF!EA483), RMDF!EH483=ROUND(RMDF!EH483,4))</f>
        <v>1</v>
      </c>
      <c r="EF483" s="317">
        <f>RMDF!EF483</f>
        <v>0</v>
      </c>
      <c r="EG483" s="318" t="str">
        <f>IF(EF483=0,"",_xlfn.XLOOKUP(EF483,StatePicklist!$1:$1,StatePicklist!$3:$3,"NA",0))</f>
        <v/>
      </c>
      <c r="EH483" s="297" t="str">
        <f ca="1">IF(RMDF!EG483="", "", IF(ISNUMBER(MATCH(RMDF!EG483, INDIRECT(EG483), 0)), "OK", "Invalid"))</f>
        <v/>
      </c>
      <c r="EI483" s="281"/>
      <c r="EJ483" s="281"/>
      <c r="EK483" s="281"/>
      <c r="EL483" s="281" t="b">
        <f>AND(RMDF!EO483&gt;=0, RMDF!EO483&lt;=1-SUM(RMDF!Z483,RMDF!AG483,RMDF!AN483,RMDF!AU483,RMDF!BB483,RMDF!BI483,RMDF!BP483,RMDF!BW483,RMDF!CD483,RMDF!CK483,RMDF!CR483,RMDF!CY483,RMDF!DF483,RMDF!DM483,RMDF!DT483,RMDF!EA483,RMDF!EH483), RMDF!EO483=ROUND(RMDF!EO483,4))</f>
        <v>1</v>
      </c>
      <c r="EM483" s="317">
        <f>RMDF!EM483</f>
        <v>0</v>
      </c>
      <c r="EN483" s="318" t="str">
        <f>IF(EM483=0,"",_xlfn.XLOOKUP(EM483,StatePicklist!$1:$1,StatePicklist!$3:$3,"NA",0))</f>
        <v/>
      </c>
      <c r="EO483" s="297" t="str">
        <f ca="1">IF(RMDF!EN483="", "", IF(ISNUMBER(MATCH(RMDF!EN483, INDIRECT(EN483), 0)), "OK", "Invalid"))</f>
        <v/>
      </c>
      <c r="EP483" s="281"/>
      <c r="EQ483" s="281"/>
      <c r="ER483" s="281"/>
      <c r="ES483" s="281" t="b">
        <f>AND(RMDF!EV483&gt;=0, RMDF!EV483&lt;=1-SUM(RMDF!Z483,RMDF!AG483,RMDF!AN483,RMDF!AU483,RMDF!BB483,RMDF!BI483,RMDF!BP483,RMDF!BW483,RMDF!CD483,RMDF!CK483,RMDF!CR483,RMDF!CY483,RMDF!DF483,RMDF!DM483,RMDF!DT483,RMDF!EA483,RMDF!EH483,RMDF!EO483), RMDF!EV483=ROUND(RMDF!EV483,4))</f>
        <v>1</v>
      </c>
      <c r="ET483" s="317">
        <f>RMDF!ET483</f>
        <v>0</v>
      </c>
      <c r="EU483" s="318" t="str">
        <f>IF(ET483=0,"",_xlfn.XLOOKUP(ET483,StatePicklist!$1:$1,StatePicklist!$3:$3,"NA",0))</f>
        <v/>
      </c>
      <c r="EV483" s="297" t="str">
        <f ca="1">IF(RMDF!EU483="", "", IF(ISNUMBER(MATCH(RMDF!EU483, INDIRECT(EU483), 0)), "OK", "Invalid"))</f>
        <v/>
      </c>
      <c r="EW483" s="281"/>
      <c r="EX483" s="281"/>
      <c r="EY483" s="281"/>
      <c r="EZ483" s="281" t="b">
        <f>AND(RMDF!FC483&gt;=0, RMDF!FC483&lt;=1-SUM(RMDF!Z483,RMDF!AG483,RMDF!AN483,RMDF!AU483,RMDF!BB483,RMDF!BI483,RMDF!BP483,RMDF!BW483,RMDF!CD483,RMDF!CK483,RMDF!CR483,RMDF!CY483,RMDF!DF483,RMDF!DM483,RMDF!DT483,RMDF!EA483,RMDF!EH483,RMDF!EO483,RMDF!EV483), RMDF!FC483=ROUND(RMDF!FC483,4))</f>
        <v>1</v>
      </c>
      <c r="FA483" s="317">
        <f>RMDF!FA483</f>
        <v>0</v>
      </c>
      <c r="FB483" s="318" t="str">
        <f>IF(FA483=0,"",_xlfn.XLOOKUP(FA483,StatePicklist!$1:$1,StatePicklist!$3:$3,"NA",0))</f>
        <v/>
      </c>
      <c r="FC483" s="297" t="str">
        <f ca="1">IF(RMDF!FB483="", "", IF(ISNUMBER(MATCH(RMDF!FB483, INDIRECT(FB483), 0)), "OK", "Invalid"))</f>
        <v/>
      </c>
    </row>
    <row r="484" spans="1:159" s="205" customFormat="1" ht="39.9" customHeight="1" x14ac:dyDescent="0.25">
      <c r="A484" s="206"/>
      <c r="B484" s="196"/>
      <c r="C484" s="197"/>
      <c r="D484" s="198"/>
      <c r="E484" s="199"/>
      <c r="F484" s="200"/>
      <c r="G484" s="201"/>
      <c r="H484" s="292"/>
      <c r="I484" s="305">
        <f>RMDF!I484</f>
        <v>0</v>
      </c>
      <c r="J484" s="305" t="str">
        <f>IF(I484=ProductCode!$B$30,"PDReclPost",IF(OR(I484=ProductCode!$C$30,I484=ProductCode!$E$30,I484=ProductCode!$G$30),"PDPreCon",IF(OR(I484=ProductCode!$D$30,I484=ProductCode!$F$30),"PDNotReclPost","")))</f>
        <v/>
      </c>
      <c r="K484" s="305" t="str">
        <f t="shared" ref="K484:M547" si="30">IF(LEFT($I484,13)="Reclaimed pre","Rmpre",IF(LEFT($I484,13)="Reclaimed pos","Rmpost",""))</f>
        <v/>
      </c>
      <c r="L484" s="289"/>
      <c r="M484" s="305" t="str">
        <f t="shared" si="30"/>
        <v/>
      </c>
      <c r="N484" s="289" t="b">
        <f>AND(RMDF!N484&gt;=0, RMDF!N484&lt;=1-RMDF!L484, RMDF!N484=ROUND(RMDF!N484,4))</f>
        <v>1</v>
      </c>
      <c r="O484" s="286" t="str">
        <f>IF(P484="","",IF(I484="","",IF(LEFT(I484,13)="Reclaimed pos",RawMaterialCode!$E$569,RawMaterialCode!$E$568)))</f>
        <v>Reclaimed pre-consumer mixed fibers (RM0578)</v>
      </c>
      <c r="P484" s="295">
        <f t="shared" ref="P484:P547" si="31">IF(OR(I484="",1-SUM(L484,N484)=0),"",1-SUM(L484,N484))</f>
        <v>1</v>
      </c>
      <c r="Q484" s="202"/>
      <c r="R484" s="203"/>
      <c r="S484" s="204" t="str">
        <f t="shared" ref="S484:S547" si="32">IF(C484="","",IF(R484&lt;&gt;0,SUMIF($Z$33:$FC$33,$Z$33,Z484:FC484),""))</f>
        <v/>
      </c>
      <c r="T484" s="281"/>
      <c r="U484" s="281"/>
      <c r="V484" s="281"/>
      <c r="W484" s="281"/>
      <c r="X484" s="317">
        <f>RMDF!X484</f>
        <v>0</v>
      </c>
      <c r="Y484" s="318" t="str">
        <f>IF(X484=0,"",_xlfn.XLOOKUP(X484,StatePicklist!$1:$1,StatePicklist!$3:$3,"NA",0))</f>
        <v/>
      </c>
      <c r="Z484" s="297" t="str">
        <f ca="1">IF(RMDF!Y484="", "", IF(ISNUMBER(MATCH(RMDF!Y484, INDIRECT(Y484), 0)), "OK", "Invalid"))</f>
        <v/>
      </c>
      <c r="AA484" s="281"/>
      <c r="AB484" s="281"/>
      <c r="AC484" s="281"/>
      <c r="AD484" s="281" t="b">
        <f>AND(RMDF!AG484&gt;=0, RMDF!AG484&lt;=1-RMDF!Z484, RMDF!AG484=ROUND(RMDF!AG484,4))</f>
        <v>1</v>
      </c>
      <c r="AE484" s="317">
        <f>RMDF!AE484</f>
        <v>0</v>
      </c>
      <c r="AF484" s="318" t="str">
        <f>IF(AE484=0,"",_xlfn.XLOOKUP(AE484,StatePicklist!$1:$1,StatePicklist!$3:$3,"NA",0))</f>
        <v/>
      </c>
      <c r="AG484" s="297" t="str">
        <f ca="1">IF(RMDF!AF484="", "", IF(ISNUMBER(MATCH(RMDF!AF484, INDIRECT(AF484), 0)), "OK", "Invalid"))</f>
        <v/>
      </c>
      <c r="AH484" s="281"/>
      <c r="AI484" s="281"/>
      <c r="AJ484" s="281"/>
      <c r="AK484" s="281" t="b">
        <f>AND(RMDF!AN484&gt;=0, RMDF!AN484&lt;=1-SUM(RMDF!Z484,RMDF!AG484), RMDF!AN484=ROUND(RMDF!AN484,4))</f>
        <v>1</v>
      </c>
      <c r="AL484" s="317">
        <f>RMDF!AL484</f>
        <v>0</v>
      </c>
      <c r="AM484" s="318" t="str">
        <f>IF(AL484=0,"",_xlfn.XLOOKUP(AL484,StatePicklist!$1:$1,StatePicklist!$3:$3,"NA",0))</f>
        <v/>
      </c>
      <c r="AN484" s="297" t="str">
        <f ca="1">IF(RMDF!AM484="", "", IF(ISNUMBER(MATCH(RMDF!AM484, INDIRECT(AM484), 0)), "OK", "Invalid"))</f>
        <v/>
      </c>
      <c r="AO484" s="281"/>
      <c r="AP484" s="281"/>
      <c r="AQ484" s="281"/>
      <c r="AR484" s="281" t="b">
        <f>AND(RMDF!AU484&gt;=0, RMDF!AU484&lt;=1-SUM(RMDF!Z484,RMDF!AG484,RMDF!AN484), RMDF!AU484=ROUND(RMDF!AU484,4))</f>
        <v>1</v>
      </c>
      <c r="AS484" s="317">
        <f>RMDF!AS484</f>
        <v>0</v>
      </c>
      <c r="AT484" s="318" t="str">
        <f>IF(AS484=0,"",_xlfn.XLOOKUP(AS484,StatePicklist!$1:$1,StatePicklist!$3:$3,"NA",0))</f>
        <v/>
      </c>
      <c r="AU484" s="297" t="str">
        <f ca="1">IF(RMDF!AT484="", "", IF(ISNUMBER(MATCH(RMDF!AT484, INDIRECT(AT484), 0)), "OK", "Invalid"))</f>
        <v/>
      </c>
      <c r="AV484" s="281"/>
      <c r="AW484" s="281"/>
      <c r="AX484" s="281"/>
      <c r="AY484" s="281" t="b">
        <f>AND(RMDF!BB484&gt;=0, RMDF!BB484&lt;=1-SUM(RMDF!Z484,RMDF!AG484,RMDF!AN484,RMDF!AU484), RMDF!BB484=ROUND(RMDF!BB484,4))</f>
        <v>1</v>
      </c>
      <c r="AZ484" s="317">
        <f>RMDF!AZ484</f>
        <v>0</v>
      </c>
      <c r="BA484" s="318" t="str">
        <f>IF(AZ484=0,"",_xlfn.XLOOKUP(AZ484,StatePicklist!$1:$1,StatePicklist!$3:$3,"NA",0))</f>
        <v/>
      </c>
      <c r="BB484" s="297" t="str">
        <f ca="1">IF(RMDF!BA484="", "", IF(ISNUMBER(MATCH(RMDF!BA484, INDIRECT(BA484), 0)), "OK", "Invalid"))</f>
        <v/>
      </c>
      <c r="BC484" s="281"/>
      <c r="BD484" s="281"/>
      <c r="BE484" s="281"/>
      <c r="BF484" s="281" t="b">
        <f>AND(RMDF!BI484&gt;=0, RMDF!BI484&lt;=1-SUM(RMDF!Z484,RMDF!AG484,RMDF!AN484,RMDF!AU484,RMDF!BB484), RMDF!BI484=ROUND(RMDF!BI484,4))</f>
        <v>1</v>
      </c>
      <c r="BG484" s="317">
        <f>RMDF!BG484</f>
        <v>0</v>
      </c>
      <c r="BH484" s="318" t="str">
        <f>IF(BG484=0,"",_xlfn.XLOOKUP(BG484,StatePicklist!$1:$1,StatePicklist!$3:$3,"NA",0))</f>
        <v/>
      </c>
      <c r="BI484" s="297" t="str">
        <f ca="1">IF(RMDF!BH484="", "", IF(ISNUMBER(MATCH(RMDF!BH484, INDIRECT(BH484), 0)), "OK", "Invalid"))</f>
        <v/>
      </c>
      <c r="BJ484" s="281"/>
      <c r="BK484" s="281"/>
      <c r="BL484" s="281"/>
      <c r="BM484" s="281" t="b">
        <f>AND(RMDF!BP484&gt;=0, RMDF!BP484&lt;=1-SUM(RMDF!Z484,RMDF!AG484,RMDF!AN484,RMDF!AU484,RMDF!BB484,RMDF!BI484), RMDF!BP484=ROUND(RMDF!BP484,4))</f>
        <v>1</v>
      </c>
      <c r="BN484" s="317">
        <f>RMDF!BN484</f>
        <v>0</v>
      </c>
      <c r="BO484" s="318" t="str">
        <f>IF(BN484=0,"",_xlfn.XLOOKUP(BN484,StatePicklist!$1:$1,StatePicklist!$3:$3,"NA",0))</f>
        <v/>
      </c>
      <c r="BP484" s="297" t="str">
        <f ca="1">IF(RMDF!BO484="", "", IF(ISNUMBER(MATCH(RMDF!BO484, INDIRECT(BO484), 0)), "OK", "Invalid"))</f>
        <v/>
      </c>
      <c r="BQ484" s="281"/>
      <c r="BR484" s="281"/>
      <c r="BS484" s="281"/>
      <c r="BT484" s="281" t="b">
        <f>AND(RMDF!BW484&gt;=0, RMDF!BW484&lt;=1-SUM(RMDF!Z484,RMDF!AG484,RMDF!AN484,RMDF!AU484,RMDF!BB484,RMDF!BI484,RMDF!BP484), RMDF!BW484=ROUND(RMDF!BW484,4))</f>
        <v>1</v>
      </c>
      <c r="BU484" s="317">
        <f>RMDF!BU484</f>
        <v>0</v>
      </c>
      <c r="BV484" s="318" t="str">
        <f>IF(BU484=0,"",_xlfn.XLOOKUP(BU484,StatePicklist!$1:$1,StatePicklist!$3:$3,"NA",0))</f>
        <v/>
      </c>
      <c r="BW484" s="297" t="str">
        <f ca="1">IF(RMDF!BV484="", "", IF(ISNUMBER(MATCH(RMDF!BV484, INDIRECT(BV484), 0)), "OK", "Invalid"))</f>
        <v/>
      </c>
      <c r="BX484" s="281"/>
      <c r="BY484" s="281"/>
      <c r="BZ484" s="281"/>
      <c r="CA484" s="281" t="b">
        <f>AND(RMDF!CD484&gt;=0, RMDF!CD484&lt;=1-SUM(RMDF!Z484,RMDF!AG484,RMDF!AN484,RMDF!AU484,RMDF!BB484,RMDF!BI484,RMDF!BP484,RMDF!BW484), RMDF!CD484=ROUND(RMDF!CD484,4))</f>
        <v>1</v>
      </c>
      <c r="CB484" s="317">
        <f>RMDF!CB484</f>
        <v>0</v>
      </c>
      <c r="CC484" s="318" t="str">
        <f>IF(CB484=0,"",_xlfn.XLOOKUP(CB484,StatePicklist!$1:$1,StatePicklist!$3:$3,"NA",0))</f>
        <v/>
      </c>
      <c r="CD484" s="297" t="str">
        <f ca="1">IF(RMDF!CC484="", "", IF(ISNUMBER(MATCH(RMDF!CC484, INDIRECT(CC484), 0)), "OK", "Invalid"))</f>
        <v/>
      </c>
      <c r="CE484" s="281"/>
      <c r="CF484" s="281"/>
      <c r="CG484" s="281"/>
      <c r="CH484" s="281" t="b">
        <f>AND(RMDF!CK484&gt;=0, RMDF!CK484&lt;=1-SUM(RMDF!Z484,RMDF!AG484,RMDF!AN484,RMDF!AU484,RMDF!BB484,RMDF!BI484,RMDF!BP484,RMDF!BW484,RMDF!CD484), RMDF!CK484=ROUND(RMDF!CK484,4))</f>
        <v>1</v>
      </c>
      <c r="CI484" s="317">
        <f>RMDF!CI484</f>
        <v>0</v>
      </c>
      <c r="CJ484" s="318" t="str">
        <f>IF(CI484=0,"",_xlfn.XLOOKUP(CI484,StatePicklist!$1:$1,StatePicklist!$3:$3,"NA",0))</f>
        <v/>
      </c>
      <c r="CK484" s="297" t="str">
        <f ca="1">IF(RMDF!CJ484="", "", IF(ISNUMBER(MATCH(RMDF!CJ484, INDIRECT(CJ484), 0)), "OK", "Invalid"))</f>
        <v/>
      </c>
      <c r="CL484" s="281"/>
      <c r="CM484" s="281"/>
      <c r="CN484" s="281"/>
      <c r="CO484" s="281" t="b">
        <f>AND(RMDF!CR484&gt;=0, RMDF!CR484&lt;=1-SUM(RMDF!Z484,RMDF!AG484,RMDF!AN484,RMDF!AU484,RMDF!BB484,RMDF!BI484,RMDF!BP484,RMDF!BW484,RMDF!CD484,RMDF!CK484), RMDF!CR484=ROUND(RMDF!CR484,4))</f>
        <v>1</v>
      </c>
      <c r="CP484" s="317">
        <f>RMDF!CP484</f>
        <v>0</v>
      </c>
      <c r="CQ484" s="318" t="str">
        <f>IF(CP484=0,"",_xlfn.XLOOKUP(CP484,StatePicklist!$1:$1,StatePicklist!$3:$3,"NA",0))</f>
        <v/>
      </c>
      <c r="CR484" s="297" t="str">
        <f ca="1">IF(RMDF!CQ484="", "", IF(ISNUMBER(MATCH(RMDF!CQ484, INDIRECT(CQ484), 0)), "OK", "Invalid"))</f>
        <v/>
      </c>
      <c r="CS484" s="281"/>
      <c r="CT484" s="281"/>
      <c r="CU484" s="281"/>
      <c r="CV484" s="281" t="b">
        <f>AND(RMDF!CY484&gt;=0, RMDF!CY484&lt;=1-SUM(RMDF!Z484,RMDF!AG484,RMDF!AN484,RMDF!AU484,RMDF!BB484,RMDF!BI484,RMDF!BP484,RMDF!BW484,RMDF!CD484,RMDF!CK484,RMDF!CR484), RMDF!CY484=ROUND(RMDF!CY484,4))</f>
        <v>1</v>
      </c>
      <c r="CW484" s="317">
        <f>RMDF!CW484</f>
        <v>0</v>
      </c>
      <c r="CX484" s="318" t="str">
        <f>IF(CW484=0,"",_xlfn.XLOOKUP(CW484,StatePicklist!$1:$1,StatePicklist!$3:$3,"NA",0))</f>
        <v/>
      </c>
      <c r="CY484" s="297" t="str">
        <f ca="1">IF(RMDF!CX484="", "", IF(ISNUMBER(MATCH(RMDF!CX484, INDIRECT(CX484), 0)), "OK", "Invalid"))</f>
        <v/>
      </c>
      <c r="CZ484" s="281"/>
      <c r="DA484" s="281"/>
      <c r="DB484" s="281"/>
      <c r="DC484" s="281" t="b">
        <f>AND(RMDF!DF484&gt;=0, RMDF!DF484&lt;=1-SUM(RMDF!Z484,RMDF!AG484,RMDF!AN484,RMDF!AU484,RMDF!BB484,RMDF!BI484,RMDF!BP484,RMDF!BW484,RMDF!CD484,RMDF!CK484,RMDF!CR484,RMDF!CY484), RMDF!DF484=ROUND(RMDF!DF484,4))</f>
        <v>1</v>
      </c>
      <c r="DD484" s="317">
        <f>RMDF!DD484</f>
        <v>0</v>
      </c>
      <c r="DE484" s="318" t="str">
        <f>IF(DD484=0,"",_xlfn.XLOOKUP(DD484,StatePicklist!$1:$1,StatePicklist!$3:$3,"NA",0))</f>
        <v/>
      </c>
      <c r="DF484" s="297" t="str">
        <f ca="1">IF(RMDF!DE484="", "", IF(ISNUMBER(MATCH(RMDF!DE484, INDIRECT(DE484), 0)), "OK", "Invalid"))</f>
        <v/>
      </c>
      <c r="DG484" s="281"/>
      <c r="DH484" s="281"/>
      <c r="DI484" s="281"/>
      <c r="DJ484" s="281" t="b">
        <f>AND(RMDF!DM484&gt;=0, RMDF!DM484&lt;=1-SUM(RMDF!Z484,RMDF!AG484,RMDF!AN484,RMDF!AU484,RMDF!BB484,RMDF!BI484,RMDF!BP484,RMDF!BW484,RMDF!CD484,RMDF!CK484,RMDF!CR484,RMDF!CY484,RMDF!DF484), RMDF!DM484=ROUND(RMDF!DM484,4))</f>
        <v>1</v>
      </c>
      <c r="DK484" s="317">
        <f>RMDF!DK484</f>
        <v>0</v>
      </c>
      <c r="DL484" s="318" t="str">
        <f>IF(DK484=0,"",_xlfn.XLOOKUP(DK484,StatePicklist!$1:$1,StatePicklist!$3:$3,"NA",0))</f>
        <v/>
      </c>
      <c r="DM484" s="297" t="str">
        <f ca="1">IF(RMDF!DL484="", "", IF(ISNUMBER(MATCH(RMDF!DL484, INDIRECT(DL484), 0)), "OK", "Invalid"))</f>
        <v/>
      </c>
      <c r="DN484" s="281"/>
      <c r="DO484" s="281"/>
      <c r="DP484" s="281"/>
      <c r="DQ484" s="281" t="b">
        <f>AND(RMDF!DT484&gt;=0, RMDF!DT484&lt;=1-SUM(RMDF!Z484,RMDF!AG484,RMDF!AN484,RMDF!AU484,RMDF!BB484,RMDF!BI484,RMDF!BP484,RMDF!BW484,RMDF!CD484,RMDF!CK484,RMDF!CR484,RMDF!CY484,RMDF!DF484,RMDF!DM484), RMDF!DT484=ROUND(RMDF!DT484,4))</f>
        <v>1</v>
      </c>
      <c r="DR484" s="317">
        <f>RMDF!DR484</f>
        <v>0</v>
      </c>
      <c r="DS484" s="318" t="str">
        <f>IF(DR484=0,"",_xlfn.XLOOKUP(DR484,StatePicklist!$1:$1,StatePicklist!$3:$3,"NA",0))</f>
        <v/>
      </c>
      <c r="DT484" s="297" t="str">
        <f ca="1">IF(RMDF!DS484="", "", IF(ISNUMBER(MATCH(RMDF!DS484, INDIRECT(DS484), 0)), "OK", "Invalid"))</f>
        <v/>
      </c>
      <c r="DU484" s="281"/>
      <c r="DV484" s="281"/>
      <c r="DW484" s="281"/>
      <c r="DX484" s="281" t="b">
        <f>AND(RMDF!EA484&gt;=0, RMDF!EA484&lt;=1-SUM(RMDF!Z484,RMDF!AG484,RMDF!AN484,RMDF!AU484,RMDF!BB484,RMDF!BI484,RMDF!BP484,RMDF!BW484,RMDF!CD484,RMDF!CK484,RMDF!CR484,RMDF!CY484,RMDF!DF484,RMDF!DM484,RMDF!DT484), RMDF!EA484=ROUND(RMDF!EA484,4))</f>
        <v>1</v>
      </c>
      <c r="DY484" s="317">
        <f>RMDF!DY484</f>
        <v>0</v>
      </c>
      <c r="DZ484" s="318" t="str">
        <f>IF(DY484=0,"",_xlfn.XLOOKUP(DY484,StatePicklist!$1:$1,StatePicklist!$3:$3,"NA",0))</f>
        <v/>
      </c>
      <c r="EA484" s="297" t="str">
        <f ca="1">IF(RMDF!DZ484="", "", IF(ISNUMBER(MATCH(RMDF!DZ484, INDIRECT(DZ484), 0)), "OK", "Invalid"))</f>
        <v/>
      </c>
      <c r="EB484" s="281"/>
      <c r="EC484" s="281"/>
      <c r="ED484" s="281"/>
      <c r="EE484" s="281" t="b">
        <f>AND(RMDF!EH484&gt;=0, RMDF!EH484&lt;=1-SUM(RMDF!Z484,RMDF!AG484,RMDF!AN484,RMDF!AU484,RMDF!BB484,RMDF!BI484,RMDF!BP484,RMDF!BW484,RMDF!CD484,RMDF!CK484,RMDF!CR484,RMDF!CY484,RMDF!DF484,RMDF!DM484,RMDF!DT484,RMDF!EA484), RMDF!EH484=ROUND(RMDF!EH484,4))</f>
        <v>1</v>
      </c>
      <c r="EF484" s="317">
        <f>RMDF!EF484</f>
        <v>0</v>
      </c>
      <c r="EG484" s="318" t="str">
        <f>IF(EF484=0,"",_xlfn.XLOOKUP(EF484,StatePicklist!$1:$1,StatePicklist!$3:$3,"NA",0))</f>
        <v/>
      </c>
      <c r="EH484" s="297" t="str">
        <f ca="1">IF(RMDF!EG484="", "", IF(ISNUMBER(MATCH(RMDF!EG484, INDIRECT(EG484), 0)), "OK", "Invalid"))</f>
        <v/>
      </c>
      <c r="EI484" s="281"/>
      <c r="EJ484" s="281"/>
      <c r="EK484" s="281"/>
      <c r="EL484" s="281" t="b">
        <f>AND(RMDF!EO484&gt;=0, RMDF!EO484&lt;=1-SUM(RMDF!Z484,RMDF!AG484,RMDF!AN484,RMDF!AU484,RMDF!BB484,RMDF!BI484,RMDF!BP484,RMDF!BW484,RMDF!CD484,RMDF!CK484,RMDF!CR484,RMDF!CY484,RMDF!DF484,RMDF!DM484,RMDF!DT484,RMDF!EA484,RMDF!EH484), RMDF!EO484=ROUND(RMDF!EO484,4))</f>
        <v>1</v>
      </c>
      <c r="EM484" s="317">
        <f>RMDF!EM484</f>
        <v>0</v>
      </c>
      <c r="EN484" s="318" t="str">
        <f>IF(EM484=0,"",_xlfn.XLOOKUP(EM484,StatePicklist!$1:$1,StatePicklist!$3:$3,"NA",0))</f>
        <v/>
      </c>
      <c r="EO484" s="297" t="str">
        <f ca="1">IF(RMDF!EN484="", "", IF(ISNUMBER(MATCH(RMDF!EN484, INDIRECT(EN484), 0)), "OK", "Invalid"))</f>
        <v/>
      </c>
      <c r="EP484" s="281"/>
      <c r="EQ484" s="281"/>
      <c r="ER484" s="281"/>
      <c r="ES484" s="281" t="b">
        <f>AND(RMDF!EV484&gt;=0, RMDF!EV484&lt;=1-SUM(RMDF!Z484,RMDF!AG484,RMDF!AN484,RMDF!AU484,RMDF!BB484,RMDF!BI484,RMDF!BP484,RMDF!BW484,RMDF!CD484,RMDF!CK484,RMDF!CR484,RMDF!CY484,RMDF!DF484,RMDF!DM484,RMDF!DT484,RMDF!EA484,RMDF!EH484,RMDF!EO484), RMDF!EV484=ROUND(RMDF!EV484,4))</f>
        <v>1</v>
      </c>
      <c r="ET484" s="317">
        <f>RMDF!ET484</f>
        <v>0</v>
      </c>
      <c r="EU484" s="318" t="str">
        <f>IF(ET484=0,"",_xlfn.XLOOKUP(ET484,StatePicklist!$1:$1,StatePicklist!$3:$3,"NA",0))</f>
        <v/>
      </c>
      <c r="EV484" s="297" t="str">
        <f ca="1">IF(RMDF!EU484="", "", IF(ISNUMBER(MATCH(RMDF!EU484, INDIRECT(EU484), 0)), "OK", "Invalid"))</f>
        <v/>
      </c>
      <c r="EW484" s="281"/>
      <c r="EX484" s="281"/>
      <c r="EY484" s="281"/>
      <c r="EZ484" s="281" t="b">
        <f>AND(RMDF!FC484&gt;=0, RMDF!FC484&lt;=1-SUM(RMDF!Z484,RMDF!AG484,RMDF!AN484,RMDF!AU484,RMDF!BB484,RMDF!BI484,RMDF!BP484,RMDF!BW484,RMDF!CD484,RMDF!CK484,RMDF!CR484,RMDF!CY484,RMDF!DF484,RMDF!DM484,RMDF!DT484,RMDF!EA484,RMDF!EH484,RMDF!EO484,RMDF!EV484), RMDF!FC484=ROUND(RMDF!FC484,4))</f>
        <v>1</v>
      </c>
      <c r="FA484" s="317">
        <f>RMDF!FA484</f>
        <v>0</v>
      </c>
      <c r="FB484" s="318" t="str">
        <f>IF(FA484=0,"",_xlfn.XLOOKUP(FA484,StatePicklist!$1:$1,StatePicklist!$3:$3,"NA",0))</f>
        <v/>
      </c>
      <c r="FC484" s="297" t="str">
        <f ca="1">IF(RMDF!FB484="", "", IF(ISNUMBER(MATCH(RMDF!FB484, INDIRECT(FB484), 0)), "OK", "Invalid"))</f>
        <v/>
      </c>
    </row>
    <row r="485" spans="1:159" s="205" customFormat="1" ht="39.9" customHeight="1" x14ac:dyDescent="0.25">
      <c r="A485" s="206"/>
      <c r="B485" s="196"/>
      <c r="C485" s="197"/>
      <c r="D485" s="198"/>
      <c r="E485" s="199"/>
      <c r="F485" s="200"/>
      <c r="G485" s="201"/>
      <c r="H485" s="292"/>
      <c r="I485" s="305">
        <f>RMDF!I485</f>
        <v>0</v>
      </c>
      <c r="J485" s="305" t="str">
        <f>IF(I485=ProductCode!$B$30,"PDReclPost",IF(OR(I485=ProductCode!$C$30,I485=ProductCode!$E$30,I485=ProductCode!$G$30),"PDPreCon",IF(OR(I485=ProductCode!$D$30,I485=ProductCode!$F$30),"PDNotReclPost","")))</f>
        <v/>
      </c>
      <c r="K485" s="305" t="str">
        <f t="shared" si="30"/>
        <v/>
      </c>
      <c r="L485" s="289"/>
      <c r="M485" s="305" t="str">
        <f t="shared" si="30"/>
        <v/>
      </c>
      <c r="N485" s="289" t="b">
        <f>AND(RMDF!N485&gt;=0, RMDF!N485&lt;=1-RMDF!L485, RMDF!N485=ROUND(RMDF!N485,4))</f>
        <v>1</v>
      </c>
      <c r="O485" s="286" t="str">
        <f>IF(P485="","",IF(I485="","",IF(LEFT(I485,13)="Reclaimed pos",RawMaterialCode!$E$569,RawMaterialCode!$E$568)))</f>
        <v>Reclaimed pre-consumer mixed fibers (RM0578)</v>
      </c>
      <c r="P485" s="295">
        <f t="shared" si="31"/>
        <v>1</v>
      </c>
      <c r="Q485" s="202"/>
      <c r="R485" s="203"/>
      <c r="S485" s="204" t="str">
        <f t="shared" si="32"/>
        <v/>
      </c>
      <c r="T485" s="281"/>
      <c r="U485" s="281"/>
      <c r="V485" s="281"/>
      <c r="W485" s="281"/>
      <c r="X485" s="317">
        <f>RMDF!X485</f>
        <v>0</v>
      </c>
      <c r="Y485" s="318" t="str">
        <f>IF(X485=0,"",_xlfn.XLOOKUP(X485,StatePicklist!$1:$1,StatePicklist!$3:$3,"NA",0))</f>
        <v/>
      </c>
      <c r="Z485" s="297" t="str">
        <f ca="1">IF(RMDF!Y485="", "", IF(ISNUMBER(MATCH(RMDF!Y485, INDIRECT(Y485), 0)), "OK", "Invalid"))</f>
        <v/>
      </c>
      <c r="AA485" s="281"/>
      <c r="AB485" s="281"/>
      <c r="AC485" s="281"/>
      <c r="AD485" s="281" t="b">
        <f>AND(RMDF!AG485&gt;=0, RMDF!AG485&lt;=1-RMDF!Z485, RMDF!AG485=ROUND(RMDF!AG485,4))</f>
        <v>1</v>
      </c>
      <c r="AE485" s="317">
        <f>RMDF!AE485</f>
        <v>0</v>
      </c>
      <c r="AF485" s="318" t="str">
        <f>IF(AE485=0,"",_xlfn.XLOOKUP(AE485,StatePicklist!$1:$1,StatePicklist!$3:$3,"NA",0))</f>
        <v/>
      </c>
      <c r="AG485" s="297" t="str">
        <f ca="1">IF(RMDF!AF485="", "", IF(ISNUMBER(MATCH(RMDF!AF485, INDIRECT(AF485), 0)), "OK", "Invalid"))</f>
        <v/>
      </c>
      <c r="AH485" s="281"/>
      <c r="AI485" s="281"/>
      <c r="AJ485" s="281"/>
      <c r="AK485" s="281" t="b">
        <f>AND(RMDF!AN485&gt;=0, RMDF!AN485&lt;=1-SUM(RMDF!Z485,RMDF!AG485), RMDF!AN485=ROUND(RMDF!AN485,4))</f>
        <v>1</v>
      </c>
      <c r="AL485" s="317">
        <f>RMDF!AL485</f>
        <v>0</v>
      </c>
      <c r="AM485" s="318" t="str">
        <f>IF(AL485=0,"",_xlfn.XLOOKUP(AL485,StatePicklist!$1:$1,StatePicklist!$3:$3,"NA",0))</f>
        <v/>
      </c>
      <c r="AN485" s="297" t="str">
        <f ca="1">IF(RMDF!AM485="", "", IF(ISNUMBER(MATCH(RMDF!AM485, INDIRECT(AM485), 0)), "OK", "Invalid"))</f>
        <v/>
      </c>
      <c r="AO485" s="281"/>
      <c r="AP485" s="281"/>
      <c r="AQ485" s="281"/>
      <c r="AR485" s="281" t="b">
        <f>AND(RMDF!AU485&gt;=0, RMDF!AU485&lt;=1-SUM(RMDF!Z485,RMDF!AG485,RMDF!AN485), RMDF!AU485=ROUND(RMDF!AU485,4))</f>
        <v>1</v>
      </c>
      <c r="AS485" s="317">
        <f>RMDF!AS485</f>
        <v>0</v>
      </c>
      <c r="AT485" s="318" t="str">
        <f>IF(AS485=0,"",_xlfn.XLOOKUP(AS485,StatePicklist!$1:$1,StatePicklist!$3:$3,"NA",0))</f>
        <v/>
      </c>
      <c r="AU485" s="297" t="str">
        <f ca="1">IF(RMDF!AT485="", "", IF(ISNUMBER(MATCH(RMDF!AT485, INDIRECT(AT485), 0)), "OK", "Invalid"))</f>
        <v/>
      </c>
      <c r="AV485" s="281"/>
      <c r="AW485" s="281"/>
      <c r="AX485" s="281"/>
      <c r="AY485" s="281" t="b">
        <f>AND(RMDF!BB485&gt;=0, RMDF!BB485&lt;=1-SUM(RMDF!Z485,RMDF!AG485,RMDF!AN485,RMDF!AU485), RMDF!BB485=ROUND(RMDF!BB485,4))</f>
        <v>1</v>
      </c>
      <c r="AZ485" s="317">
        <f>RMDF!AZ485</f>
        <v>0</v>
      </c>
      <c r="BA485" s="318" t="str">
        <f>IF(AZ485=0,"",_xlfn.XLOOKUP(AZ485,StatePicklist!$1:$1,StatePicklist!$3:$3,"NA",0))</f>
        <v/>
      </c>
      <c r="BB485" s="297" t="str">
        <f ca="1">IF(RMDF!BA485="", "", IF(ISNUMBER(MATCH(RMDF!BA485, INDIRECT(BA485), 0)), "OK", "Invalid"))</f>
        <v/>
      </c>
      <c r="BC485" s="281"/>
      <c r="BD485" s="281"/>
      <c r="BE485" s="281"/>
      <c r="BF485" s="281" t="b">
        <f>AND(RMDF!BI485&gt;=0, RMDF!BI485&lt;=1-SUM(RMDF!Z485,RMDF!AG485,RMDF!AN485,RMDF!AU485,RMDF!BB485), RMDF!BI485=ROUND(RMDF!BI485,4))</f>
        <v>1</v>
      </c>
      <c r="BG485" s="317">
        <f>RMDF!BG485</f>
        <v>0</v>
      </c>
      <c r="BH485" s="318" t="str">
        <f>IF(BG485=0,"",_xlfn.XLOOKUP(BG485,StatePicklist!$1:$1,StatePicklist!$3:$3,"NA",0))</f>
        <v/>
      </c>
      <c r="BI485" s="297" t="str">
        <f ca="1">IF(RMDF!BH485="", "", IF(ISNUMBER(MATCH(RMDF!BH485, INDIRECT(BH485), 0)), "OK", "Invalid"))</f>
        <v/>
      </c>
      <c r="BJ485" s="281"/>
      <c r="BK485" s="281"/>
      <c r="BL485" s="281"/>
      <c r="BM485" s="281" t="b">
        <f>AND(RMDF!BP485&gt;=0, RMDF!BP485&lt;=1-SUM(RMDF!Z485,RMDF!AG485,RMDF!AN485,RMDF!AU485,RMDF!BB485,RMDF!BI485), RMDF!BP485=ROUND(RMDF!BP485,4))</f>
        <v>1</v>
      </c>
      <c r="BN485" s="317">
        <f>RMDF!BN485</f>
        <v>0</v>
      </c>
      <c r="BO485" s="318" t="str">
        <f>IF(BN485=0,"",_xlfn.XLOOKUP(BN485,StatePicklist!$1:$1,StatePicklist!$3:$3,"NA",0))</f>
        <v/>
      </c>
      <c r="BP485" s="297" t="str">
        <f ca="1">IF(RMDF!BO485="", "", IF(ISNUMBER(MATCH(RMDF!BO485, INDIRECT(BO485), 0)), "OK", "Invalid"))</f>
        <v/>
      </c>
      <c r="BQ485" s="281"/>
      <c r="BR485" s="281"/>
      <c r="BS485" s="281"/>
      <c r="BT485" s="281" t="b">
        <f>AND(RMDF!BW485&gt;=0, RMDF!BW485&lt;=1-SUM(RMDF!Z485,RMDF!AG485,RMDF!AN485,RMDF!AU485,RMDF!BB485,RMDF!BI485,RMDF!BP485), RMDF!BW485=ROUND(RMDF!BW485,4))</f>
        <v>1</v>
      </c>
      <c r="BU485" s="317">
        <f>RMDF!BU485</f>
        <v>0</v>
      </c>
      <c r="BV485" s="318" t="str">
        <f>IF(BU485=0,"",_xlfn.XLOOKUP(BU485,StatePicklist!$1:$1,StatePicklist!$3:$3,"NA",0))</f>
        <v/>
      </c>
      <c r="BW485" s="297" t="str">
        <f ca="1">IF(RMDF!BV485="", "", IF(ISNUMBER(MATCH(RMDF!BV485, INDIRECT(BV485), 0)), "OK", "Invalid"))</f>
        <v/>
      </c>
      <c r="BX485" s="281"/>
      <c r="BY485" s="281"/>
      <c r="BZ485" s="281"/>
      <c r="CA485" s="281" t="b">
        <f>AND(RMDF!CD485&gt;=0, RMDF!CD485&lt;=1-SUM(RMDF!Z485,RMDF!AG485,RMDF!AN485,RMDF!AU485,RMDF!BB485,RMDF!BI485,RMDF!BP485,RMDF!BW485), RMDF!CD485=ROUND(RMDF!CD485,4))</f>
        <v>1</v>
      </c>
      <c r="CB485" s="317">
        <f>RMDF!CB485</f>
        <v>0</v>
      </c>
      <c r="CC485" s="318" t="str">
        <f>IF(CB485=0,"",_xlfn.XLOOKUP(CB485,StatePicklist!$1:$1,StatePicklist!$3:$3,"NA",0))</f>
        <v/>
      </c>
      <c r="CD485" s="297" t="str">
        <f ca="1">IF(RMDF!CC485="", "", IF(ISNUMBER(MATCH(RMDF!CC485, INDIRECT(CC485), 0)), "OK", "Invalid"))</f>
        <v/>
      </c>
      <c r="CE485" s="281"/>
      <c r="CF485" s="281"/>
      <c r="CG485" s="281"/>
      <c r="CH485" s="281" t="b">
        <f>AND(RMDF!CK485&gt;=0, RMDF!CK485&lt;=1-SUM(RMDF!Z485,RMDF!AG485,RMDF!AN485,RMDF!AU485,RMDF!BB485,RMDF!BI485,RMDF!BP485,RMDF!BW485,RMDF!CD485), RMDF!CK485=ROUND(RMDF!CK485,4))</f>
        <v>1</v>
      </c>
      <c r="CI485" s="317">
        <f>RMDF!CI485</f>
        <v>0</v>
      </c>
      <c r="CJ485" s="318" t="str">
        <f>IF(CI485=0,"",_xlfn.XLOOKUP(CI485,StatePicklist!$1:$1,StatePicklist!$3:$3,"NA",0))</f>
        <v/>
      </c>
      <c r="CK485" s="297" t="str">
        <f ca="1">IF(RMDF!CJ485="", "", IF(ISNUMBER(MATCH(RMDF!CJ485, INDIRECT(CJ485), 0)), "OK", "Invalid"))</f>
        <v/>
      </c>
      <c r="CL485" s="281"/>
      <c r="CM485" s="281"/>
      <c r="CN485" s="281"/>
      <c r="CO485" s="281" t="b">
        <f>AND(RMDF!CR485&gt;=0, RMDF!CR485&lt;=1-SUM(RMDF!Z485,RMDF!AG485,RMDF!AN485,RMDF!AU485,RMDF!BB485,RMDF!BI485,RMDF!BP485,RMDF!BW485,RMDF!CD485,RMDF!CK485), RMDF!CR485=ROUND(RMDF!CR485,4))</f>
        <v>1</v>
      </c>
      <c r="CP485" s="317">
        <f>RMDF!CP485</f>
        <v>0</v>
      </c>
      <c r="CQ485" s="318" t="str">
        <f>IF(CP485=0,"",_xlfn.XLOOKUP(CP485,StatePicklist!$1:$1,StatePicklist!$3:$3,"NA",0))</f>
        <v/>
      </c>
      <c r="CR485" s="297" t="str">
        <f ca="1">IF(RMDF!CQ485="", "", IF(ISNUMBER(MATCH(RMDF!CQ485, INDIRECT(CQ485), 0)), "OK", "Invalid"))</f>
        <v/>
      </c>
      <c r="CS485" s="281"/>
      <c r="CT485" s="281"/>
      <c r="CU485" s="281"/>
      <c r="CV485" s="281" t="b">
        <f>AND(RMDF!CY485&gt;=0, RMDF!CY485&lt;=1-SUM(RMDF!Z485,RMDF!AG485,RMDF!AN485,RMDF!AU485,RMDF!BB485,RMDF!BI485,RMDF!BP485,RMDF!BW485,RMDF!CD485,RMDF!CK485,RMDF!CR485), RMDF!CY485=ROUND(RMDF!CY485,4))</f>
        <v>1</v>
      </c>
      <c r="CW485" s="317">
        <f>RMDF!CW485</f>
        <v>0</v>
      </c>
      <c r="CX485" s="318" t="str">
        <f>IF(CW485=0,"",_xlfn.XLOOKUP(CW485,StatePicklist!$1:$1,StatePicklist!$3:$3,"NA",0))</f>
        <v/>
      </c>
      <c r="CY485" s="297" t="str">
        <f ca="1">IF(RMDF!CX485="", "", IF(ISNUMBER(MATCH(RMDF!CX485, INDIRECT(CX485), 0)), "OK", "Invalid"))</f>
        <v/>
      </c>
      <c r="CZ485" s="281"/>
      <c r="DA485" s="281"/>
      <c r="DB485" s="281"/>
      <c r="DC485" s="281" t="b">
        <f>AND(RMDF!DF485&gt;=0, RMDF!DF485&lt;=1-SUM(RMDF!Z485,RMDF!AG485,RMDF!AN485,RMDF!AU485,RMDF!BB485,RMDF!BI485,RMDF!BP485,RMDF!BW485,RMDF!CD485,RMDF!CK485,RMDF!CR485,RMDF!CY485), RMDF!DF485=ROUND(RMDF!DF485,4))</f>
        <v>1</v>
      </c>
      <c r="DD485" s="317">
        <f>RMDF!DD485</f>
        <v>0</v>
      </c>
      <c r="DE485" s="318" t="str">
        <f>IF(DD485=0,"",_xlfn.XLOOKUP(DD485,StatePicklist!$1:$1,StatePicklist!$3:$3,"NA",0))</f>
        <v/>
      </c>
      <c r="DF485" s="297" t="str">
        <f ca="1">IF(RMDF!DE485="", "", IF(ISNUMBER(MATCH(RMDF!DE485, INDIRECT(DE485), 0)), "OK", "Invalid"))</f>
        <v/>
      </c>
      <c r="DG485" s="281"/>
      <c r="DH485" s="281"/>
      <c r="DI485" s="281"/>
      <c r="DJ485" s="281" t="b">
        <f>AND(RMDF!DM485&gt;=0, RMDF!DM485&lt;=1-SUM(RMDF!Z485,RMDF!AG485,RMDF!AN485,RMDF!AU485,RMDF!BB485,RMDF!BI485,RMDF!BP485,RMDF!BW485,RMDF!CD485,RMDF!CK485,RMDF!CR485,RMDF!CY485,RMDF!DF485), RMDF!DM485=ROUND(RMDF!DM485,4))</f>
        <v>1</v>
      </c>
      <c r="DK485" s="317">
        <f>RMDF!DK485</f>
        <v>0</v>
      </c>
      <c r="DL485" s="318" t="str">
        <f>IF(DK485=0,"",_xlfn.XLOOKUP(DK485,StatePicklist!$1:$1,StatePicklist!$3:$3,"NA",0))</f>
        <v/>
      </c>
      <c r="DM485" s="297" t="str">
        <f ca="1">IF(RMDF!DL485="", "", IF(ISNUMBER(MATCH(RMDF!DL485, INDIRECT(DL485), 0)), "OK", "Invalid"))</f>
        <v/>
      </c>
      <c r="DN485" s="281"/>
      <c r="DO485" s="281"/>
      <c r="DP485" s="281"/>
      <c r="DQ485" s="281" t="b">
        <f>AND(RMDF!DT485&gt;=0, RMDF!DT485&lt;=1-SUM(RMDF!Z485,RMDF!AG485,RMDF!AN485,RMDF!AU485,RMDF!BB485,RMDF!BI485,RMDF!BP485,RMDF!BW485,RMDF!CD485,RMDF!CK485,RMDF!CR485,RMDF!CY485,RMDF!DF485,RMDF!DM485), RMDF!DT485=ROUND(RMDF!DT485,4))</f>
        <v>1</v>
      </c>
      <c r="DR485" s="317">
        <f>RMDF!DR485</f>
        <v>0</v>
      </c>
      <c r="DS485" s="318" t="str">
        <f>IF(DR485=0,"",_xlfn.XLOOKUP(DR485,StatePicklist!$1:$1,StatePicklist!$3:$3,"NA",0))</f>
        <v/>
      </c>
      <c r="DT485" s="297" t="str">
        <f ca="1">IF(RMDF!DS485="", "", IF(ISNUMBER(MATCH(RMDF!DS485, INDIRECT(DS485), 0)), "OK", "Invalid"))</f>
        <v/>
      </c>
      <c r="DU485" s="281"/>
      <c r="DV485" s="281"/>
      <c r="DW485" s="281"/>
      <c r="DX485" s="281" t="b">
        <f>AND(RMDF!EA485&gt;=0, RMDF!EA485&lt;=1-SUM(RMDF!Z485,RMDF!AG485,RMDF!AN485,RMDF!AU485,RMDF!BB485,RMDF!BI485,RMDF!BP485,RMDF!BW485,RMDF!CD485,RMDF!CK485,RMDF!CR485,RMDF!CY485,RMDF!DF485,RMDF!DM485,RMDF!DT485), RMDF!EA485=ROUND(RMDF!EA485,4))</f>
        <v>1</v>
      </c>
      <c r="DY485" s="317">
        <f>RMDF!DY485</f>
        <v>0</v>
      </c>
      <c r="DZ485" s="318" t="str">
        <f>IF(DY485=0,"",_xlfn.XLOOKUP(DY485,StatePicklist!$1:$1,StatePicklist!$3:$3,"NA",0))</f>
        <v/>
      </c>
      <c r="EA485" s="297" t="str">
        <f ca="1">IF(RMDF!DZ485="", "", IF(ISNUMBER(MATCH(RMDF!DZ485, INDIRECT(DZ485), 0)), "OK", "Invalid"))</f>
        <v/>
      </c>
      <c r="EB485" s="281"/>
      <c r="EC485" s="281"/>
      <c r="ED485" s="281"/>
      <c r="EE485" s="281" t="b">
        <f>AND(RMDF!EH485&gt;=0, RMDF!EH485&lt;=1-SUM(RMDF!Z485,RMDF!AG485,RMDF!AN485,RMDF!AU485,RMDF!BB485,RMDF!BI485,RMDF!BP485,RMDF!BW485,RMDF!CD485,RMDF!CK485,RMDF!CR485,RMDF!CY485,RMDF!DF485,RMDF!DM485,RMDF!DT485,RMDF!EA485), RMDF!EH485=ROUND(RMDF!EH485,4))</f>
        <v>1</v>
      </c>
      <c r="EF485" s="317">
        <f>RMDF!EF485</f>
        <v>0</v>
      </c>
      <c r="EG485" s="318" t="str">
        <f>IF(EF485=0,"",_xlfn.XLOOKUP(EF485,StatePicklist!$1:$1,StatePicklist!$3:$3,"NA",0))</f>
        <v/>
      </c>
      <c r="EH485" s="297" t="str">
        <f ca="1">IF(RMDF!EG485="", "", IF(ISNUMBER(MATCH(RMDF!EG485, INDIRECT(EG485), 0)), "OK", "Invalid"))</f>
        <v/>
      </c>
      <c r="EI485" s="281"/>
      <c r="EJ485" s="281"/>
      <c r="EK485" s="281"/>
      <c r="EL485" s="281" t="b">
        <f>AND(RMDF!EO485&gt;=0, RMDF!EO485&lt;=1-SUM(RMDF!Z485,RMDF!AG485,RMDF!AN485,RMDF!AU485,RMDF!BB485,RMDF!BI485,RMDF!BP485,RMDF!BW485,RMDF!CD485,RMDF!CK485,RMDF!CR485,RMDF!CY485,RMDF!DF485,RMDF!DM485,RMDF!DT485,RMDF!EA485,RMDF!EH485), RMDF!EO485=ROUND(RMDF!EO485,4))</f>
        <v>1</v>
      </c>
      <c r="EM485" s="317">
        <f>RMDF!EM485</f>
        <v>0</v>
      </c>
      <c r="EN485" s="318" t="str">
        <f>IF(EM485=0,"",_xlfn.XLOOKUP(EM485,StatePicklist!$1:$1,StatePicklist!$3:$3,"NA",0))</f>
        <v/>
      </c>
      <c r="EO485" s="297" t="str">
        <f ca="1">IF(RMDF!EN485="", "", IF(ISNUMBER(MATCH(RMDF!EN485, INDIRECT(EN485), 0)), "OK", "Invalid"))</f>
        <v/>
      </c>
      <c r="EP485" s="281"/>
      <c r="EQ485" s="281"/>
      <c r="ER485" s="281"/>
      <c r="ES485" s="281" t="b">
        <f>AND(RMDF!EV485&gt;=0, RMDF!EV485&lt;=1-SUM(RMDF!Z485,RMDF!AG485,RMDF!AN485,RMDF!AU485,RMDF!BB485,RMDF!BI485,RMDF!BP485,RMDF!BW485,RMDF!CD485,RMDF!CK485,RMDF!CR485,RMDF!CY485,RMDF!DF485,RMDF!DM485,RMDF!DT485,RMDF!EA485,RMDF!EH485,RMDF!EO485), RMDF!EV485=ROUND(RMDF!EV485,4))</f>
        <v>1</v>
      </c>
      <c r="ET485" s="317">
        <f>RMDF!ET485</f>
        <v>0</v>
      </c>
      <c r="EU485" s="318" t="str">
        <f>IF(ET485=0,"",_xlfn.XLOOKUP(ET485,StatePicklist!$1:$1,StatePicklist!$3:$3,"NA",0))</f>
        <v/>
      </c>
      <c r="EV485" s="297" t="str">
        <f ca="1">IF(RMDF!EU485="", "", IF(ISNUMBER(MATCH(RMDF!EU485, INDIRECT(EU485), 0)), "OK", "Invalid"))</f>
        <v/>
      </c>
      <c r="EW485" s="281"/>
      <c r="EX485" s="281"/>
      <c r="EY485" s="281"/>
      <c r="EZ485" s="281" t="b">
        <f>AND(RMDF!FC485&gt;=0, RMDF!FC485&lt;=1-SUM(RMDF!Z485,RMDF!AG485,RMDF!AN485,RMDF!AU485,RMDF!BB485,RMDF!BI485,RMDF!BP485,RMDF!BW485,RMDF!CD485,RMDF!CK485,RMDF!CR485,RMDF!CY485,RMDF!DF485,RMDF!DM485,RMDF!DT485,RMDF!EA485,RMDF!EH485,RMDF!EO485,RMDF!EV485), RMDF!FC485=ROUND(RMDF!FC485,4))</f>
        <v>1</v>
      </c>
      <c r="FA485" s="317">
        <f>RMDF!FA485</f>
        <v>0</v>
      </c>
      <c r="FB485" s="318" t="str">
        <f>IF(FA485=0,"",_xlfn.XLOOKUP(FA485,StatePicklist!$1:$1,StatePicklist!$3:$3,"NA",0))</f>
        <v/>
      </c>
      <c r="FC485" s="297" t="str">
        <f ca="1">IF(RMDF!FB485="", "", IF(ISNUMBER(MATCH(RMDF!FB485, INDIRECT(FB485), 0)), "OK", "Invalid"))</f>
        <v/>
      </c>
    </row>
    <row r="486" spans="1:159" s="205" customFormat="1" ht="39.9" customHeight="1" x14ac:dyDescent="0.25">
      <c r="A486" s="206"/>
      <c r="B486" s="196"/>
      <c r="C486" s="197"/>
      <c r="D486" s="198"/>
      <c r="E486" s="199"/>
      <c r="F486" s="200"/>
      <c r="G486" s="201"/>
      <c r="H486" s="292"/>
      <c r="I486" s="305">
        <f>RMDF!I486</f>
        <v>0</v>
      </c>
      <c r="J486" s="305" t="str">
        <f>IF(I486=ProductCode!$B$30,"PDReclPost",IF(OR(I486=ProductCode!$C$30,I486=ProductCode!$E$30,I486=ProductCode!$G$30),"PDPreCon",IF(OR(I486=ProductCode!$D$30,I486=ProductCode!$F$30),"PDNotReclPost","")))</f>
        <v/>
      </c>
      <c r="K486" s="305" t="str">
        <f t="shared" si="30"/>
        <v/>
      </c>
      <c r="L486" s="289"/>
      <c r="M486" s="305" t="str">
        <f t="shared" si="30"/>
        <v/>
      </c>
      <c r="N486" s="289" t="b">
        <f>AND(RMDF!N486&gt;=0, RMDF!N486&lt;=1-RMDF!L486, RMDF!N486=ROUND(RMDF!N486,4))</f>
        <v>1</v>
      </c>
      <c r="O486" s="286" t="str">
        <f>IF(P486="","",IF(I486="","",IF(LEFT(I486,13)="Reclaimed pos",RawMaterialCode!$E$569,RawMaterialCode!$E$568)))</f>
        <v>Reclaimed pre-consumer mixed fibers (RM0578)</v>
      </c>
      <c r="P486" s="295">
        <f t="shared" si="31"/>
        <v>1</v>
      </c>
      <c r="Q486" s="202"/>
      <c r="R486" s="203"/>
      <c r="S486" s="204" t="str">
        <f t="shared" si="32"/>
        <v/>
      </c>
      <c r="T486" s="281"/>
      <c r="U486" s="281"/>
      <c r="V486" s="281"/>
      <c r="W486" s="281"/>
      <c r="X486" s="317">
        <f>RMDF!X486</f>
        <v>0</v>
      </c>
      <c r="Y486" s="318" t="str">
        <f>IF(X486=0,"",_xlfn.XLOOKUP(X486,StatePicklist!$1:$1,StatePicklist!$3:$3,"NA",0))</f>
        <v/>
      </c>
      <c r="Z486" s="297" t="str">
        <f ca="1">IF(RMDF!Y486="", "", IF(ISNUMBER(MATCH(RMDF!Y486, INDIRECT(Y486), 0)), "OK", "Invalid"))</f>
        <v/>
      </c>
      <c r="AA486" s="281"/>
      <c r="AB486" s="281"/>
      <c r="AC486" s="281"/>
      <c r="AD486" s="281" t="b">
        <f>AND(RMDF!AG486&gt;=0, RMDF!AG486&lt;=1-RMDF!Z486, RMDF!AG486=ROUND(RMDF!AG486,4))</f>
        <v>1</v>
      </c>
      <c r="AE486" s="317">
        <f>RMDF!AE486</f>
        <v>0</v>
      </c>
      <c r="AF486" s="318" t="str">
        <f>IF(AE486=0,"",_xlfn.XLOOKUP(AE486,StatePicklist!$1:$1,StatePicklist!$3:$3,"NA",0))</f>
        <v/>
      </c>
      <c r="AG486" s="297" t="str">
        <f ca="1">IF(RMDF!AF486="", "", IF(ISNUMBER(MATCH(RMDF!AF486, INDIRECT(AF486), 0)), "OK", "Invalid"))</f>
        <v/>
      </c>
      <c r="AH486" s="281"/>
      <c r="AI486" s="281"/>
      <c r="AJ486" s="281"/>
      <c r="AK486" s="281" t="b">
        <f>AND(RMDF!AN486&gt;=0, RMDF!AN486&lt;=1-SUM(RMDF!Z486,RMDF!AG486), RMDF!AN486=ROUND(RMDF!AN486,4))</f>
        <v>1</v>
      </c>
      <c r="AL486" s="317">
        <f>RMDF!AL486</f>
        <v>0</v>
      </c>
      <c r="AM486" s="318" t="str">
        <f>IF(AL486=0,"",_xlfn.XLOOKUP(AL486,StatePicklist!$1:$1,StatePicklist!$3:$3,"NA",0))</f>
        <v/>
      </c>
      <c r="AN486" s="297" t="str">
        <f ca="1">IF(RMDF!AM486="", "", IF(ISNUMBER(MATCH(RMDF!AM486, INDIRECT(AM486), 0)), "OK", "Invalid"))</f>
        <v/>
      </c>
      <c r="AO486" s="281"/>
      <c r="AP486" s="281"/>
      <c r="AQ486" s="281"/>
      <c r="AR486" s="281" t="b">
        <f>AND(RMDF!AU486&gt;=0, RMDF!AU486&lt;=1-SUM(RMDF!Z486,RMDF!AG486,RMDF!AN486), RMDF!AU486=ROUND(RMDF!AU486,4))</f>
        <v>1</v>
      </c>
      <c r="AS486" s="317">
        <f>RMDF!AS486</f>
        <v>0</v>
      </c>
      <c r="AT486" s="318" t="str">
        <f>IF(AS486=0,"",_xlfn.XLOOKUP(AS486,StatePicklist!$1:$1,StatePicklist!$3:$3,"NA",0))</f>
        <v/>
      </c>
      <c r="AU486" s="297" t="str">
        <f ca="1">IF(RMDF!AT486="", "", IF(ISNUMBER(MATCH(RMDF!AT486, INDIRECT(AT486), 0)), "OK", "Invalid"))</f>
        <v/>
      </c>
      <c r="AV486" s="281"/>
      <c r="AW486" s="281"/>
      <c r="AX486" s="281"/>
      <c r="AY486" s="281" t="b">
        <f>AND(RMDF!BB486&gt;=0, RMDF!BB486&lt;=1-SUM(RMDF!Z486,RMDF!AG486,RMDF!AN486,RMDF!AU486), RMDF!BB486=ROUND(RMDF!BB486,4))</f>
        <v>1</v>
      </c>
      <c r="AZ486" s="317">
        <f>RMDF!AZ486</f>
        <v>0</v>
      </c>
      <c r="BA486" s="318" t="str">
        <f>IF(AZ486=0,"",_xlfn.XLOOKUP(AZ486,StatePicklist!$1:$1,StatePicklist!$3:$3,"NA",0))</f>
        <v/>
      </c>
      <c r="BB486" s="297" t="str">
        <f ca="1">IF(RMDF!BA486="", "", IF(ISNUMBER(MATCH(RMDF!BA486, INDIRECT(BA486), 0)), "OK", "Invalid"))</f>
        <v/>
      </c>
      <c r="BC486" s="281"/>
      <c r="BD486" s="281"/>
      <c r="BE486" s="281"/>
      <c r="BF486" s="281" t="b">
        <f>AND(RMDF!BI486&gt;=0, RMDF!BI486&lt;=1-SUM(RMDF!Z486,RMDF!AG486,RMDF!AN486,RMDF!AU486,RMDF!BB486), RMDF!BI486=ROUND(RMDF!BI486,4))</f>
        <v>1</v>
      </c>
      <c r="BG486" s="317">
        <f>RMDF!BG486</f>
        <v>0</v>
      </c>
      <c r="BH486" s="318" t="str">
        <f>IF(BG486=0,"",_xlfn.XLOOKUP(BG486,StatePicklist!$1:$1,StatePicklist!$3:$3,"NA",0))</f>
        <v/>
      </c>
      <c r="BI486" s="297" t="str">
        <f ca="1">IF(RMDF!BH486="", "", IF(ISNUMBER(MATCH(RMDF!BH486, INDIRECT(BH486), 0)), "OK", "Invalid"))</f>
        <v/>
      </c>
      <c r="BJ486" s="281"/>
      <c r="BK486" s="281"/>
      <c r="BL486" s="281"/>
      <c r="BM486" s="281" t="b">
        <f>AND(RMDF!BP486&gt;=0, RMDF!BP486&lt;=1-SUM(RMDF!Z486,RMDF!AG486,RMDF!AN486,RMDF!AU486,RMDF!BB486,RMDF!BI486), RMDF!BP486=ROUND(RMDF!BP486,4))</f>
        <v>1</v>
      </c>
      <c r="BN486" s="317">
        <f>RMDF!BN486</f>
        <v>0</v>
      </c>
      <c r="BO486" s="318" t="str">
        <f>IF(BN486=0,"",_xlfn.XLOOKUP(BN486,StatePicklist!$1:$1,StatePicklist!$3:$3,"NA",0))</f>
        <v/>
      </c>
      <c r="BP486" s="297" t="str">
        <f ca="1">IF(RMDF!BO486="", "", IF(ISNUMBER(MATCH(RMDF!BO486, INDIRECT(BO486), 0)), "OK", "Invalid"))</f>
        <v/>
      </c>
      <c r="BQ486" s="281"/>
      <c r="BR486" s="281"/>
      <c r="BS486" s="281"/>
      <c r="BT486" s="281" t="b">
        <f>AND(RMDF!BW486&gt;=0, RMDF!BW486&lt;=1-SUM(RMDF!Z486,RMDF!AG486,RMDF!AN486,RMDF!AU486,RMDF!BB486,RMDF!BI486,RMDF!BP486), RMDF!BW486=ROUND(RMDF!BW486,4))</f>
        <v>1</v>
      </c>
      <c r="BU486" s="317">
        <f>RMDF!BU486</f>
        <v>0</v>
      </c>
      <c r="BV486" s="318" t="str">
        <f>IF(BU486=0,"",_xlfn.XLOOKUP(BU486,StatePicklist!$1:$1,StatePicklist!$3:$3,"NA",0))</f>
        <v/>
      </c>
      <c r="BW486" s="297" t="str">
        <f ca="1">IF(RMDF!BV486="", "", IF(ISNUMBER(MATCH(RMDF!BV486, INDIRECT(BV486), 0)), "OK", "Invalid"))</f>
        <v/>
      </c>
      <c r="BX486" s="281"/>
      <c r="BY486" s="281"/>
      <c r="BZ486" s="281"/>
      <c r="CA486" s="281" t="b">
        <f>AND(RMDF!CD486&gt;=0, RMDF!CD486&lt;=1-SUM(RMDF!Z486,RMDF!AG486,RMDF!AN486,RMDF!AU486,RMDF!BB486,RMDF!BI486,RMDF!BP486,RMDF!BW486), RMDF!CD486=ROUND(RMDF!CD486,4))</f>
        <v>1</v>
      </c>
      <c r="CB486" s="317">
        <f>RMDF!CB486</f>
        <v>0</v>
      </c>
      <c r="CC486" s="318" t="str">
        <f>IF(CB486=0,"",_xlfn.XLOOKUP(CB486,StatePicklist!$1:$1,StatePicklist!$3:$3,"NA",0))</f>
        <v/>
      </c>
      <c r="CD486" s="297" t="str">
        <f ca="1">IF(RMDF!CC486="", "", IF(ISNUMBER(MATCH(RMDF!CC486, INDIRECT(CC486), 0)), "OK", "Invalid"))</f>
        <v/>
      </c>
      <c r="CE486" s="281"/>
      <c r="CF486" s="281"/>
      <c r="CG486" s="281"/>
      <c r="CH486" s="281" t="b">
        <f>AND(RMDF!CK486&gt;=0, RMDF!CK486&lt;=1-SUM(RMDF!Z486,RMDF!AG486,RMDF!AN486,RMDF!AU486,RMDF!BB486,RMDF!BI486,RMDF!BP486,RMDF!BW486,RMDF!CD486), RMDF!CK486=ROUND(RMDF!CK486,4))</f>
        <v>1</v>
      </c>
      <c r="CI486" s="317">
        <f>RMDF!CI486</f>
        <v>0</v>
      </c>
      <c r="CJ486" s="318" t="str">
        <f>IF(CI486=0,"",_xlfn.XLOOKUP(CI486,StatePicklist!$1:$1,StatePicklist!$3:$3,"NA",0))</f>
        <v/>
      </c>
      <c r="CK486" s="297" t="str">
        <f ca="1">IF(RMDF!CJ486="", "", IF(ISNUMBER(MATCH(RMDF!CJ486, INDIRECT(CJ486), 0)), "OK", "Invalid"))</f>
        <v/>
      </c>
      <c r="CL486" s="281"/>
      <c r="CM486" s="281"/>
      <c r="CN486" s="281"/>
      <c r="CO486" s="281" t="b">
        <f>AND(RMDF!CR486&gt;=0, RMDF!CR486&lt;=1-SUM(RMDF!Z486,RMDF!AG486,RMDF!AN486,RMDF!AU486,RMDF!BB486,RMDF!BI486,RMDF!BP486,RMDF!BW486,RMDF!CD486,RMDF!CK486), RMDF!CR486=ROUND(RMDF!CR486,4))</f>
        <v>1</v>
      </c>
      <c r="CP486" s="317">
        <f>RMDF!CP486</f>
        <v>0</v>
      </c>
      <c r="CQ486" s="318" t="str">
        <f>IF(CP486=0,"",_xlfn.XLOOKUP(CP486,StatePicklist!$1:$1,StatePicklist!$3:$3,"NA",0))</f>
        <v/>
      </c>
      <c r="CR486" s="297" t="str">
        <f ca="1">IF(RMDF!CQ486="", "", IF(ISNUMBER(MATCH(RMDF!CQ486, INDIRECT(CQ486), 0)), "OK", "Invalid"))</f>
        <v/>
      </c>
      <c r="CS486" s="281"/>
      <c r="CT486" s="281"/>
      <c r="CU486" s="281"/>
      <c r="CV486" s="281" t="b">
        <f>AND(RMDF!CY486&gt;=0, RMDF!CY486&lt;=1-SUM(RMDF!Z486,RMDF!AG486,RMDF!AN486,RMDF!AU486,RMDF!BB486,RMDF!BI486,RMDF!BP486,RMDF!BW486,RMDF!CD486,RMDF!CK486,RMDF!CR486), RMDF!CY486=ROUND(RMDF!CY486,4))</f>
        <v>1</v>
      </c>
      <c r="CW486" s="317">
        <f>RMDF!CW486</f>
        <v>0</v>
      </c>
      <c r="CX486" s="318" t="str">
        <f>IF(CW486=0,"",_xlfn.XLOOKUP(CW486,StatePicklist!$1:$1,StatePicklist!$3:$3,"NA",0))</f>
        <v/>
      </c>
      <c r="CY486" s="297" t="str">
        <f ca="1">IF(RMDF!CX486="", "", IF(ISNUMBER(MATCH(RMDF!CX486, INDIRECT(CX486), 0)), "OK", "Invalid"))</f>
        <v/>
      </c>
      <c r="CZ486" s="281"/>
      <c r="DA486" s="281"/>
      <c r="DB486" s="281"/>
      <c r="DC486" s="281" t="b">
        <f>AND(RMDF!DF486&gt;=0, RMDF!DF486&lt;=1-SUM(RMDF!Z486,RMDF!AG486,RMDF!AN486,RMDF!AU486,RMDF!BB486,RMDF!BI486,RMDF!BP486,RMDF!BW486,RMDF!CD486,RMDF!CK486,RMDF!CR486,RMDF!CY486), RMDF!DF486=ROUND(RMDF!DF486,4))</f>
        <v>1</v>
      </c>
      <c r="DD486" s="317">
        <f>RMDF!DD486</f>
        <v>0</v>
      </c>
      <c r="DE486" s="318" t="str">
        <f>IF(DD486=0,"",_xlfn.XLOOKUP(DD486,StatePicklist!$1:$1,StatePicklist!$3:$3,"NA",0))</f>
        <v/>
      </c>
      <c r="DF486" s="297" t="str">
        <f ca="1">IF(RMDF!DE486="", "", IF(ISNUMBER(MATCH(RMDF!DE486, INDIRECT(DE486), 0)), "OK", "Invalid"))</f>
        <v/>
      </c>
      <c r="DG486" s="281"/>
      <c r="DH486" s="281"/>
      <c r="DI486" s="281"/>
      <c r="DJ486" s="281" t="b">
        <f>AND(RMDF!DM486&gt;=0, RMDF!DM486&lt;=1-SUM(RMDF!Z486,RMDF!AG486,RMDF!AN486,RMDF!AU486,RMDF!BB486,RMDF!BI486,RMDF!BP486,RMDF!BW486,RMDF!CD486,RMDF!CK486,RMDF!CR486,RMDF!CY486,RMDF!DF486), RMDF!DM486=ROUND(RMDF!DM486,4))</f>
        <v>1</v>
      </c>
      <c r="DK486" s="317">
        <f>RMDF!DK486</f>
        <v>0</v>
      </c>
      <c r="DL486" s="318" t="str">
        <f>IF(DK486=0,"",_xlfn.XLOOKUP(DK486,StatePicklist!$1:$1,StatePicklist!$3:$3,"NA",0))</f>
        <v/>
      </c>
      <c r="DM486" s="297" t="str">
        <f ca="1">IF(RMDF!DL486="", "", IF(ISNUMBER(MATCH(RMDF!DL486, INDIRECT(DL486), 0)), "OK", "Invalid"))</f>
        <v/>
      </c>
      <c r="DN486" s="281"/>
      <c r="DO486" s="281"/>
      <c r="DP486" s="281"/>
      <c r="DQ486" s="281" t="b">
        <f>AND(RMDF!DT486&gt;=0, RMDF!DT486&lt;=1-SUM(RMDF!Z486,RMDF!AG486,RMDF!AN486,RMDF!AU486,RMDF!BB486,RMDF!BI486,RMDF!BP486,RMDF!BW486,RMDF!CD486,RMDF!CK486,RMDF!CR486,RMDF!CY486,RMDF!DF486,RMDF!DM486), RMDF!DT486=ROUND(RMDF!DT486,4))</f>
        <v>1</v>
      </c>
      <c r="DR486" s="317">
        <f>RMDF!DR486</f>
        <v>0</v>
      </c>
      <c r="DS486" s="318" t="str">
        <f>IF(DR486=0,"",_xlfn.XLOOKUP(DR486,StatePicklist!$1:$1,StatePicklist!$3:$3,"NA",0))</f>
        <v/>
      </c>
      <c r="DT486" s="297" t="str">
        <f ca="1">IF(RMDF!DS486="", "", IF(ISNUMBER(MATCH(RMDF!DS486, INDIRECT(DS486), 0)), "OK", "Invalid"))</f>
        <v/>
      </c>
      <c r="DU486" s="281"/>
      <c r="DV486" s="281"/>
      <c r="DW486" s="281"/>
      <c r="DX486" s="281" t="b">
        <f>AND(RMDF!EA486&gt;=0, RMDF!EA486&lt;=1-SUM(RMDF!Z486,RMDF!AG486,RMDF!AN486,RMDF!AU486,RMDF!BB486,RMDF!BI486,RMDF!BP486,RMDF!BW486,RMDF!CD486,RMDF!CK486,RMDF!CR486,RMDF!CY486,RMDF!DF486,RMDF!DM486,RMDF!DT486), RMDF!EA486=ROUND(RMDF!EA486,4))</f>
        <v>1</v>
      </c>
      <c r="DY486" s="317">
        <f>RMDF!DY486</f>
        <v>0</v>
      </c>
      <c r="DZ486" s="318" t="str">
        <f>IF(DY486=0,"",_xlfn.XLOOKUP(DY486,StatePicklist!$1:$1,StatePicklist!$3:$3,"NA",0))</f>
        <v/>
      </c>
      <c r="EA486" s="297" t="str">
        <f ca="1">IF(RMDF!DZ486="", "", IF(ISNUMBER(MATCH(RMDF!DZ486, INDIRECT(DZ486), 0)), "OK", "Invalid"))</f>
        <v/>
      </c>
      <c r="EB486" s="281"/>
      <c r="EC486" s="281"/>
      <c r="ED486" s="281"/>
      <c r="EE486" s="281" t="b">
        <f>AND(RMDF!EH486&gt;=0, RMDF!EH486&lt;=1-SUM(RMDF!Z486,RMDF!AG486,RMDF!AN486,RMDF!AU486,RMDF!BB486,RMDF!BI486,RMDF!BP486,RMDF!BW486,RMDF!CD486,RMDF!CK486,RMDF!CR486,RMDF!CY486,RMDF!DF486,RMDF!DM486,RMDF!DT486,RMDF!EA486), RMDF!EH486=ROUND(RMDF!EH486,4))</f>
        <v>1</v>
      </c>
      <c r="EF486" s="317">
        <f>RMDF!EF486</f>
        <v>0</v>
      </c>
      <c r="EG486" s="318" t="str">
        <f>IF(EF486=0,"",_xlfn.XLOOKUP(EF486,StatePicklist!$1:$1,StatePicklist!$3:$3,"NA",0))</f>
        <v/>
      </c>
      <c r="EH486" s="297" t="str">
        <f ca="1">IF(RMDF!EG486="", "", IF(ISNUMBER(MATCH(RMDF!EG486, INDIRECT(EG486), 0)), "OK", "Invalid"))</f>
        <v/>
      </c>
      <c r="EI486" s="281"/>
      <c r="EJ486" s="281"/>
      <c r="EK486" s="281"/>
      <c r="EL486" s="281" t="b">
        <f>AND(RMDF!EO486&gt;=0, RMDF!EO486&lt;=1-SUM(RMDF!Z486,RMDF!AG486,RMDF!AN486,RMDF!AU486,RMDF!BB486,RMDF!BI486,RMDF!BP486,RMDF!BW486,RMDF!CD486,RMDF!CK486,RMDF!CR486,RMDF!CY486,RMDF!DF486,RMDF!DM486,RMDF!DT486,RMDF!EA486,RMDF!EH486), RMDF!EO486=ROUND(RMDF!EO486,4))</f>
        <v>1</v>
      </c>
      <c r="EM486" s="317">
        <f>RMDF!EM486</f>
        <v>0</v>
      </c>
      <c r="EN486" s="318" t="str">
        <f>IF(EM486=0,"",_xlfn.XLOOKUP(EM486,StatePicklist!$1:$1,StatePicklist!$3:$3,"NA",0))</f>
        <v/>
      </c>
      <c r="EO486" s="297" t="str">
        <f ca="1">IF(RMDF!EN486="", "", IF(ISNUMBER(MATCH(RMDF!EN486, INDIRECT(EN486), 0)), "OK", "Invalid"))</f>
        <v/>
      </c>
      <c r="EP486" s="281"/>
      <c r="EQ486" s="281"/>
      <c r="ER486" s="281"/>
      <c r="ES486" s="281" t="b">
        <f>AND(RMDF!EV486&gt;=0, RMDF!EV486&lt;=1-SUM(RMDF!Z486,RMDF!AG486,RMDF!AN486,RMDF!AU486,RMDF!BB486,RMDF!BI486,RMDF!BP486,RMDF!BW486,RMDF!CD486,RMDF!CK486,RMDF!CR486,RMDF!CY486,RMDF!DF486,RMDF!DM486,RMDF!DT486,RMDF!EA486,RMDF!EH486,RMDF!EO486), RMDF!EV486=ROUND(RMDF!EV486,4))</f>
        <v>1</v>
      </c>
      <c r="ET486" s="317">
        <f>RMDF!ET486</f>
        <v>0</v>
      </c>
      <c r="EU486" s="318" t="str">
        <f>IF(ET486=0,"",_xlfn.XLOOKUP(ET486,StatePicklist!$1:$1,StatePicklist!$3:$3,"NA",0))</f>
        <v/>
      </c>
      <c r="EV486" s="297" t="str">
        <f ca="1">IF(RMDF!EU486="", "", IF(ISNUMBER(MATCH(RMDF!EU486, INDIRECT(EU486), 0)), "OK", "Invalid"))</f>
        <v/>
      </c>
      <c r="EW486" s="281"/>
      <c r="EX486" s="281"/>
      <c r="EY486" s="281"/>
      <c r="EZ486" s="281" t="b">
        <f>AND(RMDF!FC486&gt;=0, RMDF!FC486&lt;=1-SUM(RMDF!Z486,RMDF!AG486,RMDF!AN486,RMDF!AU486,RMDF!BB486,RMDF!BI486,RMDF!BP486,RMDF!BW486,RMDF!CD486,RMDF!CK486,RMDF!CR486,RMDF!CY486,RMDF!DF486,RMDF!DM486,RMDF!DT486,RMDF!EA486,RMDF!EH486,RMDF!EO486,RMDF!EV486), RMDF!FC486=ROUND(RMDF!FC486,4))</f>
        <v>1</v>
      </c>
      <c r="FA486" s="317">
        <f>RMDF!FA486</f>
        <v>0</v>
      </c>
      <c r="FB486" s="318" t="str">
        <f>IF(FA486=0,"",_xlfn.XLOOKUP(FA486,StatePicklist!$1:$1,StatePicklist!$3:$3,"NA",0))</f>
        <v/>
      </c>
      <c r="FC486" s="297" t="str">
        <f ca="1">IF(RMDF!FB486="", "", IF(ISNUMBER(MATCH(RMDF!FB486, INDIRECT(FB486), 0)), "OK", "Invalid"))</f>
        <v/>
      </c>
    </row>
    <row r="487" spans="1:159" s="205" customFormat="1" ht="39.9" customHeight="1" x14ac:dyDescent="0.25">
      <c r="A487" s="206"/>
      <c r="B487" s="196"/>
      <c r="C487" s="197"/>
      <c r="D487" s="198"/>
      <c r="E487" s="199"/>
      <c r="F487" s="200"/>
      <c r="G487" s="201"/>
      <c r="H487" s="292"/>
      <c r="I487" s="305">
        <f>RMDF!I487</f>
        <v>0</v>
      </c>
      <c r="J487" s="305" t="str">
        <f>IF(I487=ProductCode!$B$30,"PDReclPost",IF(OR(I487=ProductCode!$C$30,I487=ProductCode!$E$30,I487=ProductCode!$G$30),"PDPreCon",IF(OR(I487=ProductCode!$D$30,I487=ProductCode!$F$30),"PDNotReclPost","")))</f>
        <v/>
      </c>
      <c r="K487" s="305" t="str">
        <f t="shared" si="30"/>
        <v/>
      </c>
      <c r="L487" s="289"/>
      <c r="M487" s="305" t="str">
        <f t="shared" si="30"/>
        <v/>
      </c>
      <c r="N487" s="289" t="b">
        <f>AND(RMDF!N487&gt;=0, RMDF!N487&lt;=1-RMDF!L487, RMDF!N487=ROUND(RMDF!N487,4))</f>
        <v>1</v>
      </c>
      <c r="O487" s="286" t="str">
        <f>IF(P487="","",IF(I487="","",IF(LEFT(I487,13)="Reclaimed pos",RawMaterialCode!$E$569,RawMaterialCode!$E$568)))</f>
        <v>Reclaimed pre-consumer mixed fibers (RM0578)</v>
      </c>
      <c r="P487" s="295">
        <f t="shared" si="31"/>
        <v>1</v>
      </c>
      <c r="Q487" s="202"/>
      <c r="R487" s="203"/>
      <c r="S487" s="204" t="str">
        <f t="shared" si="32"/>
        <v/>
      </c>
      <c r="T487" s="281"/>
      <c r="U487" s="281"/>
      <c r="V487" s="281"/>
      <c r="W487" s="281"/>
      <c r="X487" s="317">
        <f>RMDF!X487</f>
        <v>0</v>
      </c>
      <c r="Y487" s="318" t="str">
        <f>IF(X487=0,"",_xlfn.XLOOKUP(X487,StatePicklist!$1:$1,StatePicklist!$3:$3,"NA",0))</f>
        <v/>
      </c>
      <c r="Z487" s="297" t="str">
        <f ca="1">IF(RMDF!Y487="", "", IF(ISNUMBER(MATCH(RMDF!Y487, INDIRECT(Y487), 0)), "OK", "Invalid"))</f>
        <v/>
      </c>
      <c r="AA487" s="281"/>
      <c r="AB487" s="281"/>
      <c r="AC487" s="281"/>
      <c r="AD487" s="281" t="b">
        <f>AND(RMDF!AG487&gt;=0, RMDF!AG487&lt;=1-RMDF!Z487, RMDF!AG487=ROUND(RMDF!AG487,4))</f>
        <v>1</v>
      </c>
      <c r="AE487" s="317">
        <f>RMDF!AE487</f>
        <v>0</v>
      </c>
      <c r="AF487" s="318" t="str">
        <f>IF(AE487=0,"",_xlfn.XLOOKUP(AE487,StatePicklist!$1:$1,StatePicklist!$3:$3,"NA",0))</f>
        <v/>
      </c>
      <c r="AG487" s="297" t="str">
        <f ca="1">IF(RMDF!AF487="", "", IF(ISNUMBER(MATCH(RMDF!AF487, INDIRECT(AF487), 0)), "OK", "Invalid"))</f>
        <v/>
      </c>
      <c r="AH487" s="281"/>
      <c r="AI487" s="281"/>
      <c r="AJ487" s="281"/>
      <c r="AK487" s="281" t="b">
        <f>AND(RMDF!AN487&gt;=0, RMDF!AN487&lt;=1-SUM(RMDF!Z487,RMDF!AG487), RMDF!AN487=ROUND(RMDF!AN487,4))</f>
        <v>1</v>
      </c>
      <c r="AL487" s="317">
        <f>RMDF!AL487</f>
        <v>0</v>
      </c>
      <c r="AM487" s="318" t="str">
        <f>IF(AL487=0,"",_xlfn.XLOOKUP(AL487,StatePicklist!$1:$1,StatePicklist!$3:$3,"NA",0))</f>
        <v/>
      </c>
      <c r="AN487" s="297" t="str">
        <f ca="1">IF(RMDF!AM487="", "", IF(ISNUMBER(MATCH(RMDF!AM487, INDIRECT(AM487), 0)), "OK", "Invalid"))</f>
        <v/>
      </c>
      <c r="AO487" s="281"/>
      <c r="AP487" s="281"/>
      <c r="AQ487" s="281"/>
      <c r="AR487" s="281" t="b">
        <f>AND(RMDF!AU487&gt;=0, RMDF!AU487&lt;=1-SUM(RMDF!Z487,RMDF!AG487,RMDF!AN487), RMDF!AU487=ROUND(RMDF!AU487,4))</f>
        <v>1</v>
      </c>
      <c r="AS487" s="317">
        <f>RMDF!AS487</f>
        <v>0</v>
      </c>
      <c r="AT487" s="318" t="str">
        <f>IF(AS487=0,"",_xlfn.XLOOKUP(AS487,StatePicklist!$1:$1,StatePicklist!$3:$3,"NA",0))</f>
        <v/>
      </c>
      <c r="AU487" s="297" t="str">
        <f ca="1">IF(RMDF!AT487="", "", IF(ISNUMBER(MATCH(RMDF!AT487, INDIRECT(AT487), 0)), "OK", "Invalid"))</f>
        <v/>
      </c>
      <c r="AV487" s="281"/>
      <c r="AW487" s="281"/>
      <c r="AX487" s="281"/>
      <c r="AY487" s="281" t="b">
        <f>AND(RMDF!BB487&gt;=0, RMDF!BB487&lt;=1-SUM(RMDF!Z487,RMDF!AG487,RMDF!AN487,RMDF!AU487), RMDF!BB487=ROUND(RMDF!BB487,4))</f>
        <v>1</v>
      </c>
      <c r="AZ487" s="317">
        <f>RMDF!AZ487</f>
        <v>0</v>
      </c>
      <c r="BA487" s="318" t="str">
        <f>IF(AZ487=0,"",_xlfn.XLOOKUP(AZ487,StatePicklist!$1:$1,StatePicklist!$3:$3,"NA",0))</f>
        <v/>
      </c>
      <c r="BB487" s="297" t="str">
        <f ca="1">IF(RMDF!BA487="", "", IF(ISNUMBER(MATCH(RMDF!BA487, INDIRECT(BA487), 0)), "OK", "Invalid"))</f>
        <v/>
      </c>
      <c r="BC487" s="281"/>
      <c r="BD487" s="281"/>
      <c r="BE487" s="281"/>
      <c r="BF487" s="281" t="b">
        <f>AND(RMDF!BI487&gt;=0, RMDF!BI487&lt;=1-SUM(RMDF!Z487,RMDF!AG487,RMDF!AN487,RMDF!AU487,RMDF!BB487), RMDF!BI487=ROUND(RMDF!BI487,4))</f>
        <v>1</v>
      </c>
      <c r="BG487" s="317">
        <f>RMDF!BG487</f>
        <v>0</v>
      </c>
      <c r="BH487" s="318" t="str">
        <f>IF(BG487=0,"",_xlfn.XLOOKUP(BG487,StatePicklist!$1:$1,StatePicklist!$3:$3,"NA",0))</f>
        <v/>
      </c>
      <c r="BI487" s="297" t="str">
        <f ca="1">IF(RMDF!BH487="", "", IF(ISNUMBER(MATCH(RMDF!BH487, INDIRECT(BH487), 0)), "OK", "Invalid"))</f>
        <v/>
      </c>
      <c r="BJ487" s="281"/>
      <c r="BK487" s="281"/>
      <c r="BL487" s="281"/>
      <c r="BM487" s="281" t="b">
        <f>AND(RMDF!BP487&gt;=0, RMDF!BP487&lt;=1-SUM(RMDF!Z487,RMDF!AG487,RMDF!AN487,RMDF!AU487,RMDF!BB487,RMDF!BI487), RMDF!BP487=ROUND(RMDF!BP487,4))</f>
        <v>1</v>
      </c>
      <c r="BN487" s="317">
        <f>RMDF!BN487</f>
        <v>0</v>
      </c>
      <c r="BO487" s="318" t="str">
        <f>IF(BN487=0,"",_xlfn.XLOOKUP(BN487,StatePicklist!$1:$1,StatePicklist!$3:$3,"NA",0))</f>
        <v/>
      </c>
      <c r="BP487" s="297" t="str">
        <f ca="1">IF(RMDF!BO487="", "", IF(ISNUMBER(MATCH(RMDF!BO487, INDIRECT(BO487), 0)), "OK", "Invalid"))</f>
        <v/>
      </c>
      <c r="BQ487" s="281"/>
      <c r="BR487" s="281"/>
      <c r="BS487" s="281"/>
      <c r="BT487" s="281" t="b">
        <f>AND(RMDF!BW487&gt;=0, RMDF!BW487&lt;=1-SUM(RMDF!Z487,RMDF!AG487,RMDF!AN487,RMDF!AU487,RMDF!BB487,RMDF!BI487,RMDF!BP487), RMDF!BW487=ROUND(RMDF!BW487,4))</f>
        <v>1</v>
      </c>
      <c r="BU487" s="317">
        <f>RMDF!BU487</f>
        <v>0</v>
      </c>
      <c r="BV487" s="318" t="str">
        <f>IF(BU487=0,"",_xlfn.XLOOKUP(BU487,StatePicklist!$1:$1,StatePicklist!$3:$3,"NA",0))</f>
        <v/>
      </c>
      <c r="BW487" s="297" t="str">
        <f ca="1">IF(RMDF!BV487="", "", IF(ISNUMBER(MATCH(RMDF!BV487, INDIRECT(BV487), 0)), "OK", "Invalid"))</f>
        <v/>
      </c>
      <c r="BX487" s="281"/>
      <c r="BY487" s="281"/>
      <c r="BZ487" s="281"/>
      <c r="CA487" s="281" t="b">
        <f>AND(RMDF!CD487&gt;=0, RMDF!CD487&lt;=1-SUM(RMDF!Z487,RMDF!AG487,RMDF!AN487,RMDF!AU487,RMDF!BB487,RMDF!BI487,RMDF!BP487,RMDF!BW487), RMDF!CD487=ROUND(RMDF!CD487,4))</f>
        <v>1</v>
      </c>
      <c r="CB487" s="317">
        <f>RMDF!CB487</f>
        <v>0</v>
      </c>
      <c r="CC487" s="318" t="str">
        <f>IF(CB487=0,"",_xlfn.XLOOKUP(CB487,StatePicklist!$1:$1,StatePicklist!$3:$3,"NA",0))</f>
        <v/>
      </c>
      <c r="CD487" s="297" t="str">
        <f ca="1">IF(RMDF!CC487="", "", IF(ISNUMBER(MATCH(RMDF!CC487, INDIRECT(CC487), 0)), "OK", "Invalid"))</f>
        <v/>
      </c>
      <c r="CE487" s="281"/>
      <c r="CF487" s="281"/>
      <c r="CG487" s="281"/>
      <c r="CH487" s="281" t="b">
        <f>AND(RMDF!CK487&gt;=0, RMDF!CK487&lt;=1-SUM(RMDF!Z487,RMDF!AG487,RMDF!AN487,RMDF!AU487,RMDF!BB487,RMDF!BI487,RMDF!BP487,RMDF!BW487,RMDF!CD487), RMDF!CK487=ROUND(RMDF!CK487,4))</f>
        <v>1</v>
      </c>
      <c r="CI487" s="317">
        <f>RMDF!CI487</f>
        <v>0</v>
      </c>
      <c r="CJ487" s="318" t="str">
        <f>IF(CI487=0,"",_xlfn.XLOOKUP(CI487,StatePicklist!$1:$1,StatePicklist!$3:$3,"NA",0))</f>
        <v/>
      </c>
      <c r="CK487" s="297" t="str">
        <f ca="1">IF(RMDF!CJ487="", "", IF(ISNUMBER(MATCH(RMDF!CJ487, INDIRECT(CJ487), 0)), "OK", "Invalid"))</f>
        <v/>
      </c>
      <c r="CL487" s="281"/>
      <c r="CM487" s="281"/>
      <c r="CN487" s="281"/>
      <c r="CO487" s="281" t="b">
        <f>AND(RMDF!CR487&gt;=0, RMDF!CR487&lt;=1-SUM(RMDF!Z487,RMDF!AG487,RMDF!AN487,RMDF!AU487,RMDF!BB487,RMDF!BI487,RMDF!BP487,RMDF!BW487,RMDF!CD487,RMDF!CK487), RMDF!CR487=ROUND(RMDF!CR487,4))</f>
        <v>1</v>
      </c>
      <c r="CP487" s="317">
        <f>RMDF!CP487</f>
        <v>0</v>
      </c>
      <c r="CQ487" s="318" t="str">
        <f>IF(CP487=0,"",_xlfn.XLOOKUP(CP487,StatePicklist!$1:$1,StatePicklist!$3:$3,"NA",0))</f>
        <v/>
      </c>
      <c r="CR487" s="297" t="str">
        <f ca="1">IF(RMDF!CQ487="", "", IF(ISNUMBER(MATCH(RMDF!CQ487, INDIRECT(CQ487), 0)), "OK", "Invalid"))</f>
        <v/>
      </c>
      <c r="CS487" s="281"/>
      <c r="CT487" s="281"/>
      <c r="CU487" s="281"/>
      <c r="CV487" s="281" t="b">
        <f>AND(RMDF!CY487&gt;=0, RMDF!CY487&lt;=1-SUM(RMDF!Z487,RMDF!AG487,RMDF!AN487,RMDF!AU487,RMDF!BB487,RMDF!BI487,RMDF!BP487,RMDF!BW487,RMDF!CD487,RMDF!CK487,RMDF!CR487), RMDF!CY487=ROUND(RMDF!CY487,4))</f>
        <v>1</v>
      </c>
      <c r="CW487" s="317">
        <f>RMDF!CW487</f>
        <v>0</v>
      </c>
      <c r="CX487" s="318" t="str">
        <f>IF(CW487=0,"",_xlfn.XLOOKUP(CW487,StatePicklist!$1:$1,StatePicklist!$3:$3,"NA",0))</f>
        <v/>
      </c>
      <c r="CY487" s="297" t="str">
        <f ca="1">IF(RMDF!CX487="", "", IF(ISNUMBER(MATCH(RMDF!CX487, INDIRECT(CX487), 0)), "OK", "Invalid"))</f>
        <v/>
      </c>
      <c r="CZ487" s="281"/>
      <c r="DA487" s="281"/>
      <c r="DB487" s="281"/>
      <c r="DC487" s="281" t="b">
        <f>AND(RMDF!DF487&gt;=0, RMDF!DF487&lt;=1-SUM(RMDF!Z487,RMDF!AG487,RMDF!AN487,RMDF!AU487,RMDF!BB487,RMDF!BI487,RMDF!BP487,RMDF!BW487,RMDF!CD487,RMDF!CK487,RMDF!CR487,RMDF!CY487), RMDF!DF487=ROUND(RMDF!DF487,4))</f>
        <v>1</v>
      </c>
      <c r="DD487" s="317">
        <f>RMDF!DD487</f>
        <v>0</v>
      </c>
      <c r="DE487" s="318" t="str">
        <f>IF(DD487=0,"",_xlfn.XLOOKUP(DD487,StatePicklist!$1:$1,StatePicklist!$3:$3,"NA",0))</f>
        <v/>
      </c>
      <c r="DF487" s="297" t="str">
        <f ca="1">IF(RMDF!DE487="", "", IF(ISNUMBER(MATCH(RMDF!DE487, INDIRECT(DE487), 0)), "OK", "Invalid"))</f>
        <v/>
      </c>
      <c r="DG487" s="281"/>
      <c r="DH487" s="281"/>
      <c r="DI487" s="281"/>
      <c r="DJ487" s="281" t="b">
        <f>AND(RMDF!DM487&gt;=0, RMDF!DM487&lt;=1-SUM(RMDF!Z487,RMDF!AG487,RMDF!AN487,RMDF!AU487,RMDF!BB487,RMDF!BI487,RMDF!BP487,RMDF!BW487,RMDF!CD487,RMDF!CK487,RMDF!CR487,RMDF!CY487,RMDF!DF487), RMDF!DM487=ROUND(RMDF!DM487,4))</f>
        <v>1</v>
      </c>
      <c r="DK487" s="317">
        <f>RMDF!DK487</f>
        <v>0</v>
      </c>
      <c r="DL487" s="318" t="str">
        <f>IF(DK487=0,"",_xlfn.XLOOKUP(DK487,StatePicklist!$1:$1,StatePicklist!$3:$3,"NA",0))</f>
        <v/>
      </c>
      <c r="DM487" s="297" t="str">
        <f ca="1">IF(RMDF!DL487="", "", IF(ISNUMBER(MATCH(RMDF!DL487, INDIRECT(DL487), 0)), "OK", "Invalid"))</f>
        <v/>
      </c>
      <c r="DN487" s="281"/>
      <c r="DO487" s="281"/>
      <c r="DP487" s="281"/>
      <c r="DQ487" s="281" t="b">
        <f>AND(RMDF!DT487&gt;=0, RMDF!DT487&lt;=1-SUM(RMDF!Z487,RMDF!AG487,RMDF!AN487,RMDF!AU487,RMDF!BB487,RMDF!BI487,RMDF!BP487,RMDF!BW487,RMDF!CD487,RMDF!CK487,RMDF!CR487,RMDF!CY487,RMDF!DF487,RMDF!DM487), RMDF!DT487=ROUND(RMDF!DT487,4))</f>
        <v>1</v>
      </c>
      <c r="DR487" s="317">
        <f>RMDF!DR487</f>
        <v>0</v>
      </c>
      <c r="DS487" s="318" t="str">
        <f>IF(DR487=0,"",_xlfn.XLOOKUP(DR487,StatePicklist!$1:$1,StatePicklist!$3:$3,"NA",0))</f>
        <v/>
      </c>
      <c r="DT487" s="297" t="str">
        <f ca="1">IF(RMDF!DS487="", "", IF(ISNUMBER(MATCH(RMDF!DS487, INDIRECT(DS487), 0)), "OK", "Invalid"))</f>
        <v/>
      </c>
      <c r="DU487" s="281"/>
      <c r="DV487" s="281"/>
      <c r="DW487" s="281"/>
      <c r="DX487" s="281" t="b">
        <f>AND(RMDF!EA487&gt;=0, RMDF!EA487&lt;=1-SUM(RMDF!Z487,RMDF!AG487,RMDF!AN487,RMDF!AU487,RMDF!BB487,RMDF!BI487,RMDF!BP487,RMDF!BW487,RMDF!CD487,RMDF!CK487,RMDF!CR487,RMDF!CY487,RMDF!DF487,RMDF!DM487,RMDF!DT487), RMDF!EA487=ROUND(RMDF!EA487,4))</f>
        <v>1</v>
      </c>
      <c r="DY487" s="317">
        <f>RMDF!DY487</f>
        <v>0</v>
      </c>
      <c r="DZ487" s="318" t="str">
        <f>IF(DY487=0,"",_xlfn.XLOOKUP(DY487,StatePicklist!$1:$1,StatePicklist!$3:$3,"NA",0))</f>
        <v/>
      </c>
      <c r="EA487" s="297" t="str">
        <f ca="1">IF(RMDF!DZ487="", "", IF(ISNUMBER(MATCH(RMDF!DZ487, INDIRECT(DZ487), 0)), "OK", "Invalid"))</f>
        <v/>
      </c>
      <c r="EB487" s="281"/>
      <c r="EC487" s="281"/>
      <c r="ED487" s="281"/>
      <c r="EE487" s="281" t="b">
        <f>AND(RMDF!EH487&gt;=0, RMDF!EH487&lt;=1-SUM(RMDF!Z487,RMDF!AG487,RMDF!AN487,RMDF!AU487,RMDF!BB487,RMDF!BI487,RMDF!BP487,RMDF!BW487,RMDF!CD487,RMDF!CK487,RMDF!CR487,RMDF!CY487,RMDF!DF487,RMDF!DM487,RMDF!DT487,RMDF!EA487), RMDF!EH487=ROUND(RMDF!EH487,4))</f>
        <v>1</v>
      </c>
      <c r="EF487" s="317">
        <f>RMDF!EF487</f>
        <v>0</v>
      </c>
      <c r="EG487" s="318" t="str">
        <f>IF(EF487=0,"",_xlfn.XLOOKUP(EF487,StatePicklist!$1:$1,StatePicklist!$3:$3,"NA",0))</f>
        <v/>
      </c>
      <c r="EH487" s="297" t="str">
        <f ca="1">IF(RMDF!EG487="", "", IF(ISNUMBER(MATCH(RMDF!EG487, INDIRECT(EG487), 0)), "OK", "Invalid"))</f>
        <v/>
      </c>
      <c r="EI487" s="281"/>
      <c r="EJ487" s="281"/>
      <c r="EK487" s="281"/>
      <c r="EL487" s="281" t="b">
        <f>AND(RMDF!EO487&gt;=0, RMDF!EO487&lt;=1-SUM(RMDF!Z487,RMDF!AG487,RMDF!AN487,RMDF!AU487,RMDF!BB487,RMDF!BI487,RMDF!BP487,RMDF!BW487,RMDF!CD487,RMDF!CK487,RMDF!CR487,RMDF!CY487,RMDF!DF487,RMDF!DM487,RMDF!DT487,RMDF!EA487,RMDF!EH487), RMDF!EO487=ROUND(RMDF!EO487,4))</f>
        <v>1</v>
      </c>
      <c r="EM487" s="317">
        <f>RMDF!EM487</f>
        <v>0</v>
      </c>
      <c r="EN487" s="318" t="str">
        <f>IF(EM487=0,"",_xlfn.XLOOKUP(EM487,StatePicklist!$1:$1,StatePicklist!$3:$3,"NA",0))</f>
        <v/>
      </c>
      <c r="EO487" s="297" t="str">
        <f ca="1">IF(RMDF!EN487="", "", IF(ISNUMBER(MATCH(RMDF!EN487, INDIRECT(EN487), 0)), "OK", "Invalid"))</f>
        <v/>
      </c>
      <c r="EP487" s="281"/>
      <c r="EQ487" s="281"/>
      <c r="ER487" s="281"/>
      <c r="ES487" s="281" t="b">
        <f>AND(RMDF!EV487&gt;=0, RMDF!EV487&lt;=1-SUM(RMDF!Z487,RMDF!AG487,RMDF!AN487,RMDF!AU487,RMDF!BB487,RMDF!BI487,RMDF!BP487,RMDF!BW487,RMDF!CD487,RMDF!CK487,RMDF!CR487,RMDF!CY487,RMDF!DF487,RMDF!DM487,RMDF!DT487,RMDF!EA487,RMDF!EH487,RMDF!EO487), RMDF!EV487=ROUND(RMDF!EV487,4))</f>
        <v>1</v>
      </c>
      <c r="ET487" s="317">
        <f>RMDF!ET487</f>
        <v>0</v>
      </c>
      <c r="EU487" s="318" t="str">
        <f>IF(ET487=0,"",_xlfn.XLOOKUP(ET487,StatePicklist!$1:$1,StatePicklist!$3:$3,"NA",0))</f>
        <v/>
      </c>
      <c r="EV487" s="297" t="str">
        <f ca="1">IF(RMDF!EU487="", "", IF(ISNUMBER(MATCH(RMDF!EU487, INDIRECT(EU487), 0)), "OK", "Invalid"))</f>
        <v/>
      </c>
      <c r="EW487" s="281"/>
      <c r="EX487" s="281"/>
      <c r="EY487" s="281"/>
      <c r="EZ487" s="281" t="b">
        <f>AND(RMDF!FC487&gt;=0, RMDF!FC487&lt;=1-SUM(RMDF!Z487,RMDF!AG487,RMDF!AN487,RMDF!AU487,RMDF!BB487,RMDF!BI487,RMDF!BP487,RMDF!BW487,RMDF!CD487,RMDF!CK487,RMDF!CR487,RMDF!CY487,RMDF!DF487,RMDF!DM487,RMDF!DT487,RMDF!EA487,RMDF!EH487,RMDF!EO487,RMDF!EV487), RMDF!FC487=ROUND(RMDF!FC487,4))</f>
        <v>1</v>
      </c>
      <c r="FA487" s="317">
        <f>RMDF!FA487</f>
        <v>0</v>
      </c>
      <c r="FB487" s="318" t="str">
        <f>IF(FA487=0,"",_xlfn.XLOOKUP(FA487,StatePicklist!$1:$1,StatePicklist!$3:$3,"NA",0))</f>
        <v/>
      </c>
      <c r="FC487" s="297" t="str">
        <f ca="1">IF(RMDF!FB487="", "", IF(ISNUMBER(MATCH(RMDF!FB487, INDIRECT(FB487), 0)), "OK", "Invalid"))</f>
        <v/>
      </c>
    </row>
    <row r="488" spans="1:159" s="205" customFormat="1" ht="39.9" customHeight="1" x14ac:dyDescent="0.25">
      <c r="A488" s="206"/>
      <c r="B488" s="196"/>
      <c r="C488" s="197"/>
      <c r="D488" s="198"/>
      <c r="E488" s="199"/>
      <c r="F488" s="200"/>
      <c r="G488" s="201"/>
      <c r="H488" s="292"/>
      <c r="I488" s="305">
        <f>RMDF!I488</f>
        <v>0</v>
      </c>
      <c r="J488" s="305" t="str">
        <f>IF(I488=ProductCode!$B$30,"PDReclPost",IF(OR(I488=ProductCode!$C$30,I488=ProductCode!$E$30,I488=ProductCode!$G$30),"PDPreCon",IF(OR(I488=ProductCode!$D$30,I488=ProductCode!$F$30),"PDNotReclPost","")))</f>
        <v/>
      </c>
      <c r="K488" s="305" t="str">
        <f t="shared" si="30"/>
        <v/>
      </c>
      <c r="L488" s="289"/>
      <c r="M488" s="305" t="str">
        <f t="shared" si="30"/>
        <v/>
      </c>
      <c r="N488" s="289" t="b">
        <f>AND(RMDF!N488&gt;=0, RMDF!N488&lt;=1-RMDF!L488, RMDF!N488=ROUND(RMDF!N488,4))</f>
        <v>1</v>
      </c>
      <c r="O488" s="286" t="str">
        <f>IF(P488="","",IF(I488="","",IF(LEFT(I488,13)="Reclaimed pos",RawMaterialCode!$E$569,RawMaterialCode!$E$568)))</f>
        <v>Reclaimed pre-consumer mixed fibers (RM0578)</v>
      </c>
      <c r="P488" s="295">
        <f t="shared" si="31"/>
        <v>1</v>
      </c>
      <c r="Q488" s="202"/>
      <c r="R488" s="203"/>
      <c r="S488" s="204" t="str">
        <f t="shared" si="32"/>
        <v/>
      </c>
      <c r="T488" s="281"/>
      <c r="U488" s="281"/>
      <c r="V488" s="281"/>
      <c r="W488" s="281"/>
      <c r="X488" s="317">
        <f>RMDF!X488</f>
        <v>0</v>
      </c>
      <c r="Y488" s="318" t="str">
        <f>IF(X488=0,"",_xlfn.XLOOKUP(X488,StatePicklist!$1:$1,StatePicklist!$3:$3,"NA",0))</f>
        <v/>
      </c>
      <c r="Z488" s="297" t="str">
        <f ca="1">IF(RMDF!Y488="", "", IF(ISNUMBER(MATCH(RMDF!Y488, INDIRECT(Y488), 0)), "OK", "Invalid"))</f>
        <v/>
      </c>
      <c r="AA488" s="281"/>
      <c r="AB488" s="281"/>
      <c r="AC488" s="281"/>
      <c r="AD488" s="281" t="b">
        <f>AND(RMDF!AG488&gt;=0, RMDF!AG488&lt;=1-RMDF!Z488, RMDF!AG488=ROUND(RMDF!AG488,4))</f>
        <v>1</v>
      </c>
      <c r="AE488" s="317">
        <f>RMDF!AE488</f>
        <v>0</v>
      </c>
      <c r="AF488" s="318" t="str">
        <f>IF(AE488=0,"",_xlfn.XLOOKUP(AE488,StatePicklist!$1:$1,StatePicklist!$3:$3,"NA",0))</f>
        <v/>
      </c>
      <c r="AG488" s="297" t="str">
        <f ca="1">IF(RMDF!AF488="", "", IF(ISNUMBER(MATCH(RMDF!AF488, INDIRECT(AF488), 0)), "OK", "Invalid"))</f>
        <v/>
      </c>
      <c r="AH488" s="281"/>
      <c r="AI488" s="281"/>
      <c r="AJ488" s="281"/>
      <c r="AK488" s="281" t="b">
        <f>AND(RMDF!AN488&gt;=0, RMDF!AN488&lt;=1-SUM(RMDF!Z488,RMDF!AG488), RMDF!AN488=ROUND(RMDF!AN488,4))</f>
        <v>1</v>
      </c>
      <c r="AL488" s="317">
        <f>RMDF!AL488</f>
        <v>0</v>
      </c>
      <c r="AM488" s="318" t="str">
        <f>IF(AL488=0,"",_xlfn.XLOOKUP(AL488,StatePicklist!$1:$1,StatePicklist!$3:$3,"NA",0))</f>
        <v/>
      </c>
      <c r="AN488" s="297" t="str">
        <f ca="1">IF(RMDF!AM488="", "", IF(ISNUMBER(MATCH(RMDF!AM488, INDIRECT(AM488), 0)), "OK", "Invalid"))</f>
        <v/>
      </c>
      <c r="AO488" s="281"/>
      <c r="AP488" s="281"/>
      <c r="AQ488" s="281"/>
      <c r="AR488" s="281" t="b">
        <f>AND(RMDF!AU488&gt;=0, RMDF!AU488&lt;=1-SUM(RMDF!Z488,RMDF!AG488,RMDF!AN488), RMDF!AU488=ROUND(RMDF!AU488,4))</f>
        <v>1</v>
      </c>
      <c r="AS488" s="317">
        <f>RMDF!AS488</f>
        <v>0</v>
      </c>
      <c r="AT488" s="318" t="str">
        <f>IF(AS488=0,"",_xlfn.XLOOKUP(AS488,StatePicklist!$1:$1,StatePicklist!$3:$3,"NA",0))</f>
        <v/>
      </c>
      <c r="AU488" s="297" t="str">
        <f ca="1">IF(RMDF!AT488="", "", IF(ISNUMBER(MATCH(RMDF!AT488, INDIRECT(AT488), 0)), "OK", "Invalid"))</f>
        <v/>
      </c>
      <c r="AV488" s="281"/>
      <c r="AW488" s="281"/>
      <c r="AX488" s="281"/>
      <c r="AY488" s="281" t="b">
        <f>AND(RMDF!BB488&gt;=0, RMDF!BB488&lt;=1-SUM(RMDF!Z488,RMDF!AG488,RMDF!AN488,RMDF!AU488), RMDF!BB488=ROUND(RMDF!BB488,4))</f>
        <v>1</v>
      </c>
      <c r="AZ488" s="317">
        <f>RMDF!AZ488</f>
        <v>0</v>
      </c>
      <c r="BA488" s="318" t="str">
        <f>IF(AZ488=0,"",_xlfn.XLOOKUP(AZ488,StatePicklist!$1:$1,StatePicklist!$3:$3,"NA",0))</f>
        <v/>
      </c>
      <c r="BB488" s="297" t="str">
        <f ca="1">IF(RMDF!BA488="", "", IF(ISNUMBER(MATCH(RMDF!BA488, INDIRECT(BA488), 0)), "OK", "Invalid"))</f>
        <v/>
      </c>
      <c r="BC488" s="281"/>
      <c r="BD488" s="281"/>
      <c r="BE488" s="281"/>
      <c r="BF488" s="281" t="b">
        <f>AND(RMDF!BI488&gt;=0, RMDF!BI488&lt;=1-SUM(RMDF!Z488,RMDF!AG488,RMDF!AN488,RMDF!AU488,RMDF!BB488), RMDF!BI488=ROUND(RMDF!BI488,4))</f>
        <v>1</v>
      </c>
      <c r="BG488" s="317">
        <f>RMDF!BG488</f>
        <v>0</v>
      </c>
      <c r="BH488" s="318" t="str">
        <f>IF(BG488=0,"",_xlfn.XLOOKUP(BG488,StatePicklist!$1:$1,StatePicklist!$3:$3,"NA",0))</f>
        <v/>
      </c>
      <c r="BI488" s="297" t="str">
        <f ca="1">IF(RMDF!BH488="", "", IF(ISNUMBER(MATCH(RMDF!BH488, INDIRECT(BH488), 0)), "OK", "Invalid"))</f>
        <v/>
      </c>
      <c r="BJ488" s="281"/>
      <c r="BK488" s="281"/>
      <c r="BL488" s="281"/>
      <c r="BM488" s="281" t="b">
        <f>AND(RMDF!BP488&gt;=0, RMDF!BP488&lt;=1-SUM(RMDF!Z488,RMDF!AG488,RMDF!AN488,RMDF!AU488,RMDF!BB488,RMDF!BI488), RMDF!BP488=ROUND(RMDF!BP488,4))</f>
        <v>1</v>
      </c>
      <c r="BN488" s="317">
        <f>RMDF!BN488</f>
        <v>0</v>
      </c>
      <c r="BO488" s="318" t="str">
        <f>IF(BN488=0,"",_xlfn.XLOOKUP(BN488,StatePicklist!$1:$1,StatePicklist!$3:$3,"NA",0))</f>
        <v/>
      </c>
      <c r="BP488" s="297" t="str">
        <f ca="1">IF(RMDF!BO488="", "", IF(ISNUMBER(MATCH(RMDF!BO488, INDIRECT(BO488), 0)), "OK", "Invalid"))</f>
        <v/>
      </c>
      <c r="BQ488" s="281"/>
      <c r="BR488" s="281"/>
      <c r="BS488" s="281"/>
      <c r="BT488" s="281" t="b">
        <f>AND(RMDF!BW488&gt;=0, RMDF!BW488&lt;=1-SUM(RMDF!Z488,RMDF!AG488,RMDF!AN488,RMDF!AU488,RMDF!BB488,RMDF!BI488,RMDF!BP488), RMDF!BW488=ROUND(RMDF!BW488,4))</f>
        <v>1</v>
      </c>
      <c r="BU488" s="317">
        <f>RMDF!BU488</f>
        <v>0</v>
      </c>
      <c r="BV488" s="318" t="str">
        <f>IF(BU488=0,"",_xlfn.XLOOKUP(BU488,StatePicklist!$1:$1,StatePicklist!$3:$3,"NA",0))</f>
        <v/>
      </c>
      <c r="BW488" s="297" t="str">
        <f ca="1">IF(RMDF!BV488="", "", IF(ISNUMBER(MATCH(RMDF!BV488, INDIRECT(BV488), 0)), "OK", "Invalid"))</f>
        <v/>
      </c>
      <c r="BX488" s="281"/>
      <c r="BY488" s="281"/>
      <c r="BZ488" s="281"/>
      <c r="CA488" s="281" t="b">
        <f>AND(RMDF!CD488&gt;=0, RMDF!CD488&lt;=1-SUM(RMDF!Z488,RMDF!AG488,RMDF!AN488,RMDF!AU488,RMDF!BB488,RMDF!BI488,RMDF!BP488,RMDF!BW488), RMDF!CD488=ROUND(RMDF!CD488,4))</f>
        <v>1</v>
      </c>
      <c r="CB488" s="317">
        <f>RMDF!CB488</f>
        <v>0</v>
      </c>
      <c r="CC488" s="318" t="str">
        <f>IF(CB488=0,"",_xlfn.XLOOKUP(CB488,StatePicklist!$1:$1,StatePicklist!$3:$3,"NA",0))</f>
        <v/>
      </c>
      <c r="CD488" s="297" t="str">
        <f ca="1">IF(RMDF!CC488="", "", IF(ISNUMBER(MATCH(RMDF!CC488, INDIRECT(CC488), 0)), "OK", "Invalid"))</f>
        <v/>
      </c>
      <c r="CE488" s="281"/>
      <c r="CF488" s="281"/>
      <c r="CG488" s="281"/>
      <c r="CH488" s="281" t="b">
        <f>AND(RMDF!CK488&gt;=0, RMDF!CK488&lt;=1-SUM(RMDF!Z488,RMDF!AG488,RMDF!AN488,RMDF!AU488,RMDF!BB488,RMDF!BI488,RMDF!BP488,RMDF!BW488,RMDF!CD488), RMDF!CK488=ROUND(RMDF!CK488,4))</f>
        <v>1</v>
      </c>
      <c r="CI488" s="317">
        <f>RMDF!CI488</f>
        <v>0</v>
      </c>
      <c r="CJ488" s="318" t="str">
        <f>IF(CI488=0,"",_xlfn.XLOOKUP(CI488,StatePicklist!$1:$1,StatePicklist!$3:$3,"NA",0))</f>
        <v/>
      </c>
      <c r="CK488" s="297" t="str">
        <f ca="1">IF(RMDF!CJ488="", "", IF(ISNUMBER(MATCH(RMDF!CJ488, INDIRECT(CJ488), 0)), "OK", "Invalid"))</f>
        <v/>
      </c>
      <c r="CL488" s="281"/>
      <c r="CM488" s="281"/>
      <c r="CN488" s="281"/>
      <c r="CO488" s="281" t="b">
        <f>AND(RMDF!CR488&gt;=0, RMDF!CR488&lt;=1-SUM(RMDF!Z488,RMDF!AG488,RMDF!AN488,RMDF!AU488,RMDF!BB488,RMDF!BI488,RMDF!BP488,RMDF!BW488,RMDF!CD488,RMDF!CK488), RMDF!CR488=ROUND(RMDF!CR488,4))</f>
        <v>1</v>
      </c>
      <c r="CP488" s="317">
        <f>RMDF!CP488</f>
        <v>0</v>
      </c>
      <c r="CQ488" s="318" t="str">
        <f>IF(CP488=0,"",_xlfn.XLOOKUP(CP488,StatePicklist!$1:$1,StatePicklist!$3:$3,"NA",0))</f>
        <v/>
      </c>
      <c r="CR488" s="297" t="str">
        <f ca="1">IF(RMDF!CQ488="", "", IF(ISNUMBER(MATCH(RMDF!CQ488, INDIRECT(CQ488), 0)), "OK", "Invalid"))</f>
        <v/>
      </c>
      <c r="CS488" s="281"/>
      <c r="CT488" s="281"/>
      <c r="CU488" s="281"/>
      <c r="CV488" s="281" t="b">
        <f>AND(RMDF!CY488&gt;=0, RMDF!CY488&lt;=1-SUM(RMDF!Z488,RMDF!AG488,RMDF!AN488,RMDF!AU488,RMDF!BB488,RMDF!BI488,RMDF!BP488,RMDF!BW488,RMDF!CD488,RMDF!CK488,RMDF!CR488), RMDF!CY488=ROUND(RMDF!CY488,4))</f>
        <v>1</v>
      </c>
      <c r="CW488" s="317">
        <f>RMDF!CW488</f>
        <v>0</v>
      </c>
      <c r="CX488" s="318" t="str">
        <f>IF(CW488=0,"",_xlfn.XLOOKUP(CW488,StatePicklist!$1:$1,StatePicklist!$3:$3,"NA",0))</f>
        <v/>
      </c>
      <c r="CY488" s="297" t="str">
        <f ca="1">IF(RMDF!CX488="", "", IF(ISNUMBER(MATCH(RMDF!CX488, INDIRECT(CX488), 0)), "OK", "Invalid"))</f>
        <v/>
      </c>
      <c r="CZ488" s="281"/>
      <c r="DA488" s="281"/>
      <c r="DB488" s="281"/>
      <c r="DC488" s="281" t="b">
        <f>AND(RMDF!DF488&gt;=0, RMDF!DF488&lt;=1-SUM(RMDF!Z488,RMDF!AG488,RMDF!AN488,RMDF!AU488,RMDF!BB488,RMDF!BI488,RMDF!BP488,RMDF!BW488,RMDF!CD488,RMDF!CK488,RMDF!CR488,RMDF!CY488), RMDF!DF488=ROUND(RMDF!DF488,4))</f>
        <v>1</v>
      </c>
      <c r="DD488" s="317">
        <f>RMDF!DD488</f>
        <v>0</v>
      </c>
      <c r="DE488" s="318" t="str">
        <f>IF(DD488=0,"",_xlfn.XLOOKUP(DD488,StatePicklist!$1:$1,StatePicklist!$3:$3,"NA",0))</f>
        <v/>
      </c>
      <c r="DF488" s="297" t="str">
        <f ca="1">IF(RMDF!DE488="", "", IF(ISNUMBER(MATCH(RMDF!DE488, INDIRECT(DE488), 0)), "OK", "Invalid"))</f>
        <v/>
      </c>
      <c r="DG488" s="281"/>
      <c r="DH488" s="281"/>
      <c r="DI488" s="281"/>
      <c r="DJ488" s="281" t="b">
        <f>AND(RMDF!DM488&gt;=0, RMDF!DM488&lt;=1-SUM(RMDF!Z488,RMDF!AG488,RMDF!AN488,RMDF!AU488,RMDF!BB488,RMDF!BI488,RMDF!BP488,RMDF!BW488,RMDF!CD488,RMDF!CK488,RMDF!CR488,RMDF!CY488,RMDF!DF488), RMDF!DM488=ROUND(RMDF!DM488,4))</f>
        <v>1</v>
      </c>
      <c r="DK488" s="317">
        <f>RMDF!DK488</f>
        <v>0</v>
      </c>
      <c r="DL488" s="318" t="str">
        <f>IF(DK488=0,"",_xlfn.XLOOKUP(DK488,StatePicklist!$1:$1,StatePicklist!$3:$3,"NA",0))</f>
        <v/>
      </c>
      <c r="DM488" s="297" t="str">
        <f ca="1">IF(RMDF!DL488="", "", IF(ISNUMBER(MATCH(RMDF!DL488, INDIRECT(DL488), 0)), "OK", "Invalid"))</f>
        <v/>
      </c>
      <c r="DN488" s="281"/>
      <c r="DO488" s="281"/>
      <c r="DP488" s="281"/>
      <c r="DQ488" s="281" t="b">
        <f>AND(RMDF!DT488&gt;=0, RMDF!DT488&lt;=1-SUM(RMDF!Z488,RMDF!AG488,RMDF!AN488,RMDF!AU488,RMDF!BB488,RMDF!BI488,RMDF!BP488,RMDF!BW488,RMDF!CD488,RMDF!CK488,RMDF!CR488,RMDF!CY488,RMDF!DF488,RMDF!DM488), RMDF!DT488=ROUND(RMDF!DT488,4))</f>
        <v>1</v>
      </c>
      <c r="DR488" s="317">
        <f>RMDF!DR488</f>
        <v>0</v>
      </c>
      <c r="DS488" s="318" t="str">
        <f>IF(DR488=0,"",_xlfn.XLOOKUP(DR488,StatePicklist!$1:$1,StatePicklist!$3:$3,"NA",0))</f>
        <v/>
      </c>
      <c r="DT488" s="297" t="str">
        <f ca="1">IF(RMDF!DS488="", "", IF(ISNUMBER(MATCH(RMDF!DS488, INDIRECT(DS488), 0)), "OK", "Invalid"))</f>
        <v/>
      </c>
      <c r="DU488" s="281"/>
      <c r="DV488" s="281"/>
      <c r="DW488" s="281"/>
      <c r="DX488" s="281" t="b">
        <f>AND(RMDF!EA488&gt;=0, RMDF!EA488&lt;=1-SUM(RMDF!Z488,RMDF!AG488,RMDF!AN488,RMDF!AU488,RMDF!BB488,RMDF!BI488,RMDF!BP488,RMDF!BW488,RMDF!CD488,RMDF!CK488,RMDF!CR488,RMDF!CY488,RMDF!DF488,RMDF!DM488,RMDF!DT488), RMDF!EA488=ROUND(RMDF!EA488,4))</f>
        <v>1</v>
      </c>
      <c r="DY488" s="317">
        <f>RMDF!DY488</f>
        <v>0</v>
      </c>
      <c r="DZ488" s="318" t="str">
        <f>IF(DY488=0,"",_xlfn.XLOOKUP(DY488,StatePicklist!$1:$1,StatePicklist!$3:$3,"NA",0))</f>
        <v/>
      </c>
      <c r="EA488" s="297" t="str">
        <f ca="1">IF(RMDF!DZ488="", "", IF(ISNUMBER(MATCH(RMDF!DZ488, INDIRECT(DZ488), 0)), "OK", "Invalid"))</f>
        <v/>
      </c>
      <c r="EB488" s="281"/>
      <c r="EC488" s="281"/>
      <c r="ED488" s="281"/>
      <c r="EE488" s="281" t="b">
        <f>AND(RMDF!EH488&gt;=0, RMDF!EH488&lt;=1-SUM(RMDF!Z488,RMDF!AG488,RMDF!AN488,RMDF!AU488,RMDF!BB488,RMDF!BI488,RMDF!BP488,RMDF!BW488,RMDF!CD488,RMDF!CK488,RMDF!CR488,RMDF!CY488,RMDF!DF488,RMDF!DM488,RMDF!DT488,RMDF!EA488), RMDF!EH488=ROUND(RMDF!EH488,4))</f>
        <v>1</v>
      </c>
      <c r="EF488" s="317">
        <f>RMDF!EF488</f>
        <v>0</v>
      </c>
      <c r="EG488" s="318" t="str">
        <f>IF(EF488=0,"",_xlfn.XLOOKUP(EF488,StatePicklist!$1:$1,StatePicklist!$3:$3,"NA",0))</f>
        <v/>
      </c>
      <c r="EH488" s="297" t="str">
        <f ca="1">IF(RMDF!EG488="", "", IF(ISNUMBER(MATCH(RMDF!EG488, INDIRECT(EG488), 0)), "OK", "Invalid"))</f>
        <v/>
      </c>
      <c r="EI488" s="281"/>
      <c r="EJ488" s="281"/>
      <c r="EK488" s="281"/>
      <c r="EL488" s="281" t="b">
        <f>AND(RMDF!EO488&gt;=0, RMDF!EO488&lt;=1-SUM(RMDF!Z488,RMDF!AG488,RMDF!AN488,RMDF!AU488,RMDF!BB488,RMDF!BI488,RMDF!BP488,RMDF!BW488,RMDF!CD488,RMDF!CK488,RMDF!CR488,RMDF!CY488,RMDF!DF488,RMDF!DM488,RMDF!DT488,RMDF!EA488,RMDF!EH488), RMDF!EO488=ROUND(RMDF!EO488,4))</f>
        <v>1</v>
      </c>
      <c r="EM488" s="317">
        <f>RMDF!EM488</f>
        <v>0</v>
      </c>
      <c r="EN488" s="318" t="str">
        <f>IF(EM488=0,"",_xlfn.XLOOKUP(EM488,StatePicklist!$1:$1,StatePicklist!$3:$3,"NA",0))</f>
        <v/>
      </c>
      <c r="EO488" s="297" t="str">
        <f ca="1">IF(RMDF!EN488="", "", IF(ISNUMBER(MATCH(RMDF!EN488, INDIRECT(EN488), 0)), "OK", "Invalid"))</f>
        <v/>
      </c>
      <c r="EP488" s="281"/>
      <c r="EQ488" s="281"/>
      <c r="ER488" s="281"/>
      <c r="ES488" s="281" t="b">
        <f>AND(RMDF!EV488&gt;=0, RMDF!EV488&lt;=1-SUM(RMDF!Z488,RMDF!AG488,RMDF!AN488,RMDF!AU488,RMDF!BB488,RMDF!BI488,RMDF!BP488,RMDF!BW488,RMDF!CD488,RMDF!CK488,RMDF!CR488,RMDF!CY488,RMDF!DF488,RMDF!DM488,RMDF!DT488,RMDF!EA488,RMDF!EH488,RMDF!EO488), RMDF!EV488=ROUND(RMDF!EV488,4))</f>
        <v>1</v>
      </c>
      <c r="ET488" s="317">
        <f>RMDF!ET488</f>
        <v>0</v>
      </c>
      <c r="EU488" s="318" t="str">
        <f>IF(ET488=0,"",_xlfn.XLOOKUP(ET488,StatePicklist!$1:$1,StatePicklist!$3:$3,"NA",0))</f>
        <v/>
      </c>
      <c r="EV488" s="297" t="str">
        <f ca="1">IF(RMDF!EU488="", "", IF(ISNUMBER(MATCH(RMDF!EU488, INDIRECT(EU488), 0)), "OK", "Invalid"))</f>
        <v/>
      </c>
      <c r="EW488" s="281"/>
      <c r="EX488" s="281"/>
      <c r="EY488" s="281"/>
      <c r="EZ488" s="281" t="b">
        <f>AND(RMDF!FC488&gt;=0, RMDF!FC488&lt;=1-SUM(RMDF!Z488,RMDF!AG488,RMDF!AN488,RMDF!AU488,RMDF!BB488,RMDF!BI488,RMDF!BP488,RMDF!BW488,RMDF!CD488,RMDF!CK488,RMDF!CR488,RMDF!CY488,RMDF!DF488,RMDF!DM488,RMDF!DT488,RMDF!EA488,RMDF!EH488,RMDF!EO488,RMDF!EV488), RMDF!FC488=ROUND(RMDF!FC488,4))</f>
        <v>1</v>
      </c>
      <c r="FA488" s="317">
        <f>RMDF!FA488</f>
        <v>0</v>
      </c>
      <c r="FB488" s="318" t="str">
        <f>IF(FA488=0,"",_xlfn.XLOOKUP(FA488,StatePicklist!$1:$1,StatePicklist!$3:$3,"NA",0))</f>
        <v/>
      </c>
      <c r="FC488" s="297" t="str">
        <f ca="1">IF(RMDF!FB488="", "", IF(ISNUMBER(MATCH(RMDF!FB488, INDIRECT(FB488), 0)), "OK", "Invalid"))</f>
        <v/>
      </c>
    </row>
    <row r="489" spans="1:159" s="205" customFormat="1" ht="39.9" customHeight="1" x14ac:dyDescent="0.25">
      <c r="A489" s="206"/>
      <c r="B489" s="196"/>
      <c r="C489" s="197"/>
      <c r="D489" s="198"/>
      <c r="E489" s="199"/>
      <c r="F489" s="200"/>
      <c r="G489" s="201"/>
      <c r="H489" s="292"/>
      <c r="I489" s="305">
        <f>RMDF!I489</f>
        <v>0</v>
      </c>
      <c r="J489" s="305" t="str">
        <f>IF(I489=ProductCode!$B$30,"PDReclPost",IF(OR(I489=ProductCode!$C$30,I489=ProductCode!$E$30,I489=ProductCode!$G$30),"PDPreCon",IF(OR(I489=ProductCode!$D$30,I489=ProductCode!$F$30),"PDNotReclPost","")))</f>
        <v/>
      </c>
      <c r="K489" s="305" t="str">
        <f t="shared" si="30"/>
        <v/>
      </c>
      <c r="L489" s="289"/>
      <c r="M489" s="305" t="str">
        <f t="shared" si="30"/>
        <v/>
      </c>
      <c r="N489" s="289" t="b">
        <f>AND(RMDF!N489&gt;=0, RMDF!N489&lt;=1-RMDF!L489, RMDF!N489=ROUND(RMDF!N489,4))</f>
        <v>1</v>
      </c>
      <c r="O489" s="286" t="str">
        <f>IF(P489="","",IF(I489="","",IF(LEFT(I489,13)="Reclaimed pos",RawMaterialCode!$E$569,RawMaterialCode!$E$568)))</f>
        <v>Reclaimed pre-consumer mixed fibers (RM0578)</v>
      </c>
      <c r="P489" s="295">
        <f t="shared" si="31"/>
        <v>1</v>
      </c>
      <c r="Q489" s="202"/>
      <c r="R489" s="203"/>
      <c r="S489" s="204" t="str">
        <f t="shared" si="32"/>
        <v/>
      </c>
      <c r="T489" s="281"/>
      <c r="U489" s="281"/>
      <c r="V489" s="281"/>
      <c r="W489" s="281"/>
      <c r="X489" s="317">
        <f>RMDF!X489</f>
        <v>0</v>
      </c>
      <c r="Y489" s="318" t="str">
        <f>IF(X489=0,"",_xlfn.XLOOKUP(X489,StatePicklist!$1:$1,StatePicklist!$3:$3,"NA",0))</f>
        <v/>
      </c>
      <c r="Z489" s="297" t="str">
        <f ca="1">IF(RMDF!Y489="", "", IF(ISNUMBER(MATCH(RMDF!Y489, INDIRECT(Y489), 0)), "OK", "Invalid"))</f>
        <v/>
      </c>
      <c r="AA489" s="281"/>
      <c r="AB489" s="281"/>
      <c r="AC489" s="281"/>
      <c r="AD489" s="281" t="b">
        <f>AND(RMDF!AG489&gt;=0, RMDF!AG489&lt;=1-RMDF!Z489, RMDF!AG489=ROUND(RMDF!AG489,4))</f>
        <v>1</v>
      </c>
      <c r="AE489" s="317">
        <f>RMDF!AE489</f>
        <v>0</v>
      </c>
      <c r="AF489" s="318" t="str">
        <f>IF(AE489=0,"",_xlfn.XLOOKUP(AE489,StatePicklist!$1:$1,StatePicklist!$3:$3,"NA",0))</f>
        <v/>
      </c>
      <c r="AG489" s="297" t="str">
        <f ca="1">IF(RMDF!AF489="", "", IF(ISNUMBER(MATCH(RMDF!AF489, INDIRECT(AF489), 0)), "OK", "Invalid"))</f>
        <v/>
      </c>
      <c r="AH489" s="281"/>
      <c r="AI489" s="281"/>
      <c r="AJ489" s="281"/>
      <c r="AK489" s="281" t="b">
        <f>AND(RMDF!AN489&gt;=0, RMDF!AN489&lt;=1-SUM(RMDF!Z489,RMDF!AG489), RMDF!AN489=ROUND(RMDF!AN489,4))</f>
        <v>1</v>
      </c>
      <c r="AL489" s="317">
        <f>RMDF!AL489</f>
        <v>0</v>
      </c>
      <c r="AM489" s="318" t="str">
        <f>IF(AL489=0,"",_xlfn.XLOOKUP(AL489,StatePicklist!$1:$1,StatePicklist!$3:$3,"NA",0))</f>
        <v/>
      </c>
      <c r="AN489" s="297" t="str">
        <f ca="1">IF(RMDF!AM489="", "", IF(ISNUMBER(MATCH(RMDF!AM489, INDIRECT(AM489), 0)), "OK", "Invalid"))</f>
        <v/>
      </c>
      <c r="AO489" s="281"/>
      <c r="AP489" s="281"/>
      <c r="AQ489" s="281"/>
      <c r="AR489" s="281" t="b">
        <f>AND(RMDF!AU489&gt;=0, RMDF!AU489&lt;=1-SUM(RMDF!Z489,RMDF!AG489,RMDF!AN489), RMDF!AU489=ROUND(RMDF!AU489,4))</f>
        <v>1</v>
      </c>
      <c r="AS489" s="317">
        <f>RMDF!AS489</f>
        <v>0</v>
      </c>
      <c r="AT489" s="318" t="str">
        <f>IF(AS489=0,"",_xlfn.XLOOKUP(AS489,StatePicklist!$1:$1,StatePicklist!$3:$3,"NA",0))</f>
        <v/>
      </c>
      <c r="AU489" s="297" t="str">
        <f ca="1">IF(RMDF!AT489="", "", IF(ISNUMBER(MATCH(RMDF!AT489, INDIRECT(AT489), 0)), "OK", "Invalid"))</f>
        <v/>
      </c>
      <c r="AV489" s="281"/>
      <c r="AW489" s="281"/>
      <c r="AX489" s="281"/>
      <c r="AY489" s="281" t="b">
        <f>AND(RMDF!BB489&gt;=0, RMDF!BB489&lt;=1-SUM(RMDF!Z489,RMDF!AG489,RMDF!AN489,RMDF!AU489), RMDF!BB489=ROUND(RMDF!BB489,4))</f>
        <v>1</v>
      </c>
      <c r="AZ489" s="317">
        <f>RMDF!AZ489</f>
        <v>0</v>
      </c>
      <c r="BA489" s="318" t="str">
        <f>IF(AZ489=0,"",_xlfn.XLOOKUP(AZ489,StatePicklist!$1:$1,StatePicklist!$3:$3,"NA",0))</f>
        <v/>
      </c>
      <c r="BB489" s="297" t="str">
        <f ca="1">IF(RMDF!BA489="", "", IF(ISNUMBER(MATCH(RMDF!BA489, INDIRECT(BA489), 0)), "OK", "Invalid"))</f>
        <v/>
      </c>
      <c r="BC489" s="281"/>
      <c r="BD489" s="281"/>
      <c r="BE489" s="281"/>
      <c r="BF489" s="281" t="b">
        <f>AND(RMDF!BI489&gt;=0, RMDF!BI489&lt;=1-SUM(RMDF!Z489,RMDF!AG489,RMDF!AN489,RMDF!AU489,RMDF!BB489), RMDF!BI489=ROUND(RMDF!BI489,4))</f>
        <v>1</v>
      </c>
      <c r="BG489" s="317">
        <f>RMDF!BG489</f>
        <v>0</v>
      </c>
      <c r="BH489" s="318" t="str">
        <f>IF(BG489=0,"",_xlfn.XLOOKUP(BG489,StatePicklist!$1:$1,StatePicklist!$3:$3,"NA",0))</f>
        <v/>
      </c>
      <c r="BI489" s="297" t="str">
        <f ca="1">IF(RMDF!BH489="", "", IF(ISNUMBER(MATCH(RMDF!BH489, INDIRECT(BH489), 0)), "OK", "Invalid"))</f>
        <v/>
      </c>
      <c r="BJ489" s="281"/>
      <c r="BK489" s="281"/>
      <c r="BL489" s="281"/>
      <c r="BM489" s="281" t="b">
        <f>AND(RMDF!BP489&gt;=0, RMDF!BP489&lt;=1-SUM(RMDF!Z489,RMDF!AG489,RMDF!AN489,RMDF!AU489,RMDF!BB489,RMDF!BI489), RMDF!BP489=ROUND(RMDF!BP489,4))</f>
        <v>1</v>
      </c>
      <c r="BN489" s="317">
        <f>RMDF!BN489</f>
        <v>0</v>
      </c>
      <c r="BO489" s="318" t="str">
        <f>IF(BN489=0,"",_xlfn.XLOOKUP(BN489,StatePicklist!$1:$1,StatePicklist!$3:$3,"NA",0))</f>
        <v/>
      </c>
      <c r="BP489" s="297" t="str">
        <f ca="1">IF(RMDF!BO489="", "", IF(ISNUMBER(MATCH(RMDF!BO489, INDIRECT(BO489), 0)), "OK", "Invalid"))</f>
        <v/>
      </c>
      <c r="BQ489" s="281"/>
      <c r="BR489" s="281"/>
      <c r="BS489" s="281"/>
      <c r="BT489" s="281" t="b">
        <f>AND(RMDF!BW489&gt;=0, RMDF!BW489&lt;=1-SUM(RMDF!Z489,RMDF!AG489,RMDF!AN489,RMDF!AU489,RMDF!BB489,RMDF!BI489,RMDF!BP489), RMDF!BW489=ROUND(RMDF!BW489,4))</f>
        <v>1</v>
      </c>
      <c r="BU489" s="317">
        <f>RMDF!BU489</f>
        <v>0</v>
      </c>
      <c r="BV489" s="318" t="str">
        <f>IF(BU489=0,"",_xlfn.XLOOKUP(BU489,StatePicklist!$1:$1,StatePicklist!$3:$3,"NA",0))</f>
        <v/>
      </c>
      <c r="BW489" s="297" t="str">
        <f ca="1">IF(RMDF!BV489="", "", IF(ISNUMBER(MATCH(RMDF!BV489, INDIRECT(BV489), 0)), "OK", "Invalid"))</f>
        <v/>
      </c>
      <c r="BX489" s="281"/>
      <c r="BY489" s="281"/>
      <c r="BZ489" s="281"/>
      <c r="CA489" s="281" t="b">
        <f>AND(RMDF!CD489&gt;=0, RMDF!CD489&lt;=1-SUM(RMDF!Z489,RMDF!AG489,RMDF!AN489,RMDF!AU489,RMDF!BB489,RMDF!BI489,RMDF!BP489,RMDF!BW489), RMDF!CD489=ROUND(RMDF!CD489,4))</f>
        <v>1</v>
      </c>
      <c r="CB489" s="317">
        <f>RMDF!CB489</f>
        <v>0</v>
      </c>
      <c r="CC489" s="318" t="str">
        <f>IF(CB489=0,"",_xlfn.XLOOKUP(CB489,StatePicklist!$1:$1,StatePicklist!$3:$3,"NA",0))</f>
        <v/>
      </c>
      <c r="CD489" s="297" t="str">
        <f ca="1">IF(RMDF!CC489="", "", IF(ISNUMBER(MATCH(RMDF!CC489, INDIRECT(CC489), 0)), "OK", "Invalid"))</f>
        <v/>
      </c>
      <c r="CE489" s="281"/>
      <c r="CF489" s="281"/>
      <c r="CG489" s="281"/>
      <c r="CH489" s="281" t="b">
        <f>AND(RMDF!CK489&gt;=0, RMDF!CK489&lt;=1-SUM(RMDF!Z489,RMDF!AG489,RMDF!AN489,RMDF!AU489,RMDF!BB489,RMDF!BI489,RMDF!BP489,RMDF!BW489,RMDF!CD489), RMDF!CK489=ROUND(RMDF!CK489,4))</f>
        <v>1</v>
      </c>
      <c r="CI489" s="317">
        <f>RMDF!CI489</f>
        <v>0</v>
      </c>
      <c r="CJ489" s="318" t="str">
        <f>IF(CI489=0,"",_xlfn.XLOOKUP(CI489,StatePicklist!$1:$1,StatePicklist!$3:$3,"NA",0))</f>
        <v/>
      </c>
      <c r="CK489" s="297" t="str">
        <f ca="1">IF(RMDF!CJ489="", "", IF(ISNUMBER(MATCH(RMDF!CJ489, INDIRECT(CJ489), 0)), "OK", "Invalid"))</f>
        <v/>
      </c>
      <c r="CL489" s="281"/>
      <c r="CM489" s="281"/>
      <c r="CN489" s="281"/>
      <c r="CO489" s="281" t="b">
        <f>AND(RMDF!CR489&gt;=0, RMDF!CR489&lt;=1-SUM(RMDF!Z489,RMDF!AG489,RMDF!AN489,RMDF!AU489,RMDF!BB489,RMDF!BI489,RMDF!BP489,RMDF!BW489,RMDF!CD489,RMDF!CK489), RMDF!CR489=ROUND(RMDF!CR489,4))</f>
        <v>1</v>
      </c>
      <c r="CP489" s="317">
        <f>RMDF!CP489</f>
        <v>0</v>
      </c>
      <c r="CQ489" s="318" t="str">
        <f>IF(CP489=0,"",_xlfn.XLOOKUP(CP489,StatePicklist!$1:$1,StatePicklist!$3:$3,"NA",0))</f>
        <v/>
      </c>
      <c r="CR489" s="297" t="str">
        <f ca="1">IF(RMDF!CQ489="", "", IF(ISNUMBER(MATCH(RMDF!CQ489, INDIRECT(CQ489), 0)), "OK", "Invalid"))</f>
        <v/>
      </c>
      <c r="CS489" s="281"/>
      <c r="CT489" s="281"/>
      <c r="CU489" s="281"/>
      <c r="CV489" s="281" t="b">
        <f>AND(RMDF!CY489&gt;=0, RMDF!CY489&lt;=1-SUM(RMDF!Z489,RMDF!AG489,RMDF!AN489,RMDF!AU489,RMDF!BB489,RMDF!BI489,RMDF!BP489,RMDF!BW489,RMDF!CD489,RMDF!CK489,RMDF!CR489), RMDF!CY489=ROUND(RMDF!CY489,4))</f>
        <v>1</v>
      </c>
      <c r="CW489" s="317">
        <f>RMDF!CW489</f>
        <v>0</v>
      </c>
      <c r="CX489" s="318" t="str">
        <f>IF(CW489=0,"",_xlfn.XLOOKUP(CW489,StatePicklist!$1:$1,StatePicklist!$3:$3,"NA",0))</f>
        <v/>
      </c>
      <c r="CY489" s="297" t="str">
        <f ca="1">IF(RMDF!CX489="", "", IF(ISNUMBER(MATCH(RMDF!CX489, INDIRECT(CX489), 0)), "OK", "Invalid"))</f>
        <v/>
      </c>
      <c r="CZ489" s="281"/>
      <c r="DA489" s="281"/>
      <c r="DB489" s="281"/>
      <c r="DC489" s="281" t="b">
        <f>AND(RMDF!DF489&gt;=0, RMDF!DF489&lt;=1-SUM(RMDF!Z489,RMDF!AG489,RMDF!AN489,RMDF!AU489,RMDF!BB489,RMDF!BI489,RMDF!BP489,RMDF!BW489,RMDF!CD489,RMDF!CK489,RMDF!CR489,RMDF!CY489), RMDF!DF489=ROUND(RMDF!DF489,4))</f>
        <v>1</v>
      </c>
      <c r="DD489" s="317">
        <f>RMDF!DD489</f>
        <v>0</v>
      </c>
      <c r="DE489" s="318" t="str">
        <f>IF(DD489=0,"",_xlfn.XLOOKUP(DD489,StatePicklist!$1:$1,StatePicklist!$3:$3,"NA",0))</f>
        <v/>
      </c>
      <c r="DF489" s="297" t="str">
        <f ca="1">IF(RMDF!DE489="", "", IF(ISNUMBER(MATCH(RMDF!DE489, INDIRECT(DE489), 0)), "OK", "Invalid"))</f>
        <v/>
      </c>
      <c r="DG489" s="281"/>
      <c r="DH489" s="281"/>
      <c r="DI489" s="281"/>
      <c r="DJ489" s="281" t="b">
        <f>AND(RMDF!DM489&gt;=0, RMDF!DM489&lt;=1-SUM(RMDF!Z489,RMDF!AG489,RMDF!AN489,RMDF!AU489,RMDF!BB489,RMDF!BI489,RMDF!BP489,RMDF!BW489,RMDF!CD489,RMDF!CK489,RMDF!CR489,RMDF!CY489,RMDF!DF489), RMDF!DM489=ROUND(RMDF!DM489,4))</f>
        <v>1</v>
      </c>
      <c r="DK489" s="317">
        <f>RMDF!DK489</f>
        <v>0</v>
      </c>
      <c r="DL489" s="318" t="str">
        <f>IF(DK489=0,"",_xlfn.XLOOKUP(DK489,StatePicklist!$1:$1,StatePicklist!$3:$3,"NA",0))</f>
        <v/>
      </c>
      <c r="DM489" s="297" t="str">
        <f ca="1">IF(RMDF!DL489="", "", IF(ISNUMBER(MATCH(RMDF!DL489, INDIRECT(DL489), 0)), "OK", "Invalid"))</f>
        <v/>
      </c>
      <c r="DN489" s="281"/>
      <c r="DO489" s="281"/>
      <c r="DP489" s="281"/>
      <c r="DQ489" s="281" t="b">
        <f>AND(RMDF!DT489&gt;=0, RMDF!DT489&lt;=1-SUM(RMDF!Z489,RMDF!AG489,RMDF!AN489,RMDF!AU489,RMDF!BB489,RMDF!BI489,RMDF!BP489,RMDF!BW489,RMDF!CD489,RMDF!CK489,RMDF!CR489,RMDF!CY489,RMDF!DF489,RMDF!DM489), RMDF!DT489=ROUND(RMDF!DT489,4))</f>
        <v>1</v>
      </c>
      <c r="DR489" s="317">
        <f>RMDF!DR489</f>
        <v>0</v>
      </c>
      <c r="DS489" s="318" t="str">
        <f>IF(DR489=0,"",_xlfn.XLOOKUP(DR489,StatePicklist!$1:$1,StatePicklist!$3:$3,"NA",0))</f>
        <v/>
      </c>
      <c r="DT489" s="297" t="str">
        <f ca="1">IF(RMDF!DS489="", "", IF(ISNUMBER(MATCH(RMDF!DS489, INDIRECT(DS489), 0)), "OK", "Invalid"))</f>
        <v/>
      </c>
      <c r="DU489" s="281"/>
      <c r="DV489" s="281"/>
      <c r="DW489" s="281"/>
      <c r="DX489" s="281" t="b">
        <f>AND(RMDF!EA489&gt;=0, RMDF!EA489&lt;=1-SUM(RMDF!Z489,RMDF!AG489,RMDF!AN489,RMDF!AU489,RMDF!BB489,RMDF!BI489,RMDF!BP489,RMDF!BW489,RMDF!CD489,RMDF!CK489,RMDF!CR489,RMDF!CY489,RMDF!DF489,RMDF!DM489,RMDF!DT489), RMDF!EA489=ROUND(RMDF!EA489,4))</f>
        <v>1</v>
      </c>
      <c r="DY489" s="317">
        <f>RMDF!DY489</f>
        <v>0</v>
      </c>
      <c r="DZ489" s="318" t="str">
        <f>IF(DY489=0,"",_xlfn.XLOOKUP(DY489,StatePicklist!$1:$1,StatePicklist!$3:$3,"NA",0))</f>
        <v/>
      </c>
      <c r="EA489" s="297" t="str">
        <f ca="1">IF(RMDF!DZ489="", "", IF(ISNUMBER(MATCH(RMDF!DZ489, INDIRECT(DZ489), 0)), "OK", "Invalid"))</f>
        <v/>
      </c>
      <c r="EB489" s="281"/>
      <c r="EC489" s="281"/>
      <c r="ED489" s="281"/>
      <c r="EE489" s="281" t="b">
        <f>AND(RMDF!EH489&gt;=0, RMDF!EH489&lt;=1-SUM(RMDF!Z489,RMDF!AG489,RMDF!AN489,RMDF!AU489,RMDF!BB489,RMDF!BI489,RMDF!BP489,RMDF!BW489,RMDF!CD489,RMDF!CK489,RMDF!CR489,RMDF!CY489,RMDF!DF489,RMDF!DM489,RMDF!DT489,RMDF!EA489), RMDF!EH489=ROUND(RMDF!EH489,4))</f>
        <v>1</v>
      </c>
      <c r="EF489" s="317">
        <f>RMDF!EF489</f>
        <v>0</v>
      </c>
      <c r="EG489" s="318" t="str">
        <f>IF(EF489=0,"",_xlfn.XLOOKUP(EF489,StatePicklist!$1:$1,StatePicklist!$3:$3,"NA",0))</f>
        <v/>
      </c>
      <c r="EH489" s="297" t="str">
        <f ca="1">IF(RMDF!EG489="", "", IF(ISNUMBER(MATCH(RMDF!EG489, INDIRECT(EG489), 0)), "OK", "Invalid"))</f>
        <v/>
      </c>
      <c r="EI489" s="281"/>
      <c r="EJ489" s="281"/>
      <c r="EK489" s="281"/>
      <c r="EL489" s="281" t="b">
        <f>AND(RMDF!EO489&gt;=0, RMDF!EO489&lt;=1-SUM(RMDF!Z489,RMDF!AG489,RMDF!AN489,RMDF!AU489,RMDF!BB489,RMDF!BI489,RMDF!BP489,RMDF!BW489,RMDF!CD489,RMDF!CK489,RMDF!CR489,RMDF!CY489,RMDF!DF489,RMDF!DM489,RMDF!DT489,RMDF!EA489,RMDF!EH489), RMDF!EO489=ROUND(RMDF!EO489,4))</f>
        <v>1</v>
      </c>
      <c r="EM489" s="317">
        <f>RMDF!EM489</f>
        <v>0</v>
      </c>
      <c r="EN489" s="318" t="str">
        <f>IF(EM489=0,"",_xlfn.XLOOKUP(EM489,StatePicklist!$1:$1,StatePicklist!$3:$3,"NA",0))</f>
        <v/>
      </c>
      <c r="EO489" s="297" t="str">
        <f ca="1">IF(RMDF!EN489="", "", IF(ISNUMBER(MATCH(RMDF!EN489, INDIRECT(EN489), 0)), "OK", "Invalid"))</f>
        <v/>
      </c>
      <c r="EP489" s="281"/>
      <c r="EQ489" s="281"/>
      <c r="ER489" s="281"/>
      <c r="ES489" s="281" t="b">
        <f>AND(RMDF!EV489&gt;=0, RMDF!EV489&lt;=1-SUM(RMDF!Z489,RMDF!AG489,RMDF!AN489,RMDF!AU489,RMDF!BB489,RMDF!BI489,RMDF!BP489,RMDF!BW489,RMDF!CD489,RMDF!CK489,RMDF!CR489,RMDF!CY489,RMDF!DF489,RMDF!DM489,RMDF!DT489,RMDF!EA489,RMDF!EH489,RMDF!EO489), RMDF!EV489=ROUND(RMDF!EV489,4))</f>
        <v>1</v>
      </c>
      <c r="ET489" s="317">
        <f>RMDF!ET489</f>
        <v>0</v>
      </c>
      <c r="EU489" s="318" t="str">
        <f>IF(ET489=0,"",_xlfn.XLOOKUP(ET489,StatePicklist!$1:$1,StatePicklist!$3:$3,"NA",0))</f>
        <v/>
      </c>
      <c r="EV489" s="297" t="str">
        <f ca="1">IF(RMDF!EU489="", "", IF(ISNUMBER(MATCH(RMDF!EU489, INDIRECT(EU489), 0)), "OK", "Invalid"))</f>
        <v/>
      </c>
      <c r="EW489" s="281"/>
      <c r="EX489" s="281"/>
      <c r="EY489" s="281"/>
      <c r="EZ489" s="281" t="b">
        <f>AND(RMDF!FC489&gt;=0, RMDF!FC489&lt;=1-SUM(RMDF!Z489,RMDF!AG489,RMDF!AN489,RMDF!AU489,RMDF!BB489,RMDF!BI489,RMDF!BP489,RMDF!BW489,RMDF!CD489,RMDF!CK489,RMDF!CR489,RMDF!CY489,RMDF!DF489,RMDF!DM489,RMDF!DT489,RMDF!EA489,RMDF!EH489,RMDF!EO489,RMDF!EV489), RMDF!FC489=ROUND(RMDF!FC489,4))</f>
        <v>1</v>
      </c>
      <c r="FA489" s="317">
        <f>RMDF!FA489</f>
        <v>0</v>
      </c>
      <c r="FB489" s="318" t="str">
        <f>IF(FA489=0,"",_xlfn.XLOOKUP(FA489,StatePicklist!$1:$1,StatePicklist!$3:$3,"NA",0))</f>
        <v/>
      </c>
      <c r="FC489" s="297" t="str">
        <f ca="1">IF(RMDF!FB489="", "", IF(ISNUMBER(MATCH(RMDF!FB489, INDIRECT(FB489), 0)), "OK", "Invalid"))</f>
        <v/>
      </c>
    </row>
    <row r="490" spans="1:159" s="205" customFormat="1" ht="39.9" customHeight="1" x14ac:dyDescent="0.25">
      <c r="A490" s="206"/>
      <c r="B490" s="196"/>
      <c r="C490" s="197"/>
      <c r="D490" s="198"/>
      <c r="E490" s="199"/>
      <c r="F490" s="200"/>
      <c r="G490" s="201"/>
      <c r="H490" s="292"/>
      <c r="I490" s="305">
        <f>RMDF!I490</f>
        <v>0</v>
      </c>
      <c r="J490" s="305" t="str">
        <f>IF(I490=ProductCode!$B$30,"PDReclPost",IF(OR(I490=ProductCode!$C$30,I490=ProductCode!$E$30,I490=ProductCode!$G$30),"PDPreCon",IF(OR(I490=ProductCode!$D$30,I490=ProductCode!$F$30),"PDNotReclPost","")))</f>
        <v/>
      </c>
      <c r="K490" s="305" t="str">
        <f t="shared" si="30"/>
        <v/>
      </c>
      <c r="L490" s="289"/>
      <c r="M490" s="305" t="str">
        <f t="shared" si="30"/>
        <v/>
      </c>
      <c r="N490" s="289" t="b">
        <f>AND(RMDF!N490&gt;=0, RMDF!N490&lt;=1-RMDF!L490, RMDF!N490=ROUND(RMDF!N490,4))</f>
        <v>1</v>
      </c>
      <c r="O490" s="286" t="str">
        <f>IF(P490="","",IF(I490="","",IF(LEFT(I490,13)="Reclaimed pos",RawMaterialCode!$E$569,RawMaterialCode!$E$568)))</f>
        <v>Reclaimed pre-consumer mixed fibers (RM0578)</v>
      </c>
      <c r="P490" s="295">
        <f t="shared" si="31"/>
        <v>1</v>
      </c>
      <c r="Q490" s="202"/>
      <c r="R490" s="203"/>
      <c r="S490" s="204" t="str">
        <f t="shared" si="32"/>
        <v/>
      </c>
      <c r="T490" s="281"/>
      <c r="U490" s="281"/>
      <c r="V490" s="281"/>
      <c r="W490" s="281"/>
      <c r="X490" s="317">
        <f>RMDF!X490</f>
        <v>0</v>
      </c>
      <c r="Y490" s="318" t="str">
        <f>IF(X490=0,"",_xlfn.XLOOKUP(X490,StatePicklist!$1:$1,StatePicklist!$3:$3,"NA",0))</f>
        <v/>
      </c>
      <c r="Z490" s="297" t="str">
        <f ca="1">IF(RMDF!Y490="", "", IF(ISNUMBER(MATCH(RMDF!Y490, INDIRECT(Y490), 0)), "OK", "Invalid"))</f>
        <v/>
      </c>
      <c r="AA490" s="281"/>
      <c r="AB490" s="281"/>
      <c r="AC490" s="281"/>
      <c r="AD490" s="281" t="b">
        <f>AND(RMDF!AG490&gt;=0, RMDF!AG490&lt;=1-RMDF!Z490, RMDF!AG490=ROUND(RMDF!AG490,4))</f>
        <v>1</v>
      </c>
      <c r="AE490" s="317">
        <f>RMDF!AE490</f>
        <v>0</v>
      </c>
      <c r="AF490" s="318" t="str">
        <f>IF(AE490=0,"",_xlfn.XLOOKUP(AE490,StatePicklist!$1:$1,StatePicklist!$3:$3,"NA",0))</f>
        <v/>
      </c>
      <c r="AG490" s="297" t="str">
        <f ca="1">IF(RMDF!AF490="", "", IF(ISNUMBER(MATCH(RMDF!AF490, INDIRECT(AF490), 0)), "OK", "Invalid"))</f>
        <v/>
      </c>
      <c r="AH490" s="281"/>
      <c r="AI490" s="281"/>
      <c r="AJ490" s="281"/>
      <c r="AK490" s="281" t="b">
        <f>AND(RMDF!AN490&gt;=0, RMDF!AN490&lt;=1-SUM(RMDF!Z490,RMDF!AG490), RMDF!AN490=ROUND(RMDF!AN490,4))</f>
        <v>1</v>
      </c>
      <c r="AL490" s="317">
        <f>RMDF!AL490</f>
        <v>0</v>
      </c>
      <c r="AM490" s="318" t="str">
        <f>IF(AL490=0,"",_xlfn.XLOOKUP(AL490,StatePicklist!$1:$1,StatePicklist!$3:$3,"NA",0))</f>
        <v/>
      </c>
      <c r="AN490" s="297" t="str">
        <f ca="1">IF(RMDF!AM490="", "", IF(ISNUMBER(MATCH(RMDF!AM490, INDIRECT(AM490), 0)), "OK", "Invalid"))</f>
        <v/>
      </c>
      <c r="AO490" s="281"/>
      <c r="AP490" s="281"/>
      <c r="AQ490" s="281"/>
      <c r="AR490" s="281" t="b">
        <f>AND(RMDF!AU490&gt;=0, RMDF!AU490&lt;=1-SUM(RMDF!Z490,RMDF!AG490,RMDF!AN490), RMDF!AU490=ROUND(RMDF!AU490,4))</f>
        <v>1</v>
      </c>
      <c r="AS490" s="317">
        <f>RMDF!AS490</f>
        <v>0</v>
      </c>
      <c r="AT490" s="318" t="str">
        <f>IF(AS490=0,"",_xlfn.XLOOKUP(AS490,StatePicklist!$1:$1,StatePicklist!$3:$3,"NA",0))</f>
        <v/>
      </c>
      <c r="AU490" s="297" t="str">
        <f ca="1">IF(RMDF!AT490="", "", IF(ISNUMBER(MATCH(RMDF!AT490, INDIRECT(AT490), 0)), "OK", "Invalid"))</f>
        <v/>
      </c>
      <c r="AV490" s="281"/>
      <c r="AW490" s="281"/>
      <c r="AX490" s="281"/>
      <c r="AY490" s="281" t="b">
        <f>AND(RMDF!BB490&gt;=0, RMDF!BB490&lt;=1-SUM(RMDF!Z490,RMDF!AG490,RMDF!AN490,RMDF!AU490), RMDF!BB490=ROUND(RMDF!BB490,4))</f>
        <v>1</v>
      </c>
      <c r="AZ490" s="317">
        <f>RMDF!AZ490</f>
        <v>0</v>
      </c>
      <c r="BA490" s="318" t="str">
        <f>IF(AZ490=0,"",_xlfn.XLOOKUP(AZ490,StatePicklist!$1:$1,StatePicklist!$3:$3,"NA",0))</f>
        <v/>
      </c>
      <c r="BB490" s="297" t="str">
        <f ca="1">IF(RMDF!BA490="", "", IF(ISNUMBER(MATCH(RMDF!BA490, INDIRECT(BA490), 0)), "OK", "Invalid"))</f>
        <v/>
      </c>
      <c r="BC490" s="281"/>
      <c r="BD490" s="281"/>
      <c r="BE490" s="281"/>
      <c r="BF490" s="281" t="b">
        <f>AND(RMDF!BI490&gt;=0, RMDF!BI490&lt;=1-SUM(RMDF!Z490,RMDF!AG490,RMDF!AN490,RMDF!AU490,RMDF!BB490), RMDF!BI490=ROUND(RMDF!BI490,4))</f>
        <v>1</v>
      </c>
      <c r="BG490" s="317">
        <f>RMDF!BG490</f>
        <v>0</v>
      </c>
      <c r="BH490" s="318" t="str">
        <f>IF(BG490=0,"",_xlfn.XLOOKUP(BG490,StatePicklist!$1:$1,StatePicklist!$3:$3,"NA",0))</f>
        <v/>
      </c>
      <c r="BI490" s="297" t="str">
        <f ca="1">IF(RMDF!BH490="", "", IF(ISNUMBER(MATCH(RMDF!BH490, INDIRECT(BH490), 0)), "OK", "Invalid"))</f>
        <v/>
      </c>
      <c r="BJ490" s="281"/>
      <c r="BK490" s="281"/>
      <c r="BL490" s="281"/>
      <c r="BM490" s="281" t="b">
        <f>AND(RMDF!BP490&gt;=0, RMDF!BP490&lt;=1-SUM(RMDF!Z490,RMDF!AG490,RMDF!AN490,RMDF!AU490,RMDF!BB490,RMDF!BI490), RMDF!BP490=ROUND(RMDF!BP490,4))</f>
        <v>1</v>
      </c>
      <c r="BN490" s="317">
        <f>RMDF!BN490</f>
        <v>0</v>
      </c>
      <c r="BO490" s="318" t="str">
        <f>IF(BN490=0,"",_xlfn.XLOOKUP(BN490,StatePicklist!$1:$1,StatePicklist!$3:$3,"NA",0))</f>
        <v/>
      </c>
      <c r="BP490" s="297" t="str">
        <f ca="1">IF(RMDF!BO490="", "", IF(ISNUMBER(MATCH(RMDF!BO490, INDIRECT(BO490), 0)), "OK", "Invalid"))</f>
        <v/>
      </c>
      <c r="BQ490" s="281"/>
      <c r="BR490" s="281"/>
      <c r="BS490" s="281"/>
      <c r="BT490" s="281" t="b">
        <f>AND(RMDF!BW490&gt;=0, RMDF!BW490&lt;=1-SUM(RMDF!Z490,RMDF!AG490,RMDF!AN490,RMDF!AU490,RMDF!BB490,RMDF!BI490,RMDF!BP490), RMDF!BW490=ROUND(RMDF!BW490,4))</f>
        <v>1</v>
      </c>
      <c r="BU490" s="317">
        <f>RMDF!BU490</f>
        <v>0</v>
      </c>
      <c r="BV490" s="318" t="str">
        <f>IF(BU490=0,"",_xlfn.XLOOKUP(BU490,StatePicklist!$1:$1,StatePicklist!$3:$3,"NA",0))</f>
        <v/>
      </c>
      <c r="BW490" s="297" t="str">
        <f ca="1">IF(RMDF!BV490="", "", IF(ISNUMBER(MATCH(RMDF!BV490, INDIRECT(BV490), 0)), "OK", "Invalid"))</f>
        <v/>
      </c>
      <c r="BX490" s="281"/>
      <c r="BY490" s="281"/>
      <c r="BZ490" s="281"/>
      <c r="CA490" s="281" t="b">
        <f>AND(RMDF!CD490&gt;=0, RMDF!CD490&lt;=1-SUM(RMDF!Z490,RMDF!AG490,RMDF!AN490,RMDF!AU490,RMDF!BB490,RMDF!BI490,RMDF!BP490,RMDF!BW490), RMDF!CD490=ROUND(RMDF!CD490,4))</f>
        <v>1</v>
      </c>
      <c r="CB490" s="317">
        <f>RMDF!CB490</f>
        <v>0</v>
      </c>
      <c r="CC490" s="318" t="str">
        <f>IF(CB490=0,"",_xlfn.XLOOKUP(CB490,StatePicklist!$1:$1,StatePicklist!$3:$3,"NA",0))</f>
        <v/>
      </c>
      <c r="CD490" s="297" t="str">
        <f ca="1">IF(RMDF!CC490="", "", IF(ISNUMBER(MATCH(RMDF!CC490, INDIRECT(CC490), 0)), "OK", "Invalid"))</f>
        <v/>
      </c>
      <c r="CE490" s="281"/>
      <c r="CF490" s="281"/>
      <c r="CG490" s="281"/>
      <c r="CH490" s="281" t="b">
        <f>AND(RMDF!CK490&gt;=0, RMDF!CK490&lt;=1-SUM(RMDF!Z490,RMDF!AG490,RMDF!AN490,RMDF!AU490,RMDF!BB490,RMDF!BI490,RMDF!BP490,RMDF!BW490,RMDF!CD490), RMDF!CK490=ROUND(RMDF!CK490,4))</f>
        <v>1</v>
      </c>
      <c r="CI490" s="317">
        <f>RMDF!CI490</f>
        <v>0</v>
      </c>
      <c r="CJ490" s="318" t="str">
        <f>IF(CI490=0,"",_xlfn.XLOOKUP(CI490,StatePicklist!$1:$1,StatePicklist!$3:$3,"NA",0))</f>
        <v/>
      </c>
      <c r="CK490" s="297" t="str">
        <f ca="1">IF(RMDF!CJ490="", "", IF(ISNUMBER(MATCH(RMDF!CJ490, INDIRECT(CJ490), 0)), "OK", "Invalid"))</f>
        <v/>
      </c>
      <c r="CL490" s="281"/>
      <c r="CM490" s="281"/>
      <c r="CN490" s="281"/>
      <c r="CO490" s="281" t="b">
        <f>AND(RMDF!CR490&gt;=0, RMDF!CR490&lt;=1-SUM(RMDF!Z490,RMDF!AG490,RMDF!AN490,RMDF!AU490,RMDF!BB490,RMDF!BI490,RMDF!BP490,RMDF!BW490,RMDF!CD490,RMDF!CK490), RMDF!CR490=ROUND(RMDF!CR490,4))</f>
        <v>1</v>
      </c>
      <c r="CP490" s="317">
        <f>RMDF!CP490</f>
        <v>0</v>
      </c>
      <c r="CQ490" s="318" t="str">
        <f>IF(CP490=0,"",_xlfn.XLOOKUP(CP490,StatePicklist!$1:$1,StatePicklist!$3:$3,"NA",0))</f>
        <v/>
      </c>
      <c r="CR490" s="297" t="str">
        <f ca="1">IF(RMDF!CQ490="", "", IF(ISNUMBER(MATCH(RMDF!CQ490, INDIRECT(CQ490), 0)), "OK", "Invalid"))</f>
        <v/>
      </c>
      <c r="CS490" s="281"/>
      <c r="CT490" s="281"/>
      <c r="CU490" s="281"/>
      <c r="CV490" s="281" t="b">
        <f>AND(RMDF!CY490&gt;=0, RMDF!CY490&lt;=1-SUM(RMDF!Z490,RMDF!AG490,RMDF!AN490,RMDF!AU490,RMDF!BB490,RMDF!BI490,RMDF!BP490,RMDF!BW490,RMDF!CD490,RMDF!CK490,RMDF!CR490), RMDF!CY490=ROUND(RMDF!CY490,4))</f>
        <v>1</v>
      </c>
      <c r="CW490" s="317">
        <f>RMDF!CW490</f>
        <v>0</v>
      </c>
      <c r="CX490" s="318" t="str">
        <f>IF(CW490=0,"",_xlfn.XLOOKUP(CW490,StatePicklist!$1:$1,StatePicklist!$3:$3,"NA",0))</f>
        <v/>
      </c>
      <c r="CY490" s="297" t="str">
        <f ca="1">IF(RMDF!CX490="", "", IF(ISNUMBER(MATCH(RMDF!CX490, INDIRECT(CX490), 0)), "OK", "Invalid"))</f>
        <v/>
      </c>
      <c r="CZ490" s="281"/>
      <c r="DA490" s="281"/>
      <c r="DB490" s="281"/>
      <c r="DC490" s="281" t="b">
        <f>AND(RMDF!DF490&gt;=0, RMDF!DF490&lt;=1-SUM(RMDF!Z490,RMDF!AG490,RMDF!AN490,RMDF!AU490,RMDF!BB490,RMDF!BI490,RMDF!BP490,RMDF!BW490,RMDF!CD490,RMDF!CK490,RMDF!CR490,RMDF!CY490), RMDF!DF490=ROUND(RMDF!DF490,4))</f>
        <v>1</v>
      </c>
      <c r="DD490" s="317">
        <f>RMDF!DD490</f>
        <v>0</v>
      </c>
      <c r="DE490" s="318" t="str">
        <f>IF(DD490=0,"",_xlfn.XLOOKUP(DD490,StatePicklist!$1:$1,StatePicklist!$3:$3,"NA",0))</f>
        <v/>
      </c>
      <c r="DF490" s="297" t="str">
        <f ca="1">IF(RMDF!DE490="", "", IF(ISNUMBER(MATCH(RMDF!DE490, INDIRECT(DE490), 0)), "OK", "Invalid"))</f>
        <v/>
      </c>
      <c r="DG490" s="281"/>
      <c r="DH490" s="281"/>
      <c r="DI490" s="281"/>
      <c r="DJ490" s="281" t="b">
        <f>AND(RMDF!DM490&gt;=0, RMDF!DM490&lt;=1-SUM(RMDF!Z490,RMDF!AG490,RMDF!AN490,RMDF!AU490,RMDF!BB490,RMDF!BI490,RMDF!BP490,RMDF!BW490,RMDF!CD490,RMDF!CK490,RMDF!CR490,RMDF!CY490,RMDF!DF490), RMDF!DM490=ROUND(RMDF!DM490,4))</f>
        <v>1</v>
      </c>
      <c r="DK490" s="317">
        <f>RMDF!DK490</f>
        <v>0</v>
      </c>
      <c r="DL490" s="318" t="str">
        <f>IF(DK490=0,"",_xlfn.XLOOKUP(DK490,StatePicklist!$1:$1,StatePicklist!$3:$3,"NA",0))</f>
        <v/>
      </c>
      <c r="DM490" s="297" t="str">
        <f ca="1">IF(RMDF!DL490="", "", IF(ISNUMBER(MATCH(RMDF!DL490, INDIRECT(DL490), 0)), "OK", "Invalid"))</f>
        <v/>
      </c>
      <c r="DN490" s="281"/>
      <c r="DO490" s="281"/>
      <c r="DP490" s="281"/>
      <c r="DQ490" s="281" t="b">
        <f>AND(RMDF!DT490&gt;=0, RMDF!DT490&lt;=1-SUM(RMDF!Z490,RMDF!AG490,RMDF!AN490,RMDF!AU490,RMDF!BB490,RMDF!BI490,RMDF!BP490,RMDF!BW490,RMDF!CD490,RMDF!CK490,RMDF!CR490,RMDF!CY490,RMDF!DF490,RMDF!DM490), RMDF!DT490=ROUND(RMDF!DT490,4))</f>
        <v>1</v>
      </c>
      <c r="DR490" s="317">
        <f>RMDF!DR490</f>
        <v>0</v>
      </c>
      <c r="DS490" s="318" t="str">
        <f>IF(DR490=0,"",_xlfn.XLOOKUP(DR490,StatePicklist!$1:$1,StatePicklist!$3:$3,"NA",0))</f>
        <v/>
      </c>
      <c r="DT490" s="297" t="str">
        <f ca="1">IF(RMDF!DS490="", "", IF(ISNUMBER(MATCH(RMDF!DS490, INDIRECT(DS490), 0)), "OK", "Invalid"))</f>
        <v/>
      </c>
      <c r="DU490" s="281"/>
      <c r="DV490" s="281"/>
      <c r="DW490" s="281"/>
      <c r="DX490" s="281" t="b">
        <f>AND(RMDF!EA490&gt;=0, RMDF!EA490&lt;=1-SUM(RMDF!Z490,RMDF!AG490,RMDF!AN490,RMDF!AU490,RMDF!BB490,RMDF!BI490,RMDF!BP490,RMDF!BW490,RMDF!CD490,RMDF!CK490,RMDF!CR490,RMDF!CY490,RMDF!DF490,RMDF!DM490,RMDF!DT490), RMDF!EA490=ROUND(RMDF!EA490,4))</f>
        <v>1</v>
      </c>
      <c r="DY490" s="317">
        <f>RMDF!DY490</f>
        <v>0</v>
      </c>
      <c r="DZ490" s="318" t="str">
        <f>IF(DY490=0,"",_xlfn.XLOOKUP(DY490,StatePicklist!$1:$1,StatePicklist!$3:$3,"NA",0))</f>
        <v/>
      </c>
      <c r="EA490" s="297" t="str">
        <f ca="1">IF(RMDF!DZ490="", "", IF(ISNUMBER(MATCH(RMDF!DZ490, INDIRECT(DZ490), 0)), "OK", "Invalid"))</f>
        <v/>
      </c>
      <c r="EB490" s="281"/>
      <c r="EC490" s="281"/>
      <c r="ED490" s="281"/>
      <c r="EE490" s="281" t="b">
        <f>AND(RMDF!EH490&gt;=0, RMDF!EH490&lt;=1-SUM(RMDF!Z490,RMDF!AG490,RMDF!AN490,RMDF!AU490,RMDF!BB490,RMDF!BI490,RMDF!BP490,RMDF!BW490,RMDF!CD490,RMDF!CK490,RMDF!CR490,RMDF!CY490,RMDF!DF490,RMDF!DM490,RMDF!DT490,RMDF!EA490), RMDF!EH490=ROUND(RMDF!EH490,4))</f>
        <v>1</v>
      </c>
      <c r="EF490" s="317">
        <f>RMDF!EF490</f>
        <v>0</v>
      </c>
      <c r="EG490" s="318" t="str">
        <f>IF(EF490=0,"",_xlfn.XLOOKUP(EF490,StatePicklist!$1:$1,StatePicklist!$3:$3,"NA",0))</f>
        <v/>
      </c>
      <c r="EH490" s="297" t="str">
        <f ca="1">IF(RMDF!EG490="", "", IF(ISNUMBER(MATCH(RMDF!EG490, INDIRECT(EG490), 0)), "OK", "Invalid"))</f>
        <v/>
      </c>
      <c r="EI490" s="281"/>
      <c r="EJ490" s="281"/>
      <c r="EK490" s="281"/>
      <c r="EL490" s="281" t="b">
        <f>AND(RMDF!EO490&gt;=0, RMDF!EO490&lt;=1-SUM(RMDF!Z490,RMDF!AG490,RMDF!AN490,RMDF!AU490,RMDF!BB490,RMDF!BI490,RMDF!BP490,RMDF!BW490,RMDF!CD490,RMDF!CK490,RMDF!CR490,RMDF!CY490,RMDF!DF490,RMDF!DM490,RMDF!DT490,RMDF!EA490,RMDF!EH490), RMDF!EO490=ROUND(RMDF!EO490,4))</f>
        <v>1</v>
      </c>
      <c r="EM490" s="317">
        <f>RMDF!EM490</f>
        <v>0</v>
      </c>
      <c r="EN490" s="318" t="str">
        <f>IF(EM490=0,"",_xlfn.XLOOKUP(EM490,StatePicklist!$1:$1,StatePicklist!$3:$3,"NA",0))</f>
        <v/>
      </c>
      <c r="EO490" s="297" t="str">
        <f ca="1">IF(RMDF!EN490="", "", IF(ISNUMBER(MATCH(RMDF!EN490, INDIRECT(EN490), 0)), "OK", "Invalid"))</f>
        <v/>
      </c>
      <c r="EP490" s="281"/>
      <c r="EQ490" s="281"/>
      <c r="ER490" s="281"/>
      <c r="ES490" s="281" t="b">
        <f>AND(RMDF!EV490&gt;=0, RMDF!EV490&lt;=1-SUM(RMDF!Z490,RMDF!AG490,RMDF!AN490,RMDF!AU490,RMDF!BB490,RMDF!BI490,RMDF!BP490,RMDF!BW490,RMDF!CD490,RMDF!CK490,RMDF!CR490,RMDF!CY490,RMDF!DF490,RMDF!DM490,RMDF!DT490,RMDF!EA490,RMDF!EH490,RMDF!EO490), RMDF!EV490=ROUND(RMDF!EV490,4))</f>
        <v>1</v>
      </c>
      <c r="ET490" s="317">
        <f>RMDF!ET490</f>
        <v>0</v>
      </c>
      <c r="EU490" s="318" t="str">
        <f>IF(ET490=0,"",_xlfn.XLOOKUP(ET490,StatePicklist!$1:$1,StatePicklist!$3:$3,"NA",0))</f>
        <v/>
      </c>
      <c r="EV490" s="297" t="str">
        <f ca="1">IF(RMDF!EU490="", "", IF(ISNUMBER(MATCH(RMDF!EU490, INDIRECT(EU490), 0)), "OK", "Invalid"))</f>
        <v/>
      </c>
      <c r="EW490" s="281"/>
      <c r="EX490" s="281"/>
      <c r="EY490" s="281"/>
      <c r="EZ490" s="281" t="b">
        <f>AND(RMDF!FC490&gt;=0, RMDF!FC490&lt;=1-SUM(RMDF!Z490,RMDF!AG490,RMDF!AN490,RMDF!AU490,RMDF!BB490,RMDF!BI490,RMDF!BP490,RMDF!BW490,RMDF!CD490,RMDF!CK490,RMDF!CR490,RMDF!CY490,RMDF!DF490,RMDF!DM490,RMDF!DT490,RMDF!EA490,RMDF!EH490,RMDF!EO490,RMDF!EV490), RMDF!FC490=ROUND(RMDF!FC490,4))</f>
        <v>1</v>
      </c>
      <c r="FA490" s="317">
        <f>RMDF!FA490</f>
        <v>0</v>
      </c>
      <c r="FB490" s="318" t="str">
        <f>IF(FA490=0,"",_xlfn.XLOOKUP(FA490,StatePicklist!$1:$1,StatePicklist!$3:$3,"NA",0))</f>
        <v/>
      </c>
      <c r="FC490" s="297" t="str">
        <f ca="1">IF(RMDF!FB490="", "", IF(ISNUMBER(MATCH(RMDF!FB490, INDIRECT(FB490), 0)), "OK", "Invalid"))</f>
        <v/>
      </c>
    </row>
    <row r="491" spans="1:159" s="205" customFormat="1" ht="39.9" customHeight="1" x14ac:dyDescent="0.25">
      <c r="A491" s="206"/>
      <c r="B491" s="196"/>
      <c r="C491" s="197"/>
      <c r="D491" s="198"/>
      <c r="E491" s="199"/>
      <c r="F491" s="200"/>
      <c r="G491" s="201"/>
      <c r="H491" s="292"/>
      <c r="I491" s="305">
        <f>RMDF!I491</f>
        <v>0</v>
      </c>
      <c r="J491" s="305" t="str">
        <f>IF(I491=ProductCode!$B$30,"PDReclPost",IF(OR(I491=ProductCode!$C$30,I491=ProductCode!$E$30,I491=ProductCode!$G$30),"PDPreCon",IF(OR(I491=ProductCode!$D$30,I491=ProductCode!$F$30),"PDNotReclPost","")))</f>
        <v/>
      </c>
      <c r="K491" s="305" t="str">
        <f t="shared" si="30"/>
        <v/>
      </c>
      <c r="L491" s="289"/>
      <c r="M491" s="305" t="str">
        <f t="shared" si="30"/>
        <v/>
      </c>
      <c r="N491" s="289" t="b">
        <f>AND(RMDF!N491&gt;=0, RMDF!N491&lt;=1-RMDF!L491, RMDF!N491=ROUND(RMDF!N491,4))</f>
        <v>1</v>
      </c>
      <c r="O491" s="286" t="str">
        <f>IF(P491="","",IF(I491="","",IF(LEFT(I491,13)="Reclaimed pos",RawMaterialCode!$E$569,RawMaterialCode!$E$568)))</f>
        <v>Reclaimed pre-consumer mixed fibers (RM0578)</v>
      </c>
      <c r="P491" s="295">
        <f t="shared" si="31"/>
        <v>1</v>
      </c>
      <c r="Q491" s="202"/>
      <c r="R491" s="203"/>
      <c r="S491" s="204" t="str">
        <f t="shared" si="32"/>
        <v/>
      </c>
      <c r="T491" s="281"/>
      <c r="U491" s="281"/>
      <c r="V491" s="281"/>
      <c r="W491" s="281"/>
      <c r="X491" s="317">
        <f>RMDF!X491</f>
        <v>0</v>
      </c>
      <c r="Y491" s="318" t="str">
        <f>IF(X491=0,"",_xlfn.XLOOKUP(X491,StatePicklist!$1:$1,StatePicklist!$3:$3,"NA",0))</f>
        <v/>
      </c>
      <c r="Z491" s="297" t="str">
        <f ca="1">IF(RMDF!Y491="", "", IF(ISNUMBER(MATCH(RMDF!Y491, INDIRECT(Y491), 0)), "OK", "Invalid"))</f>
        <v/>
      </c>
      <c r="AA491" s="281"/>
      <c r="AB491" s="281"/>
      <c r="AC491" s="281"/>
      <c r="AD491" s="281" t="b">
        <f>AND(RMDF!AG491&gt;=0, RMDF!AG491&lt;=1-RMDF!Z491, RMDF!AG491=ROUND(RMDF!AG491,4))</f>
        <v>1</v>
      </c>
      <c r="AE491" s="317">
        <f>RMDF!AE491</f>
        <v>0</v>
      </c>
      <c r="AF491" s="318" t="str">
        <f>IF(AE491=0,"",_xlfn.XLOOKUP(AE491,StatePicklist!$1:$1,StatePicklist!$3:$3,"NA",0))</f>
        <v/>
      </c>
      <c r="AG491" s="297" t="str">
        <f ca="1">IF(RMDF!AF491="", "", IF(ISNUMBER(MATCH(RMDF!AF491, INDIRECT(AF491), 0)), "OK", "Invalid"))</f>
        <v/>
      </c>
      <c r="AH491" s="281"/>
      <c r="AI491" s="281"/>
      <c r="AJ491" s="281"/>
      <c r="AK491" s="281" t="b">
        <f>AND(RMDF!AN491&gt;=0, RMDF!AN491&lt;=1-SUM(RMDF!Z491,RMDF!AG491), RMDF!AN491=ROUND(RMDF!AN491,4))</f>
        <v>1</v>
      </c>
      <c r="AL491" s="317">
        <f>RMDF!AL491</f>
        <v>0</v>
      </c>
      <c r="AM491" s="318" t="str">
        <f>IF(AL491=0,"",_xlfn.XLOOKUP(AL491,StatePicklist!$1:$1,StatePicklist!$3:$3,"NA",0))</f>
        <v/>
      </c>
      <c r="AN491" s="297" t="str">
        <f ca="1">IF(RMDF!AM491="", "", IF(ISNUMBER(MATCH(RMDF!AM491, INDIRECT(AM491), 0)), "OK", "Invalid"))</f>
        <v/>
      </c>
      <c r="AO491" s="281"/>
      <c r="AP491" s="281"/>
      <c r="AQ491" s="281"/>
      <c r="AR491" s="281" t="b">
        <f>AND(RMDF!AU491&gt;=0, RMDF!AU491&lt;=1-SUM(RMDF!Z491,RMDF!AG491,RMDF!AN491), RMDF!AU491=ROUND(RMDF!AU491,4))</f>
        <v>1</v>
      </c>
      <c r="AS491" s="317">
        <f>RMDF!AS491</f>
        <v>0</v>
      </c>
      <c r="AT491" s="318" t="str">
        <f>IF(AS491=0,"",_xlfn.XLOOKUP(AS491,StatePicklist!$1:$1,StatePicklist!$3:$3,"NA",0))</f>
        <v/>
      </c>
      <c r="AU491" s="297" t="str">
        <f ca="1">IF(RMDF!AT491="", "", IF(ISNUMBER(MATCH(RMDF!AT491, INDIRECT(AT491), 0)), "OK", "Invalid"))</f>
        <v/>
      </c>
      <c r="AV491" s="281"/>
      <c r="AW491" s="281"/>
      <c r="AX491" s="281"/>
      <c r="AY491" s="281" t="b">
        <f>AND(RMDF!BB491&gt;=0, RMDF!BB491&lt;=1-SUM(RMDF!Z491,RMDF!AG491,RMDF!AN491,RMDF!AU491), RMDF!BB491=ROUND(RMDF!BB491,4))</f>
        <v>1</v>
      </c>
      <c r="AZ491" s="317">
        <f>RMDF!AZ491</f>
        <v>0</v>
      </c>
      <c r="BA491" s="318" t="str">
        <f>IF(AZ491=0,"",_xlfn.XLOOKUP(AZ491,StatePicklist!$1:$1,StatePicklist!$3:$3,"NA",0))</f>
        <v/>
      </c>
      <c r="BB491" s="297" t="str">
        <f ca="1">IF(RMDF!BA491="", "", IF(ISNUMBER(MATCH(RMDF!BA491, INDIRECT(BA491), 0)), "OK", "Invalid"))</f>
        <v/>
      </c>
      <c r="BC491" s="281"/>
      <c r="BD491" s="281"/>
      <c r="BE491" s="281"/>
      <c r="BF491" s="281" t="b">
        <f>AND(RMDF!BI491&gt;=0, RMDF!BI491&lt;=1-SUM(RMDF!Z491,RMDF!AG491,RMDF!AN491,RMDF!AU491,RMDF!BB491), RMDF!BI491=ROUND(RMDF!BI491,4))</f>
        <v>1</v>
      </c>
      <c r="BG491" s="317">
        <f>RMDF!BG491</f>
        <v>0</v>
      </c>
      <c r="BH491" s="318" t="str">
        <f>IF(BG491=0,"",_xlfn.XLOOKUP(BG491,StatePicklist!$1:$1,StatePicklist!$3:$3,"NA",0))</f>
        <v/>
      </c>
      <c r="BI491" s="297" t="str">
        <f ca="1">IF(RMDF!BH491="", "", IF(ISNUMBER(MATCH(RMDF!BH491, INDIRECT(BH491), 0)), "OK", "Invalid"))</f>
        <v/>
      </c>
      <c r="BJ491" s="281"/>
      <c r="BK491" s="281"/>
      <c r="BL491" s="281"/>
      <c r="BM491" s="281" t="b">
        <f>AND(RMDF!BP491&gt;=0, RMDF!BP491&lt;=1-SUM(RMDF!Z491,RMDF!AG491,RMDF!AN491,RMDF!AU491,RMDF!BB491,RMDF!BI491), RMDF!BP491=ROUND(RMDF!BP491,4))</f>
        <v>1</v>
      </c>
      <c r="BN491" s="317">
        <f>RMDF!BN491</f>
        <v>0</v>
      </c>
      <c r="BO491" s="318" t="str">
        <f>IF(BN491=0,"",_xlfn.XLOOKUP(BN491,StatePicklist!$1:$1,StatePicklist!$3:$3,"NA",0))</f>
        <v/>
      </c>
      <c r="BP491" s="297" t="str">
        <f ca="1">IF(RMDF!BO491="", "", IF(ISNUMBER(MATCH(RMDF!BO491, INDIRECT(BO491), 0)), "OK", "Invalid"))</f>
        <v/>
      </c>
      <c r="BQ491" s="281"/>
      <c r="BR491" s="281"/>
      <c r="BS491" s="281"/>
      <c r="BT491" s="281" t="b">
        <f>AND(RMDF!BW491&gt;=0, RMDF!BW491&lt;=1-SUM(RMDF!Z491,RMDF!AG491,RMDF!AN491,RMDF!AU491,RMDF!BB491,RMDF!BI491,RMDF!BP491), RMDF!BW491=ROUND(RMDF!BW491,4))</f>
        <v>1</v>
      </c>
      <c r="BU491" s="317">
        <f>RMDF!BU491</f>
        <v>0</v>
      </c>
      <c r="BV491" s="318" t="str">
        <f>IF(BU491=0,"",_xlfn.XLOOKUP(BU491,StatePicklist!$1:$1,StatePicklist!$3:$3,"NA",0))</f>
        <v/>
      </c>
      <c r="BW491" s="297" t="str">
        <f ca="1">IF(RMDF!BV491="", "", IF(ISNUMBER(MATCH(RMDF!BV491, INDIRECT(BV491), 0)), "OK", "Invalid"))</f>
        <v/>
      </c>
      <c r="BX491" s="281"/>
      <c r="BY491" s="281"/>
      <c r="BZ491" s="281"/>
      <c r="CA491" s="281" t="b">
        <f>AND(RMDF!CD491&gt;=0, RMDF!CD491&lt;=1-SUM(RMDF!Z491,RMDF!AG491,RMDF!AN491,RMDF!AU491,RMDF!BB491,RMDF!BI491,RMDF!BP491,RMDF!BW491), RMDF!CD491=ROUND(RMDF!CD491,4))</f>
        <v>1</v>
      </c>
      <c r="CB491" s="317">
        <f>RMDF!CB491</f>
        <v>0</v>
      </c>
      <c r="CC491" s="318" t="str">
        <f>IF(CB491=0,"",_xlfn.XLOOKUP(CB491,StatePicklist!$1:$1,StatePicklist!$3:$3,"NA",0))</f>
        <v/>
      </c>
      <c r="CD491" s="297" t="str">
        <f ca="1">IF(RMDF!CC491="", "", IF(ISNUMBER(MATCH(RMDF!CC491, INDIRECT(CC491), 0)), "OK", "Invalid"))</f>
        <v/>
      </c>
      <c r="CE491" s="281"/>
      <c r="CF491" s="281"/>
      <c r="CG491" s="281"/>
      <c r="CH491" s="281" t="b">
        <f>AND(RMDF!CK491&gt;=0, RMDF!CK491&lt;=1-SUM(RMDF!Z491,RMDF!AG491,RMDF!AN491,RMDF!AU491,RMDF!BB491,RMDF!BI491,RMDF!BP491,RMDF!BW491,RMDF!CD491), RMDF!CK491=ROUND(RMDF!CK491,4))</f>
        <v>1</v>
      </c>
      <c r="CI491" s="317">
        <f>RMDF!CI491</f>
        <v>0</v>
      </c>
      <c r="CJ491" s="318" t="str">
        <f>IF(CI491=0,"",_xlfn.XLOOKUP(CI491,StatePicklist!$1:$1,StatePicklist!$3:$3,"NA",0))</f>
        <v/>
      </c>
      <c r="CK491" s="297" t="str">
        <f ca="1">IF(RMDF!CJ491="", "", IF(ISNUMBER(MATCH(RMDF!CJ491, INDIRECT(CJ491), 0)), "OK", "Invalid"))</f>
        <v/>
      </c>
      <c r="CL491" s="281"/>
      <c r="CM491" s="281"/>
      <c r="CN491" s="281"/>
      <c r="CO491" s="281" t="b">
        <f>AND(RMDF!CR491&gt;=0, RMDF!CR491&lt;=1-SUM(RMDF!Z491,RMDF!AG491,RMDF!AN491,RMDF!AU491,RMDF!BB491,RMDF!BI491,RMDF!BP491,RMDF!BW491,RMDF!CD491,RMDF!CK491), RMDF!CR491=ROUND(RMDF!CR491,4))</f>
        <v>1</v>
      </c>
      <c r="CP491" s="317">
        <f>RMDF!CP491</f>
        <v>0</v>
      </c>
      <c r="CQ491" s="318" t="str">
        <f>IF(CP491=0,"",_xlfn.XLOOKUP(CP491,StatePicklist!$1:$1,StatePicklist!$3:$3,"NA",0))</f>
        <v/>
      </c>
      <c r="CR491" s="297" t="str">
        <f ca="1">IF(RMDF!CQ491="", "", IF(ISNUMBER(MATCH(RMDF!CQ491, INDIRECT(CQ491), 0)), "OK", "Invalid"))</f>
        <v/>
      </c>
      <c r="CS491" s="281"/>
      <c r="CT491" s="281"/>
      <c r="CU491" s="281"/>
      <c r="CV491" s="281" t="b">
        <f>AND(RMDF!CY491&gt;=0, RMDF!CY491&lt;=1-SUM(RMDF!Z491,RMDF!AG491,RMDF!AN491,RMDF!AU491,RMDF!BB491,RMDF!BI491,RMDF!BP491,RMDF!BW491,RMDF!CD491,RMDF!CK491,RMDF!CR491), RMDF!CY491=ROUND(RMDF!CY491,4))</f>
        <v>1</v>
      </c>
      <c r="CW491" s="317">
        <f>RMDF!CW491</f>
        <v>0</v>
      </c>
      <c r="CX491" s="318" t="str">
        <f>IF(CW491=0,"",_xlfn.XLOOKUP(CW491,StatePicklist!$1:$1,StatePicklist!$3:$3,"NA",0))</f>
        <v/>
      </c>
      <c r="CY491" s="297" t="str">
        <f ca="1">IF(RMDF!CX491="", "", IF(ISNUMBER(MATCH(RMDF!CX491, INDIRECT(CX491), 0)), "OK", "Invalid"))</f>
        <v/>
      </c>
      <c r="CZ491" s="281"/>
      <c r="DA491" s="281"/>
      <c r="DB491" s="281"/>
      <c r="DC491" s="281" t="b">
        <f>AND(RMDF!DF491&gt;=0, RMDF!DF491&lt;=1-SUM(RMDF!Z491,RMDF!AG491,RMDF!AN491,RMDF!AU491,RMDF!BB491,RMDF!BI491,RMDF!BP491,RMDF!BW491,RMDF!CD491,RMDF!CK491,RMDF!CR491,RMDF!CY491), RMDF!DF491=ROUND(RMDF!DF491,4))</f>
        <v>1</v>
      </c>
      <c r="DD491" s="317">
        <f>RMDF!DD491</f>
        <v>0</v>
      </c>
      <c r="DE491" s="318" t="str">
        <f>IF(DD491=0,"",_xlfn.XLOOKUP(DD491,StatePicklist!$1:$1,StatePicklist!$3:$3,"NA",0))</f>
        <v/>
      </c>
      <c r="DF491" s="297" t="str">
        <f ca="1">IF(RMDF!DE491="", "", IF(ISNUMBER(MATCH(RMDF!DE491, INDIRECT(DE491), 0)), "OK", "Invalid"))</f>
        <v/>
      </c>
      <c r="DG491" s="281"/>
      <c r="DH491" s="281"/>
      <c r="DI491" s="281"/>
      <c r="DJ491" s="281" t="b">
        <f>AND(RMDF!DM491&gt;=0, RMDF!DM491&lt;=1-SUM(RMDF!Z491,RMDF!AG491,RMDF!AN491,RMDF!AU491,RMDF!BB491,RMDF!BI491,RMDF!BP491,RMDF!BW491,RMDF!CD491,RMDF!CK491,RMDF!CR491,RMDF!CY491,RMDF!DF491), RMDF!DM491=ROUND(RMDF!DM491,4))</f>
        <v>1</v>
      </c>
      <c r="DK491" s="317">
        <f>RMDF!DK491</f>
        <v>0</v>
      </c>
      <c r="DL491" s="318" t="str">
        <f>IF(DK491=0,"",_xlfn.XLOOKUP(DK491,StatePicklist!$1:$1,StatePicklist!$3:$3,"NA",0))</f>
        <v/>
      </c>
      <c r="DM491" s="297" t="str">
        <f ca="1">IF(RMDF!DL491="", "", IF(ISNUMBER(MATCH(RMDF!DL491, INDIRECT(DL491), 0)), "OK", "Invalid"))</f>
        <v/>
      </c>
      <c r="DN491" s="281"/>
      <c r="DO491" s="281"/>
      <c r="DP491" s="281"/>
      <c r="DQ491" s="281" t="b">
        <f>AND(RMDF!DT491&gt;=0, RMDF!DT491&lt;=1-SUM(RMDF!Z491,RMDF!AG491,RMDF!AN491,RMDF!AU491,RMDF!BB491,RMDF!BI491,RMDF!BP491,RMDF!BW491,RMDF!CD491,RMDF!CK491,RMDF!CR491,RMDF!CY491,RMDF!DF491,RMDF!DM491), RMDF!DT491=ROUND(RMDF!DT491,4))</f>
        <v>1</v>
      </c>
      <c r="DR491" s="317">
        <f>RMDF!DR491</f>
        <v>0</v>
      </c>
      <c r="DS491" s="318" t="str">
        <f>IF(DR491=0,"",_xlfn.XLOOKUP(DR491,StatePicklist!$1:$1,StatePicklist!$3:$3,"NA",0))</f>
        <v/>
      </c>
      <c r="DT491" s="297" t="str">
        <f ca="1">IF(RMDF!DS491="", "", IF(ISNUMBER(MATCH(RMDF!DS491, INDIRECT(DS491), 0)), "OK", "Invalid"))</f>
        <v/>
      </c>
      <c r="DU491" s="281"/>
      <c r="DV491" s="281"/>
      <c r="DW491" s="281"/>
      <c r="DX491" s="281" t="b">
        <f>AND(RMDF!EA491&gt;=0, RMDF!EA491&lt;=1-SUM(RMDF!Z491,RMDF!AG491,RMDF!AN491,RMDF!AU491,RMDF!BB491,RMDF!BI491,RMDF!BP491,RMDF!BW491,RMDF!CD491,RMDF!CK491,RMDF!CR491,RMDF!CY491,RMDF!DF491,RMDF!DM491,RMDF!DT491), RMDF!EA491=ROUND(RMDF!EA491,4))</f>
        <v>1</v>
      </c>
      <c r="DY491" s="317">
        <f>RMDF!DY491</f>
        <v>0</v>
      </c>
      <c r="DZ491" s="318" t="str">
        <f>IF(DY491=0,"",_xlfn.XLOOKUP(DY491,StatePicklist!$1:$1,StatePicklist!$3:$3,"NA",0))</f>
        <v/>
      </c>
      <c r="EA491" s="297" t="str">
        <f ca="1">IF(RMDF!DZ491="", "", IF(ISNUMBER(MATCH(RMDF!DZ491, INDIRECT(DZ491), 0)), "OK", "Invalid"))</f>
        <v/>
      </c>
      <c r="EB491" s="281"/>
      <c r="EC491" s="281"/>
      <c r="ED491" s="281"/>
      <c r="EE491" s="281" t="b">
        <f>AND(RMDF!EH491&gt;=0, RMDF!EH491&lt;=1-SUM(RMDF!Z491,RMDF!AG491,RMDF!AN491,RMDF!AU491,RMDF!BB491,RMDF!BI491,RMDF!BP491,RMDF!BW491,RMDF!CD491,RMDF!CK491,RMDF!CR491,RMDF!CY491,RMDF!DF491,RMDF!DM491,RMDF!DT491,RMDF!EA491), RMDF!EH491=ROUND(RMDF!EH491,4))</f>
        <v>1</v>
      </c>
      <c r="EF491" s="317">
        <f>RMDF!EF491</f>
        <v>0</v>
      </c>
      <c r="EG491" s="318" t="str">
        <f>IF(EF491=0,"",_xlfn.XLOOKUP(EF491,StatePicklist!$1:$1,StatePicklist!$3:$3,"NA",0))</f>
        <v/>
      </c>
      <c r="EH491" s="297" t="str">
        <f ca="1">IF(RMDF!EG491="", "", IF(ISNUMBER(MATCH(RMDF!EG491, INDIRECT(EG491), 0)), "OK", "Invalid"))</f>
        <v/>
      </c>
      <c r="EI491" s="281"/>
      <c r="EJ491" s="281"/>
      <c r="EK491" s="281"/>
      <c r="EL491" s="281" t="b">
        <f>AND(RMDF!EO491&gt;=0, RMDF!EO491&lt;=1-SUM(RMDF!Z491,RMDF!AG491,RMDF!AN491,RMDF!AU491,RMDF!BB491,RMDF!BI491,RMDF!BP491,RMDF!BW491,RMDF!CD491,RMDF!CK491,RMDF!CR491,RMDF!CY491,RMDF!DF491,RMDF!DM491,RMDF!DT491,RMDF!EA491,RMDF!EH491), RMDF!EO491=ROUND(RMDF!EO491,4))</f>
        <v>1</v>
      </c>
      <c r="EM491" s="317">
        <f>RMDF!EM491</f>
        <v>0</v>
      </c>
      <c r="EN491" s="318" t="str">
        <f>IF(EM491=0,"",_xlfn.XLOOKUP(EM491,StatePicklist!$1:$1,StatePicklist!$3:$3,"NA",0))</f>
        <v/>
      </c>
      <c r="EO491" s="297" t="str">
        <f ca="1">IF(RMDF!EN491="", "", IF(ISNUMBER(MATCH(RMDF!EN491, INDIRECT(EN491), 0)), "OK", "Invalid"))</f>
        <v/>
      </c>
      <c r="EP491" s="281"/>
      <c r="EQ491" s="281"/>
      <c r="ER491" s="281"/>
      <c r="ES491" s="281" t="b">
        <f>AND(RMDF!EV491&gt;=0, RMDF!EV491&lt;=1-SUM(RMDF!Z491,RMDF!AG491,RMDF!AN491,RMDF!AU491,RMDF!BB491,RMDF!BI491,RMDF!BP491,RMDF!BW491,RMDF!CD491,RMDF!CK491,RMDF!CR491,RMDF!CY491,RMDF!DF491,RMDF!DM491,RMDF!DT491,RMDF!EA491,RMDF!EH491,RMDF!EO491), RMDF!EV491=ROUND(RMDF!EV491,4))</f>
        <v>1</v>
      </c>
      <c r="ET491" s="317">
        <f>RMDF!ET491</f>
        <v>0</v>
      </c>
      <c r="EU491" s="318" t="str">
        <f>IF(ET491=0,"",_xlfn.XLOOKUP(ET491,StatePicklist!$1:$1,StatePicklist!$3:$3,"NA",0))</f>
        <v/>
      </c>
      <c r="EV491" s="297" t="str">
        <f ca="1">IF(RMDF!EU491="", "", IF(ISNUMBER(MATCH(RMDF!EU491, INDIRECT(EU491), 0)), "OK", "Invalid"))</f>
        <v/>
      </c>
      <c r="EW491" s="281"/>
      <c r="EX491" s="281"/>
      <c r="EY491" s="281"/>
      <c r="EZ491" s="281" t="b">
        <f>AND(RMDF!FC491&gt;=0, RMDF!FC491&lt;=1-SUM(RMDF!Z491,RMDF!AG491,RMDF!AN491,RMDF!AU491,RMDF!BB491,RMDF!BI491,RMDF!BP491,RMDF!BW491,RMDF!CD491,RMDF!CK491,RMDF!CR491,RMDF!CY491,RMDF!DF491,RMDF!DM491,RMDF!DT491,RMDF!EA491,RMDF!EH491,RMDF!EO491,RMDF!EV491), RMDF!FC491=ROUND(RMDF!FC491,4))</f>
        <v>1</v>
      </c>
      <c r="FA491" s="317">
        <f>RMDF!FA491</f>
        <v>0</v>
      </c>
      <c r="FB491" s="318" t="str">
        <f>IF(FA491=0,"",_xlfn.XLOOKUP(FA491,StatePicklist!$1:$1,StatePicklist!$3:$3,"NA",0))</f>
        <v/>
      </c>
      <c r="FC491" s="297" t="str">
        <f ca="1">IF(RMDF!FB491="", "", IF(ISNUMBER(MATCH(RMDF!FB491, INDIRECT(FB491), 0)), "OK", "Invalid"))</f>
        <v/>
      </c>
    </row>
    <row r="492" spans="1:159" s="205" customFormat="1" ht="39.9" customHeight="1" x14ac:dyDescent="0.25">
      <c r="A492" s="206"/>
      <c r="B492" s="196"/>
      <c r="C492" s="197"/>
      <c r="D492" s="198"/>
      <c r="E492" s="199"/>
      <c r="F492" s="200"/>
      <c r="G492" s="201"/>
      <c r="H492" s="292"/>
      <c r="I492" s="305">
        <f>RMDF!I492</f>
        <v>0</v>
      </c>
      <c r="J492" s="305" t="str">
        <f>IF(I492=ProductCode!$B$30,"PDReclPost",IF(OR(I492=ProductCode!$C$30,I492=ProductCode!$E$30,I492=ProductCode!$G$30),"PDPreCon",IF(OR(I492=ProductCode!$D$30,I492=ProductCode!$F$30),"PDNotReclPost","")))</f>
        <v/>
      </c>
      <c r="K492" s="305" t="str">
        <f t="shared" si="30"/>
        <v/>
      </c>
      <c r="L492" s="289"/>
      <c r="M492" s="305" t="str">
        <f t="shared" si="30"/>
        <v/>
      </c>
      <c r="N492" s="289" t="b">
        <f>AND(RMDF!N492&gt;=0, RMDF!N492&lt;=1-RMDF!L492, RMDF!N492=ROUND(RMDF!N492,4))</f>
        <v>1</v>
      </c>
      <c r="O492" s="286" t="str">
        <f>IF(P492="","",IF(I492="","",IF(LEFT(I492,13)="Reclaimed pos",RawMaterialCode!$E$569,RawMaterialCode!$E$568)))</f>
        <v>Reclaimed pre-consumer mixed fibers (RM0578)</v>
      </c>
      <c r="P492" s="295">
        <f t="shared" si="31"/>
        <v>1</v>
      </c>
      <c r="Q492" s="202"/>
      <c r="R492" s="203"/>
      <c r="S492" s="204" t="str">
        <f t="shared" si="32"/>
        <v/>
      </c>
      <c r="T492" s="281"/>
      <c r="U492" s="281"/>
      <c r="V492" s="281"/>
      <c r="W492" s="281"/>
      <c r="X492" s="317">
        <f>RMDF!X492</f>
        <v>0</v>
      </c>
      <c r="Y492" s="318" t="str">
        <f>IF(X492=0,"",_xlfn.XLOOKUP(X492,StatePicklist!$1:$1,StatePicklist!$3:$3,"NA",0))</f>
        <v/>
      </c>
      <c r="Z492" s="297" t="str">
        <f ca="1">IF(RMDF!Y492="", "", IF(ISNUMBER(MATCH(RMDF!Y492, INDIRECT(Y492), 0)), "OK", "Invalid"))</f>
        <v/>
      </c>
      <c r="AA492" s="281"/>
      <c r="AB492" s="281"/>
      <c r="AC492" s="281"/>
      <c r="AD492" s="281" t="b">
        <f>AND(RMDF!AG492&gt;=0, RMDF!AG492&lt;=1-RMDF!Z492, RMDF!AG492=ROUND(RMDF!AG492,4))</f>
        <v>1</v>
      </c>
      <c r="AE492" s="317">
        <f>RMDF!AE492</f>
        <v>0</v>
      </c>
      <c r="AF492" s="318" t="str">
        <f>IF(AE492=0,"",_xlfn.XLOOKUP(AE492,StatePicklist!$1:$1,StatePicklist!$3:$3,"NA",0))</f>
        <v/>
      </c>
      <c r="AG492" s="297" t="str">
        <f ca="1">IF(RMDF!AF492="", "", IF(ISNUMBER(MATCH(RMDF!AF492, INDIRECT(AF492), 0)), "OK", "Invalid"))</f>
        <v/>
      </c>
      <c r="AH492" s="281"/>
      <c r="AI492" s="281"/>
      <c r="AJ492" s="281"/>
      <c r="AK492" s="281" t="b">
        <f>AND(RMDF!AN492&gt;=0, RMDF!AN492&lt;=1-SUM(RMDF!Z492,RMDF!AG492), RMDF!AN492=ROUND(RMDF!AN492,4))</f>
        <v>1</v>
      </c>
      <c r="AL492" s="317">
        <f>RMDF!AL492</f>
        <v>0</v>
      </c>
      <c r="AM492" s="318" t="str">
        <f>IF(AL492=0,"",_xlfn.XLOOKUP(AL492,StatePicklist!$1:$1,StatePicklist!$3:$3,"NA",0))</f>
        <v/>
      </c>
      <c r="AN492" s="297" t="str">
        <f ca="1">IF(RMDF!AM492="", "", IF(ISNUMBER(MATCH(RMDF!AM492, INDIRECT(AM492), 0)), "OK", "Invalid"))</f>
        <v/>
      </c>
      <c r="AO492" s="281"/>
      <c r="AP492" s="281"/>
      <c r="AQ492" s="281"/>
      <c r="AR492" s="281" t="b">
        <f>AND(RMDF!AU492&gt;=0, RMDF!AU492&lt;=1-SUM(RMDF!Z492,RMDF!AG492,RMDF!AN492), RMDF!AU492=ROUND(RMDF!AU492,4))</f>
        <v>1</v>
      </c>
      <c r="AS492" s="317">
        <f>RMDF!AS492</f>
        <v>0</v>
      </c>
      <c r="AT492" s="318" t="str">
        <f>IF(AS492=0,"",_xlfn.XLOOKUP(AS492,StatePicklist!$1:$1,StatePicklist!$3:$3,"NA",0))</f>
        <v/>
      </c>
      <c r="AU492" s="297" t="str">
        <f ca="1">IF(RMDF!AT492="", "", IF(ISNUMBER(MATCH(RMDF!AT492, INDIRECT(AT492), 0)), "OK", "Invalid"))</f>
        <v/>
      </c>
      <c r="AV492" s="281"/>
      <c r="AW492" s="281"/>
      <c r="AX492" s="281"/>
      <c r="AY492" s="281" t="b">
        <f>AND(RMDF!BB492&gt;=0, RMDF!BB492&lt;=1-SUM(RMDF!Z492,RMDF!AG492,RMDF!AN492,RMDF!AU492), RMDF!BB492=ROUND(RMDF!BB492,4))</f>
        <v>1</v>
      </c>
      <c r="AZ492" s="317">
        <f>RMDF!AZ492</f>
        <v>0</v>
      </c>
      <c r="BA492" s="318" t="str">
        <f>IF(AZ492=0,"",_xlfn.XLOOKUP(AZ492,StatePicklist!$1:$1,StatePicklist!$3:$3,"NA",0))</f>
        <v/>
      </c>
      <c r="BB492" s="297" t="str">
        <f ca="1">IF(RMDF!BA492="", "", IF(ISNUMBER(MATCH(RMDF!BA492, INDIRECT(BA492), 0)), "OK", "Invalid"))</f>
        <v/>
      </c>
      <c r="BC492" s="281"/>
      <c r="BD492" s="281"/>
      <c r="BE492" s="281"/>
      <c r="BF492" s="281" t="b">
        <f>AND(RMDF!BI492&gt;=0, RMDF!BI492&lt;=1-SUM(RMDF!Z492,RMDF!AG492,RMDF!AN492,RMDF!AU492,RMDF!BB492), RMDF!BI492=ROUND(RMDF!BI492,4))</f>
        <v>1</v>
      </c>
      <c r="BG492" s="317">
        <f>RMDF!BG492</f>
        <v>0</v>
      </c>
      <c r="BH492" s="318" t="str">
        <f>IF(BG492=0,"",_xlfn.XLOOKUP(BG492,StatePicklist!$1:$1,StatePicklist!$3:$3,"NA",0))</f>
        <v/>
      </c>
      <c r="BI492" s="297" t="str">
        <f ca="1">IF(RMDF!BH492="", "", IF(ISNUMBER(MATCH(RMDF!BH492, INDIRECT(BH492), 0)), "OK", "Invalid"))</f>
        <v/>
      </c>
      <c r="BJ492" s="281"/>
      <c r="BK492" s="281"/>
      <c r="BL492" s="281"/>
      <c r="BM492" s="281" t="b">
        <f>AND(RMDF!BP492&gt;=0, RMDF!BP492&lt;=1-SUM(RMDF!Z492,RMDF!AG492,RMDF!AN492,RMDF!AU492,RMDF!BB492,RMDF!BI492), RMDF!BP492=ROUND(RMDF!BP492,4))</f>
        <v>1</v>
      </c>
      <c r="BN492" s="317">
        <f>RMDF!BN492</f>
        <v>0</v>
      </c>
      <c r="BO492" s="318" t="str">
        <f>IF(BN492=0,"",_xlfn.XLOOKUP(BN492,StatePicklist!$1:$1,StatePicklist!$3:$3,"NA",0))</f>
        <v/>
      </c>
      <c r="BP492" s="297" t="str">
        <f ca="1">IF(RMDF!BO492="", "", IF(ISNUMBER(MATCH(RMDF!BO492, INDIRECT(BO492), 0)), "OK", "Invalid"))</f>
        <v/>
      </c>
      <c r="BQ492" s="281"/>
      <c r="BR492" s="281"/>
      <c r="BS492" s="281"/>
      <c r="BT492" s="281" t="b">
        <f>AND(RMDF!BW492&gt;=0, RMDF!BW492&lt;=1-SUM(RMDF!Z492,RMDF!AG492,RMDF!AN492,RMDF!AU492,RMDF!BB492,RMDF!BI492,RMDF!BP492), RMDF!BW492=ROUND(RMDF!BW492,4))</f>
        <v>1</v>
      </c>
      <c r="BU492" s="317">
        <f>RMDF!BU492</f>
        <v>0</v>
      </c>
      <c r="BV492" s="318" t="str">
        <f>IF(BU492=0,"",_xlfn.XLOOKUP(BU492,StatePicklist!$1:$1,StatePicklist!$3:$3,"NA",0))</f>
        <v/>
      </c>
      <c r="BW492" s="297" t="str">
        <f ca="1">IF(RMDF!BV492="", "", IF(ISNUMBER(MATCH(RMDF!BV492, INDIRECT(BV492), 0)), "OK", "Invalid"))</f>
        <v/>
      </c>
      <c r="BX492" s="281"/>
      <c r="BY492" s="281"/>
      <c r="BZ492" s="281"/>
      <c r="CA492" s="281" t="b">
        <f>AND(RMDF!CD492&gt;=0, RMDF!CD492&lt;=1-SUM(RMDF!Z492,RMDF!AG492,RMDF!AN492,RMDF!AU492,RMDF!BB492,RMDF!BI492,RMDF!BP492,RMDF!BW492), RMDF!CD492=ROUND(RMDF!CD492,4))</f>
        <v>1</v>
      </c>
      <c r="CB492" s="317">
        <f>RMDF!CB492</f>
        <v>0</v>
      </c>
      <c r="CC492" s="318" t="str">
        <f>IF(CB492=0,"",_xlfn.XLOOKUP(CB492,StatePicklist!$1:$1,StatePicklist!$3:$3,"NA",0))</f>
        <v/>
      </c>
      <c r="CD492" s="297" t="str">
        <f ca="1">IF(RMDF!CC492="", "", IF(ISNUMBER(MATCH(RMDF!CC492, INDIRECT(CC492), 0)), "OK", "Invalid"))</f>
        <v/>
      </c>
      <c r="CE492" s="281"/>
      <c r="CF492" s="281"/>
      <c r="CG492" s="281"/>
      <c r="CH492" s="281" t="b">
        <f>AND(RMDF!CK492&gt;=0, RMDF!CK492&lt;=1-SUM(RMDF!Z492,RMDF!AG492,RMDF!AN492,RMDF!AU492,RMDF!BB492,RMDF!BI492,RMDF!BP492,RMDF!BW492,RMDF!CD492), RMDF!CK492=ROUND(RMDF!CK492,4))</f>
        <v>1</v>
      </c>
      <c r="CI492" s="317">
        <f>RMDF!CI492</f>
        <v>0</v>
      </c>
      <c r="CJ492" s="318" t="str">
        <f>IF(CI492=0,"",_xlfn.XLOOKUP(CI492,StatePicklist!$1:$1,StatePicklist!$3:$3,"NA",0))</f>
        <v/>
      </c>
      <c r="CK492" s="297" t="str">
        <f ca="1">IF(RMDF!CJ492="", "", IF(ISNUMBER(MATCH(RMDF!CJ492, INDIRECT(CJ492), 0)), "OK", "Invalid"))</f>
        <v/>
      </c>
      <c r="CL492" s="281"/>
      <c r="CM492" s="281"/>
      <c r="CN492" s="281"/>
      <c r="CO492" s="281" t="b">
        <f>AND(RMDF!CR492&gt;=0, RMDF!CR492&lt;=1-SUM(RMDF!Z492,RMDF!AG492,RMDF!AN492,RMDF!AU492,RMDF!BB492,RMDF!BI492,RMDF!BP492,RMDF!BW492,RMDF!CD492,RMDF!CK492), RMDF!CR492=ROUND(RMDF!CR492,4))</f>
        <v>1</v>
      </c>
      <c r="CP492" s="317">
        <f>RMDF!CP492</f>
        <v>0</v>
      </c>
      <c r="CQ492" s="318" t="str">
        <f>IF(CP492=0,"",_xlfn.XLOOKUP(CP492,StatePicklist!$1:$1,StatePicklist!$3:$3,"NA",0))</f>
        <v/>
      </c>
      <c r="CR492" s="297" t="str">
        <f ca="1">IF(RMDF!CQ492="", "", IF(ISNUMBER(MATCH(RMDF!CQ492, INDIRECT(CQ492), 0)), "OK", "Invalid"))</f>
        <v/>
      </c>
      <c r="CS492" s="281"/>
      <c r="CT492" s="281"/>
      <c r="CU492" s="281"/>
      <c r="CV492" s="281" t="b">
        <f>AND(RMDF!CY492&gt;=0, RMDF!CY492&lt;=1-SUM(RMDF!Z492,RMDF!AG492,RMDF!AN492,RMDF!AU492,RMDF!BB492,RMDF!BI492,RMDF!BP492,RMDF!BW492,RMDF!CD492,RMDF!CK492,RMDF!CR492), RMDF!CY492=ROUND(RMDF!CY492,4))</f>
        <v>1</v>
      </c>
      <c r="CW492" s="317">
        <f>RMDF!CW492</f>
        <v>0</v>
      </c>
      <c r="CX492" s="318" t="str">
        <f>IF(CW492=0,"",_xlfn.XLOOKUP(CW492,StatePicklist!$1:$1,StatePicklist!$3:$3,"NA",0))</f>
        <v/>
      </c>
      <c r="CY492" s="297" t="str">
        <f ca="1">IF(RMDF!CX492="", "", IF(ISNUMBER(MATCH(RMDF!CX492, INDIRECT(CX492), 0)), "OK", "Invalid"))</f>
        <v/>
      </c>
      <c r="CZ492" s="281"/>
      <c r="DA492" s="281"/>
      <c r="DB492" s="281"/>
      <c r="DC492" s="281" t="b">
        <f>AND(RMDF!DF492&gt;=0, RMDF!DF492&lt;=1-SUM(RMDF!Z492,RMDF!AG492,RMDF!AN492,RMDF!AU492,RMDF!BB492,RMDF!BI492,RMDF!BP492,RMDF!BW492,RMDF!CD492,RMDF!CK492,RMDF!CR492,RMDF!CY492), RMDF!DF492=ROUND(RMDF!DF492,4))</f>
        <v>1</v>
      </c>
      <c r="DD492" s="317">
        <f>RMDF!DD492</f>
        <v>0</v>
      </c>
      <c r="DE492" s="318" t="str">
        <f>IF(DD492=0,"",_xlfn.XLOOKUP(DD492,StatePicklist!$1:$1,StatePicklist!$3:$3,"NA",0))</f>
        <v/>
      </c>
      <c r="DF492" s="297" t="str">
        <f ca="1">IF(RMDF!DE492="", "", IF(ISNUMBER(MATCH(RMDF!DE492, INDIRECT(DE492), 0)), "OK", "Invalid"))</f>
        <v/>
      </c>
      <c r="DG492" s="281"/>
      <c r="DH492" s="281"/>
      <c r="DI492" s="281"/>
      <c r="DJ492" s="281" t="b">
        <f>AND(RMDF!DM492&gt;=0, RMDF!DM492&lt;=1-SUM(RMDF!Z492,RMDF!AG492,RMDF!AN492,RMDF!AU492,RMDF!BB492,RMDF!BI492,RMDF!BP492,RMDF!BW492,RMDF!CD492,RMDF!CK492,RMDF!CR492,RMDF!CY492,RMDF!DF492), RMDF!DM492=ROUND(RMDF!DM492,4))</f>
        <v>1</v>
      </c>
      <c r="DK492" s="317">
        <f>RMDF!DK492</f>
        <v>0</v>
      </c>
      <c r="DL492" s="318" t="str">
        <f>IF(DK492=0,"",_xlfn.XLOOKUP(DK492,StatePicklist!$1:$1,StatePicklist!$3:$3,"NA",0))</f>
        <v/>
      </c>
      <c r="DM492" s="297" t="str">
        <f ca="1">IF(RMDF!DL492="", "", IF(ISNUMBER(MATCH(RMDF!DL492, INDIRECT(DL492), 0)), "OK", "Invalid"))</f>
        <v/>
      </c>
      <c r="DN492" s="281"/>
      <c r="DO492" s="281"/>
      <c r="DP492" s="281"/>
      <c r="DQ492" s="281" t="b">
        <f>AND(RMDF!DT492&gt;=0, RMDF!DT492&lt;=1-SUM(RMDF!Z492,RMDF!AG492,RMDF!AN492,RMDF!AU492,RMDF!BB492,RMDF!BI492,RMDF!BP492,RMDF!BW492,RMDF!CD492,RMDF!CK492,RMDF!CR492,RMDF!CY492,RMDF!DF492,RMDF!DM492), RMDF!DT492=ROUND(RMDF!DT492,4))</f>
        <v>1</v>
      </c>
      <c r="DR492" s="317">
        <f>RMDF!DR492</f>
        <v>0</v>
      </c>
      <c r="DS492" s="318" t="str">
        <f>IF(DR492=0,"",_xlfn.XLOOKUP(DR492,StatePicklist!$1:$1,StatePicklist!$3:$3,"NA",0))</f>
        <v/>
      </c>
      <c r="DT492" s="297" t="str">
        <f ca="1">IF(RMDF!DS492="", "", IF(ISNUMBER(MATCH(RMDF!DS492, INDIRECT(DS492), 0)), "OK", "Invalid"))</f>
        <v/>
      </c>
      <c r="DU492" s="281"/>
      <c r="DV492" s="281"/>
      <c r="DW492" s="281"/>
      <c r="DX492" s="281" t="b">
        <f>AND(RMDF!EA492&gt;=0, RMDF!EA492&lt;=1-SUM(RMDF!Z492,RMDF!AG492,RMDF!AN492,RMDF!AU492,RMDF!BB492,RMDF!BI492,RMDF!BP492,RMDF!BW492,RMDF!CD492,RMDF!CK492,RMDF!CR492,RMDF!CY492,RMDF!DF492,RMDF!DM492,RMDF!DT492), RMDF!EA492=ROUND(RMDF!EA492,4))</f>
        <v>1</v>
      </c>
      <c r="DY492" s="317">
        <f>RMDF!DY492</f>
        <v>0</v>
      </c>
      <c r="DZ492" s="318" t="str">
        <f>IF(DY492=0,"",_xlfn.XLOOKUP(DY492,StatePicklist!$1:$1,StatePicklist!$3:$3,"NA",0))</f>
        <v/>
      </c>
      <c r="EA492" s="297" t="str">
        <f ca="1">IF(RMDF!DZ492="", "", IF(ISNUMBER(MATCH(RMDF!DZ492, INDIRECT(DZ492), 0)), "OK", "Invalid"))</f>
        <v/>
      </c>
      <c r="EB492" s="281"/>
      <c r="EC492" s="281"/>
      <c r="ED492" s="281"/>
      <c r="EE492" s="281" t="b">
        <f>AND(RMDF!EH492&gt;=0, RMDF!EH492&lt;=1-SUM(RMDF!Z492,RMDF!AG492,RMDF!AN492,RMDF!AU492,RMDF!BB492,RMDF!BI492,RMDF!BP492,RMDF!BW492,RMDF!CD492,RMDF!CK492,RMDF!CR492,RMDF!CY492,RMDF!DF492,RMDF!DM492,RMDF!DT492,RMDF!EA492), RMDF!EH492=ROUND(RMDF!EH492,4))</f>
        <v>1</v>
      </c>
      <c r="EF492" s="317">
        <f>RMDF!EF492</f>
        <v>0</v>
      </c>
      <c r="EG492" s="318" t="str">
        <f>IF(EF492=0,"",_xlfn.XLOOKUP(EF492,StatePicklist!$1:$1,StatePicklist!$3:$3,"NA",0))</f>
        <v/>
      </c>
      <c r="EH492" s="297" t="str">
        <f ca="1">IF(RMDF!EG492="", "", IF(ISNUMBER(MATCH(RMDF!EG492, INDIRECT(EG492), 0)), "OK", "Invalid"))</f>
        <v/>
      </c>
      <c r="EI492" s="281"/>
      <c r="EJ492" s="281"/>
      <c r="EK492" s="281"/>
      <c r="EL492" s="281" t="b">
        <f>AND(RMDF!EO492&gt;=0, RMDF!EO492&lt;=1-SUM(RMDF!Z492,RMDF!AG492,RMDF!AN492,RMDF!AU492,RMDF!BB492,RMDF!BI492,RMDF!BP492,RMDF!BW492,RMDF!CD492,RMDF!CK492,RMDF!CR492,RMDF!CY492,RMDF!DF492,RMDF!DM492,RMDF!DT492,RMDF!EA492,RMDF!EH492), RMDF!EO492=ROUND(RMDF!EO492,4))</f>
        <v>1</v>
      </c>
      <c r="EM492" s="317">
        <f>RMDF!EM492</f>
        <v>0</v>
      </c>
      <c r="EN492" s="318" t="str">
        <f>IF(EM492=0,"",_xlfn.XLOOKUP(EM492,StatePicklist!$1:$1,StatePicklist!$3:$3,"NA",0))</f>
        <v/>
      </c>
      <c r="EO492" s="297" t="str">
        <f ca="1">IF(RMDF!EN492="", "", IF(ISNUMBER(MATCH(RMDF!EN492, INDIRECT(EN492), 0)), "OK", "Invalid"))</f>
        <v/>
      </c>
      <c r="EP492" s="281"/>
      <c r="EQ492" s="281"/>
      <c r="ER492" s="281"/>
      <c r="ES492" s="281" t="b">
        <f>AND(RMDF!EV492&gt;=0, RMDF!EV492&lt;=1-SUM(RMDF!Z492,RMDF!AG492,RMDF!AN492,RMDF!AU492,RMDF!BB492,RMDF!BI492,RMDF!BP492,RMDF!BW492,RMDF!CD492,RMDF!CK492,RMDF!CR492,RMDF!CY492,RMDF!DF492,RMDF!DM492,RMDF!DT492,RMDF!EA492,RMDF!EH492,RMDF!EO492), RMDF!EV492=ROUND(RMDF!EV492,4))</f>
        <v>1</v>
      </c>
      <c r="ET492" s="317">
        <f>RMDF!ET492</f>
        <v>0</v>
      </c>
      <c r="EU492" s="318" t="str">
        <f>IF(ET492=0,"",_xlfn.XLOOKUP(ET492,StatePicklist!$1:$1,StatePicklist!$3:$3,"NA",0))</f>
        <v/>
      </c>
      <c r="EV492" s="297" t="str">
        <f ca="1">IF(RMDF!EU492="", "", IF(ISNUMBER(MATCH(RMDF!EU492, INDIRECT(EU492), 0)), "OK", "Invalid"))</f>
        <v/>
      </c>
      <c r="EW492" s="281"/>
      <c r="EX492" s="281"/>
      <c r="EY492" s="281"/>
      <c r="EZ492" s="281" t="b">
        <f>AND(RMDF!FC492&gt;=0, RMDF!FC492&lt;=1-SUM(RMDF!Z492,RMDF!AG492,RMDF!AN492,RMDF!AU492,RMDF!BB492,RMDF!BI492,RMDF!BP492,RMDF!BW492,RMDF!CD492,RMDF!CK492,RMDF!CR492,RMDF!CY492,RMDF!DF492,RMDF!DM492,RMDF!DT492,RMDF!EA492,RMDF!EH492,RMDF!EO492,RMDF!EV492), RMDF!FC492=ROUND(RMDF!FC492,4))</f>
        <v>1</v>
      </c>
      <c r="FA492" s="317">
        <f>RMDF!FA492</f>
        <v>0</v>
      </c>
      <c r="FB492" s="318" t="str">
        <f>IF(FA492=0,"",_xlfn.XLOOKUP(FA492,StatePicklist!$1:$1,StatePicklist!$3:$3,"NA",0))</f>
        <v/>
      </c>
      <c r="FC492" s="297" t="str">
        <f ca="1">IF(RMDF!FB492="", "", IF(ISNUMBER(MATCH(RMDF!FB492, INDIRECT(FB492), 0)), "OK", "Invalid"))</f>
        <v/>
      </c>
    </row>
    <row r="493" spans="1:159" s="205" customFormat="1" ht="39.9" customHeight="1" x14ac:dyDescent="0.25">
      <c r="A493" s="206"/>
      <c r="B493" s="196"/>
      <c r="C493" s="197"/>
      <c r="D493" s="198"/>
      <c r="E493" s="199"/>
      <c r="F493" s="200"/>
      <c r="G493" s="201"/>
      <c r="H493" s="292"/>
      <c r="I493" s="305">
        <f>RMDF!I493</f>
        <v>0</v>
      </c>
      <c r="J493" s="305" t="str">
        <f>IF(I493=ProductCode!$B$30,"PDReclPost",IF(OR(I493=ProductCode!$C$30,I493=ProductCode!$E$30,I493=ProductCode!$G$30),"PDPreCon",IF(OR(I493=ProductCode!$D$30,I493=ProductCode!$F$30),"PDNotReclPost","")))</f>
        <v/>
      </c>
      <c r="K493" s="305" t="str">
        <f t="shared" si="30"/>
        <v/>
      </c>
      <c r="L493" s="289"/>
      <c r="M493" s="305" t="str">
        <f t="shared" si="30"/>
        <v/>
      </c>
      <c r="N493" s="289" t="b">
        <f>AND(RMDF!N493&gt;=0, RMDF!N493&lt;=1-RMDF!L493, RMDF!N493=ROUND(RMDF!N493,4))</f>
        <v>1</v>
      </c>
      <c r="O493" s="286" t="str">
        <f>IF(P493="","",IF(I493="","",IF(LEFT(I493,13)="Reclaimed pos",RawMaterialCode!$E$569,RawMaterialCode!$E$568)))</f>
        <v>Reclaimed pre-consumer mixed fibers (RM0578)</v>
      </c>
      <c r="P493" s="295">
        <f t="shared" si="31"/>
        <v>1</v>
      </c>
      <c r="Q493" s="202"/>
      <c r="R493" s="203"/>
      <c r="S493" s="204" t="str">
        <f t="shared" si="32"/>
        <v/>
      </c>
      <c r="T493" s="281"/>
      <c r="U493" s="281"/>
      <c r="V493" s="281"/>
      <c r="W493" s="281"/>
      <c r="X493" s="317">
        <f>RMDF!X493</f>
        <v>0</v>
      </c>
      <c r="Y493" s="318" t="str">
        <f>IF(X493=0,"",_xlfn.XLOOKUP(X493,StatePicklist!$1:$1,StatePicklist!$3:$3,"NA",0))</f>
        <v/>
      </c>
      <c r="Z493" s="297" t="str">
        <f ca="1">IF(RMDF!Y493="", "", IF(ISNUMBER(MATCH(RMDF!Y493, INDIRECT(Y493), 0)), "OK", "Invalid"))</f>
        <v/>
      </c>
      <c r="AA493" s="281"/>
      <c r="AB493" s="281"/>
      <c r="AC493" s="281"/>
      <c r="AD493" s="281" t="b">
        <f>AND(RMDF!AG493&gt;=0, RMDF!AG493&lt;=1-RMDF!Z493, RMDF!AG493=ROUND(RMDF!AG493,4))</f>
        <v>1</v>
      </c>
      <c r="AE493" s="317">
        <f>RMDF!AE493</f>
        <v>0</v>
      </c>
      <c r="AF493" s="318" t="str">
        <f>IF(AE493=0,"",_xlfn.XLOOKUP(AE493,StatePicklist!$1:$1,StatePicklist!$3:$3,"NA",0))</f>
        <v/>
      </c>
      <c r="AG493" s="297" t="str">
        <f ca="1">IF(RMDF!AF493="", "", IF(ISNUMBER(MATCH(RMDF!AF493, INDIRECT(AF493), 0)), "OK", "Invalid"))</f>
        <v/>
      </c>
      <c r="AH493" s="281"/>
      <c r="AI493" s="281"/>
      <c r="AJ493" s="281"/>
      <c r="AK493" s="281" t="b">
        <f>AND(RMDF!AN493&gt;=0, RMDF!AN493&lt;=1-SUM(RMDF!Z493,RMDF!AG493), RMDF!AN493=ROUND(RMDF!AN493,4))</f>
        <v>1</v>
      </c>
      <c r="AL493" s="317">
        <f>RMDF!AL493</f>
        <v>0</v>
      </c>
      <c r="AM493" s="318" t="str">
        <f>IF(AL493=0,"",_xlfn.XLOOKUP(AL493,StatePicklist!$1:$1,StatePicklist!$3:$3,"NA",0))</f>
        <v/>
      </c>
      <c r="AN493" s="297" t="str">
        <f ca="1">IF(RMDF!AM493="", "", IF(ISNUMBER(MATCH(RMDF!AM493, INDIRECT(AM493), 0)), "OK", "Invalid"))</f>
        <v/>
      </c>
      <c r="AO493" s="281"/>
      <c r="AP493" s="281"/>
      <c r="AQ493" s="281"/>
      <c r="AR493" s="281" t="b">
        <f>AND(RMDF!AU493&gt;=0, RMDF!AU493&lt;=1-SUM(RMDF!Z493,RMDF!AG493,RMDF!AN493), RMDF!AU493=ROUND(RMDF!AU493,4))</f>
        <v>1</v>
      </c>
      <c r="AS493" s="317">
        <f>RMDF!AS493</f>
        <v>0</v>
      </c>
      <c r="AT493" s="318" t="str">
        <f>IF(AS493=0,"",_xlfn.XLOOKUP(AS493,StatePicklist!$1:$1,StatePicklist!$3:$3,"NA",0))</f>
        <v/>
      </c>
      <c r="AU493" s="297" t="str">
        <f ca="1">IF(RMDF!AT493="", "", IF(ISNUMBER(MATCH(RMDF!AT493, INDIRECT(AT493), 0)), "OK", "Invalid"))</f>
        <v/>
      </c>
      <c r="AV493" s="281"/>
      <c r="AW493" s="281"/>
      <c r="AX493" s="281"/>
      <c r="AY493" s="281" t="b">
        <f>AND(RMDF!BB493&gt;=0, RMDF!BB493&lt;=1-SUM(RMDF!Z493,RMDF!AG493,RMDF!AN493,RMDF!AU493), RMDF!BB493=ROUND(RMDF!BB493,4))</f>
        <v>1</v>
      </c>
      <c r="AZ493" s="317">
        <f>RMDF!AZ493</f>
        <v>0</v>
      </c>
      <c r="BA493" s="318" t="str">
        <f>IF(AZ493=0,"",_xlfn.XLOOKUP(AZ493,StatePicklist!$1:$1,StatePicklist!$3:$3,"NA",0))</f>
        <v/>
      </c>
      <c r="BB493" s="297" t="str">
        <f ca="1">IF(RMDF!BA493="", "", IF(ISNUMBER(MATCH(RMDF!BA493, INDIRECT(BA493), 0)), "OK", "Invalid"))</f>
        <v/>
      </c>
      <c r="BC493" s="281"/>
      <c r="BD493" s="281"/>
      <c r="BE493" s="281"/>
      <c r="BF493" s="281" t="b">
        <f>AND(RMDF!BI493&gt;=0, RMDF!BI493&lt;=1-SUM(RMDF!Z493,RMDF!AG493,RMDF!AN493,RMDF!AU493,RMDF!BB493), RMDF!BI493=ROUND(RMDF!BI493,4))</f>
        <v>1</v>
      </c>
      <c r="BG493" s="317">
        <f>RMDF!BG493</f>
        <v>0</v>
      </c>
      <c r="BH493" s="318" t="str">
        <f>IF(BG493=0,"",_xlfn.XLOOKUP(BG493,StatePicklist!$1:$1,StatePicklist!$3:$3,"NA",0))</f>
        <v/>
      </c>
      <c r="BI493" s="297" t="str">
        <f ca="1">IF(RMDF!BH493="", "", IF(ISNUMBER(MATCH(RMDF!BH493, INDIRECT(BH493), 0)), "OK", "Invalid"))</f>
        <v/>
      </c>
      <c r="BJ493" s="281"/>
      <c r="BK493" s="281"/>
      <c r="BL493" s="281"/>
      <c r="BM493" s="281" t="b">
        <f>AND(RMDF!BP493&gt;=0, RMDF!BP493&lt;=1-SUM(RMDF!Z493,RMDF!AG493,RMDF!AN493,RMDF!AU493,RMDF!BB493,RMDF!BI493), RMDF!BP493=ROUND(RMDF!BP493,4))</f>
        <v>1</v>
      </c>
      <c r="BN493" s="317">
        <f>RMDF!BN493</f>
        <v>0</v>
      </c>
      <c r="BO493" s="318" t="str">
        <f>IF(BN493=0,"",_xlfn.XLOOKUP(BN493,StatePicklist!$1:$1,StatePicklist!$3:$3,"NA",0))</f>
        <v/>
      </c>
      <c r="BP493" s="297" t="str">
        <f ca="1">IF(RMDF!BO493="", "", IF(ISNUMBER(MATCH(RMDF!BO493, INDIRECT(BO493), 0)), "OK", "Invalid"))</f>
        <v/>
      </c>
      <c r="BQ493" s="281"/>
      <c r="BR493" s="281"/>
      <c r="BS493" s="281"/>
      <c r="BT493" s="281" t="b">
        <f>AND(RMDF!BW493&gt;=0, RMDF!BW493&lt;=1-SUM(RMDF!Z493,RMDF!AG493,RMDF!AN493,RMDF!AU493,RMDF!BB493,RMDF!BI493,RMDF!BP493), RMDF!BW493=ROUND(RMDF!BW493,4))</f>
        <v>1</v>
      </c>
      <c r="BU493" s="317">
        <f>RMDF!BU493</f>
        <v>0</v>
      </c>
      <c r="BV493" s="318" t="str">
        <f>IF(BU493=0,"",_xlfn.XLOOKUP(BU493,StatePicklist!$1:$1,StatePicklist!$3:$3,"NA",0))</f>
        <v/>
      </c>
      <c r="BW493" s="297" t="str">
        <f ca="1">IF(RMDF!BV493="", "", IF(ISNUMBER(MATCH(RMDF!BV493, INDIRECT(BV493), 0)), "OK", "Invalid"))</f>
        <v/>
      </c>
      <c r="BX493" s="281"/>
      <c r="BY493" s="281"/>
      <c r="BZ493" s="281"/>
      <c r="CA493" s="281" t="b">
        <f>AND(RMDF!CD493&gt;=0, RMDF!CD493&lt;=1-SUM(RMDF!Z493,RMDF!AG493,RMDF!AN493,RMDF!AU493,RMDF!BB493,RMDF!BI493,RMDF!BP493,RMDF!BW493), RMDF!CD493=ROUND(RMDF!CD493,4))</f>
        <v>1</v>
      </c>
      <c r="CB493" s="317">
        <f>RMDF!CB493</f>
        <v>0</v>
      </c>
      <c r="CC493" s="318" t="str">
        <f>IF(CB493=0,"",_xlfn.XLOOKUP(CB493,StatePicklist!$1:$1,StatePicklist!$3:$3,"NA",0))</f>
        <v/>
      </c>
      <c r="CD493" s="297" t="str">
        <f ca="1">IF(RMDF!CC493="", "", IF(ISNUMBER(MATCH(RMDF!CC493, INDIRECT(CC493), 0)), "OK", "Invalid"))</f>
        <v/>
      </c>
      <c r="CE493" s="281"/>
      <c r="CF493" s="281"/>
      <c r="CG493" s="281"/>
      <c r="CH493" s="281" t="b">
        <f>AND(RMDF!CK493&gt;=0, RMDF!CK493&lt;=1-SUM(RMDF!Z493,RMDF!AG493,RMDF!AN493,RMDF!AU493,RMDF!BB493,RMDF!BI493,RMDF!BP493,RMDF!BW493,RMDF!CD493), RMDF!CK493=ROUND(RMDF!CK493,4))</f>
        <v>1</v>
      </c>
      <c r="CI493" s="317">
        <f>RMDF!CI493</f>
        <v>0</v>
      </c>
      <c r="CJ493" s="318" t="str">
        <f>IF(CI493=0,"",_xlfn.XLOOKUP(CI493,StatePicklist!$1:$1,StatePicklist!$3:$3,"NA",0))</f>
        <v/>
      </c>
      <c r="CK493" s="297" t="str">
        <f ca="1">IF(RMDF!CJ493="", "", IF(ISNUMBER(MATCH(RMDF!CJ493, INDIRECT(CJ493), 0)), "OK", "Invalid"))</f>
        <v/>
      </c>
      <c r="CL493" s="281"/>
      <c r="CM493" s="281"/>
      <c r="CN493" s="281"/>
      <c r="CO493" s="281" t="b">
        <f>AND(RMDF!CR493&gt;=0, RMDF!CR493&lt;=1-SUM(RMDF!Z493,RMDF!AG493,RMDF!AN493,RMDF!AU493,RMDF!BB493,RMDF!BI493,RMDF!BP493,RMDF!BW493,RMDF!CD493,RMDF!CK493), RMDF!CR493=ROUND(RMDF!CR493,4))</f>
        <v>1</v>
      </c>
      <c r="CP493" s="317">
        <f>RMDF!CP493</f>
        <v>0</v>
      </c>
      <c r="CQ493" s="318" t="str">
        <f>IF(CP493=0,"",_xlfn.XLOOKUP(CP493,StatePicklist!$1:$1,StatePicklist!$3:$3,"NA",0))</f>
        <v/>
      </c>
      <c r="CR493" s="297" t="str">
        <f ca="1">IF(RMDF!CQ493="", "", IF(ISNUMBER(MATCH(RMDF!CQ493, INDIRECT(CQ493), 0)), "OK", "Invalid"))</f>
        <v/>
      </c>
      <c r="CS493" s="281"/>
      <c r="CT493" s="281"/>
      <c r="CU493" s="281"/>
      <c r="CV493" s="281" t="b">
        <f>AND(RMDF!CY493&gt;=0, RMDF!CY493&lt;=1-SUM(RMDF!Z493,RMDF!AG493,RMDF!AN493,RMDF!AU493,RMDF!BB493,RMDF!BI493,RMDF!BP493,RMDF!BW493,RMDF!CD493,RMDF!CK493,RMDF!CR493), RMDF!CY493=ROUND(RMDF!CY493,4))</f>
        <v>1</v>
      </c>
      <c r="CW493" s="317">
        <f>RMDF!CW493</f>
        <v>0</v>
      </c>
      <c r="CX493" s="318" t="str">
        <f>IF(CW493=0,"",_xlfn.XLOOKUP(CW493,StatePicklist!$1:$1,StatePicklist!$3:$3,"NA",0))</f>
        <v/>
      </c>
      <c r="CY493" s="297" t="str">
        <f ca="1">IF(RMDF!CX493="", "", IF(ISNUMBER(MATCH(RMDF!CX493, INDIRECT(CX493), 0)), "OK", "Invalid"))</f>
        <v/>
      </c>
      <c r="CZ493" s="281"/>
      <c r="DA493" s="281"/>
      <c r="DB493" s="281"/>
      <c r="DC493" s="281" t="b">
        <f>AND(RMDF!DF493&gt;=0, RMDF!DF493&lt;=1-SUM(RMDF!Z493,RMDF!AG493,RMDF!AN493,RMDF!AU493,RMDF!BB493,RMDF!BI493,RMDF!BP493,RMDF!BW493,RMDF!CD493,RMDF!CK493,RMDF!CR493,RMDF!CY493), RMDF!DF493=ROUND(RMDF!DF493,4))</f>
        <v>1</v>
      </c>
      <c r="DD493" s="317">
        <f>RMDF!DD493</f>
        <v>0</v>
      </c>
      <c r="DE493" s="318" t="str">
        <f>IF(DD493=0,"",_xlfn.XLOOKUP(DD493,StatePicklist!$1:$1,StatePicklist!$3:$3,"NA",0))</f>
        <v/>
      </c>
      <c r="DF493" s="297" t="str">
        <f ca="1">IF(RMDF!DE493="", "", IF(ISNUMBER(MATCH(RMDF!DE493, INDIRECT(DE493), 0)), "OK", "Invalid"))</f>
        <v/>
      </c>
      <c r="DG493" s="281"/>
      <c r="DH493" s="281"/>
      <c r="DI493" s="281"/>
      <c r="DJ493" s="281" t="b">
        <f>AND(RMDF!DM493&gt;=0, RMDF!DM493&lt;=1-SUM(RMDF!Z493,RMDF!AG493,RMDF!AN493,RMDF!AU493,RMDF!BB493,RMDF!BI493,RMDF!BP493,RMDF!BW493,RMDF!CD493,RMDF!CK493,RMDF!CR493,RMDF!CY493,RMDF!DF493), RMDF!DM493=ROUND(RMDF!DM493,4))</f>
        <v>1</v>
      </c>
      <c r="DK493" s="317">
        <f>RMDF!DK493</f>
        <v>0</v>
      </c>
      <c r="DL493" s="318" t="str">
        <f>IF(DK493=0,"",_xlfn.XLOOKUP(DK493,StatePicklist!$1:$1,StatePicklist!$3:$3,"NA",0))</f>
        <v/>
      </c>
      <c r="DM493" s="297" t="str">
        <f ca="1">IF(RMDF!DL493="", "", IF(ISNUMBER(MATCH(RMDF!DL493, INDIRECT(DL493), 0)), "OK", "Invalid"))</f>
        <v/>
      </c>
      <c r="DN493" s="281"/>
      <c r="DO493" s="281"/>
      <c r="DP493" s="281"/>
      <c r="DQ493" s="281" t="b">
        <f>AND(RMDF!DT493&gt;=0, RMDF!DT493&lt;=1-SUM(RMDF!Z493,RMDF!AG493,RMDF!AN493,RMDF!AU493,RMDF!BB493,RMDF!BI493,RMDF!BP493,RMDF!BW493,RMDF!CD493,RMDF!CK493,RMDF!CR493,RMDF!CY493,RMDF!DF493,RMDF!DM493), RMDF!DT493=ROUND(RMDF!DT493,4))</f>
        <v>1</v>
      </c>
      <c r="DR493" s="317">
        <f>RMDF!DR493</f>
        <v>0</v>
      </c>
      <c r="DS493" s="318" t="str">
        <f>IF(DR493=0,"",_xlfn.XLOOKUP(DR493,StatePicklist!$1:$1,StatePicklist!$3:$3,"NA",0))</f>
        <v/>
      </c>
      <c r="DT493" s="297" t="str">
        <f ca="1">IF(RMDF!DS493="", "", IF(ISNUMBER(MATCH(RMDF!DS493, INDIRECT(DS493), 0)), "OK", "Invalid"))</f>
        <v/>
      </c>
      <c r="DU493" s="281"/>
      <c r="DV493" s="281"/>
      <c r="DW493" s="281"/>
      <c r="DX493" s="281" t="b">
        <f>AND(RMDF!EA493&gt;=0, RMDF!EA493&lt;=1-SUM(RMDF!Z493,RMDF!AG493,RMDF!AN493,RMDF!AU493,RMDF!BB493,RMDF!BI493,RMDF!BP493,RMDF!BW493,RMDF!CD493,RMDF!CK493,RMDF!CR493,RMDF!CY493,RMDF!DF493,RMDF!DM493,RMDF!DT493), RMDF!EA493=ROUND(RMDF!EA493,4))</f>
        <v>1</v>
      </c>
      <c r="DY493" s="317">
        <f>RMDF!DY493</f>
        <v>0</v>
      </c>
      <c r="DZ493" s="318" t="str">
        <f>IF(DY493=0,"",_xlfn.XLOOKUP(DY493,StatePicklist!$1:$1,StatePicklist!$3:$3,"NA",0))</f>
        <v/>
      </c>
      <c r="EA493" s="297" t="str">
        <f ca="1">IF(RMDF!DZ493="", "", IF(ISNUMBER(MATCH(RMDF!DZ493, INDIRECT(DZ493), 0)), "OK", "Invalid"))</f>
        <v/>
      </c>
      <c r="EB493" s="281"/>
      <c r="EC493" s="281"/>
      <c r="ED493" s="281"/>
      <c r="EE493" s="281" t="b">
        <f>AND(RMDF!EH493&gt;=0, RMDF!EH493&lt;=1-SUM(RMDF!Z493,RMDF!AG493,RMDF!AN493,RMDF!AU493,RMDF!BB493,RMDF!BI493,RMDF!BP493,RMDF!BW493,RMDF!CD493,RMDF!CK493,RMDF!CR493,RMDF!CY493,RMDF!DF493,RMDF!DM493,RMDF!DT493,RMDF!EA493), RMDF!EH493=ROUND(RMDF!EH493,4))</f>
        <v>1</v>
      </c>
      <c r="EF493" s="317">
        <f>RMDF!EF493</f>
        <v>0</v>
      </c>
      <c r="EG493" s="318" t="str">
        <f>IF(EF493=0,"",_xlfn.XLOOKUP(EF493,StatePicklist!$1:$1,StatePicklist!$3:$3,"NA",0))</f>
        <v/>
      </c>
      <c r="EH493" s="297" t="str">
        <f ca="1">IF(RMDF!EG493="", "", IF(ISNUMBER(MATCH(RMDF!EG493, INDIRECT(EG493), 0)), "OK", "Invalid"))</f>
        <v/>
      </c>
      <c r="EI493" s="281"/>
      <c r="EJ493" s="281"/>
      <c r="EK493" s="281"/>
      <c r="EL493" s="281" t="b">
        <f>AND(RMDF!EO493&gt;=0, RMDF!EO493&lt;=1-SUM(RMDF!Z493,RMDF!AG493,RMDF!AN493,RMDF!AU493,RMDF!BB493,RMDF!BI493,RMDF!BP493,RMDF!BW493,RMDF!CD493,RMDF!CK493,RMDF!CR493,RMDF!CY493,RMDF!DF493,RMDF!DM493,RMDF!DT493,RMDF!EA493,RMDF!EH493), RMDF!EO493=ROUND(RMDF!EO493,4))</f>
        <v>1</v>
      </c>
      <c r="EM493" s="317">
        <f>RMDF!EM493</f>
        <v>0</v>
      </c>
      <c r="EN493" s="318" t="str">
        <f>IF(EM493=0,"",_xlfn.XLOOKUP(EM493,StatePicklist!$1:$1,StatePicklist!$3:$3,"NA",0))</f>
        <v/>
      </c>
      <c r="EO493" s="297" t="str">
        <f ca="1">IF(RMDF!EN493="", "", IF(ISNUMBER(MATCH(RMDF!EN493, INDIRECT(EN493), 0)), "OK", "Invalid"))</f>
        <v/>
      </c>
      <c r="EP493" s="281"/>
      <c r="EQ493" s="281"/>
      <c r="ER493" s="281"/>
      <c r="ES493" s="281" t="b">
        <f>AND(RMDF!EV493&gt;=0, RMDF!EV493&lt;=1-SUM(RMDF!Z493,RMDF!AG493,RMDF!AN493,RMDF!AU493,RMDF!BB493,RMDF!BI493,RMDF!BP493,RMDF!BW493,RMDF!CD493,RMDF!CK493,RMDF!CR493,RMDF!CY493,RMDF!DF493,RMDF!DM493,RMDF!DT493,RMDF!EA493,RMDF!EH493,RMDF!EO493), RMDF!EV493=ROUND(RMDF!EV493,4))</f>
        <v>1</v>
      </c>
      <c r="ET493" s="317">
        <f>RMDF!ET493</f>
        <v>0</v>
      </c>
      <c r="EU493" s="318" t="str">
        <f>IF(ET493=0,"",_xlfn.XLOOKUP(ET493,StatePicklist!$1:$1,StatePicklist!$3:$3,"NA",0))</f>
        <v/>
      </c>
      <c r="EV493" s="297" t="str">
        <f ca="1">IF(RMDF!EU493="", "", IF(ISNUMBER(MATCH(RMDF!EU493, INDIRECT(EU493), 0)), "OK", "Invalid"))</f>
        <v/>
      </c>
      <c r="EW493" s="281"/>
      <c r="EX493" s="281"/>
      <c r="EY493" s="281"/>
      <c r="EZ493" s="281" t="b">
        <f>AND(RMDF!FC493&gt;=0, RMDF!FC493&lt;=1-SUM(RMDF!Z493,RMDF!AG493,RMDF!AN493,RMDF!AU493,RMDF!BB493,RMDF!BI493,RMDF!BP493,RMDF!BW493,RMDF!CD493,RMDF!CK493,RMDF!CR493,RMDF!CY493,RMDF!DF493,RMDF!DM493,RMDF!DT493,RMDF!EA493,RMDF!EH493,RMDF!EO493,RMDF!EV493), RMDF!FC493=ROUND(RMDF!FC493,4))</f>
        <v>1</v>
      </c>
      <c r="FA493" s="317">
        <f>RMDF!FA493</f>
        <v>0</v>
      </c>
      <c r="FB493" s="318" t="str">
        <f>IF(FA493=0,"",_xlfn.XLOOKUP(FA493,StatePicklist!$1:$1,StatePicklist!$3:$3,"NA",0))</f>
        <v/>
      </c>
      <c r="FC493" s="297" t="str">
        <f ca="1">IF(RMDF!FB493="", "", IF(ISNUMBER(MATCH(RMDF!FB493, INDIRECT(FB493), 0)), "OK", "Invalid"))</f>
        <v/>
      </c>
    </row>
    <row r="494" spans="1:159" s="205" customFormat="1" ht="39.9" customHeight="1" x14ac:dyDescent="0.25">
      <c r="A494" s="206"/>
      <c r="B494" s="196"/>
      <c r="C494" s="197"/>
      <c r="D494" s="198"/>
      <c r="E494" s="199"/>
      <c r="F494" s="200"/>
      <c r="G494" s="201"/>
      <c r="H494" s="292"/>
      <c r="I494" s="305">
        <f>RMDF!I494</f>
        <v>0</v>
      </c>
      <c r="J494" s="305" t="str">
        <f>IF(I494=ProductCode!$B$30,"PDReclPost",IF(OR(I494=ProductCode!$C$30,I494=ProductCode!$E$30,I494=ProductCode!$G$30),"PDPreCon",IF(OR(I494=ProductCode!$D$30,I494=ProductCode!$F$30),"PDNotReclPost","")))</f>
        <v/>
      </c>
      <c r="K494" s="305" t="str">
        <f t="shared" si="30"/>
        <v/>
      </c>
      <c r="L494" s="289"/>
      <c r="M494" s="305" t="str">
        <f t="shared" si="30"/>
        <v/>
      </c>
      <c r="N494" s="289" t="b">
        <f>AND(RMDF!N494&gt;=0, RMDF!N494&lt;=1-RMDF!L494, RMDF!N494=ROUND(RMDF!N494,4))</f>
        <v>1</v>
      </c>
      <c r="O494" s="286" t="str">
        <f>IF(P494="","",IF(I494="","",IF(LEFT(I494,13)="Reclaimed pos",RawMaterialCode!$E$569,RawMaterialCode!$E$568)))</f>
        <v>Reclaimed pre-consumer mixed fibers (RM0578)</v>
      </c>
      <c r="P494" s="295">
        <f t="shared" si="31"/>
        <v>1</v>
      </c>
      <c r="Q494" s="202"/>
      <c r="R494" s="203"/>
      <c r="S494" s="204" t="str">
        <f t="shared" si="32"/>
        <v/>
      </c>
      <c r="T494" s="281"/>
      <c r="U494" s="281"/>
      <c r="V494" s="281"/>
      <c r="W494" s="281"/>
      <c r="X494" s="317">
        <f>RMDF!X494</f>
        <v>0</v>
      </c>
      <c r="Y494" s="318" t="str">
        <f>IF(X494=0,"",_xlfn.XLOOKUP(X494,StatePicklist!$1:$1,StatePicklist!$3:$3,"NA",0))</f>
        <v/>
      </c>
      <c r="Z494" s="297" t="str">
        <f ca="1">IF(RMDF!Y494="", "", IF(ISNUMBER(MATCH(RMDF!Y494, INDIRECT(Y494), 0)), "OK", "Invalid"))</f>
        <v/>
      </c>
      <c r="AA494" s="281"/>
      <c r="AB494" s="281"/>
      <c r="AC494" s="281"/>
      <c r="AD494" s="281" t="b">
        <f>AND(RMDF!AG494&gt;=0, RMDF!AG494&lt;=1-RMDF!Z494, RMDF!AG494=ROUND(RMDF!AG494,4))</f>
        <v>1</v>
      </c>
      <c r="AE494" s="317">
        <f>RMDF!AE494</f>
        <v>0</v>
      </c>
      <c r="AF494" s="318" t="str">
        <f>IF(AE494=0,"",_xlfn.XLOOKUP(AE494,StatePicklist!$1:$1,StatePicklist!$3:$3,"NA",0))</f>
        <v/>
      </c>
      <c r="AG494" s="297" t="str">
        <f ca="1">IF(RMDF!AF494="", "", IF(ISNUMBER(MATCH(RMDF!AF494, INDIRECT(AF494), 0)), "OK", "Invalid"))</f>
        <v/>
      </c>
      <c r="AH494" s="281"/>
      <c r="AI494" s="281"/>
      <c r="AJ494" s="281"/>
      <c r="AK494" s="281" t="b">
        <f>AND(RMDF!AN494&gt;=0, RMDF!AN494&lt;=1-SUM(RMDF!Z494,RMDF!AG494), RMDF!AN494=ROUND(RMDF!AN494,4))</f>
        <v>1</v>
      </c>
      <c r="AL494" s="317">
        <f>RMDF!AL494</f>
        <v>0</v>
      </c>
      <c r="AM494" s="318" t="str">
        <f>IF(AL494=0,"",_xlfn.XLOOKUP(AL494,StatePicklist!$1:$1,StatePicklist!$3:$3,"NA",0))</f>
        <v/>
      </c>
      <c r="AN494" s="297" t="str">
        <f ca="1">IF(RMDF!AM494="", "", IF(ISNUMBER(MATCH(RMDF!AM494, INDIRECT(AM494), 0)), "OK", "Invalid"))</f>
        <v/>
      </c>
      <c r="AO494" s="281"/>
      <c r="AP494" s="281"/>
      <c r="AQ494" s="281"/>
      <c r="AR494" s="281" t="b">
        <f>AND(RMDF!AU494&gt;=0, RMDF!AU494&lt;=1-SUM(RMDF!Z494,RMDF!AG494,RMDF!AN494), RMDF!AU494=ROUND(RMDF!AU494,4))</f>
        <v>1</v>
      </c>
      <c r="AS494" s="317">
        <f>RMDF!AS494</f>
        <v>0</v>
      </c>
      <c r="AT494" s="318" t="str">
        <f>IF(AS494=0,"",_xlfn.XLOOKUP(AS494,StatePicklist!$1:$1,StatePicklist!$3:$3,"NA",0))</f>
        <v/>
      </c>
      <c r="AU494" s="297" t="str">
        <f ca="1">IF(RMDF!AT494="", "", IF(ISNUMBER(MATCH(RMDF!AT494, INDIRECT(AT494), 0)), "OK", "Invalid"))</f>
        <v/>
      </c>
      <c r="AV494" s="281"/>
      <c r="AW494" s="281"/>
      <c r="AX494" s="281"/>
      <c r="AY494" s="281" t="b">
        <f>AND(RMDF!BB494&gt;=0, RMDF!BB494&lt;=1-SUM(RMDF!Z494,RMDF!AG494,RMDF!AN494,RMDF!AU494), RMDF!BB494=ROUND(RMDF!BB494,4))</f>
        <v>1</v>
      </c>
      <c r="AZ494" s="317">
        <f>RMDF!AZ494</f>
        <v>0</v>
      </c>
      <c r="BA494" s="318" t="str">
        <f>IF(AZ494=0,"",_xlfn.XLOOKUP(AZ494,StatePicklist!$1:$1,StatePicklist!$3:$3,"NA",0))</f>
        <v/>
      </c>
      <c r="BB494" s="297" t="str">
        <f ca="1">IF(RMDF!BA494="", "", IF(ISNUMBER(MATCH(RMDF!BA494, INDIRECT(BA494), 0)), "OK", "Invalid"))</f>
        <v/>
      </c>
      <c r="BC494" s="281"/>
      <c r="BD494" s="281"/>
      <c r="BE494" s="281"/>
      <c r="BF494" s="281" t="b">
        <f>AND(RMDF!BI494&gt;=0, RMDF!BI494&lt;=1-SUM(RMDF!Z494,RMDF!AG494,RMDF!AN494,RMDF!AU494,RMDF!BB494), RMDF!BI494=ROUND(RMDF!BI494,4))</f>
        <v>1</v>
      </c>
      <c r="BG494" s="317">
        <f>RMDF!BG494</f>
        <v>0</v>
      </c>
      <c r="BH494" s="318" t="str">
        <f>IF(BG494=0,"",_xlfn.XLOOKUP(BG494,StatePicklist!$1:$1,StatePicklist!$3:$3,"NA",0))</f>
        <v/>
      </c>
      <c r="BI494" s="297" t="str">
        <f ca="1">IF(RMDF!BH494="", "", IF(ISNUMBER(MATCH(RMDF!BH494, INDIRECT(BH494), 0)), "OK", "Invalid"))</f>
        <v/>
      </c>
      <c r="BJ494" s="281"/>
      <c r="BK494" s="281"/>
      <c r="BL494" s="281"/>
      <c r="BM494" s="281" t="b">
        <f>AND(RMDF!BP494&gt;=0, RMDF!BP494&lt;=1-SUM(RMDF!Z494,RMDF!AG494,RMDF!AN494,RMDF!AU494,RMDF!BB494,RMDF!BI494), RMDF!BP494=ROUND(RMDF!BP494,4))</f>
        <v>1</v>
      </c>
      <c r="BN494" s="317">
        <f>RMDF!BN494</f>
        <v>0</v>
      </c>
      <c r="BO494" s="318" t="str">
        <f>IF(BN494=0,"",_xlfn.XLOOKUP(BN494,StatePicklist!$1:$1,StatePicklist!$3:$3,"NA",0))</f>
        <v/>
      </c>
      <c r="BP494" s="297" t="str">
        <f ca="1">IF(RMDF!BO494="", "", IF(ISNUMBER(MATCH(RMDF!BO494, INDIRECT(BO494), 0)), "OK", "Invalid"))</f>
        <v/>
      </c>
      <c r="BQ494" s="281"/>
      <c r="BR494" s="281"/>
      <c r="BS494" s="281"/>
      <c r="BT494" s="281" t="b">
        <f>AND(RMDF!BW494&gt;=0, RMDF!BW494&lt;=1-SUM(RMDF!Z494,RMDF!AG494,RMDF!AN494,RMDF!AU494,RMDF!BB494,RMDF!BI494,RMDF!BP494), RMDF!BW494=ROUND(RMDF!BW494,4))</f>
        <v>1</v>
      </c>
      <c r="BU494" s="317">
        <f>RMDF!BU494</f>
        <v>0</v>
      </c>
      <c r="BV494" s="318" t="str">
        <f>IF(BU494=0,"",_xlfn.XLOOKUP(BU494,StatePicklist!$1:$1,StatePicklist!$3:$3,"NA",0))</f>
        <v/>
      </c>
      <c r="BW494" s="297" t="str">
        <f ca="1">IF(RMDF!BV494="", "", IF(ISNUMBER(MATCH(RMDF!BV494, INDIRECT(BV494), 0)), "OK", "Invalid"))</f>
        <v/>
      </c>
      <c r="BX494" s="281"/>
      <c r="BY494" s="281"/>
      <c r="BZ494" s="281"/>
      <c r="CA494" s="281" t="b">
        <f>AND(RMDF!CD494&gt;=0, RMDF!CD494&lt;=1-SUM(RMDF!Z494,RMDF!AG494,RMDF!AN494,RMDF!AU494,RMDF!BB494,RMDF!BI494,RMDF!BP494,RMDF!BW494), RMDF!CD494=ROUND(RMDF!CD494,4))</f>
        <v>1</v>
      </c>
      <c r="CB494" s="317">
        <f>RMDF!CB494</f>
        <v>0</v>
      </c>
      <c r="CC494" s="318" t="str">
        <f>IF(CB494=0,"",_xlfn.XLOOKUP(CB494,StatePicklist!$1:$1,StatePicklist!$3:$3,"NA",0))</f>
        <v/>
      </c>
      <c r="CD494" s="297" t="str">
        <f ca="1">IF(RMDF!CC494="", "", IF(ISNUMBER(MATCH(RMDF!CC494, INDIRECT(CC494), 0)), "OK", "Invalid"))</f>
        <v/>
      </c>
      <c r="CE494" s="281"/>
      <c r="CF494" s="281"/>
      <c r="CG494" s="281"/>
      <c r="CH494" s="281" t="b">
        <f>AND(RMDF!CK494&gt;=0, RMDF!CK494&lt;=1-SUM(RMDF!Z494,RMDF!AG494,RMDF!AN494,RMDF!AU494,RMDF!BB494,RMDF!BI494,RMDF!BP494,RMDF!BW494,RMDF!CD494), RMDF!CK494=ROUND(RMDF!CK494,4))</f>
        <v>1</v>
      </c>
      <c r="CI494" s="317">
        <f>RMDF!CI494</f>
        <v>0</v>
      </c>
      <c r="CJ494" s="318" t="str">
        <f>IF(CI494=0,"",_xlfn.XLOOKUP(CI494,StatePicklist!$1:$1,StatePicklist!$3:$3,"NA",0))</f>
        <v/>
      </c>
      <c r="CK494" s="297" t="str">
        <f ca="1">IF(RMDF!CJ494="", "", IF(ISNUMBER(MATCH(RMDF!CJ494, INDIRECT(CJ494), 0)), "OK", "Invalid"))</f>
        <v/>
      </c>
      <c r="CL494" s="281"/>
      <c r="CM494" s="281"/>
      <c r="CN494" s="281"/>
      <c r="CO494" s="281" t="b">
        <f>AND(RMDF!CR494&gt;=0, RMDF!CR494&lt;=1-SUM(RMDF!Z494,RMDF!AG494,RMDF!AN494,RMDF!AU494,RMDF!BB494,RMDF!BI494,RMDF!BP494,RMDF!BW494,RMDF!CD494,RMDF!CK494), RMDF!CR494=ROUND(RMDF!CR494,4))</f>
        <v>1</v>
      </c>
      <c r="CP494" s="317">
        <f>RMDF!CP494</f>
        <v>0</v>
      </c>
      <c r="CQ494" s="318" t="str">
        <f>IF(CP494=0,"",_xlfn.XLOOKUP(CP494,StatePicklist!$1:$1,StatePicklist!$3:$3,"NA",0))</f>
        <v/>
      </c>
      <c r="CR494" s="297" t="str">
        <f ca="1">IF(RMDF!CQ494="", "", IF(ISNUMBER(MATCH(RMDF!CQ494, INDIRECT(CQ494), 0)), "OK", "Invalid"))</f>
        <v/>
      </c>
      <c r="CS494" s="281"/>
      <c r="CT494" s="281"/>
      <c r="CU494" s="281"/>
      <c r="CV494" s="281" t="b">
        <f>AND(RMDF!CY494&gt;=0, RMDF!CY494&lt;=1-SUM(RMDF!Z494,RMDF!AG494,RMDF!AN494,RMDF!AU494,RMDF!BB494,RMDF!BI494,RMDF!BP494,RMDF!BW494,RMDF!CD494,RMDF!CK494,RMDF!CR494), RMDF!CY494=ROUND(RMDF!CY494,4))</f>
        <v>1</v>
      </c>
      <c r="CW494" s="317">
        <f>RMDF!CW494</f>
        <v>0</v>
      </c>
      <c r="CX494" s="318" t="str">
        <f>IF(CW494=0,"",_xlfn.XLOOKUP(CW494,StatePicklist!$1:$1,StatePicklist!$3:$3,"NA",0))</f>
        <v/>
      </c>
      <c r="CY494" s="297" t="str">
        <f ca="1">IF(RMDF!CX494="", "", IF(ISNUMBER(MATCH(RMDF!CX494, INDIRECT(CX494), 0)), "OK", "Invalid"))</f>
        <v/>
      </c>
      <c r="CZ494" s="281"/>
      <c r="DA494" s="281"/>
      <c r="DB494" s="281"/>
      <c r="DC494" s="281" t="b">
        <f>AND(RMDF!DF494&gt;=0, RMDF!DF494&lt;=1-SUM(RMDF!Z494,RMDF!AG494,RMDF!AN494,RMDF!AU494,RMDF!BB494,RMDF!BI494,RMDF!BP494,RMDF!BW494,RMDF!CD494,RMDF!CK494,RMDF!CR494,RMDF!CY494), RMDF!DF494=ROUND(RMDF!DF494,4))</f>
        <v>1</v>
      </c>
      <c r="DD494" s="317">
        <f>RMDF!DD494</f>
        <v>0</v>
      </c>
      <c r="DE494" s="318" t="str">
        <f>IF(DD494=0,"",_xlfn.XLOOKUP(DD494,StatePicklist!$1:$1,StatePicklist!$3:$3,"NA",0))</f>
        <v/>
      </c>
      <c r="DF494" s="297" t="str">
        <f ca="1">IF(RMDF!DE494="", "", IF(ISNUMBER(MATCH(RMDF!DE494, INDIRECT(DE494), 0)), "OK", "Invalid"))</f>
        <v/>
      </c>
      <c r="DG494" s="281"/>
      <c r="DH494" s="281"/>
      <c r="DI494" s="281"/>
      <c r="DJ494" s="281" t="b">
        <f>AND(RMDF!DM494&gt;=0, RMDF!DM494&lt;=1-SUM(RMDF!Z494,RMDF!AG494,RMDF!AN494,RMDF!AU494,RMDF!BB494,RMDF!BI494,RMDF!BP494,RMDF!BW494,RMDF!CD494,RMDF!CK494,RMDF!CR494,RMDF!CY494,RMDF!DF494), RMDF!DM494=ROUND(RMDF!DM494,4))</f>
        <v>1</v>
      </c>
      <c r="DK494" s="317">
        <f>RMDF!DK494</f>
        <v>0</v>
      </c>
      <c r="DL494" s="318" t="str">
        <f>IF(DK494=0,"",_xlfn.XLOOKUP(DK494,StatePicklist!$1:$1,StatePicklist!$3:$3,"NA",0))</f>
        <v/>
      </c>
      <c r="DM494" s="297" t="str">
        <f ca="1">IF(RMDF!DL494="", "", IF(ISNUMBER(MATCH(RMDF!DL494, INDIRECT(DL494), 0)), "OK", "Invalid"))</f>
        <v/>
      </c>
      <c r="DN494" s="281"/>
      <c r="DO494" s="281"/>
      <c r="DP494" s="281"/>
      <c r="DQ494" s="281" t="b">
        <f>AND(RMDF!DT494&gt;=0, RMDF!DT494&lt;=1-SUM(RMDF!Z494,RMDF!AG494,RMDF!AN494,RMDF!AU494,RMDF!BB494,RMDF!BI494,RMDF!BP494,RMDF!BW494,RMDF!CD494,RMDF!CK494,RMDF!CR494,RMDF!CY494,RMDF!DF494,RMDF!DM494), RMDF!DT494=ROUND(RMDF!DT494,4))</f>
        <v>1</v>
      </c>
      <c r="DR494" s="317">
        <f>RMDF!DR494</f>
        <v>0</v>
      </c>
      <c r="DS494" s="318" t="str">
        <f>IF(DR494=0,"",_xlfn.XLOOKUP(DR494,StatePicklist!$1:$1,StatePicklist!$3:$3,"NA",0))</f>
        <v/>
      </c>
      <c r="DT494" s="297" t="str">
        <f ca="1">IF(RMDF!DS494="", "", IF(ISNUMBER(MATCH(RMDF!DS494, INDIRECT(DS494), 0)), "OK", "Invalid"))</f>
        <v/>
      </c>
      <c r="DU494" s="281"/>
      <c r="DV494" s="281"/>
      <c r="DW494" s="281"/>
      <c r="DX494" s="281" t="b">
        <f>AND(RMDF!EA494&gt;=0, RMDF!EA494&lt;=1-SUM(RMDF!Z494,RMDF!AG494,RMDF!AN494,RMDF!AU494,RMDF!BB494,RMDF!BI494,RMDF!BP494,RMDF!BW494,RMDF!CD494,RMDF!CK494,RMDF!CR494,RMDF!CY494,RMDF!DF494,RMDF!DM494,RMDF!DT494), RMDF!EA494=ROUND(RMDF!EA494,4))</f>
        <v>1</v>
      </c>
      <c r="DY494" s="317">
        <f>RMDF!DY494</f>
        <v>0</v>
      </c>
      <c r="DZ494" s="318" t="str">
        <f>IF(DY494=0,"",_xlfn.XLOOKUP(DY494,StatePicklist!$1:$1,StatePicklist!$3:$3,"NA",0))</f>
        <v/>
      </c>
      <c r="EA494" s="297" t="str">
        <f ca="1">IF(RMDF!DZ494="", "", IF(ISNUMBER(MATCH(RMDF!DZ494, INDIRECT(DZ494), 0)), "OK", "Invalid"))</f>
        <v/>
      </c>
      <c r="EB494" s="281"/>
      <c r="EC494" s="281"/>
      <c r="ED494" s="281"/>
      <c r="EE494" s="281" t="b">
        <f>AND(RMDF!EH494&gt;=0, RMDF!EH494&lt;=1-SUM(RMDF!Z494,RMDF!AG494,RMDF!AN494,RMDF!AU494,RMDF!BB494,RMDF!BI494,RMDF!BP494,RMDF!BW494,RMDF!CD494,RMDF!CK494,RMDF!CR494,RMDF!CY494,RMDF!DF494,RMDF!DM494,RMDF!DT494,RMDF!EA494), RMDF!EH494=ROUND(RMDF!EH494,4))</f>
        <v>1</v>
      </c>
      <c r="EF494" s="317">
        <f>RMDF!EF494</f>
        <v>0</v>
      </c>
      <c r="EG494" s="318" t="str">
        <f>IF(EF494=0,"",_xlfn.XLOOKUP(EF494,StatePicklist!$1:$1,StatePicklist!$3:$3,"NA",0))</f>
        <v/>
      </c>
      <c r="EH494" s="297" t="str">
        <f ca="1">IF(RMDF!EG494="", "", IF(ISNUMBER(MATCH(RMDF!EG494, INDIRECT(EG494), 0)), "OK", "Invalid"))</f>
        <v/>
      </c>
      <c r="EI494" s="281"/>
      <c r="EJ494" s="281"/>
      <c r="EK494" s="281"/>
      <c r="EL494" s="281" t="b">
        <f>AND(RMDF!EO494&gt;=0, RMDF!EO494&lt;=1-SUM(RMDF!Z494,RMDF!AG494,RMDF!AN494,RMDF!AU494,RMDF!BB494,RMDF!BI494,RMDF!BP494,RMDF!BW494,RMDF!CD494,RMDF!CK494,RMDF!CR494,RMDF!CY494,RMDF!DF494,RMDF!DM494,RMDF!DT494,RMDF!EA494,RMDF!EH494), RMDF!EO494=ROUND(RMDF!EO494,4))</f>
        <v>1</v>
      </c>
      <c r="EM494" s="317">
        <f>RMDF!EM494</f>
        <v>0</v>
      </c>
      <c r="EN494" s="318" t="str">
        <f>IF(EM494=0,"",_xlfn.XLOOKUP(EM494,StatePicklist!$1:$1,StatePicklist!$3:$3,"NA",0))</f>
        <v/>
      </c>
      <c r="EO494" s="297" t="str">
        <f ca="1">IF(RMDF!EN494="", "", IF(ISNUMBER(MATCH(RMDF!EN494, INDIRECT(EN494), 0)), "OK", "Invalid"))</f>
        <v/>
      </c>
      <c r="EP494" s="281"/>
      <c r="EQ494" s="281"/>
      <c r="ER494" s="281"/>
      <c r="ES494" s="281" t="b">
        <f>AND(RMDF!EV494&gt;=0, RMDF!EV494&lt;=1-SUM(RMDF!Z494,RMDF!AG494,RMDF!AN494,RMDF!AU494,RMDF!BB494,RMDF!BI494,RMDF!BP494,RMDF!BW494,RMDF!CD494,RMDF!CK494,RMDF!CR494,RMDF!CY494,RMDF!DF494,RMDF!DM494,RMDF!DT494,RMDF!EA494,RMDF!EH494,RMDF!EO494), RMDF!EV494=ROUND(RMDF!EV494,4))</f>
        <v>1</v>
      </c>
      <c r="ET494" s="317">
        <f>RMDF!ET494</f>
        <v>0</v>
      </c>
      <c r="EU494" s="318" t="str">
        <f>IF(ET494=0,"",_xlfn.XLOOKUP(ET494,StatePicklist!$1:$1,StatePicklist!$3:$3,"NA",0))</f>
        <v/>
      </c>
      <c r="EV494" s="297" t="str">
        <f ca="1">IF(RMDF!EU494="", "", IF(ISNUMBER(MATCH(RMDF!EU494, INDIRECT(EU494), 0)), "OK", "Invalid"))</f>
        <v/>
      </c>
      <c r="EW494" s="281"/>
      <c r="EX494" s="281"/>
      <c r="EY494" s="281"/>
      <c r="EZ494" s="281" t="b">
        <f>AND(RMDF!FC494&gt;=0, RMDF!FC494&lt;=1-SUM(RMDF!Z494,RMDF!AG494,RMDF!AN494,RMDF!AU494,RMDF!BB494,RMDF!BI494,RMDF!BP494,RMDF!BW494,RMDF!CD494,RMDF!CK494,RMDF!CR494,RMDF!CY494,RMDF!DF494,RMDF!DM494,RMDF!DT494,RMDF!EA494,RMDF!EH494,RMDF!EO494,RMDF!EV494), RMDF!FC494=ROUND(RMDF!FC494,4))</f>
        <v>1</v>
      </c>
      <c r="FA494" s="317">
        <f>RMDF!FA494</f>
        <v>0</v>
      </c>
      <c r="FB494" s="318" t="str">
        <f>IF(FA494=0,"",_xlfn.XLOOKUP(FA494,StatePicklist!$1:$1,StatePicklist!$3:$3,"NA",0))</f>
        <v/>
      </c>
      <c r="FC494" s="297" t="str">
        <f ca="1">IF(RMDF!FB494="", "", IF(ISNUMBER(MATCH(RMDF!FB494, INDIRECT(FB494), 0)), "OK", "Invalid"))</f>
        <v/>
      </c>
    </row>
    <row r="495" spans="1:159" s="205" customFormat="1" ht="39.9" customHeight="1" x14ac:dyDescent="0.25">
      <c r="A495" s="206"/>
      <c r="B495" s="196"/>
      <c r="C495" s="197"/>
      <c r="D495" s="198"/>
      <c r="E495" s="199"/>
      <c r="F495" s="200"/>
      <c r="G495" s="201"/>
      <c r="H495" s="292"/>
      <c r="I495" s="305">
        <f>RMDF!I495</f>
        <v>0</v>
      </c>
      <c r="J495" s="305" t="str">
        <f>IF(I495=ProductCode!$B$30,"PDReclPost",IF(OR(I495=ProductCode!$C$30,I495=ProductCode!$E$30,I495=ProductCode!$G$30),"PDPreCon",IF(OR(I495=ProductCode!$D$30,I495=ProductCode!$F$30),"PDNotReclPost","")))</f>
        <v/>
      </c>
      <c r="K495" s="305" t="str">
        <f t="shared" si="30"/>
        <v/>
      </c>
      <c r="L495" s="289"/>
      <c r="M495" s="305" t="str">
        <f t="shared" si="30"/>
        <v/>
      </c>
      <c r="N495" s="289" t="b">
        <f>AND(RMDF!N495&gt;=0, RMDF!N495&lt;=1-RMDF!L495, RMDF!N495=ROUND(RMDF!N495,4))</f>
        <v>1</v>
      </c>
      <c r="O495" s="286" t="str">
        <f>IF(P495="","",IF(I495="","",IF(LEFT(I495,13)="Reclaimed pos",RawMaterialCode!$E$569,RawMaterialCode!$E$568)))</f>
        <v>Reclaimed pre-consumer mixed fibers (RM0578)</v>
      </c>
      <c r="P495" s="295">
        <f t="shared" si="31"/>
        <v>1</v>
      </c>
      <c r="Q495" s="202"/>
      <c r="R495" s="203"/>
      <c r="S495" s="204" t="str">
        <f t="shared" si="32"/>
        <v/>
      </c>
      <c r="T495" s="281"/>
      <c r="U495" s="281"/>
      <c r="V495" s="281"/>
      <c r="W495" s="281"/>
      <c r="X495" s="317">
        <f>RMDF!X495</f>
        <v>0</v>
      </c>
      <c r="Y495" s="318" t="str">
        <f>IF(X495=0,"",_xlfn.XLOOKUP(X495,StatePicklist!$1:$1,StatePicklist!$3:$3,"NA",0))</f>
        <v/>
      </c>
      <c r="Z495" s="297" t="str">
        <f ca="1">IF(RMDF!Y495="", "", IF(ISNUMBER(MATCH(RMDF!Y495, INDIRECT(Y495), 0)), "OK", "Invalid"))</f>
        <v/>
      </c>
      <c r="AA495" s="281"/>
      <c r="AB495" s="281"/>
      <c r="AC495" s="281"/>
      <c r="AD495" s="281" t="b">
        <f>AND(RMDF!AG495&gt;=0, RMDF!AG495&lt;=1-RMDF!Z495, RMDF!AG495=ROUND(RMDF!AG495,4))</f>
        <v>1</v>
      </c>
      <c r="AE495" s="317">
        <f>RMDF!AE495</f>
        <v>0</v>
      </c>
      <c r="AF495" s="318" t="str">
        <f>IF(AE495=0,"",_xlfn.XLOOKUP(AE495,StatePicklist!$1:$1,StatePicklist!$3:$3,"NA",0))</f>
        <v/>
      </c>
      <c r="AG495" s="297" t="str">
        <f ca="1">IF(RMDF!AF495="", "", IF(ISNUMBER(MATCH(RMDF!AF495, INDIRECT(AF495), 0)), "OK", "Invalid"))</f>
        <v/>
      </c>
      <c r="AH495" s="281"/>
      <c r="AI495" s="281"/>
      <c r="AJ495" s="281"/>
      <c r="AK495" s="281" t="b">
        <f>AND(RMDF!AN495&gt;=0, RMDF!AN495&lt;=1-SUM(RMDF!Z495,RMDF!AG495), RMDF!AN495=ROUND(RMDF!AN495,4))</f>
        <v>1</v>
      </c>
      <c r="AL495" s="317">
        <f>RMDF!AL495</f>
        <v>0</v>
      </c>
      <c r="AM495" s="318" t="str">
        <f>IF(AL495=0,"",_xlfn.XLOOKUP(AL495,StatePicklist!$1:$1,StatePicklist!$3:$3,"NA",0))</f>
        <v/>
      </c>
      <c r="AN495" s="297" t="str">
        <f ca="1">IF(RMDF!AM495="", "", IF(ISNUMBER(MATCH(RMDF!AM495, INDIRECT(AM495), 0)), "OK", "Invalid"))</f>
        <v/>
      </c>
      <c r="AO495" s="281"/>
      <c r="AP495" s="281"/>
      <c r="AQ495" s="281"/>
      <c r="AR495" s="281" t="b">
        <f>AND(RMDF!AU495&gt;=0, RMDF!AU495&lt;=1-SUM(RMDF!Z495,RMDF!AG495,RMDF!AN495), RMDF!AU495=ROUND(RMDF!AU495,4))</f>
        <v>1</v>
      </c>
      <c r="AS495" s="317">
        <f>RMDF!AS495</f>
        <v>0</v>
      </c>
      <c r="AT495" s="318" t="str">
        <f>IF(AS495=0,"",_xlfn.XLOOKUP(AS495,StatePicklist!$1:$1,StatePicklist!$3:$3,"NA",0))</f>
        <v/>
      </c>
      <c r="AU495" s="297" t="str">
        <f ca="1">IF(RMDF!AT495="", "", IF(ISNUMBER(MATCH(RMDF!AT495, INDIRECT(AT495), 0)), "OK", "Invalid"))</f>
        <v/>
      </c>
      <c r="AV495" s="281"/>
      <c r="AW495" s="281"/>
      <c r="AX495" s="281"/>
      <c r="AY495" s="281" t="b">
        <f>AND(RMDF!BB495&gt;=0, RMDF!BB495&lt;=1-SUM(RMDF!Z495,RMDF!AG495,RMDF!AN495,RMDF!AU495), RMDF!BB495=ROUND(RMDF!BB495,4))</f>
        <v>1</v>
      </c>
      <c r="AZ495" s="317">
        <f>RMDF!AZ495</f>
        <v>0</v>
      </c>
      <c r="BA495" s="318" t="str">
        <f>IF(AZ495=0,"",_xlfn.XLOOKUP(AZ495,StatePicklist!$1:$1,StatePicklist!$3:$3,"NA",0))</f>
        <v/>
      </c>
      <c r="BB495" s="297" t="str">
        <f ca="1">IF(RMDF!BA495="", "", IF(ISNUMBER(MATCH(RMDF!BA495, INDIRECT(BA495), 0)), "OK", "Invalid"))</f>
        <v/>
      </c>
      <c r="BC495" s="281"/>
      <c r="BD495" s="281"/>
      <c r="BE495" s="281"/>
      <c r="BF495" s="281" t="b">
        <f>AND(RMDF!BI495&gt;=0, RMDF!BI495&lt;=1-SUM(RMDF!Z495,RMDF!AG495,RMDF!AN495,RMDF!AU495,RMDF!BB495), RMDF!BI495=ROUND(RMDF!BI495,4))</f>
        <v>1</v>
      </c>
      <c r="BG495" s="317">
        <f>RMDF!BG495</f>
        <v>0</v>
      </c>
      <c r="BH495" s="318" t="str">
        <f>IF(BG495=0,"",_xlfn.XLOOKUP(BG495,StatePicklist!$1:$1,StatePicklist!$3:$3,"NA",0))</f>
        <v/>
      </c>
      <c r="BI495" s="297" t="str">
        <f ca="1">IF(RMDF!BH495="", "", IF(ISNUMBER(MATCH(RMDF!BH495, INDIRECT(BH495), 0)), "OK", "Invalid"))</f>
        <v/>
      </c>
      <c r="BJ495" s="281"/>
      <c r="BK495" s="281"/>
      <c r="BL495" s="281"/>
      <c r="BM495" s="281" t="b">
        <f>AND(RMDF!BP495&gt;=0, RMDF!BP495&lt;=1-SUM(RMDF!Z495,RMDF!AG495,RMDF!AN495,RMDF!AU495,RMDF!BB495,RMDF!BI495), RMDF!BP495=ROUND(RMDF!BP495,4))</f>
        <v>1</v>
      </c>
      <c r="BN495" s="317">
        <f>RMDF!BN495</f>
        <v>0</v>
      </c>
      <c r="BO495" s="318" t="str">
        <f>IF(BN495=0,"",_xlfn.XLOOKUP(BN495,StatePicklist!$1:$1,StatePicklist!$3:$3,"NA",0))</f>
        <v/>
      </c>
      <c r="BP495" s="297" t="str">
        <f ca="1">IF(RMDF!BO495="", "", IF(ISNUMBER(MATCH(RMDF!BO495, INDIRECT(BO495), 0)), "OK", "Invalid"))</f>
        <v/>
      </c>
      <c r="BQ495" s="281"/>
      <c r="BR495" s="281"/>
      <c r="BS495" s="281"/>
      <c r="BT495" s="281" t="b">
        <f>AND(RMDF!BW495&gt;=0, RMDF!BW495&lt;=1-SUM(RMDF!Z495,RMDF!AG495,RMDF!AN495,RMDF!AU495,RMDF!BB495,RMDF!BI495,RMDF!BP495), RMDF!BW495=ROUND(RMDF!BW495,4))</f>
        <v>1</v>
      </c>
      <c r="BU495" s="317">
        <f>RMDF!BU495</f>
        <v>0</v>
      </c>
      <c r="BV495" s="318" t="str">
        <f>IF(BU495=0,"",_xlfn.XLOOKUP(BU495,StatePicklist!$1:$1,StatePicklist!$3:$3,"NA",0))</f>
        <v/>
      </c>
      <c r="BW495" s="297" t="str">
        <f ca="1">IF(RMDF!BV495="", "", IF(ISNUMBER(MATCH(RMDF!BV495, INDIRECT(BV495), 0)), "OK", "Invalid"))</f>
        <v/>
      </c>
      <c r="BX495" s="281"/>
      <c r="BY495" s="281"/>
      <c r="BZ495" s="281"/>
      <c r="CA495" s="281" t="b">
        <f>AND(RMDF!CD495&gt;=0, RMDF!CD495&lt;=1-SUM(RMDF!Z495,RMDF!AG495,RMDF!AN495,RMDF!AU495,RMDF!BB495,RMDF!BI495,RMDF!BP495,RMDF!BW495), RMDF!CD495=ROUND(RMDF!CD495,4))</f>
        <v>1</v>
      </c>
      <c r="CB495" s="317">
        <f>RMDF!CB495</f>
        <v>0</v>
      </c>
      <c r="CC495" s="318" t="str">
        <f>IF(CB495=0,"",_xlfn.XLOOKUP(CB495,StatePicklist!$1:$1,StatePicklist!$3:$3,"NA",0))</f>
        <v/>
      </c>
      <c r="CD495" s="297" t="str">
        <f ca="1">IF(RMDF!CC495="", "", IF(ISNUMBER(MATCH(RMDF!CC495, INDIRECT(CC495), 0)), "OK", "Invalid"))</f>
        <v/>
      </c>
      <c r="CE495" s="281"/>
      <c r="CF495" s="281"/>
      <c r="CG495" s="281"/>
      <c r="CH495" s="281" t="b">
        <f>AND(RMDF!CK495&gt;=0, RMDF!CK495&lt;=1-SUM(RMDF!Z495,RMDF!AG495,RMDF!AN495,RMDF!AU495,RMDF!BB495,RMDF!BI495,RMDF!BP495,RMDF!BW495,RMDF!CD495), RMDF!CK495=ROUND(RMDF!CK495,4))</f>
        <v>1</v>
      </c>
      <c r="CI495" s="317">
        <f>RMDF!CI495</f>
        <v>0</v>
      </c>
      <c r="CJ495" s="318" t="str">
        <f>IF(CI495=0,"",_xlfn.XLOOKUP(CI495,StatePicklist!$1:$1,StatePicklist!$3:$3,"NA",0))</f>
        <v/>
      </c>
      <c r="CK495" s="297" t="str">
        <f ca="1">IF(RMDF!CJ495="", "", IF(ISNUMBER(MATCH(RMDF!CJ495, INDIRECT(CJ495), 0)), "OK", "Invalid"))</f>
        <v/>
      </c>
      <c r="CL495" s="281"/>
      <c r="CM495" s="281"/>
      <c r="CN495" s="281"/>
      <c r="CO495" s="281" t="b">
        <f>AND(RMDF!CR495&gt;=0, RMDF!CR495&lt;=1-SUM(RMDF!Z495,RMDF!AG495,RMDF!AN495,RMDF!AU495,RMDF!BB495,RMDF!BI495,RMDF!BP495,RMDF!BW495,RMDF!CD495,RMDF!CK495), RMDF!CR495=ROUND(RMDF!CR495,4))</f>
        <v>1</v>
      </c>
      <c r="CP495" s="317">
        <f>RMDF!CP495</f>
        <v>0</v>
      </c>
      <c r="CQ495" s="318" t="str">
        <f>IF(CP495=0,"",_xlfn.XLOOKUP(CP495,StatePicklist!$1:$1,StatePicklist!$3:$3,"NA",0))</f>
        <v/>
      </c>
      <c r="CR495" s="297" t="str">
        <f ca="1">IF(RMDF!CQ495="", "", IF(ISNUMBER(MATCH(RMDF!CQ495, INDIRECT(CQ495), 0)), "OK", "Invalid"))</f>
        <v/>
      </c>
      <c r="CS495" s="281"/>
      <c r="CT495" s="281"/>
      <c r="CU495" s="281"/>
      <c r="CV495" s="281" t="b">
        <f>AND(RMDF!CY495&gt;=0, RMDF!CY495&lt;=1-SUM(RMDF!Z495,RMDF!AG495,RMDF!AN495,RMDF!AU495,RMDF!BB495,RMDF!BI495,RMDF!BP495,RMDF!BW495,RMDF!CD495,RMDF!CK495,RMDF!CR495), RMDF!CY495=ROUND(RMDF!CY495,4))</f>
        <v>1</v>
      </c>
      <c r="CW495" s="317">
        <f>RMDF!CW495</f>
        <v>0</v>
      </c>
      <c r="CX495" s="318" t="str">
        <f>IF(CW495=0,"",_xlfn.XLOOKUP(CW495,StatePicklist!$1:$1,StatePicklist!$3:$3,"NA",0))</f>
        <v/>
      </c>
      <c r="CY495" s="297" t="str">
        <f ca="1">IF(RMDF!CX495="", "", IF(ISNUMBER(MATCH(RMDF!CX495, INDIRECT(CX495), 0)), "OK", "Invalid"))</f>
        <v/>
      </c>
      <c r="CZ495" s="281"/>
      <c r="DA495" s="281"/>
      <c r="DB495" s="281"/>
      <c r="DC495" s="281" t="b">
        <f>AND(RMDF!DF495&gt;=0, RMDF!DF495&lt;=1-SUM(RMDF!Z495,RMDF!AG495,RMDF!AN495,RMDF!AU495,RMDF!BB495,RMDF!BI495,RMDF!BP495,RMDF!BW495,RMDF!CD495,RMDF!CK495,RMDF!CR495,RMDF!CY495), RMDF!DF495=ROUND(RMDF!DF495,4))</f>
        <v>1</v>
      </c>
      <c r="DD495" s="317">
        <f>RMDF!DD495</f>
        <v>0</v>
      </c>
      <c r="DE495" s="318" t="str">
        <f>IF(DD495=0,"",_xlfn.XLOOKUP(DD495,StatePicklist!$1:$1,StatePicklist!$3:$3,"NA",0))</f>
        <v/>
      </c>
      <c r="DF495" s="297" t="str">
        <f ca="1">IF(RMDF!DE495="", "", IF(ISNUMBER(MATCH(RMDF!DE495, INDIRECT(DE495), 0)), "OK", "Invalid"))</f>
        <v/>
      </c>
      <c r="DG495" s="281"/>
      <c r="DH495" s="281"/>
      <c r="DI495" s="281"/>
      <c r="DJ495" s="281" t="b">
        <f>AND(RMDF!DM495&gt;=0, RMDF!DM495&lt;=1-SUM(RMDF!Z495,RMDF!AG495,RMDF!AN495,RMDF!AU495,RMDF!BB495,RMDF!BI495,RMDF!BP495,RMDF!BW495,RMDF!CD495,RMDF!CK495,RMDF!CR495,RMDF!CY495,RMDF!DF495), RMDF!DM495=ROUND(RMDF!DM495,4))</f>
        <v>1</v>
      </c>
      <c r="DK495" s="317">
        <f>RMDF!DK495</f>
        <v>0</v>
      </c>
      <c r="DL495" s="318" t="str">
        <f>IF(DK495=0,"",_xlfn.XLOOKUP(DK495,StatePicklist!$1:$1,StatePicklist!$3:$3,"NA",0))</f>
        <v/>
      </c>
      <c r="DM495" s="297" t="str">
        <f ca="1">IF(RMDF!DL495="", "", IF(ISNUMBER(MATCH(RMDF!DL495, INDIRECT(DL495), 0)), "OK", "Invalid"))</f>
        <v/>
      </c>
      <c r="DN495" s="281"/>
      <c r="DO495" s="281"/>
      <c r="DP495" s="281"/>
      <c r="DQ495" s="281" t="b">
        <f>AND(RMDF!DT495&gt;=0, RMDF!DT495&lt;=1-SUM(RMDF!Z495,RMDF!AG495,RMDF!AN495,RMDF!AU495,RMDF!BB495,RMDF!BI495,RMDF!BP495,RMDF!BW495,RMDF!CD495,RMDF!CK495,RMDF!CR495,RMDF!CY495,RMDF!DF495,RMDF!DM495), RMDF!DT495=ROUND(RMDF!DT495,4))</f>
        <v>1</v>
      </c>
      <c r="DR495" s="317">
        <f>RMDF!DR495</f>
        <v>0</v>
      </c>
      <c r="DS495" s="318" t="str">
        <f>IF(DR495=0,"",_xlfn.XLOOKUP(DR495,StatePicklist!$1:$1,StatePicklist!$3:$3,"NA",0))</f>
        <v/>
      </c>
      <c r="DT495" s="297" t="str">
        <f ca="1">IF(RMDF!DS495="", "", IF(ISNUMBER(MATCH(RMDF!DS495, INDIRECT(DS495), 0)), "OK", "Invalid"))</f>
        <v/>
      </c>
      <c r="DU495" s="281"/>
      <c r="DV495" s="281"/>
      <c r="DW495" s="281"/>
      <c r="DX495" s="281" t="b">
        <f>AND(RMDF!EA495&gt;=0, RMDF!EA495&lt;=1-SUM(RMDF!Z495,RMDF!AG495,RMDF!AN495,RMDF!AU495,RMDF!BB495,RMDF!BI495,RMDF!BP495,RMDF!BW495,RMDF!CD495,RMDF!CK495,RMDF!CR495,RMDF!CY495,RMDF!DF495,RMDF!DM495,RMDF!DT495), RMDF!EA495=ROUND(RMDF!EA495,4))</f>
        <v>1</v>
      </c>
      <c r="DY495" s="317">
        <f>RMDF!DY495</f>
        <v>0</v>
      </c>
      <c r="DZ495" s="318" t="str">
        <f>IF(DY495=0,"",_xlfn.XLOOKUP(DY495,StatePicklist!$1:$1,StatePicklist!$3:$3,"NA",0))</f>
        <v/>
      </c>
      <c r="EA495" s="297" t="str">
        <f ca="1">IF(RMDF!DZ495="", "", IF(ISNUMBER(MATCH(RMDF!DZ495, INDIRECT(DZ495), 0)), "OK", "Invalid"))</f>
        <v/>
      </c>
      <c r="EB495" s="281"/>
      <c r="EC495" s="281"/>
      <c r="ED495" s="281"/>
      <c r="EE495" s="281" t="b">
        <f>AND(RMDF!EH495&gt;=0, RMDF!EH495&lt;=1-SUM(RMDF!Z495,RMDF!AG495,RMDF!AN495,RMDF!AU495,RMDF!BB495,RMDF!BI495,RMDF!BP495,RMDF!BW495,RMDF!CD495,RMDF!CK495,RMDF!CR495,RMDF!CY495,RMDF!DF495,RMDF!DM495,RMDF!DT495,RMDF!EA495), RMDF!EH495=ROUND(RMDF!EH495,4))</f>
        <v>1</v>
      </c>
      <c r="EF495" s="317">
        <f>RMDF!EF495</f>
        <v>0</v>
      </c>
      <c r="EG495" s="318" t="str">
        <f>IF(EF495=0,"",_xlfn.XLOOKUP(EF495,StatePicklist!$1:$1,StatePicklist!$3:$3,"NA",0))</f>
        <v/>
      </c>
      <c r="EH495" s="297" t="str">
        <f ca="1">IF(RMDF!EG495="", "", IF(ISNUMBER(MATCH(RMDF!EG495, INDIRECT(EG495), 0)), "OK", "Invalid"))</f>
        <v/>
      </c>
      <c r="EI495" s="281"/>
      <c r="EJ495" s="281"/>
      <c r="EK495" s="281"/>
      <c r="EL495" s="281" t="b">
        <f>AND(RMDF!EO495&gt;=0, RMDF!EO495&lt;=1-SUM(RMDF!Z495,RMDF!AG495,RMDF!AN495,RMDF!AU495,RMDF!BB495,RMDF!BI495,RMDF!BP495,RMDF!BW495,RMDF!CD495,RMDF!CK495,RMDF!CR495,RMDF!CY495,RMDF!DF495,RMDF!DM495,RMDF!DT495,RMDF!EA495,RMDF!EH495), RMDF!EO495=ROUND(RMDF!EO495,4))</f>
        <v>1</v>
      </c>
      <c r="EM495" s="317">
        <f>RMDF!EM495</f>
        <v>0</v>
      </c>
      <c r="EN495" s="318" t="str">
        <f>IF(EM495=0,"",_xlfn.XLOOKUP(EM495,StatePicklist!$1:$1,StatePicklist!$3:$3,"NA",0))</f>
        <v/>
      </c>
      <c r="EO495" s="297" t="str">
        <f ca="1">IF(RMDF!EN495="", "", IF(ISNUMBER(MATCH(RMDF!EN495, INDIRECT(EN495), 0)), "OK", "Invalid"))</f>
        <v/>
      </c>
      <c r="EP495" s="281"/>
      <c r="EQ495" s="281"/>
      <c r="ER495" s="281"/>
      <c r="ES495" s="281" t="b">
        <f>AND(RMDF!EV495&gt;=0, RMDF!EV495&lt;=1-SUM(RMDF!Z495,RMDF!AG495,RMDF!AN495,RMDF!AU495,RMDF!BB495,RMDF!BI495,RMDF!BP495,RMDF!BW495,RMDF!CD495,RMDF!CK495,RMDF!CR495,RMDF!CY495,RMDF!DF495,RMDF!DM495,RMDF!DT495,RMDF!EA495,RMDF!EH495,RMDF!EO495), RMDF!EV495=ROUND(RMDF!EV495,4))</f>
        <v>1</v>
      </c>
      <c r="ET495" s="317">
        <f>RMDF!ET495</f>
        <v>0</v>
      </c>
      <c r="EU495" s="318" t="str">
        <f>IF(ET495=0,"",_xlfn.XLOOKUP(ET495,StatePicklist!$1:$1,StatePicklist!$3:$3,"NA",0))</f>
        <v/>
      </c>
      <c r="EV495" s="297" t="str">
        <f ca="1">IF(RMDF!EU495="", "", IF(ISNUMBER(MATCH(RMDF!EU495, INDIRECT(EU495), 0)), "OK", "Invalid"))</f>
        <v/>
      </c>
      <c r="EW495" s="281"/>
      <c r="EX495" s="281"/>
      <c r="EY495" s="281"/>
      <c r="EZ495" s="281" t="b">
        <f>AND(RMDF!FC495&gt;=0, RMDF!FC495&lt;=1-SUM(RMDF!Z495,RMDF!AG495,RMDF!AN495,RMDF!AU495,RMDF!BB495,RMDF!BI495,RMDF!BP495,RMDF!BW495,RMDF!CD495,RMDF!CK495,RMDF!CR495,RMDF!CY495,RMDF!DF495,RMDF!DM495,RMDF!DT495,RMDF!EA495,RMDF!EH495,RMDF!EO495,RMDF!EV495), RMDF!FC495=ROUND(RMDF!FC495,4))</f>
        <v>1</v>
      </c>
      <c r="FA495" s="317">
        <f>RMDF!FA495</f>
        <v>0</v>
      </c>
      <c r="FB495" s="318" t="str">
        <f>IF(FA495=0,"",_xlfn.XLOOKUP(FA495,StatePicklist!$1:$1,StatePicklist!$3:$3,"NA",0))</f>
        <v/>
      </c>
      <c r="FC495" s="297" t="str">
        <f ca="1">IF(RMDF!FB495="", "", IF(ISNUMBER(MATCH(RMDF!FB495, INDIRECT(FB495), 0)), "OK", "Invalid"))</f>
        <v/>
      </c>
    </row>
    <row r="496" spans="1:159" s="205" customFormat="1" ht="39.9" customHeight="1" x14ac:dyDescent="0.25">
      <c r="A496" s="206"/>
      <c r="B496" s="196"/>
      <c r="C496" s="197"/>
      <c r="D496" s="198"/>
      <c r="E496" s="199"/>
      <c r="F496" s="200"/>
      <c r="G496" s="201"/>
      <c r="H496" s="292"/>
      <c r="I496" s="305">
        <f>RMDF!I496</f>
        <v>0</v>
      </c>
      <c r="J496" s="305" t="str">
        <f>IF(I496=ProductCode!$B$30,"PDReclPost",IF(OR(I496=ProductCode!$C$30,I496=ProductCode!$E$30,I496=ProductCode!$G$30),"PDPreCon",IF(OR(I496=ProductCode!$D$30,I496=ProductCode!$F$30),"PDNotReclPost","")))</f>
        <v/>
      </c>
      <c r="K496" s="305" t="str">
        <f t="shared" si="30"/>
        <v/>
      </c>
      <c r="L496" s="289"/>
      <c r="M496" s="305" t="str">
        <f t="shared" si="30"/>
        <v/>
      </c>
      <c r="N496" s="289" t="b">
        <f>AND(RMDF!N496&gt;=0, RMDF!N496&lt;=1-RMDF!L496, RMDF!N496=ROUND(RMDF!N496,4))</f>
        <v>1</v>
      </c>
      <c r="O496" s="286" t="str">
        <f>IF(P496="","",IF(I496="","",IF(LEFT(I496,13)="Reclaimed pos",RawMaterialCode!$E$569,RawMaterialCode!$E$568)))</f>
        <v>Reclaimed pre-consumer mixed fibers (RM0578)</v>
      </c>
      <c r="P496" s="295">
        <f t="shared" si="31"/>
        <v>1</v>
      </c>
      <c r="Q496" s="202"/>
      <c r="R496" s="203"/>
      <c r="S496" s="204" t="str">
        <f t="shared" si="32"/>
        <v/>
      </c>
      <c r="T496" s="281"/>
      <c r="U496" s="281"/>
      <c r="V496" s="281"/>
      <c r="W496" s="281"/>
      <c r="X496" s="317">
        <f>RMDF!X496</f>
        <v>0</v>
      </c>
      <c r="Y496" s="318" t="str">
        <f>IF(X496=0,"",_xlfn.XLOOKUP(X496,StatePicklist!$1:$1,StatePicklist!$3:$3,"NA",0))</f>
        <v/>
      </c>
      <c r="Z496" s="297" t="str">
        <f ca="1">IF(RMDF!Y496="", "", IF(ISNUMBER(MATCH(RMDF!Y496, INDIRECT(Y496), 0)), "OK", "Invalid"))</f>
        <v/>
      </c>
      <c r="AA496" s="281"/>
      <c r="AB496" s="281"/>
      <c r="AC496" s="281"/>
      <c r="AD496" s="281" t="b">
        <f>AND(RMDF!AG496&gt;=0, RMDF!AG496&lt;=1-RMDF!Z496, RMDF!AG496=ROUND(RMDF!AG496,4))</f>
        <v>1</v>
      </c>
      <c r="AE496" s="317">
        <f>RMDF!AE496</f>
        <v>0</v>
      </c>
      <c r="AF496" s="318" t="str">
        <f>IF(AE496=0,"",_xlfn.XLOOKUP(AE496,StatePicklist!$1:$1,StatePicklist!$3:$3,"NA",0))</f>
        <v/>
      </c>
      <c r="AG496" s="297" t="str">
        <f ca="1">IF(RMDF!AF496="", "", IF(ISNUMBER(MATCH(RMDF!AF496, INDIRECT(AF496), 0)), "OK", "Invalid"))</f>
        <v/>
      </c>
      <c r="AH496" s="281"/>
      <c r="AI496" s="281"/>
      <c r="AJ496" s="281"/>
      <c r="AK496" s="281" t="b">
        <f>AND(RMDF!AN496&gt;=0, RMDF!AN496&lt;=1-SUM(RMDF!Z496,RMDF!AG496), RMDF!AN496=ROUND(RMDF!AN496,4))</f>
        <v>1</v>
      </c>
      <c r="AL496" s="317">
        <f>RMDF!AL496</f>
        <v>0</v>
      </c>
      <c r="AM496" s="318" t="str">
        <f>IF(AL496=0,"",_xlfn.XLOOKUP(AL496,StatePicklist!$1:$1,StatePicklist!$3:$3,"NA",0))</f>
        <v/>
      </c>
      <c r="AN496" s="297" t="str">
        <f ca="1">IF(RMDF!AM496="", "", IF(ISNUMBER(MATCH(RMDF!AM496, INDIRECT(AM496), 0)), "OK", "Invalid"))</f>
        <v/>
      </c>
      <c r="AO496" s="281"/>
      <c r="AP496" s="281"/>
      <c r="AQ496" s="281"/>
      <c r="AR496" s="281" t="b">
        <f>AND(RMDF!AU496&gt;=0, RMDF!AU496&lt;=1-SUM(RMDF!Z496,RMDF!AG496,RMDF!AN496), RMDF!AU496=ROUND(RMDF!AU496,4))</f>
        <v>1</v>
      </c>
      <c r="AS496" s="317">
        <f>RMDF!AS496</f>
        <v>0</v>
      </c>
      <c r="AT496" s="318" t="str">
        <f>IF(AS496=0,"",_xlfn.XLOOKUP(AS496,StatePicklist!$1:$1,StatePicklist!$3:$3,"NA",0))</f>
        <v/>
      </c>
      <c r="AU496" s="297" t="str">
        <f ca="1">IF(RMDF!AT496="", "", IF(ISNUMBER(MATCH(RMDF!AT496, INDIRECT(AT496), 0)), "OK", "Invalid"))</f>
        <v/>
      </c>
      <c r="AV496" s="281"/>
      <c r="AW496" s="281"/>
      <c r="AX496" s="281"/>
      <c r="AY496" s="281" t="b">
        <f>AND(RMDF!BB496&gt;=0, RMDF!BB496&lt;=1-SUM(RMDF!Z496,RMDF!AG496,RMDF!AN496,RMDF!AU496), RMDF!BB496=ROUND(RMDF!BB496,4))</f>
        <v>1</v>
      </c>
      <c r="AZ496" s="317">
        <f>RMDF!AZ496</f>
        <v>0</v>
      </c>
      <c r="BA496" s="318" t="str">
        <f>IF(AZ496=0,"",_xlfn.XLOOKUP(AZ496,StatePicklist!$1:$1,StatePicklist!$3:$3,"NA",0))</f>
        <v/>
      </c>
      <c r="BB496" s="297" t="str">
        <f ca="1">IF(RMDF!BA496="", "", IF(ISNUMBER(MATCH(RMDF!BA496, INDIRECT(BA496), 0)), "OK", "Invalid"))</f>
        <v/>
      </c>
      <c r="BC496" s="281"/>
      <c r="BD496" s="281"/>
      <c r="BE496" s="281"/>
      <c r="BF496" s="281" t="b">
        <f>AND(RMDF!BI496&gt;=0, RMDF!BI496&lt;=1-SUM(RMDF!Z496,RMDF!AG496,RMDF!AN496,RMDF!AU496,RMDF!BB496), RMDF!BI496=ROUND(RMDF!BI496,4))</f>
        <v>1</v>
      </c>
      <c r="BG496" s="317">
        <f>RMDF!BG496</f>
        <v>0</v>
      </c>
      <c r="BH496" s="318" t="str">
        <f>IF(BG496=0,"",_xlfn.XLOOKUP(BG496,StatePicklist!$1:$1,StatePicklist!$3:$3,"NA",0))</f>
        <v/>
      </c>
      <c r="BI496" s="297" t="str">
        <f ca="1">IF(RMDF!BH496="", "", IF(ISNUMBER(MATCH(RMDF!BH496, INDIRECT(BH496), 0)), "OK", "Invalid"))</f>
        <v/>
      </c>
      <c r="BJ496" s="281"/>
      <c r="BK496" s="281"/>
      <c r="BL496" s="281"/>
      <c r="BM496" s="281" t="b">
        <f>AND(RMDF!BP496&gt;=0, RMDF!BP496&lt;=1-SUM(RMDF!Z496,RMDF!AG496,RMDF!AN496,RMDF!AU496,RMDF!BB496,RMDF!BI496), RMDF!BP496=ROUND(RMDF!BP496,4))</f>
        <v>1</v>
      </c>
      <c r="BN496" s="317">
        <f>RMDF!BN496</f>
        <v>0</v>
      </c>
      <c r="BO496" s="318" t="str">
        <f>IF(BN496=0,"",_xlfn.XLOOKUP(BN496,StatePicklist!$1:$1,StatePicklist!$3:$3,"NA",0))</f>
        <v/>
      </c>
      <c r="BP496" s="297" t="str">
        <f ca="1">IF(RMDF!BO496="", "", IF(ISNUMBER(MATCH(RMDF!BO496, INDIRECT(BO496), 0)), "OK", "Invalid"))</f>
        <v/>
      </c>
      <c r="BQ496" s="281"/>
      <c r="BR496" s="281"/>
      <c r="BS496" s="281"/>
      <c r="BT496" s="281" t="b">
        <f>AND(RMDF!BW496&gt;=0, RMDF!BW496&lt;=1-SUM(RMDF!Z496,RMDF!AG496,RMDF!AN496,RMDF!AU496,RMDF!BB496,RMDF!BI496,RMDF!BP496), RMDF!BW496=ROUND(RMDF!BW496,4))</f>
        <v>1</v>
      </c>
      <c r="BU496" s="317">
        <f>RMDF!BU496</f>
        <v>0</v>
      </c>
      <c r="BV496" s="318" t="str">
        <f>IF(BU496=0,"",_xlfn.XLOOKUP(BU496,StatePicklist!$1:$1,StatePicklist!$3:$3,"NA",0))</f>
        <v/>
      </c>
      <c r="BW496" s="297" t="str">
        <f ca="1">IF(RMDF!BV496="", "", IF(ISNUMBER(MATCH(RMDF!BV496, INDIRECT(BV496), 0)), "OK", "Invalid"))</f>
        <v/>
      </c>
      <c r="BX496" s="281"/>
      <c r="BY496" s="281"/>
      <c r="BZ496" s="281"/>
      <c r="CA496" s="281" t="b">
        <f>AND(RMDF!CD496&gt;=0, RMDF!CD496&lt;=1-SUM(RMDF!Z496,RMDF!AG496,RMDF!AN496,RMDF!AU496,RMDF!BB496,RMDF!BI496,RMDF!BP496,RMDF!BW496), RMDF!CD496=ROUND(RMDF!CD496,4))</f>
        <v>1</v>
      </c>
      <c r="CB496" s="317">
        <f>RMDF!CB496</f>
        <v>0</v>
      </c>
      <c r="CC496" s="318" t="str">
        <f>IF(CB496=0,"",_xlfn.XLOOKUP(CB496,StatePicklist!$1:$1,StatePicklist!$3:$3,"NA",0))</f>
        <v/>
      </c>
      <c r="CD496" s="297" t="str">
        <f ca="1">IF(RMDF!CC496="", "", IF(ISNUMBER(MATCH(RMDF!CC496, INDIRECT(CC496), 0)), "OK", "Invalid"))</f>
        <v/>
      </c>
      <c r="CE496" s="281"/>
      <c r="CF496" s="281"/>
      <c r="CG496" s="281"/>
      <c r="CH496" s="281" t="b">
        <f>AND(RMDF!CK496&gt;=0, RMDF!CK496&lt;=1-SUM(RMDF!Z496,RMDF!AG496,RMDF!AN496,RMDF!AU496,RMDF!BB496,RMDF!BI496,RMDF!BP496,RMDF!BW496,RMDF!CD496), RMDF!CK496=ROUND(RMDF!CK496,4))</f>
        <v>1</v>
      </c>
      <c r="CI496" s="317">
        <f>RMDF!CI496</f>
        <v>0</v>
      </c>
      <c r="CJ496" s="318" t="str">
        <f>IF(CI496=0,"",_xlfn.XLOOKUP(CI496,StatePicklist!$1:$1,StatePicklist!$3:$3,"NA",0))</f>
        <v/>
      </c>
      <c r="CK496" s="297" t="str">
        <f ca="1">IF(RMDF!CJ496="", "", IF(ISNUMBER(MATCH(RMDF!CJ496, INDIRECT(CJ496), 0)), "OK", "Invalid"))</f>
        <v/>
      </c>
      <c r="CL496" s="281"/>
      <c r="CM496" s="281"/>
      <c r="CN496" s="281"/>
      <c r="CO496" s="281" t="b">
        <f>AND(RMDF!CR496&gt;=0, RMDF!CR496&lt;=1-SUM(RMDF!Z496,RMDF!AG496,RMDF!AN496,RMDF!AU496,RMDF!BB496,RMDF!BI496,RMDF!BP496,RMDF!BW496,RMDF!CD496,RMDF!CK496), RMDF!CR496=ROUND(RMDF!CR496,4))</f>
        <v>1</v>
      </c>
      <c r="CP496" s="317">
        <f>RMDF!CP496</f>
        <v>0</v>
      </c>
      <c r="CQ496" s="318" t="str">
        <f>IF(CP496=0,"",_xlfn.XLOOKUP(CP496,StatePicklist!$1:$1,StatePicklist!$3:$3,"NA",0))</f>
        <v/>
      </c>
      <c r="CR496" s="297" t="str">
        <f ca="1">IF(RMDF!CQ496="", "", IF(ISNUMBER(MATCH(RMDF!CQ496, INDIRECT(CQ496), 0)), "OK", "Invalid"))</f>
        <v/>
      </c>
      <c r="CS496" s="281"/>
      <c r="CT496" s="281"/>
      <c r="CU496" s="281"/>
      <c r="CV496" s="281" t="b">
        <f>AND(RMDF!CY496&gt;=0, RMDF!CY496&lt;=1-SUM(RMDF!Z496,RMDF!AG496,RMDF!AN496,RMDF!AU496,RMDF!BB496,RMDF!BI496,RMDF!BP496,RMDF!BW496,RMDF!CD496,RMDF!CK496,RMDF!CR496), RMDF!CY496=ROUND(RMDF!CY496,4))</f>
        <v>1</v>
      </c>
      <c r="CW496" s="317">
        <f>RMDF!CW496</f>
        <v>0</v>
      </c>
      <c r="CX496" s="318" t="str">
        <f>IF(CW496=0,"",_xlfn.XLOOKUP(CW496,StatePicklist!$1:$1,StatePicklist!$3:$3,"NA",0))</f>
        <v/>
      </c>
      <c r="CY496" s="297" t="str">
        <f ca="1">IF(RMDF!CX496="", "", IF(ISNUMBER(MATCH(RMDF!CX496, INDIRECT(CX496), 0)), "OK", "Invalid"))</f>
        <v/>
      </c>
      <c r="CZ496" s="281"/>
      <c r="DA496" s="281"/>
      <c r="DB496" s="281"/>
      <c r="DC496" s="281" t="b">
        <f>AND(RMDF!DF496&gt;=0, RMDF!DF496&lt;=1-SUM(RMDF!Z496,RMDF!AG496,RMDF!AN496,RMDF!AU496,RMDF!BB496,RMDF!BI496,RMDF!BP496,RMDF!BW496,RMDF!CD496,RMDF!CK496,RMDF!CR496,RMDF!CY496), RMDF!DF496=ROUND(RMDF!DF496,4))</f>
        <v>1</v>
      </c>
      <c r="DD496" s="317">
        <f>RMDF!DD496</f>
        <v>0</v>
      </c>
      <c r="DE496" s="318" t="str">
        <f>IF(DD496=0,"",_xlfn.XLOOKUP(DD496,StatePicklist!$1:$1,StatePicklist!$3:$3,"NA",0))</f>
        <v/>
      </c>
      <c r="DF496" s="297" t="str">
        <f ca="1">IF(RMDF!DE496="", "", IF(ISNUMBER(MATCH(RMDF!DE496, INDIRECT(DE496), 0)), "OK", "Invalid"))</f>
        <v/>
      </c>
      <c r="DG496" s="281"/>
      <c r="DH496" s="281"/>
      <c r="DI496" s="281"/>
      <c r="DJ496" s="281" t="b">
        <f>AND(RMDF!DM496&gt;=0, RMDF!DM496&lt;=1-SUM(RMDF!Z496,RMDF!AG496,RMDF!AN496,RMDF!AU496,RMDF!BB496,RMDF!BI496,RMDF!BP496,RMDF!BW496,RMDF!CD496,RMDF!CK496,RMDF!CR496,RMDF!CY496,RMDF!DF496), RMDF!DM496=ROUND(RMDF!DM496,4))</f>
        <v>1</v>
      </c>
      <c r="DK496" s="317">
        <f>RMDF!DK496</f>
        <v>0</v>
      </c>
      <c r="DL496" s="318" t="str">
        <f>IF(DK496=0,"",_xlfn.XLOOKUP(DK496,StatePicklist!$1:$1,StatePicklist!$3:$3,"NA",0))</f>
        <v/>
      </c>
      <c r="DM496" s="297" t="str">
        <f ca="1">IF(RMDF!DL496="", "", IF(ISNUMBER(MATCH(RMDF!DL496, INDIRECT(DL496), 0)), "OK", "Invalid"))</f>
        <v/>
      </c>
      <c r="DN496" s="281"/>
      <c r="DO496" s="281"/>
      <c r="DP496" s="281"/>
      <c r="DQ496" s="281" t="b">
        <f>AND(RMDF!DT496&gt;=0, RMDF!DT496&lt;=1-SUM(RMDF!Z496,RMDF!AG496,RMDF!AN496,RMDF!AU496,RMDF!BB496,RMDF!BI496,RMDF!BP496,RMDF!BW496,RMDF!CD496,RMDF!CK496,RMDF!CR496,RMDF!CY496,RMDF!DF496,RMDF!DM496), RMDF!DT496=ROUND(RMDF!DT496,4))</f>
        <v>1</v>
      </c>
      <c r="DR496" s="317">
        <f>RMDF!DR496</f>
        <v>0</v>
      </c>
      <c r="DS496" s="318" t="str">
        <f>IF(DR496=0,"",_xlfn.XLOOKUP(DR496,StatePicklist!$1:$1,StatePicklist!$3:$3,"NA",0))</f>
        <v/>
      </c>
      <c r="DT496" s="297" t="str">
        <f ca="1">IF(RMDF!DS496="", "", IF(ISNUMBER(MATCH(RMDF!DS496, INDIRECT(DS496), 0)), "OK", "Invalid"))</f>
        <v/>
      </c>
      <c r="DU496" s="281"/>
      <c r="DV496" s="281"/>
      <c r="DW496" s="281"/>
      <c r="DX496" s="281" t="b">
        <f>AND(RMDF!EA496&gt;=0, RMDF!EA496&lt;=1-SUM(RMDF!Z496,RMDF!AG496,RMDF!AN496,RMDF!AU496,RMDF!BB496,RMDF!BI496,RMDF!BP496,RMDF!BW496,RMDF!CD496,RMDF!CK496,RMDF!CR496,RMDF!CY496,RMDF!DF496,RMDF!DM496,RMDF!DT496), RMDF!EA496=ROUND(RMDF!EA496,4))</f>
        <v>1</v>
      </c>
      <c r="DY496" s="317">
        <f>RMDF!DY496</f>
        <v>0</v>
      </c>
      <c r="DZ496" s="318" t="str">
        <f>IF(DY496=0,"",_xlfn.XLOOKUP(DY496,StatePicklist!$1:$1,StatePicklist!$3:$3,"NA",0))</f>
        <v/>
      </c>
      <c r="EA496" s="297" t="str">
        <f ca="1">IF(RMDF!DZ496="", "", IF(ISNUMBER(MATCH(RMDF!DZ496, INDIRECT(DZ496), 0)), "OK", "Invalid"))</f>
        <v/>
      </c>
      <c r="EB496" s="281"/>
      <c r="EC496" s="281"/>
      <c r="ED496" s="281"/>
      <c r="EE496" s="281" t="b">
        <f>AND(RMDF!EH496&gt;=0, RMDF!EH496&lt;=1-SUM(RMDF!Z496,RMDF!AG496,RMDF!AN496,RMDF!AU496,RMDF!BB496,RMDF!BI496,RMDF!BP496,RMDF!BW496,RMDF!CD496,RMDF!CK496,RMDF!CR496,RMDF!CY496,RMDF!DF496,RMDF!DM496,RMDF!DT496,RMDF!EA496), RMDF!EH496=ROUND(RMDF!EH496,4))</f>
        <v>1</v>
      </c>
      <c r="EF496" s="317">
        <f>RMDF!EF496</f>
        <v>0</v>
      </c>
      <c r="EG496" s="318" t="str">
        <f>IF(EF496=0,"",_xlfn.XLOOKUP(EF496,StatePicklist!$1:$1,StatePicklist!$3:$3,"NA",0))</f>
        <v/>
      </c>
      <c r="EH496" s="297" t="str">
        <f ca="1">IF(RMDF!EG496="", "", IF(ISNUMBER(MATCH(RMDF!EG496, INDIRECT(EG496), 0)), "OK", "Invalid"))</f>
        <v/>
      </c>
      <c r="EI496" s="281"/>
      <c r="EJ496" s="281"/>
      <c r="EK496" s="281"/>
      <c r="EL496" s="281" t="b">
        <f>AND(RMDF!EO496&gt;=0, RMDF!EO496&lt;=1-SUM(RMDF!Z496,RMDF!AG496,RMDF!AN496,RMDF!AU496,RMDF!BB496,RMDF!BI496,RMDF!BP496,RMDF!BW496,RMDF!CD496,RMDF!CK496,RMDF!CR496,RMDF!CY496,RMDF!DF496,RMDF!DM496,RMDF!DT496,RMDF!EA496,RMDF!EH496), RMDF!EO496=ROUND(RMDF!EO496,4))</f>
        <v>1</v>
      </c>
      <c r="EM496" s="317">
        <f>RMDF!EM496</f>
        <v>0</v>
      </c>
      <c r="EN496" s="318" t="str">
        <f>IF(EM496=0,"",_xlfn.XLOOKUP(EM496,StatePicklist!$1:$1,StatePicklist!$3:$3,"NA",0))</f>
        <v/>
      </c>
      <c r="EO496" s="297" t="str">
        <f ca="1">IF(RMDF!EN496="", "", IF(ISNUMBER(MATCH(RMDF!EN496, INDIRECT(EN496), 0)), "OK", "Invalid"))</f>
        <v/>
      </c>
      <c r="EP496" s="281"/>
      <c r="EQ496" s="281"/>
      <c r="ER496" s="281"/>
      <c r="ES496" s="281" t="b">
        <f>AND(RMDF!EV496&gt;=0, RMDF!EV496&lt;=1-SUM(RMDF!Z496,RMDF!AG496,RMDF!AN496,RMDF!AU496,RMDF!BB496,RMDF!BI496,RMDF!BP496,RMDF!BW496,RMDF!CD496,RMDF!CK496,RMDF!CR496,RMDF!CY496,RMDF!DF496,RMDF!DM496,RMDF!DT496,RMDF!EA496,RMDF!EH496,RMDF!EO496), RMDF!EV496=ROUND(RMDF!EV496,4))</f>
        <v>1</v>
      </c>
      <c r="ET496" s="317">
        <f>RMDF!ET496</f>
        <v>0</v>
      </c>
      <c r="EU496" s="318" t="str">
        <f>IF(ET496=0,"",_xlfn.XLOOKUP(ET496,StatePicklist!$1:$1,StatePicklist!$3:$3,"NA",0))</f>
        <v/>
      </c>
      <c r="EV496" s="297" t="str">
        <f ca="1">IF(RMDF!EU496="", "", IF(ISNUMBER(MATCH(RMDF!EU496, INDIRECT(EU496), 0)), "OK", "Invalid"))</f>
        <v/>
      </c>
      <c r="EW496" s="281"/>
      <c r="EX496" s="281"/>
      <c r="EY496" s="281"/>
      <c r="EZ496" s="281" t="b">
        <f>AND(RMDF!FC496&gt;=0, RMDF!FC496&lt;=1-SUM(RMDF!Z496,RMDF!AG496,RMDF!AN496,RMDF!AU496,RMDF!BB496,RMDF!BI496,RMDF!BP496,RMDF!BW496,RMDF!CD496,RMDF!CK496,RMDF!CR496,RMDF!CY496,RMDF!DF496,RMDF!DM496,RMDF!DT496,RMDF!EA496,RMDF!EH496,RMDF!EO496,RMDF!EV496), RMDF!FC496=ROUND(RMDF!FC496,4))</f>
        <v>1</v>
      </c>
      <c r="FA496" s="317">
        <f>RMDF!FA496</f>
        <v>0</v>
      </c>
      <c r="FB496" s="318" t="str">
        <f>IF(FA496=0,"",_xlfn.XLOOKUP(FA496,StatePicklist!$1:$1,StatePicklist!$3:$3,"NA",0))</f>
        <v/>
      </c>
      <c r="FC496" s="297" t="str">
        <f ca="1">IF(RMDF!FB496="", "", IF(ISNUMBER(MATCH(RMDF!FB496, INDIRECT(FB496), 0)), "OK", "Invalid"))</f>
        <v/>
      </c>
    </row>
    <row r="497" spans="1:159" s="205" customFormat="1" ht="39.9" customHeight="1" x14ac:dyDescent="0.25">
      <c r="A497" s="206"/>
      <c r="B497" s="196"/>
      <c r="C497" s="197"/>
      <c r="D497" s="198"/>
      <c r="E497" s="199"/>
      <c r="F497" s="200"/>
      <c r="G497" s="201"/>
      <c r="H497" s="292"/>
      <c r="I497" s="305">
        <f>RMDF!I497</f>
        <v>0</v>
      </c>
      <c r="J497" s="305" t="str">
        <f>IF(I497=ProductCode!$B$30,"PDReclPost",IF(OR(I497=ProductCode!$C$30,I497=ProductCode!$E$30,I497=ProductCode!$G$30),"PDPreCon",IF(OR(I497=ProductCode!$D$30,I497=ProductCode!$F$30),"PDNotReclPost","")))</f>
        <v/>
      </c>
      <c r="K497" s="305" t="str">
        <f t="shared" si="30"/>
        <v/>
      </c>
      <c r="L497" s="289"/>
      <c r="M497" s="305" t="str">
        <f t="shared" si="30"/>
        <v/>
      </c>
      <c r="N497" s="289" t="b">
        <f>AND(RMDF!N497&gt;=0, RMDF!N497&lt;=1-RMDF!L497, RMDF!N497=ROUND(RMDF!N497,4))</f>
        <v>1</v>
      </c>
      <c r="O497" s="286" t="str">
        <f>IF(P497="","",IF(I497="","",IF(LEFT(I497,13)="Reclaimed pos",RawMaterialCode!$E$569,RawMaterialCode!$E$568)))</f>
        <v>Reclaimed pre-consumer mixed fibers (RM0578)</v>
      </c>
      <c r="P497" s="295">
        <f t="shared" si="31"/>
        <v>1</v>
      </c>
      <c r="Q497" s="202"/>
      <c r="R497" s="203"/>
      <c r="S497" s="204" t="str">
        <f t="shared" si="32"/>
        <v/>
      </c>
      <c r="T497" s="281"/>
      <c r="U497" s="281"/>
      <c r="V497" s="281"/>
      <c r="W497" s="281"/>
      <c r="X497" s="317">
        <f>RMDF!X497</f>
        <v>0</v>
      </c>
      <c r="Y497" s="318" t="str">
        <f>IF(X497=0,"",_xlfn.XLOOKUP(X497,StatePicklist!$1:$1,StatePicklist!$3:$3,"NA",0))</f>
        <v/>
      </c>
      <c r="Z497" s="297" t="str">
        <f ca="1">IF(RMDF!Y497="", "", IF(ISNUMBER(MATCH(RMDF!Y497, INDIRECT(Y497), 0)), "OK", "Invalid"))</f>
        <v/>
      </c>
      <c r="AA497" s="281"/>
      <c r="AB497" s="281"/>
      <c r="AC497" s="281"/>
      <c r="AD497" s="281" t="b">
        <f>AND(RMDF!AG497&gt;=0, RMDF!AG497&lt;=1-RMDF!Z497, RMDF!AG497=ROUND(RMDF!AG497,4))</f>
        <v>1</v>
      </c>
      <c r="AE497" s="317">
        <f>RMDF!AE497</f>
        <v>0</v>
      </c>
      <c r="AF497" s="318" t="str">
        <f>IF(AE497=0,"",_xlfn.XLOOKUP(AE497,StatePicklist!$1:$1,StatePicklist!$3:$3,"NA",0))</f>
        <v/>
      </c>
      <c r="AG497" s="297" t="str">
        <f ca="1">IF(RMDF!AF497="", "", IF(ISNUMBER(MATCH(RMDF!AF497, INDIRECT(AF497), 0)), "OK", "Invalid"))</f>
        <v/>
      </c>
      <c r="AH497" s="281"/>
      <c r="AI497" s="281"/>
      <c r="AJ497" s="281"/>
      <c r="AK497" s="281" t="b">
        <f>AND(RMDF!AN497&gt;=0, RMDF!AN497&lt;=1-SUM(RMDF!Z497,RMDF!AG497), RMDF!AN497=ROUND(RMDF!AN497,4))</f>
        <v>1</v>
      </c>
      <c r="AL497" s="317">
        <f>RMDF!AL497</f>
        <v>0</v>
      </c>
      <c r="AM497" s="318" t="str">
        <f>IF(AL497=0,"",_xlfn.XLOOKUP(AL497,StatePicklist!$1:$1,StatePicklist!$3:$3,"NA",0))</f>
        <v/>
      </c>
      <c r="AN497" s="297" t="str">
        <f ca="1">IF(RMDF!AM497="", "", IF(ISNUMBER(MATCH(RMDF!AM497, INDIRECT(AM497), 0)), "OK", "Invalid"))</f>
        <v/>
      </c>
      <c r="AO497" s="281"/>
      <c r="AP497" s="281"/>
      <c r="AQ497" s="281"/>
      <c r="AR497" s="281" t="b">
        <f>AND(RMDF!AU497&gt;=0, RMDF!AU497&lt;=1-SUM(RMDF!Z497,RMDF!AG497,RMDF!AN497), RMDF!AU497=ROUND(RMDF!AU497,4))</f>
        <v>1</v>
      </c>
      <c r="AS497" s="317">
        <f>RMDF!AS497</f>
        <v>0</v>
      </c>
      <c r="AT497" s="318" t="str">
        <f>IF(AS497=0,"",_xlfn.XLOOKUP(AS497,StatePicklist!$1:$1,StatePicklist!$3:$3,"NA",0))</f>
        <v/>
      </c>
      <c r="AU497" s="297" t="str">
        <f ca="1">IF(RMDF!AT497="", "", IF(ISNUMBER(MATCH(RMDF!AT497, INDIRECT(AT497), 0)), "OK", "Invalid"))</f>
        <v/>
      </c>
      <c r="AV497" s="281"/>
      <c r="AW497" s="281"/>
      <c r="AX497" s="281"/>
      <c r="AY497" s="281" t="b">
        <f>AND(RMDF!BB497&gt;=0, RMDF!BB497&lt;=1-SUM(RMDF!Z497,RMDF!AG497,RMDF!AN497,RMDF!AU497), RMDF!BB497=ROUND(RMDF!BB497,4))</f>
        <v>1</v>
      </c>
      <c r="AZ497" s="317">
        <f>RMDF!AZ497</f>
        <v>0</v>
      </c>
      <c r="BA497" s="318" t="str">
        <f>IF(AZ497=0,"",_xlfn.XLOOKUP(AZ497,StatePicklist!$1:$1,StatePicklist!$3:$3,"NA",0))</f>
        <v/>
      </c>
      <c r="BB497" s="297" t="str">
        <f ca="1">IF(RMDF!BA497="", "", IF(ISNUMBER(MATCH(RMDF!BA497, INDIRECT(BA497), 0)), "OK", "Invalid"))</f>
        <v/>
      </c>
      <c r="BC497" s="281"/>
      <c r="BD497" s="281"/>
      <c r="BE497" s="281"/>
      <c r="BF497" s="281" t="b">
        <f>AND(RMDF!BI497&gt;=0, RMDF!BI497&lt;=1-SUM(RMDF!Z497,RMDF!AG497,RMDF!AN497,RMDF!AU497,RMDF!BB497), RMDF!BI497=ROUND(RMDF!BI497,4))</f>
        <v>1</v>
      </c>
      <c r="BG497" s="317">
        <f>RMDF!BG497</f>
        <v>0</v>
      </c>
      <c r="BH497" s="318" t="str">
        <f>IF(BG497=0,"",_xlfn.XLOOKUP(BG497,StatePicklist!$1:$1,StatePicklist!$3:$3,"NA",0))</f>
        <v/>
      </c>
      <c r="BI497" s="297" t="str">
        <f ca="1">IF(RMDF!BH497="", "", IF(ISNUMBER(MATCH(RMDF!BH497, INDIRECT(BH497), 0)), "OK", "Invalid"))</f>
        <v/>
      </c>
      <c r="BJ497" s="281"/>
      <c r="BK497" s="281"/>
      <c r="BL497" s="281"/>
      <c r="BM497" s="281" t="b">
        <f>AND(RMDF!BP497&gt;=0, RMDF!BP497&lt;=1-SUM(RMDF!Z497,RMDF!AG497,RMDF!AN497,RMDF!AU497,RMDF!BB497,RMDF!BI497), RMDF!BP497=ROUND(RMDF!BP497,4))</f>
        <v>1</v>
      </c>
      <c r="BN497" s="317">
        <f>RMDF!BN497</f>
        <v>0</v>
      </c>
      <c r="BO497" s="318" t="str">
        <f>IF(BN497=0,"",_xlfn.XLOOKUP(BN497,StatePicklist!$1:$1,StatePicklist!$3:$3,"NA",0))</f>
        <v/>
      </c>
      <c r="BP497" s="297" t="str">
        <f ca="1">IF(RMDF!BO497="", "", IF(ISNUMBER(MATCH(RMDF!BO497, INDIRECT(BO497), 0)), "OK", "Invalid"))</f>
        <v/>
      </c>
      <c r="BQ497" s="281"/>
      <c r="BR497" s="281"/>
      <c r="BS497" s="281"/>
      <c r="BT497" s="281" t="b">
        <f>AND(RMDF!BW497&gt;=0, RMDF!BW497&lt;=1-SUM(RMDF!Z497,RMDF!AG497,RMDF!AN497,RMDF!AU497,RMDF!BB497,RMDF!BI497,RMDF!BP497), RMDF!BW497=ROUND(RMDF!BW497,4))</f>
        <v>1</v>
      </c>
      <c r="BU497" s="317">
        <f>RMDF!BU497</f>
        <v>0</v>
      </c>
      <c r="BV497" s="318" t="str">
        <f>IF(BU497=0,"",_xlfn.XLOOKUP(BU497,StatePicklist!$1:$1,StatePicklist!$3:$3,"NA",0))</f>
        <v/>
      </c>
      <c r="BW497" s="297" t="str">
        <f ca="1">IF(RMDF!BV497="", "", IF(ISNUMBER(MATCH(RMDF!BV497, INDIRECT(BV497), 0)), "OK", "Invalid"))</f>
        <v/>
      </c>
      <c r="BX497" s="281"/>
      <c r="BY497" s="281"/>
      <c r="BZ497" s="281"/>
      <c r="CA497" s="281" t="b">
        <f>AND(RMDF!CD497&gt;=0, RMDF!CD497&lt;=1-SUM(RMDF!Z497,RMDF!AG497,RMDF!AN497,RMDF!AU497,RMDF!BB497,RMDF!BI497,RMDF!BP497,RMDF!BW497), RMDF!CD497=ROUND(RMDF!CD497,4))</f>
        <v>1</v>
      </c>
      <c r="CB497" s="317">
        <f>RMDF!CB497</f>
        <v>0</v>
      </c>
      <c r="CC497" s="318" t="str">
        <f>IF(CB497=0,"",_xlfn.XLOOKUP(CB497,StatePicklist!$1:$1,StatePicklist!$3:$3,"NA",0))</f>
        <v/>
      </c>
      <c r="CD497" s="297" t="str">
        <f ca="1">IF(RMDF!CC497="", "", IF(ISNUMBER(MATCH(RMDF!CC497, INDIRECT(CC497), 0)), "OK", "Invalid"))</f>
        <v/>
      </c>
      <c r="CE497" s="281"/>
      <c r="CF497" s="281"/>
      <c r="CG497" s="281"/>
      <c r="CH497" s="281" t="b">
        <f>AND(RMDF!CK497&gt;=0, RMDF!CK497&lt;=1-SUM(RMDF!Z497,RMDF!AG497,RMDF!AN497,RMDF!AU497,RMDF!BB497,RMDF!BI497,RMDF!BP497,RMDF!BW497,RMDF!CD497), RMDF!CK497=ROUND(RMDF!CK497,4))</f>
        <v>1</v>
      </c>
      <c r="CI497" s="317">
        <f>RMDF!CI497</f>
        <v>0</v>
      </c>
      <c r="CJ497" s="318" t="str">
        <f>IF(CI497=0,"",_xlfn.XLOOKUP(CI497,StatePicklist!$1:$1,StatePicklist!$3:$3,"NA",0))</f>
        <v/>
      </c>
      <c r="CK497" s="297" t="str">
        <f ca="1">IF(RMDF!CJ497="", "", IF(ISNUMBER(MATCH(RMDF!CJ497, INDIRECT(CJ497), 0)), "OK", "Invalid"))</f>
        <v/>
      </c>
      <c r="CL497" s="281"/>
      <c r="CM497" s="281"/>
      <c r="CN497" s="281"/>
      <c r="CO497" s="281" t="b">
        <f>AND(RMDF!CR497&gt;=0, RMDF!CR497&lt;=1-SUM(RMDF!Z497,RMDF!AG497,RMDF!AN497,RMDF!AU497,RMDF!BB497,RMDF!BI497,RMDF!BP497,RMDF!BW497,RMDF!CD497,RMDF!CK497), RMDF!CR497=ROUND(RMDF!CR497,4))</f>
        <v>1</v>
      </c>
      <c r="CP497" s="317">
        <f>RMDF!CP497</f>
        <v>0</v>
      </c>
      <c r="CQ497" s="318" t="str">
        <f>IF(CP497=0,"",_xlfn.XLOOKUP(CP497,StatePicklist!$1:$1,StatePicklist!$3:$3,"NA",0))</f>
        <v/>
      </c>
      <c r="CR497" s="297" t="str">
        <f ca="1">IF(RMDF!CQ497="", "", IF(ISNUMBER(MATCH(RMDF!CQ497, INDIRECT(CQ497), 0)), "OK", "Invalid"))</f>
        <v/>
      </c>
      <c r="CS497" s="281"/>
      <c r="CT497" s="281"/>
      <c r="CU497" s="281"/>
      <c r="CV497" s="281" t="b">
        <f>AND(RMDF!CY497&gt;=0, RMDF!CY497&lt;=1-SUM(RMDF!Z497,RMDF!AG497,RMDF!AN497,RMDF!AU497,RMDF!BB497,RMDF!BI497,RMDF!BP497,RMDF!BW497,RMDF!CD497,RMDF!CK497,RMDF!CR497), RMDF!CY497=ROUND(RMDF!CY497,4))</f>
        <v>1</v>
      </c>
      <c r="CW497" s="317">
        <f>RMDF!CW497</f>
        <v>0</v>
      </c>
      <c r="CX497" s="318" t="str">
        <f>IF(CW497=0,"",_xlfn.XLOOKUP(CW497,StatePicklist!$1:$1,StatePicklist!$3:$3,"NA",0))</f>
        <v/>
      </c>
      <c r="CY497" s="297" t="str">
        <f ca="1">IF(RMDF!CX497="", "", IF(ISNUMBER(MATCH(RMDF!CX497, INDIRECT(CX497), 0)), "OK", "Invalid"))</f>
        <v/>
      </c>
      <c r="CZ497" s="281"/>
      <c r="DA497" s="281"/>
      <c r="DB497" s="281"/>
      <c r="DC497" s="281" t="b">
        <f>AND(RMDF!DF497&gt;=0, RMDF!DF497&lt;=1-SUM(RMDF!Z497,RMDF!AG497,RMDF!AN497,RMDF!AU497,RMDF!BB497,RMDF!BI497,RMDF!BP497,RMDF!BW497,RMDF!CD497,RMDF!CK497,RMDF!CR497,RMDF!CY497), RMDF!DF497=ROUND(RMDF!DF497,4))</f>
        <v>1</v>
      </c>
      <c r="DD497" s="317">
        <f>RMDF!DD497</f>
        <v>0</v>
      </c>
      <c r="DE497" s="318" t="str">
        <f>IF(DD497=0,"",_xlfn.XLOOKUP(DD497,StatePicklist!$1:$1,StatePicklist!$3:$3,"NA",0))</f>
        <v/>
      </c>
      <c r="DF497" s="297" t="str">
        <f ca="1">IF(RMDF!DE497="", "", IF(ISNUMBER(MATCH(RMDF!DE497, INDIRECT(DE497), 0)), "OK", "Invalid"))</f>
        <v/>
      </c>
      <c r="DG497" s="281"/>
      <c r="DH497" s="281"/>
      <c r="DI497" s="281"/>
      <c r="DJ497" s="281" t="b">
        <f>AND(RMDF!DM497&gt;=0, RMDF!DM497&lt;=1-SUM(RMDF!Z497,RMDF!AG497,RMDF!AN497,RMDF!AU497,RMDF!BB497,RMDF!BI497,RMDF!BP497,RMDF!BW497,RMDF!CD497,RMDF!CK497,RMDF!CR497,RMDF!CY497,RMDF!DF497), RMDF!DM497=ROUND(RMDF!DM497,4))</f>
        <v>1</v>
      </c>
      <c r="DK497" s="317">
        <f>RMDF!DK497</f>
        <v>0</v>
      </c>
      <c r="DL497" s="318" t="str">
        <f>IF(DK497=0,"",_xlfn.XLOOKUP(DK497,StatePicklist!$1:$1,StatePicklist!$3:$3,"NA",0))</f>
        <v/>
      </c>
      <c r="DM497" s="297" t="str">
        <f ca="1">IF(RMDF!DL497="", "", IF(ISNUMBER(MATCH(RMDF!DL497, INDIRECT(DL497), 0)), "OK", "Invalid"))</f>
        <v/>
      </c>
      <c r="DN497" s="281"/>
      <c r="DO497" s="281"/>
      <c r="DP497" s="281"/>
      <c r="DQ497" s="281" t="b">
        <f>AND(RMDF!DT497&gt;=0, RMDF!DT497&lt;=1-SUM(RMDF!Z497,RMDF!AG497,RMDF!AN497,RMDF!AU497,RMDF!BB497,RMDF!BI497,RMDF!BP497,RMDF!BW497,RMDF!CD497,RMDF!CK497,RMDF!CR497,RMDF!CY497,RMDF!DF497,RMDF!DM497), RMDF!DT497=ROUND(RMDF!DT497,4))</f>
        <v>1</v>
      </c>
      <c r="DR497" s="317">
        <f>RMDF!DR497</f>
        <v>0</v>
      </c>
      <c r="DS497" s="318" t="str">
        <f>IF(DR497=0,"",_xlfn.XLOOKUP(DR497,StatePicklist!$1:$1,StatePicklist!$3:$3,"NA",0))</f>
        <v/>
      </c>
      <c r="DT497" s="297" t="str">
        <f ca="1">IF(RMDF!DS497="", "", IF(ISNUMBER(MATCH(RMDF!DS497, INDIRECT(DS497), 0)), "OK", "Invalid"))</f>
        <v/>
      </c>
      <c r="DU497" s="281"/>
      <c r="DV497" s="281"/>
      <c r="DW497" s="281"/>
      <c r="DX497" s="281" t="b">
        <f>AND(RMDF!EA497&gt;=0, RMDF!EA497&lt;=1-SUM(RMDF!Z497,RMDF!AG497,RMDF!AN497,RMDF!AU497,RMDF!BB497,RMDF!BI497,RMDF!BP497,RMDF!BW497,RMDF!CD497,RMDF!CK497,RMDF!CR497,RMDF!CY497,RMDF!DF497,RMDF!DM497,RMDF!DT497), RMDF!EA497=ROUND(RMDF!EA497,4))</f>
        <v>1</v>
      </c>
      <c r="DY497" s="317">
        <f>RMDF!DY497</f>
        <v>0</v>
      </c>
      <c r="DZ497" s="318" t="str">
        <f>IF(DY497=0,"",_xlfn.XLOOKUP(DY497,StatePicklist!$1:$1,StatePicklist!$3:$3,"NA",0))</f>
        <v/>
      </c>
      <c r="EA497" s="297" t="str">
        <f ca="1">IF(RMDF!DZ497="", "", IF(ISNUMBER(MATCH(RMDF!DZ497, INDIRECT(DZ497), 0)), "OK", "Invalid"))</f>
        <v/>
      </c>
      <c r="EB497" s="281"/>
      <c r="EC497" s="281"/>
      <c r="ED497" s="281"/>
      <c r="EE497" s="281" t="b">
        <f>AND(RMDF!EH497&gt;=0, RMDF!EH497&lt;=1-SUM(RMDF!Z497,RMDF!AG497,RMDF!AN497,RMDF!AU497,RMDF!BB497,RMDF!BI497,RMDF!BP497,RMDF!BW497,RMDF!CD497,RMDF!CK497,RMDF!CR497,RMDF!CY497,RMDF!DF497,RMDF!DM497,RMDF!DT497,RMDF!EA497), RMDF!EH497=ROUND(RMDF!EH497,4))</f>
        <v>1</v>
      </c>
      <c r="EF497" s="317">
        <f>RMDF!EF497</f>
        <v>0</v>
      </c>
      <c r="EG497" s="318" t="str">
        <f>IF(EF497=0,"",_xlfn.XLOOKUP(EF497,StatePicklist!$1:$1,StatePicklist!$3:$3,"NA",0))</f>
        <v/>
      </c>
      <c r="EH497" s="297" t="str">
        <f ca="1">IF(RMDF!EG497="", "", IF(ISNUMBER(MATCH(RMDF!EG497, INDIRECT(EG497), 0)), "OK", "Invalid"))</f>
        <v/>
      </c>
      <c r="EI497" s="281"/>
      <c r="EJ497" s="281"/>
      <c r="EK497" s="281"/>
      <c r="EL497" s="281" t="b">
        <f>AND(RMDF!EO497&gt;=0, RMDF!EO497&lt;=1-SUM(RMDF!Z497,RMDF!AG497,RMDF!AN497,RMDF!AU497,RMDF!BB497,RMDF!BI497,RMDF!BP497,RMDF!BW497,RMDF!CD497,RMDF!CK497,RMDF!CR497,RMDF!CY497,RMDF!DF497,RMDF!DM497,RMDF!DT497,RMDF!EA497,RMDF!EH497), RMDF!EO497=ROUND(RMDF!EO497,4))</f>
        <v>1</v>
      </c>
      <c r="EM497" s="317">
        <f>RMDF!EM497</f>
        <v>0</v>
      </c>
      <c r="EN497" s="318" t="str">
        <f>IF(EM497=0,"",_xlfn.XLOOKUP(EM497,StatePicklist!$1:$1,StatePicklist!$3:$3,"NA",0))</f>
        <v/>
      </c>
      <c r="EO497" s="297" t="str">
        <f ca="1">IF(RMDF!EN497="", "", IF(ISNUMBER(MATCH(RMDF!EN497, INDIRECT(EN497), 0)), "OK", "Invalid"))</f>
        <v/>
      </c>
      <c r="EP497" s="281"/>
      <c r="EQ497" s="281"/>
      <c r="ER497" s="281"/>
      <c r="ES497" s="281" t="b">
        <f>AND(RMDF!EV497&gt;=0, RMDF!EV497&lt;=1-SUM(RMDF!Z497,RMDF!AG497,RMDF!AN497,RMDF!AU497,RMDF!BB497,RMDF!BI497,RMDF!BP497,RMDF!BW497,RMDF!CD497,RMDF!CK497,RMDF!CR497,RMDF!CY497,RMDF!DF497,RMDF!DM497,RMDF!DT497,RMDF!EA497,RMDF!EH497,RMDF!EO497), RMDF!EV497=ROUND(RMDF!EV497,4))</f>
        <v>1</v>
      </c>
      <c r="ET497" s="317">
        <f>RMDF!ET497</f>
        <v>0</v>
      </c>
      <c r="EU497" s="318" t="str">
        <f>IF(ET497=0,"",_xlfn.XLOOKUP(ET497,StatePicklist!$1:$1,StatePicklist!$3:$3,"NA",0))</f>
        <v/>
      </c>
      <c r="EV497" s="297" t="str">
        <f ca="1">IF(RMDF!EU497="", "", IF(ISNUMBER(MATCH(RMDF!EU497, INDIRECT(EU497), 0)), "OK", "Invalid"))</f>
        <v/>
      </c>
      <c r="EW497" s="281"/>
      <c r="EX497" s="281"/>
      <c r="EY497" s="281"/>
      <c r="EZ497" s="281" t="b">
        <f>AND(RMDF!FC497&gt;=0, RMDF!FC497&lt;=1-SUM(RMDF!Z497,RMDF!AG497,RMDF!AN497,RMDF!AU497,RMDF!BB497,RMDF!BI497,RMDF!BP497,RMDF!BW497,RMDF!CD497,RMDF!CK497,RMDF!CR497,RMDF!CY497,RMDF!DF497,RMDF!DM497,RMDF!DT497,RMDF!EA497,RMDF!EH497,RMDF!EO497,RMDF!EV497), RMDF!FC497=ROUND(RMDF!FC497,4))</f>
        <v>1</v>
      </c>
      <c r="FA497" s="317">
        <f>RMDF!FA497</f>
        <v>0</v>
      </c>
      <c r="FB497" s="318" t="str">
        <f>IF(FA497=0,"",_xlfn.XLOOKUP(FA497,StatePicklist!$1:$1,StatePicklist!$3:$3,"NA",0))</f>
        <v/>
      </c>
      <c r="FC497" s="297" t="str">
        <f ca="1">IF(RMDF!FB497="", "", IF(ISNUMBER(MATCH(RMDF!FB497, INDIRECT(FB497), 0)), "OK", "Invalid"))</f>
        <v/>
      </c>
    </row>
    <row r="498" spans="1:159" s="205" customFormat="1" ht="39.9" customHeight="1" x14ac:dyDescent="0.25">
      <c r="A498" s="206"/>
      <c r="B498" s="196"/>
      <c r="C498" s="197"/>
      <c r="D498" s="198"/>
      <c r="E498" s="199"/>
      <c r="F498" s="200"/>
      <c r="G498" s="201"/>
      <c r="H498" s="292"/>
      <c r="I498" s="305">
        <f>RMDF!I498</f>
        <v>0</v>
      </c>
      <c r="J498" s="305" t="str">
        <f>IF(I498=ProductCode!$B$30,"PDReclPost",IF(OR(I498=ProductCode!$C$30,I498=ProductCode!$E$30,I498=ProductCode!$G$30),"PDPreCon",IF(OR(I498=ProductCode!$D$30,I498=ProductCode!$F$30),"PDNotReclPost","")))</f>
        <v/>
      </c>
      <c r="K498" s="305" t="str">
        <f t="shared" si="30"/>
        <v/>
      </c>
      <c r="L498" s="289"/>
      <c r="M498" s="305" t="str">
        <f t="shared" si="30"/>
        <v/>
      </c>
      <c r="N498" s="289" t="b">
        <f>AND(RMDF!N498&gt;=0, RMDF!N498&lt;=1-RMDF!L498, RMDF!N498=ROUND(RMDF!N498,4))</f>
        <v>1</v>
      </c>
      <c r="O498" s="286" t="str">
        <f>IF(P498="","",IF(I498="","",IF(LEFT(I498,13)="Reclaimed pos",RawMaterialCode!$E$569,RawMaterialCode!$E$568)))</f>
        <v>Reclaimed pre-consumer mixed fibers (RM0578)</v>
      </c>
      <c r="P498" s="295">
        <f t="shared" si="31"/>
        <v>1</v>
      </c>
      <c r="Q498" s="202"/>
      <c r="R498" s="203"/>
      <c r="S498" s="204" t="str">
        <f t="shared" si="32"/>
        <v/>
      </c>
      <c r="T498" s="281"/>
      <c r="U498" s="281"/>
      <c r="V498" s="281"/>
      <c r="W498" s="281"/>
      <c r="X498" s="317">
        <f>RMDF!X498</f>
        <v>0</v>
      </c>
      <c r="Y498" s="318" t="str">
        <f>IF(X498=0,"",_xlfn.XLOOKUP(X498,StatePicklist!$1:$1,StatePicklist!$3:$3,"NA",0))</f>
        <v/>
      </c>
      <c r="Z498" s="297" t="str">
        <f ca="1">IF(RMDF!Y498="", "", IF(ISNUMBER(MATCH(RMDF!Y498, INDIRECT(Y498), 0)), "OK", "Invalid"))</f>
        <v/>
      </c>
      <c r="AA498" s="281"/>
      <c r="AB498" s="281"/>
      <c r="AC498" s="281"/>
      <c r="AD498" s="281" t="b">
        <f>AND(RMDF!AG498&gt;=0, RMDF!AG498&lt;=1-RMDF!Z498, RMDF!AG498=ROUND(RMDF!AG498,4))</f>
        <v>1</v>
      </c>
      <c r="AE498" s="317">
        <f>RMDF!AE498</f>
        <v>0</v>
      </c>
      <c r="AF498" s="318" t="str">
        <f>IF(AE498=0,"",_xlfn.XLOOKUP(AE498,StatePicklist!$1:$1,StatePicklist!$3:$3,"NA",0))</f>
        <v/>
      </c>
      <c r="AG498" s="297" t="str">
        <f ca="1">IF(RMDF!AF498="", "", IF(ISNUMBER(MATCH(RMDF!AF498, INDIRECT(AF498), 0)), "OK", "Invalid"))</f>
        <v/>
      </c>
      <c r="AH498" s="281"/>
      <c r="AI498" s="281"/>
      <c r="AJ498" s="281"/>
      <c r="AK498" s="281" t="b">
        <f>AND(RMDF!AN498&gt;=0, RMDF!AN498&lt;=1-SUM(RMDF!Z498,RMDF!AG498), RMDF!AN498=ROUND(RMDF!AN498,4))</f>
        <v>1</v>
      </c>
      <c r="AL498" s="317">
        <f>RMDF!AL498</f>
        <v>0</v>
      </c>
      <c r="AM498" s="318" t="str">
        <f>IF(AL498=0,"",_xlfn.XLOOKUP(AL498,StatePicklist!$1:$1,StatePicklist!$3:$3,"NA",0))</f>
        <v/>
      </c>
      <c r="AN498" s="297" t="str">
        <f ca="1">IF(RMDF!AM498="", "", IF(ISNUMBER(MATCH(RMDF!AM498, INDIRECT(AM498), 0)), "OK", "Invalid"))</f>
        <v/>
      </c>
      <c r="AO498" s="281"/>
      <c r="AP498" s="281"/>
      <c r="AQ498" s="281"/>
      <c r="AR498" s="281" t="b">
        <f>AND(RMDF!AU498&gt;=0, RMDF!AU498&lt;=1-SUM(RMDF!Z498,RMDF!AG498,RMDF!AN498), RMDF!AU498=ROUND(RMDF!AU498,4))</f>
        <v>1</v>
      </c>
      <c r="AS498" s="317">
        <f>RMDF!AS498</f>
        <v>0</v>
      </c>
      <c r="AT498" s="318" t="str">
        <f>IF(AS498=0,"",_xlfn.XLOOKUP(AS498,StatePicklist!$1:$1,StatePicklist!$3:$3,"NA",0))</f>
        <v/>
      </c>
      <c r="AU498" s="297" t="str">
        <f ca="1">IF(RMDF!AT498="", "", IF(ISNUMBER(MATCH(RMDF!AT498, INDIRECT(AT498), 0)), "OK", "Invalid"))</f>
        <v/>
      </c>
      <c r="AV498" s="281"/>
      <c r="AW498" s="281"/>
      <c r="AX498" s="281"/>
      <c r="AY498" s="281" t="b">
        <f>AND(RMDF!BB498&gt;=0, RMDF!BB498&lt;=1-SUM(RMDF!Z498,RMDF!AG498,RMDF!AN498,RMDF!AU498), RMDF!BB498=ROUND(RMDF!BB498,4))</f>
        <v>1</v>
      </c>
      <c r="AZ498" s="317">
        <f>RMDF!AZ498</f>
        <v>0</v>
      </c>
      <c r="BA498" s="318" t="str">
        <f>IF(AZ498=0,"",_xlfn.XLOOKUP(AZ498,StatePicklist!$1:$1,StatePicklist!$3:$3,"NA",0))</f>
        <v/>
      </c>
      <c r="BB498" s="297" t="str">
        <f ca="1">IF(RMDF!BA498="", "", IF(ISNUMBER(MATCH(RMDF!BA498, INDIRECT(BA498), 0)), "OK", "Invalid"))</f>
        <v/>
      </c>
      <c r="BC498" s="281"/>
      <c r="BD498" s="281"/>
      <c r="BE498" s="281"/>
      <c r="BF498" s="281" t="b">
        <f>AND(RMDF!BI498&gt;=0, RMDF!BI498&lt;=1-SUM(RMDF!Z498,RMDF!AG498,RMDF!AN498,RMDF!AU498,RMDF!BB498), RMDF!BI498=ROUND(RMDF!BI498,4))</f>
        <v>1</v>
      </c>
      <c r="BG498" s="317">
        <f>RMDF!BG498</f>
        <v>0</v>
      </c>
      <c r="BH498" s="318" t="str">
        <f>IF(BG498=0,"",_xlfn.XLOOKUP(BG498,StatePicklist!$1:$1,StatePicklist!$3:$3,"NA",0))</f>
        <v/>
      </c>
      <c r="BI498" s="297" t="str">
        <f ca="1">IF(RMDF!BH498="", "", IF(ISNUMBER(MATCH(RMDF!BH498, INDIRECT(BH498), 0)), "OK", "Invalid"))</f>
        <v/>
      </c>
      <c r="BJ498" s="281"/>
      <c r="BK498" s="281"/>
      <c r="BL498" s="281"/>
      <c r="BM498" s="281" t="b">
        <f>AND(RMDF!BP498&gt;=0, RMDF!BP498&lt;=1-SUM(RMDF!Z498,RMDF!AG498,RMDF!AN498,RMDF!AU498,RMDF!BB498,RMDF!BI498), RMDF!BP498=ROUND(RMDF!BP498,4))</f>
        <v>1</v>
      </c>
      <c r="BN498" s="317">
        <f>RMDF!BN498</f>
        <v>0</v>
      </c>
      <c r="BO498" s="318" t="str">
        <f>IF(BN498=0,"",_xlfn.XLOOKUP(BN498,StatePicklist!$1:$1,StatePicklist!$3:$3,"NA",0))</f>
        <v/>
      </c>
      <c r="BP498" s="297" t="str">
        <f ca="1">IF(RMDF!BO498="", "", IF(ISNUMBER(MATCH(RMDF!BO498, INDIRECT(BO498), 0)), "OK", "Invalid"))</f>
        <v/>
      </c>
      <c r="BQ498" s="281"/>
      <c r="BR498" s="281"/>
      <c r="BS498" s="281"/>
      <c r="BT498" s="281" t="b">
        <f>AND(RMDF!BW498&gt;=0, RMDF!BW498&lt;=1-SUM(RMDF!Z498,RMDF!AG498,RMDF!AN498,RMDF!AU498,RMDF!BB498,RMDF!BI498,RMDF!BP498), RMDF!BW498=ROUND(RMDF!BW498,4))</f>
        <v>1</v>
      </c>
      <c r="BU498" s="317">
        <f>RMDF!BU498</f>
        <v>0</v>
      </c>
      <c r="BV498" s="318" t="str">
        <f>IF(BU498=0,"",_xlfn.XLOOKUP(BU498,StatePicklist!$1:$1,StatePicklist!$3:$3,"NA",0))</f>
        <v/>
      </c>
      <c r="BW498" s="297" t="str">
        <f ca="1">IF(RMDF!BV498="", "", IF(ISNUMBER(MATCH(RMDF!BV498, INDIRECT(BV498), 0)), "OK", "Invalid"))</f>
        <v/>
      </c>
      <c r="BX498" s="281"/>
      <c r="BY498" s="281"/>
      <c r="BZ498" s="281"/>
      <c r="CA498" s="281" t="b">
        <f>AND(RMDF!CD498&gt;=0, RMDF!CD498&lt;=1-SUM(RMDF!Z498,RMDF!AG498,RMDF!AN498,RMDF!AU498,RMDF!BB498,RMDF!BI498,RMDF!BP498,RMDF!BW498), RMDF!CD498=ROUND(RMDF!CD498,4))</f>
        <v>1</v>
      </c>
      <c r="CB498" s="317">
        <f>RMDF!CB498</f>
        <v>0</v>
      </c>
      <c r="CC498" s="318" t="str">
        <f>IF(CB498=0,"",_xlfn.XLOOKUP(CB498,StatePicklist!$1:$1,StatePicklist!$3:$3,"NA",0))</f>
        <v/>
      </c>
      <c r="CD498" s="297" t="str">
        <f ca="1">IF(RMDF!CC498="", "", IF(ISNUMBER(MATCH(RMDF!CC498, INDIRECT(CC498), 0)), "OK", "Invalid"))</f>
        <v/>
      </c>
      <c r="CE498" s="281"/>
      <c r="CF498" s="281"/>
      <c r="CG498" s="281"/>
      <c r="CH498" s="281" t="b">
        <f>AND(RMDF!CK498&gt;=0, RMDF!CK498&lt;=1-SUM(RMDF!Z498,RMDF!AG498,RMDF!AN498,RMDF!AU498,RMDF!BB498,RMDF!BI498,RMDF!BP498,RMDF!BW498,RMDF!CD498), RMDF!CK498=ROUND(RMDF!CK498,4))</f>
        <v>1</v>
      </c>
      <c r="CI498" s="317">
        <f>RMDF!CI498</f>
        <v>0</v>
      </c>
      <c r="CJ498" s="318" t="str">
        <f>IF(CI498=0,"",_xlfn.XLOOKUP(CI498,StatePicklist!$1:$1,StatePicklist!$3:$3,"NA",0))</f>
        <v/>
      </c>
      <c r="CK498" s="297" t="str">
        <f ca="1">IF(RMDF!CJ498="", "", IF(ISNUMBER(MATCH(RMDF!CJ498, INDIRECT(CJ498), 0)), "OK", "Invalid"))</f>
        <v/>
      </c>
      <c r="CL498" s="281"/>
      <c r="CM498" s="281"/>
      <c r="CN498" s="281"/>
      <c r="CO498" s="281" t="b">
        <f>AND(RMDF!CR498&gt;=0, RMDF!CR498&lt;=1-SUM(RMDF!Z498,RMDF!AG498,RMDF!AN498,RMDF!AU498,RMDF!BB498,RMDF!BI498,RMDF!BP498,RMDF!BW498,RMDF!CD498,RMDF!CK498), RMDF!CR498=ROUND(RMDF!CR498,4))</f>
        <v>1</v>
      </c>
      <c r="CP498" s="317">
        <f>RMDF!CP498</f>
        <v>0</v>
      </c>
      <c r="CQ498" s="318" t="str">
        <f>IF(CP498=0,"",_xlfn.XLOOKUP(CP498,StatePicklist!$1:$1,StatePicklist!$3:$3,"NA",0))</f>
        <v/>
      </c>
      <c r="CR498" s="297" t="str">
        <f ca="1">IF(RMDF!CQ498="", "", IF(ISNUMBER(MATCH(RMDF!CQ498, INDIRECT(CQ498), 0)), "OK", "Invalid"))</f>
        <v/>
      </c>
      <c r="CS498" s="281"/>
      <c r="CT498" s="281"/>
      <c r="CU498" s="281"/>
      <c r="CV498" s="281" t="b">
        <f>AND(RMDF!CY498&gt;=0, RMDF!CY498&lt;=1-SUM(RMDF!Z498,RMDF!AG498,RMDF!AN498,RMDF!AU498,RMDF!BB498,RMDF!BI498,RMDF!BP498,RMDF!BW498,RMDF!CD498,RMDF!CK498,RMDF!CR498), RMDF!CY498=ROUND(RMDF!CY498,4))</f>
        <v>1</v>
      </c>
      <c r="CW498" s="317">
        <f>RMDF!CW498</f>
        <v>0</v>
      </c>
      <c r="CX498" s="318" t="str">
        <f>IF(CW498=0,"",_xlfn.XLOOKUP(CW498,StatePicklist!$1:$1,StatePicklist!$3:$3,"NA",0))</f>
        <v/>
      </c>
      <c r="CY498" s="297" t="str">
        <f ca="1">IF(RMDF!CX498="", "", IF(ISNUMBER(MATCH(RMDF!CX498, INDIRECT(CX498), 0)), "OK", "Invalid"))</f>
        <v/>
      </c>
      <c r="CZ498" s="281"/>
      <c r="DA498" s="281"/>
      <c r="DB498" s="281"/>
      <c r="DC498" s="281" t="b">
        <f>AND(RMDF!DF498&gt;=0, RMDF!DF498&lt;=1-SUM(RMDF!Z498,RMDF!AG498,RMDF!AN498,RMDF!AU498,RMDF!BB498,RMDF!BI498,RMDF!BP498,RMDF!BW498,RMDF!CD498,RMDF!CK498,RMDF!CR498,RMDF!CY498), RMDF!DF498=ROUND(RMDF!DF498,4))</f>
        <v>1</v>
      </c>
      <c r="DD498" s="317">
        <f>RMDF!DD498</f>
        <v>0</v>
      </c>
      <c r="DE498" s="318" t="str">
        <f>IF(DD498=0,"",_xlfn.XLOOKUP(DD498,StatePicklist!$1:$1,StatePicklist!$3:$3,"NA",0))</f>
        <v/>
      </c>
      <c r="DF498" s="297" t="str">
        <f ca="1">IF(RMDF!DE498="", "", IF(ISNUMBER(MATCH(RMDF!DE498, INDIRECT(DE498), 0)), "OK", "Invalid"))</f>
        <v/>
      </c>
      <c r="DG498" s="281"/>
      <c r="DH498" s="281"/>
      <c r="DI498" s="281"/>
      <c r="DJ498" s="281" t="b">
        <f>AND(RMDF!DM498&gt;=0, RMDF!DM498&lt;=1-SUM(RMDF!Z498,RMDF!AG498,RMDF!AN498,RMDF!AU498,RMDF!BB498,RMDF!BI498,RMDF!BP498,RMDF!BW498,RMDF!CD498,RMDF!CK498,RMDF!CR498,RMDF!CY498,RMDF!DF498), RMDF!DM498=ROUND(RMDF!DM498,4))</f>
        <v>1</v>
      </c>
      <c r="DK498" s="317">
        <f>RMDF!DK498</f>
        <v>0</v>
      </c>
      <c r="DL498" s="318" t="str">
        <f>IF(DK498=0,"",_xlfn.XLOOKUP(DK498,StatePicklist!$1:$1,StatePicklist!$3:$3,"NA",0))</f>
        <v/>
      </c>
      <c r="DM498" s="297" t="str">
        <f ca="1">IF(RMDF!DL498="", "", IF(ISNUMBER(MATCH(RMDF!DL498, INDIRECT(DL498), 0)), "OK", "Invalid"))</f>
        <v/>
      </c>
      <c r="DN498" s="281"/>
      <c r="DO498" s="281"/>
      <c r="DP498" s="281"/>
      <c r="DQ498" s="281" t="b">
        <f>AND(RMDF!DT498&gt;=0, RMDF!DT498&lt;=1-SUM(RMDF!Z498,RMDF!AG498,RMDF!AN498,RMDF!AU498,RMDF!BB498,RMDF!BI498,RMDF!BP498,RMDF!BW498,RMDF!CD498,RMDF!CK498,RMDF!CR498,RMDF!CY498,RMDF!DF498,RMDF!DM498), RMDF!DT498=ROUND(RMDF!DT498,4))</f>
        <v>1</v>
      </c>
      <c r="DR498" s="317">
        <f>RMDF!DR498</f>
        <v>0</v>
      </c>
      <c r="DS498" s="318" t="str">
        <f>IF(DR498=0,"",_xlfn.XLOOKUP(DR498,StatePicklist!$1:$1,StatePicklist!$3:$3,"NA",0))</f>
        <v/>
      </c>
      <c r="DT498" s="297" t="str">
        <f ca="1">IF(RMDF!DS498="", "", IF(ISNUMBER(MATCH(RMDF!DS498, INDIRECT(DS498), 0)), "OK", "Invalid"))</f>
        <v/>
      </c>
      <c r="DU498" s="281"/>
      <c r="DV498" s="281"/>
      <c r="DW498" s="281"/>
      <c r="DX498" s="281" t="b">
        <f>AND(RMDF!EA498&gt;=0, RMDF!EA498&lt;=1-SUM(RMDF!Z498,RMDF!AG498,RMDF!AN498,RMDF!AU498,RMDF!BB498,RMDF!BI498,RMDF!BP498,RMDF!BW498,RMDF!CD498,RMDF!CK498,RMDF!CR498,RMDF!CY498,RMDF!DF498,RMDF!DM498,RMDF!DT498), RMDF!EA498=ROUND(RMDF!EA498,4))</f>
        <v>1</v>
      </c>
      <c r="DY498" s="317">
        <f>RMDF!DY498</f>
        <v>0</v>
      </c>
      <c r="DZ498" s="318" t="str">
        <f>IF(DY498=0,"",_xlfn.XLOOKUP(DY498,StatePicklist!$1:$1,StatePicklist!$3:$3,"NA",0))</f>
        <v/>
      </c>
      <c r="EA498" s="297" t="str">
        <f ca="1">IF(RMDF!DZ498="", "", IF(ISNUMBER(MATCH(RMDF!DZ498, INDIRECT(DZ498), 0)), "OK", "Invalid"))</f>
        <v/>
      </c>
      <c r="EB498" s="281"/>
      <c r="EC498" s="281"/>
      <c r="ED498" s="281"/>
      <c r="EE498" s="281" t="b">
        <f>AND(RMDF!EH498&gt;=0, RMDF!EH498&lt;=1-SUM(RMDF!Z498,RMDF!AG498,RMDF!AN498,RMDF!AU498,RMDF!BB498,RMDF!BI498,RMDF!BP498,RMDF!BW498,RMDF!CD498,RMDF!CK498,RMDF!CR498,RMDF!CY498,RMDF!DF498,RMDF!DM498,RMDF!DT498,RMDF!EA498), RMDF!EH498=ROUND(RMDF!EH498,4))</f>
        <v>1</v>
      </c>
      <c r="EF498" s="317">
        <f>RMDF!EF498</f>
        <v>0</v>
      </c>
      <c r="EG498" s="318" t="str">
        <f>IF(EF498=0,"",_xlfn.XLOOKUP(EF498,StatePicklist!$1:$1,StatePicklist!$3:$3,"NA",0))</f>
        <v/>
      </c>
      <c r="EH498" s="297" t="str">
        <f ca="1">IF(RMDF!EG498="", "", IF(ISNUMBER(MATCH(RMDF!EG498, INDIRECT(EG498), 0)), "OK", "Invalid"))</f>
        <v/>
      </c>
      <c r="EI498" s="281"/>
      <c r="EJ498" s="281"/>
      <c r="EK498" s="281"/>
      <c r="EL498" s="281" t="b">
        <f>AND(RMDF!EO498&gt;=0, RMDF!EO498&lt;=1-SUM(RMDF!Z498,RMDF!AG498,RMDF!AN498,RMDF!AU498,RMDF!BB498,RMDF!BI498,RMDF!BP498,RMDF!BW498,RMDF!CD498,RMDF!CK498,RMDF!CR498,RMDF!CY498,RMDF!DF498,RMDF!DM498,RMDF!DT498,RMDF!EA498,RMDF!EH498), RMDF!EO498=ROUND(RMDF!EO498,4))</f>
        <v>1</v>
      </c>
      <c r="EM498" s="317">
        <f>RMDF!EM498</f>
        <v>0</v>
      </c>
      <c r="EN498" s="318" t="str">
        <f>IF(EM498=0,"",_xlfn.XLOOKUP(EM498,StatePicklist!$1:$1,StatePicklist!$3:$3,"NA",0))</f>
        <v/>
      </c>
      <c r="EO498" s="297" t="str">
        <f ca="1">IF(RMDF!EN498="", "", IF(ISNUMBER(MATCH(RMDF!EN498, INDIRECT(EN498), 0)), "OK", "Invalid"))</f>
        <v/>
      </c>
      <c r="EP498" s="281"/>
      <c r="EQ498" s="281"/>
      <c r="ER498" s="281"/>
      <c r="ES498" s="281" t="b">
        <f>AND(RMDF!EV498&gt;=0, RMDF!EV498&lt;=1-SUM(RMDF!Z498,RMDF!AG498,RMDF!AN498,RMDF!AU498,RMDF!BB498,RMDF!BI498,RMDF!BP498,RMDF!BW498,RMDF!CD498,RMDF!CK498,RMDF!CR498,RMDF!CY498,RMDF!DF498,RMDF!DM498,RMDF!DT498,RMDF!EA498,RMDF!EH498,RMDF!EO498), RMDF!EV498=ROUND(RMDF!EV498,4))</f>
        <v>1</v>
      </c>
      <c r="ET498" s="317">
        <f>RMDF!ET498</f>
        <v>0</v>
      </c>
      <c r="EU498" s="318" t="str">
        <f>IF(ET498=0,"",_xlfn.XLOOKUP(ET498,StatePicklist!$1:$1,StatePicklist!$3:$3,"NA",0))</f>
        <v/>
      </c>
      <c r="EV498" s="297" t="str">
        <f ca="1">IF(RMDF!EU498="", "", IF(ISNUMBER(MATCH(RMDF!EU498, INDIRECT(EU498), 0)), "OK", "Invalid"))</f>
        <v/>
      </c>
      <c r="EW498" s="281"/>
      <c r="EX498" s="281"/>
      <c r="EY498" s="281"/>
      <c r="EZ498" s="281" t="b">
        <f>AND(RMDF!FC498&gt;=0, RMDF!FC498&lt;=1-SUM(RMDF!Z498,RMDF!AG498,RMDF!AN498,RMDF!AU498,RMDF!BB498,RMDF!BI498,RMDF!BP498,RMDF!BW498,RMDF!CD498,RMDF!CK498,RMDF!CR498,RMDF!CY498,RMDF!DF498,RMDF!DM498,RMDF!DT498,RMDF!EA498,RMDF!EH498,RMDF!EO498,RMDF!EV498), RMDF!FC498=ROUND(RMDF!FC498,4))</f>
        <v>1</v>
      </c>
      <c r="FA498" s="317">
        <f>RMDF!FA498</f>
        <v>0</v>
      </c>
      <c r="FB498" s="318" t="str">
        <f>IF(FA498=0,"",_xlfn.XLOOKUP(FA498,StatePicklist!$1:$1,StatePicklist!$3:$3,"NA",0))</f>
        <v/>
      </c>
      <c r="FC498" s="297" t="str">
        <f ca="1">IF(RMDF!FB498="", "", IF(ISNUMBER(MATCH(RMDF!FB498, INDIRECT(FB498), 0)), "OK", "Invalid"))</f>
        <v/>
      </c>
    </row>
    <row r="499" spans="1:159" s="205" customFormat="1" ht="39.9" customHeight="1" x14ac:dyDescent="0.25">
      <c r="A499" s="206"/>
      <c r="B499" s="196"/>
      <c r="C499" s="197"/>
      <c r="D499" s="198"/>
      <c r="E499" s="199"/>
      <c r="F499" s="200"/>
      <c r="G499" s="201"/>
      <c r="H499" s="292"/>
      <c r="I499" s="305">
        <f>RMDF!I499</f>
        <v>0</v>
      </c>
      <c r="J499" s="305" t="str">
        <f>IF(I499=ProductCode!$B$30,"PDReclPost",IF(OR(I499=ProductCode!$C$30,I499=ProductCode!$E$30,I499=ProductCode!$G$30),"PDPreCon",IF(OR(I499=ProductCode!$D$30,I499=ProductCode!$F$30),"PDNotReclPost","")))</f>
        <v/>
      </c>
      <c r="K499" s="305" t="str">
        <f t="shared" si="30"/>
        <v/>
      </c>
      <c r="L499" s="289"/>
      <c r="M499" s="305" t="str">
        <f t="shared" si="30"/>
        <v/>
      </c>
      <c r="N499" s="289" t="b">
        <f>AND(RMDF!N499&gt;=0, RMDF!N499&lt;=1-RMDF!L499, RMDF!N499=ROUND(RMDF!N499,4))</f>
        <v>1</v>
      </c>
      <c r="O499" s="286" t="str">
        <f>IF(P499="","",IF(I499="","",IF(LEFT(I499,13)="Reclaimed pos",RawMaterialCode!$E$569,RawMaterialCode!$E$568)))</f>
        <v>Reclaimed pre-consumer mixed fibers (RM0578)</v>
      </c>
      <c r="P499" s="295">
        <f t="shared" si="31"/>
        <v>1</v>
      </c>
      <c r="Q499" s="202"/>
      <c r="R499" s="203"/>
      <c r="S499" s="204" t="str">
        <f t="shared" si="32"/>
        <v/>
      </c>
      <c r="T499" s="281"/>
      <c r="U499" s="281"/>
      <c r="V499" s="281"/>
      <c r="W499" s="281"/>
      <c r="X499" s="317">
        <f>RMDF!X499</f>
        <v>0</v>
      </c>
      <c r="Y499" s="318" t="str">
        <f>IF(X499=0,"",_xlfn.XLOOKUP(X499,StatePicklist!$1:$1,StatePicklist!$3:$3,"NA",0))</f>
        <v/>
      </c>
      <c r="Z499" s="297" t="str">
        <f ca="1">IF(RMDF!Y499="", "", IF(ISNUMBER(MATCH(RMDF!Y499, INDIRECT(Y499), 0)), "OK", "Invalid"))</f>
        <v/>
      </c>
      <c r="AA499" s="281"/>
      <c r="AB499" s="281"/>
      <c r="AC499" s="281"/>
      <c r="AD499" s="281" t="b">
        <f>AND(RMDF!AG499&gt;=0, RMDF!AG499&lt;=1-RMDF!Z499, RMDF!AG499=ROUND(RMDF!AG499,4))</f>
        <v>1</v>
      </c>
      <c r="AE499" s="317">
        <f>RMDF!AE499</f>
        <v>0</v>
      </c>
      <c r="AF499" s="318" t="str">
        <f>IF(AE499=0,"",_xlfn.XLOOKUP(AE499,StatePicklist!$1:$1,StatePicklist!$3:$3,"NA",0))</f>
        <v/>
      </c>
      <c r="AG499" s="297" t="str">
        <f ca="1">IF(RMDF!AF499="", "", IF(ISNUMBER(MATCH(RMDF!AF499, INDIRECT(AF499), 0)), "OK", "Invalid"))</f>
        <v/>
      </c>
      <c r="AH499" s="281"/>
      <c r="AI499" s="281"/>
      <c r="AJ499" s="281"/>
      <c r="AK499" s="281" t="b">
        <f>AND(RMDF!AN499&gt;=0, RMDF!AN499&lt;=1-SUM(RMDF!Z499,RMDF!AG499), RMDF!AN499=ROUND(RMDF!AN499,4))</f>
        <v>1</v>
      </c>
      <c r="AL499" s="317">
        <f>RMDF!AL499</f>
        <v>0</v>
      </c>
      <c r="AM499" s="318" t="str">
        <f>IF(AL499=0,"",_xlfn.XLOOKUP(AL499,StatePicklist!$1:$1,StatePicklist!$3:$3,"NA",0))</f>
        <v/>
      </c>
      <c r="AN499" s="297" t="str">
        <f ca="1">IF(RMDF!AM499="", "", IF(ISNUMBER(MATCH(RMDF!AM499, INDIRECT(AM499), 0)), "OK", "Invalid"))</f>
        <v/>
      </c>
      <c r="AO499" s="281"/>
      <c r="AP499" s="281"/>
      <c r="AQ499" s="281"/>
      <c r="AR499" s="281" t="b">
        <f>AND(RMDF!AU499&gt;=0, RMDF!AU499&lt;=1-SUM(RMDF!Z499,RMDF!AG499,RMDF!AN499), RMDF!AU499=ROUND(RMDF!AU499,4))</f>
        <v>1</v>
      </c>
      <c r="AS499" s="317">
        <f>RMDF!AS499</f>
        <v>0</v>
      </c>
      <c r="AT499" s="318" t="str">
        <f>IF(AS499=0,"",_xlfn.XLOOKUP(AS499,StatePicklist!$1:$1,StatePicklist!$3:$3,"NA",0))</f>
        <v/>
      </c>
      <c r="AU499" s="297" t="str">
        <f ca="1">IF(RMDF!AT499="", "", IF(ISNUMBER(MATCH(RMDF!AT499, INDIRECT(AT499), 0)), "OK", "Invalid"))</f>
        <v/>
      </c>
      <c r="AV499" s="281"/>
      <c r="AW499" s="281"/>
      <c r="AX499" s="281"/>
      <c r="AY499" s="281" t="b">
        <f>AND(RMDF!BB499&gt;=0, RMDF!BB499&lt;=1-SUM(RMDF!Z499,RMDF!AG499,RMDF!AN499,RMDF!AU499), RMDF!BB499=ROUND(RMDF!BB499,4))</f>
        <v>1</v>
      </c>
      <c r="AZ499" s="317">
        <f>RMDF!AZ499</f>
        <v>0</v>
      </c>
      <c r="BA499" s="318" t="str">
        <f>IF(AZ499=0,"",_xlfn.XLOOKUP(AZ499,StatePicklist!$1:$1,StatePicklist!$3:$3,"NA",0))</f>
        <v/>
      </c>
      <c r="BB499" s="297" t="str">
        <f ca="1">IF(RMDF!BA499="", "", IF(ISNUMBER(MATCH(RMDF!BA499, INDIRECT(BA499), 0)), "OK", "Invalid"))</f>
        <v/>
      </c>
      <c r="BC499" s="281"/>
      <c r="BD499" s="281"/>
      <c r="BE499" s="281"/>
      <c r="BF499" s="281" t="b">
        <f>AND(RMDF!BI499&gt;=0, RMDF!BI499&lt;=1-SUM(RMDF!Z499,RMDF!AG499,RMDF!AN499,RMDF!AU499,RMDF!BB499), RMDF!BI499=ROUND(RMDF!BI499,4))</f>
        <v>1</v>
      </c>
      <c r="BG499" s="317">
        <f>RMDF!BG499</f>
        <v>0</v>
      </c>
      <c r="BH499" s="318" t="str">
        <f>IF(BG499=0,"",_xlfn.XLOOKUP(BG499,StatePicklist!$1:$1,StatePicklist!$3:$3,"NA",0))</f>
        <v/>
      </c>
      <c r="BI499" s="297" t="str">
        <f ca="1">IF(RMDF!BH499="", "", IF(ISNUMBER(MATCH(RMDF!BH499, INDIRECT(BH499), 0)), "OK", "Invalid"))</f>
        <v/>
      </c>
      <c r="BJ499" s="281"/>
      <c r="BK499" s="281"/>
      <c r="BL499" s="281"/>
      <c r="BM499" s="281" t="b">
        <f>AND(RMDF!BP499&gt;=0, RMDF!BP499&lt;=1-SUM(RMDF!Z499,RMDF!AG499,RMDF!AN499,RMDF!AU499,RMDF!BB499,RMDF!BI499), RMDF!BP499=ROUND(RMDF!BP499,4))</f>
        <v>1</v>
      </c>
      <c r="BN499" s="317">
        <f>RMDF!BN499</f>
        <v>0</v>
      </c>
      <c r="BO499" s="318" t="str">
        <f>IF(BN499=0,"",_xlfn.XLOOKUP(BN499,StatePicklist!$1:$1,StatePicklist!$3:$3,"NA",0))</f>
        <v/>
      </c>
      <c r="BP499" s="297" t="str">
        <f ca="1">IF(RMDF!BO499="", "", IF(ISNUMBER(MATCH(RMDF!BO499, INDIRECT(BO499), 0)), "OK", "Invalid"))</f>
        <v/>
      </c>
      <c r="BQ499" s="281"/>
      <c r="BR499" s="281"/>
      <c r="BS499" s="281"/>
      <c r="BT499" s="281" t="b">
        <f>AND(RMDF!BW499&gt;=0, RMDF!BW499&lt;=1-SUM(RMDF!Z499,RMDF!AG499,RMDF!AN499,RMDF!AU499,RMDF!BB499,RMDF!BI499,RMDF!BP499), RMDF!BW499=ROUND(RMDF!BW499,4))</f>
        <v>1</v>
      </c>
      <c r="BU499" s="317">
        <f>RMDF!BU499</f>
        <v>0</v>
      </c>
      <c r="BV499" s="318" t="str">
        <f>IF(BU499=0,"",_xlfn.XLOOKUP(BU499,StatePicklist!$1:$1,StatePicklist!$3:$3,"NA",0))</f>
        <v/>
      </c>
      <c r="BW499" s="297" t="str">
        <f ca="1">IF(RMDF!BV499="", "", IF(ISNUMBER(MATCH(RMDF!BV499, INDIRECT(BV499), 0)), "OK", "Invalid"))</f>
        <v/>
      </c>
      <c r="BX499" s="281"/>
      <c r="BY499" s="281"/>
      <c r="BZ499" s="281"/>
      <c r="CA499" s="281" t="b">
        <f>AND(RMDF!CD499&gt;=0, RMDF!CD499&lt;=1-SUM(RMDF!Z499,RMDF!AG499,RMDF!AN499,RMDF!AU499,RMDF!BB499,RMDF!BI499,RMDF!BP499,RMDF!BW499), RMDF!CD499=ROUND(RMDF!CD499,4))</f>
        <v>1</v>
      </c>
      <c r="CB499" s="317">
        <f>RMDF!CB499</f>
        <v>0</v>
      </c>
      <c r="CC499" s="318" t="str">
        <f>IF(CB499=0,"",_xlfn.XLOOKUP(CB499,StatePicklist!$1:$1,StatePicklist!$3:$3,"NA",0))</f>
        <v/>
      </c>
      <c r="CD499" s="297" t="str">
        <f ca="1">IF(RMDF!CC499="", "", IF(ISNUMBER(MATCH(RMDF!CC499, INDIRECT(CC499), 0)), "OK", "Invalid"))</f>
        <v/>
      </c>
      <c r="CE499" s="281"/>
      <c r="CF499" s="281"/>
      <c r="CG499" s="281"/>
      <c r="CH499" s="281" t="b">
        <f>AND(RMDF!CK499&gt;=0, RMDF!CK499&lt;=1-SUM(RMDF!Z499,RMDF!AG499,RMDF!AN499,RMDF!AU499,RMDF!BB499,RMDF!BI499,RMDF!BP499,RMDF!BW499,RMDF!CD499), RMDF!CK499=ROUND(RMDF!CK499,4))</f>
        <v>1</v>
      </c>
      <c r="CI499" s="317">
        <f>RMDF!CI499</f>
        <v>0</v>
      </c>
      <c r="CJ499" s="318" t="str">
        <f>IF(CI499=0,"",_xlfn.XLOOKUP(CI499,StatePicklist!$1:$1,StatePicklist!$3:$3,"NA",0))</f>
        <v/>
      </c>
      <c r="CK499" s="297" t="str">
        <f ca="1">IF(RMDF!CJ499="", "", IF(ISNUMBER(MATCH(RMDF!CJ499, INDIRECT(CJ499), 0)), "OK", "Invalid"))</f>
        <v/>
      </c>
      <c r="CL499" s="281"/>
      <c r="CM499" s="281"/>
      <c r="CN499" s="281"/>
      <c r="CO499" s="281" t="b">
        <f>AND(RMDF!CR499&gt;=0, RMDF!CR499&lt;=1-SUM(RMDF!Z499,RMDF!AG499,RMDF!AN499,RMDF!AU499,RMDF!BB499,RMDF!BI499,RMDF!BP499,RMDF!BW499,RMDF!CD499,RMDF!CK499), RMDF!CR499=ROUND(RMDF!CR499,4))</f>
        <v>1</v>
      </c>
      <c r="CP499" s="317">
        <f>RMDF!CP499</f>
        <v>0</v>
      </c>
      <c r="CQ499" s="318" t="str">
        <f>IF(CP499=0,"",_xlfn.XLOOKUP(CP499,StatePicklist!$1:$1,StatePicklist!$3:$3,"NA",0))</f>
        <v/>
      </c>
      <c r="CR499" s="297" t="str">
        <f ca="1">IF(RMDF!CQ499="", "", IF(ISNUMBER(MATCH(RMDF!CQ499, INDIRECT(CQ499), 0)), "OK", "Invalid"))</f>
        <v/>
      </c>
      <c r="CS499" s="281"/>
      <c r="CT499" s="281"/>
      <c r="CU499" s="281"/>
      <c r="CV499" s="281" t="b">
        <f>AND(RMDF!CY499&gt;=0, RMDF!CY499&lt;=1-SUM(RMDF!Z499,RMDF!AG499,RMDF!AN499,RMDF!AU499,RMDF!BB499,RMDF!BI499,RMDF!BP499,RMDF!BW499,RMDF!CD499,RMDF!CK499,RMDF!CR499), RMDF!CY499=ROUND(RMDF!CY499,4))</f>
        <v>1</v>
      </c>
      <c r="CW499" s="317">
        <f>RMDF!CW499</f>
        <v>0</v>
      </c>
      <c r="CX499" s="318" t="str">
        <f>IF(CW499=0,"",_xlfn.XLOOKUP(CW499,StatePicklist!$1:$1,StatePicklist!$3:$3,"NA",0))</f>
        <v/>
      </c>
      <c r="CY499" s="297" t="str">
        <f ca="1">IF(RMDF!CX499="", "", IF(ISNUMBER(MATCH(RMDF!CX499, INDIRECT(CX499), 0)), "OK", "Invalid"))</f>
        <v/>
      </c>
      <c r="CZ499" s="281"/>
      <c r="DA499" s="281"/>
      <c r="DB499" s="281"/>
      <c r="DC499" s="281" t="b">
        <f>AND(RMDF!DF499&gt;=0, RMDF!DF499&lt;=1-SUM(RMDF!Z499,RMDF!AG499,RMDF!AN499,RMDF!AU499,RMDF!BB499,RMDF!BI499,RMDF!BP499,RMDF!BW499,RMDF!CD499,RMDF!CK499,RMDF!CR499,RMDF!CY499), RMDF!DF499=ROUND(RMDF!DF499,4))</f>
        <v>1</v>
      </c>
      <c r="DD499" s="317">
        <f>RMDF!DD499</f>
        <v>0</v>
      </c>
      <c r="DE499" s="318" t="str">
        <f>IF(DD499=0,"",_xlfn.XLOOKUP(DD499,StatePicklist!$1:$1,StatePicklist!$3:$3,"NA",0))</f>
        <v/>
      </c>
      <c r="DF499" s="297" t="str">
        <f ca="1">IF(RMDF!DE499="", "", IF(ISNUMBER(MATCH(RMDF!DE499, INDIRECT(DE499), 0)), "OK", "Invalid"))</f>
        <v/>
      </c>
      <c r="DG499" s="281"/>
      <c r="DH499" s="281"/>
      <c r="DI499" s="281"/>
      <c r="DJ499" s="281" t="b">
        <f>AND(RMDF!DM499&gt;=0, RMDF!DM499&lt;=1-SUM(RMDF!Z499,RMDF!AG499,RMDF!AN499,RMDF!AU499,RMDF!BB499,RMDF!BI499,RMDF!BP499,RMDF!BW499,RMDF!CD499,RMDF!CK499,RMDF!CR499,RMDF!CY499,RMDF!DF499), RMDF!DM499=ROUND(RMDF!DM499,4))</f>
        <v>1</v>
      </c>
      <c r="DK499" s="317">
        <f>RMDF!DK499</f>
        <v>0</v>
      </c>
      <c r="DL499" s="318" t="str">
        <f>IF(DK499=0,"",_xlfn.XLOOKUP(DK499,StatePicklist!$1:$1,StatePicklist!$3:$3,"NA",0))</f>
        <v/>
      </c>
      <c r="DM499" s="297" t="str">
        <f ca="1">IF(RMDF!DL499="", "", IF(ISNUMBER(MATCH(RMDF!DL499, INDIRECT(DL499), 0)), "OK", "Invalid"))</f>
        <v/>
      </c>
      <c r="DN499" s="281"/>
      <c r="DO499" s="281"/>
      <c r="DP499" s="281"/>
      <c r="DQ499" s="281" t="b">
        <f>AND(RMDF!DT499&gt;=0, RMDF!DT499&lt;=1-SUM(RMDF!Z499,RMDF!AG499,RMDF!AN499,RMDF!AU499,RMDF!BB499,RMDF!BI499,RMDF!BP499,RMDF!BW499,RMDF!CD499,RMDF!CK499,RMDF!CR499,RMDF!CY499,RMDF!DF499,RMDF!DM499), RMDF!DT499=ROUND(RMDF!DT499,4))</f>
        <v>1</v>
      </c>
      <c r="DR499" s="317">
        <f>RMDF!DR499</f>
        <v>0</v>
      </c>
      <c r="DS499" s="318" t="str">
        <f>IF(DR499=0,"",_xlfn.XLOOKUP(DR499,StatePicklist!$1:$1,StatePicklist!$3:$3,"NA",0))</f>
        <v/>
      </c>
      <c r="DT499" s="297" t="str">
        <f ca="1">IF(RMDF!DS499="", "", IF(ISNUMBER(MATCH(RMDF!DS499, INDIRECT(DS499), 0)), "OK", "Invalid"))</f>
        <v/>
      </c>
      <c r="DU499" s="281"/>
      <c r="DV499" s="281"/>
      <c r="DW499" s="281"/>
      <c r="DX499" s="281" t="b">
        <f>AND(RMDF!EA499&gt;=0, RMDF!EA499&lt;=1-SUM(RMDF!Z499,RMDF!AG499,RMDF!AN499,RMDF!AU499,RMDF!BB499,RMDF!BI499,RMDF!BP499,RMDF!BW499,RMDF!CD499,RMDF!CK499,RMDF!CR499,RMDF!CY499,RMDF!DF499,RMDF!DM499,RMDF!DT499), RMDF!EA499=ROUND(RMDF!EA499,4))</f>
        <v>1</v>
      </c>
      <c r="DY499" s="317">
        <f>RMDF!DY499</f>
        <v>0</v>
      </c>
      <c r="DZ499" s="318" t="str">
        <f>IF(DY499=0,"",_xlfn.XLOOKUP(DY499,StatePicklist!$1:$1,StatePicklist!$3:$3,"NA",0))</f>
        <v/>
      </c>
      <c r="EA499" s="297" t="str">
        <f ca="1">IF(RMDF!DZ499="", "", IF(ISNUMBER(MATCH(RMDF!DZ499, INDIRECT(DZ499), 0)), "OK", "Invalid"))</f>
        <v/>
      </c>
      <c r="EB499" s="281"/>
      <c r="EC499" s="281"/>
      <c r="ED499" s="281"/>
      <c r="EE499" s="281" t="b">
        <f>AND(RMDF!EH499&gt;=0, RMDF!EH499&lt;=1-SUM(RMDF!Z499,RMDF!AG499,RMDF!AN499,RMDF!AU499,RMDF!BB499,RMDF!BI499,RMDF!BP499,RMDF!BW499,RMDF!CD499,RMDF!CK499,RMDF!CR499,RMDF!CY499,RMDF!DF499,RMDF!DM499,RMDF!DT499,RMDF!EA499), RMDF!EH499=ROUND(RMDF!EH499,4))</f>
        <v>1</v>
      </c>
      <c r="EF499" s="317">
        <f>RMDF!EF499</f>
        <v>0</v>
      </c>
      <c r="EG499" s="318" t="str">
        <f>IF(EF499=0,"",_xlfn.XLOOKUP(EF499,StatePicklist!$1:$1,StatePicklist!$3:$3,"NA",0))</f>
        <v/>
      </c>
      <c r="EH499" s="297" t="str">
        <f ca="1">IF(RMDF!EG499="", "", IF(ISNUMBER(MATCH(RMDF!EG499, INDIRECT(EG499), 0)), "OK", "Invalid"))</f>
        <v/>
      </c>
      <c r="EI499" s="281"/>
      <c r="EJ499" s="281"/>
      <c r="EK499" s="281"/>
      <c r="EL499" s="281" t="b">
        <f>AND(RMDF!EO499&gt;=0, RMDF!EO499&lt;=1-SUM(RMDF!Z499,RMDF!AG499,RMDF!AN499,RMDF!AU499,RMDF!BB499,RMDF!BI499,RMDF!BP499,RMDF!BW499,RMDF!CD499,RMDF!CK499,RMDF!CR499,RMDF!CY499,RMDF!DF499,RMDF!DM499,RMDF!DT499,RMDF!EA499,RMDF!EH499), RMDF!EO499=ROUND(RMDF!EO499,4))</f>
        <v>1</v>
      </c>
      <c r="EM499" s="317">
        <f>RMDF!EM499</f>
        <v>0</v>
      </c>
      <c r="EN499" s="318" t="str">
        <f>IF(EM499=0,"",_xlfn.XLOOKUP(EM499,StatePicklist!$1:$1,StatePicklist!$3:$3,"NA",0))</f>
        <v/>
      </c>
      <c r="EO499" s="297" t="str">
        <f ca="1">IF(RMDF!EN499="", "", IF(ISNUMBER(MATCH(RMDF!EN499, INDIRECT(EN499), 0)), "OK", "Invalid"))</f>
        <v/>
      </c>
      <c r="EP499" s="281"/>
      <c r="EQ499" s="281"/>
      <c r="ER499" s="281"/>
      <c r="ES499" s="281" t="b">
        <f>AND(RMDF!EV499&gt;=0, RMDF!EV499&lt;=1-SUM(RMDF!Z499,RMDF!AG499,RMDF!AN499,RMDF!AU499,RMDF!BB499,RMDF!BI499,RMDF!BP499,RMDF!BW499,RMDF!CD499,RMDF!CK499,RMDF!CR499,RMDF!CY499,RMDF!DF499,RMDF!DM499,RMDF!DT499,RMDF!EA499,RMDF!EH499,RMDF!EO499), RMDF!EV499=ROUND(RMDF!EV499,4))</f>
        <v>1</v>
      </c>
      <c r="ET499" s="317">
        <f>RMDF!ET499</f>
        <v>0</v>
      </c>
      <c r="EU499" s="318" t="str">
        <f>IF(ET499=0,"",_xlfn.XLOOKUP(ET499,StatePicklist!$1:$1,StatePicklist!$3:$3,"NA",0))</f>
        <v/>
      </c>
      <c r="EV499" s="297" t="str">
        <f ca="1">IF(RMDF!EU499="", "", IF(ISNUMBER(MATCH(RMDF!EU499, INDIRECT(EU499), 0)), "OK", "Invalid"))</f>
        <v/>
      </c>
      <c r="EW499" s="281"/>
      <c r="EX499" s="281"/>
      <c r="EY499" s="281"/>
      <c r="EZ499" s="281" t="b">
        <f>AND(RMDF!FC499&gt;=0, RMDF!FC499&lt;=1-SUM(RMDF!Z499,RMDF!AG499,RMDF!AN499,RMDF!AU499,RMDF!BB499,RMDF!BI499,RMDF!BP499,RMDF!BW499,RMDF!CD499,RMDF!CK499,RMDF!CR499,RMDF!CY499,RMDF!DF499,RMDF!DM499,RMDF!DT499,RMDF!EA499,RMDF!EH499,RMDF!EO499,RMDF!EV499), RMDF!FC499=ROUND(RMDF!FC499,4))</f>
        <v>1</v>
      </c>
      <c r="FA499" s="317">
        <f>RMDF!FA499</f>
        <v>0</v>
      </c>
      <c r="FB499" s="318" t="str">
        <f>IF(FA499=0,"",_xlfn.XLOOKUP(FA499,StatePicklist!$1:$1,StatePicklist!$3:$3,"NA",0))</f>
        <v/>
      </c>
      <c r="FC499" s="297" t="str">
        <f ca="1">IF(RMDF!FB499="", "", IF(ISNUMBER(MATCH(RMDF!FB499, INDIRECT(FB499), 0)), "OK", "Invalid"))</f>
        <v/>
      </c>
    </row>
    <row r="500" spans="1:159" s="205" customFormat="1" ht="39.9" customHeight="1" x14ac:dyDescent="0.25">
      <c r="A500" s="206"/>
      <c r="B500" s="196"/>
      <c r="C500" s="197"/>
      <c r="D500" s="198"/>
      <c r="E500" s="199"/>
      <c r="F500" s="200"/>
      <c r="G500" s="201"/>
      <c r="H500" s="292"/>
      <c r="I500" s="305">
        <f>RMDF!I500</f>
        <v>0</v>
      </c>
      <c r="J500" s="305" t="str">
        <f>IF(I500=ProductCode!$B$30,"PDReclPost",IF(OR(I500=ProductCode!$C$30,I500=ProductCode!$E$30,I500=ProductCode!$G$30),"PDPreCon",IF(OR(I500=ProductCode!$D$30,I500=ProductCode!$F$30),"PDNotReclPost","")))</f>
        <v/>
      </c>
      <c r="K500" s="305" t="str">
        <f t="shared" si="30"/>
        <v/>
      </c>
      <c r="L500" s="289"/>
      <c r="M500" s="305" t="str">
        <f t="shared" si="30"/>
        <v/>
      </c>
      <c r="N500" s="289" t="b">
        <f>AND(RMDF!N500&gt;=0, RMDF!N500&lt;=1-RMDF!L500, RMDF!N500=ROUND(RMDF!N500,4))</f>
        <v>1</v>
      </c>
      <c r="O500" s="286" t="str">
        <f>IF(P500="","",IF(I500="","",IF(LEFT(I500,13)="Reclaimed pos",RawMaterialCode!$E$569,RawMaterialCode!$E$568)))</f>
        <v>Reclaimed pre-consumer mixed fibers (RM0578)</v>
      </c>
      <c r="P500" s="295">
        <f t="shared" si="31"/>
        <v>1</v>
      </c>
      <c r="Q500" s="202"/>
      <c r="R500" s="203"/>
      <c r="S500" s="204" t="str">
        <f t="shared" si="32"/>
        <v/>
      </c>
      <c r="T500" s="281"/>
      <c r="U500" s="281"/>
      <c r="V500" s="281"/>
      <c r="W500" s="281"/>
      <c r="X500" s="317">
        <f>RMDF!X500</f>
        <v>0</v>
      </c>
      <c r="Y500" s="318" t="str">
        <f>IF(X500=0,"",_xlfn.XLOOKUP(X500,StatePicklist!$1:$1,StatePicklist!$3:$3,"NA",0))</f>
        <v/>
      </c>
      <c r="Z500" s="297" t="str">
        <f ca="1">IF(RMDF!Y500="", "", IF(ISNUMBER(MATCH(RMDF!Y500, INDIRECT(Y500), 0)), "OK", "Invalid"))</f>
        <v/>
      </c>
      <c r="AA500" s="281"/>
      <c r="AB500" s="281"/>
      <c r="AC500" s="281"/>
      <c r="AD500" s="281" t="b">
        <f>AND(RMDF!AG500&gt;=0, RMDF!AG500&lt;=1-RMDF!Z500, RMDF!AG500=ROUND(RMDF!AG500,4))</f>
        <v>1</v>
      </c>
      <c r="AE500" s="317">
        <f>RMDF!AE500</f>
        <v>0</v>
      </c>
      <c r="AF500" s="318" t="str">
        <f>IF(AE500=0,"",_xlfn.XLOOKUP(AE500,StatePicklist!$1:$1,StatePicklist!$3:$3,"NA",0))</f>
        <v/>
      </c>
      <c r="AG500" s="297" t="str">
        <f ca="1">IF(RMDF!AF500="", "", IF(ISNUMBER(MATCH(RMDF!AF500, INDIRECT(AF500), 0)), "OK", "Invalid"))</f>
        <v/>
      </c>
      <c r="AH500" s="281"/>
      <c r="AI500" s="281"/>
      <c r="AJ500" s="281"/>
      <c r="AK500" s="281" t="b">
        <f>AND(RMDF!AN500&gt;=0, RMDF!AN500&lt;=1-SUM(RMDF!Z500,RMDF!AG500), RMDF!AN500=ROUND(RMDF!AN500,4))</f>
        <v>1</v>
      </c>
      <c r="AL500" s="317">
        <f>RMDF!AL500</f>
        <v>0</v>
      </c>
      <c r="AM500" s="318" t="str">
        <f>IF(AL500=0,"",_xlfn.XLOOKUP(AL500,StatePicklist!$1:$1,StatePicklist!$3:$3,"NA",0))</f>
        <v/>
      </c>
      <c r="AN500" s="297" t="str">
        <f ca="1">IF(RMDF!AM500="", "", IF(ISNUMBER(MATCH(RMDF!AM500, INDIRECT(AM500), 0)), "OK", "Invalid"))</f>
        <v/>
      </c>
      <c r="AO500" s="281"/>
      <c r="AP500" s="281"/>
      <c r="AQ500" s="281"/>
      <c r="AR500" s="281" t="b">
        <f>AND(RMDF!AU500&gt;=0, RMDF!AU500&lt;=1-SUM(RMDF!Z500,RMDF!AG500,RMDF!AN500), RMDF!AU500=ROUND(RMDF!AU500,4))</f>
        <v>1</v>
      </c>
      <c r="AS500" s="317">
        <f>RMDF!AS500</f>
        <v>0</v>
      </c>
      <c r="AT500" s="318" t="str">
        <f>IF(AS500=0,"",_xlfn.XLOOKUP(AS500,StatePicklist!$1:$1,StatePicklist!$3:$3,"NA",0))</f>
        <v/>
      </c>
      <c r="AU500" s="297" t="str">
        <f ca="1">IF(RMDF!AT500="", "", IF(ISNUMBER(MATCH(RMDF!AT500, INDIRECT(AT500), 0)), "OK", "Invalid"))</f>
        <v/>
      </c>
      <c r="AV500" s="281"/>
      <c r="AW500" s="281"/>
      <c r="AX500" s="281"/>
      <c r="AY500" s="281" t="b">
        <f>AND(RMDF!BB500&gt;=0, RMDF!BB500&lt;=1-SUM(RMDF!Z500,RMDF!AG500,RMDF!AN500,RMDF!AU500), RMDF!BB500=ROUND(RMDF!BB500,4))</f>
        <v>1</v>
      </c>
      <c r="AZ500" s="317">
        <f>RMDF!AZ500</f>
        <v>0</v>
      </c>
      <c r="BA500" s="318" t="str">
        <f>IF(AZ500=0,"",_xlfn.XLOOKUP(AZ500,StatePicklist!$1:$1,StatePicklist!$3:$3,"NA",0))</f>
        <v/>
      </c>
      <c r="BB500" s="297" t="str">
        <f ca="1">IF(RMDF!BA500="", "", IF(ISNUMBER(MATCH(RMDF!BA500, INDIRECT(BA500), 0)), "OK", "Invalid"))</f>
        <v/>
      </c>
      <c r="BC500" s="281"/>
      <c r="BD500" s="281"/>
      <c r="BE500" s="281"/>
      <c r="BF500" s="281" t="b">
        <f>AND(RMDF!BI500&gt;=0, RMDF!BI500&lt;=1-SUM(RMDF!Z500,RMDF!AG500,RMDF!AN500,RMDF!AU500,RMDF!BB500), RMDF!BI500=ROUND(RMDF!BI500,4))</f>
        <v>1</v>
      </c>
      <c r="BG500" s="317">
        <f>RMDF!BG500</f>
        <v>0</v>
      </c>
      <c r="BH500" s="318" t="str">
        <f>IF(BG500=0,"",_xlfn.XLOOKUP(BG500,StatePicklist!$1:$1,StatePicklist!$3:$3,"NA",0))</f>
        <v/>
      </c>
      <c r="BI500" s="297" t="str">
        <f ca="1">IF(RMDF!BH500="", "", IF(ISNUMBER(MATCH(RMDF!BH500, INDIRECT(BH500), 0)), "OK", "Invalid"))</f>
        <v/>
      </c>
      <c r="BJ500" s="281"/>
      <c r="BK500" s="281"/>
      <c r="BL500" s="281"/>
      <c r="BM500" s="281" t="b">
        <f>AND(RMDF!BP500&gt;=0, RMDF!BP500&lt;=1-SUM(RMDF!Z500,RMDF!AG500,RMDF!AN500,RMDF!AU500,RMDF!BB500,RMDF!BI500), RMDF!BP500=ROUND(RMDF!BP500,4))</f>
        <v>1</v>
      </c>
      <c r="BN500" s="317">
        <f>RMDF!BN500</f>
        <v>0</v>
      </c>
      <c r="BO500" s="318" t="str">
        <f>IF(BN500=0,"",_xlfn.XLOOKUP(BN500,StatePicklist!$1:$1,StatePicklist!$3:$3,"NA",0))</f>
        <v/>
      </c>
      <c r="BP500" s="297" t="str">
        <f ca="1">IF(RMDF!BO500="", "", IF(ISNUMBER(MATCH(RMDF!BO500, INDIRECT(BO500), 0)), "OK", "Invalid"))</f>
        <v/>
      </c>
      <c r="BQ500" s="281"/>
      <c r="BR500" s="281"/>
      <c r="BS500" s="281"/>
      <c r="BT500" s="281" t="b">
        <f>AND(RMDF!BW500&gt;=0, RMDF!BW500&lt;=1-SUM(RMDF!Z500,RMDF!AG500,RMDF!AN500,RMDF!AU500,RMDF!BB500,RMDF!BI500,RMDF!BP500), RMDF!BW500=ROUND(RMDF!BW500,4))</f>
        <v>1</v>
      </c>
      <c r="BU500" s="317">
        <f>RMDF!BU500</f>
        <v>0</v>
      </c>
      <c r="BV500" s="318" t="str">
        <f>IF(BU500=0,"",_xlfn.XLOOKUP(BU500,StatePicklist!$1:$1,StatePicklist!$3:$3,"NA",0))</f>
        <v/>
      </c>
      <c r="BW500" s="297" t="str">
        <f ca="1">IF(RMDF!BV500="", "", IF(ISNUMBER(MATCH(RMDF!BV500, INDIRECT(BV500), 0)), "OK", "Invalid"))</f>
        <v/>
      </c>
      <c r="BX500" s="281"/>
      <c r="BY500" s="281"/>
      <c r="BZ500" s="281"/>
      <c r="CA500" s="281" t="b">
        <f>AND(RMDF!CD500&gt;=0, RMDF!CD500&lt;=1-SUM(RMDF!Z500,RMDF!AG500,RMDF!AN500,RMDF!AU500,RMDF!BB500,RMDF!BI500,RMDF!BP500,RMDF!BW500), RMDF!CD500=ROUND(RMDF!CD500,4))</f>
        <v>1</v>
      </c>
      <c r="CB500" s="317">
        <f>RMDF!CB500</f>
        <v>0</v>
      </c>
      <c r="CC500" s="318" t="str">
        <f>IF(CB500=0,"",_xlfn.XLOOKUP(CB500,StatePicklist!$1:$1,StatePicklist!$3:$3,"NA",0))</f>
        <v/>
      </c>
      <c r="CD500" s="297" t="str">
        <f ca="1">IF(RMDF!CC500="", "", IF(ISNUMBER(MATCH(RMDF!CC500, INDIRECT(CC500), 0)), "OK", "Invalid"))</f>
        <v/>
      </c>
      <c r="CE500" s="281"/>
      <c r="CF500" s="281"/>
      <c r="CG500" s="281"/>
      <c r="CH500" s="281" t="b">
        <f>AND(RMDF!CK500&gt;=0, RMDF!CK500&lt;=1-SUM(RMDF!Z500,RMDF!AG500,RMDF!AN500,RMDF!AU500,RMDF!BB500,RMDF!BI500,RMDF!BP500,RMDF!BW500,RMDF!CD500), RMDF!CK500=ROUND(RMDF!CK500,4))</f>
        <v>1</v>
      </c>
      <c r="CI500" s="317">
        <f>RMDF!CI500</f>
        <v>0</v>
      </c>
      <c r="CJ500" s="318" t="str">
        <f>IF(CI500=0,"",_xlfn.XLOOKUP(CI500,StatePicklist!$1:$1,StatePicklist!$3:$3,"NA",0))</f>
        <v/>
      </c>
      <c r="CK500" s="297" t="str">
        <f ca="1">IF(RMDF!CJ500="", "", IF(ISNUMBER(MATCH(RMDF!CJ500, INDIRECT(CJ500), 0)), "OK", "Invalid"))</f>
        <v/>
      </c>
      <c r="CL500" s="281"/>
      <c r="CM500" s="281"/>
      <c r="CN500" s="281"/>
      <c r="CO500" s="281" t="b">
        <f>AND(RMDF!CR500&gt;=0, RMDF!CR500&lt;=1-SUM(RMDF!Z500,RMDF!AG500,RMDF!AN500,RMDF!AU500,RMDF!BB500,RMDF!BI500,RMDF!BP500,RMDF!BW500,RMDF!CD500,RMDF!CK500), RMDF!CR500=ROUND(RMDF!CR500,4))</f>
        <v>1</v>
      </c>
      <c r="CP500" s="317">
        <f>RMDF!CP500</f>
        <v>0</v>
      </c>
      <c r="CQ500" s="318" t="str">
        <f>IF(CP500=0,"",_xlfn.XLOOKUP(CP500,StatePicklist!$1:$1,StatePicklist!$3:$3,"NA",0))</f>
        <v/>
      </c>
      <c r="CR500" s="297" t="str">
        <f ca="1">IF(RMDF!CQ500="", "", IF(ISNUMBER(MATCH(RMDF!CQ500, INDIRECT(CQ500), 0)), "OK", "Invalid"))</f>
        <v/>
      </c>
      <c r="CS500" s="281"/>
      <c r="CT500" s="281"/>
      <c r="CU500" s="281"/>
      <c r="CV500" s="281" t="b">
        <f>AND(RMDF!CY500&gt;=0, RMDF!CY500&lt;=1-SUM(RMDF!Z500,RMDF!AG500,RMDF!AN500,RMDF!AU500,RMDF!BB500,RMDF!BI500,RMDF!BP500,RMDF!BW500,RMDF!CD500,RMDF!CK500,RMDF!CR500), RMDF!CY500=ROUND(RMDF!CY500,4))</f>
        <v>1</v>
      </c>
      <c r="CW500" s="317">
        <f>RMDF!CW500</f>
        <v>0</v>
      </c>
      <c r="CX500" s="318" t="str">
        <f>IF(CW500=0,"",_xlfn.XLOOKUP(CW500,StatePicklist!$1:$1,StatePicklist!$3:$3,"NA",0))</f>
        <v/>
      </c>
      <c r="CY500" s="297" t="str">
        <f ca="1">IF(RMDF!CX500="", "", IF(ISNUMBER(MATCH(RMDF!CX500, INDIRECT(CX500), 0)), "OK", "Invalid"))</f>
        <v/>
      </c>
      <c r="CZ500" s="281"/>
      <c r="DA500" s="281"/>
      <c r="DB500" s="281"/>
      <c r="DC500" s="281" t="b">
        <f>AND(RMDF!DF500&gt;=0, RMDF!DF500&lt;=1-SUM(RMDF!Z500,RMDF!AG500,RMDF!AN500,RMDF!AU500,RMDF!BB500,RMDF!BI500,RMDF!BP500,RMDF!BW500,RMDF!CD500,RMDF!CK500,RMDF!CR500,RMDF!CY500), RMDF!DF500=ROUND(RMDF!DF500,4))</f>
        <v>1</v>
      </c>
      <c r="DD500" s="317">
        <f>RMDF!DD500</f>
        <v>0</v>
      </c>
      <c r="DE500" s="318" t="str">
        <f>IF(DD500=0,"",_xlfn.XLOOKUP(DD500,StatePicklist!$1:$1,StatePicklist!$3:$3,"NA",0))</f>
        <v/>
      </c>
      <c r="DF500" s="297" t="str">
        <f ca="1">IF(RMDF!DE500="", "", IF(ISNUMBER(MATCH(RMDF!DE500, INDIRECT(DE500), 0)), "OK", "Invalid"))</f>
        <v/>
      </c>
      <c r="DG500" s="281"/>
      <c r="DH500" s="281"/>
      <c r="DI500" s="281"/>
      <c r="DJ500" s="281" t="b">
        <f>AND(RMDF!DM500&gt;=0, RMDF!DM500&lt;=1-SUM(RMDF!Z500,RMDF!AG500,RMDF!AN500,RMDF!AU500,RMDF!BB500,RMDF!BI500,RMDF!BP500,RMDF!BW500,RMDF!CD500,RMDF!CK500,RMDF!CR500,RMDF!CY500,RMDF!DF500), RMDF!DM500=ROUND(RMDF!DM500,4))</f>
        <v>1</v>
      </c>
      <c r="DK500" s="317">
        <f>RMDF!DK500</f>
        <v>0</v>
      </c>
      <c r="DL500" s="318" t="str">
        <f>IF(DK500=0,"",_xlfn.XLOOKUP(DK500,StatePicklist!$1:$1,StatePicklist!$3:$3,"NA",0))</f>
        <v/>
      </c>
      <c r="DM500" s="297" t="str">
        <f ca="1">IF(RMDF!DL500="", "", IF(ISNUMBER(MATCH(RMDF!DL500, INDIRECT(DL500), 0)), "OK", "Invalid"))</f>
        <v/>
      </c>
      <c r="DN500" s="281"/>
      <c r="DO500" s="281"/>
      <c r="DP500" s="281"/>
      <c r="DQ500" s="281" t="b">
        <f>AND(RMDF!DT500&gt;=0, RMDF!DT500&lt;=1-SUM(RMDF!Z500,RMDF!AG500,RMDF!AN500,RMDF!AU500,RMDF!BB500,RMDF!BI500,RMDF!BP500,RMDF!BW500,RMDF!CD500,RMDF!CK500,RMDF!CR500,RMDF!CY500,RMDF!DF500,RMDF!DM500), RMDF!DT500=ROUND(RMDF!DT500,4))</f>
        <v>1</v>
      </c>
      <c r="DR500" s="317">
        <f>RMDF!DR500</f>
        <v>0</v>
      </c>
      <c r="DS500" s="318" t="str">
        <f>IF(DR500=0,"",_xlfn.XLOOKUP(DR500,StatePicklist!$1:$1,StatePicklist!$3:$3,"NA",0))</f>
        <v/>
      </c>
      <c r="DT500" s="297" t="str">
        <f ca="1">IF(RMDF!DS500="", "", IF(ISNUMBER(MATCH(RMDF!DS500, INDIRECT(DS500), 0)), "OK", "Invalid"))</f>
        <v/>
      </c>
      <c r="DU500" s="281"/>
      <c r="DV500" s="281"/>
      <c r="DW500" s="281"/>
      <c r="DX500" s="281" t="b">
        <f>AND(RMDF!EA500&gt;=0, RMDF!EA500&lt;=1-SUM(RMDF!Z500,RMDF!AG500,RMDF!AN500,RMDF!AU500,RMDF!BB500,RMDF!BI500,RMDF!BP500,RMDF!BW500,RMDF!CD500,RMDF!CK500,RMDF!CR500,RMDF!CY500,RMDF!DF500,RMDF!DM500,RMDF!DT500), RMDF!EA500=ROUND(RMDF!EA500,4))</f>
        <v>1</v>
      </c>
      <c r="DY500" s="317">
        <f>RMDF!DY500</f>
        <v>0</v>
      </c>
      <c r="DZ500" s="318" t="str">
        <f>IF(DY500=0,"",_xlfn.XLOOKUP(DY500,StatePicklist!$1:$1,StatePicklist!$3:$3,"NA",0))</f>
        <v/>
      </c>
      <c r="EA500" s="297" t="str">
        <f ca="1">IF(RMDF!DZ500="", "", IF(ISNUMBER(MATCH(RMDF!DZ500, INDIRECT(DZ500), 0)), "OK", "Invalid"))</f>
        <v/>
      </c>
      <c r="EB500" s="281"/>
      <c r="EC500" s="281"/>
      <c r="ED500" s="281"/>
      <c r="EE500" s="281" t="b">
        <f>AND(RMDF!EH500&gt;=0, RMDF!EH500&lt;=1-SUM(RMDF!Z500,RMDF!AG500,RMDF!AN500,RMDF!AU500,RMDF!BB500,RMDF!BI500,RMDF!BP500,RMDF!BW500,RMDF!CD500,RMDF!CK500,RMDF!CR500,RMDF!CY500,RMDF!DF500,RMDF!DM500,RMDF!DT500,RMDF!EA500), RMDF!EH500=ROUND(RMDF!EH500,4))</f>
        <v>1</v>
      </c>
      <c r="EF500" s="317">
        <f>RMDF!EF500</f>
        <v>0</v>
      </c>
      <c r="EG500" s="318" t="str">
        <f>IF(EF500=0,"",_xlfn.XLOOKUP(EF500,StatePicklist!$1:$1,StatePicklist!$3:$3,"NA",0))</f>
        <v/>
      </c>
      <c r="EH500" s="297" t="str">
        <f ca="1">IF(RMDF!EG500="", "", IF(ISNUMBER(MATCH(RMDF!EG500, INDIRECT(EG500), 0)), "OK", "Invalid"))</f>
        <v/>
      </c>
      <c r="EI500" s="281"/>
      <c r="EJ500" s="281"/>
      <c r="EK500" s="281"/>
      <c r="EL500" s="281" t="b">
        <f>AND(RMDF!EO500&gt;=0, RMDF!EO500&lt;=1-SUM(RMDF!Z500,RMDF!AG500,RMDF!AN500,RMDF!AU500,RMDF!BB500,RMDF!BI500,RMDF!BP500,RMDF!BW500,RMDF!CD500,RMDF!CK500,RMDF!CR500,RMDF!CY500,RMDF!DF500,RMDF!DM500,RMDF!DT500,RMDF!EA500,RMDF!EH500), RMDF!EO500=ROUND(RMDF!EO500,4))</f>
        <v>1</v>
      </c>
      <c r="EM500" s="317">
        <f>RMDF!EM500</f>
        <v>0</v>
      </c>
      <c r="EN500" s="318" t="str">
        <f>IF(EM500=0,"",_xlfn.XLOOKUP(EM500,StatePicklist!$1:$1,StatePicklist!$3:$3,"NA",0))</f>
        <v/>
      </c>
      <c r="EO500" s="297" t="str">
        <f ca="1">IF(RMDF!EN500="", "", IF(ISNUMBER(MATCH(RMDF!EN500, INDIRECT(EN500), 0)), "OK", "Invalid"))</f>
        <v/>
      </c>
      <c r="EP500" s="281"/>
      <c r="EQ500" s="281"/>
      <c r="ER500" s="281"/>
      <c r="ES500" s="281" t="b">
        <f>AND(RMDF!EV500&gt;=0, RMDF!EV500&lt;=1-SUM(RMDF!Z500,RMDF!AG500,RMDF!AN500,RMDF!AU500,RMDF!BB500,RMDF!BI500,RMDF!BP500,RMDF!BW500,RMDF!CD500,RMDF!CK500,RMDF!CR500,RMDF!CY500,RMDF!DF500,RMDF!DM500,RMDF!DT500,RMDF!EA500,RMDF!EH500,RMDF!EO500), RMDF!EV500=ROUND(RMDF!EV500,4))</f>
        <v>1</v>
      </c>
      <c r="ET500" s="317">
        <f>RMDF!ET500</f>
        <v>0</v>
      </c>
      <c r="EU500" s="318" t="str">
        <f>IF(ET500=0,"",_xlfn.XLOOKUP(ET500,StatePicklist!$1:$1,StatePicklist!$3:$3,"NA",0))</f>
        <v/>
      </c>
      <c r="EV500" s="297" t="str">
        <f ca="1">IF(RMDF!EU500="", "", IF(ISNUMBER(MATCH(RMDF!EU500, INDIRECT(EU500), 0)), "OK", "Invalid"))</f>
        <v/>
      </c>
      <c r="EW500" s="281"/>
      <c r="EX500" s="281"/>
      <c r="EY500" s="281"/>
      <c r="EZ500" s="281" t="b">
        <f>AND(RMDF!FC500&gt;=0, RMDF!FC500&lt;=1-SUM(RMDF!Z500,RMDF!AG500,RMDF!AN500,RMDF!AU500,RMDF!BB500,RMDF!BI500,RMDF!BP500,RMDF!BW500,RMDF!CD500,RMDF!CK500,RMDF!CR500,RMDF!CY500,RMDF!DF500,RMDF!DM500,RMDF!DT500,RMDF!EA500,RMDF!EH500,RMDF!EO500,RMDF!EV500), RMDF!FC500=ROUND(RMDF!FC500,4))</f>
        <v>1</v>
      </c>
      <c r="FA500" s="317">
        <f>RMDF!FA500</f>
        <v>0</v>
      </c>
      <c r="FB500" s="318" t="str">
        <f>IF(FA500=0,"",_xlfn.XLOOKUP(FA500,StatePicklist!$1:$1,StatePicklist!$3:$3,"NA",0))</f>
        <v/>
      </c>
      <c r="FC500" s="297" t="str">
        <f ca="1">IF(RMDF!FB500="", "", IF(ISNUMBER(MATCH(RMDF!FB500, INDIRECT(FB500), 0)), "OK", "Invalid"))</f>
        <v/>
      </c>
    </row>
    <row r="501" spans="1:159" s="205" customFormat="1" ht="39.9" customHeight="1" x14ac:dyDescent="0.25">
      <c r="A501" s="206"/>
      <c r="B501" s="196"/>
      <c r="C501" s="197"/>
      <c r="D501" s="198"/>
      <c r="E501" s="199"/>
      <c r="F501" s="200"/>
      <c r="G501" s="201"/>
      <c r="H501" s="292"/>
      <c r="I501" s="305">
        <f>RMDF!I501</f>
        <v>0</v>
      </c>
      <c r="J501" s="305" t="str">
        <f>IF(I501=ProductCode!$B$30,"PDReclPost",IF(OR(I501=ProductCode!$C$30,I501=ProductCode!$E$30,I501=ProductCode!$G$30),"PDPreCon",IF(OR(I501=ProductCode!$D$30,I501=ProductCode!$F$30),"PDNotReclPost","")))</f>
        <v/>
      </c>
      <c r="K501" s="305" t="str">
        <f t="shared" si="30"/>
        <v/>
      </c>
      <c r="L501" s="289"/>
      <c r="M501" s="305" t="str">
        <f t="shared" si="30"/>
        <v/>
      </c>
      <c r="N501" s="289" t="b">
        <f>AND(RMDF!N501&gt;=0, RMDF!N501&lt;=1-RMDF!L501, RMDF!N501=ROUND(RMDF!N501,4))</f>
        <v>1</v>
      </c>
      <c r="O501" s="286" t="str">
        <f>IF(P501="","",IF(I501="","",IF(LEFT(I501,13)="Reclaimed pos",RawMaterialCode!$E$569,RawMaterialCode!$E$568)))</f>
        <v>Reclaimed pre-consumer mixed fibers (RM0578)</v>
      </c>
      <c r="P501" s="295">
        <f t="shared" si="31"/>
        <v>1</v>
      </c>
      <c r="Q501" s="202"/>
      <c r="R501" s="203"/>
      <c r="S501" s="204" t="str">
        <f t="shared" si="32"/>
        <v/>
      </c>
      <c r="T501" s="281"/>
      <c r="U501" s="281"/>
      <c r="V501" s="281"/>
      <c r="W501" s="281"/>
      <c r="X501" s="317">
        <f>RMDF!X501</f>
        <v>0</v>
      </c>
      <c r="Y501" s="318" t="str">
        <f>IF(X501=0,"",_xlfn.XLOOKUP(X501,StatePicklist!$1:$1,StatePicklist!$3:$3,"NA",0))</f>
        <v/>
      </c>
      <c r="Z501" s="297" t="str">
        <f ca="1">IF(RMDF!Y501="", "", IF(ISNUMBER(MATCH(RMDF!Y501, INDIRECT(Y501), 0)), "OK", "Invalid"))</f>
        <v/>
      </c>
      <c r="AA501" s="281"/>
      <c r="AB501" s="281"/>
      <c r="AC501" s="281"/>
      <c r="AD501" s="281" t="b">
        <f>AND(RMDF!AG501&gt;=0, RMDF!AG501&lt;=1-RMDF!Z501, RMDF!AG501=ROUND(RMDF!AG501,4))</f>
        <v>1</v>
      </c>
      <c r="AE501" s="317">
        <f>RMDF!AE501</f>
        <v>0</v>
      </c>
      <c r="AF501" s="318" t="str">
        <f>IF(AE501=0,"",_xlfn.XLOOKUP(AE501,StatePicklist!$1:$1,StatePicklist!$3:$3,"NA",0))</f>
        <v/>
      </c>
      <c r="AG501" s="297" t="str">
        <f ca="1">IF(RMDF!AF501="", "", IF(ISNUMBER(MATCH(RMDF!AF501, INDIRECT(AF501), 0)), "OK", "Invalid"))</f>
        <v/>
      </c>
      <c r="AH501" s="281"/>
      <c r="AI501" s="281"/>
      <c r="AJ501" s="281"/>
      <c r="AK501" s="281" t="b">
        <f>AND(RMDF!AN501&gt;=0, RMDF!AN501&lt;=1-SUM(RMDF!Z501,RMDF!AG501), RMDF!AN501=ROUND(RMDF!AN501,4))</f>
        <v>1</v>
      </c>
      <c r="AL501" s="317">
        <f>RMDF!AL501</f>
        <v>0</v>
      </c>
      <c r="AM501" s="318" t="str">
        <f>IF(AL501=0,"",_xlfn.XLOOKUP(AL501,StatePicklist!$1:$1,StatePicklist!$3:$3,"NA",0))</f>
        <v/>
      </c>
      <c r="AN501" s="297" t="str">
        <f ca="1">IF(RMDF!AM501="", "", IF(ISNUMBER(MATCH(RMDF!AM501, INDIRECT(AM501), 0)), "OK", "Invalid"))</f>
        <v/>
      </c>
      <c r="AO501" s="281"/>
      <c r="AP501" s="281"/>
      <c r="AQ501" s="281"/>
      <c r="AR501" s="281" t="b">
        <f>AND(RMDF!AU501&gt;=0, RMDF!AU501&lt;=1-SUM(RMDF!Z501,RMDF!AG501,RMDF!AN501), RMDF!AU501=ROUND(RMDF!AU501,4))</f>
        <v>1</v>
      </c>
      <c r="AS501" s="317">
        <f>RMDF!AS501</f>
        <v>0</v>
      </c>
      <c r="AT501" s="318" t="str">
        <f>IF(AS501=0,"",_xlfn.XLOOKUP(AS501,StatePicklist!$1:$1,StatePicklist!$3:$3,"NA",0))</f>
        <v/>
      </c>
      <c r="AU501" s="297" t="str">
        <f ca="1">IF(RMDF!AT501="", "", IF(ISNUMBER(MATCH(RMDF!AT501, INDIRECT(AT501), 0)), "OK", "Invalid"))</f>
        <v/>
      </c>
      <c r="AV501" s="281"/>
      <c r="AW501" s="281"/>
      <c r="AX501" s="281"/>
      <c r="AY501" s="281" t="b">
        <f>AND(RMDF!BB501&gt;=0, RMDF!BB501&lt;=1-SUM(RMDF!Z501,RMDF!AG501,RMDF!AN501,RMDF!AU501), RMDF!BB501=ROUND(RMDF!BB501,4))</f>
        <v>1</v>
      </c>
      <c r="AZ501" s="317">
        <f>RMDF!AZ501</f>
        <v>0</v>
      </c>
      <c r="BA501" s="318" t="str">
        <f>IF(AZ501=0,"",_xlfn.XLOOKUP(AZ501,StatePicklist!$1:$1,StatePicklist!$3:$3,"NA",0))</f>
        <v/>
      </c>
      <c r="BB501" s="297" t="str">
        <f ca="1">IF(RMDF!BA501="", "", IF(ISNUMBER(MATCH(RMDF!BA501, INDIRECT(BA501), 0)), "OK", "Invalid"))</f>
        <v/>
      </c>
      <c r="BC501" s="281"/>
      <c r="BD501" s="281"/>
      <c r="BE501" s="281"/>
      <c r="BF501" s="281" t="b">
        <f>AND(RMDF!BI501&gt;=0, RMDF!BI501&lt;=1-SUM(RMDF!Z501,RMDF!AG501,RMDF!AN501,RMDF!AU501,RMDF!BB501), RMDF!BI501=ROUND(RMDF!BI501,4))</f>
        <v>1</v>
      </c>
      <c r="BG501" s="317">
        <f>RMDF!BG501</f>
        <v>0</v>
      </c>
      <c r="BH501" s="318" t="str">
        <f>IF(BG501=0,"",_xlfn.XLOOKUP(BG501,StatePicklist!$1:$1,StatePicklist!$3:$3,"NA",0))</f>
        <v/>
      </c>
      <c r="BI501" s="297" t="str">
        <f ca="1">IF(RMDF!BH501="", "", IF(ISNUMBER(MATCH(RMDF!BH501, INDIRECT(BH501), 0)), "OK", "Invalid"))</f>
        <v/>
      </c>
      <c r="BJ501" s="281"/>
      <c r="BK501" s="281"/>
      <c r="BL501" s="281"/>
      <c r="BM501" s="281" t="b">
        <f>AND(RMDF!BP501&gt;=0, RMDF!BP501&lt;=1-SUM(RMDF!Z501,RMDF!AG501,RMDF!AN501,RMDF!AU501,RMDF!BB501,RMDF!BI501), RMDF!BP501=ROUND(RMDF!BP501,4))</f>
        <v>1</v>
      </c>
      <c r="BN501" s="317">
        <f>RMDF!BN501</f>
        <v>0</v>
      </c>
      <c r="BO501" s="318" t="str">
        <f>IF(BN501=0,"",_xlfn.XLOOKUP(BN501,StatePicklist!$1:$1,StatePicklist!$3:$3,"NA",0))</f>
        <v/>
      </c>
      <c r="BP501" s="297" t="str">
        <f ca="1">IF(RMDF!BO501="", "", IF(ISNUMBER(MATCH(RMDF!BO501, INDIRECT(BO501), 0)), "OK", "Invalid"))</f>
        <v/>
      </c>
      <c r="BQ501" s="281"/>
      <c r="BR501" s="281"/>
      <c r="BS501" s="281"/>
      <c r="BT501" s="281" t="b">
        <f>AND(RMDF!BW501&gt;=0, RMDF!BW501&lt;=1-SUM(RMDF!Z501,RMDF!AG501,RMDF!AN501,RMDF!AU501,RMDF!BB501,RMDF!BI501,RMDF!BP501), RMDF!BW501=ROUND(RMDF!BW501,4))</f>
        <v>1</v>
      </c>
      <c r="BU501" s="317">
        <f>RMDF!BU501</f>
        <v>0</v>
      </c>
      <c r="BV501" s="318" t="str">
        <f>IF(BU501=0,"",_xlfn.XLOOKUP(BU501,StatePicklist!$1:$1,StatePicklist!$3:$3,"NA",0))</f>
        <v/>
      </c>
      <c r="BW501" s="297" t="str">
        <f ca="1">IF(RMDF!BV501="", "", IF(ISNUMBER(MATCH(RMDF!BV501, INDIRECT(BV501), 0)), "OK", "Invalid"))</f>
        <v/>
      </c>
      <c r="BX501" s="281"/>
      <c r="BY501" s="281"/>
      <c r="BZ501" s="281"/>
      <c r="CA501" s="281" t="b">
        <f>AND(RMDF!CD501&gt;=0, RMDF!CD501&lt;=1-SUM(RMDF!Z501,RMDF!AG501,RMDF!AN501,RMDF!AU501,RMDF!BB501,RMDF!BI501,RMDF!BP501,RMDF!BW501), RMDF!CD501=ROUND(RMDF!CD501,4))</f>
        <v>1</v>
      </c>
      <c r="CB501" s="317">
        <f>RMDF!CB501</f>
        <v>0</v>
      </c>
      <c r="CC501" s="318" t="str">
        <f>IF(CB501=0,"",_xlfn.XLOOKUP(CB501,StatePicklist!$1:$1,StatePicklist!$3:$3,"NA",0))</f>
        <v/>
      </c>
      <c r="CD501" s="297" t="str">
        <f ca="1">IF(RMDF!CC501="", "", IF(ISNUMBER(MATCH(RMDF!CC501, INDIRECT(CC501), 0)), "OK", "Invalid"))</f>
        <v/>
      </c>
      <c r="CE501" s="281"/>
      <c r="CF501" s="281"/>
      <c r="CG501" s="281"/>
      <c r="CH501" s="281" t="b">
        <f>AND(RMDF!CK501&gt;=0, RMDF!CK501&lt;=1-SUM(RMDF!Z501,RMDF!AG501,RMDF!AN501,RMDF!AU501,RMDF!BB501,RMDF!BI501,RMDF!BP501,RMDF!BW501,RMDF!CD501), RMDF!CK501=ROUND(RMDF!CK501,4))</f>
        <v>1</v>
      </c>
      <c r="CI501" s="317">
        <f>RMDF!CI501</f>
        <v>0</v>
      </c>
      <c r="CJ501" s="318" t="str">
        <f>IF(CI501=0,"",_xlfn.XLOOKUP(CI501,StatePicklist!$1:$1,StatePicklist!$3:$3,"NA",0))</f>
        <v/>
      </c>
      <c r="CK501" s="297" t="str">
        <f ca="1">IF(RMDF!CJ501="", "", IF(ISNUMBER(MATCH(RMDF!CJ501, INDIRECT(CJ501), 0)), "OK", "Invalid"))</f>
        <v/>
      </c>
      <c r="CL501" s="281"/>
      <c r="CM501" s="281"/>
      <c r="CN501" s="281"/>
      <c r="CO501" s="281" t="b">
        <f>AND(RMDF!CR501&gt;=0, RMDF!CR501&lt;=1-SUM(RMDF!Z501,RMDF!AG501,RMDF!AN501,RMDF!AU501,RMDF!BB501,RMDF!BI501,RMDF!BP501,RMDF!BW501,RMDF!CD501,RMDF!CK501), RMDF!CR501=ROUND(RMDF!CR501,4))</f>
        <v>1</v>
      </c>
      <c r="CP501" s="317">
        <f>RMDF!CP501</f>
        <v>0</v>
      </c>
      <c r="CQ501" s="318" t="str">
        <f>IF(CP501=0,"",_xlfn.XLOOKUP(CP501,StatePicklist!$1:$1,StatePicklist!$3:$3,"NA",0))</f>
        <v/>
      </c>
      <c r="CR501" s="297" t="str">
        <f ca="1">IF(RMDF!CQ501="", "", IF(ISNUMBER(MATCH(RMDF!CQ501, INDIRECT(CQ501), 0)), "OK", "Invalid"))</f>
        <v/>
      </c>
      <c r="CS501" s="281"/>
      <c r="CT501" s="281"/>
      <c r="CU501" s="281"/>
      <c r="CV501" s="281" t="b">
        <f>AND(RMDF!CY501&gt;=0, RMDF!CY501&lt;=1-SUM(RMDF!Z501,RMDF!AG501,RMDF!AN501,RMDF!AU501,RMDF!BB501,RMDF!BI501,RMDF!BP501,RMDF!BW501,RMDF!CD501,RMDF!CK501,RMDF!CR501), RMDF!CY501=ROUND(RMDF!CY501,4))</f>
        <v>1</v>
      </c>
      <c r="CW501" s="317">
        <f>RMDF!CW501</f>
        <v>0</v>
      </c>
      <c r="CX501" s="318" t="str">
        <f>IF(CW501=0,"",_xlfn.XLOOKUP(CW501,StatePicklist!$1:$1,StatePicklist!$3:$3,"NA",0))</f>
        <v/>
      </c>
      <c r="CY501" s="297" t="str">
        <f ca="1">IF(RMDF!CX501="", "", IF(ISNUMBER(MATCH(RMDF!CX501, INDIRECT(CX501), 0)), "OK", "Invalid"))</f>
        <v/>
      </c>
      <c r="CZ501" s="281"/>
      <c r="DA501" s="281"/>
      <c r="DB501" s="281"/>
      <c r="DC501" s="281" t="b">
        <f>AND(RMDF!DF501&gt;=0, RMDF!DF501&lt;=1-SUM(RMDF!Z501,RMDF!AG501,RMDF!AN501,RMDF!AU501,RMDF!BB501,RMDF!BI501,RMDF!BP501,RMDF!BW501,RMDF!CD501,RMDF!CK501,RMDF!CR501,RMDF!CY501), RMDF!DF501=ROUND(RMDF!DF501,4))</f>
        <v>1</v>
      </c>
      <c r="DD501" s="317">
        <f>RMDF!DD501</f>
        <v>0</v>
      </c>
      <c r="DE501" s="318" t="str">
        <f>IF(DD501=0,"",_xlfn.XLOOKUP(DD501,StatePicklist!$1:$1,StatePicklist!$3:$3,"NA",0))</f>
        <v/>
      </c>
      <c r="DF501" s="297" t="str">
        <f ca="1">IF(RMDF!DE501="", "", IF(ISNUMBER(MATCH(RMDF!DE501, INDIRECT(DE501), 0)), "OK", "Invalid"))</f>
        <v/>
      </c>
      <c r="DG501" s="281"/>
      <c r="DH501" s="281"/>
      <c r="DI501" s="281"/>
      <c r="DJ501" s="281" t="b">
        <f>AND(RMDF!DM501&gt;=0, RMDF!DM501&lt;=1-SUM(RMDF!Z501,RMDF!AG501,RMDF!AN501,RMDF!AU501,RMDF!BB501,RMDF!BI501,RMDF!BP501,RMDF!BW501,RMDF!CD501,RMDF!CK501,RMDF!CR501,RMDF!CY501,RMDF!DF501), RMDF!DM501=ROUND(RMDF!DM501,4))</f>
        <v>1</v>
      </c>
      <c r="DK501" s="317">
        <f>RMDF!DK501</f>
        <v>0</v>
      </c>
      <c r="DL501" s="318" t="str">
        <f>IF(DK501=0,"",_xlfn.XLOOKUP(DK501,StatePicklist!$1:$1,StatePicklist!$3:$3,"NA",0))</f>
        <v/>
      </c>
      <c r="DM501" s="297" t="str">
        <f ca="1">IF(RMDF!DL501="", "", IF(ISNUMBER(MATCH(RMDF!DL501, INDIRECT(DL501), 0)), "OK", "Invalid"))</f>
        <v/>
      </c>
      <c r="DN501" s="281"/>
      <c r="DO501" s="281"/>
      <c r="DP501" s="281"/>
      <c r="DQ501" s="281" t="b">
        <f>AND(RMDF!DT501&gt;=0, RMDF!DT501&lt;=1-SUM(RMDF!Z501,RMDF!AG501,RMDF!AN501,RMDF!AU501,RMDF!BB501,RMDF!BI501,RMDF!BP501,RMDF!BW501,RMDF!CD501,RMDF!CK501,RMDF!CR501,RMDF!CY501,RMDF!DF501,RMDF!DM501), RMDF!DT501=ROUND(RMDF!DT501,4))</f>
        <v>1</v>
      </c>
      <c r="DR501" s="317">
        <f>RMDF!DR501</f>
        <v>0</v>
      </c>
      <c r="DS501" s="318" t="str">
        <f>IF(DR501=0,"",_xlfn.XLOOKUP(DR501,StatePicklist!$1:$1,StatePicklist!$3:$3,"NA",0))</f>
        <v/>
      </c>
      <c r="DT501" s="297" t="str">
        <f ca="1">IF(RMDF!DS501="", "", IF(ISNUMBER(MATCH(RMDF!DS501, INDIRECT(DS501), 0)), "OK", "Invalid"))</f>
        <v/>
      </c>
      <c r="DU501" s="281"/>
      <c r="DV501" s="281"/>
      <c r="DW501" s="281"/>
      <c r="DX501" s="281" t="b">
        <f>AND(RMDF!EA501&gt;=0, RMDF!EA501&lt;=1-SUM(RMDF!Z501,RMDF!AG501,RMDF!AN501,RMDF!AU501,RMDF!BB501,RMDF!BI501,RMDF!BP501,RMDF!BW501,RMDF!CD501,RMDF!CK501,RMDF!CR501,RMDF!CY501,RMDF!DF501,RMDF!DM501,RMDF!DT501), RMDF!EA501=ROUND(RMDF!EA501,4))</f>
        <v>1</v>
      </c>
      <c r="DY501" s="317">
        <f>RMDF!DY501</f>
        <v>0</v>
      </c>
      <c r="DZ501" s="318" t="str">
        <f>IF(DY501=0,"",_xlfn.XLOOKUP(DY501,StatePicklist!$1:$1,StatePicklist!$3:$3,"NA",0))</f>
        <v/>
      </c>
      <c r="EA501" s="297" t="str">
        <f ca="1">IF(RMDF!DZ501="", "", IF(ISNUMBER(MATCH(RMDF!DZ501, INDIRECT(DZ501), 0)), "OK", "Invalid"))</f>
        <v/>
      </c>
      <c r="EB501" s="281"/>
      <c r="EC501" s="281"/>
      <c r="ED501" s="281"/>
      <c r="EE501" s="281" t="b">
        <f>AND(RMDF!EH501&gt;=0, RMDF!EH501&lt;=1-SUM(RMDF!Z501,RMDF!AG501,RMDF!AN501,RMDF!AU501,RMDF!BB501,RMDF!BI501,RMDF!BP501,RMDF!BW501,RMDF!CD501,RMDF!CK501,RMDF!CR501,RMDF!CY501,RMDF!DF501,RMDF!DM501,RMDF!DT501,RMDF!EA501), RMDF!EH501=ROUND(RMDF!EH501,4))</f>
        <v>1</v>
      </c>
      <c r="EF501" s="317">
        <f>RMDF!EF501</f>
        <v>0</v>
      </c>
      <c r="EG501" s="318" t="str">
        <f>IF(EF501=0,"",_xlfn.XLOOKUP(EF501,StatePicklist!$1:$1,StatePicklist!$3:$3,"NA",0))</f>
        <v/>
      </c>
      <c r="EH501" s="297" t="str">
        <f ca="1">IF(RMDF!EG501="", "", IF(ISNUMBER(MATCH(RMDF!EG501, INDIRECT(EG501), 0)), "OK", "Invalid"))</f>
        <v/>
      </c>
      <c r="EI501" s="281"/>
      <c r="EJ501" s="281"/>
      <c r="EK501" s="281"/>
      <c r="EL501" s="281" t="b">
        <f>AND(RMDF!EO501&gt;=0, RMDF!EO501&lt;=1-SUM(RMDF!Z501,RMDF!AG501,RMDF!AN501,RMDF!AU501,RMDF!BB501,RMDF!BI501,RMDF!BP501,RMDF!BW501,RMDF!CD501,RMDF!CK501,RMDF!CR501,RMDF!CY501,RMDF!DF501,RMDF!DM501,RMDF!DT501,RMDF!EA501,RMDF!EH501), RMDF!EO501=ROUND(RMDF!EO501,4))</f>
        <v>1</v>
      </c>
      <c r="EM501" s="317">
        <f>RMDF!EM501</f>
        <v>0</v>
      </c>
      <c r="EN501" s="318" t="str">
        <f>IF(EM501=0,"",_xlfn.XLOOKUP(EM501,StatePicklist!$1:$1,StatePicklist!$3:$3,"NA",0))</f>
        <v/>
      </c>
      <c r="EO501" s="297" t="str">
        <f ca="1">IF(RMDF!EN501="", "", IF(ISNUMBER(MATCH(RMDF!EN501, INDIRECT(EN501), 0)), "OK", "Invalid"))</f>
        <v/>
      </c>
      <c r="EP501" s="281"/>
      <c r="EQ501" s="281"/>
      <c r="ER501" s="281"/>
      <c r="ES501" s="281" t="b">
        <f>AND(RMDF!EV501&gt;=0, RMDF!EV501&lt;=1-SUM(RMDF!Z501,RMDF!AG501,RMDF!AN501,RMDF!AU501,RMDF!BB501,RMDF!BI501,RMDF!BP501,RMDF!BW501,RMDF!CD501,RMDF!CK501,RMDF!CR501,RMDF!CY501,RMDF!DF501,RMDF!DM501,RMDF!DT501,RMDF!EA501,RMDF!EH501,RMDF!EO501), RMDF!EV501=ROUND(RMDF!EV501,4))</f>
        <v>1</v>
      </c>
      <c r="ET501" s="317">
        <f>RMDF!ET501</f>
        <v>0</v>
      </c>
      <c r="EU501" s="318" t="str">
        <f>IF(ET501=0,"",_xlfn.XLOOKUP(ET501,StatePicklist!$1:$1,StatePicklist!$3:$3,"NA",0))</f>
        <v/>
      </c>
      <c r="EV501" s="297" t="str">
        <f ca="1">IF(RMDF!EU501="", "", IF(ISNUMBER(MATCH(RMDF!EU501, INDIRECT(EU501), 0)), "OK", "Invalid"))</f>
        <v/>
      </c>
      <c r="EW501" s="281"/>
      <c r="EX501" s="281"/>
      <c r="EY501" s="281"/>
      <c r="EZ501" s="281" t="b">
        <f>AND(RMDF!FC501&gt;=0, RMDF!FC501&lt;=1-SUM(RMDF!Z501,RMDF!AG501,RMDF!AN501,RMDF!AU501,RMDF!BB501,RMDF!BI501,RMDF!BP501,RMDF!BW501,RMDF!CD501,RMDF!CK501,RMDF!CR501,RMDF!CY501,RMDF!DF501,RMDF!DM501,RMDF!DT501,RMDF!EA501,RMDF!EH501,RMDF!EO501,RMDF!EV501), RMDF!FC501=ROUND(RMDF!FC501,4))</f>
        <v>1</v>
      </c>
      <c r="FA501" s="317">
        <f>RMDF!FA501</f>
        <v>0</v>
      </c>
      <c r="FB501" s="318" t="str">
        <f>IF(FA501=0,"",_xlfn.XLOOKUP(FA501,StatePicklist!$1:$1,StatePicklist!$3:$3,"NA",0))</f>
        <v/>
      </c>
      <c r="FC501" s="297" t="str">
        <f ca="1">IF(RMDF!FB501="", "", IF(ISNUMBER(MATCH(RMDF!FB501, INDIRECT(FB501), 0)), "OK", "Invalid"))</f>
        <v/>
      </c>
    </row>
    <row r="502" spans="1:159" s="205" customFormat="1" ht="39.9" customHeight="1" x14ac:dyDescent="0.25">
      <c r="A502" s="206"/>
      <c r="B502" s="196"/>
      <c r="C502" s="197"/>
      <c r="D502" s="198"/>
      <c r="E502" s="199"/>
      <c r="F502" s="200"/>
      <c r="G502" s="201"/>
      <c r="H502" s="292"/>
      <c r="I502" s="305">
        <f>RMDF!I502</f>
        <v>0</v>
      </c>
      <c r="J502" s="305" t="str">
        <f>IF(I502=ProductCode!$B$30,"PDReclPost",IF(OR(I502=ProductCode!$C$30,I502=ProductCode!$E$30,I502=ProductCode!$G$30),"PDPreCon",IF(OR(I502=ProductCode!$D$30,I502=ProductCode!$F$30),"PDNotReclPost","")))</f>
        <v/>
      </c>
      <c r="K502" s="305" t="str">
        <f t="shared" si="30"/>
        <v/>
      </c>
      <c r="L502" s="289"/>
      <c r="M502" s="305" t="str">
        <f t="shared" si="30"/>
        <v/>
      </c>
      <c r="N502" s="289" t="b">
        <f>AND(RMDF!N502&gt;=0, RMDF!N502&lt;=1-RMDF!L502, RMDF!N502=ROUND(RMDF!N502,4))</f>
        <v>1</v>
      </c>
      <c r="O502" s="286" t="str">
        <f>IF(P502="","",IF(I502="","",IF(LEFT(I502,13)="Reclaimed pos",RawMaterialCode!$E$569,RawMaterialCode!$E$568)))</f>
        <v>Reclaimed pre-consumer mixed fibers (RM0578)</v>
      </c>
      <c r="P502" s="295">
        <f t="shared" si="31"/>
        <v>1</v>
      </c>
      <c r="Q502" s="202"/>
      <c r="R502" s="203"/>
      <c r="S502" s="204" t="str">
        <f t="shared" si="32"/>
        <v/>
      </c>
      <c r="T502" s="281"/>
      <c r="U502" s="281"/>
      <c r="V502" s="281"/>
      <c r="W502" s="281"/>
      <c r="X502" s="317">
        <f>RMDF!X502</f>
        <v>0</v>
      </c>
      <c r="Y502" s="318" t="str">
        <f>IF(X502=0,"",_xlfn.XLOOKUP(X502,StatePicklist!$1:$1,StatePicklist!$3:$3,"NA",0))</f>
        <v/>
      </c>
      <c r="Z502" s="297" t="str">
        <f ca="1">IF(RMDF!Y502="", "", IF(ISNUMBER(MATCH(RMDF!Y502, INDIRECT(Y502), 0)), "OK", "Invalid"))</f>
        <v/>
      </c>
      <c r="AA502" s="281"/>
      <c r="AB502" s="281"/>
      <c r="AC502" s="281"/>
      <c r="AD502" s="281" t="b">
        <f>AND(RMDF!AG502&gt;=0, RMDF!AG502&lt;=1-RMDF!Z502, RMDF!AG502=ROUND(RMDF!AG502,4))</f>
        <v>1</v>
      </c>
      <c r="AE502" s="317">
        <f>RMDF!AE502</f>
        <v>0</v>
      </c>
      <c r="AF502" s="318" t="str">
        <f>IF(AE502=0,"",_xlfn.XLOOKUP(AE502,StatePicklist!$1:$1,StatePicklist!$3:$3,"NA",0))</f>
        <v/>
      </c>
      <c r="AG502" s="297" t="str">
        <f ca="1">IF(RMDF!AF502="", "", IF(ISNUMBER(MATCH(RMDF!AF502, INDIRECT(AF502), 0)), "OK", "Invalid"))</f>
        <v/>
      </c>
      <c r="AH502" s="281"/>
      <c r="AI502" s="281"/>
      <c r="AJ502" s="281"/>
      <c r="AK502" s="281" t="b">
        <f>AND(RMDF!AN502&gt;=0, RMDF!AN502&lt;=1-SUM(RMDF!Z502,RMDF!AG502), RMDF!AN502=ROUND(RMDF!AN502,4))</f>
        <v>1</v>
      </c>
      <c r="AL502" s="317">
        <f>RMDF!AL502</f>
        <v>0</v>
      </c>
      <c r="AM502" s="318" t="str">
        <f>IF(AL502=0,"",_xlfn.XLOOKUP(AL502,StatePicklist!$1:$1,StatePicklist!$3:$3,"NA",0))</f>
        <v/>
      </c>
      <c r="AN502" s="297" t="str">
        <f ca="1">IF(RMDF!AM502="", "", IF(ISNUMBER(MATCH(RMDF!AM502, INDIRECT(AM502), 0)), "OK", "Invalid"))</f>
        <v/>
      </c>
      <c r="AO502" s="281"/>
      <c r="AP502" s="281"/>
      <c r="AQ502" s="281"/>
      <c r="AR502" s="281" t="b">
        <f>AND(RMDF!AU502&gt;=0, RMDF!AU502&lt;=1-SUM(RMDF!Z502,RMDF!AG502,RMDF!AN502), RMDF!AU502=ROUND(RMDF!AU502,4))</f>
        <v>1</v>
      </c>
      <c r="AS502" s="317">
        <f>RMDF!AS502</f>
        <v>0</v>
      </c>
      <c r="AT502" s="318" t="str">
        <f>IF(AS502=0,"",_xlfn.XLOOKUP(AS502,StatePicklist!$1:$1,StatePicklist!$3:$3,"NA",0))</f>
        <v/>
      </c>
      <c r="AU502" s="297" t="str">
        <f ca="1">IF(RMDF!AT502="", "", IF(ISNUMBER(MATCH(RMDF!AT502, INDIRECT(AT502), 0)), "OK", "Invalid"))</f>
        <v/>
      </c>
      <c r="AV502" s="281"/>
      <c r="AW502" s="281"/>
      <c r="AX502" s="281"/>
      <c r="AY502" s="281" t="b">
        <f>AND(RMDF!BB502&gt;=0, RMDF!BB502&lt;=1-SUM(RMDF!Z502,RMDF!AG502,RMDF!AN502,RMDF!AU502), RMDF!BB502=ROUND(RMDF!BB502,4))</f>
        <v>1</v>
      </c>
      <c r="AZ502" s="317">
        <f>RMDF!AZ502</f>
        <v>0</v>
      </c>
      <c r="BA502" s="318" t="str">
        <f>IF(AZ502=0,"",_xlfn.XLOOKUP(AZ502,StatePicklist!$1:$1,StatePicklist!$3:$3,"NA",0))</f>
        <v/>
      </c>
      <c r="BB502" s="297" t="str">
        <f ca="1">IF(RMDF!BA502="", "", IF(ISNUMBER(MATCH(RMDF!BA502, INDIRECT(BA502), 0)), "OK", "Invalid"))</f>
        <v/>
      </c>
      <c r="BC502" s="281"/>
      <c r="BD502" s="281"/>
      <c r="BE502" s="281"/>
      <c r="BF502" s="281" t="b">
        <f>AND(RMDF!BI502&gt;=0, RMDF!BI502&lt;=1-SUM(RMDF!Z502,RMDF!AG502,RMDF!AN502,RMDF!AU502,RMDF!BB502), RMDF!BI502=ROUND(RMDF!BI502,4))</f>
        <v>1</v>
      </c>
      <c r="BG502" s="317">
        <f>RMDF!BG502</f>
        <v>0</v>
      </c>
      <c r="BH502" s="318" t="str">
        <f>IF(BG502=0,"",_xlfn.XLOOKUP(BG502,StatePicklist!$1:$1,StatePicklist!$3:$3,"NA",0))</f>
        <v/>
      </c>
      <c r="BI502" s="297" t="str">
        <f ca="1">IF(RMDF!BH502="", "", IF(ISNUMBER(MATCH(RMDF!BH502, INDIRECT(BH502), 0)), "OK", "Invalid"))</f>
        <v/>
      </c>
      <c r="BJ502" s="281"/>
      <c r="BK502" s="281"/>
      <c r="BL502" s="281"/>
      <c r="BM502" s="281" t="b">
        <f>AND(RMDF!BP502&gt;=0, RMDF!BP502&lt;=1-SUM(RMDF!Z502,RMDF!AG502,RMDF!AN502,RMDF!AU502,RMDF!BB502,RMDF!BI502), RMDF!BP502=ROUND(RMDF!BP502,4))</f>
        <v>1</v>
      </c>
      <c r="BN502" s="317">
        <f>RMDF!BN502</f>
        <v>0</v>
      </c>
      <c r="BO502" s="318" t="str">
        <f>IF(BN502=0,"",_xlfn.XLOOKUP(BN502,StatePicklist!$1:$1,StatePicklist!$3:$3,"NA",0))</f>
        <v/>
      </c>
      <c r="BP502" s="297" t="str">
        <f ca="1">IF(RMDF!BO502="", "", IF(ISNUMBER(MATCH(RMDF!BO502, INDIRECT(BO502), 0)), "OK", "Invalid"))</f>
        <v/>
      </c>
      <c r="BQ502" s="281"/>
      <c r="BR502" s="281"/>
      <c r="BS502" s="281"/>
      <c r="BT502" s="281" t="b">
        <f>AND(RMDF!BW502&gt;=0, RMDF!BW502&lt;=1-SUM(RMDF!Z502,RMDF!AG502,RMDF!AN502,RMDF!AU502,RMDF!BB502,RMDF!BI502,RMDF!BP502), RMDF!BW502=ROUND(RMDF!BW502,4))</f>
        <v>1</v>
      </c>
      <c r="BU502" s="317">
        <f>RMDF!BU502</f>
        <v>0</v>
      </c>
      <c r="BV502" s="318" t="str">
        <f>IF(BU502=0,"",_xlfn.XLOOKUP(BU502,StatePicklist!$1:$1,StatePicklist!$3:$3,"NA",0))</f>
        <v/>
      </c>
      <c r="BW502" s="297" t="str">
        <f ca="1">IF(RMDF!BV502="", "", IF(ISNUMBER(MATCH(RMDF!BV502, INDIRECT(BV502), 0)), "OK", "Invalid"))</f>
        <v/>
      </c>
      <c r="BX502" s="281"/>
      <c r="BY502" s="281"/>
      <c r="BZ502" s="281"/>
      <c r="CA502" s="281" t="b">
        <f>AND(RMDF!CD502&gt;=0, RMDF!CD502&lt;=1-SUM(RMDF!Z502,RMDF!AG502,RMDF!AN502,RMDF!AU502,RMDF!BB502,RMDF!BI502,RMDF!BP502,RMDF!BW502), RMDF!CD502=ROUND(RMDF!CD502,4))</f>
        <v>1</v>
      </c>
      <c r="CB502" s="317">
        <f>RMDF!CB502</f>
        <v>0</v>
      </c>
      <c r="CC502" s="318" t="str">
        <f>IF(CB502=0,"",_xlfn.XLOOKUP(CB502,StatePicklist!$1:$1,StatePicklist!$3:$3,"NA",0))</f>
        <v/>
      </c>
      <c r="CD502" s="297" t="str">
        <f ca="1">IF(RMDF!CC502="", "", IF(ISNUMBER(MATCH(RMDF!CC502, INDIRECT(CC502), 0)), "OK", "Invalid"))</f>
        <v/>
      </c>
      <c r="CE502" s="281"/>
      <c r="CF502" s="281"/>
      <c r="CG502" s="281"/>
      <c r="CH502" s="281" t="b">
        <f>AND(RMDF!CK502&gt;=0, RMDF!CK502&lt;=1-SUM(RMDF!Z502,RMDF!AG502,RMDF!AN502,RMDF!AU502,RMDF!BB502,RMDF!BI502,RMDF!BP502,RMDF!BW502,RMDF!CD502), RMDF!CK502=ROUND(RMDF!CK502,4))</f>
        <v>1</v>
      </c>
      <c r="CI502" s="317">
        <f>RMDF!CI502</f>
        <v>0</v>
      </c>
      <c r="CJ502" s="318" t="str">
        <f>IF(CI502=0,"",_xlfn.XLOOKUP(CI502,StatePicklist!$1:$1,StatePicklist!$3:$3,"NA",0))</f>
        <v/>
      </c>
      <c r="CK502" s="297" t="str">
        <f ca="1">IF(RMDF!CJ502="", "", IF(ISNUMBER(MATCH(RMDF!CJ502, INDIRECT(CJ502), 0)), "OK", "Invalid"))</f>
        <v/>
      </c>
      <c r="CL502" s="281"/>
      <c r="CM502" s="281"/>
      <c r="CN502" s="281"/>
      <c r="CO502" s="281" t="b">
        <f>AND(RMDF!CR502&gt;=0, RMDF!CR502&lt;=1-SUM(RMDF!Z502,RMDF!AG502,RMDF!AN502,RMDF!AU502,RMDF!BB502,RMDF!BI502,RMDF!BP502,RMDF!BW502,RMDF!CD502,RMDF!CK502), RMDF!CR502=ROUND(RMDF!CR502,4))</f>
        <v>1</v>
      </c>
      <c r="CP502" s="317">
        <f>RMDF!CP502</f>
        <v>0</v>
      </c>
      <c r="CQ502" s="318" t="str">
        <f>IF(CP502=0,"",_xlfn.XLOOKUP(CP502,StatePicklist!$1:$1,StatePicklist!$3:$3,"NA",0))</f>
        <v/>
      </c>
      <c r="CR502" s="297" t="str">
        <f ca="1">IF(RMDF!CQ502="", "", IF(ISNUMBER(MATCH(RMDF!CQ502, INDIRECT(CQ502), 0)), "OK", "Invalid"))</f>
        <v/>
      </c>
      <c r="CS502" s="281"/>
      <c r="CT502" s="281"/>
      <c r="CU502" s="281"/>
      <c r="CV502" s="281" t="b">
        <f>AND(RMDF!CY502&gt;=0, RMDF!CY502&lt;=1-SUM(RMDF!Z502,RMDF!AG502,RMDF!AN502,RMDF!AU502,RMDF!BB502,RMDF!BI502,RMDF!BP502,RMDF!BW502,RMDF!CD502,RMDF!CK502,RMDF!CR502), RMDF!CY502=ROUND(RMDF!CY502,4))</f>
        <v>1</v>
      </c>
      <c r="CW502" s="317">
        <f>RMDF!CW502</f>
        <v>0</v>
      </c>
      <c r="CX502" s="318" t="str">
        <f>IF(CW502=0,"",_xlfn.XLOOKUP(CW502,StatePicklist!$1:$1,StatePicklist!$3:$3,"NA",0))</f>
        <v/>
      </c>
      <c r="CY502" s="297" t="str">
        <f ca="1">IF(RMDF!CX502="", "", IF(ISNUMBER(MATCH(RMDF!CX502, INDIRECT(CX502), 0)), "OK", "Invalid"))</f>
        <v/>
      </c>
      <c r="CZ502" s="281"/>
      <c r="DA502" s="281"/>
      <c r="DB502" s="281"/>
      <c r="DC502" s="281" t="b">
        <f>AND(RMDF!DF502&gt;=0, RMDF!DF502&lt;=1-SUM(RMDF!Z502,RMDF!AG502,RMDF!AN502,RMDF!AU502,RMDF!BB502,RMDF!BI502,RMDF!BP502,RMDF!BW502,RMDF!CD502,RMDF!CK502,RMDF!CR502,RMDF!CY502), RMDF!DF502=ROUND(RMDF!DF502,4))</f>
        <v>1</v>
      </c>
      <c r="DD502" s="317">
        <f>RMDF!DD502</f>
        <v>0</v>
      </c>
      <c r="DE502" s="318" t="str">
        <f>IF(DD502=0,"",_xlfn.XLOOKUP(DD502,StatePicklist!$1:$1,StatePicklist!$3:$3,"NA",0))</f>
        <v/>
      </c>
      <c r="DF502" s="297" t="str">
        <f ca="1">IF(RMDF!DE502="", "", IF(ISNUMBER(MATCH(RMDF!DE502, INDIRECT(DE502), 0)), "OK", "Invalid"))</f>
        <v/>
      </c>
      <c r="DG502" s="281"/>
      <c r="DH502" s="281"/>
      <c r="DI502" s="281"/>
      <c r="DJ502" s="281" t="b">
        <f>AND(RMDF!DM502&gt;=0, RMDF!DM502&lt;=1-SUM(RMDF!Z502,RMDF!AG502,RMDF!AN502,RMDF!AU502,RMDF!BB502,RMDF!BI502,RMDF!BP502,RMDF!BW502,RMDF!CD502,RMDF!CK502,RMDF!CR502,RMDF!CY502,RMDF!DF502), RMDF!DM502=ROUND(RMDF!DM502,4))</f>
        <v>1</v>
      </c>
      <c r="DK502" s="317">
        <f>RMDF!DK502</f>
        <v>0</v>
      </c>
      <c r="DL502" s="318" t="str">
        <f>IF(DK502=0,"",_xlfn.XLOOKUP(DK502,StatePicklist!$1:$1,StatePicklist!$3:$3,"NA",0))</f>
        <v/>
      </c>
      <c r="DM502" s="297" t="str">
        <f ca="1">IF(RMDF!DL502="", "", IF(ISNUMBER(MATCH(RMDF!DL502, INDIRECT(DL502), 0)), "OK", "Invalid"))</f>
        <v/>
      </c>
      <c r="DN502" s="281"/>
      <c r="DO502" s="281"/>
      <c r="DP502" s="281"/>
      <c r="DQ502" s="281" t="b">
        <f>AND(RMDF!DT502&gt;=0, RMDF!DT502&lt;=1-SUM(RMDF!Z502,RMDF!AG502,RMDF!AN502,RMDF!AU502,RMDF!BB502,RMDF!BI502,RMDF!BP502,RMDF!BW502,RMDF!CD502,RMDF!CK502,RMDF!CR502,RMDF!CY502,RMDF!DF502,RMDF!DM502), RMDF!DT502=ROUND(RMDF!DT502,4))</f>
        <v>1</v>
      </c>
      <c r="DR502" s="317">
        <f>RMDF!DR502</f>
        <v>0</v>
      </c>
      <c r="DS502" s="318" t="str">
        <f>IF(DR502=0,"",_xlfn.XLOOKUP(DR502,StatePicklist!$1:$1,StatePicklist!$3:$3,"NA",0))</f>
        <v/>
      </c>
      <c r="DT502" s="297" t="str">
        <f ca="1">IF(RMDF!DS502="", "", IF(ISNUMBER(MATCH(RMDF!DS502, INDIRECT(DS502), 0)), "OK", "Invalid"))</f>
        <v/>
      </c>
      <c r="DU502" s="281"/>
      <c r="DV502" s="281"/>
      <c r="DW502" s="281"/>
      <c r="DX502" s="281" t="b">
        <f>AND(RMDF!EA502&gt;=0, RMDF!EA502&lt;=1-SUM(RMDF!Z502,RMDF!AG502,RMDF!AN502,RMDF!AU502,RMDF!BB502,RMDF!BI502,RMDF!BP502,RMDF!BW502,RMDF!CD502,RMDF!CK502,RMDF!CR502,RMDF!CY502,RMDF!DF502,RMDF!DM502,RMDF!DT502), RMDF!EA502=ROUND(RMDF!EA502,4))</f>
        <v>1</v>
      </c>
      <c r="DY502" s="317">
        <f>RMDF!DY502</f>
        <v>0</v>
      </c>
      <c r="DZ502" s="318" t="str">
        <f>IF(DY502=0,"",_xlfn.XLOOKUP(DY502,StatePicklist!$1:$1,StatePicklist!$3:$3,"NA",0))</f>
        <v/>
      </c>
      <c r="EA502" s="297" t="str">
        <f ca="1">IF(RMDF!DZ502="", "", IF(ISNUMBER(MATCH(RMDF!DZ502, INDIRECT(DZ502), 0)), "OK", "Invalid"))</f>
        <v/>
      </c>
      <c r="EB502" s="281"/>
      <c r="EC502" s="281"/>
      <c r="ED502" s="281"/>
      <c r="EE502" s="281" t="b">
        <f>AND(RMDF!EH502&gt;=0, RMDF!EH502&lt;=1-SUM(RMDF!Z502,RMDF!AG502,RMDF!AN502,RMDF!AU502,RMDF!BB502,RMDF!BI502,RMDF!BP502,RMDF!BW502,RMDF!CD502,RMDF!CK502,RMDF!CR502,RMDF!CY502,RMDF!DF502,RMDF!DM502,RMDF!DT502,RMDF!EA502), RMDF!EH502=ROUND(RMDF!EH502,4))</f>
        <v>1</v>
      </c>
      <c r="EF502" s="317">
        <f>RMDF!EF502</f>
        <v>0</v>
      </c>
      <c r="EG502" s="318" t="str">
        <f>IF(EF502=0,"",_xlfn.XLOOKUP(EF502,StatePicklist!$1:$1,StatePicklist!$3:$3,"NA",0))</f>
        <v/>
      </c>
      <c r="EH502" s="297" t="str">
        <f ca="1">IF(RMDF!EG502="", "", IF(ISNUMBER(MATCH(RMDF!EG502, INDIRECT(EG502), 0)), "OK", "Invalid"))</f>
        <v/>
      </c>
      <c r="EI502" s="281"/>
      <c r="EJ502" s="281"/>
      <c r="EK502" s="281"/>
      <c r="EL502" s="281" t="b">
        <f>AND(RMDF!EO502&gt;=0, RMDF!EO502&lt;=1-SUM(RMDF!Z502,RMDF!AG502,RMDF!AN502,RMDF!AU502,RMDF!BB502,RMDF!BI502,RMDF!BP502,RMDF!BW502,RMDF!CD502,RMDF!CK502,RMDF!CR502,RMDF!CY502,RMDF!DF502,RMDF!DM502,RMDF!DT502,RMDF!EA502,RMDF!EH502), RMDF!EO502=ROUND(RMDF!EO502,4))</f>
        <v>1</v>
      </c>
      <c r="EM502" s="317">
        <f>RMDF!EM502</f>
        <v>0</v>
      </c>
      <c r="EN502" s="318" t="str">
        <f>IF(EM502=0,"",_xlfn.XLOOKUP(EM502,StatePicklist!$1:$1,StatePicklist!$3:$3,"NA",0))</f>
        <v/>
      </c>
      <c r="EO502" s="297" t="str">
        <f ca="1">IF(RMDF!EN502="", "", IF(ISNUMBER(MATCH(RMDF!EN502, INDIRECT(EN502), 0)), "OK", "Invalid"))</f>
        <v/>
      </c>
      <c r="EP502" s="281"/>
      <c r="EQ502" s="281"/>
      <c r="ER502" s="281"/>
      <c r="ES502" s="281" t="b">
        <f>AND(RMDF!EV502&gt;=0, RMDF!EV502&lt;=1-SUM(RMDF!Z502,RMDF!AG502,RMDF!AN502,RMDF!AU502,RMDF!BB502,RMDF!BI502,RMDF!BP502,RMDF!BW502,RMDF!CD502,RMDF!CK502,RMDF!CR502,RMDF!CY502,RMDF!DF502,RMDF!DM502,RMDF!DT502,RMDF!EA502,RMDF!EH502,RMDF!EO502), RMDF!EV502=ROUND(RMDF!EV502,4))</f>
        <v>1</v>
      </c>
      <c r="ET502" s="317">
        <f>RMDF!ET502</f>
        <v>0</v>
      </c>
      <c r="EU502" s="318" t="str">
        <f>IF(ET502=0,"",_xlfn.XLOOKUP(ET502,StatePicklist!$1:$1,StatePicklist!$3:$3,"NA",0))</f>
        <v/>
      </c>
      <c r="EV502" s="297" t="str">
        <f ca="1">IF(RMDF!EU502="", "", IF(ISNUMBER(MATCH(RMDF!EU502, INDIRECT(EU502), 0)), "OK", "Invalid"))</f>
        <v/>
      </c>
      <c r="EW502" s="281"/>
      <c r="EX502" s="281"/>
      <c r="EY502" s="281"/>
      <c r="EZ502" s="281" t="b">
        <f>AND(RMDF!FC502&gt;=0, RMDF!FC502&lt;=1-SUM(RMDF!Z502,RMDF!AG502,RMDF!AN502,RMDF!AU502,RMDF!BB502,RMDF!BI502,RMDF!BP502,RMDF!BW502,RMDF!CD502,RMDF!CK502,RMDF!CR502,RMDF!CY502,RMDF!DF502,RMDF!DM502,RMDF!DT502,RMDF!EA502,RMDF!EH502,RMDF!EO502,RMDF!EV502), RMDF!FC502=ROUND(RMDF!FC502,4))</f>
        <v>1</v>
      </c>
      <c r="FA502" s="317">
        <f>RMDF!FA502</f>
        <v>0</v>
      </c>
      <c r="FB502" s="318" t="str">
        <f>IF(FA502=0,"",_xlfn.XLOOKUP(FA502,StatePicklist!$1:$1,StatePicklist!$3:$3,"NA",0))</f>
        <v/>
      </c>
      <c r="FC502" s="297" t="str">
        <f ca="1">IF(RMDF!FB502="", "", IF(ISNUMBER(MATCH(RMDF!FB502, INDIRECT(FB502), 0)), "OK", "Invalid"))</f>
        <v/>
      </c>
    </row>
    <row r="503" spans="1:159" s="205" customFormat="1" ht="39.9" customHeight="1" x14ac:dyDescent="0.25">
      <c r="A503" s="206"/>
      <c r="B503" s="196"/>
      <c r="C503" s="197"/>
      <c r="D503" s="198"/>
      <c r="E503" s="199"/>
      <c r="F503" s="200"/>
      <c r="G503" s="201"/>
      <c r="H503" s="292"/>
      <c r="I503" s="305">
        <f>RMDF!I503</f>
        <v>0</v>
      </c>
      <c r="J503" s="305" t="str">
        <f>IF(I503=ProductCode!$B$30,"PDReclPost",IF(OR(I503=ProductCode!$C$30,I503=ProductCode!$E$30,I503=ProductCode!$G$30),"PDPreCon",IF(OR(I503=ProductCode!$D$30,I503=ProductCode!$F$30),"PDNotReclPost","")))</f>
        <v/>
      </c>
      <c r="K503" s="305" t="str">
        <f t="shared" si="30"/>
        <v/>
      </c>
      <c r="L503" s="289"/>
      <c r="M503" s="305" t="str">
        <f t="shared" si="30"/>
        <v/>
      </c>
      <c r="N503" s="289" t="b">
        <f>AND(RMDF!N503&gt;=0, RMDF!N503&lt;=1-RMDF!L503, RMDF!N503=ROUND(RMDF!N503,4))</f>
        <v>1</v>
      </c>
      <c r="O503" s="286" t="str">
        <f>IF(P503="","",IF(I503="","",IF(LEFT(I503,13)="Reclaimed pos",RawMaterialCode!$E$569,RawMaterialCode!$E$568)))</f>
        <v>Reclaimed pre-consumer mixed fibers (RM0578)</v>
      </c>
      <c r="P503" s="295">
        <f t="shared" si="31"/>
        <v>1</v>
      </c>
      <c r="Q503" s="202"/>
      <c r="R503" s="203"/>
      <c r="S503" s="204" t="str">
        <f t="shared" si="32"/>
        <v/>
      </c>
      <c r="T503" s="281"/>
      <c r="U503" s="281"/>
      <c r="V503" s="281"/>
      <c r="W503" s="281"/>
      <c r="X503" s="317">
        <f>RMDF!X503</f>
        <v>0</v>
      </c>
      <c r="Y503" s="318" t="str">
        <f>IF(X503=0,"",_xlfn.XLOOKUP(X503,StatePicklist!$1:$1,StatePicklist!$3:$3,"NA",0))</f>
        <v/>
      </c>
      <c r="Z503" s="297" t="str">
        <f ca="1">IF(RMDF!Y503="", "", IF(ISNUMBER(MATCH(RMDF!Y503, INDIRECT(Y503), 0)), "OK", "Invalid"))</f>
        <v/>
      </c>
      <c r="AA503" s="281"/>
      <c r="AB503" s="281"/>
      <c r="AC503" s="281"/>
      <c r="AD503" s="281" t="b">
        <f>AND(RMDF!AG503&gt;=0, RMDF!AG503&lt;=1-RMDF!Z503, RMDF!AG503=ROUND(RMDF!AG503,4))</f>
        <v>1</v>
      </c>
      <c r="AE503" s="317">
        <f>RMDF!AE503</f>
        <v>0</v>
      </c>
      <c r="AF503" s="318" t="str">
        <f>IF(AE503=0,"",_xlfn.XLOOKUP(AE503,StatePicklist!$1:$1,StatePicklist!$3:$3,"NA",0))</f>
        <v/>
      </c>
      <c r="AG503" s="297" t="str">
        <f ca="1">IF(RMDF!AF503="", "", IF(ISNUMBER(MATCH(RMDF!AF503, INDIRECT(AF503), 0)), "OK", "Invalid"))</f>
        <v/>
      </c>
      <c r="AH503" s="281"/>
      <c r="AI503" s="281"/>
      <c r="AJ503" s="281"/>
      <c r="AK503" s="281" t="b">
        <f>AND(RMDF!AN503&gt;=0, RMDF!AN503&lt;=1-SUM(RMDF!Z503,RMDF!AG503), RMDF!AN503=ROUND(RMDF!AN503,4))</f>
        <v>1</v>
      </c>
      <c r="AL503" s="317">
        <f>RMDF!AL503</f>
        <v>0</v>
      </c>
      <c r="AM503" s="318" t="str">
        <f>IF(AL503=0,"",_xlfn.XLOOKUP(AL503,StatePicklist!$1:$1,StatePicklist!$3:$3,"NA",0))</f>
        <v/>
      </c>
      <c r="AN503" s="297" t="str">
        <f ca="1">IF(RMDF!AM503="", "", IF(ISNUMBER(MATCH(RMDF!AM503, INDIRECT(AM503), 0)), "OK", "Invalid"))</f>
        <v/>
      </c>
      <c r="AO503" s="281"/>
      <c r="AP503" s="281"/>
      <c r="AQ503" s="281"/>
      <c r="AR503" s="281" t="b">
        <f>AND(RMDF!AU503&gt;=0, RMDF!AU503&lt;=1-SUM(RMDF!Z503,RMDF!AG503,RMDF!AN503), RMDF!AU503=ROUND(RMDF!AU503,4))</f>
        <v>1</v>
      </c>
      <c r="AS503" s="317">
        <f>RMDF!AS503</f>
        <v>0</v>
      </c>
      <c r="AT503" s="318" t="str">
        <f>IF(AS503=0,"",_xlfn.XLOOKUP(AS503,StatePicklist!$1:$1,StatePicklist!$3:$3,"NA",0))</f>
        <v/>
      </c>
      <c r="AU503" s="297" t="str">
        <f ca="1">IF(RMDF!AT503="", "", IF(ISNUMBER(MATCH(RMDF!AT503, INDIRECT(AT503), 0)), "OK", "Invalid"))</f>
        <v/>
      </c>
      <c r="AV503" s="281"/>
      <c r="AW503" s="281"/>
      <c r="AX503" s="281"/>
      <c r="AY503" s="281" t="b">
        <f>AND(RMDF!BB503&gt;=0, RMDF!BB503&lt;=1-SUM(RMDF!Z503,RMDF!AG503,RMDF!AN503,RMDF!AU503), RMDF!BB503=ROUND(RMDF!BB503,4))</f>
        <v>1</v>
      </c>
      <c r="AZ503" s="317">
        <f>RMDF!AZ503</f>
        <v>0</v>
      </c>
      <c r="BA503" s="318" t="str">
        <f>IF(AZ503=0,"",_xlfn.XLOOKUP(AZ503,StatePicklist!$1:$1,StatePicklist!$3:$3,"NA",0))</f>
        <v/>
      </c>
      <c r="BB503" s="297" t="str">
        <f ca="1">IF(RMDF!BA503="", "", IF(ISNUMBER(MATCH(RMDF!BA503, INDIRECT(BA503), 0)), "OK", "Invalid"))</f>
        <v/>
      </c>
      <c r="BC503" s="281"/>
      <c r="BD503" s="281"/>
      <c r="BE503" s="281"/>
      <c r="BF503" s="281" t="b">
        <f>AND(RMDF!BI503&gt;=0, RMDF!BI503&lt;=1-SUM(RMDF!Z503,RMDF!AG503,RMDF!AN503,RMDF!AU503,RMDF!BB503), RMDF!BI503=ROUND(RMDF!BI503,4))</f>
        <v>1</v>
      </c>
      <c r="BG503" s="317">
        <f>RMDF!BG503</f>
        <v>0</v>
      </c>
      <c r="BH503" s="318" t="str">
        <f>IF(BG503=0,"",_xlfn.XLOOKUP(BG503,StatePicklist!$1:$1,StatePicklist!$3:$3,"NA",0))</f>
        <v/>
      </c>
      <c r="BI503" s="297" t="str">
        <f ca="1">IF(RMDF!BH503="", "", IF(ISNUMBER(MATCH(RMDF!BH503, INDIRECT(BH503), 0)), "OK", "Invalid"))</f>
        <v/>
      </c>
      <c r="BJ503" s="281"/>
      <c r="BK503" s="281"/>
      <c r="BL503" s="281"/>
      <c r="BM503" s="281" t="b">
        <f>AND(RMDF!BP503&gt;=0, RMDF!BP503&lt;=1-SUM(RMDF!Z503,RMDF!AG503,RMDF!AN503,RMDF!AU503,RMDF!BB503,RMDF!BI503), RMDF!BP503=ROUND(RMDF!BP503,4))</f>
        <v>1</v>
      </c>
      <c r="BN503" s="317">
        <f>RMDF!BN503</f>
        <v>0</v>
      </c>
      <c r="BO503" s="318" t="str">
        <f>IF(BN503=0,"",_xlfn.XLOOKUP(BN503,StatePicklist!$1:$1,StatePicklist!$3:$3,"NA",0))</f>
        <v/>
      </c>
      <c r="BP503" s="297" t="str">
        <f ca="1">IF(RMDF!BO503="", "", IF(ISNUMBER(MATCH(RMDF!BO503, INDIRECT(BO503), 0)), "OK", "Invalid"))</f>
        <v/>
      </c>
      <c r="BQ503" s="281"/>
      <c r="BR503" s="281"/>
      <c r="BS503" s="281"/>
      <c r="BT503" s="281" t="b">
        <f>AND(RMDF!BW503&gt;=0, RMDF!BW503&lt;=1-SUM(RMDF!Z503,RMDF!AG503,RMDF!AN503,RMDF!AU503,RMDF!BB503,RMDF!BI503,RMDF!BP503), RMDF!BW503=ROUND(RMDF!BW503,4))</f>
        <v>1</v>
      </c>
      <c r="BU503" s="317">
        <f>RMDF!BU503</f>
        <v>0</v>
      </c>
      <c r="BV503" s="318" t="str">
        <f>IF(BU503=0,"",_xlfn.XLOOKUP(BU503,StatePicklist!$1:$1,StatePicklist!$3:$3,"NA",0))</f>
        <v/>
      </c>
      <c r="BW503" s="297" t="str">
        <f ca="1">IF(RMDF!BV503="", "", IF(ISNUMBER(MATCH(RMDF!BV503, INDIRECT(BV503), 0)), "OK", "Invalid"))</f>
        <v/>
      </c>
      <c r="BX503" s="281"/>
      <c r="BY503" s="281"/>
      <c r="BZ503" s="281"/>
      <c r="CA503" s="281" t="b">
        <f>AND(RMDF!CD503&gt;=0, RMDF!CD503&lt;=1-SUM(RMDF!Z503,RMDF!AG503,RMDF!AN503,RMDF!AU503,RMDF!BB503,RMDF!BI503,RMDF!BP503,RMDF!BW503), RMDF!CD503=ROUND(RMDF!CD503,4))</f>
        <v>1</v>
      </c>
      <c r="CB503" s="317">
        <f>RMDF!CB503</f>
        <v>0</v>
      </c>
      <c r="CC503" s="318" t="str">
        <f>IF(CB503=0,"",_xlfn.XLOOKUP(CB503,StatePicklist!$1:$1,StatePicklist!$3:$3,"NA",0))</f>
        <v/>
      </c>
      <c r="CD503" s="297" t="str">
        <f ca="1">IF(RMDF!CC503="", "", IF(ISNUMBER(MATCH(RMDF!CC503, INDIRECT(CC503), 0)), "OK", "Invalid"))</f>
        <v/>
      </c>
      <c r="CE503" s="281"/>
      <c r="CF503" s="281"/>
      <c r="CG503" s="281"/>
      <c r="CH503" s="281" t="b">
        <f>AND(RMDF!CK503&gt;=0, RMDF!CK503&lt;=1-SUM(RMDF!Z503,RMDF!AG503,RMDF!AN503,RMDF!AU503,RMDF!BB503,RMDF!BI503,RMDF!BP503,RMDF!BW503,RMDF!CD503), RMDF!CK503=ROUND(RMDF!CK503,4))</f>
        <v>1</v>
      </c>
      <c r="CI503" s="317">
        <f>RMDF!CI503</f>
        <v>0</v>
      </c>
      <c r="CJ503" s="318" t="str">
        <f>IF(CI503=0,"",_xlfn.XLOOKUP(CI503,StatePicklist!$1:$1,StatePicklist!$3:$3,"NA",0))</f>
        <v/>
      </c>
      <c r="CK503" s="297" t="str">
        <f ca="1">IF(RMDF!CJ503="", "", IF(ISNUMBER(MATCH(RMDF!CJ503, INDIRECT(CJ503), 0)), "OK", "Invalid"))</f>
        <v/>
      </c>
      <c r="CL503" s="281"/>
      <c r="CM503" s="281"/>
      <c r="CN503" s="281"/>
      <c r="CO503" s="281" t="b">
        <f>AND(RMDF!CR503&gt;=0, RMDF!CR503&lt;=1-SUM(RMDF!Z503,RMDF!AG503,RMDF!AN503,RMDF!AU503,RMDF!BB503,RMDF!BI503,RMDF!BP503,RMDF!BW503,RMDF!CD503,RMDF!CK503), RMDF!CR503=ROUND(RMDF!CR503,4))</f>
        <v>1</v>
      </c>
      <c r="CP503" s="317">
        <f>RMDF!CP503</f>
        <v>0</v>
      </c>
      <c r="CQ503" s="318" t="str">
        <f>IF(CP503=0,"",_xlfn.XLOOKUP(CP503,StatePicklist!$1:$1,StatePicklist!$3:$3,"NA",0))</f>
        <v/>
      </c>
      <c r="CR503" s="297" t="str">
        <f ca="1">IF(RMDF!CQ503="", "", IF(ISNUMBER(MATCH(RMDF!CQ503, INDIRECT(CQ503), 0)), "OK", "Invalid"))</f>
        <v/>
      </c>
      <c r="CS503" s="281"/>
      <c r="CT503" s="281"/>
      <c r="CU503" s="281"/>
      <c r="CV503" s="281" t="b">
        <f>AND(RMDF!CY503&gt;=0, RMDF!CY503&lt;=1-SUM(RMDF!Z503,RMDF!AG503,RMDF!AN503,RMDF!AU503,RMDF!BB503,RMDF!BI503,RMDF!BP503,RMDF!BW503,RMDF!CD503,RMDF!CK503,RMDF!CR503), RMDF!CY503=ROUND(RMDF!CY503,4))</f>
        <v>1</v>
      </c>
      <c r="CW503" s="317">
        <f>RMDF!CW503</f>
        <v>0</v>
      </c>
      <c r="CX503" s="318" t="str">
        <f>IF(CW503=0,"",_xlfn.XLOOKUP(CW503,StatePicklist!$1:$1,StatePicklist!$3:$3,"NA",0))</f>
        <v/>
      </c>
      <c r="CY503" s="297" t="str">
        <f ca="1">IF(RMDF!CX503="", "", IF(ISNUMBER(MATCH(RMDF!CX503, INDIRECT(CX503), 0)), "OK", "Invalid"))</f>
        <v/>
      </c>
      <c r="CZ503" s="281"/>
      <c r="DA503" s="281"/>
      <c r="DB503" s="281"/>
      <c r="DC503" s="281" t="b">
        <f>AND(RMDF!DF503&gt;=0, RMDF!DF503&lt;=1-SUM(RMDF!Z503,RMDF!AG503,RMDF!AN503,RMDF!AU503,RMDF!BB503,RMDF!BI503,RMDF!BP503,RMDF!BW503,RMDF!CD503,RMDF!CK503,RMDF!CR503,RMDF!CY503), RMDF!DF503=ROUND(RMDF!DF503,4))</f>
        <v>1</v>
      </c>
      <c r="DD503" s="317">
        <f>RMDF!DD503</f>
        <v>0</v>
      </c>
      <c r="DE503" s="318" t="str">
        <f>IF(DD503=0,"",_xlfn.XLOOKUP(DD503,StatePicklist!$1:$1,StatePicklist!$3:$3,"NA",0))</f>
        <v/>
      </c>
      <c r="DF503" s="297" t="str">
        <f ca="1">IF(RMDF!DE503="", "", IF(ISNUMBER(MATCH(RMDF!DE503, INDIRECT(DE503), 0)), "OK", "Invalid"))</f>
        <v/>
      </c>
      <c r="DG503" s="281"/>
      <c r="DH503" s="281"/>
      <c r="DI503" s="281"/>
      <c r="DJ503" s="281" t="b">
        <f>AND(RMDF!DM503&gt;=0, RMDF!DM503&lt;=1-SUM(RMDF!Z503,RMDF!AG503,RMDF!AN503,RMDF!AU503,RMDF!BB503,RMDF!BI503,RMDF!BP503,RMDF!BW503,RMDF!CD503,RMDF!CK503,RMDF!CR503,RMDF!CY503,RMDF!DF503), RMDF!DM503=ROUND(RMDF!DM503,4))</f>
        <v>1</v>
      </c>
      <c r="DK503" s="317">
        <f>RMDF!DK503</f>
        <v>0</v>
      </c>
      <c r="DL503" s="318" t="str">
        <f>IF(DK503=0,"",_xlfn.XLOOKUP(DK503,StatePicklist!$1:$1,StatePicklist!$3:$3,"NA",0))</f>
        <v/>
      </c>
      <c r="DM503" s="297" t="str">
        <f ca="1">IF(RMDF!DL503="", "", IF(ISNUMBER(MATCH(RMDF!DL503, INDIRECT(DL503), 0)), "OK", "Invalid"))</f>
        <v/>
      </c>
      <c r="DN503" s="281"/>
      <c r="DO503" s="281"/>
      <c r="DP503" s="281"/>
      <c r="DQ503" s="281" t="b">
        <f>AND(RMDF!DT503&gt;=0, RMDF!DT503&lt;=1-SUM(RMDF!Z503,RMDF!AG503,RMDF!AN503,RMDF!AU503,RMDF!BB503,RMDF!BI503,RMDF!BP503,RMDF!BW503,RMDF!CD503,RMDF!CK503,RMDF!CR503,RMDF!CY503,RMDF!DF503,RMDF!DM503), RMDF!DT503=ROUND(RMDF!DT503,4))</f>
        <v>1</v>
      </c>
      <c r="DR503" s="317">
        <f>RMDF!DR503</f>
        <v>0</v>
      </c>
      <c r="DS503" s="318" t="str">
        <f>IF(DR503=0,"",_xlfn.XLOOKUP(DR503,StatePicklist!$1:$1,StatePicklist!$3:$3,"NA",0))</f>
        <v/>
      </c>
      <c r="DT503" s="297" t="str">
        <f ca="1">IF(RMDF!DS503="", "", IF(ISNUMBER(MATCH(RMDF!DS503, INDIRECT(DS503), 0)), "OK", "Invalid"))</f>
        <v/>
      </c>
      <c r="DU503" s="281"/>
      <c r="DV503" s="281"/>
      <c r="DW503" s="281"/>
      <c r="DX503" s="281" t="b">
        <f>AND(RMDF!EA503&gt;=0, RMDF!EA503&lt;=1-SUM(RMDF!Z503,RMDF!AG503,RMDF!AN503,RMDF!AU503,RMDF!BB503,RMDF!BI503,RMDF!BP503,RMDF!BW503,RMDF!CD503,RMDF!CK503,RMDF!CR503,RMDF!CY503,RMDF!DF503,RMDF!DM503,RMDF!DT503), RMDF!EA503=ROUND(RMDF!EA503,4))</f>
        <v>1</v>
      </c>
      <c r="DY503" s="317">
        <f>RMDF!DY503</f>
        <v>0</v>
      </c>
      <c r="DZ503" s="318" t="str">
        <f>IF(DY503=0,"",_xlfn.XLOOKUP(DY503,StatePicklist!$1:$1,StatePicklist!$3:$3,"NA",0))</f>
        <v/>
      </c>
      <c r="EA503" s="297" t="str">
        <f ca="1">IF(RMDF!DZ503="", "", IF(ISNUMBER(MATCH(RMDF!DZ503, INDIRECT(DZ503), 0)), "OK", "Invalid"))</f>
        <v/>
      </c>
      <c r="EB503" s="281"/>
      <c r="EC503" s="281"/>
      <c r="ED503" s="281"/>
      <c r="EE503" s="281" t="b">
        <f>AND(RMDF!EH503&gt;=0, RMDF!EH503&lt;=1-SUM(RMDF!Z503,RMDF!AG503,RMDF!AN503,RMDF!AU503,RMDF!BB503,RMDF!BI503,RMDF!BP503,RMDF!BW503,RMDF!CD503,RMDF!CK503,RMDF!CR503,RMDF!CY503,RMDF!DF503,RMDF!DM503,RMDF!DT503,RMDF!EA503), RMDF!EH503=ROUND(RMDF!EH503,4))</f>
        <v>1</v>
      </c>
      <c r="EF503" s="317">
        <f>RMDF!EF503</f>
        <v>0</v>
      </c>
      <c r="EG503" s="318" t="str">
        <f>IF(EF503=0,"",_xlfn.XLOOKUP(EF503,StatePicklist!$1:$1,StatePicklist!$3:$3,"NA",0))</f>
        <v/>
      </c>
      <c r="EH503" s="297" t="str">
        <f ca="1">IF(RMDF!EG503="", "", IF(ISNUMBER(MATCH(RMDF!EG503, INDIRECT(EG503), 0)), "OK", "Invalid"))</f>
        <v/>
      </c>
      <c r="EI503" s="281"/>
      <c r="EJ503" s="281"/>
      <c r="EK503" s="281"/>
      <c r="EL503" s="281" t="b">
        <f>AND(RMDF!EO503&gt;=0, RMDF!EO503&lt;=1-SUM(RMDF!Z503,RMDF!AG503,RMDF!AN503,RMDF!AU503,RMDF!BB503,RMDF!BI503,RMDF!BP503,RMDF!BW503,RMDF!CD503,RMDF!CK503,RMDF!CR503,RMDF!CY503,RMDF!DF503,RMDF!DM503,RMDF!DT503,RMDF!EA503,RMDF!EH503), RMDF!EO503=ROUND(RMDF!EO503,4))</f>
        <v>1</v>
      </c>
      <c r="EM503" s="317">
        <f>RMDF!EM503</f>
        <v>0</v>
      </c>
      <c r="EN503" s="318" t="str">
        <f>IF(EM503=0,"",_xlfn.XLOOKUP(EM503,StatePicklist!$1:$1,StatePicklist!$3:$3,"NA",0))</f>
        <v/>
      </c>
      <c r="EO503" s="297" t="str">
        <f ca="1">IF(RMDF!EN503="", "", IF(ISNUMBER(MATCH(RMDF!EN503, INDIRECT(EN503), 0)), "OK", "Invalid"))</f>
        <v/>
      </c>
      <c r="EP503" s="281"/>
      <c r="EQ503" s="281"/>
      <c r="ER503" s="281"/>
      <c r="ES503" s="281" t="b">
        <f>AND(RMDF!EV503&gt;=0, RMDF!EV503&lt;=1-SUM(RMDF!Z503,RMDF!AG503,RMDF!AN503,RMDF!AU503,RMDF!BB503,RMDF!BI503,RMDF!BP503,RMDF!BW503,RMDF!CD503,RMDF!CK503,RMDF!CR503,RMDF!CY503,RMDF!DF503,RMDF!DM503,RMDF!DT503,RMDF!EA503,RMDF!EH503,RMDF!EO503), RMDF!EV503=ROUND(RMDF!EV503,4))</f>
        <v>1</v>
      </c>
      <c r="ET503" s="317">
        <f>RMDF!ET503</f>
        <v>0</v>
      </c>
      <c r="EU503" s="318" t="str">
        <f>IF(ET503=0,"",_xlfn.XLOOKUP(ET503,StatePicklist!$1:$1,StatePicklist!$3:$3,"NA",0))</f>
        <v/>
      </c>
      <c r="EV503" s="297" t="str">
        <f ca="1">IF(RMDF!EU503="", "", IF(ISNUMBER(MATCH(RMDF!EU503, INDIRECT(EU503), 0)), "OK", "Invalid"))</f>
        <v/>
      </c>
      <c r="EW503" s="281"/>
      <c r="EX503" s="281"/>
      <c r="EY503" s="281"/>
      <c r="EZ503" s="281" t="b">
        <f>AND(RMDF!FC503&gt;=0, RMDF!FC503&lt;=1-SUM(RMDF!Z503,RMDF!AG503,RMDF!AN503,RMDF!AU503,RMDF!BB503,RMDF!BI503,RMDF!BP503,RMDF!BW503,RMDF!CD503,RMDF!CK503,RMDF!CR503,RMDF!CY503,RMDF!DF503,RMDF!DM503,RMDF!DT503,RMDF!EA503,RMDF!EH503,RMDF!EO503,RMDF!EV503), RMDF!FC503=ROUND(RMDF!FC503,4))</f>
        <v>1</v>
      </c>
      <c r="FA503" s="317">
        <f>RMDF!FA503</f>
        <v>0</v>
      </c>
      <c r="FB503" s="318" t="str">
        <f>IF(FA503=0,"",_xlfn.XLOOKUP(FA503,StatePicklist!$1:$1,StatePicklist!$3:$3,"NA",0))</f>
        <v/>
      </c>
      <c r="FC503" s="297" t="str">
        <f ca="1">IF(RMDF!FB503="", "", IF(ISNUMBER(MATCH(RMDF!FB503, INDIRECT(FB503), 0)), "OK", "Invalid"))</f>
        <v/>
      </c>
    </row>
    <row r="504" spans="1:159" s="205" customFormat="1" ht="39.9" customHeight="1" x14ac:dyDescent="0.25">
      <c r="A504" s="206"/>
      <c r="B504" s="196"/>
      <c r="C504" s="197"/>
      <c r="D504" s="198"/>
      <c r="E504" s="199"/>
      <c r="F504" s="200"/>
      <c r="G504" s="201"/>
      <c r="H504" s="292"/>
      <c r="I504" s="305">
        <f>RMDF!I504</f>
        <v>0</v>
      </c>
      <c r="J504" s="305" t="str">
        <f>IF(I504=ProductCode!$B$30,"PDReclPost",IF(OR(I504=ProductCode!$C$30,I504=ProductCode!$E$30,I504=ProductCode!$G$30),"PDPreCon",IF(OR(I504=ProductCode!$D$30,I504=ProductCode!$F$30),"PDNotReclPost","")))</f>
        <v/>
      </c>
      <c r="K504" s="305" t="str">
        <f t="shared" si="30"/>
        <v/>
      </c>
      <c r="L504" s="289"/>
      <c r="M504" s="305" t="str">
        <f t="shared" si="30"/>
        <v/>
      </c>
      <c r="N504" s="289" t="b">
        <f>AND(RMDF!N504&gt;=0, RMDF!N504&lt;=1-RMDF!L504, RMDF!N504=ROUND(RMDF!N504,4))</f>
        <v>1</v>
      </c>
      <c r="O504" s="286" t="str">
        <f>IF(P504="","",IF(I504="","",IF(LEFT(I504,13)="Reclaimed pos",RawMaterialCode!$E$569,RawMaterialCode!$E$568)))</f>
        <v>Reclaimed pre-consumer mixed fibers (RM0578)</v>
      </c>
      <c r="P504" s="295">
        <f t="shared" si="31"/>
        <v>1</v>
      </c>
      <c r="Q504" s="202"/>
      <c r="R504" s="203"/>
      <c r="S504" s="204" t="str">
        <f t="shared" si="32"/>
        <v/>
      </c>
      <c r="T504" s="281"/>
      <c r="U504" s="281"/>
      <c r="V504" s="281"/>
      <c r="W504" s="281"/>
      <c r="X504" s="317">
        <f>RMDF!X504</f>
        <v>0</v>
      </c>
      <c r="Y504" s="318" t="str">
        <f>IF(X504=0,"",_xlfn.XLOOKUP(X504,StatePicklist!$1:$1,StatePicklist!$3:$3,"NA",0))</f>
        <v/>
      </c>
      <c r="Z504" s="297" t="str">
        <f ca="1">IF(RMDF!Y504="", "", IF(ISNUMBER(MATCH(RMDF!Y504, INDIRECT(Y504), 0)), "OK", "Invalid"))</f>
        <v/>
      </c>
      <c r="AA504" s="281"/>
      <c r="AB504" s="281"/>
      <c r="AC504" s="281"/>
      <c r="AD504" s="281" t="b">
        <f>AND(RMDF!AG504&gt;=0, RMDF!AG504&lt;=1-RMDF!Z504, RMDF!AG504=ROUND(RMDF!AG504,4))</f>
        <v>1</v>
      </c>
      <c r="AE504" s="317">
        <f>RMDF!AE504</f>
        <v>0</v>
      </c>
      <c r="AF504" s="318" t="str">
        <f>IF(AE504=0,"",_xlfn.XLOOKUP(AE504,StatePicklist!$1:$1,StatePicklist!$3:$3,"NA",0))</f>
        <v/>
      </c>
      <c r="AG504" s="297" t="str">
        <f ca="1">IF(RMDF!AF504="", "", IF(ISNUMBER(MATCH(RMDF!AF504, INDIRECT(AF504), 0)), "OK", "Invalid"))</f>
        <v/>
      </c>
      <c r="AH504" s="281"/>
      <c r="AI504" s="281"/>
      <c r="AJ504" s="281"/>
      <c r="AK504" s="281" t="b">
        <f>AND(RMDF!AN504&gt;=0, RMDF!AN504&lt;=1-SUM(RMDF!Z504,RMDF!AG504), RMDF!AN504=ROUND(RMDF!AN504,4))</f>
        <v>1</v>
      </c>
      <c r="AL504" s="317">
        <f>RMDF!AL504</f>
        <v>0</v>
      </c>
      <c r="AM504" s="318" t="str">
        <f>IF(AL504=0,"",_xlfn.XLOOKUP(AL504,StatePicklist!$1:$1,StatePicklist!$3:$3,"NA",0))</f>
        <v/>
      </c>
      <c r="AN504" s="297" t="str">
        <f ca="1">IF(RMDF!AM504="", "", IF(ISNUMBER(MATCH(RMDF!AM504, INDIRECT(AM504), 0)), "OK", "Invalid"))</f>
        <v/>
      </c>
      <c r="AO504" s="281"/>
      <c r="AP504" s="281"/>
      <c r="AQ504" s="281"/>
      <c r="AR504" s="281" t="b">
        <f>AND(RMDF!AU504&gt;=0, RMDF!AU504&lt;=1-SUM(RMDF!Z504,RMDF!AG504,RMDF!AN504), RMDF!AU504=ROUND(RMDF!AU504,4))</f>
        <v>1</v>
      </c>
      <c r="AS504" s="317">
        <f>RMDF!AS504</f>
        <v>0</v>
      </c>
      <c r="AT504" s="318" t="str">
        <f>IF(AS504=0,"",_xlfn.XLOOKUP(AS504,StatePicklist!$1:$1,StatePicklist!$3:$3,"NA",0))</f>
        <v/>
      </c>
      <c r="AU504" s="297" t="str">
        <f ca="1">IF(RMDF!AT504="", "", IF(ISNUMBER(MATCH(RMDF!AT504, INDIRECT(AT504), 0)), "OK", "Invalid"))</f>
        <v/>
      </c>
      <c r="AV504" s="281"/>
      <c r="AW504" s="281"/>
      <c r="AX504" s="281"/>
      <c r="AY504" s="281" t="b">
        <f>AND(RMDF!BB504&gt;=0, RMDF!BB504&lt;=1-SUM(RMDF!Z504,RMDF!AG504,RMDF!AN504,RMDF!AU504), RMDF!BB504=ROUND(RMDF!BB504,4))</f>
        <v>1</v>
      </c>
      <c r="AZ504" s="317">
        <f>RMDF!AZ504</f>
        <v>0</v>
      </c>
      <c r="BA504" s="318" t="str">
        <f>IF(AZ504=0,"",_xlfn.XLOOKUP(AZ504,StatePicklist!$1:$1,StatePicklist!$3:$3,"NA",0))</f>
        <v/>
      </c>
      <c r="BB504" s="297" t="str">
        <f ca="1">IF(RMDF!BA504="", "", IF(ISNUMBER(MATCH(RMDF!BA504, INDIRECT(BA504), 0)), "OK", "Invalid"))</f>
        <v/>
      </c>
      <c r="BC504" s="281"/>
      <c r="BD504" s="281"/>
      <c r="BE504" s="281"/>
      <c r="BF504" s="281" t="b">
        <f>AND(RMDF!BI504&gt;=0, RMDF!BI504&lt;=1-SUM(RMDF!Z504,RMDF!AG504,RMDF!AN504,RMDF!AU504,RMDF!BB504), RMDF!BI504=ROUND(RMDF!BI504,4))</f>
        <v>1</v>
      </c>
      <c r="BG504" s="317">
        <f>RMDF!BG504</f>
        <v>0</v>
      </c>
      <c r="BH504" s="318" t="str">
        <f>IF(BG504=0,"",_xlfn.XLOOKUP(BG504,StatePicklist!$1:$1,StatePicklist!$3:$3,"NA",0))</f>
        <v/>
      </c>
      <c r="BI504" s="297" t="str">
        <f ca="1">IF(RMDF!BH504="", "", IF(ISNUMBER(MATCH(RMDF!BH504, INDIRECT(BH504), 0)), "OK", "Invalid"))</f>
        <v/>
      </c>
      <c r="BJ504" s="281"/>
      <c r="BK504" s="281"/>
      <c r="BL504" s="281"/>
      <c r="BM504" s="281" t="b">
        <f>AND(RMDF!BP504&gt;=0, RMDF!BP504&lt;=1-SUM(RMDF!Z504,RMDF!AG504,RMDF!AN504,RMDF!AU504,RMDF!BB504,RMDF!BI504), RMDF!BP504=ROUND(RMDF!BP504,4))</f>
        <v>1</v>
      </c>
      <c r="BN504" s="317">
        <f>RMDF!BN504</f>
        <v>0</v>
      </c>
      <c r="BO504" s="318" t="str">
        <f>IF(BN504=0,"",_xlfn.XLOOKUP(BN504,StatePicklist!$1:$1,StatePicklist!$3:$3,"NA",0))</f>
        <v/>
      </c>
      <c r="BP504" s="297" t="str">
        <f ca="1">IF(RMDF!BO504="", "", IF(ISNUMBER(MATCH(RMDF!BO504, INDIRECT(BO504), 0)), "OK", "Invalid"))</f>
        <v/>
      </c>
      <c r="BQ504" s="281"/>
      <c r="BR504" s="281"/>
      <c r="BS504" s="281"/>
      <c r="BT504" s="281" t="b">
        <f>AND(RMDF!BW504&gt;=0, RMDF!BW504&lt;=1-SUM(RMDF!Z504,RMDF!AG504,RMDF!AN504,RMDF!AU504,RMDF!BB504,RMDF!BI504,RMDF!BP504), RMDF!BW504=ROUND(RMDF!BW504,4))</f>
        <v>1</v>
      </c>
      <c r="BU504" s="317">
        <f>RMDF!BU504</f>
        <v>0</v>
      </c>
      <c r="BV504" s="318" t="str">
        <f>IF(BU504=0,"",_xlfn.XLOOKUP(BU504,StatePicklist!$1:$1,StatePicklist!$3:$3,"NA",0))</f>
        <v/>
      </c>
      <c r="BW504" s="297" t="str">
        <f ca="1">IF(RMDF!BV504="", "", IF(ISNUMBER(MATCH(RMDF!BV504, INDIRECT(BV504), 0)), "OK", "Invalid"))</f>
        <v/>
      </c>
      <c r="BX504" s="281"/>
      <c r="BY504" s="281"/>
      <c r="BZ504" s="281"/>
      <c r="CA504" s="281" t="b">
        <f>AND(RMDF!CD504&gt;=0, RMDF!CD504&lt;=1-SUM(RMDF!Z504,RMDF!AG504,RMDF!AN504,RMDF!AU504,RMDF!BB504,RMDF!BI504,RMDF!BP504,RMDF!BW504), RMDF!CD504=ROUND(RMDF!CD504,4))</f>
        <v>1</v>
      </c>
      <c r="CB504" s="317">
        <f>RMDF!CB504</f>
        <v>0</v>
      </c>
      <c r="CC504" s="318" t="str">
        <f>IF(CB504=0,"",_xlfn.XLOOKUP(CB504,StatePicklist!$1:$1,StatePicklist!$3:$3,"NA",0))</f>
        <v/>
      </c>
      <c r="CD504" s="297" t="str">
        <f ca="1">IF(RMDF!CC504="", "", IF(ISNUMBER(MATCH(RMDF!CC504, INDIRECT(CC504), 0)), "OK", "Invalid"))</f>
        <v/>
      </c>
      <c r="CE504" s="281"/>
      <c r="CF504" s="281"/>
      <c r="CG504" s="281"/>
      <c r="CH504" s="281" t="b">
        <f>AND(RMDF!CK504&gt;=0, RMDF!CK504&lt;=1-SUM(RMDF!Z504,RMDF!AG504,RMDF!AN504,RMDF!AU504,RMDF!BB504,RMDF!BI504,RMDF!BP504,RMDF!BW504,RMDF!CD504), RMDF!CK504=ROUND(RMDF!CK504,4))</f>
        <v>1</v>
      </c>
      <c r="CI504" s="317">
        <f>RMDF!CI504</f>
        <v>0</v>
      </c>
      <c r="CJ504" s="318" t="str">
        <f>IF(CI504=0,"",_xlfn.XLOOKUP(CI504,StatePicklist!$1:$1,StatePicklist!$3:$3,"NA",0))</f>
        <v/>
      </c>
      <c r="CK504" s="297" t="str">
        <f ca="1">IF(RMDF!CJ504="", "", IF(ISNUMBER(MATCH(RMDF!CJ504, INDIRECT(CJ504), 0)), "OK", "Invalid"))</f>
        <v/>
      </c>
      <c r="CL504" s="281"/>
      <c r="CM504" s="281"/>
      <c r="CN504" s="281"/>
      <c r="CO504" s="281" t="b">
        <f>AND(RMDF!CR504&gt;=0, RMDF!CR504&lt;=1-SUM(RMDF!Z504,RMDF!AG504,RMDF!AN504,RMDF!AU504,RMDF!BB504,RMDF!BI504,RMDF!BP504,RMDF!BW504,RMDF!CD504,RMDF!CK504), RMDF!CR504=ROUND(RMDF!CR504,4))</f>
        <v>1</v>
      </c>
      <c r="CP504" s="317">
        <f>RMDF!CP504</f>
        <v>0</v>
      </c>
      <c r="CQ504" s="318" t="str">
        <f>IF(CP504=0,"",_xlfn.XLOOKUP(CP504,StatePicklist!$1:$1,StatePicklist!$3:$3,"NA",0))</f>
        <v/>
      </c>
      <c r="CR504" s="297" t="str">
        <f ca="1">IF(RMDF!CQ504="", "", IF(ISNUMBER(MATCH(RMDF!CQ504, INDIRECT(CQ504), 0)), "OK", "Invalid"))</f>
        <v/>
      </c>
      <c r="CS504" s="281"/>
      <c r="CT504" s="281"/>
      <c r="CU504" s="281"/>
      <c r="CV504" s="281" t="b">
        <f>AND(RMDF!CY504&gt;=0, RMDF!CY504&lt;=1-SUM(RMDF!Z504,RMDF!AG504,RMDF!AN504,RMDF!AU504,RMDF!BB504,RMDF!BI504,RMDF!BP504,RMDF!BW504,RMDF!CD504,RMDF!CK504,RMDF!CR504), RMDF!CY504=ROUND(RMDF!CY504,4))</f>
        <v>1</v>
      </c>
      <c r="CW504" s="317">
        <f>RMDF!CW504</f>
        <v>0</v>
      </c>
      <c r="CX504" s="318" t="str">
        <f>IF(CW504=0,"",_xlfn.XLOOKUP(CW504,StatePicklist!$1:$1,StatePicklist!$3:$3,"NA",0))</f>
        <v/>
      </c>
      <c r="CY504" s="297" t="str">
        <f ca="1">IF(RMDF!CX504="", "", IF(ISNUMBER(MATCH(RMDF!CX504, INDIRECT(CX504), 0)), "OK", "Invalid"))</f>
        <v/>
      </c>
      <c r="CZ504" s="281"/>
      <c r="DA504" s="281"/>
      <c r="DB504" s="281"/>
      <c r="DC504" s="281" t="b">
        <f>AND(RMDF!DF504&gt;=0, RMDF!DF504&lt;=1-SUM(RMDF!Z504,RMDF!AG504,RMDF!AN504,RMDF!AU504,RMDF!BB504,RMDF!BI504,RMDF!BP504,RMDF!BW504,RMDF!CD504,RMDF!CK504,RMDF!CR504,RMDF!CY504), RMDF!DF504=ROUND(RMDF!DF504,4))</f>
        <v>1</v>
      </c>
      <c r="DD504" s="317">
        <f>RMDF!DD504</f>
        <v>0</v>
      </c>
      <c r="DE504" s="318" t="str">
        <f>IF(DD504=0,"",_xlfn.XLOOKUP(DD504,StatePicklist!$1:$1,StatePicklist!$3:$3,"NA",0))</f>
        <v/>
      </c>
      <c r="DF504" s="297" t="str">
        <f ca="1">IF(RMDF!DE504="", "", IF(ISNUMBER(MATCH(RMDF!DE504, INDIRECT(DE504), 0)), "OK", "Invalid"))</f>
        <v/>
      </c>
      <c r="DG504" s="281"/>
      <c r="DH504" s="281"/>
      <c r="DI504" s="281"/>
      <c r="DJ504" s="281" t="b">
        <f>AND(RMDF!DM504&gt;=0, RMDF!DM504&lt;=1-SUM(RMDF!Z504,RMDF!AG504,RMDF!AN504,RMDF!AU504,RMDF!BB504,RMDF!BI504,RMDF!BP504,RMDF!BW504,RMDF!CD504,RMDF!CK504,RMDF!CR504,RMDF!CY504,RMDF!DF504), RMDF!DM504=ROUND(RMDF!DM504,4))</f>
        <v>1</v>
      </c>
      <c r="DK504" s="317">
        <f>RMDF!DK504</f>
        <v>0</v>
      </c>
      <c r="DL504" s="318" t="str">
        <f>IF(DK504=0,"",_xlfn.XLOOKUP(DK504,StatePicklist!$1:$1,StatePicklist!$3:$3,"NA",0))</f>
        <v/>
      </c>
      <c r="DM504" s="297" t="str">
        <f ca="1">IF(RMDF!DL504="", "", IF(ISNUMBER(MATCH(RMDF!DL504, INDIRECT(DL504), 0)), "OK", "Invalid"))</f>
        <v/>
      </c>
      <c r="DN504" s="281"/>
      <c r="DO504" s="281"/>
      <c r="DP504" s="281"/>
      <c r="DQ504" s="281" t="b">
        <f>AND(RMDF!DT504&gt;=0, RMDF!DT504&lt;=1-SUM(RMDF!Z504,RMDF!AG504,RMDF!AN504,RMDF!AU504,RMDF!BB504,RMDF!BI504,RMDF!BP504,RMDF!BW504,RMDF!CD504,RMDF!CK504,RMDF!CR504,RMDF!CY504,RMDF!DF504,RMDF!DM504), RMDF!DT504=ROUND(RMDF!DT504,4))</f>
        <v>1</v>
      </c>
      <c r="DR504" s="317">
        <f>RMDF!DR504</f>
        <v>0</v>
      </c>
      <c r="DS504" s="318" t="str">
        <f>IF(DR504=0,"",_xlfn.XLOOKUP(DR504,StatePicklist!$1:$1,StatePicklist!$3:$3,"NA",0))</f>
        <v/>
      </c>
      <c r="DT504" s="297" t="str">
        <f ca="1">IF(RMDF!DS504="", "", IF(ISNUMBER(MATCH(RMDF!DS504, INDIRECT(DS504), 0)), "OK", "Invalid"))</f>
        <v/>
      </c>
      <c r="DU504" s="281"/>
      <c r="DV504" s="281"/>
      <c r="DW504" s="281"/>
      <c r="DX504" s="281" t="b">
        <f>AND(RMDF!EA504&gt;=0, RMDF!EA504&lt;=1-SUM(RMDF!Z504,RMDF!AG504,RMDF!AN504,RMDF!AU504,RMDF!BB504,RMDF!BI504,RMDF!BP504,RMDF!BW504,RMDF!CD504,RMDF!CK504,RMDF!CR504,RMDF!CY504,RMDF!DF504,RMDF!DM504,RMDF!DT504), RMDF!EA504=ROUND(RMDF!EA504,4))</f>
        <v>1</v>
      </c>
      <c r="DY504" s="317">
        <f>RMDF!DY504</f>
        <v>0</v>
      </c>
      <c r="DZ504" s="318" t="str">
        <f>IF(DY504=0,"",_xlfn.XLOOKUP(DY504,StatePicklist!$1:$1,StatePicklist!$3:$3,"NA",0))</f>
        <v/>
      </c>
      <c r="EA504" s="297" t="str">
        <f ca="1">IF(RMDF!DZ504="", "", IF(ISNUMBER(MATCH(RMDF!DZ504, INDIRECT(DZ504), 0)), "OK", "Invalid"))</f>
        <v/>
      </c>
      <c r="EB504" s="281"/>
      <c r="EC504" s="281"/>
      <c r="ED504" s="281"/>
      <c r="EE504" s="281" t="b">
        <f>AND(RMDF!EH504&gt;=0, RMDF!EH504&lt;=1-SUM(RMDF!Z504,RMDF!AG504,RMDF!AN504,RMDF!AU504,RMDF!BB504,RMDF!BI504,RMDF!BP504,RMDF!BW504,RMDF!CD504,RMDF!CK504,RMDF!CR504,RMDF!CY504,RMDF!DF504,RMDF!DM504,RMDF!DT504,RMDF!EA504), RMDF!EH504=ROUND(RMDF!EH504,4))</f>
        <v>1</v>
      </c>
      <c r="EF504" s="317">
        <f>RMDF!EF504</f>
        <v>0</v>
      </c>
      <c r="EG504" s="318" t="str">
        <f>IF(EF504=0,"",_xlfn.XLOOKUP(EF504,StatePicklist!$1:$1,StatePicklist!$3:$3,"NA",0))</f>
        <v/>
      </c>
      <c r="EH504" s="297" t="str">
        <f ca="1">IF(RMDF!EG504="", "", IF(ISNUMBER(MATCH(RMDF!EG504, INDIRECT(EG504), 0)), "OK", "Invalid"))</f>
        <v/>
      </c>
      <c r="EI504" s="281"/>
      <c r="EJ504" s="281"/>
      <c r="EK504" s="281"/>
      <c r="EL504" s="281" t="b">
        <f>AND(RMDF!EO504&gt;=0, RMDF!EO504&lt;=1-SUM(RMDF!Z504,RMDF!AG504,RMDF!AN504,RMDF!AU504,RMDF!BB504,RMDF!BI504,RMDF!BP504,RMDF!BW504,RMDF!CD504,RMDF!CK504,RMDF!CR504,RMDF!CY504,RMDF!DF504,RMDF!DM504,RMDF!DT504,RMDF!EA504,RMDF!EH504), RMDF!EO504=ROUND(RMDF!EO504,4))</f>
        <v>1</v>
      </c>
      <c r="EM504" s="317">
        <f>RMDF!EM504</f>
        <v>0</v>
      </c>
      <c r="EN504" s="318" t="str">
        <f>IF(EM504=0,"",_xlfn.XLOOKUP(EM504,StatePicklist!$1:$1,StatePicklist!$3:$3,"NA",0))</f>
        <v/>
      </c>
      <c r="EO504" s="297" t="str">
        <f ca="1">IF(RMDF!EN504="", "", IF(ISNUMBER(MATCH(RMDF!EN504, INDIRECT(EN504), 0)), "OK", "Invalid"))</f>
        <v/>
      </c>
      <c r="EP504" s="281"/>
      <c r="EQ504" s="281"/>
      <c r="ER504" s="281"/>
      <c r="ES504" s="281" t="b">
        <f>AND(RMDF!EV504&gt;=0, RMDF!EV504&lt;=1-SUM(RMDF!Z504,RMDF!AG504,RMDF!AN504,RMDF!AU504,RMDF!BB504,RMDF!BI504,RMDF!BP504,RMDF!BW504,RMDF!CD504,RMDF!CK504,RMDF!CR504,RMDF!CY504,RMDF!DF504,RMDF!DM504,RMDF!DT504,RMDF!EA504,RMDF!EH504,RMDF!EO504), RMDF!EV504=ROUND(RMDF!EV504,4))</f>
        <v>1</v>
      </c>
      <c r="ET504" s="317">
        <f>RMDF!ET504</f>
        <v>0</v>
      </c>
      <c r="EU504" s="318" t="str">
        <f>IF(ET504=0,"",_xlfn.XLOOKUP(ET504,StatePicklist!$1:$1,StatePicklist!$3:$3,"NA",0))</f>
        <v/>
      </c>
      <c r="EV504" s="297" t="str">
        <f ca="1">IF(RMDF!EU504="", "", IF(ISNUMBER(MATCH(RMDF!EU504, INDIRECT(EU504), 0)), "OK", "Invalid"))</f>
        <v/>
      </c>
      <c r="EW504" s="281"/>
      <c r="EX504" s="281"/>
      <c r="EY504" s="281"/>
      <c r="EZ504" s="281" t="b">
        <f>AND(RMDF!FC504&gt;=0, RMDF!FC504&lt;=1-SUM(RMDF!Z504,RMDF!AG504,RMDF!AN504,RMDF!AU504,RMDF!BB504,RMDF!BI504,RMDF!BP504,RMDF!BW504,RMDF!CD504,RMDF!CK504,RMDF!CR504,RMDF!CY504,RMDF!DF504,RMDF!DM504,RMDF!DT504,RMDF!EA504,RMDF!EH504,RMDF!EO504,RMDF!EV504), RMDF!FC504=ROUND(RMDF!FC504,4))</f>
        <v>1</v>
      </c>
      <c r="FA504" s="317">
        <f>RMDF!FA504</f>
        <v>0</v>
      </c>
      <c r="FB504" s="318" t="str">
        <f>IF(FA504=0,"",_xlfn.XLOOKUP(FA504,StatePicklist!$1:$1,StatePicklist!$3:$3,"NA",0))</f>
        <v/>
      </c>
      <c r="FC504" s="297" t="str">
        <f ca="1">IF(RMDF!FB504="", "", IF(ISNUMBER(MATCH(RMDF!FB504, INDIRECT(FB504), 0)), "OK", "Invalid"))</f>
        <v/>
      </c>
    </row>
    <row r="505" spans="1:159" s="205" customFormat="1" ht="39.9" customHeight="1" x14ac:dyDescent="0.25">
      <c r="A505" s="206"/>
      <c r="B505" s="196"/>
      <c r="C505" s="197"/>
      <c r="D505" s="198"/>
      <c r="E505" s="199"/>
      <c r="F505" s="200"/>
      <c r="G505" s="201"/>
      <c r="H505" s="292"/>
      <c r="I505" s="305">
        <f>RMDF!I505</f>
        <v>0</v>
      </c>
      <c r="J505" s="305" t="str">
        <f>IF(I505=ProductCode!$B$30,"PDReclPost",IF(OR(I505=ProductCode!$C$30,I505=ProductCode!$E$30,I505=ProductCode!$G$30),"PDPreCon",IF(OR(I505=ProductCode!$D$30,I505=ProductCode!$F$30),"PDNotReclPost","")))</f>
        <v/>
      </c>
      <c r="K505" s="305" t="str">
        <f t="shared" si="30"/>
        <v/>
      </c>
      <c r="L505" s="289"/>
      <c r="M505" s="305" t="str">
        <f t="shared" si="30"/>
        <v/>
      </c>
      <c r="N505" s="289" t="b">
        <f>AND(RMDF!N505&gt;=0, RMDF!N505&lt;=1-RMDF!L505, RMDF!N505=ROUND(RMDF!N505,4))</f>
        <v>1</v>
      </c>
      <c r="O505" s="286" t="str">
        <f>IF(P505="","",IF(I505="","",IF(LEFT(I505,13)="Reclaimed pos",RawMaterialCode!$E$569,RawMaterialCode!$E$568)))</f>
        <v>Reclaimed pre-consumer mixed fibers (RM0578)</v>
      </c>
      <c r="P505" s="295">
        <f t="shared" si="31"/>
        <v>1</v>
      </c>
      <c r="Q505" s="202"/>
      <c r="R505" s="203"/>
      <c r="S505" s="204" t="str">
        <f t="shared" si="32"/>
        <v/>
      </c>
      <c r="T505" s="281"/>
      <c r="U505" s="281"/>
      <c r="V505" s="281"/>
      <c r="W505" s="281"/>
      <c r="X505" s="317">
        <f>RMDF!X505</f>
        <v>0</v>
      </c>
      <c r="Y505" s="318" t="str">
        <f>IF(X505=0,"",_xlfn.XLOOKUP(X505,StatePicklist!$1:$1,StatePicklist!$3:$3,"NA",0))</f>
        <v/>
      </c>
      <c r="Z505" s="297" t="str">
        <f ca="1">IF(RMDF!Y505="", "", IF(ISNUMBER(MATCH(RMDF!Y505, INDIRECT(Y505), 0)), "OK", "Invalid"))</f>
        <v/>
      </c>
      <c r="AA505" s="281"/>
      <c r="AB505" s="281"/>
      <c r="AC505" s="281"/>
      <c r="AD505" s="281" t="b">
        <f>AND(RMDF!AG505&gt;=0, RMDF!AG505&lt;=1-RMDF!Z505, RMDF!AG505=ROUND(RMDF!AG505,4))</f>
        <v>1</v>
      </c>
      <c r="AE505" s="317">
        <f>RMDF!AE505</f>
        <v>0</v>
      </c>
      <c r="AF505" s="318" t="str">
        <f>IF(AE505=0,"",_xlfn.XLOOKUP(AE505,StatePicklist!$1:$1,StatePicklist!$3:$3,"NA",0))</f>
        <v/>
      </c>
      <c r="AG505" s="297" t="str">
        <f ca="1">IF(RMDF!AF505="", "", IF(ISNUMBER(MATCH(RMDF!AF505, INDIRECT(AF505), 0)), "OK", "Invalid"))</f>
        <v/>
      </c>
      <c r="AH505" s="281"/>
      <c r="AI505" s="281"/>
      <c r="AJ505" s="281"/>
      <c r="AK505" s="281" t="b">
        <f>AND(RMDF!AN505&gt;=0, RMDF!AN505&lt;=1-SUM(RMDF!Z505,RMDF!AG505), RMDF!AN505=ROUND(RMDF!AN505,4))</f>
        <v>1</v>
      </c>
      <c r="AL505" s="317">
        <f>RMDF!AL505</f>
        <v>0</v>
      </c>
      <c r="AM505" s="318" t="str">
        <f>IF(AL505=0,"",_xlfn.XLOOKUP(AL505,StatePicklist!$1:$1,StatePicklist!$3:$3,"NA",0))</f>
        <v/>
      </c>
      <c r="AN505" s="297" t="str">
        <f ca="1">IF(RMDF!AM505="", "", IF(ISNUMBER(MATCH(RMDF!AM505, INDIRECT(AM505), 0)), "OK", "Invalid"))</f>
        <v/>
      </c>
      <c r="AO505" s="281"/>
      <c r="AP505" s="281"/>
      <c r="AQ505" s="281"/>
      <c r="AR505" s="281" t="b">
        <f>AND(RMDF!AU505&gt;=0, RMDF!AU505&lt;=1-SUM(RMDF!Z505,RMDF!AG505,RMDF!AN505), RMDF!AU505=ROUND(RMDF!AU505,4))</f>
        <v>1</v>
      </c>
      <c r="AS505" s="317">
        <f>RMDF!AS505</f>
        <v>0</v>
      </c>
      <c r="AT505" s="318" t="str">
        <f>IF(AS505=0,"",_xlfn.XLOOKUP(AS505,StatePicklist!$1:$1,StatePicklist!$3:$3,"NA",0))</f>
        <v/>
      </c>
      <c r="AU505" s="297" t="str">
        <f ca="1">IF(RMDF!AT505="", "", IF(ISNUMBER(MATCH(RMDF!AT505, INDIRECT(AT505), 0)), "OK", "Invalid"))</f>
        <v/>
      </c>
      <c r="AV505" s="281"/>
      <c r="AW505" s="281"/>
      <c r="AX505" s="281"/>
      <c r="AY505" s="281" t="b">
        <f>AND(RMDF!BB505&gt;=0, RMDF!BB505&lt;=1-SUM(RMDF!Z505,RMDF!AG505,RMDF!AN505,RMDF!AU505), RMDF!BB505=ROUND(RMDF!BB505,4))</f>
        <v>1</v>
      </c>
      <c r="AZ505" s="317">
        <f>RMDF!AZ505</f>
        <v>0</v>
      </c>
      <c r="BA505" s="318" t="str">
        <f>IF(AZ505=0,"",_xlfn.XLOOKUP(AZ505,StatePicklist!$1:$1,StatePicklist!$3:$3,"NA",0))</f>
        <v/>
      </c>
      <c r="BB505" s="297" t="str">
        <f ca="1">IF(RMDF!BA505="", "", IF(ISNUMBER(MATCH(RMDF!BA505, INDIRECT(BA505), 0)), "OK", "Invalid"))</f>
        <v/>
      </c>
      <c r="BC505" s="281"/>
      <c r="BD505" s="281"/>
      <c r="BE505" s="281"/>
      <c r="BF505" s="281" t="b">
        <f>AND(RMDF!BI505&gt;=0, RMDF!BI505&lt;=1-SUM(RMDF!Z505,RMDF!AG505,RMDF!AN505,RMDF!AU505,RMDF!BB505), RMDF!BI505=ROUND(RMDF!BI505,4))</f>
        <v>1</v>
      </c>
      <c r="BG505" s="317">
        <f>RMDF!BG505</f>
        <v>0</v>
      </c>
      <c r="BH505" s="318" t="str">
        <f>IF(BG505=0,"",_xlfn.XLOOKUP(BG505,StatePicklist!$1:$1,StatePicklist!$3:$3,"NA",0))</f>
        <v/>
      </c>
      <c r="BI505" s="297" t="str">
        <f ca="1">IF(RMDF!BH505="", "", IF(ISNUMBER(MATCH(RMDF!BH505, INDIRECT(BH505), 0)), "OK", "Invalid"))</f>
        <v/>
      </c>
      <c r="BJ505" s="281"/>
      <c r="BK505" s="281"/>
      <c r="BL505" s="281"/>
      <c r="BM505" s="281" t="b">
        <f>AND(RMDF!BP505&gt;=0, RMDF!BP505&lt;=1-SUM(RMDF!Z505,RMDF!AG505,RMDF!AN505,RMDF!AU505,RMDF!BB505,RMDF!BI505), RMDF!BP505=ROUND(RMDF!BP505,4))</f>
        <v>1</v>
      </c>
      <c r="BN505" s="317">
        <f>RMDF!BN505</f>
        <v>0</v>
      </c>
      <c r="BO505" s="318" t="str">
        <f>IF(BN505=0,"",_xlfn.XLOOKUP(BN505,StatePicklist!$1:$1,StatePicklist!$3:$3,"NA",0))</f>
        <v/>
      </c>
      <c r="BP505" s="297" t="str">
        <f ca="1">IF(RMDF!BO505="", "", IF(ISNUMBER(MATCH(RMDF!BO505, INDIRECT(BO505), 0)), "OK", "Invalid"))</f>
        <v/>
      </c>
      <c r="BQ505" s="281"/>
      <c r="BR505" s="281"/>
      <c r="BS505" s="281"/>
      <c r="BT505" s="281" t="b">
        <f>AND(RMDF!BW505&gt;=0, RMDF!BW505&lt;=1-SUM(RMDF!Z505,RMDF!AG505,RMDF!AN505,RMDF!AU505,RMDF!BB505,RMDF!BI505,RMDF!BP505), RMDF!BW505=ROUND(RMDF!BW505,4))</f>
        <v>1</v>
      </c>
      <c r="BU505" s="317">
        <f>RMDF!BU505</f>
        <v>0</v>
      </c>
      <c r="BV505" s="318" t="str">
        <f>IF(BU505=0,"",_xlfn.XLOOKUP(BU505,StatePicklist!$1:$1,StatePicklist!$3:$3,"NA",0))</f>
        <v/>
      </c>
      <c r="BW505" s="297" t="str">
        <f ca="1">IF(RMDF!BV505="", "", IF(ISNUMBER(MATCH(RMDF!BV505, INDIRECT(BV505), 0)), "OK", "Invalid"))</f>
        <v/>
      </c>
      <c r="BX505" s="281"/>
      <c r="BY505" s="281"/>
      <c r="BZ505" s="281"/>
      <c r="CA505" s="281" t="b">
        <f>AND(RMDF!CD505&gt;=0, RMDF!CD505&lt;=1-SUM(RMDF!Z505,RMDF!AG505,RMDF!AN505,RMDF!AU505,RMDF!BB505,RMDF!BI505,RMDF!BP505,RMDF!BW505), RMDF!CD505=ROUND(RMDF!CD505,4))</f>
        <v>1</v>
      </c>
      <c r="CB505" s="317">
        <f>RMDF!CB505</f>
        <v>0</v>
      </c>
      <c r="CC505" s="318" t="str">
        <f>IF(CB505=0,"",_xlfn.XLOOKUP(CB505,StatePicklist!$1:$1,StatePicklist!$3:$3,"NA",0))</f>
        <v/>
      </c>
      <c r="CD505" s="297" t="str">
        <f ca="1">IF(RMDF!CC505="", "", IF(ISNUMBER(MATCH(RMDF!CC505, INDIRECT(CC505), 0)), "OK", "Invalid"))</f>
        <v/>
      </c>
      <c r="CE505" s="281"/>
      <c r="CF505" s="281"/>
      <c r="CG505" s="281"/>
      <c r="CH505" s="281" t="b">
        <f>AND(RMDF!CK505&gt;=0, RMDF!CK505&lt;=1-SUM(RMDF!Z505,RMDF!AG505,RMDF!AN505,RMDF!AU505,RMDF!BB505,RMDF!BI505,RMDF!BP505,RMDF!BW505,RMDF!CD505), RMDF!CK505=ROUND(RMDF!CK505,4))</f>
        <v>1</v>
      </c>
      <c r="CI505" s="317">
        <f>RMDF!CI505</f>
        <v>0</v>
      </c>
      <c r="CJ505" s="318" t="str">
        <f>IF(CI505=0,"",_xlfn.XLOOKUP(CI505,StatePicklist!$1:$1,StatePicklist!$3:$3,"NA",0))</f>
        <v/>
      </c>
      <c r="CK505" s="297" t="str">
        <f ca="1">IF(RMDF!CJ505="", "", IF(ISNUMBER(MATCH(RMDF!CJ505, INDIRECT(CJ505), 0)), "OK", "Invalid"))</f>
        <v/>
      </c>
      <c r="CL505" s="281"/>
      <c r="CM505" s="281"/>
      <c r="CN505" s="281"/>
      <c r="CO505" s="281" t="b">
        <f>AND(RMDF!CR505&gt;=0, RMDF!CR505&lt;=1-SUM(RMDF!Z505,RMDF!AG505,RMDF!AN505,RMDF!AU505,RMDF!BB505,RMDF!BI505,RMDF!BP505,RMDF!BW505,RMDF!CD505,RMDF!CK505), RMDF!CR505=ROUND(RMDF!CR505,4))</f>
        <v>1</v>
      </c>
      <c r="CP505" s="317">
        <f>RMDF!CP505</f>
        <v>0</v>
      </c>
      <c r="CQ505" s="318" t="str">
        <f>IF(CP505=0,"",_xlfn.XLOOKUP(CP505,StatePicklist!$1:$1,StatePicklist!$3:$3,"NA",0))</f>
        <v/>
      </c>
      <c r="CR505" s="297" t="str">
        <f ca="1">IF(RMDF!CQ505="", "", IF(ISNUMBER(MATCH(RMDF!CQ505, INDIRECT(CQ505), 0)), "OK", "Invalid"))</f>
        <v/>
      </c>
      <c r="CS505" s="281"/>
      <c r="CT505" s="281"/>
      <c r="CU505" s="281"/>
      <c r="CV505" s="281" t="b">
        <f>AND(RMDF!CY505&gt;=0, RMDF!CY505&lt;=1-SUM(RMDF!Z505,RMDF!AG505,RMDF!AN505,RMDF!AU505,RMDF!BB505,RMDF!BI505,RMDF!BP505,RMDF!BW505,RMDF!CD505,RMDF!CK505,RMDF!CR505), RMDF!CY505=ROUND(RMDF!CY505,4))</f>
        <v>1</v>
      </c>
      <c r="CW505" s="317">
        <f>RMDF!CW505</f>
        <v>0</v>
      </c>
      <c r="CX505" s="318" t="str">
        <f>IF(CW505=0,"",_xlfn.XLOOKUP(CW505,StatePicklist!$1:$1,StatePicklist!$3:$3,"NA",0))</f>
        <v/>
      </c>
      <c r="CY505" s="297" t="str">
        <f ca="1">IF(RMDF!CX505="", "", IF(ISNUMBER(MATCH(RMDF!CX505, INDIRECT(CX505), 0)), "OK", "Invalid"))</f>
        <v/>
      </c>
      <c r="CZ505" s="281"/>
      <c r="DA505" s="281"/>
      <c r="DB505" s="281"/>
      <c r="DC505" s="281" t="b">
        <f>AND(RMDF!DF505&gt;=0, RMDF!DF505&lt;=1-SUM(RMDF!Z505,RMDF!AG505,RMDF!AN505,RMDF!AU505,RMDF!BB505,RMDF!BI505,RMDF!BP505,RMDF!BW505,RMDF!CD505,RMDF!CK505,RMDF!CR505,RMDF!CY505), RMDF!DF505=ROUND(RMDF!DF505,4))</f>
        <v>1</v>
      </c>
      <c r="DD505" s="317">
        <f>RMDF!DD505</f>
        <v>0</v>
      </c>
      <c r="DE505" s="318" t="str">
        <f>IF(DD505=0,"",_xlfn.XLOOKUP(DD505,StatePicklist!$1:$1,StatePicklist!$3:$3,"NA",0))</f>
        <v/>
      </c>
      <c r="DF505" s="297" t="str">
        <f ca="1">IF(RMDF!DE505="", "", IF(ISNUMBER(MATCH(RMDF!DE505, INDIRECT(DE505), 0)), "OK", "Invalid"))</f>
        <v/>
      </c>
      <c r="DG505" s="281"/>
      <c r="DH505" s="281"/>
      <c r="DI505" s="281"/>
      <c r="DJ505" s="281" t="b">
        <f>AND(RMDF!DM505&gt;=0, RMDF!DM505&lt;=1-SUM(RMDF!Z505,RMDF!AG505,RMDF!AN505,RMDF!AU505,RMDF!BB505,RMDF!BI505,RMDF!BP505,RMDF!BW505,RMDF!CD505,RMDF!CK505,RMDF!CR505,RMDF!CY505,RMDF!DF505), RMDF!DM505=ROUND(RMDF!DM505,4))</f>
        <v>1</v>
      </c>
      <c r="DK505" s="317">
        <f>RMDF!DK505</f>
        <v>0</v>
      </c>
      <c r="DL505" s="318" t="str">
        <f>IF(DK505=0,"",_xlfn.XLOOKUP(DK505,StatePicklist!$1:$1,StatePicklist!$3:$3,"NA",0))</f>
        <v/>
      </c>
      <c r="DM505" s="297" t="str">
        <f ca="1">IF(RMDF!DL505="", "", IF(ISNUMBER(MATCH(RMDF!DL505, INDIRECT(DL505), 0)), "OK", "Invalid"))</f>
        <v/>
      </c>
      <c r="DN505" s="281"/>
      <c r="DO505" s="281"/>
      <c r="DP505" s="281"/>
      <c r="DQ505" s="281" t="b">
        <f>AND(RMDF!DT505&gt;=0, RMDF!DT505&lt;=1-SUM(RMDF!Z505,RMDF!AG505,RMDF!AN505,RMDF!AU505,RMDF!BB505,RMDF!BI505,RMDF!BP505,RMDF!BW505,RMDF!CD505,RMDF!CK505,RMDF!CR505,RMDF!CY505,RMDF!DF505,RMDF!DM505), RMDF!DT505=ROUND(RMDF!DT505,4))</f>
        <v>1</v>
      </c>
      <c r="DR505" s="317">
        <f>RMDF!DR505</f>
        <v>0</v>
      </c>
      <c r="DS505" s="318" t="str">
        <f>IF(DR505=0,"",_xlfn.XLOOKUP(DR505,StatePicklist!$1:$1,StatePicklist!$3:$3,"NA",0))</f>
        <v/>
      </c>
      <c r="DT505" s="297" t="str">
        <f ca="1">IF(RMDF!DS505="", "", IF(ISNUMBER(MATCH(RMDF!DS505, INDIRECT(DS505), 0)), "OK", "Invalid"))</f>
        <v/>
      </c>
      <c r="DU505" s="281"/>
      <c r="DV505" s="281"/>
      <c r="DW505" s="281"/>
      <c r="DX505" s="281" t="b">
        <f>AND(RMDF!EA505&gt;=0, RMDF!EA505&lt;=1-SUM(RMDF!Z505,RMDF!AG505,RMDF!AN505,RMDF!AU505,RMDF!BB505,RMDF!BI505,RMDF!BP505,RMDF!BW505,RMDF!CD505,RMDF!CK505,RMDF!CR505,RMDF!CY505,RMDF!DF505,RMDF!DM505,RMDF!DT505), RMDF!EA505=ROUND(RMDF!EA505,4))</f>
        <v>1</v>
      </c>
      <c r="DY505" s="317">
        <f>RMDF!DY505</f>
        <v>0</v>
      </c>
      <c r="DZ505" s="318" t="str">
        <f>IF(DY505=0,"",_xlfn.XLOOKUP(DY505,StatePicklist!$1:$1,StatePicklist!$3:$3,"NA",0))</f>
        <v/>
      </c>
      <c r="EA505" s="297" t="str">
        <f ca="1">IF(RMDF!DZ505="", "", IF(ISNUMBER(MATCH(RMDF!DZ505, INDIRECT(DZ505), 0)), "OK", "Invalid"))</f>
        <v/>
      </c>
      <c r="EB505" s="281"/>
      <c r="EC505" s="281"/>
      <c r="ED505" s="281"/>
      <c r="EE505" s="281" t="b">
        <f>AND(RMDF!EH505&gt;=0, RMDF!EH505&lt;=1-SUM(RMDF!Z505,RMDF!AG505,RMDF!AN505,RMDF!AU505,RMDF!BB505,RMDF!BI505,RMDF!BP505,RMDF!BW505,RMDF!CD505,RMDF!CK505,RMDF!CR505,RMDF!CY505,RMDF!DF505,RMDF!DM505,RMDF!DT505,RMDF!EA505), RMDF!EH505=ROUND(RMDF!EH505,4))</f>
        <v>1</v>
      </c>
      <c r="EF505" s="317">
        <f>RMDF!EF505</f>
        <v>0</v>
      </c>
      <c r="EG505" s="318" t="str">
        <f>IF(EF505=0,"",_xlfn.XLOOKUP(EF505,StatePicklist!$1:$1,StatePicklist!$3:$3,"NA",0))</f>
        <v/>
      </c>
      <c r="EH505" s="297" t="str">
        <f ca="1">IF(RMDF!EG505="", "", IF(ISNUMBER(MATCH(RMDF!EG505, INDIRECT(EG505), 0)), "OK", "Invalid"))</f>
        <v/>
      </c>
      <c r="EI505" s="281"/>
      <c r="EJ505" s="281"/>
      <c r="EK505" s="281"/>
      <c r="EL505" s="281" t="b">
        <f>AND(RMDF!EO505&gt;=0, RMDF!EO505&lt;=1-SUM(RMDF!Z505,RMDF!AG505,RMDF!AN505,RMDF!AU505,RMDF!BB505,RMDF!BI505,RMDF!BP505,RMDF!BW505,RMDF!CD505,RMDF!CK505,RMDF!CR505,RMDF!CY505,RMDF!DF505,RMDF!DM505,RMDF!DT505,RMDF!EA505,RMDF!EH505), RMDF!EO505=ROUND(RMDF!EO505,4))</f>
        <v>1</v>
      </c>
      <c r="EM505" s="317">
        <f>RMDF!EM505</f>
        <v>0</v>
      </c>
      <c r="EN505" s="318" t="str">
        <f>IF(EM505=0,"",_xlfn.XLOOKUP(EM505,StatePicklist!$1:$1,StatePicklist!$3:$3,"NA",0))</f>
        <v/>
      </c>
      <c r="EO505" s="297" t="str">
        <f ca="1">IF(RMDF!EN505="", "", IF(ISNUMBER(MATCH(RMDF!EN505, INDIRECT(EN505), 0)), "OK", "Invalid"))</f>
        <v/>
      </c>
      <c r="EP505" s="281"/>
      <c r="EQ505" s="281"/>
      <c r="ER505" s="281"/>
      <c r="ES505" s="281" t="b">
        <f>AND(RMDF!EV505&gt;=0, RMDF!EV505&lt;=1-SUM(RMDF!Z505,RMDF!AG505,RMDF!AN505,RMDF!AU505,RMDF!BB505,RMDF!BI505,RMDF!BP505,RMDF!BW505,RMDF!CD505,RMDF!CK505,RMDF!CR505,RMDF!CY505,RMDF!DF505,RMDF!DM505,RMDF!DT505,RMDF!EA505,RMDF!EH505,RMDF!EO505), RMDF!EV505=ROUND(RMDF!EV505,4))</f>
        <v>1</v>
      </c>
      <c r="ET505" s="317">
        <f>RMDF!ET505</f>
        <v>0</v>
      </c>
      <c r="EU505" s="318" t="str">
        <f>IF(ET505=0,"",_xlfn.XLOOKUP(ET505,StatePicklist!$1:$1,StatePicklist!$3:$3,"NA",0))</f>
        <v/>
      </c>
      <c r="EV505" s="297" t="str">
        <f ca="1">IF(RMDF!EU505="", "", IF(ISNUMBER(MATCH(RMDF!EU505, INDIRECT(EU505), 0)), "OK", "Invalid"))</f>
        <v/>
      </c>
      <c r="EW505" s="281"/>
      <c r="EX505" s="281"/>
      <c r="EY505" s="281"/>
      <c r="EZ505" s="281" t="b">
        <f>AND(RMDF!FC505&gt;=0, RMDF!FC505&lt;=1-SUM(RMDF!Z505,RMDF!AG505,RMDF!AN505,RMDF!AU505,RMDF!BB505,RMDF!BI505,RMDF!BP505,RMDF!BW505,RMDF!CD505,RMDF!CK505,RMDF!CR505,RMDF!CY505,RMDF!DF505,RMDF!DM505,RMDF!DT505,RMDF!EA505,RMDF!EH505,RMDF!EO505,RMDF!EV505), RMDF!FC505=ROUND(RMDF!FC505,4))</f>
        <v>1</v>
      </c>
      <c r="FA505" s="317">
        <f>RMDF!FA505</f>
        <v>0</v>
      </c>
      <c r="FB505" s="318" t="str">
        <f>IF(FA505=0,"",_xlfn.XLOOKUP(FA505,StatePicklist!$1:$1,StatePicklist!$3:$3,"NA",0))</f>
        <v/>
      </c>
      <c r="FC505" s="297" t="str">
        <f ca="1">IF(RMDF!FB505="", "", IF(ISNUMBER(MATCH(RMDF!FB505, INDIRECT(FB505), 0)), "OK", "Invalid"))</f>
        <v/>
      </c>
    </row>
    <row r="506" spans="1:159" s="205" customFormat="1" ht="39.9" customHeight="1" x14ac:dyDescent="0.25">
      <c r="A506" s="206"/>
      <c r="B506" s="196"/>
      <c r="C506" s="197"/>
      <c r="D506" s="198"/>
      <c r="E506" s="199"/>
      <c r="F506" s="200"/>
      <c r="G506" s="201"/>
      <c r="H506" s="292"/>
      <c r="I506" s="305">
        <f>RMDF!I506</f>
        <v>0</v>
      </c>
      <c r="J506" s="305" t="str">
        <f>IF(I506=ProductCode!$B$30,"PDReclPost",IF(OR(I506=ProductCode!$C$30,I506=ProductCode!$E$30,I506=ProductCode!$G$30),"PDPreCon",IF(OR(I506=ProductCode!$D$30,I506=ProductCode!$F$30),"PDNotReclPost","")))</f>
        <v/>
      </c>
      <c r="K506" s="305" t="str">
        <f t="shared" si="30"/>
        <v/>
      </c>
      <c r="L506" s="289"/>
      <c r="M506" s="305" t="str">
        <f t="shared" si="30"/>
        <v/>
      </c>
      <c r="N506" s="289" t="b">
        <f>AND(RMDF!N506&gt;=0, RMDF!N506&lt;=1-RMDF!L506, RMDF!N506=ROUND(RMDF!N506,4))</f>
        <v>1</v>
      </c>
      <c r="O506" s="286" t="str">
        <f>IF(P506="","",IF(I506="","",IF(LEFT(I506,13)="Reclaimed pos",RawMaterialCode!$E$569,RawMaterialCode!$E$568)))</f>
        <v>Reclaimed pre-consumer mixed fibers (RM0578)</v>
      </c>
      <c r="P506" s="295">
        <f t="shared" si="31"/>
        <v>1</v>
      </c>
      <c r="Q506" s="202"/>
      <c r="R506" s="203"/>
      <c r="S506" s="204" t="str">
        <f t="shared" si="32"/>
        <v/>
      </c>
      <c r="T506" s="281"/>
      <c r="U506" s="281"/>
      <c r="V506" s="281"/>
      <c r="W506" s="281"/>
      <c r="X506" s="317">
        <f>RMDF!X506</f>
        <v>0</v>
      </c>
      <c r="Y506" s="318" t="str">
        <f>IF(X506=0,"",_xlfn.XLOOKUP(X506,StatePicklist!$1:$1,StatePicklist!$3:$3,"NA",0))</f>
        <v/>
      </c>
      <c r="Z506" s="297" t="str">
        <f ca="1">IF(RMDF!Y506="", "", IF(ISNUMBER(MATCH(RMDF!Y506, INDIRECT(Y506), 0)), "OK", "Invalid"))</f>
        <v/>
      </c>
      <c r="AA506" s="281"/>
      <c r="AB506" s="281"/>
      <c r="AC506" s="281"/>
      <c r="AD506" s="281" t="b">
        <f>AND(RMDF!AG506&gt;=0, RMDF!AG506&lt;=1-RMDF!Z506, RMDF!AG506=ROUND(RMDF!AG506,4))</f>
        <v>1</v>
      </c>
      <c r="AE506" s="317">
        <f>RMDF!AE506</f>
        <v>0</v>
      </c>
      <c r="AF506" s="318" t="str">
        <f>IF(AE506=0,"",_xlfn.XLOOKUP(AE506,StatePicklist!$1:$1,StatePicklist!$3:$3,"NA",0))</f>
        <v/>
      </c>
      <c r="AG506" s="297" t="str">
        <f ca="1">IF(RMDF!AF506="", "", IF(ISNUMBER(MATCH(RMDF!AF506, INDIRECT(AF506), 0)), "OK", "Invalid"))</f>
        <v/>
      </c>
      <c r="AH506" s="281"/>
      <c r="AI506" s="281"/>
      <c r="AJ506" s="281"/>
      <c r="AK506" s="281" t="b">
        <f>AND(RMDF!AN506&gt;=0, RMDF!AN506&lt;=1-SUM(RMDF!Z506,RMDF!AG506), RMDF!AN506=ROUND(RMDF!AN506,4))</f>
        <v>1</v>
      </c>
      <c r="AL506" s="317">
        <f>RMDF!AL506</f>
        <v>0</v>
      </c>
      <c r="AM506" s="318" t="str">
        <f>IF(AL506=0,"",_xlfn.XLOOKUP(AL506,StatePicklist!$1:$1,StatePicklist!$3:$3,"NA",0))</f>
        <v/>
      </c>
      <c r="AN506" s="297" t="str">
        <f ca="1">IF(RMDF!AM506="", "", IF(ISNUMBER(MATCH(RMDF!AM506, INDIRECT(AM506), 0)), "OK", "Invalid"))</f>
        <v/>
      </c>
      <c r="AO506" s="281"/>
      <c r="AP506" s="281"/>
      <c r="AQ506" s="281"/>
      <c r="AR506" s="281" t="b">
        <f>AND(RMDF!AU506&gt;=0, RMDF!AU506&lt;=1-SUM(RMDF!Z506,RMDF!AG506,RMDF!AN506), RMDF!AU506=ROUND(RMDF!AU506,4))</f>
        <v>1</v>
      </c>
      <c r="AS506" s="317">
        <f>RMDF!AS506</f>
        <v>0</v>
      </c>
      <c r="AT506" s="318" t="str">
        <f>IF(AS506=0,"",_xlfn.XLOOKUP(AS506,StatePicklist!$1:$1,StatePicklist!$3:$3,"NA",0))</f>
        <v/>
      </c>
      <c r="AU506" s="297" t="str">
        <f ca="1">IF(RMDF!AT506="", "", IF(ISNUMBER(MATCH(RMDF!AT506, INDIRECT(AT506), 0)), "OK", "Invalid"))</f>
        <v/>
      </c>
      <c r="AV506" s="281"/>
      <c r="AW506" s="281"/>
      <c r="AX506" s="281"/>
      <c r="AY506" s="281" t="b">
        <f>AND(RMDF!BB506&gt;=0, RMDF!BB506&lt;=1-SUM(RMDF!Z506,RMDF!AG506,RMDF!AN506,RMDF!AU506), RMDF!BB506=ROUND(RMDF!BB506,4))</f>
        <v>1</v>
      </c>
      <c r="AZ506" s="317">
        <f>RMDF!AZ506</f>
        <v>0</v>
      </c>
      <c r="BA506" s="318" t="str">
        <f>IF(AZ506=0,"",_xlfn.XLOOKUP(AZ506,StatePicklist!$1:$1,StatePicklist!$3:$3,"NA",0))</f>
        <v/>
      </c>
      <c r="BB506" s="297" t="str">
        <f ca="1">IF(RMDF!BA506="", "", IF(ISNUMBER(MATCH(RMDF!BA506, INDIRECT(BA506), 0)), "OK", "Invalid"))</f>
        <v/>
      </c>
      <c r="BC506" s="281"/>
      <c r="BD506" s="281"/>
      <c r="BE506" s="281"/>
      <c r="BF506" s="281" t="b">
        <f>AND(RMDF!BI506&gt;=0, RMDF!BI506&lt;=1-SUM(RMDF!Z506,RMDF!AG506,RMDF!AN506,RMDF!AU506,RMDF!BB506), RMDF!BI506=ROUND(RMDF!BI506,4))</f>
        <v>1</v>
      </c>
      <c r="BG506" s="317">
        <f>RMDF!BG506</f>
        <v>0</v>
      </c>
      <c r="BH506" s="318" t="str">
        <f>IF(BG506=0,"",_xlfn.XLOOKUP(BG506,StatePicklist!$1:$1,StatePicklist!$3:$3,"NA",0))</f>
        <v/>
      </c>
      <c r="BI506" s="297" t="str">
        <f ca="1">IF(RMDF!BH506="", "", IF(ISNUMBER(MATCH(RMDF!BH506, INDIRECT(BH506), 0)), "OK", "Invalid"))</f>
        <v/>
      </c>
      <c r="BJ506" s="281"/>
      <c r="BK506" s="281"/>
      <c r="BL506" s="281"/>
      <c r="BM506" s="281" t="b">
        <f>AND(RMDF!BP506&gt;=0, RMDF!BP506&lt;=1-SUM(RMDF!Z506,RMDF!AG506,RMDF!AN506,RMDF!AU506,RMDF!BB506,RMDF!BI506), RMDF!BP506=ROUND(RMDF!BP506,4))</f>
        <v>1</v>
      </c>
      <c r="BN506" s="317">
        <f>RMDF!BN506</f>
        <v>0</v>
      </c>
      <c r="BO506" s="318" t="str">
        <f>IF(BN506=0,"",_xlfn.XLOOKUP(BN506,StatePicklist!$1:$1,StatePicklist!$3:$3,"NA",0))</f>
        <v/>
      </c>
      <c r="BP506" s="297" t="str">
        <f ca="1">IF(RMDF!BO506="", "", IF(ISNUMBER(MATCH(RMDF!BO506, INDIRECT(BO506), 0)), "OK", "Invalid"))</f>
        <v/>
      </c>
      <c r="BQ506" s="281"/>
      <c r="BR506" s="281"/>
      <c r="BS506" s="281"/>
      <c r="BT506" s="281" t="b">
        <f>AND(RMDF!BW506&gt;=0, RMDF!BW506&lt;=1-SUM(RMDF!Z506,RMDF!AG506,RMDF!AN506,RMDF!AU506,RMDF!BB506,RMDF!BI506,RMDF!BP506), RMDF!BW506=ROUND(RMDF!BW506,4))</f>
        <v>1</v>
      </c>
      <c r="BU506" s="317">
        <f>RMDF!BU506</f>
        <v>0</v>
      </c>
      <c r="BV506" s="318" t="str">
        <f>IF(BU506=0,"",_xlfn.XLOOKUP(BU506,StatePicklist!$1:$1,StatePicklist!$3:$3,"NA",0))</f>
        <v/>
      </c>
      <c r="BW506" s="297" t="str">
        <f ca="1">IF(RMDF!BV506="", "", IF(ISNUMBER(MATCH(RMDF!BV506, INDIRECT(BV506), 0)), "OK", "Invalid"))</f>
        <v/>
      </c>
      <c r="BX506" s="281"/>
      <c r="BY506" s="281"/>
      <c r="BZ506" s="281"/>
      <c r="CA506" s="281" t="b">
        <f>AND(RMDF!CD506&gt;=0, RMDF!CD506&lt;=1-SUM(RMDF!Z506,RMDF!AG506,RMDF!AN506,RMDF!AU506,RMDF!BB506,RMDF!BI506,RMDF!BP506,RMDF!BW506), RMDF!CD506=ROUND(RMDF!CD506,4))</f>
        <v>1</v>
      </c>
      <c r="CB506" s="317">
        <f>RMDF!CB506</f>
        <v>0</v>
      </c>
      <c r="CC506" s="318" t="str">
        <f>IF(CB506=0,"",_xlfn.XLOOKUP(CB506,StatePicklist!$1:$1,StatePicklist!$3:$3,"NA",0))</f>
        <v/>
      </c>
      <c r="CD506" s="297" t="str">
        <f ca="1">IF(RMDF!CC506="", "", IF(ISNUMBER(MATCH(RMDF!CC506, INDIRECT(CC506), 0)), "OK", "Invalid"))</f>
        <v/>
      </c>
      <c r="CE506" s="281"/>
      <c r="CF506" s="281"/>
      <c r="CG506" s="281"/>
      <c r="CH506" s="281" t="b">
        <f>AND(RMDF!CK506&gt;=0, RMDF!CK506&lt;=1-SUM(RMDF!Z506,RMDF!AG506,RMDF!AN506,RMDF!AU506,RMDF!BB506,RMDF!BI506,RMDF!BP506,RMDF!BW506,RMDF!CD506), RMDF!CK506=ROUND(RMDF!CK506,4))</f>
        <v>1</v>
      </c>
      <c r="CI506" s="317">
        <f>RMDF!CI506</f>
        <v>0</v>
      </c>
      <c r="CJ506" s="318" t="str">
        <f>IF(CI506=0,"",_xlfn.XLOOKUP(CI506,StatePicklist!$1:$1,StatePicklist!$3:$3,"NA",0))</f>
        <v/>
      </c>
      <c r="CK506" s="297" t="str">
        <f ca="1">IF(RMDF!CJ506="", "", IF(ISNUMBER(MATCH(RMDF!CJ506, INDIRECT(CJ506), 0)), "OK", "Invalid"))</f>
        <v/>
      </c>
      <c r="CL506" s="281"/>
      <c r="CM506" s="281"/>
      <c r="CN506" s="281"/>
      <c r="CO506" s="281" t="b">
        <f>AND(RMDF!CR506&gt;=0, RMDF!CR506&lt;=1-SUM(RMDF!Z506,RMDF!AG506,RMDF!AN506,RMDF!AU506,RMDF!BB506,RMDF!BI506,RMDF!BP506,RMDF!BW506,RMDF!CD506,RMDF!CK506), RMDF!CR506=ROUND(RMDF!CR506,4))</f>
        <v>1</v>
      </c>
      <c r="CP506" s="317">
        <f>RMDF!CP506</f>
        <v>0</v>
      </c>
      <c r="CQ506" s="318" t="str">
        <f>IF(CP506=0,"",_xlfn.XLOOKUP(CP506,StatePicklist!$1:$1,StatePicklist!$3:$3,"NA",0))</f>
        <v/>
      </c>
      <c r="CR506" s="297" t="str">
        <f ca="1">IF(RMDF!CQ506="", "", IF(ISNUMBER(MATCH(RMDF!CQ506, INDIRECT(CQ506), 0)), "OK", "Invalid"))</f>
        <v/>
      </c>
      <c r="CS506" s="281"/>
      <c r="CT506" s="281"/>
      <c r="CU506" s="281"/>
      <c r="CV506" s="281" t="b">
        <f>AND(RMDF!CY506&gt;=0, RMDF!CY506&lt;=1-SUM(RMDF!Z506,RMDF!AG506,RMDF!AN506,RMDF!AU506,RMDF!BB506,RMDF!BI506,RMDF!BP506,RMDF!BW506,RMDF!CD506,RMDF!CK506,RMDF!CR506), RMDF!CY506=ROUND(RMDF!CY506,4))</f>
        <v>1</v>
      </c>
      <c r="CW506" s="317">
        <f>RMDF!CW506</f>
        <v>0</v>
      </c>
      <c r="CX506" s="318" t="str">
        <f>IF(CW506=0,"",_xlfn.XLOOKUP(CW506,StatePicklist!$1:$1,StatePicklist!$3:$3,"NA",0))</f>
        <v/>
      </c>
      <c r="CY506" s="297" t="str">
        <f ca="1">IF(RMDF!CX506="", "", IF(ISNUMBER(MATCH(RMDF!CX506, INDIRECT(CX506), 0)), "OK", "Invalid"))</f>
        <v/>
      </c>
      <c r="CZ506" s="281"/>
      <c r="DA506" s="281"/>
      <c r="DB506" s="281"/>
      <c r="DC506" s="281" t="b">
        <f>AND(RMDF!DF506&gt;=0, RMDF!DF506&lt;=1-SUM(RMDF!Z506,RMDF!AG506,RMDF!AN506,RMDF!AU506,RMDF!BB506,RMDF!BI506,RMDF!BP506,RMDF!BW506,RMDF!CD506,RMDF!CK506,RMDF!CR506,RMDF!CY506), RMDF!DF506=ROUND(RMDF!DF506,4))</f>
        <v>1</v>
      </c>
      <c r="DD506" s="317">
        <f>RMDF!DD506</f>
        <v>0</v>
      </c>
      <c r="DE506" s="318" t="str">
        <f>IF(DD506=0,"",_xlfn.XLOOKUP(DD506,StatePicklist!$1:$1,StatePicklist!$3:$3,"NA",0))</f>
        <v/>
      </c>
      <c r="DF506" s="297" t="str">
        <f ca="1">IF(RMDF!DE506="", "", IF(ISNUMBER(MATCH(RMDF!DE506, INDIRECT(DE506), 0)), "OK", "Invalid"))</f>
        <v/>
      </c>
      <c r="DG506" s="281"/>
      <c r="DH506" s="281"/>
      <c r="DI506" s="281"/>
      <c r="DJ506" s="281" t="b">
        <f>AND(RMDF!DM506&gt;=0, RMDF!DM506&lt;=1-SUM(RMDF!Z506,RMDF!AG506,RMDF!AN506,RMDF!AU506,RMDF!BB506,RMDF!BI506,RMDF!BP506,RMDF!BW506,RMDF!CD506,RMDF!CK506,RMDF!CR506,RMDF!CY506,RMDF!DF506), RMDF!DM506=ROUND(RMDF!DM506,4))</f>
        <v>1</v>
      </c>
      <c r="DK506" s="317">
        <f>RMDF!DK506</f>
        <v>0</v>
      </c>
      <c r="DL506" s="318" t="str">
        <f>IF(DK506=0,"",_xlfn.XLOOKUP(DK506,StatePicklist!$1:$1,StatePicklist!$3:$3,"NA",0))</f>
        <v/>
      </c>
      <c r="DM506" s="297" t="str">
        <f ca="1">IF(RMDF!DL506="", "", IF(ISNUMBER(MATCH(RMDF!DL506, INDIRECT(DL506), 0)), "OK", "Invalid"))</f>
        <v/>
      </c>
      <c r="DN506" s="281"/>
      <c r="DO506" s="281"/>
      <c r="DP506" s="281"/>
      <c r="DQ506" s="281" t="b">
        <f>AND(RMDF!DT506&gt;=0, RMDF!DT506&lt;=1-SUM(RMDF!Z506,RMDF!AG506,RMDF!AN506,RMDF!AU506,RMDF!BB506,RMDF!BI506,RMDF!BP506,RMDF!BW506,RMDF!CD506,RMDF!CK506,RMDF!CR506,RMDF!CY506,RMDF!DF506,RMDF!DM506), RMDF!DT506=ROUND(RMDF!DT506,4))</f>
        <v>1</v>
      </c>
      <c r="DR506" s="317">
        <f>RMDF!DR506</f>
        <v>0</v>
      </c>
      <c r="DS506" s="318" t="str">
        <f>IF(DR506=0,"",_xlfn.XLOOKUP(DR506,StatePicklist!$1:$1,StatePicklist!$3:$3,"NA",0))</f>
        <v/>
      </c>
      <c r="DT506" s="297" t="str">
        <f ca="1">IF(RMDF!DS506="", "", IF(ISNUMBER(MATCH(RMDF!DS506, INDIRECT(DS506), 0)), "OK", "Invalid"))</f>
        <v/>
      </c>
      <c r="DU506" s="281"/>
      <c r="DV506" s="281"/>
      <c r="DW506" s="281"/>
      <c r="DX506" s="281" t="b">
        <f>AND(RMDF!EA506&gt;=0, RMDF!EA506&lt;=1-SUM(RMDF!Z506,RMDF!AG506,RMDF!AN506,RMDF!AU506,RMDF!BB506,RMDF!BI506,RMDF!BP506,RMDF!BW506,RMDF!CD506,RMDF!CK506,RMDF!CR506,RMDF!CY506,RMDF!DF506,RMDF!DM506,RMDF!DT506), RMDF!EA506=ROUND(RMDF!EA506,4))</f>
        <v>1</v>
      </c>
      <c r="DY506" s="317">
        <f>RMDF!DY506</f>
        <v>0</v>
      </c>
      <c r="DZ506" s="318" t="str">
        <f>IF(DY506=0,"",_xlfn.XLOOKUP(DY506,StatePicklist!$1:$1,StatePicklist!$3:$3,"NA",0))</f>
        <v/>
      </c>
      <c r="EA506" s="297" t="str">
        <f ca="1">IF(RMDF!DZ506="", "", IF(ISNUMBER(MATCH(RMDF!DZ506, INDIRECT(DZ506), 0)), "OK", "Invalid"))</f>
        <v/>
      </c>
      <c r="EB506" s="281"/>
      <c r="EC506" s="281"/>
      <c r="ED506" s="281"/>
      <c r="EE506" s="281" t="b">
        <f>AND(RMDF!EH506&gt;=0, RMDF!EH506&lt;=1-SUM(RMDF!Z506,RMDF!AG506,RMDF!AN506,RMDF!AU506,RMDF!BB506,RMDF!BI506,RMDF!BP506,RMDF!BW506,RMDF!CD506,RMDF!CK506,RMDF!CR506,RMDF!CY506,RMDF!DF506,RMDF!DM506,RMDF!DT506,RMDF!EA506), RMDF!EH506=ROUND(RMDF!EH506,4))</f>
        <v>1</v>
      </c>
      <c r="EF506" s="317">
        <f>RMDF!EF506</f>
        <v>0</v>
      </c>
      <c r="EG506" s="318" t="str">
        <f>IF(EF506=0,"",_xlfn.XLOOKUP(EF506,StatePicklist!$1:$1,StatePicklist!$3:$3,"NA",0))</f>
        <v/>
      </c>
      <c r="EH506" s="297" t="str">
        <f ca="1">IF(RMDF!EG506="", "", IF(ISNUMBER(MATCH(RMDF!EG506, INDIRECT(EG506), 0)), "OK", "Invalid"))</f>
        <v/>
      </c>
      <c r="EI506" s="281"/>
      <c r="EJ506" s="281"/>
      <c r="EK506" s="281"/>
      <c r="EL506" s="281" t="b">
        <f>AND(RMDF!EO506&gt;=0, RMDF!EO506&lt;=1-SUM(RMDF!Z506,RMDF!AG506,RMDF!AN506,RMDF!AU506,RMDF!BB506,RMDF!BI506,RMDF!BP506,RMDF!BW506,RMDF!CD506,RMDF!CK506,RMDF!CR506,RMDF!CY506,RMDF!DF506,RMDF!DM506,RMDF!DT506,RMDF!EA506,RMDF!EH506), RMDF!EO506=ROUND(RMDF!EO506,4))</f>
        <v>1</v>
      </c>
      <c r="EM506" s="317">
        <f>RMDF!EM506</f>
        <v>0</v>
      </c>
      <c r="EN506" s="318" t="str">
        <f>IF(EM506=0,"",_xlfn.XLOOKUP(EM506,StatePicklist!$1:$1,StatePicklist!$3:$3,"NA",0))</f>
        <v/>
      </c>
      <c r="EO506" s="297" t="str">
        <f ca="1">IF(RMDF!EN506="", "", IF(ISNUMBER(MATCH(RMDF!EN506, INDIRECT(EN506), 0)), "OK", "Invalid"))</f>
        <v/>
      </c>
      <c r="EP506" s="281"/>
      <c r="EQ506" s="281"/>
      <c r="ER506" s="281"/>
      <c r="ES506" s="281" t="b">
        <f>AND(RMDF!EV506&gt;=0, RMDF!EV506&lt;=1-SUM(RMDF!Z506,RMDF!AG506,RMDF!AN506,RMDF!AU506,RMDF!BB506,RMDF!BI506,RMDF!BP506,RMDF!BW506,RMDF!CD506,RMDF!CK506,RMDF!CR506,RMDF!CY506,RMDF!DF506,RMDF!DM506,RMDF!DT506,RMDF!EA506,RMDF!EH506,RMDF!EO506), RMDF!EV506=ROUND(RMDF!EV506,4))</f>
        <v>1</v>
      </c>
      <c r="ET506" s="317">
        <f>RMDF!ET506</f>
        <v>0</v>
      </c>
      <c r="EU506" s="318" t="str">
        <f>IF(ET506=0,"",_xlfn.XLOOKUP(ET506,StatePicklist!$1:$1,StatePicklist!$3:$3,"NA",0))</f>
        <v/>
      </c>
      <c r="EV506" s="297" t="str">
        <f ca="1">IF(RMDF!EU506="", "", IF(ISNUMBER(MATCH(RMDF!EU506, INDIRECT(EU506), 0)), "OK", "Invalid"))</f>
        <v/>
      </c>
      <c r="EW506" s="281"/>
      <c r="EX506" s="281"/>
      <c r="EY506" s="281"/>
      <c r="EZ506" s="281" t="b">
        <f>AND(RMDF!FC506&gt;=0, RMDF!FC506&lt;=1-SUM(RMDF!Z506,RMDF!AG506,RMDF!AN506,RMDF!AU506,RMDF!BB506,RMDF!BI506,RMDF!BP506,RMDF!BW506,RMDF!CD506,RMDF!CK506,RMDF!CR506,RMDF!CY506,RMDF!DF506,RMDF!DM506,RMDF!DT506,RMDF!EA506,RMDF!EH506,RMDF!EO506,RMDF!EV506), RMDF!FC506=ROUND(RMDF!FC506,4))</f>
        <v>1</v>
      </c>
      <c r="FA506" s="317">
        <f>RMDF!FA506</f>
        <v>0</v>
      </c>
      <c r="FB506" s="318" t="str">
        <f>IF(FA506=0,"",_xlfn.XLOOKUP(FA506,StatePicklist!$1:$1,StatePicklist!$3:$3,"NA",0))</f>
        <v/>
      </c>
      <c r="FC506" s="297" t="str">
        <f ca="1">IF(RMDF!FB506="", "", IF(ISNUMBER(MATCH(RMDF!FB506, INDIRECT(FB506), 0)), "OK", "Invalid"))</f>
        <v/>
      </c>
    </row>
    <row r="507" spans="1:159" s="205" customFormat="1" ht="39.9" customHeight="1" x14ac:dyDescent="0.25">
      <c r="A507" s="206"/>
      <c r="B507" s="196"/>
      <c r="C507" s="197"/>
      <c r="D507" s="198"/>
      <c r="E507" s="199"/>
      <c r="F507" s="200"/>
      <c r="G507" s="201"/>
      <c r="H507" s="292"/>
      <c r="I507" s="305">
        <f>RMDF!I507</f>
        <v>0</v>
      </c>
      <c r="J507" s="305" t="str">
        <f>IF(I507=ProductCode!$B$30,"PDReclPost",IF(OR(I507=ProductCode!$C$30,I507=ProductCode!$E$30,I507=ProductCode!$G$30),"PDPreCon",IF(OR(I507=ProductCode!$D$30,I507=ProductCode!$F$30),"PDNotReclPost","")))</f>
        <v/>
      </c>
      <c r="K507" s="305" t="str">
        <f t="shared" si="30"/>
        <v/>
      </c>
      <c r="L507" s="289"/>
      <c r="M507" s="305" t="str">
        <f t="shared" si="30"/>
        <v/>
      </c>
      <c r="N507" s="289" t="b">
        <f>AND(RMDF!N507&gt;=0, RMDF!N507&lt;=1-RMDF!L507, RMDF!N507=ROUND(RMDF!N507,4))</f>
        <v>1</v>
      </c>
      <c r="O507" s="286" t="str">
        <f>IF(P507="","",IF(I507="","",IF(LEFT(I507,13)="Reclaimed pos",RawMaterialCode!$E$569,RawMaterialCode!$E$568)))</f>
        <v>Reclaimed pre-consumer mixed fibers (RM0578)</v>
      </c>
      <c r="P507" s="295">
        <f t="shared" si="31"/>
        <v>1</v>
      </c>
      <c r="Q507" s="202"/>
      <c r="R507" s="203"/>
      <c r="S507" s="204" t="str">
        <f t="shared" si="32"/>
        <v/>
      </c>
      <c r="T507" s="281"/>
      <c r="U507" s="281"/>
      <c r="V507" s="281"/>
      <c r="W507" s="281"/>
      <c r="X507" s="317">
        <f>RMDF!X507</f>
        <v>0</v>
      </c>
      <c r="Y507" s="318" t="str">
        <f>IF(X507=0,"",_xlfn.XLOOKUP(X507,StatePicklist!$1:$1,StatePicklist!$3:$3,"NA",0))</f>
        <v/>
      </c>
      <c r="Z507" s="297" t="str">
        <f ca="1">IF(RMDF!Y507="", "", IF(ISNUMBER(MATCH(RMDF!Y507, INDIRECT(Y507), 0)), "OK", "Invalid"))</f>
        <v/>
      </c>
      <c r="AA507" s="281"/>
      <c r="AB507" s="281"/>
      <c r="AC507" s="281"/>
      <c r="AD507" s="281" t="b">
        <f>AND(RMDF!AG507&gt;=0, RMDF!AG507&lt;=1-RMDF!Z507, RMDF!AG507=ROUND(RMDF!AG507,4))</f>
        <v>1</v>
      </c>
      <c r="AE507" s="317">
        <f>RMDF!AE507</f>
        <v>0</v>
      </c>
      <c r="AF507" s="318" t="str">
        <f>IF(AE507=0,"",_xlfn.XLOOKUP(AE507,StatePicklist!$1:$1,StatePicklist!$3:$3,"NA",0))</f>
        <v/>
      </c>
      <c r="AG507" s="297" t="str">
        <f ca="1">IF(RMDF!AF507="", "", IF(ISNUMBER(MATCH(RMDF!AF507, INDIRECT(AF507), 0)), "OK", "Invalid"))</f>
        <v/>
      </c>
      <c r="AH507" s="281"/>
      <c r="AI507" s="281"/>
      <c r="AJ507" s="281"/>
      <c r="AK507" s="281" t="b">
        <f>AND(RMDF!AN507&gt;=0, RMDF!AN507&lt;=1-SUM(RMDF!Z507,RMDF!AG507), RMDF!AN507=ROUND(RMDF!AN507,4))</f>
        <v>1</v>
      </c>
      <c r="AL507" s="317">
        <f>RMDF!AL507</f>
        <v>0</v>
      </c>
      <c r="AM507" s="318" t="str">
        <f>IF(AL507=0,"",_xlfn.XLOOKUP(AL507,StatePicklist!$1:$1,StatePicklist!$3:$3,"NA",0))</f>
        <v/>
      </c>
      <c r="AN507" s="297" t="str">
        <f ca="1">IF(RMDF!AM507="", "", IF(ISNUMBER(MATCH(RMDF!AM507, INDIRECT(AM507), 0)), "OK", "Invalid"))</f>
        <v/>
      </c>
      <c r="AO507" s="281"/>
      <c r="AP507" s="281"/>
      <c r="AQ507" s="281"/>
      <c r="AR507" s="281" t="b">
        <f>AND(RMDF!AU507&gt;=0, RMDF!AU507&lt;=1-SUM(RMDF!Z507,RMDF!AG507,RMDF!AN507), RMDF!AU507=ROUND(RMDF!AU507,4))</f>
        <v>1</v>
      </c>
      <c r="AS507" s="317">
        <f>RMDF!AS507</f>
        <v>0</v>
      </c>
      <c r="AT507" s="318" t="str">
        <f>IF(AS507=0,"",_xlfn.XLOOKUP(AS507,StatePicklist!$1:$1,StatePicklist!$3:$3,"NA",0))</f>
        <v/>
      </c>
      <c r="AU507" s="297" t="str">
        <f ca="1">IF(RMDF!AT507="", "", IF(ISNUMBER(MATCH(RMDF!AT507, INDIRECT(AT507), 0)), "OK", "Invalid"))</f>
        <v/>
      </c>
      <c r="AV507" s="281"/>
      <c r="AW507" s="281"/>
      <c r="AX507" s="281"/>
      <c r="AY507" s="281" t="b">
        <f>AND(RMDF!BB507&gt;=0, RMDF!BB507&lt;=1-SUM(RMDF!Z507,RMDF!AG507,RMDF!AN507,RMDF!AU507), RMDF!BB507=ROUND(RMDF!BB507,4))</f>
        <v>1</v>
      </c>
      <c r="AZ507" s="317">
        <f>RMDF!AZ507</f>
        <v>0</v>
      </c>
      <c r="BA507" s="318" t="str">
        <f>IF(AZ507=0,"",_xlfn.XLOOKUP(AZ507,StatePicklist!$1:$1,StatePicklist!$3:$3,"NA",0))</f>
        <v/>
      </c>
      <c r="BB507" s="297" t="str">
        <f ca="1">IF(RMDF!BA507="", "", IF(ISNUMBER(MATCH(RMDF!BA507, INDIRECT(BA507), 0)), "OK", "Invalid"))</f>
        <v/>
      </c>
      <c r="BC507" s="281"/>
      <c r="BD507" s="281"/>
      <c r="BE507" s="281"/>
      <c r="BF507" s="281" t="b">
        <f>AND(RMDF!BI507&gt;=0, RMDF!BI507&lt;=1-SUM(RMDF!Z507,RMDF!AG507,RMDF!AN507,RMDF!AU507,RMDF!BB507), RMDF!BI507=ROUND(RMDF!BI507,4))</f>
        <v>1</v>
      </c>
      <c r="BG507" s="317">
        <f>RMDF!BG507</f>
        <v>0</v>
      </c>
      <c r="BH507" s="318" t="str">
        <f>IF(BG507=0,"",_xlfn.XLOOKUP(BG507,StatePicklist!$1:$1,StatePicklist!$3:$3,"NA",0))</f>
        <v/>
      </c>
      <c r="BI507" s="297" t="str">
        <f ca="1">IF(RMDF!BH507="", "", IF(ISNUMBER(MATCH(RMDF!BH507, INDIRECT(BH507), 0)), "OK", "Invalid"))</f>
        <v/>
      </c>
      <c r="BJ507" s="281"/>
      <c r="BK507" s="281"/>
      <c r="BL507" s="281"/>
      <c r="BM507" s="281" t="b">
        <f>AND(RMDF!BP507&gt;=0, RMDF!BP507&lt;=1-SUM(RMDF!Z507,RMDF!AG507,RMDF!AN507,RMDF!AU507,RMDF!BB507,RMDF!BI507), RMDF!BP507=ROUND(RMDF!BP507,4))</f>
        <v>1</v>
      </c>
      <c r="BN507" s="317">
        <f>RMDF!BN507</f>
        <v>0</v>
      </c>
      <c r="BO507" s="318" t="str">
        <f>IF(BN507=0,"",_xlfn.XLOOKUP(BN507,StatePicklist!$1:$1,StatePicklist!$3:$3,"NA",0))</f>
        <v/>
      </c>
      <c r="BP507" s="297" t="str">
        <f ca="1">IF(RMDF!BO507="", "", IF(ISNUMBER(MATCH(RMDF!BO507, INDIRECT(BO507), 0)), "OK", "Invalid"))</f>
        <v/>
      </c>
      <c r="BQ507" s="281"/>
      <c r="BR507" s="281"/>
      <c r="BS507" s="281"/>
      <c r="BT507" s="281" t="b">
        <f>AND(RMDF!BW507&gt;=0, RMDF!BW507&lt;=1-SUM(RMDF!Z507,RMDF!AG507,RMDF!AN507,RMDF!AU507,RMDF!BB507,RMDF!BI507,RMDF!BP507), RMDF!BW507=ROUND(RMDF!BW507,4))</f>
        <v>1</v>
      </c>
      <c r="BU507" s="317">
        <f>RMDF!BU507</f>
        <v>0</v>
      </c>
      <c r="BV507" s="318" t="str">
        <f>IF(BU507=0,"",_xlfn.XLOOKUP(BU507,StatePicklist!$1:$1,StatePicklist!$3:$3,"NA",0))</f>
        <v/>
      </c>
      <c r="BW507" s="297" t="str">
        <f ca="1">IF(RMDF!BV507="", "", IF(ISNUMBER(MATCH(RMDF!BV507, INDIRECT(BV507), 0)), "OK", "Invalid"))</f>
        <v/>
      </c>
      <c r="BX507" s="281"/>
      <c r="BY507" s="281"/>
      <c r="BZ507" s="281"/>
      <c r="CA507" s="281" t="b">
        <f>AND(RMDF!CD507&gt;=0, RMDF!CD507&lt;=1-SUM(RMDF!Z507,RMDF!AG507,RMDF!AN507,RMDF!AU507,RMDF!BB507,RMDF!BI507,RMDF!BP507,RMDF!BW507), RMDF!CD507=ROUND(RMDF!CD507,4))</f>
        <v>1</v>
      </c>
      <c r="CB507" s="317">
        <f>RMDF!CB507</f>
        <v>0</v>
      </c>
      <c r="CC507" s="318" t="str">
        <f>IF(CB507=0,"",_xlfn.XLOOKUP(CB507,StatePicklist!$1:$1,StatePicklist!$3:$3,"NA",0))</f>
        <v/>
      </c>
      <c r="CD507" s="297" t="str">
        <f ca="1">IF(RMDF!CC507="", "", IF(ISNUMBER(MATCH(RMDF!CC507, INDIRECT(CC507), 0)), "OK", "Invalid"))</f>
        <v/>
      </c>
      <c r="CE507" s="281"/>
      <c r="CF507" s="281"/>
      <c r="CG507" s="281"/>
      <c r="CH507" s="281" t="b">
        <f>AND(RMDF!CK507&gt;=0, RMDF!CK507&lt;=1-SUM(RMDF!Z507,RMDF!AG507,RMDF!AN507,RMDF!AU507,RMDF!BB507,RMDF!BI507,RMDF!BP507,RMDF!BW507,RMDF!CD507), RMDF!CK507=ROUND(RMDF!CK507,4))</f>
        <v>1</v>
      </c>
      <c r="CI507" s="317">
        <f>RMDF!CI507</f>
        <v>0</v>
      </c>
      <c r="CJ507" s="318" t="str">
        <f>IF(CI507=0,"",_xlfn.XLOOKUP(CI507,StatePicklist!$1:$1,StatePicklist!$3:$3,"NA",0))</f>
        <v/>
      </c>
      <c r="CK507" s="297" t="str">
        <f ca="1">IF(RMDF!CJ507="", "", IF(ISNUMBER(MATCH(RMDF!CJ507, INDIRECT(CJ507), 0)), "OK", "Invalid"))</f>
        <v/>
      </c>
      <c r="CL507" s="281"/>
      <c r="CM507" s="281"/>
      <c r="CN507" s="281"/>
      <c r="CO507" s="281" t="b">
        <f>AND(RMDF!CR507&gt;=0, RMDF!CR507&lt;=1-SUM(RMDF!Z507,RMDF!AG507,RMDF!AN507,RMDF!AU507,RMDF!BB507,RMDF!BI507,RMDF!BP507,RMDF!BW507,RMDF!CD507,RMDF!CK507), RMDF!CR507=ROUND(RMDF!CR507,4))</f>
        <v>1</v>
      </c>
      <c r="CP507" s="317">
        <f>RMDF!CP507</f>
        <v>0</v>
      </c>
      <c r="CQ507" s="318" t="str">
        <f>IF(CP507=0,"",_xlfn.XLOOKUP(CP507,StatePicklist!$1:$1,StatePicklist!$3:$3,"NA",0))</f>
        <v/>
      </c>
      <c r="CR507" s="297" t="str">
        <f ca="1">IF(RMDF!CQ507="", "", IF(ISNUMBER(MATCH(RMDF!CQ507, INDIRECT(CQ507), 0)), "OK", "Invalid"))</f>
        <v/>
      </c>
      <c r="CS507" s="281"/>
      <c r="CT507" s="281"/>
      <c r="CU507" s="281"/>
      <c r="CV507" s="281" t="b">
        <f>AND(RMDF!CY507&gt;=0, RMDF!CY507&lt;=1-SUM(RMDF!Z507,RMDF!AG507,RMDF!AN507,RMDF!AU507,RMDF!BB507,RMDF!BI507,RMDF!BP507,RMDF!BW507,RMDF!CD507,RMDF!CK507,RMDF!CR507), RMDF!CY507=ROUND(RMDF!CY507,4))</f>
        <v>1</v>
      </c>
      <c r="CW507" s="317">
        <f>RMDF!CW507</f>
        <v>0</v>
      </c>
      <c r="CX507" s="318" t="str">
        <f>IF(CW507=0,"",_xlfn.XLOOKUP(CW507,StatePicklist!$1:$1,StatePicklist!$3:$3,"NA",0))</f>
        <v/>
      </c>
      <c r="CY507" s="297" t="str">
        <f ca="1">IF(RMDF!CX507="", "", IF(ISNUMBER(MATCH(RMDF!CX507, INDIRECT(CX507), 0)), "OK", "Invalid"))</f>
        <v/>
      </c>
      <c r="CZ507" s="281"/>
      <c r="DA507" s="281"/>
      <c r="DB507" s="281"/>
      <c r="DC507" s="281" t="b">
        <f>AND(RMDF!DF507&gt;=0, RMDF!DF507&lt;=1-SUM(RMDF!Z507,RMDF!AG507,RMDF!AN507,RMDF!AU507,RMDF!BB507,RMDF!BI507,RMDF!BP507,RMDF!BW507,RMDF!CD507,RMDF!CK507,RMDF!CR507,RMDF!CY507), RMDF!DF507=ROUND(RMDF!DF507,4))</f>
        <v>1</v>
      </c>
      <c r="DD507" s="317">
        <f>RMDF!DD507</f>
        <v>0</v>
      </c>
      <c r="DE507" s="318" t="str">
        <f>IF(DD507=0,"",_xlfn.XLOOKUP(DD507,StatePicklist!$1:$1,StatePicklist!$3:$3,"NA",0))</f>
        <v/>
      </c>
      <c r="DF507" s="297" t="str">
        <f ca="1">IF(RMDF!DE507="", "", IF(ISNUMBER(MATCH(RMDF!DE507, INDIRECT(DE507), 0)), "OK", "Invalid"))</f>
        <v/>
      </c>
      <c r="DG507" s="281"/>
      <c r="DH507" s="281"/>
      <c r="DI507" s="281"/>
      <c r="DJ507" s="281" t="b">
        <f>AND(RMDF!DM507&gt;=0, RMDF!DM507&lt;=1-SUM(RMDF!Z507,RMDF!AG507,RMDF!AN507,RMDF!AU507,RMDF!BB507,RMDF!BI507,RMDF!BP507,RMDF!BW507,RMDF!CD507,RMDF!CK507,RMDF!CR507,RMDF!CY507,RMDF!DF507), RMDF!DM507=ROUND(RMDF!DM507,4))</f>
        <v>1</v>
      </c>
      <c r="DK507" s="317">
        <f>RMDF!DK507</f>
        <v>0</v>
      </c>
      <c r="DL507" s="318" t="str">
        <f>IF(DK507=0,"",_xlfn.XLOOKUP(DK507,StatePicklist!$1:$1,StatePicklist!$3:$3,"NA",0))</f>
        <v/>
      </c>
      <c r="DM507" s="297" t="str">
        <f ca="1">IF(RMDF!DL507="", "", IF(ISNUMBER(MATCH(RMDF!DL507, INDIRECT(DL507), 0)), "OK", "Invalid"))</f>
        <v/>
      </c>
      <c r="DN507" s="281"/>
      <c r="DO507" s="281"/>
      <c r="DP507" s="281"/>
      <c r="DQ507" s="281" t="b">
        <f>AND(RMDF!DT507&gt;=0, RMDF!DT507&lt;=1-SUM(RMDF!Z507,RMDF!AG507,RMDF!AN507,RMDF!AU507,RMDF!BB507,RMDF!BI507,RMDF!BP507,RMDF!BW507,RMDF!CD507,RMDF!CK507,RMDF!CR507,RMDF!CY507,RMDF!DF507,RMDF!DM507), RMDF!DT507=ROUND(RMDF!DT507,4))</f>
        <v>1</v>
      </c>
      <c r="DR507" s="317">
        <f>RMDF!DR507</f>
        <v>0</v>
      </c>
      <c r="DS507" s="318" t="str">
        <f>IF(DR507=0,"",_xlfn.XLOOKUP(DR507,StatePicklist!$1:$1,StatePicklist!$3:$3,"NA",0))</f>
        <v/>
      </c>
      <c r="DT507" s="297" t="str">
        <f ca="1">IF(RMDF!DS507="", "", IF(ISNUMBER(MATCH(RMDF!DS507, INDIRECT(DS507), 0)), "OK", "Invalid"))</f>
        <v/>
      </c>
      <c r="DU507" s="281"/>
      <c r="DV507" s="281"/>
      <c r="DW507" s="281"/>
      <c r="DX507" s="281" t="b">
        <f>AND(RMDF!EA507&gt;=0, RMDF!EA507&lt;=1-SUM(RMDF!Z507,RMDF!AG507,RMDF!AN507,RMDF!AU507,RMDF!BB507,RMDF!BI507,RMDF!BP507,RMDF!BW507,RMDF!CD507,RMDF!CK507,RMDF!CR507,RMDF!CY507,RMDF!DF507,RMDF!DM507,RMDF!DT507), RMDF!EA507=ROUND(RMDF!EA507,4))</f>
        <v>1</v>
      </c>
      <c r="DY507" s="317">
        <f>RMDF!DY507</f>
        <v>0</v>
      </c>
      <c r="DZ507" s="318" t="str">
        <f>IF(DY507=0,"",_xlfn.XLOOKUP(DY507,StatePicklist!$1:$1,StatePicklist!$3:$3,"NA",0))</f>
        <v/>
      </c>
      <c r="EA507" s="297" t="str">
        <f ca="1">IF(RMDF!DZ507="", "", IF(ISNUMBER(MATCH(RMDF!DZ507, INDIRECT(DZ507), 0)), "OK", "Invalid"))</f>
        <v/>
      </c>
      <c r="EB507" s="281"/>
      <c r="EC507" s="281"/>
      <c r="ED507" s="281"/>
      <c r="EE507" s="281" t="b">
        <f>AND(RMDF!EH507&gt;=0, RMDF!EH507&lt;=1-SUM(RMDF!Z507,RMDF!AG507,RMDF!AN507,RMDF!AU507,RMDF!BB507,RMDF!BI507,RMDF!BP507,RMDF!BW507,RMDF!CD507,RMDF!CK507,RMDF!CR507,RMDF!CY507,RMDF!DF507,RMDF!DM507,RMDF!DT507,RMDF!EA507), RMDF!EH507=ROUND(RMDF!EH507,4))</f>
        <v>1</v>
      </c>
      <c r="EF507" s="317">
        <f>RMDF!EF507</f>
        <v>0</v>
      </c>
      <c r="EG507" s="318" t="str">
        <f>IF(EF507=0,"",_xlfn.XLOOKUP(EF507,StatePicklist!$1:$1,StatePicklist!$3:$3,"NA",0))</f>
        <v/>
      </c>
      <c r="EH507" s="297" t="str">
        <f ca="1">IF(RMDF!EG507="", "", IF(ISNUMBER(MATCH(RMDF!EG507, INDIRECT(EG507), 0)), "OK", "Invalid"))</f>
        <v/>
      </c>
      <c r="EI507" s="281"/>
      <c r="EJ507" s="281"/>
      <c r="EK507" s="281"/>
      <c r="EL507" s="281" t="b">
        <f>AND(RMDF!EO507&gt;=0, RMDF!EO507&lt;=1-SUM(RMDF!Z507,RMDF!AG507,RMDF!AN507,RMDF!AU507,RMDF!BB507,RMDF!BI507,RMDF!BP507,RMDF!BW507,RMDF!CD507,RMDF!CK507,RMDF!CR507,RMDF!CY507,RMDF!DF507,RMDF!DM507,RMDF!DT507,RMDF!EA507,RMDF!EH507), RMDF!EO507=ROUND(RMDF!EO507,4))</f>
        <v>1</v>
      </c>
      <c r="EM507" s="317">
        <f>RMDF!EM507</f>
        <v>0</v>
      </c>
      <c r="EN507" s="318" t="str">
        <f>IF(EM507=0,"",_xlfn.XLOOKUP(EM507,StatePicklist!$1:$1,StatePicklist!$3:$3,"NA",0))</f>
        <v/>
      </c>
      <c r="EO507" s="297" t="str">
        <f ca="1">IF(RMDF!EN507="", "", IF(ISNUMBER(MATCH(RMDF!EN507, INDIRECT(EN507), 0)), "OK", "Invalid"))</f>
        <v/>
      </c>
      <c r="EP507" s="281"/>
      <c r="EQ507" s="281"/>
      <c r="ER507" s="281"/>
      <c r="ES507" s="281" t="b">
        <f>AND(RMDF!EV507&gt;=0, RMDF!EV507&lt;=1-SUM(RMDF!Z507,RMDF!AG507,RMDF!AN507,RMDF!AU507,RMDF!BB507,RMDF!BI507,RMDF!BP507,RMDF!BW507,RMDF!CD507,RMDF!CK507,RMDF!CR507,RMDF!CY507,RMDF!DF507,RMDF!DM507,RMDF!DT507,RMDF!EA507,RMDF!EH507,RMDF!EO507), RMDF!EV507=ROUND(RMDF!EV507,4))</f>
        <v>1</v>
      </c>
      <c r="ET507" s="317">
        <f>RMDF!ET507</f>
        <v>0</v>
      </c>
      <c r="EU507" s="318" t="str">
        <f>IF(ET507=0,"",_xlfn.XLOOKUP(ET507,StatePicklist!$1:$1,StatePicklist!$3:$3,"NA",0))</f>
        <v/>
      </c>
      <c r="EV507" s="297" t="str">
        <f ca="1">IF(RMDF!EU507="", "", IF(ISNUMBER(MATCH(RMDF!EU507, INDIRECT(EU507), 0)), "OK", "Invalid"))</f>
        <v/>
      </c>
      <c r="EW507" s="281"/>
      <c r="EX507" s="281"/>
      <c r="EY507" s="281"/>
      <c r="EZ507" s="281" t="b">
        <f>AND(RMDF!FC507&gt;=0, RMDF!FC507&lt;=1-SUM(RMDF!Z507,RMDF!AG507,RMDF!AN507,RMDF!AU507,RMDF!BB507,RMDF!BI507,RMDF!BP507,RMDF!BW507,RMDF!CD507,RMDF!CK507,RMDF!CR507,RMDF!CY507,RMDF!DF507,RMDF!DM507,RMDF!DT507,RMDF!EA507,RMDF!EH507,RMDF!EO507,RMDF!EV507), RMDF!FC507=ROUND(RMDF!FC507,4))</f>
        <v>1</v>
      </c>
      <c r="FA507" s="317">
        <f>RMDF!FA507</f>
        <v>0</v>
      </c>
      <c r="FB507" s="318" t="str">
        <f>IF(FA507=0,"",_xlfn.XLOOKUP(FA507,StatePicklist!$1:$1,StatePicklist!$3:$3,"NA",0))</f>
        <v/>
      </c>
      <c r="FC507" s="297" t="str">
        <f ca="1">IF(RMDF!FB507="", "", IF(ISNUMBER(MATCH(RMDF!FB507, INDIRECT(FB507), 0)), "OK", "Invalid"))</f>
        <v/>
      </c>
    </row>
    <row r="508" spans="1:159" s="205" customFormat="1" ht="39.9" customHeight="1" x14ac:dyDescent="0.25">
      <c r="A508" s="206"/>
      <c r="B508" s="196"/>
      <c r="C508" s="197"/>
      <c r="D508" s="198"/>
      <c r="E508" s="199"/>
      <c r="F508" s="200"/>
      <c r="G508" s="201"/>
      <c r="H508" s="292"/>
      <c r="I508" s="305">
        <f>RMDF!I508</f>
        <v>0</v>
      </c>
      <c r="J508" s="305" t="str">
        <f>IF(I508=ProductCode!$B$30,"PDReclPost",IF(OR(I508=ProductCode!$C$30,I508=ProductCode!$E$30,I508=ProductCode!$G$30),"PDPreCon",IF(OR(I508=ProductCode!$D$30,I508=ProductCode!$F$30),"PDNotReclPost","")))</f>
        <v/>
      </c>
      <c r="K508" s="305" t="str">
        <f t="shared" si="30"/>
        <v/>
      </c>
      <c r="L508" s="289"/>
      <c r="M508" s="305" t="str">
        <f t="shared" si="30"/>
        <v/>
      </c>
      <c r="N508" s="289" t="b">
        <f>AND(RMDF!N508&gt;=0, RMDF!N508&lt;=1-RMDF!L508, RMDF!N508=ROUND(RMDF!N508,4))</f>
        <v>1</v>
      </c>
      <c r="O508" s="286" t="str">
        <f>IF(P508="","",IF(I508="","",IF(LEFT(I508,13)="Reclaimed pos",RawMaterialCode!$E$569,RawMaterialCode!$E$568)))</f>
        <v>Reclaimed pre-consumer mixed fibers (RM0578)</v>
      </c>
      <c r="P508" s="295">
        <f t="shared" si="31"/>
        <v>1</v>
      </c>
      <c r="Q508" s="202"/>
      <c r="R508" s="203"/>
      <c r="S508" s="204" t="str">
        <f t="shared" si="32"/>
        <v/>
      </c>
      <c r="T508" s="281"/>
      <c r="U508" s="281"/>
      <c r="V508" s="281"/>
      <c r="W508" s="281"/>
      <c r="X508" s="317">
        <f>RMDF!X508</f>
        <v>0</v>
      </c>
      <c r="Y508" s="318" t="str">
        <f>IF(X508=0,"",_xlfn.XLOOKUP(X508,StatePicklist!$1:$1,StatePicklist!$3:$3,"NA",0))</f>
        <v/>
      </c>
      <c r="Z508" s="297" t="str">
        <f ca="1">IF(RMDF!Y508="", "", IF(ISNUMBER(MATCH(RMDF!Y508, INDIRECT(Y508), 0)), "OK", "Invalid"))</f>
        <v/>
      </c>
      <c r="AA508" s="281"/>
      <c r="AB508" s="281"/>
      <c r="AC508" s="281"/>
      <c r="AD508" s="281" t="b">
        <f>AND(RMDF!AG508&gt;=0, RMDF!AG508&lt;=1-RMDF!Z508, RMDF!AG508=ROUND(RMDF!AG508,4))</f>
        <v>1</v>
      </c>
      <c r="AE508" s="317">
        <f>RMDF!AE508</f>
        <v>0</v>
      </c>
      <c r="AF508" s="318" t="str">
        <f>IF(AE508=0,"",_xlfn.XLOOKUP(AE508,StatePicklist!$1:$1,StatePicklist!$3:$3,"NA",0))</f>
        <v/>
      </c>
      <c r="AG508" s="297" t="str">
        <f ca="1">IF(RMDF!AF508="", "", IF(ISNUMBER(MATCH(RMDF!AF508, INDIRECT(AF508), 0)), "OK", "Invalid"))</f>
        <v/>
      </c>
      <c r="AH508" s="281"/>
      <c r="AI508" s="281"/>
      <c r="AJ508" s="281"/>
      <c r="AK508" s="281" t="b">
        <f>AND(RMDF!AN508&gt;=0, RMDF!AN508&lt;=1-SUM(RMDF!Z508,RMDF!AG508), RMDF!AN508=ROUND(RMDF!AN508,4))</f>
        <v>1</v>
      </c>
      <c r="AL508" s="317">
        <f>RMDF!AL508</f>
        <v>0</v>
      </c>
      <c r="AM508" s="318" t="str">
        <f>IF(AL508=0,"",_xlfn.XLOOKUP(AL508,StatePicklist!$1:$1,StatePicklist!$3:$3,"NA",0))</f>
        <v/>
      </c>
      <c r="AN508" s="297" t="str">
        <f ca="1">IF(RMDF!AM508="", "", IF(ISNUMBER(MATCH(RMDF!AM508, INDIRECT(AM508), 0)), "OK", "Invalid"))</f>
        <v/>
      </c>
      <c r="AO508" s="281"/>
      <c r="AP508" s="281"/>
      <c r="AQ508" s="281"/>
      <c r="AR508" s="281" t="b">
        <f>AND(RMDF!AU508&gt;=0, RMDF!AU508&lt;=1-SUM(RMDF!Z508,RMDF!AG508,RMDF!AN508), RMDF!AU508=ROUND(RMDF!AU508,4))</f>
        <v>1</v>
      </c>
      <c r="AS508" s="317">
        <f>RMDF!AS508</f>
        <v>0</v>
      </c>
      <c r="AT508" s="318" t="str">
        <f>IF(AS508=0,"",_xlfn.XLOOKUP(AS508,StatePicklist!$1:$1,StatePicklist!$3:$3,"NA",0))</f>
        <v/>
      </c>
      <c r="AU508" s="297" t="str">
        <f ca="1">IF(RMDF!AT508="", "", IF(ISNUMBER(MATCH(RMDF!AT508, INDIRECT(AT508), 0)), "OK", "Invalid"))</f>
        <v/>
      </c>
      <c r="AV508" s="281"/>
      <c r="AW508" s="281"/>
      <c r="AX508" s="281"/>
      <c r="AY508" s="281" t="b">
        <f>AND(RMDF!BB508&gt;=0, RMDF!BB508&lt;=1-SUM(RMDF!Z508,RMDF!AG508,RMDF!AN508,RMDF!AU508), RMDF!BB508=ROUND(RMDF!BB508,4))</f>
        <v>1</v>
      </c>
      <c r="AZ508" s="317">
        <f>RMDF!AZ508</f>
        <v>0</v>
      </c>
      <c r="BA508" s="318" t="str">
        <f>IF(AZ508=0,"",_xlfn.XLOOKUP(AZ508,StatePicklist!$1:$1,StatePicklist!$3:$3,"NA",0))</f>
        <v/>
      </c>
      <c r="BB508" s="297" t="str">
        <f ca="1">IF(RMDF!BA508="", "", IF(ISNUMBER(MATCH(RMDF!BA508, INDIRECT(BA508), 0)), "OK", "Invalid"))</f>
        <v/>
      </c>
      <c r="BC508" s="281"/>
      <c r="BD508" s="281"/>
      <c r="BE508" s="281"/>
      <c r="BF508" s="281" t="b">
        <f>AND(RMDF!BI508&gt;=0, RMDF!BI508&lt;=1-SUM(RMDF!Z508,RMDF!AG508,RMDF!AN508,RMDF!AU508,RMDF!BB508), RMDF!BI508=ROUND(RMDF!BI508,4))</f>
        <v>1</v>
      </c>
      <c r="BG508" s="317">
        <f>RMDF!BG508</f>
        <v>0</v>
      </c>
      <c r="BH508" s="318" t="str">
        <f>IF(BG508=0,"",_xlfn.XLOOKUP(BG508,StatePicklist!$1:$1,StatePicklist!$3:$3,"NA",0))</f>
        <v/>
      </c>
      <c r="BI508" s="297" t="str">
        <f ca="1">IF(RMDF!BH508="", "", IF(ISNUMBER(MATCH(RMDF!BH508, INDIRECT(BH508), 0)), "OK", "Invalid"))</f>
        <v/>
      </c>
      <c r="BJ508" s="281"/>
      <c r="BK508" s="281"/>
      <c r="BL508" s="281"/>
      <c r="BM508" s="281" t="b">
        <f>AND(RMDF!BP508&gt;=0, RMDF!BP508&lt;=1-SUM(RMDF!Z508,RMDF!AG508,RMDF!AN508,RMDF!AU508,RMDF!BB508,RMDF!BI508), RMDF!BP508=ROUND(RMDF!BP508,4))</f>
        <v>1</v>
      </c>
      <c r="BN508" s="317">
        <f>RMDF!BN508</f>
        <v>0</v>
      </c>
      <c r="BO508" s="318" t="str">
        <f>IF(BN508=0,"",_xlfn.XLOOKUP(BN508,StatePicklist!$1:$1,StatePicklist!$3:$3,"NA",0))</f>
        <v/>
      </c>
      <c r="BP508" s="297" t="str">
        <f ca="1">IF(RMDF!BO508="", "", IF(ISNUMBER(MATCH(RMDF!BO508, INDIRECT(BO508), 0)), "OK", "Invalid"))</f>
        <v/>
      </c>
      <c r="BQ508" s="281"/>
      <c r="BR508" s="281"/>
      <c r="BS508" s="281"/>
      <c r="BT508" s="281" t="b">
        <f>AND(RMDF!BW508&gt;=0, RMDF!BW508&lt;=1-SUM(RMDF!Z508,RMDF!AG508,RMDF!AN508,RMDF!AU508,RMDF!BB508,RMDF!BI508,RMDF!BP508), RMDF!BW508=ROUND(RMDF!BW508,4))</f>
        <v>1</v>
      </c>
      <c r="BU508" s="317">
        <f>RMDF!BU508</f>
        <v>0</v>
      </c>
      <c r="BV508" s="318" t="str">
        <f>IF(BU508=0,"",_xlfn.XLOOKUP(BU508,StatePicklist!$1:$1,StatePicklist!$3:$3,"NA",0))</f>
        <v/>
      </c>
      <c r="BW508" s="297" t="str">
        <f ca="1">IF(RMDF!BV508="", "", IF(ISNUMBER(MATCH(RMDF!BV508, INDIRECT(BV508), 0)), "OK", "Invalid"))</f>
        <v/>
      </c>
      <c r="BX508" s="281"/>
      <c r="BY508" s="281"/>
      <c r="BZ508" s="281"/>
      <c r="CA508" s="281" t="b">
        <f>AND(RMDF!CD508&gt;=0, RMDF!CD508&lt;=1-SUM(RMDF!Z508,RMDF!AG508,RMDF!AN508,RMDF!AU508,RMDF!BB508,RMDF!BI508,RMDF!BP508,RMDF!BW508), RMDF!CD508=ROUND(RMDF!CD508,4))</f>
        <v>1</v>
      </c>
      <c r="CB508" s="317">
        <f>RMDF!CB508</f>
        <v>0</v>
      </c>
      <c r="CC508" s="318" t="str">
        <f>IF(CB508=0,"",_xlfn.XLOOKUP(CB508,StatePicklist!$1:$1,StatePicklist!$3:$3,"NA",0))</f>
        <v/>
      </c>
      <c r="CD508" s="297" t="str">
        <f ca="1">IF(RMDF!CC508="", "", IF(ISNUMBER(MATCH(RMDF!CC508, INDIRECT(CC508), 0)), "OK", "Invalid"))</f>
        <v/>
      </c>
      <c r="CE508" s="281"/>
      <c r="CF508" s="281"/>
      <c r="CG508" s="281"/>
      <c r="CH508" s="281" t="b">
        <f>AND(RMDF!CK508&gt;=0, RMDF!CK508&lt;=1-SUM(RMDF!Z508,RMDF!AG508,RMDF!AN508,RMDF!AU508,RMDF!BB508,RMDF!BI508,RMDF!BP508,RMDF!BW508,RMDF!CD508), RMDF!CK508=ROUND(RMDF!CK508,4))</f>
        <v>1</v>
      </c>
      <c r="CI508" s="317">
        <f>RMDF!CI508</f>
        <v>0</v>
      </c>
      <c r="CJ508" s="318" t="str">
        <f>IF(CI508=0,"",_xlfn.XLOOKUP(CI508,StatePicklist!$1:$1,StatePicklist!$3:$3,"NA",0))</f>
        <v/>
      </c>
      <c r="CK508" s="297" t="str">
        <f ca="1">IF(RMDF!CJ508="", "", IF(ISNUMBER(MATCH(RMDF!CJ508, INDIRECT(CJ508), 0)), "OK", "Invalid"))</f>
        <v/>
      </c>
      <c r="CL508" s="281"/>
      <c r="CM508" s="281"/>
      <c r="CN508" s="281"/>
      <c r="CO508" s="281" t="b">
        <f>AND(RMDF!CR508&gt;=0, RMDF!CR508&lt;=1-SUM(RMDF!Z508,RMDF!AG508,RMDF!AN508,RMDF!AU508,RMDF!BB508,RMDF!BI508,RMDF!BP508,RMDF!BW508,RMDF!CD508,RMDF!CK508), RMDF!CR508=ROUND(RMDF!CR508,4))</f>
        <v>1</v>
      </c>
      <c r="CP508" s="317">
        <f>RMDF!CP508</f>
        <v>0</v>
      </c>
      <c r="CQ508" s="318" t="str">
        <f>IF(CP508=0,"",_xlfn.XLOOKUP(CP508,StatePicklist!$1:$1,StatePicklist!$3:$3,"NA",0))</f>
        <v/>
      </c>
      <c r="CR508" s="297" t="str">
        <f ca="1">IF(RMDF!CQ508="", "", IF(ISNUMBER(MATCH(RMDF!CQ508, INDIRECT(CQ508), 0)), "OK", "Invalid"))</f>
        <v/>
      </c>
      <c r="CS508" s="281"/>
      <c r="CT508" s="281"/>
      <c r="CU508" s="281"/>
      <c r="CV508" s="281" t="b">
        <f>AND(RMDF!CY508&gt;=0, RMDF!CY508&lt;=1-SUM(RMDF!Z508,RMDF!AG508,RMDF!AN508,RMDF!AU508,RMDF!BB508,RMDF!BI508,RMDF!BP508,RMDF!BW508,RMDF!CD508,RMDF!CK508,RMDF!CR508), RMDF!CY508=ROUND(RMDF!CY508,4))</f>
        <v>1</v>
      </c>
      <c r="CW508" s="317">
        <f>RMDF!CW508</f>
        <v>0</v>
      </c>
      <c r="CX508" s="318" t="str">
        <f>IF(CW508=0,"",_xlfn.XLOOKUP(CW508,StatePicklist!$1:$1,StatePicklist!$3:$3,"NA",0))</f>
        <v/>
      </c>
      <c r="CY508" s="297" t="str">
        <f ca="1">IF(RMDF!CX508="", "", IF(ISNUMBER(MATCH(RMDF!CX508, INDIRECT(CX508), 0)), "OK", "Invalid"))</f>
        <v/>
      </c>
      <c r="CZ508" s="281"/>
      <c r="DA508" s="281"/>
      <c r="DB508" s="281"/>
      <c r="DC508" s="281" t="b">
        <f>AND(RMDF!DF508&gt;=0, RMDF!DF508&lt;=1-SUM(RMDF!Z508,RMDF!AG508,RMDF!AN508,RMDF!AU508,RMDF!BB508,RMDF!BI508,RMDF!BP508,RMDF!BW508,RMDF!CD508,RMDF!CK508,RMDF!CR508,RMDF!CY508), RMDF!DF508=ROUND(RMDF!DF508,4))</f>
        <v>1</v>
      </c>
      <c r="DD508" s="317">
        <f>RMDF!DD508</f>
        <v>0</v>
      </c>
      <c r="DE508" s="318" t="str">
        <f>IF(DD508=0,"",_xlfn.XLOOKUP(DD508,StatePicklist!$1:$1,StatePicklist!$3:$3,"NA",0))</f>
        <v/>
      </c>
      <c r="DF508" s="297" t="str">
        <f ca="1">IF(RMDF!DE508="", "", IF(ISNUMBER(MATCH(RMDF!DE508, INDIRECT(DE508), 0)), "OK", "Invalid"))</f>
        <v/>
      </c>
      <c r="DG508" s="281"/>
      <c r="DH508" s="281"/>
      <c r="DI508" s="281"/>
      <c r="DJ508" s="281" t="b">
        <f>AND(RMDF!DM508&gt;=0, RMDF!DM508&lt;=1-SUM(RMDF!Z508,RMDF!AG508,RMDF!AN508,RMDF!AU508,RMDF!BB508,RMDF!BI508,RMDF!BP508,RMDF!BW508,RMDF!CD508,RMDF!CK508,RMDF!CR508,RMDF!CY508,RMDF!DF508), RMDF!DM508=ROUND(RMDF!DM508,4))</f>
        <v>1</v>
      </c>
      <c r="DK508" s="317">
        <f>RMDF!DK508</f>
        <v>0</v>
      </c>
      <c r="DL508" s="318" t="str">
        <f>IF(DK508=0,"",_xlfn.XLOOKUP(DK508,StatePicklist!$1:$1,StatePicklist!$3:$3,"NA",0))</f>
        <v/>
      </c>
      <c r="DM508" s="297" t="str">
        <f ca="1">IF(RMDF!DL508="", "", IF(ISNUMBER(MATCH(RMDF!DL508, INDIRECT(DL508), 0)), "OK", "Invalid"))</f>
        <v/>
      </c>
      <c r="DN508" s="281"/>
      <c r="DO508" s="281"/>
      <c r="DP508" s="281"/>
      <c r="DQ508" s="281" t="b">
        <f>AND(RMDF!DT508&gt;=0, RMDF!DT508&lt;=1-SUM(RMDF!Z508,RMDF!AG508,RMDF!AN508,RMDF!AU508,RMDF!BB508,RMDF!BI508,RMDF!BP508,RMDF!BW508,RMDF!CD508,RMDF!CK508,RMDF!CR508,RMDF!CY508,RMDF!DF508,RMDF!DM508), RMDF!DT508=ROUND(RMDF!DT508,4))</f>
        <v>1</v>
      </c>
      <c r="DR508" s="317">
        <f>RMDF!DR508</f>
        <v>0</v>
      </c>
      <c r="DS508" s="318" t="str">
        <f>IF(DR508=0,"",_xlfn.XLOOKUP(DR508,StatePicklist!$1:$1,StatePicklist!$3:$3,"NA",0))</f>
        <v/>
      </c>
      <c r="DT508" s="297" t="str">
        <f ca="1">IF(RMDF!DS508="", "", IF(ISNUMBER(MATCH(RMDF!DS508, INDIRECT(DS508), 0)), "OK", "Invalid"))</f>
        <v/>
      </c>
      <c r="DU508" s="281"/>
      <c r="DV508" s="281"/>
      <c r="DW508" s="281"/>
      <c r="DX508" s="281" t="b">
        <f>AND(RMDF!EA508&gt;=0, RMDF!EA508&lt;=1-SUM(RMDF!Z508,RMDF!AG508,RMDF!AN508,RMDF!AU508,RMDF!BB508,RMDF!BI508,RMDF!BP508,RMDF!BW508,RMDF!CD508,RMDF!CK508,RMDF!CR508,RMDF!CY508,RMDF!DF508,RMDF!DM508,RMDF!DT508), RMDF!EA508=ROUND(RMDF!EA508,4))</f>
        <v>1</v>
      </c>
      <c r="DY508" s="317">
        <f>RMDF!DY508</f>
        <v>0</v>
      </c>
      <c r="DZ508" s="318" t="str">
        <f>IF(DY508=0,"",_xlfn.XLOOKUP(DY508,StatePicklist!$1:$1,StatePicklist!$3:$3,"NA",0))</f>
        <v/>
      </c>
      <c r="EA508" s="297" t="str">
        <f ca="1">IF(RMDF!DZ508="", "", IF(ISNUMBER(MATCH(RMDF!DZ508, INDIRECT(DZ508), 0)), "OK", "Invalid"))</f>
        <v/>
      </c>
      <c r="EB508" s="281"/>
      <c r="EC508" s="281"/>
      <c r="ED508" s="281"/>
      <c r="EE508" s="281" t="b">
        <f>AND(RMDF!EH508&gt;=0, RMDF!EH508&lt;=1-SUM(RMDF!Z508,RMDF!AG508,RMDF!AN508,RMDF!AU508,RMDF!BB508,RMDF!BI508,RMDF!BP508,RMDF!BW508,RMDF!CD508,RMDF!CK508,RMDF!CR508,RMDF!CY508,RMDF!DF508,RMDF!DM508,RMDF!DT508,RMDF!EA508), RMDF!EH508=ROUND(RMDF!EH508,4))</f>
        <v>1</v>
      </c>
      <c r="EF508" s="317">
        <f>RMDF!EF508</f>
        <v>0</v>
      </c>
      <c r="EG508" s="318" t="str">
        <f>IF(EF508=0,"",_xlfn.XLOOKUP(EF508,StatePicklist!$1:$1,StatePicklist!$3:$3,"NA",0))</f>
        <v/>
      </c>
      <c r="EH508" s="297" t="str">
        <f ca="1">IF(RMDF!EG508="", "", IF(ISNUMBER(MATCH(RMDF!EG508, INDIRECT(EG508), 0)), "OK", "Invalid"))</f>
        <v/>
      </c>
      <c r="EI508" s="281"/>
      <c r="EJ508" s="281"/>
      <c r="EK508" s="281"/>
      <c r="EL508" s="281" t="b">
        <f>AND(RMDF!EO508&gt;=0, RMDF!EO508&lt;=1-SUM(RMDF!Z508,RMDF!AG508,RMDF!AN508,RMDF!AU508,RMDF!BB508,RMDF!BI508,RMDF!BP508,RMDF!BW508,RMDF!CD508,RMDF!CK508,RMDF!CR508,RMDF!CY508,RMDF!DF508,RMDF!DM508,RMDF!DT508,RMDF!EA508,RMDF!EH508), RMDF!EO508=ROUND(RMDF!EO508,4))</f>
        <v>1</v>
      </c>
      <c r="EM508" s="317">
        <f>RMDF!EM508</f>
        <v>0</v>
      </c>
      <c r="EN508" s="318" t="str">
        <f>IF(EM508=0,"",_xlfn.XLOOKUP(EM508,StatePicklist!$1:$1,StatePicklist!$3:$3,"NA",0))</f>
        <v/>
      </c>
      <c r="EO508" s="297" t="str">
        <f ca="1">IF(RMDF!EN508="", "", IF(ISNUMBER(MATCH(RMDF!EN508, INDIRECT(EN508), 0)), "OK", "Invalid"))</f>
        <v/>
      </c>
      <c r="EP508" s="281"/>
      <c r="EQ508" s="281"/>
      <c r="ER508" s="281"/>
      <c r="ES508" s="281" t="b">
        <f>AND(RMDF!EV508&gt;=0, RMDF!EV508&lt;=1-SUM(RMDF!Z508,RMDF!AG508,RMDF!AN508,RMDF!AU508,RMDF!BB508,RMDF!BI508,RMDF!BP508,RMDF!BW508,RMDF!CD508,RMDF!CK508,RMDF!CR508,RMDF!CY508,RMDF!DF508,RMDF!DM508,RMDF!DT508,RMDF!EA508,RMDF!EH508,RMDF!EO508), RMDF!EV508=ROUND(RMDF!EV508,4))</f>
        <v>1</v>
      </c>
      <c r="ET508" s="317">
        <f>RMDF!ET508</f>
        <v>0</v>
      </c>
      <c r="EU508" s="318" t="str">
        <f>IF(ET508=0,"",_xlfn.XLOOKUP(ET508,StatePicklist!$1:$1,StatePicklist!$3:$3,"NA",0))</f>
        <v/>
      </c>
      <c r="EV508" s="297" t="str">
        <f ca="1">IF(RMDF!EU508="", "", IF(ISNUMBER(MATCH(RMDF!EU508, INDIRECT(EU508), 0)), "OK", "Invalid"))</f>
        <v/>
      </c>
      <c r="EW508" s="281"/>
      <c r="EX508" s="281"/>
      <c r="EY508" s="281"/>
      <c r="EZ508" s="281" t="b">
        <f>AND(RMDF!FC508&gt;=0, RMDF!FC508&lt;=1-SUM(RMDF!Z508,RMDF!AG508,RMDF!AN508,RMDF!AU508,RMDF!BB508,RMDF!BI508,RMDF!BP508,RMDF!BW508,RMDF!CD508,RMDF!CK508,RMDF!CR508,RMDF!CY508,RMDF!DF508,RMDF!DM508,RMDF!DT508,RMDF!EA508,RMDF!EH508,RMDF!EO508,RMDF!EV508), RMDF!FC508=ROUND(RMDF!FC508,4))</f>
        <v>1</v>
      </c>
      <c r="FA508" s="317">
        <f>RMDF!FA508</f>
        <v>0</v>
      </c>
      <c r="FB508" s="318" t="str">
        <f>IF(FA508=0,"",_xlfn.XLOOKUP(FA508,StatePicklist!$1:$1,StatePicklist!$3:$3,"NA",0))</f>
        <v/>
      </c>
      <c r="FC508" s="297" t="str">
        <f ca="1">IF(RMDF!FB508="", "", IF(ISNUMBER(MATCH(RMDF!FB508, INDIRECT(FB508), 0)), "OK", "Invalid"))</f>
        <v/>
      </c>
    </row>
    <row r="509" spans="1:159" s="205" customFormat="1" ht="39.9" customHeight="1" x14ac:dyDescent="0.25">
      <c r="A509" s="206"/>
      <c r="B509" s="196"/>
      <c r="C509" s="197"/>
      <c r="D509" s="198"/>
      <c r="E509" s="199"/>
      <c r="F509" s="200"/>
      <c r="G509" s="201"/>
      <c r="H509" s="292"/>
      <c r="I509" s="305">
        <f>RMDF!I509</f>
        <v>0</v>
      </c>
      <c r="J509" s="305" t="str">
        <f>IF(I509=ProductCode!$B$30,"PDReclPost",IF(OR(I509=ProductCode!$C$30,I509=ProductCode!$E$30,I509=ProductCode!$G$30),"PDPreCon",IF(OR(I509=ProductCode!$D$30,I509=ProductCode!$F$30),"PDNotReclPost","")))</f>
        <v/>
      </c>
      <c r="K509" s="305" t="str">
        <f t="shared" si="30"/>
        <v/>
      </c>
      <c r="L509" s="289"/>
      <c r="M509" s="305" t="str">
        <f t="shared" si="30"/>
        <v/>
      </c>
      <c r="N509" s="289" t="b">
        <f>AND(RMDF!N509&gt;=0, RMDF!N509&lt;=1-RMDF!L509, RMDF!N509=ROUND(RMDF!N509,4))</f>
        <v>1</v>
      </c>
      <c r="O509" s="286" t="str">
        <f>IF(P509="","",IF(I509="","",IF(LEFT(I509,13)="Reclaimed pos",RawMaterialCode!$E$569,RawMaterialCode!$E$568)))</f>
        <v>Reclaimed pre-consumer mixed fibers (RM0578)</v>
      </c>
      <c r="P509" s="295">
        <f t="shared" si="31"/>
        <v>1</v>
      </c>
      <c r="Q509" s="202"/>
      <c r="R509" s="203"/>
      <c r="S509" s="204" t="str">
        <f t="shared" si="32"/>
        <v/>
      </c>
      <c r="T509" s="281"/>
      <c r="U509" s="281"/>
      <c r="V509" s="281"/>
      <c r="W509" s="281"/>
      <c r="X509" s="317">
        <f>RMDF!X509</f>
        <v>0</v>
      </c>
      <c r="Y509" s="318" t="str">
        <f>IF(X509=0,"",_xlfn.XLOOKUP(X509,StatePicklist!$1:$1,StatePicklist!$3:$3,"NA",0))</f>
        <v/>
      </c>
      <c r="Z509" s="297" t="str">
        <f ca="1">IF(RMDF!Y509="", "", IF(ISNUMBER(MATCH(RMDF!Y509, INDIRECT(Y509), 0)), "OK", "Invalid"))</f>
        <v/>
      </c>
      <c r="AA509" s="281"/>
      <c r="AB509" s="281"/>
      <c r="AC509" s="281"/>
      <c r="AD509" s="281" t="b">
        <f>AND(RMDF!AG509&gt;=0, RMDF!AG509&lt;=1-RMDF!Z509, RMDF!AG509=ROUND(RMDF!AG509,4))</f>
        <v>1</v>
      </c>
      <c r="AE509" s="317">
        <f>RMDF!AE509</f>
        <v>0</v>
      </c>
      <c r="AF509" s="318" t="str">
        <f>IF(AE509=0,"",_xlfn.XLOOKUP(AE509,StatePicklist!$1:$1,StatePicklist!$3:$3,"NA",0))</f>
        <v/>
      </c>
      <c r="AG509" s="297" t="str">
        <f ca="1">IF(RMDF!AF509="", "", IF(ISNUMBER(MATCH(RMDF!AF509, INDIRECT(AF509), 0)), "OK", "Invalid"))</f>
        <v/>
      </c>
      <c r="AH509" s="281"/>
      <c r="AI509" s="281"/>
      <c r="AJ509" s="281"/>
      <c r="AK509" s="281" t="b">
        <f>AND(RMDF!AN509&gt;=0, RMDF!AN509&lt;=1-SUM(RMDF!Z509,RMDF!AG509), RMDF!AN509=ROUND(RMDF!AN509,4))</f>
        <v>1</v>
      </c>
      <c r="AL509" s="317">
        <f>RMDF!AL509</f>
        <v>0</v>
      </c>
      <c r="AM509" s="318" t="str">
        <f>IF(AL509=0,"",_xlfn.XLOOKUP(AL509,StatePicklist!$1:$1,StatePicklist!$3:$3,"NA",0))</f>
        <v/>
      </c>
      <c r="AN509" s="297" t="str">
        <f ca="1">IF(RMDF!AM509="", "", IF(ISNUMBER(MATCH(RMDF!AM509, INDIRECT(AM509), 0)), "OK", "Invalid"))</f>
        <v/>
      </c>
      <c r="AO509" s="281"/>
      <c r="AP509" s="281"/>
      <c r="AQ509" s="281"/>
      <c r="AR509" s="281" t="b">
        <f>AND(RMDF!AU509&gt;=0, RMDF!AU509&lt;=1-SUM(RMDF!Z509,RMDF!AG509,RMDF!AN509), RMDF!AU509=ROUND(RMDF!AU509,4))</f>
        <v>1</v>
      </c>
      <c r="AS509" s="317">
        <f>RMDF!AS509</f>
        <v>0</v>
      </c>
      <c r="AT509" s="318" t="str">
        <f>IF(AS509=0,"",_xlfn.XLOOKUP(AS509,StatePicklist!$1:$1,StatePicklist!$3:$3,"NA",0))</f>
        <v/>
      </c>
      <c r="AU509" s="297" t="str">
        <f ca="1">IF(RMDF!AT509="", "", IF(ISNUMBER(MATCH(RMDF!AT509, INDIRECT(AT509), 0)), "OK", "Invalid"))</f>
        <v/>
      </c>
      <c r="AV509" s="281"/>
      <c r="AW509" s="281"/>
      <c r="AX509" s="281"/>
      <c r="AY509" s="281" t="b">
        <f>AND(RMDF!BB509&gt;=0, RMDF!BB509&lt;=1-SUM(RMDF!Z509,RMDF!AG509,RMDF!AN509,RMDF!AU509), RMDF!BB509=ROUND(RMDF!BB509,4))</f>
        <v>1</v>
      </c>
      <c r="AZ509" s="317">
        <f>RMDF!AZ509</f>
        <v>0</v>
      </c>
      <c r="BA509" s="318" t="str">
        <f>IF(AZ509=0,"",_xlfn.XLOOKUP(AZ509,StatePicklist!$1:$1,StatePicklist!$3:$3,"NA",0))</f>
        <v/>
      </c>
      <c r="BB509" s="297" t="str">
        <f ca="1">IF(RMDF!BA509="", "", IF(ISNUMBER(MATCH(RMDF!BA509, INDIRECT(BA509), 0)), "OK", "Invalid"))</f>
        <v/>
      </c>
      <c r="BC509" s="281"/>
      <c r="BD509" s="281"/>
      <c r="BE509" s="281"/>
      <c r="BF509" s="281" t="b">
        <f>AND(RMDF!BI509&gt;=0, RMDF!BI509&lt;=1-SUM(RMDF!Z509,RMDF!AG509,RMDF!AN509,RMDF!AU509,RMDF!BB509), RMDF!BI509=ROUND(RMDF!BI509,4))</f>
        <v>1</v>
      </c>
      <c r="BG509" s="317">
        <f>RMDF!BG509</f>
        <v>0</v>
      </c>
      <c r="BH509" s="318" t="str">
        <f>IF(BG509=0,"",_xlfn.XLOOKUP(BG509,StatePicklist!$1:$1,StatePicklist!$3:$3,"NA",0))</f>
        <v/>
      </c>
      <c r="BI509" s="297" t="str">
        <f ca="1">IF(RMDF!BH509="", "", IF(ISNUMBER(MATCH(RMDF!BH509, INDIRECT(BH509), 0)), "OK", "Invalid"))</f>
        <v/>
      </c>
      <c r="BJ509" s="281"/>
      <c r="BK509" s="281"/>
      <c r="BL509" s="281"/>
      <c r="BM509" s="281" t="b">
        <f>AND(RMDF!BP509&gt;=0, RMDF!BP509&lt;=1-SUM(RMDF!Z509,RMDF!AG509,RMDF!AN509,RMDF!AU509,RMDF!BB509,RMDF!BI509), RMDF!BP509=ROUND(RMDF!BP509,4))</f>
        <v>1</v>
      </c>
      <c r="BN509" s="317">
        <f>RMDF!BN509</f>
        <v>0</v>
      </c>
      <c r="BO509" s="318" t="str">
        <f>IF(BN509=0,"",_xlfn.XLOOKUP(BN509,StatePicklist!$1:$1,StatePicklist!$3:$3,"NA",0))</f>
        <v/>
      </c>
      <c r="BP509" s="297" t="str">
        <f ca="1">IF(RMDF!BO509="", "", IF(ISNUMBER(MATCH(RMDF!BO509, INDIRECT(BO509), 0)), "OK", "Invalid"))</f>
        <v/>
      </c>
      <c r="BQ509" s="281"/>
      <c r="BR509" s="281"/>
      <c r="BS509" s="281"/>
      <c r="BT509" s="281" t="b">
        <f>AND(RMDF!BW509&gt;=0, RMDF!BW509&lt;=1-SUM(RMDF!Z509,RMDF!AG509,RMDF!AN509,RMDF!AU509,RMDF!BB509,RMDF!BI509,RMDF!BP509), RMDF!BW509=ROUND(RMDF!BW509,4))</f>
        <v>1</v>
      </c>
      <c r="BU509" s="317">
        <f>RMDF!BU509</f>
        <v>0</v>
      </c>
      <c r="BV509" s="318" t="str">
        <f>IF(BU509=0,"",_xlfn.XLOOKUP(BU509,StatePicklist!$1:$1,StatePicklist!$3:$3,"NA",0))</f>
        <v/>
      </c>
      <c r="BW509" s="297" t="str">
        <f ca="1">IF(RMDF!BV509="", "", IF(ISNUMBER(MATCH(RMDF!BV509, INDIRECT(BV509), 0)), "OK", "Invalid"))</f>
        <v/>
      </c>
      <c r="BX509" s="281"/>
      <c r="BY509" s="281"/>
      <c r="BZ509" s="281"/>
      <c r="CA509" s="281" t="b">
        <f>AND(RMDF!CD509&gt;=0, RMDF!CD509&lt;=1-SUM(RMDF!Z509,RMDF!AG509,RMDF!AN509,RMDF!AU509,RMDF!BB509,RMDF!BI509,RMDF!BP509,RMDF!BW509), RMDF!CD509=ROUND(RMDF!CD509,4))</f>
        <v>1</v>
      </c>
      <c r="CB509" s="317">
        <f>RMDF!CB509</f>
        <v>0</v>
      </c>
      <c r="CC509" s="318" t="str">
        <f>IF(CB509=0,"",_xlfn.XLOOKUP(CB509,StatePicklist!$1:$1,StatePicklist!$3:$3,"NA",0))</f>
        <v/>
      </c>
      <c r="CD509" s="297" t="str">
        <f ca="1">IF(RMDF!CC509="", "", IF(ISNUMBER(MATCH(RMDF!CC509, INDIRECT(CC509), 0)), "OK", "Invalid"))</f>
        <v/>
      </c>
      <c r="CE509" s="281"/>
      <c r="CF509" s="281"/>
      <c r="CG509" s="281"/>
      <c r="CH509" s="281" t="b">
        <f>AND(RMDF!CK509&gt;=0, RMDF!CK509&lt;=1-SUM(RMDF!Z509,RMDF!AG509,RMDF!AN509,RMDF!AU509,RMDF!BB509,RMDF!BI509,RMDF!BP509,RMDF!BW509,RMDF!CD509), RMDF!CK509=ROUND(RMDF!CK509,4))</f>
        <v>1</v>
      </c>
      <c r="CI509" s="317">
        <f>RMDF!CI509</f>
        <v>0</v>
      </c>
      <c r="CJ509" s="318" t="str">
        <f>IF(CI509=0,"",_xlfn.XLOOKUP(CI509,StatePicklist!$1:$1,StatePicklist!$3:$3,"NA",0))</f>
        <v/>
      </c>
      <c r="CK509" s="297" t="str">
        <f ca="1">IF(RMDF!CJ509="", "", IF(ISNUMBER(MATCH(RMDF!CJ509, INDIRECT(CJ509), 0)), "OK", "Invalid"))</f>
        <v/>
      </c>
      <c r="CL509" s="281"/>
      <c r="CM509" s="281"/>
      <c r="CN509" s="281"/>
      <c r="CO509" s="281" t="b">
        <f>AND(RMDF!CR509&gt;=0, RMDF!CR509&lt;=1-SUM(RMDF!Z509,RMDF!AG509,RMDF!AN509,RMDF!AU509,RMDF!BB509,RMDF!BI509,RMDF!BP509,RMDF!BW509,RMDF!CD509,RMDF!CK509), RMDF!CR509=ROUND(RMDF!CR509,4))</f>
        <v>1</v>
      </c>
      <c r="CP509" s="317">
        <f>RMDF!CP509</f>
        <v>0</v>
      </c>
      <c r="CQ509" s="318" t="str">
        <f>IF(CP509=0,"",_xlfn.XLOOKUP(CP509,StatePicklist!$1:$1,StatePicklist!$3:$3,"NA",0))</f>
        <v/>
      </c>
      <c r="CR509" s="297" t="str">
        <f ca="1">IF(RMDF!CQ509="", "", IF(ISNUMBER(MATCH(RMDF!CQ509, INDIRECT(CQ509), 0)), "OK", "Invalid"))</f>
        <v/>
      </c>
      <c r="CS509" s="281"/>
      <c r="CT509" s="281"/>
      <c r="CU509" s="281"/>
      <c r="CV509" s="281" t="b">
        <f>AND(RMDF!CY509&gt;=0, RMDF!CY509&lt;=1-SUM(RMDF!Z509,RMDF!AG509,RMDF!AN509,RMDF!AU509,RMDF!BB509,RMDF!BI509,RMDF!BP509,RMDF!BW509,RMDF!CD509,RMDF!CK509,RMDF!CR509), RMDF!CY509=ROUND(RMDF!CY509,4))</f>
        <v>1</v>
      </c>
      <c r="CW509" s="317">
        <f>RMDF!CW509</f>
        <v>0</v>
      </c>
      <c r="CX509" s="318" t="str">
        <f>IF(CW509=0,"",_xlfn.XLOOKUP(CW509,StatePicklist!$1:$1,StatePicklist!$3:$3,"NA",0))</f>
        <v/>
      </c>
      <c r="CY509" s="297" t="str">
        <f ca="1">IF(RMDF!CX509="", "", IF(ISNUMBER(MATCH(RMDF!CX509, INDIRECT(CX509), 0)), "OK", "Invalid"))</f>
        <v/>
      </c>
      <c r="CZ509" s="281"/>
      <c r="DA509" s="281"/>
      <c r="DB509" s="281"/>
      <c r="DC509" s="281" t="b">
        <f>AND(RMDF!DF509&gt;=0, RMDF!DF509&lt;=1-SUM(RMDF!Z509,RMDF!AG509,RMDF!AN509,RMDF!AU509,RMDF!BB509,RMDF!BI509,RMDF!BP509,RMDF!BW509,RMDF!CD509,RMDF!CK509,RMDF!CR509,RMDF!CY509), RMDF!DF509=ROUND(RMDF!DF509,4))</f>
        <v>1</v>
      </c>
      <c r="DD509" s="317">
        <f>RMDF!DD509</f>
        <v>0</v>
      </c>
      <c r="DE509" s="318" t="str">
        <f>IF(DD509=0,"",_xlfn.XLOOKUP(DD509,StatePicklist!$1:$1,StatePicklist!$3:$3,"NA",0))</f>
        <v/>
      </c>
      <c r="DF509" s="297" t="str">
        <f ca="1">IF(RMDF!DE509="", "", IF(ISNUMBER(MATCH(RMDF!DE509, INDIRECT(DE509), 0)), "OK", "Invalid"))</f>
        <v/>
      </c>
      <c r="DG509" s="281"/>
      <c r="DH509" s="281"/>
      <c r="DI509" s="281"/>
      <c r="DJ509" s="281" t="b">
        <f>AND(RMDF!DM509&gt;=0, RMDF!DM509&lt;=1-SUM(RMDF!Z509,RMDF!AG509,RMDF!AN509,RMDF!AU509,RMDF!BB509,RMDF!BI509,RMDF!BP509,RMDF!BW509,RMDF!CD509,RMDF!CK509,RMDF!CR509,RMDF!CY509,RMDF!DF509), RMDF!DM509=ROUND(RMDF!DM509,4))</f>
        <v>1</v>
      </c>
      <c r="DK509" s="317">
        <f>RMDF!DK509</f>
        <v>0</v>
      </c>
      <c r="DL509" s="318" t="str">
        <f>IF(DK509=0,"",_xlfn.XLOOKUP(DK509,StatePicklist!$1:$1,StatePicklist!$3:$3,"NA",0))</f>
        <v/>
      </c>
      <c r="DM509" s="297" t="str">
        <f ca="1">IF(RMDF!DL509="", "", IF(ISNUMBER(MATCH(RMDF!DL509, INDIRECT(DL509), 0)), "OK", "Invalid"))</f>
        <v/>
      </c>
      <c r="DN509" s="281"/>
      <c r="DO509" s="281"/>
      <c r="DP509" s="281"/>
      <c r="DQ509" s="281" t="b">
        <f>AND(RMDF!DT509&gt;=0, RMDF!DT509&lt;=1-SUM(RMDF!Z509,RMDF!AG509,RMDF!AN509,RMDF!AU509,RMDF!BB509,RMDF!BI509,RMDF!BP509,RMDF!BW509,RMDF!CD509,RMDF!CK509,RMDF!CR509,RMDF!CY509,RMDF!DF509,RMDF!DM509), RMDF!DT509=ROUND(RMDF!DT509,4))</f>
        <v>1</v>
      </c>
      <c r="DR509" s="317">
        <f>RMDF!DR509</f>
        <v>0</v>
      </c>
      <c r="DS509" s="318" t="str">
        <f>IF(DR509=0,"",_xlfn.XLOOKUP(DR509,StatePicklist!$1:$1,StatePicklist!$3:$3,"NA",0))</f>
        <v/>
      </c>
      <c r="DT509" s="297" t="str">
        <f ca="1">IF(RMDF!DS509="", "", IF(ISNUMBER(MATCH(RMDF!DS509, INDIRECT(DS509), 0)), "OK", "Invalid"))</f>
        <v/>
      </c>
      <c r="DU509" s="281"/>
      <c r="DV509" s="281"/>
      <c r="DW509" s="281"/>
      <c r="DX509" s="281" t="b">
        <f>AND(RMDF!EA509&gt;=0, RMDF!EA509&lt;=1-SUM(RMDF!Z509,RMDF!AG509,RMDF!AN509,RMDF!AU509,RMDF!BB509,RMDF!BI509,RMDF!BP509,RMDF!BW509,RMDF!CD509,RMDF!CK509,RMDF!CR509,RMDF!CY509,RMDF!DF509,RMDF!DM509,RMDF!DT509), RMDF!EA509=ROUND(RMDF!EA509,4))</f>
        <v>1</v>
      </c>
      <c r="DY509" s="317">
        <f>RMDF!DY509</f>
        <v>0</v>
      </c>
      <c r="DZ509" s="318" t="str">
        <f>IF(DY509=0,"",_xlfn.XLOOKUP(DY509,StatePicklist!$1:$1,StatePicklist!$3:$3,"NA",0))</f>
        <v/>
      </c>
      <c r="EA509" s="297" t="str">
        <f ca="1">IF(RMDF!DZ509="", "", IF(ISNUMBER(MATCH(RMDF!DZ509, INDIRECT(DZ509), 0)), "OK", "Invalid"))</f>
        <v/>
      </c>
      <c r="EB509" s="281"/>
      <c r="EC509" s="281"/>
      <c r="ED509" s="281"/>
      <c r="EE509" s="281" t="b">
        <f>AND(RMDF!EH509&gt;=0, RMDF!EH509&lt;=1-SUM(RMDF!Z509,RMDF!AG509,RMDF!AN509,RMDF!AU509,RMDF!BB509,RMDF!BI509,RMDF!BP509,RMDF!BW509,RMDF!CD509,RMDF!CK509,RMDF!CR509,RMDF!CY509,RMDF!DF509,RMDF!DM509,RMDF!DT509,RMDF!EA509), RMDF!EH509=ROUND(RMDF!EH509,4))</f>
        <v>1</v>
      </c>
      <c r="EF509" s="317">
        <f>RMDF!EF509</f>
        <v>0</v>
      </c>
      <c r="EG509" s="318" t="str">
        <f>IF(EF509=0,"",_xlfn.XLOOKUP(EF509,StatePicklist!$1:$1,StatePicklist!$3:$3,"NA",0))</f>
        <v/>
      </c>
      <c r="EH509" s="297" t="str">
        <f ca="1">IF(RMDF!EG509="", "", IF(ISNUMBER(MATCH(RMDF!EG509, INDIRECT(EG509), 0)), "OK", "Invalid"))</f>
        <v/>
      </c>
      <c r="EI509" s="281"/>
      <c r="EJ509" s="281"/>
      <c r="EK509" s="281"/>
      <c r="EL509" s="281" t="b">
        <f>AND(RMDF!EO509&gt;=0, RMDF!EO509&lt;=1-SUM(RMDF!Z509,RMDF!AG509,RMDF!AN509,RMDF!AU509,RMDF!BB509,RMDF!BI509,RMDF!BP509,RMDF!BW509,RMDF!CD509,RMDF!CK509,RMDF!CR509,RMDF!CY509,RMDF!DF509,RMDF!DM509,RMDF!DT509,RMDF!EA509,RMDF!EH509), RMDF!EO509=ROUND(RMDF!EO509,4))</f>
        <v>1</v>
      </c>
      <c r="EM509" s="317">
        <f>RMDF!EM509</f>
        <v>0</v>
      </c>
      <c r="EN509" s="318" t="str">
        <f>IF(EM509=0,"",_xlfn.XLOOKUP(EM509,StatePicklist!$1:$1,StatePicklist!$3:$3,"NA",0))</f>
        <v/>
      </c>
      <c r="EO509" s="297" t="str">
        <f ca="1">IF(RMDF!EN509="", "", IF(ISNUMBER(MATCH(RMDF!EN509, INDIRECT(EN509), 0)), "OK", "Invalid"))</f>
        <v/>
      </c>
      <c r="EP509" s="281"/>
      <c r="EQ509" s="281"/>
      <c r="ER509" s="281"/>
      <c r="ES509" s="281" t="b">
        <f>AND(RMDF!EV509&gt;=0, RMDF!EV509&lt;=1-SUM(RMDF!Z509,RMDF!AG509,RMDF!AN509,RMDF!AU509,RMDF!BB509,RMDF!BI509,RMDF!BP509,RMDF!BW509,RMDF!CD509,RMDF!CK509,RMDF!CR509,RMDF!CY509,RMDF!DF509,RMDF!DM509,RMDF!DT509,RMDF!EA509,RMDF!EH509,RMDF!EO509), RMDF!EV509=ROUND(RMDF!EV509,4))</f>
        <v>1</v>
      </c>
      <c r="ET509" s="317">
        <f>RMDF!ET509</f>
        <v>0</v>
      </c>
      <c r="EU509" s="318" t="str">
        <f>IF(ET509=0,"",_xlfn.XLOOKUP(ET509,StatePicklist!$1:$1,StatePicklist!$3:$3,"NA",0))</f>
        <v/>
      </c>
      <c r="EV509" s="297" t="str">
        <f ca="1">IF(RMDF!EU509="", "", IF(ISNUMBER(MATCH(RMDF!EU509, INDIRECT(EU509), 0)), "OK", "Invalid"))</f>
        <v/>
      </c>
      <c r="EW509" s="281"/>
      <c r="EX509" s="281"/>
      <c r="EY509" s="281"/>
      <c r="EZ509" s="281" t="b">
        <f>AND(RMDF!FC509&gt;=0, RMDF!FC509&lt;=1-SUM(RMDF!Z509,RMDF!AG509,RMDF!AN509,RMDF!AU509,RMDF!BB509,RMDF!BI509,RMDF!BP509,RMDF!BW509,RMDF!CD509,RMDF!CK509,RMDF!CR509,RMDF!CY509,RMDF!DF509,RMDF!DM509,RMDF!DT509,RMDF!EA509,RMDF!EH509,RMDF!EO509,RMDF!EV509), RMDF!FC509=ROUND(RMDF!FC509,4))</f>
        <v>1</v>
      </c>
      <c r="FA509" s="317">
        <f>RMDF!FA509</f>
        <v>0</v>
      </c>
      <c r="FB509" s="318" t="str">
        <f>IF(FA509=0,"",_xlfn.XLOOKUP(FA509,StatePicklist!$1:$1,StatePicklist!$3:$3,"NA",0))</f>
        <v/>
      </c>
      <c r="FC509" s="297" t="str">
        <f ca="1">IF(RMDF!FB509="", "", IF(ISNUMBER(MATCH(RMDF!FB509, INDIRECT(FB509), 0)), "OK", "Invalid"))</f>
        <v/>
      </c>
    </row>
    <row r="510" spans="1:159" s="205" customFormat="1" ht="39.9" customHeight="1" x14ac:dyDescent="0.25">
      <c r="A510" s="206"/>
      <c r="B510" s="196"/>
      <c r="C510" s="197"/>
      <c r="D510" s="198"/>
      <c r="E510" s="199"/>
      <c r="F510" s="200"/>
      <c r="G510" s="201"/>
      <c r="H510" s="292"/>
      <c r="I510" s="305">
        <f>RMDF!I510</f>
        <v>0</v>
      </c>
      <c r="J510" s="305" t="str">
        <f>IF(I510=ProductCode!$B$30,"PDReclPost",IF(OR(I510=ProductCode!$C$30,I510=ProductCode!$E$30,I510=ProductCode!$G$30),"PDPreCon",IF(OR(I510=ProductCode!$D$30,I510=ProductCode!$F$30),"PDNotReclPost","")))</f>
        <v/>
      </c>
      <c r="K510" s="305" t="str">
        <f t="shared" si="30"/>
        <v/>
      </c>
      <c r="L510" s="289"/>
      <c r="M510" s="305" t="str">
        <f t="shared" si="30"/>
        <v/>
      </c>
      <c r="N510" s="289" t="b">
        <f>AND(RMDF!N510&gt;=0, RMDF!N510&lt;=1-RMDF!L510, RMDF!N510=ROUND(RMDF!N510,4))</f>
        <v>1</v>
      </c>
      <c r="O510" s="286" t="str">
        <f>IF(P510="","",IF(I510="","",IF(LEFT(I510,13)="Reclaimed pos",RawMaterialCode!$E$569,RawMaterialCode!$E$568)))</f>
        <v>Reclaimed pre-consumer mixed fibers (RM0578)</v>
      </c>
      <c r="P510" s="295">
        <f t="shared" si="31"/>
        <v>1</v>
      </c>
      <c r="Q510" s="202"/>
      <c r="R510" s="203"/>
      <c r="S510" s="204" t="str">
        <f t="shared" si="32"/>
        <v/>
      </c>
      <c r="T510" s="281"/>
      <c r="U510" s="281"/>
      <c r="V510" s="281"/>
      <c r="W510" s="281"/>
      <c r="X510" s="317">
        <f>RMDF!X510</f>
        <v>0</v>
      </c>
      <c r="Y510" s="318" t="str">
        <f>IF(X510=0,"",_xlfn.XLOOKUP(X510,StatePicklist!$1:$1,StatePicklist!$3:$3,"NA",0))</f>
        <v/>
      </c>
      <c r="Z510" s="297" t="str">
        <f ca="1">IF(RMDF!Y510="", "", IF(ISNUMBER(MATCH(RMDF!Y510, INDIRECT(Y510), 0)), "OK", "Invalid"))</f>
        <v/>
      </c>
      <c r="AA510" s="281"/>
      <c r="AB510" s="281"/>
      <c r="AC510" s="281"/>
      <c r="AD510" s="281" t="b">
        <f>AND(RMDF!AG510&gt;=0, RMDF!AG510&lt;=1-RMDF!Z510, RMDF!AG510=ROUND(RMDF!AG510,4))</f>
        <v>1</v>
      </c>
      <c r="AE510" s="317">
        <f>RMDF!AE510</f>
        <v>0</v>
      </c>
      <c r="AF510" s="318" t="str">
        <f>IF(AE510=0,"",_xlfn.XLOOKUP(AE510,StatePicklist!$1:$1,StatePicklist!$3:$3,"NA",0))</f>
        <v/>
      </c>
      <c r="AG510" s="297" t="str">
        <f ca="1">IF(RMDF!AF510="", "", IF(ISNUMBER(MATCH(RMDF!AF510, INDIRECT(AF510), 0)), "OK", "Invalid"))</f>
        <v/>
      </c>
      <c r="AH510" s="281"/>
      <c r="AI510" s="281"/>
      <c r="AJ510" s="281"/>
      <c r="AK510" s="281" t="b">
        <f>AND(RMDF!AN510&gt;=0, RMDF!AN510&lt;=1-SUM(RMDF!Z510,RMDF!AG510), RMDF!AN510=ROUND(RMDF!AN510,4))</f>
        <v>1</v>
      </c>
      <c r="AL510" s="317">
        <f>RMDF!AL510</f>
        <v>0</v>
      </c>
      <c r="AM510" s="318" t="str">
        <f>IF(AL510=0,"",_xlfn.XLOOKUP(AL510,StatePicklist!$1:$1,StatePicklist!$3:$3,"NA",0))</f>
        <v/>
      </c>
      <c r="AN510" s="297" t="str">
        <f ca="1">IF(RMDF!AM510="", "", IF(ISNUMBER(MATCH(RMDF!AM510, INDIRECT(AM510), 0)), "OK", "Invalid"))</f>
        <v/>
      </c>
      <c r="AO510" s="281"/>
      <c r="AP510" s="281"/>
      <c r="AQ510" s="281"/>
      <c r="AR510" s="281" t="b">
        <f>AND(RMDF!AU510&gt;=0, RMDF!AU510&lt;=1-SUM(RMDF!Z510,RMDF!AG510,RMDF!AN510), RMDF!AU510=ROUND(RMDF!AU510,4))</f>
        <v>1</v>
      </c>
      <c r="AS510" s="317">
        <f>RMDF!AS510</f>
        <v>0</v>
      </c>
      <c r="AT510" s="318" t="str">
        <f>IF(AS510=0,"",_xlfn.XLOOKUP(AS510,StatePicklist!$1:$1,StatePicklist!$3:$3,"NA",0))</f>
        <v/>
      </c>
      <c r="AU510" s="297" t="str">
        <f ca="1">IF(RMDF!AT510="", "", IF(ISNUMBER(MATCH(RMDF!AT510, INDIRECT(AT510), 0)), "OK", "Invalid"))</f>
        <v/>
      </c>
      <c r="AV510" s="281"/>
      <c r="AW510" s="281"/>
      <c r="AX510" s="281"/>
      <c r="AY510" s="281" t="b">
        <f>AND(RMDF!BB510&gt;=0, RMDF!BB510&lt;=1-SUM(RMDF!Z510,RMDF!AG510,RMDF!AN510,RMDF!AU510), RMDF!BB510=ROUND(RMDF!BB510,4))</f>
        <v>1</v>
      </c>
      <c r="AZ510" s="317">
        <f>RMDF!AZ510</f>
        <v>0</v>
      </c>
      <c r="BA510" s="318" t="str">
        <f>IF(AZ510=0,"",_xlfn.XLOOKUP(AZ510,StatePicklist!$1:$1,StatePicklist!$3:$3,"NA",0))</f>
        <v/>
      </c>
      <c r="BB510" s="297" t="str">
        <f ca="1">IF(RMDF!BA510="", "", IF(ISNUMBER(MATCH(RMDF!BA510, INDIRECT(BA510), 0)), "OK", "Invalid"))</f>
        <v/>
      </c>
      <c r="BC510" s="281"/>
      <c r="BD510" s="281"/>
      <c r="BE510" s="281"/>
      <c r="BF510" s="281" t="b">
        <f>AND(RMDF!BI510&gt;=0, RMDF!BI510&lt;=1-SUM(RMDF!Z510,RMDF!AG510,RMDF!AN510,RMDF!AU510,RMDF!BB510), RMDF!BI510=ROUND(RMDF!BI510,4))</f>
        <v>1</v>
      </c>
      <c r="BG510" s="317">
        <f>RMDF!BG510</f>
        <v>0</v>
      </c>
      <c r="BH510" s="318" t="str">
        <f>IF(BG510=0,"",_xlfn.XLOOKUP(BG510,StatePicklist!$1:$1,StatePicklist!$3:$3,"NA",0))</f>
        <v/>
      </c>
      <c r="BI510" s="297" t="str">
        <f ca="1">IF(RMDF!BH510="", "", IF(ISNUMBER(MATCH(RMDF!BH510, INDIRECT(BH510), 0)), "OK", "Invalid"))</f>
        <v/>
      </c>
      <c r="BJ510" s="281"/>
      <c r="BK510" s="281"/>
      <c r="BL510" s="281"/>
      <c r="BM510" s="281" t="b">
        <f>AND(RMDF!BP510&gt;=0, RMDF!BP510&lt;=1-SUM(RMDF!Z510,RMDF!AG510,RMDF!AN510,RMDF!AU510,RMDF!BB510,RMDF!BI510), RMDF!BP510=ROUND(RMDF!BP510,4))</f>
        <v>1</v>
      </c>
      <c r="BN510" s="317">
        <f>RMDF!BN510</f>
        <v>0</v>
      </c>
      <c r="BO510" s="318" t="str">
        <f>IF(BN510=0,"",_xlfn.XLOOKUP(BN510,StatePicklist!$1:$1,StatePicklist!$3:$3,"NA",0))</f>
        <v/>
      </c>
      <c r="BP510" s="297" t="str">
        <f ca="1">IF(RMDF!BO510="", "", IF(ISNUMBER(MATCH(RMDF!BO510, INDIRECT(BO510), 0)), "OK", "Invalid"))</f>
        <v/>
      </c>
      <c r="BQ510" s="281"/>
      <c r="BR510" s="281"/>
      <c r="BS510" s="281"/>
      <c r="BT510" s="281" t="b">
        <f>AND(RMDF!BW510&gt;=0, RMDF!BW510&lt;=1-SUM(RMDF!Z510,RMDF!AG510,RMDF!AN510,RMDF!AU510,RMDF!BB510,RMDF!BI510,RMDF!BP510), RMDF!BW510=ROUND(RMDF!BW510,4))</f>
        <v>1</v>
      </c>
      <c r="BU510" s="317">
        <f>RMDF!BU510</f>
        <v>0</v>
      </c>
      <c r="BV510" s="318" t="str">
        <f>IF(BU510=0,"",_xlfn.XLOOKUP(BU510,StatePicklist!$1:$1,StatePicklist!$3:$3,"NA",0))</f>
        <v/>
      </c>
      <c r="BW510" s="297" t="str">
        <f ca="1">IF(RMDF!BV510="", "", IF(ISNUMBER(MATCH(RMDF!BV510, INDIRECT(BV510), 0)), "OK", "Invalid"))</f>
        <v/>
      </c>
      <c r="BX510" s="281"/>
      <c r="BY510" s="281"/>
      <c r="BZ510" s="281"/>
      <c r="CA510" s="281" t="b">
        <f>AND(RMDF!CD510&gt;=0, RMDF!CD510&lt;=1-SUM(RMDF!Z510,RMDF!AG510,RMDF!AN510,RMDF!AU510,RMDF!BB510,RMDF!BI510,RMDF!BP510,RMDF!BW510), RMDF!CD510=ROUND(RMDF!CD510,4))</f>
        <v>1</v>
      </c>
      <c r="CB510" s="317">
        <f>RMDF!CB510</f>
        <v>0</v>
      </c>
      <c r="CC510" s="318" t="str">
        <f>IF(CB510=0,"",_xlfn.XLOOKUP(CB510,StatePicklist!$1:$1,StatePicklist!$3:$3,"NA",0))</f>
        <v/>
      </c>
      <c r="CD510" s="297" t="str">
        <f ca="1">IF(RMDF!CC510="", "", IF(ISNUMBER(MATCH(RMDF!CC510, INDIRECT(CC510), 0)), "OK", "Invalid"))</f>
        <v/>
      </c>
      <c r="CE510" s="281"/>
      <c r="CF510" s="281"/>
      <c r="CG510" s="281"/>
      <c r="CH510" s="281" t="b">
        <f>AND(RMDF!CK510&gt;=0, RMDF!CK510&lt;=1-SUM(RMDF!Z510,RMDF!AG510,RMDF!AN510,RMDF!AU510,RMDF!BB510,RMDF!BI510,RMDF!BP510,RMDF!BW510,RMDF!CD510), RMDF!CK510=ROUND(RMDF!CK510,4))</f>
        <v>1</v>
      </c>
      <c r="CI510" s="317">
        <f>RMDF!CI510</f>
        <v>0</v>
      </c>
      <c r="CJ510" s="318" t="str">
        <f>IF(CI510=0,"",_xlfn.XLOOKUP(CI510,StatePicklist!$1:$1,StatePicklist!$3:$3,"NA",0))</f>
        <v/>
      </c>
      <c r="CK510" s="297" t="str">
        <f ca="1">IF(RMDF!CJ510="", "", IF(ISNUMBER(MATCH(RMDF!CJ510, INDIRECT(CJ510), 0)), "OK", "Invalid"))</f>
        <v/>
      </c>
      <c r="CL510" s="281"/>
      <c r="CM510" s="281"/>
      <c r="CN510" s="281"/>
      <c r="CO510" s="281" t="b">
        <f>AND(RMDF!CR510&gt;=0, RMDF!CR510&lt;=1-SUM(RMDF!Z510,RMDF!AG510,RMDF!AN510,RMDF!AU510,RMDF!BB510,RMDF!BI510,RMDF!BP510,RMDF!BW510,RMDF!CD510,RMDF!CK510), RMDF!CR510=ROUND(RMDF!CR510,4))</f>
        <v>1</v>
      </c>
      <c r="CP510" s="317">
        <f>RMDF!CP510</f>
        <v>0</v>
      </c>
      <c r="CQ510" s="318" t="str">
        <f>IF(CP510=0,"",_xlfn.XLOOKUP(CP510,StatePicklist!$1:$1,StatePicklist!$3:$3,"NA",0))</f>
        <v/>
      </c>
      <c r="CR510" s="297" t="str">
        <f ca="1">IF(RMDF!CQ510="", "", IF(ISNUMBER(MATCH(RMDF!CQ510, INDIRECT(CQ510), 0)), "OK", "Invalid"))</f>
        <v/>
      </c>
      <c r="CS510" s="281"/>
      <c r="CT510" s="281"/>
      <c r="CU510" s="281"/>
      <c r="CV510" s="281" t="b">
        <f>AND(RMDF!CY510&gt;=0, RMDF!CY510&lt;=1-SUM(RMDF!Z510,RMDF!AG510,RMDF!AN510,RMDF!AU510,RMDF!BB510,RMDF!BI510,RMDF!BP510,RMDF!BW510,RMDF!CD510,RMDF!CK510,RMDF!CR510), RMDF!CY510=ROUND(RMDF!CY510,4))</f>
        <v>1</v>
      </c>
      <c r="CW510" s="317">
        <f>RMDF!CW510</f>
        <v>0</v>
      </c>
      <c r="CX510" s="318" t="str">
        <f>IF(CW510=0,"",_xlfn.XLOOKUP(CW510,StatePicklist!$1:$1,StatePicklist!$3:$3,"NA",0))</f>
        <v/>
      </c>
      <c r="CY510" s="297" t="str">
        <f ca="1">IF(RMDF!CX510="", "", IF(ISNUMBER(MATCH(RMDF!CX510, INDIRECT(CX510), 0)), "OK", "Invalid"))</f>
        <v/>
      </c>
      <c r="CZ510" s="281"/>
      <c r="DA510" s="281"/>
      <c r="DB510" s="281"/>
      <c r="DC510" s="281" t="b">
        <f>AND(RMDF!DF510&gt;=0, RMDF!DF510&lt;=1-SUM(RMDF!Z510,RMDF!AG510,RMDF!AN510,RMDF!AU510,RMDF!BB510,RMDF!BI510,RMDF!BP510,RMDF!BW510,RMDF!CD510,RMDF!CK510,RMDF!CR510,RMDF!CY510), RMDF!DF510=ROUND(RMDF!DF510,4))</f>
        <v>1</v>
      </c>
      <c r="DD510" s="317">
        <f>RMDF!DD510</f>
        <v>0</v>
      </c>
      <c r="DE510" s="318" t="str">
        <f>IF(DD510=0,"",_xlfn.XLOOKUP(DD510,StatePicklist!$1:$1,StatePicklist!$3:$3,"NA",0))</f>
        <v/>
      </c>
      <c r="DF510" s="297" t="str">
        <f ca="1">IF(RMDF!DE510="", "", IF(ISNUMBER(MATCH(RMDF!DE510, INDIRECT(DE510), 0)), "OK", "Invalid"))</f>
        <v/>
      </c>
      <c r="DG510" s="281"/>
      <c r="DH510" s="281"/>
      <c r="DI510" s="281"/>
      <c r="DJ510" s="281" t="b">
        <f>AND(RMDF!DM510&gt;=0, RMDF!DM510&lt;=1-SUM(RMDF!Z510,RMDF!AG510,RMDF!AN510,RMDF!AU510,RMDF!BB510,RMDF!BI510,RMDF!BP510,RMDF!BW510,RMDF!CD510,RMDF!CK510,RMDF!CR510,RMDF!CY510,RMDF!DF510), RMDF!DM510=ROUND(RMDF!DM510,4))</f>
        <v>1</v>
      </c>
      <c r="DK510" s="317">
        <f>RMDF!DK510</f>
        <v>0</v>
      </c>
      <c r="DL510" s="318" t="str">
        <f>IF(DK510=0,"",_xlfn.XLOOKUP(DK510,StatePicklist!$1:$1,StatePicklist!$3:$3,"NA",0))</f>
        <v/>
      </c>
      <c r="DM510" s="297" t="str">
        <f ca="1">IF(RMDF!DL510="", "", IF(ISNUMBER(MATCH(RMDF!DL510, INDIRECT(DL510), 0)), "OK", "Invalid"))</f>
        <v/>
      </c>
      <c r="DN510" s="281"/>
      <c r="DO510" s="281"/>
      <c r="DP510" s="281"/>
      <c r="DQ510" s="281" t="b">
        <f>AND(RMDF!DT510&gt;=0, RMDF!DT510&lt;=1-SUM(RMDF!Z510,RMDF!AG510,RMDF!AN510,RMDF!AU510,RMDF!BB510,RMDF!BI510,RMDF!BP510,RMDF!BW510,RMDF!CD510,RMDF!CK510,RMDF!CR510,RMDF!CY510,RMDF!DF510,RMDF!DM510), RMDF!DT510=ROUND(RMDF!DT510,4))</f>
        <v>1</v>
      </c>
      <c r="DR510" s="317">
        <f>RMDF!DR510</f>
        <v>0</v>
      </c>
      <c r="DS510" s="318" t="str">
        <f>IF(DR510=0,"",_xlfn.XLOOKUP(DR510,StatePicklist!$1:$1,StatePicklist!$3:$3,"NA",0))</f>
        <v/>
      </c>
      <c r="DT510" s="297" t="str">
        <f ca="1">IF(RMDF!DS510="", "", IF(ISNUMBER(MATCH(RMDF!DS510, INDIRECT(DS510), 0)), "OK", "Invalid"))</f>
        <v/>
      </c>
      <c r="DU510" s="281"/>
      <c r="DV510" s="281"/>
      <c r="DW510" s="281"/>
      <c r="DX510" s="281" t="b">
        <f>AND(RMDF!EA510&gt;=0, RMDF!EA510&lt;=1-SUM(RMDF!Z510,RMDF!AG510,RMDF!AN510,RMDF!AU510,RMDF!BB510,RMDF!BI510,RMDF!BP510,RMDF!BW510,RMDF!CD510,RMDF!CK510,RMDF!CR510,RMDF!CY510,RMDF!DF510,RMDF!DM510,RMDF!DT510), RMDF!EA510=ROUND(RMDF!EA510,4))</f>
        <v>1</v>
      </c>
      <c r="DY510" s="317">
        <f>RMDF!DY510</f>
        <v>0</v>
      </c>
      <c r="DZ510" s="318" t="str">
        <f>IF(DY510=0,"",_xlfn.XLOOKUP(DY510,StatePicklist!$1:$1,StatePicklist!$3:$3,"NA",0))</f>
        <v/>
      </c>
      <c r="EA510" s="297" t="str">
        <f ca="1">IF(RMDF!DZ510="", "", IF(ISNUMBER(MATCH(RMDF!DZ510, INDIRECT(DZ510), 0)), "OK", "Invalid"))</f>
        <v/>
      </c>
      <c r="EB510" s="281"/>
      <c r="EC510" s="281"/>
      <c r="ED510" s="281"/>
      <c r="EE510" s="281" t="b">
        <f>AND(RMDF!EH510&gt;=0, RMDF!EH510&lt;=1-SUM(RMDF!Z510,RMDF!AG510,RMDF!AN510,RMDF!AU510,RMDF!BB510,RMDF!BI510,RMDF!BP510,RMDF!BW510,RMDF!CD510,RMDF!CK510,RMDF!CR510,RMDF!CY510,RMDF!DF510,RMDF!DM510,RMDF!DT510,RMDF!EA510), RMDF!EH510=ROUND(RMDF!EH510,4))</f>
        <v>1</v>
      </c>
      <c r="EF510" s="317">
        <f>RMDF!EF510</f>
        <v>0</v>
      </c>
      <c r="EG510" s="318" t="str">
        <f>IF(EF510=0,"",_xlfn.XLOOKUP(EF510,StatePicklist!$1:$1,StatePicklist!$3:$3,"NA",0))</f>
        <v/>
      </c>
      <c r="EH510" s="297" t="str">
        <f ca="1">IF(RMDF!EG510="", "", IF(ISNUMBER(MATCH(RMDF!EG510, INDIRECT(EG510), 0)), "OK", "Invalid"))</f>
        <v/>
      </c>
      <c r="EI510" s="281"/>
      <c r="EJ510" s="281"/>
      <c r="EK510" s="281"/>
      <c r="EL510" s="281" t="b">
        <f>AND(RMDF!EO510&gt;=0, RMDF!EO510&lt;=1-SUM(RMDF!Z510,RMDF!AG510,RMDF!AN510,RMDF!AU510,RMDF!BB510,RMDF!BI510,RMDF!BP510,RMDF!BW510,RMDF!CD510,RMDF!CK510,RMDF!CR510,RMDF!CY510,RMDF!DF510,RMDF!DM510,RMDF!DT510,RMDF!EA510,RMDF!EH510), RMDF!EO510=ROUND(RMDF!EO510,4))</f>
        <v>1</v>
      </c>
      <c r="EM510" s="317">
        <f>RMDF!EM510</f>
        <v>0</v>
      </c>
      <c r="EN510" s="318" t="str">
        <f>IF(EM510=0,"",_xlfn.XLOOKUP(EM510,StatePicklist!$1:$1,StatePicklist!$3:$3,"NA",0))</f>
        <v/>
      </c>
      <c r="EO510" s="297" t="str">
        <f ca="1">IF(RMDF!EN510="", "", IF(ISNUMBER(MATCH(RMDF!EN510, INDIRECT(EN510), 0)), "OK", "Invalid"))</f>
        <v/>
      </c>
      <c r="EP510" s="281"/>
      <c r="EQ510" s="281"/>
      <c r="ER510" s="281"/>
      <c r="ES510" s="281" t="b">
        <f>AND(RMDF!EV510&gt;=0, RMDF!EV510&lt;=1-SUM(RMDF!Z510,RMDF!AG510,RMDF!AN510,RMDF!AU510,RMDF!BB510,RMDF!BI510,RMDF!BP510,RMDF!BW510,RMDF!CD510,RMDF!CK510,RMDF!CR510,RMDF!CY510,RMDF!DF510,RMDF!DM510,RMDF!DT510,RMDF!EA510,RMDF!EH510,RMDF!EO510), RMDF!EV510=ROUND(RMDF!EV510,4))</f>
        <v>1</v>
      </c>
      <c r="ET510" s="317">
        <f>RMDF!ET510</f>
        <v>0</v>
      </c>
      <c r="EU510" s="318" t="str">
        <f>IF(ET510=0,"",_xlfn.XLOOKUP(ET510,StatePicklist!$1:$1,StatePicklist!$3:$3,"NA",0))</f>
        <v/>
      </c>
      <c r="EV510" s="297" t="str">
        <f ca="1">IF(RMDF!EU510="", "", IF(ISNUMBER(MATCH(RMDF!EU510, INDIRECT(EU510), 0)), "OK", "Invalid"))</f>
        <v/>
      </c>
      <c r="EW510" s="281"/>
      <c r="EX510" s="281"/>
      <c r="EY510" s="281"/>
      <c r="EZ510" s="281" t="b">
        <f>AND(RMDF!FC510&gt;=0, RMDF!FC510&lt;=1-SUM(RMDF!Z510,RMDF!AG510,RMDF!AN510,RMDF!AU510,RMDF!BB510,RMDF!BI510,RMDF!BP510,RMDF!BW510,RMDF!CD510,RMDF!CK510,RMDF!CR510,RMDF!CY510,RMDF!DF510,RMDF!DM510,RMDF!DT510,RMDF!EA510,RMDF!EH510,RMDF!EO510,RMDF!EV510), RMDF!FC510=ROUND(RMDF!FC510,4))</f>
        <v>1</v>
      </c>
      <c r="FA510" s="317">
        <f>RMDF!FA510</f>
        <v>0</v>
      </c>
      <c r="FB510" s="318" t="str">
        <f>IF(FA510=0,"",_xlfn.XLOOKUP(FA510,StatePicklist!$1:$1,StatePicklist!$3:$3,"NA",0))</f>
        <v/>
      </c>
      <c r="FC510" s="297" t="str">
        <f ca="1">IF(RMDF!FB510="", "", IF(ISNUMBER(MATCH(RMDF!FB510, INDIRECT(FB510), 0)), "OK", "Invalid"))</f>
        <v/>
      </c>
    </row>
    <row r="511" spans="1:159" s="205" customFormat="1" ht="39.9" customHeight="1" x14ac:dyDescent="0.25">
      <c r="A511" s="206"/>
      <c r="B511" s="196"/>
      <c r="C511" s="197"/>
      <c r="D511" s="198"/>
      <c r="E511" s="199"/>
      <c r="F511" s="200"/>
      <c r="G511" s="201"/>
      <c r="H511" s="292"/>
      <c r="I511" s="305">
        <f>RMDF!I511</f>
        <v>0</v>
      </c>
      <c r="J511" s="305" t="str">
        <f>IF(I511=ProductCode!$B$30,"PDReclPost",IF(OR(I511=ProductCode!$C$30,I511=ProductCode!$E$30,I511=ProductCode!$G$30),"PDPreCon",IF(OR(I511=ProductCode!$D$30,I511=ProductCode!$F$30),"PDNotReclPost","")))</f>
        <v/>
      </c>
      <c r="K511" s="305" t="str">
        <f t="shared" si="30"/>
        <v/>
      </c>
      <c r="L511" s="289"/>
      <c r="M511" s="305" t="str">
        <f t="shared" si="30"/>
        <v/>
      </c>
      <c r="N511" s="289" t="b">
        <f>AND(RMDF!N511&gt;=0, RMDF!N511&lt;=1-RMDF!L511, RMDF!N511=ROUND(RMDF!N511,4))</f>
        <v>1</v>
      </c>
      <c r="O511" s="286" t="str">
        <f>IF(P511="","",IF(I511="","",IF(LEFT(I511,13)="Reclaimed pos",RawMaterialCode!$E$569,RawMaterialCode!$E$568)))</f>
        <v>Reclaimed pre-consumer mixed fibers (RM0578)</v>
      </c>
      <c r="P511" s="295">
        <f t="shared" si="31"/>
        <v>1</v>
      </c>
      <c r="Q511" s="202"/>
      <c r="R511" s="203"/>
      <c r="S511" s="204" t="str">
        <f t="shared" si="32"/>
        <v/>
      </c>
      <c r="T511" s="281"/>
      <c r="U511" s="281"/>
      <c r="V511" s="281"/>
      <c r="W511" s="281"/>
      <c r="X511" s="317">
        <f>RMDF!X511</f>
        <v>0</v>
      </c>
      <c r="Y511" s="318" t="str">
        <f>IF(X511=0,"",_xlfn.XLOOKUP(X511,StatePicklist!$1:$1,StatePicklist!$3:$3,"NA",0))</f>
        <v/>
      </c>
      <c r="Z511" s="297" t="str">
        <f ca="1">IF(RMDF!Y511="", "", IF(ISNUMBER(MATCH(RMDF!Y511, INDIRECT(Y511), 0)), "OK", "Invalid"))</f>
        <v/>
      </c>
      <c r="AA511" s="281"/>
      <c r="AB511" s="281"/>
      <c r="AC511" s="281"/>
      <c r="AD511" s="281" t="b">
        <f>AND(RMDF!AG511&gt;=0, RMDF!AG511&lt;=1-RMDF!Z511, RMDF!AG511=ROUND(RMDF!AG511,4))</f>
        <v>1</v>
      </c>
      <c r="AE511" s="317">
        <f>RMDF!AE511</f>
        <v>0</v>
      </c>
      <c r="AF511" s="318" t="str">
        <f>IF(AE511=0,"",_xlfn.XLOOKUP(AE511,StatePicklist!$1:$1,StatePicklist!$3:$3,"NA",0))</f>
        <v/>
      </c>
      <c r="AG511" s="297" t="str">
        <f ca="1">IF(RMDF!AF511="", "", IF(ISNUMBER(MATCH(RMDF!AF511, INDIRECT(AF511), 0)), "OK", "Invalid"))</f>
        <v/>
      </c>
      <c r="AH511" s="281"/>
      <c r="AI511" s="281"/>
      <c r="AJ511" s="281"/>
      <c r="AK511" s="281" t="b">
        <f>AND(RMDF!AN511&gt;=0, RMDF!AN511&lt;=1-SUM(RMDF!Z511,RMDF!AG511), RMDF!AN511=ROUND(RMDF!AN511,4))</f>
        <v>1</v>
      </c>
      <c r="AL511" s="317">
        <f>RMDF!AL511</f>
        <v>0</v>
      </c>
      <c r="AM511" s="318" t="str">
        <f>IF(AL511=0,"",_xlfn.XLOOKUP(AL511,StatePicklist!$1:$1,StatePicklist!$3:$3,"NA",0))</f>
        <v/>
      </c>
      <c r="AN511" s="297" t="str">
        <f ca="1">IF(RMDF!AM511="", "", IF(ISNUMBER(MATCH(RMDF!AM511, INDIRECT(AM511), 0)), "OK", "Invalid"))</f>
        <v/>
      </c>
      <c r="AO511" s="281"/>
      <c r="AP511" s="281"/>
      <c r="AQ511" s="281"/>
      <c r="AR511" s="281" t="b">
        <f>AND(RMDF!AU511&gt;=0, RMDF!AU511&lt;=1-SUM(RMDF!Z511,RMDF!AG511,RMDF!AN511), RMDF!AU511=ROUND(RMDF!AU511,4))</f>
        <v>1</v>
      </c>
      <c r="AS511" s="317">
        <f>RMDF!AS511</f>
        <v>0</v>
      </c>
      <c r="AT511" s="318" t="str">
        <f>IF(AS511=0,"",_xlfn.XLOOKUP(AS511,StatePicklist!$1:$1,StatePicklist!$3:$3,"NA",0))</f>
        <v/>
      </c>
      <c r="AU511" s="297" t="str">
        <f ca="1">IF(RMDF!AT511="", "", IF(ISNUMBER(MATCH(RMDF!AT511, INDIRECT(AT511), 0)), "OK", "Invalid"))</f>
        <v/>
      </c>
      <c r="AV511" s="281"/>
      <c r="AW511" s="281"/>
      <c r="AX511" s="281"/>
      <c r="AY511" s="281" t="b">
        <f>AND(RMDF!BB511&gt;=0, RMDF!BB511&lt;=1-SUM(RMDF!Z511,RMDF!AG511,RMDF!AN511,RMDF!AU511), RMDF!BB511=ROUND(RMDF!BB511,4))</f>
        <v>1</v>
      </c>
      <c r="AZ511" s="317">
        <f>RMDF!AZ511</f>
        <v>0</v>
      </c>
      <c r="BA511" s="318" t="str">
        <f>IF(AZ511=0,"",_xlfn.XLOOKUP(AZ511,StatePicklist!$1:$1,StatePicklist!$3:$3,"NA",0))</f>
        <v/>
      </c>
      <c r="BB511" s="297" t="str">
        <f ca="1">IF(RMDF!BA511="", "", IF(ISNUMBER(MATCH(RMDF!BA511, INDIRECT(BA511), 0)), "OK", "Invalid"))</f>
        <v/>
      </c>
      <c r="BC511" s="281"/>
      <c r="BD511" s="281"/>
      <c r="BE511" s="281"/>
      <c r="BF511" s="281" t="b">
        <f>AND(RMDF!BI511&gt;=0, RMDF!BI511&lt;=1-SUM(RMDF!Z511,RMDF!AG511,RMDF!AN511,RMDF!AU511,RMDF!BB511), RMDF!BI511=ROUND(RMDF!BI511,4))</f>
        <v>1</v>
      </c>
      <c r="BG511" s="317">
        <f>RMDF!BG511</f>
        <v>0</v>
      </c>
      <c r="BH511" s="318" t="str">
        <f>IF(BG511=0,"",_xlfn.XLOOKUP(BG511,StatePicklist!$1:$1,StatePicklist!$3:$3,"NA",0))</f>
        <v/>
      </c>
      <c r="BI511" s="297" t="str">
        <f ca="1">IF(RMDF!BH511="", "", IF(ISNUMBER(MATCH(RMDF!BH511, INDIRECT(BH511), 0)), "OK", "Invalid"))</f>
        <v/>
      </c>
      <c r="BJ511" s="281"/>
      <c r="BK511" s="281"/>
      <c r="BL511" s="281"/>
      <c r="BM511" s="281" t="b">
        <f>AND(RMDF!BP511&gt;=0, RMDF!BP511&lt;=1-SUM(RMDF!Z511,RMDF!AG511,RMDF!AN511,RMDF!AU511,RMDF!BB511,RMDF!BI511), RMDF!BP511=ROUND(RMDF!BP511,4))</f>
        <v>1</v>
      </c>
      <c r="BN511" s="317">
        <f>RMDF!BN511</f>
        <v>0</v>
      </c>
      <c r="BO511" s="318" t="str">
        <f>IF(BN511=0,"",_xlfn.XLOOKUP(BN511,StatePicklist!$1:$1,StatePicklist!$3:$3,"NA",0))</f>
        <v/>
      </c>
      <c r="BP511" s="297" t="str">
        <f ca="1">IF(RMDF!BO511="", "", IF(ISNUMBER(MATCH(RMDF!BO511, INDIRECT(BO511), 0)), "OK", "Invalid"))</f>
        <v/>
      </c>
      <c r="BQ511" s="281"/>
      <c r="BR511" s="281"/>
      <c r="BS511" s="281"/>
      <c r="BT511" s="281" t="b">
        <f>AND(RMDF!BW511&gt;=0, RMDF!BW511&lt;=1-SUM(RMDF!Z511,RMDF!AG511,RMDF!AN511,RMDF!AU511,RMDF!BB511,RMDF!BI511,RMDF!BP511), RMDF!BW511=ROUND(RMDF!BW511,4))</f>
        <v>1</v>
      </c>
      <c r="BU511" s="317">
        <f>RMDF!BU511</f>
        <v>0</v>
      </c>
      <c r="BV511" s="318" t="str">
        <f>IF(BU511=0,"",_xlfn.XLOOKUP(BU511,StatePicklist!$1:$1,StatePicklist!$3:$3,"NA",0))</f>
        <v/>
      </c>
      <c r="BW511" s="297" t="str">
        <f ca="1">IF(RMDF!BV511="", "", IF(ISNUMBER(MATCH(RMDF!BV511, INDIRECT(BV511), 0)), "OK", "Invalid"))</f>
        <v/>
      </c>
      <c r="BX511" s="281"/>
      <c r="BY511" s="281"/>
      <c r="BZ511" s="281"/>
      <c r="CA511" s="281" t="b">
        <f>AND(RMDF!CD511&gt;=0, RMDF!CD511&lt;=1-SUM(RMDF!Z511,RMDF!AG511,RMDF!AN511,RMDF!AU511,RMDF!BB511,RMDF!BI511,RMDF!BP511,RMDF!BW511), RMDF!CD511=ROUND(RMDF!CD511,4))</f>
        <v>1</v>
      </c>
      <c r="CB511" s="317">
        <f>RMDF!CB511</f>
        <v>0</v>
      </c>
      <c r="CC511" s="318" t="str">
        <f>IF(CB511=0,"",_xlfn.XLOOKUP(CB511,StatePicklist!$1:$1,StatePicklist!$3:$3,"NA",0))</f>
        <v/>
      </c>
      <c r="CD511" s="297" t="str">
        <f ca="1">IF(RMDF!CC511="", "", IF(ISNUMBER(MATCH(RMDF!CC511, INDIRECT(CC511), 0)), "OK", "Invalid"))</f>
        <v/>
      </c>
      <c r="CE511" s="281"/>
      <c r="CF511" s="281"/>
      <c r="CG511" s="281"/>
      <c r="CH511" s="281" t="b">
        <f>AND(RMDF!CK511&gt;=0, RMDF!CK511&lt;=1-SUM(RMDF!Z511,RMDF!AG511,RMDF!AN511,RMDF!AU511,RMDF!BB511,RMDF!BI511,RMDF!BP511,RMDF!BW511,RMDF!CD511), RMDF!CK511=ROUND(RMDF!CK511,4))</f>
        <v>1</v>
      </c>
      <c r="CI511" s="317">
        <f>RMDF!CI511</f>
        <v>0</v>
      </c>
      <c r="CJ511" s="318" t="str">
        <f>IF(CI511=0,"",_xlfn.XLOOKUP(CI511,StatePicklist!$1:$1,StatePicklist!$3:$3,"NA",0))</f>
        <v/>
      </c>
      <c r="CK511" s="297" t="str">
        <f ca="1">IF(RMDF!CJ511="", "", IF(ISNUMBER(MATCH(RMDF!CJ511, INDIRECT(CJ511), 0)), "OK", "Invalid"))</f>
        <v/>
      </c>
      <c r="CL511" s="281"/>
      <c r="CM511" s="281"/>
      <c r="CN511" s="281"/>
      <c r="CO511" s="281" t="b">
        <f>AND(RMDF!CR511&gt;=0, RMDF!CR511&lt;=1-SUM(RMDF!Z511,RMDF!AG511,RMDF!AN511,RMDF!AU511,RMDF!BB511,RMDF!BI511,RMDF!BP511,RMDF!BW511,RMDF!CD511,RMDF!CK511), RMDF!CR511=ROUND(RMDF!CR511,4))</f>
        <v>1</v>
      </c>
      <c r="CP511" s="317">
        <f>RMDF!CP511</f>
        <v>0</v>
      </c>
      <c r="CQ511" s="318" t="str">
        <f>IF(CP511=0,"",_xlfn.XLOOKUP(CP511,StatePicklist!$1:$1,StatePicklist!$3:$3,"NA",0))</f>
        <v/>
      </c>
      <c r="CR511" s="297" t="str">
        <f ca="1">IF(RMDF!CQ511="", "", IF(ISNUMBER(MATCH(RMDF!CQ511, INDIRECT(CQ511), 0)), "OK", "Invalid"))</f>
        <v/>
      </c>
      <c r="CS511" s="281"/>
      <c r="CT511" s="281"/>
      <c r="CU511" s="281"/>
      <c r="CV511" s="281" t="b">
        <f>AND(RMDF!CY511&gt;=0, RMDF!CY511&lt;=1-SUM(RMDF!Z511,RMDF!AG511,RMDF!AN511,RMDF!AU511,RMDF!BB511,RMDF!BI511,RMDF!BP511,RMDF!BW511,RMDF!CD511,RMDF!CK511,RMDF!CR511), RMDF!CY511=ROUND(RMDF!CY511,4))</f>
        <v>1</v>
      </c>
      <c r="CW511" s="317">
        <f>RMDF!CW511</f>
        <v>0</v>
      </c>
      <c r="CX511" s="318" t="str">
        <f>IF(CW511=0,"",_xlfn.XLOOKUP(CW511,StatePicklist!$1:$1,StatePicklist!$3:$3,"NA",0))</f>
        <v/>
      </c>
      <c r="CY511" s="297" t="str">
        <f ca="1">IF(RMDF!CX511="", "", IF(ISNUMBER(MATCH(RMDF!CX511, INDIRECT(CX511), 0)), "OK", "Invalid"))</f>
        <v/>
      </c>
      <c r="CZ511" s="281"/>
      <c r="DA511" s="281"/>
      <c r="DB511" s="281"/>
      <c r="DC511" s="281" t="b">
        <f>AND(RMDF!DF511&gt;=0, RMDF!DF511&lt;=1-SUM(RMDF!Z511,RMDF!AG511,RMDF!AN511,RMDF!AU511,RMDF!BB511,RMDF!BI511,RMDF!BP511,RMDF!BW511,RMDF!CD511,RMDF!CK511,RMDF!CR511,RMDF!CY511), RMDF!DF511=ROUND(RMDF!DF511,4))</f>
        <v>1</v>
      </c>
      <c r="DD511" s="317">
        <f>RMDF!DD511</f>
        <v>0</v>
      </c>
      <c r="DE511" s="318" t="str">
        <f>IF(DD511=0,"",_xlfn.XLOOKUP(DD511,StatePicklist!$1:$1,StatePicklist!$3:$3,"NA",0))</f>
        <v/>
      </c>
      <c r="DF511" s="297" t="str">
        <f ca="1">IF(RMDF!DE511="", "", IF(ISNUMBER(MATCH(RMDF!DE511, INDIRECT(DE511), 0)), "OK", "Invalid"))</f>
        <v/>
      </c>
      <c r="DG511" s="281"/>
      <c r="DH511" s="281"/>
      <c r="DI511" s="281"/>
      <c r="DJ511" s="281" t="b">
        <f>AND(RMDF!DM511&gt;=0, RMDF!DM511&lt;=1-SUM(RMDF!Z511,RMDF!AG511,RMDF!AN511,RMDF!AU511,RMDF!BB511,RMDF!BI511,RMDF!BP511,RMDF!BW511,RMDF!CD511,RMDF!CK511,RMDF!CR511,RMDF!CY511,RMDF!DF511), RMDF!DM511=ROUND(RMDF!DM511,4))</f>
        <v>1</v>
      </c>
      <c r="DK511" s="317">
        <f>RMDF!DK511</f>
        <v>0</v>
      </c>
      <c r="DL511" s="318" t="str">
        <f>IF(DK511=0,"",_xlfn.XLOOKUP(DK511,StatePicklist!$1:$1,StatePicklist!$3:$3,"NA",0))</f>
        <v/>
      </c>
      <c r="DM511" s="297" t="str">
        <f ca="1">IF(RMDF!DL511="", "", IF(ISNUMBER(MATCH(RMDF!DL511, INDIRECT(DL511), 0)), "OK", "Invalid"))</f>
        <v/>
      </c>
      <c r="DN511" s="281"/>
      <c r="DO511" s="281"/>
      <c r="DP511" s="281"/>
      <c r="DQ511" s="281" t="b">
        <f>AND(RMDF!DT511&gt;=0, RMDF!DT511&lt;=1-SUM(RMDF!Z511,RMDF!AG511,RMDF!AN511,RMDF!AU511,RMDF!BB511,RMDF!BI511,RMDF!BP511,RMDF!BW511,RMDF!CD511,RMDF!CK511,RMDF!CR511,RMDF!CY511,RMDF!DF511,RMDF!DM511), RMDF!DT511=ROUND(RMDF!DT511,4))</f>
        <v>1</v>
      </c>
      <c r="DR511" s="317">
        <f>RMDF!DR511</f>
        <v>0</v>
      </c>
      <c r="DS511" s="318" t="str">
        <f>IF(DR511=0,"",_xlfn.XLOOKUP(DR511,StatePicklist!$1:$1,StatePicklist!$3:$3,"NA",0))</f>
        <v/>
      </c>
      <c r="DT511" s="297" t="str">
        <f ca="1">IF(RMDF!DS511="", "", IF(ISNUMBER(MATCH(RMDF!DS511, INDIRECT(DS511), 0)), "OK", "Invalid"))</f>
        <v/>
      </c>
      <c r="DU511" s="281"/>
      <c r="DV511" s="281"/>
      <c r="DW511" s="281"/>
      <c r="DX511" s="281" t="b">
        <f>AND(RMDF!EA511&gt;=0, RMDF!EA511&lt;=1-SUM(RMDF!Z511,RMDF!AG511,RMDF!AN511,RMDF!AU511,RMDF!BB511,RMDF!BI511,RMDF!BP511,RMDF!BW511,RMDF!CD511,RMDF!CK511,RMDF!CR511,RMDF!CY511,RMDF!DF511,RMDF!DM511,RMDF!DT511), RMDF!EA511=ROUND(RMDF!EA511,4))</f>
        <v>1</v>
      </c>
      <c r="DY511" s="317">
        <f>RMDF!DY511</f>
        <v>0</v>
      </c>
      <c r="DZ511" s="318" t="str">
        <f>IF(DY511=0,"",_xlfn.XLOOKUP(DY511,StatePicklist!$1:$1,StatePicklist!$3:$3,"NA",0))</f>
        <v/>
      </c>
      <c r="EA511" s="297" t="str">
        <f ca="1">IF(RMDF!DZ511="", "", IF(ISNUMBER(MATCH(RMDF!DZ511, INDIRECT(DZ511), 0)), "OK", "Invalid"))</f>
        <v/>
      </c>
      <c r="EB511" s="281"/>
      <c r="EC511" s="281"/>
      <c r="ED511" s="281"/>
      <c r="EE511" s="281" t="b">
        <f>AND(RMDF!EH511&gt;=0, RMDF!EH511&lt;=1-SUM(RMDF!Z511,RMDF!AG511,RMDF!AN511,RMDF!AU511,RMDF!BB511,RMDF!BI511,RMDF!BP511,RMDF!BW511,RMDF!CD511,RMDF!CK511,RMDF!CR511,RMDF!CY511,RMDF!DF511,RMDF!DM511,RMDF!DT511,RMDF!EA511), RMDF!EH511=ROUND(RMDF!EH511,4))</f>
        <v>1</v>
      </c>
      <c r="EF511" s="317">
        <f>RMDF!EF511</f>
        <v>0</v>
      </c>
      <c r="EG511" s="318" t="str">
        <f>IF(EF511=0,"",_xlfn.XLOOKUP(EF511,StatePicklist!$1:$1,StatePicklist!$3:$3,"NA",0))</f>
        <v/>
      </c>
      <c r="EH511" s="297" t="str">
        <f ca="1">IF(RMDF!EG511="", "", IF(ISNUMBER(MATCH(RMDF!EG511, INDIRECT(EG511), 0)), "OK", "Invalid"))</f>
        <v/>
      </c>
      <c r="EI511" s="281"/>
      <c r="EJ511" s="281"/>
      <c r="EK511" s="281"/>
      <c r="EL511" s="281" t="b">
        <f>AND(RMDF!EO511&gt;=0, RMDF!EO511&lt;=1-SUM(RMDF!Z511,RMDF!AG511,RMDF!AN511,RMDF!AU511,RMDF!BB511,RMDF!BI511,RMDF!BP511,RMDF!BW511,RMDF!CD511,RMDF!CK511,RMDF!CR511,RMDF!CY511,RMDF!DF511,RMDF!DM511,RMDF!DT511,RMDF!EA511,RMDF!EH511), RMDF!EO511=ROUND(RMDF!EO511,4))</f>
        <v>1</v>
      </c>
      <c r="EM511" s="317">
        <f>RMDF!EM511</f>
        <v>0</v>
      </c>
      <c r="EN511" s="318" t="str">
        <f>IF(EM511=0,"",_xlfn.XLOOKUP(EM511,StatePicklist!$1:$1,StatePicklist!$3:$3,"NA",0))</f>
        <v/>
      </c>
      <c r="EO511" s="297" t="str">
        <f ca="1">IF(RMDF!EN511="", "", IF(ISNUMBER(MATCH(RMDF!EN511, INDIRECT(EN511), 0)), "OK", "Invalid"))</f>
        <v/>
      </c>
      <c r="EP511" s="281"/>
      <c r="EQ511" s="281"/>
      <c r="ER511" s="281"/>
      <c r="ES511" s="281" t="b">
        <f>AND(RMDF!EV511&gt;=0, RMDF!EV511&lt;=1-SUM(RMDF!Z511,RMDF!AG511,RMDF!AN511,RMDF!AU511,RMDF!BB511,RMDF!BI511,RMDF!BP511,RMDF!BW511,RMDF!CD511,RMDF!CK511,RMDF!CR511,RMDF!CY511,RMDF!DF511,RMDF!DM511,RMDF!DT511,RMDF!EA511,RMDF!EH511,RMDF!EO511), RMDF!EV511=ROUND(RMDF!EV511,4))</f>
        <v>1</v>
      </c>
      <c r="ET511" s="317">
        <f>RMDF!ET511</f>
        <v>0</v>
      </c>
      <c r="EU511" s="318" t="str">
        <f>IF(ET511=0,"",_xlfn.XLOOKUP(ET511,StatePicklist!$1:$1,StatePicklist!$3:$3,"NA",0))</f>
        <v/>
      </c>
      <c r="EV511" s="297" t="str">
        <f ca="1">IF(RMDF!EU511="", "", IF(ISNUMBER(MATCH(RMDF!EU511, INDIRECT(EU511), 0)), "OK", "Invalid"))</f>
        <v/>
      </c>
      <c r="EW511" s="281"/>
      <c r="EX511" s="281"/>
      <c r="EY511" s="281"/>
      <c r="EZ511" s="281" t="b">
        <f>AND(RMDF!FC511&gt;=0, RMDF!FC511&lt;=1-SUM(RMDF!Z511,RMDF!AG511,RMDF!AN511,RMDF!AU511,RMDF!BB511,RMDF!BI511,RMDF!BP511,RMDF!BW511,RMDF!CD511,RMDF!CK511,RMDF!CR511,RMDF!CY511,RMDF!DF511,RMDF!DM511,RMDF!DT511,RMDF!EA511,RMDF!EH511,RMDF!EO511,RMDF!EV511), RMDF!FC511=ROUND(RMDF!FC511,4))</f>
        <v>1</v>
      </c>
      <c r="FA511" s="317">
        <f>RMDF!FA511</f>
        <v>0</v>
      </c>
      <c r="FB511" s="318" t="str">
        <f>IF(FA511=0,"",_xlfn.XLOOKUP(FA511,StatePicklist!$1:$1,StatePicklist!$3:$3,"NA",0))</f>
        <v/>
      </c>
      <c r="FC511" s="297" t="str">
        <f ca="1">IF(RMDF!FB511="", "", IF(ISNUMBER(MATCH(RMDF!FB511, INDIRECT(FB511), 0)), "OK", "Invalid"))</f>
        <v/>
      </c>
    </row>
    <row r="512" spans="1:159" s="205" customFormat="1" ht="39.9" customHeight="1" x14ac:dyDescent="0.25">
      <c r="A512" s="206"/>
      <c r="B512" s="196"/>
      <c r="C512" s="197"/>
      <c r="D512" s="198"/>
      <c r="E512" s="199"/>
      <c r="F512" s="200"/>
      <c r="G512" s="201"/>
      <c r="H512" s="292"/>
      <c r="I512" s="305">
        <f>RMDF!I512</f>
        <v>0</v>
      </c>
      <c r="J512" s="305" t="str">
        <f>IF(I512=ProductCode!$B$30,"PDReclPost",IF(OR(I512=ProductCode!$C$30,I512=ProductCode!$E$30,I512=ProductCode!$G$30),"PDPreCon",IF(OR(I512=ProductCode!$D$30,I512=ProductCode!$F$30),"PDNotReclPost","")))</f>
        <v/>
      </c>
      <c r="K512" s="305" t="str">
        <f t="shared" si="30"/>
        <v/>
      </c>
      <c r="L512" s="289"/>
      <c r="M512" s="305" t="str">
        <f t="shared" si="30"/>
        <v/>
      </c>
      <c r="N512" s="289" t="b">
        <f>AND(RMDF!N512&gt;=0, RMDF!N512&lt;=1-RMDF!L512, RMDF!N512=ROUND(RMDF!N512,4))</f>
        <v>1</v>
      </c>
      <c r="O512" s="286" t="str">
        <f>IF(P512="","",IF(I512="","",IF(LEFT(I512,13)="Reclaimed pos",RawMaterialCode!$E$569,RawMaterialCode!$E$568)))</f>
        <v>Reclaimed pre-consumer mixed fibers (RM0578)</v>
      </c>
      <c r="P512" s="295">
        <f t="shared" si="31"/>
        <v>1</v>
      </c>
      <c r="Q512" s="202"/>
      <c r="R512" s="203"/>
      <c r="S512" s="204" t="str">
        <f t="shared" si="32"/>
        <v/>
      </c>
      <c r="T512" s="281"/>
      <c r="U512" s="281"/>
      <c r="V512" s="281"/>
      <c r="W512" s="281"/>
      <c r="X512" s="317">
        <f>RMDF!X512</f>
        <v>0</v>
      </c>
      <c r="Y512" s="318" t="str">
        <f>IF(X512=0,"",_xlfn.XLOOKUP(X512,StatePicklist!$1:$1,StatePicklist!$3:$3,"NA",0))</f>
        <v/>
      </c>
      <c r="Z512" s="297" t="str">
        <f ca="1">IF(RMDF!Y512="", "", IF(ISNUMBER(MATCH(RMDF!Y512, INDIRECT(Y512), 0)), "OK", "Invalid"))</f>
        <v/>
      </c>
      <c r="AA512" s="281"/>
      <c r="AB512" s="281"/>
      <c r="AC512" s="281"/>
      <c r="AD512" s="281" t="b">
        <f>AND(RMDF!AG512&gt;=0, RMDF!AG512&lt;=1-RMDF!Z512, RMDF!AG512=ROUND(RMDF!AG512,4))</f>
        <v>1</v>
      </c>
      <c r="AE512" s="317">
        <f>RMDF!AE512</f>
        <v>0</v>
      </c>
      <c r="AF512" s="318" t="str">
        <f>IF(AE512=0,"",_xlfn.XLOOKUP(AE512,StatePicklist!$1:$1,StatePicklist!$3:$3,"NA",0))</f>
        <v/>
      </c>
      <c r="AG512" s="297" t="str">
        <f ca="1">IF(RMDF!AF512="", "", IF(ISNUMBER(MATCH(RMDF!AF512, INDIRECT(AF512), 0)), "OK", "Invalid"))</f>
        <v/>
      </c>
      <c r="AH512" s="281"/>
      <c r="AI512" s="281"/>
      <c r="AJ512" s="281"/>
      <c r="AK512" s="281" t="b">
        <f>AND(RMDF!AN512&gt;=0, RMDF!AN512&lt;=1-SUM(RMDF!Z512,RMDF!AG512), RMDF!AN512=ROUND(RMDF!AN512,4))</f>
        <v>1</v>
      </c>
      <c r="AL512" s="317">
        <f>RMDF!AL512</f>
        <v>0</v>
      </c>
      <c r="AM512" s="318" t="str">
        <f>IF(AL512=0,"",_xlfn.XLOOKUP(AL512,StatePicklist!$1:$1,StatePicklist!$3:$3,"NA",0))</f>
        <v/>
      </c>
      <c r="AN512" s="297" t="str">
        <f ca="1">IF(RMDF!AM512="", "", IF(ISNUMBER(MATCH(RMDF!AM512, INDIRECT(AM512), 0)), "OK", "Invalid"))</f>
        <v/>
      </c>
      <c r="AO512" s="281"/>
      <c r="AP512" s="281"/>
      <c r="AQ512" s="281"/>
      <c r="AR512" s="281" t="b">
        <f>AND(RMDF!AU512&gt;=0, RMDF!AU512&lt;=1-SUM(RMDF!Z512,RMDF!AG512,RMDF!AN512), RMDF!AU512=ROUND(RMDF!AU512,4))</f>
        <v>1</v>
      </c>
      <c r="AS512" s="317">
        <f>RMDF!AS512</f>
        <v>0</v>
      </c>
      <c r="AT512" s="318" t="str">
        <f>IF(AS512=0,"",_xlfn.XLOOKUP(AS512,StatePicklist!$1:$1,StatePicklist!$3:$3,"NA",0))</f>
        <v/>
      </c>
      <c r="AU512" s="297" t="str">
        <f ca="1">IF(RMDF!AT512="", "", IF(ISNUMBER(MATCH(RMDF!AT512, INDIRECT(AT512), 0)), "OK", "Invalid"))</f>
        <v/>
      </c>
      <c r="AV512" s="281"/>
      <c r="AW512" s="281"/>
      <c r="AX512" s="281"/>
      <c r="AY512" s="281" t="b">
        <f>AND(RMDF!BB512&gt;=0, RMDF!BB512&lt;=1-SUM(RMDF!Z512,RMDF!AG512,RMDF!AN512,RMDF!AU512), RMDF!BB512=ROUND(RMDF!BB512,4))</f>
        <v>1</v>
      </c>
      <c r="AZ512" s="317">
        <f>RMDF!AZ512</f>
        <v>0</v>
      </c>
      <c r="BA512" s="318" t="str">
        <f>IF(AZ512=0,"",_xlfn.XLOOKUP(AZ512,StatePicklist!$1:$1,StatePicklist!$3:$3,"NA",0))</f>
        <v/>
      </c>
      <c r="BB512" s="297" t="str">
        <f ca="1">IF(RMDF!BA512="", "", IF(ISNUMBER(MATCH(RMDF!BA512, INDIRECT(BA512), 0)), "OK", "Invalid"))</f>
        <v/>
      </c>
      <c r="BC512" s="281"/>
      <c r="BD512" s="281"/>
      <c r="BE512" s="281"/>
      <c r="BF512" s="281" t="b">
        <f>AND(RMDF!BI512&gt;=0, RMDF!BI512&lt;=1-SUM(RMDF!Z512,RMDF!AG512,RMDF!AN512,RMDF!AU512,RMDF!BB512), RMDF!BI512=ROUND(RMDF!BI512,4))</f>
        <v>1</v>
      </c>
      <c r="BG512" s="317">
        <f>RMDF!BG512</f>
        <v>0</v>
      </c>
      <c r="BH512" s="318" t="str">
        <f>IF(BG512=0,"",_xlfn.XLOOKUP(BG512,StatePicklist!$1:$1,StatePicklist!$3:$3,"NA",0))</f>
        <v/>
      </c>
      <c r="BI512" s="297" t="str">
        <f ca="1">IF(RMDF!BH512="", "", IF(ISNUMBER(MATCH(RMDF!BH512, INDIRECT(BH512), 0)), "OK", "Invalid"))</f>
        <v/>
      </c>
      <c r="BJ512" s="281"/>
      <c r="BK512" s="281"/>
      <c r="BL512" s="281"/>
      <c r="BM512" s="281" t="b">
        <f>AND(RMDF!BP512&gt;=0, RMDF!BP512&lt;=1-SUM(RMDF!Z512,RMDF!AG512,RMDF!AN512,RMDF!AU512,RMDF!BB512,RMDF!BI512), RMDF!BP512=ROUND(RMDF!BP512,4))</f>
        <v>1</v>
      </c>
      <c r="BN512" s="317">
        <f>RMDF!BN512</f>
        <v>0</v>
      </c>
      <c r="BO512" s="318" t="str">
        <f>IF(BN512=0,"",_xlfn.XLOOKUP(BN512,StatePicklist!$1:$1,StatePicklist!$3:$3,"NA",0))</f>
        <v/>
      </c>
      <c r="BP512" s="297" t="str">
        <f ca="1">IF(RMDF!BO512="", "", IF(ISNUMBER(MATCH(RMDF!BO512, INDIRECT(BO512), 0)), "OK", "Invalid"))</f>
        <v/>
      </c>
      <c r="BQ512" s="281"/>
      <c r="BR512" s="281"/>
      <c r="BS512" s="281"/>
      <c r="BT512" s="281" t="b">
        <f>AND(RMDF!BW512&gt;=0, RMDF!BW512&lt;=1-SUM(RMDF!Z512,RMDF!AG512,RMDF!AN512,RMDF!AU512,RMDF!BB512,RMDF!BI512,RMDF!BP512), RMDF!BW512=ROUND(RMDF!BW512,4))</f>
        <v>1</v>
      </c>
      <c r="BU512" s="317">
        <f>RMDF!BU512</f>
        <v>0</v>
      </c>
      <c r="BV512" s="318" t="str">
        <f>IF(BU512=0,"",_xlfn.XLOOKUP(BU512,StatePicklist!$1:$1,StatePicklist!$3:$3,"NA",0))</f>
        <v/>
      </c>
      <c r="BW512" s="297" t="str">
        <f ca="1">IF(RMDF!BV512="", "", IF(ISNUMBER(MATCH(RMDF!BV512, INDIRECT(BV512), 0)), "OK", "Invalid"))</f>
        <v/>
      </c>
      <c r="BX512" s="281"/>
      <c r="BY512" s="281"/>
      <c r="BZ512" s="281"/>
      <c r="CA512" s="281" t="b">
        <f>AND(RMDF!CD512&gt;=0, RMDF!CD512&lt;=1-SUM(RMDF!Z512,RMDF!AG512,RMDF!AN512,RMDF!AU512,RMDF!BB512,RMDF!BI512,RMDF!BP512,RMDF!BW512), RMDF!CD512=ROUND(RMDF!CD512,4))</f>
        <v>1</v>
      </c>
      <c r="CB512" s="317">
        <f>RMDF!CB512</f>
        <v>0</v>
      </c>
      <c r="CC512" s="318" t="str">
        <f>IF(CB512=0,"",_xlfn.XLOOKUP(CB512,StatePicklist!$1:$1,StatePicklist!$3:$3,"NA",0))</f>
        <v/>
      </c>
      <c r="CD512" s="297" t="str">
        <f ca="1">IF(RMDF!CC512="", "", IF(ISNUMBER(MATCH(RMDF!CC512, INDIRECT(CC512), 0)), "OK", "Invalid"))</f>
        <v/>
      </c>
      <c r="CE512" s="281"/>
      <c r="CF512" s="281"/>
      <c r="CG512" s="281"/>
      <c r="CH512" s="281" t="b">
        <f>AND(RMDF!CK512&gt;=0, RMDF!CK512&lt;=1-SUM(RMDF!Z512,RMDF!AG512,RMDF!AN512,RMDF!AU512,RMDF!BB512,RMDF!BI512,RMDF!BP512,RMDF!BW512,RMDF!CD512), RMDF!CK512=ROUND(RMDF!CK512,4))</f>
        <v>1</v>
      </c>
      <c r="CI512" s="317">
        <f>RMDF!CI512</f>
        <v>0</v>
      </c>
      <c r="CJ512" s="318" t="str">
        <f>IF(CI512=0,"",_xlfn.XLOOKUP(CI512,StatePicklist!$1:$1,StatePicklist!$3:$3,"NA",0))</f>
        <v/>
      </c>
      <c r="CK512" s="297" t="str">
        <f ca="1">IF(RMDF!CJ512="", "", IF(ISNUMBER(MATCH(RMDF!CJ512, INDIRECT(CJ512), 0)), "OK", "Invalid"))</f>
        <v/>
      </c>
      <c r="CL512" s="281"/>
      <c r="CM512" s="281"/>
      <c r="CN512" s="281"/>
      <c r="CO512" s="281" t="b">
        <f>AND(RMDF!CR512&gt;=0, RMDF!CR512&lt;=1-SUM(RMDF!Z512,RMDF!AG512,RMDF!AN512,RMDF!AU512,RMDF!BB512,RMDF!BI512,RMDF!BP512,RMDF!BW512,RMDF!CD512,RMDF!CK512), RMDF!CR512=ROUND(RMDF!CR512,4))</f>
        <v>1</v>
      </c>
      <c r="CP512" s="317">
        <f>RMDF!CP512</f>
        <v>0</v>
      </c>
      <c r="CQ512" s="318" t="str">
        <f>IF(CP512=0,"",_xlfn.XLOOKUP(CP512,StatePicklist!$1:$1,StatePicklist!$3:$3,"NA",0))</f>
        <v/>
      </c>
      <c r="CR512" s="297" t="str">
        <f ca="1">IF(RMDF!CQ512="", "", IF(ISNUMBER(MATCH(RMDF!CQ512, INDIRECT(CQ512), 0)), "OK", "Invalid"))</f>
        <v/>
      </c>
      <c r="CS512" s="281"/>
      <c r="CT512" s="281"/>
      <c r="CU512" s="281"/>
      <c r="CV512" s="281" t="b">
        <f>AND(RMDF!CY512&gt;=0, RMDF!CY512&lt;=1-SUM(RMDF!Z512,RMDF!AG512,RMDF!AN512,RMDF!AU512,RMDF!BB512,RMDF!BI512,RMDF!BP512,RMDF!BW512,RMDF!CD512,RMDF!CK512,RMDF!CR512), RMDF!CY512=ROUND(RMDF!CY512,4))</f>
        <v>1</v>
      </c>
      <c r="CW512" s="317">
        <f>RMDF!CW512</f>
        <v>0</v>
      </c>
      <c r="CX512" s="318" t="str">
        <f>IF(CW512=0,"",_xlfn.XLOOKUP(CW512,StatePicklist!$1:$1,StatePicklist!$3:$3,"NA",0))</f>
        <v/>
      </c>
      <c r="CY512" s="297" t="str">
        <f ca="1">IF(RMDF!CX512="", "", IF(ISNUMBER(MATCH(RMDF!CX512, INDIRECT(CX512), 0)), "OK", "Invalid"))</f>
        <v/>
      </c>
      <c r="CZ512" s="281"/>
      <c r="DA512" s="281"/>
      <c r="DB512" s="281"/>
      <c r="DC512" s="281" t="b">
        <f>AND(RMDF!DF512&gt;=0, RMDF!DF512&lt;=1-SUM(RMDF!Z512,RMDF!AG512,RMDF!AN512,RMDF!AU512,RMDF!BB512,RMDF!BI512,RMDF!BP512,RMDF!BW512,RMDF!CD512,RMDF!CK512,RMDF!CR512,RMDF!CY512), RMDF!DF512=ROUND(RMDF!DF512,4))</f>
        <v>1</v>
      </c>
      <c r="DD512" s="317">
        <f>RMDF!DD512</f>
        <v>0</v>
      </c>
      <c r="DE512" s="318" t="str">
        <f>IF(DD512=0,"",_xlfn.XLOOKUP(DD512,StatePicklist!$1:$1,StatePicklist!$3:$3,"NA",0))</f>
        <v/>
      </c>
      <c r="DF512" s="297" t="str">
        <f ca="1">IF(RMDF!DE512="", "", IF(ISNUMBER(MATCH(RMDF!DE512, INDIRECT(DE512), 0)), "OK", "Invalid"))</f>
        <v/>
      </c>
      <c r="DG512" s="281"/>
      <c r="DH512" s="281"/>
      <c r="DI512" s="281"/>
      <c r="DJ512" s="281" t="b">
        <f>AND(RMDF!DM512&gt;=0, RMDF!DM512&lt;=1-SUM(RMDF!Z512,RMDF!AG512,RMDF!AN512,RMDF!AU512,RMDF!BB512,RMDF!BI512,RMDF!BP512,RMDF!BW512,RMDF!CD512,RMDF!CK512,RMDF!CR512,RMDF!CY512,RMDF!DF512), RMDF!DM512=ROUND(RMDF!DM512,4))</f>
        <v>1</v>
      </c>
      <c r="DK512" s="317">
        <f>RMDF!DK512</f>
        <v>0</v>
      </c>
      <c r="DL512" s="318" t="str">
        <f>IF(DK512=0,"",_xlfn.XLOOKUP(DK512,StatePicklist!$1:$1,StatePicklist!$3:$3,"NA",0))</f>
        <v/>
      </c>
      <c r="DM512" s="297" t="str">
        <f ca="1">IF(RMDF!DL512="", "", IF(ISNUMBER(MATCH(RMDF!DL512, INDIRECT(DL512), 0)), "OK", "Invalid"))</f>
        <v/>
      </c>
      <c r="DN512" s="281"/>
      <c r="DO512" s="281"/>
      <c r="DP512" s="281"/>
      <c r="DQ512" s="281" t="b">
        <f>AND(RMDF!DT512&gt;=0, RMDF!DT512&lt;=1-SUM(RMDF!Z512,RMDF!AG512,RMDF!AN512,RMDF!AU512,RMDF!BB512,RMDF!BI512,RMDF!BP512,RMDF!BW512,RMDF!CD512,RMDF!CK512,RMDF!CR512,RMDF!CY512,RMDF!DF512,RMDF!DM512), RMDF!DT512=ROUND(RMDF!DT512,4))</f>
        <v>1</v>
      </c>
      <c r="DR512" s="317">
        <f>RMDF!DR512</f>
        <v>0</v>
      </c>
      <c r="DS512" s="318" t="str">
        <f>IF(DR512=0,"",_xlfn.XLOOKUP(DR512,StatePicklist!$1:$1,StatePicklist!$3:$3,"NA",0))</f>
        <v/>
      </c>
      <c r="DT512" s="297" t="str">
        <f ca="1">IF(RMDF!DS512="", "", IF(ISNUMBER(MATCH(RMDF!DS512, INDIRECT(DS512), 0)), "OK", "Invalid"))</f>
        <v/>
      </c>
      <c r="DU512" s="281"/>
      <c r="DV512" s="281"/>
      <c r="DW512" s="281"/>
      <c r="DX512" s="281" t="b">
        <f>AND(RMDF!EA512&gt;=0, RMDF!EA512&lt;=1-SUM(RMDF!Z512,RMDF!AG512,RMDF!AN512,RMDF!AU512,RMDF!BB512,RMDF!BI512,RMDF!BP512,RMDF!BW512,RMDF!CD512,RMDF!CK512,RMDF!CR512,RMDF!CY512,RMDF!DF512,RMDF!DM512,RMDF!DT512), RMDF!EA512=ROUND(RMDF!EA512,4))</f>
        <v>1</v>
      </c>
      <c r="DY512" s="317">
        <f>RMDF!DY512</f>
        <v>0</v>
      </c>
      <c r="DZ512" s="318" t="str">
        <f>IF(DY512=0,"",_xlfn.XLOOKUP(DY512,StatePicklist!$1:$1,StatePicklist!$3:$3,"NA",0))</f>
        <v/>
      </c>
      <c r="EA512" s="297" t="str">
        <f ca="1">IF(RMDF!DZ512="", "", IF(ISNUMBER(MATCH(RMDF!DZ512, INDIRECT(DZ512), 0)), "OK", "Invalid"))</f>
        <v/>
      </c>
      <c r="EB512" s="281"/>
      <c r="EC512" s="281"/>
      <c r="ED512" s="281"/>
      <c r="EE512" s="281" t="b">
        <f>AND(RMDF!EH512&gt;=0, RMDF!EH512&lt;=1-SUM(RMDF!Z512,RMDF!AG512,RMDF!AN512,RMDF!AU512,RMDF!BB512,RMDF!BI512,RMDF!BP512,RMDF!BW512,RMDF!CD512,RMDF!CK512,RMDF!CR512,RMDF!CY512,RMDF!DF512,RMDF!DM512,RMDF!DT512,RMDF!EA512), RMDF!EH512=ROUND(RMDF!EH512,4))</f>
        <v>1</v>
      </c>
      <c r="EF512" s="317">
        <f>RMDF!EF512</f>
        <v>0</v>
      </c>
      <c r="EG512" s="318" t="str">
        <f>IF(EF512=0,"",_xlfn.XLOOKUP(EF512,StatePicklist!$1:$1,StatePicklist!$3:$3,"NA",0))</f>
        <v/>
      </c>
      <c r="EH512" s="297" t="str">
        <f ca="1">IF(RMDF!EG512="", "", IF(ISNUMBER(MATCH(RMDF!EG512, INDIRECT(EG512), 0)), "OK", "Invalid"))</f>
        <v/>
      </c>
      <c r="EI512" s="281"/>
      <c r="EJ512" s="281"/>
      <c r="EK512" s="281"/>
      <c r="EL512" s="281" t="b">
        <f>AND(RMDF!EO512&gt;=0, RMDF!EO512&lt;=1-SUM(RMDF!Z512,RMDF!AG512,RMDF!AN512,RMDF!AU512,RMDF!BB512,RMDF!BI512,RMDF!BP512,RMDF!BW512,RMDF!CD512,RMDF!CK512,RMDF!CR512,RMDF!CY512,RMDF!DF512,RMDF!DM512,RMDF!DT512,RMDF!EA512,RMDF!EH512), RMDF!EO512=ROUND(RMDF!EO512,4))</f>
        <v>1</v>
      </c>
      <c r="EM512" s="317">
        <f>RMDF!EM512</f>
        <v>0</v>
      </c>
      <c r="EN512" s="318" t="str">
        <f>IF(EM512=0,"",_xlfn.XLOOKUP(EM512,StatePicklist!$1:$1,StatePicklist!$3:$3,"NA",0))</f>
        <v/>
      </c>
      <c r="EO512" s="297" t="str">
        <f ca="1">IF(RMDF!EN512="", "", IF(ISNUMBER(MATCH(RMDF!EN512, INDIRECT(EN512), 0)), "OK", "Invalid"))</f>
        <v/>
      </c>
      <c r="EP512" s="281"/>
      <c r="EQ512" s="281"/>
      <c r="ER512" s="281"/>
      <c r="ES512" s="281" t="b">
        <f>AND(RMDF!EV512&gt;=0, RMDF!EV512&lt;=1-SUM(RMDF!Z512,RMDF!AG512,RMDF!AN512,RMDF!AU512,RMDF!BB512,RMDF!BI512,RMDF!BP512,RMDF!BW512,RMDF!CD512,RMDF!CK512,RMDF!CR512,RMDF!CY512,RMDF!DF512,RMDF!DM512,RMDF!DT512,RMDF!EA512,RMDF!EH512,RMDF!EO512), RMDF!EV512=ROUND(RMDF!EV512,4))</f>
        <v>1</v>
      </c>
      <c r="ET512" s="317">
        <f>RMDF!ET512</f>
        <v>0</v>
      </c>
      <c r="EU512" s="318" t="str">
        <f>IF(ET512=0,"",_xlfn.XLOOKUP(ET512,StatePicklist!$1:$1,StatePicklist!$3:$3,"NA",0))</f>
        <v/>
      </c>
      <c r="EV512" s="297" t="str">
        <f ca="1">IF(RMDF!EU512="", "", IF(ISNUMBER(MATCH(RMDF!EU512, INDIRECT(EU512), 0)), "OK", "Invalid"))</f>
        <v/>
      </c>
      <c r="EW512" s="281"/>
      <c r="EX512" s="281"/>
      <c r="EY512" s="281"/>
      <c r="EZ512" s="281" t="b">
        <f>AND(RMDF!FC512&gt;=0, RMDF!FC512&lt;=1-SUM(RMDF!Z512,RMDF!AG512,RMDF!AN512,RMDF!AU512,RMDF!BB512,RMDF!BI512,RMDF!BP512,RMDF!BW512,RMDF!CD512,RMDF!CK512,RMDF!CR512,RMDF!CY512,RMDF!DF512,RMDF!DM512,RMDF!DT512,RMDF!EA512,RMDF!EH512,RMDF!EO512,RMDF!EV512), RMDF!FC512=ROUND(RMDF!FC512,4))</f>
        <v>1</v>
      </c>
      <c r="FA512" s="317">
        <f>RMDF!FA512</f>
        <v>0</v>
      </c>
      <c r="FB512" s="318" t="str">
        <f>IF(FA512=0,"",_xlfn.XLOOKUP(FA512,StatePicklist!$1:$1,StatePicklist!$3:$3,"NA",0))</f>
        <v/>
      </c>
      <c r="FC512" s="297" t="str">
        <f ca="1">IF(RMDF!FB512="", "", IF(ISNUMBER(MATCH(RMDF!FB512, INDIRECT(FB512), 0)), "OK", "Invalid"))</f>
        <v/>
      </c>
    </row>
    <row r="513" spans="1:159" s="205" customFormat="1" ht="39.9" customHeight="1" x14ac:dyDescent="0.25">
      <c r="A513" s="206"/>
      <c r="B513" s="196"/>
      <c r="C513" s="197"/>
      <c r="D513" s="198"/>
      <c r="E513" s="199"/>
      <c r="F513" s="200"/>
      <c r="G513" s="201"/>
      <c r="H513" s="292"/>
      <c r="I513" s="305">
        <f>RMDF!I513</f>
        <v>0</v>
      </c>
      <c r="J513" s="305" t="str">
        <f>IF(I513=ProductCode!$B$30,"PDReclPost",IF(OR(I513=ProductCode!$C$30,I513=ProductCode!$E$30,I513=ProductCode!$G$30),"PDPreCon",IF(OR(I513=ProductCode!$D$30,I513=ProductCode!$F$30),"PDNotReclPost","")))</f>
        <v/>
      </c>
      <c r="K513" s="305" t="str">
        <f t="shared" si="30"/>
        <v/>
      </c>
      <c r="L513" s="289"/>
      <c r="M513" s="305" t="str">
        <f t="shared" si="30"/>
        <v/>
      </c>
      <c r="N513" s="289" t="b">
        <f>AND(RMDF!N513&gt;=0, RMDF!N513&lt;=1-RMDF!L513, RMDF!N513=ROUND(RMDF!N513,4))</f>
        <v>1</v>
      </c>
      <c r="O513" s="286" t="str">
        <f>IF(P513="","",IF(I513="","",IF(LEFT(I513,13)="Reclaimed pos",RawMaterialCode!$E$569,RawMaterialCode!$E$568)))</f>
        <v>Reclaimed pre-consumer mixed fibers (RM0578)</v>
      </c>
      <c r="P513" s="295">
        <f t="shared" si="31"/>
        <v>1</v>
      </c>
      <c r="Q513" s="202"/>
      <c r="R513" s="203"/>
      <c r="S513" s="204" t="str">
        <f t="shared" si="32"/>
        <v/>
      </c>
      <c r="T513" s="281"/>
      <c r="U513" s="281"/>
      <c r="V513" s="281"/>
      <c r="W513" s="281"/>
      <c r="X513" s="317">
        <f>RMDF!X513</f>
        <v>0</v>
      </c>
      <c r="Y513" s="318" t="str">
        <f>IF(X513=0,"",_xlfn.XLOOKUP(X513,StatePicklist!$1:$1,StatePicklist!$3:$3,"NA",0))</f>
        <v/>
      </c>
      <c r="Z513" s="297" t="str">
        <f ca="1">IF(RMDF!Y513="", "", IF(ISNUMBER(MATCH(RMDF!Y513, INDIRECT(Y513), 0)), "OK", "Invalid"))</f>
        <v/>
      </c>
      <c r="AA513" s="281"/>
      <c r="AB513" s="281"/>
      <c r="AC513" s="281"/>
      <c r="AD513" s="281" t="b">
        <f>AND(RMDF!AG513&gt;=0, RMDF!AG513&lt;=1-RMDF!Z513, RMDF!AG513=ROUND(RMDF!AG513,4))</f>
        <v>1</v>
      </c>
      <c r="AE513" s="317">
        <f>RMDF!AE513</f>
        <v>0</v>
      </c>
      <c r="AF513" s="318" t="str">
        <f>IF(AE513=0,"",_xlfn.XLOOKUP(AE513,StatePicklist!$1:$1,StatePicklist!$3:$3,"NA",0))</f>
        <v/>
      </c>
      <c r="AG513" s="297" t="str">
        <f ca="1">IF(RMDF!AF513="", "", IF(ISNUMBER(MATCH(RMDF!AF513, INDIRECT(AF513), 0)), "OK", "Invalid"))</f>
        <v/>
      </c>
      <c r="AH513" s="281"/>
      <c r="AI513" s="281"/>
      <c r="AJ513" s="281"/>
      <c r="AK513" s="281" t="b">
        <f>AND(RMDF!AN513&gt;=0, RMDF!AN513&lt;=1-SUM(RMDF!Z513,RMDF!AG513), RMDF!AN513=ROUND(RMDF!AN513,4))</f>
        <v>1</v>
      </c>
      <c r="AL513" s="317">
        <f>RMDF!AL513</f>
        <v>0</v>
      </c>
      <c r="AM513" s="318" t="str">
        <f>IF(AL513=0,"",_xlfn.XLOOKUP(AL513,StatePicklist!$1:$1,StatePicklist!$3:$3,"NA",0))</f>
        <v/>
      </c>
      <c r="AN513" s="297" t="str">
        <f ca="1">IF(RMDF!AM513="", "", IF(ISNUMBER(MATCH(RMDF!AM513, INDIRECT(AM513), 0)), "OK", "Invalid"))</f>
        <v/>
      </c>
      <c r="AO513" s="281"/>
      <c r="AP513" s="281"/>
      <c r="AQ513" s="281"/>
      <c r="AR513" s="281" t="b">
        <f>AND(RMDF!AU513&gt;=0, RMDF!AU513&lt;=1-SUM(RMDF!Z513,RMDF!AG513,RMDF!AN513), RMDF!AU513=ROUND(RMDF!AU513,4))</f>
        <v>1</v>
      </c>
      <c r="AS513" s="317">
        <f>RMDF!AS513</f>
        <v>0</v>
      </c>
      <c r="AT513" s="318" t="str">
        <f>IF(AS513=0,"",_xlfn.XLOOKUP(AS513,StatePicklist!$1:$1,StatePicklist!$3:$3,"NA",0))</f>
        <v/>
      </c>
      <c r="AU513" s="297" t="str">
        <f ca="1">IF(RMDF!AT513="", "", IF(ISNUMBER(MATCH(RMDF!AT513, INDIRECT(AT513), 0)), "OK", "Invalid"))</f>
        <v/>
      </c>
      <c r="AV513" s="281"/>
      <c r="AW513" s="281"/>
      <c r="AX513" s="281"/>
      <c r="AY513" s="281" t="b">
        <f>AND(RMDF!BB513&gt;=0, RMDF!BB513&lt;=1-SUM(RMDF!Z513,RMDF!AG513,RMDF!AN513,RMDF!AU513), RMDF!BB513=ROUND(RMDF!BB513,4))</f>
        <v>1</v>
      </c>
      <c r="AZ513" s="317">
        <f>RMDF!AZ513</f>
        <v>0</v>
      </c>
      <c r="BA513" s="318" t="str">
        <f>IF(AZ513=0,"",_xlfn.XLOOKUP(AZ513,StatePicklist!$1:$1,StatePicklist!$3:$3,"NA",0))</f>
        <v/>
      </c>
      <c r="BB513" s="297" t="str">
        <f ca="1">IF(RMDF!BA513="", "", IF(ISNUMBER(MATCH(RMDF!BA513, INDIRECT(BA513), 0)), "OK", "Invalid"))</f>
        <v/>
      </c>
      <c r="BC513" s="281"/>
      <c r="BD513" s="281"/>
      <c r="BE513" s="281"/>
      <c r="BF513" s="281" t="b">
        <f>AND(RMDF!BI513&gt;=0, RMDF!BI513&lt;=1-SUM(RMDF!Z513,RMDF!AG513,RMDF!AN513,RMDF!AU513,RMDF!BB513), RMDF!BI513=ROUND(RMDF!BI513,4))</f>
        <v>1</v>
      </c>
      <c r="BG513" s="317">
        <f>RMDF!BG513</f>
        <v>0</v>
      </c>
      <c r="BH513" s="318" t="str">
        <f>IF(BG513=0,"",_xlfn.XLOOKUP(BG513,StatePicklist!$1:$1,StatePicklist!$3:$3,"NA",0))</f>
        <v/>
      </c>
      <c r="BI513" s="297" t="str">
        <f ca="1">IF(RMDF!BH513="", "", IF(ISNUMBER(MATCH(RMDF!BH513, INDIRECT(BH513), 0)), "OK", "Invalid"))</f>
        <v/>
      </c>
      <c r="BJ513" s="281"/>
      <c r="BK513" s="281"/>
      <c r="BL513" s="281"/>
      <c r="BM513" s="281" t="b">
        <f>AND(RMDF!BP513&gt;=0, RMDF!BP513&lt;=1-SUM(RMDF!Z513,RMDF!AG513,RMDF!AN513,RMDF!AU513,RMDF!BB513,RMDF!BI513), RMDF!BP513=ROUND(RMDF!BP513,4))</f>
        <v>1</v>
      </c>
      <c r="BN513" s="317">
        <f>RMDF!BN513</f>
        <v>0</v>
      </c>
      <c r="BO513" s="318" t="str">
        <f>IF(BN513=0,"",_xlfn.XLOOKUP(BN513,StatePicklist!$1:$1,StatePicklist!$3:$3,"NA",0))</f>
        <v/>
      </c>
      <c r="BP513" s="297" t="str">
        <f ca="1">IF(RMDF!BO513="", "", IF(ISNUMBER(MATCH(RMDF!BO513, INDIRECT(BO513), 0)), "OK", "Invalid"))</f>
        <v/>
      </c>
      <c r="BQ513" s="281"/>
      <c r="BR513" s="281"/>
      <c r="BS513" s="281"/>
      <c r="BT513" s="281" t="b">
        <f>AND(RMDF!BW513&gt;=0, RMDF!BW513&lt;=1-SUM(RMDF!Z513,RMDF!AG513,RMDF!AN513,RMDF!AU513,RMDF!BB513,RMDF!BI513,RMDF!BP513), RMDF!BW513=ROUND(RMDF!BW513,4))</f>
        <v>1</v>
      </c>
      <c r="BU513" s="317">
        <f>RMDF!BU513</f>
        <v>0</v>
      </c>
      <c r="BV513" s="318" t="str">
        <f>IF(BU513=0,"",_xlfn.XLOOKUP(BU513,StatePicklist!$1:$1,StatePicklist!$3:$3,"NA",0))</f>
        <v/>
      </c>
      <c r="BW513" s="297" t="str">
        <f ca="1">IF(RMDF!BV513="", "", IF(ISNUMBER(MATCH(RMDF!BV513, INDIRECT(BV513), 0)), "OK", "Invalid"))</f>
        <v/>
      </c>
      <c r="BX513" s="281"/>
      <c r="BY513" s="281"/>
      <c r="BZ513" s="281"/>
      <c r="CA513" s="281" t="b">
        <f>AND(RMDF!CD513&gt;=0, RMDF!CD513&lt;=1-SUM(RMDF!Z513,RMDF!AG513,RMDF!AN513,RMDF!AU513,RMDF!BB513,RMDF!BI513,RMDF!BP513,RMDF!BW513), RMDF!CD513=ROUND(RMDF!CD513,4))</f>
        <v>1</v>
      </c>
      <c r="CB513" s="317">
        <f>RMDF!CB513</f>
        <v>0</v>
      </c>
      <c r="CC513" s="318" t="str">
        <f>IF(CB513=0,"",_xlfn.XLOOKUP(CB513,StatePicklist!$1:$1,StatePicklist!$3:$3,"NA",0))</f>
        <v/>
      </c>
      <c r="CD513" s="297" t="str">
        <f ca="1">IF(RMDF!CC513="", "", IF(ISNUMBER(MATCH(RMDF!CC513, INDIRECT(CC513), 0)), "OK", "Invalid"))</f>
        <v/>
      </c>
      <c r="CE513" s="281"/>
      <c r="CF513" s="281"/>
      <c r="CG513" s="281"/>
      <c r="CH513" s="281" t="b">
        <f>AND(RMDF!CK513&gt;=0, RMDF!CK513&lt;=1-SUM(RMDF!Z513,RMDF!AG513,RMDF!AN513,RMDF!AU513,RMDF!BB513,RMDF!BI513,RMDF!BP513,RMDF!BW513,RMDF!CD513), RMDF!CK513=ROUND(RMDF!CK513,4))</f>
        <v>1</v>
      </c>
      <c r="CI513" s="317">
        <f>RMDF!CI513</f>
        <v>0</v>
      </c>
      <c r="CJ513" s="318" t="str">
        <f>IF(CI513=0,"",_xlfn.XLOOKUP(CI513,StatePicklist!$1:$1,StatePicklist!$3:$3,"NA",0))</f>
        <v/>
      </c>
      <c r="CK513" s="297" t="str">
        <f ca="1">IF(RMDF!CJ513="", "", IF(ISNUMBER(MATCH(RMDF!CJ513, INDIRECT(CJ513), 0)), "OK", "Invalid"))</f>
        <v/>
      </c>
      <c r="CL513" s="281"/>
      <c r="CM513" s="281"/>
      <c r="CN513" s="281"/>
      <c r="CO513" s="281" t="b">
        <f>AND(RMDF!CR513&gt;=0, RMDF!CR513&lt;=1-SUM(RMDF!Z513,RMDF!AG513,RMDF!AN513,RMDF!AU513,RMDF!BB513,RMDF!BI513,RMDF!BP513,RMDF!BW513,RMDF!CD513,RMDF!CK513), RMDF!CR513=ROUND(RMDF!CR513,4))</f>
        <v>1</v>
      </c>
      <c r="CP513" s="317">
        <f>RMDF!CP513</f>
        <v>0</v>
      </c>
      <c r="CQ513" s="318" t="str">
        <f>IF(CP513=0,"",_xlfn.XLOOKUP(CP513,StatePicklist!$1:$1,StatePicklist!$3:$3,"NA",0))</f>
        <v/>
      </c>
      <c r="CR513" s="297" t="str">
        <f ca="1">IF(RMDF!CQ513="", "", IF(ISNUMBER(MATCH(RMDF!CQ513, INDIRECT(CQ513), 0)), "OK", "Invalid"))</f>
        <v/>
      </c>
      <c r="CS513" s="281"/>
      <c r="CT513" s="281"/>
      <c r="CU513" s="281"/>
      <c r="CV513" s="281" t="b">
        <f>AND(RMDF!CY513&gt;=0, RMDF!CY513&lt;=1-SUM(RMDF!Z513,RMDF!AG513,RMDF!AN513,RMDF!AU513,RMDF!BB513,RMDF!BI513,RMDF!BP513,RMDF!BW513,RMDF!CD513,RMDF!CK513,RMDF!CR513), RMDF!CY513=ROUND(RMDF!CY513,4))</f>
        <v>1</v>
      </c>
      <c r="CW513" s="317">
        <f>RMDF!CW513</f>
        <v>0</v>
      </c>
      <c r="CX513" s="318" t="str">
        <f>IF(CW513=0,"",_xlfn.XLOOKUP(CW513,StatePicklist!$1:$1,StatePicklist!$3:$3,"NA",0))</f>
        <v/>
      </c>
      <c r="CY513" s="297" t="str">
        <f ca="1">IF(RMDF!CX513="", "", IF(ISNUMBER(MATCH(RMDF!CX513, INDIRECT(CX513), 0)), "OK", "Invalid"))</f>
        <v/>
      </c>
      <c r="CZ513" s="281"/>
      <c r="DA513" s="281"/>
      <c r="DB513" s="281"/>
      <c r="DC513" s="281" t="b">
        <f>AND(RMDF!DF513&gt;=0, RMDF!DF513&lt;=1-SUM(RMDF!Z513,RMDF!AG513,RMDF!AN513,RMDF!AU513,RMDF!BB513,RMDF!BI513,RMDF!BP513,RMDF!BW513,RMDF!CD513,RMDF!CK513,RMDF!CR513,RMDF!CY513), RMDF!DF513=ROUND(RMDF!DF513,4))</f>
        <v>1</v>
      </c>
      <c r="DD513" s="317">
        <f>RMDF!DD513</f>
        <v>0</v>
      </c>
      <c r="DE513" s="318" t="str">
        <f>IF(DD513=0,"",_xlfn.XLOOKUP(DD513,StatePicklist!$1:$1,StatePicklist!$3:$3,"NA",0))</f>
        <v/>
      </c>
      <c r="DF513" s="297" t="str">
        <f ca="1">IF(RMDF!DE513="", "", IF(ISNUMBER(MATCH(RMDF!DE513, INDIRECT(DE513), 0)), "OK", "Invalid"))</f>
        <v/>
      </c>
      <c r="DG513" s="281"/>
      <c r="DH513" s="281"/>
      <c r="DI513" s="281"/>
      <c r="DJ513" s="281" t="b">
        <f>AND(RMDF!DM513&gt;=0, RMDF!DM513&lt;=1-SUM(RMDF!Z513,RMDF!AG513,RMDF!AN513,RMDF!AU513,RMDF!BB513,RMDF!BI513,RMDF!BP513,RMDF!BW513,RMDF!CD513,RMDF!CK513,RMDF!CR513,RMDF!CY513,RMDF!DF513), RMDF!DM513=ROUND(RMDF!DM513,4))</f>
        <v>1</v>
      </c>
      <c r="DK513" s="317">
        <f>RMDF!DK513</f>
        <v>0</v>
      </c>
      <c r="DL513" s="318" t="str">
        <f>IF(DK513=0,"",_xlfn.XLOOKUP(DK513,StatePicklist!$1:$1,StatePicklist!$3:$3,"NA",0))</f>
        <v/>
      </c>
      <c r="DM513" s="297" t="str">
        <f ca="1">IF(RMDF!DL513="", "", IF(ISNUMBER(MATCH(RMDF!DL513, INDIRECT(DL513), 0)), "OK", "Invalid"))</f>
        <v/>
      </c>
      <c r="DN513" s="281"/>
      <c r="DO513" s="281"/>
      <c r="DP513" s="281"/>
      <c r="DQ513" s="281" t="b">
        <f>AND(RMDF!DT513&gt;=0, RMDF!DT513&lt;=1-SUM(RMDF!Z513,RMDF!AG513,RMDF!AN513,RMDF!AU513,RMDF!BB513,RMDF!BI513,RMDF!BP513,RMDF!BW513,RMDF!CD513,RMDF!CK513,RMDF!CR513,RMDF!CY513,RMDF!DF513,RMDF!DM513), RMDF!DT513=ROUND(RMDF!DT513,4))</f>
        <v>1</v>
      </c>
      <c r="DR513" s="317">
        <f>RMDF!DR513</f>
        <v>0</v>
      </c>
      <c r="DS513" s="318" t="str">
        <f>IF(DR513=0,"",_xlfn.XLOOKUP(DR513,StatePicklist!$1:$1,StatePicklist!$3:$3,"NA",0))</f>
        <v/>
      </c>
      <c r="DT513" s="297" t="str">
        <f ca="1">IF(RMDF!DS513="", "", IF(ISNUMBER(MATCH(RMDF!DS513, INDIRECT(DS513), 0)), "OK", "Invalid"))</f>
        <v/>
      </c>
      <c r="DU513" s="281"/>
      <c r="DV513" s="281"/>
      <c r="DW513" s="281"/>
      <c r="DX513" s="281" t="b">
        <f>AND(RMDF!EA513&gt;=0, RMDF!EA513&lt;=1-SUM(RMDF!Z513,RMDF!AG513,RMDF!AN513,RMDF!AU513,RMDF!BB513,RMDF!BI513,RMDF!BP513,RMDF!BW513,RMDF!CD513,RMDF!CK513,RMDF!CR513,RMDF!CY513,RMDF!DF513,RMDF!DM513,RMDF!DT513), RMDF!EA513=ROUND(RMDF!EA513,4))</f>
        <v>1</v>
      </c>
      <c r="DY513" s="317">
        <f>RMDF!DY513</f>
        <v>0</v>
      </c>
      <c r="DZ513" s="318" t="str">
        <f>IF(DY513=0,"",_xlfn.XLOOKUP(DY513,StatePicklist!$1:$1,StatePicklist!$3:$3,"NA",0))</f>
        <v/>
      </c>
      <c r="EA513" s="297" t="str">
        <f ca="1">IF(RMDF!DZ513="", "", IF(ISNUMBER(MATCH(RMDF!DZ513, INDIRECT(DZ513), 0)), "OK", "Invalid"))</f>
        <v/>
      </c>
      <c r="EB513" s="281"/>
      <c r="EC513" s="281"/>
      <c r="ED513" s="281"/>
      <c r="EE513" s="281" t="b">
        <f>AND(RMDF!EH513&gt;=0, RMDF!EH513&lt;=1-SUM(RMDF!Z513,RMDF!AG513,RMDF!AN513,RMDF!AU513,RMDF!BB513,RMDF!BI513,RMDF!BP513,RMDF!BW513,RMDF!CD513,RMDF!CK513,RMDF!CR513,RMDF!CY513,RMDF!DF513,RMDF!DM513,RMDF!DT513,RMDF!EA513), RMDF!EH513=ROUND(RMDF!EH513,4))</f>
        <v>1</v>
      </c>
      <c r="EF513" s="317">
        <f>RMDF!EF513</f>
        <v>0</v>
      </c>
      <c r="EG513" s="318" t="str">
        <f>IF(EF513=0,"",_xlfn.XLOOKUP(EF513,StatePicklist!$1:$1,StatePicklist!$3:$3,"NA",0))</f>
        <v/>
      </c>
      <c r="EH513" s="297" t="str">
        <f ca="1">IF(RMDF!EG513="", "", IF(ISNUMBER(MATCH(RMDF!EG513, INDIRECT(EG513), 0)), "OK", "Invalid"))</f>
        <v/>
      </c>
      <c r="EI513" s="281"/>
      <c r="EJ513" s="281"/>
      <c r="EK513" s="281"/>
      <c r="EL513" s="281" t="b">
        <f>AND(RMDF!EO513&gt;=0, RMDF!EO513&lt;=1-SUM(RMDF!Z513,RMDF!AG513,RMDF!AN513,RMDF!AU513,RMDF!BB513,RMDF!BI513,RMDF!BP513,RMDF!BW513,RMDF!CD513,RMDF!CK513,RMDF!CR513,RMDF!CY513,RMDF!DF513,RMDF!DM513,RMDF!DT513,RMDF!EA513,RMDF!EH513), RMDF!EO513=ROUND(RMDF!EO513,4))</f>
        <v>1</v>
      </c>
      <c r="EM513" s="317">
        <f>RMDF!EM513</f>
        <v>0</v>
      </c>
      <c r="EN513" s="318" t="str">
        <f>IF(EM513=0,"",_xlfn.XLOOKUP(EM513,StatePicklist!$1:$1,StatePicklist!$3:$3,"NA",0))</f>
        <v/>
      </c>
      <c r="EO513" s="297" t="str">
        <f ca="1">IF(RMDF!EN513="", "", IF(ISNUMBER(MATCH(RMDF!EN513, INDIRECT(EN513), 0)), "OK", "Invalid"))</f>
        <v/>
      </c>
      <c r="EP513" s="281"/>
      <c r="EQ513" s="281"/>
      <c r="ER513" s="281"/>
      <c r="ES513" s="281" t="b">
        <f>AND(RMDF!EV513&gt;=0, RMDF!EV513&lt;=1-SUM(RMDF!Z513,RMDF!AG513,RMDF!AN513,RMDF!AU513,RMDF!BB513,RMDF!BI513,RMDF!BP513,RMDF!BW513,RMDF!CD513,RMDF!CK513,RMDF!CR513,RMDF!CY513,RMDF!DF513,RMDF!DM513,RMDF!DT513,RMDF!EA513,RMDF!EH513,RMDF!EO513), RMDF!EV513=ROUND(RMDF!EV513,4))</f>
        <v>1</v>
      </c>
      <c r="ET513" s="317">
        <f>RMDF!ET513</f>
        <v>0</v>
      </c>
      <c r="EU513" s="318" t="str">
        <f>IF(ET513=0,"",_xlfn.XLOOKUP(ET513,StatePicklist!$1:$1,StatePicklist!$3:$3,"NA",0))</f>
        <v/>
      </c>
      <c r="EV513" s="297" t="str">
        <f ca="1">IF(RMDF!EU513="", "", IF(ISNUMBER(MATCH(RMDF!EU513, INDIRECT(EU513), 0)), "OK", "Invalid"))</f>
        <v/>
      </c>
      <c r="EW513" s="281"/>
      <c r="EX513" s="281"/>
      <c r="EY513" s="281"/>
      <c r="EZ513" s="281" t="b">
        <f>AND(RMDF!FC513&gt;=0, RMDF!FC513&lt;=1-SUM(RMDF!Z513,RMDF!AG513,RMDF!AN513,RMDF!AU513,RMDF!BB513,RMDF!BI513,RMDF!BP513,RMDF!BW513,RMDF!CD513,RMDF!CK513,RMDF!CR513,RMDF!CY513,RMDF!DF513,RMDF!DM513,RMDF!DT513,RMDF!EA513,RMDF!EH513,RMDF!EO513,RMDF!EV513), RMDF!FC513=ROUND(RMDF!FC513,4))</f>
        <v>1</v>
      </c>
      <c r="FA513" s="317">
        <f>RMDF!FA513</f>
        <v>0</v>
      </c>
      <c r="FB513" s="318" t="str">
        <f>IF(FA513=0,"",_xlfn.XLOOKUP(FA513,StatePicklist!$1:$1,StatePicklist!$3:$3,"NA",0))</f>
        <v/>
      </c>
      <c r="FC513" s="297" t="str">
        <f ca="1">IF(RMDF!FB513="", "", IF(ISNUMBER(MATCH(RMDF!FB513, INDIRECT(FB513), 0)), "OK", "Invalid"))</f>
        <v/>
      </c>
    </row>
    <row r="514" spans="1:159" s="205" customFormat="1" ht="39.9" customHeight="1" x14ac:dyDescent="0.25">
      <c r="A514" s="206"/>
      <c r="B514" s="196"/>
      <c r="C514" s="197"/>
      <c r="D514" s="198"/>
      <c r="E514" s="199"/>
      <c r="F514" s="200"/>
      <c r="G514" s="201"/>
      <c r="H514" s="292"/>
      <c r="I514" s="305">
        <f>RMDF!I514</f>
        <v>0</v>
      </c>
      <c r="J514" s="305" t="str">
        <f>IF(I514=ProductCode!$B$30,"PDReclPost",IF(OR(I514=ProductCode!$C$30,I514=ProductCode!$E$30,I514=ProductCode!$G$30),"PDPreCon",IF(OR(I514=ProductCode!$D$30,I514=ProductCode!$F$30),"PDNotReclPost","")))</f>
        <v/>
      </c>
      <c r="K514" s="305" t="str">
        <f t="shared" si="30"/>
        <v/>
      </c>
      <c r="L514" s="289"/>
      <c r="M514" s="305" t="str">
        <f t="shared" si="30"/>
        <v/>
      </c>
      <c r="N514" s="289" t="b">
        <f>AND(RMDF!N514&gt;=0, RMDF!N514&lt;=1-RMDF!L514, RMDF!N514=ROUND(RMDF!N514,4))</f>
        <v>1</v>
      </c>
      <c r="O514" s="286" t="str">
        <f>IF(P514="","",IF(I514="","",IF(LEFT(I514,13)="Reclaimed pos",RawMaterialCode!$E$569,RawMaterialCode!$E$568)))</f>
        <v>Reclaimed pre-consumer mixed fibers (RM0578)</v>
      </c>
      <c r="P514" s="295">
        <f t="shared" si="31"/>
        <v>1</v>
      </c>
      <c r="Q514" s="202"/>
      <c r="R514" s="203"/>
      <c r="S514" s="204" t="str">
        <f t="shared" si="32"/>
        <v/>
      </c>
      <c r="T514" s="281"/>
      <c r="U514" s="281"/>
      <c r="V514" s="281"/>
      <c r="W514" s="281"/>
      <c r="X514" s="317">
        <f>RMDF!X514</f>
        <v>0</v>
      </c>
      <c r="Y514" s="318" t="str">
        <f>IF(X514=0,"",_xlfn.XLOOKUP(X514,StatePicklist!$1:$1,StatePicklist!$3:$3,"NA",0))</f>
        <v/>
      </c>
      <c r="Z514" s="297" t="str">
        <f ca="1">IF(RMDF!Y514="", "", IF(ISNUMBER(MATCH(RMDF!Y514, INDIRECT(Y514), 0)), "OK", "Invalid"))</f>
        <v/>
      </c>
      <c r="AA514" s="281"/>
      <c r="AB514" s="281"/>
      <c r="AC514" s="281"/>
      <c r="AD514" s="281" t="b">
        <f>AND(RMDF!AG514&gt;=0, RMDF!AG514&lt;=1-RMDF!Z514, RMDF!AG514=ROUND(RMDF!AG514,4))</f>
        <v>1</v>
      </c>
      <c r="AE514" s="317">
        <f>RMDF!AE514</f>
        <v>0</v>
      </c>
      <c r="AF514" s="318" t="str">
        <f>IF(AE514=0,"",_xlfn.XLOOKUP(AE514,StatePicklist!$1:$1,StatePicklist!$3:$3,"NA",0))</f>
        <v/>
      </c>
      <c r="AG514" s="297" t="str">
        <f ca="1">IF(RMDF!AF514="", "", IF(ISNUMBER(MATCH(RMDF!AF514, INDIRECT(AF514), 0)), "OK", "Invalid"))</f>
        <v/>
      </c>
      <c r="AH514" s="281"/>
      <c r="AI514" s="281"/>
      <c r="AJ514" s="281"/>
      <c r="AK514" s="281" t="b">
        <f>AND(RMDF!AN514&gt;=0, RMDF!AN514&lt;=1-SUM(RMDF!Z514,RMDF!AG514), RMDF!AN514=ROUND(RMDF!AN514,4))</f>
        <v>1</v>
      </c>
      <c r="AL514" s="317">
        <f>RMDF!AL514</f>
        <v>0</v>
      </c>
      <c r="AM514" s="318" t="str">
        <f>IF(AL514=0,"",_xlfn.XLOOKUP(AL514,StatePicklist!$1:$1,StatePicklist!$3:$3,"NA",0))</f>
        <v/>
      </c>
      <c r="AN514" s="297" t="str">
        <f ca="1">IF(RMDF!AM514="", "", IF(ISNUMBER(MATCH(RMDF!AM514, INDIRECT(AM514), 0)), "OK", "Invalid"))</f>
        <v/>
      </c>
      <c r="AO514" s="281"/>
      <c r="AP514" s="281"/>
      <c r="AQ514" s="281"/>
      <c r="AR514" s="281" t="b">
        <f>AND(RMDF!AU514&gt;=0, RMDF!AU514&lt;=1-SUM(RMDF!Z514,RMDF!AG514,RMDF!AN514), RMDF!AU514=ROUND(RMDF!AU514,4))</f>
        <v>1</v>
      </c>
      <c r="AS514" s="317">
        <f>RMDF!AS514</f>
        <v>0</v>
      </c>
      <c r="AT514" s="318" t="str">
        <f>IF(AS514=0,"",_xlfn.XLOOKUP(AS514,StatePicklist!$1:$1,StatePicklist!$3:$3,"NA",0))</f>
        <v/>
      </c>
      <c r="AU514" s="297" t="str">
        <f ca="1">IF(RMDF!AT514="", "", IF(ISNUMBER(MATCH(RMDF!AT514, INDIRECT(AT514), 0)), "OK", "Invalid"))</f>
        <v/>
      </c>
      <c r="AV514" s="281"/>
      <c r="AW514" s="281"/>
      <c r="AX514" s="281"/>
      <c r="AY514" s="281" t="b">
        <f>AND(RMDF!BB514&gt;=0, RMDF!BB514&lt;=1-SUM(RMDF!Z514,RMDF!AG514,RMDF!AN514,RMDF!AU514), RMDF!BB514=ROUND(RMDF!BB514,4))</f>
        <v>1</v>
      </c>
      <c r="AZ514" s="317">
        <f>RMDF!AZ514</f>
        <v>0</v>
      </c>
      <c r="BA514" s="318" t="str">
        <f>IF(AZ514=0,"",_xlfn.XLOOKUP(AZ514,StatePicklist!$1:$1,StatePicklist!$3:$3,"NA",0))</f>
        <v/>
      </c>
      <c r="BB514" s="297" t="str">
        <f ca="1">IF(RMDF!BA514="", "", IF(ISNUMBER(MATCH(RMDF!BA514, INDIRECT(BA514), 0)), "OK", "Invalid"))</f>
        <v/>
      </c>
      <c r="BC514" s="281"/>
      <c r="BD514" s="281"/>
      <c r="BE514" s="281"/>
      <c r="BF514" s="281" t="b">
        <f>AND(RMDF!BI514&gt;=0, RMDF!BI514&lt;=1-SUM(RMDF!Z514,RMDF!AG514,RMDF!AN514,RMDF!AU514,RMDF!BB514), RMDF!BI514=ROUND(RMDF!BI514,4))</f>
        <v>1</v>
      </c>
      <c r="BG514" s="317">
        <f>RMDF!BG514</f>
        <v>0</v>
      </c>
      <c r="BH514" s="318" t="str">
        <f>IF(BG514=0,"",_xlfn.XLOOKUP(BG514,StatePicklist!$1:$1,StatePicklist!$3:$3,"NA",0))</f>
        <v/>
      </c>
      <c r="BI514" s="297" t="str">
        <f ca="1">IF(RMDF!BH514="", "", IF(ISNUMBER(MATCH(RMDF!BH514, INDIRECT(BH514), 0)), "OK", "Invalid"))</f>
        <v/>
      </c>
      <c r="BJ514" s="281"/>
      <c r="BK514" s="281"/>
      <c r="BL514" s="281"/>
      <c r="BM514" s="281" t="b">
        <f>AND(RMDF!BP514&gt;=0, RMDF!BP514&lt;=1-SUM(RMDF!Z514,RMDF!AG514,RMDF!AN514,RMDF!AU514,RMDF!BB514,RMDF!BI514), RMDF!BP514=ROUND(RMDF!BP514,4))</f>
        <v>1</v>
      </c>
      <c r="BN514" s="317">
        <f>RMDF!BN514</f>
        <v>0</v>
      </c>
      <c r="BO514" s="318" t="str">
        <f>IF(BN514=0,"",_xlfn.XLOOKUP(BN514,StatePicklist!$1:$1,StatePicklist!$3:$3,"NA",0))</f>
        <v/>
      </c>
      <c r="BP514" s="297" t="str">
        <f ca="1">IF(RMDF!BO514="", "", IF(ISNUMBER(MATCH(RMDF!BO514, INDIRECT(BO514), 0)), "OK", "Invalid"))</f>
        <v/>
      </c>
      <c r="BQ514" s="281"/>
      <c r="BR514" s="281"/>
      <c r="BS514" s="281"/>
      <c r="BT514" s="281" t="b">
        <f>AND(RMDF!BW514&gt;=0, RMDF!BW514&lt;=1-SUM(RMDF!Z514,RMDF!AG514,RMDF!AN514,RMDF!AU514,RMDF!BB514,RMDF!BI514,RMDF!BP514), RMDF!BW514=ROUND(RMDF!BW514,4))</f>
        <v>1</v>
      </c>
      <c r="BU514" s="317">
        <f>RMDF!BU514</f>
        <v>0</v>
      </c>
      <c r="BV514" s="318" t="str">
        <f>IF(BU514=0,"",_xlfn.XLOOKUP(BU514,StatePicklist!$1:$1,StatePicklist!$3:$3,"NA",0))</f>
        <v/>
      </c>
      <c r="BW514" s="297" t="str">
        <f ca="1">IF(RMDF!BV514="", "", IF(ISNUMBER(MATCH(RMDF!BV514, INDIRECT(BV514), 0)), "OK", "Invalid"))</f>
        <v/>
      </c>
      <c r="BX514" s="281"/>
      <c r="BY514" s="281"/>
      <c r="BZ514" s="281"/>
      <c r="CA514" s="281" t="b">
        <f>AND(RMDF!CD514&gt;=0, RMDF!CD514&lt;=1-SUM(RMDF!Z514,RMDF!AG514,RMDF!AN514,RMDF!AU514,RMDF!BB514,RMDF!BI514,RMDF!BP514,RMDF!BW514), RMDF!CD514=ROUND(RMDF!CD514,4))</f>
        <v>1</v>
      </c>
      <c r="CB514" s="317">
        <f>RMDF!CB514</f>
        <v>0</v>
      </c>
      <c r="CC514" s="318" t="str">
        <f>IF(CB514=0,"",_xlfn.XLOOKUP(CB514,StatePicklist!$1:$1,StatePicklist!$3:$3,"NA",0))</f>
        <v/>
      </c>
      <c r="CD514" s="297" t="str">
        <f ca="1">IF(RMDF!CC514="", "", IF(ISNUMBER(MATCH(RMDF!CC514, INDIRECT(CC514), 0)), "OK", "Invalid"))</f>
        <v/>
      </c>
      <c r="CE514" s="281"/>
      <c r="CF514" s="281"/>
      <c r="CG514" s="281"/>
      <c r="CH514" s="281" t="b">
        <f>AND(RMDF!CK514&gt;=0, RMDF!CK514&lt;=1-SUM(RMDF!Z514,RMDF!AG514,RMDF!AN514,RMDF!AU514,RMDF!BB514,RMDF!BI514,RMDF!BP514,RMDF!BW514,RMDF!CD514), RMDF!CK514=ROUND(RMDF!CK514,4))</f>
        <v>1</v>
      </c>
      <c r="CI514" s="317">
        <f>RMDF!CI514</f>
        <v>0</v>
      </c>
      <c r="CJ514" s="318" t="str">
        <f>IF(CI514=0,"",_xlfn.XLOOKUP(CI514,StatePicklist!$1:$1,StatePicklist!$3:$3,"NA",0))</f>
        <v/>
      </c>
      <c r="CK514" s="297" t="str">
        <f ca="1">IF(RMDF!CJ514="", "", IF(ISNUMBER(MATCH(RMDF!CJ514, INDIRECT(CJ514), 0)), "OK", "Invalid"))</f>
        <v/>
      </c>
      <c r="CL514" s="281"/>
      <c r="CM514" s="281"/>
      <c r="CN514" s="281"/>
      <c r="CO514" s="281" t="b">
        <f>AND(RMDF!CR514&gt;=0, RMDF!CR514&lt;=1-SUM(RMDF!Z514,RMDF!AG514,RMDF!AN514,RMDF!AU514,RMDF!BB514,RMDF!BI514,RMDF!BP514,RMDF!BW514,RMDF!CD514,RMDF!CK514), RMDF!CR514=ROUND(RMDF!CR514,4))</f>
        <v>1</v>
      </c>
      <c r="CP514" s="317">
        <f>RMDF!CP514</f>
        <v>0</v>
      </c>
      <c r="CQ514" s="318" t="str">
        <f>IF(CP514=0,"",_xlfn.XLOOKUP(CP514,StatePicklist!$1:$1,StatePicklist!$3:$3,"NA",0))</f>
        <v/>
      </c>
      <c r="CR514" s="297" t="str">
        <f ca="1">IF(RMDF!CQ514="", "", IF(ISNUMBER(MATCH(RMDF!CQ514, INDIRECT(CQ514), 0)), "OK", "Invalid"))</f>
        <v/>
      </c>
      <c r="CS514" s="281"/>
      <c r="CT514" s="281"/>
      <c r="CU514" s="281"/>
      <c r="CV514" s="281" t="b">
        <f>AND(RMDF!CY514&gt;=0, RMDF!CY514&lt;=1-SUM(RMDF!Z514,RMDF!AG514,RMDF!AN514,RMDF!AU514,RMDF!BB514,RMDF!BI514,RMDF!BP514,RMDF!BW514,RMDF!CD514,RMDF!CK514,RMDF!CR514), RMDF!CY514=ROUND(RMDF!CY514,4))</f>
        <v>1</v>
      </c>
      <c r="CW514" s="317">
        <f>RMDF!CW514</f>
        <v>0</v>
      </c>
      <c r="CX514" s="318" t="str">
        <f>IF(CW514=0,"",_xlfn.XLOOKUP(CW514,StatePicklist!$1:$1,StatePicklist!$3:$3,"NA",0))</f>
        <v/>
      </c>
      <c r="CY514" s="297" t="str">
        <f ca="1">IF(RMDF!CX514="", "", IF(ISNUMBER(MATCH(RMDF!CX514, INDIRECT(CX514), 0)), "OK", "Invalid"))</f>
        <v/>
      </c>
      <c r="CZ514" s="281"/>
      <c r="DA514" s="281"/>
      <c r="DB514" s="281"/>
      <c r="DC514" s="281" t="b">
        <f>AND(RMDF!DF514&gt;=0, RMDF!DF514&lt;=1-SUM(RMDF!Z514,RMDF!AG514,RMDF!AN514,RMDF!AU514,RMDF!BB514,RMDF!BI514,RMDF!BP514,RMDF!BW514,RMDF!CD514,RMDF!CK514,RMDF!CR514,RMDF!CY514), RMDF!DF514=ROUND(RMDF!DF514,4))</f>
        <v>1</v>
      </c>
      <c r="DD514" s="317">
        <f>RMDF!DD514</f>
        <v>0</v>
      </c>
      <c r="DE514" s="318" t="str">
        <f>IF(DD514=0,"",_xlfn.XLOOKUP(DD514,StatePicklist!$1:$1,StatePicklist!$3:$3,"NA",0))</f>
        <v/>
      </c>
      <c r="DF514" s="297" t="str">
        <f ca="1">IF(RMDF!DE514="", "", IF(ISNUMBER(MATCH(RMDF!DE514, INDIRECT(DE514), 0)), "OK", "Invalid"))</f>
        <v/>
      </c>
      <c r="DG514" s="281"/>
      <c r="DH514" s="281"/>
      <c r="DI514" s="281"/>
      <c r="DJ514" s="281" t="b">
        <f>AND(RMDF!DM514&gt;=0, RMDF!DM514&lt;=1-SUM(RMDF!Z514,RMDF!AG514,RMDF!AN514,RMDF!AU514,RMDF!BB514,RMDF!BI514,RMDF!BP514,RMDF!BW514,RMDF!CD514,RMDF!CK514,RMDF!CR514,RMDF!CY514,RMDF!DF514), RMDF!DM514=ROUND(RMDF!DM514,4))</f>
        <v>1</v>
      </c>
      <c r="DK514" s="317">
        <f>RMDF!DK514</f>
        <v>0</v>
      </c>
      <c r="DL514" s="318" t="str">
        <f>IF(DK514=0,"",_xlfn.XLOOKUP(DK514,StatePicklist!$1:$1,StatePicklist!$3:$3,"NA",0))</f>
        <v/>
      </c>
      <c r="DM514" s="297" t="str">
        <f ca="1">IF(RMDF!DL514="", "", IF(ISNUMBER(MATCH(RMDF!DL514, INDIRECT(DL514), 0)), "OK", "Invalid"))</f>
        <v/>
      </c>
      <c r="DN514" s="281"/>
      <c r="DO514" s="281"/>
      <c r="DP514" s="281"/>
      <c r="DQ514" s="281" t="b">
        <f>AND(RMDF!DT514&gt;=0, RMDF!DT514&lt;=1-SUM(RMDF!Z514,RMDF!AG514,RMDF!AN514,RMDF!AU514,RMDF!BB514,RMDF!BI514,RMDF!BP514,RMDF!BW514,RMDF!CD514,RMDF!CK514,RMDF!CR514,RMDF!CY514,RMDF!DF514,RMDF!DM514), RMDF!DT514=ROUND(RMDF!DT514,4))</f>
        <v>1</v>
      </c>
      <c r="DR514" s="317">
        <f>RMDF!DR514</f>
        <v>0</v>
      </c>
      <c r="DS514" s="318" t="str">
        <f>IF(DR514=0,"",_xlfn.XLOOKUP(DR514,StatePicklist!$1:$1,StatePicklist!$3:$3,"NA",0))</f>
        <v/>
      </c>
      <c r="DT514" s="297" t="str">
        <f ca="1">IF(RMDF!DS514="", "", IF(ISNUMBER(MATCH(RMDF!DS514, INDIRECT(DS514), 0)), "OK", "Invalid"))</f>
        <v/>
      </c>
      <c r="DU514" s="281"/>
      <c r="DV514" s="281"/>
      <c r="DW514" s="281"/>
      <c r="DX514" s="281" t="b">
        <f>AND(RMDF!EA514&gt;=0, RMDF!EA514&lt;=1-SUM(RMDF!Z514,RMDF!AG514,RMDF!AN514,RMDF!AU514,RMDF!BB514,RMDF!BI514,RMDF!BP514,RMDF!BW514,RMDF!CD514,RMDF!CK514,RMDF!CR514,RMDF!CY514,RMDF!DF514,RMDF!DM514,RMDF!DT514), RMDF!EA514=ROUND(RMDF!EA514,4))</f>
        <v>1</v>
      </c>
      <c r="DY514" s="317">
        <f>RMDF!DY514</f>
        <v>0</v>
      </c>
      <c r="DZ514" s="318" t="str">
        <f>IF(DY514=0,"",_xlfn.XLOOKUP(DY514,StatePicklist!$1:$1,StatePicklist!$3:$3,"NA",0))</f>
        <v/>
      </c>
      <c r="EA514" s="297" t="str">
        <f ca="1">IF(RMDF!DZ514="", "", IF(ISNUMBER(MATCH(RMDF!DZ514, INDIRECT(DZ514), 0)), "OK", "Invalid"))</f>
        <v/>
      </c>
      <c r="EB514" s="281"/>
      <c r="EC514" s="281"/>
      <c r="ED514" s="281"/>
      <c r="EE514" s="281" t="b">
        <f>AND(RMDF!EH514&gt;=0, RMDF!EH514&lt;=1-SUM(RMDF!Z514,RMDF!AG514,RMDF!AN514,RMDF!AU514,RMDF!BB514,RMDF!BI514,RMDF!BP514,RMDF!BW514,RMDF!CD514,RMDF!CK514,RMDF!CR514,RMDF!CY514,RMDF!DF514,RMDF!DM514,RMDF!DT514,RMDF!EA514), RMDF!EH514=ROUND(RMDF!EH514,4))</f>
        <v>1</v>
      </c>
      <c r="EF514" s="317">
        <f>RMDF!EF514</f>
        <v>0</v>
      </c>
      <c r="EG514" s="318" t="str">
        <f>IF(EF514=0,"",_xlfn.XLOOKUP(EF514,StatePicklist!$1:$1,StatePicklist!$3:$3,"NA",0))</f>
        <v/>
      </c>
      <c r="EH514" s="297" t="str">
        <f ca="1">IF(RMDF!EG514="", "", IF(ISNUMBER(MATCH(RMDF!EG514, INDIRECT(EG514), 0)), "OK", "Invalid"))</f>
        <v/>
      </c>
      <c r="EI514" s="281"/>
      <c r="EJ514" s="281"/>
      <c r="EK514" s="281"/>
      <c r="EL514" s="281" t="b">
        <f>AND(RMDF!EO514&gt;=0, RMDF!EO514&lt;=1-SUM(RMDF!Z514,RMDF!AG514,RMDF!AN514,RMDF!AU514,RMDF!BB514,RMDF!BI514,RMDF!BP514,RMDF!BW514,RMDF!CD514,RMDF!CK514,RMDF!CR514,RMDF!CY514,RMDF!DF514,RMDF!DM514,RMDF!DT514,RMDF!EA514,RMDF!EH514), RMDF!EO514=ROUND(RMDF!EO514,4))</f>
        <v>1</v>
      </c>
      <c r="EM514" s="317">
        <f>RMDF!EM514</f>
        <v>0</v>
      </c>
      <c r="EN514" s="318" t="str">
        <f>IF(EM514=0,"",_xlfn.XLOOKUP(EM514,StatePicklist!$1:$1,StatePicklist!$3:$3,"NA",0))</f>
        <v/>
      </c>
      <c r="EO514" s="297" t="str">
        <f ca="1">IF(RMDF!EN514="", "", IF(ISNUMBER(MATCH(RMDF!EN514, INDIRECT(EN514), 0)), "OK", "Invalid"))</f>
        <v/>
      </c>
      <c r="EP514" s="281"/>
      <c r="EQ514" s="281"/>
      <c r="ER514" s="281"/>
      <c r="ES514" s="281" t="b">
        <f>AND(RMDF!EV514&gt;=0, RMDF!EV514&lt;=1-SUM(RMDF!Z514,RMDF!AG514,RMDF!AN514,RMDF!AU514,RMDF!BB514,RMDF!BI514,RMDF!BP514,RMDF!BW514,RMDF!CD514,RMDF!CK514,RMDF!CR514,RMDF!CY514,RMDF!DF514,RMDF!DM514,RMDF!DT514,RMDF!EA514,RMDF!EH514,RMDF!EO514), RMDF!EV514=ROUND(RMDF!EV514,4))</f>
        <v>1</v>
      </c>
      <c r="ET514" s="317">
        <f>RMDF!ET514</f>
        <v>0</v>
      </c>
      <c r="EU514" s="318" t="str">
        <f>IF(ET514=0,"",_xlfn.XLOOKUP(ET514,StatePicklist!$1:$1,StatePicklist!$3:$3,"NA",0))</f>
        <v/>
      </c>
      <c r="EV514" s="297" t="str">
        <f ca="1">IF(RMDF!EU514="", "", IF(ISNUMBER(MATCH(RMDF!EU514, INDIRECT(EU514), 0)), "OK", "Invalid"))</f>
        <v/>
      </c>
      <c r="EW514" s="281"/>
      <c r="EX514" s="281"/>
      <c r="EY514" s="281"/>
      <c r="EZ514" s="281" t="b">
        <f>AND(RMDF!FC514&gt;=0, RMDF!FC514&lt;=1-SUM(RMDF!Z514,RMDF!AG514,RMDF!AN514,RMDF!AU514,RMDF!BB514,RMDF!BI514,RMDF!BP514,RMDF!BW514,RMDF!CD514,RMDF!CK514,RMDF!CR514,RMDF!CY514,RMDF!DF514,RMDF!DM514,RMDF!DT514,RMDF!EA514,RMDF!EH514,RMDF!EO514,RMDF!EV514), RMDF!FC514=ROUND(RMDF!FC514,4))</f>
        <v>1</v>
      </c>
      <c r="FA514" s="317">
        <f>RMDF!FA514</f>
        <v>0</v>
      </c>
      <c r="FB514" s="318" t="str">
        <f>IF(FA514=0,"",_xlfn.XLOOKUP(FA514,StatePicklist!$1:$1,StatePicklist!$3:$3,"NA",0))</f>
        <v/>
      </c>
      <c r="FC514" s="297" t="str">
        <f ca="1">IF(RMDF!FB514="", "", IF(ISNUMBER(MATCH(RMDF!FB514, INDIRECT(FB514), 0)), "OK", "Invalid"))</f>
        <v/>
      </c>
    </row>
    <row r="515" spans="1:159" s="205" customFormat="1" ht="39.9" customHeight="1" x14ac:dyDescent="0.25">
      <c r="A515" s="206"/>
      <c r="B515" s="196"/>
      <c r="C515" s="197"/>
      <c r="D515" s="198"/>
      <c r="E515" s="199"/>
      <c r="F515" s="200"/>
      <c r="G515" s="201"/>
      <c r="H515" s="292"/>
      <c r="I515" s="305">
        <f>RMDF!I515</f>
        <v>0</v>
      </c>
      <c r="J515" s="305" t="str">
        <f>IF(I515=ProductCode!$B$30,"PDReclPost",IF(OR(I515=ProductCode!$C$30,I515=ProductCode!$E$30,I515=ProductCode!$G$30),"PDPreCon",IF(OR(I515=ProductCode!$D$30,I515=ProductCode!$F$30),"PDNotReclPost","")))</f>
        <v/>
      </c>
      <c r="K515" s="305" t="str">
        <f t="shared" si="30"/>
        <v/>
      </c>
      <c r="L515" s="289"/>
      <c r="M515" s="305" t="str">
        <f t="shared" si="30"/>
        <v/>
      </c>
      <c r="N515" s="289" t="b">
        <f>AND(RMDF!N515&gt;=0, RMDF!N515&lt;=1-RMDF!L515, RMDF!N515=ROUND(RMDF!N515,4))</f>
        <v>1</v>
      </c>
      <c r="O515" s="286" t="str">
        <f>IF(P515="","",IF(I515="","",IF(LEFT(I515,13)="Reclaimed pos",RawMaterialCode!$E$569,RawMaterialCode!$E$568)))</f>
        <v>Reclaimed pre-consumer mixed fibers (RM0578)</v>
      </c>
      <c r="P515" s="295">
        <f t="shared" si="31"/>
        <v>1</v>
      </c>
      <c r="Q515" s="202"/>
      <c r="R515" s="203"/>
      <c r="S515" s="204" t="str">
        <f t="shared" si="32"/>
        <v/>
      </c>
      <c r="T515" s="281"/>
      <c r="U515" s="281"/>
      <c r="V515" s="281"/>
      <c r="W515" s="281"/>
      <c r="X515" s="317">
        <f>RMDF!X515</f>
        <v>0</v>
      </c>
      <c r="Y515" s="318" t="str">
        <f>IF(X515=0,"",_xlfn.XLOOKUP(X515,StatePicklist!$1:$1,StatePicklist!$3:$3,"NA",0))</f>
        <v/>
      </c>
      <c r="Z515" s="297" t="str">
        <f ca="1">IF(RMDF!Y515="", "", IF(ISNUMBER(MATCH(RMDF!Y515, INDIRECT(Y515), 0)), "OK", "Invalid"))</f>
        <v/>
      </c>
      <c r="AA515" s="281"/>
      <c r="AB515" s="281"/>
      <c r="AC515" s="281"/>
      <c r="AD515" s="281" t="b">
        <f>AND(RMDF!AG515&gt;=0, RMDF!AG515&lt;=1-RMDF!Z515, RMDF!AG515=ROUND(RMDF!AG515,4))</f>
        <v>1</v>
      </c>
      <c r="AE515" s="317">
        <f>RMDF!AE515</f>
        <v>0</v>
      </c>
      <c r="AF515" s="318" t="str">
        <f>IF(AE515=0,"",_xlfn.XLOOKUP(AE515,StatePicklist!$1:$1,StatePicklist!$3:$3,"NA",0))</f>
        <v/>
      </c>
      <c r="AG515" s="297" t="str">
        <f ca="1">IF(RMDF!AF515="", "", IF(ISNUMBER(MATCH(RMDF!AF515, INDIRECT(AF515), 0)), "OK", "Invalid"))</f>
        <v/>
      </c>
      <c r="AH515" s="281"/>
      <c r="AI515" s="281"/>
      <c r="AJ515" s="281"/>
      <c r="AK515" s="281" t="b">
        <f>AND(RMDF!AN515&gt;=0, RMDF!AN515&lt;=1-SUM(RMDF!Z515,RMDF!AG515), RMDF!AN515=ROUND(RMDF!AN515,4))</f>
        <v>1</v>
      </c>
      <c r="AL515" s="317">
        <f>RMDF!AL515</f>
        <v>0</v>
      </c>
      <c r="AM515" s="318" t="str">
        <f>IF(AL515=0,"",_xlfn.XLOOKUP(AL515,StatePicklist!$1:$1,StatePicklist!$3:$3,"NA",0))</f>
        <v/>
      </c>
      <c r="AN515" s="297" t="str">
        <f ca="1">IF(RMDF!AM515="", "", IF(ISNUMBER(MATCH(RMDF!AM515, INDIRECT(AM515), 0)), "OK", "Invalid"))</f>
        <v/>
      </c>
      <c r="AO515" s="281"/>
      <c r="AP515" s="281"/>
      <c r="AQ515" s="281"/>
      <c r="AR515" s="281" t="b">
        <f>AND(RMDF!AU515&gt;=0, RMDF!AU515&lt;=1-SUM(RMDF!Z515,RMDF!AG515,RMDF!AN515), RMDF!AU515=ROUND(RMDF!AU515,4))</f>
        <v>1</v>
      </c>
      <c r="AS515" s="317">
        <f>RMDF!AS515</f>
        <v>0</v>
      </c>
      <c r="AT515" s="318" t="str">
        <f>IF(AS515=0,"",_xlfn.XLOOKUP(AS515,StatePicklist!$1:$1,StatePicklist!$3:$3,"NA",0))</f>
        <v/>
      </c>
      <c r="AU515" s="297" t="str">
        <f ca="1">IF(RMDF!AT515="", "", IF(ISNUMBER(MATCH(RMDF!AT515, INDIRECT(AT515), 0)), "OK", "Invalid"))</f>
        <v/>
      </c>
      <c r="AV515" s="281"/>
      <c r="AW515" s="281"/>
      <c r="AX515" s="281"/>
      <c r="AY515" s="281" t="b">
        <f>AND(RMDF!BB515&gt;=0, RMDF!BB515&lt;=1-SUM(RMDF!Z515,RMDF!AG515,RMDF!AN515,RMDF!AU515), RMDF!BB515=ROUND(RMDF!BB515,4))</f>
        <v>1</v>
      </c>
      <c r="AZ515" s="317">
        <f>RMDF!AZ515</f>
        <v>0</v>
      </c>
      <c r="BA515" s="318" t="str">
        <f>IF(AZ515=0,"",_xlfn.XLOOKUP(AZ515,StatePicklist!$1:$1,StatePicklist!$3:$3,"NA",0))</f>
        <v/>
      </c>
      <c r="BB515" s="297" t="str">
        <f ca="1">IF(RMDF!BA515="", "", IF(ISNUMBER(MATCH(RMDF!BA515, INDIRECT(BA515), 0)), "OK", "Invalid"))</f>
        <v/>
      </c>
      <c r="BC515" s="281"/>
      <c r="BD515" s="281"/>
      <c r="BE515" s="281"/>
      <c r="BF515" s="281" t="b">
        <f>AND(RMDF!BI515&gt;=0, RMDF!BI515&lt;=1-SUM(RMDF!Z515,RMDF!AG515,RMDF!AN515,RMDF!AU515,RMDF!BB515), RMDF!BI515=ROUND(RMDF!BI515,4))</f>
        <v>1</v>
      </c>
      <c r="BG515" s="317">
        <f>RMDF!BG515</f>
        <v>0</v>
      </c>
      <c r="BH515" s="318" t="str">
        <f>IF(BG515=0,"",_xlfn.XLOOKUP(BG515,StatePicklist!$1:$1,StatePicklist!$3:$3,"NA",0))</f>
        <v/>
      </c>
      <c r="BI515" s="297" t="str">
        <f ca="1">IF(RMDF!BH515="", "", IF(ISNUMBER(MATCH(RMDF!BH515, INDIRECT(BH515), 0)), "OK", "Invalid"))</f>
        <v/>
      </c>
      <c r="BJ515" s="281"/>
      <c r="BK515" s="281"/>
      <c r="BL515" s="281"/>
      <c r="BM515" s="281" t="b">
        <f>AND(RMDF!BP515&gt;=0, RMDF!BP515&lt;=1-SUM(RMDF!Z515,RMDF!AG515,RMDF!AN515,RMDF!AU515,RMDF!BB515,RMDF!BI515), RMDF!BP515=ROUND(RMDF!BP515,4))</f>
        <v>1</v>
      </c>
      <c r="BN515" s="317">
        <f>RMDF!BN515</f>
        <v>0</v>
      </c>
      <c r="BO515" s="318" t="str">
        <f>IF(BN515=0,"",_xlfn.XLOOKUP(BN515,StatePicklist!$1:$1,StatePicklist!$3:$3,"NA",0))</f>
        <v/>
      </c>
      <c r="BP515" s="297" t="str">
        <f ca="1">IF(RMDF!BO515="", "", IF(ISNUMBER(MATCH(RMDF!BO515, INDIRECT(BO515), 0)), "OK", "Invalid"))</f>
        <v/>
      </c>
      <c r="BQ515" s="281"/>
      <c r="BR515" s="281"/>
      <c r="BS515" s="281"/>
      <c r="BT515" s="281" t="b">
        <f>AND(RMDF!BW515&gt;=0, RMDF!BW515&lt;=1-SUM(RMDF!Z515,RMDF!AG515,RMDF!AN515,RMDF!AU515,RMDF!BB515,RMDF!BI515,RMDF!BP515), RMDF!BW515=ROUND(RMDF!BW515,4))</f>
        <v>1</v>
      </c>
      <c r="BU515" s="317">
        <f>RMDF!BU515</f>
        <v>0</v>
      </c>
      <c r="BV515" s="318" t="str">
        <f>IF(BU515=0,"",_xlfn.XLOOKUP(BU515,StatePicklist!$1:$1,StatePicklist!$3:$3,"NA",0))</f>
        <v/>
      </c>
      <c r="BW515" s="297" t="str">
        <f ca="1">IF(RMDF!BV515="", "", IF(ISNUMBER(MATCH(RMDF!BV515, INDIRECT(BV515), 0)), "OK", "Invalid"))</f>
        <v/>
      </c>
      <c r="BX515" s="281"/>
      <c r="BY515" s="281"/>
      <c r="BZ515" s="281"/>
      <c r="CA515" s="281" t="b">
        <f>AND(RMDF!CD515&gt;=0, RMDF!CD515&lt;=1-SUM(RMDF!Z515,RMDF!AG515,RMDF!AN515,RMDF!AU515,RMDF!BB515,RMDF!BI515,RMDF!BP515,RMDF!BW515), RMDF!CD515=ROUND(RMDF!CD515,4))</f>
        <v>1</v>
      </c>
      <c r="CB515" s="317">
        <f>RMDF!CB515</f>
        <v>0</v>
      </c>
      <c r="CC515" s="318" t="str">
        <f>IF(CB515=0,"",_xlfn.XLOOKUP(CB515,StatePicklist!$1:$1,StatePicklist!$3:$3,"NA",0))</f>
        <v/>
      </c>
      <c r="CD515" s="297" t="str">
        <f ca="1">IF(RMDF!CC515="", "", IF(ISNUMBER(MATCH(RMDF!CC515, INDIRECT(CC515), 0)), "OK", "Invalid"))</f>
        <v/>
      </c>
      <c r="CE515" s="281"/>
      <c r="CF515" s="281"/>
      <c r="CG515" s="281"/>
      <c r="CH515" s="281" t="b">
        <f>AND(RMDF!CK515&gt;=0, RMDF!CK515&lt;=1-SUM(RMDF!Z515,RMDF!AG515,RMDF!AN515,RMDF!AU515,RMDF!BB515,RMDF!BI515,RMDF!BP515,RMDF!BW515,RMDF!CD515), RMDF!CK515=ROUND(RMDF!CK515,4))</f>
        <v>1</v>
      </c>
      <c r="CI515" s="317">
        <f>RMDF!CI515</f>
        <v>0</v>
      </c>
      <c r="CJ515" s="318" t="str">
        <f>IF(CI515=0,"",_xlfn.XLOOKUP(CI515,StatePicklist!$1:$1,StatePicklist!$3:$3,"NA",0))</f>
        <v/>
      </c>
      <c r="CK515" s="297" t="str">
        <f ca="1">IF(RMDF!CJ515="", "", IF(ISNUMBER(MATCH(RMDF!CJ515, INDIRECT(CJ515), 0)), "OK", "Invalid"))</f>
        <v/>
      </c>
      <c r="CL515" s="281"/>
      <c r="CM515" s="281"/>
      <c r="CN515" s="281"/>
      <c r="CO515" s="281" t="b">
        <f>AND(RMDF!CR515&gt;=0, RMDF!CR515&lt;=1-SUM(RMDF!Z515,RMDF!AG515,RMDF!AN515,RMDF!AU515,RMDF!BB515,RMDF!BI515,RMDF!BP515,RMDF!BW515,RMDF!CD515,RMDF!CK515), RMDF!CR515=ROUND(RMDF!CR515,4))</f>
        <v>1</v>
      </c>
      <c r="CP515" s="317">
        <f>RMDF!CP515</f>
        <v>0</v>
      </c>
      <c r="CQ515" s="318" t="str">
        <f>IF(CP515=0,"",_xlfn.XLOOKUP(CP515,StatePicklist!$1:$1,StatePicklist!$3:$3,"NA",0))</f>
        <v/>
      </c>
      <c r="CR515" s="297" t="str">
        <f ca="1">IF(RMDF!CQ515="", "", IF(ISNUMBER(MATCH(RMDF!CQ515, INDIRECT(CQ515), 0)), "OK", "Invalid"))</f>
        <v/>
      </c>
      <c r="CS515" s="281"/>
      <c r="CT515" s="281"/>
      <c r="CU515" s="281"/>
      <c r="CV515" s="281" t="b">
        <f>AND(RMDF!CY515&gt;=0, RMDF!CY515&lt;=1-SUM(RMDF!Z515,RMDF!AG515,RMDF!AN515,RMDF!AU515,RMDF!BB515,RMDF!BI515,RMDF!BP515,RMDF!BW515,RMDF!CD515,RMDF!CK515,RMDF!CR515), RMDF!CY515=ROUND(RMDF!CY515,4))</f>
        <v>1</v>
      </c>
      <c r="CW515" s="317">
        <f>RMDF!CW515</f>
        <v>0</v>
      </c>
      <c r="CX515" s="318" t="str">
        <f>IF(CW515=0,"",_xlfn.XLOOKUP(CW515,StatePicklist!$1:$1,StatePicklist!$3:$3,"NA",0))</f>
        <v/>
      </c>
      <c r="CY515" s="297" t="str">
        <f ca="1">IF(RMDF!CX515="", "", IF(ISNUMBER(MATCH(RMDF!CX515, INDIRECT(CX515), 0)), "OK", "Invalid"))</f>
        <v/>
      </c>
      <c r="CZ515" s="281"/>
      <c r="DA515" s="281"/>
      <c r="DB515" s="281"/>
      <c r="DC515" s="281" t="b">
        <f>AND(RMDF!DF515&gt;=0, RMDF!DF515&lt;=1-SUM(RMDF!Z515,RMDF!AG515,RMDF!AN515,RMDF!AU515,RMDF!BB515,RMDF!BI515,RMDF!BP515,RMDF!BW515,RMDF!CD515,RMDF!CK515,RMDF!CR515,RMDF!CY515), RMDF!DF515=ROUND(RMDF!DF515,4))</f>
        <v>1</v>
      </c>
      <c r="DD515" s="317">
        <f>RMDF!DD515</f>
        <v>0</v>
      </c>
      <c r="DE515" s="318" t="str">
        <f>IF(DD515=0,"",_xlfn.XLOOKUP(DD515,StatePicklist!$1:$1,StatePicklist!$3:$3,"NA",0))</f>
        <v/>
      </c>
      <c r="DF515" s="297" t="str">
        <f ca="1">IF(RMDF!DE515="", "", IF(ISNUMBER(MATCH(RMDF!DE515, INDIRECT(DE515), 0)), "OK", "Invalid"))</f>
        <v/>
      </c>
      <c r="DG515" s="281"/>
      <c r="DH515" s="281"/>
      <c r="DI515" s="281"/>
      <c r="DJ515" s="281" t="b">
        <f>AND(RMDF!DM515&gt;=0, RMDF!DM515&lt;=1-SUM(RMDF!Z515,RMDF!AG515,RMDF!AN515,RMDF!AU515,RMDF!BB515,RMDF!BI515,RMDF!BP515,RMDF!BW515,RMDF!CD515,RMDF!CK515,RMDF!CR515,RMDF!CY515,RMDF!DF515), RMDF!DM515=ROUND(RMDF!DM515,4))</f>
        <v>1</v>
      </c>
      <c r="DK515" s="317">
        <f>RMDF!DK515</f>
        <v>0</v>
      </c>
      <c r="DL515" s="318" t="str">
        <f>IF(DK515=0,"",_xlfn.XLOOKUP(DK515,StatePicklist!$1:$1,StatePicklist!$3:$3,"NA",0))</f>
        <v/>
      </c>
      <c r="DM515" s="297" t="str">
        <f ca="1">IF(RMDF!DL515="", "", IF(ISNUMBER(MATCH(RMDF!DL515, INDIRECT(DL515), 0)), "OK", "Invalid"))</f>
        <v/>
      </c>
      <c r="DN515" s="281"/>
      <c r="DO515" s="281"/>
      <c r="DP515" s="281"/>
      <c r="DQ515" s="281" t="b">
        <f>AND(RMDF!DT515&gt;=0, RMDF!DT515&lt;=1-SUM(RMDF!Z515,RMDF!AG515,RMDF!AN515,RMDF!AU515,RMDF!BB515,RMDF!BI515,RMDF!BP515,RMDF!BW515,RMDF!CD515,RMDF!CK515,RMDF!CR515,RMDF!CY515,RMDF!DF515,RMDF!DM515), RMDF!DT515=ROUND(RMDF!DT515,4))</f>
        <v>1</v>
      </c>
      <c r="DR515" s="317">
        <f>RMDF!DR515</f>
        <v>0</v>
      </c>
      <c r="DS515" s="318" t="str">
        <f>IF(DR515=0,"",_xlfn.XLOOKUP(DR515,StatePicklist!$1:$1,StatePicklist!$3:$3,"NA",0))</f>
        <v/>
      </c>
      <c r="DT515" s="297" t="str">
        <f ca="1">IF(RMDF!DS515="", "", IF(ISNUMBER(MATCH(RMDF!DS515, INDIRECT(DS515), 0)), "OK", "Invalid"))</f>
        <v/>
      </c>
      <c r="DU515" s="281"/>
      <c r="DV515" s="281"/>
      <c r="DW515" s="281"/>
      <c r="DX515" s="281" t="b">
        <f>AND(RMDF!EA515&gt;=0, RMDF!EA515&lt;=1-SUM(RMDF!Z515,RMDF!AG515,RMDF!AN515,RMDF!AU515,RMDF!BB515,RMDF!BI515,RMDF!BP515,RMDF!BW515,RMDF!CD515,RMDF!CK515,RMDF!CR515,RMDF!CY515,RMDF!DF515,RMDF!DM515,RMDF!DT515), RMDF!EA515=ROUND(RMDF!EA515,4))</f>
        <v>1</v>
      </c>
      <c r="DY515" s="317">
        <f>RMDF!DY515</f>
        <v>0</v>
      </c>
      <c r="DZ515" s="318" t="str">
        <f>IF(DY515=0,"",_xlfn.XLOOKUP(DY515,StatePicklist!$1:$1,StatePicklist!$3:$3,"NA",0))</f>
        <v/>
      </c>
      <c r="EA515" s="297" t="str">
        <f ca="1">IF(RMDF!DZ515="", "", IF(ISNUMBER(MATCH(RMDF!DZ515, INDIRECT(DZ515), 0)), "OK", "Invalid"))</f>
        <v/>
      </c>
      <c r="EB515" s="281"/>
      <c r="EC515" s="281"/>
      <c r="ED515" s="281"/>
      <c r="EE515" s="281" t="b">
        <f>AND(RMDF!EH515&gt;=0, RMDF!EH515&lt;=1-SUM(RMDF!Z515,RMDF!AG515,RMDF!AN515,RMDF!AU515,RMDF!BB515,RMDF!BI515,RMDF!BP515,RMDF!BW515,RMDF!CD515,RMDF!CK515,RMDF!CR515,RMDF!CY515,RMDF!DF515,RMDF!DM515,RMDF!DT515,RMDF!EA515), RMDF!EH515=ROUND(RMDF!EH515,4))</f>
        <v>1</v>
      </c>
      <c r="EF515" s="317">
        <f>RMDF!EF515</f>
        <v>0</v>
      </c>
      <c r="EG515" s="318" t="str">
        <f>IF(EF515=0,"",_xlfn.XLOOKUP(EF515,StatePicklist!$1:$1,StatePicklist!$3:$3,"NA",0))</f>
        <v/>
      </c>
      <c r="EH515" s="297" t="str">
        <f ca="1">IF(RMDF!EG515="", "", IF(ISNUMBER(MATCH(RMDF!EG515, INDIRECT(EG515), 0)), "OK", "Invalid"))</f>
        <v/>
      </c>
      <c r="EI515" s="281"/>
      <c r="EJ515" s="281"/>
      <c r="EK515" s="281"/>
      <c r="EL515" s="281" t="b">
        <f>AND(RMDF!EO515&gt;=0, RMDF!EO515&lt;=1-SUM(RMDF!Z515,RMDF!AG515,RMDF!AN515,RMDF!AU515,RMDF!BB515,RMDF!BI515,RMDF!BP515,RMDF!BW515,RMDF!CD515,RMDF!CK515,RMDF!CR515,RMDF!CY515,RMDF!DF515,RMDF!DM515,RMDF!DT515,RMDF!EA515,RMDF!EH515), RMDF!EO515=ROUND(RMDF!EO515,4))</f>
        <v>1</v>
      </c>
      <c r="EM515" s="317">
        <f>RMDF!EM515</f>
        <v>0</v>
      </c>
      <c r="EN515" s="318" t="str">
        <f>IF(EM515=0,"",_xlfn.XLOOKUP(EM515,StatePicklist!$1:$1,StatePicklist!$3:$3,"NA",0))</f>
        <v/>
      </c>
      <c r="EO515" s="297" t="str">
        <f ca="1">IF(RMDF!EN515="", "", IF(ISNUMBER(MATCH(RMDF!EN515, INDIRECT(EN515), 0)), "OK", "Invalid"))</f>
        <v/>
      </c>
      <c r="EP515" s="281"/>
      <c r="EQ515" s="281"/>
      <c r="ER515" s="281"/>
      <c r="ES515" s="281" t="b">
        <f>AND(RMDF!EV515&gt;=0, RMDF!EV515&lt;=1-SUM(RMDF!Z515,RMDF!AG515,RMDF!AN515,RMDF!AU515,RMDF!BB515,RMDF!BI515,RMDF!BP515,RMDF!BW515,RMDF!CD515,RMDF!CK515,RMDF!CR515,RMDF!CY515,RMDF!DF515,RMDF!DM515,RMDF!DT515,RMDF!EA515,RMDF!EH515,RMDF!EO515), RMDF!EV515=ROUND(RMDF!EV515,4))</f>
        <v>1</v>
      </c>
      <c r="ET515" s="317">
        <f>RMDF!ET515</f>
        <v>0</v>
      </c>
      <c r="EU515" s="318" t="str">
        <f>IF(ET515=0,"",_xlfn.XLOOKUP(ET515,StatePicklist!$1:$1,StatePicklist!$3:$3,"NA",0))</f>
        <v/>
      </c>
      <c r="EV515" s="297" t="str">
        <f ca="1">IF(RMDF!EU515="", "", IF(ISNUMBER(MATCH(RMDF!EU515, INDIRECT(EU515), 0)), "OK", "Invalid"))</f>
        <v/>
      </c>
      <c r="EW515" s="281"/>
      <c r="EX515" s="281"/>
      <c r="EY515" s="281"/>
      <c r="EZ515" s="281" t="b">
        <f>AND(RMDF!FC515&gt;=0, RMDF!FC515&lt;=1-SUM(RMDF!Z515,RMDF!AG515,RMDF!AN515,RMDF!AU515,RMDF!BB515,RMDF!BI515,RMDF!BP515,RMDF!BW515,RMDF!CD515,RMDF!CK515,RMDF!CR515,RMDF!CY515,RMDF!DF515,RMDF!DM515,RMDF!DT515,RMDF!EA515,RMDF!EH515,RMDF!EO515,RMDF!EV515), RMDF!FC515=ROUND(RMDF!FC515,4))</f>
        <v>1</v>
      </c>
      <c r="FA515" s="317">
        <f>RMDF!FA515</f>
        <v>0</v>
      </c>
      <c r="FB515" s="318" t="str">
        <f>IF(FA515=0,"",_xlfn.XLOOKUP(FA515,StatePicklist!$1:$1,StatePicklist!$3:$3,"NA",0))</f>
        <v/>
      </c>
      <c r="FC515" s="297" t="str">
        <f ca="1">IF(RMDF!FB515="", "", IF(ISNUMBER(MATCH(RMDF!FB515, INDIRECT(FB515), 0)), "OK", "Invalid"))</f>
        <v/>
      </c>
    </row>
    <row r="516" spans="1:159" s="205" customFormat="1" ht="39.9" customHeight="1" x14ac:dyDescent="0.25">
      <c r="A516" s="206"/>
      <c r="B516" s="196"/>
      <c r="C516" s="197"/>
      <c r="D516" s="198"/>
      <c r="E516" s="199"/>
      <c r="F516" s="200"/>
      <c r="G516" s="201"/>
      <c r="H516" s="292"/>
      <c r="I516" s="305">
        <f>RMDF!I516</f>
        <v>0</v>
      </c>
      <c r="J516" s="305" t="str">
        <f>IF(I516=ProductCode!$B$30,"PDReclPost",IF(OR(I516=ProductCode!$C$30,I516=ProductCode!$E$30,I516=ProductCode!$G$30),"PDPreCon",IF(OR(I516=ProductCode!$D$30,I516=ProductCode!$F$30),"PDNotReclPost","")))</f>
        <v/>
      </c>
      <c r="K516" s="305" t="str">
        <f t="shared" si="30"/>
        <v/>
      </c>
      <c r="L516" s="289"/>
      <c r="M516" s="305" t="str">
        <f t="shared" si="30"/>
        <v/>
      </c>
      <c r="N516" s="289" t="b">
        <f>AND(RMDF!N516&gt;=0, RMDF!N516&lt;=1-RMDF!L516, RMDF!N516=ROUND(RMDF!N516,4))</f>
        <v>1</v>
      </c>
      <c r="O516" s="286" t="str">
        <f>IF(P516="","",IF(I516="","",IF(LEFT(I516,13)="Reclaimed pos",RawMaterialCode!$E$569,RawMaterialCode!$E$568)))</f>
        <v>Reclaimed pre-consumer mixed fibers (RM0578)</v>
      </c>
      <c r="P516" s="295">
        <f t="shared" si="31"/>
        <v>1</v>
      </c>
      <c r="Q516" s="202"/>
      <c r="R516" s="203"/>
      <c r="S516" s="204" t="str">
        <f t="shared" si="32"/>
        <v/>
      </c>
      <c r="T516" s="281"/>
      <c r="U516" s="281"/>
      <c r="V516" s="281"/>
      <c r="W516" s="281"/>
      <c r="X516" s="317">
        <f>RMDF!X516</f>
        <v>0</v>
      </c>
      <c r="Y516" s="318" t="str">
        <f>IF(X516=0,"",_xlfn.XLOOKUP(X516,StatePicklist!$1:$1,StatePicklist!$3:$3,"NA",0))</f>
        <v/>
      </c>
      <c r="Z516" s="297" t="str">
        <f ca="1">IF(RMDF!Y516="", "", IF(ISNUMBER(MATCH(RMDF!Y516, INDIRECT(Y516), 0)), "OK", "Invalid"))</f>
        <v/>
      </c>
      <c r="AA516" s="281"/>
      <c r="AB516" s="281"/>
      <c r="AC516" s="281"/>
      <c r="AD516" s="281" t="b">
        <f>AND(RMDF!AG516&gt;=0, RMDF!AG516&lt;=1-RMDF!Z516, RMDF!AG516=ROUND(RMDF!AG516,4))</f>
        <v>1</v>
      </c>
      <c r="AE516" s="317">
        <f>RMDF!AE516</f>
        <v>0</v>
      </c>
      <c r="AF516" s="318" t="str">
        <f>IF(AE516=0,"",_xlfn.XLOOKUP(AE516,StatePicklist!$1:$1,StatePicklist!$3:$3,"NA",0))</f>
        <v/>
      </c>
      <c r="AG516" s="297" t="str">
        <f ca="1">IF(RMDF!AF516="", "", IF(ISNUMBER(MATCH(RMDF!AF516, INDIRECT(AF516), 0)), "OK", "Invalid"))</f>
        <v/>
      </c>
      <c r="AH516" s="281"/>
      <c r="AI516" s="281"/>
      <c r="AJ516" s="281"/>
      <c r="AK516" s="281" t="b">
        <f>AND(RMDF!AN516&gt;=0, RMDF!AN516&lt;=1-SUM(RMDF!Z516,RMDF!AG516), RMDF!AN516=ROUND(RMDF!AN516,4))</f>
        <v>1</v>
      </c>
      <c r="AL516" s="317">
        <f>RMDF!AL516</f>
        <v>0</v>
      </c>
      <c r="AM516" s="318" t="str">
        <f>IF(AL516=0,"",_xlfn.XLOOKUP(AL516,StatePicklist!$1:$1,StatePicklist!$3:$3,"NA",0))</f>
        <v/>
      </c>
      <c r="AN516" s="297" t="str">
        <f ca="1">IF(RMDF!AM516="", "", IF(ISNUMBER(MATCH(RMDF!AM516, INDIRECT(AM516), 0)), "OK", "Invalid"))</f>
        <v/>
      </c>
      <c r="AO516" s="281"/>
      <c r="AP516" s="281"/>
      <c r="AQ516" s="281"/>
      <c r="AR516" s="281" t="b">
        <f>AND(RMDF!AU516&gt;=0, RMDF!AU516&lt;=1-SUM(RMDF!Z516,RMDF!AG516,RMDF!AN516), RMDF!AU516=ROUND(RMDF!AU516,4))</f>
        <v>1</v>
      </c>
      <c r="AS516" s="317">
        <f>RMDF!AS516</f>
        <v>0</v>
      </c>
      <c r="AT516" s="318" t="str">
        <f>IF(AS516=0,"",_xlfn.XLOOKUP(AS516,StatePicklist!$1:$1,StatePicklist!$3:$3,"NA",0))</f>
        <v/>
      </c>
      <c r="AU516" s="297" t="str">
        <f ca="1">IF(RMDF!AT516="", "", IF(ISNUMBER(MATCH(RMDF!AT516, INDIRECT(AT516), 0)), "OK", "Invalid"))</f>
        <v/>
      </c>
      <c r="AV516" s="281"/>
      <c r="AW516" s="281"/>
      <c r="AX516" s="281"/>
      <c r="AY516" s="281" t="b">
        <f>AND(RMDF!BB516&gt;=0, RMDF!BB516&lt;=1-SUM(RMDF!Z516,RMDF!AG516,RMDF!AN516,RMDF!AU516), RMDF!BB516=ROUND(RMDF!BB516,4))</f>
        <v>1</v>
      </c>
      <c r="AZ516" s="317">
        <f>RMDF!AZ516</f>
        <v>0</v>
      </c>
      <c r="BA516" s="318" t="str">
        <f>IF(AZ516=0,"",_xlfn.XLOOKUP(AZ516,StatePicklist!$1:$1,StatePicklist!$3:$3,"NA",0))</f>
        <v/>
      </c>
      <c r="BB516" s="297" t="str">
        <f ca="1">IF(RMDF!BA516="", "", IF(ISNUMBER(MATCH(RMDF!BA516, INDIRECT(BA516), 0)), "OK", "Invalid"))</f>
        <v/>
      </c>
      <c r="BC516" s="281"/>
      <c r="BD516" s="281"/>
      <c r="BE516" s="281"/>
      <c r="BF516" s="281" t="b">
        <f>AND(RMDF!BI516&gt;=0, RMDF!BI516&lt;=1-SUM(RMDF!Z516,RMDF!AG516,RMDF!AN516,RMDF!AU516,RMDF!BB516), RMDF!BI516=ROUND(RMDF!BI516,4))</f>
        <v>1</v>
      </c>
      <c r="BG516" s="317">
        <f>RMDF!BG516</f>
        <v>0</v>
      </c>
      <c r="BH516" s="318" t="str">
        <f>IF(BG516=0,"",_xlfn.XLOOKUP(BG516,StatePicklist!$1:$1,StatePicklist!$3:$3,"NA",0))</f>
        <v/>
      </c>
      <c r="BI516" s="297" t="str">
        <f ca="1">IF(RMDF!BH516="", "", IF(ISNUMBER(MATCH(RMDF!BH516, INDIRECT(BH516), 0)), "OK", "Invalid"))</f>
        <v/>
      </c>
      <c r="BJ516" s="281"/>
      <c r="BK516" s="281"/>
      <c r="BL516" s="281"/>
      <c r="BM516" s="281" t="b">
        <f>AND(RMDF!BP516&gt;=0, RMDF!BP516&lt;=1-SUM(RMDF!Z516,RMDF!AG516,RMDF!AN516,RMDF!AU516,RMDF!BB516,RMDF!BI516), RMDF!BP516=ROUND(RMDF!BP516,4))</f>
        <v>1</v>
      </c>
      <c r="BN516" s="317">
        <f>RMDF!BN516</f>
        <v>0</v>
      </c>
      <c r="BO516" s="318" t="str">
        <f>IF(BN516=0,"",_xlfn.XLOOKUP(BN516,StatePicklist!$1:$1,StatePicklist!$3:$3,"NA",0))</f>
        <v/>
      </c>
      <c r="BP516" s="297" t="str">
        <f ca="1">IF(RMDF!BO516="", "", IF(ISNUMBER(MATCH(RMDF!BO516, INDIRECT(BO516), 0)), "OK", "Invalid"))</f>
        <v/>
      </c>
      <c r="BQ516" s="281"/>
      <c r="BR516" s="281"/>
      <c r="BS516" s="281"/>
      <c r="BT516" s="281" t="b">
        <f>AND(RMDF!BW516&gt;=0, RMDF!BW516&lt;=1-SUM(RMDF!Z516,RMDF!AG516,RMDF!AN516,RMDF!AU516,RMDF!BB516,RMDF!BI516,RMDF!BP516), RMDF!BW516=ROUND(RMDF!BW516,4))</f>
        <v>1</v>
      </c>
      <c r="BU516" s="317">
        <f>RMDF!BU516</f>
        <v>0</v>
      </c>
      <c r="BV516" s="318" t="str">
        <f>IF(BU516=0,"",_xlfn.XLOOKUP(BU516,StatePicklist!$1:$1,StatePicklist!$3:$3,"NA",0))</f>
        <v/>
      </c>
      <c r="BW516" s="297" t="str">
        <f ca="1">IF(RMDF!BV516="", "", IF(ISNUMBER(MATCH(RMDF!BV516, INDIRECT(BV516), 0)), "OK", "Invalid"))</f>
        <v/>
      </c>
      <c r="BX516" s="281"/>
      <c r="BY516" s="281"/>
      <c r="BZ516" s="281"/>
      <c r="CA516" s="281" t="b">
        <f>AND(RMDF!CD516&gt;=0, RMDF!CD516&lt;=1-SUM(RMDF!Z516,RMDF!AG516,RMDF!AN516,RMDF!AU516,RMDF!BB516,RMDF!BI516,RMDF!BP516,RMDF!BW516), RMDF!CD516=ROUND(RMDF!CD516,4))</f>
        <v>1</v>
      </c>
      <c r="CB516" s="317">
        <f>RMDF!CB516</f>
        <v>0</v>
      </c>
      <c r="CC516" s="318" t="str">
        <f>IF(CB516=0,"",_xlfn.XLOOKUP(CB516,StatePicklist!$1:$1,StatePicklist!$3:$3,"NA",0))</f>
        <v/>
      </c>
      <c r="CD516" s="297" t="str">
        <f ca="1">IF(RMDF!CC516="", "", IF(ISNUMBER(MATCH(RMDF!CC516, INDIRECT(CC516), 0)), "OK", "Invalid"))</f>
        <v/>
      </c>
      <c r="CE516" s="281"/>
      <c r="CF516" s="281"/>
      <c r="CG516" s="281"/>
      <c r="CH516" s="281" t="b">
        <f>AND(RMDF!CK516&gt;=0, RMDF!CK516&lt;=1-SUM(RMDF!Z516,RMDF!AG516,RMDF!AN516,RMDF!AU516,RMDF!BB516,RMDF!BI516,RMDF!BP516,RMDF!BW516,RMDF!CD516), RMDF!CK516=ROUND(RMDF!CK516,4))</f>
        <v>1</v>
      </c>
      <c r="CI516" s="317">
        <f>RMDF!CI516</f>
        <v>0</v>
      </c>
      <c r="CJ516" s="318" t="str">
        <f>IF(CI516=0,"",_xlfn.XLOOKUP(CI516,StatePicklist!$1:$1,StatePicklist!$3:$3,"NA",0))</f>
        <v/>
      </c>
      <c r="CK516" s="297" t="str">
        <f ca="1">IF(RMDF!CJ516="", "", IF(ISNUMBER(MATCH(RMDF!CJ516, INDIRECT(CJ516), 0)), "OK", "Invalid"))</f>
        <v/>
      </c>
      <c r="CL516" s="281"/>
      <c r="CM516" s="281"/>
      <c r="CN516" s="281"/>
      <c r="CO516" s="281" t="b">
        <f>AND(RMDF!CR516&gt;=0, RMDF!CR516&lt;=1-SUM(RMDF!Z516,RMDF!AG516,RMDF!AN516,RMDF!AU516,RMDF!BB516,RMDF!BI516,RMDF!BP516,RMDF!BW516,RMDF!CD516,RMDF!CK516), RMDF!CR516=ROUND(RMDF!CR516,4))</f>
        <v>1</v>
      </c>
      <c r="CP516" s="317">
        <f>RMDF!CP516</f>
        <v>0</v>
      </c>
      <c r="CQ516" s="318" t="str">
        <f>IF(CP516=0,"",_xlfn.XLOOKUP(CP516,StatePicklist!$1:$1,StatePicklist!$3:$3,"NA",0))</f>
        <v/>
      </c>
      <c r="CR516" s="297" t="str">
        <f ca="1">IF(RMDF!CQ516="", "", IF(ISNUMBER(MATCH(RMDF!CQ516, INDIRECT(CQ516), 0)), "OK", "Invalid"))</f>
        <v/>
      </c>
      <c r="CS516" s="281"/>
      <c r="CT516" s="281"/>
      <c r="CU516" s="281"/>
      <c r="CV516" s="281" t="b">
        <f>AND(RMDF!CY516&gt;=0, RMDF!CY516&lt;=1-SUM(RMDF!Z516,RMDF!AG516,RMDF!AN516,RMDF!AU516,RMDF!BB516,RMDF!BI516,RMDF!BP516,RMDF!BW516,RMDF!CD516,RMDF!CK516,RMDF!CR516), RMDF!CY516=ROUND(RMDF!CY516,4))</f>
        <v>1</v>
      </c>
      <c r="CW516" s="317">
        <f>RMDF!CW516</f>
        <v>0</v>
      </c>
      <c r="CX516" s="318" t="str">
        <f>IF(CW516=0,"",_xlfn.XLOOKUP(CW516,StatePicklist!$1:$1,StatePicklist!$3:$3,"NA",0))</f>
        <v/>
      </c>
      <c r="CY516" s="297" t="str">
        <f ca="1">IF(RMDF!CX516="", "", IF(ISNUMBER(MATCH(RMDF!CX516, INDIRECT(CX516), 0)), "OK", "Invalid"))</f>
        <v/>
      </c>
      <c r="CZ516" s="281"/>
      <c r="DA516" s="281"/>
      <c r="DB516" s="281"/>
      <c r="DC516" s="281" t="b">
        <f>AND(RMDF!DF516&gt;=0, RMDF!DF516&lt;=1-SUM(RMDF!Z516,RMDF!AG516,RMDF!AN516,RMDF!AU516,RMDF!BB516,RMDF!BI516,RMDF!BP516,RMDF!BW516,RMDF!CD516,RMDF!CK516,RMDF!CR516,RMDF!CY516), RMDF!DF516=ROUND(RMDF!DF516,4))</f>
        <v>1</v>
      </c>
      <c r="DD516" s="317">
        <f>RMDF!DD516</f>
        <v>0</v>
      </c>
      <c r="DE516" s="318" t="str">
        <f>IF(DD516=0,"",_xlfn.XLOOKUP(DD516,StatePicklist!$1:$1,StatePicklist!$3:$3,"NA",0))</f>
        <v/>
      </c>
      <c r="DF516" s="297" t="str">
        <f ca="1">IF(RMDF!DE516="", "", IF(ISNUMBER(MATCH(RMDF!DE516, INDIRECT(DE516), 0)), "OK", "Invalid"))</f>
        <v/>
      </c>
      <c r="DG516" s="281"/>
      <c r="DH516" s="281"/>
      <c r="DI516" s="281"/>
      <c r="DJ516" s="281" t="b">
        <f>AND(RMDF!DM516&gt;=0, RMDF!DM516&lt;=1-SUM(RMDF!Z516,RMDF!AG516,RMDF!AN516,RMDF!AU516,RMDF!BB516,RMDF!BI516,RMDF!BP516,RMDF!BW516,RMDF!CD516,RMDF!CK516,RMDF!CR516,RMDF!CY516,RMDF!DF516), RMDF!DM516=ROUND(RMDF!DM516,4))</f>
        <v>1</v>
      </c>
      <c r="DK516" s="317">
        <f>RMDF!DK516</f>
        <v>0</v>
      </c>
      <c r="DL516" s="318" t="str">
        <f>IF(DK516=0,"",_xlfn.XLOOKUP(DK516,StatePicklist!$1:$1,StatePicklist!$3:$3,"NA",0))</f>
        <v/>
      </c>
      <c r="DM516" s="297" t="str">
        <f ca="1">IF(RMDF!DL516="", "", IF(ISNUMBER(MATCH(RMDF!DL516, INDIRECT(DL516), 0)), "OK", "Invalid"))</f>
        <v/>
      </c>
      <c r="DN516" s="281"/>
      <c r="DO516" s="281"/>
      <c r="DP516" s="281"/>
      <c r="DQ516" s="281" t="b">
        <f>AND(RMDF!DT516&gt;=0, RMDF!DT516&lt;=1-SUM(RMDF!Z516,RMDF!AG516,RMDF!AN516,RMDF!AU516,RMDF!BB516,RMDF!BI516,RMDF!BP516,RMDF!BW516,RMDF!CD516,RMDF!CK516,RMDF!CR516,RMDF!CY516,RMDF!DF516,RMDF!DM516), RMDF!DT516=ROUND(RMDF!DT516,4))</f>
        <v>1</v>
      </c>
      <c r="DR516" s="317">
        <f>RMDF!DR516</f>
        <v>0</v>
      </c>
      <c r="DS516" s="318" t="str">
        <f>IF(DR516=0,"",_xlfn.XLOOKUP(DR516,StatePicklist!$1:$1,StatePicklist!$3:$3,"NA",0))</f>
        <v/>
      </c>
      <c r="DT516" s="297" t="str">
        <f ca="1">IF(RMDF!DS516="", "", IF(ISNUMBER(MATCH(RMDF!DS516, INDIRECT(DS516), 0)), "OK", "Invalid"))</f>
        <v/>
      </c>
      <c r="DU516" s="281"/>
      <c r="DV516" s="281"/>
      <c r="DW516" s="281"/>
      <c r="DX516" s="281" t="b">
        <f>AND(RMDF!EA516&gt;=0, RMDF!EA516&lt;=1-SUM(RMDF!Z516,RMDF!AG516,RMDF!AN516,RMDF!AU516,RMDF!BB516,RMDF!BI516,RMDF!BP516,RMDF!BW516,RMDF!CD516,RMDF!CK516,RMDF!CR516,RMDF!CY516,RMDF!DF516,RMDF!DM516,RMDF!DT516), RMDF!EA516=ROUND(RMDF!EA516,4))</f>
        <v>1</v>
      </c>
      <c r="DY516" s="317">
        <f>RMDF!DY516</f>
        <v>0</v>
      </c>
      <c r="DZ516" s="318" t="str">
        <f>IF(DY516=0,"",_xlfn.XLOOKUP(DY516,StatePicklist!$1:$1,StatePicklist!$3:$3,"NA",0))</f>
        <v/>
      </c>
      <c r="EA516" s="297" t="str">
        <f ca="1">IF(RMDF!DZ516="", "", IF(ISNUMBER(MATCH(RMDF!DZ516, INDIRECT(DZ516), 0)), "OK", "Invalid"))</f>
        <v/>
      </c>
      <c r="EB516" s="281"/>
      <c r="EC516" s="281"/>
      <c r="ED516" s="281"/>
      <c r="EE516" s="281" t="b">
        <f>AND(RMDF!EH516&gt;=0, RMDF!EH516&lt;=1-SUM(RMDF!Z516,RMDF!AG516,RMDF!AN516,RMDF!AU516,RMDF!BB516,RMDF!BI516,RMDF!BP516,RMDF!BW516,RMDF!CD516,RMDF!CK516,RMDF!CR516,RMDF!CY516,RMDF!DF516,RMDF!DM516,RMDF!DT516,RMDF!EA516), RMDF!EH516=ROUND(RMDF!EH516,4))</f>
        <v>1</v>
      </c>
      <c r="EF516" s="317">
        <f>RMDF!EF516</f>
        <v>0</v>
      </c>
      <c r="EG516" s="318" t="str">
        <f>IF(EF516=0,"",_xlfn.XLOOKUP(EF516,StatePicklist!$1:$1,StatePicklist!$3:$3,"NA",0))</f>
        <v/>
      </c>
      <c r="EH516" s="297" t="str">
        <f ca="1">IF(RMDF!EG516="", "", IF(ISNUMBER(MATCH(RMDF!EG516, INDIRECT(EG516), 0)), "OK", "Invalid"))</f>
        <v/>
      </c>
      <c r="EI516" s="281"/>
      <c r="EJ516" s="281"/>
      <c r="EK516" s="281"/>
      <c r="EL516" s="281" t="b">
        <f>AND(RMDF!EO516&gt;=0, RMDF!EO516&lt;=1-SUM(RMDF!Z516,RMDF!AG516,RMDF!AN516,RMDF!AU516,RMDF!BB516,RMDF!BI516,RMDF!BP516,RMDF!BW516,RMDF!CD516,RMDF!CK516,RMDF!CR516,RMDF!CY516,RMDF!DF516,RMDF!DM516,RMDF!DT516,RMDF!EA516,RMDF!EH516), RMDF!EO516=ROUND(RMDF!EO516,4))</f>
        <v>1</v>
      </c>
      <c r="EM516" s="317">
        <f>RMDF!EM516</f>
        <v>0</v>
      </c>
      <c r="EN516" s="318" t="str">
        <f>IF(EM516=0,"",_xlfn.XLOOKUP(EM516,StatePicklist!$1:$1,StatePicklist!$3:$3,"NA",0))</f>
        <v/>
      </c>
      <c r="EO516" s="297" t="str">
        <f ca="1">IF(RMDF!EN516="", "", IF(ISNUMBER(MATCH(RMDF!EN516, INDIRECT(EN516), 0)), "OK", "Invalid"))</f>
        <v/>
      </c>
      <c r="EP516" s="281"/>
      <c r="EQ516" s="281"/>
      <c r="ER516" s="281"/>
      <c r="ES516" s="281" t="b">
        <f>AND(RMDF!EV516&gt;=0, RMDF!EV516&lt;=1-SUM(RMDF!Z516,RMDF!AG516,RMDF!AN516,RMDF!AU516,RMDF!BB516,RMDF!BI516,RMDF!BP516,RMDF!BW516,RMDF!CD516,RMDF!CK516,RMDF!CR516,RMDF!CY516,RMDF!DF516,RMDF!DM516,RMDF!DT516,RMDF!EA516,RMDF!EH516,RMDF!EO516), RMDF!EV516=ROUND(RMDF!EV516,4))</f>
        <v>1</v>
      </c>
      <c r="ET516" s="317">
        <f>RMDF!ET516</f>
        <v>0</v>
      </c>
      <c r="EU516" s="318" t="str">
        <f>IF(ET516=0,"",_xlfn.XLOOKUP(ET516,StatePicklist!$1:$1,StatePicklist!$3:$3,"NA",0))</f>
        <v/>
      </c>
      <c r="EV516" s="297" t="str">
        <f ca="1">IF(RMDF!EU516="", "", IF(ISNUMBER(MATCH(RMDF!EU516, INDIRECT(EU516), 0)), "OK", "Invalid"))</f>
        <v/>
      </c>
      <c r="EW516" s="281"/>
      <c r="EX516" s="281"/>
      <c r="EY516" s="281"/>
      <c r="EZ516" s="281" t="b">
        <f>AND(RMDF!FC516&gt;=0, RMDF!FC516&lt;=1-SUM(RMDF!Z516,RMDF!AG516,RMDF!AN516,RMDF!AU516,RMDF!BB516,RMDF!BI516,RMDF!BP516,RMDF!BW516,RMDF!CD516,RMDF!CK516,RMDF!CR516,RMDF!CY516,RMDF!DF516,RMDF!DM516,RMDF!DT516,RMDF!EA516,RMDF!EH516,RMDF!EO516,RMDF!EV516), RMDF!FC516=ROUND(RMDF!FC516,4))</f>
        <v>1</v>
      </c>
      <c r="FA516" s="317">
        <f>RMDF!FA516</f>
        <v>0</v>
      </c>
      <c r="FB516" s="318" t="str">
        <f>IF(FA516=0,"",_xlfn.XLOOKUP(FA516,StatePicklist!$1:$1,StatePicklist!$3:$3,"NA",0))</f>
        <v/>
      </c>
      <c r="FC516" s="297" t="str">
        <f ca="1">IF(RMDF!FB516="", "", IF(ISNUMBER(MATCH(RMDF!FB516, INDIRECT(FB516), 0)), "OK", "Invalid"))</f>
        <v/>
      </c>
    </row>
    <row r="517" spans="1:159" s="205" customFormat="1" ht="39.9" customHeight="1" x14ac:dyDescent="0.25">
      <c r="A517" s="206"/>
      <c r="B517" s="196"/>
      <c r="C517" s="197"/>
      <c r="D517" s="198"/>
      <c r="E517" s="199"/>
      <c r="F517" s="200"/>
      <c r="G517" s="201"/>
      <c r="H517" s="292"/>
      <c r="I517" s="305">
        <f>RMDF!I517</f>
        <v>0</v>
      </c>
      <c r="J517" s="305" t="str">
        <f>IF(I517=ProductCode!$B$30,"PDReclPost",IF(OR(I517=ProductCode!$C$30,I517=ProductCode!$E$30,I517=ProductCode!$G$30),"PDPreCon",IF(OR(I517=ProductCode!$D$30,I517=ProductCode!$F$30),"PDNotReclPost","")))</f>
        <v/>
      </c>
      <c r="K517" s="305" t="str">
        <f t="shared" si="30"/>
        <v/>
      </c>
      <c r="L517" s="289"/>
      <c r="M517" s="305" t="str">
        <f t="shared" si="30"/>
        <v/>
      </c>
      <c r="N517" s="289" t="b">
        <f>AND(RMDF!N517&gt;=0, RMDF!N517&lt;=1-RMDF!L517, RMDF!N517=ROUND(RMDF!N517,4))</f>
        <v>1</v>
      </c>
      <c r="O517" s="286" t="str">
        <f>IF(P517="","",IF(I517="","",IF(LEFT(I517,13)="Reclaimed pos",RawMaterialCode!$E$569,RawMaterialCode!$E$568)))</f>
        <v>Reclaimed pre-consumer mixed fibers (RM0578)</v>
      </c>
      <c r="P517" s="295">
        <f t="shared" si="31"/>
        <v>1</v>
      </c>
      <c r="Q517" s="202"/>
      <c r="R517" s="203"/>
      <c r="S517" s="204" t="str">
        <f t="shared" si="32"/>
        <v/>
      </c>
      <c r="T517" s="281"/>
      <c r="U517" s="281"/>
      <c r="V517" s="281"/>
      <c r="W517" s="281"/>
      <c r="X517" s="317">
        <f>RMDF!X517</f>
        <v>0</v>
      </c>
      <c r="Y517" s="318" t="str">
        <f>IF(X517=0,"",_xlfn.XLOOKUP(X517,StatePicklist!$1:$1,StatePicklist!$3:$3,"NA",0))</f>
        <v/>
      </c>
      <c r="Z517" s="297" t="str">
        <f ca="1">IF(RMDF!Y517="", "", IF(ISNUMBER(MATCH(RMDF!Y517, INDIRECT(Y517), 0)), "OK", "Invalid"))</f>
        <v/>
      </c>
      <c r="AA517" s="281"/>
      <c r="AB517" s="281"/>
      <c r="AC517" s="281"/>
      <c r="AD517" s="281" t="b">
        <f>AND(RMDF!AG517&gt;=0, RMDF!AG517&lt;=1-RMDF!Z517, RMDF!AG517=ROUND(RMDF!AG517,4))</f>
        <v>1</v>
      </c>
      <c r="AE517" s="317">
        <f>RMDF!AE517</f>
        <v>0</v>
      </c>
      <c r="AF517" s="318" t="str">
        <f>IF(AE517=0,"",_xlfn.XLOOKUP(AE517,StatePicklist!$1:$1,StatePicklist!$3:$3,"NA",0))</f>
        <v/>
      </c>
      <c r="AG517" s="297" t="str">
        <f ca="1">IF(RMDF!AF517="", "", IF(ISNUMBER(MATCH(RMDF!AF517, INDIRECT(AF517), 0)), "OK", "Invalid"))</f>
        <v/>
      </c>
      <c r="AH517" s="281"/>
      <c r="AI517" s="281"/>
      <c r="AJ517" s="281"/>
      <c r="AK517" s="281" t="b">
        <f>AND(RMDF!AN517&gt;=0, RMDF!AN517&lt;=1-SUM(RMDF!Z517,RMDF!AG517), RMDF!AN517=ROUND(RMDF!AN517,4))</f>
        <v>1</v>
      </c>
      <c r="AL517" s="317">
        <f>RMDF!AL517</f>
        <v>0</v>
      </c>
      <c r="AM517" s="318" t="str">
        <f>IF(AL517=0,"",_xlfn.XLOOKUP(AL517,StatePicklist!$1:$1,StatePicklist!$3:$3,"NA",0))</f>
        <v/>
      </c>
      <c r="AN517" s="297" t="str">
        <f ca="1">IF(RMDF!AM517="", "", IF(ISNUMBER(MATCH(RMDF!AM517, INDIRECT(AM517), 0)), "OK", "Invalid"))</f>
        <v/>
      </c>
      <c r="AO517" s="281"/>
      <c r="AP517" s="281"/>
      <c r="AQ517" s="281"/>
      <c r="AR517" s="281" t="b">
        <f>AND(RMDF!AU517&gt;=0, RMDF!AU517&lt;=1-SUM(RMDF!Z517,RMDF!AG517,RMDF!AN517), RMDF!AU517=ROUND(RMDF!AU517,4))</f>
        <v>1</v>
      </c>
      <c r="AS517" s="317">
        <f>RMDF!AS517</f>
        <v>0</v>
      </c>
      <c r="AT517" s="318" t="str">
        <f>IF(AS517=0,"",_xlfn.XLOOKUP(AS517,StatePicklist!$1:$1,StatePicklist!$3:$3,"NA",0))</f>
        <v/>
      </c>
      <c r="AU517" s="297" t="str">
        <f ca="1">IF(RMDF!AT517="", "", IF(ISNUMBER(MATCH(RMDF!AT517, INDIRECT(AT517), 0)), "OK", "Invalid"))</f>
        <v/>
      </c>
      <c r="AV517" s="281"/>
      <c r="AW517" s="281"/>
      <c r="AX517" s="281"/>
      <c r="AY517" s="281" t="b">
        <f>AND(RMDF!BB517&gt;=0, RMDF!BB517&lt;=1-SUM(RMDF!Z517,RMDF!AG517,RMDF!AN517,RMDF!AU517), RMDF!BB517=ROUND(RMDF!BB517,4))</f>
        <v>1</v>
      </c>
      <c r="AZ517" s="317">
        <f>RMDF!AZ517</f>
        <v>0</v>
      </c>
      <c r="BA517" s="318" t="str">
        <f>IF(AZ517=0,"",_xlfn.XLOOKUP(AZ517,StatePicklist!$1:$1,StatePicklist!$3:$3,"NA",0))</f>
        <v/>
      </c>
      <c r="BB517" s="297" t="str">
        <f ca="1">IF(RMDF!BA517="", "", IF(ISNUMBER(MATCH(RMDF!BA517, INDIRECT(BA517), 0)), "OK", "Invalid"))</f>
        <v/>
      </c>
      <c r="BC517" s="281"/>
      <c r="BD517" s="281"/>
      <c r="BE517" s="281"/>
      <c r="BF517" s="281" t="b">
        <f>AND(RMDF!BI517&gt;=0, RMDF!BI517&lt;=1-SUM(RMDF!Z517,RMDF!AG517,RMDF!AN517,RMDF!AU517,RMDF!BB517), RMDF!BI517=ROUND(RMDF!BI517,4))</f>
        <v>1</v>
      </c>
      <c r="BG517" s="317">
        <f>RMDF!BG517</f>
        <v>0</v>
      </c>
      <c r="BH517" s="318" t="str">
        <f>IF(BG517=0,"",_xlfn.XLOOKUP(BG517,StatePicklist!$1:$1,StatePicklist!$3:$3,"NA",0))</f>
        <v/>
      </c>
      <c r="BI517" s="297" t="str">
        <f ca="1">IF(RMDF!BH517="", "", IF(ISNUMBER(MATCH(RMDF!BH517, INDIRECT(BH517), 0)), "OK", "Invalid"))</f>
        <v/>
      </c>
      <c r="BJ517" s="281"/>
      <c r="BK517" s="281"/>
      <c r="BL517" s="281"/>
      <c r="BM517" s="281" t="b">
        <f>AND(RMDF!BP517&gt;=0, RMDF!BP517&lt;=1-SUM(RMDF!Z517,RMDF!AG517,RMDF!AN517,RMDF!AU517,RMDF!BB517,RMDF!BI517), RMDF!BP517=ROUND(RMDF!BP517,4))</f>
        <v>1</v>
      </c>
      <c r="BN517" s="317">
        <f>RMDF!BN517</f>
        <v>0</v>
      </c>
      <c r="BO517" s="318" t="str">
        <f>IF(BN517=0,"",_xlfn.XLOOKUP(BN517,StatePicklist!$1:$1,StatePicklist!$3:$3,"NA",0))</f>
        <v/>
      </c>
      <c r="BP517" s="297" t="str">
        <f ca="1">IF(RMDF!BO517="", "", IF(ISNUMBER(MATCH(RMDF!BO517, INDIRECT(BO517), 0)), "OK", "Invalid"))</f>
        <v/>
      </c>
      <c r="BQ517" s="281"/>
      <c r="BR517" s="281"/>
      <c r="BS517" s="281"/>
      <c r="BT517" s="281" t="b">
        <f>AND(RMDF!BW517&gt;=0, RMDF!BW517&lt;=1-SUM(RMDF!Z517,RMDF!AG517,RMDF!AN517,RMDF!AU517,RMDF!BB517,RMDF!BI517,RMDF!BP517), RMDF!BW517=ROUND(RMDF!BW517,4))</f>
        <v>1</v>
      </c>
      <c r="BU517" s="317">
        <f>RMDF!BU517</f>
        <v>0</v>
      </c>
      <c r="BV517" s="318" t="str">
        <f>IF(BU517=0,"",_xlfn.XLOOKUP(BU517,StatePicklist!$1:$1,StatePicklist!$3:$3,"NA",0))</f>
        <v/>
      </c>
      <c r="BW517" s="297" t="str">
        <f ca="1">IF(RMDF!BV517="", "", IF(ISNUMBER(MATCH(RMDF!BV517, INDIRECT(BV517), 0)), "OK", "Invalid"))</f>
        <v/>
      </c>
      <c r="BX517" s="281"/>
      <c r="BY517" s="281"/>
      <c r="BZ517" s="281"/>
      <c r="CA517" s="281" t="b">
        <f>AND(RMDF!CD517&gt;=0, RMDF!CD517&lt;=1-SUM(RMDF!Z517,RMDF!AG517,RMDF!AN517,RMDF!AU517,RMDF!BB517,RMDF!BI517,RMDF!BP517,RMDF!BW517), RMDF!CD517=ROUND(RMDF!CD517,4))</f>
        <v>1</v>
      </c>
      <c r="CB517" s="317">
        <f>RMDF!CB517</f>
        <v>0</v>
      </c>
      <c r="CC517" s="318" t="str">
        <f>IF(CB517=0,"",_xlfn.XLOOKUP(CB517,StatePicklist!$1:$1,StatePicklist!$3:$3,"NA",0))</f>
        <v/>
      </c>
      <c r="CD517" s="297" t="str">
        <f ca="1">IF(RMDF!CC517="", "", IF(ISNUMBER(MATCH(RMDF!CC517, INDIRECT(CC517), 0)), "OK", "Invalid"))</f>
        <v/>
      </c>
      <c r="CE517" s="281"/>
      <c r="CF517" s="281"/>
      <c r="CG517" s="281"/>
      <c r="CH517" s="281" t="b">
        <f>AND(RMDF!CK517&gt;=0, RMDF!CK517&lt;=1-SUM(RMDF!Z517,RMDF!AG517,RMDF!AN517,RMDF!AU517,RMDF!BB517,RMDF!BI517,RMDF!BP517,RMDF!BW517,RMDF!CD517), RMDF!CK517=ROUND(RMDF!CK517,4))</f>
        <v>1</v>
      </c>
      <c r="CI517" s="317">
        <f>RMDF!CI517</f>
        <v>0</v>
      </c>
      <c r="CJ517" s="318" t="str">
        <f>IF(CI517=0,"",_xlfn.XLOOKUP(CI517,StatePicklist!$1:$1,StatePicklist!$3:$3,"NA",0))</f>
        <v/>
      </c>
      <c r="CK517" s="297" t="str">
        <f ca="1">IF(RMDF!CJ517="", "", IF(ISNUMBER(MATCH(RMDF!CJ517, INDIRECT(CJ517), 0)), "OK", "Invalid"))</f>
        <v/>
      </c>
      <c r="CL517" s="281"/>
      <c r="CM517" s="281"/>
      <c r="CN517" s="281"/>
      <c r="CO517" s="281" t="b">
        <f>AND(RMDF!CR517&gt;=0, RMDF!CR517&lt;=1-SUM(RMDF!Z517,RMDF!AG517,RMDF!AN517,RMDF!AU517,RMDF!BB517,RMDF!BI517,RMDF!BP517,RMDF!BW517,RMDF!CD517,RMDF!CK517), RMDF!CR517=ROUND(RMDF!CR517,4))</f>
        <v>1</v>
      </c>
      <c r="CP517" s="317">
        <f>RMDF!CP517</f>
        <v>0</v>
      </c>
      <c r="CQ517" s="318" t="str">
        <f>IF(CP517=0,"",_xlfn.XLOOKUP(CP517,StatePicklist!$1:$1,StatePicklist!$3:$3,"NA",0))</f>
        <v/>
      </c>
      <c r="CR517" s="297" t="str">
        <f ca="1">IF(RMDF!CQ517="", "", IF(ISNUMBER(MATCH(RMDF!CQ517, INDIRECT(CQ517), 0)), "OK", "Invalid"))</f>
        <v/>
      </c>
      <c r="CS517" s="281"/>
      <c r="CT517" s="281"/>
      <c r="CU517" s="281"/>
      <c r="CV517" s="281" t="b">
        <f>AND(RMDF!CY517&gt;=0, RMDF!CY517&lt;=1-SUM(RMDF!Z517,RMDF!AG517,RMDF!AN517,RMDF!AU517,RMDF!BB517,RMDF!BI517,RMDF!BP517,RMDF!BW517,RMDF!CD517,RMDF!CK517,RMDF!CR517), RMDF!CY517=ROUND(RMDF!CY517,4))</f>
        <v>1</v>
      </c>
      <c r="CW517" s="317">
        <f>RMDF!CW517</f>
        <v>0</v>
      </c>
      <c r="CX517" s="318" t="str">
        <f>IF(CW517=0,"",_xlfn.XLOOKUP(CW517,StatePicklist!$1:$1,StatePicklist!$3:$3,"NA",0))</f>
        <v/>
      </c>
      <c r="CY517" s="297" t="str">
        <f ca="1">IF(RMDF!CX517="", "", IF(ISNUMBER(MATCH(RMDF!CX517, INDIRECT(CX517), 0)), "OK", "Invalid"))</f>
        <v/>
      </c>
      <c r="CZ517" s="281"/>
      <c r="DA517" s="281"/>
      <c r="DB517" s="281"/>
      <c r="DC517" s="281" t="b">
        <f>AND(RMDF!DF517&gt;=0, RMDF!DF517&lt;=1-SUM(RMDF!Z517,RMDF!AG517,RMDF!AN517,RMDF!AU517,RMDF!BB517,RMDF!BI517,RMDF!BP517,RMDF!BW517,RMDF!CD517,RMDF!CK517,RMDF!CR517,RMDF!CY517), RMDF!DF517=ROUND(RMDF!DF517,4))</f>
        <v>1</v>
      </c>
      <c r="DD517" s="317">
        <f>RMDF!DD517</f>
        <v>0</v>
      </c>
      <c r="DE517" s="318" t="str">
        <f>IF(DD517=0,"",_xlfn.XLOOKUP(DD517,StatePicklist!$1:$1,StatePicklist!$3:$3,"NA",0))</f>
        <v/>
      </c>
      <c r="DF517" s="297" t="str">
        <f ca="1">IF(RMDF!DE517="", "", IF(ISNUMBER(MATCH(RMDF!DE517, INDIRECT(DE517), 0)), "OK", "Invalid"))</f>
        <v/>
      </c>
      <c r="DG517" s="281"/>
      <c r="DH517" s="281"/>
      <c r="DI517" s="281"/>
      <c r="DJ517" s="281" t="b">
        <f>AND(RMDF!DM517&gt;=0, RMDF!DM517&lt;=1-SUM(RMDF!Z517,RMDF!AG517,RMDF!AN517,RMDF!AU517,RMDF!BB517,RMDF!BI517,RMDF!BP517,RMDF!BW517,RMDF!CD517,RMDF!CK517,RMDF!CR517,RMDF!CY517,RMDF!DF517), RMDF!DM517=ROUND(RMDF!DM517,4))</f>
        <v>1</v>
      </c>
      <c r="DK517" s="317">
        <f>RMDF!DK517</f>
        <v>0</v>
      </c>
      <c r="DL517" s="318" t="str">
        <f>IF(DK517=0,"",_xlfn.XLOOKUP(DK517,StatePicklist!$1:$1,StatePicklist!$3:$3,"NA",0))</f>
        <v/>
      </c>
      <c r="DM517" s="297" t="str">
        <f ca="1">IF(RMDF!DL517="", "", IF(ISNUMBER(MATCH(RMDF!DL517, INDIRECT(DL517), 0)), "OK", "Invalid"))</f>
        <v/>
      </c>
      <c r="DN517" s="281"/>
      <c r="DO517" s="281"/>
      <c r="DP517" s="281"/>
      <c r="DQ517" s="281" t="b">
        <f>AND(RMDF!DT517&gt;=0, RMDF!DT517&lt;=1-SUM(RMDF!Z517,RMDF!AG517,RMDF!AN517,RMDF!AU517,RMDF!BB517,RMDF!BI517,RMDF!BP517,RMDF!BW517,RMDF!CD517,RMDF!CK517,RMDF!CR517,RMDF!CY517,RMDF!DF517,RMDF!DM517), RMDF!DT517=ROUND(RMDF!DT517,4))</f>
        <v>1</v>
      </c>
      <c r="DR517" s="317">
        <f>RMDF!DR517</f>
        <v>0</v>
      </c>
      <c r="DS517" s="318" t="str">
        <f>IF(DR517=0,"",_xlfn.XLOOKUP(DR517,StatePicklist!$1:$1,StatePicklist!$3:$3,"NA",0))</f>
        <v/>
      </c>
      <c r="DT517" s="297" t="str">
        <f ca="1">IF(RMDF!DS517="", "", IF(ISNUMBER(MATCH(RMDF!DS517, INDIRECT(DS517), 0)), "OK", "Invalid"))</f>
        <v/>
      </c>
      <c r="DU517" s="281"/>
      <c r="DV517" s="281"/>
      <c r="DW517" s="281"/>
      <c r="DX517" s="281" t="b">
        <f>AND(RMDF!EA517&gt;=0, RMDF!EA517&lt;=1-SUM(RMDF!Z517,RMDF!AG517,RMDF!AN517,RMDF!AU517,RMDF!BB517,RMDF!BI517,RMDF!BP517,RMDF!BW517,RMDF!CD517,RMDF!CK517,RMDF!CR517,RMDF!CY517,RMDF!DF517,RMDF!DM517,RMDF!DT517), RMDF!EA517=ROUND(RMDF!EA517,4))</f>
        <v>1</v>
      </c>
      <c r="DY517" s="317">
        <f>RMDF!DY517</f>
        <v>0</v>
      </c>
      <c r="DZ517" s="318" t="str">
        <f>IF(DY517=0,"",_xlfn.XLOOKUP(DY517,StatePicklist!$1:$1,StatePicklist!$3:$3,"NA",0))</f>
        <v/>
      </c>
      <c r="EA517" s="297" t="str">
        <f ca="1">IF(RMDF!DZ517="", "", IF(ISNUMBER(MATCH(RMDF!DZ517, INDIRECT(DZ517), 0)), "OK", "Invalid"))</f>
        <v/>
      </c>
      <c r="EB517" s="281"/>
      <c r="EC517" s="281"/>
      <c r="ED517" s="281"/>
      <c r="EE517" s="281" t="b">
        <f>AND(RMDF!EH517&gt;=0, RMDF!EH517&lt;=1-SUM(RMDF!Z517,RMDF!AG517,RMDF!AN517,RMDF!AU517,RMDF!BB517,RMDF!BI517,RMDF!BP517,RMDF!BW517,RMDF!CD517,RMDF!CK517,RMDF!CR517,RMDF!CY517,RMDF!DF517,RMDF!DM517,RMDF!DT517,RMDF!EA517), RMDF!EH517=ROUND(RMDF!EH517,4))</f>
        <v>1</v>
      </c>
      <c r="EF517" s="317">
        <f>RMDF!EF517</f>
        <v>0</v>
      </c>
      <c r="EG517" s="318" t="str">
        <f>IF(EF517=0,"",_xlfn.XLOOKUP(EF517,StatePicklist!$1:$1,StatePicklist!$3:$3,"NA",0))</f>
        <v/>
      </c>
      <c r="EH517" s="297" t="str">
        <f ca="1">IF(RMDF!EG517="", "", IF(ISNUMBER(MATCH(RMDF!EG517, INDIRECT(EG517), 0)), "OK", "Invalid"))</f>
        <v/>
      </c>
      <c r="EI517" s="281"/>
      <c r="EJ517" s="281"/>
      <c r="EK517" s="281"/>
      <c r="EL517" s="281" t="b">
        <f>AND(RMDF!EO517&gt;=0, RMDF!EO517&lt;=1-SUM(RMDF!Z517,RMDF!AG517,RMDF!AN517,RMDF!AU517,RMDF!BB517,RMDF!BI517,RMDF!BP517,RMDF!BW517,RMDF!CD517,RMDF!CK517,RMDF!CR517,RMDF!CY517,RMDF!DF517,RMDF!DM517,RMDF!DT517,RMDF!EA517,RMDF!EH517), RMDF!EO517=ROUND(RMDF!EO517,4))</f>
        <v>1</v>
      </c>
      <c r="EM517" s="317">
        <f>RMDF!EM517</f>
        <v>0</v>
      </c>
      <c r="EN517" s="318" t="str">
        <f>IF(EM517=0,"",_xlfn.XLOOKUP(EM517,StatePicklist!$1:$1,StatePicklist!$3:$3,"NA",0))</f>
        <v/>
      </c>
      <c r="EO517" s="297" t="str">
        <f ca="1">IF(RMDF!EN517="", "", IF(ISNUMBER(MATCH(RMDF!EN517, INDIRECT(EN517), 0)), "OK", "Invalid"))</f>
        <v/>
      </c>
      <c r="EP517" s="281"/>
      <c r="EQ517" s="281"/>
      <c r="ER517" s="281"/>
      <c r="ES517" s="281" t="b">
        <f>AND(RMDF!EV517&gt;=0, RMDF!EV517&lt;=1-SUM(RMDF!Z517,RMDF!AG517,RMDF!AN517,RMDF!AU517,RMDF!BB517,RMDF!BI517,RMDF!BP517,RMDF!BW517,RMDF!CD517,RMDF!CK517,RMDF!CR517,RMDF!CY517,RMDF!DF517,RMDF!DM517,RMDF!DT517,RMDF!EA517,RMDF!EH517,RMDF!EO517), RMDF!EV517=ROUND(RMDF!EV517,4))</f>
        <v>1</v>
      </c>
      <c r="ET517" s="317">
        <f>RMDF!ET517</f>
        <v>0</v>
      </c>
      <c r="EU517" s="318" t="str">
        <f>IF(ET517=0,"",_xlfn.XLOOKUP(ET517,StatePicklist!$1:$1,StatePicklist!$3:$3,"NA",0))</f>
        <v/>
      </c>
      <c r="EV517" s="297" t="str">
        <f ca="1">IF(RMDF!EU517="", "", IF(ISNUMBER(MATCH(RMDF!EU517, INDIRECT(EU517), 0)), "OK", "Invalid"))</f>
        <v/>
      </c>
      <c r="EW517" s="281"/>
      <c r="EX517" s="281"/>
      <c r="EY517" s="281"/>
      <c r="EZ517" s="281" t="b">
        <f>AND(RMDF!FC517&gt;=0, RMDF!FC517&lt;=1-SUM(RMDF!Z517,RMDF!AG517,RMDF!AN517,RMDF!AU517,RMDF!BB517,RMDF!BI517,RMDF!BP517,RMDF!BW517,RMDF!CD517,RMDF!CK517,RMDF!CR517,RMDF!CY517,RMDF!DF517,RMDF!DM517,RMDF!DT517,RMDF!EA517,RMDF!EH517,RMDF!EO517,RMDF!EV517), RMDF!FC517=ROUND(RMDF!FC517,4))</f>
        <v>1</v>
      </c>
      <c r="FA517" s="317">
        <f>RMDF!FA517</f>
        <v>0</v>
      </c>
      <c r="FB517" s="318" t="str">
        <f>IF(FA517=0,"",_xlfn.XLOOKUP(FA517,StatePicklist!$1:$1,StatePicklist!$3:$3,"NA",0))</f>
        <v/>
      </c>
      <c r="FC517" s="297" t="str">
        <f ca="1">IF(RMDF!FB517="", "", IF(ISNUMBER(MATCH(RMDF!FB517, INDIRECT(FB517), 0)), "OK", "Invalid"))</f>
        <v/>
      </c>
    </row>
    <row r="518" spans="1:159" s="205" customFormat="1" ht="39.9" customHeight="1" x14ac:dyDescent="0.25">
      <c r="A518" s="206"/>
      <c r="B518" s="196"/>
      <c r="C518" s="197"/>
      <c r="D518" s="198"/>
      <c r="E518" s="199"/>
      <c r="F518" s="200"/>
      <c r="G518" s="201"/>
      <c r="H518" s="292"/>
      <c r="I518" s="305">
        <f>RMDF!I518</f>
        <v>0</v>
      </c>
      <c r="J518" s="305" t="str">
        <f>IF(I518=ProductCode!$B$30,"PDReclPost",IF(OR(I518=ProductCode!$C$30,I518=ProductCode!$E$30,I518=ProductCode!$G$30),"PDPreCon",IF(OR(I518=ProductCode!$D$30,I518=ProductCode!$F$30),"PDNotReclPost","")))</f>
        <v/>
      </c>
      <c r="K518" s="305" t="str">
        <f t="shared" si="30"/>
        <v/>
      </c>
      <c r="L518" s="289"/>
      <c r="M518" s="305" t="str">
        <f t="shared" si="30"/>
        <v/>
      </c>
      <c r="N518" s="289" t="b">
        <f>AND(RMDF!N518&gt;=0, RMDF!N518&lt;=1-RMDF!L518, RMDF!N518=ROUND(RMDF!N518,4))</f>
        <v>1</v>
      </c>
      <c r="O518" s="286" t="str">
        <f>IF(P518="","",IF(I518="","",IF(LEFT(I518,13)="Reclaimed pos",RawMaterialCode!$E$569,RawMaterialCode!$E$568)))</f>
        <v>Reclaimed pre-consumer mixed fibers (RM0578)</v>
      </c>
      <c r="P518" s="295">
        <f t="shared" si="31"/>
        <v>1</v>
      </c>
      <c r="Q518" s="202"/>
      <c r="R518" s="203"/>
      <c r="S518" s="204" t="str">
        <f t="shared" si="32"/>
        <v/>
      </c>
      <c r="T518" s="281"/>
      <c r="U518" s="281"/>
      <c r="V518" s="281"/>
      <c r="W518" s="281"/>
      <c r="X518" s="317">
        <f>RMDF!X518</f>
        <v>0</v>
      </c>
      <c r="Y518" s="318" t="str">
        <f>IF(X518=0,"",_xlfn.XLOOKUP(X518,StatePicklist!$1:$1,StatePicklist!$3:$3,"NA",0))</f>
        <v/>
      </c>
      <c r="Z518" s="297" t="str">
        <f ca="1">IF(RMDF!Y518="", "", IF(ISNUMBER(MATCH(RMDF!Y518, INDIRECT(Y518), 0)), "OK", "Invalid"))</f>
        <v/>
      </c>
      <c r="AA518" s="281"/>
      <c r="AB518" s="281"/>
      <c r="AC518" s="281"/>
      <c r="AD518" s="281" t="b">
        <f>AND(RMDF!AG518&gt;=0, RMDF!AG518&lt;=1-RMDF!Z518, RMDF!AG518=ROUND(RMDF!AG518,4))</f>
        <v>1</v>
      </c>
      <c r="AE518" s="317">
        <f>RMDF!AE518</f>
        <v>0</v>
      </c>
      <c r="AF518" s="318" t="str">
        <f>IF(AE518=0,"",_xlfn.XLOOKUP(AE518,StatePicklist!$1:$1,StatePicklist!$3:$3,"NA",0))</f>
        <v/>
      </c>
      <c r="AG518" s="297" t="str">
        <f ca="1">IF(RMDF!AF518="", "", IF(ISNUMBER(MATCH(RMDF!AF518, INDIRECT(AF518), 0)), "OK", "Invalid"))</f>
        <v/>
      </c>
      <c r="AH518" s="281"/>
      <c r="AI518" s="281"/>
      <c r="AJ518" s="281"/>
      <c r="AK518" s="281" t="b">
        <f>AND(RMDF!AN518&gt;=0, RMDF!AN518&lt;=1-SUM(RMDF!Z518,RMDF!AG518), RMDF!AN518=ROUND(RMDF!AN518,4))</f>
        <v>1</v>
      </c>
      <c r="AL518" s="317">
        <f>RMDF!AL518</f>
        <v>0</v>
      </c>
      <c r="AM518" s="318" t="str">
        <f>IF(AL518=0,"",_xlfn.XLOOKUP(AL518,StatePicklist!$1:$1,StatePicklist!$3:$3,"NA",0))</f>
        <v/>
      </c>
      <c r="AN518" s="297" t="str">
        <f ca="1">IF(RMDF!AM518="", "", IF(ISNUMBER(MATCH(RMDF!AM518, INDIRECT(AM518), 0)), "OK", "Invalid"))</f>
        <v/>
      </c>
      <c r="AO518" s="281"/>
      <c r="AP518" s="281"/>
      <c r="AQ518" s="281"/>
      <c r="AR518" s="281" t="b">
        <f>AND(RMDF!AU518&gt;=0, RMDF!AU518&lt;=1-SUM(RMDF!Z518,RMDF!AG518,RMDF!AN518), RMDF!AU518=ROUND(RMDF!AU518,4))</f>
        <v>1</v>
      </c>
      <c r="AS518" s="317">
        <f>RMDF!AS518</f>
        <v>0</v>
      </c>
      <c r="AT518" s="318" t="str">
        <f>IF(AS518=0,"",_xlfn.XLOOKUP(AS518,StatePicklist!$1:$1,StatePicklist!$3:$3,"NA",0))</f>
        <v/>
      </c>
      <c r="AU518" s="297" t="str">
        <f ca="1">IF(RMDF!AT518="", "", IF(ISNUMBER(MATCH(RMDF!AT518, INDIRECT(AT518), 0)), "OK", "Invalid"))</f>
        <v/>
      </c>
      <c r="AV518" s="281"/>
      <c r="AW518" s="281"/>
      <c r="AX518" s="281"/>
      <c r="AY518" s="281" t="b">
        <f>AND(RMDF!BB518&gt;=0, RMDF!BB518&lt;=1-SUM(RMDF!Z518,RMDF!AG518,RMDF!AN518,RMDF!AU518), RMDF!BB518=ROUND(RMDF!BB518,4))</f>
        <v>1</v>
      </c>
      <c r="AZ518" s="317">
        <f>RMDF!AZ518</f>
        <v>0</v>
      </c>
      <c r="BA518" s="318" t="str">
        <f>IF(AZ518=0,"",_xlfn.XLOOKUP(AZ518,StatePicklist!$1:$1,StatePicklist!$3:$3,"NA",0))</f>
        <v/>
      </c>
      <c r="BB518" s="297" t="str">
        <f ca="1">IF(RMDF!BA518="", "", IF(ISNUMBER(MATCH(RMDF!BA518, INDIRECT(BA518), 0)), "OK", "Invalid"))</f>
        <v/>
      </c>
      <c r="BC518" s="281"/>
      <c r="BD518" s="281"/>
      <c r="BE518" s="281"/>
      <c r="BF518" s="281" t="b">
        <f>AND(RMDF!BI518&gt;=0, RMDF!BI518&lt;=1-SUM(RMDF!Z518,RMDF!AG518,RMDF!AN518,RMDF!AU518,RMDF!BB518), RMDF!BI518=ROUND(RMDF!BI518,4))</f>
        <v>1</v>
      </c>
      <c r="BG518" s="317">
        <f>RMDF!BG518</f>
        <v>0</v>
      </c>
      <c r="BH518" s="318" t="str">
        <f>IF(BG518=0,"",_xlfn.XLOOKUP(BG518,StatePicklist!$1:$1,StatePicklist!$3:$3,"NA",0))</f>
        <v/>
      </c>
      <c r="BI518" s="297" t="str">
        <f ca="1">IF(RMDF!BH518="", "", IF(ISNUMBER(MATCH(RMDF!BH518, INDIRECT(BH518), 0)), "OK", "Invalid"))</f>
        <v/>
      </c>
      <c r="BJ518" s="281"/>
      <c r="BK518" s="281"/>
      <c r="BL518" s="281"/>
      <c r="BM518" s="281" t="b">
        <f>AND(RMDF!BP518&gt;=0, RMDF!BP518&lt;=1-SUM(RMDF!Z518,RMDF!AG518,RMDF!AN518,RMDF!AU518,RMDF!BB518,RMDF!BI518), RMDF!BP518=ROUND(RMDF!BP518,4))</f>
        <v>1</v>
      </c>
      <c r="BN518" s="317">
        <f>RMDF!BN518</f>
        <v>0</v>
      </c>
      <c r="BO518" s="318" t="str">
        <f>IF(BN518=0,"",_xlfn.XLOOKUP(BN518,StatePicklist!$1:$1,StatePicklist!$3:$3,"NA",0))</f>
        <v/>
      </c>
      <c r="BP518" s="297" t="str">
        <f ca="1">IF(RMDF!BO518="", "", IF(ISNUMBER(MATCH(RMDF!BO518, INDIRECT(BO518), 0)), "OK", "Invalid"))</f>
        <v/>
      </c>
      <c r="BQ518" s="281"/>
      <c r="BR518" s="281"/>
      <c r="BS518" s="281"/>
      <c r="BT518" s="281" t="b">
        <f>AND(RMDF!BW518&gt;=0, RMDF!BW518&lt;=1-SUM(RMDF!Z518,RMDF!AG518,RMDF!AN518,RMDF!AU518,RMDF!BB518,RMDF!BI518,RMDF!BP518), RMDF!BW518=ROUND(RMDF!BW518,4))</f>
        <v>1</v>
      </c>
      <c r="BU518" s="317">
        <f>RMDF!BU518</f>
        <v>0</v>
      </c>
      <c r="BV518" s="318" t="str">
        <f>IF(BU518=0,"",_xlfn.XLOOKUP(BU518,StatePicklist!$1:$1,StatePicklist!$3:$3,"NA",0))</f>
        <v/>
      </c>
      <c r="BW518" s="297" t="str">
        <f ca="1">IF(RMDF!BV518="", "", IF(ISNUMBER(MATCH(RMDF!BV518, INDIRECT(BV518), 0)), "OK", "Invalid"))</f>
        <v/>
      </c>
      <c r="BX518" s="281"/>
      <c r="BY518" s="281"/>
      <c r="BZ518" s="281"/>
      <c r="CA518" s="281" t="b">
        <f>AND(RMDF!CD518&gt;=0, RMDF!CD518&lt;=1-SUM(RMDF!Z518,RMDF!AG518,RMDF!AN518,RMDF!AU518,RMDF!BB518,RMDF!BI518,RMDF!BP518,RMDF!BW518), RMDF!CD518=ROUND(RMDF!CD518,4))</f>
        <v>1</v>
      </c>
      <c r="CB518" s="317">
        <f>RMDF!CB518</f>
        <v>0</v>
      </c>
      <c r="CC518" s="318" t="str">
        <f>IF(CB518=0,"",_xlfn.XLOOKUP(CB518,StatePicklist!$1:$1,StatePicklist!$3:$3,"NA",0))</f>
        <v/>
      </c>
      <c r="CD518" s="297" t="str">
        <f ca="1">IF(RMDF!CC518="", "", IF(ISNUMBER(MATCH(RMDF!CC518, INDIRECT(CC518), 0)), "OK", "Invalid"))</f>
        <v/>
      </c>
      <c r="CE518" s="281"/>
      <c r="CF518" s="281"/>
      <c r="CG518" s="281"/>
      <c r="CH518" s="281" t="b">
        <f>AND(RMDF!CK518&gt;=0, RMDF!CK518&lt;=1-SUM(RMDF!Z518,RMDF!AG518,RMDF!AN518,RMDF!AU518,RMDF!BB518,RMDF!BI518,RMDF!BP518,RMDF!BW518,RMDF!CD518), RMDF!CK518=ROUND(RMDF!CK518,4))</f>
        <v>1</v>
      </c>
      <c r="CI518" s="317">
        <f>RMDF!CI518</f>
        <v>0</v>
      </c>
      <c r="CJ518" s="318" t="str">
        <f>IF(CI518=0,"",_xlfn.XLOOKUP(CI518,StatePicklist!$1:$1,StatePicklist!$3:$3,"NA",0))</f>
        <v/>
      </c>
      <c r="CK518" s="297" t="str">
        <f ca="1">IF(RMDF!CJ518="", "", IF(ISNUMBER(MATCH(RMDF!CJ518, INDIRECT(CJ518), 0)), "OK", "Invalid"))</f>
        <v/>
      </c>
      <c r="CL518" s="281"/>
      <c r="CM518" s="281"/>
      <c r="CN518" s="281"/>
      <c r="CO518" s="281" t="b">
        <f>AND(RMDF!CR518&gt;=0, RMDF!CR518&lt;=1-SUM(RMDF!Z518,RMDF!AG518,RMDF!AN518,RMDF!AU518,RMDF!BB518,RMDF!BI518,RMDF!BP518,RMDF!BW518,RMDF!CD518,RMDF!CK518), RMDF!CR518=ROUND(RMDF!CR518,4))</f>
        <v>1</v>
      </c>
      <c r="CP518" s="317">
        <f>RMDF!CP518</f>
        <v>0</v>
      </c>
      <c r="CQ518" s="318" t="str">
        <f>IF(CP518=0,"",_xlfn.XLOOKUP(CP518,StatePicklist!$1:$1,StatePicklist!$3:$3,"NA",0))</f>
        <v/>
      </c>
      <c r="CR518" s="297" t="str">
        <f ca="1">IF(RMDF!CQ518="", "", IF(ISNUMBER(MATCH(RMDF!CQ518, INDIRECT(CQ518), 0)), "OK", "Invalid"))</f>
        <v/>
      </c>
      <c r="CS518" s="281"/>
      <c r="CT518" s="281"/>
      <c r="CU518" s="281"/>
      <c r="CV518" s="281" t="b">
        <f>AND(RMDF!CY518&gt;=0, RMDF!CY518&lt;=1-SUM(RMDF!Z518,RMDF!AG518,RMDF!AN518,RMDF!AU518,RMDF!BB518,RMDF!BI518,RMDF!BP518,RMDF!BW518,RMDF!CD518,RMDF!CK518,RMDF!CR518), RMDF!CY518=ROUND(RMDF!CY518,4))</f>
        <v>1</v>
      </c>
      <c r="CW518" s="317">
        <f>RMDF!CW518</f>
        <v>0</v>
      </c>
      <c r="CX518" s="318" t="str">
        <f>IF(CW518=0,"",_xlfn.XLOOKUP(CW518,StatePicklist!$1:$1,StatePicklist!$3:$3,"NA",0))</f>
        <v/>
      </c>
      <c r="CY518" s="297" t="str">
        <f ca="1">IF(RMDF!CX518="", "", IF(ISNUMBER(MATCH(RMDF!CX518, INDIRECT(CX518), 0)), "OK", "Invalid"))</f>
        <v/>
      </c>
      <c r="CZ518" s="281"/>
      <c r="DA518" s="281"/>
      <c r="DB518" s="281"/>
      <c r="DC518" s="281" t="b">
        <f>AND(RMDF!DF518&gt;=0, RMDF!DF518&lt;=1-SUM(RMDF!Z518,RMDF!AG518,RMDF!AN518,RMDF!AU518,RMDF!BB518,RMDF!BI518,RMDF!BP518,RMDF!BW518,RMDF!CD518,RMDF!CK518,RMDF!CR518,RMDF!CY518), RMDF!DF518=ROUND(RMDF!DF518,4))</f>
        <v>1</v>
      </c>
      <c r="DD518" s="317">
        <f>RMDF!DD518</f>
        <v>0</v>
      </c>
      <c r="DE518" s="318" t="str">
        <f>IF(DD518=0,"",_xlfn.XLOOKUP(DD518,StatePicklist!$1:$1,StatePicklist!$3:$3,"NA",0))</f>
        <v/>
      </c>
      <c r="DF518" s="297" t="str">
        <f ca="1">IF(RMDF!DE518="", "", IF(ISNUMBER(MATCH(RMDF!DE518, INDIRECT(DE518), 0)), "OK", "Invalid"))</f>
        <v/>
      </c>
      <c r="DG518" s="281"/>
      <c r="DH518" s="281"/>
      <c r="DI518" s="281"/>
      <c r="DJ518" s="281" t="b">
        <f>AND(RMDF!DM518&gt;=0, RMDF!DM518&lt;=1-SUM(RMDF!Z518,RMDF!AG518,RMDF!AN518,RMDF!AU518,RMDF!BB518,RMDF!BI518,RMDF!BP518,RMDF!BW518,RMDF!CD518,RMDF!CK518,RMDF!CR518,RMDF!CY518,RMDF!DF518), RMDF!DM518=ROUND(RMDF!DM518,4))</f>
        <v>1</v>
      </c>
      <c r="DK518" s="317">
        <f>RMDF!DK518</f>
        <v>0</v>
      </c>
      <c r="DL518" s="318" t="str">
        <f>IF(DK518=0,"",_xlfn.XLOOKUP(DK518,StatePicklist!$1:$1,StatePicklist!$3:$3,"NA",0))</f>
        <v/>
      </c>
      <c r="DM518" s="297" t="str">
        <f ca="1">IF(RMDF!DL518="", "", IF(ISNUMBER(MATCH(RMDF!DL518, INDIRECT(DL518), 0)), "OK", "Invalid"))</f>
        <v/>
      </c>
      <c r="DN518" s="281"/>
      <c r="DO518" s="281"/>
      <c r="DP518" s="281"/>
      <c r="DQ518" s="281" t="b">
        <f>AND(RMDF!DT518&gt;=0, RMDF!DT518&lt;=1-SUM(RMDF!Z518,RMDF!AG518,RMDF!AN518,RMDF!AU518,RMDF!BB518,RMDF!BI518,RMDF!BP518,RMDF!BW518,RMDF!CD518,RMDF!CK518,RMDF!CR518,RMDF!CY518,RMDF!DF518,RMDF!DM518), RMDF!DT518=ROUND(RMDF!DT518,4))</f>
        <v>1</v>
      </c>
      <c r="DR518" s="317">
        <f>RMDF!DR518</f>
        <v>0</v>
      </c>
      <c r="DS518" s="318" t="str">
        <f>IF(DR518=0,"",_xlfn.XLOOKUP(DR518,StatePicklist!$1:$1,StatePicklist!$3:$3,"NA",0))</f>
        <v/>
      </c>
      <c r="DT518" s="297" t="str">
        <f ca="1">IF(RMDF!DS518="", "", IF(ISNUMBER(MATCH(RMDF!DS518, INDIRECT(DS518), 0)), "OK", "Invalid"))</f>
        <v/>
      </c>
      <c r="DU518" s="281"/>
      <c r="DV518" s="281"/>
      <c r="DW518" s="281"/>
      <c r="DX518" s="281" t="b">
        <f>AND(RMDF!EA518&gt;=0, RMDF!EA518&lt;=1-SUM(RMDF!Z518,RMDF!AG518,RMDF!AN518,RMDF!AU518,RMDF!BB518,RMDF!BI518,RMDF!BP518,RMDF!BW518,RMDF!CD518,RMDF!CK518,RMDF!CR518,RMDF!CY518,RMDF!DF518,RMDF!DM518,RMDF!DT518), RMDF!EA518=ROUND(RMDF!EA518,4))</f>
        <v>1</v>
      </c>
      <c r="DY518" s="317">
        <f>RMDF!DY518</f>
        <v>0</v>
      </c>
      <c r="DZ518" s="318" t="str">
        <f>IF(DY518=0,"",_xlfn.XLOOKUP(DY518,StatePicklist!$1:$1,StatePicklist!$3:$3,"NA",0))</f>
        <v/>
      </c>
      <c r="EA518" s="297" t="str">
        <f ca="1">IF(RMDF!DZ518="", "", IF(ISNUMBER(MATCH(RMDF!DZ518, INDIRECT(DZ518), 0)), "OK", "Invalid"))</f>
        <v/>
      </c>
      <c r="EB518" s="281"/>
      <c r="EC518" s="281"/>
      <c r="ED518" s="281"/>
      <c r="EE518" s="281" t="b">
        <f>AND(RMDF!EH518&gt;=0, RMDF!EH518&lt;=1-SUM(RMDF!Z518,RMDF!AG518,RMDF!AN518,RMDF!AU518,RMDF!BB518,RMDF!BI518,RMDF!BP518,RMDF!BW518,RMDF!CD518,RMDF!CK518,RMDF!CR518,RMDF!CY518,RMDF!DF518,RMDF!DM518,RMDF!DT518,RMDF!EA518), RMDF!EH518=ROUND(RMDF!EH518,4))</f>
        <v>1</v>
      </c>
      <c r="EF518" s="317">
        <f>RMDF!EF518</f>
        <v>0</v>
      </c>
      <c r="EG518" s="318" t="str">
        <f>IF(EF518=0,"",_xlfn.XLOOKUP(EF518,StatePicklist!$1:$1,StatePicklist!$3:$3,"NA",0))</f>
        <v/>
      </c>
      <c r="EH518" s="297" t="str">
        <f ca="1">IF(RMDF!EG518="", "", IF(ISNUMBER(MATCH(RMDF!EG518, INDIRECT(EG518), 0)), "OK", "Invalid"))</f>
        <v/>
      </c>
      <c r="EI518" s="281"/>
      <c r="EJ518" s="281"/>
      <c r="EK518" s="281"/>
      <c r="EL518" s="281" t="b">
        <f>AND(RMDF!EO518&gt;=0, RMDF!EO518&lt;=1-SUM(RMDF!Z518,RMDF!AG518,RMDF!AN518,RMDF!AU518,RMDF!BB518,RMDF!BI518,RMDF!BP518,RMDF!BW518,RMDF!CD518,RMDF!CK518,RMDF!CR518,RMDF!CY518,RMDF!DF518,RMDF!DM518,RMDF!DT518,RMDF!EA518,RMDF!EH518), RMDF!EO518=ROUND(RMDF!EO518,4))</f>
        <v>1</v>
      </c>
      <c r="EM518" s="317">
        <f>RMDF!EM518</f>
        <v>0</v>
      </c>
      <c r="EN518" s="318" t="str">
        <f>IF(EM518=0,"",_xlfn.XLOOKUP(EM518,StatePicklist!$1:$1,StatePicklist!$3:$3,"NA",0))</f>
        <v/>
      </c>
      <c r="EO518" s="297" t="str">
        <f ca="1">IF(RMDF!EN518="", "", IF(ISNUMBER(MATCH(RMDF!EN518, INDIRECT(EN518), 0)), "OK", "Invalid"))</f>
        <v/>
      </c>
      <c r="EP518" s="281"/>
      <c r="EQ518" s="281"/>
      <c r="ER518" s="281"/>
      <c r="ES518" s="281" t="b">
        <f>AND(RMDF!EV518&gt;=0, RMDF!EV518&lt;=1-SUM(RMDF!Z518,RMDF!AG518,RMDF!AN518,RMDF!AU518,RMDF!BB518,RMDF!BI518,RMDF!BP518,RMDF!BW518,RMDF!CD518,RMDF!CK518,RMDF!CR518,RMDF!CY518,RMDF!DF518,RMDF!DM518,RMDF!DT518,RMDF!EA518,RMDF!EH518,RMDF!EO518), RMDF!EV518=ROUND(RMDF!EV518,4))</f>
        <v>1</v>
      </c>
      <c r="ET518" s="317">
        <f>RMDF!ET518</f>
        <v>0</v>
      </c>
      <c r="EU518" s="318" t="str">
        <f>IF(ET518=0,"",_xlfn.XLOOKUP(ET518,StatePicklist!$1:$1,StatePicklist!$3:$3,"NA",0))</f>
        <v/>
      </c>
      <c r="EV518" s="297" t="str">
        <f ca="1">IF(RMDF!EU518="", "", IF(ISNUMBER(MATCH(RMDF!EU518, INDIRECT(EU518), 0)), "OK", "Invalid"))</f>
        <v/>
      </c>
      <c r="EW518" s="281"/>
      <c r="EX518" s="281"/>
      <c r="EY518" s="281"/>
      <c r="EZ518" s="281" t="b">
        <f>AND(RMDF!FC518&gt;=0, RMDF!FC518&lt;=1-SUM(RMDF!Z518,RMDF!AG518,RMDF!AN518,RMDF!AU518,RMDF!BB518,RMDF!BI518,RMDF!BP518,RMDF!BW518,RMDF!CD518,RMDF!CK518,RMDF!CR518,RMDF!CY518,RMDF!DF518,RMDF!DM518,RMDF!DT518,RMDF!EA518,RMDF!EH518,RMDF!EO518,RMDF!EV518), RMDF!FC518=ROUND(RMDF!FC518,4))</f>
        <v>1</v>
      </c>
      <c r="FA518" s="317">
        <f>RMDF!FA518</f>
        <v>0</v>
      </c>
      <c r="FB518" s="318" t="str">
        <f>IF(FA518=0,"",_xlfn.XLOOKUP(FA518,StatePicklist!$1:$1,StatePicklist!$3:$3,"NA",0))</f>
        <v/>
      </c>
      <c r="FC518" s="297" t="str">
        <f ca="1">IF(RMDF!FB518="", "", IF(ISNUMBER(MATCH(RMDF!FB518, INDIRECT(FB518), 0)), "OK", "Invalid"))</f>
        <v/>
      </c>
    </row>
    <row r="519" spans="1:159" s="205" customFormat="1" ht="39.9" customHeight="1" x14ac:dyDescent="0.25">
      <c r="A519" s="206"/>
      <c r="B519" s="196"/>
      <c r="C519" s="197"/>
      <c r="D519" s="198"/>
      <c r="E519" s="199"/>
      <c r="F519" s="200"/>
      <c r="G519" s="201"/>
      <c r="H519" s="292"/>
      <c r="I519" s="305">
        <f>RMDF!I519</f>
        <v>0</v>
      </c>
      <c r="J519" s="305" t="str">
        <f>IF(I519=ProductCode!$B$30,"PDReclPost",IF(OR(I519=ProductCode!$C$30,I519=ProductCode!$E$30,I519=ProductCode!$G$30),"PDPreCon",IF(OR(I519=ProductCode!$D$30,I519=ProductCode!$F$30),"PDNotReclPost","")))</f>
        <v/>
      </c>
      <c r="K519" s="305" t="str">
        <f t="shared" si="30"/>
        <v/>
      </c>
      <c r="L519" s="289"/>
      <c r="M519" s="305" t="str">
        <f t="shared" si="30"/>
        <v/>
      </c>
      <c r="N519" s="289" t="b">
        <f>AND(RMDF!N519&gt;=0, RMDF!N519&lt;=1-RMDF!L519, RMDF!N519=ROUND(RMDF!N519,4))</f>
        <v>1</v>
      </c>
      <c r="O519" s="286" t="str">
        <f>IF(P519="","",IF(I519="","",IF(LEFT(I519,13)="Reclaimed pos",RawMaterialCode!$E$569,RawMaterialCode!$E$568)))</f>
        <v>Reclaimed pre-consumer mixed fibers (RM0578)</v>
      </c>
      <c r="P519" s="295">
        <f t="shared" si="31"/>
        <v>1</v>
      </c>
      <c r="Q519" s="202"/>
      <c r="R519" s="203"/>
      <c r="S519" s="204" t="str">
        <f t="shared" si="32"/>
        <v/>
      </c>
      <c r="T519" s="281"/>
      <c r="U519" s="281"/>
      <c r="V519" s="281"/>
      <c r="W519" s="281"/>
      <c r="X519" s="317">
        <f>RMDF!X519</f>
        <v>0</v>
      </c>
      <c r="Y519" s="318" t="str">
        <f>IF(X519=0,"",_xlfn.XLOOKUP(X519,StatePicklist!$1:$1,StatePicklist!$3:$3,"NA",0))</f>
        <v/>
      </c>
      <c r="Z519" s="297" t="str">
        <f ca="1">IF(RMDF!Y519="", "", IF(ISNUMBER(MATCH(RMDF!Y519, INDIRECT(Y519), 0)), "OK", "Invalid"))</f>
        <v/>
      </c>
      <c r="AA519" s="281"/>
      <c r="AB519" s="281"/>
      <c r="AC519" s="281"/>
      <c r="AD519" s="281" t="b">
        <f>AND(RMDF!AG519&gt;=0, RMDF!AG519&lt;=1-RMDF!Z519, RMDF!AG519=ROUND(RMDF!AG519,4))</f>
        <v>1</v>
      </c>
      <c r="AE519" s="317">
        <f>RMDF!AE519</f>
        <v>0</v>
      </c>
      <c r="AF519" s="318" t="str">
        <f>IF(AE519=0,"",_xlfn.XLOOKUP(AE519,StatePicklist!$1:$1,StatePicklist!$3:$3,"NA",0))</f>
        <v/>
      </c>
      <c r="AG519" s="297" t="str">
        <f ca="1">IF(RMDF!AF519="", "", IF(ISNUMBER(MATCH(RMDF!AF519, INDIRECT(AF519), 0)), "OK", "Invalid"))</f>
        <v/>
      </c>
      <c r="AH519" s="281"/>
      <c r="AI519" s="281"/>
      <c r="AJ519" s="281"/>
      <c r="AK519" s="281" t="b">
        <f>AND(RMDF!AN519&gt;=0, RMDF!AN519&lt;=1-SUM(RMDF!Z519,RMDF!AG519), RMDF!AN519=ROUND(RMDF!AN519,4))</f>
        <v>1</v>
      </c>
      <c r="AL519" s="317">
        <f>RMDF!AL519</f>
        <v>0</v>
      </c>
      <c r="AM519" s="318" t="str">
        <f>IF(AL519=0,"",_xlfn.XLOOKUP(AL519,StatePicklist!$1:$1,StatePicklist!$3:$3,"NA",0))</f>
        <v/>
      </c>
      <c r="AN519" s="297" t="str">
        <f ca="1">IF(RMDF!AM519="", "", IF(ISNUMBER(MATCH(RMDF!AM519, INDIRECT(AM519), 0)), "OK", "Invalid"))</f>
        <v/>
      </c>
      <c r="AO519" s="281"/>
      <c r="AP519" s="281"/>
      <c r="AQ519" s="281"/>
      <c r="AR519" s="281" t="b">
        <f>AND(RMDF!AU519&gt;=0, RMDF!AU519&lt;=1-SUM(RMDF!Z519,RMDF!AG519,RMDF!AN519), RMDF!AU519=ROUND(RMDF!AU519,4))</f>
        <v>1</v>
      </c>
      <c r="AS519" s="317">
        <f>RMDF!AS519</f>
        <v>0</v>
      </c>
      <c r="AT519" s="318" t="str">
        <f>IF(AS519=0,"",_xlfn.XLOOKUP(AS519,StatePicklist!$1:$1,StatePicklist!$3:$3,"NA",0))</f>
        <v/>
      </c>
      <c r="AU519" s="297" t="str">
        <f ca="1">IF(RMDF!AT519="", "", IF(ISNUMBER(MATCH(RMDF!AT519, INDIRECT(AT519), 0)), "OK", "Invalid"))</f>
        <v/>
      </c>
      <c r="AV519" s="281"/>
      <c r="AW519" s="281"/>
      <c r="AX519" s="281"/>
      <c r="AY519" s="281" t="b">
        <f>AND(RMDF!BB519&gt;=0, RMDF!BB519&lt;=1-SUM(RMDF!Z519,RMDF!AG519,RMDF!AN519,RMDF!AU519), RMDF!BB519=ROUND(RMDF!BB519,4))</f>
        <v>1</v>
      </c>
      <c r="AZ519" s="317">
        <f>RMDF!AZ519</f>
        <v>0</v>
      </c>
      <c r="BA519" s="318" t="str">
        <f>IF(AZ519=0,"",_xlfn.XLOOKUP(AZ519,StatePicklist!$1:$1,StatePicklist!$3:$3,"NA",0))</f>
        <v/>
      </c>
      <c r="BB519" s="297" t="str">
        <f ca="1">IF(RMDF!BA519="", "", IF(ISNUMBER(MATCH(RMDF!BA519, INDIRECT(BA519), 0)), "OK", "Invalid"))</f>
        <v/>
      </c>
      <c r="BC519" s="281"/>
      <c r="BD519" s="281"/>
      <c r="BE519" s="281"/>
      <c r="BF519" s="281" t="b">
        <f>AND(RMDF!BI519&gt;=0, RMDF!BI519&lt;=1-SUM(RMDF!Z519,RMDF!AG519,RMDF!AN519,RMDF!AU519,RMDF!BB519), RMDF!BI519=ROUND(RMDF!BI519,4))</f>
        <v>1</v>
      </c>
      <c r="BG519" s="317">
        <f>RMDF!BG519</f>
        <v>0</v>
      </c>
      <c r="BH519" s="318" t="str">
        <f>IF(BG519=0,"",_xlfn.XLOOKUP(BG519,StatePicklist!$1:$1,StatePicklist!$3:$3,"NA",0))</f>
        <v/>
      </c>
      <c r="BI519" s="297" t="str">
        <f ca="1">IF(RMDF!BH519="", "", IF(ISNUMBER(MATCH(RMDF!BH519, INDIRECT(BH519), 0)), "OK", "Invalid"))</f>
        <v/>
      </c>
      <c r="BJ519" s="281"/>
      <c r="BK519" s="281"/>
      <c r="BL519" s="281"/>
      <c r="BM519" s="281" t="b">
        <f>AND(RMDF!BP519&gt;=0, RMDF!BP519&lt;=1-SUM(RMDF!Z519,RMDF!AG519,RMDF!AN519,RMDF!AU519,RMDF!BB519,RMDF!BI519), RMDF!BP519=ROUND(RMDF!BP519,4))</f>
        <v>1</v>
      </c>
      <c r="BN519" s="317">
        <f>RMDF!BN519</f>
        <v>0</v>
      </c>
      <c r="BO519" s="318" t="str">
        <f>IF(BN519=0,"",_xlfn.XLOOKUP(BN519,StatePicklist!$1:$1,StatePicklist!$3:$3,"NA",0))</f>
        <v/>
      </c>
      <c r="BP519" s="297" t="str">
        <f ca="1">IF(RMDF!BO519="", "", IF(ISNUMBER(MATCH(RMDF!BO519, INDIRECT(BO519), 0)), "OK", "Invalid"))</f>
        <v/>
      </c>
      <c r="BQ519" s="281"/>
      <c r="BR519" s="281"/>
      <c r="BS519" s="281"/>
      <c r="BT519" s="281" t="b">
        <f>AND(RMDF!BW519&gt;=0, RMDF!BW519&lt;=1-SUM(RMDF!Z519,RMDF!AG519,RMDF!AN519,RMDF!AU519,RMDF!BB519,RMDF!BI519,RMDF!BP519), RMDF!BW519=ROUND(RMDF!BW519,4))</f>
        <v>1</v>
      </c>
      <c r="BU519" s="317">
        <f>RMDF!BU519</f>
        <v>0</v>
      </c>
      <c r="BV519" s="318" t="str">
        <f>IF(BU519=0,"",_xlfn.XLOOKUP(BU519,StatePicklist!$1:$1,StatePicklist!$3:$3,"NA",0))</f>
        <v/>
      </c>
      <c r="BW519" s="297" t="str">
        <f ca="1">IF(RMDF!BV519="", "", IF(ISNUMBER(MATCH(RMDF!BV519, INDIRECT(BV519), 0)), "OK", "Invalid"))</f>
        <v/>
      </c>
      <c r="BX519" s="281"/>
      <c r="BY519" s="281"/>
      <c r="BZ519" s="281"/>
      <c r="CA519" s="281" t="b">
        <f>AND(RMDF!CD519&gt;=0, RMDF!CD519&lt;=1-SUM(RMDF!Z519,RMDF!AG519,RMDF!AN519,RMDF!AU519,RMDF!BB519,RMDF!BI519,RMDF!BP519,RMDF!BW519), RMDF!CD519=ROUND(RMDF!CD519,4))</f>
        <v>1</v>
      </c>
      <c r="CB519" s="317">
        <f>RMDF!CB519</f>
        <v>0</v>
      </c>
      <c r="CC519" s="318" t="str">
        <f>IF(CB519=0,"",_xlfn.XLOOKUP(CB519,StatePicklist!$1:$1,StatePicklist!$3:$3,"NA",0))</f>
        <v/>
      </c>
      <c r="CD519" s="297" t="str">
        <f ca="1">IF(RMDF!CC519="", "", IF(ISNUMBER(MATCH(RMDF!CC519, INDIRECT(CC519), 0)), "OK", "Invalid"))</f>
        <v/>
      </c>
      <c r="CE519" s="281"/>
      <c r="CF519" s="281"/>
      <c r="CG519" s="281"/>
      <c r="CH519" s="281" t="b">
        <f>AND(RMDF!CK519&gt;=0, RMDF!CK519&lt;=1-SUM(RMDF!Z519,RMDF!AG519,RMDF!AN519,RMDF!AU519,RMDF!BB519,RMDF!BI519,RMDF!BP519,RMDF!BW519,RMDF!CD519), RMDF!CK519=ROUND(RMDF!CK519,4))</f>
        <v>1</v>
      </c>
      <c r="CI519" s="317">
        <f>RMDF!CI519</f>
        <v>0</v>
      </c>
      <c r="CJ519" s="318" t="str">
        <f>IF(CI519=0,"",_xlfn.XLOOKUP(CI519,StatePicklist!$1:$1,StatePicklist!$3:$3,"NA",0))</f>
        <v/>
      </c>
      <c r="CK519" s="297" t="str">
        <f ca="1">IF(RMDF!CJ519="", "", IF(ISNUMBER(MATCH(RMDF!CJ519, INDIRECT(CJ519), 0)), "OK", "Invalid"))</f>
        <v/>
      </c>
      <c r="CL519" s="281"/>
      <c r="CM519" s="281"/>
      <c r="CN519" s="281"/>
      <c r="CO519" s="281" t="b">
        <f>AND(RMDF!CR519&gt;=0, RMDF!CR519&lt;=1-SUM(RMDF!Z519,RMDF!AG519,RMDF!AN519,RMDF!AU519,RMDF!BB519,RMDF!BI519,RMDF!BP519,RMDF!BW519,RMDF!CD519,RMDF!CK519), RMDF!CR519=ROUND(RMDF!CR519,4))</f>
        <v>1</v>
      </c>
      <c r="CP519" s="317">
        <f>RMDF!CP519</f>
        <v>0</v>
      </c>
      <c r="CQ519" s="318" t="str">
        <f>IF(CP519=0,"",_xlfn.XLOOKUP(CP519,StatePicklist!$1:$1,StatePicklist!$3:$3,"NA",0))</f>
        <v/>
      </c>
      <c r="CR519" s="297" t="str">
        <f ca="1">IF(RMDF!CQ519="", "", IF(ISNUMBER(MATCH(RMDF!CQ519, INDIRECT(CQ519), 0)), "OK", "Invalid"))</f>
        <v/>
      </c>
      <c r="CS519" s="281"/>
      <c r="CT519" s="281"/>
      <c r="CU519" s="281"/>
      <c r="CV519" s="281" t="b">
        <f>AND(RMDF!CY519&gt;=0, RMDF!CY519&lt;=1-SUM(RMDF!Z519,RMDF!AG519,RMDF!AN519,RMDF!AU519,RMDF!BB519,RMDF!BI519,RMDF!BP519,RMDF!BW519,RMDF!CD519,RMDF!CK519,RMDF!CR519), RMDF!CY519=ROUND(RMDF!CY519,4))</f>
        <v>1</v>
      </c>
      <c r="CW519" s="317">
        <f>RMDF!CW519</f>
        <v>0</v>
      </c>
      <c r="CX519" s="318" t="str">
        <f>IF(CW519=0,"",_xlfn.XLOOKUP(CW519,StatePicklist!$1:$1,StatePicklist!$3:$3,"NA",0))</f>
        <v/>
      </c>
      <c r="CY519" s="297" t="str">
        <f ca="1">IF(RMDF!CX519="", "", IF(ISNUMBER(MATCH(RMDF!CX519, INDIRECT(CX519), 0)), "OK", "Invalid"))</f>
        <v/>
      </c>
      <c r="CZ519" s="281"/>
      <c r="DA519" s="281"/>
      <c r="DB519" s="281"/>
      <c r="DC519" s="281" t="b">
        <f>AND(RMDF!DF519&gt;=0, RMDF!DF519&lt;=1-SUM(RMDF!Z519,RMDF!AG519,RMDF!AN519,RMDF!AU519,RMDF!BB519,RMDF!BI519,RMDF!BP519,RMDF!BW519,RMDF!CD519,RMDF!CK519,RMDF!CR519,RMDF!CY519), RMDF!DF519=ROUND(RMDF!DF519,4))</f>
        <v>1</v>
      </c>
      <c r="DD519" s="317">
        <f>RMDF!DD519</f>
        <v>0</v>
      </c>
      <c r="DE519" s="318" t="str">
        <f>IF(DD519=0,"",_xlfn.XLOOKUP(DD519,StatePicklist!$1:$1,StatePicklist!$3:$3,"NA",0))</f>
        <v/>
      </c>
      <c r="DF519" s="297" t="str">
        <f ca="1">IF(RMDF!DE519="", "", IF(ISNUMBER(MATCH(RMDF!DE519, INDIRECT(DE519), 0)), "OK", "Invalid"))</f>
        <v/>
      </c>
      <c r="DG519" s="281"/>
      <c r="DH519" s="281"/>
      <c r="DI519" s="281"/>
      <c r="DJ519" s="281" t="b">
        <f>AND(RMDF!DM519&gt;=0, RMDF!DM519&lt;=1-SUM(RMDF!Z519,RMDF!AG519,RMDF!AN519,RMDF!AU519,RMDF!BB519,RMDF!BI519,RMDF!BP519,RMDF!BW519,RMDF!CD519,RMDF!CK519,RMDF!CR519,RMDF!CY519,RMDF!DF519), RMDF!DM519=ROUND(RMDF!DM519,4))</f>
        <v>1</v>
      </c>
      <c r="DK519" s="317">
        <f>RMDF!DK519</f>
        <v>0</v>
      </c>
      <c r="DL519" s="318" t="str">
        <f>IF(DK519=0,"",_xlfn.XLOOKUP(DK519,StatePicklist!$1:$1,StatePicklist!$3:$3,"NA",0))</f>
        <v/>
      </c>
      <c r="DM519" s="297" t="str">
        <f ca="1">IF(RMDF!DL519="", "", IF(ISNUMBER(MATCH(RMDF!DL519, INDIRECT(DL519), 0)), "OK", "Invalid"))</f>
        <v/>
      </c>
      <c r="DN519" s="281"/>
      <c r="DO519" s="281"/>
      <c r="DP519" s="281"/>
      <c r="DQ519" s="281" t="b">
        <f>AND(RMDF!DT519&gt;=0, RMDF!DT519&lt;=1-SUM(RMDF!Z519,RMDF!AG519,RMDF!AN519,RMDF!AU519,RMDF!BB519,RMDF!BI519,RMDF!BP519,RMDF!BW519,RMDF!CD519,RMDF!CK519,RMDF!CR519,RMDF!CY519,RMDF!DF519,RMDF!DM519), RMDF!DT519=ROUND(RMDF!DT519,4))</f>
        <v>1</v>
      </c>
      <c r="DR519" s="317">
        <f>RMDF!DR519</f>
        <v>0</v>
      </c>
      <c r="DS519" s="318" t="str">
        <f>IF(DR519=0,"",_xlfn.XLOOKUP(DR519,StatePicklist!$1:$1,StatePicklist!$3:$3,"NA",0))</f>
        <v/>
      </c>
      <c r="DT519" s="297" t="str">
        <f ca="1">IF(RMDF!DS519="", "", IF(ISNUMBER(MATCH(RMDF!DS519, INDIRECT(DS519), 0)), "OK", "Invalid"))</f>
        <v/>
      </c>
      <c r="DU519" s="281"/>
      <c r="DV519" s="281"/>
      <c r="DW519" s="281"/>
      <c r="DX519" s="281" t="b">
        <f>AND(RMDF!EA519&gt;=0, RMDF!EA519&lt;=1-SUM(RMDF!Z519,RMDF!AG519,RMDF!AN519,RMDF!AU519,RMDF!BB519,RMDF!BI519,RMDF!BP519,RMDF!BW519,RMDF!CD519,RMDF!CK519,RMDF!CR519,RMDF!CY519,RMDF!DF519,RMDF!DM519,RMDF!DT519), RMDF!EA519=ROUND(RMDF!EA519,4))</f>
        <v>1</v>
      </c>
      <c r="DY519" s="317">
        <f>RMDF!DY519</f>
        <v>0</v>
      </c>
      <c r="DZ519" s="318" t="str">
        <f>IF(DY519=0,"",_xlfn.XLOOKUP(DY519,StatePicklist!$1:$1,StatePicklist!$3:$3,"NA",0))</f>
        <v/>
      </c>
      <c r="EA519" s="297" t="str">
        <f ca="1">IF(RMDF!DZ519="", "", IF(ISNUMBER(MATCH(RMDF!DZ519, INDIRECT(DZ519), 0)), "OK", "Invalid"))</f>
        <v/>
      </c>
      <c r="EB519" s="281"/>
      <c r="EC519" s="281"/>
      <c r="ED519" s="281"/>
      <c r="EE519" s="281" t="b">
        <f>AND(RMDF!EH519&gt;=0, RMDF!EH519&lt;=1-SUM(RMDF!Z519,RMDF!AG519,RMDF!AN519,RMDF!AU519,RMDF!BB519,RMDF!BI519,RMDF!BP519,RMDF!BW519,RMDF!CD519,RMDF!CK519,RMDF!CR519,RMDF!CY519,RMDF!DF519,RMDF!DM519,RMDF!DT519,RMDF!EA519), RMDF!EH519=ROUND(RMDF!EH519,4))</f>
        <v>1</v>
      </c>
      <c r="EF519" s="317">
        <f>RMDF!EF519</f>
        <v>0</v>
      </c>
      <c r="EG519" s="318" t="str">
        <f>IF(EF519=0,"",_xlfn.XLOOKUP(EF519,StatePicklist!$1:$1,StatePicklist!$3:$3,"NA",0))</f>
        <v/>
      </c>
      <c r="EH519" s="297" t="str">
        <f ca="1">IF(RMDF!EG519="", "", IF(ISNUMBER(MATCH(RMDF!EG519, INDIRECT(EG519), 0)), "OK", "Invalid"))</f>
        <v/>
      </c>
      <c r="EI519" s="281"/>
      <c r="EJ519" s="281"/>
      <c r="EK519" s="281"/>
      <c r="EL519" s="281" t="b">
        <f>AND(RMDF!EO519&gt;=0, RMDF!EO519&lt;=1-SUM(RMDF!Z519,RMDF!AG519,RMDF!AN519,RMDF!AU519,RMDF!BB519,RMDF!BI519,RMDF!BP519,RMDF!BW519,RMDF!CD519,RMDF!CK519,RMDF!CR519,RMDF!CY519,RMDF!DF519,RMDF!DM519,RMDF!DT519,RMDF!EA519,RMDF!EH519), RMDF!EO519=ROUND(RMDF!EO519,4))</f>
        <v>1</v>
      </c>
      <c r="EM519" s="317">
        <f>RMDF!EM519</f>
        <v>0</v>
      </c>
      <c r="EN519" s="318" t="str">
        <f>IF(EM519=0,"",_xlfn.XLOOKUP(EM519,StatePicklist!$1:$1,StatePicklist!$3:$3,"NA",0))</f>
        <v/>
      </c>
      <c r="EO519" s="297" t="str">
        <f ca="1">IF(RMDF!EN519="", "", IF(ISNUMBER(MATCH(RMDF!EN519, INDIRECT(EN519), 0)), "OK", "Invalid"))</f>
        <v/>
      </c>
      <c r="EP519" s="281"/>
      <c r="EQ519" s="281"/>
      <c r="ER519" s="281"/>
      <c r="ES519" s="281" t="b">
        <f>AND(RMDF!EV519&gt;=0, RMDF!EV519&lt;=1-SUM(RMDF!Z519,RMDF!AG519,RMDF!AN519,RMDF!AU519,RMDF!BB519,RMDF!BI519,RMDF!BP519,RMDF!BW519,RMDF!CD519,RMDF!CK519,RMDF!CR519,RMDF!CY519,RMDF!DF519,RMDF!DM519,RMDF!DT519,RMDF!EA519,RMDF!EH519,RMDF!EO519), RMDF!EV519=ROUND(RMDF!EV519,4))</f>
        <v>1</v>
      </c>
      <c r="ET519" s="317">
        <f>RMDF!ET519</f>
        <v>0</v>
      </c>
      <c r="EU519" s="318" t="str">
        <f>IF(ET519=0,"",_xlfn.XLOOKUP(ET519,StatePicklist!$1:$1,StatePicklist!$3:$3,"NA",0))</f>
        <v/>
      </c>
      <c r="EV519" s="297" t="str">
        <f ca="1">IF(RMDF!EU519="", "", IF(ISNUMBER(MATCH(RMDF!EU519, INDIRECT(EU519), 0)), "OK", "Invalid"))</f>
        <v/>
      </c>
      <c r="EW519" s="281"/>
      <c r="EX519" s="281"/>
      <c r="EY519" s="281"/>
      <c r="EZ519" s="281" t="b">
        <f>AND(RMDF!FC519&gt;=0, RMDF!FC519&lt;=1-SUM(RMDF!Z519,RMDF!AG519,RMDF!AN519,RMDF!AU519,RMDF!BB519,RMDF!BI519,RMDF!BP519,RMDF!BW519,RMDF!CD519,RMDF!CK519,RMDF!CR519,RMDF!CY519,RMDF!DF519,RMDF!DM519,RMDF!DT519,RMDF!EA519,RMDF!EH519,RMDF!EO519,RMDF!EV519), RMDF!FC519=ROUND(RMDF!FC519,4))</f>
        <v>1</v>
      </c>
      <c r="FA519" s="317">
        <f>RMDF!FA519</f>
        <v>0</v>
      </c>
      <c r="FB519" s="318" t="str">
        <f>IF(FA519=0,"",_xlfn.XLOOKUP(FA519,StatePicklist!$1:$1,StatePicklist!$3:$3,"NA",0))</f>
        <v/>
      </c>
      <c r="FC519" s="297" t="str">
        <f ca="1">IF(RMDF!FB519="", "", IF(ISNUMBER(MATCH(RMDF!FB519, INDIRECT(FB519), 0)), "OK", "Invalid"))</f>
        <v/>
      </c>
    </row>
    <row r="520" spans="1:159" s="205" customFormat="1" ht="39.9" customHeight="1" x14ac:dyDescent="0.25">
      <c r="A520" s="206"/>
      <c r="B520" s="196"/>
      <c r="C520" s="197"/>
      <c r="D520" s="198"/>
      <c r="E520" s="199"/>
      <c r="F520" s="200"/>
      <c r="G520" s="201"/>
      <c r="H520" s="292"/>
      <c r="I520" s="305">
        <f>RMDF!I520</f>
        <v>0</v>
      </c>
      <c r="J520" s="305" t="str">
        <f>IF(I520=ProductCode!$B$30,"PDReclPost",IF(OR(I520=ProductCode!$C$30,I520=ProductCode!$E$30,I520=ProductCode!$G$30),"PDPreCon",IF(OR(I520=ProductCode!$D$30,I520=ProductCode!$F$30),"PDNotReclPost","")))</f>
        <v/>
      </c>
      <c r="K520" s="305" t="str">
        <f t="shared" si="30"/>
        <v/>
      </c>
      <c r="L520" s="289"/>
      <c r="M520" s="305" t="str">
        <f t="shared" si="30"/>
        <v/>
      </c>
      <c r="N520" s="289" t="b">
        <f>AND(RMDF!N520&gt;=0, RMDF!N520&lt;=1-RMDF!L520, RMDF!N520=ROUND(RMDF!N520,4))</f>
        <v>1</v>
      </c>
      <c r="O520" s="286" t="str">
        <f>IF(P520="","",IF(I520="","",IF(LEFT(I520,13)="Reclaimed pos",RawMaterialCode!$E$569,RawMaterialCode!$E$568)))</f>
        <v>Reclaimed pre-consumer mixed fibers (RM0578)</v>
      </c>
      <c r="P520" s="295">
        <f t="shared" si="31"/>
        <v>1</v>
      </c>
      <c r="Q520" s="202"/>
      <c r="R520" s="203"/>
      <c r="S520" s="204" t="str">
        <f t="shared" si="32"/>
        <v/>
      </c>
      <c r="T520" s="281"/>
      <c r="U520" s="281"/>
      <c r="V520" s="281"/>
      <c r="W520" s="281"/>
      <c r="X520" s="317">
        <f>RMDF!X520</f>
        <v>0</v>
      </c>
      <c r="Y520" s="318" t="str">
        <f>IF(X520=0,"",_xlfn.XLOOKUP(X520,StatePicklist!$1:$1,StatePicklist!$3:$3,"NA",0))</f>
        <v/>
      </c>
      <c r="Z520" s="297" t="str">
        <f ca="1">IF(RMDF!Y520="", "", IF(ISNUMBER(MATCH(RMDF!Y520, INDIRECT(Y520), 0)), "OK", "Invalid"))</f>
        <v/>
      </c>
      <c r="AA520" s="281"/>
      <c r="AB520" s="281"/>
      <c r="AC520" s="281"/>
      <c r="AD520" s="281" t="b">
        <f>AND(RMDF!AG520&gt;=0, RMDF!AG520&lt;=1-RMDF!Z520, RMDF!AG520=ROUND(RMDF!AG520,4))</f>
        <v>1</v>
      </c>
      <c r="AE520" s="317">
        <f>RMDF!AE520</f>
        <v>0</v>
      </c>
      <c r="AF520" s="318" t="str">
        <f>IF(AE520=0,"",_xlfn.XLOOKUP(AE520,StatePicklist!$1:$1,StatePicklist!$3:$3,"NA",0))</f>
        <v/>
      </c>
      <c r="AG520" s="297" t="str">
        <f ca="1">IF(RMDF!AF520="", "", IF(ISNUMBER(MATCH(RMDF!AF520, INDIRECT(AF520), 0)), "OK", "Invalid"))</f>
        <v/>
      </c>
      <c r="AH520" s="281"/>
      <c r="AI520" s="281"/>
      <c r="AJ520" s="281"/>
      <c r="AK520" s="281" t="b">
        <f>AND(RMDF!AN520&gt;=0, RMDF!AN520&lt;=1-SUM(RMDF!Z520,RMDF!AG520), RMDF!AN520=ROUND(RMDF!AN520,4))</f>
        <v>1</v>
      </c>
      <c r="AL520" s="317">
        <f>RMDF!AL520</f>
        <v>0</v>
      </c>
      <c r="AM520" s="318" t="str">
        <f>IF(AL520=0,"",_xlfn.XLOOKUP(AL520,StatePicklist!$1:$1,StatePicklist!$3:$3,"NA",0))</f>
        <v/>
      </c>
      <c r="AN520" s="297" t="str">
        <f ca="1">IF(RMDF!AM520="", "", IF(ISNUMBER(MATCH(RMDF!AM520, INDIRECT(AM520), 0)), "OK", "Invalid"))</f>
        <v/>
      </c>
      <c r="AO520" s="281"/>
      <c r="AP520" s="281"/>
      <c r="AQ520" s="281"/>
      <c r="AR520" s="281" t="b">
        <f>AND(RMDF!AU520&gt;=0, RMDF!AU520&lt;=1-SUM(RMDF!Z520,RMDF!AG520,RMDF!AN520), RMDF!AU520=ROUND(RMDF!AU520,4))</f>
        <v>1</v>
      </c>
      <c r="AS520" s="317">
        <f>RMDF!AS520</f>
        <v>0</v>
      </c>
      <c r="AT520" s="318" t="str">
        <f>IF(AS520=0,"",_xlfn.XLOOKUP(AS520,StatePicklist!$1:$1,StatePicklist!$3:$3,"NA",0))</f>
        <v/>
      </c>
      <c r="AU520" s="297" t="str">
        <f ca="1">IF(RMDF!AT520="", "", IF(ISNUMBER(MATCH(RMDF!AT520, INDIRECT(AT520), 0)), "OK", "Invalid"))</f>
        <v/>
      </c>
      <c r="AV520" s="281"/>
      <c r="AW520" s="281"/>
      <c r="AX520" s="281"/>
      <c r="AY520" s="281" t="b">
        <f>AND(RMDF!BB520&gt;=0, RMDF!BB520&lt;=1-SUM(RMDF!Z520,RMDF!AG520,RMDF!AN520,RMDF!AU520), RMDF!BB520=ROUND(RMDF!BB520,4))</f>
        <v>1</v>
      </c>
      <c r="AZ520" s="317">
        <f>RMDF!AZ520</f>
        <v>0</v>
      </c>
      <c r="BA520" s="318" t="str">
        <f>IF(AZ520=0,"",_xlfn.XLOOKUP(AZ520,StatePicklist!$1:$1,StatePicklist!$3:$3,"NA",0))</f>
        <v/>
      </c>
      <c r="BB520" s="297" t="str">
        <f ca="1">IF(RMDF!BA520="", "", IF(ISNUMBER(MATCH(RMDF!BA520, INDIRECT(BA520), 0)), "OK", "Invalid"))</f>
        <v/>
      </c>
      <c r="BC520" s="281"/>
      <c r="BD520" s="281"/>
      <c r="BE520" s="281"/>
      <c r="BF520" s="281" t="b">
        <f>AND(RMDF!BI520&gt;=0, RMDF!BI520&lt;=1-SUM(RMDF!Z520,RMDF!AG520,RMDF!AN520,RMDF!AU520,RMDF!BB520), RMDF!BI520=ROUND(RMDF!BI520,4))</f>
        <v>1</v>
      </c>
      <c r="BG520" s="317">
        <f>RMDF!BG520</f>
        <v>0</v>
      </c>
      <c r="BH520" s="318" t="str">
        <f>IF(BG520=0,"",_xlfn.XLOOKUP(BG520,StatePicklist!$1:$1,StatePicklist!$3:$3,"NA",0))</f>
        <v/>
      </c>
      <c r="BI520" s="297" t="str">
        <f ca="1">IF(RMDF!BH520="", "", IF(ISNUMBER(MATCH(RMDF!BH520, INDIRECT(BH520), 0)), "OK", "Invalid"))</f>
        <v/>
      </c>
      <c r="BJ520" s="281"/>
      <c r="BK520" s="281"/>
      <c r="BL520" s="281"/>
      <c r="BM520" s="281" t="b">
        <f>AND(RMDF!BP520&gt;=0, RMDF!BP520&lt;=1-SUM(RMDF!Z520,RMDF!AG520,RMDF!AN520,RMDF!AU520,RMDF!BB520,RMDF!BI520), RMDF!BP520=ROUND(RMDF!BP520,4))</f>
        <v>1</v>
      </c>
      <c r="BN520" s="317">
        <f>RMDF!BN520</f>
        <v>0</v>
      </c>
      <c r="BO520" s="318" t="str">
        <f>IF(BN520=0,"",_xlfn.XLOOKUP(BN520,StatePicklist!$1:$1,StatePicklist!$3:$3,"NA",0))</f>
        <v/>
      </c>
      <c r="BP520" s="297" t="str">
        <f ca="1">IF(RMDF!BO520="", "", IF(ISNUMBER(MATCH(RMDF!BO520, INDIRECT(BO520), 0)), "OK", "Invalid"))</f>
        <v/>
      </c>
      <c r="BQ520" s="281"/>
      <c r="BR520" s="281"/>
      <c r="BS520" s="281"/>
      <c r="BT520" s="281" t="b">
        <f>AND(RMDF!BW520&gt;=0, RMDF!BW520&lt;=1-SUM(RMDF!Z520,RMDF!AG520,RMDF!AN520,RMDF!AU520,RMDF!BB520,RMDF!BI520,RMDF!BP520), RMDF!BW520=ROUND(RMDF!BW520,4))</f>
        <v>1</v>
      </c>
      <c r="BU520" s="317">
        <f>RMDF!BU520</f>
        <v>0</v>
      </c>
      <c r="BV520" s="318" t="str">
        <f>IF(BU520=0,"",_xlfn.XLOOKUP(BU520,StatePicklist!$1:$1,StatePicklist!$3:$3,"NA",0))</f>
        <v/>
      </c>
      <c r="BW520" s="297" t="str">
        <f ca="1">IF(RMDF!BV520="", "", IF(ISNUMBER(MATCH(RMDF!BV520, INDIRECT(BV520), 0)), "OK", "Invalid"))</f>
        <v/>
      </c>
      <c r="BX520" s="281"/>
      <c r="BY520" s="281"/>
      <c r="BZ520" s="281"/>
      <c r="CA520" s="281" t="b">
        <f>AND(RMDF!CD520&gt;=0, RMDF!CD520&lt;=1-SUM(RMDF!Z520,RMDF!AG520,RMDF!AN520,RMDF!AU520,RMDF!BB520,RMDF!BI520,RMDF!BP520,RMDF!BW520), RMDF!CD520=ROUND(RMDF!CD520,4))</f>
        <v>1</v>
      </c>
      <c r="CB520" s="317">
        <f>RMDF!CB520</f>
        <v>0</v>
      </c>
      <c r="CC520" s="318" t="str">
        <f>IF(CB520=0,"",_xlfn.XLOOKUP(CB520,StatePicklist!$1:$1,StatePicklist!$3:$3,"NA",0))</f>
        <v/>
      </c>
      <c r="CD520" s="297" t="str">
        <f ca="1">IF(RMDF!CC520="", "", IF(ISNUMBER(MATCH(RMDF!CC520, INDIRECT(CC520), 0)), "OK", "Invalid"))</f>
        <v/>
      </c>
      <c r="CE520" s="281"/>
      <c r="CF520" s="281"/>
      <c r="CG520" s="281"/>
      <c r="CH520" s="281" t="b">
        <f>AND(RMDF!CK520&gt;=0, RMDF!CK520&lt;=1-SUM(RMDF!Z520,RMDF!AG520,RMDF!AN520,RMDF!AU520,RMDF!BB520,RMDF!BI520,RMDF!BP520,RMDF!BW520,RMDF!CD520), RMDF!CK520=ROUND(RMDF!CK520,4))</f>
        <v>1</v>
      </c>
      <c r="CI520" s="317">
        <f>RMDF!CI520</f>
        <v>0</v>
      </c>
      <c r="CJ520" s="318" t="str">
        <f>IF(CI520=0,"",_xlfn.XLOOKUP(CI520,StatePicklist!$1:$1,StatePicklist!$3:$3,"NA",0))</f>
        <v/>
      </c>
      <c r="CK520" s="297" t="str">
        <f ca="1">IF(RMDF!CJ520="", "", IF(ISNUMBER(MATCH(RMDF!CJ520, INDIRECT(CJ520), 0)), "OK", "Invalid"))</f>
        <v/>
      </c>
      <c r="CL520" s="281"/>
      <c r="CM520" s="281"/>
      <c r="CN520" s="281"/>
      <c r="CO520" s="281" t="b">
        <f>AND(RMDF!CR520&gt;=0, RMDF!CR520&lt;=1-SUM(RMDF!Z520,RMDF!AG520,RMDF!AN520,RMDF!AU520,RMDF!BB520,RMDF!BI520,RMDF!BP520,RMDF!BW520,RMDF!CD520,RMDF!CK520), RMDF!CR520=ROUND(RMDF!CR520,4))</f>
        <v>1</v>
      </c>
      <c r="CP520" s="317">
        <f>RMDF!CP520</f>
        <v>0</v>
      </c>
      <c r="CQ520" s="318" t="str">
        <f>IF(CP520=0,"",_xlfn.XLOOKUP(CP520,StatePicklist!$1:$1,StatePicklist!$3:$3,"NA",0))</f>
        <v/>
      </c>
      <c r="CR520" s="297" t="str">
        <f ca="1">IF(RMDF!CQ520="", "", IF(ISNUMBER(MATCH(RMDF!CQ520, INDIRECT(CQ520), 0)), "OK", "Invalid"))</f>
        <v/>
      </c>
      <c r="CS520" s="281"/>
      <c r="CT520" s="281"/>
      <c r="CU520" s="281"/>
      <c r="CV520" s="281" t="b">
        <f>AND(RMDF!CY520&gt;=0, RMDF!CY520&lt;=1-SUM(RMDF!Z520,RMDF!AG520,RMDF!AN520,RMDF!AU520,RMDF!BB520,RMDF!BI520,RMDF!BP520,RMDF!BW520,RMDF!CD520,RMDF!CK520,RMDF!CR520), RMDF!CY520=ROUND(RMDF!CY520,4))</f>
        <v>1</v>
      </c>
      <c r="CW520" s="317">
        <f>RMDF!CW520</f>
        <v>0</v>
      </c>
      <c r="CX520" s="318" t="str">
        <f>IF(CW520=0,"",_xlfn.XLOOKUP(CW520,StatePicklist!$1:$1,StatePicklist!$3:$3,"NA",0))</f>
        <v/>
      </c>
      <c r="CY520" s="297" t="str">
        <f ca="1">IF(RMDF!CX520="", "", IF(ISNUMBER(MATCH(RMDF!CX520, INDIRECT(CX520), 0)), "OK", "Invalid"))</f>
        <v/>
      </c>
      <c r="CZ520" s="281"/>
      <c r="DA520" s="281"/>
      <c r="DB520" s="281"/>
      <c r="DC520" s="281" t="b">
        <f>AND(RMDF!DF520&gt;=0, RMDF!DF520&lt;=1-SUM(RMDF!Z520,RMDF!AG520,RMDF!AN520,RMDF!AU520,RMDF!BB520,RMDF!BI520,RMDF!BP520,RMDF!BW520,RMDF!CD520,RMDF!CK520,RMDF!CR520,RMDF!CY520), RMDF!DF520=ROUND(RMDF!DF520,4))</f>
        <v>1</v>
      </c>
      <c r="DD520" s="317">
        <f>RMDF!DD520</f>
        <v>0</v>
      </c>
      <c r="DE520" s="318" t="str">
        <f>IF(DD520=0,"",_xlfn.XLOOKUP(DD520,StatePicklist!$1:$1,StatePicklist!$3:$3,"NA",0))</f>
        <v/>
      </c>
      <c r="DF520" s="297" t="str">
        <f ca="1">IF(RMDF!DE520="", "", IF(ISNUMBER(MATCH(RMDF!DE520, INDIRECT(DE520), 0)), "OK", "Invalid"))</f>
        <v/>
      </c>
      <c r="DG520" s="281"/>
      <c r="DH520" s="281"/>
      <c r="DI520" s="281"/>
      <c r="DJ520" s="281" t="b">
        <f>AND(RMDF!DM520&gt;=0, RMDF!DM520&lt;=1-SUM(RMDF!Z520,RMDF!AG520,RMDF!AN520,RMDF!AU520,RMDF!BB520,RMDF!BI520,RMDF!BP520,RMDF!BW520,RMDF!CD520,RMDF!CK520,RMDF!CR520,RMDF!CY520,RMDF!DF520), RMDF!DM520=ROUND(RMDF!DM520,4))</f>
        <v>1</v>
      </c>
      <c r="DK520" s="317">
        <f>RMDF!DK520</f>
        <v>0</v>
      </c>
      <c r="DL520" s="318" t="str">
        <f>IF(DK520=0,"",_xlfn.XLOOKUP(DK520,StatePicklist!$1:$1,StatePicklist!$3:$3,"NA",0))</f>
        <v/>
      </c>
      <c r="DM520" s="297" t="str">
        <f ca="1">IF(RMDF!DL520="", "", IF(ISNUMBER(MATCH(RMDF!DL520, INDIRECT(DL520), 0)), "OK", "Invalid"))</f>
        <v/>
      </c>
      <c r="DN520" s="281"/>
      <c r="DO520" s="281"/>
      <c r="DP520" s="281"/>
      <c r="DQ520" s="281" t="b">
        <f>AND(RMDF!DT520&gt;=0, RMDF!DT520&lt;=1-SUM(RMDF!Z520,RMDF!AG520,RMDF!AN520,RMDF!AU520,RMDF!BB520,RMDF!BI520,RMDF!BP520,RMDF!BW520,RMDF!CD520,RMDF!CK520,RMDF!CR520,RMDF!CY520,RMDF!DF520,RMDF!DM520), RMDF!DT520=ROUND(RMDF!DT520,4))</f>
        <v>1</v>
      </c>
      <c r="DR520" s="317">
        <f>RMDF!DR520</f>
        <v>0</v>
      </c>
      <c r="DS520" s="318" t="str">
        <f>IF(DR520=0,"",_xlfn.XLOOKUP(DR520,StatePicklist!$1:$1,StatePicklist!$3:$3,"NA",0))</f>
        <v/>
      </c>
      <c r="DT520" s="297" t="str">
        <f ca="1">IF(RMDF!DS520="", "", IF(ISNUMBER(MATCH(RMDF!DS520, INDIRECT(DS520), 0)), "OK", "Invalid"))</f>
        <v/>
      </c>
      <c r="DU520" s="281"/>
      <c r="DV520" s="281"/>
      <c r="DW520" s="281"/>
      <c r="DX520" s="281" t="b">
        <f>AND(RMDF!EA520&gt;=0, RMDF!EA520&lt;=1-SUM(RMDF!Z520,RMDF!AG520,RMDF!AN520,RMDF!AU520,RMDF!BB520,RMDF!BI520,RMDF!BP520,RMDF!BW520,RMDF!CD520,RMDF!CK520,RMDF!CR520,RMDF!CY520,RMDF!DF520,RMDF!DM520,RMDF!DT520), RMDF!EA520=ROUND(RMDF!EA520,4))</f>
        <v>1</v>
      </c>
      <c r="DY520" s="317">
        <f>RMDF!DY520</f>
        <v>0</v>
      </c>
      <c r="DZ520" s="318" t="str">
        <f>IF(DY520=0,"",_xlfn.XLOOKUP(DY520,StatePicklist!$1:$1,StatePicklist!$3:$3,"NA",0))</f>
        <v/>
      </c>
      <c r="EA520" s="297" t="str">
        <f ca="1">IF(RMDF!DZ520="", "", IF(ISNUMBER(MATCH(RMDF!DZ520, INDIRECT(DZ520), 0)), "OK", "Invalid"))</f>
        <v/>
      </c>
      <c r="EB520" s="281"/>
      <c r="EC520" s="281"/>
      <c r="ED520" s="281"/>
      <c r="EE520" s="281" t="b">
        <f>AND(RMDF!EH520&gt;=0, RMDF!EH520&lt;=1-SUM(RMDF!Z520,RMDF!AG520,RMDF!AN520,RMDF!AU520,RMDF!BB520,RMDF!BI520,RMDF!BP520,RMDF!BW520,RMDF!CD520,RMDF!CK520,RMDF!CR520,RMDF!CY520,RMDF!DF520,RMDF!DM520,RMDF!DT520,RMDF!EA520), RMDF!EH520=ROUND(RMDF!EH520,4))</f>
        <v>1</v>
      </c>
      <c r="EF520" s="317">
        <f>RMDF!EF520</f>
        <v>0</v>
      </c>
      <c r="EG520" s="318" t="str">
        <f>IF(EF520=0,"",_xlfn.XLOOKUP(EF520,StatePicklist!$1:$1,StatePicklist!$3:$3,"NA",0))</f>
        <v/>
      </c>
      <c r="EH520" s="297" t="str">
        <f ca="1">IF(RMDF!EG520="", "", IF(ISNUMBER(MATCH(RMDF!EG520, INDIRECT(EG520), 0)), "OK", "Invalid"))</f>
        <v/>
      </c>
      <c r="EI520" s="281"/>
      <c r="EJ520" s="281"/>
      <c r="EK520" s="281"/>
      <c r="EL520" s="281" t="b">
        <f>AND(RMDF!EO520&gt;=0, RMDF!EO520&lt;=1-SUM(RMDF!Z520,RMDF!AG520,RMDF!AN520,RMDF!AU520,RMDF!BB520,RMDF!BI520,RMDF!BP520,RMDF!BW520,RMDF!CD520,RMDF!CK520,RMDF!CR520,RMDF!CY520,RMDF!DF520,RMDF!DM520,RMDF!DT520,RMDF!EA520,RMDF!EH520), RMDF!EO520=ROUND(RMDF!EO520,4))</f>
        <v>1</v>
      </c>
      <c r="EM520" s="317">
        <f>RMDF!EM520</f>
        <v>0</v>
      </c>
      <c r="EN520" s="318" t="str">
        <f>IF(EM520=0,"",_xlfn.XLOOKUP(EM520,StatePicklist!$1:$1,StatePicklist!$3:$3,"NA",0))</f>
        <v/>
      </c>
      <c r="EO520" s="297" t="str">
        <f ca="1">IF(RMDF!EN520="", "", IF(ISNUMBER(MATCH(RMDF!EN520, INDIRECT(EN520), 0)), "OK", "Invalid"))</f>
        <v/>
      </c>
      <c r="EP520" s="281"/>
      <c r="EQ520" s="281"/>
      <c r="ER520" s="281"/>
      <c r="ES520" s="281" t="b">
        <f>AND(RMDF!EV520&gt;=0, RMDF!EV520&lt;=1-SUM(RMDF!Z520,RMDF!AG520,RMDF!AN520,RMDF!AU520,RMDF!BB520,RMDF!BI520,RMDF!BP520,RMDF!BW520,RMDF!CD520,RMDF!CK520,RMDF!CR520,RMDF!CY520,RMDF!DF520,RMDF!DM520,RMDF!DT520,RMDF!EA520,RMDF!EH520,RMDF!EO520), RMDF!EV520=ROUND(RMDF!EV520,4))</f>
        <v>1</v>
      </c>
      <c r="ET520" s="317">
        <f>RMDF!ET520</f>
        <v>0</v>
      </c>
      <c r="EU520" s="318" t="str">
        <f>IF(ET520=0,"",_xlfn.XLOOKUP(ET520,StatePicklist!$1:$1,StatePicklist!$3:$3,"NA",0))</f>
        <v/>
      </c>
      <c r="EV520" s="297" t="str">
        <f ca="1">IF(RMDF!EU520="", "", IF(ISNUMBER(MATCH(RMDF!EU520, INDIRECT(EU520), 0)), "OK", "Invalid"))</f>
        <v/>
      </c>
      <c r="EW520" s="281"/>
      <c r="EX520" s="281"/>
      <c r="EY520" s="281"/>
      <c r="EZ520" s="281" t="b">
        <f>AND(RMDF!FC520&gt;=0, RMDF!FC520&lt;=1-SUM(RMDF!Z520,RMDF!AG520,RMDF!AN520,RMDF!AU520,RMDF!BB520,RMDF!BI520,RMDF!BP520,RMDF!BW520,RMDF!CD520,RMDF!CK520,RMDF!CR520,RMDF!CY520,RMDF!DF520,RMDF!DM520,RMDF!DT520,RMDF!EA520,RMDF!EH520,RMDF!EO520,RMDF!EV520), RMDF!FC520=ROUND(RMDF!FC520,4))</f>
        <v>1</v>
      </c>
      <c r="FA520" s="317">
        <f>RMDF!FA520</f>
        <v>0</v>
      </c>
      <c r="FB520" s="318" t="str">
        <f>IF(FA520=0,"",_xlfn.XLOOKUP(FA520,StatePicklist!$1:$1,StatePicklist!$3:$3,"NA",0))</f>
        <v/>
      </c>
      <c r="FC520" s="297" t="str">
        <f ca="1">IF(RMDF!FB520="", "", IF(ISNUMBER(MATCH(RMDF!FB520, INDIRECT(FB520), 0)), "OK", "Invalid"))</f>
        <v/>
      </c>
    </row>
    <row r="521" spans="1:159" s="205" customFormat="1" ht="39.9" customHeight="1" x14ac:dyDescent="0.25">
      <c r="A521" s="206"/>
      <c r="B521" s="196"/>
      <c r="C521" s="197"/>
      <c r="D521" s="198"/>
      <c r="E521" s="199"/>
      <c r="F521" s="200"/>
      <c r="G521" s="201"/>
      <c r="H521" s="292"/>
      <c r="I521" s="305">
        <f>RMDF!I521</f>
        <v>0</v>
      </c>
      <c r="J521" s="305" t="str">
        <f>IF(I521=ProductCode!$B$30,"PDReclPost",IF(OR(I521=ProductCode!$C$30,I521=ProductCode!$E$30,I521=ProductCode!$G$30),"PDPreCon",IF(OR(I521=ProductCode!$D$30,I521=ProductCode!$F$30),"PDNotReclPost","")))</f>
        <v/>
      </c>
      <c r="K521" s="305" t="str">
        <f t="shared" si="30"/>
        <v/>
      </c>
      <c r="L521" s="289"/>
      <c r="M521" s="305" t="str">
        <f t="shared" si="30"/>
        <v/>
      </c>
      <c r="N521" s="289" t="b">
        <f>AND(RMDF!N521&gt;=0, RMDF!N521&lt;=1-RMDF!L521, RMDF!N521=ROUND(RMDF!N521,4))</f>
        <v>1</v>
      </c>
      <c r="O521" s="286" t="str">
        <f>IF(P521="","",IF(I521="","",IF(LEFT(I521,13)="Reclaimed pos",RawMaterialCode!$E$569,RawMaterialCode!$E$568)))</f>
        <v>Reclaimed pre-consumer mixed fibers (RM0578)</v>
      </c>
      <c r="P521" s="295">
        <f t="shared" si="31"/>
        <v>1</v>
      </c>
      <c r="Q521" s="202"/>
      <c r="R521" s="203"/>
      <c r="S521" s="204" t="str">
        <f t="shared" si="32"/>
        <v/>
      </c>
      <c r="T521" s="281"/>
      <c r="U521" s="281"/>
      <c r="V521" s="281"/>
      <c r="W521" s="281"/>
      <c r="X521" s="317">
        <f>RMDF!X521</f>
        <v>0</v>
      </c>
      <c r="Y521" s="318" t="str">
        <f>IF(X521=0,"",_xlfn.XLOOKUP(X521,StatePicklist!$1:$1,StatePicklist!$3:$3,"NA",0))</f>
        <v/>
      </c>
      <c r="Z521" s="297" t="str">
        <f ca="1">IF(RMDF!Y521="", "", IF(ISNUMBER(MATCH(RMDF!Y521, INDIRECT(Y521), 0)), "OK", "Invalid"))</f>
        <v/>
      </c>
      <c r="AA521" s="281"/>
      <c r="AB521" s="281"/>
      <c r="AC521" s="281"/>
      <c r="AD521" s="281" t="b">
        <f>AND(RMDF!AG521&gt;=0, RMDF!AG521&lt;=1-RMDF!Z521, RMDF!AG521=ROUND(RMDF!AG521,4))</f>
        <v>1</v>
      </c>
      <c r="AE521" s="317">
        <f>RMDF!AE521</f>
        <v>0</v>
      </c>
      <c r="AF521" s="318" t="str">
        <f>IF(AE521=0,"",_xlfn.XLOOKUP(AE521,StatePicklist!$1:$1,StatePicklist!$3:$3,"NA",0))</f>
        <v/>
      </c>
      <c r="AG521" s="297" t="str">
        <f ca="1">IF(RMDF!AF521="", "", IF(ISNUMBER(MATCH(RMDF!AF521, INDIRECT(AF521), 0)), "OK", "Invalid"))</f>
        <v/>
      </c>
      <c r="AH521" s="281"/>
      <c r="AI521" s="281"/>
      <c r="AJ521" s="281"/>
      <c r="AK521" s="281" t="b">
        <f>AND(RMDF!AN521&gt;=0, RMDF!AN521&lt;=1-SUM(RMDF!Z521,RMDF!AG521), RMDF!AN521=ROUND(RMDF!AN521,4))</f>
        <v>1</v>
      </c>
      <c r="AL521" s="317">
        <f>RMDF!AL521</f>
        <v>0</v>
      </c>
      <c r="AM521" s="318" t="str">
        <f>IF(AL521=0,"",_xlfn.XLOOKUP(AL521,StatePicklist!$1:$1,StatePicklist!$3:$3,"NA",0))</f>
        <v/>
      </c>
      <c r="AN521" s="297" t="str">
        <f ca="1">IF(RMDF!AM521="", "", IF(ISNUMBER(MATCH(RMDF!AM521, INDIRECT(AM521), 0)), "OK", "Invalid"))</f>
        <v/>
      </c>
      <c r="AO521" s="281"/>
      <c r="AP521" s="281"/>
      <c r="AQ521" s="281"/>
      <c r="AR521" s="281" t="b">
        <f>AND(RMDF!AU521&gt;=0, RMDF!AU521&lt;=1-SUM(RMDF!Z521,RMDF!AG521,RMDF!AN521), RMDF!AU521=ROUND(RMDF!AU521,4))</f>
        <v>1</v>
      </c>
      <c r="AS521" s="317">
        <f>RMDF!AS521</f>
        <v>0</v>
      </c>
      <c r="AT521" s="318" t="str">
        <f>IF(AS521=0,"",_xlfn.XLOOKUP(AS521,StatePicklist!$1:$1,StatePicklist!$3:$3,"NA",0))</f>
        <v/>
      </c>
      <c r="AU521" s="297" t="str">
        <f ca="1">IF(RMDF!AT521="", "", IF(ISNUMBER(MATCH(RMDF!AT521, INDIRECT(AT521), 0)), "OK", "Invalid"))</f>
        <v/>
      </c>
      <c r="AV521" s="281"/>
      <c r="AW521" s="281"/>
      <c r="AX521" s="281"/>
      <c r="AY521" s="281" t="b">
        <f>AND(RMDF!BB521&gt;=0, RMDF!BB521&lt;=1-SUM(RMDF!Z521,RMDF!AG521,RMDF!AN521,RMDF!AU521), RMDF!BB521=ROUND(RMDF!BB521,4))</f>
        <v>1</v>
      </c>
      <c r="AZ521" s="317">
        <f>RMDF!AZ521</f>
        <v>0</v>
      </c>
      <c r="BA521" s="318" t="str">
        <f>IF(AZ521=0,"",_xlfn.XLOOKUP(AZ521,StatePicklist!$1:$1,StatePicklist!$3:$3,"NA",0))</f>
        <v/>
      </c>
      <c r="BB521" s="297" t="str">
        <f ca="1">IF(RMDF!BA521="", "", IF(ISNUMBER(MATCH(RMDF!BA521, INDIRECT(BA521), 0)), "OK", "Invalid"))</f>
        <v/>
      </c>
      <c r="BC521" s="281"/>
      <c r="BD521" s="281"/>
      <c r="BE521" s="281"/>
      <c r="BF521" s="281" t="b">
        <f>AND(RMDF!BI521&gt;=0, RMDF!BI521&lt;=1-SUM(RMDF!Z521,RMDF!AG521,RMDF!AN521,RMDF!AU521,RMDF!BB521), RMDF!BI521=ROUND(RMDF!BI521,4))</f>
        <v>1</v>
      </c>
      <c r="BG521" s="317">
        <f>RMDF!BG521</f>
        <v>0</v>
      </c>
      <c r="BH521" s="318" t="str">
        <f>IF(BG521=0,"",_xlfn.XLOOKUP(BG521,StatePicklist!$1:$1,StatePicklist!$3:$3,"NA",0))</f>
        <v/>
      </c>
      <c r="BI521" s="297" t="str">
        <f ca="1">IF(RMDF!BH521="", "", IF(ISNUMBER(MATCH(RMDF!BH521, INDIRECT(BH521), 0)), "OK", "Invalid"))</f>
        <v/>
      </c>
      <c r="BJ521" s="281"/>
      <c r="BK521" s="281"/>
      <c r="BL521" s="281"/>
      <c r="BM521" s="281" t="b">
        <f>AND(RMDF!BP521&gt;=0, RMDF!BP521&lt;=1-SUM(RMDF!Z521,RMDF!AG521,RMDF!AN521,RMDF!AU521,RMDF!BB521,RMDF!BI521), RMDF!BP521=ROUND(RMDF!BP521,4))</f>
        <v>1</v>
      </c>
      <c r="BN521" s="317">
        <f>RMDF!BN521</f>
        <v>0</v>
      </c>
      <c r="BO521" s="318" t="str">
        <f>IF(BN521=0,"",_xlfn.XLOOKUP(BN521,StatePicklist!$1:$1,StatePicklist!$3:$3,"NA",0))</f>
        <v/>
      </c>
      <c r="BP521" s="297" t="str">
        <f ca="1">IF(RMDF!BO521="", "", IF(ISNUMBER(MATCH(RMDF!BO521, INDIRECT(BO521), 0)), "OK", "Invalid"))</f>
        <v/>
      </c>
      <c r="BQ521" s="281"/>
      <c r="BR521" s="281"/>
      <c r="BS521" s="281"/>
      <c r="BT521" s="281" t="b">
        <f>AND(RMDF!BW521&gt;=0, RMDF!BW521&lt;=1-SUM(RMDF!Z521,RMDF!AG521,RMDF!AN521,RMDF!AU521,RMDF!BB521,RMDF!BI521,RMDF!BP521), RMDF!BW521=ROUND(RMDF!BW521,4))</f>
        <v>1</v>
      </c>
      <c r="BU521" s="317">
        <f>RMDF!BU521</f>
        <v>0</v>
      </c>
      <c r="BV521" s="318" t="str">
        <f>IF(BU521=0,"",_xlfn.XLOOKUP(BU521,StatePicklist!$1:$1,StatePicklist!$3:$3,"NA",0))</f>
        <v/>
      </c>
      <c r="BW521" s="297" t="str">
        <f ca="1">IF(RMDF!BV521="", "", IF(ISNUMBER(MATCH(RMDF!BV521, INDIRECT(BV521), 0)), "OK", "Invalid"))</f>
        <v/>
      </c>
      <c r="BX521" s="281"/>
      <c r="BY521" s="281"/>
      <c r="BZ521" s="281"/>
      <c r="CA521" s="281" t="b">
        <f>AND(RMDF!CD521&gt;=0, RMDF!CD521&lt;=1-SUM(RMDF!Z521,RMDF!AG521,RMDF!AN521,RMDF!AU521,RMDF!BB521,RMDF!BI521,RMDF!BP521,RMDF!BW521), RMDF!CD521=ROUND(RMDF!CD521,4))</f>
        <v>1</v>
      </c>
      <c r="CB521" s="317">
        <f>RMDF!CB521</f>
        <v>0</v>
      </c>
      <c r="CC521" s="318" t="str">
        <f>IF(CB521=0,"",_xlfn.XLOOKUP(CB521,StatePicklist!$1:$1,StatePicklist!$3:$3,"NA",0))</f>
        <v/>
      </c>
      <c r="CD521" s="297" t="str">
        <f ca="1">IF(RMDF!CC521="", "", IF(ISNUMBER(MATCH(RMDF!CC521, INDIRECT(CC521), 0)), "OK", "Invalid"))</f>
        <v/>
      </c>
      <c r="CE521" s="281"/>
      <c r="CF521" s="281"/>
      <c r="CG521" s="281"/>
      <c r="CH521" s="281" t="b">
        <f>AND(RMDF!CK521&gt;=0, RMDF!CK521&lt;=1-SUM(RMDF!Z521,RMDF!AG521,RMDF!AN521,RMDF!AU521,RMDF!BB521,RMDF!BI521,RMDF!BP521,RMDF!BW521,RMDF!CD521), RMDF!CK521=ROUND(RMDF!CK521,4))</f>
        <v>1</v>
      </c>
      <c r="CI521" s="317">
        <f>RMDF!CI521</f>
        <v>0</v>
      </c>
      <c r="CJ521" s="318" t="str">
        <f>IF(CI521=0,"",_xlfn.XLOOKUP(CI521,StatePicklist!$1:$1,StatePicklist!$3:$3,"NA",0))</f>
        <v/>
      </c>
      <c r="CK521" s="297" t="str">
        <f ca="1">IF(RMDF!CJ521="", "", IF(ISNUMBER(MATCH(RMDF!CJ521, INDIRECT(CJ521), 0)), "OK", "Invalid"))</f>
        <v/>
      </c>
      <c r="CL521" s="281"/>
      <c r="CM521" s="281"/>
      <c r="CN521" s="281"/>
      <c r="CO521" s="281" t="b">
        <f>AND(RMDF!CR521&gt;=0, RMDF!CR521&lt;=1-SUM(RMDF!Z521,RMDF!AG521,RMDF!AN521,RMDF!AU521,RMDF!BB521,RMDF!BI521,RMDF!BP521,RMDF!BW521,RMDF!CD521,RMDF!CK521), RMDF!CR521=ROUND(RMDF!CR521,4))</f>
        <v>1</v>
      </c>
      <c r="CP521" s="317">
        <f>RMDF!CP521</f>
        <v>0</v>
      </c>
      <c r="CQ521" s="318" t="str">
        <f>IF(CP521=0,"",_xlfn.XLOOKUP(CP521,StatePicklist!$1:$1,StatePicklist!$3:$3,"NA",0))</f>
        <v/>
      </c>
      <c r="CR521" s="297" t="str">
        <f ca="1">IF(RMDF!CQ521="", "", IF(ISNUMBER(MATCH(RMDF!CQ521, INDIRECT(CQ521), 0)), "OK", "Invalid"))</f>
        <v/>
      </c>
      <c r="CS521" s="281"/>
      <c r="CT521" s="281"/>
      <c r="CU521" s="281"/>
      <c r="CV521" s="281" t="b">
        <f>AND(RMDF!CY521&gt;=0, RMDF!CY521&lt;=1-SUM(RMDF!Z521,RMDF!AG521,RMDF!AN521,RMDF!AU521,RMDF!BB521,RMDF!BI521,RMDF!BP521,RMDF!BW521,RMDF!CD521,RMDF!CK521,RMDF!CR521), RMDF!CY521=ROUND(RMDF!CY521,4))</f>
        <v>1</v>
      </c>
      <c r="CW521" s="317">
        <f>RMDF!CW521</f>
        <v>0</v>
      </c>
      <c r="CX521" s="318" t="str">
        <f>IF(CW521=0,"",_xlfn.XLOOKUP(CW521,StatePicklist!$1:$1,StatePicklist!$3:$3,"NA",0))</f>
        <v/>
      </c>
      <c r="CY521" s="297" t="str">
        <f ca="1">IF(RMDF!CX521="", "", IF(ISNUMBER(MATCH(RMDF!CX521, INDIRECT(CX521), 0)), "OK", "Invalid"))</f>
        <v/>
      </c>
      <c r="CZ521" s="281"/>
      <c r="DA521" s="281"/>
      <c r="DB521" s="281"/>
      <c r="DC521" s="281" t="b">
        <f>AND(RMDF!DF521&gt;=0, RMDF!DF521&lt;=1-SUM(RMDF!Z521,RMDF!AG521,RMDF!AN521,RMDF!AU521,RMDF!BB521,RMDF!BI521,RMDF!BP521,RMDF!BW521,RMDF!CD521,RMDF!CK521,RMDF!CR521,RMDF!CY521), RMDF!DF521=ROUND(RMDF!DF521,4))</f>
        <v>1</v>
      </c>
      <c r="DD521" s="317">
        <f>RMDF!DD521</f>
        <v>0</v>
      </c>
      <c r="DE521" s="318" t="str">
        <f>IF(DD521=0,"",_xlfn.XLOOKUP(DD521,StatePicklist!$1:$1,StatePicklist!$3:$3,"NA",0))</f>
        <v/>
      </c>
      <c r="DF521" s="297" t="str">
        <f ca="1">IF(RMDF!DE521="", "", IF(ISNUMBER(MATCH(RMDF!DE521, INDIRECT(DE521), 0)), "OK", "Invalid"))</f>
        <v/>
      </c>
      <c r="DG521" s="281"/>
      <c r="DH521" s="281"/>
      <c r="DI521" s="281"/>
      <c r="DJ521" s="281" t="b">
        <f>AND(RMDF!DM521&gt;=0, RMDF!DM521&lt;=1-SUM(RMDF!Z521,RMDF!AG521,RMDF!AN521,RMDF!AU521,RMDF!BB521,RMDF!BI521,RMDF!BP521,RMDF!BW521,RMDF!CD521,RMDF!CK521,RMDF!CR521,RMDF!CY521,RMDF!DF521), RMDF!DM521=ROUND(RMDF!DM521,4))</f>
        <v>1</v>
      </c>
      <c r="DK521" s="317">
        <f>RMDF!DK521</f>
        <v>0</v>
      </c>
      <c r="DL521" s="318" t="str">
        <f>IF(DK521=0,"",_xlfn.XLOOKUP(DK521,StatePicklist!$1:$1,StatePicklist!$3:$3,"NA",0))</f>
        <v/>
      </c>
      <c r="DM521" s="297" t="str">
        <f ca="1">IF(RMDF!DL521="", "", IF(ISNUMBER(MATCH(RMDF!DL521, INDIRECT(DL521), 0)), "OK", "Invalid"))</f>
        <v/>
      </c>
      <c r="DN521" s="281"/>
      <c r="DO521" s="281"/>
      <c r="DP521" s="281"/>
      <c r="DQ521" s="281" t="b">
        <f>AND(RMDF!DT521&gt;=0, RMDF!DT521&lt;=1-SUM(RMDF!Z521,RMDF!AG521,RMDF!AN521,RMDF!AU521,RMDF!BB521,RMDF!BI521,RMDF!BP521,RMDF!BW521,RMDF!CD521,RMDF!CK521,RMDF!CR521,RMDF!CY521,RMDF!DF521,RMDF!DM521), RMDF!DT521=ROUND(RMDF!DT521,4))</f>
        <v>1</v>
      </c>
      <c r="DR521" s="317">
        <f>RMDF!DR521</f>
        <v>0</v>
      </c>
      <c r="DS521" s="318" t="str">
        <f>IF(DR521=0,"",_xlfn.XLOOKUP(DR521,StatePicklist!$1:$1,StatePicklist!$3:$3,"NA",0))</f>
        <v/>
      </c>
      <c r="DT521" s="297" t="str">
        <f ca="1">IF(RMDF!DS521="", "", IF(ISNUMBER(MATCH(RMDF!DS521, INDIRECT(DS521), 0)), "OK", "Invalid"))</f>
        <v/>
      </c>
      <c r="DU521" s="281"/>
      <c r="DV521" s="281"/>
      <c r="DW521" s="281"/>
      <c r="DX521" s="281" t="b">
        <f>AND(RMDF!EA521&gt;=0, RMDF!EA521&lt;=1-SUM(RMDF!Z521,RMDF!AG521,RMDF!AN521,RMDF!AU521,RMDF!BB521,RMDF!BI521,RMDF!BP521,RMDF!BW521,RMDF!CD521,RMDF!CK521,RMDF!CR521,RMDF!CY521,RMDF!DF521,RMDF!DM521,RMDF!DT521), RMDF!EA521=ROUND(RMDF!EA521,4))</f>
        <v>1</v>
      </c>
      <c r="DY521" s="317">
        <f>RMDF!DY521</f>
        <v>0</v>
      </c>
      <c r="DZ521" s="318" t="str">
        <f>IF(DY521=0,"",_xlfn.XLOOKUP(DY521,StatePicklist!$1:$1,StatePicklist!$3:$3,"NA",0))</f>
        <v/>
      </c>
      <c r="EA521" s="297" t="str">
        <f ca="1">IF(RMDF!DZ521="", "", IF(ISNUMBER(MATCH(RMDF!DZ521, INDIRECT(DZ521), 0)), "OK", "Invalid"))</f>
        <v/>
      </c>
      <c r="EB521" s="281"/>
      <c r="EC521" s="281"/>
      <c r="ED521" s="281"/>
      <c r="EE521" s="281" t="b">
        <f>AND(RMDF!EH521&gt;=0, RMDF!EH521&lt;=1-SUM(RMDF!Z521,RMDF!AG521,RMDF!AN521,RMDF!AU521,RMDF!BB521,RMDF!BI521,RMDF!BP521,RMDF!BW521,RMDF!CD521,RMDF!CK521,RMDF!CR521,RMDF!CY521,RMDF!DF521,RMDF!DM521,RMDF!DT521,RMDF!EA521), RMDF!EH521=ROUND(RMDF!EH521,4))</f>
        <v>1</v>
      </c>
      <c r="EF521" s="317">
        <f>RMDF!EF521</f>
        <v>0</v>
      </c>
      <c r="EG521" s="318" t="str">
        <f>IF(EF521=0,"",_xlfn.XLOOKUP(EF521,StatePicklist!$1:$1,StatePicklist!$3:$3,"NA",0))</f>
        <v/>
      </c>
      <c r="EH521" s="297" t="str">
        <f ca="1">IF(RMDF!EG521="", "", IF(ISNUMBER(MATCH(RMDF!EG521, INDIRECT(EG521), 0)), "OK", "Invalid"))</f>
        <v/>
      </c>
      <c r="EI521" s="281"/>
      <c r="EJ521" s="281"/>
      <c r="EK521" s="281"/>
      <c r="EL521" s="281" t="b">
        <f>AND(RMDF!EO521&gt;=0, RMDF!EO521&lt;=1-SUM(RMDF!Z521,RMDF!AG521,RMDF!AN521,RMDF!AU521,RMDF!BB521,RMDF!BI521,RMDF!BP521,RMDF!BW521,RMDF!CD521,RMDF!CK521,RMDF!CR521,RMDF!CY521,RMDF!DF521,RMDF!DM521,RMDF!DT521,RMDF!EA521,RMDF!EH521), RMDF!EO521=ROUND(RMDF!EO521,4))</f>
        <v>1</v>
      </c>
      <c r="EM521" s="317">
        <f>RMDF!EM521</f>
        <v>0</v>
      </c>
      <c r="EN521" s="318" t="str">
        <f>IF(EM521=0,"",_xlfn.XLOOKUP(EM521,StatePicklist!$1:$1,StatePicklist!$3:$3,"NA",0))</f>
        <v/>
      </c>
      <c r="EO521" s="297" t="str">
        <f ca="1">IF(RMDF!EN521="", "", IF(ISNUMBER(MATCH(RMDF!EN521, INDIRECT(EN521), 0)), "OK", "Invalid"))</f>
        <v/>
      </c>
      <c r="EP521" s="281"/>
      <c r="EQ521" s="281"/>
      <c r="ER521" s="281"/>
      <c r="ES521" s="281" t="b">
        <f>AND(RMDF!EV521&gt;=0, RMDF!EV521&lt;=1-SUM(RMDF!Z521,RMDF!AG521,RMDF!AN521,RMDF!AU521,RMDF!BB521,RMDF!BI521,RMDF!BP521,RMDF!BW521,RMDF!CD521,RMDF!CK521,RMDF!CR521,RMDF!CY521,RMDF!DF521,RMDF!DM521,RMDF!DT521,RMDF!EA521,RMDF!EH521,RMDF!EO521), RMDF!EV521=ROUND(RMDF!EV521,4))</f>
        <v>1</v>
      </c>
      <c r="ET521" s="317">
        <f>RMDF!ET521</f>
        <v>0</v>
      </c>
      <c r="EU521" s="318" t="str">
        <f>IF(ET521=0,"",_xlfn.XLOOKUP(ET521,StatePicklist!$1:$1,StatePicklist!$3:$3,"NA",0))</f>
        <v/>
      </c>
      <c r="EV521" s="297" t="str">
        <f ca="1">IF(RMDF!EU521="", "", IF(ISNUMBER(MATCH(RMDF!EU521, INDIRECT(EU521), 0)), "OK", "Invalid"))</f>
        <v/>
      </c>
      <c r="EW521" s="281"/>
      <c r="EX521" s="281"/>
      <c r="EY521" s="281"/>
      <c r="EZ521" s="281" t="b">
        <f>AND(RMDF!FC521&gt;=0, RMDF!FC521&lt;=1-SUM(RMDF!Z521,RMDF!AG521,RMDF!AN521,RMDF!AU521,RMDF!BB521,RMDF!BI521,RMDF!BP521,RMDF!BW521,RMDF!CD521,RMDF!CK521,RMDF!CR521,RMDF!CY521,RMDF!DF521,RMDF!DM521,RMDF!DT521,RMDF!EA521,RMDF!EH521,RMDF!EO521,RMDF!EV521), RMDF!FC521=ROUND(RMDF!FC521,4))</f>
        <v>1</v>
      </c>
      <c r="FA521" s="317">
        <f>RMDF!FA521</f>
        <v>0</v>
      </c>
      <c r="FB521" s="318" t="str">
        <f>IF(FA521=0,"",_xlfn.XLOOKUP(FA521,StatePicklist!$1:$1,StatePicklist!$3:$3,"NA",0))</f>
        <v/>
      </c>
      <c r="FC521" s="297" t="str">
        <f ca="1">IF(RMDF!FB521="", "", IF(ISNUMBER(MATCH(RMDF!FB521, INDIRECT(FB521), 0)), "OK", "Invalid"))</f>
        <v/>
      </c>
    </row>
    <row r="522" spans="1:159" s="205" customFormat="1" ht="39.9" customHeight="1" x14ac:dyDescent="0.25">
      <c r="A522" s="206"/>
      <c r="B522" s="196"/>
      <c r="C522" s="197"/>
      <c r="D522" s="198"/>
      <c r="E522" s="199"/>
      <c r="F522" s="200"/>
      <c r="G522" s="201"/>
      <c r="H522" s="292"/>
      <c r="I522" s="305">
        <f>RMDF!I522</f>
        <v>0</v>
      </c>
      <c r="J522" s="305" t="str">
        <f>IF(I522=ProductCode!$B$30,"PDReclPost",IF(OR(I522=ProductCode!$C$30,I522=ProductCode!$E$30,I522=ProductCode!$G$30),"PDPreCon",IF(OR(I522=ProductCode!$D$30,I522=ProductCode!$F$30),"PDNotReclPost","")))</f>
        <v/>
      </c>
      <c r="K522" s="305" t="str">
        <f t="shared" si="30"/>
        <v/>
      </c>
      <c r="L522" s="289"/>
      <c r="M522" s="305" t="str">
        <f t="shared" si="30"/>
        <v/>
      </c>
      <c r="N522" s="289" t="b">
        <f>AND(RMDF!N522&gt;=0, RMDF!N522&lt;=1-RMDF!L522, RMDF!N522=ROUND(RMDF!N522,4))</f>
        <v>1</v>
      </c>
      <c r="O522" s="286" t="str">
        <f>IF(P522="","",IF(I522="","",IF(LEFT(I522,13)="Reclaimed pos",RawMaterialCode!$E$569,RawMaterialCode!$E$568)))</f>
        <v>Reclaimed pre-consumer mixed fibers (RM0578)</v>
      </c>
      <c r="P522" s="295">
        <f t="shared" si="31"/>
        <v>1</v>
      </c>
      <c r="Q522" s="202"/>
      <c r="R522" s="203"/>
      <c r="S522" s="204" t="str">
        <f t="shared" si="32"/>
        <v/>
      </c>
      <c r="T522" s="281"/>
      <c r="U522" s="281"/>
      <c r="V522" s="281"/>
      <c r="W522" s="281"/>
      <c r="X522" s="317">
        <f>RMDF!X522</f>
        <v>0</v>
      </c>
      <c r="Y522" s="318" t="str">
        <f>IF(X522=0,"",_xlfn.XLOOKUP(X522,StatePicklist!$1:$1,StatePicklist!$3:$3,"NA",0))</f>
        <v/>
      </c>
      <c r="Z522" s="297" t="str">
        <f ca="1">IF(RMDF!Y522="", "", IF(ISNUMBER(MATCH(RMDF!Y522, INDIRECT(Y522), 0)), "OK", "Invalid"))</f>
        <v/>
      </c>
      <c r="AA522" s="281"/>
      <c r="AB522" s="281"/>
      <c r="AC522" s="281"/>
      <c r="AD522" s="281" t="b">
        <f>AND(RMDF!AG522&gt;=0, RMDF!AG522&lt;=1-RMDF!Z522, RMDF!AG522=ROUND(RMDF!AG522,4))</f>
        <v>1</v>
      </c>
      <c r="AE522" s="317">
        <f>RMDF!AE522</f>
        <v>0</v>
      </c>
      <c r="AF522" s="318" t="str">
        <f>IF(AE522=0,"",_xlfn.XLOOKUP(AE522,StatePicklist!$1:$1,StatePicklist!$3:$3,"NA",0))</f>
        <v/>
      </c>
      <c r="AG522" s="297" t="str">
        <f ca="1">IF(RMDF!AF522="", "", IF(ISNUMBER(MATCH(RMDF!AF522, INDIRECT(AF522), 0)), "OK", "Invalid"))</f>
        <v/>
      </c>
      <c r="AH522" s="281"/>
      <c r="AI522" s="281"/>
      <c r="AJ522" s="281"/>
      <c r="AK522" s="281" t="b">
        <f>AND(RMDF!AN522&gt;=0, RMDF!AN522&lt;=1-SUM(RMDF!Z522,RMDF!AG522), RMDF!AN522=ROUND(RMDF!AN522,4))</f>
        <v>1</v>
      </c>
      <c r="AL522" s="317">
        <f>RMDF!AL522</f>
        <v>0</v>
      </c>
      <c r="AM522" s="318" t="str">
        <f>IF(AL522=0,"",_xlfn.XLOOKUP(AL522,StatePicklist!$1:$1,StatePicklist!$3:$3,"NA",0))</f>
        <v/>
      </c>
      <c r="AN522" s="297" t="str">
        <f ca="1">IF(RMDF!AM522="", "", IF(ISNUMBER(MATCH(RMDF!AM522, INDIRECT(AM522), 0)), "OK", "Invalid"))</f>
        <v/>
      </c>
      <c r="AO522" s="281"/>
      <c r="AP522" s="281"/>
      <c r="AQ522" s="281"/>
      <c r="AR522" s="281" t="b">
        <f>AND(RMDF!AU522&gt;=0, RMDF!AU522&lt;=1-SUM(RMDF!Z522,RMDF!AG522,RMDF!AN522), RMDF!AU522=ROUND(RMDF!AU522,4))</f>
        <v>1</v>
      </c>
      <c r="AS522" s="317">
        <f>RMDF!AS522</f>
        <v>0</v>
      </c>
      <c r="AT522" s="318" t="str">
        <f>IF(AS522=0,"",_xlfn.XLOOKUP(AS522,StatePicklist!$1:$1,StatePicklist!$3:$3,"NA",0))</f>
        <v/>
      </c>
      <c r="AU522" s="297" t="str">
        <f ca="1">IF(RMDF!AT522="", "", IF(ISNUMBER(MATCH(RMDF!AT522, INDIRECT(AT522), 0)), "OK", "Invalid"))</f>
        <v/>
      </c>
      <c r="AV522" s="281"/>
      <c r="AW522" s="281"/>
      <c r="AX522" s="281"/>
      <c r="AY522" s="281" t="b">
        <f>AND(RMDF!BB522&gt;=0, RMDF!BB522&lt;=1-SUM(RMDF!Z522,RMDF!AG522,RMDF!AN522,RMDF!AU522), RMDF!BB522=ROUND(RMDF!BB522,4))</f>
        <v>1</v>
      </c>
      <c r="AZ522" s="317">
        <f>RMDF!AZ522</f>
        <v>0</v>
      </c>
      <c r="BA522" s="318" t="str">
        <f>IF(AZ522=0,"",_xlfn.XLOOKUP(AZ522,StatePicklist!$1:$1,StatePicklist!$3:$3,"NA",0))</f>
        <v/>
      </c>
      <c r="BB522" s="297" t="str">
        <f ca="1">IF(RMDF!BA522="", "", IF(ISNUMBER(MATCH(RMDF!BA522, INDIRECT(BA522), 0)), "OK", "Invalid"))</f>
        <v/>
      </c>
      <c r="BC522" s="281"/>
      <c r="BD522" s="281"/>
      <c r="BE522" s="281"/>
      <c r="BF522" s="281" t="b">
        <f>AND(RMDF!BI522&gt;=0, RMDF!BI522&lt;=1-SUM(RMDF!Z522,RMDF!AG522,RMDF!AN522,RMDF!AU522,RMDF!BB522), RMDF!BI522=ROUND(RMDF!BI522,4))</f>
        <v>1</v>
      </c>
      <c r="BG522" s="317">
        <f>RMDF!BG522</f>
        <v>0</v>
      </c>
      <c r="BH522" s="318" t="str">
        <f>IF(BG522=0,"",_xlfn.XLOOKUP(BG522,StatePicklist!$1:$1,StatePicklist!$3:$3,"NA",0))</f>
        <v/>
      </c>
      <c r="BI522" s="297" t="str">
        <f ca="1">IF(RMDF!BH522="", "", IF(ISNUMBER(MATCH(RMDF!BH522, INDIRECT(BH522), 0)), "OK", "Invalid"))</f>
        <v/>
      </c>
      <c r="BJ522" s="281"/>
      <c r="BK522" s="281"/>
      <c r="BL522" s="281"/>
      <c r="BM522" s="281" t="b">
        <f>AND(RMDF!BP522&gt;=0, RMDF!BP522&lt;=1-SUM(RMDF!Z522,RMDF!AG522,RMDF!AN522,RMDF!AU522,RMDF!BB522,RMDF!BI522), RMDF!BP522=ROUND(RMDF!BP522,4))</f>
        <v>1</v>
      </c>
      <c r="BN522" s="317">
        <f>RMDF!BN522</f>
        <v>0</v>
      </c>
      <c r="BO522" s="318" t="str">
        <f>IF(BN522=0,"",_xlfn.XLOOKUP(BN522,StatePicklist!$1:$1,StatePicklist!$3:$3,"NA",0))</f>
        <v/>
      </c>
      <c r="BP522" s="297" t="str">
        <f ca="1">IF(RMDF!BO522="", "", IF(ISNUMBER(MATCH(RMDF!BO522, INDIRECT(BO522), 0)), "OK", "Invalid"))</f>
        <v/>
      </c>
      <c r="BQ522" s="281"/>
      <c r="BR522" s="281"/>
      <c r="BS522" s="281"/>
      <c r="BT522" s="281" t="b">
        <f>AND(RMDF!BW522&gt;=0, RMDF!BW522&lt;=1-SUM(RMDF!Z522,RMDF!AG522,RMDF!AN522,RMDF!AU522,RMDF!BB522,RMDF!BI522,RMDF!BP522), RMDF!BW522=ROUND(RMDF!BW522,4))</f>
        <v>1</v>
      </c>
      <c r="BU522" s="317">
        <f>RMDF!BU522</f>
        <v>0</v>
      </c>
      <c r="BV522" s="318" t="str">
        <f>IF(BU522=0,"",_xlfn.XLOOKUP(BU522,StatePicklist!$1:$1,StatePicklist!$3:$3,"NA",0))</f>
        <v/>
      </c>
      <c r="BW522" s="297" t="str">
        <f ca="1">IF(RMDF!BV522="", "", IF(ISNUMBER(MATCH(RMDF!BV522, INDIRECT(BV522), 0)), "OK", "Invalid"))</f>
        <v/>
      </c>
      <c r="BX522" s="281"/>
      <c r="BY522" s="281"/>
      <c r="BZ522" s="281"/>
      <c r="CA522" s="281" t="b">
        <f>AND(RMDF!CD522&gt;=0, RMDF!CD522&lt;=1-SUM(RMDF!Z522,RMDF!AG522,RMDF!AN522,RMDF!AU522,RMDF!BB522,RMDF!BI522,RMDF!BP522,RMDF!BW522), RMDF!CD522=ROUND(RMDF!CD522,4))</f>
        <v>1</v>
      </c>
      <c r="CB522" s="317">
        <f>RMDF!CB522</f>
        <v>0</v>
      </c>
      <c r="CC522" s="318" t="str">
        <f>IF(CB522=0,"",_xlfn.XLOOKUP(CB522,StatePicklist!$1:$1,StatePicklist!$3:$3,"NA",0))</f>
        <v/>
      </c>
      <c r="CD522" s="297" t="str">
        <f ca="1">IF(RMDF!CC522="", "", IF(ISNUMBER(MATCH(RMDF!CC522, INDIRECT(CC522), 0)), "OK", "Invalid"))</f>
        <v/>
      </c>
      <c r="CE522" s="281"/>
      <c r="CF522" s="281"/>
      <c r="CG522" s="281"/>
      <c r="CH522" s="281" t="b">
        <f>AND(RMDF!CK522&gt;=0, RMDF!CK522&lt;=1-SUM(RMDF!Z522,RMDF!AG522,RMDF!AN522,RMDF!AU522,RMDF!BB522,RMDF!BI522,RMDF!BP522,RMDF!BW522,RMDF!CD522), RMDF!CK522=ROUND(RMDF!CK522,4))</f>
        <v>1</v>
      </c>
      <c r="CI522" s="317">
        <f>RMDF!CI522</f>
        <v>0</v>
      </c>
      <c r="CJ522" s="318" t="str">
        <f>IF(CI522=0,"",_xlfn.XLOOKUP(CI522,StatePicklist!$1:$1,StatePicklist!$3:$3,"NA",0))</f>
        <v/>
      </c>
      <c r="CK522" s="297" t="str">
        <f ca="1">IF(RMDF!CJ522="", "", IF(ISNUMBER(MATCH(RMDF!CJ522, INDIRECT(CJ522), 0)), "OK", "Invalid"))</f>
        <v/>
      </c>
      <c r="CL522" s="281"/>
      <c r="CM522" s="281"/>
      <c r="CN522" s="281"/>
      <c r="CO522" s="281" t="b">
        <f>AND(RMDF!CR522&gt;=0, RMDF!CR522&lt;=1-SUM(RMDF!Z522,RMDF!AG522,RMDF!AN522,RMDF!AU522,RMDF!BB522,RMDF!BI522,RMDF!BP522,RMDF!BW522,RMDF!CD522,RMDF!CK522), RMDF!CR522=ROUND(RMDF!CR522,4))</f>
        <v>1</v>
      </c>
      <c r="CP522" s="317">
        <f>RMDF!CP522</f>
        <v>0</v>
      </c>
      <c r="CQ522" s="318" t="str">
        <f>IF(CP522=0,"",_xlfn.XLOOKUP(CP522,StatePicklist!$1:$1,StatePicklist!$3:$3,"NA",0))</f>
        <v/>
      </c>
      <c r="CR522" s="297" t="str">
        <f ca="1">IF(RMDF!CQ522="", "", IF(ISNUMBER(MATCH(RMDF!CQ522, INDIRECT(CQ522), 0)), "OK", "Invalid"))</f>
        <v/>
      </c>
      <c r="CS522" s="281"/>
      <c r="CT522" s="281"/>
      <c r="CU522" s="281"/>
      <c r="CV522" s="281" t="b">
        <f>AND(RMDF!CY522&gt;=0, RMDF!CY522&lt;=1-SUM(RMDF!Z522,RMDF!AG522,RMDF!AN522,RMDF!AU522,RMDF!BB522,RMDF!BI522,RMDF!BP522,RMDF!BW522,RMDF!CD522,RMDF!CK522,RMDF!CR522), RMDF!CY522=ROUND(RMDF!CY522,4))</f>
        <v>1</v>
      </c>
      <c r="CW522" s="317">
        <f>RMDF!CW522</f>
        <v>0</v>
      </c>
      <c r="CX522" s="318" t="str">
        <f>IF(CW522=0,"",_xlfn.XLOOKUP(CW522,StatePicklist!$1:$1,StatePicklist!$3:$3,"NA",0))</f>
        <v/>
      </c>
      <c r="CY522" s="297" t="str">
        <f ca="1">IF(RMDF!CX522="", "", IF(ISNUMBER(MATCH(RMDF!CX522, INDIRECT(CX522), 0)), "OK", "Invalid"))</f>
        <v/>
      </c>
      <c r="CZ522" s="281"/>
      <c r="DA522" s="281"/>
      <c r="DB522" s="281"/>
      <c r="DC522" s="281" t="b">
        <f>AND(RMDF!DF522&gt;=0, RMDF!DF522&lt;=1-SUM(RMDF!Z522,RMDF!AG522,RMDF!AN522,RMDF!AU522,RMDF!BB522,RMDF!BI522,RMDF!BP522,RMDF!BW522,RMDF!CD522,RMDF!CK522,RMDF!CR522,RMDF!CY522), RMDF!DF522=ROUND(RMDF!DF522,4))</f>
        <v>1</v>
      </c>
      <c r="DD522" s="317">
        <f>RMDF!DD522</f>
        <v>0</v>
      </c>
      <c r="DE522" s="318" t="str">
        <f>IF(DD522=0,"",_xlfn.XLOOKUP(DD522,StatePicklist!$1:$1,StatePicklist!$3:$3,"NA",0))</f>
        <v/>
      </c>
      <c r="DF522" s="297" t="str">
        <f ca="1">IF(RMDF!DE522="", "", IF(ISNUMBER(MATCH(RMDF!DE522, INDIRECT(DE522), 0)), "OK", "Invalid"))</f>
        <v/>
      </c>
      <c r="DG522" s="281"/>
      <c r="DH522" s="281"/>
      <c r="DI522" s="281"/>
      <c r="DJ522" s="281" t="b">
        <f>AND(RMDF!DM522&gt;=0, RMDF!DM522&lt;=1-SUM(RMDF!Z522,RMDF!AG522,RMDF!AN522,RMDF!AU522,RMDF!BB522,RMDF!BI522,RMDF!BP522,RMDF!BW522,RMDF!CD522,RMDF!CK522,RMDF!CR522,RMDF!CY522,RMDF!DF522), RMDF!DM522=ROUND(RMDF!DM522,4))</f>
        <v>1</v>
      </c>
      <c r="DK522" s="317">
        <f>RMDF!DK522</f>
        <v>0</v>
      </c>
      <c r="DL522" s="318" t="str">
        <f>IF(DK522=0,"",_xlfn.XLOOKUP(DK522,StatePicklist!$1:$1,StatePicklist!$3:$3,"NA",0))</f>
        <v/>
      </c>
      <c r="DM522" s="297" t="str">
        <f ca="1">IF(RMDF!DL522="", "", IF(ISNUMBER(MATCH(RMDF!DL522, INDIRECT(DL522), 0)), "OK", "Invalid"))</f>
        <v/>
      </c>
      <c r="DN522" s="281"/>
      <c r="DO522" s="281"/>
      <c r="DP522" s="281"/>
      <c r="DQ522" s="281" t="b">
        <f>AND(RMDF!DT522&gt;=0, RMDF!DT522&lt;=1-SUM(RMDF!Z522,RMDF!AG522,RMDF!AN522,RMDF!AU522,RMDF!BB522,RMDF!BI522,RMDF!BP522,RMDF!BW522,RMDF!CD522,RMDF!CK522,RMDF!CR522,RMDF!CY522,RMDF!DF522,RMDF!DM522), RMDF!DT522=ROUND(RMDF!DT522,4))</f>
        <v>1</v>
      </c>
      <c r="DR522" s="317">
        <f>RMDF!DR522</f>
        <v>0</v>
      </c>
      <c r="DS522" s="318" t="str">
        <f>IF(DR522=0,"",_xlfn.XLOOKUP(DR522,StatePicklist!$1:$1,StatePicklist!$3:$3,"NA",0))</f>
        <v/>
      </c>
      <c r="DT522" s="297" t="str">
        <f ca="1">IF(RMDF!DS522="", "", IF(ISNUMBER(MATCH(RMDF!DS522, INDIRECT(DS522), 0)), "OK", "Invalid"))</f>
        <v/>
      </c>
      <c r="DU522" s="281"/>
      <c r="DV522" s="281"/>
      <c r="DW522" s="281"/>
      <c r="DX522" s="281" t="b">
        <f>AND(RMDF!EA522&gt;=0, RMDF!EA522&lt;=1-SUM(RMDF!Z522,RMDF!AG522,RMDF!AN522,RMDF!AU522,RMDF!BB522,RMDF!BI522,RMDF!BP522,RMDF!BW522,RMDF!CD522,RMDF!CK522,RMDF!CR522,RMDF!CY522,RMDF!DF522,RMDF!DM522,RMDF!DT522), RMDF!EA522=ROUND(RMDF!EA522,4))</f>
        <v>1</v>
      </c>
      <c r="DY522" s="317">
        <f>RMDF!DY522</f>
        <v>0</v>
      </c>
      <c r="DZ522" s="318" t="str">
        <f>IF(DY522=0,"",_xlfn.XLOOKUP(DY522,StatePicklist!$1:$1,StatePicklist!$3:$3,"NA",0))</f>
        <v/>
      </c>
      <c r="EA522" s="297" t="str">
        <f ca="1">IF(RMDF!DZ522="", "", IF(ISNUMBER(MATCH(RMDF!DZ522, INDIRECT(DZ522), 0)), "OK", "Invalid"))</f>
        <v/>
      </c>
      <c r="EB522" s="281"/>
      <c r="EC522" s="281"/>
      <c r="ED522" s="281"/>
      <c r="EE522" s="281" t="b">
        <f>AND(RMDF!EH522&gt;=0, RMDF!EH522&lt;=1-SUM(RMDF!Z522,RMDF!AG522,RMDF!AN522,RMDF!AU522,RMDF!BB522,RMDF!BI522,RMDF!BP522,RMDF!BW522,RMDF!CD522,RMDF!CK522,RMDF!CR522,RMDF!CY522,RMDF!DF522,RMDF!DM522,RMDF!DT522,RMDF!EA522), RMDF!EH522=ROUND(RMDF!EH522,4))</f>
        <v>1</v>
      </c>
      <c r="EF522" s="317">
        <f>RMDF!EF522</f>
        <v>0</v>
      </c>
      <c r="EG522" s="318" t="str">
        <f>IF(EF522=0,"",_xlfn.XLOOKUP(EF522,StatePicklist!$1:$1,StatePicklist!$3:$3,"NA",0))</f>
        <v/>
      </c>
      <c r="EH522" s="297" t="str">
        <f ca="1">IF(RMDF!EG522="", "", IF(ISNUMBER(MATCH(RMDF!EG522, INDIRECT(EG522), 0)), "OK", "Invalid"))</f>
        <v/>
      </c>
      <c r="EI522" s="281"/>
      <c r="EJ522" s="281"/>
      <c r="EK522" s="281"/>
      <c r="EL522" s="281" t="b">
        <f>AND(RMDF!EO522&gt;=0, RMDF!EO522&lt;=1-SUM(RMDF!Z522,RMDF!AG522,RMDF!AN522,RMDF!AU522,RMDF!BB522,RMDF!BI522,RMDF!BP522,RMDF!BW522,RMDF!CD522,RMDF!CK522,RMDF!CR522,RMDF!CY522,RMDF!DF522,RMDF!DM522,RMDF!DT522,RMDF!EA522,RMDF!EH522), RMDF!EO522=ROUND(RMDF!EO522,4))</f>
        <v>1</v>
      </c>
      <c r="EM522" s="317">
        <f>RMDF!EM522</f>
        <v>0</v>
      </c>
      <c r="EN522" s="318" t="str">
        <f>IF(EM522=0,"",_xlfn.XLOOKUP(EM522,StatePicklist!$1:$1,StatePicklist!$3:$3,"NA",0))</f>
        <v/>
      </c>
      <c r="EO522" s="297" t="str">
        <f ca="1">IF(RMDF!EN522="", "", IF(ISNUMBER(MATCH(RMDF!EN522, INDIRECT(EN522), 0)), "OK", "Invalid"))</f>
        <v/>
      </c>
      <c r="EP522" s="281"/>
      <c r="EQ522" s="281"/>
      <c r="ER522" s="281"/>
      <c r="ES522" s="281" t="b">
        <f>AND(RMDF!EV522&gt;=0, RMDF!EV522&lt;=1-SUM(RMDF!Z522,RMDF!AG522,RMDF!AN522,RMDF!AU522,RMDF!BB522,RMDF!BI522,RMDF!BP522,RMDF!BW522,RMDF!CD522,RMDF!CK522,RMDF!CR522,RMDF!CY522,RMDF!DF522,RMDF!DM522,RMDF!DT522,RMDF!EA522,RMDF!EH522,RMDF!EO522), RMDF!EV522=ROUND(RMDF!EV522,4))</f>
        <v>1</v>
      </c>
      <c r="ET522" s="317">
        <f>RMDF!ET522</f>
        <v>0</v>
      </c>
      <c r="EU522" s="318" t="str">
        <f>IF(ET522=0,"",_xlfn.XLOOKUP(ET522,StatePicklist!$1:$1,StatePicklist!$3:$3,"NA",0))</f>
        <v/>
      </c>
      <c r="EV522" s="297" t="str">
        <f ca="1">IF(RMDF!EU522="", "", IF(ISNUMBER(MATCH(RMDF!EU522, INDIRECT(EU522), 0)), "OK", "Invalid"))</f>
        <v/>
      </c>
      <c r="EW522" s="281"/>
      <c r="EX522" s="281"/>
      <c r="EY522" s="281"/>
      <c r="EZ522" s="281" t="b">
        <f>AND(RMDF!FC522&gt;=0, RMDF!FC522&lt;=1-SUM(RMDF!Z522,RMDF!AG522,RMDF!AN522,RMDF!AU522,RMDF!BB522,RMDF!BI522,RMDF!BP522,RMDF!BW522,RMDF!CD522,RMDF!CK522,RMDF!CR522,RMDF!CY522,RMDF!DF522,RMDF!DM522,RMDF!DT522,RMDF!EA522,RMDF!EH522,RMDF!EO522,RMDF!EV522), RMDF!FC522=ROUND(RMDF!FC522,4))</f>
        <v>1</v>
      </c>
      <c r="FA522" s="317">
        <f>RMDF!FA522</f>
        <v>0</v>
      </c>
      <c r="FB522" s="318" t="str">
        <f>IF(FA522=0,"",_xlfn.XLOOKUP(FA522,StatePicklist!$1:$1,StatePicklist!$3:$3,"NA",0))</f>
        <v/>
      </c>
      <c r="FC522" s="297" t="str">
        <f ca="1">IF(RMDF!FB522="", "", IF(ISNUMBER(MATCH(RMDF!FB522, INDIRECT(FB522), 0)), "OK", "Invalid"))</f>
        <v/>
      </c>
    </row>
    <row r="523" spans="1:159" s="205" customFormat="1" ht="39.9" customHeight="1" x14ac:dyDescent="0.25">
      <c r="A523" s="206"/>
      <c r="B523" s="196"/>
      <c r="C523" s="197"/>
      <c r="D523" s="198"/>
      <c r="E523" s="199"/>
      <c r="F523" s="200"/>
      <c r="G523" s="201"/>
      <c r="H523" s="292"/>
      <c r="I523" s="305">
        <f>RMDF!I523</f>
        <v>0</v>
      </c>
      <c r="J523" s="305" t="str">
        <f>IF(I523=ProductCode!$B$30,"PDReclPost",IF(OR(I523=ProductCode!$C$30,I523=ProductCode!$E$30,I523=ProductCode!$G$30),"PDPreCon",IF(OR(I523=ProductCode!$D$30,I523=ProductCode!$F$30),"PDNotReclPost","")))</f>
        <v/>
      </c>
      <c r="K523" s="305" t="str">
        <f t="shared" si="30"/>
        <v/>
      </c>
      <c r="L523" s="289"/>
      <c r="M523" s="305" t="str">
        <f t="shared" si="30"/>
        <v/>
      </c>
      <c r="N523" s="289" t="b">
        <f>AND(RMDF!N523&gt;=0, RMDF!N523&lt;=1-RMDF!L523, RMDF!N523=ROUND(RMDF!N523,4))</f>
        <v>1</v>
      </c>
      <c r="O523" s="286" t="str">
        <f>IF(P523="","",IF(I523="","",IF(LEFT(I523,13)="Reclaimed pos",RawMaterialCode!$E$569,RawMaterialCode!$E$568)))</f>
        <v>Reclaimed pre-consumer mixed fibers (RM0578)</v>
      </c>
      <c r="P523" s="295">
        <f t="shared" si="31"/>
        <v>1</v>
      </c>
      <c r="Q523" s="202"/>
      <c r="R523" s="203"/>
      <c r="S523" s="204" t="str">
        <f t="shared" si="32"/>
        <v/>
      </c>
      <c r="T523" s="281"/>
      <c r="U523" s="281"/>
      <c r="V523" s="281"/>
      <c r="W523" s="281"/>
      <c r="X523" s="317">
        <f>RMDF!X523</f>
        <v>0</v>
      </c>
      <c r="Y523" s="318" t="str">
        <f>IF(X523=0,"",_xlfn.XLOOKUP(X523,StatePicklist!$1:$1,StatePicklist!$3:$3,"NA",0))</f>
        <v/>
      </c>
      <c r="Z523" s="297" t="str">
        <f ca="1">IF(RMDF!Y523="", "", IF(ISNUMBER(MATCH(RMDF!Y523, INDIRECT(Y523), 0)), "OK", "Invalid"))</f>
        <v/>
      </c>
      <c r="AA523" s="281"/>
      <c r="AB523" s="281"/>
      <c r="AC523" s="281"/>
      <c r="AD523" s="281" t="b">
        <f>AND(RMDF!AG523&gt;=0, RMDF!AG523&lt;=1-RMDF!Z523, RMDF!AG523=ROUND(RMDF!AG523,4))</f>
        <v>1</v>
      </c>
      <c r="AE523" s="317">
        <f>RMDF!AE523</f>
        <v>0</v>
      </c>
      <c r="AF523" s="318" t="str">
        <f>IF(AE523=0,"",_xlfn.XLOOKUP(AE523,StatePicklist!$1:$1,StatePicklist!$3:$3,"NA",0))</f>
        <v/>
      </c>
      <c r="AG523" s="297" t="str">
        <f ca="1">IF(RMDF!AF523="", "", IF(ISNUMBER(MATCH(RMDF!AF523, INDIRECT(AF523), 0)), "OK", "Invalid"))</f>
        <v/>
      </c>
      <c r="AH523" s="281"/>
      <c r="AI523" s="281"/>
      <c r="AJ523" s="281"/>
      <c r="AK523" s="281" t="b">
        <f>AND(RMDF!AN523&gt;=0, RMDF!AN523&lt;=1-SUM(RMDF!Z523,RMDF!AG523), RMDF!AN523=ROUND(RMDF!AN523,4))</f>
        <v>1</v>
      </c>
      <c r="AL523" s="317">
        <f>RMDF!AL523</f>
        <v>0</v>
      </c>
      <c r="AM523" s="318" t="str">
        <f>IF(AL523=0,"",_xlfn.XLOOKUP(AL523,StatePicklist!$1:$1,StatePicklist!$3:$3,"NA",0))</f>
        <v/>
      </c>
      <c r="AN523" s="297" t="str">
        <f ca="1">IF(RMDF!AM523="", "", IF(ISNUMBER(MATCH(RMDF!AM523, INDIRECT(AM523), 0)), "OK", "Invalid"))</f>
        <v/>
      </c>
      <c r="AO523" s="281"/>
      <c r="AP523" s="281"/>
      <c r="AQ523" s="281"/>
      <c r="AR523" s="281" t="b">
        <f>AND(RMDF!AU523&gt;=0, RMDF!AU523&lt;=1-SUM(RMDF!Z523,RMDF!AG523,RMDF!AN523), RMDF!AU523=ROUND(RMDF!AU523,4))</f>
        <v>1</v>
      </c>
      <c r="AS523" s="317">
        <f>RMDF!AS523</f>
        <v>0</v>
      </c>
      <c r="AT523" s="318" t="str">
        <f>IF(AS523=0,"",_xlfn.XLOOKUP(AS523,StatePicklist!$1:$1,StatePicklist!$3:$3,"NA",0))</f>
        <v/>
      </c>
      <c r="AU523" s="297" t="str">
        <f ca="1">IF(RMDF!AT523="", "", IF(ISNUMBER(MATCH(RMDF!AT523, INDIRECT(AT523), 0)), "OK", "Invalid"))</f>
        <v/>
      </c>
      <c r="AV523" s="281"/>
      <c r="AW523" s="281"/>
      <c r="AX523" s="281"/>
      <c r="AY523" s="281" t="b">
        <f>AND(RMDF!BB523&gt;=0, RMDF!BB523&lt;=1-SUM(RMDF!Z523,RMDF!AG523,RMDF!AN523,RMDF!AU523), RMDF!BB523=ROUND(RMDF!BB523,4))</f>
        <v>1</v>
      </c>
      <c r="AZ523" s="317">
        <f>RMDF!AZ523</f>
        <v>0</v>
      </c>
      <c r="BA523" s="318" t="str">
        <f>IF(AZ523=0,"",_xlfn.XLOOKUP(AZ523,StatePicklist!$1:$1,StatePicklist!$3:$3,"NA",0))</f>
        <v/>
      </c>
      <c r="BB523" s="297" t="str">
        <f ca="1">IF(RMDF!BA523="", "", IF(ISNUMBER(MATCH(RMDF!BA523, INDIRECT(BA523), 0)), "OK", "Invalid"))</f>
        <v/>
      </c>
      <c r="BC523" s="281"/>
      <c r="BD523" s="281"/>
      <c r="BE523" s="281"/>
      <c r="BF523" s="281" t="b">
        <f>AND(RMDF!BI523&gt;=0, RMDF!BI523&lt;=1-SUM(RMDF!Z523,RMDF!AG523,RMDF!AN523,RMDF!AU523,RMDF!BB523), RMDF!BI523=ROUND(RMDF!BI523,4))</f>
        <v>1</v>
      </c>
      <c r="BG523" s="317">
        <f>RMDF!BG523</f>
        <v>0</v>
      </c>
      <c r="BH523" s="318" t="str">
        <f>IF(BG523=0,"",_xlfn.XLOOKUP(BG523,StatePicklist!$1:$1,StatePicklist!$3:$3,"NA",0))</f>
        <v/>
      </c>
      <c r="BI523" s="297" t="str">
        <f ca="1">IF(RMDF!BH523="", "", IF(ISNUMBER(MATCH(RMDF!BH523, INDIRECT(BH523), 0)), "OK", "Invalid"))</f>
        <v/>
      </c>
      <c r="BJ523" s="281"/>
      <c r="BK523" s="281"/>
      <c r="BL523" s="281"/>
      <c r="BM523" s="281" t="b">
        <f>AND(RMDF!BP523&gt;=0, RMDF!BP523&lt;=1-SUM(RMDF!Z523,RMDF!AG523,RMDF!AN523,RMDF!AU523,RMDF!BB523,RMDF!BI523), RMDF!BP523=ROUND(RMDF!BP523,4))</f>
        <v>1</v>
      </c>
      <c r="BN523" s="317">
        <f>RMDF!BN523</f>
        <v>0</v>
      </c>
      <c r="BO523" s="318" t="str">
        <f>IF(BN523=0,"",_xlfn.XLOOKUP(BN523,StatePicklist!$1:$1,StatePicklist!$3:$3,"NA",0))</f>
        <v/>
      </c>
      <c r="BP523" s="297" t="str">
        <f ca="1">IF(RMDF!BO523="", "", IF(ISNUMBER(MATCH(RMDF!BO523, INDIRECT(BO523), 0)), "OK", "Invalid"))</f>
        <v/>
      </c>
      <c r="BQ523" s="281"/>
      <c r="BR523" s="281"/>
      <c r="BS523" s="281"/>
      <c r="BT523" s="281" t="b">
        <f>AND(RMDF!BW523&gt;=0, RMDF!BW523&lt;=1-SUM(RMDF!Z523,RMDF!AG523,RMDF!AN523,RMDF!AU523,RMDF!BB523,RMDF!BI523,RMDF!BP523), RMDF!BW523=ROUND(RMDF!BW523,4))</f>
        <v>1</v>
      </c>
      <c r="BU523" s="317">
        <f>RMDF!BU523</f>
        <v>0</v>
      </c>
      <c r="BV523" s="318" t="str">
        <f>IF(BU523=0,"",_xlfn.XLOOKUP(BU523,StatePicklist!$1:$1,StatePicklist!$3:$3,"NA",0))</f>
        <v/>
      </c>
      <c r="BW523" s="297" t="str">
        <f ca="1">IF(RMDF!BV523="", "", IF(ISNUMBER(MATCH(RMDF!BV523, INDIRECT(BV523), 0)), "OK", "Invalid"))</f>
        <v/>
      </c>
      <c r="BX523" s="281"/>
      <c r="BY523" s="281"/>
      <c r="BZ523" s="281"/>
      <c r="CA523" s="281" t="b">
        <f>AND(RMDF!CD523&gt;=0, RMDF!CD523&lt;=1-SUM(RMDF!Z523,RMDF!AG523,RMDF!AN523,RMDF!AU523,RMDF!BB523,RMDF!BI523,RMDF!BP523,RMDF!BW523), RMDF!CD523=ROUND(RMDF!CD523,4))</f>
        <v>1</v>
      </c>
      <c r="CB523" s="317">
        <f>RMDF!CB523</f>
        <v>0</v>
      </c>
      <c r="CC523" s="318" t="str">
        <f>IF(CB523=0,"",_xlfn.XLOOKUP(CB523,StatePicklist!$1:$1,StatePicklist!$3:$3,"NA",0))</f>
        <v/>
      </c>
      <c r="CD523" s="297" t="str">
        <f ca="1">IF(RMDF!CC523="", "", IF(ISNUMBER(MATCH(RMDF!CC523, INDIRECT(CC523), 0)), "OK", "Invalid"))</f>
        <v/>
      </c>
      <c r="CE523" s="281"/>
      <c r="CF523" s="281"/>
      <c r="CG523" s="281"/>
      <c r="CH523" s="281" t="b">
        <f>AND(RMDF!CK523&gt;=0, RMDF!CK523&lt;=1-SUM(RMDF!Z523,RMDF!AG523,RMDF!AN523,RMDF!AU523,RMDF!BB523,RMDF!BI523,RMDF!BP523,RMDF!BW523,RMDF!CD523), RMDF!CK523=ROUND(RMDF!CK523,4))</f>
        <v>1</v>
      </c>
      <c r="CI523" s="317">
        <f>RMDF!CI523</f>
        <v>0</v>
      </c>
      <c r="CJ523" s="318" t="str">
        <f>IF(CI523=0,"",_xlfn.XLOOKUP(CI523,StatePicklist!$1:$1,StatePicklist!$3:$3,"NA",0))</f>
        <v/>
      </c>
      <c r="CK523" s="297" t="str">
        <f ca="1">IF(RMDF!CJ523="", "", IF(ISNUMBER(MATCH(RMDF!CJ523, INDIRECT(CJ523), 0)), "OK", "Invalid"))</f>
        <v/>
      </c>
      <c r="CL523" s="281"/>
      <c r="CM523" s="281"/>
      <c r="CN523" s="281"/>
      <c r="CO523" s="281" t="b">
        <f>AND(RMDF!CR523&gt;=0, RMDF!CR523&lt;=1-SUM(RMDF!Z523,RMDF!AG523,RMDF!AN523,RMDF!AU523,RMDF!BB523,RMDF!BI523,RMDF!BP523,RMDF!BW523,RMDF!CD523,RMDF!CK523), RMDF!CR523=ROUND(RMDF!CR523,4))</f>
        <v>1</v>
      </c>
      <c r="CP523" s="317">
        <f>RMDF!CP523</f>
        <v>0</v>
      </c>
      <c r="CQ523" s="318" t="str">
        <f>IF(CP523=0,"",_xlfn.XLOOKUP(CP523,StatePicklist!$1:$1,StatePicklist!$3:$3,"NA",0))</f>
        <v/>
      </c>
      <c r="CR523" s="297" t="str">
        <f ca="1">IF(RMDF!CQ523="", "", IF(ISNUMBER(MATCH(RMDF!CQ523, INDIRECT(CQ523), 0)), "OK", "Invalid"))</f>
        <v/>
      </c>
      <c r="CS523" s="281"/>
      <c r="CT523" s="281"/>
      <c r="CU523" s="281"/>
      <c r="CV523" s="281" t="b">
        <f>AND(RMDF!CY523&gt;=0, RMDF!CY523&lt;=1-SUM(RMDF!Z523,RMDF!AG523,RMDF!AN523,RMDF!AU523,RMDF!BB523,RMDF!BI523,RMDF!BP523,RMDF!BW523,RMDF!CD523,RMDF!CK523,RMDF!CR523), RMDF!CY523=ROUND(RMDF!CY523,4))</f>
        <v>1</v>
      </c>
      <c r="CW523" s="317">
        <f>RMDF!CW523</f>
        <v>0</v>
      </c>
      <c r="CX523" s="318" t="str">
        <f>IF(CW523=0,"",_xlfn.XLOOKUP(CW523,StatePicklist!$1:$1,StatePicklist!$3:$3,"NA",0))</f>
        <v/>
      </c>
      <c r="CY523" s="297" t="str">
        <f ca="1">IF(RMDF!CX523="", "", IF(ISNUMBER(MATCH(RMDF!CX523, INDIRECT(CX523), 0)), "OK", "Invalid"))</f>
        <v/>
      </c>
      <c r="CZ523" s="281"/>
      <c r="DA523" s="281"/>
      <c r="DB523" s="281"/>
      <c r="DC523" s="281" t="b">
        <f>AND(RMDF!DF523&gt;=0, RMDF!DF523&lt;=1-SUM(RMDF!Z523,RMDF!AG523,RMDF!AN523,RMDF!AU523,RMDF!BB523,RMDF!BI523,RMDF!BP523,RMDF!BW523,RMDF!CD523,RMDF!CK523,RMDF!CR523,RMDF!CY523), RMDF!DF523=ROUND(RMDF!DF523,4))</f>
        <v>1</v>
      </c>
      <c r="DD523" s="317">
        <f>RMDF!DD523</f>
        <v>0</v>
      </c>
      <c r="DE523" s="318" t="str">
        <f>IF(DD523=0,"",_xlfn.XLOOKUP(DD523,StatePicklist!$1:$1,StatePicklist!$3:$3,"NA",0))</f>
        <v/>
      </c>
      <c r="DF523" s="297" t="str">
        <f ca="1">IF(RMDF!DE523="", "", IF(ISNUMBER(MATCH(RMDF!DE523, INDIRECT(DE523), 0)), "OK", "Invalid"))</f>
        <v/>
      </c>
      <c r="DG523" s="281"/>
      <c r="DH523" s="281"/>
      <c r="DI523" s="281"/>
      <c r="DJ523" s="281" t="b">
        <f>AND(RMDF!DM523&gt;=0, RMDF!DM523&lt;=1-SUM(RMDF!Z523,RMDF!AG523,RMDF!AN523,RMDF!AU523,RMDF!BB523,RMDF!BI523,RMDF!BP523,RMDF!BW523,RMDF!CD523,RMDF!CK523,RMDF!CR523,RMDF!CY523,RMDF!DF523), RMDF!DM523=ROUND(RMDF!DM523,4))</f>
        <v>1</v>
      </c>
      <c r="DK523" s="317">
        <f>RMDF!DK523</f>
        <v>0</v>
      </c>
      <c r="DL523" s="318" t="str">
        <f>IF(DK523=0,"",_xlfn.XLOOKUP(DK523,StatePicklist!$1:$1,StatePicklist!$3:$3,"NA",0))</f>
        <v/>
      </c>
      <c r="DM523" s="297" t="str">
        <f ca="1">IF(RMDF!DL523="", "", IF(ISNUMBER(MATCH(RMDF!DL523, INDIRECT(DL523), 0)), "OK", "Invalid"))</f>
        <v/>
      </c>
      <c r="DN523" s="281"/>
      <c r="DO523" s="281"/>
      <c r="DP523" s="281"/>
      <c r="DQ523" s="281" t="b">
        <f>AND(RMDF!DT523&gt;=0, RMDF!DT523&lt;=1-SUM(RMDF!Z523,RMDF!AG523,RMDF!AN523,RMDF!AU523,RMDF!BB523,RMDF!BI523,RMDF!BP523,RMDF!BW523,RMDF!CD523,RMDF!CK523,RMDF!CR523,RMDF!CY523,RMDF!DF523,RMDF!DM523), RMDF!DT523=ROUND(RMDF!DT523,4))</f>
        <v>1</v>
      </c>
      <c r="DR523" s="317">
        <f>RMDF!DR523</f>
        <v>0</v>
      </c>
      <c r="DS523" s="318" t="str">
        <f>IF(DR523=0,"",_xlfn.XLOOKUP(DR523,StatePicklist!$1:$1,StatePicklist!$3:$3,"NA",0))</f>
        <v/>
      </c>
      <c r="DT523" s="297" t="str">
        <f ca="1">IF(RMDF!DS523="", "", IF(ISNUMBER(MATCH(RMDF!DS523, INDIRECT(DS523), 0)), "OK", "Invalid"))</f>
        <v/>
      </c>
      <c r="DU523" s="281"/>
      <c r="DV523" s="281"/>
      <c r="DW523" s="281"/>
      <c r="DX523" s="281" t="b">
        <f>AND(RMDF!EA523&gt;=0, RMDF!EA523&lt;=1-SUM(RMDF!Z523,RMDF!AG523,RMDF!AN523,RMDF!AU523,RMDF!BB523,RMDF!BI523,RMDF!BP523,RMDF!BW523,RMDF!CD523,RMDF!CK523,RMDF!CR523,RMDF!CY523,RMDF!DF523,RMDF!DM523,RMDF!DT523), RMDF!EA523=ROUND(RMDF!EA523,4))</f>
        <v>1</v>
      </c>
      <c r="DY523" s="317">
        <f>RMDF!DY523</f>
        <v>0</v>
      </c>
      <c r="DZ523" s="318" t="str">
        <f>IF(DY523=0,"",_xlfn.XLOOKUP(DY523,StatePicklist!$1:$1,StatePicklist!$3:$3,"NA",0))</f>
        <v/>
      </c>
      <c r="EA523" s="297" t="str">
        <f ca="1">IF(RMDF!DZ523="", "", IF(ISNUMBER(MATCH(RMDF!DZ523, INDIRECT(DZ523), 0)), "OK", "Invalid"))</f>
        <v/>
      </c>
      <c r="EB523" s="281"/>
      <c r="EC523" s="281"/>
      <c r="ED523" s="281"/>
      <c r="EE523" s="281" t="b">
        <f>AND(RMDF!EH523&gt;=0, RMDF!EH523&lt;=1-SUM(RMDF!Z523,RMDF!AG523,RMDF!AN523,RMDF!AU523,RMDF!BB523,RMDF!BI523,RMDF!BP523,RMDF!BW523,RMDF!CD523,RMDF!CK523,RMDF!CR523,RMDF!CY523,RMDF!DF523,RMDF!DM523,RMDF!DT523,RMDF!EA523), RMDF!EH523=ROUND(RMDF!EH523,4))</f>
        <v>1</v>
      </c>
      <c r="EF523" s="317">
        <f>RMDF!EF523</f>
        <v>0</v>
      </c>
      <c r="EG523" s="318" t="str">
        <f>IF(EF523=0,"",_xlfn.XLOOKUP(EF523,StatePicklist!$1:$1,StatePicklist!$3:$3,"NA",0))</f>
        <v/>
      </c>
      <c r="EH523" s="297" t="str">
        <f ca="1">IF(RMDF!EG523="", "", IF(ISNUMBER(MATCH(RMDF!EG523, INDIRECT(EG523), 0)), "OK", "Invalid"))</f>
        <v/>
      </c>
      <c r="EI523" s="281"/>
      <c r="EJ523" s="281"/>
      <c r="EK523" s="281"/>
      <c r="EL523" s="281" t="b">
        <f>AND(RMDF!EO523&gt;=0, RMDF!EO523&lt;=1-SUM(RMDF!Z523,RMDF!AG523,RMDF!AN523,RMDF!AU523,RMDF!BB523,RMDF!BI523,RMDF!BP523,RMDF!BW523,RMDF!CD523,RMDF!CK523,RMDF!CR523,RMDF!CY523,RMDF!DF523,RMDF!DM523,RMDF!DT523,RMDF!EA523,RMDF!EH523), RMDF!EO523=ROUND(RMDF!EO523,4))</f>
        <v>1</v>
      </c>
      <c r="EM523" s="317">
        <f>RMDF!EM523</f>
        <v>0</v>
      </c>
      <c r="EN523" s="318" t="str">
        <f>IF(EM523=0,"",_xlfn.XLOOKUP(EM523,StatePicklist!$1:$1,StatePicklist!$3:$3,"NA",0))</f>
        <v/>
      </c>
      <c r="EO523" s="297" t="str">
        <f ca="1">IF(RMDF!EN523="", "", IF(ISNUMBER(MATCH(RMDF!EN523, INDIRECT(EN523), 0)), "OK", "Invalid"))</f>
        <v/>
      </c>
      <c r="EP523" s="281"/>
      <c r="EQ523" s="281"/>
      <c r="ER523" s="281"/>
      <c r="ES523" s="281" t="b">
        <f>AND(RMDF!EV523&gt;=0, RMDF!EV523&lt;=1-SUM(RMDF!Z523,RMDF!AG523,RMDF!AN523,RMDF!AU523,RMDF!BB523,RMDF!BI523,RMDF!BP523,RMDF!BW523,RMDF!CD523,RMDF!CK523,RMDF!CR523,RMDF!CY523,RMDF!DF523,RMDF!DM523,RMDF!DT523,RMDF!EA523,RMDF!EH523,RMDF!EO523), RMDF!EV523=ROUND(RMDF!EV523,4))</f>
        <v>1</v>
      </c>
      <c r="ET523" s="317">
        <f>RMDF!ET523</f>
        <v>0</v>
      </c>
      <c r="EU523" s="318" t="str">
        <f>IF(ET523=0,"",_xlfn.XLOOKUP(ET523,StatePicklist!$1:$1,StatePicklist!$3:$3,"NA",0))</f>
        <v/>
      </c>
      <c r="EV523" s="297" t="str">
        <f ca="1">IF(RMDF!EU523="", "", IF(ISNUMBER(MATCH(RMDF!EU523, INDIRECT(EU523), 0)), "OK", "Invalid"))</f>
        <v/>
      </c>
      <c r="EW523" s="281"/>
      <c r="EX523" s="281"/>
      <c r="EY523" s="281"/>
      <c r="EZ523" s="281" t="b">
        <f>AND(RMDF!FC523&gt;=0, RMDF!FC523&lt;=1-SUM(RMDF!Z523,RMDF!AG523,RMDF!AN523,RMDF!AU523,RMDF!BB523,RMDF!BI523,RMDF!BP523,RMDF!BW523,RMDF!CD523,RMDF!CK523,RMDF!CR523,RMDF!CY523,RMDF!DF523,RMDF!DM523,RMDF!DT523,RMDF!EA523,RMDF!EH523,RMDF!EO523,RMDF!EV523), RMDF!FC523=ROUND(RMDF!FC523,4))</f>
        <v>1</v>
      </c>
      <c r="FA523" s="317">
        <f>RMDF!FA523</f>
        <v>0</v>
      </c>
      <c r="FB523" s="318" t="str">
        <f>IF(FA523=0,"",_xlfn.XLOOKUP(FA523,StatePicklist!$1:$1,StatePicklist!$3:$3,"NA",0))</f>
        <v/>
      </c>
      <c r="FC523" s="297" t="str">
        <f ca="1">IF(RMDF!FB523="", "", IF(ISNUMBER(MATCH(RMDF!FB523, INDIRECT(FB523), 0)), "OK", "Invalid"))</f>
        <v/>
      </c>
    </row>
    <row r="524" spans="1:159" s="205" customFormat="1" ht="39.9" customHeight="1" x14ac:dyDescent="0.25">
      <c r="A524" s="206"/>
      <c r="B524" s="196"/>
      <c r="C524" s="197"/>
      <c r="D524" s="198"/>
      <c r="E524" s="199"/>
      <c r="F524" s="200"/>
      <c r="G524" s="201"/>
      <c r="H524" s="292"/>
      <c r="I524" s="305">
        <f>RMDF!I524</f>
        <v>0</v>
      </c>
      <c r="J524" s="305" t="str">
        <f>IF(I524=ProductCode!$B$30,"PDReclPost",IF(OR(I524=ProductCode!$C$30,I524=ProductCode!$E$30,I524=ProductCode!$G$30),"PDPreCon",IF(OR(I524=ProductCode!$D$30,I524=ProductCode!$F$30),"PDNotReclPost","")))</f>
        <v/>
      </c>
      <c r="K524" s="305" t="str">
        <f t="shared" si="30"/>
        <v/>
      </c>
      <c r="L524" s="289"/>
      <c r="M524" s="305" t="str">
        <f t="shared" si="30"/>
        <v/>
      </c>
      <c r="N524" s="289" t="b">
        <f>AND(RMDF!N524&gt;=0, RMDF!N524&lt;=1-RMDF!L524, RMDF!N524=ROUND(RMDF!N524,4))</f>
        <v>1</v>
      </c>
      <c r="O524" s="286" t="str">
        <f>IF(P524="","",IF(I524="","",IF(LEFT(I524,13)="Reclaimed pos",RawMaterialCode!$E$569,RawMaterialCode!$E$568)))</f>
        <v>Reclaimed pre-consumer mixed fibers (RM0578)</v>
      </c>
      <c r="P524" s="295">
        <f t="shared" si="31"/>
        <v>1</v>
      </c>
      <c r="Q524" s="202"/>
      <c r="R524" s="203"/>
      <c r="S524" s="204" t="str">
        <f t="shared" si="32"/>
        <v/>
      </c>
      <c r="T524" s="281"/>
      <c r="U524" s="281"/>
      <c r="V524" s="281"/>
      <c r="W524" s="281"/>
      <c r="X524" s="317">
        <f>RMDF!X524</f>
        <v>0</v>
      </c>
      <c r="Y524" s="318" t="str">
        <f>IF(X524=0,"",_xlfn.XLOOKUP(X524,StatePicklist!$1:$1,StatePicklist!$3:$3,"NA",0))</f>
        <v/>
      </c>
      <c r="Z524" s="297" t="str">
        <f ca="1">IF(RMDF!Y524="", "", IF(ISNUMBER(MATCH(RMDF!Y524, INDIRECT(Y524), 0)), "OK", "Invalid"))</f>
        <v/>
      </c>
      <c r="AA524" s="281"/>
      <c r="AB524" s="281"/>
      <c r="AC524" s="281"/>
      <c r="AD524" s="281" t="b">
        <f>AND(RMDF!AG524&gt;=0, RMDF!AG524&lt;=1-RMDF!Z524, RMDF!AG524=ROUND(RMDF!AG524,4))</f>
        <v>1</v>
      </c>
      <c r="AE524" s="317">
        <f>RMDF!AE524</f>
        <v>0</v>
      </c>
      <c r="AF524" s="318" t="str">
        <f>IF(AE524=0,"",_xlfn.XLOOKUP(AE524,StatePicklist!$1:$1,StatePicklist!$3:$3,"NA",0))</f>
        <v/>
      </c>
      <c r="AG524" s="297" t="str">
        <f ca="1">IF(RMDF!AF524="", "", IF(ISNUMBER(MATCH(RMDF!AF524, INDIRECT(AF524), 0)), "OK", "Invalid"))</f>
        <v/>
      </c>
      <c r="AH524" s="281"/>
      <c r="AI524" s="281"/>
      <c r="AJ524" s="281"/>
      <c r="AK524" s="281" t="b">
        <f>AND(RMDF!AN524&gt;=0, RMDF!AN524&lt;=1-SUM(RMDF!Z524,RMDF!AG524), RMDF!AN524=ROUND(RMDF!AN524,4))</f>
        <v>1</v>
      </c>
      <c r="AL524" s="317">
        <f>RMDF!AL524</f>
        <v>0</v>
      </c>
      <c r="AM524" s="318" t="str">
        <f>IF(AL524=0,"",_xlfn.XLOOKUP(AL524,StatePicklist!$1:$1,StatePicklist!$3:$3,"NA",0))</f>
        <v/>
      </c>
      <c r="AN524" s="297" t="str">
        <f ca="1">IF(RMDF!AM524="", "", IF(ISNUMBER(MATCH(RMDF!AM524, INDIRECT(AM524), 0)), "OK", "Invalid"))</f>
        <v/>
      </c>
      <c r="AO524" s="281"/>
      <c r="AP524" s="281"/>
      <c r="AQ524" s="281"/>
      <c r="AR524" s="281" t="b">
        <f>AND(RMDF!AU524&gt;=0, RMDF!AU524&lt;=1-SUM(RMDF!Z524,RMDF!AG524,RMDF!AN524), RMDF!AU524=ROUND(RMDF!AU524,4))</f>
        <v>1</v>
      </c>
      <c r="AS524" s="317">
        <f>RMDF!AS524</f>
        <v>0</v>
      </c>
      <c r="AT524" s="318" t="str">
        <f>IF(AS524=0,"",_xlfn.XLOOKUP(AS524,StatePicklist!$1:$1,StatePicklist!$3:$3,"NA",0))</f>
        <v/>
      </c>
      <c r="AU524" s="297" t="str">
        <f ca="1">IF(RMDF!AT524="", "", IF(ISNUMBER(MATCH(RMDF!AT524, INDIRECT(AT524), 0)), "OK", "Invalid"))</f>
        <v/>
      </c>
      <c r="AV524" s="281"/>
      <c r="AW524" s="281"/>
      <c r="AX524" s="281"/>
      <c r="AY524" s="281" t="b">
        <f>AND(RMDF!BB524&gt;=0, RMDF!BB524&lt;=1-SUM(RMDF!Z524,RMDF!AG524,RMDF!AN524,RMDF!AU524), RMDF!BB524=ROUND(RMDF!BB524,4))</f>
        <v>1</v>
      </c>
      <c r="AZ524" s="317">
        <f>RMDF!AZ524</f>
        <v>0</v>
      </c>
      <c r="BA524" s="318" t="str">
        <f>IF(AZ524=0,"",_xlfn.XLOOKUP(AZ524,StatePicklist!$1:$1,StatePicklist!$3:$3,"NA",0))</f>
        <v/>
      </c>
      <c r="BB524" s="297" t="str">
        <f ca="1">IF(RMDF!BA524="", "", IF(ISNUMBER(MATCH(RMDF!BA524, INDIRECT(BA524), 0)), "OK", "Invalid"))</f>
        <v/>
      </c>
      <c r="BC524" s="281"/>
      <c r="BD524" s="281"/>
      <c r="BE524" s="281"/>
      <c r="BF524" s="281" t="b">
        <f>AND(RMDF!BI524&gt;=0, RMDF!BI524&lt;=1-SUM(RMDF!Z524,RMDF!AG524,RMDF!AN524,RMDF!AU524,RMDF!BB524), RMDF!BI524=ROUND(RMDF!BI524,4))</f>
        <v>1</v>
      </c>
      <c r="BG524" s="317">
        <f>RMDF!BG524</f>
        <v>0</v>
      </c>
      <c r="BH524" s="318" t="str">
        <f>IF(BG524=0,"",_xlfn.XLOOKUP(BG524,StatePicklist!$1:$1,StatePicklist!$3:$3,"NA",0))</f>
        <v/>
      </c>
      <c r="BI524" s="297" t="str">
        <f ca="1">IF(RMDF!BH524="", "", IF(ISNUMBER(MATCH(RMDF!BH524, INDIRECT(BH524), 0)), "OK", "Invalid"))</f>
        <v/>
      </c>
      <c r="BJ524" s="281"/>
      <c r="BK524" s="281"/>
      <c r="BL524" s="281"/>
      <c r="BM524" s="281" t="b">
        <f>AND(RMDF!BP524&gt;=0, RMDF!BP524&lt;=1-SUM(RMDF!Z524,RMDF!AG524,RMDF!AN524,RMDF!AU524,RMDF!BB524,RMDF!BI524), RMDF!BP524=ROUND(RMDF!BP524,4))</f>
        <v>1</v>
      </c>
      <c r="BN524" s="317">
        <f>RMDF!BN524</f>
        <v>0</v>
      </c>
      <c r="BO524" s="318" t="str">
        <f>IF(BN524=0,"",_xlfn.XLOOKUP(BN524,StatePicklist!$1:$1,StatePicklist!$3:$3,"NA",0))</f>
        <v/>
      </c>
      <c r="BP524" s="297" t="str">
        <f ca="1">IF(RMDF!BO524="", "", IF(ISNUMBER(MATCH(RMDF!BO524, INDIRECT(BO524), 0)), "OK", "Invalid"))</f>
        <v/>
      </c>
      <c r="BQ524" s="281"/>
      <c r="BR524" s="281"/>
      <c r="BS524" s="281"/>
      <c r="BT524" s="281" t="b">
        <f>AND(RMDF!BW524&gt;=0, RMDF!BW524&lt;=1-SUM(RMDF!Z524,RMDF!AG524,RMDF!AN524,RMDF!AU524,RMDF!BB524,RMDF!BI524,RMDF!BP524), RMDF!BW524=ROUND(RMDF!BW524,4))</f>
        <v>1</v>
      </c>
      <c r="BU524" s="317">
        <f>RMDF!BU524</f>
        <v>0</v>
      </c>
      <c r="BV524" s="318" t="str">
        <f>IF(BU524=0,"",_xlfn.XLOOKUP(BU524,StatePicklist!$1:$1,StatePicklist!$3:$3,"NA",0))</f>
        <v/>
      </c>
      <c r="BW524" s="297" t="str">
        <f ca="1">IF(RMDF!BV524="", "", IF(ISNUMBER(MATCH(RMDF!BV524, INDIRECT(BV524), 0)), "OK", "Invalid"))</f>
        <v/>
      </c>
      <c r="BX524" s="281"/>
      <c r="BY524" s="281"/>
      <c r="BZ524" s="281"/>
      <c r="CA524" s="281" t="b">
        <f>AND(RMDF!CD524&gt;=0, RMDF!CD524&lt;=1-SUM(RMDF!Z524,RMDF!AG524,RMDF!AN524,RMDF!AU524,RMDF!BB524,RMDF!BI524,RMDF!BP524,RMDF!BW524), RMDF!CD524=ROUND(RMDF!CD524,4))</f>
        <v>1</v>
      </c>
      <c r="CB524" s="317">
        <f>RMDF!CB524</f>
        <v>0</v>
      </c>
      <c r="CC524" s="318" t="str">
        <f>IF(CB524=0,"",_xlfn.XLOOKUP(CB524,StatePicklist!$1:$1,StatePicklist!$3:$3,"NA",0))</f>
        <v/>
      </c>
      <c r="CD524" s="297" t="str">
        <f ca="1">IF(RMDF!CC524="", "", IF(ISNUMBER(MATCH(RMDF!CC524, INDIRECT(CC524), 0)), "OK", "Invalid"))</f>
        <v/>
      </c>
      <c r="CE524" s="281"/>
      <c r="CF524" s="281"/>
      <c r="CG524" s="281"/>
      <c r="CH524" s="281" t="b">
        <f>AND(RMDF!CK524&gt;=0, RMDF!CK524&lt;=1-SUM(RMDF!Z524,RMDF!AG524,RMDF!AN524,RMDF!AU524,RMDF!BB524,RMDF!BI524,RMDF!BP524,RMDF!BW524,RMDF!CD524), RMDF!CK524=ROUND(RMDF!CK524,4))</f>
        <v>1</v>
      </c>
      <c r="CI524" s="317">
        <f>RMDF!CI524</f>
        <v>0</v>
      </c>
      <c r="CJ524" s="318" t="str">
        <f>IF(CI524=0,"",_xlfn.XLOOKUP(CI524,StatePicklist!$1:$1,StatePicklist!$3:$3,"NA",0))</f>
        <v/>
      </c>
      <c r="CK524" s="297" t="str">
        <f ca="1">IF(RMDF!CJ524="", "", IF(ISNUMBER(MATCH(RMDF!CJ524, INDIRECT(CJ524), 0)), "OK", "Invalid"))</f>
        <v/>
      </c>
      <c r="CL524" s="281"/>
      <c r="CM524" s="281"/>
      <c r="CN524" s="281"/>
      <c r="CO524" s="281" t="b">
        <f>AND(RMDF!CR524&gt;=0, RMDF!CR524&lt;=1-SUM(RMDF!Z524,RMDF!AG524,RMDF!AN524,RMDF!AU524,RMDF!BB524,RMDF!BI524,RMDF!BP524,RMDF!BW524,RMDF!CD524,RMDF!CK524), RMDF!CR524=ROUND(RMDF!CR524,4))</f>
        <v>1</v>
      </c>
      <c r="CP524" s="317">
        <f>RMDF!CP524</f>
        <v>0</v>
      </c>
      <c r="CQ524" s="318" t="str">
        <f>IF(CP524=0,"",_xlfn.XLOOKUP(CP524,StatePicklist!$1:$1,StatePicklist!$3:$3,"NA",0))</f>
        <v/>
      </c>
      <c r="CR524" s="297" t="str">
        <f ca="1">IF(RMDF!CQ524="", "", IF(ISNUMBER(MATCH(RMDF!CQ524, INDIRECT(CQ524), 0)), "OK", "Invalid"))</f>
        <v/>
      </c>
      <c r="CS524" s="281"/>
      <c r="CT524" s="281"/>
      <c r="CU524" s="281"/>
      <c r="CV524" s="281" t="b">
        <f>AND(RMDF!CY524&gt;=0, RMDF!CY524&lt;=1-SUM(RMDF!Z524,RMDF!AG524,RMDF!AN524,RMDF!AU524,RMDF!BB524,RMDF!BI524,RMDF!BP524,RMDF!BW524,RMDF!CD524,RMDF!CK524,RMDF!CR524), RMDF!CY524=ROUND(RMDF!CY524,4))</f>
        <v>1</v>
      </c>
      <c r="CW524" s="317">
        <f>RMDF!CW524</f>
        <v>0</v>
      </c>
      <c r="CX524" s="318" t="str">
        <f>IF(CW524=0,"",_xlfn.XLOOKUP(CW524,StatePicklist!$1:$1,StatePicklist!$3:$3,"NA",0))</f>
        <v/>
      </c>
      <c r="CY524" s="297" t="str">
        <f ca="1">IF(RMDF!CX524="", "", IF(ISNUMBER(MATCH(RMDF!CX524, INDIRECT(CX524), 0)), "OK", "Invalid"))</f>
        <v/>
      </c>
      <c r="CZ524" s="281"/>
      <c r="DA524" s="281"/>
      <c r="DB524" s="281"/>
      <c r="DC524" s="281" t="b">
        <f>AND(RMDF!DF524&gt;=0, RMDF!DF524&lt;=1-SUM(RMDF!Z524,RMDF!AG524,RMDF!AN524,RMDF!AU524,RMDF!BB524,RMDF!BI524,RMDF!BP524,RMDF!BW524,RMDF!CD524,RMDF!CK524,RMDF!CR524,RMDF!CY524), RMDF!DF524=ROUND(RMDF!DF524,4))</f>
        <v>1</v>
      </c>
      <c r="DD524" s="317">
        <f>RMDF!DD524</f>
        <v>0</v>
      </c>
      <c r="DE524" s="318" t="str">
        <f>IF(DD524=0,"",_xlfn.XLOOKUP(DD524,StatePicklist!$1:$1,StatePicklist!$3:$3,"NA",0))</f>
        <v/>
      </c>
      <c r="DF524" s="297" t="str">
        <f ca="1">IF(RMDF!DE524="", "", IF(ISNUMBER(MATCH(RMDF!DE524, INDIRECT(DE524), 0)), "OK", "Invalid"))</f>
        <v/>
      </c>
      <c r="DG524" s="281"/>
      <c r="DH524" s="281"/>
      <c r="DI524" s="281"/>
      <c r="DJ524" s="281" t="b">
        <f>AND(RMDF!DM524&gt;=0, RMDF!DM524&lt;=1-SUM(RMDF!Z524,RMDF!AG524,RMDF!AN524,RMDF!AU524,RMDF!BB524,RMDF!BI524,RMDF!BP524,RMDF!BW524,RMDF!CD524,RMDF!CK524,RMDF!CR524,RMDF!CY524,RMDF!DF524), RMDF!DM524=ROUND(RMDF!DM524,4))</f>
        <v>1</v>
      </c>
      <c r="DK524" s="317">
        <f>RMDF!DK524</f>
        <v>0</v>
      </c>
      <c r="DL524" s="318" t="str">
        <f>IF(DK524=0,"",_xlfn.XLOOKUP(DK524,StatePicklist!$1:$1,StatePicklist!$3:$3,"NA",0))</f>
        <v/>
      </c>
      <c r="DM524" s="297" t="str">
        <f ca="1">IF(RMDF!DL524="", "", IF(ISNUMBER(MATCH(RMDF!DL524, INDIRECT(DL524), 0)), "OK", "Invalid"))</f>
        <v/>
      </c>
      <c r="DN524" s="281"/>
      <c r="DO524" s="281"/>
      <c r="DP524" s="281"/>
      <c r="DQ524" s="281" t="b">
        <f>AND(RMDF!DT524&gt;=0, RMDF!DT524&lt;=1-SUM(RMDF!Z524,RMDF!AG524,RMDF!AN524,RMDF!AU524,RMDF!BB524,RMDF!BI524,RMDF!BP524,RMDF!BW524,RMDF!CD524,RMDF!CK524,RMDF!CR524,RMDF!CY524,RMDF!DF524,RMDF!DM524), RMDF!DT524=ROUND(RMDF!DT524,4))</f>
        <v>1</v>
      </c>
      <c r="DR524" s="317">
        <f>RMDF!DR524</f>
        <v>0</v>
      </c>
      <c r="DS524" s="318" t="str">
        <f>IF(DR524=0,"",_xlfn.XLOOKUP(DR524,StatePicklist!$1:$1,StatePicklist!$3:$3,"NA",0))</f>
        <v/>
      </c>
      <c r="DT524" s="297" t="str">
        <f ca="1">IF(RMDF!DS524="", "", IF(ISNUMBER(MATCH(RMDF!DS524, INDIRECT(DS524), 0)), "OK", "Invalid"))</f>
        <v/>
      </c>
      <c r="DU524" s="281"/>
      <c r="DV524" s="281"/>
      <c r="DW524" s="281"/>
      <c r="DX524" s="281" t="b">
        <f>AND(RMDF!EA524&gt;=0, RMDF!EA524&lt;=1-SUM(RMDF!Z524,RMDF!AG524,RMDF!AN524,RMDF!AU524,RMDF!BB524,RMDF!BI524,RMDF!BP524,RMDF!BW524,RMDF!CD524,RMDF!CK524,RMDF!CR524,RMDF!CY524,RMDF!DF524,RMDF!DM524,RMDF!DT524), RMDF!EA524=ROUND(RMDF!EA524,4))</f>
        <v>1</v>
      </c>
      <c r="DY524" s="317">
        <f>RMDF!DY524</f>
        <v>0</v>
      </c>
      <c r="DZ524" s="318" t="str">
        <f>IF(DY524=0,"",_xlfn.XLOOKUP(DY524,StatePicklist!$1:$1,StatePicklist!$3:$3,"NA",0))</f>
        <v/>
      </c>
      <c r="EA524" s="297" t="str">
        <f ca="1">IF(RMDF!DZ524="", "", IF(ISNUMBER(MATCH(RMDF!DZ524, INDIRECT(DZ524), 0)), "OK", "Invalid"))</f>
        <v/>
      </c>
      <c r="EB524" s="281"/>
      <c r="EC524" s="281"/>
      <c r="ED524" s="281"/>
      <c r="EE524" s="281" t="b">
        <f>AND(RMDF!EH524&gt;=0, RMDF!EH524&lt;=1-SUM(RMDF!Z524,RMDF!AG524,RMDF!AN524,RMDF!AU524,RMDF!BB524,RMDF!BI524,RMDF!BP524,RMDF!BW524,RMDF!CD524,RMDF!CK524,RMDF!CR524,RMDF!CY524,RMDF!DF524,RMDF!DM524,RMDF!DT524,RMDF!EA524), RMDF!EH524=ROUND(RMDF!EH524,4))</f>
        <v>1</v>
      </c>
      <c r="EF524" s="317">
        <f>RMDF!EF524</f>
        <v>0</v>
      </c>
      <c r="EG524" s="318" t="str">
        <f>IF(EF524=0,"",_xlfn.XLOOKUP(EF524,StatePicklist!$1:$1,StatePicklist!$3:$3,"NA",0))</f>
        <v/>
      </c>
      <c r="EH524" s="297" t="str">
        <f ca="1">IF(RMDF!EG524="", "", IF(ISNUMBER(MATCH(RMDF!EG524, INDIRECT(EG524), 0)), "OK", "Invalid"))</f>
        <v/>
      </c>
      <c r="EI524" s="281"/>
      <c r="EJ524" s="281"/>
      <c r="EK524" s="281"/>
      <c r="EL524" s="281" t="b">
        <f>AND(RMDF!EO524&gt;=0, RMDF!EO524&lt;=1-SUM(RMDF!Z524,RMDF!AG524,RMDF!AN524,RMDF!AU524,RMDF!BB524,RMDF!BI524,RMDF!BP524,RMDF!BW524,RMDF!CD524,RMDF!CK524,RMDF!CR524,RMDF!CY524,RMDF!DF524,RMDF!DM524,RMDF!DT524,RMDF!EA524,RMDF!EH524), RMDF!EO524=ROUND(RMDF!EO524,4))</f>
        <v>1</v>
      </c>
      <c r="EM524" s="317">
        <f>RMDF!EM524</f>
        <v>0</v>
      </c>
      <c r="EN524" s="318" t="str">
        <f>IF(EM524=0,"",_xlfn.XLOOKUP(EM524,StatePicklist!$1:$1,StatePicklist!$3:$3,"NA",0))</f>
        <v/>
      </c>
      <c r="EO524" s="297" t="str">
        <f ca="1">IF(RMDF!EN524="", "", IF(ISNUMBER(MATCH(RMDF!EN524, INDIRECT(EN524), 0)), "OK", "Invalid"))</f>
        <v/>
      </c>
      <c r="EP524" s="281"/>
      <c r="EQ524" s="281"/>
      <c r="ER524" s="281"/>
      <c r="ES524" s="281" t="b">
        <f>AND(RMDF!EV524&gt;=0, RMDF!EV524&lt;=1-SUM(RMDF!Z524,RMDF!AG524,RMDF!AN524,RMDF!AU524,RMDF!BB524,RMDF!BI524,RMDF!BP524,RMDF!BW524,RMDF!CD524,RMDF!CK524,RMDF!CR524,RMDF!CY524,RMDF!DF524,RMDF!DM524,RMDF!DT524,RMDF!EA524,RMDF!EH524,RMDF!EO524), RMDF!EV524=ROUND(RMDF!EV524,4))</f>
        <v>1</v>
      </c>
      <c r="ET524" s="317">
        <f>RMDF!ET524</f>
        <v>0</v>
      </c>
      <c r="EU524" s="318" t="str">
        <f>IF(ET524=0,"",_xlfn.XLOOKUP(ET524,StatePicklist!$1:$1,StatePicklist!$3:$3,"NA",0))</f>
        <v/>
      </c>
      <c r="EV524" s="297" t="str">
        <f ca="1">IF(RMDF!EU524="", "", IF(ISNUMBER(MATCH(RMDF!EU524, INDIRECT(EU524), 0)), "OK", "Invalid"))</f>
        <v/>
      </c>
      <c r="EW524" s="281"/>
      <c r="EX524" s="281"/>
      <c r="EY524" s="281"/>
      <c r="EZ524" s="281" t="b">
        <f>AND(RMDF!FC524&gt;=0, RMDF!FC524&lt;=1-SUM(RMDF!Z524,RMDF!AG524,RMDF!AN524,RMDF!AU524,RMDF!BB524,RMDF!BI524,RMDF!BP524,RMDF!BW524,RMDF!CD524,RMDF!CK524,RMDF!CR524,RMDF!CY524,RMDF!DF524,RMDF!DM524,RMDF!DT524,RMDF!EA524,RMDF!EH524,RMDF!EO524,RMDF!EV524), RMDF!FC524=ROUND(RMDF!FC524,4))</f>
        <v>1</v>
      </c>
      <c r="FA524" s="317">
        <f>RMDF!FA524</f>
        <v>0</v>
      </c>
      <c r="FB524" s="318" t="str">
        <f>IF(FA524=0,"",_xlfn.XLOOKUP(FA524,StatePicklist!$1:$1,StatePicklist!$3:$3,"NA",0))</f>
        <v/>
      </c>
      <c r="FC524" s="297" t="str">
        <f ca="1">IF(RMDF!FB524="", "", IF(ISNUMBER(MATCH(RMDF!FB524, INDIRECT(FB524), 0)), "OK", "Invalid"))</f>
        <v/>
      </c>
    </row>
    <row r="525" spans="1:159" s="205" customFormat="1" ht="39.9" customHeight="1" x14ac:dyDescent="0.25">
      <c r="A525" s="206"/>
      <c r="B525" s="196"/>
      <c r="C525" s="197"/>
      <c r="D525" s="198"/>
      <c r="E525" s="199"/>
      <c r="F525" s="200"/>
      <c r="G525" s="201"/>
      <c r="H525" s="292"/>
      <c r="I525" s="305">
        <f>RMDF!I525</f>
        <v>0</v>
      </c>
      <c r="J525" s="305" t="str">
        <f>IF(I525=ProductCode!$B$30,"PDReclPost",IF(OR(I525=ProductCode!$C$30,I525=ProductCode!$E$30,I525=ProductCode!$G$30),"PDPreCon",IF(OR(I525=ProductCode!$D$30,I525=ProductCode!$F$30),"PDNotReclPost","")))</f>
        <v/>
      </c>
      <c r="K525" s="305" t="str">
        <f t="shared" si="30"/>
        <v/>
      </c>
      <c r="L525" s="289"/>
      <c r="M525" s="305" t="str">
        <f t="shared" si="30"/>
        <v/>
      </c>
      <c r="N525" s="289" t="b">
        <f>AND(RMDF!N525&gt;=0, RMDF!N525&lt;=1-RMDF!L525, RMDF!N525=ROUND(RMDF!N525,4))</f>
        <v>1</v>
      </c>
      <c r="O525" s="286" t="str">
        <f>IF(P525="","",IF(I525="","",IF(LEFT(I525,13)="Reclaimed pos",RawMaterialCode!$E$569,RawMaterialCode!$E$568)))</f>
        <v>Reclaimed pre-consumer mixed fibers (RM0578)</v>
      </c>
      <c r="P525" s="295">
        <f t="shared" si="31"/>
        <v>1</v>
      </c>
      <c r="Q525" s="202"/>
      <c r="R525" s="203"/>
      <c r="S525" s="204" t="str">
        <f t="shared" si="32"/>
        <v/>
      </c>
      <c r="T525" s="281"/>
      <c r="U525" s="281"/>
      <c r="V525" s="281"/>
      <c r="W525" s="281"/>
      <c r="X525" s="317">
        <f>RMDF!X525</f>
        <v>0</v>
      </c>
      <c r="Y525" s="318" t="str">
        <f>IF(X525=0,"",_xlfn.XLOOKUP(X525,StatePicklist!$1:$1,StatePicklist!$3:$3,"NA",0))</f>
        <v/>
      </c>
      <c r="Z525" s="297" t="str">
        <f ca="1">IF(RMDF!Y525="", "", IF(ISNUMBER(MATCH(RMDF!Y525, INDIRECT(Y525), 0)), "OK", "Invalid"))</f>
        <v/>
      </c>
      <c r="AA525" s="281"/>
      <c r="AB525" s="281"/>
      <c r="AC525" s="281"/>
      <c r="AD525" s="281" t="b">
        <f>AND(RMDF!AG525&gt;=0, RMDF!AG525&lt;=1-RMDF!Z525, RMDF!AG525=ROUND(RMDF!AG525,4))</f>
        <v>1</v>
      </c>
      <c r="AE525" s="317">
        <f>RMDF!AE525</f>
        <v>0</v>
      </c>
      <c r="AF525" s="318" t="str">
        <f>IF(AE525=0,"",_xlfn.XLOOKUP(AE525,StatePicklist!$1:$1,StatePicklist!$3:$3,"NA",0))</f>
        <v/>
      </c>
      <c r="AG525" s="297" t="str">
        <f ca="1">IF(RMDF!AF525="", "", IF(ISNUMBER(MATCH(RMDF!AF525, INDIRECT(AF525), 0)), "OK", "Invalid"))</f>
        <v/>
      </c>
      <c r="AH525" s="281"/>
      <c r="AI525" s="281"/>
      <c r="AJ525" s="281"/>
      <c r="AK525" s="281" t="b">
        <f>AND(RMDF!AN525&gt;=0, RMDF!AN525&lt;=1-SUM(RMDF!Z525,RMDF!AG525), RMDF!AN525=ROUND(RMDF!AN525,4))</f>
        <v>1</v>
      </c>
      <c r="AL525" s="317">
        <f>RMDF!AL525</f>
        <v>0</v>
      </c>
      <c r="AM525" s="318" t="str">
        <f>IF(AL525=0,"",_xlfn.XLOOKUP(AL525,StatePicklist!$1:$1,StatePicklist!$3:$3,"NA",0))</f>
        <v/>
      </c>
      <c r="AN525" s="297" t="str">
        <f ca="1">IF(RMDF!AM525="", "", IF(ISNUMBER(MATCH(RMDF!AM525, INDIRECT(AM525), 0)), "OK", "Invalid"))</f>
        <v/>
      </c>
      <c r="AO525" s="281"/>
      <c r="AP525" s="281"/>
      <c r="AQ525" s="281"/>
      <c r="AR525" s="281" t="b">
        <f>AND(RMDF!AU525&gt;=0, RMDF!AU525&lt;=1-SUM(RMDF!Z525,RMDF!AG525,RMDF!AN525), RMDF!AU525=ROUND(RMDF!AU525,4))</f>
        <v>1</v>
      </c>
      <c r="AS525" s="317">
        <f>RMDF!AS525</f>
        <v>0</v>
      </c>
      <c r="AT525" s="318" t="str">
        <f>IF(AS525=0,"",_xlfn.XLOOKUP(AS525,StatePicklist!$1:$1,StatePicklist!$3:$3,"NA",0))</f>
        <v/>
      </c>
      <c r="AU525" s="297" t="str">
        <f ca="1">IF(RMDF!AT525="", "", IF(ISNUMBER(MATCH(RMDF!AT525, INDIRECT(AT525), 0)), "OK", "Invalid"))</f>
        <v/>
      </c>
      <c r="AV525" s="281"/>
      <c r="AW525" s="281"/>
      <c r="AX525" s="281"/>
      <c r="AY525" s="281" t="b">
        <f>AND(RMDF!BB525&gt;=0, RMDF!BB525&lt;=1-SUM(RMDF!Z525,RMDF!AG525,RMDF!AN525,RMDF!AU525), RMDF!BB525=ROUND(RMDF!BB525,4))</f>
        <v>1</v>
      </c>
      <c r="AZ525" s="317">
        <f>RMDF!AZ525</f>
        <v>0</v>
      </c>
      <c r="BA525" s="318" t="str">
        <f>IF(AZ525=0,"",_xlfn.XLOOKUP(AZ525,StatePicklist!$1:$1,StatePicklist!$3:$3,"NA",0))</f>
        <v/>
      </c>
      <c r="BB525" s="297" t="str">
        <f ca="1">IF(RMDF!BA525="", "", IF(ISNUMBER(MATCH(RMDF!BA525, INDIRECT(BA525), 0)), "OK", "Invalid"))</f>
        <v/>
      </c>
      <c r="BC525" s="281"/>
      <c r="BD525" s="281"/>
      <c r="BE525" s="281"/>
      <c r="BF525" s="281" t="b">
        <f>AND(RMDF!BI525&gt;=0, RMDF!BI525&lt;=1-SUM(RMDF!Z525,RMDF!AG525,RMDF!AN525,RMDF!AU525,RMDF!BB525), RMDF!BI525=ROUND(RMDF!BI525,4))</f>
        <v>1</v>
      </c>
      <c r="BG525" s="317">
        <f>RMDF!BG525</f>
        <v>0</v>
      </c>
      <c r="BH525" s="318" t="str">
        <f>IF(BG525=0,"",_xlfn.XLOOKUP(BG525,StatePicklist!$1:$1,StatePicklist!$3:$3,"NA",0))</f>
        <v/>
      </c>
      <c r="BI525" s="297" t="str">
        <f ca="1">IF(RMDF!BH525="", "", IF(ISNUMBER(MATCH(RMDF!BH525, INDIRECT(BH525), 0)), "OK", "Invalid"))</f>
        <v/>
      </c>
      <c r="BJ525" s="281"/>
      <c r="BK525" s="281"/>
      <c r="BL525" s="281"/>
      <c r="BM525" s="281" t="b">
        <f>AND(RMDF!BP525&gt;=0, RMDF!BP525&lt;=1-SUM(RMDF!Z525,RMDF!AG525,RMDF!AN525,RMDF!AU525,RMDF!BB525,RMDF!BI525), RMDF!BP525=ROUND(RMDF!BP525,4))</f>
        <v>1</v>
      </c>
      <c r="BN525" s="317">
        <f>RMDF!BN525</f>
        <v>0</v>
      </c>
      <c r="BO525" s="318" t="str">
        <f>IF(BN525=0,"",_xlfn.XLOOKUP(BN525,StatePicklist!$1:$1,StatePicklist!$3:$3,"NA",0))</f>
        <v/>
      </c>
      <c r="BP525" s="297" t="str">
        <f ca="1">IF(RMDF!BO525="", "", IF(ISNUMBER(MATCH(RMDF!BO525, INDIRECT(BO525), 0)), "OK", "Invalid"))</f>
        <v/>
      </c>
      <c r="BQ525" s="281"/>
      <c r="BR525" s="281"/>
      <c r="BS525" s="281"/>
      <c r="BT525" s="281" t="b">
        <f>AND(RMDF!BW525&gt;=0, RMDF!BW525&lt;=1-SUM(RMDF!Z525,RMDF!AG525,RMDF!AN525,RMDF!AU525,RMDF!BB525,RMDF!BI525,RMDF!BP525), RMDF!BW525=ROUND(RMDF!BW525,4))</f>
        <v>1</v>
      </c>
      <c r="BU525" s="317">
        <f>RMDF!BU525</f>
        <v>0</v>
      </c>
      <c r="BV525" s="318" t="str">
        <f>IF(BU525=0,"",_xlfn.XLOOKUP(BU525,StatePicklist!$1:$1,StatePicklist!$3:$3,"NA",0))</f>
        <v/>
      </c>
      <c r="BW525" s="297" t="str">
        <f ca="1">IF(RMDF!BV525="", "", IF(ISNUMBER(MATCH(RMDF!BV525, INDIRECT(BV525), 0)), "OK", "Invalid"))</f>
        <v/>
      </c>
      <c r="BX525" s="281"/>
      <c r="BY525" s="281"/>
      <c r="BZ525" s="281"/>
      <c r="CA525" s="281" t="b">
        <f>AND(RMDF!CD525&gt;=0, RMDF!CD525&lt;=1-SUM(RMDF!Z525,RMDF!AG525,RMDF!AN525,RMDF!AU525,RMDF!BB525,RMDF!BI525,RMDF!BP525,RMDF!BW525), RMDF!CD525=ROUND(RMDF!CD525,4))</f>
        <v>1</v>
      </c>
      <c r="CB525" s="317">
        <f>RMDF!CB525</f>
        <v>0</v>
      </c>
      <c r="CC525" s="318" t="str">
        <f>IF(CB525=0,"",_xlfn.XLOOKUP(CB525,StatePicklist!$1:$1,StatePicklist!$3:$3,"NA",0))</f>
        <v/>
      </c>
      <c r="CD525" s="297" t="str">
        <f ca="1">IF(RMDF!CC525="", "", IF(ISNUMBER(MATCH(RMDF!CC525, INDIRECT(CC525), 0)), "OK", "Invalid"))</f>
        <v/>
      </c>
      <c r="CE525" s="281"/>
      <c r="CF525" s="281"/>
      <c r="CG525" s="281"/>
      <c r="CH525" s="281" t="b">
        <f>AND(RMDF!CK525&gt;=0, RMDF!CK525&lt;=1-SUM(RMDF!Z525,RMDF!AG525,RMDF!AN525,RMDF!AU525,RMDF!BB525,RMDF!BI525,RMDF!BP525,RMDF!BW525,RMDF!CD525), RMDF!CK525=ROUND(RMDF!CK525,4))</f>
        <v>1</v>
      </c>
      <c r="CI525" s="317">
        <f>RMDF!CI525</f>
        <v>0</v>
      </c>
      <c r="CJ525" s="318" t="str">
        <f>IF(CI525=0,"",_xlfn.XLOOKUP(CI525,StatePicklist!$1:$1,StatePicklist!$3:$3,"NA",0))</f>
        <v/>
      </c>
      <c r="CK525" s="297" t="str">
        <f ca="1">IF(RMDF!CJ525="", "", IF(ISNUMBER(MATCH(RMDF!CJ525, INDIRECT(CJ525), 0)), "OK", "Invalid"))</f>
        <v/>
      </c>
      <c r="CL525" s="281"/>
      <c r="CM525" s="281"/>
      <c r="CN525" s="281"/>
      <c r="CO525" s="281" t="b">
        <f>AND(RMDF!CR525&gt;=0, RMDF!CR525&lt;=1-SUM(RMDF!Z525,RMDF!AG525,RMDF!AN525,RMDF!AU525,RMDF!BB525,RMDF!BI525,RMDF!BP525,RMDF!BW525,RMDF!CD525,RMDF!CK525), RMDF!CR525=ROUND(RMDF!CR525,4))</f>
        <v>1</v>
      </c>
      <c r="CP525" s="317">
        <f>RMDF!CP525</f>
        <v>0</v>
      </c>
      <c r="CQ525" s="318" t="str">
        <f>IF(CP525=0,"",_xlfn.XLOOKUP(CP525,StatePicklist!$1:$1,StatePicklist!$3:$3,"NA",0))</f>
        <v/>
      </c>
      <c r="CR525" s="297" t="str">
        <f ca="1">IF(RMDF!CQ525="", "", IF(ISNUMBER(MATCH(RMDF!CQ525, INDIRECT(CQ525), 0)), "OK", "Invalid"))</f>
        <v/>
      </c>
      <c r="CS525" s="281"/>
      <c r="CT525" s="281"/>
      <c r="CU525" s="281"/>
      <c r="CV525" s="281" t="b">
        <f>AND(RMDF!CY525&gt;=0, RMDF!CY525&lt;=1-SUM(RMDF!Z525,RMDF!AG525,RMDF!AN525,RMDF!AU525,RMDF!BB525,RMDF!BI525,RMDF!BP525,RMDF!BW525,RMDF!CD525,RMDF!CK525,RMDF!CR525), RMDF!CY525=ROUND(RMDF!CY525,4))</f>
        <v>1</v>
      </c>
      <c r="CW525" s="317">
        <f>RMDF!CW525</f>
        <v>0</v>
      </c>
      <c r="CX525" s="318" t="str">
        <f>IF(CW525=0,"",_xlfn.XLOOKUP(CW525,StatePicklist!$1:$1,StatePicklist!$3:$3,"NA",0))</f>
        <v/>
      </c>
      <c r="CY525" s="297" t="str">
        <f ca="1">IF(RMDF!CX525="", "", IF(ISNUMBER(MATCH(RMDF!CX525, INDIRECT(CX525), 0)), "OK", "Invalid"))</f>
        <v/>
      </c>
      <c r="CZ525" s="281"/>
      <c r="DA525" s="281"/>
      <c r="DB525" s="281"/>
      <c r="DC525" s="281" t="b">
        <f>AND(RMDF!DF525&gt;=0, RMDF!DF525&lt;=1-SUM(RMDF!Z525,RMDF!AG525,RMDF!AN525,RMDF!AU525,RMDF!BB525,RMDF!BI525,RMDF!BP525,RMDF!BW525,RMDF!CD525,RMDF!CK525,RMDF!CR525,RMDF!CY525), RMDF!DF525=ROUND(RMDF!DF525,4))</f>
        <v>1</v>
      </c>
      <c r="DD525" s="317">
        <f>RMDF!DD525</f>
        <v>0</v>
      </c>
      <c r="DE525" s="318" t="str">
        <f>IF(DD525=0,"",_xlfn.XLOOKUP(DD525,StatePicklist!$1:$1,StatePicklist!$3:$3,"NA",0))</f>
        <v/>
      </c>
      <c r="DF525" s="297" t="str">
        <f ca="1">IF(RMDF!DE525="", "", IF(ISNUMBER(MATCH(RMDF!DE525, INDIRECT(DE525), 0)), "OK", "Invalid"))</f>
        <v/>
      </c>
      <c r="DG525" s="281"/>
      <c r="DH525" s="281"/>
      <c r="DI525" s="281"/>
      <c r="DJ525" s="281" t="b">
        <f>AND(RMDF!DM525&gt;=0, RMDF!DM525&lt;=1-SUM(RMDF!Z525,RMDF!AG525,RMDF!AN525,RMDF!AU525,RMDF!BB525,RMDF!BI525,RMDF!BP525,RMDF!BW525,RMDF!CD525,RMDF!CK525,RMDF!CR525,RMDF!CY525,RMDF!DF525), RMDF!DM525=ROUND(RMDF!DM525,4))</f>
        <v>1</v>
      </c>
      <c r="DK525" s="317">
        <f>RMDF!DK525</f>
        <v>0</v>
      </c>
      <c r="DL525" s="318" t="str">
        <f>IF(DK525=0,"",_xlfn.XLOOKUP(DK525,StatePicklist!$1:$1,StatePicklist!$3:$3,"NA",0))</f>
        <v/>
      </c>
      <c r="DM525" s="297" t="str">
        <f ca="1">IF(RMDF!DL525="", "", IF(ISNUMBER(MATCH(RMDF!DL525, INDIRECT(DL525), 0)), "OK", "Invalid"))</f>
        <v/>
      </c>
      <c r="DN525" s="281"/>
      <c r="DO525" s="281"/>
      <c r="DP525" s="281"/>
      <c r="DQ525" s="281" t="b">
        <f>AND(RMDF!DT525&gt;=0, RMDF!DT525&lt;=1-SUM(RMDF!Z525,RMDF!AG525,RMDF!AN525,RMDF!AU525,RMDF!BB525,RMDF!BI525,RMDF!BP525,RMDF!BW525,RMDF!CD525,RMDF!CK525,RMDF!CR525,RMDF!CY525,RMDF!DF525,RMDF!DM525), RMDF!DT525=ROUND(RMDF!DT525,4))</f>
        <v>1</v>
      </c>
      <c r="DR525" s="317">
        <f>RMDF!DR525</f>
        <v>0</v>
      </c>
      <c r="DS525" s="318" t="str">
        <f>IF(DR525=0,"",_xlfn.XLOOKUP(DR525,StatePicklist!$1:$1,StatePicklist!$3:$3,"NA",0))</f>
        <v/>
      </c>
      <c r="DT525" s="297" t="str">
        <f ca="1">IF(RMDF!DS525="", "", IF(ISNUMBER(MATCH(RMDF!DS525, INDIRECT(DS525), 0)), "OK", "Invalid"))</f>
        <v/>
      </c>
      <c r="DU525" s="281"/>
      <c r="DV525" s="281"/>
      <c r="DW525" s="281"/>
      <c r="DX525" s="281" t="b">
        <f>AND(RMDF!EA525&gt;=0, RMDF!EA525&lt;=1-SUM(RMDF!Z525,RMDF!AG525,RMDF!AN525,RMDF!AU525,RMDF!BB525,RMDF!BI525,RMDF!BP525,RMDF!BW525,RMDF!CD525,RMDF!CK525,RMDF!CR525,RMDF!CY525,RMDF!DF525,RMDF!DM525,RMDF!DT525), RMDF!EA525=ROUND(RMDF!EA525,4))</f>
        <v>1</v>
      </c>
      <c r="DY525" s="317">
        <f>RMDF!DY525</f>
        <v>0</v>
      </c>
      <c r="DZ525" s="318" t="str">
        <f>IF(DY525=0,"",_xlfn.XLOOKUP(DY525,StatePicklist!$1:$1,StatePicklist!$3:$3,"NA",0))</f>
        <v/>
      </c>
      <c r="EA525" s="297" t="str">
        <f ca="1">IF(RMDF!DZ525="", "", IF(ISNUMBER(MATCH(RMDF!DZ525, INDIRECT(DZ525), 0)), "OK", "Invalid"))</f>
        <v/>
      </c>
      <c r="EB525" s="281"/>
      <c r="EC525" s="281"/>
      <c r="ED525" s="281"/>
      <c r="EE525" s="281" t="b">
        <f>AND(RMDF!EH525&gt;=0, RMDF!EH525&lt;=1-SUM(RMDF!Z525,RMDF!AG525,RMDF!AN525,RMDF!AU525,RMDF!BB525,RMDF!BI525,RMDF!BP525,RMDF!BW525,RMDF!CD525,RMDF!CK525,RMDF!CR525,RMDF!CY525,RMDF!DF525,RMDF!DM525,RMDF!DT525,RMDF!EA525), RMDF!EH525=ROUND(RMDF!EH525,4))</f>
        <v>1</v>
      </c>
      <c r="EF525" s="317">
        <f>RMDF!EF525</f>
        <v>0</v>
      </c>
      <c r="EG525" s="318" t="str">
        <f>IF(EF525=0,"",_xlfn.XLOOKUP(EF525,StatePicklist!$1:$1,StatePicklist!$3:$3,"NA",0))</f>
        <v/>
      </c>
      <c r="EH525" s="297" t="str">
        <f ca="1">IF(RMDF!EG525="", "", IF(ISNUMBER(MATCH(RMDF!EG525, INDIRECT(EG525), 0)), "OK", "Invalid"))</f>
        <v/>
      </c>
      <c r="EI525" s="281"/>
      <c r="EJ525" s="281"/>
      <c r="EK525" s="281"/>
      <c r="EL525" s="281" t="b">
        <f>AND(RMDF!EO525&gt;=0, RMDF!EO525&lt;=1-SUM(RMDF!Z525,RMDF!AG525,RMDF!AN525,RMDF!AU525,RMDF!BB525,RMDF!BI525,RMDF!BP525,RMDF!BW525,RMDF!CD525,RMDF!CK525,RMDF!CR525,RMDF!CY525,RMDF!DF525,RMDF!DM525,RMDF!DT525,RMDF!EA525,RMDF!EH525), RMDF!EO525=ROUND(RMDF!EO525,4))</f>
        <v>1</v>
      </c>
      <c r="EM525" s="317">
        <f>RMDF!EM525</f>
        <v>0</v>
      </c>
      <c r="EN525" s="318" t="str">
        <f>IF(EM525=0,"",_xlfn.XLOOKUP(EM525,StatePicklist!$1:$1,StatePicklist!$3:$3,"NA",0))</f>
        <v/>
      </c>
      <c r="EO525" s="297" t="str">
        <f ca="1">IF(RMDF!EN525="", "", IF(ISNUMBER(MATCH(RMDF!EN525, INDIRECT(EN525), 0)), "OK", "Invalid"))</f>
        <v/>
      </c>
      <c r="EP525" s="281"/>
      <c r="EQ525" s="281"/>
      <c r="ER525" s="281"/>
      <c r="ES525" s="281" t="b">
        <f>AND(RMDF!EV525&gt;=0, RMDF!EV525&lt;=1-SUM(RMDF!Z525,RMDF!AG525,RMDF!AN525,RMDF!AU525,RMDF!BB525,RMDF!BI525,RMDF!BP525,RMDF!BW525,RMDF!CD525,RMDF!CK525,RMDF!CR525,RMDF!CY525,RMDF!DF525,RMDF!DM525,RMDF!DT525,RMDF!EA525,RMDF!EH525,RMDF!EO525), RMDF!EV525=ROUND(RMDF!EV525,4))</f>
        <v>1</v>
      </c>
      <c r="ET525" s="317">
        <f>RMDF!ET525</f>
        <v>0</v>
      </c>
      <c r="EU525" s="318" t="str">
        <f>IF(ET525=0,"",_xlfn.XLOOKUP(ET525,StatePicklist!$1:$1,StatePicklist!$3:$3,"NA",0))</f>
        <v/>
      </c>
      <c r="EV525" s="297" t="str">
        <f ca="1">IF(RMDF!EU525="", "", IF(ISNUMBER(MATCH(RMDF!EU525, INDIRECT(EU525), 0)), "OK", "Invalid"))</f>
        <v/>
      </c>
      <c r="EW525" s="281"/>
      <c r="EX525" s="281"/>
      <c r="EY525" s="281"/>
      <c r="EZ525" s="281" t="b">
        <f>AND(RMDF!FC525&gt;=0, RMDF!FC525&lt;=1-SUM(RMDF!Z525,RMDF!AG525,RMDF!AN525,RMDF!AU525,RMDF!BB525,RMDF!BI525,RMDF!BP525,RMDF!BW525,RMDF!CD525,RMDF!CK525,RMDF!CR525,RMDF!CY525,RMDF!DF525,RMDF!DM525,RMDF!DT525,RMDF!EA525,RMDF!EH525,RMDF!EO525,RMDF!EV525), RMDF!FC525=ROUND(RMDF!FC525,4))</f>
        <v>1</v>
      </c>
      <c r="FA525" s="317">
        <f>RMDF!FA525</f>
        <v>0</v>
      </c>
      <c r="FB525" s="318" t="str">
        <f>IF(FA525=0,"",_xlfn.XLOOKUP(FA525,StatePicklist!$1:$1,StatePicklist!$3:$3,"NA",0))</f>
        <v/>
      </c>
      <c r="FC525" s="297" t="str">
        <f ca="1">IF(RMDF!FB525="", "", IF(ISNUMBER(MATCH(RMDF!FB525, INDIRECT(FB525), 0)), "OK", "Invalid"))</f>
        <v/>
      </c>
    </row>
    <row r="526" spans="1:159" s="205" customFormat="1" ht="39.9" customHeight="1" x14ac:dyDescent="0.25">
      <c r="A526" s="206"/>
      <c r="B526" s="196"/>
      <c r="C526" s="197"/>
      <c r="D526" s="198"/>
      <c r="E526" s="199"/>
      <c r="F526" s="200"/>
      <c r="G526" s="201"/>
      <c r="H526" s="292"/>
      <c r="I526" s="305">
        <f>RMDF!I526</f>
        <v>0</v>
      </c>
      <c r="J526" s="305" t="str">
        <f>IF(I526=ProductCode!$B$30,"PDReclPost",IF(OR(I526=ProductCode!$C$30,I526=ProductCode!$E$30,I526=ProductCode!$G$30),"PDPreCon",IF(OR(I526=ProductCode!$D$30,I526=ProductCode!$F$30),"PDNotReclPost","")))</f>
        <v/>
      </c>
      <c r="K526" s="305" t="str">
        <f t="shared" si="30"/>
        <v/>
      </c>
      <c r="L526" s="289"/>
      <c r="M526" s="305" t="str">
        <f t="shared" si="30"/>
        <v/>
      </c>
      <c r="N526" s="289" t="b">
        <f>AND(RMDF!N526&gt;=0, RMDF!N526&lt;=1-RMDF!L526, RMDF!N526=ROUND(RMDF!N526,4))</f>
        <v>1</v>
      </c>
      <c r="O526" s="286" t="str">
        <f>IF(P526="","",IF(I526="","",IF(LEFT(I526,13)="Reclaimed pos",RawMaterialCode!$E$569,RawMaterialCode!$E$568)))</f>
        <v>Reclaimed pre-consumer mixed fibers (RM0578)</v>
      </c>
      <c r="P526" s="295">
        <f t="shared" si="31"/>
        <v>1</v>
      </c>
      <c r="Q526" s="202"/>
      <c r="R526" s="203"/>
      <c r="S526" s="204" t="str">
        <f t="shared" si="32"/>
        <v/>
      </c>
      <c r="T526" s="281"/>
      <c r="U526" s="281"/>
      <c r="V526" s="281"/>
      <c r="W526" s="281"/>
      <c r="X526" s="317">
        <f>RMDF!X526</f>
        <v>0</v>
      </c>
      <c r="Y526" s="318" t="str">
        <f>IF(X526=0,"",_xlfn.XLOOKUP(X526,StatePicklist!$1:$1,StatePicklist!$3:$3,"NA",0))</f>
        <v/>
      </c>
      <c r="Z526" s="297" t="str">
        <f ca="1">IF(RMDF!Y526="", "", IF(ISNUMBER(MATCH(RMDF!Y526, INDIRECT(Y526), 0)), "OK", "Invalid"))</f>
        <v/>
      </c>
      <c r="AA526" s="281"/>
      <c r="AB526" s="281"/>
      <c r="AC526" s="281"/>
      <c r="AD526" s="281" t="b">
        <f>AND(RMDF!AG526&gt;=0, RMDF!AG526&lt;=1-RMDF!Z526, RMDF!AG526=ROUND(RMDF!AG526,4))</f>
        <v>1</v>
      </c>
      <c r="AE526" s="317">
        <f>RMDF!AE526</f>
        <v>0</v>
      </c>
      <c r="AF526" s="318" t="str">
        <f>IF(AE526=0,"",_xlfn.XLOOKUP(AE526,StatePicklist!$1:$1,StatePicklist!$3:$3,"NA",0))</f>
        <v/>
      </c>
      <c r="AG526" s="297" t="str">
        <f ca="1">IF(RMDF!AF526="", "", IF(ISNUMBER(MATCH(RMDF!AF526, INDIRECT(AF526), 0)), "OK", "Invalid"))</f>
        <v/>
      </c>
      <c r="AH526" s="281"/>
      <c r="AI526" s="281"/>
      <c r="AJ526" s="281"/>
      <c r="AK526" s="281" t="b">
        <f>AND(RMDF!AN526&gt;=0, RMDF!AN526&lt;=1-SUM(RMDF!Z526,RMDF!AG526), RMDF!AN526=ROUND(RMDF!AN526,4))</f>
        <v>1</v>
      </c>
      <c r="AL526" s="317">
        <f>RMDF!AL526</f>
        <v>0</v>
      </c>
      <c r="AM526" s="318" t="str">
        <f>IF(AL526=0,"",_xlfn.XLOOKUP(AL526,StatePicklist!$1:$1,StatePicklist!$3:$3,"NA",0))</f>
        <v/>
      </c>
      <c r="AN526" s="297" t="str">
        <f ca="1">IF(RMDF!AM526="", "", IF(ISNUMBER(MATCH(RMDF!AM526, INDIRECT(AM526), 0)), "OK", "Invalid"))</f>
        <v/>
      </c>
      <c r="AO526" s="281"/>
      <c r="AP526" s="281"/>
      <c r="AQ526" s="281"/>
      <c r="AR526" s="281" t="b">
        <f>AND(RMDF!AU526&gt;=0, RMDF!AU526&lt;=1-SUM(RMDF!Z526,RMDF!AG526,RMDF!AN526), RMDF!AU526=ROUND(RMDF!AU526,4))</f>
        <v>1</v>
      </c>
      <c r="AS526" s="317">
        <f>RMDF!AS526</f>
        <v>0</v>
      </c>
      <c r="AT526" s="318" t="str">
        <f>IF(AS526=0,"",_xlfn.XLOOKUP(AS526,StatePicklist!$1:$1,StatePicklist!$3:$3,"NA",0))</f>
        <v/>
      </c>
      <c r="AU526" s="297" t="str">
        <f ca="1">IF(RMDF!AT526="", "", IF(ISNUMBER(MATCH(RMDF!AT526, INDIRECT(AT526), 0)), "OK", "Invalid"))</f>
        <v/>
      </c>
      <c r="AV526" s="281"/>
      <c r="AW526" s="281"/>
      <c r="AX526" s="281"/>
      <c r="AY526" s="281" t="b">
        <f>AND(RMDF!BB526&gt;=0, RMDF!BB526&lt;=1-SUM(RMDF!Z526,RMDF!AG526,RMDF!AN526,RMDF!AU526), RMDF!BB526=ROUND(RMDF!BB526,4))</f>
        <v>1</v>
      </c>
      <c r="AZ526" s="317">
        <f>RMDF!AZ526</f>
        <v>0</v>
      </c>
      <c r="BA526" s="318" t="str">
        <f>IF(AZ526=0,"",_xlfn.XLOOKUP(AZ526,StatePicklist!$1:$1,StatePicklist!$3:$3,"NA",0))</f>
        <v/>
      </c>
      <c r="BB526" s="297" t="str">
        <f ca="1">IF(RMDF!BA526="", "", IF(ISNUMBER(MATCH(RMDF!BA526, INDIRECT(BA526), 0)), "OK", "Invalid"))</f>
        <v/>
      </c>
      <c r="BC526" s="281"/>
      <c r="BD526" s="281"/>
      <c r="BE526" s="281"/>
      <c r="BF526" s="281" t="b">
        <f>AND(RMDF!BI526&gt;=0, RMDF!BI526&lt;=1-SUM(RMDF!Z526,RMDF!AG526,RMDF!AN526,RMDF!AU526,RMDF!BB526), RMDF!BI526=ROUND(RMDF!BI526,4))</f>
        <v>1</v>
      </c>
      <c r="BG526" s="317">
        <f>RMDF!BG526</f>
        <v>0</v>
      </c>
      <c r="BH526" s="318" t="str">
        <f>IF(BG526=0,"",_xlfn.XLOOKUP(BG526,StatePicklist!$1:$1,StatePicklist!$3:$3,"NA",0))</f>
        <v/>
      </c>
      <c r="BI526" s="297" t="str">
        <f ca="1">IF(RMDF!BH526="", "", IF(ISNUMBER(MATCH(RMDF!BH526, INDIRECT(BH526), 0)), "OK", "Invalid"))</f>
        <v/>
      </c>
      <c r="BJ526" s="281"/>
      <c r="BK526" s="281"/>
      <c r="BL526" s="281"/>
      <c r="BM526" s="281" t="b">
        <f>AND(RMDF!BP526&gt;=0, RMDF!BP526&lt;=1-SUM(RMDF!Z526,RMDF!AG526,RMDF!AN526,RMDF!AU526,RMDF!BB526,RMDF!BI526), RMDF!BP526=ROUND(RMDF!BP526,4))</f>
        <v>1</v>
      </c>
      <c r="BN526" s="317">
        <f>RMDF!BN526</f>
        <v>0</v>
      </c>
      <c r="BO526" s="318" t="str">
        <f>IF(BN526=0,"",_xlfn.XLOOKUP(BN526,StatePicklist!$1:$1,StatePicklist!$3:$3,"NA",0))</f>
        <v/>
      </c>
      <c r="BP526" s="297" t="str">
        <f ca="1">IF(RMDF!BO526="", "", IF(ISNUMBER(MATCH(RMDF!BO526, INDIRECT(BO526), 0)), "OK", "Invalid"))</f>
        <v/>
      </c>
      <c r="BQ526" s="281"/>
      <c r="BR526" s="281"/>
      <c r="BS526" s="281"/>
      <c r="BT526" s="281" t="b">
        <f>AND(RMDF!BW526&gt;=0, RMDF!BW526&lt;=1-SUM(RMDF!Z526,RMDF!AG526,RMDF!AN526,RMDF!AU526,RMDF!BB526,RMDF!BI526,RMDF!BP526), RMDF!BW526=ROUND(RMDF!BW526,4))</f>
        <v>1</v>
      </c>
      <c r="BU526" s="317">
        <f>RMDF!BU526</f>
        <v>0</v>
      </c>
      <c r="BV526" s="318" t="str">
        <f>IF(BU526=0,"",_xlfn.XLOOKUP(BU526,StatePicklist!$1:$1,StatePicklist!$3:$3,"NA",0))</f>
        <v/>
      </c>
      <c r="BW526" s="297" t="str">
        <f ca="1">IF(RMDF!BV526="", "", IF(ISNUMBER(MATCH(RMDF!BV526, INDIRECT(BV526), 0)), "OK", "Invalid"))</f>
        <v/>
      </c>
      <c r="BX526" s="281"/>
      <c r="BY526" s="281"/>
      <c r="BZ526" s="281"/>
      <c r="CA526" s="281" t="b">
        <f>AND(RMDF!CD526&gt;=0, RMDF!CD526&lt;=1-SUM(RMDF!Z526,RMDF!AG526,RMDF!AN526,RMDF!AU526,RMDF!BB526,RMDF!BI526,RMDF!BP526,RMDF!BW526), RMDF!CD526=ROUND(RMDF!CD526,4))</f>
        <v>1</v>
      </c>
      <c r="CB526" s="317">
        <f>RMDF!CB526</f>
        <v>0</v>
      </c>
      <c r="CC526" s="318" t="str">
        <f>IF(CB526=0,"",_xlfn.XLOOKUP(CB526,StatePicklist!$1:$1,StatePicklist!$3:$3,"NA",0))</f>
        <v/>
      </c>
      <c r="CD526" s="297" t="str">
        <f ca="1">IF(RMDF!CC526="", "", IF(ISNUMBER(MATCH(RMDF!CC526, INDIRECT(CC526), 0)), "OK", "Invalid"))</f>
        <v/>
      </c>
      <c r="CE526" s="281"/>
      <c r="CF526" s="281"/>
      <c r="CG526" s="281"/>
      <c r="CH526" s="281" t="b">
        <f>AND(RMDF!CK526&gt;=0, RMDF!CK526&lt;=1-SUM(RMDF!Z526,RMDF!AG526,RMDF!AN526,RMDF!AU526,RMDF!BB526,RMDF!BI526,RMDF!BP526,RMDF!BW526,RMDF!CD526), RMDF!CK526=ROUND(RMDF!CK526,4))</f>
        <v>1</v>
      </c>
      <c r="CI526" s="317">
        <f>RMDF!CI526</f>
        <v>0</v>
      </c>
      <c r="CJ526" s="318" t="str">
        <f>IF(CI526=0,"",_xlfn.XLOOKUP(CI526,StatePicklist!$1:$1,StatePicklist!$3:$3,"NA",0))</f>
        <v/>
      </c>
      <c r="CK526" s="297" t="str">
        <f ca="1">IF(RMDF!CJ526="", "", IF(ISNUMBER(MATCH(RMDF!CJ526, INDIRECT(CJ526), 0)), "OK", "Invalid"))</f>
        <v/>
      </c>
      <c r="CL526" s="281"/>
      <c r="CM526" s="281"/>
      <c r="CN526" s="281"/>
      <c r="CO526" s="281" t="b">
        <f>AND(RMDF!CR526&gt;=0, RMDF!CR526&lt;=1-SUM(RMDF!Z526,RMDF!AG526,RMDF!AN526,RMDF!AU526,RMDF!BB526,RMDF!BI526,RMDF!BP526,RMDF!BW526,RMDF!CD526,RMDF!CK526), RMDF!CR526=ROUND(RMDF!CR526,4))</f>
        <v>1</v>
      </c>
      <c r="CP526" s="317">
        <f>RMDF!CP526</f>
        <v>0</v>
      </c>
      <c r="CQ526" s="318" t="str">
        <f>IF(CP526=0,"",_xlfn.XLOOKUP(CP526,StatePicklist!$1:$1,StatePicklist!$3:$3,"NA",0))</f>
        <v/>
      </c>
      <c r="CR526" s="297" t="str">
        <f ca="1">IF(RMDF!CQ526="", "", IF(ISNUMBER(MATCH(RMDF!CQ526, INDIRECT(CQ526), 0)), "OK", "Invalid"))</f>
        <v/>
      </c>
      <c r="CS526" s="281"/>
      <c r="CT526" s="281"/>
      <c r="CU526" s="281"/>
      <c r="CV526" s="281" t="b">
        <f>AND(RMDF!CY526&gt;=0, RMDF!CY526&lt;=1-SUM(RMDF!Z526,RMDF!AG526,RMDF!AN526,RMDF!AU526,RMDF!BB526,RMDF!BI526,RMDF!BP526,RMDF!BW526,RMDF!CD526,RMDF!CK526,RMDF!CR526), RMDF!CY526=ROUND(RMDF!CY526,4))</f>
        <v>1</v>
      </c>
      <c r="CW526" s="317">
        <f>RMDF!CW526</f>
        <v>0</v>
      </c>
      <c r="CX526" s="318" t="str">
        <f>IF(CW526=0,"",_xlfn.XLOOKUP(CW526,StatePicklist!$1:$1,StatePicklist!$3:$3,"NA",0))</f>
        <v/>
      </c>
      <c r="CY526" s="297" t="str">
        <f ca="1">IF(RMDF!CX526="", "", IF(ISNUMBER(MATCH(RMDF!CX526, INDIRECT(CX526), 0)), "OK", "Invalid"))</f>
        <v/>
      </c>
      <c r="CZ526" s="281"/>
      <c r="DA526" s="281"/>
      <c r="DB526" s="281"/>
      <c r="DC526" s="281" t="b">
        <f>AND(RMDF!DF526&gt;=0, RMDF!DF526&lt;=1-SUM(RMDF!Z526,RMDF!AG526,RMDF!AN526,RMDF!AU526,RMDF!BB526,RMDF!BI526,RMDF!BP526,RMDF!BW526,RMDF!CD526,RMDF!CK526,RMDF!CR526,RMDF!CY526), RMDF!DF526=ROUND(RMDF!DF526,4))</f>
        <v>1</v>
      </c>
      <c r="DD526" s="317">
        <f>RMDF!DD526</f>
        <v>0</v>
      </c>
      <c r="DE526" s="318" t="str">
        <f>IF(DD526=0,"",_xlfn.XLOOKUP(DD526,StatePicklist!$1:$1,StatePicklist!$3:$3,"NA",0))</f>
        <v/>
      </c>
      <c r="DF526" s="297" t="str">
        <f ca="1">IF(RMDF!DE526="", "", IF(ISNUMBER(MATCH(RMDF!DE526, INDIRECT(DE526), 0)), "OK", "Invalid"))</f>
        <v/>
      </c>
      <c r="DG526" s="281"/>
      <c r="DH526" s="281"/>
      <c r="DI526" s="281"/>
      <c r="DJ526" s="281" t="b">
        <f>AND(RMDF!DM526&gt;=0, RMDF!DM526&lt;=1-SUM(RMDF!Z526,RMDF!AG526,RMDF!AN526,RMDF!AU526,RMDF!BB526,RMDF!BI526,RMDF!BP526,RMDF!BW526,RMDF!CD526,RMDF!CK526,RMDF!CR526,RMDF!CY526,RMDF!DF526), RMDF!DM526=ROUND(RMDF!DM526,4))</f>
        <v>1</v>
      </c>
      <c r="DK526" s="317">
        <f>RMDF!DK526</f>
        <v>0</v>
      </c>
      <c r="DL526" s="318" t="str">
        <f>IF(DK526=0,"",_xlfn.XLOOKUP(DK526,StatePicklist!$1:$1,StatePicklist!$3:$3,"NA",0))</f>
        <v/>
      </c>
      <c r="DM526" s="297" t="str">
        <f ca="1">IF(RMDF!DL526="", "", IF(ISNUMBER(MATCH(RMDF!DL526, INDIRECT(DL526), 0)), "OK", "Invalid"))</f>
        <v/>
      </c>
      <c r="DN526" s="281"/>
      <c r="DO526" s="281"/>
      <c r="DP526" s="281"/>
      <c r="DQ526" s="281" t="b">
        <f>AND(RMDF!DT526&gt;=0, RMDF!DT526&lt;=1-SUM(RMDF!Z526,RMDF!AG526,RMDF!AN526,RMDF!AU526,RMDF!BB526,RMDF!BI526,RMDF!BP526,RMDF!BW526,RMDF!CD526,RMDF!CK526,RMDF!CR526,RMDF!CY526,RMDF!DF526,RMDF!DM526), RMDF!DT526=ROUND(RMDF!DT526,4))</f>
        <v>1</v>
      </c>
      <c r="DR526" s="317">
        <f>RMDF!DR526</f>
        <v>0</v>
      </c>
      <c r="DS526" s="318" t="str">
        <f>IF(DR526=0,"",_xlfn.XLOOKUP(DR526,StatePicklist!$1:$1,StatePicklist!$3:$3,"NA",0))</f>
        <v/>
      </c>
      <c r="DT526" s="297" t="str">
        <f ca="1">IF(RMDF!DS526="", "", IF(ISNUMBER(MATCH(RMDF!DS526, INDIRECT(DS526), 0)), "OK", "Invalid"))</f>
        <v/>
      </c>
      <c r="DU526" s="281"/>
      <c r="DV526" s="281"/>
      <c r="DW526" s="281"/>
      <c r="DX526" s="281" t="b">
        <f>AND(RMDF!EA526&gt;=0, RMDF!EA526&lt;=1-SUM(RMDF!Z526,RMDF!AG526,RMDF!AN526,RMDF!AU526,RMDF!BB526,RMDF!BI526,RMDF!BP526,RMDF!BW526,RMDF!CD526,RMDF!CK526,RMDF!CR526,RMDF!CY526,RMDF!DF526,RMDF!DM526,RMDF!DT526), RMDF!EA526=ROUND(RMDF!EA526,4))</f>
        <v>1</v>
      </c>
      <c r="DY526" s="317">
        <f>RMDF!DY526</f>
        <v>0</v>
      </c>
      <c r="DZ526" s="318" t="str">
        <f>IF(DY526=0,"",_xlfn.XLOOKUP(DY526,StatePicklist!$1:$1,StatePicklist!$3:$3,"NA",0))</f>
        <v/>
      </c>
      <c r="EA526" s="297" t="str">
        <f ca="1">IF(RMDF!DZ526="", "", IF(ISNUMBER(MATCH(RMDF!DZ526, INDIRECT(DZ526), 0)), "OK", "Invalid"))</f>
        <v/>
      </c>
      <c r="EB526" s="281"/>
      <c r="EC526" s="281"/>
      <c r="ED526" s="281"/>
      <c r="EE526" s="281" t="b">
        <f>AND(RMDF!EH526&gt;=0, RMDF!EH526&lt;=1-SUM(RMDF!Z526,RMDF!AG526,RMDF!AN526,RMDF!AU526,RMDF!BB526,RMDF!BI526,RMDF!BP526,RMDF!BW526,RMDF!CD526,RMDF!CK526,RMDF!CR526,RMDF!CY526,RMDF!DF526,RMDF!DM526,RMDF!DT526,RMDF!EA526), RMDF!EH526=ROUND(RMDF!EH526,4))</f>
        <v>1</v>
      </c>
      <c r="EF526" s="317">
        <f>RMDF!EF526</f>
        <v>0</v>
      </c>
      <c r="EG526" s="318" t="str">
        <f>IF(EF526=0,"",_xlfn.XLOOKUP(EF526,StatePicklist!$1:$1,StatePicklist!$3:$3,"NA",0))</f>
        <v/>
      </c>
      <c r="EH526" s="297" t="str">
        <f ca="1">IF(RMDF!EG526="", "", IF(ISNUMBER(MATCH(RMDF!EG526, INDIRECT(EG526), 0)), "OK", "Invalid"))</f>
        <v/>
      </c>
      <c r="EI526" s="281"/>
      <c r="EJ526" s="281"/>
      <c r="EK526" s="281"/>
      <c r="EL526" s="281" t="b">
        <f>AND(RMDF!EO526&gt;=0, RMDF!EO526&lt;=1-SUM(RMDF!Z526,RMDF!AG526,RMDF!AN526,RMDF!AU526,RMDF!BB526,RMDF!BI526,RMDF!BP526,RMDF!BW526,RMDF!CD526,RMDF!CK526,RMDF!CR526,RMDF!CY526,RMDF!DF526,RMDF!DM526,RMDF!DT526,RMDF!EA526,RMDF!EH526), RMDF!EO526=ROUND(RMDF!EO526,4))</f>
        <v>1</v>
      </c>
      <c r="EM526" s="317">
        <f>RMDF!EM526</f>
        <v>0</v>
      </c>
      <c r="EN526" s="318" t="str">
        <f>IF(EM526=0,"",_xlfn.XLOOKUP(EM526,StatePicklist!$1:$1,StatePicklist!$3:$3,"NA",0))</f>
        <v/>
      </c>
      <c r="EO526" s="297" t="str">
        <f ca="1">IF(RMDF!EN526="", "", IF(ISNUMBER(MATCH(RMDF!EN526, INDIRECT(EN526), 0)), "OK", "Invalid"))</f>
        <v/>
      </c>
      <c r="EP526" s="281"/>
      <c r="EQ526" s="281"/>
      <c r="ER526" s="281"/>
      <c r="ES526" s="281" t="b">
        <f>AND(RMDF!EV526&gt;=0, RMDF!EV526&lt;=1-SUM(RMDF!Z526,RMDF!AG526,RMDF!AN526,RMDF!AU526,RMDF!BB526,RMDF!BI526,RMDF!BP526,RMDF!BW526,RMDF!CD526,RMDF!CK526,RMDF!CR526,RMDF!CY526,RMDF!DF526,RMDF!DM526,RMDF!DT526,RMDF!EA526,RMDF!EH526,RMDF!EO526), RMDF!EV526=ROUND(RMDF!EV526,4))</f>
        <v>1</v>
      </c>
      <c r="ET526" s="317">
        <f>RMDF!ET526</f>
        <v>0</v>
      </c>
      <c r="EU526" s="318" t="str">
        <f>IF(ET526=0,"",_xlfn.XLOOKUP(ET526,StatePicklist!$1:$1,StatePicklist!$3:$3,"NA",0))</f>
        <v/>
      </c>
      <c r="EV526" s="297" t="str">
        <f ca="1">IF(RMDF!EU526="", "", IF(ISNUMBER(MATCH(RMDF!EU526, INDIRECT(EU526), 0)), "OK", "Invalid"))</f>
        <v/>
      </c>
      <c r="EW526" s="281"/>
      <c r="EX526" s="281"/>
      <c r="EY526" s="281"/>
      <c r="EZ526" s="281" t="b">
        <f>AND(RMDF!FC526&gt;=0, RMDF!FC526&lt;=1-SUM(RMDF!Z526,RMDF!AG526,RMDF!AN526,RMDF!AU526,RMDF!BB526,RMDF!BI526,RMDF!BP526,RMDF!BW526,RMDF!CD526,RMDF!CK526,RMDF!CR526,RMDF!CY526,RMDF!DF526,RMDF!DM526,RMDF!DT526,RMDF!EA526,RMDF!EH526,RMDF!EO526,RMDF!EV526), RMDF!FC526=ROUND(RMDF!FC526,4))</f>
        <v>1</v>
      </c>
      <c r="FA526" s="317">
        <f>RMDF!FA526</f>
        <v>0</v>
      </c>
      <c r="FB526" s="318" t="str">
        <f>IF(FA526=0,"",_xlfn.XLOOKUP(FA526,StatePicklist!$1:$1,StatePicklist!$3:$3,"NA",0))</f>
        <v/>
      </c>
      <c r="FC526" s="297" t="str">
        <f ca="1">IF(RMDF!FB526="", "", IF(ISNUMBER(MATCH(RMDF!FB526, INDIRECT(FB526), 0)), "OK", "Invalid"))</f>
        <v/>
      </c>
    </row>
    <row r="527" spans="1:159" s="205" customFormat="1" ht="39.9" customHeight="1" x14ac:dyDescent="0.25">
      <c r="A527" s="206"/>
      <c r="B527" s="196"/>
      <c r="C527" s="197"/>
      <c r="D527" s="198"/>
      <c r="E527" s="199"/>
      <c r="F527" s="200"/>
      <c r="G527" s="201"/>
      <c r="H527" s="292"/>
      <c r="I527" s="305">
        <f>RMDF!I527</f>
        <v>0</v>
      </c>
      <c r="J527" s="305" t="str">
        <f>IF(I527=ProductCode!$B$30,"PDReclPost",IF(OR(I527=ProductCode!$C$30,I527=ProductCode!$E$30,I527=ProductCode!$G$30),"PDPreCon",IF(OR(I527=ProductCode!$D$30,I527=ProductCode!$F$30),"PDNotReclPost","")))</f>
        <v/>
      </c>
      <c r="K527" s="305" t="str">
        <f t="shared" si="30"/>
        <v/>
      </c>
      <c r="L527" s="289"/>
      <c r="M527" s="305" t="str">
        <f t="shared" si="30"/>
        <v/>
      </c>
      <c r="N527" s="289" t="b">
        <f>AND(RMDF!N527&gt;=0, RMDF!N527&lt;=1-RMDF!L527, RMDF!N527=ROUND(RMDF!N527,4))</f>
        <v>1</v>
      </c>
      <c r="O527" s="286" t="str">
        <f>IF(P527="","",IF(I527="","",IF(LEFT(I527,13)="Reclaimed pos",RawMaterialCode!$E$569,RawMaterialCode!$E$568)))</f>
        <v>Reclaimed pre-consumer mixed fibers (RM0578)</v>
      </c>
      <c r="P527" s="295">
        <f t="shared" si="31"/>
        <v>1</v>
      </c>
      <c r="Q527" s="202"/>
      <c r="R527" s="203"/>
      <c r="S527" s="204" t="str">
        <f t="shared" si="32"/>
        <v/>
      </c>
      <c r="T527" s="281"/>
      <c r="U527" s="281"/>
      <c r="V527" s="281"/>
      <c r="W527" s="281"/>
      <c r="X527" s="317">
        <f>RMDF!X527</f>
        <v>0</v>
      </c>
      <c r="Y527" s="318" t="str">
        <f>IF(X527=0,"",_xlfn.XLOOKUP(X527,StatePicklist!$1:$1,StatePicklist!$3:$3,"NA",0))</f>
        <v/>
      </c>
      <c r="Z527" s="297" t="str">
        <f ca="1">IF(RMDF!Y527="", "", IF(ISNUMBER(MATCH(RMDF!Y527, INDIRECT(Y527), 0)), "OK", "Invalid"))</f>
        <v/>
      </c>
      <c r="AA527" s="281"/>
      <c r="AB527" s="281"/>
      <c r="AC527" s="281"/>
      <c r="AD527" s="281" t="b">
        <f>AND(RMDF!AG527&gt;=0, RMDF!AG527&lt;=1-RMDF!Z527, RMDF!AG527=ROUND(RMDF!AG527,4))</f>
        <v>1</v>
      </c>
      <c r="AE527" s="317">
        <f>RMDF!AE527</f>
        <v>0</v>
      </c>
      <c r="AF527" s="318" t="str">
        <f>IF(AE527=0,"",_xlfn.XLOOKUP(AE527,StatePicklist!$1:$1,StatePicklist!$3:$3,"NA",0))</f>
        <v/>
      </c>
      <c r="AG527" s="297" t="str">
        <f ca="1">IF(RMDF!AF527="", "", IF(ISNUMBER(MATCH(RMDF!AF527, INDIRECT(AF527), 0)), "OK", "Invalid"))</f>
        <v/>
      </c>
      <c r="AH527" s="281"/>
      <c r="AI527" s="281"/>
      <c r="AJ527" s="281"/>
      <c r="AK527" s="281" t="b">
        <f>AND(RMDF!AN527&gt;=0, RMDF!AN527&lt;=1-SUM(RMDF!Z527,RMDF!AG527), RMDF!AN527=ROUND(RMDF!AN527,4))</f>
        <v>1</v>
      </c>
      <c r="AL527" s="317">
        <f>RMDF!AL527</f>
        <v>0</v>
      </c>
      <c r="AM527" s="318" t="str">
        <f>IF(AL527=0,"",_xlfn.XLOOKUP(AL527,StatePicklist!$1:$1,StatePicklist!$3:$3,"NA",0))</f>
        <v/>
      </c>
      <c r="AN527" s="297" t="str">
        <f ca="1">IF(RMDF!AM527="", "", IF(ISNUMBER(MATCH(RMDF!AM527, INDIRECT(AM527), 0)), "OK", "Invalid"))</f>
        <v/>
      </c>
      <c r="AO527" s="281"/>
      <c r="AP527" s="281"/>
      <c r="AQ527" s="281"/>
      <c r="AR527" s="281" t="b">
        <f>AND(RMDF!AU527&gt;=0, RMDF!AU527&lt;=1-SUM(RMDF!Z527,RMDF!AG527,RMDF!AN527), RMDF!AU527=ROUND(RMDF!AU527,4))</f>
        <v>1</v>
      </c>
      <c r="AS527" s="317">
        <f>RMDF!AS527</f>
        <v>0</v>
      </c>
      <c r="AT527" s="318" t="str">
        <f>IF(AS527=0,"",_xlfn.XLOOKUP(AS527,StatePicklist!$1:$1,StatePicklist!$3:$3,"NA",0))</f>
        <v/>
      </c>
      <c r="AU527" s="297" t="str">
        <f ca="1">IF(RMDF!AT527="", "", IF(ISNUMBER(MATCH(RMDF!AT527, INDIRECT(AT527), 0)), "OK", "Invalid"))</f>
        <v/>
      </c>
      <c r="AV527" s="281"/>
      <c r="AW527" s="281"/>
      <c r="AX527" s="281"/>
      <c r="AY527" s="281" t="b">
        <f>AND(RMDF!BB527&gt;=0, RMDF!BB527&lt;=1-SUM(RMDF!Z527,RMDF!AG527,RMDF!AN527,RMDF!AU527), RMDF!BB527=ROUND(RMDF!BB527,4))</f>
        <v>1</v>
      </c>
      <c r="AZ527" s="317">
        <f>RMDF!AZ527</f>
        <v>0</v>
      </c>
      <c r="BA527" s="318" t="str">
        <f>IF(AZ527=0,"",_xlfn.XLOOKUP(AZ527,StatePicklist!$1:$1,StatePicklist!$3:$3,"NA",0))</f>
        <v/>
      </c>
      <c r="BB527" s="297" t="str">
        <f ca="1">IF(RMDF!BA527="", "", IF(ISNUMBER(MATCH(RMDF!BA527, INDIRECT(BA527), 0)), "OK", "Invalid"))</f>
        <v/>
      </c>
      <c r="BC527" s="281"/>
      <c r="BD527" s="281"/>
      <c r="BE527" s="281"/>
      <c r="BF527" s="281" t="b">
        <f>AND(RMDF!BI527&gt;=0, RMDF!BI527&lt;=1-SUM(RMDF!Z527,RMDF!AG527,RMDF!AN527,RMDF!AU527,RMDF!BB527), RMDF!BI527=ROUND(RMDF!BI527,4))</f>
        <v>1</v>
      </c>
      <c r="BG527" s="317">
        <f>RMDF!BG527</f>
        <v>0</v>
      </c>
      <c r="BH527" s="318" t="str">
        <f>IF(BG527=0,"",_xlfn.XLOOKUP(BG527,StatePicklist!$1:$1,StatePicklist!$3:$3,"NA",0))</f>
        <v/>
      </c>
      <c r="BI527" s="297" t="str">
        <f ca="1">IF(RMDF!BH527="", "", IF(ISNUMBER(MATCH(RMDF!BH527, INDIRECT(BH527), 0)), "OK", "Invalid"))</f>
        <v/>
      </c>
      <c r="BJ527" s="281"/>
      <c r="BK527" s="281"/>
      <c r="BL527" s="281"/>
      <c r="BM527" s="281" t="b">
        <f>AND(RMDF!BP527&gt;=0, RMDF!BP527&lt;=1-SUM(RMDF!Z527,RMDF!AG527,RMDF!AN527,RMDF!AU527,RMDF!BB527,RMDF!BI527), RMDF!BP527=ROUND(RMDF!BP527,4))</f>
        <v>1</v>
      </c>
      <c r="BN527" s="317">
        <f>RMDF!BN527</f>
        <v>0</v>
      </c>
      <c r="BO527" s="318" t="str">
        <f>IF(BN527=0,"",_xlfn.XLOOKUP(BN527,StatePicklist!$1:$1,StatePicklist!$3:$3,"NA",0))</f>
        <v/>
      </c>
      <c r="BP527" s="297" t="str">
        <f ca="1">IF(RMDF!BO527="", "", IF(ISNUMBER(MATCH(RMDF!BO527, INDIRECT(BO527), 0)), "OK", "Invalid"))</f>
        <v/>
      </c>
      <c r="BQ527" s="281"/>
      <c r="BR527" s="281"/>
      <c r="BS527" s="281"/>
      <c r="BT527" s="281" t="b">
        <f>AND(RMDF!BW527&gt;=0, RMDF!BW527&lt;=1-SUM(RMDF!Z527,RMDF!AG527,RMDF!AN527,RMDF!AU527,RMDF!BB527,RMDF!BI527,RMDF!BP527), RMDF!BW527=ROUND(RMDF!BW527,4))</f>
        <v>1</v>
      </c>
      <c r="BU527" s="317">
        <f>RMDF!BU527</f>
        <v>0</v>
      </c>
      <c r="BV527" s="318" t="str">
        <f>IF(BU527=0,"",_xlfn.XLOOKUP(BU527,StatePicklist!$1:$1,StatePicklist!$3:$3,"NA",0))</f>
        <v/>
      </c>
      <c r="BW527" s="297" t="str">
        <f ca="1">IF(RMDF!BV527="", "", IF(ISNUMBER(MATCH(RMDF!BV527, INDIRECT(BV527), 0)), "OK", "Invalid"))</f>
        <v/>
      </c>
      <c r="BX527" s="281"/>
      <c r="BY527" s="281"/>
      <c r="BZ527" s="281"/>
      <c r="CA527" s="281" t="b">
        <f>AND(RMDF!CD527&gt;=0, RMDF!CD527&lt;=1-SUM(RMDF!Z527,RMDF!AG527,RMDF!AN527,RMDF!AU527,RMDF!BB527,RMDF!BI527,RMDF!BP527,RMDF!BW527), RMDF!CD527=ROUND(RMDF!CD527,4))</f>
        <v>1</v>
      </c>
      <c r="CB527" s="317">
        <f>RMDF!CB527</f>
        <v>0</v>
      </c>
      <c r="CC527" s="318" t="str">
        <f>IF(CB527=0,"",_xlfn.XLOOKUP(CB527,StatePicklist!$1:$1,StatePicklist!$3:$3,"NA",0))</f>
        <v/>
      </c>
      <c r="CD527" s="297" t="str">
        <f ca="1">IF(RMDF!CC527="", "", IF(ISNUMBER(MATCH(RMDF!CC527, INDIRECT(CC527), 0)), "OK", "Invalid"))</f>
        <v/>
      </c>
      <c r="CE527" s="281"/>
      <c r="CF527" s="281"/>
      <c r="CG527" s="281"/>
      <c r="CH527" s="281" t="b">
        <f>AND(RMDF!CK527&gt;=0, RMDF!CK527&lt;=1-SUM(RMDF!Z527,RMDF!AG527,RMDF!AN527,RMDF!AU527,RMDF!BB527,RMDF!BI527,RMDF!BP527,RMDF!BW527,RMDF!CD527), RMDF!CK527=ROUND(RMDF!CK527,4))</f>
        <v>1</v>
      </c>
      <c r="CI527" s="317">
        <f>RMDF!CI527</f>
        <v>0</v>
      </c>
      <c r="CJ527" s="318" t="str">
        <f>IF(CI527=0,"",_xlfn.XLOOKUP(CI527,StatePicklist!$1:$1,StatePicklist!$3:$3,"NA",0))</f>
        <v/>
      </c>
      <c r="CK527" s="297" t="str">
        <f ca="1">IF(RMDF!CJ527="", "", IF(ISNUMBER(MATCH(RMDF!CJ527, INDIRECT(CJ527), 0)), "OK", "Invalid"))</f>
        <v/>
      </c>
      <c r="CL527" s="281"/>
      <c r="CM527" s="281"/>
      <c r="CN527" s="281"/>
      <c r="CO527" s="281" t="b">
        <f>AND(RMDF!CR527&gt;=0, RMDF!CR527&lt;=1-SUM(RMDF!Z527,RMDF!AG527,RMDF!AN527,RMDF!AU527,RMDF!BB527,RMDF!BI527,RMDF!BP527,RMDF!BW527,RMDF!CD527,RMDF!CK527), RMDF!CR527=ROUND(RMDF!CR527,4))</f>
        <v>1</v>
      </c>
      <c r="CP527" s="317">
        <f>RMDF!CP527</f>
        <v>0</v>
      </c>
      <c r="CQ527" s="318" t="str">
        <f>IF(CP527=0,"",_xlfn.XLOOKUP(CP527,StatePicklist!$1:$1,StatePicklist!$3:$3,"NA",0))</f>
        <v/>
      </c>
      <c r="CR527" s="297" t="str">
        <f ca="1">IF(RMDF!CQ527="", "", IF(ISNUMBER(MATCH(RMDF!CQ527, INDIRECT(CQ527), 0)), "OK", "Invalid"))</f>
        <v/>
      </c>
      <c r="CS527" s="281"/>
      <c r="CT527" s="281"/>
      <c r="CU527" s="281"/>
      <c r="CV527" s="281" t="b">
        <f>AND(RMDF!CY527&gt;=0, RMDF!CY527&lt;=1-SUM(RMDF!Z527,RMDF!AG527,RMDF!AN527,RMDF!AU527,RMDF!BB527,RMDF!BI527,RMDF!BP527,RMDF!BW527,RMDF!CD527,RMDF!CK527,RMDF!CR527), RMDF!CY527=ROUND(RMDF!CY527,4))</f>
        <v>1</v>
      </c>
      <c r="CW527" s="317">
        <f>RMDF!CW527</f>
        <v>0</v>
      </c>
      <c r="CX527" s="318" t="str">
        <f>IF(CW527=0,"",_xlfn.XLOOKUP(CW527,StatePicklist!$1:$1,StatePicklist!$3:$3,"NA",0))</f>
        <v/>
      </c>
      <c r="CY527" s="297" t="str">
        <f ca="1">IF(RMDF!CX527="", "", IF(ISNUMBER(MATCH(RMDF!CX527, INDIRECT(CX527), 0)), "OK", "Invalid"))</f>
        <v/>
      </c>
      <c r="CZ527" s="281"/>
      <c r="DA527" s="281"/>
      <c r="DB527" s="281"/>
      <c r="DC527" s="281" t="b">
        <f>AND(RMDF!DF527&gt;=0, RMDF!DF527&lt;=1-SUM(RMDF!Z527,RMDF!AG527,RMDF!AN527,RMDF!AU527,RMDF!BB527,RMDF!BI527,RMDF!BP527,RMDF!BW527,RMDF!CD527,RMDF!CK527,RMDF!CR527,RMDF!CY527), RMDF!DF527=ROUND(RMDF!DF527,4))</f>
        <v>1</v>
      </c>
      <c r="DD527" s="317">
        <f>RMDF!DD527</f>
        <v>0</v>
      </c>
      <c r="DE527" s="318" t="str">
        <f>IF(DD527=0,"",_xlfn.XLOOKUP(DD527,StatePicklist!$1:$1,StatePicklist!$3:$3,"NA",0))</f>
        <v/>
      </c>
      <c r="DF527" s="297" t="str">
        <f ca="1">IF(RMDF!DE527="", "", IF(ISNUMBER(MATCH(RMDF!DE527, INDIRECT(DE527), 0)), "OK", "Invalid"))</f>
        <v/>
      </c>
      <c r="DG527" s="281"/>
      <c r="DH527" s="281"/>
      <c r="DI527" s="281"/>
      <c r="DJ527" s="281" t="b">
        <f>AND(RMDF!DM527&gt;=0, RMDF!DM527&lt;=1-SUM(RMDF!Z527,RMDF!AG527,RMDF!AN527,RMDF!AU527,RMDF!BB527,RMDF!BI527,RMDF!BP527,RMDF!BW527,RMDF!CD527,RMDF!CK527,RMDF!CR527,RMDF!CY527,RMDF!DF527), RMDF!DM527=ROUND(RMDF!DM527,4))</f>
        <v>1</v>
      </c>
      <c r="DK527" s="317">
        <f>RMDF!DK527</f>
        <v>0</v>
      </c>
      <c r="DL527" s="318" t="str">
        <f>IF(DK527=0,"",_xlfn.XLOOKUP(DK527,StatePicklist!$1:$1,StatePicklist!$3:$3,"NA",0))</f>
        <v/>
      </c>
      <c r="DM527" s="297" t="str">
        <f ca="1">IF(RMDF!DL527="", "", IF(ISNUMBER(MATCH(RMDF!DL527, INDIRECT(DL527), 0)), "OK", "Invalid"))</f>
        <v/>
      </c>
      <c r="DN527" s="281"/>
      <c r="DO527" s="281"/>
      <c r="DP527" s="281"/>
      <c r="DQ527" s="281" t="b">
        <f>AND(RMDF!DT527&gt;=0, RMDF!DT527&lt;=1-SUM(RMDF!Z527,RMDF!AG527,RMDF!AN527,RMDF!AU527,RMDF!BB527,RMDF!BI527,RMDF!BP527,RMDF!BW527,RMDF!CD527,RMDF!CK527,RMDF!CR527,RMDF!CY527,RMDF!DF527,RMDF!DM527), RMDF!DT527=ROUND(RMDF!DT527,4))</f>
        <v>1</v>
      </c>
      <c r="DR527" s="317">
        <f>RMDF!DR527</f>
        <v>0</v>
      </c>
      <c r="DS527" s="318" t="str">
        <f>IF(DR527=0,"",_xlfn.XLOOKUP(DR527,StatePicklist!$1:$1,StatePicklist!$3:$3,"NA",0))</f>
        <v/>
      </c>
      <c r="DT527" s="297" t="str">
        <f ca="1">IF(RMDF!DS527="", "", IF(ISNUMBER(MATCH(RMDF!DS527, INDIRECT(DS527), 0)), "OK", "Invalid"))</f>
        <v/>
      </c>
      <c r="DU527" s="281"/>
      <c r="DV527" s="281"/>
      <c r="DW527" s="281"/>
      <c r="DX527" s="281" t="b">
        <f>AND(RMDF!EA527&gt;=0, RMDF!EA527&lt;=1-SUM(RMDF!Z527,RMDF!AG527,RMDF!AN527,RMDF!AU527,RMDF!BB527,RMDF!BI527,RMDF!BP527,RMDF!BW527,RMDF!CD527,RMDF!CK527,RMDF!CR527,RMDF!CY527,RMDF!DF527,RMDF!DM527,RMDF!DT527), RMDF!EA527=ROUND(RMDF!EA527,4))</f>
        <v>1</v>
      </c>
      <c r="DY527" s="317">
        <f>RMDF!DY527</f>
        <v>0</v>
      </c>
      <c r="DZ527" s="318" t="str">
        <f>IF(DY527=0,"",_xlfn.XLOOKUP(DY527,StatePicklist!$1:$1,StatePicklist!$3:$3,"NA",0))</f>
        <v/>
      </c>
      <c r="EA527" s="297" t="str">
        <f ca="1">IF(RMDF!DZ527="", "", IF(ISNUMBER(MATCH(RMDF!DZ527, INDIRECT(DZ527), 0)), "OK", "Invalid"))</f>
        <v/>
      </c>
      <c r="EB527" s="281"/>
      <c r="EC527" s="281"/>
      <c r="ED527" s="281"/>
      <c r="EE527" s="281" t="b">
        <f>AND(RMDF!EH527&gt;=0, RMDF!EH527&lt;=1-SUM(RMDF!Z527,RMDF!AG527,RMDF!AN527,RMDF!AU527,RMDF!BB527,RMDF!BI527,RMDF!BP527,RMDF!BW527,RMDF!CD527,RMDF!CK527,RMDF!CR527,RMDF!CY527,RMDF!DF527,RMDF!DM527,RMDF!DT527,RMDF!EA527), RMDF!EH527=ROUND(RMDF!EH527,4))</f>
        <v>1</v>
      </c>
      <c r="EF527" s="317">
        <f>RMDF!EF527</f>
        <v>0</v>
      </c>
      <c r="EG527" s="318" t="str">
        <f>IF(EF527=0,"",_xlfn.XLOOKUP(EF527,StatePicklist!$1:$1,StatePicklist!$3:$3,"NA",0))</f>
        <v/>
      </c>
      <c r="EH527" s="297" t="str">
        <f ca="1">IF(RMDF!EG527="", "", IF(ISNUMBER(MATCH(RMDF!EG527, INDIRECT(EG527), 0)), "OK", "Invalid"))</f>
        <v/>
      </c>
      <c r="EI527" s="281"/>
      <c r="EJ527" s="281"/>
      <c r="EK527" s="281"/>
      <c r="EL527" s="281" t="b">
        <f>AND(RMDF!EO527&gt;=0, RMDF!EO527&lt;=1-SUM(RMDF!Z527,RMDF!AG527,RMDF!AN527,RMDF!AU527,RMDF!BB527,RMDF!BI527,RMDF!BP527,RMDF!BW527,RMDF!CD527,RMDF!CK527,RMDF!CR527,RMDF!CY527,RMDF!DF527,RMDF!DM527,RMDF!DT527,RMDF!EA527,RMDF!EH527), RMDF!EO527=ROUND(RMDF!EO527,4))</f>
        <v>1</v>
      </c>
      <c r="EM527" s="317">
        <f>RMDF!EM527</f>
        <v>0</v>
      </c>
      <c r="EN527" s="318" t="str">
        <f>IF(EM527=0,"",_xlfn.XLOOKUP(EM527,StatePicklist!$1:$1,StatePicklist!$3:$3,"NA",0))</f>
        <v/>
      </c>
      <c r="EO527" s="297" t="str">
        <f ca="1">IF(RMDF!EN527="", "", IF(ISNUMBER(MATCH(RMDF!EN527, INDIRECT(EN527), 0)), "OK", "Invalid"))</f>
        <v/>
      </c>
      <c r="EP527" s="281"/>
      <c r="EQ527" s="281"/>
      <c r="ER527" s="281"/>
      <c r="ES527" s="281" t="b">
        <f>AND(RMDF!EV527&gt;=0, RMDF!EV527&lt;=1-SUM(RMDF!Z527,RMDF!AG527,RMDF!AN527,RMDF!AU527,RMDF!BB527,RMDF!BI527,RMDF!BP527,RMDF!BW527,RMDF!CD527,RMDF!CK527,RMDF!CR527,RMDF!CY527,RMDF!DF527,RMDF!DM527,RMDF!DT527,RMDF!EA527,RMDF!EH527,RMDF!EO527), RMDF!EV527=ROUND(RMDF!EV527,4))</f>
        <v>1</v>
      </c>
      <c r="ET527" s="317">
        <f>RMDF!ET527</f>
        <v>0</v>
      </c>
      <c r="EU527" s="318" t="str">
        <f>IF(ET527=0,"",_xlfn.XLOOKUP(ET527,StatePicklist!$1:$1,StatePicklist!$3:$3,"NA",0))</f>
        <v/>
      </c>
      <c r="EV527" s="297" t="str">
        <f ca="1">IF(RMDF!EU527="", "", IF(ISNUMBER(MATCH(RMDF!EU527, INDIRECT(EU527), 0)), "OK", "Invalid"))</f>
        <v/>
      </c>
      <c r="EW527" s="281"/>
      <c r="EX527" s="281"/>
      <c r="EY527" s="281"/>
      <c r="EZ527" s="281" t="b">
        <f>AND(RMDF!FC527&gt;=0, RMDF!FC527&lt;=1-SUM(RMDF!Z527,RMDF!AG527,RMDF!AN527,RMDF!AU527,RMDF!BB527,RMDF!BI527,RMDF!BP527,RMDF!BW527,RMDF!CD527,RMDF!CK527,RMDF!CR527,RMDF!CY527,RMDF!DF527,RMDF!DM527,RMDF!DT527,RMDF!EA527,RMDF!EH527,RMDF!EO527,RMDF!EV527), RMDF!FC527=ROUND(RMDF!FC527,4))</f>
        <v>1</v>
      </c>
      <c r="FA527" s="317">
        <f>RMDF!FA527</f>
        <v>0</v>
      </c>
      <c r="FB527" s="318" t="str">
        <f>IF(FA527=0,"",_xlfn.XLOOKUP(FA527,StatePicklist!$1:$1,StatePicklist!$3:$3,"NA",0))</f>
        <v/>
      </c>
      <c r="FC527" s="297" t="str">
        <f ca="1">IF(RMDF!FB527="", "", IF(ISNUMBER(MATCH(RMDF!FB527, INDIRECT(FB527), 0)), "OK", "Invalid"))</f>
        <v/>
      </c>
    </row>
    <row r="528" spans="1:159" s="205" customFormat="1" ht="39.9" customHeight="1" x14ac:dyDescent="0.25">
      <c r="A528" s="206"/>
      <c r="B528" s="196"/>
      <c r="C528" s="197"/>
      <c r="D528" s="198"/>
      <c r="E528" s="199"/>
      <c r="F528" s="200"/>
      <c r="G528" s="201"/>
      <c r="H528" s="292"/>
      <c r="I528" s="305">
        <f>RMDF!I528</f>
        <v>0</v>
      </c>
      <c r="J528" s="305" t="str">
        <f>IF(I528=ProductCode!$B$30,"PDReclPost",IF(OR(I528=ProductCode!$C$30,I528=ProductCode!$E$30,I528=ProductCode!$G$30),"PDPreCon",IF(OR(I528=ProductCode!$D$30,I528=ProductCode!$F$30),"PDNotReclPost","")))</f>
        <v/>
      </c>
      <c r="K528" s="305" t="str">
        <f t="shared" si="30"/>
        <v/>
      </c>
      <c r="L528" s="289"/>
      <c r="M528" s="305" t="str">
        <f t="shared" si="30"/>
        <v/>
      </c>
      <c r="N528" s="289" t="b">
        <f>AND(RMDF!N528&gt;=0, RMDF!N528&lt;=1-RMDF!L528, RMDF!N528=ROUND(RMDF!N528,4))</f>
        <v>1</v>
      </c>
      <c r="O528" s="286" t="str">
        <f>IF(P528="","",IF(I528="","",IF(LEFT(I528,13)="Reclaimed pos",RawMaterialCode!$E$569,RawMaterialCode!$E$568)))</f>
        <v>Reclaimed pre-consumer mixed fibers (RM0578)</v>
      </c>
      <c r="P528" s="295">
        <f t="shared" si="31"/>
        <v>1</v>
      </c>
      <c r="Q528" s="202"/>
      <c r="R528" s="203"/>
      <c r="S528" s="204" t="str">
        <f t="shared" si="32"/>
        <v/>
      </c>
      <c r="T528" s="281"/>
      <c r="U528" s="281"/>
      <c r="V528" s="281"/>
      <c r="W528" s="281"/>
      <c r="X528" s="317">
        <f>RMDF!X528</f>
        <v>0</v>
      </c>
      <c r="Y528" s="318" t="str">
        <f>IF(X528=0,"",_xlfn.XLOOKUP(X528,StatePicklist!$1:$1,StatePicklist!$3:$3,"NA",0))</f>
        <v/>
      </c>
      <c r="Z528" s="297" t="str">
        <f ca="1">IF(RMDF!Y528="", "", IF(ISNUMBER(MATCH(RMDF!Y528, INDIRECT(Y528), 0)), "OK", "Invalid"))</f>
        <v/>
      </c>
      <c r="AA528" s="281"/>
      <c r="AB528" s="281"/>
      <c r="AC528" s="281"/>
      <c r="AD528" s="281" t="b">
        <f>AND(RMDF!AG528&gt;=0, RMDF!AG528&lt;=1-RMDF!Z528, RMDF!AG528=ROUND(RMDF!AG528,4))</f>
        <v>1</v>
      </c>
      <c r="AE528" s="317">
        <f>RMDF!AE528</f>
        <v>0</v>
      </c>
      <c r="AF528" s="318" t="str">
        <f>IF(AE528=0,"",_xlfn.XLOOKUP(AE528,StatePicklist!$1:$1,StatePicklist!$3:$3,"NA",0))</f>
        <v/>
      </c>
      <c r="AG528" s="297" t="str">
        <f ca="1">IF(RMDF!AF528="", "", IF(ISNUMBER(MATCH(RMDF!AF528, INDIRECT(AF528), 0)), "OK", "Invalid"))</f>
        <v/>
      </c>
      <c r="AH528" s="281"/>
      <c r="AI528" s="281"/>
      <c r="AJ528" s="281"/>
      <c r="AK528" s="281" t="b">
        <f>AND(RMDF!AN528&gt;=0, RMDF!AN528&lt;=1-SUM(RMDF!Z528,RMDF!AG528), RMDF!AN528=ROUND(RMDF!AN528,4))</f>
        <v>1</v>
      </c>
      <c r="AL528" s="317">
        <f>RMDF!AL528</f>
        <v>0</v>
      </c>
      <c r="AM528" s="318" t="str">
        <f>IF(AL528=0,"",_xlfn.XLOOKUP(AL528,StatePicklist!$1:$1,StatePicklist!$3:$3,"NA",0))</f>
        <v/>
      </c>
      <c r="AN528" s="297" t="str">
        <f ca="1">IF(RMDF!AM528="", "", IF(ISNUMBER(MATCH(RMDF!AM528, INDIRECT(AM528), 0)), "OK", "Invalid"))</f>
        <v/>
      </c>
      <c r="AO528" s="281"/>
      <c r="AP528" s="281"/>
      <c r="AQ528" s="281"/>
      <c r="AR528" s="281" t="b">
        <f>AND(RMDF!AU528&gt;=0, RMDF!AU528&lt;=1-SUM(RMDF!Z528,RMDF!AG528,RMDF!AN528), RMDF!AU528=ROUND(RMDF!AU528,4))</f>
        <v>1</v>
      </c>
      <c r="AS528" s="317">
        <f>RMDF!AS528</f>
        <v>0</v>
      </c>
      <c r="AT528" s="318" t="str">
        <f>IF(AS528=0,"",_xlfn.XLOOKUP(AS528,StatePicklist!$1:$1,StatePicklist!$3:$3,"NA",0))</f>
        <v/>
      </c>
      <c r="AU528" s="297" t="str">
        <f ca="1">IF(RMDF!AT528="", "", IF(ISNUMBER(MATCH(RMDF!AT528, INDIRECT(AT528), 0)), "OK", "Invalid"))</f>
        <v/>
      </c>
      <c r="AV528" s="281"/>
      <c r="AW528" s="281"/>
      <c r="AX528" s="281"/>
      <c r="AY528" s="281" t="b">
        <f>AND(RMDF!BB528&gt;=0, RMDF!BB528&lt;=1-SUM(RMDF!Z528,RMDF!AG528,RMDF!AN528,RMDF!AU528), RMDF!BB528=ROUND(RMDF!BB528,4))</f>
        <v>1</v>
      </c>
      <c r="AZ528" s="317">
        <f>RMDF!AZ528</f>
        <v>0</v>
      </c>
      <c r="BA528" s="318" t="str">
        <f>IF(AZ528=0,"",_xlfn.XLOOKUP(AZ528,StatePicklist!$1:$1,StatePicklist!$3:$3,"NA",0))</f>
        <v/>
      </c>
      <c r="BB528" s="297" t="str">
        <f ca="1">IF(RMDF!BA528="", "", IF(ISNUMBER(MATCH(RMDF!BA528, INDIRECT(BA528), 0)), "OK", "Invalid"))</f>
        <v/>
      </c>
      <c r="BC528" s="281"/>
      <c r="BD528" s="281"/>
      <c r="BE528" s="281"/>
      <c r="BF528" s="281" t="b">
        <f>AND(RMDF!BI528&gt;=0, RMDF!BI528&lt;=1-SUM(RMDF!Z528,RMDF!AG528,RMDF!AN528,RMDF!AU528,RMDF!BB528), RMDF!BI528=ROUND(RMDF!BI528,4))</f>
        <v>1</v>
      </c>
      <c r="BG528" s="317">
        <f>RMDF!BG528</f>
        <v>0</v>
      </c>
      <c r="BH528" s="318" t="str">
        <f>IF(BG528=0,"",_xlfn.XLOOKUP(BG528,StatePicklist!$1:$1,StatePicklist!$3:$3,"NA",0))</f>
        <v/>
      </c>
      <c r="BI528" s="297" t="str">
        <f ca="1">IF(RMDF!BH528="", "", IF(ISNUMBER(MATCH(RMDF!BH528, INDIRECT(BH528), 0)), "OK", "Invalid"))</f>
        <v/>
      </c>
      <c r="BJ528" s="281"/>
      <c r="BK528" s="281"/>
      <c r="BL528" s="281"/>
      <c r="BM528" s="281" t="b">
        <f>AND(RMDF!BP528&gt;=0, RMDF!BP528&lt;=1-SUM(RMDF!Z528,RMDF!AG528,RMDF!AN528,RMDF!AU528,RMDF!BB528,RMDF!BI528), RMDF!BP528=ROUND(RMDF!BP528,4))</f>
        <v>1</v>
      </c>
      <c r="BN528" s="317">
        <f>RMDF!BN528</f>
        <v>0</v>
      </c>
      <c r="BO528" s="318" t="str">
        <f>IF(BN528=0,"",_xlfn.XLOOKUP(BN528,StatePicklist!$1:$1,StatePicklist!$3:$3,"NA",0))</f>
        <v/>
      </c>
      <c r="BP528" s="297" t="str">
        <f ca="1">IF(RMDF!BO528="", "", IF(ISNUMBER(MATCH(RMDF!BO528, INDIRECT(BO528), 0)), "OK", "Invalid"))</f>
        <v/>
      </c>
      <c r="BQ528" s="281"/>
      <c r="BR528" s="281"/>
      <c r="BS528" s="281"/>
      <c r="BT528" s="281" t="b">
        <f>AND(RMDF!BW528&gt;=0, RMDF!BW528&lt;=1-SUM(RMDF!Z528,RMDF!AG528,RMDF!AN528,RMDF!AU528,RMDF!BB528,RMDF!BI528,RMDF!BP528), RMDF!BW528=ROUND(RMDF!BW528,4))</f>
        <v>1</v>
      </c>
      <c r="BU528" s="317">
        <f>RMDF!BU528</f>
        <v>0</v>
      </c>
      <c r="BV528" s="318" t="str">
        <f>IF(BU528=0,"",_xlfn.XLOOKUP(BU528,StatePicklist!$1:$1,StatePicklist!$3:$3,"NA",0))</f>
        <v/>
      </c>
      <c r="BW528" s="297" t="str">
        <f ca="1">IF(RMDF!BV528="", "", IF(ISNUMBER(MATCH(RMDF!BV528, INDIRECT(BV528), 0)), "OK", "Invalid"))</f>
        <v/>
      </c>
      <c r="BX528" s="281"/>
      <c r="BY528" s="281"/>
      <c r="BZ528" s="281"/>
      <c r="CA528" s="281" t="b">
        <f>AND(RMDF!CD528&gt;=0, RMDF!CD528&lt;=1-SUM(RMDF!Z528,RMDF!AG528,RMDF!AN528,RMDF!AU528,RMDF!BB528,RMDF!BI528,RMDF!BP528,RMDF!BW528), RMDF!CD528=ROUND(RMDF!CD528,4))</f>
        <v>1</v>
      </c>
      <c r="CB528" s="317">
        <f>RMDF!CB528</f>
        <v>0</v>
      </c>
      <c r="CC528" s="318" t="str">
        <f>IF(CB528=0,"",_xlfn.XLOOKUP(CB528,StatePicklist!$1:$1,StatePicklist!$3:$3,"NA",0))</f>
        <v/>
      </c>
      <c r="CD528" s="297" t="str">
        <f ca="1">IF(RMDF!CC528="", "", IF(ISNUMBER(MATCH(RMDF!CC528, INDIRECT(CC528), 0)), "OK", "Invalid"))</f>
        <v/>
      </c>
      <c r="CE528" s="281"/>
      <c r="CF528" s="281"/>
      <c r="CG528" s="281"/>
      <c r="CH528" s="281" t="b">
        <f>AND(RMDF!CK528&gt;=0, RMDF!CK528&lt;=1-SUM(RMDF!Z528,RMDF!AG528,RMDF!AN528,RMDF!AU528,RMDF!BB528,RMDF!BI528,RMDF!BP528,RMDF!BW528,RMDF!CD528), RMDF!CK528=ROUND(RMDF!CK528,4))</f>
        <v>1</v>
      </c>
      <c r="CI528" s="317">
        <f>RMDF!CI528</f>
        <v>0</v>
      </c>
      <c r="CJ528" s="318" t="str">
        <f>IF(CI528=0,"",_xlfn.XLOOKUP(CI528,StatePicklist!$1:$1,StatePicklist!$3:$3,"NA",0))</f>
        <v/>
      </c>
      <c r="CK528" s="297" t="str">
        <f ca="1">IF(RMDF!CJ528="", "", IF(ISNUMBER(MATCH(RMDF!CJ528, INDIRECT(CJ528), 0)), "OK", "Invalid"))</f>
        <v/>
      </c>
      <c r="CL528" s="281"/>
      <c r="CM528" s="281"/>
      <c r="CN528" s="281"/>
      <c r="CO528" s="281" t="b">
        <f>AND(RMDF!CR528&gt;=0, RMDF!CR528&lt;=1-SUM(RMDF!Z528,RMDF!AG528,RMDF!AN528,RMDF!AU528,RMDF!BB528,RMDF!BI528,RMDF!BP528,RMDF!BW528,RMDF!CD528,RMDF!CK528), RMDF!CR528=ROUND(RMDF!CR528,4))</f>
        <v>1</v>
      </c>
      <c r="CP528" s="317">
        <f>RMDF!CP528</f>
        <v>0</v>
      </c>
      <c r="CQ528" s="318" t="str">
        <f>IF(CP528=0,"",_xlfn.XLOOKUP(CP528,StatePicklist!$1:$1,StatePicklist!$3:$3,"NA",0))</f>
        <v/>
      </c>
      <c r="CR528" s="297" t="str">
        <f ca="1">IF(RMDF!CQ528="", "", IF(ISNUMBER(MATCH(RMDF!CQ528, INDIRECT(CQ528), 0)), "OK", "Invalid"))</f>
        <v/>
      </c>
      <c r="CS528" s="281"/>
      <c r="CT528" s="281"/>
      <c r="CU528" s="281"/>
      <c r="CV528" s="281" t="b">
        <f>AND(RMDF!CY528&gt;=0, RMDF!CY528&lt;=1-SUM(RMDF!Z528,RMDF!AG528,RMDF!AN528,RMDF!AU528,RMDF!BB528,RMDF!BI528,RMDF!BP528,RMDF!BW528,RMDF!CD528,RMDF!CK528,RMDF!CR528), RMDF!CY528=ROUND(RMDF!CY528,4))</f>
        <v>1</v>
      </c>
      <c r="CW528" s="317">
        <f>RMDF!CW528</f>
        <v>0</v>
      </c>
      <c r="CX528" s="318" t="str">
        <f>IF(CW528=0,"",_xlfn.XLOOKUP(CW528,StatePicklist!$1:$1,StatePicklist!$3:$3,"NA",0))</f>
        <v/>
      </c>
      <c r="CY528" s="297" t="str">
        <f ca="1">IF(RMDF!CX528="", "", IF(ISNUMBER(MATCH(RMDF!CX528, INDIRECT(CX528), 0)), "OK", "Invalid"))</f>
        <v/>
      </c>
      <c r="CZ528" s="281"/>
      <c r="DA528" s="281"/>
      <c r="DB528" s="281"/>
      <c r="DC528" s="281" t="b">
        <f>AND(RMDF!DF528&gt;=0, RMDF!DF528&lt;=1-SUM(RMDF!Z528,RMDF!AG528,RMDF!AN528,RMDF!AU528,RMDF!BB528,RMDF!BI528,RMDF!BP528,RMDF!BW528,RMDF!CD528,RMDF!CK528,RMDF!CR528,RMDF!CY528), RMDF!DF528=ROUND(RMDF!DF528,4))</f>
        <v>1</v>
      </c>
      <c r="DD528" s="317">
        <f>RMDF!DD528</f>
        <v>0</v>
      </c>
      <c r="DE528" s="318" t="str">
        <f>IF(DD528=0,"",_xlfn.XLOOKUP(DD528,StatePicklist!$1:$1,StatePicklist!$3:$3,"NA",0))</f>
        <v/>
      </c>
      <c r="DF528" s="297" t="str">
        <f ca="1">IF(RMDF!DE528="", "", IF(ISNUMBER(MATCH(RMDF!DE528, INDIRECT(DE528), 0)), "OK", "Invalid"))</f>
        <v/>
      </c>
      <c r="DG528" s="281"/>
      <c r="DH528" s="281"/>
      <c r="DI528" s="281"/>
      <c r="DJ528" s="281" t="b">
        <f>AND(RMDF!DM528&gt;=0, RMDF!DM528&lt;=1-SUM(RMDF!Z528,RMDF!AG528,RMDF!AN528,RMDF!AU528,RMDF!BB528,RMDF!BI528,RMDF!BP528,RMDF!BW528,RMDF!CD528,RMDF!CK528,RMDF!CR528,RMDF!CY528,RMDF!DF528), RMDF!DM528=ROUND(RMDF!DM528,4))</f>
        <v>1</v>
      </c>
      <c r="DK528" s="317">
        <f>RMDF!DK528</f>
        <v>0</v>
      </c>
      <c r="DL528" s="318" t="str">
        <f>IF(DK528=0,"",_xlfn.XLOOKUP(DK528,StatePicklist!$1:$1,StatePicklist!$3:$3,"NA",0))</f>
        <v/>
      </c>
      <c r="DM528" s="297" t="str">
        <f ca="1">IF(RMDF!DL528="", "", IF(ISNUMBER(MATCH(RMDF!DL528, INDIRECT(DL528), 0)), "OK", "Invalid"))</f>
        <v/>
      </c>
      <c r="DN528" s="281"/>
      <c r="DO528" s="281"/>
      <c r="DP528" s="281"/>
      <c r="DQ528" s="281" t="b">
        <f>AND(RMDF!DT528&gt;=0, RMDF!DT528&lt;=1-SUM(RMDF!Z528,RMDF!AG528,RMDF!AN528,RMDF!AU528,RMDF!BB528,RMDF!BI528,RMDF!BP528,RMDF!BW528,RMDF!CD528,RMDF!CK528,RMDF!CR528,RMDF!CY528,RMDF!DF528,RMDF!DM528), RMDF!DT528=ROUND(RMDF!DT528,4))</f>
        <v>1</v>
      </c>
      <c r="DR528" s="317">
        <f>RMDF!DR528</f>
        <v>0</v>
      </c>
      <c r="DS528" s="318" t="str">
        <f>IF(DR528=0,"",_xlfn.XLOOKUP(DR528,StatePicklist!$1:$1,StatePicklist!$3:$3,"NA",0))</f>
        <v/>
      </c>
      <c r="DT528" s="297" t="str">
        <f ca="1">IF(RMDF!DS528="", "", IF(ISNUMBER(MATCH(RMDF!DS528, INDIRECT(DS528), 0)), "OK", "Invalid"))</f>
        <v/>
      </c>
      <c r="DU528" s="281"/>
      <c r="DV528" s="281"/>
      <c r="DW528" s="281"/>
      <c r="DX528" s="281" t="b">
        <f>AND(RMDF!EA528&gt;=0, RMDF!EA528&lt;=1-SUM(RMDF!Z528,RMDF!AG528,RMDF!AN528,RMDF!AU528,RMDF!BB528,RMDF!BI528,RMDF!BP528,RMDF!BW528,RMDF!CD528,RMDF!CK528,RMDF!CR528,RMDF!CY528,RMDF!DF528,RMDF!DM528,RMDF!DT528), RMDF!EA528=ROUND(RMDF!EA528,4))</f>
        <v>1</v>
      </c>
      <c r="DY528" s="317">
        <f>RMDF!DY528</f>
        <v>0</v>
      </c>
      <c r="DZ528" s="318" t="str">
        <f>IF(DY528=0,"",_xlfn.XLOOKUP(DY528,StatePicklist!$1:$1,StatePicklist!$3:$3,"NA",0))</f>
        <v/>
      </c>
      <c r="EA528" s="297" t="str">
        <f ca="1">IF(RMDF!DZ528="", "", IF(ISNUMBER(MATCH(RMDF!DZ528, INDIRECT(DZ528), 0)), "OK", "Invalid"))</f>
        <v/>
      </c>
      <c r="EB528" s="281"/>
      <c r="EC528" s="281"/>
      <c r="ED528" s="281"/>
      <c r="EE528" s="281" t="b">
        <f>AND(RMDF!EH528&gt;=0, RMDF!EH528&lt;=1-SUM(RMDF!Z528,RMDF!AG528,RMDF!AN528,RMDF!AU528,RMDF!BB528,RMDF!BI528,RMDF!BP528,RMDF!BW528,RMDF!CD528,RMDF!CK528,RMDF!CR528,RMDF!CY528,RMDF!DF528,RMDF!DM528,RMDF!DT528,RMDF!EA528), RMDF!EH528=ROUND(RMDF!EH528,4))</f>
        <v>1</v>
      </c>
      <c r="EF528" s="317">
        <f>RMDF!EF528</f>
        <v>0</v>
      </c>
      <c r="EG528" s="318" t="str">
        <f>IF(EF528=0,"",_xlfn.XLOOKUP(EF528,StatePicklist!$1:$1,StatePicklist!$3:$3,"NA",0))</f>
        <v/>
      </c>
      <c r="EH528" s="297" t="str">
        <f ca="1">IF(RMDF!EG528="", "", IF(ISNUMBER(MATCH(RMDF!EG528, INDIRECT(EG528), 0)), "OK", "Invalid"))</f>
        <v/>
      </c>
      <c r="EI528" s="281"/>
      <c r="EJ528" s="281"/>
      <c r="EK528" s="281"/>
      <c r="EL528" s="281" t="b">
        <f>AND(RMDF!EO528&gt;=0, RMDF!EO528&lt;=1-SUM(RMDF!Z528,RMDF!AG528,RMDF!AN528,RMDF!AU528,RMDF!BB528,RMDF!BI528,RMDF!BP528,RMDF!BW528,RMDF!CD528,RMDF!CK528,RMDF!CR528,RMDF!CY528,RMDF!DF528,RMDF!DM528,RMDF!DT528,RMDF!EA528,RMDF!EH528), RMDF!EO528=ROUND(RMDF!EO528,4))</f>
        <v>1</v>
      </c>
      <c r="EM528" s="317">
        <f>RMDF!EM528</f>
        <v>0</v>
      </c>
      <c r="EN528" s="318" t="str">
        <f>IF(EM528=0,"",_xlfn.XLOOKUP(EM528,StatePicklist!$1:$1,StatePicklist!$3:$3,"NA",0))</f>
        <v/>
      </c>
      <c r="EO528" s="297" t="str">
        <f ca="1">IF(RMDF!EN528="", "", IF(ISNUMBER(MATCH(RMDF!EN528, INDIRECT(EN528), 0)), "OK", "Invalid"))</f>
        <v/>
      </c>
      <c r="EP528" s="281"/>
      <c r="EQ528" s="281"/>
      <c r="ER528" s="281"/>
      <c r="ES528" s="281" t="b">
        <f>AND(RMDF!EV528&gt;=0, RMDF!EV528&lt;=1-SUM(RMDF!Z528,RMDF!AG528,RMDF!AN528,RMDF!AU528,RMDF!BB528,RMDF!BI528,RMDF!BP528,RMDF!BW528,RMDF!CD528,RMDF!CK528,RMDF!CR528,RMDF!CY528,RMDF!DF528,RMDF!DM528,RMDF!DT528,RMDF!EA528,RMDF!EH528,RMDF!EO528), RMDF!EV528=ROUND(RMDF!EV528,4))</f>
        <v>1</v>
      </c>
      <c r="ET528" s="317">
        <f>RMDF!ET528</f>
        <v>0</v>
      </c>
      <c r="EU528" s="318" t="str">
        <f>IF(ET528=0,"",_xlfn.XLOOKUP(ET528,StatePicklist!$1:$1,StatePicklist!$3:$3,"NA",0))</f>
        <v/>
      </c>
      <c r="EV528" s="297" t="str">
        <f ca="1">IF(RMDF!EU528="", "", IF(ISNUMBER(MATCH(RMDF!EU528, INDIRECT(EU528), 0)), "OK", "Invalid"))</f>
        <v/>
      </c>
      <c r="EW528" s="281"/>
      <c r="EX528" s="281"/>
      <c r="EY528" s="281"/>
      <c r="EZ528" s="281" t="b">
        <f>AND(RMDF!FC528&gt;=0, RMDF!FC528&lt;=1-SUM(RMDF!Z528,RMDF!AG528,RMDF!AN528,RMDF!AU528,RMDF!BB528,RMDF!BI528,RMDF!BP528,RMDF!BW528,RMDF!CD528,RMDF!CK528,RMDF!CR528,RMDF!CY528,RMDF!DF528,RMDF!DM528,RMDF!DT528,RMDF!EA528,RMDF!EH528,RMDF!EO528,RMDF!EV528), RMDF!FC528=ROUND(RMDF!FC528,4))</f>
        <v>1</v>
      </c>
      <c r="FA528" s="317">
        <f>RMDF!FA528</f>
        <v>0</v>
      </c>
      <c r="FB528" s="318" t="str">
        <f>IF(FA528=0,"",_xlfn.XLOOKUP(FA528,StatePicklist!$1:$1,StatePicklist!$3:$3,"NA",0))</f>
        <v/>
      </c>
      <c r="FC528" s="297" t="str">
        <f ca="1">IF(RMDF!FB528="", "", IF(ISNUMBER(MATCH(RMDF!FB528, INDIRECT(FB528), 0)), "OK", "Invalid"))</f>
        <v/>
      </c>
    </row>
    <row r="529" spans="1:159" s="205" customFormat="1" ht="39.9" customHeight="1" x14ac:dyDescent="0.25">
      <c r="A529" s="206"/>
      <c r="B529" s="196"/>
      <c r="C529" s="197"/>
      <c r="D529" s="198"/>
      <c r="E529" s="199"/>
      <c r="F529" s="200"/>
      <c r="G529" s="201"/>
      <c r="H529" s="292"/>
      <c r="I529" s="305">
        <f>RMDF!I529</f>
        <v>0</v>
      </c>
      <c r="J529" s="305" t="str">
        <f>IF(I529=ProductCode!$B$30,"PDReclPost",IF(OR(I529=ProductCode!$C$30,I529=ProductCode!$E$30,I529=ProductCode!$G$30),"PDPreCon",IF(OR(I529=ProductCode!$D$30,I529=ProductCode!$F$30),"PDNotReclPost","")))</f>
        <v/>
      </c>
      <c r="K529" s="305" t="str">
        <f t="shared" si="30"/>
        <v/>
      </c>
      <c r="L529" s="289"/>
      <c r="M529" s="305" t="str">
        <f t="shared" si="30"/>
        <v/>
      </c>
      <c r="N529" s="289" t="b">
        <f>AND(RMDF!N529&gt;=0, RMDF!N529&lt;=1-RMDF!L529, RMDF!N529=ROUND(RMDF!N529,4))</f>
        <v>1</v>
      </c>
      <c r="O529" s="286" t="str">
        <f>IF(P529="","",IF(I529="","",IF(LEFT(I529,13)="Reclaimed pos",RawMaterialCode!$E$569,RawMaterialCode!$E$568)))</f>
        <v>Reclaimed pre-consumer mixed fibers (RM0578)</v>
      </c>
      <c r="P529" s="295">
        <f t="shared" si="31"/>
        <v>1</v>
      </c>
      <c r="Q529" s="202"/>
      <c r="R529" s="203"/>
      <c r="S529" s="204" t="str">
        <f t="shared" si="32"/>
        <v/>
      </c>
      <c r="T529" s="281"/>
      <c r="U529" s="281"/>
      <c r="V529" s="281"/>
      <c r="W529" s="281"/>
      <c r="X529" s="317">
        <f>RMDF!X529</f>
        <v>0</v>
      </c>
      <c r="Y529" s="318" t="str">
        <f>IF(X529=0,"",_xlfn.XLOOKUP(X529,StatePicklist!$1:$1,StatePicklist!$3:$3,"NA",0))</f>
        <v/>
      </c>
      <c r="Z529" s="297" t="str">
        <f ca="1">IF(RMDF!Y529="", "", IF(ISNUMBER(MATCH(RMDF!Y529, INDIRECT(Y529), 0)), "OK", "Invalid"))</f>
        <v/>
      </c>
      <c r="AA529" s="281"/>
      <c r="AB529" s="281"/>
      <c r="AC529" s="281"/>
      <c r="AD529" s="281" t="b">
        <f>AND(RMDF!AG529&gt;=0, RMDF!AG529&lt;=1-RMDF!Z529, RMDF!AG529=ROUND(RMDF!AG529,4))</f>
        <v>1</v>
      </c>
      <c r="AE529" s="317">
        <f>RMDF!AE529</f>
        <v>0</v>
      </c>
      <c r="AF529" s="318" t="str">
        <f>IF(AE529=0,"",_xlfn.XLOOKUP(AE529,StatePicklist!$1:$1,StatePicklist!$3:$3,"NA",0))</f>
        <v/>
      </c>
      <c r="AG529" s="297" t="str">
        <f ca="1">IF(RMDF!AF529="", "", IF(ISNUMBER(MATCH(RMDF!AF529, INDIRECT(AF529), 0)), "OK", "Invalid"))</f>
        <v/>
      </c>
      <c r="AH529" s="281"/>
      <c r="AI529" s="281"/>
      <c r="AJ529" s="281"/>
      <c r="AK529" s="281" t="b">
        <f>AND(RMDF!AN529&gt;=0, RMDF!AN529&lt;=1-SUM(RMDF!Z529,RMDF!AG529), RMDF!AN529=ROUND(RMDF!AN529,4))</f>
        <v>1</v>
      </c>
      <c r="AL529" s="317">
        <f>RMDF!AL529</f>
        <v>0</v>
      </c>
      <c r="AM529" s="318" t="str">
        <f>IF(AL529=0,"",_xlfn.XLOOKUP(AL529,StatePicklist!$1:$1,StatePicklist!$3:$3,"NA",0))</f>
        <v/>
      </c>
      <c r="AN529" s="297" t="str">
        <f ca="1">IF(RMDF!AM529="", "", IF(ISNUMBER(MATCH(RMDF!AM529, INDIRECT(AM529), 0)), "OK", "Invalid"))</f>
        <v/>
      </c>
      <c r="AO529" s="281"/>
      <c r="AP529" s="281"/>
      <c r="AQ529" s="281"/>
      <c r="AR529" s="281" t="b">
        <f>AND(RMDF!AU529&gt;=0, RMDF!AU529&lt;=1-SUM(RMDF!Z529,RMDF!AG529,RMDF!AN529), RMDF!AU529=ROUND(RMDF!AU529,4))</f>
        <v>1</v>
      </c>
      <c r="AS529" s="317">
        <f>RMDF!AS529</f>
        <v>0</v>
      </c>
      <c r="AT529" s="318" t="str">
        <f>IF(AS529=0,"",_xlfn.XLOOKUP(AS529,StatePicklist!$1:$1,StatePicklist!$3:$3,"NA",0))</f>
        <v/>
      </c>
      <c r="AU529" s="297" t="str">
        <f ca="1">IF(RMDF!AT529="", "", IF(ISNUMBER(MATCH(RMDF!AT529, INDIRECT(AT529), 0)), "OK", "Invalid"))</f>
        <v/>
      </c>
      <c r="AV529" s="281"/>
      <c r="AW529" s="281"/>
      <c r="AX529" s="281"/>
      <c r="AY529" s="281" t="b">
        <f>AND(RMDF!BB529&gt;=0, RMDF!BB529&lt;=1-SUM(RMDF!Z529,RMDF!AG529,RMDF!AN529,RMDF!AU529), RMDF!BB529=ROUND(RMDF!BB529,4))</f>
        <v>1</v>
      </c>
      <c r="AZ529" s="317">
        <f>RMDF!AZ529</f>
        <v>0</v>
      </c>
      <c r="BA529" s="318" t="str">
        <f>IF(AZ529=0,"",_xlfn.XLOOKUP(AZ529,StatePicklist!$1:$1,StatePicklist!$3:$3,"NA",0))</f>
        <v/>
      </c>
      <c r="BB529" s="297" t="str">
        <f ca="1">IF(RMDF!BA529="", "", IF(ISNUMBER(MATCH(RMDF!BA529, INDIRECT(BA529), 0)), "OK", "Invalid"))</f>
        <v/>
      </c>
      <c r="BC529" s="281"/>
      <c r="BD529" s="281"/>
      <c r="BE529" s="281"/>
      <c r="BF529" s="281" t="b">
        <f>AND(RMDF!BI529&gt;=0, RMDF!BI529&lt;=1-SUM(RMDF!Z529,RMDF!AG529,RMDF!AN529,RMDF!AU529,RMDF!BB529), RMDF!BI529=ROUND(RMDF!BI529,4))</f>
        <v>1</v>
      </c>
      <c r="BG529" s="317">
        <f>RMDF!BG529</f>
        <v>0</v>
      </c>
      <c r="BH529" s="318" t="str">
        <f>IF(BG529=0,"",_xlfn.XLOOKUP(BG529,StatePicklist!$1:$1,StatePicklist!$3:$3,"NA",0))</f>
        <v/>
      </c>
      <c r="BI529" s="297" t="str">
        <f ca="1">IF(RMDF!BH529="", "", IF(ISNUMBER(MATCH(RMDF!BH529, INDIRECT(BH529), 0)), "OK", "Invalid"))</f>
        <v/>
      </c>
      <c r="BJ529" s="281"/>
      <c r="BK529" s="281"/>
      <c r="BL529" s="281"/>
      <c r="BM529" s="281" t="b">
        <f>AND(RMDF!BP529&gt;=0, RMDF!BP529&lt;=1-SUM(RMDF!Z529,RMDF!AG529,RMDF!AN529,RMDF!AU529,RMDF!BB529,RMDF!BI529), RMDF!BP529=ROUND(RMDF!BP529,4))</f>
        <v>1</v>
      </c>
      <c r="BN529" s="317">
        <f>RMDF!BN529</f>
        <v>0</v>
      </c>
      <c r="BO529" s="318" t="str">
        <f>IF(BN529=0,"",_xlfn.XLOOKUP(BN529,StatePicklist!$1:$1,StatePicklist!$3:$3,"NA",0))</f>
        <v/>
      </c>
      <c r="BP529" s="297" t="str">
        <f ca="1">IF(RMDF!BO529="", "", IF(ISNUMBER(MATCH(RMDF!BO529, INDIRECT(BO529), 0)), "OK", "Invalid"))</f>
        <v/>
      </c>
      <c r="BQ529" s="281"/>
      <c r="BR529" s="281"/>
      <c r="BS529" s="281"/>
      <c r="BT529" s="281" t="b">
        <f>AND(RMDF!BW529&gt;=0, RMDF!BW529&lt;=1-SUM(RMDF!Z529,RMDF!AG529,RMDF!AN529,RMDF!AU529,RMDF!BB529,RMDF!BI529,RMDF!BP529), RMDF!BW529=ROUND(RMDF!BW529,4))</f>
        <v>1</v>
      </c>
      <c r="BU529" s="317">
        <f>RMDF!BU529</f>
        <v>0</v>
      </c>
      <c r="BV529" s="318" t="str">
        <f>IF(BU529=0,"",_xlfn.XLOOKUP(BU529,StatePicklist!$1:$1,StatePicklist!$3:$3,"NA",0))</f>
        <v/>
      </c>
      <c r="BW529" s="297" t="str">
        <f ca="1">IF(RMDF!BV529="", "", IF(ISNUMBER(MATCH(RMDF!BV529, INDIRECT(BV529), 0)), "OK", "Invalid"))</f>
        <v/>
      </c>
      <c r="BX529" s="281"/>
      <c r="BY529" s="281"/>
      <c r="BZ529" s="281"/>
      <c r="CA529" s="281" t="b">
        <f>AND(RMDF!CD529&gt;=0, RMDF!CD529&lt;=1-SUM(RMDF!Z529,RMDF!AG529,RMDF!AN529,RMDF!AU529,RMDF!BB529,RMDF!BI529,RMDF!BP529,RMDF!BW529), RMDF!CD529=ROUND(RMDF!CD529,4))</f>
        <v>1</v>
      </c>
      <c r="CB529" s="317">
        <f>RMDF!CB529</f>
        <v>0</v>
      </c>
      <c r="CC529" s="318" t="str">
        <f>IF(CB529=0,"",_xlfn.XLOOKUP(CB529,StatePicklist!$1:$1,StatePicklist!$3:$3,"NA",0))</f>
        <v/>
      </c>
      <c r="CD529" s="297" t="str">
        <f ca="1">IF(RMDF!CC529="", "", IF(ISNUMBER(MATCH(RMDF!CC529, INDIRECT(CC529), 0)), "OK", "Invalid"))</f>
        <v/>
      </c>
      <c r="CE529" s="281"/>
      <c r="CF529" s="281"/>
      <c r="CG529" s="281"/>
      <c r="CH529" s="281" t="b">
        <f>AND(RMDF!CK529&gt;=0, RMDF!CK529&lt;=1-SUM(RMDF!Z529,RMDF!AG529,RMDF!AN529,RMDF!AU529,RMDF!BB529,RMDF!BI529,RMDF!BP529,RMDF!BW529,RMDF!CD529), RMDF!CK529=ROUND(RMDF!CK529,4))</f>
        <v>1</v>
      </c>
      <c r="CI529" s="317">
        <f>RMDF!CI529</f>
        <v>0</v>
      </c>
      <c r="CJ529" s="318" t="str">
        <f>IF(CI529=0,"",_xlfn.XLOOKUP(CI529,StatePicklist!$1:$1,StatePicklist!$3:$3,"NA",0))</f>
        <v/>
      </c>
      <c r="CK529" s="297" t="str">
        <f ca="1">IF(RMDF!CJ529="", "", IF(ISNUMBER(MATCH(RMDF!CJ529, INDIRECT(CJ529), 0)), "OK", "Invalid"))</f>
        <v/>
      </c>
      <c r="CL529" s="281"/>
      <c r="CM529" s="281"/>
      <c r="CN529" s="281"/>
      <c r="CO529" s="281" t="b">
        <f>AND(RMDF!CR529&gt;=0, RMDF!CR529&lt;=1-SUM(RMDF!Z529,RMDF!AG529,RMDF!AN529,RMDF!AU529,RMDF!BB529,RMDF!BI529,RMDF!BP529,RMDF!BW529,RMDF!CD529,RMDF!CK529), RMDF!CR529=ROUND(RMDF!CR529,4))</f>
        <v>1</v>
      </c>
      <c r="CP529" s="317">
        <f>RMDF!CP529</f>
        <v>0</v>
      </c>
      <c r="CQ529" s="318" t="str">
        <f>IF(CP529=0,"",_xlfn.XLOOKUP(CP529,StatePicklist!$1:$1,StatePicklist!$3:$3,"NA",0))</f>
        <v/>
      </c>
      <c r="CR529" s="297" t="str">
        <f ca="1">IF(RMDF!CQ529="", "", IF(ISNUMBER(MATCH(RMDF!CQ529, INDIRECT(CQ529), 0)), "OK", "Invalid"))</f>
        <v/>
      </c>
      <c r="CS529" s="281"/>
      <c r="CT529" s="281"/>
      <c r="CU529" s="281"/>
      <c r="CV529" s="281" t="b">
        <f>AND(RMDF!CY529&gt;=0, RMDF!CY529&lt;=1-SUM(RMDF!Z529,RMDF!AG529,RMDF!AN529,RMDF!AU529,RMDF!BB529,RMDF!BI529,RMDF!BP529,RMDF!BW529,RMDF!CD529,RMDF!CK529,RMDF!CR529), RMDF!CY529=ROUND(RMDF!CY529,4))</f>
        <v>1</v>
      </c>
      <c r="CW529" s="317">
        <f>RMDF!CW529</f>
        <v>0</v>
      </c>
      <c r="CX529" s="318" t="str">
        <f>IF(CW529=0,"",_xlfn.XLOOKUP(CW529,StatePicklist!$1:$1,StatePicklist!$3:$3,"NA",0))</f>
        <v/>
      </c>
      <c r="CY529" s="297" t="str">
        <f ca="1">IF(RMDF!CX529="", "", IF(ISNUMBER(MATCH(RMDF!CX529, INDIRECT(CX529), 0)), "OK", "Invalid"))</f>
        <v/>
      </c>
      <c r="CZ529" s="281"/>
      <c r="DA529" s="281"/>
      <c r="DB529" s="281"/>
      <c r="DC529" s="281" t="b">
        <f>AND(RMDF!DF529&gt;=0, RMDF!DF529&lt;=1-SUM(RMDF!Z529,RMDF!AG529,RMDF!AN529,RMDF!AU529,RMDF!BB529,RMDF!BI529,RMDF!BP529,RMDF!BW529,RMDF!CD529,RMDF!CK529,RMDF!CR529,RMDF!CY529), RMDF!DF529=ROUND(RMDF!DF529,4))</f>
        <v>1</v>
      </c>
      <c r="DD529" s="317">
        <f>RMDF!DD529</f>
        <v>0</v>
      </c>
      <c r="DE529" s="318" t="str">
        <f>IF(DD529=0,"",_xlfn.XLOOKUP(DD529,StatePicklist!$1:$1,StatePicklist!$3:$3,"NA",0))</f>
        <v/>
      </c>
      <c r="DF529" s="297" t="str">
        <f ca="1">IF(RMDF!DE529="", "", IF(ISNUMBER(MATCH(RMDF!DE529, INDIRECT(DE529), 0)), "OK", "Invalid"))</f>
        <v/>
      </c>
      <c r="DG529" s="281"/>
      <c r="DH529" s="281"/>
      <c r="DI529" s="281"/>
      <c r="DJ529" s="281" t="b">
        <f>AND(RMDF!DM529&gt;=0, RMDF!DM529&lt;=1-SUM(RMDF!Z529,RMDF!AG529,RMDF!AN529,RMDF!AU529,RMDF!BB529,RMDF!BI529,RMDF!BP529,RMDF!BW529,RMDF!CD529,RMDF!CK529,RMDF!CR529,RMDF!CY529,RMDF!DF529), RMDF!DM529=ROUND(RMDF!DM529,4))</f>
        <v>1</v>
      </c>
      <c r="DK529" s="317">
        <f>RMDF!DK529</f>
        <v>0</v>
      </c>
      <c r="DL529" s="318" t="str">
        <f>IF(DK529=0,"",_xlfn.XLOOKUP(DK529,StatePicklist!$1:$1,StatePicklist!$3:$3,"NA",0))</f>
        <v/>
      </c>
      <c r="DM529" s="297" t="str">
        <f ca="1">IF(RMDF!DL529="", "", IF(ISNUMBER(MATCH(RMDF!DL529, INDIRECT(DL529), 0)), "OK", "Invalid"))</f>
        <v/>
      </c>
      <c r="DN529" s="281"/>
      <c r="DO529" s="281"/>
      <c r="DP529" s="281"/>
      <c r="DQ529" s="281" t="b">
        <f>AND(RMDF!DT529&gt;=0, RMDF!DT529&lt;=1-SUM(RMDF!Z529,RMDF!AG529,RMDF!AN529,RMDF!AU529,RMDF!BB529,RMDF!BI529,RMDF!BP529,RMDF!BW529,RMDF!CD529,RMDF!CK529,RMDF!CR529,RMDF!CY529,RMDF!DF529,RMDF!DM529), RMDF!DT529=ROUND(RMDF!DT529,4))</f>
        <v>1</v>
      </c>
      <c r="DR529" s="317">
        <f>RMDF!DR529</f>
        <v>0</v>
      </c>
      <c r="DS529" s="318" t="str">
        <f>IF(DR529=0,"",_xlfn.XLOOKUP(DR529,StatePicklist!$1:$1,StatePicklist!$3:$3,"NA",0))</f>
        <v/>
      </c>
      <c r="DT529" s="297" t="str">
        <f ca="1">IF(RMDF!DS529="", "", IF(ISNUMBER(MATCH(RMDF!DS529, INDIRECT(DS529), 0)), "OK", "Invalid"))</f>
        <v/>
      </c>
      <c r="DU529" s="281"/>
      <c r="DV529" s="281"/>
      <c r="DW529" s="281"/>
      <c r="DX529" s="281" t="b">
        <f>AND(RMDF!EA529&gt;=0, RMDF!EA529&lt;=1-SUM(RMDF!Z529,RMDF!AG529,RMDF!AN529,RMDF!AU529,RMDF!BB529,RMDF!BI529,RMDF!BP529,RMDF!BW529,RMDF!CD529,RMDF!CK529,RMDF!CR529,RMDF!CY529,RMDF!DF529,RMDF!DM529,RMDF!DT529), RMDF!EA529=ROUND(RMDF!EA529,4))</f>
        <v>1</v>
      </c>
      <c r="DY529" s="317">
        <f>RMDF!DY529</f>
        <v>0</v>
      </c>
      <c r="DZ529" s="318" t="str">
        <f>IF(DY529=0,"",_xlfn.XLOOKUP(DY529,StatePicklist!$1:$1,StatePicklist!$3:$3,"NA",0))</f>
        <v/>
      </c>
      <c r="EA529" s="297" t="str">
        <f ca="1">IF(RMDF!DZ529="", "", IF(ISNUMBER(MATCH(RMDF!DZ529, INDIRECT(DZ529), 0)), "OK", "Invalid"))</f>
        <v/>
      </c>
      <c r="EB529" s="281"/>
      <c r="EC529" s="281"/>
      <c r="ED529" s="281"/>
      <c r="EE529" s="281" t="b">
        <f>AND(RMDF!EH529&gt;=0, RMDF!EH529&lt;=1-SUM(RMDF!Z529,RMDF!AG529,RMDF!AN529,RMDF!AU529,RMDF!BB529,RMDF!BI529,RMDF!BP529,RMDF!BW529,RMDF!CD529,RMDF!CK529,RMDF!CR529,RMDF!CY529,RMDF!DF529,RMDF!DM529,RMDF!DT529,RMDF!EA529), RMDF!EH529=ROUND(RMDF!EH529,4))</f>
        <v>1</v>
      </c>
      <c r="EF529" s="317">
        <f>RMDF!EF529</f>
        <v>0</v>
      </c>
      <c r="EG529" s="318" t="str">
        <f>IF(EF529=0,"",_xlfn.XLOOKUP(EF529,StatePicklist!$1:$1,StatePicklist!$3:$3,"NA",0))</f>
        <v/>
      </c>
      <c r="EH529" s="297" t="str">
        <f ca="1">IF(RMDF!EG529="", "", IF(ISNUMBER(MATCH(RMDF!EG529, INDIRECT(EG529), 0)), "OK", "Invalid"))</f>
        <v/>
      </c>
      <c r="EI529" s="281"/>
      <c r="EJ529" s="281"/>
      <c r="EK529" s="281"/>
      <c r="EL529" s="281" t="b">
        <f>AND(RMDF!EO529&gt;=0, RMDF!EO529&lt;=1-SUM(RMDF!Z529,RMDF!AG529,RMDF!AN529,RMDF!AU529,RMDF!BB529,RMDF!BI529,RMDF!BP529,RMDF!BW529,RMDF!CD529,RMDF!CK529,RMDF!CR529,RMDF!CY529,RMDF!DF529,RMDF!DM529,RMDF!DT529,RMDF!EA529,RMDF!EH529), RMDF!EO529=ROUND(RMDF!EO529,4))</f>
        <v>1</v>
      </c>
      <c r="EM529" s="317">
        <f>RMDF!EM529</f>
        <v>0</v>
      </c>
      <c r="EN529" s="318" t="str">
        <f>IF(EM529=0,"",_xlfn.XLOOKUP(EM529,StatePicklist!$1:$1,StatePicklist!$3:$3,"NA",0))</f>
        <v/>
      </c>
      <c r="EO529" s="297" t="str">
        <f ca="1">IF(RMDF!EN529="", "", IF(ISNUMBER(MATCH(RMDF!EN529, INDIRECT(EN529), 0)), "OK", "Invalid"))</f>
        <v/>
      </c>
      <c r="EP529" s="281"/>
      <c r="EQ529" s="281"/>
      <c r="ER529" s="281"/>
      <c r="ES529" s="281" t="b">
        <f>AND(RMDF!EV529&gt;=0, RMDF!EV529&lt;=1-SUM(RMDF!Z529,RMDF!AG529,RMDF!AN529,RMDF!AU529,RMDF!BB529,RMDF!BI529,RMDF!BP529,RMDF!BW529,RMDF!CD529,RMDF!CK529,RMDF!CR529,RMDF!CY529,RMDF!DF529,RMDF!DM529,RMDF!DT529,RMDF!EA529,RMDF!EH529,RMDF!EO529), RMDF!EV529=ROUND(RMDF!EV529,4))</f>
        <v>1</v>
      </c>
      <c r="ET529" s="317">
        <f>RMDF!ET529</f>
        <v>0</v>
      </c>
      <c r="EU529" s="318" t="str">
        <f>IF(ET529=0,"",_xlfn.XLOOKUP(ET529,StatePicklist!$1:$1,StatePicklist!$3:$3,"NA",0))</f>
        <v/>
      </c>
      <c r="EV529" s="297" t="str">
        <f ca="1">IF(RMDF!EU529="", "", IF(ISNUMBER(MATCH(RMDF!EU529, INDIRECT(EU529), 0)), "OK", "Invalid"))</f>
        <v/>
      </c>
      <c r="EW529" s="281"/>
      <c r="EX529" s="281"/>
      <c r="EY529" s="281"/>
      <c r="EZ529" s="281" t="b">
        <f>AND(RMDF!FC529&gt;=0, RMDF!FC529&lt;=1-SUM(RMDF!Z529,RMDF!AG529,RMDF!AN529,RMDF!AU529,RMDF!BB529,RMDF!BI529,RMDF!BP529,RMDF!BW529,RMDF!CD529,RMDF!CK529,RMDF!CR529,RMDF!CY529,RMDF!DF529,RMDF!DM529,RMDF!DT529,RMDF!EA529,RMDF!EH529,RMDF!EO529,RMDF!EV529), RMDF!FC529=ROUND(RMDF!FC529,4))</f>
        <v>1</v>
      </c>
      <c r="FA529" s="317">
        <f>RMDF!FA529</f>
        <v>0</v>
      </c>
      <c r="FB529" s="318" t="str">
        <f>IF(FA529=0,"",_xlfn.XLOOKUP(FA529,StatePicklist!$1:$1,StatePicklist!$3:$3,"NA",0))</f>
        <v/>
      </c>
      <c r="FC529" s="297" t="str">
        <f ca="1">IF(RMDF!FB529="", "", IF(ISNUMBER(MATCH(RMDF!FB529, INDIRECT(FB529), 0)), "OK", "Invalid"))</f>
        <v/>
      </c>
    </row>
    <row r="530" spans="1:159" s="205" customFormat="1" ht="39.9" customHeight="1" x14ac:dyDescent="0.25">
      <c r="A530" s="206"/>
      <c r="B530" s="196"/>
      <c r="C530" s="197"/>
      <c r="D530" s="198"/>
      <c r="E530" s="199"/>
      <c r="F530" s="200"/>
      <c r="G530" s="201"/>
      <c r="H530" s="292"/>
      <c r="I530" s="305">
        <f>RMDF!I530</f>
        <v>0</v>
      </c>
      <c r="J530" s="305" t="str">
        <f>IF(I530=ProductCode!$B$30,"PDReclPost",IF(OR(I530=ProductCode!$C$30,I530=ProductCode!$E$30,I530=ProductCode!$G$30),"PDPreCon",IF(OR(I530=ProductCode!$D$30,I530=ProductCode!$F$30),"PDNotReclPost","")))</f>
        <v/>
      </c>
      <c r="K530" s="305" t="str">
        <f t="shared" si="30"/>
        <v/>
      </c>
      <c r="L530" s="289"/>
      <c r="M530" s="305" t="str">
        <f t="shared" si="30"/>
        <v/>
      </c>
      <c r="N530" s="289" t="b">
        <f>AND(RMDF!N530&gt;=0, RMDF!N530&lt;=1-RMDF!L530, RMDF!N530=ROUND(RMDF!N530,4))</f>
        <v>1</v>
      </c>
      <c r="O530" s="286" t="str">
        <f>IF(P530="","",IF(I530="","",IF(LEFT(I530,13)="Reclaimed pos",RawMaterialCode!$E$569,RawMaterialCode!$E$568)))</f>
        <v>Reclaimed pre-consumer mixed fibers (RM0578)</v>
      </c>
      <c r="P530" s="295">
        <f t="shared" si="31"/>
        <v>1</v>
      </c>
      <c r="Q530" s="202"/>
      <c r="R530" s="203"/>
      <c r="S530" s="204" t="str">
        <f t="shared" si="32"/>
        <v/>
      </c>
      <c r="T530" s="281"/>
      <c r="U530" s="281"/>
      <c r="V530" s="281"/>
      <c r="W530" s="281"/>
      <c r="X530" s="317">
        <f>RMDF!X530</f>
        <v>0</v>
      </c>
      <c r="Y530" s="318" t="str">
        <f>IF(X530=0,"",_xlfn.XLOOKUP(X530,StatePicklist!$1:$1,StatePicklist!$3:$3,"NA",0))</f>
        <v/>
      </c>
      <c r="Z530" s="297" t="str">
        <f ca="1">IF(RMDF!Y530="", "", IF(ISNUMBER(MATCH(RMDF!Y530, INDIRECT(Y530), 0)), "OK", "Invalid"))</f>
        <v/>
      </c>
      <c r="AA530" s="281"/>
      <c r="AB530" s="281"/>
      <c r="AC530" s="281"/>
      <c r="AD530" s="281" t="b">
        <f>AND(RMDF!AG530&gt;=0, RMDF!AG530&lt;=1-RMDF!Z530, RMDF!AG530=ROUND(RMDF!AG530,4))</f>
        <v>1</v>
      </c>
      <c r="AE530" s="317">
        <f>RMDF!AE530</f>
        <v>0</v>
      </c>
      <c r="AF530" s="318" t="str">
        <f>IF(AE530=0,"",_xlfn.XLOOKUP(AE530,StatePicklist!$1:$1,StatePicklist!$3:$3,"NA",0))</f>
        <v/>
      </c>
      <c r="AG530" s="297" t="str">
        <f ca="1">IF(RMDF!AF530="", "", IF(ISNUMBER(MATCH(RMDF!AF530, INDIRECT(AF530), 0)), "OK", "Invalid"))</f>
        <v/>
      </c>
      <c r="AH530" s="281"/>
      <c r="AI530" s="281"/>
      <c r="AJ530" s="281"/>
      <c r="AK530" s="281" t="b">
        <f>AND(RMDF!AN530&gt;=0, RMDF!AN530&lt;=1-SUM(RMDF!Z530,RMDF!AG530), RMDF!AN530=ROUND(RMDF!AN530,4))</f>
        <v>1</v>
      </c>
      <c r="AL530" s="317">
        <f>RMDF!AL530</f>
        <v>0</v>
      </c>
      <c r="AM530" s="318" t="str">
        <f>IF(AL530=0,"",_xlfn.XLOOKUP(AL530,StatePicklist!$1:$1,StatePicklist!$3:$3,"NA",0))</f>
        <v/>
      </c>
      <c r="AN530" s="297" t="str">
        <f ca="1">IF(RMDF!AM530="", "", IF(ISNUMBER(MATCH(RMDF!AM530, INDIRECT(AM530), 0)), "OK", "Invalid"))</f>
        <v/>
      </c>
      <c r="AO530" s="281"/>
      <c r="AP530" s="281"/>
      <c r="AQ530" s="281"/>
      <c r="AR530" s="281" t="b">
        <f>AND(RMDF!AU530&gt;=0, RMDF!AU530&lt;=1-SUM(RMDF!Z530,RMDF!AG530,RMDF!AN530), RMDF!AU530=ROUND(RMDF!AU530,4))</f>
        <v>1</v>
      </c>
      <c r="AS530" s="317">
        <f>RMDF!AS530</f>
        <v>0</v>
      </c>
      <c r="AT530" s="318" t="str">
        <f>IF(AS530=0,"",_xlfn.XLOOKUP(AS530,StatePicklist!$1:$1,StatePicklist!$3:$3,"NA",0))</f>
        <v/>
      </c>
      <c r="AU530" s="297" t="str">
        <f ca="1">IF(RMDF!AT530="", "", IF(ISNUMBER(MATCH(RMDF!AT530, INDIRECT(AT530), 0)), "OK", "Invalid"))</f>
        <v/>
      </c>
      <c r="AV530" s="281"/>
      <c r="AW530" s="281"/>
      <c r="AX530" s="281"/>
      <c r="AY530" s="281" t="b">
        <f>AND(RMDF!BB530&gt;=0, RMDF!BB530&lt;=1-SUM(RMDF!Z530,RMDF!AG530,RMDF!AN530,RMDF!AU530), RMDF!BB530=ROUND(RMDF!BB530,4))</f>
        <v>1</v>
      </c>
      <c r="AZ530" s="317">
        <f>RMDF!AZ530</f>
        <v>0</v>
      </c>
      <c r="BA530" s="318" t="str">
        <f>IF(AZ530=0,"",_xlfn.XLOOKUP(AZ530,StatePicklist!$1:$1,StatePicklist!$3:$3,"NA",0))</f>
        <v/>
      </c>
      <c r="BB530" s="297" t="str">
        <f ca="1">IF(RMDF!BA530="", "", IF(ISNUMBER(MATCH(RMDF!BA530, INDIRECT(BA530), 0)), "OK", "Invalid"))</f>
        <v/>
      </c>
      <c r="BC530" s="281"/>
      <c r="BD530" s="281"/>
      <c r="BE530" s="281"/>
      <c r="BF530" s="281" t="b">
        <f>AND(RMDF!BI530&gt;=0, RMDF!BI530&lt;=1-SUM(RMDF!Z530,RMDF!AG530,RMDF!AN530,RMDF!AU530,RMDF!BB530), RMDF!BI530=ROUND(RMDF!BI530,4))</f>
        <v>1</v>
      </c>
      <c r="BG530" s="317">
        <f>RMDF!BG530</f>
        <v>0</v>
      </c>
      <c r="BH530" s="318" t="str">
        <f>IF(BG530=0,"",_xlfn.XLOOKUP(BG530,StatePicklist!$1:$1,StatePicklist!$3:$3,"NA",0))</f>
        <v/>
      </c>
      <c r="BI530" s="297" t="str">
        <f ca="1">IF(RMDF!BH530="", "", IF(ISNUMBER(MATCH(RMDF!BH530, INDIRECT(BH530), 0)), "OK", "Invalid"))</f>
        <v/>
      </c>
      <c r="BJ530" s="281"/>
      <c r="BK530" s="281"/>
      <c r="BL530" s="281"/>
      <c r="BM530" s="281" t="b">
        <f>AND(RMDF!BP530&gt;=0, RMDF!BP530&lt;=1-SUM(RMDF!Z530,RMDF!AG530,RMDF!AN530,RMDF!AU530,RMDF!BB530,RMDF!BI530), RMDF!BP530=ROUND(RMDF!BP530,4))</f>
        <v>1</v>
      </c>
      <c r="BN530" s="317">
        <f>RMDF!BN530</f>
        <v>0</v>
      </c>
      <c r="BO530" s="318" t="str">
        <f>IF(BN530=0,"",_xlfn.XLOOKUP(BN530,StatePicklist!$1:$1,StatePicklist!$3:$3,"NA",0))</f>
        <v/>
      </c>
      <c r="BP530" s="297" t="str">
        <f ca="1">IF(RMDF!BO530="", "", IF(ISNUMBER(MATCH(RMDF!BO530, INDIRECT(BO530), 0)), "OK", "Invalid"))</f>
        <v/>
      </c>
      <c r="BQ530" s="281"/>
      <c r="BR530" s="281"/>
      <c r="BS530" s="281"/>
      <c r="BT530" s="281" t="b">
        <f>AND(RMDF!BW530&gt;=0, RMDF!BW530&lt;=1-SUM(RMDF!Z530,RMDF!AG530,RMDF!AN530,RMDF!AU530,RMDF!BB530,RMDF!BI530,RMDF!BP530), RMDF!BW530=ROUND(RMDF!BW530,4))</f>
        <v>1</v>
      </c>
      <c r="BU530" s="317">
        <f>RMDF!BU530</f>
        <v>0</v>
      </c>
      <c r="BV530" s="318" t="str">
        <f>IF(BU530=0,"",_xlfn.XLOOKUP(BU530,StatePicklist!$1:$1,StatePicklist!$3:$3,"NA",0))</f>
        <v/>
      </c>
      <c r="BW530" s="297" t="str">
        <f ca="1">IF(RMDF!BV530="", "", IF(ISNUMBER(MATCH(RMDF!BV530, INDIRECT(BV530), 0)), "OK", "Invalid"))</f>
        <v/>
      </c>
      <c r="BX530" s="281"/>
      <c r="BY530" s="281"/>
      <c r="BZ530" s="281"/>
      <c r="CA530" s="281" t="b">
        <f>AND(RMDF!CD530&gt;=0, RMDF!CD530&lt;=1-SUM(RMDF!Z530,RMDF!AG530,RMDF!AN530,RMDF!AU530,RMDF!BB530,RMDF!BI530,RMDF!BP530,RMDF!BW530), RMDF!CD530=ROUND(RMDF!CD530,4))</f>
        <v>1</v>
      </c>
      <c r="CB530" s="317">
        <f>RMDF!CB530</f>
        <v>0</v>
      </c>
      <c r="CC530" s="318" t="str">
        <f>IF(CB530=0,"",_xlfn.XLOOKUP(CB530,StatePicklist!$1:$1,StatePicklist!$3:$3,"NA",0))</f>
        <v/>
      </c>
      <c r="CD530" s="297" t="str">
        <f ca="1">IF(RMDF!CC530="", "", IF(ISNUMBER(MATCH(RMDF!CC530, INDIRECT(CC530), 0)), "OK", "Invalid"))</f>
        <v/>
      </c>
      <c r="CE530" s="281"/>
      <c r="CF530" s="281"/>
      <c r="CG530" s="281"/>
      <c r="CH530" s="281" t="b">
        <f>AND(RMDF!CK530&gt;=0, RMDF!CK530&lt;=1-SUM(RMDF!Z530,RMDF!AG530,RMDF!AN530,RMDF!AU530,RMDF!BB530,RMDF!BI530,RMDF!BP530,RMDF!BW530,RMDF!CD530), RMDF!CK530=ROUND(RMDF!CK530,4))</f>
        <v>1</v>
      </c>
      <c r="CI530" s="317">
        <f>RMDF!CI530</f>
        <v>0</v>
      </c>
      <c r="CJ530" s="318" t="str">
        <f>IF(CI530=0,"",_xlfn.XLOOKUP(CI530,StatePicklist!$1:$1,StatePicklist!$3:$3,"NA",0))</f>
        <v/>
      </c>
      <c r="CK530" s="297" t="str">
        <f ca="1">IF(RMDF!CJ530="", "", IF(ISNUMBER(MATCH(RMDF!CJ530, INDIRECT(CJ530), 0)), "OK", "Invalid"))</f>
        <v/>
      </c>
      <c r="CL530" s="281"/>
      <c r="CM530" s="281"/>
      <c r="CN530" s="281"/>
      <c r="CO530" s="281" t="b">
        <f>AND(RMDF!CR530&gt;=0, RMDF!CR530&lt;=1-SUM(RMDF!Z530,RMDF!AG530,RMDF!AN530,RMDF!AU530,RMDF!BB530,RMDF!BI530,RMDF!BP530,RMDF!BW530,RMDF!CD530,RMDF!CK530), RMDF!CR530=ROUND(RMDF!CR530,4))</f>
        <v>1</v>
      </c>
      <c r="CP530" s="317">
        <f>RMDF!CP530</f>
        <v>0</v>
      </c>
      <c r="CQ530" s="318" t="str">
        <f>IF(CP530=0,"",_xlfn.XLOOKUP(CP530,StatePicklist!$1:$1,StatePicklist!$3:$3,"NA",0))</f>
        <v/>
      </c>
      <c r="CR530" s="297" t="str">
        <f ca="1">IF(RMDF!CQ530="", "", IF(ISNUMBER(MATCH(RMDF!CQ530, INDIRECT(CQ530), 0)), "OK", "Invalid"))</f>
        <v/>
      </c>
      <c r="CS530" s="281"/>
      <c r="CT530" s="281"/>
      <c r="CU530" s="281"/>
      <c r="CV530" s="281" t="b">
        <f>AND(RMDF!CY530&gt;=0, RMDF!CY530&lt;=1-SUM(RMDF!Z530,RMDF!AG530,RMDF!AN530,RMDF!AU530,RMDF!BB530,RMDF!BI530,RMDF!BP530,RMDF!BW530,RMDF!CD530,RMDF!CK530,RMDF!CR530), RMDF!CY530=ROUND(RMDF!CY530,4))</f>
        <v>1</v>
      </c>
      <c r="CW530" s="317">
        <f>RMDF!CW530</f>
        <v>0</v>
      </c>
      <c r="CX530" s="318" t="str">
        <f>IF(CW530=0,"",_xlfn.XLOOKUP(CW530,StatePicklist!$1:$1,StatePicklist!$3:$3,"NA",0))</f>
        <v/>
      </c>
      <c r="CY530" s="297" t="str">
        <f ca="1">IF(RMDF!CX530="", "", IF(ISNUMBER(MATCH(RMDF!CX530, INDIRECT(CX530), 0)), "OK", "Invalid"))</f>
        <v/>
      </c>
      <c r="CZ530" s="281"/>
      <c r="DA530" s="281"/>
      <c r="DB530" s="281"/>
      <c r="DC530" s="281" t="b">
        <f>AND(RMDF!DF530&gt;=0, RMDF!DF530&lt;=1-SUM(RMDF!Z530,RMDF!AG530,RMDF!AN530,RMDF!AU530,RMDF!BB530,RMDF!BI530,RMDF!BP530,RMDF!BW530,RMDF!CD530,RMDF!CK530,RMDF!CR530,RMDF!CY530), RMDF!DF530=ROUND(RMDF!DF530,4))</f>
        <v>1</v>
      </c>
      <c r="DD530" s="317">
        <f>RMDF!DD530</f>
        <v>0</v>
      </c>
      <c r="DE530" s="318" t="str">
        <f>IF(DD530=0,"",_xlfn.XLOOKUP(DD530,StatePicklist!$1:$1,StatePicklist!$3:$3,"NA",0))</f>
        <v/>
      </c>
      <c r="DF530" s="297" t="str">
        <f ca="1">IF(RMDF!DE530="", "", IF(ISNUMBER(MATCH(RMDF!DE530, INDIRECT(DE530), 0)), "OK", "Invalid"))</f>
        <v/>
      </c>
      <c r="DG530" s="281"/>
      <c r="DH530" s="281"/>
      <c r="DI530" s="281"/>
      <c r="DJ530" s="281" t="b">
        <f>AND(RMDF!DM530&gt;=0, RMDF!DM530&lt;=1-SUM(RMDF!Z530,RMDF!AG530,RMDF!AN530,RMDF!AU530,RMDF!BB530,RMDF!BI530,RMDF!BP530,RMDF!BW530,RMDF!CD530,RMDF!CK530,RMDF!CR530,RMDF!CY530,RMDF!DF530), RMDF!DM530=ROUND(RMDF!DM530,4))</f>
        <v>1</v>
      </c>
      <c r="DK530" s="317">
        <f>RMDF!DK530</f>
        <v>0</v>
      </c>
      <c r="DL530" s="318" t="str">
        <f>IF(DK530=0,"",_xlfn.XLOOKUP(DK530,StatePicklist!$1:$1,StatePicklist!$3:$3,"NA",0))</f>
        <v/>
      </c>
      <c r="DM530" s="297" t="str">
        <f ca="1">IF(RMDF!DL530="", "", IF(ISNUMBER(MATCH(RMDF!DL530, INDIRECT(DL530), 0)), "OK", "Invalid"))</f>
        <v/>
      </c>
      <c r="DN530" s="281"/>
      <c r="DO530" s="281"/>
      <c r="DP530" s="281"/>
      <c r="DQ530" s="281" t="b">
        <f>AND(RMDF!DT530&gt;=0, RMDF!DT530&lt;=1-SUM(RMDF!Z530,RMDF!AG530,RMDF!AN530,RMDF!AU530,RMDF!BB530,RMDF!BI530,RMDF!BP530,RMDF!BW530,RMDF!CD530,RMDF!CK530,RMDF!CR530,RMDF!CY530,RMDF!DF530,RMDF!DM530), RMDF!DT530=ROUND(RMDF!DT530,4))</f>
        <v>1</v>
      </c>
      <c r="DR530" s="317">
        <f>RMDF!DR530</f>
        <v>0</v>
      </c>
      <c r="DS530" s="318" t="str">
        <f>IF(DR530=0,"",_xlfn.XLOOKUP(DR530,StatePicklist!$1:$1,StatePicklist!$3:$3,"NA",0))</f>
        <v/>
      </c>
      <c r="DT530" s="297" t="str">
        <f ca="1">IF(RMDF!DS530="", "", IF(ISNUMBER(MATCH(RMDF!DS530, INDIRECT(DS530), 0)), "OK", "Invalid"))</f>
        <v/>
      </c>
      <c r="DU530" s="281"/>
      <c r="DV530" s="281"/>
      <c r="DW530" s="281"/>
      <c r="DX530" s="281" t="b">
        <f>AND(RMDF!EA530&gt;=0, RMDF!EA530&lt;=1-SUM(RMDF!Z530,RMDF!AG530,RMDF!AN530,RMDF!AU530,RMDF!BB530,RMDF!BI530,RMDF!BP530,RMDF!BW530,RMDF!CD530,RMDF!CK530,RMDF!CR530,RMDF!CY530,RMDF!DF530,RMDF!DM530,RMDF!DT530), RMDF!EA530=ROUND(RMDF!EA530,4))</f>
        <v>1</v>
      </c>
      <c r="DY530" s="317">
        <f>RMDF!DY530</f>
        <v>0</v>
      </c>
      <c r="DZ530" s="318" t="str">
        <f>IF(DY530=0,"",_xlfn.XLOOKUP(DY530,StatePicklist!$1:$1,StatePicklist!$3:$3,"NA",0))</f>
        <v/>
      </c>
      <c r="EA530" s="297" t="str">
        <f ca="1">IF(RMDF!DZ530="", "", IF(ISNUMBER(MATCH(RMDF!DZ530, INDIRECT(DZ530), 0)), "OK", "Invalid"))</f>
        <v/>
      </c>
      <c r="EB530" s="281"/>
      <c r="EC530" s="281"/>
      <c r="ED530" s="281"/>
      <c r="EE530" s="281" t="b">
        <f>AND(RMDF!EH530&gt;=0, RMDF!EH530&lt;=1-SUM(RMDF!Z530,RMDF!AG530,RMDF!AN530,RMDF!AU530,RMDF!BB530,RMDF!BI530,RMDF!BP530,RMDF!BW530,RMDF!CD530,RMDF!CK530,RMDF!CR530,RMDF!CY530,RMDF!DF530,RMDF!DM530,RMDF!DT530,RMDF!EA530), RMDF!EH530=ROUND(RMDF!EH530,4))</f>
        <v>1</v>
      </c>
      <c r="EF530" s="317">
        <f>RMDF!EF530</f>
        <v>0</v>
      </c>
      <c r="EG530" s="318" t="str">
        <f>IF(EF530=0,"",_xlfn.XLOOKUP(EF530,StatePicklist!$1:$1,StatePicklist!$3:$3,"NA",0))</f>
        <v/>
      </c>
      <c r="EH530" s="297" t="str">
        <f ca="1">IF(RMDF!EG530="", "", IF(ISNUMBER(MATCH(RMDF!EG530, INDIRECT(EG530), 0)), "OK", "Invalid"))</f>
        <v/>
      </c>
      <c r="EI530" s="281"/>
      <c r="EJ530" s="281"/>
      <c r="EK530" s="281"/>
      <c r="EL530" s="281" t="b">
        <f>AND(RMDF!EO530&gt;=0, RMDF!EO530&lt;=1-SUM(RMDF!Z530,RMDF!AG530,RMDF!AN530,RMDF!AU530,RMDF!BB530,RMDF!BI530,RMDF!BP530,RMDF!BW530,RMDF!CD530,RMDF!CK530,RMDF!CR530,RMDF!CY530,RMDF!DF530,RMDF!DM530,RMDF!DT530,RMDF!EA530,RMDF!EH530), RMDF!EO530=ROUND(RMDF!EO530,4))</f>
        <v>1</v>
      </c>
      <c r="EM530" s="317">
        <f>RMDF!EM530</f>
        <v>0</v>
      </c>
      <c r="EN530" s="318" t="str">
        <f>IF(EM530=0,"",_xlfn.XLOOKUP(EM530,StatePicklist!$1:$1,StatePicklist!$3:$3,"NA",0))</f>
        <v/>
      </c>
      <c r="EO530" s="297" t="str">
        <f ca="1">IF(RMDF!EN530="", "", IF(ISNUMBER(MATCH(RMDF!EN530, INDIRECT(EN530), 0)), "OK", "Invalid"))</f>
        <v/>
      </c>
      <c r="EP530" s="281"/>
      <c r="EQ530" s="281"/>
      <c r="ER530" s="281"/>
      <c r="ES530" s="281" t="b">
        <f>AND(RMDF!EV530&gt;=0, RMDF!EV530&lt;=1-SUM(RMDF!Z530,RMDF!AG530,RMDF!AN530,RMDF!AU530,RMDF!BB530,RMDF!BI530,RMDF!BP530,RMDF!BW530,RMDF!CD530,RMDF!CK530,RMDF!CR530,RMDF!CY530,RMDF!DF530,RMDF!DM530,RMDF!DT530,RMDF!EA530,RMDF!EH530,RMDF!EO530), RMDF!EV530=ROUND(RMDF!EV530,4))</f>
        <v>1</v>
      </c>
      <c r="ET530" s="317">
        <f>RMDF!ET530</f>
        <v>0</v>
      </c>
      <c r="EU530" s="318" t="str">
        <f>IF(ET530=0,"",_xlfn.XLOOKUP(ET530,StatePicklist!$1:$1,StatePicklist!$3:$3,"NA",0))</f>
        <v/>
      </c>
      <c r="EV530" s="297" t="str">
        <f ca="1">IF(RMDF!EU530="", "", IF(ISNUMBER(MATCH(RMDF!EU530, INDIRECT(EU530), 0)), "OK", "Invalid"))</f>
        <v/>
      </c>
      <c r="EW530" s="281"/>
      <c r="EX530" s="281"/>
      <c r="EY530" s="281"/>
      <c r="EZ530" s="281" t="b">
        <f>AND(RMDF!FC530&gt;=0, RMDF!FC530&lt;=1-SUM(RMDF!Z530,RMDF!AG530,RMDF!AN530,RMDF!AU530,RMDF!BB530,RMDF!BI530,RMDF!BP530,RMDF!BW530,RMDF!CD530,RMDF!CK530,RMDF!CR530,RMDF!CY530,RMDF!DF530,RMDF!DM530,RMDF!DT530,RMDF!EA530,RMDF!EH530,RMDF!EO530,RMDF!EV530), RMDF!FC530=ROUND(RMDF!FC530,4))</f>
        <v>1</v>
      </c>
      <c r="FA530" s="317">
        <f>RMDF!FA530</f>
        <v>0</v>
      </c>
      <c r="FB530" s="318" t="str">
        <f>IF(FA530=0,"",_xlfn.XLOOKUP(FA530,StatePicklist!$1:$1,StatePicklist!$3:$3,"NA",0))</f>
        <v/>
      </c>
      <c r="FC530" s="297" t="str">
        <f ca="1">IF(RMDF!FB530="", "", IF(ISNUMBER(MATCH(RMDF!FB530, INDIRECT(FB530), 0)), "OK", "Invalid"))</f>
        <v/>
      </c>
    </row>
    <row r="531" spans="1:159" s="205" customFormat="1" ht="39.9" customHeight="1" x14ac:dyDescent="0.25">
      <c r="A531" s="206"/>
      <c r="B531" s="196"/>
      <c r="C531" s="197"/>
      <c r="D531" s="198"/>
      <c r="E531" s="199"/>
      <c r="F531" s="200"/>
      <c r="G531" s="201"/>
      <c r="H531" s="292"/>
      <c r="I531" s="305">
        <f>RMDF!I531</f>
        <v>0</v>
      </c>
      <c r="J531" s="305" t="str">
        <f>IF(I531=ProductCode!$B$30,"PDReclPost",IF(OR(I531=ProductCode!$C$30,I531=ProductCode!$E$30,I531=ProductCode!$G$30),"PDPreCon",IF(OR(I531=ProductCode!$D$30,I531=ProductCode!$F$30),"PDNotReclPost","")))</f>
        <v/>
      </c>
      <c r="K531" s="305" t="str">
        <f t="shared" si="30"/>
        <v/>
      </c>
      <c r="L531" s="289"/>
      <c r="M531" s="305" t="str">
        <f t="shared" si="30"/>
        <v/>
      </c>
      <c r="N531" s="289" t="b">
        <f>AND(RMDF!N531&gt;=0, RMDF!N531&lt;=1-RMDF!L531, RMDF!N531=ROUND(RMDF!N531,4))</f>
        <v>1</v>
      </c>
      <c r="O531" s="286" t="str">
        <f>IF(P531="","",IF(I531="","",IF(LEFT(I531,13)="Reclaimed pos",RawMaterialCode!$E$569,RawMaterialCode!$E$568)))</f>
        <v>Reclaimed pre-consumer mixed fibers (RM0578)</v>
      </c>
      <c r="P531" s="295">
        <f t="shared" si="31"/>
        <v>1</v>
      </c>
      <c r="Q531" s="202"/>
      <c r="R531" s="203"/>
      <c r="S531" s="204" t="str">
        <f t="shared" si="32"/>
        <v/>
      </c>
      <c r="T531" s="281"/>
      <c r="U531" s="281"/>
      <c r="V531" s="281"/>
      <c r="W531" s="281"/>
      <c r="X531" s="317">
        <f>RMDF!X531</f>
        <v>0</v>
      </c>
      <c r="Y531" s="318" t="str">
        <f>IF(X531=0,"",_xlfn.XLOOKUP(X531,StatePicklist!$1:$1,StatePicklist!$3:$3,"NA",0))</f>
        <v/>
      </c>
      <c r="Z531" s="297" t="str">
        <f ca="1">IF(RMDF!Y531="", "", IF(ISNUMBER(MATCH(RMDF!Y531, INDIRECT(Y531), 0)), "OK", "Invalid"))</f>
        <v/>
      </c>
      <c r="AA531" s="281"/>
      <c r="AB531" s="281"/>
      <c r="AC531" s="281"/>
      <c r="AD531" s="281" t="b">
        <f>AND(RMDF!AG531&gt;=0, RMDF!AG531&lt;=1-RMDF!Z531, RMDF!AG531=ROUND(RMDF!AG531,4))</f>
        <v>1</v>
      </c>
      <c r="AE531" s="317">
        <f>RMDF!AE531</f>
        <v>0</v>
      </c>
      <c r="AF531" s="318" t="str">
        <f>IF(AE531=0,"",_xlfn.XLOOKUP(AE531,StatePicklist!$1:$1,StatePicklist!$3:$3,"NA",0))</f>
        <v/>
      </c>
      <c r="AG531" s="297" t="str">
        <f ca="1">IF(RMDF!AF531="", "", IF(ISNUMBER(MATCH(RMDF!AF531, INDIRECT(AF531), 0)), "OK", "Invalid"))</f>
        <v/>
      </c>
      <c r="AH531" s="281"/>
      <c r="AI531" s="281"/>
      <c r="AJ531" s="281"/>
      <c r="AK531" s="281" t="b">
        <f>AND(RMDF!AN531&gt;=0, RMDF!AN531&lt;=1-SUM(RMDF!Z531,RMDF!AG531), RMDF!AN531=ROUND(RMDF!AN531,4))</f>
        <v>1</v>
      </c>
      <c r="AL531" s="317">
        <f>RMDF!AL531</f>
        <v>0</v>
      </c>
      <c r="AM531" s="318" t="str">
        <f>IF(AL531=0,"",_xlfn.XLOOKUP(AL531,StatePicklist!$1:$1,StatePicklist!$3:$3,"NA",0))</f>
        <v/>
      </c>
      <c r="AN531" s="297" t="str">
        <f ca="1">IF(RMDF!AM531="", "", IF(ISNUMBER(MATCH(RMDF!AM531, INDIRECT(AM531), 0)), "OK", "Invalid"))</f>
        <v/>
      </c>
      <c r="AO531" s="281"/>
      <c r="AP531" s="281"/>
      <c r="AQ531" s="281"/>
      <c r="AR531" s="281" t="b">
        <f>AND(RMDF!AU531&gt;=0, RMDF!AU531&lt;=1-SUM(RMDF!Z531,RMDF!AG531,RMDF!AN531), RMDF!AU531=ROUND(RMDF!AU531,4))</f>
        <v>1</v>
      </c>
      <c r="AS531" s="317">
        <f>RMDF!AS531</f>
        <v>0</v>
      </c>
      <c r="AT531" s="318" t="str">
        <f>IF(AS531=0,"",_xlfn.XLOOKUP(AS531,StatePicklist!$1:$1,StatePicklist!$3:$3,"NA",0))</f>
        <v/>
      </c>
      <c r="AU531" s="297" t="str">
        <f ca="1">IF(RMDF!AT531="", "", IF(ISNUMBER(MATCH(RMDF!AT531, INDIRECT(AT531), 0)), "OK", "Invalid"))</f>
        <v/>
      </c>
      <c r="AV531" s="281"/>
      <c r="AW531" s="281"/>
      <c r="AX531" s="281"/>
      <c r="AY531" s="281" t="b">
        <f>AND(RMDF!BB531&gt;=0, RMDF!BB531&lt;=1-SUM(RMDF!Z531,RMDF!AG531,RMDF!AN531,RMDF!AU531), RMDF!BB531=ROUND(RMDF!BB531,4))</f>
        <v>1</v>
      </c>
      <c r="AZ531" s="317">
        <f>RMDF!AZ531</f>
        <v>0</v>
      </c>
      <c r="BA531" s="318" t="str">
        <f>IF(AZ531=0,"",_xlfn.XLOOKUP(AZ531,StatePicklist!$1:$1,StatePicklist!$3:$3,"NA",0))</f>
        <v/>
      </c>
      <c r="BB531" s="297" t="str">
        <f ca="1">IF(RMDF!BA531="", "", IF(ISNUMBER(MATCH(RMDF!BA531, INDIRECT(BA531), 0)), "OK", "Invalid"))</f>
        <v/>
      </c>
      <c r="BC531" s="281"/>
      <c r="BD531" s="281"/>
      <c r="BE531" s="281"/>
      <c r="BF531" s="281" t="b">
        <f>AND(RMDF!BI531&gt;=0, RMDF!BI531&lt;=1-SUM(RMDF!Z531,RMDF!AG531,RMDF!AN531,RMDF!AU531,RMDF!BB531), RMDF!BI531=ROUND(RMDF!BI531,4))</f>
        <v>1</v>
      </c>
      <c r="BG531" s="317">
        <f>RMDF!BG531</f>
        <v>0</v>
      </c>
      <c r="BH531" s="318" t="str">
        <f>IF(BG531=0,"",_xlfn.XLOOKUP(BG531,StatePicklist!$1:$1,StatePicklist!$3:$3,"NA",0))</f>
        <v/>
      </c>
      <c r="BI531" s="297" t="str">
        <f ca="1">IF(RMDF!BH531="", "", IF(ISNUMBER(MATCH(RMDF!BH531, INDIRECT(BH531), 0)), "OK", "Invalid"))</f>
        <v/>
      </c>
      <c r="BJ531" s="281"/>
      <c r="BK531" s="281"/>
      <c r="BL531" s="281"/>
      <c r="BM531" s="281" t="b">
        <f>AND(RMDF!BP531&gt;=0, RMDF!BP531&lt;=1-SUM(RMDF!Z531,RMDF!AG531,RMDF!AN531,RMDF!AU531,RMDF!BB531,RMDF!BI531), RMDF!BP531=ROUND(RMDF!BP531,4))</f>
        <v>1</v>
      </c>
      <c r="BN531" s="317">
        <f>RMDF!BN531</f>
        <v>0</v>
      </c>
      <c r="BO531" s="318" t="str">
        <f>IF(BN531=0,"",_xlfn.XLOOKUP(BN531,StatePicklist!$1:$1,StatePicklist!$3:$3,"NA",0))</f>
        <v/>
      </c>
      <c r="BP531" s="297" t="str">
        <f ca="1">IF(RMDF!BO531="", "", IF(ISNUMBER(MATCH(RMDF!BO531, INDIRECT(BO531), 0)), "OK", "Invalid"))</f>
        <v/>
      </c>
      <c r="BQ531" s="281"/>
      <c r="BR531" s="281"/>
      <c r="BS531" s="281"/>
      <c r="BT531" s="281" t="b">
        <f>AND(RMDF!BW531&gt;=0, RMDF!BW531&lt;=1-SUM(RMDF!Z531,RMDF!AG531,RMDF!AN531,RMDF!AU531,RMDF!BB531,RMDF!BI531,RMDF!BP531), RMDF!BW531=ROUND(RMDF!BW531,4))</f>
        <v>1</v>
      </c>
      <c r="BU531" s="317">
        <f>RMDF!BU531</f>
        <v>0</v>
      </c>
      <c r="BV531" s="318" t="str">
        <f>IF(BU531=0,"",_xlfn.XLOOKUP(BU531,StatePicklist!$1:$1,StatePicklist!$3:$3,"NA",0))</f>
        <v/>
      </c>
      <c r="BW531" s="297" t="str">
        <f ca="1">IF(RMDF!BV531="", "", IF(ISNUMBER(MATCH(RMDF!BV531, INDIRECT(BV531), 0)), "OK", "Invalid"))</f>
        <v/>
      </c>
      <c r="BX531" s="281"/>
      <c r="BY531" s="281"/>
      <c r="BZ531" s="281"/>
      <c r="CA531" s="281" t="b">
        <f>AND(RMDF!CD531&gt;=0, RMDF!CD531&lt;=1-SUM(RMDF!Z531,RMDF!AG531,RMDF!AN531,RMDF!AU531,RMDF!BB531,RMDF!BI531,RMDF!BP531,RMDF!BW531), RMDF!CD531=ROUND(RMDF!CD531,4))</f>
        <v>1</v>
      </c>
      <c r="CB531" s="317">
        <f>RMDF!CB531</f>
        <v>0</v>
      </c>
      <c r="CC531" s="318" t="str">
        <f>IF(CB531=0,"",_xlfn.XLOOKUP(CB531,StatePicklist!$1:$1,StatePicklist!$3:$3,"NA",0))</f>
        <v/>
      </c>
      <c r="CD531" s="297" t="str">
        <f ca="1">IF(RMDF!CC531="", "", IF(ISNUMBER(MATCH(RMDF!CC531, INDIRECT(CC531), 0)), "OK", "Invalid"))</f>
        <v/>
      </c>
      <c r="CE531" s="281"/>
      <c r="CF531" s="281"/>
      <c r="CG531" s="281"/>
      <c r="CH531" s="281" t="b">
        <f>AND(RMDF!CK531&gt;=0, RMDF!CK531&lt;=1-SUM(RMDF!Z531,RMDF!AG531,RMDF!AN531,RMDF!AU531,RMDF!BB531,RMDF!BI531,RMDF!BP531,RMDF!BW531,RMDF!CD531), RMDF!CK531=ROUND(RMDF!CK531,4))</f>
        <v>1</v>
      </c>
      <c r="CI531" s="317">
        <f>RMDF!CI531</f>
        <v>0</v>
      </c>
      <c r="CJ531" s="318" t="str">
        <f>IF(CI531=0,"",_xlfn.XLOOKUP(CI531,StatePicklist!$1:$1,StatePicklist!$3:$3,"NA",0))</f>
        <v/>
      </c>
      <c r="CK531" s="297" t="str">
        <f ca="1">IF(RMDF!CJ531="", "", IF(ISNUMBER(MATCH(RMDF!CJ531, INDIRECT(CJ531), 0)), "OK", "Invalid"))</f>
        <v/>
      </c>
      <c r="CL531" s="281"/>
      <c r="CM531" s="281"/>
      <c r="CN531" s="281"/>
      <c r="CO531" s="281" t="b">
        <f>AND(RMDF!CR531&gt;=0, RMDF!CR531&lt;=1-SUM(RMDF!Z531,RMDF!AG531,RMDF!AN531,RMDF!AU531,RMDF!BB531,RMDF!BI531,RMDF!BP531,RMDF!BW531,RMDF!CD531,RMDF!CK531), RMDF!CR531=ROUND(RMDF!CR531,4))</f>
        <v>1</v>
      </c>
      <c r="CP531" s="317">
        <f>RMDF!CP531</f>
        <v>0</v>
      </c>
      <c r="CQ531" s="318" t="str">
        <f>IF(CP531=0,"",_xlfn.XLOOKUP(CP531,StatePicklist!$1:$1,StatePicklist!$3:$3,"NA",0))</f>
        <v/>
      </c>
      <c r="CR531" s="297" t="str">
        <f ca="1">IF(RMDF!CQ531="", "", IF(ISNUMBER(MATCH(RMDF!CQ531, INDIRECT(CQ531), 0)), "OK", "Invalid"))</f>
        <v/>
      </c>
      <c r="CS531" s="281"/>
      <c r="CT531" s="281"/>
      <c r="CU531" s="281"/>
      <c r="CV531" s="281" t="b">
        <f>AND(RMDF!CY531&gt;=0, RMDF!CY531&lt;=1-SUM(RMDF!Z531,RMDF!AG531,RMDF!AN531,RMDF!AU531,RMDF!BB531,RMDF!BI531,RMDF!BP531,RMDF!BW531,RMDF!CD531,RMDF!CK531,RMDF!CR531), RMDF!CY531=ROUND(RMDF!CY531,4))</f>
        <v>1</v>
      </c>
      <c r="CW531" s="317">
        <f>RMDF!CW531</f>
        <v>0</v>
      </c>
      <c r="CX531" s="318" t="str">
        <f>IF(CW531=0,"",_xlfn.XLOOKUP(CW531,StatePicklist!$1:$1,StatePicklist!$3:$3,"NA",0))</f>
        <v/>
      </c>
      <c r="CY531" s="297" t="str">
        <f ca="1">IF(RMDF!CX531="", "", IF(ISNUMBER(MATCH(RMDF!CX531, INDIRECT(CX531), 0)), "OK", "Invalid"))</f>
        <v/>
      </c>
      <c r="CZ531" s="281"/>
      <c r="DA531" s="281"/>
      <c r="DB531" s="281"/>
      <c r="DC531" s="281" t="b">
        <f>AND(RMDF!DF531&gt;=0, RMDF!DF531&lt;=1-SUM(RMDF!Z531,RMDF!AG531,RMDF!AN531,RMDF!AU531,RMDF!BB531,RMDF!BI531,RMDF!BP531,RMDF!BW531,RMDF!CD531,RMDF!CK531,RMDF!CR531,RMDF!CY531), RMDF!DF531=ROUND(RMDF!DF531,4))</f>
        <v>1</v>
      </c>
      <c r="DD531" s="317">
        <f>RMDF!DD531</f>
        <v>0</v>
      </c>
      <c r="DE531" s="318" t="str">
        <f>IF(DD531=0,"",_xlfn.XLOOKUP(DD531,StatePicklist!$1:$1,StatePicklist!$3:$3,"NA",0))</f>
        <v/>
      </c>
      <c r="DF531" s="297" t="str">
        <f ca="1">IF(RMDF!DE531="", "", IF(ISNUMBER(MATCH(RMDF!DE531, INDIRECT(DE531), 0)), "OK", "Invalid"))</f>
        <v/>
      </c>
      <c r="DG531" s="281"/>
      <c r="DH531" s="281"/>
      <c r="DI531" s="281"/>
      <c r="DJ531" s="281" t="b">
        <f>AND(RMDF!DM531&gt;=0, RMDF!DM531&lt;=1-SUM(RMDF!Z531,RMDF!AG531,RMDF!AN531,RMDF!AU531,RMDF!BB531,RMDF!BI531,RMDF!BP531,RMDF!BW531,RMDF!CD531,RMDF!CK531,RMDF!CR531,RMDF!CY531,RMDF!DF531), RMDF!DM531=ROUND(RMDF!DM531,4))</f>
        <v>1</v>
      </c>
      <c r="DK531" s="317">
        <f>RMDF!DK531</f>
        <v>0</v>
      </c>
      <c r="DL531" s="318" t="str">
        <f>IF(DK531=0,"",_xlfn.XLOOKUP(DK531,StatePicklist!$1:$1,StatePicklist!$3:$3,"NA",0))</f>
        <v/>
      </c>
      <c r="DM531" s="297" t="str">
        <f ca="1">IF(RMDF!DL531="", "", IF(ISNUMBER(MATCH(RMDF!DL531, INDIRECT(DL531), 0)), "OK", "Invalid"))</f>
        <v/>
      </c>
      <c r="DN531" s="281"/>
      <c r="DO531" s="281"/>
      <c r="DP531" s="281"/>
      <c r="DQ531" s="281" t="b">
        <f>AND(RMDF!DT531&gt;=0, RMDF!DT531&lt;=1-SUM(RMDF!Z531,RMDF!AG531,RMDF!AN531,RMDF!AU531,RMDF!BB531,RMDF!BI531,RMDF!BP531,RMDF!BW531,RMDF!CD531,RMDF!CK531,RMDF!CR531,RMDF!CY531,RMDF!DF531,RMDF!DM531), RMDF!DT531=ROUND(RMDF!DT531,4))</f>
        <v>1</v>
      </c>
      <c r="DR531" s="317">
        <f>RMDF!DR531</f>
        <v>0</v>
      </c>
      <c r="DS531" s="318" t="str">
        <f>IF(DR531=0,"",_xlfn.XLOOKUP(DR531,StatePicklist!$1:$1,StatePicklist!$3:$3,"NA",0))</f>
        <v/>
      </c>
      <c r="DT531" s="297" t="str">
        <f ca="1">IF(RMDF!DS531="", "", IF(ISNUMBER(MATCH(RMDF!DS531, INDIRECT(DS531), 0)), "OK", "Invalid"))</f>
        <v/>
      </c>
      <c r="DU531" s="281"/>
      <c r="DV531" s="281"/>
      <c r="DW531" s="281"/>
      <c r="DX531" s="281" t="b">
        <f>AND(RMDF!EA531&gt;=0, RMDF!EA531&lt;=1-SUM(RMDF!Z531,RMDF!AG531,RMDF!AN531,RMDF!AU531,RMDF!BB531,RMDF!BI531,RMDF!BP531,RMDF!BW531,RMDF!CD531,RMDF!CK531,RMDF!CR531,RMDF!CY531,RMDF!DF531,RMDF!DM531,RMDF!DT531), RMDF!EA531=ROUND(RMDF!EA531,4))</f>
        <v>1</v>
      </c>
      <c r="DY531" s="317">
        <f>RMDF!DY531</f>
        <v>0</v>
      </c>
      <c r="DZ531" s="318" t="str">
        <f>IF(DY531=0,"",_xlfn.XLOOKUP(DY531,StatePicklist!$1:$1,StatePicklist!$3:$3,"NA",0))</f>
        <v/>
      </c>
      <c r="EA531" s="297" t="str">
        <f ca="1">IF(RMDF!DZ531="", "", IF(ISNUMBER(MATCH(RMDF!DZ531, INDIRECT(DZ531), 0)), "OK", "Invalid"))</f>
        <v/>
      </c>
      <c r="EB531" s="281"/>
      <c r="EC531" s="281"/>
      <c r="ED531" s="281"/>
      <c r="EE531" s="281" t="b">
        <f>AND(RMDF!EH531&gt;=0, RMDF!EH531&lt;=1-SUM(RMDF!Z531,RMDF!AG531,RMDF!AN531,RMDF!AU531,RMDF!BB531,RMDF!BI531,RMDF!BP531,RMDF!BW531,RMDF!CD531,RMDF!CK531,RMDF!CR531,RMDF!CY531,RMDF!DF531,RMDF!DM531,RMDF!DT531,RMDF!EA531), RMDF!EH531=ROUND(RMDF!EH531,4))</f>
        <v>1</v>
      </c>
      <c r="EF531" s="317">
        <f>RMDF!EF531</f>
        <v>0</v>
      </c>
      <c r="EG531" s="318" t="str">
        <f>IF(EF531=0,"",_xlfn.XLOOKUP(EF531,StatePicklist!$1:$1,StatePicklist!$3:$3,"NA",0))</f>
        <v/>
      </c>
      <c r="EH531" s="297" t="str">
        <f ca="1">IF(RMDF!EG531="", "", IF(ISNUMBER(MATCH(RMDF!EG531, INDIRECT(EG531), 0)), "OK", "Invalid"))</f>
        <v/>
      </c>
      <c r="EI531" s="281"/>
      <c r="EJ531" s="281"/>
      <c r="EK531" s="281"/>
      <c r="EL531" s="281" t="b">
        <f>AND(RMDF!EO531&gt;=0, RMDF!EO531&lt;=1-SUM(RMDF!Z531,RMDF!AG531,RMDF!AN531,RMDF!AU531,RMDF!BB531,RMDF!BI531,RMDF!BP531,RMDF!BW531,RMDF!CD531,RMDF!CK531,RMDF!CR531,RMDF!CY531,RMDF!DF531,RMDF!DM531,RMDF!DT531,RMDF!EA531,RMDF!EH531), RMDF!EO531=ROUND(RMDF!EO531,4))</f>
        <v>1</v>
      </c>
      <c r="EM531" s="317">
        <f>RMDF!EM531</f>
        <v>0</v>
      </c>
      <c r="EN531" s="318" t="str">
        <f>IF(EM531=0,"",_xlfn.XLOOKUP(EM531,StatePicklist!$1:$1,StatePicklist!$3:$3,"NA",0))</f>
        <v/>
      </c>
      <c r="EO531" s="297" t="str">
        <f ca="1">IF(RMDF!EN531="", "", IF(ISNUMBER(MATCH(RMDF!EN531, INDIRECT(EN531), 0)), "OK", "Invalid"))</f>
        <v/>
      </c>
      <c r="EP531" s="281"/>
      <c r="EQ531" s="281"/>
      <c r="ER531" s="281"/>
      <c r="ES531" s="281" t="b">
        <f>AND(RMDF!EV531&gt;=0, RMDF!EV531&lt;=1-SUM(RMDF!Z531,RMDF!AG531,RMDF!AN531,RMDF!AU531,RMDF!BB531,RMDF!BI531,RMDF!BP531,RMDF!BW531,RMDF!CD531,RMDF!CK531,RMDF!CR531,RMDF!CY531,RMDF!DF531,RMDF!DM531,RMDF!DT531,RMDF!EA531,RMDF!EH531,RMDF!EO531), RMDF!EV531=ROUND(RMDF!EV531,4))</f>
        <v>1</v>
      </c>
      <c r="ET531" s="317">
        <f>RMDF!ET531</f>
        <v>0</v>
      </c>
      <c r="EU531" s="318" t="str">
        <f>IF(ET531=0,"",_xlfn.XLOOKUP(ET531,StatePicklist!$1:$1,StatePicklist!$3:$3,"NA",0))</f>
        <v/>
      </c>
      <c r="EV531" s="297" t="str">
        <f ca="1">IF(RMDF!EU531="", "", IF(ISNUMBER(MATCH(RMDF!EU531, INDIRECT(EU531), 0)), "OK", "Invalid"))</f>
        <v/>
      </c>
      <c r="EW531" s="281"/>
      <c r="EX531" s="281"/>
      <c r="EY531" s="281"/>
      <c r="EZ531" s="281" t="b">
        <f>AND(RMDF!FC531&gt;=0, RMDF!FC531&lt;=1-SUM(RMDF!Z531,RMDF!AG531,RMDF!AN531,RMDF!AU531,RMDF!BB531,RMDF!BI531,RMDF!BP531,RMDF!BW531,RMDF!CD531,RMDF!CK531,RMDF!CR531,RMDF!CY531,RMDF!DF531,RMDF!DM531,RMDF!DT531,RMDF!EA531,RMDF!EH531,RMDF!EO531,RMDF!EV531), RMDF!FC531=ROUND(RMDF!FC531,4))</f>
        <v>1</v>
      </c>
      <c r="FA531" s="317">
        <f>RMDF!FA531</f>
        <v>0</v>
      </c>
      <c r="FB531" s="318" t="str">
        <f>IF(FA531=0,"",_xlfn.XLOOKUP(FA531,StatePicklist!$1:$1,StatePicklist!$3:$3,"NA",0))</f>
        <v/>
      </c>
      <c r="FC531" s="297" t="str">
        <f ca="1">IF(RMDF!FB531="", "", IF(ISNUMBER(MATCH(RMDF!FB531, INDIRECT(FB531), 0)), "OK", "Invalid"))</f>
        <v/>
      </c>
    </row>
    <row r="532" spans="1:159" s="205" customFormat="1" ht="39.9" customHeight="1" x14ac:dyDescent="0.25">
      <c r="A532" s="206"/>
      <c r="B532" s="196"/>
      <c r="C532" s="197"/>
      <c r="D532" s="198"/>
      <c r="E532" s="199"/>
      <c r="F532" s="200"/>
      <c r="G532" s="201"/>
      <c r="H532" s="292"/>
      <c r="I532" s="305">
        <f>RMDF!I532</f>
        <v>0</v>
      </c>
      <c r="J532" s="305" t="str">
        <f>IF(I532=ProductCode!$B$30,"PDReclPost",IF(OR(I532=ProductCode!$C$30,I532=ProductCode!$E$30,I532=ProductCode!$G$30),"PDPreCon",IF(OR(I532=ProductCode!$D$30,I532=ProductCode!$F$30),"PDNotReclPost","")))</f>
        <v/>
      </c>
      <c r="K532" s="305" t="str">
        <f t="shared" si="30"/>
        <v/>
      </c>
      <c r="L532" s="289"/>
      <c r="M532" s="305" t="str">
        <f t="shared" si="30"/>
        <v/>
      </c>
      <c r="N532" s="289" t="b">
        <f>AND(RMDF!N532&gt;=0, RMDF!N532&lt;=1-RMDF!L532, RMDF!N532=ROUND(RMDF!N532,4))</f>
        <v>1</v>
      </c>
      <c r="O532" s="286" t="str">
        <f>IF(P532="","",IF(I532="","",IF(LEFT(I532,13)="Reclaimed pos",RawMaterialCode!$E$569,RawMaterialCode!$E$568)))</f>
        <v>Reclaimed pre-consumer mixed fibers (RM0578)</v>
      </c>
      <c r="P532" s="295">
        <f t="shared" si="31"/>
        <v>1</v>
      </c>
      <c r="Q532" s="202"/>
      <c r="R532" s="203"/>
      <c r="S532" s="204" t="str">
        <f t="shared" si="32"/>
        <v/>
      </c>
      <c r="T532" s="281"/>
      <c r="U532" s="281"/>
      <c r="V532" s="281"/>
      <c r="W532" s="281"/>
      <c r="X532" s="317">
        <f>RMDF!X532</f>
        <v>0</v>
      </c>
      <c r="Y532" s="318" t="str">
        <f>IF(X532=0,"",_xlfn.XLOOKUP(X532,StatePicklist!$1:$1,StatePicklist!$3:$3,"NA",0))</f>
        <v/>
      </c>
      <c r="Z532" s="297" t="str">
        <f ca="1">IF(RMDF!Y532="", "", IF(ISNUMBER(MATCH(RMDF!Y532, INDIRECT(Y532), 0)), "OK", "Invalid"))</f>
        <v/>
      </c>
      <c r="AA532" s="281"/>
      <c r="AB532" s="281"/>
      <c r="AC532" s="281"/>
      <c r="AD532" s="281" t="b">
        <f>AND(RMDF!AG532&gt;=0, RMDF!AG532&lt;=1-RMDF!Z532, RMDF!AG532=ROUND(RMDF!AG532,4))</f>
        <v>1</v>
      </c>
      <c r="AE532" s="317">
        <f>RMDF!AE532</f>
        <v>0</v>
      </c>
      <c r="AF532" s="318" t="str">
        <f>IF(AE532=0,"",_xlfn.XLOOKUP(AE532,StatePicklist!$1:$1,StatePicklist!$3:$3,"NA",0))</f>
        <v/>
      </c>
      <c r="AG532" s="297" t="str">
        <f ca="1">IF(RMDF!AF532="", "", IF(ISNUMBER(MATCH(RMDF!AF532, INDIRECT(AF532), 0)), "OK", "Invalid"))</f>
        <v/>
      </c>
      <c r="AH532" s="281"/>
      <c r="AI532" s="281"/>
      <c r="AJ532" s="281"/>
      <c r="AK532" s="281" t="b">
        <f>AND(RMDF!AN532&gt;=0, RMDF!AN532&lt;=1-SUM(RMDF!Z532,RMDF!AG532), RMDF!AN532=ROUND(RMDF!AN532,4))</f>
        <v>1</v>
      </c>
      <c r="AL532" s="317">
        <f>RMDF!AL532</f>
        <v>0</v>
      </c>
      <c r="AM532" s="318" t="str">
        <f>IF(AL532=0,"",_xlfn.XLOOKUP(AL532,StatePicklist!$1:$1,StatePicklist!$3:$3,"NA",0))</f>
        <v/>
      </c>
      <c r="AN532" s="297" t="str">
        <f ca="1">IF(RMDF!AM532="", "", IF(ISNUMBER(MATCH(RMDF!AM532, INDIRECT(AM532), 0)), "OK", "Invalid"))</f>
        <v/>
      </c>
      <c r="AO532" s="281"/>
      <c r="AP532" s="281"/>
      <c r="AQ532" s="281"/>
      <c r="AR532" s="281" t="b">
        <f>AND(RMDF!AU532&gt;=0, RMDF!AU532&lt;=1-SUM(RMDF!Z532,RMDF!AG532,RMDF!AN532), RMDF!AU532=ROUND(RMDF!AU532,4))</f>
        <v>1</v>
      </c>
      <c r="AS532" s="317">
        <f>RMDF!AS532</f>
        <v>0</v>
      </c>
      <c r="AT532" s="318" t="str">
        <f>IF(AS532=0,"",_xlfn.XLOOKUP(AS532,StatePicklist!$1:$1,StatePicklist!$3:$3,"NA",0))</f>
        <v/>
      </c>
      <c r="AU532" s="297" t="str">
        <f ca="1">IF(RMDF!AT532="", "", IF(ISNUMBER(MATCH(RMDF!AT532, INDIRECT(AT532), 0)), "OK", "Invalid"))</f>
        <v/>
      </c>
      <c r="AV532" s="281"/>
      <c r="AW532" s="281"/>
      <c r="AX532" s="281"/>
      <c r="AY532" s="281" t="b">
        <f>AND(RMDF!BB532&gt;=0, RMDF!BB532&lt;=1-SUM(RMDF!Z532,RMDF!AG532,RMDF!AN532,RMDF!AU532), RMDF!BB532=ROUND(RMDF!BB532,4))</f>
        <v>1</v>
      </c>
      <c r="AZ532" s="317">
        <f>RMDF!AZ532</f>
        <v>0</v>
      </c>
      <c r="BA532" s="318" t="str">
        <f>IF(AZ532=0,"",_xlfn.XLOOKUP(AZ532,StatePicklist!$1:$1,StatePicklist!$3:$3,"NA",0))</f>
        <v/>
      </c>
      <c r="BB532" s="297" t="str">
        <f ca="1">IF(RMDF!BA532="", "", IF(ISNUMBER(MATCH(RMDF!BA532, INDIRECT(BA532), 0)), "OK", "Invalid"))</f>
        <v/>
      </c>
      <c r="BC532" s="281"/>
      <c r="BD532" s="281"/>
      <c r="BE532" s="281"/>
      <c r="BF532" s="281" t="b">
        <f>AND(RMDF!BI532&gt;=0, RMDF!BI532&lt;=1-SUM(RMDF!Z532,RMDF!AG532,RMDF!AN532,RMDF!AU532,RMDF!BB532), RMDF!BI532=ROUND(RMDF!BI532,4))</f>
        <v>1</v>
      </c>
      <c r="BG532" s="317">
        <f>RMDF!BG532</f>
        <v>0</v>
      </c>
      <c r="BH532" s="318" t="str">
        <f>IF(BG532=0,"",_xlfn.XLOOKUP(BG532,StatePicklist!$1:$1,StatePicklist!$3:$3,"NA",0))</f>
        <v/>
      </c>
      <c r="BI532" s="297" t="str">
        <f ca="1">IF(RMDF!BH532="", "", IF(ISNUMBER(MATCH(RMDF!BH532, INDIRECT(BH532), 0)), "OK", "Invalid"))</f>
        <v/>
      </c>
      <c r="BJ532" s="281"/>
      <c r="BK532" s="281"/>
      <c r="BL532" s="281"/>
      <c r="BM532" s="281" t="b">
        <f>AND(RMDF!BP532&gt;=0, RMDF!BP532&lt;=1-SUM(RMDF!Z532,RMDF!AG532,RMDF!AN532,RMDF!AU532,RMDF!BB532,RMDF!BI532), RMDF!BP532=ROUND(RMDF!BP532,4))</f>
        <v>1</v>
      </c>
      <c r="BN532" s="317">
        <f>RMDF!BN532</f>
        <v>0</v>
      </c>
      <c r="BO532" s="318" t="str">
        <f>IF(BN532=0,"",_xlfn.XLOOKUP(BN532,StatePicklist!$1:$1,StatePicklist!$3:$3,"NA",0))</f>
        <v/>
      </c>
      <c r="BP532" s="297" t="str">
        <f ca="1">IF(RMDF!BO532="", "", IF(ISNUMBER(MATCH(RMDF!BO532, INDIRECT(BO532), 0)), "OK", "Invalid"))</f>
        <v/>
      </c>
      <c r="BQ532" s="281"/>
      <c r="BR532" s="281"/>
      <c r="BS532" s="281"/>
      <c r="BT532" s="281" t="b">
        <f>AND(RMDF!BW532&gt;=0, RMDF!BW532&lt;=1-SUM(RMDF!Z532,RMDF!AG532,RMDF!AN532,RMDF!AU532,RMDF!BB532,RMDF!BI532,RMDF!BP532), RMDF!BW532=ROUND(RMDF!BW532,4))</f>
        <v>1</v>
      </c>
      <c r="BU532" s="317">
        <f>RMDF!BU532</f>
        <v>0</v>
      </c>
      <c r="BV532" s="318" t="str">
        <f>IF(BU532=0,"",_xlfn.XLOOKUP(BU532,StatePicklist!$1:$1,StatePicklist!$3:$3,"NA",0))</f>
        <v/>
      </c>
      <c r="BW532" s="297" t="str">
        <f ca="1">IF(RMDF!BV532="", "", IF(ISNUMBER(MATCH(RMDF!BV532, INDIRECT(BV532), 0)), "OK", "Invalid"))</f>
        <v/>
      </c>
      <c r="BX532" s="281"/>
      <c r="BY532" s="281"/>
      <c r="BZ532" s="281"/>
      <c r="CA532" s="281" t="b">
        <f>AND(RMDF!CD532&gt;=0, RMDF!CD532&lt;=1-SUM(RMDF!Z532,RMDF!AG532,RMDF!AN532,RMDF!AU532,RMDF!BB532,RMDF!BI532,RMDF!BP532,RMDF!BW532), RMDF!CD532=ROUND(RMDF!CD532,4))</f>
        <v>1</v>
      </c>
      <c r="CB532" s="317">
        <f>RMDF!CB532</f>
        <v>0</v>
      </c>
      <c r="CC532" s="318" t="str">
        <f>IF(CB532=0,"",_xlfn.XLOOKUP(CB532,StatePicklist!$1:$1,StatePicklist!$3:$3,"NA",0))</f>
        <v/>
      </c>
      <c r="CD532" s="297" t="str">
        <f ca="1">IF(RMDF!CC532="", "", IF(ISNUMBER(MATCH(RMDF!CC532, INDIRECT(CC532), 0)), "OK", "Invalid"))</f>
        <v/>
      </c>
      <c r="CE532" s="281"/>
      <c r="CF532" s="281"/>
      <c r="CG532" s="281"/>
      <c r="CH532" s="281" t="b">
        <f>AND(RMDF!CK532&gt;=0, RMDF!CK532&lt;=1-SUM(RMDF!Z532,RMDF!AG532,RMDF!AN532,RMDF!AU532,RMDF!BB532,RMDF!BI532,RMDF!BP532,RMDF!BW532,RMDF!CD532), RMDF!CK532=ROUND(RMDF!CK532,4))</f>
        <v>1</v>
      </c>
      <c r="CI532" s="317">
        <f>RMDF!CI532</f>
        <v>0</v>
      </c>
      <c r="CJ532" s="318" t="str">
        <f>IF(CI532=0,"",_xlfn.XLOOKUP(CI532,StatePicklist!$1:$1,StatePicklist!$3:$3,"NA",0))</f>
        <v/>
      </c>
      <c r="CK532" s="297" t="str">
        <f ca="1">IF(RMDF!CJ532="", "", IF(ISNUMBER(MATCH(RMDF!CJ532, INDIRECT(CJ532), 0)), "OK", "Invalid"))</f>
        <v/>
      </c>
      <c r="CL532" s="281"/>
      <c r="CM532" s="281"/>
      <c r="CN532" s="281"/>
      <c r="CO532" s="281" t="b">
        <f>AND(RMDF!CR532&gt;=0, RMDF!CR532&lt;=1-SUM(RMDF!Z532,RMDF!AG532,RMDF!AN532,RMDF!AU532,RMDF!BB532,RMDF!BI532,RMDF!BP532,RMDF!BW532,RMDF!CD532,RMDF!CK532), RMDF!CR532=ROUND(RMDF!CR532,4))</f>
        <v>1</v>
      </c>
      <c r="CP532" s="317">
        <f>RMDF!CP532</f>
        <v>0</v>
      </c>
      <c r="CQ532" s="318" t="str">
        <f>IF(CP532=0,"",_xlfn.XLOOKUP(CP532,StatePicklist!$1:$1,StatePicklist!$3:$3,"NA",0))</f>
        <v/>
      </c>
      <c r="CR532" s="297" t="str">
        <f ca="1">IF(RMDF!CQ532="", "", IF(ISNUMBER(MATCH(RMDF!CQ532, INDIRECT(CQ532), 0)), "OK", "Invalid"))</f>
        <v/>
      </c>
      <c r="CS532" s="281"/>
      <c r="CT532" s="281"/>
      <c r="CU532" s="281"/>
      <c r="CV532" s="281" t="b">
        <f>AND(RMDF!CY532&gt;=0, RMDF!CY532&lt;=1-SUM(RMDF!Z532,RMDF!AG532,RMDF!AN532,RMDF!AU532,RMDF!BB532,RMDF!BI532,RMDF!BP532,RMDF!BW532,RMDF!CD532,RMDF!CK532,RMDF!CR532), RMDF!CY532=ROUND(RMDF!CY532,4))</f>
        <v>1</v>
      </c>
      <c r="CW532" s="317">
        <f>RMDF!CW532</f>
        <v>0</v>
      </c>
      <c r="CX532" s="318" t="str">
        <f>IF(CW532=0,"",_xlfn.XLOOKUP(CW532,StatePicklist!$1:$1,StatePicklist!$3:$3,"NA",0))</f>
        <v/>
      </c>
      <c r="CY532" s="297" t="str">
        <f ca="1">IF(RMDF!CX532="", "", IF(ISNUMBER(MATCH(RMDF!CX532, INDIRECT(CX532), 0)), "OK", "Invalid"))</f>
        <v/>
      </c>
      <c r="CZ532" s="281"/>
      <c r="DA532" s="281"/>
      <c r="DB532" s="281"/>
      <c r="DC532" s="281" t="b">
        <f>AND(RMDF!DF532&gt;=0, RMDF!DF532&lt;=1-SUM(RMDF!Z532,RMDF!AG532,RMDF!AN532,RMDF!AU532,RMDF!BB532,RMDF!BI532,RMDF!BP532,RMDF!BW532,RMDF!CD532,RMDF!CK532,RMDF!CR532,RMDF!CY532), RMDF!DF532=ROUND(RMDF!DF532,4))</f>
        <v>1</v>
      </c>
      <c r="DD532" s="317">
        <f>RMDF!DD532</f>
        <v>0</v>
      </c>
      <c r="DE532" s="318" t="str">
        <f>IF(DD532=0,"",_xlfn.XLOOKUP(DD532,StatePicklist!$1:$1,StatePicklist!$3:$3,"NA",0))</f>
        <v/>
      </c>
      <c r="DF532" s="297" t="str">
        <f ca="1">IF(RMDF!DE532="", "", IF(ISNUMBER(MATCH(RMDF!DE532, INDIRECT(DE532), 0)), "OK", "Invalid"))</f>
        <v/>
      </c>
      <c r="DG532" s="281"/>
      <c r="DH532" s="281"/>
      <c r="DI532" s="281"/>
      <c r="DJ532" s="281" t="b">
        <f>AND(RMDF!DM532&gt;=0, RMDF!DM532&lt;=1-SUM(RMDF!Z532,RMDF!AG532,RMDF!AN532,RMDF!AU532,RMDF!BB532,RMDF!BI532,RMDF!BP532,RMDF!BW532,RMDF!CD532,RMDF!CK532,RMDF!CR532,RMDF!CY532,RMDF!DF532), RMDF!DM532=ROUND(RMDF!DM532,4))</f>
        <v>1</v>
      </c>
      <c r="DK532" s="317">
        <f>RMDF!DK532</f>
        <v>0</v>
      </c>
      <c r="DL532" s="318" t="str">
        <f>IF(DK532=0,"",_xlfn.XLOOKUP(DK532,StatePicklist!$1:$1,StatePicklist!$3:$3,"NA",0))</f>
        <v/>
      </c>
      <c r="DM532" s="297" t="str">
        <f ca="1">IF(RMDF!DL532="", "", IF(ISNUMBER(MATCH(RMDF!DL532, INDIRECT(DL532), 0)), "OK", "Invalid"))</f>
        <v/>
      </c>
      <c r="DN532" s="281"/>
      <c r="DO532" s="281"/>
      <c r="DP532" s="281"/>
      <c r="DQ532" s="281" t="b">
        <f>AND(RMDF!DT532&gt;=0, RMDF!DT532&lt;=1-SUM(RMDF!Z532,RMDF!AG532,RMDF!AN532,RMDF!AU532,RMDF!BB532,RMDF!BI532,RMDF!BP532,RMDF!BW532,RMDF!CD532,RMDF!CK532,RMDF!CR532,RMDF!CY532,RMDF!DF532,RMDF!DM532), RMDF!DT532=ROUND(RMDF!DT532,4))</f>
        <v>1</v>
      </c>
      <c r="DR532" s="317">
        <f>RMDF!DR532</f>
        <v>0</v>
      </c>
      <c r="DS532" s="318" t="str">
        <f>IF(DR532=0,"",_xlfn.XLOOKUP(DR532,StatePicklist!$1:$1,StatePicklist!$3:$3,"NA",0))</f>
        <v/>
      </c>
      <c r="DT532" s="297" t="str">
        <f ca="1">IF(RMDF!DS532="", "", IF(ISNUMBER(MATCH(RMDF!DS532, INDIRECT(DS532), 0)), "OK", "Invalid"))</f>
        <v/>
      </c>
      <c r="DU532" s="281"/>
      <c r="DV532" s="281"/>
      <c r="DW532" s="281"/>
      <c r="DX532" s="281" t="b">
        <f>AND(RMDF!EA532&gt;=0, RMDF!EA532&lt;=1-SUM(RMDF!Z532,RMDF!AG532,RMDF!AN532,RMDF!AU532,RMDF!BB532,RMDF!BI532,RMDF!BP532,RMDF!BW532,RMDF!CD532,RMDF!CK532,RMDF!CR532,RMDF!CY532,RMDF!DF532,RMDF!DM532,RMDF!DT532), RMDF!EA532=ROUND(RMDF!EA532,4))</f>
        <v>1</v>
      </c>
      <c r="DY532" s="317">
        <f>RMDF!DY532</f>
        <v>0</v>
      </c>
      <c r="DZ532" s="318" t="str">
        <f>IF(DY532=0,"",_xlfn.XLOOKUP(DY532,StatePicklist!$1:$1,StatePicklist!$3:$3,"NA",0))</f>
        <v/>
      </c>
      <c r="EA532" s="297" t="str">
        <f ca="1">IF(RMDF!DZ532="", "", IF(ISNUMBER(MATCH(RMDF!DZ532, INDIRECT(DZ532), 0)), "OK", "Invalid"))</f>
        <v/>
      </c>
      <c r="EB532" s="281"/>
      <c r="EC532" s="281"/>
      <c r="ED532" s="281"/>
      <c r="EE532" s="281" t="b">
        <f>AND(RMDF!EH532&gt;=0, RMDF!EH532&lt;=1-SUM(RMDF!Z532,RMDF!AG532,RMDF!AN532,RMDF!AU532,RMDF!BB532,RMDF!BI532,RMDF!BP532,RMDF!BW532,RMDF!CD532,RMDF!CK532,RMDF!CR532,RMDF!CY532,RMDF!DF532,RMDF!DM532,RMDF!DT532,RMDF!EA532), RMDF!EH532=ROUND(RMDF!EH532,4))</f>
        <v>1</v>
      </c>
      <c r="EF532" s="317">
        <f>RMDF!EF532</f>
        <v>0</v>
      </c>
      <c r="EG532" s="318" t="str">
        <f>IF(EF532=0,"",_xlfn.XLOOKUP(EF532,StatePicklist!$1:$1,StatePicklist!$3:$3,"NA",0))</f>
        <v/>
      </c>
      <c r="EH532" s="297" t="str">
        <f ca="1">IF(RMDF!EG532="", "", IF(ISNUMBER(MATCH(RMDF!EG532, INDIRECT(EG532), 0)), "OK", "Invalid"))</f>
        <v/>
      </c>
      <c r="EI532" s="281"/>
      <c r="EJ532" s="281"/>
      <c r="EK532" s="281"/>
      <c r="EL532" s="281" t="b">
        <f>AND(RMDF!EO532&gt;=0, RMDF!EO532&lt;=1-SUM(RMDF!Z532,RMDF!AG532,RMDF!AN532,RMDF!AU532,RMDF!BB532,RMDF!BI532,RMDF!BP532,RMDF!BW532,RMDF!CD532,RMDF!CK532,RMDF!CR532,RMDF!CY532,RMDF!DF532,RMDF!DM532,RMDF!DT532,RMDF!EA532,RMDF!EH532), RMDF!EO532=ROUND(RMDF!EO532,4))</f>
        <v>1</v>
      </c>
      <c r="EM532" s="317">
        <f>RMDF!EM532</f>
        <v>0</v>
      </c>
      <c r="EN532" s="318" t="str">
        <f>IF(EM532=0,"",_xlfn.XLOOKUP(EM532,StatePicklist!$1:$1,StatePicklist!$3:$3,"NA",0))</f>
        <v/>
      </c>
      <c r="EO532" s="297" t="str">
        <f ca="1">IF(RMDF!EN532="", "", IF(ISNUMBER(MATCH(RMDF!EN532, INDIRECT(EN532), 0)), "OK", "Invalid"))</f>
        <v/>
      </c>
      <c r="EP532" s="281"/>
      <c r="EQ532" s="281"/>
      <c r="ER532" s="281"/>
      <c r="ES532" s="281" t="b">
        <f>AND(RMDF!EV532&gt;=0, RMDF!EV532&lt;=1-SUM(RMDF!Z532,RMDF!AG532,RMDF!AN532,RMDF!AU532,RMDF!BB532,RMDF!BI532,RMDF!BP532,RMDF!BW532,RMDF!CD532,RMDF!CK532,RMDF!CR532,RMDF!CY532,RMDF!DF532,RMDF!DM532,RMDF!DT532,RMDF!EA532,RMDF!EH532,RMDF!EO532), RMDF!EV532=ROUND(RMDF!EV532,4))</f>
        <v>1</v>
      </c>
      <c r="ET532" s="317">
        <f>RMDF!ET532</f>
        <v>0</v>
      </c>
      <c r="EU532" s="318" t="str">
        <f>IF(ET532=0,"",_xlfn.XLOOKUP(ET532,StatePicklist!$1:$1,StatePicklist!$3:$3,"NA",0))</f>
        <v/>
      </c>
      <c r="EV532" s="297" t="str">
        <f ca="1">IF(RMDF!EU532="", "", IF(ISNUMBER(MATCH(RMDF!EU532, INDIRECT(EU532), 0)), "OK", "Invalid"))</f>
        <v/>
      </c>
      <c r="EW532" s="281"/>
      <c r="EX532" s="281"/>
      <c r="EY532" s="281"/>
      <c r="EZ532" s="281" t="b">
        <f>AND(RMDF!FC532&gt;=0, RMDF!FC532&lt;=1-SUM(RMDF!Z532,RMDF!AG532,RMDF!AN532,RMDF!AU532,RMDF!BB532,RMDF!BI532,RMDF!BP532,RMDF!BW532,RMDF!CD532,RMDF!CK532,RMDF!CR532,RMDF!CY532,RMDF!DF532,RMDF!DM532,RMDF!DT532,RMDF!EA532,RMDF!EH532,RMDF!EO532,RMDF!EV532), RMDF!FC532=ROUND(RMDF!FC532,4))</f>
        <v>1</v>
      </c>
      <c r="FA532" s="317">
        <f>RMDF!FA532</f>
        <v>0</v>
      </c>
      <c r="FB532" s="318" t="str">
        <f>IF(FA532=0,"",_xlfn.XLOOKUP(FA532,StatePicklist!$1:$1,StatePicklist!$3:$3,"NA",0))</f>
        <v/>
      </c>
      <c r="FC532" s="297" t="str">
        <f ca="1">IF(RMDF!FB532="", "", IF(ISNUMBER(MATCH(RMDF!FB532, INDIRECT(FB532), 0)), "OK", "Invalid"))</f>
        <v/>
      </c>
    </row>
    <row r="533" spans="1:159" s="205" customFormat="1" ht="39.9" customHeight="1" x14ac:dyDescent="0.25">
      <c r="A533" s="206"/>
      <c r="B533" s="196"/>
      <c r="C533" s="197"/>
      <c r="D533" s="198"/>
      <c r="E533" s="199"/>
      <c r="F533" s="200"/>
      <c r="G533" s="201"/>
      <c r="H533" s="292"/>
      <c r="I533" s="305">
        <f>RMDF!I533</f>
        <v>0</v>
      </c>
      <c r="J533" s="305" t="str">
        <f>IF(I533=ProductCode!$B$30,"PDReclPost",IF(OR(I533=ProductCode!$C$30,I533=ProductCode!$E$30,I533=ProductCode!$G$30),"PDPreCon",IF(OR(I533=ProductCode!$D$30,I533=ProductCode!$F$30),"PDNotReclPost","")))</f>
        <v/>
      </c>
      <c r="K533" s="305" t="str">
        <f t="shared" si="30"/>
        <v/>
      </c>
      <c r="L533" s="289"/>
      <c r="M533" s="305" t="str">
        <f t="shared" si="30"/>
        <v/>
      </c>
      <c r="N533" s="289" t="b">
        <f>AND(RMDF!N533&gt;=0, RMDF!N533&lt;=1-RMDF!L533, RMDF!N533=ROUND(RMDF!N533,4))</f>
        <v>1</v>
      </c>
      <c r="O533" s="286" t="str">
        <f>IF(P533="","",IF(I533="","",IF(LEFT(I533,13)="Reclaimed pos",RawMaterialCode!$E$569,RawMaterialCode!$E$568)))</f>
        <v>Reclaimed pre-consumer mixed fibers (RM0578)</v>
      </c>
      <c r="P533" s="295">
        <f t="shared" si="31"/>
        <v>1</v>
      </c>
      <c r="Q533" s="202"/>
      <c r="R533" s="203"/>
      <c r="S533" s="204" t="str">
        <f t="shared" si="32"/>
        <v/>
      </c>
      <c r="T533" s="281"/>
      <c r="U533" s="281"/>
      <c r="V533" s="281"/>
      <c r="W533" s="281"/>
      <c r="X533" s="317">
        <f>RMDF!X533</f>
        <v>0</v>
      </c>
      <c r="Y533" s="318" t="str">
        <f>IF(X533=0,"",_xlfn.XLOOKUP(X533,StatePicklist!$1:$1,StatePicklist!$3:$3,"NA",0))</f>
        <v/>
      </c>
      <c r="Z533" s="297" t="str">
        <f ca="1">IF(RMDF!Y533="", "", IF(ISNUMBER(MATCH(RMDF!Y533, INDIRECT(Y533), 0)), "OK", "Invalid"))</f>
        <v/>
      </c>
      <c r="AA533" s="281"/>
      <c r="AB533" s="281"/>
      <c r="AC533" s="281"/>
      <c r="AD533" s="281" t="b">
        <f>AND(RMDF!AG533&gt;=0, RMDF!AG533&lt;=1-RMDF!Z533, RMDF!AG533=ROUND(RMDF!AG533,4))</f>
        <v>1</v>
      </c>
      <c r="AE533" s="317">
        <f>RMDF!AE533</f>
        <v>0</v>
      </c>
      <c r="AF533" s="318" t="str">
        <f>IF(AE533=0,"",_xlfn.XLOOKUP(AE533,StatePicklist!$1:$1,StatePicklist!$3:$3,"NA",0))</f>
        <v/>
      </c>
      <c r="AG533" s="297" t="str">
        <f ca="1">IF(RMDF!AF533="", "", IF(ISNUMBER(MATCH(RMDF!AF533, INDIRECT(AF533), 0)), "OK", "Invalid"))</f>
        <v/>
      </c>
      <c r="AH533" s="281"/>
      <c r="AI533" s="281"/>
      <c r="AJ533" s="281"/>
      <c r="AK533" s="281" t="b">
        <f>AND(RMDF!AN533&gt;=0, RMDF!AN533&lt;=1-SUM(RMDF!Z533,RMDF!AG533), RMDF!AN533=ROUND(RMDF!AN533,4))</f>
        <v>1</v>
      </c>
      <c r="AL533" s="317">
        <f>RMDF!AL533</f>
        <v>0</v>
      </c>
      <c r="AM533" s="318" t="str">
        <f>IF(AL533=0,"",_xlfn.XLOOKUP(AL533,StatePicklist!$1:$1,StatePicklist!$3:$3,"NA",0))</f>
        <v/>
      </c>
      <c r="AN533" s="297" t="str">
        <f ca="1">IF(RMDF!AM533="", "", IF(ISNUMBER(MATCH(RMDF!AM533, INDIRECT(AM533), 0)), "OK", "Invalid"))</f>
        <v/>
      </c>
      <c r="AO533" s="281"/>
      <c r="AP533" s="281"/>
      <c r="AQ533" s="281"/>
      <c r="AR533" s="281" t="b">
        <f>AND(RMDF!AU533&gt;=0, RMDF!AU533&lt;=1-SUM(RMDF!Z533,RMDF!AG533,RMDF!AN533), RMDF!AU533=ROUND(RMDF!AU533,4))</f>
        <v>1</v>
      </c>
      <c r="AS533" s="317">
        <f>RMDF!AS533</f>
        <v>0</v>
      </c>
      <c r="AT533" s="318" t="str">
        <f>IF(AS533=0,"",_xlfn.XLOOKUP(AS533,StatePicklist!$1:$1,StatePicklist!$3:$3,"NA",0))</f>
        <v/>
      </c>
      <c r="AU533" s="297" t="str">
        <f ca="1">IF(RMDF!AT533="", "", IF(ISNUMBER(MATCH(RMDF!AT533, INDIRECT(AT533), 0)), "OK", "Invalid"))</f>
        <v/>
      </c>
      <c r="AV533" s="281"/>
      <c r="AW533" s="281"/>
      <c r="AX533" s="281"/>
      <c r="AY533" s="281" t="b">
        <f>AND(RMDF!BB533&gt;=0, RMDF!BB533&lt;=1-SUM(RMDF!Z533,RMDF!AG533,RMDF!AN533,RMDF!AU533), RMDF!BB533=ROUND(RMDF!BB533,4))</f>
        <v>1</v>
      </c>
      <c r="AZ533" s="317">
        <f>RMDF!AZ533</f>
        <v>0</v>
      </c>
      <c r="BA533" s="318" t="str">
        <f>IF(AZ533=0,"",_xlfn.XLOOKUP(AZ533,StatePicklist!$1:$1,StatePicklist!$3:$3,"NA",0))</f>
        <v/>
      </c>
      <c r="BB533" s="297" t="str">
        <f ca="1">IF(RMDF!BA533="", "", IF(ISNUMBER(MATCH(RMDF!BA533, INDIRECT(BA533), 0)), "OK", "Invalid"))</f>
        <v/>
      </c>
      <c r="BC533" s="281"/>
      <c r="BD533" s="281"/>
      <c r="BE533" s="281"/>
      <c r="BF533" s="281" t="b">
        <f>AND(RMDF!BI533&gt;=0, RMDF!BI533&lt;=1-SUM(RMDF!Z533,RMDF!AG533,RMDF!AN533,RMDF!AU533,RMDF!BB533), RMDF!BI533=ROUND(RMDF!BI533,4))</f>
        <v>1</v>
      </c>
      <c r="BG533" s="317">
        <f>RMDF!BG533</f>
        <v>0</v>
      </c>
      <c r="BH533" s="318" t="str">
        <f>IF(BG533=0,"",_xlfn.XLOOKUP(BG533,StatePicklist!$1:$1,StatePicklist!$3:$3,"NA",0))</f>
        <v/>
      </c>
      <c r="BI533" s="297" t="str">
        <f ca="1">IF(RMDF!BH533="", "", IF(ISNUMBER(MATCH(RMDF!BH533, INDIRECT(BH533), 0)), "OK", "Invalid"))</f>
        <v/>
      </c>
      <c r="BJ533" s="281"/>
      <c r="BK533" s="281"/>
      <c r="BL533" s="281"/>
      <c r="BM533" s="281" t="b">
        <f>AND(RMDF!BP533&gt;=0, RMDF!BP533&lt;=1-SUM(RMDF!Z533,RMDF!AG533,RMDF!AN533,RMDF!AU533,RMDF!BB533,RMDF!BI533), RMDF!BP533=ROUND(RMDF!BP533,4))</f>
        <v>1</v>
      </c>
      <c r="BN533" s="317">
        <f>RMDF!BN533</f>
        <v>0</v>
      </c>
      <c r="BO533" s="318" t="str">
        <f>IF(BN533=0,"",_xlfn.XLOOKUP(BN533,StatePicklist!$1:$1,StatePicklist!$3:$3,"NA",0))</f>
        <v/>
      </c>
      <c r="BP533" s="297" t="str">
        <f ca="1">IF(RMDF!BO533="", "", IF(ISNUMBER(MATCH(RMDF!BO533, INDIRECT(BO533), 0)), "OK", "Invalid"))</f>
        <v/>
      </c>
      <c r="BQ533" s="281"/>
      <c r="BR533" s="281"/>
      <c r="BS533" s="281"/>
      <c r="BT533" s="281" t="b">
        <f>AND(RMDF!BW533&gt;=0, RMDF!BW533&lt;=1-SUM(RMDF!Z533,RMDF!AG533,RMDF!AN533,RMDF!AU533,RMDF!BB533,RMDF!BI533,RMDF!BP533), RMDF!BW533=ROUND(RMDF!BW533,4))</f>
        <v>1</v>
      </c>
      <c r="BU533" s="317">
        <f>RMDF!BU533</f>
        <v>0</v>
      </c>
      <c r="BV533" s="318" t="str">
        <f>IF(BU533=0,"",_xlfn.XLOOKUP(BU533,StatePicklist!$1:$1,StatePicklist!$3:$3,"NA",0))</f>
        <v/>
      </c>
      <c r="BW533" s="297" t="str">
        <f ca="1">IF(RMDF!BV533="", "", IF(ISNUMBER(MATCH(RMDF!BV533, INDIRECT(BV533), 0)), "OK", "Invalid"))</f>
        <v/>
      </c>
      <c r="BX533" s="281"/>
      <c r="BY533" s="281"/>
      <c r="BZ533" s="281"/>
      <c r="CA533" s="281" t="b">
        <f>AND(RMDF!CD533&gt;=0, RMDF!CD533&lt;=1-SUM(RMDF!Z533,RMDF!AG533,RMDF!AN533,RMDF!AU533,RMDF!BB533,RMDF!BI533,RMDF!BP533,RMDF!BW533), RMDF!CD533=ROUND(RMDF!CD533,4))</f>
        <v>1</v>
      </c>
      <c r="CB533" s="317">
        <f>RMDF!CB533</f>
        <v>0</v>
      </c>
      <c r="CC533" s="318" t="str">
        <f>IF(CB533=0,"",_xlfn.XLOOKUP(CB533,StatePicklist!$1:$1,StatePicklist!$3:$3,"NA",0))</f>
        <v/>
      </c>
      <c r="CD533" s="297" t="str">
        <f ca="1">IF(RMDF!CC533="", "", IF(ISNUMBER(MATCH(RMDF!CC533, INDIRECT(CC533), 0)), "OK", "Invalid"))</f>
        <v/>
      </c>
      <c r="CE533" s="281"/>
      <c r="CF533" s="281"/>
      <c r="CG533" s="281"/>
      <c r="CH533" s="281" t="b">
        <f>AND(RMDF!CK533&gt;=0, RMDF!CK533&lt;=1-SUM(RMDF!Z533,RMDF!AG533,RMDF!AN533,RMDF!AU533,RMDF!BB533,RMDF!BI533,RMDF!BP533,RMDF!BW533,RMDF!CD533), RMDF!CK533=ROUND(RMDF!CK533,4))</f>
        <v>1</v>
      </c>
      <c r="CI533" s="317">
        <f>RMDF!CI533</f>
        <v>0</v>
      </c>
      <c r="CJ533" s="318" t="str">
        <f>IF(CI533=0,"",_xlfn.XLOOKUP(CI533,StatePicklist!$1:$1,StatePicklist!$3:$3,"NA",0))</f>
        <v/>
      </c>
      <c r="CK533" s="297" t="str">
        <f ca="1">IF(RMDF!CJ533="", "", IF(ISNUMBER(MATCH(RMDF!CJ533, INDIRECT(CJ533), 0)), "OK", "Invalid"))</f>
        <v/>
      </c>
      <c r="CL533" s="281"/>
      <c r="CM533" s="281"/>
      <c r="CN533" s="281"/>
      <c r="CO533" s="281" t="b">
        <f>AND(RMDF!CR533&gt;=0, RMDF!CR533&lt;=1-SUM(RMDF!Z533,RMDF!AG533,RMDF!AN533,RMDF!AU533,RMDF!BB533,RMDF!BI533,RMDF!BP533,RMDF!BW533,RMDF!CD533,RMDF!CK533), RMDF!CR533=ROUND(RMDF!CR533,4))</f>
        <v>1</v>
      </c>
      <c r="CP533" s="317">
        <f>RMDF!CP533</f>
        <v>0</v>
      </c>
      <c r="CQ533" s="318" t="str">
        <f>IF(CP533=0,"",_xlfn.XLOOKUP(CP533,StatePicklist!$1:$1,StatePicklist!$3:$3,"NA",0))</f>
        <v/>
      </c>
      <c r="CR533" s="297" t="str">
        <f ca="1">IF(RMDF!CQ533="", "", IF(ISNUMBER(MATCH(RMDF!CQ533, INDIRECT(CQ533), 0)), "OK", "Invalid"))</f>
        <v/>
      </c>
      <c r="CS533" s="281"/>
      <c r="CT533" s="281"/>
      <c r="CU533" s="281"/>
      <c r="CV533" s="281" t="b">
        <f>AND(RMDF!CY533&gt;=0, RMDF!CY533&lt;=1-SUM(RMDF!Z533,RMDF!AG533,RMDF!AN533,RMDF!AU533,RMDF!BB533,RMDF!BI533,RMDF!BP533,RMDF!BW533,RMDF!CD533,RMDF!CK533,RMDF!CR533), RMDF!CY533=ROUND(RMDF!CY533,4))</f>
        <v>1</v>
      </c>
      <c r="CW533" s="317">
        <f>RMDF!CW533</f>
        <v>0</v>
      </c>
      <c r="CX533" s="318" t="str">
        <f>IF(CW533=0,"",_xlfn.XLOOKUP(CW533,StatePicklist!$1:$1,StatePicklist!$3:$3,"NA",0))</f>
        <v/>
      </c>
      <c r="CY533" s="297" t="str">
        <f ca="1">IF(RMDF!CX533="", "", IF(ISNUMBER(MATCH(RMDF!CX533, INDIRECT(CX533), 0)), "OK", "Invalid"))</f>
        <v/>
      </c>
      <c r="CZ533" s="281"/>
      <c r="DA533" s="281"/>
      <c r="DB533" s="281"/>
      <c r="DC533" s="281" t="b">
        <f>AND(RMDF!DF533&gt;=0, RMDF!DF533&lt;=1-SUM(RMDF!Z533,RMDF!AG533,RMDF!AN533,RMDF!AU533,RMDF!BB533,RMDF!BI533,RMDF!BP533,RMDF!BW533,RMDF!CD533,RMDF!CK533,RMDF!CR533,RMDF!CY533), RMDF!DF533=ROUND(RMDF!DF533,4))</f>
        <v>1</v>
      </c>
      <c r="DD533" s="317">
        <f>RMDF!DD533</f>
        <v>0</v>
      </c>
      <c r="DE533" s="318" t="str">
        <f>IF(DD533=0,"",_xlfn.XLOOKUP(DD533,StatePicklist!$1:$1,StatePicklist!$3:$3,"NA",0))</f>
        <v/>
      </c>
      <c r="DF533" s="297" t="str">
        <f ca="1">IF(RMDF!DE533="", "", IF(ISNUMBER(MATCH(RMDF!DE533, INDIRECT(DE533), 0)), "OK", "Invalid"))</f>
        <v/>
      </c>
      <c r="DG533" s="281"/>
      <c r="DH533" s="281"/>
      <c r="DI533" s="281"/>
      <c r="DJ533" s="281" t="b">
        <f>AND(RMDF!DM533&gt;=0, RMDF!DM533&lt;=1-SUM(RMDF!Z533,RMDF!AG533,RMDF!AN533,RMDF!AU533,RMDF!BB533,RMDF!BI533,RMDF!BP533,RMDF!BW533,RMDF!CD533,RMDF!CK533,RMDF!CR533,RMDF!CY533,RMDF!DF533), RMDF!DM533=ROUND(RMDF!DM533,4))</f>
        <v>1</v>
      </c>
      <c r="DK533" s="317">
        <f>RMDF!DK533</f>
        <v>0</v>
      </c>
      <c r="DL533" s="318" t="str">
        <f>IF(DK533=0,"",_xlfn.XLOOKUP(DK533,StatePicklist!$1:$1,StatePicklist!$3:$3,"NA",0))</f>
        <v/>
      </c>
      <c r="DM533" s="297" t="str">
        <f ca="1">IF(RMDF!DL533="", "", IF(ISNUMBER(MATCH(RMDF!DL533, INDIRECT(DL533), 0)), "OK", "Invalid"))</f>
        <v/>
      </c>
      <c r="DN533" s="281"/>
      <c r="DO533" s="281"/>
      <c r="DP533" s="281"/>
      <c r="DQ533" s="281" t="b">
        <f>AND(RMDF!DT533&gt;=0, RMDF!DT533&lt;=1-SUM(RMDF!Z533,RMDF!AG533,RMDF!AN533,RMDF!AU533,RMDF!BB533,RMDF!BI533,RMDF!BP533,RMDF!BW533,RMDF!CD533,RMDF!CK533,RMDF!CR533,RMDF!CY533,RMDF!DF533,RMDF!DM533), RMDF!DT533=ROUND(RMDF!DT533,4))</f>
        <v>1</v>
      </c>
      <c r="DR533" s="317">
        <f>RMDF!DR533</f>
        <v>0</v>
      </c>
      <c r="DS533" s="318" t="str">
        <f>IF(DR533=0,"",_xlfn.XLOOKUP(DR533,StatePicklist!$1:$1,StatePicklist!$3:$3,"NA",0))</f>
        <v/>
      </c>
      <c r="DT533" s="297" t="str">
        <f ca="1">IF(RMDF!DS533="", "", IF(ISNUMBER(MATCH(RMDF!DS533, INDIRECT(DS533), 0)), "OK", "Invalid"))</f>
        <v/>
      </c>
      <c r="DU533" s="281"/>
      <c r="DV533" s="281"/>
      <c r="DW533" s="281"/>
      <c r="DX533" s="281" t="b">
        <f>AND(RMDF!EA533&gt;=0, RMDF!EA533&lt;=1-SUM(RMDF!Z533,RMDF!AG533,RMDF!AN533,RMDF!AU533,RMDF!BB533,RMDF!BI533,RMDF!BP533,RMDF!BW533,RMDF!CD533,RMDF!CK533,RMDF!CR533,RMDF!CY533,RMDF!DF533,RMDF!DM533,RMDF!DT533), RMDF!EA533=ROUND(RMDF!EA533,4))</f>
        <v>1</v>
      </c>
      <c r="DY533" s="317">
        <f>RMDF!DY533</f>
        <v>0</v>
      </c>
      <c r="DZ533" s="318" t="str">
        <f>IF(DY533=0,"",_xlfn.XLOOKUP(DY533,StatePicklist!$1:$1,StatePicklist!$3:$3,"NA",0))</f>
        <v/>
      </c>
      <c r="EA533" s="297" t="str">
        <f ca="1">IF(RMDF!DZ533="", "", IF(ISNUMBER(MATCH(RMDF!DZ533, INDIRECT(DZ533), 0)), "OK", "Invalid"))</f>
        <v/>
      </c>
      <c r="EB533" s="281"/>
      <c r="EC533" s="281"/>
      <c r="ED533" s="281"/>
      <c r="EE533" s="281" t="b">
        <f>AND(RMDF!EH533&gt;=0, RMDF!EH533&lt;=1-SUM(RMDF!Z533,RMDF!AG533,RMDF!AN533,RMDF!AU533,RMDF!BB533,RMDF!BI533,RMDF!BP533,RMDF!BW533,RMDF!CD533,RMDF!CK533,RMDF!CR533,RMDF!CY533,RMDF!DF533,RMDF!DM533,RMDF!DT533,RMDF!EA533), RMDF!EH533=ROUND(RMDF!EH533,4))</f>
        <v>1</v>
      </c>
      <c r="EF533" s="317">
        <f>RMDF!EF533</f>
        <v>0</v>
      </c>
      <c r="EG533" s="318" t="str">
        <f>IF(EF533=0,"",_xlfn.XLOOKUP(EF533,StatePicklist!$1:$1,StatePicklist!$3:$3,"NA",0))</f>
        <v/>
      </c>
      <c r="EH533" s="297" t="str">
        <f ca="1">IF(RMDF!EG533="", "", IF(ISNUMBER(MATCH(RMDF!EG533, INDIRECT(EG533), 0)), "OK", "Invalid"))</f>
        <v/>
      </c>
      <c r="EI533" s="281"/>
      <c r="EJ533" s="281"/>
      <c r="EK533" s="281"/>
      <c r="EL533" s="281" t="b">
        <f>AND(RMDF!EO533&gt;=0, RMDF!EO533&lt;=1-SUM(RMDF!Z533,RMDF!AG533,RMDF!AN533,RMDF!AU533,RMDF!BB533,RMDF!BI533,RMDF!BP533,RMDF!BW533,RMDF!CD533,RMDF!CK533,RMDF!CR533,RMDF!CY533,RMDF!DF533,RMDF!DM533,RMDF!DT533,RMDF!EA533,RMDF!EH533), RMDF!EO533=ROUND(RMDF!EO533,4))</f>
        <v>1</v>
      </c>
      <c r="EM533" s="317">
        <f>RMDF!EM533</f>
        <v>0</v>
      </c>
      <c r="EN533" s="318" t="str">
        <f>IF(EM533=0,"",_xlfn.XLOOKUP(EM533,StatePicklist!$1:$1,StatePicklist!$3:$3,"NA",0))</f>
        <v/>
      </c>
      <c r="EO533" s="297" t="str">
        <f ca="1">IF(RMDF!EN533="", "", IF(ISNUMBER(MATCH(RMDF!EN533, INDIRECT(EN533), 0)), "OK", "Invalid"))</f>
        <v/>
      </c>
      <c r="EP533" s="281"/>
      <c r="EQ533" s="281"/>
      <c r="ER533" s="281"/>
      <c r="ES533" s="281" t="b">
        <f>AND(RMDF!EV533&gt;=0, RMDF!EV533&lt;=1-SUM(RMDF!Z533,RMDF!AG533,RMDF!AN533,RMDF!AU533,RMDF!BB533,RMDF!BI533,RMDF!BP533,RMDF!BW533,RMDF!CD533,RMDF!CK533,RMDF!CR533,RMDF!CY533,RMDF!DF533,RMDF!DM533,RMDF!DT533,RMDF!EA533,RMDF!EH533,RMDF!EO533), RMDF!EV533=ROUND(RMDF!EV533,4))</f>
        <v>1</v>
      </c>
      <c r="ET533" s="317">
        <f>RMDF!ET533</f>
        <v>0</v>
      </c>
      <c r="EU533" s="318" t="str">
        <f>IF(ET533=0,"",_xlfn.XLOOKUP(ET533,StatePicklist!$1:$1,StatePicklist!$3:$3,"NA",0))</f>
        <v/>
      </c>
      <c r="EV533" s="297" t="str">
        <f ca="1">IF(RMDF!EU533="", "", IF(ISNUMBER(MATCH(RMDF!EU533, INDIRECT(EU533), 0)), "OK", "Invalid"))</f>
        <v/>
      </c>
      <c r="EW533" s="281"/>
      <c r="EX533" s="281"/>
      <c r="EY533" s="281"/>
      <c r="EZ533" s="281" t="b">
        <f>AND(RMDF!FC533&gt;=0, RMDF!FC533&lt;=1-SUM(RMDF!Z533,RMDF!AG533,RMDF!AN533,RMDF!AU533,RMDF!BB533,RMDF!BI533,RMDF!BP533,RMDF!BW533,RMDF!CD533,RMDF!CK533,RMDF!CR533,RMDF!CY533,RMDF!DF533,RMDF!DM533,RMDF!DT533,RMDF!EA533,RMDF!EH533,RMDF!EO533,RMDF!EV533), RMDF!FC533=ROUND(RMDF!FC533,4))</f>
        <v>1</v>
      </c>
      <c r="FA533" s="317">
        <f>RMDF!FA533</f>
        <v>0</v>
      </c>
      <c r="FB533" s="318" t="str">
        <f>IF(FA533=0,"",_xlfn.XLOOKUP(FA533,StatePicklist!$1:$1,StatePicklist!$3:$3,"NA",0))</f>
        <v/>
      </c>
      <c r="FC533" s="297" t="str">
        <f ca="1">IF(RMDF!FB533="", "", IF(ISNUMBER(MATCH(RMDF!FB533, INDIRECT(FB533), 0)), "OK", "Invalid"))</f>
        <v/>
      </c>
    </row>
    <row r="534" spans="1:159" s="205" customFormat="1" ht="39.9" customHeight="1" x14ac:dyDescent="0.25">
      <c r="A534" s="206"/>
      <c r="B534" s="196"/>
      <c r="C534" s="197"/>
      <c r="D534" s="198"/>
      <c r="E534" s="199"/>
      <c r="F534" s="200"/>
      <c r="G534" s="201"/>
      <c r="H534" s="292"/>
      <c r="I534" s="305">
        <f>RMDF!I534</f>
        <v>0</v>
      </c>
      <c r="J534" s="305" t="str">
        <f>IF(I534=ProductCode!$B$30,"PDReclPost",IF(OR(I534=ProductCode!$C$30,I534=ProductCode!$E$30,I534=ProductCode!$G$30),"PDPreCon",IF(OR(I534=ProductCode!$D$30,I534=ProductCode!$F$30),"PDNotReclPost","")))</f>
        <v/>
      </c>
      <c r="K534" s="305" t="str">
        <f t="shared" si="30"/>
        <v/>
      </c>
      <c r="L534" s="289"/>
      <c r="M534" s="305" t="str">
        <f t="shared" si="30"/>
        <v/>
      </c>
      <c r="N534" s="289" t="b">
        <f>AND(RMDF!N534&gt;=0, RMDF!N534&lt;=1-RMDF!L534, RMDF!N534=ROUND(RMDF!N534,4))</f>
        <v>1</v>
      </c>
      <c r="O534" s="286" t="str">
        <f>IF(P534="","",IF(I534="","",IF(LEFT(I534,13)="Reclaimed pos",RawMaterialCode!$E$569,RawMaterialCode!$E$568)))</f>
        <v>Reclaimed pre-consumer mixed fibers (RM0578)</v>
      </c>
      <c r="P534" s="295">
        <f t="shared" si="31"/>
        <v>1</v>
      </c>
      <c r="Q534" s="202"/>
      <c r="R534" s="203"/>
      <c r="S534" s="204" t="str">
        <f t="shared" si="32"/>
        <v/>
      </c>
      <c r="T534" s="281"/>
      <c r="U534" s="281"/>
      <c r="V534" s="281"/>
      <c r="W534" s="281"/>
      <c r="X534" s="317">
        <f>RMDF!X534</f>
        <v>0</v>
      </c>
      <c r="Y534" s="318" t="str">
        <f>IF(X534=0,"",_xlfn.XLOOKUP(X534,StatePicklist!$1:$1,StatePicklist!$3:$3,"NA",0))</f>
        <v/>
      </c>
      <c r="Z534" s="297" t="str">
        <f ca="1">IF(RMDF!Y534="", "", IF(ISNUMBER(MATCH(RMDF!Y534, INDIRECT(Y534), 0)), "OK", "Invalid"))</f>
        <v/>
      </c>
      <c r="AA534" s="281"/>
      <c r="AB534" s="281"/>
      <c r="AC534" s="281"/>
      <c r="AD534" s="281" t="b">
        <f>AND(RMDF!AG534&gt;=0, RMDF!AG534&lt;=1-RMDF!Z534, RMDF!AG534=ROUND(RMDF!AG534,4))</f>
        <v>1</v>
      </c>
      <c r="AE534" s="317">
        <f>RMDF!AE534</f>
        <v>0</v>
      </c>
      <c r="AF534" s="318" t="str">
        <f>IF(AE534=0,"",_xlfn.XLOOKUP(AE534,StatePicklist!$1:$1,StatePicklist!$3:$3,"NA",0))</f>
        <v/>
      </c>
      <c r="AG534" s="297" t="str">
        <f ca="1">IF(RMDF!AF534="", "", IF(ISNUMBER(MATCH(RMDF!AF534, INDIRECT(AF534), 0)), "OK", "Invalid"))</f>
        <v/>
      </c>
      <c r="AH534" s="281"/>
      <c r="AI534" s="281"/>
      <c r="AJ534" s="281"/>
      <c r="AK534" s="281" t="b">
        <f>AND(RMDF!AN534&gt;=0, RMDF!AN534&lt;=1-SUM(RMDF!Z534,RMDF!AG534), RMDF!AN534=ROUND(RMDF!AN534,4))</f>
        <v>1</v>
      </c>
      <c r="AL534" s="317">
        <f>RMDF!AL534</f>
        <v>0</v>
      </c>
      <c r="AM534" s="318" t="str">
        <f>IF(AL534=0,"",_xlfn.XLOOKUP(AL534,StatePicklist!$1:$1,StatePicklist!$3:$3,"NA",0))</f>
        <v/>
      </c>
      <c r="AN534" s="297" t="str">
        <f ca="1">IF(RMDF!AM534="", "", IF(ISNUMBER(MATCH(RMDF!AM534, INDIRECT(AM534), 0)), "OK", "Invalid"))</f>
        <v/>
      </c>
      <c r="AO534" s="281"/>
      <c r="AP534" s="281"/>
      <c r="AQ534" s="281"/>
      <c r="AR534" s="281" t="b">
        <f>AND(RMDF!AU534&gt;=0, RMDF!AU534&lt;=1-SUM(RMDF!Z534,RMDF!AG534,RMDF!AN534), RMDF!AU534=ROUND(RMDF!AU534,4))</f>
        <v>1</v>
      </c>
      <c r="AS534" s="317">
        <f>RMDF!AS534</f>
        <v>0</v>
      </c>
      <c r="AT534" s="318" t="str">
        <f>IF(AS534=0,"",_xlfn.XLOOKUP(AS534,StatePicklist!$1:$1,StatePicklist!$3:$3,"NA",0))</f>
        <v/>
      </c>
      <c r="AU534" s="297" t="str">
        <f ca="1">IF(RMDF!AT534="", "", IF(ISNUMBER(MATCH(RMDF!AT534, INDIRECT(AT534), 0)), "OK", "Invalid"))</f>
        <v/>
      </c>
      <c r="AV534" s="281"/>
      <c r="AW534" s="281"/>
      <c r="AX534" s="281"/>
      <c r="AY534" s="281" t="b">
        <f>AND(RMDF!BB534&gt;=0, RMDF!BB534&lt;=1-SUM(RMDF!Z534,RMDF!AG534,RMDF!AN534,RMDF!AU534), RMDF!BB534=ROUND(RMDF!BB534,4))</f>
        <v>1</v>
      </c>
      <c r="AZ534" s="317">
        <f>RMDF!AZ534</f>
        <v>0</v>
      </c>
      <c r="BA534" s="318" t="str">
        <f>IF(AZ534=0,"",_xlfn.XLOOKUP(AZ534,StatePicklist!$1:$1,StatePicklist!$3:$3,"NA",0))</f>
        <v/>
      </c>
      <c r="BB534" s="297" t="str">
        <f ca="1">IF(RMDF!BA534="", "", IF(ISNUMBER(MATCH(RMDF!BA534, INDIRECT(BA534), 0)), "OK", "Invalid"))</f>
        <v/>
      </c>
      <c r="BC534" s="281"/>
      <c r="BD534" s="281"/>
      <c r="BE534" s="281"/>
      <c r="BF534" s="281" t="b">
        <f>AND(RMDF!BI534&gt;=0, RMDF!BI534&lt;=1-SUM(RMDF!Z534,RMDF!AG534,RMDF!AN534,RMDF!AU534,RMDF!BB534), RMDF!BI534=ROUND(RMDF!BI534,4))</f>
        <v>1</v>
      </c>
      <c r="BG534" s="317">
        <f>RMDF!BG534</f>
        <v>0</v>
      </c>
      <c r="BH534" s="318" t="str">
        <f>IF(BG534=0,"",_xlfn.XLOOKUP(BG534,StatePicklist!$1:$1,StatePicklist!$3:$3,"NA",0))</f>
        <v/>
      </c>
      <c r="BI534" s="297" t="str">
        <f ca="1">IF(RMDF!BH534="", "", IF(ISNUMBER(MATCH(RMDF!BH534, INDIRECT(BH534), 0)), "OK", "Invalid"))</f>
        <v/>
      </c>
      <c r="BJ534" s="281"/>
      <c r="BK534" s="281"/>
      <c r="BL534" s="281"/>
      <c r="BM534" s="281" t="b">
        <f>AND(RMDF!BP534&gt;=0, RMDF!BP534&lt;=1-SUM(RMDF!Z534,RMDF!AG534,RMDF!AN534,RMDF!AU534,RMDF!BB534,RMDF!BI534), RMDF!BP534=ROUND(RMDF!BP534,4))</f>
        <v>1</v>
      </c>
      <c r="BN534" s="317">
        <f>RMDF!BN534</f>
        <v>0</v>
      </c>
      <c r="BO534" s="318" t="str">
        <f>IF(BN534=0,"",_xlfn.XLOOKUP(BN534,StatePicklist!$1:$1,StatePicklist!$3:$3,"NA",0))</f>
        <v/>
      </c>
      <c r="BP534" s="297" t="str">
        <f ca="1">IF(RMDF!BO534="", "", IF(ISNUMBER(MATCH(RMDF!BO534, INDIRECT(BO534), 0)), "OK", "Invalid"))</f>
        <v/>
      </c>
      <c r="BQ534" s="281"/>
      <c r="BR534" s="281"/>
      <c r="BS534" s="281"/>
      <c r="BT534" s="281" t="b">
        <f>AND(RMDF!BW534&gt;=0, RMDF!BW534&lt;=1-SUM(RMDF!Z534,RMDF!AG534,RMDF!AN534,RMDF!AU534,RMDF!BB534,RMDF!BI534,RMDF!BP534), RMDF!BW534=ROUND(RMDF!BW534,4))</f>
        <v>1</v>
      </c>
      <c r="BU534" s="317">
        <f>RMDF!BU534</f>
        <v>0</v>
      </c>
      <c r="BV534" s="318" t="str">
        <f>IF(BU534=0,"",_xlfn.XLOOKUP(BU534,StatePicklist!$1:$1,StatePicklist!$3:$3,"NA",0))</f>
        <v/>
      </c>
      <c r="BW534" s="297" t="str">
        <f ca="1">IF(RMDF!BV534="", "", IF(ISNUMBER(MATCH(RMDF!BV534, INDIRECT(BV534), 0)), "OK", "Invalid"))</f>
        <v/>
      </c>
      <c r="BX534" s="281"/>
      <c r="BY534" s="281"/>
      <c r="BZ534" s="281"/>
      <c r="CA534" s="281" t="b">
        <f>AND(RMDF!CD534&gt;=0, RMDF!CD534&lt;=1-SUM(RMDF!Z534,RMDF!AG534,RMDF!AN534,RMDF!AU534,RMDF!BB534,RMDF!BI534,RMDF!BP534,RMDF!BW534), RMDF!CD534=ROUND(RMDF!CD534,4))</f>
        <v>1</v>
      </c>
      <c r="CB534" s="317">
        <f>RMDF!CB534</f>
        <v>0</v>
      </c>
      <c r="CC534" s="318" t="str">
        <f>IF(CB534=0,"",_xlfn.XLOOKUP(CB534,StatePicklist!$1:$1,StatePicklist!$3:$3,"NA",0))</f>
        <v/>
      </c>
      <c r="CD534" s="297" t="str">
        <f ca="1">IF(RMDF!CC534="", "", IF(ISNUMBER(MATCH(RMDF!CC534, INDIRECT(CC534), 0)), "OK", "Invalid"))</f>
        <v/>
      </c>
      <c r="CE534" s="281"/>
      <c r="CF534" s="281"/>
      <c r="CG534" s="281"/>
      <c r="CH534" s="281" t="b">
        <f>AND(RMDF!CK534&gt;=0, RMDF!CK534&lt;=1-SUM(RMDF!Z534,RMDF!AG534,RMDF!AN534,RMDF!AU534,RMDF!BB534,RMDF!BI534,RMDF!BP534,RMDF!BW534,RMDF!CD534), RMDF!CK534=ROUND(RMDF!CK534,4))</f>
        <v>1</v>
      </c>
      <c r="CI534" s="317">
        <f>RMDF!CI534</f>
        <v>0</v>
      </c>
      <c r="CJ534" s="318" t="str">
        <f>IF(CI534=0,"",_xlfn.XLOOKUP(CI534,StatePicklist!$1:$1,StatePicklist!$3:$3,"NA",0))</f>
        <v/>
      </c>
      <c r="CK534" s="297" t="str">
        <f ca="1">IF(RMDF!CJ534="", "", IF(ISNUMBER(MATCH(RMDF!CJ534, INDIRECT(CJ534), 0)), "OK", "Invalid"))</f>
        <v/>
      </c>
      <c r="CL534" s="281"/>
      <c r="CM534" s="281"/>
      <c r="CN534" s="281"/>
      <c r="CO534" s="281" t="b">
        <f>AND(RMDF!CR534&gt;=0, RMDF!CR534&lt;=1-SUM(RMDF!Z534,RMDF!AG534,RMDF!AN534,RMDF!AU534,RMDF!BB534,RMDF!BI534,RMDF!BP534,RMDF!BW534,RMDF!CD534,RMDF!CK534), RMDF!CR534=ROUND(RMDF!CR534,4))</f>
        <v>1</v>
      </c>
      <c r="CP534" s="317">
        <f>RMDF!CP534</f>
        <v>0</v>
      </c>
      <c r="CQ534" s="318" t="str">
        <f>IF(CP534=0,"",_xlfn.XLOOKUP(CP534,StatePicklist!$1:$1,StatePicklist!$3:$3,"NA",0))</f>
        <v/>
      </c>
      <c r="CR534" s="297" t="str">
        <f ca="1">IF(RMDF!CQ534="", "", IF(ISNUMBER(MATCH(RMDF!CQ534, INDIRECT(CQ534), 0)), "OK", "Invalid"))</f>
        <v/>
      </c>
      <c r="CS534" s="281"/>
      <c r="CT534" s="281"/>
      <c r="CU534" s="281"/>
      <c r="CV534" s="281" t="b">
        <f>AND(RMDF!CY534&gt;=0, RMDF!CY534&lt;=1-SUM(RMDF!Z534,RMDF!AG534,RMDF!AN534,RMDF!AU534,RMDF!BB534,RMDF!BI534,RMDF!BP534,RMDF!BW534,RMDF!CD534,RMDF!CK534,RMDF!CR534), RMDF!CY534=ROUND(RMDF!CY534,4))</f>
        <v>1</v>
      </c>
      <c r="CW534" s="317">
        <f>RMDF!CW534</f>
        <v>0</v>
      </c>
      <c r="CX534" s="318" t="str">
        <f>IF(CW534=0,"",_xlfn.XLOOKUP(CW534,StatePicklist!$1:$1,StatePicklist!$3:$3,"NA",0))</f>
        <v/>
      </c>
      <c r="CY534" s="297" t="str">
        <f ca="1">IF(RMDF!CX534="", "", IF(ISNUMBER(MATCH(RMDF!CX534, INDIRECT(CX534), 0)), "OK", "Invalid"))</f>
        <v/>
      </c>
      <c r="CZ534" s="281"/>
      <c r="DA534" s="281"/>
      <c r="DB534" s="281"/>
      <c r="DC534" s="281" t="b">
        <f>AND(RMDF!DF534&gt;=0, RMDF!DF534&lt;=1-SUM(RMDF!Z534,RMDF!AG534,RMDF!AN534,RMDF!AU534,RMDF!BB534,RMDF!BI534,RMDF!BP534,RMDF!BW534,RMDF!CD534,RMDF!CK534,RMDF!CR534,RMDF!CY534), RMDF!DF534=ROUND(RMDF!DF534,4))</f>
        <v>1</v>
      </c>
      <c r="DD534" s="317">
        <f>RMDF!DD534</f>
        <v>0</v>
      </c>
      <c r="DE534" s="318" t="str">
        <f>IF(DD534=0,"",_xlfn.XLOOKUP(DD534,StatePicklist!$1:$1,StatePicklist!$3:$3,"NA",0))</f>
        <v/>
      </c>
      <c r="DF534" s="297" t="str">
        <f ca="1">IF(RMDF!DE534="", "", IF(ISNUMBER(MATCH(RMDF!DE534, INDIRECT(DE534), 0)), "OK", "Invalid"))</f>
        <v/>
      </c>
      <c r="DG534" s="281"/>
      <c r="DH534" s="281"/>
      <c r="DI534" s="281"/>
      <c r="DJ534" s="281" t="b">
        <f>AND(RMDF!DM534&gt;=0, RMDF!DM534&lt;=1-SUM(RMDF!Z534,RMDF!AG534,RMDF!AN534,RMDF!AU534,RMDF!BB534,RMDF!BI534,RMDF!BP534,RMDF!BW534,RMDF!CD534,RMDF!CK534,RMDF!CR534,RMDF!CY534,RMDF!DF534), RMDF!DM534=ROUND(RMDF!DM534,4))</f>
        <v>1</v>
      </c>
      <c r="DK534" s="317">
        <f>RMDF!DK534</f>
        <v>0</v>
      </c>
      <c r="DL534" s="318" t="str">
        <f>IF(DK534=0,"",_xlfn.XLOOKUP(DK534,StatePicklist!$1:$1,StatePicklist!$3:$3,"NA",0))</f>
        <v/>
      </c>
      <c r="DM534" s="297" t="str">
        <f ca="1">IF(RMDF!DL534="", "", IF(ISNUMBER(MATCH(RMDF!DL534, INDIRECT(DL534), 0)), "OK", "Invalid"))</f>
        <v/>
      </c>
      <c r="DN534" s="281"/>
      <c r="DO534" s="281"/>
      <c r="DP534" s="281"/>
      <c r="DQ534" s="281" t="b">
        <f>AND(RMDF!DT534&gt;=0, RMDF!DT534&lt;=1-SUM(RMDF!Z534,RMDF!AG534,RMDF!AN534,RMDF!AU534,RMDF!BB534,RMDF!BI534,RMDF!BP534,RMDF!BW534,RMDF!CD534,RMDF!CK534,RMDF!CR534,RMDF!CY534,RMDF!DF534,RMDF!DM534), RMDF!DT534=ROUND(RMDF!DT534,4))</f>
        <v>1</v>
      </c>
      <c r="DR534" s="317">
        <f>RMDF!DR534</f>
        <v>0</v>
      </c>
      <c r="DS534" s="318" t="str">
        <f>IF(DR534=0,"",_xlfn.XLOOKUP(DR534,StatePicklist!$1:$1,StatePicklist!$3:$3,"NA",0))</f>
        <v/>
      </c>
      <c r="DT534" s="297" t="str">
        <f ca="1">IF(RMDF!DS534="", "", IF(ISNUMBER(MATCH(RMDF!DS534, INDIRECT(DS534), 0)), "OK", "Invalid"))</f>
        <v/>
      </c>
      <c r="DU534" s="281"/>
      <c r="DV534" s="281"/>
      <c r="DW534" s="281"/>
      <c r="DX534" s="281" t="b">
        <f>AND(RMDF!EA534&gt;=0, RMDF!EA534&lt;=1-SUM(RMDF!Z534,RMDF!AG534,RMDF!AN534,RMDF!AU534,RMDF!BB534,RMDF!BI534,RMDF!BP534,RMDF!BW534,RMDF!CD534,RMDF!CK534,RMDF!CR534,RMDF!CY534,RMDF!DF534,RMDF!DM534,RMDF!DT534), RMDF!EA534=ROUND(RMDF!EA534,4))</f>
        <v>1</v>
      </c>
      <c r="DY534" s="317">
        <f>RMDF!DY534</f>
        <v>0</v>
      </c>
      <c r="DZ534" s="318" t="str">
        <f>IF(DY534=0,"",_xlfn.XLOOKUP(DY534,StatePicklist!$1:$1,StatePicklist!$3:$3,"NA",0))</f>
        <v/>
      </c>
      <c r="EA534" s="297" t="str">
        <f ca="1">IF(RMDF!DZ534="", "", IF(ISNUMBER(MATCH(RMDF!DZ534, INDIRECT(DZ534), 0)), "OK", "Invalid"))</f>
        <v/>
      </c>
      <c r="EB534" s="281"/>
      <c r="EC534" s="281"/>
      <c r="ED534" s="281"/>
      <c r="EE534" s="281" t="b">
        <f>AND(RMDF!EH534&gt;=0, RMDF!EH534&lt;=1-SUM(RMDF!Z534,RMDF!AG534,RMDF!AN534,RMDF!AU534,RMDF!BB534,RMDF!BI534,RMDF!BP534,RMDF!BW534,RMDF!CD534,RMDF!CK534,RMDF!CR534,RMDF!CY534,RMDF!DF534,RMDF!DM534,RMDF!DT534,RMDF!EA534), RMDF!EH534=ROUND(RMDF!EH534,4))</f>
        <v>1</v>
      </c>
      <c r="EF534" s="317">
        <f>RMDF!EF534</f>
        <v>0</v>
      </c>
      <c r="EG534" s="318" t="str">
        <f>IF(EF534=0,"",_xlfn.XLOOKUP(EF534,StatePicklist!$1:$1,StatePicklist!$3:$3,"NA",0))</f>
        <v/>
      </c>
      <c r="EH534" s="297" t="str">
        <f ca="1">IF(RMDF!EG534="", "", IF(ISNUMBER(MATCH(RMDF!EG534, INDIRECT(EG534), 0)), "OK", "Invalid"))</f>
        <v/>
      </c>
      <c r="EI534" s="281"/>
      <c r="EJ534" s="281"/>
      <c r="EK534" s="281"/>
      <c r="EL534" s="281" t="b">
        <f>AND(RMDF!EO534&gt;=0, RMDF!EO534&lt;=1-SUM(RMDF!Z534,RMDF!AG534,RMDF!AN534,RMDF!AU534,RMDF!BB534,RMDF!BI534,RMDF!BP534,RMDF!BW534,RMDF!CD534,RMDF!CK534,RMDF!CR534,RMDF!CY534,RMDF!DF534,RMDF!DM534,RMDF!DT534,RMDF!EA534,RMDF!EH534), RMDF!EO534=ROUND(RMDF!EO534,4))</f>
        <v>1</v>
      </c>
      <c r="EM534" s="317">
        <f>RMDF!EM534</f>
        <v>0</v>
      </c>
      <c r="EN534" s="318" t="str">
        <f>IF(EM534=0,"",_xlfn.XLOOKUP(EM534,StatePicklist!$1:$1,StatePicklist!$3:$3,"NA",0))</f>
        <v/>
      </c>
      <c r="EO534" s="297" t="str">
        <f ca="1">IF(RMDF!EN534="", "", IF(ISNUMBER(MATCH(RMDF!EN534, INDIRECT(EN534), 0)), "OK", "Invalid"))</f>
        <v/>
      </c>
      <c r="EP534" s="281"/>
      <c r="EQ534" s="281"/>
      <c r="ER534" s="281"/>
      <c r="ES534" s="281" t="b">
        <f>AND(RMDF!EV534&gt;=0, RMDF!EV534&lt;=1-SUM(RMDF!Z534,RMDF!AG534,RMDF!AN534,RMDF!AU534,RMDF!BB534,RMDF!BI534,RMDF!BP534,RMDF!BW534,RMDF!CD534,RMDF!CK534,RMDF!CR534,RMDF!CY534,RMDF!DF534,RMDF!DM534,RMDF!DT534,RMDF!EA534,RMDF!EH534,RMDF!EO534), RMDF!EV534=ROUND(RMDF!EV534,4))</f>
        <v>1</v>
      </c>
      <c r="ET534" s="317">
        <f>RMDF!ET534</f>
        <v>0</v>
      </c>
      <c r="EU534" s="318" t="str">
        <f>IF(ET534=0,"",_xlfn.XLOOKUP(ET534,StatePicklist!$1:$1,StatePicklist!$3:$3,"NA",0))</f>
        <v/>
      </c>
      <c r="EV534" s="297" t="str">
        <f ca="1">IF(RMDF!EU534="", "", IF(ISNUMBER(MATCH(RMDF!EU534, INDIRECT(EU534), 0)), "OK", "Invalid"))</f>
        <v/>
      </c>
      <c r="EW534" s="281"/>
      <c r="EX534" s="281"/>
      <c r="EY534" s="281"/>
      <c r="EZ534" s="281" t="b">
        <f>AND(RMDF!FC534&gt;=0, RMDF!FC534&lt;=1-SUM(RMDF!Z534,RMDF!AG534,RMDF!AN534,RMDF!AU534,RMDF!BB534,RMDF!BI534,RMDF!BP534,RMDF!BW534,RMDF!CD534,RMDF!CK534,RMDF!CR534,RMDF!CY534,RMDF!DF534,RMDF!DM534,RMDF!DT534,RMDF!EA534,RMDF!EH534,RMDF!EO534,RMDF!EV534), RMDF!FC534=ROUND(RMDF!FC534,4))</f>
        <v>1</v>
      </c>
      <c r="FA534" s="317">
        <f>RMDF!FA534</f>
        <v>0</v>
      </c>
      <c r="FB534" s="318" t="str">
        <f>IF(FA534=0,"",_xlfn.XLOOKUP(FA534,StatePicklist!$1:$1,StatePicklist!$3:$3,"NA",0))</f>
        <v/>
      </c>
      <c r="FC534" s="297" t="str">
        <f ca="1">IF(RMDF!FB534="", "", IF(ISNUMBER(MATCH(RMDF!FB534, INDIRECT(FB534), 0)), "OK", "Invalid"))</f>
        <v/>
      </c>
    </row>
    <row r="535" spans="1:159" s="205" customFormat="1" ht="39.9" customHeight="1" x14ac:dyDescent="0.25">
      <c r="A535" s="206"/>
      <c r="B535" s="196"/>
      <c r="C535" s="197"/>
      <c r="D535" s="198"/>
      <c r="E535" s="199"/>
      <c r="F535" s="200"/>
      <c r="G535" s="201"/>
      <c r="H535" s="292"/>
      <c r="I535" s="305">
        <f>RMDF!I535</f>
        <v>0</v>
      </c>
      <c r="J535" s="305" t="str">
        <f>IF(I535=ProductCode!$B$30,"PDReclPost",IF(OR(I535=ProductCode!$C$30,I535=ProductCode!$E$30,I535=ProductCode!$G$30),"PDPreCon",IF(OR(I535=ProductCode!$D$30,I535=ProductCode!$F$30),"PDNotReclPost","")))</f>
        <v/>
      </c>
      <c r="K535" s="305" t="str">
        <f t="shared" si="30"/>
        <v/>
      </c>
      <c r="L535" s="289"/>
      <c r="M535" s="305" t="str">
        <f t="shared" si="30"/>
        <v/>
      </c>
      <c r="N535" s="289" t="b">
        <f>AND(RMDF!N535&gt;=0, RMDF!N535&lt;=1-RMDF!L535, RMDF!N535=ROUND(RMDF!N535,4))</f>
        <v>1</v>
      </c>
      <c r="O535" s="286" t="str">
        <f>IF(P535="","",IF(I535="","",IF(LEFT(I535,13)="Reclaimed pos",RawMaterialCode!$E$569,RawMaterialCode!$E$568)))</f>
        <v>Reclaimed pre-consumer mixed fibers (RM0578)</v>
      </c>
      <c r="P535" s="295">
        <f t="shared" si="31"/>
        <v>1</v>
      </c>
      <c r="Q535" s="202"/>
      <c r="R535" s="203"/>
      <c r="S535" s="204" t="str">
        <f t="shared" si="32"/>
        <v/>
      </c>
      <c r="T535" s="281"/>
      <c r="U535" s="281"/>
      <c r="V535" s="281"/>
      <c r="W535" s="281"/>
      <c r="X535" s="317">
        <f>RMDF!X535</f>
        <v>0</v>
      </c>
      <c r="Y535" s="318" t="str">
        <f>IF(X535=0,"",_xlfn.XLOOKUP(X535,StatePicklist!$1:$1,StatePicklist!$3:$3,"NA",0))</f>
        <v/>
      </c>
      <c r="Z535" s="297" t="str">
        <f ca="1">IF(RMDF!Y535="", "", IF(ISNUMBER(MATCH(RMDF!Y535, INDIRECT(Y535), 0)), "OK", "Invalid"))</f>
        <v/>
      </c>
      <c r="AA535" s="281"/>
      <c r="AB535" s="281"/>
      <c r="AC535" s="281"/>
      <c r="AD535" s="281" t="b">
        <f>AND(RMDF!AG535&gt;=0, RMDF!AG535&lt;=1-RMDF!Z535, RMDF!AG535=ROUND(RMDF!AG535,4))</f>
        <v>1</v>
      </c>
      <c r="AE535" s="317">
        <f>RMDF!AE535</f>
        <v>0</v>
      </c>
      <c r="AF535" s="318" t="str">
        <f>IF(AE535=0,"",_xlfn.XLOOKUP(AE535,StatePicklist!$1:$1,StatePicklist!$3:$3,"NA",0))</f>
        <v/>
      </c>
      <c r="AG535" s="297" t="str">
        <f ca="1">IF(RMDF!AF535="", "", IF(ISNUMBER(MATCH(RMDF!AF535, INDIRECT(AF535), 0)), "OK", "Invalid"))</f>
        <v/>
      </c>
      <c r="AH535" s="281"/>
      <c r="AI535" s="281"/>
      <c r="AJ535" s="281"/>
      <c r="AK535" s="281" t="b">
        <f>AND(RMDF!AN535&gt;=0, RMDF!AN535&lt;=1-SUM(RMDF!Z535,RMDF!AG535), RMDF!AN535=ROUND(RMDF!AN535,4))</f>
        <v>1</v>
      </c>
      <c r="AL535" s="317">
        <f>RMDF!AL535</f>
        <v>0</v>
      </c>
      <c r="AM535" s="318" t="str">
        <f>IF(AL535=0,"",_xlfn.XLOOKUP(AL535,StatePicklist!$1:$1,StatePicklist!$3:$3,"NA",0))</f>
        <v/>
      </c>
      <c r="AN535" s="297" t="str">
        <f ca="1">IF(RMDF!AM535="", "", IF(ISNUMBER(MATCH(RMDF!AM535, INDIRECT(AM535), 0)), "OK", "Invalid"))</f>
        <v/>
      </c>
      <c r="AO535" s="281"/>
      <c r="AP535" s="281"/>
      <c r="AQ535" s="281"/>
      <c r="AR535" s="281" t="b">
        <f>AND(RMDF!AU535&gt;=0, RMDF!AU535&lt;=1-SUM(RMDF!Z535,RMDF!AG535,RMDF!AN535), RMDF!AU535=ROUND(RMDF!AU535,4))</f>
        <v>1</v>
      </c>
      <c r="AS535" s="317">
        <f>RMDF!AS535</f>
        <v>0</v>
      </c>
      <c r="AT535" s="318" t="str">
        <f>IF(AS535=0,"",_xlfn.XLOOKUP(AS535,StatePicklist!$1:$1,StatePicklist!$3:$3,"NA",0))</f>
        <v/>
      </c>
      <c r="AU535" s="297" t="str">
        <f ca="1">IF(RMDF!AT535="", "", IF(ISNUMBER(MATCH(RMDF!AT535, INDIRECT(AT535), 0)), "OK", "Invalid"))</f>
        <v/>
      </c>
      <c r="AV535" s="281"/>
      <c r="AW535" s="281"/>
      <c r="AX535" s="281"/>
      <c r="AY535" s="281" t="b">
        <f>AND(RMDF!BB535&gt;=0, RMDF!BB535&lt;=1-SUM(RMDF!Z535,RMDF!AG535,RMDF!AN535,RMDF!AU535), RMDF!BB535=ROUND(RMDF!BB535,4))</f>
        <v>1</v>
      </c>
      <c r="AZ535" s="317">
        <f>RMDF!AZ535</f>
        <v>0</v>
      </c>
      <c r="BA535" s="318" t="str">
        <f>IF(AZ535=0,"",_xlfn.XLOOKUP(AZ535,StatePicklist!$1:$1,StatePicklist!$3:$3,"NA",0))</f>
        <v/>
      </c>
      <c r="BB535" s="297" t="str">
        <f ca="1">IF(RMDF!BA535="", "", IF(ISNUMBER(MATCH(RMDF!BA535, INDIRECT(BA535), 0)), "OK", "Invalid"))</f>
        <v/>
      </c>
      <c r="BC535" s="281"/>
      <c r="BD535" s="281"/>
      <c r="BE535" s="281"/>
      <c r="BF535" s="281" t="b">
        <f>AND(RMDF!BI535&gt;=0, RMDF!BI535&lt;=1-SUM(RMDF!Z535,RMDF!AG535,RMDF!AN535,RMDF!AU535,RMDF!BB535), RMDF!BI535=ROUND(RMDF!BI535,4))</f>
        <v>1</v>
      </c>
      <c r="BG535" s="317">
        <f>RMDF!BG535</f>
        <v>0</v>
      </c>
      <c r="BH535" s="318" t="str">
        <f>IF(BG535=0,"",_xlfn.XLOOKUP(BG535,StatePicklist!$1:$1,StatePicklist!$3:$3,"NA",0))</f>
        <v/>
      </c>
      <c r="BI535" s="297" t="str">
        <f ca="1">IF(RMDF!BH535="", "", IF(ISNUMBER(MATCH(RMDF!BH535, INDIRECT(BH535), 0)), "OK", "Invalid"))</f>
        <v/>
      </c>
      <c r="BJ535" s="281"/>
      <c r="BK535" s="281"/>
      <c r="BL535" s="281"/>
      <c r="BM535" s="281" t="b">
        <f>AND(RMDF!BP535&gt;=0, RMDF!BP535&lt;=1-SUM(RMDF!Z535,RMDF!AG535,RMDF!AN535,RMDF!AU535,RMDF!BB535,RMDF!BI535), RMDF!BP535=ROUND(RMDF!BP535,4))</f>
        <v>1</v>
      </c>
      <c r="BN535" s="317">
        <f>RMDF!BN535</f>
        <v>0</v>
      </c>
      <c r="BO535" s="318" t="str">
        <f>IF(BN535=0,"",_xlfn.XLOOKUP(BN535,StatePicklist!$1:$1,StatePicklist!$3:$3,"NA",0))</f>
        <v/>
      </c>
      <c r="BP535" s="297" t="str">
        <f ca="1">IF(RMDF!BO535="", "", IF(ISNUMBER(MATCH(RMDF!BO535, INDIRECT(BO535), 0)), "OK", "Invalid"))</f>
        <v/>
      </c>
      <c r="BQ535" s="281"/>
      <c r="BR535" s="281"/>
      <c r="BS535" s="281"/>
      <c r="BT535" s="281" t="b">
        <f>AND(RMDF!BW535&gt;=0, RMDF!BW535&lt;=1-SUM(RMDF!Z535,RMDF!AG535,RMDF!AN535,RMDF!AU535,RMDF!BB535,RMDF!BI535,RMDF!BP535), RMDF!BW535=ROUND(RMDF!BW535,4))</f>
        <v>1</v>
      </c>
      <c r="BU535" s="317">
        <f>RMDF!BU535</f>
        <v>0</v>
      </c>
      <c r="BV535" s="318" t="str">
        <f>IF(BU535=0,"",_xlfn.XLOOKUP(BU535,StatePicklist!$1:$1,StatePicklist!$3:$3,"NA",0))</f>
        <v/>
      </c>
      <c r="BW535" s="297" t="str">
        <f ca="1">IF(RMDF!BV535="", "", IF(ISNUMBER(MATCH(RMDF!BV535, INDIRECT(BV535), 0)), "OK", "Invalid"))</f>
        <v/>
      </c>
      <c r="BX535" s="281"/>
      <c r="BY535" s="281"/>
      <c r="BZ535" s="281"/>
      <c r="CA535" s="281" t="b">
        <f>AND(RMDF!CD535&gt;=0, RMDF!CD535&lt;=1-SUM(RMDF!Z535,RMDF!AG535,RMDF!AN535,RMDF!AU535,RMDF!BB535,RMDF!BI535,RMDF!BP535,RMDF!BW535), RMDF!CD535=ROUND(RMDF!CD535,4))</f>
        <v>1</v>
      </c>
      <c r="CB535" s="317">
        <f>RMDF!CB535</f>
        <v>0</v>
      </c>
      <c r="CC535" s="318" t="str">
        <f>IF(CB535=0,"",_xlfn.XLOOKUP(CB535,StatePicklist!$1:$1,StatePicklist!$3:$3,"NA",0))</f>
        <v/>
      </c>
      <c r="CD535" s="297" t="str">
        <f ca="1">IF(RMDF!CC535="", "", IF(ISNUMBER(MATCH(RMDF!CC535, INDIRECT(CC535), 0)), "OK", "Invalid"))</f>
        <v/>
      </c>
      <c r="CE535" s="281"/>
      <c r="CF535" s="281"/>
      <c r="CG535" s="281"/>
      <c r="CH535" s="281" t="b">
        <f>AND(RMDF!CK535&gt;=0, RMDF!CK535&lt;=1-SUM(RMDF!Z535,RMDF!AG535,RMDF!AN535,RMDF!AU535,RMDF!BB535,RMDF!BI535,RMDF!BP535,RMDF!BW535,RMDF!CD535), RMDF!CK535=ROUND(RMDF!CK535,4))</f>
        <v>1</v>
      </c>
      <c r="CI535" s="317">
        <f>RMDF!CI535</f>
        <v>0</v>
      </c>
      <c r="CJ535" s="318" t="str">
        <f>IF(CI535=0,"",_xlfn.XLOOKUP(CI535,StatePicklist!$1:$1,StatePicklist!$3:$3,"NA",0))</f>
        <v/>
      </c>
      <c r="CK535" s="297" t="str">
        <f ca="1">IF(RMDF!CJ535="", "", IF(ISNUMBER(MATCH(RMDF!CJ535, INDIRECT(CJ535), 0)), "OK", "Invalid"))</f>
        <v/>
      </c>
      <c r="CL535" s="281"/>
      <c r="CM535" s="281"/>
      <c r="CN535" s="281"/>
      <c r="CO535" s="281" t="b">
        <f>AND(RMDF!CR535&gt;=0, RMDF!CR535&lt;=1-SUM(RMDF!Z535,RMDF!AG535,RMDF!AN535,RMDF!AU535,RMDF!BB535,RMDF!BI535,RMDF!BP535,RMDF!BW535,RMDF!CD535,RMDF!CK535), RMDF!CR535=ROUND(RMDF!CR535,4))</f>
        <v>1</v>
      </c>
      <c r="CP535" s="317">
        <f>RMDF!CP535</f>
        <v>0</v>
      </c>
      <c r="CQ535" s="318" t="str">
        <f>IF(CP535=0,"",_xlfn.XLOOKUP(CP535,StatePicklist!$1:$1,StatePicklist!$3:$3,"NA",0))</f>
        <v/>
      </c>
      <c r="CR535" s="297" t="str">
        <f ca="1">IF(RMDF!CQ535="", "", IF(ISNUMBER(MATCH(RMDF!CQ535, INDIRECT(CQ535), 0)), "OK", "Invalid"))</f>
        <v/>
      </c>
      <c r="CS535" s="281"/>
      <c r="CT535" s="281"/>
      <c r="CU535" s="281"/>
      <c r="CV535" s="281" t="b">
        <f>AND(RMDF!CY535&gt;=0, RMDF!CY535&lt;=1-SUM(RMDF!Z535,RMDF!AG535,RMDF!AN535,RMDF!AU535,RMDF!BB535,RMDF!BI535,RMDF!BP535,RMDF!BW535,RMDF!CD535,RMDF!CK535,RMDF!CR535), RMDF!CY535=ROUND(RMDF!CY535,4))</f>
        <v>1</v>
      </c>
      <c r="CW535" s="317">
        <f>RMDF!CW535</f>
        <v>0</v>
      </c>
      <c r="CX535" s="318" t="str">
        <f>IF(CW535=0,"",_xlfn.XLOOKUP(CW535,StatePicklist!$1:$1,StatePicklist!$3:$3,"NA",0))</f>
        <v/>
      </c>
      <c r="CY535" s="297" t="str">
        <f ca="1">IF(RMDF!CX535="", "", IF(ISNUMBER(MATCH(RMDF!CX535, INDIRECT(CX535), 0)), "OK", "Invalid"))</f>
        <v/>
      </c>
      <c r="CZ535" s="281"/>
      <c r="DA535" s="281"/>
      <c r="DB535" s="281"/>
      <c r="DC535" s="281" t="b">
        <f>AND(RMDF!DF535&gt;=0, RMDF!DF535&lt;=1-SUM(RMDF!Z535,RMDF!AG535,RMDF!AN535,RMDF!AU535,RMDF!BB535,RMDF!BI535,RMDF!BP535,RMDF!BW535,RMDF!CD535,RMDF!CK535,RMDF!CR535,RMDF!CY535), RMDF!DF535=ROUND(RMDF!DF535,4))</f>
        <v>1</v>
      </c>
      <c r="DD535" s="317">
        <f>RMDF!DD535</f>
        <v>0</v>
      </c>
      <c r="DE535" s="318" t="str">
        <f>IF(DD535=0,"",_xlfn.XLOOKUP(DD535,StatePicklist!$1:$1,StatePicklist!$3:$3,"NA",0))</f>
        <v/>
      </c>
      <c r="DF535" s="297" t="str">
        <f ca="1">IF(RMDF!DE535="", "", IF(ISNUMBER(MATCH(RMDF!DE535, INDIRECT(DE535), 0)), "OK", "Invalid"))</f>
        <v/>
      </c>
      <c r="DG535" s="281"/>
      <c r="DH535" s="281"/>
      <c r="DI535" s="281"/>
      <c r="DJ535" s="281" t="b">
        <f>AND(RMDF!DM535&gt;=0, RMDF!DM535&lt;=1-SUM(RMDF!Z535,RMDF!AG535,RMDF!AN535,RMDF!AU535,RMDF!BB535,RMDF!BI535,RMDF!BP535,RMDF!BW535,RMDF!CD535,RMDF!CK535,RMDF!CR535,RMDF!CY535,RMDF!DF535), RMDF!DM535=ROUND(RMDF!DM535,4))</f>
        <v>1</v>
      </c>
      <c r="DK535" s="317">
        <f>RMDF!DK535</f>
        <v>0</v>
      </c>
      <c r="DL535" s="318" t="str">
        <f>IF(DK535=0,"",_xlfn.XLOOKUP(DK535,StatePicklist!$1:$1,StatePicklist!$3:$3,"NA",0))</f>
        <v/>
      </c>
      <c r="DM535" s="297" t="str">
        <f ca="1">IF(RMDF!DL535="", "", IF(ISNUMBER(MATCH(RMDF!DL535, INDIRECT(DL535), 0)), "OK", "Invalid"))</f>
        <v/>
      </c>
      <c r="DN535" s="281"/>
      <c r="DO535" s="281"/>
      <c r="DP535" s="281"/>
      <c r="DQ535" s="281" t="b">
        <f>AND(RMDF!DT535&gt;=0, RMDF!DT535&lt;=1-SUM(RMDF!Z535,RMDF!AG535,RMDF!AN535,RMDF!AU535,RMDF!BB535,RMDF!BI535,RMDF!BP535,RMDF!BW535,RMDF!CD535,RMDF!CK535,RMDF!CR535,RMDF!CY535,RMDF!DF535,RMDF!DM535), RMDF!DT535=ROUND(RMDF!DT535,4))</f>
        <v>1</v>
      </c>
      <c r="DR535" s="317">
        <f>RMDF!DR535</f>
        <v>0</v>
      </c>
      <c r="DS535" s="318" t="str">
        <f>IF(DR535=0,"",_xlfn.XLOOKUP(DR535,StatePicklist!$1:$1,StatePicklist!$3:$3,"NA",0))</f>
        <v/>
      </c>
      <c r="DT535" s="297" t="str">
        <f ca="1">IF(RMDF!DS535="", "", IF(ISNUMBER(MATCH(RMDF!DS535, INDIRECT(DS535), 0)), "OK", "Invalid"))</f>
        <v/>
      </c>
      <c r="DU535" s="281"/>
      <c r="DV535" s="281"/>
      <c r="DW535" s="281"/>
      <c r="DX535" s="281" t="b">
        <f>AND(RMDF!EA535&gt;=0, RMDF!EA535&lt;=1-SUM(RMDF!Z535,RMDF!AG535,RMDF!AN535,RMDF!AU535,RMDF!BB535,RMDF!BI535,RMDF!BP535,RMDF!BW535,RMDF!CD535,RMDF!CK535,RMDF!CR535,RMDF!CY535,RMDF!DF535,RMDF!DM535,RMDF!DT535), RMDF!EA535=ROUND(RMDF!EA535,4))</f>
        <v>1</v>
      </c>
      <c r="DY535" s="317">
        <f>RMDF!DY535</f>
        <v>0</v>
      </c>
      <c r="DZ535" s="318" t="str">
        <f>IF(DY535=0,"",_xlfn.XLOOKUP(DY535,StatePicklist!$1:$1,StatePicklist!$3:$3,"NA",0))</f>
        <v/>
      </c>
      <c r="EA535" s="297" t="str">
        <f ca="1">IF(RMDF!DZ535="", "", IF(ISNUMBER(MATCH(RMDF!DZ535, INDIRECT(DZ535), 0)), "OK", "Invalid"))</f>
        <v/>
      </c>
      <c r="EB535" s="281"/>
      <c r="EC535" s="281"/>
      <c r="ED535" s="281"/>
      <c r="EE535" s="281" t="b">
        <f>AND(RMDF!EH535&gt;=0, RMDF!EH535&lt;=1-SUM(RMDF!Z535,RMDF!AG535,RMDF!AN535,RMDF!AU535,RMDF!BB535,RMDF!BI535,RMDF!BP535,RMDF!BW535,RMDF!CD535,RMDF!CK535,RMDF!CR535,RMDF!CY535,RMDF!DF535,RMDF!DM535,RMDF!DT535,RMDF!EA535), RMDF!EH535=ROUND(RMDF!EH535,4))</f>
        <v>1</v>
      </c>
      <c r="EF535" s="317">
        <f>RMDF!EF535</f>
        <v>0</v>
      </c>
      <c r="EG535" s="318" t="str">
        <f>IF(EF535=0,"",_xlfn.XLOOKUP(EF535,StatePicklist!$1:$1,StatePicklist!$3:$3,"NA",0))</f>
        <v/>
      </c>
      <c r="EH535" s="297" t="str">
        <f ca="1">IF(RMDF!EG535="", "", IF(ISNUMBER(MATCH(RMDF!EG535, INDIRECT(EG535), 0)), "OK", "Invalid"))</f>
        <v/>
      </c>
      <c r="EI535" s="281"/>
      <c r="EJ535" s="281"/>
      <c r="EK535" s="281"/>
      <c r="EL535" s="281" t="b">
        <f>AND(RMDF!EO535&gt;=0, RMDF!EO535&lt;=1-SUM(RMDF!Z535,RMDF!AG535,RMDF!AN535,RMDF!AU535,RMDF!BB535,RMDF!BI535,RMDF!BP535,RMDF!BW535,RMDF!CD535,RMDF!CK535,RMDF!CR535,RMDF!CY535,RMDF!DF535,RMDF!DM535,RMDF!DT535,RMDF!EA535,RMDF!EH535), RMDF!EO535=ROUND(RMDF!EO535,4))</f>
        <v>1</v>
      </c>
      <c r="EM535" s="317">
        <f>RMDF!EM535</f>
        <v>0</v>
      </c>
      <c r="EN535" s="318" t="str">
        <f>IF(EM535=0,"",_xlfn.XLOOKUP(EM535,StatePicklist!$1:$1,StatePicklist!$3:$3,"NA",0))</f>
        <v/>
      </c>
      <c r="EO535" s="297" t="str">
        <f ca="1">IF(RMDF!EN535="", "", IF(ISNUMBER(MATCH(RMDF!EN535, INDIRECT(EN535), 0)), "OK", "Invalid"))</f>
        <v/>
      </c>
      <c r="EP535" s="281"/>
      <c r="EQ535" s="281"/>
      <c r="ER535" s="281"/>
      <c r="ES535" s="281" t="b">
        <f>AND(RMDF!EV535&gt;=0, RMDF!EV535&lt;=1-SUM(RMDF!Z535,RMDF!AG535,RMDF!AN535,RMDF!AU535,RMDF!BB535,RMDF!BI535,RMDF!BP535,RMDF!BW535,RMDF!CD535,RMDF!CK535,RMDF!CR535,RMDF!CY535,RMDF!DF535,RMDF!DM535,RMDF!DT535,RMDF!EA535,RMDF!EH535,RMDF!EO535), RMDF!EV535=ROUND(RMDF!EV535,4))</f>
        <v>1</v>
      </c>
      <c r="ET535" s="317">
        <f>RMDF!ET535</f>
        <v>0</v>
      </c>
      <c r="EU535" s="318" t="str">
        <f>IF(ET535=0,"",_xlfn.XLOOKUP(ET535,StatePicklist!$1:$1,StatePicklist!$3:$3,"NA",0))</f>
        <v/>
      </c>
      <c r="EV535" s="297" t="str">
        <f ca="1">IF(RMDF!EU535="", "", IF(ISNUMBER(MATCH(RMDF!EU535, INDIRECT(EU535), 0)), "OK", "Invalid"))</f>
        <v/>
      </c>
      <c r="EW535" s="281"/>
      <c r="EX535" s="281"/>
      <c r="EY535" s="281"/>
      <c r="EZ535" s="281" t="b">
        <f>AND(RMDF!FC535&gt;=0, RMDF!FC535&lt;=1-SUM(RMDF!Z535,RMDF!AG535,RMDF!AN535,RMDF!AU535,RMDF!BB535,RMDF!BI535,RMDF!BP535,RMDF!BW535,RMDF!CD535,RMDF!CK535,RMDF!CR535,RMDF!CY535,RMDF!DF535,RMDF!DM535,RMDF!DT535,RMDF!EA535,RMDF!EH535,RMDF!EO535,RMDF!EV535), RMDF!FC535=ROUND(RMDF!FC535,4))</f>
        <v>1</v>
      </c>
      <c r="FA535" s="317">
        <f>RMDF!FA535</f>
        <v>0</v>
      </c>
      <c r="FB535" s="318" t="str">
        <f>IF(FA535=0,"",_xlfn.XLOOKUP(FA535,StatePicklist!$1:$1,StatePicklist!$3:$3,"NA",0))</f>
        <v/>
      </c>
      <c r="FC535" s="297" t="str">
        <f ca="1">IF(RMDF!FB535="", "", IF(ISNUMBER(MATCH(RMDF!FB535, INDIRECT(FB535), 0)), "OK", "Invalid"))</f>
        <v/>
      </c>
    </row>
    <row r="536" spans="1:159" s="205" customFormat="1" ht="39.9" customHeight="1" x14ac:dyDescent="0.25">
      <c r="A536" s="206"/>
      <c r="B536" s="196"/>
      <c r="C536" s="197"/>
      <c r="D536" s="198"/>
      <c r="E536" s="199"/>
      <c r="F536" s="200"/>
      <c r="G536" s="201"/>
      <c r="H536" s="292"/>
      <c r="I536" s="305">
        <f>RMDF!I536</f>
        <v>0</v>
      </c>
      <c r="J536" s="305" t="str">
        <f>IF(I536=ProductCode!$B$30,"PDReclPost",IF(OR(I536=ProductCode!$C$30,I536=ProductCode!$E$30,I536=ProductCode!$G$30),"PDPreCon",IF(OR(I536=ProductCode!$D$30,I536=ProductCode!$F$30),"PDNotReclPost","")))</f>
        <v/>
      </c>
      <c r="K536" s="305" t="str">
        <f t="shared" si="30"/>
        <v/>
      </c>
      <c r="L536" s="289"/>
      <c r="M536" s="305" t="str">
        <f t="shared" si="30"/>
        <v/>
      </c>
      <c r="N536" s="289" t="b">
        <f>AND(RMDF!N536&gt;=0, RMDF!N536&lt;=1-RMDF!L536, RMDF!N536=ROUND(RMDF!N536,4))</f>
        <v>1</v>
      </c>
      <c r="O536" s="286" t="str">
        <f>IF(P536="","",IF(I536="","",IF(LEFT(I536,13)="Reclaimed pos",RawMaterialCode!$E$569,RawMaterialCode!$E$568)))</f>
        <v>Reclaimed pre-consumer mixed fibers (RM0578)</v>
      </c>
      <c r="P536" s="295">
        <f t="shared" si="31"/>
        <v>1</v>
      </c>
      <c r="Q536" s="202"/>
      <c r="R536" s="203"/>
      <c r="S536" s="204" t="str">
        <f t="shared" si="32"/>
        <v/>
      </c>
      <c r="T536" s="281"/>
      <c r="U536" s="281"/>
      <c r="V536" s="281"/>
      <c r="W536" s="281"/>
      <c r="X536" s="317">
        <f>RMDF!X536</f>
        <v>0</v>
      </c>
      <c r="Y536" s="318" t="str">
        <f>IF(X536=0,"",_xlfn.XLOOKUP(X536,StatePicklist!$1:$1,StatePicklist!$3:$3,"NA",0))</f>
        <v/>
      </c>
      <c r="Z536" s="297" t="str">
        <f ca="1">IF(RMDF!Y536="", "", IF(ISNUMBER(MATCH(RMDF!Y536, INDIRECT(Y536), 0)), "OK", "Invalid"))</f>
        <v/>
      </c>
      <c r="AA536" s="281"/>
      <c r="AB536" s="281"/>
      <c r="AC536" s="281"/>
      <c r="AD536" s="281" t="b">
        <f>AND(RMDF!AG536&gt;=0, RMDF!AG536&lt;=1-RMDF!Z536, RMDF!AG536=ROUND(RMDF!AG536,4))</f>
        <v>1</v>
      </c>
      <c r="AE536" s="317">
        <f>RMDF!AE536</f>
        <v>0</v>
      </c>
      <c r="AF536" s="318" t="str">
        <f>IF(AE536=0,"",_xlfn.XLOOKUP(AE536,StatePicklist!$1:$1,StatePicklist!$3:$3,"NA",0))</f>
        <v/>
      </c>
      <c r="AG536" s="297" t="str">
        <f ca="1">IF(RMDF!AF536="", "", IF(ISNUMBER(MATCH(RMDF!AF536, INDIRECT(AF536), 0)), "OK", "Invalid"))</f>
        <v/>
      </c>
      <c r="AH536" s="281"/>
      <c r="AI536" s="281"/>
      <c r="AJ536" s="281"/>
      <c r="AK536" s="281" t="b">
        <f>AND(RMDF!AN536&gt;=0, RMDF!AN536&lt;=1-SUM(RMDF!Z536,RMDF!AG536), RMDF!AN536=ROUND(RMDF!AN536,4))</f>
        <v>1</v>
      </c>
      <c r="AL536" s="317">
        <f>RMDF!AL536</f>
        <v>0</v>
      </c>
      <c r="AM536" s="318" t="str">
        <f>IF(AL536=0,"",_xlfn.XLOOKUP(AL536,StatePicklist!$1:$1,StatePicklist!$3:$3,"NA",0))</f>
        <v/>
      </c>
      <c r="AN536" s="297" t="str">
        <f ca="1">IF(RMDF!AM536="", "", IF(ISNUMBER(MATCH(RMDF!AM536, INDIRECT(AM536), 0)), "OK", "Invalid"))</f>
        <v/>
      </c>
      <c r="AO536" s="281"/>
      <c r="AP536" s="281"/>
      <c r="AQ536" s="281"/>
      <c r="AR536" s="281" t="b">
        <f>AND(RMDF!AU536&gt;=0, RMDF!AU536&lt;=1-SUM(RMDF!Z536,RMDF!AG536,RMDF!AN536), RMDF!AU536=ROUND(RMDF!AU536,4))</f>
        <v>1</v>
      </c>
      <c r="AS536" s="317">
        <f>RMDF!AS536</f>
        <v>0</v>
      </c>
      <c r="AT536" s="318" t="str">
        <f>IF(AS536=0,"",_xlfn.XLOOKUP(AS536,StatePicklist!$1:$1,StatePicklist!$3:$3,"NA",0))</f>
        <v/>
      </c>
      <c r="AU536" s="297" t="str">
        <f ca="1">IF(RMDF!AT536="", "", IF(ISNUMBER(MATCH(RMDF!AT536, INDIRECT(AT536), 0)), "OK", "Invalid"))</f>
        <v/>
      </c>
      <c r="AV536" s="281"/>
      <c r="AW536" s="281"/>
      <c r="AX536" s="281"/>
      <c r="AY536" s="281" t="b">
        <f>AND(RMDF!BB536&gt;=0, RMDF!BB536&lt;=1-SUM(RMDF!Z536,RMDF!AG536,RMDF!AN536,RMDF!AU536), RMDF!BB536=ROUND(RMDF!BB536,4))</f>
        <v>1</v>
      </c>
      <c r="AZ536" s="317">
        <f>RMDF!AZ536</f>
        <v>0</v>
      </c>
      <c r="BA536" s="318" t="str">
        <f>IF(AZ536=0,"",_xlfn.XLOOKUP(AZ536,StatePicklist!$1:$1,StatePicklist!$3:$3,"NA",0))</f>
        <v/>
      </c>
      <c r="BB536" s="297" t="str">
        <f ca="1">IF(RMDF!BA536="", "", IF(ISNUMBER(MATCH(RMDF!BA536, INDIRECT(BA536), 0)), "OK", "Invalid"))</f>
        <v/>
      </c>
      <c r="BC536" s="281"/>
      <c r="BD536" s="281"/>
      <c r="BE536" s="281"/>
      <c r="BF536" s="281" t="b">
        <f>AND(RMDF!BI536&gt;=0, RMDF!BI536&lt;=1-SUM(RMDF!Z536,RMDF!AG536,RMDF!AN536,RMDF!AU536,RMDF!BB536), RMDF!BI536=ROUND(RMDF!BI536,4))</f>
        <v>1</v>
      </c>
      <c r="BG536" s="317">
        <f>RMDF!BG536</f>
        <v>0</v>
      </c>
      <c r="BH536" s="318" t="str">
        <f>IF(BG536=0,"",_xlfn.XLOOKUP(BG536,StatePicklist!$1:$1,StatePicklist!$3:$3,"NA",0))</f>
        <v/>
      </c>
      <c r="BI536" s="297" t="str">
        <f ca="1">IF(RMDF!BH536="", "", IF(ISNUMBER(MATCH(RMDF!BH536, INDIRECT(BH536), 0)), "OK", "Invalid"))</f>
        <v/>
      </c>
      <c r="BJ536" s="281"/>
      <c r="BK536" s="281"/>
      <c r="BL536" s="281"/>
      <c r="BM536" s="281" t="b">
        <f>AND(RMDF!BP536&gt;=0, RMDF!BP536&lt;=1-SUM(RMDF!Z536,RMDF!AG536,RMDF!AN536,RMDF!AU536,RMDF!BB536,RMDF!BI536), RMDF!BP536=ROUND(RMDF!BP536,4))</f>
        <v>1</v>
      </c>
      <c r="BN536" s="317">
        <f>RMDF!BN536</f>
        <v>0</v>
      </c>
      <c r="BO536" s="318" t="str">
        <f>IF(BN536=0,"",_xlfn.XLOOKUP(BN536,StatePicklist!$1:$1,StatePicklist!$3:$3,"NA",0))</f>
        <v/>
      </c>
      <c r="BP536" s="297" t="str">
        <f ca="1">IF(RMDF!BO536="", "", IF(ISNUMBER(MATCH(RMDF!BO536, INDIRECT(BO536), 0)), "OK", "Invalid"))</f>
        <v/>
      </c>
      <c r="BQ536" s="281"/>
      <c r="BR536" s="281"/>
      <c r="BS536" s="281"/>
      <c r="BT536" s="281" t="b">
        <f>AND(RMDF!BW536&gt;=0, RMDF!BW536&lt;=1-SUM(RMDF!Z536,RMDF!AG536,RMDF!AN536,RMDF!AU536,RMDF!BB536,RMDF!BI536,RMDF!BP536), RMDF!BW536=ROUND(RMDF!BW536,4))</f>
        <v>1</v>
      </c>
      <c r="BU536" s="317">
        <f>RMDF!BU536</f>
        <v>0</v>
      </c>
      <c r="BV536" s="318" t="str">
        <f>IF(BU536=0,"",_xlfn.XLOOKUP(BU536,StatePicklist!$1:$1,StatePicklist!$3:$3,"NA",0))</f>
        <v/>
      </c>
      <c r="BW536" s="297" t="str">
        <f ca="1">IF(RMDF!BV536="", "", IF(ISNUMBER(MATCH(RMDF!BV536, INDIRECT(BV536), 0)), "OK", "Invalid"))</f>
        <v/>
      </c>
      <c r="BX536" s="281"/>
      <c r="BY536" s="281"/>
      <c r="BZ536" s="281"/>
      <c r="CA536" s="281" t="b">
        <f>AND(RMDF!CD536&gt;=0, RMDF!CD536&lt;=1-SUM(RMDF!Z536,RMDF!AG536,RMDF!AN536,RMDF!AU536,RMDF!BB536,RMDF!BI536,RMDF!BP536,RMDF!BW536), RMDF!CD536=ROUND(RMDF!CD536,4))</f>
        <v>1</v>
      </c>
      <c r="CB536" s="317">
        <f>RMDF!CB536</f>
        <v>0</v>
      </c>
      <c r="CC536" s="318" t="str">
        <f>IF(CB536=0,"",_xlfn.XLOOKUP(CB536,StatePicklist!$1:$1,StatePicklist!$3:$3,"NA",0))</f>
        <v/>
      </c>
      <c r="CD536" s="297" t="str">
        <f ca="1">IF(RMDF!CC536="", "", IF(ISNUMBER(MATCH(RMDF!CC536, INDIRECT(CC536), 0)), "OK", "Invalid"))</f>
        <v/>
      </c>
      <c r="CE536" s="281"/>
      <c r="CF536" s="281"/>
      <c r="CG536" s="281"/>
      <c r="CH536" s="281" t="b">
        <f>AND(RMDF!CK536&gt;=0, RMDF!CK536&lt;=1-SUM(RMDF!Z536,RMDF!AG536,RMDF!AN536,RMDF!AU536,RMDF!BB536,RMDF!BI536,RMDF!BP536,RMDF!BW536,RMDF!CD536), RMDF!CK536=ROUND(RMDF!CK536,4))</f>
        <v>1</v>
      </c>
      <c r="CI536" s="317">
        <f>RMDF!CI536</f>
        <v>0</v>
      </c>
      <c r="CJ536" s="318" t="str">
        <f>IF(CI536=0,"",_xlfn.XLOOKUP(CI536,StatePicklist!$1:$1,StatePicklist!$3:$3,"NA",0))</f>
        <v/>
      </c>
      <c r="CK536" s="297" t="str">
        <f ca="1">IF(RMDF!CJ536="", "", IF(ISNUMBER(MATCH(RMDF!CJ536, INDIRECT(CJ536), 0)), "OK", "Invalid"))</f>
        <v/>
      </c>
      <c r="CL536" s="281"/>
      <c r="CM536" s="281"/>
      <c r="CN536" s="281"/>
      <c r="CO536" s="281" t="b">
        <f>AND(RMDF!CR536&gt;=0, RMDF!CR536&lt;=1-SUM(RMDF!Z536,RMDF!AG536,RMDF!AN536,RMDF!AU536,RMDF!BB536,RMDF!BI536,RMDF!BP536,RMDF!BW536,RMDF!CD536,RMDF!CK536), RMDF!CR536=ROUND(RMDF!CR536,4))</f>
        <v>1</v>
      </c>
      <c r="CP536" s="317">
        <f>RMDF!CP536</f>
        <v>0</v>
      </c>
      <c r="CQ536" s="318" t="str">
        <f>IF(CP536=0,"",_xlfn.XLOOKUP(CP536,StatePicklist!$1:$1,StatePicklist!$3:$3,"NA",0))</f>
        <v/>
      </c>
      <c r="CR536" s="297" t="str">
        <f ca="1">IF(RMDF!CQ536="", "", IF(ISNUMBER(MATCH(RMDF!CQ536, INDIRECT(CQ536), 0)), "OK", "Invalid"))</f>
        <v/>
      </c>
      <c r="CS536" s="281"/>
      <c r="CT536" s="281"/>
      <c r="CU536" s="281"/>
      <c r="CV536" s="281" t="b">
        <f>AND(RMDF!CY536&gt;=0, RMDF!CY536&lt;=1-SUM(RMDF!Z536,RMDF!AG536,RMDF!AN536,RMDF!AU536,RMDF!BB536,RMDF!BI536,RMDF!BP536,RMDF!BW536,RMDF!CD536,RMDF!CK536,RMDF!CR536), RMDF!CY536=ROUND(RMDF!CY536,4))</f>
        <v>1</v>
      </c>
      <c r="CW536" s="317">
        <f>RMDF!CW536</f>
        <v>0</v>
      </c>
      <c r="CX536" s="318" t="str">
        <f>IF(CW536=0,"",_xlfn.XLOOKUP(CW536,StatePicklist!$1:$1,StatePicklist!$3:$3,"NA",0))</f>
        <v/>
      </c>
      <c r="CY536" s="297" t="str">
        <f ca="1">IF(RMDF!CX536="", "", IF(ISNUMBER(MATCH(RMDF!CX536, INDIRECT(CX536), 0)), "OK", "Invalid"))</f>
        <v/>
      </c>
      <c r="CZ536" s="281"/>
      <c r="DA536" s="281"/>
      <c r="DB536" s="281"/>
      <c r="DC536" s="281" t="b">
        <f>AND(RMDF!DF536&gt;=0, RMDF!DF536&lt;=1-SUM(RMDF!Z536,RMDF!AG536,RMDF!AN536,RMDF!AU536,RMDF!BB536,RMDF!BI536,RMDF!BP536,RMDF!BW536,RMDF!CD536,RMDF!CK536,RMDF!CR536,RMDF!CY536), RMDF!DF536=ROUND(RMDF!DF536,4))</f>
        <v>1</v>
      </c>
      <c r="DD536" s="317">
        <f>RMDF!DD536</f>
        <v>0</v>
      </c>
      <c r="DE536" s="318" t="str">
        <f>IF(DD536=0,"",_xlfn.XLOOKUP(DD536,StatePicklist!$1:$1,StatePicklist!$3:$3,"NA",0))</f>
        <v/>
      </c>
      <c r="DF536" s="297" t="str">
        <f ca="1">IF(RMDF!DE536="", "", IF(ISNUMBER(MATCH(RMDF!DE536, INDIRECT(DE536), 0)), "OK", "Invalid"))</f>
        <v/>
      </c>
      <c r="DG536" s="281"/>
      <c r="DH536" s="281"/>
      <c r="DI536" s="281"/>
      <c r="DJ536" s="281" t="b">
        <f>AND(RMDF!DM536&gt;=0, RMDF!DM536&lt;=1-SUM(RMDF!Z536,RMDF!AG536,RMDF!AN536,RMDF!AU536,RMDF!BB536,RMDF!BI536,RMDF!BP536,RMDF!BW536,RMDF!CD536,RMDF!CK536,RMDF!CR536,RMDF!CY536,RMDF!DF536), RMDF!DM536=ROUND(RMDF!DM536,4))</f>
        <v>1</v>
      </c>
      <c r="DK536" s="317">
        <f>RMDF!DK536</f>
        <v>0</v>
      </c>
      <c r="DL536" s="318" t="str">
        <f>IF(DK536=0,"",_xlfn.XLOOKUP(DK536,StatePicklist!$1:$1,StatePicklist!$3:$3,"NA",0))</f>
        <v/>
      </c>
      <c r="DM536" s="297" t="str">
        <f ca="1">IF(RMDF!DL536="", "", IF(ISNUMBER(MATCH(RMDF!DL536, INDIRECT(DL536), 0)), "OK", "Invalid"))</f>
        <v/>
      </c>
      <c r="DN536" s="281"/>
      <c r="DO536" s="281"/>
      <c r="DP536" s="281"/>
      <c r="DQ536" s="281" t="b">
        <f>AND(RMDF!DT536&gt;=0, RMDF!DT536&lt;=1-SUM(RMDF!Z536,RMDF!AG536,RMDF!AN536,RMDF!AU536,RMDF!BB536,RMDF!BI536,RMDF!BP536,RMDF!BW536,RMDF!CD536,RMDF!CK536,RMDF!CR536,RMDF!CY536,RMDF!DF536,RMDF!DM536), RMDF!DT536=ROUND(RMDF!DT536,4))</f>
        <v>1</v>
      </c>
      <c r="DR536" s="317">
        <f>RMDF!DR536</f>
        <v>0</v>
      </c>
      <c r="DS536" s="318" t="str">
        <f>IF(DR536=0,"",_xlfn.XLOOKUP(DR536,StatePicklist!$1:$1,StatePicklist!$3:$3,"NA",0))</f>
        <v/>
      </c>
      <c r="DT536" s="297" t="str">
        <f ca="1">IF(RMDF!DS536="", "", IF(ISNUMBER(MATCH(RMDF!DS536, INDIRECT(DS536), 0)), "OK", "Invalid"))</f>
        <v/>
      </c>
      <c r="DU536" s="281"/>
      <c r="DV536" s="281"/>
      <c r="DW536" s="281"/>
      <c r="DX536" s="281" t="b">
        <f>AND(RMDF!EA536&gt;=0, RMDF!EA536&lt;=1-SUM(RMDF!Z536,RMDF!AG536,RMDF!AN536,RMDF!AU536,RMDF!BB536,RMDF!BI536,RMDF!BP536,RMDF!BW536,RMDF!CD536,RMDF!CK536,RMDF!CR536,RMDF!CY536,RMDF!DF536,RMDF!DM536,RMDF!DT536), RMDF!EA536=ROUND(RMDF!EA536,4))</f>
        <v>1</v>
      </c>
      <c r="DY536" s="317">
        <f>RMDF!DY536</f>
        <v>0</v>
      </c>
      <c r="DZ536" s="318" t="str">
        <f>IF(DY536=0,"",_xlfn.XLOOKUP(DY536,StatePicklist!$1:$1,StatePicklist!$3:$3,"NA",0))</f>
        <v/>
      </c>
      <c r="EA536" s="297" t="str">
        <f ca="1">IF(RMDF!DZ536="", "", IF(ISNUMBER(MATCH(RMDF!DZ536, INDIRECT(DZ536), 0)), "OK", "Invalid"))</f>
        <v/>
      </c>
      <c r="EB536" s="281"/>
      <c r="EC536" s="281"/>
      <c r="ED536" s="281"/>
      <c r="EE536" s="281" t="b">
        <f>AND(RMDF!EH536&gt;=0, RMDF!EH536&lt;=1-SUM(RMDF!Z536,RMDF!AG536,RMDF!AN536,RMDF!AU536,RMDF!BB536,RMDF!BI536,RMDF!BP536,RMDF!BW536,RMDF!CD536,RMDF!CK536,RMDF!CR536,RMDF!CY536,RMDF!DF536,RMDF!DM536,RMDF!DT536,RMDF!EA536), RMDF!EH536=ROUND(RMDF!EH536,4))</f>
        <v>1</v>
      </c>
      <c r="EF536" s="317">
        <f>RMDF!EF536</f>
        <v>0</v>
      </c>
      <c r="EG536" s="318" t="str">
        <f>IF(EF536=0,"",_xlfn.XLOOKUP(EF536,StatePicklist!$1:$1,StatePicklist!$3:$3,"NA",0))</f>
        <v/>
      </c>
      <c r="EH536" s="297" t="str">
        <f ca="1">IF(RMDF!EG536="", "", IF(ISNUMBER(MATCH(RMDF!EG536, INDIRECT(EG536), 0)), "OK", "Invalid"))</f>
        <v/>
      </c>
      <c r="EI536" s="281"/>
      <c r="EJ536" s="281"/>
      <c r="EK536" s="281"/>
      <c r="EL536" s="281" t="b">
        <f>AND(RMDF!EO536&gt;=0, RMDF!EO536&lt;=1-SUM(RMDF!Z536,RMDF!AG536,RMDF!AN536,RMDF!AU536,RMDF!BB536,RMDF!BI536,RMDF!BP536,RMDF!BW536,RMDF!CD536,RMDF!CK536,RMDF!CR536,RMDF!CY536,RMDF!DF536,RMDF!DM536,RMDF!DT536,RMDF!EA536,RMDF!EH536), RMDF!EO536=ROUND(RMDF!EO536,4))</f>
        <v>1</v>
      </c>
      <c r="EM536" s="317">
        <f>RMDF!EM536</f>
        <v>0</v>
      </c>
      <c r="EN536" s="318" t="str">
        <f>IF(EM536=0,"",_xlfn.XLOOKUP(EM536,StatePicklist!$1:$1,StatePicklist!$3:$3,"NA",0))</f>
        <v/>
      </c>
      <c r="EO536" s="297" t="str">
        <f ca="1">IF(RMDF!EN536="", "", IF(ISNUMBER(MATCH(RMDF!EN536, INDIRECT(EN536), 0)), "OK", "Invalid"))</f>
        <v/>
      </c>
      <c r="EP536" s="281"/>
      <c r="EQ536" s="281"/>
      <c r="ER536" s="281"/>
      <c r="ES536" s="281" t="b">
        <f>AND(RMDF!EV536&gt;=0, RMDF!EV536&lt;=1-SUM(RMDF!Z536,RMDF!AG536,RMDF!AN536,RMDF!AU536,RMDF!BB536,RMDF!BI536,RMDF!BP536,RMDF!BW536,RMDF!CD536,RMDF!CK536,RMDF!CR536,RMDF!CY536,RMDF!DF536,RMDF!DM536,RMDF!DT536,RMDF!EA536,RMDF!EH536,RMDF!EO536), RMDF!EV536=ROUND(RMDF!EV536,4))</f>
        <v>1</v>
      </c>
      <c r="ET536" s="317">
        <f>RMDF!ET536</f>
        <v>0</v>
      </c>
      <c r="EU536" s="318" t="str">
        <f>IF(ET536=0,"",_xlfn.XLOOKUP(ET536,StatePicklist!$1:$1,StatePicklist!$3:$3,"NA",0))</f>
        <v/>
      </c>
      <c r="EV536" s="297" t="str">
        <f ca="1">IF(RMDF!EU536="", "", IF(ISNUMBER(MATCH(RMDF!EU536, INDIRECT(EU536), 0)), "OK", "Invalid"))</f>
        <v/>
      </c>
      <c r="EW536" s="281"/>
      <c r="EX536" s="281"/>
      <c r="EY536" s="281"/>
      <c r="EZ536" s="281" t="b">
        <f>AND(RMDF!FC536&gt;=0, RMDF!FC536&lt;=1-SUM(RMDF!Z536,RMDF!AG536,RMDF!AN536,RMDF!AU536,RMDF!BB536,RMDF!BI536,RMDF!BP536,RMDF!BW536,RMDF!CD536,RMDF!CK536,RMDF!CR536,RMDF!CY536,RMDF!DF536,RMDF!DM536,RMDF!DT536,RMDF!EA536,RMDF!EH536,RMDF!EO536,RMDF!EV536), RMDF!FC536=ROUND(RMDF!FC536,4))</f>
        <v>1</v>
      </c>
      <c r="FA536" s="317">
        <f>RMDF!FA536</f>
        <v>0</v>
      </c>
      <c r="FB536" s="318" t="str">
        <f>IF(FA536=0,"",_xlfn.XLOOKUP(FA536,StatePicklist!$1:$1,StatePicklist!$3:$3,"NA",0))</f>
        <v/>
      </c>
      <c r="FC536" s="297" t="str">
        <f ca="1">IF(RMDF!FB536="", "", IF(ISNUMBER(MATCH(RMDF!FB536, INDIRECT(FB536), 0)), "OK", "Invalid"))</f>
        <v/>
      </c>
    </row>
    <row r="537" spans="1:159" s="205" customFormat="1" ht="39.9" customHeight="1" x14ac:dyDescent="0.25">
      <c r="A537" s="206"/>
      <c r="B537" s="196"/>
      <c r="C537" s="197"/>
      <c r="D537" s="198"/>
      <c r="E537" s="199"/>
      <c r="F537" s="200"/>
      <c r="G537" s="201"/>
      <c r="H537" s="292"/>
      <c r="I537" s="305">
        <f>RMDF!I537</f>
        <v>0</v>
      </c>
      <c r="J537" s="305" t="str">
        <f>IF(I537=ProductCode!$B$30,"PDReclPost",IF(OR(I537=ProductCode!$C$30,I537=ProductCode!$E$30,I537=ProductCode!$G$30),"PDPreCon",IF(OR(I537=ProductCode!$D$30,I537=ProductCode!$F$30),"PDNotReclPost","")))</f>
        <v/>
      </c>
      <c r="K537" s="305" t="str">
        <f t="shared" si="30"/>
        <v/>
      </c>
      <c r="L537" s="289"/>
      <c r="M537" s="305" t="str">
        <f t="shared" si="30"/>
        <v/>
      </c>
      <c r="N537" s="289" t="b">
        <f>AND(RMDF!N537&gt;=0, RMDF!N537&lt;=1-RMDF!L537, RMDF!N537=ROUND(RMDF!N537,4))</f>
        <v>1</v>
      </c>
      <c r="O537" s="286" t="str">
        <f>IF(P537="","",IF(I537="","",IF(LEFT(I537,13)="Reclaimed pos",RawMaterialCode!$E$569,RawMaterialCode!$E$568)))</f>
        <v>Reclaimed pre-consumer mixed fibers (RM0578)</v>
      </c>
      <c r="P537" s="295">
        <f t="shared" si="31"/>
        <v>1</v>
      </c>
      <c r="Q537" s="202"/>
      <c r="R537" s="203"/>
      <c r="S537" s="204" t="str">
        <f t="shared" si="32"/>
        <v/>
      </c>
      <c r="T537" s="281"/>
      <c r="U537" s="281"/>
      <c r="V537" s="281"/>
      <c r="W537" s="281"/>
      <c r="X537" s="317">
        <f>RMDF!X537</f>
        <v>0</v>
      </c>
      <c r="Y537" s="318" t="str">
        <f>IF(X537=0,"",_xlfn.XLOOKUP(X537,StatePicklist!$1:$1,StatePicklist!$3:$3,"NA",0))</f>
        <v/>
      </c>
      <c r="Z537" s="297" t="str">
        <f ca="1">IF(RMDF!Y537="", "", IF(ISNUMBER(MATCH(RMDF!Y537, INDIRECT(Y537), 0)), "OK", "Invalid"))</f>
        <v/>
      </c>
      <c r="AA537" s="281"/>
      <c r="AB537" s="281"/>
      <c r="AC537" s="281"/>
      <c r="AD537" s="281" t="b">
        <f>AND(RMDF!AG537&gt;=0, RMDF!AG537&lt;=1-RMDF!Z537, RMDF!AG537=ROUND(RMDF!AG537,4))</f>
        <v>1</v>
      </c>
      <c r="AE537" s="317">
        <f>RMDF!AE537</f>
        <v>0</v>
      </c>
      <c r="AF537" s="318" t="str">
        <f>IF(AE537=0,"",_xlfn.XLOOKUP(AE537,StatePicklist!$1:$1,StatePicklist!$3:$3,"NA",0))</f>
        <v/>
      </c>
      <c r="AG537" s="297" t="str">
        <f ca="1">IF(RMDF!AF537="", "", IF(ISNUMBER(MATCH(RMDF!AF537, INDIRECT(AF537), 0)), "OK", "Invalid"))</f>
        <v/>
      </c>
      <c r="AH537" s="281"/>
      <c r="AI537" s="281"/>
      <c r="AJ537" s="281"/>
      <c r="AK537" s="281" t="b">
        <f>AND(RMDF!AN537&gt;=0, RMDF!AN537&lt;=1-SUM(RMDF!Z537,RMDF!AG537), RMDF!AN537=ROUND(RMDF!AN537,4))</f>
        <v>1</v>
      </c>
      <c r="AL537" s="317">
        <f>RMDF!AL537</f>
        <v>0</v>
      </c>
      <c r="AM537" s="318" t="str">
        <f>IF(AL537=0,"",_xlfn.XLOOKUP(AL537,StatePicklist!$1:$1,StatePicklist!$3:$3,"NA",0))</f>
        <v/>
      </c>
      <c r="AN537" s="297" t="str">
        <f ca="1">IF(RMDF!AM537="", "", IF(ISNUMBER(MATCH(RMDF!AM537, INDIRECT(AM537), 0)), "OK", "Invalid"))</f>
        <v/>
      </c>
      <c r="AO537" s="281"/>
      <c r="AP537" s="281"/>
      <c r="AQ537" s="281"/>
      <c r="AR537" s="281" t="b">
        <f>AND(RMDF!AU537&gt;=0, RMDF!AU537&lt;=1-SUM(RMDF!Z537,RMDF!AG537,RMDF!AN537), RMDF!AU537=ROUND(RMDF!AU537,4))</f>
        <v>1</v>
      </c>
      <c r="AS537" s="317">
        <f>RMDF!AS537</f>
        <v>0</v>
      </c>
      <c r="AT537" s="318" t="str">
        <f>IF(AS537=0,"",_xlfn.XLOOKUP(AS537,StatePicklist!$1:$1,StatePicklist!$3:$3,"NA",0))</f>
        <v/>
      </c>
      <c r="AU537" s="297" t="str">
        <f ca="1">IF(RMDF!AT537="", "", IF(ISNUMBER(MATCH(RMDF!AT537, INDIRECT(AT537), 0)), "OK", "Invalid"))</f>
        <v/>
      </c>
      <c r="AV537" s="281"/>
      <c r="AW537" s="281"/>
      <c r="AX537" s="281"/>
      <c r="AY537" s="281" t="b">
        <f>AND(RMDF!BB537&gt;=0, RMDF!BB537&lt;=1-SUM(RMDF!Z537,RMDF!AG537,RMDF!AN537,RMDF!AU537), RMDF!BB537=ROUND(RMDF!BB537,4))</f>
        <v>1</v>
      </c>
      <c r="AZ537" s="317">
        <f>RMDF!AZ537</f>
        <v>0</v>
      </c>
      <c r="BA537" s="318" t="str">
        <f>IF(AZ537=0,"",_xlfn.XLOOKUP(AZ537,StatePicklist!$1:$1,StatePicklist!$3:$3,"NA",0))</f>
        <v/>
      </c>
      <c r="BB537" s="297" t="str">
        <f ca="1">IF(RMDF!BA537="", "", IF(ISNUMBER(MATCH(RMDF!BA537, INDIRECT(BA537), 0)), "OK", "Invalid"))</f>
        <v/>
      </c>
      <c r="BC537" s="281"/>
      <c r="BD537" s="281"/>
      <c r="BE537" s="281"/>
      <c r="BF537" s="281" t="b">
        <f>AND(RMDF!BI537&gt;=0, RMDF!BI537&lt;=1-SUM(RMDF!Z537,RMDF!AG537,RMDF!AN537,RMDF!AU537,RMDF!BB537), RMDF!BI537=ROUND(RMDF!BI537,4))</f>
        <v>1</v>
      </c>
      <c r="BG537" s="317">
        <f>RMDF!BG537</f>
        <v>0</v>
      </c>
      <c r="BH537" s="318" t="str">
        <f>IF(BG537=0,"",_xlfn.XLOOKUP(BG537,StatePicklist!$1:$1,StatePicklist!$3:$3,"NA",0))</f>
        <v/>
      </c>
      <c r="BI537" s="297" t="str">
        <f ca="1">IF(RMDF!BH537="", "", IF(ISNUMBER(MATCH(RMDF!BH537, INDIRECT(BH537), 0)), "OK", "Invalid"))</f>
        <v/>
      </c>
      <c r="BJ537" s="281"/>
      <c r="BK537" s="281"/>
      <c r="BL537" s="281"/>
      <c r="BM537" s="281" t="b">
        <f>AND(RMDF!BP537&gt;=0, RMDF!BP537&lt;=1-SUM(RMDF!Z537,RMDF!AG537,RMDF!AN537,RMDF!AU537,RMDF!BB537,RMDF!BI537), RMDF!BP537=ROUND(RMDF!BP537,4))</f>
        <v>1</v>
      </c>
      <c r="BN537" s="317">
        <f>RMDF!BN537</f>
        <v>0</v>
      </c>
      <c r="BO537" s="318" t="str">
        <f>IF(BN537=0,"",_xlfn.XLOOKUP(BN537,StatePicklist!$1:$1,StatePicklist!$3:$3,"NA",0))</f>
        <v/>
      </c>
      <c r="BP537" s="297" t="str">
        <f ca="1">IF(RMDF!BO537="", "", IF(ISNUMBER(MATCH(RMDF!BO537, INDIRECT(BO537), 0)), "OK", "Invalid"))</f>
        <v/>
      </c>
      <c r="BQ537" s="281"/>
      <c r="BR537" s="281"/>
      <c r="BS537" s="281"/>
      <c r="BT537" s="281" t="b">
        <f>AND(RMDF!BW537&gt;=0, RMDF!BW537&lt;=1-SUM(RMDF!Z537,RMDF!AG537,RMDF!AN537,RMDF!AU537,RMDF!BB537,RMDF!BI537,RMDF!BP537), RMDF!BW537=ROUND(RMDF!BW537,4))</f>
        <v>1</v>
      </c>
      <c r="BU537" s="317">
        <f>RMDF!BU537</f>
        <v>0</v>
      </c>
      <c r="BV537" s="318" t="str">
        <f>IF(BU537=0,"",_xlfn.XLOOKUP(BU537,StatePicklist!$1:$1,StatePicklist!$3:$3,"NA",0))</f>
        <v/>
      </c>
      <c r="BW537" s="297" t="str">
        <f ca="1">IF(RMDF!BV537="", "", IF(ISNUMBER(MATCH(RMDF!BV537, INDIRECT(BV537), 0)), "OK", "Invalid"))</f>
        <v/>
      </c>
      <c r="BX537" s="281"/>
      <c r="BY537" s="281"/>
      <c r="BZ537" s="281"/>
      <c r="CA537" s="281" t="b">
        <f>AND(RMDF!CD537&gt;=0, RMDF!CD537&lt;=1-SUM(RMDF!Z537,RMDF!AG537,RMDF!AN537,RMDF!AU537,RMDF!BB537,RMDF!BI537,RMDF!BP537,RMDF!BW537), RMDF!CD537=ROUND(RMDF!CD537,4))</f>
        <v>1</v>
      </c>
      <c r="CB537" s="317">
        <f>RMDF!CB537</f>
        <v>0</v>
      </c>
      <c r="CC537" s="318" t="str">
        <f>IF(CB537=0,"",_xlfn.XLOOKUP(CB537,StatePicklist!$1:$1,StatePicklist!$3:$3,"NA",0))</f>
        <v/>
      </c>
      <c r="CD537" s="297" t="str">
        <f ca="1">IF(RMDF!CC537="", "", IF(ISNUMBER(MATCH(RMDF!CC537, INDIRECT(CC537), 0)), "OK", "Invalid"))</f>
        <v/>
      </c>
      <c r="CE537" s="281"/>
      <c r="CF537" s="281"/>
      <c r="CG537" s="281"/>
      <c r="CH537" s="281" t="b">
        <f>AND(RMDF!CK537&gt;=0, RMDF!CK537&lt;=1-SUM(RMDF!Z537,RMDF!AG537,RMDF!AN537,RMDF!AU537,RMDF!BB537,RMDF!BI537,RMDF!BP537,RMDF!BW537,RMDF!CD537), RMDF!CK537=ROUND(RMDF!CK537,4))</f>
        <v>1</v>
      </c>
      <c r="CI537" s="317">
        <f>RMDF!CI537</f>
        <v>0</v>
      </c>
      <c r="CJ537" s="318" t="str">
        <f>IF(CI537=0,"",_xlfn.XLOOKUP(CI537,StatePicklist!$1:$1,StatePicklist!$3:$3,"NA",0))</f>
        <v/>
      </c>
      <c r="CK537" s="297" t="str">
        <f ca="1">IF(RMDF!CJ537="", "", IF(ISNUMBER(MATCH(RMDF!CJ537, INDIRECT(CJ537), 0)), "OK", "Invalid"))</f>
        <v/>
      </c>
      <c r="CL537" s="281"/>
      <c r="CM537" s="281"/>
      <c r="CN537" s="281"/>
      <c r="CO537" s="281" t="b">
        <f>AND(RMDF!CR537&gt;=0, RMDF!CR537&lt;=1-SUM(RMDF!Z537,RMDF!AG537,RMDF!AN537,RMDF!AU537,RMDF!BB537,RMDF!BI537,RMDF!BP537,RMDF!BW537,RMDF!CD537,RMDF!CK537), RMDF!CR537=ROUND(RMDF!CR537,4))</f>
        <v>1</v>
      </c>
      <c r="CP537" s="317">
        <f>RMDF!CP537</f>
        <v>0</v>
      </c>
      <c r="CQ537" s="318" t="str">
        <f>IF(CP537=0,"",_xlfn.XLOOKUP(CP537,StatePicklist!$1:$1,StatePicklist!$3:$3,"NA",0))</f>
        <v/>
      </c>
      <c r="CR537" s="297" t="str">
        <f ca="1">IF(RMDF!CQ537="", "", IF(ISNUMBER(MATCH(RMDF!CQ537, INDIRECT(CQ537), 0)), "OK", "Invalid"))</f>
        <v/>
      </c>
      <c r="CS537" s="281"/>
      <c r="CT537" s="281"/>
      <c r="CU537" s="281"/>
      <c r="CV537" s="281" t="b">
        <f>AND(RMDF!CY537&gt;=0, RMDF!CY537&lt;=1-SUM(RMDF!Z537,RMDF!AG537,RMDF!AN537,RMDF!AU537,RMDF!BB537,RMDF!BI537,RMDF!BP537,RMDF!BW537,RMDF!CD537,RMDF!CK537,RMDF!CR537), RMDF!CY537=ROUND(RMDF!CY537,4))</f>
        <v>1</v>
      </c>
      <c r="CW537" s="317">
        <f>RMDF!CW537</f>
        <v>0</v>
      </c>
      <c r="CX537" s="318" t="str">
        <f>IF(CW537=0,"",_xlfn.XLOOKUP(CW537,StatePicklist!$1:$1,StatePicklist!$3:$3,"NA",0))</f>
        <v/>
      </c>
      <c r="CY537" s="297" t="str">
        <f ca="1">IF(RMDF!CX537="", "", IF(ISNUMBER(MATCH(RMDF!CX537, INDIRECT(CX537), 0)), "OK", "Invalid"))</f>
        <v/>
      </c>
      <c r="CZ537" s="281"/>
      <c r="DA537" s="281"/>
      <c r="DB537" s="281"/>
      <c r="DC537" s="281" t="b">
        <f>AND(RMDF!DF537&gt;=0, RMDF!DF537&lt;=1-SUM(RMDF!Z537,RMDF!AG537,RMDF!AN537,RMDF!AU537,RMDF!BB537,RMDF!BI537,RMDF!BP537,RMDF!BW537,RMDF!CD537,RMDF!CK537,RMDF!CR537,RMDF!CY537), RMDF!DF537=ROUND(RMDF!DF537,4))</f>
        <v>1</v>
      </c>
      <c r="DD537" s="317">
        <f>RMDF!DD537</f>
        <v>0</v>
      </c>
      <c r="DE537" s="318" t="str">
        <f>IF(DD537=0,"",_xlfn.XLOOKUP(DD537,StatePicklist!$1:$1,StatePicklist!$3:$3,"NA",0))</f>
        <v/>
      </c>
      <c r="DF537" s="297" t="str">
        <f ca="1">IF(RMDF!DE537="", "", IF(ISNUMBER(MATCH(RMDF!DE537, INDIRECT(DE537), 0)), "OK", "Invalid"))</f>
        <v/>
      </c>
      <c r="DG537" s="281"/>
      <c r="DH537" s="281"/>
      <c r="DI537" s="281"/>
      <c r="DJ537" s="281" t="b">
        <f>AND(RMDF!DM537&gt;=0, RMDF!DM537&lt;=1-SUM(RMDF!Z537,RMDF!AG537,RMDF!AN537,RMDF!AU537,RMDF!BB537,RMDF!BI537,RMDF!BP537,RMDF!BW537,RMDF!CD537,RMDF!CK537,RMDF!CR537,RMDF!CY537,RMDF!DF537), RMDF!DM537=ROUND(RMDF!DM537,4))</f>
        <v>1</v>
      </c>
      <c r="DK537" s="317">
        <f>RMDF!DK537</f>
        <v>0</v>
      </c>
      <c r="DL537" s="318" t="str">
        <f>IF(DK537=0,"",_xlfn.XLOOKUP(DK537,StatePicklist!$1:$1,StatePicklist!$3:$3,"NA",0))</f>
        <v/>
      </c>
      <c r="DM537" s="297" t="str">
        <f ca="1">IF(RMDF!DL537="", "", IF(ISNUMBER(MATCH(RMDF!DL537, INDIRECT(DL537), 0)), "OK", "Invalid"))</f>
        <v/>
      </c>
      <c r="DN537" s="281"/>
      <c r="DO537" s="281"/>
      <c r="DP537" s="281"/>
      <c r="DQ537" s="281" t="b">
        <f>AND(RMDF!DT537&gt;=0, RMDF!DT537&lt;=1-SUM(RMDF!Z537,RMDF!AG537,RMDF!AN537,RMDF!AU537,RMDF!BB537,RMDF!BI537,RMDF!BP537,RMDF!BW537,RMDF!CD537,RMDF!CK537,RMDF!CR537,RMDF!CY537,RMDF!DF537,RMDF!DM537), RMDF!DT537=ROUND(RMDF!DT537,4))</f>
        <v>1</v>
      </c>
      <c r="DR537" s="317">
        <f>RMDF!DR537</f>
        <v>0</v>
      </c>
      <c r="DS537" s="318" t="str">
        <f>IF(DR537=0,"",_xlfn.XLOOKUP(DR537,StatePicklist!$1:$1,StatePicklist!$3:$3,"NA",0))</f>
        <v/>
      </c>
      <c r="DT537" s="297" t="str">
        <f ca="1">IF(RMDF!DS537="", "", IF(ISNUMBER(MATCH(RMDF!DS537, INDIRECT(DS537), 0)), "OK", "Invalid"))</f>
        <v/>
      </c>
      <c r="DU537" s="281"/>
      <c r="DV537" s="281"/>
      <c r="DW537" s="281"/>
      <c r="DX537" s="281" t="b">
        <f>AND(RMDF!EA537&gt;=0, RMDF!EA537&lt;=1-SUM(RMDF!Z537,RMDF!AG537,RMDF!AN537,RMDF!AU537,RMDF!BB537,RMDF!BI537,RMDF!BP537,RMDF!BW537,RMDF!CD537,RMDF!CK537,RMDF!CR537,RMDF!CY537,RMDF!DF537,RMDF!DM537,RMDF!DT537), RMDF!EA537=ROUND(RMDF!EA537,4))</f>
        <v>1</v>
      </c>
      <c r="DY537" s="317">
        <f>RMDF!DY537</f>
        <v>0</v>
      </c>
      <c r="DZ537" s="318" t="str">
        <f>IF(DY537=0,"",_xlfn.XLOOKUP(DY537,StatePicklist!$1:$1,StatePicklist!$3:$3,"NA",0))</f>
        <v/>
      </c>
      <c r="EA537" s="297" t="str">
        <f ca="1">IF(RMDF!DZ537="", "", IF(ISNUMBER(MATCH(RMDF!DZ537, INDIRECT(DZ537), 0)), "OK", "Invalid"))</f>
        <v/>
      </c>
      <c r="EB537" s="281"/>
      <c r="EC537" s="281"/>
      <c r="ED537" s="281"/>
      <c r="EE537" s="281" t="b">
        <f>AND(RMDF!EH537&gt;=0, RMDF!EH537&lt;=1-SUM(RMDF!Z537,RMDF!AG537,RMDF!AN537,RMDF!AU537,RMDF!BB537,RMDF!BI537,RMDF!BP537,RMDF!BW537,RMDF!CD537,RMDF!CK537,RMDF!CR537,RMDF!CY537,RMDF!DF537,RMDF!DM537,RMDF!DT537,RMDF!EA537), RMDF!EH537=ROUND(RMDF!EH537,4))</f>
        <v>1</v>
      </c>
      <c r="EF537" s="317">
        <f>RMDF!EF537</f>
        <v>0</v>
      </c>
      <c r="EG537" s="318" t="str">
        <f>IF(EF537=0,"",_xlfn.XLOOKUP(EF537,StatePicklist!$1:$1,StatePicklist!$3:$3,"NA",0))</f>
        <v/>
      </c>
      <c r="EH537" s="297" t="str">
        <f ca="1">IF(RMDF!EG537="", "", IF(ISNUMBER(MATCH(RMDF!EG537, INDIRECT(EG537), 0)), "OK", "Invalid"))</f>
        <v/>
      </c>
      <c r="EI537" s="281"/>
      <c r="EJ537" s="281"/>
      <c r="EK537" s="281"/>
      <c r="EL537" s="281" t="b">
        <f>AND(RMDF!EO537&gt;=0, RMDF!EO537&lt;=1-SUM(RMDF!Z537,RMDF!AG537,RMDF!AN537,RMDF!AU537,RMDF!BB537,RMDF!BI537,RMDF!BP537,RMDF!BW537,RMDF!CD537,RMDF!CK537,RMDF!CR537,RMDF!CY537,RMDF!DF537,RMDF!DM537,RMDF!DT537,RMDF!EA537,RMDF!EH537), RMDF!EO537=ROUND(RMDF!EO537,4))</f>
        <v>1</v>
      </c>
      <c r="EM537" s="317">
        <f>RMDF!EM537</f>
        <v>0</v>
      </c>
      <c r="EN537" s="318" t="str">
        <f>IF(EM537=0,"",_xlfn.XLOOKUP(EM537,StatePicklist!$1:$1,StatePicklist!$3:$3,"NA",0))</f>
        <v/>
      </c>
      <c r="EO537" s="297" t="str">
        <f ca="1">IF(RMDF!EN537="", "", IF(ISNUMBER(MATCH(RMDF!EN537, INDIRECT(EN537), 0)), "OK", "Invalid"))</f>
        <v/>
      </c>
      <c r="EP537" s="281"/>
      <c r="EQ537" s="281"/>
      <c r="ER537" s="281"/>
      <c r="ES537" s="281" t="b">
        <f>AND(RMDF!EV537&gt;=0, RMDF!EV537&lt;=1-SUM(RMDF!Z537,RMDF!AG537,RMDF!AN537,RMDF!AU537,RMDF!BB537,RMDF!BI537,RMDF!BP537,RMDF!BW537,RMDF!CD537,RMDF!CK537,RMDF!CR537,RMDF!CY537,RMDF!DF537,RMDF!DM537,RMDF!DT537,RMDF!EA537,RMDF!EH537,RMDF!EO537), RMDF!EV537=ROUND(RMDF!EV537,4))</f>
        <v>1</v>
      </c>
      <c r="ET537" s="317">
        <f>RMDF!ET537</f>
        <v>0</v>
      </c>
      <c r="EU537" s="318" t="str">
        <f>IF(ET537=0,"",_xlfn.XLOOKUP(ET537,StatePicklist!$1:$1,StatePicklist!$3:$3,"NA",0))</f>
        <v/>
      </c>
      <c r="EV537" s="297" t="str">
        <f ca="1">IF(RMDF!EU537="", "", IF(ISNUMBER(MATCH(RMDF!EU537, INDIRECT(EU537), 0)), "OK", "Invalid"))</f>
        <v/>
      </c>
      <c r="EW537" s="281"/>
      <c r="EX537" s="281"/>
      <c r="EY537" s="281"/>
      <c r="EZ537" s="281" t="b">
        <f>AND(RMDF!FC537&gt;=0, RMDF!FC537&lt;=1-SUM(RMDF!Z537,RMDF!AG537,RMDF!AN537,RMDF!AU537,RMDF!BB537,RMDF!BI537,RMDF!BP537,RMDF!BW537,RMDF!CD537,RMDF!CK537,RMDF!CR537,RMDF!CY537,RMDF!DF537,RMDF!DM537,RMDF!DT537,RMDF!EA537,RMDF!EH537,RMDF!EO537,RMDF!EV537), RMDF!FC537=ROUND(RMDF!FC537,4))</f>
        <v>1</v>
      </c>
      <c r="FA537" s="317">
        <f>RMDF!FA537</f>
        <v>0</v>
      </c>
      <c r="FB537" s="318" t="str">
        <f>IF(FA537=0,"",_xlfn.XLOOKUP(FA537,StatePicklist!$1:$1,StatePicklist!$3:$3,"NA",0))</f>
        <v/>
      </c>
      <c r="FC537" s="297" t="str">
        <f ca="1">IF(RMDF!FB537="", "", IF(ISNUMBER(MATCH(RMDF!FB537, INDIRECT(FB537), 0)), "OK", "Invalid"))</f>
        <v/>
      </c>
    </row>
    <row r="538" spans="1:159" s="205" customFormat="1" ht="39.9" customHeight="1" x14ac:dyDescent="0.25">
      <c r="A538" s="206"/>
      <c r="B538" s="196"/>
      <c r="C538" s="197"/>
      <c r="D538" s="198"/>
      <c r="E538" s="199"/>
      <c r="F538" s="200"/>
      <c r="G538" s="201"/>
      <c r="H538" s="292"/>
      <c r="I538" s="305">
        <f>RMDF!I538</f>
        <v>0</v>
      </c>
      <c r="J538" s="305" t="str">
        <f>IF(I538=ProductCode!$B$30,"PDReclPost",IF(OR(I538=ProductCode!$C$30,I538=ProductCode!$E$30,I538=ProductCode!$G$30),"PDPreCon",IF(OR(I538=ProductCode!$D$30,I538=ProductCode!$F$30),"PDNotReclPost","")))</f>
        <v/>
      </c>
      <c r="K538" s="305" t="str">
        <f t="shared" si="30"/>
        <v/>
      </c>
      <c r="L538" s="289"/>
      <c r="M538" s="305" t="str">
        <f t="shared" si="30"/>
        <v/>
      </c>
      <c r="N538" s="289" t="b">
        <f>AND(RMDF!N538&gt;=0, RMDF!N538&lt;=1-RMDF!L538, RMDF!N538=ROUND(RMDF!N538,4))</f>
        <v>1</v>
      </c>
      <c r="O538" s="286" t="str">
        <f>IF(P538="","",IF(I538="","",IF(LEFT(I538,13)="Reclaimed pos",RawMaterialCode!$E$569,RawMaterialCode!$E$568)))</f>
        <v>Reclaimed pre-consumer mixed fibers (RM0578)</v>
      </c>
      <c r="P538" s="295">
        <f t="shared" si="31"/>
        <v>1</v>
      </c>
      <c r="Q538" s="202"/>
      <c r="R538" s="203"/>
      <c r="S538" s="204" t="str">
        <f t="shared" si="32"/>
        <v/>
      </c>
      <c r="T538" s="281"/>
      <c r="U538" s="281"/>
      <c r="V538" s="281"/>
      <c r="W538" s="281"/>
      <c r="X538" s="317">
        <f>RMDF!X538</f>
        <v>0</v>
      </c>
      <c r="Y538" s="318" t="str">
        <f>IF(X538=0,"",_xlfn.XLOOKUP(X538,StatePicklist!$1:$1,StatePicklist!$3:$3,"NA",0))</f>
        <v/>
      </c>
      <c r="Z538" s="297" t="str">
        <f ca="1">IF(RMDF!Y538="", "", IF(ISNUMBER(MATCH(RMDF!Y538, INDIRECT(Y538), 0)), "OK", "Invalid"))</f>
        <v/>
      </c>
      <c r="AA538" s="281"/>
      <c r="AB538" s="281"/>
      <c r="AC538" s="281"/>
      <c r="AD538" s="281" t="b">
        <f>AND(RMDF!AG538&gt;=0, RMDF!AG538&lt;=1-RMDF!Z538, RMDF!AG538=ROUND(RMDF!AG538,4))</f>
        <v>1</v>
      </c>
      <c r="AE538" s="317">
        <f>RMDF!AE538</f>
        <v>0</v>
      </c>
      <c r="AF538" s="318" t="str">
        <f>IF(AE538=0,"",_xlfn.XLOOKUP(AE538,StatePicklist!$1:$1,StatePicklist!$3:$3,"NA",0))</f>
        <v/>
      </c>
      <c r="AG538" s="297" t="str">
        <f ca="1">IF(RMDF!AF538="", "", IF(ISNUMBER(MATCH(RMDF!AF538, INDIRECT(AF538), 0)), "OK", "Invalid"))</f>
        <v/>
      </c>
      <c r="AH538" s="281"/>
      <c r="AI538" s="281"/>
      <c r="AJ538" s="281"/>
      <c r="AK538" s="281" t="b">
        <f>AND(RMDF!AN538&gt;=0, RMDF!AN538&lt;=1-SUM(RMDF!Z538,RMDF!AG538), RMDF!AN538=ROUND(RMDF!AN538,4))</f>
        <v>1</v>
      </c>
      <c r="AL538" s="317">
        <f>RMDF!AL538</f>
        <v>0</v>
      </c>
      <c r="AM538" s="318" t="str">
        <f>IF(AL538=0,"",_xlfn.XLOOKUP(AL538,StatePicklist!$1:$1,StatePicklist!$3:$3,"NA",0))</f>
        <v/>
      </c>
      <c r="AN538" s="297" t="str">
        <f ca="1">IF(RMDF!AM538="", "", IF(ISNUMBER(MATCH(RMDF!AM538, INDIRECT(AM538), 0)), "OK", "Invalid"))</f>
        <v/>
      </c>
      <c r="AO538" s="281"/>
      <c r="AP538" s="281"/>
      <c r="AQ538" s="281"/>
      <c r="AR538" s="281" t="b">
        <f>AND(RMDF!AU538&gt;=0, RMDF!AU538&lt;=1-SUM(RMDF!Z538,RMDF!AG538,RMDF!AN538), RMDF!AU538=ROUND(RMDF!AU538,4))</f>
        <v>1</v>
      </c>
      <c r="AS538" s="317">
        <f>RMDF!AS538</f>
        <v>0</v>
      </c>
      <c r="AT538" s="318" t="str">
        <f>IF(AS538=0,"",_xlfn.XLOOKUP(AS538,StatePicklist!$1:$1,StatePicklist!$3:$3,"NA",0))</f>
        <v/>
      </c>
      <c r="AU538" s="297" t="str">
        <f ca="1">IF(RMDF!AT538="", "", IF(ISNUMBER(MATCH(RMDF!AT538, INDIRECT(AT538), 0)), "OK", "Invalid"))</f>
        <v/>
      </c>
      <c r="AV538" s="281"/>
      <c r="AW538" s="281"/>
      <c r="AX538" s="281"/>
      <c r="AY538" s="281" t="b">
        <f>AND(RMDF!BB538&gt;=0, RMDF!BB538&lt;=1-SUM(RMDF!Z538,RMDF!AG538,RMDF!AN538,RMDF!AU538), RMDF!BB538=ROUND(RMDF!BB538,4))</f>
        <v>1</v>
      </c>
      <c r="AZ538" s="317">
        <f>RMDF!AZ538</f>
        <v>0</v>
      </c>
      <c r="BA538" s="318" t="str">
        <f>IF(AZ538=0,"",_xlfn.XLOOKUP(AZ538,StatePicklist!$1:$1,StatePicklist!$3:$3,"NA",0))</f>
        <v/>
      </c>
      <c r="BB538" s="297" t="str">
        <f ca="1">IF(RMDF!BA538="", "", IF(ISNUMBER(MATCH(RMDF!BA538, INDIRECT(BA538), 0)), "OK", "Invalid"))</f>
        <v/>
      </c>
      <c r="BC538" s="281"/>
      <c r="BD538" s="281"/>
      <c r="BE538" s="281"/>
      <c r="BF538" s="281" t="b">
        <f>AND(RMDF!BI538&gt;=0, RMDF!BI538&lt;=1-SUM(RMDF!Z538,RMDF!AG538,RMDF!AN538,RMDF!AU538,RMDF!BB538), RMDF!BI538=ROUND(RMDF!BI538,4))</f>
        <v>1</v>
      </c>
      <c r="BG538" s="317">
        <f>RMDF!BG538</f>
        <v>0</v>
      </c>
      <c r="BH538" s="318" t="str">
        <f>IF(BG538=0,"",_xlfn.XLOOKUP(BG538,StatePicklist!$1:$1,StatePicklist!$3:$3,"NA",0))</f>
        <v/>
      </c>
      <c r="BI538" s="297" t="str">
        <f ca="1">IF(RMDF!BH538="", "", IF(ISNUMBER(MATCH(RMDF!BH538, INDIRECT(BH538), 0)), "OK", "Invalid"))</f>
        <v/>
      </c>
      <c r="BJ538" s="281"/>
      <c r="BK538" s="281"/>
      <c r="BL538" s="281"/>
      <c r="BM538" s="281" t="b">
        <f>AND(RMDF!BP538&gt;=0, RMDF!BP538&lt;=1-SUM(RMDF!Z538,RMDF!AG538,RMDF!AN538,RMDF!AU538,RMDF!BB538,RMDF!BI538), RMDF!BP538=ROUND(RMDF!BP538,4))</f>
        <v>1</v>
      </c>
      <c r="BN538" s="317">
        <f>RMDF!BN538</f>
        <v>0</v>
      </c>
      <c r="BO538" s="318" t="str">
        <f>IF(BN538=0,"",_xlfn.XLOOKUP(BN538,StatePicklist!$1:$1,StatePicklist!$3:$3,"NA",0))</f>
        <v/>
      </c>
      <c r="BP538" s="297" t="str">
        <f ca="1">IF(RMDF!BO538="", "", IF(ISNUMBER(MATCH(RMDF!BO538, INDIRECT(BO538), 0)), "OK", "Invalid"))</f>
        <v/>
      </c>
      <c r="BQ538" s="281"/>
      <c r="BR538" s="281"/>
      <c r="BS538" s="281"/>
      <c r="BT538" s="281" t="b">
        <f>AND(RMDF!BW538&gt;=0, RMDF!BW538&lt;=1-SUM(RMDF!Z538,RMDF!AG538,RMDF!AN538,RMDF!AU538,RMDF!BB538,RMDF!BI538,RMDF!BP538), RMDF!BW538=ROUND(RMDF!BW538,4))</f>
        <v>1</v>
      </c>
      <c r="BU538" s="317">
        <f>RMDF!BU538</f>
        <v>0</v>
      </c>
      <c r="BV538" s="318" t="str">
        <f>IF(BU538=0,"",_xlfn.XLOOKUP(BU538,StatePicklist!$1:$1,StatePicklist!$3:$3,"NA",0))</f>
        <v/>
      </c>
      <c r="BW538" s="297" t="str">
        <f ca="1">IF(RMDF!BV538="", "", IF(ISNUMBER(MATCH(RMDF!BV538, INDIRECT(BV538), 0)), "OK", "Invalid"))</f>
        <v/>
      </c>
      <c r="BX538" s="281"/>
      <c r="BY538" s="281"/>
      <c r="BZ538" s="281"/>
      <c r="CA538" s="281" t="b">
        <f>AND(RMDF!CD538&gt;=0, RMDF!CD538&lt;=1-SUM(RMDF!Z538,RMDF!AG538,RMDF!AN538,RMDF!AU538,RMDF!BB538,RMDF!BI538,RMDF!BP538,RMDF!BW538), RMDF!CD538=ROUND(RMDF!CD538,4))</f>
        <v>1</v>
      </c>
      <c r="CB538" s="317">
        <f>RMDF!CB538</f>
        <v>0</v>
      </c>
      <c r="CC538" s="318" t="str">
        <f>IF(CB538=0,"",_xlfn.XLOOKUP(CB538,StatePicklist!$1:$1,StatePicklist!$3:$3,"NA",0))</f>
        <v/>
      </c>
      <c r="CD538" s="297" t="str">
        <f ca="1">IF(RMDF!CC538="", "", IF(ISNUMBER(MATCH(RMDF!CC538, INDIRECT(CC538), 0)), "OK", "Invalid"))</f>
        <v/>
      </c>
      <c r="CE538" s="281"/>
      <c r="CF538" s="281"/>
      <c r="CG538" s="281"/>
      <c r="CH538" s="281" t="b">
        <f>AND(RMDF!CK538&gt;=0, RMDF!CK538&lt;=1-SUM(RMDF!Z538,RMDF!AG538,RMDF!AN538,RMDF!AU538,RMDF!BB538,RMDF!BI538,RMDF!BP538,RMDF!BW538,RMDF!CD538), RMDF!CK538=ROUND(RMDF!CK538,4))</f>
        <v>1</v>
      </c>
      <c r="CI538" s="317">
        <f>RMDF!CI538</f>
        <v>0</v>
      </c>
      <c r="CJ538" s="318" t="str">
        <f>IF(CI538=0,"",_xlfn.XLOOKUP(CI538,StatePicklist!$1:$1,StatePicklist!$3:$3,"NA",0))</f>
        <v/>
      </c>
      <c r="CK538" s="297" t="str">
        <f ca="1">IF(RMDF!CJ538="", "", IF(ISNUMBER(MATCH(RMDF!CJ538, INDIRECT(CJ538), 0)), "OK", "Invalid"))</f>
        <v/>
      </c>
      <c r="CL538" s="281"/>
      <c r="CM538" s="281"/>
      <c r="CN538" s="281"/>
      <c r="CO538" s="281" t="b">
        <f>AND(RMDF!CR538&gt;=0, RMDF!CR538&lt;=1-SUM(RMDF!Z538,RMDF!AG538,RMDF!AN538,RMDF!AU538,RMDF!BB538,RMDF!BI538,RMDF!BP538,RMDF!BW538,RMDF!CD538,RMDF!CK538), RMDF!CR538=ROUND(RMDF!CR538,4))</f>
        <v>1</v>
      </c>
      <c r="CP538" s="317">
        <f>RMDF!CP538</f>
        <v>0</v>
      </c>
      <c r="CQ538" s="318" t="str">
        <f>IF(CP538=0,"",_xlfn.XLOOKUP(CP538,StatePicklist!$1:$1,StatePicklist!$3:$3,"NA",0))</f>
        <v/>
      </c>
      <c r="CR538" s="297" t="str">
        <f ca="1">IF(RMDF!CQ538="", "", IF(ISNUMBER(MATCH(RMDF!CQ538, INDIRECT(CQ538), 0)), "OK", "Invalid"))</f>
        <v/>
      </c>
      <c r="CS538" s="281"/>
      <c r="CT538" s="281"/>
      <c r="CU538" s="281"/>
      <c r="CV538" s="281" t="b">
        <f>AND(RMDF!CY538&gt;=0, RMDF!CY538&lt;=1-SUM(RMDF!Z538,RMDF!AG538,RMDF!AN538,RMDF!AU538,RMDF!BB538,RMDF!BI538,RMDF!BP538,RMDF!BW538,RMDF!CD538,RMDF!CK538,RMDF!CR538), RMDF!CY538=ROUND(RMDF!CY538,4))</f>
        <v>1</v>
      </c>
      <c r="CW538" s="317">
        <f>RMDF!CW538</f>
        <v>0</v>
      </c>
      <c r="CX538" s="318" t="str">
        <f>IF(CW538=0,"",_xlfn.XLOOKUP(CW538,StatePicklist!$1:$1,StatePicklist!$3:$3,"NA",0))</f>
        <v/>
      </c>
      <c r="CY538" s="297" t="str">
        <f ca="1">IF(RMDF!CX538="", "", IF(ISNUMBER(MATCH(RMDF!CX538, INDIRECT(CX538), 0)), "OK", "Invalid"))</f>
        <v/>
      </c>
      <c r="CZ538" s="281"/>
      <c r="DA538" s="281"/>
      <c r="DB538" s="281"/>
      <c r="DC538" s="281" t="b">
        <f>AND(RMDF!DF538&gt;=0, RMDF!DF538&lt;=1-SUM(RMDF!Z538,RMDF!AG538,RMDF!AN538,RMDF!AU538,RMDF!BB538,RMDF!BI538,RMDF!BP538,RMDF!BW538,RMDF!CD538,RMDF!CK538,RMDF!CR538,RMDF!CY538), RMDF!DF538=ROUND(RMDF!DF538,4))</f>
        <v>1</v>
      </c>
      <c r="DD538" s="317">
        <f>RMDF!DD538</f>
        <v>0</v>
      </c>
      <c r="DE538" s="318" t="str">
        <f>IF(DD538=0,"",_xlfn.XLOOKUP(DD538,StatePicklist!$1:$1,StatePicklist!$3:$3,"NA",0))</f>
        <v/>
      </c>
      <c r="DF538" s="297" t="str">
        <f ca="1">IF(RMDF!DE538="", "", IF(ISNUMBER(MATCH(RMDF!DE538, INDIRECT(DE538), 0)), "OK", "Invalid"))</f>
        <v/>
      </c>
      <c r="DG538" s="281"/>
      <c r="DH538" s="281"/>
      <c r="DI538" s="281"/>
      <c r="DJ538" s="281" t="b">
        <f>AND(RMDF!DM538&gt;=0, RMDF!DM538&lt;=1-SUM(RMDF!Z538,RMDF!AG538,RMDF!AN538,RMDF!AU538,RMDF!BB538,RMDF!BI538,RMDF!BP538,RMDF!BW538,RMDF!CD538,RMDF!CK538,RMDF!CR538,RMDF!CY538,RMDF!DF538), RMDF!DM538=ROUND(RMDF!DM538,4))</f>
        <v>1</v>
      </c>
      <c r="DK538" s="317">
        <f>RMDF!DK538</f>
        <v>0</v>
      </c>
      <c r="DL538" s="318" t="str">
        <f>IF(DK538=0,"",_xlfn.XLOOKUP(DK538,StatePicklist!$1:$1,StatePicklist!$3:$3,"NA",0))</f>
        <v/>
      </c>
      <c r="DM538" s="297" t="str">
        <f ca="1">IF(RMDF!DL538="", "", IF(ISNUMBER(MATCH(RMDF!DL538, INDIRECT(DL538), 0)), "OK", "Invalid"))</f>
        <v/>
      </c>
      <c r="DN538" s="281"/>
      <c r="DO538" s="281"/>
      <c r="DP538" s="281"/>
      <c r="DQ538" s="281" t="b">
        <f>AND(RMDF!DT538&gt;=0, RMDF!DT538&lt;=1-SUM(RMDF!Z538,RMDF!AG538,RMDF!AN538,RMDF!AU538,RMDF!BB538,RMDF!BI538,RMDF!BP538,RMDF!BW538,RMDF!CD538,RMDF!CK538,RMDF!CR538,RMDF!CY538,RMDF!DF538,RMDF!DM538), RMDF!DT538=ROUND(RMDF!DT538,4))</f>
        <v>1</v>
      </c>
      <c r="DR538" s="317">
        <f>RMDF!DR538</f>
        <v>0</v>
      </c>
      <c r="DS538" s="318" t="str">
        <f>IF(DR538=0,"",_xlfn.XLOOKUP(DR538,StatePicklist!$1:$1,StatePicklist!$3:$3,"NA",0))</f>
        <v/>
      </c>
      <c r="DT538" s="297" t="str">
        <f ca="1">IF(RMDF!DS538="", "", IF(ISNUMBER(MATCH(RMDF!DS538, INDIRECT(DS538), 0)), "OK", "Invalid"))</f>
        <v/>
      </c>
      <c r="DU538" s="281"/>
      <c r="DV538" s="281"/>
      <c r="DW538" s="281"/>
      <c r="DX538" s="281" t="b">
        <f>AND(RMDF!EA538&gt;=0, RMDF!EA538&lt;=1-SUM(RMDF!Z538,RMDF!AG538,RMDF!AN538,RMDF!AU538,RMDF!BB538,RMDF!BI538,RMDF!BP538,RMDF!BW538,RMDF!CD538,RMDF!CK538,RMDF!CR538,RMDF!CY538,RMDF!DF538,RMDF!DM538,RMDF!DT538), RMDF!EA538=ROUND(RMDF!EA538,4))</f>
        <v>1</v>
      </c>
      <c r="DY538" s="317">
        <f>RMDF!DY538</f>
        <v>0</v>
      </c>
      <c r="DZ538" s="318" t="str">
        <f>IF(DY538=0,"",_xlfn.XLOOKUP(DY538,StatePicklist!$1:$1,StatePicklist!$3:$3,"NA",0))</f>
        <v/>
      </c>
      <c r="EA538" s="297" t="str">
        <f ca="1">IF(RMDF!DZ538="", "", IF(ISNUMBER(MATCH(RMDF!DZ538, INDIRECT(DZ538), 0)), "OK", "Invalid"))</f>
        <v/>
      </c>
      <c r="EB538" s="281"/>
      <c r="EC538" s="281"/>
      <c r="ED538" s="281"/>
      <c r="EE538" s="281" t="b">
        <f>AND(RMDF!EH538&gt;=0, RMDF!EH538&lt;=1-SUM(RMDF!Z538,RMDF!AG538,RMDF!AN538,RMDF!AU538,RMDF!BB538,RMDF!BI538,RMDF!BP538,RMDF!BW538,RMDF!CD538,RMDF!CK538,RMDF!CR538,RMDF!CY538,RMDF!DF538,RMDF!DM538,RMDF!DT538,RMDF!EA538), RMDF!EH538=ROUND(RMDF!EH538,4))</f>
        <v>1</v>
      </c>
      <c r="EF538" s="317">
        <f>RMDF!EF538</f>
        <v>0</v>
      </c>
      <c r="EG538" s="318" t="str">
        <f>IF(EF538=0,"",_xlfn.XLOOKUP(EF538,StatePicklist!$1:$1,StatePicklist!$3:$3,"NA",0))</f>
        <v/>
      </c>
      <c r="EH538" s="297" t="str">
        <f ca="1">IF(RMDF!EG538="", "", IF(ISNUMBER(MATCH(RMDF!EG538, INDIRECT(EG538), 0)), "OK", "Invalid"))</f>
        <v/>
      </c>
      <c r="EI538" s="281"/>
      <c r="EJ538" s="281"/>
      <c r="EK538" s="281"/>
      <c r="EL538" s="281" t="b">
        <f>AND(RMDF!EO538&gt;=0, RMDF!EO538&lt;=1-SUM(RMDF!Z538,RMDF!AG538,RMDF!AN538,RMDF!AU538,RMDF!BB538,RMDF!BI538,RMDF!BP538,RMDF!BW538,RMDF!CD538,RMDF!CK538,RMDF!CR538,RMDF!CY538,RMDF!DF538,RMDF!DM538,RMDF!DT538,RMDF!EA538,RMDF!EH538), RMDF!EO538=ROUND(RMDF!EO538,4))</f>
        <v>1</v>
      </c>
      <c r="EM538" s="317">
        <f>RMDF!EM538</f>
        <v>0</v>
      </c>
      <c r="EN538" s="318" t="str">
        <f>IF(EM538=0,"",_xlfn.XLOOKUP(EM538,StatePicklist!$1:$1,StatePicklist!$3:$3,"NA",0))</f>
        <v/>
      </c>
      <c r="EO538" s="297" t="str">
        <f ca="1">IF(RMDF!EN538="", "", IF(ISNUMBER(MATCH(RMDF!EN538, INDIRECT(EN538), 0)), "OK", "Invalid"))</f>
        <v/>
      </c>
      <c r="EP538" s="281"/>
      <c r="EQ538" s="281"/>
      <c r="ER538" s="281"/>
      <c r="ES538" s="281" t="b">
        <f>AND(RMDF!EV538&gt;=0, RMDF!EV538&lt;=1-SUM(RMDF!Z538,RMDF!AG538,RMDF!AN538,RMDF!AU538,RMDF!BB538,RMDF!BI538,RMDF!BP538,RMDF!BW538,RMDF!CD538,RMDF!CK538,RMDF!CR538,RMDF!CY538,RMDF!DF538,RMDF!DM538,RMDF!DT538,RMDF!EA538,RMDF!EH538,RMDF!EO538), RMDF!EV538=ROUND(RMDF!EV538,4))</f>
        <v>1</v>
      </c>
      <c r="ET538" s="317">
        <f>RMDF!ET538</f>
        <v>0</v>
      </c>
      <c r="EU538" s="318" t="str">
        <f>IF(ET538=0,"",_xlfn.XLOOKUP(ET538,StatePicklist!$1:$1,StatePicklist!$3:$3,"NA",0))</f>
        <v/>
      </c>
      <c r="EV538" s="297" t="str">
        <f ca="1">IF(RMDF!EU538="", "", IF(ISNUMBER(MATCH(RMDF!EU538, INDIRECT(EU538), 0)), "OK", "Invalid"))</f>
        <v/>
      </c>
      <c r="EW538" s="281"/>
      <c r="EX538" s="281"/>
      <c r="EY538" s="281"/>
      <c r="EZ538" s="281" t="b">
        <f>AND(RMDF!FC538&gt;=0, RMDF!FC538&lt;=1-SUM(RMDF!Z538,RMDF!AG538,RMDF!AN538,RMDF!AU538,RMDF!BB538,RMDF!BI538,RMDF!BP538,RMDF!BW538,RMDF!CD538,RMDF!CK538,RMDF!CR538,RMDF!CY538,RMDF!DF538,RMDF!DM538,RMDF!DT538,RMDF!EA538,RMDF!EH538,RMDF!EO538,RMDF!EV538), RMDF!FC538=ROUND(RMDF!FC538,4))</f>
        <v>1</v>
      </c>
      <c r="FA538" s="317">
        <f>RMDF!FA538</f>
        <v>0</v>
      </c>
      <c r="FB538" s="318" t="str">
        <f>IF(FA538=0,"",_xlfn.XLOOKUP(FA538,StatePicklist!$1:$1,StatePicklist!$3:$3,"NA",0))</f>
        <v/>
      </c>
      <c r="FC538" s="297" t="str">
        <f ca="1">IF(RMDF!FB538="", "", IF(ISNUMBER(MATCH(RMDF!FB538, INDIRECT(FB538), 0)), "OK", "Invalid"))</f>
        <v/>
      </c>
    </row>
    <row r="539" spans="1:159" s="205" customFormat="1" ht="39.9" customHeight="1" x14ac:dyDescent="0.25">
      <c r="A539" s="206"/>
      <c r="B539" s="196"/>
      <c r="C539" s="197"/>
      <c r="D539" s="198"/>
      <c r="E539" s="199"/>
      <c r="F539" s="200"/>
      <c r="G539" s="201"/>
      <c r="H539" s="292"/>
      <c r="I539" s="305">
        <f>RMDF!I539</f>
        <v>0</v>
      </c>
      <c r="J539" s="305" t="str">
        <f>IF(I539=ProductCode!$B$30,"PDReclPost",IF(OR(I539=ProductCode!$C$30,I539=ProductCode!$E$30,I539=ProductCode!$G$30),"PDPreCon",IF(OR(I539=ProductCode!$D$30,I539=ProductCode!$F$30),"PDNotReclPost","")))</f>
        <v/>
      </c>
      <c r="K539" s="305" t="str">
        <f t="shared" si="30"/>
        <v/>
      </c>
      <c r="L539" s="289"/>
      <c r="M539" s="305" t="str">
        <f t="shared" si="30"/>
        <v/>
      </c>
      <c r="N539" s="289" t="b">
        <f>AND(RMDF!N539&gt;=0, RMDF!N539&lt;=1-RMDF!L539, RMDF!N539=ROUND(RMDF!N539,4))</f>
        <v>1</v>
      </c>
      <c r="O539" s="286" t="str">
        <f>IF(P539="","",IF(I539="","",IF(LEFT(I539,13)="Reclaimed pos",RawMaterialCode!$E$569,RawMaterialCode!$E$568)))</f>
        <v>Reclaimed pre-consumer mixed fibers (RM0578)</v>
      </c>
      <c r="P539" s="295">
        <f t="shared" si="31"/>
        <v>1</v>
      </c>
      <c r="Q539" s="202"/>
      <c r="R539" s="203"/>
      <c r="S539" s="204" t="str">
        <f t="shared" si="32"/>
        <v/>
      </c>
      <c r="T539" s="281"/>
      <c r="U539" s="281"/>
      <c r="V539" s="281"/>
      <c r="W539" s="281"/>
      <c r="X539" s="317">
        <f>RMDF!X539</f>
        <v>0</v>
      </c>
      <c r="Y539" s="318" t="str">
        <f>IF(X539=0,"",_xlfn.XLOOKUP(X539,StatePicklist!$1:$1,StatePicklist!$3:$3,"NA",0))</f>
        <v/>
      </c>
      <c r="Z539" s="297" t="str">
        <f ca="1">IF(RMDF!Y539="", "", IF(ISNUMBER(MATCH(RMDF!Y539, INDIRECT(Y539), 0)), "OK", "Invalid"))</f>
        <v/>
      </c>
      <c r="AA539" s="281"/>
      <c r="AB539" s="281"/>
      <c r="AC539" s="281"/>
      <c r="AD539" s="281" t="b">
        <f>AND(RMDF!AG539&gt;=0, RMDF!AG539&lt;=1-RMDF!Z539, RMDF!AG539=ROUND(RMDF!AG539,4))</f>
        <v>1</v>
      </c>
      <c r="AE539" s="317">
        <f>RMDF!AE539</f>
        <v>0</v>
      </c>
      <c r="AF539" s="318" t="str">
        <f>IF(AE539=0,"",_xlfn.XLOOKUP(AE539,StatePicklist!$1:$1,StatePicklist!$3:$3,"NA",0))</f>
        <v/>
      </c>
      <c r="AG539" s="297" t="str">
        <f ca="1">IF(RMDF!AF539="", "", IF(ISNUMBER(MATCH(RMDF!AF539, INDIRECT(AF539), 0)), "OK", "Invalid"))</f>
        <v/>
      </c>
      <c r="AH539" s="281"/>
      <c r="AI539" s="281"/>
      <c r="AJ539" s="281"/>
      <c r="AK539" s="281" t="b">
        <f>AND(RMDF!AN539&gt;=0, RMDF!AN539&lt;=1-SUM(RMDF!Z539,RMDF!AG539), RMDF!AN539=ROUND(RMDF!AN539,4))</f>
        <v>1</v>
      </c>
      <c r="AL539" s="317">
        <f>RMDF!AL539</f>
        <v>0</v>
      </c>
      <c r="AM539" s="318" t="str">
        <f>IF(AL539=0,"",_xlfn.XLOOKUP(AL539,StatePicklist!$1:$1,StatePicklist!$3:$3,"NA",0))</f>
        <v/>
      </c>
      <c r="AN539" s="297" t="str">
        <f ca="1">IF(RMDF!AM539="", "", IF(ISNUMBER(MATCH(RMDF!AM539, INDIRECT(AM539), 0)), "OK", "Invalid"))</f>
        <v/>
      </c>
      <c r="AO539" s="281"/>
      <c r="AP539" s="281"/>
      <c r="AQ539" s="281"/>
      <c r="AR539" s="281" t="b">
        <f>AND(RMDF!AU539&gt;=0, RMDF!AU539&lt;=1-SUM(RMDF!Z539,RMDF!AG539,RMDF!AN539), RMDF!AU539=ROUND(RMDF!AU539,4))</f>
        <v>1</v>
      </c>
      <c r="AS539" s="317">
        <f>RMDF!AS539</f>
        <v>0</v>
      </c>
      <c r="AT539" s="318" t="str">
        <f>IF(AS539=0,"",_xlfn.XLOOKUP(AS539,StatePicklist!$1:$1,StatePicklist!$3:$3,"NA",0))</f>
        <v/>
      </c>
      <c r="AU539" s="297" t="str">
        <f ca="1">IF(RMDF!AT539="", "", IF(ISNUMBER(MATCH(RMDF!AT539, INDIRECT(AT539), 0)), "OK", "Invalid"))</f>
        <v/>
      </c>
      <c r="AV539" s="281"/>
      <c r="AW539" s="281"/>
      <c r="AX539" s="281"/>
      <c r="AY539" s="281" t="b">
        <f>AND(RMDF!BB539&gt;=0, RMDF!BB539&lt;=1-SUM(RMDF!Z539,RMDF!AG539,RMDF!AN539,RMDF!AU539), RMDF!BB539=ROUND(RMDF!BB539,4))</f>
        <v>1</v>
      </c>
      <c r="AZ539" s="317">
        <f>RMDF!AZ539</f>
        <v>0</v>
      </c>
      <c r="BA539" s="318" t="str">
        <f>IF(AZ539=0,"",_xlfn.XLOOKUP(AZ539,StatePicklist!$1:$1,StatePicklist!$3:$3,"NA",0))</f>
        <v/>
      </c>
      <c r="BB539" s="297" t="str">
        <f ca="1">IF(RMDF!BA539="", "", IF(ISNUMBER(MATCH(RMDF!BA539, INDIRECT(BA539), 0)), "OK", "Invalid"))</f>
        <v/>
      </c>
      <c r="BC539" s="281"/>
      <c r="BD539" s="281"/>
      <c r="BE539" s="281"/>
      <c r="BF539" s="281" t="b">
        <f>AND(RMDF!BI539&gt;=0, RMDF!BI539&lt;=1-SUM(RMDF!Z539,RMDF!AG539,RMDF!AN539,RMDF!AU539,RMDF!BB539), RMDF!BI539=ROUND(RMDF!BI539,4))</f>
        <v>1</v>
      </c>
      <c r="BG539" s="317">
        <f>RMDF!BG539</f>
        <v>0</v>
      </c>
      <c r="BH539" s="318" t="str">
        <f>IF(BG539=0,"",_xlfn.XLOOKUP(BG539,StatePicklist!$1:$1,StatePicklist!$3:$3,"NA",0))</f>
        <v/>
      </c>
      <c r="BI539" s="297" t="str">
        <f ca="1">IF(RMDF!BH539="", "", IF(ISNUMBER(MATCH(RMDF!BH539, INDIRECT(BH539), 0)), "OK", "Invalid"))</f>
        <v/>
      </c>
      <c r="BJ539" s="281"/>
      <c r="BK539" s="281"/>
      <c r="BL539" s="281"/>
      <c r="BM539" s="281" t="b">
        <f>AND(RMDF!BP539&gt;=0, RMDF!BP539&lt;=1-SUM(RMDF!Z539,RMDF!AG539,RMDF!AN539,RMDF!AU539,RMDF!BB539,RMDF!BI539), RMDF!BP539=ROUND(RMDF!BP539,4))</f>
        <v>1</v>
      </c>
      <c r="BN539" s="317">
        <f>RMDF!BN539</f>
        <v>0</v>
      </c>
      <c r="BO539" s="318" t="str">
        <f>IF(BN539=0,"",_xlfn.XLOOKUP(BN539,StatePicklist!$1:$1,StatePicklist!$3:$3,"NA",0))</f>
        <v/>
      </c>
      <c r="BP539" s="297" t="str">
        <f ca="1">IF(RMDF!BO539="", "", IF(ISNUMBER(MATCH(RMDF!BO539, INDIRECT(BO539), 0)), "OK", "Invalid"))</f>
        <v/>
      </c>
      <c r="BQ539" s="281"/>
      <c r="BR539" s="281"/>
      <c r="BS539" s="281"/>
      <c r="BT539" s="281" t="b">
        <f>AND(RMDF!BW539&gt;=0, RMDF!BW539&lt;=1-SUM(RMDF!Z539,RMDF!AG539,RMDF!AN539,RMDF!AU539,RMDF!BB539,RMDF!BI539,RMDF!BP539), RMDF!BW539=ROUND(RMDF!BW539,4))</f>
        <v>1</v>
      </c>
      <c r="BU539" s="317">
        <f>RMDF!BU539</f>
        <v>0</v>
      </c>
      <c r="BV539" s="318" t="str">
        <f>IF(BU539=0,"",_xlfn.XLOOKUP(BU539,StatePicklist!$1:$1,StatePicklist!$3:$3,"NA",0))</f>
        <v/>
      </c>
      <c r="BW539" s="297" t="str">
        <f ca="1">IF(RMDF!BV539="", "", IF(ISNUMBER(MATCH(RMDF!BV539, INDIRECT(BV539), 0)), "OK", "Invalid"))</f>
        <v/>
      </c>
      <c r="BX539" s="281"/>
      <c r="BY539" s="281"/>
      <c r="BZ539" s="281"/>
      <c r="CA539" s="281" t="b">
        <f>AND(RMDF!CD539&gt;=0, RMDF!CD539&lt;=1-SUM(RMDF!Z539,RMDF!AG539,RMDF!AN539,RMDF!AU539,RMDF!BB539,RMDF!BI539,RMDF!BP539,RMDF!BW539), RMDF!CD539=ROUND(RMDF!CD539,4))</f>
        <v>1</v>
      </c>
      <c r="CB539" s="317">
        <f>RMDF!CB539</f>
        <v>0</v>
      </c>
      <c r="CC539" s="318" t="str">
        <f>IF(CB539=0,"",_xlfn.XLOOKUP(CB539,StatePicklist!$1:$1,StatePicklist!$3:$3,"NA",0))</f>
        <v/>
      </c>
      <c r="CD539" s="297" t="str">
        <f ca="1">IF(RMDF!CC539="", "", IF(ISNUMBER(MATCH(RMDF!CC539, INDIRECT(CC539), 0)), "OK", "Invalid"))</f>
        <v/>
      </c>
      <c r="CE539" s="281"/>
      <c r="CF539" s="281"/>
      <c r="CG539" s="281"/>
      <c r="CH539" s="281" t="b">
        <f>AND(RMDF!CK539&gt;=0, RMDF!CK539&lt;=1-SUM(RMDF!Z539,RMDF!AG539,RMDF!AN539,RMDF!AU539,RMDF!BB539,RMDF!BI539,RMDF!BP539,RMDF!BW539,RMDF!CD539), RMDF!CK539=ROUND(RMDF!CK539,4))</f>
        <v>1</v>
      </c>
      <c r="CI539" s="317">
        <f>RMDF!CI539</f>
        <v>0</v>
      </c>
      <c r="CJ539" s="318" t="str">
        <f>IF(CI539=0,"",_xlfn.XLOOKUP(CI539,StatePicklist!$1:$1,StatePicklist!$3:$3,"NA",0))</f>
        <v/>
      </c>
      <c r="CK539" s="297" t="str">
        <f ca="1">IF(RMDF!CJ539="", "", IF(ISNUMBER(MATCH(RMDF!CJ539, INDIRECT(CJ539), 0)), "OK", "Invalid"))</f>
        <v/>
      </c>
      <c r="CL539" s="281"/>
      <c r="CM539" s="281"/>
      <c r="CN539" s="281"/>
      <c r="CO539" s="281" t="b">
        <f>AND(RMDF!CR539&gt;=0, RMDF!CR539&lt;=1-SUM(RMDF!Z539,RMDF!AG539,RMDF!AN539,RMDF!AU539,RMDF!BB539,RMDF!BI539,RMDF!BP539,RMDF!BW539,RMDF!CD539,RMDF!CK539), RMDF!CR539=ROUND(RMDF!CR539,4))</f>
        <v>1</v>
      </c>
      <c r="CP539" s="317">
        <f>RMDF!CP539</f>
        <v>0</v>
      </c>
      <c r="CQ539" s="318" t="str">
        <f>IF(CP539=0,"",_xlfn.XLOOKUP(CP539,StatePicklist!$1:$1,StatePicklist!$3:$3,"NA",0))</f>
        <v/>
      </c>
      <c r="CR539" s="297" t="str">
        <f ca="1">IF(RMDF!CQ539="", "", IF(ISNUMBER(MATCH(RMDF!CQ539, INDIRECT(CQ539), 0)), "OK", "Invalid"))</f>
        <v/>
      </c>
      <c r="CS539" s="281"/>
      <c r="CT539" s="281"/>
      <c r="CU539" s="281"/>
      <c r="CV539" s="281" t="b">
        <f>AND(RMDF!CY539&gt;=0, RMDF!CY539&lt;=1-SUM(RMDF!Z539,RMDF!AG539,RMDF!AN539,RMDF!AU539,RMDF!BB539,RMDF!BI539,RMDF!BP539,RMDF!BW539,RMDF!CD539,RMDF!CK539,RMDF!CR539), RMDF!CY539=ROUND(RMDF!CY539,4))</f>
        <v>1</v>
      </c>
      <c r="CW539" s="317">
        <f>RMDF!CW539</f>
        <v>0</v>
      </c>
      <c r="CX539" s="318" t="str">
        <f>IF(CW539=0,"",_xlfn.XLOOKUP(CW539,StatePicklist!$1:$1,StatePicklist!$3:$3,"NA",0))</f>
        <v/>
      </c>
      <c r="CY539" s="297" t="str">
        <f ca="1">IF(RMDF!CX539="", "", IF(ISNUMBER(MATCH(RMDF!CX539, INDIRECT(CX539), 0)), "OK", "Invalid"))</f>
        <v/>
      </c>
      <c r="CZ539" s="281"/>
      <c r="DA539" s="281"/>
      <c r="DB539" s="281"/>
      <c r="DC539" s="281" t="b">
        <f>AND(RMDF!DF539&gt;=0, RMDF!DF539&lt;=1-SUM(RMDF!Z539,RMDF!AG539,RMDF!AN539,RMDF!AU539,RMDF!BB539,RMDF!BI539,RMDF!BP539,RMDF!BW539,RMDF!CD539,RMDF!CK539,RMDF!CR539,RMDF!CY539), RMDF!DF539=ROUND(RMDF!DF539,4))</f>
        <v>1</v>
      </c>
      <c r="DD539" s="317">
        <f>RMDF!DD539</f>
        <v>0</v>
      </c>
      <c r="DE539" s="318" t="str">
        <f>IF(DD539=0,"",_xlfn.XLOOKUP(DD539,StatePicklist!$1:$1,StatePicklist!$3:$3,"NA",0))</f>
        <v/>
      </c>
      <c r="DF539" s="297" t="str">
        <f ca="1">IF(RMDF!DE539="", "", IF(ISNUMBER(MATCH(RMDF!DE539, INDIRECT(DE539), 0)), "OK", "Invalid"))</f>
        <v/>
      </c>
      <c r="DG539" s="281"/>
      <c r="DH539" s="281"/>
      <c r="DI539" s="281"/>
      <c r="DJ539" s="281" t="b">
        <f>AND(RMDF!DM539&gt;=0, RMDF!DM539&lt;=1-SUM(RMDF!Z539,RMDF!AG539,RMDF!AN539,RMDF!AU539,RMDF!BB539,RMDF!BI539,RMDF!BP539,RMDF!BW539,RMDF!CD539,RMDF!CK539,RMDF!CR539,RMDF!CY539,RMDF!DF539), RMDF!DM539=ROUND(RMDF!DM539,4))</f>
        <v>1</v>
      </c>
      <c r="DK539" s="317">
        <f>RMDF!DK539</f>
        <v>0</v>
      </c>
      <c r="DL539" s="318" t="str">
        <f>IF(DK539=0,"",_xlfn.XLOOKUP(DK539,StatePicklist!$1:$1,StatePicklist!$3:$3,"NA",0))</f>
        <v/>
      </c>
      <c r="DM539" s="297" t="str">
        <f ca="1">IF(RMDF!DL539="", "", IF(ISNUMBER(MATCH(RMDF!DL539, INDIRECT(DL539), 0)), "OK", "Invalid"))</f>
        <v/>
      </c>
      <c r="DN539" s="281"/>
      <c r="DO539" s="281"/>
      <c r="DP539" s="281"/>
      <c r="DQ539" s="281" t="b">
        <f>AND(RMDF!DT539&gt;=0, RMDF!DT539&lt;=1-SUM(RMDF!Z539,RMDF!AG539,RMDF!AN539,RMDF!AU539,RMDF!BB539,RMDF!BI539,RMDF!BP539,RMDF!BW539,RMDF!CD539,RMDF!CK539,RMDF!CR539,RMDF!CY539,RMDF!DF539,RMDF!DM539), RMDF!DT539=ROUND(RMDF!DT539,4))</f>
        <v>1</v>
      </c>
      <c r="DR539" s="317">
        <f>RMDF!DR539</f>
        <v>0</v>
      </c>
      <c r="DS539" s="318" t="str">
        <f>IF(DR539=0,"",_xlfn.XLOOKUP(DR539,StatePicklist!$1:$1,StatePicklist!$3:$3,"NA",0))</f>
        <v/>
      </c>
      <c r="DT539" s="297" t="str">
        <f ca="1">IF(RMDF!DS539="", "", IF(ISNUMBER(MATCH(RMDF!DS539, INDIRECT(DS539), 0)), "OK", "Invalid"))</f>
        <v/>
      </c>
      <c r="DU539" s="281"/>
      <c r="DV539" s="281"/>
      <c r="DW539" s="281"/>
      <c r="DX539" s="281" t="b">
        <f>AND(RMDF!EA539&gt;=0, RMDF!EA539&lt;=1-SUM(RMDF!Z539,RMDF!AG539,RMDF!AN539,RMDF!AU539,RMDF!BB539,RMDF!BI539,RMDF!BP539,RMDF!BW539,RMDF!CD539,RMDF!CK539,RMDF!CR539,RMDF!CY539,RMDF!DF539,RMDF!DM539,RMDF!DT539), RMDF!EA539=ROUND(RMDF!EA539,4))</f>
        <v>1</v>
      </c>
      <c r="DY539" s="317">
        <f>RMDF!DY539</f>
        <v>0</v>
      </c>
      <c r="DZ539" s="318" t="str">
        <f>IF(DY539=0,"",_xlfn.XLOOKUP(DY539,StatePicklist!$1:$1,StatePicklist!$3:$3,"NA",0))</f>
        <v/>
      </c>
      <c r="EA539" s="297" t="str">
        <f ca="1">IF(RMDF!DZ539="", "", IF(ISNUMBER(MATCH(RMDF!DZ539, INDIRECT(DZ539), 0)), "OK", "Invalid"))</f>
        <v/>
      </c>
      <c r="EB539" s="281"/>
      <c r="EC539" s="281"/>
      <c r="ED539" s="281"/>
      <c r="EE539" s="281" t="b">
        <f>AND(RMDF!EH539&gt;=0, RMDF!EH539&lt;=1-SUM(RMDF!Z539,RMDF!AG539,RMDF!AN539,RMDF!AU539,RMDF!BB539,RMDF!BI539,RMDF!BP539,RMDF!BW539,RMDF!CD539,RMDF!CK539,RMDF!CR539,RMDF!CY539,RMDF!DF539,RMDF!DM539,RMDF!DT539,RMDF!EA539), RMDF!EH539=ROUND(RMDF!EH539,4))</f>
        <v>1</v>
      </c>
      <c r="EF539" s="317">
        <f>RMDF!EF539</f>
        <v>0</v>
      </c>
      <c r="EG539" s="318" t="str">
        <f>IF(EF539=0,"",_xlfn.XLOOKUP(EF539,StatePicklist!$1:$1,StatePicklist!$3:$3,"NA",0))</f>
        <v/>
      </c>
      <c r="EH539" s="297" t="str">
        <f ca="1">IF(RMDF!EG539="", "", IF(ISNUMBER(MATCH(RMDF!EG539, INDIRECT(EG539), 0)), "OK", "Invalid"))</f>
        <v/>
      </c>
      <c r="EI539" s="281"/>
      <c r="EJ539" s="281"/>
      <c r="EK539" s="281"/>
      <c r="EL539" s="281" t="b">
        <f>AND(RMDF!EO539&gt;=0, RMDF!EO539&lt;=1-SUM(RMDF!Z539,RMDF!AG539,RMDF!AN539,RMDF!AU539,RMDF!BB539,RMDF!BI539,RMDF!BP539,RMDF!BW539,RMDF!CD539,RMDF!CK539,RMDF!CR539,RMDF!CY539,RMDF!DF539,RMDF!DM539,RMDF!DT539,RMDF!EA539,RMDF!EH539), RMDF!EO539=ROUND(RMDF!EO539,4))</f>
        <v>1</v>
      </c>
      <c r="EM539" s="317">
        <f>RMDF!EM539</f>
        <v>0</v>
      </c>
      <c r="EN539" s="318" t="str">
        <f>IF(EM539=0,"",_xlfn.XLOOKUP(EM539,StatePicklist!$1:$1,StatePicklist!$3:$3,"NA",0))</f>
        <v/>
      </c>
      <c r="EO539" s="297" t="str">
        <f ca="1">IF(RMDF!EN539="", "", IF(ISNUMBER(MATCH(RMDF!EN539, INDIRECT(EN539), 0)), "OK", "Invalid"))</f>
        <v/>
      </c>
      <c r="EP539" s="281"/>
      <c r="EQ539" s="281"/>
      <c r="ER539" s="281"/>
      <c r="ES539" s="281" t="b">
        <f>AND(RMDF!EV539&gt;=0, RMDF!EV539&lt;=1-SUM(RMDF!Z539,RMDF!AG539,RMDF!AN539,RMDF!AU539,RMDF!BB539,RMDF!BI539,RMDF!BP539,RMDF!BW539,RMDF!CD539,RMDF!CK539,RMDF!CR539,RMDF!CY539,RMDF!DF539,RMDF!DM539,RMDF!DT539,RMDF!EA539,RMDF!EH539,RMDF!EO539), RMDF!EV539=ROUND(RMDF!EV539,4))</f>
        <v>1</v>
      </c>
      <c r="ET539" s="317">
        <f>RMDF!ET539</f>
        <v>0</v>
      </c>
      <c r="EU539" s="318" t="str">
        <f>IF(ET539=0,"",_xlfn.XLOOKUP(ET539,StatePicklist!$1:$1,StatePicklist!$3:$3,"NA",0))</f>
        <v/>
      </c>
      <c r="EV539" s="297" t="str">
        <f ca="1">IF(RMDF!EU539="", "", IF(ISNUMBER(MATCH(RMDF!EU539, INDIRECT(EU539), 0)), "OK", "Invalid"))</f>
        <v/>
      </c>
      <c r="EW539" s="281"/>
      <c r="EX539" s="281"/>
      <c r="EY539" s="281"/>
      <c r="EZ539" s="281" t="b">
        <f>AND(RMDF!FC539&gt;=0, RMDF!FC539&lt;=1-SUM(RMDF!Z539,RMDF!AG539,RMDF!AN539,RMDF!AU539,RMDF!BB539,RMDF!BI539,RMDF!BP539,RMDF!BW539,RMDF!CD539,RMDF!CK539,RMDF!CR539,RMDF!CY539,RMDF!DF539,RMDF!DM539,RMDF!DT539,RMDF!EA539,RMDF!EH539,RMDF!EO539,RMDF!EV539), RMDF!FC539=ROUND(RMDF!FC539,4))</f>
        <v>1</v>
      </c>
      <c r="FA539" s="317">
        <f>RMDF!FA539</f>
        <v>0</v>
      </c>
      <c r="FB539" s="318" t="str">
        <f>IF(FA539=0,"",_xlfn.XLOOKUP(FA539,StatePicklist!$1:$1,StatePicklist!$3:$3,"NA",0))</f>
        <v/>
      </c>
      <c r="FC539" s="297" t="str">
        <f ca="1">IF(RMDF!FB539="", "", IF(ISNUMBER(MATCH(RMDF!FB539, INDIRECT(FB539), 0)), "OK", "Invalid"))</f>
        <v/>
      </c>
    </row>
    <row r="540" spans="1:159" s="205" customFormat="1" ht="39.9" customHeight="1" x14ac:dyDescent="0.25">
      <c r="A540" s="206"/>
      <c r="B540" s="196"/>
      <c r="C540" s="197"/>
      <c r="D540" s="198"/>
      <c r="E540" s="199"/>
      <c r="F540" s="200"/>
      <c r="G540" s="201"/>
      <c r="H540" s="292"/>
      <c r="I540" s="305">
        <f>RMDF!I540</f>
        <v>0</v>
      </c>
      <c r="J540" s="305" t="str">
        <f>IF(I540=ProductCode!$B$30,"PDReclPost",IF(OR(I540=ProductCode!$C$30,I540=ProductCode!$E$30,I540=ProductCode!$G$30),"PDPreCon",IF(OR(I540=ProductCode!$D$30,I540=ProductCode!$F$30),"PDNotReclPost","")))</f>
        <v/>
      </c>
      <c r="K540" s="305" t="str">
        <f t="shared" si="30"/>
        <v/>
      </c>
      <c r="L540" s="289"/>
      <c r="M540" s="305" t="str">
        <f t="shared" si="30"/>
        <v/>
      </c>
      <c r="N540" s="289" t="b">
        <f>AND(RMDF!N540&gt;=0, RMDF!N540&lt;=1-RMDF!L540, RMDF!N540=ROUND(RMDF!N540,4))</f>
        <v>1</v>
      </c>
      <c r="O540" s="286" t="str">
        <f>IF(P540="","",IF(I540="","",IF(LEFT(I540,13)="Reclaimed pos",RawMaterialCode!$E$569,RawMaterialCode!$E$568)))</f>
        <v>Reclaimed pre-consumer mixed fibers (RM0578)</v>
      </c>
      <c r="P540" s="295">
        <f t="shared" si="31"/>
        <v>1</v>
      </c>
      <c r="Q540" s="202"/>
      <c r="R540" s="203"/>
      <c r="S540" s="204" t="str">
        <f t="shared" si="32"/>
        <v/>
      </c>
      <c r="T540" s="281"/>
      <c r="U540" s="281"/>
      <c r="V540" s="281"/>
      <c r="W540" s="281"/>
      <c r="X540" s="317">
        <f>RMDF!X540</f>
        <v>0</v>
      </c>
      <c r="Y540" s="318" t="str">
        <f>IF(X540=0,"",_xlfn.XLOOKUP(X540,StatePicklist!$1:$1,StatePicklist!$3:$3,"NA",0))</f>
        <v/>
      </c>
      <c r="Z540" s="297" t="str">
        <f ca="1">IF(RMDF!Y540="", "", IF(ISNUMBER(MATCH(RMDF!Y540, INDIRECT(Y540), 0)), "OK", "Invalid"))</f>
        <v/>
      </c>
      <c r="AA540" s="281"/>
      <c r="AB540" s="281"/>
      <c r="AC540" s="281"/>
      <c r="AD540" s="281" t="b">
        <f>AND(RMDF!AG540&gt;=0, RMDF!AG540&lt;=1-RMDF!Z540, RMDF!AG540=ROUND(RMDF!AG540,4))</f>
        <v>1</v>
      </c>
      <c r="AE540" s="317">
        <f>RMDF!AE540</f>
        <v>0</v>
      </c>
      <c r="AF540" s="318" t="str">
        <f>IF(AE540=0,"",_xlfn.XLOOKUP(AE540,StatePicklist!$1:$1,StatePicklist!$3:$3,"NA",0))</f>
        <v/>
      </c>
      <c r="AG540" s="297" t="str">
        <f ca="1">IF(RMDF!AF540="", "", IF(ISNUMBER(MATCH(RMDF!AF540, INDIRECT(AF540), 0)), "OK", "Invalid"))</f>
        <v/>
      </c>
      <c r="AH540" s="281"/>
      <c r="AI540" s="281"/>
      <c r="AJ540" s="281"/>
      <c r="AK540" s="281" t="b">
        <f>AND(RMDF!AN540&gt;=0, RMDF!AN540&lt;=1-SUM(RMDF!Z540,RMDF!AG540), RMDF!AN540=ROUND(RMDF!AN540,4))</f>
        <v>1</v>
      </c>
      <c r="AL540" s="317">
        <f>RMDF!AL540</f>
        <v>0</v>
      </c>
      <c r="AM540" s="318" t="str">
        <f>IF(AL540=0,"",_xlfn.XLOOKUP(AL540,StatePicklist!$1:$1,StatePicklist!$3:$3,"NA",0))</f>
        <v/>
      </c>
      <c r="AN540" s="297" t="str">
        <f ca="1">IF(RMDF!AM540="", "", IF(ISNUMBER(MATCH(RMDF!AM540, INDIRECT(AM540), 0)), "OK", "Invalid"))</f>
        <v/>
      </c>
      <c r="AO540" s="281"/>
      <c r="AP540" s="281"/>
      <c r="AQ540" s="281"/>
      <c r="AR540" s="281" t="b">
        <f>AND(RMDF!AU540&gt;=0, RMDF!AU540&lt;=1-SUM(RMDF!Z540,RMDF!AG540,RMDF!AN540), RMDF!AU540=ROUND(RMDF!AU540,4))</f>
        <v>1</v>
      </c>
      <c r="AS540" s="317">
        <f>RMDF!AS540</f>
        <v>0</v>
      </c>
      <c r="AT540" s="318" t="str">
        <f>IF(AS540=0,"",_xlfn.XLOOKUP(AS540,StatePicklist!$1:$1,StatePicklist!$3:$3,"NA",0))</f>
        <v/>
      </c>
      <c r="AU540" s="297" t="str">
        <f ca="1">IF(RMDF!AT540="", "", IF(ISNUMBER(MATCH(RMDF!AT540, INDIRECT(AT540), 0)), "OK", "Invalid"))</f>
        <v/>
      </c>
      <c r="AV540" s="281"/>
      <c r="AW540" s="281"/>
      <c r="AX540" s="281"/>
      <c r="AY540" s="281" t="b">
        <f>AND(RMDF!BB540&gt;=0, RMDF!BB540&lt;=1-SUM(RMDF!Z540,RMDF!AG540,RMDF!AN540,RMDF!AU540), RMDF!BB540=ROUND(RMDF!BB540,4))</f>
        <v>1</v>
      </c>
      <c r="AZ540" s="317">
        <f>RMDF!AZ540</f>
        <v>0</v>
      </c>
      <c r="BA540" s="318" t="str">
        <f>IF(AZ540=0,"",_xlfn.XLOOKUP(AZ540,StatePicklist!$1:$1,StatePicklist!$3:$3,"NA",0))</f>
        <v/>
      </c>
      <c r="BB540" s="297" t="str">
        <f ca="1">IF(RMDF!BA540="", "", IF(ISNUMBER(MATCH(RMDF!BA540, INDIRECT(BA540), 0)), "OK", "Invalid"))</f>
        <v/>
      </c>
      <c r="BC540" s="281"/>
      <c r="BD540" s="281"/>
      <c r="BE540" s="281"/>
      <c r="BF540" s="281" t="b">
        <f>AND(RMDF!BI540&gt;=0, RMDF!BI540&lt;=1-SUM(RMDF!Z540,RMDF!AG540,RMDF!AN540,RMDF!AU540,RMDF!BB540), RMDF!BI540=ROUND(RMDF!BI540,4))</f>
        <v>1</v>
      </c>
      <c r="BG540" s="317">
        <f>RMDF!BG540</f>
        <v>0</v>
      </c>
      <c r="BH540" s="318" t="str">
        <f>IF(BG540=0,"",_xlfn.XLOOKUP(BG540,StatePicklist!$1:$1,StatePicklist!$3:$3,"NA",0))</f>
        <v/>
      </c>
      <c r="BI540" s="297" t="str">
        <f ca="1">IF(RMDF!BH540="", "", IF(ISNUMBER(MATCH(RMDF!BH540, INDIRECT(BH540), 0)), "OK", "Invalid"))</f>
        <v/>
      </c>
      <c r="BJ540" s="281"/>
      <c r="BK540" s="281"/>
      <c r="BL540" s="281"/>
      <c r="BM540" s="281" t="b">
        <f>AND(RMDF!BP540&gt;=0, RMDF!BP540&lt;=1-SUM(RMDF!Z540,RMDF!AG540,RMDF!AN540,RMDF!AU540,RMDF!BB540,RMDF!BI540), RMDF!BP540=ROUND(RMDF!BP540,4))</f>
        <v>1</v>
      </c>
      <c r="BN540" s="317">
        <f>RMDF!BN540</f>
        <v>0</v>
      </c>
      <c r="BO540" s="318" t="str">
        <f>IF(BN540=0,"",_xlfn.XLOOKUP(BN540,StatePicklist!$1:$1,StatePicklist!$3:$3,"NA",0))</f>
        <v/>
      </c>
      <c r="BP540" s="297" t="str">
        <f ca="1">IF(RMDF!BO540="", "", IF(ISNUMBER(MATCH(RMDF!BO540, INDIRECT(BO540), 0)), "OK", "Invalid"))</f>
        <v/>
      </c>
      <c r="BQ540" s="281"/>
      <c r="BR540" s="281"/>
      <c r="BS540" s="281"/>
      <c r="BT540" s="281" t="b">
        <f>AND(RMDF!BW540&gt;=0, RMDF!BW540&lt;=1-SUM(RMDF!Z540,RMDF!AG540,RMDF!AN540,RMDF!AU540,RMDF!BB540,RMDF!BI540,RMDF!BP540), RMDF!BW540=ROUND(RMDF!BW540,4))</f>
        <v>1</v>
      </c>
      <c r="BU540" s="317">
        <f>RMDF!BU540</f>
        <v>0</v>
      </c>
      <c r="BV540" s="318" t="str">
        <f>IF(BU540=0,"",_xlfn.XLOOKUP(BU540,StatePicklist!$1:$1,StatePicklist!$3:$3,"NA",0))</f>
        <v/>
      </c>
      <c r="BW540" s="297" t="str">
        <f ca="1">IF(RMDF!BV540="", "", IF(ISNUMBER(MATCH(RMDF!BV540, INDIRECT(BV540), 0)), "OK", "Invalid"))</f>
        <v/>
      </c>
      <c r="BX540" s="281"/>
      <c r="BY540" s="281"/>
      <c r="BZ540" s="281"/>
      <c r="CA540" s="281" t="b">
        <f>AND(RMDF!CD540&gt;=0, RMDF!CD540&lt;=1-SUM(RMDF!Z540,RMDF!AG540,RMDF!AN540,RMDF!AU540,RMDF!BB540,RMDF!BI540,RMDF!BP540,RMDF!BW540), RMDF!CD540=ROUND(RMDF!CD540,4))</f>
        <v>1</v>
      </c>
      <c r="CB540" s="317">
        <f>RMDF!CB540</f>
        <v>0</v>
      </c>
      <c r="CC540" s="318" t="str">
        <f>IF(CB540=0,"",_xlfn.XLOOKUP(CB540,StatePicklist!$1:$1,StatePicklist!$3:$3,"NA",0))</f>
        <v/>
      </c>
      <c r="CD540" s="297" t="str">
        <f ca="1">IF(RMDF!CC540="", "", IF(ISNUMBER(MATCH(RMDF!CC540, INDIRECT(CC540), 0)), "OK", "Invalid"))</f>
        <v/>
      </c>
      <c r="CE540" s="281"/>
      <c r="CF540" s="281"/>
      <c r="CG540" s="281"/>
      <c r="CH540" s="281" t="b">
        <f>AND(RMDF!CK540&gt;=0, RMDF!CK540&lt;=1-SUM(RMDF!Z540,RMDF!AG540,RMDF!AN540,RMDF!AU540,RMDF!BB540,RMDF!BI540,RMDF!BP540,RMDF!BW540,RMDF!CD540), RMDF!CK540=ROUND(RMDF!CK540,4))</f>
        <v>1</v>
      </c>
      <c r="CI540" s="317">
        <f>RMDF!CI540</f>
        <v>0</v>
      </c>
      <c r="CJ540" s="318" t="str">
        <f>IF(CI540=0,"",_xlfn.XLOOKUP(CI540,StatePicklist!$1:$1,StatePicklist!$3:$3,"NA",0))</f>
        <v/>
      </c>
      <c r="CK540" s="297" t="str">
        <f ca="1">IF(RMDF!CJ540="", "", IF(ISNUMBER(MATCH(RMDF!CJ540, INDIRECT(CJ540), 0)), "OK", "Invalid"))</f>
        <v/>
      </c>
      <c r="CL540" s="281"/>
      <c r="CM540" s="281"/>
      <c r="CN540" s="281"/>
      <c r="CO540" s="281" t="b">
        <f>AND(RMDF!CR540&gt;=0, RMDF!CR540&lt;=1-SUM(RMDF!Z540,RMDF!AG540,RMDF!AN540,RMDF!AU540,RMDF!BB540,RMDF!BI540,RMDF!BP540,RMDF!BW540,RMDF!CD540,RMDF!CK540), RMDF!CR540=ROUND(RMDF!CR540,4))</f>
        <v>1</v>
      </c>
      <c r="CP540" s="317">
        <f>RMDF!CP540</f>
        <v>0</v>
      </c>
      <c r="CQ540" s="318" t="str">
        <f>IF(CP540=0,"",_xlfn.XLOOKUP(CP540,StatePicklist!$1:$1,StatePicklist!$3:$3,"NA",0))</f>
        <v/>
      </c>
      <c r="CR540" s="297" t="str">
        <f ca="1">IF(RMDF!CQ540="", "", IF(ISNUMBER(MATCH(RMDF!CQ540, INDIRECT(CQ540), 0)), "OK", "Invalid"))</f>
        <v/>
      </c>
      <c r="CS540" s="281"/>
      <c r="CT540" s="281"/>
      <c r="CU540" s="281"/>
      <c r="CV540" s="281" t="b">
        <f>AND(RMDF!CY540&gt;=0, RMDF!CY540&lt;=1-SUM(RMDF!Z540,RMDF!AG540,RMDF!AN540,RMDF!AU540,RMDF!BB540,RMDF!BI540,RMDF!BP540,RMDF!BW540,RMDF!CD540,RMDF!CK540,RMDF!CR540), RMDF!CY540=ROUND(RMDF!CY540,4))</f>
        <v>1</v>
      </c>
      <c r="CW540" s="317">
        <f>RMDF!CW540</f>
        <v>0</v>
      </c>
      <c r="CX540" s="318" t="str">
        <f>IF(CW540=0,"",_xlfn.XLOOKUP(CW540,StatePicklist!$1:$1,StatePicklist!$3:$3,"NA",0))</f>
        <v/>
      </c>
      <c r="CY540" s="297" t="str">
        <f ca="1">IF(RMDF!CX540="", "", IF(ISNUMBER(MATCH(RMDF!CX540, INDIRECT(CX540), 0)), "OK", "Invalid"))</f>
        <v/>
      </c>
      <c r="CZ540" s="281"/>
      <c r="DA540" s="281"/>
      <c r="DB540" s="281"/>
      <c r="DC540" s="281" t="b">
        <f>AND(RMDF!DF540&gt;=0, RMDF!DF540&lt;=1-SUM(RMDF!Z540,RMDF!AG540,RMDF!AN540,RMDF!AU540,RMDF!BB540,RMDF!BI540,RMDF!BP540,RMDF!BW540,RMDF!CD540,RMDF!CK540,RMDF!CR540,RMDF!CY540), RMDF!DF540=ROUND(RMDF!DF540,4))</f>
        <v>1</v>
      </c>
      <c r="DD540" s="317">
        <f>RMDF!DD540</f>
        <v>0</v>
      </c>
      <c r="DE540" s="318" t="str">
        <f>IF(DD540=0,"",_xlfn.XLOOKUP(DD540,StatePicklist!$1:$1,StatePicklist!$3:$3,"NA",0))</f>
        <v/>
      </c>
      <c r="DF540" s="297" t="str">
        <f ca="1">IF(RMDF!DE540="", "", IF(ISNUMBER(MATCH(RMDF!DE540, INDIRECT(DE540), 0)), "OK", "Invalid"))</f>
        <v/>
      </c>
      <c r="DG540" s="281"/>
      <c r="DH540" s="281"/>
      <c r="DI540" s="281"/>
      <c r="DJ540" s="281" t="b">
        <f>AND(RMDF!DM540&gt;=0, RMDF!DM540&lt;=1-SUM(RMDF!Z540,RMDF!AG540,RMDF!AN540,RMDF!AU540,RMDF!BB540,RMDF!BI540,RMDF!BP540,RMDF!BW540,RMDF!CD540,RMDF!CK540,RMDF!CR540,RMDF!CY540,RMDF!DF540), RMDF!DM540=ROUND(RMDF!DM540,4))</f>
        <v>1</v>
      </c>
      <c r="DK540" s="317">
        <f>RMDF!DK540</f>
        <v>0</v>
      </c>
      <c r="DL540" s="318" t="str">
        <f>IF(DK540=0,"",_xlfn.XLOOKUP(DK540,StatePicklist!$1:$1,StatePicklist!$3:$3,"NA",0))</f>
        <v/>
      </c>
      <c r="DM540" s="297" t="str">
        <f ca="1">IF(RMDF!DL540="", "", IF(ISNUMBER(MATCH(RMDF!DL540, INDIRECT(DL540), 0)), "OK", "Invalid"))</f>
        <v/>
      </c>
      <c r="DN540" s="281"/>
      <c r="DO540" s="281"/>
      <c r="DP540" s="281"/>
      <c r="DQ540" s="281" t="b">
        <f>AND(RMDF!DT540&gt;=0, RMDF!DT540&lt;=1-SUM(RMDF!Z540,RMDF!AG540,RMDF!AN540,RMDF!AU540,RMDF!BB540,RMDF!BI540,RMDF!BP540,RMDF!BW540,RMDF!CD540,RMDF!CK540,RMDF!CR540,RMDF!CY540,RMDF!DF540,RMDF!DM540), RMDF!DT540=ROUND(RMDF!DT540,4))</f>
        <v>1</v>
      </c>
      <c r="DR540" s="317">
        <f>RMDF!DR540</f>
        <v>0</v>
      </c>
      <c r="DS540" s="318" t="str">
        <f>IF(DR540=0,"",_xlfn.XLOOKUP(DR540,StatePicklist!$1:$1,StatePicklist!$3:$3,"NA",0))</f>
        <v/>
      </c>
      <c r="DT540" s="297" t="str">
        <f ca="1">IF(RMDF!DS540="", "", IF(ISNUMBER(MATCH(RMDF!DS540, INDIRECT(DS540), 0)), "OK", "Invalid"))</f>
        <v/>
      </c>
      <c r="DU540" s="281"/>
      <c r="DV540" s="281"/>
      <c r="DW540" s="281"/>
      <c r="DX540" s="281" t="b">
        <f>AND(RMDF!EA540&gt;=0, RMDF!EA540&lt;=1-SUM(RMDF!Z540,RMDF!AG540,RMDF!AN540,RMDF!AU540,RMDF!BB540,RMDF!BI540,RMDF!BP540,RMDF!BW540,RMDF!CD540,RMDF!CK540,RMDF!CR540,RMDF!CY540,RMDF!DF540,RMDF!DM540,RMDF!DT540), RMDF!EA540=ROUND(RMDF!EA540,4))</f>
        <v>1</v>
      </c>
      <c r="DY540" s="317">
        <f>RMDF!DY540</f>
        <v>0</v>
      </c>
      <c r="DZ540" s="318" t="str">
        <f>IF(DY540=0,"",_xlfn.XLOOKUP(DY540,StatePicklist!$1:$1,StatePicklist!$3:$3,"NA",0))</f>
        <v/>
      </c>
      <c r="EA540" s="297" t="str">
        <f ca="1">IF(RMDF!DZ540="", "", IF(ISNUMBER(MATCH(RMDF!DZ540, INDIRECT(DZ540), 0)), "OK", "Invalid"))</f>
        <v/>
      </c>
      <c r="EB540" s="281"/>
      <c r="EC540" s="281"/>
      <c r="ED540" s="281"/>
      <c r="EE540" s="281" t="b">
        <f>AND(RMDF!EH540&gt;=0, RMDF!EH540&lt;=1-SUM(RMDF!Z540,RMDF!AG540,RMDF!AN540,RMDF!AU540,RMDF!BB540,RMDF!BI540,RMDF!BP540,RMDF!BW540,RMDF!CD540,RMDF!CK540,RMDF!CR540,RMDF!CY540,RMDF!DF540,RMDF!DM540,RMDF!DT540,RMDF!EA540), RMDF!EH540=ROUND(RMDF!EH540,4))</f>
        <v>1</v>
      </c>
      <c r="EF540" s="317">
        <f>RMDF!EF540</f>
        <v>0</v>
      </c>
      <c r="EG540" s="318" t="str">
        <f>IF(EF540=0,"",_xlfn.XLOOKUP(EF540,StatePicklist!$1:$1,StatePicklist!$3:$3,"NA",0))</f>
        <v/>
      </c>
      <c r="EH540" s="297" t="str">
        <f ca="1">IF(RMDF!EG540="", "", IF(ISNUMBER(MATCH(RMDF!EG540, INDIRECT(EG540), 0)), "OK", "Invalid"))</f>
        <v/>
      </c>
      <c r="EI540" s="281"/>
      <c r="EJ540" s="281"/>
      <c r="EK540" s="281"/>
      <c r="EL540" s="281" t="b">
        <f>AND(RMDF!EO540&gt;=0, RMDF!EO540&lt;=1-SUM(RMDF!Z540,RMDF!AG540,RMDF!AN540,RMDF!AU540,RMDF!BB540,RMDF!BI540,RMDF!BP540,RMDF!BW540,RMDF!CD540,RMDF!CK540,RMDF!CR540,RMDF!CY540,RMDF!DF540,RMDF!DM540,RMDF!DT540,RMDF!EA540,RMDF!EH540), RMDF!EO540=ROUND(RMDF!EO540,4))</f>
        <v>1</v>
      </c>
      <c r="EM540" s="317">
        <f>RMDF!EM540</f>
        <v>0</v>
      </c>
      <c r="EN540" s="318" t="str">
        <f>IF(EM540=0,"",_xlfn.XLOOKUP(EM540,StatePicklist!$1:$1,StatePicklist!$3:$3,"NA",0))</f>
        <v/>
      </c>
      <c r="EO540" s="297" t="str">
        <f ca="1">IF(RMDF!EN540="", "", IF(ISNUMBER(MATCH(RMDF!EN540, INDIRECT(EN540), 0)), "OK", "Invalid"))</f>
        <v/>
      </c>
      <c r="EP540" s="281"/>
      <c r="EQ540" s="281"/>
      <c r="ER540" s="281"/>
      <c r="ES540" s="281" t="b">
        <f>AND(RMDF!EV540&gt;=0, RMDF!EV540&lt;=1-SUM(RMDF!Z540,RMDF!AG540,RMDF!AN540,RMDF!AU540,RMDF!BB540,RMDF!BI540,RMDF!BP540,RMDF!BW540,RMDF!CD540,RMDF!CK540,RMDF!CR540,RMDF!CY540,RMDF!DF540,RMDF!DM540,RMDF!DT540,RMDF!EA540,RMDF!EH540,RMDF!EO540), RMDF!EV540=ROUND(RMDF!EV540,4))</f>
        <v>1</v>
      </c>
      <c r="ET540" s="317">
        <f>RMDF!ET540</f>
        <v>0</v>
      </c>
      <c r="EU540" s="318" t="str">
        <f>IF(ET540=0,"",_xlfn.XLOOKUP(ET540,StatePicklist!$1:$1,StatePicklist!$3:$3,"NA",0))</f>
        <v/>
      </c>
      <c r="EV540" s="297" t="str">
        <f ca="1">IF(RMDF!EU540="", "", IF(ISNUMBER(MATCH(RMDF!EU540, INDIRECT(EU540), 0)), "OK", "Invalid"))</f>
        <v/>
      </c>
      <c r="EW540" s="281"/>
      <c r="EX540" s="281"/>
      <c r="EY540" s="281"/>
      <c r="EZ540" s="281" t="b">
        <f>AND(RMDF!FC540&gt;=0, RMDF!FC540&lt;=1-SUM(RMDF!Z540,RMDF!AG540,RMDF!AN540,RMDF!AU540,RMDF!BB540,RMDF!BI540,RMDF!BP540,RMDF!BW540,RMDF!CD540,RMDF!CK540,RMDF!CR540,RMDF!CY540,RMDF!DF540,RMDF!DM540,RMDF!DT540,RMDF!EA540,RMDF!EH540,RMDF!EO540,RMDF!EV540), RMDF!FC540=ROUND(RMDF!FC540,4))</f>
        <v>1</v>
      </c>
      <c r="FA540" s="317">
        <f>RMDF!FA540</f>
        <v>0</v>
      </c>
      <c r="FB540" s="318" t="str">
        <f>IF(FA540=0,"",_xlfn.XLOOKUP(FA540,StatePicklist!$1:$1,StatePicklist!$3:$3,"NA",0))</f>
        <v/>
      </c>
      <c r="FC540" s="297" t="str">
        <f ca="1">IF(RMDF!FB540="", "", IF(ISNUMBER(MATCH(RMDF!FB540, INDIRECT(FB540), 0)), "OK", "Invalid"))</f>
        <v/>
      </c>
    </row>
    <row r="541" spans="1:159" s="205" customFormat="1" ht="39.9" customHeight="1" x14ac:dyDescent="0.25">
      <c r="A541" s="206"/>
      <c r="B541" s="196"/>
      <c r="C541" s="197"/>
      <c r="D541" s="198"/>
      <c r="E541" s="199"/>
      <c r="F541" s="200"/>
      <c r="G541" s="201"/>
      <c r="H541" s="292"/>
      <c r="I541" s="305">
        <f>RMDF!I541</f>
        <v>0</v>
      </c>
      <c r="J541" s="305" t="str">
        <f>IF(I541=ProductCode!$B$30,"PDReclPost",IF(OR(I541=ProductCode!$C$30,I541=ProductCode!$E$30,I541=ProductCode!$G$30),"PDPreCon",IF(OR(I541=ProductCode!$D$30,I541=ProductCode!$F$30),"PDNotReclPost","")))</f>
        <v/>
      </c>
      <c r="K541" s="305" t="str">
        <f t="shared" si="30"/>
        <v/>
      </c>
      <c r="L541" s="289"/>
      <c r="M541" s="305" t="str">
        <f t="shared" si="30"/>
        <v/>
      </c>
      <c r="N541" s="289" t="b">
        <f>AND(RMDF!N541&gt;=0, RMDF!N541&lt;=1-RMDF!L541, RMDF!N541=ROUND(RMDF!N541,4))</f>
        <v>1</v>
      </c>
      <c r="O541" s="286" t="str">
        <f>IF(P541="","",IF(I541="","",IF(LEFT(I541,13)="Reclaimed pos",RawMaterialCode!$E$569,RawMaterialCode!$E$568)))</f>
        <v>Reclaimed pre-consumer mixed fibers (RM0578)</v>
      </c>
      <c r="P541" s="295">
        <f t="shared" si="31"/>
        <v>1</v>
      </c>
      <c r="Q541" s="202"/>
      <c r="R541" s="203"/>
      <c r="S541" s="204" t="str">
        <f t="shared" si="32"/>
        <v/>
      </c>
      <c r="T541" s="281"/>
      <c r="U541" s="281"/>
      <c r="V541" s="281"/>
      <c r="W541" s="281"/>
      <c r="X541" s="317">
        <f>RMDF!X541</f>
        <v>0</v>
      </c>
      <c r="Y541" s="318" t="str">
        <f>IF(X541=0,"",_xlfn.XLOOKUP(X541,StatePicklist!$1:$1,StatePicklist!$3:$3,"NA",0))</f>
        <v/>
      </c>
      <c r="Z541" s="297" t="str">
        <f ca="1">IF(RMDF!Y541="", "", IF(ISNUMBER(MATCH(RMDF!Y541, INDIRECT(Y541), 0)), "OK", "Invalid"))</f>
        <v/>
      </c>
      <c r="AA541" s="281"/>
      <c r="AB541" s="281"/>
      <c r="AC541" s="281"/>
      <c r="AD541" s="281" t="b">
        <f>AND(RMDF!AG541&gt;=0, RMDF!AG541&lt;=1-RMDF!Z541, RMDF!AG541=ROUND(RMDF!AG541,4))</f>
        <v>1</v>
      </c>
      <c r="AE541" s="317">
        <f>RMDF!AE541</f>
        <v>0</v>
      </c>
      <c r="AF541" s="318" t="str">
        <f>IF(AE541=0,"",_xlfn.XLOOKUP(AE541,StatePicklist!$1:$1,StatePicklist!$3:$3,"NA",0))</f>
        <v/>
      </c>
      <c r="AG541" s="297" t="str">
        <f ca="1">IF(RMDF!AF541="", "", IF(ISNUMBER(MATCH(RMDF!AF541, INDIRECT(AF541), 0)), "OK", "Invalid"))</f>
        <v/>
      </c>
      <c r="AH541" s="281"/>
      <c r="AI541" s="281"/>
      <c r="AJ541" s="281"/>
      <c r="AK541" s="281" t="b">
        <f>AND(RMDF!AN541&gt;=0, RMDF!AN541&lt;=1-SUM(RMDF!Z541,RMDF!AG541), RMDF!AN541=ROUND(RMDF!AN541,4))</f>
        <v>1</v>
      </c>
      <c r="AL541" s="317">
        <f>RMDF!AL541</f>
        <v>0</v>
      </c>
      <c r="AM541" s="318" t="str">
        <f>IF(AL541=0,"",_xlfn.XLOOKUP(AL541,StatePicklist!$1:$1,StatePicklist!$3:$3,"NA",0))</f>
        <v/>
      </c>
      <c r="AN541" s="297" t="str">
        <f ca="1">IF(RMDF!AM541="", "", IF(ISNUMBER(MATCH(RMDF!AM541, INDIRECT(AM541), 0)), "OK", "Invalid"))</f>
        <v/>
      </c>
      <c r="AO541" s="281"/>
      <c r="AP541" s="281"/>
      <c r="AQ541" s="281"/>
      <c r="AR541" s="281" t="b">
        <f>AND(RMDF!AU541&gt;=0, RMDF!AU541&lt;=1-SUM(RMDF!Z541,RMDF!AG541,RMDF!AN541), RMDF!AU541=ROUND(RMDF!AU541,4))</f>
        <v>1</v>
      </c>
      <c r="AS541" s="317">
        <f>RMDF!AS541</f>
        <v>0</v>
      </c>
      <c r="AT541" s="318" t="str">
        <f>IF(AS541=0,"",_xlfn.XLOOKUP(AS541,StatePicklist!$1:$1,StatePicklist!$3:$3,"NA",0))</f>
        <v/>
      </c>
      <c r="AU541" s="297" t="str">
        <f ca="1">IF(RMDF!AT541="", "", IF(ISNUMBER(MATCH(RMDF!AT541, INDIRECT(AT541), 0)), "OK", "Invalid"))</f>
        <v/>
      </c>
      <c r="AV541" s="281"/>
      <c r="AW541" s="281"/>
      <c r="AX541" s="281"/>
      <c r="AY541" s="281" t="b">
        <f>AND(RMDF!BB541&gt;=0, RMDF!BB541&lt;=1-SUM(RMDF!Z541,RMDF!AG541,RMDF!AN541,RMDF!AU541), RMDF!BB541=ROUND(RMDF!BB541,4))</f>
        <v>1</v>
      </c>
      <c r="AZ541" s="317">
        <f>RMDF!AZ541</f>
        <v>0</v>
      </c>
      <c r="BA541" s="318" t="str">
        <f>IF(AZ541=0,"",_xlfn.XLOOKUP(AZ541,StatePicklist!$1:$1,StatePicklist!$3:$3,"NA",0))</f>
        <v/>
      </c>
      <c r="BB541" s="297" t="str">
        <f ca="1">IF(RMDF!BA541="", "", IF(ISNUMBER(MATCH(RMDF!BA541, INDIRECT(BA541), 0)), "OK", "Invalid"))</f>
        <v/>
      </c>
      <c r="BC541" s="281"/>
      <c r="BD541" s="281"/>
      <c r="BE541" s="281"/>
      <c r="BF541" s="281" t="b">
        <f>AND(RMDF!BI541&gt;=0, RMDF!BI541&lt;=1-SUM(RMDF!Z541,RMDF!AG541,RMDF!AN541,RMDF!AU541,RMDF!BB541), RMDF!BI541=ROUND(RMDF!BI541,4))</f>
        <v>1</v>
      </c>
      <c r="BG541" s="317">
        <f>RMDF!BG541</f>
        <v>0</v>
      </c>
      <c r="BH541" s="318" t="str">
        <f>IF(BG541=0,"",_xlfn.XLOOKUP(BG541,StatePicklist!$1:$1,StatePicklist!$3:$3,"NA",0))</f>
        <v/>
      </c>
      <c r="BI541" s="297" t="str">
        <f ca="1">IF(RMDF!BH541="", "", IF(ISNUMBER(MATCH(RMDF!BH541, INDIRECT(BH541), 0)), "OK", "Invalid"))</f>
        <v/>
      </c>
      <c r="BJ541" s="281"/>
      <c r="BK541" s="281"/>
      <c r="BL541" s="281"/>
      <c r="BM541" s="281" t="b">
        <f>AND(RMDF!BP541&gt;=0, RMDF!BP541&lt;=1-SUM(RMDF!Z541,RMDF!AG541,RMDF!AN541,RMDF!AU541,RMDF!BB541,RMDF!BI541), RMDF!BP541=ROUND(RMDF!BP541,4))</f>
        <v>1</v>
      </c>
      <c r="BN541" s="317">
        <f>RMDF!BN541</f>
        <v>0</v>
      </c>
      <c r="BO541" s="318" t="str">
        <f>IF(BN541=0,"",_xlfn.XLOOKUP(BN541,StatePicklist!$1:$1,StatePicklist!$3:$3,"NA",0))</f>
        <v/>
      </c>
      <c r="BP541" s="297" t="str">
        <f ca="1">IF(RMDF!BO541="", "", IF(ISNUMBER(MATCH(RMDF!BO541, INDIRECT(BO541), 0)), "OK", "Invalid"))</f>
        <v/>
      </c>
      <c r="BQ541" s="281"/>
      <c r="BR541" s="281"/>
      <c r="BS541" s="281"/>
      <c r="BT541" s="281" t="b">
        <f>AND(RMDF!BW541&gt;=0, RMDF!BW541&lt;=1-SUM(RMDF!Z541,RMDF!AG541,RMDF!AN541,RMDF!AU541,RMDF!BB541,RMDF!BI541,RMDF!BP541), RMDF!BW541=ROUND(RMDF!BW541,4))</f>
        <v>1</v>
      </c>
      <c r="BU541" s="317">
        <f>RMDF!BU541</f>
        <v>0</v>
      </c>
      <c r="BV541" s="318" t="str">
        <f>IF(BU541=0,"",_xlfn.XLOOKUP(BU541,StatePicklist!$1:$1,StatePicklist!$3:$3,"NA",0))</f>
        <v/>
      </c>
      <c r="BW541" s="297" t="str">
        <f ca="1">IF(RMDF!BV541="", "", IF(ISNUMBER(MATCH(RMDF!BV541, INDIRECT(BV541), 0)), "OK", "Invalid"))</f>
        <v/>
      </c>
      <c r="BX541" s="281"/>
      <c r="BY541" s="281"/>
      <c r="BZ541" s="281"/>
      <c r="CA541" s="281" t="b">
        <f>AND(RMDF!CD541&gt;=0, RMDF!CD541&lt;=1-SUM(RMDF!Z541,RMDF!AG541,RMDF!AN541,RMDF!AU541,RMDF!BB541,RMDF!BI541,RMDF!BP541,RMDF!BW541), RMDF!CD541=ROUND(RMDF!CD541,4))</f>
        <v>1</v>
      </c>
      <c r="CB541" s="317">
        <f>RMDF!CB541</f>
        <v>0</v>
      </c>
      <c r="CC541" s="318" t="str">
        <f>IF(CB541=0,"",_xlfn.XLOOKUP(CB541,StatePicklist!$1:$1,StatePicklist!$3:$3,"NA",0))</f>
        <v/>
      </c>
      <c r="CD541" s="297" t="str">
        <f ca="1">IF(RMDF!CC541="", "", IF(ISNUMBER(MATCH(RMDF!CC541, INDIRECT(CC541), 0)), "OK", "Invalid"))</f>
        <v/>
      </c>
      <c r="CE541" s="281"/>
      <c r="CF541" s="281"/>
      <c r="CG541" s="281"/>
      <c r="CH541" s="281" t="b">
        <f>AND(RMDF!CK541&gt;=0, RMDF!CK541&lt;=1-SUM(RMDF!Z541,RMDF!AG541,RMDF!AN541,RMDF!AU541,RMDF!BB541,RMDF!BI541,RMDF!BP541,RMDF!BW541,RMDF!CD541), RMDF!CK541=ROUND(RMDF!CK541,4))</f>
        <v>1</v>
      </c>
      <c r="CI541" s="317">
        <f>RMDF!CI541</f>
        <v>0</v>
      </c>
      <c r="CJ541" s="318" t="str">
        <f>IF(CI541=0,"",_xlfn.XLOOKUP(CI541,StatePicklist!$1:$1,StatePicklist!$3:$3,"NA",0))</f>
        <v/>
      </c>
      <c r="CK541" s="297" t="str">
        <f ca="1">IF(RMDF!CJ541="", "", IF(ISNUMBER(MATCH(RMDF!CJ541, INDIRECT(CJ541), 0)), "OK", "Invalid"))</f>
        <v/>
      </c>
      <c r="CL541" s="281"/>
      <c r="CM541" s="281"/>
      <c r="CN541" s="281"/>
      <c r="CO541" s="281" t="b">
        <f>AND(RMDF!CR541&gt;=0, RMDF!CR541&lt;=1-SUM(RMDF!Z541,RMDF!AG541,RMDF!AN541,RMDF!AU541,RMDF!BB541,RMDF!BI541,RMDF!BP541,RMDF!BW541,RMDF!CD541,RMDF!CK541), RMDF!CR541=ROUND(RMDF!CR541,4))</f>
        <v>1</v>
      </c>
      <c r="CP541" s="317">
        <f>RMDF!CP541</f>
        <v>0</v>
      </c>
      <c r="CQ541" s="318" t="str">
        <f>IF(CP541=0,"",_xlfn.XLOOKUP(CP541,StatePicklist!$1:$1,StatePicklist!$3:$3,"NA",0))</f>
        <v/>
      </c>
      <c r="CR541" s="297" t="str">
        <f ca="1">IF(RMDF!CQ541="", "", IF(ISNUMBER(MATCH(RMDF!CQ541, INDIRECT(CQ541), 0)), "OK", "Invalid"))</f>
        <v/>
      </c>
      <c r="CS541" s="281"/>
      <c r="CT541" s="281"/>
      <c r="CU541" s="281"/>
      <c r="CV541" s="281" t="b">
        <f>AND(RMDF!CY541&gt;=0, RMDF!CY541&lt;=1-SUM(RMDF!Z541,RMDF!AG541,RMDF!AN541,RMDF!AU541,RMDF!BB541,RMDF!BI541,RMDF!BP541,RMDF!BW541,RMDF!CD541,RMDF!CK541,RMDF!CR541), RMDF!CY541=ROUND(RMDF!CY541,4))</f>
        <v>1</v>
      </c>
      <c r="CW541" s="317">
        <f>RMDF!CW541</f>
        <v>0</v>
      </c>
      <c r="CX541" s="318" t="str">
        <f>IF(CW541=0,"",_xlfn.XLOOKUP(CW541,StatePicklist!$1:$1,StatePicklist!$3:$3,"NA",0))</f>
        <v/>
      </c>
      <c r="CY541" s="297" t="str">
        <f ca="1">IF(RMDF!CX541="", "", IF(ISNUMBER(MATCH(RMDF!CX541, INDIRECT(CX541), 0)), "OK", "Invalid"))</f>
        <v/>
      </c>
      <c r="CZ541" s="281"/>
      <c r="DA541" s="281"/>
      <c r="DB541" s="281"/>
      <c r="DC541" s="281" t="b">
        <f>AND(RMDF!DF541&gt;=0, RMDF!DF541&lt;=1-SUM(RMDF!Z541,RMDF!AG541,RMDF!AN541,RMDF!AU541,RMDF!BB541,RMDF!BI541,RMDF!BP541,RMDF!BW541,RMDF!CD541,RMDF!CK541,RMDF!CR541,RMDF!CY541), RMDF!DF541=ROUND(RMDF!DF541,4))</f>
        <v>1</v>
      </c>
      <c r="DD541" s="317">
        <f>RMDF!DD541</f>
        <v>0</v>
      </c>
      <c r="DE541" s="318" t="str">
        <f>IF(DD541=0,"",_xlfn.XLOOKUP(DD541,StatePicklist!$1:$1,StatePicklist!$3:$3,"NA",0))</f>
        <v/>
      </c>
      <c r="DF541" s="297" t="str">
        <f ca="1">IF(RMDF!DE541="", "", IF(ISNUMBER(MATCH(RMDF!DE541, INDIRECT(DE541), 0)), "OK", "Invalid"))</f>
        <v/>
      </c>
      <c r="DG541" s="281"/>
      <c r="DH541" s="281"/>
      <c r="DI541" s="281"/>
      <c r="DJ541" s="281" t="b">
        <f>AND(RMDF!DM541&gt;=0, RMDF!DM541&lt;=1-SUM(RMDF!Z541,RMDF!AG541,RMDF!AN541,RMDF!AU541,RMDF!BB541,RMDF!BI541,RMDF!BP541,RMDF!BW541,RMDF!CD541,RMDF!CK541,RMDF!CR541,RMDF!CY541,RMDF!DF541), RMDF!DM541=ROUND(RMDF!DM541,4))</f>
        <v>1</v>
      </c>
      <c r="DK541" s="317">
        <f>RMDF!DK541</f>
        <v>0</v>
      </c>
      <c r="DL541" s="318" t="str">
        <f>IF(DK541=0,"",_xlfn.XLOOKUP(DK541,StatePicklist!$1:$1,StatePicklist!$3:$3,"NA",0))</f>
        <v/>
      </c>
      <c r="DM541" s="297" t="str">
        <f ca="1">IF(RMDF!DL541="", "", IF(ISNUMBER(MATCH(RMDF!DL541, INDIRECT(DL541), 0)), "OK", "Invalid"))</f>
        <v/>
      </c>
      <c r="DN541" s="281"/>
      <c r="DO541" s="281"/>
      <c r="DP541" s="281"/>
      <c r="DQ541" s="281" t="b">
        <f>AND(RMDF!DT541&gt;=0, RMDF!DT541&lt;=1-SUM(RMDF!Z541,RMDF!AG541,RMDF!AN541,RMDF!AU541,RMDF!BB541,RMDF!BI541,RMDF!BP541,RMDF!BW541,RMDF!CD541,RMDF!CK541,RMDF!CR541,RMDF!CY541,RMDF!DF541,RMDF!DM541), RMDF!DT541=ROUND(RMDF!DT541,4))</f>
        <v>1</v>
      </c>
      <c r="DR541" s="317">
        <f>RMDF!DR541</f>
        <v>0</v>
      </c>
      <c r="DS541" s="318" t="str">
        <f>IF(DR541=0,"",_xlfn.XLOOKUP(DR541,StatePicklist!$1:$1,StatePicklist!$3:$3,"NA",0))</f>
        <v/>
      </c>
      <c r="DT541" s="297" t="str">
        <f ca="1">IF(RMDF!DS541="", "", IF(ISNUMBER(MATCH(RMDF!DS541, INDIRECT(DS541), 0)), "OK", "Invalid"))</f>
        <v/>
      </c>
      <c r="DU541" s="281"/>
      <c r="DV541" s="281"/>
      <c r="DW541" s="281"/>
      <c r="DX541" s="281" t="b">
        <f>AND(RMDF!EA541&gt;=0, RMDF!EA541&lt;=1-SUM(RMDF!Z541,RMDF!AG541,RMDF!AN541,RMDF!AU541,RMDF!BB541,RMDF!BI541,RMDF!BP541,RMDF!BW541,RMDF!CD541,RMDF!CK541,RMDF!CR541,RMDF!CY541,RMDF!DF541,RMDF!DM541,RMDF!DT541), RMDF!EA541=ROUND(RMDF!EA541,4))</f>
        <v>1</v>
      </c>
      <c r="DY541" s="317">
        <f>RMDF!DY541</f>
        <v>0</v>
      </c>
      <c r="DZ541" s="318" t="str">
        <f>IF(DY541=0,"",_xlfn.XLOOKUP(DY541,StatePicklist!$1:$1,StatePicklist!$3:$3,"NA",0))</f>
        <v/>
      </c>
      <c r="EA541" s="297" t="str">
        <f ca="1">IF(RMDF!DZ541="", "", IF(ISNUMBER(MATCH(RMDF!DZ541, INDIRECT(DZ541), 0)), "OK", "Invalid"))</f>
        <v/>
      </c>
      <c r="EB541" s="281"/>
      <c r="EC541" s="281"/>
      <c r="ED541" s="281"/>
      <c r="EE541" s="281" t="b">
        <f>AND(RMDF!EH541&gt;=0, RMDF!EH541&lt;=1-SUM(RMDF!Z541,RMDF!AG541,RMDF!AN541,RMDF!AU541,RMDF!BB541,RMDF!BI541,RMDF!BP541,RMDF!BW541,RMDF!CD541,RMDF!CK541,RMDF!CR541,RMDF!CY541,RMDF!DF541,RMDF!DM541,RMDF!DT541,RMDF!EA541), RMDF!EH541=ROUND(RMDF!EH541,4))</f>
        <v>1</v>
      </c>
      <c r="EF541" s="317">
        <f>RMDF!EF541</f>
        <v>0</v>
      </c>
      <c r="EG541" s="318" t="str">
        <f>IF(EF541=0,"",_xlfn.XLOOKUP(EF541,StatePicklist!$1:$1,StatePicklist!$3:$3,"NA",0))</f>
        <v/>
      </c>
      <c r="EH541" s="297" t="str">
        <f ca="1">IF(RMDF!EG541="", "", IF(ISNUMBER(MATCH(RMDF!EG541, INDIRECT(EG541), 0)), "OK", "Invalid"))</f>
        <v/>
      </c>
      <c r="EI541" s="281"/>
      <c r="EJ541" s="281"/>
      <c r="EK541" s="281"/>
      <c r="EL541" s="281" t="b">
        <f>AND(RMDF!EO541&gt;=0, RMDF!EO541&lt;=1-SUM(RMDF!Z541,RMDF!AG541,RMDF!AN541,RMDF!AU541,RMDF!BB541,RMDF!BI541,RMDF!BP541,RMDF!BW541,RMDF!CD541,RMDF!CK541,RMDF!CR541,RMDF!CY541,RMDF!DF541,RMDF!DM541,RMDF!DT541,RMDF!EA541,RMDF!EH541), RMDF!EO541=ROUND(RMDF!EO541,4))</f>
        <v>1</v>
      </c>
      <c r="EM541" s="317">
        <f>RMDF!EM541</f>
        <v>0</v>
      </c>
      <c r="EN541" s="318" t="str">
        <f>IF(EM541=0,"",_xlfn.XLOOKUP(EM541,StatePicklist!$1:$1,StatePicklist!$3:$3,"NA",0))</f>
        <v/>
      </c>
      <c r="EO541" s="297" t="str">
        <f ca="1">IF(RMDF!EN541="", "", IF(ISNUMBER(MATCH(RMDF!EN541, INDIRECT(EN541), 0)), "OK", "Invalid"))</f>
        <v/>
      </c>
      <c r="EP541" s="281"/>
      <c r="EQ541" s="281"/>
      <c r="ER541" s="281"/>
      <c r="ES541" s="281" t="b">
        <f>AND(RMDF!EV541&gt;=0, RMDF!EV541&lt;=1-SUM(RMDF!Z541,RMDF!AG541,RMDF!AN541,RMDF!AU541,RMDF!BB541,RMDF!BI541,RMDF!BP541,RMDF!BW541,RMDF!CD541,RMDF!CK541,RMDF!CR541,RMDF!CY541,RMDF!DF541,RMDF!DM541,RMDF!DT541,RMDF!EA541,RMDF!EH541,RMDF!EO541), RMDF!EV541=ROUND(RMDF!EV541,4))</f>
        <v>1</v>
      </c>
      <c r="ET541" s="317">
        <f>RMDF!ET541</f>
        <v>0</v>
      </c>
      <c r="EU541" s="318" t="str">
        <f>IF(ET541=0,"",_xlfn.XLOOKUP(ET541,StatePicklist!$1:$1,StatePicklist!$3:$3,"NA",0))</f>
        <v/>
      </c>
      <c r="EV541" s="297" t="str">
        <f ca="1">IF(RMDF!EU541="", "", IF(ISNUMBER(MATCH(RMDF!EU541, INDIRECT(EU541), 0)), "OK", "Invalid"))</f>
        <v/>
      </c>
      <c r="EW541" s="281"/>
      <c r="EX541" s="281"/>
      <c r="EY541" s="281"/>
      <c r="EZ541" s="281" t="b">
        <f>AND(RMDF!FC541&gt;=0, RMDF!FC541&lt;=1-SUM(RMDF!Z541,RMDF!AG541,RMDF!AN541,RMDF!AU541,RMDF!BB541,RMDF!BI541,RMDF!BP541,RMDF!BW541,RMDF!CD541,RMDF!CK541,RMDF!CR541,RMDF!CY541,RMDF!DF541,RMDF!DM541,RMDF!DT541,RMDF!EA541,RMDF!EH541,RMDF!EO541,RMDF!EV541), RMDF!FC541=ROUND(RMDF!FC541,4))</f>
        <v>1</v>
      </c>
      <c r="FA541" s="317">
        <f>RMDF!FA541</f>
        <v>0</v>
      </c>
      <c r="FB541" s="318" t="str">
        <f>IF(FA541=0,"",_xlfn.XLOOKUP(FA541,StatePicklist!$1:$1,StatePicklist!$3:$3,"NA",0))</f>
        <v/>
      </c>
      <c r="FC541" s="297" t="str">
        <f ca="1">IF(RMDF!FB541="", "", IF(ISNUMBER(MATCH(RMDF!FB541, INDIRECT(FB541), 0)), "OK", "Invalid"))</f>
        <v/>
      </c>
    </row>
    <row r="542" spans="1:159" s="205" customFormat="1" ht="39.9" customHeight="1" x14ac:dyDescent="0.25">
      <c r="A542" s="206"/>
      <c r="B542" s="196"/>
      <c r="C542" s="197"/>
      <c r="D542" s="198"/>
      <c r="E542" s="199"/>
      <c r="F542" s="200"/>
      <c r="G542" s="201"/>
      <c r="H542" s="292"/>
      <c r="I542" s="305">
        <f>RMDF!I542</f>
        <v>0</v>
      </c>
      <c r="J542" s="305" t="str">
        <f>IF(I542=ProductCode!$B$30,"PDReclPost",IF(OR(I542=ProductCode!$C$30,I542=ProductCode!$E$30,I542=ProductCode!$G$30),"PDPreCon",IF(OR(I542=ProductCode!$D$30,I542=ProductCode!$F$30),"PDNotReclPost","")))</f>
        <v/>
      </c>
      <c r="K542" s="305" t="str">
        <f t="shared" si="30"/>
        <v/>
      </c>
      <c r="L542" s="289"/>
      <c r="M542" s="305" t="str">
        <f t="shared" si="30"/>
        <v/>
      </c>
      <c r="N542" s="289" t="b">
        <f>AND(RMDF!N542&gt;=0, RMDF!N542&lt;=1-RMDF!L542, RMDF!N542=ROUND(RMDF!N542,4))</f>
        <v>1</v>
      </c>
      <c r="O542" s="286" t="str">
        <f>IF(P542="","",IF(I542="","",IF(LEFT(I542,13)="Reclaimed pos",RawMaterialCode!$E$569,RawMaterialCode!$E$568)))</f>
        <v>Reclaimed pre-consumer mixed fibers (RM0578)</v>
      </c>
      <c r="P542" s="295">
        <f t="shared" si="31"/>
        <v>1</v>
      </c>
      <c r="Q542" s="202"/>
      <c r="R542" s="203"/>
      <c r="S542" s="204" t="str">
        <f t="shared" si="32"/>
        <v/>
      </c>
      <c r="T542" s="281"/>
      <c r="U542" s="281"/>
      <c r="V542" s="281"/>
      <c r="W542" s="281"/>
      <c r="X542" s="317">
        <f>RMDF!X542</f>
        <v>0</v>
      </c>
      <c r="Y542" s="318" t="str">
        <f>IF(X542=0,"",_xlfn.XLOOKUP(X542,StatePicklist!$1:$1,StatePicklist!$3:$3,"NA",0))</f>
        <v/>
      </c>
      <c r="Z542" s="297" t="str">
        <f ca="1">IF(RMDF!Y542="", "", IF(ISNUMBER(MATCH(RMDF!Y542, INDIRECT(Y542), 0)), "OK", "Invalid"))</f>
        <v/>
      </c>
      <c r="AA542" s="281"/>
      <c r="AB542" s="281"/>
      <c r="AC542" s="281"/>
      <c r="AD542" s="281" t="b">
        <f>AND(RMDF!AG542&gt;=0, RMDF!AG542&lt;=1-RMDF!Z542, RMDF!AG542=ROUND(RMDF!AG542,4))</f>
        <v>1</v>
      </c>
      <c r="AE542" s="317">
        <f>RMDF!AE542</f>
        <v>0</v>
      </c>
      <c r="AF542" s="318" t="str">
        <f>IF(AE542=0,"",_xlfn.XLOOKUP(AE542,StatePicklist!$1:$1,StatePicklist!$3:$3,"NA",0))</f>
        <v/>
      </c>
      <c r="AG542" s="297" t="str">
        <f ca="1">IF(RMDF!AF542="", "", IF(ISNUMBER(MATCH(RMDF!AF542, INDIRECT(AF542), 0)), "OK", "Invalid"))</f>
        <v/>
      </c>
      <c r="AH542" s="281"/>
      <c r="AI542" s="281"/>
      <c r="AJ542" s="281"/>
      <c r="AK542" s="281" t="b">
        <f>AND(RMDF!AN542&gt;=0, RMDF!AN542&lt;=1-SUM(RMDF!Z542,RMDF!AG542), RMDF!AN542=ROUND(RMDF!AN542,4))</f>
        <v>1</v>
      </c>
      <c r="AL542" s="317">
        <f>RMDF!AL542</f>
        <v>0</v>
      </c>
      <c r="AM542" s="318" t="str">
        <f>IF(AL542=0,"",_xlfn.XLOOKUP(AL542,StatePicklist!$1:$1,StatePicklist!$3:$3,"NA",0))</f>
        <v/>
      </c>
      <c r="AN542" s="297" t="str">
        <f ca="1">IF(RMDF!AM542="", "", IF(ISNUMBER(MATCH(RMDF!AM542, INDIRECT(AM542), 0)), "OK", "Invalid"))</f>
        <v/>
      </c>
      <c r="AO542" s="281"/>
      <c r="AP542" s="281"/>
      <c r="AQ542" s="281"/>
      <c r="AR542" s="281" t="b">
        <f>AND(RMDF!AU542&gt;=0, RMDF!AU542&lt;=1-SUM(RMDF!Z542,RMDF!AG542,RMDF!AN542), RMDF!AU542=ROUND(RMDF!AU542,4))</f>
        <v>1</v>
      </c>
      <c r="AS542" s="317">
        <f>RMDF!AS542</f>
        <v>0</v>
      </c>
      <c r="AT542" s="318" t="str">
        <f>IF(AS542=0,"",_xlfn.XLOOKUP(AS542,StatePicklist!$1:$1,StatePicklist!$3:$3,"NA",0))</f>
        <v/>
      </c>
      <c r="AU542" s="297" t="str">
        <f ca="1">IF(RMDF!AT542="", "", IF(ISNUMBER(MATCH(RMDF!AT542, INDIRECT(AT542), 0)), "OK", "Invalid"))</f>
        <v/>
      </c>
      <c r="AV542" s="281"/>
      <c r="AW542" s="281"/>
      <c r="AX542" s="281"/>
      <c r="AY542" s="281" t="b">
        <f>AND(RMDF!BB542&gt;=0, RMDF!BB542&lt;=1-SUM(RMDF!Z542,RMDF!AG542,RMDF!AN542,RMDF!AU542), RMDF!BB542=ROUND(RMDF!BB542,4))</f>
        <v>1</v>
      </c>
      <c r="AZ542" s="317">
        <f>RMDF!AZ542</f>
        <v>0</v>
      </c>
      <c r="BA542" s="318" t="str">
        <f>IF(AZ542=0,"",_xlfn.XLOOKUP(AZ542,StatePicklist!$1:$1,StatePicklist!$3:$3,"NA",0))</f>
        <v/>
      </c>
      <c r="BB542" s="297" t="str">
        <f ca="1">IF(RMDF!BA542="", "", IF(ISNUMBER(MATCH(RMDF!BA542, INDIRECT(BA542), 0)), "OK", "Invalid"))</f>
        <v/>
      </c>
      <c r="BC542" s="281"/>
      <c r="BD542" s="281"/>
      <c r="BE542" s="281"/>
      <c r="BF542" s="281" t="b">
        <f>AND(RMDF!BI542&gt;=0, RMDF!BI542&lt;=1-SUM(RMDF!Z542,RMDF!AG542,RMDF!AN542,RMDF!AU542,RMDF!BB542), RMDF!BI542=ROUND(RMDF!BI542,4))</f>
        <v>1</v>
      </c>
      <c r="BG542" s="317">
        <f>RMDF!BG542</f>
        <v>0</v>
      </c>
      <c r="BH542" s="318" t="str">
        <f>IF(BG542=0,"",_xlfn.XLOOKUP(BG542,StatePicklist!$1:$1,StatePicklist!$3:$3,"NA",0))</f>
        <v/>
      </c>
      <c r="BI542" s="297" t="str">
        <f ca="1">IF(RMDF!BH542="", "", IF(ISNUMBER(MATCH(RMDF!BH542, INDIRECT(BH542), 0)), "OK", "Invalid"))</f>
        <v/>
      </c>
      <c r="BJ542" s="281"/>
      <c r="BK542" s="281"/>
      <c r="BL542" s="281"/>
      <c r="BM542" s="281" t="b">
        <f>AND(RMDF!BP542&gt;=0, RMDF!BP542&lt;=1-SUM(RMDF!Z542,RMDF!AG542,RMDF!AN542,RMDF!AU542,RMDF!BB542,RMDF!BI542), RMDF!BP542=ROUND(RMDF!BP542,4))</f>
        <v>1</v>
      </c>
      <c r="BN542" s="317">
        <f>RMDF!BN542</f>
        <v>0</v>
      </c>
      <c r="BO542" s="318" t="str">
        <f>IF(BN542=0,"",_xlfn.XLOOKUP(BN542,StatePicklist!$1:$1,StatePicklist!$3:$3,"NA",0))</f>
        <v/>
      </c>
      <c r="BP542" s="297" t="str">
        <f ca="1">IF(RMDF!BO542="", "", IF(ISNUMBER(MATCH(RMDF!BO542, INDIRECT(BO542), 0)), "OK", "Invalid"))</f>
        <v/>
      </c>
      <c r="BQ542" s="281"/>
      <c r="BR542" s="281"/>
      <c r="BS542" s="281"/>
      <c r="BT542" s="281" t="b">
        <f>AND(RMDF!BW542&gt;=0, RMDF!BW542&lt;=1-SUM(RMDF!Z542,RMDF!AG542,RMDF!AN542,RMDF!AU542,RMDF!BB542,RMDF!BI542,RMDF!BP542), RMDF!BW542=ROUND(RMDF!BW542,4))</f>
        <v>1</v>
      </c>
      <c r="BU542" s="317">
        <f>RMDF!BU542</f>
        <v>0</v>
      </c>
      <c r="BV542" s="318" t="str">
        <f>IF(BU542=0,"",_xlfn.XLOOKUP(BU542,StatePicklist!$1:$1,StatePicklist!$3:$3,"NA",0))</f>
        <v/>
      </c>
      <c r="BW542" s="297" t="str">
        <f ca="1">IF(RMDF!BV542="", "", IF(ISNUMBER(MATCH(RMDF!BV542, INDIRECT(BV542), 0)), "OK", "Invalid"))</f>
        <v/>
      </c>
      <c r="BX542" s="281"/>
      <c r="BY542" s="281"/>
      <c r="BZ542" s="281"/>
      <c r="CA542" s="281" t="b">
        <f>AND(RMDF!CD542&gt;=0, RMDF!CD542&lt;=1-SUM(RMDF!Z542,RMDF!AG542,RMDF!AN542,RMDF!AU542,RMDF!BB542,RMDF!BI542,RMDF!BP542,RMDF!BW542), RMDF!CD542=ROUND(RMDF!CD542,4))</f>
        <v>1</v>
      </c>
      <c r="CB542" s="317">
        <f>RMDF!CB542</f>
        <v>0</v>
      </c>
      <c r="CC542" s="318" t="str">
        <f>IF(CB542=0,"",_xlfn.XLOOKUP(CB542,StatePicklist!$1:$1,StatePicklist!$3:$3,"NA",0))</f>
        <v/>
      </c>
      <c r="CD542" s="297" t="str">
        <f ca="1">IF(RMDF!CC542="", "", IF(ISNUMBER(MATCH(RMDF!CC542, INDIRECT(CC542), 0)), "OK", "Invalid"))</f>
        <v/>
      </c>
      <c r="CE542" s="281"/>
      <c r="CF542" s="281"/>
      <c r="CG542" s="281"/>
      <c r="CH542" s="281" t="b">
        <f>AND(RMDF!CK542&gt;=0, RMDF!CK542&lt;=1-SUM(RMDF!Z542,RMDF!AG542,RMDF!AN542,RMDF!AU542,RMDF!BB542,RMDF!BI542,RMDF!BP542,RMDF!BW542,RMDF!CD542), RMDF!CK542=ROUND(RMDF!CK542,4))</f>
        <v>1</v>
      </c>
      <c r="CI542" s="317">
        <f>RMDF!CI542</f>
        <v>0</v>
      </c>
      <c r="CJ542" s="318" t="str">
        <f>IF(CI542=0,"",_xlfn.XLOOKUP(CI542,StatePicklist!$1:$1,StatePicklist!$3:$3,"NA",0))</f>
        <v/>
      </c>
      <c r="CK542" s="297" t="str">
        <f ca="1">IF(RMDF!CJ542="", "", IF(ISNUMBER(MATCH(RMDF!CJ542, INDIRECT(CJ542), 0)), "OK", "Invalid"))</f>
        <v/>
      </c>
      <c r="CL542" s="281"/>
      <c r="CM542" s="281"/>
      <c r="CN542" s="281"/>
      <c r="CO542" s="281" t="b">
        <f>AND(RMDF!CR542&gt;=0, RMDF!CR542&lt;=1-SUM(RMDF!Z542,RMDF!AG542,RMDF!AN542,RMDF!AU542,RMDF!BB542,RMDF!BI542,RMDF!BP542,RMDF!BW542,RMDF!CD542,RMDF!CK542), RMDF!CR542=ROUND(RMDF!CR542,4))</f>
        <v>1</v>
      </c>
      <c r="CP542" s="317">
        <f>RMDF!CP542</f>
        <v>0</v>
      </c>
      <c r="CQ542" s="318" t="str">
        <f>IF(CP542=0,"",_xlfn.XLOOKUP(CP542,StatePicklist!$1:$1,StatePicklist!$3:$3,"NA",0))</f>
        <v/>
      </c>
      <c r="CR542" s="297" t="str">
        <f ca="1">IF(RMDF!CQ542="", "", IF(ISNUMBER(MATCH(RMDF!CQ542, INDIRECT(CQ542), 0)), "OK", "Invalid"))</f>
        <v/>
      </c>
      <c r="CS542" s="281"/>
      <c r="CT542" s="281"/>
      <c r="CU542" s="281"/>
      <c r="CV542" s="281" t="b">
        <f>AND(RMDF!CY542&gt;=0, RMDF!CY542&lt;=1-SUM(RMDF!Z542,RMDF!AG542,RMDF!AN542,RMDF!AU542,RMDF!BB542,RMDF!BI542,RMDF!BP542,RMDF!BW542,RMDF!CD542,RMDF!CK542,RMDF!CR542), RMDF!CY542=ROUND(RMDF!CY542,4))</f>
        <v>1</v>
      </c>
      <c r="CW542" s="317">
        <f>RMDF!CW542</f>
        <v>0</v>
      </c>
      <c r="CX542" s="318" t="str">
        <f>IF(CW542=0,"",_xlfn.XLOOKUP(CW542,StatePicklist!$1:$1,StatePicklist!$3:$3,"NA",0))</f>
        <v/>
      </c>
      <c r="CY542" s="297" t="str">
        <f ca="1">IF(RMDF!CX542="", "", IF(ISNUMBER(MATCH(RMDF!CX542, INDIRECT(CX542), 0)), "OK", "Invalid"))</f>
        <v/>
      </c>
      <c r="CZ542" s="281"/>
      <c r="DA542" s="281"/>
      <c r="DB542" s="281"/>
      <c r="DC542" s="281" t="b">
        <f>AND(RMDF!DF542&gt;=0, RMDF!DF542&lt;=1-SUM(RMDF!Z542,RMDF!AG542,RMDF!AN542,RMDF!AU542,RMDF!BB542,RMDF!BI542,RMDF!BP542,RMDF!BW542,RMDF!CD542,RMDF!CK542,RMDF!CR542,RMDF!CY542), RMDF!DF542=ROUND(RMDF!DF542,4))</f>
        <v>1</v>
      </c>
      <c r="DD542" s="317">
        <f>RMDF!DD542</f>
        <v>0</v>
      </c>
      <c r="DE542" s="318" t="str">
        <f>IF(DD542=0,"",_xlfn.XLOOKUP(DD542,StatePicklist!$1:$1,StatePicklist!$3:$3,"NA",0))</f>
        <v/>
      </c>
      <c r="DF542" s="297" t="str">
        <f ca="1">IF(RMDF!DE542="", "", IF(ISNUMBER(MATCH(RMDF!DE542, INDIRECT(DE542), 0)), "OK", "Invalid"))</f>
        <v/>
      </c>
      <c r="DG542" s="281"/>
      <c r="DH542" s="281"/>
      <c r="DI542" s="281"/>
      <c r="DJ542" s="281" t="b">
        <f>AND(RMDF!DM542&gt;=0, RMDF!DM542&lt;=1-SUM(RMDF!Z542,RMDF!AG542,RMDF!AN542,RMDF!AU542,RMDF!BB542,RMDF!BI542,RMDF!BP542,RMDF!BW542,RMDF!CD542,RMDF!CK542,RMDF!CR542,RMDF!CY542,RMDF!DF542), RMDF!DM542=ROUND(RMDF!DM542,4))</f>
        <v>1</v>
      </c>
      <c r="DK542" s="317">
        <f>RMDF!DK542</f>
        <v>0</v>
      </c>
      <c r="DL542" s="318" t="str">
        <f>IF(DK542=0,"",_xlfn.XLOOKUP(DK542,StatePicklist!$1:$1,StatePicklist!$3:$3,"NA",0))</f>
        <v/>
      </c>
      <c r="DM542" s="297" t="str">
        <f ca="1">IF(RMDF!DL542="", "", IF(ISNUMBER(MATCH(RMDF!DL542, INDIRECT(DL542), 0)), "OK", "Invalid"))</f>
        <v/>
      </c>
      <c r="DN542" s="281"/>
      <c r="DO542" s="281"/>
      <c r="DP542" s="281"/>
      <c r="DQ542" s="281" t="b">
        <f>AND(RMDF!DT542&gt;=0, RMDF!DT542&lt;=1-SUM(RMDF!Z542,RMDF!AG542,RMDF!AN542,RMDF!AU542,RMDF!BB542,RMDF!BI542,RMDF!BP542,RMDF!BW542,RMDF!CD542,RMDF!CK542,RMDF!CR542,RMDF!CY542,RMDF!DF542,RMDF!DM542), RMDF!DT542=ROUND(RMDF!DT542,4))</f>
        <v>1</v>
      </c>
      <c r="DR542" s="317">
        <f>RMDF!DR542</f>
        <v>0</v>
      </c>
      <c r="DS542" s="318" t="str">
        <f>IF(DR542=0,"",_xlfn.XLOOKUP(DR542,StatePicklist!$1:$1,StatePicklist!$3:$3,"NA",0))</f>
        <v/>
      </c>
      <c r="DT542" s="297" t="str">
        <f ca="1">IF(RMDF!DS542="", "", IF(ISNUMBER(MATCH(RMDF!DS542, INDIRECT(DS542), 0)), "OK", "Invalid"))</f>
        <v/>
      </c>
      <c r="DU542" s="281"/>
      <c r="DV542" s="281"/>
      <c r="DW542" s="281"/>
      <c r="DX542" s="281" t="b">
        <f>AND(RMDF!EA542&gt;=0, RMDF!EA542&lt;=1-SUM(RMDF!Z542,RMDF!AG542,RMDF!AN542,RMDF!AU542,RMDF!BB542,RMDF!BI542,RMDF!BP542,RMDF!BW542,RMDF!CD542,RMDF!CK542,RMDF!CR542,RMDF!CY542,RMDF!DF542,RMDF!DM542,RMDF!DT542), RMDF!EA542=ROUND(RMDF!EA542,4))</f>
        <v>1</v>
      </c>
      <c r="DY542" s="317">
        <f>RMDF!DY542</f>
        <v>0</v>
      </c>
      <c r="DZ542" s="318" t="str">
        <f>IF(DY542=0,"",_xlfn.XLOOKUP(DY542,StatePicklist!$1:$1,StatePicklist!$3:$3,"NA",0))</f>
        <v/>
      </c>
      <c r="EA542" s="297" t="str">
        <f ca="1">IF(RMDF!DZ542="", "", IF(ISNUMBER(MATCH(RMDF!DZ542, INDIRECT(DZ542), 0)), "OK", "Invalid"))</f>
        <v/>
      </c>
      <c r="EB542" s="281"/>
      <c r="EC542" s="281"/>
      <c r="ED542" s="281"/>
      <c r="EE542" s="281" t="b">
        <f>AND(RMDF!EH542&gt;=0, RMDF!EH542&lt;=1-SUM(RMDF!Z542,RMDF!AG542,RMDF!AN542,RMDF!AU542,RMDF!BB542,RMDF!BI542,RMDF!BP542,RMDF!BW542,RMDF!CD542,RMDF!CK542,RMDF!CR542,RMDF!CY542,RMDF!DF542,RMDF!DM542,RMDF!DT542,RMDF!EA542), RMDF!EH542=ROUND(RMDF!EH542,4))</f>
        <v>1</v>
      </c>
      <c r="EF542" s="317">
        <f>RMDF!EF542</f>
        <v>0</v>
      </c>
      <c r="EG542" s="318" t="str">
        <f>IF(EF542=0,"",_xlfn.XLOOKUP(EF542,StatePicklist!$1:$1,StatePicklist!$3:$3,"NA",0))</f>
        <v/>
      </c>
      <c r="EH542" s="297" t="str">
        <f ca="1">IF(RMDF!EG542="", "", IF(ISNUMBER(MATCH(RMDF!EG542, INDIRECT(EG542), 0)), "OK", "Invalid"))</f>
        <v/>
      </c>
      <c r="EI542" s="281"/>
      <c r="EJ542" s="281"/>
      <c r="EK542" s="281"/>
      <c r="EL542" s="281" t="b">
        <f>AND(RMDF!EO542&gt;=0, RMDF!EO542&lt;=1-SUM(RMDF!Z542,RMDF!AG542,RMDF!AN542,RMDF!AU542,RMDF!BB542,RMDF!BI542,RMDF!BP542,RMDF!BW542,RMDF!CD542,RMDF!CK542,RMDF!CR542,RMDF!CY542,RMDF!DF542,RMDF!DM542,RMDF!DT542,RMDF!EA542,RMDF!EH542), RMDF!EO542=ROUND(RMDF!EO542,4))</f>
        <v>1</v>
      </c>
      <c r="EM542" s="317">
        <f>RMDF!EM542</f>
        <v>0</v>
      </c>
      <c r="EN542" s="318" t="str">
        <f>IF(EM542=0,"",_xlfn.XLOOKUP(EM542,StatePicklist!$1:$1,StatePicklist!$3:$3,"NA",0))</f>
        <v/>
      </c>
      <c r="EO542" s="297" t="str">
        <f ca="1">IF(RMDF!EN542="", "", IF(ISNUMBER(MATCH(RMDF!EN542, INDIRECT(EN542), 0)), "OK", "Invalid"))</f>
        <v/>
      </c>
      <c r="EP542" s="281"/>
      <c r="EQ542" s="281"/>
      <c r="ER542" s="281"/>
      <c r="ES542" s="281" t="b">
        <f>AND(RMDF!EV542&gt;=0, RMDF!EV542&lt;=1-SUM(RMDF!Z542,RMDF!AG542,RMDF!AN542,RMDF!AU542,RMDF!BB542,RMDF!BI542,RMDF!BP542,RMDF!BW542,RMDF!CD542,RMDF!CK542,RMDF!CR542,RMDF!CY542,RMDF!DF542,RMDF!DM542,RMDF!DT542,RMDF!EA542,RMDF!EH542,RMDF!EO542), RMDF!EV542=ROUND(RMDF!EV542,4))</f>
        <v>1</v>
      </c>
      <c r="ET542" s="317">
        <f>RMDF!ET542</f>
        <v>0</v>
      </c>
      <c r="EU542" s="318" t="str">
        <f>IF(ET542=0,"",_xlfn.XLOOKUP(ET542,StatePicklist!$1:$1,StatePicklist!$3:$3,"NA",0))</f>
        <v/>
      </c>
      <c r="EV542" s="297" t="str">
        <f ca="1">IF(RMDF!EU542="", "", IF(ISNUMBER(MATCH(RMDF!EU542, INDIRECT(EU542), 0)), "OK", "Invalid"))</f>
        <v/>
      </c>
      <c r="EW542" s="281"/>
      <c r="EX542" s="281"/>
      <c r="EY542" s="281"/>
      <c r="EZ542" s="281" t="b">
        <f>AND(RMDF!FC542&gt;=0, RMDF!FC542&lt;=1-SUM(RMDF!Z542,RMDF!AG542,RMDF!AN542,RMDF!AU542,RMDF!BB542,RMDF!BI542,RMDF!BP542,RMDF!BW542,RMDF!CD542,RMDF!CK542,RMDF!CR542,RMDF!CY542,RMDF!DF542,RMDF!DM542,RMDF!DT542,RMDF!EA542,RMDF!EH542,RMDF!EO542,RMDF!EV542), RMDF!FC542=ROUND(RMDF!FC542,4))</f>
        <v>1</v>
      </c>
      <c r="FA542" s="317">
        <f>RMDF!FA542</f>
        <v>0</v>
      </c>
      <c r="FB542" s="318" t="str">
        <f>IF(FA542=0,"",_xlfn.XLOOKUP(FA542,StatePicklist!$1:$1,StatePicklist!$3:$3,"NA",0))</f>
        <v/>
      </c>
      <c r="FC542" s="297" t="str">
        <f ca="1">IF(RMDF!FB542="", "", IF(ISNUMBER(MATCH(RMDF!FB542, INDIRECT(FB542), 0)), "OK", "Invalid"))</f>
        <v/>
      </c>
    </row>
    <row r="543" spans="1:159" s="205" customFormat="1" ht="39.9" customHeight="1" x14ac:dyDescent="0.25">
      <c r="A543" s="206"/>
      <c r="B543" s="196"/>
      <c r="C543" s="197"/>
      <c r="D543" s="198"/>
      <c r="E543" s="199"/>
      <c r="F543" s="200"/>
      <c r="G543" s="201"/>
      <c r="H543" s="292"/>
      <c r="I543" s="305">
        <f>RMDF!I543</f>
        <v>0</v>
      </c>
      <c r="J543" s="305" t="str">
        <f>IF(I543=ProductCode!$B$30,"PDReclPost",IF(OR(I543=ProductCode!$C$30,I543=ProductCode!$E$30,I543=ProductCode!$G$30),"PDPreCon",IF(OR(I543=ProductCode!$D$30,I543=ProductCode!$F$30),"PDNotReclPost","")))</f>
        <v/>
      </c>
      <c r="K543" s="305" t="str">
        <f t="shared" si="30"/>
        <v/>
      </c>
      <c r="L543" s="289"/>
      <c r="M543" s="305" t="str">
        <f t="shared" si="30"/>
        <v/>
      </c>
      <c r="N543" s="289" t="b">
        <f>AND(RMDF!N543&gt;=0, RMDF!N543&lt;=1-RMDF!L543, RMDF!N543=ROUND(RMDF!N543,4))</f>
        <v>1</v>
      </c>
      <c r="O543" s="286" t="str">
        <f>IF(P543="","",IF(I543="","",IF(LEFT(I543,13)="Reclaimed pos",RawMaterialCode!$E$569,RawMaterialCode!$E$568)))</f>
        <v>Reclaimed pre-consumer mixed fibers (RM0578)</v>
      </c>
      <c r="P543" s="295">
        <f t="shared" si="31"/>
        <v>1</v>
      </c>
      <c r="Q543" s="202"/>
      <c r="R543" s="203"/>
      <c r="S543" s="204" t="str">
        <f t="shared" si="32"/>
        <v/>
      </c>
      <c r="T543" s="281"/>
      <c r="U543" s="281"/>
      <c r="V543" s="281"/>
      <c r="W543" s="281"/>
      <c r="X543" s="317">
        <f>RMDF!X543</f>
        <v>0</v>
      </c>
      <c r="Y543" s="318" t="str">
        <f>IF(X543=0,"",_xlfn.XLOOKUP(X543,StatePicklist!$1:$1,StatePicklist!$3:$3,"NA",0))</f>
        <v/>
      </c>
      <c r="Z543" s="297" t="str">
        <f ca="1">IF(RMDF!Y543="", "", IF(ISNUMBER(MATCH(RMDF!Y543, INDIRECT(Y543), 0)), "OK", "Invalid"))</f>
        <v/>
      </c>
      <c r="AA543" s="281"/>
      <c r="AB543" s="281"/>
      <c r="AC543" s="281"/>
      <c r="AD543" s="281" t="b">
        <f>AND(RMDF!AG543&gt;=0, RMDF!AG543&lt;=1-RMDF!Z543, RMDF!AG543=ROUND(RMDF!AG543,4))</f>
        <v>1</v>
      </c>
      <c r="AE543" s="317">
        <f>RMDF!AE543</f>
        <v>0</v>
      </c>
      <c r="AF543" s="318" t="str">
        <f>IF(AE543=0,"",_xlfn.XLOOKUP(AE543,StatePicklist!$1:$1,StatePicklist!$3:$3,"NA",0))</f>
        <v/>
      </c>
      <c r="AG543" s="297" t="str">
        <f ca="1">IF(RMDF!AF543="", "", IF(ISNUMBER(MATCH(RMDF!AF543, INDIRECT(AF543), 0)), "OK", "Invalid"))</f>
        <v/>
      </c>
      <c r="AH543" s="281"/>
      <c r="AI543" s="281"/>
      <c r="AJ543" s="281"/>
      <c r="AK543" s="281" t="b">
        <f>AND(RMDF!AN543&gt;=0, RMDF!AN543&lt;=1-SUM(RMDF!Z543,RMDF!AG543), RMDF!AN543=ROUND(RMDF!AN543,4))</f>
        <v>1</v>
      </c>
      <c r="AL543" s="317">
        <f>RMDF!AL543</f>
        <v>0</v>
      </c>
      <c r="AM543" s="318" t="str">
        <f>IF(AL543=0,"",_xlfn.XLOOKUP(AL543,StatePicklist!$1:$1,StatePicklist!$3:$3,"NA",0))</f>
        <v/>
      </c>
      <c r="AN543" s="297" t="str">
        <f ca="1">IF(RMDF!AM543="", "", IF(ISNUMBER(MATCH(RMDF!AM543, INDIRECT(AM543), 0)), "OK", "Invalid"))</f>
        <v/>
      </c>
      <c r="AO543" s="281"/>
      <c r="AP543" s="281"/>
      <c r="AQ543" s="281"/>
      <c r="AR543" s="281" t="b">
        <f>AND(RMDF!AU543&gt;=0, RMDF!AU543&lt;=1-SUM(RMDF!Z543,RMDF!AG543,RMDF!AN543), RMDF!AU543=ROUND(RMDF!AU543,4))</f>
        <v>1</v>
      </c>
      <c r="AS543" s="317">
        <f>RMDF!AS543</f>
        <v>0</v>
      </c>
      <c r="AT543" s="318" t="str">
        <f>IF(AS543=0,"",_xlfn.XLOOKUP(AS543,StatePicklist!$1:$1,StatePicklist!$3:$3,"NA",0))</f>
        <v/>
      </c>
      <c r="AU543" s="297" t="str">
        <f ca="1">IF(RMDF!AT543="", "", IF(ISNUMBER(MATCH(RMDF!AT543, INDIRECT(AT543), 0)), "OK", "Invalid"))</f>
        <v/>
      </c>
      <c r="AV543" s="281"/>
      <c r="AW543" s="281"/>
      <c r="AX543" s="281"/>
      <c r="AY543" s="281" t="b">
        <f>AND(RMDF!BB543&gt;=0, RMDF!BB543&lt;=1-SUM(RMDF!Z543,RMDF!AG543,RMDF!AN543,RMDF!AU543), RMDF!BB543=ROUND(RMDF!BB543,4))</f>
        <v>1</v>
      </c>
      <c r="AZ543" s="317">
        <f>RMDF!AZ543</f>
        <v>0</v>
      </c>
      <c r="BA543" s="318" t="str">
        <f>IF(AZ543=0,"",_xlfn.XLOOKUP(AZ543,StatePicklist!$1:$1,StatePicklist!$3:$3,"NA",0))</f>
        <v/>
      </c>
      <c r="BB543" s="297" t="str">
        <f ca="1">IF(RMDF!BA543="", "", IF(ISNUMBER(MATCH(RMDF!BA543, INDIRECT(BA543), 0)), "OK", "Invalid"))</f>
        <v/>
      </c>
      <c r="BC543" s="281"/>
      <c r="BD543" s="281"/>
      <c r="BE543" s="281"/>
      <c r="BF543" s="281" t="b">
        <f>AND(RMDF!BI543&gt;=0, RMDF!BI543&lt;=1-SUM(RMDF!Z543,RMDF!AG543,RMDF!AN543,RMDF!AU543,RMDF!BB543), RMDF!BI543=ROUND(RMDF!BI543,4))</f>
        <v>1</v>
      </c>
      <c r="BG543" s="317">
        <f>RMDF!BG543</f>
        <v>0</v>
      </c>
      <c r="BH543" s="318" t="str">
        <f>IF(BG543=0,"",_xlfn.XLOOKUP(BG543,StatePicklist!$1:$1,StatePicklist!$3:$3,"NA",0))</f>
        <v/>
      </c>
      <c r="BI543" s="297" t="str">
        <f ca="1">IF(RMDF!BH543="", "", IF(ISNUMBER(MATCH(RMDF!BH543, INDIRECT(BH543), 0)), "OK", "Invalid"))</f>
        <v/>
      </c>
      <c r="BJ543" s="281"/>
      <c r="BK543" s="281"/>
      <c r="BL543" s="281"/>
      <c r="BM543" s="281" t="b">
        <f>AND(RMDF!BP543&gt;=0, RMDF!BP543&lt;=1-SUM(RMDF!Z543,RMDF!AG543,RMDF!AN543,RMDF!AU543,RMDF!BB543,RMDF!BI543), RMDF!BP543=ROUND(RMDF!BP543,4))</f>
        <v>1</v>
      </c>
      <c r="BN543" s="317">
        <f>RMDF!BN543</f>
        <v>0</v>
      </c>
      <c r="BO543" s="318" t="str">
        <f>IF(BN543=0,"",_xlfn.XLOOKUP(BN543,StatePicklist!$1:$1,StatePicklist!$3:$3,"NA",0))</f>
        <v/>
      </c>
      <c r="BP543" s="297" t="str">
        <f ca="1">IF(RMDF!BO543="", "", IF(ISNUMBER(MATCH(RMDF!BO543, INDIRECT(BO543), 0)), "OK", "Invalid"))</f>
        <v/>
      </c>
      <c r="BQ543" s="281"/>
      <c r="BR543" s="281"/>
      <c r="BS543" s="281"/>
      <c r="BT543" s="281" t="b">
        <f>AND(RMDF!BW543&gt;=0, RMDF!BW543&lt;=1-SUM(RMDF!Z543,RMDF!AG543,RMDF!AN543,RMDF!AU543,RMDF!BB543,RMDF!BI543,RMDF!BP543), RMDF!BW543=ROUND(RMDF!BW543,4))</f>
        <v>1</v>
      </c>
      <c r="BU543" s="317">
        <f>RMDF!BU543</f>
        <v>0</v>
      </c>
      <c r="BV543" s="318" t="str">
        <f>IF(BU543=0,"",_xlfn.XLOOKUP(BU543,StatePicklist!$1:$1,StatePicklist!$3:$3,"NA",0))</f>
        <v/>
      </c>
      <c r="BW543" s="297" t="str">
        <f ca="1">IF(RMDF!BV543="", "", IF(ISNUMBER(MATCH(RMDF!BV543, INDIRECT(BV543), 0)), "OK", "Invalid"))</f>
        <v/>
      </c>
      <c r="BX543" s="281"/>
      <c r="BY543" s="281"/>
      <c r="BZ543" s="281"/>
      <c r="CA543" s="281" t="b">
        <f>AND(RMDF!CD543&gt;=0, RMDF!CD543&lt;=1-SUM(RMDF!Z543,RMDF!AG543,RMDF!AN543,RMDF!AU543,RMDF!BB543,RMDF!BI543,RMDF!BP543,RMDF!BW543), RMDF!CD543=ROUND(RMDF!CD543,4))</f>
        <v>1</v>
      </c>
      <c r="CB543" s="317">
        <f>RMDF!CB543</f>
        <v>0</v>
      </c>
      <c r="CC543" s="318" t="str">
        <f>IF(CB543=0,"",_xlfn.XLOOKUP(CB543,StatePicklist!$1:$1,StatePicklist!$3:$3,"NA",0))</f>
        <v/>
      </c>
      <c r="CD543" s="297" t="str">
        <f ca="1">IF(RMDF!CC543="", "", IF(ISNUMBER(MATCH(RMDF!CC543, INDIRECT(CC543), 0)), "OK", "Invalid"))</f>
        <v/>
      </c>
      <c r="CE543" s="281"/>
      <c r="CF543" s="281"/>
      <c r="CG543" s="281"/>
      <c r="CH543" s="281" t="b">
        <f>AND(RMDF!CK543&gt;=0, RMDF!CK543&lt;=1-SUM(RMDF!Z543,RMDF!AG543,RMDF!AN543,RMDF!AU543,RMDF!BB543,RMDF!BI543,RMDF!BP543,RMDF!BW543,RMDF!CD543), RMDF!CK543=ROUND(RMDF!CK543,4))</f>
        <v>1</v>
      </c>
      <c r="CI543" s="317">
        <f>RMDF!CI543</f>
        <v>0</v>
      </c>
      <c r="CJ543" s="318" t="str">
        <f>IF(CI543=0,"",_xlfn.XLOOKUP(CI543,StatePicklist!$1:$1,StatePicklist!$3:$3,"NA",0))</f>
        <v/>
      </c>
      <c r="CK543" s="297" t="str">
        <f ca="1">IF(RMDF!CJ543="", "", IF(ISNUMBER(MATCH(RMDF!CJ543, INDIRECT(CJ543), 0)), "OK", "Invalid"))</f>
        <v/>
      </c>
      <c r="CL543" s="281"/>
      <c r="CM543" s="281"/>
      <c r="CN543" s="281"/>
      <c r="CO543" s="281" t="b">
        <f>AND(RMDF!CR543&gt;=0, RMDF!CR543&lt;=1-SUM(RMDF!Z543,RMDF!AG543,RMDF!AN543,RMDF!AU543,RMDF!BB543,RMDF!BI543,RMDF!BP543,RMDF!BW543,RMDF!CD543,RMDF!CK543), RMDF!CR543=ROUND(RMDF!CR543,4))</f>
        <v>1</v>
      </c>
      <c r="CP543" s="317">
        <f>RMDF!CP543</f>
        <v>0</v>
      </c>
      <c r="CQ543" s="318" t="str">
        <f>IF(CP543=0,"",_xlfn.XLOOKUP(CP543,StatePicklist!$1:$1,StatePicklist!$3:$3,"NA",0))</f>
        <v/>
      </c>
      <c r="CR543" s="297" t="str">
        <f ca="1">IF(RMDF!CQ543="", "", IF(ISNUMBER(MATCH(RMDF!CQ543, INDIRECT(CQ543), 0)), "OK", "Invalid"))</f>
        <v/>
      </c>
      <c r="CS543" s="281"/>
      <c r="CT543" s="281"/>
      <c r="CU543" s="281"/>
      <c r="CV543" s="281" t="b">
        <f>AND(RMDF!CY543&gt;=0, RMDF!CY543&lt;=1-SUM(RMDF!Z543,RMDF!AG543,RMDF!AN543,RMDF!AU543,RMDF!BB543,RMDF!BI543,RMDF!BP543,RMDF!BW543,RMDF!CD543,RMDF!CK543,RMDF!CR543), RMDF!CY543=ROUND(RMDF!CY543,4))</f>
        <v>1</v>
      </c>
      <c r="CW543" s="317">
        <f>RMDF!CW543</f>
        <v>0</v>
      </c>
      <c r="CX543" s="318" t="str">
        <f>IF(CW543=0,"",_xlfn.XLOOKUP(CW543,StatePicklist!$1:$1,StatePicklist!$3:$3,"NA",0))</f>
        <v/>
      </c>
      <c r="CY543" s="297" t="str">
        <f ca="1">IF(RMDF!CX543="", "", IF(ISNUMBER(MATCH(RMDF!CX543, INDIRECT(CX543), 0)), "OK", "Invalid"))</f>
        <v/>
      </c>
      <c r="CZ543" s="281"/>
      <c r="DA543" s="281"/>
      <c r="DB543" s="281"/>
      <c r="DC543" s="281" t="b">
        <f>AND(RMDF!DF543&gt;=0, RMDF!DF543&lt;=1-SUM(RMDF!Z543,RMDF!AG543,RMDF!AN543,RMDF!AU543,RMDF!BB543,RMDF!BI543,RMDF!BP543,RMDF!BW543,RMDF!CD543,RMDF!CK543,RMDF!CR543,RMDF!CY543), RMDF!DF543=ROUND(RMDF!DF543,4))</f>
        <v>1</v>
      </c>
      <c r="DD543" s="317">
        <f>RMDF!DD543</f>
        <v>0</v>
      </c>
      <c r="DE543" s="318" t="str">
        <f>IF(DD543=0,"",_xlfn.XLOOKUP(DD543,StatePicklist!$1:$1,StatePicklist!$3:$3,"NA",0))</f>
        <v/>
      </c>
      <c r="DF543" s="297" t="str">
        <f ca="1">IF(RMDF!DE543="", "", IF(ISNUMBER(MATCH(RMDF!DE543, INDIRECT(DE543), 0)), "OK", "Invalid"))</f>
        <v/>
      </c>
      <c r="DG543" s="281"/>
      <c r="DH543" s="281"/>
      <c r="DI543" s="281"/>
      <c r="DJ543" s="281" t="b">
        <f>AND(RMDF!DM543&gt;=0, RMDF!DM543&lt;=1-SUM(RMDF!Z543,RMDF!AG543,RMDF!AN543,RMDF!AU543,RMDF!BB543,RMDF!BI543,RMDF!BP543,RMDF!BW543,RMDF!CD543,RMDF!CK543,RMDF!CR543,RMDF!CY543,RMDF!DF543), RMDF!DM543=ROUND(RMDF!DM543,4))</f>
        <v>1</v>
      </c>
      <c r="DK543" s="317">
        <f>RMDF!DK543</f>
        <v>0</v>
      </c>
      <c r="DL543" s="318" t="str">
        <f>IF(DK543=0,"",_xlfn.XLOOKUP(DK543,StatePicklist!$1:$1,StatePicklist!$3:$3,"NA",0))</f>
        <v/>
      </c>
      <c r="DM543" s="297" t="str">
        <f ca="1">IF(RMDF!DL543="", "", IF(ISNUMBER(MATCH(RMDF!DL543, INDIRECT(DL543), 0)), "OK", "Invalid"))</f>
        <v/>
      </c>
      <c r="DN543" s="281"/>
      <c r="DO543" s="281"/>
      <c r="DP543" s="281"/>
      <c r="DQ543" s="281" t="b">
        <f>AND(RMDF!DT543&gt;=0, RMDF!DT543&lt;=1-SUM(RMDF!Z543,RMDF!AG543,RMDF!AN543,RMDF!AU543,RMDF!BB543,RMDF!BI543,RMDF!BP543,RMDF!BW543,RMDF!CD543,RMDF!CK543,RMDF!CR543,RMDF!CY543,RMDF!DF543,RMDF!DM543), RMDF!DT543=ROUND(RMDF!DT543,4))</f>
        <v>1</v>
      </c>
      <c r="DR543" s="317">
        <f>RMDF!DR543</f>
        <v>0</v>
      </c>
      <c r="DS543" s="318" t="str">
        <f>IF(DR543=0,"",_xlfn.XLOOKUP(DR543,StatePicklist!$1:$1,StatePicklist!$3:$3,"NA",0))</f>
        <v/>
      </c>
      <c r="DT543" s="297" t="str">
        <f ca="1">IF(RMDF!DS543="", "", IF(ISNUMBER(MATCH(RMDF!DS543, INDIRECT(DS543), 0)), "OK", "Invalid"))</f>
        <v/>
      </c>
      <c r="DU543" s="281"/>
      <c r="DV543" s="281"/>
      <c r="DW543" s="281"/>
      <c r="DX543" s="281" t="b">
        <f>AND(RMDF!EA543&gt;=0, RMDF!EA543&lt;=1-SUM(RMDF!Z543,RMDF!AG543,RMDF!AN543,RMDF!AU543,RMDF!BB543,RMDF!BI543,RMDF!BP543,RMDF!BW543,RMDF!CD543,RMDF!CK543,RMDF!CR543,RMDF!CY543,RMDF!DF543,RMDF!DM543,RMDF!DT543), RMDF!EA543=ROUND(RMDF!EA543,4))</f>
        <v>1</v>
      </c>
      <c r="DY543" s="317">
        <f>RMDF!DY543</f>
        <v>0</v>
      </c>
      <c r="DZ543" s="318" t="str">
        <f>IF(DY543=0,"",_xlfn.XLOOKUP(DY543,StatePicklist!$1:$1,StatePicklist!$3:$3,"NA",0))</f>
        <v/>
      </c>
      <c r="EA543" s="297" t="str">
        <f ca="1">IF(RMDF!DZ543="", "", IF(ISNUMBER(MATCH(RMDF!DZ543, INDIRECT(DZ543), 0)), "OK", "Invalid"))</f>
        <v/>
      </c>
      <c r="EB543" s="281"/>
      <c r="EC543" s="281"/>
      <c r="ED543" s="281"/>
      <c r="EE543" s="281" t="b">
        <f>AND(RMDF!EH543&gt;=0, RMDF!EH543&lt;=1-SUM(RMDF!Z543,RMDF!AG543,RMDF!AN543,RMDF!AU543,RMDF!BB543,RMDF!BI543,RMDF!BP543,RMDF!BW543,RMDF!CD543,RMDF!CK543,RMDF!CR543,RMDF!CY543,RMDF!DF543,RMDF!DM543,RMDF!DT543,RMDF!EA543), RMDF!EH543=ROUND(RMDF!EH543,4))</f>
        <v>1</v>
      </c>
      <c r="EF543" s="317">
        <f>RMDF!EF543</f>
        <v>0</v>
      </c>
      <c r="EG543" s="318" t="str">
        <f>IF(EF543=0,"",_xlfn.XLOOKUP(EF543,StatePicklist!$1:$1,StatePicklist!$3:$3,"NA",0))</f>
        <v/>
      </c>
      <c r="EH543" s="297" t="str">
        <f ca="1">IF(RMDF!EG543="", "", IF(ISNUMBER(MATCH(RMDF!EG543, INDIRECT(EG543), 0)), "OK", "Invalid"))</f>
        <v/>
      </c>
      <c r="EI543" s="281"/>
      <c r="EJ543" s="281"/>
      <c r="EK543" s="281"/>
      <c r="EL543" s="281" t="b">
        <f>AND(RMDF!EO543&gt;=0, RMDF!EO543&lt;=1-SUM(RMDF!Z543,RMDF!AG543,RMDF!AN543,RMDF!AU543,RMDF!BB543,RMDF!BI543,RMDF!BP543,RMDF!BW543,RMDF!CD543,RMDF!CK543,RMDF!CR543,RMDF!CY543,RMDF!DF543,RMDF!DM543,RMDF!DT543,RMDF!EA543,RMDF!EH543), RMDF!EO543=ROUND(RMDF!EO543,4))</f>
        <v>1</v>
      </c>
      <c r="EM543" s="317">
        <f>RMDF!EM543</f>
        <v>0</v>
      </c>
      <c r="EN543" s="318" t="str">
        <f>IF(EM543=0,"",_xlfn.XLOOKUP(EM543,StatePicklist!$1:$1,StatePicklist!$3:$3,"NA",0))</f>
        <v/>
      </c>
      <c r="EO543" s="297" t="str">
        <f ca="1">IF(RMDF!EN543="", "", IF(ISNUMBER(MATCH(RMDF!EN543, INDIRECT(EN543), 0)), "OK", "Invalid"))</f>
        <v/>
      </c>
      <c r="EP543" s="281"/>
      <c r="EQ543" s="281"/>
      <c r="ER543" s="281"/>
      <c r="ES543" s="281" t="b">
        <f>AND(RMDF!EV543&gt;=0, RMDF!EV543&lt;=1-SUM(RMDF!Z543,RMDF!AG543,RMDF!AN543,RMDF!AU543,RMDF!BB543,RMDF!BI543,RMDF!BP543,RMDF!BW543,RMDF!CD543,RMDF!CK543,RMDF!CR543,RMDF!CY543,RMDF!DF543,RMDF!DM543,RMDF!DT543,RMDF!EA543,RMDF!EH543,RMDF!EO543), RMDF!EV543=ROUND(RMDF!EV543,4))</f>
        <v>1</v>
      </c>
      <c r="ET543" s="317">
        <f>RMDF!ET543</f>
        <v>0</v>
      </c>
      <c r="EU543" s="318" t="str">
        <f>IF(ET543=0,"",_xlfn.XLOOKUP(ET543,StatePicklist!$1:$1,StatePicklist!$3:$3,"NA",0))</f>
        <v/>
      </c>
      <c r="EV543" s="297" t="str">
        <f ca="1">IF(RMDF!EU543="", "", IF(ISNUMBER(MATCH(RMDF!EU543, INDIRECT(EU543), 0)), "OK", "Invalid"))</f>
        <v/>
      </c>
      <c r="EW543" s="281"/>
      <c r="EX543" s="281"/>
      <c r="EY543" s="281"/>
      <c r="EZ543" s="281" t="b">
        <f>AND(RMDF!FC543&gt;=0, RMDF!FC543&lt;=1-SUM(RMDF!Z543,RMDF!AG543,RMDF!AN543,RMDF!AU543,RMDF!BB543,RMDF!BI543,RMDF!BP543,RMDF!BW543,RMDF!CD543,RMDF!CK543,RMDF!CR543,RMDF!CY543,RMDF!DF543,RMDF!DM543,RMDF!DT543,RMDF!EA543,RMDF!EH543,RMDF!EO543,RMDF!EV543), RMDF!FC543=ROUND(RMDF!FC543,4))</f>
        <v>1</v>
      </c>
      <c r="FA543" s="317">
        <f>RMDF!FA543</f>
        <v>0</v>
      </c>
      <c r="FB543" s="318" t="str">
        <f>IF(FA543=0,"",_xlfn.XLOOKUP(FA543,StatePicklist!$1:$1,StatePicklist!$3:$3,"NA",0))</f>
        <v/>
      </c>
      <c r="FC543" s="297" t="str">
        <f ca="1">IF(RMDF!FB543="", "", IF(ISNUMBER(MATCH(RMDF!FB543, INDIRECT(FB543), 0)), "OK", "Invalid"))</f>
        <v/>
      </c>
    </row>
    <row r="544" spans="1:159" s="205" customFormat="1" ht="39.9" customHeight="1" x14ac:dyDescent="0.25">
      <c r="A544" s="206"/>
      <c r="B544" s="196"/>
      <c r="C544" s="197"/>
      <c r="D544" s="198"/>
      <c r="E544" s="199"/>
      <c r="F544" s="200"/>
      <c r="G544" s="201"/>
      <c r="H544" s="292"/>
      <c r="I544" s="305">
        <f>RMDF!I544</f>
        <v>0</v>
      </c>
      <c r="J544" s="305" t="str">
        <f>IF(I544=ProductCode!$B$30,"PDReclPost",IF(OR(I544=ProductCode!$C$30,I544=ProductCode!$E$30,I544=ProductCode!$G$30),"PDPreCon",IF(OR(I544=ProductCode!$D$30,I544=ProductCode!$F$30),"PDNotReclPost","")))</f>
        <v/>
      </c>
      <c r="K544" s="305" t="str">
        <f t="shared" si="30"/>
        <v/>
      </c>
      <c r="L544" s="289"/>
      <c r="M544" s="305" t="str">
        <f t="shared" si="30"/>
        <v/>
      </c>
      <c r="N544" s="289" t="b">
        <f>AND(RMDF!N544&gt;=0, RMDF!N544&lt;=1-RMDF!L544, RMDF!N544=ROUND(RMDF!N544,4))</f>
        <v>1</v>
      </c>
      <c r="O544" s="286" t="str">
        <f>IF(P544="","",IF(I544="","",IF(LEFT(I544,13)="Reclaimed pos",RawMaterialCode!$E$569,RawMaterialCode!$E$568)))</f>
        <v>Reclaimed pre-consumer mixed fibers (RM0578)</v>
      </c>
      <c r="P544" s="295">
        <f t="shared" si="31"/>
        <v>1</v>
      </c>
      <c r="Q544" s="202"/>
      <c r="R544" s="203"/>
      <c r="S544" s="204" t="str">
        <f t="shared" si="32"/>
        <v/>
      </c>
      <c r="T544" s="281"/>
      <c r="U544" s="281"/>
      <c r="V544" s="281"/>
      <c r="W544" s="281"/>
      <c r="X544" s="317">
        <f>RMDF!X544</f>
        <v>0</v>
      </c>
      <c r="Y544" s="318" t="str">
        <f>IF(X544=0,"",_xlfn.XLOOKUP(X544,StatePicklist!$1:$1,StatePicklist!$3:$3,"NA",0))</f>
        <v/>
      </c>
      <c r="Z544" s="297" t="str">
        <f ca="1">IF(RMDF!Y544="", "", IF(ISNUMBER(MATCH(RMDF!Y544, INDIRECT(Y544), 0)), "OK", "Invalid"))</f>
        <v/>
      </c>
      <c r="AA544" s="281"/>
      <c r="AB544" s="281"/>
      <c r="AC544" s="281"/>
      <c r="AD544" s="281" t="b">
        <f>AND(RMDF!AG544&gt;=0, RMDF!AG544&lt;=1-RMDF!Z544, RMDF!AG544=ROUND(RMDF!AG544,4))</f>
        <v>1</v>
      </c>
      <c r="AE544" s="317">
        <f>RMDF!AE544</f>
        <v>0</v>
      </c>
      <c r="AF544" s="318" t="str">
        <f>IF(AE544=0,"",_xlfn.XLOOKUP(AE544,StatePicklist!$1:$1,StatePicklist!$3:$3,"NA",0))</f>
        <v/>
      </c>
      <c r="AG544" s="297" t="str">
        <f ca="1">IF(RMDF!AF544="", "", IF(ISNUMBER(MATCH(RMDF!AF544, INDIRECT(AF544), 0)), "OK", "Invalid"))</f>
        <v/>
      </c>
      <c r="AH544" s="281"/>
      <c r="AI544" s="281"/>
      <c r="AJ544" s="281"/>
      <c r="AK544" s="281" t="b">
        <f>AND(RMDF!AN544&gt;=0, RMDF!AN544&lt;=1-SUM(RMDF!Z544,RMDF!AG544), RMDF!AN544=ROUND(RMDF!AN544,4))</f>
        <v>1</v>
      </c>
      <c r="AL544" s="317">
        <f>RMDF!AL544</f>
        <v>0</v>
      </c>
      <c r="AM544" s="318" t="str">
        <f>IF(AL544=0,"",_xlfn.XLOOKUP(AL544,StatePicklist!$1:$1,StatePicklist!$3:$3,"NA",0))</f>
        <v/>
      </c>
      <c r="AN544" s="297" t="str">
        <f ca="1">IF(RMDF!AM544="", "", IF(ISNUMBER(MATCH(RMDF!AM544, INDIRECT(AM544), 0)), "OK", "Invalid"))</f>
        <v/>
      </c>
      <c r="AO544" s="281"/>
      <c r="AP544" s="281"/>
      <c r="AQ544" s="281"/>
      <c r="AR544" s="281" t="b">
        <f>AND(RMDF!AU544&gt;=0, RMDF!AU544&lt;=1-SUM(RMDF!Z544,RMDF!AG544,RMDF!AN544), RMDF!AU544=ROUND(RMDF!AU544,4))</f>
        <v>1</v>
      </c>
      <c r="AS544" s="317">
        <f>RMDF!AS544</f>
        <v>0</v>
      </c>
      <c r="AT544" s="318" t="str">
        <f>IF(AS544=0,"",_xlfn.XLOOKUP(AS544,StatePicklist!$1:$1,StatePicklist!$3:$3,"NA",0))</f>
        <v/>
      </c>
      <c r="AU544" s="297" t="str">
        <f ca="1">IF(RMDF!AT544="", "", IF(ISNUMBER(MATCH(RMDF!AT544, INDIRECT(AT544), 0)), "OK", "Invalid"))</f>
        <v/>
      </c>
      <c r="AV544" s="281"/>
      <c r="AW544" s="281"/>
      <c r="AX544" s="281"/>
      <c r="AY544" s="281" t="b">
        <f>AND(RMDF!BB544&gt;=0, RMDF!BB544&lt;=1-SUM(RMDF!Z544,RMDF!AG544,RMDF!AN544,RMDF!AU544), RMDF!BB544=ROUND(RMDF!BB544,4))</f>
        <v>1</v>
      </c>
      <c r="AZ544" s="317">
        <f>RMDF!AZ544</f>
        <v>0</v>
      </c>
      <c r="BA544" s="318" t="str">
        <f>IF(AZ544=0,"",_xlfn.XLOOKUP(AZ544,StatePicklist!$1:$1,StatePicklist!$3:$3,"NA",0))</f>
        <v/>
      </c>
      <c r="BB544" s="297" t="str">
        <f ca="1">IF(RMDF!BA544="", "", IF(ISNUMBER(MATCH(RMDF!BA544, INDIRECT(BA544), 0)), "OK", "Invalid"))</f>
        <v/>
      </c>
      <c r="BC544" s="281"/>
      <c r="BD544" s="281"/>
      <c r="BE544" s="281"/>
      <c r="BF544" s="281" t="b">
        <f>AND(RMDF!BI544&gt;=0, RMDF!BI544&lt;=1-SUM(RMDF!Z544,RMDF!AG544,RMDF!AN544,RMDF!AU544,RMDF!BB544), RMDF!BI544=ROUND(RMDF!BI544,4))</f>
        <v>1</v>
      </c>
      <c r="BG544" s="317">
        <f>RMDF!BG544</f>
        <v>0</v>
      </c>
      <c r="BH544" s="318" t="str">
        <f>IF(BG544=0,"",_xlfn.XLOOKUP(BG544,StatePicklist!$1:$1,StatePicklist!$3:$3,"NA",0))</f>
        <v/>
      </c>
      <c r="BI544" s="297" t="str">
        <f ca="1">IF(RMDF!BH544="", "", IF(ISNUMBER(MATCH(RMDF!BH544, INDIRECT(BH544), 0)), "OK", "Invalid"))</f>
        <v/>
      </c>
      <c r="BJ544" s="281"/>
      <c r="BK544" s="281"/>
      <c r="BL544" s="281"/>
      <c r="BM544" s="281" t="b">
        <f>AND(RMDF!BP544&gt;=0, RMDF!BP544&lt;=1-SUM(RMDF!Z544,RMDF!AG544,RMDF!AN544,RMDF!AU544,RMDF!BB544,RMDF!BI544), RMDF!BP544=ROUND(RMDF!BP544,4))</f>
        <v>1</v>
      </c>
      <c r="BN544" s="317">
        <f>RMDF!BN544</f>
        <v>0</v>
      </c>
      <c r="BO544" s="318" t="str">
        <f>IF(BN544=0,"",_xlfn.XLOOKUP(BN544,StatePicklist!$1:$1,StatePicklist!$3:$3,"NA",0))</f>
        <v/>
      </c>
      <c r="BP544" s="297" t="str">
        <f ca="1">IF(RMDF!BO544="", "", IF(ISNUMBER(MATCH(RMDF!BO544, INDIRECT(BO544), 0)), "OK", "Invalid"))</f>
        <v/>
      </c>
      <c r="BQ544" s="281"/>
      <c r="BR544" s="281"/>
      <c r="BS544" s="281"/>
      <c r="BT544" s="281" t="b">
        <f>AND(RMDF!BW544&gt;=0, RMDF!BW544&lt;=1-SUM(RMDF!Z544,RMDF!AG544,RMDF!AN544,RMDF!AU544,RMDF!BB544,RMDF!BI544,RMDF!BP544), RMDF!BW544=ROUND(RMDF!BW544,4))</f>
        <v>1</v>
      </c>
      <c r="BU544" s="317">
        <f>RMDF!BU544</f>
        <v>0</v>
      </c>
      <c r="BV544" s="318" t="str">
        <f>IF(BU544=0,"",_xlfn.XLOOKUP(BU544,StatePicklist!$1:$1,StatePicklist!$3:$3,"NA",0))</f>
        <v/>
      </c>
      <c r="BW544" s="297" t="str">
        <f ca="1">IF(RMDF!BV544="", "", IF(ISNUMBER(MATCH(RMDF!BV544, INDIRECT(BV544), 0)), "OK", "Invalid"))</f>
        <v/>
      </c>
      <c r="BX544" s="281"/>
      <c r="BY544" s="281"/>
      <c r="BZ544" s="281"/>
      <c r="CA544" s="281" t="b">
        <f>AND(RMDF!CD544&gt;=0, RMDF!CD544&lt;=1-SUM(RMDF!Z544,RMDF!AG544,RMDF!AN544,RMDF!AU544,RMDF!BB544,RMDF!BI544,RMDF!BP544,RMDF!BW544), RMDF!CD544=ROUND(RMDF!CD544,4))</f>
        <v>1</v>
      </c>
      <c r="CB544" s="317">
        <f>RMDF!CB544</f>
        <v>0</v>
      </c>
      <c r="CC544" s="318" t="str">
        <f>IF(CB544=0,"",_xlfn.XLOOKUP(CB544,StatePicklist!$1:$1,StatePicklist!$3:$3,"NA",0))</f>
        <v/>
      </c>
      <c r="CD544" s="297" t="str">
        <f ca="1">IF(RMDF!CC544="", "", IF(ISNUMBER(MATCH(RMDF!CC544, INDIRECT(CC544), 0)), "OK", "Invalid"))</f>
        <v/>
      </c>
      <c r="CE544" s="281"/>
      <c r="CF544" s="281"/>
      <c r="CG544" s="281"/>
      <c r="CH544" s="281" t="b">
        <f>AND(RMDF!CK544&gt;=0, RMDF!CK544&lt;=1-SUM(RMDF!Z544,RMDF!AG544,RMDF!AN544,RMDF!AU544,RMDF!BB544,RMDF!BI544,RMDF!BP544,RMDF!BW544,RMDF!CD544), RMDF!CK544=ROUND(RMDF!CK544,4))</f>
        <v>1</v>
      </c>
      <c r="CI544" s="317">
        <f>RMDF!CI544</f>
        <v>0</v>
      </c>
      <c r="CJ544" s="318" t="str">
        <f>IF(CI544=0,"",_xlfn.XLOOKUP(CI544,StatePicklist!$1:$1,StatePicklist!$3:$3,"NA",0))</f>
        <v/>
      </c>
      <c r="CK544" s="297" t="str">
        <f ca="1">IF(RMDF!CJ544="", "", IF(ISNUMBER(MATCH(RMDF!CJ544, INDIRECT(CJ544), 0)), "OK", "Invalid"))</f>
        <v/>
      </c>
      <c r="CL544" s="281"/>
      <c r="CM544" s="281"/>
      <c r="CN544" s="281"/>
      <c r="CO544" s="281" t="b">
        <f>AND(RMDF!CR544&gt;=0, RMDF!CR544&lt;=1-SUM(RMDF!Z544,RMDF!AG544,RMDF!AN544,RMDF!AU544,RMDF!BB544,RMDF!BI544,RMDF!BP544,RMDF!BW544,RMDF!CD544,RMDF!CK544), RMDF!CR544=ROUND(RMDF!CR544,4))</f>
        <v>1</v>
      </c>
      <c r="CP544" s="317">
        <f>RMDF!CP544</f>
        <v>0</v>
      </c>
      <c r="CQ544" s="318" t="str">
        <f>IF(CP544=0,"",_xlfn.XLOOKUP(CP544,StatePicklist!$1:$1,StatePicklist!$3:$3,"NA",0))</f>
        <v/>
      </c>
      <c r="CR544" s="297" t="str">
        <f ca="1">IF(RMDF!CQ544="", "", IF(ISNUMBER(MATCH(RMDF!CQ544, INDIRECT(CQ544), 0)), "OK", "Invalid"))</f>
        <v/>
      </c>
      <c r="CS544" s="281"/>
      <c r="CT544" s="281"/>
      <c r="CU544" s="281"/>
      <c r="CV544" s="281" t="b">
        <f>AND(RMDF!CY544&gt;=0, RMDF!CY544&lt;=1-SUM(RMDF!Z544,RMDF!AG544,RMDF!AN544,RMDF!AU544,RMDF!BB544,RMDF!BI544,RMDF!BP544,RMDF!BW544,RMDF!CD544,RMDF!CK544,RMDF!CR544), RMDF!CY544=ROUND(RMDF!CY544,4))</f>
        <v>1</v>
      </c>
      <c r="CW544" s="317">
        <f>RMDF!CW544</f>
        <v>0</v>
      </c>
      <c r="CX544" s="318" t="str">
        <f>IF(CW544=0,"",_xlfn.XLOOKUP(CW544,StatePicklist!$1:$1,StatePicklist!$3:$3,"NA",0))</f>
        <v/>
      </c>
      <c r="CY544" s="297" t="str">
        <f ca="1">IF(RMDF!CX544="", "", IF(ISNUMBER(MATCH(RMDF!CX544, INDIRECT(CX544), 0)), "OK", "Invalid"))</f>
        <v/>
      </c>
      <c r="CZ544" s="281"/>
      <c r="DA544" s="281"/>
      <c r="DB544" s="281"/>
      <c r="DC544" s="281" t="b">
        <f>AND(RMDF!DF544&gt;=0, RMDF!DF544&lt;=1-SUM(RMDF!Z544,RMDF!AG544,RMDF!AN544,RMDF!AU544,RMDF!BB544,RMDF!BI544,RMDF!BP544,RMDF!BW544,RMDF!CD544,RMDF!CK544,RMDF!CR544,RMDF!CY544), RMDF!DF544=ROUND(RMDF!DF544,4))</f>
        <v>1</v>
      </c>
      <c r="DD544" s="317">
        <f>RMDF!DD544</f>
        <v>0</v>
      </c>
      <c r="DE544" s="318" t="str">
        <f>IF(DD544=0,"",_xlfn.XLOOKUP(DD544,StatePicklist!$1:$1,StatePicklist!$3:$3,"NA",0))</f>
        <v/>
      </c>
      <c r="DF544" s="297" t="str">
        <f ca="1">IF(RMDF!DE544="", "", IF(ISNUMBER(MATCH(RMDF!DE544, INDIRECT(DE544), 0)), "OK", "Invalid"))</f>
        <v/>
      </c>
      <c r="DG544" s="281"/>
      <c r="DH544" s="281"/>
      <c r="DI544" s="281"/>
      <c r="DJ544" s="281" t="b">
        <f>AND(RMDF!DM544&gt;=0, RMDF!DM544&lt;=1-SUM(RMDF!Z544,RMDF!AG544,RMDF!AN544,RMDF!AU544,RMDF!BB544,RMDF!BI544,RMDF!BP544,RMDF!BW544,RMDF!CD544,RMDF!CK544,RMDF!CR544,RMDF!CY544,RMDF!DF544), RMDF!DM544=ROUND(RMDF!DM544,4))</f>
        <v>1</v>
      </c>
      <c r="DK544" s="317">
        <f>RMDF!DK544</f>
        <v>0</v>
      </c>
      <c r="DL544" s="318" t="str">
        <f>IF(DK544=0,"",_xlfn.XLOOKUP(DK544,StatePicklist!$1:$1,StatePicklist!$3:$3,"NA",0))</f>
        <v/>
      </c>
      <c r="DM544" s="297" t="str">
        <f ca="1">IF(RMDF!DL544="", "", IF(ISNUMBER(MATCH(RMDF!DL544, INDIRECT(DL544), 0)), "OK", "Invalid"))</f>
        <v/>
      </c>
      <c r="DN544" s="281"/>
      <c r="DO544" s="281"/>
      <c r="DP544" s="281"/>
      <c r="DQ544" s="281" t="b">
        <f>AND(RMDF!DT544&gt;=0, RMDF!DT544&lt;=1-SUM(RMDF!Z544,RMDF!AG544,RMDF!AN544,RMDF!AU544,RMDF!BB544,RMDF!BI544,RMDF!BP544,RMDF!BW544,RMDF!CD544,RMDF!CK544,RMDF!CR544,RMDF!CY544,RMDF!DF544,RMDF!DM544), RMDF!DT544=ROUND(RMDF!DT544,4))</f>
        <v>1</v>
      </c>
      <c r="DR544" s="317">
        <f>RMDF!DR544</f>
        <v>0</v>
      </c>
      <c r="DS544" s="318" t="str">
        <f>IF(DR544=0,"",_xlfn.XLOOKUP(DR544,StatePicklist!$1:$1,StatePicklist!$3:$3,"NA",0))</f>
        <v/>
      </c>
      <c r="DT544" s="297" t="str">
        <f ca="1">IF(RMDF!DS544="", "", IF(ISNUMBER(MATCH(RMDF!DS544, INDIRECT(DS544), 0)), "OK", "Invalid"))</f>
        <v/>
      </c>
      <c r="DU544" s="281"/>
      <c r="DV544" s="281"/>
      <c r="DW544" s="281"/>
      <c r="DX544" s="281" t="b">
        <f>AND(RMDF!EA544&gt;=0, RMDF!EA544&lt;=1-SUM(RMDF!Z544,RMDF!AG544,RMDF!AN544,RMDF!AU544,RMDF!BB544,RMDF!BI544,RMDF!BP544,RMDF!BW544,RMDF!CD544,RMDF!CK544,RMDF!CR544,RMDF!CY544,RMDF!DF544,RMDF!DM544,RMDF!DT544), RMDF!EA544=ROUND(RMDF!EA544,4))</f>
        <v>1</v>
      </c>
      <c r="DY544" s="317">
        <f>RMDF!DY544</f>
        <v>0</v>
      </c>
      <c r="DZ544" s="318" t="str">
        <f>IF(DY544=0,"",_xlfn.XLOOKUP(DY544,StatePicklist!$1:$1,StatePicklist!$3:$3,"NA",0))</f>
        <v/>
      </c>
      <c r="EA544" s="297" t="str">
        <f ca="1">IF(RMDF!DZ544="", "", IF(ISNUMBER(MATCH(RMDF!DZ544, INDIRECT(DZ544), 0)), "OK", "Invalid"))</f>
        <v/>
      </c>
      <c r="EB544" s="281"/>
      <c r="EC544" s="281"/>
      <c r="ED544" s="281"/>
      <c r="EE544" s="281" t="b">
        <f>AND(RMDF!EH544&gt;=0, RMDF!EH544&lt;=1-SUM(RMDF!Z544,RMDF!AG544,RMDF!AN544,RMDF!AU544,RMDF!BB544,RMDF!BI544,RMDF!BP544,RMDF!BW544,RMDF!CD544,RMDF!CK544,RMDF!CR544,RMDF!CY544,RMDF!DF544,RMDF!DM544,RMDF!DT544,RMDF!EA544), RMDF!EH544=ROUND(RMDF!EH544,4))</f>
        <v>1</v>
      </c>
      <c r="EF544" s="317">
        <f>RMDF!EF544</f>
        <v>0</v>
      </c>
      <c r="EG544" s="318" t="str">
        <f>IF(EF544=0,"",_xlfn.XLOOKUP(EF544,StatePicklist!$1:$1,StatePicklist!$3:$3,"NA",0))</f>
        <v/>
      </c>
      <c r="EH544" s="297" t="str">
        <f ca="1">IF(RMDF!EG544="", "", IF(ISNUMBER(MATCH(RMDF!EG544, INDIRECT(EG544), 0)), "OK", "Invalid"))</f>
        <v/>
      </c>
      <c r="EI544" s="281"/>
      <c r="EJ544" s="281"/>
      <c r="EK544" s="281"/>
      <c r="EL544" s="281" t="b">
        <f>AND(RMDF!EO544&gt;=0, RMDF!EO544&lt;=1-SUM(RMDF!Z544,RMDF!AG544,RMDF!AN544,RMDF!AU544,RMDF!BB544,RMDF!BI544,RMDF!BP544,RMDF!BW544,RMDF!CD544,RMDF!CK544,RMDF!CR544,RMDF!CY544,RMDF!DF544,RMDF!DM544,RMDF!DT544,RMDF!EA544,RMDF!EH544), RMDF!EO544=ROUND(RMDF!EO544,4))</f>
        <v>1</v>
      </c>
      <c r="EM544" s="317">
        <f>RMDF!EM544</f>
        <v>0</v>
      </c>
      <c r="EN544" s="318" t="str">
        <f>IF(EM544=0,"",_xlfn.XLOOKUP(EM544,StatePicklist!$1:$1,StatePicklist!$3:$3,"NA",0))</f>
        <v/>
      </c>
      <c r="EO544" s="297" t="str">
        <f ca="1">IF(RMDF!EN544="", "", IF(ISNUMBER(MATCH(RMDF!EN544, INDIRECT(EN544), 0)), "OK", "Invalid"))</f>
        <v/>
      </c>
      <c r="EP544" s="281"/>
      <c r="EQ544" s="281"/>
      <c r="ER544" s="281"/>
      <c r="ES544" s="281" t="b">
        <f>AND(RMDF!EV544&gt;=0, RMDF!EV544&lt;=1-SUM(RMDF!Z544,RMDF!AG544,RMDF!AN544,RMDF!AU544,RMDF!BB544,RMDF!BI544,RMDF!BP544,RMDF!BW544,RMDF!CD544,RMDF!CK544,RMDF!CR544,RMDF!CY544,RMDF!DF544,RMDF!DM544,RMDF!DT544,RMDF!EA544,RMDF!EH544,RMDF!EO544), RMDF!EV544=ROUND(RMDF!EV544,4))</f>
        <v>1</v>
      </c>
      <c r="ET544" s="317">
        <f>RMDF!ET544</f>
        <v>0</v>
      </c>
      <c r="EU544" s="318" t="str">
        <f>IF(ET544=0,"",_xlfn.XLOOKUP(ET544,StatePicklist!$1:$1,StatePicklist!$3:$3,"NA",0))</f>
        <v/>
      </c>
      <c r="EV544" s="297" t="str">
        <f ca="1">IF(RMDF!EU544="", "", IF(ISNUMBER(MATCH(RMDF!EU544, INDIRECT(EU544), 0)), "OK", "Invalid"))</f>
        <v/>
      </c>
      <c r="EW544" s="281"/>
      <c r="EX544" s="281"/>
      <c r="EY544" s="281"/>
      <c r="EZ544" s="281" t="b">
        <f>AND(RMDF!FC544&gt;=0, RMDF!FC544&lt;=1-SUM(RMDF!Z544,RMDF!AG544,RMDF!AN544,RMDF!AU544,RMDF!BB544,RMDF!BI544,RMDF!BP544,RMDF!BW544,RMDF!CD544,RMDF!CK544,RMDF!CR544,RMDF!CY544,RMDF!DF544,RMDF!DM544,RMDF!DT544,RMDF!EA544,RMDF!EH544,RMDF!EO544,RMDF!EV544), RMDF!FC544=ROUND(RMDF!FC544,4))</f>
        <v>1</v>
      </c>
      <c r="FA544" s="317">
        <f>RMDF!FA544</f>
        <v>0</v>
      </c>
      <c r="FB544" s="318" t="str">
        <f>IF(FA544=0,"",_xlfn.XLOOKUP(FA544,StatePicklist!$1:$1,StatePicklist!$3:$3,"NA",0))</f>
        <v/>
      </c>
      <c r="FC544" s="297" t="str">
        <f ca="1">IF(RMDF!FB544="", "", IF(ISNUMBER(MATCH(RMDF!FB544, INDIRECT(FB544), 0)), "OK", "Invalid"))</f>
        <v/>
      </c>
    </row>
    <row r="545" spans="1:159" s="205" customFormat="1" ht="39.9" customHeight="1" x14ac:dyDescent="0.25">
      <c r="A545" s="206"/>
      <c r="B545" s="196"/>
      <c r="C545" s="197"/>
      <c r="D545" s="198"/>
      <c r="E545" s="199"/>
      <c r="F545" s="200"/>
      <c r="G545" s="201"/>
      <c r="H545" s="292"/>
      <c r="I545" s="305">
        <f>RMDF!I545</f>
        <v>0</v>
      </c>
      <c r="J545" s="305" t="str">
        <f>IF(I545=ProductCode!$B$30,"PDReclPost",IF(OR(I545=ProductCode!$C$30,I545=ProductCode!$E$30,I545=ProductCode!$G$30),"PDPreCon",IF(OR(I545=ProductCode!$D$30,I545=ProductCode!$F$30),"PDNotReclPost","")))</f>
        <v/>
      </c>
      <c r="K545" s="305" t="str">
        <f t="shared" si="30"/>
        <v/>
      </c>
      <c r="L545" s="289"/>
      <c r="M545" s="305" t="str">
        <f t="shared" si="30"/>
        <v/>
      </c>
      <c r="N545" s="289" t="b">
        <f>AND(RMDF!N545&gt;=0, RMDF!N545&lt;=1-RMDF!L545, RMDF!N545=ROUND(RMDF!N545,4))</f>
        <v>1</v>
      </c>
      <c r="O545" s="286" t="str">
        <f>IF(P545="","",IF(I545="","",IF(LEFT(I545,13)="Reclaimed pos",RawMaterialCode!$E$569,RawMaterialCode!$E$568)))</f>
        <v>Reclaimed pre-consumer mixed fibers (RM0578)</v>
      </c>
      <c r="P545" s="295">
        <f t="shared" si="31"/>
        <v>1</v>
      </c>
      <c r="Q545" s="202"/>
      <c r="R545" s="203"/>
      <c r="S545" s="204" t="str">
        <f t="shared" si="32"/>
        <v/>
      </c>
      <c r="T545" s="281"/>
      <c r="U545" s="281"/>
      <c r="V545" s="281"/>
      <c r="W545" s="281"/>
      <c r="X545" s="317">
        <f>RMDF!X545</f>
        <v>0</v>
      </c>
      <c r="Y545" s="318" t="str">
        <f>IF(X545=0,"",_xlfn.XLOOKUP(X545,StatePicklist!$1:$1,StatePicklist!$3:$3,"NA",0))</f>
        <v/>
      </c>
      <c r="Z545" s="297" t="str">
        <f ca="1">IF(RMDF!Y545="", "", IF(ISNUMBER(MATCH(RMDF!Y545, INDIRECT(Y545), 0)), "OK", "Invalid"))</f>
        <v/>
      </c>
      <c r="AA545" s="281"/>
      <c r="AB545" s="281"/>
      <c r="AC545" s="281"/>
      <c r="AD545" s="281" t="b">
        <f>AND(RMDF!AG545&gt;=0, RMDF!AG545&lt;=1-RMDF!Z545, RMDF!AG545=ROUND(RMDF!AG545,4))</f>
        <v>1</v>
      </c>
      <c r="AE545" s="317">
        <f>RMDF!AE545</f>
        <v>0</v>
      </c>
      <c r="AF545" s="318" t="str">
        <f>IF(AE545=0,"",_xlfn.XLOOKUP(AE545,StatePicklist!$1:$1,StatePicklist!$3:$3,"NA",0))</f>
        <v/>
      </c>
      <c r="AG545" s="297" t="str">
        <f ca="1">IF(RMDF!AF545="", "", IF(ISNUMBER(MATCH(RMDF!AF545, INDIRECT(AF545), 0)), "OK", "Invalid"))</f>
        <v/>
      </c>
      <c r="AH545" s="281"/>
      <c r="AI545" s="281"/>
      <c r="AJ545" s="281"/>
      <c r="AK545" s="281" t="b">
        <f>AND(RMDF!AN545&gt;=0, RMDF!AN545&lt;=1-SUM(RMDF!Z545,RMDF!AG545), RMDF!AN545=ROUND(RMDF!AN545,4))</f>
        <v>1</v>
      </c>
      <c r="AL545" s="317">
        <f>RMDF!AL545</f>
        <v>0</v>
      </c>
      <c r="AM545" s="318" t="str">
        <f>IF(AL545=0,"",_xlfn.XLOOKUP(AL545,StatePicklist!$1:$1,StatePicklist!$3:$3,"NA",0))</f>
        <v/>
      </c>
      <c r="AN545" s="297" t="str">
        <f ca="1">IF(RMDF!AM545="", "", IF(ISNUMBER(MATCH(RMDF!AM545, INDIRECT(AM545), 0)), "OK", "Invalid"))</f>
        <v/>
      </c>
      <c r="AO545" s="281"/>
      <c r="AP545" s="281"/>
      <c r="AQ545" s="281"/>
      <c r="AR545" s="281" t="b">
        <f>AND(RMDF!AU545&gt;=0, RMDF!AU545&lt;=1-SUM(RMDF!Z545,RMDF!AG545,RMDF!AN545), RMDF!AU545=ROUND(RMDF!AU545,4))</f>
        <v>1</v>
      </c>
      <c r="AS545" s="317">
        <f>RMDF!AS545</f>
        <v>0</v>
      </c>
      <c r="AT545" s="318" t="str">
        <f>IF(AS545=0,"",_xlfn.XLOOKUP(AS545,StatePicklist!$1:$1,StatePicklist!$3:$3,"NA",0))</f>
        <v/>
      </c>
      <c r="AU545" s="297" t="str">
        <f ca="1">IF(RMDF!AT545="", "", IF(ISNUMBER(MATCH(RMDF!AT545, INDIRECT(AT545), 0)), "OK", "Invalid"))</f>
        <v/>
      </c>
      <c r="AV545" s="281"/>
      <c r="AW545" s="281"/>
      <c r="AX545" s="281"/>
      <c r="AY545" s="281" t="b">
        <f>AND(RMDF!BB545&gt;=0, RMDF!BB545&lt;=1-SUM(RMDF!Z545,RMDF!AG545,RMDF!AN545,RMDF!AU545), RMDF!BB545=ROUND(RMDF!BB545,4))</f>
        <v>1</v>
      </c>
      <c r="AZ545" s="317">
        <f>RMDF!AZ545</f>
        <v>0</v>
      </c>
      <c r="BA545" s="318" t="str">
        <f>IF(AZ545=0,"",_xlfn.XLOOKUP(AZ545,StatePicklist!$1:$1,StatePicklist!$3:$3,"NA",0))</f>
        <v/>
      </c>
      <c r="BB545" s="297" t="str">
        <f ca="1">IF(RMDF!BA545="", "", IF(ISNUMBER(MATCH(RMDF!BA545, INDIRECT(BA545), 0)), "OK", "Invalid"))</f>
        <v/>
      </c>
      <c r="BC545" s="281"/>
      <c r="BD545" s="281"/>
      <c r="BE545" s="281"/>
      <c r="BF545" s="281" t="b">
        <f>AND(RMDF!BI545&gt;=0, RMDF!BI545&lt;=1-SUM(RMDF!Z545,RMDF!AG545,RMDF!AN545,RMDF!AU545,RMDF!BB545), RMDF!BI545=ROUND(RMDF!BI545,4))</f>
        <v>1</v>
      </c>
      <c r="BG545" s="317">
        <f>RMDF!BG545</f>
        <v>0</v>
      </c>
      <c r="BH545" s="318" t="str">
        <f>IF(BG545=0,"",_xlfn.XLOOKUP(BG545,StatePicklist!$1:$1,StatePicklist!$3:$3,"NA",0))</f>
        <v/>
      </c>
      <c r="BI545" s="297" t="str">
        <f ca="1">IF(RMDF!BH545="", "", IF(ISNUMBER(MATCH(RMDF!BH545, INDIRECT(BH545), 0)), "OK", "Invalid"))</f>
        <v/>
      </c>
      <c r="BJ545" s="281"/>
      <c r="BK545" s="281"/>
      <c r="BL545" s="281"/>
      <c r="BM545" s="281" t="b">
        <f>AND(RMDF!BP545&gt;=0, RMDF!BP545&lt;=1-SUM(RMDF!Z545,RMDF!AG545,RMDF!AN545,RMDF!AU545,RMDF!BB545,RMDF!BI545), RMDF!BP545=ROUND(RMDF!BP545,4))</f>
        <v>1</v>
      </c>
      <c r="BN545" s="317">
        <f>RMDF!BN545</f>
        <v>0</v>
      </c>
      <c r="BO545" s="318" t="str">
        <f>IF(BN545=0,"",_xlfn.XLOOKUP(BN545,StatePicklist!$1:$1,StatePicklist!$3:$3,"NA",0))</f>
        <v/>
      </c>
      <c r="BP545" s="297" t="str">
        <f ca="1">IF(RMDF!BO545="", "", IF(ISNUMBER(MATCH(RMDF!BO545, INDIRECT(BO545), 0)), "OK", "Invalid"))</f>
        <v/>
      </c>
      <c r="BQ545" s="281"/>
      <c r="BR545" s="281"/>
      <c r="BS545" s="281"/>
      <c r="BT545" s="281" t="b">
        <f>AND(RMDF!BW545&gt;=0, RMDF!BW545&lt;=1-SUM(RMDF!Z545,RMDF!AG545,RMDF!AN545,RMDF!AU545,RMDF!BB545,RMDF!BI545,RMDF!BP545), RMDF!BW545=ROUND(RMDF!BW545,4))</f>
        <v>1</v>
      </c>
      <c r="BU545" s="317">
        <f>RMDF!BU545</f>
        <v>0</v>
      </c>
      <c r="BV545" s="318" t="str">
        <f>IF(BU545=0,"",_xlfn.XLOOKUP(BU545,StatePicklist!$1:$1,StatePicklist!$3:$3,"NA",0))</f>
        <v/>
      </c>
      <c r="BW545" s="297" t="str">
        <f ca="1">IF(RMDF!BV545="", "", IF(ISNUMBER(MATCH(RMDF!BV545, INDIRECT(BV545), 0)), "OK", "Invalid"))</f>
        <v/>
      </c>
      <c r="BX545" s="281"/>
      <c r="BY545" s="281"/>
      <c r="BZ545" s="281"/>
      <c r="CA545" s="281" t="b">
        <f>AND(RMDF!CD545&gt;=0, RMDF!CD545&lt;=1-SUM(RMDF!Z545,RMDF!AG545,RMDF!AN545,RMDF!AU545,RMDF!BB545,RMDF!BI545,RMDF!BP545,RMDF!BW545), RMDF!CD545=ROUND(RMDF!CD545,4))</f>
        <v>1</v>
      </c>
      <c r="CB545" s="317">
        <f>RMDF!CB545</f>
        <v>0</v>
      </c>
      <c r="CC545" s="318" t="str">
        <f>IF(CB545=0,"",_xlfn.XLOOKUP(CB545,StatePicklist!$1:$1,StatePicklist!$3:$3,"NA",0))</f>
        <v/>
      </c>
      <c r="CD545" s="297" t="str">
        <f ca="1">IF(RMDF!CC545="", "", IF(ISNUMBER(MATCH(RMDF!CC545, INDIRECT(CC545), 0)), "OK", "Invalid"))</f>
        <v/>
      </c>
      <c r="CE545" s="281"/>
      <c r="CF545" s="281"/>
      <c r="CG545" s="281"/>
      <c r="CH545" s="281" t="b">
        <f>AND(RMDF!CK545&gt;=0, RMDF!CK545&lt;=1-SUM(RMDF!Z545,RMDF!AG545,RMDF!AN545,RMDF!AU545,RMDF!BB545,RMDF!BI545,RMDF!BP545,RMDF!BW545,RMDF!CD545), RMDF!CK545=ROUND(RMDF!CK545,4))</f>
        <v>1</v>
      </c>
      <c r="CI545" s="317">
        <f>RMDF!CI545</f>
        <v>0</v>
      </c>
      <c r="CJ545" s="318" t="str">
        <f>IF(CI545=0,"",_xlfn.XLOOKUP(CI545,StatePicklist!$1:$1,StatePicklist!$3:$3,"NA",0))</f>
        <v/>
      </c>
      <c r="CK545" s="297" t="str">
        <f ca="1">IF(RMDF!CJ545="", "", IF(ISNUMBER(MATCH(RMDF!CJ545, INDIRECT(CJ545), 0)), "OK", "Invalid"))</f>
        <v/>
      </c>
      <c r="CL545" s="281"/>
      <c r="CM545" s="281"/>
      <c r="CN545" s="281"/>
      <c r="CO545" s="281" t="b">
        <f>AND(RMDF!CR545&gt;=0, RMDF!CR545&lt;=1-SUM(RMDF!Z545,RMDF!AG545,RMDF!AN545,RMDF!AU545,RMDF!BB545,RMDF!BI545,RMDF!BP545,RMDF!BW545,RMDF!CD545,RMDF!CK545), RMDF!CR545=ROUND(RMDF!CR545,4))</f>
        <v>1</v>
      </c>
      <c r="CP545" s="317">
        <f>RMDF!CP545</f>
        <v>0</v>
      </c>
      <c r="CQ545" s="318" t="str">
        <f>IF(CP545=0,"",_xlfn.XLOOKUP(CP545,StatePicklist!$1:$1,StatePicklist!$3:$3,"NA",0))</f>
        <v/>
      </c>
      <c r="CR545" s="297" t="str">
        <f ca="1">IF(RMDF!CQ545="", "", IF(ISNUMBER(MATCH(RMDF!CQ545, INDIRECT(CQ545), 0)), "OK", "Invalid"))</f>
        <v/>
      </c>
      <c r="CS545" s="281"/>
      <c r="CT545" s="281"/>
      <c r="CU545" s="281"/>
      <c r="CV545" s="281" t="b">
        <f>AND(RMDF!CY545&gt;=0, RMDF!CY545&lt;=1-SUM(RMDF!Z545,RMDF!AG545,RMDF!AN545,RMDF!AU545,RMDF!BB545,RMDF!BI545,RMDF!BP545,RMDF!BW545,RMDF!CD545,RMDF!CK545,RMDF!CR545), RMDF!CY545=ROUND(RMDF!CY545,4))</f>
        <v>1</v>
      </c>
      <c r="CW545" s="317">
        <f>RMDF!CW545</f>
        <v>0</v>
      </c>
      <c r="CX545" s="318" t="str">
        <f>IF(CW545=0,"",_xlfn.XLOOKUP(CW545,StatePicklist!$1:$1,StatePicklist!$3:$3,"NA",0))</f>
        <v/>
      </c>
      <c r="CY545" s="297" t="str">
        <f ca="1">IF(RMDF!CX545="", "", IF(ISNUMBER(MATCH(RMDF!CX545, INDIRECT(CX545), 0)), "OK", "Invalid"))</f>
        <v/>
      </c>
      <c r="CZ545" s="281"/>
      <c r="DA545" s="281"/>
      <c r="DB545" s="281"/>
      <c r="DC545" s="281" t="b">
        <f>AND(RMDF!DF545&gt;=0, RMDF!DF545&lt;=1-SUM(RMDF!Z545,RMDF!AG545,RMDF!AN545,RMDF!AU545,RMDF!BB545,RMDF!BI545,RMDF!BP545,RMDF!BW545,RMDF!CD545,RMDF!CK545,RMDF!CR545,RMDF!CY545), RMDF!DF545=ROUND(RMDF!DF545,4))</f>
        <v>1</v>
      </c>
      <c r="DD545" s="317">
        <f>RMDF!DD545</f>
        <v>0</v>
      </c>
      <c r="DE545" s="318" t="str">
        <f>IF(DD545=0,"",_xlfn.XLOOKUP(DD545,StatePicklist!$1:$1,StatePicklist!$3:$3,"NA",0))</f>
        <v/>
      </c>
      <c r="DF545" s="297" t="str">
        <f ca="1">IF(RMDF!DE545="", "", IF(ISNUMBER(MATCH(RMDF!DE545, INDIRECT(DE545), 0)), "OK", "Invalid"))</f>
        <v/>
      </c>
      <c r="DG545" s="281"/>
      <c r="DH545" s="281"/>
      <c r="DI545" s="281"/>
      <c r="DJ545" s="281" t="b">
        <f>AND(RMDF!DM545&gt;=0, RMDF!DM545&lt;=1-SUM(RMDF!Z545,RMDF!AG545,RMDF!AN545,RMDF!AU545,RMDF!BB545,RMDF!BI545,RMDF!BP545,RMDF!BW545,RMDF!CD545,RMDF!CK545,RMDF!CR545,RMDF!CY545,RMDF!DF545), RMDF!DM545=ROUND(RMDF!DM545,4))</f>
        <v>1</v>
      </c>
      <c r="DK545" s="317">
        <f>RMDF!DK545</f>
        <v>0</v>
      </c>
      <c r="DL545" s="318" t="str">
        <f>IF(DK545=0,"",_xlfn.XLOOKUP(DK545,StatePicklist!$1:$1,StatePicklist!$3:$3,"NA",0))</f>
        <v/>
      </c>
      <c r="DM545" s="297" t="str">
        <f ca="1">IF(RMDF!DL545="", "", IF(ISNUMBER(MATCH(RMDF!DL545, INDIRECT(DL545), 0)), "OK", "Invalid"))</f>
        <v/>
      </c>
      <c r="DN545" s="281"/>
      <c r="DO545" s="281"/>
      <c r="DP545" s="281"/>
      <c r="DQ545" s="281" t="b">
        <f>AND(RMDF!DT545&gt;=0, RMDF!DT545&lt;=1-SUM(RMDF!Z545,RMDF!AG545,RMDF!AN545,RMDF!AU545,RMDF!BB545,RMDF!BI545,RMDF!BP545,RMDF!BW545,RMDF!CD545,RMDF!CK545,RMDF!CR545,RMDF!CY545,RMDF!DF545,RMDF!DM545), RMDF!DT545=ROUND(RMDF!DT545,4))</f>
        <v>1</v>
      </c>
      <c r="DR545" s="317">
        <f>RMDF!DR545</f>
        <v>0</v>
      </c>
      <c r="DS545" s="318" t="str">
        <f>IF(DR545=0,"",_xlfn.XLOOKUP(DR545,StatePicklist!$1:$1,StatePicklist!$3:$3,"NA",0))</f>
        <v/>
      </c>
      <c r="DT545" s="297" t="str">
        <f ca="1">IF(RMDF!DS545="", "", IF(ISNUMBER(MATCH(RMDF!DS545, INDIRECT(DS545), 0)), "OK", "Invalid"))</f>
        <v/>
      </c>
      <c r="DU545" s="281"/>
      <c r="DV545" s="281"/>
      <c r="DW545" s="281"/>
      <c r="DX545" s="281" t="b">
        <f>AND(RMDF!EA545&gt;=0, RMDF!EA545&lt;=1-SUM(RMDF!Z545,RMDF!AG545,RMDF!AN545,RMDF!AU545,RMDF!BB545,RMDF!BI545,RMDF!BP545,RMDF!BW545,RMDF!CD545,RMDF!CK545,RMDF!CR545,RMDF!CY545,RMDF!DF545,RMDF!DM545,RMDF!DT545), RMDF!EA545=ROUND(RMDF!EA545,4))</f>
        <v>1</v>
      </c>
      <c r="DY545" s="317">
        <f>RMDF!DY545</f>
        <v>0</v>
      </c>
      <c r="DZ545" s="318" t="str">
        <f>IF(DY545=0,"",_xlfn.XLOOKUP(DY545,StatePicklist!$1:$1,StatePicklist!$3:$3,"NA",0))</f>
        <v/>
      </c>
      <c r="EA545" s="297" t="str">
        <f ca="1">IF(RMDF!DZ545="", "", IF(ISNUMBER(MATCH(RMDF!DZ545, INDIRECT(DZ545), 0)), "OK", "Invalid"))</f>
        <v/>
      </c>
      <c r="EB545" s="281"/>
      <c r="EC545" s="281"/>
      <c r="ED545" s="281"/>
      <c r="EE545" s="281" t="b">
        <f>AND(RMDF!EH545&gt;=0, RMDF!EH545&lt;=1-SUM(RMDF!Z545,RMDF!AG545,RMDF!AN545,RMDF!AU545,RMDF!BB545,RMDF!BI545,RMDF!BP545,RMDF!BW545,RMDF!CD545,RMDF!CK545,RMDF!CR545,RMDF!CY545,RMDF!DF545,RMDF!DM545,RMDF!DT545,RMDF!EA545), RMDF!EH545=ROUND(RMDF!EH545,4))</f>
        <v>1</v>
      </c>
      <c r="EF545" s="317">
        <f>RMDF!EF545</f>
        <v>0</v>
      </c>
      <c r="EG545" s="318" t="str">
        <f>IF(EF545=0,"",_xlfn.XLOOKUP(EF545,StatePicklist!$1:$1,StatePicklist!$3:$3,"NA",0))</f>
        <v/>
      </c>
      <c r="EH545" s="297" t="str">
        <f ca="1">IF(RMDF!EG545="", "", IF(ISNUMBER(MATCH(RMDF!EG545, INDIRECT(EG545), 0)), "OK", "Invalid"))</f>
        <v/>
      </c>
      <c r="EI545" s="281"/>
      <c r="EJ545" s="281"/>
      <c r="EK545" s="281"/>
      <c r="EL545" s="281" t="b">
        <f>AND(RMDF!EO545&gt;=0, RMDF!EO545&lt;=1-SUM(RMDF!Z545,RMDF!AG545,RMDF!AN545,RMDF!AU545,RMDF!BB545,RMDF!BI545,RMDF!BP545,RMDF!BW545,RMDF!CD545,RMDF!CK545,RMDF!CR545,RMDF!CY545,RMDF!DF545,RMDF!DM545,RMDF!DT545,RMDF!EA545,RMDF!EH545), RMDF!EO545=ROUND(RMDF!EO545,4))</f>
        <v>1</v>
      </c>
      <c r="EM545" s="317">
        <f>RMDF!EM545</f>
        <v>0</v>
      </c>
      <c r="EN545" s="318" t="str">
        <f>IF(EM545=0,"",_xlfn.XLOOKUP(EM545,StatePicklist!$1:$1,StatePicklist!$3:$3,"NA",0))</f>
        <v/>
      </c>
      <c r="EO545" s="297" t="str">
        <f ca="1">IF(RMDF!EN545="", "", IF(ISNUMBER(MATCH(RMDF!EN545, INDIRECT(EN545), 0)), "OK", "Invalid"))</f>
        <v/>
      </c>
      <c r="EP545" s="281"/>
      <c r="EQ545" s="281"/>
      <c r="ER545" s="281"/>
      <c r="ES545" s="281" t="b">
        <f>AND(RMDF!EV545&gt;=0, RMDF!EV545&lt;=1-SUM(RMDF!Z545,RMDF!AG545,RMDF!AN545,RMDF!AU545,RMDF!BB545,RMDF!BI545,RMDF!BP545,RMDF!BW545,RMDF!CD545,RMDF!CK545,RMDF!CR545,RMDF!CY545,RMDF!DF545,RMDF!DM545,RMDF!DT545,RMDF!EA545,RMDF!EH545,RMDF!EO545), RMDF!EV545=ROUND(RMDF!EV545,4))</f>
        <v>1</v>
      </c>
      <c r="ET545" s="317">
        <f>RMDF!ET545</f>
        <v>0</v>
      </c>
      <c r="EU545" s="318" t="str">
        <f>IF(ET545=0,"",_xlfn.XLOOKUP(ET545,StatePicklist!$1:$1,StatePicklist!$3:$3,"NA",0))</f>
        <v/>
      </c>
      <c r="EV545" s="297" t="str">
        <f ca="1">IF(RMDF!EU545="", "", IF(ISNUMBER(MATCH(RMDF!EU545, INDIRECT(EU545), 0)), "OK", "Invalid"))</f>
        <v/>
      </c>
      <c r="EW545" s="281"/>
      <c r="EX545" s="281"/>
      <c r="EY545" s="281"/>
      <c r="EZ545" s="281" t="b">
        <f>AND(RMDF!FC545&gt;=0, RMDF!FC545&lt;=1-SUM(RMDF!Z545,RMDF!AG545,RMDF!AN545,RMDF!AU545,RMDF!BB545,RMDF!BI545,RMDF!BP545,RMDF!BW545,RMDF!CD545,RMDF!CK545,RMDF!CR545,RMDF!CY545,RMDF!DF545,RMDF!DM545,RMDF!DT545,RMDF!EA545,RMDF!EH545,RMDF!EO545,RMDF!EV545), RMDF!FC545=ROUND(RMDF!FC545,4))</f>
        <v>1</v>
      </c>
      <c r="FA545" s="317">
        <f>RMDF!FA545</f>
        <v>0</v>
      </c>
      <c r="FB545" s="318" t="str">
        <f>IF(FA545=0,"",_xlfn.XLOOKUP(FA545,StatePicklist!$1:$1,StatePicklist!$3:$3,"NA",0))</f>
        <v/>
      </c>
      <c r="FC545" s="297" t="str">
        <f ca="1">IF(RMDF!FB545="", "", IF(ISNUMBER(MATCH(RMDF!FB545, INDIRECT(FB545), 0)), "OK", "Invalid"))</f>
        <v/>
      </c>
    </row>
    <row r="546" spans="1:159" s="205" customFormat="1" ht="39.9" customHeight="1" x14ac:dyDescent="0.25">
      <c r="A546" s="206"/>
      <c r="B546" s="196"/>
      <c r="C546" s="197"/>
      <c r="D546" s="198"/>
      <c r="E546" s="199"/>
      <c r="F546" s="200"/>
      <c r="G546" s="201"/>
      <c r="H546" s="292"/>
      <c r="I546" s="305">
        <f>RMDF!I546</f>
        <v>0</v>
      </c>
      <c r="J546" s="305" t="str">
        <f>IF(I546=ProductCode!$B$30,"PDReclPost",IF(OR(I546=ProductCode!$C$30,I546=ProductCode!$E$30,I546=ProductCode!$G$30),"PDPreCon",IF(OR(I546=ProductCode!$D$30,I546=ProductCode!$F$30),"PDNotReclPost","")))</f>
        <v/>
      </c>
      <c r="K546" s="305" t="str">
        <f t="shared" si="30"/>
        <v/>
      </c>
      <c r="L546" s="289"/>
      <c r="M546" s="305" t="str">
        <f t="shared" si="30"/>
        <v/>
      </c>
      <c r="N546" s="289" t="b">
        <f>AND(RMDF!N546&gt;=0, RMDF!N546&lt;=1-RMDF!L546, RMDF!N546=ROUND(RMDF!N546,4))</f>
        <v>1</v>
      </c>
      <c r="O546" s="286" t="str">
        <f>IF(P546="","",IF(I546="","",IF(LEFT(I546,13)="Reclaimed pos",RawMaterialCode!$E$569,RawMaterialCode!$E$568)))</f>
        <v>Reclaimed pre-consumer mixed fibers (RM0578)</v>
      </c>
      <c r="P546" s="295">
        <f t="shared" si="31"/>
        <v>1</v>
      </c>
      <c r="Q546" s="202"/>
      <c r="R546" s="203"/>
      <c r="S546" s="204" t="str">
        <f t="shared" si="32"/>
        <v/>
      </c>
      <c r="T546" s="281"/>
      <c r="U546" s="281"/>
      <c r="V546" s="281"/>
      <c r="W546" s="281"/>
      <c r="X546" s="317">
        <f>RMDF!X546</f>
        <v>0</v>
      </c>
      <c r="Y546" s="318" t="str">
        <f>IF(X546=0,"",_xlfn.XLOOKUP(X546,StatePicklist!$1:$1,StatePicklist!$3:$3,"NA",0))</f>
        <v/>
      </c>
      <c r="Z546" s="297" t="str">
        <f ca="1">IF(RMDF!Y546="", "", IF(ISNUMBER(MATCH(RMDF!Y546, INDIRECT(Y546), 0)), "OK", "Invalid"))</f>
        <v/>
      </c>
      <c r="AA546" s="281"/>
      <c r="AB546" s="281"/>
      <c r="AC546" s="281"/>
      <c r="AD546" s="281" t="b">
        <f>AND(RMDF!AG546&gt;=0, RMDF!AG546&lt;=1-RMDF!Z546, RMDF!AG546=ROUND(RMDF!AG546,4))</f>
        <v>1</v>
      </c>
      <c r="AE546" s="317">
        <f>RMDF!AE546</f>
        <v>0</v>
      </c>
      <c r="AF546" s="318" t="str">
        <f>IF(AE546=0,"",_xlfn.XLOOKUP(AE546,StatePicklist!$1:$1,StatePicklist!$3:$3,"NA",0))</f>
        <v/>
      </c>
      <c r="AG546" s="297" t="str">
        <f ca="1">IF(RMDF!AF546="", "", IF(ISNUMBER(MATCH(RMDF!AF546, INDIRECT(AF546), 0)), "OK", "Invalid"))</f>
        <v/>
      </c>
      <c r="AH546" s="281"/>
      <c r="AI546" s="281"/>
      <c r="AJ546" s="281"/>
      <c r="AK546" s="281" t="b">
        <f>AND(RMDF!AN546&gt;=0, RMDF!AN546&lt;=1-SUM(RMDF!Z546,RMDF!AG546), RMDF!AN546=ROUND(RMDF!AN546,4))</f>
        <v>1</v>
      </c>
      <c r="AL546" s="317">
        <f>RMDF!AL546</f>
        <v>0</v>
      </c>
      <c r="AM546" s="318" t="str">
        <f>IF(AL546=0,"",_xlfn.XLOOKUP(AL546,StatePicklist!$1:$1,StatePicklist!$3:$3,"NA",0))</f>
        <v/>
      </c>
      <c r="AN546" s="297" t="str">
        <f ca="1">IF(RMDF!AM546="", "", IF(ISNUMBER(MATCH(RMDF!AM546, INDIRECT(AM546), 0)), "OK", "Invalid"))</f>
        <v/>
      </c>
      <c r="AO546" s="281"/>
      <c r="AP546" s="281"/>
      <c r="AQ546" s="281"/>
      <c r="AR546" s="281" t="b">
        <f>AND(RMDF!AU546&gt;=0, RMDF!AU546&lt;=1-SUM(RMDF!Z546,RMDF!AG546,RMDF!AN546), RMDF!AU546=ROUND(RMDF!AU546,4))</f>
        <v>1</v>
      </c>
      <c r="AS546" s="317">
        <f>RMDF!AS546</f>
        <v>0</v>
      </c>
      <c r="AT546" s="318" t="str">
        <f>IF(AS546=0,"",_xlfn.XLOOKUP(AS546,StatePicklist!$1:$1,StatePicklist!$3:$3,"NA",0))</f>
        <v/>
      </c>
      <c r="AU546" s="297" t="str">
        <f ca="1">IF(RMDF!AT546="", "", IF(ISNUMBER(MATCH(RMDF!AT546, INDIRECT(AT546), 0)), "OK", "Invalid"))</f>
        <v/>
      </c>
      <c r="AV546" s="281"/>
      <c r="AW546" s="281"/>
      <c r="AX546" s="281"/>
      <c r="AY546" s="281" t="b">
        <f>AND(RMDF!BB546&gt;=0, RMDF!BB546&lt;=1-SUM(RMDF!Z546,RMDF!AG546,RMDF!AN546,RMDF!AU546), RMDF!BB546=ROUND(RMDF!BB546,4))</f>
        <v>1</v>
      </c>
      <c r="AZ546" s="317">
        <f>RMDF!AZ546</f>
        <v>0</v>
      </c>
      <c r="BA546" s="318" t="str">
        <f>IF(AZ546=0,"",_xlfn.XLOOKUP(AZ546,StatePicklist!$1:$1,StatePicklist!$3:$3,"NA",0))</f>
        <v/>
      </c>
      <c r="BB546" s="297" t="str">
        <f ca="1">IF(RMDF!BA546="", "", IF(ISNUMBER(MATCH(RMDF!BA546, INDIRECT(BA546), 0)), "OK", "Invalid"))</f>
        <v/>
      </c>
      <c r="BC546" s="281"/>
      <c r="BD546" s="281"/>
      <c r="BE546" s="281"/>
      <c r="BF546" s="281" t="b">
        <f>AND(RMDF!BI546&gt;=0, RMDF!BI546&lt;=1-SUM(RMDF!Z546,RMDF!AG546,RMDF!AN546,RMDF!AU546,RMDF!BB546), RMDF!BI546=ROUND(RMDF!BI546,4))</f>
        <v>1</v>
      </c>
      <c r="BG546" s="317">
        <f>RMDF!BG546</f>
        <v>0</v>
      </c>
      <c r="BH546" s="318" t="str">
        <f>IF(BG546=0,"",_xlfn.XLOOKUP(BG546,StatePicklist!$1:$1,StatePicklist!$3:$3,"NA",0))</f>
        <v/>
      </c>
      <c r="BI546" s="297" t="str">
        <f ca="1">IF(RMDF!BH546="", "", IF(ISNUMBER(MATCH(RMDF!BH546, INDIRECT(BH546), 0)), "OK", "Invalid"))</f>
        <v/>
      </c>
      <c r="BJ546" s="281"/>
      <c r="BK546" s="281"/>
      <c r="BL546" s="281"/>
      <c r="BM546" s="281" t="b">
        <f>AND(RMDF!BP546&gt;=0, RMDF!BP546&lt;=1-SUM(RMDF!Z546,RMDF!AG546,RMDF!AN546,RMDF!AU546,RMDF!BB546,RMDF!BI546), RMDF!BP546=ROUND(RMDF!BP546,4))</f>
        <v>1</v>
      </c>
      <c r="BN546" s="317">
        <f>RMDF!BN546</f>
        <v>0</v>
      </c>
      <c r="BO546" s="318" t="str">
        <f>IF(BN546=0,"",_xlfn.XLOOKUP(BN546,StatePicklist!$1:$1,StatePicklist!$3:$3,"NA",0))</f>
        <v/>
      </c>
      <c r="BP546" s="297" t="str">
        <f ca="1">IF(RMDF!BO546="", "", IF(ISNUMBER(MATCH(RMDF!BO546, INDIRECT(BO546), 0)), "OK", "Invalid"))</f>
        <v/>
      </c>
      <c r="BQ546" s="281"/>
      <c r="BR546" s="281"/>
      <c r="BS546" s="281"/>
      <c r="BT546" s="281" t="b">
        <f>AND(RMDF!BW546&gt;=0, RMDF!BW546&lt;=1-SUM(RMDF!Z546,RMDF!AG546,RMDF!AN546,RMDF!AU546,RMDF!BB546,RMDF!BI546,RMDF!BP546), RMDF!BW546=ROUND(RMDF!BW546,4))</f>
        <v>1</v>
      </c>
      <c r="BU546" s="317">
        <f>RMDF!BU546</f>
        <v>0</v>
      </c>
      <c r="BV546" s="318" t="str">
        <f>IF(BU546=0,"",_xlfn.XLOOKUP(BU546,StatePicklist!$1:$1,StatePicklist!$3:$3,"NA",0))</f>
        <v/>
      </c>
      <c r="BW546" s="297" t="str">
        <f ca="1">IF(RMDF!BV546="", "", IF(ISNUMBER(MATCH(RMDF!BV546, INDIRECT(BV546), 0)), "OK", "Invalid"))</f>
        <v/>
      </c>
      <c r="BX546" s="281"/>
      <c r="BY546" s="281"/>
      <c r="BZ546" s="281"/>
      <c r="CA546" s="281" t="b">
        <f>AND(RMDF!CD546&gt;=0, RMDF!CD546&lt;=1-SUM(RMDF!Z546,RMDF!AG546,RMDF!AN546,RMDF!AU546,RMDF!BB546,RMDF!BI546,RMDF!BP546,RMDF!BW546), RMDF!CD546=ROUND(RMDF!CD546,4))</f>
        <v>1</v>
      </c>
      <c r="CB546" s="317">
        <f>RMDF!CB546</f>
        <v>0</v>
      </c>
      <c r="CC546" s="318" t="str">
        <f>IF(CB546=0,"",_xlfn.XLOOKUP(CB546,StatePicklist!$1:$1,StatePicklist!$3:$3,"NA",0))</f>
        <v/>
      </c>
      <c r="CD546" s="297" t="str">
        <f ca="1">IF(RMDF!CC546="", "", IF(ISNUMBER(MATCH(RMDF!CC546, INDIRECT(CC546), 0)), "OK", "Invalid"))</f>
        <v/>
      </c>
      <c r="CE546" s="281"/>
      <c r="CF546" s="281"/>
      <c r="CG546" s="281"/>
      <c r="CH546" s="281" t="b">
        <f>AND(RMDF!CK546&gt;=0, RMDF!CK546&lt;=1-SUM(RMDF!Z546,RMDF!AG546,RMDF!AN546,RMDF!AU546,RMDF!BB546,RMDF!BI546,RMDF!BP546,RMDF!BW546,RMDF!CD546), RMDF!CK546=ROUND(RMDF!CK546,4))</f>
        <v>1</v>
      </c>
      <c r="CI546" s="317">
        <f>RMDF!CI546</f>
        <v>0</v>
      </c>
      <c r="CJ546" s="318" t="str">
        <f>IF(CI546=0,"",_xlfn.XLOOKUP(CI546,StatePicklist!$1:$1,StatePicklist!$3:$3,"NA",0))</f>
        <v/>
      </c>
      <c r="CK546" s="297" t="str">
        <f ca="1">IF(RMDF!CJ546="", "", IF(ISNUMBER(MATCH(RMDF!CJ546, INDIRECT(CJ546), 0)), "OK", "Invalid"))</f>
        <v/>
      </c>
      <c r="CL546" s="281"/>
      <c r="CM546" s="281"/>
      <c r="CN546" s="281"/>
      <c r="CO546" s="281" t="b">
        <f>AND(RMDF!CR546&gt;=0, RMDF!CR546&lt;=1-SUM(RMDF!Z546,RMDF!AG546,RMDF!AN546,RMDF!AU546,RMDF!BB546,RMDF!BI546,RMDF!BP546,RMDF!BW546,RMDF!CD546,RMDF!CK546), RMDF!CR546=ROUND(RMDF!CR546,4))</f>
        <v>1</v>
      </c>
      <c r="CP546" s="317">
        <f>RMDF!CP546</f>
        <v>0</v>
      </c>
      <c r="CQ546" s="318" t="str">
        <f>IF(CP546=0,"",_xlfn.XLOOKUP(CP546,StatePicklist!$1:$1,StatePicklist!$3:$3,"NA",0))</f>
        <v/>
      </c>
      <c r="CR546" s="297" t="str">
        <f ca="1">IF(RMDF!CQ546="", "", IF(ISNUMBER(MATCH(RMDF!CQ546, INDIRECT(CQ546), 0)), "OK", "Invalid"))</f>
        <v/>
      </c>
      <c r="CS546" s="281"/>
      <c r="CT546" s="281"/>
      <c r="CU546" s="281"/>
      <c r="CV546" s="281" t="b">
        <f>AND(RMDF!CY546&gt;=0, RMDF!CY546&lt;=1-SUM(RMDF!Z546,RMDF!AG546,RMDF!AN546,RMDF!AU546,RMDF!BB546,RMDF!BI546,RMDF!BP546,RMDF!BW546,RMDF!CD546,RMDF!CK546,RMDF!CR546), RMDF!CY546=ROUND(RMDF!CY546,4))</f>
        <v>1</v>
      </c>
      <c r="CW546" s="317">
        <f>RMDF!CW546</f>
        <v>0</v>
      </c>
      <c r="CX546" s="318" t="str">
        <f>IF(CW546=0,"",_xlfn.XLOOKUP(CW546,StatePicklist!$1:$1,StatePicklist!$3:$3,"NA",0))</f>
        <v/>
      </c>
      <c r="CY546" s="297" t="str">
        <f ca="1">IF(RMDF!CX546="", "", IF(ISNUMBER(MATCH(RMDF!CX546, INDIRECT(CX546), 0)), "OK", "Invalid"))</f>
        <v/>
      </c>
      <c r="CZ546" s="281"/>
      <c r="DA546" s="281"/>
      <c r="DB546" s="281"/>
      <c r="DC546" s="281" t="b">
        <f>AND(RMDF!DF546&gt;=0, RMDF!DF546&lt;=1-SUM(RMDF!Z546,RMDF!AG546,RMDF!AN546,RMDF!AU546,RMDF!BB546,RMDF!BI546,RMDF!BP546,RMDF!BW546,RMDF!CD546,RMDF!CK546,RMDF!CR546,RMDF!CY546), RMDF!DF546=ROUND(RMDF!DF546,4))</f>
        <v>1</v>
      </c>
      <c r="DD546" s="317">
        <f>RMDF!DD546</f>
        <v>0</v>
      </c>
      <c r="DE546" s="318" t="str">
        <f>IF(DD546=0,"",_xlfn.XLOOKUP(DD546,StatePicklist!$1:$1,StatePicklist!$3:$3,"NA",0))</f>
        <v/>
      </c>
      <c r="DF546" s="297" t="str">
        <f ca="1">IF(RMDF!DE546="", "", IF(ISNUMBER(MATCH(RMDF!DE546, INDIRECT(DE546), 0)), "OK", "Invalid"))</f>
        <v/>
      </c>
      <c r="DG546" s="281"/>
      <c r="DH546" s="281"/>
      <c r="DI546" s="281"/>
      <c r="DJ546" s="281" t="b">
        <f>AND(RMDF!DM546&gt;=0, RMDF!DM546&lt;=1-SUM(RMDF!Z546,RMDF!AG546,RMDF!AN546,RMDF!AU546,RMDF!BB546,RMDF!BI546,RMDF!BP546,RMDF!BW546,RMDF!CD546,RMDF!CK546,RMDF!CR546,RMDF!CY546,RMDF!DF546), RMDF!DM546=ROUND(RMDF!DM546,4))</f>
        <v>1</v>
      </c>
      <c r="DK546" s="317">
        <f>RMDF!DK546</f>
        <v>0</v>
      </c>
      <c r="DL546" s="318" t="str">
        <f>IF(DK546=0,"",_xlfn.XLOOKUP(DK546,StatePicklist!$1:$1,StatePicklist!$3:$3,"NA",0))</f>
        <v/>
      </c>
      <c r="DM546" s="297" t="str">
        <f ca="1">IF(RMDF!DL546="", "", IF(ISNUMBER(MATCH(RMDF!DL546, INDIRECT(DL546), 0)), "OK", "Invalid"))</f>
        <v/>
      </c>
      <c r="DN546" s="281"/>
      <c r="DO546" s="281"/>
      <c r="DP546" s="281"/>
      <c r="DQ546" s="281" t="b">
        <f>AND(RMDF!DT546&gt;=0, RMDF!DT546&lt;=1-SUM(RMDF!Z546,RMDF!AG546,RMDF!AN546,RMDF!AU546,RMDF!BB546,RMDF!BI546,RMDF!BP546,RMDF!BW546,RMDF!CD546,RMDF!CK546,RMDF!CR546,RMDF!CY546,RMDF!DF546,RMDF!DM546), RMDF!DT546=ROUND(RMDF!DT546,4))</f>
        <v>1</v>
      </c>
      <c r="DR546" s="317">
        <f>RMDF!DR546</f>
        <v>0</v>
      </c>
      <c r="DS546" s="318" t="str">
        <f>IF(DR546=0,"",_xlfn.XLOOKUP(DR546,StatePicklist!$1:$1,StatePicklist!$3:$3,"NA",0))</f>
        <v/>
      </c>
      <c r="DT546" s="297" t="str">
        <f ca="1">IF(RMDF!DS546="", "", IF(ISNUMBER(MATCH(RMDF!DS546, INDIRECT(DS546), 0)), "OK", "Invalid"))</f>
        <v/>
      </c>
      <c r="DU546" s="281"/>
      <c r="DV546" s="281"/>
      <c r="DW546" s="281"/>
      <c r="DX546" s="281" t="b">
        <f>AND(RMDF!EA546&gt;=0, RMDF!EA546&lt;=1-SUM(RMDF!Z546,RMDF!AG546,RMDF!AN546,RMDF!AU546,RMDF!BB546,RMDF!BI546,RMDF!BP546,RMDF!BW546,RMDF!CD546,RMDF!CK546,RMDF!CR546,RMDF!CY546,RMDF!DF546,RMDF!DM546,RMDF!DT546), RMDF!EA546=ROUND(RMDF!EA546,4))</f>
        <v>1</v>
      </c>
      <c r="DY546" s="317">
        <f>RMDF!DY546</f>
        <v>0</v>
      </c>
      <c r="DZ546" s="318" t="str">
        <f>IF(DY546=0,"",_xlfn.XLOOKUP(DY546,StatePicklist!$1:$1,StatePicklist!$3:$3,"NA",0))</f>
        <v/>
      </c>
      <c r="EA546" s="297" t="str">
        <f ca="1">IF(RMDF!DZ546="", "", IF(ISNUMBER(MATCH(RMDF!DZ546, INDIRECT(DZ546), 0)), "OK", "Invalid"))</f>
        <v/>
      </c>
      <c r="EB546" s="281"/>
      <c r="EC546" s="281"/>
      <c r="ED546" s="281"/>
      <c r="EE546" s="281" t="b">
        <f>AND(RMDF!EH546&gt;=0, RMDF!EH546&lt;=1-SUM(RMDF!Z546,RMDF!AG546,RMDF!AN546,RMDF!AU546,RMDF!BB546,RMDF!BI546,RMDF!BP546,RMDF!BW546,RMDF!CD546,RMDF!CK546,RMDF!CR546,RMDF!CY546,RMDF!DF546,RMDF!DM546,RMDF!DT546,RMDF!EA546), RMDF!EH546=ROUND(RMDF!EH546,4))</f>
        <v>1</v>
      </c>
      <c r="EF546" s="317">
        <f>RMDF!EF546</f>
        <v>0</v>
      </c>
      <c r="EG546" s="318" t="str">
        <f>IF(EF546=0,"",_xlfn.XLOOKUP(EF546,StatePicklist!$1:$1,StatePicklist!$3:$3,"NA",0))</f>
        <v/>
      </c>
      <c r="EH546" s="297" t="str">
        <f ca="1">IF(RMDF!EG546="", "", IF(ISNUMBER(MATCH(RMDF!EG546, INDIRECT(EG546), 0)), "OK", "Invalid"))</f>
        <v/>
      </c>
      <c r="EI546" s="281"/>
      <c r="EJ546" s="281"/>
      <c r="EK546" s="281"/>
      <c r="EL546" s="281" t="b">
        <f>AND(RMDF!EO546&gt;=0, RMDF!EO546&lt;=1-SUM(RMDF!Z546,RMDF!AG546,RMDF!AN546,RMDF!AU546,RMDF!BB546,RMDF!BI546,RMDF!BP546,RMDF!BW546,RMDF!CD546,RMDF!CK546,RMDF!CR546,RMDF!CY546,RMDF!DF546,RMDF!DM546,RMDF!DT546,RMDF!EA546,RMDF!EH546), RMDF!EO546=ROUND(RMDF!EO546,4))</f>
        <v>1</v>
      </c>
      <c r="EM546" s="317">
        <f>RMDF!EM546</f>
        <v>0</v>
      </c>
      <c r="EN546" s="318" t="str">
        <f>IF(EM546=0,"",_xlfn.XLOOKUP(EM546,StatePicklist!$1:$1,StatePicklist!$3:$3,"NA",0))</f>
        <v/>
      </c>
      <c r="EO546" s="297" t="str">
        <f ca="1">IF(RMDF!EN546="", "", IF(ISNUMBER(MATCH(RMDF!EN546, INDIRECT(EN546), 0)), "OK", "Invalid"))</f>
        <v/>
      </c>
      <c r="EP546" s="281"/>
      <c r="EQ546" s="281"/>
      <c r="ER546" s="281"/>
      <c r="ES546" s="281" t="b">
        <f>AND(RMDF!EV546&gt;=0, RMDF!EV546&lt;=1-SUM(RMDF!Z546,RMDF!AG546,RMDF!AN546,RMDF!AU546,RMDF!BB546,RMDF!BI546,RMDF!BP546,RMDF!BW546,RMDF!CD546,RMDF!CK546,RMDF!CR546,RMDF!CY546,RMDF!DF546,RMDF!DM546,RMDF!DT546,RMDF!EA546,RMDF!EH546,RMDF!EO546), RMDF!EV546=ROUND(RMDF!EV546,4))</f>
        <v>1</v>
      </c>
      <c r="ET546" s="317">
        <f>RMDF!ET546</f>
        <v>0</v>
      </c>
      <c r="EU546" s="318" t="str">
        <f>IF(ET546=0,"",_xlfn.XLOOKUP(ET546,StatePicklist!$1:$1,StatePicklist!$3:$3,"NA",0))</f>
        <v/>
      </c>
      <c r="EV546" s="297" t="str">
        <f ca="1">IF(RMDF!EU546="", "", IF(ISNUMBER(MATCH(RMDF!EU546, INDIRECT(EU546), 0)), "OK", "Invalid"))</f>
        <v/>
      </c>
      <c r="EW546" s="281"/>
      <c r="EX546" s="281"/>
      <c r="EY546" s="281"/>
      <c r="EZ546" s="281" t="b">
        <f>AND(RMDF!FC546&gt;=0, RMDF!FC546&lt;=1-SUM(RMDF!Z546,RMDF!AG546,RMDF!AN546,RMDF!AU546,RMDF!BB546,RMDF!BI546,RMDF!BP546,RMDF!BW546,RMDF!CD546,RMDF!CK546,RMDF!CR546,RMDF!CY546,RMDF!DF546,RMDF!DM546,RMDF!DT546,RMDF!EA546,RMDF!EH546,RMDF!EO546,RMDF!EV546), RMDF!FC546=ROUND(RMDF!FC546,4))</f>
        <v>1</v>
      </c>
      <c r="FA546" s="317">
        <f>RMDF!FA546</f>
        <v>0</v>
      </c>
      <c r="FB546" s="318" t="str">
        <f>IF(FA546=0,"",_xlfn.XLOOKUP(FA546,StatePicklist!$1:$1,StatePicklist!$3:$3,"NA",0))</f>
        <v/>
      </c>
      <c r="FC546" s="297" t="str">
        <f ca="1">IF(RMDF!FB546="", "", IF(ISNUMBER(MATCH(RMDF!FB546, INDIRECT(FB546), 0)), "OK", "Invalid"))</f>
        <v/>
      </c>
    </row>
    <row r="547" spans="1:159" s="205" customFormat="1" ht="39.9" customHeight="1" x14ac:dyDescent="0.25">
      <c r="A547" s="206"/>
      <c r="B547" s="196"/>
      <c r="C547" s="197"/>
      <c r="D547" s="198"/>
      <c r="E547" s="199"/>
      <c r="F547" s="200"/>
      <c r="G547" s="201"/>
      <c r="H547" s="292"/>
      <c r="I547" s="305">
        <f>RMDF!I547</f>
        <v>0</v>
      </c>
      <c r="J547" s="305" t="str">
        <f>IF(I547=ProductCode!$B$30,"PDReclPost",IF(OR(I547=ProductCode!$C$30,I547=ProductCode!$E$30,I547=ProductCode!$G$30),"PDPreCon",IF(OR(I547=ProductCode!$D$30,I547=ProductCode!$F$30),"PDNotReclPost","")))</f>
        <v/>
      </c>
      <c r="K547" s="305" t="str">
        <f t="shared" si="30"/>
        <v/>
      </c>
      <c r="L547" s="289"/>
      <c r="M547" s="305" t="str">
        <f t="shared" si="30"/>
        <v/>
      </c>
      <c r="N547" s="289" t="b">
        <f>AND(RMDF!N547&gt;=0, RMDF!N547&lt;=1-RMDF!L547, RMDF!N547=ROUND(RMDF!N547,4))</f>
        <v>1</v>
      </c>
      <c r="O547" s="286" t="str">
        <f>IF(P547="","",IF(I547="","",IF(LEFT(I547,13)="Reclaimed pos",RawMaterialCode!$E$569,RawMaterialCode!$E$568)))</f>
        <v>Reclaimed pre-consumer mixed fibers (RM0578)</v>
      </c>
      <c r="P547" s="295">
        <f t="shared" si="31"/>
        <v>1</v>
      </c>
      <c r="Q547" s="202"/>
      <c r="R547" s="203"/>
      <c r="S547" s="204" t="str">
        <f t="shared" si="32"/>
        <v/>
      </c>
      <c r="T547" s="281"/>
      <c r="U547" s="281"/>
      <c r="V547" s="281"/>
      <c r="W547" s="281"/>
      <c r="X547" s="317">
        <f>RMDF!X547</f>
        <v>0</v>
      </c>
      <c r="Y547" s="318" t="str">
        <f>IF(X547=0,"",_xlfn.XLOOKUP(X547,StatePicklist!$1:$1,StatePicklist!$3:$3,"NA",0))</f>
        <v/>
      </c>
      <c r="Z547" s="297" t="str">
        <f ca="1">IF(RMDF!Y547="", "", IF(ISNUMBER(MATCH(RMDF!Y547, INDIRECT(Y547), 0)), "OK", "Invalid"))</f>
        <v/>
      </c>
      <c r="AA547" s="281"/>
      <c r="AB547" s="281"/>
      <c r="AC547" s="281"/>
      <c r="AD547" s="281" t="b">
        <f>AND(RMDF!AG547&gt;=0, RMDF!AG547&lt;=1-RMDF!Z547, RMDF!AG547=ROUND(RMDF!AG547,4))</f>
        <v>1</v>
      </c>
      <c r="AE547" s="317">
        <f>RMDF!AE547</f>
        <v>0</v>
      </c>
      <c r="AF547" s="318" t="str">
        <f>IF(AE547=0,"",_xlfn.XLOOKUP(AE547,StatePicklist!$1:$1,StatePicklist!$3:$3,"NA",0))</f>
        <v/>
      </c>
      <c r="AG547" s="297" t="str">
        <f ca="1">IF(RMDF!AF547="", "", IF(ISNUMBER(MATCH(RMDF!AF547, INDIRECT(AF547), 0)), "OK", "Invalid"))</f>
        <v/>
      </c>
      <c r="AH547" s="281"/>
      <c r="AI547" s="281"/>
      <c r="AJ547" s="281"/>
      <c r="AK547" s="281" t="b">
        <f>AND(RMDF!AN547&gt;=0, RMDF!AN547&lt;=1-SUM(RMDF!Z547,RMDF!AG547), RMDF!AN547=ROUND(RMDF!AN547,4))</f>
        <v>1</v>
      </c>
      <c r="AL547" s="317">
        <f>RMDF!AL547</f>
        <v>0</v>
      </c>
      <c r="AM547" s="318" t="str">
        <f>IF(AL547=0,"",_xlfn.XLOOKUP(AL547,StatePicklist!$1:$1,StatePicklist!$3:$3,"NA",0))</f>
        <v/>
      </c>
      <c r="AN547" s="297" t="str">
        <f ca="1">IF(RMDF!AM547="", "", IF(ISNUMBER(MATCH(RMDF!AM547, INDIRECT(AM547), 0)), "OK", "Invalid"))</f>
        <v/>
      </c>
      <c r="AO547" s="281"/>
      <c r="AP547" s="281"/>
      <c r="AQ547" s="281"/>
      <c r="AR547" s="281" t="b">
        <f>AND(RMDF!AU547&gt;=0, RMDF!AU547&lt;=1-SUM(RMDF!Z547,RMDF!AG547,RMDF!AN547), RMDF!AU547=ROUND(RMDF!AU547,4))</f>
        <v>1</v>
      </c>
      <c r="AS547" s="317">
        <f>RMDF!AS547</f>
        <v>0</v>
      </c>
      <c r="AT547" s="318" t="str">
        <f>IF(AS547=0,"",_xlfn.XLOOKUP(AS547,StatePicklist!$1:$1,StatePicklist!$3:$3,"NA",0))</f>
        <v/>
      </c>
      <c r="AU547" s="297" t="str">
        <f ca="1">IF(RMDF!AT547="", "", IF(ISNUMBER(MATCH(RMDF!AT547, INDIRECT(AT547), 0)), "OK", "Invalid"))</f>
        <v/>
      </c>
      <c r="AV547" s="281"/>
      <c r="AW547" s="281"/>
      <c r="AX547" s="281"/>
      <c r="AY547" s="281" t="b">
        <f>AND(RMDF!BB547&gt;=0, RMDF!BB547&lt;=1-SUM(RMDF!Z547,RMDF!AG547,RMDF!AN547,RMDF!AU547), RMDF!BB547=ROUND(RMDF!BB547,4))</f>
        <v>1</v>
      </c>
      <c r="AZ547" s="317">
        <f>RMDF!AZ547</f>
        <v>0</v>
      </c>
      <c r="BA547" s="318" t="str">
        <f>IF(AZ547=0,"",_xlfn.XLOOKUP(AZ547,StatePicklist!$1:$1,StatePicklist!$3:$3,"NA",0))</f>
        <v/>
      </c>
      <c r="BB547" s="297" t="str">
        <f ca="1">IF(RMDF!BA547="", "", IF(ISNUMBER(MATCH(RMDF!BA547, INDIRECT(BA547), 0)), "OK", "Invalid"))</f>
        <v/>
      </c>
      <c r="BC547" s="281"/>
      <c r="BD547" s="281"/>
      <c r="BE547" s="281"/>
      <c r="BF547" s="281" t="b">
        <f>AND(RMDF!BI547&gt;=0, RMDF!BI547&lt;=1-SUM(RMDF!Z547,RMDF!AG547,RMDF!AN547,RMDF!AU547,RMDF!BB547), RMDF!BI547=ROUND(RMDF!BI547,4))</f>
        <v>1</v>
      </c>
      <c r="BG547" s="317">
        <f>RMDF!BG547</f>
        <v>0</v>
      </c>
      <c r="BH547" s="318" t="str">
        <f>IF(BG547=0,"",_xlfn.XLOOKUP(BG547,StatePicklist!$1:$1,StatePicklist!$3:$3,"NA",0))</f>
        <v/>
      </c>
      <c r="BI547" s="297" t="str">
        <f ca="1">IF(RMDF!BH547="", "", IF(ISNUMBER(MATCH(RMDF!BH547, INDIRECT(BH547), 0)), "OK", "Invalid"))</f>
        <v/>
      </c>
      <c r="BJ547" s="281"/>
      <c r="BK547" s="281"/>
      <c r="BL547" s="281"/>
      <c r="BM547" s="281" t="b">
        <f>AND(RMDF!BP547&gt;=0, RMDF!BP547&lt;=1-SUM(RMDF!Z547,RMDF!AG547,RMDF!AN547,RMDF!AU547,RMDF!BB547,RMDF!BI547), RMDF!BP547=ROUND(RMDF!BP547,4))</f>
        <v>1</v>
      </c>
      <c r="BN547" s="317">
        <f>RMDF!BN547</f>
        <v>0</v>
      </c>
      <c r="BO547" s="318" t="str">
        <f>IF(BN547=0,"",_xlfn.XLOOKUP(BN547,StatePicklist!$1:$1,StatePicklist!$3:$3,"NA",0))</f>
        <v/>
      </c>
      <c r="BP547" s="297" t="str">
        <f ca="1">IF(RMDF!BO547="", "", IF(ISNUMBER(MATCH(RMDF!BO547, INDIRECT(BO547), 0)), "OK", "Invalid"))</f>
        <v/>
      </c>
      <c r="BQ547" s="281"/>
      <c r="BR547" s="281"/>
      <c r="BS547" s="281"/>
      <c r="BT547" s="281" t="b">
        <f>AND(RMDF!BW547&gt;=0, RMDF!BW547&lt;=1-SUM(RMDF!Z547,RMDF!AG547,RMDF!AN547,RMDF!AU547,RMDF!BB547,RMDF!BI547,RMDF!BP547), RMDF!BW547=ROUND(RMDF!BW547,4))</f>
        <v>1</v>
      </c>
      <c r="BU547" s="317">
        <f>RMDF!BU547</f>
        <v>0</v>
      </c>
      <c r="BV547" s="318" t="str">
        <f>IF(BU547=0,"",_xlfn.XLOOKUP(BU547,StatePicklist!$1:$1,StatePicklist!$3:$3,"NA",0))</f>
        <v/>
      </c>
      <c r="BW547" s="297" t="str">
        <f ca="1">IF(RMDF!BV547="", "", IF(ISNUMBER(MATCH(RMDF!BV547, INDIRECT(BV547), 0)), "OK", "Invalid"))</f>
        <v/>
      </c>
      <c r="BX547" s="281"/>
      <c r="BY547" s="281"/>
      <c r="BZ547" s="281"/>
      <c r="CA547" s="281" t="b">
        <f>AND(RMDF!CD547&gt;=0, RMDF!CD547&lt;=1-SUM(RMDF!Z547,RMDF!AG547,RMDF!AN547,RMDF!AU547,RMDF!BB547,RMDF!BI547,RMDF!BP547,RMDF!BW547), RMDF!CD547=ROUND(RMDF!CD547,4))</f>
        <v>1</v>
      </c>
      <c r="CB547" s="317">
        <f>RMDF!CB547</f>
        <v>0</v>
      </c>
      <c r="CC547" s="318" t="str">
        <f>IF(CB547=0,"",_xlfn.XLOOKUP(CB547,StatePicklist!$1:$1,StatePicklist!$3:$3,"NA",0))</f>
        <v/>
      </c>
      <c r="CD547" s="297" t="str">
        <f ca="1">IF(RMDF!CC547="", "", IF(ISNUMBER(MATCH(RMDF!CC547, INDIRECT(CC547), 0)), "OK", "Invalid"))</f>
        <v/>
      </c>
      <c r="CE547" s="281"/>
      <c r="CF547" s="281"/>
      <c r="CG547" s="281"/>
      <c r="CH547" s="281" t="b">
        <f>AND(RMDF!CK547&gt;=0, RMDF!CK547&lt;=1-SUM(RMDF!Z547,RMDF!AG547,RMDF!AN547,RMDF!AU547,RMDF!BB547,RMDF!BI547,RMDF!BP547,RMDF!BW547,RMDF!CD547), RMDF!CK547=ROUND(RMDF!CK547,4))</f>
        <v>1</v>
      </c>
      <c r="CI547" s="317">
        <f>RMDF!CI547</f>
        <v>0</v>
      </c>
      <c r="CJ547" s="318" t="str">
        <f>IF(CI547=0,"",_xlfn.XLOOKUP(CI547,StatePicklist!$1:$1,StatePicklist!$3:$3,"NA",0))</f>
        <v/>
      </c>
      <c r="CK547" s="297" t="str">
        <f ca="1">IF(RMDF!CJ547="", "", IF(ISNUMBER(MATCH(RMDF!CJ547, INDIRECT(CJ547), 0)), "OK", "Invalid"))</f>
        <v/>
      </c>
      <c r="CL547" s="281"/>
      <c r="CM547" s="281"/>
      <c r="CN547" s="281"/>
      <c r="CO547" s="281" t="b">
        <f>AND(RMDF!CR547&gt;=0, RMDF!CR547&lt;=1-SUM(RMDF!Z547,RMDF!AG547,RMDF!AN547,RMDF!AU547,RMDF!BB547,RMDF!BI547,RMDF!BP547,RMDF!BW547,RMDF!CD547,RMDF!CK547), RMDF!CR547=ROUND(RMDF!CR547,4))</f>
        <v>1</v>
      </c>
      <c r="CP547" s="317">
        <f>RMDF!CP547</f>
        <v>0</v>
      </c>
      <c r="CQ547" s="318" t="str">
        <f>IF(CP547=0,"",_xlfn.XLOOKUP(CP547,StatePicklist!$1:$1,StatePicklist!$3:$3,"NA",0))</f>
        <v/>
      </c>
      <c r="CR547" s="297" t="str">
        <f ca="1">IF(RMDF!CQ547="", "", IF(ISNUMBER(MATCH(RMDF!CQ547, INDIRECT(CQ547), 0)), "OK", "Invalid"))</f>
        <v/>
      </c>
      <c r="CS547" s="281"/>
      <c r="CT547" s="281"/>
      <c r="CU547" s="281"/>
      <c r="CV547" s="281" t="b">
        <f>AND(RMDF!CY547&gt;=0, RMDF!CY547&lt;=1-SUM(RMDF!Z547,RMDF!AG547,RMDF!AN547,RMDF!AU547,RMDF!BB547,RMDF!BI547,RMDF!BP547,RMDF!BW547,RMDF!CD547,RMDF!CK547,RMDF!CR547), RMDF!CY547=ROUND(RMDF!CY547,4))</f>
        <v>1</v>
      </c>
      <c r="CW547" s="317">
        <f>RMDF!CW547</f>
        <v>0</v>
      </c>
      <c r="CX547" s="318" t="str">
        <f>IF(CW547=0,"",_xlfn.XLOOKUP(CW547,StatePicklist!$1:$1,StatePicklist!$3:$3,"NA",0))</f>
        <v/>
      </c>
      <c r="CY547" s="297" t="str">
        <f ca="1">IF(RMDF!CX547="", "", IF(ISNUMBER(MATCH(RMDF!CX547, INDIRECT(CX547), 0)), "OK", "Invalid"))</f>
        <v/>
      </c>
      <c r="CZ547" s="281"/>
      <c r="DA547" s="281"/>
      <c r="DB547" s="281"/>
      <c r="DC547" s="281" t="b">
        <f>AND(RMDF!DF547&gt;=0, RMDF!DF547&lt;=1-SUM(RMDF!Z547,RMDF!AG547,RMDF!AN547,RMDF!AU547,RMDF!BB547,RMDF!BI547,RMDF!BP547,RMDF!BW547,RMDF!CD547,RMDF!CK547,RMDF!CR547,RMDF!CY547), RMDF!DF547=ROUND(RMDF!DF547,4))</f>
        <v>1</v>
      </c>
      <c r="DD547" s="317">
        <f>RMDF!DD547</f>
        <v>0</v>
      </c>
      <c r="DE547" s="318" t="str">
        <f>IF(DD547=0,"",_xlfn.XLOOKUP(DD547,StatePicklist!$1:$1,StatePicklist!$3:$3,"NA",0))</f>
        <v/>
      </c>
      <c r="DF547" s="297" t="str">
        <f ca="1">IF(RMDF!DE547="", "", IF(ISNUMBER(MATCH(RMDF!DE547, INDIRECT(DE547), 0)), "OK", "Invalid"))</f>
        <v/>
      </c>
      <c r="DG547" s="281"/>
      <c r="DH547" s="281"/>
      <c r="DI547" s="281"/>
      <c r="DJ547" s="281" t="b">
        <f>AND(RMDF!DM547&gt;=0, RMDF!DM547&lt;=1-SUM(RMDF!Z547,RMDF!AG547,RMDF!AN547,RMDF!AU547,RMDF!BB547,RMDF!BI547,RMDF!BP547,RMDF!BW547,RMDF!CD547,RMDF!CK547,RMDF!CR547,RMDF!CY547,RMDF!DF547), RMDF!DM547=ROUND(RMDF!DM547,4))</f>
        <v>1</v>
      </c>
      <c r="DK547" s="317">
        <f>RMDF!DK547</f>
        <v>0</v>
      </c>
      <c r="DL547" s="318" t="str">
        <f>IF(DK547=0,"",_xlfn.XLOOKUP(DK547,StatePicklist!$1:$1,StatePicklist!$3:$3,"NA",0))</f>
        <v/>
      </c>
      <c r="DM547" s="297" t="str">
        <f ca="1">IF(RMDF!DL547="", "", IF(ISNUMBER(MATCH(RMDF!DL547, INDIRECT(DL547), 0)), "OK", "Invalid"))</f>
        <v/>
      </c>
      <c r="DN547" s="281"/>
      <c r="DO547" s="281"/>
      <c r="DP547" s="281"/>
      <c r="DQ547" s="281" t="b">
        <f>AND(RMDF!DT547&gt;=0, RMDF!DT547&lt;=1-SUM(RMDF!Z547,RMDF!AG547,RMDF!AN547,RMDF!AU547,RMDF!BB547,RMDF!BI547,RMDF!BP547,RMDF!BW547,RMDF!CD547,RMDF!CK547,RMDF!CR547,RMDF!CY547,RMDF!DF547,RMDF!DM547), RMDF!DT547=ROUND(RMDF!DT547,4))</f>
        <v>1</v>
      </c>
      <c r="DR547" s="317">
        <f>RMDF!DR547</f>
        <v>0</v>
      </c>
      <c r="DS547" s="318" t="str">
        <f>IF(DR547=0,"",_xlfn.XLOOKUP(DR547,StatePicklist!$1:$1,StatePicklist!$3:$3,"NA",0))</f>
        <v/>
      </c>
      <c r="DT547" s="297" t="str">
        <f ca="1">IF(RMDF!DS547="", "", IF(ISNUMBER(MATCH(RMDF!DS547, INDIRECT(DS547), 0)), "OK", "Invalid"))</f>
        <v/>
      </c>
      <c r="DU547" s="281"/>
      <c r="DV547" s="281"/>
      <c r="DW547" s="281"/>
      <c r="DX547" s="281" t="b">
        <f>AND(RMDF!EA547&gt;=0, RMDF!EA547&lt;=1-SUM(RMDF!Z547,RMDF!AG547,RMDF!AN547,RMDF!AU547,RMDF!BB547,RMDF!BI547,RMDF!BP547,RMDF!BW547,RMDF!CD547,RMDF!CK547,RMDF!CR547,RMDF!CY547,RMDF!DF547,RMDF!DM547,RMDF!DT547), RMDF!EA547=ROUND(RMDF!EA547,4))</f>
        <v>1</v>
      </c>
      <c r="DY547" s="317">
        <f>RMDF!DY547</f>
        <v>0</v>
      </c>
      <c r="DZ547" s="318" t="str">
        <f>IF(DY547=0,"",_xlfn.XLOOKUP(DY547,StatePicklist!$1:$1,StatePicklist!$3:$3,"NA",0))</f>
        <v/>
      </c>
      <c r="EA547" s="297" t="str">
        <f ca="1">IF(RMDF!DZ547="", "", IF(ISNUMBER(MATCH(RMDF!DZ547, INDIRECT(DZ547), 0)), "OK", "Invalid"))</f>
        <v/>
      </c>
      <c r="EB547" s="281"/>
      <c r="EC547" s="281"/>
      <c r="ED547" s="281"/>
      <c r="EE547" s="281" t="b">
        <f>AND(RMDF!EH547&gt;=0, RMDF!EH547&lt;=1-SUM(RMDF!Z547,RMDF!AG547,RMDF!AN547,RMDF!AU547,RMDF!BB547,RMDF!BI547,RMDF!BP547,RMDF!BW547,RMDF!CD547,RMDF!CK547,RMDF!CR547,RMDF!CY547,RMDF!DF547,RMDF!DM547,RMDF!DT547,RMDF!EA547), RMDF!EH547=ROUND(RMDF!EH547,4))</f>
        <v>1</v>
      </c>
      <c r="EF547" s="317">
        <f>RMDF!EF547</f>
        <v>0</v>
      </c>
      <c r="EG547" s="318" t="str">
        <f>IF(EF547=0,"",_xlfn.XLOOKUP(EF547,StatePicklist!$1:$1,StatePicklist!$3:$3,"NA",0))</f>
        <v/>
      </c>
      <c r="EH547" s="297" t="str">
        <f ca="1">IF(RMDF!EG547="", "", IF(ISNUMBER(MATCH(RMDF!EG547, INDIRECT(EG547), 0)), "OK", "Invalid"))</f>
        <v/>
      </c>
      <c r="EI547" s="281"/>
      <c r="EJ547" s="281"/>
      <c r="EK547" s="281"/>
      <c r="EL547" s="281" t="b">
        <f>AND(RMDF!EO547&gt;=0, RMDF!EO547&lt;=1-SUM(RMDF!Z547,RMDF!AG547,RMDF!AN547,RMDF!AU547,RMDF!BB547,RMDF!BI547,RMDF!BP547,RMDF!BW547,RMDF!CD547,RMDF!CK547,RMDF!CR547,RMDF!CY547,RMDF!DF547,RMDF!DM547,RMDF!DT547,RMDF!EA547,RMDF!EH547), RMDF!EO547=ROUND(RMDF!EO547,4))</f>
        <v>1</v>
      </c>
      <c r="EM547" s="317">
        <f>RMDF!EM547</f>
        <v>0</v>
      </c>
      <c r="EN547" s="318" t="str">
        <f>IF(EM547=0,"",_xlfn.XLOOKUP(EM547,StatePicklist!$1:$1,StatePicklist!$3:$3,"NA",0))</f>
        <v/>
      </c>
      <c r="EO547" s="297" t="str">
        <f ca="1">IF(RMDF!EN547="", "", IF(ISNUMBER(MATCH(RMDF!EN547, INDIRECT(EN547), 0)), "OK", "Invalid"))</f>
        <v/>
      </c>
      <c r="EP547" s="281"/>
      <c r="EQ547" s="281"/>
      <c r="ER547" s="281"/>
      <c r="ES547" s="281" t="b">
        <f>AND(RMDF!EV547&gt;=0, RMDF!EV547&lt;=1-SUM(RMDF!Z547,RMDF!AG547,RMDF!AN547,RMDF!AU547,RMDF!BB547,RMDF!BI547,RMDF!BP547,RMDF!BW547,RMDF!CD547,RMDF!CK547,RMDF!CR547,RMDF!CY547,RMDF!DF547,RMDF!DM547,RMDF!DT547,RMDF!EA547,RMDF!EH547,RMDF!EO547), RMDF!EV547=ROUND(RMDF!EV547,4))</f>
        <v>1</v>
      </c>
      <c r="ET547" s="317">
        <f>RMDF!ET547</f>
        <v>0</v>
      </c>
      <c r="EU547" s="318" t="str">
        <f>IF(ET547=0,"",_xlfn.XLOOKUP(ET547,StatePicklist!$1:$1,StatePicklist!$3:$3,"NA",0))</f>
        <v/>
      </c>
      <c r="EV547" s="297" t="str">
        <f ca="1">IF(RMDF!EU547="", "", IF(ISNUMBER(MATCH(RMDF!EU547, INDIRECT(EU547), 0)), "OK", "Invalid"))</f>
        <v/>
      </c>
      <c r="EW547" s="281"/>
      <c r="EX547" s="281"/>
      <c r="EY547" s="281"/>
      <c r="EZ547" s="281" t="b">
        <f>AND(RMDF!FC547&gt;=0, RMDF!FC547&lt;=1-SUM(RMDF!Z547,RMDF!AG547,RMDF!AN547,RMDF!AU547,RMDF!BB547,RMDF!BI547,RMDF!BP547,RMDF!BW547,RMDF!CD547,RMDF!CK547,RMDF!CR547,RMDF!CY547,RMDF!DF547,RMDF!DM547,RMDF!DT547,RMDF!EA547,RMDF!EH547,RMDF!EO547,RMDF!EV547), RMDF!FC547=ROUND(RMDF!FC547,4))</f>
        <v>1</v>
      </c>
      <c r="FA547" s="317">
        <f>RMDF!FA547</f>
        <v>0</v>
      </c>
      <c r="FB547" s="318" t="str">
        <f>IF(FA547=0,"",_xlfn.XLOOKUP(FA547,StatePicklist!$1:$1,StatePicklist!$3:$3,"NA",0))</f>
        <v/>
      </c>
      <c r="FC547" s="297" t="str">
        <f ca="1">IF(RMDF!FB547="", "", IF(ISNUMBER(MATCH(RMDF!FB547, INDIRECT(FB547), 0)), "OK", "Invalid"))</f>
        <v/>
      </c>
    </row>
    <row r="548" spans="1:159" s="205" customFormat="1" ht="39.9" customHeight="1" x14ac:dyDescent="0.25">
      <c r="A548" s="206"/>
      <c r="B548" s="196"/>
      <c r="C548" s="197"/>
      <c r="D548" s="198"/>
      <c r="E548" s="199"/>
      <c r="F548" s="200"/>
      <c r="G548" s="201"/>
      <c r="H548" s="292"/>
      <c r="I548" s="305">
        <f>RMDF!I548</f>
        <v>0</v>
      </c>
      <c r="J548" s="305" t="str">
        <f>IF(I548=ProductCode!$B$30,"PDReclPost",IF(OR(I548=ProductCode!$C$30,I548=ProductCode!$E$30,I548=ProductCode!$G$30),"PDPreCon",IF(OR(I548=ProductCode!$D$30,I548=ProductCode!$F$30),"PDNotReclPost","")))</f>
        <v/>
      </c>
      <c r="K548" s="305" t="str">
        <f t="shared" ref="K548:M611" si="33">IF(LEFT($I548,13)="Reclaimed pre","Rmpre",IF(LEFT($I548,13)="Reclaimed pos","Rmpost",""))</f>
        <v/>
      </c>
      <c r="L548" s="289"/>
      <c r="M548" s="305" t="str">
        <f t="shared" si="33"/>
        <v/>
      </c>
      <c r="N548" s="289" t="b">
        <f>AND(RMDF!N548&gt;=0, RMDF!N548&lt;=1-RMDF!L548, RMDF!N548=ROUND(RMDF!N548,4))</f>
        <v>1</v>
      </c>
      <c r="O548" s="286" t="str">
        <f>IF(P548="","",IF(I548="","",IF(LEFT(I548,13)="Reclaimed pos",RawMaterialCode!$E$569,RawMaterialCode!$E$568)))</f>
        <v>Reclaimed pre-consumer mixed fibers (RM0578)</v>
      </c>
      <c r="P548" s="295">
        <f t="shared" ref="P548:P611" si="34">IF(OR(I548="",1-SUM(L548,N548)=0),"",1-SUM(L548,N548))</f>
        <v>1</v>
      </c>
      <c r="Q548" s="202"/>
      <c r="R548" s="203"/>
      <c r="S548" s="204" t="str">
        <f t="shared" ref="S548:S611" si="35">IF(C548="","",IF(R548&lt;&gt;0,SUMIF($Z$33:$FC$33,$Z$33,Z548:FC548),""))</f>
        <v/>
      </c>
      <c r="T548" s="281"/>
      <c r="U548" s="281"/>
      <c r="V548" s="281"/>
      <c r="W548" s="281"/>
      <c r="X548" s="317">
        <f>RMDF!X548</f>
        <v>0</v>
      </c>
      <c r="Y548" s="318" t="str">
        <f>IF(X548=0,"",_xlfn.XLOOKUP(X548,StatePicklist!$1:$1,StatePicklist!$3:$3,"NA",0))</f>
        <v/>
      </c>
      <c r="Z548" s="297" t="str">
        <f ca="1">IF(RMDF!Y548="", "", IF(ISNUMBER(MATCH(RMDF!Y548, INDIRECT(Y548), 0)), "OK", "Invalid"))</f>
        <v/>
      </c>
      <c r="AA548" s="281"/>
      <c r="AB548" s="281"/>
      <c r="AC548" s="281"/>
      <c r="AD548" s="281" t="b">
        <f>AND(RMDF!AG548&gt;=0, RMDF!AG548&lt;=1-RMDF!Z548, RMDF!AG548=ROUND(RMDF!AG548,4))</f>
        <v>1</v>
      </c>
      <c r="AE548" s="317">
        <f>RMDF!AE548</f>
        <v>0</v>
      </c>
      <c r="AF548" s="318" t="str">
        <f>IF(AE548=0,"",_xlfn.XLOOKUP(AE548,StatePicklist!$1:$1,StatePicklist!$3:$3,"NA",0))</f>
        <v/>
      </c>
      <c r="AG548" s="297" t="str">
        <f ca="1">IF(RMDF!AF548="", "", IF(ISNUMBER(MATCH(RMDF!AF548, INDIRECT(AF548), 0)), "OK", "Invalid"))</f>
        <v/>
      </c>
      <c r="AH548" s="281"/>
      <c r="AI548" s="281"/>
      <c r="AJ548" s="281"/>
      <c r="AK548" s="281" t="b">
        <f>AND(RMDF!AN548&gt;=0, RMDF!AN548&lt;=1-SUM(RMDF!Z548,RMDF!AG548), RMDF!AN548=ROUND(RMDF!AN548,4))</f>
        <v>1</v>
      </c>
      <c r="AL548" s="317">
        <f>RMDF!AL548</f>
        <v>0</v>
      </c>
      <c r="AM548" s="318" t="str">
        <f>IF(AL548=0,"",_xlfn.XLOOKUP(AL548,StatePicklist!$1:$1,StatePicklist!$3:$3,"NA",0))</f>
        <v/>
      </c>
      <c r="AN548" s="297" t="str">
        <f ca="1">IF(RMDF!AM548="", "", IF(ISNUMBER(MATCH(RMDF!AM548, INDIRECT(AM548), 0)), "OK", "Invalid"))</f>
        <v/>
      </c>
      <c r="AO548" s="281"/>
      <c r="AP548" s="281"/>
      <c r="AQ548" s="281"/>
      <c r="AR548" s="281" t="b">
        <f>AND(RMDF!AU548&gt;=0, RMDF!AU548&lt;=1-SUM(RMDF!Z548,RMDF!AG548,RMDF!AN548), RMDF!AU548=ROUND(RMDF!AU548,4))</f>
        <v>1</v>
      </c>
      <c r="AS548" s="317">
        <f>RMDF!AS548</f>
        <v>0</v>
      </c>
      <c r="AT548" s="318" t="str">
        <f>IF(AS548=0,"",_xlfn.XLOOKUP(AS548,StatePicklist!$1:$1,StatePicklist!$3:$3,"NA",0))</f>
        <v/>
      </c>
      <c r="AU548" s="297" t="str">
        <f ca="1">IF(RMDF!AT548="", "", IF(ISNUMBER(MATCH(RMDF!AT548, INDIRECT(AT548), 0)), "OK", "Invalid"))</f>
        <v/>
      </c>
      <c r="AV548" s="281"/>
      <c r="AW548" s="281"/>
      <c r="AX548" s="281"/>
      <c r="AY548" s="281" t="b">
        <f>AND(RMDF!BB548&gt;=0, RMDF!BB548&lt;=1-SUM(RMDF!Z548,RMDF!AG548,RMDF!AN548,RMDF!AU548), RMDF!BB548=ROUND(RMDF!BB548,4))</f>
        <v>1</v>
      </c>
      <c r="AZ548" s="317">
        <f>RMDF!AZ548</f>
        <v>0</v>
      </c>
      <c r="BA548" s="318" t="str">
        <f>IF(AZ548=0,"",_xlfn.XLOOKUP(AZ548,StatePicklist!$1:$1,StatePicklist!$3:$3,"NA",0))</f>
        <v/>
      </c>
      <c r="BB548" s="297" t="str">
        <f ca="1">IF(RMDF!BA548="", "", IF(ISNUMBER(MATCH(RMDF!BA548, INDIRECT(BA548), 0)), "OK", "Invalid"))</f>
        <v/>
      </c>
      <c r="BC548" s="281"/>
      <c r="BD548" s="281"/>
      <c r="BE548" s="281"/>
      <c r="BF548" s="281" t="b">
        <f>AND(RMDF!BI548&gt;=0, RMDF!BI548&lt;=1-SUM(RMDF!Z548,RMDF!AG548,RMDF!AN548,RMDF!AU548,RMDF!BB548), RMDF!BI548=ROUND(RMDF!BI548,4))</f>
        <v>1</v>
      </c>
      <c r="BG548" s="317">
        <f>RMDF!BG548</f>
        <v>0</v>
      </c>
      <c r="BH548" s="318" t="str">
        <f>IF(BG548=0,"",_xlfn.XLOOKUP(BG548,StatePicklist!$1:$1,StatePicklist!$3:$3,"NA",0))</f>
        <v/>
      </c>
      <c r="BI548" s="297" t="str">
        <f ca="1">IF(RMDF!BH548="", "", IF(ISNUMBER(MATCH(RMDF!BH548, INDIRECT(BH548), 0)), "OK", "Invalid"))</f>
        <v/>
      </c>
      <c r="BJ548" s="281"/>
      <c r="BK548" s="281"/>
      <c r="BL548" s="281"/>
      <c r="BM548" s="281" t="b">
        <f>AND(RMDF!BP548&gt;=0, RMDF!BP548&lt;=1-SUM(RMDF!Z548,RMDF!AG548,RMDF!AN548,RMDF!AU548,RMDF!BB548,RMDF!BI548), RMDF!BP548=ROUND(RMDF!BP548,4))</f>
        <v>1</v>
      </c>
      <c r="BN548" s="317">
        <f>RMDF!BN548</f>
        <v>0</v>
      </c>
      <c r="BO548" s="318" t="str">
        <f>IF(BN548=0,"",_xlfn.XLOOKUP(BN548,StatePicklist!$1:$1,StatePicklist!$3:$3,"NA",0))</f>
        <v/>
      </c>
      <c r="BP548" s="297" t="str">
        <f ca="1">IF(RMDF!BO548="", "", IF(ISNUMBER(MATCH(RMDF!BO548, INDIRECT(BO548), 0)), "OK", "Invalid"))</f>
        <v/>
      </c>
      <c r="BQ548" s="281"/>
      <c r="BR548" s="281"/>
      <c r="BS548" s="281"/>
      <c r="BT548" s="281" t="b">
        <f>AND(RMDF!BW548&gt;=0, RMDF!BW548&lt;=1-SUM(RMDF!Z548,RMDF!AG548,RMDF!AN548,RMDF!AU548,RMDF!BB548,RMDF!BI548,RMDF!BP548), RMDF!BW548=ROUND(RMDF!BW548,4))</f>
        <v>1</v>
      </c>
      <c r="BU548" s="317">
        <f>RMDF!BU548</f>
        <v>0</v>
      </c>
      <c r="BV548" s="318" t="str">
        <f>IF(BU548=0,"",_xlfn.XLOOKUP(BU548,StatePicklist!$1:$1,StatePicklist!$3:$3,"NA",0))</f>
        <v/>
      </c>
      <c r="BW548" s="297" t="str">
        <f ca="1">IF(RMDF!BV548="", "", IF(ISNUMBER(MATCH(RMDF!BV548, INDIRECT(BV548), 0)), "OK", "Invalid"))</f>
        <v/>
      </c>
      <c r="BX548" s="281"/>
      <c r="BY548" s="281"/>
      <c r="BZ548" s="281"/>
      <c r="CA548" s="281" t="b">
        <f>AND(RMDF!CD548&gt;=0, RMDF!CD548&lt;=1-SUM(RMDF!Z548,RMDF!AG548,RMDF!AN548,RMDF!AU548,RMDF!BB548,RMDF!BI548,RMDF!BP548,RMDF!BW548), RMDF!CD548=ROUND(RMDF!CD548,4))</f>
        <v>1</v>
      </c>
      <c r="CB548" s="317">
        <f>RMDF!CB548</f>
        <v>0</v>
      </c>
      <c r="CC548" s="318" t="str">
        <f>IF(CB548=0,"",_xlfn.XLOOKUP(CB548,StatePicklist!$1:$1,StatePicklist!$3:$3,"NA",0))</f>
        <v/>
      </c>
      <c r="CD548" s="297" t="str">
        <f ca="1">IF(RMDF!CC548="", "", IF(ISNUMBER(MATCH(RMDF!CC548, INDIRECT(CC548), 0)), "OK", "Invalid"))</f>
        <v/>
      </c>
      <c r="CE548" s="281"/>
      <c r="CF548" s="281"/>
      <c r="CG548" s="281"/>
      <c r="CH548" s="281" t="b">
        <f>AND(RMDF!CK548&gt;=0, RMDF!CK548&lt;=1-SUM(RMDF!Z548,RMDF!AG548,RMDF!AN548,RMDF!AU548,RMDF!BB548,RMDF!BI548,RMDF!BP548,RMDF!BW548,RMDF!CD548), RMDF!CK548=ROUND(RMDF!CK548,4))</f>
        <v>1</v>
      </c>
      <c r="CI548" s="317">
        <f>RMDF!CI548</f>
        <v>0</v>
      </c>
      <c r="CJ548" s="318" t="str">
        <f>IF(CI548=0,"",_xlfn.XLOOKUP(CI548,StatePicklist!$1:$1,StatePicklist!$3:$3,"NA",0))</f>
        <v/>
      </c>
      <c r="CK548" s="297" t="str">
        <f ca="1">IF(RMDF!CJ548="", "", IF(ISNUMBER(MATCH(RMDF!CJ548, INDIRECT(CJ548), 0)), "OK", "Invalid"))</f>
        <v/>
      </c>
      <c r="CL548" s="281"/>
      <c r="CM548" s="281"/>
      <c r="CN548" s="281"/>
      <c r="CO548" s="281" t="b">
        <f>AND(RMDF!CR548&gt;=0, RMDF!CR548&lt;=1-SUM(RMDF!Z548,RMDF!AG548,RMDF!AN548,RMDF!AU548,RMDF!BB548,RMDF!BI548,RMDF!BP548,RMDF!BW548,RMDF!CD548,RMDF!CK548), RMDF!CR548=ROUND(RMDF!CR548,4))</f>
        <v>1</v>
      </c>
      <c r="CP548" s="317">
        <f>RMDF!CP548</f>
        <v>0</v>
      </c>
      <c r="CQ548" s="318" t="str">
        <f>IF(CP548=0,"",_xlfn.XLOOKUP(CP548,StatePicklist!$1:$1,StatePicklist!$3:$3,"NA",0))</f>
        <v/>
      </c>
      <c r="CR548" s="297" t="str">
        <f ca="1">IF(RMDF!CQ548="", "", IF(ISNUMBER(MATCH(RMDF!CQ548, INDIRECT(CQ548), 0)), "OK", "Invalid"))</f>
        <v/>
      </c>
      <c r="CS548" s="281"/>
      <c r="CT548" s="281"/>
      <c r="CU548" s="281"/>
      <c r="CV548" s="281" t="b">
        <f>AND(RMDF!CY548&gt;=0, RMDF!CY548&lt;=1-SUM(RMDF!Z548,RMDF!AG548,RMDF!AN548,RMDF!AU548,RMDF!BB548,RMDF!BI548,RMDF!BP548,RMDF!BW548,RMDF!CD548,RMDF!CK548,RMDF!CR548), RMDF!CY548=ROUND(RMDF!CY548,4))</f>
        <v>1</v>
      </c>
      <c r="CW548" s="317">
        <f>RMDF!CW548</f>
        <v>0</v>
      </c>
      <c r="CX548" s="318" t="str">
        <f>IF(CW548=0,"",_xlfn.XLOOKUP(CW548,StatePicklist!$1:$1,StatePicklist!$3:$3,"NA",0))</f>
        <v/>
      </c>
      <c r="CY548" s="297" t="str">
        <f ca="1">IF(RMDF!CX548="", "", IF(ISNUMBER(MATCH(RMDF!CX548, INDIRECT(CX548), 0)), "OK", "Invalid"))</f>
        <v/>
      </c>
      <c r="CZ548" s="281"/>
      <c r="DA548" s="281"/>
      <c r="DB548" s="281"/>
      <c r="DC548" s="281" t="b">
        <f>AND(RMDF!DF548&gt;=0, RMDF!DF548&lt;=1-SUM(RMDF!Z548,RMDF!AG548,RMDF!AN548,RMDF!AU548,RMDF!BB548,RMDF!BI548,RMDF!BP548,RMDF!BW548,RMDF!CD548,RMDF!CK548,RMDF!CR548,RMDF!CY548), RMDF!DF548=ROUND(RMDF!DF548,4))</f>
        <v>1</v>
      </c>
      <c r="DD548" s="317">
        <f>RMDF!DD548</f>
        <v>0</v>
      </c>
      <c r="DE548" s="318" t="str">
        <f>IF(DD548=0,"",_xlfn.XLOOKUP(DD548,StatePicklist!$1:$1,StatePicklist!$3:$3,"NA",0))</f>
        <v/>
      </c>
      <c r="DF548" s="297" t="str">
        <f ca="1">IF(RMDF!DE548="", "", IF(ISNUMBER(MATCH(RMDF!DE548, INDIRECT(DE548), 0)), "OK", "Invalid"))</f>
        <v/>
      </c>
      <c r="DG548" s="281"/>
      <c r="DH548" s="281"/>
      <c r="DI548" s="281"/>
      <c r="DJ548" s="281" t="b">
        <f>AND(RMDF!DM548&gt;=0, RMDF!DM548&lt;=1-SUM(RMDF!Z548,RMDF!AG548,RMDF!AN548,RMDF!AU548,RMDF!BB548,RMDF!BI548,RMDF!BP548,RMDF!BW548,RMDF!CD548,RMDF!CK548,RMDF!CR548,RMDF!CY548,RMDF!DF548), RMDF!DM548=ROUND(RMDF!DM548,4))</f>
        <v>1</v>
      </c>
      <c r="DK548" s="317">
        <f>RMDF!DK548</f>
        <v>0</v>
      </c>
      <c r="DL548" s="318" t="str">
        <f>IF(DK548=0,"",_xlfn.XLOOKUP(DK548,StatePicklist!$1:$1,StatePicklist!$3:$3,"NA",0))</f>
        <v/>
      </c>
      <c r="DM548" s="297" t="str">
        <f ca="1">IF(RMDF!DL548="", "", IF(ISNUMBER(MATCH(RMDF!DL548, INDIRECT(DL548), 0)), "OK", "Invalid"))</f>
        <v/>
      </c>
      <c r="DN548" s="281"/>
      <c r="DO548" s="281"/>
      <c r="DP548" s="281"/>
      <c r="DQ548" s="281" t="b">
        <f>AND(RMDF!DT548&gt;=0, RMDF!DT548&lt;=1-SUM(RMDF!Z548,RMDF!AG548,RMDF!AN548,RMDF!AU548,RMDF!BB548,RMDF!BI548,RMDF!BP548,RMDF!BW548,RMDF!CD548,RMDF!CK548,RMDF!CR548,RMDF!CY548,RMDF!DF548,RMDF!DM548), RMDF!DT548=ROUND(RMDF!DT548,4))</f>
        <v>1</v>
      </c>
      <c r="DR548" s="317">
        <f>RMDF!DR548</f>
        <v>0</v>
      </c>
      <c r="DS548" s="318" t="str">
        <f>IF(DR548=0,"",_xlfn.XLOOKUP(DR548,StatePicklist!$1:$1,StatePicklist!$3:$3,"NA",0))</f>
        <v/>
      </c>
      <c r="DT548" s="297" t="str">
        <f ca="1">IF(RMDF!DS548="", "", IF(ISNUMBER(MATCH(RMDF!DS548, INDIRECT(DS548), 0)), "OK", "Invalid"))</f>
        <v/>
      </c>
      <c r="DU548" s="281"/>
      <c r="DV548" s="281"/>
      <c r="DW548" s="281"/>
      <c r="DX548" s="281" t="b">
        <f>AND(RMDF!EA548&gt;=0, RMDF!EA548&lt;=1-SUM(RMDF!Z548,RMDF!AG548,RMDF!AN548,RMDF!AU548,RMDF!BB548,RMDF!BI548,RMDF!BP548,RMDF!BW548,RMDF!CD548,RMDF!CK548,RMDF!CR548,RMDF!CY548,RMDF!DF548,RMDF!DM548,RMDF!DT548), RMDF!EA548=ROUND(RMDF!EA548,4))</f>
        <v>1</v>
      </c>
      <c r="DY548" s="317">
        <f>RMDF!DY548</f>
        <v>0</v>
      </c>
      <c r="DZ548" s="318" t="str">
        <f>IF(DY548=0,"",_xlfn.XLOOKUP(DY548,StatePicklist!$1:$1,StatePicklist!$3:$3,"NA",0))</f>
        <v/>
      </c>
      <c r="EA548" s="297" t="str">
        <f ca="1">IF(RMDF!DZ548="", "", IF(ISNUMBER(MATCH(RMDF!DZ548, INDIRECT(DZ548), 0)), "OK", "Invalid"))</f>
        <v/>
      </c>
      <c r="EB548" s="281"/>
      <c r="EC548" s="281"/>
      <c r="ED548" s="281"/>
      <c r="EE548" s="281" t="b">
        <f>AND(RMDF!EH548&gt;=0, RMDF!EH548&lt;=1-SUM(RMDF!Z548,RMDF!AG548,RMDF!AN548,RMDF!AU548,RMDF!BB548,RMDF!BI548,RMDF!BP548,RMDF!BW548,RMDF!CD548,RMDF!CK548,RMDF!CR548,RMDF!CY548,RMDF!DF548,RMDF!DM548,RMDF!DT548,RMDF!EA548), RMDF!EH548=ROUND(RMDF!EH548,4))</f>
        <v>1</v>
      </c>
      <c r="EF548" s="317">
        <f>RMDF!EF548</f>
        <v>0</v>
      </c>
      <c r="EG548" s="318" t="str">
        <f>IF(EF548=0,"",_xlfn.XLOOKUP(EF548,StatePicklist!$1:$1,StatePicklist!$3:$3,"NA",0))</f>
        <v/>
      </c>
      <c r="EH548" s="297" t="str">
        <f ca="1">IF(RMDF!EG548="", "", IF(ISNUMBER(MATCH(RMDF!EG548, INDIRECT(EG548), 0)), "OK", "Invalid"))</f>
        <v/>
      </c>
      <c r="EI548" s="281"/>
      <c r="EJ548" s="281"/>
      <c r="EK548" s="281"/>
      <c r="EL548" s="281" t="b">
        <f>AND(RMDF!EO548&gt;=0, RMDF!EO548&lt;=1-SUM(RMDF!Z548,RMDF!AG548,RMDF!AN548,RMDF!AU548,RMDF!BB548,RMDF!BI548,RMDF!BP548,RMDF!BW548,RMDF!CD548,RMDF!CK548,RMDF!CR548,RMDF!CY548,RMDF!DF548,RMDF!DM548,RMDF!DT548,RMDF!EA548,RMDF!EH548), RMDF!EO548=ROUND(RMDF!EO548,4))</f>
        <v>1</v>
      </c>
      <c r="EM548" s="317">
        <f>RMDF!EM548</f>
        <v>0</v>
      </c>
      <c r="EN548" s="318" t="str">
        <f>IF(EM548=0,"",_xlfn.XLOOKUP(EM548,StatePicklist!$1:$1,StatePicklist!$3:$3,"NA",0))</f>
        <v/>
      </c>
      <c r="EO548" s="297" t="str">
        <f ca="1">IF(RMDF!EN548="", "", IF(ISNUMBER(MATCH(RMDF!EN548, INDIRECT(EN548), 0)), "OK", "Invalid"))</f>
        <v/>
      </c>
      <c r="EP548" s="281"/>
      <c r="EQ548" s="281"/>
      <c r="ER548" s="281"/>
      <c r="ES548" s="281" t="b">
        <f>AND(RMDF!EV548&gt;=0, RMDF!EV548&lt;=1-SUM(RMDF!Z548,RMDF!AG548,RMDF!AN548,RMDF!AU548,RMDF!BB548,RMDF!BI548,RMDF!BP548,RMDF!BW548,RMDF!CD548,RMDF!CK548,RMDF!CR548,RMDF!CY548,RMDF!DF548,RMDF!DM548,RMDF!DT548,RMDF!EA548,RMDF!EH548,RMDF!EO548), RMDF!EV548=ROUND(RMDF!EV548,4))</f>
        <v>1</v>
      </c>
      <c r="ET548" s="317">
        <f>RMDF!ET548</f>
        <v>0</v>
      </c>
      <c r="EU548" s="318" t="str">
        <f>IF(ET548=0,"",_xlfn.XLOOKUP(ET548,StatePicklist!$1:$1,StatePicklist!$3:$3,"NA",0))</f>
        <v/>
      </c>
      <c r="EV548" s="297" t="str">
        <f ca="1">IF(RMDF!EU548="", "", IF(ISNUMBER(MATCH(RMDF!EU548, INDIRECT(EU548), 0)), "OK", "Invalid"))</f>
        <v/>
      </c>
      <c r="EW548" s="281"/>
      <c r="EX548" s="281"/>
      <c r="EY548" s="281"/>
      <c r="EZ548" s="281" t="b">
        <f>AND(RMDF!FC548&gt;=0, RMDF!FC548&lt;=1-SUM(RMDF!Z548,RMDF!AG548,RMDF!AN548,RMDF!AU548,RMDF!BB548,RMDF!BI548,RMDF!BP548,RMDF!BW548,RMDF!CD548,RMDF!CK548,RMDF!CR548,RMDF!CY548,RMDF!DF548,RMDF!DM548,RMDF!DT548,RMDF!EA548,RMDF!EH548,RMDF!EO548,RMDF!EV548), RMDF!FC548=ROUND(RMDF!FC548,4))</f>
        <v>1</v>
      </c>
      <c r="FA548" s="317">
        <f>RMDF!FA548</f>
        <v>0</v>
      </c>
      <c r="FB548" s="318" t="str">
        <f>IF(FA548=0,"",_xlfn.XLOOKUP(FA548,StatePicklist!$1:$1,StatePicklist!$3:$3,"NA",0))</f>
        <v/>
      </c>
      <c r="FC548" s="297" t="str">
        <f ca="1">IF(RMDF!FB548="", "", IF(ISNUMBER(MATCH(RMDF!FB548, INDIRECT(FB548), 0)), "OK", "Invalid"))</f>
        <v/>
      </c>
    </row>
    <row r="549" spans="1:159" s="205" customFormat="1" ht="39.9" customHeight="1" x14ac:dyDescent="0.25">
      <c r="A549" s="206"/>
      <c r="B549" s="196"/>
      <c r="C549" s="197"/>
      <c r="D549" s="198"/>
      <c r="E549" s="199"/>
      <c r="F549" s="200"/>
      <c r="G549" s="201"/>
      <c r="H549" s="292"/>
      <c r="I549" s="305">
        <f>RMDF!I549</f>
        <v>0</v>
      </c>
      <c r="J549" s="305" t="str">
        <f>IF(I549=ProductCode!$B$30,"PDReclPost",IF(OR(I549=ProductCode!$C$30,I549=ProductCode!$E$30,I549=ProductCode!$G$30),"PDPreCon",IF(OR(I549=ProductCode!$D$30,I549=ProductCode!$F$30),"PDNotReclPost","")))</f>
        <v/>
      </c>
      <c r="K549" s="305" t="str">
        <f t="shared" si="33"/>
        <v/>
      </c>
      <c r="L549" s="289"/>
      <c r="M549" s="305" t="str">
        <f t="shared" si="33"/>
        <v/>
      </c>
      <c r="N549" s="289" t="b">
        <f>AND(RMDF!N549&gt;=0, RMDF!N549&lt;=1-RMDF!L549, RMDF!N549=ROUND(RMDF!N549,4))</f>
        <v>1</v>
      </c>
      <c r="O549" s="286" t="str">
        <f>IF(P549="","",IF(I549="","",IF(LEFT(I549,13)="Reclaimed pos",RawMaterialCode!$E$569,RawMaterialCode!$E$568)))</f>
        <v>Reclaimed pre-consumer mixed fibers (RM0578)</v>
      </c>
      <c r="P549" s="295">
        <f t="shared" si="34"/>
        <v>1</v>
      </c>
      <c r="Q549" s="202"/>
      <c r="R549" s="203"/>
      <c r="S549" s="204" t="str">
        <f t="shared" si="35"/>
        <v/>
      </c>
      <c r="T549" s="281"/>
      <c r="U549" s="281"/>
      <c r="V549" s="281"/>
      <c r="W549" s="281"/>
      <c r="X549" s="317">
        <f>RMDF!X549</f>
        <v>0</v>
      </c>
      <c r="Y549" s="318" t="str">
        <f>IF(X549=0,"",_xlfn.XLOOKUP(X549,StatePicklist!$1:$1,StatePicklist!$3:$3,"NA",0))</f>
        <v/>
      </c>
      <c r="Z549" s="297" t="str">
        <f ca="1">IF(RMDF!Y549="", "", IF(ISNUMBER(MATCH(RMDF!Y549, INDIRECT(Y549), 0)), "OK", "Invalid"))</f>
        <v/>
      </c>
      <c r="AA549" s="281"/>
      <c r="AB549" s="281"/>
      <c r="AC549" s="281"/>
      <c r="AD549" s="281" t="b">
        <f>AND(RMDF!AG549&gt;=0, RMDF!AG549&lt;=1-RMDF!Z549, RMDF!AG549=ROUND(RMDF!AG549,4))</f>
        <v>1</v>
      </c>
      <c r="AE549" s="317">
        <f>RMDF!AE549</f>
        <v>0</v>
      </c>
      <c r="AF549" s="318" t="str">
        <f>IF(AE549=0,"",_xlfn.XLOOKUP(AE549,StatePicklist!$1:$1,StatePicklist!$3:$3,"NA",0))</f>
        <v/>
      </c>
      <c r="AG549" s="297" t="str">
        <f ca="1">IF(RMDF!AF549="", "", IF(ISNUMBER(MATCH(RMDF!AF549, INDIRECT(AF549), 0)), "OK", "Invalid"))</f>
        <v/>
      </c>
      <c r="AH549" s="281"/>
      <c r="AI549" s="281"/>
      <c r="AJ549" s="281"/>
      <c r="AK549" s="281" t="b">
        <f>AND(RMDF!AN549&gt;=0, RMDF!AN549&lt;=1-SUM(RMDF!Z549,RMDF!AG549), RMDF!AN549=ROUND(RMDF!AN549,4))</f>
        <v>1</v>
      </c>
      <c r="AL549" s="317">
        <f>RMDF!AL549</f>
        <v>0</v>
      </c>
      <c r="AM549" s="318" t="str">
        <f>IF(AL549=0,"",_xlfn.XLOOKUP(AL549,StatePicklist!$1:$1,StatePicklist!$3:$3,"NA",0))</f>
        <v/>
      </c>
      <c r="AN549" s="297" t="str">
        <f ca="1">IF(RMDF!AM549="", "", IF(ISNUMBER(MATCH(RMDF!AM549, INDIRECT(AM549), 0)), "OK", "Invalid"))</f>
        <v/>
      </c>
      <c r="AO549" s="281"/>
      <c r="AP549" s="281"/>
      <c r="AQ549" s="281"/>
      <c r="AR549" s="281" t="b">
        <f>AND(RMDF!AU549&gt;=0, RMDF!AU549&lt;=1-SUM(RMDF!Z549,RMDF!AG549,RMDF!AN549), RMDF!AU549=ROUND(RMDF!AU549,4))</f>
        <v>1</v>
      </c>
      <c r="AS549" s="317">
        <f>RMDF!AS549</f>
        <v>0</v>
      </c>
      <c r="AT549" s="318" t="str">
        <f>IF(AS549=0,"",_xlfn.XLOOKUP(AS549,StatePicklist!$1:$1,StatePicklist!$3:$3,"NA",0))</f>
        <v/>
      </c>
      <c r="AU549" s="297" t="str">
        <f ca="1">IF(RMDF!AT549="", "", IF(ISNUMBER(MATCH(RMDF!AT549, INDIRECT(AT549), 0)), "OK", "Invalid"))</f>
        <v/>
      </c>
      <c r="AV549" s="281"/>
      <c r="AW549" s="281"/>
      <c r="AX549" s="281"/>
      <c r="AY549" s="281" t="b">
        <f>AND(RMDF!BB549&gt;=0, RMDF!BB549&lt;=1-SUM(RMDF!Z549,RMDF!AG549,RMDF!AN549,RMDF!AU549), RMDF!BB549=ROUND(RMDF!BB549,4))</f>
        <v>1</v>
      </c>
      <c r="AZ549" s="317">
        <f>RMDF!AZ549</f>
        <v>0</v>
      </c>
      <c r="BA549" s="318" t="str">
        <f>IF(AZ549=0,"",_xlfn.XLOOKUP(AZ549,StatePicklist!$1:$1,StatePicklist!$3:$3,"NA",0))</f>
        <v/>
      </c>
      <c r="BB549" s="297" t="str">
        <f ca="1">IF(RMDF!BA549="", "", IF(ISNUMBER(MATCH(RMDF!BA549, INDIRECT(BA549), 0)), "OK", "Invalid"))</f>
        <v/>
      </c>
      <c r="BC549" s="281"/>
      <c r="BD549" s="281"/>
      <c r="BE549" s="281"/>
      <c r="BF549" s="281" t="b">
        <f>AND(RMDF!BI549&gt;=0, RMDF!BI549&lt;=1-SUM(RMDF!Z549,RMDF!AG549,RMDF!AN549,RMDF!AU549,RMDF!BB549), RMDF!BI549=ROUND(RMDF!BI549,4))</f>
        <v>1</v>
      </c>
      <c r="BG549" s="317">
        <f>RMDF!BG549</f>
        <v>0</v>
      </c>
      <c r="BH549" s="318" t="str">
        <f>IF(BG549=0,"",_xlfn.XLOOKUP(BG549,StatePicklist!$1:$1,StatePicklist!$3:$3,"NA",0))</f>
        <v/>
      </c>
      <c r="BI549" s="297" t="str">
        <f ca="1">IF(RMDF!BH549="", "", IF(ISNUMBER(MATCH(RMDF!BH549, INDIRECT(BH549), 0)), "OK", "Invalid"))</f>
        <v/>
      </c>
      <c r="BJ549" s="281"/>
      <c r="BK549" s="281"/>
      <c r="BL549" s="281"/>
      <c r="BM549" s="281" t="b">
        <f>AND(RMDF!BP549&gt;=0, RMDF!BP549&lt;=1-SUM(RMDF!Z549,RMDF!AG549,RMDF!AN549,RMDF!AU549,RMDF!BB549,RMDF!BI549), RMDF!BP549=ROUND(RMDF!BP549,4))</f>
        <v>1</v>
      </c>
      <c r="BN549" s="317">
        <f>RMDF!BN549</f>
        <v>0</v>
      </c>
      <c r="BO549" s="318" t="str">
        <f>IF(BN549=0,"",_xlfn.XLOOKUP(BN549,StatePicklist!$1:$1,StatePicklist!$3:$3,"NA",0))</f>
        <v/>
      </c>
      <c r="BP549" s="297" t="str">
        <f ca="1">IF(RMDF!BO549="", "", IF(ISNUMBER(MATCH(RMDF!BO549, INDIRECT(BO549), 0)), "OK", "Invalid"))</f>
        <v/>
      </c>
      <c r="BQ549" s="281"/>
      <c r="BR549" s="281"/>
      <c r="BS549" s="281"/>
      <c r="BT549" s="281" t="b">
        <f>AND(RMDF!BW549&gt;=0, RMDF!BW549&lt;=1-SUM(RMDF!Z549,RMDF!AG549,RMDF!AN549,RMDF!AU549,RMDF!BB549,RMDF!BI549,RMDF!BP549), RMDF!BW549=ROUND(RMDF!BW549,4))</f>
        <v>1</v>
      </c>
      <c r="BU549" s="317">
        <f>RMDF!BU549</f>
        <v>0</v>
      </c>
      <c r="BV549" s="318" t="str">
        <f>IF(BU549=0,"",_xlfn.XLOOKUP(BU549,StatePicklist!$1:$1,StatePicklist!$3:$3,"NA",0))</f>
        <v/>
      </c>
      <c r="BW549" s="297" t="str">
        <f ca="1">IF(RMDF!BV549="", "", IF(ISNUMBER(MATCH(RMDF!BV549, INDIRECT(BV549), 0)), "OK", "Invalid"))</f>
        <v/>
      </c>
      <c r="BX549" s="281"/>
      <c r="BY549" s="281"/>
      <c r="BZ549" s="281"/>
      <c r="CA549" s="281" t="b">
        <f>AND(RMDF!CD549&gt;=0, RMDF!CD549&lt;=1-SUM(RMDF!Z549,RMDF!AG549,RMDF!AN549,RMDF!AU549,RMDF!BB549,RMDF!BI549,RMDF!BP549,RMDF!BW549), RMDF!CD549=ROUND(RMDF!CD549,4))</f>
        <v>1</v>
      </c>
      <c r="CB549" s="317">
        <f>RMDF!CB549</f>
        <v>0</v>
      </c>
      <c r="CC549" s="318" t="str">
        <f>IF(CB549=0,"",_xlfn.XLOOKUP(CB549,StatePicklist!$1:$1,StatePicklist!$3:$3,"NA",0))</f>
        <v/>
      </c>
      <c r="CD549" s="297" t="str">
        <f ca="1">IF(RMDF!CC549="", "", IF(ISNUMBER(MATCH(RMDF!CC549, INDIRECT(CC549), 0)), "OK", "Invalid"))</f>
        <v/>
      </c>
      <c r="CE549" s="281"/>
      <c r="CF549" s="281"/>
      <c r="CG549" s="281"/>
      <c r="CH549" s="281" t="b">
        <f>AND(RMDF!CK549&gt;=0, RMDF!CK549&lt;=1-SUM(RMDF!Z549,RMDF!AG549,RMDF!AN549,RMDF!AU549,RMDF!BB549,RMDF!BI549,RMDF!BP549,RMDF!BW549,RMDF!CD549), RMDF!CK549=ROUND(RMDF!CK549,4))</f>
        <v>1</v>
      </c>
      <c r="CI549" s="317">
        <f>RMDF!CI549</f>
        <v>0</v>
      </c>
      <c r="CJ549" s="318" t="str">
        <f>IF(CI549=0,"",_xlfn.XLOOKUP(CI549,StatePicklist!$1:$1,StatePicklist!$3:$3,"NA",0))</f>
        <v/>
      </c>
      <c r="CK549" s="297" t="str">
        <f ca="1">IF(RMDF!CJ549="", "", IF(ISNUMBER(MATCH(RMDF!CJ549, INDIRECT(CJ549), 0)), "OK", "Invalid"))</f>
        <v/>
      </c>
      <c r="CL549" s="281"/>
      <c r="CM549" s="281"/>
      <c r="CN549" s="281"/>
      <c r="CO549" s="281" t="b">
        <f>AND(RMDF!CR549&gt;=0, RMDF!CR549&lt;=1-SUM(RMDF!Z549,RMDF!AG549,RMDF!AN549,RMDF!AU549,RMDF!BB549,RMDF!BI549,RMDF!BP549,RMDF!BW549,RMDF!CD549,RMDF!CK549), RMDF!CR549=ROUND(RMDF!CR549,4))</f>
        <v>1</v>
      </c>
      <c r="CP549" s="317">
        <f>RMDF!CP549</f>
        <v>0</v>
      </c>
      <c r="CQ549" s="318" t="str">
        <f>IF(CP549=0,"",_xlfn.XLOOKUP(CP549,StatePicklist!$1:$1,StatePicklist!$3:$3,"NA",0))</f>
        <v/>
      </c>
      <c r="CR549" s="297" t="str">
        <f ca="1">IF(RMDF!CQ549="", "", IF(ISNUMBER(MATCH(RMDF!CQ549, INDIRECT(CQ549), 0)), "OK", "Invalid"))</f>
        <v/>
      </c>
      <c r="CS549" s="281"/>
      <c r="CT549" s="281"/>
      <c r="CU549" s="281"/>
      <c r="CV549" s="281" t="b">
        <f>AND(RMDF!CY549&gt;=0, RMDF!CY549&lt;=1-SUM(RMDF!Z549,RMDF!AG549,RMDF!AN549,RMDF!AU549,RMDF!BB549,RMDF!BI549,RMDF!BP549,RMDF!BW549,RMDF!CD549,RMDF!CK549,RMDF!CR549), RMDF!CY549=ROUND(RMDF!CY549,4))</f>
        <v>1</v>
      </c>
      <c r="CW549" s="317">
        <f>RMDF!CW549</f>
        <v>0</v>
      </c>
      <c r="CX549" s="318" t="str">
        <f>IF(CW549=0,"",_xlfn.XLOOKUP(CW549,StatePicklist!$1:$1,StatePicklist!$3:$3,"NA",0))</f>
        <v/>
      </c>
      <c r="CY549" s="297" t="str">
        <f ca="1">IF(RMDF!CX549="", "", IF(ISNUMBER(MATCH(RMDF!CX549, INDIRECT(CX549), 0)), "OK", "Invalid"))</f>
        <v/>
      </c>
      <c r="CZ549" s="281"/>
      <c r="DA549" s="281"/>
      <c r="DB549" s="281"/>
      <c r="DC549" s="281" t="b">
        <f>AND(RMDF!DF549&gt;=0, RMDF!DF549&lt;=1-SUM(RMDF!Z549,RMDF!AG549,RMDF!AN549,RMDF!AU549,RMDF!BB549,RMDF!BI549,RMDF!BP549,RMDF!BW549,RMDF!CD549,RMDF!CK549,RMDF!CR549,RMDF!CY549), RMDF!DF549=ROUND(RMDF!DF549,4))</f>
        <v>1</v>
      </c>
      <c r="DD549" s="317">
        <f>RMDF!DD549</f>
        <v>0</v>
      </c>
      <c r="DE549" s="318" t="str">
        <f>IF(DD549=0,"",_xlfn.XLOOKUP(DD549,StatePicklist!$1:$1,StatePicklist!$3:$3,"NA",0))</f>
        <v/>
      </c>
      <c r="DF549" s="297" t="str">
        <f ca="1">IF(RMDF!DE549="", "", IF(ISNUMBER(MATCH(RMDF!DE549, INDIRECT(DE549), 0)), "OK", "Invalid"))</f>
        <v/>
      </c>
      <c r="DG549" s="281"/>
      <c r="DH549" s="281"/>
      <c r="DI549" s="281"/>
      <c r="DJ549" s="281" t="b">
        <f>AND(RMDF!DM549&gt;=0, RMDF!DM549&lt;=1-SUM(RMDF!Z549,RMDF!AG549,RMDF!AN549,RMDF!AU549,RMDF!BB549,RMDF!BI549,RMDF!BP549,RMDF!BW549,RMDF!CD549,RMDF!CK549,RMDF!CR549,RMDF!CY549,RMDF!DF549), RMDF!DM549=ROUND(RMDF!DM549,4))</f>
        <v>1</v>
      </c>
      <c r="DK549" s="317">
        <f>RMDF!DK549</f>
        <v>0</v>
      </c>
      <c r="DL549" s="318" t="str">
        <f>IF(DK549=0,"",_xlfn.XLOOKUP(DK549,StatePicklist!$1:$1,StatePicklist!$3:$3,"NA",0))</f>
        <v/>
      </c>
      <c r="DM549" s="297" t="str">
        <f ca="1">IF(RMDF!DL549="", "", IF(ISNUMBER(MATCH(RMDF!DL549, INDIRECT(DL549), 0)), "OK", "Invalid"))</f>
        <v/>
      </c>
      <c r="DN549" s="281"/>
      <c r="DO549" s="281"/>
      <c r="DP549" s="281"/>
      <c r="DQ549" s="281" t="b">
        <f>AND(RMDF!DT549&gt;=0, RMDF!DT549&lt;=1-SUM(RMDF!Z549,RMDF!AG549,RMDF!AN549,RMDF!AU549,RMDF!BB549,RMDF!BI549,RMDF!BP549,RMDF!BW549,RMDF!CD549,RMDF!CK549,RMDF!CR549,RMDF!CY549,RMDF!DF549,RMDF!DM549), RMDF!DT549=ROUND(RMDF!DT549,4))</f>
        <v>1</v>
      </c>
      <c r="DR549" s="317">
        <f>RMDF!DR549</f>
        <v>0</v>
      </c>
      <c r="DS549" s="318" t="str">
        <f>IF(DR549=0,"",_xlfn.XLOOKUP(DR549,StatePicklist!$1:$1,StatePicklist!$3:$3,"NA",0))</f>
        <v/>
      </c>
      <c r="DT549" s="297" t="str">
        <f ca="1">IF(RMDF!DS549="", "", IF(ISNUMBER(MATCH(RMDF!DS549, INDIRECT(DS549), 0)), "OK", "Invalid"))</f>
        <v/>
      </c>
      <c r="DU549" s="281"/>
      <c r="DV549" s="281"/>
      <c r="DW549" s="281"/>
      <c r="DX549" s="281" t="b">
        <f>AND(RMDF!EA549&gt;=0, RMDF!EA549&lt;=1-SUM(RMDF!Z549,RMDF!AG549,RMDF!AN549,RMDF!AU549,RMDF!BB549,RMDF!BI549,RMDF!BP549,RMDF!BW549,RMDF!CD549,RMDF!CK549,RMDF!CR549,RMDF!CY549,RMDF!DF549,RMDF!DM549,RMDF!DT549), RMDF!EA549=ROUND(RMDF!EA549,4))</f>
        <v>1</v>
      </c>
      <c r="DY549" s="317">
        <f>RMDF!DY549</f>
        <v>0</v>
      </c>
      <c r="DZ549" s="318" t="str">
        <f>IF(DY549=0,"",_xlfn.XLOOKUP(DY549,StatePicklist!$1:$1,StatePicklist!$3:$3,"NA",0))</f>
        <v/>
      </c>
      <c r="EA549" s="297" t="str">
        <f ca="1">IF(RMDF!DZ549="", "", IF(ISNUMBER(MATCH(RMDF!DZ549, INDIRECT(DZ549), 0)), "OK", "Invalid"))</f>
        <v/>
      </c>
      <c r="EB549" s="281"/>
      <c r="EC549" s="281"/>
      <c r="ED549" s="281"/>
      <c r="EE549" s="281" t="b">
        <f>AND(RMDF!EH549&gt;=0, RMDF!EH549&lt;=1-SUM(RMDF!Z549,RMDF!AG549,RMDF!AN549,RMDF!AU549,RMDF!BB549,RMDF!BI549,RMDF!BP549,RMDF!BW549,RMDF!CD549,RMDF!CK549,RMDF!CR549,RMDF!CY549,RMDF!DF549,RMDF!DM549,RMDF!DT549,RMDF!EA549), RMDF!EH549=ROUND(RMDF!EH549,4))</f>
        <v>1</v>
      </c>
      <c r="EF549" s="317">
        <f>RMDF!EF549</f>
        <v>0</v>
      </c>
      <c r="EG549" s="318" t="str">
        <f>IF(EF549=0,"",_xlfn.XLOOKUP(EF549,StatePicklist!$1:$1,StatePicklist!$3:$3,"NA",0))</f>
        <v/>
      </c>
      <c r="EH549" s="297" t="str">
        <f ca="1">IF(RMDF!EG549="", "", IF(ISNUMBER(MATCH(RMDF!EG549, INDIRECT(EG549), 0)), "OK", "Invalid"))</f>
        <v/>
      </c>
      <c r="EI549" s="281"/>
      <c r="EJ549" s="281"/>
      <c r="EK549" s="281"/>
      <c r="EL549" s="281" t="b">
        <f>AND(RMDF!EO549&gt;=0, RMDF!EO549&lt;=1-SUM(RMDF!Z549,RMDF!AG549,RMDF!AN549,RMDF!AU549,RMDF!BB549,RMDF!BI549,RMDF!BP549,RMDF!BW549,RMDF!CD549,RMDF!CK549,RMDF!CR549,RMDF!CY549,RMDF!DF549,RMDF!DM549,RMDF!DT549,RMDF!EA549,RMDF!EH549), RMDF!EO549=ROUND(RMDF!EO549,4))</f>
        <v>1</v>
      </c>
      <c r="EM549" s="317">
        <f>RMDF!EM549</f>
        <v>0</v>
      </c>
      <c r="EN549" s="318" t="str">
        <f>IF(EM549=0,"",_xlfn.XLOOKUP(EM549,StatePicklist!$1:$1,StatePicklist!$3:$3,"NA",0))</f>
        <v/>
      </c>
      <c r="EO549" s="297" t="str">
        <f ca="1">IF(RMDF!EN549="", "", IF(ISNUMBER(MATCH(RMDF!EN549, INDIRECT(EN549), 0)), "OK", "Invalid"))</f>
        <v/>
      </c>
      <c r="EP549" s="281"/>
      <c r="EQ549" s="281"/>
      <c r="ER549" s="281"/>
      <c r="ES549" s="281" t="b">
        <f>AND(RMDF!EV549&gt;=0, RMDF!EV549&lt;=1-SUM(RMDF!Z549,RMDF!AG549,RMDF!AN549,RMDF!AU549,RMDF!BB549,RMDF!BI549,RMDF!BP549,RMDF!BW549,RMDF!CD549,RMDF!CK549,RMDF!CR549,RMDF!CY549,RMDF!DF549,RMDF!DM549,RMDF!DT549,RMDF!EA549,RMDF!EH549,RMDF!EO549), RMDF!EV549=ROUND(RMDF!EV549,4))</f>
        <v>1</v>
      </c>
      <c r="ET549" s="317">
        <f>RMDF!ET549</f>
        <v>0</v>
      </c>
      <c r="EU549" s="318" t="str">
        <f>IF(ET549=0,"",_xlfn.XLOOKUP(ET549,StatePicklist!$1:$1,StatePicklist!$3:$3,"NA",0))</f>
        <v/>
      </c>
      <c r="EV549" s="297" t="str">
        <f ca="1">IF(RMDF!EU549="", "", IF(ISNUMBER(MATCH(RMDF!EU549, INDIRECT(EU549), 0)), "OK", "Invalid"))</f>
        <v/>
      </c>
      <c r="EW549" s="281"/>
      <c r="EX549" s="281"/>
      <c r="EY549" s="281"/>
      <c r="EZ549" s="281" t="b">
        <f>AND(RMDF!FC549&gt;=0, RMDF!FC549&lt;=1-SUM(RMDF!Z549,RMDF!AG549,RMDF!AN549,RMDF!AU549,RMDF!BB549,RMDF!BI549,RMDF!BP549,RMDF!BW549,RMDF!CD549,RMDF!CK549,RMDF!CR549,RMDF!CY549,RMDF!DF549,RMDF!DM549,RMDF!DT549,RMDF!EA549,RMDF!EH549,RMDF!EO549,RMDF!EV549), RMDF!FC549=ROUND(RMDF!FC549,4))</f>
        <v>1</v>
      </c>
      <c r="FA549" s="317">
        <f>RMDF!FA549</f>
        <v>0</v>
      </c>
      <c r="FB549" s="318" t="str">
        <f>IF(FA549=0,"",_xlfn.XLOOKUP(FA549,StatePicklist!$1:$1,StatePicklist!$3:$3,"NA",0))</f>
        <v/>
      </c>
      <c r="FC549" s="297" t="str">
        <f ca="1">IF(RMDF!FB549="", "", IF(ISNUMBER(MATCH(RMDF!FB549, INDIRECT(FB549), 0)), "OK", "Invalid"))</f>
        <v/>
      </c>
    </row>
    <row r="550" spans="1:159" s="205" customFormat="1" ht="39.9" customHeight="1" x14ac:dyDescent="0.25">
      <c r="A550" s="206"/>
      <c r="B550" s="196"/>
      <c r="C550" s="197"/>
      <c r="D550" s="198"/>
      <c r="E550" s="199"/>
      <c r="F550" s="200"/>
      <c r="G550" s="201"/>
      <c r="H550" s="292"/>
      <c r="I550" s="305">
        <f>RMDF!I550</f>
        <v>0</v>
      </c>
      <c r="J550" s="305" t="str">
        <f>IF(I550=ProductCode!$B$30,"PDReclPost",IF(OR(I550=ProductCode!$C$30,I550=ProductCode!$E$30,I550=ProductCode!$G$30),"PDPreCon",IF(OR(I550=ProductCode!$D$30,I550=ProductCode!$F$30),"PDNotReclPost","")))</f>
        <v/>
      </c>
      <c r="K550" s="305" t="str">
        <f t="shared" si="33"/>
        <v/>
      </c>
      <c r="L550" s="289"/>
      <c r="M550" s="305" t="str">
        <f t="shared" si="33"/>
        <v/>
      </c>
      <c r="N550" s="289" t="b">
        <f>AND(RMDF!N550&gt;=0, RMDF!N550&lt;=1-RMDF!L550, RMDF!N550=ROUND(RMDF!N550,4))</f>
        <v>1</v>
      </c>
      <c r="O550" s="286" t="str">
        <f>IF(P550="","",IF(I550="","",IF(LEFT(I550,13)="Reclaimed pos",RawMaterialCode!$E$569,RawMaterialCode!$E$568)))</f>
        <v>Reclaimed pre-consumer mixed fibers (RM0578)</v>
      </c>
      <c r="P550" s="295">
        <f t="shared" si="34"/>
        <v>1</v>
      </c>
      <c r="Q550" s="202"/>
      <c r="R550" s="203"/>
      <c r="S550" s="204" t="str">
        <f t="shared" si="35"/>
        <v/>
      </c>
      <c r="T550" s="281"/>
      <c r="U550" s="281"/>
      <c r="V550" s="281"/>
      <c r="W550" s="281"/>
      <c r="X550" s="317">
        <f>RMDF!X550</f>
        <v>0</v>
      </c>
      <c r="Y550" s="318" t="str">
        <f>IF(X550=0,"",_xlfn.XLOOKUP(X550,StatePicklist!$1:$1,StatePicklist!$3:$3,"NA",0))</f>
        <v/>
      </c>
      <c r="Z550" s="297" t="str">
        <f ca="1">IF(RMDF!Y550="", "", IF(ISNUMBER(MATCH(RMDF!Y550, INDIRECT(Y550), 0)), "OK", "Invalid"))</f>
        <v/>
      </c>
      <c r="AA550" s="281"/>
      <c r="AB550" s="281"/>
      <c r="AC550" s="281"/>
      <c r="AD550" s="281" t="b">
        <f>AND(RMDF!AG550&gt;=0, RMDF!AG550&lt;=1-RMDF!Z550, RMDF!AG550=ROUND(RMDF!AG550,4))</f>
        <v>1</v>
      </c>
      <c r="AE550" s="317">
        <f>RMDF!AE550</f>
        <v>0</v>
      </c>
      <c r="AF550" s="318" t="str">
        <f>IF(AE550=0,"",_xlfn.XLOOKUP(AE550,StatePicklist!$1:$1,StatePicklist!$3:$3,"NA",0))</f>
        <v/>
      </c>
      <c r="AG550" s="297" t="str">
        <f ca="1">IF(RMDF!AF550="", "", IF(ISNUMBER(MATCH(RMDF!AF550, INDIRECT(AF550), 0)), "OK", "Invalid"))</f>
        <v/>
      </c>
      <c r="AH550" s="281"/>
      <c r="AI550" s="281"/>
      <c r="AJ550" s="281"/>
      <c r="AK550" s="281" t="b">
        <f>AND(RMDF!AN550&gt;=0, RMDF!AN550&lt;=1-SUM(RMDF!Z550,RMDF!AG550), RMDF!AN550=ROUND(RMDF!AN550,4))</f>
        <v>1</v>
      </c>
      <c r="AL550" s="317">
        <f>RMDF!AL550</f>
        <v>0</v>
      </c>
      <c r="AM550" s="318" t="str">
        <f>IF(AL550=0,"",_xlfn.XLOOKUP(AL550,StatePicklist!$1:$1,StatePicklist!$3:$3,"NA",0))</f>
        <v/>
      </c>
      <c r="AN550" s="297" t="str">
        <f ca="1">IF(RMDF!AM550="", "", IF(ISNUMBER(MATCH(RMDF!AM550, INDIRECT(AM550), 0)), "OK", "Invalid"))</f>
        <v/>
      </c>
      <c r="AO550" s="281"/>
      <c r="AP550" s="281"/>
      <c r="AQ550" s="281"/>
      <c r="AR550" s="281" t="b">
        <f>AND(RMDF!AU550&gt;=0, RMDF!AU550&lt;=1-SUM(RMDF!Z550,RMDF!AG550,RMDF!AN550), RMDF!AU550=ROUND(RMDF!AU550,4))</f>
        <v>1</v>
      </c>
      <c r="AS550" s="317">
        <f>RMDF!AS550</f>
        <v>0</v>
      </c>
      <c r="AT550" s="318" t="str">
        <f>IF(AS550=0,"",_xlfn.XLOOKUP(AS550,StatePicklist!$1:$1,StatePicklist!$3:$3,"NA",0))</f>
        <v/>
      </c>
      <c r="AU550" s="297" t="str">
        <f ca="1">IF(RMDF!AT550="", "", IF(ISNUMBER(MATCH(RMDF!AT550, INDIRECT(AT550), 0)), "OK", "Invalid"))</f>
        <v/>
      </c>
      <c r="AV550" s="281"/>
      <c r="AW550" s="281"/>
      <c r="AX550" s="281"/>
      <c r="AY550" s="281" t="b">
        <f>AND(RMDF!BB550&gt;=0, RMDF!BB550&lt;=1-SUM(RMDF!Z550,RMDF!AG550,RMDF!AN550,RMDF!AU550), RMDF!BB550=ROUND(RMDF!BB550,4))</f>
        <v>1</v>
      </c>
      <c r="AZ550" s="317">
        <f>RMDF!AZ550</f>
        <v>0</v>
      </c>
      <c r="BA550" s="318" t="str">
        <f>IF(AZ550=0,"",_xlfn.XLOOKUP(AZ550,StatePicklist!$1:$1,StatePicklist!$3:$3,"NA",0))</f>
        <v/>
      </c>
      <c r="BB550" s="297" t="str">
        <f ca="1">IF(RMDF!BA550="", "", IF(ISNUMBER(MATCH(RMDF!BA550, INDIRECT(BA550), 0)), "OK", "Invalid"))</f>
        <v/>
      </c>
      <c r="BC550" s="281"/>
      <c r="BD550" s="281"/>
      <c r="BE550" s="281"/>
      <c r="BF550" s="281" t="b">
        <f>AND(RMDF!BI550&gt;=0, RMDF!BI550&lt;=1-SUM(RMDF!Z550,RMDF!AG550,RMDF!AN550,RMDF!AU550,RMDF!BB550), RMDF!BI550=ROUND(RMDF!BI550,4))</f>
        <v>1</v>
      </c>
      <c r="BG550" s="317">
        <f>RMDF!BG550</f>
        <v>0</v>
      </c>
      <c r="BH550" s="318" t="str">
        <f>IF(BG550=0,"",_xlfn.XLOOKUP(BG550,StatePicklist!$1:$1,StatePicklist!$3:$3,"NA",0))</f>
        <v/>
      </c>
      <c r="BI550" s="297" t="str">
        <f ca="1">IF(RMDF!BH550="", "", IF(ISNUMBER(MATCH(RMDF!BH550, INDIRECT(BH550), 0)), "OK", "Invalid"))</f>
        <v/>
      </c>
      <c r="BJ550" s="281"/>
      <c r="BK550" s="281"/>
      <c r="BL550" s="281"/>
      <c r="BM550" s="281" t="b">
        <f>AND(RMDF!BP550&gt;=0, RMDF!BP550&lt;=1-SUM(RMDF!Z550,RMDF!AG550,RMDF!AN550,RMDF!AU550,RMDF!BB550,RMDF!BI550), RMDF!BP550=ROUND(RMDF!BP550,4))</f>
        <v>1</v>
      </c>
      <c r="BN550" s="317">
        <f>RMDF!BN550</f>
        <v>0</v>
      </c>
      <c r="BO550" s="318" t="str">
        <f>IF(BN550=0,"",_xlfn.XLOOKUP(BN550,StatePicklist!$1:$1,StatePicklist!$3:$3,"NA",0))</f>
        <v/>
      </c>
      <c r="BP550" s="297" t="str">
        <f ca="1">IF(RMDF!BO550="", "", IF(ISNUMBER(MATCH(RMDF!BO550, INDIRECT(BO550), 0)), "OK", "Invalid"))</f>
        <v/>
      </c>
      <c r="BQ550" s="281"/>
      <c r="BR550" s="281"/>
      <c r="BS550" s="281"/>
      <c r="BT550" s="281" t="b">
        <f>AND(RMDF!BW550&gt;=0, RMDF!BW550&lt;=1-SUM(RMDF!Z550,RMDF!AG550,RMDF!AN550,RMDF!AU550,RMDF!BB550,RMDF!BI550,RMDF!BP550), RMDF!BW550=ROUND(RMDF!BW550,4))</f>
        <v>1</v>
      </c>
      <c r="BU550" s="317">
        <f>RMDF!BU550</f>
        <v>0</v>
      </c>
      <c r="BV550" s="318" t="str">
        <f>IF(BU550=0,"",_xlfn.XLOOKUP(BU550,StatePicklist!$1:$1,StatePicklist!$3:$3,"NA",0))</f>
        <v/>
      </c>
      <c r="BW550" s="297" t="str">
        <f ca="1">IF(RMDF!BV550="", "", IF(ISNUMBER(MATCH(RMDF!BV550, INDIRECT(BV550), 0)), "OK", "Invalid"))</f>
        <v/>
      </c>
      <c r="BX550" s="281"/>
      <c r="BY550" s="281"/>
      <c r="BZ550" s="281"/>
      <c r="CA550" s="281" t="b">
        <f>AND(RMDF!CD550&gt;=0, RMDF!CD550&lt;=1-SUM(RMDF!Z550,RMDF!AG550,RMDF!AN550,RMDF!AU550,RMDF!BB550,RMDF!BI550,RMDF!BP550,RMDF!BW550), RMDF!CD550=ROUND(RMDF!CD550,4))</f>
        <v>1</v>
      </c>
      <c r="CB550" s="317">
        <f>RMDF!CB550</f>
        <v>0</v>
      </c>
      <c r="CC550" s="318" t="str">
        <f>IF(CB550=0,"",_xlfn.XLOOKUP(CB550,StatePicklist!$1:$1,StatePicklist!$3:$3,"NA",0))</f>
        <v/>
      </c>
      <c r="CD550" s="297" t="str">
        <f ca="1">IF(RMDF!CC550="", "", IF(ISNUMBER(MATCH(RMDF!CC550, INDIRECT(CC550), 0)), "OK", "Invalid"))</f>
        <v/>
      </c>
      <c r="CE550" s="281"/>
      <c r="CF550" s="281"/>
      <c r="CG550" s="281"/>
      <c r="CH550" s="281" t="b">
        <f>AND(RMDF!CK550&gt;=0, RMDF!CK550&lt;=1-SUM(RMDF!Z550,RMDF!AG550,RMDF!AN550,RMDF!AU550,RMDF!BB550,RMDF!BI550,RMDF!BP550,RMDF!BW550,RMDF!CD550), RMDF!CK550=ROUND(RMDF!CK550,4))</f>
        <v>1</v>
      </c>
      <c r="CI550" s="317">
        <f>RMDF!CI550</f>
        <v>0</v>
      </c>
      <c r="CJ550" s="318" t="str">
        <f>IF(CI550=0,"",_xlfn.XLOOKUP(CI550,StatePicklist!$1:$1,StatePicklist!$3:$3,"NA",0))</f>
        <v/>
      </c>
      <c r="CK550" s="297" t="str">
        <f ca="1">IF(RMDF!CJ550="", "", IF(ISNUMBER(MATCH(RMDF!CJ550, INDIRECT(CJ550), 0)), "OK", "Invalid"))</f>
        <v/>
      </c>
      <c r="CL550" s="281"/>
      <c r="CM550" s="281"/>
      <c r="CN550" s="281"/>
      <c r="CO550" s="281" t="b">
        <f>AND(RMDF!CR550&gt;=0, RMDF!CR550&lt;=1-SUM(RMDF!Z550,RMDF!AG550,RMDF!AN550,RMDF!AU550,RMDF!BB550,RMDF!BI550,RMDF!BP550,RMDF!BW550,RMDF!CD550,RMDF!CK550), RMDF!CR550=ROUND(RMDF!CR550,4))</f>
        <v>1</v>
      </c>
      <c r="CP550" s="317">
        <f>RMDF!CP550</f>
        <v>0</v>
      </c>
      <c r="CQ550" s="318" t="str">
        <f>IF(CP550=0,"",_xlfn.XLOOKUP(CP550,StatePicklist!$1:$1,StatePicklist!$3:$3,"NA",0))</f>
        <v/>
      </c>
      <c r="CR550" s="297" t="str">
        <f ca="1">IF(RMDF!CQ550="", "", IF(ISNUMBER(MATCH(RMDF!CQ550, INDIRECT(CQ550), 0)), "OK", "Invalid"))</f>
        <v/>
      </c>
      <c r="CS550" s="281"/>
      <c r="CT550" s="281"/>
      <c r="CU550" s="281"/>
      <c r="CV550" s="281" t="b">
        <f>AND(RMDF!CY550&gt;=0, RMDF!CY550&lt;=1-SUM(RMDF!Z550,RMDF!AG550,RMDF!AN550,RMDF!AU550,RMDF!BB550,RMDF!BI550,RMDF!BP550,RMDF!BW550,RMDF!CD550,RMDF!CK550,RMDF!CR550), RMDF!CY550=ROUND(RMDF!CY550,4))</f>
        <v>1</v>
      </c>
      <c r="CW550" s="317">
        <f>RMDF!CW550</f>
        <v>0</v>
      </c>
      <c r="CX550" s="318" t="str">
        <f>IF(CW550=0,"",_xlfn.XLOOKUP(CW550,StatePicklist!$1:$1,StatePicklist!$3:$3,"NA",0))</f>
        <v/>
      </c>
      <c r="CY550" s="297" t="str">
        <f ca="1">IF(RMDF!CX550="", "", IF(ISNUMBER(MATCH(RMDF!CX550, INDIRECT(CX550), 0)), "OK", "Invalid"))</f>
        <v/>
      </c>
      <c r="CZ550" s="281"/>
      <c r="DA550" s="281"/>
      <c r="DB550" s="281"/>
      <c r="DC550" s="281" t="b">
        <f>AND(RMDF!DF550&gt;=0, RMDF!DF550&lt;=1-SUM(RMDF!Z550,RMDF!AG550,RMDF!AN550,RMDF!AU550,RMDF!BB550,RMDF!BI550,RMDF!BP550,RMDF!BW550,RMDF!CD550,RMDF!CK550,RMDF!CR550,RMDF!CY550), RMDF!DF550=ROUND(RMDF!DF550,4))</f>
        <v>1</v>
      </c>
      <c r="DD550" s="317">
        <f>RMDF!DD550</f>
        <v>0</v>
      </c>
      <c r="DE550" s="318" t="str">
        <f>IF(DD550=0,"",_xlfn.XLOOKUP(DD550,StatePicklist!$1:$1,StatePicklist!$3:$3,"NA",0))</f>
        <v/>
      </c>
      <c r="DF550" s="297" t="str">
        <f ca="1">IF(RMDF!DE550="", "", IF(ISNUMBER(MATCH(RMDF!DE550, INDIRECT(DE550), 0)), "OK", "Invalid"))</f>
        <v/>
      </c>
      <c r="DG550" s="281"/>
      <c r="DH550" s="281"/>
      <c r="DI550" s="281"/>
      <c r="DJ550" s="281" t="b">
        <f>AND(RMDF!DM550&gt;=0, RMDF!DM550&lt;=1-SUM(RMDF!Z550,RMDF!AG550,RMDF!AN550,RMDF!AU550,RMDF!BB550,RMDF!BI550,RMDF!BP550,RMDF!BW550,RMDF!CD550,RMDF!CK550,RMDF!CR550,RMDF!CY550,RMDF!DF550), RMDF!DM550=ROUND(RMDF!DM550,4))</f>
        <v>1</v>
      </c>
      <c r="DK550" s="317">
        <f>RMDF!DK550</f>
        <v>0</v>
      </c>
      <c r="DL550" s="318" t="str">
        <f>IF(DK550=0,"",_xlfn.XLOOKUP(DK550,StatePicklist!$1:$1,StatePicklist!$3:$3,"NA",0))</f>
        <v/>
      </c>
      <c r="DM550" s="297" t="str">
        <f ca="1">IF(RMDF!DL550="", "", IF(ISNUMBER(MATCH(RMDF!DL550, INDIRECT(DL550), 0)), "OK", "Invalid"))</f>
        <v/>
      </c>
      <c r="DN550" s="281"/>
      <c r="DO550" s="281"/>
      <c r="DP550" s="281"/>
      <c r="DQ550" s="281" t="b">
        <f>AND(RMDF!DT550&gt;=0, RMDF!DT550&lt;=1-SUM(RMDF!Z550,RMDF!AG550,RMDF!AN550,RMDF!AU550,RMDF!BB550,RMDF!BI550,RMDF!BP550,RMDF!BW550,RMDF!CD550,RMDF!CK550,RMDF!CR550,RMDF!CY550,RMDF!DF550,RMDF!DM550), RMDF!DT550=ROUND(RMDF!DT550,4))</f>
        <v>1</v>
      </c>
      <c r="DR550" s="317">
        <f>RMDF!DR550</f>
        <v>0</v>
      </c>
      <c r="DS550" s="318" t="str">
        <f>IF(DR550=0,"",_xlfn.XLOOKUP(DR550,StatePicklist!$1:$1,StatePicklist!$3:$3,"NA",0))</f>
        <v/>
      </c>
      <c r="DT550" s="297" t="str">
        <f ca="1">IF(RMDF!DS550="", "", IF(ISNUMBER(MATCH(RMDF!DS550, INDIRECT(DS550), 0)), "OK", "Invalid"))</f>
        <v/>
      </c>
      <c r="DU550" s="281"/>
      <c r="DV550" s="281"/>
      <c r="DW550" s="281"/>
      <c r="DX550" s="281" t="b">
        <f>AND(RMDF!EA550&gt;=0, RMDF!EA550&lt;=1-SUM(RMDF!Z550,RMDF!AG550,RMDF!AN550,RMDF!AU550,RMDF!BB550,RMDF!BI550,RMDF!BP550,RMDF!BW550,RMDF!CD550,RMDF!CK550,RMDF!CR550,RMDF!CY550,RMDF!DF550,RMDF!DM550,RMDF!DT550), RMDF!EA550=ROUND(RMDF!EA550,4))</f>
        <v>1</v>
      </c>
      <c r="DY550" s="317">
        <f>RMDF!DY550</f>
        <v>0</v>
      </c>
      <c r="DZ550" s="318" t="str">
        <f>IF(DY550=0,"",_xlfn.XLOOKUP(DY550,StatePicklist!$1:$1,StatePicklist!$3:$3,"NA",0))</f>
        <v/>
      </c>
      <c r="EA550" s="297" t="str">
        <f ca="1">IF(RMDF!DZ550="", "", IF(ISNUMBER(MATCH(RMDF!DZ550, INDIRECT(DZ550), 0)), "OK", "Invalid"))</f>
        <v/>
      </c>
      <c r="EB550" s="281"/>
      <c r="EC550" s="281"/>
      <c r="ED550" s="281"/>
      <c r="EE550" s="281" t="b">
        <f>AND(RMDF!EH550&gt;=0, RMDF!EH550&lt;=1-SUM(RMDF!Z550,RMDF!AG550,RMDF!AN550,RMDF!AU550,RMDF!BB550,RMDF!BI550,RMDF!BP550,RMDF!BW550,RMDF!CD550,RMDF!CK550,RMDF!CR550,RMDF!CY550,RMDF!DF550,RMDF!DM550,RMDF!DT550,RMDF!EA550), RMDF!EH550=ROUND(RMDF!EH550,4))</f>
        <v>1</v>
      </c>
      <c r="EF550" s="317">
        <f>RMDF!EF550</f>
        <v>0</v>
      </c>
      <c r="EG550" s="318" t="str">
        <f>IF(EF550=0,"",_xlfn.XLOOKUP(EF550,StatePicklist!$1:$1,StatePicklist!$3:$3,"NA",0))</f>
        <v/>
      </c>
      <c r="EH550" s="297" t="str">
        <f ca="1">IF(RMDF!EG550="", "", IF(ISNUMBER(MATCH(RMDF!EG550, INDIRECT(EG550), 0)), "OK", "Invalid"))</f>
        <v/>
      </c>
      <c r="EI550" s="281"/>
      <c r="EJ550" s="281"/>
      <c r="EK550" s="281"/>
      <c r="EL550" s="281" t="b">
        <f>AND(RMDF!EO550&gt;=0, RMDF!EO550&lt;=1-SUM(RMDF!Z550,RMDF!AG550,RMDF!AN550,RMDF!AU550,RMDF!BB550,RMDF!BI550,RMDF!BP550,RMDF!BW550,RMDF!CD550,RMDF!CK550,RMDF!CR550,RMDF!CY550,RMDF!DF550,RMDF!DM550,RMDF!DT550,RMDF!EA550,RMDF!EH550), RMDF!EO550=ROUND(RMDF!EO550,4))</f>
        <v>1</v>
      </c>
      <c r="EM550" s="317">
        <f>RMDF!EM550</f>
        <v>0</v>
      </c>
      <c r="EN550" s="318" t="str">
        <f>IF(EM550=0,"",_xlfn.XLOOKUP(EM550,StatePicklist!$1:$1,StatePicklist!$3:$3,"NA",0))</f>
        <v/>
      </c>
      <c r="EO550" s="297" t="str">
        <f ca="1">IF(RMDF!EN550="", "", IF(ISNUMBER(MATCH(RMDF!EN550, INDIRECT(EN550), 0)), "OK", "Invalid"))</f>
        <v/>
      </c>
      <c r="EP550" s="281"/>
      <c r="EQ550" s="281"/>
      <c r="ER550" s="281"/>
      <c r="ES550" s="281" t="b">
        <f>AND(RMDF!EV550&gt;=0, RMDF!EV550&lt;=1-SUM(RMDF!Z550,RMDF!AG550,RMDF!AN550,RMDF!AU550,RMDF!BB550,RMDF!BI550,RMDF!BP550,RMDF!BW550,RMDF!CD550,RMDF!CK550,RMDF!CR550,RMDF!CY550,RMDF!DF550,RMDF!DM550,RMDF!DT550,RMDF!EA550,RMDF!EH550,RMDF!EO550), RMDF!EV550=ROUND(RMDF!EV550,4))</f>
        <v>1</v>
      </c>
      <c r="ET550" s="317">
        <f>RMDF!ET550</f>
        <v>0</v>
      </c>
      <c r="EU550" s="318" t="str">
        <f>IF(ET550=0,"",_xlfn.XLOOKUP(ET550,StatePicklist!$1:$1,StatePicklist!$3:$3,"NA",0))</f>
        <v/>
      </c>
      <c r="EV550" s="297" t="str">
        <f ca="1">IF(RMDF!EU550="", "", IF(ISNUMBER(MATCH(RMDF!EU550, INDIRECT(EU550), 0)), "OK", "Invalid"))</f>
        <v/>
      </c>
      <c r="EW550" s="281"/>
      <c r="EX550" s="281"/>
      <c r="EY550" s="281"/>
      <c r="EZ550" s="281" t="b">
        <f>AND(RMDF!FC550&gt;=0, RMDF!FC550&lt;=1-SUM(RMDF!Z550,RMDF!AG550,RMDF!AN550,RMDF!AU550,RMDF!BB550,RMDF!BI550,RMDF!BP550,RMDF!BW550,RMDF!CD550,RMDF!CK550,RMDF!CR550,RMDF!CY550,RMDF!DF550,RMDF!DM550,RMDF!DT550,RMDF!EA550,RMDF!EH550,RMDF!EO550,RMDF!EV550), RMDF!FC550=ROUND(RMDF!FC550,4))</f>
        <v>1</v>
      </c>
      <c r="FA550" s="317">
        <f>RMDF!FA550</f>
        <v>0</v>
      </c>
      <c r="FB550" s="318" t="str">
        <f>IF(FA550=0,"",_xlfn.XLOOKUP(FA550,StatePicklist!$1:$1,StatePicklist!$3:$3,"NA",0))</f>
        <v/>
      </c>
      <c r="FC550" s="297" t="str">
        <f ca="1">IF(RMDF!FB550="", "", IF(ISNUMBER(MATCH(RMDF!FB550, INDIRECT(FB550), 0)), "OK", "Invalid"))</f>
        <v/>
      </c>
    </row>
    <row r="551" spans="1:159" s="205" customFormat="1" ht="39.9" customHeight="1" x14ac:dyDescent="0.25">
      <c r="A551" s="206"/>
      <c r="B551" s="196"/>
      <c r="C551" s="197"/>
      <c r="D551" s="198"/>
      <c r="E551" s="199"/>
      <c r="F551" s="200"/>
      <c r="G551" s="201"/>
      <c r="H551" s="292"/>
      <c r="I551" s="305">
        <f>RMDF!I551</f>
        <v>0</v>
      </c>
      <c r="J551" s="305" t="str">
        <f>IF(I551=ProductCode!$B$30,"PDReclPost",IF(OR(I551=ProductCode!$C$30,I551=ProductCode!$E$30,I551=ProductCode!$G$30),"PDPreCon",IF(OR(I551=ProductCode!$D$30,I551=ProductCode!$F$30),"PDNotReclPost","")))</f>
        <v/>
      </c>
      <c r="K551" s="305" t="str">
        <f t="shared" si="33"/>
        <v/>
      </c>
      <c r="L551" s="289"/>
      <c r="M551" s="305" t="str">
        <f t="shared" si="33"/>
        <v/>
      </c>
      <c r="N551" s="289" t="b">
        <f>AND(RMDF!N551&gt;=0, RMDF!N551&lt;=1-RMDF!L551, RMDF!N551=ROUND(RMDF!N551,4))</f>
        <v>1</v>
      </c>
      <c r="O551" s="286" t="str">
        <f>IF(P551="","",IF(I551="","",IF(LEFT(I551,13)="Reclaimed pos",RawMaterialCode!$E$569,RawMaterialCode!$E$568)))</f>
        <v>Reclaimed pre-consumer mixed fibers (RM0578)</v>
      </c>
      <c r="P551" s="295">
        <f t="shared" si="34"/>
        <v>1</v>
      </c>
      <c r="Q551" s="202"/>
      <c r="R551" s="203"/>
      <c r="S551" s="204" t="str">
        <f t="shared" si="35"/>
        <v/>
      </c>
      <c r="T551" s="281"/>
      <c r="U551" s="281"/>
      <c r="V551" s="281"/>
      <c r="W551" s="281"/>
      <c r="X551" s="317">
        <f>RMDF!X551</f>
        <v>0</v>
      </c>
      <c r="Y551" s="318" t="str">
        <f>IF(X551=0,"",_xlfn.XLOOKUP(X551,StatePicklist!$1:$1,StatePicklist!$3:$3,"NA",0))</f>
        <v/>
      </c>
      <c r="Z551" s="297" t="str">
        <f ca="1">IF(RMDF!Y551="", "", IF(ISNUMBER(MATCH(RMDF!Y551, INDIRECT(Y551), 0)), "OK", "Invalid"))</f>
        <v/>
      </c>
      <c r="AA551" s="281"/>
      <c r="AB551" s="281"/>
      <c r="AC551" s="281"/>
      <c r="AD551" s="281" t="b">
        <f>AND(RMDF!AG551&gt;=0, RMDF!AG551&lt;=1-RMDF!Z551, RMDF!AG551=ROUND(RMDF!AG551,4))</f>
        <v>1</v>
      </c>
      <c r="AE551" s="317">
        <f>RMDF!AE551</f>
        <v>0</v>
      </c>
      <c r="AF551" s="318" t="str">
        <f>IF(AE551=0,"",_xlfn.XLOOKUP(AE551,StatePicklist!$1:$1,StatePicklist!$3:$3,"NA",0))</f>
        <v/>
      </c>
      <c r="AG551" s="297" t="str">
        <f ca="1">IF(RMDF!AF551="", "", IF(ISNUMBER(MATCH(RMDF!AF551, INDIRECT(AF551), 0)), "OK", "Invalid"))</f>
        <v/>
      </c>
      <c r="AH551" s="281"/>
      <c r="AI551" s="281"/>
      <c r="AJ551" s="281"/>
      <c r="AK551" s="281" t="b">
        <f>AND(RMDF!AN551&gt;=0, RMDF!AN551&lt;=1-SUM(RMDF!Z551,RMDF!AG551), RMDF!AN551=ROUND(RMDF!AN551,4))</f>
        <v>1</v>
      </c>
      <c r="AL551" s="317">
        <f>RMDF!AL551</f>
        <v>0</v>
      </c>
      <c r="AM551" s="318" t="str">
        <f>IF(AL551=0,"",_xlfn.XLOOKUP(AL551,StatePicklist!$1:$1,StatePicklist!$3:$3,"NA",0))</f>
        <v/>
      </c>
      <c r="AN551" s="297" t="str">
        <f ca="1">IF(RMDF!AM551="", "", IF(ISNUMBER(MATCH(RMDF!AM551, INDIRECT(AM551), 0)), "OK", "Invalid"))</f>
        <v/>
      </c>
      <c r="AO551" s="281"/>
      <c r="AP551" s="281"/>
      <c r="AQ551" s="281"/>
      <c r="AR551" s="281" t="b">
        <f>AND(RMDF!AU551&gt;=0, RMDF!AU551&lt;=1-SUM(RMDF!Z551,RMDF!AG551,RMDF!AN551), RMDF!AU551=ROUND(RMDF!AU551,4))</f>
        <v>1</v>
      </c>
      <c r="AS551" s="317">
        <f>RMDF!AS551</f>
        <v>0</v>
      </c>
      <c r="AT551" s="318" t="str">
        <f>IF(AS551=0,"",_xlfn.XLOOKUP(AS551,StatePicklist!$1:$1,StatePicklist!$3:$3,"NA",0))</f>
        <v/>
      </c>
      <c r="AU551" s="297" t="str">
        <f ca="1">IF(RMDF!AT551="", "", IF(ISNUMBER(MATCH(RMDF!AT551, INDIRECT(AT551), 0)), "OK", "Invalid"))</f>
        <v/>
      </c>
      <c r="AV551" s="281"/>
      <c r="AW551" s="281"/>
      <c r="AX551" s="281"/>
      <c r="AY551" s="281" t="b">
        <f>AND(RMDF!BB551&gt;=0, RMDF!BB551&lt;=1-SUM(RMDF!Z551,RMDF!AG551,RMDF!AN551,RMDF!AU551), RMDF!BB551=ROUND(RMDF!BB551,4))</f>
        <v>1</v>
      </c>
      <c r="AZ551" s="317">
        <f>RMDF!AZ551</f>
        <v>0</v>
      </c>
      <c r="BA551" s="318" t="str">
        <f>IF(AZ551=0,"",_xlfn.XLOOKUP(AZ551,StatePicklist!$1:$1,StatePicklist!$3:$3,"NA",0))</f>
        <v/>
      </c>
      <c r="BB551" s="297" t="str">
        <f ca="1">IF(RMDF!BA551="", "", IF(ISNUMBER(MATCH(RMDF!BA551, INDIRECT(BA551), 0)), "OK", "Invalid"))</f>
        <v/>
      </c>
      <c r="BC551" s="281"/>
      <c r="BD551" s="281"/>
      <c r="BE551" s="281"/>
      <c r="BF551" s="281" t="b">
        <f>AND(RMDF!BI551&gt;=0, RMDF!BI551&lt;=1-SUM(RMDF!Z551,RMDF!AG551,RMDF!AN551,RMDF!AU551,RMDF!BB551), RMDF!BI551=ROUND(RMDF!BI551,4))</f>
        <v>1</v>
      </c>
      <c r="BG551" s="317">
        <f>RMDF!BG551</f>
        <v>0</v>
      </c>
      <c r="BH551" s="318" t="str">
        <f>IF(BG551=0,"",_xlfn.XLOOKUP(BG551,StatePicklist!$1:$1,StatePicklist!$3:$3,"NA",0))</f>
        <v/>
      </c>
      <c r="BI551" s="297" t="str">
        <f ca="1">IF(RMDF!BH551="", "", IF(ISNUMBER(MATCH(RMDF!BH551, INDIRECT(BH551), 0)), "OK", "Invalid"))</f>
        <v/>
      </c>
      <c r="BJ551" s="281"/>
      <c r="BK551" s="281"/>
      <c r="BL551" s="281"/>
      <c r="BM551" s="281" t="b">
        <f>AND(RMDF!BP551&gt;=0, RMDF!BP551&lt;=1-SUM(RMDF!Z551,RMDF!AG551,RMDF!AN551,RMDF!AU551,RMDF!BB551,RMDF!BI551), RMDF!BP551=ROUND(RMDF!BP551,4))</f>
        <v>1</v>
      </c>
      <c r="BN551" s="317">
        <f>RMDF!BN551</f>
        <v>0</v>
      </c>
      <c r="BO551" s="318" t="str">
        <f>IF(BN551=0,"",_xlfn.XLOOKUP(BN551,StatePicklist!$1:$1,StatePicklist!$3:$3,"NA",0))</f>
        <v/>
      </c>
      <c r="BP551" s="297" t="str">
        <f ca="1">IF(RMDF!BO551="", "", IF(ISNUMBER(MATCH(RMDF!BO551, INDIRECT(BO551), 0)), "OK", "Invalid"))</f>
        <v/>
      </c>
      <c r="BQ551" s="281"/>
      <c r="BR551" s="281"/>
      <c r="BS551" s="281"/>
      <c r="BT551" s="281" t="b">
        <f>AND(RMDF!BW551&gt;=0, RMDF!BW551&lt;=1-SUM(RMDF!Z551,RMDF!AG551,RMDF!AN551,RMDF!AU551,RMDF!BB551,RMDF!BI551,RMDF!BP551), RMDF!BW551=ROUND(RMDF!BW551,4))</f>
        <v>1</v>
      </c>
      <c r="BU551" s="317">
        <f>RMDF!BU551</f>
        <v>0</v>
      </c>
      <c r="BV551" s="318" t="str">
        <f>IF(BU551=0,"",_xlfn.XLOOKUP(BU551,StatePicklist!$1:$1,StatePicklist!$3:$3,"NA",0))</f>
        <v/>
      </c>
      <c r="BW551" s="297" t="str">
        <f ca="1">IF(RMDF!BV551="", "", IF(ISNUMBER(MATCH(RMDF!BV551, INDIRECT(BV551), 0)), "OK", "Invalid"))</f>
        <v/>
      </c>
      <c r="BX551" s="281"/>
      <c r="BY551" s="281"/>
      <c r="BZ551" s="281"/>
      <c r="CA551" s="281" t="b">
        <f>AND(RMDF!CD551&gt;=0, RMDF!CD551&lt;=1-SUM(RMDF!Z551,RMDF!AG551,RMDF!AN551,RMDF!AU551,RMDF!BB551,RMDF!BI551,RMDF!BP551,RMDF!BW551), RMDF!CD551=ROUND(RMDF!CD551,4))</f>
        <v>1</v>
      </c>
      <c r="CB551" s="317">
        <f>RMDF!CB551</f>
        <v>0</v>
      </c>
      <c r="CC551" s="318" t="str">
        <f>IF(CB551=0,"",_xlfn.XLOOKUP(CB551,StatePicklist!$1:$1,StatePicklist!$3:$3,"NA",0))</f>
        <v/>
      </c>
      <c r="CD551" s="297" t="str">
        <f ca="1">IF(RMDF!CC551="", "", IF(ISNUMBER(MATCH(RMDF!CC551, INDIRECT(CC551), 0)), "OK", "Invalid"))</f>
        <v/>
      </c>
      <c r="CE551" s="281"/>
      <c r="CF551" s="281"/>
      <c r="CG551" s="281"/>
      <c r="CH551" s="281" t="b">
        <f>AND(RMDF!CK551&gt;=0, RMDF!CK551&lt;=1-SUM(RMDF!Z551,RMDF!AG551,RMDF!AN551,RMDF!AU551,RMDF!BB551,RMDF!BI551,RMDF!BP551,RMDF!BW551,RMDF!CD551), RMDF!CK551=ROUND(RMDF!CK551,4))</f>
        <v>1</v>
      </c>
      <c r="CI551" s="317">
        <f>RMDF!CI551</f>
        <v>0</v>
      </c>
      <c r="CJ551" s="318" t="str">
        <f>IF(CI551=0,"",_xlfn.XLOOKUP(CI551,StatePicklist!$1:$1,StatePicklist!$3:$3,"NA",0))</f>
        <v/>
      </c>
      <c r="CK551" s="297" t="str">
        <f ca="1">IF(RMDF!CJ551="", "", IF(ISNUMBER(MATCH(RMDF!CJ551, INDIRECT(CJ551), 0)), "OK", "Invalid"))</f>
        <v/>
      </c>
      <c r="CL551" s="281"/>
      <c r="CM551" s="281"/>
      <c r="CN551" s="281"/>
      <c r="CO551" s="281" t="b">
        <f>AND(RMDF!CR551&gt;=0, RMDF!CR551&lt;=1-SUM(RMDF!Z551,RMDF!AG551,RMDF!AN551,RMDF!AU551,RMDF!BB551,RMDF!BI551,RMDF!BP551,RMDF!BW551,RMDF!CD551,RMDF!CK551), RMDF!CR551=ROUND(RMDF!CR551,4))</f>
        <v>1</v>
      </c>
      <c r="CP551" s="317">
        <f>RMDF!CP551</f>
        <v>0</v>
      </c>
      <c r="CQ551" s="318" t="str">
        <f>IF(CP551=0,"",_xlfn.XLOOKUP(CP551,StatePicklist!$1:$1,StatePicklist!$3:$3,"NA",0))</f>
        <v/>
      </c>
      <c r="CR551" s="297" t="str">
        <f ca="1">IF(RMDF!CQ551="", "", IF(ISNUMBER(MATCH(RMDF!CQ551, INDIRECT(CQ551), 0)), "OK", "Invalid"))</f>
        <v/>
      </c>
      <c r="CS551" s="281"/>
      <c r="CT551" s="281"/>
      <c r="CU551" s="281"/>
      <c r="CV551" s="281" t="b">
        <f>AND(RMDF!CY551&gt;=0, RMDF!CY551&lt;=1-SUM(RMDF!Z551,RMDF!AG551,RMDF!AN551,RMDF!AU551,RMDF!BB551,RMDF!BI551,RMDF!BP551,RMDF!BW551,RMDF!CD551,RMDF!CK551,RMDF!CR551), RMDF!CY551=ROUND(RMDF!CY551,4))</f>
        <v>1</v>
      </c>
      <c r="CW551" s="317">
        <f>RMDF!CW551</f>
        <v>0</v>
      </c>
      <c r="CX551" s="318" t="str">
        <f>IF(CW551=0,"",_xlfn.XLOOKUP(CW551,StatePicklist!$1:$1,StatePicklist!$3:$3,"NA",0))</f>
        <v/>
      </c>
      <c r="CY551" s="297" t="str">
        <f ca="1">IF(RMDF!CX551="", "", IF(ISNUMBER(MATCH(RMDF!CX551, INDIRECT(CX551), 0)), "OK", "Invalid"))</f>
        <v/>
      </c>
      <c r="CZ551" s="281"/>
      <c r="DA551" s="281"/>
      <c r="DB551" s="281"/>
      <c r="DC551" s="281" t="b">
        <f>AND(RMDF!DF551&gt;=0, RMDF!DF551&lt;=1-SUM(RMDF!Z551,RMDF!AG551,RMDF!AN551,RMDF!AU551,RMDF!BB551,RMDF!BI551,RMDF!BP551,RMDF!BW551,RMDF!CD551,RMDF!CK551,RMDF!CR551,RMDF!CY551), RMDF!DF551=ROUND(RMDF!DF551,4))</f>
        <v>1</v>
      </c>
      <c r="DD551" s="317">
        <f>RMDF!DD551</f>
        <v>0</v>
      </c>
      <c r="DE551" s="318" t="str">
        <f>IF(DD551=0,"",_xlfn.XLOOKUP(DD551,StatePicklist!$1:$1,StatePicklist!$3:$3,"NA",0))</f>
        <v/>
      </c>
      <c r="DF551" s="297" t="str">
        <f ca="1">IF(RMDF!DE551="", "", IF(ISNUMBER(MATCH(RMDF!DE551, INDIRECT(DE551), 0)), "OK", "Invalid"))</f>
        <v/>
      </c>
      <c r="DG551" s="281"/>
      <c r="DH551" s="281"/>
      <c r="DI551" s="281"/>
      <c r="DJ551" s="281" t="b">
        <f>AND(RMDF!DM551&gt;=0, RMDF!DM551&lt;=1-SUM(RMDF!Z551,RMDF!AG551,RMDF!AN551,RMDF!AU551,RMDF!BB551,RMDF!BI551,RMDF!BP551,RMDF!BW551,RMDF!CD551,RMDF!CK551,RMDF!CR551,RMDF!CY551,RMDF!DF551), RMDF!DM551=ROUND(RMDF!DM551,4))</f>
        <v>1</v>
      </c>
      <c r="DK551" s="317">
        <f>RMDF!DK551</f>
        <v>0</v>
      </c>
      <c r="DL551" s="318" t="str">
        <f>IF(DK551=0,"",_xlfn.XLOOKUP(DK551,StatePicklist!$1:$1,StatePicklist!$3:$3,"NA",0))</f>
        <v/>
      </c>
      <c r="DM551" s="297" t="str">
        <f ca="1">IF(RMDF!DL551="", "", IF(ISNUMBER(MATCH(RMDF!DL551, INDIRECT(DL551), 0)), "OK", "Invalid"))</f>
        <v/>
      </c>
      <c r="DN551" s="281"/>
      <c r="DO551" s="281"/>
      <c r="DP551" s="281"/>
      <c r="DQ551" s="281" t="b">
        <f>AND(RMDF!DT551&gt;=0, RMDF!DT551&lt;=1-SUM(RMDF!Z551,RMDF!AG551,RMDF!AN551,RMDF!AU551,RMDF!BB551,RMDF!BI551,RMDF!BP551,RMDF!BW551,RMDF!CD551,RMDF!CK551,RMDF!CR551,RMDF!CY551,RMDF!DF551,RMDF!DM551), RMDF!DT551=ROUND(RMDF!DT551,4))</f>
        <v>1</v>
      </c>
      <c r="DR551" s="317">
        <f>RMDF!DR551</f>
        <v>0</v>
      </c>
      <c r="DS551" s="318" t="str">
        <f>IF(DR551=0,"",_xlfn.XLOOKUP(DR551,StatePicklist!$1:$1,StatePicklist!$3:$3,"NA",0))</f>
        <v/>
      </c>
      <c r="DT551" s="297" t="str">
        <f ca="1">IF(RMDF!DS551="", "", IF(ISNUMBER(MATCH(RMDF!DS551, INDIRECT(DS551), 0)), "OK", "Invalid"))</f>
        <v/>
      </c>
      <c r="DU551" s="281"/>
      <c r="DV551" s="281"/>
      <c r="DW551" s="281"/>
      <c r="DX551" s="281" t="b">
        <f>AND(RMDF!EA551&gt;=0, RMDF!EA551&lt;=1-SUM(RMDF!Z551,RMDF!AG551,RMDF!AN551,RMDF!AU551,RMDF!BB551,RMDF!BI551,RMDF!BP551,RMDF!BW551,RMDF!CD551,RMDF!CK551,RMDF!CR551,RMDF!CY551,RMDF!DF551,RMDF!DM551,RMDF!DT551), RMDF!EA551=ROUND(RMDF!EA551,4))</f>
        <v>1</v>
      </c>
      <c r="DY551" s="317">
        <f>RMDF!DY551</f>
        <v>0</v>
      </c>
      <c r="DZ551" s="318" t="str">
        <f>IF(DY551=0,"",_xlfn.XLOOKUP(DY551,StatePicklist!$1:$1,StatePicklist!$3:$3,"NA",0))</f>
        <v/>
      </c>
      <c r="EA551" s="297" t="str">
        <f ca="1">IF(RMDF!DZ551="", "", IF(ISNUMBER(MATCH(RMDF!DZ551, INDIRECT(DZ551), 0)), "OK", "Invalid"))</f>
        <v/>
      </c>
      <c r="EB551" s="281"/>
      <c r="EC551" s="281"/>
      <c r="ED551" s="281"/>
      <c r="EE551" s="281" t="b">
        <f>AND(RMDF!EH551&gt;=0, RMDF!EH551&lt;=1-SUM(RMDF!Z551,RMDF!AG551,RMDF!AN551,RMDF!AU551,RMDF!BB551,RMDF!BI551,RMDF!BP551,RMDF!BW551,RMDF!CD551,RMDF!CK551,RMDF!CR551,RMDF!CY551,RMDF!DF551,RMDF!DM551,RMDF!DT551,RMDF!EA551), RMDF!EH551=ROUND(RMDF!EH551,4))</f>
        <v>1</v>
      </c>
      <c r="EF551" s="317">
        <f>RMDF!EF551</f>
        <v>0</v>
      </c>
      <c r="EG551" s="318" t="str">
        <f>IF(EF551=0,"",_xlfn.XLOOKUP(EF551,StatePicklist!$1:$1,StatePicklist!$3:$3,"NA",0))</f>
        <v/>
      </c>
      <c r="EH551" s="297" t="str">
        <f ca="1">IF(RMDF!EG551="", "", IF(ISNUMBER(MATCH(RMDF!EG551, INDIRECT(EG551), 0)), "OK", "Invalid"))</f>
        <v/>
      </c>
      <c r="EI551" s="281"/>
      <c r="EJ551" s="281"/>
      <c r="EK551" s="281"/>
      <c r="EL551" s="281" t="b">
        <f>AND(RMDF!EO551&gt;=0, RMDF!EO551&lt;=1-SUM(RMDF!Z551,RMDF!AG551,RMDF!AN551,RMDF!AU551,RMDF!BB551,RMDF!BI551,RMDF!BP551,RMDF!BW551,RMDF!CD551,RMDF!CK551,RMDF!CR551,RMDF!CY551,RMDF!DF551,RMDF!DM551,RMDF!DT551,RMDF!EA551,RMDF!EH551), RMDF!EO551=ROUND(RMDF!EO551,4))</f>
        <v>1</v>
      </c>
      <c r="EM551" s="317">
        <f>RMDF!EM551</f>
        <v>0</v>
      </c>
      <c r="EN551" s="318" t="str">
        <f>IF(EM551=0,"",_xlfn.XLOOKUP(EM551,StatePicklist!$1:$1,StatePicklist!$3:$3,"NA",0))</f>
        <v/>
      </c>
      <c r="EO551" s="297" t="str">
        <f ca="1">IF(RMDF!EN551="", "", IF(ISNUMBER(MATCH(RMDF!EN551, INDIRECT(EN551), 0)), "OK", "Invalid"))</f>
        <v/>
      </c>
      <c r="EP551" s="281"/>
      <c r="EQ551" s="281"/>
      <c r="ER551" s="281"/>
      <c r="ES551" s="281" t="b">
        <f>AND(RMDF!EV551&gt;=0, RMDF!EV551&lt;=1-SUM(RMDF!Z551,RMDF!AG551,RMDF!AN551,RMDF!AU551,RMDF!BB551,RMDF!BI551,RMDF!BP551,RMDF!BW551,RMDF!CD551,RMDF!CK551,RMDF!CR551,RMDF!CY551,RMDF!DF551,RMDF!DM551,RMDF!DT551,RMDF!EA551,RMDF!EH551,RMDF!EO551), RMDF!EV551=ROUND(RMDF!EV551,4))</f>
        <v>1</v>
      </c>
      <c r="ET551" s="317">
        <f>RMDF!ET551</f>
        <v>0</v>
      </c>
      <c r="EU551" s="318" t="str">
        <f>IF(ET551=0,"",_xlfn.XLOOKUP(ET551,StatePicklist!$1:$1,StatePicklist!$3:$3,"NA",0))</f>
        <v/>
      </c>
      <c r="EV551" s="297" t="str">
        <f ca="1">IF(RMDF!EU551="", "", IF(ISNUMBER(MATCH(RMDF!EU551, INDIRECT(EU551), 0)), "OK", "Invalid"))</f>
        <v/>
      </c>
      <c r="EW551" s="281"/>
      <c r="EX551" s="281"/>
      <c r="EY551" s="281"/>
      <c r="EZ551" s="281" t="b">
        <f>AND(RMDF!FC551&gt;=0, RMDF!FC551&lt;=1-SUM(RMDF!Z551,RMDF!AG551,RMDF!AN551,RMDF!AU551,RMDF!BB551,RMDF!BI551,RMDF!BP551,RMDF!BW551,RMDF!CD551,RMDF!CK551,RMDF!CR551,RMDF!CY551,RMDF!DF551,RMDF!DM551,RMDF!DT551,RMDF!EA551,RMDF!EH551,RMDF!EO551,RMDF!EV551), RMDF!FC551=ROUND(RMDF!FC551,4))</f>
        <v>1</v>
      </c>
      <c r="FA551" s="317">
        <f>RMDF!FA551</f>
        <v>0</v>
      </c>
      <c r="FB551" s="318" t="str">
        <f>IF(FA551=0,"",_xlfn.XLOOKUP(FA551,StatePicklist!$1:$1,StatePicklist!$3:$3,"NA",0))</f>
        <v/>
      </c>
      <c r="FC551" s="297" t="str">
        <f ca="1">IF(RMDF!FB551="", "", IF(ISNUMBER(MATCH(RMDF!FB551, INDIRECT(FB551), 0)), "OK", "Invalid"))</f>
        <v/>
      </c>
    </row>
    <row r="552" spans="1:159" s="205" customFormat="1" ht="39.9" customHeight="1" x14ac:dyDescent="0.25">
      <c r="A552" s="206"/>
      <c r="B552" s="196"/>
      <c r="C552" s="197"/>
      <c r="D552" s="198"/>
      <c r="E552" s="199"/>
      <c r="F552" s="200"/>
      <c r="G552" s="201"/>
      <c r="H552" s="292"/>
      <c r="I552" s="305">
        <f>RMDF!I552</f>
        <v>0</v>
      </c>
      <c r="J552" s="305" t="str">
        <f>IF(I552=ProductCode!$B$30,"PDReclPost",IF(OR(I552=ProductCode!$C$30,I552=ProductCode!$E$30,I552=ProductCode!$G$30),"PDPreCon",IF(OR(I552=ProductCode!$D$30,I552=ProductCode!$F$30),"PDNotReclPost","")))</f>
        <v/>
      </c>
      <c r="K552" s="305" t="str">
        <f t="shared" si="33"/>
        <v/>
      </c>
      <c r="L552" s="289"/>
      <c r="M552" s="305" t="str">
        <f t="shared" si="33"/>
        <v/>
      </c>
      <c r="N552" s="289" t="b">
        <f>AND(RMDF!N552&gt;=0, RMDF!N552&lt;=1-RMDF!L552, RMDF!N552=ROUND(RMDF!N552,4))</f>
        <v>1</v>
      </c>
      <c r="O552" s="286" t="str">
        <f>IF(P552="","",IF(I552="","",IF(LEFT(I552,13)="Reclaimed pos",RawMaterialCode!$E$569,RawMaterialCode!$E$568)))</f>
        <v>Reclaimed pre-consumer mixed fibers (RM0578)</v>
      </c>
      <c r="P552" s="295">
        <f t="shared" si="34"/>
        <v>1</v>
      </c>
      <c r="Q552" s="202"/>
      <c r="R552" s="203"/>
      <c r="S552" s="204" t="str">
        <f t="shared" si="35"/>
        <v/>
      </c>
      <c r="T552" s="281"/>
      <c r="U552" s="281"/>
      <c r="V552" s="281"/>
      <c r="W552" s="281"/>
      <c r="X552" s="317">
        <f>RMDF!X552</f>
        <v>0</v>
      </c>
      <c r="Y552" s="318" t="str">
        <f>IF(X552=0,"",_xlfn.XLOOKUP(X552,StatePicklist!$1:$1,StatePicklist!$3:$3,"NA",0))</f>
        <v/>
      </c>
      <c r="Z552" s="297" t="str">
        <f ca="1">IF(RMDF!Y552="", "", IF(ISNUMBER(MATCH(RMDF!Y552, INDIRECT(Y552), 0)), "OK", "Invalid"))</f>
        <v/>
      </c>
      <c r="AA552" s="281"/>
      <c r="AB552" s="281"/>
      <c r="AC552" s="281"/>
      <c r="AD552" s="281" t="b">
        <f>AND(RMDF!AG552&gt;=0, RMDF!AG552&lt;=1-RMDF!Z552, RMDF!AG552=ROUND(RMDF!AG552,4))</f>
        <v>1</v>
      </c>
      <c r="AE552" s="317">
        <f>RMDF!AE552</f>
        <v>0</v>
      </c>
      <c r="AF552" s="318" t="str">
        <f>IF(AE552=0,"",_xlfn.XLOOKUP(AE552,StatePicklist!$1:$1,StatePicklist!$3:$3,"NA",0))</f>
        <v/>
      </c>
      <c r="AG552" s="297" t="str">
        <f ca="1">IF(RMDF!AF552="", "", IF(ISNUMBER(MATCH(RMDF!AF552, INDIRECT(AF552), 0)), "OK", "Invalid"))</f>
        <v/>
      </c>
      <c r="AH552" s="281"/>
      <c r="AI552" s="281"/>
      <c r="AJ552" s="281"/>
      <c r="AK552" s="281" t="b">
        <f>AND(RMDF!AN552&gt;=0, RMDF!AN552&lt;=1-SUM(RMDF!Z552,RMDF!AG552), RMDF!AN552=ROUND(RMDF!AN552,4))</f>
        <v>1</v>
      </c>
      <c r="AL552" s="317">
        <f>RMDF!AL552</f>
        <v>0</v>
      </c>
      <c r="AM552" s="318" t="str">
        <f>IF(AL552=0,"",_xlfn.XLOOKUP(AL552,StatePicklist!$1:$1,StatePicklist!$3:$3,"NA",0))</f>
        <v/>
      </c>
      <c r="AN552" s="297" t="str">
        <f ca="1">IF(RMDF!AM552="", "", IF(ISNUMBER(MATCH(RMDF!AM552, INDIRECT(AM552), 0)), "OK", "Invalid"))</f>
        <v/>
      </c>
      <c r="AO552" s="281"/>
      <c r="AP552" s="281"/>
      <c r="AQ552" s="281"/>
      <c r="AR552" s="281" t="b">
        <f>AND(RMDF!AU552&gt;=0, RMDF!AU552&lt;=1-SUM(RMDF!Z552,RMDF!AG552,RMDF!AN552), RMDF!AU552=ROUND(RMDF!AU552,4))</f>
        <v>1</v>
      </c>
      <c r="AS552" s="317">
        <f>RMDF!AS552</f>
        <v>0</v>
      </c>
      <c r="AT552" s="318" t="str">
        <f>IF(AS552=0,"",_xlfn.XLOOKUP(AS552,StatePicklist!$1:$1,StatePicklist!$3:$3,"NA",0))</f>
        <v/>
      </c>
      <c r="AU552" s="297" t="str">
        <f ca="1">IF(RMDF!AT552="", "", IF(ISNUMBER(MATCH(RMDF!AT552, INDIRECT(AT552), 0)), "OK", "Invalid"))</f>
        <v/>
      </c>
      <c r="AV552" s="281"/>
      <c r="AW552" s="281"/>
      <c r="AX552" s="281"/>
      <c r="AY552" s="281" t="b">
        <f>AND(RMDF!BB552&gt;=0, RMDF!BB552&lt;=1-SUM(RMDF!Z552,RMDF!AG552,RMDF!AN552,RMDF!AU552), RMDF!BB552=ROUND(RMDF!BB552,4))</f>
        <v>1</v>
      </c>
      <c r="AZ552" s="317">
        <f>RMDF!AZ552</f>
        <v>0</v>
      </c>
      <c r="BA552" s="318" t="str">
        <f>IF(AZ552=0,"",_xlfn.XLOOKUP(AZ552,StatePicklist!$1:$1,StatePicklist!$3:$3,"NA",0))</f>
        <v/>
      </c>
      <c r="BB552" s="297" t="str">
        <f ca="1">IF(RMDF!BA552="", "", IF(ISNUMBER(MATCH(RMDF!BA552, INDIRECT(BA552), 0)), "OK", "Invalid"))</f>
        <v/>
      </c>
      <c r="BC552" s="281"/>
      <c r="BD552" s="281"/>
      <c r="BE552" s="281"/>
      <c r="BF552" s="281" t="b">
        <f>AND(RMDF!BI552&gt;=0, RMDF!BI552&lt;=1-SUM(RMDF!Z552,RMDF!AG552,RMDF!AN552,RMDF!AU552,RMDF!BB552), RMDF!BI552=ROUND(RMDF!BI552,4))</f>
        <v>1</v>
      </c>
      <c r="BG552" s="317">
        <f>RMDF!BG552</f>
        <v>0</v>
      </c>
      <c r="BH552" s="318" t="str">
        <f>IF(BG552=0,"",_xlfn.XLOOKUP(BG552,StatePicklist!$1:$1,StatePicklist!$3:$3,"NA",0))</f>
        <v/>
      </c>
      <c r="BI552" s="297" t="str">
        <f ca="1">IF(RMDF!BH552="", "", IF(ISNUMBER(MATCH(RMDF!BH552, INDIRECT(BH552), 0)), "OK", "Invalid"))</f>
        <v/>
      </c>
      <c r="BJ552" s="281"/>
      <c r="BK552" s="281"/>
      <c r="BL552" s="281"/>
      <c r="BM552" s="281" t="b">
        <f>AND(RMDF!BP552&gt;=0, RMDF!BP552&lt;=1-SUM(RMDF!Z552,RMDF!AG552,RMDF!AN552,RMDF!AU552,RMDF!BB552,RMDF!BI552), RMDF!BP552=ROUND(RMDF!BP552,4))</f>
        <v>1</v>
      </c>
      <c r="BN552" s="317">
        <f>RMDF!BN552</f>
        <v>0</v>
      </c>
      <c r="BO552" s="318" t="str">
        <f>IF(BN552=0,"",_xlfn.XLOOKUP(BN552,StatePicklist!$1:$1,StatePicklist!$3:$3,"NA",0))</f>
        <v/>
      </c>
      <c r="BP552" s="297" t="str">
        <f ca="1">IF(RMDF!BO552="", "", IF(ISNUMBER(MATCH(RMDF!BO552, INDIRECT(BO552), 0)), "OK", "Invalid"))</f>
        <v/>
      </c>
      <c r="BQ552" s="281"/>
      <c r="BR552" s="281"/>
      <c r="BS552" s="281"/>
      <c r="BT552" s="281" t="b">
        <f>AND(RMDF!BW552&gt;=0, RMDF!BW552&lt;=1-SUM(RMDF!Z552,RMDF!AG552,RMDF!AN552,RMDF!AU552,RMDF!BB552,RMDF!BI552,RMDF!BP552), RMDF!BW552=ROUND(RMDF!BW552,4))</f>
        <v>1</v>
      </c>
      <c r="BU552" s="317">
        <f>RMDF!BU552</f>
        <v>0</v>
      </c>
      <c r="BV552" s="318" t="str">
        <f>IF(BU552=0,"",_xlfn.XLOOKUP(BU552,StatePicklist!$1:$1,StatePicklist!$3:$3,"NA",0))</f>
        <v/>
      </c>
      <c r="BW552" s="297" t="str">
        <f ca="1">IF(RMDF!BV552="", "", IF(ISNUMBER(MATCH(RMDF!BV552, INDIRECT(BV552), 0)), "OK", "Invalid"))</f>
        <v/>
      </c>
      <c r="BX552" s="281"/>
      <c r="BY552" s="281"/>
      <c r="BZ552" s="281"/>
      <c r="CA552" s="281" t="b">
        <f>AND(RMDF!CD552&gt;=0, RMDF!CD552&lt;=1-SUM(RMDF!Z552,RMDF!AG552,RMDF!AN552,RMDF!AU552,RMDF!BB552,RMDF!BI552,RMDF!BP552,RMDF!BW552), RMDF!CD552=ROUND(RMDF!CD552,4))</f>
        <v>1</v>
      </c>
      <c r="CB552" s="317">
        <f>RMDF!CB552</f>
        <v>0</v>
      </c>
      <c r="CC552" s="318" t="str">
        <f>IF(CB552=0,"",_xlfn.XLOOKUP(CB552,StatePicklist!$1:$1,StatePicklist!$3:$3,"NA",0))</f>
        <v/>
      </c>
      <c r="CD552" s="297" t="str">
        <f ca="1">IF(RMDF!CC552="", "", IF(ISNUMBER(MATCH(RMDF!CC552, INDIRECT(CC552), 0)), "OK", "Invalid"))</f>
        <v/>
      </c>
      <c r="CE552" s="281"/>
      <c r="CF552" s="281"/>
      <c r="CG552" s="281"/>
      <c r="CH552" s="281" t="b">
        <f>AND(RMDF!CK552&gt;=0, RMDF!CK552&lt;=1-SUM(RMDF!Z552,RMDF!AG552,RMDF!AN552,RMDF!AU552,RMDF!BB552,RMDF!BI552,RMDF!BP552,RMDF!BW552,RMDF!CD552), RMDF!CK552=ROUND(RMDF!CK552,4))</f>
        <v>1</v>
      </c>
      <c r="CI552" s="317">
        <f>RMDF!CI552</f>
        <v>0</v>
      </c>
      <c r="CJ552" s="318" t="str">
        <f>IF(CI552=0,"",_xlfn.XLOOKUP(CI552,StatePicklist!$1:$1,StatePicklist!$3:$3,"NA",0))</f>
        <v/>
      </c>
      <c r="CK552" s="297" t="str">
        <f ca="1">IF(RMDF!CJ552="", "", IF(ISNUMBER(MATCH(RMDF!CJ552, INDIRECT(CJ552), 0)), "OK", "Invalid"))</f>
        <v/>
      </c>
      <c r="CL552" s="281"/>
      <c r="CM552" s="281"/>
      <c r="CN552" s="281"/>
      <c r="CO552" s="281" t="b">
        <f>AND(RMDF!CR552&gt;=0, RMDF!CR552&lt;=1-SUM(RMDF!Z552,RMDF!AG552,RMDF!AN552,RMDF!AU552,RMDF!BB552,RMDF!BI552,RMDF!BP552,RMDF!BW552,RMDF!CD552,RMDF!CK552), RMDF!CR552=ROUND(RMDF!CR552,4))</f>
        <v>1</v>
      </c>
      <c r="CP552" s="317">
        <f>RMDF!CP552</f>
        <v>0</v>
      </c>
      <c r="CQ552" s="318" t="str">
        <f>IF(CP552=0,"",_xlfn.XLOOKUP(CP552,StatePicklist!$1:$1,StatePicklist!$3:$3,"NA",0))</f>
        <v/>
      </c>
      <c r="CR552" s="297" t="str">
        <f ca="1">IF(RMDF!CQ552="", "", IF(ISNUMBER(MATCH(RMDF!CQ552, INDIRECT(CQ552), 0)), "OK", "Invalid"))</f>
        <v/>
      </c>
      <c r="CS552" s="281"/>
      <c r="CT552" s="281"/>
      <c r="CU552" s="281"/>
      <c r="CV552" s="281" t="b">
        <f>AND(RMDF!CY552&gt;=0, RMDF!CY552&lt;=1-SUM(RMDF!Z552,RMDF!AG552,RMDF!AN552,RMDF!AU552,RMDF!BB552,RMDF!BI552,RMDF!BP552,RMDF!BW552,RMDF!CD552,RMDF!CK552,RMDF!CR552), RMDF!CY552=ROUND(RMDF!CY552,4))</f>
        <v>1</v>
      </c>
      <c r="CW552" s="317">
        <f>RMDF!CW552</f>
        <v>0</v>
      </c>
      <c r="CX552" s="318" t="str">
        <f>IF(CW552=0,"",_xlfn.XLOOKUP(CW552,StatePicklist!$1:$1,StatePicklist!$3:$3,"NA",0))</f>
        <v/>
      </c>
      <c r="CY552" s="297" t="str">
        <f ca="1">IF(RMDF!CX552="", "", IF(ISNUMBER(MATCH(RMDF!CX552, INDIRECT(CX552), 0)), "OK", "Invalid"))</f>
        <v/>
      </c>
      <c r="CZ552" s="281"/>
      <c r="DA552" s="281"/>
      <c r="DB552" s="281"/>
      <c r="DC552" s="281" t="b">
        <f>AND(RMDF!DF552&gt;=0, RMDF!DF552&lt;=1-SUM(RMDF!Z552,RMDF!AG552,RMDF!AN552,RMDF!AU552,RMDF!BB552,RMDF!BI552,RMDF!BP552,RMDF!BW552,RMDF!CD552,RMDF!CK552,RMDF!CR552,RMDF!CY552), RMDF!DF552=ROUND(RMDF!DF552,4))</f>
        <v>1</v>
      </c>
      <c r="DD552" s="317">
        <f>RMDF!DD552</f>
        <v>0</v>
      </c>
      <c r="DE552" s="318" t="str">
        <f>IF(DD552=0,"",_xlfn.XLOOKUP(DD552,StatePicklist!$1:$1,StatePicklist!$3:$3,"NA",0))</f>
        <v/>
      </c>
      <c r="DF552" s="297" t="str">
        <f ca="1">IF(RMDF!DE552="", "", IF(ISNUMBER(MATCH(RMDF!DE552, INDIRECT(DE552), 0)), "OK", "Invalid"))</f>
        <v/>
      </c>
      <c r="DG552" s="281"/>
      <c r="DH552" s="281"/>
      <c r="DI552" s="281"/>
      <c r="DJ552" s="281" t="b">
        <f>AND(RMDF!DM552&gt;=0, RMDF!DM552&lt;=1-SUM(RMDF!Z552,RMDF!AG552,RMDF!AN552,RMDF!AU552,RMDF!BB552,RMDF!BI552,RMDF!BP552,RMDF!BW552,RMDF!CD552,RMDF!CK552,RMDF!CR552,RMDF!CY552,RMDF!DF552), RMDF!DM552=ROUND(RMDF!DM552,4))</f>
        <v>1</v>
      </c>
      <c r="DK552" s="317">
        <f>RMDF!DK552</f>
        <v>0</v>
      </c>
      <c r="DL552" s="318" t="str">
        <f>IF(DK552=0,"",_xlfn.XLOOKUP(DK552,StatePicklist!$1:$1,StatePicklist!$3:$3,"NA",0))</f>
        <v/>
      </c>
      <c r="DM552" s="297" t="str">
        <f ca="1">IF(RMDF!DL552="", "", IF(ISNUMBER(MATCH(RMDF!DL552, INDIRECT(DL552), 0)), "OK", "Invalid"))</f>
        <v/>
      </c>
      <c r="DN552" s="281"/>
      <c r="DO552" s="281"/>
      <c r="DP552" s="281"/>
      <c r="DQ552" s="281" t="b">
        <f>AND(RMDF!DT552&gt;=0, RMDF!DT552&lt;=1-SUM(RMDF!Z552,RMDF!AG552,RMDF!AN552,RMDF!AU552,RMDF!BB552,RMDF!BI552,RMDF!BP552,RMDF!BW552,RMDF!CD552,RMDF!CK552,RMDF!CR552,RMDF!CY552,RMDF!DF552,RMDF!DM552), RMDF!DT552=ROUND(RMDF!DT552,4))</f>
        <v>1</v>
      </c>
      <c r="DR552" s="317">
        <f>RMDF!DR552</f>
        <v>0</v>
      </c>
      <c r="DS552" s="318" t="str">
        <f>IF(DR552=0,"",_xlfn.XLOOKUP(DR552,StatePicklist!$1:$1,StatePicklist!$3:$3,"NA",0))</f>
        <v/>
      </c>
      <c r="DT552" s="297" t="str">
        <f ca="1">IF(RMDF!DS552="", "", IF(ISNUMBER(MATCH(RMDF!DS552, INDIRECT(DS552), 0)), "OK", "Invalid"))</f>
        <v/>
      </c>
      <c r="DU552" s="281"/>
      <c r="DV552" s="281"/>
      <c r="DW552" s="281"/>
      <c r="DX552" s="281" t="b">
        <f>AND(RMDF!EA552&gt;=0, RMDF!EA552&lt;=1-SUM(RMDF!Z552,RMDF!AG552,RMDF!AN552,RMDF!AU552,RMDF!BB552,RMDF!BI552,RMDF!BP552,RMDF!BW552,RMDF!CD552,RMDF!CK552,RMDF!CR552,RMDF!CY552,RMDF!DF552,RMDF!DM552,RMDF!DT552), RMDF!EA552=ROUND(RMDF!EA552,4))</f>
        <v>1</v>
      </c>
      <c r="DY552" s="317">
        <f>RMDF!DY552</f>
        <v>0</v>
      </c>
      <c r="DZ552" s="318" t="str">
        <f>IF(DY552=0,"",_xlfn.XLOOKUP(DY552,StatePicklist!$1:$1,StatePicklist!$3:$3,"NA",0))</f>
        <v/>
      </c>
      <c r="EA552" s="297" t="str">
        <f ca="1">IF(RMDF!DZ552="", "", IF(ISNUMBER(MATCH(RMDF!DZ552, INDIRECT(DZ552), 0)), "OK", "Invalid"))</f>
        <v/>
      </c>
      <c r="EB552" s="281"/>
      <c r="EC552" s="281"/>
      <c r="ED552" s="281"/>
      <c r="EE552" s="281" t="b">
        <f>AND(RMDF!EH552&gt;=0, RMDF!EH552&lt;=1-SUM(RMDF!Z552,RMDF!AG552,RMDF!AN552,RMDF!AU552,RMDF!BB552,RMDF!BI552,RMDF!BP552,RMDF!BW552,RMDF!CD552,RMDF!CK552,RMDF!CR552,RMDF!CY552,RMDF!DF552,RMDF!DM552,RMDF!DT552,RMDF!EA552), RMDF!EH552=ROUND(RMDF!EH552,4))</f>
        <v>1</v>
      </c>
      <c r="EF552" s="317">
        <f>RMDF!EF552</f>
        <v>0</v>
      </c>
      <c r="EG552" s="318" t="str">
        <f>IF(EF552=0,"",_xlfn.XLOOKUP(EF552,StatePicklist!$1:$1,StatePicklist!$3:$3,"NA",0))</f>
        <v/>
      </c>
      <c r="EH552" s="297" t="str">
        <f ca="1">IF(RMDF!EG552="", "", IF(ISNUMBER(MATCH(RMDF!EG552, INDIRECT(EG552), 0)), "OK", "Invalid"))</f>
        <v/>
      </c>
      <c r="EI552" s="281"/>
      <c r="EJ552" s="281"/>
      <c r="EK552" s="281"/>
      <c r="EL552" s="281" t="b">
        <f>AND(RMDF!EO552&gt;=0, RMDF!EO552&lt;=1-SUM(RMDF!Z552,RMDF!AG552,RMDF!AN552,RMDF!AU552,RMDF!BB552,RMDF!BI552,RMDF!BP552,RMDF!BW552,RMDF!CD552,RMDF!CK552,RMDF!CR552,RMDF!CY552,RMDF!DF552,RMDF!DM552,RMDF!DT552,RMDF!EA552,RMDF!EH552), RMDF!EO552=ROUND(RMDF!EO552,4))</f>
        <v>1</v>
      </c>
      <c r="EM552" s="317">
        <f>RMDF!EM552</f>
        <v>0</v>
      </c>
      <c r="EN552" s="318" t="str">
        <f>IF(EM552=0,"",_xlfn.XLOOKUP(EM552,StatePicklist!$1:$1,StatePicklist!$3:$3,"NA",0))</f>
        <v/>
      </c>
      <c r="EO552" s="297" t="str">
        <f ca="1">IF(RMDF!EN552="", "", IF(ISNUMBER(MATCH(RMDF!EN552, INDIRECT(EN552), 0)), "OK", "Invalid"))</f>
        <v/>
      </c>
      <c r="EP552" s="281"/>
      <c r="EQ552" s="281"/>
      <c r="ER552" s="281"/>
      <c r="ES552" s="281" t="b">
        <f>AND(RMDF!EV552&gt;=0, RMDF!EV552&lt;=1-SUM(RMDF!Z552,RMDF!AG552,RMDF!AN552,RMDF!AU552,RMDF!BB552,RMDF!BI552,RMDF!BP552,RMDF!BW552,RMDF!CD552,RMDF!CK552,RMDF!CR552,RMDF!CY552,RMDF!DF552,RMDF!DM552,RMDF!DT552,RMDF!EA552,RMDF!EH552,RMDF!EO552), RMDF!EV552=ROUND(RMDF!EV552,4))</f>
        <v>1</v>
      </c>
      <c r="ET552" s="317">
        <f>RMDF!ET552</f>
        <v>0</v>
      </c>
      <c r="EU552" s="318" t="str">
        <f>IF(ET552=0,"",_xlfn.XLOOKUP(ET552,StatePicklist!$1:$1,StatePicklist!$3:$3,"NA",0))</f>
        <v/>
      </c>
      <c r="EV552" s="297" t="str">
        <f ca="1">IF(RMDF!EU552="", "", IF(ISNUMBER(MATCH(RMDF!EU552, INDIRECT(EU552), 0)), "OK", "Invalid"))</f>
        <v/>
      </c>
      <c r="EW552" s="281"/>
      <c r="EX552" s="281"/>
      <c r="EY552" s="281"/>
      <c r="EZ552" s="281" t="b">
        <f>AND(RMDF!FC552&gt;=0, RMDF!FC552&lt;=1-SUM(RMDF!Z552,RMDF!AG552,RMDF!AN552,RMDF!AU552,RMDF!BB552,RMDF!BI552,RMDF!BP552,RMDF!BW552,RMDF!CD552,RMDF!CK552,RMDF!CR552,RMDF!CY552,RMDF!DF552,RMDF!DM552,RMDF!DT552,RMDF!EA552,RMDF!EH552,RMDF!EO552,RMDF!EV552), RMDF!FC552=ROUND(RMDF!FC552,4))</f>
        <v>1</v>
      </c>
      <c r="FA552" s="317">
        <f>RMDF!FA552</f>
        <v>0</v>
      </c>
      <c r="FB552" s="318" t="str">
        <f>IF(FA552=0,"",_xlfn.XLOOKUP(FA552,StatePicklist!$1:$1,StatePicklist!$3:$3,"NA",0))</f>
        <v/>
      </c>
      <c r="FC552" s="297" t="str">
        <f ca="1">IF(RMDF!FB552="", "", IF(ISNUMBER(MATCH(RMDF!FB552, INDIRECT(FB552), 0)), "OK", "Invalid"))</f>
        <v/>
      </c>
    </row>
    <row r="553" spans="1:159" s="205" customFormat="1" ht="39.9" customHeight="1" x14ac:dyDescent="0.25">
      <c r="A553" s="206"/>
      <c r="B553" s="196"/>
      <c r="C553" s="197"/>
      <c r="D553" s="198"/>
      <c r="E553" s="199"/>
      <c r="F553" s="200"/>
      <c r="G553" s="201"/>
      <c r="H553" s="292"/>
      <c r="I553" s="305">
        <f>RMDF!I553</f>
        <v>0</v>
      </c>
      <c r="J553" s="305" t="str">
        <f>IF(I553=ProductCode!$B$30,"PDReclPost",IF(OR(I553=ProductCode!$C$30,I553=ProductCode!$E$30,I553=ProductCode!$G$30),"PDPreCon",IF(OR(I553=ProductCode!$D$30,I553=ProductCode!$F$30),"PDNotReclPost","")))</f>
        <v/>
      </c>
      <c r="K553" s="305" t="str">
        <f t="shared" si="33"/>
        <v/>
      </c>
      <c r="L553" s="289"/>
      <c r="M553" s="305" t="str">
        <f t="shared" si="33"/>
        <v/>
      </c>
      <c r="N553" s="289" t="b">
        <f>AND(RMDF!N553&gt;=0, RMDF!N553&lt;=1-RMDF!L553, RMDF!N553=ROUND(RMDF!N553,4))</f>
        <v>1</v>
      </c>
      <c r="O553" s="286" t="str">
        <f>IF(P553="","",IF(I553="","",IF(LEFT(I553,13)="Reclaimed pos",RawMaterialCode!$E$569,RawMaterialCode!$E$568)))</f>
        <v>Reclaimed pre-consumer mixed fibers (RM0578)</v>
      </c>
      <c r="P553" s="295">
        <f t="shared" si="34"/>
        <v>1</v>
      </c>
      <c r="Q553" s="202"/>
      <c r="R553" s="203"/>
      <c r="S553" s="204" t="str">
        <f t="shared" si="35"/>
        <v/>
      </c>
      <c r="T553" s="281"/>
      <c r="U553" s="281"/>
      <c r="V553" s="281"/>
      <c r="W553" s="281"/>
      <c r="X553" s="317">
        <f>RMDF!X553</f>
        <v>0</v>
      </c>
      <c r="Y553" s="318" t="str">
        <f>IF(X553=0,"",_xlfn.XLOOKUP(X553,StatePicklist!$1:$1,StatePicklist!$3:$3,"NA",0))</f>
        <v/>
      </c>
      <c r="Z553" s="297" t="str">
        <f ca="1">IF(RMDF!Y553="", "", IF(ISNUMBER(MATCH(RMDF!Y553, INDIRECT(Y553), 0)), "OK", "Invalid"))</f>
        <v/>
      </c>
      <c r="AA553" s="281"/>
      <c r="AB553" s="281"/>
      <c r="AC553" s="281"/>
      <c r="AD553" s="281" t="b">
        <f>AND(RMDF!AG553&gt;=0, RMDF!AG553&lt;=1-RMDF!Z553, RMDF!AG553=ROUND(RMDF!AG553,4))</f>
        <v>1</v>
      </c>
      <c r="AE553" s="317">
        <f>RMDF!AE553</f>
        <v>0</v>
      </c>
      <c r="AF553" s="318" t="str">
        <f>IF(AE553=0,"",_xlfn.XLOOKUP(AE553,StatePicklist!$1:$1,StatePicklist!$3:$3,"NA",0))</f>
        <v/>
      </c>
      <c r="AG553" s="297" t="str">
        <f ca="1">IF(RMDF!AF553="", "", IF(ISNUMBER(MATCH(RMDF!AF553, INDIRECT(AF553), 0)), "OK", "Invalid"))</f>
        <v/>
      </c>
      <c r="AH553" s="281"/>
      <c r="AI553" s="281"/>
      <c r="AJ553" s="281"/>
      <c r="AK553" s="281" t="b">
        <f>AND(RMDF!AN553&gt;=0, RMDF!AN553&lt;=1-SUM(RMDF!Z553,RMDF!AG553), RMDF!AN553=ROUND(RMDF!AN553,4))</f>
        <v>1</v>
      </c>
      <c r="AL553" s="317">
        <f>RMDF!AL553</f>
        <v>0</v>
      </c>
      <c r="AM553" s="318" t="str">
        <f>IF(AL553=0,"",_xlfn.XLOOKUP(AL553,StatePicklist!$1:$1,StatePicklist!$3:$3,"NA",0))</f>
        <v/>
      </c>
      <c r="AN553" s="297" t="str">
        <f ca="1">IF(RMDF!AM553="", "", IF(ISNUMBER(MATCH(RMDF!AM553, INDIRECT(AM553), 0)), "OK", "Invalid"))</f>
        <v/>
      </c>
      <c r="AO553" s="281"/>
      <c r="AP553" s="281"/>
      <c r="AQ553" s="281"/>
      <c r="AR553" s="281" t="b">
        <f>AND(RMDF!AU553&gt;=0, RMDF!AU553&lt;=1-SUM(RMDF!Z553,RMDF!AG553,RMDF!AN553), RMDF!AU553=ROUND(RMDF!AU553,4))</f>
        <v>1</v>
      </c>
      <c r="AS553" s="317">
        <f>RMDF!AS553</f>
        <v>0</v>
      </c>
      <c r="AT553" s="318" t="str">
        <f>IF(AS553=0,"",_xlfn.XLOOKUP(AS553,StatePicklist!$1:$1,StatePicklist!$3:$3,"NA",0))</f>
        <v/>
      </c>
      <c r="AU553" s="297" t="str">
        <f ca="1">IF(RMDF!AT553="", "", IF(ISNUMBER(MATCH(RMDF!AT553, INDIRECT(AT553), 0)), "OK", "Invalid"))</f>
        <v/>
      </c>
      <c r="AV553" s="281"/>
      <c r="AW553" s="281"/>
      <c r="AX553" s="281"/>
      <c r="AY553" s="281" t="b">
        <f>AND(RMDF!BB553&gt;=0, RMDF!BB553&lt;=1-SUM(RMDF!Z553,RMDF!AG553,RMDF!AN553,RMDF!AU553), RMDF!BB553=ROUND(RMDF!BB553,4))</f>
        <v>1</v>
      </c>
      <c r="AZ553" s="317">
        <f>RMDF!AZ553</f>
        <v>0</v>
      </c>
      <c r="BA553" s="318" t="str">
        <f>IF(AZ553=0,"",_xlfn.XLOOKUP(AZ553,StatePicklist!$1:$1,StatePicklist!$3:$3,"NA",0))</f>
        <v/>
      </c>
      <c r="BB553" s="297" t="str">
        <f ca="1">IF(RMDF!BA553="", "", IF(ISNUMBER(MATCH(RMDF!BA553, INDIRECT(BA553), 0)), "OK", "Invalid"))</f>
        <v/>
      </c>
      <c r="BC553" s="281"/>
      <c r="BD553" s="281"/>
      <c r="BE553" s="281"/>
      <c r="BF553" s="281" t="b">
        <f>AND(RMDF!BI553&gt;=0, RMDF!BI553&lt;=1-SUM(RMDF!Z553,RMDF!AG553,RMDF!AN553,RMDF!AU553,RMDF!BB553), RMDF!BI553=ROUND(RMDF!BI553,4))</f>
        <v>1</v>
      </c>
      <c r="BG553" s="317">
        <f>RMDF!BG553</f>
        <v>0</v>
      </c>
      <c r="BH553" s="318" t="str">
        <f>IF(BG553=0,"",_xlfn.XLOOKUP(BG553,StatePicklist!$1:$1,StatePicklist!$3:$3,"NA",0))</f>
        <v/>
      </c>
      <c r="BI553" s="297" t="str">
        <f ca="1">IF(RMDF!BH553="", "", IF(ISNUMBER(MATCH(RMDF!BH553, INDIRECT(BH553), 0)), "OK", "Invalid"))</f>
        <v/>
      </c>
      <c r="BJ553" s="281"/>
      <c r="BK553" s="281"/>
      <c r="BL553" s="281"/>
      <c r="BM553" s="281" t="b">
        <f>AND(RMDF!BP553&gt;=0, RMDF!BP553&lt;=1-SUM(RMDF!Z553,RMDF!AG553,RMDF!AN553,RMDF!AU553,RMDF!BB553,RMDF!BI553), RMDF!BP553=ROUND(RMDF!BP553,4))</f>
        <v>1</v>
      </c>
      <c r="BN553" s="317">
        <f>RMDF!BN553</f>
        <v>0</v>
      </c>
      <c r="BO553" s="318" t="str">
        <f>IF(BN553=0,"",_xlfn.XLOOKUP(BN553,StatePicklist!$1:$1,StatePicklist!$3:$3,"NA",0))</f>
        <v/>
      </c>
      <c r="BP553" s="297" t="str">
        <f ca="1">IF(RMDF!BO553="", "", IF(ISNUMBER(MATCH(RMDF!BO553, INDIRECT(BO553), 0)), "OK", "Invalid"))</f>
        <v/>
      </c>
      <c r="BQ553" s="281"/>
      <c r="BR553" s="281"/>
      <c r="BS553" s="281"/>
      <c r="BT553" s="281" t="b">
        <f>AND(RMDF!BW553&gt;=0, RMDF!BW553&lt;=1-SUM(RMDF!Z553,RMDF!AG553,RMDF!AN553,RMDF!AU553,RMDF!BB553,RMDF!BI553,RMDF!BP553), RMDF!BW553=ROUND(RMDF!BW553,4))</f>
        <v>1</v>
      </c>
      <c r="BU553" s="317">
        <f>RMDF!BU553</f>
        <v>0</v>
      </c>
      <c r="BV553" s="318" t="str">
        <f>IF(BU553=0,"",_xlfn.XLOOKUP(BU553,StatePicklist!$1:$1,StatePicklist!$3:$3,"NA",0))</f>
        <v/>
      </c>
      <c r="BW553" s="297" t="str">
        <f ca="1">IF(RMDF!BV553="", "", IF(ISNUMBER(MATCH(RMDF!BV553, INDIRECT(BV553), 0)), "OK", "Invalid"))</f>
        <v/>
      </c>
      <c r="BX553" s="281"/>
      <c r="BY553" s="281"/>
      <c r="BZ553" s="281"/>
      <c r="CA553" s="281" t="b">
        <f>AND(RMDF!CD553&gt;=0, RMDF!CD553&lt;=1-SUM(RMDF!Z553,RMDF!AG553,RMDF!AN553,RMDF!AU553,RMDF!BB553,RMDF!BI553,RMDF!BP553,RMDF!BW553), RMDF!CD553=ROUND(RMDF!CD553,4))</f>
        <v>1</v>
      </c>
      <c r="CB553" s="317">
        <f>RMDF!CB553</f>
        <v>0</v>
      </c>
      <c r="CC553" s="318" t="str">
        <f>IF(CB553=0,"",_xlfn.XLOOKUP(CB553,StatePicklist!$1:$1,StatePicklist!$3:$3,"NA",0))</f>
        <v/>
      </c>
      <c r="CD553" s="297" t="str">
        <f ca="1">IF(RMDF!CC553="", "", IF(ISNUMBER(MATCH(RMDF!CC553, INDIRECT(CC553), 0)), "OK", "Invalid"))</f>
        <v/>
      </c>
      <c r="CE553" s="281"/>
      <c r="CF553" s="281"/>
      <c r="CG553" s="281"/>
      <c r="CH553" s="281" t="b">
        <f>AND(RMDF!CK553&gt;=0, RMDF!CK553&lt;=1-SUM(RMDF!Z553,RMDF!AG553,RMDF!AN553,RMDF!AU553,RMDF!BB553,RMDF!BI553,RMDF!BP553,RMDF!BW553,RMDF!CD553), RMDF!CK553=ROUND(RMDF!CK553,4))</f>
        <v>1</v>
      </c>
      <c r="CI553" s="317">
        <f>RMDF!CI553</f>
        <v>0</v>
      </c>
      <c r="CJ553" s="318" t="str">
        <f>IF(CI553=0,"",_xlfn.XLOOKUP(CI553,StatePicklist!$1:$1,StatePicklist!$3:$3,"NA",0))</f>
        <v/>
      </c>
      <c r="CK553" s="297" t="str">
        <f ca="1">IF(RMDF!CJ553="", "", IF(ISNUMBER(MATCH(RMDF!CJ553, INDIRECT(CJ553), 0)), "OK", "Invalid"))</f>
        <v/>
      </c>
      <c r="CL553" s="281"/>
      <c r="CM553" s="281"/>
      <c r="CN553" s="281"/>
      <c r="CO553" s="281" t="b">
        <f>AND(RMDF!CR553&gt;=0, RMDF!CR553&lt;=1-SUM(RMDF!Z553,RMDF!AG553,RMDF!AN553,RMDF!AU553,RMDF!BB553,RMDF!BI553,RMDF!BP553,RMDF!BW553,RMDF!CD553,RMDF!CK553), RMDF!CR553=ROUND(RMDF!CR553,4))</f>
        <v>1</v>
      </c>
      <c r="CP553" s="317">
        <f>RMDF!CP553</f>
        <v>0</v>
      </c>
      <c r="CQ553" s="318" t="str">
        <f>IF(CP553=0,"",_xlfn.XLOOKUP(CP553,StatePicklist!$1:$1,StatePicklist!$3:$3,"NA",0))</f>
        <v/>
      </c>
      <c r="CR553" s="297" t="str">
        <f ca="1">IF(RMDF!CQ553="", "", IF(ISNUMBER(MATCH(RMDF!CQ553, INDIRECT(CQ553), 0)), "OK", "Invalid"))</f>
        <v/>
      </c>
      <c r="CS553" s="281"/>
      <c r="CT553" s="281"/>
      <c r="CU553" s="281"/>
      <c r="CV553" s="281" t="b">
        <f>AND(RMDF!CY553&gt;=0, RMDF!CY553&lt;=1-SUM(RMDF!Z553,RMDF!AG553,RMDF!AN553,RMDF!AU553,RMDF!BB553,RMDF!BI553,RMDF!BP553,RMDF!BW553,RMDF!CD553,RMDF!CK553,RMDF!CR553), RMDF!CY553=ROUND(RMDF!CY553,4))</f>
        <v>1</v>
      </c>
      <c r="CW553" s="317">
        <f>RMDF!CW553</f>
        <v>0</v>
      </c>
      <c r="CX553" s="318" t="str">
        <f>IF(CW553=0,"",_xlfn.XLOOKUP(CW553,StatePicklist!$1:$1,StatePicklist!$3:$3,"NA",0))</f>
        <v/>
      </c>
      <c r="CY553" s="297" t="str">
        <f ca="1">IF(RMDF!CX553="", "", IF(ISNUMBER(MATCH(RMDF!CX553, INDIRECT(CX553), 0)), "OK", "Invalid"))</f>
        <v/>
      </c>
      <c r="CZ553" s="281"/>
      <c r="DA553" s="281"/>
      <c r="DB553" s="281"/>
      <c r="DC553" s="281" t="b">
        <f>AND(RMDF!DF553&gt;=0, RMDF!DF553&lt;=1-SUM(RMDF!Z553,RMDF!AG553,RMDF!AN553,RMDF!AU553,RMDF!BB553,RMDF!BI553,RMDF!BP553,RMDF!BW553,RMDF!CD553,RMDF!CK553,RMDF!CR553,RMDF!CY553), RMDF!DF553=ROUND(RMDF!DF553,4))</f>
        <v>1</v>
      </c>
      <c r="DD553" s="317">
        <f>RMDF!DD553</f>
        <v>0</v>
      </c>
      <c r="DE553" s="318" t="str">
        <f>IF(DD553=0,"",_xlfn.XLOOKUP(DD553,StatePicklist!$1:$1,StatePicklist!$3:$3,"NA",0))</f>
        <v/>
      </c>
      <c r="DF553" s="297" t="str">
        <f ca="1">IF(RMDF!DE553="", "", IF(ISNUMBER(MATCH(RMDF!DE553, INDIRECT(DE553), 0)), "OK", "Invalid"))</f>
        <v/>
      </c>
      <c r="DG553" s="281"/>
      <c r="DH553" s="281"/>
      <c r="DI553" s="281"/>
      <c r="DJ553" s="281" t="b">
        <f>AND(RMDF!DM553&gt;=0, RMDF!DM553&lt;=1-SUM(RMDF!Z553,RMDF!AG553,RMDF!AN553,RMDF!AU553,RMDF!BB553,RMDF!BI553,RMDF!BP553,RMDF!BW553,RMDF!CD553,RMDF!CK553,RMDF!CR553,RMDF!CY553,RMDF!DF553), RMDF!DM553=ROUND(RMDF!DM553,4))</f>
        <v>1</v>
      </c>
      <c r="DK553" s="317">
        <f>RMDF!DK553</f>
        <v>0</v>
      </c>
      <c r="DL553" s="318" t="str">
        <f>IF(DK553=0,"",_xlfn.XLOOKUP(DK553,StatePicklist!$1:$1,StatePicklist!$3:$3,"NA",0))</f>
        <v/>
      </c>
      <c r="DM553" s="297" t="str">
        <f ca="1">IF(RMDF!DL553="", "", IF(ISNUMBER(MATCH(RMDF!DL553, INDIRECT(DL553), 0)), "OK", "Invalid"))</f>
        <v/>
      </c>
      <c r="DN553" s="281"/>
      <c r="DO553" s="281"/>
      <c r="DP553" s="281"/>
      <c r="DQ553" s="281" t="b">
        <f>AND(RMDF!DT553&gt;=0, RMDF!DT553&lt;=1-SUM(RMDF!Z553,RMDF!AG553,RMDF!AN553,RMDF!AU553,RMDF!BB553,RMDF!BI553,RMDF!BP553,RMDF!BW553,RMDF!CD553,RMDF!CK553,RMDF!CR553,RMDF!CY553,RMDF!DF553,RMDF!DM553), RMDF!DT553=ROUND(RMDF!DT553,4))</f>
        <v>1</v>
      </c>
      <c r="DR553" s="317">
        <f>RMDF!DR553</f>
        <v>0</v>
      </c>
      <c r="DS553" s="318" t="str">
        <f>IF(DR553=0,"",_xlfn.XLOOKUP(DR553,StatePicklist!$1:$1,StatePicklist!$3:$3,"NA",0))</f>
        <v/>
      </c>
      <c r="DT553" s="297" t="str">
        <f ca="1">IF(RMDF!DS553="", "", IF(ISNUMBER(MATCH(RMDF!DS553, INDIRECT(DS553), 0)), "OK", "Invalid"))</f>
        <v/>
      </c>
      <c r="DU553" s="281"/>
      <c r="DV553" s="281"/>
      <c r="DW553" s="281"/>
      <c r="DX553" s="281" t="b">
        <f>AND(RMDF!EA553&gt;=0, RMDF!EA553&lt;=1-SUM(RMDF!Z553,RMDF!AG553,RMDF!AN553,RMDF!AU553,RMDF!BB553,RMDF!BI553,RMDF!BP553,RMDF!BW553,RMDF!CD553,RMDF!CK553,RMDF!CR553,RMDF!CY553,RMDF!DF553,RMDF!DM553,RMDF!DT553), RMDF!EA553=ROUND(RMDF!EA553,4))</f>
        <v>1</v>
      </c>
      <c r="DY553" s="317">
        <f>RMDF!DY553</f>
        <v>0</v>
      </c>
      <c r="DZ553" s="318" t="str">
        <f>IF(DY553=0,"",_xlfn.XLOOKUP(DY553,StatePicklist!$1:$1,StatePicklist!$3:$3,"NA",0))</f>
        <v/>
      </c>
      <c r="EA553" s="297" t="str">
        <f ca="1">IF(RMDF!DZ553="", "", IF(ISNUMBER(MATCH(RMDF!DZ553, INDIRECT(DZ553), 0)), "OK", "Invalid"))</f>
        <v/>
      </c>
      <c r="EB553" s="281"/>
      <c r="EC553" s="281"/>
      <c r="ED553" s="281"/>
      <c r="EE553" s="281" t="b">
        <f>AND(RMDF!EH553&gt;=0, RMDF!EH553&lt;=1-SUM(RMDF!Z553,RMDF!AG553,RMDF!AN553,RMDF!AU553,RMDF!BB553,RMDF!BI553,RMDF!BP553,RMDF!BW553,RMDF!CD553,RMDF!CK553,RMDF!CR553,RMDF!CY553,RMDF!DF553,RMDF!DM553,RMDF!DT553,RMDF!EA553), RMDF!EH553=ROUND(RMDF!EH553,4))</f>
        <v>1</v>
      </c>
      <c r="EF553" s="317">
        <f>RMDF!EF553</f>
        <v>0</v>
      </c>
      <c r="EG553" s="318" t="str">
        <f>IF(EF553=0,"",_xlfn.XLOOKUP(EF553,StatePicklist!$1:$1,StatePicklist!$3:$3,"NA",0))</f>
        <v/>
      </c>
      <c r="EH553" s="297" t="str">
        <f ca="1">IF(RMDF!EG553="", "", IF(ISNUMBER(MATCH(RMDF!EG553, INDIRECT(EG553), 0)), "OK", "Invalid"))</f>
        <v/>
      </c>
      <c r="EI553" s="281"/>
      <c r="EJ553" s="281"/>
      <c r="EK553" s="281"/>
      <c r="EL553" s="281" t="b">
        <f>AND(RMDF!EO553&gt;=0, RMDF!EO553&lt;=1-SUM(RMDF!Z553,RMDF!AG553,RMDF!AN553,RMDF!AU553,RMDF!BB553,RMDF!BI553,RMDF!BP553,RMDF!BW553,RMDF!CD553,RMDF!CK553,RMDF!CR553,RMDF!CY553,RMDF!DF553,RMDF!DM553,RMDF!DT553,RMDF!EA553,RMDF!EH553), RMDF!EO553=ROUND(RMDF!EO553,4))</f>
        <v>1</v>
      </c>
      <c r="EM553" s="317">
        <f>RMDF!EM553</f>
        <v>0</v>
      </c>
      <c r="EN553" s="318" t="str">
        <f>IF(EM553=0,"",_xlfn.XLOOKUP(EM553,StatePicklist!$1:$1,StatePicklist!$3:$3,"NA",0))</f>
        <v/>
      </c>
      <c r="EO553" s="297" t="str">
        <f ca="1">IF(RMDF!EN553="", "", IF(ISNUMBER(MATCH(RMDF!EN553, INDIRECT(EN553), 0)), "OK", "Invalid"))</f>
        <v/>
      </c>
      <c r="EP553" s="281"/>
      <c r="EQ553" s="281"/>
      <c r="ER553" s="281"/>
      <c r="ES553" s="281" t="b">
        <f>AND(RMDF!EV553&gt;=0, RMDF!EV553&lt;=1-SUM(RMDF!Z553,RMDF!AG553,RMDF!AN553,RMDF!AU553,RMDF!BB553,RMDF!BI553,RMDF!BP553,RMDF!BW553,RMDF!CD553,RMDF!CK553,RMDF!CR553,RMDF!CY553,RMDF!DF553,RMDF!DM553,RMDF!DT553,RMDF!EA553,RMDF!EH553,RMDF!EO553), RMDF!EV553=ROUND(RMDF!EV553,4))</f>
        <v>1</v>
      </c>
      <c r="ET553" s="317">
        <f>RMDF!ET553</f>
        <v>0</v>
      </c>
      <c r="EU553" s="318" t="str">
        <f>IF(ET553=0,"",_xlfn.XLOOKUP(ET553,StatePicklist!$1:$1,StatePicklist!$3:$3,"NA",0))</f>
        <v/>
      </c>
      <c r="EV553" s="297" t="str">
        <f ca="1">IF(RMDF!EU553="", "", IF(ISNUMBER(MATCH(RMDF!EU553, INDIRECT(EU553), 0)), "OK", "Invalid"))</f>
        <v/>
      </c>
      <c r="EW553" s="281"/>
      <c r="EX553" s="281"/>
      <c r="EY553" s="281"/>
      <c r="EZ553" s="281" t="b">
        <f>AND(RMDF!FC553&gt;=0, RMDF!FC553&lt;=1-SUM(RMDF!Z553,RMDF!AG553,RMDF!AN553,RMDF!AU553,RMDF!BB553,RMDF!BI553,RMDF!BP553,RMDF!BW553,RMDF!CD553,RMDF!CK553,RMDF!CR553,RMDF!CY553,RMDF!DF553,RMDF!DM553,RMDF!DT553,RMDF!EA553,RMDF!EH553,RMDF!EO553,RMDF!EV553), RMDF!FC553=ROUND(RMDF!FC553,4))</f>
        <v>1</v>
      </c>
      <c r="FA553" s="317">
        <f>RMDF!FA553</f>
        <v>0</v>
      </c>
      <c r="FB553" s="318" t="str">
        <f>IF(FA553=0,"",_xlfn.XLOOKUP(FA553,StatePicklist!$1:$1,StatePicklist!$3:$3,"NA",0))</f>
        <v/>
      </c>
      <c r="FC553" s="297" t="str">
        <f ca="1">IF(RMDF!FB553="", "", IF(ISNUMBER(MATCH(RMDF!FB553, INDIRECT(FB553), 0)), "OK", "Invalid"))</f>
        <v/>
      </c>
    </row>
    <row r="554" spans="1:159" s="205" customFormat="1" ht="39.9" customHeight="1" x14ac:dyDescent="0.25">
      <c r="A554" s="206"/>
      <c r="B554" s="196"/>
      <c r="C554" s="197"/>
      <c r="D554" s="198"/>
      <c r="E554" s="199"/>
      <c r="F554" s="200"/>
      <c r="G554" s="201"/>
      <c r="H554" s="292"/>
      <c r="I554" s="305">
        <f>RMDF!I554</f>
        <v>0</v>
      </c>
      <c r="J554" s="305" t="str">
        <f>IF(I554=ProductCode!$B$30,"PDReclPost",IF(OR(I554=ProductCode!$C$30,I554=ProductCode!$E$30,I554=ProductCode!$G$30),"PDPreCon",IF(OR(I554=ProductCode!$D$30,I554=ProductCode!$F$30),"PDNotReclPost","")))</f>
        <v/>
      </c>
      <c r="K554" s="305" t="str">
        <f t="shared" si="33"/>
        <v/>
      </c>
      <c r="L554" s="289"/>
      <c r="M554" s="305" t="str">
        <f t="shared" si="33"/>
        <v/>
      </c>
      <c r="N554" s="289" t="b">
        <f>AND(RMDF!N554&gt;=0, RMDF!N554&lt;=1-RMDF!L554, RMDF!N554=ROUND(RMDF!N554,4))</f>
        <v>1</v>
      </c>
      <c r="O554" s="286" t="str">
        <f>IF(P554="","",IF(I554="","",IF(LEFT(I554,13)="Reclaimed pos",RawMaterialCode!$E$569,RawMaterialCode!$E$568)))</f>
        <v>Reclaimed pre-consumer mixed fibers (RM0578)</v>
      </c>
      <c r="P554" s="295">
        <f t="shared" si="34"/>
        <v>1</v>
      </c>
      <c r="Q554" s="202"/>
      <c r="R554" s="203"/>
      <c r="S554" s="204" t="str">
        <f t="shared" si="35"/>
        <v/>
      </c>
      <c r="T554" s="281"/>
      <c r="U554" s="281"/>
      <c r="V554" s="281"/>
      <c r="W554" s="281"/>
      <c r="X554" s="317">
        <f>RMDF!X554</f>
        <v>0</v>
      </c>
      <c r="Y554" s="318" t="str">
        <f>IF(X554=0,"",_xlfn.XLOOKUP(X554,StatePicklist!$1:$1,StatePicklist!$3:$3,"NA",0))</f>
        <v/>
      </c>
      <c r="Z554" s="297" t="str">
        <f ca="1">IF(RMDF!Y554="", "", IF(ISNUMBER(MATCH(RMDF!Y554, INDIRECT(Y554), 0)), "OK", "Invalid"))</f>
        <v/>
      </c>
      <c r="AA554" s="281"/>
      <c r="AB554" s="281"/>
      <c r="AC554" s="281"/>
      <c r="AD554" s="281" t="b">
        <f>AND(RMDF!AG554&gt;=0, RMDF!AG554&lt;=1-RMDF!Z554, RMDF!AG554=ROUND(RMDF!AG554,4))</f>
        <v>1</v>
      </c>
      <c r="AE554" s="317">
        <f>RMDF!AE554</f>
        <v>0</v>
      </c>
      <c r="AF554" s="318" t="str">
        <f>IF(AE554=0,"",_xlfn.XLOOKUP(AE554,StatePicklist!$1:$1,StatePicklist!$3:$3,"NA",0))</f>
        <v/>
      </c>
      <c r="AG554" s="297" t="str">
        <f ca="1">IF(RMDF!AF554="", "", IF(ISNUMBER(MATCH(RMDF!AF554, INDIRECT(AF554), 0)), "OK", "Invalid"))</f>
        <v/>
      </c>
      <c r="AH554" s="281"/>
      <c r="AI554" s="281"/>
      <c r="AJ554" s="281"/>
      <c r="AK554" s="281" t="b">
        <f>AND(RMDF!AN554&gt;=0, RMDF!AN554&lt;=1-SUM(RMDF!Z554,RMDF!AG554), RMDF!AN554=ROUND(RMDF!AN554,4))</f>
        <v>1</v>
      </c>
      <c r="AL554" s="317">
        <f>RMDF!AL554</f>
        <v>0</v>
      </c>
      <c r="AM554" s="318" t="str">
        <f>IF(AL554=0,"",_xlfn.XLOOKUP(AL554,StatePicklist!$1:$1,StatePicklist!$3:$3,"NA",0))</f>
        <v/>
      </c>
      <c r="AN554" s="297" t="str">
        <f ca="1">IF(RMDF!AM554="", "", IF(ISNUMBER(MATCH(RMDF!AM554, INDIRECT(AM554), 0)), "OK", "Invalid"))</f>
        <v/>
      </c>
      <c r="AO554" s="281"/>
      <c r="AP554" s="281"/>
      <c r="AQ554" s="281"/>
      <c r="AR554" s="281" t="b">
        <f>AND(RMDF!AU554&gt;=0, RMDF!AU554&lt;=1-SUM(RMDF!Z554,RMDF!AG554,RMDF!AN554), RMDF!AU554=ROUND(RMDF!AU554,4))</f>
        <v>1</v>
      </c>
      <c r="AS554" s="317">
        <f>RMDF!AS554</f>
        <v>0</v>
      </c>
      <c r="AT554" s="318" t="str">
        <f>IF(AS554=0,"",_xlfn.XLOOKUP(AS554,StatePicklist!$1:$1,StatePicklist!$3:$3,"NA",0))</f>
        <v/>
      </c>
      <c r="AU554" s="297" t="str">
        <f ca="1">IF(RMDF!AT554="", "", IF(ISNUMBER(MATCH(RMDF!AT554, INDIRECT(AT554), 0)), "OK", "Invalid"))</f>
        <v/>
      </c>
      <c r="AV554" s="281"/>
      <c r="AW554" s="281"/>
      <c r="AX554" s="281"/>
      <c r="AY554" s="281" t="b">
        <f>AND(RMDF!BB554&gt;=0, RMDF!BB554&lt;=1-SUM(RMDF!Z554,RMDF!AG554,RMDF!AN554,RMDF!AU554), RMDF!BB554=ROUND(RMDF!BB554,4))</f>
        <v>1</v>
      </c>
      <c r="AZ554" s="317">
        <f>RMDF!AZ554</f>
        <v>0</v>
      </c>
      <c r="BA554" s="318" t="str">
        <f>IF(AZ554=0,"",_xlfn.XLOOKUP(AZ554,StatePicklist!$1:$1,StatePicklist!$3:$3,"NA",0))</f>
        <v/>
      </c>
      <c r="BB554" s="297" t="str">
        <f ca="1">IF(RMDF!BA554="", "", IF(ISNUMBER(MATCH(RMDF!BA554, INDIRECT(BA554), 0)), "OK", "Invalid"))</f>
        <v/>
      </c>
      <c r="BC554" s="281"/>
      <c r="BD554" s="281"/>
      <c r="BE554" s="281"/>
      <c r="BF554" s="281" t="b">
        <f>AND(RMDF!BI554&gt;=0, RMDF!BI554&lt;=1-SUM(RMDF!Z554,RMDF!AG554,RMDF!AN554,RMDF!AU554,RMDF!BB554), RMDF!BI554=ROUND(RMDF!BI554,4))</f>
        <v>1</v>
      </c>
      <c r="BG554" s="317">
        <f>RMDF!BG554</f>
        <v>0</v>
      </c>
      <c r="BH554" s="318" t="str">
        <f>IF(BG554=0,"",_xlfn.XLOOKUP(BG554,StatePicklist!$1:$1,StatePicklist!$3:$3,"NA",0))</f>
        <v/>
      </c>
      <c r="BI554" s="297" t="str">
        <f ca="1">IF(RMDF!BH554="", "", IF(ISNUMBER(MATCH(RMDF!BH554, INDIRECT(BH554), 0)), "OK", "Invalid"))</f>
        <v/>
      </c>
      <c r="BJ554" s="281"/>
      <c r="BK554" s="281"/>
      <c r="BL554" s="281"/>
      <c r="BM554" s="281" t="b">
        <f>AND(RMDF!BP554&gt;=0, RMDF!BP554&lt;=1-SUM(RMDF!Z554,RMDF!AG554,RMDF!AN554,RMDF!AU554,RMDF!BB554,RMDF!BI554), RMDF!BP554=ROUND(RMDF!BP554,4))</f>
        <v>1</v>
      </c>
      <c r="BN554" s="317">
        <f>RMDF!BN554</f>
        <v>0</v>
      </c>
      <c r="BO554" s="318" t="str">
        <f>IF(BN554=0,"",_xlfn.XLOOKUP(BN554,StatePicklist!$1:$1,StatePicklist!$3:$3,"NA",0))</f>
        <v/>
      </c>
      <c r="BP554" s="297" t="str">
        <f ca="1">IF(RMDF!BO554="", "", IF(ISNUMBER(MATCH(RMDF!BO554, INDIRECT(BO554), 0)), "OK", "Invalid"))</f>
        <v/>
      </c>
      <c r="BQ554" s="281"/>
      <c r="BR554" s="281"/>
      <c r="BS554" s="281"/>
      <c r="BT554" s="281" t="b">
        <f>AND(RMDF!BW554&gt;=0, RMDF!BW554&lt;=1-SUM(RMDF!Z554,RMDF!AG554,RMDF!AN554,RMDF!AU554,RMDF!BB554,RMDF!BI554,RMDF!BP554), RMDF!BW554=ROUND(RMDF!BW554,4))</f>
        <v>1</v>
      </c>
      <c r="BU554" s="317">
        <f>RMDF!BU554</f>
        <v>0</v>
      </c>
      <c r="BV554" s="318" t="str">
        <f>IF(BU554=0,"",_xlfn.XLOOKUP(BU554,StatePicklist!$1:$1,StatePicklist!$3:$3,"NA",0))</f>
        <v/>
      </c>
      <c r="BW554" s="297" t="str">
        <f ca="1">IF(RMDF!BV554="", "", IF(ISNUMBER(MATCH(RMDF!BV554, INDIRECT(BV554), 0)), "OK", "Invalid"))</f>
        <v/>
      </c>
      <c r="BX554" s="281"/>
      <c r="BY554" s="281"/>
      <c r="BZ554" s="281"/>
      <c r="CA554" s="281" t="b">
        <f>AND(RMDF!CD554&gt;=0, RMDF!CD554&lt;=1-SUM(RMDF!Z554,RMDF!AG554,RMDF!AN554,RMDF!AU554,RMDF!BB554,RMDF!BI554,RMDF!BP554,RMDF!BW554), RMDF!CD554=ROUND(RMDF!CD554,4))</f>
        <v>1</v>
      </c>
      <c r="CB554" s="317">
        <f>RMDF!CB554</f>
        <v>0</v>
      </c>
      <c r="CC554" s="318" t="str">
        <f>IF(CB554=0,"",_xlfn.XLOOKUP(CB554,StatePicklist!$1:$1,StatePicklist!$3:$3,"NA",0))</f>
        <v/>
      </c>
      <c r="CD554" s="297" t="str">
        <f ca="1">IF(RMDF!CC554="", "", IF(ISNUMBER(MATCH(RMDF!CC554, INDIRECT(CC554), 0)), "OK", "Invalid"))</f>
        <v/>
      </c>
      <c r="CE554" s="281"/>
      <c r="CF554" s="281"/>
      <c r="CG554" s="281"/>
      <c r="CH554" s="281" t="b">
        <f>AND(RMDF!CK554&gt;=0, RMDF!CK554&lt;=1-SUM(RMDF!Z554,RMDF!AG554,RMDF!AN554,RMDF!AU554,RMDF!BB554,RMDF!BI554,RMDF!BP554,RMDF!BW554,RMDF!CD554), RMDF!CK554=ROUND(RMDF!CK554,4))</f>
        <v>1</v>
      </c>
      <c r="CI554" s="317">
        <f>RMDF!CI554</f>
        <v>0</v>
      </c>
      <c r="CJ554" s="318" t="str">
        <f>IF(CI554=0,"",_xlfn.XLOOKUP(CI554,StatePicklist!$1:$1,StatePicklist!$3:$3,"NA",0))</f>
        <v/>
      </c>
      <c r="CK554" s="297" t="str">
        <f ca="1">IF(RMDF!CJ554="", "", IF(ISNUMBER(MATCH(RMDF!CJ554, INDIRECT(CJ554), 0)), "OK", "Invalid"))</f>
        <v/>
      </c>
      <c r="CL554" s="281"/>
      <c r="CM554" s="281"/>
      <c r="CN554" s="281"/>
      <c r="CO554" s="281" t="b">
        <f>AND(RMDF!CR554&gt;=0, RMDF!CR554&lt;=1-SUM(RMDF!Z554,RMDF!AG554,RMDF!AN554,RMDF!AU554,RMDF!BB554,RMDF!BI554,RMDF!BP554,RMDF!BW554,RMDF!CD554,RMDF!CK554), RMDF!CR554=ROUND(RMDF!CR554,4))</f>
        <v>1</v>
      </c>
      <c r="CP554" s="317">
        <f>RMDF!CP554</f>
        <v>0</v>
      </c>
      <c r="CQ554" s="318" t="str">
        <f>IF(CP554=0,"",_xlfn.XLOOKUP(CP554,StatePicklist!$1:$1,StatePicklist!$3:$3,"NA",0))</f>
        <v/>
      </c>
      <c r="CR554" s="297" t="str">
        <f ca="1">IF(RMDF!CQ554="", "", IF(ISNUMBER(MATCH(RMDF!CQ554, INDIRECT(CQ554), 0)), "OK", "Invalid"))</f>
        <v/>
      </c>
      <c r="CS554" s="281"/>
      <c r="CT554" s="281"/>
      <c r="CU554" s="281"/>
      <c r="CV554" s="281" t="b">
        <f>AND(RMDF!CY554&gt;=0, RMDF!CY554&lt;=1-SUM(RMDF!Z554,RMDF!AG554,RMDF!AN554,RMDF!AU554,RMDF!BB554,RMDF!BI554,RMDF!BP554,RMDF!BW554,RMDF!CD554,RMDF!CK554,RMDF!CR554), RMDF!CY554=ROUND(RMDF!CY554,4))</f>
        <v>1</v>
      </c>
      <c r="CW554" s="317">
        <f>RMDF!CW554</f>
        <v>0</v>
      </c>
      <c r="CX554" s="318" t="str">
        <f>IF(CW554=0,"",_xlfn.XLOOKUP(CW554,StatePicklist!$1:$1,StatePicklist!$3:$3,"NA",0))</f>
        <v/>
      </c>
      <c r="CY554" s="297" t="str">
        <f ca="1">IF(RMDF!CX554="", "", IF(ISNUMBER(MATCH(RMDF!CX554, INDIRECT(CX554), 0)), "OK", "Invalid"))</f>
        <v/>
      </c>
      <c r="CZ554" s="281"/>
      <c r="DA554" s="281"/>
      <c r="DB554" s="281"/>
      <c r="DC554" s="281" t="b">
        <f>AND(RMDF!DF554&gt;=0, RMDF!DF554&lt;=1-SUM(RMDF!Z554,RMDF!AG554,RMDF!AN554,RMDF!AU554,RMDF!BB554,RMDF!BI554,RMDF!BP554,RMDF!BW554,RMDF!CD554,RMDF!CK554,RMDF!CR554,RMDF!CY554), RMDF!DF554=ROUND(RMDF!DF554,4))</f>
        <v>1</v>
      </c>
      <c r="DD554" s="317">
        <f>RMDF!DD554</f>
        <v>0</v>
      </c>
      <c r="DE554" s="318" t="str">
        <f>IF(DD554=0,"",_xlfn.XLOOKUP(DD554,StatePicklist!$1:$1,StatePicklist!$3:$3,"NA",0))</f>
        <v/>
      </c>
      <c r="DF554" s="297" t="str">
        <f ca="1">IF(RMDF!DE554="", "", IF(ISNUMBER(MATCH(RMDF!DE554, INDIRECT(DE554), 0)), "OK", "Invalid"))</f>
        <v/>
      </c>
      <c r="DG554" s="281"/>
      <c r="DH554" s="281"/>
      <c r="DI554" s="281"/>
      <c r="DJ554" s="281" t="b">
        <f>AND(RMDF!DM554&gt;=0, RMDF!DM554&lt;=1-SUM(RMDF!Z554,RMDF!AG554,RMDF!AN554,RMDF!AU554,RMDF!BB554,RMDF!BI554,RMDF!BP554,RMDF!BW554,RMDF!CD554,RMDF!CK554,RMDF!CR554,RMDF!CY554,RMDF!DF554), RMDF!DM554=ROUND(RMDF!DM554,4))</f>
        <v>1</v>
      </c>
      <c r="DK554" s="317">
        <f>RMDF!DK554</f>
        <v>0</v>
      </c>
      <c r="DL554" s="318" t="str">
        <f>IF(DK554=0,"",_xlfn.XLOOKUP(DK554,StatePicklist!$1:$1,StatePicklist!$3:$3,"NA",0))</f>
        <v/>
      </c>
      <c r="DM554" s="297" t="str">
        <f ca="1">IF(RMDF!DL554="", "", IF(ISNUMBER(MATCH(RMDF!DL554, INDIRECT(DL554), 0)), "OK", "Invalid"))</f>
        <v/>
      </c>
      <c r="DN554" s="281"/>
      <c r="DO554" s="281"/>
      <c r="DP554" s="281"/>
      <c r="DQ554" s="281" t="b">
        <f>AND(RMDF!DT554&gt;=0, RMDF!DT554&lt;=1-SUM(RMDF!Z554,RMDF!AG554,RMDF!AN554,RMDF!AU554,RMDF!BB554,RMDF!BI554,RMDF!BP554,RMDF!BW554,RMDF!CD554,RMDF!CK554,RMDF!CR554,RMDF!CY554,RMDF!DF554,RMDF!DM554), RMDF!DT554=ROUND(RMDF!DT554,4))</f>
        <v>1</v>
      </c>
      <c r="DR554" s="317">
        <f>RMDF!DR554</f>
        <v>0</v>
      </c>
      <c r="DS554" s="318" t="str">
        <f>IF(DR554=0,"",_xlfn.XLOOKUP(DR554,StatePicklist!$1:$1,StatePicklist!$3:$3,"NA",0))</f>
        <v/>
      </c>
      <c r="DT554" s="297" t="str">
        <f ca="1">IF(RMDF!DS554="", "", IF(ISNUMBER(MATCH(RMDF!DS554, INDIRECT(DS554), 0)), "OK", "Invalid"))</f>
        <v/>
      </c>
      <c r="DU554" s="281"/>
      <c r="DV554" s="281"/>
      <c r="DW554" s="281"/>
      <c r="DX554" s="281" t="b">
        <f>AND(RMDF!EA554&gt;=0, RMDF!EA554&lt;=1-SUM(RMDF!Z554,RMDF!AG554,RMDF!AN554,RMDF!AU554,RMDF!BB554,RMDF!BI554,RMDF!BP554,RMDF!BW554,RMDF!CD554,RMDF!CK554,RMDF!CR554,RMDF!CY554,RMDF!DF554,RMDF!DM554,RMDF!DT554), RMDF!EA554=ROUND(RMDF!EA554,4))</f>
        <v>1</v>
      </c>
      <c r="DY554" s="317">
        <f>RMDF!DY554</f>
        <v>0</v>
      </c>
      <c r="DZ554" s="318" t="str">
        <f>IF(DY554=0,"",_xlfn.XLOOKUP(DY554,StatePicklist!$1:$1,StatePicklist!$3:$3,"NA",0))</f>
        <v/>
      </c>
      <c r="EA554" s="297" t="str">
        <f ca="1">IF(RMDF!DZ554="", "", IF(ISNUMBER(MATCH(RMDF!DZ554, INDIRECT(DZ554), 0)), "OK", "Invalid"))</f>
        <v/>
      </c>
      <c r="EB554" s="281"/>
      <c r="EC554" s="281"/>
      <c r="ED554" s="281"/>
      <c r="EE554" s="281" t="b">
        <f>AND(RMDF!EH554&gt;=0, RMDF!EH554&lt;=1-SUM(RMDF!Z554,RMDF!AG554,RMDF!AN554,RMDF!AU554,RMDF!BB554,RMDF!BI554,RMDF!BP554,RMDF!BW554,RMDF!CD554,RMDF!CK554,RMDF!CR554,RMDF!CY554,RMDF!DF554,RMDF!DM554,RMDF!DT554,RMDF!EA554), RMDF!EH554=ROUND(RMDF!EH554,4))</f>
        <v>1</v>
      </c>
      <c r="EF554" s="317">
        <f>RMDF!EF554</f>
        <v>0</v>
      </c>
      <c r="EG554" s="318" t="str">
        <f>IF(EF554=0,"",_xlfn.XLOOKUP(EF554,StatePicklist!$1:$1,StatePicklist!$3:$3,"NA",0))</f>
        <v/>
      </c>
      <c r="EH554" s="297" t="str">
        <f ca="1">IF(RMDF!EG554="", "", IF(ISNUMBER(MATCH(RMDF!EG554, INDIRECT(EG554), 0)), "OK", "Invalid"))</f>
        <v/>
      </c>
      <c r="EI554" s="281"/>
      <c r="EJ554" s="281"/>
      <c r="EK554" s="281"/>
      <c r="EL554" s="281" t="b">
        <f>AND(RMDF!EO554&gt;=0, RMDF!EO554&lt;=1-SUM(RMDF!Z554,RMDF!AG554,RMDF!AN554,RMDF!AU554,RMDF!BB554,RMDF!BI554,RMDF!BP554,RMDF!BW554,RMDF!CD554,RMDF!CK554,RMDF!CR554,RMDF!CY554,RMDF!DF554,RMDF!DM554,RMDF!DT554,RMDF!EA554,RMDF!EH554), RMDF!EO554=ROUND(RMDF!EO554,4))</f>
        <v>1</v>
      </c>
      <c r="EM554" s="317">
        <f>RMDF!EM554</f>
        <v>0</v>
      </c>
      <c r="EN554" s="318" t="str">
        <f>IF(EM554=0,"",_xlfn.XLOOKUP(EM554,StatePicklist!$1:$1,StatePicklist!$3:$3,"NA",0))</f>
        <v/>
      </c>
      <c r="EO554" s="297" t="str">
        <f ca="1">IF(RMDF!EN554="", "", IF(ISNUMBER(MATCH(RMDF!EN554, INDIRECT(EN554), 0)), "OK", "Invalid"))</f>
        <v/>
      </c>
      <c r="EP554" s="281"/>
      <c r="EQ554" s="281"/>
      <c r="ER554" s="281"/>
      <c r="ES554" s="281" t="b">
        <f>AND(RMDF!EV554&gt;=0, RMDF!EV554&lt;=1-SUM(RMDF!Z554,RMDF!AG554,RMDF!AN554,RMDF!AU554,RMDF!BB554,RMDF!BI554,RMDF!BP554,RMDF!BW554,RMDF!CD554,RMDF!CK554,RMDF!CR554,RMDF!CY554,RMDF!DF554,RMDF!DM554,RMDF!DT554,RMDF!EA554,RMDF!EH554,RMDF!EO554), RMDF!EV554=ROUND(RMDF!EV554,4))</f>
        <v>1</v>
      </c>
      <c r="ET554" s="317">
        <f>RMDF!ET554</f>
        <v>0</v>
      </c>
      <c r="EU554" s="318" t="str">
        <f>IF(ET554=0,"",_xlfn.XLOOKUP(ET554,StatePicklist!$1:$1,StatePicklist!$3:$3,"NA",0))</f>
        <v/>
      </c>
      <c r="EV554" s="297" t="str">
        <f ca="1">IF(RMDF!EU554="", "", IF(ISNUMBER(MATCH(RMDF!EU554, INDIRECT(EU554), 0)), "OK", "Invalid"))</f>
        <v/>
      </c>
      <c r="EW554" s="281"/>
      <c r="EX554" s="281"/>
      <c r="EY554" s="281"/>
      <c r="EZ554" s="281" t="b">
        <f>AND(RMDF!FC554&gt;=0, RMDF!FC554&lt;=1-SUM(RMDF!Z554,RMDF!AG554,RMDF!AN554,RMDF!AU554,RMDF!BB554,RMDF!BI554,RMDF!BP554,RMDF!BW554,RMDF!CD554,RMDF!CK554,RMDF!CR554,RMDF!CY554,RMDF!DF554,RMDF!DM554,RMDF!DT554,RMDF!EA554,RMDF!EH554,RMDF!EO554,RMDF!EV554), RMDF!FC554=ROUND(RMDF!FC554,4))</f>
        <v>1</v>
      </c>
      <c r="FA554" s="317">
        <f>RMDF!FA554</f>
        <v>0</v>
      </c>
      <c r="FB554" s="318" t="str">
        <f>IF(FA554=0,"",_xlfn.XLOOKUP(FA554,StatePicklist!$1:$1,StatePicklist!$3:$3,"NA",0))</f>
        <v/>
      </c>
      <c r="FC554" s="297" t="str">
        <f ca="1">IF(RMDF!FB554="", "", IF(ISNUMBER(MATCH(RMDF!FB554, INDIRECT(FB554), 0)), "OK", "Invalid"))</f>
        <v/>
      </c>
    </row>
    <row r="555" spans="1:159" s="205" customFormat="1" ht="39.9" customHeight="1" x14ac:dyDescent="0.25">
      <c r="A555" s="206"/>
      <c r="B555" s="196"/>
      <c r="C555" s="197"/>
      <c r="D555" s="198"/>
      <c r="E555" s="199"/>
      <c r="F555" s="200"/>
      <c r="G555" s="201"/>
      <c r="H555" s="292"/>
      <c r="I555" s="305">
        <f>RMDF!I555</f>
        <v>0</v>
      </c>
      <c r="J555" s="305" t="str">
        <f>IF(I555=ProductCode!$B$30,"PDReclPost",IF(OR(I555=ProductCode!$C$30,I555=ProductCode!$E$30,I555=ProductCode!$G$30),"PDPreCon",IF(OR(I555=ProductCode!$D$30,I555=ProductCode!$F$30),"PDNotReclPost","")))</f>
        <v/>
      </c>
      <c r="K555" s="305" t="str">
        <f t="shared" si="33"/>
        <v/>
      </c>
      <c r="L555" s="289"/>
      <c r="M555" s="305" t="str">
        <f t="shared" si="33"/>
        <v/>
      </c>
      <c r="N555" s="289" t="b">
        <f>AND(RMDF!N555&gt;=0, RMDF!N555&lt;=1-RMDF!L555, RMDF!N555=ROUND(RMDF!N555,4))</f>
        <v>1</v>
      </c>
      <c r="O555" s="286" t="str">
        <f>IF(P555="","",IF(I555="","",IF(LEFT(I555,13)="Reclaimed pos",RawMaterialCode!$E$569,RawMaterialCode!$E$568)))</f>
        <v>Reclaimed pre-consumer mixed fibers (RM0578)</v>
      </c>
      <c r="P555" s="295">
        <f t="shared" si="34"/>
        <v>1</v>
      </c>
      <c r="Q555" s="202"/>
      <c r="R555" s="203"/>
      <c r="S555" s="204" t="str">
        <f t="shared" si="35"/>
        <v/>
      </c>
      <c r="T555" s="281"/>
      <c r="U555" s="281"/>
      <c r="V555" s="281"/>
      <c r="W555" s="281"/>
      <c r="X555" s="317">
        <f>RMDF!X555</f>
        <v>0</v>
      </c>
      <c r="Y555" s="318" t="str">
        <f>IF(X555=0,"",_xlfn.XLOOKUP(X555,StatePicklist!$1:$1,StatePicklist!$3:$3,"NA",0))</f>
        <v/>
      </c>
      <c r="Z555" s="297" t="str">
        <f ca="1">IF(RMDF!Y555="", "", IF(ISNUMBER(MATCH(RMDF!Y555, INDIRECT(Y555), 0)), "OK", "Invalid"))</f>
        <v/>
      </c>
      <c r="AA555" s="281"/>
      <c r="AB555" s="281"/>
      <c r="AC555" s="281"/>
      <c r="AD555" s="281" t="b">
        <f>AND(RMDF!AG555&gt;=0, RMDF!AG555&lt;=1-RMDF!Z555, RMDF!AG555=ROUND(RMDF!AG555,4))</f>
        <v>1</v>
      </c>
      <c r="AE555" s="317">
        <f>RMDF!AE555</f>
        <v>0</v>
      </c>
      <c r="AF555" s="318" t="str">
        <f>IF(AE555=0,"",_xlfn.XLOOKUP(AE555,StatePicklist!$1:$1,StatePicklist!$3:$3,"NA",0))</f>
        <v/>
      </c>
      <c r="AG555" s="297" t="str">
        <f ca="1">IF(RMDF!AF555="", "", IF(ISNUMBER(MATCH(RMDF!AF555, INDIRECT(AF555), 0)), "OK", "Invalid"))</f>
        <v/>
      </c>
      <c r="AH555" s="281"/>
      <c r="AI555" s="281"/>
      <c r="AJ555" s="281"/>
      <c r="AK555" s="281" t="b">
        <f>AND(RMDF!AN555&gt;=0, RMDF!AN555&lt;=1-SUM(RMDF!Z555,RMDF!AG555), RMDF!AN555=ROUND(RMDF!AN555,4))</f>
        <v>1</v>
      </c>
      <c r="AL555" s="317">
        <f>RMDF!AL555</f>
        <v>0</v>
      </c>
      <c r="AM555" s="318" t="str">
        <f>IF(AL555=0,"",_xlfn.XLOOKUP(AL555,StatePicklist!$1:$1,StatePicklist!$3:$3,"NA",0))</f>
        <v/>
      </c>
      <c r="AN555" s="297" t="str">
        <f ca="1">IF(RMDF!AM555="", "", IF(ISNUMBER(MATCH(RMDF!AM555, INDIRECT(AM555), 0)), "OK", "Invalid"))</f>
        <v/>
      </c>
      <c r="AO555" s="281"/>
      <c r="AP555" s="281"/>
      <c r="AQ555" s="281"/>
      <c r="AR555" s="281" t="b">
        <f>AND(RMDF!AU555&gt;=0, RMDF!AU555&lt;=1-SUM(RMDF!Z555,RMDF!AG555,RMDF!AN555), RMDF!AU555=ROUND(RMDF!AU555,4))</f>
        <v>1</v>
      </c>
      <c r="AS555" s="317">
        <f>RMDF!AS555</f>
        <v>0</v>
      </c>
      <c r="AT555" s="318" t="str">
        <f>IF(AS555=0,"",_xlfn.XLOOKUP(AS555,StatePicklist!$1:$1,StatePicklist!$3:$3,"NA",0))</f>
        <v/>
      </c>
      <c r="AU555" s="297" t="str">
        <f ca="1">IF(RMDF!AT555="", "", IF(ISNUMBER(MATCH(RMDF!AT555, INDIRECT(AT555), 0)), "OK", "Invalid"))</f>
        <v/>
      </c>
      <c r="AV555" s="281"/>
      <c r="AW555" s="281"/>
      <c r="AX555" s="281"/>
      <c r="AY555" s="281" t="b">
        <f>AND(RMDF!BB555&gt;=0, RMDF!BB555&lt;=1-SUM(RMDF!Z555,RMDF!AG555,RMDF!AN555,RMDF!AU555), RMDF!BB555=ROUND(RMDF!BB555,4))</f>
        <v>1</v>
      </c>
      <c r="AZ555" s="317">
        <f>RMDF!AZ555</f>
        <v>0</v>
      </c>
      <c r="BA555" s="318" t="str">
        <f>IF(AZ555=0,"",_xlfn.XLOOKUP(AZ555,StatePicklist!$1:$1,StatePicklist!$3:$3,"NA",0))</f>
        <v/>
      </c>
      <c r="BB555" s="297" t="str">
        <f ca="1">IF(RMDF!BA555="", "", IF(ISNUMBER(MATCH(RMDF!BA555, INDIRECT(BA555), 0)), "OK", "Invalid"))</f>
        <v/>
      </c>
      <c r="BC555" s="281"/>
      <c r="BD555" s="281"/>
      <c r="BE555" s="281"/>
      <c r="BF555" s="281" t="b">
        <f>AND(RMDF!BI555&gt;=0, RMDF!BI555&lt;=1-SUM(RMDF!Z555,RMDF!AG555,RMDF!AN555,RMDF!AU555,RMDF!BB555), RMDF!BI555=ROUND(RMDF!BI555,4))</f>
        <v>1</v>
      </c>
      <c r="BG555" s="317">
        <f>RMDF!BG555</f>
        <v>0</v>
      </c>
      <c r="BH555" s="318" t="str">
        <f>IF(BG555=0,"",_xlfn.XLOOKUP(BG555,StatePicklist!$1:$1,StatePicklist!$3:$3,"NA",0))</f>
        <v/>
      </c>
      <c r="BI555" s="297" t="str">
        <f ca="1">IF(RMDF!BH555="", "", IF(ISNUMBER(MATCH(RMDF!BH555, INDIRECT(BH555), 0)), "OK", "Invalid"))</f>
        <v/>
      </c>
      <c r="BJ555" s="281"/>
      <c r="BK555" s="281"/>
      <c r="BL555" s="281"/>
      <c r="BM555" s="281" t="b">
        <f>AND(RMDF!BP555&gt;=0, RMDF!BP555&lt;=1-SUM(RMDF!Z555,RMDF!AG555,RMDF!AN555,RMDF!AU555,RMDF!BB555,RMDF!BI555), RMDF!BP555=ROUND(RMDF!BP555,4))</f>
        <v>1</v>
      </c>
      <c r="BN555" s="317">
        <f>RMDF!BN555</f>
        <v>0</v>
      </c>
      <c r="BO555" s="318" t="str">
        <f>IF(BN555=0,"",_xlfn.XLOOKUP(BN555,StatePicklist!$1:$1,StatePicklist!$3:$3,"NA",0))</f>
        <v/>
      </c>
      <c r="BP555" s="297" t="str">
        <f ca="1">IF(RMDF!BO555="", "", IF(ISNUMBER(MATCH(RMDF!BO555, INDIRECT(BO555), 0)), "OK", "Invalid"))</f>
        <v/>
      </c>
      <c r="BQ555" s="281"/>
      <c r="BR555" s="281"/>
      <c r="BS555" s="281"/>
      <c r="BT555" s="281" t="b">
        <f>AND(RMDF!BW555&gt;=0, RMDF!BW555&lt;=1-SUM(RMDF!Z555,RMDF!AG555,RMDF!AN555,RMDF!AU555,RMDF!BB555,RMDF!BI555,RMDF!BP555), RMDF!BW555=ROUND(RMDF!BW555,4))</f>
        <v>1</v>
      </c>
      <c r="BU555" s="317">
        <f>RMDF!BU555</f>
        <v>0</v>
      </c>
      <c r="BV555" s="318" t="str">
        <f>IF(BU555=0,"",_xlfn.XLOOKUP(BU555,StatePicklist!$1:$1,StatePicklist!$3:$3,"NA",0))</f>
        <v/>
      </c>
      <c r="BW555" s="297" t="str">
        <f ca="1">IF(RMDF!BV555="", "", IF(ISNUMBER(MATCH(RMDF!BV555, INDIRECT(BV555), 0)), "OK", "Invalid"))</f>
        <v/>
      </c>
      <c r="BX555" s="281"/>
      <c r="BY555" s="281"/>
      <c r="BZ555" s="281"/>
      <c r="CA555" s="281" t="b">
        <f>AND(RMDF!CD555&gt;=0, RMDF!CD555&lt;=1-SUM(RMDF!Z555,RMDF!AG555,RMDF!AN555,RMDF!AU555,RMDF!BB555,RMDF!BI555,RMDF!BP555,RMDF!BW555), RMDF!CD555=ROUND(RMDF!CD555,4))</f>
        <v>1</v>
      </c>
      <c r="CB555" s="317">
        <f>RMDF!CB555</f>
        <v>0</v>
      </c>
      <c r="CC555" s="318" t="str">
        <f>IF(CB555=0,"",_xlfn.XLOOKUP(CB555,StatePicklist!$1:$1,StatePicklist!$3:$3,"NA",0))</f>
        <v/>
      </c>
      <c r="CD555" s="297" t="str">
        <f ca="1">IF(RMDF!CC555="", "", IF(ISNUMBER(MATCH(RMDF!CC555, INDIRECT(CC555), 0)), "OK", "Invalid"))</f>
        <v/>
      </c>
      <c r="CE555" s="281"/>
      <c r="CF555" s="281"/>
      <c r="CG555" s="281"/>
      <c r="CH555" s="281" t="b">
        <f>AND(RMDF!CK555&gt;=0, RMDF!CK555&lt;=1-SUM(RMDF!Z555,RMDF!AG555,RMDF!AN555,RMDF!AU555,RMDF!BB555,RMDF!BI555,RMDF!BP555,RMDF!BW555,RMDF!CD555), RMDF!CK555=ROUND(RMDF!CK555,4))</f>
        <v>1</v>
      </c>
      <c r="CI555" s="317">
        <f>RMDF!CI555</f>
        <v>0</v>
      </c>
      <c r="CJ555" s="318" t="str">
        <f>IF(CI555=0,"",_xlfn.XLOOKUP(CI555,StatePicklist!$1:$1,StatePicklist!$3:$3,"NA",0))</f>
        <v/>
      </c>
      <c r="CK555" s="297" t="str">
        <f ca="1">IF(RMDF!CJ555="", "", IF(ISNUMBER(MATCH(RMDF!CJ555, INDIRECT(CJ555), 0)), "OK", "Invalid"))</f>
        <v/>
      </c>
      <c r="CL555" s="281"/>
      <c r="CM555" s="281"/>
      <c r="CN555" s="281"/>
      <c r="CO555" s="281" t="b">
        <f>AND(RMDF!CR555&gt;=0, RMDF!CR555&lt;=1-SUM(RMDF!Z555,RMDF!AG555,RMDF!AN555,RMDF!AU555,RMDF!BB555,RMDF!BI555,RMDF!BP555,RMDF!BW555,RMDF!CD555,RMDF!CK555), RMDF!CR555=ROUND(RMDF!CR555,4))</f>
        <v>1</v>
      </c>
      <c r="CP555" s="317">
        <f>RMDF!CP555</f>
        <v>0</v>
      </c>
      <c r="CQ555" s="318" t="str">
        <f>IF(CP555=0,"",_xlfn.XLOOKUP(CP555,StatePicklist!$1:$1,StatePicklist!$3:$3,"NA",0))</f>
        <v/>
      </c>
      <c r="CR555" s="297" t="str">
        <f ca="1">IF(RMDF!CQ555="", "", IF(ISNUMBER(MATCH(RMDF!CQ555, INDIRECT(CQ555), 0)), "OK", "Invalid"))</f>
        <v/>
      </c>
      <c r="CS555" s="281"/>
      <c r="CT555" s="281"/>
      <c r="CU555" s="281"/>
      <c r="CV555" s="281" t="b">
        <f>AND(RMDF!CY555&gt;=0, RMDF!CY555&lt;=1-SUM(RMDF!Z555,RMDF!AG555,RMDF!AN555,RMDF!AU555,RMDF!BB555,RMDF!BI555,RMDF!BP555,RMDF!BW555,RMDF!CD555,RMDF!CK555,RMDF!CR555), RMDF!CY555=ROUND(RMDF!CY555,4))</f>
        <v>1</v>
      </c>
      <c r="CW555" s="317">
        <f>RMDF!CW555</f>
        <v>0</v>
      </c>
      <c r="CX555" s="318" t="str">
        <f>IF(CW555=0,"",_xlfn.XLOOKUP(CW555,StatePicklist!$1:$1,StatePicklist!$3:$3,"NA",0))</f>
        <v/>
      </c>
      <c r="CY555" s="297" t="str">
        <f ca="1">IF(RMDF!CX555="", "", IF(ISNUMBER(MATCH(RMDF!CX555, INDIRECT(CX555), 0)), "OK", "Invalid"))</f>
        <v/>
      </c>
      <c r="CZ555" s="281"/>
      <c r="DA555" s="281"/>
      <c r="DB555" s="281"/>
      <c r="DC555" s="281" t="b">
        <f>AND(RMDF!DF555&gt;=0, RMDF!DF555&lt;=1-SUM(RMDF!Z555,RMDF!AG555,RMDF!AN555,RMDF!AU555,RMDF!BB555,RMDF!BI555,RMDF!BP555,RMDF!BW555,RMDF!CD555,RMDF!CK555,RMDF!CR555,RMDF!CY555), RMDF!DF555=ROUND(RMDF!DF555,4))</f>
        <v>1</v>
      </c>
      <c r="DD555" s="317">
        <f>RMDF!DD555</f>
        <v>0</v>
      </c>
      <c r="DE555" s="318" t="str">
        <f>IF(DD555=0,"",_xlfn.XLOOKUP(DD555,StatePicklist!$1:$1,StatePicklist!$3:$3,"NA",0))</f>
        <v/>
      </c>
      <c r="DF555" s="297" t="str">
        <f ca="1">IF(RMDF!DE555="", "", IF(ISNUMBER(MATCH(RMDF!DE555, INDIRECT(DE555), 0)), "OK", "Invalid"))</f>
        <v/>
      </c>
      <c r="DG555" s="281"/>
      <c r="DH555" s="281"/>
      <c r="DI555" s="281"/>
      <c r="DJ555" s="281" t="b">
        <f>AND(RMDF!DM555&gt;=0, RMDF!DM555&lt;=1-SUM(RMDF!Z555,RMDF!AG555,RMDF!AN555,RMDF!AU555,RMDF!BB555,RMDF!BI555,RMDF!BP555,RMDF!BW555,RMDF!CD555,RMDF!CK555,RMDF!CR555,RMDF!CY555,RMDF!DF555), RMDF!DM555=ROUND(RMDF!DM555,4))</f>
        <v>1</v>
      </c>
      <c r="DK555" s="317">
        <f>RMDF!DK555</f>
        <v>0</v>
      </c>
      <c r="DL555" s="318" t="str">
        <f>IF(DK555=0,"",_xlfn.XLOOKUP(DK555,StatePicklist!$1:$1,StatePicklist!$3:$3,"NA",0))</f>
        <v/>
      </c>
      <c r="DM555" s="297" t="str">
        <f ca="1">IF(RMDF!DL555="", "", IF(ISNUMBER(MATCH(RMDF!DL555, INDIRECT(DL555), 0)), "OK", "Invalid"))</f>
        <v/>
      </c>
      <c r="DN555" s="281"/>
      <c r="DO555" s="281"/>
      <c r="DP555" s="281"/>
      <c r="DQ555" s="281" t="b">
        <f>AND(RMDF!DT555&gt;=0, RMDF!DT555&lt;=1-SUM(RMDF!Z555,RMDF!AG555,RMDF!AN555,RMDF!AU555,RMDF!BB555,RMDF!BI555,RMDF!BP555,RMDF!BW555,RMDF!CD555,RMDF!CK555,RMDF!CR555,RMDF!CY555,RMDF!DF555,RMDF!DM555), RMDF!DT555=ROUND(RMDF!DT555,4))</f>
        <v>1</v>
      </c>
      <c r="DR555" s="317">
        <f>RMDF!DR555</f>
        <v>0</v>
      </c>
      <c r="DS555" s="318" t="str">
        <f>IF(DR555=0,"",_xlfn.XLOOKUP(DR555,StatePicklist!$1:$1,StatePicklist!$3:$3,"NA",0))</f>
        <v/>
      </c>
      <c r="DT555" s="297" t="str">
        <f ca="1">IF(RMDF!DS555="", "", IF(ISNUMBER(MATCH(RMDF!DS555, INDIRECT(DS555), 0)), "OK", "Invalid"))</f>
        <v/>
      </c>
      <c r="DU555" s="281"/>
      <c r="DV555" s="281"/>
      <c r="DW555" s="281"/>
      <c r="DX555" s="281" t="b">
        <f>AND(RMDF!EA555&gt;=0, RMDF!EA555&lt;=1-SUM(RMDF!Z555,RMDF!AG555,RMDF!AN555,RMDF!AU555,RMDF!BB555,RMDF!BI555,RMDF!BP555,RMDF!BW555,RMDF!CD555,RMDF!CK555,RMDF!CR555,RMDF!CY555,RMDF!DF555,RMDF!DM555,RMDF!DT555), RMDF!EA555=ROUND(RMDF!EA555,4))</f>
        <v>1</v>
      </c>
      <c r="DY555" s="317">
        <f>RMDF!DY555</f>
        <v>0</v>
      </c>
      <c r="DZ555" s="318" t="str">
        <f>IF(DY555=0,"",_xlfn.XLOOKUP(DY555,StatePicklist!$1:$1,StatePicklist!$3:$3,"NA",0))</f>
        <v/>
      </c>
      <c r="EA555" s="297" t="str">
        <f ca="1">IF(RMDF!DZ555="", "", IF(ISNUMBER(MATCH(RMDF!DZ555, INDIRECT(DZ555), 0)), "OK", "Invalid"))</f>
        <v/>
      </c>
      <c r="EB555" s="281"/>
      <c r="EC555" s="281"/>
      <c r="ED555" s="281"/>
      <c r="EE555" s="281" t="b">
        <f>AND(RMDF!EH555&gt;=0, RMDF!EH555&lt;=1-SUM(RMDF!Z555,RMDF!AG555,RMDF!AN555,RMDF!AU555,RMDF!BB555,RMDF!BI555,RMDF!BP555,RMDF!BW555,RMDF!CD555,RMDF!CK555,RMDF!CR555,RMDF!CY555,RMDF!DF555,RMDF!DM555,RMDF!DT555,RMDF!EA555), RMDF!EH555=ROUND(RMDF!EH555,4))</f>
        <v>1</v>
      </c>
      <c r="EF555" s="317">
        <f>RMDF!EF555</f>
        <v>0</v>
      </c>
      <c r="EG555" s="318" t="str">
        <f>IF(EF555=0,"",_xlfn.XLOOKUP(EF555,StatePicklist!$1:$1,StatePicklist!$3:$3,"NA",0))</f>
        <v/>
      </c>
      <c r="EH555" s="297" t="str">
        <f ca="1">IF(RMDF!EG555="", "", IF(ISNUMBER(MATCH(RMDF!EG555, INDIRECT(EG555), 0)), "OK", "Invalid"))</f>
        <v/>
      </c>
      <c r="EI555" s="281"/>
      <c r="EJ555" s="281"/>
      <c r="EK555" s="281"/>
      <c r="EL555" s="281" t="b">
        <f>AND(RMDF!EO555&gt;=0, RMDF!EO555&lt;=1-SUM(RMDF!Z555,RMDF!AG555,RMDF!AN555,RMDF!AU555,RMDF!BB555,RMDF!BI555,RMDF!BP555,RMDF!BW555,RMDF!CD555,RMDF!CK555,RMDF!CR555,RMDF!CY555,RMDF!DF555,RMDF!DM555,RMDF!DT555,RMDF!EA555,RMDF!EH555), RMDF!EO555=ROUND(RMDF!EO555,4))</f>
        <v>1</v>
      </c>
      <c r="EM555" s="317">
        <f>RMDF!EM555</f>
        <v>0</v>
      </c>
      <c r="EN555" s="318" t="str">
        <f>IF(EM555=0,"",_xlfn.XLOOKUP(EM555,StatePicklist!$1:$1,StatePicklist!$3:$3,"NA",0))</f>
        <v/>
      </c>
      <c r="EO555" s="297" t="str">
        <f ca="1">IF(RMDF!EN555="", "", IF(ISNUMBER(MATCH(RMDF!EN555, INDIRECT(EN555), 0)), "OK", "Invalid"))</f>
        <v/>
      </c>
      <c r="EP555" s="281"/>
      <c r="EQ555" s="281"/>
      <c r="ER555" s="281"/>
      <c r="ES555" s="281" t="b">
        <f>AND(RMDF!EV555&gt;=0, RMDF!EV555&lt;=1-SUM(RMDF!Z555,RMDF!AG555,RMDF!AN555,RMDF!AU555,RMDF!BB555,RMDF!BI555,RMDF!BP555,RMDF!BW555,RMDF!CD555,RMDF!CK555,RMDF!CR555,RMDF!CY555,RMDF!DF555,RMDF!DM555,RMDF!DT555,RMDF!EA555,RMDF!EH555,RMDF!EO555), RMDF!EV555=ROUND(RMDF!EV555,4))</f>
        <v>1</v>
      </c>
      <c r="ET555" s="317">
        <f>RMDF!ET555</f>
        <v>0</v>
      </c>
      <c r="EU555" s="318" t="str">
        <f>IF(ET555=0,"",_xlfn.XLOOKUP(ET555,StatePicklist!$1:$1,StatePicklist!$3:$3,"NA",0))</f>
        <v/>
      </c>
      <c r="EV555" s="297" t="str">
        <f ca="1">IF(RMDF!EU555="", "", IF(ISNUMBER(MATCH(RMDF!EU555, INDIRECT(EU555), 0)), "OK", "Invalid"))</f>
        <v/>
      </c>
      <c r="EW555" s="281"/>
      <c r="EX555" s="281"/>
      <c r="EY555" s="281"/>
      <c r="EZ555" s="281" t="b">
        <f>AND(RMDF!FC555&gt;=0, RMDF!FC555&lt;=1-SUM(RMDF!Z555,RMDF!AG555,RMDF!AN555,RMDF!AU555,RMDF!BB555,RMDF!BI555,RMDF!BP555,RMDF!BW555,RMDF!CD555,RMDF!CK555,RMDF!CR555,RMDF!CY555,RMDF!DF555,RMDF!DM555,RMDF!DT555,RMDF!EA555,RMDF!EH555,RMDF!EO555,RMDF!EV555), RMDF!FC555=ROUND(RMDF!FC555,4))</f>
        <v>1</v>
      </c>
      <c r="FA555" s="317">
        <f>RMDF!FA555</f>
        <v>0</v>
      </c>
      <c r="FB555" s="318" t="str">
        <f>IF(FA555=0,"",_xlfn.XLOOKUP(FA555,StatePicklist!$1:$1,StatePicklist!$3:$3,"NA",0))</f>
        <v/>
      </c>
      <c r="FC555" s="297" t="str">
        <f ca="1">IF(RMDF!FB555="", "", IF(ISNUMBER(MATCH(RMDF!FB555, INDIRECT(FB555), 0)), "OK", "Invalid"))</f>
        <v/>
      </c>
    </row>
    <row r="556" spans="1:159" s="205" customFormat="1" ht="39.9" customHeight="1" x14ac:dyDescent="0.25">
      <c r="A556" s="206"/>
      <c r="B556" s="196"/>
      <c r="C556" s="197"/>
      <c r="D556" s="198"/>
      <c r="E556" s="199"/>
      <c r="F556" s="200"/>
      <c r="G556" s="201"/>
      <c r="H556" s="292"/>
      <c r="I556" s="305">
        <f>RMDF!I556</f>
        <v>0</v>
      </c>
      <c r="J556" s="305" t="str">
        <f>IF(I556=ProductCode!$B$30,"PDReclPost",IF(OR(I556=ProductCode!$C$30,I556=ProductCode!$E$30,I556=ProductCode!$G$30),"PDPreCon",IF(OR(I556=ProductCode!$D$30,I556=ProductCode!$F$30),"PDNotReclPost","")))</f>
        <v/>
      </c>
      <c r="K556" s="305" t="str">
        <f t="shared" si="33"/>
        <v/>
      </c>
      <c r="L556" s="289"/>
      <c r="M556" s="305" t="str">
        <f t="shared" si="33"/>
        <v/>
      </c>
      <c r="N556" s="289" t="b">
        <f>AND(RMDF!N556&gt;=0, RMDF!N556&lt;=1-RMDF!L556, RMDF!N556=ROUND(RMDF!N556,4))</f>
        <v>1</v>
      </c>
      <c r="O556" s="286" t="str">
        <f>IF(P556="","",IF(I556="","",IF(LEFT(I556,13)="Reclaimed pos",RawMaterialCode!$E$569,RawMaterialCode!$E$568)))</f>
        <v>Reclaimed pre-consumer mixed fibers (RM0578)</v>
      </c>
      <c r="P556" s="295">
        <f t="shared" si="34"/>
        <v>1</v>
      </c>
      <c r="Q556" s="202"/>
      <c r="R556" s="203"/>
      <c r="S556" s="204" t="str">
        <f t="shared" si="35"/>
        <v/>
      </c>
      <c r="T556" s="281"/>
      <c r="U556" s="281"/>
      <c r="V556" s="281"/>
      <c r="W556" s="281"/>
      <c r="X556" s="317">
        <f>RMDF!X556</f>
        <v>0</v>
      </c>
      <c r="Y556" s="318" t="str">
        <f>IF(X556=0,"",_xlfn.XLOOKUP(X556,StatePicklist!$1:$1,StatePicklist!$3:$3,"NA",0))</f>
        <v/>
      </c>
      <c r="Z556" s="297" t="str">
        <f ca="1">IF(RMDF!Y556="", "", IF(ISNUMBER(MATCH(RMDF!Y556, INDIRECT(Y556), 0)), "OK", "Invalid"))</f>
        <v/>
      </c>
      <c r="AA556" s="281"/>
      <c r="AB556" s="281"/>
      <c r="AC556" s="281"/>
      <c r="AD556" s="281" t="b">
        <f>AND(RMDF!AG556&gt;=0, RMDF!AG556&lt;=1-RMDF!Z556, RMDF!AG556=ROUND(RMDF!AG556,4))</f>
        <v>1</v>
      </c>
      <c r="AE556" s="317">
        <f>RMDF!AE556</f>
        <v>0</v>
      </c>
      <c r="AF556" s="318" t="str">
        <f>IF(AE556=0,"",_xlfn.XLOOKUP(AE556,StatePicklist!$1:$1,StatePicklist!$3:$3,"NA",0))</f>
        <v/>
      </c>
      <c r="AG556" s="297" t="str">
        <f ca="1">IF(RMDF!AF556="", "", IF(ISNUMBER(MATCH(RMDF!AF556, INDIRECT(AF556), 0)), "OK", "Invalid"))</f>
        <v/>
      </c>
      <c r="AH556" s="281"/>
      <c r="AI556" s="281"/>
      <c r="AJ556" s="281"/>
      <c r="AK556" s="281" t="b">
        <f>AND(RMDF!AN556&gt;=0, RMDF!AN556&lt;=1-SUM(RMDF!Z556,RMDF!AG556), RMDF!AN556=ROUND(RMDF!AN556,4))</f>
        <v>1</v>
      </c>
      <c r="AL556" s="317">
        <f>RMDF!AL556</f>
        <v>0</v>
      </c>
      <c r="AM556" s="318" t="str">
        <f>IF(AL556=0,"",_xlfn.XLOOKUP(AL556,StatePicklist!$1:$1,StatePicklist!$3:$3,"NA",0))</f>
        <v/>
      </c>
      <c r="AN556" s="297" t="str">
        <f ca="1">IF(RMDF!AM556="", "", IF(ISNUMBER(MATCH(RMDF!AM556, INDIRECT(AM556), 0)), "OK", "Invalid"))</f>
        <v/>
      </c>
      <c r="AO556" s="281"/>
      <c r="AP556" s="281"/>
      <c r="AQ556" s="281"/>
      <c r="AR556" s="281" t="b">
        <f>AND(RMDF!AU556&gt;=0, RMDF!AU556&lt;=1-SUM(RMDF!Z556,RMDF!AG556,RMDF!AN556), RMDF!AU556=ROUND(RMDF!AU556,4))</f>
        <v>1</v>
      </c>
      <c r="AS556" s="317">
        <f>RMDF!AS556</f>
        <v>0</v>
      </c>
      <c r="AT556" s="318" t="str">
        <f>IF(AS556=0,"",_xlfn.XLOOKUP(AS556,StatePicklist!$1:$1,StatePicklist!$3:$3,"NA",0))</f>
        <v/>
      </c>
      <c r="AU556" s="297" t="str">
        <f ca="1">IF(RMDF!AT556="", "", IF(ISNUMBER(MATCH(RMDF!AT556, INDIRECT(AT556), 0)), "OK", "Invalid"))</f>
        <v/>
      </c>
      <c r="AV556" s="281"/>
      <c r="AW556" s="281"/>
      <c r="AX556" s="281"/>
      <c r="AY556" s="281" t="b">
        <f>AND(RMDF!BB556&gt;=0, RMDF!BB556&lt;=1-SUM(RMDF!Z556,RMDF!AG556,RMDF!AN556,RMDF!AU556), RMDF!BB556=ROUND(RMDF!BB556,4))</f>
        <v>1</v>
      </c>
      <c r="AZ556" s="317">
        <f>RMDF!AZ556</f>
        <v>0</v>
      </c>
      <c r="BA556" s="318" t="str">
        <f>IF(AZ556=0,"",_xlfn.XLOOKUP(AZ556,StatePicklist!$1:$1,StatePicklist!$3:$3,"NA",0))</f>
        <v/>
      </c>
      <c r="BB556" s="297" t="str">
        <f ca="1">IF(RMDF!BA556="", "", IF(ISNUMBER(MATCH(RMDF!BA556, INDIRECT(BA556), 0)), "OK", "Invalid"))</f>
        <v/>
      </c>
      <c r="BC556" s="281"/>
      <c r="BD556" s="281"/>
      <c r="BE556" s="281"/>
      <c r="BF556" s="281" t="b">
        <f>AND(RMDF!BI556&gt;=0, RMDF!BI556&lt;=1-SUM(RMDF!Z556,RMDF!AG556,RMDF!AN556,RMDF!AU556,RMDF!BB556), RMDF!BI556=ROUND(RMDF!BI556,4))</f>
        <v>1</v>
      </c>
      <c r="BG556" s="317">
        <f>RMDF!BG556</f>
        <v>0</v>
      </c>
      <c r="BH556" s="318" t="str">
        <f>IF(BG556=0,"",_xlfn.XLOOKUP(BG556,StatePicklist!$1:$1,StatePicklist!$3:$3,"NA",0))</f>
        <v/>
      </c>
      <c r="BI556" s="297" t="str">
        <f ca="1">IF(RMDF!BH556="", "", IF(ISNUMBER(MATCH(RMDF!BH556, INDIRECT(BH556), 0)), "OK", "Invalid"))</f>
        <v/>
      </c>
      <c r="BJ556" s="281"/>
      <c r="BK556" s="281"/>
      <c r="BL556" s="281"/>
      <c r="BM556" s="281" t="b">
        <f>AND(RMDF!BP556&gt;=0, RMDF!BP556&lt;=1-SUM(RMDF!Z556,RMDF!AG556,RMDF!AN556,RMDF!AU556,RMDF!BB556,RMDF!BI556), RMDF!BP556=ROUND(RMDF!BP556,4))</f>
        <v>1</v>
      </c>
      <c r="BN556" s="317">
        <f>RMDF!BN556</f>
        <v>0</v>
      </c>
      <c r="BO556" s="318" t="str">
        <f>IF(BN556=0,"",_xlfn.XLOOKUP(BN556,StatePicklist!$1:$1,StatePicklist!$3:$3,"NA",0))</f>
        <v/>
      </c>
      <c r="BP556" s="297" t="str">
        <f ca="1">IF(RMDF!BO556="", "", IF(ISNUMBER(MATCH(RMDF!BO556, INDIRECT(BO556), 0)), "OK", "Invalid"))</f>
        <v/>
      </c>
      <c r="BQ556" s="281"/>
      <c r="BR556" s="281"/>
      <c r="BS556" s="281"/>
      <c r="BT556" s="281" t="b">
        <f>AND(RMDF!BW556&gt;=0, RMDF!BW556&lt;=1-SUM(RMDF!Z556,RMDF!AG556,RMDF!AN556,RMDF!AU556,RMDF!BB556,RMDF!BI556,RMDF!BP556), RMDF!BW556=ROUND(RMDF!BW556,4))</f>
        <v>1</v>
      </c>
      <c r="BU556" s="317">
        <f>RMDF!BU556</f>
        <v>0</v>
      </c>
      <c r="BV556" s="318" t="str">
        <f>IF(BU556=0,"",_xlfn.XLOOKUP(BU556,StatePicklist!$1:$1,StatePicklist!$3:$3,"NA",0))</f>
        <v/>
      </c>
      <c r="BW556" s="297" t="str">
        <f ca="1">IF(RMDF!BV556="", "", IF(ISNUMBER(MATCH(RMDF!BV556, INDIRECT(BV556), 0)), "OK", "Invalid"))</f>
        <v/>
      </c>
      <c r="BX556" s="281"/>
      <c r="BY556" s="281"/>
      <c r="BZ556" s="281"/>
      <c r="CA556" s="281" t="b">
        <f>AND(RMDF!CD556&gt;=0, RMDF!CD556&lt;=1-SUM(RMDF!Z556,RMDF!AG556,RMDF!AN556,RMDF!AU556,RMDF!BB556,RMDF!BI556,RMDF!BP556,RMDF!BW556), RMDF!CD556=ROUND(RMDF!CD556,4))</f>
        <v>1</v>
      </c>
      <c r="CB556" s="317">
        <f>RMDF!CB556</f>
        <v>0</v>
      </c>
      <c r="CC556" s="318" t="str">
        <f>IF(CB556=0,"",_xlfn.XLOOKUP(CB556,StatePicklist!$1:$1,StatePicklist!$3:$3,"NA",0))</f>
        <v/>
      </c>
      <c r="CD556" s="297" t="str">
        <f ca="1">IF(RMDF!CC556="", "", IF(ISNUMBER(MATCH(RMDF!CC556, INDIRECT(CC556), 0)), "OK", "Invalid"))</f>
        <v/>
      </c>
      <c r="CE556" s="281"/>
      <c r="CF556" s="281"/>
      <c r="CG556" s="281"/>
      <c r="CH556" s="281" t="b">
        <f>AND(RMDF!CK556&gt;=0, RMDF!CK556&lt;=1-SUM(RMDF!Z556,RMDF!AG556,RMDF!AN556,RMDF!AU556,RMDF!BB556,RMDF!BI556,RMDF!BP556,RMDF!BW556,RMDF!CD556), RMDF!CK556=ROUND(RMDF!CK556,4))</f>
        <v>1</v>
      </c>
      <c r="CI556" s="317">
        <f>RMDF!CI556</f>
        <v>0</v>
      </c>
      <c r="CJ556" s="318" t="str">
        <f>IF(CI556=0,"",_xlfn.XLOOKUP(CI556,StatePicklist!$1:$1,StatePicklist!$3:$3,"NA",0))</f>
        <v/>
      </c>
      <c r="CK556" s="297" t="str">
        <f ca="1">IF(RMDF!CJ556="", "", IF(ISNUMBER(MATCH(RMDF!CJ556, INDIRECT(CJ556), 0)), "OK", "Invalid"))</f>
        <v/>
      </c>
      <c r="CL556" s="281"/>
      <c r="CM556" s="281"/>
      <c r="CN556" s="281"/>
      <c r="CO556" s="281" t="b">
        <f>AND(RMDF!CR556&gt;=0, RMDF!CR556&lt;=1-SUM(RMDF!Z556,RMDF!AG556,RMDF!AN556,RMDF!AU556,RMDF!BB556,RMDF!BI556,RMDF!BP556,RMDF!BW556,RMDF!CD556,RMDF!CK556), RMDF!CR556=ROUND(RMDF!CR556,4))</f>
        <v>1</v>
      </c>
      <c r="CP556" s="317">
        <f>RMDF!CP556</f>
        <v>0</v>
      </c>
      <c r="CQ556" s="318" t="str">
        <f>IF(CP556=0,"",_xlfn.XLOOKUP(CP556,StatePicklist!$1:$1,StatePicklist!$3:$3,"NA",0))</f>
        <v/>
      </c>
      <c r="CR556" s="297" t="str">
        <f ca="1">IF(RMDF!CQ556="", "", IF(ISNUMBER(MATCH(RMDF!CQ556, INDIRECT(CQ556), 0)), "OK", "Invalid"))</f>
        <v/>
      </c>
      <c r="CS556" s="281"/>
      <c r="CT556" s="281"/>
      <c r="CU556" s="281"/>
      <c r="CV556" s="281" t="b">
        <f>AND(RMDF!CY556&gt;=0, RMDF!CY556&lt;=1-SUM(RMDF!Z556,RMDF!AG556,RMDF!AN556,RMDF!AU556,RMDF!BB556,RMDF!BI556,RMDF!BP556,RMDF!BW556,RMDF!CD556,RMDF!CK556,RMDF!CR556), RMDF!CY556=ROUND(RMDF!CY556,4))</f>
        <v>1</v>
      </c>
      <c r="CW556" s="317">
        <f>RMDF!CW556</f>
        <v>0</v>
      </c>
      <c r="CX556" s="318" t="str">
        <f>IF(CW556=0,"",_xlfn.XLOOKUP(CW556,StatePicklist!$1:$1,StatePicklist!$3:$3,"NA",0))</f>
        <v/>
      </c>
      <c r="CY556" s="297" t="str">
        <f ca="1">IF(RMDF!CX556="", "", IF(ISNUMBER(MATCH(RMDF!CX556, INDIRECT(CX556), 0)), "OK", "Invalid"))</f>
        <v/>
      </c>
      <c r="CZ556" s="281"/>
      <c r="DA556" s="281"/>
      <c r="DB556" s="281"/>
      <c r="DC556" s="281" t="b">
        <f>AND(RMDF!DF556&gt;=0, RMDF!DF556&lt;=1-SUM(RMDF!Z556,RMDF!AG556,RMDF!AN556,RMDF!AU556,RMDF!BB556,RMDF!BI556,RMDF!BP556,RMDF!BW556,RMDF!CD556,RMDF!CK556,RMDF!CR556,RMDF!CY556), RMDF!DF556=ROUND(RMDF!DF556,4))</f>
        <v>1</v>
      </c>
      <c r="DD556" s="317">
        <f>RMDF!DD556</f>
        <v>0</v>
      </c>
      <c r="DE556" s="318" t="str">
        <f>IF(DD556=0,"",_xlfn.XLOOKUP(DD556,StatePicklist!$1:$1,StatePicklist!$3:$3,"NA",0))</f>
        <v/>
      </c>
      <c r="DF556" s="297" t="str">
        <f ca="1">IF(RMDF!DE556="", "", IF(ISNUMBER(MATCH(RMDF!DE556, INDIRECT(DE556), 0)), "OK", "Invalid"))</f>
        <v/>
      </c>
      <c r="DG556" s="281"/>
      <c r="DH556" s="281"/>
      <c r="DI556" s="281"/>
      <c r="DJ556" s="281" t="b">
        <f>AND(RMDF!DM556&gt;=0, RMDF!DM556&lt;=1-SUM(RMDF!Z556,RMDF!AG556,RMDF!AN556,RMDF!AU556,RMDF!BB556,RMDF!BI556,RMDF!BP556,RMDF!BW556,RMDF!CD556,RMDF!CK556,RMDF!CR556,RMDF!CY556,RMDF!DF556), RMDF!DM556=ROUND(RMDF!DM556,4))</f>
        <v>1</v>
      </c>
      <c r="DK556" s="317">
        <f>RMDF!DK556</f>
        <v>0</v>
      </c>
      <c r="DL556" s="318" t="str">
        <f>IF(DK556=0,"",_xlfn.XLOOKUP(DK556,StatePicklist!$1:$1,StatePicklist!$3:$3,"NA",0))</f>
        <v/>
      </c>
      <c r="DM556" s="297" t="str">
        <f ca="1">IF(RMDF!DL556="", "", IF(ISNUMBER(MATCH(RMDF!DL556, INDIRECT(DL556), 0)), "OK", "Invalid"))</f>
        <v/>
      </c>
      <c r="DN556" s="281"/>
      <c r="DO556" s="281"/>
      <c r="DP556" s="281"/>
      <c r="DQ556" s="281" t="b">
        <f>AND(RMDF!DT556&gt;=0, RMDF!DT556&lt;=1-SUM(RMDF!Z556,RMDF!AG556,RMDF!AN556,RMDF!AU556,RMDF!BB556,RMDF!BI556,RMDF!BP556,RMDF!BW556,RMDF!CD556,RMDF!CK556,RMDF!CR556,RMDF!CY556,RMDF!DF556,RMDF!DM556), RMDF!DT556=ROUND(RMDF!DT556,4))</f>
        <v>1</v>
      </c>
      <c r="DR556" s="317">
        <f>RMDF!DR556</f>
        <v>0</v>
      </c>
      <c r="DS556" s="318" t="str">
        <f>IF(DR556=0,"",_xlfn.XLOOKUP(DR556,StatePicklist!$1:$1,StatePicklist!$3:$3,"NA",0))</f>
        <v/>
      </c>
      <c r="DT556" s="297" t="str">
        <f ca="1">IF(RMDF!DS556="", "", IF(ISNUMBER(MATCH(RMDF!DS556, INDIRECT(DS556), 0)), "OK", "Invalid"))</f>
        <v/>
      </c>
      <c r="DU556" s="281"/>
      <c r="DV556" s="281"/>
      <c r="DW556" s="281"/>
      <c r="DX556" s="281" t="b">
        <f>AND(RMDF!EA556&gt;=0, RMDF!EA556&lt;=1-SUM(RMDF!Z556,RMDF!AG556,RMDF!AN556,RMDF!AU556,RMDF!BB556,RMDF!BI556,RMDF!BP556,RMDF!BW556,RMDF!CD556,RMDF!CK556,RMDF!CR556,RMDF!CY556,RMDF!DF556,RMDF!DM556,RMDF!DT556), RMDF!EA556=ROUND(RMDF!EA556,4))</f>
        <v>1</v>
      </c>
      <c r="DY556" s="317">
        <f>RMDF!DY556</f>
        <v>0</v>
      </c>
      <c r="DZ556" s="318" t="str">
        <f>IF(DY556=0,"",_xlfn.XLOOKUP(DY556,StatePicklist!$1:$1,StatePicklist!$3:$3,"NA",0))</f>
        <v/>
      </c>
      <c r="EA556" s="297" t="str">
        <f ca="1">IF(RMDF!DZ556="", "", IF(ISNUMBER(MATCH(RMDF!DZ556, INDIRECT(DZ556), 0)), "OK", "Invalid"))</f>
        <v/>
      </c>
      <c r="EB556" s="281"/>
      <c r="EC556" s="281"/>
      <c r="ED556" s="281"/>
      <c r="EE556" s="281" t="b">
        <f>AND(RMDF!EH556&gt;=0, RMDF!EH556&lt;=1-SUM(RMDF!Z556,RMDF!AG556,RMDF!AN556,RMDF!AU556,RMDF!BB556,RMDF!BI556,RMDF!BP556,RMDF!BW556,RMDF!CD556,RMDF!CK556,RMDF!CR556,RMDF!CY556,RMDF!DF556,RMDF!DM556,RMDF!DT556,RMDF!EA556), RMDF!EH556=ROUND(RMDF!EH556,4))</f>
        <v>1</v>
      </c>
      <c r="EF556" s="317">
        <f>RMDF!EF556</f>
        <v>0</v>
      </c>
      <c r="EG556" s="318" t="str">
        <f>IF(EF556=0,"",_xlfn.XLOOKUP(EF556,StatePicklist!$1:$1,StatePicklist!$3:$3,"NA",0))</f>
        <v/>
      </c>
      <c r="EH556" s="297" t="str">
        <f ca="1">IF(RMDF!EG556="", "", IF(ISNUMBER(MATCH(RMDF!EG556, INDIRECT(EG556), 0)), "OK", "Invalid"))</f>
        <v/>
      </c>
      <c r="EI556" s="281"/>
      <c r="EJ556" s="281"/>
      <c r="EK556" s="281"/>
      <c r="EL556" s="281" t="b">
        <f>AND(RMDF!EO556&gt;=0, RMDF!EO556&lt;=1-SUM(RMDF!Z556,RMDF!AG556,RMDF!AN556,RMDF!AU556,RMDF!BB556,RMDF!BI556,RMDF!BP556,RMDF!BW556,RMDF!CD556,RMDF!CK556,RMDF!CR556,RMDF!CY556,RMDF!DF556,RMDF!DM556,RMDF!DT556,RMDF!EA556,RMDF!EH556), RMDF!EO556=ROUND(RMDF!EO556,4))</f>
        <v>1</v>
      </c>
      <c r="EM556" s="317">
        <f>RMDF!EM556</f>
        <v>0</v>
      </c>
      <c r="EN556" s="318" t="str">
        <f>IF(EM556=0,"",_xlfn.XLOOKUP(EM556,StatePicklist!$1:$1,StatePicklist!$3:$3,"NA",0))</f>
        <v/>
      </c>
      <c r="EO556" s="297" t="str">
        <f ca="1">IF(RMDF!EN556="", "", IF(ISNUMBER(MATCH(RMDF!EN556, INDIRECT(EN556), 0)), "OK", "Invalid"))</f>
        <v/>
      </c>
      <c r="EP556" s="281"/>
      <c r="EQ556" s="281"/>
      <c r="ER556" s="281"/>
      <c r="ES556" s="281" t="b">
        <f>AND(RMDF!EV556&gt;=0, RMDF!EV556&lt;=1-SUM(RMDF!Z556,RMDF!AG556,RMDF!AN556,RMDF!AU556,RMDF!BB556,RMDF!BI556,RMDF!BP556,RMDF!BW556,RMDF!CD556,RMDF!CK556,RMDF!CR556,RMDF!CY556,RMDF!DF556,RMDF!DM556,RMDF!DT556,RMDF!EA556,RMDF!EH556,RMDF!EO556), RMDF!EV556=ROUND(RMDF!EV556,4))</f>
        <v>1</v>
      </c>
      <c r="ET556" s="317">
        <f>RMDF!ET556</f>
        <v>0</v>
      </c>
      <c r="EU556" s="318" t="str">
        <f>IF(ET556=0,"",_xlfn.XLOOKUP(ET556,StatePicklist!$1:$1,StatePicklist!$3:$3,"NA",0))</f>
        <v/>
      </c>
      <c r="EV556" s="297" t="str">
        <f ca="1">IF(RMDF!EU556="", "", IF(ISNUMBER(MATCH(RMDF!EU556, INDIRECT(EU556), 0)), "OK", "Invalid"))</f>
        <v/>
      </c>
      <c r="EW556" s="281"/>
      <c r="EX556" s="281"/>
      <c r="EY556" s="281"/>
      <c r="EZ556" s="281" t="b">
        <f>AND(RMDF!FC556&gt;=0, RMDF!FC556&lt;=1-SUM(RMDF!Z556,RMDF!AG556,RMDF!AN556,RMDF!AU556,RMDF!BB556,RMDF!BI556,RMDF!BP556,RMDF!BW556,RMDF!CD556,RMDF!CK556,RMDF!CR556,RMDF!CY556,RMDF!DF556,RMDF!DM556,RMDF!DT556,RMDF!EA556,RMDF!EH556,RMDF!EO556,RMDF!EV556), RMDF!FC556=ROUND(RMDF!FC556,4))</f>
        <v>1</v>
      </c>
      <c r="FA556" s="317">
        <f>RMDF!FA556</f>
        <v>0</v>
      </c>
      <c r="FB556" s="318" t="str">
        <f>IF(FA556=0,"",_xlfn.XLOOKUP(FA556,StatePicklist!$1:$1,StatePicklist!$3:$3,"NA",0))</f>
        <v/>
      </c>
      <c r="FC556" s="297" t="str">
        <f ca="1">IF(RMDF!FB556="", "", IF(ISNUMBER(MATCH(RMDF!FB556, INDIRECT(FB556), 0)), "OK", "Invalid"))</f>
        <v/>
      </c>
    </row>
    <row r="557" spans="1:159" s="205" customFormat="1" ht="39.9" customHeight="1" x14ac:dyDescent="0.25">
      <c r="A557" s="206"/>
      <c r="B557" s="196"/>
      <c r="C557" s="197"/>
      <c r="D557" s="198"/>
      <c r="E557" s="199"/>
      <c r="F557" s="200"/>
      <c r="G557" s="201"/>
      <c r="H557" s="292"/>
      <c r="I557" s="305">
        <f>RMDF!I557</f>
        <v>0</v>
      </c>
      <c r="J557" s="305" t="str">
        <f>IF(I557=ProductCode!$B$30,"PDReclPost",IF(OR(I557=ProductCode!$C$30,I557=ProductCode!$E$30,I557=ProductCode!$G$30),"PDPreCon",IF(OR(I557=ProductCode!$D$30,I557=ProductCode!$F$30),"PDNotReclPost","")))</f>
        <v/>
      </c>
      <c r="K557" s="305" t="str">
        <f t="shared" si="33"/>
        <v/>
      </c>
      <c r="L557" s="289"/>
      <c r="M557" s="305" t="str">
        <f t="shared" si="33"/>
        <v/>
      </c>
      <c r="N557" s="289" t="b">
        <f>AND(RMDF!N557&gt;=0, RMDF!N557&lt;=1-RMDF!L557, RMDF!N557=ROUND(RMDF!N557,4))</f>
        <v>1</v>
      </c>
      <c r="O557" s="286" t="str">
        <f>IF(P557="","",IF(I557="","",IF(LEFT(I557,13)="Reclaimed pos",RawMaterialCode!$E$569,RawMaterialCode!$E$568)))</f>
        <v>Reclaimed pre-consumer mixed fibers (RM0578)</v>
      </c>
      <c r="P557" s="295">
        <f t="shared" si="34"/>
        <v>1</v>
      </c>
      <c r="Q557" s="202"/>
      <c r="R557" s="203"/>
      <c r="S557" s="204" t="str">
        <f t="shared" si="35"/>
        <v/>
      </c>
      <c r="T557" s="281"/>
      <c r="U557" s="281"/>
      <c r="V557" s="281"/>
      <c r="W557" s="281"/>
      <c r="X557" s="317">
        <f>RMDF!X557</f>
        <v>0</v>
      </c>
      <c r="Y557" s="318" t="str">
        <f>IF(X557=0,"",_xlfn.XLOOKUP(X557,StatePicklist!$1:$1,StatePicklist!$3:$3,"NA",0))</f>
        <v/>
      </c>
      <c r="Z557" s="297" t="str">
        <f ca="1">IF(RMDF!Y557="", "", IF(ISNUMBER(MATCH(RMDF!Y557, INDIRECT(Y557), 0)), "OK", "Invalid"))</f>
        <v/>
      </c>
      <c r="AA557" s="281"/>
      <c r="AB557" s="281"/>
      <c r="AC557" s="281"/>
      <c r="AD557" s="281" t="b">
        <f>AND(RMDF!AG557&gt;=0, RMDF!AG557&lt;=1-RMDF!Z557, RMDF!AG557=ROUND(RMDF!AG557,4))</f>
        <v>1</v>
      </c>
      <c r="AE557" s="317">
        <f>RMDF!AE557</f>
        <v>0</v>
      </c>
      <c r="AF557" s="318" t="str">
        <f>IF(AE557=0,"",_xlfn.XLOOKUP(AE557,StatePicklist!$1:$1,StatePicklist!$3:$3,"NA",0))</f>
        <v/>
      </c>
      <c r="AG557" s="297" t="str">
        <f ca="1">IF(RMDF!AF557="", "", IF(ISNUMBER(MATCH(RMDF!AF557, INDIRECT(AF557), 0)), "OK", "Invalid"))</f>
        <v/>
      </c>
      <c r="AH557" s="281"/>
      <c r="AI557" s="281"/>
      <c r="AJ557" s="281"/>
      <c r="AK557" s="281" t="b">
        <f>AND(RMDF!AN557&gt;=0, RMDF!AN557&lt;=1-SUM(RMDF!Z557,RMDF!AG557), RMDF!AN557=ROUND(RMDF!AN557,4))</f>
        <v>1</v>
      </c>
      <c r="AL557" s="317">
        <f>RMDF!AL557</f>
        <v>0</v>
      </c>
      <c r="AM557" s="318" t="str">
        <f>IF(AL557=0,"",_xlfn.XLOOKUP(AL557,StatePicklist!$1:$1,StatePicklist!$3:$3,"NA",0))</f>
        <v/>
      </c>
      <c r="AN557" s="297" t="str">
        <f ca="1">IF(RMDF!AM557="", "", IF(ISNUMBER(MATCH(RMDF!AM557, INDIRECT(AM557), 0)), "OK", "Invalid"))</f>
        <v/>
      </c>
      <c r="AO557" s="281"/>
      <c r="AP557" s="281"/>
      <c r="AQ557" s="281"/>
      <c r="AR557" s="281" t="b">
        <f>AND(RMDF!AU557&gt;=0, RMDF!AU557&lt;=1-SUM(RMDF!Z557,RMDF!AG557,RMDF!AN557), RMDF!AU557=ROUND(RMDF!AU557,4))</f>
        <v>1</v>
      </c>
      <c r="AS557" s="317">
        <f>RMDF!AS557</f>
        <v>0</v>
      </c>
      <c r="AT557" s="318" t="str">
        <f>IF(AS557=0,"",_xlfn.XLOOKUP(AS557,StatePicklist!$1:$1,StatePicklist!$3:$3,"NA",0))</f>
        <v/>
      </c>
      <c r="AU557" s="297" t="str">
        <f ca="1">IF(RMDF!AT557="", "", IF(ISNUMBER(MATCH(RMDF!AT557, INDIRECT(AT557), 0)), "OK", "Invalid"))</f>
        <v/>
      </c>
      <c r="AV557" s="281"/>
      <c r="AW557" s="281"/>
      <c r="AX557" s="281"/>
      <c r="AY557" s="281" t="b">
        <f>AND(RMDF!BB557&gt;=0, RMDF!BB557&lt;=1-SUM(RMDF!Z557,RMDF!AG557,RMDF!AN557,RMDF!AU557), RMDF!BB557=ROUND(RMDF!BB557,4))</f>
        <v>1</v>
      </c>
      <c r="AZ557" s="317">
        <f>RMDF!AZ557</f>
        <v>0</v>
      </c>
      <c r="BA557" s="318" t="str">
        <f>IF(AZ557=0,"",_xlfn.XLOOKUP(AZ557,StatePicklist!$1:$1,StatePicklist!$3:$3,"NA",0))</f>
        <v/>
      </c>
      <c r="BB557" s="297" t="str">
        <f ca="1">IF(RMDF!BA557="", "", IF(ISNUMBER(MATCH(RMDF!BA557, INDIRECT(BA557), 0)), "OK", "Invalid"))</f>
        <v/>
      </c>
      <c r="BC557" s="281"/>
      <c r="BD557" s="281"/>
      <c r="BE557" s="281"/>
      <c r="BF557" s="281" t="b">
        <f>AND(RMDF!BI557&gt;=0, RMDF!BI557&lt;=1-SUM(RMDF!Z557,RMDF!AG557,RMDF!AN557,RMDF!AU557,RMDF!BB557), RMDF!BI557=ROUND(RMDF!BI557,4))</f>
        <v>1</v>
      </c>
      <c r="BG557" s="317">
        <f>RMDF!BG557</f>
        <v>0</v>
      </c>
      <c r="BH557" s="318" t="str">
        <f>IF(BG557=0,"",_xlfn.XLOOKUP(BG557,StatePicklist!$1:$1,StatePicklist!$3:$3,"NA",0))</f>
        <v/>
      </c>
      <c r="BI557" s="297" t="str">
        <f ca="1">IF(RMDF!BH557="", "", IF(ISNUMBER(MATCH(RMDF!BH557, INDIRECT(BH557), 0)), "OK", "Invalid"))</f>
        <v/>
      </c>
      <c r="BJ557" s="281"/>
      <c r="BK557" s="281"/>
      <c r="BL557" s="281"/>
      <c r="BM557" s="281" t="b">
        <f>AND(RMDF!BP557&gt;=0, RMDF!BP557&lt;=1-SUM(RMDF!Z557,RMDF!AG557,RMDF!AN557,RMDF!AU557,RMDF!BB557,RMDF!BI557), RMDF!BP557=ROUND(RMDF!BP557,4))</f>
        <v>1</v>
      </c>
      <c r="BN557" s="317">
        <f>RMDF!BN557</f>
        <v>0</v>
      </c>
      <c r="BO557" s="318" t="str">
        <f>IF(BN557=0,"",_xlfn.XLOOKUP(BN557,StatePicklist!$1:$1,StatePicklist!$3:$3,"NA",0))</f>
        <v/>
      </c>
      <c r="BP557" s="297" t="str">
        <f ca="1">IF(RMDF!BO557="", "", IF(ISNUMBER(MATCH(RMDF!BO557, INDIRECT(BO557), 0)), "OK", "Invalid"))</f>
        <v/>
      </c>
      <c r="BQ557" s="281"/>
      <c r="BR557" s="281"/>
      <c r="BS557" s="281"/>
      <c r="BT557" s="281" t="b">
        <f>AND(RMDF!BW557&gt;=0, RMDF!BW557&lt;=1-SUM(RMDF!Z557,RMDF!AG557,RMDF!AN557,RMDF!AU557,RMDF!BB557,RMDF!BI557,RMDF!BP557), RMDF!BW557=ROUND(RMDF!BW557,4))</f>
        <v>1</v>
      </c>
      <c r="BU557" s="317">
        <f>RMDF!BU557</f>
        <v>0</v>
      </c>
      <c r="BV557" s="318" t="str">
        <f>IF(BU557=0,"",_xlfn.XLOOKUP(BU557,StatePicklist!$1:$1,StatePicklist!$3:$3,"NA",0))</f>
        <v/>
      </c>
      <c r="BW557" s="297" t="str">
        <f ca="1">IF(RMDF!BV557="", "", IF(ISNUMBER(MATCH(RMDF!BV557, INDIRECT(BV557), 0)), "OK", "Invalid"))</f>
        <v/>
      </c>
      <c r="BX557" s="281"/>
      <c r="BY557" s="281"/>
      <c r="BZ557" s="281"/>
      <c r="CA557" s="281" t="b">
        <f>AND(RMDF!CD557&gt;=0, RMDF!CD557&lt;=1-SUM(RMDF!Z557,RMDF!AG557,RMDF!AN557,RMDF!AU557,RMDF!BB557,RMDF!BI557,RMDF!BP557,RMDF!BW557), RMDF!CD557=ROUND(RMDF!CD557,4))</f>
        <v>1</v>
      </c>
      <c r="CB557" s="317">
        <f>RMDF!CB557</f>
        <v>0</v>
      </c>
      <c r="CC557" s="318" t="str">
        <f>IF(CB557=0,"",_xlfn.XLOOKUP(CB557,StatePicklist!$1:$1,StatePicklist!$3:$3,"NA",0))</f>
        <v/>
      </c>
      <c r="CD557" s="297" t="str">
        <f ca="1">IF(RMDF!CC557="", "", IF(ISNUMBER(MATCH(RMDF!CC557, INDIRECT(CC557), 0)), "OK", "Invalid"))</f>
        <v/>
      </c>
      <c r="CE557" s="281"/>
      <c r="CF557" s="281"/>
      <c r="CG557" s="281"/>
      <c r="CH557" s="281" t="b">
        <f>AND(RMDF!CK557&gt;=0, RMDF!CK557&lt;=1-SUM(RMDF!Z557,RMDF!AG557,RMDF!AN557,RMDF!AU557,RMDF!BB557,RMDF!BI557,RMDF!BP557,RMDF!BW557,RMDF!CD557), RMDF!CK557=ROUND(RMDF!CK557,4))</f>
        <v>1</v>
      </c>
      <c r="CI557" s="317">
        <f>RMDF!CI557</f>
        <v>0</v>
      </c>
      <c r="CJ557" s="318" t="str">
        <f>IF(CI557=0,"",_xlfn.XLOOKUP(CI557,StatePicklist!$1:$1,StatePicklist!$3:$3,"NA",0))</f>
        <v/>
      </c>
      <c r="CK557" s="297" t="str">
        <f ca="1">IF(RMDF!CJ557="", "", IF(ISNUMBER(MATCH(RMDF!CJ557, INDIRECT(CJ557), 0)), "OK", "Invalid"))</f>
        <v/>
      </c>
      <c r="CL557" s="281"/>
      <c r="CM557" s="281"/>
      <c r="CN557" s="281"/>
      <c r="CO557" s="281" t="b">
        <f>AND(RMDF!CR557&gt;=0, RMDF!CR557&lt;=1-SUM(RMDF!Z557,RMDF!AG557,RMDF!AN557,RMDF!AU557,RMDF!BB557,RMDF!BI557,RMDF!BP557,RMDF!BW557,RMDF!CD557,RMDF!CK557), RMDF!CR557=ROUND(RMDF!CR557,4))</f>
        <v>1</v>
      </c>
      <c r="CP557" s="317">
        <f>RMDF!CP557</f>
        <v>0</v>
      </c>
      <c r="CQ557" s="318" t="str">
        <f>IF(CP557=0,"",_xlfn.XLOOKUP(CP557,StatePicklist!$1:$1,StatePicklist!$3:$3,"NA",0))</f>
        <v/>
      </c>
      <c r="CR557" s="297" t="str">
        <f ca="1">IF(RMDF!CQ557="", "", IF(ISNUMBER(MATCH(RMDF!CQ557, INDIRECT(CQ557), 0)), "OK", "Invalid"))</f>
        <v/>
      </c>
      <c r="CS557" s="281"/>
      <c r="CT557" s="281"/>
      <c r="CU557" s="281"/>
      <c r="CV557" s="281" t="b">
        <f>AND(RMDF!CY557&gt;=0, RMDF!CY557&lt;=1-SUM(RMDF!Z557,RMDF!AG557,RMDF!AN557,RMDF!AU557,RMDF!BB557,RMDF!BI557,RMDF!BP557,RMDF!BW557,RMDF!CD557,RMDF!CK557,RMDF!CR557), RMDF!CY557=ROUND(RMDF!CY557,4))</f>
        <v>1</v>
      </c>
      <c r="CW557" s="317">
        <f>RMDF!CW557</f>
        <v>0</v>
      </c>
      <c r="CX557" s="318" t="str">
        <f>IF(CW557=0,"",_xlfn.XLOOKUP(CW557,StatePicklist!$1:$1,StatePicklist!$3:$3,"NA",0))</f>
        <v/>
      </c>
      <c r="CY557" s="297" t="str">
        <f ca="1">IF(RMDF!CX557="", "", IF(ISNUMBER(MATCH(RMDF!CX557, INDIRECT(CX557), 0)), "OK", "Invalid"))</f>
        <v/>
      </c>
      <c r="CZ557" s="281"/>
      <c r="DA557" s="281"/>
      <c r="DB557" s="281"/>
      <c r="DC557" s="281" t="b">
        <f>AND(RMDF!DF557&gt;=0, RMDF!DF557&lt;=1-SUM(RMDF!Z557,RMDF!AG557,RMDF!AN557,RMDF!AU557,RMDF!BB557,RMDF!BI557,RMDF!BP557,RMDF!BW557,RMDF!CD557,RMDF!CK557,RMDF!CR557,RMDF!CY557), RMDF!DF557=ROUND(RMDF!DF557,4))</f>
        <v>1</v>
      </c>
      <c r="DD557" s="317">
        <f>RMDF!DD557</f>
        <v>0</v>
      </c>
      <c r="DE557" s="318" t="str">
        <f>IF(DD557=0,"",_xlfn.XLOOKUP(DD557,StatePicklist!$1:$1,StatePicklist!$3:$3,"NA",0))</f>
        <v/>
      </c>
      <c r="DF557" s="297" t="str">
        <f ca="1">IF(RMDF!DE557="", "", IF(ISNUMBER(MATCH(RMDF!DE557, INDIRECT(DE557), 0)), "OK", "Invalid"))</f>
        <v/>
      </c>
      <c r="DG557" s="281"/>
      <c r="DH557" s="281"/>
      <c r="DI557" s="281"/>
      <c r="DJ557" s="281" t="b">
        <f>AND(RMDF!DM557&gt;=0, RMDF!DM557&lt;=1-SUM(RMDF!Z557,RMDF!AG557,RMDF!AN557,RMDF!AU557,RMDF!BB557,RMDF!BI557,RMDF!BP557,RMDF!BW557,RMDF!CD557,RMDF!CK557,RMDF!CR557,RMDF!CY557,RMDF!DF557), RMDF!DM557=ROUND(RMDF!DM557,4))</f>
        <v>1</v>
      </c>
      <c r="DK557" s="317">
        <f>RMDF!DK557</f>
        <v>0</v>
      </c>
      <c r="DL557" s="318" t="str">
        <f>IF(DK557=0,"",_xlfn.XLOOKUP(DK557,StatePicklist!$1:$1,StatePicklist!$3:$3,"NA",0))</f>
        <v/>
      </c>
      <c r="DM557" s="297" t="str">
        <f ca="1">IF(RMDF!DL557="", "", IF(ISNUMBER(MATCH(RMDF!DL557, INDIRECT(DL557), 0)), "OK", "Invalid"))</f>
        <v/>
      </c>
      <c r="DN557" s="281"/>
      <c r="DO557" s="281"/>
      <c r="DP557" s="281"/>
      <c r="DQ557" s="281" t="b">
        <f>AND(RMDF!DT557&gt;=0, RMDF!DT557&lt;=1-SUM(RMDF!Z557,RMDF!AG557,RMDF!AN557,RMDF!AU557,RMDF!BB557,RMDF!BI557,RMDF!BP557,RMDF!BW557,RMDF!CD557,RMDF!CK557,RMDF!CR557,RMDF!CY557,RMDF!DF557,RMDF!DM557), RMDF!DT557=ROUND(RMDF!DT557,4))</f>
        <v>1</v>
      </c>
      <c r="DR557" s="317">
        <f>RMDF!DR557</f>
        <v>0</v>
      </c>
      <c r="DS557" s="318" t="str">
        <f>IF(DR557=0,"",_xlfn.XLOOKUP(DR557,StatePicklist!$1:$1,StatePicklist!$3:$3,"NA",0))</f>
        <v/>
      </c>
      <c r="DT557" s="297" t="str">
        <f ca="1">IF(RMDF!DS557="", "", IF(ISNUMBER(MATCH(RMDF!DS557, INDIRECT(DS557), 0)), "OK", "Invalid"))</f>
        <v/>
      </c>
      <c r="DU557" s="281"/>
      <c r="DV557" s="281"/>
      <c r="DW557" s="281"/>
      <c r="DX557" s="281" t="b">
        <f>AND(RMDF!EA557&gt;=0, RMDF!EA557&lt;=1-SUM(RMDF!Z557,RMDF!AG557,RMDF!AN557,RMDF!AU557,RMDF!BB557,RMDF!BI557,RMDF!BP557,RMDF!BW557,RMDF!CD557,RMDF!CK557,RMDF!CR557,RMDF!CY557,RMDF!DF557,RMDF!DM557,RMDF!DT557), RMDF!EA557=ROUND(RMDF!EA557,4))</f>
        <v>1</v>
      </c>
      <c r="DY557" s="317">
        <f>RMDF!DY557</f>
        <v>0</v>
      </c>
      <c r="DZ557" s="318" t="str">
        <f>IF(DY557=0,"",_xlfn.XLOOKUP(DY557,StatePicklist!$1:$1,StatePicklist!$3:$3,"NA",0))</f>
        <v/>
      </c>
      <c r="EA557" s="297" t="str">
        <f ca="1">IF(RMDF!DZ557="", "", IF(ISNUMBER(MATCH(RMDF!DZ557, INDIRECT(DZ557), 0)), "OK", "Invalid"))</f>
        <v/>
      </c>
      <c r="EB557" s="281"/>
      <c r="EC557" s="281"/>
      <c r="ED557" s="281"/>
      <c r="EE557" s="281" t="b">
        <f>AND(RMDF!EH557&gt;=0, RMDF!EH557&lt;=1-SUM(RMDF!Z557,RMDF!AG557,RMDF!AN557,RMDF!AU557,RMDF!BB557,RMDF!BI557,RMDF!BP557,RMDF!BW557,RMDF!CD557,RMDF!CK557,RMDF!CR557,RMDF!CY557,RMDF!DF557,RMDF!DM557,RMDF!DT557,RMDF!EA557), RMDF!EH557=ROUND(RMDF!EH557,4))</f>
        <v>1</v>
      </c>
      <c r="EF557" s="317">
        <f>RMDF!EF557</f>
        <v>0</v>
      </c>
      <c r="EG557" s="318" t="str">
        <f>IF(EF557=0,"",_xlfn.XLOOKUP(EF557,StatePicklist!$1:$1,StatePicklist!$3:$3,"NA",0))</f>
        <v/>
      </c>
      <c r="EH557" s="297" t="str">
        <f ca="1">IF(RMDF!EG557="", "", IF(ISNUMBER(MATCH(RMDF!EG557, INDIRECT(EG557), 0)), "OK", "Invalid"))</f>
        <v/>
      </c>
      <c r="EI557" s="281"/>
      <c r="EJ557" s="281"/>
      <c r="EK557" s="281"/>
      <c r="EL557" s="281" t="b">
        <f>AND(RMDF!EO557&gt;=0, RMDF!EO557&lt;=1-SUM(RMDF!Z557,RMDF!AG557,RMDF!AN557,RMDF!AU557,RMDF!BB557,RMDF!BI557,RMDF!BP557,RMDF!BW557,RMDF!CD557,RMDF!CK557,RMDF!CR557,RMDF!CY557,RMDF!DF557,RMDF!DM557,RMDF!DT557,RMDF!EA557,RMDF!EH557), RMDF!EO557=ROUND(RMDF!EO557,4))</f>
        <v>1</v>
      </c>
      <c r="EM557" s="317">
        <f>RMDF!EM557</f>
        <v>0</v>
      </c>
      <c r="EN557" s="318" t="str">
        <f>IF(EM557=0,"",_xlfn.XLOOKUP(EM557,StatePicklist!$1:$1,StatePicklist!$3:$3,"NA",0))</f>
        <v/>
      </c>
      <c r="EO557" s="297" t="str">
        <f ca="1">IF(RMDF!EN557="", "", IF(ISNUMBER(MATCH(RMDF!EN557, INDIRECT(EN557), 0)), "OK", "Invalid"))</f>
        <v/>
      </c>
      <c r="EP557" s="281"/>
      <c r="EQ557" s="281"/>
      <c r="ER557" s="281"/>
      <c r="ES557" s="281" t="b">
        <f>AND(RMDF!EV557&gt;=0, RMDF!EV557&lt;=1-SUM(RMDF!Z557,RMDF!AG557,RMDF!AN557,RMDF!AU557,RMDF!BB557,RMDF!BI557,RMDF!BP557,RMDF!BW557,RMDF!CD557,RMDF!CK557,RMDF!CR557,RMDF!CY557,RMDF!DF557,RMDF!DM557,RMDF!DT557,RMDF!EA557,RMDF!EH557,RMDF!EO557), RMDF!EV557=ROUND(RMDF!EV557,4))</f>
        <v>1</v>
      </c>
      <c r="ET557" s="317">
        <f>RMDF!ET557</f>
        <v>0</v>
      </c>
      <c r="EU557" s="318" t="str">
        <f>IF(ET557=0,"",_xlfn.XLOOKUP(ET557,StatePicklist!$1:$1,StatePicklist!$3:$3,"NA",0))</f>
        <v/>
      </c>
      <c r="EV557" s="297" t="str">
        <f ca="1">IF(RMDF!EU557="", "", IF(ISNUMBER(MATCH(RMDF!EU557, INDIRECT(EU557), 0)), "OK", "Invalid"))</f>
        <v/>
      </c>
      <c r="EW557" s="281"/>
      <c r="EX557" s="281"/>
      <c r="EY557" s="281"/>
      <c r="EZ557" s="281" t="b">
        <f>AND(RMDF!FC557&gt;=0, RMDF!FC557&lt;=1-SUM(RMDF!Z557,RMDF!AG557,RMDF!AN557,RMDF!AU557,RMDF!BB557,RMDF!BI557,RMDF!BP557,RMDF!BW557,RMDF!CD557,RMDF!CK557,RMDF!CR557,RMDF!CY557,RMDF!DF557,RMDF!DM557,RMDF!DT557,RMDF!EA557,RMDF!EH557,RMDF!EO557,RMDF!EV557), RMDF!FC557=ROUND(RMDF!FC557,4))</f>
        <v>1</v>
      </c>
      <c r="FA557" s="317">
        <f>RMDF!FA557</f>
        <v>0</v>
      </c>
      <c r="FB557" s="318" t="str">
        <f>IF(FA557=0,"",_xlfn.XLOOKUP(FA557,StatePicklist!$1:$1,StatePicklist!$3:$3,"NA",0))</f>
        <v/>
      </c>
      <c r="FC557" s="297" t="str">
        <f ca="1">IF(RMDF!FB557="", "", IF(ISNUMBER(MATCH(RMDF!FB557, INDIRECT(FB557), 0)), "OK", "Invalid"))</f>
        <v/>
      </c>
    </row>
    <row r="558" spans="1:159" s="205" customFormat="1" ht="39.9" customHeight="1" x14ac:dyDescent="0.25">
      <c r="A558" s="206"/>
      <c r="B558" s="196"/>
      <c r="C558" s="197"/>
      <c r="D558" s="198"/>
      <c r="E558" s="199"/>
      <c r="F558" s="200"/>
      <c r="G558" s="201"/>
      <c r="H558" s="292"/>
      <c r="I558" s="305">
        <f>RMDF!I558</f>
        <v>0</v>
      </c>
      <c r="J558" s="305" t="str">
        <f>IF(I558=ProductCode!$B$30,"PDReclPost",IF(OR(I558=ProductCode!$C$30,I558=ProductCode!$E$30,I558=ProductCode!$G$30),"PDPreCon",IF(OR(I558=ProductCode!$D$30,I558=ProductCode!$F$30),"PDNotReclPost","")))</f>
        <v/>
      </c>
      <c r="K558" s="305" t="str">
        <f t="shared" si="33"/>
        <v/>
      </c>
      <c r="L558" s="289"/>
      <c r="M558" s="305" t="str">
        <f t="shared" si="33"/>
        <v/>
      </c>
      <c r="N558" s="289" t="b">
        <f>AND(RMDF!N558&gt;=0, RMDF!N558&lt;=1-RMDF!L558, RMDF!N558=ROUND(RMDF!N558,4))</f>
        <v>1</v>
      </c>
      <c r="O558" s="286" t="str">
        <f>IF(P558="","",IF(I558="","",IF(LEFT(I558,13)="Reclaimed pos",RawMaterialCode!$E$569,RawMaterialCode!$E$568)))</f>
        <v>Reclaimed pre-consumer mixed fibers (RM0578)</v>
      </c>
      <c r="P558" s="295">
        <f t="shared" si="34"/>
        <v>1</v>
      </c>
      <c r="Q558" s="202"/>
      <c r="R558" s="203"/>
      <c r="S558" s="204" t="str">
        <f t="shared" si="35"/>
        <v/>
      </c>
      <c r="T558" s="281"/>
      <c r="U558" s="281"/>
      <c r="V558" s="281"/>
      <c r="W558" s="281"/>
      <c r="X558" s="317">
        <f>RMDF!X558</f>
        <v>0</v>
      </c>
      <c r="Y558" s="318" t="str">
        <f>IF(X558=0,"",_xlfn.XLOOKUP(X558,StatePicklist!$1:$1,StatePicklist!$3:$3,"NA",0))</f>
        <v/>
      </c>
      <c r="Z558" s="297" t="str">
        <f ca="1">IF(RMDF!Y558="", "", IF(ISNUMBER(MATCH(RMDF!Y558, INDIRECT(Y558), 0)), "OK", "Invalid"))</f>
        <v/>
      </c>
      <c r="AA558" s="281"/>
      <c r="AB558" s="281"/>
      <c r="AC558" s="281"/>
      <c r="AD558" s="281" t="b">
        <f>AND(RMDF!AG558&gt;=0, RMDF!AG558&lt;=1-RMDF!Z558, RMDF!AG558=ROUND(RMDF!AG558,4))</f>
        <v>1</v>
      </c>
      <c r="AE558" s="317">
        <f>RMDF!AE558</f>
        <v>0</v>
      </c>
      <c r="AF558" s="318" t="str">
        <f>IF(AE558=0,"",_xlfn.XLOOKUP(AE558,StatePicklist!$1:$1,StatePicklist!$3:$3,"NA",0))</f>
        <v/>
      </c>
      <c r="AG558" s="297" t="str">
        <f ca="1">IF(RMDF!AF558="", "", IF(ISNUMBER(MATCH(RMDF!AF558, INDIRECT(AF558), 0)), "OK", "Invalid"))</f>
        <v/>
      </c>
      <c r="AH558" s="281"/>
      <c r="AI558" s="281"/>
      <c r="AJ558" s="281"/>
      <c r="AK558" s="281" t="b">
        <f>AND(RMDF!AN558&gt;=0, RMDF!AN558&lt;=1-SUM(RMDF!Z558,RMDF!AG558), RMDF!AN558=ROUND(RMDF!AN558,4))</f>
        <v>1</v>
      </c>
      <c r="AL558" s="317">
        <f>RMDF!AL558</f>
        <v>0</v>
      </c>
      <c r="AM558" s="318" t="str">
        <f>IF(AL558=0,"",_xlfn.XLOOKUP(AL558,StatePicklist!$1:$1,StatePicklist!$3:$3,"NA",0))</f>
        <v/>
      </c>
      <c r="AN558" s="297" t="str">
        <f ca="1">IF(RMDF!AM558="", "", IF(ISNUMBER(MATCH(RMDF!AM558, INDIRECT(AM558), 0)), "OK", "Invalid"))</f>
        <v/>
      </c>
      <c r="AO558" s="281"/>
      <c r="AP558" s="281"/>
      <c r="AQ558" s="281"/>
      <c r="AR558" s="281" t="b">
        <f>AND(RMDF!AU558&gt;=0, RMDF!AU558&lt;=1-SUM(RMDF!Z558,RMDF!AG558,RMDF!AN558), RMDF!AU558=ROUND(RMDF!AU558,4))</f>
        <v>1</v>
      </c>
      <c r="AS558" s="317">
        <f>RMDF!AS558</f>
        <v>0</v>
      </c>
      <c r="AT558" s="318" t="str">
        <f>IF(AS558=0,"",_xlfn.XLOOKUP(AS558,StatePicklist!$1:$1,StatePicklist!$3:$3,"NA",0))</f>
        <v/>
      </c>
      <c r="AU558" s="297" t="str">
        <f ca="1">IF(RMDF!AT558="", "", IF(ISNUMBER(MATCH(RMDF!AT558, INDIRECT(AT558), 0)), "OK", "Invalid"))</f>
        <v/>
      </c>
      <c r="AV558" s="281"/>
      <c r="AW558" s="281"/>
      <c r="AX558" s="281"/>
      <c r="AY558" s="281" t="b">
        <f>AND(RMDF!BB558&gt;=0, RMDF!BB558&lt;=1-SUM(RMDF!Z558,RMDF!AG558,RMDF!AN558,RMDF!AU558), RMDF!BB558=ROUND(RMDF!BB558,4))</f>
        <v>1</v>
      </c>
      <c r="AZ558" s="317">
        <f>RMDF!AZ558</f>
        <v>0</v>
      </c>
      <c r="BA558" s="318" t="str">
        <f>IF(AZ558=0,"",_xlfn.XLOOKUP(AZ558,StatePicklist!$1:$1,StatePicklist!$3:$3,"NA",0))</f>
        <v/>
      </c>
      <c r="BB558" s="297" t="str">
        <f ca="1">IF(RMDF!BA558="", "", IF(ISNUMBER(MATCH(RMDF!BA558, INDIRECT(BA558), 0)), "OK", "Invalid"))</f>
        <v/>
      </c>
      <c r="BC558" s="281"/>
      <c r="BD558" s="281"/>
      <c r="BE558" s="281"/>
      <c r="BF558" s="281" t="b">
        <f>AND(RMDF!BI558&gt;=0, RMDF!BI558&lt;=1-SUM(RMDF!Z558,RMDF!AG558,RMDF!AN558,RMDF!AU558,RMDF!BB558), RMDF!BI558=ROUND(RMDF!BI558,4))</f>
        <v>1</v>
      </c>
      <c r="BG558" s="317">
        <f>RMDF!BG558</f>
        <v>0</v>
      </c>
      <c r="BH558" s="318" t="str">
        <f>IF(BG558=0,"",_xlfn.XLOOKUP(BG558,StatePicklist!$1:$1,StatePicklist!$3:$3,"NA",0))</f>
        <v/>
      </c>
      <c r="BI558" s="297" t="str">
        <f ca="1">IF(RMDF!BH558="", "", IF(ISNUMBER(MATCH(RMDF!BH558, INDIRECT(BH558), 0)), "OK", "Invalid"))</f>
        <v/>
      </c>
      <c r="BJ558" s="281"/>
      <c r="BK558" s="281"/>
      <c r="BL558" s="281"/>
      <c r="BM558" s="281" t="b">
        <f>AND(RMDF!BP558&gt;=0, RMDF!BP558&lt;=1-SUM(RMDF!Z558,RMDF!AG558,RMDF!AN558,RMDF!AU558,RMDF!BB558,RMDF!BI558), RMDF!BP558=ROUND(RMDF!BP558,4))</f>
        <v>1</v>
      </c>
      <c r="BN558" s="317">
        <f>RMDF!BN558</f>
        <v>0</v>
      </c>
      <c r="BO558" s="318" t="str">
        <f>IF(BN558=0,"",_xlfn.XLOOKUP(BN558,StatePicklist!$1:$1,StatePicklist!$3:$3,"NA",0))</f>
        <v/>
      </c>
      <c r="BP558" s="297" t="str">
        <f ca="1">IF(RMDF!BO558="", "", IF(ISNUMBER(MATCH(RMDF!BO558, INDIRECT(BO558), 0)), "OK", "Invalid"))</f>
        <v/>
      </c>
      <c r="BQ558" s="281"/>
      <c r="BR558" s="281"/>
      <c r="BS558" s="281"/>
      <c r="BT558" s="281" t="b">
        <f>AND(RMDF!BW558&gt;=0, RMDF!BW558&lt;=1-SUM(RMDF!Z558,RMDF!AG558,RMDF!AN558,RMDF!AU558,RMDF!BB558,RMDF!BI558,RMDF!BP558), RMDF!BW558=ROUND(RMDF!BW558,4))</f>
        <v>1</v>
      </c>
      <c r="BU558" s="317">
        <f>RMDF!BU558</f>
        <v>0</v>
      </c>
      <c r="BV558" s="318" t="str">
        <f>IF(BU558=0,"",_xlfn.XLOOKUP(BU558,StatePicklist!$1:$1,StatePicklist!$3:$3,"NA",0))</f>
        <v/>
      </c>
      <c r="BW558" s="297" t="str">
        <f ca="1">IF(RMDF!BV558="", "", IF(ISNUMBER(MATCH(RMDF!BV558, INDIRECT(BV558), 0)), "OK", "Invalid"))</f>
        <v/>
      </c>
      <c r="BX558" s="281"/>
      <c r="BY558" s="281"/>
      <c r="BZ558" s="281"/>
      <c r="CA558" s="281" t="b">
        <f>AND(RMDF!CD558&gt;=0, RMDF!CD558&lt;=1-SUM(RMDF!Z558,RMDF!AG558,RMDF!AN558,RMDF!AU558,RMDF!BB558,RMDF!BI558,RMDF!BP558,RMDF!BW558), RMDF!CD558=ROUND(RMDF!CD558,4))</f>
        <v>1</v>
      </c>
      <c r="CB558" s="317">
        <f>RMDF!CB558</f>
        <v>0</v>
      </c>
      <c r="CC558" s="318" t="str">
        <f>IF(CB558=0,"",_xlfn.XLOOKUP(CB558,StatePicklist!$1:$1,StatePicklist!$3:$3,"NA",0))</f>
        <v/>
      </c>
      <c r="CD558" s="297" t="str">
        <f ca="1">IF(RMDF!CC558="", "", IF(ISNUMBER(MATCH(RMDF!CC558, INDIRECT(CC558), 0)), "OK", "Invalid"))</f>
        <v/>
      </c>
      <c r="CE558" s="281"/>
      <c r="CF558" s="281"/>
      <c r="CG558" s="281"/>
      <c r="CH558" s="281" t="b">
        <f>AND(RMDF!CK558&gt;=0, RMDF!CK558&lt;=1-SUM(RMDF!Z558,RMDF!AG558,RMDF!AN558,RMDF!AU558,RMDF!BB558,RMDF!BI558,RMDF!BP558,RMDF!BW558,RMDF!CD558), RMDF!CK558=ROUND(RMDF!CK558,4))</f>
        <v>1</v>
      </c>
      <c r="CI558" s="317">
        <f>RMDF!CI558</f>
        <v>0</v>
      </c>
      <c r="CJ558" s="318" t="str">
        <f>IF(CI558=0,"",_xlfn.XLOOKUP(CI558,StatePicklist!$1:$1,StatePicklist!$3:$3,"NA",0))</f>
        <v/>
      </c>
      <c r="CK558" s="297" t="str">
        <f ca="1">IF(RMDF!CJ558="", "", IF(ISNUMBER(MATCH(RMDF!CJ558, INDIRECT(CJ558), 0)), "OK", "Invalid"))</f>
        <v/>
      </c>
      <c r="CL558" s="281"/>
      <c r="CM558" s="281"/>
      <c r="CN558" s="281"/>
      <c r="CO558" s="281" t="b">
        <f>AND(RMDF!CR558&gt;=0, RMDF!CR558&lt;=1-SUM(RMDF!Z558,RMDF!AG558,RMDF!AN558,RMDF!AU558,RMDF!BB558,RMDF!BI558,RMDF!BP558,RMDF!BW558,RMDF!CD558,RMDF!CK558), RMDF!CR558=ROUND(RMDF!CR558,4))</f>
        <v>1</v>
      </c>
      <c r="CP558" s="317">
        <f>RMDF!CP558</f>
        <v>0</v>
      </c>
      <c r="CQ558" s="318" t="str">
        <f>IF(CP558=0,"",_xlfn.XLOOKUP(CP558,StatePicklist!$1:$1,StatePicklist!$3:$3,"NA",0))</f>
        <v/>
      </c>
      <c r="CR558" s="297" t="str">
        <f ca="1">IF(RMDF!CQ558="", "", IF(ISNUMBER(MATCH(RMDF!CQ558, INDIRECT(CQ558), 0)), "OK", "Invalid"))</f>
        <v/>
      </c>
      <c r="CS558" s="281"/>
      <c r="CT558" s="281"/>
      <c r="CU558" s="281"/>
      <c r="CV558" s="281" t="b">
        <f>AND(RMDF!CY558&gt;=0, RMDF!CY558&lt;=1-SUM(RMDF!Z558,RMDF!AG558,RMDF!AN558,RMDF!AU558,RMDF!BB558,RMDF!BI558,RMDF!BP558,RMDF!BW558,RMDF!CD558,RMDF!CK558,RMDF!CR558), RMDF!CY558=ROUND(RMDF!CY558,4))</f>
        <v>1</v>
      </c>
      <c r="CW558" s="317">
        <f>RMDF!CW558</f>
        <v>0</v>
      </c>
      <c r="CX558" s="318" t="str">
        <f>IF(CW558=0,"",_xlfn.XLOOKUP(CW558,StatePicklist!$1:$1,StatePicklist!$3:$3,"NA",0))</f>
        <v/>
      </c>
      <c r="CY558" s="297" t="str">
        <f ca="1">IF(RMDF!CX558="", "", IF(ISNUMBER(MATCH(RMDF!CX558, INDIRECT(CX558), 0)), "OK", "Invalid"))</f>
        <v/>
      </c>
      <c r="CZ558" s="281"/>
      <c r="DA558" s="281"/>
      <c r="DB558" s="281"/>
      <c r="DC558" s="281" t="b">
        <f>AND(RMDF!DF558&gt;=0, RMDF!DF558&lt;=1-SUM(RMDF!Z558,RMDF!AG558,RMDF!AN558,RMDF!AU558,RMDF!BB558,RMDF!BI558,RMDF!BP558,RMDF!BW558,RMDF!CD558,RMDF!CK558,RMDF!CR558,RMDF!CY558), RMDF!DF558=ROUND(RMDF!DF558,4))</f>
        <v>1</v>
      </c>
      <c r="DD558" s="317">
        <f>RMDF!DD558</f>
        <v>0</v>
      </c>
      <c r="DE558" s="318" t="str">
        <f>IF(DD558=0,"",_xlfn.XLOOKUP(DD558,StatePicklist!$1:$1,StatePicklist!$3:$3,"NA",0))</f>
        <v/>
      </c>
      <c r="DF558" s="297" t="str">
        <f ca="1">IF(RMDF!DE558="", "", IF(ISNUMBER(MATCH(RMDF!DE558, INDIRECT(DE558), 0)), "OK", "Invalid"))</f>
        <v/>
      </c>
      <c r="DG558" s="281"/>
      <c r="DH558" s="281"/>
      <c r="DI558" s="281"/>
      <c r="DJ558" s="281" t="b">
        <f>AND(RMDF!DM558&gt;=0, RMDF!DM558&lt;=1-SUM(RMDF!Z558,RMDF!AG558,RMDF!AN558,RMDF!AU558,RMDF!BB558,RMDF!BI558,RMDF!BP558,RMDF!BW558,RMDF!CD558,RMDF!CK558,RMDF!CR558,RMDF!CY558,RMDF!DF558), RMDF!DM558=ROUND(RMDF!DM558,4))</f>
        <v>1</v>
      </c>
      <c r="DK558" s="317">
        <f>RMDF!DK558</f>
        <v>0</v>
      </c>
      <c r="DL558" s="318" t="str">
        <f>IF(DK558=0,"",_xlfn.XLOOKUP(DK558,StatePicklist!$1:$1,StatePicklist!$3:$3,"NA",0))</f>
        <v/>
      </c>
      <c r="DM558" s="297" t="str">
        <f ca="1">IF(RMDF!DL558="", "", IF(ISNUMBER(MATCH(RMDF!DL558, INDIRECT(DL558), 0)), "OK", "Invalid"))</f>
        <v/>
      </c>
      <c r="DN558" s="281"/>
      <c r="DO558" s="281"/>
      <c r="DP558" s="281"/>
      <c r="DQ558" s="281" t="b">
        <f>AND(RMDF!DT558&gt;=0, RMDF!DT558&lt;=1-SUM(RMDF!Z558,RMDF!AG558,RMDF!AN558,RMDF!AU558,RMDF!BB558,RMDF!BI558,RMDF!BP558,RMDF!BW558,RMDF!CD558,RMDF!CK558,RMDF!CR558,RMDF!CY558,RMDF!DF558,RMDF!DM558), RMDF!DT558=ROUND(RMDF!DT558,4))</f>
        <v>1</v>
      </c>
      <c r="DR558" s="317">
        <f>RMDF!DR558</f>
        <v>0</v>
      </c>
      <c r="DS558" s="318" t="str">
        <f>IF(DR558=0,"",_xlfn.XLOOKUP(DR558,StatePicklist!$1:$1,StatePicklist!$3:$3,"NA",0))</f>
        <v/>
      </c>
      <c r="DT558" s="297" t="str">
        <f ca="1">IF(RMDF!DS558="", "", IF(ISNUMBER(MATCH(RMDF!DS558, INDIRECT(DS558), 0)), "OK", "Invalid"))</f>
        <v/>
      </c>
      <c r="DU558" s="281"/>
      <c r="DV558" s="281"/>
      <c r="DW558" s="281"/>
      <c r="DX558" s="281" t="b">
        <f>AND(RMDF!EA558&gt;=0, RMDF!EA558&lt;=1-SUM(RMDF!Z558,RMDF!AG558,RMDF!AN558,RMDF!AU558,RMDF!BB558,RMDF!BI558,RMDF!BP558,RMDF!BW558,RMDF!CD558,RMDF!CK558,RMDF!CR558,RMDF!CY558,RMDF!DF558,RMDF!DM558,RMDF!DT558), RMDF!EA558=ROUND(RMDF!EA558,4))</f>
        <v>1</v>
      </c>
      <c r="DY558" s="317">
        <f>RMDF!DY558</f>
        <v>0</v>
      </c>
      <c r="DZ558" s="318" t="str">
        <f>IF(DY558=0,"",_xlfn.XLOOKUP(DY558,StatePicklist!$1:$1,StatePicklist!$3:$3,"NA",0))</f>
        <v/>
      </c>
      <c r="EA558" s="297" t="str">
        <f ca="1">IF(RMDF!DZ558="", "", IF(ISNUMBER(MATCH(RMDF!DZ558, INDIRECT(DZ558), 0)), "OK", "Invalid"))</f>
        <v/>
      </c>
      <c r="EB558" s="281"/>
      <c r="EC558" s="281"/>
      <c r="ED558" s="281"/>
      <c r="EE558" s="281" t="b">
        <f>AND(RMDF!EH558&gt;=0, RMDF!EH558&lt;=1-SUM(RMDF!Z558,RMDF!AG558,RMDF!AN558,RMDF!AU558,RMDF!BB558,RMDF!BI558,RMDF!BP558,RMDF!BW558,RMDF!CD558,RMDF!CK558,RMDF!CR558,RMDF!CY558,RMDF!DF558,RMDF!DM558,RMDF!DT558,RMDF!EA558), RMDF!EH558=ROUND(RMDF!EH558,4))</f>
        <v>1</v>
      </c>
      <c r="EF558" s="317">
        <f>RMDF!EF558</f>
        <v>0</v>
      </c>
      <c r="EG558" s="318" t="str">
        <f>IF(EF558=0,"",_xlfn.XLOOKUP(EF558,StatePicklist!$1:$1,StatePicklist!$3:$3,"NA",0))</f>
        <v/>
      </c>
      <c r="EH558" s="297" t="str">
        <f ca="1">IF(RMDF!EG558="", "", IF(ISNUMBER(MATCH(RMDF!EG558, INDIRECT(EG558), 0)), "OK", "Invalid"))</f>
        <v/>
      </c>
      <c r="EI558" s="281"/>
      <c r="EJ558" s="281"/>
      <c r="EK558" s="281"/>
      <c r="EL558" s="281" t="b">
        <f>AND(RMDF!EO558&gt;=0, RMDF!EO558&lt;=1-SUM(RMDF!Z558,RMDF!AG558,RMDF!AN558,RMDF!AU558,RMDF!BB558,RMDF!BI558,RMDF!BP558,RMDF!BW558,RMDF!CD558,RMDF!CK558,RMDF!CR558,RMDF!CY558,RMDF!DF558,RMDF!DM558,RMDF!DT558,RMDF!EA558,RMDF!EH558), RMDF!EO558=ROUND(RMDF!EO558,4))</f>
        <v>1</v>
      </c>
      <c r="EM558" s="317">
        <f>RMDF!EM558</f>
        <v>0</v>
      </c>
      <c r="EN558" s="318" t="str">
        <f>IF(EM558=0,"",_xlfn.XLOOKUP(EM558,StatePicklist!$1:$1,StatePicklist!$3:$3,"NA",0))</f>
        <v/>
      </c>
      <c r="EO558" s="297" t="str">
        <f ca="1">IF(RMDF!EN558="", "", IF(ISNUMBER(MATCH(RMDF!EN558, INDIRECT(EN558), 0)), "OK", "Invalid"))</f>
        <v/>
      </c>
      <c r="EP558" s="281"/>
      <c r="EQ558" s="281"/>
      <c r="ER558" s="281"/>
      <c r="ES558" s="281" t="b">
        <f>AND(RMDF!EV558&gt;=0, RMDF!EV558&lt;=1-SUM(RMDF!Z558,RMDF!AG558,RMDF!AN558,RMDF!AU558,RMDF!BB558,RMDF!BI558,RMDF!BP558,RMDF!BW558,RMDF!CD558,RMDF!CK558,RMDF!CR558,RMDF!CY558,RMDF!DF558,RMDF!DM558,RMDF!DT558,RMDF!EA558,RMDF!EH558,RMDF!EO558), RMDF!EV558=ROUND(RMDF!EV558,4))</f>
        <v>1</v>
      </c>
      <c r="ET558" s="317">
        <f>RMDF!ET558</f>
        <v>0</v>
      </c>
      <c r="EU558" s="318" t="str">
        <f>IF(ET558=0,"",_xlfn.XLOOKUP(ET558,StatePicklist!$1:$1,StatePicklist!$3:$3,"NA",0))</f>
        <v/>
      </c>
      <c r="EV558" s="297" t="str">
        <f ca="1">IF(RMDF!EU558="", "", IF(ISNUMBER(MATCH(RMDF!EU558, INDIRECT(EU558), 0)), "OK", "Invalid"))</f>
        <v/>
      </c>
      <c r="EW558" s="281"/>
      <c r="EX558" s="281"/>
      <c r="EY558" s="281"/>
      <c r="EZ558" s="281" t="b">
        <f>AND(RMDF!FC558&gt;=0, RMDF!FC558&lt;=1-SUM(RMDF!Z558,RMDF!AG558,RMDF!AN558,RMDF!AU558,RMDF!BB558,RMDF!BI558,RMDF!BP558,RMDF!BW558,RMDF!CD558,RMDF!CK558,RMDF!CR558,RMDF!CY558,RMDF!DF558,RMDF!DM558,RMDF!DT558,RMDF!EA558,RMDF!EH558,RMDF!EO558,RMDF!EV558), RMDF!FC558=ROUND(RMDF!FC558,4))</f>
        <v>1</v>
      </c>
      <c r="FA558" s="317">
        <f>RMDF!FA558</f>
        <v>0</v>
      </c>
      <c r="FB558" s="318" t="str">
        <f>IF(FA558=0,"",_xlfn.XLOOKUP(FA558,StatePicklist!$1:$1,StatePicklist!$3:$3,"NA",0))</f>
        <v/>
      </c>
      <c r="FC558" s="297" t="str">
        <f ca="1">IF(RMDF!FB558="", "", IF(ISNUMBER(MATCH(RMDF!FB558, INDIRECT(FB558), 0)), "OK", "Invalid"))</f>
        <v/>
      </c>
    </row>
    <row r="559" spans="1:159" s="205" customFormat="1" ht="39.9" customHeight="1" x14ac:dyDescent="0.25">
      <c r="A559" s="206"/>
      <c r="B559" s="196"/>
      <c r="C559" s="197"/>
      <c r="D559" s="198"/>
      <c r="E559" s="199"/>
      <c r="F559" s="200"/>
      <c r="G559" s="201"/>
      <c r="H559" s="292"/>
      <c r="I559" s="305">
        <f>RMDF!I559</f>
        <v>0</v>
      </c>
      <c r="J559" s="305" t="str">
        <f>IF(I559=ProductCode!$B$30,"PDReclPost",IF(OR(I559=ProductCode!$C$30,I559=ProductCode!$E$30,I559=ProductCode!$G$30),"PDPreCon",IF(OR(I559=ProductCode!$D$30,I559=ProductCode!$F$30),"PDNotReclPost","")))</f>
        <v/>
      </c>
      <c r="K559" s="305" t="str">
        <f t="shared" si="33"/>
        <v/>
      </c>
      <c r="L559" s="289"/>
      <c r="M559" s="305" t="str">
        <f t="shared" si="33"/>
        <v/>
      </c>
      <c r="N559" s="289" t="b">
        <f>AND(RMDF!N559&gt;=0, RMDF!N559&lt;=1-RMDF!L559, RMDF!N559=ROUND(RMDF!N559,4))</f>
        <v>1</v>
      </c>
      <c r="O559" s="286" t="str">
        <f>IF(P559="","",IF(I559="","",IF(LEFT(I559,13)="Reclaimed pos",RawMaterialCode!$E$569,RawMaterialCode!$E$568)))</f>
        <v>Reclaimed pre-consumer mixed fibers (RM0578)</v>
      </c>
      <c r="P559" s="295">
        <f t="shared" si="34"/>
        <v>1</v>
      </c>
      <c r="Q559" s="202"/>
      <c r="R559" s="203"/>
      <c r="S559" s="204" t="str">
        <f t="shared" si="35"/>
        <v/>
      </c>
      <c r="T559" s="281"/>
      <c r="U559" s="281"/>
      <c r="V559" s="281"/>
      <c r="W559" s="281"/>
      <c r="X559" s="317">
        <f>RMDF!X559</f>
        <v>0</v>
      </c>
      <c r="Y559" s="318" t="str">
        <f>IF(X559=0,"",_xlfn.XLOOKUP(X559,StatePicklist!$1:$1,StatePicklist!$3:$3,"NA",0))</f>
        <v/>
      </c>
      <c r="Z559" s="297" t="str">
        <f ca="1">IF(RMDF!Y559="", "", IF(ISNUMBER(MATCH(RMDF!Y559, INDIRECT(Y559), 0)), "OK", "Invalid"))</f>
        <v/>
      </c>
      <c r="AA559" s="281"/>
      <c r="AB559" s="281"/>
      <c r="AC559" s="281"/>
      <c r="AD559" s="281" t="b">
        <f>AND(RMDF!AG559&gt;=0, RMDF!AG559&lt;=1-RMDF!Z559, RMDF!AG559=ROUND(RMDF!AG559,4))</f>
        <v>1</v>
      </c>
      <c r="AE559" s="317">
        <f>RMDF!AE559</f>
        <v>0</v>
      </c>
      <c r="AF559" s="318" t="str">
        <f>IF(AE559=0,"",_xlfn.XLOOKUP(AE559,StatePicklist!$1:$1,StatePicklist!$3:$3,"NA",0))</f>
        <v/>
      </c>
      <c r="AG559" s="297" t="str">
        <f ca="1">IF(RMDF!AF559="", "", IF(ISNUMBER(MATCH(RMDF!AF559, INDIRECT(AF559), 0)), "OK", "Invalid"))</f>
        <v/>
      </c>
      <c r="AH559" s="281"/>
      <c r="AI559" s="281"/>
      <c r="AJ559" s="281"/>
      <c r="AK559" s="281" t="b">
        <f>AND(RMDF!AN559&gt;=0, RMDF!AN559&lt;=1-SUM(RMDF!Z559,RMDF!AG559), RMDF!AN559=ROUND(RMDF!AN559,4))</f>
        <v>1</v>
      </c>
      <c r="AL559" s="317">
        <f>RMDF!AL559</f>
        <v>0</v>
      </c>
      <c r="AM559" s="318" t="str">
        <f>IF(AL559=0,"",_xlfn.XLOOKUP(AL559,StatePicklist!$1:$1,StatePicklist!$3:$3,"NA",0))</f>
        <v/>
      </c>
      <c r="AN559" s="297" t="str">
        <f ca="1">IF(RMDF!AM559="", "", IF(ISNUMBER(MATCH(RMDF!AM559, INDIRECT(AM559), 0)), "OK", "Invalid"))</f>
        <v/>
      </c>
      <c r="AO559" s="281"/>
      <c r="AP559" s="281"/>
      <c r="AQ559" s="281"/>
      <c r="AR559" s="281" t="b">
        <f>AND(RMDF!AU559&gt;=0, RMDF!AU559&lt;=1-SUM(RMDF!Z559,RMDF!AG559,RMDF!AN559), RMDF!AU559=ROUND(RMDF!AU559,4))</f>
        <v>1</v>
      </c>
      <c r="AS559" s="317">
        <f>RMDF!AS559</f>
        <v>0</v>
      </c>
      <c r="AT559" s="318" t="str">
        <f>IF(AS559=0,"",_xlfn.XLOOKUP(AS559,StatePicklist!$1:$1,StatePicklist!$3:$3,"NA",0))</f>
        <v/>
      </c>
      <c r="AU559" s="297" t="str">
        <f ca="1">IF(RMDF!AT559="", "", IF(ISNUMBER(MATCH(RMDF!AT559, INDIRECT(AT559), 0)), "OK", "Invalid"))</f>
        <v/>
      </c>
      <c r="AV559" s="281"/>
      <c r="AW559" s="281"/>
      <c r="AX559" s="281"/>
      <c r="AY559" s="281" t="b">
        <f>AND(RMDF!BB559&gt;=0, RMDF!BB559&lt;=1-SUM(RMDF!Z559,RMDF!AG559,RMDF!AN559,RMDF!AU559), RMDF!BB559=ROUND(RMDF!BB559,4))</f>
        <v>1</v>
      </c>
      <c r="AZ559" s="317">
        <f>RMDF!AZ559</f>
        <v>0</v>
      </c>
      <c r="BA559" s="318" t="str">
        <f>IF(AZ559=0,"",_xlfn.XLOOKUP(AZ559,StatePicklist!$1:$1,StatePicklist!$3:$3,"NA",0))</f>
        <v/>
      </c>
      <c r="BB559" s="297" t="str">
        <f ca="1">IF(RMDF!BA559="", "", IF(ISNUMBER(MATCH(RMDF!BA559, INDIRECT(BA559), 0)), "OK", "Invalid"))</f>
        <v/>
      </c>
      <c r="BC559" s="281"/>
      <c r="BD559" s="281"/>
      <c r="BE559" s="281"/>
      <c r="BF559" s="281" t="b">
        <f>AND(RMDF!BI559&gt;=0, RMDF!BI559&lt;=1-SUM(RMDF!Z559,RMDF!AG559,RMDF!AN559,RMDF!AU559,RMDF!BB559), RMDF!BI559=ROUND(RMDF!BI559,4))</f>
        <v>1</v>
      </c>
      <c r="BG559" s="317">
        <f>RMDF!BG559</f>
        <v>0</v>
      </c>
      <c r="BH559" s="318" t="str">
        <f>IF(BG559=0,"",_xlfn.XLOOKUP(BG559,StatePicklist!$1:$1,StatePicklist!$3:$3,"NA",0))</f>
        <v/>
      </c>
      <c r="BI559" s="297" t="str">
        <f ca="1">IF(RMDF!BH559="", "", IF(ISNUMBER(MATCH(RMDF!BH559, INDIRECT(BH559), 0)), "OK", "Invalid"))</f>
        <v/>
      </c>
      <c r="BJ559" s="281"/>
      <c r="BK559" s="281"/>
      <c r="BL559" s="281"/>
      <c r="BM559" s="281" t="b">
        <f>AND(RMDF!BP559&gt;=0, RMDF!BP559&lt;=1-SUM(RMDF!Z559,RMDF!AG559,RMDF!AN559,RMDF!AU559,RMDF!BB559,RMDF!BI559), RMDF!BP559=ROUND(RMDF!BP559,4))</f>
        <v>1</v>
      </c>
      <c r="BN559" s="317">
        <f>RMDF!BN559</f>
        <v>0</v>
      </c>
      <c r="BO559" s="318" t="str">
        <f>IF(BN559=0,"",_xlfn.XLOOKUP(BN559,StatePicklist!$1:$1,StatePicklist!$3:$3,"NA",0))</f>
        <v/>
      </c>
      <c r="BP559" s="297" t="str">
        <f ca="1">IF(RMDF!BO559="", "", IF(ISNUMBER(MATCH(RMDF!BO559, INDIRECT(BO559), 0)), "OK", "Invalid"))</f>
        <v/>
      </c>
      <c r="BQ559" s="281"/>
      <c r="BR559" s="281"/>
      <c r="BS559" s="281"/>
      <c r="BT559" s="281" t="b">
        <f>AND(RMDF!BW559&gt;=0, RMDF!BW559&lt;=1-SUM(RMDF!Z559,RMDF!AG559,RMDF!AN559,RMDF!AU559,RMDF!BB559,RMDF!BI559,RMDF!BP559), RMDF!BW559=ROUND(RMDF!BW559,4))</f>
        <v>1</v>
      </c>
      <c r="BU559" s="317">
        <f>RMDF!BU559</f>
        <v>0</v>
      </c>
      <c r="BV559" s="318" t="str">
        <f>IF(BU559=0,"",_xlfn.XLOOKUP(BU559,StatePicklist!$1:$1,StatePicklist!$3:$3,"NA",0))</f>
        <v/>
      </c>
      <c r="BW559" s="297" t="str">
        <f ca="1">IF(RMDF!BV559="", "", IF(ISNUMBER(MATCH(RMDF!BV559, INDIRECT(BV559), 0)), "OK", "Invalid"))</f>
        <v/>
      </c>
      <c r="BX559" s="281"/>
      <c r="BY559" s="281"/>
      <c r="BZ559" s="281"/>
      <c r="CA559" s="281" t="b">
        <f>AND(RMDF!CD559&gt;=0, RMDF!CD559&lt;=1-SUM(RMDF!Z559,RMDF!AG559,RMDF!AN559,RMDF!AU559,RMDF!BB559,RMDF!BI559,RMDF!BP559,RMDF!BW559), RMDF!CD559=ROUND(RMDF!CD559,4))</f>
        <v>1</v>
      </c>
      <c r="CB559" s="317">
        <f>RMDF!CB559</f>
        <v>0</v>
      </c>
      <c r="CC559" s="318" t="str">
        <f>IF(CB559=0,"",_xlfn.XLOOKUP(CB559,StatePicklist!$1:$1,StatePicklist!$3:$3,"NA",0))</f>
        <v/>
      </c>
      <c r="CD559" s="297" t="str">
        <f ca="1">IF(RMDF!CC559="", "", IF(ISNUMBER(MATCH(RMDF!CC559, INDIRECT(CC559), 0)), "OK", "Invalid"))</f>
        <v/>
      </c>
      <c r="CE559" s="281"/>
      <c r="CF559" s="281"/>
      <c r="CG559" s="281"/>
      <c r="CH559" s="281" t="b">
        <f>AND(RMDF!CK559&gt;=0, RMDF!CK559&lt;=1-SUM(RMDF!Z559,RMDF!AG559,RMDF!AN559,RMDF!AU559,RMDF!BB559,RMDF!BI559,RMDF!BP559,RMDF!BW559,RMDF!CD559), RMDF!CK559=ROUND(RMDF!CK559,4))</f>
        <v>1</v>
      </c>
      <c r="CI559" s="317">
        <f>RMDF!CI559</f>
        <v>0</v>
      </c>
      <c r="CJ559" s="318" t="str">
        <f>IF(CI559=0,"",_xlfn.XLOOKUP(CI559,StatePicklist!$1:$1,StatePicklist!$3:$3,"NA",0))</f>
        <v/>
      </c>
      <c r="CK559" s="297" t="str">
        <f ca="1">IF(RMDF!CJ559="", "", IF(ISNUMBER(MATCH(RMDF!CJ559, INDIRECT(CJ559), 0)), "OK", "Invalid"))</f>
        <v/>
      </c>
      <c r="CL559" s="281"/>
      <c r="CM559" s="281"/>
      <c r="CN559" s="281"/>
      <c r="CO559" s="281" t="b">
        <f>AND(RMDF!CR559&gt;=0, RMDF!CR559&lt;=1-SUM(RMDF!Z559,RMDF!AG559,RMDF!AN559,RMDF!AU559,RMDF!BB559,RMDF!BI559,RMDF!BP559,RMDF!BW559,RMDF!CD559,RMDF!CK559), RMDF!CR559=ROUND(RMDF!CR559,4))</f>
        <v>1</v>
      </c>
      <c r="CP559" s="317">
        <f>RMDF!CP559</f>
        <v>0</v>
      </c>
      <c r="CQ559" s="318" t="str">
        <f>IF(CP559=0,"",_xlfn.XLOOKUP(CP559,StatePicklist!$1:$1,StatePicklist!$3:$3,"NA",0))</f>
        <v/>
      </c>
      <c r="CR559" s="297" t="str">
        <f ca="1">IF(RMDF!CQ559="", "", IF(ISNUMBER(MATCH(RMDF!CQ559, INDIRECT(CQ559), 0)), "OK", "Invalid"))</f>
        <v/>
      </c>
      <c r="CS559" s="281"/>
      <c r="CT559" s="281"/>
      <c r="CU559" s="281"/>
      <c r="CV559" s="281" t="b">
        <f>AND(RMDF!CY559&gt;=0, RMDF!CY559&lt;=1-SUM(RMDF!Z559,RMDF!AG559,RMDF!AN559,RMDF!AU559,RMDF!BB559,RMDF!BI559,RMDF!BP559,RMDF!BW559,RMDF!CD559,RMDF!CK559,RMDF!CR559), RMDF!CY559=ROUND(RMDF!CY559,4))</f>
        <v>1</v>
      </c>
      <c r="CW559" s="317">
        <f>RMDF!CW559</f>
        <v>0</v>
      </c>
      <c r="CX559" s="318" t="str">
        <f>IF(CW559=0,"",_xlfn.XLOOKUP(CW559,StatePicklist!$1:$1,StatePicklist!$3:$3,"NA",0))</f>
        <v/>
      </c>
      <c r="CY559" s="297" t="str">
        <f ca="1">IF(RMDF!CX559="", "", IF(ISNUMBER(MATCH(RMDF!CX559, INDIRECT(CX559), 0)), "OK", "Invalid"))</f>
        <v/>
      </c>
      <c r="CZ559" s="281"/>
      <c r="DA559" s="281"/>
      <c r="DB559" s="281"/>
      <c r="DC559" s="281" t="b">
        <f>AND(RMDF!DF559&gt;=0, RMDF!DF559&lt;=1-SUM(RMDF!Z559,RMDF!AG559,RMDF!AN559,RMDF!AU559,RMDF!BB559,RMDF!BI559,RMDF!BP559,RMDF!BW559,RMDF!CD559,RMDF!CK559,RMDF!CR559,RMDF!CY559), RMDF!DF559=ROUND(RMDF!DF559,4))</f>
        <v>1</v>
      </c>
      <c r="DD559" s="317">
        <f>RMDF!DD559</f>
        <v>0</v>
      </c>
      <c r="DE559" s="318" t="str">
        <f>IF(DD559=0,"",_xlfn.XLOOKUP(DD559,StatePicklist!$1:$1,StatePicklist!$3:$3,"NA",0))</f>
        <v/>
      </c>
      <c r="DF559" s="297" t="str">
        <f ca="1">IF(RMDF!DE559="", "", IF(ISNUMBER(MATCH(RMDF!DE559, INDIRECT(DE559), 0)), "OK", "Invalid"))</f>
        <v/>
      </c>
      <c r="DG559" s="281"/>
      <c r="DH559" s="281"/>
      <c r="DI559" s="281"/>
      <c r="DJ559" s="281" t="b">
        <f>AND(RMDF!DM559&gt;=0, RMDF!DM559&lt;=1-SUM(RMDF!Z559,RMDF!AG559,RMDF!AN559,RMDF!AU559,RMDF!BB559,RMDF!BI559,RMDF!BP559,RMDF!BW559,RMDF!CD559,RMDF!CK559,RMDF!CR559,RMDF!CY559,RMDF!DF559), RMDF!DM559=ROUND(RMDF!DM559,4))</f>
        <v>1</v>
      </c>
      <c r="DK559" s="317">
        <f>RMDF!DK559</f>
        <v>0</v>
      </c>
      <c r="DL559" s="318" t="str">
        <f>IF(DK559=0,"",_xlfn.XLOOKUP(DK559,StatePicklist!$1:$1,StatePicklist!$3:$3,"NA",0))</f>
        <v/>
      </c>
      <c r="DM559" s="297" t="str">
        <f ca="1">IF(RMDF!DL559="", "", IF(ISNUMBER(MATCH(RMDF!DL559, INDIRECT(DL559), 0)), "OK", "Invalid"))</f>
        <v/>
      </c>
      <c r="DN559" s="281"/>
      <c r="DO559" s="281"/>
      <c r="DP559" s="281"/>
      <c r="DQ559" s="281" t="b">
        <f>AND(RMDF!DT559&gt;=0, RMDF!DT559&lt;=1-SUM(RMDF!Z559,RMDF!AG559,RMDF!AN559,RMDF!AU559,RMDF!BB559,RMDF!BI559,RMDF!BP559,RMDF!BW559,RMDF!CD559,RMDF!CK559,RMDF!CR559,RMDF!CY559,RMDF!DF559,RMDF!DM559), RMDF!DT559=ROUND(RMDF!DT559,4))</f>
        <v>1</v>
      </c>
      <c r="DR559" s="317">
        <f>RMDF!DR559</f>
        <v>0</v>
      </c>
      <c r="DS559" s="318" t="str">
        <f>IF(DR559=0,"",_xlfn.XLOOKUP(DR559,StatePicklist!$1:$1,StatePicklist!$3:$3,"NA",0))</f>
        <v/>
      </c>
      <c r="DT559" s="297" t="str">
        <f ca="1">IF(RMDF!DS559="", "", IF(ISNUMBER(MATCH(RMDF!DS559, INDIRECT(DS559), 0)), "OK", "Invalid"))</f>
        <v/>
      </c>
      <c r="DU559" s="281"/>
      <c r="DV559" s="281"/>
      <c r="DW559" s="281"/>
      <c r="DX559" s="281" t="b">
        <f>AND(RMDF!EA559&gt;=0, RMDF!EA559&lt;=1-SUM(RMDF!Z559,RMDF!AG559,RMDF!AN559,RMDF!AU559,RMDF!BB559,RMDF!BI559,RMDF!BP559,RMDF!BW559,RMDF!CD559,RMDF!CK559,RMDF!CR559,RMDF!CY559,RMDF!DF559,RMDF!DM559,RMDF!DT559), RMDF!EA559=ROUND(RMDF!EA559,4))</f>
        <v>1</v>
      </c>
      <c r="DY559" s="317">
        <f>RMDF!DY559</f>
        <v>0</v>
      </c>
      <c r="DZ559" s="318" t="str">
        <f>IF(DY559=0,"",_xlfn.XLOOKUP(DY559,StatePicklist!$1:$1,StatePicklist!$3:$3,"NA",0))</f>
        <v/>
      </c>
      <c r="EA559" s="297" t="str">
        <f ca="1">IF(RMDF!DZ559="", "", IF(ISNUMBER(MATCH(RMDF!DZ559, INDIRECT(DZ559), 0)), "OK", "Invalid"))</f>
        <v/>
      </c>
      <c r="EB559" s="281"/>
      <c r="EC559" s="281"/>
      <c r="ED559" s="281"/>
      <c r="EE559" s="281" t="b">
        <f>AND(RMDF!EH559&gt;=0, RMDF!EH559&lt;=1-SUM(RMDF!Z559,RMDF!AG559,RMDF!AN559,RMDF!AU559,RMDF!BB559,RMDF!BI559,RMDF!BP559,RMDF!BW559,RMDF!CD559,RMDF!CK559,RMDF!CR559,RMDF!CY559,RMDF!DF559,RMDF!DM559,RMDF!DT559,RMDF!EA559), RMDF!EH559=ROUND(RMDF!EH559,4))</f>
        <v>1</v>
      </c>
      <c r="EF559" s="317">
        <f>RMDF!EF559</f>
        <v>0</v>
      </c>
      <c r="EG559" s="318" t="str">
        <f>IF(EF559=0,"",_xlfn.XLOOKUP(EF559,StatePicklist!$1:$1,StatePicklist!$3:$3,"NA",0))</f>
        <v/>
      </c>
      <c r="EH559" s="297" t="str">
        <f ca="1">IF(RMDF!EG559="", "", IF(ISNUMBER(MATCH(RMDF!EG559, INDIRECT(EG559), 0)), "OK", "Invalid"))</f>
        <v/>
      </c>
      <c r="EI559" s="281"/>
      <c r="EJ559" s="281"/>
      <c r="EK559" s="281"/>
      <c r="EL559" s="281" t="b">
        <f>AND(RMDF!EO559&gt;=0, RMDF!EO559&lt;=1-SUM(RMDF!Z559,RMDF!AG559,RMDF!AN559,RMDF!AU559,RMDF!BB559,RMDF!BI559,RMDF!BP559,RMDF!BW559,RMDF!CD559,RMDF!CK559,RMDF!CR559,RMDF!CY559,RMDF!DF559,RMDF!DM559,RMDF!DT559,RMDF!EA559,RMDF!EH559), RMDF!EO559=ROUND(RMDF!EO559,4))</f>
        <v>1</v>
      </c>
      <c r="EM559" s="317">
        <f>RMDF!EM559</f>
        <v>0</v>
      </c>
      <c r="EN559" s="318" t="str">
        <f>IF(EM559=0,"",_xlfn.XLOOKUP(EM559,StatePicklist!$1:$1,StatePicklist!$3:$3,"NA",0))</f>
        <v/>
      </c>
      <c r="EO559" s="297" t="str">
        <f ca="1">IF(RMDF!EN559="", "", IF(ISNUMBER(MATCH(RMDF!EN559, INDIRECT(EN559), 0)), "OK", "Invalid"))</f>
        <v/>
      </c>
      <c r="EP559" s="281"/>
      <c r="EQ559" s="281"/>
      <c r="ER559" s="281"/>
      <c r="ES559" s="281" t="b">
        <f>AND(RMDF!EV559&gt;=0, RMDF!EV559&lt;=1-SUM(RMDF!Z559,RMDF!AG559,RMDF!AN559,RMDF!AU559,RMDF!BB559,RMDF!BI559,RMDF!BP559,RMDF!BW559,RMDF!CD559,RMDF!CK559,RMDF!CR559,RMDF!CY559,RMDF!DF559,RMDF!DM559,RMDF!DT559,RMDF!EA559,RMDF!EH559,RMDF!EO559), RMDF!EV559=ROUND(RMDF!EV559,4))</f>
        <v>1</v>
      </c>
      <c r="ET559" s="317">
        <f>RMDF!ET559</f>
        <v>0</v>
      </c>
      <c r="EU559" s="318" t="str">
        <f>IF(ET559=0,"",_xlfn.XLOOKUP(ET559,StatePicklist!$1:$1,StatePicklist!$3:$3,"NA",0))</f>
        <v/>
      </c>
      <c r="EV559" s="297" t="str">
        <f ca="1">IF(RMDF!EU559="", "", IF(ISNUMBER(MATCH(RMDF!EU559, INDIRECT(EU559), 0)), "OK", "Invalid"))</f>
        <v/>
      </c>
      <c r="EW559" s="281"/>
      <c r="EX559" s="281"/>
      <c r="EY559" s="281"/>
      <c r="EZ559" s="281" t="b">
        <f>AND(RMDF!FC559&gt;=0, RMDF!FC559&lt;=1-SUM(RMDF!Z559,RMDF!AG559,RMDF!AN559,RMDF!AU559,RMDF!BB559,RMDF!BI559,RMDF!BP559,RMDF!BW559,RMDF!CD559,RMDF!CK559,RMDF!CR559,RMDF!CY559,RMDF!DF559,RMDF!DM559,RMDF!DT559,RMDF!EA559,RMDF!EH559,RMDF!EO559,RMDF!EV559), RMDF!FC559=ROUND(RMDF!FC559,4))</f>
        <v>1</v>
      </c>
      <c r="FA559" s="317">
        <f>RMDF!FA559</f>
        <v>0</v>
      </c>
      <c r="FB559" s="318" t="str">
        <f>IF(FA559=0,"",_xlfn.XLOOKUP(FA559,StatePicklist!$1:$1,StatePicklist!$3:$3,"NA",0))</f>
        <v/>
      </c>
      <c r="FC559" s="297" t="str">
        <f ca="1">IF(RMDF!FB559="", "", IF(ISNUMBER(MATCH(RMDF!FB559, INDIRECT(FB559), 0)), "OK", "Invalid"))</f>
        <v/>
      </c>
    </row>
    <row r="560" spans="1:159" s="205" customFormat="1" ht="39.9" customHeight="1" x14ac:dyDescent="0.25">
      <c r="A560" s="206"/>
      <c r="B560" s="196"/>
      <c r="C560" s="197"/>
      <c r="D560" s="198"/>
      <c r="E560" s="199"/>
      <c r="F560" s="200"/>
      <c r="G560" s="201"/>
      <c r="H560" s="292"/>
      <c r="I560" s="305">
        <f>RMDF!I560</f>
        <v>0</v>
      </c>
      <c r="J560" s="305" t="str">
        <f>IF(I560=ProductCode!$B$30,"PDReclPost",IF(OR(I560=ProductCode!$C$30,I560=ProductCode!$E$30,I560=ProductCode!$G$30),"PDPreCon",IF(OR(I560=ProductCode!$D$30,I560=ProductCode!$F$30),"PDNotReclPost","")))</f>
        <v/>
      </c>
      <c r="K560" s="305" t="str">
        <f t="shared" si="33"/>
        <v/>
      </c>
      <c r="L560" s="289"/>
      <c r="M560" s="305" t="str">
        <f t="shared" si="33"/>
        <v/>
      </c>
      <c r="N560" s="289" t="b">
        <f>AND(RMDF!N560&gt;=0, RMDF!N560&lt;=1-RMDF!L560, RMDF!N560=ROUND(RMDF!N560,4))</f>
        <v>1</v>
      </c>
      <c r="O560" s="286" t="str">
        <f>IF(P560="","",IF(I560="","",IF(LEFT(I560,13)="Reclaimed pos",RawMaterialCode!$E$569,RawMaterialCode!$E$568)))</f>
        <v>Reclaimed pre-consumer mixed fibers (RM0578)</v>
      </c>
      <c r="P560" s="295">
        <f t="shared" si="34"/>
        <v>1</v>
      </c>
      <c r="Q560" s="202"/>
      <c r="R560" s="203"/>
      <c r="S560" s="204" t="str">
        <f t="shared" si="35"/>
        <v/>
      </c>
      <c r="T560" s="281"/>
      <c r="U560" s="281"/>
      <c r="V560" s="281"/>
      <c r="W560" s="281"/>
      <c r="X560" s="317">
        <f>RMDF!X560</f>
        <v>0</v>
      </c>
      <c r="Y560" s="318" t="str">
        <f>IF(X560=0,"",_xlfn.XLOOKUP(X560,StatePicklist!$1:$1,StatePicklist!$3:$3,"NA",0))</f>
        <v/>
      </c>
      <c r="Z560" s="297" t="str">
        <f ca="1">IF(RMDF!Y560="", "", IF(ISNUMBER(MATCH(RMDF!Y560, INDIRECT(Y560), 0)), "OK", "Invalid"))</f>
        <v/>
      </c>
      <c r="AA560" s="281"/>
      <c r="AB560" s="281"/>
      <c r="AC560" s="281"/>
      <c r="AD560" s="281" t="b">
        <f>AND(RMDF!AG560&gt;=0, RMDF!AG560&lt;=1-RMDF!Z560, RMDF!AG560=ROUND(RMDF!AG560,4))</f>
        <v>1</v>
      </c>
      <c r="AE560" s="317">
        <f>RMDF!AE560</f>
        <v>0</v>
      </c>
      <c r="AF560" s="318" t="str">
        <f>IF(AE560=0,"",_xlfn.XLOOKUP(AE560,StatePicklist!$1:$1,StatePicklist!$3:$3,"NA",0))</f>
        <v/>
      </c>
      <c r="AG560" s="297" t="str">
        <f ca="1">IF(RMDF!AF560="", "", IF(ISNUMBER(MATCH(RMDF!AF560, INDIRECT(AF560), 0)), "OK", "Invalid"))</f>
        <v/>
      </c>
      <c r="AH560" s="281"/>
      <c r="AI560" s="281"/>
      <c r="AJ560" s="281"/>
      <c r="AK560" s="281" t="b">
        <f>AND(RMDF!AN560&gt;=0, RMDF!AN560&lt;=1-SUM(RMDF!Z560,RMDF!AG560), RMDF!AN560=ROUND(RMDF!AN560,4))</f>
        <v>1</v>
      </c>
      <c r="AL560" s="317">
        <f>RMDF!AL560</f>
        <v>0</v>
      </c>
      <c r="AM560" s="318" t="str">
        <f>IF(AL560=0,"",_xlfn.XLOOKUP(AL560,StatePicklist!$1:$1,StatePicklist!$3:$3,"NA",0))</f>
        <v/>
      </c>
      <c r="AN560" s="297" t="str">
        <f ca="1">IF(RMDF!AM560="", "", IF(ISNUMBER(MATCH(RMDF!AM560, INDIRECT(AM560), 0)), "OK", "Invalid"))</f>
        <v/>
      </c>
      <c r="AO560" s="281"/>
      <c r="AP560" s="281"/>
      <c r="AQ560" s="281"/>
      <c r="AR560" s="281" t="b">
        <f>AND(RMDF!AU560&gt;=0, RMDF!AU560&lt;=1-SUM(RMDF!Z560,RMDF!AG560,RMDF!AN560), RMDF!AU560=ROUND(RMDF!AU560,4))</f>
        <v>1</v>
      </c>
      <c r="AS560" s="317">
        <f>RMDF!AS560</f>
        <v>0</v>
      </c>
      <c r="AT560" s="318" t="str">
        <f>IF(AS560=0,"",_xlfn.XLOOKUP(AS560,StatePicklist!$1:$1,StatePicklist!$3:$3,"NA",0))</f>
        <v/>
      </c>
      <c r="AU560" s="297" t="str">
        <f ca="1">IF(RMDF!AT560="", "", IF(ISNUMBER(MATCH(RMDF!AT560, INDIRECT(AT560), 0)), "OK", "Invalid"))</f>
        <v/>
      </c>
      <c r="AV560" s="281"/>
      <c r="AW560" s="281"/>
      <c r="AX560" s="281"/>
      <c r="AY560" s="281" t="b">
        <f>AND(RMDF!BB560&gt;=0, RMDF!BB560&lt;=1-SUM(RMDF!Z560,RMDF!AG560,RMDF!AN560,RMDF!AU560), RMDF!BB560=ROUND(RMDF!BB560,4))</f>
        <v>1</v>
      </c>
      <c r="AZ560" s="317">
        <f>RMDF!AZ560</f>
        <v>0</v>
      </c>
      <c r="BA560" s="318" t="str">
        <f>IF(AZ560=0,"",_xlfn.XLOOKUP(AZ560,StatePicklist!$1:$1,StatePicklist!$3:$3,"NA",0))</f>
        <v/>
      </c>
      <c r="BB560" s="297" t="str">
        <f ca="1">IF(RMDF!BA560="", "", IF(ISNUMBER(MATCH(RMDF!BA560, INDIRECT(BA560), 0)), "OK", "Invalid"))</f>
        <v/>
      </c>
      <c r="BC560" s="281"/>
      <c r="BD560" s="281"/>
      <c r="BE560" s="281"/>
      <c r="BF560" s="281" t="b">
        <f>AND(RMDF!BI560&gt;=0, RMDF!BI560&lt;=1-SUM(RMDF!Z560,RMDF!AG560,RMDF!AN560,RMDF!AU560,RMDF!BB560), RMDF!BI560=ROUND(RMDF!BI560,4))</f>
        <v>1</v>
      </c>
      <c r="BG560" s="317">
        <f>RMDF!BG560</f>
        <v>0</v>
      </c>
      <c r="BH560" s="318" t="str">
        <f>IF(BG560=0,"",_xlfn.XLOOKUP(BG560,StatePicklist!$1:$1,StatePicklist!$3:$3,"NA",0))</f>
        <v/>
      </c>
      <c r="BI560" s="297" t="str">
        <f ca="1">IF(RMDF!BH560="", "", IF(ISNUMBER(MATCH(RMDF!BH560, INDIRECT(BH560), 0)), "OK", "Invalid"))</f>
        <v/>
      </c>
      <c r="BJ560" s="281"/>
      <c r="BK560" s="281"/>
      <c r="BL560" s="281"/>
      <c r="BM560" s="281" t="b">
        <f>AND(RMDF!BP560&gt;=0, RMDF!BP560&lt;=1-SUM(RMDF!Z560,RMDF!AG560,RMDF!AN560,RMDF!AU560,RMDF!BB560,RMDF!BI560), RMDF!BP560=ROUND(RMDF!BP560,4))</f>
        <v>1</v>
      </c>
      <c r="BN560" s="317">
        <f>RMDF!BN560</f>
        <v>0</v>
      </c>
      <c r="BO560" s="318" t="str">
        <f>IF(BN560=0,"",_xlfn.XLOOKUP(BN560,StatePicklist!$1:$1,StatePicklist!$3:$3,"NA",0))</f>
        <v/>
      </c>
      <c r="BP560" s="297" t="str">
        <f ca="1">IF(RMDF!BO560="", "", IF(ISNUMBER(MATCH(RMDF!BO560, INDIRECT(BO560), 0)), "OK", "Invalid"))</f>
        <v/>
      </c>
      <c r="BQ560" s="281"/>
      <c r="BR560" s="281"/>
      <c r="BS560" s="281"/>
      <c r="BT560" s="281" t="b">
        <f>AND(RMDF!BW560&gt;=0, RMDF!BW560&lt;=1-SUM(RMDF!Z560,RMDF!AG560,RMDF!AN560,RMDF!AU560,RMDF!BB560,RMDF!BI560,RMDF!BP560), RMDF!BW560=ROUND(RMDF!BW560,4))</f>
        <v>1</v>
      </c>
      <c r="BU560" s="317">
        <f>RMDF!BU560</f>
        <v>0</v>
      </c>
      <c r="BV560" s="318" t="str">
        <f>IF(BU560=0,"",_xlfn.XLOOKUP(BU560,StatePicklist!$1:$1,StatePicklist!$3:$3,"NA",0))</f>
        <v/>
      </c>
      <c r="BW560" s="297" t="str">
        <f ca="1">IF(RMDF!BV560="", "", IF(ISNUMBER(MATCH(RMDF!BV560, INDIRECT(BV560), 0)), "OK", "Invalid"))</f>
        <v/>
      </c>
      <c r="BX560" s="281"/>
      <c r="BY560" s="281"/>
      <c r="BZ560" s="281"/>
      <c r="CA560" s="281" t="b">
        <f>AND(RMDF!CD560&gt;=0, RMDF!CD560&lt;=1-SUM(RMDF!Z560,RMDF!AG560,RMDF!AN560,RMDF!AU560,RMDF!BB560,RMDF!BI560,RMDF!BP560,RMDF!BW560), RMDF!CD560=ROUND(RMDF!CD560,4))</f>
        <v>1</v>
      </c>
      <c r="CB560" s="317">
        <f>RMDF!CB560</f>
        <v>0</v>
      </c>
      <c r="CC560" s="318" t="str">
        <f>IF(CB560=0,"",_xlfn.XLOOKUP(CB560,StatePicklist!$1:$1,StatePicklist!$3:$3,"NA",0))</f>
        <v/>
      </c>
      <c r="CD560" s="297" t="str">
        <f ca="1">IF(RMDF!CC560="", "", IF(ISNUMBER(MATCH(RMDF!CC560, INDIRECT(CC560), 0)), "OK", "Invalid"))</f>
        <v/>
      </c>
      <c r="CE560" s="281"/>
      <c r="CF560" s="281"/>
      <c r="CG560" s="281"/>
      <c r="CH560" s="281" t="b">
        <f>AND(RMDF!CK560&gt;=0, RMDF!CK560&lt;=1-SUM(RMDF!Z560,RMDF!AG560,RMDF!AN560,RMDF!AU560,RMDF!BB560,RMDF!BI560,RMDF!BP560,RMDF!BW560,RMDF!CD560), RMDF!CK560=ROUND(RMDF!CK560,4))</f>
        <v>1</v>
      </c>
      <c r="CI560" s="317">
        <f>RMDF!CI560</f>
        <v>0</v>
      </c>
      <c r="CJ560" s="318" t="str">
        <f>IF(CI560=0,"",_xlfn.XLOOKUP(CI560,StatePicklist!$1:$1,StatePicklist!$3:$3,"NA",0))</f>
        <v/>
      </c>
      <c r="CK560" s="297" t="str">
        <f ca="1">IF(RMDF!CJ560="", "", IF(ISNUMBER(MATCH(RMDF!CJ560, INDIRECT(CJ560), 0)), "OK", "Invalid"))</f>
        <v/>
      </c>
      <c r="CL560" s="281"/>
      <c r="CM560" s="281"/>
      <c r="CN560" s="281"/>
      <c r="CO560" s="281" t="b">
        <f>AND(RMDF!CR560&gt;=0, RMDF!CR560&lt;=1-SUM(RMDF!Z560,RMDF!AG560,RMDF!AN560,RMDF!AU560,RMDF!BB560,RMDF!BI560,RMDF!BP560,RMDF!BW560,RMDF!CD560,RMDF!CK560), RMDF!CR560=ROUND(RMDF!CR560,4))</f>
        <v>1</v>
      </c>
      <c r="CP560" s="317">
        <f>RMDF!CP560</f>
        <v>0</v>
      </c>
      <c r="CQ560" s="318" t="str">
        <f>IF(CP560=0,"",_xlfn.XLOOKUP(CP560,StatePicklist!$1:$1,StatePicklist!$3:$3,"NA",0))</f>
        <v/>
      </c>
      <c r="CR560" s="297" t="str">
        <f ca="1">IF(RMDF!CQ560="", "", IF(ISNUMBER(MATCH(RMDF!CQ560, INDIRECT(CQ560), 0)), "OK", "Invalid"))</f>
        <v/>
      </c>
      <c r="CS560" s="281"/>
      <c r="CT560" s="281"/>
      <c r="CU560" s="281"/>
      <c r="CV560" s="281" t="b">
        <f>AND(RMDF!CY560&gt;=0, RMDF!CY560&lt;=1-SUM(RMDF!Z560,RMDF!AG560,RMDF!AN560,RMDF!AU560,RMDF!BB560,RMDF!BI560,RMDF!BP560,RMDF!BW560,RMDF!CD560,RMDF!CK560,RMDF!CR560), RMDF!CY560=ROUND(RMDF!CY560,4))</f>
        <v>1</v>
      </c>
      <c r="CW560" s="317">
        <f>RMDF!CW560</f>
        <v>0</v>
      </c>
      <c r="CX560" s="318" t="str">
        <f>IF(CW560=0,"",_xlfn.XLOOKUP(CW560,StatePicklist!$1:$1,StatePicklist!$3:$3,"NA",0))</f>
        <v/>
      </c>
      <c r="CY560" s="297" t="str">
        <f ca="1">IF(RMDF!CX560="", "", IF(ISNUMBER(MATCH(RMDF!CX560, INDIRECT(CX560), 0)), "OK", "Invalid"))</f>
        <v/>
      </c>
      <c r="CZ560" s="281"/>
      <c r="DA560" s="281"/>
      <c r="DB560" s="281"/>
      <c r="DC560" s="281" t="b">
        <f>AND(RMDF!DF560&gt;=0, RMDF!DF560&lt;=1-SUM(RMDF!Z560,RMDF!AG560,RMDF!AN560,RMDF!AU560,RMDF!BB560,RMDF!BI560,RMDF!BP560,RMDF!BW560,RMDF!CD560,RMDF!CK560,RMDF!CR560,RMDF!CY560), RMDF!DF560=ROUND(RMDF!DF560,4))</f>
        <v>1</v>
      </c>
      <c r="DD560" s="317">
        <f>RMDF!DD560</f>
        <v>0</v>
      </c>
      <c r="DE560" s="318" t="str">
        <f>IF(DD560=0,"",_xlfn.XLOOKUP(DD560,StatePicklist!$1:$1,StatePicklist!$3:$3,"NA",0))</f>
        <v/>
      </c>
      <c r="DF560" s="297" t="str">
        <f ca="1">IF(RMDF!DE560="", "", IF(ISNUMBER(MATCH(RMDF!DE560, INDIRECT(DE560), 0)), "OK", "Invalid"))</f>
        <v/>
      </c>
      <c r="DG560" s="281"/>
      <c r="DH560" s="281"/>
      <c r="DI560" s="281"/>
      <c r="DJ560" s="281" t="b">
        <f>AND(RMDF!DM560&gt;=0, RMDF!DM560&lt;=1-SUM(RMDF!Z560,RMDF!AG560,RMDF!AN560,RMDF!AU560,RMDF!BB560,RMDF!BI560,RMDF!BP560,RMDF!BW560,RMDF!CD560,RMDF!CK560,RMDF!CR560,RMDF!CY560,RMDF!DF560), RMDF!DM560=ROUND(RMDF!DM560,4))</f>
        <v>1</v>
      </c>
      <c r="DK560" s="317">
        <f>RMDF!DK560</f>
        <v>0</v>
      </c>
      <c r="DL560" s="318" t="str">
        <f>IF(DK560=0,"",_xlfn.XLOOKUP(DK560,StatePicklist!$1:$1,StatePicklist!$3:$3,"NA",0))</f>
        <v/>
      </c>
      <c r="DM560" s="297" t="str">
        <f ca="1">IF(RMDF!DL560="", "", IF(ISNUMBER(MATCH(RMDF!DL560, INDIRECT(DL560), 0)), "OK", "Invalid"))</f>
        <v/>
      </c>
      <c r="DN560" s="281"/>
      <c r="DO560" s="281"/>
      <c r="DP560" s="281"/>
      <c r="DQ560" s="281" t="b">
        <f>AND(RMDF!DT560&gt;=0, RMDF!DT560&lt;=1-SUM(RMDF!Z560,RMDF!AG560,RMDF!AN560,RMDF!AU560,RMDF!BB560,RMDF!BI560,RMDF!BP560,RMDF!BW560,RMDF!CD560,RMDF!CK560,RMDF!CR560,RMDF!CY560,RMDF!DF560,RMDF!DM560), RMDF!DT560=ROUND(RMDF!DT560,4))</f>
        <v>1</v>
      </c>
      <c r="DR560" s="317">
        <f>RMDF!DR560</f>
        <v>0</v>
      </c>
      <c r="DS560" s="318" t="str">
        <f>IF(DR560=0,"",_xlfn.XLOOKUP(DR560,StatePicklist!$1:$1,StatePicklist!$3:$3,"NA",0))</f>
        <v/>
      </c>
      <c r="DT560" s="297" t="str">
        <f ca="1">IF(RMDF!DS560="", "", IF(ISNUMBER(MATCH(RMDF!DS560, INDIRECT(DS560), 0)), "OK", "Invalid"))</f>
        <v/>
      </c>
      <c r="DU560" s="281"/>
      <c r="DV560" s="281"/>
      <c r="DW560" s="281"/>
      <c r="DX560" s="281" t="b">
        <f>AND(RMDF!EA560&gt;=0, RMDF!EA560&lt;=1-SUM(RMDF!Z560,RMDF!AG560,RMDF!AN560,RMDF!AU560,RMDF!BB560,RMDF!BI560,RMDF!BP560,RMDF!BW560,RMDF!CD560,RMDF!CK560,RMDF!CR560,RMDF!CY560,RMDF!DF560,RMDF!DM560,RMDF!DT560), RMDF!EA560=ROUND(RMDF!EA560,4))</f>
        <v>1</v>
      </c>
      <c r="DY560" s="317">
        <f>RMDF!DY560</f>
        <v>0</v>
      </c>
      <c r="DZ560" s="318" t="str">
        <f>IF(DY560=0,"",_xlfn.XLOOKUP(DY560,StatePicklist!$1:$1,StatePicklist!$3:$3,"NA",0))</f>
        <v/>
      </c>
      <c r="EA560" s="297" t="str">
        <f ca="1">IF(RMDF!DZ560="", "", IF(ISNUMBER(MATCH(RMDF!DZ560, INDIRECT(DZ560), 0)), "OK", "Invalid"))</f>
        <v/>
      </c>
      <c r="EB560" s="281"/>
      <c r="EC560" s="281"/>
      <c r="ED560" s="281"/>
      <c r="EE560" s="281" t="b">
        <f>AND(RMDF!EH560&gt;=0, RMDF!EH560&lt;=1-SUM(RMDF!Z560,RMDF!AG560,RMDF!AN560,RMDF!AU560,RMDF!BB560,RMDF!BI560,RMDF!BP560,RMDF!BW560,RMDF!CD560,RMDF!CK560,RMDF!CR560,RMDF!CY560,RMDF!DF560,RMDF!DM560,RMDF!DT560,RMDF!EA560), RMDF!EH560=ROUND(RMDF!EH560,4))</f>
        <v>1</v>
      </c>
      <c r="EF560" s="317">
        <f>RMDF!EF560</f>
        <v>0</v>
      </c>
      <c r="EG560" s="318" t="str">
        <f>IF(EF560=0,"",_xlfn.XLOOKUP(EF560,StatePicklist!$1:$1,StatePicklist!$3:$3,"NA",0))</f>
        <v/>
      </c>
      <c r="EH560" s="297" t="str">
        <f ca="1">IF(RMDF!EG560="", "", IF(ISNUMBER(MATCH(RMDF!EG560, INDIRECT(EG560), 0)), "OK", "Invalid"))</f>
        <v/>
      </c>
      <c r="EI560" s="281"/>
      <c r="EJ560" s="281"/>
      <c r="EK560" s="281"/>
      <c r="EL560" s="281" t="b">
        <f>AND(RMDF!EO560&gt;=0, RMDF!EO560&lt;=1-SUM(RMDF!Z560,RMDF!AG560,RMDF!AN560,RMDF!AU560,RMDF!BB560,RMDF!BI560,RMDF!BP560,RMDF!BW560,RMDF!CD560,RMDF!CK560,RMDF!CR560,RMDF!CY560,RMDF!DF560,RMDF!DM560,RMDF!DT560,RMDF!EA560,RMDF!EH560), RMDF!EO560=ROUND(RMDF!EO560,4))</f>
        <v>1</v>
      </c>
      <c r="EM560" s="317">
        <f>RMDF!EM560</f>
        <v>0</v>
      </c>
      <c r="EN560" s="318" t="str">
        <f>IF(EM560=0,"",_xlfn.XLOOKUP(EM560,StatePicklist!$1:$1,StatePicklist!$3:$3,"NA",0))</f>
        <v/>
      </c>
      <c r="EO560" s="297" t="str">
        <f ca="1">IF(RMDF!EN560="", "", IF(ISNUMBER(MATCH(RMDF!EN560, INDIRECT(EN560), 0)), "OK", "Invalid"))</f>
        <v/>
      </c>
      <c r="EP560" s="281"/>
      <c r="EQ560" s="281"/>
      <c r="ER560" s="281"/>
      <c r="ES560" s="281" t="b">
        <f>AND(RMDF!EV560&gt;=0, RMDF!EV560&lt;=1-SUM(RMDF!Z560,RMDF!AG560,RMDF!AN560,RMDF!AU560,RMDF!BB560,RMDF!BI560,RMDF!BP560,RMDF!BW560,RMDF!CD560,RMDF!CK560,RMDF!CR560,RMDF!CY560,RMDF!DF560,RMDF!DM560,RMDF!DT560,RMDF!EA560,RMDF!EH560,RMDF!EO560), RMDF!EV560=ROUND(RMDF!EV560,4))</f>
        <v>1</v>
      </c>
      <c r="ET560" s="317">
        <f>RMDF!ET560</f>
        <v>0</v>
      </c>
      <c r="EU560" s="318" t="str">
        <f>IF(ET560=0,"",_xlfn.XLOOKUP(ET560,StatePicklist!$1:$1,StatePicklist!$3:$3,"NA",0))</f>
        <v/>
      </c>
      <c r="EV560" s="297" t="str">
        <f ca="1">IF(RMDF!EU560="", "", IF(ISNUMBER(MATCH(RMDF!EU560, INDIRECT(EU560), 0)), "OK", "Invalid"))</f>
        <v/>
      </c>
      <c r="EW560" s="281"/>
      <c r="EX560" s="281"/>
      <c r="EY560" s="281"/>
      <c r="EZ560" s="281" t="b">
        <f>AND(RMDF!FC560&gt;=0, RMDF!FC560&lt;=1-SUM(RMDF!Z560,RMDF!AG560,RMDF!AN560,RMDF!AU560,RMDF!BB560,RMDF!BI560,RMDF!BP560,RMDF!BW560,RMDF!CD560,RMDF!CK560,RMDF!CR560,RMDF!CY560,RMDF!DF560,RMDF!DM560,RMDF!DT560,RMDF!EA560,RMDF!EH560,RMDF!EO560,RMDF!EV560), RMDF!FC560=ROUND(RMDF!FC560,4))</f>
        <v>1</v>
      </c>
      <c r="FA560" s="317">
        <f>RMDF!FA560</f>
        <v>0</v>
      </c>
      <c r="FB560" s="318" t="str">
        <f>IF(FA560=0,"",_xlfn.XLOOKUP(FA560,StatePicklist!$1:$1,StatePicklist!$3:$3,"NA",0))</f>
        <v/>
      </c>
      <c r="FC560" s="297" t="str">
        <f ca="1">IF(RMDF!FB560="", "", IF(ISNUMBER(MATCH(RMDF!FB560, INDIRECT(FB560), 0)), "OK", "Invalid"))</f>
        <v/>
      </c>
    </row>
    <row r="561" spans="1:159" s="205" customFormat="1" ht="39.9" customHeight="1" x14ac:dyDescent="0.25">
      <c r="A561" s="206"/>
      <c r="B561" s="196"/>
      <c r="C561" s="197"/>
      <c r="D561" s="198"/>
      <c r="E561" s="199"/>
      <c r="F561" s="200"/>
      <c r="G561" s="201"/>
      <c r="H561" s="292"/>
      <c r="I561" s="305">
        <f>RMDF!I561</f>
        <v>0</v>
      </c>
      <c r="J561" s="305" t="str">
        <f>IF(I561=ProductCode!$B$30,"PDReclPost",IF(OR(I561=ProductCode!$C$30,I561=ProductCode!$E$30,I561=ProductCode!$G$30),"PDPreCon",IF(OR(I561=ProductCode!$D$30,I561=ProductCode!$F$30),"PDNotReclPost","")))</f>
        <v/>
      </c>
      <c r="K561" s="305" t="str">
        <f t="shared" si="33"/>
        <v/>
      </c>
      <c r="L561" s="289"/>
      <c r="M561" s="305" t="str">
        <f t="shared" si="33"/>
        <v/>
      </c>
      <c r="N561" s="289" t="b">
        <f>AND(RMDF!N561&gt;=0, RMDF!N561&lt;=1-RMDF!L561, RMDF!N561=ROUND(RMDF!N561,4))</f>
        <v>1</v>
      </c>
      <c r="O561" s="286" t="str">
        <f>IF(P561="","",IF(I561="","",IF(LEFT(I561,13)="Reclaimed pos",RawMaterialCode!$E$569,RawMaterialCode!$E$568)))</f>
        <v>Reclaimed pre-consumer mixed fibers (RM0578)</v>
      </c>
      <c r="P561" s="295">
        <f t="shared" si="34"/>
        <v>1</v>
      </c>
      <c r="Q561" s="202"/>
      <c r="R561" s="203"/>
      <c r="S561" s="204" t="str">
        <f t="shared" si="35"/>
        <v/>
      </c>
      <c r="T561" s="281"/>
      <c r="U561" s="281"/>
      <c r="V561" s="281"/>
      <c r="W561" s="281"/>
      <c r="X561" s="317">
        <f>RMDF!X561</f>
        <v>0</v>
      </c>
      <c r="Y561" s="318" t="str">
        <f>IF(X561=0,"",_xlfn.XLOOKUP(X561,StatePicklist!$1:$1,StatePicklist!$3:$3,"NA",0))</f>
        <v/>
      </c>
      <c r="Z561" s="297" t="str">
        <f ca="1">IF(RMDF!Y561="", "", IF(ISNUMBER(MATCH(RMDF!Y561, INDIRECT(Y561), 0)), "OK", "Invalid"))</f>
        <v/>
      </c>
      <c r="AA561" s="281"/>
      <c r="AB561" s="281"/>
      <c r="AC561" s="281"/>
      <c r="AD561" s="281" t="b">
        <f>AND(RMDF!AG561&gt;=0, RMDF!AG561&lt;=1-RMDF!Z561, RMDF!AG561=ROUND(RMDF!AG561,4))</f>
        <v>1</v>
      </c>
      <c r="AE561" s="317">
        <f>RMDF!AE561</f>
        <v>0</v>
      </c>
      <c r="AF561" s="318" t="str">
        <f>IF(AE561=0,"",_xlfn.XLOOKUP(AE561,StatePicklist!$1:$1,StatePicklist!$3:$3,"NA",0))</f>
        <v/>
      </c>
      <c r="AG561" s="297" t="str">
        <f ca="1">IF(RMDF!AF561="", "", IF(ISNUMBER(MATCH(RMDF!AF561, INDIRECT(AF561), 0)), "OK", "Invalid"))</f>
        <v/>
      </c>
      <c r="AH561" s="281"/>
      <c r="AI561" s="281"/>
      <c r="AJ561" s="281"/>
      <c r="AK561" s="281" t="b">
        <f>AND(RMDF!AN561&gt;=0, RMDF!AN561&lt;=1-SUM(RMDF!Z561,RMDF!AG561), RMDF!AN561=ROUND(RMDF!AN561,4))</f>
        <v>1</v>
      </c>
      <c r="AL561" s="317">
        <f>RMDF!AL561</f>
        <v>0</v>
      </c>
      <c r="AM561" s="318" t="str">
        <f>IF(AL561=0,"",_xlfn.XLOOKUP(AL561,StatePicklist!$1:$1,StatePicklist!$3:$3,"NA",0))</f>
        <v/>
      </c>
      <c r="AN561" s="297" t="str">
        <f ca="1">IF(RMDF!AM561="", "", IF(ISNUMBER(MATCH(RMDF!AM561, INDIRECT(AM561), 0)), "OK", "Invalid"))</f>
        <v/>
      </c>
      <c r="AO561" s="281"/>
      <c r="AP561" s="281"/>
      <c r="AQ561" s="281"/>
      <c r="AR561" s="281" t="b">
        <f>AND(RMDF!AU561&gt;=0, RMDF!AU561&lt;=1-SUM(RMDF!Z561,RMDF!AG561,RMDF!AN561), RMDF!AU561=ROUND(RMDF!AU561,4))</f>
        <v>1</v>
      </c>
      <c r="AS561" s="317">
        <f>RMDF!AS561</f>
        <v>0</v>
      </c>
      <c r="AT561" s="318" t="str">
        <f>IF(AS561=0,"",_xlfn.XLOOKUP(AS561,StatePicklist!$1:$1,StatePicklist!$3:$3,"NA",0))</f>
        <v/>
      </c>
      <c r="AU561" s="297" t="str">
        <f ca="1">IF(RMDF!AT561="", "", IF(ISNUMBER(MATCH(RMDF!AT561, INDIRECT(AT561), 0)), "OK", "Invalid"))</f>
        <v/>
      </c>
      <c r="AV561" s="281"/>
      <c r="AW561" s="281"/>
      <c r="AX561" s="281"/>
      <c r="AY561" s="281" t="b">
        <f>AND(RMDF!BB561&gt;=0, RMDF!BB561&lt;=1-SUM(RMDF!Z561,RMDF!AG561,RMDF!AN561,RMDF!AU561), RMDF!BB561=ROUND(RMDF!BB561,4))</f>
        <v>1</v>
      </c>
      <c r="AZ561" s="317">
        <f>RMDF!AZ561</f>
        <v>0</v>
      </c>
      <c r="BA561" s="318" t="str">
        <f>IF(AZ561=0,"",_xlfn.XLOOKUP(AZ561,StatePicklist!$1:$1,StatePicklist!$3:$3,"NA",0))</f>
        <v/>
      </c>
      <c r="BB561" s="297" t="str">
        <f ca="1">IF(RMDF!BA561="", "", IF(ISNUMBER(MATCH(RMDF!BA561, INDIRECT(BA561), 0)), "OK", "Invalid"))</f>
        <v/>
      </c>
      <c r="BC561" s="281"/>
      <c r="BD561" s="281"/>
      <c r="BE561" s="281"/>
      <c r="BF561" s="281" t="b">
        <f>AND(RMDF!BI561&gt;=0, RMDF!BI561&lt;=1-SUM(RMDF!Z561,RMDF!AG561,RMDF!AN561,RMDF!AU561,RMDF!BB561), RMDF!BI561=ROUND(RMDF!BI561,4))</f>
        <v>1</v>
      </c>
      <c r="BG561" s="317">
        <f>RMDF!BG561</f>
        <v>0</v>
      </c>
      <c r="BH561" s="318" t="str">
        <f>IF(BG561=0,"",_xlfn.XLOOKUP(BG561,StatePicklist!$1:$1,StatePicklist!$3:$3,"NA",0))</f>
        <v/>
      </c>
      <c r="BI561" s="297" t="str">
        <f ca="1">IF(RMDF!BH561="", "", IF(ISNUMBER(MATCH(RMDF!BH561, INDIRECT(BH561), 0)), "OK", "Invalid"))</f>
        <v/>
      </c>
      <c r="BJ561" s="281"/>
      <c r="BK561" s="281"/>
      <c r="BL561" s="281"/>
      <c r="BM561" s="281" t="b">
        <f>AND(RMDF!BP561&gt;=0, RMDF!BP561&lt;=1-SUM(RMDF!Z561,RMDF!AG561,RMDF!AN561,RMDF!AU561,RMDF!BB561,RMDF!BI561), RMDF!BP561=ROUND(RMDF!BP561,4))</f>
        <v>1</v>
      </c>
      <c r="BN561" s="317">
        <f>RMDF!BN561</f>
        <v>0</v>
      </c>
      <c r="BO561" s="318" t="str">
        <f>IF(BN561=0,"",_xlfn.XLOOKUP(BN561,StatePicklist!$1:$1,StatePicklist!$3:$3,"NA",0))</f>
        <v/>
      </c>
      <c r="BP561" s="297" t="str">
        <f ca="1">IF(RMDF!BO561="", "", IF(ISNUMBER(MATCH(RMDF!BO561, INDIRECT(BO561), 0)), "OK", "Invalid"))</f>
        <v/>
      </c>
      <c r="BQ561" s="281"/>
      <c r="BR561" s="281"/>
      <c r="BS561" s="281"/>
      <c r="BT561" s="281" t="b">
        <f>AND(RMDF!BW561&gt;=0, RMDF!BW561&lt;=1-SUM(RMDF!Z561,RMDF!AG561,RMDF!AN561,RMDF!AU561,RMDF!BB561,RMDF!BI561,RMDF!BP561), RMDF!BW561=ROUND(RMDF!BW561,4))</f>
        <v>1</v>
      </c>
      <c r="BU561" s="317">
        <f>RMDF!BU561</f>
        <v>0</v>
      </c>
      <c r="BV561" s="318" t="str">
        <f>IF(BU561=0,"",_xlfn.XLOOKUP(BU561,StatePicklist!$1:$1,StatePicklist!$3:$3,"NA",0))</f>
        <v/>
      </c>
      <c r="BW561" s="297" t="str">
        <f ca="1">IF(RMDF!BV561="", "", IF(ISNUMBER(MATCH(RMDF!BV561, INDIRECT(BV561), 0)), "OK", "Invalid"))</f>
        <v/>
      </c>
      <c r="BX561" s="281"/>
      <c r="BY561" s="281"/>
      <c r="BZ561" s="281"/>
      <c r="CA561" s="281" t="b">
        <f>AND(RMDF!CD561&gt;=0, RMDF!CD561&lt;=1-SUM(RMDF!Z561,RMDF!AG561,RMDF!AN561,RMDF!AU561,RMDF!BB561,RMDF!BI561,RMDF!BP561,RMDF!BW561), RMDF!CD561=ROUND(RMDF!CD561,4))</f>
        <v>1</v>
      </c>
      <c r="CB561" s="317">
        <f>RMDF!CB561</f>
        <v>0</v>
      </c>
      <c r="CC561" s="318" t="str">
        <f>IF(CB561=0,"",_xlfn.XLOOKUP(CB561,StatePicklist!$1:$1,StatePicklist!$3:$3,"NA",0))</f>
        <v/>
      </c>
      <c r="CD561" s="297" t="str">
        <f ca="1">IF(RMDF!CC561="", "", IF(ISNUMBER(MATCH(RMDF!CC561, INDIRECT(CC561), 0)), "OK", "Invalid"))</f>
        <v/>
      </c>
      <c r="CE561" s="281"/>
      <c r="CF561" s="281"/>
      <c r="CG561" s="281"/>
      <c r="CH561" s="281" t="b">
        <f>AND(RMDF!CK561&gt;=0, RMDF!CK561&lt;=1-SUM(RMDF!Z561,RMDF!AG561,RMDF!AN561,RMDF!AU561,RMDF!BB561,RMDF!BI561,RMDF!BP561,RMDF!BW561,RMDF!CD561), RMDF!CK561=ROUND(RMDF!CK561,4))</f>
        <v>1</v>
      </c>
      <c r="CI561" s="317">
        <f>RMDF!CI561</f>
        <v>0</v>
      </c>
      <c r="CJ561" s="318" t="str">
        <f>IF(CI561=0,"",_xlfn.XLOOKUP(CI561,StatePicklist!$1:$1,StatePicklist!$3:$3,"NA",0))</f>
        <v/>
      </c>
      <c r="CK561" s="297" t="str">
        <f ca="1">IF(RMDF!CJ561="", "", IF(ISNUMBER(MATCH(RMDF!CJ561, INDIRECT(CJ561), 0)), "OK", "Invalid"))</f>
        <v/>
      </c>
      <c r="CL561" s="281"/>
      <c r="CM561" s="281"/>
      <c r="CN561" s="281"/>
      <c r="CO561" s="281" t="b">
        <f>AND(RMDF!CR561&gt;=0, RMDF!CR561&lt;=1-SUM(RMDF!Z561,RMDF!AG561,RMDF!AN561,RMDF!AU561,RMDF!BB561,RMDF!BI561,RMDF!BP561,RMDF!BW561,RMDF!CD561,RMDF!CK561), RMDF!CR561=ROUND(RMDF!CR561,4))</f>
        <v>1</v>
      </c>
      <c r="CP561" s="317">
        <f>RMDF!CP561</f>
        <v>0</v>
      </c>
      <c r="CQ561" s="318" t="str">
        <f>IF(CP561=0,"",_xlfn.XLOOKUP(CP561,StatePicklist!$1:$1,StatePicklist!$3:$3,"NA",0))</f>
        <v/>
      </c>
      <c r="CR561" s="297" t="str">
        <f ca="1">IF(RMDF!CQ561="", "", IF(ISNUMBER(MATCH(RMDF!CQ561, INDIRECT(CQ561), 0)), "OK", "Invalid"))</f>
        <v/>
      </c>
      <c r="CS561" s="281"/>
      <c r="CT561" s="281"/>
      <c r="CU561" s="281"/>
      <c r="CV561" s="281" t="b">
        <f>AND(RMDF!CY561&gt;=0, RMDF!CY561&lt;=1-SUM(RMDF!Z561,RMDF!AG561,RMDF!AN561,RMDF!AU561,RMDF!BB561,RMDF!BI561,RMDF!BP561,RMDF!BW561,RMDF!CD561,RMDF!CK561,RMDF!CR561), RMDF!CY561=ROUND(RMDF!CY561,4))</f>
        <v>1</v>
      </c>
      <c r="CW561" s="317">
        <f>RMDF!CW561</f>
        <v>0</v>
      </c>
      <c r="CX561" s="318" t="str">
        <f>IF(CW561=0,"",_xlfn.XLOOKUP(CW561,StatePicklist!$1:$1,StatePicklist!$3:$3,"NA",0))</f>
        <v/>
      </c>
      <c r="CY561" s="297" t="str">
        <f ca="1">IF(RMDF!CX561="", "", IF(ISNUMBER(MATCH(RMDF!CX561, INDIRECT(CX561), 0)), "OK", "Invalid"))</f>
        <v/>
      </c>
      <c r="CZ561" s="281"/>
      <c r="DA561" s="281"/>
      <c r="DB561" s="281"/>
      <c r="DC561" s="281" t="b">
        <f>AND(RMDF!DF561&gt;=0, RMDF!DF561&lt;=1-SUM(RMDF!Z561,RMDF!AG561,RMDF!AN561,RMDF!AU561,RMDF!BB561,RMDF!BI561,RMDF!BP561,RMDF!BW561,RMDF!CD561,RMDF!CK561,RMDF!CR561,RMDF!CY561), RMDF!DF561=ROUND(RMDF!DF561,4))</f>
        <v>1</v>
      </c>
      <c r="DD561" s="317">
        <f>RMDF!DD561</f>
        <v>0</v>
      </c>
      <c r="DE561" s="318" t="str">
        <f>IF(DD561=0,"",_xlfn.XLOOKUP(DD561,StatePicklist!$1:$1,StatePicklist!$3:$3,"NA",0))</f>
        <v/>
      </c>
      <c r="DF561" s="297" t="str">
        <f ca="1">IF(RMDF!DE561="", "", IF(ISNUMBER(MATCH(RMDF!DE561, INDIRECT(DE561), 0)), "OK", "Invalid"))</f>
        <v/>
      </c>
      <c r="DG561" s="281"/>
      <c r="DH561" s="281"/>
      <c r="DI561" s="281"/>
      <c r="DJ561" s="281" t="b">
        <f>AND(RMDF!DM561&gt;=0, RMDF!DM561&lt;=1-SUM(RMDF!Z561,RMDF!AG561,RMDF!AN561,RMDF!AU561,RMDF!BB561,RMDF!BI561,RMDF!BP561,RMDF!BW561,RMDF!CD561,RMDF!CK561,RMDF!CR561,RMDF!CY561,RMDF!DF561), RMDF!DM561=ROUND(RMDF!DM561,4))</f>
        <v>1</v>
      </c>
      <c r="DK561" s="317">
        <f>RMDF!DK561</f>
        <v>0</v>
      </c>
      <c r="DL561" s="318" t="str">
        <f>IF(DK561=0,"",_xlfn.XLOOKUP(DK561,StatePicklist!$1:$1,StatePicklist!$3:$3,"NA",0))</f>
        <v/>
      </c>
      <c r="DM561" s="297" t="str">
        <f ca="1">IF(RMDF!DL561="", "", IF(ISNUMBER(MATCH(RMDF!DL561, INDIRECT(DL561), 0)), "OK", "Invalid"))</f>
        <v/>
      </c>
      <c r="DN561" s="281"/>
      <c r="DO561" s="281"/>
      <c r="DP561" s="281"/>
      <c r="DQ561" s="281" t="b">
        <f>AND(RMDF!DT561&gt;=0, RMDF!DT561&lt;=1-SUM(RMDF!Z561,RMDF!AG561,RMDF!AN561,RMDF!AU561,RMDF!BB561,RMDF!BI561,RMDF!BP561,RMDF!BW561,RMDF!CD561,RMDF!CK561,RMDF!CR561,RMDF!CY561,RMDF!DF561,RMDF!DM561), RMDF!DT561=ROUND(RMDF!DT561,4))</f>
        <v>1</v>
      </c>
      <c r="DR561" s="317">
        <f>RMDF!DR561</f>
        <v>0</v>
      </c>
      <c r="DS561" s="318" t="str">
        <f>IF(DR561=0,"",_xlfn.XLOOKUP(DR561,StatePicklist!$1:$1,StatePicklist!$3:$3,"NA",0))</f>
        <v/>
      </c>
      <c r="DT561" s="297" t="str">
        <f ca="1">IF(RMDF!DS561="", "", IF(ISNUMBER(MATCH(RMDF!DS561, INDIRECT(DS561), 0)), "OK", "Invalid"))</f>
        <v/>
      </c>
      <c r="DU561" s="281"/>
      <c r="DV561" s="281"/>
      <c r="DW561" s="281"/>
      <c r="DX561" s="281" t="b">
        <f>AND(RMDF!EA561&gt;=0, RMDF!EA561&lt;=1-SUM(RMDF!Z561,RMDF!AG561,RMDF!AN561,RMDF!AU561,RMDF!BB561,RMDF!BI561,RMDF!BP561,RMDF!BW561,RMDF!CD561,RMDF!CK561,RMDF!CR561,RMDF!CY561,RMDF!DF561,RMDF!DM561,RMDF!DT561), RMDF!EA561=ROUND(RMDF!EA561,4))</f>
        <v>1</v>
      </c>
      <c r="DY561" s="317">
        <f>RMDF!DY561</f>
        <v>0</v>
      </c>
      <c r="DZ561" s="318" t="str">
        <f>IF(DY561=0,"",_xlfn.XLOOKUP(DY561,StatePicklist!$1:$1,StatePicklist!$3:$3,"NA",0))</f>
        <v/>
      </c>
      <c r="EA561" s="297" t="str">
        <f ca="1">IF(RMDF!DZ561="", "", IF(ISNUMBER(MATCH(RMDF!DZ561, INDIRECT(DZ561), 0)), "OK", "Invalid"))</f>
        <v/>
      </c>
      <c r="EB561" s="281"/>
      <c r="EC561" s="281"/>
      <c r="ED561" s="281"/>
      <c r="EE561" s="281" t="b">
        <f>AND(RMDF!EH561&gt;=0, RMDF!EH561&lt;=1-SUM(RMDF!Z561,RMDF!AG561,RMDF!AN561,RMDF!AU561,RMDF!BB561,RMDF!BI561,RMDF!BP561,RMDF!BW561,RMDF!CD561,RMDF!CK561,RMDF!CR561,RMDF!CY561,RMDF!DF561,RMDF!DM561,RMDF!DT561,RMDF!EA561), RMDF!EH561=ROUND(RMDF!EH561,4))</f>
        <v>1</v>
      </c>
      <c r="EF561" s="317">
        <f>RMDF!EF561</f>
        <v>0</v>
      </c>
      <c r="EG561" s="318" t="str">
        <f>IF(EF561=0,"",_xlfn.XLOOKUP(EF561,StatePicklist!$1:$1,StatePicklist!$3:$3,"NA",0))</f>
        <v/>
      </c>
      <c r="EH561" s="297" t="str">
        <f ca="1">IF(RMDF!EG561="", "", IF(ISNUMBER(MATCH(RMDF!EG561, INDIRECT(EG561), 0)), "OK", "Invalid"))</f>
        <v/>
      </c>
      <c r="EI561" s="281"/>
      <c r="EJ561" s="281"/>
      <c r="EK561" s="281"/>
      <c r="EL561" s="281" t="b">
        <f>AND(RMDF!EO561&gt;=0, RMDF!EO561&lt;=1-SUM(RMDF!Z561,RMDF!AG561,RMDF!AN561,RMDF!AU561,RMDF!BB561,RMDF!BI561,RMDF!BP561,RMDF!BW561,RMDF!CD561,RMDF!CK561,RMDF!CR561,RMDF!CY561,RMDF!DF561,RMDF!DM561,RMDF!DT561,RMDF!EA561,RMDF!EH561), RMDF!EO561=ROUND(RMDF!EO561,4))</f>
        <v>1</v>
      </c>
      <c r="EM561" s="317">
        <f>RMDF!EM561</f>
        <v>0</v>
      </c>
      <c r="EN561" s="318" t="str">
        <f>IF(EM561=0,"",_xlfn.XLOOKUP(EM561,StatePicklist!$1:$1,StatePicklist!$3:$3,"NA",0))</f>
        <v/>
      </c>
      <c r="EO561" s="297" t="str">
        <f ca="1">IF(RMDF!EN561="", "", IF(ISNUMBER(MATCH(RMDF!EN561, INDIRECT(EN561), 0)), "OK", "Invalid"))</f>
        <v/>
      </c>
      <c r="EP561" s="281"/>
      <c r="EQ561" s="281"/>
      <c r="ER561" s="281"/>
      <c r="ES561" s="281" t="b">
        <f>AND(RMDF!EV561&gt;=0, RMDF!EV561&lt;=1-SUM(RMDF!Z561,RMDF!AG561,RMDF!AN561,RMDF!AU561,RMDF!BB561,RMDF!BI561,RMDF!BP561,RMDF!BW561,RMDF!CD561,RMDF!CK561,RMDF!CR561,RMDF!CY561,RMDF!DF561,RMDF!DM561,RMDF!DT561,RMDF!EA561,RMDF!EH561,RMDF!EO561), RMDF!EV561=ROUND(RMDF!EV561,4))</f>
        <v>1</v>
      </c>
      <c r="ET561" s="317">
        <f>RMDF!ET561</f>
        <v>0</v>
      </c>
      <c r="EU561" s="318" t="str">
        <f>IF(ET561=0,"",_xlfn.XLOOKUP(ET561,StatePicklist!$1:$1,StatePicklist!$3:$3,"NA",0))</f>
        <v/>
      </c>
      <c r="EV561" s="297" t="str">
        <f ca="1">IF(RMDF!EU561="", "", IF(ISNUMBER(MATCH(RMDF!EU561, INDIRECT(EU561), 0)), "OK", "Invalid"))</f>
        <v/>
      </c>
      <c r="EW561" s="281"/>
      <c r="EX561" s="281"/>
      <c r="EY561" s="281"/>
      <c r="EZ561" s="281" t="b">
        <f>AND(RMDF!FC561&gt;=0, RMDF!FC561&lt;=1-SUM(RMDF!Z561,RMDF!AG561,RMDF!AN561,RMDF!AU561,RMDF!BB561,RMDF!BI561,RMDF!BP561,RMDF!BW561,RMDF!CD561,RMDF!CK561,RMDF!CR561,RMDF!CY561,RMDF!DF561,RMDF!DM561,RMDF!DT561,RMDF!EA561,RMDF!EH561,RMDF!EO561,RMDF!EV561), RMDF!FC561=ROUND(RMDF!FC561,4))</f>
        <v>1</v>
      </c>
      <c r="FA561" s="317">
        <f>RMDF!FA561</f>
        <v>0</v>
      </c>
      <c r="FB561" s="318" t="str">
        <f>IF(FA561=0,"",_xlfn.XLOOKUP(FA561,StatePicklist!$1:$1,StatePicklist!$3:$3,"NA",0))</f>
        <v/>
      </c>
      <c r="FC561" s="297" t="str">
        <f ca="1">IF(RMDF!FB561="", "", IF(ISNUMBER(MATCH(RMDF!FB561, INDIRECT(FB561), 0)), "OK", "Invalid"))</f>
        <v/>
      </c>
    </row>
    <row r="562" spans="1:159" s="205" customFormat="1" ht="39.9" customHeight="1" x14ac:dyDescent="0.25">
      <c r="A562" s="206"/>
      <c r="B562" s="196"/>
      <c r="C562" s="197"/>
      <c r="D562" s="198"/>
      <c r="E562" s="199"/>
      <c r="F562" s="200"/>
      <c r="G562" s="201"/>
      <c r="H562" s="292"/>
      <c r="I562" s="305">
        <f>RMDF!I562</f>
        <v>0</v>
      </c>
      <c r="J562" s="305" t="str">
        <f>IF(I562=ProductCode!$B$30,"PDReclPost",IF(OR(I562=ProductCode!$C$30,I562=ProductCode!$E$30,I562=ProductCode!$G$30),"PDPreCon",IF(OR(I562=ProductCode!$D$30,I562=ProductCode!$F$30),"PDNotReclPost","")))</f>
        <v/>
      </c>
      <c r="K562" s="305" t="str">
        <f t="shared" si="33"/>
        <v/>
      </c>
      <c r="L562" s="289"/>
      <c r="M562" s="305" t="str">
        <f t="shared" si="33"/>
        <v/>
      </c>
      <c r="N562" s="289" t="b">
        <f>AND(RMDF!N562&gt;=0, RMDF!N562&lt;=1-RMDF!L562, RMDF!N562=ROUND(RMDF!N562,4))</f>
        <v>1</v>
      </c>
      <c r="O562" s="286" t="str">
        <f>IF(P562="","",IF(I562="","",IF(LEFT(I562,13)="Reclaimed pos",RawMaterialCode!$E$569,RawMaterialCode!$E$568)))</f>
        <v>Reclaimed pre-consumer mixed fibers (RM0578)</v>
      </c>
      <c r="P562" s="295">
        <f t="shared" si="34"/>
        <v>1</v>
      </c>
      <c r="Q562" s="202"/>
      <c r="R562" s="203"/>
      <c r="S562" s="204" t="str">
        <f t="shared" si="35"/>
        <v/>
      </c>
      <c r="T562" s="281"/>
      <c r="U562" s="281"/>
      <c r="V562" s="281"/>
      <c r="W562" s="281"/>
      <c r="X562" s="317">
        <f>RMDF!X562</f>
        <v>0</v>
      </c>
      <c r="Y562" s="318" t="str">
        <f>IF(X562=0,"",_xlfn.XLOOKUP(X562,StatePicklist!$1:$1,StatePicklist!$3:$3,"NA",0))</f>
        <v/>
      </c>
      <c r="Z562" s="297" t="str">
        <f ca="1">IF(RMDF!Y562="", "", IF(ISNUMBER(MATCH(RMDF!Y562, INDIRECT(Y562), 0)), "OK", "Invalid"))</f>
        <v/>
      </c>
      <c r="AA562" s="281"/>
      <c r="AB562" s="281"/>
      <c r="AC562" s="281"/>
      <c r="AD562" s="281" t="b">
        <f>AND(RMDF!AG562&gt;=0, RMDF!AG562&lt;=1-RMDF!Z562, RMDF!AG562=ROUND(RMDF!AG562,4))</f>
        <v>1</v>
      </c>
      <c r="AE562" s="317">
        <f>RMDF!AE562</f>
        <v>0</v>
      </c>
      <c r="AF562" s="318" t="str">
        <f>IF(AE562=0,"",_xlfn.XLOOKUP(AE562,StatePicklist!$1:$1,StatePicklist!$3:$3,"NA",0))</f>
        <v/>
      </c>
      <c r="AG562" s="297" t="str">
        <f ca="1">IF(RMDF!AF562="", "", IF(ISNUMBER(MATCH(RMDF!AF562, INDIRECT(AF562), 0)), "OK", "Invalid"))</f>
        <v/>
      </c>
      <c r="AH562" s="281"/>
      <c r="AI562" s="281"/>
      <c r="AJ562" s="281"/>
      <c r="AK562" s="281" t="b">
        <f>AND(RMDF!AN562&gt;=0, RMDF!AN562&lt;=1-SUM(RMDF!Z562,RMDF!AG562), RMDF!AN562=ROUND(RMDF!AN562,4))</f>
        <v>1</v>
      </c>
      <c r="AL562" s="317">
        <f>RMDF!AL562</f>
        <v>0</v>
      </c>
      <c r="AM562" s="318" t="str">
        <f>IF(AL562=0,"",_xlfn.XLOOKUP(AL562,StatePicklist!$1:$1,StatePicklist!$3:$3,"NA",0))</f>
        <v/>
      </c>
      <c r="AN562" s="297" t="str">
        <f ca="1">IF(RMDF!AM562="", "", IF(ISNUMBER(MATCH(RMDF!AM562, INDIRECT(AM562), 0)), "OK", "Invalid"))</f>
        <v/>
      </c>
      <c r="AO562" s="281"/>
      <c r="AP562" s="281"/>
      <c r="AQ562" s="281"/>
      <c r="AR562" s="281" t="b">
        <f>AND(RMDF!AU562&gt;=0, RMDF!AU562&lt;=1-SUM(RMDF!Z562,RMDF!AG562,RMDF!AN562), RMDF!AU562=ROUND(RMDF!AU562,4))</f>
        <v>1</v>
      </c>
      <c r="AS562" s="317">
        <f>RMDF!AS562</f>
        <v>0</v>
      </c>
      <c r="AT562" s="318" t="str">
        <f>IF(AS562=0,"",_xlfn.XLOOKUP(AS562,StatePicklist!$1:$1,StatePicklist!$3:$3,"NA",0))</f>
        <v/>
      </c>
      <c r="AU562" s="297" t="str">
        <f ca="1">IF(RMDF!AT562="", "", IF(ISNUMBER(MATCH(RMDF!AT562, INDIRECT(AT562), 0)), "OK", "Invalid"))</f>
        <v/>
      </c>
      <c r="AV562" s="281"/>
      <c r="AW562" s="281"/>
      <c r="AX562" s="281"/>
      <c r="AY562" s="281" t="b">
        <f>AND(RMDF!BB562&gt;=0, RMDF!BB562&lt;=1-SUM(RMDF!Z562,RMDF!AG562,RMDF!AN562,RMDF!AU562), RMDF!BB562=ROUND(RMDF!BB562,4))</f>
        <v>1</v>
      </c>
      <c r="AZ562" s="317">
        <f>RMDF!AZ562</f>
        <v>0</v>
      </c>
      <c r="BA562" s="318" t="str">
        <f>IF(AZ562=0,"",_xlfn.XLOOKUP(AZ562,StatePicklist!$1:$1,StatePicklist!$3:$3,"NA",0))</f>
        <v/>
      </c>
      <c r="BB562" s="297" t="str">
        <f ca="1">IF(RMDF!BA562="", "", IF(ISNUMBER(MATCH(RMDF!BA562, INDIRECT(BA562), 0)), "OK", "Invalid"))</f>
        <v/>
      </c>
      <c r="BC562" s="281"/>
      <c r="BD562" s="281"/>
      <c r="BE562" s="281"/>
      <c r="BF562" s="281" t="b">
        <f>AND(RMDF!BI562&gt;=0, RMDF!BI562&lt;=1-SUM(RMDF!Z562,RMDF!AG562,RMDF!AN562,RMDF!AU562,RMDF!BB562), RMDF!BI562=ROUND(RMDF!BI562,4))</f>
        <v>1</v>
      </c>
      <c r="BG562" s="317">
        <f>RMDF!BG562</f>
        <v>0</v>
      </c>
      <c r="BH562" s="318" t="str">
        <f>IF(BG562=0,"",_xlfn.XLOOKUP(BG562,StatePicklist!$1:$1,StatePicklist!$3:$3,"NA",0))</f>
        <v/>
      </c>
      <c r="BI562" s="297" t="str">
        <f ca="1">IF(RMDF!BH562="", "", IF(ISNUMBER(MATCH(RMDF!BH562, INDIRECT(BH562), 0)), "OK", "Invalid"))</f>
        <v/>
      </c>
      <c r="BJ562" s="281"/>
      <c r="BK562" s="281"/>
      <c r="BL562" s="281"/>
      <c r="BM562" s="281" t="b">
        <f>AND(RMDF!BP562&gt;=0, RMDF!BP562&lt;=1-SUM(RMDF!Z562,RMDF!AG562,RMDF!AN562,RMDF!AU562,RMDF!BB562,RMDF!BI562), RMDF!BP562=ROUND(RMDF!BP562,4))</f>
        <v>1</v>
      </c>
      <c r="BN562" s="317">
        <f>RMDF!BN562</f>
        <v>0</v>
      </c>
      <c r="BO562" s="318" t="str">
        <f>IF(BN562=0,"",_xlfn.XLOOKUP(BN562,StatePicklist!$1:$1,StatePicklist!$3:$3,"NA",0))</f>
        <v/>
      </c>
      <c r="BP562" s="297" t="str">
        <f ca="1">IF(RMDF!BO562="", "", IF(ISNUMBER(MATCH(RMDF!BO562, INDIRECT(BO562), 0)), "OK", "Invalid"))</f>
        <v/>
      </c>
      <c r="BQ562" s="281"/>
      <c r="BR562" s="281"/>
      <c r="BS562" s="281"/>
      <c r="BT562" s="281" t="b">
        <f>AND(RMDF!BW562&gt;=0, RMDF!BW562&lt;=1-SUM(RMDF!Z562,RMDF!AG562,RMDF!AN562,RMDF!AU562,RMDF!BB562,RMDF!BI562,RMDF!BP562), RMDF!BW562=ROUND(RMDF!BW562,4))</f>
        <v>1</v>
      </c>
      <c r="BU562" s="317">
        <f>RMDF!BU562</f>
        <v>0</v>
      </c>
      <c r="BV562" s="318" t="str">
        <f>IF(BU562=0,"",_xlfn.XLOOKUP(BU562,StatePicklist!$1:$1,StatePicklist!$3:$3,"NA",0))</f>
        <v/>
      </c>
      <c r="BW562" s="297" t="str">
        <f ca="1">IF(RMDF!BV562="", "", IF(ISNUMBER(MATCH(RMDF!BV562, INDIRECT(BV562), 0)), "OK", "Invalid"))</f>
        <v/>
      </c>
      <c r="BX562" s="281"/>
      <c r="BY562" s="281"/>
      <c r="BZ562" s="281"/>
      <c r="CA562" s="281" t="b">
        <f>AND(RMDF!CD562&gt;=0, RMDF!CD562&lt;=1-SUM(RMDF!Z562,RMDF!AG562,RMDF!AN562,RMDF!AU562,RMDF!BB562,RMDF!BI562,RMDF!BP562,RMDF!BW562), RMDF!CD562=ROUND(RMDF!CD562,4))</f>
        <v>1</v>
      </c>
      <c r="CB562" s="317">
        <f>RMDF!CB562</f>
        <v>0</v>
      </c>
      <c r="CC562" s="318" t="str">
        <f>IF(CB562=0,"",_xlfn.XLOOKUP(CB562,StatePicklist!$1:$1,StatePicklist!$3:$3,"NA",0))</f>
        <v/>
      </c>
      <c r="CD562" s="297" t="str">
        <f ca="1">IF(RMDF!CC562="", "", IF(ISNUMBER(MATCH(RMDF!CC562, INDIRECT(CC562), 0)), "OK", "Invalid"))</f>
        <v/>
      </c>
      <c r="CE562" s="281"/>
      <c r="CF562" s="281"/>
      <c r="CG562" s="281"/>
      <c r="CH562" s="281" t="b">
        <f>AND(RMDF!CK562&gt;=0, RMDF!CK562&lt;=1-SUM(RMDF!Z562,RMDF!AG562,RMDF!AN562,RMDF!AU562,RMDF!BB562,RMDF!BI562,RMDF!BP562,RMDF!BW562,RMDF!CD562), RMDF!CK562=ROUND(RMDF!CK562,4))</f>
        <v>1</v>
      </c>
      <c r="CI562" s="317">
        <f>RMDF!CI562</f>
        <v>0</v>
      </c>
      <c r="CJ562" s="318" t="str">
        <f>IF(CI562=0,"",_xlfn.XLOOKUP(CI562,StatePicklist!$1:$1,StatePicklist!$3:$3,"NA",0))</f>
        <v/>
      </c>
      <c r="CK562" s="297" t="str">
        <f ca="1">IF(RMDF!CJ562="", "", IF(ISNUMBER(MATCH(RMDF!CJ562, INDIRECT(CJ562), 0)), "OK", "Invalid"))</f>
        <v/>
      </c>
      <c r="CL562" s="281"/>
      <c r="CM562" s="281"/>
      <c r="CN562" s="281"/>
      <c r="CO562" s="281" t="b">
        <f>AND(RMDF!CR562&gt;=0, RMDF!CR562&lt;=1-SUM(RMDF!Z562,RMDF!AG562,RMDF!AN562,RMDF!AU562,RMDF!BB562,RMDF!BI562,RMDF!BP562,RMDF!BW562,RMDF!CD562,RMDF!CK562), RMDF!CR562=ROUND(RMDF!CR562,4))</f>
        <v>1</v>
      </c>
      <c r="CP562" s="317">
        <f>RMDF!CP562</f>
        <v>0</v>
      </c>
      <c r="CQ562" s="318" t="str">
        <f>IF(CP562=0,"",_xlfn.XLOOKUP(CP562,StatePicklist!$1:$1,StatePicklist!$3:$3,"NA",0))</f>
        <v/>
      </c>
      <c r="CR562" s="297" t="str">
        <f ca="1">IF(RMDF!CQ562="", "", IF(ISNUMBER(MATCH(RMDF!CQ562, INDIRECT(CQ562), 0)), "OK", "Invalid"))</f>
        <v/>
      </c>
      <c r="CS562" s="281"/>
      <c r="CT562" s="281"/>
      <c r="CU562" s="281"/>
      <c r="CV562" s="281" t="b">
        <f>AND(RMDF!CY562&gt;=0, RMDF!CY562&lt;=1-SUM(RMDF!Z562,RMDF!AG562,RMDF!AN562,RMDF!AU562,RMDF!BB562,RMDF!BI562,RMDF!BP562,RMDF!BW562,RMDF!CD562,RMDF!CK562,RMDF!CR562), RMDF!CY562=ROUND(RMDF!CY562,4))</f>
        <v>1</v>
      </c>
      <c r="CW562" s="317">
        <f>RMDF!CW562</f>
        <v>0</v>
      </c>
      <c r="CX562" s="318" t="str">
        <f>IF(CW562=0,"",_xlfn.XLOOKUP(CW562,StatePicklist!$1:$1,StatePicklist!$3:$3,"NA",0))</f>
        <v/>
      </c>
      <c r="CY562" s="297" t="str">
        <f ca="1">IF(RMDF!CX562="", "", IF(ISNUMBER(MATCH(RMDF!CX562, INDIRECT(CX562), 0)), "OK", "Invalid"))</f>
        <v/>
      </c>
      <c r="CZ562" s="281"/>
      <c r="DA562" s="281"/>
      <c r="DB562" s="281"/>
      <c r="DC562" s="281" t="b">
        <f>AND(RMDF!DF562&gt;=0, RMDF!DF562&lt;=1-SUM(RMDF!Z562,RMDF!AG562,RMDF!AN562,RMDF!AU562,RMDF!BB562,RMDF!BI562,RMDF!BP562,RMDF!BW562,RMDF!CD562,RMDF!CK562,RMDF!CR562,RMDF!CY562), RMDF!DF562=ROUND(RMDF!DF562,4))</f>
        <v>1</v>
      </c>
      <c r="DD562" s="317">
        <f>RMDF!DD562</f>
        <v>0</v>
      </c>
      <c r="DE562" s="318" t="str">
        <f>IF(DD562=0,"",_xlfn.XLOOKUP(DD562,StatePicklist!$1:$1,StatePicklist!$3:$3,"NA",0))</f>
        <v/>
      </c>
      <c r="DF562" s="297" t="str">
        <f ca="1">IF(RMDF!DE562="", "", IF(ISNUMBER(MATCH(RMDF!DE562, INDIRECT(DE562), 0)), "OK", "Invalid"))</f>
        <v/>
      </c>
      <c r="DG562" s="281"/>
      <c r="DH562" s="281"/>
      <c r="DI562" s="281"/>
      <c r="DJ562" s="281" t="b">
        <f>AND(RMDF!DM562&gt;=0, RMDF!DM562&lt;=1-SUM(RMDF!Z562,RMDF!AG562,RMDF!AN562,RMDF!AU562,RMDF!BB562,RMDF!BI562,RMDF!BP562,RMDF!BW562,RMDF!CD562,RMDF!CK562,RMDF!CR562,RMDF!CY562,RMDF!DF562), RMDF!DM562=ROUND(RMDF!DM562,4))</f>
        <v>1</v>
      </c>
      <c r="DK562" s="317">
        <f>RMDF!DK562</f>
        <v>0</v>
      </c>
      <c r="DL562" s="318" t="str">
        <f>IF(DK562=0,"",_xlfn.XLOOKUP(DK562,StatePicklist!$1:$1,StatePicklist!$3:$3,"NA",0))</f>
        <v/>
      </c>
      <c r="DM562" s="297" t="str">
        <f ca="1">IF(RMDF!DL562="", "", IF(ISNUMBER(MATCH(RMDF!DL562, INDIRECT(DL562), 0)), "OK", "Invalid"))</f>
        <v/>
      </c>
      <c r="DN562" s="281"/>
      <c r="DO562" s="281"/>
      <c r="DP562" s="281"/>
      <c r="DQ562" s="281" t="b">
        <f>AND(RMDF!DT562&gt;=0, RMDF!DT562&lt;=1-SUM(RMDF!Z562,RMDF!AG562,RMDF!AN562,RMDF!AU562,RMDF!BB562,RMDF!BI562,RMDF!BP562,RMDF!BW562,RMDF!CD562,RMDF!CK562,RMDF!CR562,RMDF!CY562,RMDF!DF562,RMDF!DM562), RMDF!DT562=ROUND(RMDF!DT562,4))</f>
        <v>1</v>
      </c>
      <c r="DR562" s="317">
        <f>RMDF!DR562</f>
        <v>0</v>
      </c>
      <c r="DS562" s="318" t="str">
        <f>IF(DR562=0,"",_xlfn.XLOOKUP(DR562,StatePicklist!$1:$1,StatePicklist!$3:$3,"NA",0))</f>
        <v/>
      </c>
      <c r="DT562" s="297" t="str">
        <f ca="1">IF(RMDF!DS562="", "", IF(ISNUMBER(MATCH(RMDF!DS562, INDIRECT(DS562), 0)), "OK", "Invalid"))</f>
        <v/>
      </c>
      <c r="DU562" s="281"/>
      <c r="DV562" s="281"/>
      <c r="DW562" s="281"/>
      <c r="DX562" s="281" t="b">
        <f>AND(RMDF!EA562&gt;=0, RMDF!EA562&lt;=1-SUM(RMDF!Z562,RMDF!AG562,RMDF!AN562,RMDF!AU562,RMDF!BB562,RMDF!BI562,RMDF!BP562,RMDF!BW562,RMDF!CD562,RMDF!CK562,RMDF!CR562,RMDF!CY562,RMDF!DF562,RMDF!DM562,RMDF!DT562), RMDF!EA562=ROUND(RMDF!EA562,4))</f>
        <v>1</v>
      </c>
      <c r="DY562" s="317">
        <f>RMDF!DY562</f>
        <v>0</v>
      </c>
      <c r="DZ562" s="318" t="str">
        <f>IF(DY562=0,"",_xlfn.XLOOKUP(DY562,StatePicklist!$1:$1,StatePicklist!$3:$3,"NA",0))</f>
        <v/>
      </c>
      <c r="EA562" s="297" t="str">
        <f ca="1">IF(RMDF!DZ562="", "", IF(ISNUMBER(MATCH(RMDF!DZ562, INDIRECT(DZ562), 0)), "OK", "Invalid"))</f>
        <v/>
      </c>
      <c r="EB562" s="281"/>
      <c r="EC562" s="281"/>
      <c r="ED562" s="281"/>
      <c r="EE562" s="281" t="b">
        <f>AND(RMDF!EH562&gt;=0, RMDF!EH562&lt;=1-SUM(RMDF!Z562,RMDF!AG562,RMDF!AN562,RMDF!AU562,RMDF!BB562,RMDF!BI562,RMDF!BP562,RMDF!BW562,RMDF!CD562,RMDF!CK562,RMDF!CR562,RMDF!CY562,RMDF!DF562,RMDF!DM562,RMDF!DT562,RMDF!EA562), RMDF!EH562=ROUND(RMDF!EH562,4))</f>
        <v>1</v>
      </c>
      <c r="EF562" s="317">
        <f>RMDF!EF562</f>
        <v>0</v>
      </c>
      <c r="EG562" s="318" t="str">
        <f>IF(EF562=0,"",_xlfn.XLOOKUP(EF562,StatePicklist!$1:$1,StatePicklist!$3:$3,"NA",0))</f>
        <v/>
      </c>
      <c r="EH562" s="297" t="str">
        <f ca="1">IF(RMDF!EG562="", "", IF(ISNUMBER(MATCH(RMDF!EG562, INDIRECT(EG562), 0)), "OK", "Invalid"))</f>
        <v/>
      </c>
      <c r="EI562" s="281"/>
      <c r="EJ562" s="281"/>
      <c r="EK562" s="281"/>
      <c r="EL562" s="281" t="b">
        <f>AND(RMDF!EO562&gt;=0, RMDF!EO562&lt;=1-SUM(RMDF!Z562,RMDF!AG562,RMDF!AN562,RMDF!AU562,RMDF!BB562,RMDF!BI562,RMDF!BP562,RMDF!BW562,RMDF!CD562,RMDF!CK562,RMDF!CR562,RMDF!CY562,RMDF!DF562,RMDF!DM562,RMDF!DT562,RMDF!EA562,RMDF!EH562), RMDF!EO562=ROUND(RMDF!EO562,4))</f>
        <v>1</v>
      </c>
      <c r="EM562" s="317">
        <f>RMDF!EM562</f>
        <v>0</v>
      </c>
      <c r="EN562" s="318" t="str">
        <f>IF(EM562=0,"",_xlfn.XLOOKUP(EM562,StatePicklist!$1:$1,StatePicklist!$3:$3,"NA",0))</f>
        <v/>
      </c>
      <c r="EO562" s="297" t="str">
        <f ca="1">IF(RMDF!EN562="", "", IF(ISNUMBER(MATCH(RMDF!EN562, INDIRECT(EN562), 0)), "OK", "Invalid"))</f>
        <v/>
      </c>
      <c r="EP562" s="281"/>
      <c r="EQ562" s="281"/>
      <c r="ER562" s="281"/>
      <c r="ES562" s="281" t="b">
        <f>AND(RMDF!EV562&gt;=0, RMDF!EV562&lt;=1-SUM(RMDF!Z562,RMDF!AG562,RMDF!AN562,RMDF!AU562,RMDF!BB562,RMDF!BI562,RMDF!BP562,RMDF!BW562,RMDF!CD562,RMDF!CK562,RMDF!CR562,RMDF!CY562,RMDF!DF562,RMDF!DM562,RMDF!DT562,RMDF!EA562,RMDF!EH562,RMDF!EO562), RMDF!EV562=ROUND(RMDF!EV562,4))</f>
        <v>1</v>
      </c>
      <c r="ET562" s="317">
        <f>RMDF!ET562</f>
        <v>0</v>
      </c>
      <c r="EU562" s="318" t="str">
        <f>IF(ET562=0,"",_xlfn.XLOOKUP(ET562,StatePicklist!$1:$1,StatePicklist!$3:$3,"NA",0))</f>
        <v/>
      </c>
      <c r="EV562" s="297" t="str">
        <f ca="1">IF(RMDF!EU562="", "", IF(ISNUMBER(MATCH(RMDF!EU562, INDIRECT(EU562), 0)), "OK", "Invalid"))</f>
        <v/>
      </c>
      <c r="EW562" s="281"/>
      <c r="EX562" s="281"/>
      <c r="EY562" s="281"/>
      <c r="EZ562" s="281" t="b">
        <f>AND(RMDF!FC562&gt;=0, RMDF!FC562&lt;=1-SUM(RMDF!Z562,RMDF!AG562,RMDF!AN562,RMDF!AU562,RMDF!BB562,RMDF!BI562,RMDF!BP562,RMDF!BW562,RMDF!CD562,RMDF!CK562,RMDF!CR562,RMDF!CY562,RMDF!DF562,RMDF!DM562,RMDF!DT562,RMDF!EA562,RMDF!EH562,RMDF!EO562,RMDF!EV562), RMDF!FC562=ROUND(RMDF!FC562,4))</f>
        <v>1</v>
      </c>
      <c r="FA562" s="317">
        <f>RMDF!FA562</f>
        <v>0</v>
      </c>
      <c r="FB562" s="318" t="str">
        <f>IF(FA562=0,"",_xlfn.XLOOKUP(FA562,StatePicklist!$1:$1,StatePicklist!$3:$3,"NA",0))</f>
        <v/>
      </c>
      <c r="FC562" s="297" t="str">
        <f ca="1">IF(RMDF!FB562="", "", IF(ISNUMBER(MATCH(RMDF!FB562, INDIRECT(FB562), 0)), "OK", "Invalid"))</f>
        <v/>
      </c>
    </row>
    <row r="563" spans="1:159" s="205" customFormat="1" ht="39.9" customHeight="1" x14ac:dyDescent="0.25">
      <c r="A563" s="206"/>
      <c r="B563" s="196"/>
      <c r="C563" s="197"/>
      <c r="D563" s="198"/>
      <c r="E563" s="199"/>
      <c r="F563" s="200"/>
      <c r="G563" s="201"/>
      <c r="H563" s="292"/>
      <c r="I563" s="305">
        <f>RMDF!I563</f>
        <v>0</v>
      </c>
      <c r="J563" s="305" t="str">
        <f>IF(I563=ProductCode!$B$30,"PDReclPost",IF(OR(I563=ProductCode!$C$30,I563=ProductCode!$E$30,I563=ProductCode!$G$30),"PDPreCon",IF(OR(I563=ProductCode!$D$30,I563=ProductCode!$F$30),"PDNotReclPost","")))</f>
        <v/>
      </c>
      <c r="K563" s="305" t="str">
        <f t="shared" si="33"/>
        <v/>
      </c>
      <c r="L563" s="289"/>
      <c r="M563" s="305" t="str">
        <f t="shared" si="33"/>
        <v/>
      </c>
      <c r="N563" s="289" t="b">
        <f>AND(RMDF!N563&gt;=0, RMDF!N563&lt;=1-RMDF!L563, RMDF!N563=ROUND(RMDF!N563,4))</f>
        <v>1</v>
      </c>
      <c r="O563" s="286" t="str">
        <f>IF(P563="","",IF(I563="","",IF(LEFT(I563,13)="Reclaimed pos",RawMaterialCode!$E$569,RawMaterialCode!$E$568)))</f>
        <v>Reclaimed pre-consumer mixed fibers (RM0578)</v>
      </c>
      <c r="P563" s="295">
        <f t="shared" si="34"/>
        <v>1</v>
      </c>
      <c r="Q563" s="202"/>
      <c r="R563" s="203"/>
      <c r="S563" s="204" t="str">
        <f t="shared" si="35"/>
        <v/>
      </c>
      <c r="T563" s="281"/>
      <c r="U563" s="281"/>
      <c r="V563" s="281"/>
      <c r="W563" s="281"/>
      <c r="X563" s="317">
        <f>RMDF!X563</f>
        <v>0</v>
      </c>
      <c r="Y563" s="318" t="str">
        <f>IF(X563=0,"",_xlfn.XLOOKUP(X563,StatePicklist!$1:$1,StatePicklist!$3:$3,"NA",0))</f>
        <v/>
      </c>
      <c r="Z563" s="297" t="str">
        <f ca="1">IF(RMDF!Y563="", "", IF(ISNUMBER(MATCH(RMDF!Y563, INDIRECT(Y563), 0)), "OK", "Invalid"))</f>
        <v/>
      </c>
      <c r="AA563" s="281"/>
      <c r="AB563" s="281"/>
      <c r="AC563" s="281"/>
      <c r="AD563" s="281" t="b">
        <f>AND(RMDF!AG563&gt;=0, RMDF!AG563&lt;=1-RMDF!Z563, RMDF!AG563=ROUND(RMDF!AG563,4))</f>
        <v>1</v>
      </c>
      <c r="AE563" s="317">
        <f>RMDF!AE563</f>
        <v>0</v>
      </c>
      <c r="AF563" s="318" t="str">
        <f>IF(AE563=0,"",_xlfn.XLOOKUP(AE563,StatePicklist!$1:$1,StatePicklist!$3:$3,"NA",0))</f>
        <v/>
      </c>
      <c r="AG563" s="297" t="str">
        <f ca="1">IF(RMDF!AF563="", "", IF(ISNUMBER(MATCH(RMDF!AF563, INDIRECT(AF563), 0)), "OK", "Invalid"))</f>
        <v/>
      </c>
      <c r="AH563" s="281"/>
      <c r="AI563" s="281"/>
      <c r="AJ563" s="281"/>
      <c r="AK563" s="281" t="b">
        <f>AND(RMDF!AN563&gt;=0, RMDF!AN563&lt;=1-SUM(RMDF!Z563,RMDF!AG563), RMDF!AN563=ROUND(RMDF!AN563,4))</f>
        <v>1</v>
      </c>
      <c r="AL563" s="317">
        <f>RMDF!AL563</f>
        <v>0</v>
      </c>
      <c r="AM563" s="318" t="str">
        <f>IF(AL563=0,"",_xlfn.XLOOKUP(AL563,StatePicklist!$1:$1,StatePicklist!$3:$3,"NA",0))</f>
        <v/>
      </c>
      <c r="AN563" s="297" t="str">
        <f ca="1">IF(RMDF!AM563="", "", IF(ISNUMBER(MATCH(RMDF!AM563, INDIRECT(AM563), 0)), "OK", "Invalid"))</f>
        <v/>
      </c>
      <c r="AO563" s="281"/>
      <c r="AP563" s="281"/>
      <c r="AQ563" s="281"/>
      <c r="AR563" s="281" t="b">
        <f>AND(RMDF!AU563&gt;=0, RMDF!AU563&lt;=1-SUM(RMDF!Z563,RMDF!AG563,RMDF!AN563), RMDF!AU563=ROUND(RMDF!AU563,4))</f>
        <v>1</v>
      </c>
      <c r="AS563" s="317">
        <f>RMDF!AS563</f>
        <v>0</v>
      </c>
      <c r="AT563" s="318" t="str">
        <f>IF(AS563=0,"",_xlfn.XLOOKUP(AS563,StatePicklist!$1:$1,StatePicklist!$3:$3,"NA",0))</f>
        <v/>
      </c>
      <c r="AU563" s="297" t="str">
        <f ca="1">IF(RMDF!AT563="", "", IF(ISNUMBER(MATCH(RMDF!AT563, INDIRECT(AT563), 0)), "OK", "Invalid"))</f>
        <v/>
      </c>
      <c r="AV563" s="281"/>
      <c r="AW563" s="281"/>
      <c r="AX563" s="281"/>
      <c r="AY563" s="281" t="b">
        <f>AND(RMDF!BB563&gt;=0, RMDF!BB563&lt;=1-SUM(RMDF!Z563,RMDF!AG563,RMDF!AN563,RMDF!AU563), RMDF!BB563=ROUND(RMDF!BB563,4))</f>
        <v>1</v>
      </c>
      <c r="AZ563" s="317">
        <f>RMDF!AZ563</f>
        <v>0</v>
      </c>
      <c r="BA563" s="318" t="str">
        <f>IF(AZ563=0,"",_xlfn.XLOOKUP(AZ563,StatePicklist!$1:$1,StatePicklist!$3:$3,"NA",0))</f>
        <v/>
      </c>
      <c r="BB563" s="297" t="str">
        <f ca="1">IF(RMDF!BA563="", "", IF(ISNUMBER(MATCH(RMDF!BA563, INDIRECT(BA563), 0)), "OK", "Invalid"))</f>
        <v/>
      </c>
      <c r="BC563" s="281"/>
      <c r="BD563" s="281"/>
      <c r="BE563" s="281"/>
      <c r="BF563" s="281" t="b">
        <f>AND(RMDF!BI563&gt;=0, RMDF!BI563&lt;=1-SUM(RMDF!Z563,RMDF!AG563,RMDF!AN563,RMDF!AU563,RMDF!BB563), RMDF!BI563=ROUND(RMDF!BI563,4))</f>
        <v>1</v>
      </c>
      <c r="BG563" s="317">
        <f>RMDF!BG563</f>
        <v>0</v>
      </c>
      <c r="BH563" s="318" t="str">
        <f>IF(BG563=0,"",_xlfn.XLOOKUP(BG563,StatePicklist!$1:$1,StatePicklist!$3:$3,"NA",0))</f>
        <v/>
      </c>
      <c r="BI563" s="297" t="str">
        <f ca="1">IF(RMDF!BH563="", "", IF(ISNUMBER(MATCH(RMDF!BH563, INDIRECT(BH563), 0)), "OK", "Invalid"))</f>
        <v/>
      </c>
      <c r="BJ563" s="281"/>
      <c r="BK563" s="281"/>
      <c r="BL563" s="281"/>
      <c r="BM563" s="281" t="b">
        <f>AND(RMDF!BP563&gt;=0, RMDF!BP563&lt;=1-SUM(RMDF!Z563,RMDF!AG563,RMDF!AN563,RMDF!AU563,RMDF!BB563,RMDF!BI563), RMDF!BP563=ROUND(RMDF!BP563,4))</f>
        <v>1</v>
      </c>
      <c r="BN563" s="317">
        <f>RMDF!BN563</f>
        <v>0</v>
      </c>
      <c r="BO563" s="318" t="str">
        <f>IF(BN563=0,"",_xlfn.XLOOKUP(BN563,StatePicklist!$1:$1,StatePicklist!$3:$3,"NA",0))</f>
        <v/>
      </c>
      <c r="BP563" s="297" t="str">
        <f ca="1">IF(RMDF!BO563="", "", IF(ISNUMBER(MATCH(RMDF!BO563, INDIRECT(BO563), 0)), "OK", "Invalid"))</f>
        <v/>
      </c>
      <c r="BQ563" s="281"/>
      <c r="BR563" s="281"/>
      <c r="BS563" s="281"/>
      <c r="BT563" s="281" t="b">
        <f>AND(RMDF!BW563&gt;=0, RMDF!BW563&lt;=1-SUM(RMDF!Z563,RMDF!AG563,RMDF!AN563,RMDF!AU563,RMDF!BB563,RMDF!BI563,RMDF!BP563), RMDF!BW563=ROUND(RMDF!BW563,4))</f>
        <v>1</v>
      </c>
      <c r="BU563" s="317">
        <f>RMDF!BU563</f>
        <v>0</v>
      </c>
      <c r="BV563" s="318" t="str">
        <f>IF(BU563=0,"",_xlfn.XLOOKUP(BU563,StatePicklist!$1:$1,StatePicklist!$3:$3,"NA",0))</f>
        <v/>
      </c>
      <c r="BW563" s="297" t="str">
        <f ca="1">IF(RMDF!BV563="", "", IF(ISNUMBER(MATCH(RMDF!BV563, INDIRECT(BV563), 0)), "OK", "Invalid"))</f>
        <v/>
      </c>
      <c r="BX563" s="281"/>
      <c r="BY563" s="281"/>
      <c r="BZ563" s="281"/>
      <c r="CA563" s="281" t="b">
        <f>AND(RMDF!CD563&gt;=0, RMDF!CD563&lt;=1-SUM(RMDF!Z563,RMDF!AG563,RMDF!AN563,RMDF!AU563,RMDF!BB563,RMDF!BI563,RMDF!BP563,RMDF!BW563), RMDF!CD563=ROUND(RMDF!CD563,4))</f>
        <v>1</v>
      </c>
      <c r="CB563" s="317">
        <f>RMDF!CB563</f>
        <v>0</v>
      </c>
      <c r="CC563" s="318" t="str">
        <f>IF(CB563=0,"",_xlfn.XLOOKUP(CB563,StatePicklist!$1:$1,StatePicklist!$3:$3,"NA",0))</f>
        <v/>
      </c>
      <c r="CD563" s="297" t="str">
        <f ca="1">IF(RMDF!CC563="", "", IF(ISNUMBER(MATCH(RMDF!CC563, INDIRECT(CC563), 0)), "OK", "Invalid"))</f>
        <v/>
      </c>
      <c r="CE563" s="281"/>
      <c r="CF563" s="281"/>
      <c r="CG563" s="281"/>
      <c r="CH563" s="281" t="b">
        <f>AND(RMDF!CK563&gt;=0, RMDF!CK563&lt;=1-SUM(RMDF!Z563,RMDF!AG563,RMDF!AN563,RMDF!AU563,RMDF!BB563,RMDF!BI563,RMDF!BP563,RMDF!BW563,RMDF!CD563), RMDF!CK563=ROUND(RMDF!CK563,4))</f>
        <v>1</v>
      </c>
      <c r="CI563" s="317">
        <f>RMDF!CI563</f>
        <v>0</v>
      </c>
      <c r="CJ563" s="318" t="str">
        <f>IF(CI563=0,"",_xlfn.XLOOKUP(CI563,StatePicklist!$1:$1,StatePicklist!$3:$3,"NA",0))</f>
        <v/>
      </c>
      <c r="CK563" s="297" t="str">
        <f ca="1">IF(RMDF!CJ563="", "", IF(ISNUMBER(MATCH(RMDF!CJ563, INDIRECT(CJ563), 0)), "OK", "Invalid"))</f>
        <v/>
      </c>
      <c r="CL563" s="281"/>
      <c r="CM563" s="281"/>
      <c r="CN563" s="281"/>
      <c r="CO563" s="281" t="b">
        <f>AND(RMDF!CR563&gt;=0, RMDF!CR563&lt;=1-SUM(RMDF!Z563,RMDF!AG563,RMDF!AN563,RMDF!AU563,RMDF!BB563,RMDF!BI563,RMDF!BP563,RMDF!BW563,RMDF!CD563,RMDF!CK563), RMDF!CR563=ROUND(RMDF!CR563,4))</f>
        <v>1</v>
      </c>
      <c r="CP563" s="317">
        <f>RMDF!CP563</f>
        <v>0</v>
      </c>
      <c r="CQ563" s="318" t="str">
        <f>IF(CP563=0,"",_xlfn.XLOOKUP(CP563,StatePicklist!$1:$1,StatePicklist!$3:$3,"NA",0))</f>
        <v/>
      </c>
      <c r="CR563" s="297" t="str">
        <f ca="1">IF(RMDF!CQ563="", "", IF(ISNUMBER(MATCH(RMDF!CQ563, INDIRECT(CQ563), 0)), "OK", "Invalid"))</f>
        <v/>
      </c>
      <c r="CS563" s="281"/>
      <c r="CT563" s="281"/>
      <c r="CU563" s="281"/>
      <c r="CV563" s="281" t="b">
        <f>AND(RMDF!CY563&gt;=0, RMDF!CY563&lt;=1-SUM(RMDF!Z563,RMDF!AG563,RMDF!AN563,RMDF!AU563,RMDF!BB563,RMDF!BI563,RMDF!BP563,RMDF!BW563,RMDF!CD563,RMDF!CK563,RMDF!CR563), RMDF!CY563=ROUND(RMDF!CY563,4))</f>
        <v>1</v>
      </c>
      <c r="CW563" s="317">
        <f>RMDF!CW563</f>
        <v>0</v>
      </c>
      <c r="CX563" s="318" t="str">
        <f>IF(CW563=0,"",_xlfn.XLOOKUP(CW563,StatePicklist!$1:$1,StatePicklist!$3:$3,"NA",0))</f>
        <v/>
      </c>
      <c r="CY563" s="297" t="str">
        <f ca="1">IF(RMDF!CX563="", "", IF(ISNUMBER(MATCH(RMDF!CX563, INDIRECT(CX563), 0)), "OK", "Invalid"))</f>
        <v/>
      </c>
      <c r="CZ563" s="281"/>
      <c r="DA563" s="281"/>
      <c r="DB563" s="281"/>
      <c r="DC563" s="281" t="b">
        <f>AND(RMDF!DF563&gt;=0, RMDF!DF563&lt;=1-SUM(RMDF!Z563,RMDF!AG563,RMDF!AN563,RMDF!AU563,RMDF!BB563,RMDF!BI563,RMDF!BP563,RMDF!BW563,RMDF!CD563,RMDF!CK563,RMDF!CR563,RMDF!CY563), RMDF!DF563=ROUND(RMDF!DF563,4))</f>
        <v>1</v>
      </c>
      <c r="DD563" s="317">
        <f>RMDF!DD563</f>
        <v>0</v>
      </c>
      <c r="DE563" s="318" t="str">
        <f>IF(DD563=0,"",_xlfn.XLOOKUP(DD563,StatePicklist!$1:$1,StatePicklist!$3:$3,"NA",0))</f>
        <v/>
      </c>
      <c r="DF563" s="297" t="str">
        <f ca="1">IF(RMDF!DE563="", "", IF(ISNUMBER(MATCH(RMDF!DE563, INDIRECT(DE563), 0)), "OK", "Invalid"))</f>
        <v/>
      </c>
      <c r="DG563" s="281"/>
      <c r="DH563" s="281"/>
      <c r="DI563" s="281"/>
      <c r="DJ563" s="281" t="b">
        <f>AND(RMDF!DM563&gt;=0, RMDF!DM563&lt;=1-SUM(RMDF!Z563,RMDF!AG563,RMDF!AN563,RMDF!AU563,RMDF!BB563,RMDF!BI563,RMDF!BP563,RMDF!BW563,RMDF!CD563,RMDF!CK563,RMDF!CR563,RMDF!CY563,RMDF!DF563), RMDF!DM563=ROUND(RMDF!DM563,4))</f>
        <v>1</v>
      </c>
      <c r="DK563" s="317">
        <f>RMDF!DK563</f>
        <v>0</v>
      </c>
      <c r="DL563" s="318" t="str">
        <f>IF(DK563=0,"",_xlfn.XLOOKUP(DK563,StatePicklist!$1:$1,StatePicklist!$3:$3,"NA",0))</f>
        <v/>
      </c>
      <c r="DM563" s="297" t="str">
        <f ca="1">IF(RMDF!DL563="", "", IF(ISNUMBER(MATCH(RMDF!DL563, INDIRECT(DL563), 0)), "OK", "Invalid"))</f>
        <v/>
      </c>
      <c r="DN563" s="281"/>
      <c r="DO563" s="281"/>
      <c r="DP563" s="281"/>
      <c r="DQ563" s="281" t="b">
        <f>AND(RMDF!DT563&gt;=0, RMDF!DT563&lt;=1-SUM(RMDF!Z563,RMDF!AG563,RMDF!AN563,RMDF!AU563,RMDF!BB563,RMDF!BI563,RMDF!BP563,RMDF!BW563,RMDF!CD563,RMDF!CK563,RMDF!CR563,RMDF!CY563,RMDF!DF563,RMDF!DM563), RMDF!DT563=ROUND(RMDF!DT563,4))</f>
        <v>1</v>
      </c>
      <c r="DR563" s="317">
        <f>RMDF!DR563</f>
        <v>0</v>
      </c>
      <c r="DS563" s="318" t="str">
        <f>IF(DR563=0,"",_xlfn.XLOOKUP(DR563,StatePicklist!$1:$1,StatePicklist!$3:$3,"NA",0))</f>
        <v/>
      </c>
      <c r="DT563" s="297" t="str">
        <f ca="1">IF(RMDF!DS563="", "", IF(ISNUMBER(MATCH(RMDF!DS563, INDIRECT(DS563), 0)), "OK", "Invalid"))</f>
        <v/>
      </c>
      <c r="DU563" s="281"/>
      <c r="DV563" s="281"/>
      <c r="DW563" s="281"/>
      <c r="DX563" s="281" t="b">
        <f>AND(RMDF!EA563&gt;=0, RMDF!EA563&lt;=1-SUM(RMDF!Z563,RMDF!AG563,RMDF!AN563,RMDF!AU563,RMDF!BB563,RMDF!BI563,RMDF!BP563,RMDF!BW563,RMDF!CD563,RMDF!CK563,RMDF!CR563,RMDF!CY563,RMDF!DF563,RMDF!DM563,RMDF!DT563), RMDF!EA563=ROUND(RMDF!EA563,4))</f>
        <v>1</v>
      </c>
      <c r="DY563" s="317">
        <f>RMDF!DY563</f>
        <v>0</v>
      </c>
      <c r="DZ563" s="318" t="str">
        <f>IF(DY563=0,"",_xlfn.XLOOKUP(DY563,StatePicklist!$1:$1,StatePicklist!$3:$3,"NA",0))</f>
        <v/>
      </c>
      <c r="EA563" s="297" t="str">
        <f ca="1">IF(RMDF!DZ563="", "", IF(ISNUMBER(MATCH(RMDF!DZ563, INDIRECT(DZ563), 0)), "OK", "Invalid"))</f>
        <v/>
      </c>
      <c r="EB563" s="281"/>
      <c r="EC563" s="281"/>
      <c r="ED563" s="281"/>
      <c r="EE563" s="281" t="b">
        <f>AND(RMDF!EH563&gt;=0, RMDF!EH563&lt;=1-SUM(RMDF!Z563,RMDF!AG563,RMDF!AN563,RMDF!AU563,RMDF!BB563,RMDF!BI563,RMDF!BP563,RMDF!BW563,RMDF!CD563,RMDF!CK563,RMDF!CR563,RMDF!CY563,RMDF!DF563,RMDF!DM563,RMDF!DT563,RMDF!EA563), RMDF!EH563=ROUND(RMDF!EH563,4))</f>
        <v>1</v>
      </c>
      <c r="EF563" s="317">
        <f>RMDF!EF563</f>
        <v>0</v>
      </c>
      <c r="EG563" s="318" t="str">
        <f>IF(EF563=0,"",_xlfn.XLOOKUP(EF563,StatePicklist!$1:$1,StatePicklist!$3:$3,"NA",0))</f>
        <v/>
      </c>
      <c r="EH563" s="297" t="str">
        <f ca="1">IF(RMDF!EG563="", "", IF(ISNUMBER(MATCH(RMDF!EG563, INDIRECT(EG563), 0)), "OK", "Invalid"))</f>
        <v/>
      </c>
      <c r="EI563" s="281"/>
      <c r="EJ563" s="281"/>
      <c r="EK563" s="281"/>
      <c r="EL563" s="281" t="b">
        <f>AND(RMDF!EO563&gt;=0, RMDF!EO563&lt;=1-SUM(RMDF!Z563,RMDF!AG563,RMDF!AN563,RMDF!AU563,RMDF!BB563,RMDF!BI563,RMDF!BP563,RMDF!BW563,RMDF!CD563,RMDF!CK563,RMDF!CR563,RMDF!CY563,RMDF!DF563,RMDF!DM563,RMDF!DT563,RMDF!EA563,RMDF!EH563), RMDF!EO563=ROUND(RMDF!EO563,4))</f>
        <v>1</v>
      </c>
      <c r="EM563" s="317">
        <f>RMDF!EM563</f>
        <v>0</v>
      </c>
      <c r="EN563" s="318" t="str">
        <f>IF(EM563=0,"",_xlfn.XLOOKUP(EM563,StatePicklist!$1:$1,StatePicklist!$3:$3,"NA",0))</f>
        <v/>
      </c>
      <c r="EO563" s="297" t="str">
        <f ca="1">IF(RMDF!EN563="", "", IF(ISNUMBER(MATCH(RMDF!EN563, INDIRECT(EN563), 0)), "OK", "Invalid"))</f>
        <v/>
      </c>
      <c r="EP563" s="281"/>
      <c r="EQ563" s="281"/>
      <c r="ER563" s="281"/>
      <c r="ES563" s="281" t="b">
        <f>AND(RMDF!EV563&gt;=0, RMDF!EV563&lt;=1-SUM(RMDF!Z563,RMDF!AG563,RMDF!AN563,RMDF!AU563,RMDF!BB563,RMDF!BI563,RMDF!BP563,RMDF!BW563,RMDF!CD563,RMDF!CK563,RMDF!CR563,RMDF!CY563,RMDF!DF563,RMDF!DM563,RMDF!DT563,RMDF!EA563,RMDF!EH563,RMDF!EO563), RMDF!EV563=ROUND(RMDF!EV563,4))</f>
        <v>1</v>
      </c>
      <c r="ET563" s="317">
        <f>RMDF!ET563</f>
        <v>0</v>
      </c>
      <c r="EU563" s="318" t="str">
        <f>IF(ET563=0,"",_xlfn.XLOOKUP(ET563,StatePicklist!$1:$1,StatePicklist!$3:$3,"NA",0))</f>
        <v/>
      </c>
      <c r="EV563" s="297" t="str">
        <f ca="1">IF(RMDF!EU563="", "", IF(ISNUMBER(MATCH(RMDF!EU563, INDIRECT(EU563), 0)), "OK", "Invalid"))</f>
        <v/>
      </c>
      <c r="EW563" s="281"/>
      <c r="EX563" s="281"/>
      <c r="EY563" s="281"/>
      <c r="EZ563" s="281" t="b">
        <f>AND(RMDF!FC563&gt;=0, RMDF!FC563&lt;=1-SUM(RMDF!Z563,RMDF!AG563,RMDF!AN563,RMDF!AU563,RMDF!BB563,RMDF!BI563,RMDF!BP563,RMDF!BW563,RMDF!CD563,RMDF!CK563,RMDF!CR563,RMDF!CY563,RMDF!DF563,RMDF!DM563,RMDF!DT563,RMDF!EA563,RMDF!EH563,RMDF!EO563,RMDF!EV563), RMDF!FC563=ROUND(RMDF!FC563,4))</f>
        <v>1</v>
      </c>
      <c r="FA563" s="317">
        <f>RMDF!FA563</f>
        <v>0</v>
      </c>
      <c r="FB563" s="318" t="str">
        <f>IF(FA563=0,"",_xlfn.XLOOKUP(FA563,StatePicklist!$1:$1,StatePicklist!$3:$3,"NA",0))</f>
        <v/>
      </c>
      <c r="FC563" s="297" t="str">
        <f ca="1">IF(RMDF!FB563="", "", IF(ISNUMBER(MATCH(RMDF!FB563, INDIRECT(FB563), 0)), "OK", "Invalid"))</f>
        <v/>
      </c>
    </row>
    <row r="564" spans="1:159" s="205" customFormat="1" ht="39.9" customHeight="1" x14ac:dyDescent="0.25">
      <c r="A564" s="206"/>
      <c r="B564" s="196"/>
      <c r="C564" s="197"/>
      <c r="D564" s="198"/>
      <c r="E564" s="199"/>
      <c r="F564" s="200"/>
      <c r="G564" s="201"/>
      <c r="H564" s="292"/>
      <c r="I564" s="305">
        <f>RMDF!I564</f>
        <v>0</v>
      </c>
      <c r="J564" s="305" t="str">
        <f>IF(I564=ProductCode!$B$30,"PDReclPost",IF(OR(I564=ProductCode!$C$30,I564=ProductCode!$E$30,I564=ProductCode!$G$30),"PDPreCon",IF(OR(I564=ProductCode!$D$30,I564=ProductCode!$F$30),"PDNotReclPost","")))</f>
        <v/>
      </c>
      <c r="K564" s="305" t="str">
        <f t="shared" si="33"/>
        <v/>
      </c>
      <c r="L564" s="289"/>
      <c r="M564" s="305" t="str">
        <f t="shared" si="33"/>
        <v/>
      </c>
      <c r="N564" s="289" t="b">
        <f>AND(RMDF!N564&gt;=0, RMDF!N564&lt;=1-RMDF!L564, RMDF!N564=ROUND(RMDF!N564,4))</f>
        <v>1</v>
      </c>
      <c r="O564" s="286" t="str">
        <f>IF(P564="","",IF(I564="","",IF(LEFT(I564,13)="Reclaimed pos",RawMaterialCode!$E$569,RawMaterialCode!$E$568)))</f>
        <v>Reclaimed pre-consumer mixed fibers (RM0578)</v>
      </c>
      <c r="P564" s="295">
        <f t="shared" si="34"/>
        <v>1</v>
      </c>
      <c r="Q564" s="202"/>
      <c r="R564" s="203"/>
      <c r="S564" s="204" t="str">
        <f t="shared" si="35"/>
        <v/>
      </c>
      <c r="T564" s="281"/>
      <c r="U564" s="281"/>
      <c r="V564" s="281"/>
      <c r="W564" s="281"/>
      <c r="X564" s="317">
        <f>RMDF!X564</f>
        <v>0</v>
      </c>
      <c r="Y564" s="318" t="str">
        <f>IF(X564=0,"",_xlfn.XLOOKUP(X564,StatePicklist!$1:$1,StatePicklist!$3:$3,"NA",0))</f>
        <v/>
      </c>
      <c r="Z564" s="297" t="str">
        <f ca="1">IF(RMDF!Y564="", "", IF(ISNUMBER(MATCH(RMDF!Y564, INDIRECT(Y564), 0)), "OK", "Invalid"))</f>
        <v/>
      </c>
      <c r="AA564" s="281"/>
      <c r="AB564" s="281"/>
      <c r="AC564" s="281"/>
      <c r="AD564" s="281" t="b">
        <f>AND(RMDF!AG564&gt;=0, RMDF!AG564&lt;=1-RMDF!Z564, RMDF!AG564=ROUND(RMDF!AG564,4))</f>
        <v>1</v>
      </c>
      <c r="AE564" s="317">
        <f>RMDF!AE564</f>
        <v>0</v>
      </c>
      <c r="AF564" s="318" t="str">
        <f>IF(AE564=0,"",_xlfn.XLOOKUP(AE564,StatePicklist!$1:$1,StatePicklist!$3:$3,"NA",0))</f>
        <v/>
      </c>
      <c r="AG564" s="297" t="str">
        <f ca="1">IF(RMDF!AF564="", "", IF(ISNUMBER(MATCH(RMDF!AF564, INDIRECT(AF564), 0)), "OK", "Invalid"))</f>
        <v/>
      </c>
      <c r="AH564" s="281"/>
      <c r="AI564" s="281"/>
      <c r="AJ564" s="281"/>
      <c r="AK564" s="281" t="b">
        <f>AND(RMDF!AN564&gt;=0, RMDF!AN564&lt;=1-SUM(RMDF!Z564,RMDF!AG564), RMDF!AN564=ROUND(RMDF!AN564,4))</f>
        <v>1</v>
      </c>
      <c r="AL564" s="317">
        <f>RMDF!AL564</f>
        <v>0</v>
      </c>
      <c r="AM564" s="318" t="str">
        <f>IF(AL564=0,"",_xlfn.XLOOKUP(AL564,StatePicklist!$1:$1,StatePicklist!$3:$3,"NA",0))</f>
        <v/>
      </c>
      <c r="AN564" s="297" t="str">
        <f ca="1">IF(RMDF!AM564="", "", IF(ISNUMBER(MATCH(RMDF!AM564, INDIRECT(AM564), 0)), "OK", "Invalid"))</f>
        <v/>
      </c>
      <c r="AO564" s="281"/>
      <c r="AP564" s="281"/>
      <c r="AQ564" s="281"/>
      <c r="AR564" s="281" t="b">
        <f>AND(RMDF!AU564&gt;=0, RMDF!AU564&lt;=1-SUM(RMDF!Z564,RMDF!AG564,RMDF!AN564), RMDF!AU564=ROUND(RMDF!AU564,4))</f>
        <v>1</v>
      </c>
      <c r="AS564" s="317">
        <f>RMDF!AS564</f>
        <v>0</v>
      </c>
      <c r="AT564" s="318" t="str">
        <f>IF(AS564=0,"",_xlfn.XLOOKUP(AS564,StatePicklist!$1:$1,StatePicklist!$3:$3,"NA",0))</f>
        <v/>
      </c>
      <c r="AU564" s="297" t="str">
        <f ca="1">IF(RMDF!AT564="", "", IF(ISNUMBER(MATCH(RMDF!AT564, INDIRECT(AT564), 0)), "OK", "Invalid"))</f>
        <v/>
      </c>
      <c r="AV564" s="281"/>
      <c r="AW564" s="281"/>
      <c r="AX564" s="281"/>
      <c r="AY564" s="281" t="b">
        <f>AND(RMDF!BB564&gt;=0, RMDF!BB564&lt;=1-SUM(RMDF!Z564,RMDF!AG564,RMDF!AN564,RMDF!AU564), RMDF!BB564=ROUND(RMDF!BB564,4))</f>
        <v>1</v>
      </c>
      <c r="AZ564" s="317">
        <f>RMDF!AZ564</f>
        <v>0</v>
      </c>
      <c r="BA564" s="318" t="str">
        <f>IF(AZ564=0,"",_xlfn.XLOOKUP(AZ564,StatePicklist!$1:$1,StatePicklist!$3:$3,"NA",0))</f>
        <v/>
      </c>
      <c r="BB564" s="297" t="str">
        <f ca="1">IF(RMDF!BA564="", "", IF(ISNUMBER(MATCH(RMDF!BA564, INDIRECT(BA564), 0)), "OK", "Invalid"))</f>
        <v/>
      </c>
      <c r="BC564" s="281"/>
      <c r="BD564" s="281"/>
      <c r="BE564" s="281"/>
      <c r="BF564" s="281" t="b">
        <f>AND(RMDF!BI564&gt;=0, RMDF!BI564&lt;=1-SUM(RMDF!Z564,RMDF!AG564,RMDF!AN564,RMDF!AU564,RMDF!BB564), RMDF!BI564=ROUND(RMDF!BI564,4))</f>
        <v>1</v>
      </c>
      <c r="BG564" s="317">
        <f>RMDF!BG564</f>
        <v>0</v>
      </c>
      <c r="BH564" s="318" t="str">
        <f>IF(BG564=0,"",_xlfn.XLOOKUP(BG564,StatePicklist!$1:$1,StatePicklist!$3:$3,"NA",0))</f>
        <v/>
      </c>
      <c r="BI564" s="297" t="str">
        <f ca="1">IF(RMDF!BH564="", "", IF(ISNUMBER(MATCH(RMDF!BH564, INDIRECT(BH564), 0)), "OK", "Invalid"))</f>
        <v/>
      </c>
      <c r="BJ564" s="281"/>
      <c r="BK564" s="281"/>
      <c r="BL564" s="281"/>
      <c r="BM564" s="281" t="b">
        <f>AND(RMDF!BP564&gt;=0, RMDF!BP564&lt;=1-SUM(RMDF!Z564,RMDF!AG564,RMDF!AN564,RMDF!AU564,RMDF!BB564,RMDF!BI564), RMDF!BP564=ROUND(RMDF!BP564,4))</f>
        <v>1</v>
      </c>
      <c r="BN564" s="317">
        <f>RMDF!BN564</f>
        <v>0</v>
      </c>
      <c r="BO564" s="318" t="str">
        <f>IF(BN564=0,"",_xlfn.XLOOKUP(BN564,StatePicklist!$1:$1,StatePicklist!$3:$3,"NA",0))</f>
        <v/>
      </c>
      <c r="BP564" s="297" t="str">
        <f ca="1">IF(RMDF!BO564="", "", IF(ISNUMBER(MATCH(RMDF!BO564, INDIRECT(BO564), 0)), "OK", "Invalid"))</f>
        <v/>
      </c>
      <c r="BQ564" s="281"/>
      <c r="BR564" s="281"/>
      <c r="BS564" s="281"/>
      <c r="BT564" s="281" t="b">
        <f>AND(RMDF!BW564&gt;=0, RMDF!BW564&lt;=1-SUM(RMDF!Z564,RMDF!AG564,RMDF!AN564,RMDF!AU564,RMDF!BB564,RMDF!BI564,RMDF!BP564), RMDF!BW564=ROUND(RMDF!BW564,4))</f>
        <v>1</v>
      </c>
      <c r="BU564" s="317">
        <f>RMDF!BU564</f>
        <v>0</v>
      </c>
      <c r="BV564" s="318" t="str">
        <f>IF(BU564=0,"",_xlfn.XLOOKUP(BU564,StatePicklist!$1:$1,StatePicklist!$3:$3,"NA",0))</f>
        <v/>
      </c>
      <c r="BW564" s="297" t="str">
        <f ca="1">IF(RMDF!BV564="", "", IF(ISNUMBER(MATCH(RMDF!BV564, INDIRECT(BV564), 0)), "OK", "Invalid"))</f>
        <v/>
      </c>
      <c r="BX564" s="281"/>
      <c r="BY564" s="281"/>
      <c r="BZ564" s="281"/>
      <c r="CA564" s="281" t="b">
        <f>AND(RMDF!CD564&gt;=0, RMDF!CD564&lt;=1-SUM(RMDF!Z564,RMDF!AG564,RMDF!AN564,RMDF!AU564,RMDF!BB564,RMDF!BI564,RMDF!BP564,RMDF!BW564), RMDF!CD564=ROUND(RMDF!CD564,4))</f>
        <v>1</v>
      </c>
      <c r="CB564" s="317">
        <f>RMDF!CB564</f>
        <v>0</v>
      </c>
      <c r="CC564" s="318" t="str">
        <f>IF(CB564=0,"",_xlfn.XLOOKUP(CB564,StatePicklist!$1:$1,StatePicklist!$3:$3,"NA",0))</f>
        <v/>
      </c>
      <c r="CD564" s="297" t="str">
        <f ca="1">IF(RMDF!CC564="", "", IF(ISNUMBER(MATCH(RMDF!CC564, INDIRECT(CC564), 0)), "OK", "Invalid"))</f>
        <v/>
      </c>
      <c r="CE564" s="281"/>
      <c r="CF564" s="281"/>
      <c r="CG564" s="281"/>
      <c r="CH564" s="281" t="b">
        <f>AND(RMDF!CK564&gt;=0, RMDF!CK564&lt;=1-SUM(RMDF!Z564,RMDF!AG564,RMDF!AN564,RMDF!AU564,RMDF!BB564,RMDF!BI564,RMDF!BP564,RMDF!BW564,RMDF!CD564), RMDF!CK564=ROUND(RMDF!CK564,4))</f>
        <v>1</v>
      </c>
      <c r="CI564" s="317">
        <f>RMDF!CI564</f>
        <v>0</v>
      </c>
      <c r="CJ564" s="318" t="str">
        <f>IF(CI564=0,"",_xlfn.XLOOKUP(CI564,StatePicklist!$1:$1,StatePicklist!$3:$3,"NA",0))</f>
        <v/>
      </c>
      <c r="CK564" s="297" t="str">
        <f ca="1">IF(RMDF!CJ564="", "", IF(ISNUMBER(MATCH(RMDF!CJ564, INDIRECT(CJ564), 0)), "OK", "Invalid"))</f>
        <v/>
      </c>
      <c r="CL564" s="281"/>
      <c r="CM564" s="281"/>
      <c r="CN564" s="281"/>
      <c r="CO564" s="281" t="b">
        <f>AND(RMDF!CR564&gt;=0, RMDF!CR564&lt;=1-SUM(RMDF!Z564,RMDF!AG564,RMDF!AN564,RMDF!AU564,RMDF!BB564,RMDF!BI564,RMDF!BP564,RMDF!BW564,RMDF!CD564,RMDF!CK564), RMDF!CR564=ROUND(RMDF!CR564,4))</f>
        <v>1</v>
      </c>
      <c r="CP564" s="317">
        <f>RMDF!CP564</f>
        <v>0</v>
      </c>
      <c r="CQ564" s="318" t="str">
        <f>IF(CP564=0,"",_xlfn.XLOOKUP(CP564,StatePicklist!$1:$1,StatePicklist!$3:$3,"NA",0))</f>
        <v/>
      </c>
      <c r="CR564" s="297" t="str">
        <f ca="1">IF(RMDF!CQ564="", "", IF(ISNUMBER(MATCH(RMDF!CQ564, INDIRECT(CQ564), 0)), "OK", "Invalid"))</f>
        <v/>
      </c>
      <c r="CS564" s="281"/>
      <c r="CT564" s="281"/>
      <c r="CU564" s="281"/>
      <c r="CV564" s="281" t="b">
        <f>AND(RMDF!CY564&gt;=0, RMDF!CY564&lt;=1-SUM(RMDF!Z564,RMDF!AG564,RMDF!AN564,RMDF!AU564,RMDF!BB564,RMDF!BI564,RMDF!BP564,RMDF!BW564,RMDF!CD564,RMDF!CK564,RMDF!CR564), RMDF!CY564=ROUND(RMDF!CY564,4))</f>
        <v>1</v>
      </c>
      <c r="CW564" s="317">
        <f>RMDF!CW564</f>
        <v>0</v>
      </c>
      <c r="CX564" s="318" t="str">
        <f>IF(CW564=0,"",_xlfn.XLOOKUP(CW564,StatePicklist!$1:$1,StatePicklist!$3:$3,"NA",0))</f>
        <v/>
      </c>
      <c r="CY564" s="297" t="str">
        <f ca="1">IF(RMDF!CX564="", "", IF(ISNUMBER(MATCH(RMDF!CX564, INDIRECT(CX564), 0)), "OK", "Invalid"))</f>
        <v/>
      </c>
      <c r="CZ564" s="281"/>
      <c r="DA564" s="281"/>
      <c r="DB564" s="281"/>
      <c r="DC564" s="281" t="b">
        <f>AND(RMDF!DF564&gt;=0, RMDF!DF564&lt;=1-SUM(RMDF!Z564,RMDF!AG564,RMDF!AN564,RMDF!AU564,RMDF!BB564,RMDF!BI564,RMDF!BP564,RMDF!BW564,RMDF!CD564,RMDF!CK564,RMDF!CR564,RMDF!CY564), RMDF!DF564=ROUND(RMDF!DF564,4))</f>
        <v>1</v>
      </c>
      <c r="DD564" s="317">
        <f>RMDF!DD564</f>
        <v>0</v>
      </c>
      <c r="DE564" s="318" t="str">
        <f>IF(DD564=0,"",_xlfn.XLOOKUP(DD564,StatePicklist!$1:$1,StatePicklist!$3:$3,"NA",0))</f>
        <v/>
      </c>
      <c r="DF564" s="297" t="str">
        <f ca="1">IF(RMDF!DE564="", "", IF(ISNUMBER(MATCH(RMDF!DE564, INDIRECT(DE564), 0)), "OK", "Invalid"))</f>
        <v/>
      </c>
      <c r="DG564" s="281"/>
      <c r="DH564" s="281"/>
      <c r="DI564" s="281"/>
      <c r="DJ564" s="281" t="b">
        <f>AND(RMDF!DM564&gt;=0, RMDF!DM564&lt;=1-SUM(RMDF!Z564,RMDF!AG564,RMDF!AN564,RMDF!AU564,RMDF!BB564,RMDF!BI564,RMDF!BP564,RMDF!BW564,RMDF!CD564,RMDF!CK564,RMDF!CR564,RMDF!CY564,RMDF!DF564), RMDF!DM564=ROUND(RMDF!DM564,4))</f>
        <v>1</v>
      </c>
      <c r="DK564" s="317">
        <f>RMDF!DK564</f>
        <v>0</v>
      </c>
      <c r="DL564" s="318" t="str">
        <f>IF(DK564=0,"",_xlfn.XLOOKUP(DK564,StatePicklist!$1:$1,StatePicklist!$3:$3,"NA",0))</f>
        <v/>
      </c>
      <c r="DM564" s="297" t="str">
        <f ca="1">IF(RMDF!DL564="", "", IF(ISNUMBER(MATCH(RMDF!DL564, INDIRECT(DL564), 0)), "OK", "Invalid"))</f>
        <v/>
      </c>
      <c r="DN564" s="281"/>
      <c r="DO564" s="281"/>
      <c r="DP564" s="281"/>
      <c r="DQ564" s="281" t="b">
        <f>AND(RMDF!DT564&gt;=0, RMDF!DT564&lt;=1-SUM(RMDF!Z564,RMDF!AG564,RMDF!AN564,RMDF!AU564,RMDF!BB564,RMDF!BI564,RMDF!BP564,RMDF!BW564,RMDF!CD564,RMDF!CK564,RMDF!CR564,RMDF!CY564,RMDF!DF564,RMDF!DM564), RMDF!DT564=ROUND(RMDF!DT564,4))</f>
        <v>1</v>
      </c>
      <c r="DR564" s="317">
        <f>RMDF!DR564</f>
        <v>0</v>
      </c>
      <c r="DS564" s="318" t="str">
        <f>IF(DR564=0,"",_xlfn.XLOOKUP(DR564,StatePicklist!$1:$1,StatePicklist!$3:$3,"NA",0))</f>
        <v/>
      </c>
      <c r="DT564" s="297" t="str">
        <f ca="1">IF(RMDF!DS564="", "", IF(ISNUMBER(MATCH(RMDF!DS564, INDIRECT(DS564), 0)), "OK", "Invalid"))</f>
        <v/>
      </c>
      <c r="DU564" s="281"/>
      <c r="DV564" s="281"/>
      <c r="DW564" s="281"/>
      <c r="DX564" s="281" t="b">
        <f>AND(RMDF!EA564&gt;=0, RMDF!EA564&lt;=1-SUM(RMDF!Z564,RMDF!AG564,RMDF!AN564,RMDF!AU564,RMDF!BB564,RMDF!BI564,RMDF!BP564,RMDF!BW564,RMDF!CD564,RMDF!CK564,RMDF!CR564,RMDF!CY564,RMDF!DF564,RMDF!DM564,RMDF!DT564), RMDF!EA564=ROUND(RMDF!EA564,4))</f>
        <v>1</v>
      </c>
      <c r="DY564" s="317">
        <f>RMDF!DY564</f>
        <v>0</v>
      </c>
      <c r="DZ564" s="318" t="str">
        <f>IF(DY564=0,"",_xlfn.XLOOKUP(DY564,StatePicklist!$1:$1,StatePicklist!$3:$3,"NA",0))</f>
        <v/>
      </c>
      <c r="EA564" s="297" t="str">
        <f ca="1">IF(RMDF!DZ564="", "", IF(ISNUMBER(MATCH(RMDF!DZ564, INDIRECT(DZ564), 0)), "OK", "Invalid"))</f>
        <v/>
      </c>
      <c r="EB564" s="281"/>
      <c r="EC564" s="281"/>
      <c r="ED564" s="281"/>
      <c r="EE564" s="281" t="b">
        <f>AND(RMDF!EH564&gt;=0, RMDF!EH564&lt;=1-SUM(RMDF!Z564,RMDF!AG564,RMDF!AN564,RMDF!AU564,RMDF!BB564,RMDF!BI564,RMDF!BP564,RMDF!BW564,RMDF!CD564,RMDF!CK564,RMDF!CR564,RMDF!CY564,RMDF!DF564,RMDF!DM564,RMDF!DT564,RMDF!EA564), RMDF!EH564=ROUND(RMDF!EH564,4))</f>
        <v>1</v>
      </c>
      <c r="EF564" s="317">
        <f>RMDF!EF564</f>
        <v>0</v>
      </c>
      <c r="EG564" s="318" t="str">
        <f>IF(EF564=0,"",_xlfn.XLOOKUP(EF564,StatePicklist!$1:$1,StatePicklist!$3:$3,"NA",0))</f>
        <v/>
      </c>
      <c r="EH564" s="297" t="str">
        <f ca="1">IF(RMDF!EG564="", "", IF(ISNUMBER(MATCH(RMDF!EG564, INDIRECT(EG564), 0)), "OK", "Invalid"))</f>
        <v/>
      </c>
      <c r="EI564" s="281"/>
      <c r="EJ564" s="281"/>
      <c r="EK564" s="281"/>
      <c r="EL564" s="281" t="b">
        <f>AND(RMDF!EO564&gt;=0, RMDF!EO564&lt;=1-SUM(RMDF!Z564,RMDF!AG564,RMDF!AN564,RMDF!AU564,RMDF!BB564,RMDF!BI564,RMDF!BP564,RMDF!BW564,RMDF!CD564,RMDF!CK564,RMDF!CR564,RMDF!CY564,RMDF!DF564,RMDF!DM564,RMDF!DT564,RMDF!EA564,RMDF!EH564), RMDF!EO564=ROUND(RMDF!EO564,4))</f>
        <v>1</v>
      </c>
      <c r="EM564" s="317">
        <f>RMDF!EM564</f>
        <v>0</v>
      </c>
      <c r="EN564" s="318" t="str">
        <f>IF(EM564=0,"",_xlfn.XLOOKUP(EM564,StatePicklist!$1:$1,StatePicklist!$3:$3,"NA",0))</f>
        <v/>
      </c>
      <c r="EO564" s="297" t="str">
        <f ca="1">IF(RMDF!EN564="", "", IF(ISNUMBER(MATCH(RMDF!EN564, INDIRECT(EN564), 0)), "OK", "Invalid"))</f>
        <v/>
      </c>
      <c r="EP564" s="281"/>
      <c r="EQ564" s="281"/>
      <c r="ER564" s="281"/>
      <c r="ES564" s="281" t="b">
        <f>AND(RMDF!EV564&gt;=0, RMDF!EV564&lt;=1-SUM(RMDF!Z564,RMDF!AG564,RMDF!AN564,RMDF!AU564,RMDF!BB564,RMDF!BI564,RMDF!BP564,RMDF!BW564,RMDF!CD564,RMDF!CK564,RMDF!CR564,RMDF!CY564,RMDF!DF564,RMDF!DM564,RMDF!DT564,RMDF!EA564,RMDF!EH564,RMDF!EO564), RMDF!EV564=ROUND(RMDF!EV564,4))</f>
        <v>1</v>
      </c>
      <c r="ET564" s="317">
        <f>RMDF!ET564</f>
        <v>0</v>
      </c>
      <c r="EU564" s="318" t="str">
        <f>IF(ET564=0,"",_xlfn.XLOOKUP(ET564,StatePicklist!$1:$1,StatePicklist!$3:$3,"NA",0))</f>
        <v/>
      </c>
      <c r="EV564" s="297" t="str">
        <f ca="1">IF(RMDF!EU564="", "", IF(ISNUMBER(MATCH(RMDF!EU564, INDIRECT(EU564), 0)), "OK", "Invalid"))</f>
        <v/>
      </c>
      <c r="EW564" s="281"/>
      <c r="EX564" s="281"/>
      <c r="EY564" s="281"/>
      <c r="EZ564" s="281" t="b">
        <f>AND(RMDF!FC564&gt;=0, RMDF!FC564&lt;=1-SUM(RMDF!Z564,RMDF!AG564,RMDF!AN564,RMDF!AU564,RMDF!BB564,RMDF!BI564,RMDF!BP564,RMDF!BW564,RMDF!CD564,RMDF!CK564,RMDF!CR564,RMDF!CY564,RMDF!DF564,RMDF!DM564,RMDF!DT564,RMDF!EA564,RMDF!EH564,RMDF!EO564,RMDF!EV564), RMDF!FC564=ROUND(RMDF!FC564,4))</f>
        <v>1</v>
      </c>
      <c r="FA564" s="317">
        <f>RMDF!FA564</f>
        <v>0</v>
      </c>
      <c r="FB564" s="318" t="str">
        <f>IF(FA564=0,"",_xlfn.XLOOKUP(FA564,StatePicklist!$1:$1,StatePicklist!$3:$3,"NA",0))</f>
        <v/>
      </c>
      <c r="FC564" s="297" t="str">
        <f ca="1">IF(RMDF!FB564="", "", IF(ISNUMBER(MATCH(RMDF!FB564, INDIRECT(FB564), 0)), "OK", "Invalid"))</f>
        <v/>
      </c>
    </row>
    <row r="565" spans="1:159" s="205" customFormat="1" ht="39.9" customHeight="1" x14ac:dyDescent="0.25">
      <c r="A565" s="206"/>
      <c r="B565" s="196"/>
      <c r="C565" s="197"/>
      <c r="D565" s="198"/>
      <c r="E565" s="199"/>
      <c r="F565" s="200"/>
      <c r="G565" s="201"/>
      <c r="H565" s="292"/>
      <c r="I565" s="305">
        <f>RMDF!I565</f>
        <v>0</v>
      </c>
      <c r="J565" s="305" t="str">
        <f>IF(I565=ProductCode!$B$30,"PDReclPost",IF(OR(I565=ProductCode!$C$30,I565=ProductCode!$E$30,I565=ProductCode!$G$30),"PDPreCon",IF(OR(I565=ProductCode!$D$30,I565=ProductCode!$F$30),"PDNotReclPost","")))</f>
        <v/>
      </c>
      <c r="K565" s="305" t="str">
        <f t="shared" si="33"/>
        <v/>
      </c>
      <c r="L565" s="289"/>
      <c r="M565" s="305" t="str">
        <f t="shared" si="33"/>
        <v/>
      </c>
      <c r="N565" s="289" t="b">
        <f>AND(RMDF!N565&gt;=0, RMDF!N565&lt;=1-RMDF!L565, RMDF!N565=ROUND(RMDF!N565,4))</f>
        <v>1</v>
      </c>
      <c r="O565" s="286" t="str">
        <f>IF(P565="","",IF(I565="","",IF(LEFT(I565,13)="Reclaimed pos",RawMaterialCode!$E$569,RawMaterialCode!$E$568)))</f>
        <v>Reclaimed pre-consumer mixed fibers (RM0578)</v>
      </c>
      <c r="P565" s="295">
        <f t="shared" si="34"/>
        <v>1</v>
      </c>
      <c r="Q565" s="202"/>
      <c r="R565" s="203"/>
      <c r="S565" s="204" t="str">
        <f t="shared" si="35"/>
        <v/>
      </c>
      <c r="T565" s="281"/>
      <c r="U565" s="281"/>
      <c r="V565" s="281"/>
      <c r="W565" s="281"/>
      <c r="X565" s="317">
        <f>RMDF!X565</f>
        <v>0</v>
      </c>
      <c r="Y565" s="318" t="str">
        <f>IF(X565=0,"",_xlfn.XLOOKUP(X565,StatePicklist!$1:$1,StatePicklist!$3:$3,"NA",0))</f>
        <v/>
      </c>
      <c r="Z565" s="297" t="str">
        <f ca="1">IF(RMDF!Y565="", "", IF(ISNUMBER(MATCH(RMDF!Y565, INDIRECT(Y565), 0)), "OK", "Invalid"))</f>
        <v/>
      </c>
      <c r="AA565" s="281"/>
      <c r="AB565" s="281"/>
      <c r="AC565" s="281"/>
      <c r="AD565" s="281" t="b">
        <f>AND(RMDF!AG565&gt;=0, RMDF!AG565&lt;=1-RMDF!Z565, RMDF!AG565=ROUND(RMDF!AG565,4))</f>
        <v>1</v>
      </c>
      <c r="AE565" s="317">
        <f>RMDF!AE565</f>
        <v>0</v>
      </c>
      <c r="AF565" s="318" t="str">
        <f>IF(AE565=0,"",_xlfn.XLOOKUP(AE565,StatePicklist!$1:$1,StatePicklist!$3:$3,"NA",0))</f>
        <v/>
      </c>
      <c r="AG565" s="297" t="str">
        <f ca="1">IF(RMDF!AF565="", "", IF(ISNUMBER(MATCH(RMDF!AF565, INDIRECT(AF565), 0)), "OK", "Invalid"))</f>
        <v/>
      </c>
      <c r="AH565" s="281"/>
      <c r="AI565" s="281"/>
      <c r="AJ565" s="281"/>
      <c r="AK565" s="281" t="b">
        <f>AND(RMDF!AN565&gt;=0, RMDF!AN565&lt;=1-SUM(RMDF!Z565,RMDF!AG565), RMDF!AN565=ROUND(RMDF!AN565,4))</f>
        <v>1</v>
      </c>
      <c r="AL565" s="317">
        <f>RMDF!AL565</f>
        <v>0</v>
      </c>
      <c r="AM565" s="318" t="str">
        <f>IF(AL565=0,"",_xlfn.XLOOKUP(AL565,StatePicklist!$1:$1,StatePicklist!$3:$3,"NA",0))</f>
        <v/>
      </c>
      <c r="AN565" s="297" t="str">
        <f ca="1">IF(RMDF!AM565="", "", IF(ISNUMBER(MATCH(RMDF!AM565, INDIRECT(AM565), 0)), "OK", "Invalid"))</f>
        <v/>
      </c>
      <c r="AO565" s="281"/>
      <c r="AP565" s="281"/>
      <c r="AQ565" s="281"/>
      <c r="AR565" s="281" t="b">
        <f>AND(RMDF!AU565&gt;=0, RMDF!AU565&lt;=1-SUM(RMDF!Z565,RMDF!AG565,RMDF!AN565), RMDF!AU565=ROUND(RMDF!AU565,4))</f>
        <v>1</v>
      </c>
      <c r="AS565" s="317">
        <f>RMDF!AS565</f>
        <v>0</v>
      </c>
      <c r="AT565" s="318" t="str">
        <f>IF(AS565=0,"",_xlfn.XLOOKUP(AS565,StatePicklist!$1:$1,StatePicklist!$3:$3,"NA",0))</f>
        <v/>
      </c>
      <c r="AU565" s="297" t="str">
        <f ca="1">IF(RMDF!AT565="", "", IF(ISNUMBER(MATCH(RMDF!AT565, INDIRECT(AT565), 0)), "OK", "Invalid"))</f>
        <v/>
      </c>
      <c r="AV565" s="281"/>
      <c r="AW565" s="281"/>
      <c r="AX565" s="281"/>
      <c r="AY565" s="281" t="b">
        <f>AND(RMDF!BB565&gt;=0, RMDF!BB565&lt;=1-SUM(RMDF!Z565,RMDF!AG565,RMDF!AN565,RMDF!AU565), RMDF!BB565=ROUND(RMDF!BB565,4))</f>
        <v>1</v>
      </c>
      <c r="AZ565" s="317">
        <f>RMDF!AZ565</f>
        <v>0</v>
      </c>
      <c r="BA565" s="318" t="str">
        <f>IF(AZ565=0,"",_xlfn.XLOOKUP(AZ565,StatePicklist!$1:$1,StatePicklist!$3:$3,"NA",0))</f>
        <v/>
      </c>
      <c r="BB565" s="297" t="str">
        <f ca="1">IF(RMDF!BA565="", "", IF(ISNUMBER(MATCH(RMDF!BA565, INDIRECT(BA565), 0)), "OK", "Invalid"))</f>
        <v/>
      </c>
      <c r="BC565" s="281"/>
      <c r="BD565" s="281"/>
      <c r="BE565" s="281"/>
      <c r="BF565" s="281" t="b">
        <f>AND(RMDF!BI565&gt;=0, RMDF!BI565&lt;=1-SUM(RMDF!Z565,RMDF!AG565,RMDF!AN565,RMDF!AU565,RMDF!BB565), RMDF!BI565=ROUND(RMDF!BI565,4))</f>
        <v>1</v>
      </c>
      <c r="BG565" s="317">
        <f>RMDF!BG565</f>
        <v>0</v>
      </c>
      <c r="BH565" s="318" t="str">
        <f>IF(BG565=0,"",_xlfn.XLOOKUP(BG565,StatePicklist!$1:$1,StatePicklist!$3:$3,"NA",0))</f>
        <v/>
      </c>
      <c r="BI565" s="297" t="str">
        <f ca="1">IF(RMDF!BH565="", "", IF(ISNUMBER(MATCH(RMDF!BH565, INDIRECT(BH565), 0)), "OK", "Invalid"))</f>
        <v/>
      </c>
      <c r="BJ565" s="281"/>
      <c r="BK565" s="281"/>
      <c r="BL565" s="281"/>
      <c r="BM565" s="281" t="b">
        <f>AND(RMDF!BP565&gt;=0, RMDF!BP565&lt;=1-SUM(RMDF!Z565,RMDF!AG565,RMDF!AN565,RMDF!AU565,RMDF!BB565,RMDF!BI565), RMDF!BP565=ROUND(RMDF!BP565,4))</f>
        <v>1</v>
      </c>
      <c r="BN565" s="317">
        <f>RMDF!BN565</f>
        <v>0</v>
      </c>
      <c r="BO565" s="318" t="str">
        <f>IF(BN565=0,"",_xlfn.XLOOKUP(BN565,StatePicklist!$1:$1,StatePicklist!$3:$3,"NA",0))</f>
        <v/>
      </c>
      <c r="BP565" s="297" t="str">
        <f ca="1">IF(RMDF!BO565="", "", IF(ISNUMBER(MATCH(RMDF!BO565, INDIRECT(BO565), 0)), "OK", "Invalid"))</f>
        <v/>
      </c>
      <c r="BQ565" s="281"/>
      <c r="BR565" s="281"/>
      <c r="BS565" s="281"/>
      <c r="BT565" s="281" t="b">
        <f>AND(RMDF!BW565&gt;=0, RMDF!BW565&lt;=1-SUM(RMDF!Z565,RMDF!AG565,RMDF!AN565,RMDF!AU565,RMDF!BB565,RMDF!BI565,RMDF!BP565), RMDF!BW565=ROUND(RMDF!BW565,4))</f>
        <v>1</v>
      </c>
      <c r="BU565" s="317">
        <f>RMDF!BU565</f>
        <v>0</v>
      </c>
      <c r="BV565" s="318" t="str">
        <f>IF(BU565=0,"",_xlfn.XLOOKUP(BU565,StatePicklist!$1:$1,StatePicklist!$3:$3,"NA",0))</f>
        <v/>
      </c>
      <c r="BW565" s="297" t="str">
        <f ca="1">IF(RMDF!BV565="", "", IF(ISNUMBER(MATCH(RMDF!BV565, INDIRECT(BV565), 0)), "OK", "Invalid"))</f>
        <v/>
      </c>
      <c r="BX565" s="281"/>
      <c r="BY565" s="281"/>
      <c r="BZ565" s="281"/>
      <c r="CA565" s="281" t="b">
        <f>AND(RMDF!CD565&gt;=0, RMDF!CD565&lt;=1-SUM(RMDF!Z565,RMDF!AG565,RMDF!AN565,RMDF!AU565,RMDF!BB565,RMDF!BI565,RMDF!BP565,RMDF!BW565), RMDF!CD565=ROUND(RMDF!CD565,4))</f>
        <v>1</v>
      </c>
      <c r="CB565" s="317">
        <f>RMDF!CB565</f>
        <v>0</v>
      </c>
      <c r="CC565" s="318" t="str">
        <f>IF(CB565=0,"",_xlfn.XLOOKUP(CB565,StatePicklist!$1:$1,StatePicklist!$3:$3,"NA",0))</f>
        <v/>
      </c>
      <c r="CD565" s="297" t="str">
        <f ca="1">IF(RMDF!CC565="", "", IF(ISNUMBER(MATCH(RMDF!CC565, INDIRECT(CC565), 0)), "OK", "Invalid"))</f>
        <v/>
      </c>
      <c r="CE565" s="281"/>
      <c r="CF565" s="281"/>
      <c r="CG565" s="281"/>
      <c r="CH565" s="281" t="b">
        <f>AND(RMDF!CK565&gt;=0, RMDF!CK565&lt;=1-SUM(RMDF!Z565,RMDF!AG565,RMDF!AN565,RMDF!AU565,RMDF!BB565,RMDF!BI565,RMDF!BP565,RMDF!BW565,RMDF!CD565), RMDF!CK565=ROUND(RMDF!CK565,4))</f>
        <v>1</v>
      </c>
      <c r="CI565" s="317">
        <f>RMDF!CI565</f>
        <v>0</v>
      </c>
      <c r="CJ565" s="318" t="str">
        <f>IF(CI565=0,"",_xlfn.XLOOKUP(CI565,StatePicklist!$1:$1,StatePicklist!$3:$3,"NA",0))</f>
        <v/>
      </c>
      <c r="CK565" s="297" t="str">
        <f ca="1">IF(RMDF!CJ565="", "", IF(ISNUMBER(MATCH(RMDF!CJ565, INDIRECT(CJ565), 0)), "OK", "Invalid"))</f>
        <v/>
      </c>
      <c r="CL565" s="281"/>
      <c r="CM565" s="281"/>
      <c r="CN565" s="281"/>
      <c r="CO565" s="281" t="b">
        <f>AND(RMDF!CR565&gt;=0, RMDF!CR565&lt;=1-SUM(RMDF!Z565,RMDF!AG565,RMDF!AN565,RMDF!AU565,RMDF!BB565,RMDF!BI565,RMDF!BP565,RMDF!BW565,RMDF!CD565,RMDF!CK565), RMDF!CR565=ROUND(RMDF!CR565,4))</f>
        <v>1</v>
      </c>
      <c r="CP565" s="317">
        <f>RMDF!CP565</f>
        <v>0</v>
      </c>
      <c r="CQ565" s="318" t="str">
        <f>IF(CP565=0,"",_xlfn.XLOOKUP(CP565,StatePicklist!$1:$1,StatePicklist!$3:$3,"NA",0))</f>
        <v/>
      </c>
      <c r="CR565" s="297" t="str">
        <f ca="1">IF(RMDF!CQ565="", "", IF(ISNUMBER(MATCH(RMDF!CQ565, INDIRECT(CQ565), 0)), "OK", "Invalid"))</f>
        <v/>
      </c>
      <c r="CS565" s="281"/>
      <c r="CT565" s="281"/>
      <c r="CU565" s="281"/>
      <c r="CV565" s="281" t="b">
        <f>AND(RMDF!CY565&gt;=0, RMDF!CY565&lt;=1-SUM(RMDF!Z565,RMDF!AG565,RMDF!AN565,RMDF!AU565,RMDF!BB565,RMDF!BI565,RMDF!BP565,RMDF!BW565,RMDF!CD565,RMDF!CK565,RMDF!CR565), RMDF!CY565=ROUND(RMDF!CY565,4))</f>
        <v>1</v>
      </c>
      <c r="CW565" s="317">
        <f>RMDF!CW565</f>
        <v>0</v>
      </c>
      <c r="CX565" s="318" t="str">
        <f>IF(CW565=0,"",_xlfn.XLOOKUP(CW565,StatePicklist!$1:$1,StatePicklist!$3:$3,"NA",0))</f>
        <v/>
      </c>
      <c r="CY565" s="297" t="str">
        <f ca="1">IF(RMDF!CX565="", "", IF(ISNUMBER(MATCH(RMDF!CX565, INDIRECT(CX565), 0)), "OK", "Invalid"))</f>
        <v/>
      </c>
      <c r="CZ565" s="281"/>
      <c r="DA565" s="281"/>
      <c r="DB565" s="281"/>
      <c r="DC565" s="281" t="b">
        <f>AND(RMDF!DF565&gt;=0, RMDF!DF565&lt;=1-SUM(RMDF!Z565,RMDF!AG565,RMDF!AN565,RMDF!AU565,RMDF!BB565,RMDF!BI565,RMDF!BP565,RMDF!BW565,RMDF!CD565,RMDF!CK565,RMDF!CR565,RMDF!CY565), RMDF!DF565=ROUND(RMDF!DF565,4))</f>
        <v>1</v>
      </c>
      <c r="DD565" s="317">
        <f>RMDF!DD565</f>
        <v>0</v>
      </c>
      <c r="DE565" s="318" t="str">
        <f>IF(DD565=0,"",_xlfn.XLOOKUP(DD565,StatePicklist!$1:$1,StatePicklist!$3:$3,"NA",0))</f>
        <v/>
      </c>
      <c r="DF565" s="297" t="str">
        <f ca="1">IF(RMDF!DE565="", "", IF(ISNUMBER(MATCH(RMDF!DE565, INDIRECT(DE565), 0)), "OK", "Invalid"))</f>
        <v/>
      </c>
      <c r="DG565" s="281"/>
      <c r="DH565" s="281"/>
      <c r="DI565" s="281"/>
      <c r="DJ565" s="281" t="b">
        <f>AND(RMDF!DM565&gt;=0, RMDF!DM565&lt;=1-SUM(RMDF!Z565,RMDF!AG565,RMDF!AN565,RMDF!AU565,RMDF!BB565,RMDF!BI565,RMDF!BP565,RMDF!BW565,RMDF!CD565,RMDF!CK565,RMDF!CR565,RMDF!CY565,RMDF!DF565), RMDF!DM565=ROUND(RMDF!DM565,4))</f>
        <v>1</v>
      </c>
      <c r="DK565" s="317">
        <f>RMDF!DK565</f>
        <v>0</v>
      </c>
      <c r="DL565" s="318" t="str">
        <f>IF(DK565=0,"",_xlfn.XLOOKUP(DK565,StatePicklist!$1:$1,StatePicklist!$3:$3,"NA",0))</f>
        <v/>
      </c>
      <c r="DM565" s="297" t="str">
        <f ca="1">IF(RMDF!DL565="", "", IF(ISNUMBER(MATCH(RMDF!DL565, INDIRECT(DL565), 0)), "OK", "Invalid"))</f>
        <v/>
      </c>
      <c r="DN565" s="281"/>
      <c r="DO565" s="281"/>
      <c r="DP565" s="281"/>
      <c r="DQ565" s="281" t="b">
        <f>AND(RMDF!DT565&gt;=0, RMDF!DT565&lt;=1-SUM(RMDF!Z565,RMDF!AG565,RMDF!AN565,RMDF!AU565,RMDF!BB565,RMDF!BI565,RMDF!BP565,RMDF!BW565,RMDF!CD565,RMDF!CK565,RMDF!CR565,RMDF!CY565,RMDF!DF565,RMDF!DM565), RMDF!DT565=ROUND(RMDF!DT565,4))</f>
        <v>1</v>
      </c>
      <c r="DR565" s="317">
        <f>RMDF!DR565</f>
        <v>0</v>
      </c>
      <c r="DS565" s="318" t="str">
        <f>IF(DR565=0,"",_xlfn.XLOOKUP(DR565,StatePicklist!$1:$1,StatePicklist!$3:$3,"NA",0))</f>
        <v/>
      </c>
      <c r="DT565" s="297" t="str">
        <f ca="1">IF(RMDF!DS565="", "", IF(ISNUMBER(MATCH(RMDF!DS565, INDIRECT(DS565), 0)), "OK", "Invalid"))</f>
        <v/>
      </c>
      <c r="DU565" s="281"/>
      <c r="DV565" s="281"/>
      <c r="DW565" s="281"/>
      <c r="DX565" s="281" t="b">
        <f>AND(RMDF!EA565&gt;=0, RMDF!EA565&lt;=1-SUM(RMDF!Z565,RMDF!AG565,RMDF!AN565,RMDF!AU565,RMDF!BB565,RMDF!BI565,RMDF!BP565,RMDF!BW565,RMDF!CD565,RMDF!CK565,RMDF!CR565,RMDF!CY565,RMDF!DF565,RMDF!DM565,RMDF!DT565), RMDF!EA565=ROUND(RMDF!EA565,4))</f>
        <v>1</v>
      </c>
      <c r="DY565" s="317">
        <f>RMDF!DY565</f>
        <v>0</v>
      </c>
      <c r="DZ565" s="318" t="str">
        <f>IF(DY565=0,"",_xlfn.XLOOKUP(DY565,StatePicklist!$1:$1,StatePicklist!$3:$3,"NA",0))</f>
        <v/>
      </c>
      <c r="EA565" s="297" t="str">
        <f ca="1">IF(RMDF!DZ565="", "", IF(ISNUMBER(MATCH(RMDF!DZ565, INDIRECT(DZ565), 0)), "OK", "Invalid"))</f>
        <v/>
      </c>
      <c r="EB565" s="281"/>
      <c r="EC565" s="281"/>
      <c r="ED565" s="281"/>
      <c r="EE565" s="281" t="b">
        <f>AND(RMDF!EH565&gt;=0, RMDF!EH565&lt;=1-SUM(RMDF!Z565,RMDF!AG565,RMDF!AN565,RMDF!AU565,RMDF!BB565,RMDF!BI565,RMDF!BP565,RMDF!BW565,RMDF!CD565,RMDF!CK565,RMDF!CR565,RMDF!CY565,RMDF!DF565,RMDF!DM565,RMDF!DT565,RMDF!EA565), RMDF!EH565=ROUND(RMDF!EH565,4))</f>
        <v>1</v>
      </c>
      <c r="EF565" s="317">
        <f>RMDF!EF565</f>
        <v>0</v>
      </c>
      <c r="EG565" s="318" t="str">
        <f>IF(EF565=0,"",_xlfn.XLOOKUP(EF565,StatePicklist!$1:$1,StatePicklist!$3:$3,"NA",0))</f>
        <v/>
      </c>
      <c r="EH565" s="297" t="str">
        <f ca="1">IF(RMDF!EG565="", "", IF(ISNUMBER(MATCH(RMDF!EG565, INDIRECT(EG565), 0)), "OK", "Invalid"))</f>
        <v/>
      </c>
      <c r="EI565" s="281"/>
      <c r="EJ565" s="281"/>
      <c r="EK565" s="281"/>
      <c r="EL565" s="281" t="b">
        <f>AND(RMDF!EO565&gt;=0, RMDF!EO565&lt;=1-SUM(RMDF!Z565,RMDF!AG565,RMDF!AN565,RMDF!AU565,RMDF!BB565,RMDF!BI565,RMDF!BP565,RMDF!BW565,RMDF!CD565,RMDF!CK565,RMDF!CR565,RMDF!CY565,RMDF!DF565,RMDF!DM565,RMDF!DT565,RMDF!EA565,RMDF!EH565), RMDF!EO565=ROUND(RMDF!EO565,4))</f>
        <v>1</v>
      </c>
      <c r="EM565" s="317">
        <f>RMDF!EM565</f>
        <v>0</v>
      </c>
      <c r="EN565" s="318" t="str">
        <f>IF(EM565=0,"",_xlfn.XLOOKUP(EM565,StatePicklist!$1:$1,StatePicklist!$3:$3,"NA",0))</f>
        <v/>
      </c>
      <c r="EO565" s="297" t="str">
        <f ca="1">IF(RMDF!EN565="", "", IF(ISNUMBER(MATCH(RMDF!EN565, INDIRECT(EN565), 0)), "OK", "Invalid"))</f>
        <v/>
      </c>
      <c r="EP565" s="281"/>
      <c r="EQ565" s="281"/>
      <c r="ER565" s="281"/>
      <c r="ES565" s="281" t="b">
        <f>AND(RMDF!EV565&gt;=0, RMDF!EV565&lt;=1-SUM(RMDF!Z565,RMDF!AG565,RMDF!AN565,RMDF!AU565,RMDF!BB565,RMDF!BI565,RMDF!BP565,RMDF!BW565,RMDF!CD565,RMDF!CK565,RMDF!CR565,RMDF!CY565,RMDF!DF565,RMDF!DM565,RMDF!DT565,RMDF!EA565,RMDF!EH565,RMDF!EO565), RMDF!EV565=ROUND(RMDF!EV565,4))</f>
        <v>1</v>
      </c>
      <c r="ET565" s="317">
        <f>RMDF!ET565</f>
        <v>0</v>
      </c>
      <c r="EU565" s="318" t="str">
        <f>IF(ET565=0,"",_xlfn.XLOOKUP(ET565,StatePicklist!$1:$1,StatePicklist!$3:$3,"NA",0))</f>
        <v/>
      </c>
      <c r="EV565" s="297" t="str">
        <f ca="1">IF(RMDF!EU565="", "", IF(ISNUMBER(MATCH(RMDF!EU565, INDIRECT(EU565), 0)), "OK", "Invalid"))</f>
        <v/>
      </c>
      <c r="EW565" s="281"/>
      <c r="EX565" s="281"/>
      <c r="EY565" s="281"/>
      <c r="EZ565" s="281" t="b">
        <f>AND(RMDF!FC565&gt;=0, RMDF!FC565&lt;=1-SUM(RMDF!Z565,RMDF!AG565,RMDF!AN565,RMDF!AU565,RMDF!BB565,RMDF!BI565,RMDF!BP565,RMDF!BW565,RMDF!CD565,RMDF!CK565,RMDF!CR565,RMDF!CY565,RMDF!DF565,RMDF!DM565,RMDF!DT565,RMDF!EA565,RMDF!EH565,RMDF!EO565,RMDF!EV565), RMDF!FC565=ROUND(RMDF!FC565,4))</f>
        <v>1</v>
      </c>
      <c r="FA565" s="317">
        <f>RMDF!FA565</f>
        <v>0</v>
      </c>
      <c r="FB565" s="318" t="str">
        <f>IF(FA565=0,"",_xlfn.XLOOKUP(FA565,StatePicklist!$1:$1,StatePicklist!$3:$3,"NA",0))</f>
        <v/>
      </c>
      <c r="FC565" s="297" t="str">
        <f ca="1">IF(RMDF!FB565="", "", IF(ISNUMBER(MATCH(RMDF!FB565, INDIRECT(FB565), 0)), "OK", "Invalid"))</f>
        <v/>
      </c>
    </row>
    <row r="566" spans="1:159" s="205" customFormat="1" ht="39.9" customHeight="1" x14ac:dyDescent="0.25">
      <c r="A566" s="206"/>
      <c r="B566" s="196"/>
      <c r="C566" s="197"/>
      <c r="D566" s="198"/>
      <c r="E566" s="199"/>
      <c r="F566" s="200"/>
      <c r="G566" s="201"/>
      <c r="H566" s="292"/>
      <c r="I566" s="305">
        <f>RMDF!I566</f>
        <v>0</v>
      </c>
      <c r="J566" s="305" t="str">
        <f>IF(I566=ProductCode!$B$30,"PDReclPost",IF(OR(I566=ProductCode!$C$30,I566=ProductCode!$E$30,I566=ProductCode!$G$30),"PDPreCon",IF(OR(I566=ProductCode!$D$30,I566=ProductCode!$F$30),"PDNotReclPost","")))</f>
        <v/>
      </c>
      <c r="K566" s="305" t="str">
        <f t="shared" si="33"/>
        <v/>
      </c>
      <c r="L566" s="289"/>
      <c r="M566" s="305" t="str">
        <f t="shared" si="33"/>
        <v/>
      </c>
      <c r="N566" s="289" t="b">
        <f>AND(RMDF!N566&gt;=0, RMDF!N566&lt;=1-RMDF!L566, RMDF!N566=ROUND(RMDF!N566,4))</f>
        <v>1</v>
      </c>
      <c r="O566" s="286" t="str">
        <f>IF(P566="","",IF(I566="","",IF(LEFT(I566,13)="Reclaimed pos",RawMaterialCode!$E$569,RawMaterialCode!$E$568)))</f>
        <v>Reclaimed pre-consumer mixed fibers (RM0578)</v>
      </c>
      <c r="P566" s="295">
        <f t="shared" si="34"/>
        <v>1</v>
      </c>
      <c r="Q566" s="202"/>
      <c r="R566" s="203"/>
      <c r="S566" s="204" t="str">
        <f t="shared" si="35"/>
        <v/>
      </c>
      <c r="T566" s="281"/>
      <c r="U566" s="281"/>
      <c r="V566" s="281"/>
      <c r="W566" s="281"/>
      <c r="X566" s="317">
        <f>RMDF!X566</f>
        <v>0</v>
      </c>
      <c r="Y566" s="318" t="str">
        <f>IF(X566=0,"",_xlfn.XLOOKUP(X566,StatePicklist!$1:$1,StatePicklist!$3:$3,"NA",0))</f>
        <v/>
      </c>
      <c r="Z566" s="297" t="str">
        <f ca="1">IF(RMDF!Y566="", "", IF(ISNUMBER(MATCH(RMDF!Y566, INDIRECT(Y566), 0)), "OK", "Invalid"))</f>
        <v/>
      </c>
      <c r="AA566" s="281"/>
      <c r="AB566" s="281"/>
      <c r="AC566" s="281"/>
      <c r="AD566" s="281" t="b">
        <f>AND(RMDF!AG566&gt;=0, RMDF!AG566&lt;=1-RMDF!Z566, RMDF!AG566=ROUND(RMDF!AG566,4))</f>
        <v>1</v>
      </c>
      <c r="AE566" s="317">
        <f>RMDF!AE566</f>
        <v>0</v>
      </c>
      <c r="AF566" s="318" t="str">
        <f>IF(AE566=0,"",_xlfn.XLOOKUP(AE566,StatePicklist!$1:$1,StatePicklist!$3:$3,"NA",0))</f>
        <v/>
      </c>
      <c r="AG566" s="297" t="str">
        <f ca="1">IF(RMDF!AF566="", "", IF(ISNUMBER(MATCH(RMDF!AF566, INDIRECT(AF566), 0)), "OK", "Invalid"))</f>
        <v/>
      </c>
      <c r="AH566" s="281"/>
      <c r="AI566" s="281"/>
      <c r="AJ566" s="281"/>
      <c r="AK566" s="281" t="b">
        <f>AND(RMDF!AN566&gt;=0, RMDF!AN566&lt;=1-SUM(RMDF!Z566,RMDF!AG566), RMDF!AN566=ROUND(RMDF!AN566,4))</f>
        <v>1</v>
      </c>
      <c r="AL566" s="317">
        <f>RMDF!AL566</f>
        <v>0</v>
      </c>
      <c r="AM566" s="318" t="str">
        <f>IF(AL566=0,"",_xlfn.XLOOKUP(AL566,StatePicklist!$1:$1,StatePicklist!$3:$3,"NA",0))</f>
        <v/>
      </c>
      <c r="AN566" s="297" t="str">
        <f ca="1">IF(RMDF!AM566="", "", IF(ISNUMBER(MATCH(RMDF!AM566, INDIRECT(AM566), 0)), "OK", "Invalid"))</f>
        <v/>
      </c>
      <c r="AO566" s="281"/>
      <c r="AP566" s="281"/>
      <c r="AQ566" s="281"/>
      <c r="AR566" s="281" t="b">
        <f>AND(RMDF!AU566&gt;=0, RMDF!AU566&lt;=1-SUM(RMDF!Z566,RMDF!AG566,RMDF!AN566), RMDF!AU566=ROUND(RMDF!AU566,4))</f>
        <v>1</v>
      </c>
      <c r="AS566" s="317">
        <f>RMDF!AS566</f>
        <v>0</v>
      </c>
      <c r="AT566" s="318" t="str">
        <f>IF(AS566=0,"",_xlfn.XLOOKUP(AS566,StatePicklist!$1:$1,StatePicklist!$3:$3,"NA",0))</f>
        <v/>
      </c>
      <c r="AU566" s="297" t="str">
        <f ca="1">IF(RMDF!AT566="", "", IF(ISNUMBER(MATCH(RMDF!AT566, INDIRECT(AT566), 0)), "OK", "Invalid"))</f>
        <v/>
      </c>
      <c r="AV566" s="281"/>
      <c r="AW566" s="281"/>
      <c r="AX566" s="281"/>
      <c r="AY566" s="281" t="b">
        <f>AND(RMDF!BB566&gt;=0, RMDF!BB566&lt;=1-SUM(RMDF!Z566,RMDF!AG566,RMDF!AN566,RMDF!AU566), RMDF!BB566=ROUND(RMDF!BB566,4))</f>
        <v>1</v>
      </c>
      <c r="AZ566" s="317">
        <f>RMDF!AZ566</f>
        <v>0</v>
      </c>
      <c r="BA566" s="318" t="str">
        <f>IF(AZ566=0,"",_xlfn.XLOOKUP(AZ566,StatePicklist!$1:$1,StatePicklist!$3:$3,"NA",0))</f>
        <v/>
      </c>
      <c r="BB566" s="297" t="str">
        <f ca="1">IF(RMDF!BA566="", "", IF(ISNUMBER(MATCH(RMDF!BA566, INDIRECT(BA566), 0)), "OK", "Invalid"))</f>
        <v/>
      </c>
      <c r="BC566" s="281"/>
      <c r="BD566" s="281"/>
      <c r="BE566" s="281"/>
      <c r="BF566" s="281" t="b">
        <f>AND(RMDF!BI566&gt;=0, RMDF!BI566&lt;=1-SUM(RMDF!Z566,RMDF!AG566,RMDF!AN566,RMDF!AU566,RMDF!BB566), RMDF!BI566=ROUND(RMDF!BI566,4))</f>
        <v>1</v>
      </c>
      <c r="BG566" s="317">
        <f>RMDF!BG566</f>
        <v>0</v>
      </c>
      <c r="BH566" s="318" t="str">
        <f>IF(BG566=0,"",_xlfn.XLOOKUP(BG566,StatePicklist!$1:$1,StatePicklist!$3:$3,"NA",0))</f>
        <v/>
      </c>
      <c r="BI566" s="297" t="str">
        <f ca="1">IF(RMDF!BH566="", "", IF(ISNUMBER(MATCH(RMDF!BH566, INDIRECT(BH566), 0)), "OK", "Invalid"))</f>
        <v/>
      </c>
      <c r="BJ566" s="281"/>
      <c r="BK566" s="281"/>
      <c r="BL566" s="281"/>
      <c r="BM566" s="281" t="b">
        <f>AND(RMDF!BP566&gt;=0, RMDF!BP566&lt;=1-SUM(RMDF!Z566,RMDF!AG566,RMDF!AN566,RMDF!AU566,RMDF!BB566,RMDF!BI566), RMDF!BP566=ROUND(RMDF!BP566,4))</f>
        <v>1</v>
      </c>
      <c r="BN566" s="317">
        <f>RMDF!BN566</f>
        <v>0</v>
      </c>
      <c r="BO566" s="318" t="str">
        <f>IF(BN566=0,"",_xlfn.XLOOKUP(BN566,StatePicklist!$1:$1,StatePicklist!$3:$3,"NA",0))</f>
        <v/>
      </c>
      <c r="BP566" s="297" t="str">
        <f ca="1">IF(RMDF!BO566="", "", IF(ISNUMBER(MATCH(RMDF!BO566, INDIRECT(BO566), 0)), "OK", "Invalid"))</f>
        <v/>
      </c>
      <c r="BQ566" s="281"/>
      <c r="BR566" s="281"/>
      <c r="BS566" s="281"/>
      <c r="BT566" s="281" t="b">
        <f>AND(RMDF!BW566&gt;=0, RMDF!BW566&lt;=1-SUM(RMDF!Z566,RMDF!AG566,RMDF!AN566,RMDF!AU566,RMDF!BB566,RMDF!BI566,RMDF!BP566), RMDF!BW566=ROUND(RMDF!BW566,4))</f>
        <v>1</v>
      </c>
      <c r="BU566" s="317">
        <f>RMDF!BU566</f>
        <v>0</v>
      </c>
      <c r="BV566" s="318" t="str">
        <f>IF(BU566=0,"",_xlfn.XLOOKUP(BU566,StatePicklist!$1:$1,StatePicklist!$3:$3,"NA",0))</f>
        <v/>
      </c>
      <c r="BW566" s="297" t="str">
        <f ca="1">IF(RMDF!BV566="", "", IF(ISNUMBER(MATCH(RMDF!BV566, INDIRECT(BV566), 0)), "OK", "Invalid"))</f>
        <v/>
      </c>
      <c r="BX566" s="281"/>
      <c r="BY566" s="281"/>
      <c r="BZ566" s="281"/>
      <c r="CA566" s="281" t="b">
        <f>AND(RMDF!CD566&gt;=0, RMDF!CD566&lt;=1-SUM(RMDF!Z566,RMDF!AG566,RMDF!AN566,RMDF!AU566,RMDF!BB566,RMDF!BI566,RMDF!BP566,RMDF!BW566), RMDF!CD566=ROUND(RMDF!CD566,4))</f>
        <v>1</v>
      </c>
      <c r="CB566" s="317">
        <f>RMDF!CB566</f>
        <v>0</v>
      </c>
      <c r="CC566" s="318" t="str">
        <f>IF(CB566=0,"",_xlfn.XLOOKUP(CB566,StatePicklist!$1:$1,StatePicklist!$3:$3,"NA",0))</f>
        <v/>
      </c>
      <c r="CD566" s="297" t="str">
        <f ca="1">IF(RMDF!CC566="", "", IF(ISNUMBER(MATCH(RMDF!CC566, INDIRECT(CC566), 0)), "OK", "Invalid"))</f>
        <v/>
      </c>
      <c r="CE566" s="281"/>
      <c r="CF566" s="281"/>
      <c r="CG566" s="281"/>
      <c r="CH566" s="281" t="b">
        <f>AND(RMDF!CK566&gt;=0, RMDF!CK566&lt;=1-SUM(RMDF!Z566,RMDF!AG566,RMDF!AN566,RMDF!AU566,RMDF!BB566,RMDF!BI566,RMDF!BP566,RMDF!BW566,RMDF!CD566), RMDF!CK566=ROUND(RMDF!CK566,4))</f>
        <v>1</v>
      </c>
      <c r="CI566" s="317">
        <f>RMDF!CI566</f>
        <v>0</v>
      </c>
      <c r="CJ566" s="318" t="str">
        <f>IF(CI566=0,"",_xlfn.XLOOKUP(CI566,StatePicklist!$1:$1,StatePicklist!$3:$3,"NA",0))</f>
        <v/>
      </c>
      <c r="CK566" s="297" t="str">
        <f ca="1">IF(RMDF!CJ566="", "", IF(ISNUMBER(MATCH(RMDF!CJ566, INDIRECT(CJ566), 0)), "OK", "Invalid"))</f>
        <v/>
      </c>
      <c r="CL566" s="281"/>
      <c r="CM566" s="281"/>
      <c r="CN566" s="281"/>
      <c r="CO566" s="281" t="b">
        <f>AND(RMDF!CR566&gt;=0, RMDF!CR566&lt;=1-SUM(RMDF!Z566,RMDF!AG566,RMDF!AN566,RMDF!AU566,RMDF!BB566,RMDF!BI566,RMDF!BP566,RMDF!BW566,RMDF!CD566,RMDF!CK566), RMDF!CR566=ROUND(RMDF!CR566,4))</f>
        <v>1</v>
      </c>
      <c r="CP566" s="317">
        <f>RMDF!CP566</f>
        <v>0</v>
      </c>
      <c r="CQ566" s="318" t="str">
        <f>IF(CP566=0,"",_xlfn.XLOOKUP(CP566,StatePicklist!$1:$1,StatePicklist!$3:$3,"NA",0))</f>
        <v/>
      </c>
      <c r="CR566" s="297" t="str">
        <f ca="1">IF(RMDF!CQ566="", "", IF(ISNUMBER(MATCH(RMDF!CQ566, INDIRECT(CQ566), 0)), "OK", "Invalid"))</f>
        <v/>
      </c>
      <c r="CS566" s="281"/>
      <c r="CT566" s="281"/>
      <c r="CU566" s="281"/>
      <c r="CV566" s="281" t="b">
        <f>AND(RMDF!CY566&gt;=0, RMDF!CY566&lt;=1-SUM(RMDF!Z566,RMDF!AG566,RMDF!AN566,RMDF!AU566,RMDF!BB566,RMDF!BI566,RMDF!BP566,RMDF!BW566,RMDF!CD566,RMDF!CK566,RMDF!CR566), RMDF!CY566=ROUND(RMDF!CY566,4))</f>
        <v>1</v>
      </c>
      <c r="CW566" s="317">
        <f>RMDF!CW566</f>
        <v>0</v>
      </c>
      <c r="CX566" s="318" t="str">
        <f>IF(CW566=0,"",_xlfn.XLOOKUP(CW566,StatePicklist!$1:$1,StatePicklist!$3:$3,"NA",0))</f>
        <v/>
      </c>
      <c r="CY566" s="297" t="str">
        <f ca="1">IF(RMDF!CX566="", "", IF(ISNUMBER(MATCH(RMDF!CX566, INDIRECT(CX566), 0)), "OK", "Invalid"))</f>
        <v/>
      </c>
      <c r="CZ566" s="281"/>
      <c r="DA566" s="281"/>
      <c r="DB566" s="281"/>
      <c r="DC566" s="281" t="b">
        <f>AND(RMDF!DF566&gt;=0, RMDF!DF566&lt;=1-SUM(RMDF!Z566,RMDF!AG566,RMDF!AN566,RMDF!AU566,RMDF!BB566,RMDF!BI566,RMDF!BP566,RMDF!BW566,RMDF!CD566,RMDF!CK566,RMDF!CR566,RMDF!CY566), RMDF!DF566=ROUND(RMDF!DF566,4))</f>
        <v>1</v>
      </c>
      <c r="DD566" s="317">
        <f>RMDF!DD566</f>
        <v>0</v>
      </c>
      <c r="DE566" s="318" t="str">
        <f>IF(DD566=0,"",_xlfn.XLOOKUP(DD566,StatePicklist!$1:$1,StatePicklist!$3:$3,"NA",0))</f>
        <v/>
      </c>
      <c r="DF566" s="297" t="str">
        <f ca="1">IF(RMDF!DE566="", "", IF(ISNUMBER(MATCH(RMDF!DE566, INDIRECT(DE566), 0)), "OK", "Invalid"))</f>
        <v/>
      </c>
      <c r="DG566" s="281"/>
      <c r="DH566" s="281"/>
      <c r="DI566" s="281"/>
      <c r="DJ566" s="281" t="b">
        <f>AND(RMDF!DM566&gt;=0, RMDF!DM566&lt;=1-SUM(RMDF!Z566,RMDF!AG566,RMDF!AN566,RMDF!AU566,RMDF!BB566,RMDF!BI566,RMDF!BP566,RMDF!BW566,RMDF!CD566,RMDF!CK566,RMDF!CR566,RMDF!CY566,RMDF!DF566), RMDF!DM566=ROUND(RMDF!DM566,4))</f>
        <v>1</v>
      </c>
      <c r="DK566" s="317">
        <f>RMDF!DK566</f>
        <v>0</v>
      </c>
      <c r="DL566" s="318" t="str">
        <f>IF(DK566=0,"",_xlfn.XLOOKUP(DK566,StatePicklist!$1:$1,StatePicklist!$3:$3,"NA",0))</f>
        <v/>
      </c>
      <c r="DM566" s="297" t="str">
        <f ca="1">IF(RMDF!DL566="", "", IF(ISNUMBER(MATCH(RMDF!DL566, INDIRECT(DL566), 0)), "OK", "Invalid"))</f>
        <v/>
      </c>
      <c r="DN566" s="281"/>
      <c r="DO566" s="281"/>
      <c r="DP566" s="281"/>
      <c r="DQ566" s="281" t="b">
        <f>AND(RMDF!DT566&gt;=0, RMDF!DT566&lt;=1-SUM(RMDF!Z566,RMDF!AG566,RMDF!AN566,RMDF!AU566,RMDF!BB566,RMDF!BI566,RMDF!BP566,RMDF!BW566,RMDF!CD566,RMDF!CK566,RMDF!CR566,RMDF!CY566,RMDF!DF566,RMDF!DM566), RMDF!DT566=ROUND(RMDF!DT566,4))</f>
        <v>1</v>
      </c>
      <c r="DR566" s="317">
        <f>RMDF!DR566</f>
        <v>0</v>
      </c>
      <c r="DS566" s="318" t="str">
        <f>IF(DR566=0,"",_xlfn.XLOOKUP(DR566,StatePicklist!$1:$1,StatePicklist!$3:$3,"NA",0))</f>
        <v/>
      </c>
      <c r="DT566" s="297" t="str">
        <f ca="1">IF(RMDF!DS566="", "", IF(ISNUMBER(MATCH(RMDF!DS566, INDIRECT(DS566), 0)), "OK", "Invalid"))</f>
        <v/>
      </c>
      <c r="DU566" s="281"/>
      <c r="DV566" s="281"/>
      <c r="DW566" s="281"/>
      <c r="DX566" s="281" t="b">
        <f>AND(RMDF!EA566&gt;=0, RMDF!EA566&lt;=1-SUM(RMDF!Z566,RMDF!AG566,RMDF!AN566,RMDF!AU566,RMDF!BB566,RMDF!BI566,RMDF!BP566,RMDF!BW566,RMDF!CD566,RMDF!CK566,RMDF!CR566,RMDF!CY566,RMDF!DF566,RMDF!DM566,RMDF!DT566), RMDF!EA566=ROUND(RMDF!EA566,4))</f>
        <v>1</v>
      </c>
      <c r="DY566" s="317">
        <f>RMDF!DY566</f>
        <v>0</v>
      </c>
      <c r="DZ566" s="318" t="str">
        <f>IF(DY566=0,"",_xlfn.XLOOKUP(DY566,StatePicklist!$1:$1,StatePicklist!$3:$3,"NA",0))</f>
        <v/>
      </c>
      <c r="EA566" s="297" t="str">
        <f ca="1">IF(RMDF!DZ566="", "", IF(ISNUMBER(MATCH(RMDF!DZ566, INDIRECT(DZ566), 0)), "OK", "Invalid"))</f>
        <v/>
      </c>
      <c r="EB566" s="281"/>
      <c r="EC566" s="281"/>
      <c r="ED566" s="281"/>
      <c r="EE566" s="281" t="b">
        <f>AND(RMDF!EH566&gt;=0, RMDF!EH566&lt;=1-SUM(RMDF!Z566,RMDF!AG566,RMDF!AN566,RMDF!AU566,RMDF!BB566,RMDF!BI566,RMDF!BP566,RMDF!BW566,RMDF!CD566,RMDF!CK566,RMDF!CR566,RMDF!CY566,RMDF!DF566,RMDF!DM566,RMDF!DT566,RMDF!EA566), RMDF!EH566=ROUND(RMDF!EH566,4))</f>
        <v>1</v>
      </c>
      <c r="EF566" s="317">
        <f>RMDF!EF566</f>
        <v>0</v>
      </c>
      <c r="EG566" s="318" t="str">
        <f>IF(EF566=0,"",_xlfn.XLOOKUP(EF566,StatePicklist!$1:$1,StatePicklist!$3:$3,"NA",0))</f>
        <v/>
      </c>
      <c r="EH566" s="297" t="str">
        <f ca="1">IF(RMDF!EG566="", "", IF(ISNUMBER(MATCH(RMDF!EG566, INDIRECT(EG566), 0)), "OK", "Invalid"))</f>
        <v/>
      </c>
      <c r="EI566" s="281"/>
      <c r="EJ566" s="281"/>
      <c r="EK566" s="281"/>
      <c r="EL566" s="281" t="b">
        <f>AND(RMDF!EO566&gt;=0, RMDF!EO566&lt;=1-SUM(RMDF!Z566,RMDF!AG566,RMDF!AN566,RMDF!AU566,RMDF!BB566,RMDF!BI566,RMDF!BP566,RMDF!BW566,RMDF!CD566,RMDF!CK566,RMDF!CR566,RMDF!CY566,RMDF!DF566,RMDF!DM566,RMDF!DT566,RMDF!EA566,RMDF!EH566), RMDF!EO566=ROUND(RMDF!EO566,4))</f>
        <v>1</v>
      </c>
      <c r="EM566" s="317">
        <f>RMDF!EM566</f>
        <v>0</v>
      </c>
      <c r="EN566" s="318" t="str">
        <f>IF(EM566=0,"",_xlfn.XLOOKUP(EM566,StatePicklist!$1:$1,StatePicklist!$3:$3,"NA",0))</f>
        <v/>
      </c>
      <c r="EO566" s="297" t="str">
        <f ca="1">IF(RMDF!EN566="", "", IF(ISNUMBER(MATCH(RMDF!EN566, INDIRECT(EN566), 0)), "OK", "Invalid"))</f>
        <v/>
      </c>
      <c r="EP566" s="281"/>
      <c r="EQ566" s="281"/>
      <c r="ER566" s="281"/>
      <c r="ES566" s="281" t="b">
        <f>AND(RMDF!EV566&gt;=0, RMDF!EV566&lt;=1-SUM(RMDF!Z566,RMDF!AG566,RMDF!AN566,RMDF!AU566,RMDF!BB566,RMDF!BI566,RMDF!BP566,RMDF!BW566,RMDF!CD566,RMDF!CK566,RMDF!CR566,RMDF!CY566,RMDF!DF566,RMDF!DM566,RMDF!DT566,RMDF!EA566,RMDF!EH566,RMDF!EO566), RMDF!EV566=ROUND(RMDF!EV566,4))</f>
        <v>1</v>
      </c>
      <c r="ET566" s="317">
        <f>RMDF!ET566</f>
        <v>0</v>
      </c>
      <c r="EU566" s="318" t="str">
        <f>IF(ET566=0,"",_xlfn.XLOOKUP(ET566,StatePicklist!$1:$1,StatePicklist!$3:$3,"NA",0))</f>
        <v/>
      </c>
      <c r="EV566" s="297" t="str">
        <f ca="1">IF(RMDF!EU566="", "", IF(ISNUMBER(MATCH(RMDF!EU566, INDIRECT(EU566), 0)), "OK", "Invalid"))</f>
        <v/>
      </c>
      <c r="EW566" s="281"/>
      <c r="EX566" s="281"/>
      <c r="EY566" s="281"/>
      <c r="EZ566" s="281" t="b">
        <f>AND(RMDF!FC566&gt;=0, RMDF!FC566&lt;=1-SUM(RMDF!Z566,RMDF!AG566,RMDF!AN566,RMDF!AU566,RMDF!BB566,RMDF!BI566,RMDF!BP566,RMDF!BW566,RMDF!CD566,RMDF!CK566,RMDF!CR566,RMDF!CY566,RMDF!DF566,RMDF!DM566,RMDF!DT566,RMDF!EA566,RMDF!EH566,RMDF!EO566,RMDF!EV566), RMDF!FC566=ROUND(RMDF!FC566,4))</f>
        <v>1</v>
      </c>
      <c r="FA566" s="317">
        <f>RMDF!FA566</f>
        <v>0</v>
      </c>
      <c r="FB566" s="318" t="str">
        <f>IF(FA566=0,"",_xlfn.XLOOKUP(FA566,StatePicklist!$1:$1,StatePicklist!$3:$3,"NA",0))</f>
        <v/>
      </c>
      <c r="FC566" s="297" t="str">
        <f ca="1">IF(RMDF!FB566="", "", IF(ISNUMBER(MATCH(RMDF!FB566, INDIRECT(FB566), 0)), "OK", "Invalid"))</f>
        <v/>
      </c>
    </row>
    <row r="567" spans="1:159" s="205" customFormat="1" ht="39.9" customHeight="1" x14ac:dyDescent="0.25">
      <c r="A567" s="206"/>
      <c r="B567" s="196"/>
      <c r="C567" s="197"/>
      <c r="D567" s="198"/>
      <c r="E567" s="199"/>
      <c r="F567" s="200"/>
      <c r="G567" s="201"/>
      <c r="H567" s="292"/>
      <c r="I567" s="305">
        <f>RMDF!I567</f>
        <v>0</v>
      </c>
      <c r="J567" s="305" t="str">
        <f>IF(I567=ProductCode!$B$30,"PDReclPost",IF(OR(I567=ProductCode!$C$30,I567=ProductCode!$E$30,I567=ProductCode!$G$30),"PDPreCon",IF(OR(I567=ProductCode!$D$30,I567=ProductCode!$F$30),"PDNotReclPost","")))</f>
        <v/>
      </c>
      <c r="K567" s="305" t="str">
        <f t="shared" si="33"/>
        <v/>
      </c>
      <c r="L567" s="289"/>
      <c r="M567" s="305" t="str">
        <f t="shared" si="33"/>
        <v/>
      </c>
      <c r="N567" s="289" t="b">
        <f>AND(RMDF!N567&gt;=0, RMDF!N567&lt;=1-RMDF!L567, RMDF!N567=ROUND(RMDF!N567,4))</f>
        <v>1</v>
      </c>
      <c r="O567" s="286" t="str">
        <f>IF(P567="","",IF(I567="","",IF(LEFT(I567,13)="Reclaimed pos",RawMaterialCode!$E$569,RawMaterialCode!$E$568)))</f>
        <v>Reclaimed pre-consumer mixed fibers (RM0578)</v>
      </c>
      <c r="P567" s="295">
        <f t="shared" si="34"/>
        <v>1</v>
      </c>
      <c r="Q567" s="202"/>
      <c r="R567" s="203"/>
      <c r="S567" s="204" t="str">
        <f t="shared" si="35"/>
        <v/>
      </c>
      <c r="T567" s="281"/>
      <c r="U567" s="281"/>
      <c r="V567" s="281"/>
      <c r="W567" s="281"/>
      <c r="X567" s="317">
        <f>RMDF!X567</f>
        <v>0</v>
      </c>
      <c r="Y567" s="318" t="str">
        <f>IF(X567=0,"",_xlfn.XLOOKUP(X567,StatePicklist!$1:$1,StatePicklist!$3:$3,"NA",0))</f>
        <v/>
      </c>
      <c r="Z567" s="297" t="str">
        <f ca="1">IF(RMDF!Y567="", "", IF(ISNUMBER(MATCH(RMDF!Y567, INDIRECT(Y567), 0)), "OK", "Invalid"))</f>
        <v/>
      </c>
      <c r="AA567" s="281"/>
      <c r="AB567" s="281"/>
      <c r="AC567" s="281"/>
      <c r="AD567" s="281" t="b">
        <f>AND(RMDF!AG567&gt;=0, RMDF!AG567&lt;=1-RMDF!Z567, RMDF!AG567=ROUND(RMDF!AG567,4))</f>
        <v>1</v>
      </c>
      <c r="AE567" s="317">
        <f>RMDF!AE567</f>
        <v>0</v>
      </c>
      <c r="AF567" s="318" t="str">
        <f>IF(AE567=0,"",_xlfn.XLOOKUP(AE567,StatePicklist!$1:$1,StatePicklist!$3:$3,"NA",0))</f>
        <v/>
      </c>
      <c r="AG567" s="297" t="str">
        <f ca="1">IF(RMDF!AF567="", "", IF(ISNUMBER(MATCH(RMDF!AF567, INDIRECT(AF567), 0)), "OK", "Invalid"))</f>
        <v/>
      </c>
      <c r="AH567" s="281"/>
      <c r="AI567" s="281"/>
      <c r="AJ567" s="281"/>
      <c r="AK567" s="281" t="b">
        <f>AND(RMDF!AN567&gt;=0, RMDF!AN567&lt;=1-SUM(RMDF!Z567,RMDF!AG567), RMDF!AN567=ROUND(RMDF!AN567,4))</f>
        <v>1</v>
      </c>
      <c r="AL567" s="317">
        <f>RMDF!AL567</f>
        <v>0</v>
      </c>
      <c r="AM567" s="318" t="str">
        <f>IF(AL567=0,"",_xlfn.XLOOKUP(AL567,StatePicklist!$1:$1,StatePicklist!$3:$3,"NA",0))</f>
        <v/>
      </c>
      <c r="AN567" s="297" t="str">
        <f ca="1">IF(RMDF!AM567="", "", IF(ISNUMBER(MATCH(RMDF!AM567, INDIRECT(AM567), 0)), "OK", "Invalid"))</f>
        <v/>
      </c>
      <c r="AO567" s="281"/>
      <c r="AP567" s="281"/>
      <c r="AQ567" s="281"/>
      <c r="AR567" s="281" t="b">
        <f>AND(RMDF!AU567&gt;=0, RMDF!AU567&lt;=1-SUM(RMDF!Z567,RMDF!AG567,RMDF!AN567), RMDF!AU567=ROUND(RMDF!AU567,4))</f>
        <v>1</v>
      </c>
      <c r="AS567" s="317">
        <f>RMDF!AS567</f>
        <v>0</v>
      </c>
      <c r="AT567" s="318" t="str">
        <f>IF(AS567=0,"",_xlfn.XLOOKUP(AS567,StatePicklist!$1:$1,StatePicklist!$3:$3,"NA",0))</f>
        <v/>
      </c>
      <c r="AU567" s="297" t="str">
        <f ca="1">IF(RMDF!AT567="", "", IF(ISNUMBER(MATCH(RMDF!AT567, INDIRECT(AT567), 0)), "OK", "Invalid"))</f>
        <v/>
      </c>
      <c r="AV567" s="281"/>
      <c r="AW567" s="281"/>
      <c r="AX567" s="281"/>
      <c r="AY567" s="281" t="b">
        <f>AND(RMDF!BB567&gt;=0, RMDF!BB567&lt;=1-SUM(RMDF!Z567,RMDF!AG567,RMDF!AN567,RMDF!AU567), RMDF!BB567=ROUND(RMDF!BB567,4))</f>
        <v>1</v>
      </c>
      <c r="AZ567" s="317">
        <f>RMDF!AZ567</f>
        <v>0</v>
      </c>
      <c r="BA567" s="318" t="str">
        <f>IF(AZ567=0,"",_xlfn.XLOOKUP(AZ567,StatePicklist!$1:$1,StatePicklist!$3:$3,"NA",0))</f>
        <v/>
      </c>
      <c r="BB567" s="297" t="str">
        <f ca="1">IF(RMDF!BA567="", "", IF(ISNUMBER(MATCH(RMDF!BA567, INDIRECT(BA567), 0)), "OK", "Invalid"))</f>
        <v/>
      </c>
      <c r="BC567" s="281"/>
      <c r="BD567" s="281"/>
      <c r="BE567" s="281"/>
      <c r="BF567" s="281" t="b">
        <f>AND(RMDF!BI567&gt;=0, RMDF!BI567&lt;=1-SUM(RMDF!Z567,RMDF!AG567,RMDF!AN567,RMDF!AU567,RMDF!BB567), RMDF!BI567=ROUND(RMDF!BI567,4))</f>
        <v>1</v>
      </c>
      <c r="BG567" s="317">
        <f>RMDF!BG567</f>
        <v>0</v>
      </c>
      <c r="BH567" s="318" t="str">
        <f>IF(BG567=0,"",_xlfn.XLOOKUP(BG567,StatePicklist!$1:$1,StatePicklist!$3:$3,"NA",0))</f>
        <v/>
      </c>
      <c r="BI567" s="297" t="str">
        <f ca="1">IF(RMDF!BH567="", "", IF(ISNUMBER(MATCH(RMDF!BH567, INDIRECT(BH567), 0)), "OK", "Invalid"))</f>
        <v/>
      </c>
      <c r="BJ567" s="281"/>
      <c r="BK567" s="281"/>
      <c r="BL567" s="281"/>
      <c r="BM567" s="281" t="b">
        <f>AND(RMDF!BP567&gt;=0, RMDF!BP567&lt;=1-SUM(RMDF!Z567,RMDF!AG567,RMDF!AN567,RMDF!AU567,RMDF!BB567,RMDF!BI567), RMDF!BP567=ROUND(RMDF!BP567,4))</f>
        <v>1</v>
      </c>
      <c r="BN567" s="317">
        <f>RMDF!BN567</f>
        <v>0</v>
      </c>
      <c r="BO567" s="318" t="str">
        <f>IF(BN567=0,"",_xlfn.XLOOKUP(BN567,StatePicklist!$1:$1,StatePicklist!$3:$3,"NA",0))</f>
        <v/>
      </c>
      <c r="BP567" s="297" t="str">
        <f ca="1">IF(RMDF!BO567="", "", IF(ISNUMBER(MATCH(RMDF!BO567, INDIRECT(BO567), 0)), "OK", "Invalid"))</f>
        <v/>
      </c>
      <c r="BQ567" s="281"/>
      <c r="BR567" s="281"/>
      <c r="BS567" s="281"/>
      <c r="BT567" s="281" t="b">
        <f>AND(RMDF!BW567&gt;=0, RMDF!BW567&lt;=1-SUM(RMDF!Z567,RMDF!AG567,RMDF!AN567,RMDF!AU567,RMDF!BB567,RMDF!BI567,RMDF!BP567), RMDF!BW567=ROUND(RMDF!BW567,4))</f>
        <v>1</v>
      </c>
      <c r="BU567" s="317">
        <f>RMDF!BU567</f>
        <v>0</v>
      </c>
      <c r="BV567" s="318" t="str">
        <f>IF(BU567=0,"",_xlfn.XLOOKUP(BU567,StatePicklist!$1:$1,StatePicklist!$3:$3,"NA",0))</f>
        <v/>
      </c>
      <c r="BW567" s="297" t="str">
        <f ca="1">IF(RMDF!BV567="", "", IF(ISNUMBER(MATCH(RMDF!BV567, INDIRECT(BV567), 0)), "OK", "Invalid"))</f>
        <v/>
      </c>
      <c r="BX567" s="281"/>
      <c r="BY567" s="281"/>
      <c r="BZ567" s="281"/>
      <c r="CA567" s="281" t="b">
        <f>AND(RMDF!CD567&gt;=0, RMDF!CD567&lt;=1-SUM(RMDF!Z567,RMDF!AG567,RMDF!AN567,RMDF!AU567,RMDF!BB567,RMDF!BI567,RMDF!BP567,RMDF!BW567), RMDF!CD567=ROUND(RMDF!CD567,4))</f>
        <v>1</v>
      </c>
      <c r="CB567" s="317">
        <f>RMDF!CB567</f>
        <v>0</v>
      </c>
      <c r="CC567" s="318" t="str">
        <f>IF(CB567=0,"",_xlfn.XLOOKUP(CB567,StatePicklist!$1:$1,StatePicklist!$3:$3,"NA",0))</f>
        <v/>
      </c>
      <c r="CD567" s="297" t="str">
        <f ca="1">IF(RMDF!CC567="", "", IF(ISNUMBER(MATCH(RMDF!CC567, INDIRECT(CC567), 0)), "OK", "Invalid"))</f>
        <v/>
      </c>
      <c r="CE567" s="281"/>
      <c r="CF567" s="281"/>
      <c r="CG567" s="281"/>
      <c r="CH567" s="281" t="b">
        <f>AND(RMDF!CK567&gt;=0, RMDF!CK567&lt;=1-SUM(RMDF!Z567,RMDF!AG567,RMDF!AN567,RMDF!AU567,RMDF!BB567,RMDF!BI567,RMDF!BP567,RMDF!BW567,RMDF!CD567), RMDF!CK567=ROUND(RMDF!CK567,4))</f>
        <v>1</v>
      </c>
      <c r="CI567" s="317">
        <f>RMDF!CI567</f>
        <v>0</v>
      </c>
      <c r="CJ567" s="318" t="str">
        <f>IF(CI567=0,"",_xlfn.XLOOKUP(CI567,StatePicklist!$1:$1,StatePicklist!$3:$3,"NA",0))</f>
        <v/>
      </c>
      <c r="CK567" s="297" t="str">
        <f ca="1">IF(RMDF!CJ567="", "", IF(ISNUMBER(MATCH(RMDF!CJ567, INDIRECT(CJ567), 0)), "OK", "Invalid"))</f>
        <v/>
      </c>
      <c r="CL567" s="281"/>
      <c r="CM567" s="281"/>
      <c r="CN567" s="281"/>
      <c r="CO567" s="281" t="b">
        <f>AND(RMDF!CR567&gt;=0, RMDF!CR567&lt;=1-SUM(RMDF!Z567,RMDF!AG567,RMDF!AN567,RMDF!AU567,RMDF!BB567,RMDF!BI567,RMDF!BP567,RMDF!BW567,RMDF!CD567,RMDF!CK567), RMDF!CR567=ROUND(RMDF!CR567,4))</f>
        <v>1</v>
      </c>
      <c r="CP567" s="317">
        <f>RMDF!CP567</f>
        <v>0</v>
      </c>
      <c r="CQ567" s="318" t="str">
        <f>IF(CP567=0,"",_xlfn.XLOOKUP(CP567,StatePicklist!$1:$1,StatePicklist!$3:$3,"NA",0))</f>
        <v/>
      </c>
      <c r="CR567" s="297" t="str">
        <f ca="1">IF(RMDF!CQ567="", "", IF(ISNUMBER(MATCH(RMDF!CQ567, INDIRECT(CQ567), 0)), "OK", "Invalid"))</f>
        <v/>
      </c>
      <c r="CS567" s="281"/>
      <c r="CT567" s="281"/>
      <c r="CU567" s="281"/>
      <c r="CV567" s="281" t="b">
        <f>AND(RMDF!CY567&gt;=0, RMDF!CY567&lt;=1-SUM(RMDF!Z567,RMDF!AG567,RMDF!AN567,RMDF!AU567,RMDF!BB567,RMDF!BI567,RMDF!BP567,RMDF!BW567,RMDF!CD567,RMDF!CK567,RMDF!CR567), RMDF!CY567=ROUND(RMDF!CY567,4))</f>
        <v>1</v>
      </c>
      <c r="CW567" s="317">
        <f>RMDF!CW567</f>
        <v>0</v>
      </c>
      <c r="CX567" s="318" t="str">
        <f>IF(CW567=0,"",_xlfn.XLOOKUP(CW567,StatePicklist!$1:$1,StatePicklist!$3:$3,"NA",0))</f>
        <v/>
      </c>
      <c r="CY567" s="297" t="str">
        <f ca="1">IF(RMDF!CX567="", "", IF(ISNUMBER(MATCH(RMDF!CX567, INDIRECT(CX567), 0)), "OK", "Invalid"))</f>
        <v/>
      </c>
      <c r="CZ567" s="281"/>
      <c r="DA567" s="281"/>
      <c r="DB567" s="281"/>
      <c r="DC567" s="281" t="b">
        <f>AND(RMDF!DF567&gt;=0, RMDF!DF567&lt;=1-SUM(RMDF!Z567,RMDF!AG567,RMDF!AN567,RMDF!AU567,RMDF!BB567,RMDF!BI567,RMDF!BP567,RMDF!BW567,RMDF!CD567,RMDF!CK567,RMDF!CR567,RMDF!CY567), RMDF!DF567=ROUND(RMDF!DF567,4))</f>
        <v>1</v>
      </c>
      <c r="DD567" s="317">
        <f>RMDF!DD567</f>
        <v>0</v>
      </c>
      <c r="DE567" s="318" t="str">
        <f>IF(DD567=0,"",_xlfn.XLOOKUP(DD567,StatePicklist!$1:$1,StatePicklist!$3:$3,"NA",0))</f>
        <v/>
      </c>
      <c r="DF567" s="297" t="str">
        <f ca="1">IF(RMDF!DE567="", "", IF(ISNUMBER(MATCH(RMDF!DE567, INDIRECT(DE567), 0)), "OK", "Invalid"))</f>
        <v/>
      </c>
      <c r="DG567" s="281"/>
      <c r="DH567" s="281"/>
      <c r="DI567" s="281"/>
      <c r="DJ567" s="281" t="b">
        <f>AND(RMDF!DM567&gt;=0, RMDF!DM567&lt;=1-SUM(RMDF!Z567,RMDF!AG567,RMDF!AN567,RMDF!AU567,RMDF!BB567,RMDF!BI567,RMDF!BP567,RMDF!BW567,RMDF!CD567,RMDF!CK567,RMDF!CR567,RMDF!CY567,RMDF!DF567), RMDF!DM567=ROUND(RMDF!DM567,4))</f>
        <v>1</v>
      </c>
      <c r="DK567" s="317">
        <f>RMDF!DK567</f>
        <v>0</v>
      </c>
      <c r="DL567" s="318" t="str">
        <f>IF(DK567=0,"",_xlfn.XLOOKUP(DK567,StatePicklist!$1:$1,StatePicklist!$3:$3,"NA",0))</f>
        <v/>
      </c>
      <c r="DM567" s="297" t="str">
        <f ca="1">IF(RMDF!DL567="", "", IF(ISNUMBER(MATCH(RMDF!DL567, INDIRECT(DL567), 0)), "OK", "Invalid"))</f>
        <v/>
      </c>
      <c r="DN567" s="281"/>
      <c r="DO567" s="281"/>
      <c r="DP567" s="281"/>
      <c r="DQ567" s="281" t="b">
        <f>AND(RMDF!DT567&gt;=0, RMDF!DT567&lt;=1-SUM(RMDF!Z567,RMDF!AG567,RMDF!AN567,RMDF!AU567,RMDF!BB567,RMDF!BI567,RMDF!BP567,RMDF!BW567,RMDF!CD567,RMDF!CK567,RMDF!CR567,RMDF!CY567,RMDF!DF567,RMDF!DM567), RMDF!DT567=ROUND(RMDF!DT567,4))</f>
        <v>1</v>
      </c>
      <c r="DR567" s="317">
        <f>RMDF!DR567</f>
        <v>0</v>
      </c>
      <c r="DS567" s="318" t="str">
        <f>IF(DR567=0,"",_xlfn.XLOOKUP(DR567,StatePicklist!$1:$1,StatePicklist!$3:$3,"NA",0))</f>
        <v/>
      </c>
      <c r="DT567" s="297" t="str">
        <f ca="1">IF(RMDF!DS567="", "", IF(ISNUMBER(MATCH(RMDF!DS567, INDIRECT(DS567), 0)), "OK", "Invalid"))</f>
        <v/>
      </c>
      <c r="DU567" s="281"/>
      <c r="DV567" s="281"/>
      <c r="DW567" s="281"/>
      <c r="DX567" s="281" t="b">
        <f>AND(RMDF!EA567&gt;=0, RMDF!EA567&lt;=1-SUM(RMDF!Z567,RMDF!AG567,RMDF!AN567,RMDF!AU567,RMDF!BB567,RMDF!BI567,RMDF!BP567,RMDF!BW567,RMDF!CD567,RMDF!CK567,RMDF!CR567,RMDF!CY567,RMDF!DF567,RMDF!DM567,RMDF!DT567), RMDF!EA567=ROUND(RMDF!EA567,4))</f>
        <v>1</v>
      </c>
      <c r="DY567" s="317">
        <f>RMDF!DY567</f>
        <v>0</v>
      </c>
      <c r="DZ567" s="318" t="str">
        <f>IF(DY567=0,"",_xlfn.XLOOKUP(DY567,StatePicklist!$1:$1,StatePicklist!$3:$3,"NA",0))</f>
        <v/>
      </c>
      <c r="EA567" s="297" t="str">
        <f ca="1">IF(RMDF!DZ567="", "", IF(ISNUMBER(MATCH(RMDF!DZ567, INDIRECT(DZ567), 0)), "OK", "Invalid"))</f>
        <v/>
      </c>
      <c r="EB567" s="281"/>
      <c r="EC567" s="281"/>
      <c r="ED567" s="281"/>
      <c r="EE567" s="281" t="b">
        <f>AND(RMDF!EH567&gt;=0, RMDF!EH567&lt;=1-SUM(RMDF!Z567,RMDF!AG567,RMDF!AN567,RMDF!AU567,RMDF!BB567,RMDF!BI567,RMDF!BP567,RMDF!BW567,RMDF!CD567,RMDF!CK567,RMDF!CR567,RMDF!CY567,RMDF!DF567,RMDF!DM567,RMDF!DT567,RMDF!EA567), RMDF!EH567=ROUND(RMDF!EH567,4))</f>
        <v>1</v>
      </c>
      <c r="EF567" s="317">
        <f>RMDF!EF567</f>
        <v>0</v>
      </c>
      <c r="EG567" s="318" t="str">
        <f>IF(EF567=0,"",_xlfn.XLOOKUP(EF567,StatePicklist!$1:$1,StatePicklist!$3:$3,"NA",0))</f>
        <v/>
      </c>
      <c r="EH567" s="297" t="str">
        <f ca="1">IF(RMDF!EG567="", "", IF(ISNUMBER(MATCH(RMDF!EG567, INDIRECT(EG567), 0)), "OK", "Invalid"))</f>
        <v/>
      </c>
      <c r="EI567" s="281"/>
      <c r="EJ567" s="281"/>
      <c r="EK567" s="281"/>
      <c r="EL567" s="281" t="b">
        <f>AND(RMDF!EO567&gt;=0, RMDF!EO567&lt;=1-SUM(RMDF!Z567,RMDF!AG567,RMDF!AN567,RMDF!AU567,RMDF!BB567,RMDF!BI567,RMDF!BP567,RMDF!BW567,RMDF!CD567,RMDF!CK567,RMDF!CR567,RMDF!CY567,RMDF!DF567,RMDF!DM567,RMDF!DT567,RMDF!EA567,RMDF!EH567), RMDF!EO567=ROUND(RMDF!EO567,4))</f>
        <v>1</v>
      </c>
      <c r="EM567" s="317">
        <f>RMDF!EM567</f>
        <v>0</v>
      </c>
      <c r="EN567" s="318" t="str">
        <f>IF(EM567=0,"",_xlfn.XLOOKUP(EM567,StatePicklist!$1:$1,StatePicklist!$3:$3,"NA",0))</f>
        <v/>
      </c>
      <c r="EO567" s="297" t="str">
        <f ca="1">IF(RMDF!EN567="", "", IF(ISNUMBER(MATCH(RMDF!EN567, INDIRECT(EN567), 0)), "OK", "Invalid"))</f>
        <v/>
      </c>
      <c r="EP567" s="281"/>
      <c r="EQ567" s="281"/>
      <c r="ER567" s="281"/>
      <c r="ES567" s="281" t="b">
        <f>AND(RMDF!EV567&gt;=0, RMDF!EV567&lt;=1-SUM(RMDF!Z567,RMDF!AG567,RMDF!AN567,RMDF!AU567,RMDF!BB567,RMDF!BI567,RMDF!BP567,RMDF!BW567,RMDF!CD567,RMDF!CK567,RMDF!CR567,RMDF!CY567,RMDF!DF567,RMDF!DM567,RMDF!DT567,RMDF!EA567,RMDF!EH567,RMDF!EO567), RMDF!EV567=ROUND(RMDF!EV567,4))</f>
        <v>1</v>
      </c>
      <c r="ET567" s="317">
        <f>RMDF!ET567</f>
        <v>0</v>
      </c>
      <c r="EU567" s="318" t="str">
        <f>IF(ET567=0,"",_xlfn.XLOOKUP(ET567,StatePicklist!$1:$1,StatePicklist!$3:$3,"NA",0))</f>
        <v/>
      </c>
      <c r="EV567" s="297" t="str">
        <f ca="1">IF(RMDF!EU567="", "", IF(ISNUMBER(MATCH(RMDF!EU567, INDIRECT(EU567), 0)), "OK", "Invalid"))</f>
        <v/>
      </c>
      <c r="EW567" s="281"/>
      <c r="EX567" s="281"/>
      <c r="EY567" s="281"/>
      <c r="EZ567" s="281" t="b">
        <f>AND(RMDF!FC567&gt;=0, RMDF!FC567&lt;=1-SUM(RMDF!Z567,RMDF!AG567,RMDF!AN567,RMDF!AU567,RMDF!BB567,RMDF!BI567,RMDF!BP567,RMDF!BW567,RMDF!CD567,RMDF!CK567,RMDF!CR567,RMDF!CY567,RMDF!DF567,RMDF!DM567,RMDF!DT567,RMDF!EA567,RMDF!EH567,RMDF!EO567,RMDF!EV567), RMDF!FC567=ROUND(RMDF!FC567,4))</f>
        <v>1</v>
      </c>
      <c r="FA567" s="317">
        <f>RMDF!FA567</f>
        <v>0</v>
      </c>
      <c r="FB567" s="318" t="str">
        <f>IF(FA567=0,"",_xlfn.XLOOKUP(FA567,StatePicklist!$1:$1,StatePicklist!$3:$3,"NA",0))</f>
        <v/>
      </c>
      <c r="FC567" s="297" t="str">
        <f ca="1">IF(RMDF!FB567="", "", IF(ISNUMBER(MATCH(RMDF!FB567, INDIRECT(FB567), 0)), "OK", "Invalid"))</f>
        <v/>
      </c>
    </row>
    <row r="568" spans="1:159" s="205" customFormat="1" ht="39.9" customHeight="1" x14ac:dyDescent="0.25">
      <c r="A568" s="206"/>
      <c r="B568" s="196"/>
      <c r="C568" s="197"/>
      <c r="D568" s="198"/>
      <c r="E568" s="199"/>
      <c r="F568" s="200"/>
      <c r="G568" s="201"/>
      <c r="H568" s="292"/>
      <c r="I568" s="305">
        <f>RMDF!I568</f>
        <v>0</v>
      </c>
      <c r="J568" s="305" t="str">
        <f>IF(I568=ProductCode!$B$30,"PDReclPost",IF(OR(I568=ProductCode!$C$30,I568=ProductCode!$E$30,I568=ProductCode!$G$30),"PDPreCon",IF(OR(I568=ProductCode!$D$30,I568=ProductCode!$F$30),"PDNotReclPost","")))</f>
        <v/>
      </c>
      <c r="K568" s="305" t="str">
        <f t="shared" si="33"/>
        <v/>
      </c>
      <c r="L568" s="289"/>
      <c r="M568" s="305" t="str">
        <f t="shared" si="33"/>
        <v/>
      </c>
      <c r="N568" s="289" t="b">
        <f>AND(RMDF!N568&gt;=0, RMDF!N568&lt;=1-RMDF!L568, RMDF!N568=ROUND(RMDF!N568,4))</f>
        <v>1</v>
      </c>
      <c r="O568" s="286" t="str">
        <f>IF(P568="","",IF(I568="","",IF(LEFT(I568,13)="Reclaimed pos",RawMaterialCode!$E$569,RawMaterialCode!$E$568)))</f>
        <v>Reclaimed pre-consumer mixed fibers (RM0578)</v>
      </c>
      <c r="P568" s="295">
        <f t="shared" si="34"/>
        <v>1</v>
      </c>
      <c r="Q568" s="202"/>
      <c r="R568" s="203"/>
      <c r="S568" s="204" t="str">
        <f t="shared" si="35"/>
        <v/>
      </c>
      <c r="T568" s="281"/>
      <c r="U568" s="281"/>
      <c r="V568" s="281"/>
      <c r="W568" s="281"/>
      <c r="X568" s="317">
        <f>RMDF!X568</f>
        <v>0</v>
      </c>
      <c r="Y568" s="318" t="str">
        <f>IF(X568=0,"",_xlfn.XLOOKUP(X568,StatePicklist!$1:$1,StatePicklist!$3:$3,"NA",0))</f>
        <v/>
      </c>
      <c r="Z568" s="297" t="str">
        <f ca="1">IF(RMDF!Y568="", "", IF(ISNUMBER(MATCH(RMDF!Y568, INDIRECT(Y568), 0)), "OK", "Invalid"))</f>
        <v/>
      </c>
      <c r="AA568" s="281"/>
      <c r="AB568" s="281"/>
      <c r="AC568" s="281"/>
      <c r="AD568" s="281" t="b">
        <f>AND(RMDF!AG568&gt;=0, RMDF!AG568&lt;=1-RMDF!Z568, RMDF!AG568=ROUND(RMDF!AG568,4))</f>
        <v>1</v>
      </c>
      <c r="AE568" s="317">
        <f>RMDF!AE568</f>
        <v>0</v>
      </c>
      <c r="AF568" s="318" t="str">
        <f>IF(AE568=0,"",_xlfn.XLOOKUP(AE568,StatePicklist!$1:$1,StatePicklist!$3:$3,"NA",0))</f>
        <v/>
      </c>
      <c r="AG568" s="297" t="str">
        <f ca="1">IF(RMDF!AF568="", "", IF(ISNUMBER(MATCH(RMDF!AF568, INDIRECT(AF568), 0)), "OK", "Invalid"))</f>
        <v/>
      </c>
      <c r="AH568" s="281"/>
      <c r="AI568" s="281"/>
      <c r="AJ568" s="281"/>
      <c r="AK568" s="281" t="b">
        <f>AND(RMDF!AN568&gt;=0, RMDF!AN568&lt;=1-SUM(RMDF!Z568,RMDF!AG568), RMDF!AN568=ROUND(RMDF!AN568,4))</f>
        <v>1</v>
      </c>
      <c r="AL568" s="317">
        <f>RMDF!AL568</f>
        <v>0</v>
      </c>
      <c r="AM568" s="318" t="str">
        <f>IF(AL568=0,"",_xlfn.XLOOKUP(AL568,StatePicklist!$1:$1,StatePicklist!$3:$3,"NA",0))</f>
        <v/>
      </c>
      <c r="AN568" s="297" t="str">
        <f ca="1">IF(RMDF!AM568="", "", IF(ISNUMBER(MATCH(RMDF!AM568, INDIRECT(AM568), 0)), "OK", "Invalid"))</f>
        <v/>
      </c>
      <c r="AO568" s="281"/>
      <c r="AP568" s="281"/>
      <c r="AQ568" s="281"/>
      <c r="AR568" s="281" t="b">
        <f>AND(RMDF!AU568&gt;=0, RMDF!AU568&lt;=1-SUM(RMDF!Z568,RMDF!AG568,RMDF!AN568), RMDF!AU568=ROUND(RMDF!AU568,4))</f>
        <v>1</v>
      </c>
      <c r="AS568" s="317">
        <f>RMDF!AS568</f>
        <v>0</v>
      </c>
      <c r="AT568" s="318" t="str">
        <f>IF(AS568=0,"",_xlfn.XLOOKUP(AS568,StatePicklist!$1:$1,StatePicklist!$3:$3,"NA",0))</f>
        <v/>
      </c>
      <c r="AU568" s="297" t="str">
        <f ca="1">IF(RMDF!AT568="", "", IF(ISNUMBER(MATCH(RMDF!AT568, INDIRECT(AT568), 0)), "OK", "Invalid"))</f>
        <v/>
      </c>
      <c r="AV568" s="281"/>
      <c r="AW568" s="281"/>
      <c r="AX568" s="281"/>
      <c r="AY568" s="281" t="b">
        <f>AND(RMDF!BB568&gt;=0, RMDF!BB568&lt;=1-SUM(RMDF!Z568,RMDF!AG568,RMDF!AN568,RMDF!AU568), RMDF!BB568=ROUND(RMDF!BB568,4))</f>
        <v>1</v>
      </c>
      <c r="AZ568" s="317">
        <f>RMDF!AZ568</f>
        <v>0</v>
      </c>
      <c r="BA568" s="318" t="str">
        <f>IF(AZ568=0,"",_xlfn.XLOOKUP(AZ568,StatePicklist!$1:$1,StatePicklist!$3:$3,"NA",0))</f>
        <v/>
      </c>
      <c r="BB568" s="297" t="str">
        <f ca="1">IF(RMDF!BA568="", "", IF(ISNUMBER(MATCH(RMDF!BA568, INDIRECT(BA568), 0)), "OK", "Invalid"))</f>
        <v/>
      </c>
      <c r="BC568" s="281"/>
      <c r="BD568" s="281"/>
      <c r="BE568" s="281"/>
      <c r="BF568" s="281" t="b">
        <f>AND(RMDF!BI568&gt;=0, RMDF!BI568&lt;=1-SUM(RMDF!Z568,RMDF!AG568,RMDF!AN568,RMDF!AU568,RMDF!BB568), RMDF!BI568=ROUND(RMDF!BI568,4))</f>
        <v>1</v>
      </c>
      <c r="BG568" s="317">
        <f>RMDF!BG568</f>
        <v>0</v>
      </c>
      <c r="BH568" s="318" t="str">
        <f>IF(BG568=0,"",_xlfn.XLOOKUP(BG568,StatePicklist!$1:$1,StatePicklist!$3:$3,"NA",0))</f>
        <v/>
      </c>
      <c r="BI568" s="297" t="str">
        <f ca="1">IF(RMDF!BH568="", "", IF(ISNUMBER(MATCH(RMDF!BH568, INDIRECT(BH568), 0)), "OK", "Invalid"))</f>
        <v/>
      </c>
      <c r="BJ568" s="281"/>
      <c r="BK568" s="281"/>
      <c r="BL568" s="281"/>
      <c r="BM568" s="281" t="b">
        <f>AND(RMDF!BP568&gt;=0, RMDF!BP568&lt;=1-SUM(RMDF!Z568,RMDF!AG568,RMDF!AN568,RMDF!AU568,RMDF!BB568,RMDF!BI568), RMDF!BP568=ROUND(RMDF!BP568,4))</f>
        <v>1</v>
      </c>
      <c r="BN568" s="317">
        <f>RMDF!BN568</f>
        <v>0</v>
      </c>
      <c r="BO568" s="318" t="str">
        <f>IF(BN568=0,"",_xlfn.XLOOKUP(BN568,StatePicklist!$1:$1,StatePicklist!$3:$3,"NA",0))</f>
        <v/>
      </c>
      <c r="BP568" s="297" t="str">
        <f ca="1">IF(RMDF!BO568="", "", IF(ISNUMBER(MATCH(RMDF!BO568, INDIRECT(BO568), 0)), "OK", "Invalid"))</f>
        <v/>
      </c>
      <c r="BQ568" s="281"/>
      <c r="BR568" s="281"/>
      <c r="BS568" s="281"/>
      <c r="BT568" s="281" t="b">
        <f>AND(RMDF!BW568&gt;=0, RMDF!BW568&lt;=1-SUM(RMDF!Z568,RMDF!AG568,RMDF!AN568,RMDF!AU568,RMDF!BB568,RMDF!BI568,RMDF!BP568), RMDF!BW568=ROUND(RMDF!BW568,4))</f>
        <v>1</v>
      </c>
      <c r="BU568" s="317">
        <f>RMDF!BU568</f>
        <v>0</v>
      </c>
      <c r="BV568" s="318" t="str">
        <f>IF(BU568=0,"",_xlfn.XLOOKUP(BU568,StatePicklist!$1:$1,StatePicklist!$3:$3,"NA",0))</f>
        <v/>
      </c>
      <c r="BW568" s="297" t="str">
        <f ca="1">IF(RMDF!BV568="", "", IF(ISNUMBER(MATCH(RMDF!BV568, INDIRECT(BV568), 0)), "OK", "Invalid"))</f>
        <v/>
      </c>
      <c r="BX568" s="281"/>
      <c r="BY568" s="281"/>
      <c r="BZ568" s="281"/>
      <c r="CA568" s="281" t="b">
        <f>AND(RMDF!CD568&gt;=0, RMDF!CD568&lt;=1-SUM(RMDF!Z568,RMDF!AG568,RMDF!AN568,RMDF!AU568,RMDF!BB568,RMDF!BI568,RMDF!BP568,RMDF!BW568), RMDF!CD568=ROUND(RMDF!CD568,4))</f>
        <v>1</v>
      </c>
      <c r="CB568" s="317">
        <f>RMDF!CB568</f>
        <v>0</v>
      </c>
      <c r="CC568" s="318" t="str">
        <f>IF(CB568=0,"",_xlfn.XLOOKUP(CB568,StatePicklist!$1:$1,StatePicklist!$3:$3,"NA",0))</f>
        <v/>
      </c>
      <c r="CD568" s="297" t="str">
        <f ca="1">IF(RMDF!CC568="", "", IF(ISNUMBER(MATCH(RMDF!CC568, INDIRECT(CC568), 0)), "OK", "Invalid"))</f>
        <v/>
      </c>
      <c r="CE568" s="281"/>
      <c r="CF568" s="281"/>
      <c r="CG568" s="281"/>
      <c r="CH568" s="281" t="b">
        <f>AND(RMDF!CK568&gt;=0, RMDF!CK568&lt;=1-SUM(RMDF!Z568,RMDF!AG568,RMDF!AN568,RMDF!AU568,RMDF!BB568,RMDF!BI568,RMDF!BP568,RMDF!BW568,RMDF!CD568), RMDF!CK568=ROUND(RMDF!CK568,4))</f>
        <v>1</v>
      </c>
      <c r="CI568" s="317">
        <f>RMDF!CI568</f>
        <v>0</v>
      </c>
      <c r="CJ568" s="318" t="str">
        <f>IF(CI568=0,"",_xlfn.XLOOKUP(CI568,StatePicklist!$1:$1,StatePicklist!$3:$3,"NA",0))</f>
        <v/>
      </c>
      <c r="CK568" s="297" t="str">
        <f ca="1">IF(RMDF!CJ568="", "", IF(ISNUMBER(MATCH(RMDF!CJ568, INDIRECT(CJ568), 0)), "OK", "Invalid"))</f>
        <v/>
      </c>
      <c r="CL568" s="281"/>
      <c r="CM568" s="281"/>
      <c r="CN568" s="281"/>
      <c r="CO568" s="281" t="b">
        <f>AND(RMDF!CR568&gt;=0, RMDF!CR568&lt;=1-SUM(RMDF!Z568,RMDF!AG568,RMDF!AN568,RMDF!AU568,RMDF!BB568,RMDF!BI568,RMDF!BP568,RMDF!BW568,RMDF!CD568,RMDF!CK568), RMDF!CR568=ROUND(RMDF!CR568,4))</f>
        <v>1</v>
      </c>
      <c r="CP568" s="317">
        <f>RMDF!CP568</f>
        <v>0</v>
      </c>
      <c r="CQ568" s="318" t="str">
        <f>IF(CP568=0,"",_xlfn.XLOOKUP(CP568,StatePicklist!$1:$1,StatePicklist!$3:$3,"NA",0))</f>
        <v/>
      </c>
      <c r="CR568" s="297" t="str">
        <f ca="1">IF(RMDF!CQ568="", "", IF(ISNUMBER(MATCH(RMDF!CQ568, INDIRECT(CQ568), 0)), "OK", "Invalid"))</f>
        <v/>
      </c>
      <c r="CS568" s="281"/>
      <c r="CT568" s="281"/>
      <c r="CU568" s="281"/>
      <c r="CV568" s="281" t="b">
        <f>AND(RMDF!CY568&gt;=0, RMDF!CY568&lt;=1-SUM(RMDF!Z568,RMDF!AG568,RMDF!AN568,RMDF!AU568,RMDF!BB568,RMDF!BI568,RMDF!BP568,RMDF!BW568,RMDF!CD568,RMDF!CK568,RMDF!CR568), RMDF!CY568=ROUND(RMDF!CY568,4))</f>
        <v>1</v>
      </c>
      <c r="CW568" s="317">
        <f>RMDF!CW568</f>
        <v>0</v>
      </c>
      <c r="CX568" s="318" t="str">
        <f>IF(CW568=0,"",_xlfn.XLOOKUP(CW568,StatePicklist!$1:$1,StatePicklist!$3:$3,"NA",0))</f>
        <v/>
      </c>
      <c r="CY568" s="297" t="str">
        <f ca="1">IF(RMDF!CX568="", "", IF(ISNUMBER(MATCH(RMDF!CX568, INDIRECT(CX568), 0)), "OK", "Invalid"))</f>
        <v/>
      </c>
      <c r="CZ568" s="281"/>
      <c r="DA568" s="281"/>
      <c r="DB568" s="281"/>
      <c r="DC568" s="281" t="b">
        <f>AND(RMDF!DF568&gt;=0, RMDF!DF568&lt;=1-SUM(RMDF!Z568,RMDF!AG568,RMDF!AN568,RMDF!AU568,RMDF!BB568,RMDF!BI568,RMDF!BP568,RMDF!BW568,RMDF!CD568,RMDF!CK568,RMDF!CR568,RMDF!CY568), RMDF!DF568=ROUND(RMDF!DF568,4))</f>
        <v>1</v>
      </c>
      <c r="DD568" s="317">
        <f>RMDF!DD568</f>
        <v>0</v>
      </c>
      <c r="DE568" s="318" t="str">
        <f>IF(DD568=0,"",_xlfn.XLOOKUP(DD568,StatePicklist!$1:$1,StatePicklist!$3:$3,"NA",0))</f>
        <v/>
      </c>
      <c r="DF568" s="297" t="str">
        <f ca="1">IF(RMDF!DE568="", "", IF(ISNUMBER(MATCH(RMDF!DE568, INDIRECT(DE568), 0)), "OK", "Invalid"))</f>
        <v/>
      </c>
      <c r="DG568" s="281"/>
      <c r="DH568" s="281"/>
      <c r="DI568" s="281"/>
      <c r="DJ568" s="281" t="b">
        <f>AND(RMDF!DM568&gt;=0, RMDF!DM568&lt;=1-SUM(RMDF!Z568,RMDF!AG568,RMDF!AN568,RMDF!AU568,RMDF!BB568,RMDF!BI568,RMDF!BP568,RMDF!BW568,RMDF!CD568,RMDF!CK568,RMDF!CR568,RMDF!CY568,RMDF!DF568), RMDF!DM568=ROUND(RMDF!DM568,4))</f>
        <v>1</v>
      </c>
      <c r="DK568" s="317">
        <f>RMDF!DK568</f>
        <v>0</v>
      </c>
      <c r="DL568" s="318" t="str">
        <f>IF(DK568=0,"",_xlfn.XLOOKUP(DK568,StatePicklist!$1:$1,StatePicklist!$3:$3,"NA",0))</f>
        <v/>
      </c>
      <c r="DM568" s="297" t="str">
        <f ca="1">IF(RMDF!DL568="", "", IF(ISNUMBER(MATCH(RMDF!DL568, INDIRECT(DL568), 0)), "OK", "Invalid"))</f>
        <v/>
      </c>
      <c r="DN568" s="281"/>
      <c r="DO568" s="281"/>
      <c r="DP568" s="281"/>
      <c r="DQ568" s="281" t="b">
        <f>AND(RMDF!DT568&gt;=0, RMDF!DT568&lt;=1-SUM(RMDF!Z568,RMDF!AG568,RMDF!AN568,RMDF!AU568,RMDF!BB568,RMDF!BI568,RMDF!BP568,RMDF!BW568,RMDF!CD568,RMDF!CK568,RMDF!CR568,RMDF!CY568,RMDF!DF568,RMDF!DM568), RMDF!DT568=ROUND(RMDF!DT568,4))</f>
        <v>1</v>
      </c>
      <c r="DR568" s="317">
        <f>RMDF!DR568</f>
        <v>0</v>
      </c>
      <c r="DS568" s="318" t="str">
        <f>IF(DR568=0,"",_xlfn.XLOOKUP(DR568,StatePicklist!$1:$1,StatePicklist!$3:$3,"NA",0))</f>
        <v/>
      </c>
      <c r="DT568" s="297" t="str">
        <f ca="1">IF(RMDF!DS568="", "", IF(ISNUMBER(MATCH(RMDF!DS568, INDIRECT(DS568), 0)), "OK", "Invalid"))</f>
        <v/>
      </c>
      <c r="DU568" s="281"/>
      <c r="DV568" s="281"/>
      <c r="DW568" s="281"/>
      <c r="DX568" s="281" t="b">
        <f>AND(RMDF!EA568&gt;=0, RMDF!EA568&lt;=1-SUM(RMDF!Z568,RMDF!AG568,RMDF!AN568,RMDF!AU568,RMDF!BB568,RMDF!BI568,RMDF!BP568,RMDF!BW568,RMDF!CD568,RMDF!CK568,RMDF!CR568,RMDF!CY568,RMDF!DF568,RMDF!DM568,RMDF!DT568), RMDF!EA568=ROUND(RMDF!EA568,4))</f>
        <v>1</v>
      </c>
      <c r="DY568" s="317">
        <f>RMDF!DY568</f>
        <v>0</v>
      </c>
      <c r="DZ568" s="318" t="str">
        <f>IF(DY568=0,"",_xlfn.XLOOKUP(DY568,StatePicklist!$1:$1,StatePicklist!$3:$3,"NA",0))</f>
        <v/>
      </c>
      <c r="EA568" s="297" t="str">
        <f ca="1">IF(RMDF!DZ568="", "", IF(ISNUMBER(MATCH(RMDF!DZ568, INDIRECT(DZ568), 0)), "OK", "Invalid"))</f>
        <v/>
      </c>
      <c r="EB568" s="281"/>
      <c r="EC568" s="281"/>
      <c r="ED568" s="281"/>
      <c r="EE568" s="281" t="b">
        <f>AND(RMDF!EH568&gt;=0, RMDF!EH568&lt;=1-SUM(RMDF!Z568,RMDF!AG568,RMDF!AN568,RMDF!AU568,RMDF!BB568,RMDF!BI568,RMDF!BP568,RMDF!BW568,RMDF!CD568,RMDF!CK568,RMDF!CR568,RMDF!CY568,RMDF!DF568,RMDF!DM568,RMDF!DT568,RMDF!EA568), RMDF!EH568=ROUND(RMDF!EH568,4))</f>
        <v>1</v>
      </c>
      <c r="EF568" s="317">
        <f>RMDF!EF568</f>
        <v>0</v>
      </c>
      <c r="EG568" s="318" t="str">
        <f>IF(EF568=0,"",_xlfn.XLOOKUP(EF568,StatePicklist!$1:$1,StatePicklist!$3:$3,"NA",0))</f>
        <v/>
      </c>
      <c r="EH568" s="297" t="str">
        <f ca="1">IF(RMDF!EG568="", "", IF(ISNUMBER(MATCH(RMDF!EG568, INDIRECT(EG568), 0)), "OK", "Invalid"))</f>
        <v/>
      </c>
      <c r="EI568" s="281"/>
      <c r="EJ568" s="281"/>
      <c r="EK568" s="281"/>
      <c r="EL568" s="281" t="b">
        <f>AND(RMDF!EO568&gt;=0, RMDF!EO568&lt;=1-SUM(RMDF!Z568,RMDF!AG568,RMDF!AN568,RMDF!AU568,RMDF!BB568,RMDF!BI568,RMDF!BP568,RMDF!BW568,RMDF!CD568,RMDF!CK568,RMDF!CR568,RMDF!CY568,RMDF!DF568,RMDF!DM568,RMDF!DT568,RMDF!EA568,RMDF!EH568), RMDF!EO568=ROUND(RMDF!EO568,4))</f>
        <v>1</v>
      </c>
      <c r="EM568" s="317">
        <f>RMDF!EM568</f>
        <v>0</v>
      </c>
      <c r="EN568" s="318" t="str">
        <f>IF(EM568=0,"",_xlfn.XLOOKUP(EM568,StatePicklist!$1:$1,StatePicklist!$3:$3,"NA",0))</f>
        <v/>
      </c>
      <c r="EO568" s="297" t="str">
        <f ca="1">IF(RMDF!EN568="", "", IF(ISNUMBER(MATCH(RMDF!EN568, INDIRECT(EN568), 0)), "OK", "Invalid"))</f>
        <v/>
      </c>
      <c r="EP568" s="281"/>
      <c r="EQ568" s="281"/>
      <c r="ER568" s="281"/>
      <c r="ES568" s="281" t="b">
        <f>AND(RMDF!EV568&gt;=0, RMDF!EV568&lt;=1-SUM(RMDF!Z568,RMDF!AG568,RMDF!AN568,RMDF!AU568,RMDF!BB568,RMDF!BI568,RMDF!BP568,RMDF!BW568,RMDF!CD568,RMDF!CK568,RMDF!CR568,RMDF!CY568,RMDF!DF568,RMDF!DM568,RMDF!DT568,RMDF!EA568,RMDF!EH568,RMDF!EO568), RMDF!EV568=ROUND(RMDF!EV568,4))</f>
        <v>1</v>
      </c>
      <c r="ET568" s="317">
        <f>RMDF!ET568</f>
        <v>0</v>
      </c>
      <c r="EU568" s="318" t="str">
        <f>IF(ET568=0,"",_xlfn.XLOOKUP(ET568,StatePicklist!$1:$1,StatePicklist!$3:$3,"NA",0))</f>
        <v/>
      </c>
      <c r="EV568" s="297" t="str">
        <f ca="1">IF(RMDF!EU568="", "", IF(ISNUMBER(MATCH(RMDF!EU568, INDIRECT(EU568), 0)), "OK", "Invalid"))</f>
        <v/>
      </c>
      <c r="EW568" s="281"/>
      <c r="EX568" s="281"/>
      <c r="EY568" s="281"/>
      <c r="EZ568" s="281" t="b">
        <f>AND(RMDF!FC568&gt;=0, RMDF!FC568&lt;=1-SUM(RMDF!Z568,RMDF!AG568,RMDF!AN568,RMDF!AU568,RMDF!BB568,RMDF!BI568,RMDF!BP568,RMDF!BW568,RMDF!CD568,RMDF!CK568,RMDF!CR568,RMDF!CY568,RMDF!DF568,RMDF!DM568,RMDF!DT568,RMDF!EA568,RMDF!EH568,RMDF!EO568,RMDF!EV568), RMDF!FC568=ROUND(RMDF!FC568,4))</f>
        <v>1</v>
      </c>
      <c r="FA568" s="317">
        <f>RMDF!FA568</f>
        <v>0</v>
      </c>
      <c r="FB568" s="318" t="str">
        <f>IF(FA568=0,"",_xlfn.XLOOKUP(FA568,StatePicklist!$1:$1,StatePicklist!$3:$3,"NA",0))</f>
        <v/>
      </c>
      <c r="FC568" s="297" t="str">
        <f ca="1">IF(RMDF!FB568="", "", IF(ISNUMBER(MATCH(RMDF!FB568, INDIRECT(FB568), 0)), "OK", "Invalid"))</f>
        <v/>
      </c>
    </row>
    <row r="569" spans="1:159" s="205" customFormat="1" ht="39.9" customHeight="1" x14ac:dyDescent="0.25">
      <c r="A569" s="206"/>
      <c r="B569" s="196"/>
      <c r="C569" s="197"/>
      <c r="D569" s="198"/>
      <c r="E569" s="199"/>
      <c r="F569" s="200"/>
      <c r="G569" s="201"/>
      <c r="H569" s="292"/>
      <c r="I569" s="305">
        <f>RMDF!I569</f>
        <v>0</v>
      </c>
      <c r="J569" s="305" t="str">
        <f>IF(I569=ProductCode!$B$30,"PDReclPost",IF(OR(I569=ProductCode!$C$30,I569=ProductCode!$E$30,I569=ProductCode!$G$30),"PDPreCon",IF(OR(I569=ProductCode!$D$30,I569=ProductCode!$F$30),"PDNotReclPost","")))</f>
        <v/>
      </c>
      <c r="K569" s="305" t="str">
        <f t="shared" si="33"/>
        <v/>
      </c>
      <c r="L569" s="289"/>
      <c r="M569" s="305" t="str">
        <f t="shared" si="33"/>
        <v/>
      </c>
      <c r="N569" s="289" t="b">
        <f>AND(RMDF!N569&gt;=0, RMDF!N569&lt;=1-RMDF!L569, RMDF!N569=ROUND(RMDF!N569,4))</f>
        <v>1</v>
      </c>
      <c r="O569" s="286" t="str">
        <f>IF(P569="","",IF(I569="","",IF(LEFT(I569,13)="Reclaimed pos",RawMaterialCode!$E$569,RawMaterialCode!$E$568)))</f>
        <v>Reclaimed pre-consumer mixed fibers (RM0578)</v>
      </c>
      <c r="P569" s="295">
        <f t="shared" si="34"/>
        <v>1</v>
      </c>
      <c r="Q569" s="202"/>
      <c r="R569" s="203"/>
      <c r="S569" s="204" t="str">
        <f t="shared" si="35"/>
        <v/>
      </c>
      <c r="T569" s="281"/>
      <c r="U569" s="281"/>
      <c r="V569" s="281"/>
      <c r="W569" s="281"/>
      <c r="X569" s="317">
        <f>RMDF!X569</f>
        <v>0</v>
      </c>
      <c r="Y569" s="318" t="str">
        <f>IF(X569=0,"",_xlfn.XLOOKUP(X569,StatePicklist!$1:$1,StatePicklist!$3:$3,"NA",0))</f>
        <v/>
      </c>
      <c r="Z569" s="297" t="str">
        <f ca="1">IF(RMDF!Y569="", "", IF(ISNUMBER(MATCH(RMDF!Y569, INDIRECT(Y569), 0)), "OK", "Invalid"))</f>
        <v/>
      </c>
      <c r="AA569" s="281"/>
      <c r="AB569" s="281"/>
      <c r="AC569" s="281"/>
      <c r="AD569" s="281" t="b">
        <f>AND(RMDF!AG569&gt;=0, RMDF!AG569&lt;=1-RMDF!Z569, RMDF!AG569=ROUND(RMDF!AG569,4))</f>
        <v>1</v>
      </c>
      <c r="AE569" s="317">
        <f>RMDF!AE569</f>
        <v>0</v>
      </c>
      <c r="AF569" s="318" t="str">
        <f>IF(AE569=0,"",_xlfn.XLOOKUP(AE569,StatePicklist!$1:$1,StatePicklist!$3:$3,"NA",0))</f>
        <v/>
      </c>
      <c r="AG569" s="297" t="str">
        <f ca="1">IF(RMDF!AF569="", "", IF(ISNUMBER(MATCH(RMDF!AF569, INDIRECT(AF569), 0)), "OK", "Invalid"))</f>
        <v/>
      </c>
      <c r="AH569" s="281"/>
      <c r="AI569" s="281"/>
      <c r="AJ569" s="281"/>
      <c r="AK569" s="281" t="b">
        <f>AND(RMDF!AN569&gt;=0, RMDF!AN569&lt;=1-SUM(RMDF!Z569,RMDF!AG569), RMDF!AN569=ROUND(RMDF!AN569,4))</f>
        <v>1</v>
      </c>
      <c r="AL569" s="317">
        <f>RMDF!AL569</f>
        <v>0</v>
      </c>
      <c r="AM569" s="318" t="str">
        <f>IF(AL569=0,"",_xlfn.XLOOKUP(AL569,StatePicklist!$1:$1,StatePicklist!$3:$3,"NA",0))</f>
        <v/>
      </c>
      <c r="AN569" s="297" t="str">
        <f ca="1">IF(RMDF!AM569="", "", IF(ISNUMBER(MATCH(RMDF!AM569, INDIRECT(AM569), 0)), "OK", "Invalid"))</f>
        <v/>
      </c>
      <c r="AO569" s="281"/>
      <c r="AP569" s="281"/>
      <c r="AQ569" s="281"/>
      <c r="AR569" s="281" t="b">
        <f>AND(RMDF!AU569&gt;=0, RMDF!AU569&lt;=1-SUM(RMDF!Z569,RMDF!AG569,RMDF!AN569), RMDF!AU569=ROUND(RMDF!AU569,4))</f>
        <v>1</v>
      </c>
      <c r="AS569" s="317">
        <f>RMDF!AS569</f>
        <v>0</v>
      </c>
      <c r="AT569" s="318" t="str">
        <f>IF(AS569=0,"",_xlfn.XLOOKUP(AS569,StatePicklist!$1:$1,StatePicklist!$3:$3,"NA",0))</f>
        <v/>
      </c>
      <c r="AU569" s="297" t="str">
        <f ca="1">IF(RMDF!AT569="", "", IF(ISNUMBER(MATCH(RMDF!AT569, INDIRECT(AT569), 0)), "OK", "Invalid"))</f>
        <v/>
      </c>
      <c r="AV569" s="281"/>
      <c r="AW569" s="281"/>
      <c r="AX569" s="281"/>
      <c r="AY569" s="281" t="b">
        <f>AND(RMDF!BB569&gt;=0, RMDF!BB569&lt;=1-SUM(RMDF!Z569,RMDF!AG569,RMDF!AN569,RMDF!AU569), RMDF!BB569=ROUND(RMDF!BB569,4))</f>
        <v>1</v>
      </c>
      <c r="AZ569" s="317">
        <f>RMDF!AZ569</f>
        <v>0</v>
      </c>
      <c r="BA569" s="318" t="str">
        <f>IF(AZ569=0,"",_xlfn.XLOOKUP(AZ569,StatePicklist!$1:$1,StatePicklist!$3:$3,"NA",0))</f>
        <v/>
      </c>
      <c r="BB569" s="297" t="str">
        <f ca="1">IF(RMDF!BA569="", "", IF(ISNUMBER(MATCH(RMDF!BA569, INDIRECT(BA569), 0)), "OK", "Invalid"))</f>
        <v/>
      </c>
      <c r="BC569" s="281"/>
      <c r="BD569" s="281"/>
      <c r="BE569" s="281"/>
      <c r="BF569" s="281" t="b">
        <f>AND(RMDF!BI569&gt;=0, RMDF!BI569&lt;=1-SUM(RMDF!Z569,RMDF!AG569,RMDF!AN569,RMDF!AU569,RMDF!BB569), RMDF!BI569=ROUND(RMDF!BI569,4))</f>
        <v>1</v>
      </c>
      <c r="BG569" s="317">
        <f>RMDF!BG569</f>
        <v>0</v>
      </c>
      <c r="BH569" s="318" t="str">
        <f>IF(BG569=0,"",_xlfn.XLOOKUP(BG569,StatePicklist!$1:$1,StatePicklist!$3:$3,"NA",0))</f>
        <v/>
      </c>
      <c r="BI569" s="297" t="str">
        <f ca="1">IF(RMDF!BH569="", "", IF(ISNUMBER(MATCH(RMDF!BH569, INDIRECT(BH569), 0)), "OK", "Invalid"))</f>
        <v/>
      </c>
      <c r="BJ569" s="281"/>
      <c r="BK569" s="281"/>
      <c r="BL569" s="281"/>
      <c r="BM569" s="281" t="b">
        <f>AND(RMDF!BP569&gt;=0, RMDF!BP569&lt;=1-SUM(RMDF!Z569,RMDF!AG569,RMDF!AN569,RMDF!AU569,RMDF!BB569,RMDF!BI569), RMDF!BP569=ROUND(RMDF!BP569,4))</f>
        <v>1</v>
      </c>
      <c r="BN569" s="317">
        <f>RMDF!BN569</f>
        <v>0</v>
      </c>
      <c r="BO569" s="318" t="str">
        <f>IF(BN569=0,"",_xlfn.XLOOKUP(BN569,StatePicklist!$1:$1,StatePicklist!$3:$3,"NA",0))</f>
        <v/>
      </c>
      <c r="BP569" s="297" t="str">
        <f ca="1">IF(RMDF!BO569="", "", IF(ISNUMBER(MATCH(RMDF!BO569, INDIRECT(BO569), 0)), "OK", "Invalid"))</f>
        <v/>
      </c>
      <c r="BQ569" s="281"/>
      <c r="BR569" s="281"/>
      <c r="BS569" s="281"/>
      <c r="BT569" s="281" t="b">
        <f>AND(RMDF!BW569&gt;=0, RMDF!BW569&lt;=1-SUM(RMDF!Z569,RMDF!AG569,RMDF!AN569,RMDF!AU569,RMDF!BB569,RMDF!BI569,RMDF!BP569), RMDF!BW569=ROUND(RMDF!BW569,4))</f>
        <v>1</v>
      </c>
      <c r="BU569" s="317">
        <f>RMDF!BU569</f>
        <v>0</v>
      </c>
      <c r="BV569" s="318" t="str">
        <f>IF(BU569=0,"",_xlfn.XLOOKUP(BU569,StatePicklist!$1:$1,StatePicklist!$3:$3,"NA",0))</f>
        <v/>
      </c>
      <c r="BW569" s="297" t="str">
        <f ca="1">IF(RMDF!BV569="", "", IF(ISNUMBER(MATCH(RMDF!BV569, INDIRECT(BV569), 0)), "OK", "Invalid"))</f>
        <v/>
      </c>
      <c r="BX569" s="281"/>
      <c r="BY569" s="281"/>
      <c r="BZ569" s="281"/>
      <c r="CA569" s="281" t="b">
        <f>AND(RMDF!CD569&gt;=0, RMDF!CD569&lt;=1-SUM(RMDF!Z569,RMDF!AG569,RMDF!AN569,RMDF!AU569,RMDF!BB569,RMDF!BI569,RMDF!BP569,RMDF!BW569), RMDF!CD569=ROUND(RMDF!CD569,4))</f>
        <v>1</v>
      </c>
      <c r="CB569" s="317">
        <f>RMDF!CB569</f>
        <v>0</v>
      </c>
      <c r="CC569" s="318" t="str">
        <f>IF(CB569=0,"",_xlfn.XLOOKUP(CB569,StatePicklist!$1:$1,StatePicklist!$3:$3,"NA",0))</f>
        <v/>
      </c>
      <c r="CD569" s="297" t="str">
        <f ca="1">IF(RMDF!CC569="", "", IF(ISNUMBER(MATCH(RMDF!CC569, INDIRECT(CC569), 0)), "OK", "Invalid"))</f>
        <v/>
      </c>
      <c r="CE569" s="281"/>
      <c r="CF569" s="281"/>
      <c r="CG569" s="281"/>
      <c r="CH569" s="281" t="b">
        <f>AND(RMDF!CK569&gt;=0, RMDF!CK569&lt;=1-SUM(RMDF!Z569,RMDF!AG569,RMDF!AN569,RMDF!AU569,RMDF!BB569,RMDF!BI569,RMDF!BP569,RMDF!BW569,RMDF!CD569), RMDF!CK569=ROUND(RMDF!CK569,4))</f>
        <v>1</v>
      </c>
      <c r="CI569" s="317">
        <f>RMDF!CI569</f>
        <v>0</v>
      </c>
      <c r="CJ569" s="318" t="str">
        <f>IF(CI569=0,"",_xlfn.XLOOKUP(CI569,StatePicklist!$1:$1,StatePicklist!$3:$3,"NA",0))</f>
        <v/>
      </c>
      <c r="CK569" s="297" t="str">
        <f ca="1">IF(RMDF!CJ569="", "", IF(ISNUMBER(MATCH(RMDF!CJ569, INDIRECT(CJ569), 0)), "OK", "Invalid"))</f>
        <v/>
      </c>
      <c r="CL569" s="281"/>
      <c r="CM569" s="281"/>
      <c r="CN569" s="281"/>
      <c r="CO569" s="281" t="b">
        <f>AND(RMDF!CR569&gt;=0, RMDF!CR569&lt;=1-SUM(RMDF!Z569,RMDF!AG569,RMDF!AN569,RMDF!AU569,RMDF!BB569,RMDF!BI569,RMDF!BP569,RMDF!BW569,RMDF!CD569,RMDF!CK569), RMDF!CR569=ROUND(RMDF!CR569,4))</f>
        <v>1</v>
      </c>
      <c r="CP569" s="317">
        <f>RMDF!CP569</f>
        <v>0</v>
      </c>
      <c r="CQ569" s="318" t="str">
        <f>IF(CP569=0,"",_xlfn.XLOOKUP(CP569,StatePicklist!$1:$1,StatePicklist!$3:$3,"NA",0))</f>
        <v/>
      </c>
      <c r="CR569" s="297" t="str">
        <f ca="1">IF(RMDF!CQ569="", "", IF(ISNUMBER(MATCH(RMDF!CQ569, INDIRECT(CQ569), 0)), "OK", "Invalid"))</f>
        <v/>
      </c>
      <c r="CS569" s="281"/>
      <c r="CT569" s="281"/>
      <c r="CU569" s="281"/>
      <c r="CV569" s="281" t="b">
        <f>AND(RMDF!CY569&gt;=0, RMDF!CY569&lt;=1-SUM(RMDF!Z569,RMDF!AG569,RMDF!AN569,RMDF!AU569,RMDF!BB569,RMDF!BI569,RMDF!BP569,RMDF!BW569,RMDF!CD569,RMDF!CK569,RMDF!CR569), RMDF!CY569=ROUND(RMDF!CY569,4))</f>
        <v>1</v>
      </c>
      <c r="CW569" s="317">
        <f>RMDF!CW569</f>
        <v>0</v>
      </c>
      <c r="CX569" s="318" t="str">
        <f>IF(CW569=0,"",_xlfn.XLOOKUP(CW569,StatePicklist!$1:$1,StatePicklist!$3:$3,"NA",0))</f>
        <v/>
      </c>
      <c r="CY569" s="297" t="str">
        <f ca="1">IF(RMDF!CX569="", "", IF(ISNUMBER(MATCH(RMDF!CX569, INDIRECT(CX569), 0)), "OK", "Invalid"))</f>
        <v/>
      </c>
      <c r="CZ569" s="281"/>
      <c r="DA569" s="281"/>
      <c r="DB569" s="281"/>
      <c r="DC569" s="281" t="b">
        <f>AND(RMDF!DF569&gt;=0, RMDF!DF569&lt;=1-SUM(RMDF!Z569,RMDF!AG569,RMDF!AN569,RMDF!AU569,RMDF!BB569,RMDF!BI569,RMDF!BP569,RMDF!BW569,RMDF!CD569,RMDF!CK569,RMDF!CR569,RMDF!CY569), RMDF!DF569=ROUND(RMDF!DF569,4))</f>
        <v>1</v>
      </c>
      <c r="DD569" s="317">
        <f>RMDF!DD569</f>
        <v>0</v>
      </c>
      <c r="DE569" s="318" t="str">
        <f>IF(DD569=0,"",_xlfn.XLOOKUP(DD569,StatePicklist!$1:$1,StatePicklist!$3:$3,"NA",0))</f>
        <v/>
      </c>
      <c r="DF569" s="297" t="str">
        <f ca="1">IF(RMDF!DE569="", "", IF(ISNUMBER(MATCH(RMDF!DE569, INDIRECT(DE569), 0)), "OK", "Invalid"))</f>
        <v/>
      </c>
      <c r="DG569" s="281"/>
      <c r="DH569" s="281"/>
      <c r="DI569" s="281"/>
      <c r="DJ569" s="281" t="b">
        <f>AND(RMDF!DM569&gt;=0, RMDF!DM569&lt;=1-SUM(RMDF!Z569,RMDF!AG569,RMDF!AN569,RMDF!AU569,RMDF!BB569,RMDF!BI569,RMDF!BP569,RMDF!BW569,RMDF!CD569,RMDF!CK569,RMDF!CR569,RMDF!CY569,RMDF!DF569), RMDF!DM569=ROUND(RMDF!DM569,4))</f>
        <v>1</v>
      </c>
      <c r="DK569" s="317">
        <f>RMDF!DK569</f>
        <v>0</v>
      </c>
      <c r="DL569" s="318" t="str">
        <f>IF(DK569=0,"",_xlfn.XLOOKUP(DK569,StatePicklist!$1:$1,StatePicklist!$3:$3,"NA",0))</f>
        <v/>
      </c>
      <c r="DM569" s="297" t="str">
        <f ca="1">IF(RMDF!DL569="", "", IF(ISNUMBER(MATCH(RMDF!DL569, INDIRECT(DL569), 0)), "OK", "Invalid"))</f>
        <v/>
      </c>
      <c r="DN569" s="281"/>
      <c r="DO569" s="281"/>
      <c r="DP569" s="281"/>
      <c r="DQ569" s="281" t="b">
        <f>AND(RMDF!DT569&gt;=0, RMDF!DT569&lt;=1-SUM(RMDF!Z569,RMDF!AG569,RMDF!AN569,RMDF!AU569,RMDF!BB569,RMDF!BI569,RMDF!BP569,RMDF!BW569,RMDF!CD569,RMDF!CK569,RMDF!CR569,RMDF!CY569,RMDF!DF569,RMDF!DM569), RMDF!DT569=ROUND(RMDF!DT569,4))</f>
        <v>1</v>
      </c>
      <c r="DR569" s="317">
        <f>RMDF!DR569</f>
        <v>0</v>
      </c>
      <c r="DS569" s="318" t="str">
        <f>IF(DR569=0,"",_xlfn.XLOOKUP(DR569,StatePicklist!$1:$1,StatePicklist!$3:$3,"NA",0))</f>
        <v/>
      </c>
      <c r="DT569" s="297" t="str">
        <f ca="1">IF(RMDF!DS569="", "", IF(ISNUMBER(MATCH(RMDF!DS569, INDIRECT(DS569), 0)), "OK", "Invalid"))</f>
        <v/>
      </c>
      <c r="DU569" s="281"/>
      <c r="DV569" s="281"/>
      <c r="DW569" s="281"/>
      <c r="DX569" s="281" t="b">
        <f>AND(RMDF!EA569&gt;=0, RMDF!EA569&lt;=1-SUM(RMDF!Z569,RMDF!AG569,RMDF!AN569,RMDF!AU569,RMDF!BB569,RMDF!BI569,RMDF!BP569,RMDF!BW569,RMDF!CD569,RMDF!CK569,RMDF!CR569,RMDF!CY569,RMDF!DF569,RMDF!DM569,RMDF!DT569), RMDF!EA569=ROUND(RMDF!EA569,4))</f>
        <v>1</v>
      </c>
      <c r="DY569" s="317">
        <f>RMDF!DY569</f>
        <v>0</v>
      </c>
      <c r="DZ569" s="318" t="str">
        <f>IF(DY569=0,"",_xlfn.XLOOKUP(DY569,StatePicklist!$1:$1,StatePicklist!$3:$3,"NA",0))</f>
        <v/>
      </c>
      <c r="EA569" s="297" t="str">
        <f ca="1">IF(RMDF!DZ569="", "", IF(ISNUMBER(MATCH(RMDF!DZ569, INDIRECT(DZ569), 0)), "OK", "Invalid"))</f>
        <v/>
      </c>
      <c r="EB569" s="281"/>
      <c r="EC569" s="281"/>
      <c r="ED569" s="281"/>
      <c r="EE569" s="281" t="b">
        <f>AND(RMDF!EH569&gt;=0, RMDF!EH569&lt;=1-SUM(RMDF!Z569,RMDF!AG569,RMDF!AN569,RMDF!AU569,RMDF!BB569,RMDF!BI569,RMDF!BP569,RMDF!BW569,RMDF!CD569,RMDF!CK569,RMDF!CR569,RMDF!CY569,RMDF!DF569,RMDF!DM569,RMDF!DT569,RMDF!EA569), RMDF!EH569=ROUND(RMDF!EH569,4))</f>
        <v>1</v>
      </c>
      <c r="EF569" s="317">
        <f>RMDF!EF569</f>
        <v>0</v>
      </c>
      <c r="EG569" s="318" t="str">
        <f>IF(EF569=0,"",_xlfn.XLOOKUP(EF569,StatePicklist!$1:$1,StatePicklist!$3:$3,"NA",0))</f>
        <v/>
      </c>
      <c r="EH569" s="297" t="str">
        <f ca="1">IF(RMDF!EG569="", "", IF(ISNUMBER(MATCH(RMDF!EG569, INDIRECT(EG569), 0)), "OK", "Invalid"))</f>
        <v/>
      </c>
      <c r="EI569" s="281"/>
      <c r="EJ569" s="281"/>
      <c r="EK569" s="281"/>
      <c r="EL569" s="281" t="b">
        <f>AND(RMDF!EO569&gt;=0, RMDF!EO569&lt;=1-SUM(RMDF!Z569,RMDF!AG569,RMDF!AN569,RMDF!AU569,RMDF!BB569,RMDF!BI569,RMDF!BP569,RMDF!BW569,RMDF!CD569,RMDF!CK569,RMDF!CR569,RMDF!CY569,RMDF!DF569,RMDF!DM569,RMDF!DT569,RMDF!EA569,RMDF!EH569), RMDF!EO569=ROUND(RMDF!EO569,4))</f>
        <v>1</v>
      </c>
      <c r="EM569" s="317">
        <f>RMDF!EM569</f>
        <v>0</v>
      </c>
      <c r="EN569" s="318" t="str">
        <f>IF(EM569=0,"",_xlfn.XLOOKUP(EM569,StatePicklist!$1:$1,StatePicklist!$3:$3,"NA",0))</f>
        <v/>
      </c>
      <c r="EO569" s="297" t="str">
        <f ca="1">IF(RMDF!EN569="", "", IF(ISNUMBER(MATCH(RMDF!EN569, INDIRECT(EN569), 0)), "OK", "Invalid"))</f>
        <v/>
      </c>
      <c r="EP569" s="281"/>
      <c r="EQ569" s="281"/>
      <c r="ER569" s="281"/>
      <c r="ES569" s="281" t="b">
        <f>AND(RMDF!EV569&gt;=0, RMDF!EV569&lt;=1-SUM(RMDF!Z569,RMDF!AG569,RMDF!AN569,RMDF!AU569,RMDF!BB569,RMDF!BI569,RMDF!BP569,RMDF!BW569,RMDF!CD569,RMDF!CK569,RMDF!CR569,RMDF!CY569,RMDF!DF569,RMDF!DM569,RMDF!DT569,RMDF!EA569,RMDF!EH569,RMDF!EO569), RMDF!EV569=ROUND(RMDF!EV569,4))</f>
        <v>1</v>
      </c>
      <c r="ET569" s="317">
        <f>RMDF!ET569</f>
        <v>0</v>
      </c>
      <c r="EU569" s="318" t="str">
        <f>IF(ET569=0,"",_xlfn.XLOOKUP(ET569,StatePicklist!$1:$1,StatePicklist!$3:$3,"NA",0))</f>
        <v/>
      </c>
      <c r="EV569" s="297" t="str">
        <f ca="1">IF(RMDF!EU569="", "", IF(ISNUMBER(MATCH(RMDF!EU569, INDIRECT(EU569), 0)), "OK", "Invalid"))</f>
        <v/>
      </c>
      <c r="EW569" s="281"/>
      <c r="EX569" s="281"/>
      <c r="EY569" s="281"/>
      <c r="EZ569" s="281" t="b">
        <f>AND(RMDF!FC569&gt;=0, RMDF!FC569&lt;=1-SUM(RMDF!Z569,RMDF!AG569,RMDF!AN569,RMDF!AU569,RMDF!BB569,RMDF!BI569,RMDF!BP569,RMDF!BW569,RMDF!CD569,RMDF!CK569,RMDF!CR569,RMDF!CY569,RMDF!DF569,RMDF!DM569,RMDF!DT569,RMDF!EA569,RMDF!EH569,RMDF!EO569,RMDF!EV569), RMDF!FC569=ROUND(RMDF!FC569,4))</f>
        <v>1</v>
      </c>
      <c r="FA569" s="317">
        <f>RMDF!FA569</f>
        <v>0</v>
      </c>
      <c r="FB569" s="318" t="str">
        <f>IF(FA569=0,"",_xlfn.XLOOKUP(FA569,StatePicklist!$1:$1,StatePicklist!$3:$3,"NA",0))</f>
        <v/>
      </c>
      <c r="FC569" s="297" t="str">
        <f ca="1">IF(RMDF!FB569="", "", IF(ISNUMBER(MATCH(RMDF!FB569, INDIRECT(FB569), 0)), "OK", "Invalid"))</f>
        <v/>
      </c>
    </row>
    <row r="570" spans="1:159" s="205" customFormat="1" ht="39.9" customHeight="1" x14ac:dyDescent="0.25">
      <c r="A570" s="206"/>
      <c r="B570" s="196"/>
      <c r="C570" s="197"/>
      <c r="D570" s="198"/>
      <c r="E570" s="199"/>
      <c r="F570" s="200"/>
      <c r="G570" s="201"/>
      <c r="H570" s="292"/>
      <c r="I570" s="305">
        <f>RMDF!I570</f>
        <v>0</v>
      </c>
      <c r="J570" s="305" t="str">
        <f>IF(I570=ProductCode!$B$30,"PDReclPost",IF(OR(I570=ProductCode!$C$30,I570=ProductCode!$E$30,I570=ProductCode!$G$30),"PDPreCon",IF(OR(I570=ProductCode!$D$30,I570=ProductCode!$F$30),"PDNotReclPost","")))</f>
        <v/>
      </c>
      <c r="K570" s="305" t="str">
        <f t="shared" si="33"/>
        <v/>
      </c>
      <c r="L570" s="289"/>
      <c r="M570" s="305" t="str">
        <f t="shared" si="33"/>
        <v/>
      </c>
      <c r="N570" s="289" t="b">
        <f>AND(RMDF!N570&gt;=0, RMDF!N570&lt;=1-RMDF!L570, RMDF!N570=ROUND(RMDF!N570,4))</f>
        <v>1</v>
      </c>
      <c r="O570" s="286" t="str">
        <f>IF(P570="","",IF(I570="","",IF(LEFT(I570,13)="Reclaimed pos",RawMaterialCode!$E$569,RawMaterialCode!$E$568)))</f>
        <v>Reclaimed pre-consumer mixed fibers (RM0578)</v>
      </c>
      <c r="P570" s="295">
        <f t="shared" si="34"/>
        <v>1</v>
      </c>
      <c r="Q570" s="202"/>
      <c r="R570" s="203"/>
      <c r="S570" s="204" t="str">
        <f t="shared" si="35"/>
        <v/>
      </c>
      <c r="T570" s="281"/>
      <c r="U570" s="281"/>
      <c r="V570" s="281"/>
      <c r="W570" s="281"/>
      <c r="X570" s="317">
        <f>RMDF!X570</f>
        <v>0</v>
      </c>
      <c r="Y570" s="318" t="str">
        <f>IF(X570=0,"",_xlfn.XLOOKUP(X570,StatePicklist!$1:$1,StatePicklist!$3:$3,"NA",0))</f>
        <v/>
      </c>
      <c r="Z570" s="297" t="str">
        <f ca="1">IF(RMDF!Y570="", "", IF(ISNUMBER(MATCH(RMDF!Y570, INDIRECT(Y570), 0)), "OK", "Invalid"))</f>
        <v/>
      </c>
      <c r="AA570" s="281"/>
      <c r="AB570" s="281"/>
      <c r="AC570" s="281"/>
      <c r="AD570" s="281" t="b">
        <f>AND(RMDF!AG570&gt;=0, RMDF!AG570&lt;=1-RMDF!Z570, RMDF!AG570=ROUND(RMDF!AG570,4))</f>
        <v>1</v>
      </c>
      <c r="AE570" s="317">
        <f>RMDF!AE570</f>
        <v>0</v>
      </c>
      <c r="AF570" s="318" t="str">
        <f>IF(AE570=0,"",_xlfn.XLOOKUP(AE570,StatePicklist!$1:$1,StatePicklist!$3:$3,"NA",0))</f>
        <v/>
      </c>
      <c r="AG570" s="297" t="str">
        <f ca="1">IF(RMDF!AF570="", "", IF(ISNUMBER(MATCH(RMDF!AF570, INDIRECT(AF570), 0)), "OK", "Invalid"))</f>
        <v/>
      </c>
      <c r="AH570" s="281"/>
      <c r="AI570" s="281"/>
      <c r="AJ570" s="281"/>
      <c r="AK570" s="281" t="b">
        <f>AND(RMDF!AN570&gt;=0, RMDF!AN570&lt;=1-SUM(RMDF!Z570,RMDF!AG570), RMDF!AN570=ROUND(RMDF!AN570,4))</f>
        <v>1</v>
      </c>
      <c r="AL570" s="317">
        <f>RMDF!AL570</f>
        <v>0</v>
      </c>
      <c r="AM570" s="318" t="str">
        <f>IF(AL570=0,"",_xlfn.XLOOKUP(AL570,StatePicklist!$1:$1,StatePicklist!$3:$3,"NA",0))</f>
        <v/>
      </c>
      <c r="AN570" s="297" t="str">
        <f ca="1">IF(RMDF!AM570="", "", IF(ISNUMBER(MATCH(RMDF!AM570, INDIRECT(AM570), 0)), "OK", "Invalid"))</f>
        <v/>
      </c>
      <c r="AO570" s="281"/>
      <c r="AP570" s="281"/>
      <c r="AQ570" s="281"/>
      <c r="AR570" s="281" t="b">
        <f>AND(RMDF!AU570&gt;=0, RMDF!AU570&lt;=1-SUM(RMDF!Z570,RMDF!AG570,RMDF!AN570), RMDF!AU570=ROUND(RMDF!AU570,4))</f>
        <v>1</v>
      </c>
      <c r="AS570" s="317">
        <f>RMDF!AS570</f>
        <v>0</v>
      </c>
      <c r="AT570" s="318" t="str">
        <f>IF(AS570=0,"",_xlfn.XLOOKUP(AS570,StatePicklist!$1:$1,StatePicklist!$3:$3,"NA",0))</f>
        <v/>
      </c>
      <c r="AU570" s="297" t="str">
        <f ca="1">IF(RMDF!AT570="", "", IF(ISNUMBER(MATCH(RMDF!AT570, INDIRECT(AT570), 0)), "OK", "Invalid"))</f>
        <v/>
      </c>
      <c r="AV570" s="281"/>
      <c r="AW570" s="281"/>
      <c r="AX570" s="281"/>
      <c r="AY570" s="281" t="b">
        <f>AND(RMDF!BB570&gt;=0, RMDF!BB570&lt;=1-SUM(RMDF!Z570,RMDF!AG570,RMDF!AN570,RMDF!AU570), RMDF!BB570=ROUND(RMDF!BB570,4))</f>
        <v>1</v>
      </c>
      <c r="AZ570" s="317">
        <f>RMDF!AZ570</f>
        <v>0</v>
      </c>
      <c r="BA570" s="318" t="str">
        <f>IF(AZ570=0,"",_xlfn.XLOOKUP(AZ570,StatePicklist!$1:$1,StatePicklist!$3:$3,"NA",0))</f>
        <v/>
      </c>
      <c r="BB570" s="297" t="str">
        <f ca="1">IF(RMDF!BA570="", "", IF(ISNUMBER(MATCH(RMDF!BA570, INDIRECT(BA570), 0)), "OK", "Invalid"))</f>
        <v/>
      </c>
      <c r="BC570" s="281"/>
      <c r="BD570" s="281"/>
      <c r="BE570" s="281"/>
      <c r="BF570" s="281" t="b">
        <f>AND(RMDF!BI570&gt;=0, RMDF!BI570&lt;=1-SUM(RMDF!Z570,RMDF!AG570,RMDF!AN570,RMDF!AU570,RMDF!BB570), RMDF!BI570=ROUND(RMDF!BI570,4))</f>
        <v>1</v>
      </c>
      <c r="BG570" s="317">
        <f>RMDF!BG570</f>
        <v>0</v>
      </c>
      <c r="BH570" s="318" t="str">
        <f>IF(BG570=0,"",_xlfn.XLOOKUP(BG570,StatePicklist!$1:$1,StatePicklist!$3:$3,"NA",0))</f>
        <v/>
      </c>
      <c r="BI570" s="297" t="str">
        <f ca="1">IF(RMDF!BH570="", "", IF(ISNUMBER(MATCH(RMDF!BH570, INDIRECT(BH570), 0)), "OK", "Invalid"))</f>
        <v/>
      </c>
      <c r="BJ570" s="281"/>
      <c r="BK570" s="281"/>
      <c r="BL570" s="281"/>
      <c r="BM570" s="281" t="b">
        <f>AND(RMDF!BP570&gt;=0, RMDF!BP570&lt;=1-SUM(RMDF!Z570,RMDF!AG570,RMDF!AN570,RMDF!AU570,RMDF!BB570,RMDF!BI570), RMDF!BP570=ROUND(RMDF!BP570,4))</f>
        <v>1</v>
      </c>
      <c r="BN570" s="317">
        <f>RMDF!BN570</f>
        <v>0</v>
      </c>
      <c r="BO570" s="318" t="str">
        <f>IF(BN570=0,"",_xlfn.XLOOKUP(BN570,StatePicklist!$1:$1,StatePicklist!$3:$3,"NA",0))</f>
        <v/>
      </c>
      <c r="BP570" s="297" t="str">
        <f ca="1">IF(RMDF!BO570="", "", IF(ISNUMBER(MATCH(RMDF!BO570, INDIRECT(BO570), 0)), "OK", "Invalid"))</f>
        <v/>
      </c>
      <c r="BQ570" s="281"/>
      <c r="BR570" s="281"/>
      <c r="BS570" s="281"/>
      <c r="BT570" s="281" t="b">
        <f>AND(RMDF!BW570&gt;=0, RMDF!BW570&lt;=1-SUM(RMDF!Z570,RMDF!AG570,RMDF!AN570,RMDF!AU570,RMDF!BB570,RMDF!BI570,RMDF!BP570), RMDF!BW570=ROUND(RMDF!BW570,4))</f>
        <v>1</v>
      </c>
      <c r="BU570" s="317">
        <f>RMDF!BU570</f>
        <v>0</v>
      </c>
      <c r="BV570" s="318" t="str">
        <f>IF(BU570=0,"",_xlfn.XLOOKUP(BU570,StatePicklist!$1:$1,StatePicklist!$3:$3,"NA",0))</f>
        <v/>
      </c>
      <c r="BW570" s="297" t="str">
        <f ca="1">IF(RMDF!BV570="", "", IF(ISNUMBER(MATCH(RMDF!BV570, INDIRECT(BV570), 0)), "OK", "Invalid"))</f>
        <v/>
      </c>
      <c r="BX570" s="281"/>
      <c r="BY570" s="281"/>
      <c r="BZ570" s="281"/>
      <c r="CA570" s="281" t="b">
        <f>AND(RMDF!CD570&gt;=0, RMDF!CD570&lt;=1-SUM(RMDF!Z570,RMDF!AG570,RMDF!AN570,RMDF!AU570,RMDF!BB570,RMDF!BI570,RMDF!BP570,RMDF!BW570), RMDF!CD570=ROUND(RMDF!CD570,4))</f>
        <v>1</v>
      </c>
      <c r="CB570" s="317">
        <f>RMDF!CB570</f>
        <v>0</v>
      </c>
      <c r="CC570" s="318" t="str">
        <f>IF(CB570=0,"",_xlfn.XLOOKUP(CB570,StatePicklist!$1:$1,StatePicklist!$3:$3,"NA",0))</f>
        <v/>
      </c>
      <c r="CD570" s="297" t="str">
        <f ca="1">IF(RMDF!CC570="", "", IF(ISNUMBER(MATCH(RMDF!CC570, INDIRECT(CC570), 0)), "OK", "Invalid"))</f>
        <v/>
      </c>
      <c r="CE570" s="281"/>
      <c r="CF570" s="281"/>
      <c r="CG570" s="281"/>
      <c r="CH570" s="281" t="b">
        <f>AND(RMDF!CK570&gt;=0, RMDF!CK570&lt;=1-SUM(RMDF!Z570,RMDF!AG570,RMDF!AN570,RMDF!AU570,RMDF!BB570,RMDF!BI570,RMDF!BP570,RMDF!BW570,RMDF!CD570), RMDF!CK570=ROUND(RMDF!CK570,4))</f>
        <v>1</v>
      </c>
      <c r="CI570" s="317">
        <f>RMDF!CI570</f>
        <v>0</v>
      </c>
      <c r="CJ570" s="318" t="str">
        <f>IF(CI570=0,"",_xlfn.XLOOKUP(CI570,StatePicklist!$1:$1,StatePicklist!$3:$3,"NA",0))</f>
        <v/>
      </c>
      <c r="CK570" s="297" t="str">
        <f ca="1">IF(RMDF!CJ570="", "", IF(ISNUMBER(MATCH(RMDF!CJ570, INDIRECT(CJ570), 0)), "OK", "Invalid"))</f>
        <v/>
      </c>
      <c r="CL570" s="281"/>
      <c r="CM570" s="281"/>
      <c r="CN570" s="281"/>
      <c r="CO570" s="281" t="b">
        <f>AND(RMDF!CR570&gt;=0, RMDF!CR570&lt;=1-SUM(RMDF!Z570,RMDF!AG570,RMDF!AN570,RMDF!AU570,RMDF!BB570,RMDF!BI570,RMDF!BP570,RMDF!BW570,RMDF!CD570,RMDF!CK570), RMDF!CR570=ROUND(RMDF!CR570,4))</f>
        <v>1</v>
      </c>
      <c r="CP570" s="317">
        <f>RMDF!CP570</f>
        <v>0</v>
      </c>
      <c r="CQ570" s="318" t="str">
        <f>IF(CP570=0,"",_xlfn.XLOOKUP(CP570,StatePicklist!$1:$1,StatePicklist!$3:$3,"NA",0))</f>
        <v/>
      </c>
      <c r="CR570" s="297" t="str">
        <f ca="1">IF(RMDF!CQ570="", "", IF(ISNUMBER(MATCH(RMDF!CQ570, INDIRECT(CQ570), 0)), "OK", "Invalid"))</f>
        <v/>
      </c>
      <c r="CS570" s="281"/>
      <c r="CT570" s="281"/>
      <c r="CU570" s="281"/>
      <c r="CV570" s="281" t="b">
        <f>AND(RMDF!CY570&gt;=0, RMDF!CY570&lt;=1-SUM(RMDF!Z570,RMDF!AG570,RMDF!AN570,RMDF!AU570,RMDF!BB570,RMDF!BI570,RMDF!BP570,RMDF!BW570,RMDF!CD570,RMDF!CK570,RMDF!CR570), RMDF!CY570=ROUND(RMDF!CY570,4))</f>
        <v>1</v>
      </c>
      <c r="CW570" s="317">
        <f>RMDF!CW570</f>
        <v>0</v>
      </c>
      <c r="CX570" s="318" t="str">
        <f>IF(CW570=0,"",_xlfn.XLOOKUP(CW570,StatePicklist!$1:$1,StatePicklist!$3:$3,"NA",0))</f>
        <v/>
      </c>
      <c r="CY570" s="297" t="str">
        <f ca="1">IF(RMDF!CX570="", "", IF(ISNUMBER(MATCH(RMDF!CX570, INDIRECT(CX570), 0)), "OK", "Invalid"))</f>
        <v/>
      </c>
      <c r="CZ570" s="281"/>
      <c r="DA570" s="281"/>
      <c r="DB570" s="281"/>
      <c r="DC570" s="281" t="b">
        <f>AND(RMDF!DF570&gt;=0, RMDF!DF570&lt;=1-SUM(RMDF!Z570,RMDF!AG570,RMDF!AN570,RMDF!AU570,RMDF!BB570,RMDF!BI570,RMDF!BP570,RMDF!BW570,RMDF!CD570,RMDF!CK570,RMDF!CR570,RMDF!CY570), RMDF!DF570=ROUND(RMDF!DF570,4))</f>
        <v>1</v>
      </c>
      <c r="DD570" s="317">
        <f>RMDF!DD570</f>
        <v>0</v>
      </c>
      <c r="DE570" s="318" t="str">
        <f>IF(DD570=0,"",_xlfn.XLOOKUP(DD570,StatePicklist!$1:$1,StatePicklist!$3:$3,"NA",0))</f>
        <v/>
      </c>
      <c r="DF570" s="297" t="str">
        <f ca="1">IF(RMDF!DE570="", "", IF(ISNUMBER(MATCH(RMDF!DE570, INDIRECT(DE570), 0)), "OK", "Invalid"))</f>
        <v/>
      </c>
      <c r="DG570" s="281"/>
      <c r="DH570" s="281"/>
      <c r="DI570" s="281"/>
      <c r="DJ570" s="281" t="b">
        <f>AND(RMDF!DM570&gt;=0, RMDF!DM570&lt;=1-SUM(RMDF!Z570,RMDF!AG570,RMDF!AN570,RMDF!AU570,RMDF!BB570,RMDF!BI570,RMDF!BP570,RMDF!BW570,RMDF!CD570,RMDF!CK570,RMDF!CR570,RMDF!CY570,RMDF!DF570), RMDF!DM570=ROUND(RMDF!DM570,4))</f>
        <v>1</v>
      </c>
      <c r="DK570" s="317">
        <f>RMDF!DK570</f>
        <v>0</v>
      </c>
      <c r="DL570" s="318" t="str">
        <f>IF(DK570=0,"",_xlfn.XLOOKUP(DK570,StatePicklist!$1:$1,StatePicklist!$3:$3,"NA",0))</f>
        <v/>
      </c>
      <c r="DM570" s="297" t="str">
        <f ca="1">IF(RMDF!DL570="", "", IF(ISNUMBER(MATCH(RMDF!DL570, INDIRECT(DL570), 0)), "OK", "Invalid"))</f>
        <v/>
      </c>
      <c r="DN570" s="281"/>
      <c r="DO570" s="281"/>
      <c r="DP570" s="281"/>
      <c r="DQ570" s="281" t="b">
        <f>AND(RMDF!DT570&gt;=0, RMDF!DT570&lt;=1-SUM(RMDF!Z570,RMDF!AG570,RMDF!AN570,RMDF!AU570,RMDF!BB570,RMDF!BI570,RMDF!BP570,RMDF!BW570,RMDF!CD570,RMDF!CK570,RMDF!CR570,RMDF!CY570,RMDF!DF570,RMDF!DM570), RMDF!DT570=ROUND(RMDF!DT570,4))</f>
        <v>1</v>
      </c>
      <c r="DR570" s="317">
        <f>RMDF!DR570</f>
        <v>0</v>
      </c>
      <c r="DS570" s="318" t="str">
        <f>IF(DR570=0,"",_xlfn.XLOOKUP(DR570,StatePicklist!$1:$1,StatePicklist!$3:$3,"NA",0))</f>
        <v/>
      </c>
      <c r="DT570" s="297" t="str">
        <f ca="1">IF(RMDF!DS570="", "", IF(ISNUMBER(MATCH(RMDF!DS570, INDIRECT(DS570), 0)), "OK", "Invalid"))</f>
        <v/>
      </c>
      <c r="DU570" s="281"/>
      <c r="DV570" s="281"/>
      <c r="DW570" s="281"/>
      <c r="DX570" s="281" t="b">
        <f>AND(RMDF!EA570&gt;=0, RMDF!EA570&lt;=1-SUM(RMDF!Z570,RMDF!AG570,RMDF!AN570,RMDF!AU570,RMDF!BB570,RMDF!BI570,RMDF!BP570,RMDF!BW570,RMDF!CD570,RMDF!CK570,RMDF!CR570,RMDF!CY570,RMDF!DF570,RMDF!DM570,RMDF!DT570), RMDF!EA570=ROUND(RMDF!EA570,4))</f>
        <v>1</v>
      </c>
      <c r="DY570" s="317">
        <f>RMDF!DY570</f>
        <v>0</v>
      </c>
      <c r="DZ570" s="318" t="str">
        <f>IF(DY570=0,"",_xlfn.XLOOKUP(DY570,StatePicklist!$1:$1,StatePicklist!$3:$3,"NA",0))</f>
        <v/>
      </c>
      <c r="EA570" s="297" t="str">
        <f ca="1">IF(RMDF!DZ570="", "", IF(ISNUMBER(MATCH(RMDF!DZ570, INDIRECT(DZ570), 0)), "OK", "Invalid"))</f>
        <v/>
      </c>
      <c r="EB570" s="281"/>
      <c r="EC570" s="281"/>
      <c r="ED570" s="281"/>
      <c r="EE570" s="281" t="b">
        <f>AND(RMDF!EH570&gt;=0, RMDF!EH570&lt;=1-SUM(RMDF!Z570,RMDF!AG570,RMDF!AN570,RMDF!AU570,RMDF!BB570,RMDF!BI570,RMDF!BP570,RMDF!BW570,RMDF!CD570,RMDF!CK570,RMDF!CR570,RMDF!CY570,RMDF!DF570,RMDF!DM570,RMDF!DT570,RMDF!EA570), RMDF!EH570=ROUND(RMDF!EH570,4))</f>
        <v>1</v>
      </c>
      <c r="EF570" s="317">
        <f>RMDF!EF570</f>
        <v>0</v>
      </c>
      <c r="EG570" s="318" t="str">
        <f>IF(EF570=0,"",_xlfn.XLOOKUP(EF570,StatePicklist!$1:$1,StatePicklist!$3:$3,"NA",0))</f>
        <v/>
      </c>
      <c r="EH570" s="297" t="str">
        <f ca="1">IF(RMDF!EG570="", "", IF(ISNUMBER(MATCH(RMDF!EG570, INDIRECT(EG570), 0)), "OK", "Invalid"))</f>
        <v/>
      </c>
      <c r="EI570" s="281"/>
      <c r="EJ570" s="281"/>
      <c r="EK570" s="281"/>
      <c r="EL570" s="281" t="b">
        <f>AND(RMDF!EO570&gt;=0, RMDF!EO570&lt;=1-SUM(RMDF!Z570,RMDF!AG570,RMDF!AN570,RMDF!AU570,RMDF!BB570,RMDF!BI570,RMDF!BP570,RMDF!BW570,RMDF!CD570,RMDF!CK570,RMDF!CR570,RMDF!CY570,RMDF!DF570,RMDF!DM570,RMDF!DT570,RMDF!EA570,RMDF!EH570), RMDF!EO570=ROUND(RMDF!EO570,4))</f>
        <v>1</v>
      </c>
      <c r="EM570" s="317">
        <f>RMDF!EM570</f>
        <v>0</v>
      </c>
      <c r="EN570" s="318" t="str">
        <f>IF(EM570=0,"",_xlfn.XLOOKUP(EM570,StatePicklist!$1:$1,StatePicklist!$3:$3,"NA",0))</f>
        <v/>
      </c>
      <c r="EO570" s="297" t="str">
        <f ca="1">IF(RMDF!EN570="", "", IF(ISNUMBER(MATCH(RMDF!EN570, INDIRECT(EN570), 0)), "OK", "Invalid"))</f>
        <v/>
      </c>
      <c r="EP570" s="281"/>
      <c r="EQ570" s="281"/>
      <c r="ER570" s="281"/>
      <c r="ES570" s="281" t="b">
        <f>AND(RMDF!EV570&gt;=0, RMDF!EV570&lt;=1-SUM(RMDF!Z570,RMDF!AG570,RMDF!AN570,RMDF!AU570,RMDF!BB570,RMDF!BI570,RMDF!BP570,RMDF!BW570,RMDF!CD570,RMDF!CK570,RMDF!CR570,RMDF!CY570,RMDF!DF570,RMDF!DM570,RMDF!DT570,RMDF!EA570,RMDF!EH570,RMDF!EO570), RMDF!EV570=ROUND(RMDF!EV570,4))</f>
        <v>1</v>
      </c>
      <c r="ET570" s="317">
        <f>RMDF!ET570</f>
        <v>0</v>
      </c>
      <c r="EU570" s="318" t="str">
        <f>IF(ET570=0,"",_xlfn.XLOOKUP(ET570,StatePicklist!$1:$1,StatePicklist!$3:$3,"NA",0))</f>
        <v/>
      </c>
      <c r="EV570" s="297" t="str">
        <f ca="1">IF(RMDF!EU570="", "", IF(ISNUMBER(MATCH(RMDF!EU570, INDIRECT(EU570), 0)), "OK", "Invalid"))</f>
        <v/>
      </c>
      <c r="EW570" s="281"/>
      <c r="EX570" s="281"/>
      <c r="EY570" s="281"/>
      <c r="EZ570" s="281" t="b">
        <f>AND(RMDF!FC570&gt;=0, RMDF!FC570&lt;=1-SUM(RMDF!Z570,RMDF!AG570,RMDF!AN570,RMDF!AU570,RMDF!BB570,RMDF!BI570,RMDF!BP570,RMDF!BW570,RMDF!CD570,RMDF!CK570,RMDF!CR570,RMDF!CY570,RMDF!DF570,RMDF!DM570,RMDF!DT570,RMDF!EA570,RMDF!EH570,RMDF!EO570,RMDF!EV570), RMDF!FC570=ROUND(RMDF!FC570,4))</f>
        <v>1</v>
      </c>
      <c r="FA570" s="317">
        <f>RMDF!FA570</f>
        <v>0</v>
      </c>
      <c r="FB570" s="318" t="str">
        <f>IF(FA570=0,"",_xlfn.XLOOKUP(FA570,StatePicklist!$1:$1,StatePicklist!$3:$3,"NA",0))</f>
        <v/>
      </c>
      <c r="FC570" s="297" t="str">
        <f ca="1">IF(RMDF!FB570="", "", IF(ISNUMBER(MATCH(RMDF!FB570, INDIRECT(FB570), 0)), "OK", "Invalid"))</f>
        <v/>
      </c>
    </row>
    <row r="571" spans="1:159" s="205" customFormat="1" ht="39.9" customHeight="1" x14ac:dyDescent="0.25">
      <c r="A571" s="206"/>
      <c r="B571" s="196"/>
      <c r="C571" s="197"/>
      <c r="D571" s="198"/>
      <c r="E571" s="199"/>
      <c r="F571" s="200"/>
      <c r="G571" s="201"/>
      <c r="H571" s="292"/>
      <c r="I571" s="305">
        <f>RMDF!I571</f>
        <v>0</v>
      </c>
      <c r="J571" s="305" t="str">
        <f>IF(I571=ProductCode!$B$30,"PDReclPost",IF(OR(I571=ProductCode!$C$30,I571=ProductCode!$E$30,I571=ProductCode!$G$30),"PDPreCon",IF(OR(I571=ProductCode!$D$30,I571=ProductCode!$F$30),"PDNotReclPost","")))</f>
        <v/>
      </c>
      <c r="K571" s="305" t="str">
        <f t="shared" si="33"/>
        <v/>
      </c>
      <c r="L571" s="289"/>
      <c r="M571" s="305" t="str">
        <f t="shared" si="33"/>
        <v/>
      </c>
      <c r="N571" s="289" t="b">
        <f>AND(RMDF!N571&gt;=0, RMDF!N571&lt;=1-RMDF!L571, RMDF!N571=ROUND(RMDF!N571,4))</f>
        <v>1</v>
      </c>
      <c r="O571" s="286" t="str">
        <f>IF(P571="","",IF(I571="","",IF(LEFT(I571,13)="Reclaimed pos",RawMaterialCode!$E$569,RawMaterialCode!$E$568)))</f>
        <v>Reclaimed pre-consumer mixed fibers (RM0578)</v>
      </c>
      <c r="P571" s="295">
        <f t="shared" si="34"/>
        <v>1</v>
      </c>
      <c r="Q571" s="202"/>
      <c r="R571" s="203"/>
      <c r="S571" s="204" t="str">
        <f t="shared" si="35"/>
        <v/>
      </c>
      <c r="T571" s="281"/>
      <c r="U571" s="281"/>
      <c r="V571" s="281"/>
      <c r="W571" s="281"/>
      <c r="X571" s="317">
        <f>RMDF!X571</f>
        <v>0</v>
      </c>
      <c r="Y571" s="318" t="str">
        <f>IF(X571=0,"",_xlfn.XLOOKUP(X571,StatePicklist!$1:$1,StatePicklist!$3:$3,"NA",0))</f>
        <v/>
      </c>
      <c r="Z571" s="297" t="str">
        <f ca="1">IF(RMDF!Y571="", "", IF(ISNUMBER(MATCH(RMDF!Y571, INDIRECT(Y571), 0)), "OK", "Invalid"))</f>
        <v/>
      </c>
      <c r="AA571" s="281"/>
      <c r="AB571" s="281"/>
      <c r="AC571" s="281"/>
      <c r="AD571" s="281" t="b">
        <f>AND(RMDF!AG571&gt;=0, RMDF!AG571&lt;=1-RMDF!Z571, RMDF!AG571=ROUND(RMDF!AG571,4))</f>
        <v>1</v>
      </c>
      <c r="AE571" s="317">
        <f>RMDF!AE571</f>
        <v>0</v>
      </c>
      <c r="AF571" s="318" t="str">
        <f>IF(AE571=0,"",_xlfn.XLOOKUP(AE571,StatePicklist!$1:$1,StatePicklist!$3:$3,"NA",0))</f>
        <v/>
      </c>
      <c r="AG571" s="297" t="str">
        <f ca="1">IF(RMDF!AF571="", "", IF(ISNUMBER(MATCH(RMDF!AF571, INDIRECT(AF571), 0)), "OK", "Invalid"))</f>
        <v/>
      </c>
      <c r="AH571" s="281"/>
      <c r="AI571" s="281"/>
      <c r="AJ571" s="281"/>
      <c r="AK571" s="281" t="b">
        <f>AND(RMDF!AN571&gt;=0, RMDF!AN571&lt;=1-SUM(RMDF!Z571,RMDF!AG571), RMDF!AN571=ROUND(RMDF!AN571,4))</f>
        <v>1</v>
      </c>
      <c r="AL571" s="317">
        <f>RMDF!AL571</f>
        <v>0</v>
      </c>
      <c r="AM571" s="318" t="str">
        <f>IF(AL571=0,"",_xlfn.XLOOKUP(AL571,StatePicklist!$1:$1,StatePicklist!$3:$3,"NA",0))</f>
        <v/>
      </c>
      <c r="AN571" s="297" t="str">
        <f ca="1">IF(RMDF!AM571="", "", IF(ISNUMBER(MATCH(RMDF!AM571, INDIRECT(AM571), 0)), "OK", "Invalid"))</f>
        <v/>
      </c>
      <c r="AO571" s="281"/>
      <c r="AP571" s="281"/>
      <c r="AQ571" s="281"/>
      <c r="AR571" s="281" t="b">
        <f>AND(RMDF!AU571&gt;=0, RMDF!AU571&lt;=1-SUM(RMDF!Z571,RMDF!AG571,RMDF!AN571), RMDF!AU571=ROUND(RMDF!AU571,4))</f>
        <v>1</v>
      </c>
      <c r="AS571" s="317">
        <f>RMDF!AS571</f>
        <v>0</v>
      </c>
      <c r="AT571" s="318" t="str">
        <f>IF(AS571=0,"",_xlfn.XLOOKUP(AS571,StatePicklist!$1:$1,StatePicklist!$3:$3,"NA",0))</f>
        <v/>
      </c>
      <c r="AU571" s="297" t="str">
        <f ca="1">IF(RMDF!AT571="", "", IF(ISNUMBER(MATCH(RMDF!AT571, INDIRECT(AT571), 0)), "OK", "Invalid"))</f>
        <v/>
      </c>
      <c r="AV571" s="281"/>
      <c r="AW571" s="281"/>
      <c r="AX571" s="281"/>
      <c r="AY571" s="281" t="b">
        <f>AND(RMDF!BB571&gt;=0, RMDF!BB571&lt;=1-SUM(RMDF!Z571,RMDF!AG571,RMDF!AN571,RMDF!AU571), RMDF!BB571=ROUND(RMDF!BB571,4))</f>
        <v>1</v>
      </c>
      <c r="AZ571" s="317">
        <f>RMDF!AZ571</f>
        <v>0</v>
      </c>
      <c r="BA571" s="318" t="str">
        <f>IF(AZ571=0,"",_xlfn.XLOOKUP(AZ571,StatePicklist!$1:$1,StatePicklist!$3:$3,"NA",0))</f>
        <v/>
      </c>
      <c r="BB571" s="297" t="str">
        <f ca="1">IF(RMDF!BA571="", "", IF(ISNUMBER(MATCH(RMDF!BA571, INDIRECT(BA571), 0)), "OK", "Invalid"))</f>
        <v/>
      </c>
      <c r="BC571" s="281"/>
      <c r="BD571" s="281"/>
      <c r="BE571" s="281"/>
      <c r="BF571" s="281" t="b">
        <f>AND(RMDF!BI571&gt;=0, RMDF!BI571&lt;=1-SUM(RMDF!Z571,RMDF!AG571,RMDF!AN571,RMDF!AU571,RMDF!BB571), RMDF!BI571=ROUND(RMDF!BI571,4))</f>
        <v>1</v>
      </c>
      <c r="BG571" s="317">
        <f>RMDF!BG571</f>
        <v>0</v>
      </c>
      <c r="BH571" s="318" t="str">
        <f>IF(BG571=0,"",_xlfn.XLOOKUP(BG571,StatePicklist!$1:$1,StatePicklist!$3:$3,"NA",0))</f>
        <v/>
      </c>
      <c r="BI571" s="297" t="str">
        <f ca="1">IF(RMDF!BH571="", "", IF(ISNUMBER(MATCH(RMDF!BH571, INDIRECT(BH571), 0)), "OK", "Invalid"))</f>
        <v/>
      </c>
      <c r="BJ571" s="281"/>
      <c r="BK571" s="281"/>
      <c r="BL571" s="281"/>
      <c r="BM571" s="281" t="b">
        <f>AND(RMDF!BP571&gt;=0, RMDF!BP571&lt;=1-SUM(RMDF!Z571,RMDF!AG571,RMDF!AN571,RMDF!AU571,RMDF!BB571,RMDF!BI571), RMDF!BP571=ROUND(RMDF!BP571,4))</f>
        <v>1</v>
      </c>
      <c r="BN571" s="317">
        <f>RMDF!BN571</f>
        <v>0</v>
      </c>
      <c r="BO571" s="318" t="str">
        <f>IF(BN571=0,"",_xlfn.XLOOKUP(BN571,StatePicklist!$1:$1,StatePicklist!$3:$3,"NA",0))</f>
        <v/>
      </c>
      <c r="BP571" s="297" t="str">
        <f ca="1">IF(RMDF!BO571="", "", IF(ISNUMBER(MATCH(RMDF!BO571, INDIRECT(BO571), 0)), "OK", "Invalid"))</f>
        <v/>
      </c>
      <c r="BQ571" s="281"/>
      <c r="BR571" s="281"/>
      <c r="BS571" s="281"/>
      <c r="BT571" s="281" t="b">
        <f>AND(RMDF!BW571&gt;=0, RMDF!BW571&lt;=1-SUM(RMDF!Z571,RMDF!AG571,RMDF!AN571,RMDF!AU571,RMDF!BB571,RMDF!BI571,RMDF!BP571), RMDF!BW571=ROUND(RMDF!BW571,4))</f>
        <v>1</v>
      </c>
      <c r="BU571" s="317">
        <f>RMDF!BU571</f>
        <v>0</v>
      </c>
      <c r="BV571" s="318" t="str">
        <f>IF(BU571=0,"",_xlfn.XLOOKUP(BU571,StatePicklist!$1:$1,StatePicklist!$3:$3,"NA",0))</f>
        <v/>
      </c>
      <c r="BW571" s="297" t="str">
        <f ca="1">IF(RMDF!BV571="", "", IF(ISNUMBER(MATCH(RMDF!BV571, INDIRECT(BV571), 0)), "OK", "Invalid"))</f>
        <v/>
      </c>
      <c r="BX571" s="281"/>
      <c r="BY571" s="281"/>
      <c r="BZ571" s="281"/>
      <c r="CA571" s="281" t="b">
        <f>AND(RMDF!CD571&gt;=0, RMDF!CD571&lt;=1-SUM(RMDF!Z571,RMDF!AG571,RMDF!AN571,RMDF!AU571,RMDF!BB571,RMDF!BI571,RMDF!BP571,RMDF!BW571), RMDF!CD571=ROUND(RMDF!CD571,4))</f>
        <v>1</v>
      </c>
      <c r="CB571" s="317">
        <f>RMDF!CB571</f>
        <v>0</v>
      </c>
      <c r="CC571" s="318" t="str">
        <f>IF(CB571=0,"",_xlfn.XLOOKUP(CB571,StatePicklist!$1:$1,StatePicklist!$3:$3,"NA",0))</f>
        <v/>
      </c>
      <c r="CD571" s="297" t="str">
        <f ca="1">IF(RMDF!CC571="", "", IF(ISNUMBER(MATCH(RMDF!CC571, INDIRECT(CC571), 0)), "OK", "Invalid"))</f>
        <v/>
      </c>
      <c r="CE571" s="281"/>
      <c r="CF571" s="281"/>
      <c r="CG571" s="281"/>
      <c r="CH571" s="281" t="b">
        <f>AND(RMDF!CK571&gt;=0, RMDF!CK571&lt;=1-SUM(RMDF!Z571,RMDF!AG571,RMDF!AN571,RMDF!AU571,RMDF!BB571,RMDF!BI571,RMDF!BP571,RMDF!BW571,RMDF!CD571), RMDF!CK571=ROUND(RMDF!CK571,4))</f>
        <v>1</v>
      </c>
      <c r="CI571" s="317">
        <f>RMDF!CI571</f>
        <v>0</v>
      </c>
      <c r="CJ571" s="318" t="str">
        <f>IF(CI571=0,"",_xlfn.XLOOKUP(CI571,StatePicklist!$1:$1,StatePicklist!$3:$3,"NA",0))</f>
        <v/>
      </c>
      <c r="CK571" s="297" t="str">
        <f ca="1">IF(RMDF!CJ571="", "", IF(ISNUMBER(MATCH(RMDF!CJ571, INDIRECT(CJ571), 0)), "OK", "Invalid"))</f>
        <v/>
      </c>
      <c r="CL571" s="281"/>
      <c r="CM571" s="281"/>
      <c r="CN571" s="281"/>
      <c r="CO571" s="281" t="b">
        <f>AND(RMDF!CR571&gt;=0, RMDF!CR571&lt;=1-SUM(RMDF!Z571,RMDF!AG571,RMDF!AN571,RMDF!AU571,RMDF!BB571,RMDF!BI571,RMDF!BP571,RMDF!BW571,RMDF!CD571,RMDF!CK571), RMDF!CR571=ROUND(RMDF!CR571,4))</f>
        <v>1</v>
      </c>
      <c r="CP571" s="317">
        <f>RMDF!CP571</f>
        <v>0</v>
      </c>
      <c r="CQ571" s="318" t="str">
        <f>IF(CP571=0,"",_xlfn.XLOOKUP(CP571,StatePicklist!$1:$1,StatePicklist!$3:$3,"NA",0))</f>
        <v/>
      </c>
      <c r="CR571" s="297" t="str">
        <f ca="1">IF(RMDF!CQ571="", "", IF(ISNUMBER(MATCH(RMDF!CQ571, INDIRECT(CQ571), 0)), "OK", "Invalid"))</f>
        <v/>
      </c>
      <c r="CS571" s="281"/>
      <c r="CT571" s="281"/>
      <c r="CU571" s="281"/>
      <c r="CV571" s="281" t="b">
        <f>AND(RMDF!CY571&gt;=0, RMDF!CY571&lt;=1-SUM(RMDF!Z571,RMDF!AG571,RMDF!AN571,RMDF!AU571,RMDF!BB571,RMDF!BI571,RMDF!BP571,RMDF!BW571,RMDF!CD571,RMDF!CK571,RMDF!CR571), RMDF!CY571=ROUND(RMDF!CY571,4))</f>
        <v>1</v>
      </c>
      <c r="CW571" s="317">
        <f>RMDF!CW571</f>
        <v>0</v>
      </c>
      <c r="CX571" s="318" t="str">
        <f>IF(CW571=0,"",_xlfn.XLOOKUP(CW571,StatePicklist!$1:$1,StatePicklist!$3:$3,"NA",0))</f>
        <v/>
      </c>
      <c r="CY571" s="297" t="str">
        <f ca="1">IF(RMDF!CX571="", "", IF(ISNUMBER(MATCH(RMDF!CX571, INDIRECT(CX571), 0)), "OK", "Invalid"))</f>
        <v/>
      </c>
      <c r="CZ571" s="281"/>
      <c r="DA571" s="281"/>
      <c r="DB571" s="281"/>
      <c r="DC571" s="281" t="b">
        <f>AND(RMDF!DF571&gt;=0, RMDF!DF571&lt;=1-SUM(RMDF!Z571,RMDF!AG571,RMDF!AN571,RMDF!AU571,RMDF!BB571,RMDF!BI571,RMDF!BP571,RMDF!BW571,RMDF!CD571,RMDF!CK571,RMDF!CR571,RMDF!CY571), RMDF!DF571=ROUND(RMDF!DF571,4))</f>
        <v>1</v>
      </c>
      <c r="DD571" s="317">
        <f>RMDF!DD571</f>
        <v>0</v>
      </c>
      <c r="DE571" s="318" t="str">
        <f>IF(DD571=0,"",_xlfn.XLOOKUP(DD571,StatePicklist!$1:$1,StatePicklist!$3:$3,"NA",0))</f>
        <v/>
      </c>
      <c r="DF571" s="297" t="str">
        <f ca="1">IF(RMDF!DE571="", "", IF(ISNUMBER(MATCH(RMDF!DE571, INDIRECT(DE571), 0)), "OK", "Invalid"))</f>
        <v/>
      </c>
      <c r="DG571" s="281"/>
      <c r="DH571" s="281"/>
      <c r="DI571" s="281"/>
      <c r="DJ571" s="281" t="b">
        <f>AND(RMDF!DM571&gt;=0, RMDF!DM571&lt;=1-SUM(RMDF!Z571,RMDF!AG571,RMDF!AN571,RMDF!AU571,RMDF!BB571,RMDF!BI571,RMDF!BP571,RMDF!BW571,RMDF!CD571,RMDF!CK571,RMDF!CR571,RMDF!CY571,RMDF!DF571), RMDF!DM571=ROUND(RMDF!DM571,4))</f>
        <v>1</v>
      </c>
      <c r="DK571" s="317">
        <f>RMDF!DK571</f>
        <v>0</v>
      </c>
      <c r="DL571" s="318" t="str">
        <f>IF(DK571=0,"",_xlfn.XLOOKUP(DK571,StatePicklist!$1:$1,StatePicklist!$3:$3,"NA",0))</f>
        <v/>
      </c>
      <c r="DM571" s="297" t="str">
        <f ca="1">IF(RMDF!DL571="", "", IF(ISNUMBER(MATCH(RMDF!DL571, INDIRECT(DL571), 0)), "OK", "Invalid"))</f>
        <v/>
      </c>
      <c r="DN571" s="281"/>
      <c r="DO571" s="281"/>
      <c r="DP571" s="281"/>
      <c r="DQ571" s="281" t="b">
        <f>AND(RMDF!DT571&gt;=0, RMDF!DT571&lt;=1-SUM(RMDF!Z571,RMDF!AG571,RMDF!AN571,RMDF!AU571,RMDF!BB571,RMDF!BI571,RMDF!BP571,RMDF!BW571,RMDF!CD571,RMDF!CK571,RMDF!CR571,RMDF!CY571,RMDF!DF571,RMDF!DM571), RMDF!DT571=ROUND(RMDF!DT571,4))</f>
        <v>1</v>
      </c>
      <c r="DR571" s="317">
        <f>RMDF!DR571</f>
        <v>0</v>
      </c>
      <c r="DS571" s="318" t="str">
        <f>IF(DR571=0,"",_xlfn.XLOOKUP(DR571,StatePicklist!$1:$1,StatePicklist!$3:$3,"NA",0))</f>
        <v/>
      </c>
      <c r="DT571" s="297" t="str">
        <f ca="1">IF(RMDF!DS571="", "", IF(ISNUMBER(MATCH(RMDF!DS571, INDIRECT(DS571), 0)), "OK", "Invalid"))</f>
        <v/>
      </c>
      <c r="DU571" s="281"/>
      <c r="DV571" s="281"/>
      <c r="DW571" s="281"/>
      <c r="DX571" s="281" t="b">
        <f>AND(RMDF!EA571&gt;=0, RMDF!EA571&lt;=1-SUM(RMDF!Z571,RMDF!AG571,RMDF!AN571,RMDF!AU571,RMDF!BB571,RMDF!BI571,RMDF!BP571,RMDF!BW571,RMDF!CD571,RMDF!CK571,RMDF!CR571,RMDF!CY571,RMDF!DF571,RMDF!DM571,RMDF!DT571), RMDF!EA571=ROUND(RMDF!EA571,4))</f>
        <v>1</v>
      </c>
      <c r="DY571" s="317">
        <f>RMDF!DY571</f>
        <v>0</v>
      </c>
      <c r="DZ571" s="318" t="str">
        <f>IF(DY571=0,"",_xlfn.XLOOKUP(DY571,StatePicklist!$1:$1,StatePicklist!$3:$3,"NA",0))</f>
        <v/>
      </c>
      <c r="EA571" s="297" t="str">
        <f ca="1">IF(RMDF!DZ571="", "", IF(ISNUMBER(MATCH(RMDF!DZ571, INDIRECT(DZ571), 0)), "OK", "Invalid"))</f>
        <v/>
      </c>
      <c r="EB571" s="281"/>
      <c r="EC571" s="281"/>
      <c r="ED571" s="281"/>
      <c r="EE571" s="281" t="b">
        <f>AND(RMDF!EH571&gt;=0, RMDF!EH571&lt;=1-SUM(RMDF!Z571,RMDF!AG571,RMDF!AN571,RMDF!AU571,RMDF!BB571,RMDF!BI571,RMDF!BP571,RMDF!BW571,RMDF!CD571,RMDF!CK571,RMDF!CR571,RMDF!CY571,RMDF!DF571,RMDF!DM571,RMDF!DT571,RMDF!EA571), RMDF!EH571=ROUND(RMDF!EH571,4))</f>
        <v>1</v>
      </c>
      <c r="EF571" s="317">
        <f>RMDF!EF571</f>
        <v>0</v>
      </c>
      <c r="EG571" s="318" t="str">
        <f>IF(EF571=0,"",_xlfn.XLOOKUP(EF571,StatePicklist!$1:$1,StatePicklist!$3:$3,"NA",0))</f>
        <v/>
      </c>
      <c r="EH571" s="297" t="str">
        <f ca="1">IF(RMDF!EG571="", "", IF(ISNUMBER(MATCH(RMDF!EG571, INDIRECT(EG571), 0)), "OK", "Invalid"))</f>
        <v/>
      </c>
      <c r="EI571" s="281"/>
      <c r="EJ571" s="281"/>
      <c r="EK571" s="281"/>
      <c r="EL571" s="281" t="b">
        <f>AND(RMDF!EO571&gt;=0, RMDF!EO571&lt;=1-SUM(RMDF!Z571,RMDF!AG571,RMDF!AN571,RMDF!AU571,RMDF!BB571,RMDF!BI571,RMDF!BP571,RMDF!BW571,RMDF!CD571,RMDF!CK571,RMDF!CR571,RMDF!CY571,RMDF!DF571,RMDF!DM571,RMDF!DT571,RMDF!EA571,RMDF!EH571), RMDF!EO571=ROUND(RMDF!EO571,4))</f>
        <v>1</v>
      </c>
      <c r="EM571" s="317">
        <f>RMDF!EM571</f>
        <v>0</v>
      </c>
      <c r="EN571" s="318" t="str">
        <f>IF(EM571=0,"",_xlfn.XLOOKUP(EM571,StatePicklist!$1:$1,StatePicklist!$3:$3,"NA",0))</f>
        <v/>
      </c>
      <c r="EO571" s="297" t="str">
        <f ca="1">IF(RMDF!EN571="", "", IF(ISNUMBER(MATCH(RMDF!EN571, INDIRECT(EN571), 0)), "OK", "Invalid"))</f>
        <v/>
      </c>
      <c r="EP571" s="281"/>
      <c r="EQ571" s="281"/>
      <c r="ER571" s="281"/>
      <c r="ES571" s="281" t="b">
        <f>AND(RMDF!EV571&gt;=0, RMDF!EV571&lt;=1-SUM(RMDF!Z571,RMDF!AG571,RMDF!AN571,RMDF!AU571,RMDF!BB571,RMDF!BI571,RMDF!BP571,RMDF!BW571,RMDF!CD571,RMDF!CK571,RMDF!CR571,RMDF!CY571,RMDF!DF571,RMDF!DM571,RMDF!DT571,RMDF!EA571,RMDF!EH571,RMDF!EO571), RMDF!EV571=ROUND(RMDF!EV571,4))</f>
        <v>1</v>
      </c>
      <c r="ET571" s="317">
        <f>RMDF!ET571</f>
        <v>0</v>
      </c>
      <c r="EU571" s="318" t="str">
        <f>IF(ET571=0,"",_xlfn.XLOOKUP(ET571,StatePicklist!$1:$1,StatePicklist!$3:$3,"NA",0))</f>
        <v/>
      </c>
      <c r="EV571" s="297" t="str">
        <f ca="1">IF(RMDF!EU571="", "", IF(ISNUMBER(MATCH(RMDF!EU571, INDIRECT(EU571), 0)), "OK", "Invalid"))</f>
        <v/>
      </c>
      <c r="EW571" s="281"/>
      <c r="EX571" s="281"/>
      <c r="EY571" s="281"/>
      <c r="EZ571" s="281" t="b">
        <f>AND(RMDF!FC571&gt;=0, RMDF!FC571&lt;=1-SUM(RMDF!Z571,RMDF!AG571,RMDF!AN571,RMDF!AU571,RMDF!BB571,RMDF!BI571,RMDF!BP571,RMDF!BW571,RMDF!CD571,RMDF!CK571,RMDF!CR571,RMDF!CY571,RMDF!DF571,RMDF!DM571,RMDF!DT571,RMDF!EA571,RMDF!EH571,RMDF!EO571,RMDF!EV571), RMDF!FC571=ROUND(RMDF!FC571,4))</f>
        <v>1</v>
      </c>
      <c r="FA571" s="317">
        <f>RMDF!FA571</f>
        <v>0</v>
      </c>
      <c r="FB571" s="318" t="str">
        <f>IF(FA571=0,"",_xlfn.XLOOKUP(FA571,StatePicklist!$1:$1,StatePicklist!$3:$3,"NA",0))</f>
        <v/>
      </c>
      <c r="FC571" s="297" t="str">
        <f ca="1">IF(RMDF!FB571="", "", IF(ISNUMBER(MATCH(RMDF!FB571, INDIRECT(FB571), 0)), "OK", "Invalid"))</f>
        <v/>
      </c>
    </row>
    <row r="572" spans="1:159" s="205" customFormat="1" ht="39.9" customHeight="1" x14ac:dyDescent="0.25">
      <c r="A572" s="206"/>
      <c r="B572" s="196"/>
      <c r="C572" s="197"/>
      <c r="D572" s="198"/>
      <c r="E572" s="199"/>
      <c r="F572" s="200"/>
      <c r="G572" s="201"/>
      <c r="H572" s="292"/>
      <c r="I572" s="305">
        <f>RMDF!I572</f>
        <v>0</v>
      </c>
      <c r="J572" s="305" t="str">
        <f>IF(I572=ProductCode!$B$30,"PDReclPost",IF(OR(I572=ProductCode!$C$30,I572=ProductCode!$E$30,I572=ProductCode!$G$30),"PDPreCon",IF(OR(I572=ProductCode!$D$30,I572=ProductCode!$F$30),"PDNotReclPost","")))</f>
        <v/>
      </c>
      <c r="K572" s="305" t="str">
        <f t="shared" si="33"/>
        <v/>
      </c>
      <c r="L572" s="289"/>
      <c r="M572" s="305" t="str">
        <f t="shared" si="33"/>
        <v/>
      </c>
      <c r="N572" s="289" t="b">
        <f>AND(RMDF!N572&gt;=0, RMDF!N572&lt;=1-RMDF!L572, RMDF!N572=ROUND(RMDF!N572,4))</f>
        <v>1</v>
      </c>
      <c r="O572" s="286" t="str">
        <f>IF(P572="","",IF(I572="","",IF(LEFT(I572,13)="Reclaimed pos",RawMaterialCode!$E$569,RawMaterialCode!$E$568)))</f>
        <v>Reclaimed pre-consumer mixed fibers (RM0578)</v>
      </c>
      <c r="P572" s="295">
        <f t="shared" si="34"/>
        <v>1</v>
      </c>
      <c r="Q572" s="202"/>
      <c r="R572" s="203"/>
      <c r="S572" s="204" t="str">
        <f t="shared" si="35"/>
        <v/>
      </c>
      <c r="T572" s="281"/>
      <c r="U572" s="281"/>
      <c r="V572" s="281"/>
      <c r="W572" s="281"/>
      <c r="X572" s="317">
        <f>RMDF!X572</f>
        <v>0</v>
      </c>
      <c r="Y572" s="318" t="str">
        <f>IF(X572=0,"",_xlfn.XLOOKUP(X572,StatePicklist!$1:$1,StatePicklist!$3:$3,"NA",0))</f>
        <v/>
      </c>
      <c r="Z572" s="297" t="str">
        <f ca="1">IF(RMDF!Y572="", "", IF(ISNUMBER(MATCH(RMDF!Y572, INDIRECT(Y572), 0)), "OK", "Invalid"))</f>
        <v/>
      </c>
      <c r="AA572" s="281"/>
      <c r="AB572" s="281"/>
      <c r="AC572" s="281"/>
      <c r="AD572" s="281" t="b">
        <f>AND(RMDF!AG572&gt;=0, RMDF!AG572&lt;=1-RMDF!Z572, RMDF!AG572=ROUND(RMDF!AG572,4))</f>
        <v>1</v>
      </c>
      <c r="AE572" s="317">
        <f>RMDF!AE572</f>
        <v>0</v>
      </c>
      <c r="AF572" s="318" t="str">
        <f>IF(AE572=0,"",_xlfn.XLOOKUP(AE572,StatePicklist!$1:$1,StatePicklist!$3:$3,"NA",0))</f>
        <v/>
      </c>
      <c r="AG572" s="297" t="str">
        <f ca="1">IF(RMDF!AF572="", "", IF(ISNUMBER(MATCH(RMDF!AF572, INDIRECT(AF572), 0)), "OK", "Invalid"))</f>
        <v/>
      </c>
      <c r="AH572" s="281"/>
      <c r="AI572" s="281"/>
      <c r="AJ572" s="281"/>
      <c r="AK572" s="281" t="b">
        <f>AND(RMDF!AN572&gt;=0, RMDF!AN572&lt;=1-SUM(RMDF!Z572,RMDF!AG572), RMDF!AN572=ROUND(RMDF!AN572,4))</f>
        <v>1</v>
      </c>
      <c r="AL572" s="317">
        <f>RMDF!AL572</f>
        <v>0</v>
      </c>
      <c r="AM572" s="318" t="str">
        <f>IF(AL572=0,"",_xlfn.XLOOKUP(AL572,StatePicklist!$1:$1,StatePicklist!$3:$3,"NA",0))</f>
        <v/>
      </c>
      <c r="AN572" s="297" t="str">
        <f ca="1">IF(RMDF!AM572="", "", IF(ISNUMBER(MATCH(RMDF!AM572, INDIRECT(AM572), 0)), "OK", "Invalid"))</f>
        <v/>
      </c>
      <c r="AO572" s="281"/>
      <c r="AP572" s="281"/>
      <c r="AQ572" s="281"/>
      <c r="AR572" s="281" t="b">
        <f>AND(RMDF!AU572&gt;=0, RMDF!AU572&lt;=1-SUM(RMDF!Z572,RMDF!AG572,RMDF!AN572), RMDF!AU572=ROUND(RMDF!AU572,4))</f>
        <v>1</v>
      </c>
      <c r="AS572" s="317">
        <f>RMDF!AS572</f>
        <v>0</v>
      </c>
      <c r="AT572" s="318" t="str">
        <f>IF(AS572=0,"",_xlfn.XLOOKUP(AS572,StatePicklist!$1:$1,StatePicklist!$3:$3,"NA",0))</f>
        <v/>
      </c>
      <c r="AU572" s="297" t="str">
        <f ca="1">IF(RMDF!AT572="", "", IF(ISNUMBER(MATCH(RMDF!AT572, INDIRECT(AT572), 0)), "OK", "Invalid"))</f>
        <v/>
      </c>
      <c r="AV572" s="281"/>
      <c r="AW572" s="281"/>
      <c r="AX572" s="281"/>
      <c r="AY572" s="281" t="b">
        <f>AND(RMDF!BB572&gt;=0, RMDF!BB572&lt;=1-SUM(RMDF!Z572,RMDF!AG572,RMDF!AN572,RMDF!AU572), RMDF!BB572=ROUND(RMDF!BB572,4))</f>
        <v>1</v>
      </c>
      <c r="AZ572" s="317">
        <f>RMDF!AZ572</f>
        <v>0</v>
      </c>
      <c r="BA572" s="318" t="str">
        <f>IF(AZ572=0,"",_xlfn.XLOOKUP(AZ572,StatePicklist!$1:$1,StatePicklist!$3:$3,"NA",0))</f>
        <v/>
      </c>
      <c r="BB572" s="297" t="str">
        <f ca="1">IF(RMDF!BA572="", "", IF(ISNUMBER(MATCH(RMDF!BA572, INDIRECT(BA572), 0)), "OK", "Invalid"))</f>
        <v/>
      </c>
      <c r="BC572" s="281"/>
      <c r="BD572" s="281"/>
      <c r="BE572" s="281"/>
      <c r="BF572" s="281" t="b">
        <f>AND(RMDF!BI572&gt;=0, RMDF!BI572&lt;=1-SUM(RMDF!Z572,RMDF!AG572,RMDF!AN572,RMDF!AU572,RMDF!BB572), RMDF!BI572=ROUND(RMDF!BI572,4))</f>
        <v>1</v>
      </c>
      <c r="BG572" s="317">
        <f>RMDF!BG572</f>
        <v>0</v>
      </c>
      <c r="BH572" s="318" t="str">
        <f>IF(BG572=0,"",_xlfn.XLOOKUP(BG572,StatePicklist!$1:$1,StatePicklist!$3:$3,"NA",0))</f>
        <v/>
      </c>
      <c r="BI572" s="297" t="str">
        <f ca="1">IF(RMDF!BH572="", "", IF(ISNUMBER(MATCH(RMDF!BH572, INDIRECT(BH572), 0)), "OK", "Invalid"))</f>
        <v/>
      </c>
      <c r="BJ572" s="281"/>
      <c r="BK572" s="281"/>
      <c r="BL572" s="281"/>
      <c r="BM572" s="281" t="b">
        <f>AND(RMDF!BP572&gt;=0, RMDF!BP572&lt;=1-SUM(RMDF!Z572,RMDF!AG572,RMDF!AN572,RMDF!AU572,RMDF!BB572,RMDF!BI572), RMDF!BP572=ROUND(RMDF!BP572,4))</f>
        <v>1</v>
      </c>
      <c r="BN572" s="317">
        <f>RMDF!BN572</f>
        <v>0</v>
      </c>
      <c r="BO572" s="318" t="str">
        <f>IF(BN572=0,"",_xlfn.XLOOKUP(BN572,StatePicklist!$1:$1,StatePicklist!$3:$3,"NA",0))</f>
        <v/>
      </c>
      <c r="BP572" s="297" t="str">
        <f ca="1">IF(RMDF!BO572="", "", IF(ISNUMBER(MATCH(RMDF!BO572, INDIRECT(BO572), 0)), "OK", "Invalid"))</f>
        <v/>
      </c>
      <c r="BQ572" s="281"/>
      <c r="BR572" s="281"/>
      <c r="BS572" s="281"/>
      <c r="BT572" s="281" t="b">
        <f>AND(RMDF!BW572&gt;=0, RMDF!BW572&lt;=1-SUM(RMDF!Z572,RMDF!AG572,RMDF!AN572,RMDF!AU572,RMDF!BB572,RMDF!BI572,RMDF!BP572), RMDF!BW572=ROUND(RMDF!BW572,4))</f>
        <v>1</v>
      </c>
      <c r="BU572" s="317">
        <f>RMDF!BU572</f>
        <v>0</v>
      </c>
      <c r="BV572" s="318" t="str">
        <f>IF(BU572=0,"",_xlfn.XLOOKUP(BU572,StatePicklist!$1:$1,StatePicklist!$3:$3,"NA",0))</f>
        <v/>
      </c>
      <c r="BW572" s="297" t="str">
        <f ca="1">IF(RMDF!BV572="", "", IF(ISNUMBER(MATCH(RMDF!BV572, INDIRECT(BV572), 0)), "OK", "Invalid"))</f>
        <v/>
      </c>
      <c r="BX572" s="281"/>
      <c r="BY572" s="281"/>
      <c r="BZ572" s="281"/>
      <c r="CA572" s="281" t="b">
        <f>AND(RMDF!CD572&gt;=0, RMDF!CD572&lt;=1-SUM(RMDF!Z572,RMDF!AG572,RMDF!AN572,RMDF!AU572,RMDF!BB572,RMDF!BI572,RMDF!BP572,RMDF!BW572), RMDF!CD572=ROUND(RMDF!CD572,4))</f>
        <v>1</v>
      </c>
      <c r="CB572" s="317">
        <f>RMDF!CB572</f>
        <v>0</v>
      </c>
      <c r="CC572" s="318" t="str">
        <f>IF(CB572=0,"",_xlfn.XLOOKUP(CB572,StatePicklist!$1:$1,StatePicklist!$3:$3,"NA",0))</f>
        <v/>
      </c>
      <c r="CD572" s="297" t="str">
        <f ca="1">IF(RMDF!CC572="", "", IF(ISNUMBER(MATCH(RMDF!CC572, INDIRECT(CC572), 0)), "OK", "Invalid"))</f>
        <v/>
      </c>
      <c r="CE572" s="281"/>
      <c r="CF572" s="281"/>
      <c r="CG572" s="281"/>
      <c r="CH572" s="281" t="b">
        <f>AND(RMDF!CK572&gt;=0, RMDF!CK572&lt;=1-SUM(RMDF!Z572,RMDF!AG572,RMDF!AN572,RMDF!AU572,RMDF!BB572,RMDF!BI572,RMDF!BP572,RMDF!BW572,RMDF!CD572), RMDF!CK572=ROUND(RMDF!CK572,4))</f>
        <v>1</v>
      </c>
      <c r="CI572" s="317">
        <f>RMDF!CI572</f>
        <v>0</v>
      </c>
      <c r="CJ572" s="318" t="str">
        <f>IF(CI572=0,"",_xlfn.XLOOKUP(CI572,StatePicklist!$1:$1,StatePicklist!$3:$3,"NA",0))</f>
        <v/>
      </c>
      <c r="CK572" s="297" t="str">
        <f ca="1">IF(RMDF!CJ572="", "", IF(ISNUMBER(MATCH(RMDF!CJ572, INDIRECT(CJ572), 0)), "OK", "Invalid"))</f>
        <v/>
      </c>
      <c r="CL572" s="281"/>
      <c r="CM572" s="281"/>
      <c r="CN572" s="281"/>
      <c r="CO572" s="281" t="b">
        <f>AND(RMDF!CR572&gt;=0, RMDF!CR572&lt;=1-SUM(RMDF!Z572,RMDF!AG572,RMDF!AN572,RMDF!AU572,RMDF!BB572,RMDF!BI572,RMDF!BP572,RMDF!BW572,RMDF!CD572,RMDF!CK572), RMDF!CR572=ROUND(RMDF!CR572,4))</f>
        <v>1</v>
      </c>
      <c r="CP572" s="317">
        <f>RMDF!CP572</f>
        <v>0</v>
      </c>
      <c r="CQ572" s="318" t="str">
        <f>IF(CP572=0,"",_xlfn.XLOOKUP(CP572,StatePicklist!$1:$1,StatePicklist!$3:$3,"NA",0))</f>
        <v/>
      </c>
      <c r="CR572" s="297" t="str">
        <f ca="1">IF(RMDF!CQ572="", "", IF(ISNUMBER(MATCH(RMDF!CQ572, INDIRECT(CQ572), 0)), "OK", "Invalid"))</f>
        <v/>
      </c>
      <c r="CS572" s="281"/>
      <c r="CT572" s="281"/>
      <c r="CU572" s="281"/>
      <c r="CV572" s="281" t="b">
        <f>AND(RMDF!CY572&gt;=0, RMDF!CY572&lt;=1-SUM(RMDF!Z572,RMDF!AG572,RMDF!AN572,RMDF!AU572,RMDF!BB572,RMDF!BI572,RMDF!BP572,RMDF!BW572,RMDF!CD572,RMDF!CK572,RMDF!CR572), RMDF!CY572=ROUND(RMDF!CY572,4))</f>
        <v>1</v>
      </c>
      <c r="CW572" s="317">
        <f>RMDF!CW572</f>
        <v>0</v>
      </c>
      <c r="CX572" s="318" t="str">
        <f>IF(CW572=0,"",_xlfn.XLOOKUP(CW572,StatePicklist!$1:$1,StatePicklist!$3:$3,"NA",0))</f>
        <v/>
      </c>
      <c r="CY572" s="297" t="str">
        <f ca="1">IF(RMDF!CX572="", "", IF(ISNUMBER(MATCH(RMDF!CX572, INDIRECT(CX572), 0)), "OK", "Invalid"))</f>
        <v/>
      </c>
      <c r="CZ572" s="281"/>
      <c r="DA572" s="281"/>
      <c r="DB572" s="281"/>
      <c r="DC572" s="281" t="b">
        <f>AND(RMDF!DF572&gt;=0, RMDF!DF572&lt;=1-SUM(RMDF!Z572,RMDF!AG572,RMDF!AN572,RMDF!AU572,RMDF!BB572,RMDF!BI572,RMDF!BP572,RMDF!BW572,RMDF!CD572,RMDF!CK572,RMDF!CR572,RMDF!CY572), RMDF!DF572=ROUND(RMDF!DF572,4))</f>
        <v>1</v>
      </c>
      <c r="DD572" s="317">
        <f>RMDF!DD572</f>
        <v>0</v>
      </c>
      <c r="DE572" s="318" t="str">
        <f>IF(DD572=0,"",_xlfn.XLOOKUP(DD572,StatePicklist!$1:$1,StatePicklist!$3:$3,"NA",0))</f>
        <v/>
      </c>
      <c r="DF572" s="297" t="str">
        <f ca="1">IF(RMDF!DE572="", "", IF(ISNUMBER(MATCH(RMDF!DE572, INDIRECT(DE572), 0)), "OK", "Invalid"))</f>
        <v/>
      </c>
      <c r="DG572" s="281"/>
      <c r="DH572" s="281"/>
      <c r="DI572" s="281"/>
      <c r="DJ572" s="281" t="b">
        <f>AND(RMDF!DM572&gt;=0, RMDF!DM572&lt;=1-SUM(RMDF!Z572,RMDF!AG572,RMDF!AN572,RMDF!AU572,RMDF!BB572,RMDF!BI572,RMDF!BP572,RMDF!BW572,RMDF!CD572,RMDF!CK572,RMDF!CR572,RMDF!CY572,RMDF!DF572), RMDF!DM572=ROUND(RMDF!DM572,4))</f>
        <v>1</v>
      </c>
      <c r="DK572" s="317">
        <f>RMDF!DK572</f>
        <v>0</v>
      </c>
      <c r="DL572" s="318" t="str">
        <f>IF(DK572=0,"",_xlfn.XLOOKUP(DK572,StatePicklist!$1:$1,StatePicklist!$3:$3,"NA",0))</f>
        <v/>
      </c>
      <c r="DM572" s="297" t="str">
        <f ca="1">IF(RMDF!DL572="", "", IF(ISNUMBER(MATCH(RMDF!DL572, INDIRECT(DL572), 0)), "OK", "Invalid"))</f>
        <v/>
      </c>
      <c r="DN572" s="281"/>
      <c r="DO572" s="281"/>
      <c r="DP572" s="281"/>
      <c r="DQ572" s="281" t="b">
        <f>AND(RMDF!DT572&gt;=0, RMDF!DT572&lt;=1-SUM(RMDF!Z572,RMDF!AG572,RMDF!AN572,RMDF!AU572,RMDF!BB572,RMDF!BI572,RMDF!BP572,RMDF!BW572,RMDF!CD572,RMDF!CK572,RMDF!CR572,RMDF!CY572,RMDF!DF572,RMDF!DM572), RMDF!DT572=ROUND(RMDF!DT572,4))</f>
        <v>1</v>
      </c>
      <c r="DR572" s="317">
        <f>RMDF!DR572</f>
        <v>0</v>
      </c>
      <c r="DS572" s="318" t="str">
        <f>IF(DR572=0,"",_xlfn.XLOOKUP(DR572,StatePicklist!$1:$1,StatePicklist!$3:$3,"NA",0))</f>
        <v/>
      </c>
      <c r="DT572" s="297" t="str">
        <f ca="1">IF(RMDF!DS572="", "", IF(ISNUMBER(MATCH(RMDF!DS572, INDIRECT(DS572), 0)), "OK", "Invalid"))</f>
        <v/>
      </c>
      <c r="DU572" s="281"/>
      <c r="DV572" s="281"/>
      <c r="DW572" s="281"/>
      <c r="DX572" s="281" t="b">
        <f>AND(RMDF!EA572&gt;=0, RMDF!EA572&lt;=1-SUM(RMDF!Z572,RMDF!AG572,RMDF!AN572,RMDF!AU572,RMDF!BB572,RMDF!BI572,RMDF!BP572,RMDF!BW572,RMDF!CD572,RMDF!CK572,RMDF!CR572,RMDF!CY572,RMDF!DF572,RMDF!DM572,RMDF!DT572), RMDF!EA572=ROUND(RMDF!EA572,4))</f>
        <v>1</v>
      </c>
      <c r="DY572" s="317">
        <f>RMDF!DY572</f>
        <v>0</v>
      </c>
      <c r="DZ572" s="318" t="str">
        <f>IF(DY572=0,"",_xlfn.XLOOKUP(DY572,StatePicklist!$1:$1,StatePicklist!$3:$3,"NA",0))</f>
        <v/>
      </c>
      <c r="EA572" s="297" t="str">
        <f ca="1">IF(RMDF!DZ572="", "", IF(ISNUMBER(MATCH(RMDF!DZ572, INDIRECT(DZ572), 0)), "OK", "Invalid"))</f>
        <v/>
      </c>
      <c r="EB572" s="281"/>
      <c r="EC572" s="281"/>
      <c r="ED572" s="281"/>
      <c r="EE572" s="281" t="b">
        <f>AND(RMDF!EH572&gt;=0, RMDF!EH572&lt;=1-SUM(RMDF!Z572,RMDF!AG572,RMDF!AN572,RMDF!AU572,RMDF!BB572,RMDF!BI572,RMDF!BP572,RMDF!BW572,RMDF!CD572,RMDF!CK572,RMDF!CR572,RMDF!CY572,RMDF!DF572,RMDF!DM572,RMDF!DT572,RMDF!EA572), RMDF!EH572=ROUND(RMDF!EH572,4))</f>
        <v>1</v>
      </c>
      <c r="EF572" s="317">
        <f>RMDF!EF572</f>
        <v>0</v>
      </c>
      <c r="EG572" s="318" t="str">
        <f>IF(EF572=0,"",_xlfn.XLOOKUP(EF572,StatePicklist!$1:$1,StatePicklist!$3:$3,"NA",0))</f>
        <v/>
      </c>
      <c r="EH572" s="297" t="str">
        <f ca="1">IF(RMDF!EG572="", "", IF(ISNUMBER(MATCH(RMDF!EG572, INDIRECT(EG572), 0)), "OK", "Invalid"))</f>
        <v/>
      </c>
      <c r="EI572" s="281"/>
      <c r="EJ572" s="281"/>
      <c r="EK572" s="281"/>
      <c r="EL572" s="281" t="b">
        <f>AND(RMDF!EO572&gt;=0, RMDF!EO572&lt;=1-SUM(RMDF!Z572,RMDF!AG572,RMDF!AN572,RMDF!AU572,RMDF!BB572,RMDF!BI572,RMDF!BP572,RMDF!BW572,RMDF!CD572,RMDF!CK572,RMDF!CR572,RMDF!CY572,RMDF!DF572,RMDF!DM572,RMDF!DT572,RMDF!EA572,RMDF!EH572), RMDF!EO572=ROUND(RMDF!EO572,4))</f>
        <v>1</v>
      </c>
      <c r="EM572" s="317">
        <f>RMDF!EM572</f>
        <v>0</v>
      </c>
      <c r="EN572" s="318" t="str">
        <f>IF(EM572=0,"",_xlfn.XLOOKUP(EM572,StatePicklist!$1:$1,StatePicklist!$3:$3,"NA",0))</f>
        <v/>
      </c>
      <c r="EO572" s="297" t="str">
        <f ca="1">IF(RMDF!EN572="", "", IF(ISNUMBER(MATCH(RMDF!EN572, INDIRECT(EN572), 0)), "OK", "Invalid"))</f>
        <v/>
      </c>
      <c r="EP572" s="281"/>
      <c r="EQ572" s="281"/>
      <c r="ER572" s="281"/>
      <c r="ES572" s="281" t="b">
        <f>AND(RMDF!EV572&gt;=0, RMDF!EV572&lt;=1-SUM(RMDF!Z572,RMDF!AG572,RMDF!AN572,RMDF!AU572,RMDF!BB572,RMDF!BI572,RMDF!BP572,RMDF!BW572,RMDF!CD572,RMDF!CK572,RMDF!CR572,RMDF!CY572,RMDF!DF572,RMDF!DM572,RMDF!DT572,RMDF!EA572,RMDF!EH572,RMDF!EO572), RMDF!EV572=ROUND(RMDF!EV572,4))</f>
        <v>1</v>
      </c>
      <c r="ET572" s="317">
        <f>RMDF!ET572</f>
        <v>0</v>
      </c>
      <c r="EU572" s="318" t="str">
        <f>IF(ET572=0,"",_xlfn.XLOOKUP(ET572,StatePicklist!$1:$1,StatePicklist!$3:$3,"NA",0))</f>
        <v/>
      </c>
      <c r="EV572" s="297" t="str">
        <f ca="1">IF(RMDF!EU572="", "", IF(ISNUMBER(MATCH(RMDF!EU572, INDIRECT(EU572), 0)), "OK", "Invalid"))</f>
        <v/>
      </c>
      <c r="EW572" s="281"/>
      <c r="EX572" s="281"/>
      <c r="EY572" s="281"/>
      <c r="EZ572" s="281" t="b">
        <f>AND(RMDF!FC572&gt;=0, RMDF!FC572&lt;=1-SUM(RMDF!Z572,RMDF!AG572,RMDF!AN572,RMDF!AU572,RMDF!BB572,RMDF!BI572,RMDF!BP572,RMDF!BW572,RMDF!CD572,RMDF!CK572,RMDF!CR572,RMDF!CY572,RMDF!DF572,RMDF!DM572,RMDF!DT572,RMDF!EA572,RMDF!EH572,RMDF!EO572,RMDF!EV572), RMDF!FC572=ROUND(RMDF!FC572,4))</f>
        <v>1</v>
      </c>
      <c r="FA572" s="317">
        <f>RMDF!FA572</f>
        <v>0</v>
      </c>
      <c r="FB572" s="318" t="str">
        <f>IF(FA572=0,"",_xlfn.XLOOKUP(FA572,StatePicklist!$1:$1,StatePicklist!$3:$3,"NA",0))</f>
        <v/>
      </c>
      <c r="FC572" s="297" t="str">
        <f ca="1">IF(RMDF!FB572="", "", IF(ISNUMBER(MATCH(RMDF!FB572, INDIRECT(FB572), 0)), "OK", "Invalid"))</f>
        <v/>
      </c>
    </row>
    <row r="573" spans="1:159" s="205" customFormat="1" ht="39.9" customHeight="1" x14ac:dyDescent="0.25">
      <c r="A573" s="206"/>
      <c r="B573" s="196"/>
      <c r="C573" s="197"/>
      <c r="D573" s="198"/>
      <c r="E573" s="199"/>
      <c r="F573" s="200"/>
      <c r="G573" s="201"/>
      <c r="H573" s="292"/>
      <c r="I573" s="305">
        <f>RMDF!I573</f>
        <v>0</v>
      </c>
      <c r="J573" s="305" t="str">
        <f>IF(I573=ProductCode!$B$30,"PDReclPost",IF(OR(I573=ProductCode!$C$30,I573=ProductCode!$E$30,I573=ProductCode!$G$30),"PDPreCon",IF(OR(I573=ProductCode!$D$30,I573=ProductCode!$F$30),"PDNotReclPost","")))</f>
        <v/>
      </c>
      <c r="K573" s="305" t="str">
        <f t="shared" si="33"/>
        <v/>
      </c>
      <c r="L573" s="289"/>
      <c r="M573" s="305" t="str">
        <f t="shared" si="33"/>
        <v/>
      </c>
      <c r="N573" s="289" t="b">
        <f>AND(RMDF!N573&gt;=0, RMDF!N573&lt;=1-RMDF!L573, RMDF!N573=ROUND(RMDF!N573,4))</f>
        <v>1</v>
      </c>
      <c r="O573" s="286" t="str">
        <f>IF(P573="","",IF(I573="","",IF(LEFT(I573,13)="Reclaimed pos",RawMaterialCode!$E$569,RawMaterialCode!$E$568)))</f>
        <v>Reclaimed pre-consumer mixed fibers (RM0578)</v>
      </c>
      <c r="P573" s="295">
        <f t="shared" si="34"/>
        <v>1</v>
      </c>
      <c r="Q573" s="202"/>
      <c r="R573" s="203"/>
      <c r="S573" s="204" t="str">
        <f t="shared" si="35"/>
        <v/>
      </c>
      <c r="T573" s="281"/>
      <c r="U573" s="281"/>
      <c r="V573" s="281"/>
      <c r="W573" s="281"/>
      <c r="X573" s="317">
        <f>RMDF!X573</f>
        <v>0</v>
      </c>
      <c r="Y573" s="318" t="str">
        <f>IF(X573=0,"",_xlfn.XLOOKUP(X573,StatePicklist!$1:$1,StatePicklist!$3:$3,"NA",0))</f>
        <v/>
      </c>
      <c r="Z573" s="297" t="str">
        <f ca="1">IF(RMDF!Y573="", "", IF(ISNUMBER(MATCH(RMDF!Y573, INDIRECT(Y573), 0)), "OK", "Invalid"))</f>
        <v/>
      </c>
      <c r="AA573" s="281"/>
      <c r="AB573" s="281"/>
      <c r="AC573" s="281"/>
      <c r="AD573" s="281" t="b">
        <f>AND(RMDF!AG573&gt;=0, RMDF!AG573&lt;=1-RMDF!Z573, RMDF!AG573=ROUND(RMDF!AG573,4))</f>
        <v>1</v>
      </c>
      <c r="AE573" s="317">
        <f>RMDF!AE573</f>
        <v>0</v>
      </c>
      <c r="AF573" s="318" t="str">
        <f>IF(AE573=0,"",_xlfn.XLOOKUP(AE573,StatePicklist!$1:$1,StatePicklist!$3:$3,"NA",0))</f>
        <v/>
      </c>
      <c r="AG573" s="297" t="str">
        <f ca="1">IF(RMDF!AF573="", "", IF(ISNUMBER(MATCH(RMDF!AF573, INDIRECT(AF573), 0)), "OK", "Invalid"))</f>
        <v/>
      </c>
      <c r="AH573" s="281"/>
      <c r="AI573" s="281"/>
      <c r="AJ573" s="281"/>
      <c r="AK573" s="281" t="b">
        <f>AND(RMDF!AN573&gt;=0, RMDF!AN573&lt;=1-SUM(RMDF!Z573,RMDF!AG573), RMDF!AN573=ROUND(RMDF!AN573,4))</f>
        <v>1</v>
      </c>
      <c r="AL573" s="317">
        <f>RMDF!AL573</f>
        <v>0</v>
      </c>
      <c r="AM573" s="318" t="str">
        <f>IF(AL573=0,"",_xlfn.XLOOKUP(AL573,StatePicklist!$1:$1,StatePicklist!$3:$3,"NA",0))</f>
        <v/>
      </c>
      <c r="AN573" s="297" t="str">
        <f ca="1">IF(RMDF!AM573="", "", IF(ISNUMBER(MATCH(RMDF!AM573, INDIRECT(AM573), 0)), "OK", "Invalid"))</f>
        <v/>
      </c>
      <c r="AO573" s="281"/>
      <c r="AP573" s="281"/>
      <c r="AQ573" s="281"/>
      <c r="AR573" s="281" t="b">
        <f>AND(RMDF!AU573&gt;=0, RMDF!AU573&lt;=1-SUM(RMDF!Z573,RMDF!AG573,RMDF!AN573), RMDF!AU573=ROUND(RMDF!AU573,4))</f>
        <v>1</v>
      </c>
      <c r="AS573" s="317">
        <f>RMDF!AS573</f>
        <v>0</v>
      </c>
      <c r="AT573" s="318" t="str">
        <f>IF(AS573=0,"",_xlfn.XLOOKUP(AS573,StatePicklist!$1:$1,StatePicklist!$3:$3,"NA",0))</f>
        <v/>
      </c>
      <c r="AU573" s="297" t="str">
        <f ca="1">IF(RMDF!AT573="", "", IF(ISNUMBER(MATCH(RMDF!AT573, INDIRECT(AT573), 0)), "OK", "Invalid"))</f>
        <v/>
      </c>
      <c r="AV573" s="281"/>
      <c r="AW573" s="281"/>
      <c r="AX573" s="281"/>
      <c r="AY573" s="281" t="b">
        <f>AND(RMDF!BB573&gt;=0, RMDF!BB573&lt;=1-SUM(RMDF!Z573,RMDF!AG573,RMDF!AN573,RMDF!AU573), RMDF!BB573=ROUND(RMDF!BB573,4))</f>
        <v>1</v>
      </c>
      <c r="AZ573" s="317">
        <f>RMDF!AZ573</f>
        <v>0</v>
      </c>
      <c r="BA573" s="318" t="str">
        <f>IF(AZ573=0,"",_xlfn.XLOOKUP(AZ573,StatePicklist!$1:$1,StatePicklist!$3:$3,"NA",0))</f>
        <v/>
      </c>
      <c r="BB573" s="297" t="str">
        <f ca="1">IF(RMDF!BA573="", "", IF(ISNUMBER(MATCH(RMDF!BA573, INDIRECT(BA573), 0)), "OK", "Invalid"))</f>
        <v/>
      </c>
      <c r="BC573" s="281"/>
      <c r="BD573" s="281"/>
      <c r="BE573" s="281"/>
      <c r="BF573" s="281" t="b">
        <f>AND(RMDF!BI573&gt;=0, RMDF!BI573&lt;=1-SUM(RMDF!Z573,RMDF!AG573,RMDF!AN573,RMDF!AU573,RMDF!BB573), RMDF!BI573=ROUND(RMDF!BI573,4))</f>
        <v>1</v>
      </c>
      <c r="BG573" s="317">
        <f>RMDF!BG573</f>
        <v>0</v>
      </c>
      <c r="BH573" s="318" t="str">
        <f>IF(BG573=0,"",_xlfn.XLOOKUP(BG573,StatePicklist!$1:$1,StatePicklist!$3:$3,"NA",0))</f>
        <v/>
      </c>
      <c r="BI573" s="297" t="str">
        <f ca="1">IF(RMDF!BH573="", "", IF(ISNUMBER(MATCH(RMDF!BH573, INDIRECT(BH573), 0)), "OK", "Invalid"))</f>
        <v/>
      </c>
      <c r="BJ573" s="281"/>
      <c r="BK573" s="281"/>
      <c r="BL573" s="281"/>
      <c r="BM573" s="281" t="b">
        <f>AND(RMDF!BP573&gt;=0, RMDF!BP573&lt;=1-SUM(RMDF!Z573,RMDF!AG573,RMDF!AN573,RMDF!AU573,RMDF!BB573,RMDF!BI573), RMDF!BP573=ROUND(RMDF!BP573,4))</f>
        <v>1</v>
      </c>
      <c r="BN573" s="317">
        <f>RMDF!BN573</f>
        <v>0</v>
      </c>
      <c r="BO573" s="318" t="str">
        <f>IF(BN573=0,"",_xlfn.XLOOKUP(BN573,StatePicklist!$1:$1,StatePicklist!$3:$3,"NA",0))</f>
        <v/>
      </c>
      <c r="BP573" s="297" t="str">
        <f ca="1">IF(RMDF!BO573="", "", IF(ISNUMBER(MATCH(RMDF!BO573, INDIRECT(BO573), 0)), "OK", "Invalid"))</f>
        <v/>
      </c>
      <c r="BQ573" s="281"/>
      <c r="BR573" s="281"/>
      <c r="BS573" s="281"/>
      <c r="BT573" s="281" t="b">
        <f>AND(RMDF!BW573&gt;=0, RMDF!BW573&lt;=1-SUM(RMDF!Z573,RMDF!AG573,RMDF!AN573,RMDF!AU573,RMDF!BB573,RMDF!BI573,RMDF!BP573), RMDF!BW573=ROUND(RMDF!BW573,4))</f>
        <v>1</v>
      </c>
      <c r="BU573" s="317">
        <f>RMDF!BU573</f>
        <v>0</v>
      </c>
      <c r="BV573" s="318" t="str">
        <f>IF(BU573=0,"",_xlfn.XLOOKUP(BU573,StatePicklist!$1:$1,StatePicklist!$3:$3,"NA",0))</f>
        <v/>
      </c>
      <c r="BW573" s="297" t="str">
        <f ca="1">IF(RMDF!BV573="", "", IF(ISNUMBER(MATCH(RMDF!BV573, INDIRECT(BV573), 0)), "OK", "Invalid"))</f>
        <v/>
      </c>
      <c r="BX573" s="281"/>
      <c r="BY573" s="281"/>
      <c r="BZ573" s="281"/>
      <c r="CA573" s="281" t="b">
        <f>AND(RMDF!CD573&gt;=0, RMDF!CD573&lt;=1-SUM(RMDF!Z573,RMDF!AG573,RMDF!AN573,RMDF!AU573,RMDF!BB573,RMDF!BI573,RMDF!BP573,RMDF!BW573), RMDF!CD573=ROUND(RMDF!CD573,4))</f>
        <v>1</v>
      </c>
      <c r="CB573" s="317">
        <f>RMDF!CB573</f>
        <v>0</v>
      </c>
      <c r="CC573" s="318" t="str">
        <f>IF(CB573=0,"",_xlfn.XLOOKUP(CB573,StatePicklist!$1:$1,StatePicklist!$3:$3,"NA",0))</f>
        <v/>
      </c>
      <c r="CD573" s="297" t="str">
        <f ca="1">IF(RMDF!CC573="", "", IF(ISNUMBER(MATCH(RMDF!CC573, INDIRECT(CC573), 0)), "OK", "Invalid"))</f>
        <v/>
      </c>
      <c r="CE573" s="281"/>
      <c r="CF573" s="281"/>
      <c r="CG573" s="281"/>
      <c r="CH573" s="281" t="b">
        <f>AND(RMDF!CK573&gt;=0, RMDF!CK573&lt;=1-SUM(RMDF!Z573,RMDF!AG573,RMDF!AN573,RMDF!AU573,RMDF!BB573,RMDF!BI573,RMDF!BP573,RMDF!BW573,RMDF!CD573), RMDF!CK573=ROUND(RMDF!CK573,4))</f>
        <v>1</v>
      </c>
      <c r="CI573" s="317">
        <f>RMDF!CI573</f>
        <v>0</v>
      </c>
      <c r="CJ573" s="318" t="str">
        <f>IF(CI573=0,"",_xlfn.XLOOKUP(CI573,StatePicklist!$1:$1,StatePicklist!$3:$3,"NA",0))</f>
        <v/>
      </c>
      <c r="CK573" s="297" t="str">
        <f ca="1">IF(RMDF!CJ573="", "", IF(ISNUMBER(MATCH(RMDF!CJ573, INDIRECT(CJ573), 0)), "OK", "Invalid"))</f>
        <v/>
      </c>
      <c r="CL573" s="281"/>
      <c r="CM573" s="281"/>
      <c r="CN573" s="281"/>
      <c r="CO573" s="281" t="b">
        <f>AND(RMDF!CR573&gt;=0, RMDF!CR573&lt;=1-SUM(RMDF!Z573,RMDF!AG573,RMDF!AN573,RMDF!AU573,RMDF!BB573,RMDF!BI573,RMDF!BP573,RMDF!BW573,RMDF!CD573,RMDF!CK573), RMDF!CR573=ROUND(RMDF!CR573,4))</f>
        <v>1</v>
      </c>
      <c r="CP573" s="317">
        <f>RMDF!CP573</f>
        <v>0</v>
      </c>
      <c r="CQ573" s="318" t="str">
        <f>IF(CP573=0,"",_xlfn.XLOOKUP(CP573,StatePicklist!$1:$1,StatePicklist!$3:$3,"NA",0))</f>
        <v/>
      </c>
      <c r="CR573" s="297" t="str">
        <f ca="1">IF(RMDF!CQ573="", "", IF(ISNUMBER(MATCH(RMDF!CQ573, INDIRECT(CQ573), 0)), "OK", "Invalid"))</f>
        <v/>
      </c>
      <c r="CS573" s="281"/>
      <c r="CT573" s="281"/>
      <c r="CU573" s="281"/>
      <c r="CV573" s="281" t="b">
        <f>AND(RMDF!CY573&gt;=0, RMDF!CY573&lt;=1-SUM(RMDF!Z573,RMDF!AG573,RMDF!AN573,RMDF!AU573,RMDF!BB573,RMDF!BI573,RMDF!BP573,RMDF!BW573,RMDF!CD573,RMDF!CK573,RMDF!CR573), RMDF!CY573=ROUND(RMDF!CY573,4))</f>
        <v>1</v>
      </c>
      <c r="CW573" s="317">
        <f>RMDF!CW573</f>
        <v>0</v>
      </c>
      <c r="CX573" s="318" t="str">
        <f>IF(CW573=0,"",_xlfn.XLOOKUP(CW573,StatePicklist!$1:$1,StatePicklist!$3:$3,"NA",0))</f>
        <v/>
      </c>
      <c r="CY573" s="297" t="str">
        <f ca="1">IF(RMDF!CX573="", "", IF(ISNUMBER(MATCH(RMDF!CX573, INDIRECT(CX573), 0)), "OK", "Invalid"))</f>
        <v/>
      </c>
      <c r="CZ573" s="281"/>
      <c r="DA573" s="281"/>
      <c r="DB573" s="281"/>
      <c r="DC573" s="281" t="b">
        <f>AND(RMDF!DF573&gt;=0, RMDF!DF573&lt;=1-SUM(RMDF!Z573,RMDF!AG573,RMDF!AN573,RMDF!AU573,RMDF!BB573,RMDF!BI573,RMDF!BP573,RMDF!BW573,RMDF!CD573,RMDF!CK573,RMDF!CR573,RMDF!CY573), RMDF!DF573=ROUND(RMDF!DF573,4))</f>
        <v>1</v>
      </c>
      <c r="DD573" s="317">
        <f>RMDF!DD573</f>
        <v>0</v>
      </c>
      <c r="DE573" s="318" t="str">
        <f>IF(DD573=0,"",_xlfn.XLOOKUP(DD573,StatePicklist!$1:$1,StatePicklist!$3:$3,"NA",0))</f>
        <v/>
      </c>
      <c r="DF573" s="297" t="str">
        <f ca="1">IF(RMDF!DE573="", "", IF(ISNUMBER(MATCH(RMDF!DE573, INDIRECT(DE573), 0)), "OK", "Invalid"))</f>
        <v/>
      </c>
      <c r="DG573" s="281"/>
      <c r="DH573" s="281"/>
      <c r="DI573" s="281"/>
      <c r="DJ573" s="281" t="b">
        <f>AND(RMDF!DM573&gt;=0, RMDF!DM573&lt;=1-SUM(RMDF!Z573,RMDF!AG573,RMDF!AN573,RMDF!AU573,RMDF!BB573,RMDF!BI573,RMDF!BP573,RMDF!BW573,RMDF!CD573,RMDF!CK573,RMDF!CR573,RMDF!CY573,RMDF!DF573), RMDF!DM573=ROUND(RMDF!DM573,4))</f>
        <v>1</v>
      </c>
      <c r="DK573" s="317">
        <f>RMDF!DK573</f>
        <v>0</v>
      </c>
      <c r="DL573" s="318" t="str">
        <f>IF(DK573=0,"",_xlfn.XLOOKUP(DK573,StatePicklist!$1:$1,StatePicklist!$3:$3,"NA",0))</f>
        <v/>
      </c>
      <c r="DM573" s="297" t="str">
        <f ca="1">IF(RMDF!DL573="", "", IF(ISNUMBER(MATCH(RMDF!DL573, INDIRECT(DL573), 0)), "OK", "Invalid"))</f>
        <v/>
      </c>
      <c r="DN573" s="281"/>
      <c r="DO573" s="281"/>
      <c r="DP573" s="281"/>
      <c r="DQ573" s="281" t="b">
        <f>AND(RMDF!DT573&gt;=0, RMDF!DT573&lt;=1-SUM(RMDF!Z573,RMDF!AG573,RMDF!AN573,RMDF!AU573,RMDF!BB573,RMDF!BI573,RMDF!BP573,RMDF!BW573,RMDF!CD573,RMDF!CK573,RMDF!CR573,RMDF!CY573,RMDF!DF573,RMDF!DM573), RMDF!DT573=ROUND(RMDF!DT573,4))</f>
        <v>1</v>
      </c>
      <c r="DR573" s="317">
        <f>RMDF!DR573</f>
        <v>0</v>
      </c>
      <c r="DS573" s="318" t="str">
        <f>IF(DR573=0,"",_xlfn.XLOOKUP(DR573,StatePicklist!$1:$1,StatePicklist!$3:$3,"NA",0))</f>
        <v/>
      </c>
      <c r="DT573" s="297" t="str">
        <f ca="1">IF(RMDF!DS573="", "", IF(ISNUMBER(MATCH(RMDF!DS573, INDIRECT(DS573), 0)), "OK", "Invalid"))</f>
        <v/>
      </c>
      <c r="DU573" s="281"/>
      <c r="DV573" s="281"/>
      <c r="DW573" s="281"/>
      <c r="DX573" s="281" t="b">
        <f>AND(RMDF!EA573&gt;=0, RMDF!EA573&lt;=1-SUM(RMDF!Z573,RMDF!AG573,RMDF!AN573,RMDF!AU573,RMDF!BB573,RMDF!BI573,RMDF!BP573,RMDF!BW573,RMDF!CD573,RMDF!CK573,RMDF!CR573,RMDF!CY573,RMDF!DF573,RMDF!DM573,RMDF!DT573), RMDF!EA573=ROUND(RMDF!EA573,4))</f>
        <v>1</v>
      </c>
      <c r="DY573" s="317">
        <f>RMDF!DY573</f>
        <v>0</v>
      </c>
      <c r="DZ573" s="318" t="str">
        <f>IF(DY573=0,"",_xlfn.XLOOKUP(DY573,StatePicklist!$1:$1,StatePicklist!$3:$3,"NA",0))</f>
        <v/>
      </c>
      <c r="EA573" s="297" t="str">
        <f ca="1">IF(RMDF!DZ573="", "", IF(ISNUMBER(MATCH(RMDF!DZ573, INDIRECT(DZ573), 0)), "OK", "Invalid"))</f>
        <v/>
      </c>
      <c r="EB573" s="281"/>
      <c r="EC573" s="281"/>
      <c r="ED573" s="281"/>
      <c r="EE573" s="281" t="b">
        <f>AND(RMDF!EH573&gt;=0, RMDF!EH573&lt;=1-SUM(RMDF!Z573,RMDF!AG573,RMDF!AN573,RMDF!AU573,RMDF!BB573,RMDF!BI573,RMDF!BP573,RMDF!BW573,RMDF!CD573,RMDF!CK573,RMDF!CR573,RMDF!CY573,RMDF!DF573,RMDF!DM573,RMDF!DT573,RMDF!EA573), RMDF!EH573=ROUND(RMDF!EH573,4))</f>
        <v>1</v>
      </c>
      <c r="EF573" s="317">
        <f>RMDF!EF573</f>
        <v>0</v>
      </c>
      <c r="EG573" s="318" t="str">
        <f>IF(EF573=0,"",_xlfn.XLOOKUP(EF573,StatePicklist!$1:$1,StatePicklist!$3:$3,"NA",0))</f>
        <v/>
      </c>
      <c r="EH573" s="297" t="str">
        <f ca="1">IF(RMDF!EG573="", "", IF(ISNUMBER(MATCH(RMDF!EG573, INDIRECT(EG573), 0)), "OK", "Invalid"))</f>
        <v/>
      </c>
      <c r="EI573" s="281"/>
      <c r="EJ573" s="281"/>
      <c r="EK573" s="281"/>
      <c r="EL573" s="281" t="b">
        <f>AND(RMDF!EO573&gt;=0, RMDF!EO573&lt;=1-SUM(RMDF!Z573,RMDF!AG573,RMDF!AN573,RMDF!AU573,RMDF!BB573,RMDF!BI573,RMDF!BP573,RMDF!BW573,RMDF!CD573,RMDF!CK573,RMDF!CR573,RMDF!CY573,RMDF!DF573,RMDF!DM573,RMDF!DT573,RMDF!EA573,RMDF!EH573), RMDF!EO573=ROUND(RMDF!EO573,4))</f>
        <v>1</v>
      </c>
      <c r="EM573" s="317">
        <f>RMDF!EM573</f>
        <v>0</v>
      </c>
      <c r="EN573" s="318" t="str">
        <f>IF(EM573=0,"",_xlfn.XLOOKUP(EM573,StatePicklist!$1:$1,StatePicklist!$3:$3,"NA",0))</f>
        <v/>
      </c>
      <c r="EO573" s="297" t="str">
        <f ca="1">IF(RMDF!EN573="", "", IF(ISNUMBER(MATCH(RMDF!EN573, INDIRECT(EN573), 0)), "OK", "Invalid"))</f>
        <v/>
      </c>
      <c r="EP573" s="281"/>
      <c r="EQ573" s="281"/>
      <c r="ER573" s="281"/>
      <c r="ES573" s="281" t="b">
        <f>AND(RMDF!EV573&gt;=0, RMDF!EV573&lt;=1-SUM(RMDF!Z573,RMDF!AG573,RMDF!AN573,RMDF!AU573,RMDF!BB573,RMDF!BI573,RMDF!BP573,RMDF!BW573,RMDF!CD573,RMDF!CK573,RMDF!CR573,RMDF!CY573,RMDF!DF573,RMDF!DM573,RMDF!DT573,RMDF!EA573,RMDF!EH573,RMDF!EO573), RMDF!EV573=ROUND(RMDF!EV573,4))</f>
        <v>1</v>
      </c>
      <c r="ET573" s="317">
        <f>RMDF!ET573</f>
        <v>0</v>
      </c>
      <c r="EU573" s="318" t="str">
        <f>IF(ET573=0,"",_xlfn.XLOOKUP(ET573,StatePicklist!$1:$1,StatePicklist!$3:$3,"NA",0))</f>
        <v/>
      </c>
      <c r="EV573" s="297" t="str">
        <f ca="1">IF(RMDF!EU573="", "", IF(ISNUMBER(MATCH(RMDF!EU573, INDIRECT(EU573), 0)), "OK", "Invalid"))</f>
        <v/>
      </c>
      <c r="EW573" s="281"/>
      <c r="EX573" s="281"/>
      <c r="EY573" s="281"/>
      <c r="EZ573" s="281" t="b">
        <f>AND(RMDF!FC573&gt;=0, RMDF!FC573&lt;=1-SUM(RMDF!Z573,RMDF!AG573,RMDF!AN573,RMDF!AU573,RMDF!BB573,RMDF!BI573,RMDF!BP573,RMDF!BW573,RMDF!CD573,RMDF!CK573,RMDF!CR573,RMDF!CY573,RMDF!DF573,RMDF!DM573,RMDF!DT573,RMDF!EA573,RMDF!EH573,RMDF!EO573,RMDF!EV573), RMDF!FC573=ROUND(RMDF!FC573,4))</f>
        <v>1</v>
      </c>
      <c r="FA573" s="317">
        <f>RMDF!FA573</f>
        <v>0</v>
      </c>
      <c r="FB573" s="318" t="str">
        <f>IF(FA573=0,"",_xlfn.XLOOKUP(FA573,StatePicklist!$1:$1,StatePicklist!$3:$3,"NA",0))</f>
        <v/>
      </c>
      <c r="FC573" s="297" t="str">
        <f ca="1">IF(RMDF!FB573="", "", IF(ISNUMBER(MATCH(RMDF!FB573, INDIRECT(FB573), 0)), "OK", "Invalid"))</f>
        <v/>
      </c>
    </row>
    <row r="574" spans="1:159" s="205" customFormat="1" ht="39.9" customHeight="1" x14ac:dyDescent="0.25">
      <c r="A574" s="206"/>
      <c r="B574" s="196"/>
      <c r="C574" s="197"/>
      <c r="D574" s="198"/>
      <c r="E574" s="199"/>
      <c r="F574" s="200"/>
      <c r="G574" s="201"/>
      <c r="H574" s="292"/>
      <c r="I574" s="305">
        <f>RMDF!I574</f>
        <v>0</v>
      </c>
      <c r="J574" s="305" t="str">
        <f>IF(I574=ProductCode!$B$30,"PDReclPost",IF(OR(I574=ProductCode!$C$30,I574=ProductCode!$E$30,I574=ProductCode!$G$30),"PDPreCon",IF(OR(I574=ProductCode!$D$30,I574=ProductCode!$F$30),"PDNotReclPost","")))</f>
        <v/>
      </c>
      <c r="K574" s="305" t="str">
        <f t="shared" si="33"/>
        <v/>
      </c>
      <c r="L574" s="289"/>
      <c r="M574" s="305" t="str">
        <f t="shared" si="33"/>
        <v/>
      </c>
      <c r="N574" s="289" t="b">
        <f>AND(RMDF!N574&gt;=0, RMDF!N574&lt;=1-RMDF!L574, RMDF!N574=ROUND(RMDF!N574,4))</f>
        <v>1</v>
      </c>
      <c r="O574" s="286" t="str">
        <f>IF(P574="","",IF(I574="","",IF(LEFT(I574,13)="Reclaimed pos",RawMaterialCode!$E$569,RawMaterialCode!$E$568)))</f>
        <v>Reclaimed pre-consumer mixed fibers (RM0578)</v>
      </c>
      <c r="P574" s="295">
        <f t="shared" si="34"/>
        <v>1</v>
      </c>
      <c r="Q574" s="202"/>
      <c r="R574" s="203"/>
      <c r="S574" s="204" t="str">
        <f t="shared" si="35"/>
        <v/>
      </c>
      <c r="T574" s="281"/>
      <c r="U574" s="281"/>
      <c r="V574" s="281"/>
      <c r="W574" s="281"/>
      <c r="X574" s="317">
        <f>RMDF!X574</f>
        <v>0</v>
      </c>
      <c r="Y574" s="318" t="str">
        <f>IF(X574=0,"",_xlfn.XLOOKUP(X574,StatePicklist!$1:$1,StatePicklist!$3:$3,"NA",0))</f>
        <v/>
      </c>
      <c r="Z574" s="297" t="str">
        <f ca="1">IF(RMDF!Y574="", "", IF(ISNUMBER(MATCH(RMDF!Y574, INDIRECT(Y574), 0)), "OK", "Invalid"))</f>
        <v/>
      </c>
      <c r="AA574" s="281"/>
      <c r="AB574" s="281"/>
      <c r="AC574" s="281"/>
      <c r="AD574" s="281" t="b">
        <f>AND(RMDF!AG574&gt;=0, RMDF!AG574&lt;=1-RMDF!Z574, RMDF!AG574=ROUND(RMDF!AG574,4))</f>
        <v>1</v>
      </c>
      <c r="AE574" s="317">
        <f>RMDF!AE574</f>
        <v>0</v>
      </c>
      <c r="AF574" s="318" t="str">
        <f>IF(AE574=0,"",_xlfn.XLOOKUP(AE574,StatePicklist!$1:$1,StatePicklist!$3:$3,"NA",0))</f>
        <v/>
      </c>
      <c r="AG574" s="297" t="str">
        <f ca="1">IF(RMDF!AF574="", "", IF(ISNUMBER(MATCH(RMDF!AF574, INDIRECT(AF574), 0)), "OK", "Invalid"))</f>
        <v/>
      </c>
      <c r="AH574" s="281"/>
      <c r="AI574" s="281"/>
      <c r="AJ574" s="281"/>
      <c r="AK574" s="281" t="b">
        <f>AND(RMDF!AN574&gt;=0, RMDF!AN574&lt;=1-SUM(RMDF!Z574,RMDF!AG574), RMDF!AN574=ROUND(RMDF!AN574,4))</f>
        <v>1</v>
      </c>
      <c r="AL574" s="317">
        <f>RMDF!AL574</f>
        <v>0</v>
      </c>
      <c r="AM574" s="318" t="str">
        <f>IF(AL574=0,"",_xlfn.XLOOKUP(AL574,StatePicklist!$1:$1,StatePicklist!$3:$3,"NA",0))</f>
        <v/>
      </c>
      <c r="AN574" s="297" t="str">
        <f ca="1">IF(RMDF!AM574="", "", IF(ISNUMBER(MATCH(RMDF!AM574, INDIRECT(AM574), 0)), "OK", "Invalid"))</f>
        <v/>
      </c>
      <c r="AO574" s="281"/>
      <c r="AP574" s="281"/>
      <c r="AQ574" s="281"/>
      <c r="AR574" s="281" t="b">
        <f>AND(RMDF!AU574&gt;=0, RMDF!AU574&lt;=1-SUM(RMDF!Z574,RMDF!AG574,RMDF!AN574), RMDF!AU574=ROUND(RMDF!AU574,4))</f>
        <v>1</v>
      </c>
      <c r="AS574" s="317">
        <f>RMDF!AS574</f>
        <v>0</v>
      </c>
      <c r="AT574" s="318" t="str">
        <f>IF(AS574=0,"",_xlfn.XLOOKUP(AS574,StatePicklist!$1:$1,StatePicklist!$3:$3,"NA",0))</f>
        <v/>
      </c>
      <c r="AU574" s="297" t="str">
        <f ca="1">IF(RMDF!AT574="", "", IF(ISNUMBER(MATCH(RMDF!AT574, INDIRECT(AT574), 0)), "OK", "Invalid"))</f>
        <v/>
      </c>
      <c r="AV574" s="281"/>
      <c r="AW574" s="281"/>
      <c r="AX574" s="281"/>
      <c r="AY574" s="281" t="b">
        <f>AND(RMDF!BB574&gt;=0, RMDF!BB574&lt;=1-SUM(RMDF!Z574,RMDF!AG574,RMDF!AN574,RMDF!AU574), RMDF!BB574=ROUND(RMDF!BB574,4))</f>
        <v>1</v>
      </c>
      <c r="AZ574" s="317">
        <f>RMDF!AZ574</f>
        <v>0</v>
      </c>
      <c r="BA574" s="318" t="str">
        <f>IF(AZ574=0,"",_xlfn.XLOOKUP(AZ574,StatePicklist!$1:$1,StatePicklist!$3:$3,"NA",0))</f>
        <v/>
      </c>
      <c r="BB574" s="297" t="str">
        <f ca="1">IF(RMDF!BA574="", "", IF(ISNUMBER(MATCH(RMDF!BA574, INDIRECT(BA574), 0)), "OK", "Invalid"))</f>
        <v/>
      </c>
      <c r="BC574" s="281"/>
      <c r="BD574" s="281"/>
      <c r="BE574" s="281"/>
      <c r="BF574" s="281" t="b">
        <f>AND(RMDF!BI574&gt;=0, RMDF!BI574&lt;=1-SUM(RMDF!Z574,RMDF!AG574,RMDF!AN574,RMDF!AU574,RMDF!BB574), RMDF!BI574=ROUND(RMDF!BI574,4))</f>
        <v>1</v>
      </c>
      <c r="BG574" s="317">
        <f>RMDF!BG574</f>
        <v>0</v>
      </c>
      <c r="BH574" s="318" t="str">
        <f>IF(BG574=0,"",_xlfn.XLOOKUP(BG574,StatePicklist!$1:$1,StatePicklist!$3:$3,"NA",0))</f>
        <v/>
      </c>
      <c r="BI574" s="297" t="str">
        <f ca="1">IF(RMDF!BH574="", "", IF(ISNUMBER(MATCH(RMDF!BH574, INDIRECT(BH574), 0)), "OK", "Invalid"))</f>
        <v/>
      </c>
      <c r="BJ574" s="281"/>
      <c r="BK574" s="281"/>
      <c r="BL574" s="281"/>
      <c r="BM574" s="281" t="b">
        <f>AND(RMDF!BP574&gt;=0, RMDF!BP574&lt;=1-SUM(RMDF!Z574,RMDF!AG574,RMDF!AN574,RMDF!AU574,RMDF!BB574,RMDF!BI574), RMDF!BP574=ROUND(RMDF!BP574,4))</f>
        <v>1</v>
      </c>
      <c r="BN574" s="317">
        <f>RMDF!BN574</f>
        <v>0</v>
      </c>
      <c r="BO574" s="318" t="str">
        <f>IF(BN574=0,"",_xlfn.XLOOKUP(BN574,StatePicklist!$1:$1,StatePicklist!$3:$3,"NA",0))</f>
        <v/>
      </c>
      <c r="BP574" s="297" t="str">
        <f ca="1">IF(RMDF!BO574="", "", IF(ISNUMBER(MATCH(RMDF!BO574, INDIRECT(BO574), 0)), "OK", "Invalid"))</f>
        <v/>
      </c>
      <c r="BQ574" s="281"/>
      <c r="BR574" s="281"/>
      <c r="BS574" s="281"/>
      <c r="BT574" s="281" t="b">
        <f>AND(RMDF!BW574&gt;=0, RMDF!BW574&lt;=1-SUM(RMDF!Z574,RMDF!AG574,RMDF!AN574,RMDF!AU574,RMDF!BB574,RMDF!BI574,RMDF!BP574), RMDF!BW574=ROUND(RMDF!BW574,4))</f>
        <v>1</v>
      </c>
      <c r="BU574" s="317">
        <f>RMDF!BU574</f>
        <v>0</v>
      </c>
      <c r="BV574" s="318" t="str">
        <f>IF(BU574=0,"",_xlfn.XLOOKUP(BU574,StatePicklist!$1:$1,StatePicklist!$3:$3,"NA",0))</f>
        <v/>
      </c>
      <c r="BW574" s="297" t="str">
        <f ca="1">IF(RMDF!BV574="", "", IF(ISNUMBER(MATCH(RMDF!BV574, INDIRECT(BV574), 0)), "OK", "Invalid"))</f>
        <v/>
      </c>
      <c r="BX574" s="281"/>
      <c r="BY574" s="281"/>
      <c r="BZ574" s="281"/>
      <c r="CA574" s="281" t="b">
        <f>AND(RMDF!CD574&gt;=0, RMDF!CD574&lt;=1-SUM(RMDF!Z574,RMDF!AG574,RMDF!AN574,RMDF!AU574,RMDF!BB574,RMDF!BI574,RMDF!BP574,RMDF!BW574), RMDF!CD574=ROUND(RMDF!CD574,4))</f>
        <v>1</v>
      </c>
      <c r="CB574" s="317">
        <f>RMDF!CB574</f>
        <v>0</v>
      </c>
      <c r="CC574" s="318" t="str">
        <f>IF(CB574=0,"",_xlfn.XLOOKUP(CB574,StatePicklist!$1:$1,StatePicklist!$3:$3,"NA",0))</f>
        <v/>
      </c>
      <c r="CD574" s="297" t="str">
        <f ca="1">IF(RMDF!CC574="", "", IF(ISNUMBER(MATCH(RMDF!CC574, INDIRECT(CC574), 0)), "OK", "Invalid"))</f>
        <v/>
      </c>
      <c r="CE574" s="281"/>
      <c r="CF574" s="281"/>
      <c r="CG574" s="281"/>
      <c r="CH574" s="281" t="b">
        <f>AND(RMDF!CK574&gt;=0, RMDF!CK574&lt;=1-SUM(RMDF!Z574,RMDF!AG574,RMDF!AN574,RMDF!AU574,RMDF!BB574,RMDF!BI574,RMDF!BP574,RMDF!BW574,RMDF!CD574), RMDF!CK574=ROUND(RMDF!CK574,4))</f>
        <v>1</v>
      </c>
      <c r="CI574" s="317">
        <f>RMDF!CI574</f>
        <v>0</v>
      </c>
      <c r="CJ574" s="318" t="str">
        <f>IF(CI574=0,"",_xlfn.XLOOKUP(CI574,StatePicklist!$1:$1,StatePicklist!$3:$3,"NA",0))</f>
        <v/>
      </c>
      <c r="CK574" s="297" t="str">
        <f ca="1">IF(RMDF!CJ574="", "", IF(ISNUMBER(MATCH(RMDF!CJ574, INDIRECT(CJ574), 0)), "OK", "Invalid"))</f>
        <v/>
      </c>
      <c r="CL574" s="281"/>
      <c r="CM574" s="281"/>
      <c r="CN574" s="281"/>
      <c r="CO574" s="281" t="b">
        <f>AND(RMDF!CR574&gt;=0, RMDF!CR574&lt;=1-SUM(RMDF!Z574,RMDF!AG574,RMDF!AN574,RMDF!AU574,RMDF!BB574,RMDF!BI574,RMDF!BP574,RMDF!BW574,RMDF!CD574,RMDF!CK574), RMDF!CR574=ROUND(RMDF!CR574,4))</f>
        <v>1</v>
      </c>
      <c r="CP574" s="317">
        <f>RMDF!CP574</f>
        <v>0</v>
      </c>
      <c r="CQ574" s="318" t="str">
        <f>IF(CP574=0,"",_xlfn.XLOOKUP(CP574,StatePicklist!$1:$1,StatePicklist!$3:$3,"NA",0))</f>
        <v/>
      </c>
      <c r="CR574" s="297" t="str">
        <f ca="1">IF(RMDF!CQ574="", "", IF(ISNUMBER(MATCH(RMDF!CQ574, INDIRECT(CQ574), 0)), "OK", "Invalid"))</f>
        <v/>
      </c>
      <c r="CS574" s="281"/>
      <c r="CT574" s="281"/>
      <c r="CU574" s="281"/>
      <c r="CV574" s="281" t="b">
        <f>AND(RMDF!CY574&gt;=0, RMDF!CY574&lt;=1-SUM(RMDF!Z574,RMDF!AG574,RMDF!AN574,RMDF!AU574,RMDF!BB574,RMDF!BI574,RMDF!BP574,RMDF!BW574,RMDF!CD574,RMDF!CK574,RMDF!CR574), RMDF!CY574=ROUND(RMDF!CY574,4))</f>
        <v>1</v>
      </c>
      <c r="CW574" s="317">
        <f>RMDF!CW574</f>
        <v>0</v>
      </c>
      <c r="CX574" s="318" t="str">
        <f>IF(CW574=0,"",_xlfn.XLOOKUP(CW574,StatePicklist!$1:$1,StatePicklist!$3:$3,"NA",0))</f>
        <v/>
      </c>
      <c r="CY574" s="297" t="str">
        <f ca="1">IF(RMDF!CX574="", "", IF(ISNUMBER(MATCH(RMDF!CX574, INDIRECT(CX574), 0)), "OK", "Invalid"))</f>
        <v/>
      </c>
      <c r="CZ574" s="281"/>
      <c r="DA574" s="281"/>
      <c r="DB574" s="281"/>
      <c r="DC574" s="281" t="b">
        <f>AND(RMDF!DF574&gt;=0, RMDF!DF574&lt;=1-SUM(RMDF!Z574,RMDF!AG574,RMDF!AN574,RMDF!AU574,RMDF!BB574,RMDF!BI574,RMDF!BP574,RMDF!BW574,RMDF!CD574,RMDF!CK574,RMDF!CR574,RMDF!CY574), RMDF!DF574=ROUND(RMDF!DF574,4))</f>
        <v>1</v>
      </c>
      <c r="DD574" s="317">
        <f>RMDF!DD574</f>
        <v>0</v>
      </c>
      <c r="DE574" s="318" t="str">
        <f>IF(DD574=0,"",_xlfn.XLOOKUP(DD574,StatePicklist!$1:$1,StatePicklist!$3:$3,"NA",0))</f>
        <v/>
      </c>
      <c r="DF574" s="297" t="str">
        <f ca="1">IF(RMDF!DE574="", "", IF(ISNUMBER(MATCH(RMDF!DE574, INDIRECT(DE574), 0)), "OK", "Invalid"))</f>
        <v/>
      </c>
      <c r="DG574" s="281"/>
      <c r="DH574" s="281"/>
      <c r="DI574" s="281"/>
      <c r="DJ574" s="281" t="b">
        <f>AND(RMDF!DM574&gt;=0, RMDF!DM574&lt;=1-SUM(RMDF!Z574,RMDF!AG574,RMDF!AN574,RMDF!AU574,RMDF!BB574,RMDF!BI574,RMDF!BP574,RMDF!BW574,RMDF!CD574,RMDF!CK574,RMDF!CR574,RMDF!CY574,RMDF!DF574), RMDF!DM574=ROUND(RMDF!DM574,4))</f>
        <v>1</v>
      </c>
      <c r="DK574" s="317">
        <f>RMDF!DK574</f>
        <v>0</v>
      </c>
      <c r="DL574" s="318" t="str">
        <f>IF(DK574=0,"",_xlfn.XLOOKUP(DK574,StatePicklist!$1:$1,StatePicklist!$3:$3,"NA",0))</f>
        <v/>
      </c>
      <c r="DM574" s="297" t="str">
        <f ca="1">IF(RMDF!DL574="", "", IF(ISNUMBER(MATCH(RMDF!DL574, INDIRECT(DL574), 0)), "OK", "Invalid"))</f>
        <v/>
      </c>
      <c r="DN574" s="281"/>
      <c r="DO574" s="281"/>
      <c r="DP574" s="281"/>
      <c r="DQ574" s="281" t="b">
        <f>AND(RMDF!DT574&gt;=0, RMDF!DT574&lt;=1-SUM(RMDF!Z574,RMDF!AG574,RMDF!AN574,RMDF!AU574,RMDF!BB574,RMDF!BI574,RMDF!BP574,RMDF!BW574,RMDF!CD574,RMDF!CK574,RMDF!CR574,RMDF!CY574,RMDF!DF574,RMDF!DM574), RMDF!DT574=ROUND(RMDF!DT574,4))</f>
        <v>1</v>
      </c>
      <c r="DR574" s="317">
        <f>RMDF!DR574</f>
        <v>0</v>
      </c>
      <c r="DS574" s="318" t="str">
        <f>IF(DR574=0,"",_xlfn.XLOOKUP(DR574,StatePicklist!$1:$1,StatePicklist!$3:$3,"NA",0))</f>
        <v/>
      </c>
      <c r="DT574" s="297" t="str">
        <f ca="1">IF(RMDF!DS574="", "", IF(ISNUMBER(MATCH(RMDF!DS574, INDIRECT(DS574), 0)), "OK", "Invalid"))</f>
        <v/>
      </c>
      <c r="DU574" s="281"/>
      <c r="DV574" s="281"/>
      <c r="DW574" s="281"/>
      <c r="DX574" s="281" t="b">
        <f>AND(RMDF!EA574&gt;=0, RMDF!EA574&lt;=1-SUM(RMDF!Z574,RMDF!AG574,RMDF!AN574,RMDF!AU574,RMDF!BB574,RMDF!BI574,RMDF!BP574,RMDF!BW574,RMDF!CD574,RMDF!CK574,RMDF!CR574,RMDF!CY574,RMDF!DF574,RMDF!DM574,RMDF!DT574), RMDF!EA574=ROUND(RMDF!EA574,4))</f>
        <v>1</v>
      </c>
      <c r="DY574" s="317">
        <f>RMDF!DY574</f>
        <v>0</v>
      </c>
      <c r="DZ574" s="318" t="str">
        <f>IF(DY574=0,"",_xlfn.XLOOKUP(DY574,StatePicklist!$1:$1,StatePicklist!$3:$3,"NA",0))</f>
        <v/>
      </c>
      <c r="EA574" s="297" t="str">
        <f ca="1">IF(RMDF!DZ574="", "", IF(ISNUMBER(MATCH(RMDF!DZ574, INDIRECT(DZ574), 0)), "OK", "Invalid"))</f>
        <v/>
      </c>
      <c r="EB574" s="281"/>
      <c r="EC574" s="281"/>
      <c r="ED574" s="281"/>
      <c r="EE574" s="281" t="b">
        <f>AND(RMDF!EH574&gt;=0, RMDF!EH574&lt;=1-SUM(RMDF!Z574,RMDF!AG574,RMDF!AN574,RMDF!AU574,RMDF!BB574,RMDF!BI574,RMDF!BP574,RMDF!BW574,RMDF!CD574,RMDF!CK574,RMDF!CR574,RMDF!CY574,RMDF!DF574,RMDF!DM574,RMDF!DT574,RMDF!EA574), RMDF!EH574=ROUND(RMDF!EH574,4))</f>
        <v>1</v>
      </c>
      <c r="EF574" s="317">
        <f>RMDF!EF574</f>
        <v>0</v>
      </c>
      <c r="EG574" s="318" t="str">
        <f>IF(EF574=0,"",_xlfn.XLOOKUP(EF574,StatePicklist!$1:$1,StatePicklist!$3:$3,"NA",0))</f>
        <v/>
      </c>
      <c r="EH574" s="297" t="str">
        <f ca="1">IF(RMDF!EG574="", "", IF(ISNUMBER(MATCH(RMDF!EG574, INDIRECT(EG574), 0)), "OK", "Invalid"))</f>
        <v/>
      </c>
      <c r="EI574" s="281"/>
      <c r="EJ574" s="281"/>
      <c r="EK574" s="281"/>
      <c r="EL574" s="281" t="b">
        <f>AND(RMDF!EO574&gt;=0, RMDF!EO574&lt;=1-SUM(RMDF!Z574,RMDF!AG574,RMDF!AN574,RMDF!AU574,RMDF!BB574,RMDF!BI574,RMDF!BP574,RMDF!BW574,RMDF!CD574,RMDF!CK574,RMDF!CR574,RMDF!CY574,RMDF!DF574,RMDF!DM574,RMDF!DT574,RMDF!EA574,RMDF!EH574), RMDF!EO574=ROUND(RMDF!EO574,4))</f>
        <v>1</v>
      </c>
      <c r="EM574" s="317">
        <f>RMDF!EM574</f>
        <v>0</v>
      </c>
      <c r="EN574" s="318" t="str">
        <f>IF(EM574=0,"",_xlfn.XLOOKUP(EM574,StatePicklist!$1:$1,StatePicklist!$3:$3,"NA",0))</f>
        <v/>
      </c>
      <c r="EO574" s="297" t="str">
        <f ca="1">IF(RMDF!EN574="", "", IF(ISNUMBER(MATCH(RMDF!EN574, INDIRECT(EN574), 0)), "OK", "Invalid"))</f>
        <v/>
      </c>
      <c r="EP574" s="281"/>
      <c r="EQ574" s="281"/>
      <c r="ER574" s="281"/>
      <c r="ES574" s="281" t="b">
        <f>AND(RMDF!EV574&gt;=0, RMDF!EV574&lt;=1-SUM(RMDF!Z574,RMDF!AG574,RMDF!AN574,RMDF!AU574,RMDF!BB574,RMDF!BI574,RMDF!BP574,RMDF!BW574,RMDF!CD574,RMDF!CK574,RMDF!CR574,RMDF!CY574,RMDF!DF574,RMDF!DM574,RMDF!DT574,RMDF!EA574,RMDF!EH574,RMDF!EO574), RMDF!EV574=ROUND(RMDF!EV574,4))</f>
        <v>1</v>
      </c>
      <c r="ET574" s="317">
        <f>RMDF!ET574</f>
        <v>0</v>
      </c>
      <c r="EU574" s="318" t="str">
        <f>IF(ET574=0,"",_xlfn.XLOOKUP(ET574,StatePicklist!$1:$1,StatePicklist!$3:$3,"NA",0))</f>
        <v/>
      </c>
      <c r="EV574" s="297" t="str">
        <f ca="1">IF(RMDF!EU574="", "", IF(ISNUMBER(MATCH(RMDF!EU574, INDIRECT(EU574), 0)), "OK", "Invalid"))</f>
        <v/>
      </c>
      <c r="EW574" s="281"/>
      <c r="EX574" s="281"/>
      <c r="EY574" s="281"/>
      <c r="EZ574" s="281" t="b">
        <f>AND(RMDF!FC574&gt;=0, RMDF!FC574&lt;=1-SUM(RMDF!Z574,RMDF!AG574,RMDF!AN574,RMDF!AU574,RMDF!BB574,RMDF!BI574,RMDF!BP574,RMDF!BW574,RMDF!CD574,RMDF!CK574,RMDF!CR574,RMDF!CY574,RMDF!DF574,RMDF!DM574,RMDF!DT574,RMDF!EA574,RMDF!EH574,RMDF!EO574,RMDF!EV574), RMDF!FC574=ROUND(RMDF!FC574,4))</f>
        <v>1</v>
      </c>
      <c r="FA574" s="317">
        <f>RMDF!FA574</f>
        <v>0</v>
      </c>
      <c r="FB574" s="318" t="str">
        <f>IF(FA574=0,"",_xlfn.XLOOKUP(FA574,StatePicklist!$1:$1,StatePicklist!$3:$3,"NA",0))</f>
        <v/>
      </c>
      <c r="FC574" s="297" t="str">
        <f ca="1">IF(RMDF!FB574="", "", IF(ISNUMBER(MATCH(RMDF!FB574, INDIRECT(FB574), 0)), "OK", "Invalid"))</f>
        <v/>
      </c>
    </row>
    <row r="575" spans="1:159" s="205" customFormat="1" ht="39.9" customHeight="1" x14ac:dyDescent="0.25">
      <c r="A575" s="206"/>
      <c r="B575" s="196"/>
      <c r="C575" s="197"/>
      <c r="D575" s="198"/>
      <c r="E575" s="199"/>
      <c r="F575" s="200"/>
      <c r="G575" s="201"/>
      <c r="H575" s="292"/>
      <c r="I575" s="305">
        <f>RMDF!I575</f>
        <v>0</v>
      </c>
      <c r="J575" s="305" t="str">
        <f>IF(I575=ProductCode!$B$30,"PDReclPost",IF(OR(I575=ProductCode!$C$30,I575=ProductCode!$E$30,I575=ProductCode!$G$30),"PDPreCon",IF(OR(I575=ProductCode!$D$30,I575=ProductCode!$F$30),"PDNotReclPost","")))</f>
        <v/>
      </c>
      <c r="K575" s="305" t="str">
        <f t="shared" si="33"/>
        <v/>
      </c>
      <c r="L575" s="289"/>
      <c r="M575" s="305" t="str">
        <f t="shared" si="33"/>
        <v/>
      </c>
      <c r="N575" s="289" t="b">
        <f>AND(RMDF!N575&gt;=0, RMDF!N575&lt;=1-RMDF!L575, RMDF!N575=ROUND(RMDF!N575,4))</f>
        <v>1</v>
      </c>
      <c r="O575" s="286" t="str">
        <f>IF(P575="","",IF(I575="","",IF(LEFT(I575,13)="Reclaimed pos",RawMaterialCode!$E$569,RawMaterialCode!$E$568)))</f>
        <v>Reclaimed pre-consumer mixed fibers (RM0578)</v>
      </c>
      <c r="P575" s="295">
        <f t="shared" si="34"/>
        <v>1</v>
      </c>
      <c r="Q575" s="202"/>
      <c r="R575" s="203"/>
      <c r="S575" s="204" t="str">
        <f t="shared" si="35"/>
        <v/>
      </c>
      <c r="T575" s="281"/>
      <c r="U575" s="281"/>
      <c r="V575" s="281"/>
      <c r="W575" s="281"/>
      <c r="X575" s="317">
        <f>RMDF!X575</f>
        <v>0</v>
      </c>
      <c r="Y575" s="318" t="str">
        <f>IF(X575=0,"",_xlfn.XLOOKUP(X575,StatePicklist!$1:$1,StatePicklist!$3:$3,"NA",0))</f>
        <v/>
      </c>
      <c r="Z575" s="297" t="str">
        <f ca="1">IF(RMDF!Y575="", "", IF(ISNUMBER(MATCH(RMDF!Y575, INDIRECT(Y575), 0)), "OK", "Invalid"))</f>
        <v/>
      </c>
      <c r="AA575" s="281"/>
      <c r="AB575" s="281"/>
      <c r="AC575" s="281"/>
      <c r="AD575" s="281" t="b">
        <f>AND(RMDF!AG575&gt;=0, RMDF!AG575&lt;=1-RMDF!Z575, RMDF!AG575=ROUND(RMDF!AG575,4))</f>
        <v>1</v>
      </c>
      <c r="AE575" s="317">
        <f>RMDF!AE575</f>
        <v>0</v>
      </c>
      <c r="AF575" s="318" t="str">
        <f>IF(AE575=0,"",_xlfn.XLOOKUP(AE575,StatePicklist!$1:$1,StatePicklist!$3:$3,"NA",0))</f>
        <v/>
      </c>
      <c r="AG575" s="297" t="str">
        <f ca="1">IF(RMDF!AF575="", "", IF(ISNUMBER(MATCH(RMDF!AF575, INDIRECT(AF575), 0)), "OK", "Invalid"))</f>
        <v/>
      </c>
      <c r="AH575" s="281"/>
      <c r="AI575" s="281"/>
      <c r="AJ575" s="281"/>
      <c r="AK575" s="281" t="b">
        <f>AND(RMDF!AN575&gt;=0, RMDF!AN575&lt;=1-SUM(RMDF!Z575,RMDF!AG575), RMDF!AN575=ROUND(RMDF!AN575,4))</f>
        <v>1</v>
      </c>
      <c r="AL575" s="317">
        <f>RMDF!AL575</f>
        <v>0</v>
      </c>
      <c r="AM575" s="318" t="str">
        <f>IF(AL575=0,"",_xlfn.XLOOKUP(AL575,StatePicklist!$1:$1,StatePicklist!$3:$3,"NA",0))</f>
        <v/>
      </c>
      <c r="AN575" s="297" t="str">
        <f ca="1">IF(RMDF!AM575="", "", IF(ISNUMBER(MATCH(RMDF!AM575, INDIRECT(AM575), 0)), "OK", "Invalid"))</f>
        <v/>
      </c>
      <c r="AO575" s="281"/>
      <c r="AP575" s="281"/>
      <c r="AQ575" s="281"/>
      <c r="AR575" s="281" t="b">
        <f>AND(RMDF!AU575&gt;=0, RMDF!AU575&lt;=1-SUM(RMDF!Z575,RMDF!AG575,RMDF!AN575), RMDF!AU575=ROUND(RMDF!AU575,4))</f>
        <v>1</v>
      </c>
      <c r="AS575" s="317">
        <f>RMDF!AS575</f>
        <v>0</v>
      </c>
      <c r="AT575" s="318" t="str">
        <f>IF(AS575=0,"",_xlfn.XLOOKUP(AS575,StatePicklist!$1:$1,StatePicklist!$3:$3,"NA",0))</f>
        <v/>
      </c>
      <c r="AU575" s="297" t="str">
        <f ca="1">IF(RMDF!AT575="", "", IF(ISNUMBER(MATCH(RMDF!AT575, INDIRECT(AT575), 0)), "OK", "Invalid"))</f>
        <v/>
      </c>
      <c r="AV575" s="281"/>
      <c r="AW575" s="281"/>
      <c r="AX575" s="281"/>
      <c r="AY575" s="281" t="b">
        <f>AND(RMDF!BB575&gt;=0, RMDF!BB575&lt;=1-SUM(RMDF!Z575,RMDF!AG575,RMDF!AN575,RMDF!AU575), RMDF!BB575=ROUND(RMDF!BB575,4))</f>
        <v>1</v>
      </c>
      <c r="AZ575" s="317">
        <f>RMDF!AZ575</f>
        <v>0</v>
      </c>
      <c r="BA575" s="318" t="str">
        <f>IF(AZ575=0,"",_xlfn.XLOOKUP(AZ575,StatePicklist!$1:$1,StatePicklist!$3:$3,"NA",0))</f>
        <v/>
      </c>
      <c r="BB575" s="297" t="str">
        <f ca="1">IF(RMDF!BA575="", "", IF(ISNUMBER(MATCH(RMDF!BA575, INDIRECT(BA575), 0)), "OK", "Invalid"))</f>
        <v/>
      </c>
      <c r="BC575" s="281"/>
      <c r="BD575" s="281"/>
      <c r="BE575" s="281"/>
      <c r="BF575" s="281" t="b">
        <f>AND(RMDF!BI575&gt;=0, RMDF!BI575&lt;=1-SUM(RMDF!Z575,RMDF!AG575,RMDF!AN575,RMDF!AU575,RMDF!BB575), RMDF!BI575=ROUND(RMDF!BI575,4))</f>
        <v>1</v>
      </c>
      <c r="BG575" s="317">
        <f>RMDF!BG575</f>
        <v>0</v>
      </c>
      <c r="BH575" s="318" t="str">
        <f>IF(BG575=0,"",_xlfn.XLOOKUP(BG575,StatePicklist!$1:$1,StatePicklist!$3:$3,"NA",0))</f>
        <v/>
      </c>
      <c r="BI575" s="297" t="str">
        <f ca="1">IF(RMDF!BH575="", "", IF(ISNUMBER(MATCH(RMDF!BH575, INDIRECT(BH575), 0)), "OK", "Invalid"))</f>
        <v/>
      </c>
      <c r="BJ575" s="281"/>
      <c r="BK575" s="281"/>
      <c r="BL575" s="281"/>
      <c r="BM575" s="281" t="b">
        <f>AND(RMDF!BP575&gt;=0, RMDF!BP575&lt;=1-SUM(RMDF!Z575,RMDF!AG575,RMDF!AN575,RMDF!AU575,RMDF!BB575,RMDF!BI575), RMDF!BP575=ROUND(RMDF!BP575,4))</f>
        <v>1</v>
      </c>
      <c r="BN575" s="317">
        <f>RMDF!BN575</f>
        <v>0</v>
      </c>
      <c r="BO575" s="318" t="str">
        <f>IF(BN575=0,"",_xlfn.XLOOKUP(BN575,StatePicklist!$1:$1,StatePicklist!$3:$3,"NA",0))</f>
        <v/>
      </c>
      <c r="BP575" s="297" t="str">
        <f ca="1">IF(RMDF!BO575="", "", IF(ISNUMBER(MATCH(RMDF!BO575, INDIRECT(BO575), 0)), "OK", "Invalid"))</f>
        <v/>
      </c>
      <c r="BQ575" s="281"/>
      <c r="BR575" s="281"/>
      <c r="BS575" s="281"/>
      <c r="BT575" s="281" t="b">
        <f>AND(RMDF!BW575&gt;=0, RMDF!BW575&lt;=1-SUM(RMDF!Z575,RMDF!AG575,RMDF!AN575,RMDF!AU575,RMDF!BB575,RMDF!BI575,RMDF!BP575), RMDF!BW575=ROUND(RMDF!BW575,4))</f>
        <v>1</v>
      </c>
      <c r="BU575" s="317">
        <f>RMDF!BU575</f>
        <v>0</v>
      </c>
      <c r="BV575" s="318" t="str">
        <f>IF(BU575=0,"",_xlfn.XLOOKUP(BU575,StatePicklist!$1:$1,StatePicklist!$3:$3,"NA",0))</f>
        <v/>
      </c>
      <c r="BW575" s="297" t="str">
        <f ca="1">IF(RMDF!BV575="", "", IF(ISNUMBER(MATCH(RMDF!BV575, INDIRECT(BV575), 0)), "OK", "Invalid"))</f>
        <v/>
      </c>
      <c r="BX575" s="281"/>
      <c r="BY575" s="281"/>
      <c r="BZ575" s="281"/>
      <c r="CA575" s="281" t="b">
        <f>AND(RMDF!CD575&gt;=0, RMDF!CD575&lt;=1-SUM(RMDF!Z575,RMDF!AG575,RMDF!AN575,RMDF!AU575,RMDF!BB575,RMDF!BI575,RMDF!BP575,RMDF!BW575), RMDF!CD575=ROUND(RMDF!CD575,4))</f>
        <v>1</v>
      </c>
      <c r="CB575" s="317">
        <f>RMDF!CB575</f>
        <v>0</v>
      </c>
      <c r="CC575" s="318" t="str">
        <f>IF(CB575=0,"",_xlfn.XLOOKUP(CB575,StatePicklist!$1:$1,StatePicklist!$3:$3,"NA",0))</f>
        <v/>
      </c>
      <c r="CD575" s="297" t="str">
        <f ca="1">IF(RMDF!CC575="", "", IF(ISNUMBER(MATCH(RMDF!CC575, INDIRECT(CC575), 0)), "OK", "Invalid"))</f>
        <v/>
      </c>
      <c r="CE575" s="281"/>
      <c r="CF575" s="281"/>
      <c r="CG575" s="281"/>
      <c r="CH575" s="281" t="b">
        <f>AND(RMDF!CK575&gt;=0, RMDF!CK575&lt;=1-SUM(RMDF!Z575,RMDF!AG575,RMDF!AN575,RMDF!AU575,RMDF!BB575,RMDF!BI575,RMDF!BP575,RMDF!BW575,RMDF!CD575), RMDF!CK575=ROUND(RMDF!CK575,4))</f>
        <v>1</v>
      </c>
      <c r="CI575" s="317">
        <f>RMDF!CI575</f>
        <v>0</v>
      </c>
      <c r="CJ575" s="318" t="str">
        <f>IF(CI575=0,"",_xlfn.XLOOKUP(CI575,StatePicklist!$1:$1,StatePicklist!$3:$3,"NA",0))</f>
        <v/>
      </c>
      <c r="CK575" s="297" t="str">
        <f ca="1">IF(RMDF!CJ575="", "", IF(ISNUMBER(MATCH(RMDF!CJ575, INDIRECT(CJ575), 0)), "OK", "Invalid"))</f>
        <v/>
      </c>
      <c r="CL575" s="281"/>
      <c r="CM575" s="281"/>
      <c r="CN575" s="281"/>
      <c r="CO575" s="281" t="b">
        <f>AND(RMDF!CR575&gt;=0, RMDF!CR575&lt;=1-SUM(RMDF!Z575,RMDF!AG575,RMDF!AN575,RMDF!AU575,RMDF!BB575,RMDF!BI575,RMDF!BP575,RMDF!BW575,RMDF!CD575,RMDF!CK575), RMDF!CR575=ROUND(RMDF!CR575,4))</f>
        <v>1</v>
      </c>
      <c r="CP575" s="317">
        <f>RMDF!CP575</f>
        <v>0</v>
      </c>
      <c r="CQ575" s="318" t="str">
        <f>IF(CP575=0,"",_xlfn.XLOOKUP(CP575,StatePicklist!$1:$1,StatePicklist!$3:$3,"NA",0))</f>
        <v/>
      </c>
      <c r="CR575" s="297" t="str">
        <f ca="1">IF(RMDF!CQ575="", "", IF(ISNUMBER(MATCH(RMDF!CQ575, INDIRECT(CQ575), 0)), "OK", "Invalid"))</f>
        <v/>
      </c>
      <c r="CS575" s="281"/>
      <c r="CT575" s="281"/>
      <c r="CU575" s="281"/>
      <c r="CV575" s="281" t="b">
        <f>AND(RMDF!CY575&gt;=0, RMDF!CY575&lt;=1-SUM(RMDF!Z575,RMDF!AG575,RMDF!AN575,RMDF!AU575,RMDF!BB575,RMDF!BI575,RMDF!BP575,RMDF!BW575,RMDF!CD575,RMDF!CK575,RMDF!CR575), RMDF!CY575=ROUND(RMDF!CY575,4))</f>
        <v>1</v>
      </c>
      <c r="CW575" s="317">
        <f>RMDF!CW575</f>
        <v>0</v>
      </c>
      <c r="CX575" s="318" t="str">
        <f>IF(CW575=0,"",_xlfn.XLOOKUP(CW575,StatePicklist!$1:$1,StatePicklist!$3:$3,"NA",0))</f>
        <v/>
      </c>
      <c r="CY575" s="297" t="str">
        <f ca="1">IF(RMDF!CX575="", "", IF(ISNUMBER(MATCH(RMDF!CX575, INDIRECT(CX575), 0)), "OK", "Invalid"))</f>
        <v/>
      </c>
      <c r="CZ575" s="281"/>
      <c r="DA575" s="281"/>
      <c r="DB575" s="281"/>
      <c r="DC575" s="281" t="b">
        <f>AND(RMDF!DF575&gt;=0, RMDF!DF575&lt;=1-SUM(RMDF!Z575,RMDF!AG575,RMDF!AN575,RMDF!AU575,RMDF!BB575,RMDF!BI575,RMDF!BP575,RMDF!BW575,RMDF!CD575,RMDF!CK575,RMDF!CR575,RMDF!CY575), RMDF!DF575=ROUND(RMDF!DF575,4))</f>
        <v>1</v>
      </c>
      <c r="DD575" s="317">
        <f>RMDF!DD575</f>
        <v>0</v>
      </c>
      <c r="DE575" s="318" t="str">
        <f>IF(DD575=0,"",_xlfn.XLOOKUP(DD575,StatePicklist!$1:$1,StatePicklist!$3:$3,"NA",0))</f>
        <v/>
      </c>
      <c r="DF575" s="297" t="str">
        <f ca="1">IF(RMDF!DE575="", "", IF(ISNUMBER(MATCH(RMDF!DE575, INDIRECT(DE575), 0)), "OK", "Invalid"))</f>
        <v/>
      </c>
      <c r="DG575" s="281"/>
      <c r="DH575" s="281"/>
      <c r="DI575" s="281"/>
      <c r="DJ575" s="281" t="b">
        <f>AND(RMDF!DM575&gt;=0, RMDF!DM575&lt;=1-SUM(RMDF!Z575,RMDF!AG575,RMDF!AN575,RMDF!AU575,RMDF!BB575,RMDF!BI575,RMDF!BP575,RMDF!BW575,RMDF!CD575,RMDF!CK575,RMDF!CR575,RMDF!CY575,RMDF!DF575), RMDF!DM575=ROUND(RMDF!DM575,4))</f>
        <v>1</v>
      </c>
      <c r="DK575" s="317">
        <f>RMDF!DK575</f>
        <v>0</v>
      </c>
      <c r="DL575" s="318" t="str">
        <f>IF(DK575=0,"",_xlfn.XLOOKUP(DK575,StatePicklist!$1:$1,StatePicklist!$3:$3,"NA",0))</f>
        <v/>
      </c>
      <c r="DM575" s="297" t="str">
        <f ca="1">IF(RMDF!DL575="", "", IF(ISNUMBER(MATCH(RMDF!DL575, INDIRECT(DL575), 0)), "OK", "Invalid"))</f>
        <v/>
      </c>
      <c r="DN575" s="281"/>
      <c r="DO575" s="281"/>
      <c r="DP575" s="281"/>
      <c r="DQ575" s="281" t="b">
        <f>AND(RMDF!DT575&gt;=0, RMDF!DT575&lt;=1-SUM(RMDF!Z575,RMDF!AG575,RMDF!AN575,RMDF!AU575,RMDF!BB575,RMDF!BI575,RMDF!BP575,RMDF!BW575,RMDF!CD575,RMDF!CK575,RMDF!CR575,RMDF!CY575,RMDF!DF575,RMDF!DM575), RMDF!DT575=ROUND(RMDF!DT575,4))</f>
        <v>1</v>
      </c>
      <c r="DR575" s="317">
        <f>RMDF!DR575</f>
        <v>0</v>
      </c>
      <c r="DS575" s="318" t="str">
        <f>IF(DR575=0,"",_xlfn.XLOOKUP(DR575,StatePicklist!$1:$1,StatePicklist!$3:$3,"NA",0))</f>
        <v/>
      </c>
      <c r="DT575" s="297" t="str">
        <f ca="1">IF(RMDF!DS575="", "", IF(ISNUMBER(MATCH(RMDF!DS575, INDIRECT(DS575), 0)), "OK", "Invalid"))</f>
        <v/>
      </c>
      <c r="DU575" s="281"/>
      <c r="DV575" s="281"/>
      <c r="DW575" s="281"/>
      <c r="DX575" s="281" t="b">
        <f>AND(RMDF!EA575&gt;=0, RMDF!EA575&lt;=1-SUM(RMDF!Z575,RMDF!AG575,RMDF!AN575,RMDF!AU575,RMDF!BB575,RMDF!BI575,RMDF!BP575,RMDF!BW575,RMDF!CD575,RMDF!CK575,RMDF!CR575,RMDF!CY575,RMDF!DF575,RMDF!DM575,RMDF!DT575), RMDF!EA575=ROUND(RMDF!EA575,4))</f>
        <v>1</v>
      </c>
      <c r="DY575" s="317">
        <f>RMDF!DY575</f>
        <v>0</v>
      </c>
      <c r="DZ575" s="318" t="str">
        <f>IF(DY575=0,"",_xlfn.XLOOKUP(DY575,StatePicklist!$1:$1,StatePicklist!$3:$3,"NA",0))</f>
        <v/>
      </c>
      <c r="EA575" s="297" t="str">
        <f ca="1">IF(RMDF!DZ575="", "", IF(ISNUMBER(MATCH(RMDF!DZ575, INDIRECT(DZ575), 0)), "OK", "Invalid"))</f>
        <v/>
      </c>
      <c r="EB575" s="281"/>
      <c r="EC575" s="281"/>
      <c r="ED575" s="281"/>
      <c r="EE575" s="281" t="b">
        <f>AND(RMDF!EH575&gt;=0, RMDF!EH575&lt;=1-SUM(RMDF!Z575,RMDF!AG575,RMDF!AN575,RMDF!AU575,RMDF!BB575,RMDF!BI575,RMDF!BP575,RMDF!BW575,RMDF!CD575,RMDF!CK575,RMDF!CR575,RMDF!CY575,RMDF!DF575,RMDF!DM575,RMDF!DT575,RMDF!EA575), RMDF!EH575=ROUND(RMDF!EH575,4))</f>
        <v>1</v>
      </c>
      <c r="EF575" s="317">
        <f>RMDF!EF575</f>
        <v>0</v>
      </c>
      <c r="EG575" s="318" t="str">
        <f>IF(EF575=0,"",_xlfn.XLOOKUP(EF575,StatePicklist!$1:$1,StatePicklist!$3:$3,"NA",0))</f>
        <v/>
      </c>
      <c r="EH575" s="297" t="str">
        <f ca="1">IF(RMDF!EG575="", "", IF(ISNUMBER(MATCH(RMDF!EG575, INDIRECT(EG575), 0)), "OK", "Invalid"))</f>
        <v/>
      </c>
      <c r="EI575" s="281"/>
      <c r="EJ575" s="281"/>
      <c r="EK575" s="281"/>
      <c r="EL575" s="281" t="b">
        <f>AND(RMDF!EO575&gt;=0, RMDF!EO575&lt;=1-SUM(RMDF!Z575,RMDF!AG575,RMDF!AN575,RMDF!AU575,RMDF!BB575,RMDF!BI575,RMDF!BP575,RMDF!BW575,RMDF!CD575,RMDF!CK575,RMDF!CR575,RMDF!CY575,RMDF!DF575,RMDF!DM575,RMDF!DT575,RMDF!EA575,RMDF!EH575), RMDF!EO575=ROUND(RMDF!EO575,4))</f>
        <v>1</v>
      </c>
      <c r="EM575" s="317">
        <f>RMDF!EM575</f>
        <v>0</v>
      </c>
      <c r="EN575" s="318" t="str">
        <f>IF(EM575=0,"",_xlfn.XLOOKUP(EM575,StatePicklist!$1:$1,StatePicklist!$3:$3,"NA",0))</f>
        <v/>
      </c>
      <c r="EO575" s="297" t="str">
        <f ca="1">IF(RMDF!EN575="", "", IF(ISNUMBER(MATCH(RMDF!EN575, INDIRECT(EN575), 0)), "OK", "Invalid"))</f>
        <v/>
      </c>
      <c r="EP575" s="281"/>
      <c r="EQ575" s="281"/>
      <c r="ER575" s="281"/>
      <c r="ES575" s="281" t="b">
        <f>AND(RMDF!EV575&gt;=0, RMDF!EV575&lt;=1-SUM(RMDF!Z575,RMDF!AG575,RMDF!AN575,RMDF!AU575,RMDF!BB575,RMDF!BI575,RMDF!BP575,RMDF!BW575,RMDF!CD575,RMDF!CK575,RMDF!CR575,RMDF!CY575,RMDF!DF575,RMDF!DM575,RMDF!DT575,RMDF!EA575,RMDF!EH575,RMDF!EO575), RMDF!EV575=ROUND(RMDF!EV575,4))</f>
        <v>1</v>
      </c>
      <c r="ET575" s="317">
        <f>RMDF!ET575</f>
        <v>0</v>
      </c>
      <c r="EU575" s="318" t="str">
        <f>IF(ET575=0,"",_xlfn.XLOOKUP(ET575,StatePicklist!$1:$1,StatePicklist!$3:$3,"NA",0))</f>
        <v/>
      </c>
      <c r="EV575" s="297" t="str">
        <f ca="1">IF(RMDF!EU575="", "", IF(ISNUMBER(MATCH(RMDF!EU575, INDIRECT(EU575), 0)), "OK", "Invalid"))</f>
        <v/>
      </c>
      <c r="EW575" s="281"/>
      <c r="EX575" s="281"/>
      <c r="EY575" s="281"/>
      <c r="EZ575" s="281" t="b">
        <f>AND(RMDF!FC575&gt;=0, RMDF!FC575&lt;=1-SUM(RMDF!Z575,RMDF!AG575,RMDF!AN575,RMDF!AU575,RMDF!BB575,RMDF!BI575,RMDF!BP575,RMDF!BW575,RMDF!CD575,RMDF!CK575,RMDF!CR575,RMDF!CY575,RMDF!DF575,RMDF!DM575,RMDF!DT575,RMDF!EA575,RMDF!EH575,RMDF!EO575,RMDF!EV575), RMDF!FC575=ROUND(RMDF!FC575,4))</f>
        <v>1</v>
      </c>
      <c r="FA575" s="317">
        <f>RMDF!FA575</f>
        <v>0</v>
      </c>
      <c r="FB575" s="318" t="str">
        <f>IF(FA575=0,"",_xlfn.XLOOKUP(FA575,StatePicklist!$1:$1,StatePicklist!$3:$3,"NA",0))</f>
        <v/>
      </c>
      <c r="FC575" s="297" t="str">
        <f ca="1">IF(RMDF!FB575="", "", IF(ISNUMBER(MATCH(RMDF!FB575, INDIRECT(FB575), 0)), "OK", "Invalid"))</f>
        <v/>
      </c>
    </row>
    <row r="576" spans="1:159" s="205" customFormat="1" ht="39.9" customHeight="1" x14ac:dyDescent="0.25">
      <c r="A576" s="206"/>
      <c r="B576" s="196"/>
      <c r="C576" s="197"/>
      <c r="D576" s="198"/>
      <c r="E576" s="199"/>
      <c r="F576" s="200"/>
      <c r="G576" s="201"/>
      <c r="H576" s="292"/>
      <c r="I576" s="305">
        <f>RMDF!I576</f>
        <v>0</v>
      </c>
      <c r="J576" s="305" t="str">
        <f>IF(I576=ProductCode!$B$30,"PDReclPost",IF(OR(I576=ProductCode!$C$30,I576=ProductCode!$E$30,I576=ProductCode!$G$30),"PDPreCon",IF(OR(I576=ProductCode!$D$30,I576=ProductCode!$F$30),"PDNotReclPost","")))</f>
        <v/>
      </c>
      <c r="K576" s="305" t="str">
        <f t="shared" si="33"/>
        <v/>
      </c>
      <c r="L576" s="289"/>
      <c r="M576" s="305" t="str">
        <f t="shared" si="33"/>
        <v/>
      </c>
      <c r="N576" s="289" t="b">
        <f>AND(RMDF!N576&gt;=0, RMDF!N576&lt;=1-RMDF!L576, RMDF!N576=ROUND(RMDF!N576,4))</f>
        <v>1</v>
      </c>
      <c r="O576" s="286" t="str">
        <f>IF(P576="","",IF(I576="","",IF(LEFT(I576,13)="Reclaimed pos",RawMaterialCode!$E$569,RawMaterialCode!$E$568)))</f>
        <v>Reclaimed pre-consumer mixed fibers (RM0578)</v>
      </c>
      <c r="P576" s="295">
        <f t="shared" si="34"/>
        <v>1</v>
      </c>
      <c r="Q576" s="202"/>
      <c r="R576" s="203"/>
      <c r="S576" s="204" t="str">
        <f t="shared" si="35"/>
        <v/>
      </c>
      <c r="T576" s="281"/>
      <c r="U576" s="281"/>
      <c r="V576" s="281"/>
      <c r="W576" s="281"/>
      <c r="X576" s="317">
        <f>RMDF!X576</f>
        <v>0</v>
      </c>
      <c r="Y576" s="318" t="str">
        <f>IF(X576=0,"",_xlfn.XLOOKUP(X576,StatePicklist!$1:$1,StatePicklist!$3:$3,"NA",0))</f>
        <v/>
      </c>
      <c r="Z576" s="297" t="str">
        <f ca="1">IF(RMDF!Y576="", "", IF(ISNUMBER(MATCH(RMDF!Y576, INDIRECT(Y576), 0)), "OK", "Invalid"))</f>
        <v/>
      </c>
      <c r="AA576" s="281"/>
      <c r="AB576" s="281"/>
      <c r="AC576" s="281"/>
      <c r="AD576" s="281" t="b">
        <f>AND(RMDF!AG576&gt;=0, RMDF!AG576&lt;=1-RMDF!Z576, RMDF!AG576=ROUND(RMDF!AG576,4))</f>
        <v>1</v>
      </c>
      <c r="AE576" s="317">
        <f>RMDF!AE576</f>
        <v>0</v>
      </c>
      <c r="AF576" s="318" t="str">
        <f>IF(AE576=0,"",_xlfn.XLOOKUP(AE576,StatePicklist!$1:$1,StatePicklist!$3:$3,"NA",0))</f>
        <v/>
      </c>
      <c r="AG576" s="297" t="str">
        <f ca="1">IF(RMDF!AF576="", "", IF(ISNUMBER(MATCH(RMDF!AF576, INDIRECT(AF576), 0)), "OK", "Invalid"))</f>
        <v/>
      </c>
      <c r="AH576" s="281"/>
      <c r="AI576" s="281"/>
      <c r="AJ576" s="281"/>
      <c r="AK576" s="281" t="b">
        <f>AND(RMDF!AN576&gt;=0, RMDF!AN576&lt;=1-SUM(RMDF!Z576,RMDF!AG576), RMDF!AN576=ROUND(RMDF!AN576,4))</f>
        <v>1</v>
      </c>
      <c r="AL576" s="317">
        <f>RMDF!AL576</f>
        <v>0</v>
      </c>
      <c r="AM576" s="318" t="str">
        <f>IF(AL576=0,"",_xlfn.XLOOKUP(AL576,StatePicklist!$1:$1,StatePicklist!$3:$3,"NA",0))</f>
        <v/>
      </c>
      <c r="AN576" s="297" t="str">
        <f ca="1">IF(RMDF!AM576="", "", IF(ISNUMBER(MATCH(RMDF!AM576, INDIRECT(AM576), 0)), "OK", "Invalid"))</f>
        <v/>
      </c>
      <c r="AO576" s="281"/>
      <c r="AP576" s="281"/>
      <c r="AQ576" s="281"/>
      <c r="AR576" s="281" t="b">
        <f>AND(RMDF!AU576&gt;=0, RMDF!AU576&lt;=1-SUM(RMDF!Z576,RMDF!AG576,RMDF!AN576), RMDF!AU576=ROUND(RMDF!AU576,4))</f>
        <v>1</v>
      </c>
      <c r="AS576" s="317">
        <f>RMDF!AS576</f>
        <v>0</v>
      </c>
      <c r="AT576" s="318" t="str">
        <f>IF(AS576=0,"",_xlfn.XLOOKUP(AS576,StatePicklist!$1:$1,StatePicklist!$3:$3,"NA",0))</f>
        <v/>
      </c>
      <c r="AU576" s="297" t="str">
        <f ca="1">IF(RMDF!AT576="", "", IF(ISNUMBER(MATCH(RMDF!AT576, INDIRECT(AT576), 0)), "OK", "Invalid"))</f>
        <v/>
      </c>
      <c r="AV576" s="281"/>
      <c r="AW576" s="281"/>
      <c r="AX576" s="281"/>
      <c r="AY576" s="281" t="b">
        <f>AND(RMDF!BB576&gt;=0, RMDF!BB576&lt;=1-SUM(RMDF!Z576,RMDF!AG576,RMDF!AN576,RMDF!AU576), RMDF!BB576=ROUND(RMDF!BB576,4))</f>
        <v>1</v>
      </c>
      <c r="AZ576" s="317">
        <f>RMDF!AZ576</f>
        <v>0</v>
      </c>
      <c r="BA576" s="318" t="str">
        <f>IF(AZ576=0,"",_xlfn.XLOOKUP(AZ576,StatePicklist!$1:$1,StatePicklist!$3:$3,"NA",0))</f>
        <v/>
      </c>
      <c r="BB576" s="297" t="str">
        <f ca="1">IF(RMDF!BA576="", "", IF(ISNUMBER(MATCH(RMDF!BA576, INDIRECT(BA576), 0)), "OK", "Invalid"))</f>
        <v/>
      </c>
      <c r="BC576" s="281"/>
      <c r="BD576" s="281"/>
      <c r="BE576" s="281"/>
      <c r="BF576" s="281" t="b">
        <f>AND(RMDF!BI576&gt;=0, RMDF!BI576&lt;=1-SUM(RMDF!Z576,RMDF!AG576,RMDF!AN576,RMDF!AU576,RMDF!BB576), RMDF!BI576=ROUND(RMDF!BI576,4))</f>
        <v>1</v>
      </c>
      <c r="BG576" s="317">
        <f>RMDF!BG576</f>
        <v>0</v>
      </c>
      <c r="BH576" s="318" t="str">
        <f>IF(BG576=0,"",_xlfn.XLOOKUP(BG576,StatePicklist!$1:$1,StatePicklist!$3:$3,"NA",0))</f>
        <v/>
      </c>
      <c r="BI576" s="297" t="str">
        <f ca="1">IF(RMDF!BH576="", "", IF(ISNUMBER(MATCH(RMDF!BH576, INDIRECT(BH576), 0)), "OK", "Invalid"))</f>
        <v/>
      </c>
      <c r="BJ576" s="281"/>
      <c r="BK576" s="281"/>
      <c r="BL576" s="281"/>
      <c r="BM576" s="281" t="b">
        <f>AND(RMDF!BP576&gt;=0, RMDF!BP576&lt;=1-SUM(RMDF!Z576,RMDF!AG576,RMDF!AN576,RMDF!AU576,RMDF!BB576,RMDF!BI576), RMDF!BP576=ROUND(RMDF!BP576,4))</f>
        <v>1</v>
      </c>
      <c r="BN576" s="317">
        <f>RMDF!BN576</f>
        <v>0</v>
      </c>
      <c r="BO576" s="318" t="str">
        <f>IF(BN576=0,"",_xlfn.XLOOKUP(BN576,StatePicklist!$1:$1,StatePicklist!$3:$3,"NA",0))</f>
        <v/>
      </c>
      <c r="BP576" s="297" t="str">
        <f ca="1">IF(RMDF!BO576="", "", IF(ISNUMBER(MATCH(RMDF!BO576, INDIRECT(BO576), 0)), "OK", "Invalid"))</f>
        <v/>
      </c>
      <c r="BQ576" s="281"/>
      <c r="BR576" s="281"/>
      <c r="BS576" s="281"/>
      <c r="BT576" s="281" t="b">
        <f>AND(RMDF!BW576&gt;=0, RMDF!BW576&lt;=1-SUM(RMDF!Z576,RMDF!AG576,RMDF!AN576,RMDF!AU576,RMDF!BB576,RMDF!BI576,RMDF!BP576), RMDF!BW576=ROUND(RMDF!BW576,4))</f>
        <v>1</v>
      </c>
      <c r="BU576" s="317">
        <f>RMDF!BU576</f>
        <v>0</v>
      </c>
      <c r="BV576" s="318" t="str">
        <f>IF(BU576=0,"",_xlfn.XLOOKUP(BU576,StatePicklist!$1:$1,StatePicklist!$3:$3,"NA",0))</f>
        <v/>
      </c>
      <c r="BW576" s="297" t="str">
        <f ca="1">IF(RMDF!BV576="", "", IF(ISNUMBER(MATCH(RMDF!BV576, INDIRECT(BV576), 0)), "OK", "Invalid"))</f>
        <v/>
      </c>
      <c r="BX576" s="281"/>
      <c r="BY576" s="281"/>
      <c r="BZ576" s="281"/>
      <c r="CA576" s="281" t="b">
        <f>AND(RMDF!CD576&gt;=0, RMDF!CD576&lt;=1-SUM(RMDF!Z576,RMDF!AG576,RMDF!AN576,RMDF!AU576,RMDF!BB576,RMDF!BI576,RMDF!BP576,RMDF!BW576), RMDF!CD576=ROUND(RMDF!CD576,4))</f>
        <v>1</v>
      </c>
      <c r="CB576" s="317">
        <f>RMDF!CB576</f>
        <v>0</v>
      </c>
      <c r="CC576" s="318" t="str">
        <f>IF(CB576=0,"",_xlfn.XLOOKUP(CB576,StatePicklist!$1:$1,StatePicklist!$3:$3,"NA",0))</f>
        <v/>
      </c>
      <c r="CD576" s="297" t="str">
        <f ca="1">IF(RMDF!CC576="", "", IF(ISNUMBER(MATCH(RMDF!CC576, INDIRECT(CC576), 0)), "OK", "Invalid"))</f>
        <v/>
      </c>
      <c r="CE576" s="281"/>
      <c r="CF576" s="281"/>
      <c r="CG576" s="281"/>
      <c r="CH576" s="281" t="b">
        <f>AND(RMDF!CK576&gt;=0, RMDF!CK576&lt;=1-SUM(RMDF!Z576,RMDF!AG576,RMDF!AN576,RMDF!AU576,RMDF!BB576,RMDF!BI576,RMDF!BP576,RMDF!BW576,RMDF!CD576), RMDF!CK576=ROUND(RMDF!CK576,4))</f>
        <v>1</v>
      </c>
      <c r="CI576" s="317">
        <f>RMDF!CI576</f>
        <v>0</v>
      </c>
      <c r="CJ576" s="318" t="str">
        <f>IF(CI576=0,"",_xlfn.XLOOKUP(CI576,StatePicklist!$1:$1,StatePicklist!$3:$3,"NA",0))</f>
        <v/>
      </c>
      <c r="CK576" s="297" t="str">
        <f ca="1">IF(RMDF!CJ576="", "", IF(ISNUMBER(MATCH(RMDF!CJ576, INDIRECT(CJ576), 0)), "OK", "Invalid"))</f>
        <v/>
      </c>
      <c r="CL576" s="281"/>
      <c r="CM576" s="281"/>
      <c r="CN576" s="281"/>
      <c r="CO576" s="281" t="b">
        <f>AND(RMDF!CR576&gt;=0, RMDF!CR576&lt;=1-SUM(RMDF!Z576,RMDF!AG576,RMDF!AN576,RMDF!AU576,RMDF!BB576,RMDF!BI576,RMDF!BP576,RMDF!BW576,RMDF!CD576,RMDF!CK576), RMDF!CR576=ROUND(RMDF!CR576,4))</f>
        <v>1</v>
      </c>
      <c r="CP576" s="317">
        <f>RMDF!CP576</f>
        <v>0</v>
      </c>
      <c r="CQ576" s="318" t="str">
        <f>IF(CP576=0,"",_xlfn.XLOOKUP(CP576,StatePicklist!$1:$1,StatePicklist!$3:$3,"NA",0))</f>
        <v/>
      </c>
      <c r="CR576" s="297" t="str">
        <f ca="1">IF(RMDF!CQ576="", "", IF(ISNUMBER(MATCH(RMDF!CQ576, INDIRECT(CQ576), 0)), "OK", "Invalid"))</f>
        <v/>
      </c>
      <c r="CS576" s="281"/>
      <c r="CT576" s="281"/>
      <c r="CU576" s="281"/>
      <c r="CV576" s="281" t="b">
        <f>AND(RMDF!CY576&gt;=0, RMDF!CY576&lt;=1-SUM(RMDF!Z576,RMDF!AG576,RMDF!AN576,RMDF!AU576,RMDF!BB576,RMDF!BI576,RMDF!BP576,RMDF!BW576,RMDF!CD576,RMDF!CK576,RMDF!CR576), RMDF!CY576=ROUND(RMDF!CY576,4))</f>
        <v>1</v>
      </c>
      <c r="CW576" s="317">
        <f>RMDF!CW576</f>
        <v>0</v>
      </c>
      <c r="CX576" s="318" t="str">
        <f>IF(CW576=0,"",_xlfn.XLOOKUP(CW576,StatePicklist!$1:$1,StatePicklist!$3:$3,"NA",0))</f>
        <v/>
      </c>
      <c r="CY576" s="297" t="str">
        <f ca="1">IF(RMDF!CX576="", "", IF(ISNUMBER(MATCH(RMDF!CX576, INDIRECT(CX576), 0)), "OK", "Invalid"))</f>
        <v/>
      </c>
      <c r="CZ576" s="281"/>
      <c r="DA576" s="281"/>
      <c r="DB576" s="281"/>
      <c r="DC576" s="281" t="b">
        <f>AND(RMDF!DF576&gt;=0, RMDF!DF576&lt;=1-SUM(RMDF!Z576,RMDF!AG576,RMDF!AN576,RMDF!AU576,RMDF!BB576,RMDF!BI576,RMDF!BP576,RMDF!BW576,RMDF!CD576,RMDF!CK576,RMDF!CR576,RMDF!CY576), RMDF!DF576=ROUND(RMDF!DF576,4))</f>
        <v>1</v>
      </c>
      <c r="DD576" s="317">
        <f>RMDF!DD576</f>
        <v>0</v>
      </c>
      <c r="DE576" s="318" t="str">
        <f>IF(DD576=0,"",_xlfn.XLOOKUP(DD576,StatePicklist!$1:$1,StatePicklist!$3:$3,"NA",0))</f>
        <v/>
      </c>
      <c r="DF576" s="297" t="str">
        <f ca="1">IF(RMDF!DE576="", "", IF(ISNUMBER(MATCH(RMDF!DE576, INDIRECT(DE576), 0)), "OK", "Invalid"))</f>
        <v/>
      </c>
      <c r="DG576" s="281"/>
      <c r="DH576" s="281"/>
      <c r="DI576" s="281"/>
      <c r="DJ576" s="281" t="b">
        <f>AND(RMDF!DM576&gt;=0, RMDF!DM576&lt;=1-SUM(RMDF!Z576,RMDF!AG576,RMDF!AN576,RMDF!AU576,RMDF!BB576,RMDF!BI576,RMDF!BP576,RMDF!BW576,RMDF!CD576,RMDF!CK576,RMDF!CR576,RMDF!CY576,RMDF!DF576), RMDF!DM576=ROUND(RMDF!DM576,4))</f>
        <v>1</v>
      </c>
      <c r="DK576" s="317">
        <f>RMDF!DK576</f>
        <v>0</v>
      </c>
      <c r="DL576" s="318" t="str">
        <f>IF(DK576=0,"",_xlfn.XLOOKUP(DK576,StatePicklist!$1:$1,StatePicklist!$3:$3,"NA",0))</f>
        <v/>
      </c>
      <c r="DM576" s="297" t="str">
        <f ca="1">IF(RMDF!DL576="", "", IF(ISNUMBER(MATCH(RMDF!DL576, INDIRECT(DL576), 0)), "OK", "Invalid"))</f>
        <v/>
      </c>
      <c r="DN576" s="281"/>
      <c r="DO576" s="281"/>
      <c r="DP576" s="281"/>
      <c r="DQ576" s="281" t="b">
        <f>AND(RMDF!DT576&gt;=0, RMDF!DT576&lt;=1-SUM(RMDF!Z576,RMDF!AG576,RMDF!AN576,RMDF!AU576,RMDF!BB576,RMDF!BI576,RMDF!BP576,RMDF!BW576,RMDF!CD576,RMDF!CK576,RMDF!CR576,RMDF!CY576,RMDF!DF576,RMDF!DM576), RMDF!DT576=ROUND(RMDF!DT576,4))</f>
        <v>1</v>
      </c>
      <c r="DR576" s="317">
        <f>RMDF!DR576</f>
        <v>0</v>
      </c>
      <c r="DS576" s="318" t="str">
        <f>IF(DR576=0,"",_xlfn.XLOOKUP(DR576,StatePicklist!$1:$1,StatePicklist!$3:$3,"NA",0))</f>
        <v/>
      </c>
      <c r="DT576" s="297" t="str">
        <f ca="1">IF(RMDF!DS576="", "", IF(ISNUMBER(MATCH(RMDF!DS576, INDIRECT(DS576), 0)), "OK", "Invalid"))</f>
        <v/>
      </c>
      <c r="DU576" s="281"/>
      <c r="DV576" s="281"/>
      <c r="DW576" s="281"/>
      <c r="DX576" s="281" t="b">
        <f>AND(RMDF!EA576&gt;=0, RMDF!EA576&lt;=1-SUM(RMDF!Z576,RMDF!AG576,RMDF!AN576,RMDF!AU576,RMDF!BB576,RMDF!BI576,RMDF!BP576,RMDF!BW576,RMDF!CD576,RMDF!CK576,RMDF!CR576,RMDF!CY576,RMDF!DF576,RMDF!DM576,RMDF!DT576), RMDF!EA576=ROUND(RMDF!EA576,4))</f>
        <v>1</v>
      </c>
      <c r="DY576" s="317">
        <f>RMDF!DY576</f>
        <v>0</v>
      </c>
      <c r="DZ576" s="318" t="str">
        <f>IF(DY576=0,"",_xlfn.XLOOKUP(DY576,StatePicklist!$1:$1,StatePicklist!$3:$3,"NA",0))</f>
        <v/>
      </c>
      <c r="EA576" s="297" t="str">
        <f ca="1">IF(RMDF!DZ576="", "", IF(ISNUMBER(MATCH(RMDF!DZ576, INDIRECT(DZ576), 0)), "OK", "Invalid"))</f>
        <v/>
      </c>
      <c r="EB576" s="281"/>
      <c r="EC576" s="281"/>
      <c r="ED576" s="281"/>
      <c r="EE576" s="281" t="b">
        <f>AND(RMDF!EH576&gt;=0, RMDF!EH576&lt;=1-SUM(RMDF!Z576,RMDF!AG576,RMDF!AN576,RMDF!AU576,RMDF!BB576,RMDF!BI576,RMDF!BP576,RMDF!BW576,RMDF!CD576,RMDF!CK576,RMDF!CR576,RMDF!CY576,RMDF!DF576,RMDF!DM576,RMDF!DT576,RMDF!EA576), RMDF!EH576=ROUND(RMDF!EH576,4))</f>
        <v>1</v>
      </c>
      <c r="EF576" s="317">
        <f>RMDF!EF576</f>
        <v>0</v>
      </c>
      <c r="EG576" s="318" t="str">
        <f>IF(EF576=0,"",_xlfn.XLOOKUP(EF576,StatePicklist!$1:$1,StatePicklist!$3:$3,"NA",0))</f>
        <v/>
      </c>
      <c r="EH576" s="297" t="str">
        <f ca="1">IF(RMDF!EG576="", "", IF(ISNUMBER(MATCH(RMDF!EG576, INDIRECT(EG576), 0)), "OK", "Invalid"))</f>
        <v/>
      </c>
      <c r="EI576" s="281"/>
      <c r="EJ576" s="281"/>
      <c r="EK576" s="281"/>
      <c r="EL576" s="281" t="b">
        <f>AND(RMDF!EO576&gt;=0, RMDF!EO576&lt;=1-SUM(RMDF!Z576,RMDF!AG576,RMDF!AN576,RMDF!AU576,RMDF!BB576,RMDF!BI576,RMDF!BP576,RMDF!BW576,RMDF!CD576,RMDF!CK576,RMDF!CR576,RMDF!CY576,RMDF!DF576,RMDF!DM576,RMDF!DT576,RMDF!EA576,RMDF!EH576), RMDF!EO576=ROUND(RMDF!EO576,4))</f>
        <v>1</v>
      </c>
      <c r="EM576" s="317">
        <f>RMDF!EM576</f>
        <v>0</v>
      </c>
      <c r="EN576" s="318" t="str">
        <f>IF(EM576=0,"",_xlfn.XLOOKUP(EM576,StatePicklist!$1:$1,StatePicklist!$3:$3,"NA",0))</f>
        <v/>
      </c>
      <c r="EO576" s="297" t="str">
        <f ca="1">IF(RMDF!EN576="", "", IF(ISNUMBER(MATCH(RMDF!EN576, INDIRECT(EN576), 0)), "OK", "Invalid"))</f>
        <v/>
      </c>
      <c r="EP576" s="281"/>
      <c r="EQ576" s="281"/>
      <c r="ER576" s="281"/>
      <c r="ES576" s="281" t="b">
        <f>AND(RMDF!EV576&gt;=0, RMDF!EV576&lt;=1-SUM(RMDF!Z576,RMDF!AG576,RMDF!AN576,RMDF!AU576,RMDF!BB576,RMDF!BI576,RMDF!BP576,RMDF!BW576,RMDF!CD576,RMDF!CK576,RMDF!CR576,RMDF!CY576,RMDF!DF576,RMDF!DM576,RMDF!DT576,RMDF!EA576,RMDF!EH576,RMDF!EO576), RMDF!EV576=ROUND(RMDF!EV576,4))</f>
        <v>1</v>
      </c>
      <c r="ET576" s="317">
        <f>RMDF!ET576</f>
        <v>0</v>
      </c>
      <c r="EU576" s="318" t="str">
        <f>IF(ET576=0,"",_xlfn.XLOOKUP(ET576,StatePicklist!$1:$1,StatePicklist!$3:$3,"NA",0))</f>
        <v/>
      </c>
      <c r="EV576" s="297" t="str">
        <f ca="1">IF(RMDF!EU576="", "", IF(ISNUMBER(MATCH(RMDF!EU576, INDIRECT(EU576), 0)), "OK", "Invalid"))</f>
        <v/>
      </c>
      <c r="EW576" s="281"/>
      <c r="EX576" s="281"/>
      <c r="EY576" s="281"/>
      <c r="EZ576" s="281" t="b">
        <f>AND(RMDF!FC576&gt;=0, RMDF!FC576&lt;=1-SUM(RMDF!Z576,RMDF!AG576,RMDF!AN576,RMDF!AU576,RMDF!BB576,RMDF!BI576,RMDF!BP576,RMDF!BW576,RMDF!CD576,RMDF!CK576,RMDF!CR576,RMDF!CY576,RMDF!DF576,RMDF!DM576,RMDF!DT576,RMDF!EA576,RMDF!EH576,RMDF!EO576,RMDF!EV576), RMDF!FC576=ROUND(RMDF!FC576,4))</f>
        <v>1</v>
      </c>
      <c r="FA576" s="317">
        <f>RMDF!FA576</f>
        <v>0</v>
      </c>
      <c r="FB576" s="318" t="str">
        <f>IF(FA576=0,"",_xlfn.XLOOKUP(FA576,StatePicklist!$1:$1,StatePicklist!$3:$3,"NA",0))</f>
        <v/>
      </c>
      <c r="FC576" s="297" t="str">
        <f ca="1">IF(RMDF!FB576="", "", IF(ISNUMBER(MATCH(RMDF!FB576, INDIRECT(FB576), 0)), "OK", "Invalid"))</f>
        <v/>
      </c>
    </row>
    <row r="577" spans="1:159" s="205" customFormat="1" ht="39.9" customHeight="1" x14ac:dyDescent="0.25">
      <c r="A577" s="206"/>
      <c r="B577" s="196"/>
      <c r="C577" s="197"/>
      <c r="D577" s="198"/>
      <c r="E577" s="199"/>
      <c r="F577" s="200"/>
      <c r="G577" s="201"/>
      <c r="H577" s="292"/>
      <c r="I577" s="305">
        <f>RMDF!I577</f>
        <v>0</v>
      </c>
      <c r="J577" s="305" t="str">
        <f>IF(I577=ProductCode!$B$30,"PDReclPost",IF(OR(I577=ProductCode!$C$30,I577=ProductCode!$E$30,I577=ProductCode!$G$30),"PDPreCon",IF(OR(I577=ProductCode!$D$30,I577=ProductCode!$F$30),"PDNotReclPost","")))</f>
        <v/>
      </c>
      <c r="K577" s="305" t="str">
        <f t="shared" si="33"/>
        <v/>
      </c>
      <c r="L577" s="289"/>
      <c r="M577" s="305" t="str">
        <f t="shared" si="33"/>
        <v/>
      </c>
      <c r="N577" s="289" t="b">
        <f>AND(RMDF!N577&gt;=0, RMDF!N577&lt;=1-RMDF!L577, RMDF!N577=ROUND(RMDF!N577,4))</f>
        <v>1</v>
      </c>
      <c r="O577" s="286" t="str">
        <f>IF(P577="","",IF(I577="","",IF(LEFT(I577,13)="Reclaimed pos",RawMaterialCode!$E$569,RawMaterialCode!$E$568)))</f>
        <v>Reclaimed pre-consumer mixed fibers (RM0578)</v>
      </c>
      <c r="P577" s="295">
        <f t="shared" si="34"/>
        <v>1</v>
      </c>
      <c r="Q577" s="202"/>
      <c r="R577" s="203"/>
      <c r="S577" s="204" t="str">
        <f t="shared" si="35"/>
        <v/>
      </c>
      <c r="T577" s="281"/>
      <c r="U577" s="281"/>
      <c r="V577" s="281"/>
      <c r="W577" s="281"/>
      <c r="X577" s="317">
        <f>RMDF!X577</f>
        <v>0</v>
      </c>
      <c r="Y577" s="318" t="str">
        <f>IF(X577=0,"",_xlfn.XLOOKUP(X577,StatePicklist!$1:$1,StatePicklist!$3:$3,"NA",0))</f>
        <v/>
      </c>
      <c r="Z577" s="297" t="str">
        <f ca="1">IF(RMDF!Y577="", "", IF(ISNUMBER(MATCH(RMDF!Y577, INDIRECT(Y577), 0)), "OK", "Invalid"))</f>
        <v/>
      </c>
      <c r="AA577" s="281"/>
      <c r="AB577" s="281"/>
      <c r="AC577" s="281"/>
      <c r="AD577" s="281" t="b">
        <f>AND(RMDF!AG577&gt;=0, RMDF!AG577&lt;=1-RMDF!Z577, RMDF!AG577=ROUND(RMDF!AG577,4))</f>
        <v>1</v>
      </c>
      <c r="AE577" s="317">
        <f>RMDF!AE577</f>
        <v>0</v>
      </c>
      <c r="AF577" s="318" t="str">
        <f>IF(AE577=0,"",_xlfn.XLOOKUP(AE577,StatePicklist!$1:$1,StatePicklist!$3:$3,"NA",0))</f>
        <v/>
      </c>
      <c r="AG577" s="297" t="str">
        <f ca="1">IF(RMDF!AF577="", "", IF(ISNUMBER(MATCH(RMDF!AF577, INDIRECT(AF577), 0)), "OK", "Invalid"))</f>
        <v/>
      </c>
      <c r="AH577" s="281"/>
      <c r="AI577" s="281"/>
      <c r="AJ577" s="281"/>
      <c r="AK577" s="281" t="b">
        <f>AND(RMDF!AN577&gt;=0, RMDF!AN577&lt;=1-SUM(RMDF!Z577,RMDF!AG577), RMDF!AN577=ROUND(RMDF!AN577,4))</f>
        <v>1</v>
      </c>
      <c r="AL577" s="317">
        <f>RMDF!AL577</f>
        <v>0</v>
      </c>
      <c r="AM577" s="318" t="str">
        <f>IF(AL577=0,"",_xlfn.XLOOKUP(AL577,StatePicklist!$1:$1,StatePicklist!$3:$3,"NA",0))</f>
        <v/>
      </c>
      <c r="AN577" s="297" t="str">
        <f ca="1">IF(RMDF!AM577="", "", IF(ISNUMBER(MATCH(RMDF!AM577, INDIRECT(AM577), 0)), "OK", "Invalid"))</f>
        <v/>
      </c>
      <c r="AO577" s="281"/>
      <c r="AP577" s="281"/>
      <c r="AQ577" s="281"/>
      <c r="AR577" s="281" t="b">
        <f>AND(RMDF!AU577&gt;=0, RMDF!AU577&lt;=1-SUM(RMDF!Z577,RMDF!AG577,RMDF!AN577), RMDF!AU577=ROUND(RMDF!AU577,4))</f>
        <v>1</v>
      </c>
      <c r="AS577" s="317">
        <f>RMDF!AS577</f>
        <v>0</v>
      </c>
      <c r="AT577" s="318" t="str">
        <f>IF(AS577=0,"",_xlfn.XLOOKUP(AS577,StatePicklist!$1:$1,StatePicklist!$3:$3,"NA",0))</f>
        <v/>
      </c>
      <c r="AU577" s="297" t="str">
        <f ca="1">IF(RMDF!AT577="", "", IF(ISNUMBER(MATCH(RMDF!AT577, INDIRECT(AT577), 0)), "OK", "Invalid"))</f>
        <v/>
      </c>
      <c r="AV577" s="281"/>
      <c r="AW577" s="281"/>
      <c r="AX577" s="281"/>
      <c r="AY577" s="281" t="b">
        <f>AND(RMDF!BB577&gt;=0, RMDF!BB577&lt;=1-SUM(RMDF!Z577,RMDF!AG577,RMDF!AN577,RMDF!AU577), RMDF!BB577=ROUND(RMDF!BB577,4))</f>
        <v>1</v>
      </c>
      <c r="AZ577" s="317">
        <f>RMDF!AZ577</f>
        <v>0</v>
      </c>
      <c r="BA577" s="318" t="str">
        <f>IF(AZ577=0,"",_xlfn.XLOOKUP(AZ577,StatePicklist!$1:$1,StatePicklist!$3:$3,"NA",0))</f>
        <v/>
      </c>
      <c r="BB577" s="297" t="str">
        <f ca="1">IF(RMDF!BA577="", "", IF(ISNUMBER(MATCH(RMDF!BA577, INDIRECT(BA577), 0)), "OK", "Invalid"))</f>
        <v/>
      </c>
      <c r="BC577" s="281"/>
      <c r="BD577" s="281"/>
      <c r="BE577" s="281"/>
      <c r="BF577" s="281" t="b">
        <f>AND(RMDF!BI577&gt;=0, RMDF!BI577&lt;=1-SUM(RMDF!Z577,RMDF!AG577,RMDF!AN577,RMDF!AU577,RMDF!BB577), RMDF!BI577=ROUND(RMDF!BI577,4))</f>
        <v>1</v>
      </c>
      <c r="BG577" s="317">
        <f>RMDF!BG577</f>
        <v>0</v>
      </c>
      <c r="BH577" s="318" t="str">
        <f>IF(BG577=0,"",_xlfn.XLOOKUP(BG577,StatePicklist!$1:$1,StatePicklist!$3:$3,"NA",0))</f>
        <v/>
      </c>
      <c r="BI577" s="297" t="str">
        <f ca="1">IF(RMDF!BH577="", "", IF(ISNUMBER(MATCH(RMDF!BH577, INDIRECT(BH577), 0)), "OK", "Invalid"))</f>
        <v/>
      </c>
      <c r="BJ577" s="281"/>
      <c r="BK577" s="281"/>
      <c r="BL577" s="281"/>
      <c r="BM577" s="281" t="b">
        <f>AND(RMDF!BP577&gt;=0, RMDF!BP577&lt;=1-SUM(RMDF!Z577,RMDF!AG577,RMDF!AN577,RMDF!AU577,RMDF!BB577,RMDF!BI577), RMDF!BP577=ROUND(RMDF!BP577,4))</f>
        <v>1</v>
      </c>
      <c r="BN577" s="317">
        <f>RMDF!BN577</f>
        <v>0</v>
      </c>
      <c r="BO577" s="318" t="str">
        <f>IF(BN577=0,"",_xlfn.XLOOKUP(BN577,StatePicklist!$1:$1,StatePicklist!$3:$3,"NA",0))</f>
        <v/>
      </c>
      <c r="BP577" s="297" t="str">
        <f ca="1">IF(RMDF!BO577="", "", IF(ISNUMBER(MATCH(RMDF!BO577, INDIRECT(BO577), 0)), "OK", "Invalid"))</f>
        <v/>
      </c>
      <c r="BQ577" s="281"/>
      <c r="BR577" s="281"/>
      <c r="BS577" s="281"/>
      <c r="BT577" s="281" t="b">
        <f>AND(RMDF!BW577&gt;=0, RMDF!BW577&lt;=1-SUM(RMDF!Z577,RMDF!AG577,RMDF!AN577,RMDF!AU577,RMDF!BB577,RMDF!BI577,RMDF!BP577), RMDF!BW577=ROUND(RMDF!BW577,4))</f>
        <v>1</v>
      </c>
      <c r="BU577" s="317">
        <f>RMDF!BU577</f>
        <v>0</v>
      </c>
      <c r="BV577" s="318" t="str">
        <f>IF(BU577=0,"",_xlfn.XLOOKUP(BU577,StatePicklist!$1:$1,StatePicklist!$3:$3,"NA",0))</f>
        <v/>
      </c>
      <c r="BW577" s="297" t="str">
        <f ca="1">IF(RMDF!BV577="", "", IF(ISNUMBER(MATCH(RMDF!BV577, INDIRECT(BV577), 0)), "OK", "Invalid"))</f>
        <v/>
      </c>
      <c r="BX577" s="281"/>
      <c r="BY577" s="281"/>
      <c r="BZ577" s="281"/>
      <c r="CA577" s="281" t="b">
        <f>AND(RMDF!CD577&gt;=0, RMDF!CD577&lt;=1-SUM(RMDF!Z577,RMDF!AG577,RMDF!AN577,RMDF!AU577,RMDF!BB577,RMDF!BI577,RMDF!BP577,RMDF!BW577), RMDF!CD577=ROUND(RMDF!CD577,4))</f>
        <v>1</v>
      </c>
      <c r="CB577" s="317">
        <f>RMDF!CB577</f>
        <v>0</v>
      </c>
      <c r="CC577" s="318" t="str">
        <f>IF(CB577=0,"",_xlfn.XLOOKUP(CB577,StatePicklist!$1:$1,StatePicklist!$3:$3,"NA",0))</f>
        <v/>
      </c>
      <c r="CD577" s="297" t="str">
        <f ca="1">IF(RMDF!CC577="", "", IF(ISNUMBER(MATCH(RMDF!CC577, INDIRECT(CC577), 0)), "OK", "Invalid"))</f>
        <v/>
      </c>
      <c r="CE577" s="281"/>
      <c r="CF577" s="281"/>
      <c r="CG577" s="281"/>
      <c r="CH577" s="281" t="b">
        <f>AND(RMDF!CK577&gt;=0, RMDF!CK577&lt;=1-SUM(RMDF!Z577,RMDF!AG577,RMDF!AN577,RMDF!AU577,RMDF!BB577,RMDF!BI577,RMDF!BP577,RMDF!BW577,RMDF!CD577), RMDF!CK577=ROUND(RMDF!CK577,4))</f>
        <v>1</v>
      </c>
      <c r="CI577" s="317">
        <f>RMDF!CI577</f>
        <v>0</v>
      </c>
      <c r="CJ577" s="318" t="str">
        <f>IF(CI577=0,"",_xlfn.XLOOKUP(CI577,StatePicklist!$1:$1,StatePicklist!$3:$3,"NA",0))</f>
        <v/>
      </c>
      <c r="CK577" s="297" t="str">
        <f ca="1">IF(RMDF!CJ577="", "", IF(ISNUMBER(MATCH(RMDF!CJ577, INDIRECT(CJ577), 0)), "OK", "Invalid"))</f>
        <v/>
      </c>
      <c r="CL577" s="281"/>
      <c r="CM577" s="281"/>
      <c r="CN577" s="281"/>
      <c r="CO577" s="281" t="b">
        <f>AND(RMDF!CR577&gt;=0, RMDF!CR577&lt;=1-SUM(RMDF!Z577,RMDF!AG577,RMDF!AN577,RMDF!AU577,RMDF!BB577,RMDF!BI577,RMDF!BP577,RMDF!BW577,RMDF!CD577,RMDF!CK577), RMDF!CR577=ROUND(RMDF!CR577,4))</f>
        <v>1</v>
      </c>
      <c r="CP577" s="317">
        <f>RMDF!CP577</f>
        <v>0</v>
      </c>
      <c r="CQ577" s="318" t="str">
        <f>IF(CP577=0,"",_xlfn.XLOOKUP(CP577,StatePicklist!$1:$1,StatePicklist!$3:$3,"NA",0))</f>
        <v/>
      </c>
      <c r="CR577" s="297" t="str">
        <f ca="1">IF(RMDF!CQ577="", "", IF(ISNUMBER(MATCH(RMDF!CQ577, INDIRECT(CQ577), 0)), "OK", "Invalid"))</f>
        <v/>
      </c>
      <c r="CS577" s="281"/>
      <c r="CT577" s="281"/>
      <c r="CU577" s="281"/>
      <c r="CV577" s="281" t="b">
        <f>AND(RMDF!CY577&gt;=0, RMDF!CY577&lt;=1-SUM(RMDF!Z577,RMDF!AG577,RMDF!AN577,RMDF!AU577,RMDF!BB577,RMDF!BI577,RMDF!BP577,RMDF!BW577,RMDF!CD577,RMDF!CK577,RMDF!CR577), RMDF!CY577=ROUND(RMDF!CY577,4))</f>
        <v>1</v>
      </c>
      <c r="CW577" s="317">
        <f>RMDF!CW577</f>
        <v>0</v>
      </c>
      <c r="CX577" s="318" t="str">
        <f>IF(CW577=0,"",_xlfn.XLOOKUP(CW577,StatePicklist!$1:$1,StatePicklist!$3:$3,"NA",0))</f>
        <v/>
      </c>
      <c r="CY577" s="297" t="str">
        <f ca="1">IF(RMDF!CX577="", "", IF(ISNUMBER(MATCH(RMDF!CX577, INDIRECT(CX577), 0)), "OK", "Invalid"))</f>
        <v/>
      </c>
      <c r="CZ577" s="281"/>
      <c r="DA577" s="281"/>
      <c r="DB577" s="281"/>
      <c r="DC577" s="281" t="b">
        <f>AND(RMDF!DF577&gt;=0, RMDF!DF577&lt;=1-SUM(RMDF!Z577,RMDF!AG577,RMDF!AN577,RMDF!AU577,RMDF!BB577,RMDF!BI577,RMDF!BP577,RMDF!BW577,RMDF!CD577,RMDF!CK577,RMDF!CR577,RMDF!CY577), RMDF!DF577=ROUND(RMDF!DF577,4))</f>
        <v>1</v>
      </c>
      <c r="DD577" s="317">
        <f>RMDF!DD577</f>
        <v>0</v>
      </c>
      <c r="DE577" s="318" t="str">
        <f>IF(DD577=0,"",_xlfn.XLOOKUP(DD577,StatePicklist!$1:$1,StatePicklist!$3:$3,"NA",0))</f>
        <v/>
      </c>
      <c r="DF577" s="297" t="str">
        <f ca="1">IF(RMDF!DE577="", "", IF(ISNUMBER(MATCH(RMDF!DE577, INDIRECT(DE577), 0)), "OK", "Invalid"))</f>
        <v/>
      </c>
      <c r="DG577" s="281"/>
      <c r="DH577" s="281"/>
      <c r="DI577" s="281"/>
      <c r="DJ577" s="281" t="b">
        <f>AND(RMDF!DM577&gt;=0, RMDF!DM577&lt;=1-SUM(RMDF!Z577,RMDF!AG577,RMDF!AN577,RMDF!AU577,RMDF!BB577,RMDF!BI577,RMDF!BP577,RMDF!BW577,RMDF!CD577,RMDF!CK577,RMDF!CR577,RMDF!CY577,RMDF!DF577), RMDF!DM577=ROUND(RMDF!DM577,4))</f>
        <v>1</v>
      </c>
      <c r="DK577" s="317">
        <f>RMDF!DK577</f>
        <v>0</v>
      </c>
      <c r="DL577" s="318" t="str">
        <f>IF(DK577=0,"",_xlfn.XLOOKUP(DK577,StatePicklist!$1:$1,StatePicklist!$3:$3,"NA",0))</f>
        <v/>
      </c>
      <c r="DM577" s="297" t="str">
        <f ca="1">IF(RMDF!DL577="", "", IF(ISNUMBER(MATCH(RMDF!DL577, INDIRECT(DL577), 0)), "OK", "Invalid"))</f>
        <v/>
      </c>
      <c r="DN577" s="281"/>
      <c r="DO577" s="281"/>
      <c r="DP577" s="281"/>
      <c r="DQ577" s="281" t="b">
        <f>AND(RMDF!DT577&gt;=0, RMDF!DT577&lt;=1-SUM(RMDF!Z577,RMDF!AG577,RMDF!AN577,RMDF!AU577,RMDF!BB577,RMDF!BI577,RMDF!BP577,RMDF!BW577,RMDF!CD577,RMDF!CK577,RMDF!CR577,RMDF!CY577,RMDF!DF577,RMDF!DM577), RMDF!DT577=ROUND(RMDF!DT577,4))</f>
        <v>1</v>
      </c>
      <c r="DR577" s="317">
        <f>RMDF!DR577</f>
        <v>0</v>
      </c>
      <c r="DS577" s="318" t="str">
        <f>IF(DR577=0,"",_xlfn.XLOOKUP(DR577,StatePicklist!$1:$1,StatePicklist!$3:$3,"NA",0))</f>
        <v/>
      </c>
      <c r="DT577" s="297" t="str">
        <f ca="1">IF(RMDF!DS577="", "", IF(ISNUMBER(MATCH(RMDF!DS577, INDIRECT(DS577), 0)), "OK", "Invalid"))</f>
        <v/>
      </c>
      <c r="DU577" s="281"/>
      <c r="DV577" s="281"/>
      <c r="DW577" s="281"/>
      <c r="DX577" s="281" t="b">
        <f>AND(RMDF!EA577&gt;=0, RMDF!EA577&lt;=1-SUM(RMDF!Z577,RMDF!AG577,RMDF!AN577,RMDF!AU577,RMDF!BB577,RMDF!BI577,RMDF!BP577,RMDF!BW577,RMDF!CD577,RMDF!CK577,RMDF!CR577,RMDF!CY577,RMDF!DF577,RMDF!DM577,RMDF!DT577), RMDF!EA577=ROUND(RMDF!EA577,4))</f>
        <v>1</v>
      </c>
      <c r="DY577" s="317">
        <f>RMDF!DY577</f>
        <v>0</v>
      </c>
      <c r="DZ577" s="318" t="str">
        <f>IF(DY577=0,"",_xlfn.XLOOKUP(DY577,StatePicklist!$1:$1,StatePicklist!$3:$3,"NA",0))</f>
        <v/>
      </c>
      <c r="EA577" s="297" t="str">
        <f ca="1">IF(RMDF!DZ577="", "", IF(ISNUMBER(MATCH(RMDF!DZ577, INDIRECT(DZ577), 0)), "OK", "Invalid"))</f>
        <v/>
      </c>
      <c r="EB577" s="281"/>
      <c r="EC577" s="281"/>
      <c r="ED577" s="281"/>
      <c r="EE577" s="281" t="b">
        <f>AND(RMDF!EH577&gt;=0, RMDF!EH577&lt;=1-SUM(RMDF!Z577,RMDF!AG577,RMDF!AN577,RMDF!AU577,RMDF!BB577,RMDF!BI577,RMDF!BP577,RMDF!BW577,RMDF!CD577,RMDF!CK577,RMDF!CR577,RMDF!CY577,RMDF!DF577,RMDF!DM577,RMDF!DT577,RMDF!EA577), RMDF!EH577=ROUND(RMDF!EH577,4))</f>
        <v>1</v>
      </c>
      <c r="EF577" s="317">
        <f>RMDF!EF577</f>
        <v>0</v>
      </c>
      <c r="EG577" s="318" t="str">
        <f>IF(EF577=0,"",_xlfn.XLOOKUP(EF577,StatePicklist!$1:$1,StatePicklist!$3:$3,"NA",0))</f>
        <v/>
      </c>
      <c r="EH577" s="297" t="str">
        <f ca="1">IF(RMDF!EG577="", "", IF(ISNUMBER(MATCH(RMDF!EG577, INDIRECT(EG577), 0)), "OK", "Invalid"))</f>
        <v/>
      </c>
      <c r="EI577" s="281"/>
      <c r="EJ577" s="281"/>
      <c r="EK577" s="281"/>
      <c r="EL577" s="281" t="b">
        <f>AND(RMDF!EO577&gt;=0, RMDF!EO577&lt;=1-SUM(RMDF!Z577,RMDF!AG577,RMDF!AN577,RMDF!AU577,RMDF!BB577,RMDF!BI577,RMDF!BP577,RMDF!BW577,RMDF!CD577,RMDF!CK577,RMDF!CR577,RMDF!CY577,RMDF!DF577,RMDF!DM577,RMDF!DT577,RMDF!EA577,RMDF!EH577), RMDF!EO577=ROUND(RMDF!EO577,4))</f>
        <v>1</v>
      </c>
      <c r="EM577" s="317">
        <f>RMDF!EM577</f>
        <v>0</v>
      </c>
      <c r="EN577" s="318" t="str">
        <f>IF(EM577=0,"",_xlfn.XLOOKUP(EM577,StatePicklist!$1:$1,StatePicklist!$3:$3,"NA",0))</f>
        <v/>
      </c>
      <c r="EO577" s="297" t="str">
        <f ca="1">IF(RMDF!EN577="", "", IF(ISNUMBER(MATCH(RMDF!EN577, INDIRECT(EN577), 0)), "OK", "Invalid"))</f>
        <v/>
      </c>
      <c r="EP577" s="281"/>
      <c r="EQ577" s="281"/>
      <c r="ER577" s="281"/>
      <c r="ES577" s="281" t="b">
        <f>AND(RMDF!EV577&gt;=0, RMDF!EV577&lt;=1-SUM(RMDF!Z577,RMDF!AG577,RMDF!AN577,RMDF!AU577,RMDF!BB577,RMDF!BI577,RMDF!BP577,RMDF!BW577,RMDF!CD577,RMDF!CK577,RMDF!CR577,RMDF!CY577,RMDF!DF577,RMDF!DM577,RMDF!DT577,RMDF!EA577,RMDF!EH577,RMDF!EO577), RMDF!EV577=ROUND(RMDF!EV577,4))</f>
        <v>1</v>
      </c>
      <c r="ET577" s="317">
        <f>RMDF!ET577</f>
        <v>0</v>
      </c>
      <c r="EU577" s="318" t="str">
        <f>IF(ET577=0,"",_xlfn.XLOOKUP(ET577,StatePicklist!$1:$1,StatePicklist!$3:$3,"NA",0))</f>
        <v/>
      </c>
      <c r="EV577" s="297" t="str">
        <f ca="1">IF(RMDF!EU577="", "", IF(ISNUMBER(MATCH(RMDF!EU577, INDIRECT(EU577), 0)), "OK", "Invalid"))</f>
        <v/>
      </c>
      <c r="EW577" s="281"/>
      <c r="EX577" s="281"/>
      <c r="EY577" s="281"/>
      <c r="EZ577" s="281" t="b">
        <f>AND(RMDF!FC577&gt;=0, RMDF!FC577&lt;=1-SUM(RMDF!Z577,RMDF!AG577,RMDF!AN577,RMDF!AU577,RMDF!BB577,RMDF!BI577,RMDF!BP577,RMDF!BW577,RMDF!CD577,RMDF!CK577,RMDF!CR577,RMDF!CY577,RMDF!DF577,RMDF!DM577,RMDF!DT577,RMDF!EA577,RMDF!EH577,RMDF!EO577,RMDF!EV577), RMDF!FC577=ROUND(RMDF!FC577,4))</f>
        <v>1</v>
      </c>
      <c r="FA577" s="317">
        <f>RMDF!FA577</f>
        <v>0</v>
      </c>
      <c r="FB577" s="318" t="str">
        <f>IF(FA577=0,"",_xlfn.XLOOKUP(FA577,StatePicklist!$1:$1,StatePicklist!$3:$3,"NA",0))</f>
        <v/>
      </c>
      <c r="FC577" s="297" t="str">
        <f ca="1">IF(RMDF!FB577="", "", IF(ISNUMBER(MATCH(RMDF!FB577, INDIRECT(FB577), 0)), "OK", "Invalid"))</f>
        <v/>
      </c>
    </row>
    <row r="578" spans="1:159" s="205" customFormat="1" ht="39.9" customHeight="1" x14ac:dyDescent="0.25">
      <c r="A578" s="206"/>
      <c r="B578" s="196"/>
      <c r="C578" s="197"/>
      <c r="D578" s="198"/>
      <c r="E578" s="199"/>
      <c r="F578" s="200"/>
      <c r="G578" s="201"/>
      <c r="H578" s="292"/>
      <c r="I578" s="305">
        <f>RMDF!I578</f>
        <v>0</v>
      </c>
      <c r="J578" s="305" t="str">
        <f>IF(I578=ProductCode!$B$30,"PDReclPost",IF(OR(I578=ProductCode!$C$30,I578=ProductCode!$E$30,I578=ProductCode!$G$30),"PDPreCon",IF(OR(I578=ProductCode!$D$30,I578=ProductCode!$F$30),"PDNotReclPost","")))</f>
        <v/>
      </c>
      <c r="K578" s="305" t="str">
        <f t="shared" si="33"/>
        <v/>
      </c>
      <c r="L578" s="289"/>
      <c r="M578" s="305" t="str">
        <f t="shared" si="33"/>
        <v/>
      </c>
      <c r="N578" s="289" t="b">
        <f>AND(RMDF!N578&gt;=0, RMDF!N578&lt;=1-RMDF!L578, RMDF!N578=ROUND(RMDF!N578,4))</f>
        <v>1</v>
      </c>
      <c r="O578" s="286" t="str">
        <f>IF(P578="","",IF(I578="","",IF(LEFT(I578,13)="Reclaimed pos",RawMaterialCode!$E$569,RawMaterialCode!$E$568)))</f>
        <v>Reclaimed pre-consumer mixed fibers (RM0578)</v>
      </c>
      <c r="P578" s="295">
        <f t="shared" si="34"/>
        <v>1</v>
      </c>
      <c r="Q578" s="202"/>
      <c r="R578" s="203"/>
      <c r="S578" s="204" t="str">
        <f t="shared" si="35"/>
        <v/>
      </c>
      <c r="T578" s="281"/>
      <c r="U578" s="281"/>
      <c r="V578" s="281"/>
      <c r="W578" s="281"/>
      <c r="X578" s="317">
        <f>RMDF!X578</f>
        <v>0</v>
      </c>
      <c r="Y578" s="318" t="str">
        <f>IF(X578=0,"",_xlfn.XLOOKUP(X578,StatePicklist!$1:$1,StatePicklist!$3:$3,"NA",0))</f>
        <v/>
      </c>
      <c r="Z578" s="297" t="str">
        <f ca="1">IF(RMDF!Y578="", "", IF(ISNUMBER(MATCH(RMDF!Y578, INDIRECT(Y578), 0)), "OK", "Invalid"))</f>
        <v/>
      </c>
      <c r="AA578" s="281"/>
      <c r="AB578" s="281"/>
      <c r="AC578" s="281"/>
      <c r="AD578" s="281" t="b">
        <f>AND(RMDF!AG578&gt;=0, RMDF!AG578&lt;=1-RMDF!Z578, RMDF!AG578=ROUND(RMDF!AG578,4))</f>
        <v>1</v>
      </c>
      <c r="AE578" s="317">
        <f>RMDF!AE578</f>
        <v>0</v>
      </c>
      <c r="AF578" s="318" t="str">
        <f>IF(AE578=0,"",_xlfn.XLOOKUP(AE578,StatePicklist!$1:$1,StatePicklist!$3:$3,"NA",0))</f>
        <v/>
      </c>
      <c r="AG578" s="297" t="str">
        <f ca="1">IF(RMDF!AF578="", "", IF(ISNUMBER(MATCH(RMDF!AF578, INDIRECT(AF578), 0)), "OK", "Invalid"))</f>
        <v/>
      </c>
      <c r="AH578" s="281"/>
      <c r="AI578" s="281"/>
      <c r="AJ578" s="281"/>
      <c r="AK578" s="281" t="b">
        <f>AND(RMDF!AN578&gt;=0, RMDF!AN578&lt;=1-SUM(RMDF!Z578,RMDF!AG578), RMDF!AN578=ROUND(RMDF!AN578,4))</f>
        <v>1</v>
      </c>
      <c r="AL578" s="317">
        <f>RMDF!AL578</f>
        <v>0</v>
      </c>
      <c r="AM578" s="318" t="str">
        <f>IF(AL578=0,"",_xlfn.XLOOKUP(AL578,StatePicklist!$1:$1,StatePicklist!$3:$3,"NA",0))</f>
        <v/>
      </c>
      <c r="AN578" s="297" t="str">
        <f ca="1">IF(RMDF!AM578="", "", IF(ISNUMBER(MATCH(RMDF!AM578, INDIRECT(AM578), 0)), "OK", "Invalid"))</f>
        <v/>
      </c>
      <c r="AO578" s="281"/>
      <c r="AP578" s="281"/>
      <c r="AQ578" s="281"/>
      <c r="AR578" s="281" t="b">
        <f>AND(RMDF!AU578&gt;=0, RMDF!AU578&lt;=1-SUM(RMDF!Z578,RMDF!AG578,RMDF!AN578), RMDF!AU578=ROUND(RMDF!AU578,4))</f>
        <v>1</v>
      </c>
      <c r="AS578" s="317">
        <f>RMDF!AS578</f>
        <v>0</v>
      </c>
      <c r="AT578" s="318" t="str">
        <f>IF(AS578=0,"",_xlfn.XLOOKUP(AS578,StatePicklist!$1:$1,StatePicklist!$3:$3,"NA",0))</f>
        <v/>
      </c>
      <c r="AU578" s="297" t="str">
        <f ca="1">IF(RMDF!AT578="", "", IF(ISNUMBER(MATCH(RMDF!AT578, INDIRECT(AT578), 0)), "OK", "Invalid"))</f>
        <v/>
      </c>
      <c r="AV578" s="281"/>
      <c r="AW578" s="281"/>
      <c r="AX578" s="281"/>
      <c r="AY578" s="281" t="b">
        <f>AND(RMDF!BB578&gt;=0, RMDF!BB578&lt;=1-SUM(RMDF!Z578,RMDF!AG578,RMDF!AN578,RMDF!AU578), RMDF!BB578=ROUND(RMDF!BB578,4))</f>
        <v>1</v>
      </c>
      <c r="AZ578" s="317">
        <f>RMDF!AZ578</f>
        <v>0</v>
      </c>
      <c r="BA578" s="318" t="str">
        <f>IF(AZ578=0,"",_xlfn.XLOOKUP(AZ578,StatePicklist!$1:$1,StatePicklist!$3:$3,"NA",0))</f>
        <v/>
      </c>
      <c r="BB578" s="297" t="str">
        <f ca="1">IF(RMDF!BA578="", "", IF(ISNUMBER(MATCH(RMDF!BA578, INDIRECT(BA578), 0)), "OK", "Invalid"))</f>
        <v/>
      </c>
      <c r="BC578" s="281"/>
      <c r="BD578" s="281"/>
      <c r="BE578" s="281"/>
      <c r="BF578" s="281" t="b">
        <f>AND(RMDF!BI578&gt;=0, RMDF!BI578&lt;=1-SUM(RMDF!Z578,RMDF!AG578,RMDF!AN578,RMDF!AU578,RMDF!BB578), RMDF!BI578=ROUND(RMDF!BI578,4))</f>
        <v>1</v>
      </c>
      <c r="BG578" s="317">
        <f>RMDF!BG578</f>
        <v>0</v>
      </c>
      <c r="BH578" s="318" t="str">
        <f>IF(BG578=0,"",_xlfn.XLOOKUP(BG578,StatePicklist!$1:$1,StatePicklist!$3:$3,"NA",0))</f>
        <v/>
      </c>
      <c r="BI578" s="297" t="str">
        <f ca="1">IF(RMDF!BH578="", "", IF(ISNUMBER(MATCH(RMDF!BH578, INDIRECT(BH578), 0)), "OK", "Invalid"))</f>
        <v/>
      </c>
      <c r="BJ578" s="281"/>
      <c r="BK578" s="281"/>
      <c r="BL578" s="281"/>
      <c r="BM578" s="281" t="b">
        <f>AND(RMDF!BP578&gt;=0, RMDF!BP578&lt;=1-SUM(RMDF!Z578,RMDF!AG578,RMDF!AN578,RMDF!AU578,RMDF!BB578,RMDF!BI578), RMDF!BP578=ROUND(RMDF!BP578,4))</f>
        <v>1</v>
      </c>
      <c r="BN578" s="317">
        <f>RMDF!BN578</f>
        <v>0</v>
      </c>
      <c r="BO578" s="318" t="str">
        <f>IF(BN578=0,"",_xlfn.XLOOKUP(BN578,StatePicklist!$1:$1,StatePicklist!$3:$3,"NA",0))</f>
        <v/>
      </c>
      <c r="BP578" s="297" t="str">
        <f ca="1">IF(RMDF!BO578="", "", IF(ISNUMBER(MATCH(RMDF!BO578, INDIRECT(BO578), 0)), "OK", "Invalid"))</f>
        <v/>
      </c>
      <c r="BQ578" s="281"/>
      <c r="BR578" s="281"/>
      <c r="BS578" s="281"/>
      <c r="BT578" s="281" t="b">
        <f>AND(RMDF!BW578&gt;=0, RMDF!BW578&lt;=1-SUM(RMDF!Z578,RMDF!AG578,RMDF!AN578,RMDF!AU578,RMDF!BB578,RMDF!BI578,RMDF!BP578), RMDF!BW578=ROUND(RMDF!BW578,4))</f>
        <v>1</v>
      </c>
      <c r="BU578" s="317">
        <f>RMDF!BU578</f>
        <v>0</v>
      </c>
      <c r="BV578" s="318" t="str">
        <f>IF(BU578=0,"",_xlfn.XLOOKUP(BU578,StatePicklist!$1:$1,StatePicklist!$3:$3,"NA",0))</f>
        <v/>
      </c>
      <c r="BW578" s="297" t="str">
        <f ca="1">IF(RMDF!BV578="", "", IF(ISNUMBER(MATCH(RMDF!BV578, INDIRECT(BV578), 0)), "OK", "Invalid"))</f>
        <v/>
      </c>
      <c r="BX578" s="281"/>
      <c r="BY578" s="281"/>
      <c r="BZ578" s="281"/>
      <c r="CA578" s="281" t="b">
        <f>AND(RMDF!CD578&gt;=0, RMDF!CD578&lt;=1-SUM(RMDF!Z578,RMDF!AG578,RMDF!AN578,RMDF!AU578,RMDF!BB578,RMDF!BI578,RMDF!BP578,RMDF!BW578), RMDF!CD578=ROUND(RMDF!CD578,4))</f>
        <v>1</v>
      </c>
      <c r="CB578" s="317">
        <f>RMDF!CB578</f>
        <v>0</v>
      </c>
      <c r="CC578" s="318" t="str">
        <f>IF(CB578=0,"",_xlfn.XLOOKUP(CB578,StatePicklist!$1:$1,StatePicklist!$3:$3,"NA",0))</f>
        <v/>
      </c>
      <c r="CD578" s="297" t="str">
        <f ca="1">IF(RMDF!CC578="", "", IF(ISNUMBER(MATCH(RMDF!CC578, INDIRECT(CC578), 0)), "OK", "Invalid"))</f>
        <v/>
      </c>
      <c r="CE578" s="281"/>
      <c r="CF578" s="281"/>
      <c r="CG578" s="281"/>
      <c r="CH578" s="281" t="b">
        <f>AND(RMDF!CK578&gt;=0, RMDF!CK578&lt;=1-SUM(RMDF!Z578,RMDF!AG578,RMDF!AN578,RMDF!AU578,RMDF!BB578,RMDF!BI578,RMDF!BP578,RMDF!BW578,RMDF!CD578), RMDF!CK578=ROUND(RMDF!CK578,4))</f>
        <v>1</v>
      </c>
      <c r="CI578" s="317">
        <f>RMDF!CI578</f>
        <v>0</v>
      </c>
      <c r="CJ578" s="318" t="str">
        <f>IF(CI578=0,"",_xlfn.XLOOKUP(CI578,StatePicklist!$1:$1,StatePicklist!$3:$3,"NA",0))</f>
        <v/>
      </c>
      <c r="CK578" s="297" t="str">
        <f ca="1">IF(RMDF!CJ578="", "", IF(ISNUMBER(MATCH(RMDF!CJ578, INDIRECT(CJ578), 0)), "OK", "Invalid"))</f>
        <v/>
      </c>
      <c r="CL578" s="281"/>
      <c r="CM578" s="281"/>
      <c r="CN578" s="281"/>
      <c r="CO578" s="281" t="b">
        <f>AND(RMDF!CR578&gt;=0, RMDF!CR578&lt;=1-SUM(RMDF!Z578,RMDF!AG578,RMDF!AN578,RMDF!AU578,RMDF!BB578,RMDF!BI578,RMDF!BP578,RMDF!BW578,RMDF!CD578,RMDF!CK578), RMDF!CR578=ROUND(RMDF!CR578,4))</f>
        <v>1</v>
      </c>
      <c r="CP578" s="317">
        <f>RMDF!CP578</f>
        <v>0</v>
      </c>
      <c r="CQ578" s="318" t="str">
        <f>IF(CP578=0,"",_xlfn.XLOOKUP(CP578,StatePicklist!$1:$1,StatePicklist!$3:$3,"NA",0))</f>
        <v/>
      </c>
      <c r="CR578" s="297" t="str">
        <f ca="1">IF(RMDF!CQ578="", "", IF(ISNUMBER(MATCH(RMDF!CQ578, INDIRECT(CQ578), 0)), "OK", "Invalid"))</f>
        <v/>
      </c>
      <c r="CS578" s="281"/>
      <c r="CT578" s="281"/>
      <c r="CU578" s="281"/>
      <c r="CV578" s="281" t="b">
        <f>AND(RMDF!CY578&gt;=0, RMDF!CY578&lt;=1-SUM(RMDF!Z578,RMDF!AG578,RMDF!AN578,RMDF!AU578,RMDF!BB578,RMDF!BI578,RMDF!BP578,RMDF!BW578,RMDF!CD578,RMDF!CK578,RMDF!CR578), RMDF!CY578=ROUND(RMDF!CY578,4))</f>
        <v>1</v>
      </c>
      <c r="CW578" s="317">
        <f>RMDF!CW578</f>
        <v>0</v>
      </c>
      <c r="CX578" s="318" t="str">
        <f>IF(CW578=0,"",_xlfn.XLOOKUP(CW578,StatePicklist!$1:$1,StatePicklist!$3:$3,"NA",0))</f>
        <v/>
      </c>
      <c r="CY578" s="297" t="str">
        <f ca="1">IF(RMDF!CX578="", "", IF(ISNUMBER(MATCH(RMDF!CX578, INDIRECT(CX578), 0)), "OK", "Invalid"))</f>
        <v/>
      </c>
      <c r="CZ578" s="281"/>
      <c r="DA578" s="281"/>
      <c r="DB578" s="281"/>
      <c r="DC578" s="281" t="b">
        <f>AND(RMDF!DF578&gt;=0, RMDF!DF578&lt;=1-SUM(RMDF!Z578,RMDF!AG578,RMDF!AN578,RMDF!AU578,RMDF!BB578,RMDF!BI578,RMDF!BP578,RMDF!BW578,RMDF!CD578,RMDF!CK578,RMDF!CR578,RMDF!CY578), RMDF!DF578=ROUND(RMDF!DF578,4))</f>
        <v>1</v>
      </c>
      <c r="DD578" s="317">
        <f>RMDF!DD578</f>
        <v>0</v>
      </c>
      <c r="DE578" s="318" t="str">
        <f>IF(DD578=0,"",_xlfn.XLOOKUP(DD578,StatePicklist!$1:$1,StatePicklist!$3:$3,"NA",0))</f>
        <v/>
      </c>
      <c r="DF578" s="297" t="str">
        <f ca="1">IF(RMDF!DE578="", "", IF(ISNUMBER(MATCH(RMDF!DE578, INDIRECT(DE578), 0)), "OK", "Invalid"))</f>
        <v/>
      </c>
      <c r="DG578" s="281"/>
      <c r="DH578" s="281"/>
      <c r="DI578" s="281"/>
      <c r="DJ578" s="281" t="b">
        <f>AND(RMDF!DM578&gt;=0, RMDF!DM578&lt;=1-SUM(RMDF!Z578,RMDF!AG578,RMDF!AN578,RMDF!AU578,RMDF!BB578,RMDF!BI578,RMDF!BP578,RMDF!BW578,RMDF!CD578,RMDF!CK578,RMDF!CR578,RMDF!CY578,RMDF!DF578), RMDF!DM578=ROUND(RMDF!DM578,4))</f>
        <v>1</v>
      </c>
      <c r="DK578" s="317">
        <f>RMDF!DK578</f>
        <v>0</v>
      </c>
      <c r="DL578" s="318" t="str">
        <f>IF(DK578=0,"",_xlfn.XLOOKUP(DK578,StatePicklist!$1:$1,StatePicklist!$3:$3,"NA",0))</f>
        <v/>
      </c>
      <c r="DM578" s="297" t="str">
        <f ca="1">IF(RMDF!DL578="", "", IF(ISNUMBER(MATCH(RMDF!DL578, INDIRECT(DL578), 0)), "OK", "Invalid"))</f>
        <v/>
      </c>
      <c r="DN578" s="281"/>
      <c r="DO578" s="281"/>
      <c r="DP578" s="281"/>
      <c r="DQ578" s="281" t="b">
        <f>AND(RMDF!DT578&gt;=0, RMDF!DT578&lt;=1-SUM(RMDF!Z578,RMDF!AG578,RMDF!AN578,RMDF!AU578,RMDF!BB578,RMDF!BI578,RMDF!BP578,RMDF!BW578,RMDF!CD578,RMDF!CK578,RMDF!CR578,RMDF!CY578,RMDF!DF578,RMDF!DM578), RMDF!DT578=ROUND(RMDF!DT578,4))</f>
        <v>1</v>
      </c>
      <c r="DR578" s="317">
        <f>RMDF!DR578</f>
        <v>0</v>
      </c>
      <c r="DS578" s="318" t="str">
        <f>IF(DR578=0,"",_xlfn.XLOOKUP(DR578,StatePicklist!$1:$1,StatePicklist!$3:$3,"NA",0))</f>
        <v/>
      </c>
      <c r="DT578" s="297" t="str">
        <f ca="1">IF(RMDF!DS578="", "", IF(ISNUMBER(MATCH(RMDF!DS578, INDIRECT(DS578), 0)), "OK", "Invalid"))</f>
        <v/>
      </c>
      <c r="DU578" s="281"/>
      <c r="DV578" s="281"/>
      <c r="DW578" s="281"/>
      <c r="DX578" s="281" t="b">
        <f>AND(RMDF!EA578&gt;=0, RMDF!EA578&lt;=1-SUM(RMDF!Z578,RMDF!AG578,RMDF!AN578,RMDF!AU578,RMDF!BB578,RMDF!BI578,RMDF!BP578,RMDF!BW578,RMDF!CD578,RMDF!CK578,RMDF!CR578,RMDF!CY578,RMDF!DF578,RMDF!DM578,RMDF!DT578), RMDF!EA578=ROUND(RMDF!EA578,4))</f>
        <v>1</v>
      </c>
      <c r="DY578" s="317">
        <f>RMDF!DY578</f>
        <v>0</v>
      </c>
      <c r="DZ578" s="318" t="str">
        <f>IF(DY578=0,"",_xlfn.XLOOKUP(DY578,StatePicklist!$1:$1,StatePicklist!$3:$3,"NA",0))</f>
        <v/>
      </c>
      <c r="EA578" s="297" t="str">
        <f ca="1">IF(RMDF!DZ578="", "", IF(ISNUMBER(MATCH(RMDF!DZ578, INDIRECT(DZ578), 0)), "OK", "Invalid"))</f>
        <v/>
      </c>
      <c r="EB578" s="281"/>
      <c r="EC578" s="281"/>
      <c r="ED578" s="281"/>
      <c r="EE578" s="281" t="b">
        <f>AND(RMDF!EH578&gt;=0, RMDF!EH578&lt;=1-SUM(RMDF!Z578,RMDF!AG578,RMDF!AN578,RMDF!AU578,RMDF!BB578,RMDF!BI578,RMDF!BP578,RMDF!BW578,RMDF!CD578,RMDF!CK578,RMDF!CR578,RMDF!CY578,RMDF!DF578,RMDF!DM578,RMDF!DT578,RMDF!EA578), RMDF!EH578=ROUND(RMDF!EH578,4))</f>
        <v>1</v>
      </c>
      <c r="EF578" s="317">
        <f>RMDF!EF578</f>
        <v>0</v>
      </c>
      <c r="EG578" s="318" t="str">
        <f>IF(EF578=0,"",_xlfn.XLOOKUP(EF578,StatePicklist!$1:$1,StatePicklist!$3:$3,"NA",0))</f>
        <v/>
      </c>
      <c r="EH578" s="297" t="str">
        <f ca="1">IF(RMDF!EG578="", "", IF(ISNUMBER(MATCH(RMDF!EG578, INDIRECT(EG578), 0)), "OK", "Invalid"))</f>
        <v/>
      </c>
      <c r="EI578" s="281"/>
      <c r="EJ578" s="281"/>
      <c r="EK578" s="281"/>
      <c r="EL578" s="281" t="b">
        <f>AND(RMDF!EO578&gt;=0, RMDF!EO578&lt;=1-SUM(RMDF!Z578,RMDF!AG578,RMDF!AN578,RMDF!AU578,RMDF!BB578,RMDF!BI578,RMDF!BP578,RMDF!BW578,RMDF!CD578,RMDF!CK578,RMDF!CR578,RMDF!CY578,RMDF!DF578,RMDF!DM578,RMDF!DT578,RMDF!EA578,RMDF!EH578), RMDF!EO578=ROUND(RMDF!EO578,4))</f>
        <v>1</v>
      </c>
      <c r="EM578" s="317">
        <f>RMDF!EM578</f>
        <v>0</v>
      </c>
      <c r="EN578" s="318" t="str">
        <f>IF(EM578=0,"",_xlfn.XLOOKUP(EM578,StatePicklist!$1:$1,StatePicklist!$3:$3,"NA",0))</f>
        <v/>
      </c>
      <c r="EO578" s="297" t="str">
        <f ca="1">IF(RMDF!EN578="", "", IF(ISNUMBER(MATCH(RMDF!EN578, INDIRECT(EN578), 0)), "OK", "Invalid"))</f>
        <v/>
      </c>
      <c r="EP578" s="281"/>
      <c r="EQ578" s="281"/>
      <c r="ER578" s="281"/>
      <c r="ES578" s="281" t="b">
        <f>AND(RMDF!EV578&gt;=0, RMDF!EV578&lt;=1-SUM(RMDF!Z578,RMDF!AG578,RMDF!AN578,RMDF!AU578,RMDF!BB578,RMDF!BI578,RMDF!BP578,RMDF!BW578,RMDF!CD578,RMDF!CK578,RMDF!CR578,RMDF!CY578,RMDF!DF578,RMDF!DM578,RMDF!DT578,RMDF!EA578,RMDF!EH578,RMDF!EO578), RMDF!EV578=ROUND(RMDF!EV578,4))</f>
        <v>1</v>
      </c>
      <c r="ET578" s="317">
        <f>RMDF!ET578</f>
        <v>0</v>
      </c>
      <c r="EU578" s="318" t="str">
        <f>IF(ET578=0,"",_xlfn.XLOOKUP(ET578,StatePicklist!$1:$1,StatePicklist!$3:$3,"NA",0))</f>
        <v/>
      </c>
      <c r="EV578" s="297" t="str">
        <f ca="1">IF(RMDF!EU578="", "", IF(ISNUMBER(MATCH(RMDF!EU578, INDIRECT(EU578), 0)), "OK", "Invalid"))</f>
        <v/>
      </c>
      <c r="EW578" s="281"/>
      <c r="EX578" s="281"/>
      <c r="EY578" s="281"/>
      <c r="EZ578" s="281" t="b">
        <f>AND(RMDF!FC578&gt;=0, RMDF!FC578&lt;=1-SUM(RMDF!Z578,RMDF!AG578,RMDF!AN578,RMDF!AU578,RMDF!BB578,RMDF!BI578,RMDF!BP578,RMDF!BW578,RMDF!CD578,RMDF!CK578,RMDF!CR578,RMDF!CY578,RMDF!DF578,RMDF!DM578,RMDF!DT578,RMDF!EA578,RMDF!EH578,RMDF!EO578,RMDF!EV578), RMDF!FC578=ROUND(RMDF!FC578,4))</f>
        <v>1</v>
      </c>
      <c r="FA578" s="317">
        <f>RMDF!FA578</f>
        <v>0</v>
      </c>
      <c r="FB578" s="318" t="str">
        <f>IF(FA578=0,"",_xlfn.XLOOKUP(FA578,StatePicklist!$1:$1,StatePicklist!$3:$3,"NA",0))</f>
        <v/>
      </c>
      <c r="FC578" s="297" t="str">
        <f ca="1">IF(RMDF!FB578="", "", IF(ISNUMBER(MATCH(RMDF!FB578, INDIRECT(FB578), 0)), "OK", "Invalid"))</f>
        <v/>
      </c>
    </row>
    <row r="579" spans="1:159" s="205" customFormat="1" ht="39.9" customHeight="1" x14ac:dyDescent="0.25">
      <c r="A579" s="206"/>
      <c r="B579" s="196"/>
      <c r="C579" s="197"/>
      <c r="D579" s="198"/>
      <c r="E579" s="199"/>
      <c r="F579" s="200"/>
      <c r="G579" s="201"/>
      <c r="H579" s="292"/>
      <c r="I579" s="305">
        <f>RMDF!I579</f>
        <v>0</v>
      </c>
      <c r="J579" s="305" t="str">
        <f>IF(I579=ProductCode!$B$30,"PDReclPost",IF(OR(I579=ProductCode!$C$30,I579=ProductCode!$E$30,I579=ProductCode!$G$30),"PDPreCon",IF(OR(I579=ProductCode!$D$30,I579=ProductCode!$F$30),"PDNotReclPost","")))</f>
        <v/>
      </c>
      <c r="K579" s="305" t="str">
        <f t="shared" si="33"/>
        <v/>
      </c>
      <c r="L579" s="289"/>
      <c r="M579" s="305" t="str">
        <f t="shared" si="33"/>
        <v/>
      </c>
      <c r="N579" s="289" t="b">
        <f>AND(RMDF!N579&gt;=0, RMDF!N579&lt;=1-RMDF!L579, RMDF!N579=ROUND(RMDF!N579,4))</f>
        <v>1</v>
      </c>
      <c r="O579" s="286" t="str">
        <f>IF(P579="","",IF(I579="","",IF(LEFT(I579,13)="Reclaimed pos",RawMaterialCode!$E$569,RawMaterialCode!$E$568)))</f>
        <v>Reclaimed pre-consumer mixed fibers (RM0578)</v>
      </c>
      <c r="P579" s="295">
        <f t="shared" si="34"/>
        <v>1</v>
      </c>
      <c r="Q579" s="202"/>
      <c r="R579" s="203"/>
      <c r="S579" s="204" t="str">
        <f t="shared" si="35"/>
        <v/>
      </c>
      <c r="T579" s="281"/>
      <c r="U579" s="281"/>
      <c r="V579" s="281"/>
      <c r="W579" s="281"/>
      <c r="X579" s="317">
        <f>RMDF!X579</f>
        <v>0</v>
      </c>
      <c r="Y579" s="318" t="str">
        <f>IF(X579=0,"",_xlfn.XLOOKUP(X579,StatePicklist!$1:$1,StatePicklist!$3:$3,"NA",0))</f>
        <v/>
      </c>
      <c r="Z579" s="297" t="str">
        <f ca="1">IF(RMDF!Y579="", "", IF(ISNUMBER(MATCH(RMDF!Y579, INDIRECT(Y579), 0)), "OK", "Invalid"))</f>
        <v/>
      </c>
      <c r="AA579" s="281"/>
      <c r="AB579" s="281"/>
      <c r="AC579" s="281"/>
      <c r="AD579" s="281" t="b">
        <f>AND(RMDF!AG579&gt;=0, RMDF!AG579&lt;=1-RMDF!Z579, RMDF!AG579=ROUND(RMDF!AG579,4))</f>
        <v>1</v>
      </c>
      <c r="AE579" s="317">
        <f>RMDF!AE579</f>
        <v>0</v>
      </c>
      <c r="AF579" s="318" t="str">
        <f>IF(AE579=0,"",_xlfn.XLOOKUP(AE579,StatePicklist!$1:$1,StatePicklist!$3:$3,"NA",0))</f>
        <v/>
      </c>
      <c r="AG579" s="297" t="str">
        <f ca="1">IF(RMDF!AF579="", "", IF(ISNUMBER(MATCH(RMDF!AF579, INDIRECT(AF579), 0)), "OK", "Invalid"))</f>
        <v/>
      </c>
      <c r="AH579" s="281"/>
      <c r="AI579" s="281"/>
      <c r="AJ579" s="281"/>
      <c r="AK579" s="281" t="b">
        <f>AND(RMDF!AN579&gt;=0, RMDF!AN579&lt;=1-SUM(RMDF!Z579,RMDF!AG579), RMDF!AN579=ROUND(RMDF!AN579,4))</f>
        <v>1</v>
      </c>
      <c r="AL579" s="317">
        <f>RMDF!AL579</f>
        <v>0</v>
      </c>
      <c r="AM579" s="318" t="str">
        <f>IF(AL579=0,"",_xlfn.XLOOKUP(AL579,StatePicklist!$1:$1,StatePicklist!$3:$3,"NA",0))</f>
        <v/>
      </c>
      <c r="AN579" s="297" t="str">
        <f ca="1">IF(RMDF!AM579="", "", IF(ISNUMBER(MATCH(RMDF!AM579, INDIRECT(AM579), 0)), "OK", "Invalid"))</f>
        <v/>
      </c>
      <c r="AO579" s="281"/>
      <c r="AP579" s="281"/>
      <c r="AQ579" s="281"/>
      <c r="AR579" s="281" t="b">
        <f>AND(RMDF!AU579&gt;=0, RMDF!AU579&lt;=1-SUM(RMDF!Z579,RMDF!AG579,RMDF!AN579), RMDF!AU579=ROUND(RMDF!AU579,4))</f>
        <v>1</v>
      </c>
      <c r="AS579" s="317">
        <f>RMDF!AS579</f>
        <v>0</v>
      </c>
      <c r="AT579" s="318" t="str">
        <f>IF(AS579=0,"",_xlfn.XLOOKUP(AS579,StatePicklist!$1:$1,StatePicklist!$3:$3,"NA",0))</f>
        <v/>
      </c>
      <c r="AU579" s="297" t="str">
        <f ca="1">IF(RMDF!AT579="", "", IF(ISNUMBER(MATCH(RMDF!AT579, INDIRECT(AT579), 0)), "OK", "Invalid"))</f>
        <v/>
      </c>
      <c r="AV579" s="281"/>
      <c r="AW579" s="281"/>
      <c r="AX579" s="281"/>
      <c r="AY579" s="281" t="b">
        <f>AND(RMDF!BB579&gt;=0, RMDF!BB579&lt;=1-SUM(RMDF!Z579,RMDF!AG579,RMDF!AN579,RMDF!AU579), RMDF!BB579=ROUND(RMDF!BB579,4))</f>
        <v>1</v>
      </c>
      <c r="AZ579" s="317">
        <f>RMDF!AZ579</f>
        <v>0</v>
      </c>
      <c r="BA579" s="318" t="str">
        <f>IF(AZ579=0,"",_xlfn.XLOOKUP(AZ579,StatePicklist!$1:$1,StatePicklist!$3:$3,"NA",0))</f>
        <v/>
      </c>
      <c r="BB579" s="297" t="str">
        <f ca="1">IF(RMDF!BA579="", "", IF(ISNUMBER(MATCH(RMDF!BA579, INDIRECT(BA579), 0)), "OK", "Invalid"))</f>
        <v/>
      </c>
      <c r="BC579" s="281"/>
      <c r="BD579" s="281"/>
      <c r="BE579" s="281"/>
      <c r="BF579" s="281" t="b">
        <f>AND(RMDF!BI579&gt;=0, RMDF!BI579&lt;=1-SUM(RMDF!Z579,RMDF!AG579,RMDF!AN579,RMDF!AU579,RMDF!BB579), RMDF!BI579=ROUND(RMDF!BI579,4))</f>
        <v>1</v>
      </c>
      <c r="BG579" s="317">
        <f>RMDF!BG579</f>
        <v>0</v>
      </c>
      <c r="BH579" s="318" t="str">
        <f>IF(BG579=0,"",_xlfn.XLOOKUP(BG579,StatePicklist!$1:$1,StatePicklist!$3:$3,"NA",0))</f>
        <v/>
      </c>
      <c r="BI579" s="297" t="str">
        <f ca="1">IF(RMDF!BH579="", "", IF(ISNUMBER(MATCH(RMDF!BH579, INDIRECT(BH579), 0)), "OK", "Invalid"))</f>
        <v/>
      </c>
      <c r="BJ579" s="281"/>
      <c r="BK579" s="281"/>
      <c r="BL579" s="281"/>
      <c r="BM579" s="281" t="b">
        <f>AND(RMDF!BP579&gt;=0, RMDF!BP579&lt;=1-SUM(RMDF!Z579,RMDF!AG579,RMDF!AN579,RMDF!AU579,RMDF!BB579,RMDF!BI579), RMDF!BP579=ROUND(RMDF!BP579,4))</f>
        <v>1</v>
      </c>
      <c r="BN579" s="317">
        <f>RMDF!BN579</f>
        <v>0</v>
      </c>
      <c r="BO579" s="318" t="str">
        <f>IF(BN579=0,"",_xlfn.XLOOKUP(BN579,StatePicklist!$1:$1,StatePicklist!$3:$3,"NA",0))</f>
        <v/>
      </c>
      <c r="BP579" s="297" t="str">
        <f ca="1">IF(RMDF!BO579="", "", IF(ISNUMBER(MATCH(RMDF!BO579, INDIRECT(BO579), 0)), "OK", "Invalid"))</f>
        <v/>
      </c>
      <c r="BQ579" s="281"/>
      <c r="BR579" s="281"/>
      <c r="BS579" s="281"/>
      <c r="BT579" s="281" t="b">
        <f>AND(RMDF!BW579&gt;=0, RMDF!BW579&lt;=1-SUM(RMDF!Z579,RMDF!AG579,RMDF!AN579,RMDF!AU579,RMDF!BB579,RMDF!BI579,RMDF!BP579), RMDF!BW579=ROUND(RMDF!BW579,4))</f>
        <v>1</v>
      </c>
      <c r="BU579" s="317">
        <f>RMDF!BU579</f>
        <v>0</v>
      </c>
      <c r="BV579" s="318" t="str">
        <f>IF(BU579=0,"",_xlfn.XLOOKUP(BU579,StatePicklist!$1:$1,StatePicklist!$3:$3,"NA",0))</f>
        <v/>
      </c>
      <c r="BW579" s="297" t="str">
        <f ca="1">IF(RMDF!BV579="", "", IF(ISNUMBER(MATCH(RMDF!BV579, INDIRECT(BV579), 0)), "OK", "Invalid"))</f>
        <v/>
      </c>
      <c r="BX579" s="281"/>
      <c r="BY579" s="281"/>
      <c r="BZ579" s="281"/>
      <c r="CA579" s="281" t="b">
        <f>AND(RMDF!CD579&gt;=0, RMDF!CD579&lt;=1-SUM(RMDF!Z579,RMDF!AG579,RMDF!AN579,RMDF!AU579,RMDF!BB579,RMDF!BI579,RMDF!BP579,RMDF!BW579), RMDF!CD579=ROUND(RMDF!CD579,4))</f>
        <v>1</v>
      </c>
      <c r="CB579" s="317">
        <f>RMDF!CB579</f>
        <v>0</v>
      </c>
      <c r="CC579" s="318" t="str">
        <f>IF(CB579=0,"",_xlfn.XLOOKUP(CB579,StatePicklist!$1:$1,StatePicklist!$3:$3,"NA",0))</f>
        <v/>
      </c>
      <c r="CD579" s="297" t="str">
        <f ca="1">IF(RMDF!CC579="", "", IF(ISNUMBER(MATCH(RMDF!CC579, INDIRECT(CC579), 0)), "OK", "Invalid"))</f>
        <v/>
      </c>
      <c r="CE579" s="281"/>
      <c r="CF579" s="281"/>
      <c r="CG579" s="281"/>
      <c r="CH579" s="281" t="b">
        <f>AND(RMDF!CK579&gt;=0, RMDF!CK579&lt;=1-SUM(RMDF!Z579,RMDF!AG579,RMDF!AN579,RMDF!AU579,RMDF!BB579,RMDF!BI579,RMDF!BP579,RMDF!BW579,RMDF!CD579), RMDF!CK579=ROUND(RMDF!CK579,4))</f>
        <v>1</v>
      </c>
      <c r="CI579" s="317">
        <f>RMDF!CI579</f>
        <v>0</v>
      </c>
      <c r="CJ579" s="318" t="str">
        <f>IF(CI579=0,"",_xlfn.XLOOKUP(CI579,StatePicklist!$1:$1,StatePicklist!$3:$3,"NA",0))</f>
        <v/>
      </c>
      <c r="CK579" s="297" t="str">
        <f ca="1">IF(RMDF!CJ579="", "", IF(ISNUMBER(MATCH(RMDF!CJ579, INDIRECT(CJ579), 0)), "OK", "Invalid"))</f>
        <v/>
      </c>
      <c r="CL579" s="281"/>
      <c r="CM579" s="281"/>
      <c r="CN579" s="281"/>
      <c r="CO579" s="281" t="b">
        <f>AND(RMDF!CR579&gt;=0, RMDF!CR579&lt;=1-SUM(RMDF!Z579,RMDF!AG579,RMDF!AN579,RMDF!AU579,RMDF!BB579,RMDF!BI579,RMDF!BP579,RMDF!BW579,RMDF!CD579,RMDF!CK579), RMDF!CR579=ROUND(RMDF!CR579,4))</f>
        <v>1</v>
      </c>
      <c r="CP579" s="317">
        <f>RMDF!CP579</f>
        <v>0</v>
      </c>
      <c r="CQ579" s="318" t="str">
        <f>IF(CP579=0,"",_xlfn.XLOOKUP(CP579,StatePicklist!$1:$1,StatePicklist!$3:$3,"NA",0))</f>
        <v/>
      </c>
      <c r="CR579" s="297" t="str">
        <f ca="1">IF(RMDF!CQ579="", "", IF(ISNUMBER(MATCH(RMDF!CQ579, INDIRECT(CQ579), 0)), "OK", "Invalid"))</f>
        <v/>
      </c>
      <c r="CS579" s="281"/>
      <c r="CT579" s="281"/>
      <c r="CU579" s="281"/>
      <c r="CV579" s="281" t="b">
        <f>AND(RMDF!CY579&gt;=0, RMDF!CY579&lt;=1-SUM(RMDF!Z579,RMDF!AG579,RMDF!AN579,RMDF!AU579,RMDF!BB579,RMDF!BI579,RMDF!BP579,RMDF!BW579,RMDF!CD579,RMDF!CK579,RMDF!CR579), RMDF!CY579=ROUND(RMDF!CY579,4))</f>
        <v>1</v>
      </c>
      <c r="CW579" s="317">
        <f>RMDF!CW579</f>
        <v>0</v>
      </c>
      <c r="CX579" s="318" t="str">
        <f>IF(CW579=0,"",_xlfn.XLOOKUP(CW579,StatePicklist!$1:$1,StatePicklist!$3:$3,"NA",0))</f>
        <v/>
      </c>
      <c r="CY579" s="297" t="str">
        <f ca="1">IF(RMDF!CX579="", "", IF(ISNUMBER(MATCH(RMDF!CX579, INDIRECT(CX579), 0)), "OK", "Invalid"))</f>
        <v/>
      </c>
      <c r="CZ579" s="281"/>
      <c r="DA579" s="281"/>
      <c r="DB579" s="281"/>
      <c r="DC579" s="281" t="b">
        <f>AND(RMDF!DF579&gt;=0, RMDF!DF579&lt;=1-SUM(RMDF!Z579,RMDF!AG579,RMDF!AN579,RMDF!AU579,RMDF!BB579,RMDF!BI579,RMDF!BP579,RMDF!BW579,RMDF!CD579,RMDF!CK579,RMDF!CR579,RMDF!CY579), RMDF!DF579=ROUND(RMDF!DF579,4))</f>
        <v>1</v>
      </c>
      <c r="DD579" s="317">
        <f>RMDF!DD579</f>
        <v>0</v>
      </c>
      <c r="DE579" s="318" t="str">
        <f>IF(DD579=0,"",_xlfn.XLOOKUP(DD579,StatePicklist!$1:$1,StatePicklist!$3:$3,"NA",0))</f>
        <v/>
      </c>
      <c r="DF579" s="297" t="str">
        <f ca="1">IF(RMDF!DE579="", "", IF(ISNUMBER(MATCH(RMDF!DE579, INDIRECT(DE579), 0)), "OK", "Invalid"))</f>
        <v/>
      </c>
      <c r="DG579" s="281"/>
      <c r="DH579" s="281"/>
      <c r="DI579" s="281"/>
      <c r="DJ579" s="281" t="b">
        <f>AND(RMDF!DM579&gt;=0, RMDF!DM579&lt;=1-SUM(RMDF!Z579,RMDF!AG579,RMDF!AN579,RMDF!AU579,RMDF!BB579,RMDF!BI579,RMDF!BP579,RMDF!BW579,RMDF!CD579,RMDF!CK579,RMDF!CR579,RMDF!CY579,RMDF!DF579), RMDF!DM579=ROUND(RMDF!DM579,4))</f>
        <v>1</v>
      </c>
      <c r="DK579" s="317">
        <f>RMDF!DK579</f>
        <v>0</v>
      </c>
      <c r="DL579" s="318" t="str">
        <f>IF(DK579=0,"",_xlfn.XLOOKUP(DK579,StatePicklist!$1:$1,StatePicklist!$3:$3,"NA",0))</f>
        <v/>
      </c>
      <c r="DM579" s="297" t="str">
        <f ca="1">IF(RMDF!DL579="", "", IF(ISNUMBER(MATCH(RMDF!DL579, INDIRECT(DL579), 0)), "OK", "Invalid"))</f>
        <v/>
      </c>
      <c r="DN579" s="281"/>
      <c r="DO579" s="281"/>
      <c r="DP579" s="281"/>
      <c r="DQ579" s="281" t="b">
        <f>AND(RMDF!DT579&gt;=0, RMDF!DT579&lt;=1-SUM(RMDF!Z579,RMDF!AG579,RMDF!AN579,RMDF!AU579,RMDF!BB579,RMDF!BI579,RMDF!BP579,RMDF!BW579,RMDF!CD579,RMDF!CK579,RMDF!CR579,RMDF!CY579,RMDF!DF579,RMDF!DM579), RMDF!DT579=ROUND(RMDF!DT579,4))</f>
        <v>1</v>
      </c>
      <c r="DR579" s="317">
        <f>RMDF!DR579</f>
        <v>0</v>
      </c>
      <c r="DS579" s="318" t="str">
        <f>IF(DR579=0,"",_xlfn.XLOOKUP(DR579,StatePicklist!$1:$1,StatePicklist!$3:$3,"NA",0))</f>
        <v/>
      </c>
      <c r="DT579" s="297" t="str">
        <f ca="1">IF(RMDF!DS579="", "", IF(ISNUMBER(MATCH(RMDF!DS579, INDIRECT(DS579), 0)), "OK", "Invalid"))</f>
        <v/>
      </c>
      <c r="DU579" s="281"/>
      <c r="DV579" s="281"/>
      <c r="DW579" s="281"/>
      <c r="DX579" s="281" t="b">
        <f>AND(RMDF!EA579&gt;=0, RMDF!EA579&lt;=1-SUM(RMDF!Z579,RMDF!AG579,RMDF!AN579,RMDF!AU579,RMDF!BB579,RMDF!BI579,RMDF!BP579,RMDF!BW579,RMDF!CD579,RMDF!CK579,RMDF!CR579,RMDF!CY579,RMDF!DF579,RMDF!DM579,RMDF!DT579), RMDF!EA579=ROUND(RMDF!EA579,4))</f>
        <v>1</v>
      </c>
      <c r="DY579" s="317">
        <f>RMDF!DY579</f>
        <v>0</v>
      </c>
      <c r="DZ579" s="318" t="str">
        <f>IF(DY579=0,"",_xlfn.XLOOKUP(DY579,StatePicklist!$1:$1,StatePicklist!$3:$3,"NA",0))</f>
        <v/>
      </c>
      <c r="EA579" s="297" t="str">
        <f ca="1">IF(RMDF!DZ579="", "", IF(ISNUMBER(MATCH(RMDF!DZ579, INDIRECT(DZ579), 0)), "OK", "Invalid"))</f>
        <v/>
      </c>
      <c r="EB579" s="281"/>
      <c r="EC579" s="281"/>
      <c r="ED579" s="281"/>
      <c r="EE579" s="281" t="b">
        <f>AND(RMDF!EH579&gt;=0, RMDF!EH579&lt;=1-SUM(RMDF!Z579,RMDF!AG579,RMDF!AN579,RMDF!AU579,RMDF!BB579,RMDF!BI579,RMDF!BP579,RMDF!BW579,RMDF!CD579,RMDF!CK579,RMDF!CR579,RMDF!CY579,RMDF!DF579,RMDF!DM579,RMDF!DT579,RMDF!EA579), RMDF!EH579=ROUND(RMDF!EH579,4))</f>
        <v>1</v>
      </c>
      <c r="EF579" s="317">
        <f>RMDF!EF579</f>
        <v>0</v>
      </c>
      <c r="EG579" s="318" t="str">
        <f>IF(EF579=0,"",_xlfn.XLOOKUP(EF579,StatePicklist!$1:$1,StatePicklist!$3:$3,"NA",0))</f>
        <v/>
      </c>
      <c r="EH579" s="297" t="str">
        <f ca="1">IF(RMDF!EG579="", "", IF(ISNUMBER(MATCH(RMDF!EG579, INDIRECT(EG579), 0)), "OK", "Invalid"))</f>
        <v/>
      </c>
      <c r="EI579" s="281"/>
      <c r="EJ579" s="281"/>
      <c r="EK579" s="281"/>
      <c r="EL579" s="281" t="b">
        <f>AND(RMDF!EO579&gt;=0, RMDF!EO579&lt;=1-SUM(RMDF!Z579,RMDF!AG579,RMDF!AN579,RMDF!AU579,RMDF!BB579,RMDF!BI579,RMDF!BP579,RMDF!BW579,RMDF!CD579,RMDF!CK579,RMDF!CR579,RMDF!CY579,RMDF!DF579,RMDF!DM579,RMDF!DT579,RMDF!EA579,RMDF!EH579), RMDF!EO579=ROUND(RMDF!EO579,4))</f>
        <v>1</v>
      </c>
      <c r="EM579" s="317">
        <f>RMDF!EM579</f>
        <v>0</v>
      </c>
      <c r="EN579" s="318" t="str">
        <f>IF(EM579=0,"",_xlfn.XLOOKUP(EM579,StatePicklist!$1:$1,StatePicklist!$3:$3,"NA",0))</f>
        <v/>
      </c>
      <c r="EO579" s="297" t="str">
        <f ca="1">IF(RMDF!EN579="", "", IF(ISNUMBER(MATCH(RMDF!EN579, INDIRECT(EN579), 0)), "OK", "Invalid"))</f>
        <v/>
      </c>
      <c r="EP579" s="281"/>
      <c r="EQ579" s="281"/>
      <c r="ER579" s="281"/>
      <c r="ES579" s="281" t="b">
        <f>AND(RMDF!EV579&gt;=0, RMDF!EV579&lt;=1-SUM(RMDF!Z579,RMDF!AG579,RMDF!AN579,RMDF!AU579,RMDF!BB579,RMDF!BI579,RMDF!BP579,RMDF!BW579,RMDF!CD579,RMDF!CK579,RMDF!CR579,RMDF!CY579,RMDF!DF579,RMDF!DM579,RMDF!DT579,RMDF!EA579,RMDF!EH579,RMDF!EO579), RMDF!EV579=ROUND(RMDF!EV579,4))</f>
        <v>1</v>
      </c>
      <c r="ET579" s="317">
        <f>RMDF!ET579</f>
        <v>0</v>
      </c>
      <c r="EU579" s="318" t="str">
        <f>IF(ET579=0,"",_xlfn.XLOOKUP(ET579,StatePicklist!$1:$1,StatePicklist!$3:$3,"NA",0))</f>
        <v/>
      </c>
      <c r="EV579" s="297" t="str">
        <f ca="1">IF(RMDF!EU579="", "", IF(ISNUMBER(MATCH(RMDF!EU579, INDIRECT(EU579), 0)), "OK", "Invalid"))</f>
        <v/>
      </c>
      <c r="EW579" s="281"/>
      <c r="EX579" s="281"/>
      <c r="EY579" s="281"/>
      <c r="EZ579" s="281" t="b">
        <f>AND(RMDF!FC579&gt;=0, RMDF!FC579&lt;=1-SUM(RMDF!Z579,RMDF!AG579,RMDF!AN579,RMDF!AU579,RMDF!BB579,RMDF!BI579,RMDF!BP579,RMDF!BW579,RMDF!CD579,RMDF!CK579,RMDF!CR579,RMDF!CY579,RMDF!DF579,RMDF!DM579,RMDF!DT579,RMDF!EA579,RMDF!EH579,RMDF!EO579,RMDF!EV579), RMDF!FC579=ROUND(RMDF!FC579,4))</f>
        <v>1</v>
      </c>
      <c r="FA579" s="317">
        <f>RMDF!FA579</f>
        <v>0</v>
      </c>
      <c r="FB579" s="318" t="str">
        <f>IF(FA579=0,"",_xlfn.XLOOKUP(FA579,StatePicklist!$1:$1,StatePicklist!$3:$3,"NA",0))</f>
        <v/>
      </c>
      <c r="FC579" s="297" t="str">
        <f ca="1">IF(RMDF!FB579="", "", IF(ISNUMBER(MATCH(RMDF!FB579, INDIRECT(FB579), 0)), "OK", "Invalid"))</f>
        <v/>
      </c>
    </row>
    <row r="580" spans="1:159" s="205" customFormat="1" ht="39.9" customHeight="1" x14ac:dyDescent="0.25">
      <c r="A580" s="206"/>
      <c r="B580" s="196"/>
      <c r="C580" s="197"/>
      <c r="D580" s="198"/>
      <c r="E580" s="199"/>
      <c r="F580" s="200"/>
      <c r="G580" s="201"/>
      <c r="H580" s="292"/>
      <c r="I580" s="305">
        <f>RMDF!I580</f>
        <v>0</v>
      </c>
      <c r="J580" s="305" t="str">
        <f>IF(I580=ProductCode!$B$30,"PDReclPost",IF(OR(I580=ProductCode!$C$30,I580=ProductCode!$E$30,I580=ProductCode!$G$30),"PDPreCon",IF(OR(I580=ProductCode!$D$30,I580=ProductCode!$F$30),"PDNotReclPost","")))</f>
        <v/>
      </c>
      <c r="K580" s="305" t="str">
        <f t="shared" si="33"/>
        <v/>
      </c>
      <c r="L580" s="289"/>
      <c r="M580" s="305" t="str">
        <f t="shared" si="33"/>
        <v/>
      </c>
      <c r="N580" s="289" t="b">
        <f>AND(RMDF!N580&gt;=0, RMDF!N580&lt;=1-RMDF!L580, RMDF!N580=ROUND(RMDF!N580,4))</f>
        <v>1</v>
      </c>
      <c r="O580" s="286" t="str">
        <f>IF(P580="","",IF(I580="","",IF(LEFT(I580,13)="Reclaimed pos",RawMaterialCode!$E$569,RawMaterialCode!$E$568)))</f>
        <v>Reclaimed pre-consumer mixed fibers (RM0578)</v>
      </c>
      <c r="P580" s="295">
        <f t="shared" si="34"/>
        <v>1</v>
      </c>
      <c r="Q580" s="202"/>
      <c r="R580" s="203"/>
      <c r="S580" s="204" t="str">
        <f t="shared" si="35"/>
        <v/>
      </c>
      <c r="T580" s="281"/>
      <c r="U580" s="281"/>
      <c r="V580" s="281"/>
      <c r="W580" s="281"/>
      <c r="X580" s="317">
        <f>RMDF!X580</f>
        <v>0</v>
      </c>
      <c r="Y580" s="318" t="str">
        <f>IF(X580=0,"",_xlfn.XLOOKUP(X580,StatePicklist!$1:$1,StatePicklist!$3:$3,"NA",0))</f>
        <v/>
      </c>
      <c r="Z580" s="297" t="str">
        <f ca="1">IF(RMDF!Y580="", "", IF(ISNUMBER(MATCH(RMDF!Y580, INDIRECT(Y580), 0)), "OK", "Invalid"))</f>
        <v/>
      </c>
      <c r="AA580" s="281"/>
      <c r="AB580" s="281"/>
      <c r="AC580" s="281"/>
      <c r="AD580" s="281" t="b">
        <f>AND(RMDF!AG580&gt;=0, RMDF!AG580&lt;=1-RMDF!Z580, RMDF!AG580=ROUND(RMDF!AG580,4))</f>
        <v>1</v>
      </c>
      <c r="AE580" s="317">
        <f>RMDF!AE580</f>
        <v>0</v>
      </c>
      <c r="AF580" s="318" t="str">
        <f>IF(AE580=0,"",_xlfn.XLOOKUP(AE580,StatePicklist!$1:$1,StatePicklist!$3:$3,"NA",0))</f>
        <v/>
      </c>
      <c r="AG580" s="297" t="str">
        <f ca="1">IF(RMDF!AF580="", "", IF(ISNUMBER(MATCH(RMDF!AF580, INDIRECT(AF580), 0)), "OK", "Invalid"))</f>
        <v/>
      </c>
      <c r="AH580" s="281"/>
      <c r="AI580" s="281"/>
      <c r="AJ580" s="281"/>
      <c r="AK580" s="281" t="b">
        <f>AND(RMDF!AN580&gt;=0, RMDF!AN580&lt;=1-SUM(RMDF!Z580,RMDF!AG580), RMDF!AN580=ROUND(RMDF!AN580,4))</f>
        <v>1</v>
      </c>
      <c r="AL580" s="317">
        <f>RMDF!AL580</f>
        <v>0</v>
      </c>
      <c r="AM580" s="318" t="str">
        <f>IF(AL580=0,"",_xlfn.XLOOKUP(AL580,StatePicklist!$1:$1,StatePicklist!$3:$3,"NA",0))</f>
        <v/>
      </c>
      <c r="AN580" s="297" t="str">
        <f ca="1">IF(RMDF!AM580="", "", IF(ISNUMBER(MATCH(RMDF!AM580, INDIRECT(AM580), 0)), "OK", "Invalid"))</f>
        <v/>
      </c>
      <c r="AO580" s="281"/>
      <c r="AP580" s="281"/>
      <c r="AQ580" s="281"/>
      <c r="AR580" s="281" t="b">
        <f>AND(RMDF!AU580&gt;=0, RMDF!AU580&lt;=1-SUM(RMDF!Z580,RMDF!AG580,RMDF!AN580), RMDF!AU580=ROUND(RMDF!AU580,4))</f>
        <v>1</v>
      </c>
      <c r="AS580" s="317">
        <f>RMDF!AS580</f>
        <v>0</v>
      </c>
      <c r="AT580" s="318" t="str">
        <f>IF(AS580=0,"",_xlfn.XLOOKUP(AS580,StatePicklist!$1:$1,StatePicklist!$3:$3,"NA",0))</f>
        <v/>
      </c>
      <c r="AU580" s="297" t="str">
        <f ca="1">IF(RMDF!AT580="", "", IF(ISNUMBER(MATCH(RMDF!AT580, INDIRECT(AT580), 0)), "OK", "Invalid"))</f>
        <v/>
      </c>
      <c r="AV580" s="281"/>
      <c r="AW580" s="281"/>
      <c r="AX580" s="281"/>
      <c r="AY580" s="281" t="b">
        <f>AND(RMDF!BB580&gt;=0, RMDF!BB580&lt;=1-SUM(RMDF!Z580,RMDF!AG580,RMDF!AN580,RMDF!AU580), RMDF!BB580=ROUND(RMDF!BB580,4))</f>
        <v>1</v>
      </c>
      <c r="AZ580" s="317">
        <f>RMDF!AZ580</f>
        <v>0</v>
      </c>
      <c r="BA580" s="318" t="str">
        <f>IF(AZ580=0,"",_xlfn.XLOOKUP(AZ580,StatePicklist!$1:$1,StatePicklist!$3:$3,"NA",0))</f>
        <v/>
      </c>
      <c r="BB580" s="297" t="str">
        <f ca="1">IF(RMDF!BA580="", "", IF(ISNUMBER(MATCH(RMDF!BA580, INDIRECT(BA580), 0)), "OK", "Invalid"))</f>
        <v/>
      </c>
      <c r="BC580" s="281"/>
      <c r="BD580" s="281"/>
      <c r="BE580" s="281"/>
      <c r="BF580" s="281" t="b">
        <f>AND(RMDF!BI580&gt;=0, RMDF!BI580&lt;=1-SUM(RMDF!Z580,RMDF!AG580,RMDF!AN580,RMDF!AU580,RMDF!BB580), RMDF!BI580=ROUND(RMDF!BI580,4))</f>
        <v>1</v>
      </c>
      <c r="BG580" s="317">
        <f>RMDF!BG580</f>
        <v>0</v>
      </c>
      <c r="BH580" s="318" t="str">
        <f>IF(BG580=0,"",_xlfn.XLOOKUP(BG580,StatePicklist!$1:$1,StatePicklist!$3:$3,"NA",0))</f>
        <v/>
      </c>
      <c r="BI580" s="297" t="str">
        <f ca="1">IF(RMDF!BH580="", "", IF(ISNUMBER(MATCH(RMDF!BH580, INDIRECT(BH580), 0)), "OK", "Invalid"))</f>
        <v/>
      </c>
      <c r="BJ580" s="281"/>
      <c r="BK580" s="281"/>
      <c r="BL580" s="281"/>
      <c r="BM580" s="281" t="b">
        <f>AND(RMDF!BP580&gt;=0, RMDF!BP580&lt;=1-SUM(RMDF!Z580,RMDF!AG580,RMDF!AN580,RMDF!AU580,RMDF!BB580,RMDF!BI580), RMDF!BP580=ROUND(RMDF!BP580,4))</f>
        <v>1</v>
      </c>
      <c r="BN580" s="317">
        <f>RMDF!BN580</f>
        <v>0</v>
      </c>
      <c r="BO580" s="318" t="str">
        <f>IF(BN580=0,"",_xlfn.XLOOKUP(BN580,StatePicklist!$1:$1,StatePicklist!$3:$3,"NA",0))</f>
        <v/>
      </c>
      <c r="BP580" s="297" t="str">
        <f ca="1">IF(RMDF!BO580="", "", IF(ISNUMBER(MATCH(RMDF!BO580, INDIRECT(BO580), 0)), "OK", "Invalid"))</f>
        <v/>
      </c>
      <c r="BQ580" s="281"/>
      <c r="BR580" s="281"/>
      <c r="BS580" s="281"/>
      <c r="BT580" s="281" t="b">
        <f>AND(RMDF!BW580&gt;=0, RMDF!BW580&lt;=1-SUM(RMDF!Z580,RMDF!AG580,RMDF!AN580,RMDF!AU580,RMDF!BB580,RMDF!BI580,RMDF!BP580), RMDF!BW580=ROUND(RMDF!BW580,4))</f>
        <v>1</v>
      </c>
      <c r="BU580" s="317">
        <f>RMDF!BU580</f>
        <v>0</v>
      </c>
      <c r="BV580" s="318" t="str">
        <f>IF(BU580=0,"",_xlfn.XLOOKUP(BU580,StatePicklist!$1:$1,StatePicklist!$3:$3,"NA",0))</f>
        <v/>
      </c>
      <c r="BW580" s="297" t="str">
        <f ca="1">IF(RMDF!BV580="", "", IF(ISNUMBER(MATCH(RMDF!BV580, INDIRECT(BV580), 0)), "OK", "Invalid"))</f>
        <v/>
      </c>
      <c r="BX580" s="281"/>
      <c r="BY580" s="281"/>
      <c r="BZ580" s="281"/>
      <c r="CA580" s="281" t="b">
        <f>AND(RMDF!CD580&gt;=0, RMDF!CD580&lt;=1-SUM(RMDF!Z580,RMDF!AG580,RMDF!AN580,RMDF!AU580,RMDF!BB580,RMDF!BI580,RMDF!BP580,RMDF!BW580), RMDF!CD580=ROUND(RMDF!CD580,4))</f>
        <v>1</v>
      </c>
      <c r="CB580" s="317">
        <f>RMDF!CB580</f>
        <v>0</v>
      </c>
      <c r="CC580" s="318" t="str">
        <f>IF(CB580=0,"",_xlfn.XLOOKUP(CB580,StatePicklist!$1:$1,StatePicklist!$3:$3,"NA",0))</f>
        <v/>
      </c>
      <c r="CD580" s="297" t="str">
        <f ca="1">IF(RMDF!CC580="", "", IF(ISNUMBER(MATCH(RMDF!CC580, INDIRECT(CC580), 0)), "OK", "Invalid"))</f>
        <v/>
      </c>
      <c r="CE580" s="281"/>
      <c r="CF580" s="281"/>
      <c r="CG580" s="281"/>
      <c r="CH580" s="281" t="b">
        <f>AND(RMDF!CK580&gt;=0, RMDF!CK580&lt;=1-SUM(RMDF!Z580,RMDF!AG580,RMDF!AN580,RMDF!AU580,RMDF!BB580,RMDF!BI580,RMDF!BP580,RMDF!BW580,RMDF!CD580), RMDF!CK580=ROUND(RMDF!CK580,4))</f>
        <v>1</v>
      </c>
      <c r="CI580" s="317">
        <f>RMDF!CI580</f>
        <v>0</v>
      </c>
      <c r="CJ580" s="318" t="str">
        <f>IF(CI580=0,"",_xlfn.XLOOKUP(CI580,StatePicklist!$1:$1,StatePicklist!$3:$3,"NA",0))</f>
        <v/>
      </c>
      <c r="CK580" s="297" t="str">
        <f ca="1">IF(RMDF!CJ580="", "", IF(ISNUMBER(MATCH(RMDF!CJ580, INDIRECT(CJ580), 0)), "OK", "Invalid"))</f>
        <v/>
      </c>
      <c r="CL580" s="281"/>
      <c r="CM580" s="281"/>
      <c r="CN580" s="281"/>
      <c r="CO580" s="281" t="b">
        <f>AND(RMDF!CR580&gt;=0, RMDF!CR580&lt;=1-SUM(RMDF!Z580,RMDF!AG580,RMDF!AN580,RMDF!AU580,RMDF!BB580,RMDF!BI580,RMDF!BP580,RMDF!BW580,RMDF!CD580,RMDF!CK580), RMDF!CR580=ROUND(RMDF!CR580,4))</f>
        <v>1</v>
      </c>
      <c r="CP580" s="317">
        <f>RMDF!CP580</f>
        <v>0</v>
      </c>
      <c r="CQ580" s="318" t="str">
        <f>IF(CP580=0,"",_xlfn.XLOOKUP(CP580,StatePicklist!$1:$1,StatePicklist!$3:$3,"NA",0))</f>
        <v/>
      </c>
      <c r="CR580" s="297" t="str">
        <f ca="1">IF(RMDF!CQ580="", "", IF(ISNUMBER(MATCH(RMDF!CQ580, INDIRECT(CQ580), 0)), "OK", "Invalid"))</f>
        <v/>
      </c>
      <c r="CS580" s="281"/>
      <c r="CT580" s="281"/>
      <c r="CU580" s="281"/>
      <c r="CV580" s="281" t="b">
        <f>AND(RMDF!CY580&gt;=0, RMDF!CY580&lt;=1-SUM(RMDF!Z580,RMDF!AG580,RMDF!AN580,RMDF!AU580,RMDF!BB580,RMDF!BI580,RMDF!BP580,RMDF!BW580,RMDF!CD580,RMDF!CK580,RMDF!CR580), RMDF!CY580=ROUND(RMDF!CY580,4))</f>
        <v>1</v>
      </c>
      <c r="CW580" s="317">
        <f>RMDF!CW580</f>
        <v>0</v>
      </c>
      <c r="CX580" s="318" t="str">
        <f>IF(CW580=0,"",_xlfn.XLOOKUP(CW580,StatePicklist!$1:$1,StatePicklist!$3:$3,"NA",0))</f>
        <v/>
      </c>
      <c r="CY580" s="297" t="str">
        <f ca="1">IF(RMDF!CX580="", "", IF(ISNUMBER(MATCH(RMDF!CX580, INDIRECT(CX580), 0)), "OK", "Invalid"))</f>
        <v/>
      </c>
      <c r="CZ580" s="281"/>
      <c r="DA580" s="281"/>
      <c r="DB580" s="281"/>
      <c r="DC580" s="281" t="b">
        <f>AND(RMDF!DF580&gt;=0, RMDF!DF580&lt;=1-SUM(RMDF!Z580,RMDF!AG580,RMDF!AN580,RMDF!AU580,RMDF!BB580,RMDF!BI580,RMDF!BP580,RMDF!BW580,RMDF!CD580,RMDF!CK580,RMDF!CR580,RMDF!CY580), RMDF!DF580=ROUND(RMDF!DF580,4))</f>
        <v>1</v>
      </c>
      <c r="DD580" s="317">
        <f>RMDF!DD580</f>
        <v>0</v>
      </c>
      <c r="DE580" s="318" t="str">
        <f>IF(DD580=0,"",_xlfn.XLOOKUP(DD580,StatePicklist!$1:$1,StatePicklist!$3:$3,"NA",0))</f>
        <v/>
      </c>
      <c r="DF580" s="297" t="str">
        <f ca="1">IF(RMDF!DE580="", "", IF(ISNUMBER(MATCH(RMDF!DE580, INDIRECT(DE580), 0)), "OK", "Invalid"))</f>
        <v/>
      </c>
      <c r="DG580" s="281"/>
      <c r="DH580" s="281"/>
      <c r="DI580" s="281"/>
      <c r="DJ580" s="281" t="b">
        <f>AND(RMDF!DM580&gt;=0, RMDF!DM580&lt;=1-SUM(RMDF!Z580,RMDF!AG580,RMDF!AN580,RMDF!AU580,RMDF!BB580,RMDF!BI580,RMDF!BP580,RMDF!BW580,RMDF!CD580,RMDF!CK580,RMDF!CR580,RMDF!CY580,RMDF!DF580), RMDF!DM580=ROUND(RMDF!DM580,4))</f>
        <v>1</v>
      </c>
      <c r="DK580" s="317">
        <f>RMDF!DK580</f>
        <v>0</v>
      </c>
      <c r="DL580" s="318" t="str">
        <f>IF(DK580=0,"",_xlfn.XLOOKUP(DK580,StatePicklist!$1:$1,StatePicklist!$3:$3,"NA",0))</f>
        <v/>
      </c>
      <c r="DM580" s="297" t="str">
        <f ca="1">IF(RMDF!DL580="", "", IF(ISNUMBER(MATCH(RMDF!DL580, INDIRECT(DL580), 0)), "OK", "Invalid"))</f>
        <v/>
      </c>
      <c r="DN580" s="281"/>
      <c r="DO580" s="281"/>
      <c r="DP580" s="281"/>
      <c r="DQ580" s="281" t="b">
        <f>AND(RMDF!DT580&gt;=0, RMDF!DT580&lt;=1-SUM(RMDF!Z580,RMDF!AG580,RMDF!AN580,RMDF!AU580,RMDF!BB580,RMDF!BI580,RMDF!BP580,RMDF!BW580,RMDF!CD580,RMDF!CK580,RMDF!CR580,RMDF!CY580,RMDF!DF580,RMDF!DM580), RMDF!DT580=ROUND(RMDF!DT580,4))</f>
        <v>1</v>
      </c>
      <c r="DR580" s="317">
        <f>RMDF!DR580</f>
        <v>0</v>
      </c>
      <c r="DS580" s="318" t="str">
        <f>IF(DR580=0,"",_xlfn.XLOOKUP(DR580,StatePicklist!$1:$1,StatePicklist!$3:$3,"NA",0))</f>
        <v/>
      </c>
      <c r="DT580" s="297" t="str">
        <f ca="1">IF(RMDF!DS580="", "", IF(ISNUMBER(MATCH(RMDF!DS580, INDIRECT(DS580), 0)), "OK", "Invalid"))</f>
        <v/>
      </c>
      <c r="DU580" s="281"/>
      <c r="DV580" s="281"/>
      <c r="DW580" s="281"/>
      <c r="DX580" s="281" t="b">
        <f>AND(RMDF!EA580&gt;=0, RMDF!EA580&lt;=1-SUM(RMDF!Z580,RMDF!AG580,RMDF!AN580,RMDF!AU580,RMDF!BB580,RMDF!BI580,RMDF!BP580,RMDF!BW580,RMDF!CD580,RMDF!CK580,RMDF!CR580,RMDF!CY580,RMDF!DF580,RMDF!DM580,RMDF!DT580), RMDF!EA580=ROUND(RMDF!EA580,4))</f>
        <v>1</v>
      </c>
      <c r="DY580" s="317">
        <f>RMDF!DY580</f>
        <v>0</v>
      </c>
      <c r="DZ580" s="318" t="str">
        <f>IF(DY580=0,"",_xlfn.XLOOKUP(DY580,StatePicklist!$1:$1,StatePicklist!$3:$3,"NA",0))</f>
        <v/>
      </c>
      <c r="EA580" s="297" t="str">
        <f ca="1">IF(RMDF!DZ580="", "", IF(ISNUMBER(MATCH(RMDF!DZ580, INDIRECT(DZ580), 0)), "OK", "Invalid"))</f>
        <v/>
      </c>
      <c r="EB580" s="281"/>
      <c r="EC580" s="281"/>
      <c r="ED580" s="281"/>
      <c r="EE580" s="281" t="b">
        <f>AND(RMDF!EH580&gt;=0, RMDF!EH580&lt;=1-SUM(RMDF!Z580,RMDF!AG580,RMDF!AN580,RMDF!AU580,RMDF!BB580,RMDF!BI580,RMDF!BP580,RMDF!BW580,RMDF!CD580,RMDF!CK580,RMDF!CR580,RMDF!CY580,RMDF!DF580,RMDF!DM580,RMDF!DT580,RMDF!EA580), RMDF!EH580=ROUND(RMDF!EH580,4))</f>
        <v>1</v>
      </c>
      <c r="EF580" s="317">
        <f>RMDF!EF580</f>
        <v>0</v>
      </c>
      <c r="EG580" s="318" t="str">
        <f>IF(EF580=0,"",_xlfn.XLOOKUP(EF580,StatePicklist!$1:$1,StatePicklist!$3:$3,"NA",0))</f>
        <v/>
      </c>
      <c r="EH580" s="297" t="str">
        <f ca="1">IF(RMDF!EG580="", "", IF(ISNUMBER(MATCH(RMDF!EG580, INDIRECT(EG580), 0)), "OK", "Invalid"))</f>
        <v/>
      </c>
      <c r="EI580" s="281"/>
      <c r="EJ580" s="281"/>
      <c r="EK580" s="281"/>
      <c r="EL580" s="281" t="b">
        <f>AND(RMDF!EO580&gt;=0, RMDF!EO580&lt;=1-SUM(RMDF!Z580,RMDF!AG580,RMDF!AN580,RMDF!AU580,RMDF!BB580,RMDF!BI580,RMDF!BP580,RMDF!BW580,RMDF!CD580,RMDF!CK580,RMDF!CR580,RMDF!CY580,RMDF!DF580,RMDF!DM580,RMDF!DT580,RMDF!EA580,RMDF!EH580), RMDF!EO580=ROUND(RMDF!EO580,4))</f>
        <v>1</v>
      </c>
      <c r="EM580" s="317">
        <f>RMDF!EM580</f>
        <v>0</v>
      </c>
      <c r="EN580" s="318" t="str">
        <f>IF(EM580=0,"",_xlfn.XLOOKUP(EM580,StatePicklist!$1:$1,StatePicklist!$3:$3,"NA",0))</f>
        <v/>
      </c>
      <c r="EO580" s="297" t="str">
        <f ca="1">IF(RMDF!EN580="", "", IF(ISNUMBER(MATCH(RMDF!EN580, INDIRECT(EN580), 0)), "OK", "Invalid"))</f>
        <v/>
      </c>
      <c r="EP580" s="281"/>
      <c r="EQ580" s="281"/>
      <c r="ER580" s="281"/>
      <c r="ES580" s="281" t="b">
        <f>AND(RMDF!EV580&gt;=0, RMDF!EV580&lt;=1-SUM(RMDF!Z580,RMDF!AG580,RMDF!AN580,RMDF!AU580,RMDF!BB580,RMDF!BI580,RMDF!BP580,RMDF!BW580,RMDF!CD580,RMDF!CK580,RMDF!CR580,RMDF!CY580,RMDF!DF580,RMDF!DM580,RMDF!DT580,RMDF!EA580,RMDF!EH580,RMDF!EO580), RMDF!EV580=ROUND(RMDF!EV580,4))</f>
        <v>1</v>
      </c>
      <c r="ET580" s="317">
        <f>RMDF!ET580</f>
        <v>0</v>
      </c>
      <c r="EU580" s="318" t="str">
        <f>IF(ET580=0,"",_xlfn.XLOOKUP(ET580,StatePicklist!$1:$1,StatePicklist!$3:$3,"NA",0))</f>
        <v/>
      </c>
      <c r="EV580" s="297" t="str">
        <f ca="1">IF(RMDF!EU580="", "", IF(ISNUMBER(MATCH(RMDF!EU580, INDIRECT(EU580), 0)), "OK", "Invalid"))</f>
        <v/>
      </c>
      <c r="EW580" s="281"/>
      <c r="EX580" s="281"/>
      <c r="EY580" s="281"/>
      <c r="EZ580" s="281" t="b">
        <f>AND(RMDF!FC580&gt;=0, RMDF!FC580&lt;=1-SUM(RMDF!Z580,RMDF!AG580,RMDF!AN580,RMDF!AU580,RMDF!BB580,RMDF!BI580,RMDF!BP580,RMDF!BW580,RMDF!CD580,RMDF!CK580,RMDF!CR580,RMDF!CY580,RMDF!DF580,RMDF!DM580,RMDF!DT580,RMDF!EA580,RMDF!EH580,RMDF!EO580,RMDF!EV580), RMDF!FC580=ROUND(RMDF!FC580,4))</f>
        <v>1</v>
      </c>
      <c r="FA580" s="317">
        <f>RMDF!FA580</f>
        <v>0</v>
      </c>
      <c r="FB580" s="318" t="str">
        <f>IF(FA580=0,"",_xlfn.XLOOKUP(FA580,StatePicklist!$1:$1,StatePicklist!$3:$3,"NA",0))</f>
        <v/>
      </c>
      <c r="FC580" s="297" t="str">
        <f ca="1">IF(RMDF!FB580="", "", IF(ISNUMBER(MATCH(RMDF!FB580, INDIRECT(FB580), 0)), "OK", "Invalid"))</f>
        <v/>
      </c>
    </row>
    <row r="581" spans="1:159" s="205" customFormat="1" ht="39.9" customHeight="1" x14ac:dyDescent="0.25">
      <c r="A581" s="206"/>
      <c r="B581" s="196"/>
      <c r="C581" s="197"/>
      <c r="D581" s="198"/>
      <c r="E581" s="199"/>
      <c r="F581" s="200"/>
      <c r="G581" s="201"/>
      <c r="H581" s="292"/>
      <c r="I581" s="305">
        <f>RMDF!I581</f>
        <v>0</v>
      </c>
      <c r="J581" s="305" t="str">
        <f>IF(I581=ProductCode!$B$30,"PDReclPost",IF(OR(I581=ProductCode!$C$30,I581=ProductCode!$E$30,I581=ProductCode!$G$30),"PDPreCon",IF(OR(I581=ProductCode!$D$30,I581=ProductCode!$F$30),"PDNotReclPost","")))</f>
        <v/>
      </c>
      <c r="K581" s="305" t="str">
        <f t="shared" si="33"/>
        <v/>
      </c>
      <c r="L581" s="289"/>
      <c r="M581" s="305" t="str">
        <f t="shared" si="33"/>
        <v/>
      </c>
      <c r="N581" s="289" t="b">
        <f>AND(RMDF!N581&gt;=0, RMDF!N581&lt;=1-RMDF!L581, RMDF!N581=ROUND(RMDF!N581,4))</f>
        <v>1</v>
      </c>
      <c r="O581" s="286" t="str">
        <f>IF(P581="","",IF(I581="","",IF(LEFT(I581,13)="Reclaimed pos",RawMaterialCode!$E$569,RawMaterialCode!$E$568)))</f>
        <v>Reclaimed pre-consumer mixed fibers (RM0578)</v>
      </c>
      <c r="P581" s="295">
        <f t="shared" si="34"/>
        <v>1</v>
      </c>
      <c r="Q581" s="202"/>
      <c r="R581" s="203"/>
      <c r="S581" s="204" t="str">
        <f t="shared" si="35"/>
        <v/>
      </c>
      <c r="T581" s="281"/>
      <c r="U581" s="281"/>
      <c r="V581" s="281"/>
      <c r="W581" s="281"/>
      <c r="X581" s="317">
        <f>RMDF!X581</f>
        <v>0</v>
      </c>
      <c r="Y581" s="318" t="str">
        <f>IF(X581=0,"",_xlfn.XLOOKUP(X581,StatePicklist!$1:$1,StatePicklist!$3:$3,"NA",0))</f>
        <v/>
      </c>
      <c r="Z581" s="297" t="str">
        <f ca="1">IF(RMDF!Y581="", "", IF(ISNUMBER(MATCH(RMDF!Y581, INDIRECT(Y581), 0)), "OK", "Invalid"))</f>
        <v/>
      </c>
      <c r="AA581" s="281"/>
      <c r="AB581" s="281"/>
      <c r="AC581" s="281"/>
      <c r="AD581" s="281" t="b">
        <f>AND(RMDF!AG581&gt;=0, RMDF!AG581&lt;=1-RMDF!Z581, RMDF!AG581=ROUND(RMDF!AG581,4))</f>
        <v>1</v>
      </c>
      <c r="AE581" s="317">
        <f>RMDF!AE581</f>
        <v>0</v>
      </c>
      <c r="AF581" s="318" t="str">
        <f>IF(AE581=0,"",_xlfn.XLOOKUP(AE581,StatePicklist!$1:$1,StatePicklist!$3:$3,"NA",0))</f>
        <v/>
      </c>
      <c r="AG581" s="297" t="str">
        <f ca="1">IF(RMDF!AF581="", "", IF(ISNUMBER(MATCH(RMDF!AF581, INDIRECT(AF581), 0)), "OK", "Invalid"))</f>
        <v/>
      </c>
      <c r="AH581" s="281"/>
      <c r="AI581" s="281"/>
      <c r="AJ581" s="281"/>
      <c r="AK581" s="281" t="b">
        <f>AND(RMDF!AN581&gt;=0, RMDF!AN581&lt;=1-SUM(RMDF!Z581,RMDF!AG581), RMDF!AN581=ROUND(RMDF!AN581,4))</f>
        <v>1</v>
      </c>
      <c r="AL581" s="317">
        <f>RMDF!AL581</f>
        <v>0</v>
      </c>
      <c r="AM581" s="318" t="str">
        <f>IF(AL581=0,"",_xlfn.XLOOKUP(AL581,StatePicklist!$1:$1,StatePicklist!$3:$3,"NA",0))</f>
        <v/>
      </c>
      <c r="AN581" s="297" t="str">
        <f ca="1">IF(RMDF!AM581="", "", IF(ISNUMBER(MATCH(RMDF!AM581, INDIRECT(AM581), 0)), "OK", "Invalid"))</f>
        <v/>
      </c>
      <c r="AO581" s="281"/>
      <c r="AP581" s="281"/>
      <c r="AQ581" s="281"/>
      <c r="AR581" s="281" t="b">
        <f>AND(RMDF!AU581&gt;=0, RMDF!AU581&lt;=1-SUM(RMDF!Z581,RMDF!AG581,RMDF!AN581), RMDF!AU581=ROUND(RMDF!AU581,4))</f>
        <v>1</v>
      </c>
      <c r="AS581" s="317">
        <f>RMDF!AS581</f>
        <v>0</v>
      </c>
      <c r="AT581" s="318" t="str">
        <f>IF(AS581=0,"",_xlfn.XLOOKUP(AS581,StatePicklist!$1:$1,StatePicklist!$3:$3,"NA",0))</f>
        <v/>
      </c>
      <c r="AU581" s="297" t="str">
        <f ca="1">IF(RMDF!AT581="", "", IF(ISNUMBER(MATCH(RMDF!AT581, INDIRECT(AT581), 0)), "OK", "Invalid"))</f>
        <v/>
      </c>
      <c r="AV581" s="281"/>
      <c r="AW581" s="281"/>
      <c r="AX581" s="281"/>
      <c r="AY581" s="281" t="b">
        <f>AND(RMDF!BB581&gt;=0, RMDF!BB581&lt;=1-SUM(RMDF!Z581,RMDF!AG581,RMDF!AN581,RMDF!AU581), RMDF!BB581=ROUND(RMDF!BB581,4))</f>
        <v>1</v>
      </c>
      <c r="AZ581" s="317">
        <f>RMDF!AZ581</f>
        <v>0</v>
      </c>
      <c r="BA581" s="318" t="str">
        <f>IF(AZ581=0,"",_xlfn.XLOOKUP(AZ581,StatePicklist!$1:$1,StatePicklist!$3:$3,"NA",0))</f>
        <v/>
      </c>
      <c r="BB581" s="297" t="str">
        <f ca="1">IF(RMDF!BA581="", "", IF(ISNUMBER(MATCH(RMDF!BA581, INDIRECT(BA581), 0)), "OK", "Invalid"))</f>
        <v/>
      </c>
      <c r="BC581" s="281"/>
      <c r="BD581" s="281"/>
      <c r="BE581" s="281"/>
      <c r="BF581" s="281" t="b">
        <f>AND(RMDF!BI581&gt;=0, RMDF!BI581&lt;=1-SUM(RMDF!Z581,RMDF!AG581,RMDF!AN581,RMDF!AU581,RMDF!BB581), RMDF!BI581=ROUND(RMDF!BI581,4))</f>
        <v>1</v>
      </c>
      <c r="BG581" s="317">
        <f>RMDF!BG581</f>
        <v>0</v>
      </c>
      <c r="BH581" s="318" t="str">
        <f>IF(BG581=0,"",_xlfn.XLOOKUP(BG581,StatePicklist!$1:$1,StatePicklist!$3:$3,"NA",0))</f>
        <v/>
      </c>
      <c r="BI581" s="297" t="str">
        <f ca="1">IF(RMDF!BH581="", "", IF(ISNUMBER(MATCH(RMDF!BH581, INDIRECT(BH581), 0)), "OK", "Invalid"))</f>
        <v/>
      </c>
      <c r="BJ581" s="281"/>
      <c r="BK581" s="281"/>
      <c r="BL581" s="281"/>
      <c r="BM581" s="281" t="b">
        <f>AND(RMDF!BP581&gt;=0, RMDF!BP581&lt;=1-SUM(RMDF!Z581,RMDF!AG581,RMDF!AN581,RMDF!AU581,RMDF!BB581,RMDF!BI581), RMDF!BP581=ROUND(RMDF!BP581,4))</f>
        <v>1</v>
      </c>
      <c r="BN581" s="317">
        <f>RMDF!BN581</f>
        <v>0</v>
      </c>
      <c r="BO581" s="318" t="str">
        <f>IF(BN581=0,"",_xlfn.XLOOKUP(BN581,StatePicklist!$1:$1,StatePicklist!$3:$3,"NA",0))</f>
        <v/>
      </c>
      <c r="BP581" s="297" t="str">
        <f ca="1">IF(RMDF!BO581="", "", IF(ISNUMBER(MATCH(RMDF!BO581, INDIRECT(BO581), 0)), "OK", "Invalid"))</f>
        <v/>
      </c>
      <c r="BQ581" s="281"/>
      <c r="BR581" s="281"/>
      <c r="BS581" s="281"/>
      <c r="BT581" s="281" t="b">
        <f>AND(RMDF!BW581&gt;=0, RMDF!BW581&lt;=1-SUM(RMDF!Z581,RMDF!AG581,RMDF!AN581,RMDF!AU581,RMDF!BB581,RMDF!BI581,RMDF!BP581), RMDF!BW581=ROUND(RMDF!BW581,4))</f>
        <v>1</v>
      </c>
      <c r="BU581" s="317">
        <f>RMDF!BU581</f>
        <v>0</v>
      </c>
      <c r="BV581" s="318" t="str">
        <f>IF(BU581=0,"",_xlfn.XLOOKUP(BU581,StatePicklist!$1:$1,StatePicklist!$3:$3,"NA",0))</f>
        <v/>
      </c>
      <c r="BW581" s="297" t="str">
        <f ca="1">IF(RMDF!BV581="", "", IF(ISNUMBER(MATCH(RMDF!BV581, INDIRECT(BV581), 0)), "OK", "Invalid"))</f>
        <v/>
      </c>
      <c r="BX581" s="281"/>
      <c r="BY581" s="281"/>
      <c r="BZ581" s="281"/>
      <c r="CA581" s="281" t="b">
        <f>AND(RMDF!CD581&gt;=0, RMDF!CD581&lt;=1-SUM(RMDF!Z581,RMDF!AG581,RMDF!AN581,RMDF!AU581,RMDF!BB581,RMDF!BI581,RMDF!BP581,RMDF!BW581), RMDF!CD581=ROUND(RMDF!CD581,4))</f>
        <v>1</v>
      </c>
      <c r="CB581" s="317">
        <f>RMDF!CB581</f>
        <v>0</v>
      </c>
      <c r="CC581" s="318" t="str">
        <f>IF(CB581=0,"",_xlfn.XLOOKUP(CB581,StatePicklist!$1:$1,StatePicklist!$3:$3,"NA",0))</f>
        <v/>
      </c>
      <c r="CD581" s="297" t="str">
        <f ca="1">IF(RMDF!CC581="", "", IF(ISNUMBER(MATCH(RMDF!CC581, INDIRECT(CC581), 0)), "OK", "Invalid"))</f>
        <v/>
      </c>
      <c r="CE581" s="281"/>
      <c r="CF581" s="281"/>
      <c r="CG581" s="281"/>
      <c r="CH581" s="281" t="b">
        <f>AND(RMDF!CK581&gt;=0, RMDF!CK581&lt;=1-SUM(RMDF!Z581,RMDF!AG581,RMDF!AN581,RMDF!AU581,RMDF!BB581,RMDF!BI581,RMDF!BP581,RMDF!BW581,RMDF!CD581), RMDF!CK581=ROUND(RMDF!CK581,4))</f>
        <v>1</v>
      </c>
      <c r="CI581" s="317">
        <f>RMDF!CI581</f>
        <v>0</v>
      </c>
      <c r="CJ581" s="318" t="str">
        <f>IF(CI581=0,"",_xlfn.XLOOKUP(CI581,StatePicklist!$1:$1,StatePicklist!$3:$3,"NA",0))</f>
        <v/>
      </c>
      <c r="CK581" s="297" t="str">
        <f ca="1">IF(RMDF!CJ581="", "", IF(ISNUMBER(MATCH(RMDF!CJ581, INDIRECT(CJ581), 0)), "OK", "Invalid"))</f>
        <v/>
      </c>
      <c r="CL581" s="281"/>
      <c r="CM581" s="281"/>
      <c r="CN581" s="281"/>
      <c r="CO581" s="281" t="b">
        <f>AND(RMDF!CR581&gt;=0, RMDF!CR581&lt;=1-SUM(RMDF!Z581,RMDF!AG581,RMDF!AN581,RMDF!AU581,RMDF!BB581,RMDF!BI581,RMDF!BP581,RMDF!BW581,RMDF!CD581,RMDF!CK581), RMDF!CR581=ROUND(RMDF!CR581,4))</f>
        <v>1</v>
      </c>
      <c r="CP581" s="317">
        <f>RMDF!CP581</f>
        <v>0</v>
      </c>
      <c r="CQ581" s="318" t="str">
        <f>IF(CP581=0,"",_xlfn.XLOOKUP(CP581,StatePicklist!$1:$1,StatePicklist!$3:$3,"NA",0))</f>
        <v/>
      </c>
      <c r="CR581" s="297" t="str">
        <f ca="1">IF(RMDF!CQ581="", "", IF(ISNUMBER(MATCH(RMDF!CQ581, INDIRECT(CQ581), 0)), "OK", "Invalid"))</f>
        <v/>
      </c>
      <c r="CS581" s="281"/>
      <c r="CT581" s="281"/>
      <c r="CU581" s="281"/>
      <c r="CV581" s="281" t="b">
        <f>AND(RMDF!CY581&gt;=0, RMDF!CY581&lt;=1-SUM(RMDF!Z581,RMDF!AG581,RMDF!AN581,RMDF!AU581,RMDF!BB581,RMDF!BI581,RMDF!BP581,RMDF!BW581,RMDF!CD581,RMDF!CK581,RMDF!CR581), RMDF!CY581=ROUND(RMDF!CY581,4))</f>
        <v>1</v>
      </c>
      <c r="CW581" s="317">
        <f>RMDF!CW581</f>
        <v>0</v>
      </c>
      <c r="CX581" s="318" t="str">
        <f>IF(CW581=0,"",_xlfn.XLOOKUP(CW581,StatePicklist!$1:$1,StatePicklist!$3:$3,"NA",0))</f>
        <v/>
      </c>
      <c r="CY581" s="297" t="str">
        <f ca="1">IF(RMDF!CX581="", "", IF(ISNUMBER(MATCH(RMDF!CX581, INDIRECT(CX581), 0)), "OK", "Invalid"))</f>
        <v/>
      </c>
      <c r="CZ581" s="281"/>
      <c r="DA581" s="281"/>
      <c r="DB581" s="281"/>
      <c r="DC581" s="281" t="b">
        <f>AND(RMDF!DF581&gt;=0, RMDF!DF581&lt;=1-SUM(RMDF!Z581,RMDF!AG581,RMDF!AN581,RMDF!AU581,RMDF!BB581,RMDF!BI581,RMDF!BP581,RMDF!BW581,RMDF!CD581,RMDF!CK581,RMDF!CR581,RMDF!CY581), RMDF!DF581=ROUND(RMDF!DF581,4))</f>
        <v>1</v>
      </c>
      <c r="DD581" s="317">
        <f>RMDF!DD581</f>
        <v>0</v>
      </c>
      <c r="DE581" s="318" t="str">
        <f>IF(DD581=0,"",_xlfn.XLOOKUP(DD581,StatePicklist!$1:$1,StatePicklist!$3:$3,"NA",0))</f>
        <v/>
      </c>
      <c r="DF581" s="297" t="str">
        <f ca="1">IF(RMDF!DE581="", "", IF(ISNUMBER(MATCH(RMDF!DE581, INDIRECT(DE581), 0)), "OK", "Invalid"))</f>
        <v/>
      </c>
      <c r="DG581" s="281"/>
      <c r="DH581" s="281"/>
      <c r="DI581" s="281"/>
      <c r="DJ581" s="281" t="b">
        <f>AND(RMDF!DM581&gt;=0, RMDF!DM581&lt;=1-SUM(RMDF!Z581,RMDF!AG581,RMDF!AN581,RMDF!AU581,RMDF!BB581,RMDF!BI581,RMDF!BP581,RMDF!BW581,RMDF!CD581,RMDF!CK581,RMDF!CR581,RMDF!CY581,RMDF!DF581), RMDF!DM581=ROUND(RMDF!DM581,4))</f>
        <v>1</v>
      </c>
      <c r="DK581" s="317">
        <f>RMDF!DK581</f>
        <v>0</v>
      </c>
      <c r="DL581" s="318" t="str">
        <f>IF(DK581=0,"",_xlfn.XLOOKUP(DK581,StatePicklist!$1:$1,StatePicklist!$3:$3,"NA",0))</f>
        <v/>
      </c>
      <c r="DM581" s="297" t="str">
        <f ca="1">IF(RMDF!DL581="", "", IF(ISNUMBER(MATCH(RMDF!DL581, INDIRECT(DL581), 0)), "OK", "Invalid"))</f>
        <v/>
      </c>
      <c r="DN581" s="281"/>
      <c r="DO581" s="281"/>
      <c r="DP581" s="281"/>
      <c r="DQ581" s="281" t="b">
        <f>AND(RMDF!DT581&gt;=0, RMDF!DT581&lt;=1-SUM(RMDF!Z581,RMDF!AG581,RMDF!AN581,RMDF!AU581,RMDF!BB581,RMDF!BI581,RMDF!BP581,RMDF!BW581,RMDF!CD581,RMDF!CK581,RMDF!CR581,RMDF!CY581,RMDF!DF581,RMDF!DM581), RMDF!DT581=ROUND(RMDF!DT581,4))</f>
        <v>1</v>
      </c>
      <c r="DR581" s="317">
        <f>RMDF!DR581</f>
        <v>0</v>
      </c>
      <c r="DS581" s="318" t="str">
        <f>IF(DR581=0,"",_xlfn.XLOOKUP(DR581,StatePicklist!$1:$1,StatePicklist!$3:$3,"NA",0))</f>
        <v/>
      </c>
      <c r="DT581" s="297" t="str">
        <f ca="1">IF(RMDF!DS581="", "", IF(ISNUMBER(MATCH(RMDF!DS581, INDIRECT(DS581), 0)), "OK", "Invalid"))</f>
        <v/>
      </c>
      <c r="DU581" s="281"/>
      <c r="DV581" s="281"/>
      <c r="DW581" s="281"/>
      <c r="DX581" s="281" t="b">
        <f>AND(RMDF!EA581&gt;=0, RMDF!EA581&lt;=1-SUM(RMDF!Z581,RMDF!AG581,RMDF!AN581,RMDF!AU581,RMDF!BB581,RMDF!BI581,RMDF!BP581,RMDF!BW581,RMDF!CD581,RMDF!CK581,RMDF!CR581,RMDF!CY581,RMDF!DF581,RMDF!DM581,RMDF!DT581), RMDF!EA581=ROUND(RMDF!EA581,4))</f>
        <v>1</v>
      </c>
      <c r="DY581" s="317">
        <f>RMDF!DY581</f>
        <v>0</v>
      </c>
      <c r="DZ581" s="318" t="str">
        <f>IF(DY581=0,"",_xlfn.XLOOKUP(DY581,StatePicklist!$1:$1,StatePicklist!$3:$3,"NA",0))</f>
        <v/>
      </c>
      <c r="EA581" s="297" t="str">
        <f ca="1">IF(RMDF!DZ581="", "", IF(ISNUMBER(MATCH(RMDF!DZ581, INDIRECT(DZ581), 0)), "OK", "Invalid"))</f>
        <v/>
      </c>
      <c r="EB581" s="281"/>
      <c r="EC581" s="281"/>
      <c r="ED581" s="281"/>
      <c r="EE581" s="281" t="b">
        <f>AND(RMDF!EH581&gt;=0, RMDF!EH581&lt;=1-SUM(RMDF!Z581,RMDF!AG581,RMDF!AN581,RMDF!AU581,RMDF!BB581,RMDF!BI581,RMDF!BP581,RMDF!BW581,RMDF!CD581,RMDF!CK581,RMDF!CR581,RMDF!CY581,RMDF!DF581,RMDF!DM581,RMDF!DT581,RMDF!EA581), RMDF!EH581=ROUND(RMDF!EH581,4))</f>
        <v>1</v>
      </c>
      <c r="EF581" s="317">
        <f>RMDF!EF581</f>
        <v>0</v>
      </c>
      <c r="EG581" s="318" t="str">
        <f>IF(EF581=0,"",_xlfn.XLOOKUP(EF581,StatePicklist!$1:$1,StatePicklist!$3:$3,"NA",0))</f>
        <v/>
      </c>
      <c r="EH581" s="297" t="str">
        <f ca="1">IF(RMDF!EG581="", "", IF(ISNUMBER(MATCH(RMDF!EG581, INDIRECT(EG581), 0)), "OK", "Invalid"))</f>
        <v/>
      </c>
      <c r="EI581" s="281"/>
      <c r="EJ581" s="281"/>
      <c r="EK581" s="281"/>
      <c r="EL581" s="281" t="b">
        <f>AND(RMDF!EO581&gt;=0, RMDF!EO581&lt;=1-SUM(RMDF!Z581,RMDF!AG581,RMDF!AN581,RMDF!AU581,RMDF!BB581,RMDF!BI581,RMDF!BP581,RMDF!BW581,RMDF!CD581,RMDF!CK581,RMDF!CR581,RMDF!CY581,RMDF!DF581,RMDF!DM581,RMDF!DT581,RMDF!EA581,RMDF!EH581), RMDF!EO581=ROUND(RMDF!EO581,4))</f>
        <v>1</v>
      </c>
      <c r="EM581" s="317">
        <f>RMDF!EM581</f>
        <v>0</v>
      </c>
      <c r="EN581" s="318" t="str">
        <f>IF(EM581=0,"",_xlfn.XLOOKUP(EM581,StatePicklist!$1:$1,StatePicklist!$3:$3,"NA",0))</f>
        <v/>
      </c>
      <c r="EO581" s="297" t="str">
        <f ca="1">IF(RMDF!EN581="", "", IF(ISNUMBER(MATCH(RMDF!EN581, INDIRECT(EN581), 0)), "OK", "Invalid"))</f>
        <v/>
      </c>
      <c r="EP581" s="281"/>
      <c r="EQ581" s="281"/>
      <c r="ER581" s="281"/>
      <c r="ES581" s="281" t="b">
        <f>AND(RMDF!EV581&gt;=0, RMDF!EV581&lt;=1-SUM(RMDF!Z581,RMDF!AG581,RMDF!AN581,RMDF!AU581,RMDF!BB581,RMDF!BI581,RMDF!BP581,RMDF!BW581,RMDF!CD581,RMDF!CK581,RMDF!CR581,RMDF!CY581,RMDF!DF581,RMDF!DM581,RMDF!DT581,RMDF!EA581,RMDF!EH581,RMDF!EO581), RMDF!EV581=ROUND(RMDF!EV581,4))</f>
        <v>1</v>
      </c>
      <c r="ET581" s="317">
        <f>RMDF!ET581</f>
        <v>0</v>
      </c>
      <c r="EU581" s="318" t="str">
        <f>IF(ET581=0,"",_xlfn.XLOOKUP(ET581,StatePicklist!$1:$1,StatePicklist!$3:$3,"NA",0))</f>
        <v/>
      </c>
      <c r="EV581" s="297" t="str">
        <f ca="1">IF(RMDF!EU581="", "", IF(ISNUMBER(MATCH(RMDF!EU581, INDIRECT(EU581), 0)), "OK", "Invalid"))</f>
        <v/>
      </c>
      <c r="EW581" s="281"/>
      <c r="EX581" s="281"/>
      <c r="EY581" s="281"/>
      <c r="EZ581" s="281" t="b">
        <f>AND(RMDF!FC581&gt;=0, RMDF!FC581&lt;=1-SUM(RMDF!Z581,RMDF!AG581,RMDF!AN581,RMDF!AU581,RMDF!BB581,RMDF!BI581,RMDF!BP581,RMDF!BW581,RMDF!CD581,RMDF!CK581,RMDF!CR581,RMDF!CY581,RMDF!DF581,RMDF!DM581,RMDF!DT581,RMDF!EA581,RMDF!EH581,RMDF!EO581,RMDF!EV581), RMDF!FC581=ROUND(RMDF!FC581,4))</f>
        <v>1</v>
      </c>
      <c r="FA581" s="317">
        <f>RMDF!FA581</f>
        <v>0</v>
      </c>
      <c r="FB581" s="318" t="str">
        <f>IF(FA581=0,"",_xlfn.XLOOKUP(FA581,StatePicklist!$1:$1,StatePicklist!$3:$3,"NA",0))</f>
        <v/>
      </c>
      <c r="FC581" s="297" t="str">
        <f ca="1">IF(RMDF!FB581="", "", IF(ISNUMBER(MATCH(RMDF!FB581, INDIRECT(FB581), 0)), "OK", "Invalid"))</f>
        <v/>
      </c>
    </row>
    <row r="582" spans="1:159" s="205" customFormat="1" ht="39.9" customHeight="1" x14ac:dyDescent="0.25">
      <c r="A582" s="206"/>
      <c r="B582" s="196"/>
      <c r="C582" s="197"/>
      <c r="D582" s="198"/>
      <c r="E582" s="199"/>
      <c r="F582" s="200"/>
      <c r="G582" s="201"/>
      <c r="H582" s="292"/>
      <c r="I582" s="305">
        <f>RMDF!I582</f>
        <v>0</v>
      </c>
      <c r="J582" s="305" t="str">
        <f>IF(I582=ProductCode!$B$30,"PDReclPost",IF(OR(I582=ProductCode!$C$30,I582=ProductCode!$E$30,I582=ProductCode!$G$30),"PDPreCon",IF(OR(I582=ProductCode!$D$30,I582=ProductCode!$F$30),"PDNotReclPost","")))</f>
        <v/>
      </c>
      <c r="K582" s="305" t="str">
        <f t="shared" si="33"/>
        <v/>
      </c>
      <c r="L582" s="289"/>
      <c r="M582" s="305" t="str">
        <f t="shared" si="33"/>
        <v/>
      </c>
      <c r="N582" s="289" t="b">
        <f>AND(RMDF!N582&gt;=0, RMDF!N582&lt;=1-RMDF!L582, RMDF!N582=ROUND(RMDF!N582,4))</f>
        <v>1</v>
      </c>
      <c r="O582" s="286" t="str">
        <f>IF(P582="","",IF(I582="","",IF(LEFT(I582,13)="Reclaimed pos",RawMaterialCode!$E$569,RawMaterialCode!$E$568)))</f>
        <v>Reclaimed pre-consumer mixed fibers (RM0578)</v>
      </c>
      <c r="P582" s="295">
        <f t="shared" si="34"/>
        <v>1</v>
      </c>
      <c r="Q582" s="202"/>
      <c r="R582" s="203"/>
      <c r="S582" s="204" t="str">
        <f t="shared" si="35"/>
        <v/>
      </c>
      <c r="T582" s="281"/>
      <c r="U582" s="281"/>
      <c r="V582" s="281"/>
      <c r="W582" s="281"/>
      <c r="X582" s="317">
        <f>RMDF!X582</f>
        <v>0</v>
      </c>
      <c r="Y582" s="318" t="str">
        <f>IF(X582=0,"",_xlfn.XLOOKUP(X582,StatePicklist!$1:$1,StatePicklist!$3:$3,"NA",0))</f>
        <v/>
      </c>
      <c r="Z582" s="297" t="str">
        <f ca="1">IF(RMDF!Y582="", "", IF(ISNUMBER(MATCH(RMDF!Y582, INDIRECT(Y582), 0)), "OK", "Invalid"))</f>
        <v/>
      </c>
      <c r="AA582" s="281"/>
      <c r="AB582" s="281"/>
      <c r="AC582" s="281"/>
      <c r="AD582" s="281" t="b">
        <f>AND(RMDF!AG582&gt;=0, RMDF!AG582&lt;=1-RMDF!Z582, RMDF!AG582=ROUND(RMDF!AG582,4))</f>
        <v>1</v>
      </c>
      <c r="AE582" s="317">
        <f>RMDF!AE582</f>
        <v>0</v>
      </c>
      <c r="AF582" s="318" t="str">
        <f>IF(AE582=0,"",_xlfn.XLOOKUP(AE582,StatePicklist!$1:$1,StatePicklist!$3:$3,"NA",0))</f>
        <v/>
      </c>
      <c r="AG582" s="297" t="str">
        <f ca="1">IF(RMDF!AF582="", "", IF(ISNUMBER(MATCH(RMDF!AF582, INDIRECT(AF582), 0)), "OK", "Invalid"))</f>
        <v/>
      </c>
      <c r="AH582" s="281"/>
      <c r="AI582" s="281"/>
      <c r="AJ582" s="281"/>
      <c r="AK582" s="281" t="b">
        <f>AND(RMDF!AN582&gt;=0, RMDF!AN582&lt;=1-SUM(RMDF!Z582,RMDF!AG582), RMDF!AN582=ROUND(RMDF!AN582,4))</f>
        <v>1</v>
      </c>
      <c r="AL582" s="317">
        <f>RMDF!AL582</f>
        <v>0</v>
      </c>
      <c r="AM582" s="318" t="str">
        <f>IF(AL582=0,"",_xlfn.XLOOKUP(AL582,StatePicklist!$1:$1,StatePicklist!$3:$3,"NA",0))</f>
        <v/>
      </c>
      <c r="AN582" s="297" t="str">
        <f ca="1">IF(RMDF!AM582="", "", IF(ISNUMBER(MATCH(RMDF!AM582, INDIRECT(AM582), 0)), "OK", "Invalid"))</f>
        <v/>
      </c>
      <c r="AO582" s="281"/>
      <c r="AP582" s="281"/>
      <c r="AQ582" s="281"/>
      <c r="AR582" s="281" t="b">
        <f>AND(RMDF!AU582&gt;=0, RMDF!AU582&lt;=1-SUM(RMDF!Z582,RMDF!AG582,RMDF!AN582), RMDF!AU582=ROUND(RMDF!AU582,4))</f>
        <v>1</v>
      </c>
      <c r="AS582" s="317">
        <f>RMDF!AS582</f>
        <v>0</v>
      </c>
      <c r="AT582" s="318" t="str">
        <f>IF(AS582=0,"",_xlfn.XLOOKUP(AS582,StatePicklist!$1:$1,StatePicklist!$3:$3,"NA",0))</f>
        <v/>
      </c>
      <c r="AU582" s="297" t="str">
        <f ca="1">IF(RMDF!AT582="", "", IF(ISNUMBER(MATCH(RMDF!AT582, INDIRECT(AT582), 0)), "OK", "Invalid"))</f>
        <v/>
      </c>
      <c r="AV582" s="281"/>
      <c r="AW582" s="281"/>
      <c r="AX582" s="281"/>
      <c r="AY582" s="281" t="b">
        <f>AND(RMDF!BB582&gt;=0, RMDF!BB582&lt;=1-SUM(RMDF!Z582,RMDF!AG582,RMDF!AN582,RMDF!AU582), RMDF!BB582=ROUND(RMDF!BB582,4))</f>
        <v>1</v>
      </c>
      <c r="AZ582" s="317">
        <f>RMDF!AZ582</f>
        <v>0</v>
      </c>
      <c r="BA582" s="318" t="str">
        <f>IF(AZ582=0,"",_xlfn.XLOOKUP(AZ582,StatePicklist!$1:$1,StatePicklist!$3:$3,"NA",0))</f>
        <v/>
      </c>
      <c r="BB582" s="297" t="str">
        <f ca="1">IF(RMDF!BA582="", "", IF(ISNUMBER(MATCH(RMDF!BA582, INDIRECT(BA582), 0)), "OK", "Invalid"))</f>
        <v/>
      </c>
      <c r="BC582" s="281"/>
      <c r="BD582" s="281"/>
      <c r="BE582" s="281"/>
      <c r="BF582" s="281" t="b">
        <f>AND(RMDF!BI582&gt;=0, RMDF!BI582&lt;=1-SUM(RMDF!Z582,RMDF!AG582,RMDF!AN582,RMDF!AU582,RMDF!BB582), RMDF!BI582=ROUND(RMDF!BI582,4))</f>
        <v>1</v>
      </c>
      <c r="BG582" s="317">
        <f>RMDF!BG582</f>
        <v>0</v>
      </c>
      <c r="BH582" s="318" t="str">
        <f>IF(BG582=0,"",_xlfn.XLOOKUP(BG582,StatePicklist!$1:$1,StatePicklist!$3:$3,"NA",0))</f>
        <v/>
      </c>
      <c r="BI582" s="297" t="str">
        <f ca="1">IF(RMDF!BH582="", "", IF(ISNUMBER(MATCH(RMDF!BH582, INDIRECT(BH582), 0)), "OK", "Invalid"))</f>
        <v/>
      </c>
      <c r="BJ582" s="281"/>
      <c r="BK582" s="281"/>
      <c r="BL582" s="281"/>
      <c r="BM582" s="281" t="b">
        <f>AND(RMDF!BP582&gt;=0, RMDF!BP582&lt;=1-SUM(RMDF!Z582,RMDF!AG582,RMDF!AN582,RMDF!AU582,RMDF!BB582,RMDF!BI582), RMDF!BP582=ROUND(RMDF!BP582,4))</f>
        <v>1</v>
      </c>
      <c r="BN582" s="317">
        <f>RMDF!BN582</f>
        <v>0</v>
      </c>
      <c r="BO582" s="318" t="str">
        <f>IF(BN582=0,"",_xlfn.XLOOKUP(BN582,StatePicklist!$1:$1,StatePicklist!$3:$3,"NA",0))</f>
        <v/>
      </c>
      <c r="BP582" s="297" t="str">
        <f ca="1">IF(RMDF!BO582="", "", IF(ISNUMBER(MATCH(RMDF!BO582, INDIRECT(BO582), 0)), "OK", "Invalid"))</f>
        <v/>
      </c>
      <c r="BQ582" s="281"/>
      <c r="BR582" s="281"/>
      <c r="BS582" s="281"/>
      <c r="BT582" s="281" t="b">
        <f>AND(RMDF!BW582&gt;=0, RMDF!BW582&lt;=1-SUM(RMDF!Z582,RMDF!AG582,RMDF!AN582,RMDF!AU582,RMDF!BB582,RMDF!BI582,RMDF!BP582), RMDF!BW582=ROUND(RMDF!BW582,4))</f>
        <v>1</v>
      </c>
      <c r="BU582" s="317">
        <f>RMDF!BU582</f>
        <v>0</v>
      </c>
      <c r="BV582" s="318" t="str">
        <f>IF(BU582=0,"",_xlfn.XLOOKUP(BU582,StatePicklist!$1:$1,StatePicklist!$3:$3,"NA",0))</f>
        <v/>
      </c>
      <c r="BW582" s="297" t="str">
        <f ca="1">IF(RMDF!BV582="", "", IF(ISNUMBER(MATCH(RMDF!BV582, INDIRECT(BV582), 0)), "OK", "Invalid"))</f>
        <v/>
      </c>
      <c r="BX582" s="281"/>
      <c r="BY582" s="281"/>
      <c r="BZ582" s="281"/>
      <c r="CA582" s="281" t="b">
        <f>AND(RMDF!CD582&gt;=0, RMDF!CD582&lt;=1-SUM(RMDF!Z582,RMDF!AG582,RMDF!AN582,RMDF!AU582,RMDF!BB582,RMDF!BI582,RMDF!BP582,RMDF!BW582), RMDF!CD582=ROUND(RMDF!CD582,4))</f>
        <v>1</v>
      </c>
      <c r="CB582" s="317">
        <f>RMDF!CB582</f>
        <v>0</v>
      </c>
      <c r="CC582" s="318" t="str">
        <f>IF(CB582=0,"",_xlfn.XLOOKUP(CB582,StatePicklist!$1:$1,StatePicklist!$3:$3,"NA",0))</f>
        <v/>
      </c>
      <c r="CD582" s="297" t="str">
        <f ca="1">IF(RMDF!CC582="", "", IF(ISNUMBER(MATCH(RMDF!CC582, INDIRECT(CC582), 0)), "OK", "Invalid"))</f>
        <v/>
      </c>
      <c r="CE582" s="281"/>
      <c r="CF582" s="281"/>
      <c r="CG582" s="281"/>
      <c r="CH582" s="281" t="b">
        <f>AND(RMDF!CK582&gt;=0, RMDF!CK582&lt;=1-SUM(RMDF!Z582,RMDF!AG582,RMDF!AN582,RMDF!AU582,RMDF!BB582,RMDF!BI582,RMDF!BP582,RMDF!BW582,RMDF!CD582), RMDF!CK582=ROUND(RMDF!CK582,4))</f>
        <v>1</v>
      </c>
      <c r="CI582" s="317">
        <f>RMDF!CI582</f>
        <v>0</v>
      </c>
      <c r="CJ582" s="318" t="str">
        <f>IF(CI582=0,"",_xlfn.XLOOKUP(CI582,StatePicklist!$1:$1,StatePicklist!$3:$3,"NA",0))</f>
        <v/>
      </c>
      <c r="CK582" s="297" t="str">
        <f ca="1">IF(RMDF!CJ582="", "", IF(ISNUMBER(MATCH(RMDF!CJ582, INDIRECT(CJ582), 0)), "OK", "Invalid"))</f>
        <v/>
      </c>
      <c r="CL582" s="281"/>
      <c r="CM582" s="281"/>
      <c r="CN582" s="281"/>
      <c r="CO582" s="281" t="b">
        <f>AND(RMDF!CR582&gt;=0, RMDF!CR582&lt;=1-SUM(RMDF!Z582,RMDF!AG582,RMDF!AN582,RMDF!AU582,RMDF!BB582,RMDF!BI582,RMDF!BP582,RMDF!BW582,RMDF!CD582,RMDF!CK582), RMDF!CR582=ROUND(RMDF!CR582,4))</f>
        <v>1</v>
      </c>
      <c r="CP582" s="317">
        <f>RMDF!CP582</f>
        <v>0</v>
      </c>
      <c r="CQ582" s="318" t="str">
        <f>IF(CP582=0,"",_xlfn.XLOOKUP(CP582,StatePicklist!$1:$1,StatePicklist!$3:$3,"NA",0))</f>
        <v/>
      </c>
      <c r="CR582" s="297" t="str">
        <f ca="1">IF(RMDF!CQ582="", "", IF(ISNUMBER(MATCH(RMDF!CQ582, INDIRECT(CQ582), 0)), "OK", "Invalid"))</f>
        <v/>
      </c>
      <c r="CS582" s="281"/>
      <c r="CT582" s="281"/>
      <c r="CU582" s="281"/>
      <c r="CV582" s="281" t="b">
        <f>AND(RMDF!CY582&gt;=0, RMDF!CY582&lt;=1-SUM(RMDF!Z582,RMDF!AG582,RMDF!AN582,RMDF!AU582,RMDF!BB582,RMDF!BI582,RMDF!BP582,RMDF!BW582,RMDF!CD582,RMDF!CK582,RMDF!CR582), RMDF!CY582=ROUND(RMDF!CY582,4))</f>
        <v>1</v>
      </c>
      <c r="CW582" s="317">
        <f>RMDF!CW582</f>
        <v>0</v>
      </c>
      <c r="CX582" s="318" t="str">
        <f>IF(CW582=0,"",_xlfn.XLOOKUP(CW582,StatePicklist!$1:$1,StatePicklist!$3:$3,"NA",0))</f>
        <v/>
      </c>
      <c r="CY582" s="297" t="str">
        <f ca="1">IF(RMDF!CX582="", "", IF(ISNUMBER(MATCH(RMDF!CX582, INDIRECT(CX582), 0)), "OK", "Invalid"))</f>
        <v/>
      </c>
      <c r="CZ582" s="281"/>
      <c r="DA582" s="281"/>
      <c r="DB582" s="281"/>
      <c r="DC582" s="281" t="b">
        <f>AND(RMDF!DF582&gt;=0, RMDF!DF582&lt;=1-SUM(RMDF!Z582,RMDF!AG582,RMDF!AN582,RMDF!AU582,RMDF!BB582,RMDF!BI582,RMDF!BP582,RMDF!BW582,RMDF!CD582,RMDF!CK582,RMDF!CR582,RMDF!CY582), RMDF!DF582=ROUND(RMDF!DF582,4))</f>
        <v>1</v>
      </c>
      <c r="DD582" s="317">
        <f>RMDF!DD582</f>
        <v>0</v>
      </c>
      <c r="DE582" s="318" t="str">
        <f>IF(DD582=0,"",_xlfn.XLOOKUP(DD582,StatePicklist!$1:$1,StatePicklist!$3:$3,"NA",0))</f>
        <v/>
      </c>
      <c r="DF582" s="297" t="str">
        <f ca="1">IF(RMDF!DE582="", "", IF(ISNUMBER(MATCH(RMDF!DE582, INDIRECT(DE582), 0)), "OK", "Invalid"))</f>
        <v/>
      </c>
      <c r="DG582" s="281"/>
      <c r="DH582" s="281"/>
      <c r="DI582" s="281"/>
      <c r="DJ582" s="281" t="b">
        <f>AND(RMDF!DM582&gt;=0, RMDF!DM582&lt;=1-SUM(RMDF!Z582,RMDF!AG582,RMDF!AN582,RMDF!AU582,RMDF!BB582,RMDF!BI582,RMDF!BP582,RMDF!BW582,RMDF!CD582,RMDF!CK582,RMDF!CR582,RMDF!CY582,RMDF!DF582), RMDF!DM582=ROUND(RMDF!DM582,4))</f>
        <v>1</v>
      </c>
      <c r="DK582" s="317">
        <f>RMDF!DK582</f>
        <v>0</v>
      </c>
      <c r="DL582" s="318" t="str">
        <f>IF(DK582=0,"",_xlfn.XLOOKUP(DK582,StatePicklist!$1:$1,StatePicklist!$3:$3,"NA",0))</f>
        <v/>
      </c>
      <c r="DM582" s="297" t="str">
        <f ca="1">IF(RMDF!DL582="", "", IF(ISNUMBER(MATCH(RMDF!DL582, INDIRECT(DL582), 0)), "OK", "Invalid"))</f>
        <v/>
      </c>
      <c r="DN582" s="281"/>
      <c r="DO582" s="281"/>
      <c r="DP582" s="281"/>
      <c r="DQ582" s="281" t="b">
        <f>AND(RMDF!DT582&gt;=0, RMDF!DT582&lt;=1-SUM(RMDF!Z582,RMDF!AG582,RMDF!AN582,RMDF!AU582,RMDF!BB582,RMDF!BI582,RMDF!BP582,RMDF!BW582,RMDF!CD582,RMDF!CK582,RMDF!CR582,RMDF!CY582,RMDF!DF582,RMDF!DM582), RMDF!DT582=ROUND(RMDF!DT582,4))</f>
        <v>1</v>
      </c>
      <c r="DR582" s="317">
        <f>RMDF!DR582</f>
        <v>0</v>
      </c>
      <c r="DS582" s="318" t="str">
        <f>IF(DR582=0,"",_xlfn.XLOOKUP(DR582,StatePicklist!$1:$1,StatePicklist!$3:$3,"NA",0))</f>
        <v/>
      </c>
      <c r="DT582" s="297" t="str">
        <f ca="1">IF(RMDF!DS582="", "", IF(ISNUMBER(MATCH(RMDF!DS582, INDIRECT(DS582), 0)), "OK", "Invalid"))</f>
        <v/>
      </c>
      <c r="DU582" s="281"/>
      <c r="DV582" s="281"/>
      <c r="DW582" s="281"/>
      <c r="DX582" s="281" t="b">
        <f>AND(RMDF!EA582&gt;=0, RMDF!EA582&lt;=1-SUM(RMDF!Z582,RMDF!AG582,RMDF!AN582,RMDF!AU582,RMDF!BB582,RMDF!BI582,RMDF!BP582,RMDF!BW582,RMDF!CD582,RMDF!CK582,RMDF!CR582,RMDF!CY582,RMDF!DF582,RMDF!DM582,RMDF!DT582), RMDF!EA582=ROUND(RMDF!EA582,4))</f>
        <v>1</v>
      </c>
      <c r="DY582" s="317">
        <f>RMDF!DY582</f>
        <v>0</v>
      </c>
      <c r="DZ582" s="318" t="str">
        <f>IF(DY582=0,"",_xlfn.XLOOKUP(DY582,StatePicklist!$1:$1,StatePicklist!$3:$3,"NA",0))</f>
        <v/>
      </c>
      <c r="EA582" s="297" t="str">
        <f ca="1">IF(RMDF!DZ582="", "", IF(ISNUMBER(MATCH(RMDF!DZ582, INDIRECT(DZ582), 0)), "OK", "Invalid"))</f>
        <v/>
      </c>
      <c r="EB582" s="281"/>
      <c r="EC582" s="281"/>
      <c r="ED582" s="281"/>
      <c r="EE582" s="281" t="b">
        <f>AND(RMDF!EH582&gt;=0, RMDF!EH582&lt;=1-SUM(RMDF!Z582,RMDF!AG582,RMDF!AN582,RMDF!AU582,RMDF!BB582,RMDF!BI582,RMDF!BP582,RMDF!BW582,RMDF!CD582,RMDF!CK582,RMDF!CR582,RMDF!CY582,RMDF!DF582,RMDF!DM582,RMDF!DT582,RMDF!EA582), RMDF!EH582=ROUND(RMDF!EH582,4))</f>
        <v>1</v>
      </c>
      <c r="EF582" s="317">
        <f>RMDF!EF582</f>
        <v>0</v>
      </c>
      <c r="EG582" s="318" t="str">
        <f>IF(EF582=0,"",_xlfn.XLOOKUP(EF582,StatePicklist!$1:$1,StatePicklist!$3:$3,"NA",0))</f>
        <v/>
      </c>
      <c r="EH582" s="297" t="str">
        <f ca="1">IF(RMDF!EG582="", "", IF(ISNUMBER(MATCH(RMDF!EG582, INDIRECT(EG582), 0)), "OK", "Invalid"))</f>
        <v/>
      </c>
      <c r="EI582" s="281"/>
      <c r="EJ582" s="281"/>
      <c r="EK582" s="281"/>
      <c r="EL582" s="281" t="b">
        <f>AND(RMDF!EO582&gt;=0, RMDF!EO582&lt;=1-SUM(RMDF!Z582,RMDF!AG582,RMDF!AN582,RMDF!AU582,RMDF!BB582,RMDF!BI582,RMDF!BP582,RMDF!BW582,RMDF!CD582,RMDF!CK582,RMDF!CR582,RMDF!CY582,RMDF!DF582,RMDF!DM582,RMDF!DT582,RMDF!EA582,RMDF!EH582), RMDF!EO582=ROUND(RMDF!EO582,4))</f>
        <v>1</v>
      </c>
      <c r="EM582" s="317">
        <f>RMDF!EM582</f>
        <v>0</v>
      </c>
      <c r="EN582" s="318" t="str">
        <f>IF(EM582=0,"",_xlfn.XLOOKUP(EM582,StatePicklist!$1:$1,StatePicklist!$3:$3,"NA",0))</f>
        <v/>
      </c>
      <c r="EO582" s="297" t="str">
        <f ca="1">IF(RMDF!EN582="", "", IF(ISNUMBER(MATCH(RMDF!EN582, INDIRECT(EN582), 0)), "OK", "Invalid"))</f>
        <v/>
      </c>
      <c r="EP582" s="281"/>
      <c r="EQ582" s="281"/>
      <c r="ER582" s="281"/>
      <c r="ES582" s="281" t="b">
        <f>AND(RMDF!EV582&gt;=0, RMDF!EV582&lt;=1-SUM(RMDF!Z582,RMDF!AG582,RMDF!AN582,RMDF!AU582,RMDF!BB582,RMDF!BI582,RMDF!BP582,RMDF!BW582,RMDF!CD582,RMDF!CK582,RMDF!CR582,RMDF!CY582,RMDF!DF582,RMDF!DM582,RMDF!DT582,RMDF!EA582,RMDF!EH582,RMDF!EO582), RMDF!EV582=ROUND(RMDF!EV582,4))</f>
        <v>1</v>
      </c>
      <c r="ET582" s="317">
        <f>RMDF!ET582</f>
        <v>0</v>
      </c>
      <c r="EU582" s="318" t="str">
        <f>IF(ET582=0,"",_xlfn.XLOOKUP(ET582,StatePicklist!$1:$1,StatePicklist!$3:$3,"NA",0))</f>
        <v/>
      </c>
      <c r="EV582" s="297" t="str">
        <f ca="1">IF(RMDF!EU582="", "", IF(ISNUMBER(MATCH(RMDF!EU582, INDIRECT(EU582), 0)), "OK", "Invalid"))</f>
        <v/>
      </c>
      <c r="EW582" s="281"/>
      <c r="EX582" s="281"/>
      <c r="EY582" s="281"/>
      <c r="EZ582" s="281" t="b">
        <f>AND(RMDF!FC582&gt;=0, RMDF!FC582&lt;=1-SUM(RMDF!Z582,RMDF!AG582,RMDF!AN582,RMDF!AU582,RMDF!BB582,RMDF!BI582,RMDF!BP582,RMDF!BW582,RMDF!CD582,RMDF!CK582,RMDF!CR582,RMDF!CY582,RMDF!DF582,RMDF!DM582,RMDF!DT582,RMDF!EA582,RMDF!EH582,RMDF!EO582,RMDF!EV582), RMDF!FC582=ROUND(RMDF!FC582,4))</f>
        <v>1</v>
      </c>
      <c r="FA582" s="317">
        <f>RMDF!FA582</f>
        <v>0</v>
      </c>
      <c r="FB582" s="318" t="str">
        <f>IF(FA582=0,"",_xlfn.XLOOKUP(FA582,StatePicklist!$1:$1,StatePicklist!$3:$3,"NA",0))</f>
        <v/>
      </c>
      <c r="FC582" s="297" t="str">
        <f ca="1">IF(RMDF!FB582="", "", IF(ISNUMBER(MATCH(RMDF!FB582, INDIRECT(FB582), 0)), "OK", "Invalid"))</f>
        <v/>
      </c>
    </row>
    <row r="583" spans="1:159" s="205" customFormat="1" ht="39.9" customHeight="1" x14ac:dyDescent="0.25">
      <c r="A583" s="206"/>
      <c r="B583" s="196"/>
      <c r="C583" s="197"/>
      <c r="D583" s="198"/>
      <c r="E583" s="199"/>
      <c r="F583" s="200"/>
      <c r="G583" s="201"/>
      <c r="H583" s="292"/>
      <c r="I583" s="305">
        <f>RMDF!I583</f>
        <v>0</v>
      </c>
      <c r="J583" s="305" t="str">
        <f>IF(I583=ProductCode!$B$30,"PDReclPost",IF(OR(I583=ProductCode!$C$30,I583=ProductCode!$E$30,I583=ProductCode!$G$30),"PDPreCon",IF(OR(I583=ProductCode!$D$30,I583=ProductCode!$F$30),"PDNotReclPost","")))</f>
        <v/>
      </c>
      <c r="K583" s="305" t="str">
        <f t="shared" si="33"/>
        <v/>
      </c>
      <c r="L583" s="289"/>
      <c r="M583" s="305" t="str">
        <f t="shared" si="33"/>
        <v/>
      </c>
      <c r="N583" s="289" t="b">
        <f>AND(RMDF!N583&gt;=0, RMDF!N583&lt;=1-RMDF!L583, RMDF!N583=ROUND(RMDF!N583,4))</f>
        <v>1</v>
      </c>
      <c r="O583" s="286" t="str">
        <f>IF(P583="","",IF(I583="","",IF(LEFT(I583,13)="Reclaimed pos",RawMaterialCode!$E$569,RawMaterialCode!$E$568)))</f>
        <v>Reclaimed pre-consumer mixed fibers (RM0578)</v>
      </c>
      <c r="P583" s="295">
        <f t="shared" si="34"/>
        <v>1</v>
      </c>
      <c r="Q583" s="202"/>
      <c r="R583" s="203"/>
      <c r="S583" s="204" t="str">
        <f t="shared" si="35"/>
        <v/>
      </c>
      <c r="T583" s="281"/>
      <c r="U583" s="281"/>
      <c r="V583" s="281"/>
      <c r="W583" s="281"/>
      <c r="X583" s="317">
        <f>RMDF!X583</f>
        <v>0</v>
      </c>
      <c r="Y583" s="318" t="str">
        <f>IF(X583=0,"",_xlfn.XLOOKUP(X583,StatePicklist!$1:$1,StatePicklist!$3:$3,"NA",0))</f>
        <v/>
      </c>
      <c r="Z583" s="297" t="str">
        <f ca="1">IF(RMDF!Y583="", "", IF(ISNUMBER(MATCH(RMDF!Y583, INDIRECT(Y583), 0)), "OK", "Invalid"))</f>
        <v/>
      </c>
      <c r="AA583" s="281"/>
      <c r="AB583" s="281"/>
      <c r="AC583" s="281"/>
      <c r="AD583" s="281" t="b">
        <f>AND(RMDF!AG583&gt;=0, RMDF!AG583&lt;=1-RMDF!Z583, RMDF!AG583=ROUND(RMDF!AG583,4))</f>
        <v>1</v>
      </c>
      <c r="AE583" s="317">
        <f>RMDF!AE583</f>
        <v>0</v>
      </c>
      <c r="AF583" s="318" t="str">
        <f>IF(AE583=0,"",_xlfn.XLOOKUP(AE583,StatePicklist!$1:$1,StatePicklist!$3:$3,"NA",0))</f>
        <v/>
      </c>
      <c r="AG583" s="297" t="str">
        <f ca="1">IF(RMDF!AF583="", "", IF(ISNUMBER(MATCH(RMDF!AF583, INDIRECT(AF583), 0)), "OK", "Invalid"))</f>
        <v/>
      </c>
      <c r="AH583" s="281"/>
      <c r="AI583" s="281"/>
      <c r="AJ583" s="281"/>
      <c r="AK583" s="281" t="b">
        <f>AND(RMDF!AN583&gt;=0, RMDF!AN583&lt;=1-SUM(RMDF!Z583,RMDF!AG583), RMDF!AN583=ROUND(RMDF!AN583,4))</f>
        <v>1</v>
      </c>
      <c r="AL583" s="317">
        <f>RMDF!AL583</f>
        <v>0</v>
      </c>
      <c r="AM583" s="318" t="str">
        <f>IF(AL583=0,"",_xlfn.XLOOKUP(AL583,StatePicklist!$1:$1,StatePicklist!$3:$3,"NA",0))</f>
        <v/>
      </c>
      <c r="AN583" s="297" t="str">
        <f ca="1">IF(RMDF!AM583="", "", IF(ISNUMBER(MATCH(RMDF!AM583, INDIRECT(AM583), 0)), "OK", "Invalid"))</f>
        <v/>
      </c>
      <c r="AO583" s="281"/>
      <c r="AP583" s="281"/>
      <c r="AQ583" s="281"/>
      <c r="AR583" s="281" t="b">
        <f>AND(RMDF!AU583&gt;=0, RMDF!AU583&lt;=1-SUM(RMDF!Z583,RMDF!AG583,RMDF!AN583), RMDF!AU583=ROUND(RMDF!AU583,4))</f>
        <v>1</v>
      </c>
      <c r="AS583" s="317">
        <f>RMDF!AS583</f>
        <v>0</v>
      </c>
      <c r="AT583" s="318" t="str">
        <f>IF(AS583=0,"",_xlfn.XLOOKUP(AS583,StatePicklist!$1:$1,StatePicklist!$3:$3,"NA",0))</f>
        <v/>
      </c>
      <c r="AU583" s="297" t="str">
        <f ca="1">IF(RMDF!AT583="", "", IF(ISNUMBER(MATCH(RMDF!AT583, INDIRECT(AT583), 0)), "OK", "Invalid"))</f>
        <v/>
      </c>
      <c r="AV583" s="281"/>
      <c r="AW583" s="281"/>
      <c r="AX583" s="281"/>
      <c r="AY583" s="281" t="b">
        <f>AND(RMDF!BB583&gt;=0, RMDF!BB583&lt;=1-SUM(RMDF!Z583,RMDF!AG583,RMDF!AN583,RMDF!AU583), RMDF!BB583=ROUND(RMDF!BB583,4))</f>
        <v>1</v>
      </c>
      <c r="AZ583" s="317">
        <f>RMDF!AZ583</f>
        <v>0</v>
      </c>
      <c r="BA583" s="318" t="str">
        <f>IF(AZ583=0,"",_xlfn.XLOOKUP(AZ583,StatePicklist!$1:$1,StatePicklist!$3:$3,"NA",0))</f>
        <v/>
      </c>
      <c r="BB583" s="297" t="str">
        <f ca="1">IF(RMDF!BA583="", "", IF(ISNUMBER(MATCH(RMDF!BA583, INDIRECT(BA583), 0)), "OK", "Invalid"))</f>
        <v/>
      </c>
      <c r="BC583" s="281"/>
      <c r="BD583" s="281"/>
      <c r="BE583" s="281"/>
      <c r="BF583" s="281" t="b">
        <f>AND(RMDF!BI583&gt;=0, RMDF!BI583&lt;=1-SUM(RMDF!Z583,RMDF!AG583,RMDF!AN583,RMDF!AU583,RMDF!BB583), RMDF!BI583=ROUND(RMDF!BI583,4))</f>
        <v>1</v>
      </c>
      <c r="BG583" s="317">
        <f>RMDF!BG583</f>
        <v>0</v>
      </c>
      <c r="BH583" s="318" t="str">
        <f>IF(BG583=0,"",_xlfn.XLOOKUP(BG583,StatePicklist!$1:$1,StatePicklist!$3:$3,"NA",0))</f>
        <v/>
      </c>
      <c r="BI583" s="297" t="str">
        <f ca="1">IF(RMDF!BH583="", "", IF(ISNUMBER(MATCH(RMDF!BH583, INDIRECT(BH583), 0)), "OK", "Invalid"))</f>
        <v/>
      </c>
      <c r="BJ583" s="281"/>
      <c r="BK583" s="281"/>
      <c r="BL583" s="281"/>
      <c r="BM583" s="281" t="b">
        <f>AND(RMDF!BP583&gt;=0, RMDF!BP583&lt;=1-SUM(RMDF!Z583,RMDF!AG583,RMDF!AN583,RMDF!AU583,RMDF!BB583,RMDF!BI583), RMDF!BP583=ROUND(RMDF!BP583,4))</f>
        <v>1</v>
      </c>
      <c r="BN583" s="317">
        <f>RMDF!BN583</f>
        <v>0</v>
      </c>
      <c r="BO583" s="318" t="str">
        <f>IF(BN583=0,"",_xlfn.XLOOKUP(BN583,StatePicklist!$1:$1,StatePicklist!$3:$3,"NA",0))</f>
        <v/>
      </c>
      <c r="BP583" s="297" t="str">
        <f ca="1">IF(RMDF!BO583="", "", IF(ISNUMBER(MATCH(RMDF!BO583, INDIRECT(BO583), 0)), "OK", "Invalid"))</f>
        <v/>
      </c>
      <c r="BQ583" s="281"/>
      <c r="BR583" s="281"/>
      <c r="BS583" s="281"/>
      <c r="BT583" s="281" t="b">
        <f>AND(RMDF!BW583&gt;=0, RMDF!BW583&lt;=1-SUM(RMDF!Z583,RMDF!AG583,RMDF!AN583,RMDF!AU583,RMDF!BB583,RMDF!BI583,RMDF!BP583), RMDF!BW583=ROUND(RMDF!BW583,4))</f>
        <v>1</v>
      </c>
      <c r="BU583" s="317">
        <f>RMDF!BU583</f>
        <v>0</v>
      </c>
      <c r="BV583" s="318" t="str">
        <f>IF(BU583=0,"",_xlfn.XLOOKUP(BU583,StatePicklist!$1:$1,StatePicklist!$3:$3,"NA",0))</f>
        <v/>
      </c>
      <c r="BW583" s="297" t="str">
        <f ca="1">IF(RMDF!BV583="", "", IF(ISNUMBER(MATCH(RMDF!BV583, INDIRECT(BV583), 0)), "OK", "Invalid"))</f>
        <v/>
      </c>
      <c r="BX583" s="281"/>
      <c r="BY583" s="281"/>
      <c r="BZ583" s="281"/>
      <c r="CA583" s="281" t="b">
        <f>AND(RMDF!CD583&gt;=0, RMDF!CD583&lt;=1-SUM(RMDF!Z583,RMDF!AG583,RMDF!AN583,RMDF!AU583,RMDF!BB583,RMDF!BI583,RMDF!BP583,RMDF!BW583), RMDF!CD583=ROUND(RMDF!CD583,4))</f>
        <v>1</v>
      </c>
      <c r="CB583" s="317">
        <f>RMDF!CB583</f>
        <v>0</v>
      </c>
      <c r="CC583" s="318" t="str">
        <f>IF(CB583=0,"",_xlfn.XLOOKUP(CB583,StatePicklist!$1:$1,StatePicklist!$3:$3,"NA",0))</f>
        <v/>
      </c>
      <c r="CD583" s="297" t="str">
        <f ca="1">IF(RMDF!CC583="", "", IF(ISNUMBER(MATCH(RMDF!CC583, INDIRECT(CC583), 0)), "OK", "Invalid"))</f>
        <v/>
      </c>
      <c r="CE583" s="281"/>
      <c r="CF583" s="281"/>
      <c r="CG583" s="281"/>
      <c r="CH583" s="281" t="b">
        <f>AND(RMDF!CK583&gt;=0, RMDF!CK583&lt;=1-SUM(RMDF!Z583,RMDF!AG583,RMDF!AN583,RMDF!AU583,RMDF!BB583,RMDF!BI583,RMDF!BP583,RMDF!BW583,RMDF!CD583), RMDF!CK583=ROUND(RMDF!CK583,4))</f>
        <v>1</v>
      </c>
      <c r="CI583" s="317">
        <f>RMDF!CI583</f>
        <v>0</v>
      </c>
      <c r="CJ583" s="318" t="str">
        <f>IF(CI583=0,"",_xlfn.XLOOKUP(CI583,StatePicklist!$1:$1,StatePicklist!$3:$3,"NA",0))</f>
        <v/>
      </c>
      <c r="CK583" s="297" t="str">
        <f ca="1">IF(RMDF!CJ583="", "", IF(ISNUMBER(MATCH(RMDF!CJ583, INDIRECT(CJ583), 0)), "OK", "Invalid"))</f>
        <v/>
      </c>
      <c r="CL583" s="281"/>
      <c r="CM583" s="281"/>
      <c r="CN583" s="281"/>
      <c r="CO583" s="281" t="b">
        <f>AND(RMDF!CR583&gt;=0, RMDF!CR583&lt;=1-SUM(RMDF!Z583,RMDF!AG583,RMDF!AN583,RMDF!AU583,RMDF!BB583,RMDF!BI583,RMDF!BP583,RMDF!BW583,RMDF!CD583,RMDF!CK583), RMDF!CR583=ROUND(RMDF!CR583,4))</f>
        <v>1</v>
      </c>
      <c r="CP583" s="317">
        <f>RMDF!CP583</f>
        <v>0</v>
      </c>
      <c r="CQ583" s="318" t="str">
        <f>IF(CP583=0,"",_xlfn.XLOOKUP(CP583,StatePicklist!$1:$1,StatePicklist!$3:$3,"NA",0))</f>
        <v/>
      </c>
      <c r="CR583" s="297" t="str">
        <f ca="1">IF(RMDF!CQ583="", "", IF(ISNUMBER(MATCH(RMDF!CQ583, INDIRECT(CQ583), 0)), "OK", "Invalid"))</f>
        <v/>
      </c>
      <c r="CS583" s="281"/>
      <c r="CT583" s="281"/>
      <c r="CU583" s="281"/>
      <c r="CV583" s="281" t="b">
        <f>AND(RMDF!CY583&gt;=0, RMDF!CY583&lt;=1-SUM(RMDF!Z583,RMDF!AG583,RMDF!AN583,RMDF!AU583,RMDF!BB583,RMDF!BI583,RMDF!BP583,RMDF!BW583,RMDF!CD583,RMDF!CK583,RMDF!CR583), RMDF!CY583=ROUND(RMDF!CY583,4))</f>
        <v>1</v>
      </c>
      <c r="CW583" s="317">
        <f>RMDF!CW583</f>
        <v>0</v>
      </c>
      <c r="CX583" s="318" t="str">
        <f>IF(CW583=0,"",_xlfn.XLOOKUP(CW583,StatePicklist!$1:$1,StatePicklist!$3:$3,"NA",0))</f>
        <v/>
      </c>
      <c r="CY583" s="297" t="str">
        <f ca="1">IF(RMDF!CX583="", "", IF(ISNUMBER(MATCH(RMDF!CX583, INDIRECT(CX583), 0)), "OK", "Invalid"))</f>
        <v/>
      </c>
      <c r="CZ583" s="281"/>
      <c r="DA583" s="281"/>
      <c r="DB583" s="281"/>
      <c r="DC583" s="281" t="b">
        <f>AND(RMDF!DF583&gt;=0, RMDF!DF583&lt;=1-SUM(RMDF!Z583,RMDF!AG583,RMDF!AN583,RMDF!AU583,RMDF!BB583,RMDF!BI583,RMDF!BP583,RMDF!BW583,RMDF!CD583,RMDF!CK583,RMDF!CR583,RMDF!CY583), RMDF!DF583=ROUND(RMDF!DF583,4))</f>
        <v>1</v>
      </c>
      <c r="DD583" s="317">
        <f>RMDF!DD583</f>
        <v>0</v>
      </c>
      <c r="DE583" s="318" t="str">
        <f>IF(DD583=0,"",_xlfn.XLOOKUP(DD583,StatePicklist!$1:$1,StatePicklist!$3:$3,"NA",0))</f>
        <v/>
      </c>
      <c r="DF583" s="297" t="str">
        <f ca="1">IF(RMDF!DE583="", "", IF(ISNUMBER(MATCH(RMDF!DE583, INDIRECT(DE583), 0)), "OK", "Invalid"))</f>
        <v/>
      </c>
      <c r="DG583" s="281"/>
      <c r="DH583" s="281"/>
      <c r="DI583" s="281"/>
      <c r="DJ583" s="281" t="b">
        <f>AND(RMDF!DM583&gt;=0, RMDF!DM583&lt;=1-SUM(RMDF!Z583,RMDF!AG583,RMDF!AN583,RMDF!AU583,RMDF!BB583,RMDF!BI583,RMDF!BP583,RMDF!BW583,RMDF!CD583,RMDF!CK583,RMDF!CR583,RMDF!CY583,RMDF!DF583), RMDF!DM583=ROUND(RMDF!DM583,4))</f>
        <v>1</v>
      </c>
      <c r="DK583" s="317">
        <f>RMDF!DK583</f>
        <v>0</v>
      </c>
      <c r="DL583" s="318" t="str">
        <f>IF(DK583=0,"",_xlfn.XLOOKUP(DK583,StatePicklist!$1:$1,StatePicklist!$3:$3,"NA",0))</f>
        <v/>
      </c>
      <c r="DM583" s="297" t="str">
        <f ca="1">IF(RMDF!DL583="", "", IF(ISNUMBER(MATCH(RMDF!DL583, INDIRECT(DL583), 0)), "OK", "Invalid"))</f>
        <v/>
      </c>
      <c r="DN583" s="281"/>
      <c r="DO583" s="281"/>
      <c r="DP583" s="281"/>
      <c r="DQ583" s="281" t="b">
        <f>AND(RMDF!DT583&gt;=0, RMDF!DT583&lt;=1-SUM(RMDF!Z583,RMDF!AG583,RMDF!AN583,RMDF!AU583,RMDF!BB583,RMDF!BI583,RMDF!BP583,RMDF!BW583,RMDF!CD583,RMDF!CK583,RMDF!CR583,RMDF!CY583,RMDF!DF583,RMDF!DM583), RMDF!DT583=ROUND(RMDF!DT583,4))</f>
        <v>1</v>
      </c>
      <c r="DR583" s="317">
        <f>RMDF!DR583</f>
        <v>0</v>
      </c>
      <c r="DS583" s="318" t="str">
        <f>IF(DR583=0,"",_xlfn.XLOOKUP(DR583,StatePicklist!$1:$1,StatePicklist!$3:$3,"NA",0))</f>
        <v/>
      </c>
      <c r="DT583" s="297" t="str">
        <f ca="1">IF(RMDF!DS583="", "", IF(ISNUMBER(MATCH(RMDF!DS583, INDIRECT(DS583), 0)), "OK", "Invalid"))</f>
        <v/>
      </c>
      <c r="DU583" s="281"/>
      <c r="DV583" s="281"/>
      <c r="DW583" s="281"/>
      <c r="DX583" s="281" t="b">
        <f>AND(RMDF!EA583&gt;=0, RMDF!EA583&lt;=1-SUM(RMDF!Z583,RMDF!AG583,RMDF!AN583,RMDF!AU583,RMDF!BB583,RMDF!BI583,RMDF!BP583,RMDF!BW583,RMDF!CD583,RMDF!CK583,RMDF!CR583,RMDF!CY583,RMDF!DF583,RMDF!DM583,RMDF!DT583), RMDF!EA583=ROUND(RMDF!EA583,4))</f>
        <v>1</v>
      </c>
      <c r="DY583" s="317">
        <f>RMDF!DY583</f>
        <v>0</v>
      </c>
      <c r="DZ583" s="318" t="str">
        <f>IF(DY583=0,"",_xlfn.XLOOKUP(DY583,StatePicklist!$1:$1,StatePicklist!$3:$3,"NA",0))</f>
        <v/>
      </c>
      <c r="EA583" s="297" t="str">
        <f ca="1">IF(RMDF!DZ583="", "", IF(ISNUMBER(MATCH(RMDF!DZ583, INDIRECT(DZ583), 0)), "OK", "Invalid"))</f>
        <v/>
      </c>
      <c r="EB583" s="281"/>
      <c r="EC583" s="281"/>
      <c r="ED583" s="281"/>
      <c r="EE583" s="281" t="b">
        <f>AND(RMDF!EH583&gt;=0, RMDF!EH583&lt;=1-SUM(RMDF!Z583,RMDF!AG583,RMDF!AN583,RMDF!AU583,RMDF!BB583,RMDF!BI583,RMDF!BP583,RMDF!BW583,RMDF!CD583,RMDF!CK583,RMDF!CR583,RMDF!CY583,RMDF!DF583,RMDF!DM583,RMDF!DT583,RMDF!EA583), RMDF!EH583=ROUND(RMDF!EH583,4))</f>
        <v>1</v>
      </c>
      <c r="EF583" s="317">
        <f>RMDF!EF583</f>
        <v>0</v>
      </c>
      <c r="EG583" s="318" t="str">
        <f>IF(EF583=0,"",_xlfn.XLOOKUP(EF583,StatePicklist!$1:$1,StatePicklist!$3:$3,"NA",0))</f>
        <v/>
      </c>
      <c r="EH583" s="297" t="str">
        <f ca="1">IF(RMDF!EG583="", "", IF(ISNUMBER(MATCH(RMDF!EG583, INDIRECT(EG583), 0)), "OK", "Invalid"))</f>
        <v/>
      </c>
      <c r="EI583" s="281"/>
      <c r="EJ583" s="281"/>
      <c r="EK583" s="281"/>
      <c r="EL583" s="281" t="b">
        <f>AND(RMDF!EO583&gt;=0, RMDF!EO583&lt;=1-SUM(RMDF!Z583,RMDF!AG583,RMDF!AN583,RMDF!AU583,RMDF!BB583,RMDF!BI583,RMDF!BP583,RMDF!BW583,RMDF!CD583,RMDF!CK583,RMDF!CR583,RMDF!CY583,RMDF!DF583,RMDF!DM583,RMDF!DT583,RMDF!EA583,RMDF!EH583), RMDF!EO583=ROUND(RMDF!EO583,4))</f>
        <v>1</v>
      </c>
      <c r="EM583" s="317">
        <f>RMDF!EM583</f>
        <v>0</v>
      </c>
      <c r="EN583" s="318" t="str">
        <f>IF(EM583=0,"",_xlfn.XLOOKUP(EM583,StatePicklist!$1:$1,StatePicklist!$3:$3,"NA",0))</f>
        <v/>
      </c>
      <c r="EO583" s="297" t="str">
        <f ca="1">IF(RMDF!EN583="", "", IF(ISNUMBER(MATCH(RMDF!EN583, INDIRECT(EN583), 0)), "OK", "Invalid"))</f>
        <v/>
      </c>
      <c r="EP583" s="281"/>
      <c r="EQ583" s="281"/>
      <c r="ER583" s="281"/>
      <c r="ES583" s="281" t="b">
        <f>AND(RMDF!EV583&gt;=0, RMDF!EV583&lt;=1-SUM(RMDF!Z583,RMDF!AG583,RMDF!AN583,RMDF!AU583,RMDF!BB583,RMDF!BI583,RMDF!BP583,RMDF!BW583,RMDF!CD583,RMDF!CK583,RMDF!CR583,RMDF!CY583,RMDF!DF583,RMDF!DM583,RMDF!DT583,RMDF!EA583,RMDF!EH583,RMDF!EO583), RMDF!EV583=ROUND(RMDF!EV583,4))</f>
        <v>1</v>
      </c>
      <c r="ET583" s="317">
        <f>RMDF!ET583</f>
        <v>0</v>
      </c>
      <c r="EU583" s="318" t="str">
        <f>IF(ET583=0,"",_xlfn.XLOOKUP(ET583,StatePicklist!$1:$1,StatePicklist!$3:$3,"NA",0))</f>
        <v/>
      </c>
      <c r="EV583" s="297" t="str">
        <f ca="1">IF(RMDF!EU583="", "", IF(ISNUMBER(MATCH(RMDF!EU583, INDIRECT(EU583), 0)), "OK", "Invalid"))</f>
        <v/>
      </c>
      <c r="EW583" s="281"/>
      <c r="EX583" s="281"/>
      <c r="EY583" s="281"/>
      <c r="EZ583" s="281" t="b">
        <f>AND(RMDF!FC583&gt;=0, RMDF!FC583&lt;=1-SUM(RMDF!Z583,RMDF!AG583,RMDF!AN583,RMDF!AU583,RMDF!BB583,RMDF!BI583,RMDF!BP583,RMDF!BW583,RMDF!CD583,RMDF!CK583,RMDF!CR583,RMDF!CY583,RMDF!DF583,RMDF!DM583,RMDF!DT583,RMDF!EA583,RMDF!EH583,RMDF!EO583,RMDF!EV583), RMDF!FC583=ROUND(RMDF!FC583,4))</f>
        <v>1</v>
      </c>
      <c r="FA583" s="317">
        <f>RMDF!FA583</f>
        <v>0</v>
      </c>
      <c r="FB583" s="318" t="str">
        <f>IF(FA583=0,"",_xlfn.XLOOKUP(FA583,StatePicklist!$1:$1,StatePicklist!$3:$3,"NA",0))</f>
        <v/>
      </c>
      <c r="FC583" s="297" t="str">
        <f ca="1">IF(RMDF!FB583="", "", IF(ISNUMBER(MATCH(RMDF!FB583, INDIRECT(FB583), 0)), "OK", "Invalid"))</f>
        <v/>
      </c>
    </row>
    <row r="584" spans="1:159" s="205" customFormat="1" ht="39.9" customHeight="1" x14ac:dyDescent="0.25">
      <c r="A584" s="206"/>
      <c r="B584" s="196"/>
      <c r="C584" s="197"/>
      <c r="D584" s="198"/>
      <c r="E584" s="199"/>
      <c r="F584" s="200"/>
      <c r="G584" s="201"/>
      <c r="H584" s="292"/>
      <c r="I584" s="305">
        <f>RMDF!I584</f>
        <v>0</v>
      </c>
      <c r="J584" s="305" t="str">
        <f>IF(I584=ProductCode!$B$30,"PDReclPost",IF(OR(I584=ProductCode!$C$30,I584=ProductCode!$E$30,I584=ProductCode!$G$30),"PDPreCon",IF(OR(I584=ProductCode!$D$30,I584=ProductCode!$F$30),"PDNotReclPost","")))</f>
        <v/>
      </c>
      <c r="K584" s="305" t="str">
        <f t="shared" si="33"/>
        <v/>
      </c>
      <c r="L584" s="289"/>
      <c r="M584" s="305" t="str">
        <f t="shared" si="33"/>
        <v/>
      </c>
      <c r="N584" s="289" t="b">
        <f>AND(RMDF!N584&gt;=0, RMDF!N584&lt;=1-RMDF!L584, RMDF!N584=ROUND(RMDF!N584,4))</f>
        <v>1</v>
      </c>
      <c r="O584" s="286" t="str">
        <f>IF(P584="","",IF(I584="","",IF(LEFT(I584,13)="Reclaimed pos",RawMaterialCode!$E$569,RawMaterialCode!$E$568)))</f>
        <v>Reclaimed pre-consumer mixed fibers (RM0578)</v>
      </c>
      <c r="P584" s="295">
        <f t="shared" si="34"/>
        <v>1</v>
      </c>
      <c r="Q584" s="202"/>
      <c r="R584" s="203"/>
      <c r="S584" s="204" t="str">
        <f t="shared" si="35"/>
        <v/>
      </c>
      <c r="T584" s="281"/>
      <c r="U584" s="281"/>
      <c r="V584" s="281"/>
      <c r="W584" s="281"/>
      <c r="X584" s="317">
        <f>RMDF!X584</f>
        <v>0</v>
      </c>
      <c r="Y584" s="318" t="str">
        <f>IF(X584=0,"",_xlfn.XLOOKUP(X584,StatePicklist!$1:$1,StatePicklist!$3:$3,"NA",0))</f>
        <v/>
      </c>
      <c r="Z584" s="297" t="str">
        <f ca="1">IF(RMDF!Y584="", "", IF(ISNUMBER(MATCH(RMDF!Y584, INDIRECT(Y584), 0)), "OK", "Invalid"))</f>
        <v/>
      </c>
      <c r="AA584" s="281"/>
      <c r="AB584" s="281"/>
      <c r="AC584" s="281"/>
      <c r="AD584" s="281" t="b">
        <f>AND(RMDF!AG584&gt;=0, RMDF!AG584&lt;=1-RMDF!Z584, RMDF!AG584=ROUND(RMDF!AG584,4))</f>
        <v>1</v>
      </c>
      <c r="AE584" s="317">
        <f>RMDF!AE584</f>
        <v>0</v>
      </c>
      <c r="AF584" s="318" t="str">
        <f>IF(AE584=0,"",_xlfn.XLOOKUP(AE584,StatePicklist!$1:$1,StatePicklist!$3:$3,"NA",0))</f>
        <v/>
      </c>
      <c r="AG584" s="297" t="str">
        <f ca="1">IF(RMDF!AF584="", "", IF(ISNUMBER(MATCH(RMDF!AF584, INDIRECT(AF584), 0)), "OK", "Invalid"))</f>
        <v/>
      </c>
      <c r="AH584" s="281"/>
      <c r="AI584" s="281"/>
      <c r="AJ584" s="281"/>
      <c r="AK584" s="281" t="b">
        <f>AND(RMDF!AN584&gt;=0, RMDF!AN584&lt;=1-SUM(RMDF!Z584,RMDF!AG584), RMDF!AN584=ROUND(RMDF!AN584,4))</f>
        <v>1</v>
      </c>
      <c r="AL584" s="317">
        <f>RMDF!AL584</f>
        <v>0</v>
      </c>
      <c r="AM584" s="318" t="str">
        <f>IF(AL584=0,"",_xlfn.XLOOKUP(AL584,StatePicklist!$1:$1,StatePicklist!$3:$3,"NA",0))</f>
        <v/>
      </c>
      <c r="AN584" s="297" t="str">
        <f ca="1">IF(RMDF!AM584="", "", IF(ISNUMBER(MATCH(RMDF!AM584, INDIRECT(AM584), 0)), "OK", "Invalid"))</f>
        <v/>
      </c>
      <c r="AO584" s="281"/>
      <c r="AP584" s="281"/>
      <c r="AQ584" s="281"/>
      <c r="AR584" s="281" t="b">
        <f>AND(RMDF!AU584&gt;=0, RMDF!AU584&lt;=1-SUM(RMDF!Z584,RMDF!AG584,RMDF!AN584), RMDF!AU584=ROUND(RMDF!AU584,4))</f>
        <v>1</v>
      </c>
      <c r="AS584" s="317">
        <f>RMDF!AS584</f>
        <v>0</v>
      </c>
      <c r="AT584" s="318" t="str">
        <f>IF(AS584=0,"",_xlfn.XLOOKUP(AS584,StatePicklist!$1:$1,StatePicklist!$3:$3,"NA",0))</f>
        <v/>
      </c>
      <c r="AU584" s="297" t="str">
        <f ca="1">IF(RMDF!AT584="", "", IF(ISNUMBER(MATCH(RMDF!AT584, INDIRECT(AT584), 0)), "OK", "Invalid"))</f>
        <v/>
      </c>
      <c r="AV584" s="281"/>
      <c r="AW584" s="281"/>
      <c r="AX584" s="281"/>
      <c r="AY584" s="281" t="b">
        <f>AND(RMDF!BB584&gt;=0, RMDF!BB584&lt;=1-SUM(RMDF!Z584,RMDF!AG584,RMDF!AN584,RMDF!AU584), RMDF!BB584=ROUND(RMDF!BB584,4))</f>
        <v>1</v>
      </c>
      <c r="AZ584" s="317">
        <f>RMDF!AZ584</f>
        <v>0</v>
      </c>
      <c r="BA584" s="318" t="str">
        <f>IF(AZ584=0,"",_xlfn.XLOOKUP(AZ584,StatePicklist!$1:$1,StatePicklist!$3:$3,"NA",0))</f>
        <v/>
      </c>
      <c r="BB584" s="297" t="str">
        <f ca="1">IF(RMDF!BA584="", "", IF(ISNUMBER(MATCH(RMDF!BA584, INDIRECT(BA584), 0)), "OK", "Invalid"))</f>
        <v/>
      </c>
      <c r="BC584" s="281"/>
      <c r="BD584" s="281"/>
      <c r="BE584" s="281"/>
      <c r="BF584" s="281" t="b">
        <f>AND(RMDF!BI584&gt;=0, RMDF!BI584&lt;=1-SUM(RMDF!Z584,RMDF!AG584,RMDF!AN584,RMDF!AU584,RMDF!BB584), RMDF!BI584=ROUND(RMDF!BI584,4))</f>
        <v>1</v>
      </c>
      <c r="BG584" s="317">
        <f>RMDF!BG584</f>
        <v>0</v>
      </c>
      <c r="BH584" s="318" t="str">
        <f>IF(BG584=0,"",_xlfn.XLOOKUP(BG584,StatePicklist!$1:$1,StatePicklist!$3:$3,"NA",0))</f>
        <v/>
      </c>
      <c r="BI584" s="297" t="str">
        <f ca="1">IF(RMDF!BH584="", "", IF(ISNUMBER(MATCH(RMDF!BH584, INDIRECT(BH584), 0)), "OK", "Invalid"))</f>
        <v/>
      </c>
      <c r="BJ584" s="281"/>
      <c r="BK584" s="281"/>
      <c r="BL584" s="281"/>
      <c r="BM584" s="281" t="b">
        <f>AND(RMDF!BP584&gt;=0, RMDF!BP584&lt;=1-SUM(RMDF!Z584,RMDF!AG584,RMDF!AN584,RMDF!AU584,RMDF!BB584,RMDF!BI584), RMDF!BP584=ROUND(RMDF!BP584,4))</f>
        <v>1</v>
      </c>
      <c r="BN584" s="317">
        <f>RMDF!BN584</f>
        <v>0</v>
      </c>
      <c r="BO584" s="318" t="str">
        <f>IF(BN584=0,"",_xlfn.XLOOKUP(BN584,StatePicklist!$1:$1,StatePicklist!$3:$3,"NA",0))</f>
        <v/>
      </c>
      <c r="BP584" s="297" t="str">
        <f ca="1">IF(RMDF!BO584="", "", IF(ISNUMBER(MATCH(RMDF!BO584, INDIRECT(BO584), 0)), "OK", "Invalid"))</f>
        <v/>
      </c>
      <c r="BQ584" s="281"/>
      <c r="BR584" s="281"/>
      <c r="BS584" s="281"/>
      <c r="BT584" s="281" t="b">
        <f>AND(RMDF!BW584&gt;=0, RMDF!BW584&lt;=1-SUM(RMDF!Z584,RMDF!AG584,RMDF!AN584,RMDF!AU584,RMDF!BB584,RMDF!BI584,RMDF!BP584), RMDF!BW584=ROUND(RMDF!BW584,4))</f>
        <v>1</v>
      </c>
      <c r="BU584" s="317">
        <f>RMDF!BU584</f>
        <v>0</v>
      </c>
      <c r="BV584" s="318" t="str">
        <f>IF(BU584=0,"",_xlfn.XLOOKUP(BU584,StatePicklist!$1:$1,StatePicklist!$3:$3,"NA",0))</f>
        <v/>
      </c>
      <c r="BW584" s="297" t="str">
        <f ca="1">IF(RMDF!BV584="", "", IF(ISNUMBER(MATCH(RMDF!BV584, INDIRECT(BV584), 0)), "OK", "Invalid"))</f>
        <v/>
      </c>
      <c r="BX584" s="281"/>
      <c r="BY584" s="281"/>
      <c r="BZ584" s="281"/>
      <c r="CA584" s="281" t="b">
        <f>AND(RMDF!CD584&gt;=0, RMDF!CD584&lt;=1-SUM(RMDF!Z584,RMDF!AG584,RMDF!AN584,RMDF!AU584,RMDF!BB584,RMDF!BI584,RMDF!BP584,RMDF!BW584), RMDF!CD584=ROUND(RMDF!CD584,4))</f>
        <v>1</v>
      </c>
      <c r="CB584" s="317">
        <f>RMDF!CB584</f>
        <v>0</v>
      </c>
      <c r="CC584" s="318" t="str">
        <f>IF(CB584=0,"",_xlfn.XLOOKUP(CB584,StatePicklist!$1:$1,StatePicklist!$3:$3,"NA",0))</f>
        <v/>
      </c>
      <c r="CD584" s="297" t="str">
        <f ca="1">IF(RMDF!CC584="", "", IF(ISNUMBER(MATCH(RMDF!CC584, INDIRECT(CC584), 0)), "OK", "Invalid"))</f>
        <v/>
      </c>
      <c r="CE584" s="281"/>
      <c r="CF584" s="281"/>
      <c r="CG584" s="281"/>
      <c r="CH584" s="281" t="b">
        <f>AND(RMDF!CK584&gt;=0, RMDF!CK584&lt;=1-SUM(RMDF!Z584,RMDF!AG584,RMDF!AN584,RMDF!AU584,RMDF!BB584,RMDF!BI584,RMDF!BP584,RMDF!BW584,RMDF!CD584), RMDF!CK584=ROUND(RMDF!CK584,4))</f>
        <v>1</v>
      </c>
      <c r="CI584" s="317">
        <f>RMDF!CI584</f>
        <v>0</v>
      </c>
      <c r="CJ584" s="318" t="str">
        <f>IF(CI584=0,"",_xlfn.XLOOKUP(CI584,StatePicklist!$1:$1,StatePicklist!$3:$3,"NA",0))</f>
        <v/>
      </c>
      <c r="CK584" s="297" t="str">
        <f ca="1">IF(RMDF!CJ584="", "", IF(ISNUMBER(MATCH(RMDF!CJ584, INDIRECT(CJ584), 0)), "OK", "Invalid"))</f>
        <v/>
      </c>
      <c r="CL584" s="281"/>
      <c r="CM584" s="281"/>
      <c r="CN584" s="281"/>
      <c r="CO584" s="281" t="b">
        <f>AND(RMDF!CR584&gt;=0, RMDF!CR584&lt;=1-SUM(RMDF!Z584,RMDF!AG584,RMDF!AN584,RMDF!AU584,RMDF!BB584,RMDF!BI584,RMDF!BP584,RMDF!BW584,RMDF!CD584,RMDF!CK584), RMDF!CR584=ROUND(RMDF!CR584,4))</f>
        <v>1</v>
      </c>
      <c r="CP584" s="317">
        <f>RMDF!CP584</f>
        <v>0</v>
      </c>
      <c r="CQ584" s="318" t="str">
        <f>IF(CP584=0,"",_xlfn.XLOOKUP(CP584,StatePicklist!$1:$1,StatePicklist!$3:$3,"NA",0))</f>
        <v/>
      </c>
      <c r="CR584" s="297" t="str">
        <f ca="1">IF(RMDF!CQ584="", "", IF(ISNUMBER(MATCH(RMDF!CQ584, INDIRECT(CQ584), 0)), "OK", "Invalid"))</f>
        <v/>
      </c>
      <c r="CS584" s="281"/>
      <c r="CT584" s="281"/>
      <c r="CU584" s="281"/>
      <c r="CV584" s="281" t="b">
        <f>AND(RMDF!CY584&gt;=0, RMDF!CY584&lt;=1-SUM(RMDF!Z584,RMDF!AG584,RMDF!AN584,RMDF!AU584,RMDF!BB584,RMDF!BI584,RMDF!BP584,RMDF!BW584,RMDF!CD584,RMDF!CK584,RMDF!CR584), RMDF!CY584=ROUND(RMDF!CY584,4))</f>
        <v>1</v>
      </c>
      <c r="CW584" s="317">
        <f>RMDF!CW584</f>
        <v>0</v>
      </c>
      <c r="CX584" s="318" t="str">
        <f>IF(CW584=0,"",_xlfn.XLOOKUP(CW584,StatePicklist!$1:$1,StatePicklist!$3:$3,"NA",0))</f>
        <v/>
      </c>
      <c r="CY584" s="297" t="str">
        <f ca="1">IF(RMDF!CX584="", "", IF(ISNUMBER(MATCH(RMDF!CX584, INDIRECT(CX584), 0)), "OK", "Invalid"))</f>
        <v/>
      </c>
      <c r="CZ584" s="281"/>
      <c r="DA584" s="281"/>
      <c r="DB584" s="281"/>
      <c r="DC584" s="281" t="b">
        <f>AND(RMDF!DF584&gt;=0, RMDF!DF584&lt;=1-SUM(RMDF!Z584,RMDF!AG584,RMDF!AN584,RMDF!AU584,RMDF!BB584,RMDF!BI584,RMDF!BP584,RMDF!BW584,RMDF!CD584,RMDF!CK584,RMDF!CR584,RMDF!CY584), RMDF!DF584=ROUND(RMDF!DF584,4))</f>
        <v>1</v>
      </c>
      <c r="DD584" s="317">
        <f>RMDF!DD584</f>
        <v>0</v>
      </c>
      <c r="DE584" s="318" t="str">
        <f>IF(DD584=0,"",_xlfn.XLOOKUP(DD584,StatePicklist!$1:$1,StatePicklist!$3:$3,"NA",0))</f>
        <v/>
      </c>
      <c r="DF584" s="297" t="str">
        <f ca="1">IF(RMDF!DE584="", "", IF(ISNUMBER(MATCH(RMDF!DE584, INDIRECT(DE584), 0)), "OK", "Invalid"))</f>
        <v/>
      </c>
      <c r="DG584" s="281"/>
      <c r="DH584" s="281"/>
      <c r="DI584" s="281"/>
      <c r="DJ584" s="281" t="b">
        <f>AND(RMDF!DM584&gt;=0, RMDF!DM584&lt;=1-SUM(RMDF!Z584,RMDF!AG584,RMDF!AN584,RMDF!AU584,RMDF!BB584,RMDF!BI584,RMDF!BP584,RMDF!BW584,RMDF!CD584,RMDF!CK584,RMDF!CR584,RMDF!CY584,RMDF!DF584), RMDF!DM584=ROUND(RMDF!DM584,4))</f>
        <v>1</v>
      </c>
      <c r="DK584" s="317">
        <f>RMDF!DK584</f>
        <v>0</v>
      </c>
      <c r="DL584" s="318" t="str">
        <f>IF(DK584=0,"",_xlfn.XLOOKUP(DK584,StatePicklist!$1:$1,StatePicklist!$3:$3,"NA",0))</f>
        <v/>
      </c>
      <c r="DM584" s="297" t="str">
        <f ca="1">IF(RMDF!DL584="", "", IF(ISNUMBER(MATCH(RMDF!DL584, INDIRECT(DL584), 0)), "OK", "Invalid"))</f>
        <v/>
      </c>
      <c r="DN584" s="281"/>
      <c r="DO584" s="281"/>
      <c r="DP584" s="281"/>
      <c r="DQ584" s="281" t="b">
        <f>AND(RMDF!DT584&gt;=0, RMDF!DT584&lt;=1-SUM(RMDF!Z584,RMDF!AG584,RMDF!AN584,RMDF!AU584,RMDF!BB584,RMDF!BI584,RMDF!BP584,RMDF!BW584,RMDF!CD584,RMDF!CK584,RMDF!CR584,RMDF!CY584,RMDF!DF584,RMDF!DM584), RMDF!DT584=ROUND(RMDF!DT584,4))</f>
        <v>1</v>
      </c>
      <c r="DR584" s="317">
        <f>RMDF!DR584</f>
        <v>0</v>
      </c>
      <c r="DS584" s="318" t="str">
        <f>IF(DR584=0,"",_xlfn.XLOOKUP(DR584,StatePicklist!$1:$1,StatePicklist!$3:$3,"NA",0))</f>
        <v/>
      </c>
      <c r="DT584" s="297" t="str">
        <f ca="1">IF(RMDF!DS584="", "", IF(ISNUMBER(MATCH(RMDF!DS584, INDIRECT(DS584), 0)), "OK", "Invalid"))</f>
        <v/>
      </c>
      <c r="DU584" s="281"/>
      <c r="DV584" s="281"/>
      <c r="DW584" s="281"/>
      <c r="DX584" s="281" t="b">
        <f>AND(RMDF!EA584&gt;=0, RMDF!EA584&lt;=1-SUM(RMDF!Z584,RMDF!AG584,RMDF!AN584,RMDF!AU584,RMDF!BB584,RMDF!BI584,RMDF!BP584,RMDF!BW584,RMDF!CD584,RMDF!CK584,RMDF!CR584,RMDF!CY584,RMDF!DF584,RMDF!DM584,RMDF!DT584), RMDF!EA584=ROUND(RMDF!EA584,4))</f>
        <v>1</v>
      </c>
      <c r="DY584" s="317">
        <f>RMDF!DY584</f>
        <v>0</v>
      </c>
      <c r="DZ584" s="318" t="str">
        <f>IF(DY584=0,"",_xlfn.XLOOKUP(DY584,StatePicklist!$1:$1,StatePicklist!$3:$3,"NA",0))</f>
        <v/>
      </c>
      <c r="EA584" s="297" t="str">
        <f ca="1">IF(RMDF!DZ584="", "", IF(ISNUMBER(MATCH(RMDF!DZ584, INDIRECT(DZ584), 0)), "OK", "Invalid"))</f>
        <v/>
      </c>
      <c r="EB584" s="281"/>
      <c r="EC584" s="281"/>
      <c r="ED584" s="281"/>
      <c r="EE584" s="281" t="b">
        <f>AND(RMDF!EH584&gt;=0, RMDF!EH584&lt;=1-SUM(RMDF!Z584,RMDF!AG584,RMDF!AN584,RMDF!AU584,RMDF!BB584,RMDF!BI584,RMDF!BP584,RMDF!BW584,RMDF!CD584,RMDF!CK584,RMDF!CR584,RMDF!CY584,RMDF!DF584,RMDF!DM584,RMDF!DT584,RMDF!EA584), RMDF!EH584=ROUND(RMDF!EH584,4))</f>
        <v>1</v>
      </c>
      <c r="EF584" s="317">
        <f>RMDF!EF584</f>
        <v>0</v>
      </c>
      <c r="EG584" s="318" t="str">
        <f>IF(EF584=0,"",_xlfn.XLOOKUP(EF584,StatePicklist!$1:$1,StatePicklist!$3:$3,"NA",0))</f>
        <v/>
      </c>
      <c r="EH584" s="297" t="str">
        <f ca="1">IF(RMDF!EG584="", "", IF(ISNUMBER(MATCH(RMDF!EG584, INDIRECT(EG584), 0)), "OK", "Invalid"))</f>
        <v/>
      </c>
      <c r="EI584" s="281"/>
      <c r="EJ584" s="281"/>
      <c r="EK584" s="281"/>
      <c r="EL584" s="281" t="b">
        <f>AND(RMDF!EO584&gt;=0, RMDF!EO584&lt;=1-SUM(RMDF!Z584,RMDF!AG584,RMDF!AN584,RMDF!AU584,RMDF!BB584,RMDF!BI584,RMDF!BP584,RMDF!BW584,RMDF!CD584,RMDF!CK584,RMDF!CR584,RMDF!CY584,RMDF!DF584,RMDF!DM584,RMDF!DT584,RMDF!EA584,RMDF!EH584), RMDF!EO584=ROUND(RMDF!EO584,4))</f>
        <v>1</v>
      </c>
      <c r="EM584" s="317">
        <f>RMDF!EM584</f>
        <v>0</v>
      </c>
      <c r="EN584" s="318" t="str">
        <f>IF(EM584=0,"",_xlfn.XLOOKUP(EM584,StatePicklist!$1:$1,StatePicklist!$3:$3,"NA",0))</f>
        <v/>
      </c>
      <c r="EO584" s="297" t="str">
        <f ca="1">IF(RMDF!EN584="", "", IF(ISNUMBER(MATCH(RMDF!EN584, INDIRECT(EN584), 0)), "OK", "Invalid"))</f>
        <v/>
      </c>
      <c r="EP584" s="281"/>
      <c r="EQ584" s="281"/>
      <c r="ER584" s="281"/>
      <c r="ES584" s="281" t="b">
        <f>AND(RMDF!EV584&gt;=0, RMDF!EV584&lt;=1-SUM(RMDF!Z584,RMDF!AG584,RMDF!AN584,RMDF!AU584,RMDF!BB584,RMDF!BI584,RMDF!BP584,RMDF!BW584,RMDF!CD584,RMDF!CK584,RMDF!CR584,RMDF!CY584,RMDF!DF584,RMDF!DM584,RMDF!DT584,RMDF!EA584,RMDF!EH584,RMDF!EO584), RMDF!EV584=ROUND(RMDF!EV584,4))</f>
        <v>1</v>
      </c>
      <c r="ET584" s="317">
        <f>RMDF!ET584</f>
        <v>0</v>
      </c>
      <c r="EU584" s="318" t="str">
        <f>IF(ET584=0,"",_xlfn.XLOOKUP(ET584,StatePicklist!$1:$1,StatePicklist!$3:$3,"NA",0))</f>
        <v/>
      </c>
      <c r="EV584" s="297" t="str">
        <f ca="1">IF(RMDF!EU584="", "", IF(ISNUMBER(MATCH(RMDF!EU584, INDIRECT(EU584), 0)), "OK", "Invalid"))</f>
        <v/>
      </c>
      <c r="EW584" s="281"/>
      <c r="EX584" s="281"/>
      <c r="EY584" s="281"/>
      <c r="EZ584" s="281" t="b">
        <f>AND(RMDF!FC584&gt;=0, RMDF!FC584&lt;=1-SUM(RMDF!Z584,RMDF!AG584,RMDF!AN584,RMDF!AU584,RMDF!BB584,RMDF!BI584,RMDF!BP584,RMDF!BW584,RMDF!CD584,RMDF!CK584,RMDF!CR584,RMDF!CY584,RMDF!DF584,RMDF!DM584,RMDF!DT584,RMDF!EA584,RMDF!EH584,RMDF!EO584,RMDF!EV584), RMDF!FC584=ROUND(RMDF!FC584,4))</f>
        <v>1</v>
      </c>
      <c r="FA584" s="317">
        <f>RMDF!FA584</f>
        <v>0</v>
      </c>
      <c r="FB584" s="318" t="str">
        <f>IF(FA584=0,"",_xlfn.XLOOKUP(FA584,StatePicklist!$1:$1,StatePicklist!$3:$3,"NA",0))</f>
        <v/>
      </c>
      <c r="FC584" s="297" t="str">
        <f ca="1">IF(RMDF!FB584="", "", IF(ISNUMBER(MATCH(RMDF!FB584, INDIRECT(FB584), 0)), "OK", "Invalid"))</f>
        <v/>
      </c>
    </row>
    <row r="585" spans="1:159" s="205" customFormat="1" ht="39.9" customHeight="1" x14ac:dyDescent="0.25">
      <c r="A585" s="206"/>
      <c r="B585" s="196"/>
      <c r="C585" s="197"/>
      <c r="D585" s="198"/>
      <c r="E585" s="199"/>
      <c r="F585" s="200"/>
      <c r="G585" s="201"/>
      <c r="H585" s="292"/>
      <c r="I585" s="305">
        <f>RMDF!I585</f>
        <v>0</v>
      </c>
      <c r="J585" s="305" t="str">
        <f>IF(I585=ProductCode!$B$30,"PDReclPost",IF(OR(I585=ProductCode!$C$30,I585=ProductCode!$E$30,I585=ProductCode!$G$30),"PDPreCon",IF(OR(I585=ProductCode!$D$30,I585=ProductCode!$F$30),"PDNotReclPost","")))</f>
        <v/>
      </c>
      <c r="K585" s="305" t="str">
        <f t="shared" si="33"/>
        <v/>
      </c>
      <c r="L585" s="289"/>
      <c r="M585" s="305" t="str">
        <f t="shared" si="33"/>
        <v/>
      </c>
      <c r="N585" s="289" t="b">
        <f>AND(RMDF!N585&gt;=0, RMDF!N585&lt;=1-RMDF!L585, RMDF!N585=ROUND(RMDF!N585,4))</f>
        <v>1</v>
      </c>
      <c r="O585" s="286" t="str">
        <f>IF(P585="","",IF(I585="","",IF(LEFT(I585,13)="Reclaimed pos",RawMaterialCode!$E$569,RawMaterialCode!$E$568)))</f>
        <v>Reclaimed pre-consumer mixed fibers (RM0578)</v>
      </c>
      <c r="P585" s="295">
        <f t="shared" si="34"/>
        <v>1</v>
      </c>
      <c r="Q585" s="202"/>
      <c r="R585" s="203"/>
      <c r="S585" s="204" t="str">
        <f t="shared" si="35"/>
        <v/>
      </c>
      <c r="T585" s="281"/>
      <c r="U585" s="281"/>
      <c r="V585" s="281"/>
      <c r="W585" s="281"/>
      <c r="X585" s="317">
        <f>RMDF!X585</f>
        <v>0</v>
      </c>
      <c r="Y585" s="318" t="str">
        <f>IF(X585=0,"",_xlfn.XLOOKUP(X585,StatePicklist!$1:$1,StatePicklist!$3:$3,"NA",0))</f>
        <v/>
      </c>
      <c r="Z585" s="297" t="str">
        <f ca="1">IF(RMDF!Y585="", "", IF(ISNUMBER(MATCH(RMDF!Y585, INDIRECT(Y585), 0)), "OK", "Invalid"))</f>
        <v/>
      </c>
      <c r="AA585" s="281"/>
      <c r="AB585" s="281"/>
      <c r="AC585" s="281"/>
      <c r="AD585" s="281" t="b">
        <f>AND(RMDF!AG585&gt;=0, RMDF!AG585&lt;=1-RMDF!Z585, RMDF!AG585=ROUND(RMDF!AG585,4))</f>
        <v>1</v>
      </c>
      <c r="AE585" s="317">
        <f>RMDF!AE585</f>
        <v>0</v>
      </c>
      <c r="AF585" s="318" t="str">
        <f>IF(AE585=0,"",_xlfn.XLOOKUP(AE585,StatePicklist!$1:$1,StatePicklist!$3:$3,"NA",0))</f>
        <v/>
      </c>
      <c r="AG585" s="297" t="str">
        <f ca="1">IF(RMDF!AF585="", "", IF(ISNUMBER(MATCH(RMDF!AF585, INDIRECT(AF585), 0)), "OK", "Invalid"))</f>
        <v/>
      </c>
      <c r="AH585" s="281"/>
      <c r="AI585" s="281"/>
      <c r="AJ585" s="281"/>
      <c r="AK585" s="281" t="b">
        <f>AND(RMDF!AN585&gt;=0, RMDF!AN585&lt;=1-SUM(RMDF!Z585,RMDF!AG585), RMDF!AN585=ROUND(RMDF!AN585,4))</f>
        <v>1</v>
      </c>
      <c r="AL585" s="317">
        <f>RMDF!AL585</f>
        <v>0</v>
      </c>
      <c r="AM585" s="318" t="str">
        <f>IF(AL585=0,"",_xlfn.XLOOKUP(AL585,StatePicklist!$1:$1,StatePicklist!$3:$3,"NA",0))</f>
        <v/>
      </c>
      <c r="AN585" s="297" t="str">
        <f ca="1">IF(RMDF!AM585="", "", IF(ISNUMBER(MATCH(RMDF!AM585, INDIRECT(AM585), 0)), "OK", "Invalid"))</f>
        <v/>
      </c>
      <c r="AO585" s="281"/>
      <c r="AP585" s="281"/>
      <c r="AQ585" s="281"/>
      <c r="AR585" s="281" t="b">
        <f>AND(RMDF!AU585&gt;=0, RMDF!AU585&lt;=1-SUM(RMDF!Z585,RMDF!AG585,RMDF!AN585), RMDF!AU585=ROUND(RMDF!AU585,4))</f>
        <v>1</v>
      </c>
      <c r="AS585" s="317">
        <f>RMDF!AS585</f>
        <v>0</v>
      </c>
      <c r="AT585" s="318" t="str">
        <f>IF(AS585=0,"",_xlfn.XLOOKUP(AS585,StatePicklist!$1:$1,StatePicklist!$3:$3,"NA",0))</f>
        <v/>
      </c>
      <c r="AU585" s="297" t="str">
        <f ca="1">IF(RMDF!AT585="", "", IF(ISNUMBER(MATCH(RMDF!AT585, INDIRECT(AT585), 0)), "OK", "Invalid"))</f>
        <v/>
      </c>
      <c r="AV585" s="281"/>
      <c r="AW585" s="281"/>
      <c r="AX585" s="281"/>
      <c r="AY585" s="281" t="b">
        <f>AND(RMDF!BB585&gt;=0, RMDF!BB585&lt;=1-SUM(RMDF!Z585,RMDF!AG585,RMDF!AN585,RMDF!AU585), RMDF!BB585=ROUND(RMDF!BB585,4))</f>
        <v>1</v>
      </c>
      <c r="AZ585" s="317">
        <f>RMDF!AZ585</f>
        <v>0</v>
      </c>
      <c r="BA585" s="318" t="str">
        <f>IF(AZ585=0,"",_xlfn.XLOOKUP(AZ585,StatePicklist!$1:$1,StatePicklist!$3:$3,"NA",0))</f>
        <v/>
      </c>
      <c r="BB585" s="297" t="str">
        <f ca="1">IF(RMDF!BA585="", "", IF(ISNUMBER(MATCH(RMDF!BA585, INDIRECT(BA585), 0)), "OK", "Invalid"))</f>
        <v/>
      </c>
      <c r="BC585" s="281"/>
      <c r="BD585" s="281"/>
      <c r="BE585" s="281"/>
      <c r="BF585" s="281" t="b">
        <f>AND(RMDF!BI585&gt;=0, RMDF!BI585&lt;=1-SUM(RMDF!Z585,RMDF!AG585,RMDF!AN585,RMDF!AU585,RMDF!BB585), RMDF!BI585=ROUND(RMDF!BI585,4))</f>
        <v>1</v>
      </c>
      <c r="BG585" s="317">
        <f>RMDF!BG585</f>
        <v>0</v>
      </c>
      <c r="BH585" s="318" t="str">
        <f>IF(BG585=0,"",_xlfn.XLOOKUP(BG585,StatePicklist!$1:$1,StatePicklist!$3:$3,"NA",0))</f>
        <v/>
      </c>
      <c r="BI585" s="297" t="str">
        <f ca="1">IF(RMDF!BH585="", "", IF(ISNUMBER(MATCH(RMDF!BH585, INDIRECT(BH585), 0)), "OK", "Invalid"))</f>
        <v/>
      </c>
      <c r="BJ585" s="281"/>
      <c r="BK585" s="281"/>
      <c r="BL585" s="281"/>
      <c r="BM585" s="281" t="b">
        <f>AND(RMDF!BP585&gt;=0, RMDF!BP585&lt;=1-SUM(RMDF!Z585,RMDF!AG585,RMDF!AN585,RMDF!AU585,RMDF!BB585,RMDF!BI585), RMDF!BP585=ROUND(RMDF!BP585,4))</f>
        <v>1</v>
      </c>
      <c r="BN585" s="317">
        <f>RMDF!BN585</f>
        <v>0</v>
      </c>
      <c r="BO585" s="318" t="str">
        <f>IF(BN585=0,"",_xlfn.XLOOKUP(BN585,StatePicklist!$1:$1,StatePicklist!$3:$3,"NA",0))</f>
        <v/>
      </c>
      <c r="BP585" s="297" t="str">
        <f ca="1">IF(RMDF!BO585="", "", IF(ISNUMBER(MATCH(RMDF!BO585, INDIRECT(BO585), 0)), "OK", "Invalid"))</f>
        <v/>
      </c>
      <c r="BQ585" s="281"/>
      <c r="BR585" s="281"/>
      <c r="BS585" s="281"/>
      <c r="BT585" s="281" t="b">
        <f>AND(RMDF!BW585&gt;=0, RMDF!BW585&lt;=1-SUM(RMDF!Z585,RMDF!AG585,RMDF!AN585,RMDF!AU585,RMDF!BB585,RMDF!BI585,RMDF!BP585), RMDF!BW585=ROUND(RMDF!BW585,4))</f>
        <v>1</v>
      </c>
      <c r="BU585" s="317">
        <f>RMDF!BU585</f>
        <v>0</v>
      </c>
      <c r="BV585" s="318" t="str">
        <f>IF(BU585=0,"",_xlfn.XLOOKUP(BU585,StatePicklist!$1:$1,StatePicklist!$3:$3,"NA",0))</f>
        <v/>
      </c>
      <c r="BW585" s="297" t="str">
        <f ca="1">IF(RMDF!BV585="", "", IF(ISNUMBER(MATCH(RMDF!BV585, INDIRECT(BV585), 0)), "OK", "Invalid"))</f>
        <v/>
      </c>
      <c r="BX585" s="281"/>
      <c r="BY585" s="281"/>
      <c r="BZ585" s="281"/>
      <c r="CA585" s="281" t="b">
        <f>AND(RMDF!CD585&gt;=0, RMDF!CD585&lt;=1-SUM(RMDF!Z585,RMDF!AG585,RMDF!AN585,RMDF!AU585,RMDF!BB585,RMDF!BI585,RMDF!BP585,RMDF!BW585), RMDF!CD585=ROUND(RMDF!CD585,4))</f>
        <v>1</v>
      </c>
      <c r="CB585" s="317">
        <f>RMDF!CB585</f>
        <v>0</v>
      </c>
      <c r="CC585" s="318" t="str">
        <f>IF(CB585=0,"",_xlfn.XLOOKUP(CB585,StatePicklist!$1:$1,StatePicklist!$3:$3,"NA",0))</f>
        <v/>
      </c>
      <c r="CD585" s="297" t="str">
        <f ca="1">IF(RMDF!CC585="", "", IF(ISNUMBER(MATCH(RMDF!CC585, INDIRECT(CC585), 0)), "OK", "Invalid"))</f>
        <v/>
      </c>
      <c r="CE585" s="281"/>
      <c r="CF585" s="281"/>
      <c r="CG585" s="281"/>
      <c r="CH585" s="281" t="b">
        <f>AND(RMDF!CK585&gt;=0, RMDF!CK585&lt;=1-SUM(RMDF!Z585,RMDF!AG585,RMDF!AN585,RMDF!AU585,RMDF!BB585,RMDF!BI585,RMDF!BP585,RMDF!BW585,RMDF!CD585), RMDF!CK585=ROUND(RMDF!CK585,4))</f>
        <v>1</v>
      </c>
      <c r="CI585" s="317">
        <f>RMDF!CI585</f>
        <v>0</v>
      </c>
      <c r="CJ585" s="318" t="str">
        <f>IF(CI585=0,"",_xlfn.XLOOKUP(CI585,StatePicklist!$1:$1,StatePicklist!$3:$3,"NA",0))</f>
        <v/>
      </c>
      <c r="CK585" s="297" t="str">
        <f ca="1">IF(RMDF!CJ585="", "", IF(ISNUMBER(MATCH(RMDF!CJ585, INDIRECT(CJ585), 0)), "OK", "Invalid"))</f>
        <v/>
      </c>
      <c r="CL585" s="281"/>
      <c r="CM585" s="281"/>
      <c r="CN585" s="281"/>
      <c r="CO585" s="281" t="b">
        <f>AND(RMDF!CR585&gt;=0, RMDF!CR585&lt;=1-SUM(RMDF!Z585,RMDF!AG585,RMDF!AN585,RMDF!AU585,RMDF!BB585,RMDF!BI585,RMDF!BP585,RMDF!BW585,RMDF!CD585,RMDF!CK585), RMDF!CR585=ROUND(RMDF!CR585,4))</f>
        <v>1</v>
      </c>
      <c r="CP585" s="317">
        <f>RMDF!CP585</f>
        <v>0</v>
      </c>
      <c r="CQ585" s="318" t="str">
        <f>IF(CP585=0,"",_xlfn.XLOOKUP(CP585,StatePicklist!$1:$1,StatePicklist!$3:$3,"NA",0))</f>
        <v/>
      </c>
      <c r="CR585" s="297" t="str">
        <f ca="1">IF(RMDF!CQ585="", "", IF(ISNUMBER(MATCH(RMDF!CQ585, INDIRECT(CQ585), 0)), "OK", "Invalid"))</f>
        <v/>
      </c>
      <c r="CS585" s="281"/>
      <c r="CT585" s="281"/>
      <c r="CU585" s="281"/>
      <c r="CV585" s="281" t="b">
        <f>AND(RMDF!CY585&gt;=0, RMDF!CY585&lt;=1-SUM(RMDF!Z585,RMDF!AG585,RMDF!AN585,RMDF!AU585,RMDF!BB585,RMDF!BI585,RMDF!BP585,RMDF!BW585,RMDF!CD585,RMDF!CK585,RMDF!CR585), RMDF!CY585=ROUND(RMDF!CY585,4))</f>
        <v>1</v>
      </c>
      <c r="CW585" s="317">
        <f>RMDF!CW585</f>
        <v>0</v>
      </c>
      <c r="CX585" s="318" t="str">
        <f>IF(CW585=0,"",_xlfn.XLOOKUP(CW585,StatePicklist!$1:$1,StatePicklist!$3:$3,"NA",0))</f>
        <v/>
      </c>
      <c r="CY585" s="297" t="str">
        <f ca="1">IF(RMDF!CX585="", "", IF(ISNUMBER(MATCH(RMDF!CX585, INDIRECT(CX585), 0)), "OK", "Invalid"))</f>
        <v/>
      </c>
      <c r="CZ585" s="281"/>
      <c r="DA585" s="281"/>
      <c r="DB585" s="281"/>
      <c r="DC585" s="281" t="b">
        <f>AND(RMDF!DF585&gt;=0, RMDF!DF585&lt;=1-SUM(RMDF!Z585,RMDF!AG585,RMDF!AN585,RMDF!AU585,RMDF!BB585,RMDF!BI585,RMDF!BP585,RMDF!BW585,RMDF!CD585,RMDF!CK585,RMDF!CR585,RMDF!CY585), RMDF!DF585=ROUND(RMDF!DF585,4))</f>
        <v>1</v>
      </c>
      <c r="DD585" s="317">
        <f>RMDF!DD585</f>
        <v>0</v>
      </c>
      <c r="DE585" s="318" t="str">
        <f>IF(DD585=0,"",_xlfn.XLOOKUP(DD585,StatePicklist!$1:$1,StatePicklist!$3:$3,"NA",0))</f>
        <v/>
      </c>
      <c r="DF585" s="297" t="str">
        <f ca="1">IF(RMDF!DE585="", "", IF(ISNUMBER(MATCH(RMDF!DE585, INDIRECT(DE585), 0)), "OK", "Invalid"))</f>
        <v/>
      </c>
      <c r="DG585" s="281"/>
      <c r="DH585" s="281"/>
      <c r="DI585" s="281"/>
      <c r="DJ585" s="281" t="b">
        <f>AND(RMDF!DM585&gt;=0, RMDF!DM585&lt;=1-SUM(RMDF!Z585,RMDF!AG585,RMDF!AN585,RMDF!AU585,RMDF!BB585,RMDF!BI585,RMDF!BP585,RMDF!BW585,RMDF!CD585,RMDF!CK585,RMDF!CR585,RMDF!CY585,RMDF!DF585), RMDF!DM585=ROUND(RMDF!DM585,4))</f>
        <v>1</v>
      </c>
      <c r="DK585" s="317">
        <f>RMDF!DK585</f>
        <v>0</v>
      </c>
      <c r="DL585" s="318" t="str">
        <f>IF(DK585=0,"",_xlfn.XLOOKUP(DK585,StatePicklist!$1:$1,StatePicklist!$3:$3,"NA",0))</f>
        <v/>
      </c>
      <c r="DM585" s="297" t="str">
        <f ca="1">IF(RMDF!DL585="", "", IF(ISNUMBER(MATCH(RMDF!DL585, INDIRECT(DL585), 0)), "OK", "Invalid"))</f>
        <v/>
      </c>
      <c r="DN585" s="281"/>
      <c r="DO585" s="281"/>
      <c r="DP585" s="281"/>
      <c r="DQ585" s="281" t="b">
        <f>AND(RMDF!DT585&gt;=0, RMDF!DT585&lt;=1-SUM(RMDF!Z585,RMDF!AG585,RMDF!AN585,RMDF!AU585,RMDF!BB585,RMDF!BI585,RMDF!BP585,RMDF!BW585,RMDF!CD585,RMDF!CK585,RMDF!CR585,RMDF!CY585,RMDF!DF585,RMDF!DM585), RMDF!DT585=ROUND(RMDF!DT585,4))</f>
        <v>1</v>
      </c>
      <c r="DR585" s="317">
        <f>RMDF!DR585</f>
        <v>0</v>
      </c>
      <c r="DS585" s="318" t="str">
        <f>IF(DR585=0,"",_xlfn.XLOOKUP(DR585,StatePicklist!$1:$1,StatePicklist!$3:$3,"NA",0))</f>
        <v/>
      </c>
      <c r="DT585" s="297" t="str">
        <f ca="1">IF(RMDF!DS585="", "", IF(ISNUMBER(MATCH(RMDF!DS585, INDIRECT(DS585), 0)), "OK", "Invalid"))</f>
        <v/>
      </c>
      <c r="DU585" s="281"/>
      <c r="DV585" s="281"/>
      <c r="DW585" s="281"/>
      <c r="DX585" s="281" t="b">
        <f>AND(RMDF!EA585&gt;=0, RMDF!EA585&lt;=1-SUM(RMDF!Z585,RMDF!AG585,RMDF!AN585,RMDF!AU585,RMDF!BB585,RMDF!BI585,RMDF!BP585,RMDF!BW585,RMDF!CD585,RMDF!CK585,RMDF!CR585,RMDF!CY585,RMDF!DF585,RMDF!DM585,RMDF!DT585), RMDF!EA585=ROUND(RMDF!EA585,4))</f>
        <v>1</v>
      </c>
      <c r="DY585" s="317">
        <f>RMDF!DY585</f>
        <v>0</v>
      </c>
      <c r="DZ585" s="318" t="str">
        <f>IF(DY585=0,"",_xlfn.XLOOKUP(DY585,StatePicklist!$1:$1,StatePicklist!$3:$3,"NA",0))</f>
        <v/>
      </c>
      <c r="EA585" s="297" t="str">
        <f ca="1">IF(RMDF!DZ585="", "", IF(ISNUMBER(MATCH(RMDF!DZ585, INDIRECT(DZ585), 0)), "OK", "Invalid"))</f>
        <v/>
      </c>
      <c r="EB585" s="281"/>
      <c r="EC585" s="281"/>
      <c r="ED585" s="281"/>
      <c r="EE585" s="281" t="b">
        <f>AND(RMDF!EH585&gt;=0, RMDF!EH585&lt;=1-SUM(RMDF!Z585,RMDF!AG585,RMDF!AN585,RMDF!AU585,RMDF!BB585,RMDF!BI585,RMDF!BP585,RMDF!BW585,RMDF!CD585,RMDF!CK585,RMDF!CR585,RMDF!CY585,RMDF!DF585,RMDF!DM585,RMDF!DT585,RMDF!EA585), RMDF!EH585=ROUND(RMDF!EH585,4))</f>
        <v>1</v>
      </c>
      <c r="EF585" s="317">
        <f>RMDF!EF585</f>
        <v>0</v>
      </c>
      <c r="EG585" s="318" t="str">
        <f>IF(EF585=0,"",_xlfn.XLOOKUP(EF585,StatePicklist!$1:$1,StatePicklist!$3:$3,"NA",0))</f>
        <v/>
      </c>
      <c r="EH585" s="297" t="str">
        <f ca="1">IF(RMDF!EG585="", "", IF(ISNUMBER(MATCH(RMDF!EG585, INDIRECT(EG585), 0)), "OK", "Invalid"))</f>
        <v/>
      </c>
      <c r="EI585" s="281"/>
      <c r="EJ585" s="281"/>
      <c r="EK585" s="281"/>
      <c r="EL585" s="281" t="b">
        <f>AND(RMDF!EO585&gt;=0, RMDF!EO585&lt;=1-SUM(RMDF!Z585,RMDF!AG585,RMDF!AN585,RMDF!AU585,RMDF!BB585,RMDF!BI585,RMDF!BP585,RMDF!BW585,RMDF!CD585,RMDF!CK585,RMDF!CR585,RMDF!CY585,RMDF!DF585,RMDF!DM585,RMDF!DT585,RMDF!EA585,RMDF!EH585), RMDF!EO585=ROUND(RMDF!EO585,4))</f>
        <v>1</v>
      </c>
      <c r="EM585" s="317">
        <f>RMDF!EM585</f>
        <v>0</v>
      </c>
      <c r="EN585" s="318" t="str">
        <f>IF(EM585=0,"",_xlfn.XLOOKUP(EM585,StatePicklist!$1:$1,StatePicklist!$3:$3,"NA",0))</f>
        <v/>
      </c>
      <c r="EO585" s="297" t="str">
        <f ca="1">IF(RMDF!EN585="", "", IF(ISNUMBER(MATCH(RMDF!EN585, INDIRECT(EN585), 0)), "OK", "Invalid"))</f>
        <v/>
      </c>
      <c r="EP585" s="281"/>
      <c r="EQ585" s="281"/>
      <c r="ER585" s="281"/>
      <c r="ES585" s="281" t="b">
        <f>AND(RMDF!EV585&gt;=0, RMDF!EV585&lt;=1-SUM(RMDF!Z585,RMDF!AG585,RMDF!AN585,RMDF!AU585,RMDF!BB585,RMDF!BI585,RMDF!BP585,RMDF!BW585,RMDF!CD585,RMDF!CK585,RMDF!CR585,RMDF!CY585,RMDF!DF585,RMDF!DM585,RMDF!DT585,RMDF!EA585,RMDF!EH585,RMDF!EO585), RMDF!EV585=ROUND(RMDF!EV585,4))</f>
        <v>1</v>
      </c>
      <c r="ET585" s="317">
        <f>RMDF!ET585</f>
        <v>0</v>
      </c>
      <c r="EU585" s="318" t="str">
        <f>IF(ET585=0,"",_xlfn.XLOOKUP(ET585,StatePicklist!$1:$1,StatePicklist!$3:$3,"NA",0))</f>
        <v/>
      </c>
      <c r="EV585" s="297" t="str">
        <f ca="1">IF(RMDF!EU585="", "", IF(ISNUMBER(MATCH(RMDF!EU585, INDIRECT(EU585), 0)), "OK", "Invalid"))</f>
        <v/>
      </c>
      <c r="EW585" s="281"/>
      <c r="EX585" s="281"/>
      <c r="EY585" s="281"/>
      <c r="EZ585" s="281" t="b">
        <f>AND(RMDF!FC585&gt;=0, RMDF!FC585&lt;=1-SUM(RMDF!Z585,RMDF!AG585,RMDF!AN585,RMDF!AU585,RMDF!BB585,RMDF!BI585,RMDF!BP585,RMDF!BW585,RMDF!CD585,RMDF!CK585,RMDF!CR585,RMDF!CY585,RMDF!DF585,RMDF!DM585,RMDF!DT585,RMDF!EA585,RMDF!EH585,RMDF!EO585,RMDF!EV585), RMDF!FC585=ROUND(RMDF!FC585,4))</f>
        <v>1</v>
      </c>
      <c r="FA585" s="317">
        <f>RMDF!FA585</f>
        <v>0</v>
      </c>
      <c r="FB585" s="318" t="str">
        <f>IF(FA585=0,"",_xlfn.XLOOKUP(FA585,StatePicklist!$1:$1,StatePicklist!$3:$3,"NA",0))</f>
        <v/>
      </c>
      <c r="FC585" s="297" t="str">
        <f ca="1">IF(RMDF!FB585="", "", IF(ISNUMBER(MATCH(RMDF!FB585, INDIRECT(FB585), 0)), "OK", "Invalid"))</f>
        <v/>
      </c>
    </row>
    <row r="586" spans="1:159" s="205" customFormat="1" ht="39.9" customHeight="1" x14ac:dyDescent="0.25">
      <c r="A586" s="206"/>
      <c r="B586" s="196"/>
      <c r="C586" s="197"/>
      <c r="D586" s="198"/>
      <c r="E586" s="199"/>
      <c r="F586" s="200"/>
      <c r="G586" s="201"/>
      <c r="H586" s="292"/>
      <c r="I586" s="305">
        <f>RMDF!I586</f>
        <v>0</v>
      </c>
      <c r="J586" s="305" t="str">
        <f>IF(I586=ProductCode!$B$30,"PDReclPost",IF(OR(I586=ProductCode!$C$30,I586=ProductCode!$E$30,I586=ProductCode!$G$30),"PDPreCon",IF(OR(I586=ProductCode!$D$30,I586=ProductCode!$F$30),"PDNotReclPost","")))</f>
        <v/>
      </c>
      <c r="K586" s="305" t="str">
        <f t="shared" si="33"/>
        <v/>
      </c>
      <c r="L586" s="289"/>
      <c r="M586" s="305" t="str">
        <f t="shared" si="33"/>
        <v/>
      </c>
      <c r="N586" s="289" t="b">
        <f>AND(RMDF!N586&gt;=0, RMDF!N586&lt;=1-RMDF!L586, RMDF!N586=ROUND(RMDF!N586,4))</f>
        <v>1</v>
      </c>
      <c r="O586" s="286" t="str">
        <f>IF(P586="","",IF(I586="","",IF(LEFT(I586,13)="Reclaimed pos",RawMaterialCode!$E$569,RawMaterialCode!$E$568)))</f>
        <v>Reclaimed pre-consumer mixed fibers (RM0578)</v>
      </c>
      <c r="P586" s="295">
        <f t="shared" si="34"/>
        <v>1</v>
      </c>
      <c r="Q586" s="202"/>
      <c r="R586" s="203"/>
      <c r="S586" s="204" t="str">
        <f t="shared" si="35"/>
        <v/>
      </c>
      <c r="T586" s="281"/>
      <c r="U586" s="281"/>
      <c r="V586" s="281"/>
      <c r="W586" s="281"/>
      <c r="X586" s="317">
        <f>RMDF!X586</f>
        <v>0</v>
      </c>
      <c r="Y586" s="318" t="str">
        <f>IF(X586=0,"",_xlfn.XLOOKUP(X586,StatePicklist!$1:$1,StatePicklist!$3:$3,"NA",0))</f>
        <v/>
      </c>
      <c r="Z586" s="297" t="str">
        <f ca="1">IF(RMDF!Y586="", "", IF(ISNUMBER(MATCH(RMDF!Y586, INDIRECT(Y586), 0)), "OK", "Invalid"))</f>
        <v/>
      </c>
      <c r="AA586" s="281"/>
      <c r="AB586" s="281"/>
      <c r="AC586" s="281"/>
      <c r="AD586" s="281" t="b">
        <f>AND(RMDF!AG586&gt;=0, RMDF!AG586&lt;=1-RMDF!Z586, RMDF!AG586=ROUND(RMDF!AG586,4))</f>
        <v>1</v>
      </c>
      <c r="AE586" s="317">
        <f>RMDF!AE586</f>
        <v>0</v>
      </c>
      <c r="AF586" s="318" t="str">
        <f>IF(AE586=0,"",_xlfn.XLOOKUP(AE586,StatePicklist!$1:$1,StatePicklist!$3:$3,"NA",0))</f>
        <v/>
      </c>
      <c r="AG586" s="297" t="str">
        <f ca="1">IF(RMDF!AF586="", "", IF(ISNUMBER(MATCH(RMDF!AF586, INDIRECT(AF586), 0)), "OK", "Invalid"))</f>
        <v/>
      </c>
      <c r="AH586" s="281"/>
      <c r="AI586" s="281"/>
      <c r="AJ586" s="281"/>
      <c r="AK586" s="281" t="b">
        <f>AND(RMDF!AN586&gt;=0, RMDF!AN586&lt;=1-SUM(RMDF!Z586,RMDF!AG586), RMDF!AN586=ROUND(RMDF!AN586,4))</f>
        <v>1</v>
      </c>
      <c r="AL586" s="317">
        <f>RMDF!AL586</f>
        <v>0</v>
      </c>
      <c r="AM586" s="318" t="str">
        <f>IF(AL586=0,"",_xlfn.XLOOKUP(AL586,StatePicklist!$1:$1,StatePicklist!$3:$3,"NA",0))</f>
        <v/>
      </c>
      <c r="AN586" s="297" t="str">
        <f ca="1">IF(RMDF!AM586="", "", IF(ISNUMBER(MATCH(RMDF!AM586, INDIRECT(AM586), 0)), "OK", "Invalid"))</f>
        <v/>
      </c>
      <c r="AO586" s="281"/>
      <c r="AP586" s="281"/>
      <c r="AQ586" s="281"/>
      <c r="AR586" s="281" t="b">
        <f>AND(RMDF!AU586&gt;=0, RMDF!AU586&lt;=1-SUM(RMDF!Z586,RMDF!AG586,RMDF!AN586), RMDF!AU586=ROUND(RMDF!AU586,4))</f>
        <v>1</v>
      </c>
      <c r="AS586" s="317">
        <f>RMDF!AS586</f>
        <v>0</v>
      </c>
      <c r="AT586" s="318" t="str">
        <f>IF(AS586=0,"",_xlfn.XLOOKUP(AS586,StatePicklist!$1:$1,StatePicklist!$3:$3,"NA",0))</f>
        <v/>
      </c>
      <c r="AU586" s="297" t="str">
        <f ca="1">IF(RMDF!AT586="", "", IF(ISNUMBER(MATCH(RMDF!AT586, INDIRECT(AT586), 0)), "OK", "Invalid"))</f>
        <v/>
      </c>
      <c r="AV586" s="281"/>
      <c r="AW586" s="281"/>
      <c r="AX586" s="281"/>
      <c r="AY586" s="281" t="b">
        <f>AND(RMDF!BB586&gt;=0, RMDF!BB586&lt;=1-SUM(RMDF!Z586,RMDF!AG586,RMDF!AN586,RMDF!AU586), RMDF!BB586=ROUND(RMDF!BB586,4))</f>
        <v>1</v>
      </c>
      <c r="AZ586" s="317">
        <f>RMDF!AZ586</f>
        <v>0</v>
      </c>
      <c r="BA586" s="318" t="str">
        <f>IF(AZ586=0,"",_xlfn.XLOOKUP(AZ586,StatePicklist!$1:$1,StatePicklist!$3:$3,"NA",0))</f>
        <v/>
      </c>
      <c r="BB586" s="297" t="str">
        <f ca="1">IF(RMDF!BA586="", "", IF(ISNUMBER(MATCH(RMDF!BA586, INDIRECT(BA586), 0)), "OK", "Invalid"))</f>
        <v/>
      </c>
      <c r="BC586" s="281"/>
      <c r="BD586" s="281"/>
      <c r="BE586" s="281"/>
      <c r="BF586" s="281" t="b">
        <f>AND(RMDF!BI586&gt;=0, RMDF!BI586&lt;=1-SUM(RMDF!Z586,RMDF!AG586,RMDF!AN586,RMDF!AU586,RMDF!BB586), RMDF!BI586=ROUND(RMDF!BI586,4))</f>
        <v>1</v>
      </c>
      <c r="BG586" s="317">
        <f>RMDF!BG586</f>
        <v>0</v>
      </c>
      <c r="BH586" s="318" t="str">
        <f>IF(BG586=0,"",_xlfn.XLOOKUP(BG586,StatePicklist!$1:$1,StatePicklist!$3:$3,"NA",0))</f>
        <v/>
      </c>
      <c r="BI586" s="297" t="str">
        <f ca="1">IF(RMDF!BH586="", "", IF(ISNUMBER(MATCH(RMDF!BH586, INDIRECT(BH586), 0)), "OK", "Invalid"))</f>
        <v/>
      </c>
      <c r="BJ586" s="281"/>
      <c r="BK586" s="281"/>
      <c r="BL586" s="281"/>
      <c r="BM586" s="281" t="b">
        <f>AND(RMDF!BP586&gt;=0, RMDF!BP586&lt;=1-SUM(RMDF!Z586,RMDF!AG586,RMDF!AN586,RMDF!AU586,RMDF!BB586,RMDF!BI586), RMDF!BP586=ROUND(RMDF!BP586,4))</f>
        <v>1</v>
      </c>
      <c r="BN586" s="317">
        <f>RMDF!BN586</f>
        <v>0</v>
      </c>
      <c r="BO586" s="318" t="str">
        <f>IF(BN586=0,"",_xlfn.XLOOKUP(BN586,StatePicklist!$1:$1,StatePicklist!$3:$3,"NA",0))</f>
        <v/>
      </c>
      <c r="BP586" s="297" t="str">
        <f ca="1">IF(RMDF!BO586="", "", IF(ISNUMBER(MATCH(RMDF!BO586, INDIRECT(BO586), 0)), "OK", "Invalid"))</f>
        <v/>
      </c>
      <c r="BQ586" s="281"/>
      <c r="BR586" s="281"/>
      <c r="BS586" s="281"/>
      <c r="BT586" s="281" t="b">
        <f>AND(RMDF!BW586&gt;=0, RMDF!BW586&lt;=1-SUM(RMDF!Z586,RMDF!AG586,RMDF!AN586,RMDF!AU586,RMDF!BB586,RMDF!BI586,RMDF!BP586), RMDF!BW586=ROUND(RMDF!BW586,4))</f>
        <v>1</v>
      </c>
      <c r="BU586" s="317">
        <f>RMDF!BU586</f>
        <v>0</v>
      </c>
      <c r="BV586" s="318" t="str">
        <f>IF(BU586=0,"",_xlfn.XLOOKUP(BU586,StatePicklist!$1:$1,StatePicklist!$3:$3,"NA",0))</f>
        <v/>
      </c>
      <c r="BW586" s="297" t="str">
        <f ca="1">IF(RMDF!BV586="", "", IF(ISNUMBER(MATCH(RMDF!BV586, INDIRECT(BV586), 0)), "OK", "Invalid"))</f>
        <v/>
      </c>
      <c r="BX586" s="281"/>
      <c r="BY586" s="281"/>
      <c r="BZ586" s="281"/>
      <c r="CA586" s="281" t="b">
        <f>AND(RMDF!CD586&gt;=0, RMDF!CD586&lt;=1-SUM(RMDF!Z586,RMDF!AG586,RMDF!AN586,RMDF!AU586,RMDF!BB586,RMDF!BI586,RMDF!BP586,RMDF!BW586), RMDF!CD586=ROUND(RMDF!CD586,4))</f>
        <v>1</v>
      </c>
      <c r="CB586" s="317">
        <f>RMDF!CB586</f>
        <v>0</v>
      </c>
      <c r="CC586" s="318" t="str">
        <f>IF(CB586=0,"",_xlfn.XLOOKUP(CB586,StatePicklist!$1:$1,StatePicklist!$3:$3,"NA",0))</f>
        <v/>
      </c>
      <c r="CD586" s="297" t="str">
        <f ca="1">IF(RMDF!CC586="", "", IF(ISNUMBER(MATCH(RMDF!CC586, INDIRECT(CC586), 0)), "OK", "Invalid"))</f>
        <v/>
      </c>
      <c r="CE586" s="281"/>
      <c r="CF586" s="281"/>
      <c r="CG586" s="281"/>
      <c r="CH586" s="281" t="b">
        <f>AND(RMDF!CK586&gt;=0, RMDF!CK586&lt;=1-SUM(RMDF!Z586,RMDF!AG586,RMDF!AN586,RMDF!AU586,RMDF!BB586,RMDF!BI586,RMDF!BP586,RMDF!BW586,RMDF!CD586), RMDF!CK586=ROUND(RMDF!CK586,4))</f>
        <v>1</v>
      </c>
      <c r="CI586" s="317">
        <f>RMDF!CI586</f>
        <v>0</v>
      </c>
      <c r="CJ586" s="318" t="str">
        <f>IF(CI586=0,"",_xlfn.XLOOKUP(CI586,StatePicklist!$1:$1,StatePicklist!$3:$3,"NA",0))</f>
        <v/>
      </c>
      <c r="CK586" s="297" t="str">
        <f ca="1">IF(RMDF!CJ586="", "", IF(ISNUMBER(MATCH(RMDF!CJ586, INDIRECT(CJ586), 0)), "OK", "Invalid"))</f>
        <v/>
      </c>
      <c r="CL586" s="281"/>
      <c r="CM586" s="281"/>
      <c r="CN586" s="281"/>
      <c r="CO586" s="281" t="b">
        <f>AND(RMDF!CR586&gt;=0, RMDF!CR586&lt;=1-SUM(RMDF!Z586,RMDF!AG586,RMDF!AN586,RMDF!AU586,RMDF!BB586,RMDF!BI586,RMDF!BP586,RMDF!BW586,RMDF!CD586,RMDF!CK586), RMDF!CR586=ROUND(RMDF!CR586,4))</f>
        <v>1</v>
      </c>
      <c r="CP586" s="317">
        <f>RMDF!CP586</f>
        <v>0</v>
      </c>
      <c r="CQ586" s="318" t="str">
        <f>IF(CP586=0,"",_xlfn.XLOOKUP(CP586,StatePicklist!$1:$1,StatePicklist!$3:$3,"NA",0))</f>
        <v/>
      </c>
      <c r="CR586" s="297" t="str">
        <f ca="1">IF(RMDF!CQ586="", "", IF(ISNUMBER(MATCH(RMDF!CQ586, INDIRECT(CQ586), 0)), "OK", "Invalid"))</f>
        <v/>
      </c>
      <c r="CS586" s="281"/>
      <c r="CT586" s="281"/>
      <c r="CU586" s="281"/>
      <c r="CV586" s="281" t="b">
        <f>AND(RMDF!CY586&gt;=0, RMDF!CY586&lt;=1-SUM(RMDF!Z586,RMDF!AG586,RMDF!AN586,RMDF!AU586,RMDF!BB586,RMDF!BI586,RMDF!BP586,RMDF!BW586,RMDF!CD586,RMDF!CK586,RMDF!CR586), RMDF!CY586=ROUND(RMDF!CY586,4))</f>
        <v>1</v>
      </c>
      <c r="CW586" s="317">
        <f>RMDF!CW586</f>
        <v>0</v>
      </c>
      <c r="CX586" s="318" t="str">
        <f>IF(CW586=0,"",_xlfn.XLOOKUP(CW586,StatePicklist!$1:$1,StatePicklist!$3:$3,"NA",0))</f>
        <v/>
      </c>
      <c r="CY586" s="297" t="str">
        <f ca="1">IF(RMDF!CX586="", "", IF(ISNUMBER(MATCH(RMDF!CX586, INDIRECT(CX586), 0)), "OK", "Invalid"))</f>
        <v/>
      </c>
      <c r="CZ586" s="281"/>
      <c r="DA586" s="281"/>
      <c r="DB586" s="281"/>
      <c r="DC586" s="281" t="b">
        <f>AND(RMDF!DF586&gt;=0, RMDF!DF586&lt;=1-SUM(RMDF!Z586,RMDF!AG586,RMDF!AN586,RMDF!AU586,RMDF!BB586,RMDF!BI586,RMDF!BP586,RMDF!BW586,RMDF!CD586,RMDF!CK586,RMDF!CR586,RMDF!CY586), RMDF!DF586=ROUND(RMDF!DF586,4))</f>
        <v>1</v>
      </c>
      <c r="DD586" s="317">
        <f>RMDF!DD586</f>
        <v>0</v>
      </c>
      <c r="DE586" s="318" t="str">
        <f>IF(DD586=0,"",_xlfn.XLOOKUP(DD586,StatePicklist!$1:$1,StatePicklist!$3:$3,"NA",0))</f>
        <v/>
      </c>
      <c r="DF586" s="297" t="str">
        <f ca="1">IF(RMDF!DE586="", "", IF(ISNUMBER(MATCH(RMDF!DE586, INDIRECT(DE586), 0)), "OK", "Invalid"))</f>
        <v/>
      </c>
      <c r="DG586" s="281"/>
      <c r="DH586" s="281"/>
      <c r="DI586" s="281"/>
      <c r="DJ586" s="281" t="b">
        <f>AND(RMDF!DM586&gt;=0, RMDF!DM586&lt;=1-SUM(RMDF!Z586,RMDF!AG586,RMDF!AN586,RMDF!AU586,RMDF!BB586,RMDF!BI586,RMDF!BP586,RMDF!BW586,RMDF!CD586,RMDF!CK586,RMDF!CR586,RMDF!CY586,RMDF!DF586), RMDF!DM586=ROUND(RMDF!DM586,4))</f>
        <v>1</v>
      </c>
      <c r="DK586" s="317">
        <f>RMDF!DK586</f>
        <v>0</v>
      </c>
      <c r="DL586" s="318" t="str">
        <f>IF(DK586=0,"",_xlfn.XLOOKUP(DK586,StatePicklist!$1:$1,StatePicklist!$3:$3,"NA",0))</f>
        <v/>
      </c>
      <c r="DM586" s="297" t="str">
        <f ca="1">IF(RMDF!DL586="", "", IF(ISNUMBER(MATCH(RMDF!DL586, INDIRECT(DL586), 0)), "OK", "Invalid"))</f>
        <v/>
      </c>
      <c r="DN586" s="281"/>
      <c r="DO586" s="281"/>
      <c r="DP586" s="281"/>
      <c r="DQ586" s="281" t="b">
        <f>AND(RMDF!DT586&gt;=0, RMDF!DT586&lt;=1-SUM(RMDF!Z586,RMDF!AG586,RMDF!AN586,RMDF!AU586,RMDF!BB586,RMDF!BI586,RMDF!BP586,RMDF!BW586,RMDF!CD586,RMDF!CK586,RMDF!CR586,RMDF!CY586,RMDF!DF586,RMDF!DM586), RMDF!DT586=ROUND(RMDF!DT586,4))</f>
        <v>1</v>
      </c>
      <c r="DR586" s="317">
        <f>RMDF!DR586</f>
        <v>0</v>
      </c>
      <c r="DS586" s="318" t="str">
        <f>IF(DR586=0,"",_xlfn.XLOOKUP(DR586,StatePicklist!$1:$1,StatePicklist!$3:$3,"NA",0))</f>
        <v/>
      </c>
      <c r="DT586" s="297" t="str">
        <f ca="1">IF(RMDF!DS586="", "", IF(ISNUMBER(MATCH(RMDF!DS586, INDIRECT(DS586), 0)), "OK", "Invalid"))</f>
        <v/>
      </c>
      <c r="DU586" s="281"/>
      <c r="DV586" s="281"/>
      <c r="DW586" s="281"/>
      <c r="DX586" s="281" t="b">
        <f>AND(RMDF!EA586&gt;=0, RMDF!EA586&lt;=1-SUM(RMDF!Z586,RMDF!AG586,RMDF!AN586,RMDF!AU586,RMDF!BB586,RMDF!BI586,RMDF!BP586,RMDF!BW586,RMDF!CD586,RMDF!CK586,RMDF!CR586,RMDF!CY586,RMDF!DF586,RMDF!DM586,RMDF!DT586), RMDF!EA586=ROUND(RMDF!EA586,4))</f>
        <v>1</v>
      </c>
      <c r="DY586" s="317">
        <f>RMDF!DY586</f>
        <v>0</v>
      </c>
      <c r="DZ586" s="318" t="str">
        <f>IF(DY586=0,"",_xlfn.XLOOKUP(DY586,StatePicklist!$1:$1,StatePicklist!$3:$3,"NA",0))</f>
        <v/>
      </c>
      <c r="EA586" s="297" t="str">
        <f ca="1">IF(RMDF!DZ586="", "", IF(ISNUMBER(MATCH(RMDF!DZ586, INDIRECT(DZ586), 0)), "OK", "Invalid"))</f>
        <v/>
      </c>
      <c r="EB586" s="281"/>
      <c r="EC586" s="281"/>
      <c r="ED586" s="281"/>
      <c r="EE586" s="281" t="b">
        <f>AND(RMDF!EH586&gt;=0, RMDF!EH586&lt;=1-SUM(RMDF!Z586,RMDF!AG586,RMDF!AN586,RMDF!AU586,RMDF!BB586,RMDF!BI586,RMDF!BP586,RMDF!BW586,RMDF!CD586,RMDF!CK586,RMDF!CR586,RMDF!CY586,RMDF!DF586,RMDF!DM586,RMDF!DT586,RMDF!EA586), RMDF!EH586=ROUND(RMDF!EH586,4))</f>
        <v>1</v>
      </c>
      <c r="EF586" s="317">
        <f>RMDF!EF586</f>
        <v>0</v>
      </c>
      <c r="EG586" s="318" t="str">
        <f>IF(EF586=0,"",_xlfn.XLOOKUP(EF586,StatePicklist!$1:$1,StatePicklist!$3:$3,"NA",0))</f>
        <v/>
      </c>
      <c r="EH586" s="297" t="str">
        <f ca="1">IF(RMDF!EG586="", "", IF(ISNUMBER(MATCH(RMDF!EG586, INDIRECT(EG586), 0)), "OK", "Invalid"))</f>
        <v/>
      </c>
      <c r="EI586" s="281"/>
      <c r="EJ586" s="281"/>
      <c r="EK586" s="281"/>
      <c r="EL586" s="281" t="b">
        <f>AND(RMDF!EO586&gt;=0, RMDF!EO586&lt;=1-SUM(RMDF!Z586,RMDF!AG586,RMDF!AN586,RMDF!AU586,RMDF!BB586,RMDF!BI586,RMDF!BP586,RMDF!BW586,RMDF!CD586,RMDF!CK586,RMDF!CR586,RMDF!CY586,RMDF!DF586,RMDF!DM586,RMDF!DT586,RMDF!EA586,RMDF!EH586), RMDF!EO586=ROUND(RMDF!EO586,4))</f>
        <v>1</v>
      </c>
      <c r="EM586" s="317">
        <f>RMDF!EM586</f>
        <v>0</v>
      </c>
      <c r="EN586" s="318" t="str">
        <f>IF(EM586=0,"",_xlfn.XLOOKUP(EM586,StatePicklist!$1:$1,StatePicklist!$3:$3,"NA",0))</f>
        <v/>
      </c>
      <c r="EO586" s="297" t="str">
        <f ca="1">IF(RMDF!EN586="", "", IF(ISNUMBER(MATCH(RMDF!EN586, INDIRECT(EN586), 0)), "OK", "Invalid"))</f>
        <v/>
      </c>
      <c r="EP586" s="281"/>
      <c r="EQ586" s="281"/>
      <c r="ER586" s="281"/>
      <c r="ES586" s="281" t="b">
        <f>AND(RMDF!EV586&gt;=0, RMDF!EV586&lt;=1-SUM(RMDF!Z586,RMDF!AG586,RMDF!AN586,RMDF!AU586,RMDF!BB586,RMDF!BI586,RMDF!BP586,RMDF!BW586,RMDF!CD586,RMDF!CK586,RMDF!CR586,RMDF!CY586,RMDF!DF586,RMDF!DM586,RMDF!DT586,RMDF!EA586,RMDF!EH586,RMDF!EO586), RMDF!EV586=ROUND(RMDF!EV586,4))</f>
        <v>1</v>
      </c>
      <c r="ET586" s="317">
        <f>RMDF!ET586</f>
        <v>0</v>
      </c>
      <c r="EU586" s="318" t="str">
        <f>IF(ET586=0,"",_xlfn.XLOOKUP(ET586,StatePicklist!$1:$1,StatePicklist!$3:$3,"NA",0))</f>
        <v/>
      </c>
      <c r="EV586" s="297" t="str">
        <f ca="1">IF(RMDF!EU586="", "", IF(ISNUMBER(MATCH(RMDF!EU586, INDIRECT(EU586), 0)), "OK", "Invalid"))</f>
        <v/>
      </c>
      <c r="EW586" s="281"/>
      <c r="EX586" s="281"/>
      <c r="EY586" s="281"/>
      <c r="EZ586" s="281" t="b">
        <f>AND(RMDF!FC586&gt;=0, RMDF!FC586&lt;=1-SUM(RMDF!Z586,RMDF!AG586,RMDF!AN586,RMDF!AU586,RMDF!BB586,RMDF!BI586,RMDF!BP586,RMDF!BW586,RMDF!CD586,RMDF!CK586,RMDF!CR586,RMDF!CY586,RMDF!DF586,RMDF!DM586,RMDF!DT586,RMDF!EA586,RMDF!EH586,RMDF!EO586,RMDF!EV586), RMDF!FC586=ROUND(RMDF!FC586,4))</f>
        <v>1</v>
      </c>
      <c r="FA586" s="317">
        <f>RMDF!FA586</f>
        <v>0</v>
      </c>
      <c r="FB586" s="318" t="str">
        <f>IF(FA586=0,"",_xlfn.XLOOKUP(FA586,StatePicklist!$1:$1,StatePicklist!$3:$3,"NA",0))</f>
        <v/>
      </c>
      <c r="FC586" s="297" t="str">
        <f ca="1">IF(RMDF!FB586="", "", IF(ISNUMBER(MATCH(RMDF!FB586, INDIRECT(FB586), 0)), "OK", "Invalid"))</f>
        <v/>
      </c>
    </row>
    <row r="587" spans="1:159" s="205" customFormat="1" ht="39.9" customHeight="1" x14ac:dyDescent="0.25">
      <c r="A587" s="206"/>
      <c r="B587" s="196"/>
      <c r="C587" s="197"/>
      <c r="D587" s="198"/>
      <c r="E587" s="199"/>
      <c r="F587" s="200"/>
      <c r="G587" s="201"/>
      <c r="H587" s="292"/>
      <c r="I587" s="305">
        <f>RMDF!I587</f>
        <v>0</v>
      </c>
      <c r="J587" s="305" t="str">
        <f>IF(I587=ProductCode!$B$30,"PDReclPost",IF(OR(I587=ProductCode!$C$30,I587=ProductCode!$E$30,I587=ProductCode!$G$30),"PDPreCon",IF(OR(I587=ProductCode!$D$30,I587=ProductCode!$F$30),"PDNotReclPost","")))</f>
        <v/>
      </c>
      <c r="K587" s="305" t="str">
        <f t="shared" si="33"/>
        <v/>
      </c>
      <c r="L587" s="289"/>
      <c r="M587" s="305" t="str">
        <f t="shared" si="33"/>
        <v/>
      </c>
      <c r="N587" s="289" t="b">
        <f>AND(RMDF!N587&gt;=0, RMDF!N587&lt;=1-RMDF!L587, RMDF!N587=ROUND(RMDF!N587,4))</f>
        <v>1</v>
      </c>
      <c r="O587" s="286" t="str">
        <f>IF(P587="","",IF(I587="","",IF(LEFT(I587,13)="Reclaimed pos",RawMaterialCode!$E$569,RawMaterialCode!$E$568)))</f>
        <v>Reclaimed pre-consumer mixed fibers (RM0578)</v>
      </c>
      <c r="P587" s="295">
        <f t="shared" si="34"/>
        <v>1</v>
      </c>
      <c r="Q587" s="202"/>
      <c r="R587" s="203"/>
      <c r="S587" s="204" t="str">
        <f t="shared" si="35"/>
        <v/>
      </c>
      <c r="T587" s="281"/>
      <c r="U587" s="281"/>
      <c r="V587" s="281"/>
      <c r="W587" s="281"/>
      <c r="X587" s="317">
        <f>RMDF!X587</f>
        <v>0</v>
      </c>
      <c r="Y587" s="318" t="str">
        <f>IF(X587=0,"",_xlfn.XLOOKUP(X587,StatePicklist!$1:$1,StatePicklist!$3:$3,"NA",0))</f>
        <v/>
      </c>
      <c r="Z587" s="297" t="str">
        <f ca="1">IF(RMDF!Y587="", "", IF(ISNUMBER(MATCH(RMDF!Y587, INDIRECT(Y587), 0)), "OK", "Invalid"))</f>
        <v/>
      </c>
      <c r="AA587" s="281"/>
      <c r="AB587" s="281"/>
      <c r="AC587" s="281"/>
      <c r="AD587" s="281" t="b">
        <f>AND(RMDF!AG587&gt;=0, RMDF!AG587&lt;=1-RMDF!Z587, RMDF!AG587=ROUND(RMDF!AG587,4))</f>
        <v>1</v>
      </c>
      <c r="AE587" s="317">
        <f>RMDF!AE587</f>
        <v>0</v>
      </c>
      <c r="AF587" s="318" t="str">
        <f>IF(AE587=0,"",_xlfn.XLOOKUP(AE587,StatePicklist!$1:$1,StatePicklist!$3:$3,"NA",0))</f>
        <v/>
      </c>
      <c r="AG587" s="297" t="str">
        <f ca="1">IF(RMDF!AF587="", "", IF(ISNUMBER(MATCH(RMDF!AF587, INDIRECT(AF587), 0)), "OK", "Invalid"))</f>
        <v/>
      </c>
      <c r="AH587" s="281"/>
      <c r="AI587" s="281"/>
      <c r="AJ587" s="281"/>
      <c r="AK587" s="281" t="b">
        <f>AND(RMDF!AN587&gt;=0, RMDF!AN587&lt;=1-SUM(RMDF!Z587,RMDF!AG587), RMDF!AN587=ROUND(RMDF!AN587,4))</f>
        <v>1</v>
      </c>
      <c r="AL587" s="317">
        <f>RMDF!AL587</f>
        <v>0</v>
      </c>
      <c r="AM587" s="318" t="str">
        <f>IF(AL587=0,"",_xlfn.XLOOKUP(AL587,StatePicklist!$1:$1,StatePicklist!$3:$3,"NA",0))</f>
        <v/>
      </c>
      <c r="AN587" s="297" t="str">
        <f ca="1">IF(RMDF!AM587="", "", IF(ISNUMBER(MATCH(RMDF!AM587, INDIRECT(AM587), 0)), "OK", "Invalid"))</f>
        <v/>
      </c>
      <c r="AO587" s="281"/>
      <c r="AP587" s="281"/>
      <c r="AQ587" s="281"/>
      <c r="AR587" s="281" t="b">
        <f>AND(RMDF!AU587&gt;=0, RMDF!AU587&lt;=1-SUM(RMDF!Z587,RMDF!AG587,RMDF!AN587), RMDF!AU587=ROUND(RMDF!AU587,4))</f>
        <v>1</v>
      </c>
      <c r="AS587" s="317">
        <f>RMDF!AS587</f>
        <v>0</v>
      </c>
      <c r="AT587" s="318" t="str">
        <f>IF(AS587=0,"",_xlfn.XLOOKUP(AS587,StatePicklist!$1:$1,StatePicklist!$3:$3,"NA",0))</f>
        <v/>
      </c>
      <c r="AU587" s="297" t="str">
        <f ca="1">IF(RMDF!AT587="", "", IF(ISNUMBER(MATCH(RMDF!AT587, INDIRECT(AT587), 0)), "OK", "Invalid"))</f>
        <v/>
      </c>
      <c r="AV587" s="281"/>
      <c r="AW587" s="281"/>
      <c r="AX587" s="281"/>
      <c r="AY587" s="281" t="b">
        <f>AND(RMDF!BB587&gt;=0, RMDF!BB587&lt;=1-SUM(RMDF!Z587,RMDF!AG587,RMDF!AN587,RMDF!AU587), RMDF!BB587=ROUND(RMDF!BB587,4))</f>
        <v>1</v>
      </c>
      <c r="AZ587" s="317">
        <f>RMDF!AZ587</f>
        <v>0</v>
      </c>
      <c r="BA587" s="318" t="str">
        <f>IF(AZ587=0,"",_xlfn.XLOOKUP(AZ587,StatePicklist!$1:$1,StatePicklist!$3:$3,"NA",0))</f>
        <v/>
      </c>
      <c r="BB587" s="297" t="str">
        <f ca="1">IF(RMDF!BA587="", "", IF(ISNUMBER(MATCH(RMDF!BA587, INDIRECT(BA587), 0)), "OK", "Invalid"))</f>
        <v/>
      </c>
      <c r="BC587" s="281"/>
      <c r="BD587" s="281"/>
      <c r="BE587" s="281"/>
      <c r="BF587" s="281" t="b">
        <f>AND(RMDF!BI587&gt;=0, RMDF!BI587&lt;=1-SUM(RMDF!Z587,RMDF!AG587,RMDF!AN587,RMDF!AU587,RMDF!BB587), RMDF!BI587=ROUND(RMDF!BI587,4))</f>
        <v>1</v>
      </c>
      <c r="BG587" s="317">
        <f>RMDF!BG587</f>
        <v>0</v>
      </c>
      <c r="BH587" s="318" t="str">
        <f>IF(BG587=0,"",_xlfn.XLOOKUP(BG587,StatePicklist!$1:$1,StatePicklist!$3:$3,"NA",0))</f>
        <v/>
      </c>
      <c r="BI587" s="297" t="str">
        <f ca="1">IF(RMDF!BH587="", "", IF(ISNUMBER(MATCH(RMDF!BH587, INDIRECT(BH587), 0)), "OK", "Invalid"))</f>
        <v/>
      </c>
      <c r="BJ587" s="281"/>
      <c r="BK587" s="281"/>
      <c r="BL587" s="281"/>
      <c r="BM587" s="281" t="b">
        <f>AND(RMDF!BP587&gt;=0, RMDF!BP587&lt;=1-SUM(RMDF!Z587,RMDF!AG587,RMDF!AN587,RMDF!AU587,RMDF!BB587,RMDF!BI587), RMDF!BP587=ROUND(RMDF!BP587,4))</f>
        <v>1</v>
      </c>
      <c r="BN587" s="317">
        <f>RMDF!BN587</f>
        <v>0</v>
      </c>
      <c r="BO587" s="318" t="str">
        <f>IF(BN587=0,"",_xlfn.XLOOKUP(BN587,StatePicklist!$1:$1,StatePicklist!$3:$3,"NA",0))</f>
        <v/>
      </c>
      <c r="BP587" s="297" t="str">
        <f ca="1">IF(RMDF!BO587="", "", IF(ISNUMBER(MATCH(RMDF!BO587, INDIRECT(BO587), 0)), "OK", "Invalid"))</f>
        <v/>
      </c>
      <c r="BQ587" s="281"/>
      <c r="BR587" s="281"/>
      <c r="BS587" s="281"/>
      <c r="BT587" s="281" t="b">
        <f>AND(RMDF!BW587&gt;=0, RMDF!BW587&lt;=1-SUM(RMDF!Z587,RMDF!AG587,RMDF!AN587,RMDF!AU587,RMDF!BB587,RMDF!BI587,RMDF!BP587), RMDF!BW587=ROUND(RMDF!BW587,4))</f>
        <v>1</v>
      </c>
      <c r="BU587" s="317">
        <f>RMDF!BU587</f>
        <v>0</v>
      </c>
      <c r="BV587" s="318" t="str">
        <f>IF(BU587=0,"",_xlfn.XLOOKUP(BU587,StatePicklist!$1:$1,StatePicklist!$3:$3,"NA",0))</f>
        <v/>
      </c>
      <c r="BW587" s="297" t="str">
        <f ca="1">IF(RMDF!BV587="", "", IF(ISNUMBER(MATCH(RMDF!BV587, INDIRECT(BV587), 0)), "OK", "Invalid"))</f>
        <v/>
      </c>
      <c r="BX587" s="281"/>
      <c r="BY587" s="281"/>
      <c r="BZ587" s="281"/>
      <c r="CA587" s="281" t="b">
        <f>AND(RMDF!CD587&gt;=0, RMDF!CD587&lt;=1-SUM(RMDF!Z587,RMDF!AG587,RMDF!AN587,RMDF!AU587,RMDF!BB587,RMDF!BI587,RMDF!BP587,RMDF!BW587), RMDF!CD587=ROUND(RMDF!CD587,4))</f>
        <v>1</v>
      </c>
      <c r="CB587" s="317">
        <f>RMDF!CB587</f>
        <v>0</v>
      </c>
      <c r="CC587" s="318" t="str">
        <f>IF(CB587=0,"",_xlfn.XLOOKUP(CB587,StatePicklist!$1:$1,StatePicklist!$3:$3,"NA",0))</f>
        <v/>
      </c>
      <c r="CD587" s="297" t="str">
        <f ca="1">IF(RMDF!CC587="", "", IF(ISNUMBER(MATCH(RMDF!CC587, INDIRECT(CC587), 0)), "OK", "Invalid"))</f>
        <v/>
      </c>
      <c r="CE587" s="281"/>
      <c r="CF587" s="281"/>
      <c r="CG587" s="281"/>
      <c r="CH587" s="281" t="b">
        <f>AND(RMDF!CK587&gt;=0, RMDF!CK587&lt;=1-SUM(RMDF!Z587,RMDF!AG587,RMDF!AN587,RMDF!AU587,RMDF!BB587,RMDF!BI587,RMDF!BP587,RMDF!BW587,RMDF!CD587), RMDF!CK587=ROUND(RMDF!CK587,4))</f>
        <v>1</v>
      </c>
      <c r="CI587" s="317">
        <f>RMDF!CI587</f>
        <v>0</v>
      </c>
      <c r="CJ587" s="318" t="str">
        <f>IF(CI587=0,"",_xlfn.XLOOKUP(CI587,StatePicklist!$1:$1,StatePicklist!$3:$3,"NA",0))</f>
        <v/>
      </c>
      <c r="CK587" s="297" t="str">
        <f ca="1">IF(RMDF!CJ587="", "", IF(ISNUMBER(MATCH(RMDF!CJ587, INDIRECT(CJ587), 0)), "OK", "Invalid"))</f>
        <v/>
      </c>
      <c r="CL587" s="281"/>
      <c r="CM587" s="281"/>
      <c r="CN587" s="281"/>
      <c r="CO587" s="281" t="b">
        <f>AND(RMDF!CR587&gt;=0, RMDF!CR587&lt;=1-SUM(RMDF!Z587,RMDF!AG587,RMDF!AN587,RMDF!AU587,RMDF!BB587,RMDF!BI587,RMDF!BP587,RMDF!BW587,RMDF!CD587,RMDF!CK587), RMDF!CR587=ROUND(RMDF!CR587,4))</f>
        <v>1</v>
      </c>
      <c r="CP587" s="317">
        <f>RMDF!CP587</f>
        <v>0</v>
      </c>
      <c r="CQ587" s="318" t="str">
        <f>IF(CP587=0,"",_xlfn.XLOOKUP(CP587,StatePicklist!$1:$1,StatePicklist!$3:$3,"NA",0))</f>
        <v/>
      </c>
      <c r="CR587" s="297" t="str">
        <f ca="1">IF(RMDF!CQ587="", "", IF(ISNUMBER(MATCH(RMDF!CQ587, INDIRECT(CQ587), 0)), "OK", "Invalid"))</f>
        <v/>
      </c>
      <c r="CS587" s="281"/>
      <c r="CT587" s="281"/>
      <c r="CU587" s="281"/>
      <c r="CV587" s="281" t="b">
        <f>AND(RMDF!CY587&gt;=0, RMDF!CY587&lt;=1-SUM(RMDF!Z587,RMDF!AG587,RMDF!AN587,RMDF!AU587,RMDF!BB587,RMDF!BI587,RMDF!BP587,RMDF!BW587,RMDF!CD587,RMDF!CK587,RMDF!CR587), RMDF!CY587=ROUND(RMDF!CY587,4))</f>
        <v>1</v>
      </c>
      <c r="CW587" s="317">
        <f>RMDF!CW587</f>
        <v>0</v>
      </c>
      <c r="CX587" s="318" t="str">
        <f>IF(CW587=0,"",_xlfn.XLOOKUP(CW587,StatePicklist!$1:$1,StatePicklist!$3:$3,"NA",0))</f>
        <v/>
      </c>
      <c r="CY587" s="297" t="str">
        <f ca="1">IF(RMDF!CX587="", "", IF(ISNUMBER(MATCH(RMDF!CX587, INDIRECT(CX587), 0)), "OK", "Invalid"))</f>
        <v/>
      </c>
      <c r="CZ587" s="281"/>
      <c r="DA587" s="281"/>
      <c r="DB587" s="281"/>
      <c r="DC587" s="281" t="b">
        <f>AND(RMDF!DF587&gt;=0, RMDF!DF587&lt;=1-SUM(RMDF!Z587,RMDF!AG587,RMDF!AN587,RMDF!AU587,RMDF!BB587,RMDF!BI587,RMDF!BP587,RMDF!BW587,RMDF!CD587,RMDF!CK587,RMDF!CR587,RMDF!CY587), RMDF!DF587=ROUND(RMDF!DF587,4))</f>
        <v>1</v>
      </c>
      <c r="DD587" s="317">
        <f>RMDF!DD587</f>
        <v>0</v>
      </c>
      <c r="DE587" s="318" t="str">
        <f>IF(DD587=0,"",_xlfn.XLOOKUP(DD587,StatePicklist!$1:$1,StatePicklist!$3:$3,"NA",0))</f>
        <v/>
      </c>
      <c r="DF587" s="297" t="str">
        <f ca="1">IF(RMDF!DE587="", "", IF(ISNUMBER(MATCH(RMDF!DE587, INDIRECT(DE587), 0)), "OK", "Invalid"))</f>
        <v/>
      </c>
      <c r="DG587" s="281"/>
      <c r="DH587" s="281"/>
      <c r="DI587" s="281"/>
      <c r="DJ587" s="281" t="b">
        <f>AND(RMDF!DM587&gt;=0, RMDF!DM587&lt;=1-SUM(RMDF!Z587,RMDF!AG587,RMDF!AN587,RMDF!AU587,RMDF!BB587,RMDF!BI587,RMDF!BP587,RMDF!BW587,RMDF!CD587,RMDF!CK587,RMDF!CR587,RMDF!CY587,RMDF!DF587), RMDF!DM587=ROUND(RMDF!DM587,4))</f>
        <v>1</v>
      </c>
      <c r="DK587" s="317">
        <f>RMDF!DK587</f>
        <v>0</v>
      </c>
      <c r="DL587" s="318" t="str">
        <f>IF(DK587=0,"",_xlfn.XLOOKUP(DK587,StatePicklist!$1:$1,StatePicklist!$3:$3,"NA",0))</f>
        <v/>
      </c>
      <c r="DM587" s="297" t="str">
        <f ca="1">IF(RMDF!DL587="", "", IF(ISNUMBER(MATCH(RMDF!DL587, INDIRECT(DL587), 0)), "OK", "Invalid"))</f>
        <v/>
      </c>
      <c r="DN587" s="281"/>
      <c r="DO587" s="281"/>
      <c r="DP587" s="281"/>
      <c r="DQ587" s="281" t="b">
        <f>AND(RMDF!DT587&gt;=0, RMDF!DT587&lt;=1-SUM(RMDF!Z587,RMDF!AG587,RMDF!AN587,RMDF!AU587,RMDF!BB587,RMDF!BI587,RMDF!BP587,RMDF!BW587,RMDF!CD587,RMDF!CK587,RMDF!CR587,RMDF!CY587,RMDF!DF587,RMDF!DM587), RMDF!DT587=ROUND(RMDF!DT587,4))</f>
        <v>1</v>
      </c>
      <c r="DR587" s="317">
        <f>RMDF!DR587</f>
        <v>0</v>
      </c>
      <c r="DS587" s="318" t="str">
        <f>IF(DR587=0,"",_xlfn.XLOOKUP(DR587,StatePicklist!$1:$1,StatePicklist!$3:$3,"NA",0))</f>
        <v/>
      </c>
      <c r="DT587" s="297" t="str">
        <f ca="1">IF(RMDF!DS587="", "", IF(ISNUMBER(MATCH(RMDF!DS587, INDIRECT(DS587), 0)), "OK", "Invalid"))</f>
        <v/>
      </c>
      <c r="DU587" s="281"/>
      <c r="DV587" s="281"/>
      <c r="DW587" s="281"/>
      <c r="DX587" s="281" t="b">
        <f>AND(RMDF!EA587&gt;=0, RMDF!EA587&lt;=1-SUM(RMDF!Z587,RMDF!AG587,RMDF!AN587,RMDF!AU587,RMDF!BB587,RMDF!BI587,RMDF!BP587,RMDF!BW587,RMDF!CD587,RMDF!CK587,RMDF!CR587,RMDF!CY587,RMDF!DF587,RMDF!DM587,RMDF!DT587), RMDF!EA587=ROUND(RMDF!EA587,4))</f>
        <v>1</v>
      </c>
      <c r="DY587" s="317">
        <f>RMDF!DY587</f>
        <v>0</v>
      </c>
      <c r="DZ587" s="318" t="str">
        <f>IF(DY587=0,"",_xlfn.XLOOKUP(DY587,StatePicklist!$1:$1,StatePicklist!$3:$3,"NA",0))</f>
        <v/>
      </c>
      <c r="EA587" s="297" t="str">
        <f ca="1">IF(RMDF!DZ587="", "", IF(ISNUMBER(MATCH(RMDF!DZ587, INDIRECT(DZ587), 0)), "OK", "Invalid"))</f>
        <v/>
      </c>
      <c r="EB587" s="281"/>
      <c r="EC587" s="281"/>
      <c r="ED587" s="281"/>
      <c r="EE587" s="281" t="b">
        <f>AND(RMDF!EH587&gt;=0, RMDF!EH587&lt;=1-SUM(RMDF!Z587,RMDF!AG587,RMDF!AN587,RMDF!AU587,RMDF!BB587,RMDF!BI587,RMDF!BP587,RMDF!BW587,RMDF!CD587,RMDF!CK587,RMDF!CR587,RMDF!CY587,RMDF!DF587,RMDF!DM587,RMDF!DT587,RMDF!EA587), RMDF!EH587=ROUND(RMDF!EH587,4))</f>
        <v>1</v>
      </c>
      <c r="EF587" s="317">
        <f>RMDF!EF587</f>
        <v>0</v>
      </c>
      <c r="EG587" s="318" t="str">
        <f>IF(EF587=0,"",_xlfn.XLOOKUP(EF587,StatePicklist!$1:$1,StatePicklist!$3:$3,"NA",0))</f>
        <v/>
      </c>
      <c r="EH587" s="297" t="str">
        <f ca="1">IF(RMDF!EG587="", "", IF(ISNUMBER(MATCH(RMDF!EG587, INDIRECT(EG587), 0)), "OK", "Invalid"))</f>
        <v/>
      </c>
      <c r="EI587" s="281"/>
      <c r="EJ587" s="281"/>
      <c r="EK587" s="281"/>
      <c r="EL587" s="281" t="b">
        <f>AND(RMDF!EO587&gt;=0, RMDF!EO587&lt;=1-SUM(RMDF!Z587,RMDF!AG587,RMDF!AN587,RMDF!AU587,RMDF!BB587,RMDF!BI587,RMDF!BP587,RMDF!BW587,RMDF!CD587,RMDF!CK587,RMDF!CR587,RMDF!CY587,RMDF!DF587,RMDF!DM587,RMDF!DT587,RMDF!EA587,RMDF!EH587), RMDF!EO587=ROUND(RMDF!EO587,4))</f>
        <v>1</v>
      </c>
      <c r="EM587" s="317">
        <f>RMDF!EM587</f>
        <v>0</v>
      </c>
      <c r="EN587" s="318" t="str">
        <f>IF(EM587=0,"",_xlfn.XLOOKUP(EM587,StatePicklist!$1:$1,StatePicklist!$3:$3,"NA",0))</f>
        <v/>
      </c>
      <c r="EO587" s="297" t="str">
        <f ca="1">IF(RMDF!EN587="", "", IF(ISNUMBER(MATCH(RMDF!EN587, INDIRECT(EN587), 0)), "OK", "Invalid"))</f>
        <v/>
      </c>
      <c r="EP587" s="281"/>
      <c r="EQ587" s="281"/>
      <c r="ER587" s="281"/>
      <c r="ES587" s="281" t="b">
        <f>AND(RMDF!EV587&gt;=0, RMDF!EV587&lt;=1-SUM(RMDF!Z587,RMDF!AG587,RMDF!AN587,RMDF!AU587,RMDF!BB587,RMDF!BI587,RMDF!BP587,RMDF!BW587,RMDF!CD587,RMDF!CK587,RMDF!CR587,RMDF!CY587,RMDF!DF587,RMDF!DM587,RMDF!DT587,RMDF!EA587,RMDF!EH587,RMDF!EO587), RMDF!EV587=ROUND(RMDF!EV587,4))</f>
        <v>1</v>
      </c>
      <c r="ET587" s="317">
        <f>RMDF!ET587</f>
        <v>0</v>
      </c>
      <c r="EU587" s="318" t="str">
        <f>IF(ET587=0,"",_xlfn.XLOOKUP(ET587,StatePicklist!$1:$1,StatePicklist!$3:$3,"NA",0))</f>
        <v/>
      </c>
      <c r="EV587" s="297" t="str">
        <f ca="1">IF(RMDF!EU587="", "", IF(ISNUMBER(MATCH(RMDF!EU587, INDIRECT(EU587), 0)), "OK", "Invalid"))</f>
        <v/>
      </c>
      <c r="EW587" s="281"/>
      <c r="EX587" s="281"/>
      <c r="EY587" s="281"/>
      <c r="EZ587" s="281" t="b">
        <f>AND(RMDF!FC587&gt;=0, RMDF!FC587&lt;=1-SUM(RMDF!Z587,RMDF!AG587,RMDF!AN587,RMDF!AU587,RMDF!BB587,RMDF!BI587,RMDF!BP587,RMDF!BW587,RMDF!CD587,RMDF!CK587,RMDF!CR587,RMDF!CY587,RMDF!DF587,RMDF!DM587,RMDF!DT587,RMDF!EA587,RMDF!EH587,RMDF!EO587,RMDF!EV587), RMDF!FC587=ROUND(RMDF!FC587,4))</f>
        <v>1</v>
      </c>
      <c r="FA587" s="317">
        <f>RMDF!FA587</f>
        <v>0</v>
      </c>
      <c r="FB587" s="318" t="str">
        <f>IF(FA587=0,"",_xlfn.XLOOKUP(FA587,StatePicklist!$1:$1,StatePicklist!$3:$3,"NA",0))</f>
        <v/>
      </c>
      <c r="FC587" s="297" t="str">
        <f ca="1">IF(RMDF!FB587="", "", IF(ISNUMBER(MATCH(RMDF!FB587, INDIRECT(FB587), 0)), "OK", "Invalid"))</f>
        <v/>
      </c>
    </row>
    <row r="588" spans="1:159" s="205" customFormat="1" ht="39.9" customHeight="1" x14ac:dyDescent="0.25">
      <c r="A588" s="206"/>
      <c r="B588" s="196"/>
      <c r="C588" s="197"/>
      <c r="D588" s="198"/>
      <c r="E588" s="199"/>
      <c r="F588" s="200"/>
      <c r="G588" s="201"/>
      <c r="H588" s="292"/>
      <c r="I588" s="305">
        <f>RMDF!I588</f>
        <v>0</v>
      </c>
      <c r="J588" s="305" t="str">
        <f>IF(I588=ProductCode!$B$30,"PDReclPost",IF(OR(I588=ProductCode!$C$30,I588=ProductCode!$E$30,I588=ProductCode!$G$30),"PDPreCon",IF(OR(I588=ProductCode!$D$30,I588=ProductCode!$F$30),"PDNotReclPost","")))</f>
        <v/>
      </c>
      <c r="K588" s="305" t="str">
        <f t="shared" si="33"/>
        <v/>
      </c>
      <c r="L588" s="289"/>
      <c r="M588" s="305" t="str">
        <f t="shared" si="33"/>
        <v/>
      </c>
      <c r="N588" s="289" t="b">
        <f>AND(RMDF!N588&gt;=0, RMDF!N588&lt;=1-RMDF!L588, RMDF!N588=ROUND(RMDF!N588,4))</f>
        <v>1</v>
      </c>
      <c r="O588" s="286" t="str">
        <f>IF(P588="","",IF(I588="","",IF(LEFT(I588,13)="Reclaimed pos",RawMaterialCode!$E$569,RawMaterialCode!$E$568)))</f>
        <v>Reclaimed pre-consumer mixed fibers (RM0578)</v>
      </c>
      <c r="P588" s="295">
        <f t="shared" si="34"/>
        <v>1</v>
      </c>
      <c r="Q588" s="202"/>
      <c r="R588" s="203"/>
      <c r="S588" s="204" t="str">
        <f t="shared" si="35"/>
        <v/>
      </c>
      <c r="T588" s="281"/>
      <c r="U588" s="281"/>
      <c r="V588" s="281"/>
      <c r="W588" s="281"/>
      <c r="X588" s="317">
        <f>RMDF!X588</f>
        <v>0</v>
      </c>
      <c r="Y588" s="318" t="str">
        <f>IF(X588=0,"",_xlfn.XLOOKUP(X588,StatePicklist!$1:$1,StatePicklist!$3:$3,"NA",0))</f>
        <v/>
      </c>
      <c r="Z588" s="297" t="str">
        <f ca="1">IF(RMDF!Y588="", "", IF(ISNUMBER(MATCH(RMDF!Y588, INDIRECT(Y588), 0)), "OK", "Invalid"))</f>
        <v/>
      </c>
      <c r="AA588" s="281"/>
      <c r="AB588" s="281"/>
      <c r="AC588" s="281"/>
      <c r="AD588" s="281" t="b">
        <f>AND(RMDF!AG588&gt;=0, RMDF!AG588&lt;=1-RMDF!Z588, RMDF!AG588=ROUND(RMDF!AG588,4))</f>
        <v>1</v>
      </c>
      <c r="AE588" s="317">
        <f>RMDF!AE588</f>
        <v>0</v>
      </c>
      <c r="AF588" s="318" t="str">
        <f>IF(AE588=0,"",_xlfn.XLOOKUP(AE588,StatePicklist!$1:$1,StatePicklist!$3:$3,"NA",0))</f>
        <v/>
      </c>
      <c r="AG588" s="297" t="str">
        <f ca="1">IF(RMDF!AF588="", "", IF(ISNUMBER(MATCH(RMDF!AF588, INDIRECT(AF588), 0)), "OK", "Invalid"))</f>
        <v/>
      </c>
      <c r="AH588" s="281"/>
      <c r="AI588" s="281"/>
      <c r="AJ588" s="281"/>
      <c r="AK588" s="281" t="b">
        <f>AND(RMDF!AN588&gt;=0, RMDF!AN588&lt;=1-SUM(RMDF!Z588,RMDF!AG588), RMDF!AN588=ROUND(RMDF!AN588,4))</f>
        <v>1</v>
      </c>
      <c r="AL588" s="317">
        <f>RMDF!AL588</f>
        <v>0</v>
      </c>
      <c r="AM588" s="318" t="str">
        <f>IF(AL588=0,"",_xlfn.XLOOKUP(AL588,StatePicklist!$1:$1,StatePicklist!$3:$3,"NA",0))</f>
        <v/>
      </c>
      <c r="AN588" s="297" t="str">
        <f ca="1">IF(RMDF!AM588="", "", IF(ISNUMBER(MATCH(RMDF!AM588, INDIRECT(AM588), 0)), "OK", "Invalid"))</f>
        <v/>
      </c>
      <c r="AO588" s="281"/>
      <c r="AP588" s="281"/>
      <c r="AQ588" s="281"/>
      <c r="AR588" s="281" t="b">
        <f>AND(RMDF!AU588&gt;=0, RMDF!AU588&lt;=1-SUM(RMDF!Z588,RMDF!AG588,RMDF!AN588), RMDF!AU588=ROUND(RMDF!AU588,4))</f>
        <v>1</v>
      </c>
      <c r="AS588" s="317">
        <f>RMDF!AS588</f>
        <v>0</v>
      </c>
      <c r="AT588" s="318" t="str">
        <f>IF(AS588=0,"",_xlfn.XLOOKUP(AS588,StatePicklist!$1:$1,StatePicklist!$3:$3,"NA",0))</f>
        <v/>
      </c>
      <c r="AU588" s="297" t="str">
        <f ca="1">IF(RMDF!AT588="", "", IF(ISNUMBER(MATCH(RMDF!AT588, INDIRECT(AT588), 0)), "OK", "Invalid"))</f>
        <v/>
      </c>
      <c r="AV588" s="281"/>
      <c r="AW588" s="281"/>
      <c r="AX588" s="281"/>
      <c r="AY588" s="281" t="b">
        <f>AND(RMDF!BB588&gt;=0, RMDF!BB588&lt;=1-SUM(RMDF!Z588,RMDF!AG588,RMDF!AN588,RMDF!AU588), RMDF!BB588=ROUND(RMDF!BB588,4))</f>
        <v>1</v>
      </c>
      <c r="AZ588" s="317">
        <f>RMDF!AZ588</f>
        <v>0</v>
      </c>
      <c r="BA588" s="318" t="str">
        <f>IF(AZ588=0,"",_xlfn.XLOOKUP(AZ588,StatePicklist!$1:$1,StatePicklist!$3:$3,"NA",0))</f>
        <v/>
      </c>
      <c r="BB588" s="297" t="str">
        <f ca="1">IF(RMDF!BA588="", "", IF(ISNUMBER(MATCH(RMDF!BA588, INDIRECT(BA588), 0)), "OK", "Invalid"))</f>
        <v/>
      </c>
      <c r="BC588" s="281"/>
      <c r="BD588" s="281"/>
      <c r="BE588" s="281"/>
      <c r="BF588" s="281" t="b">
        <f>AND(RMDF!BI588&gt;=0, RMDF!BI588&lt;=1-SUM(RMDF!Z588,RMDF!AG588,RMDF!AN588,RMDF!AU588,RMDF!BB588), RMDF!BI588=ROUND(RMDF!BI588,4))</f>
        <v>1</v>
      </c>
      <c r="BG588" s="317">
        <f>RMDF!BG588</f>
        <v>0</v>
      </c>
      <c r="BH588" s="318" t="str">
        <f>IF(BG588=0,"",_xlfn.XLOOKUP(BG588,StatePicklist!$1:$1,StatePicklist!$3:$3,"NA",0))</f>
        <v/>
      </c>
      <c r="BI588" s="297" t="str">
        <f ca="1">IF(RMDF!BH588="", "", IF(ISNUMBER(MATCH(RMDF!BH588, INDIRECT(BH588), 0)), "OK", "Invalid"))</f>
        <v/>
      </c>
      <c r="BJ588" s="281"/>
      <c r="BK588" s="281"/>
      <c r="BL588" s="281"/>
      <c r="BM588" s="281" t="b">
        <f>AND(RMDF!BP588&gt;=0, RMDF!BP588&lt;=1-SUM(RMDF!Z588,RMDF!AG588,RMDF!AN588,RMDF!AU588,RMDF!BB588,RMDF!BI588), RMDF!BP588=ROUND(RMDF!BP588,4))</f>
        <v>1</v>
      </c>
      <c r="BN588" s="317">
        <f>RMDF!BN588</f>
        <v>0</v>
      </c>
      <c r="BO588" s="318" t="str">
        <f>IF(BN588=0,"",_xlfn.XLOOKUP(BN588,StatePicklist!$1:$1,StatePicklist!$3:$3,"NA",0))</f>
        <v/>
      </c>
      <c r="BP588" s="297" t="str">
        <f ca="1">IF(RMDF!BO588="", "", IF(ISNUMBER(MATCH(RMDF!BO588, INDIRECT(BO588), 0)), "OK", "Invalid"))</f>
        <v/>
      </c>
      <c r="BQ588" s="281"/>
      <c r="BR588" s="281"/>
      <c r="BS588" s="281"/>
      <c r="BT588" s="281" t="b">
        <f>AND(RMDF!BW588&gt;=0, RMDF!BW588&lt;=1-SUM(RMDF!Z588,RMDF!AG588,RMDF!AN588,RMDF!AU588,RMDF!BB588,RMDF!BI588,RMDF!BP588), RMDF!BW588=ROUND(RMDF!BW588,4))</f>
        <v>1</v>
      </c>
      <c r="BU588" s="317">
        <f>RMDF!BU588</f>
        <v>0</v>
      </c>
      <c r="BV588" s="318" t="str">
        <f>IF(BU588=0,"",_xlfn.XLOOKUP(BU588,StatePicklist!$1:$1,StatePicklist!$3:$3,"NA",0))</f>
        <v/>
      </c>
      <c r="BW588" s="297" t="str">
        <f ca="1">IF(RMDF!BV588="", "", IF(ISNUMBER(MATCH(RMDF!BV588, INDIRECT(BV588), 0)), "OK", "Invalid"))</f>
        <v/>
      </c>
      <c r="BX588" s="281"/>
      <c r="BY588" s="281"/>
      <c r="BZ588" s="281"/>
      <c r="CA588" s="281" t="b">
        <f>AND(RMDF!CD588&gt;=0, RMDF!CD588&lt;=1-SUM(RMDF!Z588,RMDF!AG588,RMDF!AN588,RMDF!AU588,RMDF!BB588,RMDF!BI588,RMDF!BP588,RMDF!BW588), RMDF!CD588=ROUND(RMDF!CD588,4))</f>
        <v>1</v>
      </c>
      <c r="CB588" s="317">
        <f>RMDF!CB588</f>
        <v>0</v>
      </c>
      <c r="CC588" s="318" t="str">
        <f>IF(CB588=0,"",_xlfn.XLOOKUP(CB588,StatePicklist!$1:$1,StatePicklist!$3:$3,"NA",0))</f>
        <v/>
      </c>
      <c r="CD588" s="297" t="str">
        <f ca="1">IF(RMDF!CC588="", "", IF(ISNUMBER(MATCH(RMDF!CC588, INDIRECT(CC588), 0)), "OK", "Invalid"))</f>
        <v/>
      </c>
      <c r="CE588" s="281"/>
      <c r="CF588" s="281"/>
      <c r="CG588" s="281"/>
      <c r="CH588" s="281" t="b">
        <f>AND(RMDF!CK588&gt;=0, RMDF!CK588&lt;=1-SUM(RMDF!Z588,RMDF!AG588,RMDF!AN588,RMDF!AU588,RMDF!BB588,RMDF!BI588,RMDF!BP588,RMDF!BW588,RMDF!CD588), RMDF!CK588=ROUND(RMDF!CK588,4))</f>
        <v>1</v>
      </c>
      <c r="CI588" s="317">
        <f>RMDF!CI588</f>
        <v>0</v>
      </c>
      <c r="CJ588" s="318" t="str">
        <f>IF(CI588=0,"",_xlfn.XLOOKUP(CI588,StatePicklist!$1:$1,StatePicklist!$3:$3,"NA",0))</f>
        <v/>
      </c>
      <c r="CK588" s="297" t="str">
        <f ca="1">IF(RMDF!CJ588="", "", IF(ISNUMBER(MATCH(RMDF!CJ588, INDIRECT(CJ588), 0)), "OK", "Invalid"))</f>
        <v/>
      </c>
      <c r="CL588" s="281"/>
      <c r="CM588" s="281"/>
      <c r="CN588" s="281"/>
      <c r="CO588" s="281" t="b">
        <f>AND(RMDF!CR588&gt;=0, RMDF!CR588&lt;=1-SUM(RMDF!Z588,RMDF!AG588,RMDF!AN588,RMDF!AU588,RMDF!BB588,RMDF!BI588,RMDF!BP588,RMDF!BW588,RMDF!CD588,RMDF!CK588), RMDF!CR588=ROUND(RMDF!CR588,4))</f>
        <v>1</v>
      </c>
      <c r="CP588" s="317">
        <f>RMDF!CP588</f>
        <v>0</v>
      </c>
      <c r="CQ588" s="318" t="str">
        <f>IF(CP588=0,"",_xlfn.XLOOKUP(CP588,StatePicklist!$1:$1,StatePicklist!$3:$3,"NA",0))</f>
        <v/>
      </c>
      <c r="CR588" s="297" t="str">
        <f ca="1">IF(RMDF!CQ588="", "", IF(ISNUMBER(MATCH(RMDF!CQ588, INDIRECT(CQ588), 0)), "OK", "Invalid"))</f>
        <v/>
      </c>
      <c r="CS588" s="281"/>
      <c r="CT588" s="281"/>
      <c r="CU588" s="281"/>
      <c r="CV588" s="281" t="b">
        <f>AND(RMDF!CY588&gt;=0, RMDF!CY588&lt;=1-SUM(RMDF!Z588,RMDF!AG588,RMDF!AN588,RMDF!AU588,RMDF!BB588,RMDF!BI588,RMDF!BP588,RMDF!BW588,RMDF!CD588,RMDF!CK588,RMDF!CR588), RMDF!CY588=ROUND(RMDF!CY588,4))</f>
        <v>1</v>
      </c>
      <c r="CW588" s="317">
        <f>RMDF!CW588</f>
        <v>0</v>
      </c>
      <c r="CX588" s="318" t="str">
        <f>IF(CW588=0,"",_xlfn.XLOOKUP(CW588,StatePicklist!$1:$1,StatePicklist!$3:$3,"NA",0))</f>
        <v/>
      </c>
      <c r="CY588" s="297" t="str">
        <f ca="1">IF(RMDF!CX588="", "", IF(ISNUMBER(MATCH(RMDF!CX588, INDIRECT(CX588), 0)), "OK", "Invalid"))</f>
        <v/>
      </c>
      <c r="CZ588" s="281"/>
      <c r="DA588" s="281"/>
      <c r="DB588" s="281"/>
      <c r="DC588" s="281" t="b">
        <f>AND(RMDF!DF588&gt;=0, RMDF!DF588&lt;=1-SUM(RMDF!Z588,RMDF!AG588,RMDF!AN588,RMDF!AU588,RMDF!BB588,RMDF!BI588,RMDF!BP588,RMDF!BW588,RMDF!CD588,RMDF!CK588,RMDF!CR588,RMDF!CY588), RMDF!DF588=ROUND(RMDF!DF588,4))</f>
        <v>1</v>
      </c>
      <c r="DD588" s="317">
        <f>RMDF!DD588</f>
        <v>0</v>
      </c>
      <c r="DE588" s="318" t="str">
        <f>IF(DD588=0,"",_xlfn.XLOOKUP(DD588,StatePicklist!$1:$1,StatePicklist!$3:$3,"NA",0))</f>
        <v/>
      </c>
      <c r="DF588" s="297" t="str">
        <f ca="1">IF(RMDF!DE588="", "", IF(ISNUMBER(MATCH(RMDF!DE588, INDIRECT(DE588), 0)), "OK", "Invalid"))</f>
        <v/>
      </c>
      <c r="DG588" s="281"/>
      <c r="DH588" s="281"/>
      <c r="DI588" s="281"/>
      <c r="DJ588" s="281" t="b">
        <f>AND(RMDF!DM588&gt;=0, RMDF!DM588&lt;=1-SUM(RMDF!Z588,RMDF!AG588,RMDF!AN588,RMDF!AU588,RMDF!BB588,RMDF!BI588,RMDF!BP588,RMDF!BW588,RMDF!CD588,RMDF!CK588,RMDF!CR588,RMDF!CY588,RMDF!DF588), RMDF!DM588=ROUND(RMDF!DM588,4))</f>
        <v>1</v>
      </c>
      <c r="DK588" s="317">
        <f>RMDF!DK588</f>
        <v>0</v>
      </c>
      <c r="DL588" s="318" t="str">
        <f>IF(DK588=0,"",_xlfn.XLOOKUP(DK588,StatePicklist!$1:$1,StatePicklist!$3:$3,"NA",0))</f>
        <v/>
      </c>
      <c r="DM588" s="297" t="str">
        <f ca="1">IF(RMDF!DL588="", "", IF(ISNUMBER(MATCH(RMDF!DL588, INDIRECT(DL588), 0)), "OK", "Invalid"))</f>
        <v/>
      </c>
      <c r="DN588" s="281"/>
      <c r="DO588" s="281"/>
      <c r="DP588" s="281"/>
      <c r="DQ588" s="281" t="b">
        <f>AND(RMDF!DT588&gt;=0, RMDF!DT588&lt;=1-SUM(RMDF!Z588,RMDF!AG588,RMDF!AN588,RMDF!AU588,RMDF!BB588,RMDF!BI588,RMDF!BP588,RMDF!BW588,RMDF!CD588,RMDF!CK588,RMDF!CR588,RMDF!CY588,RMDF!DF588,RMDF!DM588), RMDF!DT588=ROUND(RMDF!DT588,4))</f>
        <v>1</v>
      </c>
      <c r="DR588" s="317">
        <f>RMDF!DR588</f>
        <v>0</v>
      </c>
      <c r="DS588" s="318" t="str">
        <f>IF(DR588=0,"",_xlfn.XLOOKUP(DR588,StatePicklist!$1:$1,StatePicklist!$3:$3,"NA",0))</f>
        <v/>
      </c>
      <c r="DT588" s="297" t="str">
        <f ca="1">IF(RMDF!DS588="", "", IF(ISNUMBER(MATCH(RMDF!DS588, INDIRECT(DS588), 0)), "OK", "Invalid"))</f>
        <v/>
      </c>
      <c r="DU588" s="281"/>
      <c r="DV588" s="281"/>
      <c r="DW588" s="281"/>
      <c r="DX588" s="281" t="b">
        <f>AND(RMDF!EA588&gt;=0, RMDF!EA588&lt;=1-SUM(RMDF!Z588,RMDF!AG588,RMDF!AN588,RMDF!AU588,RMDF!BB588,RMDF!BI588,RMDF!BP588,RMDF!BW588,RMDF!CD588,RMDF!CK588,RMDF!CR588,RMDF!CY588,RMDF!DF588,RMDF!DM588,RMDF!DT588), RMDF!EA588=ROUND(RMDF!EA588,4))</f>
        <v>1</v>
      </c>
      <c r="DY588" s="317">
        <f>RMDF!DY588</f>
        <v>0</v>
      </c>
      <c r="DZ588" s="318" t="str">
        <f>IF(DY588=0,"",_xlfn.XLOOKUP(DY588,StatePicklist!$1:$1,StatePicklist!$3:$3,"NA",0))</f>
        <v/>
      </c>
      <c r="EA588" s="297" t="str">
        <f ca="1">IF(RMDF!DZ588="", "", IF(ISNUMBER(MATCH(RMDF!DZ588, INDIRECT(DZ588), 0)), "OK", "Invalid"))</f>
        <v/>
      </c>
      <c r="EB588" s="281"/>
      <c r="EC588" s="281"/>
      <c r="ED588" s="281"/>
      <c r="EE588" s="281" t="b">
        <f>AND(RMDF!EH588&gt;=0, RMDF!EH588&lt;=1-SUM(RMDF!Z588,RMDF!AG588,RMDF!AN588,RMDF!AU588,RMDF!BB588,RMDF!BI588,RMDF!BP588,RMDF!BW588,RMDF!CD588,RMDF!CK588,RMDF!CR588,RMDF!CY588,RMDF!DF588,RMDF!DM588,RMDF!DT588,RMDF!EA588), RMDF!EH588=ROUND(RMDF!EH588,4))</f>
        <v>1</v>
      </c>
      <c r="EF588" s="317">
        <f>RMDF!EF588</f>
        <v>0</v>
      </c>
      <c r="EG588" s="318" t="str">
        <f>IF(EF588=0,"",_xlfn.XLOOKUP(EF588,StatePicklist!$1:$1,StatePicklist!$3:$3,"NA",0))</f>
        <v/>
      </c>
      <c r="EH588" s="297" t="str">
        <f ca="1">IF(RMDF!EG588="", "", IF(ISNUMBER(MATCH(RMDF!EG588, INDIRECT(EG588), 0)), "OK", "Invalid"))</f>
        <v/>
      </c>
      <c r="EI588" s="281"/>
      <c r="EJ588" s="281"/>
      <c r="EK588" s="281"/>
      <c r="EL588" s="281" t="b">
        <f>AND(RMDF!EO588&gt;=0, RMDF!EO588&lt;=1-SUM(RMDF!Z588,RMDF!AG588,RMDF!AN588,RMDF!AU588,RMDF!BB588,RMDF!BI588,RMDF!BP588,RMDF!BW588,RMDF!CD588,RMDF!CK588,RMDF!CR588,RMDF!CY588,RMDF!DF588,RMDF!DM588,RMDF!DT588,RMDF!EA588,RMDF!EH588), RMDF!EO588=ROUND(RMDF!EO588,4))</f>
        <v>1</v>
      </c>
      <c r="EM588" s="317">
        <f>RMDF!EM588</f>
        <v>0</v>
      </c>
      <c r="EN588" s="318" t="str">
        <f>IF(EM588=0,"",_xlfn.XLOOKUP(EM588,StatePicklist!$1:$1,StatePicklist!$3:$3,"NA",0))</f>
        <v/>
      </c>
      <c r="EO588" s="297" t="str">
        <f ca="1">IF(RMDF!EN588="", "", IF(ISNUMBER(MATCH(RMDF!EN588, INDIRECT(EN588), 0)), "OK", "Invalid"))</f>
        <v/>
      </c>
      <c r="EP588" s="281"/>
      <c r="EQ588" s="281"/>
      <c r="ER588" s="281"/>
      <c r="ES588" s="281" t="b">
        <f>AND(RMDF!EV588&gt;=0, RMDF!EV588&lt;=1-SUM(RMDF!Z588,RMDF!AG588,RMDF!AN588,RMDF!AU588,RMDF!BB588,RMDF!BI588,RMDF!BP588,RMDF!BW588,RMDF!CD588,RMDF!CK588,RMDF!CR588,RMDF!CY588,RMDF!DF588,RMDF!DM588,RMDF!DT588,RMDF!EA588,RMDF!EH588,RMDF!EO588), RMDF!EV588=ROUND(RMDF!EV588,4))</f>
        <v>1</v>
      </c>
      <c r="ET588" s="317">
        <f>RMDF!ET588</f>
        <v>0</v>
      </c>
      <c r="EU588" s="318" t="str">
        <f>IF(ET588=0,"",_xlfn.XLOOKUP(ET588,StatePicklist!$1:$1,StatePicklist!$3:$3,"NA",0))</f>
        <v/>
      </c>
      <c r="EV588" s="297" t="str">
        <f ca="1">IF(RMDF!EU588="", "", IF(ISNUMBER(MATCH(RMDF!EU588, INDIRECT(EU588), 0)), "OK", "Invalid"))</f>
        <v/>
      </c>
      <c r="EW588" s="281"/>
      <c r="EX588" s="281"/>
      <c r="EY588" s="281"/>
      <c r="EZ588" s="281" t="b">
        <f>AND(RMDF!FC588&gt;=0, RMDF!FC588&lt;=1-SUM(RMDF!Z588,RMDF!AG588,RMDF!AN588,RMDF!AU588,RMDF!BB588,RMDF!BI588,RMDF!BP588,RMDF!BW588,RMDF!CD588,RMDF!CK588,RMDF!CR588,RMDF!CY588,RMDF!DF588,RMDF!DM588,RMDF!DT588,RMDF!EA588,RMDF!EH588,RMDF!EO588,RMDF!EV588), RMDF!FC588=ROUND(RMDF!FC588,4))</f>
        <v>1</v>
      </c>
      <c r="FA588" s="317">
        <f>RMDF!FA588</f>
        <v>0</v>
      </c>
      <c r="FB588" s="318" t="str">
        <f>IF(FA588=0,"",_xlfn.XLOOKUP(FA588,StatePicklist!$1:$1,StatePicklist!$3:$3,"NA",0))</f>
        <v/>
      </c>
      <c r="FC588" s="297" t="str">
        <f ca="1">IF(RMDF!FB588="", "", IF(ISNUMBER(MATCH(RMDF!FB588, INDIRECT(FB588), 0)), "OK", "Invalid"))</f>
        <v/>
      </c>
    </row>
    <row r="589" spans="1:159" s="205" customFormat="1" ht="39.9" customHeight="1" x14ac:dyDescent="0.25">
      <c r="A589" s="206"/>
      <c r="B589" s="196"/>
      <c r="C589" s="197"/>
      <c r="D589" s="198"/>
      <c r="E589" s="199"/>
      <c r="F589" s="200"/>
      <c r="G589" s="201"/>
      <c r="H589" s="292"/>
      <c r="I589" s="305">
        <f>RMDF!I589</f>
        <v>0</v>
      </c>
      <c r="J589" s="305" t="str">
        <f>IF(I589=ProductCode!$B$30,"PDReclPost",IF(OR(I589=ProductCode!$C$30,I589=ProductCode!$E$30,I589=ProductCode!$G$30),"PDPreCon",IF(OR(I589=ProductCode!$D$30,I589=ProductCode!$F$30),"PDNotReclPost","")))</f>
        <v/>
      </c>
      <c r="K589" s="305" t="str">
        <f t="shared" si="33"/>
        <v/>
      </c>
      <c r="L589" s="289"/>
      <c r="M589" s="305" t="str">
        <f t="shared" si="33"/>
        <v/>
      </c>
      <c r="N589" s="289" t="b">
        <f>AND(RMDF!N589&gt;=0, RMDF!N589&lt;=1-RMDF!L589, RMDF!N589=ROUND(RMDF!N589,4))</f>
        <v>1</v>
      </c>
      <c r="O589" s="286" t="str">
        <f>IF(P589="","",IF(I589="","",IF(LEFT(I589,13)="Reclaimed pos",RawMaterialCode!$E$569,RawMaterialCode!$E$568)))</f>
        <v>Reclaimed pre-consumer mixed fibers (RM0578)</v>
      </c>
      <c r="P589" s="295">
        <f t="shared" si="34"/>
        <v>1</v>
      </c>
      <c r="Q589" s="202"/>
      <c r="R589" s="203"/>
      <c r="S589" s="204" t="str">
        <f t="shared" si="35"/>
        <v/>
      </c>
      <c r="T589" s="281"/>
      <c r="U589" s="281"/>
      <c r="V589" s="281"/>
      <c r="W589" s="281"/>
      <c r="X589" s="317">
        <f>RMDF!X589</f>
        <v>0</v>
      </c>
      <c r="Y589" s="318" t="str">
        <f>IF(X589=0,"",_xlfn.XLOOKUP(X589,StatePicklist!$1:$1,StatePicklist!$3:$3,"NA",0))</f>
        <v/>
      </c>
      <c r="Z589" s="297" t="str">
        <f ca="1">IF(RMDF!Y589="", "", IF(ISNUMBER(MATCH(RMDF!Y589, INDIRECT(Y589), 0)), "OK", "Invalid"))</f>
        <v/>
      </c>
      <c r="AA589" s="281"/>
      <c r="AB589" s="281"/>
      <c r="AC589" s="281"/>
      <c r="AD589" s="281" t="b">
        <f>AND(RMDF!AG589&gt;=0, RMDF!AG589&lt;=1-RMDF!Z589, RMDF!AG589=ROUND(RMDF!AG589,4))</f>
        <v>1</v>
      </c>
      <c r="AE589" s="317">
        <f>RMDF!AE589</f>
        <v>0</v>
      </c>
      <c r="AF589" s="318" t="str">
        <f>IF(AE589=0,"",_xlfn.XLOOKUP(AE589,StatePicklist!$1:$1,StatePicklist!$3:$3,"NA",0))</f>
        <v/>
      </c>
      <c r="AG589" s="297" t="str">
        <f ca="1">IF(RMDF!AF589="", "", IF(ISNUMBER(MATCH(RMDF!AF589, INDIRECT(AF589), 0)), "OK", "Invalid"))</f>
        <v/>
      </c>
      <c r="AH589" s="281"/>
      <c r="AI589" s="281"/>
      <c r="AJ589" s="281"/>
      <c r="AK589" s="281" t="b">
        <f>AND(RMDF!AN589&gt;=0, RMDF!AN589&lt;=1-SUM(RMDF!Z589,RMDF!AG589), RMDF!AN589=ROUND(RMDF!AN589,4))</f>
        <v>1</v>
      </c>
      <c r="AL589" s="317">
        <f>RMDF!AL589</f>
        <v>0</v>
      </c>
      <c r="AM589" s="318" t="str">
        <f>IF(AL589=0,"",_xlfn.XLOOKUP(AL589,StatePicklist!$1:$1,StatePicklist!$3:$3,"NA",0))</f>
        <v/>
      </c>
      <c r="AN589" s="297" t="str">
        <f ca="1">IF(RMDF!AM589="", "", IF(ISNUMBER(MATCH(RMDF!AM589, INDIRECT(AM589), 0)), "OK", "Invalid"))</f>
        <v/>
      </c>
      <c r="AO589" s="281"/>
      <c r="AP589" s="281"/>
      <c r="AQ589" s="281"/>
      <c r="AR589" s="281" t="b">
        <f>AND(RMDF!AU589&gt;=0, RMDF!AU589&lt;=1-SUM(RMDF!Z589,RMDF!AG589,RMDF!AN589), RMDF!AU589=ROUND(RMDF!AU589,4))</f>
        <v>1</v>
      </c>
      <c r="AS589" s="317">
        <f>RMDF!AS589</f>
        <v>0</v>
      </c>
      <c r="AT589" s="318" t="str">
        <f>IF(AS589=0,"",_xlfn.XLOOKUP(AS589,StatePicklist!$1:$1,StatePicklist!$3:$3,"NA",0))</f>
        <v/>
      </c>
      <c r="AU589" s="297" t="str">
        <f ca="1">IF(RMDF!AT589="", "", IF(ISNUMBER(MATCH(RMDF!AT589, INDIRECT(AT589), 0)), "OK", "Invalid"))</f>
        <v/>
      </c>
      <c r="AV589" s="281"/>
      <c r="AW589" s="281"/>
      <c r="AX589" s="281"/>
      <c r="AY589" s="281" t="b">
        <f>AND(RMDF!BB589&gt;=0, RMDF!BB589&lt;=1-SUM(RMDF!Z589,RMDF!AG589,RMDF!AN589,RMDF!AU589), RMDF!BB589=ROUND(RMDF!BB589,4))</f>
        <v>1</v>
      </c>
      <c r="AZ589" s="317">
        <f>RMDF!AZ589</f>
        <v>0</v>
      </c>
      <c r="BA589" s="318" t="str">
        <f>IF(AZ589=0,"",_xlfn.XLOOKUP(AZ589,StatePicklist!$1:$1,StatePicklist!$3:$3,"NA",0))</f>
        <v/>
      </c>
      <c r="BB589" s="297" t="str">
        <f ca="1">IF(RMDF!BA589="", "", IF(ISNUMBER(MATCH(RMDF!BA589, INDIRECT(BA589), 0)), "OK", "Invalid"))</f>
        <v/>
      </c>
      <c r="BC589" s="281"/>
      <c r="BD589" s="281"/>
      <c r="BE589" s="281"/>
      <c r="BF589" s="281" t="b">
        <f>AND(RMDF!BI589&gt;=0, RMDF!BI589&lt;=1-SUM(RMDF!Z589,RMDF!AG589,RMDF!AN589,RMDF!AU589,RMDF!BB589), RMDF!BI589=ROUND(RMDF!BI589,4))</f>
        <v>1</v>
      </c>
      <c r="BG589" s="317">
        <f>RMDF!BG589</f>
        <v>0</v>
      </c>
      <c r="BH589" s="318" t="str">
        <f>IF(BG589=0,"",_xlfn.XLOOKUP(BG589,StatePicklist!$1:$1,StatePicklist!$3:$3,"NA",0))</f>
        <v/>
      </c>
      <c r="BI589" s="297" t="str">
        <f ca="1">IF(RMDF!BH589="", "", IF(ISNUMBER(MATCH(RMDF!BH589, INDIRECT(BH589), 0)), "OK", "Invalid"))</f>
        <v/>
      </c>
      <c r="BJ589" s="281"/>
      <c r="BK589" s="281"/>
      <c r="BL589" s="281"/>
      <c r="BM589" s="281" t="b">
        <f>AND(RMDF!BP589&gt;=0, RMDF!BP589&lt;=1-SUM(RMDF!Z589,RMDF!AG589,RMDF!AN589,RMDF!AU589,RMDF!BB589,RMDF!BI589), RMDF!BP589=ROUND(RMDF!BP589,4))</f>
        <v>1</v>
      </c>
      <c r="BN589" s="317">
        <f>RMDF!BN589</f>
        <v>0</v>
      </c>
      <c r="BO589" s="318" t="str">
        <f>IF(BN589=0,"",_xlfn.XLOOKUP(BN589,StatePicklist!$1:$1,StatePicklist!$3:$3,"NA",0))</f>
        <v/>
      </c>
      <c r="BP589" s="297" t="str">
        <f ca="1">IF(RMDF!BO589="", "", IF(ISNUMBER(MATCH(RMDF!BO589, INDIRECT(BO589), 0)), "OK", "Invalid"))</f>
        <v/>
      </c>
      <c r="BQ589" s="281"/>
      <c r="BR589" s="281"/>
      <c r="BS589" s="281"/>
      <c r="BT589" s="281" t="b">
        <f>AND(RMDF!BW589&gt;=0, RMDF!BW589&lt;=1-SUM(RMDF!Z589,RMDF!AG589,RMDF!AN589,RMDF!AU589,RMDF!BB589,RMDF!BI589,RMDF!BP589), RMDF!BW589=ROUND(RMDF!BW589,4))</f>
        <v>1</v>
      </c>
      <c r="BU589" s="317">
        <f>RMDF!BU589</f>
        <v>0</v>
      </c>
      <c r="BV589" s="318" t="str">
        <f>IF(BU589=0,"",_xlfn.XLOOKUP(BU589,StatePicklist!$1:$1,StatePicklist!$3:$3,"NA",0))</f>
        <v/>
      </c>
      <c r="BW589" s="297" t="str">
        <f ca="1">IF(RMDF!BV589="", "", IF(ISNUMBER(MATCH(RMDF!BV589, INDIRECT(BV589), 0)), "OK", "Invalid"))</f>
        <v/>
      </c>
      <c r="BX589" s="281"/>
      <c r="BY589" s="281"/>
      <c r="BZ589" s="281"/>
      <c r="CA589" s="281" t="b">
        <f>AND(RMDF!CD589&gt;=0, RMDF!CD589&lt;=1-SUM(RMDF!Z589,RMDF!AG589,RMDF!AN589,RMDF!AU589,RMDF!BB589,RMDF!BI589,RMDF!BP589,RMDF!BW589), RMDF!CD589=ROUND(RMDF!CD589,4))</f>
        <v>1</v>
      </c>
      <c r="CB589" s="317">
        <f>RMDF!CB589</f>
        <v>0</v>
      </c>
      <c r="CC589" s="318" t="str">
        <f>IF(CB589=0,"",_xlfn.XLOOKUP(CB589,StatePicklist!$1:$1,StatePicklist!$3:$3,"NA",0))</f>
        <v/>
      </c>
      <c r="CD589" s="297" t="str">
        <f ca="1">IF(RMDF!CC589="", "", IF(ISNUMBER(MATCH(RMDF!CC589, INDIRECT(CC589), 0)), "OK", "Invalid"))</f>
        <v/>
      </c>
      <c r="CE589" s="281"/>
      <c r="CF589" s="281"/>
      <c r="CG589" s="281"/>
      <c r="CH589" s="281" t="b">
        <f>AND(RMDF!CK589&gt;=0, RMDF!CK589&lt;=1-SUM(RMDF!Z589,RMDF!AG589,RMDF!AN589,RMDF!AU589,RMDF!BB589,RMDF!BI589,RMDF!BP589,RMDF!BW589,RMDF!CD589), RMDF!CK589=ROUND(RMDF!CK589,4))</f>
        <v>1</v>
      </c>
      <c r="CI589" s="317">
        <f>RMDF!CI589</f>
        <v>0</v>
      </c>
      <c r="CJ589" s="318" t="str">
        <f>IF(CI589=0,"",_xlfn.XLOOKUP(CI589,StatePicklist!$1:$1,StatePicklist!$3:$3,"NA",0))</f>
        <v/>
      </c>
      <c r="CK589" s="297" t="str">
        <f ca="1">IF(RMDF!CJ589="", "", IF(ISNUMBER(MATCH(RMDF!CJ589, INDIRECT(CJ589), 0)), "OK", "Invalid"))</f>
        <v/>
      </c>
      <c r="CL589" s="281"/>
      <c r="CM589" s="281"/>
      <c r="CN589" s="281"/>
      <c r="CO589" s="281" t="b">
        <f>AND(RMDF!CR589&gt;=0, RMDF!CR589&lt;=1-SUM(RMDF!Z589,RMDF!AG589,RMDF!AN589,RMDF!AU589,RMDF!BB589,RMDF!BI589,RMDF!BP589,RMDF!BW589,RMDF!CD589,RMDF!CK589), RMDF!CR589=ROUND(RMDF!CR589,4))</f>
        <v>1</v>
      </c>
      <c r="CP589" s="317">
        <f>RMDF!CP589</f>
        <v>0</v>
      </c>
      <c r="CQ589" s="318" t="str">
        <f>IF(CP589=0,"",_xlfn.XLOOKUP(CP589,StatePicklist!$1:$1,StatePicklist!$3:$3,"NA",0))</f>
        <v/>
      </c>
      <c r="CR589" s="297" t="str">
        <f ca="1">IF(RMDF!CQ589="", "", IF(ISNUMBER(MATCH(RMDF!CQ589, INDIRECT(CQ589), 0)), "OK", "Invalid"))</f>
        <v/>
      </c>
      <c r="CS589" s="281"/>
      <c r="CT589" s="281"/>
      <c r="CU589" s="281"/>
      <c r="CV589" s="281" t="b">
        <f>AND(RMDF!CY589&gt;=0, RMDF!CY589&lt;=1-SUM(RMDF!Z589,RMDF!AG589,RMDF!AN589,RMDF!AU589,RMDF!BB589,RMDF!BI589,RMDF!BP589,RMDF!BW589,RMDF!CD589,RMDF!CK589,RMDF!CR589), RMDF!CY589=ROUND(RMDF!CY589,4))</f>
        <v>1</v>
      </c>
      <c r="CW589" s="317">
        <f>RMDF!CW589</f>
        <v>0</v>
      </c>
      <c r="CX589" s="318" t="str">
        <f>IF(CW589=0,"",_xlfn.XLOOKUP(CW589,StatePicklist!$1:$1,StatePicklist!$3:$3,"NA",0))</f>
        <v/>
      </c>
      <c r="CY589" s="297" t="str">
        <f ca="1">IF(RMDF!CX589="", "", IF(ISNUMBER(MATCH(RMDF!CX589, INDIRECT(CX589), 0)), "OK", "Invalid"))</f>
        <v/>
      </c>
      <c r="CZ589" s="281"/>
      <c r="DA589" s="281"/>
      <c r="DB589" s="281"/>
      <c r="DC589" s="281" t="b">
        <f>AND(RMDF!DF589&gt;=0, RMDF!DF589&lt;=1-SUM(RMDF!Z589,RMDF!AG589,RMDF!AN589,RMDF!AU589,RMDF!BB589,RMDF!BI589,RMDF!BP589,RMDF!BW589,RMDF!CD589,RMDF!CK589,RMDF!CR589,RMDF!CY589), RMDF!DF589=ROUND(RMDF!DF589,4))</f>
        <v>1</v>
      </c>
      <c r="DD589" s="317">
        <f>RMDF!DD589</f>
        <v>0</v>
      </c>
      <c r="DE589" s="318" t="str">
        <f>IF(DD589=0,"",_xlfn.XLOOKUP(DD589,StatePicklist!$1:$1,StatePicklist!$3:$3,"NA",0))</f>
        <v/>
      </c>
      <c r="DF589" s="297" t="str">
        <f ca="1">IF(RMDF!DE589="", "", IF(ISNUMBER(MATCH(RMDF!DE589, INDIRECT(DE589), 0)), "OK", "Invalid"))</f>
        <v/>
      </c>
      <c r="DG589" s="281"/>
      <c r="DH589" s="281"/>
      <c r="DI589" s="281"/>
      <c r="DJ589" s="281" t="b">
        <f>AND(RMDF!DM589&gt;=0, RMDF!DM589&lt;=1-SUM(RMDF!Z589,RMDF!AG589,RMDF!AN589,RMDF!AU589,RMDF!BB589,RMDF!BI589,RMDF!BP589,RMDF!BW589,RMDF!CD589,RMDF!CK589,RMDF!CR589,RMDF!CY589,RMDF!DF589), RMDF!DM589=ROUND(RMDF!DM589,4))</f>
        <v>1</v>
      </c>
      <c r="DK589" s="317">
        <f>RMDF!DK589</f>
        <v>0</v>
      </c>
      <c r="DL589" s="318" t="str">
        <f>IF(DK589=0,"",_xlfn.XLOOKUP(DK589,StatePicklist!$1:$1,StatePicklist!$3:$3,"NA",0))</f>
        <v/>
      </c>
      <c r="DM589" s="297" t="str">
        <f ca="1">IF(RMDF!DL589="", "", IF(ISNUMBER(MATCH(RMDF!DL589, INDIRECT(DL589), 0)), "OK", "Invalid"))</f>
        <v/>
      </c>
      <c r="DN589" s="281"/>
      <c r="DO589" s="281"/>
      <c r="DP589" s="281"/>
      <c r="DQ589" s="281" t="b">
        <f>AND(RMDF!DT589&gt;=0, RMDF!DT589&lt;=1-SUM(RMDF!Z589,RMDF!AG589,RMDF!AN589,RMDF!AU589,RMDF!BB589,RMDF!BI589,RMDF!BP589,RMDF!BW589,RMDF!CD589,RMDF!CK589,RMDF!CR589,RMDF!CY589,RMDF!DF589,RMDF!DM589), RMDF!DT589=ROUND(RMDF!DT589,4))</f>
        <v>1</v>
      </c>
      <c r="DR589" s="317">
        <f>RMDF!DR589</f>
        <v>0</v>
      </c>
      <c r="DS589" s="318" t="str">
        <f>IF(DR589=0,"",_xlfn.XLOOKUP(DR589,StatePicklist!$1:$1,StatePicklist!$3:$3,"NA",0))</f>
        <v/>
      </c>
      <c r="DT589" s="297" t="str">
        <f ca="1">IF(RMDF!DS589="", "", IF(ISNUMBER(MATCH(RMDF!DS589, INDIRECT(DS589), 0)), "OK", "Invalid"))</f>
        <v/>
      </c>
      <c r="DU589" s="281"/>
      <c r="DV589" s="281"/>
      <c r="DW589" s="281"/>
      <c r="DX589" s="281" t="b">
        <f>AND(RMDF!EA589&gt;=0, RMDF!EA589&lt;=1-SUM(RMDF!Z589,RMDF!AG589,RMDF!AN589,RMDF!AU589,RMDF!BB589,RMDF!BI589,RMDF!BP589,RMDF!BW589,RMDF!CD589,RMDF!CK589,RMDF!CR589,RMDF!CY589,RMDF!DF589,RMDF!DM589,RMDF!DT589), RMDF!EA589=ROUND(RMDF!EA589,4))</f>
        <v>1</v>
      </c>
      <c r="DY589" s="317">
        <f>RMDF!DY589</f>
        <v>0</v>
      </c>
      <c r="DZ589" s="318" t="str">
        <f>IF(DY589=0,"",_xlfn.XLOOKUP(DY589,StatePicklist!$1:$1,StatePicklist!$3:$3,"NA",0))</f>
        <v/>
      </c>
      <c r="EA589" s="297" t="str">
        <f ca="1">IF(RMDF!DZ589="", "", IF(ISNUMBER(MATCH(RMDF!DZ589, INDIRECT(DZ589), 0)), "OK", "Invalid"))</f>
        <v/>
      </c>
      <c r="EB589" s="281"/>
      <c r="EC589" s="281"/>
      <c r="ED589" s="281"/>
      <c r="EE589" s="281" t="b">
        <f>AND(RMDF!EH589&gt;=0, RMDF!EH589&lt;=1-SUM(RMDF!Z589,RMDF!AG589,RMDF!AN589,RMDF!AU589,RMDF!BB589,RMDF!BI589,RMDF!BP589,RMDF!BW589,RMDF!CD589,RMDF!CK589,RMDF!CR589,RMDF!CY589,RMDF!DF589,RMDF!DM589,RMDF!DT589,RMDF!EA589), RMDF!EH589=ROUND(RMDF!EH589,4))</f>
        <v>1</v>
      </c>
      <c r="EF589" s="317">
        <f>RMDF!EF589</f>
        <v>0</v>
      </c>
      <c r="EG589" s="318" t="str">
        <f>IF(EF589=0,"",_xlfn.XLOOKUP(EF589,StatePicklist!$1:$1,StatePicklist!$3:$3,"NA",0))</f>
        <v/>
      </c>
      <c r="EH589" s="297" t="str">
        <f ca="1">IF(RMDF!EG589="", "", IF(ISNUMBER(MATCH(RMDF!EG589, INDIRECT(EG589), 0)), "OK", "Invalid"))</f>
        <v/>
      </c>
      <c r="EI589" s="281"/>
      <c r="EJ589" s="281"/>
      <c r="EK589" s="281"/>
      <c r="EL589" s="281" t="b">
        <f>AND(RMDF!EO589&gt;=0, RMDF!EO589&lt;=1-SUM(RMDF!Z589,RMDF!AG589,RMDF!AN589,RMDF!AU589,RMDF!BB589,RMDF!BI589,RMDF!BP589,RMDF!BW589,RMDF!CD589,RMDF!CK589,RMDF!CR589,RMDF!CY589,RMDF!DF589,RMDF!DM589,RMDF!DT589,RMDF!EA589,RMDF!EH589), RMDF!EO589=ROUND(RMDF!EO589,4))</f>
        <v>1</v>
      </c>
      <c r="EM589" s="317">
        <f>RMDF!EM589</f>
        <v>0</v>
      </c>
      <c r="EN589" s="318" t="str">
        <f>IF(EM589=0,"",_xlfn.XLOOKUP(EM589,StatePicklist!$1:$1,StatePicklist!$3:$3,"NA",0))</f>
        <v/>
      </c>
      <c r="EO589" s="297" t="str">
        <f ca="1">IF(RMDF!EN589="", "", IF(ISNUMBER(MATCH(RMDF!EN589, INDIRECT(EN589), 0)), "OK", "Invalid"))</f>
        <v/>
      </c>
      <c r="EP589" s="281"/>
      <c r="EQ589" s="281"/>
      <c r="ER589" s="281"/>
      <c r="ES589" s="281" t="b">
        <f>AND(RMDF!EV589&gt;=0, RMDF!EV589&lt;=1-SUM(RMDF!Z589,RMDF!AG589,RMDF!AN589,RMDF!AU589,RMDF!BB589,RMDF!BI589,RMDF!BP589,RMDF!BW589,RMDF!CD589,RMDF!CK589,RMDF!CR589,RMDF!CY589,RMDF!DF589,RMDF!DM589,RMDF!DT589,RMDF!EA589,RMDF!EH589,RMDF!EO589), RMDF!EV589=ROUND(RMDF!EV589,4))</f>
        <v>1</v>
      </c>
      <c r="ET589" s="317">
        <f>RMDF!ET589</f>
        <v>0</v>
      </c>
      <c r="EU589" s="318" t="str">
        <f>IF(ET589=0,"",_xlfn.XLOOKUP(ET589,StatePicklist!$1:$1,StatePicklist!$3:$3,"NA",0))</f>
        <v/>
      </c>
      <c r="EV589" s="297" t="str">
        <f ca="1">IF(RMDF!EU589="", "", IF(ISNUMBER(MATCH(RMDF!EU589, INDIRECT(EU589), 0)), "OK", "Invalid"))</f>
        <v/>
      </c>
      <c r="EW589" s="281"/>
      <c r="EX589" s="281"/>
      <c r="EY589" s="281"/>
      <c r="EZ589" s="281" t="b">
        <f>AND(RMDF!FC589&gt;=0, RMDF!FC589&lt;=1-SUM(RMDF!Z589,RMDF!AG589,RMDF!AN589,RMDF!AU589,RMDF!BB589,RMDF!BI589,RMDF!BP589,RMDF!BW589,RMDF!CD589,RMDF!CK589,RMDF!CR589,RMDF!CY589,RMDF!DF589,RMDF!DM589,RMDF!DT589,RMDF!EA589,RMDF!EH589,RMDF!EO589,RMDF!EV589), RMDF!FC589=ROUND(RMDF!FC589,4))</f>
        <v>1</v>
      </c>
      <c r="FA589" s="317">
        <f>RMDF!FA589</f>
        <v>0</v>
      </c>
      <c r="FB589" s="318" t="str">
        <f>IF(FA589=0,"",_xlfn.XLOOKUP(FA589,StatePicklist!$1:$1,StatePicklist!$3:$3,"NA",0))</f>
        <v/>
      </c>
      <c r="FC589" s="297" t="str">
        <f ca="1">IF(RMDF!FB589="", "", IF(ISNUMBER(MATCH(RMDF!FB589, INDIRECT(FB589), 0)), "OK", "Invalid"))</f>
        <v/>
      </c>
    </row>
    <row r="590" spans="1:159" s="205" customFormat="1" ht="39.9" customHeight="1" x14ac:dyDescent="0.25">
      <c r="A590" s="206"/>
      <c r="B590" s="196"/>
      <c r="C590" s="197"/>
      <c r="D590" s="198"/>
      <c r="E590" s="199"/>
      <c r="F590" s="200"/>
      <c r="G590" s="201"/>
      <c r="H590" s="292"/>
      <c r="I590" s="305">
        <f>RMDF!I590</f>
        <v>0</v>
      </c>
      <c r="J590" s="305" t="str">
        <f>IF(I590=ProductCode!$B$30,"PDReclPost",IF(OR(I590=ProductCode!$C$30,I590=ProductCode!$E$30,I590=ProductCode!$G$30),"PDPreCon",IF(OR(I590=ProductCode!$D$30,I590=ProductCode!$F$30),"PDNotReclPost","")))</f>
        <v/>
      </c>
      <c r="K590" s="305" t="str">
        <f t="shared" si="33"/>
        <v/>
      </c>
      <c r="L590" s="289"/>
      <c r="M590" s="305" t="str">
        <f t="shared" si="33"/>
        <v/>
      </c>
      <c r="N590" s="289" t="b">
        <f>AND(RMDF!N590&gt;=0, RMDF!N590&lt;=1-RMDF!L590, RMDF!N590=ROUND(RMDF!N590,4))</f>
        <v>1</v>
      </c>
      <c r="O590" s="286" t="str">
        <f>IF(P590="","",IF(I590="","",IF(LEFT(I590,13)="Reclaimed pos",RawMaterialCode!$E$569,RawMaterialCode!$E$568)))</f>
        <v>Reclaimed pre-consumer mixed fibers (RM0578)</v>
      </c>
      <c r="P590" s="295">
        <f t="shared" si="34"/>
        <v>1</v>
      </c>
      <c r="Q590" s="202"/>
      <c r="R590" s="203"/>
      <c r="S590" s="204" t="str">
        <f t="shared" si="35"/>
        <v/>
      </c>
      <c r="T590" s="281"/>
      <c r="U590" s="281"/>
      <c r="V590" s="281"/>
      <c r="W590" s="281"/>
      <c r="X590" s="317">
        <f>RMDF!X590</f>
        <v>0</v>
      </c>
      <c r="Y590" s="318" t="str">
        <f>IF(X590=0,"",_xlfn.XLOOKUP(X590,StatePicklist!$1:$1,StatePicklist!$3:$3,"NA",0))</f>
        <v/>
      </c>
      <c r="Z590" s="297" t="str">
        <f ca="1">IF(RMDF!Y590="", "", IF(ISNUMBER(MATCH(RMDF!Y590, INDIRECT(Y590), 0)), "OK", "Invalid"))</f>
        <v/>
      </c>
      <c r="AA590" s="281"/>
      <c r="AB590" s="281"/>
      <c r="AC590" s="281"/>
      <c r="AD590" s="281" t="b">
        <f>AND(RMDF!AG590&gt;=0, RMDF!AG590&lt;=1-RMDF!Z590, RMDF!AG590=ROUND(RMDF!AG590,4))</f>
        <v>1</v>
      </c>
      <c r="AE590" s="317">
        <f>RMDF!AE590</f>
        <v>0</v>
      </c>
      <c r="AF590" s="318" t="str">
        <f>IF(AE590=0,"",_xlfn.XLOOKUP(AE590,StatePicklist!$1:$1,StatePicklist!$3:$3,"NA",0))</f>
        <v/>
      </c>
      <c r="AG590" s="297" t="str">
        <f ca="1">IF(RMDF!AF590="", "", IF(ISNUMBER(MATCH(RMDF!AF590, INDIRECT(AF590), 0)), "OK", "Invalid"))</f>
        <v/>
      </c>
      <c r="AH590" s="281"/>
      <c r="AI590" s="281"/>
      <c r="AJ590" s="281"/>
      <c r="AK590" s="281" t="b">
        <f>AND(RMDF!AN590&gt;=0, RMDF!AN590&lt;=1-SUM(RMDF!Z590,RMDF!AG590), RMDF!AN590=ROUND(RMDF!AN590,4))</f>
        <v>1</v>
      </c>
      <c r="AL590" s="317">
        <f>RMDF!AL590</f>
        <v>0</v>
      </c>
      <c r="AM590" s="318" t="str">
        <f>IF(AL590=0,"",_xlfn.XLOOKUP(AL590,StatePicklist!$1:$1,StatePicklist!$3:$3,"NA",0))</f>
        <v/>
      </c>
      <c r="AN590" s="297" t="str">
        <f ca="1">IF(RMDF!AM590="", "", IF(ISNUMBER(MATCH(RMDF!AM590, INDIRECT(AM590), 0)), "OK", "Invalid"))</f>
        <v/>
      </c>
      <c r="AO590" s="281"/>
      <c r="AP590" s="281"/>
      <c r="AQ590" s="281"/>
      <c r="AR590" s="281" t="b">
        <f>AND(RMDF!AU590&gt;=0, RMDF!AU590&lt;=1-SUM(RMDF!Z590,RMDF!AG590,RMDF!AN590), RMDF!AU590=ROUND(RMDF!AU590,4))</f>
        <v>1</v>
      </c>
      <c r="AS590" s="317">
        <f>RMDF!AS590</f>
        <v>0</v>
      </c>
      <c r="AT590" s="318" t="str">
        <f>IF(AS590=0,"",_xlfn.XLOOKUP(AS590,StatePicklist!$1:$1,StatePicklist!$3:$3,"NA",0))</f>
        <v/>
      </c>
      <c r="AU590" s="297" t="str">
        <f ca="1">IF(RMDF!AT590="", "", IF(ISNUMBER(MATCH(RMDF!AT590, INDIRECT(AT590), 0)), "OK", "Invalid"))</f>
        <v/>
      </c>
      <c r="AV590" s="281"/>
      <c r="AW590" s="281"/>
      <c r="AX590" s="281"/>
      <c r="AY590" s="281" t="b">
        <f>AND(RMDF!BB590&gt;=0, RMDF!BB590&lt;=1-SUM(RMDF!Z590,RMDF!AG590,RMDF!AN590,RMDF!AU590), RMDF!BB590=ROUND(RMDF!BB590,4))</f>
        <v>1</v>
      </c>
      <c r="AZ590" s="317">
        <f>RMDF!AZ590</f>
        <v>0</v>
      </c>
      <c r="BA590" s="318" t="str">
        <f>IF(AZ590=0,"",_xlfn.XLOOKUP(AZ590,StatePicklist!$1:$1,StatePicklist!$3:$3,"NA",0))</f>
        <v/>
      </c>
      <c r="BB590" s="297" t="str">
        <f ca="1">IF(RMDF!BA590="", "", IF(ISNUMBER(MATCH(RMDF!BA590, INDIRECT(BA590), 0)), "OK", "Invalid"))</f>
        <v/>
      </c>
      <c r="BC590" s="281"/>
      <c r="BD590" s="281"/>
      <c r="BE590" s="281"/>
      <c r="BF590" s="281" t="b">
        <f>AND(RMDF!BI590&gt;=0, RMDF!BI590&lt;=1-SUM(RMDF!Z590,RMDF!AG590,RMDF!AN590,RMDF!AU590,RMDF!BB590), RMDF!BI590=ROUND(RMDF!BI590,4))</f>
        <v>1</v>
      </c>
      <c r="BG590" s="317">
        <f>RMDF!BG590</f>
        <v>0</v>
      </c>
      <c r="BH590" s="318" t="str">
        <f>IF(BG590=0,"",_xlfn.XLOOKUP(BG590,StatePicklist!$1:$1,StatePicklist!$3:$3,"NA",0))</f>
        <v/>
      </c>
      <c r="BI590" s="297" t="str">
        <f ca="1">IF(RMDF!BH590="", "", IF(ISNUMBER(MATCH(RMDF!BH590, INDIRECT(BH590), 0)), "OK", "Invalid"))</f>
        <v/>
      </c>
      <c r="BJ590" s="281"/>
      <c r="BK590" s="281"/>
      <c r="BL590" s="281"/>
      <c r="BM590" s="281" t="b">
        <f>AND(RMDF!BP590&gt;=0, RMDF!BP590&lt;=1-SUM(RMDF!Z590,RMDF!AG590,RMDF!AN590,RMDF!AU590,RMDF!BB590,RMDF!BI590), RMDF!BP590=ROUND(RMDF!BP590,4))</f>
        <v>1</v>
      </c>
      <c r="BN590" s="317">
        <f>RMDF!BN590</f>
        <v>0</v>
      </c>
      <c r="BO590" s="318" t="str">
        <f>IF(BN590=0,"",_xlfn.XLOOKUP(BN590,StatePicklist!$1:$1,StatePicklist!$3:$3,"NA",0))</f>
        <v/>
      </c>
      <c r="BP590" s="297" t="str">
        <f ca="1">IF(RMDF!BO590="", "", IF(ISNUMBER(MATCH(RMDF!BO590, INDIRECT(BO590), 0)), "OK", "Invalid"))</f>
        <v/>
      </c>
      <c r="BQ590" s="281"/>
      <c r="BR590" s="281"/>
      <c r="BS590" s="281"/>
      <c r="BT590" s="281" t="b">
        <f>AND(RMDF!BW590&gt;=0, RMDF!BW590&lt;=1-SUM(RMDF!Z590,RMDF!AG590,RMDF!AN590,RMDF!AU590,RMDF!BB590,RMDF!BI590,RMDF!BP590), RMDF!BW590=ROUND(RMDF!BW590,4))</f>
        <v>1</v>
      </c>
      <c r="BU590" s="317">
        <f>RMDF!BU590</f>
        <v>0</v>
      </c>
      <c r="BV590" s="318" t="str">
        <f>IF(BU590=0,"",_xlfn.XLOOKUP(BU590,StatePicklist!$1:$1,StatePicklist!$3:$3,"NA",0))</f>
        <v/>
      </c>
      <c r="BW590" s="297" t="str">
        <f ca="1">IF(RMDF!BV590="", "", IF(ISNUMBER(MATCH(RMDF!BV590, INDIRECT(BV590), 0)), "OK", "Invalid"))</f>
        <v/>
      </c>
      <c r="BX590" s="281"/>
      <c r="BY590" s="281"/>
      <c r="BZ590" s="281"/>
      <c r="CA590" s="281" t="b">
        <f>AND(RMDF!CD590&gt;=0, RMDF!CD590&lt;=1-SUM(RMDF!Z590,RMDF!AG590,RMDF!AN590,RMDF!AU590,RMDF!BB590,RMDF!BI590,RMDF!BP590,RMDF!BW590), RMDF!CD590=ROUND(RMDF!CD590,4))</f>
        <v>1</v>
      </c>
      <c r="CB590" s="317">
        <f>RMDF!CB590</f>
        <v>0</v>
      </c>
      <c r="CC590" s="318" t="str">
        <f>IF(CB590=0,"",_xlfn.XLOOKUP(CB590,StatePicklist!$1:$1,StatePicklist!$3:$3,"NA",0))</f>
        <v/>
      </c>
      <c r="CD590" s="297" t="str">
        <f ca="1">IF(RMDF!CC590="", "", IF(ISNUMBER(MATCH(RMDF!CC590, INDIRECT(CC590), 0)), "OK", "Invalid"))</f>
        <v/>
      </c>
      <c r="CE590" s="281"/>
      <c r="CF590" s="281"/>
      <c r="CG590" s="281"/>
      <c r="CH590" s="281" t="b">
        <f>AND(RMDF!CK590&gt;=0, RMDF!CK590&lt;=1-SUM(RMDF!Z590,RMDF!AG590,RMDF!AN590,RMDF!AU590,RMDF!BB590,RMDF!BI590,RMDF!BP590,RMDF!BW590,RMDF!CD590), RMDF!CK590=ROUND(RMDF!CK590,4))</f>
        <v>1</v>
      </c>
      <c r="CI590" s="317">
        <f>RMDF!CI590</f>
        <v>0</v>
      </c>
      <c r="CJ590" s="318" t="str">
        <f>IF(CI590=0,"",_xlfn.XLOOKUP(CI590,StatePicklist!$1:$1,StatePicklist!$3:$3,"NA",0))</f>
        <v/>
      </c>
      <c r="CK590" s="297" t="str">
        <f ca="1">IF(RMDF!CJ590="", "", IF(ISNUMBER(MATCH(RMDF!CJ590, INDIRECT(CJ590), 0)), "OK", "Invalid"))</f>
        <v/>
      </c>
      <c r="CL590" s="281"/>
      <c r="CM590" s="281"/>
      <c r="CN590" s="281"/>
      <c r="CO590" s="281" t="b">
        <f>AND(RMDF!CR590&gt;=0, RMDF!CR590&lt;=1-SUM(RMDF!Z590,RMDF!AG590,RMDF!AN590,RMDF!AU590,RMDF!BB590,RMDF!BI590,RMDF!BP590,RMDF!BW590,RMDF!CD590,RMDF!CK590), RMDF!CR590=ROUND(RMDF!CR590,4))</f>
        <v>1</v>
      </c>
      <c r="CP590" s="317">
        <f>RMDF!CP590</f>
        <v>0</v>
      </c>
      <c r="CQ590" s="318" t="str">
        <f>IF(CP590=0,"",_xlfn.XLOOKUP(CP590,StatePicklist!$1:$1,StatePicklist!$3:$3,"NA",0))</f>
        <v/>
      </c>
      <c r="CR590" s="297" t="str">
        <f ca="1">IF(RMDF!CQ590="", "", IF(ISNUMBER(MATCH(RMDF!CQ590, INDIRECT(CQ590), 0)), "OK", "Invalid"))</f>
        <v/>
      </c>
      <c r="CS590" s="281"/>
      <c r="CT590" s="281"/>
      <c r="CU590" s="281"/>
      <c r="CV590" s="281" t="b">
        <f>AND(RMDF!CY590&gt;=0, RMDF!CY590&lt;=1-SUM(RMDF!Z590,RMDF!AG590,RMDF!AN590,RMDF!AU590,RMDF!BB590,RMDF!BI590,RMDF!BP590,RMDF!BW590,RMDF!CD590,RMDF!CK590,RMDF!CR590), RMDF!CY590=ROUND(RMDF!CY590,4))</f>
        <v>1</v>
      </c>
      <c r="CW590" s="317">
        <f>RMDF!CW590</f>
        <v>0</v>
      </c>
      <c r="CX590" s="318" t="str">
        <f>IF(CW590=0,"",_xlfn.XLOOKUP(CW590,StatePicklist!$1:$1,StatePicklist!$3:$3,"NA",0))</f>
        <v/>
      </c>
      <c r="CY590" s="297" t="str">
        <f ca="1">IF(RMDF!CX590="", "", IF(ISNUMBER(MATCH(RMDF!CX590, INDIRECT(CX590), 0)), "OK", "Invalid"))</f>
        <v/>
      </c>
      <c r="CZ590" s="281"/>
      <c r="DA590" s="281"/>
      <c r="DB590" s="281"/>
      <c r="DC590" s="281" t="b">
        <f>AND(RMDF!DF590&gt;=0, RMDF!DF590&lt;=1-SUM(RMDF!Z590,RMDF!AG590,RMDF!AN590,RMDF!AU590,RMDF!BB590,RMDF!BI590,RMDF!BP590,RMDF!BW590,RMDF!CD590,RMDF!CK590,RMDF!CR590,RMDF!CY590), RMDF!DF590=ROUND(RMDF!DF590,4))</f>
        <v>1</v>
      </c>
      <c r="DD590" s="317">
        <f>RMDF!DD590</f>
        <v>0</v>
      </c>
      <c r="DE590" s="318" t="str">
        <f>IF(DD590=0,"",_xlfn.XLOOKUP(DD590,StatePicklist!$1:$1,StatePicklist!$3:$3,"NA",0))</f>
        <v/>
      </c>
      <c r="DF590" s="297" t="str">
        <f ca="1">IF(RMDF!DE590="", "", IF(ISNUMBER(MATCH(RMDF!DE590, INDIRECT(DE590), 0)), "OK", "Invalid"))</f>
        <v/>
      </c>
      <c r="DG590" s="281"/>
      <c r="DH590" s="281"/>
      <c r="DI590" s="281"/>
      <c r="DJ590" s="281" t="b">
        <f>AND(RMDF!DM590&gt;=0, RMDF!DM590&lt;=1-SUM(RMDF!Z590,RMDF!AG590,RMDF!AN590,RMDF!AU590,RMDF!BB590,RMDF!BI590,RMDF!BP590,RMDF!BW590,RMDF!CD590,RMDF!CK590,RMDF!CR590,RMDF!CY590,RMDF!DF590), RMDF!DM590=ROUND(RMDF!DM590,4))</f>
        <v>1</v>
      </c>
      <c r="DK590" s="317">
        <f>RMDF!DK590</f>
        <v>0</v>
      </c>
      <c r="DL590" s="318" t="str">
        <f>IF(DK590=0,"",_xlfn.XLOOKUP(DK590,StatePicklist!$1:$1,StatePicklist!$3:$3,"NA",0))</f>
        <v/>
      </c>
      <c r="DM590" s="297" t="str">
        <f ca="1">IF(RMDF!DL590="", "", IF(ISNUMBER(MATCH(RMDF!DL590, INDIRECT(DL590), 0)), "OK", "Invalid"))</f>
        <v/>
      </c>
      <c r="DN590" s="281"/>
      <c r="DO590" s="281"/>
      <c r="DP590" s="281"/>
      <c r="DQ590" s="281" t="b">
        <f>AND(RMDF!DT590&gt;=0, RMDF!DT590&lt;=1-SUM(RMDF!Z590,RMDF!AG590,RMDF!AN590,RMDF!AU590,RMDF!BB590,RMDF!BI590,RMDF!BP590,RMDF!BW590,RMDF!CD590,RMDF!CK590,RMDF!CR590,RMDF!CY590,RMDF!DF590,RMDF!DM590), RMDF!DT590=ROUND(RMDF!DT590,4))</f>
        <v>1</v>
      </c>
      <c r="DR590" s="317">
        <f>RMDF!DR590</f>
        <v>0</v>
      </c>
      <c r="DS590" s="318" t="str">
        <f>IF(DR590=0,"",_xlfn.XLOOKUP(DR590,StatePicklist!$1:$1,StatePicklist!$3:$3,"NA",0))</f>
        <v/>
      </c>
      <c r="DT590" s="297" t="str">
        <f ca="1">IF(RMDF!DS590="", "", IF(ISNUMBER(MATCH(RMDF!DS590, INDIRECT(DS590), 0)), "OK", "Invalid"))</f>
        <v/>
      </c>
      <c r="DU590" s="281"/>
      <c r="DV590" s="281"/>
      <c r="DW590" s="281"/>
      <c r="DX590" s="281" t="b">
        <f>AND(RMDF!EA590&gt;=0, RMDF!EA590&lt;=1-SUM(RMDF!Z590,RMDF!AG590,RMDF!AN590,RMDF!AU590,RMDF!BB590,RMDF!BI590,RMDF!BP590,RMDF!BW590,RMDF!CD590,RMDF!CK590,RMDF!CR590,RMDF!CY590,RMDF!DF590,RMDF!DM590,RMDF!DT590), RMDF!EA590=ROUND(RMDF!EA590,4))</f>
        <v>1</v>
      </c>
      <c r="DY590" s="317">
        <f>RMDF!DY590</f>
        <v>0</v>
      </c>
      <c r="DZ590" s="318" t="str">
        <f>IF(DY590=0,"",_xlfn.XLOOKUP(DY590,StatePicklist!$1:$1,StatePicklist!$3:$3,"NA",0))</f>
        <v/>
      </c>
      <c r="EA590" s="297" t="str">
        <f ca="1">IF(RMDF!DZ590="", "", IF(ISNUMBER(MATCH(RMDF!DZ590, INDIRECT(DZ590), 0)), "OK", "Invalid"))</f>
        <v/>
      </c>
      <c r="EB590" s="281"/>
      <c r="EC590" s="281"/>
      <c r="ED590" s="281"/>
      <c r="EE590" s="281" t="b">
        <f>AND(RMDF!EH590&gt;=0, RMDF!EH590&lt;=1-SUM(RMDF!Z590,RMDF!AG590,RMDF!AN590,RMDF!AU590,RMDF!BB590,RMDF!BI590,RMDF!BP590,RMDF!BW590,RMDF!CD590,RMDF!CK590,RMDF!CR590,RMDF!CY590,RMDF!DF590,RMDF!DM590,RMDF!DT590,RMDF!EA590), RMDF!EH590=ROUND(RMDF!EH590,4))</f>
        <v>1</v>
      </c>
      <c r="EF590" s="317">
        <f>RMDF!EF590</f>
        <v>0</v>
      </c>
      <c r="EG590" s="318" t="str">
        <f>IF(EF590=0,"",_xlfn.XLOOKUP(EF590,StatePicklist!$1:$1,StatePicklist!$3:$3,"NA",0))</f>
        <v/>
      </c>
      <c r="EH590" s="297" t="str">
        <f ca="1">IF(RMDF!EG590="", "", IF(ISNUMBER(MATCH(RMDF!EG590, INDIRECT(EG590), 0)), "OK", "Invalid"))</f>
        <v/>
      </c>
      <c r="EI590" s="281"/>
      <c r="EJ590" s="281"/>
      <c r="EK590" s="281"/>
      <c r="EL590" s="281" t="b">
        <f>AND(RMDF!EO590&gt;=0, RMDF!EO590&lt;=1-SUM(RMDF!Z590,RMDF!AG590,RMDF!AN590,RMDF!AU590,RMDF!BB590,RMDF!BI590,RMDF!BP590,RMDF!BW590,RMDF!CD590,RMDF!CK590,RMDF!CR590,RMDF!CY590,RMDF!DF590,RMDF!DM590,RMDF!DT590,RMDF!EA590,RMDF!EH590), RMDF!EO590=ROUND(RMDF!EO590,4))</f>
        <v>1</v>
      </c>
      <c r="EM590" s="317">
        <f>RMDF!EM590</f>
        <v>0</v>
      </c>
      <c r="EN590" s="318" t="str">
        <f>IF(EM590=0,"",_xlfn.XLOOKUP(EM590,StatePicklist!$1:$1,StatePicklist!$3:$3,"NA",0))</f>
        <v/>
      </c>
      <c r="EO590" s="297" t="str">
        <f ca="1">IF(RMDF!EN590="", "", IF(ISNUMBER(MATCH(RMDF!EN590, INDIRECT(EN590), 0)), "OK", "Invalid"))</f>
        <v/>
      </c>
      <c r="EP590" s="281"/>
      <c r="EQ590" s="281"/>
      <c r="ER590" s="281"/>
      <c r="ES590" s="281" t="b">
        <f>AND(RMDF!EV590&gt;=0, RMDF!EV590&lt;=1-SUM(RMDF!Z590,RMDF!AG590,RMDF!AN590,RMDF!AU590,RMDF!BB590,RMDF!BI590,RMDF!BP590,RMDF!BW590,RMDF!CD590,RMDF!CK590,RMDF!CR590,RMDF!CY590,RMDF!DF590,RMDF!DM590,RMDF!DT590,RMDF!EA590,RMDF!EH590,RMDF!EO590), RMDF!EV590=ROUND(RMDF!EV590,4))</f>
        <v>1</v>
      </c>
      <c r="ET590" s="317">
        <f>RMDF!ET590</f>
        <v>0</v>
      </c>
      <c r="EU590" s="318" t="str">
        <f>IF(ET590=0,"",_xlfn.XLOOKUP(ET590,StatePicklist!$1:$1,StatePicklist!$3:$3,"NA",0))</f>
        <v/>
      </c>
      <c r="EV590" s="297" t="str">
        <f ca="1">IF(RMDF!EU590="", "", IF(ISNUMBER(MATCH(RMDF!EU590, INDIRECT(EU590), 0)), "OK", "Invalid"))</f>
        <v/>
      </c>
      <c r="EW590" s="281"/>
      <c r="EX590" s="281"/>
      <c r="EY590" s="281"/>
      <c r="EZ590" s="281" t="b">
        <f>AND(RMDF!FC590&gt;=0, RMDF!FC590&lt;=1-SUM(RMDF!Z590,RMDF!AG590,RMDF!AN590,RMDF!AU590,RMDF!BB590,RMDF!BI590,RMDF!BP590,RMDF!BW590,RMDF!CD590,RMDF!CK590,RMDF!CR590,RMDF!CY590,RMDF!DF590,RMDF!DM590,RMDF!DT590,RMDF!EA590,RMDF!EH590,RMDF!EO590,RMDF!EV590), RMDF!FC590=ROUND(RMDF!FC590,4))</f>
        <v>1</v>
      </c>
      <c r="FA590" s="317">
        <f>RMDF!FA590</f>
        <v>0</v>
      </c>
      <c r="FB590" s="318" t="str">
        <f>IF(FA590=0,"",_xlfn.XLOOKUP(FA590,StatePicklist!$1:$1,StatePicklist!$3:$3,"NA",0))</f>
        <v/>
      </c>
      <c r="FC590" s="297" t="str">
        <f ca="1">IF(RMDF!FB590="", "", IF(ISNUMBER(MATCH(RMDF!FB590, INDIRECT(FB590), 0)), "OK", "Invalid"))</f>
        <v/>
      </c>
    </row>
    <row r="591" spans="1:159" s="205" customFormat="1" ht="39.9" customHeight="1" x14ac:dyDescent="0.25">
      <c r="A591" s="206"/>
      <c r="B591" s="196"/>
      <c r="C591" s="197"/>
      <c r="D591" s="198"/>
      <c r="E591" s="199"/>
      <c r="F591" s="200"/>
      <c r="G591" s="201"/>
      <c r="H591" s="292"/>
      <c r="I591" s="305">
        <f>RMDF!I591</f>
        <v>0</v>
      </c>
      <c r="J591" s="305" t="str">
        <f>IF(I591=ProductCode!$B$30,"PDReclPost",IF(OR(I591=ProductCode!$C$30,I591=ProductCode!$E$30,I591=ProductCode!$G$30),"PDPreCon",IF(OR(I591=ProductCode!$D$30,I591=ProductCode!$F$30),"PDNotReclPost","")))</f>
        <v/>
      </c>
      <c r="K591" s="305" t="str">
        <f t="shared" si="33"/>
        <v/>
      </c>
      <c r="L591" s="289"/>
      <c r="M591" s="305" t="str">
        <f t="shared" si="33"/>
        <v/>
      </c>
      <c r="N591" s="289" t="b">
        <f>AND(RMDF!N591&gt;=0, RMDF!N591&lt;=1-RMDF!L591, RMDF!N591=ROUND(RMDF!N591,4))</f>
        <v>1</v>
      </c>
      <c r="O591" s="286" t="str">
        <f>IF(P591="","",IF(I591="","",IF(LEFT(I591,13)="Reclaimed pos",RawMaterialCode!$E$569,RawMaterialCode!$E$568)))</f>
        <v>Reclaimed pre-consumer mixed fibers (RM0578)</v>
      </c>
      <c r="P591" s="295">
        <f t="shared" si="34"/>
        <v>1</v>
      </c>
      <c r="Q591" s="202"/>
      <c r="R591" s="203"/>
      <c r="S591" s="204" t="str">
        <f t="shared" si="35"/>
        <v/>
      </c>
      <c r="T591" s="281"/>
      <c r="U591" s="281"/>
      <c r="V591" s="281"/>
      <c r="W591" s="281"/>
      <c r="X591" s="317">
        <f>RMDF!X591</f>
        <v>0</v>
      </c>
      <c r="Y591" s="318" t="str">
        <f>IF(X591=0,"",_xlfn.XLOOKUP(X591,StatePicklist!$1:$1,StatePicklist!$3:$3,"NA",0))</f>
        <v/>
      </c>
      <c r="Z591" s="297" t="str">
        <f ca="1">IF(RMDF!Y591="", "", IF(ISNUMBER(MATCH(RMDF!Y591, INDIRECT(Y591), 0)), "OK", "Invalid"))</f>
        <v/>
      </c>
      <c r="AA591" s="281"/>
      <c r="AB591" s="281"/>
      <c r="AC591" s="281"/>
      <c r="AD591" s="281" t="b">
        <f>AND(RMDF!AG591&gt;=0, RMDF!AG591&lt;=1-RMDF!Z591, RMDF!AG591=ROUND(RMDF!AG591,4))</f>
        <v>1</v>
      </c>
      <c r="AE591" s="317">
        <f>RMDF!AE591</f>
        <v>0</v>
      </c>
      <c r="AF591" s="318" t="str">
        <f>IF(AE591=0,"",_xlfn.XLOOKUP(AE591,StatePicklist!$1:$1,StatePicklist!$3:$3,"NA",0))</f>
        <v/>
      </c>
      <c r="AG591" s="297" t="str">
        <f ca="1">IF(RMDF!AF591="", "", IF(ISNUMBER(MATCH(RMDF!AF591, INDIRECT(AF591), 0)), "OK", "Invalid"))</f>
        <v/>
      </c>
      <c r="AH591" s="281"/>
      <c r="AI591" s="281"/>
      <c r="AJ591" s="281"/>
      <c r="AK591" s="281" t="b">
        <f>AND(RMDF!AN591&gt;=0, RMDF!AN591&lt;=1-SUM(RMDF!Z591,RMDF!AG591), RMDF!AN591=ROUND(RMDF!AN591,4))</f>
        <v>1</v>
      </c>
      <c r="AL591" s="317">
        <f>RMDF!AL591</f>
        <v>0</v>
      </c>
      <c r="AM591" s="318" t="str">
        <f>IF(AL591=0,"",_xlfn.XLOOKUP(AL591,StatePicklist!$1:$1,StatePicklist!$3:$3,"NA",0))</f>
        <v/>
      </c>
      <c r="AN591" s="297" t="str">
        <f ca="1">IF(RMDF!AM591="", "", IF(ISNUMBER(MATCH(RMDF!AM591, INDIRECT(AM591), 0)), "OK", "Invalid"))</f>
        <v/>
      </c>
      <c r="AO591" s="281"/>
      <c r="AP591" s="281"/>
      <c r="AQ591" s="281"/>
      <c r="AR591" s="281" t="b">
        <f>AND(RMDF!AU591&gt;=0, RMDF!AU591&lt;=1-SUM(RMDF!Z591,RMDF!AG591,RMDF!AN591), RMDF!AU591=ROUND(RMDF!AU591,4))</f>
        <v>1</v>
      </c>
      <c r="AS591" s="317">
        <f>RMDF!AS591</f>
        <v>0</v>
      </c>
      <c r="AT591" s="318" t="str">
        <f>IF(AS591=0,"",_xlfn.XLOOKUP(AS591,StatePicklist!$1:$1,StatePicklist!$3:$3,"NA",0))</f>
        <v/>
      </c>
      <c r="AU591" s="297" t="str">
        <f ca="1">IF(RMDF!AT591="", "", IF(ISNUMBER(MATCH(RMDF!AT591, INDIRECT(AT591), 0)), "OK", "Invalid"))</f>
        <v/>
      </c>
      <c r="AV591" s="281"/>
      <c r="AW591" s="281"/>
      <c r="AX591" s="281"/>
      <c r="AY591" s="281" t="b">
        <f>AND(RMDF!BB591&gt;=0, RMDF!BB591&lt;=1-SUM(RMDF!Z591,RMDF!AG591,RMDF!AN591,RMDF!AU591), RMDF!BB591=ROUND(RMDF!BB591,4))</f>
        <v>1</v>
      </c>
      <c r="AZ591" s="317">
        <f>RMDF!AZ591</f>
        <v>0</v>
      </c>
      <c r="BA591" s="318" t="str">
        <f>IF(AZ591=0,"",_xlfn.XLOOKUP(AZ591,StatePicklist!$1:$1,StatePicklist!$3:$3,"NA",0))</f>
        <v/>
      </c>
      <c r="BB591" s="297" t="str">
        <f ca="1">IF(RMDF!BA591="", "", IF(ISNUMBER(MATCH(RMDF!BA591, INDIRECT(BA591), 0)), "OK", "Invalid"))</f>
        <v/>
      </c>
      <c r="BC591" s="281"/>
      <c r="BD591" s="281"/>
      <c r="BE591" s="281"/>
      <c r="BF591" s="281" t="b">
        <f>AND(RMDF!BI591&gt;=0, RMDF!BI591&lt;=1-SUM(RMDF!Z591,RMDF!AG591,RMDF!AN591,RMDF!AU591,RMDF!BB591), RMDF!BI591=ROUND(RMDF!BI591,4))</f>
        <v>1</v>
      </c>
      <c r="BG591" s="317">
        <f>RMDF!BG591</f>
        <v>0</v>
      </c>
      <c r="BH591" s="318" t="str">
        <f>IF(BG591=0,"",_xlfn.XLOOKUP(BG591,StatePicklist!$1:$1,StatePicklist!$3:$3,"NA",0))</f>
        <v/>
      </c>
      <c r="BI591" s="297" t="str">
        <f ca="1">IF(RMDF!BH591="", "", IF(ISNUMBER(MATCH(RMDF!BH591, INDIRECT(BH591), 0)), "OK", "Invalid"))</f>
        <v/>
      </c>
      <c r="BJ591" s="281"/>
      <c r="BK591" s="281"/>
      <c r="BL591" s="281"/>
      <c r="BM591" s="281" t="b">
        <f>AND(RMDF!BP591&gt;=0, RMDF!BP591&lt;=1-SUM(RMDF!Z591,RMDF!AG591,RMDF!AN591,RMDF!AU591,RMDF!BB591,RMDF!BI591), RMDF!BP591=ROUND(RMDF!BP591,4))</f>
        <v>1</v>
      </c>
      <c r="BN591" s="317">
        <f>RMDF!BN591</f>
        <v>0</v>
      </c>
      <c r="BO591" s="318" t="str">
        <f>IF(BN591=0,"",_xlfn.XLOOKUP(BN591,StatePicklist!$1:$1,StatePicklist!$3:$3,"NA",0))</f>
        <v/>
      </c>
      <c r="BP591" s="297" t="str">
        <f ca="1">IF(RMDF!BO591="", "", IF(ISNUMBER(MATCH(RMDF!BO591, INDIRECT(BO591), 0)), "OK", "Invalid"))</f>
        <v/>
      </c>
      <c r="BQ591" s="281"/>
      <c r="BR591" s="281"/>
      <c r="BS591" s="281"/>
      <c r="BT591" s="281" t="b">
        <f>AND(RMDF!BW591&gt;=0, RMDF!BW591&lt;=1-SUM(RMDF!Z591,RMDF!AG591,RMDF!AN591,RMDF!AU591,RMDF!BB591,RMDF!BI591,RMDF!BP591), RMDF!BW591=ROUND(RMDF!BW591,4))</f>
        <v>1</v>
      </c>
      <c r="BU591" s="317">
        <f>RMDF!BU591</f>
        <v>0</v>
      </c>
      <c r="BV591" s="318" t="str">
        <f>IF(BU591=0,"",_xlfn.XLOOKUP(BU591,StatePicklist!$1:$1,StatePicklist!$3:$3,"NA",0))</f>
        <v/>
      </c>
      <c r="BW591" s="297" t="str">
        <f ca="1">IF(RMDF!BV591="", "", IF(ISNUMBER(MATCH(RMDF!BV591, INDIRECT(BV591), 0)), "OK", "Invalid"))</f>
        <v/>
      </c>
      <c r="BX591" s="281"/>
      <c r="BY591" s="281"/>
      <c r="BZ591" s="281"/>
      <c r="CA591" s="281" t="b">
        <f>AND(RMDF!CD591&gt;=0, RMDF!CD591&lt;=1-SUM(RMDF!Z591,RMDF!AG591,RMDF!AN591,RMDF!AU591,RMDF!BB591,RMDF!BI591,RMDF!BP591,RMDF!BW591), RMDF!CD591=ROUND(RMDF!CD591,4))</f>
        <v>1</v>
      </c>
      <c r="CB591" s="317">
        <f>RMDF!CB591</f>
        <v>0</v>
      </c>
      <c r="CC591" s="318" t="str">
        <f>IF(CB591=0,"",_xlfn.XLOOKUP(CB591,StatePicklist!$1:$1,StatePicklist!$3:$3,"NA",0))</f>
        <v/>
      </c>
      <c r="CD591" s="297" t="str">
        <f ca="1">IF(RMDF!CC591="", "", IF(ISNUMBER(MATCH(RMDF!CC591, INDIRECT(CC591), 0)), "OK", "Invalid"))</f>
        <v/>
      </c>
      <c r="CE591" s="281"/>
      <c r="CF591" s="281"/>
      <c r="CG591" s="281"/>
      <c r="CH591" s="281" t="b">
        <f>AND(RMDF!CK591&gt;=0, RMDF!CK591&lt;=1-SUM(RMDF!Z591,RMDF!AG591,RMDF!AN591,RMDF!AU591,RMDF!BB591,RMDF!BI591,RMDF!BP591,RMDF!BW591,RMDF!CD591), RMDF!CK591=ROUND(RMDF!CK591,4))</f>
        <v>1</v>
      </c>
      <c r="CI591" s="317">
        <f>RMDF!CI591</f>
        <v>0</v>
      </c>
      <c r="CJ591" s="318" t="str">
        <f>IF(CI591=0,"",_xlfn.XLOOKUP(CI591,StatePicklist!$1:$1,StatePicklist!$3:$3,"NA",0))</f>
        <v/>
      </c>
      <c r="CK591" s="297" t="str">
        <f ca="1">IF(RMDF!CJ591="", "", IF(ISNUMBER(MATCH(RMDF!CJ591, INDIRECT(CJ591), 0)), "OK", "Invalid"))</f>
        <v/>
      </c>
      <c r="CL591" s="281"/>
      <c r="CM591" s="281"/>
      <c r="CN591" s="281"/>
      <c r="CO591" s="281" t="b">
        <f>AND(RMDF!CR591&gt;=0, RMDF!CR591&lt;=1-SUM(RMDF!Z591,RMDF!AG591,RMDF!AN591,RMDF!AU591,RMDF!BB591,RMDF!BI591,RMDF!BP591,RMDF!BW591,RMDF!CD591,RMDF!CK591), RMDF!CR591=ROUND(RMDF!CR591,4))</f>
        <v>1</v>
      </c>
      <c r="CP591" s="317">
        <f>RMDF!CP591</f>
        <v>0</v>
      </c>
      <c r="CQ591" s="318" t="str">
        <f>IF(CP591=0,"",_xlfn.XLOOKUP(CP591,StatePicklist!$1:$1,StatePicklist!$3:$3,"NA",0))</f>
        <v/>
      </c>
      <c r="CR591" s="297" t="str">
        <f ca="1">IF(RMDF!CQ591="", "", IF(ISNUMBER(MATCH(RMDF!CQ591, INDIRECT(CQ591), 0)), "OK", "Invalid"))</f>
        <v/>
      </c>
      <c r="CS591" s="281"/>
      <c r="CT591" s="281"/>
      <c r="CU591" s="281"/>
      <c r="CV591" s="281" t="b">
        <f>AND(RMDF!CY591&gt;=0, RMDF!CY591&lt;=1-SUM(RMDF!Z591,RMDF!AG591,RMDF!AN591,RMDF!AU591,RMDF!BB591,RMDF!BI591,RMDF!BP591,RMDF!BW591,RMDF!CD591,RMDF!CK591,RMDF!CR591), RMDF!CY591=ROUND(RMDF!CY591,4))</f>
        <v>1</v>
      </c>
      <c r="CW591" s="317">
        <f>RMDF!CW591</f>
        <v>0</v>
      </c>
      <c r="CX591" s="318" t="str">
        <f>IF(CW591=0,"",_xlfn.XLOOKUP(CW591,StatePicklist!$1:$1,StatePicklist!$3:$3,"NA",0))</f>
        <v/>
      </c>
      <c r="CY591" s="297" t="str">
        <f ca="1">IF(RMDF!CX591="", "", IF(ISNUMBER(MATCH(RMDF!CX591, INDIRECT(CX591), 0)), "OK", "Invalid"))</f>
        <v/>
      </c>
      <c r="CZ591" s="281"/>
      <c r="DA591" s="281"/>
      <c r="DB591" s="281"/>
      <c r="DC591" s="281" t="b">
        <f>AND(RMDF!DF591&gt;=0, RMDF!DF591&lt;=1-SUM(RMDF!Z591,RMDF!AG591,RMDF!AN591,RMDF!AU591,RMDF!BB591,RMDF!BI591,RMDF!BP591,RMDF!BW591,RMDF!CD591,RMDF!CK591,RMDF!CR591,RMDF!CY591), RMDF!DF591=ROUND(RMDF!DF591,4))</f>
        <v>1</v>
      </c>
      <c r="DD591" s="317">
        <f>RMDF!DD591</f>
        <v>0</v>
      </c>
      <c r="DE591" s="318" t="str">
        <f>IF(DD591=0,"",_xlfn.XLOOKUP(DD591,StatePicklist!$1:$1,StatePicklist!$3:$3,"NA",0))</f>
        <v/>
      </c>
      <c r="DF591" s="297" t="str">
        <f ca="1">IF(RMDF!DE591="", "", IF(ISNUMBER(MATCH(RMDF!DE591, INDIRECT(DE591), 0)), "OK", "Invalid"))</f>
        <v/>
      </c>
      <c r="DG591" s="281"/>
      <c r="DH591" s="281"/>
      <c r="DI591" s="281"/>
      <c r="DJ591" s="281" t="b">
        <f>AND(RMDF!DM591&gt;=0, RMDF!DM591&lt;=1-SUM(RMDF!Z591,RMDF!AG591,RMDF!AN591,RMDF!AU591,RMDF!BB591,RMDF!BI591,RMDF!BP591,RMDF!BW591,RMDF!CD591,RMDF!CK591,RMDF!CR591,RMDF!CY591,RMDF!DF591), RMDF!DM591=ROUND(RMDF!DM591,4))</f>
        <v>1</v>
      </c>
      <c r="DK591" s="317">
        <f>RMDF!DK591</f>
        <v>0</v>
      </c>
      <c r="DL591" s="318" t="str">
        <f>IF(DK591=0,"",_xlfn.XLOOKUP(DK591,StatePicklist!$1:$1,StatePicklist!$3:$3,"NA",0))</f>
        <v/>
      </c>
      <c r="DM591" s="297" t="str">
        <f ca="1">IF(RMDF!DL591="", "", IF(ISNUMBER(MATCH(RMDF!DL591, INDIRECT(DL591), 0)), "OK", "Invalid"))</f>
        <v/>
      </c>
      <c r="DN591" s="281"/>
      <c r="DO591" s="281"/>
      <c r="DP591" s="281"/>
      <c r="DQ591" s="281" t="b">
        <f>AND(RMDF!DT591&gt;=0, RMDF!DT591&lt;=1-SUM(RMDF!Z591,RMDF!AG591,RMDF!AN591,RMDF!AU591,RMDF!BB591,RMDF!BI591,RMDF!BP591,RMDF!BW591,RMDF!CD591,RMDF!CK591,RMDF!CR591,RMDF!CY591,RMDF!DF591,RMDF!DM591), RMDF!DT591=ROUND(RMDF!DT591,4))</f>
        <v>1</v>
      </c>
      <c r="DR591" s="317">
        <f>RMDF!DR591</f>
        <v>0</v>
      </c>
      <c r="DS591" s="318" t="str">
        <f>IF(DR591=0,"",_xlfn.XLOOKUP(DR591,StatePicklist!$1:$1,StatePicklist!$3:$3,"NA",0))</f>
        <v/>
      </c>
      <c r="DT591" s="297" t="str">
        <f ca="1">IF(RMDF!DS591="", "", IF(ISNUMBER(MATCH(RMDF!DS591, INDIRECT(DS591), 0)), "OK", "Invalid"))</f>
        <v/>
      </c>
      <c r="DU591" s="281"/>
      <c r="DV591" s="281"/>
      <c r="DW591" s="281"/>
      <c r="DX591" s="281" t="b">
        <f>AND(RMDF!EA591&gt;=0, RMDF!EA591&lt;=1-SUM(RMDF!Z591,RMDF!AG591,RMDF!AN591,RMDF!AU591,RMDF!BB591,RMDF!BI591,RMDF!BP591,RMDF!BW591,RMDF!CD591,RMDF!CK591,RMDF!CR591,RMDF!CY591,RMDF!DF591,RMDF!DM591,RMDF!DT591), RMDF!EA591=ROUND(RMDF!EA591,4))</f>
        <v>1</v>
      </c>
      <c r="DY591" s="317">
        <f>RMDF!DY591</f>
        <v>0</v>
      </c>
      <c r="DZ591" s="318" t="str">
        <f>IF(DY591=0,"",_xlfn.XLOOKUP(DY591,StatePicklist!$1:$1,StatePicklist!$3:$3,"NA",0))</f>
        <v/>
      </c>
      <c r="EA591" s="297" t="str">
        <f ca="1">IF(RMDF!DZ591="", "", IF(ISNUMBER(MATCH(RMDF!DZ591, INDIRECT(DZ591), 0)), "OK", "Invalid"))</f>
        <v/>
      </c>
      <c r="EB591" s="281"/>
      <c r="EC591" s="281"/>
      <c r="ED591" s="281"/>
      <c r="EE591" s="281" t="b">
        <f>AND(RMDF!EH591&gt;=0, RMDF!EH591&lt;=1-SUM(RMDF!Z591,RMDF!AG591,RMDF!AN591,RMDF!AU591,RMDF!BB591,RMDF!BI591,RMDF!BP591,RMDF!BW591,RMDF!CD591,RMDF!CK591,RMDF!CR591,RMDF!CY591,RMDF!DF591,RMDF!DM591,RMDF!DT591,RMDF!EA591), RMDF!EH591=ROUND(RMDF!EH591,4))</f>
        <v>1</v>
      </c>
      <c r="EF591" s="317">
        <f>RMDF!EF591</f>
        <v>0</v>
      </c>
      <c r="EG591" s="318" t="str">
        <f>IF(EF591=0,"",_xlfn.XLOOKUP(EF591,StatePicklist!$1:$1,StatePicklist!$3:$3,"NA",0))</f>
        <v/>
      </c>
      <c r="EH591" s="297" t="str">
        <f ca="1">IF(RMDF!EG591="", "", IF(ISNUMBER(MATCH(RMDF!EG591, INDIRECT(EG591), 0)), "OK", "Invalid"))</f>
        <v/>
      </c>
      <c r="EI591" s="281"/>
      <c r="EJ591" s="281"/>
      <c r="EK591" s="281"/>
      <c r="EL591" s="281" t="b">
        <f>AND(RMDF!EO591&gt;=0, RMDF!EO591&lt;=1-SUM(RMDF!Z591,RMDF!AG591,RMDF!AN591,RMDF!AU591,RMDF!BB591,RMDF!BI591,RMDF!BP591,RMDF!BW591,RMDF!CD591,RMDF!CK591,RMDF!CR591,RMDF!CY591,RMDF!DF591,RMDF!DM591,RMDF!DT591,RMDF!EA591,RMDF!EH591), RMDF!EO591=ROUND(RMDF!EO591,4))</f>
        <v>1</v>
      </c>
      <c r="EM591" s="317">
        <f>RMDF!EM591</f>
        <v>0</v>
      </c>
      <c r="EN591" s="318" t="str">
        <f>IF(EM591=0,"",_xlfn.XLOOKUP(EM591,StatePicklist!$1:$1,StatePicklist!$3:$3,"NA",0))</f>
        <v/>
      </c>
      <c r="EO591" s="297" t="str">
        <f ca="1">IF(RMDF!EN591="", "", IF(ISNUMBER(MATCH(RMDF!EN591, INDIRECT(EN591), 0)), "OK", "Invalid"))</f>
        <v/>
      </c>
      <c r="EP591" s="281"/>
      <c r="EQ591" s="281"/>
      <c r="ER591" s="281"/>
      <c r="ES591" s="281" t="b">
        <f>AND(RMDF!EV591&gt;=0, RMDF!EV591&lt;=1-SUM(RMDF!Z591,RMDF!AG591,RMDF!AN591,RMDF!AU591,RMDF!BB591,RMDF!BI591,RMDF!BP591,RMDF!BW591,RMDF!CD591,RMDF!CK591,RMDF!CR591,RMDF!CY591,RMDF!DF591,RMDF!DM591,RMDF!DT591,RMDF!EA591,RMDF!EH591,RMDF!EO591), RMDF!EV591=ROUND(RMDF!EV591,4))</f>
        <v>1</v>
      </c>
      <c r="ET591" s="317">
        <f>RMDF!ET591</f>
        <v>0</v>
      </c>
      <c r="EU591" s="318" t="str">
        <f>IF(ET591=0,"",_xlfn.XLOOKUP(ET591,StatePicklist!$1:$1,StatePicklist!$3:$3,"NA",0))</f>
        <v/>
      </c>
      <c r="EV591" s="297" t="str">
        <f ca="1">IF(RMDF!EU591="", "", IF(ISNUMBER(MATCH(RMDF!EU591, INDIRECT(EU591), 0)), "OK", "Invalid"))</f>
        <v/>
      </c>
      <c r="EW591" s="281"/>
      <c r="EX591" s="281"/>
      <c r="EY591" s="281"/>
      <c r="EZ591" s="281" t="b">
        <f>AND(RMDF!FC591&gt;=0, RMDF!FC591&lt;=1-SUM(RMDF!Z591,RMDF!AG591,RMDF!AN591,RMDF!AU591,RMDF!BB591,RMDF!BI591,RMDF!BP591,RMDF!BW591,RMDF!CD591,RMDF!CK591,RMDF!CR591,RMDF!CY591,RMDF!DF591,RMDF!DM591,RMDF!DT591,RMDF!EA591,RMDF!EH591,RMDF!EO591,RMDF!EV591), RMDF!FC591=ROUND(RMDF!FC591,4))</f>
        <v>1</v>
      </c>
      <c r="FA591" s="317">
        <f>RMDF!FA591</f>
        <v>0</v>
      </c>
      <c r="FB591" s="318" t="str">
        <f>IF(FA591=0,"",_xlfn.XLOOKUP(FA591,StatePicklist!$1:$1,StatePicklist!$3:$3,"NA",0))</f>
        <v/>
      </c>
      <c r="FC591" s="297" t="str">
        <f ca="1">IF(RMDF!FB591="", "", IF(ISNUMBER(MATCH(RMDF!FB591, INDIRECT(FB591), 0)), "OK", "Invalid"))</f>
        <v/>
      </c>
    </row>
    <row r="592" spans="1:159" s="205" customFormat="1" ht="39.9" customHeight="1" x14ac:dyDescent="0.25">
      <c r="A592" s="206"/>
      <c r="B592" s="196"/>
      <c r="C592" s="197"/>
      <c r="D592" s="198"/>
      <c r="E592" s="199"/>
      <c r="F592" s="200"/>
      <c r="G592" s="201"/>
      <c r="H592" s="292"/>
      <c r="I592" s="305">
        <f>RMDF!I592</f>
        <v>0</v>
      </c>
      <c r="J592" s="305" t="str">
        <f>IF(I592=ProductCode!$B$30,"PDReclPost",IF(OR(I592=ProductCode!$C$30,I592=ProductCode!$E$30,I592=ProductCode!$G$30),"PDPreCon",IF(OR(I592=ProductCode!$D$30,I592=ProductCode!$F$30),"PDNotReclPost","")))</f>
        <v/>
      </c>
      <c r="K592" s="305" t="str">
        <f t="shared" si="33"/>
        <v/>
      </c>
      <c r="L592" s="289"/>
      <c r="M592" s="305" t="str">
        <f t="shared" si="33"/>
        <v/>
      </c>
      <c r="N592" s="289" t="b">
        <f>AND(RMDF!N592&gt;=0, RMDF!N592&lt;=1-RMDF!L592, RMDF!N592=ROUND(RMDF!N592,4))</f>
        <v>1</v>
      </c>
      <c r="O592" s="286" t="str">
        <f>IF(P592="","",IF(I592="","",IF(LEFT(I592,13)="Reclaimed pos",RawMaterialCode!$E$569,RawMaterialCode!$E$568)))</f>
        <v>Reclaimed pre-consumer mixed fibers (RM0578)</v>
      </c>
      <c r="P592" s="295">
        <f t="shared" si="34"/>
        <v>1</v>
      </c>
      <c r="Q592" s="202"/>
      <c r="R592" s="203"/>
      <c r="S592" s="204" t="str">
        <f t="shared" si="35"/>
        <v/>
      </c>
      <c r="T592" s="281"/>
      <c r="U592" s="281"/>
      <c r="V592" s="281"/>
      <c r="W592" s="281"/>
      <c r="X592" s="317">
        <f>RMDF!X592</f>
        <v>0</v>
      </c>
      <c r="Y592" s="318" t="str">
        <f>IF(X592=0,"",_xlfn.XLOOKUP(X592,StatePicklist!$1:$1,StatePicklist!$3:$3,"NA",0))</f>
        <v/>
      </c>
      <c r="Z592" s="297" t="str">
        <f ca="1">IF(RMDF!Y592="", "", IF(ISNUMBER(MATCH(RMDF!Y592, INDIRECT(Y592), 0)), "OK", "Invalid"))</f>
        <v/>
      </c>
      <c r="AA592" s="281"/>
      <c r="AB592" s="281"/>
      <c r="AC592" s="281"/>
      <c r="AD592" s="281" t="b">
        <f>AND(RMDF!AG592&gt;=0, RMDF!AG592&lt;=1-RMDF!Z592, RMDF!AG592=ROUND(RMDF!AG592,4))</f>
        <v>1</v>
      </c>
      <c r="AE592" s="317">
        <f>RMDF!AE592</f>
        <v>0</v>
      </c>
      <c r="AF592" s="318" t="str">
        <f>IF(AE592=0,"",_xlfn.XLOOKUP(AE592,StatePicklist!$1:$1,StatePicklist!$3:$3,"NA",0))</f>
        <v/>
      </c>
      <c r="AG592" s="297" t="str">
        <f ca="1">IF(RMDF!AF592="", "", IF(ISNUMBER(MATCH(RMDF!AF592, INDIRECT(AF592), 0)), "OK", "Invalid"))</f>
        <v/>
      </c>
      <c r="AH592" s="281"/>
      <c r="AI592" s="281"/>
      <c r="AJ592" s="281"/>
      <c r="AK592" s="281" t="b">
        <f>AND(RMDF!AN592&gt;=0, RMDF!AN592&lt;=1-SUM(RMDF!Z592,RMDF!AG592), RMDF!AN592=ROUND(RMDF!AN592,4))</f>
        <v>1</v>
      </c>
      <c r="AL592" s="317">
        <f>RMDF!AL592</f>
        <v>0</v>
      </c>
      <c r="AM592" s="318" t="str">
        <f>IF(AL592=0,"",_xlfn.XLOOKUP(AL592,StatePicklist!$1:$1,StatePicklist!$3:$3,"NA",0))</f>
        <v/>
      </c>
      <c r="AN592" s="297" t="str">
        <f ca="1">IF(RMDF!AM592="", "", IF(ISNUMBER(MATCH(RMDF!AM592, INDIRECT(AM592), 0)), "OK", "Invalid"))</f>
        <v/>
      </c>
      <c r="AO592" s="281"/>
      <c r="AP592" s="281"/>
      <c r="AQ592" s="281"/>
      <c r="AR592" s="281" t="b">
        <f>AND(RMDF!AU592&gt;=0, RMDF!AU592&lt;=1-SUM(RMDF!Z592,RMDF!AG592,RMDF!AN592), RMDF!AU592=ROUND(RMDF!AU592,4))</f>
        <v>1</v>
      </c>
      <c r="AS592" s="317">
        <f>RMDF!AS592</f>
        <v>0</v>
      </c>
      <c r="AT592" s="318" t="str">
        <f>IF(AS592=0,"",_xlfn.XLOOKUP(AS592,StatePicklist!$1:$1,StatePicklist!$3:$3,"NA",0))</f>
        <v/>
      </c>
      <c r="AU592" s="297" t="str">
        <f ca="1">IF(RMDF!AT592="", "", IF(ISNUMBER(MATCH(RMDF!AT592, INDIRECT(AT592), 0)), "OK", "Invalid"))</f>
        <v/>
      </c>
      <c r="AV592" s="281"/>
      <c r="AW592" s="281"/>
      <c r="AX592" s="281"/>
      <c r="AY592" s="281" t="b">
        <f>AND(RMDF!BB592&gt;=0, RMDF!BB592&lt;=1-SUM(RMDF!Z592,RMDF!AG592,RMDF!AN592,RMDF!AU592), RMDF!BB592=ROUND(RMDF!BB592,4))</f>
        <v>1</v>
      </c>
      <c r="AZ592" s="317">
        <f>RMDF!AZ592</f>
        <v>0</v>
      </c>
      <c r="BA592" s="318" t="str">
        <f>IF(AZ592=0,"",_xlfn.XLOOKUP(AZ592,StatePicklist!$1:$1,StatePicklist!$3:$3,"NA",0))</f>
        <v/>
      </c>
      <c r="BB592" s="297" t="str">
        <f ca="1">IF(RMDF!BA592="", "", IF(ISNUMBER(MATCH(RMDF!BA592, INDIRECT(BA592), 0)), "OK", "Invalid"))</f>
        <v/>
      </c>
      <c r="BC592" s="281"/>
      <c r="BD592" s="281"/>
      <c r="BE592" s="281"/>
      <c r="BF592" s="281" t="b">
        <f>AND(RMDF!BI592&gt;=0, RMDF!BI592&lt;=1-SUM(RMDF!Z592,RMDF!AG592,RMDF!AN592,RMDF!AU592,RMDF!BB592), RMDF!BI592=ROUND(RMDF!BI592,4))</f>
        <v>1</v>
      </c>
      <c r="BG592" s="317">
        <f>RMDF!BG592</f>
        <v>0</v>
      </c>
      <c r="BH592" s="318" t="str">
        <f>IF(BG592=0,"",_xlfn.XLOOKUP(BG592,StatePicklist!$1:$1,StatePicklist!$3:$3,"NA",0))</f>
        <v/>
      </c>
      <c r="BI592" s="297" t="str">
        <f ca="1">IF(RMDF!BH592="", "", IF(ISNUMBER(MATCH(RMDF!BH592, INDIRECT(BH592), 0)), "OK", "Invalid"))</f>
        <v/>
      </c>
      <c r="BJ592" s="281"/>
      <c r="BK592" s="281"/>
      <c r="BL592" s="281"/>
      <c r="BM592" s="281" t="b">
        <f>AND(RMDF!BP592&gt;=0, RMDF!BP592&lt;=1-SUM(RMDF!Z592,RMDF!AG592,RMDF!AN592,RMDF!AU592,RMDF!BB592,RMDF!BI592), RMDF!BP592=ROUND(RMDF!BP592,4))</f>
        <v>1</v>
      </c>
      <c r="BN592" s="317">
        <f>RMDF!BN592</f>
        <v>0</v>
      </c>
      <c r="BO592" s="318" t="str">
        <f>IF(BN592=0,"",_xlfn.XLOOKUP(BN592,StatePicklist!$1:$1,StatePicklist!$3:$3,"NA",0))</f>
        <v/>
      </c>
      <c r="BP592" s="297" t="str">
        <f ca="1">IF(RMDF!BO592="", "", IF(ISNUMBER(MATCH(RMDF!BO592, INDIRECT(BO592), 0)), "OK", "Invalid"))</f>
        <v/>
      </c>
      <c r="BQ592" s="281"/>
      <c r="BR592" s="281"/>
      <c r="BS592" s="281"/>
      <c r="BT592" s="281" t="b">
        <f>AND(RMDF!BW592&gt;=0, RMDF!BW592&lt;=1-SUM(RMDF!Z592,RMDF!AG592,RMDF!AN592,RMDF!AU592,RMDF!BB592,RMDF!BI592,RMDF!BP592), RMDF!BW592=ROUND(RMDF!BW592,4))</f>
        <v>1</v>
      </c>
      <c r="BU592" s="317">
        <f>RMDF!BU592</f>
        <v>0</v>
      </c>
      <c r="BV592" s="318" t="str">
        <f>IF(BU592=0,"",_xlfn.XLOOKUP(BU592,StatePicklist!$1:$1,StatePicklist!$3:$3,"NA",0))</f>
        <v/>
      </c>
      <c r="BW592" s="297" t="str">
        <f ca="1">IF(RMDF!BV592="", "", IF(ISNUMBER(MATCH(RMDF!BV592, INDIRECT(BV592), 0)), "OK", "Invalid"))</f>
        <v/>
      </c>
      <c r="BX592" s="281"/>
      <c r="BY592" s="281"/>
      <c r="BZ592" s="281"/>
      <c r="CA592" s="281" t="b">
        <f>AND(RMDF!CD592&gt;=0, RMDF!CD592&lt;=1-SUM(RMDF!Z592,RMDF!AG592,RMDF!AN592,RMDF!AU592,RMDF!BB592,RMDF!BI592,RMDF!BP592,RMDF!BW592), RMDF!CD592=ROUND(RMDF!CD592,4))</f>
        <v>1</v>
      </c>
      <c r="CB592" s="317">
        <f>RMDF!CB592</f>
        <v>0</v>
      </c>
      <c r="CC592" s="318" t="str">
        <f>IF(CB592=0,"",_xlfn.XLOOKUP(CB592,StatePicklist!$1:$1,StatePicklist!$3:$3,"NA",0))</f>
        <v/>
      </c>
      <c r="CD592" s="297" t="str">
        <f ca="1">IF(RMDF!CC592="", "", IF(ISNUMBER(MATCH(RMDF!CC592, INDIRECT(CC592), 0)), "OK", "Invalid"))</f>
        <v/>
      </c>
      <c r="CE592" s="281"/>
      <c r="CF592" s="281"/>
      <c r="CG592" s="281"/>
      <c r="CH592" s="281" t="b">
        <f>AND(RMDF!CK592&gt;=0, RMDF!CK592&lt;=1-SUM(RMDF!Z592,RMDF!AG592,RMDF!AN592,RMDF!AU592,RMDF!BB592,RMDF!BI592,RMDF!BP592,RMDF!BW592,RMDF!CD592), RMDF!CK592=ROUND(RMDF!CK592,4))</f>
        <v>1</v>
      </c>
      <c r="CI592" s="317">
        <f>RMDF!CI592</f>
        <v>0</v>
      </c>
      <c r="CJ592" s="318" t="str">
        <f>IF(CI592=0,"",_xlfn.XLOOKUP(CI592,StatePicklist!$1:$1,StatePicklist!$3:$3,"NA",0))</f>
        <v/>
      </c>
      <c r="CK592" s="297" t="str">
        <f ca="1">IF(RMDF!CJ592="", "", IF(ISNUMBER(MATCH(RMDF!CJ592, INDIRECT(CJ592), 0)), "OK", "Invalid"))</f>
        <v/>
      </c>
      <c r="CL592" s="281"/>
      <c r="CM592" s="281"/>
      <c r="CN592" s="281"/>
      <c r="CO592" s="281" t="b">
        <f>AND(RMDF!CR592&gt;=0, RMDF!CR592&lt;=1-SUM(RMDF!Z592,RMDF!AG592,RMDF!AN592,RMDF!AU592,RMDF!BB592,RMDF!BI592,RMDF!BP592,RMDF!BW592,RMDF!CD592,RMDF!CK592), RMDF!CR592=ROUND(RMDF!CR592,4))</f>
        <v>1</v>
      </c>
      <c r="CP592" s="317">
        <f>RMDF!CP592</f>
        <v>0</v>
      </c>
      <c r="CQ592" s="318" t="str">
        <f>IF(CP592=0,"",_xlfn.XLOOKUP(CP592,StatePicklist!$1:$1,StatePicklist!$3:$3,"NA",0))</f>
        <v/>
      </c>
      <c r="CR592" s="297" t="str">
        <f ca="1">IF(RMDF!CQ592="", "", IF(ISNUMBER(MATCH(RMDF!CQ592, INDIRECT(CQ592), 0)), "OK", "Invalid"))</f>
        <v/>
      </c>
      <c r="CS592" s="281"/>
      <c r="CT592" s="281"/>
      <c r="CU592" s="281"/>
      <c r="CV592" s="281" t="b">
        <f>AND(RMDF!CY592&gt;=0, RMDF!CY592&lt;=1-SUM(RMDF!Z592,RMDF!AG592,RMDF!AN592,RMDF!AU592,RMDF!BB592,RMDF!BI592,RMDF!BP592,RMDF!BW592,RMDF!CD592,RMDF!CK592,RMDF!CR592), RMDF!CY592=ROUND(RMDF!CY592,4))</f>
        <v>1</v>
      </c>
      <c r="CW592" s="317">
        <f>RMDF!CW592</f>
        <v>0</v>
      </c>
      <c r="CX592" s="318" t="str">
        <f>IF(CW592=0,"",_xlfn.XLOOKUP(CW592,StatePicklist!$1:$1,StatePicklist!$3:$3,"NA",0))</f>
        <v/>
      </c>
      <c r="CY592" s="297" t="str">
        <f ca="1">IF(RMDF!CX592="", "", IF(ISNUMBER(MATCH(RMDF!CX592, INDIRECT(CX592), 0)), "OK", "Invalid"))</f>
        <v/>
      </c>
      <c r="CZ592" s="281"/>
      <c r="DA592" s="281"/>
      <c r="DB592" s="281"/>
      <c r="DC592" s="281" t="b">
        <f>AND(RMDF!DF592&gt;=0, RMDF!DF592&lt;=1-SUM(RMDF!Z592,RMDF!AG592,RMDF!AN592,RMDF!AU592,RMDF!BB592,RMDF!BI592,RMDF!BP592,RMDF!BW592,RMDF!CD592,RMDF!CK592,RMDF!CR592,RMDF!CY592), RMDF!DF592=ROUND(RMDF!DF592,4))</f>
        <v>1</v>
      </c>
      <c r="DD592" s="317">
        <f>RMDF!DD592</f>
        <v>0</v>
      </c>
      <c r="DE592" s="318" t="str">
        <f>IF(DD592=0,"",_xlfn.XLOOKUP(DD592,StatePicklist!$1:$1,StatePicklist!$3:$3,"NA",0))</f>
        <v/>
      </c>
      <c r="DF592" s="297" t="str">
        <f ca="1">IF(RMDF!DE592="", "", IF(ISNUMBER(MATCH(RMDF!DE592, INDIRECT(DE592), 0)), "OK", "Invalid"))</f>
        <v/>
      </c>
      <c r="DG592" s="281"/>
      <c r="DH592" s="281"/>
      <c r="DI592" s="281"/>
      <c r="DJ592" s="281" t="b">
        <f>AND(RMDF!DM592&gt;=0, RMDF!DM592&lt;=1-SUM(RMDF!Z592,RMDF!AG592,RMDF!AN592,RMDF!AU592,RMDF!BB592,RMDF!BI592,RMDF!BP592,RMDF!BW592,RMDF!CD592,RMDF!CK592,RMDF!CR592,RMDF!CY592,RMDF!DF592), RMDF!DM592=ROUND(RMDF!DM592,4))</f>
        <v>1</v>
      </c>
      <c r="DK592" s="317">
        <f>RMDF!DK592</f>
        <v>0</v>
      </c>
      <c r="DL592" s="318" t="str">
        <f>IF(DK592=0,"",_xlfn.XLOOKUP(DK592,StatePicklist!$1:$1,StatePicklist!$3:$3,"NA",0))</f>
        <v/>
      </c>
      <c r="DM592" s="297" t="str">
        <f ca="1">IF(RMDF!DL592="", "", IF(ISNUMBER(MATCH(RMDF!DL592, INDIRECT(DL592), 0)), "OK", "Invalid"))</f>
        <v/>
      </c>
      <c r="DN592" s="281"/>
      <c r="DO592" s="281"/>
      <c r="DP592" s="281"/>
      <c r="DQ592" s="281" t="b">
        <f>AND(RMDF!DT592&gt;=0, RMDF!DT592&lt;=1-SUM(RMDF!Z592,RMDF!AG592,RMDF!AN592,RMDF!AU592,RMDF!BB592,RMDF!BI592,RMDF!BP592,RMDF!BW592,RMDF!CD592,RMDF!CK592,RMDF!CR592,RMDF!CY592,RMDF!DF592,RMDF!DM592), RMDF!DT592=ROUND(RMDF!DT592,4))</f>
        <v>1</v>
      </c>
      <c r="DR592" s="317">
        <f>RMDF!DR592</f>
        <v>0</v>
      </c>
      <c r="DS592" s="318" t="str">
        <f>IF(DR592=0,"",_xlfn.XLOOKUP(DR592,StatePicklist!$1:$1,StatePicklist!$3:$3,"NA",0))</f>
        <v/>
      </c>
      <c r="DT592" s="297" t="str">
        <f ca="1">IF(RMDF!DS592="", "", IF(ISNUMBER(MATCH(RMDF!DS592, INDIRECT(DS592), 0)), "OK", "Invalid"))</f>
        <v/>
      </c>
      <c r="DU592" s="281"/>
      <c r="DV592" s="281"/>
      <c r="DW592" s="281"/>
      <c r="DX592" s="281" t="b">
        <f>AND(RMDF!EA592&gt;=0, RMDF!EA592&lt;=1-SUM(RMDF!Z592,RMDF!AG592,RMDF!AN592,RMDF!AU592,RMDF!BB592,RMDF!BI592,RMDF!BP592,RMDF!BW592,RMDF!CD592,RMDF!CK592,RMDF!CR592,RMDF!CY592,RMDF!DF592,RMDF!DM592,RMDF!DT592), RMDF!EA592=ROUND(RMDF!EA592,4))</f>
        <v>1</v>
      </c>
      <c r="DY592" s="317">
        <f>RMDF!DY592</f>
        <v>0</v>
      </c>
      <c r="DZ592" s="318" t="str">
        <f>IF(DY592=0,"",_xlfn.XLOOKUP(DY592,StatePicklist!$1:$1,StatePicklist!$3:$3,"NA",0))</f>
        <v/>
      </c>
      <c r="EA592" s="297" t="str">
        <f ca="1">IF(RMDF!DZ592="", "", IF(ISNUMBER(MATCH(RMDF!DZ592, INDIRECT(DZ592), 0)), "OK", "Invalid"))</f>
        <v/>
      </c>
      <c r="EB592" s="281"/>
      <c r="EC592" s="281"/>
      <c r="ED592" s="281"/>
      <c r="EE592" s="281" t="b">
        <f>AND(RMDF!EH592&gt;=0, RMDF!EH592&lt;=1-SUM(RMDF!Z592,RMDF!AG592,RMDF!AN592,RMDF!AU592,RMDF!BB592,RMDF!BI592,RMDF!BP592,RMDF!BW592,RMDF!CD592,RMDF!CK592,RMDF!CR592,RMDF!CY592,RMDF!DF592,RMDF!DM592,RMDF!DT592,RMDF!EA592), RMDF!EH592=ROUND(RMDF!EH592,4))</f>
        <v>1</v>
      </c>
      <c r="EF592" s="317">
        <f>RMDF!EF592</f>
        <v>0</v>
      </c>
      <c r="EG592" s="318" t="str">
        <f>IF(EF592=0,"",_xlfn.XLOOKUP(EF592,StatePicklist!$1:$1,StatePicklist!$3:$3,"NA",0))</f>
        <v/>
      </c>
      <c r="EH592" s="297" t="str">
        <f ca="1">IF(RMDF!EG592="", "", IF(ISNUMBER(MATCH(RMDF!EG592, INDIRECT(EG592), 0)), "OK", "Invalid"))</f>
        <v/>
      </c>
      <c r="EI592" s="281"/>
      <c r="EJ592" s="281"/>
      <c r="EK592" s="281"/>
      <c r="EL592" s="281" t="b">
        <f>AND(RMDF!EO592&gt;=0, RMDF!EO592&lt;=1-SUM(RMDF!Z592,RMDF!AG592,RMDF!AN592,RMDF!AU592,RMDF!BB592,RMDF!BI592,RMDF!BP592,RMDF!BW592,RMDF!CD592,RMDF!CK592,RMDF!CR592,RMDF!CY592,RMDF!DF592,RMDF!DM592,RMDF!DT592,RMDF!EA592,RMDF!EH592), RMDF!EO592=ROUND(RMDF!EO592,4))</f>
        <v>1</v>
      </c>
      <c r="EM592" s="317">
        <f>RMDF!EM592</f>
        <v>0</v>
      </c>
      <c r="EN592" s="318" t="str">
        <f>IF(EM592=0,"",_xlfn.XLOOKUP(EM592,StatePicklist!$1:$1,StatePicklist!$3:$3,"NA",0))</f>
        <v/>
      </c>
      <c r="EO592" s="297" t="str">
        <f ca="1">IF(RMDF!EN592="", "", IF(ISNUMBER(MATCH(RMDF!EN592, INDIRECT(EN592), 0)), "OK", "Invalid"))</f>
        <v/>
      </c>
      <c r="EP592" s="281"/>
      <c r="EQ592" s="281"/>
      <c r="ER592" s="281"/>
      <c r="ES592" s="281" t="b">
        <f>AND(RMDF!EV592&gt;=0, RMDF!EV592&lt;=1-SUM(RMDF!Z592,RMDF!AG592,RMDF!AN592,RMDF!AU592,RMDF!BB592,RMDF!BI592,RMDF!BP592,RMDF!BW592,RMDF!CD592,RMDF!CK592,RMDF!CR592,RMDF!CY592,RMDF!DF592,RMDF!DM592,RMDF!DT592,RMDF!EA592,RMDF!EH592,RMDF!EO592), RMDF!EV592=ROUND(RMDF!EV592,4))</f>
        <v>1</v>
      </c>
      <c r="ET592" s="317">
        <f>RMDF!ET592</f>
        <v>0</v>
      </c>
      <c r="EU592" s="318" t="str">
        <f>IF(ET592=0,"",_xlfn.XLOOKUP(ET592,StatePicklist!$1:$1,StatePicklist!$3:$3,"NA",0))</f>
        <v/>
      </c>
      <c r="EV592" s="297" t="str">
        <f ca="1">IF(RMDF!EU592="", "", IF(ISNUMBER(MATCH(RMDF!EU592, INDIRECT(EU592), 0)), "OK", "Invalid"))</f>
        <v/>
      </c>
      <c r="EW592" s="281"/>
      <c r="EX592" s="281"/>
      <c r="EY592" s="281"/>
      <c r="EZ592" s="281" t="b">
        <f>AND(RMDF!FC592&gt;=0, RMDF!FC592&lt;=1-SUM(RMDF!Z592,RMDF!AG592,RMDF!AN592,RMDF!AU592,RMDF!BB592,RMDF!BI592,RMDF!BP592,RMDF!BW592,RMDF!CD592,RMDF!CK592,RMDF!CR592,RMDF!CY592,RMDF!DF592,RMDF!DM592,RMDF!DT592,RMDF!EA592,RMDF!EH592,RMDF!EO592,RMDF!EV592), RMDF!FC592=ROUND(RMDF!FC592,4))</f>
        <v>1</v>
      </c>
      <c r="FA592" s="317">
        <f>RMDF!FA592</f>
        <v>0</v>
      </c>
      <c r="FB592" s="318" t="str">
        <f>IF(FA592=0,"",_xlfn.XLOOKUP(FA592,StatePicklist!$1:$1,StatePicklist!$3:$3,"NA",0))</f>
        <v/>
      </c>
      <c r="FC592" s="297" t="str">
        <f ca="1">IF(RMDF!FB592="", "", IF(ISNUMBER(MATCH(RMDF!FB592, INDIRECT(FB592), 0)), "OK", "Invalid"))</f>
        <v/>
      </c>
    </row>
    <row r="593" spans="1:159" s="205" customFormat="1" ht="39.9" customHeight="1" x14ac:dyDescent="0.25">
      <c r="A593" s="206"/>
      <c r="B593" s="196"/>
      <c r="C593" s="197"/>
      <c r="D593" s="198"/>
      <c r="E593" s="199"/>
      <c r="F593" s="200"/>
      <c r="G593" s="201"/>
      <c r="H593" s="292"/>
      <c r="I593" s="305">
        <f>RMDF!I593</f>
        <v>0</v>
      </c>
      <c r="J593" s="305" t="str">
        <f>IF(I593=ProductCode!$B$30,"PDReclPost",IF(OR(I593=ProductCode!$C$30,I593=ProductCode!$E$30,I593=ProductCode!$G$30),"PDPreCon",IF(OR(I593=ProductCode!$D$30,I593=ProductCode!$F$30),"PDNotReclPost","")))</f>
        <v/>
      </c>
      <c r="K593" s="305" t="str">
        <f t="shared" si="33"/>
        <v/>
      </c>
      <c r="L593" s="289"/>
      <c r="M593" s="305" t="str">
        <f t="shared" si="33"/>
        <v/>
      </c>
      <c r="N593" s="289" t="b">
        <f>AND(RMDF!N593&gt;=0, RMDF!N593&lt;=1-RMDF!L593, RMDF!N593=ROUND(RMDF!N593,4))</f>
        <v>1</v>
      </c>
      <c r="O593" s="286" t="str">
        <f>IF(P593="","",IF(I593="","",IF(LEFT(I593,13)="Reclaimed pos",RawMaterialCode!$E$569,RawMaterialCode!$E$568)))</f>
        <v>Reclaimed pre-consumer mixed fibers (RM0578)</v>
      </c>
      <c r="P593" s="295">
        <f t="shared" si="34"/>
        <v>1</v>
      </c>
      <c r="Q593" s="202"/>
      <c r="R593" s="203"/>
      <c r="S593" s="204" t="str">
        <f t="shared" si="35"/>
        <v/>
      </c>
      <c r="T593" s="281"/>
      <c r="U593" s="281"/>
      <c r="V593" s="281"/>
      <c r="W593" s="281"/>
      <c r="X593" s="317">
        <f>RMDF!X593</f>
        <v>0</v>
      </c>
      <c r="Y593" s="318" t="str">
        <f>IF(X593=0,"",_xlfn.XLOOKUP(X593,StatePicklist!$1:$1,StatePicklist!$3:$3,"NA",0))</f>
        <v/>
      </c>
      <c r="Z593" s="297" t="str">
        <f ca="1">IF(RMDF!Y593="", "", IF(ISNUMBER(MATCH(RMDF!Y593, INDIRECT(Y593), 0)), "OK", "Invalid"))</f>
        <v/>
      </c>
      <c r="AA593" s="281"/>
      <c r="AB593" s="281"/>
      <c r="AC593" s="281"/>
      <c r="AD593" s="281" t="b">
        <f>AND(RMDF!AG593&gt;=0, RMDF!AG593&lt;=1-RMDF!Z593, RMDF!AG593=ROUND(RMDF!AG593,4))</f>
        <v>1</v>
      </c>
      <c r="AE593" s="317">
        <f>RMDF!AE593</f>
        <v>0</v>
      </c>
      <c r="AF593" s="318" t="str">
        <f>IF(AE593=0,"",_xlfn.XLOOKUP(AE593,StatePicklist!$1:$1,StatePicklist!$3:$3,"NA",0))</f>
        <v/>
      </c>
      <c r="AG593" s="297" t="str">
        <f ca="1">IF(RMDF!AF593="", "", IF(ISNUMBER(MATCH(RMDF!AF593, INDIRECT(AF593), 0)), "OK", "Invalid"))</f>
        <v/>
      </c>
      <c r="AH593" s="281"/>
      <c r="AI593" s="281"/>
      <c r="AJ593" s="281"/>
      <c r="AK593" s="281" t="b">
        <f>AND(RMDF!AN593&gt;=0, RMDF!AN593&lt;=1-SUM(RMDF!Z593,RMDF!AG593), RMDF!AN593=ROUND(RMDF!AN593,4))</f>
        <v>1</v>
      </c>
      <c r="AL593" s="317">
        <f>RMDF!AL593</f>
        <v>0</v>
      </c>
      <c r="AM593" s="318" t="str">
        <f>IF(AL593=0,"",_xlfn.XLOOKUP(AL593,StatePicklist!$1:$1,StatePicklist!$3:$3,"NA",0))</f>
        <v/>
      </c>
      <c r="AN593" s="297" t="str">
        <f ca="1">IF(RMDF!AM593="", "", IF(ISNUMBER(MATCH(RMDF!AM593, INDIRECT(AM593), 0)), "OK", "Invalid"))</f>
        <v/>
      </c>
      <c r="AO593" s="281"/>
      <c r="AP593" s="281"/>
      <c r="AQ593" s="281"/>
      <c r="AR593" s="281" t="b">
        <f>AND(RMDF!AU593&gt;=0, RMDF!AU593&lt;=1-SUM(RMDF!Z593,RMDF!AG593,RMDF!AN593), RMDF!AU593=ROUND(RMDF!AU593,4))</f>
        <v>1</v>
      </c>
      <c r="AS593" s="317">
        <f>RMDF!AS593</f>
        <v>0</v>
      </c>
      <c r="AT593" s="318" t="str">
        <f>IF(AS593=0,"",_xlfn.XLOOKUP(AS593,StatePicklist!$1:$1,StatePicklist!$3:$3,"NA",0))</f>
        <v/>
      </c>
      <c r="AU593" s="297" t="str">
        <f ca="1">IF(RMDF!AT593="", "", IF(ISNUMBER(MATCH(RMDF!AT593, INDIRECT(AT593), 0)), "OK", "Invalid"))</f>
        <v/>
      </c>
      <c r="AV593" s="281"/>
      <c r="AW593" s="281"/>
      <c r="AX593" s="281"/>
      <c r="AY593" s="281" t="b">
        <f>AND(RMDF!BB593&gt;=0, RMDF!BB593&lt;=1-SUM(RMDF!Z593,RMDF!AG593,RMDF!AN593,RMDF!AU593), RMDF!BB593=ROUND(RMDF!BB593,4))</f>
        <v>1</v>
      </c>
      <c r="AZ593" s="317">
        <f>RMDF!AZ593</f>
        <v>0</v>
      </c>
      <c r="BA593" s="318" t="str">
        <f>IF(AZ593=0,"",_xlfn.XLOOKUP(AZ593,StatePicklist!$1:$1,StatePicklist!$3:$3,"NA",0))</f>
        <v/>
      </c>
      <c r="BB593" s="297" t="str">
        <f ca="1">IF(RMDF!BA593="", "", IF(ISNUMBER(MATCH(RMDF!BA593, INDIRECT(BA593), 0)), "OK", "Invalid"))</f>
        <v/>
      </c>
      <c r="BC593" s="281"/>
      <c r="BD593" s="281"/>
      <c r="BE593" s="281"/>
      <c r="BF593" s="281" t="b">
        <f>AND(RMDF!BI593&gt;=0, RMDF!BI593&lt;=1-SUM(RMDF!Z593,RMDF!AG593,RMDF!AN593,RMDF!AU593,RMDF!BB593), RMDF!BI593=ROUND(RMDF!BI593,4))</f>
        <v>1</v>
      </c>
      <c r="BG593" s="317">
        <f>RMDF!BG593</f>
        <v>0</v>
      </c>
      <c r="BH593" s="318" t="str">
        <f>IF(BG593=0,"",_xlfn.XLOOKUP(BG593,StatePicklist!$1:$1,StatePicklist!$3:$3,"NA",0))</f>
        <v/>
      </c>
      <c r="BI593" s="297" t="str">
        <f ca="1">IF(RMDF!BH593="", "", IF(ISNUMBER(MATCH(RMDF!BH593, INDIRECT(BH593), 0)), "OK", "Invalid"))</f>
        <v/>
      </c>
      <c r="BJ593" s="281"/>
      <c r="BK593" s="281"/>
      <c r="BL593" s="281"/>
      <c r="BM593" s="281" t="b">
        <f>AND(RMDF!BP593&gt;=0, RMDF!BP593&lt;=1-SUM(RMDF!Z593,RMDF!AG593,RMDF!AN593,RMDF!AU593,RMDF!BB593,RMDF!BI593), RMDF!BP593=ROUND(RMDF!BP593,4))</f>
        <v>1</v>
      </c>
      <c r="BN593" s="317">
        <f>RMDF!BN593</f>
        <v>0</v>
      </c>
      <c r="BO593" s="318" t="str">
        <f>IF(BN593=0,"",_xlfn.XLOOKUP(BN593,StatePicklist!$1:$1,StatePicklist!$3:$3,"NA",0))</f>
        <v/>
      </c>
      <c r="BP593" s="297" t="str">
        <f ca="1">IF(RMDF!BO593="", "", IF(ISNUMBER(MATCH(RMDF!BO593, INDIRECT(BO593), 0)), "OK", "Invalid"))</f>
        <v/>
      </c>
      <c r="BQ593" s="281"/>
      <c r="BR593" s="281"/>
      <c r="BS593" s="281"/>
      <c r="BT593" s="281" t="b">
        <f>AND(RMDF!BW593&gt;=0, RMDF!BW593&lt;=1-SUM(RMDF!Z593,RMDF!AG593,RMDF!AN593,RMDF!AU593,RMDF!BB593,RMDF!BI593,RMDF!BP593), RMDF!BW593=ROUND(RMDF!BW593,4))</f>
        <v>1</v>
      </c>
      <c r="BU593" s="317">
        <f>RMDF!BU593</f>
        <v>0</v>
      </c>
      <c r="BV593" s="318" t="str">
        <f>IF(BU593=0,"",_xlfn.XLOOKUP(BU593,StatePicklist!$1:$1,StatePicklist!$3:$3,"NA",0))</f>
        <v/>
      </c>
      <c r="BW593" s="297" t="str">
        <f ca="1">IF(RMDF!BV593="", "", IF(ISNUMBER(MATCH(RMDF!BV593, INDIRECT(BV593), 0)), "OK", "Invalid"))</f>
        <v/>
      </c>
      <c r="BX593" s="281"/>
      <c r="BY593" s="281"/>
      <c r="BZ593" s="281"/>
      <c r="CA593" s="281" t="b">
        <f>AND(RMDF!CD593&gt;=0, RMDF!CD593&lt;=1-SUM(RMDF!Z593,RMDF!AG593,RMDF!AN593,RMDF!AU593,RMDF!BB593,RMDF!BI593,RMDF!BP593,RMDF!BW593), RMDF!CD593=ROUND(RMDF!CD593,4))</f>
        <v>1</v>
      </c>
      <c r="CB593" s="317">
        <f>RMDF!CB593</f>
        <v>0</v>
      </c>
      <c r="CC593" s="318" t="str">
        <f>IF(CB593=0,"",_xlfn.XLOOKUP(CB593,StatePicklist!$1:$1,StatePicklist!$3:$3,"NA",0))</f>
        <v/>
      </c>
      <c r="CD593" s="297" t="str">
        <f ca="1">IF(RMDF!CC593="", "", IF(ISNUMBER(MATCH(RMDF!CC593, INDIRECT(CC593), 0)), "OK", "Invalid"))</f>
        <v/>
      </c>
      <c r="CE593" s="281"/>
      <c r="CF593" s="281"/>
      <c r="CG593" s="281"/>
      <c r="CH593" s="281" t="b">
        <f>AND(RMDF!CK593&gt;=0, RMDF!CK593&lt;=1-SUM(RMDF!Z593,RMDF!AG593,RMDF!AN593,RMDF!AU593,RMDF!BB593,RMDF!BI593,RMDF!BP593,RMDF!BW593,RMDF!CD593), RMDF!CK593=ROUND(RMDF!CK593,4))</f>
        <v>1</v>
      </c>
      <c r="CI593" s="317">
        <f>RMDF!CI593</f>
        <v>0</v>
      </c>
      <c r="CJ593" s="318" t="str">
        <f>IF(CI593=0,"",_xlfn.XLOOKUP(CI593,StatePicklist!$1:$1,StatePicklist!$3:$3,"NA",0))</f>
        <v/>
      </c>
      <c r="CK593" s="297" t="str">
        <f ca="1">IF(RMDF!CJ593="", "", IF(ISNUMBER(MATCH(RMDF!CJ593, INDIRECT(CJ593), 0)), "OK", "Invalid"))</f>
        <v/>
      </c>
      <c r="CL593" s="281"/>
      <c r="CM593" s="281"/>
      <c r="CN593" s="281"/>
      <c r="CO593" s="281" t="b">
        <f>AND(RMDF!CR593&gt;=0, RMDF!CR593&lt;=1-SUM(RMDF!Z593,RMDF!AG593,RMDF!AN593,RMDF!AU593,RMDF!BB593,RMDF!BI593,RMDF!BP593,RMDF!BW593,RMDF!CD593,RMDF!CK593), RMDF!CR593=ROUND(RMDF!CR593,4))</f>
        <v>1</v>
      </c>
      <c r="CP593" s="317">
        <f>RMDF!CP593</f>
        <v>0</v>
      </c>
      <c r="CQ593" s="318" t="str">
        <f>IF(CP593=0,"",_xlfn.XLOOKUP(CP593,StatePicklist!$1:$1,StatePicklist!$3:$3,"NA",0))</f>
        <v/>
      </c>
      <c r="CR593" s="297" t="str">
        <f ca="1">IF(RMDF!CQ593="", "", IF(ISNUMBER(MATCH(RMDF!CQ593, INDIRECT(CQ593), 0)), "OK", "Invalid"))</f>
        <v/>
      </c>
      <c r="CS593" s="281"/>
      <c r="CT593" s="281"/>
      <c r="CU593" s="281"/>
      <c r="CV593" s="281" t="b">
        <f>AND(RMDF!CY593&gt;=0, RMDF!CY593&lt;=1-SUM(RMDF!Z593,RMDF!AG593,RMDF!AN593,RMDF!AU593,RMDF!BB593,RMDF!BI593,RMDF!BP593,RMDF!BW593,RMDF!CD593,RMDF!CK593,RMDF!CR593), RMDF!CY593=ROUND(RMDF!CY593,4))</f>
        <v>1</v>
      </c>
      <c r="CW593" s="317">
        <f>RMDF!CW593</f>
        <v>0</v>
      </c>
      <c r="CX593" s="318" t="str">
        <f>IF(CW593=0,"",_xlfn.XLOOKUP(CW593,StatePicklist!$1:$1,StatePicklist!$3:$3,"NA",0))</f>
        <v/>
      </c>
      <c r="CY593" s="297" t="str">
        <f ca="1">IF(RMDF!CX593="", "", IF(ISNUMBER(MATCH(RMDF!CX593, INDIRECT(CX593), 0)), "OK", "Invalid"))</f>
        <v/>
      </c>
      <c r="CZ593" s="281"/>
      <c r="DA593" s="281"/>
      <c r="DB593" s="281"/>
      <c r="DC593" s="281" t="b">
        <f>AND(RMDF!DF593&gt;=0, RMDF!DF593&lt;=1-SUM(RMDF!Z593,RMDF!AG593,RMDF!AN593,RMDF!AU593,RMDF!BB593,RMDF!BI593,RMDF!BP593,RMDF!BW593,RMDF!CD593,RMDF!CK593,RMDF!CR593,RMDF!CY593), RMDF!DF593=ROUND(RMDF!DF593,4))</f>
        <v>1</v>
      </c>
      <c r="DD593" s="317">
        <f>RMDF!DD593</f>
        <v>0</v>
      </c>
      <c r="DE593" s="318" t="str">
        <f>IF(DD593=0,"",_xlfn.XLOOKUP(DD593,StatePicklist!$1:$1,StatePicklist!$3:$3,"NA",0))</f>
        <v/>
      </c>
      <c r="DF593" s="297" t="str">
        <f ca="1">IF(RMDF!DE593="", "", IF(ISNUMBER(MATCH(RMDF!DE593, INDIRECT(DE593), 0)), "OK", "Invalid"))</f>
        <v/>
      </c>
      <c r="DG593" s="281"/>
      <c r="DH593" s="281"/>
      <c r="DI593" s="281"/>
      <c r="DJ593" s="281" t="b">
        <f>AND(RMDF!DM593&gt;=0, RMDF!DM593&lt;=1-SUM(RMDF!Z593,RMDF!AG593,RMDF!AN593,RMDF!AU593,RMDF!BB593,RMDF!BI593,RMDF!BP593,RMDF!BW593,RMDF!CD593,RMDF!CK593,RMDF!CR593,RMDF!CY593,RMDF!DF593), RMDF!DM593=ROUND(RMDF!DM593,4))</f>
        <v>1</v>
      </c>
      <c r="DK593" s="317">
        <f>RMDF!DK593</f>
        <v>0</v>
      </c>
      <c r="DL593" s="318" t="str">
        <f>IF(DK593=0,"",_xlfn.XLOOKUP(DK593,StatePicklist!$1:$1,StatePicklist!$3:$3,"NA",0))</f>
        <v/>
      </c>
      <c r="DM593" s="297" t="str">
        <f ca="1">IF(RMDF!DL593="", "", IF(ISNUMBER(MATCH(RMDF!DL593, INDIRECT(DL593), 0)), "OK", "Invalid"))</f>
        <v/>
      </c>
      <c r="DN593" s="281"/>
      <c r="DO593" s="281"/>
      <c r="DP593" s="281"/>
      <c r="DQ593" s="281" t="b">
        <f>AND(RMDF!DT593&gt;=0, RMDF!DT593&lt;=1-SUM(RMDF!Z593,RMDF!AG593,RMDF!AN593,RMDF!AU593,RMDF!BB593,RMDF!BI593,RMDF!BP593,RMDF!BW593,RMDF!CD593,RMDF!CK593,RMDF!CR593,RMDF!CY593,RMDF!DF593,RMDF!DM593), RMDF!DT593=ROUND(RMDF!DT593,4))</f>
        <v>1</v>
      </c>
      <c r="DR593" s="317">
        <f>RMDF!DR593</f>
        <v>0</v>
      </c>
      <c r="DS593" s="318" t="str">
        <f>IF(DR593=0,"",_xlfn.XLOOKUP(DR593,StatePicklist!$1:$1,StatePicklist!$3:$3,"NA",0))</f>
        <v/>
      </c>
      <c r="DT593" s="297" t="str">
        <f ca="1">IF(RMDF!DS593="", "", IF(ISNUMBER(MATCH(RMDF!DS593, INDIRECT(DS593), 0)), "OK", "Invalid"))</f>
        <v/>
      </c>
      <c r="DU593" s="281"/>
      <c r="DV593" s="281"/>
      <c r="DW593" s="281"/>
      <c r="DX593" s="281" t="b">
        <f>AND(RMDF!EA593&gt;=0, RMDF!EA593&lt;=1-SUM(RMDF!Z593,RMDF!AG593,RMDF!AN593,RMDF!AU593,RMDF!BB593,RMDF!BI593,RMDF!BP593,RMDF!BW593,RMDF!CD593,RMDF!CK593,RMDF!CR593,RMDF!CY593,RMDF!DF593,RMDF!DM593,RMDF!DT593), RMDF!EA593=ROUND(RMDF!EA593,4))</f>
        <v>1</v>
      </c>
      <c r="DY593" s="317">
        <f>RMDF!DY593</f>
        <v>0</v>
      </c>
      <c r="DZ593" s="318" t="str">
        <f>IF(DY593=0,"",_xlfn.XLOOKUP(DY593,StatePicklist!$1:$1,StatePicklist!$3:$3,"NA",0))</f>
        <v/>
      </c>
      <c r="EA593" s="297" t="str">
        <f ca="1">IF(RMDF!DZ593="", "", IF(ISNUMBER(MATCH(RMDF!DZ593, INDIRECT(DZ593), 0)), "OK", "Invalid"))</f>
        <v/>
      </c>
      <c r="EB593" s="281"/>
      <c r="EC593" s="281"/>
      <c r="ED593" s="281"/>
      <c r="EE593" s="281" t="b">
        <f>AND(RMDF!EH593&gt;=0, RMDF!EH593&lt;=1-SUM(RMDF!Z593,RMDF!AG593,RMDF!AN593,RMDF!AU593,RMDF!BB593,RMDF!BI593,RMDF!BP593,RMDF!BW593,RMDF!CD593,RMDF!CK593,RMDF!CR593,RMDF!CY593,RMDF!DF593,RMDF!DM593,RMDF!DT593,RMDF!EA593), RMDF!EH593=ROUND(RMDF!EH593,4))</f>
        <v>1</v>
      </c>
      <c r="EF593" s="317">
        <f>RMDF!EF593</f>
        <v>0</v>
      </c>
      <c r="EG593" s="318" t="str">
        <f>IF(EF593=0,"",_xlfn.XLOOKUP(EF593,StatePicklist!$1:$1,StatePicklist!$3:$3,"NA",0))</f>
        <v/>
      </c>
      <c r="EH593" s="297" t="str">
        <f ca="1">IF(RMDF!EG593="", "", IF(ISNUMBER(MATCH(RMDF!EG593, INDIRECT(EG593), 0)), "OK", "Invalid"))</f>
        <v/>
      </c>
      <c r="EI593" s="281"/>
      <c r="EJ593" s="281"/>
      <c r="EK593" s="281"/>
      <c r="EL593" s="281" t="b">
        <f>AND(RMDF!EO593&gt;=0, RMDF!EO593&lt;=1-SUM(RMDF!Z593,RMDF!AG593,RMDF!AN593,RMDF!AU593,RMDF!BB593,RMDF!BI593,RMDF!BP593,RMDF!BW593,RMDF!CD593,RMDF!CK593,RMDF!CR593,RMDF!CY593,RMDF!DF593,RMDF!DM593,RMDF!DT593,RMDF!EA593,RMDF!EH593), RMDF!EO593=ROUND(RMDF!EO593,4))</f>
        <v>1</v>
      </c>
      <c r="EM593" s="317">
        <f>RMDF!EM593</f>
        <v>0</v>
      </c>
      <c r="EN593" s="318" t="str">
        <f>IF(EM593=0,"",_xlfn.XLOOKUP(EM593,StatePicklist!$1:$1,StatePicklist!$3:$3,"NA",0))</f>
        <v/>
      </c>
      <c r="EO593" s="297" t="str">
        <f ca="1">IF(RMDF!EN593="", "", IF(ISNUMBER(MATCH(RMDF!EN593, INDIRECT(EN593), 0)), "OK", "Invalid"))</f>
        <v/>
      </c>
      <c r="EP593" s="281"/>
      <c r="EQ593" s="281"/>
      <c r="ER593" s="281"/>
      <c r="ES593" s="281" t="b">
        <f>AND(RMDF!EV593&gt;=0, RMDF!EV593&lt;=1-SUM(RMDF!Z593,RMDF!AG593,RMDF!AN593,RMDF!AU593,RMDF!BB593,RMDF!BI593,RMDF!BP593,RMDF!BW593,RMDF!CD593,RMDF!CK593,RMDF!CR593,RMDF!CY593,RMDF!DF593,RMDF!DM593,RMDF!DT593,RMDF!EA593,RMDF!EH593,RMDF!EO593), RMDF!EV593=ROUND(RMDF!EV593,4))</f>
        <v>1</v>
      </c>
      <c r="ET593" s="317">
        <f>RMDF!ET593</f>
        <v>0</v>
      </c>
      <c r="EU593" s="318" t="str">
        <f>IF(ET593=0,"",_xlfn.XLOOKUP(ET593,StatePicklist!$1:$1,StatePicklist!$3:$3,"NA",0))</f>
        <v/>
      </c>
      <c r="EV593" s="297" t="str">
        <f ca="1">IF(RMDF!EU593="", "", IF(ISNUMBER(MATCH(RMDF!EU593, INDIRECT(EU593), 0)), "OK", "Invalid"))</f>
        <v/>
      </c>
      <c r="EW593" s="281"/>
      <c r="EX593" s="281"/>
      <c r="EY593" s="281"/>
      <c r="EZ593" s="281" t="b">
        <f>AND(RMDF!FC593&gt;=0, RMDF!FC593&lt;=1-SUM(RMDF!Z593,RMDF!AG593,RMDF!AN593,RMDF!AU593,RMDF!BB593,RMDF!BI593,RMDF!BP593,RMDF!BW593,RMDF!CD593,RMDF!CK593,RMDF!CR593,RMDF!CY593,RMDF!DF593,RMDF!DM593,RMDF!DT593,RMDF!EA593,RMDF!EH593,RMDF!EO593,RMDF!EV593), RMDF!FC593=ROUND(RMDF!FC593,4))</f>
        <v>1</v>
      </c>
      <c r="FA593" s="317">
        <f>RMDF!FA593</f>
        <v>0</v>
      </c>
      <c r="FB593" s="318" t="str">
        <f>IF(FA593=0,"",_xlfn.XLOOKUP(FA593,StatePicklist!$1:$1,StatePicklist!$3:$3,"NA",0))</f>
        <v/>
      </c>
      <c r="FC593" s="297" t="str">
        <f ca="1">IF(RMDF!FB593="", "", IF(ISNUMBER(MATCH(RMDF!FB593, INDIRECT(FB593), 0)), "OK", "Invalid"))</f>
        <v/>
      </c>
    </row>
    <row r="594" spans="1:159" s="205" customFormat="1" ht="39.9" customHeight="1" x14ac:dyDescent="0.25">
      <c r="A594" s="206"/>
      <c r="B594" s="196"/>
      <c r="C594" s="197"/>
      <c r="D594" s="198"/>
      <c r="E594" s="199"/>
      <c r="F594" s="200"/>
      <c r="G594" s="201"/>
      <c r="H594" s="292"/>
      <c r="I594" s="305">
        <f>RMDF!I594</f>
        <v>0</v>
      </c>
      <c r="J594" s="305" t="str">
        <f>IF(I594=ProductCode!$B$30,"PDReclPost",IF(OR(I594=ProductCode!$C$30,I594=ProductCode!$E$30,I594=ProductCode!$G$30),"PDPreCon",IF(OR(I594=ProductCode!$D$30,I594=ProductCode!$F$30),"PDNotReclPost","")))</f>
        <v/>
      </c>
      <c r="K594" s="305" t="str">
        <f t="shared" si="33"/>
        <v/>
      </c>
      <c r="L594" s="289"/>
      <c r="M594" s="305" t="str">
        <f t="shared" si="33"/>
        <v/>
      </c>
      <c r="N594" s="289" t="b">
        <f>AND(RMDF!N594&gt;=0, RMDF!N594&lt;=1-RMDF!L594, RMDF!N594=ROUND(RMDF!N594,4))</f>
        <v>1</v>
      </c>
      <c r="O594" s="286" t="str">
        <f>IF(P594="","",IF(I594="","",IF(LEFT(I594,13)="Reclaimed pos",RawMaterialCode!$E$569,RawMaterialCode!$E$568)))</f>
        <v>Reclaimed pre-consumer mixed fibers (RM0578)</v>
      </c>
      <c r="P594" s="295">
        <f t="shared" si="34"/>
        <v>1</v>
      </c>
      <c r="Q594" s="202"/>
      <c r="R594" s="203"/>
      <c r="S594" s="204" t="str">
        <f t="shared" si="35"/>
        <v/>
      </c>
      <c r="T594" s="281"/>
      <c r="U594" s="281"/>
      <c r="V594" s="281"/>
      <c r="W594" s="281"/>
      <c r="X594" s="317">
        <f>RMDF!X594</f>
        <v>0</v>
      </c>
      <c r="Y594" s="318" t="str">
        <f>IF(X594=0,"",_xlfn.XLOOKUP(X594,StatePicklist!$1:$1,StatePicklist!$3:$3,"NA",0))</f>
        <v/>
      </c>
      <c r="Z594" s="297" t="str">
        <f ca="1">IF(RMDF!Y594="", "", IF(ISNUMBER(MATCH(RMDF!Y594, INDIRECT(Y594), 0)), "OK", "Invalid"))</f>
        <v/>
      </c>
      <c r="AA594" s="281"/>
      <c r="AB594" s="281"/>
      <c r="AC594" s="281"/>
      <c r="AD594" s="281" t="b">
        <f>AND(RMDF!AG594&gt;=0, RMDF!AG594&lt;=1-RMDF!Z594, RMDF!AG594=ROUND(RMDF!AG594,4))</f>
        <v>1</v>
      </c>
      <c r="AE594" s="317">
        <f>RMDF!AE594</f>
        <v>0</v>
      </c>
      <c r="AF594" s="318" t="str">
        <f>IF(AE594=0,"",_xlfn.XLOOKUP(AE594,StatePicklist!$1:$1,StatePicklist!$3:$3,"NA",0))</f>
        <v/>
      </c>
      <c r="AG594" s="297" t="str">
        <f ca="1">IF(RMDF!AF594="", "", IF(ISNUMBER(MATCH(RMDF!AF594, INDIRECT(AF594), 0)), "OK", "Invalid"))</f>
        <v/>
      </c>
      <c r="AH594" s="281"/>
      <c r="AI594" s="281"/>
      <c r="AJ594" s="281"/>
      <c r="AK594" s="281" t="b">
        <f>AND(RMDF!AN594&gt;=0, RMDF!AN594&lt;=1-SUM(RMDF!Z594,RMDF!AG594), RMDF!AN594=ROUND(RMDF!AN594,4))</f>
        <v>1</v>
      </c>
      <c r="AL594" s="317">
        <f>RMDF!AL594</f>
        <v>0</v>
      </c>
      <c r="AM594" s="318" t="str">
        <f>IF(AL594=0,"",_xlfn.XLOOKUP(AL594,StatePicklist!$1:$1,StatePicklist!$3:$3,"NA",0))</f>
        <v/>
      </c>
      <c r="AN594" s="297" t="str">
        <f ca="1">IF(RMDF!AM594="", "", IF(ISNUMBER(MATCH(RMDF!AM594, INDIRECT(AM594), 0)), "OK", "Invalid"))</f>
        <v/>
      </c>
      <c r="AO594" s="281"/>
      <c r="AP594" s="281"/>
      <c r="AQ594" s="281"/>
      <c r="AR594" s="281" t="b">
        <f>AND(RMDF!AU594&gt;=0, RMDF!AU594&lt;=1-SUM(RMDF!Z594,RMDF!AG594,RMDF!AN594), RMDF!AU594=ROUND(RMDF!AU594,4))</f>
        <v>1</v>
      </c>
      <c r="AS594" s="317">
        <f>RMDF!AS594</f>
        <v>0</v>
      </c>
      <c r="AT594" s="318" t="str">
        <f>IF(AS594=0,"",_xlfn.XLOOKUP(AS594,StatePicklist!$1:$1,StatePicklist!$3:$3,"NA",0))</f>
        <v/>
      </c>
      <c r="AU594" s="297" t="str">
        <f ca="1">IF(RMDF!AT594="", "", IF(ISNUMBER(MATCH(RMDF!AT594, INDIRECT(AT594), 0)), "OK", "Invalid"))</f>
        <v/>
      </c>
      <c r="AV594" s="281"/>
      <c r="AW594" s="281"/>
      <c r="AX594" s="281"/>
      <c r="AY594" s="281" t="b">
        <f>AND(RMDF!BB594&gt;=0, RMDF!BB594&lt;=1-SUM(RMDF!Z594,RMDF!AG594,RMDF!AN594,RMDF!AU594), RMDF!BB594=ROUND(RMDF!BB594,4))</f>
        <v>1</v>
      </c>
      <c r="AZ594" s="317">
        <f>RMDF!AZ594</f>
        <v>0</v>
      </c>
      <c r="BA594" s="318" t="str">
        <f>IF(AZ594=0,"",_xlfn.XLOOKUP(AZ594,StatePicklist!$1:$1,StatePicklist!$3:$3,"NA",0))</f>
        <v/>
      </c>
      <c r="BB594" s="297" t="str">
        <f ca="1">IF(RMDF!BA594="", "", IF(ISNUMBER(MATCH(RMDF!BA594, INDIRECT(BA594), 0)), "OK", "Invalid"))</f>
        <v/>
      </c>
      <c r="BC594" s="281"/>
      <c r="BD594" s="281"/>
      <c r="BE594" s="281"/>
      <c r="BF594" s="281" t="b">
        <f>AND(RMDF!BI594&gt;=0, RMDF!BI594&lt;=1-SUM(RMDF!Z594,RMDF!AG594,RMDF!AN594,RMDF!AU594,RMDF!BB594), RMDF!BI594=ROUND(RMDF!BI594,4))</f>
        <v>1</v>
      </c>
      <c r="BG594" s="317">
        <f>RMDF!BG594</f>
        <v>0</v>
      </c>
      <c r="BH594" s="318" t="str">
        <f>IF(BG594=0,"",_xlfn.XLOOKUP(BG594,StatePicklist!$1:$1,StatePicklist!$3:$3,"NA",0))</f>
        <v/>
      </c>
      <c r="BI594" s="297" t="str">
        <f ca="1">IF(RMDF!BH594="", "", IF(ISNUMBER(MATCH(RMDF!BH594, INDIRECT(BH594), 0)), "OK", "Invalid"))</f>
        <v/>
      </c>
      <c r="BJ594" s="281"/>
      <c r="BK594" s="281"/>
      <c r="BL594" s="281"/>
      <c r="BM594" s="281" t="b">
        <f>AND(RMDF!BP594&gt;=0, RMDF!BP594&lt;=1-SUM(RMDF!Z594,RMDF!AG594,RMDF!AN594,RMDF!AU594,RMDF!BB594,RMDF!BI594), RMDF!BP594=ROUND(RMDF!BP594,4))</f>
        <v>1</v>
      </c>
      <c r="BN594" s="317">
        <f>RMDF!BN594</f>
        <v>0</v>
      </c>
      <c r="BO594" s="318" t="str">
        <f>IF(BN594=0,"",_xlfn.XLOOKUP(BN594,StatePicklist!$1:$1,StatePicklist!$3:$3,"NA",0))</f>
        <v/>
      </c>
      <c r="BP594" s="297" t="str">
        <f ca="1">IF(RMDF!BO594="", "", IF(ISNUMBER(MATCH(RMDF!BO594, INDIRECT(BO594), 0)), "OK", "Invalid"))</f>
        <v/>
      </c>
      <c r="BQ594" s="281"/>
      <c r="BR594" s="281"/>
      <c r="BS594" s="281"/>
      <c r="BT594" s="281" t="b">
        <f>AND(RMDF!BW594&gt;=0, RMDF!BW594&lt;=1-SUM(RMDF!Z594,RMDF!AG594,RMDF!AN594,RMDF!AU594,RMDF!BB594,RMDF!BI594,RMDF!BP594), RMDF!BW594=ROUND(RMDF!BW594,4))</f>
        <v>1</v>
      </c>
      <c r="BU594" s="317">
        <f>RMDF!BU594</f>
        <v>0</v>
      </c>
      <c r="BV594" s="318" t="str">
        <f>IF(BU594=0,"",_xlfn.XLOOKUP(BU594,StatePicklist!$1:$1,StatePicklist!$3:$3,"NA",0))</f>
        <v/>
      </c>
      <c r="BW594" s="297" t="str">
        <f ca="1">IF(RMDF!BV594="", "", IF(ISNUMBER(MATCH(RMDF!BV594, INDIRECT(BV594), 0)), "OK", "Invalid"))</f>
        <v/>
      </c>
      <c r="BX594" s="281"/>
      <c r="BY594" s="281"/>
      <c r="BZ594" s="281"/>
      <c r="CA594" s="281" t="b">
        <f>AND(RMDF!CD594&gt;=0, RMDF!CD594&lt;=1-SUM(RMDF!Z594,RMDF!AG594,RMDF!AN594,RMDF!AU594,RMDF!BB594,RMDF!BI594,RMDF!BP594,RMDF!BW594), RMDF!CD594=ROUND(RMDF!CD594,4))</f>
        <v>1</v>
      </c>
      <c r="CB594" s="317">
        <f>RMDF!CB594</f>
        <v>0</v>
      </c>
      <c r="CC594" s="318" t="str">
        <f>IF(CB594=0,"",_xlfn.XLOOKUP(CB594,StatePicklist!$1:$1,StatePicklist!$3:$3,"NA",0))</f>
        <v/>
      </c>
      <c r="CD594" s="297" t="str">
        <f ca="1">IF(RMDF!CC594="", "", IF(ISNUMBER(MATCH(RMDF!CC594, INDIRECT(CC594), 0)), "OK", "Invalid"))</f>
        <v/>
      </c>
      <c r="CE594" s="281"/>
      <c r="CF594" s="281"/>
      <c r="CG594" s="281"/>
      <c r="CH594" s="281" t="b">
        <f>AND(RMDF!CK594&gt;=0, RMDF!CK594&lt;=1-SUM(RMDF!Z594,RMDF!AG594,RMDF!AN594,RMDF!AU594,RMDF!BB594,RMDF!BI594,RMDF!BP594,RMDF!BW594,RMDF!CD594), RMDF!CK594=ROUND(RMDF!CK594,4))</f>
        <v>1</v>
      </c>
      <c r="CI594" s="317">
        <f>RMDF!CI594</f>
        <v>0</v>
      </c>
      <c r="CJ594" s="318" t="str">
        <f>IF(CI594=0,"",_xlfn.XLOOKUP(CI594,StatePicklist!$1:$1,StatePicklist!$3:$3,"NA",0))</f>
        <v/>
      </c>
      <c r="CK594" s="297" t="str">
        <f ca="1">IF(RMDF!CJ594="", "", IF(ISNUMBER(MATCH(RMDF!CJ594, INDIRECT(CJ594), 0)), "OK", "Invalid"))</f>
        <v/>
      </c>
      <c r="CL594" s="281"/>
      <c r="CM594" s="281"/>
      <c r="CN594" s="281"/>
      <c r="CO594" s="281" t="b">
        <f>AND(RMDF!CR594&gt;=0, RMDF!CR594&lt;=1-SUM(RMDF!Z594,RMDF!AG594,RMDF!AN594,RMDF!AU594,RMDF!BB594,RMDF!BI594,RMDF!BP594,RMDF!BW594,RMDF!CD594,RMDF!CK594), RMDF!CR594=ROUND(RMDF!CR594,4))</f>
        <v>1</v>
      </c>
      <c r="CP594" s="317">
        <f>RMDF!CP594</f>
        <v>0</v>
      </c>
      <c r="CQ594" s="318" t="str">
        <f>IF(CP594=0,"",_xlfn.XLOOKUP(CP594,StatePicklist!$1:$1,StatePicklist!$3:$3,"NA",0))</f>
        <v/>
      </c>
      <c r="CR594" s="297" t="str">
        <f ca="1">IF(RMDF!CQ594="", "", IF(ISNUMBER(MATCH(RMDF!CQ594, INDIRECT(CQ594), 0)), "OK", "Invalid"))</f>
        <v/>
      </c>
      <c r="CS594" s="281"/>
      <c r="CT594" s="281"/>
      <c r="CU594" s="281"/>
      <c r="CV594" s="281" t="b">
        <f>AND(RMDF!CY594&gt;=0, RMDF!CY594&lt;=1-SUM(RMDF!Z594,RMDF!AG594,RMDF!AN594,RMDF!AU594,RMDF!BB594,RMDF!BI594,RMDF!BP594,RMDF!BW594,RMDF!CD594,RMDF!CK594,RMDF!CR594), RMDF!CY594=ROUND(RMDF!CY594,4))</f>
        <v>1</v>
      </c>
      <c r="CW594" s="317">
        <f>RMDF!CW594</f>
        <v>0</v>
      </c>
      <c r="CX594" s="318" t="str">
        <f>IF(CW594=0,"",_xlfn.XLOOKUP(CW594,StatePicklist!$1:$1,StatePicklist!$3:$3,"NA",0))</f>
        <v/>
      </c>
      <c r="CY594" s="297" t="str">
        <f ca="1">IF(RMDF!CX594="", "", IF(ISNUMBER(MATCH(RMDF!CX594, INDIRECT(CX594), 0)), "OK", "Invalid"))</f>
        <v/>
      </c>
      <c r="CZ594" s="281"/>
      <c r="DA594" s="281"/>
      <c r="DB594" s="281"/>
      <c r="DC594" s="281" t="b">
        <f>AND(RMDF!DF594&gt;=0, RMDF!DF594&lt;=1-SUM(RMDF!Z594,RMDF!AG594,RMDF!AN594,RMDF!AU594,RMDF!BB594,RMDF!BI594,RMDF!BP594,RMDF!BW594,RMDF!CD594,RMDF!CK594,RMDF!CR594,RMDF!CY594), RMDF!DF594=ROUND(RMDF!DF594,4))</f>
        <v>1</v>
      </c>
      <c r="DD594" s="317">
        <f>RMDF!DD594</f>
        <v>0</v>
      </c>
      <c r="DE594" s="318" t="str">
        <f>IF(DD594=0,"",_xlfn.XLOOKUP(DD594,StatePicklist!$1:$1,StatePicklist!$3:$3,"NA",0))</f>
        <v/>
      </c>
      <c r="DF594" s="297" t="str">
        <f ca="1">IF(RMDF!DE594="", "", IF(ISNUMBER(MATCH(RMDF!DE594, INDIRECT(DE594), 0)), "OK", "Invalid"))</f>
        <v/>
      </c>
      <c r="DG594" s="281"/>
      <c r="DH594" s="281"/>
      <c r="DI594" s="281"/>
      <c r="DJ594" s="281" t="b">
        <f>AND(RMDF!DM594&gt;=0, RMDF!DM594&lt;=1-SUM(RMDF!Z594,RMDF!AG594,RMDF!AN594,RMDF!AU594,RMDF!BB594,RMDF!BI594,RMDF!BP594,RMDF!BW594,RMDF!CD594,RMDF!CK594,RMDF!CR594,RMDF!CY594,RMDF!DF594), RMDF!DM594=ROUND(RMDF!DM594,4))</f>
        <v>1</v>
      </c>
      <c r="DK594" s="317">
        <f>RMDF!DK594</f>
        <v>0</v>
      </c>
      <c r="DL594" s="318" t="str">
        <f>IF(DK594=0,"",_xlfn.XLOOKUP(DK594,StatePicklist!$1:$1,StatePicklist!$3:$3,"NA",0))</f>
        <v/>
      </c>
      <c r="DM594" s="297" t="str">
        <f ca="1">IF(RMDF!DL594="", "", IF(ISNUMBER(MATCH(RMDF!DL594, INDIRECT(DL594), 0)), "OK", "Invalid"))</f>
        <v/>
      </c>
      <c r="DN594" s="281"/>
      <c r="DO594" s="281"/>
      <c r="DP594" s="281"/>
      <c r="DQ594" s="281" t="b">
        <f>AND(RMDF!DT594&gt;=0, RMDF!DT594&lt;=1-SUM(RMDF!Z594,RMDF!AG594,RMDF!AN594,RMDF!AU594,RMDF!BB594,RMDF!BI594,RMDF!BP594,RMDF!BW594,RMDF!CD594,RMDF!CK594,RMDF!CR594,RMDF!CY594,RMDF!DF594,RMDF!DM594), RMDF!DT594=ROUND(RMDF!DT594,4))</f>
        <v>1</v>
      </c>
      <c r="DR594" s="317">
        <f>RMDF!DR594</f>
        <v>0</v>
      </c>
      <c r="DS594" s="318" t="str">
        <f>IF(DR594=0,"",_xlfn.XLOOKUP(DR594,StatePicklist!$1:$1,StatePicklist!$3:$3,"NA",0))</f>
        <v/>
      </c>
      <c r="DT594" s="297" t="str">
        <f ca="1">IF(RMDF!DS594="", "", IF(ISNUMBER(MATCH(RMDF!DS594, INDIRECT(DS594), 0)), "OK", "Invalid"))</f>
        <v/>
      </c>
      <c r="DU594" s="281"/>
      <c r="DV594" s="281"/>
      <c r="DW594" s="281"/>
      <c r="DX594" s="281" t="b">
        <f>AND(RMDF!EA594&gt;=0, RMDF!EA594&lt;=1-SUM(RMDF!Z594,RMDF!AG594,RMDF!AN594,RMDF!AU594,RMDF!BB594,RMDF!BI594,RMDF!BP594,RMDF!BW594,RMDF!CD594,RMDF!CK594,RMDF!CR594,RMDF!CY594,RMDF!DF594,RMDF!DM594,RMDF!DT594), RMDF!EA594=ROUND(RMDF!EA594,4))</f>
        <v>1</v>
      </c>
      <c r="DY594" s="317">
        <f>RMDF!DY594</f>
        <v>0</v>
      </c>
      <c r="DZ594" s="318" t="str">
        <f>IF(DY594=0,"",_xlfn.XLOOKUP(DY594,StatePicklist!$1:$1,StatePicklist!$3:$3,"NA",0))</f>
        <v/>
      </c>
      <c r="EA594" s="297" t="str">
        <f ca="1">IF(RMDF!DZ594="", "", IF(ISNUMBER(MATCH(RMDF!DZ594, INDIRECT(DZ594), 0)), "OK", "Invalid"))</f>
        <v/>
      </c>
      <c r="EB594" s="281"/>
      <c r="EC594" s="281"/>
      <c r="ED594" s="281"/>
      <c r="EE594" s="281" t="b">
        <f>AND(RMDF!EH594&gt;=0, RMDF!EH594&lt;=1-SUM(RMDF!Z594,RMDF!AG594,RMDF!AN594,RMDF!AU594,RMDF!BB594,RMDF!BI594,RMDF!BP594,RMDF!BW594,RMDF!CD594,RMDF!CK594,RMDF!CR594,RMDF!CY594,RMDF!DF594,RMDF!DM594,RMDF!DT594,RMDF!EA594), RMDF!EH594=ROUND(RMDF!EH594,4))</f>
        <v>1</v>
      </c>
      <c r="EF594" s="317">
        <f>RMDF!EF594</f>
        <v>0</v>
      </c>
      <c r="EG594" s="318" t="str">
        <f>IF(EF594=0,"",_xlfn.XLOOKUP(EF594,StatePicklist!$1:$1,StatePicklist!$3:$3,"NA",0))</f>
        <v/>
      </c>
      <c r="EH594" s="297" t="str">
        <f ca="1">IF(RMDF!EG594="", "", IF(ISNUMBER(MATCH(RMDF!EG594, INDIRECT(EG594), 0)), "OK", "Invalid"))</f>
        <v/>
      </c>
      <c r="EI594" s="281"/>
      <c r="EJ594" s="281"/>
      <c r="EK594" s="281"/>
      <c r="EL594" s="281" t="b">
        <f>AND(RMDF!EO594&gt;=0, RMDF!EO594&lt;=1-SUM(RMDF!Z594,RMDF!AG594,RMDF!AN594,RMDF!AU594,RMDF!BB594,RMDF!BI594,RMDF!BP594,RMDF!BW594,RMDF!CD594,RMDF!CK594,RMDF!CR594,RMDF!CY594,RMDF!DF594,RMDF!DM594,RMDF!DT594,RMDF!EA594,RMDF!EH594), RMDF!EO594=ROUND(RMDF!EO594,4))</f>
        <v>1</v>
      </c>
      <c r="EM594" s="317">
        <f>RMDF!EM594</f>
        <v>0</v>
      </c>
      <c r="EN594" s="318" t="str">
        <f>IF(EM594=0,"",_xlfn.XLOOKUP(EM594,StatePicklist!$1:$1,StatePicklist!$3:$3,"NA",0))</f>
        <v/>
      </c>
      <c r="EO594" s="297" t="str">
        <f ca="1">IF(RMDF!EN594="", "", IF(ISNUMBER(MATCH(RMDF!EN594, INDIRECT(EN594), 0)), "OK", "Invalid"))</f>
        <v/>
      </c>
      <c r="EP594" s="281"/>
      <c r="EQ594" s="281"/>
      <c r="ER594" s="281"/>
      <c r="ES594" s="281" t="b">
        <f>AND(RMDF!EV594&gt;=0, RMDF!EV594&lt;=1-SUM(RMDF!Z594,RMDF!AG594,RMDF!AN594,RMDF!AU594,RMDF!BB594,RMDF!BI594,RMDF!BP594,RMDF!BW594,RMDF!CD594,RMDF!CK594,RMDF!CR594,RMDF!CY594,RMDF!DF594,RMDF!DM594,RMDF!DT594,RMDF!EA594,RMDF!EH594,RMDF!EO594), RMDF!EV594=ROUND(RMDF!EV594,4))</f>
        <v>1</v>
      </c>
      <c r="ET594" s="317">
        <f>RMDF!ET594</f>
        <v>0</v>
      </c>
      <c r="EU594" s="318" t="str">
        <f>IF(ET594=0,"",_xlfn.XLOOKUP(ET594,StatePicklist!$1:$1,StatePicklist!$3:$3,"NA",0))</f>
        <v/>
      </c>
      <c r="EV594" s="297" t="str">
        <f ca="1">IF(RMDF!EU594="", "", IF(ISNUMBER(MATCH(RMDF!EU594, INDIRECT(EU594), 0)), "OK", "Invalid"))</f>
        <v/>
      </c>
      <c r="EW594" s="281"/>
      <c r="EX594" s="281"/>
      <c r="EY594" s="281"/>
      <c r="EZ594" s="281" t="b">
        <f>AND(RMDF!FC594&gt;=0, RMDF!FC594&lt;=1-SUM(RMDF!Z594,RMDF!AG594,RMDF!AN594,RMDF!AU594,RMDF!BB594,RMDF!BI594,RMDF!BP594,RMDF!BW594,RMDF!CD594,RMDF!CK594,RMDF!CR594,RMDF!CY594,RMDF!DF594,RMDF!DM594,RMDF!DT594,RMDF!EA594,RMDF!EH594,RMDF!EO594,RMDF!EV594), RMDF!FC594=ROUND(RMDF!FC594,4))</f>
        <v>1</v>
      </c>
      <c r="FA594" s="317">
        <f>RMDF!FA594</f>
        <v>0</v>
      </c>
      <c r="FB594" s="318" t="str">
        <f>IF(FA594=0,"",_xlfn.XLOOKUP(FA594,StatePicklist!$1:$1,StatePicklist!$3:$3,"NA",0))</f>
        <v/>
      </c>
      <c r="FC594" s="297" t="str">
        <f ca="1">IF(RMDF!FB594="", "", IF(ISNUMBER(MATCH(RMDF!FB594, INDIRECT(FB594), 0)), "OK", "Invalid"))</f>
        <v/>
      </c>
    </row>
    <row r="595" spans="1:159" s="205" customFormat="1" ht="39.9" customHeight="1" x14ac:dyDescent="0.25">
      <c r="A595" s="206"/>
      <c r="B595" s="196"/>
      <c r="C595" s="197"/>
      <c r="D595" s="198"/>
      <c r="E595" s="199"/>
      <c r="F595" s="200"/>
      <c r="G595" s="201"/>
      <c r="H595" s="292"/>
      <c r="I595" s="305">
        <f>RMDF!I595</f>
        <v>0</v>
      </c>
      <c r="J595" s="305" t="str">
        <f>IF(I595=ProductCode!$B$30,"PDReclPost",IF(OR(I595=ProductCode!$C$30,I595=ProductCode!$E$30,I595=ProductCode!$G$30),"PDPreCon",IF(OR(I595=ProductCode!$D$30,I595=ProductCode!$F$30),"PDNotReclPost","")))</f>
        <v/>
      </c>
      <c r="K595" s="305" t="str">
        <f t="shared" si="33"/>
        <v/>
      </c>
      <c r="L595" s="289"/>
      <c r="M595" s="305" t="str">
        <f t="shared" si="33"/>
        <v/>
      </c>
      <c r="N595" s="289" t="b">
        <f>AND(RMDF!N595&gt;=0, RMDF!N595&lt;=1-RMDF!L595, RMDF!N595=ROUND(RMDF!N595,4))</f>
        <v>1</v>
      </c>
      <c r="O595" s="286" t="str">
        <f>IF(P595="","",IF(I595="","",IF(LEFT(I595,13)="Reclaimed pos",RawMaterialCode!$E$569,RawMaterialCode!$E$568)))</f>
        <v>Reclaimed pre-consumer mixed fibers (RM0578)</v>
      </c>
      <c r="P595" s="295">
        <f t="shared" si="34"/>
        <v>1</v>
      </c>
      <c r="Q595" s="202"/>
      <c r="R595" s="203"/>
      <c r="S595" s="204" t="str">
        <f t="shared" si="35"/>
        <v/>
      </c>
      <c r="T595" s="281"/>
      <c r="U595" s="281"/>
      <c r="V595" s="281"/>
      <c r="W595" s="281"/>
      <c r="X595" s="317">
        <f>RMDF!X595</f>
        <v>0</v>
      </c>
      <c r="Y595" s="318" t="str">
        <f>IF(X595=0,"",_xlfn.XLOOKUP(X595,StatePicklist!$1:$1,StatePicklist!$3:$3,"NA",0))</f>
        <v/>
      </c>
      <c r="Z595" s="297" t="str">
        <f ca="1">IF(RMDF!Y595="", "", IF(ISNUMBER(MATCH(RMDF!Y595, INDIRECT(Y595), 0)), "OK", "Invalid"))</f>
        <v/>
      </c>
      <c r="AA595" s="281"/>
      <c r="AB595" s="281"/>
      <c r="AC595" s="281"/>
      <c r="AD595" s="281" t="b">
        <f>AND(RMDF!AG595&gt;=0, RMDF!AG595&lt;=1-RMDF!Z595, RMDF!AG595=ROUND(RMDF!AG595,4))</f>
        <v>1</v>
      </c>
      <c r="AE595" s="317">
        <f>RMDF!AE595</f>
        <v>0</v>
      </c>
      <c r="AF595" s="318" t="str">
        <f>IF(AE595=0,"",_xlfn.XLOOKUP(AE595,StatePicklist!$1:$1,StatePicklist!$3:$3,"NA",0))</f>
        <v/>
      </c>
      <c r="AG595" s="297" t="str">
        <f ca="1">IF(RMDF!AF595="", "", IF(ISNUMBER(MATCH(RMDF!AF595, INDIRECT(AF595), 0)), "OK", "Invalid"))</f>
        <v/>
      </c>
      <c r="AH595" s="281"/>
      <c r="AI595" s="281"/>
      <c r="AJ595" s="281"/>
      <c r="AK595" s="281" t="b">
        <f>AND(RMDF!AN595&gt;=0, RMDF!AN595&lt;=1-SUM(RMDF!Z595,RMDF!AG595), RMDF!AN595=ROUND(RMDF!AN595,4))</f>
        <v>1</v>
      </c>
      <c r="AL595" s="317">
        <f>RMDF!AL595</f>
        <v>0</v>
      </c>
      <c r="AM595" s="318" t="str">
        <f>IF(AL595=0,"",_xlfn.XLOOKUP(AL595,StatePicklist!$1:$1,StatePicklist!$3:$3,"NA",0))</f>
        <v/>
      </c>
      <c r="AN595" s="297" t="str">
        <f ca="1">IF(RMDF!AM595="", "", IF(ISNUMBER(MATCH(RMDF!AM595, INDIRECT(AM595), 0)), "OK", "Invalid"))</f>
        <v/>
      </c>
      <c r="AO595" s="281"/>
      <c r="AP595" s="281"/>
      <c r="AQ595" s="281"/>
      <c r="AR595" s="281" t="b">
        <f>AND(RMDF!AU595&gt;=0, RMDF!AU595&lt;=1-SUM(RMDF!Z595,RMDF!AG595,RMDF!AN595), RMDF!AU595=ROUND(RMDF!AU595,4))</f>
        <v>1</v>
      </c>
      <c r="AS595" s="317">
        <f>RMDF!AS595</f>
        <v>0</v>
      </c>
      <c r="AT595" s="318" t="str">
        <f>IF(AS595=0,"",_xlfn.XLOOKUP(AS595,StatePicklist!$1:$1,StatePicklist!$3:$3,"NA",0))</f>
        <v/>
      </c>
      <c r="AU595" s="297" t="str">
        <f ca="1">IF(RMDF!AT595="", "", IF(ISNUMBER(MATCH(RMDF!AT595, INDIRECT(AT595), 0)), "OK", "Invalid"))</f>
        <v/>
      </c>
      <c r="AV595" s="281"/>
      <c r="AW595" s="281"/>
      <c r="AX595" s="281"/>
      <c r="AY595" s="281" t="b">
        <f>AND(RMDF!BB595&gt;=0, RMDF!BB595&lt;=1-SUM(RMDF!Z595,RMDF!AG595,RMDF!AN595,RMDF!AU595), RMDF!BB595=ROUND(RMDF!BB595,4))</f>
        <v>1</v>
      </c>
      <c r="AZ595" s="317">
        <f>RMDF!AZ595</f>
        <v>0</v>
      </c>
      <c r="BA595" s="318" t="str">
        <f>IF(AZ595=0,"",_xlfn.XLOOKUP(AZ595,StatePicklist!$1:$1,StatePicklist!$3:$3,"NA",0))</f>
        <v/>
      </c>
      <c r="BB595" s="297" t="str">
        <f ca="1">IF(RMDF!BA595="", "", IF(ISNUMBER(MATCH(RMDF!BA595, INDIRECT(BA595), 0)), "OK", "Invalid"))</f>
        <v/>
      </c>
      <c r="BC595" s="281"/>
      <c r="BD595" s="281"/>
      <c r="BE595" s="281"/>
      <c r="BF595" s="281" t="b">
        <f>AND(RMDF!BI595&gt;=0, RMDF!BI595&lt;=1-SUM(RMDF!Z595,RMDF!AG595,RMDF!AN595,RMDF!AU595,RMDF!BB595), RMDF!BI595=ROUND(RMDF!BI595,4))</f>
        <v>1</v>
      </c>
      <c r="BG595" s="317">
        <f>RMDF!BG595</f>
        <v>0</v>
      </c>
      <c r="BH595" s="318" t="str">
        <f>IF(BG595=0,"",_xlfn.XLOOKUP(BG595,StatePicklist!$1:$1,StatePicklist!$3:$3,"NA",0))</f>
        <v/>
      </c>
      <c r="BI595" s="297" t="str">
        <f ca="1">IF(RMDF!BH595="", "", IF(ISNUMBER(MATCH(RMDF!BH595, INDIRECT(BH595), 0)), "OK", "Invalid"))</f>
        <v/>
      </c>
      <c r="BJ595" s="281"/>
      <c r="BK595" s="281"/>
      <c r="BL595" s="281"/>
      <c r="BM595" s="281" t="b">
        <f>AND(RMDF!BP595&gt;=0, RMDF!BP595&lt;=1-SUM(RMDF!Z595,RMDF!AG595,RMDF!AN595,RMDF!AU595,RMDF!BB595,RMDF!BI595), RMDF!BP595=ROUND(RMDF!BP595,4))</f>
        <v>1</v>
      </c>
      <c r="BN595" s="317">
        <f>RMDF!BN595</f>
        <v>0</v>
      </c>
      <c r="BO595" s="318" t="str">
        <f>IF(BN595=0,"",_xlfn.XLOOKUP(BN595,StatePicklist!$1:$1,StatePicklist!$3:$3,"NA",0))</f>
        <v/>
      </c>
      <c r="BP595" s="297" t="str">
        <f ca="1">IF(RMDF!BO595="", "", IF(ISNUMBER(MATCH(RMDF!BO595, INDIRECT(BO595), 0)), "OK", "Invalid"))</f>
        <v/>
      </c>
      <c r="BQ595" s="281"/>
      <c r="BR595" s="281"/>
      <c r="BS595" s="281"/>
      <c r="BT595" s="281" t="b">
        <f>AND(RMDF!BW595&gt;=0, RMDF!BW595&lt;=1-SUM(RMDF!Z595,RMDF!AG595,RMDF!AN595,RMDF!AU595,RMDF!BB595,RMDF!BI595,RMDF!BP595), RMDF!BW595=ROUND(RMDF!BW595,4))</f>
        <v>1</v>
      </c>
      <c r="BU595" s="317">
        <f>RMDF!BU595</f>
        <v>0</v>
      </c>
      <c r="BV595" s="318" t="str">
        <f>IF(BU595=0,"",_xlfn.XLOOKUP(BU595,StatePicklist!$1:$1,StatePicklist!$3:$3,"NA",0))</f>
        <v/>
      </c>
      <c r="BW595" s="297" t="str">
        <f ca="1">IF(RMDF!BV595="", "", IF(ISNUMBER(MATCH(RMDF!BV595, INDIRECT(BV595), 0)), "OK", "Invalid"))</f>
        <v/>
      </c>
      <c r="BX595" s="281"/>
      <c r="BY595" s="281"/>
      <c r="BZ595" s="281"/>
      <c r="CA595" s="281" t="b">
        <f>AND(RMDF!CD595&gt;=0, RMDF!CD595&lt;=1-SUM(RMDF!Z595,RMDF!AG595,RMDF!AN595,RMDF!AU595,RMDF!BB595,RMDF!BI595,RMDF!BP595,RMDF!BW595), RMDF!CD595=ROUND(RMDF!CD595,4))</f>
        <v>1</v>
      </c>
      <c r="CB595" s="317">
        <f>RMDF!CB595</f>
        <v>0</v>
      </c>
      <c r="CC595" s="318" t="str">
        <f>IF(CB595=0,"",_xlfn.XLOOKUP(CB595,StatePicklist!$1:$1,StatePicklist!$3:$3,"NA",0))</f>
        <v/>
      </c>
      <c r="CD595" s="297" t="str">
        <f ca="1">IF(RMDF!CC595="", "", IF(ISNUMBER(MATCH(RMDF!CC595, INDIRECT(CC595), 0)), "OK", "Invalid"))</f>
        <v/>
      </c>
      <c r="CE595" s="281"/>
      <c r="CF595" s="281"/>
      <c r="CG595" s="281"/>
      <c r="CH595" s="281" t="b">
        <f>AND(RMDF!CK595&gt;=0, RMDF!CK595&lt;=1-SUM(RMDF!Z595,RMDF!AG595,RMDF!AN595,RMDF!AU595,RMDF!BB595,RMDF!BI595,RMDF!BP595,RMDF!BW595,RMDF!CD595), RMDF!CK595=ROUND(RMDF!CK595,4))</f>
        <v>1</v>
      </c>
      <c r="CI595" s="317">
        <f>RMDF!CI595</f>
        <v>0</v>
      </c>
      <c r="CJ595" s="318" t="str">
        <f>IF(CI595=0,"",_xlfn.XLOOKUP(CI595,StatePicklist!$1:$1,StatePicklist!$3:$3,"NA",0))</f>
        <v/>
      </c>
      <c r="CK595" s="297" t="str">
        <f ca="1">IF(RMDF!CJ595="", "", IF(ISNUMBER(MATCH(RMDF!CJ595, INDIRECT(CJ595), 0)), "OK", "Invalid"))</f>
        <v/>
      </c>
      <c r="CL595" s="281"/>
      <c r="CM595" s="281"/>
      <c r="CN595" s="281"/>
      <c r="CO595" s="281" t="b">
        <f>AND(RMDF!CR595&gt;=0, RMDF!CR595&lt;=1-SUM(RMDF!Z595,RMDF!AG595,RMDF!AN595,RMDF!AU595,RMDF!BB595,RMDF!BI595,RMDF!BP595,RMDF!BW595,RMDF!CD595,RMDF!CK595), RMDF!CR595=ROUND(RMDF!CR595,4))</f>
        <v>1</v>
      </c>
      <c r="CP595" s="317">
        <f>RMDF!CP595</f>
        <v>0</v>
      </c>
      <c r="CQ595" s="318" t="str">
        <f>IF(CP595=0,"",_xlfn.XLOOKUP(CP595,StatePicklist!$1:$1,StatePicklist!$3:$3,"NA",0))</f>
        <v/>
      </c>
      <c r="CR595" s="297" t="str">
        <f ca="1">IF(RMDF!CQ595="", "", IF(ISNUMBER(MATCH(RMDF!CQ595, INDIRECT(CQ595), 0)), "OK", "Invalid"))</f>
        <v/>
      </c>
      <c r="CS595" s="281"/>
      <c r="CT595" s="281"/>
      <c r="CU595" s="281"/>
      <c r="CV595" s="281" t="b">
        <f>AND(RMDF!CY595&gt;=0, RMDF!CY595&lt;=1-SUM(RMDF!Z595,RMDF!AG595,RMDF!AN595,RMDF!AU595,RMDF!BB595,RMDF!BI595,RMDF!BP595,RMDF!BW595,RMDF!CD595,RMDF!CK595,RMDF!CR595), RMDF!CY595=ROUND(RMDF!CY595,4))</f>
        <v>1</v>
      </c>
      <c r="CW595" s="317">
        <f>RMDF!CW595</f>
        <v>0</v>
      </c>
      <c r="CX595" s="318" t="str">
        <f>IF(CW595=0,"",_xlfn.XLOOKUP(CW595,StatePicklist!$1:$1,StatePicklist!$3:$3,"NA",0))</f>
        <v/>
      </c>
      <c r="CY595" s="297" t="str">
        <f ca="1">IF(RMDF!CX595="", "", IF(ISNUMBER(MATCH(RMDF!CX595, INDIRECT(CX595), 0)), "OK", "Invalid"))</f>
        <v/>
      </c>
      <c r="CZ595" s="281"/>
      <c r="DA595" s="281"/>
      <c r="DB595" s="281"/>
      <c r="DC595" s="281" t="b">
        <f>AND(RMDF!DF595&gt;=0, RMDF!DF595&lt;=1-SUM(RMDF!Z595,RMDF!AG595,RMDF!AN595,RMDF!AU595,RMDF!BB595,RMDF!BI595,RMDF!BP595,RMDF!BW595,RMDF!CD595,RMDF!CK595,RMDF!CR595,RMDF!CY595), RMDF!DF595=ROUND(RMDF!DF595,4))</f>
        <v>1</v>
      </c>
      <c r="DD595" s="317">
        <f>RMDF!DD595</f>
        <v>0</v>
      </c>
      <c r="DE595" s="318" t="str">
        <f>IF(DD595=0,"",_xlfn.XLOOKUP(DD595,StatePicklist!$1:$1,StatePicklist!$3:$3,"NA",0))</f>
        <v/>
      </c>
      <c r="DF595" s="297" t="str">
        <f ca="1">IF(RMDF!DE595="", "", IF(ISNUMBER(MATCH(RMDF!DE595, INDIRECT(DE595), 0)), "OK", "Invalid"))</f>
        <v/>
      </c>
      <c r="DG595" s="281"/>
      <c r="DH595" s="281"/>
      <c r="DI595" s="281"/>
      <c r="DJ595" s="281" t="b">
        <f>AND(RMDF!DM595&gt;=0, RMDF!DM595&lt;=1-SUM(RMDF!Z595,RMDF!AG595,RMDF!AN595,RMDF!AU595,RMDF!BB595,RMDF!BI595,RMDF!BP595,RMDF!BW595,RMDF!CD595,RMDF!CK595,RMDF!CR595,RMDF!CY595,RMDF!DF595), RMDF!DM595=ROUND(RMDF!DM595,4))</f>
        <v>1</v>
      </c>
      <c r="DK595" s="317">
        <f>RMDF!DK595</f>
        <v>0</v>
      </c>
      <c r="DL595" s="318" t="str">
        <f>IF(DK595=0,"",_xlfn.XLOOKUP(DK595,StatePicklist!$1:$1,StatePicklist!$3:$3,"NA",0))</f>
        <v/>
      </c>
      <c r="DM595" s="297" t="str">
        <f ca="1">IF(RMDF!DL595="", "", IF(ISNUMBER(MATCH(RMDF!DL595, INDIRECT(DL595), 0)), "OK", "Invalid"))</f>
        <v/>
      </c>
      <c r="DN595" s="281"/>
      <c r="DO595" s="281"/>
      <c r="DP595" s="281"/>
      <c r="DQ595" s="281" t="b">
        <f>AND(RMDF!DT595&gt;=0, RMDF!DT595&lt;=1-SUM(RMDF!Z595,RMDF!AG595,RMDF!AN595,RMDF!AU595,RMDF!BB595,RMDF!BI595,RMDF!BP595,RMDF!BW595,RMDF!CD595,RMDF!CK595,RMDF!CR595,RMDF!CY595,RMDF!DF595,RMDF!DM595), RMDF!DT595=ROUND(RMDF!DT595,4))</f>
        <v>1</v>
      </c>
      <c r="DR595" s="317">
        <f>RMDF!DR595</f>
        <v>0</v>
      </c>
      <c r="DS595" s="318" t="str">
        <f>IF(DR595=0,"",_xlfn.XLOOKUP(DR595,StatePicklist!$1:$1,StatePicklist!$3:$3,"NA",0))</f>
        <v/>
      </c>
      <c r="DT595" s="297" t="str">
        <f ca="1">IF(RMDF!DS595="", "", IF(ISNUMBER(MATCH(RMDF!DS595, INDIRECT(DS595), 0)), "OK", "Invalid"))</f>
        <v/>
      </c>
      <c r="DU595" s="281"/>
      <c r="DV595" s="281"/>
      <c r="DW595" s="281"/>
      <c r="DX595" s="281" t="b">
        <f>AND(RMDF!EA595&gt;=0, RMDF!EA595&lt;=1-SUM(RMDF!Z595,RMDF!AG595,RMDF!AN595,RMDF!AU595,RMDF!BB595,RMDF!BI595,RMDF!BP595,RMDF!BW595,RMDF!CD595,RMDF!CK595,RMDF!CR595,RMDF!CY595,RMDF!DF595,RMDF!DM595,RMDF!DT595), RMDF!EA595=ROUND(RMDF!EA595,4))</f>
        <v>1</v>
      </c>
      <c r="DY595" s="317">
        <f>RMDF!DY595</f>
        <v>0</v>
      </c>
      <c r="DZ595" s="318" t="str">
        <f>IF(DY595=0,"",_xlfn.XLOOKUP(DY595,StatePicklist!$1:$1,StatePicklist!$3:$3,"NA",0))</f>
        <v/>
      </c>
      <c r="EA595" s="297" t="str">
        <f ca="1">IF(RMDF!DZ595="", "", IF(ISNUMBER(MATCH(RMDF!DZ595, INDIRECT(DZ595), 0)), "OK", "Invalid"))</f>
        <v/>
      </c>
      <c r="EB595" s="281"/>
      <c r="EC595" s="281"/>
      <c r="ED595" s="281"/>
      <c r="EE595" s="281" t="b">
        <f>AND(RMDF!EH595&gt;=0, RMDF!EH595&lt;=1-SUM(RMDF!Z595,RMDF!AG595,RMDF!AN595,RMDF!AU595,RMDF!BB595,RMDF!BI595,RMDF!BP595,RMDF!BW595,RMDF!CD595,RMDF!CK595,RMDF!CR595,RMDF!CY595,RMDF!DF595,RMDF!DM595,RMDF!DT595,RMDF!EA595), RMDF!EH595=ROUND(RMDF!EH595,4))</f>
        <v>1</v>
      </c>
      <c r="EF595" s="317">
        <f>RMDF!EF595</f>
        <v>0</v>
      </c>
      <c r="EG595" s="318" t="str">
        <f>IF(EF595=0,"",_xlfn.XLOOKUP(EF595,StatePicklist!$1:$1,StatePicklist!$3:$3,"NA",0))</f>
        <v/>
      </c>
      <c r="EH595" s="297" t="str">
        <f ca="1">IF(RMDF!EG595="", "", IF(ISNUMBER(MATCH(RMDF!EG595, INDIRECT(EG595), 0)), "OK", "Invalid"))</f>
        <v/>
      </c>
      <c r="EI595" s="281"/>
      <c r="EJ595" s="281"/>
      <c r="EK595" s="281"/>
      <c r="EL595" s="281" t="b">
        <f>AND(RMDF!EO595&gt;=0, RMDF!EO595&lt;=1-SUM(RMDF!Z595,RMDF!AG595,RMDF!AN595,RMDF!AU595,RMDF!BB595,RMDF!BI595,RMDF!BP595,RMDF!BW595,RMDF!CD595,RMDF!CK595,RMDF!CR595,RMDF!CY595,RMDF!DF595,RMDF!DM595,RMDF!DT595,RMDF!EA595,RMDF!EH595), RMDF!EO595=ROUND(RMDF!EO595,4))</f>
        <v>1</v>
      </c>
      <c r="EM595" s="317">
        <f>RMDF!EM595</f>
        <v>0</v>
      </c>
      <c r="EN595" s="318" t="str">
        <f>IF(EM595=0,"",_xlfn.XLOOKUP(EM595,StatePicklist!$1:$1,StatePicklist!$3:$3,"NA",0))</f>
        <v/>
      </c>
      <c r="EO595" s="297" t="str">
        <f ca="1">IF(RMDF!EN595="", "", IF(ISNUMBER(MATCH(RMDF!EN595, INDIRECT(EN595), 0)), "OK", "Invalid"))</f>
        <v/>
      </c>
      <c r="EP595" s="281"/>
      <c r="EQ595" s="281"/>
      <c r="ER595" s="281"/>
      <c r="ES595" s="281" t="b">
        <f>AND(RMDF!EV595&gt;=0, RMDF!EV595&lt;=1-SUM(RMDF!Z595,RMDF!AG595,RMDF!AN595,RMDF!AU595,RMDF!BB595,RMDF!BI595,RMDF!BP595,RMDF!BW595,RMDF!CD595,RMDF!CK595,RMDF!CR595,RMDF!CY595,RMDF!DF595,RMDF!DM595,RMDF!DT595,RMDF!EA595,RMDF!EH595,RMDF!EO595), RMDF!EV595=ROUND(RMDF!EV595,4))</f>
        <v>1</v>
      </c>
      <c r="ET595" s="317">
        <f>RMDF!ET595</f>
        <v>0</v>
      </c>
      <c r="EU595" s="318" t="str">
        <f>IF(ET595=0,"",_xlfn.XLOOKUP(ET595,StatePicklist!$1:$1,StatePicklist!$3:$3,"NA",0))</f>
        <v/>
      </c>
      <c r="EV595" s="297" t="str">
        <f ca="1">IF(RMDF!EU595="", "", IF(ISNUMBER(MATCH(RMDF!EU595, INDIRECT(EU595), 0)), "OK", "Invalid"))</f>
        <v/>
      </c>
      <c r="EW595" s="281"/>
      <c r="EX595" s="281"/>
      <c r="EY595" s="281"/>
      <c r="EZ595" s="281" t="b">
        <f>AND(RMDF!FC595&gt;=0, RMDF!FC595&lt;=1-SUM(RMDF!Z595,RMDF!AG595,RMDF!AN595,RMDF!AU595,RMDF!BB595,RMDF!BI595,RMDF!BP595,RMDF!BW595,RMDF!CD595,RMDF!CK595,RMDF!CR595,RMDF!CY595,RMDF!DF595,RMDF!DM595,RMDF!DT595,RMDF!EA595,RMDF!EH595,RMDF!EO595,RMDF!EV595), RMDF!FC595=ROUND(RMDF!FC595,4))</f>
        <v>1</v>
      </c>
      <c r="FA595" s="317">
        <f>RMDF!FA595</f>
        <v>0</v>
      </c>
      <c r="FB595" s="318" t="str">
        <f>IF(FA595=0,"",_xlfn.XLOOKUP(FA595,StatePicklist!$1:$1,StatePicklist!$3:$3,"NA",0))</f>
        <v/>
      </c>
      <c r="FC595" s="297" t="str">
        <f ca="1">IF(RMDF!FB595="", "", IF(ISNUMBER(MATCH(RMDF!FB595, INDIRECT(FB595), 0)), "OK", "Invalid"))</f>
        <v/>
      </c>
    </row>
    <row r="596" spans="1:159" s="205" customFormat="1" ht="39.9" customHeight="1" x14ac:dyDescent="0.25">
      <c r="A596" s="206"/>
      <c r="B596" s="196"/>
      <c r="C596" s="197"/>
      <c r="D596" s="198"/>
      <c r="E596" s="199"/>
      <c r="F596" s="200"/>
      <c r="G596" s="201"/>
      <c r="H596" s="292"/>
      <c r="I596" s="305">
        <f>RMDF!I596</f>
        <v>0</v>
      </c>
      <c r="J596" s="305" t="str">
        <f>IF(I596=ProductCode!$B$30,"PDReclPost",IF(OR(I596=ProductCode!$C$30,I596=ProductCode!$E$30,I596=ProductCode!$G$30),"PDPreCon",IF(OR(I596=ProductCode!$D$30,I596=ProductCode!$F$30),"PDNotReclPost","")))</f>
        <v/>
      </c>
      <c r="K596" s="305" t="str">
        <f t="shared" si="33"/>
        <v/>
      </c>
      <c r="L596" s="289"/>
      <c r="M596" s="305" t="str">
        <f t="shared" si="33"/>
        <v/>
      </c>
      <c r="N596" s="289" t="b">
        <f>AND(RMDF!N596&gt;=0, RMDF!N596&lt;=1-RMDF!L596, RMDF!N596=ROUND(RMDF!N596,4))</f>
        <v>1</v>
      </c>
      <c r="O596" s="286" t="str">
        <f>IF(P596="","",IF(I596="","",IF(LEFT(I596,13)="Reclaimed pos",RawMaterialCode!$E$569,RawMaterialCode!$E$568)))</f>
        <v>Reclaimed pre-consumer mixed fibers (RM0578)</v>
      </c>
      <c r="P596" s="295">
        <f t="shared" si="34"/>
        <v>1</v>
      </c>
      <c r="Q596" s="202"/>
      <c r="R596" s="203"/>
      <c r="S596" s="204" t="str">
        <f t="shared" si="35"/>
        <v/>
      </c>
      <c r="T596" s="281"/>
      <c r="U596" s="281"/>
      <c r="V596" s="281"/>
      <c r="W596" s="281"/>
      <c r="X596" s="317">
        <f>RMDF!X596</f>
        <v>0</v>
      </c>
      <c r="Y596" s="318" t="str">
        <f>IF(X596=0,"",_xlfn.XLOOKUP(X596,StatePicklist!$1:$1,StatePicklist!$3:$3,"NA",0))</f>
        <v/>
      </c>
      <c r="Z596" s="297" t="str">
        <f ca="1">IF(RMDF!Y596="", "", IF(ISNUMBER(MATCH(RMDF!Y596, INDIRECT(Y596), 0)), "OK", "Invalid"))</f>
        <v/>
      </c>
      <c r="AA596" s="281"/>
      <c r="AB596" s="281"/>
      <c r="AC596" s="281"/>
      <c r="AD596" s="281" t="b">
        <f>AND(RMDF!AG596&gt;=0, RMDF!AG596&lt;=1-RMDF!Z596, RMDF!AG596=ROUND(RMDF!AG596,4))</f>
        <v>1</v>
      </c>
      <c r="AE596" s="317">
        <f>RMDF!AE596</f>
        <v>0</v>
      </c>
      <c r="AF596" s="318" t="str">
        <f>IF(AE596=0,"",_xlfn.XLOOKUP(AE596,StatePicklist!$1:$1,StatePicklist!$3:$3,"NA",0))</f>
        <v/>
      </c>
      <c r="AG596" s="297" t="str">
        <f ca="1">IF(RMDF!AF596="", "", IF(ISNUMBER(MATCH(RMDF!AF596, INDIRECT(AF596), 0)), "OK", "Invalid"))</f>
        <v/>
      </c>
      <c r="AH596" s="281"/>
      <c r="AI596" s="281"/>
      <c r="AJ596" s="281"/>
      <c r="AK596" s="281" t="b">
        <f>AND(RMDF!AN596&gt;=0, RMDF!AN596&lt;=1-SUM(RMDF!Z596,RMDF!AG596), RMDF!AN596=ROUND(RMDF!AN596,4))</f>
        <v>1</v>
      </c>
      <c r="AL596" s="317">
        <f>RMDF!AL596</f>
        <v>0</v>
      </c>
      <c r="AM596" s="318" t="str">
        <f>IF(AL596=0,"",_xlfn.XLOOKUP(AL596,StatePicklist!$1:$1,StatePicklist!$3:$3,"NA",0))</f>
        <v/>
      </c>
      <c r="AN596" s="297" t="str">
        <f ca="1">IF(RMDF!AM596="", "", IF(ISNUMBER(MATCH(RMDF!AM596, INDIRECT(AM596), 0)), "OK", "Invalid"))</f>
        <v/>
      </c>
      <c r="AO596" s="281"/>
      <c r="AP596" s="281"/>
      <c r="AQ596" s="281"/>
      <c r="AR596" s="281" t="b">
        <f>AND(RMDF!AU596&gt;=0, RMDF!AU596&lt;=1-SUM(RMDF!Z596,RMDF!AG596,RMDF!AN596), RMDF!AU596=ROUND(RMDF!AU596,4))</f>
        <v>1</v>
      </c>
      <c r="AS596" s="317">
        <f>RMDF!AS596</f>
        <v>0</v>
      </c>
      <c r="AT596" s="318" t="str">
        <f>IF(AS596=0,"",_xlfn.XLOOKUP(AS596,StatePicklist!$1:$1,StatePicklist!$3:$3,"NA",0))</f>
        <v/>
      </c>
      <c r="AU596" s="297" t="str">
        <f ca="1">IF(RMDF!AT596="", "", IF(ISNUMBER(MATCH(RMDF!AT596, INDIRECT(AT596), 0)), "OK", "Invalid"))</f>
        <v/>
      </c>
      <c r="AV596" s="281"/>
      <c r="AW596" s="281"/>
      <c r="AX596" s="281"/>
      <c r="AY596" s="281" t="b">
        <f>AND(RMDF!BB596&gt;=0, RMDF!BB596&lt;=1-SUM(RMDF!Z596,RMDF!AG596,RMDF!AN596,RMDF!AU596), RMDF!BB596=ROUND(RMDF!BB596,4))</f>
        <v>1</v>
      </c>
      <c r="AZ596" s="317">
        <f>RMDF!AZ596</f>
        <v>0</v>
      </c>
      <c r="BA596" s="318" t="str">
        <f>IF(AZ596=0,"",_xlfn.XLOOKUP(AZ596,StatePicklist!$1:$1,StatePicklist!$3:$3,"NA",0))</f>
        <v/>
      </c>
      <c r="BB596" s="297" t="str">
        <f ca="1">IF(RMDF!BA596="", "", IF(ISNUMBER(MATCH(RMDF!BA596, INDIRECT(BA596), 0)), "OK", "Invalid"))</f>
        <v/>
      </c>
      <c r="BC596" s="281"/>
      <c r="BD596" s="281"/>
      <c r="BE596" s="281"/>
      <c r="BF596" s="281" t="b">
        <f>AND(RMDF!BI596&gt;=0, RMDF!BI596&lt;=1-SUM(RMDF!Z596,RMDF!AG596,RMDF!AN596,RMDF!AU596,RMDF!BB596), RMDF!BI596=ROUND(RMDF!BI596,4))</f>
        <v>1</v>
      </c>
      <c r="BG596" s="317">
        <f>RMDF!BG596</f>
        <v>0</v>
      </c>
      <c r="BH596" s="318" t="str">
        <f>IF(BG596=0,"",_xlfn.XLOOKUP(BG596,StatePicklist!$1:$1,StatePicklist!$3:$3,"NA",0))</f>
        <v/>
      </c>
      <c r="BI596" s="297" t="str">
        <f ca="1">IF(RMDF!BH596="", "", IF(ISNUMBER(MATCH(RMDF!BH596, INDIRECT(BH596), 0)), "OK", "Invalid"))</f>
        <v/>
      </c>
      <c r="BJ596" s="281"/>
      <c r="BK596" s="281"/>
      <c r="BL596" s="281"/>
      <c r="BM596" s="281" t="b">
        <f>AND(RMDF!BP596&gt;=0, RMDF!BP596&lt;=1-SUM(RMDF!Z596,RMDF!AG596,RMDF!AN596,RMDF!AU596,RMDF!BB596,RMDF!BI596), RMDF!BP596=ROUND(RMDF!BP596,4))</f>
        <v>1</v>
      </c>
      <c r="BN596" s="317">
        <f>RMDF!BN596</f>
        <v>0</v>
      </c>
      <c r="BO596" s="318" t="str">
        <f>IF(BN596=0,"",_xlfn.XLOOKUP(BN596,StatePicklist!$1:$1,StatePicklist!$3:$3,"NA",0))</f>
        <v/>
      </c>
      <c r="BP596" s="297" t="str">
        <f ca="1">IF(RMDF!BO596="", "", IF(ISNUMBER(MATCH(RMDF!BO596, INDIRECT(BO596), 0)), "OK", "Invalid"))</f>
        <v/>
      </c>
      <c r="BQ596" s="281"/>
      <c r="BR596" s="281"/>
      <c r="BS596" s="281"/>
      <c r="BT596" s="281" t="b">
        <f>AND(RMDF!BW596&gt;=0, RMDF!BW596&lt;=1-SUM(RMDF!Z596,RMDF!AG596,RMDF!AN596,RMDF!AU596,RMDF!BB596,RMDF!BI596,RMDF!BP596), RMDF!BW596=ROUND(RMDF!BW596,4))</f>
        <v>1</v>
      </c>
      <c r="BU596" s="317">
        <f>RMDF!BU596</f>
        <v>0</v>
      </c>
      <c r="BV596" s="318" t="str">
        <f>IF(BU596=0,"",_xlfn.XLOOKUP(BU596,StatePicklist!$1:$1,StatePicklist!$3:$3,"NA",0))</f>
        <v/>
      </c>
      <c r="BW596" s="297" t="str">
        <f ca="1">IF(RMDF!BV596="", "", IF(ISNUMBER(MATCH(RMDF!BV596, INDIRECT(BV596), 0)), "OK", "Invalid"))</f>
        <v/>
      </c>
      <c r="BX596" s="281"/>
      <c r="BY596" s="281"/>
      <c r="BZ596" s="281"/>
      <c r="CA596" s="281" t="b">
        <f>AND(RMDF!CD596&gt;=0, RMDF!CD596&lt;=1-SUM(RMDF!Z596,RMDF!AG596,RMDF!AN596,RMDF!AU596,RMDF!BB596,RMDF!BI596,RMDF!BP596,RMDF!BW596), RMDF!CD596=ROUND(RMDF!CD596,4))</f>
        <v>1</v>
      </c>
      <c r="CB596" s="317">
        <f>RMDF!CB596</f>
        <v>0</v>
      </c>
      <c r="CC596" s="318" t="str">
        <f>IF(CB596=0,"",_xlfn.XLOOKUP(CB596,StatePicklist!$1:$1,StatePicklist!$3:$3,"NA",0))</f>
        <v/>
      </c>
      <c r="CD596" s="297" t="str">
        <f ca="1">IF(RMDF!CC596="", "", IF(ISNUMBER(MATCH(RMDF!CC596, INDIRECT(CC596), 0)), "OK", "Invalid"))</f>
        <v/>
      </c>
      <c r="CE596" s="281"/>
      <c r="CF596" s="281"/>
      <c r="CG596" s="281"/>
      <c r="CH596" s="281" t="b">
        <f>AND(RMDF!CK596&gt;=0, RMDF!CK596&lt;=1-SUM(RMDF!Z596,RMDF!AG596,RMDF!AN596,RMDF!AU596,RMDF!BB596,RMDF!BI596,RMDF!BP596,RMDF!BW596,RMDF!CD596), RMDF!CK596=ROUND(RMDF!CK596,4))</f>
        <v>1</v>
      </c>
      <c r="CI596" s="317">
        <f>RMDF!CI596</f>
        <v>0</v>
      </c>
      <c r="CJ596" s="318" t="str">
        <f>IF(CI596=0,"",_xlfn.XLOOKUP(CI596,StatePicklist!$1:$1,StatePicklist!$3:$3,"NA",0))</f>
        <v/>
      </c>
      <c r="CK596" s="297" t="str">
        <f ca="1">IF(RMDF!CJ596="", "", IF(ISNUMBER(MATCH(RMDF!CJ596, INDIRECT(CJ596), 0)), "OK", "Invalid"))</f>
        <v/>
      </c>
      <c r="CL596" s="281"/>
      <c r="CM596" s="281"/>
      <c r="CN596" s="281"/>
      <c r="CO596" s="281" t="b">
        <f>AND(RMDF!CR596&gt;=0, RMDF!CR596&lt;=1-SUM(RMDF!Z596,RMDF!AG596,RMDF!AN596,RMDF!AU596,RMDF!BB596,RMDF!BI596,RMDF!BP596,RMDF!BW596,RMDF!CD596,RMDF!CK596), RMDF!CR596=ROUND(RMDF!CR596,4))</f>
        <v>1</v>
      </c>
      <c r="CP596" s="317">
        <f>RMDF!CP596</f>
        <v>0</v>
      </c>
      <c r="CQ596" s="318" t="str">
        <f>IF(CP596=0,"",_xlfn.XLOOKUP(CP596,StatePicklist!$1:$1,StatePicklist!$3:$3,"NA",0))</f>
        <v/>
      </c>
      <c r="CR596" s="297" t="str">
        <f ca="1">IF(RMDF!CQ596="", "", IF(ISNUMBER(MATCH(RMDF!CQ596, INDIRECT(CQ596), 0)), "OK", "Invalid"))</f>
        <v/>
      </c>
      <c r="CS596" s="281"/>
      <c r="CT596" s="281"/>
      <c r="CU596" s="281"/>
      <c r="CV596" s="281" t="b">
        <f>AND(RMDF!CY596&gt;=0, RMDF!CY596&lt;=1-SUM(RMDF!Z596,RMDF!AG596,RMDF!AN596,RMDF!AU596,RMDF!BB596,RMDF!BI596,RMDF!BP596,RMDF!BW596,RMDF!CD596,RMDF!CK596,RMDF!CR596), RMDF!CY596=ROUND(RMDF!CY596,4))</f>
        <v>1</v>
      </c>
      <c r="CW596" s="317">
        <f>RMDF!CW596</f>
        <v>0</v>
      </c>
      <c r="CX596" s="318" t="str">
        <f>IF(CW596=0,"",_xlfn.XLOOKUP(CW596,StatePicklist!$1:$1,StatePicklist!$3:$3,"NA",0))</f>
        <v/>
      </c>
      <c r="CY596" s="297" t="str">
        <f ca="1">IF(RMDF!CX596="", "", IF(ISNUMBER(MATCH(RMDF!CX596, INDIRECT(CX596), 0)), "OK", "Invalid"))</f>
        <v/>
      </c>
      <c r="CZ596" s="281"/>
      <c r="DA596" s="281"/>
      <c r="DB596" s="281"/>
      <c r="DC596" s="281" t="b">
        <f>AND(RMDF!DF596&gt;=0, RMDF!DF596&lt;=1-SUM(RMDF!Z596,RMDF!AG596,RMDF!AN596,RMDF!AU596,RMDF!BB596,RMDF!BI596,RMDF!BP596,RMDF!BW596,RMDF!CD596,RMDF!CK596,RMDF!CR596,RMDF!CY596), RMDF!DF596=ROUND(RMDF!DF596,4))</f>
        <v>1</v>
      </c>
      <c r="DD596" s="317">
        <f>RMDF!DD596</f>
        <v>0</v>
      </c>
      <c r="DE596" s="318" t="str">
        <f>IF(DD596=0,"",_xlfn.XLOOKUP(DD596,StatePicklist!$1:$1,StatePicklist!$3:$3,"NA",0))</f>
        <v/>
      </c>
      <c r="DF596" s="297" t="str">
        <f ca="1">IF(RMDF!DE596="", "", IF(ISNUMBER(MATCH(RMDF!DE596, INDIRECT(DE596), 0)), "OK", "Invalid"))</f>
        <v/>
      </c>
      <c r="DG596" s="281"/>
      <c r="DH596" s="281"/>
      <c r="DI596" s="281"/>
      <c r="DJ596" s="281" t="b">
        <f>AND(RMDF!DM596&gt;=0, RMDF!DM596&lt;=1-SUM(RMDF!Z596,RMDF!AG596,RMDF!AN596,RMDF!AU596,RMDF!BB596,RMDF!BI596,RMDF!BP596,RMDF!BW596,RMDF!CD596,RMDF!CK596,RMDF!CR596,RMDF!CY596,RMDF!DF596), RMDF!DM596=ROUND(RMDF!DM596,4))</f>
        <v>1</v>
      </c>
      <c r="DK596" s="317">
        <f>RMDF!DK596</f>
        <v>0</v>
      </c>
      <c r="DL596" s="318" t="str">
        <f>IF(DK596=0,"",_xlfn.XLOOKUP(DK596,StatePicklist!$1:$1,StatePicklist!$3:$3,"NA",0))</f>
        <v/>
      </c>
      <c r="DM596" s="297" t="str">
        <f ca="1">IF(RMDF!DL596="", "", IF(ISNUMBER(MATCH(RMDF!DL596, INDIRECT(DL596), 0)), "OK", "Invalid"))</f>
        <v/>
      </c>
      <c r="DN596" s="281"/>
      <c r="DO596" s="281"/>
      <c r="DP596" s="281"/>
      <c r="DQ596" s="281" t="b">
        <f>AND(RMDF!DT596&gt;=0, RMDF!DT596&lt;=1-SUM(RMDF!Z596,RMDF!AG596,RMDF!AN596,RMDF!AU596,RMDF!BB596,RMDF!BI596,RMDF!BP596,RMDF!BW596,RMDF!CD596,RMDF!CK596,RMDF!CR596,RMDF!CY596,RMDF!DF596,RMDF!DM596), RMDF!DT596=ROUND(RMDF!DT596,4))</f>
        <v>1</v>
      </c>
      <c r="DR596" s="317">
        <f>RMDF!DR596</f>
        <v>0</v>
      </c>
      <c r="DS596" s="318" t="str">
        <f>IF(DR596=0,"",_xlfn.XLOOKUP(DR596,StatePicklist!$1:$1,StatePicklist!$3:$3,"NA",0))</f>
        <v/>
      </c>
      <c r="DT596" s="297" t="str">
        <f ca="1">IF(RMDF!DS596="", "", IF(ISNUMBER(MATCH(RMDF!DS596, INDIRECT(DS596), 0)), "OK", "Invalid"))</f>
        <v/>
      </c>
      <c r="DU596" s="281"/>
      <c r="DV596" s="281"/>
      <c r="DW596" s="281"/>
      <c r="DX596" s="281" t="b">
        <f>AND(RMDF!EA596&gt;=0, RMDF!EA596&lt;=1-SUM(RMDF!Z596,RMDF!AG596,RMDF!AN596,RMDF!AU596,RMDF!BB596,RMDF!BI596,RMDF!BP596,RMDF!BW596,RMDF!CD596,RMDF!CK596,RMDF!CR596,RMDF!CY596,RMDF!DF596,RMDF!DM596,RMDF!DT596), RMDF!EA596=ROUND(RMDF!EA596,4))</f>
        <v>1</v>
      </c>
      <c r="DY596" s="317">
        <f>RMDF!DY596</f>
        <v>0</v>
      </c>
      <c r="DZ596" s="318" t="str">
        <f>IF(DY596=0,"",_xlfn.XLOOKUP(DY596,StatePicklist!$1:$1,StatePicklist!$3:$3,"NA",0))</f>
        <v/>
      </c>
      <c r="EA596" s="297" t="str">
        <f ca="1">IF(RMDF!DZ596="", "", IF(ISNUMBER(MATCH(RMDF!DZ596, INDIRECT(DZ596), 0)), "OK", "Invalid"))</f>
        <v/>
      </c>
      <c r="EB596" s="281"/>
      <c r="EC596" s="281"/>
      <c r="ED596" s="281"/>
      <c r="EE596" s="281" t="b">
        <f>AND(RMDF!EH596&gt;=0, RMDF!EH596&lt;=1-SUM(RMDF!Z596,RMDF!AG596,RMDF!AN596,RMDF!AU596,RMDF!BB596,RMDF!BI596,RMDF!BP596,RMDF!BW596,RMDF!CD596,RMDF!CK596,RMDF!CR596,RMDF!CY596,RMDF!DF596,RMDF!DM596,RMDF!DT596,RMDF!EA596), RMDF!EH596=ROUND(RMDF!EH596,4))</f>
        <v>1</v>
      </c>
      <c r="EF596" s="317">
        <f>RMDF!EF596</f>
        <v>0</v>
      </c>
      <c r="EG596" s="318" t="str">
        <f>IF(EF596=0,"",_xlfn.XLOOKUP(EF596,StatePicklist!$1:$1,StatePicklist!$3:$3,"NA",0))</f>
        <v/>
      </c>
      <c r="EH596" s="297" t="str">
        <f ca="1">IF(RMDF!EG596="", "", IF(ISNUMBER(MATCH(RMDF!EG596, INDIRECT(EG596), 0)), "OK", "Invalid"))</f>
        <v/>
      </c>
      <c r="EI596" s="281"/>
      <c r="EJ596" s="281"/>
      <c r="EK596" s="281"/>
      <c r="EL596" s="281" t="b">
        <f>AND(RMDF!EO596&gt;=0, RMDF!EO596&lt;=1-SUM(RMDF!Z596,RMDF!AG596,RMDF!AN596,RMDF!AU596,RMDF!BB596,RMDF!BI596,RMDF!BP596,RMDF!BW596,RMDF!CD596,RMDF!CK596,RMDF!CR596,RMDF!CY596,RMDF!DF596,RMDF!DM596,RMDF!DT596,RMDF!EA596,RMDF!EH596), RMDF!EO596=ROUND(RMDF!EO596,4))</f>
        <v>1</v>
      </c>
      <c r="EM596" s="317">
        <f>RMDF!EM596</f>
        <v>0</v>
      </c>
      <c r="EN596" s="318" t="str">
        <f>IF(EM596=0,"",_xlfn.XLOOKUP(EM596,StatePicklist!$1:$1,StatePicklist!$3:$3,"NA",0))</f>
        <v/>
      </c>
      <c r="EO596" s="297" t="str">
        <f ca="1">IF(RMDF!EN596="", "", IF(ISNUMBER(MATCH(RMDF!EN596, INDIRECT(EN596), 0)), "OK", "Invalid"))</f>
        <v/>
      </c>
      <c r="EP596" s="281"/>
      <c r="EQ596" s="281"/>
      <c r="ER596" s="281"/>
      <c r="ES596" s="281" t="b">
        <f>AND(RMDF!EV596&gt;=0, RMDF!EV596&lt;=1-SUM(RMDF!Z596,RMDF!AG596,RMDF!AN596,RMDF!AU596,RMDF!BB596,RMDF!BI596,RMDF!BP596,RMDF!BW596,RMDF!CD596,RMDF!CK596,RMDF!CR596,RMDF!CY596,RMDF!DF596,RMDF!DM596,RMDF!DT596,RMDF!EA596,RMDF!EH596,RMDF!EO596), RMDF!EV596=ROUND(RMDF!EV596,4))</f>
        <v>1</v>
      </c>
      <c r="ET596" s="317">
        <f>RMDF!ET596</f>
        <v>0</v>
      </c>
      <c r="EU596" s="318" t="str">
        <f>IF(ET596=0,"",_xlfn.XLOOKUP(ET596,StatePicklist!$1:$1,StatePicklist!$3:$3,"NA",0))</f>
        <v/>
      </c>
      <c r="EV596" s="297" t="str">
        <f ca="1">IF(RMDF!EU596="", "", IF(ISNUMBER(MATCH(RMDF!EU596, INDIRECT(EU596), 0)), "OK", "Invalid"))</f>
        <v/>
      </c>
      <c r="EW596" s="281"/>
      <c r="EX596" s="281"/>
      <c r="EY596" s="281"/>
      <c r="EZ596" s="281" t="b">
        <f>AND(RMDF!FC596&gt;=0, RMDF!FC596&lt;=1-SUM(RMDF!Z596,RMDF!AG596,RMDF!AN596,RMDF!AU596,RMDF!BB596,RMDF!BI596,RMDF!BP596,RMDF!BW596,RMDF!CD596,RMDF!CK596,RMDF!CR596,RMDF!CY596,RMDF!DF596,RMDF!DM596,RMDF!DT596,RMDF!EA596,RMDF!EH596,RMDF!EO596,RMDF!EV596), RMDF!FC596=ROUND(RMDF!FC596,4))</f>
        <v>1</v>
      </c>
      <c r="FA596" s="317">
        <f>RMDF!FA596</f>
        <v>0</v>
      </c>
      <c r="FB596" s="318" t="str">
        <f>IF(FA596=0,"",_xlfn.XLOOKUP(FA596,StatePicklist!$1:$1,StatePicklist!$3:$3,"NA",0))</f>
        <v/>
      </c>
      <c r="FC596" s="297" t="str">
        <f ca="1">IF(RMDF!FB596="", "", IF(ISNUMBER(MATCH(RMDF!FB596, INDIRECT(FB596), 0)), "OK", "Invalid"))</f>
        <v/>
      </c>
    </row>
    <row r="597" spans="1:159" s="205" customFormat="1" ht="39.9" customHeight="1" x14ac:dyDescent="0.25">
      <c r="A597" s="206"/>
      <c r="B597" s="196"/>
      <c r="C597" s="197"/>
      <c r="D597" s="198"/>
      <c r="E597" s="199"/>
      <c r="F597" s="200"/>
      <c r="G597" s="201"/>
      <c r="H597" s="292"/>
      <c r="I597" s="305">
        <f>RMDF!I597</f>
        <v>0</v>
      </c>
      <c r="J597" s="305" t="str">
        <f>IF(I597=ProductCode!$B$30,"PDReclPost",IF(OR(I597=ProductCode!$C$30,I597=ProductCode!$E$30,I597=ProductCode!$G$30),"PDPreCon",IF(OR(I597=ProductCode!$D$30,I597=ProductCode!$F$30),"PDNotReclPost","")))</f>
        <v/>
      </c>
      <c r="K597" s="305" t="str">
        <f t="shared" si="33"/>
        <v/>
      </c>
      <c r="L597" s="289"/>
      <c r="M597" s="305" t="str">
        <f t="shared" si="33"/>
        <v/>
      </c>
      <c r="N597" s="289" t="b">
        <f>AND(RMDF!N597&gt;=0, RMDF!N597&lt;=1-RMDF!L597, RMDF!N597=ROUND(RMDF!N597,4))</f>
        <v>1</v>
      </c>
      <c r="O597" s="286" t="str">
        <f>IF(P597="","",IF(I597="","",IF(LEFT(I597,13)="Reclaimed pos",RawMaterialCode!$E$569,RawMaterialCode!$E$568)))</f>
        <v>Reclaimed pre-consumer mixed fibers (RM0578)</v>
      </c>
      <c r="P597" s="295">
        <f t="shared" si="34"/>
        <v>1</v>
      </c>
      <c r="Q597" s="202"/>
      <c r="R597" s="203"/>
      <c r="S597" s="204" t="str">
        <f t="shared" si="35"/>
        <v/>
      </c>
      <c r="T597" s="281"/>
      <c r="U597" s="281"/>
      <c r="V597" s="281"/>
      <c r="W597" s="281"/>
      <c r="X597" s="317">
        <f>RMDF!X597</f>
        <v>0</v>
      </c>
      <c r="Y597" s="318" t="str">
        <f>IF(X597=0,"",_xlfn.XLOOKUP(X597,StatePicklist!$1:$1,StatePicklist!$3:$3,"NA",0))</f>
        <v/>
      </c>
      <c r="Z597" s="297" t="str">
        <f ca="1">IF(RMDF!Y597="", "", IF(ISNUMBER(MATCH(RMDF!Y597, INDIRECT(Y597), 0)), "OK", "Invalid"))</f>
        <v/>
      </c>
      <c r="AA597" s="281"/>
      <c r="AB597" s="281"/>
      <c r="AC597" s="281"/>
      <c r="AD597" s="281" t="b">
        <f>AND(RMDF!AG597&gt;=0, RMDF!AG597&lt;=1-RMDF!Z597, RMDF!AG597=ROUND(RMDF!AG597,4))</f>
        <v>1</v>
      </c>
      <c r="AE597" s="317">
        <f>RMDF!AE597</f>
        <v>0</v>
      </c>
      <c r="AF597" s="318" t="str">
        <f>IF(AE597=0,"",_xlfn.XLOOKUP(AE597,StatePicklist!$1:$1,StatePicklist!$3:$3,"NA",0))</f>
        <v/>
      </c>
      <c r="AG597" s="297" t="str">
        <f ca="1">IF(RMDF!AF597="", "", IF(ISNUMBER(MATCH(RMDF!AF597, INDIRECT(AF597), 0)), "OK", "Invalid"))</f>
        <v/>
      </c>
      <c r="AH597" s="281"/>
      <c r="AI597" s="281"/>
      <c r="AJ597" s="281"/>
      <c r="AK597" s="281" t="b">
        <f>AND(RMDF!AN597&gt;=0, RMDF!AN597&lt;=1-SUM(RMDF!Z597,RMDF!AG597), RMDF!AN597=ROUND(RMDF!AN597,4))</f>
        <v>1</v>
      </c>
      <c r="AL597" s="317">
        <f>RMDF!AL597</f>
        <v>0</v>
      </c>
      <c r="AM597" s="318" t="str">
        <f>IF(AL597=0,"",_xlfn.XLOOKUP(AL597,StatePicklist!$1:$1,StatePicklist!$3:$3,"NA",0))</f>
        <v/>
      </c>
      <c r="AN597" s="297" t="str">
        <f ca="1">IF(RMDF!AM597="", "", IF(ISNUMBER(MATCH(RMDF!AM597, INDIRECT(AM597), 0)), "OK", "Invalid"))</f>
        <v/>
      </c>
      <c r="AO597" s="281"/>
      <c r="AP597" s="281"/>
      <c r="AQ597" s="281"/>
      <c r="AR597" s="281" t="b">
        <f>AND(RMDF!AU597&gt;=0, RMDF!AU597&lt;=1-SUM(RMDF!Z597,RMDF!AG597,RMDF!AN597), RMDF!AU597=ROUND(RMDF!AU597,4))</f>
        <v>1</v>
      </c>
      <c r="AS597" s="317">
        <f>RMDF!AS597</f>
        <v>0</v>
      </c>
      <c r="AT597" s="318" t="str">
        <f>IF(AS597=0,"",_xlfn.XLOOKUP(AS597,StatePicklist!$1:$1,StatePicklist!$3:$3,"NA",0))</f>
        <v/>
      </c>
      <c r="AU597" s="297" t="str">
        <f ca="1">IF(RMDF!AT597="", "", IF(ISNUMBER(MATCH(RMDF!AT597, INDIRECT(AT597), 0)), "OK", "Invalid"))</f>
        <v/>
      </c>
      <c r="AV597" s="281"/>
      <c r="AW597" s="281"/>
      <c r="AX597" s="281"/>
      <c r="AY597" s="281" t="b">
        <f>AND(RMDF!BB597&gt;=0, RMDF!BB597&lt;=1-SUM(RMDF!Z597,RMDF!AG597,RMDF!AN597,RMDF!AU597), RMDF!BB597=ROUND(RMDF!BB597,4))</f>
        <v>1</v>
      </c>
      <c r="AZ597" s="317">
        <f>RMDF!AZ597</f>
        <v>0</v>
      </c>
      <c r="BA597" s="318" t="str">
        <f>IF(AZ597=0,"",_xlfn.XLOOKUP(AZ597,StatePicklist!$1:$1,StatePicklist!$3:$3,"NA",0))</f>
        <v/>
      </c>
      <c r="BB597" s="297" t="str">
        <f ca="1">IF(RMDF!BA597="", "", IF(ISNUMBER(MATCH(RMDF!BA597, INDIRECT(BA597), 0)), "OK", "Invalid"))</f>
        <v/>
      </c>
      <c r="BC597" s="281"/>
      <c r="BD597" s="281"/>
      <c r="BE597" s="281"/>
      <c r="BF597" s="281" t="b">
        <f>AND(RMDF!BI597&gt;=0, RMDF!BI597&lt;=1-SUM(RMDF!Z597,RMDF!AG597,RMDF!AN597,RMDF!AU597,RMDF!BB597), RMDF!BI597=ROUND(RMDF!BI597,4))</f>
        <v>1</v>
      </c>
      <c r="BG597" s="317">
        <f>RMDF!BG597</f>
        <v>0</v>
      </c>
      <c r="BH597" s="318" t="str">
        <f>IF(BG597=0,"",_xlfn.XLOOKUP(BG597,StatePicklist!$1:$1,StatePicklist!$3:$3,"NA",0))</f>
        <v/>
      </c>
      <c r="BI597" s="297" t="str">
        <f ca="1">IF(RMDF!BH597="", "", IF(ISNUMBER(MATCH(RMDF!BH597, INDIRECT(BH597), 0)), "OK", "Invalid"))</f>
        <v/>
      </c>
      <c r="BJ597" s="281"/>
      <c r="BK597" s="281"/>
      <c r="BL597" s="281"/>
      <c r="BM597" s="281" t="b">
        <f>AND(RMDF!BP597&gt;=0, RMDF!BP597&lt;=1-SUM(RMDF!Z597,RMDF!AG597,RMDF!AN597,RMDF!AU597,RMDF!BB597,RMDF!BI597), RMDF!BP597=ROUND(RMDF!BP597,4))</f>
        <v>1</v>
      </c>
      <c r="BN597" s="317">
        <f>RMDF!BN597</f>
        <v>0</v>
      </c>
      <c r="BO597" s="318" t="str">
        <f>IF(BN597=0,"",_xlfn.XLOOKUP(BN597,StatePicklist!$1:$1,StatePicklist!$3:$3,"NA",0))</f>
        <v/>
      </c>
      <c r="BP597" s="297" t="str">
        <f ca="1">IF(RMDF!BO597="", "", IF(ISNUMBER(MATCH(RMDF!BO597, INDIRECT(BO597), 0)), "OK", "Invalid"))</f>
        <v/>
      </c>
      <c r="BQ597" s="281"/>
      <c r="BR597" s="281"/>
      <c r="BS597" s="281"/>
      <c r="BT597" s="281" t="b">
        <f>AND(RMDF!BW597&gt;=0, RMDF!BW597&lt;=1-SUM(RMDF!Z597,RMDF!AG597,RMDF!AN597,RMDF!AU597,RMDF!BB597,RMDF!BI597,RMDF!BP597), RMDF!BW597=ROUND(RMDF!BW597,4))</f>
        <v>1</v>
      </c>
      <c r="BU597" s="317">
        <f>RMDF!BU597</f>
        <v>0</v>
      </c>
      <c r="BV597" s="318" t="str">
        <f>IF(BU597=0,"",_xlfn.XLOOKUP(BU597,StatePicklist!$1:$1,StatePicklist!$3:$3,"NA",0))</f>
        <v/>
      </c>
      <c r="BW597" s="297" t="str">
        <f ca="1">IF(RMDF!BV597="", "", IF(ISNUMBER(MATCH(RMDF!BV597, INDIRECT(BV597), 0)), "OK", "Invalid"))</f>
        <v/>
      </c>
      <c r="BX597" s="281"/>
      <c r="BY597" s="281"/>
      <c r="BZ597" s="281"/>
      <c r="CA597" s="281" t="b">
        <f>AND(RMDF!CD597&gt;=0, RMDF!CD597&lt;=1-SUM(RMDF!Z597,RMDF!AG597,RMDF!AN597,RMDF!AU597,RMDF!BB597,RMDF!BI597,RMDF!BP597,RMDF!BW597), RMDF!CD597=ROUND(RMDF!CD597,4))</f>
        <v>1</v>
      </c>
      <c r="CB597" s="317">
        <f>RMDF!CB597</f>
        <v>0</v>
      </c>
      <c r="CC597" s="318" t="str">
        <f>IF(CB597=0,"",_xlfn.XLOOKUP(CB597,StatePicklist!$1:$1,StatePicklist!$3:$3,"NA",0))</f>
        <v/>
      </c>
      <c r="CD597" s="297" t="str">
        <f ca="1">IF(RMDF!CC597="", "", IF(ISNUMBER(MATCH(RMDF!CC597, INDIRECT(CC597), 0)), "OK", "Invalid"))</f>
        <v/>
      </c>
      <c r="CE597" s="281"/>
      <c r="CF597" s="281"/>
      <c r="CG597" s="281"/>
      <c r="CH597" s="281" t="b">
        <f>AND(RMDF!CK597&gt;=0, RMDF!CK597&lt;=1-SUM(RMDF!Z597,RMDF!AG597,RMDF!AN597,RMDF!AU597,RMDF!BB597,RMDF!BI597,RMDF!BP597,RMDF!BW597,RMDF!CD597), RMDF!CK597=ROUND(RMDF!CK597,4))</f>
        <v>1</v>
      </c>
      <c r="CI597" s="317">
        <f>RMDF!CI597</f>
        <v>0</v>
      </c>
      <c r="CJ597" s="318" t="str">
        <f>IF(CI597=0,"",_xlfn.XLOOKUP(CI597,StatePicklist!$1:$1,StatePicklist!$3:$3,"NA",0))</f>
        <v/>
      </c>
      <c r="CK597" s="297" t="str">
        <f ca="1">IF(RMDF!CJ597="", "", IF(ISNUMBER(MATCH(RMDF!CJ597, INDIRECT(CJ597), 0)), "OK", "Invalid"))</f>
        <v/>
      </c>
      <c r="CL597" s="281"/>
      <c r="CM597" s="281"/>
      <c r="CN597" s="281"/>
      <c r="CO597" s="281" t="b">
        <f>AND(RMDF!CR597&gt;=0, RMDF!CR597&lt;=1-SUM(RMDF!Z597,RMDF!AG597,RMDF!AN597,RMDF!AU597,RMDF!BB597,RMDF!BI597,RMDF!BP597,RMDF!BW597,RMDF!CD597,RMDF!CK597), RMDF!CR597=ROUND(RMDF!CR597,4))</f>
        <v>1</v>
      </c>
      <c r="CP597" s="317">
        <f>RMDF!CP597</f>
        <v>0</v>
      </c>
      <c r="CQ597" s="318" t="str">
        <f>IF(CP597=0,"",_xlfn.XLOOKUP(CP597,StatePicklist!$1:$1,StatePicklist!$3:$3,"NA",0))</f>
        <v/>
      </c>
      <c r="CR597" s="297" t="str">
        <f ca="1">IF(RMDF!CQ597="", "", IF(ISNUMBER(MATCH(RMDF!CQ597, INDIRECT(CQ597), 0)), "OK", "Invalid"))</f>
        <v/>
      </c>
      <c r="CS597" s="281"/>
      <c r="CT597" s="281"/>
      <c r="CU597" s="281"/>
      <c r="CV597" s="281" t="b">
        <f>AND(RMDF!CY597&gt;=0, RMDF!CY597&lt;=1-SUM(RMDF!Z597,RMDF!AG597,RMDF!AN597,RMDF!AU597,RMDF!BB597,RMDF!BI597,RMDF!BP597,RMDF!BW597,RMDF!CD597,RMDF!CK597,RMDF!CR597), RMDF!CY597=ROUND(RMDF!CY597,4))</f>
        <v>1</v>
      </c>
      <c r="CW597" s="317">
        <f>RMDF!CW597</f>
        <v>0</v>
      </c>
      <c r="CX597" s="318" t="str">
        <f>IF(CW597=0,"",_xlfn.XLOOKUP(CW597,StatePicklist!$1:$1,StatePicklist!$3:$3,"NA",0))</f>
        <v/>
      </c>
      <c r="CY597" s="297" t="str">
        <f ca="1">IF(RMDF!CX597="", "", IF(ISNUMBER(MATCH(RMDF!CX597, INDIRECT(CX597), 0)), "OK", "Invalid"))</f>
        <v/>
      </c>
      <c r="CZ597" s="281"/>
      <c r="DA597" s="281"/>
      <c r="DB597" s="281"/>
      <c r="DC597" s="281" t="b">
        <f>AND(RMDF!DF597&gt;=0, RMDF!DF597&lt;=1-SUM(RMDF!Z597,RMDF!AG597,RMDF!AN597,RMDF!AU597,RMDF!BB597,RMDF!BI597,RMDF!BP597,RMDF!BW597,RMDF!CD597,RMDF!CK597,RMDF!CR597,RMDF!CY597), RMDF!DF597=ROUND(RMDF!DF597,4))</f>
        <v>1</v>
      </c>
      <c r="DD597" s="317">
        <f>RMDF!DD597</f>
        <v>0</v>
      </c>
      <c r="DE597" s="318" t="str">
        <f>IF(DD597=0,"",_xlfn.XLOOKUP(DD597,StatePicklist!$1:$1,StatePicklist!$3:$3,"NA",0))</f>
        <v/>
      </c>
      <c r="DF597" s="297" t="str">
        <f ca="1">IF(RMDF!DE597="", "", IF(ISNUMBER(MATCH(RMDF!DE597, INDIRECT(DE597), 0)), "OK", "Invalid"))</f>
        <v/>
      </c>
      <c r="DG597" s="281"/>
      <c r="DH597" s="281"/>
      <c r="DI597" s="281"/>
      <c r="DJ597" s="281" t="b">
        <f>AND(RMDF!DM597&gt;=0, RMDF!DM597&lt;=1-SUM(RMDF!Z597,RMDF!AG597,RMDF!AN597,RMDF!AU597,RMDF!BB597,RMDF!BI597,RMDF!BP597,RMDF!BW597,RMDF!CD597,RMDF!CK597,RMDF!CR597,RMDF!CY597,RMDF!DF597), RMDF!DM597=ROUND(RMDF!DM597,4))</f>
        <v>1</v>
      </c>
      <c r="DK597" s="317">
        <f>RMDF!DK597</f>
        <v>0</v>
      </c>
      <c r="DL597" s="318" t="str">
        <f>IF(DK597=0,"",_xlfn.XLOOKUP(DK597,StatePicklist!$1:$1,StatePicklist!$3:$3,"NA",0))</f>
        <v/>
      </c>
      <c r="DM597" s="297" t="str">
        <f ca="1">IF(RMDF!DL597="", "", IF(ISNUMBER(MATCH(RMDF!DL597, INDIRECT(DL597), 0)), "OK", "Invalid"))</f>
        <v/>
      </c>
      <c r="DN597" s="281"/>
      <c r="DO597" s="281"/>
      <c r="DP597" s="281"/>
      <c r="DQ597" s="281" t="b">
        <f>AND(RMDF!DT597&gt;=0, RMDF!DT597&lt;=1-SUM(RMDF!Z597,RMDF!AG597,RMDF!AN597,RMDF!AU597,RMDF!BB597,RMDF!BI597,RMDF!BP597,RMDF!BW597,RMDF!CD597,RMDF!CK597,RMDF!CR597,RMDF!CY597,RMDF!DF597,RMDF!DM597), RMDF!DT597=ROUND(RMDF!DT597,4))</f>
        <v>1</v>
      </c>
      <c r="DR597" s="317">
        <f>RMDF!DR597</f>
        <v>0</v>
      </c>
      <c r="DS597" s="318" t="str">
        <f>IF(DR597=0,"",_xlfn.XLOOKUP(DR597,StatePicklist!$1:$1,StatePicklist!$3:$3,"NA",0))</f>
        <v/>
      </c>
      <c r="DT597" s="297" t="str">
        <f ca="1">IF(RMDF!DS597="", "", IF(ISNUMBER(MATCH(RMDF!DS597, INDIRECT(DS597), 0)), "OK", "Invalid"))</f>
        <v/>
      </c>
      <c r="DU597" s="281"/>
      <c r="DV597" s="281"/>
      <c r="DW597" s="281"/>
      <c r="DX597" s="281" t="b">
        <f>AND(RMDF!EA597&gt;=0, RMDF!EA597&lt;=1-SUM(RMDF!Z597,RMDF!AG597,RMDF!AN597,RMDF!AU597,RMDF!BB597,RMDF!BI597,RMDF!BP597,RMDF!BW597,RMDF!CD597,RMDF!CK597,RMDF!CR597,RMDF!CY597,RMDF!DF597,RMDF!DM597,RMDF!DT597), RMDF!EA597=ROUND(RMDF!EA597,4))</f>
        <v>1</v>
      </c>
      <c r="DY597" s="317">
        <f>RMDF!DY597</f>
        <v>0</v>
      </c>
      <c r="DZ597" s="318" t="str">
        <f>IF(DY597=0,"",_xlfn.XLOOKUP(DY597,StatePicklist!$1:$1,StatePicklist!$3:$3,"NA",0))</f>
        <v/>
      </c>
      <c r="EA597" s="297" t="str">
        <f ca="1">IF(RMDF!DZ597="", "", IF(ISNUMBER(MATCH(RMDF!DZ597, INDIRECT(DZ597), 0)), "OK", "Invalid"))</f>
        <v/>
      </c>
      <c r="EB597" s="281"/>
      <c r="EC597" s="281"/>
      <c r="ED597" s="281"/>
      <c r="EE597" s="281" t="b">
        <f>AND(RMDF!EH597&gt;=0, RMDF!EH597&lt;=1-SUM(RMDF!Z597,RMDF!AG597,RMDF!AN597,RMDF!AU597,RMDF!BB597,RMDF!BI597,RMDF!BP597,RMDF!BW597,RMDF!CD597,RMDF!CK597,RMDF!CR597,RMDF!CY597,RMDF!DF597,RMDF!DM597,RMDF!DT597,RMDF!EA597), RMDF!EH597=ROUND(RMDF!EH597,4))</f>
        <v>1</v>
      </c>
      <c r="EF597" s="317">
        <f>RMDF!EF597</f>
        <v>0</v>
      </c>
      <c r="EG597" s="318" t="str">
        <f>IF(EF597=0,"",_xlfn.XLOOKUP(EF597,StatePicklist!$1:$1,StatePicklist!$3:$3,"NA",0))</f>
        <v/>
      </c>
      <c r="EH597" s="297" t="str">
        <f ca="1">IF(RMDF!EG597="", "", IF(ISNUMBER(MATCH(RMDF!EG597, INDIRECT(EG597), 0)), "OK", "Invalid"))</f>
        <v/>
      </c>
      <c r="EI597" s="281"/>
      <c r="EJ597" s="281"/>
      <c r="EK597" s="281"/>
      <c r="EL597" s="281" t="b">
        <f>AND(RMDF!EO597&gt;=0, RMDF!EO597&lt;=1-SUM(RMDF!Z597,RMDF!AG597,RMDF!AN597,RMDF!AU597,RMDF!BB597,RMDF!BI597,RMDF!BP597,RMDF!BW597,RMDF!CD597,RMDF!CK597,RMDF!CR597,RMDF!CY597,RMDF!DF597,RMDF!DM597,RMDF!DT597,RMDF!EA597,RMDF!EH597), RMDF!EO597=ROUND(RMDF!EO597,4))</f>
        <v>1</v>
      </c>
      <c r="EM597" s="317">
        <f>RMDF!EM597</f>
        <v>0</v>
      </c>
      <c r="EN597" s="318" t="str">
        <f>IF(EM597=0,"",_xlfn.XLOOKUP(EM597,StatePicklist!$1:$1,StatePicklist!$3:$3,"NA",0))</f>
        <v/>
      </c>
      <c r="EO597" s="297" t="str">
        <f ca="1">IF(RMDF!EN597="", "", IF(ISNUMBER(MATCH(RMDF!EN597, INDIRECT(EN597), 0)), "OK", "Invalid"))</f>
        <v/>
      </c>
      <c r="EP597" s="281"/>
      <c r="EQ597" s="281"/>
      <c r="ER597" s="281"/>
      <c r="ES597" s="281" t="b">
        <f>AND(RMDF!EV597&gt;=0, RMDF!EV597&lt;=1-SUM(RMDF!Z597,RMDF!AG597,RMDF!AN597,RMDF!AU597,RMDF!BB597,RMDF!BI597,RMDF!BP597,RMDF!BW597,RMDF!CD597,RMDF!CK597,RMDF!CR597,RMDF!CY597,RMDF!DF597,RMDF!DM597,RMDF!DT597,RMDF!EA597,RMDF!EH597,RMDF!EO597), RMDF!EV597=ROUND(RMDF!EV597,4))</f>
        <v>1</v>
      </c>
      <c r="ET597" s="317">
        <f>RMDF!ET597</f>
        <v>0</v>
      </c>
      <c r="EU597" s="318" t="str">
        <f>IF(ET597=0,"",_xlfn.XLOOKUP(ET597,StatePicklist!$1:$1,StatePicklist!$3:$3,"NA",0))</f>
        <v/>
      </c>
      <c r="EV597" s="297" t="str">
        <f ca="1">IF(RMDF!EU597="", "", IF(ISNUMBER(MATCH(RMDF!EU597, INDIRECT(EU597), 0)), "OK", "Invalid"))</f>
        <v/>
      </c>
      <c r="EW597" s="281"/>
      <c r="EX597" s="281"/>
      <c r="EY597" s="281"/>
      <c r="EZ597" s="281" t="b">
        <f>AND(RMDF!FC597&gt;=0, RMDF!FC597&lt;=1-SUM(RMDF!Z597,RMDF!AG597,RMDF!AN597,RMDF!AU597,RMDF!BB597,RMDF!BI597,RMDF!BP597,RMDF!BW597,RMDF!CD597,RMDF!CK597,RMDF!CR597,RMDF!CY597,RMDF!DF597,RMDF!DM597,RMDF!DT597,RMDF!EA597,RMDF!EH597,RMDF!EO597,RMDF!EV597), RMDF!FC597=ROUND(RMDF!FC597,4))</f>
        <v>1</v>
      </c>
      <c r="FA597" s="317">
        <f>RMDF!FA597</f>
        <v>0</v>
      </c>
      <c r="FB597" s="318" t="str">
        <f>IF(FA597=0,"",_xlfn.XLOOKUP(FA597,StatePicklist!$1:$1,StatePicklist!$3:$3,"NA",0))</f>
        <v/>
      </c>
      <c r="FC597" s="297" t="str">
        <f ca="1">IF(RMDF!FB597="", "", IF(ISNUMBER(MATCH(RMDF!FB597, INDIRECT(FB597), 0)), "OK", "Invalid"))</f>
        <v/>
      </c>
    </row>
    <row r="598" spans="1:159" s="205" customFormat="1" ht="39.9" customHeight="1" x14ac:dyDescent="0.25">
      <c r="A598" s="206"/>
      <c r="B598" s="196"/>
      <c r="C598" s="197"/>
      <c r="D598" s="198"/>
      <c r="E598" s="199"/>
      <c r="F598" s="200"/>
      <c r="G598" s="201"/>
      <c r="H598" s="292"/>
      <c r="I598" s="305">
        <f>RMDF!I598</f>
        <v>0</v>
      </c>
      <c r="J598" s="305" t="str">
        <f>IF(I598=ProductCode!$B$30,"PDReclPost",IF(OR(I598=ProductCode!$C$30,I598=ProductCode!$E$30,I598=ProductCode!$G$30),"PDPreCon",IF(OR(I598=ProductCode!$D$30,I598=ProductCode!$F$30),"PDNotReclPost","")))</f>
        <v/>
      </c>
      <c r="K598" s="305" t="str">
        <f t="shared" si="33"/>
        <v/>
      </c>
      <c r="L598" s="289"/>
      <c r="M598" s="305" t="str">
        <f t="shared" si="33"/>
        <v/>
      </c>
      <c r="N598" s="289" t="b">
        <f>AND(RMDF!N598&gt;=0, RMDF!N598&lt;=1-RMDF!L598, RMDF!N598=ROUND(RMDF!N598,4))</f>
        <v>1</v>
      </c>
      <c r="O598" s="286" t="str">
        <f>IF(P598="","",IF(I598="","",IF(LEFT(I598,13)="Reclaimed pos",RawMaterialCode!$E$569,RawMaterialCode!$E$568)))</f>
        <v>Reclaimed pre-consumer mixed fibers (RM0578)</v>
      </c>
      <c r="P598" s="295">
        <f t="shared" si="34"/>
        <v>1</v>
      </c>
      <c r="Q598" s="202"/>
      <c r="R598" s="203"/>
      <c r="S598" s="204" t="str">
        <f t="shared" si="35"/>
        <v/>
      </c>
      <c r="T598" s="281"/>
      <c r="U598" s="281"/>
      <c r="V598" s="281"/>
      <c r="W598" s="281"/>
      <c r="X598" s="317">
        <f>RMDF!X598</f>
        <v>0</v>
      </c>
      <c r="Y598" s="318" t="str">
        <f>IF(X598=0,"",_xlfn.XLOOKUP(X598,StatePicklist!$1:$1,StatePicklist!$3:$3,"NA",0))</f>
        <v/>
      </c>
      <c r="Z598" s="297" t="str">
        <f ca="1">IF(RMDF!Y598="", "", IF(ISNUMBER(MATCH(RMDF!Y598, INDIRECT(Y598), 0)), "OK", "Invalid"))</f>
        <v/>
      </c>
      <c r="AA598" s="281"/>
      <c r="AB598" s="281"/>
      <c r="AC598" s="281"/>
      <c r="AD598" s="281" t="b">
        <f>AND(RMDF!AG598&gt;=0, RMDF!AG598&lt;=1-RMDF!Z598, RMDF!AG598=ROUND(RMDF!AG598,4))</f>
        <v>1</v>
      </c>
      <c r="AE598" s="317">
        <f>RMDF!AE598</f>
        <v>0</v>
      </c>
      <c r="AF598" s="318" t="str">
        <f>IF(AE598=0,"",_xlfn.XLOOKUP(AE598,StatePicklist!$1:$1,StatePicklist!$3:$3,"NA",0))</f>
        <v/>
      </c>
      <c r="AG598" s="297" t="str">
        <f ca="1">IF(RMDF!AF598="", "", IF(ISNUMBER(MATCH(RMDF!AF598, INDIRECT(AF598), 0)), "OK", "Invalid"))</f>
        <v/>
      </c>
      <c r="AH598" s="281"/>
      <c r="AI598" s="281"/>
      <c r="AJ598" s="281"/>
      <c r="AK598" s="281" t="b">
        <f>AND(RMDF!AN598&gt;=0, RMDF!AN598&lt;=1-SUM(RMDF!Z598,RMDF!AG598), RMDF!AN598=ROUND(RMDF!AN598,4))</f>
        <v>1</v>
      </c>
      <c r="AL598" s="317">
        <f>RMDF!AL598</f>
        <v>0</v>
      </c>
      <c r="AM598" s="318" t="str">
        <f>IF(AL598=0,"",_xlfn.XLOOKUP(AL598,StatePicklist!$1:$1,StatePicklist!$3:$3,"NA",0))</f>
        <v/>
      </c>
      <c r="AN598" s="297" t="str">
        <f ca="1">IF(RMDF!AM598="", "", IF(ISNUMBER(MATCH(RMDF!AM598, INDIRECT(AM598), 0)), "OK", "Invalid"))</f>
        <v/>
      </c>
      <c r="AO598" s="281"/>
      <c r="AP598" s="281"/>
      <c r="AQ598" s="281"/>
      <c r="AR598" s="281" t="b">
        <f>AND(RMDF!AU598&gt;=0, RMDF!AU598&lt;=1-SUM(RMDF!Z598,RMDF!AG598,RMDF!AN598), RMDF!AU598=ROUND(RMDF!AU598,4))</f>
        <v>1</v>
      </c>
      <c r="AS598" s="317">
        <f>RMDF!AS598</f>
        <v>0</v>
      </c>
      <c r="AT598" s="318" t="str">
        <f>IF(AS598=0,"",_xlfn.XLOOKUP(AS598,StatePicklist!$1:$1,StatePicklist!$3:$3,"NA",0))</f>
        <v/>
      </c>
      <c r="AU598" s="297" t="str">
        <f ca="1">IF(RMDF!AT598="", "", IF(ISNUMBER(MATCH(RMDF!AT598, INDIRECT(AT598), 0)), "OK", "Invalid"))</f>
        <v/>
      </c>
      <c r="AV598" s="281"/>
      <c r="AW598" s="281"/>
      <c r="AX598" s="281"/>
      <c r="AY598" s="281" t="b">
        <f>AND(RMDF!BB598&gt;=0, RMDF!BB598&lt;=1-SUM(RMDF!Z598,RMDF!AG598,RMDF!AN598,RMDF!AU598), RMDF!BB598=ROUND(RMDF!BB598,4))</f>
        <v>1</v>
      </c>
      <c r="AZ598" s="317">
        <f>RMDF!AZ598</f>
        <v>0</v>
      </c>
      <c r="BA598" s="318" t="str">
        <f>IF(AZ598=0,"",_xlfn.XLOOKUP(AZ598,StatePicklist!$1:$1,StatePicklist!$3:$3,"NA",0))</f>
        <v/>
      </c>
      <c r="BB598" s="297" t="str">
        <f ca="1">IF(RMDF!BA598="", "", IF(ISNUMBER(MATCH(RMDF!BA598, INDIRECT(BA598), 0)), "OK", "Invalid"))</f>
        <v/>
      </c>
      <c r="BC598" s="281"/>
      <c r="BD598" s="281"/>
      <c r="BE598" s="281"/>
      <c r="BF598" s="281" t="b">
        <f>AND(RMDF!BI598&gt;=0, RMDF!BI598&lt;=1-SUM(RMDF!Z598,RMDF!AG598,RMDF!AN598,RMDF!AU598,RMDF!BB598), RMDF!BI598=ROUND(RMDF!BI598,4))</f>
        <v>1</v>
      </c>
      <c r="BG598" s="317">
        <f>RMDF!BG598</f>
        <v>0</v>
      </c>
      <c r="BH598" s="318" t="str">
        <f>IF(BG598=0,"",_xlfn.XLOOKUP(BG598,StatePicklist!$1:$1,StatePicklist!$3:$3,"NA",0))</f>
        <v/>
      </c>
      <c r="BI598" s="297" t="str">
        <f ca="1">IF(RMDF!BH598="", "", IF(ISNUMBER(MATCH(RMDF!BH598, INDIRECT(BH598), 0)), "OK", "Invalid"))</f>
        <v/>
      </c>
      <c r="BJ598" s="281"/>
      <c r="BK598" s="281"/>
      <c r="BL598" s="281"/>
      <c r="BM598" s="281" t="b">
        <f>AND(RMDF!BP598&gt;=0, RMDF!BP598&lt;=1-SUM(RMDF!Z598,RMDF!AG598,RMDF!AN598,RMDF!AU598,RMDF!BB598,RMDF!BI598), RMDF!BP598=ROUND(RMDF!BP598,4))</f>
        <v>1</v>
      </c>
      <c r="BN598" s="317">
        <f>RMDF!BN598</f>
        <v>0</v>
      </c>
      <c r="BO598" s="318" t="str">
        <f>IF(BN598=0,"",_xlfn.XLOOKUP(BN598,StatePicklist!$1:$1,StatePicklist!$3:$3,"NA",0))</f>
        <v/>
      </c>
      <c r="BP598" s="297" t="str">
        <f ca="1">IF(RMDF!BO598="", "", IF(ISNUMBER(MATCH(RMDF!BO598, INDIRECT(BO598), 0)), "OK", "Invalid"))</f>
        <v/>
      </c>
      <c r="BQ598" s="281"/>
      <c r="BR598" s="281"/>
      <c r="BS598" s="281"/>
      <c r="BT598" s="281" t="b">
        <f>AND(RMDF!BW598&gt;=0, RMDF!BW598&lt;=1-SUM(RMDF!Z598,RMDF!AG598,RMDF!AN598,RMDF!AU598,RMDF!BB598,RMDF!BI598,RMDF!BP598), RMDF!BW598=ROUND(RMDF!BW598,4))</f>
        <v>1</v>
      </c>
      <c r="BU598" s="317">
        <f>RMDF!BU598</f>
        <v>0</v>
      </c>
      <c r="BV598" s="318" t="str">
        <f>IF(BU598=0,"",_xlfn.XLOOKUP(BU598,StatePicklist!$1:$1,StatePicklist!$3:$3,"NA",0))</f>
        <v/>
      </c>
      <c r="BW598" s="297" t="str">
        <f ca="1">IF(RMDF!BV598="", "", IF(ISNUMBER(MATCH(RMDF!BV598, INDIRECT(BV598), 0)), "OK", "Invalid"))</f>
        <v/>
      </c>
      <c r="BX598" s="281"/>
      <c r="BY598" s="281"/>
      <c r="BZ598" s="281"/>
      <c r="CA598" s="281" t="b">
        <f>AND(RMDF!CD598&gt;=0, RMDF!CD598&lt;=1-SUM(RMDF!Z598,RMDF!AG598,RMDF!AN598,RMDF!AU598,RMDF!BB598,RMDF!BI598,RMDF!BP598,RMDF!BW598), RMDF!CD598=ROUND(RMDF!CD598,4))</f>
        <v>1</v>
      </c>
      <c r="CB598" s="317">
        <f>RMDF!CB598</f>
        <v>0</v>
      </c>
      <c r="CC598" s="318" t="str">
        <f>IF(CB598=0,"",_xlfn.XLOOKUP(CB598,StatePicklist!$1:$1,StatePicklist!$3:$3,"NA",0))</f>
        <v/>
      </c>
      <c r="CD598" s="297" t="str">
        <f ca="1">IF(RMDF!CC598="", "", IF(ISNUMBER(MATCH(RMDF!CC598, INDIRECT(CC598), 0)), "OK", "Invalid"))</f>
        <v/>
      </c>
      <c r="CE598" s="281"/>
      <c r="CF598" s="281"/>
      <c r="CG598" s="281"/>
      <c r="CH598" s="281" t="b">
        <f>AND(RMDF!CK598&gt;=0, RMDF!CK598&lt;=1-SUM(RMDF!Z598,RMDF!AG598,RMDF!AN598,RMDF!AU598,RMDF!BB598,RMDF!BI598,RMDF!BP598,RMDF!BW598,RMDF!CD598), RMDF!CK598=ROUND(RMDF!CK598,4))</f>
        <v>1</v>
      </c>
      <c r="CI598" s="317">
        <f>RMDF!CI598</f>
        <v>0</v>
      </c>
      <c r="CJ598" s="318" t="str">
        <f>IF(CI598=0,"",_xlfn.XLOOKUP(CI598,StatePicklist!$1:$1,StatePicklist!$3:$3,"NA",0))</f>
        <v/>
      </c>
      <c r="CK598" s="297" t="str">
        <f ca="1">IF(RMDF!CJ598="", "", IF(ISNUMBER(MATCH(RMDF!CJ598, INDIRECT(CJ598), 0)), "OK", "Invalid"))</f>
        <v/>
      </c>
      <c r="CL598" s="281"/>
      <c r="CM598" s="281"/>
      <c r="CN598" s="281"/>
      <c r="CO598" s="281" t="b">
        <f>AND(RMDF!CR598&gt;=0, RMDF!CR598&lt;=1-SUM(RMDF!Z598,RMDF!AG598,RMDF!AN598,RMDF!AU598,RMDF!BB598,RMDF!BI598,RMDF!BP598,RMDF!BW598,RMDF!CD598,RMDF!CK598), RMDF!CR598=ROUND(RMDF!CR598,4))</f>
        <v>1</v>
      </c>
      <c r="CP598" s="317">
        <f>RMDF!CP598</f>
        <v>0</v>
      </c>
      <c r="CQ598" s="318" t="str">
        <f>IF(CP598=0,"",_xlfn.XLOOKUP(CP598,StatePicklist!$1:$1,StatePicklist!$3:$3,"NA",0))</f>
        <v/>
      </c>
      <c r="CR598" s="297" t="str">
        <f ca="1">IF(RMDF!CQ598="", "", IF(ISNUMBER(MATCH(RMDF!CQ598, INDIRECT(CQ598), 0)), "OK", "Invalid"))</f>
        <v/>
      </c>
      <c r="CS598" s="281"/>
      <c r="CT598" s="281"/>
      <c r="CU598" s="281"/>
      <c r="CV598" s="281" t="b">
        <f>AND(RMDF!CY598&gt;=0, RMDF!CY598&lt;=1-SUM(RMDF!Z598,RMDF!AG598,RMDF!AN598,RMDF!AU598,RMDF!BB598,RMDF!BI598,RMDF!BP598,RMDF!BW598,RMDF!CD598,RMDF!CK598,RMDF!CR598), RMDF!CY598=ROUND(RMDF!CY598,4))</f>
        <v>1</v>
      </c>
      <c r="CW598" s="317">
        <f>RMDF!CW598</f>
        <v>0</v>
      </c>
      <c r="CX598" s="318" t="str">
        <f>IF(CW598=0,"",_xlfn.XLOOKUP(CW598,StatePicklist!$1:$1,StatePicklist!$3:$3,"NA",0))</f>
        <v/>
      </c>
      <c r="CY598" s="297" t="str">
        <f ca="1">IF(RMDF!CX598="", "", IF(ISNUMBER(MATCH(RMDF!CX598, INDIRECT(CX598), 0)), "OK", "Invalid"))</f>
        <v/>
      </c>
      <c r="CZ598" s="281"/>
      <c r="DA598" s="281"/>
      <c r="DB598" s="281"/>
      <c r="DC598" s="281" t="b">
        <f>AND(RMDF!DF598&gt;=0, RMDF!DF598&lt;=1-SUM(RMDF!Z598,RMDF!AG598,RMDF!AN598,RMDF!AU598,RMDF!BB598,RMDF!BI598,RMDF!BP598,RMDF!BW598,RMDF!CD598,RMDF!CK598,RMDF!CR598,RMDF!CY598), RMDF!DF598=ROUND(RMDF!DF598,4))</f>
        <v>1</v>
      </c>
      <c r="DD598" s="317">
        <f>RMDF!DD598</f>
        <v>0</v>
      </c>
      <c r="DE598" s="318" t="str">
        <f>IF(DD598=0,"",_xlfn.XLOOKUP(DD598,StatePicklist!$1:$1,StatePicklist!$3:$3,"NA",0))</f>
        <v/>
      </c>
      <c r="DF598" s="297" t="str">
        <f ca="1">IF(RMDF!DE598="", "", IF(ISNUMBER(MATCH(RMDF!DE598, INDIRECT(DE598), 0)), "OK", "Invalid"))</f>
        <v/>
      </c>
      <c r="DG598" s="281"/>
      <c r="DH598" s="281"/>
      <c r="DI598" s="281"/>
      <c r="DJ598" s="281" t="b">
        <f>AND(RMDF!DM598&gt;=0, RMDF!DM598&lt;=1-SUM(RMDF!Z598,RMDF!AG598,RMDF!AN598,RMDF!AU598,RMDF!BB598,RMDF!BI598,RMDF!BP598,RMDF!BW598,RMDF!CD598,RMDF!CK598,RMDF!CR598,RMDF!CY598,RMDF!DF598), RMDF!DM598=ROUND(RMDF!DM598,4))</f>
        <v>1</v>
      </c>
      <c r="DK598" s="317">
        <f>RMDF!DK598</f>
        <v>0</v>
      </c>
      <c r="DL598" s="318" t="str">
        <f>IF(DK598=0,"",_xlfn.XLOOKUP(DK598,StatePicklist!$1:$1,StatePicklist!$3:$3,"NA",0))</f>
        <v/>
      </c>
      <c r="DM598" s="297" t="str">
        <f ca="1">IF(RMDF!DL598="", "", IF(ISNUMBER(MATCH(RMDF!DL598, INDIRECT(DL598), 0)), "OK", "Invalid"))</f>
        <v/>
      </c>
      <c r="DN598" s="281"/>
      <c r="DO598" s="281"/>
      <c r="DP598" s="281"/>
      <c r="DQ598" s="281" t="b">
        <f>AND(RMDF!DT598&gt;=0, RMDF!DT598&lt;=1-SUM(RMDF!Z598,RMDF!AG598,RMDF!AN598,RMDF!AU598,RMDF!BB598,RMDF!BI598,RMDF!BP598,RMDF!BW598,RMDF!CD598,RMDF!CK598,RMDF!CR598,RMDF!CY598,RMDF!DF598,RMDF!DM598), RMDF!DT598=ROUND(RMDF!DT598,4))</f>
        <v>1</v>
      </c>
      <c r="DR598" s="317">
        <f>RMDF!DR598</f>
        <v>0</v>
      </c>
      <c r="DS598" s="318" t="str">
        <f>IF(DR598=0,"",_xlfn.XLOOKUP(DR598,StatePicklist!$1:$1,StatePicklist!$3:$3,"NA",0))</f>
        <v/>
      </c>
      <c r="DT598" s="297" t="str">
        <f ca="1">IF(RMDF!DS598="", "", IF(ISNUMBER(MATCH(RMDF!DS598, INDIRECT(DS598), 0)), "OK", "Invalid"))</f>
        <v/>
      </c>
      <c r="DU598" s="281"/>
      <c r="DV598" s="281"/>
      <c r="DW598" s="281"/>
      <c r="DX598" s="281" t="b">
        <f>AND(RMDF!EA598&gt;=0, RMDF!EA598&lt;=1-SUM(RMDF!Z598,RMDF!AG598,RMDF!AN598,RMDF!AU598,RMDF!BB598,RMDF!BI598,RMDF!BP598,RMDF!BW598,RMDF!CD598,RMDF!CK598,RMDF!CR598,RMDF!CY598,RMDF!DF598,RMDF!DM598,RMDF!DT598), RMDF!EA598=ROUND(RMDF!EA598,4))</f>
        <v>1</v>
      </c>
      <c r="DY598" s="317">
        <f>RMDF!DY598</f>
        <v>0</v>
      </c>
      <c r="DZ598" s="318" t="str">
        <f>IF(DY598=0,"",_xlfn.XLOOKUP(DY598,StatePicklist!$1:$1,StatePicklist!$3:$3,"NA",0))</f>
        <v/>
      </c>
      <c r="EA598" s="297" t="str">
        <f ca="1">IF(RMDF!DZ598="", "", IF(ISNUMBER(MATCH(RMDF!DZ598, INDIRECT(DZ598), 0)), "OK", "Invalid"))</f>
        <v/>
      </c>
      <c r="EB598" s="281"/>
      <c r="EC598" s="281"/>
      <c r="ED598" s="281"/>
      <c r="EE598" s="281" t="b">
        <f>AND(RMDF!EH598&gt;=0, RMDF!EH598&lt;=1-SUM(RMDF!Z598,RMDF!AG598,RMDF!AN598,RMDF!AU598,RMDF!BB598,RMDF!BI598,RMDF!BP598,RMDF!BW598,RMDF!CD598,RMDF!CK598,RMDF!CR598,RMDF!CY598,RMDF!DF598,RMDF!DM598,RMDF!DT598,RMDF!EA598), RMDF!EH598=ROUND(RMDF!EH598,4))</f>
        <v>1</v>
      </c>
      <c r="EF598" s="317">
        <f>RMDF!EF598</f>
        <v>0</v>
      </c>
      <c r="EG598" s="318" t="str">
        <f>IF(EF598=0,"",_xlfn.XLOOKUP(EF598,StatePicklist!$1:$1,StatePicklist!$3:$3,"NA",0))</f>
        <v/>
      </c>
      <c r="EH598" s="297" t="str">
        <f ca="1">IF(RMDF!EG598="", "", IF(ISNUMBER(MATCH(RMDF!EG598, INDIRECT(EG598), 0)), "OK", "Invalid"))</f>
        <v/>
      </c>
      <c r="EI598" s="281"/>
      <c r="EJ598" s="281"/>
      <c r="EK598" s="281"/>
      <c r="EL598" s="281" t="b">
        <f>AND(RMDF!EO598&gt;=0, RMDF!EO598&lt;=1-SUM(RMDF!Z598,RMDF!AG598,RMDF!AN598,RMDF!AU598,RMDF!BB598,RMDF!BI598,RMDF!BP598,RMDF!BW598,RMDF!CD598,RMDF!CK598,RMDF!CR598,RMDF!CY598,RMDF!DF598,RMDF!DM598,RMDF!DT598,RMDF!EA598,RMDF!EH598), RMDF!EO598=ROUND(RMDF!EO598,4))</f>
        <v>1</v>
      </c>
      <c r="EM598" s="317">
        <f>RMDF!EM598</f>
        <v>0</v>
      </c>
      <c r="EN598" s="318" t="str">
        <f>IF(EM598=0,"",_xlfn.XLOOKUP(EM598,StatePicklist!$1:$1,StatePicklist!$3:$3,"NA",0))</f>
        <v/>
      </c>
      <c r="EO598" s="297" t="str">
        <f ca="1">IF(RMDF!EN598="", "", IF(ISNUMBER(MATCH(RMDF!EN598, INDIRECT(EN598), 0)), "OK", "Invalid"))</f>
        <v/>
      </c>
      <c r="EP598" s="281"/>
      <c r="EQ598" s="281"/>
      <c r="ER598" s="281"/>
      <c r="ES598" s="281" t="b">
        <f>AND(RMDF!EV598&gt;=0, RMDF!EV598&lt;=1-SUM(RMDF!Z598,RMDF!AG598,RMDF!AN598,RMDF!AU598,RMDF!BB598,RMDF!BI598,RMDF!BP598,RMDF!BW598,RMDF!CD598,RMDF!CK598,RMDF!CR598,RMDF!CY598,RMDF!DF598,RMDF!DM598,RMDF!DT598,RMDF!EA598,RMDF!EH598,RMDF!EO598), RMDF!EV598=ROUND(RMDF!EV598,4))</f>
        <v>1</v>
      </c>
      <c r="ET598" s="317">
        <f>RMDF!ET598</f>
        <v>0</v>
      </c>
      <c r="EU598" s="318" t="str">
        <f>IF(ET598=0,"",_xlfn.XLOOKUP(ET598,StatePicklist!$1:$1,StatePicklist!$3:$3,"NA",0))</f>
        <v/>
      </c>
      <c r="EV598" s="297" t="str">
        <f ca="1">IF(RMDF!EU598="", "", IF(ISNUMBER(MATCH(RMDF!EU598, INDIRECT(EU598), 0)), "OK", "Invalid"))</f>
        <v/>
      </c>
      <c r="EW598" s="281"/>
      <c r="EX598" s="281"/>
      <c r="EY598" s="281"/>
      <c r="EZ598" s="281" t="b">
        <f>AND(RMDF!FC598&gt;=0, RMDF!FC598&lt;=1-SUM(RMDF!Z598,RMDF!AG598,RMDF!AN598,RMDF!AU598,RMDF!BB598,RMDF!BI598,RMDF!BP598,RMDF!BW598,RMDF!CD598,RMDF!CK598,RMDF!CR598,RMDF!CY598,RMDF!DF598,RMDF!DM598,RMDF!DT598,RMDF!EA598,RMDF!EH598,RMDF!EO598,RMDF!EV598), RMDF!FC598=ROUND(RMDF!FC598,4))</f>
        <v>1</v>
      </c>
      <c r="FA598" s="317">
        <f>RMDF!FA598</f>
        <v>0</v>
      </c>
      <c r="FB598" s="318" t="str">
        <f>IF(FA598=0,"",_xlfn.XLOOKUP(FA598,StatePicklist!$1:$1,StatePicklist!$3:$3,"NA",0))</f>
        <v/>
      </c>
      <c r="FC598" s="297" t="str">
        <f ca="1">IF(RMDF!FB598="", "", IF(ISNUMBER(MATCH(RMDF!FB598, INDIRECT(FB598), 0)), "OK", "Invalid"))</f>
        <v/>
      </c>
    </row>
    <row r="599" spans="1:159" s="205" customFormat="1" ht="39.9" customHeight="1" x14ac:dyDescent="0.25">
      <c r="A599" s="206"/>
      <c r="B599" s="196"/>
      <c r="C599" s="197"/>
      <c r="D599" s="198"/>
      <c r="E599" s="199"/>
      <c r="F599" s="200"/>
      <c r="G599" s="201"/>
      <c r="H599" s="292"/>
      <c r="I599" s="305">
        <f>RMDF!I599</f>
        <v>0</v>
      </c>
      <c r="J599" s="305" t="str">
        <f>IF(I599=ProductCode!$B$30,"PDReclPost",IF(OR(I599=ProductCode!$C$30,I599=ProductCode!$E$30,I599=ProductCode!$G$30),"PDPreCon",IF(OR(I599=ProductCode!$D$30,I599=ProductCode!$F$30),"PDNotReclPost","")))</f>
        <v/>
      </c>
      <c r="K599" s="305" t="str">
        <f t="shared" si="33"/>
        <v/>
      </c>
      <c r="L599" s="289"/>
      <c r="M599" s="305" t="str">
        <f t="shared" si="33"/>
        <v/>
      </c>
      <c r="N599" s="289" t="b">
        <f>AND(RMDF!N599&gt;=0, RMDF!N599&lt;=1-RMDF!L599, RMDF!N599=ROUND(RMDF!N599,4))</f>
        <v>1</v>
      </c>
      <c r="O599" s="286" t="str">
        <f>IF(P599="","",IF(I599="","",IF(LEFT(I599,13)="Reclaimed pos",RawMaterialCode!$E$569,RawMaterialCode!$E$568)))</f>
        <v>Reclaimed pre-consumer mixed fibers (RM0578)</v>
      </c>
      <c r="P599" s="295">
        <f t="shared" si="34"/>
        <v>1</v>
      </c>
      <c r="Q599" s="202"/>
      <c r="R599" s="203"/>
      <c r="S599" s="204" t="str">
        <f t="shared" si="35"/>
        <v/>
      </c>
      <c r="T599" s="281"/>
      <c r="U599" s="281"/>
      <c r="V599" s="281"/>
      <c r="W599" s="281"/>
      <c r="X599" s="317">
        <f>RMDF!X599</f>
        <v>0</v>
      </c>
      <c r="Y599" s="318" t="str">
        <f>IF(X599=0,"",_xlfn.XLOOKUP(X599,StatePicklist!$1:$1,StatePicklist!$3:$3,"NA",0))</f>
        <v/>
      </c>
      <c r="Z599" s="297" t="str">
        <f ca="1">IF(RMDF!Y599="", "", IF(ISNUMBER(MATCH(RMDF!Y599, INDIRECT(Y599), 0)), "OK", "Invalid"))</f>
        <v/>
      </c>
      <c r="AA599" s="281"/>
      <c r="AB599" s="281"/>
      <c r="AC599" s="281"/>
      <c r="AD599" s="281" t="b">
        <f>AND(RMDF!AG599&gt;=0, RMDF!AG599&lt;=1-RMDF!Z599, RMDF!AG599=ROUND(RMDF!AG599,4))</f>
        <v>1</v>
      </c>
      <c r="AE599" s="317">
        <f>RMDF!AE599</f>
        <v>0</v>
      </c>
      <c r="AF599" s="318" t="str">
        <f>IF(AE599=0,"",_xlfn.XLOOKUP(AE599,StatePicklist!$1:$1,StatePicklist!$3:$3,"NA",0))</f>
        <v/>
      </c>
      <c r="AG599" s="297" t="str">
        <f ca="1">IF(RMDF!AF599="", "", IF(ISNUMBER(MATCH(RMDF!AF599, INDIRECT(AF599), 0)), "OK", "Invalid"))</f>
        <v/>
      </c>
      <c r="AH599" s="281"/>
      <c r="AI599" s="281"/>
      <c r="AJ599" s="281"/>
      <c r="AK599" s="281" t="b">
        <f>AND(RMDF!AN599&gt;=0, RMDF!AN599&lt;=1-SUM(RMDF!Z599,RMDF!AG599), RMDF!AN599=ROUND(RMDF!AN599,4))</f>
        <v>1</v>
      </c>
      <c r="AL599" s="317">
        <f>RMDF!AL599</f>
        <v>0</v>
      </c>
      <c r="AM599" s="318" t="str">
        <f>IF(AL599=0,"",_xlfn.XLOOKUP(AL599,StatePicklist!$1:$1,StatePicklist!$3:$3,"NA",0))</f>
        <v/>
      </c>
      <c r="AN599" s="297" t="str">
        <f ca="1">IF(RMDF!AM599="", "", IF(ISNUMBER(MATCH(RMDF!AM599, INDIRECT(AM599), 0)), "OK", "Invalid"))</f>
        <v/>
      </c>
      <c r="AO599" s="281"/>
      <c r="AP599" s="281"/>
      <c r="AQ599" s="281"/>
      <c r="AR599" s="281" t="b">
        <f>AND(RMDF!AU599&gt;=0, RMDF!AU599&lt;=1-SUM(RMDF!Z599,RMDF!AG599,RMDF!AN599), RMDF!AU599=ROUND(RMDF!AU599,4))</f>
        <v>1</v>
      </c>
      <c r="AS599" s="317">
        <f>RMDF!AS599</f>
        <v>0</v>
      </c>
      <c r="AT599" s="318" t="str">
        <f>IF(AS599=0,"",_xlfn.XLOOKUP(AS599,StatePicklist!$1:$1,StatePicklist!$3:$3,"NA",0))</f>
        <v/>
      </c>
      <c r="AU599" s="297" t="str">
        <f ca="1">IF(RMDF!AT599="", "", IF(ISNUMBER(MATCH(RMDF!AT599, INDIRECT(AT599), 0)), "OK", "Invalid"))</f>
        <v/>
      </c>
      <c r="AV599" s="281"/>
      <c r="AW599" s="281"/>
      <c r="AX599" s="281"/>
      <c r="AY599" s="281" t="b">
        <f>AND(RMDF!BB599&gt;=0, RMDF!BB599&lt;=1-SUM(RMDF!Z599,RMDF!AG599,RMDF!AN599,RMDF!AU599), RMDF!BB599=ROUND(RMDF!BB599,4))</f>
        <v>1</v>
      </c>
      <c r="AZ599" s="317">
        <f>RMDF!AZ599</f>
        <v>0</v>
      </c>
      <c r="BA599" s="318" t="str">
        <f>IF(AZ599=0,"",_xlfn.XLOOKUP(AZ599,StatePicklist!$1:$1,StatePicklist!$3:$3,"NA",0))</f>
        <v/>
      </c>
      <c r="BB599" s="297" t="str">
        <f ca="1">IF(RMDF!BA599="", "", IF(ISNUMBER(MATCH(RMDF!BA599, INDIRECT(BA599), 0)), "OK", "Invalid"))</f>
        <v/>
      </c>
      <c r="BC599" s="281"/>
      <c r="BD599" s="281"/>
      <c r="BE599" s="281"/>
      <c r="BF599" s="281" t="b">
        <f>AND(RMDF!BI599&gt;=0, RMDF!BI599&lt;=1-SUM(RMDF!Z599,RMDF!AG599,RMDF!AN599,RMDF!AU599,RMDF!BB599), RMDF!BI599=ROUND(RMDF!BI599,4))</f>
        <v>1</v>
      </c>
      <c r="BG599" s="317">
        <f>RMDF!BG599</f>
        <v>0</v>
      </c>
      <c r="BH599" s="318" t="str">
        <f>IF(BG599=0,"",_xlfn.XLOOKUP(BG599,StatePicklist!$1:$1,StatePicklist!$3:$3,"NA",0))</f>
        <v/>
      </c>
      <c r="BI599" s="297" t="str">
        <f ca="1">IF(RMDF!BH599="", "", IF(ISNUMBER(MATCH(RMDF!BH599, INDIRECT(BH599), 0)), "OK", "Invalid"))</f>
        <v/>
      </c>
      <c r="BJ599" s="281"/>
      <c r="BK599" s="281"/>
      <c r="BL599" s="281"/>
      <c r="BM599" s="281" t="b">
        <f>AND(RMDF!BP599&gt;=0, RMDF!BP599&lt;=1-SUM(RMDF!Z599,RMDF!AG599,RMDF!AN599,RMDF!AU599,RMDF!BB599,RMDF!BI599), RMDF!BP599=ROUND(RMDF!BP599,4))</f>
        <v>1</v>
      </c>
      <c r="BN599" s="317">
        <f>RMDF!BN599</f>
        <v>0</v>
      </c>
      <c r="BO599" s="318" t="str">
        <f>IF(BN599=0,"",_xlfn.XLOOKUP(BN599,StatePicklist!$1:$1,StatePicklist!$3:$3,"NA",0))</f>
        <v/>
      </c>
      <c r="BP599" s="297" t="str">
        <f ca="1">IF(RMDF!BO599="", "", IF(ISNUMBER(MATCH(RMDF!BO599, INDIRECT(BO599), 0)), "OK", "Invalid"))</f>
        <v/>
      </c>
      <c r="BQ599" s="281"/>
      <c r="BR599" s="281"/>
      <c r="BS599" s="281"/>
      <c r="BT599" s="281" t="b">
        <f>AND(RMDF!BW599&gt;=0, RMDF!BW599&lt;=1-SUM(RMDF!Z599,RMDF!AG599,RMDF!AN599,RMDF!AU599,RMDF!BB599,RMDF!BI599,RMDF!BP599), RMDF!BW599=ROUND(RMDF!BW599,4))</f>
        <v>1</v>
      </c>
      <c r="BU599" s="317">
        <f>RMDF!BU599</f>
        <v>0</v>
      </c>
      <c r="BV599" s="318" t="str">
        <f>IF(BU599=0,"",_xlfn.XLOOKUP(BU599,StatePicklist!$1:$1,StatePicklist!$3:$3,"NA",0))</f>
        <v/>
      </c>
      <c r="BW599" s="297" t="str">
        <f ca="1">IF(RMDF!BV599="", "", IF(ISNUMBER(MATCH(RMDF!BV599, INDIRECT(BV599), 0)), "OK", "Invalid"))</f>
        <v/>
      </c>
      <c r="BX599" s="281"/>
      <c r="BY599" s="281"/>
      <c r="BZ599" s="281"/>
      <c r="CA599" s="281" t="b">
        <f>AND(RMDF!CD599&gt;=0, RMDF!CD599&lt;=1-SUM(RMDF!Z599,RMDF!AG599,RMDF!AN599,RMDF!AU599,RMDF!BB599,RMDF!BI599,RMDF!BP599,RMDF!BW599), RMDF!CD599=ROUND(RMDF!CD599,4))</f>
        <v>1</v>
      </c>
      <c r="CB599" s="317">
        <f>RMDF!CB599</f>
        <v>0</v>
      </c>
      <c r="CC599" s="318" t="str">
        <f>IF(CB599=0,"",_xlfn.XLOOKUP(CB599,StatePicklist!$1:$1,StatePicklist!$3:$3,"NA",0))</f>
        <v/>
      </c>
      <c r="CD599" s="297" t="str">
        <f ca="1">IF(RMDF!CC599="", "", IF(ISNUMBER(MATCH(RMDF!CC599, INDIRECT(CC599), 0)), "OK", "Invalid"))</f>
        <v/>
      </c>
      <c r="CE599" s="281"/>
      <c r="CF599" s="281"/>
      <c r="CG599" s="281"/>
      <c r="CH599" s="281" t="b">
        <f>AND(RMDF!CK599&gt;=0, RMDF!CK599&lt;=1-SUM(RMDF!Z599,RMDF!AG599,RMDF!AN599,RMDF!AU599,RMDF!BB599,RMDF!BI599,RMDF!BP599,RMDF!BW599,RMDF!CD599), RMDF!CK599=ROUND(RMDF!CK599,4))</f>
        <v>1</v>
      </c>
      <c r="CI599" s="317">
        <f>RMDF!CI599</f>
        <v>0</v>
      </c>
      <c r="CJ599" s="318" t="str">
        <f>IF(CI599=0,"",_xlfn.XLOOKUP(CI599,StatePicklist!$1:$1,StatePicklist!$3:$3,"NA",0))</f>
        <v/>
      </c>
      <c r="CK599" s="297" t="str">
        <f ca="1">IF(RMDF!CJ599="", "", IF(ISNUMBER(MATCH(RMDF!CJ599, INDIRECT(CJ599), 0)), "OK", "Invalid"))</f>
        <v/>
      </c>
      <c r="CL599" s="281"/>
      <c r="CM599" s="281"/>
      <c r="CN599" s="281"/>
      <c r="CO599" s="281" t="b">
        <f>AND(RMDF!CR599&gt;=0, RMDF!CR599&lt;=1-SUM(RMDF!Z599,RMDF!AG599,RMDF!AN599,RMDF!AU599,RMDF!BB599,RMDF!BI599,RMDF!BP599,RMDF!BW599,RMDF!CD599,RMDF!CK599), RMDF!CR599=ROUND(RMDF!CR599,4))</f>
        <v>1</v>
      </c>
      <c r="CP599" s="317">
        <f>RMDF!CP599</f>
        <v>0</v>
      </c>
      <c r="CQ599" s="318" t="str">
        <f>IF(CP599=0,"",_xlfn.XLOOKUP(CP599,StatePicklist!$1:$1,StatePicklist!$3:$3,"NA",0))</f>
        <v/>
      </c>
      <c r="CR599" s="297" t="str">
        <f ca="1">IF(RMDF!CQ599="", "", IF(ISNUMBER(MATCH(RMDF!CQ599, INDIRECT(CQ599), 0)), "OK", "Invalid"))</f>
        <v/>
      </c>
      <c r="CS599" s="281"/>
      <c r="CT599" s="281"/>
      <c r="CU599" s="281"/>
      <c r="CV599" s="281" t="b">
        <f>AND(RMDF!CY599&gt;=0, RMDF!CY599&lt;=1-SUM(RMDF!Z599,RMDF!AG599,RMDF!AN599,RMDF!AU599,RMDF!BB599,RMDF!BI599,RMDF!BP599,RMDF!BW599,RMDF!CD599,RMDF!CK599,RMDF!CR599), RMDF!CY599=ROUND(RMDF!CY599,4))</f>
        <v>1</v>
      </c>
      <c r="CW599" s="317">
        <f>RMDF!CW599</f>
        <v>0</v>
      </c>
      <c r="CX599" s="318" t="str">
        <f>IF(CW599=0,"",_xlfn.XLOOKUP(CW599,StatePicklist!$1:$1,StatePicklist!$3:$3,"NA",0))</f>
        <v/>
      </c>
      <c r="CY599" s="297" t="str">
        <f ca="1">IF(RMDF!CX599="", "", IF(ISNUMBER(MATCH(RMDF!CX599, INDIRECT(CX599), 0)), "OK", "Invalid"))</f>
        <v/>
      </c>
      <c r="CZ599" s="281"/>
      <c r="DA599" s="281"/>
      <c r="DB599" s="281"/>
      <c r="DC599" s="281" t="b">
        <f>AND(RMDF!DF599&gt;=0, RMDF!DF599&lt;=1-SUM(RMDF!Z599,RMDF!AG599,RMDF!AN599,RMDF!AU599,RMDF!BB599,RMDF!BI599,RMDF!BP599,RMDF!BW599,RMDF!CD599,RMDF!CK599,RMDF!CR599,RMDF!CY599), RMDF!DF599=ROUND(RMDF!DF599,4))</f>
        <v>1</v>
      </c>
      <c r="DD599" s="317">
        <f>RMDF!DD599</f>
        <v>0</v>
      </c>
      <c r="DE599" s="318" t="str">
        <f>IF(DD599=0,"",_xlfn.XLOOKUP(DD599,StatePicklist!$1:$1,StatePicklist!$3:$3,"NA",0))</f>
        <v/>
      </c>
      <c r="DF599" s="297" t="str">
        <f ca="1">IF(RMDF!DE599="", "", IF(ISNUMBER(MATCH(RMDF!DE599, INDIRECT(DE599), 0)), "OK", "Invalid"))</f>
        <v/>
      </c>
      <c r="DG599" s="281"/>
      <c r="DH599" s="281"/>
      <c r="DI599" s="281"/>
      <c r="DJ599" s="281" t="b">
        <f>AND(RMDF!DM599&gt;=0, RMDF!DM599&lt;=1-SUM(RMDF!Z599,RMDF!AG599,RMDF!AN599,RMDF!AU599,RMDF!BB599,RMDF!BI599,RMDF!BP599,RMDF!BW599,RMDF!CD599,RMDF!CK599,RMDF!CR599,RMDF!CY599,RMDF!DF599), RMDF!DM599=ROUND(RMDF!DM599,4))</f>
        <v>1</v>
      </c>
      <c r="DK599" s="317">
        <f>RMDF!DK599</f>
        <v>0</v>
      </c>
      <c r="DL599" s="318" t="str">
        <f>IF(DK599=0,"",_xlfn.XLOOKUP(DK599,StatePicklist!$1:$1,StatePicklist!$3:$3,"NA",0))</f>
        <v/>
      </c>
      <c r="DM599" s="297" t="str">
        <f ca="1">IF(RMDF!DL599="", "", IF(ISNUMBER(MATCH(RMDF!DL599, INDIRECT(DL599), 0)), "OK", "Invalid"))</f>
        <v/>
      </c>
      <c r="DN599" s="281"/>
      <c r="DO599" s="281"/>
      <c r="DP599" s="281"/>
      <c r="DQ599" s="281" t="b">
        <f>AND(RMDF!DT599&gt;=0, RMDF!DT599&lt;=1-SUM(RMDF!Z599,RMDF!AG599,RMDF!AN599,RMDF!AU599,RMDF!BB599,RMDF!BI599,RMDF!BP599,RMDF!BW599,RMDF!CD599,RMDF!CK599,RMDF!CR599,RMDF!CY599,RMDF!DF599,RMDF!DM599), RMDF!DT599=ROUND(RMDF!DT599,4))</f>
        <v>1</v>
      </c>
      <c r="DR599" s="317">
        <f>RMDF!DR599</f>
        <v>0</v>
      </c>
      <c r="DS599" s="318" t="str">
        <f>IF(DR599=0,"",_xlfn.XLOOKUP(DR599,StatePicklist!$1:$1,StatePicklist!$3:$3,"NA",0))</f>
        <v/>
      </c>
      <c r="DT599" s="297" t="str">
        <f ca="1">IF(RMDF!DS599="", "", IF(ISNUMBER(MATCH(RMDF!DS599, INDIRECT(DS599), 0)), "OK", "Invalid"))</f>
        <v/>
      </c>
      <c r="DU599" s="281"/>
      <c r="DV599" s="281"/>
      <c r="DW599" s="281"/>
      <c r="DX599" s="281" t="b">
        <f>AND(RMDF!EA599&gt;=0, RMDF!EA599&lt;=1-SUM(RMDF!Z599,RMDF!AG599,RMDF!AN599,RMDF!AU599,RMDF!BB599,RMDF!BI599,RMDF!BP599,RMDF!BW599,RMDF!CD599,RMDF!CK599,RMDF!CR599,RMDF!CY599,RMDF!DF599,RMDF!DM599,RMDF!DT599), RMDF!EA599=ROUND(RMDF!EA599,4))</f>
        <v>1</v>
      </c>
      <c r="DY599" s="317">
        <f>RMDF!DY599</f>
        <v>0</v>
      </c>
      <c r="DZ599" s="318" t="str">
        <f>IF(DY599=0,"",_xlfn.XLOOKUP(DY599,StatePicklist!$1:$1,StatePicklist!$3:$3,"NA",0))</f>
        <v/>
      </c>
      <c r="EA599" s="297" t="str">
        <f ca="1">IF(RMDF!DZ599="", "", IF(ISNUMBER(MATCH(RMDF!DZ599, INDIRECT(DZ599), 0)), "OK", "Invalid"))</f>
        <v/>
      </c>
      <c r="EB599" s="281"/>
      <c r="EC599" s="281"/>
      <c r="ED599" s="281"/>
      <c r="EE599" s="281" t="b">
        <f>AND(RMDF!EH599&gt;=0, RMDF!EH599&lt;=1-SUM(RMDF!Z599,RMDF!AG599,RMDF!AN599,RMDF!AU599,RMDF!BB599,RMDF!BI599,RMDF!BP599,RMDF!BW599,RMDF!CD599,RMDF!CK599,RMDF!CR599,RMDF!CY599,RMDF!DF599,RMDF!DM599,RMDF!DT599,RMDF!EA599), RMDF!EH599=ROUND(RMDF!EH599,4))</f>
        <v>1</v>
      </c>
      <c r="EF599" s="317">
        <f>RMDF!EF599</f>
        <v>0</v>
      </c>
      <c r="EG599" s="318" t="str">
        <f>IF(EF599=0,"",_xlfn.XLOOKUP(EF599,StatePicklist!$1:$1,StatePicklist!$3:$3,"NA",0))</f>
        <v/>
      </c>
      <c r="EH599" s="297" t="str">
        <f ca="1">IF(RMDF!EG599="", "", IF(ISNUMBER(MATCH(RMDF!EG599, INDIRECT(EG599), 0)), "OK", "Invalid"))</f>
        <v/>
      </c>
      <c r="EI599" s="281"/>
      <c r="EJ599" s="281"/>
      <c r="EK599" s="281"/>
      <c r="EL599" s="281" t="b">
        <f>AND(RMDF!EO599&gt;=0, RMDF!EO599&lt;=1-SUM(RMDF!Z599,RMDF!AG599,RMDF!AN599,RMDF!AU599,RMDF!BB599,RMDF!BI599,RMDF!BP599,RMDF!BW599,RMDF!CD599,RMDF!CK599,RMDF!CR599,RMDF!CY599,RMDF!DF599,RMDF!DM599,RMDF!DT599,RMDF!EA599,RMDF!EH599), RMDF!EO599=ROUND(RMDF!EO599,4))</f>
        <v>1</v>
      </c>
      <c r="EM599" s="317">
        <f>RMDF!EM599</f>
        <v>0</v>
      </c>
      <c r="EN599" s="318" t="str">
        <f>IF(EM599=0,"",_xlfn.XLOOKUP(EM599,StatePicklist!$1:$1,StatePicklist!$3:$3,"NA",0))</f>
        <v/>
      </c>
      <c r="EO599" s="297" t="str">
        <f ca="1">IF(RMDF!EN599="", "", IF(ISNUMBER(MATCH(RMDF!EN599, INDIRECT(EN599), 0)), "OK", "Invalid"))</f>
        <v/>
      </c>
      <c r="EP599" s="281"/>
      <c r="EQ599" s="281"/>
      <c r="ER599" s="281"/>
      <c r="ES599" s="281" t="b">
        <f>AND(RMDF!EV599&gt;=0, RMDF!EV599&lt;=1-SUM(RMDF!Z599,RMDF!AG599,RMDF!AN599,RMDF!AU599,RMDF!BB599,RMDF!BI599,RMDF!BP599,RMDF!BW599,RMDF!CD599,RMDF!CK599,RMDF!CR599,RMDF!CY599,RMDF!DF599,RMDF!DM599,RMDF!DT599,RMDF!EA599,RMDF!EH599,RMDF!EO599), RMDF!EV599=ROUND(RMDF!EV599,4))</f>
        <v>1</v>
      </c>
      <c r="ET599" s="317">
        <f>RMDF!ET599</f>
        <v>0</v>
      </c>
      <c r="EU599" s="318" t="str">
        <f>IF(ET599=0,"",_xlfn.XLOOKUP(ET599,StatePicklist!$1:$1,StatePicklist!$3:$3,"NA",0))</f>
        <v/>
      </c>
      <c r="EV599" s="297" t="str">
        <f ca="1">IF(RMDF!EU599="", "", IF(ISNUMBER(MATCH(RMDF!EU599, INDIRECT(EU599), 0)), "OK", "Invalid"))</f>
        <v/>
      </c>
      <c r="EW599" s="281"/>
      <c r="EX599" s="281"/>
      <c r="EY599" s="281"/>
      <c r="EZ599" s="281" t="b">
        <f>AND(RMDF!FC599&gt;=0, RMDF!FC599&lt;=1-SUM(RMDF!Z599,RMDF!AG599,RMDF!AN599,RMDF!AU599,RMDF!BB599,RMDF!BI599,RMDF!BP599,RMDF!BW599,RMDF!CD599,RMDF!CK599,RMDF!CR599,RMDF!CY599,RMDF!DF599,RMDF!DM599,RMDF!DT599,RMDF!EA599,RMDF!EH599,RMDF!EO599,RMDF!EV599), RMDF!FC599=ROUND(RMDF!FC599,4))</f>
        <v>1</v>
      </c>
      <c r="FA599" s="317">
        <f>RMDF!FA599</f>
        <v>0</v>
      </c>
      <c r="FB599" s="318" t="str">
        <f>IF(FA599=0,"",_xlfn.XLOOKUP(FA599,StatePicklist!$1:$1,StatePicklist!$3:$3,"NA",0))</f>
        <v/>
      </c>
      <c r="FC599" s="297" t="str">
        <f ca="1">IF(RMDF!FB599="", "", IF(ISNUMBER(MATCH(RMDF!FB599, INDIRECT(FB599), 0)), "OK", "Invalid"))</f>
        <v/>
      </c>
    </row>
    <row r="600" spans="1:159" s="205" customFormat="1" ht="39.9" customHeight="1" x14ac:dyDescent="0.25">
      <c r="A600" s="206"/>
      <c r="B600" s="196"/>
      <c r="C600" s="197"/>
      <c r="D600" s="198"/>
      <c r="E600" s="199"/>
      <c r="F600" s="200"/>
      <c r="G600" s="201"/>
      <c r="H600" s="292"/>
      <c r="I600" s="305">
        <f>RMDF!I600</f>
        <v>0</v>
      </c>
      <c r="J600" s="305" t="str">
        <f>IF(I600=ProductCode!$B$30,"PDReclPost",IF(OR(I600=ProductCode!$C$30,I600=ProductCode!$E$30,I600=ProductCode!$G$30),"PDPreCon",IF(OR(I600=ProductCode!$D$30,I600=ProductCode!$F$30),"PDNotReclPost","")))</f>
        <v/>
      </c>
      <c r="K600" s="305" t="str">
        <f t="shared" si="33"/>
        <v/>
      </c>
      <c r="L600" s="289"/>
      <c r="M600" s="305" t="str">
        <f t="shared" si="33"/>
        <v/>
      </c>
      <c r="N600" s="289" t="b">
        <f>AND(RMDF!N600&gt;=0, RMDF!N600&lt;=1-RMDF!L600, RMDF!N600=ROUND(RMDF!N600,4))</f>
        <v>1</v>
      </c>
      <c r="O600" s="286" t="str">
        <f>IF(P600="","",IF(I600="","",IF(LEFT(I600,13)="Reclaimed pos",RawMaterialCode!$E$569,RawMaterialCode!$E$568)))</f>
        <v>Reclaimed pre-consumer mixed fibers (RM0578)</v>
      </c>
      <c r="P600" s="295">
        <f t="shared" si="34"/>
        <v>1</v>
      </c>
      <c r="Q600" s="202"/>
      <c r="R600" s="203"/>
      <c r="S600" s="204" t="str">
        <f t="shared" si="35"/>
        <v/>
      </c>
      <c r="T600" s="281"/>
      <c r="U600" s="281"/>
      <c r="V600" s="281"/>
      <c r="W600" s="281"/>
      <c r="X600" s="317">
        <f>RMDF!X600</f>
        <v>0</v>
      </c>
      <c r="Y600" s="318" t="str">
        <f>IF(X600=0,"",_xlfn.XLOOKUP(X600,StatePicklist!$1:$1,StatePicklist!$3:$3,"NA",0))</f>
        <v/>
      </c>
      <c r="Z600" s="297" t="str">
        <f ca="1">IF(RMDF!Y600="", "", IF(ISNUMBER(MATCH(RMDF!Y600, INDIRECT(Y600), 0)), "OK", "Invalid"))</f>
        <v/>
      </c>
      <c r="AA600" s="281"/>
      <c r="AB600" s="281"/>
      <c r="AC600" s="281"/>
      <c r="AD600" s="281" t="b">
        <f>AND(RMDF!AG600&gt;=0, RMDF!AG600&lt;=1-RMDF!Z600, RMDF!AG600=ROUND(RMDF!AG600,4))</f>
        <v>1</v>
      </c>
      <c r="AE600" s="317">
        <f>RMDF!AE600</f>
        <v>0</v>
      </c>
      <c r="AF600" s="318" t="str">
        <f>IF(AE600=0,"",_xlfn.XLOOKUP(AE600,StatePicklist!$1:$1,StatePicklist!$3:$3,"NA",0))</f>
        <v/>
      </c>
      <c r="AG600" s="297" t="str">
        <f ca="1">IF(RMDF!AF600="", "", IF(ISNUMBER(MATCH(RMDF!AF600, INDIRECT(AF600), 0)), "OK", "Invalid"))</f>
        <v/>
      </c>
      <c r="AH600" s="281"/>
      <c r="AI600" s="281"/>
      <c r="AJ600" s="281"/>
      <c r="AK600" s="281" t="b">
        <f>AND(RMDF!AN600&gt;=0, RMDF!AN600&lt;=1-SUM(RMDF!Z600,RMDF!AG600), RMDF!AN600=ROUND(RMDF!AN600,4))</f>
        <v>1</v>
      </c>
      <c r="AL600" s="317">
        <f>RMDF!AL600</f>
        <v>0</v>
      </c>
      <c r="AM600" s="318" t="str">
        <f>IF(AL600=0,"",_xlfn.XLOOKUP(AL600,StatePicklist!$1:$1,StatePicklist!$3:$3,"NA",0))</f>
        <v/>
      </c>
      <c r="AN600" s="297" t="str">
        <f ca="1">IF(RMDF!AM600="", "", IF(ISNUMBER(MATCH(RMDF!AM600, INDIRECT(AM600), 0)), "OK", "Invalid"))</f>
        <v/>
      </c>
      <c r="AO600" s="281"/>
      <c r="AP600" s="281"/>
      <c r="AQ600" s="281"/>
      <c r="AR600" s="281" t="b">
        <f>AND(RMDF!AU600&gt;=0, RMDF!AU600&lt;=1-SUM(RMDF!Z600,RMDF!AG600,RMDF!AN600), RMDF!AU600=ROUND(RMDF!AU600,4))</f>
        <v>1</v>
      </c>
      <c r="AS600" s="317">
        <f>RMDF!AS600</f>
        <v>0</v>
      </c>
      <c r="AT600" s="318" t="str">
        <f>IF(AS600=0,"",_xlfn.XLOOKUP(AS600,StatePicklist!$1:$1,StatePicklist!$3:$3,"NA",0))</f>
        <v/>
      </c>
      <c r="AU600" s="297" t="str">
        <f ca="1">IF(RMDF!AT600="", "", IF(ISNUMBER(MATCH(RMDF!AT600, INDIRECT(AT600), 0)), "OK", "Invalid"))</f>
        <v/>
      </c>
      <c r="AV600" s="281"/>
      <c r="AW600" s="281"/>
      <c r="AX600" s="281"/>
      <c r="AY600" s="281" t="b">
        <f>AND(RMDF!BB600&gt;=0, RMDF!BB600&lt;=1-SUM(RMDF!Z600,RMDF!AG600,RMDF!AN600,RMDF!AU600), RMDF!BB600=ROUND(RMDF!BB600,4))</f>
        <v>1</v>
      </c>
      <c r="AZ600" s="317">
        <f>RMDF!AZ600</f>
        <v>0</v>
      </c>
      <c r="BA600" s="318" t="str">
        <f>IF(AZ600=0,"",_xlfn.XLOOKUP(AZ600,StatePicklist!$1:$1,StatePicklist!$3:$3,"NA",0))</f>
        <v/>
      </c>
      <c r="BB600" s="297" t="str">
        <f ca="1">IF(RMDF!BA600="", "", IF(ISNUMBER(MATCH(RMDF!BA600, INDIRECT(BA600), 0)), "OK", "Invalid"))</f>
        <v/>
      </c>
      <c r="BC600" s="281"/>
      <c r="BD600" s="281"/>
      <c r="BE600" s="281"/>
      <c r="BF600" s="281" t="b">
        <f>AND(RMDF!BI600&gt;=0, RMDF!BI600&lt;=1-SUM(RMDF!Z600,RMDF!AG600,RMDF!AN600,RMDF!AU600,RMDF!BB600), RMDF!BI600=ROUND(RMDF!BI600,4))</f>
        <v>1</v>
      </c>
      <c r="BG600" s="317">
        <f>RMDF!BG600</f>
        <v>0</v>
      </c>
      <c r="BH600" s="318" t="str">
        <f>IF(BG600=0,"",_xlfn.XLOOKUP(BG600,StatePicklist!$1:$1,StatePicklist!$3:$3,"NA",0))</f>
        <v/>
      </c>
      <c r="BI600" s="297" t="str">
        <f ca="1">IF(RMDF!BH600="", "", IF(ISNUMBER(MATCH(RMDF!BH600, INDIRECT(BH600), 0)), "OK", "Invalid"))</f>
        <v/>
      </c>
      <c r="BJ600" s="281"/>
      <c r="BK600" s="281"/>
      <c r="BL600" s="281"/>
      <c r="BM600" s="281" t="b">
        <f>AND(RMDF!BP600&gt;=0, RMDF!BP600&lt;=1-SUM(RMDF!Z600,RMDF!AG600,RMDF!AN600,RMDF!AU600,RMDF!BB600,RMDF!BI600), RMDF!BP600=ROUND(RMDF!BP600,4))</f>
        <v>1</v>
      </c>
      <c r="BN600" s="317">
        <f>RMDF!BN600</f>
        <v>0</v>
      </c>
      <c r="BO600" s="318" t="str">
        <f>IF(BN600=0,"",_xlfn.XLOOKUP(BN600,StatePicklist!$1:$1,StatePicklist!$3:$3,"NA",0))</f>
        <v/>
      </c>
      <c r="BP600" s="297" t="str">
        <f ca="1">IF(RMDF!BO600="", "", IF(ISNUMBER(MATCH(RMDF!BO600, INDIRECT(BO600), 0)), "OK", "Invalid"))</f>
        <v/>
      </c>
      <c r="BQ600" s="281"/>
      <c r="BR600" s="281"/>
      <c r="BS600" s="281"/>
      <c r="BT600" s="281" t="b">
        <f>AND(RMDF!BW600&gt;=0, RMDF!BW600&lt;=1-SUM(RMDF!Z600,RMDF!AG600,RMDF!AN600,RMDF!AU600,RMDF!BB600,RMDF!BI600,RMDF!BP600), RMDF!BW600=ROUND(RMDF!BW600,4))</f>
        <v>1</v>
      </c>
      <c r="BU600" s="317">
        <f>RMDF!BU600</f>
        <v>0</v>
      </c>
      <c r="BV600" s="318" t="str">
        <f>IF(BU600=0,"",_xlfn.XLOOKUP(BU600,StatePicklist!$1:$1,StatePicklist!$3:$3,"NA",0))</f>
        <v/>
      </c>
      <c r="BW600" s="297" t="str">
        <f ca="1">IF(RMDF!BV600="", "", IF(ISNUMBER(MATCH(RMDF!BV600, INDIRECT(BV600), 0)), "OK", "Invalid"))</f>
        <v/>
      </c>
      <c r="BX600" s="281"/>
      <c r="BY600" s="281"/>
      <c r="BZ600" s="281"/>
      <c r="CA600" s="281" t="b">
        <f>AND(RMDF!CD600&gt;=0, RMDF!CD600&lt;=1-SUM(RMDF!Z600,RMDF!AG600,RMDF!AN600,RMDF!AU600,RMDF!BB600,RMDF!BI600,RMDF!BP600,RMDF!BW600), RMDF!CD600=ROUND(RMDF!CD600,4))</f>
        <v>1</v>
      </c>
      <c r="CB600" s="317">
        <f>RMDF!CB600</f>
        <v>0</v>
      </c>
      <c r="CC600" s="318" t="str">
        <f>IF(CB600=0,"",_xlfn.XLOOKUP(CB600,StatePicklist!$1:$1,StatePicklist!$3:$3,"NA",0))</f>
        <v/>
      </c>
      <c r="CD600" s="297" t="str">
        <f ca="1">IF(RMDF!CC600="", "", IF(ISNUMBER(MATCH(RMDF!CC600, INDIRECT(CC600), 0)), "OK", "Invalid"))</f>
        <v/>
      </c>
      <c r="CE600" s="281"/>
      <c r="CF600" s="281"/>
      <c r="CG600" s="281"/>
      <c r="CH600" s="281" t="b">
        <f>AND(RMDF!CK600&gt;=0, RMDF!CK600&lt;=1-SUM(RMDF!Z600,RMDF!AG600,RMDF!AN600,RMDF!AU600,RMDF!BB600,RMDF!BI600,RMDF!BP600,RMDF!BW600,RMDF!CD600), RMDF!CK600=ROUND(RMDF!CK600,4))</f>
        <v>1</v>
      </c>
      <c r="CI600" s="317">
        <f>RMDF!CI600</f>
        <v>0</v>
      </c>
      <c r="CJ600" s="318" t="str">
        <f>IF(CI600=0,"",_xlfn.XLOOKUP(CI600,StatePicklist!$1:$1,StatePicklist!$3:$3,"NA",0))</f>
        <v/>
      </c>
      <c r="CK600" s="297" t="str">
        <f ca="1">IF(RMDF!CJ600="", "", IF(ISNUMBER(MATCH(RMDF!CJ600, INDIRECT(CJ600), 0)), "OK", "Invalid"))</f>
        <v/>
      </c>
      <c r="CL600" s="281"/>
      <c r="CM600" s="281"/>
      <c r="CN600" s="281"/>
      <c r="CO600" s="281" t="b">
        <f>AND(RMDF!CR600&gt;=0, RMDF!CR600&lt;=1-SUM(RMDF!Z600,RMDF!AG600,RMDF!AN600,RMDF!AU600,RMDF!BB600,RMDF!BI600,RMDF!BP600,RMDF!BW600,RMDF!CD600,RMDF!CK600), RMDF!CR600=ROUND(RMDF!CR600,4))</f>
        <v>1</v>
      </c>
      <c r="CP600" s="317">
        <f>RMDF!CP600</f>
        <v>0</v>
      </c>
      <c r="CQ600" s="318" t="str">
        <f>IF(CP600=0,"",_xlfn.XLOOKUP(CP600,StatePicklist!$1:$1,StatePicklist!$3:$3,"NA",0))</f>
        <v/>
      </c>
      <c r="CR600" s="297" t="str">
        <f ca="1">IF(RMDF!CQ600="", "", IF(ISNUMBER(MATCH(RMDF!CQ600, INDIRECT(CQ600), 0)), "OK", "Invalid"))</f>
        <v/>
      </c>
      <c r="CS600" s="281"/>
      <c r="CT600" s="281"/>
      <c r="CU600" s="281"/>
      <c r="CV600" s="281" t="b">
        <f>AND(RMDF!CY600&gt;=0, RMDF!CY600&lt;=1-SUM(RMDF!Z600,RMDF!AG600,RMDF!AN600,RMDF!AU600,RMDF!BB600,RMDF!BI600,RMDF!BP600,RMDF!BW600,RMDF!CD600,RMDF!CK600,RMDF!CR600), RMDF!CY600=ROUND(RMDF!CY600,4))</f>
        <v>1</v>
      </c>
      <c r="CW600" s="317">
        <f>RMDF!CW600</f>
        <v>0</v>
      </c>
      <c r="CX600" s="318" t="str">
        <f>IF(CW600=0,"",_xlfn.XLOOKUP(CW600,StatePicklist!$1:$1,StatePicklist!$3:$3,"NA",0))</f>
        <v/>
      </c>
      <c r="CY600" s="297" t="str">
        <f ca="1">IF(RMDF!CX600="", "", IF(ISNUMBER(MATCH(RMDF!CX600, INDIRECT(CX600), 0)), "OK", "Invalid"))</f>
        <v/>
      </c>
      <c r="CZ600" s="281"/>
      <c r="DA600" s="281"/>
      <c r="DB600" s="281"/>
      <c r="DC600" s="281" t="b">
        <f>AND(RMDF!DF600&gt;=0, RMDF!DF600&lt;=1-SUM(RMDF!Z600,RMDF!AG600,RMDF!AN600,RMDF!AU600,RMDF!BB600,RMDF!BI600,RMDF!BP600,RMDF!BW600,RMDF!CD600,RMDF!CK600,RMDF!CR600,RMDF!CY600), RMDF!DF600=ROUND(RMDF!DF600,4))</f>
        <v>1</v>
      </c>
      <c r="DD600" s="317">
        <f>RMDF!DD600</f>
        <v>0</v>
      </c>
      <c r="DE600" s="318" t="str">
        <f>IF(DD600=0,"",_xlfn.XLOOKUP(DD600,StatePicklist!$1:$1,StatePicklist!$3:$3,"NA",0))</f>
        <v/>
      </c>
      <c r="DF600" s="297" t="str">
        <f ca="1">IF(RMDF!DE600="", "", IF(ISNUMBER(MATCH(RMDF!DE600, INDIRECT(DE600), 0)), "OK", "Invalid"))</f>
        <v/>
      </c>
      <c r="DG600" s="281"/>
      <c r="DH600" s="281"/>
      <c r="DI600" s="281"/>
      <c r="DJ600" s="281" t="b">
        <f>AND(RMDF!DM600&gt;=0, RMDF!DM600&lt;=1-SUM(RMDF!Z600,RMDF!AG600,RMDF!AN600,RMDF!AU600,RMDF!BB600,RMDF!BI600,RMDF!BP600,RMDF!BW600,RMDF!CD600,RMDF!CK600,RMDF!CR600,RMDF!CY600,RMDF!DF600), RMDF!DM600=ROUND(RMDF!DM600,4))</f>
        <v>1</v>
      </c>
      <c r="DK600" s="317">
        <f>RMDF!DK600</f>
        <v>0</v>
      </c>
      <c r="DL600" s="318" t="str">
        <f>IF(DK600=0,"",_xlfn.XLOOKUP(DK600,StatePicklist!$1:$1,StatePicklist!$3:$3,"NA",0))</f>
        <v/>
      </c>
      <c r="DM600" s="297" t="str">
        <f ca="1">IF(RMDF!DL600="", "", IF(ISNUMBER(MATCH(RMDF!DL600, INDIRECT(DL600), 0)), "OK", "Invalid"))</f>
        <v/>
      </c>
      <c r="DN600" s="281"/>
      <c r="DO600" s="281"/>
      <c r="DP600" s="281"/>
      <c r="DQ600" s="281" t="b">
        <f>AND(RMDF!DT600&gt;=0, RMDF!DT600&lt;=1-SUM(RMDF!Z600,RMDF!AG600,RMDF!AN600,RMDF!AU600,RMDF!BB600,RMDF!BI600,RMDF!BP600,RMDF!BW600,RMDF!CD600,RMDF!CK600,RMDF!CR600,RMDF!CY600,RMDF!DF600,RMDF!DM600), RMDF!DT600=ROUND(RMDF!DT600,4))</f>
        <v>1</v>
      </c>
      <c r="DR600" s="317">
        <f>RMDF!DR600</f>
        <v>0</v>
      </c>
      <c r="DS600" s="318" t="str">
        <f>IF(DR600=0,"",_xlfn.XLOOKUP(DR600,StatePicklist!$1:$1,StatePicklist!$3:$3,"NA",0))</f>
        <v/>
      </c>
      <c r="DT600" s="297" t="str">
        <f ca="1">IF(RMDF!DS600="", "", IF(ISNUMBER(MATCH(RMDF!DS600, INDIRECT(DS600), 0)), "OK", "Invalid"))</f>
        <v/>
      </c>
      <c r="DU600" s="281"/>
      <c r="DV600" s="281"/>
      <c r="DW600" s="281"/>
      <c r="DX600" s="281" t="b">
        <f>AND(RMDF!EA600&gt;=0, RMDF!EA600&lt;=1-SUM(RMDF!Z600,RMDF!AG600,RMDF!AN600,RMDF!AU600,RMDF!BB600,RMDF!BI600,RMDF!BP600,RMDF!BW600,RMDF!CD600,RMDF!CK600,RMDF!CR600,RMDF!CY600,RMDF!DF600,RMDF!DM600,RMDF!DT600), RMDF!EA600=ROUND(RMDF!EA600,4))</f>
        <v>1</v>
      </c>
      <c r="DY600" s="317">
        <f>RMDF!DY600</f>
        <v>0</v>
      </c>
      <c r="DZ600" s="318" t="str">
        <f>IF(DY600=0,"",_xlfn.XLOOKUP(DY600,StatePicklist!$1:$1,StatePicklist!$3:$3,"NA",0))</f>
        <v/>
      </c>
      <c r="EA600" s="297" t="str">
        <f ca="1">IF(RMDF!DZ600="", "", IF(ISNUMBER(MATCH(RMDF!DZ600, INDIRECT(DZ600), 0)), "OK", "Invalid"))</f>
        <v/>
      </c>
      <c r="EB600" s="281"/>
      <c r="EC600" s="281"/>
      <c r="ED600" s="281"/>
      <c r="EE600" s="281" t="b">
        <f>AND(RMDF!EH600&gt;=0, RMDF!EH600&lt;=1-SUM(RMDF!Z600,RMDF!AG600,RMDF!AN600,RMDF!AU600,RMDF!BB600,RMDF!BI600,RMDF!BP600,RMDF!BW600,RMDF!CD600,RMDF!CK600,RMDF!CR600,RMDF!CY600,RMDF!DF600,RMDF!DM600,RMDF!DT600,RMDF!EA600), RMDF!EH600=ROUND(RMDF!EH600,4))</f>
        <v>1</v>
      </c>
      <c r="EF600" s="317">
        <f>RMDF!EF600</f>
        <v>0</v>
      </c>
      <c r="EG600" s="318" t="str">
        <f>IF(EF600=0,"",_xlfn.XLOOKUP(EF600,StatePicklist!$1:$1,StatePicklist!$3:$3,"NA",0))</f>
        <v/>
      </c>
      <c r="EH600" s="297" t="str">
        <f ca="1">IF(RMDF!EG600="", "", IF(ISNUMBER(MATCH(RMDF!EG600, INDIRECT(EG600), 0)), "OK", "Invalid"))</f>
        <v/>
      </c>
      <c r="EI600" s="281"/>
      <c r="EJ600" s="281"/>
      <c r="EK600" s="281"/>
      <c r="EL600" s="281" t="b">
        <f>AND(RMDF!EO600&gt;=0, RMDF!EO600&lt;=1-SUM(RMDF!Z600,RMDF!AG600,RMDF!AN600,RMDF!AU600,RMDF!BB600,RMDF!BI600,RMDF!BP600,RMDF!BW600,RMDF!CD600,RMDF!CK600,RMDF!CR600,RMDF!CY600,RMDF!DF600,RMDF!DM600,RMDF!DT600,RMDF!EA600,RMDF!EH600), RMDF!EO600=ROUND(RMDF!EO600,4))</f>
        <v>1</v>
      </c>
      <c r="EM600" s="317">
        <f>RMDF!EM600</f>
        <v>0</v>
      </c>
      <c r="EN600" s="318" t="str">
        <f>IF(EM600=0,"",_xlfn.XLOOKUP(EM600,StatePicklist!$1:$1,StatePicklist!$3:$3,"NA",0))</f>
        <v/>
      </c>
      <c r="EO600" s="297" t="str">
        <f ca="1">IF(RMDF!EN600="", "", IF(ISNUMBER(MATCH(RMDF!EN600, INDIRECT(EN600), 0)), "OK", "Invalid"))</f>
        <v/>
      </c>
      <c r="EP600" s="281"/>
      <c r="EQ600" s="281"/>
      <c r="ER600" s="281"/>
      <c r="ES600" s="281" t="b">
        <f>AND(RMDF!EV600&gt;=0, RMDF!EV600&lt;=1-SUM(RMDF!Z600,RMDF!AG600,RMDF!AN600,RMDF!AU600,RMDF!BB600,RMDF!BI600,RMDF!BP600,RMDF!BW600,RMDF!CD600,RMDF!CK600,RMDF!CR600,RMDF!CY600,RMDF!DF600,RMDF!DM600,RMDF!DT600,RMDF!EA600,RMDF!EH600,RMDF!EO600), RMDF!EV600=ROUND(RMDF!EV600,4))</f>
        <v>1</v>
      </c>
      <c r="ET600" s="317">
        <f>RMDF!ET600</f>
        <v>0</v>
      </c>
      <c r="EU600" s="318" t="str">
        <f>IF(ET600=0,"",_xlfn.XLOOKUP(ET600,StatePicklist!$1:$1,StatePicklist!$3:$3,"NA",0))</f>
        <v/>
      </c>
      <c r="EV600" s="297" t="str">
        <f ca="1">IF(RMDF!EU600="", "", IF(ISNUMBER(MATCH(RMDF!EU600, INDIRECT(EU600), 0)), "OK", "Invalid"))</f>
        <v/>
      </c>
      <c r="EW600" s="281"/>
      <c r="EX600" s="281"/>
      <c r="EY600" s="281"/>
      <c r="EZ600" s="281" t="b">
        <f>AND(RMDF!FC600&gt;=0, RMDF!FC600&lt;=1-SUM(RMDF!Z600,RMDF!AG600,RMDF!AN600,RMDF!AU600,RMDF!BB600,RMDF!BI600,RMDF!BP600,RMDF!BW600,RMDF!CD600,RMDF!CK600,RMDF!CR600,RMDF!CY600,RMDF!DF600,RMDF!DM600,RMDF!DT600,RMDF!EA600,RMDF!EH600,RMDF!EO600,RMDF!EV600), RMDF!FC600=ROUND(RMDF!FC600,4))</f>
        <v>1</v>
      </c>
      <c r="FA600" s="317">
        <f>RMDF!FA600</f>
        <v>0</v>
      </c>
      <c r="FB600" s="318" t="str">
        <f>IF(FA600=0,"",_xlfn.XLOOKUP(FA600,StatePicklist!$1:$1,StatePicklist!$3:$3,"NA",0))</f>
        <v/>
      </c>
      <c r="FC600" s="297" t="str">
        <f ca="1">IF(RMDF!FB600="", "", IF(ISNUMBER(MATCH(RMDF!FB600, INDIRECT(FB600), 0)), "OK", "Invalid"))</f>
        <v/>
      </c>
    </row>
    <row r="601" spans="1:159" s="205" customFormat="1" ht="39.9" customHeight="1" x14ac:dyDescent="0.25">
      <c r="A601" s="206"/>
      <c r="B601" s="196"/>
      <c r="C601" s="197"/>
      <c r="D601" s="198"/>
      <c r="E601" s="199"/>
      <c r="F601" s="200"/>
      <c r="G601" s="201"/>
      <c r="H601" s="292"/>
      <c r="I601" s="305">
        <f>RMDF!I601</f>
        <v>0</v>
      </c>
      <c r="J601" s="305" t="str">
        <f>IF(I601=ProductCode!$B$30,"PDReclPost",IF(OR(I601=ProductCode!$C$30,I601=ProductCode!$E$30,I601=ProductCode!$G$30),"PDPreCon",IF(OR(I601=ProductCode!$D$30,I601=ProductCode!$F$30),"PDNotReclPost","")))</f>
        <v/>
      </c>
      <c r="K601" s="305" t="str">
        <f t="shared" si="33"/>
        <v/>
      </c>
      <c r="L601" s="289"/>
      <c r="M601" s="305" t="str">
        <f t="shared" si="33"/>
        <v/>
      </c>
      <c r="N601" s="289" t="b">
        <f>AND(RMDF!N601&gt;=0, RMDF!N601&lt;=1-RMDF!L601, RMDF!N601=ROUND(RMDF!N601,4))</f>
        <v>1</v>
      </c>
      <c r="O601" s="286" t="str">
        <f>IF(P601="","",IF(I601="","",IF(LEFT(I601,13)="Reclaimed pos",RawMaterialCode!$E$569,RawMaterialCode!$E$568)))</f>
        <v>Reclaimed pre-consumer mixed fibers (RM0578)</v>
      </c>
      <c r="P601" s="295">
        <f t="shared" si="34"/>
        <v>1</v>
      </c>
      <c r="Q601" s="202"/>
      <c r="R601" s="203"/>
      <c r="S601" s="204" t="str">
        <f t="shared" si="35"/>
        <v/>
      </c>
      <c r="T601" s="281"/>
      <c r="U601" s="281"/>
      <c r="V601" s="281"/>
      <c r="W601" s="281"/>
      <c r="X601" s="317">
        <f>RMDF!X601</f>
        <v>0</v>
      </c>
      <c r="Y601" s="318" t="str">
        <f>IF(X601=0,"",_xlfn.XLOOKUP(X601,StatePicklist!$1:$1,StatePicklist!$3:$3,"NA",0))</f>
        <v/>
      </c>
      <c r="Z601" s="297" t="str">
        <f ca="1">IF(RMDF!Y601="", "", IF(ISNUMBER(MATCH(RMDF!Y601, INDIRECT(Y601), 0)), "OK", "Invalid"))</f>
        <v/>
      </c>
      <c r="AA601" s="281"/>
      <c r="AB601" s="281"/>
      <c r="AC601" s="281"/>
      <c r="AD601" s="281" t="b">
        <f>AND(RMDF!AG601&gt;=0, RMDF!AG601&lt;=1-RMDF!Z601, RMDF!AG601=ROUND(RMDF!AG601,4))</f>
        <v>1</v>
      </c>
      <c r="AE601" s="317">
        <f>RMDF!AE601</f>
        <v>0</v>
      </c>
      <c r="AF601" s="318" t="str">
        <f>IF(AE601=0,"",_xlfn.XLOOKUP(AE601,StatePicklist!$1:$1,StatePicklist!$3:$3,"NA",0))</f>
        <v/>
      </c>
      <c r="AG601" s="297" t="str">
        <f ca="1">IF(RMDF!AF601="", "", IF(ISNUMBER(MATCH(RMDF!AF601, INDIRECT(AF601), 0)), "OK", "Invalid"))</f>
        <v/>
      </c>
      <c r="AH601" s="281"/>
      <c r="AI601" s="281"/>
      <c r="AJ601" s="281"/>
      <c r="AK601" s="281" t="b">
        <f>AND(RMDF!AN601&gt;=0, RMDF!AN601&lt;=1-SUM(RMDF!Z601,RMDF!AG601), RMDF!AN601=ROUND(RMDF!AN601,4))</f>
        <v>1</v>
      </c>
      <c r="AL601" s="317">
        <f>RMDF!AL601</f>
        <v>0</v>
      </c>
      <c r="AM601" s="318" t="str">
        <f>IF(AL601=0,"",_xlfn.XLOOKUP(AL601,StatePicklist!$1:$1,StatePicklist!$3:$3,"NA",0))</f>
        <v/>
      </c>
      <c r="AN601" s="297" t="str">
        <f ca="1">IF(RMDF!AM601="", "", IF(ISNUMBER(MATCH(RMDF!AM601, INDIRECT(AM601), 0)), "OK", "Invalid"))</f>
        <v/>
      </c>
      <c r="AO601" s="281"/>
      <c r="AP601" s="281"/>
      <c r="AQ601" s="281"/>
      <c r="AR601" s="281" t="b">
        <f>AND(RMDF!AU601&gt;=0, RMDF!AU601&lt;=1-SUM(RMDF!Z601,RMDF!AG601,RMDF!AN601), RMDF!AU601=ROUND(RMDF!AU601,4))</f>
        <v>1</v>
      </c>
      <c r="AS601" s="317">
        <f>RMDF!AS601</f>
        <v>0</v>
      </c>
      <c r="AT601" s="318" t="str">
        <f>IF(AS601=0,"",_xlfn.XLOOKUP(AS601,StatePicklist!$1:$1,StatePicklist!$3:$3,"NA",0))</f>
        <v/>
      </c>
      <c r="AU601" s="297" t="str">
        <f ca="1">IF(RMDF!AT601="", "", IF(ISNUMBER(MATCH(RMDF!AT601, INDIRECT(AT601), 0)), "OK", "Invalid"))</f>
        <v/>
      </c>
      <c r="AV601" s="281"/>
      <c r="AW601" s="281"/>
      <c r="AX601" s="281"/>
      <c r="AY601" s="281" t="b">
        <f>AND(RMDF!BB601&gt;=0, RMDF!BB601&lt;=1-SUM(RMDF!Z601,RMDF!AG601,RMDF!AN601,RMDF!AU601), RMDF!BB601=ROUND(RMDF!BB601,4))</f>
        <v>1</v>
      </c>
      <c r="AZ601" s="317">
        <f>RMDF!AZ601</f>
        <v>0</v>
      </c>
      <c r="BA601" s="318" t="str">
        <f>IF(AZ601=0,"",_xlfn.XLOOKUP(AZ601,StatePicklist!$1:$1,StatePicklist!$3:$3,"NA",0))</f>
        <v/>
      </c>
      <c r="BB601" s="297" t="str">
        <f ca="1">IF(RMDF!BA601="", "", IF(ISNUMBER(MATCH(RMDF!BA601, INDIRECT(BA601), 0)), "OK", "Invalid"))</f>
        <v/>
      </c>
      <c r="BC601" s="281"/>
      <c r="BD601" s="281"/>
      <c r="BE601" s="281"/>
      <c r="BF601" s="281" t="b">
        <f>AND(RMDF!BI601&gt;=0, RMDF!BI601&lt;=1-SUM(RMDF!Z601,RMDF!AG601,RMDF!AN601,RMDF!AU601,RMDF!BB601), RMDF!BI601=ROUND(RMDF!BI601,4))</f>
        <v>1</v>
      </c>
      <c r="BG601" s="317">
        <f>RMDF!BG601</f>
        <v>0</v>
      </c>
      <c r="BH601" s="318" t="str">
        <f>IF(BG601=0,"",_xlfn.XLOOKUP(BG601,StatePicklist!$1:$1,StatePicklist!$3:$3,"NA",0))</f>
        <v/>
      </c>
      <c r="BI601" s="297" t="str">
        <f ca="1">IF(RMDF!BH601="", "", IF(ISNUMBER(MATCH(RMDF!BH601, INDIRECT(BH601), 0)), "OK", "Invalid"))</f>
        <v/>
      </c>
      <c r="BJ601" s="281"/>
      <c r="BK601" s="281"/>
      <c r="BL601" s="281"/>
      <c r="BM601" s="281" t="b">
        <f>AND(RMDF!BP601&gt;=0, RMDF!BP601&lt;=1-SUM(RMDF!Z601,RMDF!AG601,RMDF!AN601,RMDF!AU601,RMDF!BB601,RMDF!BI601), RMDF!BP601=ROUND(RMDF!BP601,4))</f>
        <v>1</v>
      </c>
      <c r="BN601" s="317">
        <f>RMDF!BN601</f>
        <v>0</v>
      </c>
      <c r="BO601" s="318" t="str">
        <f>IF(BN601=0,"",_xlfn.XLOOKUP(BN601,StatePicklist!$1:$1,StatePicklist!$3:$3,"NA",0))</f>
        <v/>
      </c>
      <c r="BP601" s="297" t="str">
        <f ca="1">IF(RMDF!BO601="", "", IF(ISNUMBER(MATCH(RMDF!BO601, INDIRECT(BO601), 0)), "OK", "Invalid"))</f>
        <v/>
      </c>
      <c r="BQ601" s="281"/>
      <c r="BR601" s="281"/>
      <c r="BS601" s="281"/>
      <c r="BT601" s="281" t="b">
        <f>AND(RMDF!BW601&gt;=0, RMDF!BW601&lt;=1-SUM(RMDF!Z601,RMDF!AG601,RMDF!AN601,RMDF!AU601,RMDF!BB601,RMDF!BI601,RMDF!BP601), RMDF!BW601=ROUND(RMDF!BW601,4))</f>
        <v>1</v>
      </c>
      <c r="BU601" s="317">
        <f>RMDF!BU601</f>
        <v>0</v>
      </c>
      <c r="BV601" s="318" t="str">
        <f>IF(BU601=0,"",_xlfn.XLOOKUP(BU601,StatePicklist!$1:$1,StatePicklist!$3:$3,"NA",0))</f>
        <v/>
      </c>
      <c r="BW601" s="297" t="str">
        <f ca="1">IF(RMDF!BV601="", "", IF(ISNUMBER(MATCH(RMDF!BV601, INDIRECT(BV601), 0)), "OK", "Invalid"))</f>
        <v/>
      </c>
      <c r="BX601" s="281"/>
      <c r="BY601" s="281"/>
      <c r="BZ601" s="281"/>
      <c r="CA601" s="281" t="b">
        <f>AND(RMDF!CD601&gt;=0, RMDF!CD601&lt;=1-SUM(RMDF!Z601,RMDF!AG601,RMDF!AN601,RMDF!AU601,RMDF!BB601,RMDF!BI601,RMDF!BP601,RMDF!BW601), RMDF!CD601=ROUND(RMDF!CD601,4))</f>
        <v>1</v>
      </c>
      <c r="CB601" s="317">
        <f>RMDF!CB601</f>
        <v>0</v>
      </c>
      <c r="CC601" s="318" t="str">
        <f>IF(CB601=0,"",_xlfn.XLOOKUP(CB601,StatePicklist!$1:$1,StatePicklist!$3:$3,"NA",0))</f>
        <v/>
      </c>
      <c r="CD601" s="297" t="str">
        <f ca="1">IF(RMDF!CC601="", "", IF(ISNUMBER(MATCH(RMDF!CC601, INDIRECT(CC601), 0)), "OK", "Invalid"))</f>
        <v/>
      </c>
      <c r="CE601" s="281"/>
      <c r="CF601" s="281"/>
      <c r="CG601" s="281"/>
      <c r="CH601" s="281" t="b">
        <f>AND(RMDF!CK601&gt;=0, RMDF!CK601&lt;=1-SUM(RMDF!Z601,RMDF!AG601,RMDF!AN601,RMDF!AU601,RMDF!BB601,RMDF!BI601,RMDF!BP601,RMDF!BW601,RMDF!CD601), RMDF!CK601=ROUND(RMDF!CK601,4))</f>
        <v>1</v>
      </c>
      <c r="CI601" s="317">
        <f>RMDF!CI601</f>
        <v>0</v>
      </c>
      <c r="CJ601" s="318" t="str">
        <f>IF(CI601=0,"",_xlfn.XLOOKUP(CI601,StatePicklist!$1:$1,StatePicklist!$3:$3,"NA",0))</f>
        <v/>
      </c>
      <c r="CK601" s="297" t="str">
        <f ca="1">IF(RMDF!CJ601="", "", IF(ISNUMBER(MATCH(RMDF!CJ601, INDIRECT(CJ601), 0)), "OK", "Invalid"))</f>
        <v/>
      </c>
      <c r="CL601" s="281"/>
      <c r="CM601" s="281"/>
      <c r="CN601" s="281"/>
      <c r="CO601" s="281" t="b">
        <f>AND(RMDF!CR601&gt;=0, RMDF!CR601&lt;=1-SUM(RMDF!Z601,RMDF!AG601,RMDF!AN601,RMDF!AU601,RMDF!BB601,RMDF!BI601,RMDF!BP601,RMDF!BW601,RMDF!CD601,RMDF!CK601), RMDF!CR601=ROUND(RMDF!CR601,4))</f>
        <v>1</v>
      </c>
      <c r="CP601" s="317">
        <f>RMDF!CP601</f>
        <v>0</v>
      </c>
      <c r="CQ601" s="318" t="str">
        <f>IF(CP601=0,"",_xlfn.XLOOKUP(CP601,StatePicklist!$1:$1,StatePicklist!$3:$3,"NA",0))</f>
        <v/>
      </c>
      <c r="CR601" s="297" t="str">
        <f ca="1">IF(RMDF!CQ601="", "", IF(ISNUMBER(MATCH(RMDF!CQ601, INDIRECT(CQ601), 0)), "OK", "Invalid"))</f>
        <v/>
      </c>
      <c r="CS601" s="281"/>
      <c r="CT601" s="281"/>
      <c r="CU601" s="281"/>
      <c r="CV601" s="281" t="b">
        <f>AND(RMDF!CY601&gt;=0, RMDF!CY601&lt;=1-SUM(RMDF!Z601,RMDF!AG601,RMDF!AN601,RMDF!AU601,RMDF!BB601,RMDF!BI601,RMDF!BP601,RMDF!BW601,RMDF!CD601,RMDF!CK601,RMDF!CR601), RMDF!CY601=ROUND(RMDF!CY601,4))</f>
        <v>1</v>
      </c>
      <c r="CW601" s="317">
        <f>RMDF!CW601</f>
        <v>0</v>
      </c>
      <c r="CX601" s="318" t="str">
        <f>IF(CW601=0,"",_xlfn.XLOOKUP(CW601,StatePicklist!$1:$1,StatePicklist!$3:$3,"NA",0))</f>
        <v/>
      </c>
      <c r="CY601" s="297" t="str">
        <f ca="1">IF(RMDF!CX601="", "", IF(ISNUMBER(MATCH(RMDF!CX601, INDIRECT(CX601), 0)), "OK", "Invalid"))</f>
        <v/>
      </c>
      <c r="CZ601" s="281"/>
      <c r="DA601" s="281"/>
      <c r="DB601" s="281"/>
      <c r="DC601" s="281" t="b">
        <f>AND(RMDF!DF601&gt;=0, RMDF!DF601&lt;=1-SUM(RMDF!Z601,RMDF!AG601,RMDF!AN601,RMDF!AU601,RMDF!BB601,RMDF!BI601,RMDF!BP601,RMDF!BW601,RMDF!CD601,RMDF!CK601,RMDF!CR601,RMDF!CY601), RMDF!DF601=ROUND(RMDF!DF601,4))</f>
        <v>1</v>
      </c>
      <c r="DD601" s="317">
        <f>RMDF!DD601</f>
        <v>0</v>
      </c>
      <c r="DE601" s="318" t="str">
        <f>IF(DD601=0,"",_xlfn.XLOOKUP(DD601,StatePicklist!$1:$1,StatePicklist!$3:$3,"NA",0))</f>
        <v/>
      </c>
      <c r="DF601" s="297" t="str">
        <f ca="1">IF(RMDF!DE601="", "", IF(ISNUMBER(MATCH(RMDF!DE601, INDIRECT(DE601), 0)), "OK", "Invalid"))</f>
        <v/>
      </c>
      <c r="DG601" s="281"/>
      <c r="DH601" s="281"/>
      <c r="DI601" s="281"/>
      <c r="DJ601" s="281" t="b">
        <f>AND(RMDF!DM601&gt;=0, RMDF!DM601&lt;=1-SUM(RMDF!Z601,RMDF!AG601,RMDF!AN601,RMDF!AU601,RMDF!BB601,RMDF!BI601,RMDF!BP601,RMDF!BW601,RMDF!CD601,RMDF!CK601,RMDF!CR601,RMDF!CY601,RMDF!DF601), RMDF!DM601=ROUND(RMDF!DM601,4))</f>
        <v>1</v>
      </c>
      <c r="DK601" s="317">
        <f>RMDF!DK601</f>
        <v>0</v>
      </c>
      <c r="DL601" s="318" t="str">
        <f>IF(DK601=0,"",_xlfn.XLOOKUP(DK601,StatePicklist!$1:$1,StatePicklist!$3:$3,"NA",0))</f>
        <v/>
      </c>
      <c r="DM601" s="297" t="str">
        <f ca="1">IF(RMDF!DL601="", "", IF(ISNUMBER(MATCH(RMDF!DL601, INDIRECT(DL601), 0)), "OK", "Invalid"))</f>
        <v/>
      </c>
      <c r="DN601" s="281"/>
      <c r="DO601" s="281"/>
      <c r="DP601" s="281"/>
      <c r="DQ601" s="281" t="b">
        <f>AND(RMDF!DT601&gt;=0, RMDF!DT601&lt;=1-SUM(RMDF!Z601,RMDF!AG601,RMDF!AN601,RMDF!AU601,RMDF!BB601,RMDF!BI601,RMDF!BP601,RMDF!BW601,RMDF!CD601,RMDF!CK601,RMDF!CR601,RMDF!CY601,RMDF!DF601,RMDF!DM601), RMDF!DT601=ROUND(RMDF!DT601,4))</f>
        <v>1</v>
      </c>
      <c r="DR601" s="317">
        <f>RMDF!DR601</f>
        <v>0</v>
      </c>
      <c r="DS601" s="318" t="str">
        <f>IF(DR601=0,"",_xlfn.XLOOKUP(DR601,StatePicklist!$1:$1,StatePicklist!$3:$3,"NA",0))</f>
        <v/>
      </c>
      <c r="DT601" s="297" t="str">
        <f ca="1">IF(RMDF!DS601="", "", IF(ISNUMBER(MATCH(RMDF!DS601, INDIRECT(DS601), 0)), "OK", "Invalid"))</f>
        <v/>
      </c>
      <c r="DU601" s="281"/>
      <c r="DV601" s="281"/>
      <c r="DW601" s="281"/>
      <c r="DX601" s="281" t="b">
        <f>AND(RMDF!EA601&gt;=0, RMDF!EA601&lt;=1-SUM(RMDF!Z601,RMDF!AG601,RMDF!AN601,RMDF!AU601,RMDF!BB601,RMDF!BI601,RMDF!BP601,RMDF!BW601,RMDF!CD601,RMDF!CK601,RMDF!CR601,RMDF!CY601,RMDF!DF601,RMDF!DM601,RMDF!DT601), RMDF!EA601=ROUND(RMDF!EA601,4))</f>
        <v>1</v>
      </c>
      <c r="DY601" s="317">
        <f>RMDF!DY601</f>
        <v>0</v>
      </c>
      <c r="DZ601" s="318" t="str">
        <f>IF(DY601=0,"",_xlfn.XLOOKUP(DY601,StatePicklist!$1:$1,StatePicklist!$3:$3,"NA",0))</f>
        <v/>
      </c>
      <c r="EA601" s="297" t="str">
        <f ca="1">IF(RMDF!DZ601="", "", IF(ISNUMBER(MATCH(RMDF!DZ601, INDIRECT(DZ601), 0)), "OK", "Invalid"))</f>
        <v/>
      </c>
      <c r="EB601" s="281"/>
      <c r="EC601" s="281"/>
      <c r="ED601" s="281"/>
      <c r="EE601" s="281" t="b">
        <f>AND(RMDF!EH601&gt;=0, RMDF!EH601&lt;=1-SUM(RMDF!Z601,RMDF!AG601,RMDF!AN601,RMDF!AU601,RMDF!BB601,RMDF!BI601,RMDF!BP601,RMDF!BW601,RMDF!CD601,RMDF!CK601,RMDF!CR601,RMDF!CY601,RMDF!DF601,RMDF!DM601,RMDF!DT601,RMDF!EA601), RMDF!EH601=ROUND(RMDF!EH601,4))</f>
        <v>1</v>
      </c>
      <c r="EF601" s="317">
        <f>RMDF!EF601</f>
        <v>0</v>
      </c>
      <c r="EG601" s="318" t="str">
        <f>IF(EF601=0,"",_xlfn.XLOOKUP(EF601,StatePicklist!$1:$1,StatePicklist!$3:$3,"NA",0))</f>
        <v/>
      </c>
      <c r="EH601" s="297" t="str">
        <f ca="1">IF(RMDF!EG601="", "", IF(ISNUMBER(MATCH(RMDF!EG601, INDIRECT(EG601), 0)), "OK", "Invalid"))</f>
        <v/>
      </c>
      <c r="EI601" s="281"/>
      <c r="EJ601" s="281"/>
      <c r="EK601" s="281"/>
      <c r="EL601" s="281" t="b">
        <f>AND(RMDF!EO601&gt;=0, RMDF!EO601&lt;=1-SUM(RMDF!Z601,RMDF!AG601,RMDF!AN601,RMDF!AU601,RMDF!BB601,RMDF!BI601,RMDF!BP601,RMDF!BW601,RMDF!CD601,RMDF!CK601,RMDF!CR601,RMDF!CY601,RMDF!DF601,RMDF!DM601,RMDF!DT601,RMDF!EA601,RMDF!EH601), RMDF!EO601=ROUND(RMDF!EO601,4))</f>
        <v>1</v>
      </c>
      <c r="EM601" s="317">
        <f>RMDF!EM601</f>
        <v>0</v>
      </c>
      <c r="EN601" s="318" t="str">
        <f>IF(EM601=0,"",_xlfn.XLOOKUP(EM601,StatePicklist!$1:$1,StatePicklist!$3:$3,"NA",0))</f>
        <v/>
      </c>
      <c r="EO601" s="297" t="str">
        <f ca="1">IF(RMDF!EN601="", "", IF(ISNUMBER(MATCH(RMDF!EN601, INDIRECT(EN601), 0)), "OK", "Invalid"))</f>
        <v/>
      </c>
      <c r="EP601" s="281"/>
      <c r="EQ601" s="281"/>
      <c r="ER601" s="281"/>
      <c r="ES601" s="281" t="b">
        <f>AND(RMDF!EV601&gt;=0, RMDF!EV601&lt;=1-SUM(RMDF!Z601,RMDF!AG601,RMDF!AN601,RMDF!AU601,RMDF!BB601,RMDF!BI601,RMDF!BP601,RMDF!BW601,RMDF!CD601,RMDF!CK601,RMDF!CR601,RMDF!CY601,RMDF!DF601,RMDF!DM601,RMDF!DT601,RMDF!EA601,RMDF!EH601,RMDF!EO601), RMDF!EV601=ROUND(RMDF!EV601,4))</f>
        <v>1</v>
      </c>
      <c r="ET601" s="317">
        <f>RMDF!ET601</f>
        <v>0</v>
      </c>
      <c r="EU601" s="318" t="str">
        <f>IF(ET601=0,"",_xlfn.XLOOKUP(ET601,StatePicklist!$1:$1,StatePicklist!$3:$3,"NA",0))</f>
        <v/>
      </c>
      <c r="EV601" s="297" t="str">
        <f ca="1">IF(RMDF!EU601="", "", IF(ISNUMBER(MATCH(RMDF!EU601, INDIRECT(EU601), 0)), "OK", "Invalid"))</f>
        <v/>
      </c>
      <c r="EW601" s="281"/>
      <c r="EX601" s="281"/>
      <c r="EY601" s="281"/>
      <c r="EZ601" s="281" t="b">
        <f>AND(RMDF!FC601&gt;=0, RMDF!FC601&lt;=1-SUM(RMDF!Z601,RMDF!AG601,RMDF!AN601,RMDF!AU601,RMDF!BB601,RMDF!BI601,RMDF!BP601,RMDF!BW601,RMDF!CD601,RMDF!CK601,RMDF!CR601,RMDF!CY601,RMDF!DF601,RMDF!DM601,RMDF!DT601,RMDF!EA601,RMDF!EH601,RMDF!EO601,RMDF!EV601), RMDF!FC601=ROUND(RMDF!FC601,4))</f>
        <v>1</v>
      </c>
      <c r="FA601" s="317">
        <f>RMDF!FA601</f>
        <v>0</v>
      </c>
      <c r="FB601" s="318" t="str">
        <f>IF(FA601=0,"",_xlfn.XLOOKUP(FA601,StatePicklist!$1:$1,StatePicklist!$3:$3,"NA",0))</f>
        <v/>
      </c>
      <c r="FC601" s="297" t="str">
        <f ca="1">IF(RMDF!FB601="", "", IF(ISNUMBER(MATCH(RMDF!FB601, INDIRECT(FB601), 0)), "OK", "Invalid"))</f>
        <v/>
      </c>
    </row>
    <row r="602" spans="1:159" s="205" customFormat="1" ht="39.9" customHeight="1" x14ac:dyDescent="0.25">
      <c r="A602" s="206"/>
      <c r="B602" s="196"/>
      <c r="C602" s="197"/>
      <c r="D602" s="198"/>
      <c r="E602" s="199"/>
      <c r="F602" s="200"/>
      <c r="G602" s="201"/>
      <c r="H602" s="292"/>
      <c r="I602" s="305">
        <f>RMDF!I602</f>
        <v>0</v>
      </c>
      <c r="J602" s="305" t="str">
        <f>IF(I602=ProductCode!$B$30,"PDReclPost",IF(OR(I602=ProductCode!$C$30,I602=ProductCode!$E$30,I602=ProductCode!$G$30),"PDPreCon",IF(OR(I602=ProductCode!$D$30,I602=ProductCode!$F$30),"PDNotReclPost","")))</f>
        <v/>
      </c>
      <c r="K602" s="305" t="str">
        <f t="shared" si="33"/>
        <v/>
      </c>
      <c r="L602" s="289"/>
      <c r="M602" s="305" t="str">
        <f t="shared" si="33"/>
        <v/>
      </c>
      <c r="N602" s="289" t="b">
        <f>AND(RMDF!N602&gt;=0, RMDF!N602&lt;=1-RMDF!L602, RMDF!N602=ROUND(RMDF!N602,4))</f>
        <v>1</v>
      </c>
      <c r="O602" s="286" t="str">
        <f>IF(P602="","",IF(I602="","",IF(LEFT(I602,13)="Reclaimed pos",RawMaterialCode!$E$569,RawMaterialCode!$E$568)))</f>
        <v>Reclaimed pre-consumer mixed fibers (RM0578)</v>
      </c>
      <c r="P602" s="295">
        <f t="shared" si="34"/>
        <v>1</v>
      </c>
      <c r="Q602" s="202"/>
      <c r="R602" s="203"/>
      <c r="S602" s="204" t="str">
        <f t="shared" si="35"/>
        <v/>
      </c>
      <c r="T602" s="281"/>
      <c r="U602" s="281"/>
      <c r="V602" s="281"/>
      <c r="W602" s="281"/>
      <c r="X602" s="317">
        <f>RMDF!X602</f>
        <v>0</v>
      </c>
      <c r="Y602" s="318" t="str">
        <f>IF(X602=0,"",_xlfn.XLOOKUP(X602,StatePicklist!$1:$1,StatePicklist!$3:$3,"NA",0))</f>
        <v/>
      </c>
      <c r="Z602" s="297" t="str">
        <f ca="1">IF(RMDF!Y602="", "", IF(ISNUMBER(MATCH(RMDF!Y602, INDIRECT(Y602), 0)), "OK", "Invalid"))</f>
        <v/>
      </c>
      <c r="AA602" s="281"/>
      <c r="AB602" s="281"/>
      <c r="AC602" s="281"/>
      <c r="AD602" s="281" t="b">
        <f>AND(RMDF!AG602&gt;=0, RMDF!AG602&lt;=1-RMDF!Z602, RMDF!AG602=ROUND(RMDF!AG602,4))</f>
        <v>1</v>
      </c>
      <c r="AE602" s="317">
        <f>RMDF!AE602</f>
        <v>0</v>
      </c>
      <c r="AF602" s="318" t="str">
        <f>IF(AE602=0,"",_xlfn.XLOOKUP(AE602,StatePicklist!$1:$1,StatePicklist!$3:$3,"NA",0))</f>
        <v/>
      </c>
      <c r="AG602" s="297" t="str">
        <f ca="1">IF(RMDF!AF602="", "", IF(ISNUMBER(MATCH(RMDF!AF602, INDIRECT(AF602), 0)), "OK", "Invalid"))</f>
        <v/>
      </c>
      <c r="AH602" s="281"/>
      <c r="AI602" s="281"/>
      <c r="AJ602" s="281"/>
      <c r="AK602" s="281" t="b">
        <f>AND(RMDF!AN602&gt;=0, RMDF!AN602&lt;=1-SUM(RMDF!Z602,RMDF!AG602), RMDF!AN602=ROUND(RMDF!AN602,4))</f>
        <v>1</v>
      </c>
      <c r="AL602" s="317">
        <f>RMDF!AL602</f>
        <v>0</v>
      </c>
      <c r="AM602" s="318" t="str">
        <f>IF(AL602=0,"",_xlfn.XLOOKUP(AL602,StatePicklist!$1:$1,StatePicklist!$3:$3,"NA",0))</f>
        <v/>
      </c>
      <c r="AN602" s="297" t="str">
        <f ca="1">IF(RMDF!AM602="", "", IF(ISNUMBER(MATCH(RMDF!AM602, INDIRECT(AM602), 0)), "OK", "Invalid"))</f>
        <v/>
      </c>
      <c r="AO602" s="281"/>
      <c r="AP602" s="281"/>
      <c r="AQ602" s="281"/>
      <c r="AR602" s="281" t="b">
        <f>AND(RMDF!AU602&gt;=0, RMDF!AU602&lt;=1-SUM(RMDF!Z602,RMDF!AG602,RMDF!AN602), RMDF!AU602=ROUND(RMDF!AU602,4))</f>
        <v>1</v>
      </c>
      <c r="AS602" s="317">
        <f>RMDF!AS602</f>
        <v>0</v>
      </c>
      <c r="AT602" s="318" t="str">
        <f>IF(AS602=0,"",_xlfn.XLOOKUP(AS602,StatePicklist!$1:$1,StatePicklist!$3:$3,"NA",0))</f>
        <v/>
      </c>
      <c r="AU602" s="297" t="str">
        <f ca="1">IF(RMDF!AT602="", "", IF(ISNUMBER(MATCH(RMDF!AT602, INDIRECT(AT602), 0)), "OK", "Invalid"))</f>
        <v/>
      </c>
      <c r="AV602" s="281"/>
      <c r="AW602" s="281"/>
      <c r="AX602" s="281"/>
      <c r="AY602" s="281" t="b">
        <f>AND(RMDF!BB602&gt;=0, RMDF!BB602&lt;=1-SUM(RMDF!Z602,RMDF!AG602,RMDF!AN602,RMDF!AU602), RMDF!BB602=ROUND(RMDF!BB602,4))</f>
        <v>1</v>
      </c>
      <c r="AZ602" s="317">
        <f>RMDF!AZ602</f>
        <v>0</v>
      </c>
      <c r="BA602" s="318" t="str">
        <f>IF(AZ602=0,"",_xlfn.XLOOKUP(AZ602,StatePicklist!$1:$1,StatePicklist!$3:$3,"NA",0))</f>
        <v/>
      </c>
      <c r="BB602" s="297" t="str">
        <f ca="1">IF(RMDF!BA602="", "", IF(ISNUMBER(MATCH(RMDF!BA602, INDIRECT(BA602), 0)), "OK", "Invalid"))</f>
        <v/>
      </c>
      <c r="BC602" s="281"/>
      <c r="BD602" s="281"/>
      <c r="BE602" s="281"/>
      <c r="BF602" s="281" t="b">
        <f>AND(RMDF!BI602&gt;=0, RMDF!BI602&lt;=1-SUM(RMDF!Z602,RMDF!AG602,RMDF!AN602,RMDF!AU602,RMDF!BB602), RMDF!BI602=ROUND(RMDF!BI602,4))</f>
        <v>1</v>
      </c>
      <c r="BG602" s="317">
        <f>RMDF!BG602</f>
        <v>0</v>
      </c>
      <c r="BH602" s="318" t="str">
        <f>IF(BG602=0,"",_xlfn.XLOOKUP(BG602,StatePicklist!$1:$1,StatePicklist!$3:$3,"NA",0))</f>
        <v/>
      </c>
      <c r="BI602" s="297" t="str">
        <f ca="1">IF(RMDF!BH602="", "", IF(ISNUMBER(MATCH(RMDF!BH602, INDIRECT(BH602), 0)), "OK", "Invalid"))</f>
        <v/>
      </c>
      <c r="BJ602" s="281"/>
      <c r="BK602" s="281"/>
      <c r="BL602" s="281"/>
      <c r="BM602" s="281" t="b">
        <f>AND(RMDF!BP602&gt;=0, RMDF!BP602&lt;=1-SUM(RMDF!Z602,RMDF!AG602,RMDF!AN602,RMDF!AU602,RMDF!BB602,RMDF!BI602), RMDF!BP602=ROUND(RMDF!BP602,4))</f>
        <v>1</v>
      </c>
      <c r="BN602" s="317">
        <f>RMDF!BN602</f>
        <v>0</v>
      </c>
      <c r="BO602" s="318" t="str">
        <f>IF(BN602=0,"",_xlfn.XLOOKUP(BN602,StatePicklist!$1:$1,StatePicklist!$3:$3,"NA",0))</f>
        <v/>
      </c>
      <c r="BP602" s="297" t="str">
        <f ca="1">IF(RMDF!BO602="", "", IF(ISNUMBER(MATCH(RMDF!BO602, INDIRECT(BO602), 0)), "OK", "Invalid"))</f>
        <v/>
      </c>
      <c r="BQ602" s="281"/>
      <c r="BR602" s="281"/>
      <c r="BS602" s="281"/>
      <c r="BT602" s="281" t="b">
        <f>AND(RMDF!BW602&gt;=0, RMDF!BW602&lt;=1-SUM(RMDF!Z602,RMDF!AG602,RMDF!AN602,RMDF!AU602,RMDF!BB602,RMDF!BI602,RMDF!BP602), RMDF!BW602=ROUND(RMDF!BW602,4))</f>
        <v>1</v>
      </c>
      <c r="BU602" s="317">
        <f>RMDF!BU602</f>
        <v>0</v>
      </c>
      <c r="BV602" s="318" t="str">
        <f>IF(BU602=0,"",_xlfn.XLOOKUP(BU602,StatePicklist!$1:$1,StatePicklist!$3:$3,"NA",0))</f>
        <v/>
      </c>
      <c r="BW602" s="297" t="str">
        <f ca="1">IF(RMDF!BV602="", "", IF(ISNUMBER(MATCH(RMDF!BV602, INDIRECT(BV602), 0)), "OK", "Invalid"))</f>
        <v/>
      </c>
      <c r="BX602" s="281"/>
      <c r="BY602" s="281"/>
      <c r="BZ602" s="281"/>
      <c r="CA602" s="281" t="b">
        <f>AND(RMDF!CD602&gt;=0, RMDF!CD602&lt;=1-SUM(RMDF!Z602,RMDF!AG602,RMDF!AN602,RMDF!AU602,RMDF!BB602,RMDF!BI602,RMDF!BP602,RMDF!BW602), RMDF!CD602=ROUND(RMDF!CD602,4))</f>
        <v>1</v>
      </c>
      <c r="CB602" s="317">
        <f>RMDF!CB602</f>
        <v>0</v>
      </c>
      <c r="CC602" s="318" t="str">
        <f>IF(CB602=0,"",_xlfn.XLOOKUP(CB602,StatePicklist!$1:$1,StatePicklist!$3:$3,"NA",0))</f>
        <v/>
      </c>
      <c r="CD602" s="297" t="str">
        <f ca="1">IF(RMDF!CC602="", "", IF(ISNUMBER(MATCH(RMDF!CC602, INDIRECT(CC602), 0)), "OK", "Invalid"))</f>
        <v/>
      </c>
      <c r="CE602" s="281"/>
      <c r="CF602" s="281"/>
      <c r="CG602" s="281"/>
      <c r="CH602" s="281" t="b">
        <f>AND(RMDF!CK602&gt;=0, RMDF!CK602&lt;=1-SUM(RMDF!Z602,RMDF!AG602,RMDF!AN602,RMDF!AU602,RMDF!BB602,RMDF!BI602,RMDF!BP602,RMDF!BW602,RMDF!CD602), RMDF!CK602=ROUND(RMDF!CK602,4))</f>
        <v>1</v>
      </c>
      <c r="CI602" s="317">
        <f>RMDF!CI602</f>
        <v>0</v>
      </c>
      <c r="CJ602" s="318" t="str">
        <f>IF(CI602=0,"",_xlfn.XLOOKUP(CI602,StatePicklist!$1:$1,StatePicklist!$3:$3,"NA",0))</f>
        <v/>
      </c>
      <c r="CK602" s="297" t="str">
        <f ca="1">IF(RMDF!CJ602="", "", IF(ISNUMBER(MATCH(RMDF!CJ602, INDIRECT(CJ602), 0)), "OK", "Invalid"))</f>
        <v/>
      </c>
      <c r="CL602" s="281"/>
      <c r="CM602" s="281"/>
      <c r="CN602" s="281"/>
      <c r="CO602" s="281" t="b">
        <f>AND(RMDF!CR602&gt;=0, RMDF!CR602&lt;=1-SUM(RMDF!Z602,RMDF!AG602,RMDF!AN602,RMDF!AU602,RMDF!BB602,RMDF!BI602,RMDF!BP602,RMDF!BW602,RMDF!CD602,RMDF!CK602), RMDF!CR602=ROUND(RMDF!CR602,4))</f>
        <v>1</v>
      </c>
      <c r="CP602" s="317">
        <f>RMDF!CP602</f>
        <v>0</v>
      </c>
      <c r="CQ602" s="318" t="str">
        <f>IF(CP602=0,"",_xlfn.XLOOKUP(CP602,StatePicklist!$1:$1,StatePicklist!$3:$3,"NA",0))</f>
        <v/>
      </c>
      <c r="CR602" s="297" t="str">
        <f ca="1">IF(RMDF!CQ602="", "", IF(ISNUMBER(MATCH(RMDF!CQ602, INDIRECT(CQ602), 0)), "OK", "Invalid"))</f>
        <v/>
      </c>
      <c r="CS602" s="281"/>
      <c r="CT602" s="281"/>
      <c r="CU602" s="281"/>
      <c r="CV602" s="281" t="b">
        <f>AND(RMDF!CY602&gt;=0, RMDF!CY602&lt;=1-SUM(RMDF!Z602,RMDF!AG602,RMDF!AN602,RMDF!AU602,RMDF!BB602,RMDF!BI602,RMDF!BP602,RMDF!BW602,RMDF!CD602,RMDF!CK602,RMDF!CR602), RMDF!CY602=ROUND(RMDF!CY602,4))</f>
        <v>1</v>
      </c>
      <c r="CW602" s="317">
        <f>RMDF!CW602</f>
        <v>0</v>
      </c>
      <c r="CX602" s="318" t="str">
        <f>IF(CW602=0,"",_xlfn.XLOOKUP(CW602,StatePicklist!$1:$1,StatePicklist!$3:$3,"NA",0))</f>
        <v/>
      </c>
      <c r="CY602" s="297" t="str">
        <f ca="1">IF(RMDF!CX602="", "", IF(ISNUMBER(MATCH(RMDF!CX602, INDIRECT(CX602), 0)), "OK", "Invalid"))</f>
        <v/>
      </c>
      <c r="CZ602" s="281"/>
      <c r="DA602" s="281"/>
      <c r="DB602" s="281"/>
      <c r="DC602" s="281" t="b">
        <f>AND(RMDF!DF602&gt;=0, RMDF!DF602&lt;=1-SUM(RMDF!Z602,RMDF!AG602,RMDF!AN602,RMDF!AU602,RMDF!BB602,RMDF!BI602,RMDF!BP602,RMDF!BW602,RMDF!CD602,RMDF!CK602,RMDF!CR602,RMDF!CY602), RMDF!DF602=ROUND(RMDF!DF602,4))</f>
        <v>1</v>
      </c>
      <c r="DD602" s="317">
        <f>RMDF!DD602</f>
        <v>0</v>
      </c>
      <c r="DE602" s="318" t="str">
        <f>IF(DD602=0,"",_xlfn.XLOOKUP(DD602,StatePicklist!$1:$1,StatePicklist!$3:$3,"NA",0))</f>
        <v/>
      </c>
      <c r="DF602" s="297" t="str">
        <f ca="1">IF(RMDF!DE602="", "", IF(ISNUMBER(MATCH(RMDF!DE602, INDIRECT(DE602), 0)), "OK", "Invalid"))</f>
        <v/>
      </c>
      <c r="DG602" s="281"/>
      <c r="DH602" s="281"/>
      <c r="DI602" s="281"/>
      <c r="DJ602" s="281" t="b">
        <f>AND(RMDF!DM602&gt;=0, RMDF!DM602&lt;=1-SUM(RMDF!Z602,RMDF!AG602,RMDF!AN602,RMDF!AU602,RMDF!BB602,RMDF!BI602,RMDF!BP602,RMDF!BW602,RMDF!CD602,RMDF!CK602,RMDF!CR602,RMDF!CY602,RMDF!DF602), RMDF!DM602=ROUND(RMDF!DM602,4))</f>
        <v>1</v>
      </c>
      <c r="DK602" s="317">
        <f>RMDF!DK602</f>
        <v>0</v>
      </c>
      <c r="DL602" s="318" t="str">
        <f>IF(DK602=0,"",_xlfn.XLOOKUP(DK602,StatePicklist!$1:$1,StatePicklist!$3:$3,"NA",0))</f>
        <v/>
      </c>
      <c r="DM602" s="297" t="str">
        <f ca="1">IF(RMDF!DL602="", "", IF(ISNUMBER(MATCH(RMDF!DL602, INDIRECT(DL602), 0)), "OK", "Invalid"))</f>
        <v/>
      </c>
      <c r="DN602" s="281"/>
      <c r="DO602" s="281"/>
      <c r="DP602" s="281"/>
      <c r="DQ602" s="281" t="b">
        <f>AND(RMDF!DT602&gt;=0, RMDF!DT602&lt;=1-SUM(RMDF!Z602,RMDF!AG602,RMDF!AN602,RMDF!AU602,RMDF!BB602,RMDF!BI602,RMDF!BP602,RMDF!BW602,RMDF!CD602,RMDF!CK602,RMDF!CR602,RMDF!CY602,RMDF!DF602,RMDF!DM602), RMDF!DT602=ROUND(RMDF!DT602,4))</f>
        <v>1</v>
      </c>
      <c r="DR602" s="317">
        <f>RMDF!DR602</f>
        <v>0</v>
      </c>
      <c r="DS602" s="318" t="str">
        <f>IF(DR602=0,"",_xlfn.XLOOKUP(DR602,StatePicklist!$1:$1,StatePicklist!$3:$3,"NA",0))</f>
        <v/>
      </c>
      <c r="DT602" s="297" t="str">
        <f ca="1">IF(RMDF!DS602="", "", IF(ISNUMBER(MATCH(RMDF!DS602, INDIRECT(DS602), 0)), "OK", "Invalid"))</f>
        <v/>
      </c>
      <c r="DU602" s="281"/>
      <c r="DV602" s="281"/>
      <c r="DW602" s="281"/>
      <c r="DX602" s="281" t="b">
        <f>AND(RMDF!EA602&gt;=0, RMDF!EA602&lt;=1-SUM(RMDF!Z602,RMDF!AG602,RMDF!AN602,RMDF!AU602,RMDF!BB602,RMDF!BI602,RMDF!BP602,RMDF!BW602,RMDF!CD602,RMDF!CK602,RMDF!CR602,RMDF!CY602,RMDF!DF602,RMDF!DM602,RMDF!DT602), RMDF!EA602=ROUND(RMDF!EA602,4))</f>
        <v>1</v>
      </c>
      <c r="DY602" s="317">
        <f>RMDF!DY602</f>
        <v>0</v>
      </c>
      <c r="DZ602" s="318" t="str">
        <f>IF(DY602=0,"",_xlfn.XLOOKUP(DY602,StatePicklist!$1:$1,StatePicklist!$3:$3,"NA",0))</f>
        <v/>
      </c>
      <c r="EA602" s="297" t="str">
        <f ca="1">IF(RMDF!DZ602="", "", IF(ISNUMBER(MATCH(RMDF!DZ602, INDIRECT(DZ602), 0)), "OK", "Invalid"))</f>
        <v/>
      </c>
      <c r="EB602" s="281"/>
      <c r="EC602" s="281"/>
      <c r="ED602" s="281"/>
      <c r="EE602" s="281" t="b">
        <f>AND(RMDF!EH602&gt;=0, RMDF!EH602&lt;=1-SUM(RMDF!Z602,RMDF!AG602,RMDF!AN602,RMDF!AU602,RMDF!BB602,RMDF!BI602,RMDF!BP602,RMDF!BW602,RMDF!CD602,RMDF!CK602,RMDF!CR602,RMDF!CY602,RMDF!DF602,RMDF!DM602,RMDF!DT602,RMDF!EA602), RMDF!EH602=ROUND(RMDF!EH602,4))</f>
        <v>1</v>
      </c>
      <c r="EF602" s="317">
        <f>RMDF!EF602</f>
        <v>0</v>
      </c>
      <c r="EG602" s="318" t="str">
        <f>IF(EF602=0,"",_xlfn.XLOOKUP(EF602,StatePicklist!$1:$1,StatePicklist!$3:$3,"NA",0))</f>
        <v/>
      </c>
      <c r="EH602" s="297" t="str">
        <f ca="1">IF(RMDF!EG602="", "", IF(ISNUMBER(MATCH(RMDF!EG602, INDIRECT(EG602), 0)), "OK", "Invalid"))</f>
        <v/>
      </c>
      <c r="EI602" s="281"/>
      <c r="EJ602" s="281"/>
      <c r="EK602" s="281"/>
      <c r="EL602" s="281" t="b">
        <f>AND(RMDF!EO602&gt;=0, RMDF!EO602&lt;=1-SUM(RMDF!Z602,RMDF!AG602,RMDF!AN602,RMDF!AU602,RMDF!BB602,RMDF!BI602,RMDF!BP602,RMDF!BW602,RMDF!CD602,RMDF!CK602,RMDF!CR602,RMDF!CY602,RMDF!DF602,RMDF!DM602,RMDF!DT602,RMDF!EA602,RMDF!EH602), RMDF!EO602=ROUND(RMDF!EO602,4))</f>
        <v>1</v>
      </c>
      <c r="EM602" s="317">
        <f>RMDF!EM602</f>
        <v>0</v>
      </c>
      <c r="EN602" s="318" t="str">
        <f>IF(EM602=0,"",_xlfn.XLOOKUP(EM602,StatePicklist!$1:$1,StatePicklist!$3:$3,"NA",0))</f>
        <v/>
      </c>
      <c r="EO602" s="297" t="str">
        <f ca="1">IF(RMDF!EN602="", "", IF(ISNUMBER(MATCH(RMDF!EN602, INDIRECT(EN602), 0)), "OK", "Invalid"))</f>
        <v/>
      </c>
      <c r="EP602" s="281"/>
      <c r="EQ602" s="281"/>
      <c r="ER602" s="281"/>
      <c r="ES602" s="281" t="b">
        <f>AND(RMDF!EV602&gt;=0, RMDF!EV602&lt;=1-SUM(RMDF!Z602,RMDF!AG602,RMDF!AN602,RMDF!AU602,RMDF!BB602,RMDF!BI602,RMDF!BP602,RMDF!BW602,RMDF!CD602,RMDF!CK602,RMDF!CR602,RMDF!CY602,RMDF!DF602,RMDF!DM602,RMDF!DT602,RMDF!EA602,RMDF!EH602,RMDF!EO602), RMDF!EV602=ROUND(RMDF!EV602,4))</f>
        <v>1</v>
      </c>
      <c r="ET602" s="317">
        <f>RMDF!ET602</f>
        <v>0</v>
      </c>
      <c r="EU602" s="318" t="str">
        <f>IF(ET602=0,"",_xlfn.XLOOKUP(ET602,StatePicklist!$1:$1,StatePicklist!$3:$3,"NA",0))</f>
        <v/>
      </c>
      <c r="EV602" s="297" t="str">
        <f ca="1">IF(RMDF!EU602="", "", IF(ISNUMBER(MATCH(RMDF!EU602, INDIRECT(EU602), 0)), "OK", "Invalid"))</f>
        <v/>
      </c>
      <c r="EW602" s="281"/>
      <c r="EX602" s="281"/>
      <c r="EY602" s="281"/>
      <c r="EZ602" s="281" t="b">
        <f>AND(RMDF!FC602&gt;=0, RMDF!FC602&lt;=1-SUM(RMDF!Z602,RMDF!AG602,RMDF!AN602,RMDF!AU602,RMDF!BB602,RMDF!BI602,RMDF!BP602,RMDF!BW602,RMDF!CD602,RMDF!CK602,RMDF!CR602,RMDF!CY602,RMDF!DF602,RMDF!DM602,RMDF!DT602,RMDF!EA602,RMDF!EH602,RMDF!EO602,RMDF!EV602), RMDF!FC602=ROUND(RMDF!FC602,4))</f>
        <v>1</v>
      </c>
      <c r="FA602" s="317">
        <f>RMDF!FA602</f>
        <v>0</v>
      </c>
      <c r="FB602" s="318" t="str">
        <f>IF(FA602=0,"",_xlfn.XLOOKUP(FA602,StatePicklist!$1:$1,StatePicklist!$3:$3,"NA",0))</f>
        <v/>
      </c>
      <c r="FC602" s="297" t="str">
        <f ca="1">IF(RMDF!FB602="", "", IF(ISNUMBER(MATCH(RMDF!FB602, INDIRECT(FB602), 0)), "OK", "Invalid"))</f>
        <v/>
      </c>
    </row>
    <row r="603" spans="1:159" s="205" customFormat="1" ht="39.9" customHeight="1" x14ac:dyDescent="0.25">
      <c r="A603" s="206"/>
      <c r="B603" s="196"/>
      <c r="C603" s="197"/>
      <c r="D603" s="198"/>
      <c r="E603" s="199"/>
      <c r="F603" s="200"/>
      <c r="G603" s="201"/>
      <c r="H603" s="292"/>
      <c r="I603" s="305">
        <f>RMDF!I603</f>
        <v>0</v>
      </c>
      <c r="J603" s="305" t="str">
        <f>IF(I603=ProductCode!$B$30,"PDReclPost",IF(OR(I603=ProductCode!$C$30,I603=ProductCode!$E$30,I603=ProductCode!$G$30),"PDPreCon",IF(OR(I603=ProductCode!$D$30,I603=ProductCode!$F$30),"PDNotReclPost","")))</f>
        <v/>
      </c>
      <c r="K603" s="305" t="str">
        <f t="shared" si="33"/>
        <v/>
      </c>
      <c r="L603" s="289"/>
      <c r="M603" s="305" t="str">
        <f t="shared" si="33"/>
        <v/>
      </c>
      <c r="N603" s="289" t="b">
        <f>AND(RMDF!N603&gt;=0, RMDF!N603&lt;=1-RMDF!L603, RMDF!N603=ROUND(RMDF!N603,4))</f>
        <v>1</v>
      </c>
      <c r="O603" s="286" t="str">
        <f>IF(P603="","",IF(I603="","",IF(LEFT(I603,13)="Reclaimed pos",RawMaterialCode!$E$569,RawMaterialCode!$E$568)))</f>
        <v>Reclaimed pre-consumer mixed fibers (RM0578)</v>
      </c>
      <c r="P603" s="295">
        <f t="shared" si="34"/>
        <v>1</v>
      </c>
      <c r="Q603" s="202"/>
      <c r="R603" s="203"/>
      <c r="S603" s="204" t="str">
        <f t="shared" si="35"/>
        <v/>
      </c>
      <c r="T603" s="281"/>
      <c r="U603" s="281"/>
      <c r="V603" s="281"/>
      <c r="W603" s="281"/>
      <c r="X603" s="317">
        <f>RMDF!X603</f>
        <v>0</v>
      </c>
      <c r="Y603" s="318" t="str">
        <f>IF(X603=0,"",_xlfn.XLOOKUP(X603,StatePicklist!$1:$1,StatePicklist!$3:$3,"NA",0))</f>
        <v/>
      </c>
      <c r="Z603" s="297" t="str">
        <f ca="1">IF(RMDF!Y603="", "", IF(ISNUMBER(MATCH(RMDF!Y603, INDIRECT(Y603), 0)), "OK", "Invalid"))</f>
        <v/>
      </c>
      <c r="AA603" s="281"/>
      <c r="AB603" s="281"/>
      <c r="AC603" s="281"/>
      <c r="AD603" s="281" t="b">
        <f>AND(RMDF!AG603&gt;=0, RMDF!AG603&lt;=1-RMDF!Z603, RMDF!AG603=ROUND(RMDF!AG603,4))</f>
        <v>1</v>
      </c>
      <c r="AE603" s="317">
        <f>RMDF!AE603</f>
        <v>0</v>
      </c>
      <c r="AF603" s="318" t="str">
        <f>IF(AE603=0,"",_xlfn.XLOOKUP(AE603,StatePicklist!$1:$1,StatePicklist!$3:$3,"NA",0))</f>
        <v/>
      </c>
      <c r="AG603" s="297" t="str">
        <f ca="1">IF(RMDF!AF603="", "", IF(ISNUMBER(MATCH(RMDF!AF603, INDIRECT(AF603), 0)), "OK", "Invalid"))</f>
        <v/>
      </c>
      <c r="AH603" s="281"/>
      <c r="AI603" s="281"/>
      <c r="AJ603" s="281"/>
      <c r="AK603" s="281" t="b">
        <f>AND(RMDF!AN603&gt;=0, RMDF!AN603&lt;=1-SUM(RMDF!Z603,RMDF!AG603), RMDF!AN603=ROUND(RMDF!AN603,4))</f>
        <v>1</v>
      </c>
      <c r="AL603" s="317">
        <f>RMDF!AL603</f>
        <v>0</v>
      </c>
      <c r="AM603" s="318" t="str">
        <f>IF(AL603=0,"",_xlfn.XLOOKUP(AL603,StatePicklist!$1:$1,StatePicklist!$3:$3,"NA",0))</f>
        <v/>
      </c>
      <c r="AN603" s="297" t="str">
        <f ca="1">IF(RMDF!AM603="", "", IF(ISNUMBER(MATCH(RMDF!AM603, INDIRECT(AM603), 0)), "OK", "Invalid"))</f>
        <v/>
      </c>
      <c r="AO603" s="281"/>
      <c r="AP603" s="281"/>
      <c r="AQ603" s="281"/>
      <c r="AR603" s="281" t="b">
        <f>AND(RMDF!AU603&gt;=0, RMDF!AU603&lt;=1-SUM(RMDF!Z603,RMDF!AG603,RMDF!AN603), RMDF!AU603=ROUND(RMDF!AU603,4))</f>
        <v>1</v>
      </c>
      <c r="AS603" s="317">
        <f>RMDF!AS603</f>
        <v>0</v>
      </c>
      <c r="AT603" s="318" t="str">
        <f>IF(AS603=0,"",_xlfn.XLOOKUP(AS603,StatePicklist!$1:$1,StatePicklist!$3:$3,"NA",0))</f>
        <v/>
      </c>
      <c r="AU603" s="297" t="str">
        <f ca="1">IF(RMDF!AT603="", "", IF(ISNUMBER(MATCH(RMDF!AT603, INDIRECT(AT603), 0)), "OK", "Invalid"))</f>
        <v/>
      </c>
      <c r="AV603" s="281"/>
      <c r="AW603" s="281"/>
      <c r="AX603" s="281"/>
      <c r="AY603" s="281" t="b">
        <f>AND(RMDF!BB603&gt;=0, RMDF!BB603&lt;=1-SUM(RMDF!Z603,RMDF!AG603,RMDF!AN603,RMDF!AU603), RMDF!BB603=ROUND(RMDF!BB603,4))</f>
        <v>1</v>
      </c>
      <c r="AZ603" s="317">
        <f>RMDF!AZ603</f>
        <v>0</v>
      </c>
      <c r="BA603" s="318" t="str">
        <f>IF(AZ603=0,"",_xlfn.XLOOKUP(AZ603,StatePicklist!$1:$1,StatePicklist!$3:$3,"NA",0))</f>
        <v/>
      </c>
      <c r="BB603" s="297" t="str">
        <f ca="1">IF(RMDF!BA603="", "", IF(ISNUMBER(MATCH(RMDF!BA603, INDIRECT(BA603), 0)), "OK", "Invalid"))</f>
        <v/>
      </c>
      <c r="BC603" s="281"/>
      <c r="BD603" s="281"/>
      <c r="BE603" s="281"/>
      <c r="BF603" s="281" t="b">
        <f>AND(RMDF!BI603&gt;=0, RMDF!BI603&lt;=1-SUM(RMDF!Z603,RMDF!AG603,RMDF!AN603,RMDF!AU603,RMDF!BB603), RMDF!BI603=ROUND(RMDF!BI603,4))</f>
        <v>1</v>
      </c>
      <c r="BG603" s="317">
        <f>RMDF!BG603</f>
        <v>0</v>
      </c>
      <c r="BH603" s="318" t="str">
        <f>IF(BG603=0,"",_xlfn.XLOOKUP(BG603,StatePicklist!$1:$1,StatePicklist!$3:$3,"NA",0))</f>
        <v/>
      </c>
      <c r="BI603" s="297" t="str">
        <f ca="1">IF(RMDF!BH603="", "", IF(ISNUMBER(MATCH(RMDF!BH603, INDIRECT(BH603), 0)), "OK", "Invalid"))</f>
        <v/>
      </c>
      <c r="BJ603" s="281"/>
      <c r="BK603" s="281"/>
      <c r="BL603" s="281"/>
      <c r="BM603" s="281" t="b">
        <f>AND(RMDF!BP603&gt;=0, RMDF!BP603&lt;=1-SUM(RMDF!Z603,RMDF!AG603,RMDF!AN603,RMDF!AU603,RMDF!BB603,RMDF!BI603), RMDF!BP603=ROUND(RMDF!BP603,4))</f>
        <v>1</v>
      </c>
      <c r="BN603" s="317">
        <f>RMDF!BN603</f>
        <v>0</v>
      </c>
      <c r="BO603" s="318" t="str">
        <f>IF(BN603=0,"",_xlfn.XLOOKUP(BN603,StatePicklist!$1:$1,StatePicklist!$3:$3,"NA",0))</f>
        <v/>
      </c>
      <c r="BP603" s="297" t="str">
        <f ca="1">IF(RMDF!BO603="", "", IF(ISNUMBER(MATCH(RMDF!BO603, INDIRECT(BO603), 0)), "OK", "Invalid"))</f>
        <v/>
      </c>
      <c r="BQ603" s="281"/>
      <c r="BR603" s="281"/>
      <c r="BS603" s="281"/>
      <c r="BT603" s="281" t="b">
        <f>AND(RMDF!BW603&gt;=0, RMDF!BW603&lt;=1-SUM(RMDF!Z603,RMDF!AG603,RMDF!AN603,RMDF!AU603,RMDF!BB603,RMDF!BI603,RMDF!BP603), RMDF!BW603=ROUND(RMDF!BW603,4))</f>
        <v>1</v>
      </c>
      <c r="BU603" s="317">
        <f>RMDF!BU603</f>
        <v>0</v>
      </c>
      <c r="BV603" s="318" t="str">
        <f>IF(BU603=0,"",_xlfn.XLOOKUP(BU603,StatePicklist!$1:$1,StatePicklist!$3:$3,"NA",0))</f>
        <v/>
      </c>
      <c r="BW603" s="297" t="str">
        <f ca="1">IF(RMDF!BV603="", "", IF(ISNUMBER(MATCH(RMDF!BV603, INDIRECT(BV603), 0)), "OK", "Invalid"))</f>
        <v/>
      </c>
      <c r="BX603" s="281"/>
      <c r="BY603" s="281"/>
      <c r="BZ603" s="281"/>
      <c r="CA603" s="281" t="b">
        <f>AND(RMDF!CD603&gt;=0, RMDF!CD603&lt;=1-SUM(RMDF!Z603,RMDF!AG603,RMDF!AN603,RMDF!AU603,RMDF!BB603,RMDF!BI603,RMDF!BP603,RMDF!BW603), RMDF!CD603=ROUND(RMDF!CD603,4))</f>
        <v>1</v>
      </c>
      <c r="CB603" s="317">
        <f>RMDF!CB603</f>
        <v>0</v>
      </c>
      <c r="CC603" s="318" t="str">
        <f>IF(CB603=0,"",_xlfn.XLOOKUP(CB603,StatePicklist!$1:$1,StatePicklist!$3:$3,"NA",0))</f>
        <v/>
      </c>
      <c r="CD603" s="297" t="str">
        <f ca="1">IF(RMDF!CC603="", "", IF(ISNUMBER(MATCH(RMDF!CC603, INDIRECT(CC603), 0)), "OK", "Invalid"))</f>
        <v/>
      </c>
      <c r="CE603" s="281"/>
      <c r="CF603" s="281"/>
      <c r="CG603" s="281"/>
      <c r="CH603" s="281" t="b">
        <f>AND(RMDF!CK603&gt;=0, RMDF!CK603&lt;=1-SUM(RMDF!Z603,RMDF!AG603,RMDF!AN603,RMDF!AU603,RMDF!BB603,RMDF!BI603,RMDF!BP603,RMDF!BW603,RMDF!CD603), RMDF!CK603=ROUND(RMDF!CK603,4))</f>
        <v>1</v>
      </c>
      <c r="CI603" s="317">
        <f>RMDF!CI603</f>
        <v>0</v>
      </c>
      <c r="CJ603" s="318" t="str">
        <f>IF(CI603=0,"",_xlfn.XLOOKUP(CI603,StatePicklist!$1:$1,StatePicklist!$3:$3,"NA",0))</f>
        <v/>
      </c>
      <c r="CK603" s="297" t="str">
        <f ca="1">IF(RMDF!CJ603="", "", IF(ISNUMBER(MATCH(RMDF!CJ603, INDIRECT(CJ603), 0)), "OK", "Invalid"))</f>
        <v/>
      </c>
      <c r="CL603" s="281"/>
      <c r="CM603" s="281"/>
      <c r="CN603" s="281"/>
      <c r="CO603" s="281" t="b">
        <f>AND(RMDF!CR603&gt;=0, RMDF!CR603&lt;=1-SUM(RMDF!Z603,RMDF!AG603,RMDF!AN603,RMDF!AU603,RMDF!BB603,RMDF!BI603,RMDF!BP603,RMDF!BW603,RMDF!CD603,RMDF!CK603), RMDF!CR603=ROUND(RMDF!CR603,4))</f>
        <v>1</v>
      </c>
      <c r="CP603" s="317">
        <f>RMDF!CP603</f>
        <v>0</v>
      </c>
      <c r="CQ603" s="318" t="str">
        <f>IF(CP603=0,"",_xlfn.XLOOKUP(CP603,StatePicklist!$1:$1,StatePicklist!$3:$3,"NA",0))</f>
        <v/>
      </c>
      <c r="CR603" s="297" t="str">
        <f ca="1">IF(RMDF!CQ603="", "", IF(ISNUMBER(MATCH(RMDF!CQ603, INDIRECT(CQ603), 0)), "OK", "Invalid"))</f>
        <v/>
      </c>
      <c r="CS603" s="281"/>
      <c r="CT603" s="281"/>
      <c r="CU603" s="281"/>
      <c r="CV603" s="281" t="b">
        <f>AND(RMDF!CY603&gt;=0, RMDF!CY603&lt;=1-SUM(RMDF!Z603,RMDF!AG603,RMDF!AN603,RMDF!AU603,RMDF!BB603,RMDF!BI603,RMDF!BP603,RMDF!BW603,RMDF!CD603,RMDF!CK603,RMDF!CR603), RMDF!CY603=ROUND(RMDF!CY603,4))</f>
        <v>1</v>
      </c>
      <c r="CW603" s="317">
        <f>RMDF!CW603</f>
        <v>0</v>
      </c>
      <c r="CX603" s="318" t="str">
        <f>IF(CW603=0,"",_xlfn.XLOOKUP(CW603,StatePicklist!$1:$1,StatePicklist!$3:$3,"NA",0))</f>
        <v/>
      </c>
      <c r="CY603" s="297" t="str">
        <f ca="1">IF(RMDF!CX603="", "", IF(ISNUMBER(MATCH(RMDF!CX603, INDIRECT(CX603), 0)), "OK", "Invalid"))</f>
        <v/>
      </c>
      <c r="CZ603" s="281"/>
      <c r="DA603" s="281"/>
      <c r="DB603" s="281"/>
      <c r="DC603" s="281" t="b">
        <f>AND(RMDF!DF603&gt;=0, RMDF!DF603&lt;=1-SUM(RMDF!Z603,RMDF!AG603,RMDF!AN603,RMDF!AU603,RMDF!BB603,RMDF!BI603,RMDF!BP603,RMDF!BW603,RMDF!CD603,RMDF!CK603,RMDF!CR603,RMDF!CY603), RMDF!DF603=ROUND(RMDF!DF603,4))</f>
        <v>1</v>
      </c>
      <c r="DD603" s="317">
        <f>RMDF!DD603</f>
        <v>0</v>
      </c>
      <c r="DE603" s="318" t="str">
        <f>IF(DD603=0,"",_xlfn.XLOOKUP(DD603,StatePicklist!$1:$1,StatePicklist!$3:$3,"NA",0))</f>
        <v/>
      </c>
      <c r="DF603" s="297" t="str">
        <f ca="1">IF(RMDF!DE603="", "", IF(ISNUMBER(MATCH(RMDF!DE603, INDIRECT(DE603), 0)), "OK", "Invalid"))</f>
        <v/>
      </c>
      <c r="DG603" s="281"/>
      <c r="DH603" s="281"/>
      <c r="DI603" s="281"/>
      <c r="DJ603" s="281" t="b">
        <f>AND(RMDF!DM603&gt;=0, RMDF!DM603&lt;=1-SUM(RMDF!Z603,RMDF!AG603,RMDF!AN603,RMDF!AU603,RMDF!BB603,RMDF!BI603,RMDF!BP603,RMDF!BW603,RMDF!CD603,RMDF!CK603,RMDF!CR603,RMDF!CY603,RMDF!DF603), RMDF!DM603=ROUND(RMDF!DM603,4))</f>
        <v>1</v>
      </c>
      <c r="DK603" s="317">
        <f>RMDF!DK603</f>
        <v>0</v>
      </c>
      <c r="DL603" s="318" t="str">
        <f>IF(DK603=0,"",_xlfn.XLOOKUP(DK603,StatePicklist!$1:$1,StatePicklist!$3:$3,"NA",0))</f>
        <v/>
      </c>
      <c r="DM603" s="297" t="str">
        <f ca="1">IF(RMDF!DL603="", "", IF(ISNUMBER(MATCH(RMDF!DL603, INDIRECT(DL603), 0)), "OK", "Invalid"))</f>
        <v/>
      </c>
      <c r="DN603" s="281"/>
      <c r="DO603" s="281"/>
      <c r="DP603" s="281"/>
      <c r="DQ603" s="281" t="b">
        <f>AND(RMDF!DT603&gt;=0, RMDF!DT603&lt;=1-SUM(RMDF!Z603,RMDF!AG603,RMDF!AN603,RMDF!AU603,RMDF!BB603,RMDF!BI603,RMDF!BP603,RMDF!BW603,RMDF!CD603,RMDF!CK603,RMDF!CR603,RMDF!CY603,RMDF!DF603,RMDF!DM603), RMDF!DT603=ROUND(RMDF!DT603,4))</f>
        <v>1</v>
      </c>
      <c r="DR603" s="317">
        <f>RMDF!DR603</f>
        <v>0</v>
      </c>
      <c r="DS603" s="318" t="str">
        <f>IF(DR603=0,"",_xlfn.XLOOKUP(DR603,StatePicklist!$1:$1,StatePicklist!$3:$3,"NA",0))</f>
        <v/>
      </c>
      <c r="DT603" s="297" t="str">
        <f ca="1">IF(RMDF!DS603="", "", IF(ISNUMBER(MATCH(RMDF!DS603, INDIRECT(DS603), 0)), "OK", "Invalid"))</f>
        <v/>
      </c>
      <c r="DU603" s="281"/>
      <c r="DV603" s="281"/>
      <c r="DW603" s="281"/>
      <c r="DX603" s="281" t="b">
        <f>AND(RMDF!EA603&gt;=0, RMDF!EA603&lt;=1-SUM(RMDF!Z603,RMDF!AG603,RMDF!AN603,RMDF!AU603,RMDF!BB603,RMDF!BI603,RMDF!BP603,RMDF!BW603,RMDF!CD603,RMDF!CK603,RMDF!CR603,RMDF!CY603,RMDF!DF603,RMDF!DM603,RMDF!DT603), RMDF!EA603=ROUND(RMDF!EA603,4))</f>
        <v>1</v>
      </c>
      <c r="DY603" s="317">
        <f>RMDF!DY603</f>
        <v>0</v>
      </c>
      <c r="DZ603" s="318" t="str">
        <f>IF(DY603=0,"",_xlfn.XLOOKUP(DY603,StatePicklist!$1:$1,StatePicklist!$3:$3,"NA",0))</f>
        <v/>
      </c>
      <c r="EA603" s="297" t="str">
        <f ca="1">IF(RMDF!DZ603="", "", IF(ISNUMBER(MATCH(RMDF!DZ603, INDIRECT(DZ603), 0)), "OK", "Invalid"))</f>
        <v/>
      </c>
      <c r="EB603" s="281"/>
      <c r="EC603" s="281"/>
      <c r="ED603" s="281"/>
      <c r="EE603" s="281" t="b">
        <f>AND(RMDF!EH603&gt;=0, RMDF!EH603&lt;=1-SUM(RMDF!Z603,RMDF!AG603,RMDF!AN603,RMDF!AU603,RMDF!BB603,RMDF!BI603,RMDF!BP603,RMDF!BW603,RMDF!CD603,RMDF!CK603,RMDF!CR603,RMDF!CY603,RMDF!DF603,RMDF!DM603,RMDF!DT603,RMDF!EA603), RMDF!EH603=ROUND(RMDF!EH603,4))</f>
        <v>1</v>
      </c>
      <c r="EF603" s="317">
        <f>RMDF!EF603</f>
        <v>0</v>
      </c>
      <c r="EG603" s="318" t="str">
        <f>IF(EF603=0,"",_xlfn.XLOOKUP(EF603,StatePicklist!$1:$1,StatePicklist!$3:$3,"NA",0))</f>
        <v/>
      </c>
      <c r="EH603" s="297" t="str">
        <f ca="1">IF(RMDF!EG603="", "", IF(ISNUMBER(MATCH(RMDF!EG603, INDIRECT(EG603), 0)), "OK", "Invalid"))</f>
        <v/>
      </c>
      <c r="EI603" s="281"/>
      <c r="EJ603" s="281"/>
      <c r="EK603" s="281"/>
      <c r="EL603" s="281" t="b">
        <f>AND(RMDF!EO603&gt;=0, RMDF!EO603&lt;=1-SUM(RMDF!Z603,RMDF!AG603,RMDF!AN603,RMDF!AU603,RMDF!BB603,RMDF!BI603,RMDF!BP603,RMDF!BW603,RMDF!CD603,RMDF!CK603,RMDF!CR603,RMDF!CY603,RMDF!DF603,RMDF!DM603,RMDF!DT603,RMDF!EA603,RMDF!EH603), RMDF!EO603=ROUND(RMDF!EO603,4))</f>
        <v>1</v>
      </c>
      <c r="EM603" s="317">
        <f>RMDF!EM603</f>
        <v>0</v>
      </c>
      <c r="EN603" s="318" t="str">
        <f>IF(EM603=0,"",_xlfn.XLOOKUP(EM603,StatePicklist!$1:$1,StatePicklist!$3:$3,"NA",0))</f>
        <v/>
      </c>
      <c r="EO603" s="297" t="str">
        <f ca="1">IF(RMDF!EN603="", "", IF(ISNUMBER(MATCH(RMDF!EN603, INDIRECT(EN603), 0)), "OK", "Invalid"))</f>
        <v/>
      </c>
      <c r="EP603" s="281"/>
      <c r="EQ603" s="281"/>
      <c r="ER603" s="281"/>
      <c r="ES603" s="281" t="b">
        <f>AND(RMDF!EV603&gt;=0, RMDF!EV603&lt;=1-SUM(RMDF!Z603,RMDF!AG603,RMDF!AN603,RMDF!AU603,RMDF!BB603,RMDF!BI603,RMDF!BP603,RMDF!BW603,RMDF!CD603,RMDF!CK603,RMDF!CR603,RMDF!CY603,RMDF!DF603,RMDF!DM603,RMDF!DT603,RMDF!EA603,RMDF!EH603,RMDF!EO603), RMDF!EV603=ROUND(RMDF!EV603,4))</f>
        <v>1</v>
      </c>
      <c r="ET603" s="317">
        <f>RMDF!ET603</f>
        <v>0</v>
      </c>
      <c r="EU603" s="318" t="str">
        <f>IF(ET603=0,"",_xlfn.XLOOKUP(ET603,StatePicklist!$1:$1,StatePicklist!$3:$3,"NA",0))</f>
        <v/>
      </c>
      <c r="EV603" s="297" t="str">
        <f ca="1">IF(RMDF!EU603="", "", IF(ISNUMBER(MATCH(RMDF!EU603, INDIRECT(EU603), 0)), "OK", "Invalid"))</f>
        <v/>
      </c>
      <c r="EW603" s="281"/>
      <c r="EX603" s="281"/>
      <c r="EY603" s="281"/>
      <c r="EZ603" s="281" t="b">
        <f>AND(RMDF!FC603&gt;=0, RMDF!FC603&lt;=1-SUM(RMDF!Z603,RMDF!AG603,RMDF!AN603,RMDF!AU603,RMDF!BB603,RMDF!BI603,RMDF!BP603,RMDF!BW603,RMDF!CD603,RMDF!CK603,RMDF!CR603,RMDF!CY603,RMDF!DF603,RMDF!DM603,RMDF!DT603,RMDF!EA603,RMDF!EH603,RMDF!EO603,RMDF!EV603), RMDF!FC603=ROUND(RMDF!FC603,4))</f>
        <v>1</v>
      </c>
      <c r="FA603" s="317">
        <f>RMDF!FA603</f>
        <v>0</v>
      </c>
      <c r="FB603" s="318" t="str">
        <f>IF(FA603=0,"",_xlfn.XLOOKUP(FA603,StatePicklist!$1:$1,StatePicklist!$3:$3,"NA",0))</f>
        <v/>
      </c>
      <c r="FC603" s="297" t="str">
        <f ca="1">IF(RMDF!FB603="", "", IF(ISNUMBER(MATCH(RMDF!FB603, INDIRECT(FB603), 0)), "OK", "Invalid"))</f>
        <v/>
      </c>
    </row>
    <row r="604" spans="1:159" s="205" customFormat="1" ht="39.9" customHeight="1" x14ac:dyDescent="0.25">
      <c r="A604" s="206"/>
      <c r="B604" s="196"/>
      <c r="C604" s="197"/>
      <c r="D604" s="198"/>
      <c r="E604" s="199"/>
      <c r="F604" s="200"/>
      <c r="G604" s="201"/>
      <c r="H604" s="292"/>
      <c r="I604" s="305">
        <f>RMDF!I604</f>
        <v>0</v>
      </c>
      <c r="J604" s="305" t="str">
        <f>IF(I604=ProductCode!$B$30,"PDReclPost",IF(OR(I604=ProductCode!$C$30,I604=ProductCode!$E$30,I604=ProductCode!$G$30),"PDPreCon",IF(OR(I604=ProductCode!$D$30,I604=ProductCode!$F$30),"PDNotReclPost","")))</f>
        <v/>
      </c>
      <c r="K604" s="305" t="str">
        <f t="shared" si="33"/>
        <v/>
      </c>
      <c r="L604" s="289"/>
      <c r="M604" s="305" t="str">
        <f t="shared" si="33"/>
        <v/>
      </c>
      <c r="N604" s="289" t="b">
        <f>AND(RMDF!N604&gt;=0, RMDF!N604&lt;=1-RMDF!L604, RMDF!N604=ROUND(RMDF!N604,4))</f>
        <v>1</v>
      </c>
      <c r="O604" s="286" t="str">
        <f>IF(P604="","",IF(I604="","",IF(LEFT(I604,13)="Reclaimed pos",RawMaterialCode!$E$569,RawMaterialCode!$E$568)))</f>
        <v>Reclaimed pre-consumer mixed fibers (RM0578)</v>
      </c>
      <c r="P604" s="295">
        <f t="shared" si="34"/>
        <v>1</v>
      </c>
      <c r="Q604" s="202"/>
      <c r="R604" s="203"/>
      <c r="S604" s="204" t="str">
        <f t="shared" si="35"/>
        <v/>
      </c>
      <c r="T604" s="281"/>
      <c r="U604" s="281"/>
      <c r="V604" s="281"/>
      <c r="W604" s="281"/>
      <c r="X604" s="317">
        <f>RMDF!X604</f>
        <v>0</v>
      </c>
      <c r="Y604" s="318" t="str">
        <f>IF(X604=0,"",_xlfn.XLOOKUP(X604,StatePicklist!$1:$1,StatePicklist!$3:$3,"NA",0))</f>
        <v/>
      </c>
      <c r="Z604" s="297" t="str">
        <f ca="1">IF(RMDF!Y604="", "", IF(ISNUMBER(MATCH(RMDF!Y604, INDIRECT(Y604), 0)), "OK", "Invalid"))</f>
        <v/>
      </c>
      <c r="AA604" s="281"/>
      <c r="AB604" s="281"/>
      <c r="AC604" s="281"/>
      <c r="AD604" s="281" t="b">
        <f>AND(RMDF!AG604&gt;=0, RMDF!AG604&lt;=1-RMDF!Z604, RMDF!AG604=ROUND(RMDF!AG604,4))</f>
        <v>1</v>
      </c>
      <c r="AE604" s="317">
        <f>RMDF!AE604</f>
        <v>0</v>
      </c>
      <c r="AF604" s="318" t="str">
        <f>IF(AE604=0,"",_xlfn.XLOOKUP(AE604,StatePicklist!$1:$1,StatePicklist!$3:$3,"NA",0))</f>
        <v/>
      </c>
      <c r="AG604" s="297" t="str">
        <f ca="1">IF(RMDF!AF604="", "", IF(ISNUMBER(MATCH(RMDF!AF604, INDIRECT(AF604), 0)), "OK", "Invalid"))</f>
        <v/>
      </c>
      <c r="AH604" s="281"/>
      <c r="AI604" s="281"/>
      <c r="AJ604" s="281"/>
      <c r="AK604" s="281" t="b">
        <f>AND(RMDF!AN604&gt;=0, RMDF!AN604&lt;=1-SUM(RMDF!Z604,RMDF!AG604), RMDF!AN604=ROUND(RMDF!AN604,4))</f>
        <v>1</v>
      </c>
      <c r="AL604" s="317">
        <f>RMDF!AL604</f>
        <v>0</v>
      </c>
      <c r="AM604" s="318" t="str">
        <f>IF(AL604=0,"",_xlfn.XLOOKUP(AL604,StatePicklist!$1:$1,StatePicklist!$3:$3,"NA",0))</f>
        <v/>
      </c>
      <c r="AN604" s="297" t="str">
        <f ca="1">IF(RMDF!AM604="", "", IF(ISNUMBER(MATCH(RMDF!AM604, INDIRECT(AM604), 0)), "OK", "Invalid"))</f>
        <v/>
      </c>
      <c r="AO604" s="281"/>
      <c r="AP604" s="281"/>
      <c r="AQ604" s="281"/>
      <c r="AR604" s="281" t="b">
        <f>AND(RMDF!AU604&gt;=0, RMDF!AU604&lt;=1-SUM(RMDF!Z604,RMDF!AG604,RMDF!AN604), RMDF!AU604=ROUND(RMDF!AU604,4))</f>
        <v>1</v>
      </c>
      <c r="AS604" s="317">
        <f>RMDF!AS604</f>
        <v>0</v>
      </c>
      <c r="AT604" s="318" t="str">
        <f>IF(AS604=0,"",_xlfn.XLOOKUP(AS604,StatePicklist!$1:$1,StatePicklist!$3:$3,"NA",0))</f>
        <v/>
      </c>
      <c r="AU604" s="297" t="str">
        <f ca="1">IF(RMDF!AT604="", "", IF(ISNUMBER(MATCH(RMDF!AT604, INDIRECT(AT604), 0)), "OK", "Invalid"))</f>
        <v/>
      </c>
      <c r="AV604" s="281"/>
      <c r="AW604" s="281"/>
      <c r="AX604" s="281"/>
      <c r="AY604" s="281" t="b">
        <f>AND(RMDF!BB604&gt;=0, RMDF!BB604&lt;=1-SUM(RMDF!Z604,RMDF!AG604,RMDF!AN604,RMDF!AU604), RMDF!BB604=ROUND(RMDF!BB604,4))</f>
        <v>1</v>
      </c>
      <c r="AZ604" s="317">
        <f>RMDF!AZ604</f>
        <v>0</v>
      </c>
      <c r="BA604" s="318" t="str">
        <f>IF(AZ604=0,"",_xlfn.XLOOKUP(AZ604,StatePicklist!$1:$1,StatePicklist!$3:$3,"NA",0))</f>
        <v/>
      </c>
      <c r="BB604" s="297" t="str">
        <f ca="1">IF(RMDF!BA604="", "", IF(ISNUMBER(MATCH(RMDF!BA604, INDIRECT(BA604), 0)), "OK", "Invalid"))</f>
        <v/>
      </c>
      <c r="BC604" s="281"/>
      <c r="BD604" s="281"/>
      <c r="BE604" s="281"/>
      <c r="BF604" s="281" t="b">
        <f>AND(RMDF!BI604&gt;=0, RMDF!BI604&lt;=1-SUM(RMDF!Z604,RMDF!AG604,RMDF!AN604,RMDF!AU604,RMDF!BB604), RMDF!BI604=ROUND(RMDF!BI604,4))</f>
        <v>1</v>
      </c>
      <c r="BG604" s="317">
        <f>RMDF!BG604</f>
        <v>0</v>
      </c>
      <c r="BH604" s="318" t="str">
        <f>IF(BG604=0,"",_xlfn.XLOOKUP(BG604,StatePicklist!$1:$1,StatePicklist!$3:$3,"NA",0))</f>
        <v/>
      </c>
      <c r="BI604" s="297" t="str">
        <f ca="1">IF(RMDF!BH604="", "", IF(ISNUMBER(MATCH(RMDF!BH604, INDIRECT(BH604), 0)), "OK", "Invalid"))</f>
        <v/>
      </c>
      <c r="BJ604" s="281"/>
      <c r="BK604" s="281"/>
      <c r="BL604" s="281"/>
      <c r="BM604" s="281" t="b">
        <f>AND(RMDF!BP604&gt;=0, RMDF!BP604&lt;=1-SUM(RMDF!Z604,RMDF!AG604,RMDF!AN604,RMDF!AU604,RMDF!BB604,RMDF!BI604), RMDF!BP604=ROUND(RMDF!BP604,4))</f>
        <v>1</v>
      </c>
      <c r="BN604" s="317">
        <f>RMDF!BN604</f>
        <v>0</v>
      </c>
      <c r="BO604" s="318" t="str">
        <f>IF(BN604=0,"",_xlfn.XLOOKUP(BN604,StatePicklist!$1:$1,StatePicklist!$3:$3,"NA",0))</f>
        <v/>
      </c>
      <c r="BP604" s="297" t="str">
        <f ca="1">IF(RMDF!BO604="", "", IF(ISNUMBER(MATCH(RMDF!BO604, INDIRECT(BO604), 0)), "OK", "Invalid"))</f>
        <v/>
      </c>
      <c r="BQ604" s="281"/>
      <c r="BR604" s="281"/>
      <c r="BS604" s="281"/>
      <c r="BT604" s="281" t="b">
        <f>AND(RMDF!BW604&gt;=0, RMDF!BW604&lt;=1-SUM(RMDF!Z604,RMDF!AG604,RMDF!AN604,RMDF!AU604,RMDF!BB604,RMDF!BI604,RMDF!BP604), RMDF!BW604=ROUND(RMDF!BW604,4))</f>
        <v>1</v>
      </c>
      <c r="BU604" s="317">
        <f>RMDF!BU604</f>
        <v>0</v>
      </c>
      <c r="BV604" s="318" t="str">
        <f>IF(BU604=0,"",_xlfn.XLOOKUP(BU604,StatePicklist!$1:$1,StatePicklist!$3:$3,"NA",0))</f>
        <v/>
      </c>
      <c r="BW604" s="297" t="str">
        <f ca="1">IF(RMDF!BV604="", "", IF(ISNUMBER(MATCH(RMDF!BV604, INDIRECT(BV604), 0)), "OK", "Invalid"))</f>
        <v/>
      </c>
      <c r="BX604" s="281"/>
      <c r="BY604" s="281"/>
      <c r="BZ604" s="281"/>
      <c r="CA604" s="281" t="b">
        <f>AND(RMDF!CD604&gt;=0, RMDF!CD604&lt;=1-SUM(RMDF!Z604,RMDF!AG604,RMDF!AN604,RMDF!AU604,RMDF!BB604,RMDF!BI604,RMDF!BP604,RMDF!BW604), RMDF!CD604=ROUND(RMDF!CD604,4))</f>
        <v>1</v>
      </c>
      <c r="CB604" s="317">
        <f>RMDF!CB604</f>
        <v>0</v>
      </c>
      <c r="CC604" s="318" t="str">
        <f>IF(CB604=0,"",_xlfn.XLOOKUP(CB604,StatePicklist!$1:$1,StatePicklist!$3:$3,"NA",0))</f>
        <v/>
      </c>
      <c r="CD604" s="297" t="str">
        <f ca="1">IF(RMDF!CC604="", "", IF(ISNUMBER(MATCH(RMDF!CC604, INDIRECT(CC604), 0)), "OK", "Invalid"))</f>
        <v/>
      </c>
      <c r="CE604" s="281"/>
      <c r="CF604" s="281"/>
      <c r="CG604" s="281"/>
      <c r="CH604" s="281" t="b">
        <f>AND(RMDF!CK604&gt;=0, RMDF!CK604&lt;=1-SUM(RMDF!Z604,RMDF!AG604,RMDF!AN604,RMDF!AU604,RMDF!BB604,RMDF!BI604,RMDF!BP604,RMDF!BW604,RMDF!CD604), RMDF!CK604=ROUND(RMDF!CK604,4))</f>
        <v>1</v>
      </c>
      <c r="CI604" s="317">
        <f>RMDF!CI604</f>
        <v>0</v>
      </c>
      <c r="CJ604" s="318" t="str">
        <f>IF(CI604=0,"",_xlfn.XLOOKUP(CI604,StatePicklist!$1:$1,StatePicklist!$3:$3,"NA",0))</f>
        <v/>
      </c>
      <c r="CK604" s="297" t="str">
        <f ca="1">IF(RMDF!CJ604="", "", IF(ISNUMBER(MATCH(RMDF!CJ604, INDIRECT(CJ604), 0)), "OK", "Invalid"))</f>
        <v/>
      </c>
      <c r="CL604" s="281"/>
      <c r="CM604" s="281"/>
      <c r="CN604" s="281"/>
      <c r="CO604" s="281" t="b">
        <f>AND(RMDF!CR604&gt;=0, RMDF!CR604&lt;=1-SUM(RMDF!Z604,RMDF!AG604,RMDF!AN604,RMDF!AU604,RMDF!BB604,RMDF!BI604,RMDF!BP604,RMDF!BW604,RMDF!CD604,RMDF!CK604), RMDF!CR604=ROUND(RMDF!CR604,4))</f>
        <v>1</v>
      </c>
      <c r="CP604" s="317">
        <f>RMDF!CP604</f>
        <v>0</v>
      </c>
      <c r="CQ604" s="318" t="str">
        <f>IF(CP604=0,"",_xlfn.XLOOKUP(CP604,StatePicklist!$1:$1,StatePicklist!$3:$3,"NA",0))</f>
        <v/>
      </c>
      <c r="CR604" s="297" t="str">
        <f ca="1">IF(RMDF!CQ604="", "", IF(ISNUMBER(MATCH(RMDF!CQ604, INDIRECT(CQ604), 0)), "OK", "Invalid"))</f>
        <v/>
      </c>
      <c r="CS604" s="281"/>
      <c r="CT604" s="281"/>
      <c r="CU604" s="281"/>
      <c r="CV604" s="281" t="b">
        <f>AND(RMDF!CY604&gt;=0, RMDF!CY604&lt;=1-SUM(RMDF!Z604,RMDF!AG604,RMDF!AN604,RMDF!AU604,RMDF!BB604,RMDF!BI604,RMDF!BP604,RMDF!BW604,RMDF!CD604,RMDF!CK604,RMDF!CR604), RMDF!CY604=ROUND(RMDF!CY604,4))</f>
        <v>1</v>
      </c>
      <c r="CW604" s="317">
        <f>RMDF!CW604</f>
        <v>0</v>
      </c>
      <c r="CX604" s="318" t="str">
        <f>IF(CW604=0,"",_xlfn.XLOOKUP(CW604,StatePicklist!$1:$1,StatePicklist!$3:$3,"NA",0))</f>
        <v/>
      </c>
      <c r="CY604" s="297" t="str">
        <f ca="1">IF(RMDF!CX604="", "", IF(ISNUMBER(MATCH(RMDF!CX604, INDIRECT(CX604), 0)), "OK", "Invalid"))</f>
        <v/>
      </c>
      <c r="CZ604" s="281"/>
      <c r="DA604" s="281"/>
      <c r="DB604" s="281"/>
      <c r="DC604" s="281" t="b">
        <f>AND(RMDF!DF604&gt;=0, RMDF!DF604&lt;=1-SUM(RMDF!Z604,RMDF!AG604,RMDF!AN604,RMDF!AU604,RMDF!BB604,RMDF!BI604,RMDF!BP604,RMDF!BW604,RMDF!CD604,RMDF!CK604,RMDF!CR604,RMDF!CY604), RMDF!DF604=ROUND(RMDF!DF604,4))</f>
        <v>1</v>
      </c>
      <c r="DD604" s="317">
        <f>RMDF!DD604</f>
        <v>0</v>
      </c>
      <c r="DE604" s="318" t="str">
        <f>IF(DD604=0,"",_xlfn.XLOOKUP(DD604,StatePicklist!$1:$1,StatePicklist!$3:$3,"NA",0))</f>
        <v/>
      </c>
      <c r="DF604" s="297" t="str">
        <f ca="1">IF(RMDF!DE604="", "", IF(ISNUMBER(MATCH(RMDF!DE604, INDIRECT(DE604), 0)), "OK", "Invalid"))</f>
        <v/>
      </c>
      <c r="DG604" s="281"/>
      <c r="DH604" s="281"/>
      <c r="DI604" s="281"/>
      <c r="DJ604" s="281" t="b">
        <f>AND(RMDF!DM604&gt;=0, RMDF!DM604&lt;=1-SUM(RMDF!Z604,RMDF!AG604,RMDF!AN604,RMDF!AU604,RMDF!BB604,RMDF!BI604,RMDF!BP604,RMDF!BW604,RMDF!CD604,RMDF!CK604,RMDF!CR604,RMDF!CY604,RMDF!DF604), RMDF!DM604=ROUND(RMDF!DM604,4))</f>
        <v>1</v>
      </c>
      <c r="DK604" s="317">
        <f>RMDF!DK604</f>
        <v>0</v>
      </c>
      <c r="DL604" s="318" t="str">
        <f>IF(DK604=0,"",_xlfn.XLOOKUP(DK604,StatePicklist!$1:$1,StatePicklist!$3:$3,"NA",0))</f>
        <v/>
      </c>
      <c r="DM604" s="297" t="str">
        <f ca="1">IF(RMDF!DL604="", "", IF(ISNUMBER(MATCH(RMDF!DL604, INDIRECT(DL604), 0)), "OK", "Invalid"))</f>
        <v/>
      </c>
      <c r="DN604" s="281"/>
      <c r="DO604" s="281"/>
      <c r="DP604" s="281"/>
      <c r="DQ604" s="281" t="b">
        <f>AND(RMDF!DT604&gt;=0, RMDF!DT604&lt;=1-SUM(RMDF!Z604,RMDF!AG604,RMDF!AN604,RMDF!AU604,RMDF!BB604,RMDF!BI604,RMDF!BP604,RMDF!BW604,RMDF!CD604,RMDF!CK604,RMDF!CR604,RMDF!CY604,RMDF!DF604,RMDF!DM604), RMDF!DT604=ROUND(RMDF!DT604,4))</f>
        <v>1</v>
      </c>
      <c r="DR604" s="317">
        <f>RMDF!DR604</f>
        <v>0</v>
      </c>
      <c r="DS604" s="318" t="str">
        <f>IF(DR604=0,"",_xlfn.XLOOKUP(DR604,StatePicklist!$1:$1,StatePicklist!$3:$3,"NA",0))</f>
        <v/>
      </c>
      <c r="DT604" s="297" t="str">
        <f ca="1">IF(RMDF!DS604="", "", IF(ISNUMBER(MATCH(RMDF!DS604, INDIRECT(DS604), 0)), "OK", "Invalid"))</f>
        <v/>
      </c>
      <c r="DU604" s="281"/>
      <c r="DV604" s="281"/>
      <c r="DW604" s="281"/>
      <c r="DX604" s="281" t="b">
        <f>AND(RMDF!EA604&gt;=0, RMDF!EA604&lt;=1-SUM(RMDF!Z604,RMDF!AG604,RMDF!AN604,RMDF!AU604,RMDF!BB604,RMDF!BI604,RMDF!BP604,RMDF!BW604,RMDF!CD604,RMDF!CK604,RMDF!CR604,RMDF!CY604,RMDF!DF604,RMDF!DM604,RMDF!DT604), RMDF!EA604=ROUND(RMDF!EA604,4))</f>
        <v>1</v>
      </c>
      <c r="DY604" s="317">
        <f>RMDF!DY604</f>
        <v>0</v>
      </c>
      <c r="DZ604" s="318" t="str">
        <f>IF(DY604=0,"",_xlfn.XLOOKUP(DY604,StatePicklist!$1:$1,StatePicklist!$3:$3,"NA",0))</f>
        <v/>
      </c>
      <c r="EA604" s="297" t="str">
        <f ca="1">IF(RMDF!DZ604="", "", IF(ISNUMBER(MATCH(RMDF!DZ604, INDIRECT(DZ604), 0)), "OK", "Invalid"))</f>
        <v/>
      </c>
      <c r="EB604" s="281"/>
      <c r="EC604" s="281"/>
      <c r="ED604" s="281"/>
      <c r="EE604" s="281" t="b">
        <f>AND(RMDF!EH604&gt;=0, RMDF!EH604&lt;=1-SUM(RMDF!Z604,RMDF!AG604,RMDF!AN604,RMDF!AU604,RMDF!BB604,RMDF!BI604,RMDF!BP604,RMDF!BW604,RMDF!CD604,RMDF!CK604,RMDF!CR604,RMDF!CY604,RMDF!DF604,RMDF!DM604,RMDF!DT604,RMDF!EA604), RMDF!EH604=ROUND(RMDF!EH604,4))</f>
        <v>1</v>
      </c>
      <c r="EF604" s="317">
        <f>RMDF!EF604</f>
        <v>0</v>
      </c>
      <c r="EG604" s="318" t="str">
        <f>IF(EF604=0,"",_xlfn.XLOOKUP(EF604,StatePicklist!$1:$1,StatePicklist!$3:$3,"NA",0))</f>
        <v/>
      </c>
      <c r="EH604" s="297" t="str">
        <f ca="1">IF(RMDF!EG604="", "", IF(ISNUMBER(MATCH(RMDF!EG604, INDIRECT(EG604), 0)), "OK", "Invalid"))</f>
        <v/>
      </c>
      <c r="EI604" s="281"/>
      <c r="EJ604" s="281"/>
      <c r="EK604" s="281"/>
      <c r="EL604" s="281" t="b">
        <f>AND(RMDF!EO604&gt;=0, RMDF!EO604&lt;=1-SUM(RMDF!Z604,RMDF!AG604,RMDF!AN604,RMDF!AU604,RMDF!BB604,RMDF!BI604,RMDF!BP604,RMDF!BW604,RMDF!CD604,RMDF!CK604,RMDF!CR604,RMDF!CY604,RMDF!DF604,RMDF!DM604,RMDF!DT604,RMDF!EA604,RMDF!EH604), RMDF!EO604=ROUND(RMDF!EO604,4))</f>
        <v>1</v>
      </c>
      <c r="EM604" s="317">
        <f>RMDF!EM604</f>
        <v>0</v>
      </c>
      <c r="EN604" s="318" t="str">
        <f>IF(EM604=0,"",_xlfn.XLOOKUP(EM604,StatePicklist!$1:$1,StatePicklist!$3:$3,"NA",0))</f>
        <v/>
      </c>
      <c r="EO604" s="297" t="str">
        <f ca="1">IF(RMDF!EN604="", "", IF(ISNUMBER(MATCH(RMDF!EN604, INDIRECT(EN604), 0)), "OK", "Invalid"))</f>
        <v/>
      </c>
      <c r="EP604" s="281"/>
      <c r="EQ604" s="281"/>
      <c r="ER604" s="281"/>
      <c r="ES604" s="281" t="b">
        <f>AND(RMDF!EV604&gt;=0, RMDF!EV604&lt;=1-SUM(RMDF!Z604,RMDF!AG604,RMDF!AN604,RMDF!AU604,RMDF!BB604,RMDF!BI604,RMDF!BP604,RMDF!BW604,RMDF!CD604,RMDF!CK604,RMDF!CR604,RMDF!CY604,RMDF!DF604,RMDF!DM604,RMDF!DT604,RMDF!EA604,RMDF!EH604,RMDF!EO604), RMDF!EV604=ROUND(RMDF!EV604,4))</f>
        <v>1</v>
      </c>
      <c r="ET604" s="317">
        <f>RMDF!ET604</f>
        <v>0</v>
      </c>
      <c r="EU604" s="318" t="str">
        <f>IF(ET604=0,"",_xlfn.XLOOKUP(ET604,StatePicklist!$1:$1,StatePicklist!$3:$3,"NA",0))</f>
        <v/>
      </c>
      <c r="EV604" s="297" t="str">
        <f ca="1">IF(RMDF!EU604="", "", IF(ISNUMBER(MATCH(RMDF!EU604, INDIRECT(EU604), 0)), "OK", "Invalid"))</f>
        <v/>
      </c>
      <c r="EW604" s="281"/>
      <c r="EX604" s="281"/>
      <c r="EY604" s="281"/>
      <c r="EZ604" s="281" t="b">
        <f>AND(RMDF!FC604&gt;=0, RMDF!FC604&lt;=1-SUM(RMDF!Z604,RMDF!AG604,RMDF!AN604,RMDF!AU604,RMDF!BB604,RMDF!BI604,RMDF!BP604,RMDF!BW604,RMDF!CD604,RMDF!CK604,RMDF!CR604,RMDF!CY604,RMDF!DF604,RMDF!DM604,RMDF!DT604,RMDF!EA604,RMDF!EH604,RMDF!EO604,RMDF!EV604), RMDF!FC604=ROUND(RMDF!FC604,4))</f>
        <v>1</v>
      </c>
      <c r="FA604" s="317">
        <f>RMDF!FA604</f>
        <v>0</v>
      </c>
      <c r="FB604" s="318" t="str">
        <f>IF(FA604=0,"",_xlfn.XLOOKUP(FA604,StatePicklist!$1:$1,StatePicklist!$3:$3,"NA",0))</f>
        <v/>
      </c>
      <c r="FC604" s="297" t="str">
        <f ca="1">IF(RMDF!FB604="", "", IF(ISNUMBER(MATCH(RMDF!FB604, INDIRECT(FB604), 0)), "OK", "Invalid"))</f>
        <v/>
      </c>
    </row>
    <row r="605" spans="1:159" s="205" customFormat="1" ht="39.9" customHeight="1" x14ac:dyDescent="0.25">
      <c r="A605" s="206"/>
      <c r="B605" s="196"/>
      <c r="C605" s="197"/>
      <c r="D605" s="198"/>
      <c r="E605" s="199"/>
      <c r="F605" s="200"/>
      <c r="G605" s="201"/>
      <c r="H605" s="292"/>
      <c r="I605" s="305">
        <f>RMDF!I605</f>
        <v>0</v>
      </c>
      <c r="J605" s="305" t="str">
        <f>IF(I605=ProductCode!$B$30,"PDReclPost",IF(OR(I605=ProductCode!$C$30,I605=ProductCode!$E$30,I605=ProductCode!$G$30),"PDPreCon",IF(OR(I605=ProductCode!$D$30,I605=ProductCode!$F$30),"PDNotReclPost","")))</f>
        <v/>
      </c>
      <c r="K605" s="305" t="str">
        <f t="shared" si="33"/>
        <v/>
      </c>
      <c r="L605" s="289"/>
      <c r="M605" s="305" t="str">
        <f t="shared" si="33"/>
        <v/>
      </c>
      <c r="N605" s="289" t="b">
        <f>AND(RMDF!N605&gt;=0, RMDF!N605&lt;=1-RMDF!L605, RMDF!N605=ROUND(RMDF!N605,4))</f>
        <v>1</v>
      </c>
      <c r="O605" s="286" t="str">
        <f>IF(P605="","",IF(I605="","",IF(LEFT(I605,13)="Reclaimed pos",RawMaterialCode!$E$569,RawMaterialCode!$E$568)))</f>
        <v>Reclaimed pre-consumer mixed fibers (RM0578)</v>
      </c>
      <c r="P605" s="295">
        <f t="shared" si="34"/>
        <v>1</v>
      </c>
      <c r="Q605" s="202"/>
      <c r="R605" s="203"/>
      <c r="S605" s="204" t="str">
        <f t="shared" si="35"/>
        <v/>
      </c>
      <c r="T605" s="281"/>
      <c r="U605" s="281"/>
      <c r="V605" s="281"/>
      <c r="W605" s="281"/>
      <c r="X605" s="317">
        <f>RMDF!X605</f>
        <v>0</v>
      </c>
      <c r="Y605" s="318" t="str">
        <f>IF(X605=0,"",_xlfn.XLOOKUP(X605,StatePicklist!$1:$1,StatePicklist!$3:$3,"NA",0))</f>
        <v/>
      </c>
      <c r="Z605" s="297" t="str">
        <f ca="1">IF(RMDF!Y605="", "", IF(ISNUMBER(MATCH(RMDF!Y605, INDIRECT(Y605), 0)), "OK", "Invalid"))</f>
        <v/>
      </c>
      <c r="AA605" s="281"/>
      <c r="AB605" s="281"/>
      <c r="AC605" s="281"/>
      <c r="AD605" s="281" t="b">
        <f>AND(RMDF!AG605&gt;=0, RMDF!AG605&lt;=1-RMDF!Z605, RMDF!AG605=ROUND(RMDF!AG605,4))</f>
        <v>1</v>
      </c>
      <c r="AE605" s="317">
        <f>RMDF!AE605</f>
        <v>0</v>
      </c>
      <c r="AF605" s="318" t="str">
        <f>IF(AE605=0,"",_xlfn.XLOOKUP(AE605,StatePicklist!$1:$1,StatePicklist!$3:$3,"NA",0))</f>
        <v/>
      </c>
      <c r="AG605" s="297" t="str">
        <f ca="1">IF(RMDF!AF605="", "", IF(ISNUMBER(MATCH(RMDF!AF605, INDIRECT(AF605), 0)), "OK", "Invalid"))</f>
        <v/>
      </c>
      <c r="AH605" s="281"/>
      <c r="AI605" s="281"/>
      <c r="AJ605" s="281"/>
      <c r="AK605" s="281" t="b">
        <f>AND(RMDF!AN605&gt;=0, RMDF!AN605&lt;=1-SUM(RMDF!Z605,RMDF!AG605), RMDF!AN605=ROUND(RMDF!AN605,4))</f>
        <v>1</v>
      </c>
      <c r="AL605" s="317">
        <f>RMDF!AL605</f>
        <v>0</v>
      </c>
      <c r="AM605" s="318" t="str">
        <f>IF(AL605=0,"",_xlfn.XLOOKUP(AL605,StatePicklist!$1:$1,StatePicklist!$3:$3,"NA",0))</f>
        <v/>
      </c>
      <c r="AN605" s="297" t="str">
        <f ca="1">IF(RMDF!AM605="", "", IF(ISNUMBER(MATCH(RMDF!AM605, INDIRECT(AM605), 0)), "OK", "Invalid"))</f>
        <v/>
      </c>
      <c r="AO605" s="281"/>
      <c r="AP605" s="281"/>
      <c r="AQ605" s="281"/>
      <c r="AR605" s="281" t="b">
        <f>AND(RMDF!AU605&gt;=0, RMDF!AU605&lt;=1-SUM(RMDF!Z605,RMDF!AG605,RMDF!AN605), RMDF!AU605=ROUND(RMDF!AU605,4))</f>
        <v>1</v>
      </c>
      <c r="AS605" s="317">
        <f>RMDF!AS605</f>
        <v>0</v>
      </c>
      <c r="AT605" s="318" t="str">
        <f>IF(AS605=0,"",_xlfn.XLOOKUP(AS605,StatePicklist!$1:$1,StatePicklist!$3:$3,"NA",0))</f>
        <v/>
      </c>
      <c r="AU605" s="297" t="str">
        <f ca="1">IF(RMDF!AT605="", "", IF(ISNUMBER(MATCH(RMDF!AT605, INDIRECT(AT605), 0)), "OK", "Invalid"))</f>
        <v/>
      </c>
      <c r="AV605" s="281"/>
      <c r="AW605" s="281"/>
      <c r="AX605" s="281"/>
      <c r="AY605" s="281" t="b">
        <f>AND(RMDF!BB605&gt;=0, RMDF!BB605&lt;=1-SUM(RMDF!Z605,RMDF!AG605,RMDF!AN605,RMDF!AU605), RMDF!BB605=ROUND(RMDF!BB605,4))</f>
        <v>1</v>
      </c>
      <c r="AZ605" s="317">
        <f>RMDF!AZ605</f>
        <v>0</v>
      </c>
      <c r="BA605" s="318" t="str">
        <f>IF(AZ605=0,"",_xlfn.XLOOKUP(AZ605,StatePicklist!$1:$1,StatePicklist!$3:$3,"NA",0))</f>
        <v/>
      </c>
      <c r="BB605" s="297" t="str">
        <f ca="1">IF(RMDF!BA605="", "", IF(ISNUMBER(MATCH(RMDF!BA605, INDIRECT(BA605), 0)), "OK", "Invalid"))</f>
        <v/>
      </c>
      <c r="BC605" s="281"/>
      <c r="BD605" s="281"/>
      <c r="BE605" s="281"/>
      <c r="BF605" s="281" t="b">
        <f>AND(RMDF!BI605&gt;=0, RMDF!BI605&lt;=1-SUM(RMDF!Z605,RMDF!AG605,RMDF!AN605,RMDF!AU605,RMDF!BB605), RMDF!BI605=ROUND(RMDF!BI605,4))</f>
        <v>1</v>
      </c>
      <c r="BG605" s="317">
        <f>RMDF!BG605</f>
        <v>0</v>
      </c>
      <c r="BH605" s="318" t="str">
        <f>IF(BG605=0,"",_xlfn.XLOOKUP(BG605,StatePicklist!$1:$1,StatePicklist!$3:$3,"NA",0))</f>
        <v/>
      </c>
      <c r="BI605" s="297" t="str">
        <f ca="1">IF(RMDF!BH605="", "", IF(ISNUMBER(MATCH(RMDF!BH605, INDIRECT(BH605), 0)), "OK", "Invalid"))</f>
        <v/>
      </c>
      <c r="BJ605" s="281"/>
      <c r="BK605" s="281"/>
      <c r="BL605" s="281"/>
      <c r="BM605" s="281" t="b">
        <f>AND(RMDF!BP605&gt;=0, RMDF!BP605&lt;=1-SUM(RMDF!Z605,RMDF!AG605,RMDF!AN605,RMDF!AU605,RMDF!BB605,RMDF!BI605), RMDF!BP605=ROUND(RMDF!BP605,4))</f>
        <v>1</v>
      </c>
      <c r="BN605" s="317">
        <f>RMDF!BN605</f>
        <v>0</v>
      </c>
      <c r="BO605" s="318" t="str">
        <f>IF(BN605=0,"",_xlfn.XLOOKUP(BN605,StatePicklist!$1:$1,StatePicklist!$3:$3,"NA",0))</f>
        <v/>
      </c>
      <c r="BP605" s="297" t="str">
        <f ca="1">IF(RMDF!BO605="", "", IF(ISNUMBER(MATCH(RMDF!BO605, INDIRECT(BO605), 0)), "OK", "Invalid"))</f>
        <v/>
      </c>
      <c r="BQ605" s="281"/>
      <c r="BR605" s="281"/>
      <c r="BS605" s="281"/>
      <c r="BT605" s="281" t="b">
        <f>AND(RMDF!BW605&gt;=0, RMDF!BW605&lt;=1-SUM(RMDF!Z605,RMDF!AG605,RMDF!AN605,RMDF!AU605,RMDF!BB605,RMDF!BI605,RMDF!BP605), RMDF!BW605=ROUND(RMDF!BW605,4))</f>
        <v>1</v>
      </c>
      <c r="BU605" s="317">
        <f>RMDF!BU605</f>
        <v>0</v>
      </c>
      <c r="BV605" s="318" t="str">
        <f>IF(BU605=0,"",_xlfn.XLOOKUP(BU605,StatePicklist!$1:$1,StatePicklist!$3:$3,"NA",0))</f>
        <v/>
      </c>
      <c r="BW605" s="297" t="str">
        <f ca="1">IF(RMDF!BV605="", "", IF(ISNUMBER(MATCH(RMDF!BV605, INDIRECT(BV605), 0)), "OK", "Invalid"))</f>
        <v/>
      </c>
      <c r="BX605" s="281"/>
      <c r="BY605" s="281"/>
      <c r="BZ605" s="281"/>
      <c r="CA605" s="281" t="b">
        <f>AND(RMDF!CD605&gt;=0, RMDF!CD605&lt;=1-SUM(RMDF!Z605,RMDF!AG605,RMDF!AN605,RMDF!AU605,RMDF!BB605,RMDF!BI605,RMDF!BP605,RMDF!BW605), RMDF!CD605=ROUND(RMDF!CD605,4))</f>
        <v>1</v>
      </c>
      <c r="CB605" s="317">
        <f>RMDF!CB605</f>
        <v>0</v>
      </c>
      <c r="CC605" s="318" t="str">
        <f>IF(CB605=0,"",_xlfn.XLOOKUP(CB605,StatePicklist!$1:$1,StatePicklist!$3:$3,"NA",0))</f>
        <v/>
      </c>
      <c r="CD605" s="297" t="str">
        <f ca="1">IF(RMDF!CC605="", "", IF(ISNUMBER(MATCH(RMDF!CC605, INDIRECT(CC605), 0)), "OK", "Invalid"))</f>
        <v/>
      </c>
      <c r="CE605" s="281"/>
      <c r="CF605" s="281"/>
      <c r="CG605" s="281"/>
      <c r="CH605" s="281" t="b">
        <f>AND(RMDF!CK605&gt;=0, RMDF!CK605&lt;=1-SUM(RMDF!Z605,RMDF!AG605,RMDF!AN605,RMDF!AU605,RMDF!BB605,RMDF!BI605,RMDF!BP605,RMDF!BW605,RMDF!CD605), RMDF!CK605=ROUND(RMDF!CK605,4))</f>
        <v>1</v>
      </c>
      <c r="CI605" s="317">
        <f>RMDF!CI605</f>
        <v>0</v>
      </c>
      <c r="CJ605" s="318" t="str">
        <f>IF(CI605=0,"",_xlfn.XLOOKUP(CI605,StatePicklist!$1:$1,StatePicklist!$3:$3,"NA",0))</f>
        <v/>
      </c>
      <c r="CK605" s="297" t="str">
        <f ca="1">IF(RMDF!CJ605="", "", IF(ISNUMBER(MATCH(RMDF!CJ605, INDIRECT(CJ605), 0)), "OK", "Invalid"))</f>
        <v/>
      </c>
      <c r="CL605" s="281"/>
      <c r="CM605" s="281"/>
      <c r="CN605" s="281"/>
      <c r="CO605" s="281" t="b">
        <f>AND(RMDF!CR605&gt;=0, RMDF!CR605&lt;=1-SUM(RMDF!Z605,RMDF!AG605,RMDF!AN605,RMDF!AU605,RMDF!BB605,RMDF!BI605,RMDF!BP605,RMDF!BW605,RMDF!CD605,RMDF!CK605), RMDF!CR605=ROUND(RMDF!CR605,4))</f>
        <v>1</v>
      </c>
      <c r="CP605" s="317">
        <f>RMDF!CP605</f>
        <v>0</v>
      </c>
      <c r="CQ605" s="318" t="str">
        <f>IF(CP605=0,"",_xlfn.XLOOKUP(CP605,StatePicklist!$1:$1,StatePicklist!$3:$3,"NA",0))</f>
        <v/>
      </c>
      <c r="CR605" s="297" t="str">
        <f ca="1">IF(RMDF!CQ605="", "", IF(ISNUMBER(MATCH(RMDF!CQ605, INDIRECT(CQ605), 0)), "OK", "Invalid"))</f>
        <v/>
      </c>
      <c r="CS605" s="281"/>
      <c r="CT605" s="281"/>
      <c r="CU605" s="281"/>
      <c r="CV605" s="281" t="b">
        <f>AND(RMDF!CY605&gt;=0, RMDF!CY605&lt;=1-SUM(RMDF!Z605,RMDF!AG605,RMDF!AN605,RMDF!AU605,RMDF!BB605,RMDF!BI605,RMDF!BP605,RMDF!BW605,RMDF!CD605,RMDF!CK605,RMDF!CR605), RMDF!CY605=ROUND(RMDF!CY605,4))</f>
        <v>1</v>
      </c>
      <c r="CW605" s="317">
        <f>RMDF!CW605</f>
        <v>0</v>
      </c>
      <c r="CX605" s="318" t="str">
        <f>IF(CW605=0,"",_xlfn.XLOOKUP(CW605,StatePicklist!$1:$1,StatePicklist!$3:$3,"NA",0))</f>
        <v/>
      </c>
      <c r="CY605" s="297" t="str">
        <f ca="1">IF(RMDF!CX605="", "", IF(ISNUMBER(MATCH(RMDF!CX605, INDIRECT(CX605), 0)), "OK", "Invalid"))</f>
        <v/>
      </c>
      <c r="CZ605" s="281"/>
      <c r="DA605" s="281"/>
      <c r="DB605" s="281"/>
      <c r="DC605" s="281" t="b">
        <f>AND(RMDF!DF605&gt;=0, RMDF!DF605&lt;=1-SUM(RMDF!Z605,RMDF!AG605,RMDF!AN605,RMDF!AU605,RMDF!BB605,RMDF!BI605,RMDF!BP605,RMDF!BW605,RMDF!CD605,RMDF!CK605,RMDF!CR605,RMDF!CY605), RMDF!DF605=ROUND(RMDF!DF605,4))</f>
        <v>1</v>
      </c>
      <c r="DD605" s="317">
        <f>RMDF!DD605</f>
        <v>0</v>
      </c>
      <c r="DE605" s="318" t="str">
        <f>IF(DD605=0,"",_xlfn.XLOOKUP(DD605,StatePicklist!$1:$1,StatePicklist!$3:$3,"NA",0))</f>
        <v/>
      </c>
      <c r="DF605" s="297" t="str">
        <f ca="1">IF(RMDF!DE605="", "", IF(ISNUMBER(MATCH(RMDF!DE605, INDIRECT(DE605), 0)), "OK", "Invalid"))</f>
        <v/>
      </c>
      <c r="DG605" s="281"/>
      <c r="DH605" s="281"/>
      <c r="DI605" s="281"/>
      <c r="DJ605" s="281" t="b">
        <f>AND(RMDF!DM605&gt;=0, RMDF!DM605&lt;=1-SUM(RMDF!Z605,RMDF!AG605,RMDF!AN605,RMDF!AU605,RMDF!BB605,RMDF!BI605,RMDF!BP605,RMDF!BW605,RMDF!CD605,RMDF!CK605,RMDF!CR605,RMDF!CY605,RMDF!DF605), RMDF!DM605=ROUND(RMDF!DM605,4))</f>
        <v>1</v>
      </c>
      <c r="DK605" s="317">
        <f>RMDF!DK605</f>
        <v>0</v>
      </c>
      <c r="DL605" s="318" t="str">
        <f>IF(DK605=0,"",_xlfn.XLOOKUP(DK605,StatePicklist!$1:$1,StatePicklist!$3:$3,"NA",0))</f>
        <v/>
      </c>
      <c r="DM605" s="297" t="str">
        <f ca="1">IF(RMDF!DL605="", "", IF(ISNUMBER(MATCH(RMDF!DL605, INDIRECT(DL605), 0)), "OK", "Invalid"))</f>
        <v/>
      </c>
      <c r="DN605" s="281"/>
      <c r="DO605" s="281"/>
      <c r="DP605" s="281"/>
      <c r="DQ605" s="281" t="b">
        <f>AND(RMDF!DT605&gt;=0, RMDF!DT605&lt;=1-SUM(RMDF!Z605,RMDF!AG605,RMDF!AN605,RMDF!AU605,RMDF!BB605,RMDF!BI605,RMDF!BP605,RMDF!BW605,RMDF!CD605,RMDF!CK605,RMDF!CR605,RMDF!CY605,RMDF!DF605,RMDF!DM605), RMDF!DT605=ROUND(RMDF!DT605,4))</f>
        <v>1</v>
      </c>
      <c r="DR605" s="317">
        <f>RMDF!DR605</f>
        <v>0</v>
      </c>
      <c r="DS605" s="318" t="str">
        <f>IF(DR605=0,"",_xlfn.XLOOKUP(DR605,StatePicklist!$1:$1,StatePicklist!$3:$3,"NA",0))</f>
        <v/>
      </c>
      <c r="DT605" s="297" t="str">
        <f ca="1">IF(RMDF!DS605="", "", IF(ISNUMBER(MATCH(RMDF!DS605, INDIRECT(DS605), 0)), "OK", "Invalid"))</f>
        <v/>
      </c>
      <c r="DU605" s="281"/>
      <c r="DV605" s="281"/>
      <c r="DW605" s="281"/>
      <c r="DX605" s="281" t="b">
        <f>AND(RMDF!EA605&gt;=0, RMDF!EA605&lt;=1-SUM(RMDF!Z605,RMDF!AG605,RMDF!AN605,RMDF!AU605,RMDF!BB605,RMDF!BI605,RMDF!BP605,RMDF!BW605,RMDF!CD605,RMDF!CK605,RMDF!CR605,RMDF!CY605,RMDF!DF605,RMDF!DM605,RMDF!DT605), RMDF!EA605=ROUND(RMDF!EA605,4))</f>
        <v>1</v>
      </c>
      <c r="DY605" s="317">
        <f>RMDF!DY605</f>
        <v>0</v>
      </c>
      <c r="DZ605" s="318" t="str">
        <f>IF(DY605=0,"",_xlfn.XLOOKUP(DY605,StatePicklist!$1:$1,StatePicklist!$3:$3,"NA",0))</f>
        <v/>
      </c>
      <c r="EA605" s="297" t="str">
        <f ca="1">IF(RMDF!DZ605="", "", IF(ISNUMBER(MATCH(RMDF!DZ605, INDIRECT(DZ605), 0)), "OK", "Invalid"))</f>
        <v/>
      </c>
      <c r="EB605" s="281"/>
      <c r="EC605" s="281"/>
      <c r="ED605" s="281"/>
      <c r="EE605" s="281" t="b">
        <f>AND(RMDF!EH605&gt;=0, RMDF!EH605&lt;=1-SUM(RMDF!Z605,RMDF!AG605,RMDF!AN605,RMDF!AU605,RMDF!BB605,RMDF!BI605,RMDF!BP605,RMDF!BW605,RMDF!CD605,RMDF!CK605,RMDF!CR605,RMDF!CY605,RMDF!DF605,RMDF!DM605,RMDF!DT605,RMDF!EA605), RMDF!EH605=ROUND(RMDF!EH605,4))</f>
        <v>1</v>
      </c>
      <c r="EF605" s="317">
        <f>RMDF!EF605</f>
        <v>0</v>
      </c>
      <c r="EG605" s="318" t="str">
        <f>IF(EF605=0,"",_xlfn.XLOOKUP(EF605,StatePicklist!$1:$1,StatePicklist!$3:$3,"NA",0))</f>
        <v/>
      </c>
      <c r="EH605" s="297" t="str">
        <f ca="1">IF(RMDF!EG605="", "", IF(ISNUMBER(MATCH(RMDF!EG605, INDIRECT(EG605), 0)), "OK", "Invalid"))</f>
        <v/>
      </c>
      <c r="EI605" s="281"/>
      <c r="EJ605" s="281"/>
      <c r="EK605" s="281"/>
      <c r="EL605" s="281" t="b">
        <f>AND(RMDF!EO605&gt;=0, RMDF!EO605&lt;=1-SUM(RMDF!Z605,RMDF!AG605,RMDF!AN605,RMDF!AU605,RMDF!BB605,RMDF!BI605,RMDF!BP605,RMDF!BW605,RMDF!CD605,RMDF!CK605,RMDF!CR605,RMDF!CY605,RMDF!DF605,RMDF!DM605,RMDF!DT605,RMDF!EA605,RMDF!EH605), RMDF!EO605=ROUND(RMDF!EO605,4))</f>
        <v>1</v>
      </c>
      <c r="EM605" s="317">
        <f>RMDF!EM605</f>
        <v>0</v>
      </c>
      <c r="EN605" s="318" t="str">
        <f>IF(EM605=0,"",_xlfn.XLOOKUP(EM605,StatePicklist!$1:$1,StatePicklist!$3:$3,"NA",0))</f>
        <v/>
      </c>
      <c r="EO605" s="297" t="str">
        <f ca="1">IF(RMDF!EN605="", "", IF(ISNUMBER(MATCH(RMDF!EN605, INDIRECT(EN605), 0)), "OK", "Invalid"))</f>
        <v/>
      </c>
      <c r="EP605" s="281"/>
      <c r="EQ605" s="281"/>
      <c r="ER605" s="281"/>
      <c r="ES605" s="281" t="b">
        <f>AND(RMDF!EV605&gt;=0, RMDF!EV605&lt;=1-SUM(RMDF!Z605,RMDF!AG605,RMDF!AN605,RMDF!AU605,RMDF!BB605,RMDF!BI605,RMDF!BP605,RMDF!BW605,RMDF!CD605,RMDF!CK605,RMDF!CR605,RMDF!CY605,RMDF!DF605,RMDF!DM605,RMDF!DT605,RMDF!EA605,RMDF!EH605,RMDF!EO605), RMDF!EV605=ROUND(RMDF!EV605,4))</f>
        <v>1</v>
      </c>
      <c r="ET605" s="317">
        <f>RMDF!ET605</f>
        <v>0</v>
      </c>
      <c r="EU605" s="318" t="str">
        <f>IF(ET605=0,"",_xlfn.XLOOKUP(ET605,StatePicklist!$1:$1,StatePicklist!$3:$3,"NA",0))</f>
        <v/>
      </c>
      <c r="EV605" s="297" t="str">
        <f ca="1">IF(RMDF!EU605="", "", IF(ISNUMBER(MATCH(RMDF!EU605, INDIRECT(EU605), 0)), "OK", "Invalid"))</f>
        <v/>
      </c>
      <c r="EW605" s="281"/>
      <c r="EX605" s="281"/>
      <c r="EY605" s="281"/>
      <c r="EZ605" s="281" t="b">
        <f>AND(RMDF!FC605&gt;=0, RMDF!FC605&lt;=1-SUM(RMDF!Z605,RMDF!AG605,RMDF!AN605,RMDF!AU605,RMDF!BB605,RMDF!BI605,RMDF!BP605,RMDF!BW605,RMDF!CD605,RMDF!CK605,RMDF!CR605,RMDF!CY605,RMDF!DF605,RMDF!DM605,RMDF!DT605,RMDF!EA605,RMDF!EH605,RMDF!EO605,RMDF!EV605), RMDF!FC605=ROUND(RMDF!FC605,4))</f>
        <v>1</v>
      </c>
      <c r="FA605" s="317">
        <f>RMDF!FA605</f>
        <v>0</v>
      </c>
      <c r="FB605" s="318" t="str">
        <f>IF(FA605=0,"",_xlfn.XLOOKUP(FA605,StatePicklist!$1:$1,StatePicklist!$3:$3,"NA",0))</f>
        <v/>
      </c>
      <c r="FC605" s="297" t="str">
        <f ca="1">IF(RMDF!FB605="", "", IF(ISNUMBER(MATCH(RMDF!FB605, INDIRECT(FB605), 0)), "OK", "Invalid"))</f>
        <v/>
      </c>
    </row>
    <row r="606" spans="1:159" s="205" customFormat="1" ht="39.9" customHeight="1" x14ac:dyDescent="0.25">
      <c r="A606" s="206"/>
      <c r="B606" s="196"/>
      <c r="C606" s="197"/>
      <c r="D606" s="198"/>
      <c r="E606" s="199"/>
      <c r="F606" s="200"/>
      <c r="G606" s="201"/>
      <c r="H606" s="292"/>
      <c r="I606" s="305">
        <f>RMDF!I606</f>
        <v>0</v>
      </c>
      <c r="J606" s="305" t="str">
        <f>IF(I606=ProductCode!$B$30,"PDReclPost",IF(OR(I606=ProductCode!$C$30,I606=ProductCode!$E$30,I606=ProductCode!$G$30),"PDPreCon",IF(OR(I606=ProductCode!$D$30,I606=ProductCode!$F$30),"PDNotReclPost","")))</f>
        <v/>
      </c>
      <c r="K606" s="305" t="str">
        <f t="shared" si="33"/>
        <v/>
      </c>
      <c r="L606" s="289"/>
      <c r="M606" s="305" t="str">
        <f t="shared" si="33"/>
        <v/>
      </c>
      <c r="N606" s="289" t="b">
        <f>AND(RMDF!N606&gt;=0, RMDF!N606&lt;=1-RMDF!L606, RMDF!N606=ROUND(RMDF!N606,4))</f>
        <v>1</v>
      </c>
      <c r="O606" s="286" t="str">
        <f>IF(P606="","",IF(I606="","",IF(LEFT(I606,13)="Reclaimed pos",RawMaterialCode!$E$569,RawMaterialCode!$E$568)))</f>
        <v>Reclaimed pre-consumer mixed fibers (RM0578)</v>
      </c>
      <c r="P606" s="295">
        <f t="shared" si="34"/>
        <v>1</v>
      </c>
      <c r="Q606" s="202"/>
      <c r="R606" s="203"/>
      <c r="S606" s="204" t="str">
        <f t="shared" si="35"/>
        <v/>
      </c>
      <c r="T606" s="281"/>
      <c r="U606" s="281"/>
      <c r="V606" s="281"/>
      <c r="W606" s="281"/>
      <c r="X606" s="317">
        <f>RMDF!X606</f>
        <v>0</v>
      </c>
      <c r="Y606" s="318" t="str">
        <f>IF(X606=0,"",_xlfn.XLOOKUP(X606,StatePicklist!$1:$1,StatePicklist!$3:$3,"NA",0))</f>
        <v/>
      </c>
      <c r="Z606" s="297" t="str">
        <f ca="1">IF(RMDF!Y606="", "", IF(ISNUMBER(MATCH(RMDF!Y606, INDIRECT(Y606), 0)), "OK", "Invalid"))</f>
        <v/>
      </c>
      <c r="AA606" s="281"/>
      <c r="AB606" s="281"/>
      <c r="AC606" s="281"/>
      <c r="AD606" s="281" t="b">
        <f>AND(RMDF!AG606&gt;=0, RMDF!AG606&lt;=1-RMDF!Z606, RMDF!AG606=ROUND(RMDF!AG606,4))</f>
        <v>1</v>
      </c>
      <c r="AE606" s="317">
        <f>RMDF!AE606</f>
        <v>0</v>
      </c>
      <c r="AF606" s="318" t="str">
        <f>IF(AE606=0,"",_xlfn.XLOOKUP(AE606,StatePicklist!$1:$1,StatePicklist!$3:$3,"NA",0))</f>
        <v/>
      </c>
      <c r="AG606" s="297" t="str">
        <f ca="1">IF(RMDF!AF606="", "", IF(ISNUMBER(MATCH(RMDF!AF606, INDIRECT(AF606), 0)), "OK", "Invalid"))</f>
        <v/>
      </c>
      <c r="AH606" s="281"/>
      <c r="AI606" s="281"/>
      <c r="AJ606" s="281"/>
      <c r="AK606" s="281" t="b">
        <f>AND(RMDF!AN606&gt;=0, RMDF!AN606&lt;=1-SUM(RMDF!Z606,RMDF!AG606), RMDF!AN606=ROUND(RMDF!AN606,4))</f>
        <v>1</v>
      </c>
      <c r="AL606" s="317">
        <f>RMDF!AL606</f>
        <v>0</v>
      </c>
      <c r="AM606" s="318" t="str">
        <f>IF(AL606=0,"",_xlfn.XLOOKUP(AL606,StatePicklist!$1:$1,StatePicklist!$3:$3,"NA",0))</f>
        <v/>
      </c>
      <c r="AN606" s="297" t="str">
        <f ca="1">IF(RMDF!AM606="", "", IF(ISNUMBER(MATCH(RMDF!AM606, INDIRECT(AM606), 0)), "OK", "Invalid"))</f>
        <v/>
      </c>
      <c r="AO606" s="281"/>
      <c r="AP606" s="281"/>
      <c r="AQ606" s="281"/>
      <c r="AR606" s="281" t="b">
        <f>AND(RMDF!AU606&gt;=0, RMDF!AU606&lt;=1-SUM(RMDF!Z606,RMDF!AG606,RMDF!AN606), RMDF!AU606=ROUND(RMDF!AU606,4))</f>
        <v>1</v>
      </c>
      <c r="AS606" s="317">
        <f>RMDF!AS606</f>
        <v>0</v>
      </c>
      <c r="AT606" s="318" t="str">
        <f>IF(AS606=0,"",_xlfn.XLOOKUP(AS606,StatePicklist!$1:$1,StatePicklist!$3:$3,"NA",0))</f>
        <v/>
      </c>
      <c r="AU606" s="297" t="str">
        <f ca="1">IF(RMDF!AT606="", "", IF(ISNUMBER(MATCH(RMDF!AT606, INDIRECT(AT606), 0)), "OK", "Invalid"))</f>
        <v/>
      </c>
      <c r="AV606" s="281"/>
      <c r="AW606" s="281"/>
      <c r="AX606" s="281"/>
      <c r="AY606" s="281" t="b">
        <f>AND(RMDF!BB606&gt;=0, RMDF!BB606&lt;=1-SUM(RMDF!Z606,RMDF!AG606,RMDF!AN606,RMDF!AU606), RMDF!BB606=ROUND(RMDF!BB606,4))</f>
        <v>1</v>
      </c>
      <c r="AZ606" s="317">
        <f>RMDF!AZ606</f>
        <v>0</v>
      </c>
      <c r="BA606" s="318" t="str">
        <f>IF(AZ606=0,"",_xlfn.XLOOKUP(AZ606,StatePicklist!$1:$1,StatePicklist!$3:$3,"NA",0))</f>
        <v/>
      </c>
      <c r="BB606" s="297" t="str">
        <f ca="1">IF(RMDF!BA606="", "", IF(ISNUMBER(MATCH(RMDF!BA606, INDIRECT(BA606), 0)), "OK", "Invalid"))</f>
        <v/>
      </c>
      <c r="BC606" s="281"/>
      <c r="BD606" s="281"/>
      <c r="BE606" s="281"/>
      <c r="BF606" s="281" t="b">
        <f>AND(RMDF!BI606&gt;=0, RMDF!BI606&lt;=1-SUM(RMDF!Z606,RMDF!AG606,RMDF!AN606,RMDF!AU606,RMDF!BB606), RMDF!BI606=ROUND(RMDF!BI606,4))</f>
        <v>1</v>
      </c>
      <c r="BG606" s="317">
        <f>RMDF!BG606</f>
        <v>0</v>
      </c>
      <c r="BH606" s="318" t="str">
        <f>IF(BG606=0,"",_xlfn.XLOOKUP(BG606,StatePicklist!$1:$1,StatePicklist!$3:$3,"NA",0))</f>
        <v/>
      </c>
      <c r="BI606" s="297" t="str">
        <f ca="1">IF(RMDF!BH606="", "", IF(ISNUMBER(MATCH(RMDF!BH606, INDIRECT(BH606), 0)), "OK", "Invalid"))</f>
        <v/>
      </c>
      <c r="BJ606" s="281"/>
      <c r="BK606" s="281"/>
      <c r="BL606" s="281"/>
      <c r="BM606" s="281" t="b">
        <f>AND(RMDF!BP606&gt;=0, RMDF!BP606&lt;=1-SUM(RMDF!Z606,RMDF!AG606,RMDF!AN606,RMDF!AU606,RMDF!BB606,RMDF!BI606), RMDF!BP606=ROUND(RMDF!BP606,4))</f>
        <v>1</v>
      </c>
      <c r="BN606" s="317">
        <f>RMDF!BN606</f>
        <v>0</v>
      </c>
      <c r="BO606" s="318" t="str">
        <f>IF(BN606=0,"",_xlfn.XLOOKUP(BN606,StatePicklist!$1:$1,StatePicklist!$3:$3,"NA",0))</f>
        <v/>
      </c>
      <c r="BP606" s="297" t="str">
        <f ca="1">IF(RMDF!BO606="", "", IF(ISNUMBER(MATCH(RMDF!BO606, INDIRECT(BO606), 0)), "OK", "Invalid"))</f>
        <v/>
      </c>
      <c r="BQ606" s="281"/>
      <c r="BR606" s="281"/>
      <c r="BS606" s="281"/>
      <c r="BT606" s="281" t="b">
        <f>AND(RMDF!BW606&gt;=0, RMDF!BW606&lt;=1-SUM(RMDF!Z606,RMDF!AG606,RMDF!AN606,RMDF!AU606,RMDF!BB606,RMDF!BI606,RMDF!BP606), RMDF!BW606=ROUND(RMDF!BW606,4))</f>
        <v>1</v>
      </c>
      <c r="BU606" s="317">
        <f>RMDF!BU606</f>
        <v>0</v>
      </c>
      <c r="BV606" s="318" t="str">
        <f>IF(BU606=0,"",_xlfn.XLOOKUP(BU606,StatePicklist!$1:$1,StatePicklist!$3:$3,"NA",0))</f>
        <v/>
      </c>
      <c r="BW606" s="297" t="str">
        <f ca="1">IF(RMDF!BV606="", "", IF(ISNUMBER(MATCH(RMDF!BV606, INDIRECT(BV606), 0)), "OK", "Invalid"))</f>
        <v/>
      </c>
      <c r="BX606" s="281"/>
      <c r="BY606" s="281"/>
      <c r="BZ606" s="281"/>
      <c r="CA606" s="281" t="b">
        <f>AND(RMDF!CD606&gt;=0, RMDF!CD606&lt;=1-SUM(RMDF!Z606,RMDF!AG606,RMDF!AN606,RMDF!AU606,RMDF!BB606,RMDF!BI606,RMDF!BP606,RMDF!BW606), RMDF!CD606=ROUND(RMDF!CD606,4))</f>
        <v>1</v>
      </c>
      <c r="CB606" s="317">
        <f>RMDF!CB606</f>
        <v>0</v>
      </c>
      <c r="CC606" s="318" t="str">
        <f>IF(CB606=0,"",_xlfn.XLOOKUP(CB606,StatePicklist!$1:$1,StatePicklist!$3:$3,"NA",0))</f>
        <v/>
      </c>
      <c r="CD606" s="297" t="str">
        <f ca="1">IF(RMDF!CC606="", "", IF(ISNUMBER(MATCH(RMDF!CC606, INDIRECT(CC606), 0)), "OK", "Invalid"))</f>
        <v/>
      </c>
      <c r="CE606" s="281"/>
      <c r="CF606" s="281"/>
      <c r="CG606" s="281"/>
      <c r="CH606" s="281" t="b">
        <f>AND(RMDF!CK606&gt;=0, RMDF!CK606&lt;=1-SUM(RMDF!Z606,RMDF!AG606,RMDF!AN606,RMDF!AU606,RMDF!BB606,RMDF!BI606,RMDF!BP606,RMDF!BW606,RMDF!CD606), RMDF!CK606=ROUND(RMDF!CK606,4))</f>
        <v>1</v>
      </c>
      <c r="CI606" s="317">
        <f>RMDF!CI606</f>
        <v>0</v>
      </c>
      <c r="CJ606" s="318" t="str">
        <f>IF(CI606=0,"",_xlfn.XLOOKUP(CI606,StatePicklist!$1:$1,StatePicklist!$3:$3,"NA",0))</f>
        <v/>
      </c>
      <c r="CK606" s="297" t="str">
        <f ca="1">IF(RMDF!CJ606="", "", IF(ISNUMBER(MATCH(RMDF!CJ606, INDIRECT(CJ606), 0)), "OK", "Invalid"))</f>
        <v/>
      </c>
      <c r="CL606" s="281"/>
      <c r="CM606" s="281"/>
      <c r="CN606" s="281"/>
      <c r="CO606" s="281" t="b">
        <f>AND(RMDF!CR606&gt;=0, RMDF!CR606&lt;=1-SUM(RMDF!Z606,RMDF!AG606,RMDF!AN606,RMDF!AU606,RMDF!BB606,RMDF!BI606,RMDF!BP606,RMDF!BW606,RMDF!CD606,RMDF!CK606), RMDF!CR606=ROUND(RMDF!CR606,4))</f>
        <v>1</v>
      </c>
      <c r="CP606" s="317">
        <f>RMDF!CP606</f>
        <v>0</v>
      </c>
      <c r="CQ606" s="318" t="str">
        <f>IF(CP606=0,"",_xlfn.XLOOKUP(CP606,StatePicklist!$1:$1,StatePicklist!$3:$3,"NA",0))</f>
        <v/>
      </c>
      <c r="CR606" s="297" t="str">
        <f ca="1">IF(RMDF!CQ606="", "", IF(ISNUMBER(MATCH(RMDF!CQ606, INDIRECT(CQ606), 0)), "OK", "Invalid"))</f>
        <v/>
      </c>
      <c r="CS606" s="281"/>
      <c r="CT606" s="281"/>
      <c r="CU606" s="281"/>
      <c r="CV606" s="281" t="b">
        <f>AND(RMDF!CY606&gt;=0, RMDF!CY606&lt;=1-SUM(RMDF!Z606,RMDF!AG606,RMDF!AN606,RMDF!AU606,RMDF!BB606,RMDF!BI606,RMDF!BP606,RMDF!BW606,RMDF!CD606,RMDF!CK606,RMDF!CR606), RMDF!CY606=ROUND(RMDF!CY606,4))</f>
        <v>1</v>
      </c>
      <c r="CW606" s="317">
        <f>RMDF!CW606</f>
        <v>0</v>
      </c>
      <c r="CX606" s="318" t="str">
        <f>IF(CW606=0,"",_xlfn.XLOOKUP(CW606,StatePicklist!$1:$1,StatePicklist!$3:$3,"NA",0))</f>
        <v/>
      </c>
      <c r="CY606" s="297" t="str">
        <f ca="1">IF(RMDF!CX606="", "", IF(ISNUMBER(MATCH(RMDF!CX606, INDIRECT(CX606), 0)), "OK", "Invalid"))</f>
        <v/>
      </c>
      <c r="CZ606" s="281"/>
      <c r="DA606" s="281"/>
      <c r="DB606" s="281"/>
      <c r="DC606" s="281" t="b">
        <f>AND(RMDF!DF606&gt;=0, RMDF!DF606&lt;=1-SUM(RMDF!Z606,RMDF!AG606,RMDF!AN606,RMDF!AU606,RMDF!BB606,RMDF!BI606,RMDF!BP606,RMDF!BW606,RMDF!CD606,RMDF!CK606,RMDF!CR606,RMDF!CY606), RMDF!DF606=ROUND(RMDF!DF606,4))</f>
        <v>1</v>
      </c>
      <c r="DD606" s="317">
        <f>RMDF!DD606</f>
        <v>0</v>
      </c>
      <c r="DE606" s="318" t="str">
        <f>IF(DD606=0,"",_xlfn.XLOOKUP(DD606,StatePicklist!$1:$1,StatePicklist!$3:$3,"NA",0))</f>
        <v/>
      </c>
      <c r="DF606" s="297" t="str">
        <f ca="1">IF(RMDF!DE606="", "", IF(ISNUMBER(MATCH(RMDF!DE606, INDIRECT(DE606), 0)), "OK", "Invalid"))</f>
        <v/>
      </c>
      <c r="DG606" s="281"/>
      <c r="DH606" s="281"/>
      <c r="DI606" s="281"/>
      <c r="DJ606" s="281" t="b">
        <f>AND(RMDF!DM606&gt;=0, RMDF!DM606&lt;=1-SUM(RMDF!Z606,RMDF!AG606,RMDF!AN606,RMDF!AU606,RMDF!BB606,RMDF!BI606,RMDF!BP606,RMDF!BW606,RMDF!CD606,RMDF!CK606,RMDF!CR606,RMDF!CY606,RMDF!DF606), RMDF!DM606=ROUND(RMDF!DM606,4))</f>
        <v>1</v>
      </c>
      <c r="DK606" s="317">
        <f>RMDF!DK606</f>
        <v>0</v>
      </c>
      <c r="DL606" s="318" t="str">
        <f>IF(DK606=0,"",_xlfn.XLOOKUP(DK606,StatePicklist!$1:$1,StatePicklist!$3:$3,"NA",0))</f>
        <v/>
      </c>
      <c r="DM606" s="297" t="str">
        <f ca="1">IF(RMDF!DL606="", "", IF(ISNUMBER(MATCH(RMDF!DL606, INDIRECT(DL606), 0)), "OK", "Invalid"))</f>
        <v/>
      </c>
      <c r="DN606" s="281"/>
      <c r="DO606" s="281"/>
      <c r="DP606" s="281"/>
      <c r="DQ606" s="281" t="b">
        <f>AND(RMDF!DT606&gt;=0, RMDF!DT606&lt;=1-SUM(RMDF!Z606,RMDF!AG606,RMDF!AN606,RMDF!AU606,RMDF!BB606,RMDF!BI606,RMDF!BP606,RMDF!BW606,RMDF!CD606,RMDF!CK606,RMDF!CR606,RMDF!CY606,RMDF!DF606,RMDF!DM606), RMDF!DT606=ROUND(RMDF!DT606,4))</f>
        <v>1</v>
      </c>
      <c r="DR606" s="317">
        <f>RMDF!DR606</f>
        <v>0</v>
      </c>
      <c r="DS606" s="318" t="str">
        <f>IF(DR606=0,"",_xlfn.XLOOKUP(DR606,StatePicklist!$1:$1,StatePicklist!$3:$3,"NA",0))</f>
        <v/>
      </c>
      <c r="DT606" s="297" t="str">
        <f ca="1">IF(RMDF!DS606="", "", IF(ISNUMBER(MATCH(RMDF!DS606, INDIRECT(DS606), 0)), "OK", "Invalid"))</f>
        <v/>
      </c>
      <c r="DU606" s="281"/>
      <c r="DV606" s="281"/>
      <c r="DW606" s="281"/>
      <c r="DX606" s="281" t="b">
        <f>AND(RMDF!EA606&gt;=0, RMDF!EA606&lt;=1-SUM(RMDF!Z606,RMDF!AG606,RMDF!AN606,RMDF!AU606,RMDF!BB606,RMDF!BI606,RMDF!BP606,RMDF!BW606,RMDF!CD606,RMDF!CK606,RMDF!CR606,RMDF!CY606,RMDF!DF606,RMDF!DM606,RMDF!DT606), RMDF!EA606=ROUND(RMDF!EA606,4))</f>
        <v>1</v>
      </c>
      <c r="DY606" s="317">
        <f>RMDF!DY606</f>
        <v>0</v>
      </c>
      <c r="DZ606" s="318" t="str">
        <f>IF(DY606=0,"",_xlfn.XLOOKUP(DY606,StatePicklist!$1:$1,StatePicklist!$3:$3,"NA",0))</f>
        <v/>
      </c>
      <c r="EA606" s="297" t="str">
        <f ca="1">IF(RMDF!DZ606="", "", IF(ISNUMBER(MATCH(RMDF!DZ606, INDIRECT(DZ606), 0)), "OK", "Invalid"))</f>
        <v/>
      </c>
      <c r="EB606" s="281"/>
      <c r="EC606" s="281"/>
      <c r="ED606" s="281"/>
      <c r="EE606" s="281" t="b">
        <f>AND(RMDF!EH606&gt;=0, RMDF!EH606&lt;=1-SUM(RMDF!Z606,RMDF!AG606,RMDF!AN606,RMDF!AU606,RMDF!BB606,RMDF!BI606,RMDF!BP606,RMDF!BW606,RMDF!CD606,RMDF!CK606,RMDF!CR606,RMDF!CY606,RMDF!DF606,RMDF!DM606,RMDF!DT606,RMDF!EA606), RMDF!EH606=ROUND(RMDF!EH606,4))</f>
        <v>1</v>
      </c>
      <c r="EF606" s="317">
        <f>RMDF!EF606</f>
        <v>0</v>
      </c>
      <c r="EG606" s="318" t="str">
        <f>IF(EF606=0,"",_xlfn.XLOOKUP(EF606,StatePicklist!$1:$1,StatePicklist!$3:$3,"NA",0))</f>
        <v/>
      </c>
      <c r="EH606" s="297" t="str">
        <f ca="1">IF(RMDF!EG606="", "", IF(ISNUMBER(MATCH(RMDF!EG606, INDIRECT(EG606), 0)), "OK", "Invalid"))</f>
        <v/>
      </c>
      <c r="EI606" s="281"/>
      <c r="EJ606" s="281"/>
      <c r="EK606" s="281"/>
      <c r="EL606" s="281" t="b">
        <f>AND(RMDF!EO606&gt;=0, RMDF!EO606&lt;=1-SUM(RMDF!Z606,RMDF!AG606,RMDF!AN606,RMDF!AU606,RMDF!BB606,RMDF!BI606,RMDF!BP606,RMDF!BW606,RMDF!CD606,RMDF!CK606,RMDF!CR606,RMDF!CY606,RMDF!DF606,RMDF!DM606,RMDF!DT606,RMDF!EA606,RMDF!EH606), RMDF!EO606=ROUND(RMDF!EO606,4))</f>
        <v>1</v>
      </c>
      <c r="EM606" s="317">
        <f>RMDF!EM606</f>
        <v>0</v>
      </c>
      <c r="EN606" s="318" t="str">
        <f>IF(EM606=0,"",_xlfn.XLOOKUP(EM606,StatePicklist!$1:$1,StatePicklist!$3:$3,"NA",0))</f>
        <v/>
      </c>
      <c r="EO606" s="297" t="str">
        <f ca="1">IF(RMDF!EN606="", "", IF(ISNUMBER(MATCH(RMDF!EN606, INDIRECT(EN606), 0)), "OK", "Invalid"))</f>
        <v/>
      </c>
      <c r="EP606" s="281"/>
      <c r="EQ606" s="281"/>
      <c r="ER606" s="281"/>
      <c r="ES606" s="281" t="b">
        <f>AND(RMDF!EV606&gt;=0, RMDF!EV606&lt;=1-SUM(RMDF!Z606,RMDF!AG606,RMDF!AN606,RMDF!AU606,RMDF!BB606,RMDF!BI606,RMDF!BP606,RMDF!BW606,RMDF!CD606,RMDF!CK606,RMDF!CR606,RMDF!CY606,RMDF!DF606,RMDF!DM606,RMDF!DT606,RMDF!EA606,RMDF!EH606,RMDF!EO606), RMDF!EV606=ROUND(RMDF!EV606,4))</f>
        <v>1</v>
      </c>
      <c r="ET606" s="317">
        <f>RMDF!ET606</f>
        <v>0</v>
      </c>
      <c r="EU606" s="318" t="str">
        <f>IF(ET606=0,"",_xlfn.XLOOKUP(ET606,StatePicklist!$1:$1,StatePicklist!$3:$3,"NA",0))</f>
        <v/>
      </c>
      <c r="EV606" s="297" t="str">
        <f ca="1">IF(RMDF!EU606="", "", IF(ISNUMBER(MATCH(RMDF!EU606, INDIRECT(EU606), 0)), "OK", "Invalid"))</f>
        <v/>
      </c>
      <c r="EW606" s="281"/>
      <c r="EX606" s="281"/>
      <c r="EY606" s="281"/>
      <c r="EZ606" s="281" t="b">
        <f>AND(RMDF!FC606&gt;=0, RMDF!FC606&lt;=1-SUM(RMDF!Z606,RMDF!AG606,RMDF!AN606,RMDF!AU606,RMDF!BB606,RMDF!BI606,RMDF!BP606,RMDF!BW606,RMDF!CD606,RMDF!CK606,RMDF!CR606,RMDF!CY606,RMDF!DF606,RMDF!DM606,RMDF!DT606,RMDF!EA606,RMDF!EH606,RMDF!EO606,RMDF!EV606), RMDF!FC606=ROUND(RMDF!FC606,4))</f>
        <v>1</v>
      </c>
      <c r="FA606" s="317">
        <f>RMDF!FA606</f>
        <v>0</v>
      </c>
      <c r="FB606" s="318" t="str">
        <f>IF(FA606=0,"",_xlfn.XLOOKUP(FA606,StatePicklist!$1:$1,StatePicklist!$3:$3,"NA",0))</f>
        <v/>
      </c>
      <c r="FC606" s="297" t="str">
        <f ca="1">IF(RMDF!FB606="", "", IF(ISNUMBER(MATCH(RMDF!FB606, INDIRECT(FB606), 0)), "OK", "Invalid"))</f>
        <v/>
      </c>
    </row>
    <row r="607" spans="1:159" s="205" customFormat="1" ht="39.9" customHeight="1" x14ac:dyDescent="0.25">
      <c r="A607" s="206"/>
      <c r="B607" s="196"/>
      <c r="C607" s="197"/>
      <c r="D607" s="198"/>
      <c r="E607" s="199"/>
      <c r="F607" s="200"/>
      <c r="G607" s="201"/>
      <c r="H607" s="292"/>
      <c r="I607" s="305">
        <f>RMDF!I607</f>
        <v>0</v>
      </c>
      <c r="J607" s="305" t="str">
        <f>IF(I607=ProductCode!$B$30,"PDReclPost",IF(OR(I607=ProductCode!$C$30,I607=ProductCode!$E$30,I607=ProductCode!$G$30),"PDPreCon",IF(OR(I607=ProductCode!$D$30,I607=ProductCode!$F$30),"PDNotReclPost","")))</f>
        <v/>
      </c>
      <c r="K607" s="305" t="str">
        <f t="shared" si="33"/>
        <v/>
      </c>
      <c r="L607" s="289"/>
      <c r="M607" s="305" t="str">
        <f t="shared" si="33"/>
        <v/>
      </c>
      <c r="N607" s="289" t="b">
        <f>AND(RMDF!N607&gt;=0, RMDF!N607&lt;=1-RMDF!L607, RMDF!N607=ROUND(RMDF!N607,4))</f>
        <v>1</v>
      </c>
      <c r="O607" s="286" t="str">
        <f>IF(P607="","",IF(I607="","",IF(LEFT(I607,13)="Reclaimed pos",RawMaterialCode!$E$569,RawMaterialCode!$E$568)))</f>
        <v>Reclaimed pre-consumer mixed fibers (RM0578)</v>
      </c>
      <c r="P607" s="295">
        <f t="shared" si="34"/>
        <v>1</v>
      </c>
      <c r="Q607" s="202"/>
      <c r="R607" s="203"/>
      <c r="S607" s="204" t="str">
        <f t="shared" si="35"/>
        <v/>
      </c>
      <c r="T607" s="281"/>
      <c r="U607" s="281"/>
      <c r="V607" s="281"/>
      <c r="W607" s="281"/>
      <c r="X607" s="317">
        <f>RMDF!X607</f>
        <v>0</v>
      </c>
      <c r="Y607" s="318" t="str">
        <f>IF(X607=0,"",_xlfn.XLOOKUP(X607,StatePicklist!$1:$1,StatePicklist!$3:$3,"NA",0))</f>
        <v/>
      </c>
      <c r="Z607" s="297" t="str">
        <f ca="1">IF(RMDF!Y607="", "", IF(ISNUMBER(MATCH(RMDF!Y607, INDIRECT(Y607), 0)), "OK", "Invalid"))</f>
        <v/>
      </c>
      <c r="AA607" s="281"/>
      <c r="AB607" s="281"/>
      <c r="AC607" s="281"/>
      <c r="AD607" s="281" t="b">
        <f>AND(RMDF!AG607&gt;=0, RMDF!AG607&lt;=1-RMDF!Z607, RMDF!AG607=ROUND(RMDF!AG607,4))</f>
        <v>1</v>
      </c>
      <c r="AE607" s="317">
        <f>RMDF!AE607</f>
        <v>0</v>
      </c>
      <c r="AF607" s="318" t="str">
        <f>IF(AE607=0,"",_xlfn.XLOOKUP(AE607,StatePicklist!$1:$1,StatePicklist!$3:$3,"NA",0))</f>
        <v/>
      </c>
      <c r="AG607" s="297" t="str">
        <f ca="1">IF(RMDF!AF607="", "", IF(ISNUMBER(MATCH(RMDF!AF607, INDIRECT(AF607), 0)), "OK", "Invalid"))</f>
        <v/>
      </c>
      <c r="AH607" s="281"/>
      <c r="AI607" s="281"/>
      <c r="AJ607" s="281"/>
      <c r="AK607" s="281" t="b">
        <f>AND(RMDF!AN607&gt;=0, RMDF!AN607&lt;=1-SUM(RMDF!Z607,RMDF!AG607), RMDF!AN607=ROUND(RMDF!AN607,4))</f>
        <v>1</v>
      </c>
      <c r="AL607" s="317">
        <f>RMDF!AL607</f>
        <v>0</v>
      </c>
      <c r="AM607" s="318" t="str">
        <f>IF(AL607=0,"",_xlfn.XLOOKUP(AL607,StatePicklist!$1:$1,StatePicklist!$3:$3,"NA",0))</f>
        <v/>
      </c>
      <c r="AN607" s="297" t="str">
        <f ca="1">IF(RMDF!AM607="", "", IF(ISNUMBER(MATCH(RMDF!AM607, INDIRECT(AM607), 0)), "OK", "Invalid"))</f>
        <v/>
      </c>
      <c r="AO607" s="281"/>
      <c r="AP607" s="281"/>
      <c r="AQ607" s="281"/>
      <c r="AR607" s="281" t="b">
        <f>AND(RMDF!AU607&gt;=0, RMDF!AU607&lt;=1-SUM(RMDF!Z607,RMDF!AG607,RMDF!AN607), RMDF!AU607=ROUND(RMDF!AU607,4))</f>
        <v>1</v>
      </c>
      <c r="AS607" s="317">
        <f>RMDF!AS607</f>
        <v>0</v>
      </c>
      <c r="AT607" s="318" t="str">
        <f>IF(AS607=0,"",_xlfn.XLOOKUP(AS607,StatePicklist!$1:$1,StatePicklist!$3:$3,"NA",0))</f>
        <v/>
      </c>
      <c r="AU607" s="297" t="str">
        <f ca="1">IF(RMDF!AT607="", "", IF(ISNUMBER(MATCH(RMDF!AT607, INDIRECT(AT607), 0)), "OK", "Invalid"))</f>
        <v/>
      </c>
      <c r="AV607" s="281"/>
      <c r="AW607" s="281"/>
      <c r="AX607" s="281"/>
      <c r="AY607" s="281" t="b">
        <f>AND(RMDF!BB607&gt;=0, RMDF!BB607&lt;=1-SUM(RMDF!Z607,RMDF!AG607,RMDF!AN607,RMDF!AU607), RMDF!BB607=ROUND(RMDF!BB607,4))</f>
        <v>1</v>
      </c>
      <c r="AZ607" s="317">
        <f>RMDF!AZ607</f>
        <v>0</v>
      </c>
      <c r="BA607" s="318" t="str">
        <f>IF(AZ607=0,"",_xlfn.XLOOKUP(AZ607,StatePicklist!$1:$1,StatePicklist!$3:$3,"NA",0))</f>
        <v/>
      </c>
      <c r="BB607" s="297" t="str">
        <f ca="1">IF(RMDF!BA607="", "", IF(ISNUMBER(MATCH(RMDF!BA607, INDIRECT(BA607), 0)), "OK", "Invalid"))</f>
        <v/>
      </c>
      <c r="BC607" s="281"/>
      <c r="BD607" s="281"/>
      <c r="BE607" s="281"/>
      <c r="BF607" s="281" t="b">
        <f>AND(RMDF!BI607&gt;=0, RMDF!BI607&lt;=1-SUM(RMDF!Z607,RMDF!AG607,RMDF!AN607,RMDF!AU607,RMDF!BB607), RMDF!BI607=ROUND(RMDF!BI607,4))</f>
        <v>1</v>
      </c>
      <c r="BG607" s="317">
        <f>RMDF!BG607</f>
        <v>0</v>
      </c>
      <c r="BH607" s="318" t="str">
        <f>IF(BG607=0,"",_xlfn.XLOOKUP(BG607,StatePicklist!$1:$1,StatePicklist!$3:$3,"NA",0))</f>
        <v/>
      </c>
      <c r="BI607" s="297" t="str">
        <f ca="1">IF(RMDF!BH607="", "", IF(ISNUMBER(MATCH(RMDF!BH607, INDIRECT(BH607), 0)), "OK", "Invalid"))</f>
        <v/>
      </c>
      <c r="BJ607" s="281"/>
      <c r="BK607" s="281"/>
      <c r="BL607" s="281"/>
      <c r="BM607" s="281" t="b">
        <f>AND(RMDF!BP607&gt;=0, RMDF!BP607&lt;=1-SUM(RMDF!Z607,RMDF!AG607,RMDF!AN607,RMDF!AU607,RMDF!BB607,RMDF!BI607), RMDF!BP607=ROUND(RMDF!BP607,4))</f>
        <v>1</v>
      </c>
      <c r="BN607" s="317">
        <f>RMDF!BN607</f>
        <v>0</v>
      </c>
      <c r="BO607" s="318" t="str">
        <f>IF(BN607=0,"",_xlfn.XLOOKUP(BN607,StatePicklist!$1:$1,StatePicklist!$3:$3,"NA",0))</f>
        <v/>
      </c>
      <c r="BP607" s="297" t="str">
        <f ca="1">IF(RMDF!BO607="", "", IF(ISNUMBER(MATCH(RMDF!BO607, INDIRECT(BO607), 0)), "OK", "Invalid"))</f>
        <v/>
      </c>
      <c r="BQ607" s="281"/>
      <c r="BR607" s="281"/>
      <c r="BS607" s="281"/>
      <c r="BT607" s="281" t="b">
        <f>AND(RMDF!BW607&gt;=0, RMDF!BW607&lt;=1-SUM(RMDF!Z607,RMDF!AG607,RMDF!AN607,RMDF!AU607,RMDF!BB607,RMDF!BI607,RMDF!BP607), RMDF!BW607=ROUND(RMDF!BW607,4))</f>
        <v>1</v>
      </c>
      <c r="BU607" s="317">
        <f>RMDF!BU607</f>
        <v>0</v>
      </c>
      <c r="BV607" s="318" t="str">
        <f>IF(BU607=0,"",_xlfn.XLOOKUP(BU607,StatePicklist!$1:$1,StatePicklist!$3:$3,"NA",0))</f>
        <v/>
      </c>
      <c r="BW607" s="297" t="str">
        <f ca="1">IF(RMDF!BV607="", "", IF(ISNUMBER(MATCH(RMDF!BV607, INDIRECT(BV607), 0)), "OK", "Invalid"))</f>
        <v/>
      </c>
      <c r="BX607" s="281"/>
      <c r="BY607" s="281"/>
      <c r="BZ607" s="281"/>
      <c r="CA607" s="281" t="b">
        <f>AND(RMDF!CD607&gt;=0, RMDF!CD607&lt;=1-SUM(RMDF!Z607,RMDF!AG607,RMDF!AN607,RMDF!AU607,RMDF!BB607,RMDF!BI607,RMDF!BP607,RMDF!BW607), RMDF!CD607=ROUND(RMDF!CD607,4))</f>
        <v>1</v>
      </c>
      <c r="CB607" s="317">
        <f>RMDF!CB607</f>
        <v>0</v>
      </c>
      <c r="CC607" s="318" t="str">
        <f>IF(CB607=0,"",_xlfn.XLOOKUP(CB607,StatePicklist!$1:$1,StatePicklist!$3:$3,"NA",0))</f>
        <v/>
      </c>
      <c r="CD607" s="297" t="str">
        <f ca="1">IF(RMDF!CC607="", "", IF(ISNUMBER(MATCH(RMDF!CC607, INDIRECT(CC607), 0)), "OK", "Invalid"))</f>
        <v/>
      </c>
      <c r="CE607" s="281"/>
      <c r="CF607" s="281"/>
      <c r="CG607" s="281"/>
      <c r="CH607" s="281" t="b">
        <f>AND(RMDF!CK607&gt;=0, RMDF!CK607&lt;=1-SUM(RMDF!Z607,RMDF!AG607,RMDF!AN607,RMDF!AU607,RMDF!BB607,RMDF!BI607,RMDF!BP607,RMDF!BW607,RMDF!CD607), RMDF!CK607=ROUND(RMDF!CK607,4))</f>
        <v>1</v>
      </c>
      <c r="CI607" s="317">
        <f>RMDF!CI607</f>
        <v>0</v>
      </c>
      <c r="CJ607" s="318" t="str">
        <f>IF(CI607=0,"",_xlfn.XLOOKUP(CI607,StatePicklist!$1:$1,StatePicklist!$3:$3,"NA",0))</f>
        <v/>
      </c>
      <c r="CK607" s="297" t="str">
        <f ca="1">IF(RMDF!CJ607="", "", IF(ISNUMBER(MATCH(RMDF!CJ607, INDIRECT(CJ607), 0)), "OK", "Invalid"))</f>
        <v/>
      </c>
      <c r="CL607" s="281"/>
      <c r="CM607" s="281"/>
      <c r="CN607" s="281"/>
      <c r="CO607" s="281" t="b">
        <f>AND(RMDF!CR607&gt;=0, RMDF!CR607&lt;=1-SUM(RMDF!Z607,RMDF!AG607,RMDF!AN607,RMDF!AU607,RMDF!BB607,RMDF!BI607,RMDF!BP607,RMDF!BW607,RMDF!CD607,RMDF!CK607), RMDF!CR607=ROUND(RMDF!CR607,4))</f>
        <v>1</v>
      </c>
      <c r="CP607" s="317">
        <f>RMDF!CP607</f>
        <v>0</v>
      </c>
      <c r="CQ607" s="318" t="str">
        <f>IF(CP607=0,"",_xlfn.XLOOKUP(CP607,StatePicklist!$1:$1,StatePicklist!$3:$3,"NA",0))</f>
        <v/>
      </c>
      <c r="CR607" s="297" t="str">
        <f ca="1">IF(RMDF!CQ607="", "", IF(ISNUMBER(MATCH(RMDF!CQ607, INDIRECT(CQ607), 0)), "OK", "Invalid"))</f>
        <v/>
      </c>
      <c r="CS607" s="281"/>
      <c r="CT607" s="281"/>
      <c r="CU607" s="281"/>
      <c r="CV607" s="281" t="b">
        <f>AND(RMDF!CY607&gt;=0, RMDF!CY607&lt;=1-SUM(RMDF!Z607,RMDF!AG607,RMDF!AN607,RMDF!AU607,RMDF!BB607,RMDF!BI607,RMDF!BP607,RMDF!BW607,RMDF!CD607,RMDF!CK607,RMDF!CR607), RMDF!CY607=ROUND(RMDF!CY607,4))</f>
        <v>1</v>
      </c>
      <c r="CW607" s="317">
        <f>RMDF!CW607</f>
        <v>0</v>
      </c>
      <c r="CX607" s="318" t="str">
        <f>IF(CW607=0,"",_xlfn.XLOOKUP(CW607,StatePicklist!$1:$1,StatePicklist!$3:$3,"NA",0))</f>
        <v/>
      </c>
      <c r="CY607" s="297" t="str">
        <f ca="1">IF(RMDF!CX607="", "", IF(ISNUMBER(MATCH(RMDF!CX607, INDIRECT(CX607), 0)), "OK", "Invalid"))</f>
        <v/>
      </c>
      <c r="CZ607" s="281"/>
      <c r="DA607" s="281"/>
      <c r="DB607" s="281"/>
      <c r="DC607" s="281" t="b">
        <f>AND(RMDF!DF607&gt;=0, RMDF!DF607&lt;=1-SUM(RMDF!Z607,RMDF!AG607,RMDF!AN607,RMDF!AU607,RMDF!BB607,RMDF!BI607,RMDF!BP607,RMDF!BW607,RMDF!CD607,RMDF!CK607,RMDF!CR607,RMDF!CY607), RMDF!DF607=ROUND(RMDF!DF607,4))</f>
        <v>1</v>
      </c>
      <c r="DD607" s="317">
        <f>RMDF!DD607</f>
        <v>0</v>
      </c>
      <c r="DE607" s="318" t="str">
        <f>IF(DD607=0,"",_xlfn.XLOOKUP(DD607,StatePicklist!$1:$1,StatePicklist!$3:$3,"NA",0))</f>
        <v/>
      </c>
      <c r="DF607" s="297" t="str">
        <f ca="1">IF(RMDF!DE607="", "", IF(ISNUMBER(MATCH(RMDF!DE607, INDIRECT(DE607), 0)), "OK", "Invalid"))</f>
        <v/>
      </c>
      <c r="DG607" s="281"/>
      <c r="DH607" s="281"/>
      <c r="DI607" s="281"/>
      <c r="DJ607" s="281" t="b">
        <f>AND(RMDF!DM607&gt;=0, RMDF!DM607&lt;=1-SUM(RMDF!Z607,RMDF!AG607,RMDF!AN607,RMDF!AU607,RMDF!BB607,RMDF!BI607,RMDF!BP607,RMDF!BW607,RMDF!CD607,RMDF!CK607,RMDF!CR607,RMDF!CY607,RMDF!DF607), RMDF!DM607=ROUND(RMDF!DM607,4))</f>
        <v>1</v>
      </c>
      <c r="DK607" s="317">
        <f>RMDF!DK607</f>
        <v>0</v>
      </c>
      <c r="DL607" s="318" t="str">
        <f>IF(DK607=0,"",_xlfn.XLOOKUP(DK607,StatePicklist!$1:$1,StatePicklist!$3:$3,"NA",0))</f>
        <v/>
      </c>
      <c r="DM607" s="297" t="str">
        <f ca="1">IF(RMDF!DL607="", "", IF(ISNUMBER(MATCH(RMDF!DL607, INDIRECT(DL607), 0)), "OK", "Invalid"))</f>
        <v/>
      </c>
      <c r="DN607" s="281"/>
      <c r="DO607" s="281"/>
      <c r="DP607" s="281"/>
      <c r="DQ607" s="281" t="b">
        <f>AND(RMDF!DT607&gt;=0, RMDF!DT607&lt;=1-SUM(RMDF!Z607,RMDF!AG607,RMDF!AN607,RMDF!AU607,RMDF!BB607,RMDF!BI607,RMDF!BP607,RMDF!BW607,RMDF!CD607,RMDF!CK607,RMDF!CR607,RMDF!CY607,RMDF!DF607,RMDF!DM607), RMDF!DT607=ROUND(RMDF!DT607,4))</f>
        <v>1</v>
      </c>
      <c r="DR607" s="317">
        <f>RMDF!DR607</f>
        <v>0</v>
      </c>
      <c r="DS607" s="318" t="str">
        <f>IF(DR607=0,"",_xlfn.XLOOKUP(DR607,StatePicklist!$1:$1,StatePicklist!$3:$3,"NA",0))</f>
        <v/>
      </c>
      <c r="DT607" s="297" t="str">
        <f ca="1">IF(RMDF!DS607="", "", IF(ISNUMBER(MATCH(RMDF!DS607, INDIRECT(DS607), 0)), "OK", "Invalid"))</f>
        <v/>
      </c>
      <c r="DU607" s="281"/>
      <c r="DV607" s="281"/>
      <c r="DW607" s="281"/>
      <c r="DX607" s="281" t="b">
        <f>AND(RMDF!EA607&gt;=0, RMDF!EA607&lt;=1-SUM(RMDF!Z607,RMDF!AG607,RMDF!AN607,RMDF!AU607,RMDF!BB607,RMDF!BI607,RMDF!BP607,RMDF!BW607,RMDF!CD607,RMDF!CK607,RMDF!CR607,RMDF!CY607,RMDF!DF607,RMDF!DM607,RMDF!DT607), RMDF!EA607=ROUND(RMDF!EA607,4))</f>
        <v>1</v>
      </c>
      <c r="DY607" s="317">
        <f>RMDF!DY607</f>
        <v>0</v>
      </c>
      <c r="DZ607" s="318" t="str">
        <f>IF(DY607=0,"",_xlfn.XLOOKUP(DY607,StatePicklist!$1:$1,StatePicklist!$3:$3,"NA",0))</f>
        <v/>
      </c>
      <c r="EA607" s="297" t="str">
        <f ca="1">IF(RMDF!DZ607="", "", IF(ISNUMBER(MATCH(RMDF!DZ607, INDIRECT(DZ607), 0)), "OK", "Invalid"))</f>
        <v/>
      </c>
      <c r="EB607" s="281"/>
      <c r="EC607" s="281"/>
      <c r="ED607" s="281"/>
      <c r="EE607" s="281" t="b">
        <f>AND(RMDF!EH607&gt;=0, RMDF!EH607&lt;=1-SUM(RMDF!Z607,RMDF!AG607,RMDF!AN607,RMDF!AU607,RMDF!BB607,RMDF!BI607,RMDF!BP607,RMDF!BW607,RMDF!CD607,RMDF!CK607,RMDF!CR607,RMDF!CY607,RMDF!DF607,RMDF!DM607,RMDF!DT607,RMDF!EA607), RMDF!EH607=ROUND(RMDF!EH607,4))</f>
        <v>1</v>
      </c>
      <c r="EF607" s="317">
        <f>RMDF!EF607</f>
        <v>0</v>
      </c>
      <c r="EG607" s="318" t="str">
        <f>IF(EF607=0,"",_xlfn.XLOOKUP(EF607,StatePicklist!$1:$1,StatePicklist!$3:$3,"NA",0))</f>
        <v/>
      </c>
      <c r="EH607" s="297" t="str">
        <f ca="1">IF(RMDF!EG607="", "", IF(ISNUMBER(MATCH(RMDF!EG607, INDIRECT(EG607), 0)), "OK", "Invalid"))</f>
        <v/>
      </c>
      <c r="EI607" s="281"/>
      <c r="EJ607" s="281"/>
      <c r="EK607" s="281"/>
      <c r="EL607" s="281" t="b">
        <f>AND(RMDF!EO607&gt;=0, RMDF!EO607&lt;=1-SUM(RMDF!Z607,RMDF!AG607,RMDF!AN607,RMDF!AU607,RMDF!BB607,RMDF!BI607,RMDF!BP607,RMDF!BW607,RMDF!CD607,RMDF!CK607,RMDF!CR607,RMDF!CY607,RMDF!DF607,RMDF!DM607,RMDF!DT607,RMDF!EA607,RMDF!EH607), RMDF!EO607=ROUND(RMDF!EO607,4))</f>
        <v>1</v>
      </c>
      <c r="EM607" s="317">
        <f>RMDF!EM607</f>
        <v>0</v>
      </c>
      <c r="EN607" s="318" t="str">
        <f>IF(EM607=0,"",_xlfn.XLOOKUP(EM607,StatePicklist!$1:$1,StatePicklist!$3:$3,"NA",0))</f>
        <v/>
      </c>
      <c r="EO607" s="297" t="str">
        <f ca="1">IF(RMDF!EN607="", "", IF(ISNUMBER(MATCH(RMDF!EN607, INDIRECT(EN607), 0)), "OK", "Invalid"))</f>
        <v/>
      </c>
      <c r="EP607" s="281"/>
      <c r="EQ607" s="281"/>
      <c r="ER607" s="281"/>
      <c r="ES607" s="281" t="b">
        <f>AND(RMDF!EV607&gt;=0, RMDF!EV607&lt;=1-SUM(RMDF!Z607,RMDF!AG607,RMDF!AN607,RMDF!AU607,RMDF!BB607,RMDF!BI607,RMDF!BP607,RMDF!BW607,RMDF!CD607,RMDF!CK607,RMDF!CR607,RMDF!CY607,RMDF!DF607,RMDF!DM607,RMDF!DT607,RMDF!EA607,RMDF!EH607,RMDF!EO607), RMDF!EV607=ROUND(RMDF!EV607,4))</f>
        <v>1</v>
      </c>
      <c r="ET607" s="317">
        <f>RMDF!ET607</f>
        <v>0</v>
      </c>
      <c r="EU607" s="318" t="str">
        <f>IF(ET607=0,"",_xlfn.XLOOKUP(ET607,StatePicklist!$1:$1,StatePicklist!$3:$3,"NA",0))</f>
        <v/>
      </c>
      <c r="EV607" s="297" t="str">
        <f ca="1">IF(RMDF!EU607="", "", IF(ISNUMBER(MATCH(RMDF!EU607, INDIRECT(EU607), 0)), "OK", "Invalid"))</f>
        <v/>
      </c>
      <c r="EW607" s="281"/>
      <c r="EX607" s="281"/>
      <c r="EY607" s="281"/>
      <c r="EZ607" s="281" t="b">
        <f>AND(RMDF!FC607&gt;=0, RMDF!FC607&lt;=1-SUM(RMDF!Z607,RMDF!AG607,RMDF!AN607,RMDF!AU607,RMDF!BB607,RMDF!BI607,RMDF!BP607,RMDF!BW607,RMDF!CD607,RMDF!CK607,RMDF!CR607,RMDF!CY607,RMDF!DF607,RMDF!DM607,RMDF!DT607,RMDF!EA607,RMDF!EH607,RMDF!EO607,RMDF!EV607), RMDF!FC607=ROUND(RMDF!FC607,4))</f>
        <v>1</v>
      </c>
      <c r="FA607" s="317">
        <f>RMDF!FA607</f>
        <v>0</v>
      </c>
      <c r="FB607" s="318" t="str">
        <f>IF(FA607=0,"",_xlfn.XLOOKUP(FA607,StatePicklist!$1:$1,StatePicklist!$3:$3,"NA",0))</f>
        <v/>
      </c>
      <c r="FC607" s="297" t="str">
        <f ca="1">IF(RMDF!FB607="", "", IF(ISNUMBER(MATCH(RMDF!FB607, INDIRECT(FB607), 0)), "OK", "Invalid"))</f>
        <v/>
      </c>
    </row>
    <row r="608" spans="1:159" s="205" customFormat="1" ht="39.9" customHeight="1" x14ac:dyDescent="0.25">
      <c r="A608" s="206"/>
      <c r="B608" s="196"/>
      <c r="C608" s="197"/>
      <c r="D608" s="198"/>
      <c r="E608" s="199"/>
      <c r="F608" s="200"/>
      <c r="G608" s="201"/>
      <c r="H608" s="292"/>
      <c r="I608" s="305">
        <f>RMDF!I608</f>
        <v>0</v>
      </c>
      <c r="J608" s="305" t="str">
        <f>IF(I608=ProductCode!$B$30,"PDReclPost",IF(OR(I608=ProductCode!$C$30,I608=ProductCode!$E$30,I608=ProductCode!$G$30),"PDPreCon",IF(OR(I608=ProductCode!$D$30,I608=ProductCode!$F$30),"PDNotReclPost","")))</f>
        <v/>
      </c>
      <c r="K608" s="305" t="str">
        <f t="shared" si="33"/>
        <v/>
      </c>
      <c r="L608" s="289"/>
      <c r="M608" s="305" t="str">
        <f t="shared" si="33"/>
        <v/>
      </c>
      <c r="N608" s="289" t="b">
        <f>AND(RMDF!N608&gt;=0, RMDF!N608&lt;=1-RMDF!L608, RMDF!N608=ROUND(RMDF!N608,4))</f>
        <v>1</v>
      </c>
      <c r="O608" s="286" t="str">
        <f>IF(P608="","",IF(I608="","",IF(LEFT(I608,13)="Reclaimed pos",RawMaterialCode!$E$569,RawMaterialCode!$E$568)))</f>
        <v>Reclaimed pre-consumer mixed fibers (RM0578)</v>
      </c>
      <c r="P608" s="295">
        <f t="shared" si="34"/>
        <v>1</v>
      </c>
      <c r="Q608" s="202"/>
      <c r="R608" s="203"/>
      <c r="S608" s="204" t="str">
        <f t="shared" si="35"/>
        <v/>
      </c>
      <c r="T608" s="281"/>
      <c r="U608" s="281"/>
      <c r="V608" s="281"/>
      <c r="W608" s="281"/>
      <c r="X608" s="317">
        <f>RMDF!X608</f>
        <v>0</v>
      </c>
      <c r="Y608" s="318" t="str">
        <f>IF(X608=0,"",_xlfn.XLOOKUP(X608,StatePicklist!$1:$1,StatePicklist!$3:$3,"NA",0))</f>
        <v/>
      </c>
      <c r="Z608" s="297" t="str">
        <f ca="1">IF(RMDF!Y608="", "", IF(ISNUMBER(MATCH(RMDF!Y608, INDIRECT(Y608), 0)), "OK", "Invalid"))</f>
        <v/>
      </c>
      <c r="AA608" s="281"/>
      <c r="AB608" s="281"/>
      <c r="AC608" s="281"/>
      <c r="AD608" s="281" t="b">
        <f>AND(RMDF!AG608&gt;=0, RMDF!AG608&lt;=1-RMDF!Z608, RMDF!AG608=ROUND(RMDF!AG608,4))</f>
        <v>1</v>
      </c>
      <c r="AE608" s="317">
        <f>RMDF!AE608</f>
        <v>0</v>
      </c>
      <c r="AF608" s="318" t="str">
        <f>IF(AE608=0,"",_xlfn.XLOOKUP(AE608,StatePicklist!$1:$1,StatePicklist!$3:$3,"NA",0))</f>
        <v/>
      </c>
      <c r="AG608" s="297" t="str">
        <f ca="1">IF(RMDF!AF608="", "", IF(ISNUMBER(MATCH(RMDF!AF608, INDIRECT(AF608), 0)), "OK", "Invalid"))</f>
        <v/>
      </c>
      <c r="AH608" s="281"/>
      <c r="AI608" s="281"/>
      <c r="AJ608" s="281"/>
      <c r="AK608" s="281" t="b">
        <f>AND(RMDF!AN608&gt;=0, RMDF!AN608&lt;=1-SUM(RMDF!Z608,RMDF!AG608), RMDF!AN608=ROUND(RMDF!AN608,4))</f>
        <v>1</v>
      </c>
      <c r="AL608" s="317">
        <f>RMDF!AL608</f>
        <v>0</v>
      </c>
      <c r="AM608" s="318" t="str">
        <f>IF(AL608=0,"",_xlfn.XLOOKUP(AL608,StatePicklist!$1:$1,StatePicklist!$3:$3,"NA",0))</f>
        <v/>
      </c>
      <c r="AN608" s="297" t="str">
        <f ca="1">IF(RMDF!AM608="", "", IF(ISNUMBER(MATCH(RMDF!AM608, INDIRECT(AM608), 0)), "OK", "Invalid"))</f>
        <v/>
      </c>
      <c r="AO608" s="281"/>
      <c r="AP608" s="281"/>
      <c r="AQ608" s="281"/>
      <c r="AR608" s="281" t="b">
        <f>AND(RMDF!AU608&gt;=0, RMDF!AU608&lt;=1-SUM(RMDF!Z608,RMDF!AG608,RMDF!AN608), RMDF!AU608=ROUND(RMDF!AU608,4))</f>
        <v>1</v>
      </c>
      <c r="AS608" s="317">
        <f>RMDF!AS608</f>
        <v>0</v>
      </c>
      <c r="AT608" s="318" t="str">
        <f>IF(AS608=0,"",_xlfn.XLOOKUP(AS608,StatePicklist!$1:$1,StatePicklist!$3:$3,"NA",0))</f>
        <v/>
      </c>
      <c r="AU608" s="297" t="str">
        <f ca="1">IF(RMDF!AT608="", "", IF(ISNUMBER(MATCH(RMDF!AT608, INDIRECT(AT608), 0)), "OK", "Invalid"))</f>
        <v/>
      </c>
      <c r="AV608" s="281"/>
      <c r="AW608" s="281"/>
      <c r="AX608" s="281"/>
      <c r="AY608" s="281" t="b">
        <f>AND(RMDF!BB608&gt;=0, RMDF!BB608&lt;=1-SUM(RMDF!Z608,RMDF!AG608,RMDF!AN608,RMDF!AU608), RMDF!BB608=ROUND(RMDF!BB608,4))</f>
        <v>1</v>
      </c>
      <c r="AZ608" s="317">
        <f>RMDF!AZ608</f>
        <v>0</v>
      </c>
      <c r="BA608" s="318" t="str">
        <f>IF(AZ608=0,"",_xlfn.XLOOKUP(AZ608,StatePicklist!$1:$1,StatePicklist!$3:$3,"NA",0))</f>
        <v/>
      </c>
      <c r="BB608" s="297" t="str">
        <f ca="1">IF(RMDF!BA608="", "", IF(ISNUMBER(MATCH(RMDF!BA608, INDIRECT(BA608), 0)), "OK", "Invalid"))</f>
        <v/>
      </c>
      <c r="BC608" s="281"/>
      <c r="BD608" s="281"/>
      <c r="BE608" s="281"/>
      <c r="BF608" s="281" t="b">
        <f>AND(RMDF!BI608&gt;=0, RMDF!BI608&lt;=1-SUM(RMDF!Z608,RMDF!AG608,RMDF!AN608,RMDF!AU608,RMDF!BB608), RMDF!BI608=ROUND(RMDF!BI608,4))</f>
        <v>1</v>
      </c>
      <c r="BG608" s="317">
        <f>RMDF!BG608</f>
        <v>0</v>
      </c>
      <c r="BH608" s="318" t="str">
        <f>IF(BG608=0,"",_xlfn.XLOOKUP(BG608,StatePicklist!$1:$1,StatePicklist!$3:$3,"NA",0))</f>
        <v/>
      </c>
      <c r="BI608" s="297" t="str">
        <f ca="1">IF(RMDF!BH608="", "", IF(ISNUMBER(MATCH(RMDF!BH608, INDIRECT(BH608), 0)), "OK", "Invalid"))</f>
        <v/>
      </c>
      <c r="BJ608" s="281"/>
      <c r="BK608" s="281"/>
      <c r="BL608" s="281"/>
      <c r="BM608" s="281" t="b">
        <f>AND(RMDF!BP608&gt;=0, RMDF!BP608&lt;=1-SUM(RMDF!Z608,RMDF!AG608,RMDF!AN608,RMDF!AU608,RMDF!BB608,RMDF!BI608), RMDF!BP608=ROUND(RMDF!BP608,4))</f>
        <v>1</v>
      </c>
      <c r="BN608" s="317">
        <f>RMDF!BN608</f>
        <v>0</v>
      </c>
      <c r="BO608" s="318" t="str">
        <f>IF(BN608=0,"",_xlfn.XLOOKUP(BN608,StatePicklist!$1:$1,StatePicklist!$3:$3,"NA",0))</f>
        <v/>
      </c>
      <c r="BP608" s="297" t="str">
        <f ca="1">IF(RMDF!BO608="", "", IF(ISNUMBER(MATCH(RMDF!BO608, INDIRECT(BO608), 0)), "OK", "Invalid"))</f>
        <v/>
      </c>
      <c r="BQ608" s="281"/>
      <c r="BR608" s="281"/>
      <c r="BS608" s="281"/>
      <c r="BT608" s="281" t="b">
        <f>AND(RMDF!BW608&gt;=0, RMDF!BW608&lt;=1-SUM(RMDF!Z608,RMDF!AG608,RMDF!AN608,RMDF!AU608,RMDF!BB608,RMDF!BI608,RMDF!BP608), RMDF!BW608=ROUND(RMDF!BW608,4))</f>
        <v>1</v>
      </c>
      <c r="BU608" s="317">
        <f>RMDF!BU608</f>
        <v>0</v>
      </c>
      <c r="BV608" s="318" t="str">
        <f>IF(BU608=0,"",_xlfn.XLOOKUP(BU608,StatePicklist!$1:$1,StatePicklist!$3:$3,"NA",0))</f>
        <v/>
      </c>
      <c r="BW608" s="297" t="str">
        <f ca="1">IF(RMDF!BV608="", "", IF(ISNUMBER(MATCH(RMDF!BV608, INDIRECT(BV608), 0)), "OK", "Invalid"))</f>
        <v/>
      </c>
      <c r="BX608" s="281"/>
      <c r="BY608" s="281"/>
      <c r="BZ608" s="281"/>
      <c r="CA608" s="281" t="b">
        <f>AND(RMDF!CD608&gt;=0, RMDF!CD608&lt;=1-SUM(RMDF!Z608,RMDF!AG608,RMDF!AN608,RMDF!AU608,RMDF!BB608,RMDF!BI608,RMDF!BP608,RMDF!BW608), RMDF!CD608=ROUND(RMDF!CD608,4))</f>
        <v>1</v>
      </c>
      <c r="CB608" s="317">
        <f>RMDF!CB608</f>
        <v>0</v>
      </c>
      <c r="CC608" s="318" t="str">
        <f>IF(CB608=0,"",_xlfn.XLOOKUP(CB608,StatePicklist!$1:$1,StatePicklist!$3:$3,"NA",0))</f>
        <v/>
      </c>
      <c r="CD608" s="297" t="str">
        <f ca="1">IF(RMDF!CC608="", "", IF(ISNUMBER(MATCH(RMDF!CC608, INDIRECT(CC608), 0)), "OK", "Invalid"))</f>
        <v/>
      </c>
      <c r="CE608" s="281"/>
      <c r="CF608" s="281"/>
      <c r="CG608" s="281"/>
      <c r="CH608" s="281" t="b">
        <f>AND(RMDF!CK608&gt;=0, RMDF!CK608&lt;=1-SUM(RMDF!Z608,RMDF!AG608,RMDF!AN608,RMDF!AU608,RMDF!BB608,RMDF!BI608,RMDF!BP608,RMDF!BW608,RMDF!CD608), RMDF!CK608=ROUND(RMDF!CK608,4))</f>
        <v>1</v>
      </c>
      <c r="CI608" s="317">
        <f>RMDF!CI608</f>
        <v>0</v>
      </c>
      <c r="CJ608" s="318" t="str">
        <f>IF(CI608=0,"",_xlfn.XLOOKUP(CI608,StatePicklist!$1:$1,StatePicklist!$3:$3,"NA",0))</f>
        <v/>
      </c>
      <c r="CK608" s="297" t="str">
        <f ca="1">IF(RMDF!CJ608="", "", IF(ISNUMBER(MATCH(RMDF!CJ608, INDIRECT(CJ608), 0)), "OK", "Invalid"))</f>
        <v/>
      </c>
      <c r="CL608" s="281"/>
      <c r="CM608" s="281"/>
      <c r="CN608" s="281"/>
      <c r="CO608" s="281" t="b">
        <f>AND(RMDF!CR608&gt;=0, RMDF!CR608&lt;=1-SUM(RMDF!Z608,RMDF!AG608,RMDF!AN608,RMDF!AU608,RMDF!BB608,RMDF!BI608,RMDF!BP608,RMDF!BW608,RMDF!CD608,RMDF!CK608), RMDF!CR608=ROUND(RMDF!CR608,4))</f>
        <v>1</v>
      </c>
      <c r="CP608" s="317">
        <f>RMDF!CP608</f>
        <v>0</v>
      </c>
      <c r="CQ608" s="318" t="str">
        <f>IF(CP608=0,"",_xlfn.XLOOKUP(CP608,StatePicklist!$1:$1,StatePicklist!$3:$3,"NA",0))</f>
        <v/>
      </c>
      <c r="CR608" s="297" t="str">
        <f ca="1">IF(RMDF!CQ608="", "", IF(ISNUMBER(MATCH(RMDF!CQ608, INDIRECT(CQ608), 0)), "OK", "Invalid"))</f>
        <v/>
      </c>
      <c r="CS608" s="281"/>
      <c r="CT608" s="281"/>
      <c r="CU608" s="281"/>
      <c r="CV608" s="281" t="b">
        <f>AND(RMDF!CY608&gt;=0, RMDF!CY608&lt;=1-SUM(RMDF!Z608,RMDF!AG608,RMDF!AN608,RMDF!AU608,RMDF!BB608,RMDF!BI608,RMDF!BP608,RMDF!BW608,RMDF!CD608,RMDF!CK608,RMDF!CR608), RMDF!CY608=ROUND(RMDF!CY608,4))</f>
        <v>1</v>
      </c>
      <c r="CW608" s="317">
        <f>RMDF!CW608</f>
        <v>0</v>
      </c>
      <c r="CX608" s="318" t="str">
        <f>IF(CW608=0,"",_xlfn.XLOOKUP(CW608,StatePicklist!$1:$1,StatePicklist!$3:$3,"NA",0))</f>
        <v/>
      </c>
      <c r="CY608" s="297" t="str">
        <f ca="1">IF(RMDF!CX608="", "", IF(ISNUMBER(MATCH(RMDF!CX608, INDIRECT(CX608), 0)), "OK", "Invalid"))</f>
        <v/>
      </c>
      <c r="CZ608" s="281"/>
      <c r="DA608" s="281"/>
      <c r="DB608" s="281"/>
      <c r="DC608" s="281" t="b">
        <f>AND(RMDF!DF608&gt;=0, RMDF!DF608&lt;=1-SUM(RMDF!Z608,RMDF!AG608,RMDF!AN608,RMDF!AU608,RMDF!BB608,RMDF!BI608,RMDF!BP608,RMDF!BW608,RMDF!CD608,RMDF!CK608,RMDF!CR608,RMDF!CY608), RMDF!DF608=ROUND(RMDF!DF608,4))</f>
        <v>1</v>
      </c>
      <c r="DD608" s="317">
        <f>RMDF!DD608</f>
        <v>0</v>
      </c>
      <c r="DE608" s="318" t="str">
        <f>IF(DD608=0,"",_xlfn.XLOOKUP(DD608,StatePicklist!$1:$1,StatePicklist!$3:$3,"NA",0))</f>
        <v/>
      </c>
      <c r="DF608" s="297" t="str">
        <f ca="1">IF(RMDF!DE608="", "", IF(ISNUMBER(MATCH(RMDF!DE608, INDIRECT(DE608), 0)), "OK", "Invalid"))</f>
        <v/>
      </c>
      <c r="DG608" s="281"/>
      <c r="DH608" s="281"/>
      <c r="DI608" s="281"/>
      <c r="DJ608" s="281" t="b">
        <f>AND(RMDF!DM608&gt;=0, RMDF!DM608&lt;=1-SUM(RMDF!Z608,RMDF!AG608,RMDF!AN608,RMDF!AU608,RMDF!BB608,RMDF!BI608,RMDF!BP608,RMDF!BW608,RMDF!CD608,RMDF!CK608,RMDF!CR608,RMDF!CY608,RMDF!DF608), RMDF!DM608=ROUND(RMDF!DM608,4))</f>
        <v>1</v>
      </c>
      <c r="DK608" s="317">
        <f>RMDF!DK608</f>
        <v>0</v>
      </c>
      <c r="DL608" s="318" t="str">
        <f>IF(DK608=0,"",_xlfn.XLOOKUP(DK608,StatePicklist!$1:$1,StatePicklist!$3:$3,"NA",0))</f>
        <v/>
      </c>
      <c r="DM608" s="297" t="str">
        <f ca="1">IF(RMDF!DL608="", "", IF(ISNUMBER(MATCH(RMDF!DL608, INDIRECT(DL608), 0)), "OK", "Invalid"))</f>
        <v/>
      </c>
      <c r="DN608" s="281"/>
      <c r="DO608" s="281"/>
      <c r="DP608" s="281"/>
      <c r="DQ608" s="281" t="b">
        <f>AND(RMDF!DT608&gt;=0, RMDF!DT608&lt;=1-SUM(RMDF!Z608,RMDF!AG608,RMDF!AN608,RMDF!AU608,RMDF!BB608,RMDF!BI608,RMDF!BP608,RMDF!BW608,RMDF!CD608,RMDF!CK608,RMDF!CR608,RMDF!CY608,RMDF!DF608,RMDF!DM608), RMDF!DT608=ROUND(RMDF!DT608,4))</f>
        <v>1</v>
      </c>
      <c r="DR608" s="317">
        <f>RMDF!DR608</f>
        <v>0</v>
      </c>
      <c r="DS608" s="318" t="str">
        <f>IF(DR608=0,"",_xlfn.XLOOKUP(DR608,StatePicklist!$1:$1,StatePicklist!$3:$3,"NA",0))</f>
        <v/>
      </c>
      <c r="DT608" s="297" t="str">
        <f ca="1">IF(RMDF!DS608="", "", IF(ISNUMBER(MATCH(RMDF!DS608, INDIRECT(DS608), 0)), "OK", "Invalid"))</f>
        <v/>
      </c>
      <c r="DU608" s="281"/>
      <c r="DV608" s="281"/>
      <c r="DW608" s="281"/>
      <c r="DX608" s="281" t="b">
        <f>AND(RMDF!EA608&gt;=0, RMDF!EA608&lt;=1-SUM(RMDF!Z608,RMDF!AG608,RMDF!AN608,RMDF!AU608,RMDF!BB608,RMDF!BI608,RMDF!BP608,RMDF!BW608,RMDF!CD608,RMDF!CK608,RMDF!CR608,RMDF!CY608,RMDF!DF608,RMDF!DM608,RMDF!DT608), RMDF!EA608=ROUND(RMDF!EA608,4))</f>
        <v>1</v>
      </c>
      <c r="DY608" s="317">
        <f>RMDF!DY608</f>
        <v>0</v>
      </c>
      <c r="DZ608" s="318" t="str">
        <f>IF(DY608=0,"",_xlfn.XLOOKUP(DY608,StatePicklist!$1:$1,StatePicklist!$3:$3,"NA",0))</f>
        <v/>
      </c>
      <c r="EA608" s="297" t="str">
        <f ca="1">IF(RMDF!DZ608="", "", IF(ISNUMBER(MATCH(RMDF!DZ608, INDIRECT(DZ608), 0)), "OK", "Invalid"))</f>
        <v/>
      </c>
      <c r="EB608" s="281"/>
      <c r="EC608" s="281"/>
      <c r="ED608" s="281"/>
      <c r="EE608" s="281" t="b">
        <f>AND(RMDF!EH608&gt;=0, RMDF!EH608&lt;=1-SUM(RMDF!Z608,RMDF!AG608,RMDF!AN608,RMDF!AU608,RMDF!BB608,RMDF!BI608,RMDF!BP608,RMDF!BW608,RMDF!CD608,RMDF!CK608,RMDF!CR608,RMDF!CY608,RMDF!DF608,RMDF!DM608,RMDF!DT608,RMDF!EA608), RMDF!EH608=ROUND(RMDF!EH608,4))</f>
        <v>1</v>
      </c>
      <c r="EF608" s="317">
        <f>RMDF!EF608</f>
        <v>0</v>
      </c>
      <c r="EG608" s="318" t="str">
        <f>IF(EF608=0,"",_xlfn.XLOOKUP(EF608,StatePicklist!$1:$1,StatePicklist!$3:$3,"NA",0))</f>
        <v/>
      </c>
      <c r="EH608" s="297" t="str">
        <f ca="1">IF(RMDF!EG608="", "", IF(ISNUMBER(MATCH(RMDF!EG608, INDIRECT(EG608), 0)), "OK", "Invalid"))</f>
        <v/>
      </c>
      <c r="EI608" s="281"/>
      <c r="EJ608" s="281"/>
      <c r="EK608" s="281"/>
      <c r="EL608" s="281" t="b">
        <f>AND(RMDF!EO608&gt;=0, RMDF!EO608&lt;=1-SUM(RMDF!Z608,RMDF!AG608,RMDF!AN608,RMDF!AU608,RMDF!BB608,RMDF!BI608,RMDF!BP608,RMDF!BW608,RMDF!CD608,RMDF!CK608,RMDF!CR608,RMDF!CY608,RMDF!DF608,RMDF!DM608,RMDF!DT608,RMDF!EA608,RMDF!EH608), RMDF!EO608=ROUND(RMDF!EO608,4))</f>
        <v>1</v>
      </c>
      <c r="EM608" s="317">
        <f>RMDF!EM608</f>
        <v>0</v>
      </c>
      <c r="EN608" s="318" t="str">
        <f>IF(EM608=0,"",_xlfn.XLOOKUP(EM608,StatePicklist!$1:$1,StatePicklist!$3:$3,"NA",0))</f>
        <v/>
      </c>
      <c r="EO608" s="297" t="str">
        <f ca="1">IF(RMDF!EN608="", "", IF(ISNUMBER(MATCH(RMDF!EN608, INDIRECT(EN608), 0)), "OK", "Invalid"))</f>
        <v/>
      </c>
      <c r="EP608" s="281"/>
      <c r="EQ608" s="281"/>
      <c r="ER608" s="281"/>
      <c r="ES608" s="281" t="b">
        <f>AND(RMDF!EV608&gt;=0, RMDF!EV608&lt;=1-SUM(RMDF!Z608,RMDF!AG608,RMDF!AN608,RMDF!AU608,RMDF!BB608,RMDF!BI608,RMDF!BP608,RMDF!BW608,RMDF!CD608,RMDF!CK608,RMDF!CR608,RMDF!CY608,RMDF!DF608,RMDF!DM608,RMDF!DT608,RMDF!EA608,RMDF!EH608,RMDF!EO608), RMDF!EV608=ROUND(RMDF!EV608,4))</f>
        <v>1</v>
      </c>
      <c r="ET608" s="317">
        <f>RMDF!ET608</f>
        <v>0</v>
      </c>
      <c r="EU608" s="318" t="str">
        <f>IF(ET608=0,"",_xlfn.XLOOKUP(ET608,StatePicklist!$1:$1,StatePicklist!$3:$3,"NA",0))</f>
        <v/>
      </c>
      <c r="EV608" s="297" t="str">
        <f ca="1">IF(RMDF!EU608="", "", IF(ISNUMBER(MATCH(RMDF!EU608, INDIRECT(EU608), 0)), "OK", "Invalid"))</f>
        <v/>
      </c>
      <c r="EW608" s="281"/>
      <c r="EX608" s="281"/>
      <c r="EY608" s="281"/>
      <c r="EZ608" s="281" t="b">
        <f>AND(RMDF!FC608&gt;=0, RMDF!FC608&lt;=1-SUM(RMDF!Z608,RMDF!AG608,RMDF!AN608,RMDF!AU608,RMDF!BB608,RMDF!BI608,RMDF!BP608,RMDF!BW608,RMDF!CD608,RMDF!CK608,RMDF!CR608,RMDF!CY608,RMDF!DF608,RMDF!DM608,RMDF!DT608,RMDF!EA608,RMDF!EH608,RMDF!EO608,RMDF!EV608), RMDF!FC608=ROUND(RMDF!FC608,4))</f>
        <v>1</v>
      </c>
      <c r="FA608" s="317">
        <f>RMDF!FA608</f>
        <v>0</v>
      </c>
      <c r="FB608" s="318" t="str">
        <f>IF(FA608=0,"",_xlfn.XLOOKUP(FA608,StatePicklist!$1:$1,StatePicklist!$3:$3,"NA",0))</f>
        <v/>
      </c>
      <c r="FC608" s="297" t="str">
        <f ca="1">IF(RMDF!FB608="", "", IF(ISNUMBER(MATCH(RMDF!FB608, INDIRECT(FB608), 0)), "OK", "Invalid"))</f>
        <v/>
      </c>
    </row>
    <row r="609" spans="1:159" s="205" customFormat="1" ht="39.9" customHeight="1" x14ac:dyDescent="0.25">
      <c r="A609" s="206"/>
      <c r="B609" s="196"/>
      <c r="C609" s="197"/>
      <c r="D609" s="198"/>
      <c r="E609" s="199"/>
      <c r="F609" s="200"/>
      <c r="G609" s="201"/>
      <c r="H609" s="292"/>
      <c r="I609" s="305">
        <f>RMDF!I609</f>
        <v>0</v>
      </c>
      <c r="J609" s="305" t="str">
        <f>IF(I609=ProductCode!$B$30,"PDReclPost",IF(OR(I609=ProductCode!$C$30,I609=ProductCode!$E$30,I609=ProductCode!$G$30),"PDPreCon",IF(OR(I609=ProductCode!$D$30,I609=ProductCode!$F$30),"PDNotReclPost","")))</f>
        <v/>
      </c>
      <c r="K609" s="305" t="str">
        <f t="shared" si="33"/>
        <v/>
      </c>
      <c r="L609" s="289"/>
      <c r="M609" s="305" t="str">
        <f t="shared" si="33"/>
        <v/>
      </c>
      <c r="N609" s="289" t="b">
        <f>AND(RMDF!N609&gt;=0, RMDF!N609&lt;=1-RMDF!L609, RMDF!N609=ROUND(RMDF!N609,4))</f>
        <v>1</v>
      </c>
      <c r="O609" s="286" t="str">
        <f>IF(P609="","",IF(I609="","",IF(LEFT(I609,13)="Reclaimed pos",RawMaterialCode!$E$569,RawMaterialCode!$E$568)))</f>
        <v>Reclaimed pre-consumer mixed fibers (RM0578)</v>
      </c>
      <c r="P609" s="295">
        <f t="shared" si="34"/>
        <v>1</v>
      </c>
      <c r="Q609" s="202"/>
      <c r="R609" s="203"/>
      <c r="S609" s="204" t="str">
        <f t="shared" si="35"/>
        <v/>
      </c>
      <c r="T609" s="281"/>
      <c r="U609" s="281"/>
      <c r="V609" s="281"/>
      <c r="W609" s="281"/>
      <c r="X609" s="317">
        <f>RMDF!X609</f>
        <v>0</v>
      </c>
      <c r="Y609" s="318" t="str">
        <f>IF(X609=0,"",_xlfn.XLOOKUP(X609,StatePicklist!$1:$1,StatePicklist!$3:$3,"NA",0))</f>
        <v/>
      </c>
      <c r="Z609" s="297" t="str">
        <f ca="1">IF(RMDF!Y609="", "", IF(ISNUMBER(MATCH(RMDF!Y609, INDIRECT(Y609), 0)), "OK", "Invalid"))</f>
        <v/>
      </c>
      <c r="AA609" s="281"/>
      <c r="AB609" s="281"/>
      <c r="AC609" s="281"/>
      <c r="AD609" s="281" t="b">
        <f>AND(RMDF!AG609&gt;=0, RMDF!AG609&lt;=1-RMDF!Z609, RMDF!AG609=ROUND(RMDF!AG609,4))</f>
        <v>1</v>
      </c>
      <c r="AE609" s="317">
        <f>RMDF!AE609</f>
        <v>0</v>
      </c>
      <c r="AF609" s="318" t="str">
        <f>IF(AE609=0,"",_xlfn.XLOOKUP(AE609,StatePicklist!$1:$1,StatePicklist!$3:$3,"NA",0))</f>
        <v/>
      </c>
      <c r="AG609" s="297" t="str">
        <f ca="1">IF(RMDF!AF609="", "", IF(ISNUMBER(MATCH(RMDF!AF609, INDIRECT(AF609), 0)), "OK", "Invalid"))</f>
        <v/>
      </c>
      <c r="AH609" s="281"/>
      <c r="AI609" s="281"/>
      <c r="AJ609" s="281"/>
      <c r="AK609" s="281" t="b">
        <f>AND(RMDF!AN609&gt;=0, RMDF!AN609&lt;=1-SUM(RMDF!Z609,RMDF!AG609), RMDF!AN609=ROUND(RMDF!AN609,4))</f>
        <v>1</v>
      </c>
      <c r="AL609" s="317">
        <f>RMDF!AL609</f>
        <v>0</v>
      </c>
      <c r="AM609" s="318" t="str">
        <f>IF(AL609=0,"",_xlfn.XLOOKUP(AL609,StatePicklist!$1:$1,StatePicklist!$3:$3,"NA",0))</f>
        <v/>
      </c>
      <c r="AN609" s="297" t="str">
        <f ca="1">IF(RMDF!AM609="", "", IF(ISNUMBER(MATCH(RMDF!AM609, INDIRECT(AM609), 0)), "OK", "Invalid"))</f>
        <v/>
      </c>
      <c r="AO609" s="281"/>
      <c r="AP609" s="281"/>
      <c r="AQ609" s="281"/>
      <c r="AR609" s="281" t="b">
        <f>AND(RMDF!AU609&gt;=0, RMDF!AU609&lt;=1-SUM(RMDF!Z609,RMDF!AG609,RMDF!AN609), RMDF!AU609=ROUND(RMDF!AU609,4))</f>
        <v>1</v>
      </c>
      <c r="AS609" s="317">
        <f>RMDF!AS609</f>
        <v>0</v>
      </c>
      <c r="AT609" s="318" t="str">
        <f>IF(AS609=0,"",_xlfn.XLOOKUP(AS609,StatePicklist!$1:$1,StatePicklist!$3:$3,"NA",0))</f>
        <v/>
      </c>
      <c r="AU609" s="297" t="str">
        <f ca="1">IF(RMDF!AT609="", "", IF(ISNUMBER(MATCH(RMDF!AT609, INDIRECT(AT609), 0)), "OK", "Invalid"))</f>
        <v/>
      </c>
      <c r="AV609" s="281"/>
      <c r="AW609" s="281"/>
      <c r="AX609" s="281"/>
      <c r="AY609" s="281" t="b">
        <f>AND(RMDF!BB609&gt;=0, RMDF!BB609&lt;=1-SUM(RMDF!Z609,RMDF!AG609,RMDF!AN609,RMDF!AU609), RMDF!BB609=ROUND(RMDF!BB609,4))</f>
        <v>1</v>
      </c>
      <c r="AZ609" s="317">
        <f>RMDF!AZ609</f>
        <v>0</v>
      </c>
      <c r="BA609" s="318" t="str">
        <f>IF(AZ609=0,"",_xlfn.XLOOKUP(AZ609,StatePicklist!$1:$1,StatePicklist!$3:$3,"NA",0))</f>
        <v/>
      </c>
      <c r="BB609" s="297" t="str">
        <f ca="1">IF(RMDF!BA609="", "", IF(ISNUMBER(MATCH(RMDF!BA609, INDIRECT(BA609), 0)), "OK", "Invalid"))</f>
        <v/>
      </c>
      <c r="BC609" s="281"/>
      <c r="BD609" s="281"/>
      <c r="BE609" s="281"/>
      <c r="BF609" s="281" t="b">
        <f>AND(RMDF!BI609&gt;=0, RMDF!BI609&lt;=1-SUM(RMDF!Z609,RMDF!AG609,RMDF!AN609,RMDF!AU609,RMDF!BB609), RMDF!BI609=ROUND(RMDF!BI609,4))</f>
        <v>1</v>
      </c>
      <c r="BG609" s="317">
        <f>RMDF!BG609</f>
        <v>0</v>
      </c>
      <c r="BH609" s="318" t="str">
        <f>IF(BG609=0,"",_xlfn.XLOOKUP(BG609,StatePicklist!$1:$1,StatePicklist!$3:$3,"NA",0))</f>
        <v/>
      </c>
      <c r="BI609" s="297" t="str">
        <f ca="1">IF(RMDF!BH609="", "", IF(ISNUMBER(MATCH(RMDF!BH609, INDIRECT(BH609), 0)), "OK", "Invalid"))</f>
        <v/>
      </c>
      <c r="BJ609" s="281"/>
      <c r="BK609" s="281"/>
      <c r="BL609" s="281"/>
      <c r="BM609" s="281" t="b">
        <f>AND(RMDF!BP609&gt;=0, RMDF!BP609&lt;=1-SUM(RMDF!Z609,RMDF!AG609,RMDF!AN609,RMDF!AU609,RMDF!BB609,RMDF!BI609), RMDF!BP609=ROUND(RMDF!BP609,4))</f>
        <v>1</v>
      </c>
      <c r="BN609" s="317">
        <f>RMDF!BN609</f>
        <v>0</v>
      </c>
      <c r="BO609" s="318" t="str">
        <f>IF(BN609=0,"",_xlfn.XLOOKUP(BN609,StatePicklist!$1:$1,StatePicklist!$3:$3,"NA",0))</f>
        <v/>
      </c>
      <c r="BP609" s="297" t="str">
        <f ca="1">IF(RMDF!BO609="", "", IF(ISNUMBER(MATCH(RMDF!BO609, INDIRECT(BO609), 0)), "OK", "Invalid"))</f>
        <v/>
      </c>
      <c r="BQ609" s="281"/>
      <c r="BR609" s="281"/>
      <c r="BS609" s="281"/>
      <c r="BT609" s="281" t="b">
        <f>AND(RMDF!BW609&gt;=0, RMDF!BW609&lt;=1-SUM(RMDF!Z609,RMDF!AG609,RMDF!AN609,RMDF!AU609,RMDF!BB609,RMDF!BI609,RMDF!BP609), RMDF!BW609=ROUND(RMDF!BW609,4))</f>
        <v>1</v>
      </c>
      <c r="BU609" s="317">
        <f>RMDF!BU609</f>
        <v>0</v>
      </c>
      <c r="BV609" s="318" t="str">
        <f>IF(BU609=0,"",_xlfn.XLOOKUP(BU609,StatePicklist!$1:$1,StatePicklist!$3:$3,"NA",0))</f>
        <v/>
      </c>
      <c r="BW609" s="297" t="str">
        <f ca="1">IF(RMDF!BV609="", "", IF(ISNUMBER(MATCH(RMDF!BV609, INDIRECT(BV609), 0)), "OK", "Invalid"))</f>
        <v/>
      </c>
      <c r="BX609" s="281"/>
      <c r="BY609" s="281"/>
      <c r="BZ609" s="281"/>
      <c r="CA609" s="281" t="b">
        <f>AND(RMDF!CD609&gt;=0, RMDF!CD609&lt;=1-SUM(RMDF!Z609,RMDF!AG609,RMDF!AN609,RMDF!AU609,RMDF!BB609,RMDF!BI609,RMDF!BP609,RMDF!BW609), RMDF!CD609=ROUND(RMDF!CD609,4))</f>
        <v>1</v>
      </c>
      <c r="CB609" s="317">
        <f>RMDF!CB609</f>
        <v>0</v>
      </c>
      <c r="CC609" s="318" t="str">
        <f>IF(CB609=0,"",_xlfn.XLOOKUP(CB609,StatePicklist!$1:$1,StatePicklist!$3:$3,"NA",0))</f>
        <v/>
      </c>
      <c r="CD609" s="297" t="str">
        <f ca="1">IF(RMDF!CC609="", "", IF(ISNUMBER(MATCH(RMDF!CC609, INDIRECT(CC609), 0)), "OK", "Invalid"))</f>
        <v/>
      </c>
      <c r="CE609" s="281"/>
      <c r="CF609" s="281"/>
      <c r="CG609" s="281"/>
      <c r="CH609" s="281" t="b">
        <f>AND(RMDF!CK609&gt;=0, RMDF!CK609&lt;=1-SUM(RMDF!Z609,RMDF!AG609,RMDF!AN609,RMDF!AU609,RMDF!BB609,RMDF!BI609,RMDF!BP609,RMDF!BW609,RMDF!CD609), RMDF!CK609=ROUND(RMDF!CK609,4))</f>
        <v>1</v>
      </c>
      <c r="CI609" s="317">
        <f>RMDF!CI609</f>
        <v>0</v>
      </c>
      <c r="CJ609" s="318" t="str">
        <f>IF(CI609=0,"",_xlfn.XLOOKUP(CI609,StatePicklist!$1:$1,StatePicklist!$3:$3,"NA",0))</f>
        <v/>
      </c>
      <c r="CK609" s="297" t="str">
        <f ca="1">IF(RMDF!CJ609="", "", IF(ISNUMBER(MATCH(RMDF!CJ609, INDIRECT(CJ609), 0)), "OK", "Invalid"))</f>
        <v/>
      </c>
      <c r="CL609" s="281"/>
      <c r="CM609" s="281"/>
      <c r="CN609" s="281"/>
      <c r="CO609" s="281" t="b">
        <f>AND(RMDF!CR609&gt;=0, RMDF!CR609&lt;=1-SUM(RMDF!Z609,RMDF!AG609,RMDF!AN609,RMDF!AU609,RMDF!BB609,RMDF!BI609,RMDF!BP609,RMDF!BW609,RMDF!CD609,RMDF!CK609), RMDF!CR609=ROUND(RMDF!CR609,4))</f>
        <v>1</v>
      </c>
      <c r="CP609" s="317">
        <f>RMDF!CP609</f>
        <v>0</v>
      </c>
      <c r="CQ609" s="318" t="str">
        <f>IF(CP609=0,"",_xlfn.XLOOKUP(CP609,StatePicklist!$1:$1,StatePicklist!$3:$3,"NA",0))</f>
        <v/>
      </c>
      <c r="CR609" s="297" t="str">
        <f ca="1">IF(RMDF!CQ609="", "", IF(ISNUMBER(MATCH(RMDF!CQ609, INDIRECT(CQ609), 0)), "OK", "Invalid"))</f>
        <v/>
      </c>
      <c r="CS609" s="281"/>
      <c r="CT609" s="281"/>
      <c r="CU609" s="281"/>
      <c r="CV609" s="281" t="b">
        <f>AND(RMDF!CY609&gt;=0, RMDF!CY609&lt;=1-SUM(RMDF!Z609,RMDF!AG609,RMDF!AN609,RMDF!AU609,RMDF!BB609,RMDF!BI609,RMDF!BP609,RMDF!BW609,RMDF!CD609,RMDF!CK609,RMDF!CR609), RMDF!CY609=ROUND(RMDF!CY609,4))</f>
        <v>1</v>
      </c>
      <c r="CW609" s="317">
        <f>RMDF!CW609</f>
        <v>0</v>
      </c>
      <c r="CX609" s="318" t="str">
        <f>IF(CW609=0,"",_xlfn.XLOOKUP(CW609,StatePicklist!$1:$1,StatePicklist!$3:$3,"NA",0))</f>
        <v/>
      </c>
      <c r="CY609" s="297" t="str">
        <f ca="1">IF(RMDF!CX609="", "", IF(ISNUMBER(MATCH(RMDF!CX609, INDIRECT(CX609), 0)), "OK", "Invalid"))</f>
        <v/>
      </c>
      <c r="CZ609" s="281"/>
      <c r="DA609" s="281"/>
      <c r="DB609" s="281"/>
      <c r="DC609" s="281" t="b">
        <f>AND(RMDF!DF609&gt;=0, RMDF!DF609&lt;=1-SUM(RMDF!Z609,RMDF!AG609,RMDF!AN609,RMDF!AU609,RMDF!BB609,RMDF!BI609,RMDF!BP609,RMDF!BW609,RMDF!CD609,RMDF!CK609,RMDF!CR609,RMDF!CY609), RMDF!DF609=ROUND(RMDF!DF609,4))</f>
        <v>1</v>
      </c>
      <c r="DD609" s="317">
        <f>RMDF!DD609</f>
        <v>0</v>
      </c>
      <c r="DE609" s="318" t="str">
        <f>IF(DD609=0,"",_xlfn.XLOOKUP(DD609,StatePicklist!$1:$1,StatePicklist!$3:$3,"NA",0))</f>
        <v/>
      </c>
      <c r="DF609" s="297" t="str">
        <f ca="1">IF(RMDF!DE609="", "", IF(ISNUMBER(MATCH(RMDF!DE609, INDIRECT(DE609), 0)), "OK", "Invalid"))</f>
        <v/>
      </c>
      <c r="DG609" s="281"/>
      <c r="DH609" s="281"/>
      <c r="DI609" s="281"/>
      <c r="DJ609" s="281" t="b">
        <f>AND(RMDF!DM609&gt;=0, RMDF!DM609&lt;=1-SUM(RMDF!Z609,RMDF!AG609,RMDF!AN609,RMDF!AU609,RMDF!BB609,RMDF!BI609,RMDF!BP609,RMDF!BW609,RMDF!CD609,RMDF!CK609,RMDF!CR609,RMDF!CY609,RMDF!DF609), RMDF!DM609=ROUND(RMDF!DM609,4))</f>
        <v>1</v>
      </c>
      <c r="DK609" s="317">
        <f>RMDF!DK609</f>
        <v>0</v>
      </c>
      <c r="DL609" s="318" t="str">
        <f>IF(DK609=0,"",_xlfn.XLOOKUP(DK609,StatePicklist!$1:$1,StatePicklist!$3:$3,"NA",0))</f>
        <v/>
      </c>
      <c r="DM609" s="297" t="str">
        <f ca="1">IF(RMDF!DL609="", "", IF(ISNUMBER(MATCH(RMDF!DL609, INDIRECT(DL609), 0)), "OK", "Invalid"))</f>
        <v/>
      </c>
      <c r="DN609" s="281"/>
      <c r="DO609" s="281"/>
      <c r="DP609" s="281"/>
      <c r="DQ609" s="281" t="b">
        <f>AND(RMDF!DT609&gt;=0, RMDF!DT609&lt;=1-SUM(RMDF!Z609,RMDF!AG609,RMDF!AN609,RMDF!AU609,RMDF!BB609,RMDF!BI609,RMDF!BP609,RMDF!BW609,RMDF!CD609,RMDF!CK609,RMDF!CR609,RMDF!CY609,RMDF!DF609,RMDF!DM609), RMDF!DT609=ROUND(RMDF!DT609,4))</f>
        <v>1</v>
      </c>
      <c r="DR609" s="317">
        <f>RMDF!DR609</f>
        <v>0</v>
      </c>
      <c r="DS609" s="318" t="str">
        <f>IF(DR609=0,"",_xlfn.XLOOKUP(DR609,StatePicklist!$1:$1,StatePicklist!$3:$3,"NA",0))</f>
        <v/>
      </c>
      <c r="DT609" s="297" t="str">
        <f ca="1">IF(RMDF!DS609="", "", IF(ISNUMBER(MATCH(RMDF!DS609, INDIRECT(DS609), 0)), "OK", "Invalid"))</f>
        <v/>
      </c>
      <c r="DU609" s="281"/>
      <c r="DV609" s="281"/>
      <c r="DW609" s="281"/>
      <c r="DX609" s="281" t="b">
        <f>AND(RMDF!EA609&gt;=0, RMDF!EA609&lt;=1-SUM(RMDF!Z609,RMDF!AG609,RMDF!AN609,RMDF!AU609,RMDF!BB609,RMDF!BI609,RMDF!BP609,RMDF!BW609,RMDF!CD609,RMDF!CK609,RMDF!CR609,RMDF!CY609,RMDF!DF609,RMDF!DM609,RMDF!DT609), RMDF!EA609=ROUND(RMDF!EA609,4))</f>
        <v>1</v>
      </c>
      <c r="DY609" s="317">
        <f>RMDF!DY609</f>
        <v>0</v>
      </c>
      <c r="DZ609" s="318" t="str">
        <f>IF(DY609=0,"",_xlfn.XLOOKUP(DY609,StatePicklist!$1:$1,StatePicklist!$3:$3,"NA",0))</f>
        <v/>
      </c>
      <c r="EA609" s="297" t="str">
        <f ca="1">IF(RMDF!DZ609="", "", IF(ISNUMBER(MATCH(RMDF!DZ609, INDIRECT(DZ609), 0)), "OK", "Invalid"))</f>
        <v/>
      </c>
      <c r="EB609" s="281"/>
      <c r="EC609" s="281"/>
      <c r="ED609" s="281"/>
      <c r="EE609" s="281" t="b">
        <f>AND(RMDF!EH609&gt;=0, RMDF!EH609&lt;=1-SUM(RMDF!Z609,RMDF!AG609,RMDF!AN609,RMDF!AU609,RMDF!BB609,RMDF!BI609,RMDF!BP609,RMDF!BW609,RMDF!CD609,RMDF!CK609,RMDF!CR609,RMDF!CY609,RMDF!DF609,RMDF!DM609,RMDF!DT609,RMDF!EA609), RMDF!EH609=ROUND(RMDF!EH609,4))</f>
        <v>1</v>
      </c>
      <c r="EF609" s="317">
        <f>RMDF!EF609</f>
        <v>0</v>
      </c>
      <c r="EG609" s="318" t="str">
        <f>IF(EF609=0,"",_xlfn.XLOOKUP(EF609,StatePicklist!$1:$1,StatePicklist!$3:$3,"NA",0))</f>
        <v/>
      </c>
      <c r="EH609" s="297" t="str">
        <f ca="1">IF(RMDF!EG609="", "", IF(ISNUMBER(MATCH(RMDF!EG609, INDIRECT(EG609), 0)), "OK", "Invalid"))</f>
        <v/>
      </c>
      <c r="EI609" s="281"/>
      <c r="EJ609" s="281"/>
      <c r="EK609" s="281"/>
      <c r="EL609" s="281" t="b">
        <f>AND(RMDF!EO609&gt;=0, RMDF!EO609&lt;=1-SUM(RMDF!Z609,RMDF!AG609,RMDF!AN609,RMDF!AU609,RMDF!BB609,RMDF!BI609,RMDF!BP609,RMDF!BW609,RMDF!CD609,RMDF!CK609,RMDF!CR609,RMDF!CY609,RMDF!DF609,RMDF!DM609,RMDF!DT609,RMDF!EA609,RMDF!EH609), RMDF!EO609=ROUND(RMDF!EO609,4))</f>
        <v>1</v>
      </c>
      <c r="EM609" s="317">
        <f>RMDF!EM609</f>
        <v>0</v>
      </c>
      <c r="EN609" s="318" t="str">
        <f>IF(EM609=0,"",_xlfn.XLOOKUP(EM609,StatePicklist!$1:$1,StatePicklist!$3:$3,"NA",0))</f>
        <v/>
      </c>
      <c r="EO609" s="297" t="str">
        <f ca="1">IF(RMDF!EN609="", "", IF(ISNUMBER(MATCH(RMDF!EN609, INDIRECT(EN609), 0)), "OK", "Invalid"))</f>
        <v/>
      </c>
      <c r="EP609" s="281"/>
      <c r="EQ609" s="281"/>
      <c r="ER609" s="281"/>
      <c r="ES609" s="281" t="b">
        <f>AND(RMDF!EV609&gt;=0, RMDF!EV609&lt;=1-SUM(RMDF!Z609,RMDF!AG609,RMDF!AN609,RMDF!AU609,RMDF!BB609,RMDF!BI609,RMDF!BP609,RMDF!BW609,RMDF!CD609,RMDF!CK609,RMDF!CR609,RMDF!CY609,RMDF!DF609,RMDF!DM609,RMDF!DT609,RMDF!EA609,RMDF!EH609,RMDF!EO609), RMDF!EV609=ROUND(RMDF!EV609,4))</f>
        <v>1</v>
      </c>
      <c r="ET609" s="317">
        <f>RMDF!ET609</f>
        <v>0</v>
      </c>
      <c r="EU609" s="318" t="str">
        <f>IF(ET609=0,"",_xlfn.XLOOKUP(ET609,StatePicklist!$1:$1,StatePicklist!$3:$3,"NA",0))</f>
        <v/>
      </c>
      <c r="EV609" s="297" t="str">
        <f ca="1">IF(RMDF!EU609="", "", IF(ISNUMBER(MATCH(RMDF!EU609, INDIRECT(EU609), 0)), "OK", "Invalid"))</f>
        <v/>
      </c>
      <c r="EW609" s="281"/>
      <c r="EX609" s="281"/>
      <c r="EY609" s="281"/>
      <c r="EZ609" s="281" t="b">
        <f>AND(RMDF!FC609&gt;=0, RMDF!FC609&lt;=1-SUM(RMDF!Z609,RMDF!AG609,RMDF!AN609,RMDF!AU609,RMDF!BB609,RMDF!BI609,RMDF!BP609,RMDF!BW609,RMDF!CD609,RMDF!CK609,RMDF!CR609,RMDF!CY609,RMDF!DF609,RMDF!DM609,RMDF!DT609,RMDF!EA609,RMDF!EH609,RMDF!EO609,RMDF!EV609), RMDF!FC609=ROUND(RMDF!FC609,4))</f>
        <v>1</v>
      </c>
      <c r="FA609" s="317">
        <f>RMDF!FA609</f>
        <v>0</v>
      </c>
      <c r="FB609" s="318" t="str">
        <f>IF(FA609=0,"",_xlfn.XLOOKUP(FA609,StatePicklist!$1:$1,StatePicklist!$3:$3,"NA",0))</f>
        <v/>
      </c>
      <c r="FC609" s="297" t="str">
        <f ca="1">IF(RMDF!FB609="", "", IF(ISNUMBER(MATCH(RMDF!FB609, INDIRECT(FB609), 0)), "OK", "Invalid"))</f>
        <v/>
      </c>
    </row>
    <row r="610" spans="1:159" s="205" customFormat="1" ht="39.9" customHeight="1" x14ac:dyDescent="0.25">
      <c r="A610" s="206"/>
      <c r="B610" s="196"/>
      <c r="C610" s="197"/>
      <c r="D610" s="198"/>
      <c r="E610" s="199"/>
      <c r="F610" s="200"/>
      <c r="G610" s="201"/>
      <c r="H610" s="292"/>
      <c r="I610" s="305">
        <f>RMDF!I610</f>
        <v>0</v>
      </c>
      <c r="J610" s="305" t="str">
        <f>IF(I610=ProductCode!$B$30,"PDReclPost",IF(OR(I610=ProductCode!$C$30,I610=ProductCode!$E$30,I610=ProductCode!$G$30),"PDPreCon",IF(OR(I610=ProductCode!$D$30,I610=ProductCode!$F$30),"PDNotReclPost","")))</f>
        <v/>
      </c>
      <c r="K610" s="305" t="str">
        <f t="shared" si="33"/>
        <v/>
      </c>
      <c r="L610" s="289"/>
      <c r="M610" s="305" t="str">
        <f t="shared" si="33"/>
        <v/>
      </c>
      <c r="N610" s="289" t="b">
        <f>AND(RMDF!N610&gt;=0, RMDF!N610&lt;=1-RMDF!L610, RMDF!N610=ROUND(RMDF!N610,4))</f>
        <v>1</v>
      </c>
      <c r="O610" s="286" t="str">
        <f>IF(P610="","",IF(I610="","",IF(LEFT(I610,13)="Reclaimed pos",RawMaterialCode!$E$569,RawMaterialCode!$E$568)))</f>
        <v>Reclaimed pre-consumer mixed fibers (RM0578)</v>
      </c>
      <c r="P610" s="295">
        <f t="shared" si="34"/>
        <v>1</v>
      </c>
      <c r="Q610" s="202"/>
      <c r="R610" s="203"/>
      <c r="S610" s="204" t="str">
        <f t="shared" si="35"/>
        <v/>
      </c>
      <c r="T610" s="281"/>
      <c r="U610" s="281"/>
      <c r="V610" s="281"/>
      <c r="W610" s="281"/>
      <c r="X610" s="317">
        <f>RMDF!X610</f>
        <v>0</v>
      </c>
      <c r="Y610" s="318" t="str">
        <f>IF(X610=0,"",_xlfn.XLOOKUP(X610,StatePicklist!$1:$1,StatePicklist!$3:$3,"NA",0))</f>
        <v/>
      </c>
      <c r="Z610" s="297" t="str">
        <f ca="1">IF(RMDF!Y610="", "", IF(ISNUMBER(MATCH(RMDF!Y610, INDIRECT(Y610), 0)), "OK", "Invalid"))</f>
        <v/>
      </c>
      <c r="AA610" s="281"/>
      <c r="AB610" s="281"/>
      <c r="AC610" s="281"/>
      <c r="AD610" s="281" t="b">
        <f>AND(RMDF!AG610&gt;=0, RMDF!AG610&lt;=1-RMDF!Z610, RMDF!AG610=ROUND(RMDF!AG610,4))</f>
        <v>1</v>
      </c>
      <c r="AE610" s="317">
        <f>RMDF!AE610</f>
        <v>0</v>
      </c>
      <c r="AF610" s="318" t="str">
        <f>IF(AE610=0,"",_xlfn.XLOOKUP(AE610,StatePicklist!$1:$1,StatePicklist!$3:$3,"NA",0))</f>
        <v/>
      </c>
      <c r="AG610" s="297" t="str">
        <f ca="1">IF(RMDF!AF610="", "", IF(ISNUMBER(MATCH(RMDF!AF610, INDIRECT(AF610), 0)), "OK", "Invalid"))</f>
        <v/>
      </c>
      <c r="AH610" s="281"/>
      <c r="AI610" s="281"/>
      <c r="AJ610" s="281"/>
      <c r="AK610" s="281" t="b">
        <f>AND(RMDF!AN610&gt;=0, RMDF!AN610&lt;=1-SUM(RMDF!Z610,RMDF!AG610), RMDF!AN610=ROUND(RMDF!AN610,4))</f>
        <v>1</v>
      </c>
      <c r="AL610" s="317">
        <f>RMDF!AL610</f>
        <v>0</v>
      </c>
      <c r="AM610" s="318" t="str">
        <f>IF(AL610=0,"",_xlfn.XLOOKUP(AL610,StatePicklist!$1:$1,StatePicklist!$3:$3,"NA",0))</f>
        <v/>
      </c>
      <c r="AN610" s="297" t="str">
        <f ca="1">IF(RMDF!AM610="", "", IF(ISNUMBER(MATCH(RMDF!AM610, INDIRECT(AM610), 0)), "OK", "Invalid"))</f>
        <v/>
      </c>
      <c r="AO610" s="281"/>
      <c r="AP610" s="281"/>
      <c r="AQ610" s="281"/>
      <c r="AR610" s="281" t="b">
        <f>AND(RMDF!AU610&gt;=0, RMDF!AU610&lt;=1-SUM(RMDF!Z610,RMDF!AG610,RMDF!AN610), RMDF!AU610=ROUND(RMDF!AU610,4))</f>
        <v>1</v>
      </c>
      <c r="AS610" s="317">
        <f>RMDF!AS610</f>
        <v>0</v>
      </c>
      <c r="AT610" s="318" t="str">
        <f>IF(AS610=0,"",_xlfn.XLOOKUP(AS610,StatePicklist!$1:$1,StatePicklist!$3:$3,"NA",0))</f>
        <v/>
      </c>
      <c r="AU610" s="297" t="str">
        <f ca="1">IF(RMDF!AT610="", "", IF(ISNUMBER(MATCH(RMDF!AT610, INDIRECT(AT610), 0)), "OK", "Invalid"))</f>
        <v/>
      </c>
      <c r="AV610" s="281"/>
      <c r="AW610" s="281"/>
      <c r="AX610" s="281"/>
      <c r="AY610" s="281" t="b">
        <f>AND(RMDF!BB610&gt;=0, RMDF!BB610&lt;=1-SUM(RMDF!Z610,RMDF!AG610,RMDF!AN610,RMDF!AU610), RMDF!BB610=ROUND(RMDF!BB610,4))</f>
        <v>1</v>
      </c>
      <c r="AZ610" s="317">
        <f>RMDF!AZ610</f>
        <v>0</v>
      </c>
      <c r="BA610" s="318" t="str">
        <f>IF(AZ610=0,"",_xlfn.XLOOKUP(AZ610,StatePicklist!$1:$1,StatePicklist!$3:$3,"NA",0))</f>
        <v/>
      </c>
      <c r="BB610" s="297" t="str">
        <f ca="1">IF(RMDF!BA610="", "", IF(ISNUMBER(MATCH(RMDF!BA610, INDIRECT(BA610), 0)), "OK", "Invalid"))</f>
        <v/>
      </c>
      <c r="BC610" s="281"/>
      <c r="BD610" s="281"/>
      <c r="BE610" s="281"/>
      <c r="BF610" s="281" t="b">
        <f>AND(RMDF!BI610&gt;=0, RMDF!BI610&lt;=1-SUM(RMDF!Z610,RMDF!AG610,RMDF!AN610,RMDF!AU610,RMDF!BB610), RMDF!BI610=ROUND(RMDF!BI610,4))</f>
        <v>1</v>
      </c>
      <c r="BG610" s="317">
        <f>RMDF!BG610</f>
        <v>0</v>
      </c>
      <c r="BH610" s="318" t="str">
        <f>IF(BG610=0,"",_xlfn.XLOOKUP(BG610,StatePicklist!$1:$1,StatePicklist!$3:$3,"NA",0))</f>
        <v/>
      </c>
      <c r="BI610" s="297" t="str">
        <f ca="1">IF(RMDF!BH610="", "", IF(ISNUMBER(MATCH(RMDF!BH610, INDIRECT(BH610), 0)), "OK", "Invalid"))</f>
        <v/>
      </c>
      <c r="BJ610" s="281"/>
      <c r="BK610" s="281"/>
      <c r="BL610" s="281"/>
      <c r="BM610" s="281" t="b">
        <f>AND(RMDF!BP610&gt;=0, RMDF!BP610&lt;=1-SUM(RMDF!Z610,RMDF!AG610,RMDF!AN610,RMDF!AU610,RMDF!BB610,RMDF!BI610), RMDF!BP610=ROUND(RMDF!BP610,4))</f>
        <v>1</v>
      </c>
      <c r="BN610" s="317">
        <f>RMDF!BN610</f>
        <v>0</v>
      </c>
      <c r="BO610" s="318" t="str">
        <f>IF(BN610=0,"",_xlfn.XLOOKUP(BN610,StatePicklist!$1:$1,StatePicklist!$3:$3,"NA",0))</f>
        <v/>
      </c>
      <c r="BP610" s="297" t="str">
        <f ca="1">IF(RMDF!BO610="", "", IF(ISNUMBER(MATCH(RMDF!BO610, INDIRECT(BO610), 0)), "OK", "Invalid"))</f>
        <v/>
      </c>
      <c r="BQ610" s="281"/>
      <c r="BR610" s="281"/>
      <c r="BS610" s="281"/>
      <c r="BT610" s="281" t="b">
        <f>AND(RMDF!BW610&gt;=0, RMDF!BW610&lt;=1-SUM(RMDF!Z610,RMDF!AG610,RMDF!AN610,RMDF!AU610,RMDF!BB610,RMDF!BI610,RMDF!BP610), RMDF!BW610=ROUND(RMDF!BW610,4))</f>
        <v>1</v>
      </c>
      <c r="BU610" s="317">
        <f>RMDF!BU610</f>
        <v>0</v>
      </c>
      <c r="BV610" s="318" t="str">
        <f>IF(BU610=0,"",_xlfn.XLOOKUP(BU610,StatePicklist!$1:$1,StatePicklist!$3:$3,"NA",0))</f>
        <v/>
      </c>
      <c r="BW610" s="297" t="str">
        <f ca="1">IF(RMDF!BV610="", "", IF(ISNUMBER(MATCH(RMDF!BV610, INDIRECT(BV610), 0)), "OK", "Invalid"))</f>
        <v/>
      </c>
      <c r="BX610" s="281"/>
      <c r="BY610" s="281"/>
      <c r="BZ610" s="281"/>
      <c r="CA610" s="281" t="b">
        <f>AND(RMDF!CD610&gt;=0, RMDF!CD610&lt;=1-SUM(RMDF!Z610,RMDF!AG610,RMDF!AN610,RMDF!AU610,RMDF!BB610,RMDF!BI610,RMDF!BP610,RMDF!BW610), RMDF!CD610=ROUND(RMDF!CD610,4))</f>
        <v>1</v>
      </c>
      <c r="CB610" s="317">
        <f>RMDF!CB610</f>
        <v>0</v>
      </c>
      <c r="CC610" s="318" t="str">
        <f>IF(CB610=0,"",_xlfn.XLOOKUP(CB610,StatePicklist!$1:$1,StatePicklist!$3:$3,"NA",0))</f>
        <v/>
      </c>
      <c r="CD610" s="297" t="str">
        <f ca="1">IF(RMDF!CC610="", "", IF(ISNUMBER(MATCH(RMDF!CC610, INDIRECT(CC610), 0)), "OK", "Invalid"))</f>
        <v/>
      </c>
      <c r="CE610" s="281"/>
      <c r="CF610" s="281"/>
      <c r="CG610" s="281"/>
      <c r="CH610" s="281" t="b">
        <f>AND(RMDF!CK610&gt;=0, RMDF!CK610&lt;=1-SUM(RMDF!Z610,RMDF!AG610,RMDF!AN610,RMDF!AU610,RMDF!BB610,RMDF!BI610,RMDF!BP610,RMDF!BW610,RMDF!CD610), RMDF!CK610=ROUND(RMDF!CK610,4))</f>
        <v>1</v>
      </c>
      <c r="CI610" s="317">
        <f>RMDF!CI610</f>
        <v>0</v>
      </c>
      <c r="CJ610" s="318" t="str">
        <f>IF(CI610=0,"",_xlfn.XLOOKUP(CI610,StatePicklist!$1:$1,StatePicklist!$3:$3,"NA",0))</f>
        <v/>
      </c>
      <c r="CK610" s="297" t="str">
        <f ca="1">IF(RMDF!CJ610="", "", IF(ISNUMBER(MATCH(RMDF!CJ610, INDIRECT(CJ610), 0)), "OK", "Invalid"))</f>
        <v/>
      </c>
      <c r="CL610" s="281"/>
      <c r="CM610" s="281"/>
      <c r="CN610" s="281"/>
      <c r="CO610" s="281" t="b">
        <f>AND(RMDF!CR610&gt;=0, RMDF!CR610&lt;=1-SUM(RMDF!Z610,RMDF!AG610,RMDF!AN610,RMDF!AU610,RMDF!BB610,RMDF!BI610,RMDF!BP610,RMDF!BW610,RMDF!CD610,RMDF!CK610), RMDF!CR610=ROUND(RMDF!CR610,4))</f>
        <v>1</v>
      </c>
      <c r="CP610" s="317">
        <f>RMDF!CP610</f>
        <v>0</v>
      </c>
      <c r="CQ610" s="318" t="str">
        <f>IF(CP610=0,"",_xlfn.XLOOKUP(CP610,StatePicklist!$1:$1,StatePicklist!$3:$3,"NA",0))</f>
        <v/>
      </c>
      <c r="CR610" s="297" t="str">
        <f ca="1">IF(RMDF!CQ610="", "", IF(ISNUMBER(MATCH(RMDF!CQ610, INDIRECT(CQ610), 0)), "OK", "Invalid"))</f>
        <v/>
      </c>
      <c r="CS610" s="281"/>
      <c r="CT610" s="281"/>
      <c r="CU610" s="281"/>
      <c r="CV610" s="281" t="b">
        <f>AND(RMDF!CY610&gt;=0, RMDF!CY610&lt;=1-SUM(RMDF!Z610,RMDF!AG610,RMDF!AN610,RMDF!AU610,RMDF!BB610,RMDF!BI610,RMDF!BP610,RMDF!BW610,RMDF!CD610,RMDF!CK610,RMDF!CR610), RMDF!CY610=ROUND(RMDF!CY610,4))</f>
        <v>1</v>
      </c>
      <c r="CW610" s="317">
        <f>RMDF!CW610</f>
        <v>0</v>
      </c>
      <c r="CX610" s="318" t="str">
        <f>IF(CW610=0,"",_xlfn.XLOOKUP(CW610,StatePicklist!$1:$1,StatePicklist!$3:$3,"NA",0))</f>
        <v/>
      </c>
      <c r="CY610" s="297" t="str">
        <f ca="1">IF(RMDF!CX610="", "", IF(ISNUMBER(MATCH(RMDF!CX610, INDIRECT(CX610), 0)), "OK", "Invalid"))</f>
        <v/>
      </c>
      <c r="CZ610" s="281"/>
      <c r="DA610" s="281"/>
      <c r="DB610" s="281"/>
      <c r="DC610" s="281" t="b">
        <f>AND(RMDF!DF610&gt;=0, RMDF!DF610&lt;=1-SUM(RMDF!Z610,RMDF!AG610,RMDF!AN610,RMDF!AU610,RMDF!BB610,RMDF!BI610,RMDF!BP610,RMDF!BW610,RMDF!CD610,RMDF!CK610,RMDF!CR610,RMDF!CY610), RMDF!DF610=ROUND(RMDF!DF610,4))</f>
        <v>1</v>
      </c>
      <c r="DD610" s="317">
        <f>RMDF!DD610</f>
        <v>0</v>
      </c>
      <c r="DE610" s="318" t="str">
        <f>IF(DD610=0,"",_xlfn.XLOOKUP(DD610,StatePicklist!$1:$1,StatePicklist!$3:$3,"NA",0))</f>
        <v/>
      </c>
      <c r="DF610" s="297" t="str">
        <f ca="1">IF(RMDF!DE610="", "", IF(ISNUMBER(MATCH(RMDF!DE610, INDIRECT(DE610), 0)), "OK", "Invalid"))</f>
        <v/>
      </c>
      <c r="DG610" s="281"/>
      <c r="DH610" s="281"/>
      <c r="DI610" s="281"/>
      <c r="DJ610" s="281" t="b">
        <f>AND(RMDF!DM610&gt;=0, RMDF!DM610&lt;=1-SUM(RMDF!Z610,RMDF!AG610,RMDF!AN610,RMDF!AU610,RMDF!BB610,RMDF!BI610,RMDF!BP610,RMDF!BW610,RMDF!CD610,RMDF!CK610,RMDF!CR610,RMDF!CY610,RMDF!DF610), RMDF!DM610=ROUND(RMDF!DM610,4))</f>
        <v>1</v>
      </c>
      <c r="DK610" s="317">
        <f>RMDF!DK610</f>
        <v>0</v>
      </c>
      <c r="DL610" s="318" t="str">
        <f>IF(DK610=0,"",_xlfn.XLOOKUP(DK610,StatePicklist!$1:$1,StatePicklist!$3:$3,"NA",0))</f>
        <v/>
      </c>
      <c r="DM610" s="297" t="str">
        <f ca="1">IF(RMDF!DL610="", "", IF(ISNUMBER(MATCH(RMDF!DL610, INDIRECT(DL610), 0)), "OK", "Invalid"))</f>
        <v/>
      </c>
      <c r="DN610" s="281"/>
      <c r="DO610" s="281"/>
      <c r="DP610" s="281"/>
      <c r="DQ610" s="281" t="b">
        <f>AND(RMDF!DT610&gt;=0, RMDF!DT610&lt;=1-SUM(RMDF!Z610,RMDF!AG610,RMDF!AN610,RMDF!AU610,RMDF!BB610,RMDF!BI610,RMDF!BP610,RMDF!BW610,RMDF!CD610,RMDF!CK610,RMDF!CR610,RMDF!CY610,RMDF!DF610,RMDF!DM610), RMDF!DT610=ROUND(RMDF!DT610,4))</f>
        <v>1</v>
      </c>
      <c r="DR610" s="317">
        <f>RMDF!DR610</f>
        <v>0</v>
      </c>
      <c r="DS610" s="318" t="str">
        <f>IF(DR610=0,"",_xlfn.XLOOKUP(DR610,StatePicklist!$1:$1,StatePicklist!$3:$3,"NA",0))</f>
        <v/>
      </c>
      <c r="DT610" s="297" t="str">
        <f ca="1">IF(RMDF!DS610="", "", IF(ISNUMBER(MATCH(RMDF!DS610, INDIRECT(DS610), 0)), "OK", "Invalid"))</f>
        <v/>
      </c>
      <c r="DU610" s="281"/>
      <c r="DV610" s="281"/>
      <c r="DW610" s="281"/>
      <c r="DX610" s="281" t="b">
        <f>AND(RMDF!EA610&gt;=0, RMDF!EA610&lt;=1-SUM(RMDF!Z610,RMDF!AG610,RMDF!AN610,RMDF!AU610,RMDF!BB610,RMDF!BI610,RMDF!BP610,RMDF!BW610,RMDF!CD610,RMDF!CK610,RMDF!CR610,RMDF!CY610,RMDF!DF610,RMDF!DM610,RMDF!DT610), RMDF!EA610=ROUND(RMDF!EA610,4))</f>
        <v>1</v>
      </c>
      <c r="DY610" s="317">
        <f>RMDF!DY610</f>
        <v>0</v>
      </c>
      <c r="DZ610" s="318" t="str">
        <f>IF(DY610=0,"",_xlfn.XLOOKUP(DY610,StatePicklist!$1:$1,StatePicklist!$3:$3,"NA",0))</f>
        <v/>
      </c>
      <c r="EA610" s="297" t="str">
        <f ca="1">IF(RMDF!DZ610="", "", IF(ISNUMBER(MATCH(RMDF!DZ610, INDIRECT(DZ610), 0)), "OK", "Invalid"))</f>
        <v/>
      </c>
      <c r="EB610" s="281"/>
      <c r="EC610" s="281"/>
      <c r="ED610" s="281"/>
      <c r="EE610" s="281" t="b">
        <f>AND(RMDF!EH610&gt;=0, RMDF!EH610&lt;=1-SUM(RMDF!Z610,RMDF!AG610,RMDF!AN610,RMDF!AU610,RMDF!BB610,RMDF!BI610,RMDF!BP610,RMDF!BW610,RMDF!CD610,RMDF!CK610,RMDF!CR610,RMDF!CY610,RMDF!DF610,RMDF!DM610,RMDF!DT610,RMDF!EA610), RMDF!EH610=ROUND(RMDF!EH610,4))</f>
        <v>1</v>
      </c>
      <c r="EF610" s="317">
        <f>RMDF!EF610</f>
        <v>0</v>
      </c>
      <c r="EG610" s="318" t="str">
        <f>IF(EF610=0,"",_xlfn.XLOOKUP(EF610,StatePicklist!$1:$1,StatePicklist!$3:$3,"NA",0))</f>
        <v/>
      </c>
      <c r="EH610" s="297" t="str">
        <f ca="1">IF(RMDF!EG610="", "", IF(ISNUMBER(MATCH(RMDF!EG610, INDIRECT(EG610), 0)), "OK", "Invalid"))</f>
        <v/>
      </c>
      <c r="EI610" s="281"/>
      <c r="EJ610" s="281"/>
      <c r="EK610" s="281"/>
      <c r="EL610" s="281" t="b">
        <f>AND(RMDF!EO610&gt;=0, RMDF!EO610&lt;=1-SUM(RMDF!Z610,RMDF!AG610,RMDF!AN610,RMDF!AU610,RMDF!BB610,RMDF!BI610,RMDF!BP610,RMDF!BW610,RMDF!CD610,RMDF!CK610,RMDF!CR610,RMDF!CY610,RMDF!DF610,RMDF!DM610,RMDF!DT610,RMDF!EA610,RMDF!EH610), RMDF!EO610=ROUND(RMDF!EO610,4))</f>
        <v>1</v>
      </c>
      <c r="EM610" s="317">
        <f>RMDF!EM610</f>
        <v>0</v>
      </c>
      <c r="EN610" s="318" t="str">
        <f>IF(EM610=0,"",_xlfn.XLOOKUP(EM610,StatePicklist!$1:$1,StatePicklist!$3:$3,"NA",0))</f>
        <v/>
      </c>
      <c r="EO610" s="297" t="str">
        <f ca="1">IF(RMDF!EN610="", "", IF(ISNUMBER(MATCH(RMDF!EN610, INDIRECT(EN610), 0)), "OK", "Invalid"))</f>
        <v/>
      </c>
      <c r="EP610" s="281"/>
      <c r="EQ610" s="281"/>
      <c r="ER610" s="281"/>
      <c r="ES610" s="281" t="b">
        <f>AND(RMDF!EV610&gt;=0, RMDF!EV610&lt;=1-SUM(RMDF!Z610,RMDF!AG610,RMDF!AN610,RMDF!AU610,RMDF!BB610,RMDF!BI610,RMDF!BP610,RMDF!BW610,RMDF!CD610,RMDF!CK610,RMDF!CR610,RMDF!CY610,RMDF!DF610,RMDF!DM610,RMDF!DT610,RMDF!EA610,RMDF!EH610,RMDF!EO610), RMDF!EV610=ROUND(RMDF!EV610,4))</f>
        <v>1</v>
      </c>
      <c r="ET610" s="317">
        <f>RMDF!ET610</f>
        <v>0</v>
      </c>
      <c r="EU610" s="318" t="str">
        <f>IF(ET610=0,"",_xlfn.XLOOKUP(ET610,StatePicklist!$1:$1,StatePicklist!$3:$3,"NA",0))</f>
        <v/>
      </c>
      <c r="EV610" s="297" t="str">
        <f ca="1">IF(RMDF!EU610="", "", IF(ISNUMBER(MATCH(RMDF!EU610, INDIRECT(EU610), 0)), "OK", "Invalid"))</f>
        <v/>
      </c>
      <c r="EW610" s="281"/>
      <c r="EX610" s="281"/>
      <c r="EY610" s="281"/>
      <c r="EZ610" s="281" t="b">
        <f>AND(RMDF!FC610&gt;=0, RMDF!FC610&lt;=1-SUM(RMDF!Z610,RMDF!AG610,RMDF!AN610,RMDF!AU610,RMDF!BB610,RMDF!BI610,RMDF!BP610,RMDF!BW610,RMDF!CD610,RMDF!CK610,RMDF!CR610,RMDF!CY610,RMDF!DF610,RMDF!DM610,RMDF!DT610,RMDF!EA610,RMDF!EH610,RMDF!EO610,RMDF!EV610), RMDF!FC610=ROUND(RMDF!FC610,4))</f>
        <v>1</v>
      </c>
      <c r="FA610" s="317">
        <f>RMDF!FA610</f>
        <v>0</v>
      </c>
      <c r="FB610" s="318" t="str">
        <f>IF(FA610=0,"",_xlfn.XLOOKUP(FA610,StatePicklist!$1:$1,StatePicklist!$3:$3,"NA",0))</f>
        <v/>
      </c>
      <c r="FC610" s="297" t="str">
        <f ca="1">IF(RMDF!FB610="", "", IF(ISNUMBER(MATCH(RMDF!FB610, INDIRECT(FB610), 0)), "OK", "Invalid"))</f>
        <v/>
      </c>
    </row>
    <row r="611" spans="1:159" s="205" customFormat="1" ht="39.9" customHeight="1" x14ac:dyDescent="0.25">
      <c r="A611" s="206"/>
      <c r="B611" s="196"/>
      <c r="C611" s="197"/>
      <c r="D611" s="198"/>
      <c r="E611" s="199"/>
      <c r="F611" s="200"/>
      <c r="G611" s="201"/>
      <c r="H611" s="292"/>
      <c r="I611" s="305">
        <f>RMDF!I611</f>
        <v>0</v>
      </c>
      <c r="J611" s="305" t="str">
        <f>IF(I611=ProductCode!$B$30,"PDReclPost",IF(OR(I611=ProductCode!$C$30,I611=ProductCode!$E$30,I611=ProductCode!$G$30),"PDPreCon",IF(OR(I611=ProductCode!$D$30,I611=ProductCode!$F$30),"PDNotReclPost","")))</f>
        <v/>
      </c>
      <c r="K611" s="305" t="str">
        <f t="shared" si="33"/>
        <v/>
      </c>
      <c r="L611" s="289"/>
      <c r="M611" s="305" t="str">
        <f t="shared" si="33"/>
        <v/>
      </c>
      <c r="N611" s="289" t="b">
        <f>AND(RMDF!N611&gt;=0, RMDF!N611&lt;=1-RMDF!L611, RMDF!N611=ROUND(RMDF!N611,4))</f>
        <v>1</v>
      </c>
      <c r="O611" s="286" t="str">
        <f>IF(P611="","",IF(I611="","",IF(LEFT(I611,13)="Reclaimed pos",RawMaterialCode!$E$569,RawMaterialCode!$E$568)))</f>
        <v>Reclaimed pre-consumer mixed fibers (RM0578)</v>
      </c>
      <c r="P611" s="295">
        <f t="shared" si="34"/>
        <v>1</v>
      </c>
      <c r="Q611" s="202"/>
      <c r="R611" s="203"/>
      <c r="S611" s="204" t="str">
        <f t="shared" si="35"/>
        <v/>
      </c>
      <c r="T611" s="281"/>
      <c r="U611" s="281"/>
      <c r="V611" s="281"/>
      <c r="W611" s="281"/>
      <c r="X611" s="317">
        <f>RMDF!X611</f>
        <v>0</v>
      </c>
      <c r="Y611" s="318" t="str">
        <f>IF(X611=0,"",_xlfn.XLOOKUP(X611,StatePicklist!$1:$1,StatePicklist!$3:$3,"NA",0))</f>
        <v/>
      </c>
      <c r="Z611" s="297" t="str">
        <f ca="1">IF(RMDF!Y611="", "", IF(ISNUMBER(MATCH(RMDF!Y611, INDIRECT(Y611), 0)), "OK", "Invalid"))</f>
        <v/>
      </c>
      <c r="AA611" s="281"/>
      <c r="AB611" s="281"/>
      <c r="AC611" s="281"/>
      <c r="AD611" s="281" t="b">
        <f>AND(RMDF!AG611&gt;=0, RMDF!AG611&lt;=1-RMDF!Z611, RMDF!AG611=ROUND(RMDF!AG611,4))</f>
        <v>1</v>
      </c>
      <c r="AE611" s="317">
        <f>RMDF!AE611</f>
        <v>0</v>
      </c>
      <c r="AF611" s="318" t="str">
        <f>IF(AE611=0,"",_xlfn.XLOOKUP(AE611,StatePicklist!$1:$1,StatePicklist!$3:$3,"NA",0))</f>
        <v/>
      </c>
      <c r="AG611" s="297" t="str">
        <f ca="1">IF(RMDF!AF611="", "", IF(ISNUMBER(MATCH(RMDF!AF611, INDIRECT(AF611), 0)), "OK", "Invalid"))</f>
        <v/>
      </c>
      <c r="AH611" s="281"/>
      <c r="AI611" s="281"/>
      <c r="AJ611" s="281"/>
      <c r="AK611" s="281" t="b">
        <f>AND(RMDF!AN611&gt;=0, RMDF!AN611&lt;=1-SUM(RMDF!Z611,RMDF!AG611), RMDF!AN611=ROUND(RMDF!AN611,4))</f>
        <v>1</v>
      </c>
      <c r="AL611" s="317">
        <f>RMDF!AL611</f>
        <v>0</v>
      </c>
      <c r="AM611" s="318" t="str">
        <f>IF(AL611=0,"",_xlfn.XLOOKUP(AL611,StatePicklist!$1:$1,StatePicklist!$3:$3,"NA",0))</f>
        <v/>
      </c>
      <c r="AN611" s="297" t="str">
        <f ca="1">IF(RMDF!AM611="", "", IF(ISNUMBER(MATCH(RMDF!AM611, INDIRECT(AM611), 0)), "OK", "Invalid"))</f>
        <v/>
      </c>
      <c r="AO611" s="281"/>
      <c r="AP611" s="281"/>
      <c r="AQ611" s="281"/>
      <c r="AR611" s="281" t="b">
        <f>AND(RMDF!AU611&gt;=0, RMDF!AU611&lt;=1-SUM(RMDF!Z611,RMDF!AG611,RMDF!AN611), RMDF!AU611=ROUND(RMDF!AU611,4))</f>
        <v>1</v>
      </c>
      <c r="AS611" s="317">
        <f>RMDF!AS611</f>
        <v>0</v>
      </c>
      <c r="AT611" s="318" t="str">
        <f>IF(AS611=0,"",_xlfn.XLOOKUP(AS611,StatePicklist!$1:$1,StatePicklist!$3:$3,"NA",0))</f>
        <v/>
      </c>
      <c r="AU611" s="297" t="str">
        <f ca="1">IF(RMDF!AT611="", "", IF(ISNUMBER(MATCH(RMDF!AT611, INDIRECT(AT611), 0)), "OK", "Invalid"))</f>
        <v/>
      </c>
      <c r="AV611" s="281"/>
      <c r="AW611" s="281"/>
      <c r="AX611" s="281"/>
      <c r="AY611" s="281" t="b">
        <f>AND(RMDF!BB611&gt;=0, RMDF!BB611&lt;=1-SUM(RMDF!Z611,RMDF!AG611,RMDF!AN611,RMDF!AU611), RMDF!BB611=ROUND(RMDF!BB611,4))</f>
        <v>1</v>
      </c>
      <c r="AZ611" s="317">
        <f>RMDF!AZ611</f>
        <v>0</v>
      </c>
      <c r="BA611" s="318" t="str">
        <f>IF(AZ611=0,"",_xlfn.XLOOKUP(AZ611,StatePicklist!$1:$1,StatePicklist!$3:$3,"NA",0))</f>
        <v/>
      </c>
      <c r="BB611" s="297" t="str">
        <f ca="1">IF(RMDF!BA611="", "", IF(ISNUMBER(MATCH(RMDF!BA611, INDIRECT(BA611), 0)), "OK", "Invalid"))</f>
        <v/>
      </c>
      <c r="BC611" s="281"/>
      <c r="BD611" s="281"/>
      <c r="BE611" s="281"/>
      <c r="BF611" s="281" t="b">
        <f>AND(RMDF!BI611&gt;=0, RMDF!BI611&lt;=1-SUM(RMDF!Z611,RMDF!AG611,RMDF!AN611,RMDF!AU611,RMDF!BB611), RMDF!BI611=ROUND(RMDF!BI611,4))</f>
        <v>1</v>
      </c>
      <c r="BG611" s="317">
        <f>RMDF!BG611</f>
        <v>0</v>
      </c>
      <c r="BH611" s="318" t="str">
        <f>IF(BG611=0,"",_xlfn.XLOOKUP(BG611,StatePicklist!$1:$1,StatePicklist!$3:$3,"NA",0))</f>
        <v/>
      </c>
      <c r="BI611" s="297" t="str">
        <f ca="1">IF(RMDF!BH611="", "", IF(ISNUMBER(MATCH(RMDF!BH611, INDIRECT(BH611), 0)), "OK", "Invalid"))</f>
        <v/>
      </c>
      <c r="BJ611" s="281"/>
      <c r="BK611" s="281"/>
      <c r="BL611" s="281"/>
      <c r="BM611" s="281" t="b">
        <f>AND(RMDF!BP611&gt;=0, RMDF!BP611&lt;=1-SUM(RMDF!Z611,RMDF!AG611,RMDF!AN611,RMDF!AU611,RMDF!BB611,RMDF!BI611), RMDF!BP611=ROUND(RMDF!BP611,4))</f>
        <v>1</v>
      </c>
      <c r="BN611" s="317">
        <f>RMDF!BN611</f>
        <v>0</v>
      </c>
      <c r="BO611" s="318" t="str">
        <f>IF(BN611=0,"",_xlfn.XLOOKUP(BN611,StatePicklist!$1:$1,StatePicklist!$3:$3,"NA",0))</f>
        <v/>
      </c>
      <c r="BP611" s="297" t="str">
        <f ca="1">IF(RMDF!BO611="", "", IF(ISNUMBER(MATCH(RMDF!BO611, INDIRECT(BO611), 0)), "OK", "Invalid"))</f>
        <v/>
      </c>
      <c r="BQ611" s="281"/>
      <c r="BR611" s="281"/>
      <c r="BS611" s="281"/>
      <c r="BT611" s="281" t="b">
        <f>AND(RMDF!BW611&gt;=0, RMDF!BW611&lt;=1-SUM(RMDF!Z611,RMDF!AG611,RMDF!AN611,RMDF!AU611,RMDF!BB611,RMDF!BI611,RMDF!BP611), RMDF!BW611=ROUND(RMDF!BW611,4))</f>
        <v>1</v>
      </c>
      <c r="BU611" s="317">
        <f>RMDF!BU611</f>
        <v>0</v>
      </c>
      <c r="BV611" s="318" t="str">
        <f>IF(BU611=0,"",_xlfn.XLOOKUP(BU611,StatePicklist!$1:$1,StatePicklist!$3:$3,"NA",0))</f>
        <v/>
      </c>
      <c r="BW611" s="297" t="str">
        <f ca="1">IF(RMDF!BV611="", "", IF(ISNUMBER(MATCH(RMDF!BV611, INDIRECT(BV611), 0)), "OK", "Invalid"))</f>
        <v/>
      </c>
      <c r="BX611" s="281"/>
      <c r="BY611" s="281"/>
      <c r="BZ611" s="281"/>
      <c r="CA611" s="281" t="b">
        <f>AND(RMDF!CD611&gt;=0, RMDF!CD611&lt;=1-SUM(RMDF!Z611,RMDF!AG611,RMDF!AN611,RMDF!AU611,RMDF!BB611,RMDF!BI611,RMDF!BP611,RMDF!BW611), RMDF!CD611=ROUND(RMDF!CD611,4))</f>
        <v>1</v>
      </c>
      <c r="CB611" s="317">
        <f>RMDF!CB611</f>
        <v>0</v>
      </c>
      <c r="CC611" s="318" t="str">
        <f>IF(CB611=0,"",_xlfn.XLOOKUP(CB611,StatePicklist!$1:$1,StatePicklist!$3:$3,"NA",0))</f>
        <v/>
      </c>
      <c r="CD611" s="297" t="str">
        <f ca="1">IF(RMDF!CC611="", "", IF(ISNUMBER(MATCH(RMDF!CC611, INDIRECT(CC611), 0)), "OK", "Invalid"))</f>
        <v/>
      </c>
      <c r="CE611" s="281"/>
      <c r="CF611" s="281"/>
      <c r="CG611" s="281"/>
      <c r="CH611" s="281" t="b">
        <f>AND(RMDF!CK611&gt;=0, RMDF!CK611&lt;=1-SUM(RMDF!Z611,RMDF!AG611,RMDF!AN611,RMDF!AU611,RMDF!BB611,RMDF!BI611,RMDF!BP611,RMDF!BW611,RMDF!CD611), RMDF!CK611=ROUND(RMDF!CK611,4))</f>
        <v>1</v>
      </c>
      <c r="CI611" s="317">
        <f>RMDF!CI611</f>
        <v>0</v>
      </c>
      <c r="CJ611" s="318" t="str">
        <f>IF(CI611=0,"",_xlfn.XLOOKUP(CI611,StatePicklist!$1:$1,StatePicklist!$3:$3,"NA",0))</f>
        <v/>
      </c>
      <c r="CK611" s="297" t="str">
        <f ca="1">IF(RMDF!CJ611="", "", IF(ISNUMBER(MATCH(RMDF!CJ611, INDIRECT(CJ611), 0)), "OK", "Invalid"))</f>
        <v/>
      </c>
      <c r="CL611" s="281"/>
      <c r="CM611" s="281"/>
      <c r="CN611" s="281"/>
      <c r="CO611" s="281" t="b">
        <f>AND(RMDF!CR611&gt;=0, RMDF!CR611&lt;=1-SUM(RMDF!Z611,RMDF!AG611,RMDF!AN611,RMDF!AU611,RMDF!BB611,RMDF!BI611,RMDF!BP611,RMDF!BW611,RMDF!CD611,RMDF!CK611), RMDF!CR611=ROUND(RMDF!CR611,4))</f>
        <v>1</v>
      </c>
      <c r="CP611" s="317">
        <f>RMDF!CP611</f>
        <v>0</v>
      </c>
      <c r="CQ611" s="318" t="str">
        <f>IF(CP611=0,"",_xlfn.XLOOKUP(CP611,StatePicklist!$1:$1,StatePicklist!$3:$3,"NA",0))</f>
        <v/>
      </c>
      <c r="CR611" s="297" t="str">
        <f ca="1">IF(RMDF!CQ611="", "", IF(ISNUMBER(MATCH(RMDF!CQ611, INDIRECT(CQ611), 0)), "OK", "Invalid"))</f>
        <v/>
      </c>
      <c r="CS611" s="281"/>
      <c r="CT611" s="281"/>
      <c r="CU611" s="281"/>
      <c r="CV611" s="281" t="b">
        <f>AND(RMDF!CY611&gt;=0, RMDF!CY611&lt;=1-SUM(RMDF!Z611,RMDF!AG611,RMDF!AN611,RMDF!AU611,RMDF!BB611,RMDF!BI611,RMDF!BP611,RMDF!BW611,RMDF!CD611,RMDF!CK611,RMDF!CR611), RMDF!CY611=ROUND(RMDF!CY611,4))</f>
        <v>1</v>
      </c>
      <c r="CW611" s="317">
        <f>RMDF!CW611</f>
        <v>0</v>
      </c>
      <c r="CX611" s="318" t="str">
        <f>IF(CW611=0,"",_xlfn.XLOOKUP(CW611,StatePicklist!$1:$1,StatePicklist!$3:$3,"NA",0))</f>
        <v/>
      </c>
      <c r="CY611" s="297" t="str">
        <f ca="1">IF(RMDF!CX611="", "", IF(ISNUMBER(MATCH(RMDF!CX611, INDIRECT(CX611), 0)), "OK", "Invalid"))</f>
        <v/>
      </c>
      <c r="CZ611" s="281"/>
      <c r="DA611" s="281"/>
      <c r="DB611" s="281"/>
      <c r="DC611" s="281" t="b">
        <f>AND(RMDF!DF611&gt;=0, RMDF!DF611&lt;=1-SUM(RMDF!Z611,RMDF!AG611,RMDF!AN611,RMDF!AU611,RMDF!BB611,RMDF!BI611,RMDF!BP611,RMDF!BW611,RMDF!CD611,RMDF!CK611,RMDF!CR611,RMDF!CY611), RMDF!DF611=ROUND(RMDF!DF611,4))</f>
        <v>1</v>
      </c>
      <c r="DD611" s="317">
        <f>RMDF!DD611</f>
        <v>0</v>
      </c>
      <c r="DE611" s="318" t="str">
        <f>IF(DD611=0,"",_xlfn.XLOOKUP(DD611,StatePicklist!$1:$1,StatePicklist!$3:$3,"NA",0))</f>
        <v/>
      </c>
      <c r="DF611" s="297" t="str">
        <f ca="1">IF(RMDF!DE611="", "", IF(ISNUMBER(MATCH(RMDF!DE611, INDIRECT(DE611), 0)), "OK", "Invalid"))</f>
        <v/>
      </c>
      <c r="DG611" s="281"/>
      <c r="DH611" s="281"/>
      <c r="DI611" s="281"/>
      <c r="DJ611" s="281" t="b">
        <f>AND(RMDF!DM611&gt;=0, RMDF!DM611&lt;=1-SUM(RMDF!Z611,RMDF!AG611,RMDF!AN611,RMDF!AU611,RMDF!BB611,RMDF!BI611,RMDF!BP611,RMDF!BW611,RMDF!CD611,RMDF!CK611,RMDF!CR611,RMDF!CY611,RMDF!DF611), RMDF!DM611=ROUND(RMDF!DM611,4))</f>
        <v>1</v>
      </c>
      <c r="DK611" s="317">
        <f>RMDF!DK611</f>
        <v>0</v>
      </c>
      <c r="DL611" s="318" t="str">
        <f>IF(DK611=0,"",_xlfn.XLOOKUP(DK611,StatePicklist!$1:$1,StatePicklist!$3:$3,"NA",0))</f>
        <v/>
      </c>
      <c r="DM611" s="297" t="str">
        <f ca="1">IF(RMDF!DL611="", "", IF(ISNUMBER(MATCH(RMDF!DL611, INDIRECT(DL611), 0)), "OK", "Invalid"))</f>
        <v/>
      </c>
      <c r="DN611" s="281"/>
      <c r="DO611" s="281"/>
      <c r="DP611" s="281"/>
      <c r="DQ611" s="281" t="b">
        <f>AND(RMDF!DT611&gt;=0, RMDF!DT611&lt;=1-SUM(RMDF!Z611,RMDF!AG611,RMDF!AN611,RMDF!AU611,RMDF!BB611,RMDF!BI611,RMDF!BP611,RMDF!BW611,RMDF!CD611,RMDF!CK611,RMDF!CR611,RMDF!CY611,RMDF!DF611,RMDF!DM611), RMDF!DT611=ROUND(RMDF!DT611,4))</f>
        <v>1</v>
      </c>
      <c r="DR611" s="317">
        <f>RMDF!DR611</f>
        <v>0</v>
      </c>
      <c r="DS611" s="318" t="str">
        <f>IF(DR611=0,"",_xlfn.XLOOKUP(DR611,StatePicklist!$1:$1,StatePicklist!$3:$3,"NA",0))</f>
        <v/>
      </c>
      <c r="DT611" s="297" t="str">
        <f ca="1">IF(RMDF!DS611="", "", IF(ISNUMBER(MATCH(RMDF!DS611, INDIRECT(DS611), 0)), "OK", "Invalid"))</f>
        <v/>
      </c>
      <c r="DU611" s="281"/>
      <c r="DV611" s="281"/>
      <c r="DW611" s="281"/>
      <c r="DX611" s="281" t="b">
        <f>AND(RMDF!EA611&gt;=0, RMDF!EA611&lt;=1-SUM(RMDF!Z611,RMDF!AG611,RMDF!AN611,RMDF!AU611,RMDF!BB611,RMDF!BI611,RMDF!BP611,RMDF!BW611,RMDF!CD611,RMDF!CK611,RMDF!CR611,RMDF!CY611,RMDF!DF611,RMDF!DM611,RMDF!DT611), RMDF!EA611=ROUND(RMDF!EA611,4))</f>
        <v>1</v>
      </c>
      <c r="DY611" s="317">
        <f>RMDF!DY611</f>
        <v>0</v>
      </c>
      <c r="DZ611" s="318" t="str">
        <f>IF(DY611=0,"",_xlfn.XLOOKUP(DY611,StatePicklist!$1:$1,StatePicklist!$3:$3,"NA",0))</f>
        <v/>
      </c>
      <c r="EA611" s="297" t="str">
        <f ca="1">IF(RMDF!DZ611="", "", IF(ISNUMBER(MATCH(RMDF!DZ611, INDIRECT(DZ611), 0)), "OK", "Invalid"))</f>
        <v/>
      </c>
      <c r="EB611" s="281"/>
      <c r="EC611" s="281"/>
      <c r="ED611" s="281"/>
      <c r="EE611" s="281" t="b">
        <f>AND(RMDF!EH611&gt;=0, RMDF!EH611&lt;=1-SUM(RMDF!Z611,RMDF!AG611,RMDF!AN611,RMDF!AU611,RMDF!BB611,RMDF!BI611,RMDF!BP611,RMDF!BW611,RMDF!CD611,RMDF!CK611,RMDF!CR611,RMDF!CY611,RMDF!DF611,RMDF!DM611,RMDF!DT611,RMDF!EA611), RMDF!EH611=ROUND(RMDF!EH611,4))</f>
        <v>1</v>
      </c>
      <c r="EF611" s="317">
        <f>RMDF!EF611</f>
        <v>0</v>
      </c>
      <c r="EG611" s="318" t="str">
        <f>IF(EF611=0,"",_xlfn.XLOOKUP(EF611,StatePicklist!$1:$1,StatePicklist!$3:$3,"NA",0))</f>
        <v/>
      </c>
      <c r="EH611" s="297" t="str">
        <f ca="1">IF(RMDF!EG611="", "", IF(ISNUMBER(MATCH(RMDF!EG611, INDIRECT(EG611), 0)), "OK", "Invalid"))</f>
        <v/>
      </c>
      <c r="EI611" s="281"/>
      <c r="EJ611" s="281"/>
      <c r="EK611" s="281"/>
      <c r="EL611" s="281" t="b">
        <f>AND(RMDF!EO611&gt;=0, RMDF!EO611&lt;=1-SUM(RMDF!Z611,RMDF!AG611,RMDF!AN611,RMDF!AU611,RMDF!BB611,RMDF!BI611,RMDF!BP611,RMDF!BW611,RMDF!CD611,RMDF!CK611,RMDF!CR611,RMDF!CY611,RMDF!DF611,RMDF!DM611,RMDF!DT611,RMDF!EA611,RMDF!EH611), RMDF!EO611=ROUND(RMDF!EO611,4))</f>
        <v>1</v>
      </c>
      <c r="EM611" s="317">
        <f>RMDF!EM611</f>
        <v>0</v>
      </c>
      <c r="EN611" s="318" t="str">
        <f>IF(EM611=0,"",_xlfn.XLOOKUP(EM611,StatePicklist!$1:$1,StatePicklist!$3:$3,"NA",0))</f>
        <v/>
      </c>
      <c r="EO611" s="297" t="str">
        <f ca="1">IF(RMDF!EN611="", "", IF(ISNUMBER(MATCH(RMDF!EN611, INDIRECT(EN611), 0)), "OK", "Invalid"))</f>
        <v/>
      </c>
      <c r="EP611" s="281"/>
      <c r="EQ611" s="281"/>
      <c r="ER611" s="281"/>
      <c r="ES611" s="281" t="b">
        <f>AND(RMDF!EV611&gt;=0, RMDF!EV611&lt;=1-SUM(RMDF!Z611,RMDF!AG611,RMDF!AN611,RMDF!AU611,RMDF!BB611,RMDF!BI611,RMDF!BP611,RMDF!BW611,RMDF!CD611,RMDF!CK611,RMDF!CR611,RMDF!CY611,RMDF!DF611,RMDF!DM611,RMDF!DT611,RMDF!EA611,RMDF!EH611,RMDF!EO611), RMDF!EV611=ROUND(RMDF!EV611,4))</f>
        <v>1</v>
      </c>
      <c r="ET611" s="317">
        <f>RMDF!ET611</f>
        <v>0</v>
      </c>
      <c r="EU611" s="318" t="str">
        <f>IF(ET611=0,"",_xlfn.XLOOKUP(ET611,StatePicklist!$1:$1,StatePicklist!$3:$3,"NA",0))</f>
        <v/>
      </c>
      <c r="EV611" s="297" t="str">
        <f ca="1">IF(RMDF!EU611="", "", IF(ISNUMBER(MATCH(RMDF!EU611, INDIRECT(EU611), 0)), "OK", "Invalid"))</f>
        <v/>
      </c>
      <c r="EW611" s="281"/>
      <c r="EX611" s="281"/>
      <c r="EY611" s="281"/>
      <c r="EZ611" s="281" t="b">
        <f>AND(RMDF!FC611&gt;=0, RMDF!FC611&lt;=1-SUM(RMDF!Z611,RMDF!AG611,RMDF!AN611,RMDF!AU611,RMDF!BB611,RMDF!BI611,RMDF!BP611,RMDF!BW611,RMDF!CD611,RMDF!CK611,RMDF!CR611,RMDF!CY611,RMDF!DF611,RMDF!DM611,RMDF!DT611,RMDF!EA611,RMDF!EH611,RMDF!EO611,RMDF!EV611), RMDF!FC611=ROUND(RMDF!FC611,4))</f>
        <v>1</v>
      </c>
      <c r="FA611" s="317">
        <f>RMDF!FA611</f>
        <v>0</v>
      </c>
      <c r="FB611" s="318" t="str">
        <f>IF(FA611=0,"",_xlfn.XLOOKUP(FA611,StatePicklist!$1:$1,StatePicklist!$3:$3,"NA",0))</f>
        <v/>
      </c>
      <c r="FC611" s="297" t="str">
        <f ca="1">IF(RMDF!FB611="", "", IF(ISNUMBER(MATCH(RMDF!FB611, INDIRECT(FB611), 0)), "OK", "Invalid"))</f>
        <v/>
      </c>
    </row>
    <row r="612" spans="1:159" s="205" customFormat="1" ht="39.9" customHeight="1" x14ac:dyDescent="0.25">
      <c r="A612" s="206"/>
      <c r="B612" s="196"/>
      <c r="C612" s="197"/>
      <c r="D612" s="198"/>
      <c r="E612" s="199"/>
      <c r="F612" s="200"/>
      <c r="G612" s="201"/>
      <c r="H612" s="292"/>
      <c r="I612" s="305">
        <f>RMDF!I612</f>
        <v>0</v>
      </c>
      <c r="J612" s="305" t="str">
        <f>IF(I612=ProductCode!$B$30,"PDReclPost",IF(OR(I612=ProductCode!$C$30,I612=ProductCode!$E$30,I612=ProductCode!$G$30),"PDPreCon",IF(OR(I612=ProductCode!$D$30,I612=ProductCode!$F$30),"PDNotReclPost","")))</f>
        <v/>
      </c>
      <c r="K612" s="305" t="str">
        <f t="shared" ref="K612:M675" si="36">IF(LEFT($I612,13)="Reclaimed pre","Rmpre",IF(LEFT($I612,13)="Reclaimed pos","Rmpost",""))</f>
        <v/>
      </c>
      <c r="L612" s="289"/>
      <c r="M612" s="305" t="str">
        <f t="shared" si="36"/>
        <v/>
      </c>
      <c r="N612" s="289" t="b">
        <f>AND(RMDF!N612&gt;=0, RMDF!N612&lt;=1-RMDF!L612, RMDF!N612=ROUND(RMDF!N612,4))</f>
        <v>1</v>
      </c>
      <c r="O612" s="286" t="str">
        <f>IF(P612="","",IF(I612="","",IF(LEFT(I612,13)="Reclaimed pos",RawMaterialCode!$E$569,RawMaterialCode!$E$568)))</f>
        <v>Reclaimed pre-consumer mixed fibers (RM0578)</v>
      </c>
      <c r="P612" s="295">
        <f t="shared" ref="P612:P675" si="37">IF(OR(I612="",1-SUM(L612,N612)=0),"",1-SUM(L612,N612))</f>
        <v>1</v>
      </c>
      <c r="Q612" s="202"/>
      <c r="R612" s="203"/>
      <c r="S612" s="204" t="str">
        <f t="shared" ref="S612:S675" si="38">IF(C612="","",IF(R612&lt;&gt;0,SUMIF($Z$33:$FC$33,$Z$33,Z612:FC612),""))</f>
        <v/>
      </c>
      <c r="T612" s="281"/>
      <c r="U612" s="281"/>
      <c r="V612" s="281"/>
      <c r="W612" s="281"/>
      <c r="X612" s="317">
        <f>RMDF!X612</f>
        <v>0</v>
      </c>
      <c r="Y612" s="318" t="str">
        <f>IF(X612=0,"",_xlfn.XLOOKUP(X612,StatePicklist!$1:$1,StatePicklist!$3:$3,"NA",0))</f>
        <v/>
      </c>
      <c r="Z612" s="297" t="str">
        <f ca="1">IF(RMDF!Y612="", "", IF(ISNUMBER(MATCH(RMDF!Y612, INDIRECT(Y612), 0)), "OK", "Invalid"))</f>
        <v/>
      </c>
      <c r="AA612" s="281"/>
      <c r="AB612" s="281"/>
      <c r="AC612" s="281"/>
      <c r="AD612" s="281" t="b">
        <f>AND(RMDF!AG612&gt;=0, RMDF!AG612&lt;=1-RMDF!Z612, RMDF!AG612=ROUND(RMDF!AG612,4))</f>
        <v>1</v>
      </c>
      <c r="AE612" s="317">
        <f>RMDF!AE612</f>
        <v>0</v>
      </c>
      <c r="AF612" s="318" t="str">
        <f>IF(AE612=0,"",_xlfn.XLOOKUP(AE612,StatePicklist!$1:$1,StatePicklist!$3:$3,"NA",0))</f>
        <v/>
      </c>
      <c r="AG612" s="297" t="str">
        <f ca="1">IF(RMDF!AF612="", "", IF(ISNUMBER(MATCH(RMDF!AF612, INDIRECT(AF612), 0)), "OK", "Invalid"))</f>
        <v/>
      </c>
      <c r="AH612" s="281"/>
      <c r="AI612" s="281"/>
      <c r="AJ612" s="281"/>
      <c r="AK612" s="281" t="b">
        <f>AND(RMDF!AN612&gt;=0, RMDF!AN612&lt;=1-SUM(RMDF!Z612,RMDF!AG612), RMDF!AN612=ROUND(RMDF!AN612,4))</f>
        <v>1</v>
      </c>
      <c r="AL612" s="317">
        <f>RMDF!AL612</f>
        <v>0</v>
      </c>
      <c r="AM612" s="318" t="str">
        <f>IF(AL612=0,"",_xlfn.XLOOKUP(AL612,StatePicklist!$1:$1,StatePicklist!$3:$3,"NA",0))</f>
        <v/>
      </c>
      <c r="AN612" s="297" t="str">
        <f ca="1">IF(RMDF!AM612="", "", IF(ISNUMBER(MATCH(RMDF!AM612, INDIRECT(AM612), 0)), "OK", "Invalid"))</f>
        <v/>
      </c>
      <c r="AO612" s="281"/>
      <c r="AP612" s="281"/>
      <c r="AQ612" s="281"/>
      <c r="AR612" s="281" t="b">
        <f>AND(RMDF!AU612&gt;=0, RMDF!AU612&lt;=1-SUM(RMDF!Z612,RMDF!AG612,RMDF!AN612), RMDF!AU612=ROUND(RMDF!AU612,4))</f>
        <v>1</v>
      </c>
      <c r="AS612" s="317">
        <f>RMDF!AS612</f>
        <v>0</v>
      </c>
      <c r="AT612" s="318" t="str">
        <f>IF(AS612=0,"",_xlfn.XLOOKUP(AS612,StatePicklist!$1:$1,StatePicklist!$3:$3,"NA",0))</f>
        <v/>
      </c>
      <c r="AU612" s="297" t="str">
        <f ca="1">IF(RMDF!AT612="", "", IF(ISNUMBER(MATCH(RMDF!AT612, INDIRECT(AT612), 0)), "OK", "Invalid"))</f>
        <v/>
      </c>
      <c r="AV612" s="281"/>
      <c r="AW612" s="281"/>
      <c r="AX612" s="281"/>
      <c r="AY612" s="281" t="b">
        <f>AND(RMDF!BB612&gt;=0, RMDF!BB612&lt;=1-SUM(RMDF!Z612,RMDF!AG612,RMDF!AN612,RMDF!AU612), RMDF!BB612=ROUND(RMDF!BB612,4))</f>
        <v>1</v>
      </c>
      <c r="AZ612" s="317">
        <f>RMDF!AZ612</f>
        <v>0</v>
      </c>
      <c r="BA612" s="318" t="str">
        <f>IF(AZ612=0,"",_xlfn.XLOOKUP(AZ612,StatePicklist!$1:$1,StatePicklist!$3:$3,"NA",0))</f>
        <v/>
      </c>
      <c r="BB612" s="297" t="str">
        <f ca="1">IF(RMDF!BA612="", "", IF(ISNUMBER(MATCH(RMDF!BA612, INDIRECT(BA612), 0)), "OK", "Invalid"))</f>
        <v/>
      </c>
      <c r="BC612" s="281"/>
      <c r="BD612" s="281"/>
      <c r="BE612" s="281"/>
      <c r="BF612" s="281" t="b">
        <f>AND(RMDF!BI612&gt;=0, RMDF!BI612&lt;=1-SUM(RMDF!Z612,RMDF!AG612,RMDF!AN612,RMDF!AU612,RMDF!BB612), RMDF!BI612=ROUND(RMDF!BI612,4))</f>
        <v>1</v>
      </c>
      <c r="BG612" s="317">
        <f>RMDF!BG612</f>
        <v>0</v>
      </c>
      <c r="BH612" s="318" t="str">
        <f>IF(BG612=0,"",_xlfn.XLOOKUP(BG612,StatePicklist!$1:$1,StatePicklist!$3:$3,"NA",0))</f>
        <v/>
      </c>
      <c r="BI612" s="297" t="str">
        <f ca="1">IF(RMDF!BH612="", "", IF(ISNUMBER(MATCH(RMDF!BH612, INDIRECT(BH612), 0)), "OK", "Invalid"))</f>
        <v/>
      </c>
      <c r="BJ612" s="281"/>
      <c r="BK612" s="281"/>
      <c r="BL612" s="281"/>
      <c r="BM612" s="281" t="b">
        <f>AND(RMDF!BP612&gt;=0, RMDF!BP612&lt;=1-SUM(RMDF!Z612,RMDF!AG612,RMDF!AN612,RMDF!AU612,RMDF!BB612,RMDF!BI612), RMDF!BP612=ROUND(RMDF!BP612,4))</f>
        <v>1</v>
      </c>
      <c r="BN612" s="317">
        <f>RMDF!BN612</f>
        <v>0</v>
      </c>
      <c r="BO612" s="318" t="str">
        <f>IF(BN612=0,"",_xlfn.XLOOKUP(BN612,StatePicklist!$1:$1,StatePicklist!$3:$3,"NA",0))</f>
        <v/>
      </c>
      <c r="BP612" s="297" t="str">
        <f ca="1">IF(RMDF!BO612="", "", IF(ISNUMBER(MATCH(RMDF!BO612, INDIRECT(BO612), 0)), "OK", "Invalid"))</f>
        <v/>
      </c>
      <c r="BQ612" s="281"/>
      <c r="BR612" s="281"/>
      <c r="BS612" s="281"/>
      <c r="BT612" s="281" t="b">
        <f>AND(RMDF!BW612&gt;=0, RMDF!BW612&lt;=1-SUM(RMDF!Z612,RMDF!AG612,RMDF!AN612,RMDF!AU612,RMDF!BB612,RMDF!BI612,RMDF!BP612), RMDF!BW612=ROUND(RMDF!BW612,4))</f>
        <v>1</v>
      </c>
      <c r="BU612" s="317">
        <f>RMDF!BU612</f>
        <v>0</v>
      </c>
      <c r="BV612" s="318" t="str">
        <f>IF(BU612=0,"",_xlfn.XLOOKUP(BU612,StatePicklist!$1:$1,StatePicklist!$3:$3,"NA",0))</f>
        <v/>
      </c>
      <c r="BW612" s="297" t="str">
        <f ca="1">IF(RMDF!BV612="", "", IF(ISNUMBER(MATCH(RMDF!BV612, INDIRECT(BV612), 0)), "OK", "Invalid"))</f>
        <v/>
      </c>
      <c r="BX612" s="281"/>
      <c r="BY612" s="281"/>
      <c r="BZ612" s="281"/>
      <c r="CA612" s="281" t="b">
        <f>AND(RMDF!CD612&gt;=0, RMDF!CD612&lt;=1-SUM(RMDF!Z612,RMDF!AG612,RMDF!AN612,RMDF!AU612,RMDF!BB612,RMDF!BI612,RMDF!BP612,RMDF!BW612), RMDF!CD612=ROUND(RMDF!CD612,4))</f>
        <v>1</v>
      </c>
      <c r="CB612" s="317">
        <f>RMDF!CB612</f>
        <v>0</v>
      </c>
      <c r="CC612" s="318" t="str">
        <f>IF(CB612=0,"",_xlfn.XLOOKUP(CB612,StatePicklist!$1:$1,StatePicklist!$3:$3,"NA",0))</f>
        <v/>
      </c>
      <c r="CD612" s="297" t="str">
        <f ca="1">IF(RMDF!CC612="", "", IF(ISNUMBER(MATCH(RMDF!CC612, INDIRECT(CC612), 0)), "OK", "Invalid"))</f>
        <v/>
      </c>
      <c r="CE612" s="281"/>
      <c r="CF612" s="281"/>
      <c r="CG612" s="281"/>
      <c r="CH612" s="281" t="b">
        <f>AND(RMDF!CK612&gt;=0, RMDF!CK612&lt;=1-SUM(RMDF!Z612,RMDF!AG612,RMDF!AN612,RMDF!AU612,RMDF!BB612,RMDF!BI612,RMDF!BP612,RMDF!BW612,RMDF!CD612), RMDF!CK612=ROUND(RMDF!CK612,4))</f>
        <v>1</v>
      </c>
      <c r="CI612" s="317">
        <f>RMDF!CI612</f>
        <v>0</v>
      </c>
      <c r="CJ612" s="318" t="str">
        <f>IF(CI612=0,"",_xlfn.XLOOKUP(CI612,StatePicklist!$1:$1,StatePicklist!$3:$3,"NA",0))</f>
        <v/>
      </c>
      <c r="CK612" s="297" t="str">
        <f ca="1">IF(RMDF!CJ612="", "", IF(ISNUMBER(MATCH(RMDF!CJ612, INDIRECT(CJ612), 0)), "OK", "Invalid"))</f>
        <v/>
      </c>
      <c r="CL612" s="281"/>
      <c r="CM612" s="281"/>
      <c r="CN612" s="281"/>
      <c r="CO612" s="281" t="b">
        <f>AND(RMDF!CR612&gt;=0, RMDF!CR612&lt;=1-SUM(RMDF!Z612,RMDF!AG612,RMDF!AN612,RMDF!AU612,RMDF!BB612,RMDF!BI612,RMDF!BP612,RMDF!BW612,RMDF!CD612,RMDF!CK612), RMDF!CR612=ROUND(RMDF!CR612,4))</f>
        <v>1</v>
      </c>
      <c r="CP612" s="317">
        <f>RMDF!CP612</f>
        <v>0</v>
      </c>
      <c r="CQ612" s="318" t="str">
        <f>IF(CP612=0,"",_xlfn.XLOOKUP(CP612,StatePicklist!$1:$1,StatePicklist!$3:$3,"NA",0))</f>
        <v/>
      </c>
      <c r="CR612" s="297" t="str">
        <f ca="1">IF(RMDF!CQ612="", "", IF(ISNUMBER(MATCH(RMDF!CQ612, INDIRECT(CQ612), 0)), "OK", "Invalid"))</f>
        <v/>
      </c>
      <c r="CS612" s="281"/>
      <c r="CT612" s="281"/>
      <c r="CU612" s="281"/>
      <c r="CV612" s="281" t="b">
        <f>AND(RMDF!CY612&gt;=0, RMDF!CY612&lt;=1-SUM(RMDF!Z612,RMDF!AG612,RMDF!AN612,RMDF!AU612,RMDF!BB612,RMDF!BI612,RMDF!BP612,RMDF!BW612,RMDF!CD612,RMDF!CK612,RMDF!CR612), RMDF!CY612=ROUND(RMDF!CY612,4))</f>
        <v>1</v>
      </c>
      <c r="CW612" s="317">
        <f>RMDF!CW612</f>
        <v>0</v>
      </c>
      <c r="CX612" s="318" t="str">
        <f>IF(CW612=0,"",_xlfn.XLOOKUP(CW612,StatePicklist!$1:$1,StatePicklist!$3:$3,"NA",0))</f>
        <v/>
      </c>
      <c r="CY612" s="297" t="str">
        <f ca="1">IF(RMDF!CX612="", "", IF(ISNUMBER(MATCH(RMDF!CX612, INDIRECT(CX612), 0)), "OK", "Invalid"))</f>
        <v/>
      </c>
      <c r="CZ612" s="281"/>
      <c r="DA612" s="281"/>
      <c r="DB612" s="281"/>
      <c r="DC612" s="281" t="b">
        <f>AND(RMDF!DF612&gt;=0, RMDF!DF612&lt;=1-SUM(RMDF!Z612,RMDF!AG612,RMDF!AN612,RMDF!AU612,RMDF!BB612,RMDF!BI612,RMDF!BP612,RMDF!BW612,RMDF!CD612,RMDF!CK612,RMDF!CR612,RMDF!CY612), RMDF!DF612=ROUND(RMDF!DF612,4))</f>
        <v>1</v>
      </c>
      <c r="DD612" s="317">
        <f>RMDF!DD612</f>
        <v>0</v>
      </c>
      <c r="DE612" s="318" t="str">
        <f>IF(DD612=0,"",_xlfn.XLOOKUP(DD612,StatePicklist!$1:$1,StatePicklist!$3:$3,"NA",0))</f>
        <v/>
      </c>
      <c r="DF612" s="297" t="str">
        <f ca="1">IF(RMDF!DE612="", "", IF(ISNUMBER(MATCH(RMDF!DE612, INDIRECT(DE612), 0)), "OK", "Invalid"))</f>
        <v/>
      </c>
      <c r="DG612" s="281"/>
      <c r="DH612" s="281"/>
      <c r="DI612" s="281"/>
      <c r="DJ612" s="281" t="b">
        <f>AND(RMDF!DM612&gt;=0, RMDF!DM612&lt;=1-SUM(RMDF!Z612,RMDF!AG612,RMDF!AN612,RMDF!AU612,RMDF!BB612,RMDF!BI612,RMDF!BP612,RMDF!BW612,RMDF!CD612,RMDF!CK612,RMDF!CR612,RMDF!CY612,RMDF!DF612), RMDF!DM612=ROUND(RMDF!DM612,4))</f>
        <v>1</v>
      </c>
      <c r="DK612" s="317">
        <f>RMDF!DK612</f>
        <v>0</v>
      </c>
      <c r="DL612" s="318" t="str">
        <f>IF(DK612=0,"",_xlfn.XLOOKUP(DK612,StatePicklist!$1:$1,StatePicklist!$3:$3,"NA",0))</f>
        <v/>
      </c>
      <c r="DM612" s="297" t="str">
        <f ca="1">IF(RMDF!DL612="", "", IF(ISNUMBER(MATCH(RMDF!DL612, INDIRECT(DL612), 0)), "OK", "Invalid"))</f>
        <v/>
      </c>
      <c r="DN612" s="281"/>
      <c r="DO612" s="281"/>
      <c r="DP612" s="281"/>
      <c r="DQ612" s="281" t="b">
        <f>AND(RMDF!DT612&gt;=0, RMDF!DT612&lt;=1-SUM(RMDF!Z612,RMDF!AG612,RMDF!AN612,RMDF!AU612,RMDF!BB612,RMDF!BI612,RMDF!BP612,RMDF!BW612,RMDF!CD612,RMDF!CK612,RMDF!CR612,RMDF!CY612,RMDF!DF612,RMDF!DM612), RMDF!DT612=ROUND(RMDF!DT612,4))</f>
        <v>1</v>
      </c>
      <c r="DR612" s="317">
        <f>RMDF!DR612</f>
        <v>0</v>
      </c>
      <c r="DS612" s="318" t="str">
        <f>IF(DR612=0,"",_xlfn.XLOOKUP(DR612,StatePicklist!$1:$1,StatePicklist!$3:$3,"NA",0))</f>
        <v/>
      </c>
      <c r="DT612" s="297" t="str">
        <f ca="1">IF(RMDF!DS612="", "", IF(ISNUMBER(MATCH(RMDF!DS612, INDIRECT(DS612), 0)), "OK", "Invalid"))</f>
        <v/>
      </c>
      <c r="DU612" s="281"/>
      <c r="DV612" s="281"/>
      <c r="DW612" s="281"/>
      <c r="DX612" s="281" t="b">
        <f>AND(RMDF!EA612&gt;=0, RMDF!EA612&lt;=1-SUM(RMDF!Z612,RMDF!AG612,RMDF!AN612,RMDF!AU612,RMDF!BB612,RMDF!BI612,RMDF!BP612,RMDF!BW612,RMDF!CD612,RMDF!CK612,RMDF!CR612,RMDF!CY612,RMDF!DF612,RMDF!DM612,RMDF!DT612), RMDF!EA612=ROUND(RMDF!EA612,4))</f>
        <v>1</v>
      </c>
      <c r="DY612" s="317">
        <f>RMDF!DY612</f>
        <v>0</v>
      </c>
      <c r="DZ612" s="318" t="str">
        <f>IF(DY612=0,"",_xlfn.XLOOKUP(DY612,StatePicklist!$1:$1,StatePicklist!$3:$3,"NA",0))</f>
        <v/>
      </c>
      <c r="EA612" s="297" t="str">
        <f ca="1">IF(RMDF!DZ612="", "", IF(ISNUMBER(MATCH(RMDF!DZ612, INDIRECT(DZ612), 0)), "OK", "Invalid"))</f>
        <v/>
      </c>
      <c r="EB612" s="281"/>
      <c r="EC612" s="281"/>
      <c r="ED612" s="281"/>
      <c r="EE612" s="281" t="b">
        <f>AND(RMDF!EH612&gt;=0, RMDF!EH612&lt;=1-SUM(RMDF!Z612,RMDF!AG612,RMDF!AN612,RMDF!AU612,RMDF!BB612,RMDF!BI612,RMDF!BP612,RMDF!BW612,RMDF!CD612,RMDF!CK612,RMDF!CR612,RMDF!CY612,RMDF!DF612,RMDF!DM612,RMDF!DT612,RMDF!EA612), RMDF!EH612=ROUND(RMDF!EH612,4))</f>
        <v>1</v>
      </c>
      <c r="EF612" s="317">
        <f>RMDF!EF612</f>
        <v>0</v>
      </c>
      <c r="EG612" s="318" t="str">
        <f>IF(EF612=0,"",_xlfn.XLOOKUP(EF612,StatePicklist!$1:$1,StatePicklist!$3:$3,"NA",0))</f>
        <v/>
      </c>
      <c r="EH612" s="297" t="str">
        <f ca="1">IF(RMDF!EG612="", "", IF(ISNUMBER(MATCH(RMDF!EG612, INDIRECT(EG612), 0)), "OK", "Invalid"))</f>
        <v/>
      </c>
      <c r="EI612" s="281"/>
      <c r="EJ612" s="281"/>
      <c r="EK612" s="281"/>
      <c r="EL612" s="281" t="b">
        <f>AND(RMDF!EO612&gt;=0, RMDF!EO612&lt;=1-SUM(RMDF!Z612,RMDF!AG612,RMDF!AN612,RMDF!AU612,RMDF!BB612,RMDF!BI612,RMDF!BP612,RMDF!BW612,RMDF!CD612,RMDF!CK612,RMDF!CR612,RMDF!CY612,RMDF!DF612,RMDF!DM612,RMDF!DT612,RMDF!EA612,RMDF!EH612), RMDF!EO612=ROUND(RMDF!EO612,4))</f>
        <v>1</v>
      </c>
      <c r="EM612" s="317">
        <f>RMDF!EM612</f>
        <v>0</v>
      </c>
      <c r="EN612" s="318" t="str">
        <f>IF(EM612=0,"",_xlfn.XLOOKUP(EM612,StatePicklist!$1:$1,StatePicklist!$3:$3,"NA",0))</f>
        <v/>
      </c>
      <c r="EO612" s="297" t="str">
        <f ca="1">IF(RMDF!EN612="", "", IF(ISNUMBER(MATCH(RMDF!EN612, INDIRECT(EN612), 0)), "OK", "Invalid"))</f>
        <v/>
      </c>
      <c r="EP612" s="281"/>
      <c r="EQ612" s="281"/>
      <c r="ER612" s="281"/>
      <c r="ES612" s="281" t="b">
        <f>AND(RMDF!EV612&gt;=0, RMDF!EV612&lt;=1-SUM(RMDF!Z612,RMDF!AG612,RMDF!AN612,RMDF!AU612,RMDF!BB612,RMDF!BI612,RMDF!BP612,RMDF!BW612,RMDF!CD612,RMDF!CK612,RMDF!CR612,RMDF!CY612,RMDF!DF612,RMDF!DM612,RMDF!DT612,RMDF!EA612,RMDF!EH612,RMDF!EO612), RMDF!EV612=ROUND(RMDF!EV612,4))</f>
        <v>1</v>
      </c>
      <c r="ET612" s="317">
        <f>RMDF!ET612</f>
        <v>0</v>
      </c>
      <c r="EU612" s="318" t="str">
        <f>IF(ET612=0,"",_xlfn.XLOOKUP(ET612,StatePicklist!$1:$1,StatePicklist!$3:$3,"NA",0))</f>
        <v/>
      </c>
      <c r="EV612" s="297" t="str">
        <f ca="1">IF(RMDF!EU612="", "", IF(ISNUMBER(MATCH(RMDF!EU612, INDIRECT(EU612), 0)), "OK", "Invalid"))</f>
        <v/>
      </c>
      <c r="EW612" s="281"/>
      <c r="EX612" s="281"/>
      <c r="EY612" s="281"/>
      <c r="EZ612" s="281" t="b">
        <f>AND(RMDF!FC612&gt;=0, RMDF!FC612&lt;=1-SUM(RMDF!Z612,RMDF!AG612,RMDF!AN612,RMDF!AU612,RMDF!BB612,RMDF!BI612,RMDF!BP612,RMDF!BW612,RMDF!CD612,RMDF!CK612,RMDF!CR612,RMDF!CY612,RMDF!DF612,RMDF!DM612,RMDF!DT612,RMDF!EA612,RMDF!EH612,RMDF!EO612,RMDF!EV612), RMDF!FC612=ROUND(RMDF!FC612,4))</f>
        <v>1</v>
      </c>
      <c r="FA612" s="317">
        <f>RMDF!FA612</f>
        <v>0</v>
      </c>
      <c r="FB612" s="318" t="str">
        <f>IF(FA612=0,"",_xlfn.XLOOKUP(FA612,StatePicklist!$1:$1,StatePicklist!$3:$3,"NA",0))</f>
        <v/>
      </c>
      <c r="FC612" s="297" t="str">
        <f ca="1">IF(RMDF!FB612="", "", IF(ISNUMBER(MATCH(RMDF!FB612, INDIRECT(FB612), 0)), "OK", "Invalid"))</f>
        <v/>
      </c>
    </row>
    <row r="613" spans="1:159" s="205" customFormat="1" ht="39.9" customHeight="1" x14ac:dyDescent="0.25">
      <c r="A613" s="206"/>
      <c r="B613" s="196"/>
      <c r="C613" s="197"/>
      <c r="D613" s="198"/>
      <c r="E613" s="199"/>
      <c r="F613" s="200"/>
      <c r="G613" s="201"/>
      <c r="H613" s="292"/>
      <c r="I613" s="305">
        <f>RMDF!I613</f>
        <v>0</v>
      </c>
      <c r="J613" s="305" t="str">
        <f>IF(I613=ProductCode!$B$30,"PDReclPost",IF(OR(I613=ProductCode!$C$30,I613=ProductCode!$E$30,I613=ProductCode!$G$30),"PDPreCon",IF(OR(I613=ProductCode!$D$30,I613=ProductCode!$F$30),"PDNotReclPost","")))</f>
        <v/>
      </c>
      <c r="K613" s="305" t="str">
        <f t="shared" si="36"/>
        <v/>
      </c>
      <c r="L613" s="289"/>
      <c r="M613" s="305" t="str">
        <f t="shared" si="36"/>
        <v/>
      </c>
      <c r="N613" s="289" t="b">
        <f>AND(RMDF!N613&gt;=0, RMDF!N613&lt;=1-RMDF!L613, RMDF!N613=ROUND(RMDF!N613,4))</f>
        <v>1</v>
      </c>
      <c r="O613" s="286" t="str">
        <f>IF(P613="","",IF(I613="","",IF(LEFT(I613,13)="Reclaimed pos",RawMaterialCode!$E$569,RawMaterialCode!$E$568)))</f>
        <v>Reclaimed pre-consumer mixed fibers (RM0578)</v>
      </c>
      <c r="P613" s="295">
        <f t="shared" si="37"/>
        <v>1</v>
      </c>
      <c r="Q613" s="202"/>
      <c r="R613" s="203"/>
      <c r="S613" s="204" t="str">
        <f t="shared" si="38"/>
        <v/>
      </c>
      <c r="T613" s="281"/>
      <c r="U613" s="281"/>
      <c r="V613" s="281"/>
      <c r="W613" s="281"/>
      <c r="X613" s="317">
        <f>RMDF!X613</f>
        <v>0</v>
      </c>
      <c r="Y613" s="318" t="str">
        <f>IF(X613=0,"",_xlfn.XLOOKUP(X613,StatePicklist!$1:$1,StatePicklist!$3:$3,"NA",0))</f>
        <v/>
      </c>
      <c r="Z613" s="297" t="str">
        <f ca="1">IF(RMDF!Y613="", "", IF(ISNUMBER(MATCH(RMDF!Y613, INDIRECT(Y613), 0)), "OK", "Invalid"))</f>
        <v/>
      </c>
      <c r="AA613" s="281"/>
      <c r="AB613" s="281"/>
      <c r="AC613" s="281"/>
      <c r="AD613" s="281" t="b">
        <f>AND(RMDF!AG613&gt;=0, RMDF!AG613&lt;=1-RMDF!Z613, RMDF!AG613=ROUND(RMDF!AG613,4))</f>
        <v>1</v>
      </c>
      <c r="AE613" s="317">
        <f>RMDF!AE613</f>
        <v>0</v>
      </c>
      <c r="AF613" s="318" t="str">
        <f>IF(AE613=0,"",_xlfn.XLOOKUP(AE613,StatePicklist!$1:$1,StatePicklist!$3:$3,"NA",0))</f>
        <v/>
      </c>
      <c r="AG613" s="297" t="str">
        <f ca="1">IF(RMDF!AF613="", "", IF(ISNUMBER(MATCH(RMDF!AF613, INDIRECT(AF613), 0)), "OK", "Invalid"))</f>
        <v/>
      </c>
      <c r="AH613" s="281"/>
      <c r="AI613" s="281"/>
      <c r="AJ613" s="281"/>
      <c r="AK613" s="281" t="b">
        <f>AND(RMDF!AN613&gt;=0, RMDF!AN613&lt;=1-SUM(RMDF!Z613,RMDF!AG613), RMDF!AN613=ROUND(RMDF!AN613,4))</f>
        <v>1</v>
      </c>
      <c r="AL613" s="317">
        <f>RMDF!AL613</f>
        <v>0</v>
      </c>
      <c r="AM613" s="318" t="str">
        <f>IF(AL613=0,"",_xlfn.XLOOKUP(AL613,StatePicklist!$1:$1,StatePicklist!$3:$3,"NA",0))</f>
        <v/>
      </c>
      <c r="AN613" s="297" t="str">
        <f ca="1">IF(RMDF!AM613="", "", IF(ISNUMBER(MATCH(RMDF!AM613, INDIRECT(AM613), 0)), "OK", "Invalid"))</f>
        <v/>
      </c>
      <c r="AO613" s="281"/>
      <c r="AP613" s="281"/>
      <c r="AQ613" s="281"/>
      <c r="AR613" s="281" t="b">
        <f>AND(RMDF!AU613&gt;=0, RMDF!AU613&lt;=1-SUM(RMDF!Z613,RMDF!AG613,RMDF!AN613), RMDF!AU613=ROUND(RMDF!AU613,4))</f>
        <v>1</v>
      </c>
      <c r="AS613" s="317">
        <f>RMDF!AS613</f>
        <v>0</v>
      </c>
      <c r="AT613" s="318" t="str">
        <f>IF(AS613=0,"",_xlfn.XLOOKUP(AS613,StatePicklist!$1:$1,StatePicklist!$3:$3,"NA",0))</f>
        <v/>
      </c>
      <c r="AU613" s="297" t="str">
        <f ca="1">IF(RMDF!AT613="", "", IF(ISNUMBER(MATCH(RMDF!AT613, INDIRECT(AT613), 0)), "OK", "Invalid"))</f>
        <v/>
      </c>
      <c r="AV613" s="281"/>
      <c r="AW613" s="281"/>
      <c r="AX613" s="281"/>
      <c r="AY613" s="281" t="b">
        <f>AND(RMDF!BB613&gt;=0, RMDF!BB613&lt;=1-SUM(RMDF!Z613,RMDF!AG613,RMDF!AN613,RMDF!AU613), RMDF!BB613=ROUND(RMDF!BB613,4))</f>
        <v>1</v>
      </c>
      <c r="AZ613" s="317">
        <f>RMDF!AZ613</f>
        <v>0</v>
      </c>
      <c r="BA613" s="318" t="str">
        <f>IF(AZ613=0,"",_xlfn.XLOOKUP(AZ613,StatePicklist!$1:$1,StatePicklist!$3:$3,"NA",0))</f>
        <v/>
      </c>
      <c r="BB613" s="297" t="str">
        <f ca="1">IF(RMDF!BA613="", "", IF(ISNUMBER(MATCH(RMDF!BA613, INDIRECT(BA613), 0)), "OK", "Invalid"))</f>
        <v/>
      </c>
      <c r="BC613" s="281"/>
      <c r="BD613" s="281"/>
      <c r="BE613" s="281"/>
      <c r="BF613" s="281" t="b">
        <f>AND(RMDF!BI613&gt;=0, RMDF!BI613&lt;=1-SUM(RMDF!Z613,RMDF!AG613,RMDF!AN613,RMDF!AU613,RMDF!BB613), RMDF!BI613=ROUND(RMDF!BI613,4))</f>
        <v>1</v>
      </c>
      <c r="BG613" s="317">
        <f>RMDF!BG613</f>
        <v>0</v>
      </c>
      <c r="BH613" s="318" t="str">
        <f>IF(BG613=0,"",_xlfn.XLOOKUP(BG613,StatePicklist!$1:$1,StatePicklist!$3:$3,"NA",0))</f>
        <v/>
      </c>
      <c r="BI613" s="297" t="str">
        <f ca="1">IF(RMDF!BH613="", "", IF(ISNUMBER(MATCH(RMDF!BH613, INDIRECT(BH613), 0)), "OK", "Invalid"))</f>
        <v/>
      </c>
      <c r="BJ613" s="281"/>
      <c r="BK613" s="281"/>
      <c r="BL613" s="281"/>
      <c r="BM613" s="281" t="b">
        <f>AND(RMDF!BP613&gt;=0, RMDF!BP613&lt;=1-SUM(RMDF!Z613,RMDF!AG613,RMDF!AN613,RMDF!AU613,RMDF!BB613,RMDF!BI613), RMDF!BP613=ROUND(RMDF!BP613,4))</f>
        <v>1</v>
      </c>
      <c r="BN613" s="317">
        <f>RMDF!BN613</f>
        <v>0</v>
      </c>
      <c r="BO613" s="318" t="str">
        <f>IF(BN613=0,"",_xlfn.XLOOKUP(BN613,StatePicklist!$1:$1,StatePicklist!$3:$3,"NA",0))</f>
        <v/>
      </c>
      <c r="BP613" s="297" t="str">
        <f ca="1">IF(RMDF!BO613="", "", IF(ISNUMBER(MATCH(RMDF!BO613, INDIRECT(BO613), 0)), "OK", "Invalid"))</f>
        <v/>
      </c>
      <c r="BQ613" s="281"/>
      <c r="BR613" s="281"/>
      <c r="BS613" s="281"/>
      <c r="BT613" s="281" t="b">
        <f>AND(RMDF!BW613&gt;=0, RMDF!BW613&lt;=1-SUM(RMDF!Z613,RMDF!AG613,RMDF!AN613,RMDF!AU613,RMDF!BB613,RMDF!BI613,RMDF!BP613), RMDF!BW613=ROUND(RMDF!BW613,4))</f>
        <v>1</v>
      </c>
      <c r="BU613" s="317">
        <f>RMDF!BU613</f>
        <v>0</v>
      </c>
      <c r="BV613" s="318" t="str">
        <f>IF(BU613=0,"",_xlfn.XLOOKUP(BU613,StatePicklist!$1:$1,StatePicklist!$3:$3,"NA",0))</f>
        <v/>
      </c>
      <c r="BW613" s="297" t="str">
        <f ca="1">IF(RMDF!BV613="", "", IF(ISNUMBER(MATCH(RMDF!BV613, INDIRECT(BV613), 0)), "OK", "Invalid"))</f>
        <v/>
      </c>
      <c r="BX613" s="281"/>
      <c r="BY613" s="281"/>
      <c r="BZ613" s="281"/>
      <c r="CA613" s="281" t="b">
        <f>AND(RMDF!CD613&gt;=0, RMDF!CD613&lt;=1-SUM(RMDF!Z613,RMDF!AG613,RMDF!AN613,RMDF!AU613,RMDF!BB613,RMDF!BI613,RMDF!BP613,RMDF!BW613), RMDF!CD613=ROUND(RMDF!CD613,4))</f>
        <v>1</v>
      </c>
      <c r="CB613" s="317">
        <f>RMDF!CB613</f>
        <v>0</v>
      </c>
      <c r="CC613" s="318" t="str">
        <f>IF(CB613=0,"",_xlfn.XLOOKUP(CB613,StatePicklist!$1:$1,StatePicklist!$3:$3,"NA",0))</f>
        <v/>
      </c>
      <c r="CD613" s="297" t="str">
        <f ca="1">IF(RMDF!CC613="", "", IF(ISNUMBER(MATCH(RMDF!CC613, INDIRECT(CC613), 0)), "OK", "Invalid"))</f>
        <v/>
      </c>
      <c r="CE613" s="281"/>
      <c r="CF613" s="281"/>
      <c r="CG613" s="281"/>
      <c r="CH613" s="281" t="b">
        <f>AND(RMDF!CK613&gt;=0, RMDF!CK613&lt;=1-SUM(RMDF!Z613,RMDF!AG613,RMDF!AN613,RMDF!AU613,RMDF!BB613,RMDF!BI613,RMDF!BP613,RMDF!BW613,RMDF!CD613), RMDF!CK613=ROUND(RMDF!CK613,4))</f>
        <v>1</v>
      </c>
      <c r="CI613" s="317">
        <f>RMDF!CI613</f>
        <v>0</v>
      </c>
      <c r="CJ613" s="318" t="str">
        <f>IF(CI613=0,"",_xlfn.XLOOKUP(CI613,StatePicklist!$1:$1,StatePicklist!$3:$3,"NA",0))</f>
        <v/>
      </c>
      <c r="CK613" s="297" t="str">
        <f ca="1">IF(RMDF!CJ613="", "", IF(ISNUMBER(MATCH(RMDF!CJ613, INDIRECT(CJ613), 0)), "OK", "Invalid"))</f>
        <v/>
      </c>
      <c r="CL613" s="281"/>
      <c r="CM613" s="281"/>
      <c r="CN613" s="281"/>
      <c r="CO613" s="281" t="b">
        <f>AND(RMDF!CR613&gt;=0, RMDF!CR613&lt;=1-SUM(RMDF!Z613,RMDF!AG613,RMDF!AN613,RMDF!AU613,RMDF!BB613,RMDF!BI613,RMDF!BP613,RMDF!BW613,RMDF!CD613,RMDF!CK613), RMDF!CR613=ROUND(RMDF!CR613,4))</f>
        <v>1</v>
      </c>
      <c r="CP613" s="317">
        <f>RMDF!CP613</f>
        <v>0</v>
      </c>
      <c r="CQ613" s="318" t="str">
        <f>IF(CP613=0,"",_xlfn.XLOOKUP(CP613,StatePicklist!$1:$1,StatePicklist!$3:$3,"NA",0))</f>
        <v/>
      </c>
      <c r="CR613" s="297" t="str">
        <f ca="1">IF(RMDF!CQ613="", "", IF(ISNUMBER(MATCH(RMDF!CQ613, INDIRECT(CQ613), 0)), "OK", "Invalid"))</f>
        <v/>
      </c>
      <c r="CS613" s="281"/>
      <c r="CT613" s="281"/>
      <c r="CU613" s="281"/>
      <c r="CV613" s="281" t="b">
        <f>AND(RMDF!CY613&gt;=0, RMDF!CY613&lt;=1-SUM(RMDF!Z613,RMDF!AG613,RMDF!AN613,RMDF!AU613,RMDF!BB613,RMDF!BI613,RMDF!BP613,RMDF!BW613,RMDF!CD613,RMDF!CK613,RMDF!CR613), RMDF!CY613=ROUND(RMDF!CY613,4))</f>
        <v>1</v>
      </c>
      <c r="CW613" s="317">
        <f>RMDF!CW613</f>
        <v>0</v>
      </c>
      <c r="CX613" s="318" t="str">
        <f>IF(CW613=0,"",_xlfn.XLOOKUP(CW613,StatePicklist!$1:$1,StatePicklist!$3:$3,"NA",0))</f>
        <v/>
      </c>
      <c r="CY613" s="297" t="str">
        <f ca="1">IF(RMDF!CX613="", "", IF(ISNUMBER(MATCH(RMDF!CX613, INDIRECT(CX613), 0)), "OK", "Invalid"))</f>
        <v/>
      </c>
      <c r="CZ613" s="281"/>
      <c r="DA613" s="281"/>
      <c r="DB613" s="281"/>
      <c r="DC613" s="281" t="b">
        <f>AND(RMDF!DF613&gt;=0, RMDF!DF613&lt;=1-SUM(RMDF!Z613,RMDF!AG613,RMDF!AN613,RMDF!AU613,RMDF!BB613,RMDF!BI613,RMDF!BP613,RMDF!BW613,RMDF!CD613,RMDF!CK613,RMDF!CR613,RMDF!CY613), RMDF!DF613=ROUND(RMDF!DF613,4))</f>
        <v>1</v>
      </c>
      <c r="DD613" s="317">
        <f>RMDF!DD613</f>
        <v>0</v>
      </c>
      <c r="DE613" s="318" t="str">
        <f>IF(DD613=0,"",_xlfn.XLOOKUP(DD613,StatePicklist!$1:$1,StatePicklist!$3:$3,"NA",0))</f>
        <v/>
      </c>
      <c r="DF613" s="297" t="str">
        <f ca="1">IF(RMDF!DE613="", "", IF(ISNUMBER(MATCH(RMDF!DE613, INDIRECT(DE613), 0)), "OK", "Invalid"))</f>
        <v/>
      </c>
      <c r="DG613" s="281"/>
      <c r="DH613" s="281"/>
      <c r="DI613" s="281"/>
      <c r="DJ613" s="281" t="b">
        <f>AND(RMDF!DM613&gt;=0, RMDF!DM613&lt;=1-SUM(RMDF!Z613,RMDF!AG613,RMDF!AN613,RMDF!AU613,RMDF!BB613,RMDF!BI613,RMDF!BP613,RMDF!BW613,RMDF!CD613,RMDF!CK613,RMDF!CR613,RMDF!CY613,RMDF!DF613), RMDF!DM613=ROUND(RMDF!DM613,4))</f>
        <v>1</v>
      </c>
      <c r="DK613" s="317">
        <f>RMDF!DK613</f>
        <v>0</v>
      </c>
      <c r="DL613" s="318" t="str">
        <f>IF(DK613=0,"",_xlfn.XLOOKUP(DK613,StatePicklist!$1:$1,StatePicklist!$3:$3,"NA",0))</f>
        <v/>
      </c>
      <c r="DM613" s="297" t="str">
        <f ca="1">IF(RMDF!DL613="", "", IF(ISNUMBER(MATCH(RMDF!DL613, INDIRECT(DL613), 0)), "OK", "Invalid"))</f>
        <v/>
      </c>
      <c r="DN613" s="281"/>
      <c r="DO613" s="281"/>
      <c r="DP613" s="281"/>
      <c r="DQ613" s="281" t="b">
        <f>AND(RMDF!DT613&gt;=0, RMDF!DT613&lt;=1-SUM(RMDF!Z613,RMDF!AG613,RMDF!AN613,RMDF!AU613,RMDF!BB613,RMDF!BI613,RMDF!BP613,RMDF!BW613,RMDF!CD613,RMDF!CK613,RMDF!CR613,RMDF!CY613,RMDF!DF613,RMDF!DM613), RMDF!DT613=ROUND(RMDF!DT613,4))</f>
        <v>1</v>
      </c>
      <c r="DR613" s="317">
        <f>RMDF!DR613</f>
        <v>0</v>
      </c>
      <c r="DS613" s="318" t="str">
        <f>IF(DR613=0,"",_xlfn.XLOOKUP(DR613,StatePicklist!$1:$1,StatePicklist!$3:$3,"NA",0))</f>
        <v/>
      </c>
      <c r="DT613" s="297" t="str">
        <f ca="1">IF(RMDF!DS613="", "", IF(ISNUMBER(MATCH(RMDF!DS613, INDIRECT(DS613), 0)), "OK", "Invalid"))</f>
        <v/>
      </c>
      <c r="DU613" s="281"/>
      <c r="DV613" s="281"/>
      <c r="DW613" s="281"/>
      <c r="DX613" s="281" t="b">
        <f>AND(RMDF!EA613&gt;=0, RMDF!EA613&lt;=1-SUM(RMDF!Z613,RMDF!AG613,RMDF!AN613,RMDF!AU613,RMDF!BB613,RMDF!BI613,RMDF!BP613,RMDF!BW613,RMDF!CD613,RMDF!CK613,RMDF!CR613,RMDF!CY613,RMDF!DF613,RMDF!DM613,RMDF!DT613), RMDF!EA613=ROUND(RMDF!EA613,4))</f>
        <v>1</v>
      </c>
      <c r="DY613" s="317">
        <f>RMDF!DY613</f>
        <v>0</v>
      </c>
      <c r="DZ613" s="318" t="str">
        <f>IF(DY613=0,"",_xlfn.XLOOKUP(DY613,StatePicklist!$1:$1,StatePicklist!$3:$3,"NA",0))</f>
        <v/>
      </c>
      <c r="EA613" s="297" t="str">
        <f ca="1">IF(RMDF!DZ613="", "", IF(ISNUMBER(MATCH(RMDF!DZ613, INDIRECT(DZ613), 0)), "OK", "Invalid"))</f>
        <v/>
      </c>
      <c r="EB613" s="281"/>
      <c r="EC613" s="281"/>
      <c r="ED613" s="281"/>
      <c r="EE613" s="281" t="b">
        <f>AND(RMDF!EH613&gt;=0, RMDF!EH613&lt;=1-SUM(RMDF!Z613,RMDF!AG613,RMDF!AN613,RMDF!AU613,RMDF!BB613,RMDF!BI613,RMDF!BP613,RMDF!BW613,RMDF!CD613,RMDF!CK613,RMDF!CR613,RMDF!CY613,RMDF!DF613,RMDF!DM613,RMDF!DT613,RMDF!EA613), RMDF!EH613=ROUND(RMDF!EH613,4))</f>
        <v>1</v>
      </c>
      <c r="EF613" s="317">
        <f>RMDF!EF613</f>
        <v>0</v>
      </c>
      <c r="EG613" s="318" t="str">
        <f>IF(EF613=0,"",_xlfn.XLOOKUP(EF613,StatePicklist!$1:$1,StatePicklist!$3:$3,"NA",0))</f>
        <v/>
      </c>
      <c r="EH613" s="297" t="str">
        <f ca="1">IF(RMDF!EG613="", "", IF(ISNUMBER(MATCH(RMDF!EG613, INDIRECT(EG613), 0)), "OK", "Invalid"))</f>
        <v/>
      </c>
      <c r="EI613" s="281"/>
      <c r="EJ613" s="281"/>
      <c r="EK613" s="281"/>
      <c r="EL613" s="281" t="b">
        <f>AND(RMDF!EO613&gt;=0, RMDF!EO613&lt;=1-SUM(RMDF!Z613,RMDF!AG613,RMDF!AN613,RMDF!AU613,RMDF!BB613,RMDF!BI613,RMDF!BP613,RMDF!BW613,RMDF!CD613,RMDF!CK613,RMDF!CR613,RMDF!CY613,RMDF!DF613,RMDF!DM613,RMDF!DT613,RMDF!EA613,RMDF!EH613), RMDF!EO613=ROUND(RMDF!EO613,4))</f>
        <v>1</v>
      </c>
      <c r="EM613" s="317">
        <f>RMDF!EM613</f>
        <v>0</v>
      </c>
      <c r="EN613" s="318" t="str">
        <f>IF(EM613=0,"",_xlfn.XLOOKUP(EM613,StatePicklist!$1:$1,StatePicklist!$3:$3,"NA",0))</f>
        <v/>
      </c>
      <c r="EO613" s="297" t="str">
        <f ca="1">IF(RMDF!EN613="", "", IF(ISNUMBER(MATCH(RMDF!EN613, INDIRECT(EN613), 0)), "OK", "Invalid"))</f>
        <v/>
      </c>
      <c r="EP613" s="281"/>
      <c r="EQ613" s="281"/>
      <c r="ER613" s="281"/>
      <c r="ES613" s="281" t="b">
        <f>AND(RMDF!EV613&gt;=0, RMDF!EV613&lt;=1-SUM(RMDF!Z613,RMDF!AG613,RMDF!AN613,RMDF!AU613,RMDF!BB613,RMDF!BI613,RMDF!BP613,RMDF!BW613,RMDF!CD613,RMDF!CK613,RMDF!CR613,RMDF!CY613,RMDF!DF613,RMDF!DM613,RMDF!DT613,RMDF!EA613,RMDF!EH613,RMDF!EO613), RMDF!EV613=ROUND(RMDF!EV613,4))</f>
        <v>1</v>
      </c>
      <c r="ET613" s="317">
        <f>RMDF!ET613</f>
        <v>0</v>
      </c>
      <c r="EU613" s="318" t="str">
        <f>IF(ET613=0,"",_xlfn.XLOOKUP(ET613,StatePicklist!$1:$1,StatePicklist!$3:$3,"NA",0))</f>
        <v/>
      </c>
      <c r="EV613" s="297" t="str">
        <f ca="1">IF(RMDF!EU613="", "", IF(ISNUMBER(MATCH(RMDF!EU613, INDIRECT(EU613), 0)), "OK", "Invalid"))</f>
        <v/>
      </c>
      <c r="EW613" s="281"/>
      <c r="EX613" s="281"/>
      <c r="EY613" s="281"/>
      <c r="EZ613" s="281" t="b">
        <f>AND(RMDF!FC613&gt;=0, RMDF!FC613&lt;=1-SUM(RMDF!Z613,RMDF!AG613,RMDF!AN613,RMDF!AU613,RMDF!BB613,RMDF!BI613,RMDF!BP613,RMDF!BW613,RMDF!CD613,RMDF!CK613,RMDF!CR613,RMDF!CY613,RMDF!DF613,RMDF!DM613,RMDF!DT613,RMDF!EA613,RMDF!EH613,RMDF!EO613,RMDF!EV613), RMDF!FC613=ROUND(RMDF!FC613,4))</f>
        <v>1</v>
      </c>
      <c r="FA613" s="317">
        <f>RMDF!FA613</f>
        <v>0</v>
      </c>
      <c r="FB613" s="318" t="str">
        <f>IF(FA613=0,"",_xlfn.XLOOKUP(FA613,StatePicklist!$1:$1,StatePicklist!$3:$3,"NA",0))</f>
        <v/>
      </c>
      <c r="FC613" s="297" t="str">
        <f ca="1">IF(RMDF!FB613="", "", IF(ISNUMBER(MATCH(RMDF!FB613, INDIRECT(FB613), 0)), "OK", "Invalid"))</f>
        <v/>
      </c>
    </row>
    <row r="614" spans="1:159" s="205" customFormat="1" ht="39.9" customHeight="1" x14ac:dyDescent="0.25">
      <c r="A614" s="206"/>
      <c r="B614" s="196"/>
      <c r="C614" s="197"/>
      <c r="D614" s="198"/>
      <c r="E614" s="199"/>
      <c r="F614" s="200"/>
      <c r="G614" s="201"/>
      <c r="H614" s="292"/>
      <c r="I614" s="305">
        <f>RMDF!I614</f>
        <v>0</v>
      </c>
      <c r="J614" s="305" t="str">
        <f>IF(I614=ProductCode!$B$30,"PDReclPost",IF(OR(I614=ProductCode!$C$30,I614=ProductCode!$E$30,I614=ProductCode!$G$30),"PDPreCon",IF(OR(I614=ProductCode!$D$30,I614=ProductCode!$F$30),"PDNotReclPost","")))</f>
        <v/>
      </c>
      <c r="K614" s="305" t="str">
        <f t="shared" si="36"/>
        <v/>
      </c>
      <c r="L614" s="289"/>
      <c r="M614" s="305" t="str">
        <f t="shared" si="36"/>
        <v/>
      </c>
      <c r="N614" s="289" t="b">
        <f>AND(RMDF!N614&gt;=0, RMDF!N614&lt;=1-RMDF!L614, RMDF!N614=ROUND(RMDF!N614,4))</f>
        <v>1</v>
      </c>
      <c r="O614" s="286" t="str">
        <f>IF(P614="","",IF(I614="","",IF(LEFT(I614,13)="Reclaimed pos",RawMaterialCode!$E$569,RawMaterialCode!$E$568)))</f>
        <v>Reclaimed pre-consumer mixed fibers (RM0578)</v>
      </c>
      <c r="P614" s="295">
        <f t="shared" si="37"/>
        <v>1</v>
      </c>
      <c r="Q614" s="202"/>
      <c r="R614" s="203"/>
      <c r="S614" s="204" t="str">
        <f t="shared" si="38"/>
        <v/>
      </c>
      <c r="T614" s="281"/>
      <c r="U614" s="281"/>
      <c r="V614" s="281"/>
      <c r="W614" s="281"/>
      <c r="X614" s="317">
        <f>RMDF!X614</f>
        <v>0</v>
      </c>
      <c r="Y614" s="318" t="str">
        <f>IF(X614=0,"",_xlfn.XLOOKUP(X614,StatePicklist!$1:$1,StatePicklist!$3:$3,"NA",0))</f>
        <v/>
      </c>
      <c r="Z614" s="297" t="str">
        <f ca="1">IF(RMDF!Y614="", "", IF(ISNUMBER(MATCH(RMDF!Y614, INDIRECT(Y614), 0)), "OK", "Invalid"))</f>
        <v/>
      </c>
      <c r="AA614" s="281"/>
      <c r="AB614" s="281"/>
      <c r="AC614" s="281"/>
      <c r="AD614" s="281" t="b">
        <f>AND(RMDF!AG614&gt;=0, RMDF!AG614&lt;=1-RMDF!Z614, RMDF!AG614=ROUND(RMDF!AG614,4))</f>
        <v>1</v>
      </c>
      <c r="AE614" s="317">
        <f>RMDF!AE614</f>
        <v>0</v>
      </c>
      <c r="AF614" s="318" t="str">
        <f>IF(AE614=0,"",_xlfn.XLOOKUP(AE614,StatePicklist!$1:$1,StatePicklist!$3:$3,"NA",0))</f>
        <v/>
      </c>
      <c r="AG614" s="297" t="str">
        <f ca="1">IF(RMDF!AF614="", "", IF(ISNUMBER(MATCH(RMDF!AF614, INDIRECT(AF614), 0)), "OK", "Invalid"))</f>
        <v/>
      </c>
      <c r="AH614" s="281"/>
      <c r="AI614" s="281"/>
      <c r="AJ614" s="281"/>
      <c r="AK614" s="281" t="b">
        <f>AND(RMDF!AN614&gt;=0, RMDF!AN614&lt;=1-SUM(RMDF!Z614,RMDF!AG614), RMDF!AN614=ROUND(RMDF!AN614,4))</f>
        <v>1</v>
      </c>
      <c r="AL614" s="317">
        <f>RMDF!AL614</f>
        <v>0</v>
      </c>
      <c r="AM614" s="318" t="str">
        <f>IF(AL614=0,"",_xlfn.XLOOKUP(AL614,StatePicklist!$1:$1,StatePicklist!$3:$3,"NA",0))</f>
        <v/>
      </c>
      <c r="AN614" s="297" t="str">
        <f ca="1">IF(RMDF!AM614="", "", IF(ISNUMBER(MATCH(RMDF!AM614, INDIRECT(AM614), 0)), "OK", "Invalid"))</f>
        <v/>
      </c>
      <c r="AO614" s="281"/>
      <c r="AP614" s="281"/>
      <c r="AQ614" s="281"/>
      <c r="AR614" s="281" t="b">
        <f>AND(RMDF!AU614&gt;=0, RMDF!AU614&lt;=1-SUM(RMDF!Z614,RMDF!AG614,RMDF!AN614), RMDF!AU614=ROUND(RMDF!AU614,4))</f>
        <v>1</v>
      </c>
      <c r="AS614" s="317">
        <f>RMDF!AS614</f>
        <v>0</v>
      </c>
      <c r="AT614" s="318" t="str">
        <f>IF(AS614=0,"",_xlfn.XLOOKUP(AS614,StatePicklist!$1:$1,StatePicklist!$3:$3,"NA",0))</f>
        <v/>
      </c>
      <c r="AU614" s="297" t="str">
        <f ca="1">IF(RMDF!AT614="", "", IF(ISNUMBER(MATCH(RMDF!AT614, INDIRECT(AT614), 0)), "OK", "Invalid"))</f>
        <v/>
      </c>
      <c r="AV614" s="281"/>
      <c r="AW614" s="281"/>
      <c r="AX614" s="281"/>
      <c r="AY614" s="281" t="b">
        <f>AND(RMDF!BB614&gt;=0, RMDF!BB614&lt;=1-SUM(RMDF!Z614,RMDF!AG614,RMDF!AN614,RMDF!AU614), RMDF!BB614=ROUND(RMDF!BB614,4))</f>
        <v>1</v>
      </c>
      <c r="AZ614" s="317">
        <f>RMDF!AZ614</f>
        <v>0</v>
      </c>
      <c r="BA614" s="318" t="str">
        <f>IF(AZ614=0,"",_xlfn.XLOOKUP(AZ614,StatePicklist!$1:$1,StatePicklist!$3:$3,"NA",0))</f>
        <v/>
      </c>
      <c r="BB614" s="297" t="str">
        <f ca="1">IF(RMDF!BA614="", "", IF(ISNUMBER(MATCH(RMDF!BA614, INDIRECT(BA614), 0)), "OK", "Invalid"))</f>
        <v/>
      </c>
      <c r="BC614" s="281"/>
      <c r="BD614" s="281"/>
      <c r="BE614" s="281"/>
      <c r="BF614" s="281" t="b">
        <f>AND(RMDF!BI614&gt;=0, RMDF!BI614&lt;=1-SUM(RMDF!Z614,RMDF!AG614,RMDF!AN614,RMDF!AU614,RMDF!BB614), RMDF!BI614=ROUND(RMDF!BI614,4))</f>
        <v>1</v>
      </c>
      <c r="BG614" s="317">
        <f>RMDF!BG614</f>
        <v>0</v>
      </c>
      <c r="BH614" s="318" t="str">
        <f>IF(BG614=0,"",_xlfn.XLOOKUP(BG614,StatePicklist!$1:$1,StatePicklist!$3:$3,"NA",0))</f>
        <v/>
      </c>
      <c r="BI614" s="297" t="str">
        <f ca="1">IF(RMDF!BH614="", "", IF(ISNUMBER(MATCH(RMDF!BH614, INDIRECT(BH614), 0)), "OK", "Invalid"))</f>
        <v/>
      </c>
      <c r="BJ614" s="281"/>
      <c r="BK614" s="281"/>
      <c r="BL614" s="281"/>
      <c r="BM614" s="281" t="b">
        <f>AND(RMDF!BP614&gt;=0, RMDF!BP614&lt;=1-SUM(RMDF!Z614,RMDF!AG614,RMDF!AN614,RMDF!AU614,RMDF!BB614,RMDF!BI614), RMDF!BP614=ROUND(RMDF!BP614,4))</f>
        <v>1</v>
      </c>
      <c r="BN614" s="317">
        <f>RMDF!BN614</f>
        <v>0</v>
      </c>
      <c r="BO614" s="318" t="str">
        <f>IF(BN614=0,"",_xlfn.XLOOKUP(BN614,StatePicklist!$1:$1,StatePicklist!$3:$3,"NA",0))</f>
        <v/>
      </c>
      <c r="BP614" s="297" t="str">
        <f ca="1">IF(RMDF!BO614="", "", IF(ISNUMBER(MATCH(RMDF!BO614, INDIRECT(BO614), 0)), "OK", "Invalid"))</f>
        <v/>
      </c>
      <c r="BQ614" s="281"/>
      <c r="BR614" s="281"/>
      <c r="BS614" s="281"/>
      <c r="BT614" s="281" t="b">
        <f>AND(RMDF!BW614&gt;=0, RMDF!BW614&lt;=1-SUM(RMDF!Z614,RMDF!AG614,RMDF!AN614,RMDF!AU614,RMDF!BB614,RMDF!BI614,RMDF!BP614), RMDF!BW614=ROUND(RMDF!BW614,4))</f>
        <v>1</v>
      </c>
      <c r="BU614" s="317">
        <f>RMDF!BU614</f>
        <v>0</v>
      </c>
      <c r="BV614" s="318" t="str">
        <f>IF(BU614=0,"",_xlfn.XLOOKUP(BU614,StatePicklist!$1:$1,StatePicklist!$3:$3,"NA",0))</f>
        <v/>
      </c>
      <c r="BW614" s="297" t="str">
        <f ca="1">IF(RMDF!BV614="", "", IF(ISNUMBER(MATCH(RMDF!BV614, INDIRECT(BV614), 0)), "OK", "Invalid"))</f>
        <v/>
      </c>
      <c r="BX614" s="281"/>
      <c r="BY614" s="281"/>
      <c r="BZ614" s="281"/>
      <c r="CA614" s="281" t="b">
        <f>AND(RMDF!CD614&gt;=0, RMDF!CD614&lt;=1-SUM(RMDF!Z614,RMDF!AG614,RMDF!AN614,RMDF!AU614,RMDF!BB614,RMDF!BI614,RMDF!BP614,RMDF!BW614), RMDF!CD614=ROUND(RMDF!CD614,4))</f>
        <v>1</v>
      </c>
      <c r="CB614" s="317">
        <f>RMDF!CB614</f>
        <v>0</v>
      </c>
      <c r="CC614" s="318" t="str">
        <f>IF(CB614=0,"",_xlfn.XLOOKUP(CB614,StatePicklist!$1:$1,StatePicklist!$3:$3,"NA",0))</f>
        <v/>
      </c>
      <c r="CD614" s="297" t="str">
        <f ca="1">IF(RMDF!CC614="", "", IF(ISNUMBER(MATCH(RMDF!CC614, INDIRECT(CC614), 0)), "OK", "Invalid"))</f>
        <v/>
      </c>
      <c r="CE614" s="281"/>
      <c r="CF614" s="281"/>
      <c r="CG614" s="281"/>
      <c r="CH614" s="281" t="b">
        <f>AND(RMDF!CK614&gt;=0, RMDF!CK614&lt;=1-SUM(RMDF!Z614,RMDF!AG614,RMDF!AN614,RMDF!AU614,RMDF!BB614,RMDF!BI614,RMDF!BP614,RMDF!BW614,RMDF!CD614), RMDF!CK614=ROUND(RMDF!CK614,4))</f>
        <v>1</v>
      </c>
      <c r="CI614" s="317">
        <f>RMDF!CI614</f>
        <v>0</v>
      </c>
      <c r="CJ614" s="318" t="str">
        <f>IF(CI614=0,"",_xlfn.XLOOKUP(CI614,StatePicklist!$1:$1,StatePicklist!$3:$3,"NA",0))</f>
        <v/>
      </c>
      <c r="CK614" s="297" t="str">
        <f ca="1">IF(RMDF!CJ614="", "", IF(ISNUMBER(MATCH(RMDF!CJ614, INDIRECT(CJ614), 0)), "OK", "Invalid"))</f>
        <v/>
      </c>
      <c r="CL614" s="281"/>
      <c r="CM614" s="281"/>
      <c r="CN614" s="281"/>
      <c r="CO614" s="281" t="b">
        <f>AND(RMDF!CR614&gt;=0, RMDF!CR614&lt;=1-SUM(RMDF!Z614,RMDF!AG614,RMDF!AN614,RMDF!AU614,RMDF!BB614,RMDF!BI614,RMDF!BP614,RMDF!BW614,RMDF!CD614,RMDF!CK614), RMDF!CR614=ROUND(RMDF!CR614,4))</f>
        <v>1</v>
      </c>
      <c r="CP614" s="317">
        <f>RMDF!CP614</f>
        <v>0</v>
      </c>
      <c r="CQ614" s="318" t="str">
        <f>IF(CP614=0,"",_xlfn.XLOOKUP(CP614,StatePicklist!$1:$1,StatePicklist!$3:$3,"NA",0))</f>
        <v/>
      </c>
      <c r="CR614" s="297" t="str">
        <f ca="1">IF(RMDF!CQ614="", "", IF(ISNUMBER(MATCH(RMDF!CQ614, INDIRECT(CQ614), 0)), "OK", "Invalid"))</f>
        <v/>
      </c>
      <c r="CS614" s="281"/>
      <c r="CT614" s="281"/>
      <c r="CU614" s="281"/>
      <c r="CV614" s="281" t="b">
        <f>AND(RMDF!CY614&gt;=0, RMDF!CY614&lt;=1-SUM(RMDF!Z614,RMDF!AG614,RMDF!AN614,RMDF!AU614,RMDF!BB614,RMDF!BI614,RMDF!BP614,RMDF!BW614,RMDF!CD614,RMDF!CK614,RMDF!CR614), RMDF!CY614=ROUND(RMDF!CY614,4))</f>
        <v>1</v>
      </c>
      <c r="CW614" s="317">
        <f>RMDF!CW614</f>
        <v>0</v>
      </c>
      <c r="CX614" s="318" t="str">
        <f>IF(CW614=0,"",_xlfn.XLOOKUP(CW614,StatePicklist!$1:$1,StatePicklist!$3:$3,"NA",0))</f>
        <v/>
      </c>
      <c r="CY614" s="297" t="str">
        <f ca="1">IF(RMDF!CX614="", "", IF(ISNUMBER(MATCH(RMDF!CX614, INDIRECT(CX614), 0)), "OK", "Invalid"))</f>
        <v/>
      </c>
      <c r="CZ614" s="281"/>
      <c r="DA614" s="281"/>
      <c r="DB614" s="281"/>
      <c r="DC614" s="281" t="b">
        <f>AND(RMDF!DF614&gt;=0, RMDF!DF614&lt;=1-SUM(RMDF!Z614,RMDF!AG614,RMDF!AN614,RMDF!AU614,RMDF!BB614,RMDF!BI614,RMDF!BP614,RMDF!BW614,RMDF!CD614,RMDF!CK614,RMDF!CR614,RMDF!CY614), RMDF!DF614=ROUND(RMDF!DF614,4))</f>
        <v>1</v>
      </c>
      <c r="DD614" s="317">
        <f>RMDF!DD614</f>
        <v>0</v>
      </c>
      <c r="DE614" s="318" t="str">
        <f>IF(DD614=0,"",_xlfn.XLOOKUP(DD614,StatePicklist!$1:$1,StatePicklist!$3:$3,"NA",0))</f>
        <v/>
      </c>
      <c r="DF614" s="297" t="str">
        <f ca="1">IF(RMDF!DE614="", "", IF(ISNUMBER(MATCH(RMDF!DE614, INDIRECT(DE614), 0)), "OK", "Invalid"))</f>
        <v/>
      </c>
      <c r="DG614" s="281"/>
      <c r="DH614" s="281"/>
      <c r="DI614" s="281"/>
      <c r="DJ614" s="281" t="b">
        <f>AND(RMDF!DM614&gt;=0, RMDF!DM614&lt;=1-SUM(RMDF!Z614,RMDF!AG614,RMDF!AN614,RMDF!AU614,RMDF!BB614,RMDF!BI614,RMDF!BP614,RMDF!BW614,RMDF!CD614,RMDF!CK614,RMDF!CR614,RMDF!CY614,RMDF!DF614), RMDF!DM614=ROUND(RMDF!DM614,4))</f>
        <v>1</v>
      </c>
      <c r="DK614" s="317">
        <f>RMDF!DK614</f>
        <v>0</v>
      </c>
      <c r="DL614" s="318" t="str">
        <f>IF(DK614=0,"",_xlfn.XLOOKUP(DK614,StatePicklist!$1:$1,StatePicklist!$3:$3,"NA",0))</f>
        <v/>
      </c>
      <c r="DM614" s="297" t="str">
        <f ca="1">IF(RMDF!DL614="", "", IF(ISNUMBER(MATCH(RMDF!DL614, INDIRECT(DL614), 0)), "OK", "Invalid"))</f>
        <v/>
      </c>
      <c r="DN614" s="281"/>
      <c r="DO614" s="281"/>
      <c r="DP614" s="281"/>
      <c r="DQ614" s="281" t="b">
        <f>AND(RMDF!DT614&gt;=0, RMDF!DT614&lt;=1-SUM(RMDF!Z614,RMDF!AG614,RMDF!AN614,RMDF!AU614,RMDF!BB614,RMDF!BI614,RMDF!BP614,RMDF!BW614,RMDF!CD614,RMDF!CK614,RMDF!CR614,RMDF!CY614,RMDF!DF614,RMDF!DM614), RMDF!DT614=ROUND(RMDF!DT614,4))</f>
        <v>1</v>
      </c>
      <c r="DR614" s="317">
        <f>RMDF!DR614</f>
        <v>0</v>
      </c>
      <c r="DS614" s="318" t="str">
        <f>IF(DR614=0,"",_xlfn.XLOOKUP(DR614,StatePicklist!$1:$1,StatePicklist!$3:$3,"NA",0))</f>
        <v/>
      </c>
      <c r="DT614" s="297" t="str">
        <f ca="1">IF(RMDF!DS614="", "", IF(ISNUMBER(MATCH(RMDF!DS614, INDIRECT(DS614), 0)), "OK", "Invalid"))</f>
        <v/>
      </c>
      <c r="DU614" s="281"/>
      <c r="DV614" s="281"/>
      <c r="DW614" s="281"/>
      <c r="DX614" s="281" t="b">
        <f>AND(RMDF!EA614&gt;=0, RMDF!EA614&lt;=1-SUM(RMDF!Z614,RMDF!AG614,RMDF!AN614,RMDF!AU614,RMDF!BB614,RMDF!BI614,RMDF!BP614,RMDF!BW614,RMDF!CD614,RMDF!CK614,RMDF!CR614,RMDF!CY614,RMDF!DF614,RMDF!DM614,RMDF!DT614), RMDF!EA614=ROUND(RMDF!EA614,4))</f>
        <v>1</v>
      </c>
      <c r="DY614" s="317">
        <f>RMDF!DY614</f>
        <v>0</v>
      </c>
      <c r="DZ614" s="318" t="str">
        <f>IF(DY614=0,"",_xlfn.XLOOKUP(DY614,StatePicklist!$1:$1,StatePicklist!$3:$3,"NA",0))</f>
        <v/>
      </c>
      <c r="EA614" s="297" t="str">
        <f ca="1">IF(RMDF!DZ614="", "", IF(ISNUMBER(MATCH(RMDF!DZ614, INDIRECT(DZ614), 0)), "OK", "Invalid"))</f>
        <v/>
      </c>
      <c r="EB614" s="281"/>
      <c r="EC614" s="281"/>
      <c r="ED614" s="281"/>
      <c r="EE614" s="281" t="b">
        <f>AND(RMDF!EH614&gt;=0, RMDF!EH614&lt;=1-SUM(RMDF!Z614,RMDF!AG614,RMDF!AN614,RMDF!AU614,RMDF!BB614,RMDF!BI614,RMDF!BP614,RMDF!BW614,RMDF!CD614,RMDF!CK614,RMDF!CR614,RMDF!CY614,RMDF!DF614,RMDF!DM614,RMDF!DT614,RMDF!EA614), RMDF!EH614=ROUND(RMDF!EH614,4))</f>
        <v>1</v>
      </c>
      <c r="EF614" s="317">
        <f>RMDF!EF614</f>
        <v>0</v>
      </c>
      <c r="EG614" s="318" t="str">
        <f>IF(EF614=0,"",_xlfn.XLOOKUP(EF614,StatePicklist!$1:$1,StatePicklist!$3:$3,"NA",0))</f>
        <v/>
      </c>
      <c r="EH614" s="297" t="str">
        <f ca="1">IF(RMDF!EG614="", "", IF(ISNUMBER(MATCH(RMDF!EG614, INDIRECT(EG614), 0)), "OK", "Invalid"))</f>
        <v/>
      </c>
      <c r="EI614" s="281"/>
      <c r="EJ614" s="281"/>
      <c r="EK614" s="281"/>
      <c r="EL614" s="281" t="b">
        <f>AND(RMDF!EO614&gt;=0, RMDF!EO614&lt;=1-SUM(RMDF!Z614,RMDF!AG614,RMDF!AN614,RMDF!AU614,RMDF!BB614,RMDF!BI614,RMDF!BP614,RMDF!BW614,RMDF!CD614,RMDF!CK614,RMDF!CR614,RMDF!CY614,RMDF!DF614,RMDF!DM614,RMDF!DT614,RMDF!EA614,RMDF!EH614), RMDF!EO614=ROUND(RMDF!EO614,4))</f>
        <v>1</v>
      </c>
      <c r="EM614" s="317">
        <f>RMDF!EM614</f>
        <v>0</v>
      </c>
      <c r="EN614" s="318" t="str">
        <f>IF(EM614=0,"",_xlfn.XLOOKUP(EM614,StatePicklist!$1:$1,StatePicklist!$3:$3,"NA",0))</f>
        <v/>
      </c>
      <c r="EO614" s="297" t="str">
        <f ca="1">IF(RMDF!EN614="", "", IF(ISNUMBER(MATCH(RMDF!EN614, INDIRECT(EN614), 0)), "OK", "Invalid"))</f>
        <v/>
      </c>
      <c r="EP614" s="281"/>
      <c r="EQ614" s="281"/>
      <c r="ER614" s="281"/>
      <c r="ES614" s="281" t="b">
        <f>AND(RMDF!EV614&gt;=0, RMDF!EV614&lt;=1-SUM(RMDF!Z614,RMDF!AG614,RMDF!AN614,RMDF!AU614,RMDF!BB614,RMDF!BI614,RMDF!BP614,RMDF!BW614,RMDF!CD614,RMDF!CK614,RMDF!CR614,RMDF!CY614,RMDF!DF614,RMDF!DM614,RMDF!DT614,RMDF!EA614,RMDF!EH614,RMDF!EO614), RMDF!EV614=ROUND(RMDF!EV614,4))</f>
        <v>1</v>
      </c>
      <c r="ET614" s="317">
        <f>RMDF!ET614</f>
        <v>0</v>
      </c>
      <c r="EU614" s="318" t="str">
        <f>IF(ET614=0,"",_xlfn.XLOOKUP(ET614,StatePicklist!$1:$1,StatePicklist!$3:$3,"NA",0))</f>
        <v/>
      </c>
      <c r="EV614" s="297" t="str">
        <f ca="1">IF(RMDF!EU614="", "", IF(ISNUMBER(MATCH(RMDF!EU614, INDIRECT(EU614), 0)), "OK", "Invalid"))</f>
        <v/>
      </c>
      <c r="EW614" s="281"/>
      <c r="EX614" s="281"/>
      <c r="EY614" s="281"/>
      <c r="EZ614" s="281" t="b">
        <f>AND(RMDF!FC614&gt;=0, RMDF!FC614&lt;=1-SUM(RMDF!Z614,RMDF!AG614,RMDF!AN614,RMDF!AU614,RMDF!BB614,RMDF!BI614,RMDF!BP614,RMDF!BW614,RMDF!CD614,RMDF!CK614,RMDF!CR614,RMDF!CY614,RMDF!DF614,RMDF!DM614,RMDF!DT614,RMDF!EA614,RMDF!EH614,RMDF!EO614,RMDF!EV614), RMDF!FC614=ROUND(RMDF!FC614,4))</f>
        <v>1</v>
      </c>
      <c r="FA614" s="317">
        <f>RMDF!FA614</f>
        <v>0</v>
      </c>
      <c r="FB614" s="318" t="str">
        <f>IF(FA614=0,"",_xlfn.XLOOKUP(FA614,StatePicklist!$1:$1,StatePicklist!$3:$3,"NA",0))</f>
        <v/>
      </c>
      <c r="FC614" s="297" t="str">
        <f ca="1">IF(RMDF!FB614="", "", IF(ISNUMBER(MATCH(RMDF!FB614, INDIRECT(FB614), 0)), "OK", "Invalid"))</f>
        <v/>
      </c>
    </row>
    <row r="615" spans="1:159" s="205" customFormat="1" ht="39.9" customHeight="1" x14ac:dyDescent="0.25">
      <c r="A615" s="206"/>
      <c r="B615" s="196"/>
      <c r="C615" s="197"/>
      <c r="D615" s="198"/>
      <c r="E615" s="199"/>
      <c r="F615" s="200"/>
      <c r="G615" s="201"/>
      <c r="H615" s="292"/>
      <c r="I615" s="305">
        <f>RMDF!I615</f>
        <v>0</v>
      </c>
      <c r="J615" s="305" t="str">
        <f>IF(I615=ProductCode!$B$30,"PDReclPost",IF(OR(I615=ProductCode!$C$30,I615=ProductCode!$E$30,I615=ProductCode!$G$30),"PDPreCon",IF(OR(I615=ProductCode!$D$30,I615=ProductCode!$F$30),"PDNotReclPost","")))</f>
        <v/>
      </c>
      <c r="K615" s="305" t="str">
        <f t="shared" si="36"/>
        <v/>
      </c>
      <c r="L615" s="289"/>
      <c r="M615" s="305" t="str">
        <f t="shared" si="36"/>
        <v/>
      </c>
      <c r="N615" s="289" t="b">
        <f>AND(RMDF!N615&gt;=0, RMDF!N615&lt;=1-RMDF!L615, RMDF!N615=ROUND(RMDF!N615,4))</f>
        <v>1</v>
      </c>
      <c r="O615" s="286" t="str">
        <f>IF(P615="","",IF(I615="","",IF(LEFT(I615,13)="Reclaimed pos",RawMaterialCode!$E$569,RawMaterialCode!$E$568)))</f>
        <v>Reclaimed pre-consumer mixed fibers (RM0578)</v>
      </c>
      <c r="P615" s="295">
        <f t="shared" si="37"/>
        <v>1</v>
      </c>
      <c r="Q615" s="202"/>
      <c r="R615" s="203"/>
      <c r="S615" s="204" t="str">
        <f t="shared" si="38"/>
        <v/>
      </c>
      <c r="T615" s="281"/>
      <c r="U615" s="281"/>
      <c r="V615" s="281"/>
      <c r="W615" s="281"/>
      <c r="X615" s="317">
        <f>RMDF!X615</f>
        <v>0</v>
      </c>
      <c r="Y615" s="318" t="str">
        <f>IF(X615=0,"",_xlfn.XLOOKUP(X615,StatePicklist!$1:$1,StatePicklist!$3:$3,"NA",0))</f>
        <v/>
      </c>
      <c r="Z615" s="297" t="str">
        <f ca="1">IF(RMDF!Y615="", "", IF(ISNUMBER(MATCH(RMDF!Y615, INDIRECT(Y615), 0)), "OK", "Invalid"))</f>
        <v/>
      </c>
      <c r="AA615" s="281"/>
      <c r="AB615" s="281"/>
      <c r="AC615" s="281"/>
      <c r="AD615" s="281" t="b">
        <f>AND(RMDF!AG615&gt;=0, RMDF!AG615&lt;=1-RMDF!Z615, RMDF!AG615=ROUND(RMDF!AG615,4))</f>
        <v>1</v>
      </c>
      <c r="AE615" s="317">
        <f>RMDF!AE615</f>
        <v>0</v>
      </c>
      <c r="AF615" s="318" t="str">
        <f>IF(AE615=0,"",_xlfn.XLOOKUP(AE615,StatePicklist!$1:$1,StatePicklist!$3:$3,"NA",0))</f>
        <v/>
      </c>
      <c r="AG615" s="297" t="str">
        <f ca="1">IF(RMDF!AF615="", "", IF(ISNUMBER(MATCH(RMDF!AF615, INDIRECT(AF615), 0)), "OK", "Invalid"))</f>
        <v/>
      </c>
      <c r="AH615" s="281"/>
      <c r="AI615" s="281"/>
      <c r="AJ615" s="281"/>
      <c r="AK615" s="281" t="b">
        <f>AND(RMDF!AN615&gt;=0, RMDF!AN615&lt;=1-SUM(RMDF!Z615,RMDF!AG615), RMDF!AN615=ROUND(RMDF!AN615,4))</f>
        <v>1</v>
      </c>
      <c r="AL615" s="317">
        <f>RMDF!AL615</f>
        <v>0</v>
      </c>
      <c r="AM615" s="318" t="str">
        <f>IF(AL615=0,"",_xlfn.XLOOKUP(AL615,StatePicklist!$1:$1,StatePicklist!$3:$3,"NA",0))</f>
        <v/>
      </c>
      <c r="AN615" s="297" t="str">
        <f ca="1">IF(RMDF!AM615="", "", IF(ISNUMBER(MATCH(RMDF!AM615, INDIRECT(AM615), 0)), "OK", "Invalid"))</f>
        <v/>
      </c>
      <c r="AO615" s="281"/>
      <c r="AP615" s="281"/>
      <c r="AQ615" s="281"/>
      <c r="AR615" s="281" t="b">
        <f>AND(RMDF!AU615&gt;=0, RMDF!AU615&lt;=1-SUM(RMDF!Z615,RMDF!AG615,RMDF!AN615), RMDF!AU615=ROUND(RMDF!AU615,4))</f>
        <v>1</v>
      </c>
      <c r="AS615" s="317">
        <f>RMDF!AS615</f>
        <v>0</v>
      </c>
      <c r="AT615" s="318" t="str">
        <f>IF(AS615=0,"",_xlfn.XLOOKUP(AS615,StatePicklist!$1:$1,StatePicklist!$3:$3,"NA",0))</f>
        <v/>
      </c>
      <c r="AU615" s="297" t="str">
        <f ca="1">IF(RMDF!AT615="", "", IF(ISNUMBER(MATCH(RMDF!AT615, INDIRECT(AT615), 0)), "OK", "Invalid"))</f>
        <v/>
      </c>
      <c r="AV615" s="281"/>
      <c r="AW615" s="281"/>
      <c r="AX615" s="281"/>
      <c r="AY615" s="281" t="b">
        <f>AND(RMDF!BB615&gt;=0, RMDF!BB615&lt;=1-SUM(RMDF!Z615,RMDF!AG615,RMDF!AN615,RMDF!AU615), RMDF!BB615=ROUND(RMDF!BB615,4))</f>
        <v>1</v>
      </c>
      <c r="AZ615" s="317">
        <f>RMDF!AZ615</f>
        <v>0</v>
      </c>
      <c r="BA615" s="318" t="str">
        <f>IF(AZ615=0,"",_xlfn.XLOOKUP(AZ615,StatePicklist!$1:$1,StatePicklist!$3:$3,"NA",0))</f>
        <v/>
      </c>
      <c r="BB615" s="297" t="str">
        <f ca="1">IF(RMDF!BA615="", "", IF(ISNUMBER(MATCH(RMDF!BA615, INDIRECT(BA615), 0)), "OK", "Invalid"))</f>
        <v/>
      </c>
      <c r="BC615" s="281"/>
      <c r="BD615" s="281"/>
      <c r="BE615" s="281"/>
      <c r="BF615" s="281" t="b">
        <f>AND(RMDF!BI615&gt;=0, RMDF!BI615&lt;=1-SUM(RMDF!Z615,RMDF!AG615,RMDF!AN615,RMDF!AU615,RMDF!BB615), RMDF!BI615=ROUND(RMDF!BI615,4))</f>
        <v>1</v>
      </c>
      <c r="BG615" s="317">
        <f>RMDF!BG615</f>
        <v>0</v>
      </c>
      <c r="BH615" s="318" t="str">
        <f>IF(BG615=0,"",_xlfn.XLOOKUP(BG615,StatePicklist!$1:$1,StatePicklist!$3:$3,"NA",0))</f>
        <v/>
      </c>
      <c r="BI615" s="297" t="str">
        <f ca="1">IF(RMDF!BH615="", "", IF(ISNUMBER(MATCH(RMDF!BH615, INDIRECT(BH615), 0)), "OK", "Invalid"))</f>
        <v/>
      </c>
      <c r="BJ615" s="281"/>
      <c r="BK615" s="281"/>
      <c r="BL615" s="281"/>
      <c r="BM615" s="281" t="b">
        <f>AND(RMDF!BP615&gt;=0, RMDF!BP615&lt;=1-SUM(RMDF!Z615,RMDF!AG615,RMDF!AN615,RMDF!AU615,RMDF!BB615,RMDF!BI615), RMDF!BP615=ROUND(RMDF!BP615,4))</f>
        <v>1</v>
      </c>
      <c r="BN615" s="317">
        <f>RMDF!BN615</f>
        <v>0</v>
      </c>
      <c r="BO615" s="318" t="str">
        <f>IF(BN615=0,"",_xlfn.XLOOKUP(BN615,StatePicklist!$1:$1,StatePicklist!$3:$3,"NA",0))</f>
        <v/>
      </c>
      <c r="BP615" s="297" t="str">
        <f ca="1">IF(RMDF!BO615="", "", IF(ISNUMBER(MATCH(RMDF!BO615, INDIRECT(BO615), 0)), "OK", "Invalid"))</f>
        <v/>
      </c>
      <c r="BQ615" s="281"/>
      <c r="BR615" s="281"/>
      <c r="BS615" s="281"/>
      <c r="BT615" s="281" t="b">
        <f>AND(RMDF!BW615&gt;=0, RMDF!BW615&lt;=1-SUM(RMDF!Z615,RMDF!AG615,RMDF!AN615,RMDF!AU615,RMDF!BB615,RMDF!BI615,RMDF!BP615), RMDF!BW615=ROUND(RMDF!BW615,4))</f>
        <v>1</v>
      </c>
      <c r="BU615" s="317">
        <f>RMDF!BU615</f>
        <v>0</v>
      </c>
      <c r="BV615" s="318" t="str">
        <f>IF(BU615=0,"",_xlfn.XLOOKUP(BU615,StatePicklist!$1:$1,StatePicklist!$3:$3,"NA",0))</f>
        <v/>
      </c>
      <c r="BW615" s="297" t="str">
        <f ca="1">IF(RMDF!BV615="", "", IF(ISNUMBER(MATCH(RMDF!BV615, INDIRECT(BV615), 0)), "OK", "Invalid"))</f>
        <v/>
      </c>
      <c r="BX615" s="281"/>
      <c r="BY615" s="281"/>
      <c r="BZ615" s="281"/>
      <c r="CA615" s="281" t="b">
        <f>AND(RMDF!CD615&gt;=0, RMDF!CD615&lt;=1-SUM(RMDF!Z615,RMDF!AG615,RMDF!AN615,RMDF!AU615,RMDF!BB615,RMDF!BI615,RMDF!BP615,RMDF!BW615), RMDF!CD615=ROUND(RMDF!CD615,4))</f>
        <v>1</v>
      </c>
      <c r="CB615" s="317">
        <f>RMDF!CB615</f>
        <v>0</v>
      </c>
      <c r="CC615" s="318" t="str">
        <f>IF(CB615=0,"",_xlfn.XLOOKUP(CB615,StatePicklist!$1:$1,StatePicklist!$3:$3,"NA",0))</f>
        <v/>
      </c>
      <c r="CD615" s="297" t="str">
        <f ca="1">IF(RMDF!CC615="", "", IF(ISNUMBER(MATCH(RMDF!CC615, INDIRECT(CC615), 0)), "OK", "Invalid"))</f>
        <v/>
      </c>
      <c r="CE615" s="281"/>
      <c r="CF615" s="281"/>
      <c r="CG615" s="281"/>
      <c r="CH615" s="281" t="b">
        <f>AND(RMDF!CK615&gt;=0, RMDF!CK615&lt;=1-SUM(RMDF!Z615,RMDF!AG615,RMDF!AN615,RMDF!AU615,RMDF!BB615,RMDF!BI615,RMDF!BP615,RMDF!BW615,RMDF!CD615), RMDF!CK615=ROUND(RMDF!CK615,4))</f>
        <v>1</v>
      </c>
      <c r="CI615" s="317">
        <f>RMDF!CI615</f>
        <v>0</v>
      </c>
      <c r="CJ615" s="318" t="str">
        <f>IF(CI615=0,"",_xlfn.XLOOKUP(CI615,StatePicklist!$1:$1,StatePicklist!$3:$3,"NA",0))</f>
        <v/>
      </c>
      <c r="CK615" s="297" t="str">
        <f ca="1">IF(RMDF!CJ615="", "", IF(ISNUMBER(MATCH(RMDF!CJ615, INDIRECT(CJ615), 0)), "OK", "Invalid"))</f>
        <v/>
      </c>
      <c r="CL615" s="281"/>
      <c r="CM615" s="281"/>
      <c r="CN615" s="281"/>
      <c r="CO615" s="281" t="b">
        <f>AND(RMDF!CR615&gt;=0, RMDF!CR615&lt;=1-SUM(RMDF!Z615,RMDF!AG615,RMDF!AN615,RMDF!AU615,RMDF!BB615,RMDF!BI615,RMDF!BP615,RMDF!BW615,RMDF!CD615,RMDF!CK615), RMDF!CR615=ROUND(RMDF!CR615,4))</f>
        <v>1</v>
      </c>
      <c r="CP615" s="317">
        <f>RMDF!CP615</f>
        <v>0</v>
      </c>
      <c r="CQ615" s="318" t="str">
        <f>IF(CP615=0,"",_xlfn.XLOOKUP(CP615,StatePicklist!$1:$1,StatePicklist!$3:$3,"NA",0))</f>
        <v/>
      </c>
      <c r="CR615" s="297" t="str">
        <f ca="1">IF(RMDF!CQ615="", "", IF(ISNUMBER(MATCH(RMDF!CQ615, INDIRECT(CQ615), 0)), "OK", "Invalid"))</f>
        <v/>
      </c>
      <c r="CS615" s="281"/>
      <c r="CT615" s="281"/>
      <c r="CU615" s="281"/>
      <c r="CV615" s="281" t="b">
        <f>AND(RMDF!CY615&gt;=0, RMDF!CY615&lt;=1-SUM(RMDF!Z615,RMDF!AG615,RMDF!AN615,RMDF!AU615,RMDF!BB615,RMDF!BI615,RMDF!BP615,RMDF!BW615,RMDF!CD615,RMDF!CK615,RMDF!CR615), RMDF!CY615=ROUND(RMDF!CY615,4))</f>
        <v>1</v>
      </c>
      <c r="CW615" s="317">
        <f>RMDF!CW615</f>
        <v>0</v>
      </c>
      <c r="CX615" s="318" t="str">
        <f>IF(CW615=0,"",_xlfn.XLOOKUP(CW615,StatePicklist!$1:$1,StatePicklist!$3:$3,"NA",0))</f>
        <v/>
      </c>
      <c r="CY615" s="297" t="str">
        <f ca="1">IF(RMDF!CX615="", "", IF(ISNUMBER(MATCH(RMDF!CX615, INDIRECT(CX615), 0)), "OK", "Invalid"))</f>
        <v/>
      </c>
      <c r="CZ615" s="281"/>
      <c r="DA615" s="281"/>
      <c r="DB615" s="281"/>
      <c r="DC615" s="281" t="b">
        <f>AND(RMDF!DF615&gt;=0, RMDF!DF615&lt;=1-SUM(RMDF!Z615,RMDF!AG615,RMDF!AN615,RMDF!AU615,RMDF!BB615,RMDF!BI615,RMDF!BP615,RMDF!BW615,RMDF!CD615,RMDF!CK615,RMDF!CR615,RMDF!CY615), RMDF!DF615=ROUND(RMDF!DF615,4))</f>
        <v>1</v>
      </c>
      <c r="DD615" s="317">
        <f>RMDF!DD615</f>
        <v>0</v>
      </c>
      <c r="DE615" s="318" t="str">
        <f>IF(DD615=0,"",_xlfn.XLOOKUP(DD615,StatePicklist!$1:$1,StatePicklist!$3:$3,"NA",0))</f>
        <v/>
      </c>
      <c r="DF615" s="297" t="str">
        <f ca="1">IF(RMDF!DE615="", "", IF(ISNUMBER(MATCH(RMDF!DE615, INDIRECT(DE615), 0)), "OK", "Invalid"))</f>
        <v/>
      </c>
      <c r="DG615" s="281"/>
      <c r="DH615" s="281"/>
      <c r="DI615" s="281"/>
      <c r="DJ615" s="281" t="b">
        <f>AND(RMDF!DM615&gt;=0, RMDF!DM615&lt;=1-SUM(RMDF!Z615,RMDF!AG615,RMDF!AN615,RMDF!AU615,RMDF!BB615,RMDF!BI615,RMDF!BP615,RMDF!BW615,RMDF!CD615,RMDF!CK615,RMDF!CR615,RMDF!CY615,RMDF!DF615), RMDF!DM615=ROUND(RMDF!DM615,4))</f>
        <v>1</v>
      </c>
      <c r="DK615" s="317">
        <f>RMDF!DK615</f>
        <v>0</v>
      </c>
      <c r="DL615" s="318" t="str">
        <f>IF(DK615=0,"",_xlfn.XLOOKUP(DK615,StatePicklist!$1:$1,StatePicklist!$3:$3,"NA",0))</f>
        <v/>
      </c>
      <c r="DM615" s="297" t="str">
        <f ca="1">IF(RMDF!DL615="", "", IF(ISNUMBER(MATCH(RMDF!DL615, INDIRECT(DL615), 0)), "OK", "Invalid"))</f>
        <v/>
      </c>
      <c r="DN615" s="281"/>
      <c r="DO615" s="281"/>
      <c r="DP615" s="281"/>
      <c r="DQ615" s="281" t="b">
        <f>AND(RMDF!DT615&gt;=0, RMDF!DT615&lt;=1-SUM(RMDF!Z615,RMDF!AG615,RMDF!AN615,RMDF!AU615,RMDF!BB615,RMDF!BI615,RMDF!BP615,RMDF!BW615,RMDF!CD615,RMDF!CK615,RMDF!CR615,RMDF!CY615,RMDF!DF615,RMDF!DM615), RMDF!DT615=ROUND(RMDF!DT615,4))</f>
        <v>1</v>
      </c>
      <c r="DR615" s="317">
        <f>RMDF!DR615</f>
        <v>0</v>
      </c>
      <c r="DS615" s="318" t="str">
        <f>IF(DR615=0,"",_xlfn.XLOOKUP(DR615,StatePicklist!$1:$1,StatePicklist!$3:$3,"NA",0))</f>
        <v/>
      </c>
      <c r="DT615" s="297" t="str">
        <f ca="1">IF(RMDF!DS615="", "", IF(ISNUMBER(MATCH(RMDF!DS615, INDIRECT(DS615), 0)), "OK", "Invalid"))</f>
        <v/>
      </c>
      <c r="DU615" s="281"/>
      <c r="DV615" s="281"/>
      <c r="DW615" s="281"/>
      <c r="DX615" s="281" t="b">
        <f>AND(RMDF!EA615&gt;=0, RMDF!EA615&lt;=1-SUM(RMDF!Z615,RMDF!AG615,RMDF!AN615,RMDF!AU615,RMDF!BB615,RMDF!BI615,RMDF!BP615,RMDF!BW615,RMDF!CD615,RMDF!CK615,RMDF!CR615,RMDF!CY615,RMDF!DF615,RMDF!DM615,RMDF!DT615), RMDF!EA615=ROUND(RMDF!EA615,4))</f>
        <v>1</v>
      </c>
      <c r="DY615" s="317">
        <f>RMDF!DY615</f>
        <v>0</v>
      </c>
      <c r="DZ615" s="318" t="str">
        <f>IF(DY615=0,"",_xlfn.XLOOKUP(DY615,StatePicklist!$1:$1,StatePicklist!$3:$3,"NA",0))</f>
        <v/>
      </c>
      <c r="EA615" s="297" t="str">
        <f ca="1">IF(RMDF!DZ615="", "", IF(ISNUMBER(MATCH(RMDF!DZ615, INDIRECT(DZ615), 0)), "OK", "Invalid"))</f>
        <v/>
      </c>
      <c r="EB615" s="281"/>
      <c r="EC615" s="281"/>
      <c r="ED615" s="281"/>
      <c r="EE615" s="281" t="b">
        <f>AND(RMDF!EH615&gt;=0, RMDF!EH615&lt;=1-SUM(RMDF!Z615,RMDF!AG615,RMDF!AN615,RMDF!AU615,RMDF!BB615,RMDF!BI615,RMDF!BP615,RMDF!BW615,RMDF!CD615,RMDF!CK615,RMDF!CR615,RMDF!CY615,RMDF!DF615,RMDF!DM615,RMDF!DT615,RMDF!EA615), RMDF!EH615=ROUND(RMDF!EH615,4))</f>
        <v>1</v>
      </c>
      <c r="EF615" s="317">
        <f>RMDF!EF615</f>
        <v>0</v>
      </c>
      <c r="EG615" s="318" t="str">
        <f>IF(EF615=0,"",_xlfn.XLOOKUP(EF615,StatePicklist!$1:$1,StatePicklist!$3:$3,"NA",0))</f>
        <v/>
      </c>
      <c r="EH615" s="297" t="str">
        <f ca="1">IF(RMDF!EG615="", "", IF(ISNUMBER(MATCH(RMDF!EG615, INDIRECT(EG615), 0)), "OK", "Invalid"))</f>
        <v/>
      </c>
      <c r="EI615" s="281"/>
      <c r="EJ615" s="281"/>
      <c r="EK615" s="281"/>
      <c r="EL615" s="281" t="b">
        <f>AND(RMDF!EO615&gt;=0, RMDF!EO615&lt;=1-SUM(RMDF!Z615,RMDF!AG615,RMDF!AN615,RMDF!AU615,RMDF!BB615,RMDF!BI615,RMDF!BP615,RMDF!BW615,RMDF!CD615,RMDF!CK615,RMDF!CR615,RMDF!CY615,RMDF!DF615,RMDF!DM615,RMDF!DT615,RMDF!EA615,RMDF!EH615), RMDF!EO615=ROUND(RMDF!EO615,4))</f>
        <v>1</v>
      </c>
      <c r="EM615" s="317">
        <f>RMDF!EM615</f>
        <v>0</v>
      </c>
      <c r="EN615" s="318" t="str">
        <f>IF(EM615=0,"",_xlfn.XLOOKUP(EM615,StatePicklist!$1:$1,StatePicklist!$3:$3,"NA",0))</f>
        <v/>
      </c>
      <c r="EO615" s="297" t="str">
        <f ca="1">IF(RMDF!EN615="", "", IF(ISNUMBER(MATCH(RMDF!EN615, INDIRECT(EN615), 0)), "OK", "Invalid"))</f>
        <v/>
      </c>
      <c r="EP615" s="281"/>
      <c r="EQ615" s="281"/>
      <c r="ER615" s="281"/>
      <c r="ES615" s="281" t="b">
        <f>AND(RMDF!EV615&gt;=0, RMDF!EV615&lt;=1-SUM(RMDF!Z615,RMDF!AG615,RMDF!AN615,RMDF!AU615,RMDF!BB615,RMDF!BI615,RMDF!BP615,RMDF!BW615,RMDF!CD615,RMDF!CK615,RMDF!CR615,RMDF!CY615,RMDF!DF615,RMDF!DM615,RMDF!DT615,RMDF!EA615,RMDF!EH615,RMDF!EO615), RMDF!EV615=ROUND(RMDF!EV615,4))</f>
        <v>1</v>
      </c>
      <c r="ET615" s="317">
        <f>RMDF!ET615</f>
        <v>0</v>
      </c>
      <c r="EU615" s="318" t="str">
        <f>IF(ET615=0,"",_xlfn.XLOOKUP(ET615,StatePicklist!$1:$1,StatePicklist!$3:$3,"NA",0))</f>
        <v/>
      </c>
      <c r="EV615" s="297" t="str">
        <f ca="1">IF(RMDF!EU615="", "", IF(ISNUMBER(MATCH(RMDF!EU615, INDIRECT(EU615), 0)), "OK", "Invalid"))</f>
        <v/>
      </c>
      <c r="EW615" s="281"/>
      <c r="EX615" s="281"/>
      <c r="EY615" s="281"/>
      <c r="EZ615" s="281" t="b">
        <f>AND(RMDF!FC615&gt;=0, RMDF!FC615&lt;=1-SUM(RMDF!Z615,RMDF!AG615,RMDF!AN615,RMDF!AU615,RMDF!BB615,RMDF!BI615,RMDF!BP615,RMDF!BW615,RMDF!CD615,RMDF!CK615,RMDF!CR615,RMDF!CY615,RMDF!DF615,RMDF!DM615,RMDF!DT615,RMDF!EA615,RMDF!EH615,RMDF!EO615,RMDF!EV615), RMDF!FC615=ROUND(RMDF!FC615,4))</f>
        <v>1</v>
      </c>
      <c r="FA615" s="317">
        <f>RMDF!FA615</f>
        <v>0</v>
      </c>
      <c r="FB615" s="318" t="str">
        <f>IF(FA615=0,"",_xlfn.XLOOKUP(FA615,StatePicklist!$1:$1,StatePicklist!$3:$3,"NA",0))</f>
        <v/>
      </c>
      <c r="FC615" s="297" t="str">
        <f ca="1">IF(RMDF!FB615="", "", IF(ISNUMBER(MATCH(RMDF!FB615, INDIRECT(FB615), 0)), "OK", "Invalid"))</f>
        <v/>
      </c>
    </row>
    <row r="616" spans="1:159" s="205" customFormat="1" ht="39.9" customHeight="1" x14ac:dyDescent="0.25">
      <c r="A616" s="206"/>
      <c r="B616" s="196"/>
      <c r="C616" s="197"/>
      <c r="D616" s="198"/>
      <c r="E616" s="199"/>
      <c r="F616" s="200"/>
      <c r="G616" s="201"/>
      <c r="H616" s="292"/>
      <c r="I616" s="305">
        <f>RMDF!I616</f>
        <v>0</v>
      </c>
      <c r="J616" s="305" t="str">
        <f>IF(I616=ProductCode!$B$30,"PDReclPost",IF(OR(I616=ProductCode!$C$30,I616=ProductCode!$E$30,I616=ProductCode!$G$30),"PDPreCon",IF(OR(I616=ProductCode!$D$30,I616=ProductCode!$F$30),"PDNotReclPost","")))</f>
        <v/>
      </c>
      <c r="K616" s="305" t="str">
        <f t="shared" si="36"/>
        <v/>
      </c>
      <c r="L616" s="289"/>
      <c r="M616" s="305" t="str">
        <f t="shared" si="36"/>
        <v/>
      </c>
      <c r="N616" s="289" t="b">
        <f>AND(RMDF!N616&gt;=0, RMDF!N616&lt;=1-RMDF!L616, RMDF!N616=ROUND(RMDF!N616,4))</f>
        <v>1</v>
      </c>
      <c r="O616" s="286" t="str">
        <f>IF(P616="","",IF(I616="","",IF(LEFT(I616,13)="Reclaimed pos",RawMaterialCode!$E$569,RawMaterialCode!$E$568)))</f>
        <v>Reclaimed pre-consumer mixed fibers (RM0578)</v>
      </c>
      <c r="P616" s="295">
        <f t="shared" si="37"/>
        <v>1</v>
      </c>
      <c r="Q616" s="202"/>
      <c r="R616" s="203"/>
      <c r="S616" s="204" t="str">
        <f t="shared" si="38"/>
        <v/>
      </c>
      <c r="T616" s="281"/>
      <c r="U616" s="281"/>
      <c r="V616" s="281"/>
      <c r="W616" s="281"/>
      <c r="X616" s="317">
        <f>RMDF!X616</f>
        <v>0</v>
      </c>
      <c r="Y616" s="318" t="str">
        <f>IF(X616=0,"",_xlfn.XLOOKUP(X616,StatePicklist!$1:$1,StatePicklist!$3:$3,"NA",0))</f>
        <v/>
      </c>
      <c r="Z616" s="297" t="str">
        <f ca="1">IF(RMDF!Y616="", "", IF(ISNUMBER(MATCH(RMDF!Y616, INDIRECT(Y616), 0)), "OK", "Invalid"))</f>
        <v/>
      </c>
      <c r="AA616" s="281"/>
      <c r="AB616" s="281"/>
      <c r="AC616" s="281"/>
      <c r="AD616" s="281" t="b">
        <f>AND(RMDF!AG616&gt;=0, RMDF!AG616&lt;=1-RMDF!Z616, RMDF!AG616=ROUND(RMDF!AG616,4))</f>
        <v>1</v>
      </c>
      <c r="AE616" s="317">
        <f>RMDF!AE616</f>
        <v>0</v>
      </c>
      <c r="AF616" s="318" t="str">
        <f>IF(AE616=0,"",_xlfn.XLOOKUP(AE616,StatePicklist!$1:$1,StatePicklist!$3:$3,"NA",0))</f>
        <v/>
      </c>
      <c r="AG616" s="297" t="str">
        <f ca="1">IF(RMDF!AF616="", "", IF(ISNUMBER(MATCH(RMDF!AF616, INDIRECT(AF616), 0)), "OK", "Invalid"))</f>
        <v/>
      </c>
      <c r="AH616" s="281"/>
      <c r="AI616" s="281"/>
      <c r="AJ616" s="281"/>
      <c r="AK616" s="281" t="b">
        <f>AND(RMDF!AN616&gt;=0, RMDF!AN616&lt;=1-SUM(RMDF!Z616,RMDF!AG616), RMDF!AN616=ROUND(RMDF!AN616,4))</f>
        <v>1</v>
      </c>
      <c r="AL616" s="317">
        <f>RMDF!AL616</f>
        <v>0</v>
      </c>
      <c r="AM616" s="318" t="str">
        <f>IF(AL616=0,"",_xlfn.XLOOKUP(AL616,StatePicklist!$1:$1,StatePicklist!$3:$3,"NA",0))</f>
        <v/>
      </c>
      <c r="AN616" s="297" t="str">
        <f ca="1">IF(RMDF!AM616="", "", IF(ISNUMBER(MATCH(RMDF!AM616, INDIRECT(AM616), 0)), "OK", "Invalid"))</f>
        <v/>
      </c>
      <c r="AO616" s="281"/>
      <c r="AP616" s="281"/>
      <c r="AQ616" s="281"/>
      <c r="AR616" s="281" t="b">
        <f>AND(RMDF!AU616&gt;=0, RMDF!AU616&lt;=1-SUM(RMDF!Z616,RMDF!AG616,RMDF!AN616), RMDF!AU616=ROUND(RMDF!AU616,4))</f>
        <v>1</v>
      </c>
      <c r="AS616" s="317">
        <f>RMDF!AS616</f>
        <v>0</v>
      </c>
      <c r="AT616" s="318" t="str">
        <f>IF(AS616=0,"",_xlfn.XLOOKUP(AS616,StatePicklist!$1:$1,StatePicklist!$3:$3,"NA",0))</f>
        <v/>
      </c>
      <c r="AU616" s="297" t="str">
        <f ca="1">IF(RMDF!AT616="", "", IF(ISNUMBER(MATCH(RMDF!AT616, INDIRECT(AT616), 0)), "OK", "Invalid"))</f>
        <v/>
      </c>
      <c r="AV616" s="281"/>
      <c r="AW616" s="281"/>
      <c r="AX616" s="281"/>
      <c r="AY616" s="281" t="b">
        <f>AND(RMDF!BB616&gt;=0, RMDF!BB616&lt;=1-SUM(RMDF!Z616,RMDF!AG616,RMDF!AN616,RMDF!AU616), RMDF!BB616=ROUND(RMDF!BB616,4))</f>
        <v>1</v>
      </c>
      <c r="AZ616" s="317">
        <f>RMDF!AZ616</f>
        <v>0</v>
      </c>
      <c r="BA616" s="318" t="str">
        <f>IF(AZ616=0,"",_xlfn.XLOOKUP(AZ616,StatePicklist!$1:$1,StatePicklist!$3:$3,"NA",0))</f>
        <v/>
      </c>
      <c r="BB616" s="297" t="str">
        <f ca="1">IF(RMDF!BA616="", "", IF(ISNUMBER(MATCH(RMDF!BA616, INDIRECT(BA616), 0)), "OK", "Invalid"))</f>
        <v/>
      </c>
      <c r="BC616" s="281"/>
      <c r="BD616" s="281"/>
      <c r="BE616" s="281"/>
      <c r="BF616" s="281" t="b">
        <f>AND(RMDF!BI616&gt;=0, RMDF!BI616&lt;=1-SUM(RMDF!Z616,RMDF!AG616,RMDF!AN616,RMDF!AU616,RMDF!BB616), RMDF!BI616=ROUND(RMDF!BI616,4))</f>
        <v>1</v>
      </c>
      <c r="BG616" s="317">
        <f>RMDF!BG616</f>
        <v>0</v>
      </c>
      <c r="BH616" s="318" t="str">
        <f>IF(BG616=0,"",_xlfn.XLOOKUP(BG616,StatePicklist!$1:$1,StatePicklist!$3:$3,"NA",0))</f>
        <v/>
      </c>
      <c r="BI616" s="297" t="str">
        <f ca="1">IF(RMDF!BH616="", "", IF(ISNUMBER(MATCH(RMDF!BH616, INDIRECT(BH616), 0)), "OK", "Invalid"))</f>
        <v/>
      </c>
      <c r="BJ616" s="281"/>
      <c r="BK616" s="281"/>
      <c r="BL616" s="281"/>
      <c r="BM616" s="281" t="b">
        <f>AND(RMDF!BP616&gt;=0, RMDF!BP616&lt;=1-SUM(RMDF!Z616,RMDF!AG616,RMDF!AN616,RMDF!AU616,RMDF!BB616,RMDF!BI616), RMDF!BP616=ROUND(RMDF!BP616,4))</f>
        <v>1</v>
      </c>
      <c r="BN616" s="317">
        <f>RMDF!BN616</f>
        <v>0</v>
      </c>
      <c r="BO616" s="318" t="str">
        <f>IF(BN616=0,"",_xlfn.XLOOKUP(BN616,StatePicklist!$1:$1,StatePicklist!$3:$3,"NA",0))</f>
        <v/>
      </c>
      <c r="BP616" s="297" t="str">
        <f ca="1">IF(RMDF!BO616="", "", IF(ISNUMBER(MATCH(RMDF!BO616, INDIRECT(BO616), 0)), "OK", "Invalid"))</f>
        <v/>
      </c>
      <c r="BQ616" s="281"/>
      <c r="BR616" s="281"/>
      <c r="BS616" s="281"/>
      <c r="BT616" s="281" t="b">
        <f>AND(RMDF!BW616&gt;=0, RMDF!BW616&lt;=1-SUM(RMDF!Z616,RMDF!AG616,RMDF!AN616,RMDF!AU616,RMDF!BB616,RMDF!BI616,RMDF!BP616), RMDF!BW616=ROUND(RMDF!BW616,4))</f>
        <v>1</v>
      </c>
      <c r="BU616" s="317">
        <f>RMDF!BU616</f>
        <v>0</v>
      </c>
      <c r="BV616" s="318" t="str">
        <f>IF(BU616=0,"",_xlfn.XLOOKUP(BU616,StatePicklist!$1:$1,StatePicklist!$3:$3,"NA",0))</f>
        <v/>
      </c>
      <c r="BW616" s="297" t="str">
        <f ca="1">IF(RMDF!BV616="", "", IF(ISNUMBER(MATCH(RMDF!BV616, INDIRECT(BV616), 0)), "OK", "Invalid"))</f>
        <v/>
      </c>
      <c r="BX616" s="281"/>
      <c r="BY616" s="281"/>
      <c r="BZ616" s="281"/>
      <c r="CA616" s="281" t="b">
        <f>AND(RMDF!CD616&gt;=0, RMDF!CD616&lt;=1-SUM(RMDF!Z616,RMDF!AG616,RMDF!AN616,RMDF!AU616,RMDF!BB616,RMDF!BI616,RMDF!BP616,RMDF!BW616), RMDF!CD616=ROUND(RMDF!CD616,4))</f>
        <v>1</v>
      </c>
      <c r="CB616" s="317">
        <f>RMDF!CB616</f>
        <v>0</v>
      </c>
      <c r="CC616" s="318" t="str">
        <f>IF(CB616=0,"",_xlfn.XLOOKUP(CB616,StatePicklist!$1:$1,StatePicklist!$3:$3,"NA",0))</f>
        <v/>
      </c>
      <c r="CD616" s="297" t="str">
        <f ca="1">IF(RMDF!CC616="", "", IF(ISNUMBER(MATCH(RMDF!CC616, INDIRECT(CC616), 0)), "OK", "Invalid"))</f>
        <v/>
      </c>
      <c r="CE616" s="281"/>
      <c r="CF616" s="281"/>
      <c r="CG616" s="281"/>
      <c r="CH616" s="281" t="b">
        <f>AND(RMDF!CK616&gt;=0, RMDF!CK616&lt;=1-SUM(RMDF!Z616,RMDF!AG616,RMDF!AN616,RMDF!AU616,RMDF!BB616,RMDF!BI616,RMDF!BP616,RMDF!BW616,RMDF!CD616), RMDF!CK616=ROUND(RMDF!CK616,4))</f>
        <v>1</v>
      </c>
      <c r="CI616" s="317">
        <f>RMDF!CI616</f>
        <v>0</v>
      </c>
      <c r="CJ616" s="318" t="str">
        <f>IF(CI616=0,"",_xlfn.XLOOKUP(CI616,StatePicklist!$1:$1,StatePicklist!$3:$3,"NA",0))</f>
        <v/>
      </c>
      <c r="CK616" s="297" t="str">
        <f ca="1">IF(RMDF!CJ616="", "", IF(ISNUMBER(MATCH(RMDF!CJ616, INDIRECT(CJ616), 0)), "OK", "Invalid"))</f>
        <v/>
      </c>
      <c r="CL616" s="281"/>
      <c r="CM616" s="281"/>
      <c r="CN616" s="281"/>
      <c r="CO616" s="281" t="b">
        <f>AND(RMDF!CR616&gt;=0, RMDF!CR616&lt;=1-SUM(RMDF!Z616,RMDF!AG616,RMDF!AN616,RMDF!AU616,RMDF!BB616,RMDF!BI616,RMDF!BP616,RMDF!BW616,RMDF!CD616,RMDF!CK616), RMDF!CR616=ROUND(RMDF!CR616,4))</f>
        <v>1</v>
      </c>
      <c r="CP616" s="317">
        <f>RMDF!CP616</f>
        <v>0</v>
      </c>
      <c r="CQ616" s="318" t="str">
        <f>IF(CP616=0,"",_xlfn.XLOOKUP(CP616,StatePicklist!$1:$1,StatePicklist!$3:$3,"NA",0))</f>
        <v/>
      </c>
      <c r="CR616" s="297" t="str">
        <f ca="1">IF(RMDF!CQ616="", "", IF(ISNUMBER(MATCH(RMDF!CQ616, INDIRECT(CQ616), 0)), "OK", "Invalid"))</f>
        <v/>
      </c>
      <c r="CS616" s="281"/>
      <c r="CT616" s="281"/>
      <c r="CU616" s="281"/>
      <c r="CV616" s="281" t="b">
        <f>AND(RMDF!CY616&gt;=0, RMDF!CY616&lt;=1-SUM(RMDF!Z616,RMDF!AG616,RMDF!AN616,RMDF!AU616,RMDF!BB616,RMDF!BI616,RMDF!BP616,RMDF!BW616,RMDF!CD616,RMDF!CK616,RMDF!CR616), RMDF!CY616=ROUND(RMDF!CY616,4))</f>
        <v>1</v>
      </c>
      <c r="CW616" s="317">
        <f>RMDF!CW616</f>
        <v>0</v>
      </c>
      <c r="CX616" s="318" t="str">
        <f>IF(CW616=0,"",_xlfn.XLOOKUP(CW616,StatePicklist!$1:$1,StatePicklist!$3:$3,"NA",0))</f>
        <v/>
      </c>
      <c r="CY616" s="297" t="str">
        <f ca="1">IF(RMDF!CX616="", "", IF(ISNUMBER(MATCH(RMDF!CX616, INDIRECT(CX616), 0)), "OK", "Invalid"))</f>
        <v/>
      </c>
      <c r="CZ616" s="281"/>
      <c r="DA616" s="281"/>
      <c r="DB616" s="281"/>
      <c r="DC616" s="281" t="b">
        <f>AND(RMDF!DF616&gt;=0, RMDF!DF616&lt;=1-SUM(RMDF!Z616,RMDF!AG616,RMDF!AN616,RMDF!AU616,RMDF!BB616,RMDF!BI616,RMDF!BP616,RMDF!BW616,RMDF!CD616,RMDF!CK616,RMDF!CR616,RMDF!CY616), RMDF!DF616=ROUND(RMDF!DF616,4))</f>
        <v>1</v>
      </c>
      <c r="DD616" s="317">
        <f>RMDF!DD616</f>
        <v>0</v>
      </c>
      <c r="DE616" s="318" t="str">
        <f>IF(DD616=0,"",_xlfn.XLOOKUP(DD616,StatePicklist!$1:$1,StatePicklist!$3:$3,"NA",0))</f>
        <v/>
      </c>
      <c r="DF616" s="297" t="str">
        <f ca="1">IF(RMDF!DE616="", "", IF(ISNUMBER(MATCH(RMDF!DE616, INDIRECT(DE616), 0)), "OK", "Invalid"))</f>
        <v/>
      </c>
      <c r="DG616" s="281"/>
      <c r="DH616" s="281"/>
      <c r="DI616" s="281"/>
      <c r="DJ616" s="281" t="b">
        <f>AND(RMDF!DM616&gt;=0, RMDF!DM616&lt;=1-SUM(RMDF!Z616,RMDF!AG616,RMDF!AN616,RMDF!AU616,RMDF!BB616,RMDF!BI616,RMDF!BP616,RMDF!BW616,RMDF!CD616,RMDF!CK616,RMDF!CR616,RMDF!CY616,RMDF!DF616), RMDF!DM616=ROUND(RMDF!DM616,4))</f>
        <v>1</v>
      </c>
      <c r="DK616" s="317">
        <f>RMDF!DK616</f>
        <v>0</v>
      </c>
      <c r="DL616" s="318" t="str">
        <f>IF(DK616=0,"",_xlfn.XLOOKUP(DK616,StatePicklist!$1:$1,StatePicklist!$3:$3,"NA",0))</f>
        <v/>
      </c>
      <c r="DM616" s="297" t="str">
        <f ca="1">IF(RMDF!DL616="", "", IF(ISNUMBER(MATCH(RMDF!DL616, INDIRECT(DL616), 0)), "OK", "Invalid"))</f>
        <v/>
      </c>
      <c r="DN616" s="281"/>
      <c r="DO616" s="281"/>
      <c r="DP616" s="281"/>
      <c r="DQ616" s="281" t="b">
        <f>AND(RMDF!DT616&gt;=0, RMDF!DT616&lt;=1-SUM(RMDF!Z616,RMDF!AG616,RMDF!AN616,RMDF!AU616,RMDF!BB616,RMDF!BI616,RMDF!BP616,RMDF!BW616,RMDF!CD616,RMDF!CK616,RMDF!CR616,RMDF!CY616,RMDF!DF616,RMDF!DM616), RMDF!DT616=ROUND(RMDF!DT616,4))</f>
        <v>1</v>
      </c>
      <c r="DR616" s="317">
        <f>RMDF!DR616</f>
        <v>0</v>
      </c>
      <c r="DS616" s="318" t="str">
        <f>IF(DR616=0,"",_xlfn.XLOOKUP(DR616,StatePicklist!$1:$1,StatePicklist!$3:$3,"NA",0))</f>
        <v/>
      </c>
      <c r="DT616" s="297" t="str">
        <f ca="1">IF(RMDF!DS616="", "", IF(ISNUMBER(MATCH(RMDF!DS616, INDIRECT(DS616), 0)), "OK", "Invalid"))</f>
        <v/>
      </c>
      <c r="DU616" s="281"/>
      <c r="DV616" s="281"/>
      <c r="DW616" s="281"/>
      <c r="DX616" s="281" t="b">
        <f>AND(RMDF!EA616&gt;=0, RMDF!EA616&lt;=1-SUM(RMDF!Z616,RMDF!AG616,RMDF!AN616,RMDF!AU616,RMDF!BB616,RMDF!BI616,RMDF!BP616,RMDF!BW616,RMDF!CD616,RMDF!CK616,RMDF!CR616,RMDF!CY616,RMDF!DF616,RMDF!DM616,RMDF!DT616), RMDF!EA616=ROUND(RMDF!EA616,4))</f>
        <v>1</v>
      </c>
      <c r="DY616" s="317">
        <f>RMDF!DY616</f>
        <v>0</v>
      </c>
      <c r="DZ616" s="318" t="str">
        <f>IF(DY616=0,"",_xlfn.XLOOKUP(DY616,StatePicklist!$1:$1,StatePicklist!$3:$3,"NA",0))</f>
        <v/>
      </c>
      <c r="EA616" s="297" t="str">
        <f ca="1">IF(RMDF!DZ616="", "", IF(ISNUMBER(MATCH(RMDF!DZ616, INDIRECT(DZ616), 0)), "OK", "Invalid"))</f>
        <v/>
      </c>
      <c r="EB616" s="281"/>
      <c r="EC616" s="281"/>
      <c r="ED616" s="281"/>
      <c r="EE616" s="281" t="b">
        <f>AND(RMDF!EH616&gt;=0, RMDF!EH616&lt;=1-SUM(RMDF!Z616,RMDF!AG616,RMDF!AN616,RMDF!AU616,RMDF!BB616,RMDF!BI616,RMDF!BP616,RMDF!BW616,RMDF!CD616,RMDF!CK616,RMDF!CR616,RMDF!CY616,RMDF!DF616,RMDF!DM616,RMDF!DT616,RMDF!EA616), RMDF!EH616=ROUND(RMDF!EH616,4))</f>
        <v>1</v>
      </c>
      <c r="EF616" s="317">
        <f>RMDF!EF616</f>
        <v>0</v>
      </c>
      <c r="EG616" s="318" t="str">
        <f>IF(EF616=0,"",_xlfn.XLOOKUP(EF616,StatePicklist!$1:$1,StatePicklist!$3:$3,"NA",0))</f>
        <v/>
      </c>
      <c r="EH616" s="297" t="str">
        <f ca="1">IF(RMDF!EG616="", "", IF(ISNUMBER(MATCH(RMDF!EG616, INDIRECT(EG616), 0)), "OK", "Invalid"))</f>
        <v/>
      </c>
      <c r="EI616" s="281"/>
      <c r="EJ616" s="281"/>
      <c r="EK616" s="281"/>
      <c r="EL616" s="281" t="b">
        <f>AND(RMDF!EO616&gt;=0, RMDF!EO616&lt;=1-SUM(RMDF!Z616,RMDF!AG616,RMDF!AN616,RMDF!AU616,RMDF!BB616,RMDF!BI616,RMDF!BP616,RMDF!BW616,RMDF!CD616,RMDF!CK616,RMDF!CR616,RMDF!CY616,RMDF!DF616,RMDF!DM616,RMDF!DT616,RMDF!EA616,RMDF!EH616), RMDF!EO616=ROUND(RMDF!EO616,4))</f>
        <v>1</v>
      </c>
      <c r="EM616" s="317">
        <f>RMDF!EM616</f>
        <v>0</v>
      </c>
      <c r="EN616" s="318" t="str">
        <f>IF(EM616=0,"",_xlfn.XLOOKUP(EM616,StatePicklist!$1:$1,StatePicklist!$3:$3,"NA",0))</f>
        <v/>
      </c>
      <c r="EO616" s="297" t="str">
        <f ca="1">IF(RMDF!EN616="", "", IF(ISNUMBER(MATCH(RMDF!EN616, INDIRECT(EN616), 0)), "OK", "Invalid"))</f>
        <v/>
      </c>
      <c r="EP616" s="281"/>
      <c r="EQ616" s="281"/>
      <c r="ER616" s="281"/>
      <c r="ES616" s="281" t="b">
        <f>AND(RMDF!EV616&gt;=0, RMDF!EV616&lt;=1-SUM(RMDF!Z616,RMDF!AG616,RMDF!AN616,RMDF!AU616,RMDF!BB616,RMDF!BI616,RMDF!BP616,RMDF!BW616,RMDF!CD616,RMDF!CK616,RMDF!CR616,RMDF!CY616,RMDF!DF616,RMDF!DM616,RMDF!DT616,RMDF!EA616,RMDF!EH616,RMDF!EO616), RMDF!EV616=ROUND(RMDF!EV616,4))</f>
        <v>1</v>
      </c>
      <c r="ET616" s="317">
        <f>RMDF!ET616</f>
        <v>0</v>
      </c>
      <c r="EU616" s="318" t="str">
        <f>IF(ET616=0,"",_xlfn.XLOOKUP(ET616,StatePicklist!$1:$1,StatePicklist!$3:$3,"NA",0))</f>
        <v/>
      </c>
      <c r="EV616" s="297" t="str">
        <f ca="1">IF(RMDF!EU616="", "", IF(ISNUMBER(MATCH(RMDF!EU616, INDIRECT(EU616), 0)), "OK", "Invalid"))</f>
        <v/>
      </c>
      <c r="EW616" s="281"/>
      <c r="EX616" s="281"/>
      <c r="EY616" s="281"/>
      <c r="EZ616" s="281" t="b">
        <f>AND(RMDF!FC616&gt;=0, RMDF!FC616&lt;=1-SUM(RMDF!Z616,RMDF!AG616,RMDF!AN616,RMDF!AU616,RMDF!BB616,RMDF!BI616,RMDF!BP616,RMDF!BW616,RMDF!CD616,RMDF!CK616,RMDF!CR616,RMDF!CY616,RMDF!DF616,RMDF!DM616,RMDF!DT616,RMDF!EA616,RMDF!EH616,RMDF!EO616,RMDF!EV616), RMDF!FC616=ROUND(RMDF!FC616,4))</f>
        <v>1</v>
      </c>
      <c r="FA616" s="317">
        <f>RMDF!FA616</f>
        <v>0</v>
      </c>
      <c r="FB616" s="318" t="str">
        <f>IF(FA616=0,"",_xlfn.XLOOKUP(FA616,StatePicklist!$1:$1,StatePicklist!$3:$3,"NA",0))</f>
        <v/>
      </c>
      <c r="FC616" s="297" t="str">
        <f ca="1">IF(RMDF!FB616="", "", IF(ISNUMBER(MATCH(RMDF!FB616, INDIRECT(FB616), 0)), "OK", "Invalid"))</f>
        <v/>
      </c>
    </row>
    <row r="617" spans="1:159" s="205" customFormat="1" ht="39.9" customHeight="1" x14ac:dyDescent="0.25">
      <c r="A617" s="206"/>
      <c r="B617" s="196"/>
      <c r="C617" s="197"/>
      <c r="D617" s="198"/>
      <c r="E617" s="199"/>
      <c r="F617" s="200"/>
      <c r="G617" s="201"/>
      <c r="H617" s="292"/>
      <c r="I617" s="305">
        <f>RMDF!I617</f>
        <v>0</v>
      </c>
      <c r="J617" s="305" t="str">
        <f>IF(I617=ProductCode!$B$30,"PDReclPost",IF(OR(I617=ProductCode!$C$30,I617=ProductCode!$E$30,I617=ProductCode!$G$30),"PDPreCon",IF(OR(I617=ProductCode!$D$30,I617=ProductCode!$F$30),"PDNotReclPost","")))</f>
        <v/>
      </c>
      <c r="K617" s="305" t="str">
        <f t="shared" si="36"/>
        <v/>
      </c>
      <c r="L617" s="289"/>
      <c r="M617" s="305" t="str">
        <f t="shared" si="36"/>
        <v/>
      </c>
      <c r="N617" s="289" t="b">
        <f>AND(RMDF!N617&gt;=0, RMDF!N617&lt;=1-RMDF!L617, RMDF!N617=ROUND(RMDF!N617,4))</f>
        <v>1</v>
      </c>
      <c r="O617" s="286" t="str">
        <f>IF(P617="","",IF(I617="","",IF(LEFT(I617,13)="Reclaimed pos",RawMaterialCode!$E$569,RawMaterialCode!$E$568)))</f>
        <v>Reclaimed pre-consumer mixed fibers (RM0578)</v>
      </c>
      <c r="P617" s="295">
        <f t="shared" si="37"/>
        <v>1</v>
      </c>
      <c r="Q617" s="202"/>
      <c r="R617" s="203"/>
      <c r="S617" s="204" t="str">
        <f t="shared" si="38"/>
        <v/>
      </c>
      <c r="T617" s="281"/>
      <c r="U617" s="281"/>
      <c r="V617" s="281"/>
      <c r="W617" s="281"/>
      <c r="X617" s="317">
        <f>RMDF!X617</f>
        <v>0</v>
      </c>
      <c r="Y617" s="318" t="str">
        <f>IF(X617=0,"",_xlfn.XLOOKUP(X617,StatePicklist!$1:$1,StatePicklist!$3:$3,"NA",0))</f>
        <v/>
      </c>
      <c r="Z617" s="297" t="str">
        <f ca="1">IF(RMDF!Y617="", "", IF(ISNUMBER(MATCH(RMDF!Y617, INDIRECT(Y617), 0)), "OK", "Invalid"))</f>
        <v/>
      </c>
      <c r="AA617" s="281"/>
      <c r="AB617" s="281"/>
      <c r="AC617" s="281"/>
      <c r="AD617" s="281" t="b">
        <f>AND(RMDF!AG617&gt;=0, RMDF!AG617&lt;=1-RMDF!Z617, RMDF!AG617=ROUND(RMDF!AG617,4))</f>
        <v>1</v>
      </c>
      <c r="AE617" s="317">
        <f>RMDF!AE617</f>
        <v>0</v>
      </c>
      <c r="AF617" s="318" t="str">
        <f>IF(AE617=0,"",_xlfn.XLOOKUP(AE617,StatePicklist!$1:$1,StatePicklist!$3:$3,"NA",0))</f>
        <v/>
      </c>
      <c r="AG617" s="297" t="str">
        <f ca="1">IF(RMDF!AF617="", "", IF(ISNUMBER(MATCH(RMDF!AF617, INDIRECT(AF617), 0)), "OK", "Invalid"))</f>
        <v/>
      </c>
      <c r="AH617" s="281"/>
      <c r="AI617" s="281"/>
      <c r="AJ617" s="281"/>
      <c r="AK617" s="281" t="b">
        <f>AND(RMDF!AN617&gt;=0, RMDF!AN617&lt;=1-SUM(RMDF!Z617,RMDF!AG617), RMDF!AN617=ROUND(RMDF!AN617,4))</f>
        <v>1</v>
      </c>
      <c r="AL617" s="317">
        <f>RMDF!AL617</f>
        <v>0</v>
      </c>
      <c r="AM617" s="318" t="str">
        <f>IF(AL617=0,"",_xlfn.XLOOKUP(AL617,StatePicklist!$1:$1,StatePicklist!$3:$3,"NA",0))</f>
        <v/>
      </c>
      <c r="AN617" s="297" t="str">
        <f ca="1">IF(RMDF!AM617="", "", IF(ISNUMBER(MATCH(RMDF!AM617, INDIRECT(AM617), 0)), "OK", "Invalid"))</f>
        <v/>
      </c>
      <c r="AO617" s="281"/>
      <c r="AP617" s="281"/>
      <c r="AQ617" s="281"/>
      <c r="AR617" s="281" t="b">
        <f>AND(RMDF!AU617&gt;=0, RMDF!AU617&lt;=1-SUM(RMDF!Z617,RMDF!AG617,RMDF!AN617), RMDF!AU617=ROUND(RMDF!AU617,4))</f>
        <v>1</v>
      </c>
      <c r="AS617" s="317">
        <f>RMDF!AS617</f>
        <v>0</v>
      </c>
      <c r="AT617" s="318" t="str">
        <f>IF(AS617=0,"",_xlfn.XLOOKUP(AS617,StatePicklist!$1:$1,StatePicklist!$3:$3,"NA",0))</f>
        <v/>
      </c>
      <c r="AU617" s="297" t="str">
        <f ca="1">IF(RMDF!AT617="", "", IF(ISNUMBER(MATCH(RMDF!AT617, INDIRECT(AT617), 0)), "OK", "Invalid"))</f>
        <v/>
      </c>
      <c r="AV617" s="281"/>
      <c r="AW617" s="281"/>
      <c r="AX617" s="281"/>
      <c r="AY617" s="281" t="b">
        <f>AND(RMDF!BB617&gt;=0, RMDF!BB617&lt;=1-SUM(RMDF!Z617,RMDF!AG617,RMDF!AN617,RMDF!AU617), RMDF!BB617=ROUND(RMDF!BB617,4))</f>
        <v>1</v>
      </c>
      <c r="AZ617" s="317">
        <f>RMDF!AZ617</f>
        <v>0</v>
      </c>
      <c r="BA617" s="318" t="str">
        <f>IF(AZ617=0,"",_xlfn.XLOOKUP(AZ617,StatePicklist!$1:$1,StatePicklist!$3:$3,"NA",0))</f>
        <v/>
      </c>
      <c r="BB617" s="297" t="str">
        <f ca="1">IF(RMDF!BA617="", "", IF(ISNUMBER(MATCH(RMDF!BA617, INDIRECT(BA617), 0)), "OK", "Invalid"))</f>
        <v/>
      </c>
      <c r="BC617" s="281"/>
      <c r="BD617" s="281"/>
      <c r="BE617" s="281"/>
      <c r="BF617" s="281" t="b">
        <f>AND(RMDF!BI617&gt;=0, RMDF!BI617&lt;=1-SUM(RMDF!Z617,RMDF!AG617,RMDF!AN617,RMDF!AU617,RMDF!BB617), RMDF!BI617=ROUND(RMDF!BI617,4))</f>
        <v>1</v>
      </c>
      <c r="BG617" s="317">
        <f>RMDF!BG617</f>
        <v>0</v>
      </c>
      <c r="BH617" s="318" t="str">
        <f>IF(BG617=0,"",_xlfn.XLOOKUP(BG617,StatePicklist!$1:$1,StatePicklist!$3:$3,"NA",0))</f>
        <v/>
      </c>
      <c r="BI617" s="297" t="str">
        <f ca="1">IF(RMDF!BH617="", "", IF(ISNUMBER(MATCH(RMDF!BH617, INDIRECT(BH617), 0)), "OK", "Invalid"))</f>
        <v/>
      </c>
      <c r="BJ617" s="281"/>
      <c r="BK617" s="281"/>
      <c r="BL617" s="281"/>
      <c r="BM617" s="281" t="b">
        <f>AND(RMDF!BP617&gt;=0, RMDF!BP617&lt;=1-SUM(RMDF!Z617,RMDF!AG617,RMDF!AN617,RMDF!AU617,RMDF!BB617,RMDF!BI617), RMDF!BP617=ROUND(RMDF!BP617,4))</f>
        <v>1</v>
      </c>
      <c r="BN617" s="317">
        <f>RMDF!BN617</f>
        <v>0</v>
      </c>
      <c r="BO617" s="318" t="str">
        <f>IF(BN617=0,"",_xlfn.XLOOKUP(BN617,StatePicklist!$1:$1,StatePicklist!$3:$3,"NA",0))</f>
        <v/>
      </c>
      <c r="BP617" s="297" t="str">
        <f ca="1">IF(RMDF!BO617="", "", IF(ISNUMBER(MATCH(RMDF!BO617, INDIRECT(BO617), 0)), "OK", "Invalid"))</f>
        <v/>
      </c>
      <c r="BQ617" s="281"/>
      <c r="BR617" s="281"/>
      <c r="BS617" s="281"/>
      <c r="BT617" s="281" t="b">
        <f>AND(RMDF!BW617&gt;=0, RMDF!BW617&lt;=1-SUM(RMDF!Z617,RMDF!AG617,RMDF!AN617,RMDF!AU617,RMDF!BB617,RMDF!BI617,RMDF!BP617), RMDF!BW617=ROUND(RMDF!BW617,4))</f>
        <v>1</v>
      </c>
      <c r="BU617" s="317">
        <f>RMDF!BU617</f>
        <v>0</v>
      </c>
      <c r="BV617" s="318" t="str">
        <f>IF(BU617=0,"",_xlfn.XLOOKUP(BU617,StatePicklist!$1:$1,StatePicklist!$3:$3,"NA",0))</f>
        <v/>
      </c>
      <c r="BW617" s="297" t="str">
        <f ca="1">IF(RMDF!BV617="", "", IF(ISNUMBER(MATCH(RMDF!BV617, INDIRECT(BV617), 0)), "OK", "Invalid"))</f>
        <v/>
      </c>
      <c r="BX617" s="281"/>
      <c r="BY617" s="281"/>
      <c r="BZ617" s="281"/>
      <c r="CA617" s="281" t="b">
        <f>AND(RMDF!CD617&gt;=0, RMDF!CD617&lt;=1-SUM(RMDF!Z617,RMDF!AG617,RMDF!AN617,RMDF!AU617,RMDF!BB617,RMDF!BI617,RMDF!BP617,RMDF!BW617), RMDF!CD617=ROUND(RMDF!CD617,4))</f>
        <v>1</v>
      </c>
      <c r="CB617" s="317">
        <f>RMDF!CB617</f>
        <v>0</v>
      </c>
      <c r="CC617" s="318" t="str">
        <f>IF(CB617=0,"",_xlfn.XLOOKUP(CB617,StatePicklist!$1:$1,StatePicklist!$3:$3,"NA",0))</f>
        <v/>
      </c>
      <c r="CD617" s="297" t="str">
        <f ca="1">IF(RMDF!CC617="", "", IF(ISNUMBER(MATCH(RMDF!CC617, INDIRECT(CC617), 0)), "OK", "Invalid"))</f>
        <v/>
      </c>
      <c r="CE617" s="281"/>
      <c r="CF617" s="281"/>
      <c r="CG617" s="281"/>
      <c r="CH617" s="281" t="b">
        <f>AND(RMDF!CK617&gt;=0, RMDF!CK617&lt;=1-SUM(RMDF!Z617,RMDF!AG617,RMDF!AN617,RMDF!AU617,RMDF!BB617,RMDF!BI617,RMDF!BP617,RMDF!BW617,RMDF!CD617), RMDF!CK617=ROUND(RMDF!CK617,4))</f>
        <v>1</v>
      </c>
      <c r="CI617" s="317">
        <f>RMDF!CI617</f>
        <v>0</v>
      </c>
      <c r="CJ617" s="318" t="str">
        <f>IF(CI617=0,"",_xlfn.XLOOKUP(CI617,StatePicklist!$1:$1,StatePicklist!$3:$3,"NA",0))</f>
        <v/>
      </c>
      <c r="CK617" s="297" t="str">
        <f ca="1">IF(RMDF!CJ617="", "", IF(ISNUMBER(MATCH(RMDF!CJ617, INDIRECT(CJ617), 0)), "OK", "Invalid"))</f>
        <v/>
      </c>
      <c r="CL617" s="281"/>
      <c r="CM617" s="281"/>
      <c r="CN617" s="281"/>
      <c r="CO617" s="281" t="b">
        <f>AND(RMDF!CR617&gt;=0, RMDF!CR617&lt;=1-SUM(RMDF!Z617,RMDF!AG617,RMDF!AN617,RMDF!AU617,RMDF!BB617,RMDF!BI617,RMDF!BP617,RMDF!BW617,RMDF!CD617,RMDF!CK617), RMDF!CR617=ROUND(RMDF!CR617,4))</f>
        <v>1</v>
      </c>
      <c r="CP617" s="317">
        <f>RMDF!CP617</f>
        <v>0</v>
      </c>
      <c r="CQ617" s="318" t="str">
        <f>IF(CP617=0,"",_xlfn.XLOOKUP(CP617,StatePicklist!$1:$1,StatePicklist!$3:$3,"NA",0))</f>
        <v/>
      </c>
      <c r="CR617" s="297" t="str">
        <f ca="1">IF(RMDF!CQ617="", "", IF(ISNUMBER(MATCH(RMDF!CQ617, INDIRECT(CQ617), 0)), "OK", "Invalid"))</f>
        <v/>
      </c>
      <c r="CS617" s="281"/>
      <c r="CT617" s="281"/>
      <c r="CU617" s="281"/>
      <c r="CV617" s="281" t="b">
        <f>AND(RMDF!CY617&gt;=0, RMDF!CY617&lt;=1-SUM(RMDF!Z617,RMDF!AG617,RMDF!AN617,RMDF!AU617,RMDF!BB617,RMDF!BI617,RMDF!BP617,RMDF!BW617,RMDF!CD617,RMDF!CK617,RMDF!CR617), RMDF!CY617=ROUND(RMDF!CY617,4))</f>
        <v>1</v>
      </c>
      <c r="CW617" s="317">
        <f>RMDF!CW617</f>
        <v>0</v>
      </c>
      <c r="CX617" s="318" t="str">
        <f>IF(CW617=0,"",_xlfn.XLOOKUP(CW617,StatePicklist!$1:$1,StatePicklist!$3:$3,"NA",0))</f>
        <v/>
      </c>
      <c r="CY617" s="297" t="str">
        <f ca="1">IF(RMDF!CX617="", "", IF(ISNUMBER(MATCH(RMDF!CX617, INDIRECT(CX617), 0)), "OK", "Invalid"))</f>
        <v/>
      </c>
      <c r="CZ617" s="281"/>
      <c r="DA617" s="281"/>
      <c r="DB617" s="281"/>
      <c r="DC617" s="281" t="b">
        <f>AND(RMDF!DF617&gt;=0, RMDF!DF617&lt;=1-SUM(RMDF!Z617,RMDF!AG617,RMDF!AN617,RMDF!AU617,RMDF!BB617,RMDF!BI617,RMDF!BP617,RMDF!BW617,RMDF!CD617,RMDF!CK617,RMDF!CR617,RMDF!CY617), RMDF!DF617=ROUND(RMDF!DF617,4))</f>
        <v>1</v>
      </c>
      <c r="DD617" s="317">
        <f>RMDF!DD617</f>
        <v>0</v>
      </c>
      <c r="DE617" s="318" t="str">
        <f>IF(DD617=0,"",_xlfn.XLOOKUP(DD617,StatePicklist!$1:$1,StatePicklist!$3:$3,"NA",0))</f>
        <v/>
      </c>
      <c r="DF617" s="297" t="str">
        <f ca="1">IF(RMDF!DE617="", "", IF(ISNUMBER(MATCH(RMDF!DE617, INDIRECT(DE617), 0)), "OK", "Invalid"))</f>
        <v/>
      </c>
      <c r="DG617" s="281"/>
      <c r="DH617" s="281"/>
      <c r="DI617" s="281"/>
      <c r="DJ617" s="281" t="b">
        <f>AND(RMDF!DM617&gt;=0, RMDF!DM617&lt;=1-SUM(RMDF!Z617,RMDF!AG617,RMDF!AN617,RMDF!AU617,RMDF!BB617,RMDF!BI617,RMDF!BP617,RMDF!BW617,RMDF!CD617,RMDF!CK617,RMDF!CR617,RMDF!CY617,RMDF!DF617), RMDF!DM617=ROUND(RMDF!DM617,4))</f>
        <v>1</v>
      </c>
      <c r="DK617" s="317">
        <f>RMDF!DK617</f>
        <v>0</v>
      </c>
      <c r="DL617" s="318" t="str">
        <f>IF(DK617=0,"",_xlfn.XLOOKUP(DK617,StatePicklist!$1:$1,StatePicklist!$3:$3,"NA",0))</f>
        <v/>
      </c>
      <c r="DM617" s="297" t="str">
        <f ca="1">IF(RMDF!DL617="", "", IF(ISNUMBER(MATCH(RMDF!DL617, INDIRECT(DL617), 0)), "OK", "Invalid"))</f>
        <v/>
      </c>
      <c r="DN617" s="281"/>
      <c r="DO617" s="281"/>
      <c r="DP617" s="281"/>
      <c r="DQ617" s="281" t="b">
        <f>AND(RMDF!DT617&gt;=0, RMDF!DT617&lt;=1-SUM(RMDF!Z617,RMDF!AG617,RMDF!AN617,RMDF!AU617,RMDF!BB617,RMDF!BI617,RMDF!BP617,RMDF!BW617,RMDF!CD617,RMDF!CK617,RMDF!CR617,RMDF!CY617,RMDF!DF617,RMDF!DM617), RMDF!DT617=ROUND(RMDF!DT617,4))</f>
        <v>1</v>
      </c>
      <c r="DR617" s="317">
        <f>RMDF!DR617</f>
        <v>0</v>
      </c>
      <c r="DS617" s="318" t="str">
        <f>IF(DR617=0,"",_xlfn.XLOOKUP(DR617,StatePicklist!$1:$1,StatePicklist!$3:$3,"NA",0))</f>
        <v/>
      </c>
      <c r="DT617" s="297" t="str">
        <f ca="1">IF(RMDF!DS617="", "", IF(ISNUMBER(MATCH(RMDF!DS617, INDIRECT(DS617), 0)), "OK", "Invalid"))</f>
        <v/>
      </c>
      <c r="DU617" s="281"/>
      <c r="DV617" s="281"/>
      <c r="DW617" s="281"/>
      <c r="DX617" s="281" t="b">
        <f>AND(RMDF!EA617&gt;=0, RMDF!EA617&lt;=1-SUM(RMDF!Z617,RMDF!AG617,RMDF!AN617,RMDF!AU617,RMDF!BB617,RMDF!BI617,RMDF!BP617,RMDF!BW617,RMDF!CD617,RMDF!CK617,RMDF!CR617,RMDF!CY617,RMDF!DF617,RMDF!DM617,RMDF!DT617), RMDF!EA617=ROUND(RMDF!EA617,4))</f>
        <v>1</v>
      </c>
      <c r="DY617" s="317">
        <f>RMDF!DY617</f>
        <v>0</v>
      </c>
      <c r="DZ617" s="318" t="str">
        <f>IF(DY617=0,"",_xlfn.XLOOKUP(DY617,StatePicklist!$1:$1,StatePicklist!$3:$3,"NA",0))</f>
        <v/>
      </c>
      <c r="EA617" s="297" t="str">
        <f ca="1">IF(RMDF!DZ617="", "", IF(ISNUMBER(MATCH(RMDF!DZ617, INDIRECT(DZ617), 0)), "OK", "Invalid"))</f>
        <v/>
      </c>
      <c r="EB617" s="281"/>
      <c r="EC617" s="281"/>
      <c r="ED617" s="281"/>
      <c r="EE617" s="281" t="b">
        <f>AND(RMDF!EH617&gt;=0, RMDF!EH617&lt;=1-SUM(RMDF!Z617,RMDF!AG617,RMDF!AN617,RMDF!AU617,RMDF!BB617,RMDF!BI617,RMDF!BP617,RMDF!BW617,RMDF!CD617,RMDF!CK617,RMDF!CR617,RMDF!CY617,RMDF!DF617,RMDF!DM617,RMDF!DT617,RMDF!EA617), RMDF!EH617=ROUND(RMDF!EH617,4))</f>
        <v>1</v>
      </c>
      <c r="EF617" s="317">
        <f>RMDF!EF617</f>
        <v>0</v>
      </c>
      <c r="EG617" s="318" t="str">
        <f>IF(EF617=0,"",_xlfn.XLOOKUP(EF617,StatePicklist!$1:$1,StatePicklist!$3:$3,"NA",0))</f>
        <v/>
      </c>
      <c r="EH617" s="297" t="str">
        <f ca="1">IF(RMDF!EG617="", "", IF(ISNUMBER(MATCH(RMDF!EG617, INDIRECT(EG617), 0)), "OK", "Invalid"))</f>
        <v/>
      </c>
      <c r="EI617" s="281"/>
      <c r="EJ617" s="281"/>
      <c r="EK617" s="281"/>
      <c r="EL617" s="281" t="b">
        <f>AND(RMDF!EO617&gt;=0, RMDF!EO617&lt;=1-SUM(RMDF!Z617,RMDF!AG617,RMDF!AN617,RMDF!AU617,RMDF!BB617,RMDF!BI617,RMDF!BP617,RMDF!BW617,RMDF!CD617,RMDF!CK617,RMDF!CR617,RMDF!CY617,RMDF!DF617,RMDF!DM617,RMDF!DT617,RMDF!EA617,RMDF!EH617), RMDF!EO617=ROUND(RMDF!EO617,4))</f>
        <v>1</v>
      </c>
      <c r="EM617" s="317">
        <f>RMDF!EM617</f>
        <v>0</v>
      </c>
      <c r="EN617" s="318" t="str">
        <f>IF(EM617=0,"",_xlfn.XLOOKUP(EM617,StatePicklist!$1:$1,StatePicklist!$3:$3,"NA",0))</f>
        <v/>
      </c>
      <c r="EO617" s="297" t="str">
        <f ca="1">IF(RMDF!EN617="", "", IF(ISNUMBER(MATCH(RMDF!EN617, INDIRECT(EN617), 0)), "OK", "Invalid"))</f>
        <v/>
      </c>
      <c r="EP617" s="281"/>
      <c r="EQ617" s="281"/>
      <c r="ER617" s="281"/>
      <c r="ES617" s="281" t="b">
        <f>AND(RMDF!EV617&gt;=0, RMDF!EV617&lt;=1-SUM(RMDF!Z617,RMDF!AG617,RMDF!AN617,RMDF!AU617,RMDF!BB617,RMDF!BI617,RMDF!BP617,RMDF!BW617,RMDF!CD617,RMDF!CK617,RMDF!CR617,RMDF!CY617,RMDF!DF617,RMDF!DM617,RMDF!DT617,RMDF!EA617,RMDF!EH617,RMDF!EO617), RMDF!EV617=ROUND(RMDF!EV617,4))</f>
        <v>1</v>
      </c>
      <c r="ET617" s="317">
        <f>RMDF!ET617</f>
        <v>0</v>
      </c>
      <c r="EU617" s="318" t="str">
        <f>IF(ET617=0,"",_xlfn.XLOOKUP(ET617,StatePicklist!$1:$1,StatePicklist!$3:$3,"NA",0))</f>
        <v/>
      </c>
      <c r="EV617" s="297" t="str">
        <f ca="1">IF(RMDF!EU617="", "", IF(ISNUMBER(MATCH(RMDF!EU617, INDIRECT(EU617), 0)), "OK", "Invalid"))</f>
        <v/>
      </c>
      <c r="EW617" s="281"/>
      <c r="EX617" s="281"/>
      <c r="EY617" s="281"/>
      <c r="EZ617" s="281" t="b">
        <f>AND(RMDF!FC617&gt;=0, RMDF!FC617&lt;=1-SUM(RMDF!Z617,RMDF!AG617,RMDF!AN617,RMDF!AU617,RMDF!BB617,RMDF!BI617,RMDF!BP617,RMDF!BW617,RMDF!CD617,RMDF!CK617,RMDF!CR617,RMDF!CY617,RMDF!DF617,RMDF!DM617,RMDF!DT617,RMDF!EA617,RMDF!EH617,RMDF!EO617,RMDF!EV617), RMDF!FC617=ROUND(RMDF!FC617,4))</f>
        <v>1</v>
      </c>
      <c r="FA617" s="317">
        <f>RMDF!FA617</f>
        <v>0</v>
      </c>
      <c r="FB617" s="318" t="str">
        <f>IF(FA617=0,"",_xlfn.XLOOKUP(FA617,StatePicklist!$1:$1,StatePicklist!$3:$3,"NA",0))</f>
        <v/>
      </c>
      <c r="FC617" s="297" t="str">
        <f ca="1">IF(RMDF!FB617="", "", IF(ISNUMBER(MATCH(RMDF!FB617, INDIRECT(FB617), 0)), "OK", "Invalid"))</f>
        <v/>
      </c>
    </row>
    <row r="618" spans="1:159" s="205" customFormat="1" ht="39.9" customHeight="1" x14ac:dyDescent="0.25">
      <c r="A618" s="206"/>
      <c r="B618" s="196"/>
      <c r="C618" s="197"/>
      <c r="D618" s="198"/>
      <c r="E618" s="199"/>
      <c r="F618" s="200"/>
      <c r="G618" s="201"/>
      <c r="H618" s="292"/>
      <c r="I618" s="305">
        <f>RMDF!I618</f>
        <v>0</v>
      </c>
      <c r="J618" s="305" t="str">
        <f>IF(I618=ProductCode!$B$30,"PDReclPost",IF(OR(I618=ProductCode!$C$30,I618=ProductCode!$E$30,I618=ProductCode!$G$30),"PDPreCon",IF(OR(I618=ProductCode!$D$30,I618=ProductCode!$F$30),"PDNotReclPost","")))</f>
        <v/>
      </c>
      <c r="K618" s="305" t="str">
        <f t="shared" si="36"/>
        <v/>
      </c>
      <c r="L618" s="289"/>
      <c r="M618" s="305" t="str">
        <f t="shared" si="36"/>
        <v/>
      </c>
      <c r="N618" s="289" t="b">
        <f>AND(RMDF!N618&gt;=0, RMDF!N618&lt;=1-RMDF!L618, RMDF!N618=ROUND(RMDF!N618,4))</f>
        <v>1</v>
      </c>
      <c r="O618" s="286" t="str">
        <f>IF(P618="","",IF(I618="","",IF(LEFT(I618,13)="Reclaimed pos",RawMaterialCode!$E$569,RawMaterialCode!$E$568)))</f>
        <v>Reclaimed pre-consumer mixed fibers (RM0578)</v>
      </c>
      <c r="P618" s="295">
        <f t="shared" si="37"/>
        <v>1</v>
      </c>
      <c r="Q618" s="202"/>
      <c r="R618" s="203"/>
      <c r="S618" s="204" t="str">
        <f t="shared" si="38"/>
        <v/>
      </c>
      <c r="T618" s="281"/>
      <c r="U618" s="281"/>
      <c r="V618" s="281"/>
      <c r="W618" s="281"/>
      <c r="X618" s="317">
        <f>RMDF!X618</f>
        <v>0</v>
      </c>
      <c r="Y618" s="318" t="str">
        <f>IF(X618=0,"",_xlfn.XLOOKUP(X618,StatePicklist!$1:$1,StatePicklist!$3:$3,"NA",0))</f>
        <v/>
      </c>
      <c r="Z618" s="297" t="str">
        <f ca="1">IF(RMDF!Y618="", "", IF(ISNUMBER(MATCH(RMDF!Y618, INDIRECT(Y618), 0)), "OK", "Invalid"))</f>
        <v/>
      </c>
      <c r="AA618" s="281"/>
      <c r="AB618" s="281"/>
      <c r="AC618" s="281"/>
      <c r="AD618" s="281" t="b">
        <f>AND(RMDF!AG618&gt;=0, RMDF!AG618&lt;=1-RMDF!Z618, RMDF!AG618=ROUND(RMDF!AG618,4))</f>
        <v>1</v>
      </c>
      <c r="AE618" s="317">
        <f>RMDF!AE618</f>
        <v>0</v>
      </c>
      <c r="AF618" s="318" t="str">
        <f>IF(AE618=0,"",_xlfn.XLOOKUP(AE618,StatePicklist!$1:$1,StatePicklist!$3:$3,"NA",0))</f>
        <v/>
      </c>
      <c r="AG618" s="297" t="str">
        <f ca="1">IF(RMDF!AF618="", "", IF(ISNUMBER(MATCH(RMDF!AF618, INDIRECT(AF618), 0)), "OK", "Invalid"))</f>
        <v/>
      </c>
      <c r="AH618" s="281"/>
      <c r="AI618" s="281"/>
      <c r="AJ618" s="281"/>
      <c r="AK618" s="281" t="b">
        <f>AND(RMDF!AN618&gt;=0, RMDF!AN618&lt;=1-SUM(RMDF!Z618,RMDF!AG618), RMDF!AN618=ROUND(RMDF!AN618,4))</f>
        <v>1</v>
      </c>
      <c r="AL618" s="317">
        <f>RMDF!AL618</f>
        <v>0</v>
      </c>
      <c r="AM618" s="318" t="str">
        <f>IF(AL618=0,"",_xlfn.XLOOKUP(AL618,StatePicklist!$1:$1,StatePicklist!$3:$3,"NA",0))</f>
        <v/>
      </c>
      <c r="AN618" s="297" t="str">
        <f ca="1">IF(RMDF!AM618="", "", IF(ISNUMBER(MATCH(RMDF!AM618, INDIRECT(AM618), 0)), "OK", "Invalid"))</f>
        <v/>
      </c>
      <c r="AO618" s="281"/>
      <c r="AP618" s="281"/>
      <c r="AQ618" s="281"/>
      <c r="AR618" s="281" t="b">
        <f>AND(RMDF!AU618&gt;=0, RMDF!AU618&lt;=1-SUM(RMDF!Z618,RMDF!AG618,RMDF!AN618), RMDF!AU618=ROUND(RMDF!AU618,4))</f>
        <v>1</v>
      </c>
      <c r="AS618" s="317">
        <f>RMDF!AS618</f>
        <v>0</v>
      </c>
      <c r="AT618" s="318" t="str">
        <f>IF(AS618=0,"",_xlfn.XLOOKUP(AS618,StatePicklist!$1:$1,StatePicklist!$3:$3,"NA",0))</f>
        <v/>
      </c>
      <c r="AU618" s="297" t="str">
        <f ca="1">IF(RMDF!AT618="", "", IF(ISNUMBER(MATCH(RMDF!AT618, INDIRECT(AT618), 0)), "OK", "Invalid"))</f>
        <v/>
      </c>
      <c r="AV618" s="281"/>
      <c r="AW618" s="281"/>
      <c r="AX618" s="281"/>
      <c r="AY618" s="281" t="b">
        <f>AND(RMDF!BB618&gt;=0, RMDF!BB618&lt;=1-SUM(RMDF!Z618,RMDF!AG618,RMDF!AN618,RMDF!AU618), RMDF!BB618=ROUND(RMDF!BB618,4))</f>
        <v>1</v>
      </c>
      <c r="AZ618" s="317">
        <f>RMDF!AZ618</f>
        <v>0</v>
      </c>
      <c r="BA618" s="318" t="str">
        <f>IF(AZ618=0,"",_xlfn.XLOOKUP(AZ618,StatePicklist!$1:$1,StatePicklist!$3:$3,"NA",0))</f>
        <v/>
      </c>
      <c r="BB618" s="297" t="str">
        <f ca="1">IF(RMDF!BA618="", "", IF(ISNUMBER(MATCH(RMDF!BA618, INDIRECT(BA618), 0)), "OK", "Invalid"))</f>
        <v/>
      </c>
      <c r="BC618" s="281"/>
      <c r="BD618" s="281"/>
      <c r="BE618" s="281"/>
      <c r="BF618" s="281" t="b">
        <f>AND(RMDF!BI618&gt;=0, RMDF!BI618&lt;=1-SUM(RMDF!Z618,RMDF!AG618,RMDF!AN618,RMDF!AU618,RMDF!BB618), RMDF!BI618=ROUND(RMDF!BI618,4))</f>
        <v>1</v>
      </c>
      <c r="BG618" s="317">
        <f>RMDF!BG618</f>
        <v>0</v>
      </c>
      <c r="BH618" s="318" t="str">
        <f>IF(BG618=0,"",_xlfn.XLOOKUP(BG618,StatePicklist!$1:$1,StatePicklist!$3:$3,"NA",0))</f>
        <v/>
      </c>
      <c r="BI618" s="297" t="str">
        <f ca="1">IF(RMDF!BH618="", "", IF(ISNUMBER(MATCH(RMDF!BH618, INDIRECT(BH618), 0)), "OK", "Invalid"))</f>
        <v/>
      </c>
      <c r="BJ618" s="281"/>
      <c r="BK618" s="281"/>
      <c r="BL618" s="281"/>
      <c r="BM618" s="281" t="b">
        <f>AND(RMDF!BP618&gt;=0, RMDF!BP618&lt;=1-SUM(RMDF!Z618,RMDF!AG618,RMDF!AN618,RMDF!AU618,RMDF!BB618,RMDF!BI618), RMDF!BP618=ROUND(RMDF!BP618,4))</f>
        <v>1</v>
      </c>
      <c r="BN618" s="317">
        <f>RMDF!BN618</f>
        <v>0</v>
      </c>
      <c r="BO618" s="318" t="str">
        <f>IF(BN618=0,"",_xlfn.XLOOKUP(BN618,StatePicklist!$1:$1,StatePicklist!$3:$3,"NA",0))</f>
        <v/>
      </c>
      <c r="BP618" s="297" t="str">
        <f ca="1">IF(RMDF!BO618="", "", IF(ISNUMBER(MATCH(RMDF!BO618, INDIRECT(BO618), 0)), "OK", "Invalid"))</f>
        <v/>
      </c>
      <c r="BQ618" s="281"/>
      <c r="BR618" s="281"/>
      <c r="BS618" s="281"/>
      <c r="BT618" s="281" t="b">
        <f>AND(RMDF!BW618&gt;=0, RMDF!BW618&lt;=1-SUM(RMDF!Z618,RMDF!AG618,RMDF!AN618,RMDF!AU618,RMDF!BB618,RMDF!BI618,RMDF!BP618), RMDF!BW618=ROUND(RMDF!BW618,4))</f>
        <v>1</v>
      </c>
      <c r="BU618" s="317">
        <f>RMDF!BU618</f>
        <v>0</v>
      </c>
      <c r="BV618" s="318" t="str">
        <f>IF(BU618=0,"",_xlfn.XLOOKUP(BU618,StatePicklist!$1:$1,StatePicklist!$3:$3,"NA",0))</f>
        <v/>
      </c>
      <c r="BW618" s="297" t="str">
        <f ca="1">IF(RMDF!BV618="", "", IF(ISNUMBER(MATCH(RMDF!BV618, INDIRECT(BV618), 0)), "OK", "Invalid"))</f>
        <v/>
      </c>
      <c r="BX618" s="281"/>
      <c r="BY618" s="281"/>
      <c r="BZ618" s="281"/>
      <c r="CA618" s="281" t="b">
        <f>AND(RMDF!CD618&gt;=0, RMDF!CD618&lt;=1-SUM(RMDF!Z618,RMDF!AG618,RMDF!AN618,RMDF!AU618,RMDF!BB618,RMDF!BI618,RMDF!BP618,RMDF!BW618), RMDF!CD618=ROUND(RMDF!CD618,4))</f>
        <v>1</v>
      </c>
      <c r="CB618" s="317">
        <f>RMDF!CB618</f>
        <v>0</v>
      </c>
      <c r="CC618" s="318" t="str">
        <f>IF(CB618=0,"",_xlfn.XLOOKUP(CB618,StatePicklist!$1:$1,StatePicklist!$3:$3,"NA",0))</f>
        <v/>
      </c>
      <c r="CD618" s="297" t="str">
        <f ca="1">IF(RMDF!CC618="", "", IF(ISNUMBER(MATCH(RMDF!CC618, INDIRECT(CC618), 0)), "OK", "Invalid"))</f>
        <v/>
      </c>
      <c r="CE618" s="281"/>
      <c r="CF618" s="281"/>
      <c r="CG618" s="281"/>
      <c r="CH618" s="281" t="b">
        <f>AND(RMDF!CK618&gt;=0, RMDF!CK618&lt;=1-SUM(RMDF!Z618,RMDF!AG618,RMDF!AN618,RMDF!AU618,RMDF!BB618,RMDF!BI618,RMDF!BP618,RMDF!BW618,RMDF!CD618), RMDF!CK618=ROUND(RMDF!CK618,4))</f>
        <v>1</v>
      </c>
      <c r="CI618" s="317">
        <f>RMDF!CI618</f>
        <v>0</v>
      </c>
      <c r="CJ618" s="318" t="str">
        <f>IF(CI618=0,"",_xlfn.XLOOKUP(CI618,StatePicklist!$1:$1,StatePicklist!$3:$3,"NA",0))</f>
        <v/>
      </c>
      <c r="CK618" s="297" t="str">
        <f ca="1">IF(RMDF!CJ618="", "", IF(ISNUMBER(MATCH(RMDF!CJ618, INDIRECT(CJ618), 0)), "OK", "Invalid"))</f>
        <v/>
      </c>
      <c r="CL618" s="281"/>
      <c r="CM618" s="281"/>
      <c r="CN618" s="281"/>
      <c r="CO618" s="281" t="b">
        <f>AND(RMDF!CR618&gt;=0, RMDF!CR618&lt;=1-SUM(RMDF!Z618,RMDF!AG618,RMDF!AN618,RMDF!AU618,RMDF!BB618,RMDF!BI618,RMDF!BP618,RMDF!BW618,RMDF!CD618,RMDF!CK618), RMDF!CR618=ROUND(RMDF!CR618,4))</f>
        <v>1</v>
      </c>
      <c r="CP618" s="317">
        <f>RMDF!CP618</f>
        <v>0</v>
      </c>
      <c r="CQ618" s="318" t="str">
        <f>IF(CP618=0,"",_xlfn.XLOOKUP(CP618,StatePicklist!$1:$1,StatePicklist!$3:$3,"NA",0))</f>
        <v/>
      </c>
      <c r="CR618" s="297" t="str">
        <f ca="1">IF(RMDF!CQ618="", "", IF(ISNUMBER(MATCH(RMDF!CQ618, INDIRECT(CQ618), 0)), "OK", "Invalid"))</f>
        <v/>
      </c>
      <c r="CS618" s="281"/>
      <c r="CT618" s="281"/>
      <c r="CU618" s="281"/>
      <c r="CV618" s="281" t="b">
        <f>AND(RMDF!CY618&gt;=0, RMDF!CY618&lt;=1-SUM(RMDF!Z618,RMDF!AG618,RMDF!AN618,RMDF!AU618,RMDF!BB618,RMDF!BI618,RMDF!BP618,RMDF!BW618,RMDF!CD618,RMDF!CK618,RMDF!CR618), RMDF!CY618=ROUND(RMDF!CY618,4))</f>
        <v>1</v>
      </c>
      <c r="CW618" s="317">
        <f>RMDF!CW618</f>
        <v>0</v>
      </c>
      <c r="CX618" s="318" t="str">
        <f>IF(CW618=0,"",_xlfn.XLOOKUP(CW618,StatePicklist!$1:$1,StatePicklist!$3:$3,"NA",0))</f>
        <v/>
      </c>
      <c r="CY618" s="297" t="str">
        <f ca="1">IF(RMDF!CX618="", "", IF(ISNUMBER(MATCH(RMDF!CX618, INDIRECT(CX618), 0)), "OK", "Invalid"))</f>
        <v/>
      </c>
      <c r="CZ618" s="281"/>
      <c r="DA618" s="281"/>
      <c r="DB618" s="281"/>
      <c r="DC618" s="281" t="b">
        <f>AND(RMDF!DF618&gt;=0, RMDF!DF618&lt;=1-SUM(RMDF!Z618,RMDF!AG618,RMDF!AN618,RMDF!AU618,RMDF!BB618,RMDF!BI618,RMDF!BP618,RMDF!BW618,RMDF!CD618,RMDF!CK618,RMDF!CR618,RMDF!CY618), RMDF!DF618=ROUND(RMDF!DF618,4))</f>
        <v>1</v>
      </c>
      <c r="DD618" s="317">
        <f>RMDF!DD618</f>
        <v>0</v>
      </c>
      <c r="DE618" s="318" t="str">
        <f>IF(DD618=0,"",_xlfn.XLOOKUP(DD618,StatePicklist!$1:$1,StatePicklist!$3:$3,"NA",0))</f>
        <v/>
      </c>
      <c r="DF618" s="297" t="str">
        <f ca="1">IF(RMDF!DE618="", "", IF(ISNUMBER(MATCH(RMDF!DE618, INDIRECT(DE618), 0)), "OK", "Invalid"))</f>
        <v/>
      </c>
      <c r="DG618" s="281"/>
      <c r="DH618" s="281"/>
      <c r="DI618" s="281"/>
      <c r="DJ618" s="281" t="b">
        <f>AND(RMDF!DM618&gt;=0, RMDF!DM618&lt;=1-SUM(RMDF!Z618,RMDF!AG618,RMDF!AN618,RMDF!AU618,RMDF!BB618,RMDF!BI618,RMDF!BP618,RMDF!BW618,RMDF!CD618,RMDF!CK618,RMDF!CR618,RMDF!CY618,RMDF!DF618), RMDF!DM618=ROUND(RMDF!DM618,4))</f>
        <v>1</v>
      </c>
      <c r="DK618" s="317">
        <f>RMDF!DK618</f>
        <v>0</v>
      </c>
      <c r="DL618" s="318" t="str">
        <f>IF(DK618=0,"",_xlfn.XLOOKUP(DK618,StatePicklist!$1:$1,StatePicklist!$3:$3,"NA",0))</f>
        <v/>
      </c>
      <c r="DM618" s="297" t="str">
        <f ca="1">IF(RMDF!DL618="", "", IF(ISNUMBER(MATCH(RMDF!DL618, INDIRECT(DL618), 0)), "OK", "Invalid"))</f>
        <v/>
      </c>
      <c r="DN618" s="281"/>
      <c r="DO618" s="281"/>
      <c r="DP618" s="281"/>
      <c r="DQ618" s="281" t="b">
        <f>AND(RMDF!DT618&gt;=0, RMDF!DT618&lt;=1-SUM(RMDF!Z618,RMDF!AG618,RMDF!AN618,RMDF!AU618,RMDF!BB618,RMDF!BI618,RMDF!BP618,RMDF!BW618,RMDF!CD618,RMDF!CK618,RMDF!CR618,RMDF!CY618,RMDF!DF618,RMDF!DM618), RMDF!DT618=ROUND(RMDF!DT618,4))</f>
        <v>1</v>
      </c>
      <c r="DR618" s="317">
        <f>RMDF!DR618</f>
        <v>0</v>
      </c>
      <c r="DS618" s="318" t="str">
        <f>IF(DR618=0,"",_xlfn.XLOOKUP(DR618,StatePicklist!$1:$1,StatePicklist!$3:$3,"NA",0))</f>
        <v/>
      </c>
      <c r="DT618" s="297" t="str">
        <f ca="1">IF(RMDF!DS618="", "", IF(ISNUMBER(MATCH(RMDF!DS618, INDIRECT(DS618), 0)), "OK", "Invalid"))</f>
        <v/>
      </c>
      <c r="DU618" s="281"/>
      <c r="DV618" s="281"/>
      <c r="DW618" s="281"/>
      <c r="DX618" s="281" t="b">
        <f>AND(RMDF!EA618&gt;=0, RMDF!EA618&lt;=1-SUM(RMDF!Z618,RMDF!AG618,RMDF!AN618,RMDF!AU618,RMDF!BB618,RMDF!BI618,RMDF!BP618,RMDF!BW618,RMDF!CD618,RMDF!CK618,RMDF!CR618,RMDF!CY618,RMDF!DF618,RMDF!DM618,RMDF!DT618), RMDF!EA618=ROUND(RMDF!EA618,4))</f>
        <v>1</v>
      </c>
      <c r="DY618" s="317">
        <f>RMDF!DY618</f>
        <v>0</v>
      </c>
      <c r="DZ618" s="318" t="str">
        <f>IF(DY618=0,"",_xlfn.XLOOKUP(DY618,StatePicklist!$1:$1,StatePicklist!$3:$3,"NA",0))</f>
        <v/>
      </c>
      <c r="EA618" s="297" t="str">
        <f ca="1">IF(RMDF!DZ618="", "", IF(ISNUMBER(MATCH(RMDF!DZ618, INDIRECT(DZ618), 0)), "OK", "Invalid"))</f>
        <v/>
      </c>
      <c r="EB618" s="281"/>
      <c r="EC618" s="281"/>
      <c r="ED618" s="281"/>
      <c r="EE618" s="281" t="b">
        <f>AND(RMDF!EH618&gt;=0, RMDF!EH618&lt;=1-SUM(RMDF!Z618,RMDF!AG618,RMDF!AN618,RMDF!AU618,RMDF!BB618,RMDF!BI618,RMDF!BP618,RMDF!BW618,RMDF!CD618,RMDF!CK618,RMDF!CR618,RMDF!CY618,RMDF!DF618,RMDF!DM618,RMDF!DT618,RMDF!EA618), RMDF!EH618=ROUND(RMDF!EH618,4))</f>
        <v>1</v>
      </c>
      <c r="EF618" s="317">
        <f>RMDF!EF618</f>
        <v>0</v>
      </c>
      <c r="EG618" s="318" t="str">
        <f>IF(EF618=0,"",_xlfn.XLOOKUP(EF618,StatePicklist!$1:$1,StatePicklist!$3:$3,"NA",0))</f>
        <v/>
      </c>
      <c r="EH618" s="297" t="str">
        <f ca="1">IF(RMDF!EG618="", "", IF(ISNUMBER(MATCH(RMDF!EG618, INDIRECT(EG618), 0)), "OK", "Invalid"))</f>
        <v/>
      </c>
      <c r="EI618" s="281"/>
      <c r="EJ618" s="281"/>
      <c r="EK618" s="281"/>
      <c r="EL618" s="281" t="b">
        <f>AND(RMDF!EO618&gt;=0, RMDF!EO618&lt;=1-SUM(RMDF!Z618,RMDF!AG618,RMDF!AN618,RMDF!AU618,RMDF!BB618,RMDF!BI618,RMDF!BP618,RMDF!BW618,RMDF!CD618,RMDF!CK618,RMDF!CR618,RMDF!CY618,RMDF!DF618,RMDF!DM618,RMDF!DT618,RMDF!EA618,RMDF!EH618), RMDF!EO618=ROUND(RMDF!EO618,4))</f>
        <v>1</v>
      </c>
      <c r="EM618" s="317">
        <f>RMDF!EM618</f>
        <v>0</v>
      </c>
      <c r="EN618" s="318" t="str">
        <f>IF(EM618=0,"",_xlfn.XLOOKUP(EM618,StatePicklist!$1:$1,StatePicklist!$3:$3,"NA",0))</f>
        <v/>
      </c>
      <c r="EO618" s="297" t="str">
        <f ca="1">IF(RMDF!EN618="", "", IF(ISNUMBER(MATCH(RMDF!EN618, INDIRECT(EN618), 0)), "OK", "Invalid"))</f>
        <v/>
      </c>
      <c r="EP618" s="281"/>
      <c r="EQ618" s="281"/>
      <c r="ER618" s="281"/>
      <c r="ES618" s="281" t="b">
        <f>AND(RMDF!EV618&gt;=0, RMDF!EV618&lt;=1-SUM(RMDF!Z618,RMDF!AG618,RMDF!AN618,RMDF!AU618,RMDF!BB618,RMDF!BI618,RMDF!BP618,RMDF!BW618,RMDF!CD618,RMDF!CK618,RMDF!CR618,RMDF!CY618,RMDF!DF618,RMDF!DM618,RMDF!DT618,RMDF!EA618,RMDF!EH618,RMDF!EO618), RMDF!EV618=ROUND(RMDF!EV618,4))</f>
        <v>1</v>
      </c>
      <c r="ET618" s="317">
        <f>RMDF!ET618</f>
        <v>0</v>
      </c>
      <c r="EU618" s="318" t="str">
        <f>IF(ET618=0,"",_xlfn.XLOOKUP(ET618,StatePicklist!$1:$1,StatePicklist!$3:$3,"NA",0))</f>
        <v/>
      </c>
      <c r="EV618" s="297" t="str">
        <f ca="1">IF(RMDF!EU618="", "", IF(ISNUMBER(MATCH(RMDF!EU618, INDIRECT(EU618), 0)), "OK", "Invalid"))</f>
        <v/>
      </c>
      <c r="EW618" s="281"/>
      <c r="EX618" s="281"/>
      <c r="EY618" s="281"/>
      <c r="EZ618" s="281" t="b">
        <f>AND(RMDF!FC618&gt;=0, RMDF!FC618&lt;=1-SUM(RMDF!Z618,RMDF!AG618,RMDF!AN618,RMDF!AU618,RMDF!BB618,RMDF!BI618,RMDF!BP618,RMDF!BW618,RMDF!CD618,RMDF!CK618,RMDF!CR618,RMDF!CY618,RMDF!DF618,RMDF!DM618,RMDF!DT618,RMDF!EA618,RMDF!EH618,RMDF!EO618,RMDF!EV618), RMDF!FC618=ROUND(RMDF!FC618,4))</f>
        <v>1</v>
      </c>
      <c r="FA618" s="317">
        <f>RMDF!FA618</f>
        <v>0</v>
      </c>
      <c r="FB618" s="318" t="str">
        <f>IF(FA618=0,"",_xlfn.XLOOKUP(FA618,StatePicklist!$1:$1,StatePicklist!$3:$3,"NA",0))</f>
        <v/>
      </c>
      <c r="FC618" s="297" t="str">
        <f ca="1">IF(RMDF!FB618="", "", IF(ISNUMBER(MATCH(RMDF!FB618, INDIRECT(FB618), 0)), "OK", "Invalid"))</f>
        <v/>
      </c>
    </row>
    <row r="619" spans="1:159" s="205" customFormat="1" ht="39.9" customHeight="1" x14ac:dyDescent="0.25">
      <c r="A619" s="206"/>
      <c r="B619" s="196"/>
      <c r="C619" s="197"/>
      <c r="D619" s="198"/>
      <c r="E619" s="199"/>
      <c r="F619" s="200"/>
      <c r="G619" s="201"/>
      <c r="H619" s="292"/>
      <c r="I619" s="305">
        <f>RMDF!I619</f>
        <v>0</v>
      </c>
      <c r="J619" s="305" t="str">
        <f>IF(I619=ProductCode!$B$30,"PDReclPost",IF(OR(I619=ProductCode!$C$30,I619=ProductCode!$E$30,I619=ProductCode!$G$30),"PDPreCon",IF(OR(I619=ProductCode!$D$30,I619=ProductCode!$F$30),"PDNotReclPost","")))</f>
        <v/>
      </c>
      <c r="K619" s="305" t="str">
        <f t="shared" si="36"/>
        <v/>
      </c>
      <c r="L619" s="289"/>
      <c r="M619" s="305" t="str">
        <f t="shared" si="36"/>
        <v/>
      </c>
      <c r="N619" s="289" t="b">
        <f>AND(RMDF!N619&gt;=0, RMDF!N619&lt;=1-RMDF!L619, RMDF!N619=ROUND(RMDF!N619,4))</f>
        <v>1</v>
      </c>
      <c r="O619" s="286" t="str">
        <f>IF(P619="","",IF(I619="","",IF(LEFT(I619,13)="Reclaimed pos",RawMaterialCode!$E$569,RawMaterialCode!$E$568)))</f>
        <v>Reclaimed pre-consumer mixed fibers (RM0578)</v>
      </c>
      <c r="P619" s="295">
        <f t="shared" si="37"/>
        <v>1</v>
      </c>
      <c r="Q619" s="202"/>
      <c r="R619" s="203"/>
      <c r="S619" s="204" t="str">
        <f t="shared" si="38"/>
        <v/>
      </c>
      <c r="T619" s="281"/>
      <c r="U619" s="281"/>
      <c r="V619" s="281"/>
      <c r="W619" s="281"/>
      <c r="X619" s="317">
        <f>RMDF!X619</f>
        <v>0</v>
      </c>
      <c r="Y619" s="318" t="str">
        <f>IF(X619=0,"",_xlfn.XLOOKUP(X619,StatePicklist!$1:$1,StatePicklist!$3:$3,"NA",0))</f>
        <v/>
      </c>
      <c r="Z619" s="297" t="str">
        <f ca="1">IF(RMDF!Y619="", "", IF(ISNUMBER(MATCH(RMDF!Y619, INDIRECT(Y619), 0)), "OK", "Invalid"))</f>
        <v/>
      </c>
      <c r="AA619" s="281"/>
      <c r="AB619" s="281"/>
      <c r="AC619" s="281"/>
      <c r="AD619" s="281" t="b">
        <f>AND(RMDF!AG619&gt;=0, RMDF!AG619&lt;=1-RMDF!Z619, RMDF!AG619=ROUND(RMDF!AG619,4))</f>
        <v>1</v>
      </c>
      <c r="AE619" s="317">
        <f>RMDF!AE619</f>
        <v>0</v>
      </c>
      <c r="AF619" s="318" t="str">
        <f>IF(AE619=0,"",_xlfn.XLOOKUP(AE619,StatePicklist!$1:$1,StatePicklist!$3:$3,"NA",0))</f>
        <v/>
      </c>
      <c r="AG619" s="297" t="str">
        <f ca="1">IF(RMDF!AF619="", "", IF(ISNUMBER(MATCH(RMDF!AF619, INDIRECT(AF619), 0)), "OK", "Invalid"))</f>
        <v/>
      </c>
      <c r="AH619" s="281"/>
      <c r="AI619" s="281"/>
      <c r="AJ619" s="281"/>
      <c r="AK619" s="281" t="b">
        <f>AND(RMDF!AN619&gt;=0, RMDF!AN619&lt;=1-SUM(RMDF!Z619,RMDF!AG619), RMDF!AN619=ROUND(RMDF!AN619,4))</f>
        <v>1</v>
      </c>
      <c r="AL619" s="317">
        <f>RMDF!AL619</f>
        <v>0</v>
      </c>
      <c r="AM619" s="318" t="str">
        <f>IF(AL619=0,"",_xlfn.XLOOKUP(AL619,StatePicklist!$1:$1,StatePicklist!$3:$3,"NA",0))</f>
        <v/>
      </c>
      <c r="AN619" s="297" t="str">
        <f ca="1">IF(RMDF!AM619="", "", IF(ISNUMBER(MATCH(RMDF!AM619, INDIRECT(AM619), 0)), "OK", "Invalid"))</f>
        <v/>
      </c>
      <c r="AO619" s="281"/>
      <c r="AP619" s="281"/>
      <c r="AQ619" s="281"/>
      <c r="AR619" s="281" t="b">
        <f>AND(RMDF!AU619&gt;=0, RMDF!AU619&lt;=1-SUM(RMDF!Z619,RMDF!AG619,RMDF!AN619), RMDF!AU619=ROUND(RMDF!AU619,4))</f>
        <v>1</v>
      </c>
      <c r="AS619" s="317">
        <f>RMDF!AS619</f>
        <v>0</v>
      </c>
      <c r="AT619" s="318" t="str">
        <f>IF(AS619=0,"",_xlfn.XLOOKUP(AS619,StatePicklist!$1:$1,StatePicklist!$3:$3,"NA",0))</f>
        <v/>
      </c>
      <c r="AU619" s="297" t="str">
        <f ca="1">IF(RMDF!AT619="", "", IF(ISNUMBER(MATCH(RMDF!AT619, INDIRECT(AT619), 0)), "OK", "Invalid"))</f>
        <v/>
      </c>
      <c r="AV619" s="281"/>
      <c r="AW619" s="281"/>
      <c r="AX619" s="281"/>
      <c r="AY619" s="281" t="b">
        <f>AND(RMDF!BB619&gt;=0, RMDF!BB619&lt;=1-SUM(RMDF!Z619,RMDF!AG619,RMDF!AN619,RMDF!AU619), RMDF!BB619=ROUND(RMDF!BB619,4))</f>
        <v>1</v>
      </c>
      <c r="AZ619" s="317">
        <f>RMDF!AZ619</f>
        <v>0</v>
      </c>
      <c r="BA619" s="318" t="str">
        <f>IF(AZ619=0,"",_xlfn.XLOOKUP(AZ619,StatePicklist!$1:$1,StatePicklist!$3:$3,"NA",0))</f>
        <v/>
      </c>
      <c r="BB619" s="297" t="str">
        <f ca="1">IF(RMDF!BA619="", "", IF(ISNUMBER(MATCH(RMDF!BA619, INDIRECT(BA619), 0)), "OK", "Invalid"))</f>
        <v/>
      </c>
      <c r="BC619" s="281"/>
      <c r="BD619" s="281"/>
      <c r="BE619" s="281"/>
      <c r="BF619" s="281" t="b">
        <f>AND(RMDF!BI619&gt;=0, RMDF!BI619&lt;=1-SUM(RMDF!Z619,RMDF!AG619,RMDF!AN619,RMDF!AU619,RMDF!BB619), RMDF!BI619=ROUND(RMDF!BI619,4))</f>
        <v>1</v>
      </c>
      <c r="BG619" s="317">
        <f>RMDF!BG619</f>
        <v>0</v>
      </c>
      <c r="BH619" s="318" t="str">
        <f>IF(BG619=0,"",_xlfn.XLOOKUP(BG619,StatePicklist!$1:$1,StatePicklist!$3:$3,"NA",0))</f>
        <v/>
      </c>
      <c r="BI619" s="297" t="str">
        <f ca="1">IF(RMDF!BH619="", "", IF(ISNUMBER(MATCH(RMDF!BH619, INDIRECT(BH619), 0)), "OK", "Invalid"))</f>
        <v/>
      </c>
      <c r="BJ619" s="281"/>
      <c r="BK619" s="281"/>
      <c r="BL619" s="281"/>
      <c r="BM619" s="281" t="b">
        <f>AND(RMDF!BP619&gt;=0, RMDF!BP619&lt;=1-SUM(RMDF!Z619,RMDF!AG619,RMDF!AN619,RMDF!AU619,RMDF!BB619,RMDF!BI619), RMDF!BP619=ROUND(RMDF!BP619,4))</f>
        <v>1</v>
      </c>
      <c r="BN619" s="317">
        <f>RMDF!BN619</f>
        <v>0</v>
      </c>
      <c r="BO619" s="318" t="str">
        <f>IF(BN619=0,"",_xlfn.XLOOKUP(BN619,StatePicklist!$1:$1,StatePicklist!$3:$3,"NA",0))</f>
        <v/>
      </c>
      <c r="BP619" s="297" t="str">
        <f ca="1">IF(RMDF!BO619="", "", IF(ISNUMBER(MATCH(RMDF!BO619, INDIRECT(BO619), 0)), "OK", "Invalid"))</f>
        <v/>
      </c>
      <c r="BQ619" s="281"/>
      <c r="BR619" s="281"/>
      <c r="BS619" s="281"/>
      <c r="BT619" s="281" t="b">
        <f>AND(RMDF!BW619&gt;=0, RMDF!BW619&lt;=1-SUM(RMDF!Z619,RMDF!AG619,RMDF!AN619,RMDF!AU619,RMDF!BB619,RMDF!BI619,RMDF!BP619), RMDF!BW619=ROUND(RMDF!BW619,4))</f>
        <v>1</v>
      </c>
      <c r="BU619" s="317">
        <f>RMDF!BU619</f>
        <v>0</v>
      </c>
      <c r="BV619" s="318" t="str">
        <f>IF(BU619=0,"",_xlfn.XLOOKUP(BU619,StatePicklist!$1:$1,StatePicklist!$3:$3,"NA",0))</f>
        <v/>
      </c>
      <c r="BW619" s="297" t="str">
        <f ca="1">IF(RMDF!BV619="", "", IF(ISNUMBER(MATCH(RMDF!BV619, INDIRECT(BV619), 0)), "OK", "Invalid"))</f>
        <v/>
      </c>
      <c r="BX619" s="281"/>
      <c r="BY619" s="281"/>
      <c r="BZ619" s="281"/>
      <c r="CA619" s="281" t="b">
        <f>AND(RMDF!CD619&gt;=0, RMDF!CD619&lt;=1-SUM(RMDF!Z619,RMDF!AG619,RMDF!AN619,RMDF!AU619,RMDF!BB619,RMDF!BI619,RMDF!BP619,RMDF!BW619), RMDF!CD619=ROUND(RMDF!CD619,4))</f>
        <v>1</v>
      </c>
      <c r="CB619" s="317">
        <f>RMDF!CB619</f>
        <v>0</v>
      </c>
      <c r="CC619" s="318" t="str">
        <f>IF(CB619=0,"",_xlfn.XLOOKUP(CB619,StatePicklist!$1:$1,StatePicklist!$3:$3,"NA",0))</f>
        <v/>
      </c>
      <c r="CD619" s="297" t="str">
        <f ca="1">IF(RMDF!CC619="", "", IF(ISNUMBER(MATCH(RMDF!CC619, INDIRECT(CC619), 0)), "OK", "Invalid"))</f>
        <v/>
      </c>
      <c r="CE619" s="281"/>
      <c r="CF619" s="281"/>
      <c r="CG619" s="281"/>
      <c r="CH619" s="281" t="b">
        <f>AND(RMDF!CK619&gt;=0, RMDF!CK619&lt;=1-SUM(RMDF!Z619,RMDF!AG619,RMDF!AN619,RMDF!AU619,RMDF!BB619,RMDF!BI619,RMDF!BP619,RMDF!BW619,RMDF!CD619), RMDF!CK619=ROUND(RMDF!CK619,4))</f>
        <v>1</v>
      </c>
      <c r="CI619" s="317">
        <f>RMDF!CI619</f>
        <v>0</v>
      </c>
      <c r="CJ619" s="318" t="str">
        <f>IF(CI619=0,"",_xlfn.XLOOKUP(CI619,StatePicklist!$1:$1,StatePicklist!$3:$3,"NA",0))</f>
        <v/>
      </c>
      <c r="CK619" s="297" t="str">
        <f ca="1">IF(RMDF!CJ619="", "", IF(ISNUMBER(MATCH(RMDF!CJ619, INDIRECT(CJ619), 0)), "OK", "Invalid"))</f>
        <v/>
      </c>
      <c r="CL619" s="281"/>
      <c r="CM619" s="281"/>
      <c r="CN619" s="281"/>
      <c r="CO619" s="281" t="b">
        <f>AND(RMDF!CR619&gt;=0, RMDF!CR619&lt;=1-SUM(RMDF!Z619,RMDF!AG619,RMDF!AN619,RMDF!AU619,RMDF!BB619,RMDF!BI619,RMDF!BP619,RMDF!BW619,RMDF!CD619,RMDF!CK619), RMDF!CR619=ROUND(RMDF!CR619,4))</f>
        <v>1</v>
      </c>
      <c r="CP619" s="317">
        <f>RMDF!CP619</f>
        <v>0</v>
      </c>
      <c r="CQ619" s="318" t="str">
        <f>IF(CP619=0,"",_xlfn.XLOOKUP(CP619,StatePicklist!$1:$1,StatePicklist!$3:$3,"NA",0))</f>
        <v/>
      </c>
      <c r="CR619" s="297" t="str">
        <f ca="1">IF(RMDF!CQ619="", "", IF(ISNUMBER(MATCH(RMDF!CQ619, INDIRECT(CQ619), 0)), "OK", "Invalid"))</f>
        <v/>
      </c>
      <c r="CS619" s="281"/>
      <c r="CT619" s="281"/>
      <c r="CU619" s="281"/>
      <c r="CV619" s="281" t="b">
        <f>AND(RMDF!CY619&gt;=0, RMDF!CY619&lt;=1-SUM(RMDF!Z619,RMDF!AG619,RMDF!AN619,RMDF!AU619,RMDF!BB619,RMDF!BI619,RMDF!BP619,RMDF!BW619,RMDF!CD619,RMDF!CK619,RMDF!CR619), RMDF!CY619=ROUND(RMDF!CY619,4))</f>
        <v>1</v>
      </c>
      <c r="CW619" s="317">
        <f>RMDF!CW619</f>
        <v>0</v>
      </c>
      <c r="CX619" s="318" t="str">
        <f>IF(CW619=0,"",_xlfn.XLOOKUP(CW619,StatePicklist!$1:$1,StatePicklist!$3:$3,"NA",0))</f>
        <v/>
      </c>
      <c r="CY619" s="297" t="str">
        <f ca="1">IF(RMDF!CX619="", "", IF(ISNUMBER(MATCH(RMDF!CX619, INDIRECT(CX619), 0)), "OK", "Invalid"))</f>
        <v/>
      </c>
      <c r="CZ619" s="281"/>
      <c r="DA619" s="281"/>
      <c r="DB619" s="281"/>
      <c r="DC619" s="281" t="b">
        <f>AND(RMDF!DF619&gt;=0, RMDF!DF619&lt;=1-SUM(RMDF!Z619,RMDF!AG619,RMDF!AN619,RMDF!AU619,RMDF!BB619,RMDF!BI619,RMDF!BP619,RMDF!BW619,RMDF!CD619,RMDF!CK619,RMDF!CR619,RMDF!CY619), RMDF!DF619=ROUND(RMDF!DF619,4))</f>
        <v>1</v>
      </c>
      <c r="DD619" s="317">
        <f>RMDF!DD619</f>
        <v>0</v>
      </c>
      <c r="DE619" s="318" t="str">
        <f>IF(DD619=0,"",_xlfn.XLOOKUP(DD619,StatePicklist!$1:$1,StatePicklist!$3:$3,"NA",0))</f>
        <v/>
      </c>
      <c r="DF619" s="297" t="str">
        <f ca="1">IF(RMDF!DE619="", "", IF(ISNUMBER(MATCH(RMDF!DE619, INDIRECT(DE619), 0)), "OK", "Invalid"))</f>
        <v/>
      </c>
      <c r="DG619" s="281"/>
      <c r="DH619" s="281"/>
      <c r="DI619" s="281"/>
      <c r="DJ619" s="281" t="b">
        <f>AND(RMDF!DM619&gt;=0, RMDF!DM619&lt;=1-SUM(RMDF!Z619,RMDF!AG619,RMDF!AN619,RMDF!AU619,RMDF!BB619,RMDF!BI619,RMDF!BP619,RMDF!BW619,RMDF!CD619,RMDF!CK619,RMDF!CR619,RMDF!CY619,RMDF!DF619), RMDF!DM619=ROUND(RMDF!DM619,4))</f>
        <v>1</v>
      </c>
      <c r="DK619" s="317">
        <f>RMDF!DK619</f>
        <v>0</v>
      </c>
      <c r="DL619" s="318" t="str">
        <f>IF(DK619=0,"",_xlfn.XLOOKUP(DK619,StatePicklist!$1:$1,StatePicklist!$3:$3,"NA",0))</f>
        <v/>
      </c>
      <c r="DM619" s="297" t="str">
        <f ca="1">IF(RMDF!DL619="", "", IF(ISNUMBER(MATCH(RMDF!DL619, INDIRECT(DL619), 0)), "OK", "Invalid"))</f>
        <v/>
      </c>
      <c r="DN619" s="281"/>
      <c r="DO619" s="281"/>
      <c r="DP619" s="281"/>
      <c r="DQ619" s="281" t="b">
        <f>AND(RMDF!DT619&gt;=0, RMDF!DT619&lt;=1-SUM(RMDF!Z619,RMDF!AG619,RMDF!AN619,RMDF!AU619,RMDF!BB619,RMDF!BI619,RMDF!BP619,RMDF!BW619,RMDF!CD619,RMDF!CK619,RMDF!CR619,RMDF!CY619,RMDF!DF619,RMDF!DM619), RMDF!DT619=ROUND(RMDF!DT619,4))</f>
        <v>1</v>
      </c>
      <c r="DR619" s="317">
        <f>RMDF!DR619</f>
        <v>0</v>
      </c>
      <c r="DS619" s="318" t="str">
        <f>IF(DR619=0,"",_xlfn.XLOOKUP(DR619,StatePicklist!$1:$1,StatePicklist!$3:$3,"NA",0))</f>
        <v/>
      </c>
      <c r="DT619" s="297" t="str">
        <f ca="1">IF(RMDF!DS619="", "", IF(ISNUMBER(MATCH(RMDF!DS619, INDIRECT(DS619), 0)), "OK", "Invalid"))</f>
        <v/>
      </c>
      <c r="DU619" s="281"/>
      <c r="DV619" s="281"/>
      <c r="DW619" s="281"/>
      <c r="DX619" s="281" t="b">
        <f>AND(RMDF!EA619&gt;=0, RMDF!EA619&lt;=1-SUM(RMDF!Z619,RMDF!AG619,RMDF!AN619,RMDF!AU619,RMDF!BB619,RMDF!BI619,RMDF!BP619,RMDF!BW619,RMDF!CD619,RMDF!CK619,RMDF!CR619,RMDF!CY619,RMDF!DF619,RMDF!DM619,RMDF!DT619), RMDF!EA619=ROUND(RMDF!EA619,4))</f>
        <v>1</v>
      </c>
      <c r="DY619" s="317">
        <f>RMDF!DY619</f>
        <v>0</v>
      </c>
      <c r="DZ619" s="318" t="str">
        <f>IF(DY619=0,"",_xlfn.XLOOKUP(DY619,StatePicklist!$1:$1,StatePicklist!$3:$3,"NA",0))</f>
        <v/>
      </c>
      <c r="EA619" s="297" t="str">
        <f ca="1">IF(RMDF!DZ619="", "", IF(ISNUMBER(MATCH(RMDF!DZ619, INDIRECT(DZ619), 0)), "OK", "Invalid"))</f>
        <v/>
      </c>
      <c r="EB619" s="281"/>
      <c r="EC619" s="281"/>
      <c r="ED619" s="281"/>
      <c r="EE619" s="281" t="b">
        <f>AND(RMDF!EH619&gt;=0, RMDF!EH619&lt;=1-SUM(RMDF!Z619,RMDF!AG619,RMDF!AN619,RMDF!AU619,RMDF!BB619,RMDF!BI619,RMDF!BP619,RMDF!BW619,RMDF!CD619,RMDF!CK619,RMDF!CR619,RMDF!CY619,RMDF!DF619,RMDF!DM619,RMDF!DT619,RMDF!EA619), RMDF!EH619=ROUND(RMDF!EH619,4))</f>
        <v>1</v>
      </c>
      <c r="EF619" s="317">
        <f>RMDF!EF619</f>
        <v>0</v>
      </c>
      <c r="EG619" s="318" t="str">
        <f>IF(EF619=0,"",_xlfn.XLOOKUP(EF619,StatePicklist!$1:$1,StatePicklist!$3:$3,"NA",0))</f>
        <v/>
      </c>
      <c r="EH619" s="297" t="str">
        <f ca="1">IF(RMDF!EG619="", "", IF(ISNUMBER(MATCH(RMDF!EG619, INDIRECT(EG619), 0)), "OK", "Invalid"))</f>
        <v/>
      </c>
      <c r="EI619" s="281"/>
      <c r="EJ619" s="281"/>
      <c r="EK619" s="281"/>
      <c r="EL619" s="281" t="b">
        <f>AND(RMDF!EO619&gt;=0, RMDF!EO619&lt;=1-SUM(RMDF!Z619,RMDF!AG619,RMDF!AN619,RMDF!AU619,RMDF!BB619,RMDF!BI619,RMDF!BP619,RMDF!BW619,RMDF!CD619,RMDF!CK619,RMDF!CR619,RMDF!CY619,RMDF!DF619,RMDF!DM619,RMDF!DT619,RMDF!EA619,RMDF!EH619), RMDF!EO619=ROUND(RMDF!EO619,4))</f>
        <v>1</v>
      </c>
      <c r="EM619" s="317">
        <f>RMDF!EM619</f>
        <v>0</v>
      </c>
      <c r="EN619" s="318" t="str">
        <f>IF(EM619=0,"",_xlfn.XLOOKUP(EM619,StatePicklist!$1:$1,StatePicklist!$3:$3,"NA",0))</f>
        <v/>
      </c>
      <c r="EO619" s="297" t="str">
        <f ca="1">IF(RMDF!EN619="", "", IF(ISNUMBER(MATCH(RMDF!EN619, INDIRECT(EN619), 0)), "OK", "Invalid"))</f>
        <v/>
      </c>
      <c r="EP619" s="281"/>
      <c r="EQ619" s="281"/>
      <c r="ER619" s="281"/>
      <c r="ES619" s="281" t="b">
        <f>AND(RMDF!EV619&gt;=0, RMDF!EV619&lt;=1-SUM(RMDF!Z619,RMDF!AG619,RMDF!AN619,RMDF!AU619,RMDF!BB619,RMDF!BI619,RMDF!BP619,RMDF!BW619,RMDF!CD619,RMDF!CK619,RMDF!CR619,RMDF!CY619,RMDF!DF619,RMDF!DM619,RMDF!DT619,RMDF!EA619,RMDF!EH619,RMDF!EO619), RMDF!EV619=ROUND(RMDF!EV619,4))</f>
        <v>1</v>
      </c>
      <c r="ET619" s="317">
        <f>RMDF!ET619</f>
        <v>0</v>
      </c>
      <c r="EU619" s="318" t="str">
        <f>IF(ET619=0,"",_xlfn.XLOOKUP(ET619,StatePicklist!$1:$1,StatePicklist!$3:$3,"NA",0))</f>
        <v/>
      </c>
      <c r="EV619" s="297" t="str">
        <f ca="1">IF(RMDF!EU619="", "", IF(ISNUMBER(MATCH(RMDF!EU619, INDIRECT(EU619), 0)), "OK", "Invalid"))</f>
        <v/>
      </c>
      <c r="EW619" s="281"/>
      <c r="EX619" s="281"/>
      <c r="EY619" s="281"/>
      <c r="EZ619" s="281" t="b">
        <f>AND(RMDF!FC619&gt;=0, RMDF!FC619&lt;=1-SUM(RMDF!Z619,RMDF!AG619,RMDF!AN619,RMDF!AU619,RMDF!BB619,RMDF!BI619,RMDF!BP619,RMDF!BW619,RMDF!CD619,RMDF!CK619,RMDF!CR619,RMDF!CY619,RMDF!DF619,RMDF!DM619,RMDF!DT619,RMDF!EA619,RMDF!EH619,RMDF!EO619,RMDF!EV619), RMDF!FC619=ROUND(RMDF!FC619,4))</f>
        <v>1</v>
      </c>
      <c r="FA619" s="317">
        <f>RMDF!FA619</f>
        <v>0</v>
      </c>
      <c r="FB619" s="318" t="str">
        <f>IF(FA619=0,"",_xlfn.XLOOKUP(FA619,StatePicklist!$1:$1,StatePicklist!$3:$3,"NA",0))</f>
        <v/>
      </c>
      <c r="FC619" s="297" t="str">
        <f ca="1">IF(RMDF!FB619="", "", IF(ISNUMBER(MATCH(RMDF!FB619, INDIRECT(FB619), 0)), "OK", "Invalid"))</f>
        <v/>
      </c>
    </row>
    <row r="620" spans="1:159" s="205" customFormat="1" ht="39.9" customHeight="1" x14ac:dyDescent="0.25">
      <c r="A620" s="206"/>
      <c r="B620" s="196"/>
      <c r="C620" s="197"/>
      <c r="D620" s="198"/>
      <c r="E620" s="199"/>
      <c r="F620" s="200"/>
      <c r="G620" s="201"/>
      <c r="H620" s="292"/>
      <c r="I620" s="305">
        <f>RMDF!I620</f>
        <v>0</v>
      </c>
      <c r="J620" s="305" t="str">
        <f>IF(I620=ProductCode!$B$30,"PDReclPost",IF(OR(I620=ProductCode!$C$30,I620=ProductCode!$E$30,I620=ProductCode!$G$30),"PDPreCon",IF(OR(I620=ProductCode!$D$30,I620=ProductCode!$F$30),"PDNotReclPost","")))</f>
        <v/>
      </c>
      <c r="K620" s="305" t="str">
        <f t="shared" si="36"/>
        <v/>
      </c>
      <c r="L620" s="289"/>
      <c r="M620" s="305" t="str">
        <f t="shared" si="36"/>
        <v/>
      </c>
      <c r="N620" s="289" t="b">
        <f>AND(RMDF!N620&gt;=0, RMDF!N620&lt;=1-RMDF!L620, RMDF!N620=ROUND(RMDF!N620,4))</f>
        <v>1</v>
      </c>
      <c r="O620" s="286" t="str">
        <f>IF(P620="","",IF(I620="","",IF(LEFT(I620,13)="Reclaimed pos",RawMaterialCode!$E$569,RawMaterialCode!$E$568)))</f>
        <v>Reclaimed pre-consumer mixed fibers (RM0578)</v>
      </c>
      <c r="P620" s="295">
        <f t="shared" si="37"/>
        <v>1</v>
      </c>
      <c r="Q620" s="202"/>
      <c r="R620" s="203"/>
      <c r="S620" s="204" t="str">
        <f t="shared" si="38"/>
        <v/>
      </c>
      <c r="T620" s="281"/>
      <c r="U620" s="281"/>
      <c r="V620" s="281"/>
      <c r="W620" s="281"/>
      <c r="X620" s="317">
        <f>RMDF!X620</f>
        <v>0</v>
      </c>
      <c r="Y620" s="318" t="str">
        <f>IF(X620=0,"",_xlfn.XLOOKUP(X620,StatePicklist!$1:$1,StatePicklist!$3:$3,"NA",0))</f>
        <v/>
      </c>
      <c r="Z620" s="297" t="str">
        <f ca="1">IF(RMDF!Y620="", "", IF(ISNUMBER(MATCH(RMDF!Y620, INDIRECT(Y620), 0)), "OK", "Invalid"))</f>
        <v/>
      </c>
      <c r="AA620" s="281"/>
      <c r="AB620" s="281"/>
      <c r="AC620" s="281"/>
      <c r="AD620" s="281" t="b">
        <f>AND(RMDF!AG620&gt;=0, RMDF!AG620&lt;=1-RMDF!Z620, RMDF!AG620=ROUND(RMDF!AG620,4))</f>
        <v>1</v>
      </c>
      <c r="AE620" s="317">
        <f>RMDF!AE620</f>
        <v>0</v>
      </c>
      <c r="AF620" s="318" t="str">
        <f>IF(AE620=0,"",_xlfn.XLOOKUP(AE620,StatePicklist!$1:$1,StatePicklist!$3:$3,"NA",0))</f>
        <v/>
      </c>
      <c r="AG620" s="297" t="str">
        <f ca="1">IF(RMDF!AF620="", "", IF(ISNUMBER(MATCH(RMDF!AF620, INDIRECT(AF620), 0)), "OK", "Invalid"))</f>
        <v/>
      </c>
      <c r="AH620" s="281"/>
      <c r="AI620" s="281"/>
      <c r="AJ620" s="281"/>
      <c r="AK620" s="281" t="b">
        <f>AND(RMDF!AN620&gt;=0, RMDF!AN620&lt;=1-SUM(RMDF!Z620,RMDF!AG620), RMDF!AN620=ROUND(RMDF!AN620,4))</f>
        <v>1</v>
      </c>
      <c r="AL620" s="317">
        <f>RMDF!AL620</f>
        <v>0</v>
      </c>
      <c r="AM620" s="318" t="str">
        <f>IF(AL620=0,"",_xlfn.XLOOKUP(AL620,StatePicklist!$1:$1,StatePicklist!$3:$3,"NA",0))</f>
        <v/>
      </c>
      <c r="AN620" s="297" t="str">
        <f ca="1">IF(RMDF!AM620="", "", IF(ISNUMBER(MATCH(RMDF!AM620, INDIRECT(AM620), 0)), "OK", "Invalid"))</f>
        <v/>
      </c>
      <c r="AO620" s="281"/>
      <c r="AP620" s="281"/>
      <c r="AQ620" s="281"/>
      <c r="AR620" s="281" t="b">
        <f>AND(RMDF!AU620&gt;=0, RMDF!AU620&lt;=1-SUM(RMDF!Z620,RMDF!AG620,RMDF!AN620), RMDF!AU620=ROUND(RMDF!AU620,4))</f>
        <v>1</v>
      </c>
      <c r="AS620" s="317">
        <f>RMDF!AS620</f>
        <v>0</v>
      </c>
      <c r="AT620" s="318" t="str">
        <f>IF(AS620=0,"",_xlfn.XLOOKUP(AS620,StatePicklist!$1:$1,StatePicklist!$3:$3,"NA",0))</f>
        <v/>
      </c>
      <c r="AU620" s="297" t="str">
        <f ca="1">IF(RMDF!AT620="", "", IF(ISNUMBER(MATCH(RMDF!AT620, INDIRECT(AT620), 0)), "OK", "Invalid"))</f>
        <v/>
      </c>
      <c r="AV620" s="281"/>
      <c r="AW620" s="281"/>
      <c r="AX620" s="281"/>
      <c r="AY620" s="281" t="b">
        <f>AND(RMDF!BB620&gt;=0, RMDF!BB620&lt;=1-SUM(RMDF!Z620,RMDF!AG620,RMDF!AN620,RMDF!AU620), RMDF!BB620=ROUND(RMDF!BB620,4))</f>
        <v>1</v>
      </c>
      <c r="AZ620" s="317">
        <f>RMDF!AZ620</f>
        <v>0</v>
      </c>
      <c r="BA620" s="318" t="str">
        <f>IF(AZ620=0,"",_xlfn.XLOOKUP(AZ620,StatePicklist!$1:$1,StatePicklist!$3:$3,"NA",0))</f>
        <v/>
      </c>
      <c r="BB620" s="297" t="str">
        <f ca="1">IF(RMDF!BA620="", "", IF(ISNUMBER(MATCH(RMDF!BA620, INDIRECT(BA620), 0)), "OK", "Invalid"))</f>
        <v/>
      </c>
      <c r="BC620" s="281"/>
      <c r="BD620" s="281"/>
      <c r="BE620" s="281"/>
      <c r="BF620" s="281" t="b">
        <f>AND(RMDF!BI620&gt;=0, RMDF!BI620&lt;=1-SUM(RMDF!Z620,RMDF!AG620,RMDF!AN620,RMDF!AU620,RMDF!BB620), RMDF!BI620=ROUND(RMDF!BI620,4))</f>
        <v>1</v>
      </c>
      <c r="BG620" s="317">
        <f>RMDF!BG620</f>
        <v>0</v>
      </c>
      <c r="BH620" s="318" t="str">
        <f>IF(BG620=0,"",_xlfn.XLOOKUP(BG620,StatePicklist!$1:$1,StatePicklist!$3:$3,"NA",0))</f>
        <v/>
      </c>
      <c r="BI620" s="297" t="str">
        <f ca="1">IF(RMDF!BH620="", "", IF(ISNUMBER(MATCH(RMDF!BH620, INDIRECT(BH620), 0)), "OK", "Invalid"))</f>
        <v/>
      </c>
      <c r="BJ620" s="281"/>
      <c r="BK620" s="281"/>
      <c r="BL620" s="281"/>
      <c r="BM620" s="281" t="b">
        <f>AND(RMDF!BP620&gt;=0, RMDF!BP620&lt;=1-SUM(RMDF!Z620,RMDF!AG620,RMDF!AN620,RMDF!AU620,RMDF!BB620,RMDF!BI620), RMDF!BP620=ROUND(RMDF!BP620,4))</f>
        <v>1</v>
      </c>
      <c r="BN620" s="317">
        <f>RMDF!BN620</f>
        <v>0</v>
      </c>
      <c r="BO620" s="318" t="str">
        <f>IF(BN620=0,"",_xlfn.XLOOKUP(BN620,StatePicklist!$1:$1,StatePicklist!$3:$3,"NA",0))</f>
        <v/>
      </c>
      <c r="BP620" s="297" t="str">
        <f ca="1">IF(RMDF!BO620="", "", IF(ISNUMBER(MATCH(RMDF!BO620, INDIRECT(BO620), 0)), "OK", "Invalid"))</f>
        <v/>
      </c>
      <c r="BQ620" s="281"/>
      <c r="BR620" s="281"/>
      <c r="BS620" s="281"/>
      <c r="BT620" s="281" t="b">
        <f>AND(RMDF!BW620&gt;=0, RMDF!BW620&lt;=1-SUM(RMDF!Z620,RMDF!AG620,RMDF!AN620,RMDF!AU620,RMDF!BB620,RMDF!BI620,RMDF!BP620), RMDF!BW620=ROUND(RMDF!BW620,4))</f>
        <v>1</v>
      </c>
      <c r="BU620" s="317">
        <f>RMDF!BU620</f>
        <v>0</v>
      </c>
      <c r="BV620" s="318" t="str">
        <f>IF(BU620=0,"",_xlfn.XLOOKUP(BU620,StatePicklist!$1:$1,StatePicklist!$3:$3,"NA",0))</f>
        <v/>
      </c>
      <c r="BW620" s="297" t="str">
        <f ca="1">IF(RMDF!BV620="", "", IF(ISNUMBER(MATCH(RMDF!BV620, INDIRECT(BV620), 0)), "OK", "Invalid"))</f>
        <v/>
      </c>
      <c r="BX620" s="281"/>
      <c r="BY620" s="281"/>
      <c r="BZ620" s="281"/>
      <c r="CA620" s="281" t="b">
        <f>AND(RMDF!CD620&gt;=0, RMDF!CD620&lt;=1-SUM(RMDF!Z620,RMDF!AG620,RMDF!AN620,RMDF!AU620,RMDF!BB620,RMDF!BI620,RMDF!BP620,RMDF!BW620), RMDF!CD620=ROUND(RMDF!CD620,4))</f>
        <v>1</v>
      </c>
      <c r="CB620" s="317">
        <f>RMDF!CB620</f>
        <v>0</v>
      </c>
      <c r="CC620" s="318" t="str">
        <f>IF(CB620=0,"",_xlfn.XLOOKUP(CB620,StatePicklist!$1:$1,StatePicklist!$3:$3,"NA",0))</f>
        <v/>
      </c>
      <c r="CD620" s="297" t="str">
        <f ca="1">IF(RMDF!CC620="", "", IF(ISNUMBER(MATCH(RMDF!CC620, INDIRECT(CC620), 0)), "OK", "Invalid"))</f>
        <v/>
      </c>
      <c r="CE620" s="281"/>
      <c r="CF620" s="281"/>
      <c r="CG620" s="281"/>
      <c r="CH620" s="281" t="b">
        <f>AND(RMDF!CK620&gt;=0, RMDF!CK620&lt;=1-SUM(RMDF!Z620,RMDF!AG620,RMDF!AN620,RMDF!AU620,RMDF!BB620,RMDF!BI620,RMDF!BP620,RMDF!BW620,RMDF!CD620), RMDF!CK620=ROUND(RMDF!CK620,4))</f>
        <v>1</v>
      </c>
      <c r="CI620" s="317">
        <f>RMDF!CI620</f>
        <v>0</v>
      </c>
      <c r="CJ620" s="318" t="str">
        <f>IF(CI620=0,"",_xlfn.XLOOKUP(CI620,StatePicklist!$1:$1,StatePicklist!$3:$3,"NA",0))</f>
        <v/>
      </c>
      <c r="CK620" s="297" t="str">
        <f ca="1">IF(RMDF!CJ620="", "", IF(ISNUMBER(MATCH(RMDF!CJ620, INDIRECT(CJ620), 0)), "OK", "Invalid"))</f>
        <v/>
      </c>
      <c r="CL620" s="281"/>
      <c r="CM620" s="281"/>
      <c r="CN620" s="281"/>
      <c r="CO620" s="281" t="b">
        <f>AND(RMDF!CR620&gt;=0, RMDF!CR620&lt;=1-SUM(RMDF!Z620,RMDF!AG620,RMDF!AN620,RMDF!AU620,RMDF!BB620,RMDF!BI620,RMDF!BP620,RMDF!BW620,RMDF!CD620,RMDF!CK620), RMDF!CR620=ROUND(RMDF!CR620,4))</f>
        <v>1</v>
      </c>
      <c r="CP620" s="317">
        <f>RMDF!CP620</f>
        <v>0</v>
      </c>
      <c r="CQ620" s="318" t="str">
        <f>IF(CP620=0,"",_xlfn.XLOOKUP(CP620,StatePicklist!$1:$1,StatePicklist!$3:$3,"NA",0))</f>
        <v/>
      </c>
      <c r="CR620" s="297" t="str">
        <f ca="1">IF(RMDF!CQ620="", "", IF(ISNUMBER(MATCH(RMDF!CQ620, INDIRECT(CQ620), 0)), "OK", "Invalid"))</f>
        <v/>
      </c>
      <c r="CS620" s="281"/>
      <c r="CT620" s="281"/>
      <c r="CU620" s="281"/>
      <c r="CV620" s="281" t="b">
        <f>AND(RMDF!CY620&gt;=0, RMDF!CY620&lt;=1-SUM(RMDF!Z620,RMDF!AG620,RMDF!AN620,RMDF!AU620,RMDF!BB620,RMDF!BI620,RMDF!BP620,RMDF!BW620,RMDF!CD620,RMDF!CK620,RMDF!CR620), RMDF!CY620=ROUND(RMDF!CY620,4))</f>
        <v>1</v>
      </c>
      <c r="CW620" s="317">
        <f>RMDF!CW620</f>
        <v>0</v>
      </c>
      <c r="CX620" s="318" t="str">
        <f>IF(CW620=0,"",_xlfn.XLOOKUP(CW620,StatePicklist!$1:$1,StatePicklist!$3:$3,"NA",0))</f>
        <v/>
      </c>
      <c r="CY620" s="297" t="str">
        <f ca="1">IF(RMDF!CX620="", "", IF(ISNUMBER(MATCH(RMDF!CX620, INDIRECT(CX620), 0)), "OK", "Invalid"))</f>
        <v/>
      </c>
      <c r="CZ620" s="281"/>
      <c r="DA620" s="281"/>
      <c r="DB620" s="281"/>
      <c r="DC620" s="281" t="b">
        <f>AND(RMDF!DF620&gt;=0, RMDF!DF620&lt;=1-SUM(RMDF!Z620,RMDF!AG620,RMDF!AN620,RMDF!AU620,RMDF!BB620,RMDF!BI620,RMDF!BP620,RMDF!BW620,RMDF!CD620,RMDF!CK620,RMDF!CR620,RMDF!CY620), RMDF!DF620=ROUND(RMDF!DF620,4))</f>
        <v>1</v>
      </c>
      <c r="DD620" s="317">
        <f>RMDF!DD620</f>
        <v>0</v>
      </c>
      <c r="DE620" s="318" t="str">
        <f>IF(DD620=0,"",_xlfn.XLOOKUP(DD620,StatePicklist!$1:$1,StatePicklist!$3:$3,"NA",0))</f>
        <v/>
      </c>
      <c r="DF620" s="297" t="str">
        <f ca="1">IF(RMDF!DE620="", "", IF(ISNUMBER(MATCH(RMDF!DE620, INDIRECT(DE620), 0)), "OK", "Invalid"))</f>
        <v/>
      </c>
      <c r="DG620" s="281"/>
      <c r="DH620" s="281"/>
      <c r="DI620" s="281"/>
      <c r="DJ620" s="281" t="b">
        <f>AND(RMDF!DM620&gt;=0, RMDF!DM620&lt;=1-SUM(RMDF!Z620,RMDF!AG620,RMDF!AN620,RMDF!AU620,RMDF!BB620,RMDF!BI620,RMDF!BP620,RMDF!BW620,RMDF!CD620,RMDF!CK620,RMDF!CR620,RMDF!CY620,RMDF!DF620), RMDF!DM620=ROUND(RMDF!DM620,4))</f>
        <v>1</v>
      </c>
      <c r="DK620" s="317">
        <f>RMDF!DK620</f>
        <v>0</v>
      </c>
      <c r="DL620" s="318" t="str">
        <f>IF(DK620=0,"",_xlfn.XLOOKUP(DK620,StatePicklist!$1:$1,StatePicklist!$3:$3,"NA",0))</f>
        <v/>
      </c>
      <c r="DM620" s="297" t="str">
        <f ca="1">IF(RMDF!DL620="", "", IF(ISNUMBER(MATCH(RMDF!DL620, INDIRECT(DL620), 0)), "OK", "Invalid"))</f>
        <v/>
      </c>
      <c r="DN620" s="281"/>
      <c r="DO620" s="281"/>
      <c r="DP620" s="281"/>
      <c r="DQ620" s="281" t="b">
        <f>AND(RMDF!DT620&gt;=0, RMDF!DT620&lt;=1-SUM(RMDF!Z620,RMDF!AG620,RMDF!AN620,RMDF!AU620,RMDF!BB620,RMDF!BI620,RMDF!BP620,RMDF!BW620,RMDF!CD620,RMDF!CK620,RMDF!CR620,RMDF!CY620,RMDF!DF620,RMDF!DM620), RMDF!DT620=ROUND(RMDF!DT620,4))</f>
        <v>1</v>
      </c>
      <c r="DR620" s="317">
        <f>RMDF!DR620</f>
        <v>0</v>
      </c>
      <c r="DS620" s="318" t="str">
        <f>IF(DR620=0,"",_xlfn.XLOOKUP(DR620,StatePicklist!$1:$1,StatePicklist!$3:$3,"NA",0))</f>
        <v/>
      </c>
      <c r="DT620" s="297" t="str">
        <f ca="1">IF(RMDF!DS620="", "", IF(ISNUMBER(MATCH(RMDF!DS620, INDIRECT(DS620), 0)), "OK", "Invalid"))</f>
        <v/>
      </c>
      <c r="DU620" s="281"/>
      <c r="DV620" s="281"/>
      <c r="DW620" s="281"/>
      <c r="DX620" s="281" t="b">
        <f>AND(RMDF!EA620&gt;=0, RMDF!EA620&lt;=1-SUM(RMDF!Z620,RMDF!AG620,RMDF!AN620,RMDF!AU620,RMDF!BB620,RMDF!BI620,RMDF!BP620,RMDF!BW620,RMDF!CD620,RMDF!CK620,RMDF!CR620,RMDF!CY620,RMDF!DF620,RMDF!DM620,RMDF!DT620), RMDF!EA620=ROUND(RMDF!EA620,4))</f>
        <v>1</v>
      </c>
      <c r="DY620" s="317">
        <f>RMDF!DY620</f>
        <v>0</v>
      </c>
      <c r="DZ620" s="318" t="str">
        <f>IF(DY620=0,"",_xlfn.XLOOKUP(DY620,StatePicklist!$1:$1,StatePicklist!$3:$3,"NA",0))</f>
        <v/>
      </c>
      <c r="EA620" s="297" t="str">
        <f ca="1">IF(RMDF!DZ620="", "", IF(ISNUMBER(MATCH(RMDF!DZ620, INDIRECT(DZ620), 0)), "OK", "Invalid"))</f>
        <v/>
      </c>
      <c r="EB620" s="281"/>
      <c r="EC620" s="281"/>
      <c r="ED620" s="281"/>
      <c r="EE620" s="281" t="b">
        <f>AND(RMDF!EH620&gt;=0, RMDF!EH620&lt;=1-SUM(RMDF!Z620,RMDF!AG620,RMDF!AN620,RMDF!AU620,RMDF!BB620,RMDF!BI620,RMDF!BP620,RMDF!BW620,RMDF!CD620,RMDF!CK620,RMDF!CR620,RMDF!CY620,RMDF!DF620,RMDF!DM620,RMDF!DT620,RMDF!EA620), RMDF!EH620=ROUND(RMDF!EH620,4))</f>
        <v>1</v>
      </c>
      <c r="EF620" s="317">
        <f>RMDF!EF620</f>
        <v>0</v>
      </c>
      <c r="EG620" s="318" t="str">
        <f>IF(EF620=0,"",_xlfn.XLOOKUP(EF620,StatePicklist!$1:$1,StatePicklist!$3:$3,"NA",0))</f>
        <v/>
      </c>
      <c r="EH620" s="297" t="str">
        <f ca="1">IF(RMDF!EG620="", "", IF(ISNUMBER(MATCH(RMDF!EG620, INDIRECT(EG620), 0)), "OK", "Invalid"))</f>
        <v/>
      </c>
      <c r="EI620" s="281"/>
      <c r="EJ620" s="281"/>
      <c r="EK620" s="281"/>
      <c r="EL620" s="281" t="b">
        <f>AND(RMDF!EO620&gt;=0, RMDF!EO620&lt;=1-SUM(RMDF!Z620,RMDF!AG620,RMDF!AN620,RMDF!AU620,RMDF!BB620,RMDF!BI620,RMDF!BP620,RMDF!BW620,RMDF!CD620,RMDF!CK620,RMDF!CR620,RMDF!CY620,RMDF!DF620,RMDF!DM620,RMDF!DT620,RMDF!EA620,RMDF!EH620), RMDF!EO620=ROUND(RMDF!EO620,4))</f>
        <v>1</v>
      </c>
      <c r="EM620" s="317">
        <f>RMDF!EM620</f>
        <v>0</v>
      </c>
      <c r="EN620" s="318" t="str">
        <f>IF(EM620=0,"",_xlfn.XLOOKUP(EM620,StatePicklist!$1:$1,StatePicklist!$3:$3,"NA",0))</f>
        <v/>
      </c>
      <c r="EO620" s="297" t="str">
        <f ca="1">IF(RMDF!EN620="", "", IF(ISNUMBER(MATCH(RMDF!EN620, INDIRECT(EN620), 0)), "OK", "Invalid"))</f>
        <v/>
      </c>
      <c r="EP620" s="281"/>
      <c r="EQ620" s="281"/>
      <c r="ER620" s="281"/>
      <c r="ES620" s="281" t="b">
        <f>AND(RMDF!EV620&gt;=0, RMDF!EV620&lt;=1-SUM(RMDF!Z620,RMDF!AG620,RMDF!AN620,RMDF!AU620,RMDF!BB620,RMDF!BI620,RMDF!BP620,RMDF!BW620,RMDF!CD620,RMDF!CK620,RMDF!CR620,RMDF!CY620,RMDF!DF620,RMDF!DM620,RMDF!DT620,RMDF!EA620,RMDF!EH620,RMDF!EO620), RMDF!EV620=ROUND(RMDF!EV620,4))</f>
        <v>1</v>
      </c>
      <c r="ET620" s="317">
        <f>RMDF!ET620</f>
        <v>0</v>
      </c>
      <c r="EU620" s="318" t="str">
        <f>IF(ET620=0,"",_xlfn.XLOOKUP(ET620,StatePicklist!$1:$1,StatePicklist!$3:$3,"NA",0))</f>
        <v/>
      </c>
      <c r="EV620" s="297" t="str">
        <f ca="1">IF(RMDF!EU620="", "", IF(ISNUMBER(MATCH(RMDF!EU620, INDIRECT(EU620), 0)), "OK", "Invalid"))</f>
        <v/>
      </c>
      <c r="EW620" s="281"/>
      <c r="EX620" s="281"/>
      <c r="EY620" s="281"/>
      <c r="EZ620" s="281" t="b">
        <f>AND(RMDF!FC620&gt;=0, RMDF!FC620&lt;=1-SUM(RMDF!Z620,RMDF!AG620,RMDF!AN620,RMDF!AU620,RMDF!BB620,RMDF!BI620,RMDF!BP620,RMDF!BW620,RMDF!CD620,RMDF!CK620,RMDF!CR620,RMDF!CY620,RMDF!DF620,RMDF!DM620,RMDF!DT620,RMDF!EA620,RMDF!EH620,RMDF!EO620,RMDF!EV620), RMDF!FC620=ROUND(RMDF!FC620,4))</f>
        <v>1</v>
      </c>
      <c r="FA620" s="317">
        <f>RMDF!FA620</f>
        <v>0</v>
      </c>
      <c r="FB620" s="318" t="str">
        <f>IF(FA620=0,"",_xlfn.XLOOKUP(FA620,StatePicklist!$1:$1,StatePicklist!$3:$3,"NA",0))</f>
        <v/>
      </c>
      <c r="FC620" s="297" t="str">
        <f ca="1">IF(RMDF!FB620="", "", IF(ISNUMBER(MATCH(RMDF!FB620, INDIRECT(FB620), 0)), "OK", "Invalid"))</f>
        <v/>
      </c>
    </row>
    <row r="621" spans="1:159" s="205" customFormat="1" ht="39.9" customHeight="1" x14ac:dyDescent="0.25">
      <c r="A621" s="206"/>
      <c r="B621" s="196"/>
      <c r="C621" s="197"/>
      <c r="D621" s="198"/>
      <c r="E621" s="199"/>
      <c r="F621" s="200"/>
      <c r="G621" s="201"/>
      <c r="H621" s="292"/>
      <c r="I621" s="305">
        <f>RMDF!I621</f>
        <v>0</v>
      </c>
      <c r="J621" s="305" t="str">
        <f>IF(I621=ProductCode!$B$30,"PDReclPost",IF(OR(I621=ProductCode!$C$30,I621=ProductCode!$E$30,I621=ProductCode!$G$30),"PDPreCon",IF(OR(I621=ProductCode!$D$30,I621=ProductCode!$F$30),"PDNotReclPost","")))</f>
        <v/>
      </c>
      <c r="K621" s="305" t="str">
        <f t="shared" si="36"/>
        <v/>
      </c>
      <c r="L621" s="289"/>
      <c r="M621" s="305" t="str">
        <f t="shared" si="36"/>
        <v/>
      </c>
      <c r="N621" s="289" t="b">
        <f>AND(RMDF!N621&gt;=0, RMDF!N621&lt;=1-RMDF!L621, RMDF!N621=ROUND(RMDF!N621,4))</f>
        <v>1</v>
      </c>
      <c r="O621" s="286" t="str">
        <f>IF(P621="","",IF(I621="","",IF(LEFT(I621,13)="Reclaimed pos",RawMaterialCode!$E$569,RawMaterialCode!$E$568)))</f>
        <v>Reclaimed pre-consumer mixed fibers (RM0578)</v>
      </c>
      <c r="P621" s="295">
        <f t="shared" si="37"/>
        <v>1</v>
      </c>
      <c r="Q621" s="202"/>
      <c r="R621" s="203"/>
      <c r="S621" s="204" t="str">
        <f t="shared" si="38"/>
        <v/>
      </c>
      <c r="T621" s="281"/>
      <c r="U621" s="281"/>
      <c r="V621" s="281"/>
      <c r="W621" s="281"/>
      <c r="X621" s="317">
        <f>RMDF!X621</f>
        <v>0</v>
      </c>
      <c r="Y621" s="318" t="str">
        <f>IF(X621=0,"",_xlfn.XLOOKUP(X621,StatePicklist!$1:$1,StatePicklist!$3:$3,"NA",0))</f>
        <v/>
      </c>
      <c r="Z621" s="297" t="str">
        <f ca="1">IF(RMDF!Y621="", "", IF(ISNUMBER(MATCH(RMDF!Y621, INDIRECT(Y621), 0)), "OK", "Invalid"))</f>
        <v/>
      </c>
      <c r="AA621" s="281"/>
      <c r="AB621" s="281"/>
      <c r="AC621" s="281"/>
      <c r="AD621" s="281" t="b">
        <f>AND(RMDF!AG621&gt;=0, RMDF!AG621&lt;=1-RMDF!Z621, RMDF!AG621=ROUND(RMDF!AG621,4))</f>
        <v>1</v>
      </c>
      <c r="AE621" s="317">
        <f>RMDF!AE621</f>
        <v>0</v>
      </c>
      <c r="AF621" s="318" t="str">
        <f>IF(AE621=0,"",_xlfn.XLOOKUP(AE621,StatePicklist!$1:$1,StatePicklist!$3:$3,"NA",0))</f>
        <v/>
      </c>
      <c r="AG621" s="297" t="str">
        <f ca="1">IF(RMDF!AF621="", "", IF(ISNUMBER(MATCH(RMDF!AF621, INDIRECT(AF621), 0)), "OK", "Invalid"))</f>
        <v/>
      </c>
      <c r="AH621" s="281"/>
      <c r="AI621" s="281"/>
      <c r="AJ621" s="281"/>
      <c r="AK621" s="281" t="b">
        <f>AND(RMDF!AN621&gt;=0, RMDF!AN621&lt;=1-SUM(RMDF!Z621,RMDF!AG621), RMDF!AN621=ROUND(RMDF!AN621,4))</f>
        <v>1</v>
      </c>
      <c r="AL621" s="317">
        <f>RMDF!AL621</f>
        <v>0</v>
      </c>
      <c r="AM621" s="318" t="str">
        <f>IF(AL621=0,"",_xlfn.XLOOKUP(AL621,StatePicklist!$1:$1,StatePicklist!$3:$3,"NA",0))</f>
        <v/>
      </c>
      <c r="AN621" s="297" t="str">
        <f ca="1">IF(RMDF!AM621="", "", IF(ISNUMBER(MATCH(RMDF!AM621, INDIRECT(AM621), 0)), "OK", "Invalid"))</f>
        <v/>
      </c>
      <c r="AO621" s="281"/>
      <c r="AP621" s="281"/>
      <c r="AQ621" s="281"/>
      <c r="AR621" s="281" t="b">
        <f>AND(RMDF!AU621&gt;=0, RMDF!AU621&lt;=1-SUM(RMDF!Z621,RMDF!AG621,RMDF!AN621), RMDF!AU621=ROUND(RMDF!AU621,4))</f>
        <v>1</v>
      </c>
      <c r="AS621" s="317">
        <f>RMDF!AS621</f>
        <v>0</v>
      </c>
      <c r="AT621" s="318" t="str">
        <f>IF(AS621=0,"",_xlfn.XLOOKUP(AS621,StatePicklist!$1:$1,StatePicklist!$3:$3,"NA",0))</f>
        <v/>
      </c>
      <c r="AU621" s="297" t="str">
        <f ca="1">IF(RMDF!AT621="", "", IF(ISNUMBER(MATCH(RMDF!AT621, INDIRECT(AT621), 0)), "OK", "Invalid"))</f>
        <v/>
      </c>
      <c r="AV621" s="281"/>
      <c r="AW621" s="281"/>
      <c r="AX621" s="281"/>
      <c r="AY621" s="281" t="b">
        <f>AND(RMDF!BB621&gt;=0, RMDF!BB621&lt;=1-SUM(RMDF!Z621,RMDF!AG621,RMDF!AN621,RMDF!AU621), RMDF!BB621=ROUND(RMDF!BB621,4))</f>
        <v>1</v>
      </c>
      <c r="AZ621" s="317">
        <f>RMDF!AZ621</f>
        <v>0</v>
      </c>
      <c r="BA621" s="318" t="str">
        <f>IF(AZ621=0,"",_xlfn.XLOOKUP(AZ621,StatePicklist!$1:$1,StatePicklist!$3:$3,"NA",0))</f>
        <v/>
      </c>
      <c r="BB621" s="297" t="str">
        <f ca="1">IF(RMDF!BA621="", "", IF(ISNUMBER(MATCH(RMDF!BA621, INDIRECT(BA621), 0)), "OK", "Invalid"))</f>
        <v/>
      </c>
      <c r="BC621" s="281"/>
      <c r="BD621" s="281"/>
      <c r="BE621" s="281"/>
      <c r="BF621" s="281" t="b">
        <f>AND(RMDF!BI621&gt;=0, RMDF!BI621&lt;=1-SUM(RMDF!Z621,RMDF!AG621,RMDF!AN621,RMDF!AU621,RMDF!BB621), RMDF!BI621=ROUND(RMDF!BI621,4))</f>
        <v>1</v>
      </c>
      <c r="BG621" s="317">
        <f>RMDF!BG621</f>
        <v>0</v>
      </c>
      <c r="BH621" s="318" t="str">
        <f>IF(BG621=0,"",_xlfn.XLOOKUP(BG621,StatePicklist!$1:$1,StatePicklist!$3:$3,"NA",0))</f>
        <v/>
      </c>
      <c r="BI621" s="297" t="str">
        <f ca="1">IF(RMDF!BH621="", "", IF(ISNUMBER(MATCH(RMDF!BH621, INDIRECT(BH621), 0)), "OK", "Invalid"))</f>
        <v/>
      </c>
      <c r="BJ621" s="281"/>
      <c r="BK621" s="281"/>
      <c r="BL621" s="281"/>
      <c r="BM621" s="281" t="b">
        <f>AND(RMDF!BP621&gt;=0, RMDF!BP621&lt;=1-SUM(RMDF!Z621,RMDF!AG621,RMDF!AN621,RMDF!AU621,RMDF!BB621,RMDF!BI621), RMDF!BP621=ROUND(RMDF!BP621,4))</f>
        <v>1</v>
      </c>
      <c r="BN621" s="317">
        <f>RMDF!BN621</f>
        <v>0</v>
      </c>
      <c r="BO621" s="318" t="str">
        <f>IF(BN621=0,"",_xlfn.XLOOKUP(BN621,StatePicklist!$1:$1,StatePicklist!$3:$3,"NA",0))</f>
        <v/>
      </c>
      <c r="BP621" s="297" t="str">
        <f ca="1">IF(RMDF!BO621="", "", IF(ISNUMBER(MATCH(RMDF!BO621, INDIRECT(BO621), 0)), "OK", "Invalid"))</f>
        <v/>
      </c>
      <c r="BQ621" s="281"/>
      <c r="BR621" s="281"/>
      <c r="BS621" s="281"/>
      <c r="BT621" s="281" t="b">
        <f>AND(RMDF!BW621&gt;=0, RMDF!BW621&lt;=1-SUM(RMDF!Z621,RMDF!AG621,RMDF!AN621,RMDF!AU621,RMDF!BB621,RMDF!BI621,RMDF!BP621), RMDF!BW621=ROUND(RMDF!BW621,4))</f>
        <v>1</v>
      </c>
      <c r="BU621" s="317">
        <f>RMDF!BU621</f>
        <v>0</v>
      </c>
      <c r="BV621" s="318" t="str">
        <f>IF(BU621=0,"",_xlfn.XLOOKUP(BU621,StatePicklist!$1:$1,StatePicklist!$3:$3,"NA",0))</f>
        <v/>
      </c>
      <c r="BW621" s="297" t="str">
        <f ca="1">IF(RMDF!BV621="", "", IF(ISNUMBER(MATCH(RMDF!BV621, INDIRECT(BV621), 0)), "OK", "Invalid"))</f>
        <v/>
      </c>
      <c r="BX621" s="281"/>
      <c r="BY621" s="281"/>
      <c r="BZ621" s="281"/>
      <c r="CA621" s="281" t="b">
        <f>AND(RMDF!CD621&gt;=0, RMDF!CD621&lt;=1-SUM(RMDF!Z621,RMDF!AG621,RMDF!AN621,RMDF!AU621,RMDF!BB621,RMDF!BI621,RMDF!BP621,RMDF!BW621), RMDF!CD621=ROUND(RMDF!CD621,4))</f>
        <v>1</v>
      </c>
      <c r="CB621" s="317">
        <f>RMDF!CB621</f>
        <v>0</v>
      </c>
      <c r="CC621" s="318" t="str">
        <f>IF(CB621=0,"",_xlfn.XLOOKUP(CB621,StatePicklist!$1:$1,StatePicklist!$3:$3,"NA",0))</f>
        <v/>
      </c>
      <c r="CD621" s="297" t="str">
        <f ca="1">IF(RMDF!CC621="", "", IF(ISNUMBER(MATCH(RMDF!CC621, INDIRECT(CC621), 0)), "OK", "Invalid"))</f>
        <v/>
      </c>
      <c r="CE621" s="281"/>
      <c r="CF621" s="281"/>
      <c r="CG621" s="281"/>
      <c r="CH621" s="281" t="b">
        <f>AND(RMDF!CK621&gt;=0, RMDF!CK621&lt;=1-SUM(RMDF!Z621,RMDF!AG621,RMDF!AN621,RMDF!AU621,RMDF!BB621,RMDF!BI621,RMDF!BP621,RMDF!BW621,RMDF!CD621), RMDF!CK621=ROUND(RMDF!CK621,4))</f>
        <v>1</v>
      </c>
      <c r="CI621" s="317">
        <f>RMDF!CI621</f>
        <v>0</v>
      </c>
      <c r="CJ621" s="318" t="str">
        <f>IF(CI621=0,"",_xlfn.XLOOKUP(CI621,StatePicklist!$1:$1,StatePicklist!$3:$3,"NA",0))</f>
        <v/>
      </c>
      <c r="CK621" s="297" t="str">
        <f ca="1">IF(RMDF!CJ621="", "", IF(ISNUMBER(MATCH(RMDF!CJ621, INDIRECT(CJ621), 0)), "OK", "Invalid"))</f>
        <v/>
      </c>
      <c r="CL621" s="281"/>
      <c r="CM621" s="281"/>
      <c r="CN621" s="281"/>
      <c r="CO621" s="281" t="b">
        <f>AND(RMDF!CR621&gt;=0, RMDF!CR621&lt;=1-SUM(RMDF!Z621,RMDF!AG621,RMDF!AN621,RMDF!AU621,RMDF!BB621,RMDF!BI621,RMDF!BP621,RMDF!BW621,RMDF!CD621,RMDF!CK621), RMDF!CR621=ROUND(RMDF!CR621,4))</f>
        <v>1</v>
      </c>
      <c r="CP621" s="317">
        <f>RMDF!CP621</f>
        <v>0</v>
      </c>
      <c r="CQ621" s="318" t="str">
        <f>IF(CP621=0,"",_xlfn.XLOOKUP(CP621,StatePicklist!$1:$1,StatePicklist!$3:$3,"NA",0))</f>
        <v/>
      </c>
      <c r="CR621" s="297" t="str">
        <f ca="1">IF(RMDF!CQ621="", "", IF(ISNUMBER(MATCH(RMDF!CQ621, INDIRECT(CQ621), 0)), "OK", "Invalid"))</f>
        <v/>
      </c>
      <c r="CS621" s="281"/>
      <c r="CT621" s="281"/>
      <c r="CU621" s="281"/>
      <c r="CV621" s="281" t="b">
        <f>AND(RMDF!CY621&gt;=0, RMDF!CY621&lt;=1-SUM(RMDF!Z621,RMDF!AG621,RMDF!AN621,RMDF!AU621,RMDF!BB621,RMDF!BI621,RMDF!BP621,RMDF!BW621,RMDF!CD621,RMDF!CK621,RMDF!CR621), RMDF!CY621=ROUND(RMDF!CY621,4))</f>
        <v>1</v>
      </c>
      <c r="CW621" s="317">
        <f>RMDF!CW621</f>
        <v>0</v>
      </c>
      <c r="CX621" s="318" t="str">
        <f>IF(CW621=0,"",_xlfn.XLOOKUP(CW621,StatePicklist!$1:$1,StatePicklist!$3:$3,"NA",0))</f>
        <v/>
      </c>
      <c r="CY621" s="297" t="str">
        <f ca="1">IF(RMDF!CX621="", "", IF(ISNUMBER(MATCH(RMDF!CX621, INDIRECT(CX621), 0)), "OK", "Invalid"))</f>
        <v/>
      </c>
      <c r="CZ621" s="281"/>
      <c r="DA621" s="281"/>
      <c r="DB621" s="281"/>
      <c r="DC621" s="281" t="b">
        <f>AND(RMDF!DF621&gt;=0, RMDF!DF621&lt;=1-SUM(RMDF!Z621,RMDF!AG621,RMDF!AN621,RMDF!AU621,RMDF!BB621,RMDF!BI621,RMDF!BP621,RMDF!BW621,RMDF!CD621,RMDF!CK621,RMDF!CR621,RMDF!CY621), RMDF!DF621=ROUND(RMDF!DF621,4))</f>
        <v>1</v>
      </c>
      <c r="DD621" s="317">
        <f>RMDF!DD621</f>
        <v>0</v>
      </c>
      <c r="DE621" s="318" t="str">
        <f>IF(DD621=0,"",_xlfn.XLOOKUP(DD621,StatePicklist!$1:$1,StatePicklist!$3:$3,"NA",0))</f>
        <v/>
      </c>
      <c r="DF621" s="297" t="str">
        <f ca="1">IF(RMDF!DE621="", "", IF(ISNUMBER(MATCH(RMDF!DE621, INDIRECT(DE621), 0)), "OK", "Invalid"))</f>
        <v/>
      </c>
      <c r="DG621" s="281"/>
      <c r="DH621" s="281"/>
      <c r="DI621" s="281"/>
      <c r="DJ621" s="281" t="b">
        <f>AND(RMDF!DM621&gt;=0, RMDF!DM621&lt;=1-SUM(RMDF!Z621,RMDF!AG621,RMDF!AN621,RMDF!AU621,RMDF!BB621,RMDF!BI621,RMDF!BP621,RMDF!BW621,RMDF!CD621,RMDF!CK621,RMDF!CR621,RMDF!CY621,RMDF!DF621), RMDF!DM621=ROUND(RMDF!DM621,4))</f>
        <v>1</v>
      </c>
      <c r="DK621" s="317">
        <f>RMDF!DK621</f>
        <v>0</v>
      </c>
      <c r="DL621" s="318" t="str">
        <f>IF(DK621=0,"",_xlfn.XLOOKUP(DK621,StatePicklist!$1:$1,StatePicklist!$3:$3,"NA",0))</f>
        <v/>
      </c>
      <c r="DM621" s="297" t="str">
        <f ca="1">IF(RMDF!DL621="", "", IF(ISNUMBER(MATCH(RMDF!DL621, INDIRECT(DL621), 0)), "OK", "Invalid"))</f>
        <v/>
      </c>
      <c r="DN621" s="281"/>
      <c r="DO621" s="281"/>
      <c r="DP621" s="281"/>
      <c r="DQ621" s="281" t="b">
        <f>AND(RMDF!DT621&gt;=0, RMDF!DT621&lt;=1-SUM(RMDF!Z621,RMDF!AG621,RMDF!AN621,RMDF!AU621,RMDF!BB621,RMDF!BI621,RMDF!BP621,RMDF!BW621,RMDF!CD621,RMDF!CK621,RMDF!CR621,RMDF!CY621,RMDF!DF621,RMDF!DM621), RMDF!DT621=ROUND(RMDF!DT621,4))</f>
        <v>1</v>
      </c>
      <c r="DR621" s="317">
        <f>RMDF!DR621</f>
        <v>0</v>
      </c>
      <c r="DS621" s="318" t="str">
        <f>IF(DR621=0,"",_xlfn.XLOOKUP(DR621,StatePicklist!$1:$1,StatePicklist!$3:$3,"NA",0))</f>
        <v/>
      </c>
      <c r="DT621" s="297" t="str">
        <f ca="1">IF(RMDF!DS621="", "", IF(ISNUMBER(MATCH(RMDF!DS621, INDIRECT(DS621), 0)), "OK", "Invalid"))</f>
        <v/>
      </c>
      <c r="DU621" s="281"/>
      <c r="DV621" s="281"/>
      <c r="DW621" s="281"/>
      <c r="DX621" s="281" t="b">
        <f>AND(RMDF!EA621&gt;=0, RMDF!EA621&lt;=1-SUM(RMDF!Z621,RMDF!AG621,RMDF!AN621,RMDF!AU621,RMDF!BB621,RMDF!BI621,RMDF!BP621,RMDF!BW621,RMDF!CD621,RMDF!CK621,RMDF!CR621,RMDF!CY621,RMDF!DF621,RMDF!DM621,RMDF!DT621), RMDF!EA621=ROUND(RMDF!EA621,4))</f>
        <v>1</v>
      </c>
      <c r="DY621" s="317">
        <f>RMDF!DY621</f>
        <v>0</v>
      </c>
      <c r="DZ621" s="318" t="str">
        <f>IF(DY621=0,"",_xlfn.XLOOKUP(DY621,StatePicklist!$1:$1,StatePicklist!$3:$3,"NA",0))</f>
        <v/>
      </c>
      <c r="EA621" s="297" t="str">
        <f ca="1">IF(RMDF!DZ621="", "", IF(ISNUMBER(MATCH(RMDF!DZ621, INDIRECT(DZ621), 0)), "OK", "Invalid"))</f>
        <v/>
      </c>
      <c r="EB621" s="281"/>
      <c r="EC621" s="281"/>
      <c r="ED621" s="281"/>
      <c r="EE621" s="281" t="b">
        <f>AND(RMDF!EH621&gt;=0, RMDF!EH621&lt;=1-SUM(RMDF!Z621,RMDF!AG621,RMDF!AN621,RMDF!AU621,RMDF!BB621,RMDF!BI621,RMDF!BP621,RMDF!BW621,RMDF!CD621,RMDF!CK621,RMDF!CR621,RMDF!CY621,RMDF!DF621,RMDF!DM621,RMDF!DT621,RMDF!EA621), RMDF!EH621=ROUND(RMDF!EH621,4))</f>
        <v>1</v>
      </c>
      <c r="EF621" s="317">
        <f>RMDF!EF621</f>
        <v>0</v>
      </c>
      <c r="EG621" s="318" t="str">
        <f>IF(EF621=0,"",_xlfn.XLOOKUP(EF621,StatePicklist!$1:$1,StatePicklist!$3:$3,"NA",0))</f>
        <v/>
      </c>
      <c r="EH621" s="297" t="str">
        <f ca="1">IF(RMDF!EG621="", "", IF(ISNUMBER(MATCH(RMDF!EG621, INDIRECT(EG621), 0)), "OK", "Invalid"))</f>
        <v/>
      </c>
      <c r="EI621" s="281"/>
      <c r="EJ621" s="281"/>
      <c r="EK621" s="281"/>
      <c r="EL621" s="281" t="b">
        <f>AND(RMDF!EO621&gt;=0, RMDF!EO621&lt;=1-SUM(RMDF!Z621,RMDF!AG621,RMDF!AN621,RMDF!AU621,RMDF!BB621,RMDF!BI621,RMDF!BP621,RMDF!BW621,RMDF!CD621,RMDF!CK621,RMDF!CR621,RMDF!CY621,RMDF!DF621,RMDF!DM621,RMDF!DT621,RMDF!EA621,RMDF!EH621), RMDF!EO621=ROUND(RMDF!EO621,4))</f>
        <v>1</v>
      </c>
      <c r="EM621" s="317">
        <f>RMDF!EM621</f>
        <v>0</v>
      </c>
      <c r="EN621" s="318" t="str">
        <f>IF(EM621=0,"",_xlfn.XLOOKUP(EM621,StatePicklist!$1:$1,StatePicklist!$3:$3,"NA",0))</f>
        <v/>
      </c>
      <c r="EO621" s="297" t="str">
        <f ca="1">IF(RMDF!EN621="", "", IF(ISNUMBER(MATCH(RMDF!EN621, INDIRECT(EN621), 0)), "OK", "Invalid"))</f>
        <v/>
      </c>
      <c r="EP621" s="281"/>
      <c r="EQ621" s="281"/>
      <c r="ER621" s="281"/>
      <c r="ES621" s="281" t="b">
        <f>AND(RMDF!EV621&gt;=0, RMDF!EV621&lt;=1-SUM(RMDF!Z621,RMDF!AG621,RMDF!AN621,RMDF!AU621,RMDF!BB621,RMDF!BI621,RMDF!BP621,RMDF!BW621,RMDF!CD621,RMDF!CK621,RMDF!CR621,RMDF!CY621,RMDF!DF621,RMDF!DM621,RMDF!DT621,RMDF!EA621,RMDF!EH621,RMDF!EO621), RMDF!EV621=ROUND(RMDF!EV621,4))</f>
        <v>1</v>
      </c>
      <c r="ET621" s="317">
        <f>RMDF!ET621</f>
        <v>0</v>
      </c>
      <c r="EU621" s="318" t="str">
        <f>IF(ET621=0,"",_xlfn.XLOOKUP(ET621,StatePicklist!$1:$1,StatePicklist!$3:$3,"NA",0))</f>
        <v/>
      </c>
      <c r="EV621" s="297" t="str">
        <f ca="1">IF(RMDF!EU621="", "", IF(ISNUMBER(MATCH(RMDF!EU621, INDIRECT(EU621), 0)), "OK", "Invalid"))</f>
        <v/>
      </c>
      <c r="EW621" s="281"/>
      <c r="EX621" s="281"/>
      <c r="EY621" s="281"/>
      <c r="EZ621" s="281" t="b">
        <f>AND(RMDF!FC621&gt;=0, RMDF!FC621&lt;=1-SUM(RMDF!Z621,RMDF!AG621,RMDF!AN621,RMDF!AU621,RMDF!BB621,RMDF!BI621,RMDF!BP621,RMDF!BW621,RMDF!CD621,RMDF!CK621,RMDF!CR621,RMDF!CY621,RMDF!DF621,RMDF!DM621,RMDF!DT621,RMDF!EA621,RMDF!EH621,RMDF!EO621,RMDF!EV621), RMDF!FC621=ROUND(RMDF!FC621,4))</f>
        <v>1</v>
      </c>
      <c r="FA621" s="317">
        <f>RMDF!FA621</f>
        <v>0</v>
      </c>
      <c r="FB621" s="318" t="str">
        <f>IF(FA621=0,"",_xlfn.XLOOKUP(FA621,StatePicklist!$1:$1,StatePicklist!$3:$3,"NA",0))</f>
        <v/>
      </c>
      <c r="FC621" s="297" t="str">
        <f ca="1">IF(RMDF!FB621="", "", IF(ISNUMBER(MATCH(RMDF!FB621, INDIRECT(FB621), 0)), "OK", "Invalid"))</f>
        <v/>
      </c>
    </row>
    <row r="622" spans="1:159" s="205" customFormat="1" ht="39.9" customHeight="1" x14ac:dyDescent="0.25">
      <c r="A622" s="206"/>
      <c r="B622" s="196"/>
      <c r="C622" s="197"/>
      <c r="D622" s="198"/>
      <c r="E622" s="199"/>
      <c r="F622" s="200"/>
      <c r="G622" s="201"/>
      <c r="H622" s="292"/>
      <c r="I622" s="305">
        <f>RMDF!I622</f>
        <v>0</v>
      </c>
      <c r="J622" s="305" t="str">
        <f>IF(I622=ProductCode!$B$30,"PDReclPost",IF(OR(I622=ProductCode!$C$30,I622=ProductCode!$E$30,I622=ProductCode!$G$30),"PDPreCon",IF(OR(I622=ProductCode!$D$30,I622=ProductCode!$F$30),"PDNotReclPost","")))</f>
        <v/>
      </c>
      <c r="K622" s="305" t="str">
        <f t="shared" si="36"/>
        <v/>
      </c>
      <c r="L622" s="289"/>
      <c r="M622" s="305" t="str">
        <f t="shared" si="36"/>
        <v/>
      </c>
      <c r="N622" s="289" t="b">
        <f>AND(RMDF!N622&gt;=0, RMDF!N622&lt;=1-RMDF!L622, RMDF!N622=ROUND(RMDF!N622,4))</f>
        <v>1</v>
      </c>
      <c r="O622" s="286" t="str">
        <f>IF(P622="","",IF(I622="","",IF(LEFT(I622,13)="Reclaimed pos",RawMaterialCode!$E$569,RawMaterialCode!$E$568)))</f>
        <v>Reclaimed pre-consumer mixed fibers (RM0578)</v>
      </c>
      <c r="P622" s="295">
        <f t="shared" si="37"/>
        <v>1</v>
      </c>
      <c r="Q622" s="202"/>
      <c r="R622" s="203"/>
      <c r="S622" s="204" t="str">
        <f t="shared" si="38"/>
        <v/>
      </c>
      <c r="T622" s="281"/>
      <c r="U622" s="281"/>
      <c r="V622" s="281"/>
      <c r="W622" s="281"/>
      <c r="X622" s="317">
        <f>RMDF!X622</f>
        <v>0</v>
      </c>
      <c r="Y622" s="318" t="str">
        <f>IF(X622=0,"",_xlfn.XLOOKUP(X622,StatePicklist!$1:$1,StatePicklist!$3:$3,"NA",0))</f>
        <v/>
      </c>
      <c r="Z622" s="297" t="str">
        <f ca="1">IF(RMDF!Y622="", "", IF(ISNUMBER(MATCH(RMDF!Y622, INDIRECT(Y622), 0)), "OK", "Invalid"))</f>
        <v/>
      </c>
      <c r="AA622" s="281"/>
      <c r="AB622" s="281"/>
      <c r="AC622" s="281"/>
      <c r="AD622" s="281" t="b">
        <f>AND(RMDF!AG622&gt;=0, RMDF!AG622&lt;=1-RMDF!Z622, RMDF!AG622=ROUND(RMDF!AG622,4))</f>
        <v>1</v>
      </c>
      <c r="AE622" s="317">
        <f>RMDF!AE622</f>
        <v>0</v>
      </c>
      <c r="AF622" s="318" t="str">
        <f>IF(AE622=0,"",_xlfn.XLOOKUP(AE622,StatePicklist!$1:$1,StatePicklist!$3:$3,"NA",0))</f>
        <v/>
      </c>
      <c r="AG622" s="297" t="str">
        <f ca="1">IF(RMDF!AF622="", "", IF(ISNUMBER(MATCH(RMDF!AF622, INDIRECT(AF622), 0)), "OK", "Invalid"))</f>
        <v/>
      </c>
      <c r="AH622" s="281"/>
      <c r="AI622" s="281"/>
      <c r="AJ622" s="281"/>
      <c r="AK622" s="281" t="b">
        <f>AND(RMDF!AN622&gt;=0, RMDF!AN622&lt;=1-SUM(RMDF!Z622,RMDF!AG622), RMDF!AN622=ROUND(RMDF!AN622,4))</f>
        <v>1</v>
      </c>
      <c r="AL622" s="317">
        <f>RMDF!AL622</f>
        <v>0</v>
      </c>
      <c r="AM622" s="318" t="str">
        <f>IF(AL622=0,"",_xlfn.XLOOKUP(AL622,StatePicklist!$1:$1,StatePicklist!$3:$3,"NA",0))</f>
        <v/>
      </c>
      <c r="AN622" s="297" t="str">
        <f ca="1">IF(RMDF!AM622="", "", IF(ISNUMBER(MATCH(RMDF!AM622, INDIRECT(AM622), 0)), "OK", "Invalid"))</f>
        <v/>
      </c>
      <c r="AO622" s="281"/>
      <c r="AP622" s="281"/>
      <c r="AQ622" s="281"/>
      <c r="AR622" s="281" t="b">
        <f>AND(RMDF!AU622&gt;=0, RMDF!AU622&lt;=1-SUM(RMDF!Z622,RMDF!AG622,RMDF!AN622), RMDF!AU622=ROUND(RMDF!AU622,4))</f>
        <v>1</v>
      </c>
      <c r="AS622" s="317">
        <f>RMDF!AS622</f>
        <v>0</v>
      </c>
      <c r="AT622" s="318" t="str">
        <f>IF(AS622=0,"",_xlfn.XLOOKUP(AS622,StatePicklist!$1:$1,StatePicklist!$3:$3,"NA",0))</f>
        <v/>
      </c>
      <c r="AU622" s="297" t="str">
        <f ca="1">IF(RMDF!AT622="", "", IF(ISNUMBER(MATCH(RMDF!AT622, INDIRECT(AT622), 0)), "OK", "Invalid"))</f>
        <v/>
      </c>
      <c r="AV622" s="281"/>
      <c r="AW622" s="281"/>
      <c r="AX622" s="281"/>
      <c r="AY622" s="281" t="b">
        <f>AND(RMDF!BB622&gt;=0, RMDF!BB622&lt;=1-SUM(RMDF!Z622,RMDF!AG622,RMDF!AN622,RMDF!AU622), RMDF!BB622=ROUND(RMDF!BB622,4))</f>
        <v>1</v>
      </c>
      <c r="AZ622" s="317">
        <f>RMDF!AZ622</f>
        <v>0</v>
      </c>
      <c r="BA622" s="318" t="str">
        <f>IF(AZ622=0,"",_xlfn.XLOOKUP(AZ622,StatePicklist!$1:$1,StatePicklist!$3:$3,"NA",0))</f>
        <v/>
      </c>
      <c r="BB622" s="297" t="str">
        <f ca="1">IF(RMDF!BA622="", "", IF(ISNUMBER(MATCH(RMDF!BA622, INDIRECT(BA622), 0)), "OK", "Invalid"))</f>
        <v/>
      </c>
      <c r="BC622" s="281"/>
      <c r="BD622" s="281"/>
      <c r="BE622" s="281"/>
      <c r="BF622" s="281" t="b">
        <f>AND(RMDF!BI622&gt;=0, RMDF!BI622&lt;=1-SUM(RMDF!Z622,RMDF!AG622,RMDF!AN622,RMDF!AU622,RMDF!BB622), RMDF!BI622=ROUND(RMDF!BI622,4))</f>
        <v>1</v>
      </c>
      <c r="BG622" s="317">
        <f>RMDF!BG622</f>
        <v>0</v>
      </c>
      <c r="BH622" s="318" t="str">
        <f>IF(BG622=0,"",_xlfn.XLOOKUP(BG622,StatePicklist!$1:$1,StatePicklist!$3:$3,"NA",0))</f>
        <v/>
      </c>
      <c r="BI622" s="297" t="str">
        <f ca="1">IF(RMDF!BH622="", "", IF(ISNUMBER(MATCH(RMDF!BH622, INDIRECT(BH622), 0)), "OK", "Invalid"))</f>
        <v/>
      </c>
      <c r="BJ622" s="281"/>
      <c r="BK622" s="281"/>
      <c r="BL622" s="281"/>
      <c r="BM622" s="281" t="b">
        <f>AND(RMDF!BP622&gt;=0, RMDF!BP622&lt;=1-SUM(RMDF!Z622,RMDF!AG622,RMDF!AN622,RMDF!AU622,RMDF!BB622,RMDF!BI622), RMDF!BP622=ROUND(RMDF!BP622,4))</f>
        <v>1</v>
      </c>
      <c r="BN622" s="317">
        <f>RMDF!BN622</f>
        <v>0</v>
      </c>
      <c r="BO622" s="318" t="str">
        <f>IF(BN622=0,"",_xlfn.XLOOKUP(BN622,StatePicklist!$1:$1,StatePicklist!$3:$3,"NA",0))</f>
        <v/>
      </c>
      <c r="BP622" s="297" t="str">
        <f ca="1">IF(RMDF!BO622="", "", IF(ISNUMBER(MATCH(RMDF!BO622, INDIRECT(BO622), 0)), "OK", "Invalid"))</f>
        <v/>
      </c>
      <c r="BQ622" s="281"/>
      <c r="BR622" s="281"/>
      <c r="BS622" s="281"/>
      <c r="BT622" s="281" t="b">
        <f>AND(RMDF!BW622&gt;=0, RMDF!BW622&lt;=1-SUM(RMDF!Z622,RMDF!AG622,RMDF!AN622,RMDF!AU622,RMDF!BB622,RMDF!BI622,RMDF!BP622), RMDF!BW622=ROUND(RMDF!BW622,4))</f>
        <v>1</v>
      </c>
      <c r="BU622" s="317">
        <f>RMDF!BU622</f>
        <v>0</v>
      </c>
      <c r="BV622" s="318" t="str">
        <f>IF(BU622=0,"",_xlfn.XLOOKUP(BU622,StatePicklist!$1:$1,StatePicklist!$3:$3,"NA",0))</f>
        <v/>
      </c>
      <c r="BW622" s="297" t="str">
        <f ca="1">IF(RMDF!BV622="", "", IF(ISNUMBER(MATCH(RMDF!BV622, INDIRECT(BV622), 0)), "OK", "Invalid"))</f>
        <v/>
      </c>
      <c r="BX622" s="281"/>
      <c r="BY622" s="281"/>
      <c r="BZ622" s="281"/>
      <c r="CA622" s="281" t="b">
        <f>AND(RMDF!CD622&gt;=0, RMDF!CD622&lt;=1-SUM(RMDF!Z622,RMDF!AG622,RMDF!AN622,RMDF!AU622,RMDF!BB622,RMDF!BI622,RMDF!BP622,RMDF!BW622), RMDF!CD622=ROUND(RMDF!CD622,4))</f>
        <v>1</v>
      </c>
      <c r="CB622" s="317">
        <f>RMDF!CB622</f>
        <v>0</v>
      </c>
      <c r="CC622" s="318" t="str">
        <f>IF(CB622=0,"",_xlfn.XLOOKUP(CB622,StatePicklist!$1:$1,StatePicklist!$3:$3,"NA",0))</f>
        <v/>
      </c>
      <c r="CD622" s="297" t="str">
        <f ca="1">IF(RMDF!CC622="", "", IF(ISNUMBER(MATCH(RMDF!CC622, INDIRECT(CC622), 0)), "OK", "Invalid"))</f>
        <v/>
      </c>
      <c r="CE622" s="281"/>
      <c r="CF622" s="281"/>
      <c r="CG622" s="281"/>
      <c r="CH622" s="281" t="b">
        <f>AND(RMDF!CK622&gt;=0, RMDF!CK622&lt;=1-SUM(RMDF!Z622,RMDF!AG622,RMDF!AN622,RMDF!AU622,RMDF!BB622,RMDF!BI622,RMDF!BP622,RMDF!BW622,RMDF!CD622), RMDF!CK622=ROUND(RMDF!CK622,4))</f>
        <v>1</v>
      </c>
      <c r="CI622" s="317">
        <f>RMDF!CI622</f>
        <v>0</v>
      </c>
      <c r="CJ622" s="318" t="str">
        <f>IF(CI622=0,"",_xlfn.XLOOKUP(CI622,StatePicklist!$1:$1,StatePicklist!$3:$3,"NA",0))</f>
        <v/>
      </c>
      <c r="CK622" s="297" t="str">
        <f ca="1">IF(RMDF!CJ622="", "", IF(ISNUMBER(MATCH(RMDF!CJ622, INDIRECT(CJ622), 0)), "OK", "Invalid"))</f>
        <v/>
      </c>
      <c r="CL622" s="281"/>
      <c r="CM622" s="281"/>
      <c r="CN622" s="281"/>
      <c r="CO622" s="281" t="b">
        <f>AND(RMDF!CR622&gt;=0, RMDF!CR622&lt;=1-SUM(RMDF!Z622,RMDF!AG622,RMDF!AN622,RMDF!AU622,RMDF!BB622,RMDF!BI622,RMDF!BP622,RMDF!BW622,RMDF!CD622,RMDF!CK622), RMDF!CR622=ROUND(RMDF!CR622,4))</f>
        <v>1</v>
      </c>
      <c r="CP622" s="317">
        <f>RMDF!CP622</f>
        <v>0</v>
      </c>
      <c r="CQ622" s="318" t="str">
        <f>IF(CP622=0,"",_xlfn.XLOOKUP(CP622,StatePicklist!$1:$1,StatePicklist!$3:$3,"NA",0))</f>
        <v/>
      </c>
      <c r="CR622" s="297" t="str">
        <f ca="1">IF(RMDF!CQ622="", "", IF(ISNUMBER(MATCH(RMDF!CQ622, INDIRECT(CQ622), 0)), "OK", "Invalid"))</f>
        <v/>
      </c>
      <c r="CS622" s="281"/>
      <c r="CT622" s="281"/>
      <c r="CU622" s="281"/>
      <c r="CV622" s="281" t="b">
        <f>AND(RMDF!CY622&gt;=0, RMDF!CY622&lt;=1-SUM(RMDF!Z622,RMDF!AG622,RMDF!AN622,RMDF!AU622,RMDF!BB622,RMDF!BI622,RMDF!BP622,RMDF!BW622,RMDF!CD622,RMDF!CK622,RMDF!CR622), RMDF!CY622=ROUND(RMDF!CY622,4))</f>
        <v>1</v>
      </c>
      <c r="CW622" s="317">
        <f>RMDF!CW622</f>
        <v>0</v>
      </c>
      <c r="CX622" s="318" t="str">
        <f>IF(CW622=0,"",_xlfn.XLOOKUP(CW622,StatePicklist!$1:$1,StatePicklist!$3:$3,"NA",0))</f>
        <v/>
      </c>
      <c r="CY622" s="297" t="str">
        <f ca="1">IF(RMDF!CX622="", "", IF(ISNUMBER(MATCH(RMDF!CX622, INDIRECT(CX622), 0)), "OK", "Invalid"))</f>
        <v/>
      </c>
      <c r="CZ622" s="281"/>
      <c r="DA622" s="281"/>
      <c r="DB622" s="281"/>
      <c r="DC622" s="281" t="b">
        <f>AND(RMDF!DF622&gt;=0, RMDF!DF622&lt;=1-SUM(RMDF!Z622,RMDF!AG622,RMDF!AN622,RMDF!AU622,RMDF!BB622,RMDF!BI622,RMDF!BP622,RMDF!BW622,RMDF!CD622,RMDF!CK622,RMDF!CR622,RMDF!CY622), RMDF!DF622=ROUND(RMDF!DF622,4))</f>
        <v>1</v>
      </c>
      <c r="DD622" s="317">
        <f>RMDF!DD622</f>
        <v>0</v>
      </c>
      <c r="DE622" s="318" t="str">
        <f>IF(DD622=0,"",_xlfn.XLOOKUP(DD622,StatePicklist!$1:$1,StatePicklist!$3:$3,"NA",0))</f>
        <v/>
      </c>
      <c r="DF622" s="297" t="str">
        <f ca="1">IF(RMDF!DE622="", "", IF(ISNUMBER(MATCH(RMDF!DE622, INDIRECT(DE622), 0)), "OK", "Invalid"))</f>
        <v/>
      </c>
      <c r="DG622" s="281"/>
      <c r="DH622" s="281"/>
      <c r="DI622" s="281"/>
      <c r="DJ622" s="281" t="b">
        <f>AND(RMDF!DM622&gt;=0, RMDF!DM622&lt;=1-SUM(RMDF!Z622,RMDF!AG622,RMDF!AN622,RMDF!AU622,RMDF!BB622,RMDF!BI622,RMDF!BP622,RMDF!BW622,RMDF!CD622,RMDF!CK622,RMDF!CR622,RMDF!CY622,RMDF!DF622), RMDF!DM622=ROUND(RMDF!DM622,4))</f>
        <v>1</v>
      </c>
      <c r="DK622" s="317">
        <f>RMDF!DK622</f>
        <v>0</v>
      </c>
      <c r="DL622" s="318" t="str">
        <f>IF(DK622=0,"",_xlfn.XLOOKUP(DK622,StatePicklist!$1:$1,StatePicklist!$3:$3,"NA",0))</f>
        <v/>
      </c>
      <c r="DM622" s="297" t="str">
        <f ca="1">IF(RMDF!DL622="", "", IF(ISNUMBER(MATCH(RMDF!DL622, INDIRECT(DL622), 0)), "OK", "Invalid"))</f>
        <v/>
      </c>
      <c r="DN622" s="281"/>
      <c r="DO622" s="281"/>
      <c r="DP622" s="281"/>
      <c r="DQ622" s="281" t="b">
        <f>AND(RMDF!DT622&gt;=0, RMDF!DT622&lt;=1-SUM(RMDF!Z622,RMDF!AG622,RMDF!AN622,RMDF!AU622,RMDF!BB622,RMDF!BI622,RMDF!BP622,RMDF!BW622,RMDF!CD622,RMDF!CK622,RMDF!CR622,RMDF!CY622,RMDF!DF622,RMDF!DM622), RMDF!DT622=ROUND(RMDF!DT622,4))</f>
        <v>1</v>
      </c>
      <c r="DR622" s="317">
        <f>RMDF!DR622</f>
        <v>0</v>
      </c>
      <c r="DS622" s="318" t="str">
        <f>IF(DR622=0,"",_xlfn.XLOOKUP(DR622,StatePicklist!$1:$1,StatePicklist!$3:$3,"NA",0))</f>
        <v/>
      </c>
      <c r="DT622" s="297" t="str">
        <f ca="1">IF(RMDF!DS622="", "", IF(ISNUMBER(MATCH(RMDF!DS622, INDIRECT(DS622), 0)), "OK", "Invalid"))</f>
        <v/>
      </c>
      <c r="DU622" s="281"/>
      <c r="DV622" s="281"/>
      <c r="DW622" s="281"/>
      <c r="DX622" s="281" t="b">
        <f>AND(RMDF!EA622&gt;=0, RMDF!EA622&lt;=1-SUM(RMDF!Z622,RMDF!AG622,RMDF!AN622,RMDF!AU622,RMDF!BB622,RMDF!BI622,RMDF!BP622,RMDF!BW622,RMDF!CD622,RMDF!CK622,RMDF!CR622,RMDF!CY622,RMDF!DF622,RMDF!DM622,RMDF!DT622), RMDF!EA622=ROUND(RMDF!EA622,4))</f>
        <v>1</v>
      </c>
      <c r="DY622" s="317">
        <f>RMDF!DY622</f>
        <v>0</v>
      </c>
      <c r="DZ622" s="318" t="str">
        <f>IF(DY622=0,"",_xlfn.XLOOKUP(DY622,StatePicklist!$1:$1,StatePicklist!$3:$3,"NA",0))</f>
        <v/>
      </c>
      <c r="EA622" s="297" t="str">
        <f ca="1">IF(RMDF!DZ622="", "", IF(ISNUMBER(MATCH(RMDF!DZ622, INDIRECT(DZ622), 0)), "OK", "Invalid"))</f>
        <v/>
      </c>
      <c r="EB622" s="281"/>
      <c r="EC622" s="281"/>
      <c r="ED622" s="281"/>
      <c r="EE622" s="281" t="b">
        <f>AND(RMDF!EH622&gt;=0, RMDF!EH622&lt;=1-SUM(RMDF!Z622,RMDF!AG622,RMDF!AN622,RMDF!AU622,RMDF!BB622,RMDF!BI622,RMDF!BP622,RMDF!BW622,RMDF!CD622,RMDF!CK622,RMDF!CR622,RMDF!CY622,RMDF!DF622,RMDF!DM622,RMDF!DT622,RMDF!EA622), RMDF!EH622=ROUND(RMDF!EH622,4))</f>
        <v>1</v>
      </c>
      <c r="EF622" s="317">
        <f>RMDF!EF622</f>
        <v>0</v>
      </c>
      <c r="EG622" s="318" t="str">
        <f>IF(EF622=0,"",_xlfn.XLOOKUP(EF622,StatePicklist!$1:$1,StatePicklist!$3:$3,"NA",0))</f>
        <v/>
      </c>
      <c r="EH622" s="297" t="str">
        <f ca="1">IF(RMDF!EG622="", "", IF(ISNUMBER(MATCH(RMDF!EG622, INDIRECT(EG622), 0)), "OK", "Invalid"))</f>
        <v/>
      </c>
      <c r="EI622" s="281"/>
      <c r="EJ622" s="281"/>
      <c r="EK622" s="281"/>
      <c r="EL622" s="281" t="b">
        <f>AND(RMDF!EO622&gt;=0, RMDF!EO622&lt;=1-SUM(RMDF!Z622,RMDF!AG622,RMDF!AN622,RMDF!AU622,RMDF!BB622,RMDF!BI622,RMDF!BP622,RMDF!BW622,RMDF!CD622,RMDF!CK622,RMDF!CR622,RMDF!CY622,RMDF!DF622,RMDF!DM622,RMDF!DT622,RMDF!EA622,RMDF!EH622), RMDF!EO622=ROUND(RMDF!EO622,4))</f>
        <v>1</v>
      </c>
      <c r="EM622" s="317">
        <f>RMDF!EM622</f>
        <v>0</v>
      </c>
      <c r="EN622" s="318" t="str">
        <f>IF(EM622=0,"",_xlfn.XLOOKUP(EM622,StatePicklist!$1:$1,StatePicklist!$3:$3,"NA",0))</f>
        <v/>
      </c>
      <c r="EO622" s="297" t="str">
        <f ca="1">IF(RMDF!EN622="", "", IF(ISNUMBER(MATCH(RMDF!EN622, INDIRECT(EN622), 0)), "OK", "Invalid"))</f>
        <v/>
      </c>
      <c r="EP622" s="281"/>
      <c r="EQ622" s="281"/>
      <c r="ER622" s="281"/>
      <c r="ES622" s="281" t="b">
        <f>AND(RMDF!EV622&gt;=0, RMDF!EV622&lt;=1-SUM(RMDF!Z622,RMDF!AG622,RMDF!AN622,RMDF!AU622,RMDF!BB622,RMDF!BI622,RMDF!BP622,RMDF!BW622,RMDF!CD622,RMDF!CK622,RMDF!CR622,RMDF!CY622,RMDF!DF622,RMDF!DM622,RMDF!DT622,RMDF!EA622,RMDF!EH622,RMDF!EO622), RMDF!EV622=ROUND(RMDF!EV622,4))</f>
        <v>1</v>
      </c>
      <c r="ET622" s="317">
        <f>RMDF!ET622</f>
        <v>0</v>
      </c>
      <c r="EU622" s="318" t="str">
        <f>IF(ET622=0,"",_xlfn.XLOOKUP(ET622,StatePicklist!$1:$1,StatePicklist!$3:$3,"NA",0))</f>
        <v/>
      </c>
      <c r="EV622" s="297" t="str">
        <f ca="1">IF(RMDF!EU622="", "", IF(ISNUMBER(MATCH(RMDF!EU622, INDIRECT(EU622), 0)), "OK", "Invalid"))</f>
        <v/>
      </c>
      <c r="EW622" s="281"/>
      <c r="EX622" s="281"/>
      <c r="EY622" s="281"/>
      <c r="EZ622" s="281" t="b">
        <f>AND(RMDF!FC622&gt;=0, RMDF!FC622&lt;=1-SUM(RMDF!Z622,RMDF!AG622,RMDF!AN622,RMDF!AU622,RMDF!BB622,RMDF!BI622,RMDF!BP622,RMDF!BW622,RMDF!CD622,RMDF!CK622,RMDF!CR622,RMDF!CY622,RMDF!DF622,RMDF!DM622,RMDF!DT622,RMDF!EA622,RMDF!EH622,RMDF!EO622,RMDF!EV622), RMDF!FC622=ROUND(RMDF!FC622,4))</f>
        <v>1</v>
      </c>
      <c r="FA622" s="317">
        <f>RMDF!FA622</f>
        <v>0</v>
      </c>
      <c r="FB622" s="318" t="str">
        <f>IF(FA622=0,"",_xlfn.XLOOKUP(FA622,StatePicklist!$1:$1,StatePicklist!$3:$3,"NA",0))</f>
        <v/>
      </c>
      <c r="FC622" s="297" t="str">
        <f ca="1">IF(RMDF!FB622="", "", IF(ISNUMBER(MATCH(RMDF!FB622, INDIRECT(FB622), 0)), "OK", "Invalid"))</f>
        <v/>
      </c>
    </row>
    <row r="623" spans="1:159" s="205" customFormat="1" ht="39.9" customHeight="1" x14ac:dyDescent="0.25">
      <c r="A623" s="206"/>
      <c r="B623" s="196"/>
      <c r="C623" s="197"/>
      <c r="D623" s="198"/>
      <c r="E623" s="199"/>
      <c r="F623" s="200"/>
      <c r="G623" s="201"/>
      <c r="H623" s="292"/>
      <c r="I623" s="305">
        <f>RMDF!I623</f>
        <v>0</v>
      </c>
      <c r="J623" s="305" t="str">
        <f>IF(I623=ProductCode!$B$30,"PDReclPost",IF(OR(I623=ProductCode!$C$30,I623=ProductCode!$E$30,I623=ProductCode!$G$30),"PDPreCon",IF(OR(I623=ProductCode!$D$30,I623=ProductCode!$F$30),"PDNotReclPost","")))</f>
        <v/>
      </c>
      <c r="K623" s="305" t="str">
        <f t="shared" si="36"/>
        <v/>
      </c>
      <c r="L623" s="289"/>
      <c r="M623" s="305" t="str">
        <f t="shared" si="36"/>
        <v/>
      </c>
      <c r="N623" s="289" t="b">
        <f>AND(RMDF!N623&gt;=0, RMDF!N623&lt;=1-RMDF!L623, RMDF!N623=ROUND(RMDF!N623,4))</f>
        <v>1</v>
      </c>
      <c r="O623" s="286" t="str">
        <f>IF(P623="","",IF(I623="","",IF(LEFT(I623,13)="Reclaimed pos",RawMaterialCode!$E$569,RawMaterialCode!$E$568)))</f>
        <v>Reclaimed pre-consumer mixed fibers (RM0578)</v>
      </c>
      <c r="P623" s="295">
        <f t="shared" si="37"/>
        <v>1</v>
      </c>
      <c r="Q623" s="202"/>
      <c r="R623" s="203"/>
      <c r="S623" s="204" t="str">
        <f t="shared" si="38"/>
        <v/>
      </c>
      <c r="T623" s="281"/>
      <c r="U623" s="281"/>
      <c r="V623" s="281"/>
      <c r="W623" s="281"/>
      <c r="X623" s="317">
        <f>RMDF!X623</f>
        <v>0</v>
      </c>
      <c r="Y623" s="318" t="str">
        <f>IF(X623=0,"",_xlfn.XLOOKUP(X623,StatePicklist!$1:$1,StatePicklist!$3:$3,"NA",0))</f>
        <v/>
      </c>
      <c r="Z623" s="297" t="str">
        <f ca="1">IF(RMDF!Y623="", "", IF(ISNUMBER(MATCH(RMDF!Y623, INDIRECT(Y623), 0)), "OK", "Invalid"))</f>
        <v/>
      </c>
      <c r="AA623" s="281"/>
      <c r="AB623" s="281"/>
      <c r="AC623" s="281"/>
      <c r="AD623" s="281" t="b">
        <f>AND(RMDF!AG623&gt;=0, RMDF!AG623&lt;=1-RMDF!Z623, RMDF!AG623=ROUND(RMDF!AG623,4))</f>
        <v>1</v>
      </c>
      <c r="AE623" s="317">
        <f>RMDF!AE623</f>
        <v>0</v>
      </c>
      <c r="AF623" s="318" t="str">
        <f>IF(AE623=0,"",_xlfn.XLOOKUP(AE623,StatePicklist!$1:$1,StatePicklist!$3:$3,"NA",0))</f>
        <v/>
      </c>
      <c r="AG623" s="297" t="str">
        <f ca="1">IF(RMDF!AF623="", "", IF(ISNUMBER(MATCH(RMDF!AF623, INDIRECT(AF623), 0)), "OK", "Invalid"))</f>
        <v/>
      </c>
      <c r="AH623" s="281"/>
      <c r="AI623" s="281"/>
      <c r="AJ623" s="281"/>
      <c r="AK623" s="281" t="b">
        <f>AND(RMDF!AN623&gt;=0, RMDF!AN623&lt;=1-SUM(RMDF!Z623,RMDF!AG623), RMDF!AN623=ROUND(RMDF!AN623,4))</f>
        <v>1</v>
      </c>
      <c r="AL623" s="317">
        <f>RMDF!AL623</f>
        <v>0</v>
      </c>
      <c r="AM623" s="318" t="str">
        <f>IF(AL623=0,"",_xlfn.XLOOKUP(AL623,StatePicklist!$1:$1,StatePicklist!$3:$3,"NA",0))</f>
        <v/>
      </c>
      <c r="AN623" s="297" t="str">
        <f ca="1">IF(RMDF!AM623="", "", IF(ISNUMBER(MATCH(RMDF!AM623, INDIRECT(AM623), 0)), "OK", "Invalid"))</f>
        <v/>
      </c>
      <c r="AO623" s="281"/>
      <c r="AP623" s="281"/>
      <c r="AQ623" s="281"/>
      <c r="AR623" s="281" t="b">
        <f>AND(RMDF!AU623&gt;=0, RMDF!AU623&lt;=1-SUM(RMDF!Z623,RMDF!AG623,RMDF!AN623), RMDF!AU623=ROUND(RMDF!AU623,4))</f>
        <v>1</v>
      </c>
      <c r="AS623" s="317">
        <f>RMDF!AS623</f>
        <v>0</v>
      </c>
      <c r="AT623" s="318" t="str">
        <f>IF(AS623=0,"",_xlfn.XLOOKUP(AS623,StatePicklist!$1:$1,StatePicklist!$3:$3,"NA",0))</f>
        <v/>
      </c>
      <c r="AU623" s="297" t="str">
        <f ca="1">IF(RMDF!AT623="", "", IF(ISNUMBER(MATCH(RMDF!AT623, INDIRECT(AT623), 0)), "OK", "Invalid"))</f>
        <v/>
      </c>
      <c r="AV623" s="281"/>
      <c r="AW623" s="281"/>
      <c r="AX623" s="281"/>
      <c r="AY623" s="281" t="b">
        <f>AND(RMDF!BB623&gt;=0, RMDF!BB623&lt;=1-SUM(RMDF!Z623,RMDF!AG623,RMDF!AN623,RMDF!AU623), RMDF!BB623=ROUND(RMDF!BB623,4))</f>
        <v>1</v>
      </c>
      <c r="AZ623" s="317">
        <f>RMDF!AZ623</f>
        <v>0</v>
      </c>
      <c r="BA623" s="318" t="str">
        <f>IF(AZ623=0,"",_xlfn.XLOOKUP(AZ623,StatePicklist!$1:$1,StatePicklist!$3:$3,"NA",0))</f>
        <v/>
      </c>
      <c r="BB623" s="297" t="str">
        <f ca="1">IF(RMDF!BA623="", "", IF(ISNUMBER(MATCH(RMDF!BA623, INDIRECT(BA623), 0)), "OK", "Invalid"))</f>
        <v/>
      </c>
      <c r="BC623" s="281"/>
      <c r="BD623" s="281"/>
      <c r="BE623" s="281"/>
      <c r="BF623" s="281" t="b">
        <f>AND(RMDF!BI623&gt;=0, RMDF!BI623&lt;=1-SUM(RMDF!Z623,RMDF!AG623,RMDF!AN623,RMDF!AU623,RMDF!BB623), RMDF!BI623=ROUND(RMDF!BI623,4))</f>
        <v>1</v>
      </c>
      <c r="BG623" s="317">
        <f>RMDF!BG623</f>
        <v>0</v>
      </c>
      <c r="BH623" s="318" t="str">
        <f>IF(BG623=0,"",_xlfn.XLOOKUP(BG623,StatePicklist!$1:$1,StatePicklist!$3:$3,"NA",0))</f>
        <v/>
      </c>
      <c r="BI623" s="297" t="str">
        <f ca="1">IF(RMDF!BH623="", "", IF(ISNUMBER(MATCH(RMDF!BH623, INDIRECT(BH623), 0)), "OK", "Invalid"))</f>
        <v/>
      </c>
      <c r="BJ623" s="281"/>
      <c r="BK623" s="281"/>
      <c r="BL623" s="281"/>
      <c r="BM623" s="281" t="b">
        <f>AND(RMDF!BP623&gt;=0, RMDF!BP623&lt;=1-SUM(RMDF!Z623,RMDF!AG623,RMDF!AN623,RMDF!AU623,RMDF!BB623,RMDF!BI623), RMDF!BP623=ROUND(RMDF!BP623,4))</f>
        <v>1</v>
      </c>
      <c r="BN623" s="317">
        <f>RMDF!BN623</f>
        <v>0</v>
      </c>
      <c r="BO623" s="318" t="str">
        <f>IF(BN623=0,"",_xlfn.XLOOKUP(BN623,StatePicklist!$1:$1,StatePicklist!$3:$3,"NA",0))</f>
        <v/>
      </c>
      <c r="BP623" s="297" t="str">
        <f ca="1">IF(RMDF!BO623="", "", IF(ISNUMBER(MATCH(RMDF!BO623, INDIRECT(BO623), 0)), "OK", "Invalid"))</f>
        <v/>
      </c>
      <c r="BQ623" s="281"/>
      <c r="BR623" s="281"/>
      <c r="BS623" s="281"/>
      <c r="BT623" s="281" t="b">
        <f>AND(RMDF!BW623&gt;=0, RMDF!BW623&lt;=1-SUM(RMDF!Z623,RMDF!AG623,RMDF!AN623,RMDF!AU623,RMDF!BB623,RMDF!BI623,RMDF!BP623), RMDF!BW623=ROUND(RMDF!BW623,4))</f>
        <v>1</v>
      </c>
      <c r="BU623" s="317">
        <f>RMDF!BU623</f>
        <v>0</v>
      </c>
      <c r="BV623" s="318" t="str">
        <f>IF(BU623=0,"",_xlfn.XLOOKUP(BU623,StatePicklist!$1:$1,StatePicklist!$3:$3,"NA",0))</f>
        <v/>
      </c>
      <c r="BW623" s="297" t="str">
        <f ca="1">IF(RMDF!BV623="", "", IF(ISNUMBER(MATCH(RMDF!BV623, INDIRECT(BV623), 0)), "OK", "Invalid"))</f>
        <v/>
      </c>
      <c r="BX623" s="281"/>
      <c r="BY623" s="281"/>
      <c r="BZ623" s="281"/>
      <c r="CA623" s="281" t="b">
        <f>AND(RMDF!CD623&gt;=0, RMDF!CD623&lt;=1-SUM(RMDF!Z623,RMDF!AG623,RMDF!AN623,RMDF!AU623,RMDF!BB623,RMDF!BI623,RMDF!BP623,RMDF!BW623), RMDF!CD623=ROUND(RMDF!CD623,4))</f>
        <v>1</v>
      </c>
      <c r="CB623" s="317">
        <f>RMDF!CB623</f>
        <v>0</v>
      </c>
      <c r="CC623" s="318" t="str">
        <f>IF(CB623=0,"",_xlfn.XLOOKUP(CB623,StatePicklist!$1:$1,StatePicklist!$3:$3,"NA",0))</f>
        <v/>
      </c>
      <c r="CD623" s="297" t="str">
        <f ca="1">IF(RMDF!CC623="", "", IF(ISNUMBER(MATCH(RMDF!CC623, INDIRECT(CC623), 0)), "OK", "Invalid"))</f>
        <v/>
      </c>
      <c r="CE623" s="281"/>
      <c r="CF623" s="281"/>
      <c r="CG623" s="281"/>
      <c r="CH623" s="281" t="b">
        <f>AND(RMDF!CK623&gt;=0, RMDF!CK623&lt;=1-SUM(RMDF!Z623,RMDF!AG623,RMDF!AN623,RMDF!AU623,RMDF!BB623,RMDF!BI623,RMDF!BP623,RMDF!BW623,RMDF!CD623), RMDF!CK623=ROUND(RMDF!CK623,4))</f>
        <v>1</v>
      </c>
      <c r="CI623" s="317">
        <f>RMDF!CI623</f>
        <v>0</v>
      </c>
      <c r="CJ623" s="318" t="str">
        <f>IF(CI623=0,"",_xlfn.XLOOKUP(CI623,StatePicklist!$1:$1,StatePicklist!$3:$3,"NA",0))</f>
        <v/>
      </c>
      <c r="CK623" s="297" t="str">
        <f ca="1">IF(RMDF!CJ623="", "", IF(ISNUMBER(MATCH(RMDF!CJ623, INDIRECT(CJ623), 0)), "OK", "Invalid"))</f>
        <v/>
      </c>
      <c r="CL623" s="281"/>
      <c r="CM623" s="281"/>
      <c r="CN623" s="281"/>
      <c r="CO623" s="281" t="b">
        <f>AND(RMDF!CR623&gt;=0, RMDF!CR623&lt;=1-SUM(RMDF!Z623,RMDF!AG623,RMDF!AN623,RMDF!AU623,RMDF!BB623,RMDF!BI623,RMDF!BP623,RMDF!BW623,RMDF!CD623,RMDF!CK623), RMDF!CR623=ROUND(RMDF!CR623,4))</f>
        <v>1</v>
      </c>
      <c r="CP623" s="317">
        <f>RMDF!CP623</f>
        <v>0</v>
      </c>
      <c r="CQ623" s="318" t="str">
        <f>IF(CP623=0,"",_xlfn.XLOOKUP(CP623,StatePicklist!$1:$1,StatePicklist!$3:$3,"NA",0))</f>
        <v/>
      </c>
      <c r="CR623" s="297" t="str">
        <f ca="1">IF(RMDF!CQ623="", "", IF(ISNUMBER(MATCH(RMDF!CQ623, INDIRECT(CQ623), 0)), "OK", "Invalid"))</f>
        <v/>
      </c>
      <c r="CS623" s="281"/>
      <c r="CT623" s="281"/>
      <c r="CU623" s="281"/>
      <c r="CV623" s="281" t="b">
        <f>AND(RMDF!CY623&gt;=0, RMDF!CY623&lt;=1-SUM(RMDF!Z623,RMDF!AG623,RMDF!AN623,RMDF!AU623,RMDF!BB623,RMDF!BI623,RMDF!BP623,RMDF!BW623,RMDF!CD623,RMDF!CK623,RMDF!CR623), RMDF!CY623=ROUND(RMDF!CY623,4))</f>
        <v>1</v>
      </c>
      <c r="CW623" s="317">
        <f>RMDF!CW623</f>
        <v>0</v>
      </c>
      <c r="CX623" s="318" t="str">
        <f>IF(CW623=0,"",_xlfn.XLOOKUP(CW623,StatePicklist!$1:$1,StatePicklist!$3:$3,"NA",0))</f>
        <v/>
      </c>
      <c r="CY623" s="297" t="str">
        <f ca="1">IF(RMDF!CX623="", "", IF(ISNUMBER(MATCH(RMDF!CX623, INDIRECT(CX623), 0)), "OK", "Invalid"))</f>
        <v/>
      </c>
      <c r="CZ623" s="281"/>
      <c r="DA623" s="281"/>
      <c r="DB623" s="281"/>
      <c r="DC623" s="281" t="b">
        <f>AND(RMDF!DF623&gt;=0, RMDF!DF623&lt;=1-SUM(RMDF!Z623,RMDF!AG623,RMDF!AN623,RMDF!AU623,RMDF!BB623,RMDF!BI623,RMDF!BP623,RMDF!BW623,RMDF!CD623,RMDF!CK623,RMDF!CR623,RMDF!CY623), RMDF!DF623=ROUND(RMDF!DF623,4))</f>
        <v>1</v>
      </c>
      <c r="DD623" s="317">
        <f>RMDF!DD623</f>
        <v>0</v>
      </c>
      <c r="DE623" s="318" t="str">
        <f>IF(DD623=0,"",_xlfn.XLOOKUP(DD623,StatePicklist!$1:$1,StatePicklist!$3:$3,"NA",0))</f>
        <v/>
      </c>
      <c r="DF623" s="297" t="str">
        <f ca="1">IF(RMDF!DE623="", "", IF(ISNUMBER(MATCH(RMDF!DE623, INDIRECT(DE623), 0)), "OK", "Invalid"))</f>
        <v/>
      </c>
      <c r="DG623" s="281"/>
      <c r="DH623" s="281"/>
      <c r="DI623" s="281"/>
      <c r="DJ623" s="281" t="b">
        <f>AND(RMDF!DM623&gt;=0, RMDF!DM623&lt;=1-SUM(RMDF!Z623,RMDF!AG623,RMDF!AN623,RMDF!AU623,RMDF!BB623,RMDF!BI623,RMDF!BP623,RMDF!BW623,RMDF!CD623,RMDF!CK623,RMDF!CR623,RMDF!CY623,RMDF!DF623), RMDF!DM623=ROUND(RMDF!DM623,4))</f>
        <v>1</v>
      </c>
      <c r="DK623" s="317">
        <f>RMDF!DK623</f>
        <v>0</v>
      </c>
      <c r="DL623" s="318" t="str">
        <f>IF(DK623=0,"",_xlfn.XLOOKUP(DK623,StatePicklist!$1:$1,StatePicklist!$3:$3,"NA",0))</f>
        <v/>
      </c>
      <c r="DM623" s="297" t="str">
        <f ca="1">IF(RMDF!DL623="", "", IF(ISNUMBER(MATCH(RMDF!DL623, INDIRECT(DL623), 0)), "OK", "Invalid"))</f>
        <v/>
      </c>
      <c r="DN623" s="281"/>
      <c r="DO623" s="281"/>
      <c r="DP623" s="281"/>
      <c r="DQ623" s="281" t="b">
        <f>AND(RMDF!DT623&gt;=0, RMDF!DT623&lt;=1-SUM(RMDF!Z623,RMDF!AG623,RMDF!AN623,RMDF!AU623,RMDF!BB623,RMDF!BI623,RMDF!BP623,RMDF!BW623,RMDF!CD623,RMDF!CK623,RMDF!CR623,RMDF!CY623,RMDF!DF623,RMDF!DM623), RMDF!DT623=ROUND(RMDF!DT623,4))</f>
        <v>1</v>
      </c>
      <c r="DR623" s="317">
        <f>RMDF!DR623</f>
        <v>0</v>
      </c>
      <c r="DS623" s="318" t="str">
        <f>IF(DR623=0,"",_xlfn.XLOOKUP(DR623,StatePicklist!$1:$1,StatePicklist!$3:$3,"NA",0))</f>
        <v/>
      </c>
      <c r="DT623" s="297" t="str">
        <f ca="1">IF(RMDF!DS623="", "", IF(ISNUMBER(MATCH(RMDF!DS623, INDIRECT(DS623), 0)), "OK", "Invalid"))</f>
        <v/>
      </c>
      <c r="DU623" s="281"/>
      <c r="DV623" s="281"/>
      <c r="DW623" s="281"/>
      <c r="DX623" s="281" t="b">
        <f>AND(RMDF!EA623&gt;=0, RMDF!EA623&lt;=1-SUM(RMDF!Z623,RMDF!AG623,RMDF!AN623,RMDF!AU623,RMDF!BB623,RMDF!BI623,RMDF!BP623,RMDF!BW623,RMDF!CD623,RMDF!CK623,RMDF!CR623,RMDF!CY623,RMDF!DF623,RMDF!DM623,RMDF!DT623), RMDF!EA623=ROUND(RMDF!EA623,4))</f>
        <v>1</v>
      </c>
      <c r="DY623" s="317">
        <f>RMDF!DY623</f>
        <v>0</v>
      </c>
      <c r="DZ623" s="318" t="str">
        <f>IF(DY623=0,"",_xlfn.XLOOKUP(DY623,StatePicklist!$1:$1,StatePicklist!$3:$3,"NA",0))</f>
        <v/>
      </c>
      <c r="EA623" s="297" t="str">
        <f ca="1">IF(RMDF!DZ623="", "", IF(ISNUMBER(MATCH(RMDF!DZ623, INDIRECT(DZ623), 0)), "OK", "Invalid"))</f>
        <v/>
      </c>
      <c r="EB623" s="281"/>
      <c r="EC623" s="281"/>
      <c r="ED623" s="281"/>
      <c r="EE623" s="281" t="b">
        <f>AND(RMDF!EH623&gt;=0, RMDF!EH623&lt;=1-SUM(RMDF!Z623,RMDF!AG623,RMDF!AN623,RMDF!AU623,RMDF!BB623,RMDF!BI623,RMDF!BP623,RMDF!BW623,RMDF!CD623,RMDF!CK623,RMDF!CR623,RMDF!CY623,RMDF!DF623,RMDF!DM623,RMDF!DT623,RMDF!EA623), RMDF!EH623=ROUND(RMDF!EH623,4))</f>
        <v>1</v>
      </c>
      <c r="EF623" s="317">
        <f>RMDF!EF623</f>
        <v>0</v>
      </c>
      <c r="EG623" s="318" t="str">
        <f>IF(EF623=0,"",_xlfn.XLOOKUP(EF623,StatePicklist!$1:$1,StatePicklist!$3:$3,"NA",0))</f>
        <v/>
      </c>
      <c r="EH623" s="297" t="str">
        <f ca="1">IF(RMDF!EG623="", "", IF(ISNUMBER(MATCH(RMDF!EG623, INDIRECT(EG623), 0)), "OK", "Invalid"))</f>
        <v/>
      </c>
      <c r="EI623" s="281"/>
      <c r="EJ623" s="281"/>
      <c r="EK623" s="281"/>
      <c r="EL623" s="281" t="b">
        <f>AND(RMDF!EO623&gt;=0, RMDF!EO623&lt;=1-SUM(RMDF!Z623,RMDF!AG623,RMDF!AN623,RMDF!AU623,RMDF!BB623,RMDF!BI623,RMDF!BP623,RMDF!BW623,RMDF!CD623,RMDF!CK623,RMDF!CR623,RMDF!CY623,RMDF!DF623,RMDF!DM623,RMDF!DT623,RMDF!EA623,RMDF!EH623), RMDF!EO623=ROUND(RMDF!EO623,4))</f>
        <v>1</v>
      </c>
      <c r="EM623" s="317">
        <f>RMDF!EM623</f>
        <v>0</v>
      </c>
      <c r="EN623" s="318" t="str">
        <f>IF(EM623=0,"",_xlfn.XLOOKUP(EM623,StatePicklist!$1:$1,StatePicklist!$3:$3,"NA",0))</f>
        <v/>
      </c>
      <c r="EO623" s="297" t="str">
        <f ca="1">IF(RMDF!EN623="", "", IF(ISNUMBER(MATCH(RMDF!EN623, INDIRECT(EN623), 0)), "OK", "Invalid"))</f>
        <v/>
      </c>
      <c r="EP623" s="281"/>
      <c r="EQ623" s="281"/>
      <c r="ER623" s="281"/>
      <c r="ES623" s="281" t="b">
        <f>AND(RMDF!EV623&gt;=0, RMDF!EV623&lt;=1-SUM(RMDF!Z623,RMDF!AG623,RMDF!AN623,RMDF!AU623,RMDF!BB623,RMDF!BI623,RMDF!BP623,RMDF!BW623,RMDF!CD623,RMDF!CK623,RMDF!CR623,RMDF!CY623,RMDF!DF623,RMDF!DM623,RMDF!DT623,RMDF!EA623,RMDF!EH623,RMDF!EO623), RMDF!EV623=ROUND(RMDF!EV623,4))</f>
        <v>1</v>
      </c>
      <c r="ET623" s="317">
        <f>RMDF!ET623</f>
        <v>0</v>
      </c>
      <c r="EU623" s="318" t="str">
        <f>IF(ET623=0,"",_xlfn.XLOOKUP(ET623,StatePicklist!$1:$1,StatePicklist!$3:$3,"NA",0))</f>
        <v/>
      </c>
      <c r="EV623" s="297" t="str">
        <f ca="1">IF(RMDF!EU623="", "", IF(ISNUMBER(MATCH(RMDF!EU623, INDIRECT(EU623), 0)), "OK", "Invalid"))</f>
        <v/>
      </c>
      <c r="EW623" s="281"/>
      <c r="EX623" s="281"/>
      <c r="EY623" s="281"/>
      <c r="EZ623" s="281" t="b">
        <f>AND(RMDF!FC623&gt;=0, RMDF!FC623&lt;=1-SUM(RMDF!Z623,RMDF!AG623,RMDF!AN623,RMDF!AU623,RMDF!BB623,RMDF!BI623,RMDF!BP623,RMDF!BW623,RMDF!CD623,RMDF!CK623,RMDF!CR623,RMDF!CY623,RMDF!DF623,RMDF!DM623,RMDF!DT623,RMDF!EA623,RMDF!EH623,RMDF!EO623,RMDF!EV623), RMDF!FC623=ROUND(RMDF!FC623,4))</f>
        <v>1</v>
      </c>
      <c r="FA623" s="317">
        <f>RMDF!FA623</f>
        <v>0</v>
      </c>
      <c r="FB623" s="318" t="str">
        <f>IF(FA623=0,"",_xlfn.XLOOKUP(FA623,StatePicklist!$1:$1,StatePicklist!$3:$3,"NA",0))</f>
        <v/>
      </c>
      <c r="FC623" s="297" t="str">
        <f ca="1">IF(RMDF!FB623="", "", IF(ISNUMBER(MATCH(RMDF!FB623, INDIRECT(FB623), 0)), "OK", "Invalid"))</f>
        <v/>
      </c>
    </row>
    <row r="624" spans="1:159" s="205" customFormat="1" ht="39.9" customHeight="1" x14ac:dyDescent="0.25">
      <c r="A624" s="206"/>
      <c r="B624" s="196"/>
      <c r="C624" s="197"/>
      <c r="D624" s="198"/>
      <c r="E624" s="199"/>
      <c r="F624" s="200"/>
      <c r="G624" s="201"/>
      <c r="H624" s="292"/>
      <c r="I624" s="305">
        <f>RMDF!I624</f>
        <v>0</v>
      </c>
      <c r="J624" s="305" t="str">
        <f>IF(I624=ProductCode!$B$30,"PDReclPost",IF(OR(I624=ProductCode!$C$30,I624=ProductCode!$E$30,I624=ProductCode!$G$30),"PDPreCon",IF(OR(I624=ProductCode!$D$30,I624=ProductCode!$F$30),"PDNotReclPost","")))</f>
        <v/>
      </c>
      <c r="K624" s="305" t="str">
        <f t="shared" si="36"/>
        <v/>
      </c>
      <c r="L624" s="289"/>
      <c r="M624" s="305" t="str">
        <f t="shared" si="36"/>
        <v/>
      </c>
      <c r="N624" s="289" t="b">
        <f>AND(RMDF!N624&gt;=0, RMDF!N624&lt;=1-RMDF!L624, RMDF!N624=ROUND(RMDF!N624,4))</f>
        <v>1</v>
      </c>
      <c r="O624" s="286" t="str">
        <f>IF(P624="","",IF(I624="","",IF(LEFT(I624,13)="Reclaimed pos",RawMaterialCode!$E$569,RawMaterialCode!$E$568)))</f>
        <v>Reclaimed pre-consumer mixed fibers (RM0578)</v>
      </c>
      <c r="P624" s="295">
        <f t="shared" si="37"/>
        <v>1</v>
      </c>
      <c r="Q624" s="202"/>
      <c r="R624" s="203"/>
      <c r="S624" s="204" t="str">
        <f t="shared" si="38"/>
        <v/>
      </c>
      <c r="T624" s="281"/>
      <c r="U624" s="281"/>
      <c r="V624" s="281"/>
      <c r="W624" s="281"/>
      <c r="X624" s="317">
        <f>RMDF!X624</f>
        <v>0</v>
      </c>
      <c r="Y624" s="318" t="str">
        <f>IF(X624=0,"",_xlfn.XLOOKUP(X624,StatePicklist!$1:$1,StatePicklist!$3:$3,"NA",0))</f>
        <v/>
      </c>
      <c r="Z624" s="297" t="str">
        <f ca="1">IF(RMDF!Y624="", "", IF(ISNUMBER(MATCH(RMDF!Y624, INDIRECT(Y624), 0)), "OK", "Invalid"))</f>
        <v/>
      </c>
      <c r="AA624" s="281"/>
      <c r="AB624" s="281"/>
      <c r="AC624" s="281"/>
      <c r="AD624" s="281" t="b">
        <f>AND(RMDF!AG624&gt;=0, RMDF!AG624&lt;=1-RMDF!Z624, RMDF!AG624=ROUND(RMDF!AG624,4))</f>
        <v>1</v>
      </c>
      <c r="AE624" s="317">
        <f>RMDF!AE624</f>
        <v>0</v>
      </c>
      <c r="AF624" s="318" t="str">
        <f>IF(AE624=0,"",_xlfn.XLOOKUP(AE624,StatePicklist!$1:$1,StatePicklist!$3:$3,"NA",0))</f>
        <v/>
      </c>
      <c r="AG624" s="297" t="str">
        <f ca="1">IF(RMDF!AF624="", "", IF(ISNUMBER(MATCH(RMDF!AF624, INDIRECT(AF624), 0)), "OK", "Invalid"))</f>
        <v/>
      </c>
      <c r="AH624" s="281"/>
      <c r="AI624" s="281"/>
      <c r="AJ624" s="281"/>
      <c r="AK624" s="281" t="b">
        <f>AND(RMDF!AN624&gt;=0, RMDF!AN624&lt;=1-SUM(RMDF!Z624,RMDF!AG624), RMDF!AN624=ROUND(RMDF!AN624,4))</f>
        <v>1</v>
      </c>
      <c r="AL624" s="317">
        <f>RMDF!AL624</f>
        <v>0</v>
      </c>
      <c r="AM624" s="318" t="str">
        <f>IF(AL624=0,"",_xlfn.XLOOKUP(AL624,StatePicklist!$1:$1,StatePicklist!$3:$3,"NA",0))</f>
        <v/>
      </c>
      <c r="AN624" s="297" t="str">
        <f ca="1">IF(RMDF!AM624="", "", IF(ISNUMBER(MATCH(RMDF!AM624, INDIRECT(AM624), 0)), "OK", "Invalid"))</f>
        <v/>
      </c>
      <c r="AO624" s="281"/>
      <c r="AP624" s="281"/>
      <c r="AQ624" s="281"/>
      <c r="AR624" s="281" t="b">
        <f>AND(RMDF!AU624&gt;=0, RMDF!AU624&lt;=1-SUM(RMDF!Z624,RMDF!AG624,RMDF!AN624), RMDF!AU624=ROUND(RMDF!AU624,4))</f>
        <v>1</v>
      </c>
      <c r="AS624" s="317">
        <f>RMDF!AS624</f>
        <v>0</v>
      </c>
      <c r="AT624" s="318" t="str">
        <f>IF(AS624=0,"",_xlfn.XLOOKUP(AS624,StatePicklist!$1:$1,StatePicklist!$3:$3,"NA",0))</f>
        <v/>
      </c>
      <c r="AU624" s="297" t="str">
        <f ca="1">IF(RMDF!AT624="", "", IF(ISNUMBER(MATCH(RMDF!AT624, INDIRECT(AT624), 0)), "OK", "Invalid"))</f>
        <v/>
      </c>
      <c r="AV624" s="281"/>
      <c r="AW624" s="281"/>
      <c r="AX624" s="281"/>
      <c r="AY624" s="281" t="b">
        <f>AND(RMDF!BB624&gt;=0, RMDF!BB624&lt;=1-SUM(RMDF!Z624,RMDF!AG624,RMDF!AN624,RMDF!AU624), RMDF!BB624=ROUND(RMDF!BB624,4))</f>
        <v>1</v>
      </c>
      <c r="AZ624" s="317">
        <f>RMDF!AZ624</f>
        <v>0</v>
      </c>
      <c r="BA624" s="318" t="str">
        <f>IF(AZ624=0,"",_xlfn.XLOOKUP(AZ624,StatePicklist!$1:$1,StatePicklist!$3:$3,"NA",0))</f>
        <v/>
      </c>
      <c r="BB624" s="297" t="str">
        <f ca="1">IF(RMDF!BA624="", "", IF(ISNUMBER(MATCH(RMDF!BA624, INDIRECT(BA624), 0)), "OK", "Invalid"))</f>
        <v/>
      </c>
      <c r="BC624" s="281"/>
      <c r="BD624" s="281"/>
      <c r="BE624" s="281"/>
      <c r="BF624" s="281" t="b">
        <f>AND(RMDF!BI624&gt;=0, RMDF!BI624&lt;=1-SUM(RMDF!Z624,RMDF!AG624,RMDF!AN624,RMDF!AU624,RMDF!BB624), RMDF!BI624=ROUND(RMDF!BI624,4))</f>
        <v>1</v>
      </c>
      <c r="BG624" s="317">
        <f>RMDF!BG624</f>
        <v>0</v>
      </c>
      <c r="BH624" s="318" t="str">
        <f>IF(BG624=0,"",_xlfn.XLOOKUP(BG624,StatePicklist!$1:$1,StatePicklist!$3:$3,"NA",0))</f>
        <v/>
      </c>
      <c r="BI624" s="297" t="str">
        <f ca="1">IF(RMDF!BH624="", "", IF(ISNUMBER(MATCH(RMDF!BH624, INDIRECT(BH624), 0)), "OK", "Invalid"))</f>
        <v/>
      </c>
      <c r="BJ624" s="281"/>
      <c r="BK624" s="281"/>
      <c r="BL624" s="281"/>
      <c r="BM624" s="281" t="b">
        <f>AND(RMDF!BP624&gt;=0, RMDF!BP624&lt;=1-SUM(RMDF!Z624,RMDF!AG624,RMDF!AN624,RMDF!AU624,RMDF!BB624,RMDF!BI624), RMDF!BP624=ROUND(RMDF!BP624,4))</f>
        <v>1</v>
      </c>
      <c r="BN624" s="317">
        <f>RMDF!BN624</f>
        <v>0</v>
      </c>
      <c r="BO624" s="318" t="str">
        <f>IF(BN624=0,"",_xlfn.XLOOKUP(BN624,StatePicklist!$1:$1,StatePicklist!$3:$3,"NA",0))</f>
        <v/>
      </c>
      <c r="BP624" s="297" t="str">
        <f ca="1">IF(RMDF!BO624="", "", IF(ISNUMBER(MATCH(RMDF!BO624, INDIRECT(BO624), 0)), "OK", "Invalid"))</f>
        <v/>
      </c>
      <c r="BQ624" s="281"/>
      <c r="BR624" s="281"/>
      <c r="BS624" s="281"/>
      <c r="BT624" s="281" t="b">
        <f>AND(RMDF!BW624&gt;=0, RMDF!BW624&lt;=1-SUM(RMDF!Z624,RMDF!AG624,RMDF!AN624,RMDF!AU624,RMDF!BB624,RMDF!BI624,RMDF!BP624), RMDF!BW624=ROUND(RMDF!BW624,4))</f>
        <v>1</v>
      </c>
      <c r="BU624" s="317">
        <f>RMDF!BU624</f>
        <v>0</v>
      </c>
      <c r="BV624" s="318" t="str">
        <f>IF(BU624=0,"",_xlfn.XLOOKUP(BU624,StatePicklist!$1:$1,StatePicklist!$3:$3,"NA",0))</f>
        <v/>
      </c>
      <c r="BW624" s="297" t="str">
        <f ca="1">IF(RMDF!BV624="", "", IF(ISNUMBER(MATCH(RMDF!BV624, INDIRECT(BV624), 0)), "OK", "Invalid"))</f>
        <v/>
      </c>
      <c r="BX624" s="281"/>
      <c r="BY624" s="281"/>
      <c r="BZ624" s="281"/>
      <c r="CA624" s="281" t="b">
        <f>AND(RMDF!CD624&gt;=0, RMDF!CD624&lt;=1-SUM(RMDF!Z624,RMDF!AG624,RMDF!AN624,RMDF!AU624,RMDF!BB624,RMDF!BI624,RMDF!BP624,RMDF!BW624), RMDF!CD624=ROUND(RMDF!CD624,4))</f>
        <v>1</v>
      </c>
      <c r="CB624" s="317">
        <f>RMDF!CB624</f>
        <v>0</v>
      </c>
      <c r="CC624" s="318" t="str">
        <f>IF(CB624=0,"",_xlfn.XLOOKUP(CB624,StatePicklist!$1:$1,StatePicklist!$3:$3,"NA",0))</f>
        <v/>
      </c>
      <c r="CD624" s="297" t="str">
        <f ca="1">IF(RMDF!CC624="", "", IF(ISNUMBER(MATCH(RMDF!CC624, INDIRECT(CC624), 0)), "OK", "Invalid"))</f>
        <v/>
      </c>
      <c r="CE624" s="281"/>
      <c r="CF624" s="281"/>
      <c r="CG624" s="281"/>
      <c r="CH624" s="281" t="b">
        <f>AND(RMDF!CK624&gt;=0, RMDF!CK624&lt;=1-SUM(RMDF!Z624,RMDF!AG624,RMDF!AN624,RMDF!AU624,RMDF!BB624,RMDF!BI624,RMDF!BP624,RMDF!BW624,RMDF!CD624), RMDF!CK624=ROUND(RMDF!CK624,4))</f>
        <v>1</v>
      </c>
      <c r="CI624" s="317">
        <f>RMDF!CI624</f>
        <v>0</v>
      </c>
      <c r="CJ624" s="318" t="str">
        <f>IF(CI624=0,"",_xlfn.XLOOKUP(CI624,StatePicklist!$1:$1,StatePicklist!$3:$3,"NA",0))</f>
        <v/>
      </c>
      <c r="CK624" s="297" t="str">
        <f ca="1">IF(RMDF!CJ624="", "", IF(ISNUMBER(MATCH(RMDF!CJ624, INDIRECT(CJ624), 0)), "OK", "Invalid"))</f>
        <v/>
      </c>
      <c r="CL624" s="281"/>
      <c r="CM624" s="281"/>
      <c r="CN624" s="281"/>
      <c r="CO624" s="281" t="b">
        <f>AND(RMDF!CR624&gt;=0, RMDF!CR624&lt;=1-SUM(RMDF!Z624,RMDF!AG624,RMDF!AN624,RMDF!AU624,RMDF!BB624,RMDF!BI624,RMDF!BP624,RMDF!BW624,RMDF!CD624,RMDF!CK624), RMDF!CR624=ROUND(RMDF!CR624,4))</f>
        <v>1</v>
      </c>
      <c r="CP624" s="317">
        <f>RMDF!CP624</f>
        <v>0</v>
      </c>
      <c r="CQ624" s="318" t="str">
        <f>IF(CP624=0,"",_xlfn.XLOOKUP(CP624,StatePicklist!$1:$1,StatePicklist!$3:$3,"NA",0))</f>
        <v/>
      </c>
      <c r="CR624" s="297" t="str">
        <f ca="1">IF(RMDF!CQ624="", "", IF(ISNUMBER(MATCH(RMDF!CQ624, INDIRECT(CQ624), 0)), "OK", "Invalid"))</f>
        <v/>
      </c>
      <c r="CS624" s="281"/>
      <c r="CT624" s="281"/>
      <c r="CU624" s="281"/>
      <c r="CV624" s="281" t="b">
        <f>AND(RMDF!CY624&gt;=0, RMDF!CY624&lt;=1-SUM(RMDF!Z624,RMDF!AG624,RMDF!AN624,RMDF!AU624,RMDF!BB624,RMDF!BI624,RMDF!BP624,RMDF!BW624,RMDF!CD624,RMDF!CK624,RMDF!CR624), RMDF!CY624=ROUND(RMDF!CY624,4))</f>
        <v>1</v>
      </c>
      <c r="CW624" s="317">
        <f>RMDF!CW624</f>
        <v>0</v>
      </c>
      <c r="CX624" s="318" t="str">
        <f>IF(CW624=0,"",_xlfn.XLOOKUP(CW624,StatePicklist!$1:$1,StatePicklist!$3:$3,"NA",0))</f>
        <v/>
      </c>
      <c r="CY624" s="297" t="str">
        <f ca="1">IF(RMDF!CX624="", "", IF(ISNUMBER(MATCH(RMDF!CX624, INDIRECT(CX624), 0)), "OK", "Invalid"))</f>
        <v/>
      </c>
      <c r="CZ624" s="281"/>
      <c r="DA624" s="281"/>
      <c r="DB624" s="281"/>
      <c r="DC624" s="281" t="b">
        <f>AND(RMDF!DF624&gt;=0, RMDF!DF624&lt;=1-SUM(RMDF!Z624,RMDF!AG624,RMDF!AN624,RMDF!AU624,RMDF!BB624,RMDF!BI624,RMDF!BP624,RMDF!BW624,RMDF!CD624,RMDF!CK624,RMDF!CR624,RMDF!CY624), RMDF!DF624=ROUND(RMDF!DF624,4))</f>
        <v>1</v>
      </c>
      <c r="DD624" s="317">
        <f>RMDF!DD624</f>
        <v>0</v>
      </c>
      <c r="DE624" s="318" t="str">
        <f>IF(DD624=0,"",_xlfn.XLOOKUP(DD624,StatePicklist!$1:$1,StatePicklist!$3:$3,"NA",0))</f>
        <v/>
      </c>
      <c r="DF624" s="297" t="str">
        <f ca="1">IF(RMDF!DE624="", "", IF(ISNUMBER(MATCH(RMDF!DE624, INDIRECT(DE624), 0)), "OK", "Invalid"))</f>
        <v/>
      </c>
      <c r="DG624" s="281"/>
      <c r="DH624" s="281"/>
      <c r="DI624" s="281"/>
      <c r="DJ624" s="281" t="b">
        <f>AND(RMDF!DM624&gt;=0, RMDF!DM624&lt;=1-SUM(RMDF!Z624,RMDF!AG624,RMDF!AN624,RMDF!AU624,RMDF!BB624,RMDF!BI624,RMDF!BP624,RMDF!BW624,RMDF!CD624,RMDF!CK624,RMDF!CR624,RMDF!CY624,RMDF!DF624), RMDF!DM624=ROUND(RMDF!DM624,4))</f>
        <v>1</v>
      </c>
      <c r="DK624" s="317">
        <f>RMDF!DK624</f>
        <v>0</v>
      </c>
      <c r="DL624" s="318" t="str">
        <f>IF(DK624=0,"",_xlfn.XLOOKUP(DK624,StatePicklist!$1:$1,StatePicklist!$3:$3,"NA",0))</f>
        <v/>
      </c>
      <c r="DM624" s="297" t="str">
        <f ca="1">IF(RMDF!DL624="", "", IF(ISNUMBER(MATCH(RMDF!DL624, INDIRECT(DL624), 0)), "OK", "Invalid"))</f>
        <v/>
      </c>
      <c r="DN624" s="281"/>
      <c r="DO624" s="281"/>
      <c r="DP624" s="281"/>
      <c r="DQ624" s="281" t="b">
        <f>AND(RMDF!DT624&gt;=0, RMDF!DT624&lt;=1-SUM(RMDF!Z624,RMDF!AG624,RMDF!AN624,RMDF!AU624,RMDF!BB624,RMDF!BI624,RMDF!BP624,RMDF!BW624,RMDF!CD624,RMDF!CK624,RMDF!CR624,RMDF!CY624,RMDF!DF624,RMDF!DM624), RMDF!DT624=ROUND(RMDF!DT624,4))</f>
        <v>1</v>
      </c>
      <c r="DR624" s="317">
        <f>RMDF!DR624</f>
        <v>0</v>
      </c>
      <c r="DS624" s="318" t="str">
        <f>IF(DR624=0,"",_xlfn.XLOOKUP(DR624,StatePicklist!$1:$1,StatePicklist!$3:$3,"NA",0))</f>
        <v/>
      </c>
      <c r="DT624" s="297" t="str">
        <f ca="1">IF(RMDF!DS624="", "", IF(ISNUMBER(MATCH(RMDF!DS624, INDIRECT(DS624), 0)), "OK", "Invalid"))</f>
        <v/>
      </c>
      <c r="DU624" s="281"/>
      <c r="DV624" s="281"/>
      <c r="DW624" s="281"/>
      <c r="DX624" s="281" t="b">
        <f>AND(RMDF!EA624&gt;=0, RMDF!EA624&lt;=1-SUM(RMDF!Z624,RMDF!AG624,RMDF!AN624,RMDF!AU624,RMDF!BB624,RMDF!BI624,RMDF!BP624,RMDF!BW624,RMDF!CD624,RMDF!CK624,RMDF!CR624,RMDF!CY624,RMDF!DF624,RMDF!DM624,RMDF!DT624), RMDF!EA624=ROUND(RMDF!EA624,4))</f>
        <v>1</v>
      </c>
      <c r="DY624" s="317">
        <f>RMDF!DY624</f>
        <v>0</v>
      </c>
      <c r="DZ624" s="318" t="str">
        <f>IF(DY624=0,"",_xlfn.XLOOKUP(DY624,StatePicklist!$1:$1,StatePicklist!$3:$3,"NA",0))</f>
        <v/>
      </c>
      <c r="EA624" s="297" t="str">
        <f ca="1">IF(RMDF!DZ624="", "", IF(ISNUMBER(MATCH(RMDF!DZ624, INDIRECT(DZ624), 0)), "OK", "Invalid"))</f>
        <v/>
      </c>
      <c r="EB624" s="281"/>
      <c r="EC624" s="281"/>
      <c r="ED624" s="281"/>
      <c r="EE624" s="281" t="b">
        <f>AND(RMDF!EH624&gt;=0, RMDF!EH624&lt;=1-SUM(RMDF!Z624,RMDF!AG624,RMDF!AN624,RMDF!AU624,RMDF!BB624,RMDF!BI624,RMDF!BP624,RMDF!BW624,RMDF!CD624,RMDF!CK624,RMDF!CR624,RMDF!CY624,RMDF!DF624,RMDF!DM624,RMDF!DT624,RMDF!EA624), RMDF!EH624=ROUND(RMDF!EH624,4))</f>
        <v>1</v>
      </c>
      <c r="EF624" s="317">
        <f>RMDF!EF624</f>
        <v>0</v>
      </c>
      <c r="EG624" s="318" t="str">
        <f>IF(EF624=0,"",_xlfn.XLOOKUP(EF624,StatePicklist!$1:$1,StatePicklist!$3:$3,"NA",0))</f>
        <v/>
      </c>
      <c r="EH624" s="297" t="str">
        <f ca="1">IF(RMDF!EG624="", "", IF(ISNUMBER(MATCH(RMDF!EG624, INDIRECT(EG624), 0)), "OK", "Invalid"))</f>
        <v/>
      </c>
      <c r="EI624" s="281"/>
      <c r="EJ624" s="281"/>
      <c r="EK624" s="281"/>
      <c r="EL624" s="281" t="b">
        <f>AND(RMDF!EO624&gt;=0, RMDF!EO624&lt;=1-SUM(RMDF!Z624,RMDF!AG624,RMDF!AN624,RMDF!AU624,RMDF!BB624,RMDF!BI624,RMDF!BP624,RMDF!BW624,RMDF!CD624,RMDF!CK624,RMDF!CR624,RMDF!CY624,RMDF!DF624,RMDF!DM624,RMDF!DT624,RMDF!EA624,RMDF!EH624), RMDF!EO624=ROUND(RMDF!EO624,4))</f>
        <v>1</v>
      </c>
      <c r="EM624" s="317">
        <f>RMDF!EM624</f>
        <v>0</v>
      </c>
      <c r="EN624" s="318" t="str">
        <f>IF(EM624=0,"",_xlfn.XLOOKUP(EM624,StatePicklist!$1:$1,StatePicklist!$3:$3,"NA",0))</f>
        <v/>
      </c>
      <c r="EO624" s="297" t="str">
        <f ca="1">IF(RMDF!EN624="", "", IF(ISNUMBER(MATCH(RMDF!EN624, INDIRECT(EN624), 0)), "OK", "Invalid"))</f>
        <v/>
      </c>
      <c r="EP624" s="281"/>
      <c r="EQ624" s="281"/>
      <c r="ER624" s="281"/>
      <c r="ES624" s="281" t="b">
        <f>AND(RMDF!EV624&gt;=0, RMDF!EV624&lt;=1-SUM(RMDF!Z624,RMDF!AG624,RMDF!AN624,RMDF!AU624,RMDF!BB624,RMDF!BI624,RMDF!BP624,RMDF!BW624,RMDF!CD624,RMDF!CK624,RMDF!CR624,RMDF!CY624,RMDF!DF624,RMDF!DM624,RMDF!DT624,RMDF!EA624,RMDF!EH624,RMDF!EO624), RMDF!EV624=ROUND(RMDF!EV624,4))</f>
        <v>1</v>
      </c>
      <c r="ET624" s="317">
        <f>RMDF!ET624</f>
        <v>0</v>
      </c>
      <c r="EU624" s="318" t="str">
        <f>IF(ET624=0,"",_xlfn.XLOOKUP(ET624,StatePicklist!$1:$1,StatePicklist!$3:$3,"NA",0))</f>
        <v/>
      </c>
      <c r="EV624" s="297" t="str">
        <f ca="1">IF(RMDF!EU624="", "", IF(ISNUMBER(MATCH(RMDF!EU624, INDIRECT(EU624), 0)), "OK", "Invalid"))</f>
        <v/>
      </c>
      <c r="EW624" s="281"/>
      <c r="EX624" s="281"/>
      <c r="EY624" s="281"/>
      <c r="EZ624" s="281" t="b">
        <f>AND(RMDF!FC624&gt;=0, RMDF!FC624&lt;=1-SUM(RMDF!Z624,RMDF!AG624,RMDF!AN624,RMDF!AU624,RMDF!BB624,RMDF!BI624,RMDF!BP624,RMDF!BW624,RMDF!CD624,RMDF!CK624,RMDF!CR624,RMDF!CY624,RMDF!DF624,RMDF!DM624,RMDF!DT624,RMDF!EA624,RMDF!EH624,RMDF!EO624,RMDF!EV624), RMDF!FC624=ROUND(RMDF!FC624,4))</f>
        <v>1</v>
      </c>
      <c r="FA624" s="317">
        <f>RMDF!FA624</f>
        <v>0</v>
      </c>
      <c r="FB624" s="318" t="str">
        <f>IF(FA624=0,"",_xlfn.XLOOKUP(FA624,StatePicklist!$1:$1,StatePicklist!$3:$3,"NA",0))</f>
        <v/>
      </c>
      <c r="FC624" s="297" t="str">
        <f ca="1">IF(RMDF!FB624="", "", IF(ISNUMBER(MATCH(RMDF!FB624, INDIRECT(FB624), 0)), "OK", "Invalid"))</f>
        <v/>
      </c>
    </row>
    <row r="625" spans="1:159" s="205" customFormat="1" ht="39.9" customHeight="1" x14ac:dyDescent="0.25">
      <c r="A625" s="206"/>
      <c r="B625" s="196"/>
      <c r="C625" s="197"/>
      <c r="D625" s="198"/>
      <c r="E625" s="199"/>
      <c r="F625" s="200"/>
      <c r="G625" s="201"/>
      <c r="H625" s="292"/>
      <c r="I625" s="305">
        <f>RMDF!I625</f>
        <v>0</v>
      </c>
      <c r="J625" s="305" t="str">
        <f>IF(I625=ProductCode!$B$30,"PDReclPost",IF(OR(I625=ProductCode!$C$30,I625=ProductCode!$E$30,I625=ProductCode!$G$30),"PDPreCon",IF(OR(I625=ProductCode!$D$30,I625=ProductCode!$F$30),"PDNotReclPost","")))</f>
        <v/>
      </c>
      <c r="K625" s="305" t="str">
        <f t="shared" si="36"/>
        <v/>
      </c>
      <c r="L625" s="289"/>
      <c r="M625" s="305" t="str">
        <f t="shared" si="36"/>
        <v/>
      </c>
      <c r="N625" s="289" t="b">
        <f>AND(RMDF!N625&gt;=0, RMDF!N625&lt;=1-RMDF!L625, RMDF!N625=ROUND(RMDF!N625,4))</f>
        <v>1</v>
      </c>
      <c r="O625" s="286" t="str">
        <f>IF(P625="","",IF(I625="","",IF(LEFT(I625,13)="Reclaimed pos",RawMaterialCode!$E$569,RawMaterialCode!$E$568)))</f>
        <v>Reclaimed pre-consumer mixed fibers (RM0578)</v>
      </c>
      <c r="P625" s="295">
        <f t="shared" si="37"/>
        <v>1</v>
      </c>
      <c r="Q625" s="202"/>
      <c r="R625" s="203"/>
      <c r="S625" s="204" t="str">
        <f t="shared" si="38"/>
        <v/>
      </c>
      <c r="T625" s="281"/>
      <c r="U625" s="281"/>
      <c r="V625" s="281"/>
      <c r="W625" s="281"/>
      <c r="X625" s="317">
        <f>RMDF!X625</f>
        <v>0</v>
      </c>
      <c r="Y625" s="318" t="str">
        <f>IF(X625=0,"",_xlfn.XLOOKUP(X625,StatePicklist!$1:$1,StatePicklist!$3:$3,"NA",0))</f>
        <v/>
      </c>
      <c r="Z625" s="297" t="str">
        <f ca="1">IF(RMDF!Y625="", "", IF(ISNUMBER(MATCH(RMDF!Y625, INDIRECT(Y625), 0)), "OK", "Invalid"))</f>
        <v/>
      </c>
      <c r="AA625" s="281"/>
      <c r="AB625" s="281"/>
      <c r="AC625" s="281"/>
      <c r="AD625" s="281" t="b">
        <f>AND(RMDF!AG625&gt;=0, RMDF!AG625&lt;=1-RMDF!Z625, RMDF!AG625=ROUND(RMDF!AG625,4))</f>
        <v>1</v>
      </c>
      <c r="AE625" s="317">
        <f>RMDF!AE625</f>
        <v>0</v>
      </c>
      <c r="AF625" s="318" t="str">
        <f>IF(AE625=0,"",_xlfn.XLOOKUP(AE625,StatePicklist!$1:$1,StatePicklist!$3:$3,"NA",0))</f>
        <v/>
      </c>
      <c r="AG625" s="297" t="str">
        <f ca="1">IF(RMDF!AF625="", "", IF(ISNUMBER(MATCH(RMDF!AF625, INDIRECT(AF625), 0)), "OK", "Invalid"))</f>
        <v/>
      </c>
      <c r="AH625" s="281"/>
      <c r="AI625" s="281"/>
      <c r="AJ625" s="281"/>
      <c r="AK625" s="281" t="b">
        <f>AND(RMDF!AN625&gt;=0, RMDF!AN625&lt;=1-SUM(RMDF!Z625,RMDF!AG625), RMDF!AN625=ROUND(RMDF!AN625,4))</f>
        <v>1</v>
      </c>
      <c r="AL625" s="317">
        <f>RMDF!AL625</f>
        <v>0</v>
      </c>
      <c r="AM625" s="318" t="str">
        <f>IF(AL625=0,"",_xlfn.XLOOKUP(AL625,StatePicklist!$1:$1,StatePicklist!$3:$3,"NA",0))</f>
        <v/>
      </c>
      <c r="AN625" s="297" t="str">
        <f ca="1">IF(RMDF!AM625="", "", IF(ISNUMBER(MATCH(RMDF!AM625, INDIRECT(AM625), 0)), "OK", "Invalid"))</f>
        <v/>
      </c>
      <c r="AO625" s="281"/>
      <c r="AP625" s="281"/>
      <c r="AQ625" s="281"/>
      <c r="AR625" s="281" t="b">
        <f>AND(RMDF!AU625&gt;=0, RMDF!AU625&lt;=1-SUM(RMDF!Z625,RMDF!AG625,RMDF!AN625), RMDF!AU625=ROUND(RMDF!AU625,4))</f>
        <v>1</v>
      </c>
      <c r="AS625" s="317">
        <f>RMDF!AS625</f>
        <v>0</v>
      </c>
      <c r="AT625" s="318" t="str">
        <f>IF(AS625=0,"",_xlfn.XLOOKUP(AS625,StatePicklist!$1:$1,StatePicklist!$3:$3,"NA",0))</f>
        <v/>
      </c>
      <c r="AU625" s="297" t="str">
        <f ca="1">IF(RMDF!AT625="", "", IF(ISNUMBER(MATCH(RMDF!AT625, INDIRECT(AT625), 0)), "OK", "Invalid"))</f>
        <v/>
      </c>
      <c r="AV625" s="281"/>
      <c r="AW625" s="281"/>
      <c r="AX625" s="281"/>
      <c r="AY625" s="281" t="b">
        <f>AND(RMDF!BB625&gt;=0, RMDF!BB625&lt;=1-SUM(RMDF!Z625,RMDF!AG625,RMDF!AN625,RMDF!AU625), RMDF!BB625=ROUND(RMDF!BB625,4))</f>
        <v>1</v>
      </c>
      <c r="AZ625" s="317">
        <f>RMDF!AZ625</f>
        <v>0</v>
      </c>
      <c r="BA625" s="318" t="str">
        <f>IF(AZ625=0,"",_xlfn.XLOOKUP(AZ625,StatePicklist!$1:$1,StatePicklist!$3:$3,"NA",0))</f>
        <v/>
      </c>
      <c r="BB625" s="297" t="str">
        <f ca="1">IF(RMDF!BA625="", "", IF(ISNUMBER(MATCH(RMDF!BA625, INDIRECT(BA625), 0)), "OK", "Invalid"))</f>
        <v/>
      </c>
      <c r="BC625" s="281"/>
      <c r="BD625" s="281"/>
      <c r="BE625" s="281"/>
      <c r="BF625" s="281" t="b">
        <f>AND(RMDF!BI625&gt;=0, RMDF!BI625&lt;=1-SUM(RMDF!Z625,RMDF!AG625,RMDF!AN625,RMDF!AU625,RMDF!BB625), RMDF!BI625=ROUND(RMDF!BI625,4))</f>
        <v>1</v>
      </c>
      <c r="BG625" s="317">
        <f>RMDF!BG625</f>
        <v>0</v>
      </c>
      <c r="BH625" s="318" t="str">
        <f>IF(BG625=0,"",_xlfn.XLOOKUP(BG625,StatePicklist!$1:$1,StatePicklist!$3:$3,"NA",0))</f>
        <v/>
      </c>
      <c r="BI625" s="297" t="str">
        <f ca="1">IF(RMDF!BH625="", "", IF(ISNUMBER(MATCH(RMDF!BH625, INDIRECT(BH625), 0)), "OK", "Invalid"))</f>
        <v/>
      </c>
      <c r="BJ625" s="281"/>
      <c r="BK625" s="281"/>
      <c r="BL625" s="281"/>
      <c r="BM625" s="281" t="b">
        <f>AND(RMDF!BP625&gt;=0, RMDF!BP625&lt;=1-SUM(RMDF!Z625,RMDF!AG625,RMDF!AN625,RMDF!AU625,RMDF!BB625,RMDF!BI625), RMDF!BP625=ROUND(RMDF!BP625,4))</f>
        <v>1</v>
      </c>
      <c r="BN625" s="317">
        <f>RMDF!BN625</f>
        <v>0</v>
      </c>
      <c r="BO625" s="318" t="str">
        <f>IF(BN625=0,"",_xlfn.XLOOKUP(BN625,StatePicklist!$1:$1,StatePicklist!$3:$3,"NA",0))</f>
        <v/>
      </c>
      <c r="BP625" s="297" t="str">
        <f ca="1">IF(RMDF!BO625="", "", IF(ISNUMBER(MATCH(RMDF!BO625, INDIRECT(BO625), 0)), "OK", "Invalid"))</f>
        <v/>
      </c>
      <c r="BQ625" s="281"/>
      <c r="BR625" s="281"/>
      <c r="BS625" s="281"/>
      <c r="BT625" s="281" t="b">
        <f>AND(RMDF!BW625&gt;=0, RMDF!BW625&lt;=1-SUM(RMDF!Z625,RMDF!AG625,RMDF!AN625,RMDF!AU625,RMDF!BB625,RMDF!BI625,RMDF!BP625), RMDF!BW625=ROUND(RMDF!BW625,4))</f>
        <v>1</v>
      </c>
      <c r="BU625" s="317">
        <f>RMDF!BU625</f>
        <v>0</v>
      </c>
      <c r="BV625" s="318" t="str">
        <f>IF(BU625=0,"",_xlfn.XLOOKUP(BU625,StatePicklist!$1:$1,StatePicklist!$3:$3,"NA",0))</f>
        <v/>
      </c>
      <c r="BW625" s="297" t="str">
        <f ca="1">IF(RMDF!BV625="", "", IF(ISNUMBER(MATCH(RMDF!BV625, INDIRECT(BV625), 0)), "OK", "Invalid"))</f>
        <v/>
      </c>
      <c r="BX625" s="281"/>
      <c r="BY625" s="281"/>
      <c r="BZ625" s="281"/>
      <c r="CA625" s="281" t="b">
        <f>AND(RMDF!CD625&gt;=0, RMDF!CD625&lt;=1-SUM(RMDF!Z625,RMDF!AG625,RMDF!AN625,RMDF!AU625,RMDF!BB625,RMDF!BI625,RMDF!BP625,RMDF!BW625), RMDF!CD625=ROUND(RMDF!CD625,4))</f>
        <v>1</v>
      </c>
      <c r="CB625" s="317">
        <f>RMDF!CB625</f>
        <v>0</v>
      </c>
      <c r="CC625" s="318" t="str">
        <f>IF(CB625=0,"",_xlfn.XLOOKUP(CB625,StatePicklist!$1:$1,StatePicklist!$3:$3,"NA",0))</f>
        <v/>
      </c>
      <c r="CD625" s="297" t="str">
        <f ca="1">IF(RMDF!CC625="", "", IF(ISNUMBER(MATCH(RMDF!CC625, INDIRECT(CC625), 0)), "OK", "Invalid"))</f>
        <v/>
      </c>
      <c r="CE625" s="281"/>
      <c r="CF625" s="281"/>
      <c r="CG625" s="281"/>
      <c r="CH625" s="281" t="b">
        <f>AND(RMDF!CK625&gt;=0, RMDF!CK625&lt;=1-SUM(RMDF!Z625,RMDF!AG625,RMDF!AN625,RMDF!AU625,RMDF!BB625,RMDF!BI625,RMDF!BP625,RMDF!BW625,RMDF!CD625), RMDF!CK625=ROUND(RMDF!CK625,4))</f>
        <v>1</v>
      </c>
      <c r="CI625" s="317">
        <f>RMDF!CI625</f>
        <v>0</v>
      </c>
      <c r="CJ625" s="318" t="str">
        <f>IF(CI625=0,"",_xlfn.XLOOKUP(CI625,StatePicklist!$1:$1,StatePicklist!$3:$3,"NA",0))</f>
        <v/>
      </c>
      <c r="CK625" s="297" t="str">
        <f ca="1">IF(RMDF!CJ625="", "", IF(ISNUMBER(MATCH(RMDF!CJ625, INDIRECT(CJ625), 0)), "OK", "Invalid"))</f>
        <v/>
      </c>
      <c r="CL625" s="281"/>
      <c r="CM625" s="281"/>
      <c r="CN625" s="281"/>
      <c r="CO625" s="281" t="b">
        <f>AND(RMDF!CR625&gt;=0, RMDF!CR625&lt;=1-SUM(RMDF!Z625,RMDF!AG625,RMDF!AN625,RMDF!AU625,RMDF!BB625,RMDF!BI625,RMDF!BP625,RMDF!BW625,RMDF!CD625,RMDF!CK625), RMDF!CR625=ROUND(RMDF!CR625,4))</f>
        <v>1</v>
      </c>
      <c r="CP625" s="317">
        <f>RMDF!CP625</f>
        <v>0</v>
      </c>
      <c r="CQ625" s="318" t="str">
        <f>IF(CP625=0,"",_xlfn.XLOOKUP(CP625,StatePicklist!$1:$1,StatePicklist!$3:$3,"NA",0))</f>
        <v/>
      </c>
      <c r="CR625" s="297" t="str">
        <f ca="1">IF(RMDF!CQ625="", "", IF(ISNUMBER(MATCH(RMDF!CQ625, INDIRECT(CQ625), 0)), "OK", "Invalid"))</f>
        <v/>
      </c>
      <c r="CS625" s="281"/>
      <c r="CT625" s="281"/>
      <c r="CU625" s="281"/>
      <c r="CV625" s="281" t="b">
        <f>AND(RMDF!CY625&gt;=0, RMDF!CY625&lt;=1-SUM(RMDF!Z625,RMDF!AG625,RMDF!AN625,RMDF!AU625,RMDF!BB625,RMDF!BI625,RMDF!BP625,RMDF!BW625,RMDF!CD625,RMDF!CK625,RMDF!CR625), RMDF!CY625=ROUND(RMDF!CY625,4))</f>
        <v>1</v>
      </c>
      <c r="CW625" s="317">
        <f>RMDF!CW625</f>
        <v>0</v>
      </c>
      <c r="CX625" s="318" t="str">
        <f>IF(CW625=0,"",_xlfn.XLOOKUP(CW625,StatePicklist!$1:$1,StatePicklist!$3:$3,"NA",0))</f>
        <v/>
      </c>
      <c r="CY625" s="297" t="str">
        <f ca="1">IF(RMDF!CX625="", "", IF(ISNUMBER(MATCH(RMDF!CX625, INDIRECT(CX625), 0)), "OK", "Invalid"))</f>
        <v/>
      </c>
      <c r="CZ625" s="281"/>
      <c r="DA625" s="281"/>
      <c r="DB625" s="281"/>
      <c r="DC625" s="281" t="b">
        <f>AND(RMDF!DF625&gt;=0, RMDF!DF625&lt;=1-SUM(RMDF!Z625,RMDF!AG625,RMDF!AN625,RMDF!AU625,RMDF!BB625,RMDF!BI625,RMDF!BP625,RMDF!BW625,RMDF!CD625,RMDF!CK625,RMDF!CR625,RMDF!CY625), RMDF!DF625=ROUND(RMDF!DF625,4))</f>
        <v>1</v>
      </c>
      <c r="DD625" s="317">
        <f>RMDF!DD625</f>
        <v>0</v>
      </c>
      <c r="DE625" s="318" t="str">
        <f>IF(DD625=0,"",_xlfn.XLOOKUP(DD625,StatePicklist!$1:$1,StatePicklist!$3:$3,"NA",0))</f>
        <v/>
      </c>
      <c r="DF625" s="297" t="str">
        <f ca="1">IF(RMDF!DE625="", "", IF(ISNUMBER(MATCH(RMDF!DE625, INDIRECT(DE625), 0)), "OK", "Invalid"))</f>
        <v/>
      </c>
      <c r="DG625" s="281"/>
      <c r="DH625" s="281"/>
      <c r="DI625" s="281"/>
      <c r="DJ625" s="281" t="b">
        <f>AND(RMDF!DM625&gt;=0, RMDF!DM625&lt;=1-SUM(RMDF!Z625,RMDF!AG625,RMDF!AN625,RMDF!AU625,RMDF!BB625,RMDF!BI625,RMDF!BP625,RMDF!BW625,RMDF!CD625,RMDF!CK625,RMDF!CR625,RMDF!CY625,RMDF!DF625), RMDF!DM625=ROUND(RMDF!DM625,4))</f>
        <v>1</v>
      </c>
      <c r="DK625" s="317">
        <f>RMDF!DK625</f>
        <v>0</v>
      </c>
      <c r="DL625" s="318" t="str">
        <f>IF(DK625=0,"",_xlfn.XLOOKUP(DK625,StatePicklist!$1:$1,StatePicklist!$3:$3,"NA",0))</f>
        <v/>
      </c>
      <c r="DM625" s="297" t="str">
        <f ca="1">IF(RMDF!DL625="", "", IF(ISNUMBER(MATCH(RMDF!DL625, INDIRECT(DL625), 0)), "OK", "Invalid"))</f>
        <v/>
      </c>
      <c r="DN625" s="281"/>
      <c r="DO625" s="281"/>
      <c r="DP625" s="281"/>
      <c r="DQ625" s="281" t="b">
        <f>AND(RMDF!DT625&gt;=0, RMDF!DT625&lt;=1-SUM(RMDF!Z625,RMDF!AG625,RMDF!AN625,RMDF!AU625,RMDF!BB625,RMDF!BI625,RMDF!BP625,RMDF!BW625,RMDF!CD625,RMDF!CK625,RMDF!CR625,RMDF!CY625,RMDF!DF625,RMDF!DM625), RMDF!DT625=ROUND(RMDF!DT625,4))</f>
        <v>1</v>
      </c>
      <c r="DR625" s="317">
        <f>RMDF!DR625</f>
        <v>0</v>
      </c>
      <c r="DS625" s="318" t="str">
        <f>IF(DR625=0,"",_xlfn.XLOOKUP(DR625,StatePicklist!$1:$1,StatePicklist!$3:$3,"NA",0))</f>
        <v/>
      </c>
      <c r="DT625" s="297" t="str">
        <f ca="1">IF(RMDF!DS625="", "", IF(ISNUMBER(MATCH(RMDF!DS625, INDIRECT(DS625), 0)), "OK", "Invalid"))</f>
        <v/>
      </c>
      <c r="DU625" s="281"/>
      <c r="DV625" s="281"/>
      <c r="DW625" s="281"/>
      <c r="DX625" s="281" t="b">
        <f>AND(RMDF!EA625&gt;=0, RMDF!EA625&lt;=1-SUM(RMDF!Z625,RMDF!AG625,RMDF!AN625,RMDF!AU625,RMDF!BB625,RMDF!BI625,RMDF!BP625,RMDF!BW625,RMDF!CD625,RMDF!CK625,RMDF!CR625,RMDF!CY625,RMDF!DF625,RMDF!DM625,RMDF!DT625), RMDF!EA625=ROUND(RMDF!EA625,4))</f>
        <v>1</v>
      </c>
      <c r="DY625" s="317">
        <f>RMDF!DY625</f>
        <v>0</v>
      </c>
      <c r="DZ625" s="318" t="str">
        <f>IF(DY625=0,"",_xlfn.XLOOKUP(DY625,StatePicklist!$1:$1,StatePicklist!$3:$3,"NA",0))</f>
        <v/>
      </c>
      <c r="EA625" s="297" t="str">
        <f ca="1">IF(RMDF!DZ625="", "", IF(ISNUMBER(MATCH(RMDF!DZ625, INDIRECT(DZ625), 0)), "OK", "Invalid"))</f>
        <v/>
      </c>
      <c r="EB625" s="281"/>
      <c r="EC625" s="281"/>
      <c r="ED625" s="281"/>
      <c r="EE625" s="281" t="b">
        <f>AND(RMDF!EH625&gt;=0, RMDF!EH625&lt;=1-SUM(RMDF!Z625,RMDF!AG625,RMDF!AN625,RMDF!AU625,RMDF!BB625,RMDF!BI625,RMDF!BP625,RMDF!BW625,RMDF!CD625,RMDF!CK625,RMDF!CR625,RMDF!CY625,RMDF!DF625,RMDF!DM625,RMDF!DT625,RMDF!EA625), RMDF!EH625=ROUND(RMDF!EH625,4))</f>
        <v>1</v>
      </c>
      <c r="EF625" s="317">
        <f>RMDF!EF625</f>
        <v>0</v>
      </c>
      <c r="EG625" s="318" t="str">
        <f>IF(EF625=0,"",_xlfn.XLOOKUP(EF625,StatePicklist!$1:$1,StatePicklist!$3:$3,"NA",0))</f>
        <v/>
      </c>
      <c r="EH625" s="297" t="str">
        <f ca="1">IF(RMDF!EG625="", "", IF(ISNUMBER(MATCH(RMDF!EG625, INDIRECT(EG625), 0)), "OK", "Invalid"))</f>
        <v/>
      </c>
      <c r="EI625" s="281"/>
      <c r="EJ625" s="281"/>
      <c r="EK625" s="281"/>
      <c r="EL625" s="281" t="b">
        <f>AND(RMDF!EO625&gt;=0, RMDF!EO625&lt;=1-SUM(RMDF!Z625,RMDF!AG625,RMDF!AN625,RMDF!AU625,RMDF!BB625,RMDF!BI625,RMDF!BP625,RMDF!BW625,RMDF!CD625,RMDF!CK625,RMDF!CR625,RMDF!CY625,RMDF!DF625,RMDF!DM625,RMDF!DT625,RMDF!EA625,RMDF!EH625), RMDF!EO625=ROUND(RMDF!EO625,4))</f>
        <v>1</v>
      </c>
      <c r="EM625" s="317">
        <f>RMDF!EM625</f>
        <v>0</v>
      </c>
      <c r="EN625" s="318" t="str">
        <f>IF(EM625=0,"",_xlfn.XLOOKUP(EM625,StatePicklist!$1:$1,StatePicklist!$3:$3,"NA",0))</f>
        <v/>
      </c>
      <c r="EO625" s="297" t="str">
        <f ca="1">IF(RMDF!EN625="", "", IF(ISNUMBER(MATCH(RMDF!EN625, INDIRECT(EN625), 0)), "OK", "Invalid"))</f>
        <v/>
      </c>
      <c r="EP625" s="281"/>
      <c r="EQ625" s="281"/>
      <c r="ER625" s="281"/>
      <c r="ES625" s="281" t="b">
        <f>AND(RMDF!EV625&gt;=0, RMDF!EV625&lt;=1-SUM(RMDF!Z625,RMDF!AG625,RMDF!AN625,RMDF!AU625,RMDF!BB625,RMDF!BI625,RMDF!BP625,RMDF!BW625,RMDF!CD625,RMDF!CK625,RMDF!CR625,RMDF!CY625,RMDF!DF625,RMDF!DM625,RMDF!DT625,RMDF!EA625,RMDF!EH625,RMDF!EO625), RMDF!EV625=ROUND(RMDF!EV625,4))</f>
        <v>1</v>
      </c>
      <c r="ET625" s="317">
        <f>RMDF!ET625</f>
        <v>0</v>
      </c>
      <c r="EU625" s="318" t="str">
        <f>IF(ET625=0,"",_xlfn.XLOOKUP(ET625,StatePicklist!$1:$1,StatePicklist!$3:$3,"NA",0))</f>
        <v/>
      </c>
      <c r="EV625" s="297" t="str">
        <f ca="1">IF(RMDF!EU625="", "", IF(ISNUMBER(MATCH(RMDF!EU625, INDIRECT(EU625), 0)), "OK", "Invalid"))</f>
        <v/>
      </c>
      <c r="EW625" s="281"/>
      <c r="EX625" s="281"/>
      <c r="EY625" s="281"/>
      <c r="EZ625" s="281" t="b">
        <f>AND(RMDF!FC625&gt;=0, RMDF!FC625&lt;=1-SUM(RMDF!Z625,RMDF!AG625,RMDF!AN625,RMDF!AU625,RMDF!BB625,RMDF!BI625,RMDF!BP625,RMDF!BW625,RMDF!CD625,RMDF!CK625,RMDF!CR625,RMDF!CY625,RMDF!DF625,RMDF!DM625,RMDF!DT625,RMDF!EA625,RMDF!EH625,RMDF!EO625,RMDF!EV625), RMDF!FC625=ROUND(RMDF!FC625,4))</f>
        <v>1</v>
      </c>
      <c r="FA625" s="317">
        <f>RMDF!FA625</f>
        <v>0</v>
      </c>
      <c r="FB625" s="318" t="str">
        <f>IF(FA625=0,"",_xlfn.XLOOKUP(FA625,StatePicklist!$1:$1,StatePicklist!$3:$3,"NA",0))</f>
        <v/>
      </c>
      <c r="FC625" s="297" t="str">
        <f ca="1">IF(RMDF!FB625="", "", IF(ISNUMBER(MATCH(RMDF!FB625, INDIRECT(FB625), 0)), "OK", "Invalid"))</f>
        <v/>
      </c>
    </row>
    <row r="626" spans="1:159" s="205" customFormat="1" ht="39.9" customHeight="1" x14ac:dyDescent="0.25">
      <c r="A626" s="206"/>
      <c r="B626" s="196"/>
      <c r="C626" s="197"/>
      <c r="D626" s="198"/>
      <c r="E626" s="199"/>
      <c r="F626" s="200"/>
      <c r="G626" s="201"/>
      <c r="H626" s="292"/>
      <c r="I626" s="305">
        <f>RMDF!I626</f>
        <v>0</v>
      </c>
      <c r="J626" s="305" t="str">
        <f>IF(I626=ProductCode!$B$30,"PDReclPost",IF(OR(I626=ProductCode!$C$30,I626=ProductCode!$E$30,I626=ProductCode!$G$30),"PDPreCon",IF(OR(I626=ProductCode!$D$30,I626=ProductCode!$F$30),"PDNotReclPost","")))</f>
        <v/>
      </c>
      <c r="K626" s="305" t="str">
        <f t="shared" si="36"/>
        <v/>
      </c>
      <c r="L626" s="289"/>
      <c r="M626" s="305" t="str">
        <f t="shared" si="36"/>
        <v/>
      </c>
      <c r="N626" s="289" t="b">
        <f>AND(RMDF!N626&gt;=0, RMDF!N626&lt;=1-RMDF!L626, RMDF!N626=ROUND(RMDF!N626,4))</f>
        <v>1</v>
      </c>
      <c r="O626" s="286" t="str">
        <f>IF(P626="","",IF(I626="","",IF(LEFT(I626,13)="Reclaimed pos",RawMaterialCode!$E$569,RawMaterialCode!$E$568)))</f>
        <v>Reclaimed pre-consumer mixed fibers (RM0578)</v>
      </c>
      <c r="P626" s="295">
        <f t="shared" si="37"/>
        <v>1</v>
      </c>
      <c r="Q626" s="202"/>
      <c r="R626" s="203"/>
      <c r="S626" s="204" t="str">
        <f t="shared" si="38"/>
        <v/>
      </c>
      <c r="T626" s="281"/>
      <c r="U626" s="281"/>
      <c r="V626" s="281"/>
      <c r="W626" s="281"/>
      <c r="X626" s="317">
        <f>RMDF!X626</f>
        <v>0</v>
      </c>
      <c r="Y626" s="318" t="str">
        <f>IF(X626=0,"",_xlfn.XLOOKUP(X626,StatePicklist!$1:$1,StatePicklist!$3:$3,"NA",0))</f>
        <v/>
      </c>
      <c r="Z626" s="297" t="str">
        <f ca="1">IF(RMDF!Y626="", "", IF(ISNUMBER(MATCH(RMDF!Y626, INDIRECT(Y626), 0)), "OK", "Invalid"))</f>
        <v/>
      </c>
      <c r="AA626" s="281"/>
      <c r="AB626" s="281"/>
      <c r="AC626" s="281"/>
      <c r="AD626" s="281" t="b">
        <f>AND(RMDF!AG626&gt;=0, RMDF!AG626&lt;=1-RMDF!Z626, RMDF!AG626=ROUND(RMDF!AG626,4))</f>
        <v>1</v>
      </c>
      <c r="AE626" s="317">
        <f>RMDF!AE626</f>
        <v>0</v>
      </c>
      <c r="AF626" s="318" t="str">
        <f>IF(AE626=0,"",_xlfn.XLOOKUP(AE626,StatePicklist!$1:$1,StatePicklist!$3:$3,"NA",0))</f>
        <v/>
      </c>
      <c r="AG626" s="297" t="str">
        <f ca="1">IF(RMDF!AF626="", "", IF(ISNUMBER(MATCH(RMDF!AF626, INDIRECT(AF626), 0)), "OK", "Invalid"))</f>
        <v/>
      </c>
      <c r="AH626" s="281"/>
      <c r="AI626" s="281"/>
      <c r="AJ626" s="281"/>
      <c r="AK626" s="281" t="b">
        <f>AND(RMDF!AN626&gt;=0, RMDF!AN626&lt;=1-SUM(RMDF!Z626,RMDF!AG626), RMDF!AN626=ROUND(RMDF!AN626,4))</f>
        <v>1</v>
      </c>
      <c r="AL626" s="317">
        <f>RMDF!AL626</f>
        <v>0</v>
      </c>
      <c r="AM626" s="318" t="str">
        <f>IF(AL626=0,"",_xlfn.XLOOKUP(AL626,StatePicklist!$1:$1,StatePicklist!$3:$3,"NA",0))</f>
        <v/>
      </c>
      <c r="AN626" s="297" t="str">
        <f ca="1">IF(RMDF!AM626="", "", IF(ISNUMBER(MATCH(RMDF!AM626, INDIRECT(AM626), 0)), "OK", "Invalid"))</f>
        <v/>
      </c>
      <c r="AO626" s="281"/>
      <c r="AP626" s="281"/>
      <c r="AQ626" s="281"/>
      <c r="AR626" s="281" t="b">
        <f>AND(RMDF!AU626&gt;=0, RMDF!AU626&lt;=1-SUM(RMDF!Z626,RMDF!AG626,RMDF!AN626), RMDF!AU626=ROUND(RMDF!AU626,4))</f>
        <v>1</v>
      </c>
      <c r="AS626" s="317">
        <f>RMDF!AS626</f>
        <v>0</v>
      </c>
      <c r="AT626" s="318" t="str">
        <f>IF(AS626=0,"",_xlfn.XLOOKUP(AS626,StatePicklist!$1:$1,StatePicklist!$3:$3,"NA",0))</f>
        <v/>
      </c>
      <c r="AU626" s="297" t="str">
        <f ca="1">IF(RMDF!AT626="", "", IF(ISNUMBER(MATCH(RMDF!AT626, INDIRECT(AT626), 0)), "OK", "Invalid"))</f>
        <v/>
      </c>
      <c r="AV626" s="281"/>
      <c r="AW626" s="281"/>
      <c r="AX626" s="281"/>
      <c r="AY626" s="281" t="b">
        <f>AND(RMDF!BB626&gt;=0, RMDF!BB626&lt;=1-SUM(RMDF!Z626,RMDF!AG626,RMDF!AN626,RMDF!AU626), RMDF!BB626=ROUND(RMDF!BB626,4))</f>
        <v>1</v>
      </c>
      <c r="AZ626" s="317">
        <f>RMDF!AZ626</f>
        <v>0</v>
      </c>
      <c r="BA626" s="318" t="str">
        <f>IF(AZ626=0,"",_xlfn.XLOOKUP(AZ626,StatePicklist!$1:$1,StatePicklist!$3:$3,"NA",0))</f>
        <v/>
      </c>
      <c r="BB626" s="297" t="str">
        <f ca="1">IF(RMDF!BA626="", "", IF(ISNUMBER(MATCH(RMDF!BA626, INDIRECT(BA626), 0)), "OK", "Invalid"))</f>
        <v/>
      </c>
      <c r="BC626" s="281"/>
      <c r="BD626" s="281"/>
      <c r="BE626" s="281"/>
      <c r="BF626" s="281" t="b">
        <f>AND(RMDF!BI626&gt;=0, RMDF!BI626&lt;=1-SUM(RMDF!Z626,RMDF!AG626,RMDF!AN626,RMDF!AU626,RMDF!BB626), RMDF!BI626=ROUND(RMDF!BI626,4))</f>
        <v>1</v>
      </c>
      <c r="BG626" s="317">
        <f>RMDF!BG626</f>
        <v>0</v>
      </c>
      <c r="BH626" s="318" t="str">
        <f>IF(BG626=0,"",_xlfn.XLOOKUP(BG626,StatePicklist!$1:$1,StatePicklist!$3:$3,"NA",0))</f>
        <v/>
      </c>
      <c r="BI626" s="297" t="str">
        <f ca="1">IF(RMDF!BH626="", "", IF(ISNUMBER(MATCH(RMDF!BH626, INDIRECT(BH626), 0)), "OK", "Invalid"))</f>
        <v/>
      </c>
      <c r="BJ626" s="281"/>
      <c r="BK626" s="281"/>
      <c r="BL626" s="281"/>
      <c r="BM626" s="281" t="b">
        <f>AND(RMDF!BP626&gt;=0, RMDF!BP626&lt;=1-SUM(RMDF!Z626,RMDF!AG626,RMDF!AN626,RMDF!AU626,RMDF!BB626,RMDF!BI626), RMDF!BP626=ROUND(RMDF!BP626,4))</f>
        <v>1</v>
      </c>
      <c r="BN626" s="317">
        <f>RMDF!BN626</f>
        <v>0</v>
      </c>
      <c r="BO626" s="318" t="str">
        <f>IF(BN626=0,"",_xlfn.XLOOKUP(BN626,StatePicklist!$1:$1,StatePicklist!$3:$3,"NA",0))</f>
        <v/>
      </c>
      <c r="BP626" s="297" t="str">
        <f ca="1">IF(RMDF!BO626="", "", IF(ISNUMBER(MATCH(RMDF!BO626, INDIRECT(BO626), 0)), "OK", "Invalid"))</f>
        <v/>
      </c>
      <c r="BQ626" s="281"/>
      <c r="BR626" s="281"/>
      <c r="BS626" s="281"/>
      <c r="BT626" s="281" t="b">
        <f>AND(RMDF!BW626&gt;=0, RMDF!BW626&lt;=1-SUM(RMDF!Z626,RMDF!AG626,RMDF!AN626,RMDF!AU626,RMDF!BB626,RMDF!BI626,RMDF!BP626), RMDF!BW626=ROUND(RMDF!BW626,4))</f>
        <v>1</v>
      </c>
      <c r="BU626" s="317">
        <f>RMDF!BU626</f>
        <v>0</v>
      </c>
      <c r="BV626" s="318" t="str">
        <f>IF(BU626=0,"",_xlfn.XLOOKUP(BU626,StatePicklist!$1:$1,StatePicklist!$3:$3,"NA",0))</f>
        <v/>
      </c>
      <c r="BW626" s="297" t="str">
        <f ca="1">IF(RMDF!BV626="", "", IF(ISNUMBER(MATCH(RMDF!BV626, INDIRECT(BV626), 0)), "OK", "Invalid"))</f>
        <v/>
      </c>
      <c r="BX626" s="281"/>
      <c r="BY626" s="281"/>
      <c r="BZ626" s="281"/>
      <c r="CA626" s="281" t="b">
        <f>AND(RMDF!CD626&gt;=0, RMDF!CD626&lt;=1-SUM(RMDF!Z626,RMDF!AG626,RMDF!AN626,RMDF!AU626,RMDF!BB626,RMDF!BI626,RMDF!BP626,RMDF!BW626), RMDF!CD626=ROUND(RMDF!CD626,4))</f>
        <v>1</v>
      </c>
      <c r="CB626" s="317">
        <f>RMDF!CB626</f>
        <v>0</v>
      </c>
      <c r="CC626" s="318" t="str">
        <f>IF(CB626=0,"",_xlfn.XLOOKUP(CB626,StatePicklist!$1:$1,StatePicklist!$3:$3,"NA",0))</f>
        <v/>
      </c>
      <c r="CD626" s="297" t="str">
        <f ca="1">IF(RMDF!CC626="", "", IF(ISNUMBER(MATCH(RMDF!CC626, INDIRECT(CC626), 0)), "OK", "Invalid"))</f>
        <v/>
      </c>
      <c r="CE626" s="281"/>
      <c r="CF626" s="281"/>
      <c r="CG626" s="281"/>
      <c r="CH626" s="281" t="b">
        <f>AND(RMDF!CK626&gt;=0, RMDF!CK626&lt;=1-SUM(RMDF!Z626,RMDF!AG626,RMDF!AN626,RMDF!AU626,RMDF!BB626,RMDF!BI626,RMDF!BP626,RMDF!BW626,RMDF!CD626), RMDF!CK626=ROUND(RMDF!CK626,4))</f>
        <v>1</v>
      </c>
      <c r="CI626" s="317">
        <f>RMDF!CI626</f>
        <v>0</v>
      </c>
      <c r="CJ626" s="318" t="str">
        <f>IF(CI626=0,"",_xlfn.XLOOKUP(CI626,StatePicklist!$1:$1,StatePicklist!$3:$3,"NA",0))</f>
        <v/>
      </c>
      <c r="CK626" s="297" t="str">
        <f ca="1">IF(RMDF!CJ626="", "", IF(ISNUMBER(MATCH(RMDF!CJ626, INDIRECT(CJ626), 0)), "OK", "Invalid"))</f>
        <v/>
      </c>
      <c r="CL626" s="281"/>
      <c r="CM626" s="281"/>
      <c r="CN626" s="281"/>
      <c r="CO626" s="281" t="b">
        <f>AND(RMDF!CR626&gt;=0, RMDF!CR626&lt;=1-SUM(RMDF!Z626,RMDF!AG626,RMDF!AN626,RMDF!AU626,RMDF!BB626,RMDF!BI626,RMDF!BP626,RMDF!BW626,RMDF!CD626,RMDF!CK626), RMDF!CR626=ROUND(RMDF!CR626,4))</f>
        <v>1</v>
      </c>
      <c r="CP626" s="317">
        <f>RMDF!CP626</f>
        <v>0</v>
      </c>
      <c r="CQ626" s="318" t="str">
        <f>IF(CP626=0,"",_xlfn.XLOOKUP(CP626,StatePicklist!$1:$1,StatePicklist!$3:$3,"NA",0))</f>
        <v/>
      </c>
      <c r="CR626" s="297" t="str">
        <f ca="1">IF(RMDF!CQ626="", "", IF(ISNUMBER(MATCH(RMDF!CQ626, INDIRECT(CQ626), 0)), "OK", "Invalid"))</f>
        <v/>
      </c>
      <c r="CS626" s="281"/>
      <c r="CT626" s="281"/>
      <c r="CU626" s="281"/>
      <c r="CV626" s="281" t="b">
        <f>AND(RMDF!CY626&gt;=0, RMDF!CY626&lt;=1-SUM(RMDF!Z626,RMDF!AG626,RMDF!AN626,RMDF!AU626,RMDF!BB626,RMDF!BI626,RMDF!BP626,RMDF!BW626,RMDF!CD626,RMDF!CK626,RMDF!CR626), RMDF!CY626=ROUND(RMDF!CY626,4))</f>
        <v>1</v>
      </c>
      <c r="CW626" s="317">
        <f>RMDF!CW626</f>
        <v>0</v>
      </c>
      <c r="CX626" s="318" t="str">
        <f>IF(CW626=0,"",_xlfn.XLOOKUP(CW626,StatePicklist!$1:$1,StatePicklist!$3:$3,"NA",0))</f>
        <v/>
      </c>
      <c r="CY626" s="297" t="str">
        <f ca="1">IF(RMDF!CX626="", "", IF(ISNUMBER(MATCH(RMDF!CX626, INDIRECT(CX626), 0)), "OK", "Invalid"))</f>
        <v/>
      </c>
      <c r="CZ626" s="281"/>
      <c r="DA626" s="281"/>
      <c r="DB626" s="281"/>
      <c r="DC626" s="281" t="b">
        <f>AND(RMDF!DF626&gt;=0, RMDF!DF626&lt;=1-SUM(RMDF!Z626,RMDF!AG626,RMDF!AN626,RMDF!AU626,RMDF!BB626,RMDF!BI626,RMDF!BP626,RMDF!BW626,RMDF!CD626,RMDF!CK626,RMDF!CR626,RMDF!CY626), RMDF!DF626=ROUND(RMDF!DF626,4))</f>
        <v>1</v>
      </c>
      <c r="DD626" s="317">
        <f>RMDF!DD626</f>
        <v>0</v>
      </c>
      <c r="DE626" s="318" t="str">
        <f>IF(DD626=0,"",_xlfn.XLOOKUP(DD626,StatePicklist!$1:$1,StatePicklist!$3:$3,"NA",0))</f>
        <v/>
      </c>
      <c r="DF626" s="297" t="str">
        <f ca="1">IF(RMDF!DE626="", "", IF(ISNUMBER(MATCH(RMDF!DE626, INDIRECT(DE626), 0)), "OK", "Invalid"))</f>
        <v/>
      </c>
      <c r="DG626" s="281"/>
      <c r="DH626" s="281"/>
      <c r="DI626" s="281"/>
      <c r="DJ626" s="281" t="b">
        <f>AND(RMDF!DM626&gt;=0, RMDF!DM626&lt;=1-SUM(RMDF!Z626,RMDF!AG626,RMDF!AN626,RMDF!AU626,RMDF!BB626,RMDF!BI626,RMDF!BP626,RMDF!BW626,RMDF!CD626,RMDF!CK626,RMDF!CR626,RMDF!CY626,RMDF!DF626), RMDF!DM626=ROUND(RMDF!DM626,4))</f>
        <v>1</v>
      </c>
      <c r="DK626" s="317">
        <f>RMDF!DK626</f>
        <v>0</v>
      </c>
      <c r="DL626" s="318" t="str">
        <f>IF(DK626=0,"",_xlfn.XLOOKUP(DK626,StatePicklist!$1:$1,StatePicklist!$3:$3,"NA",0))</f>
        <v/>
      </c>
      <c r="DM626" s="297" t="str">
        <f ca="1">IF(RMDF!DL626="", "", IF(ISNUMBER(MATCH(RMDF!DL626, INDIRECT(DL626), 0)), "OK", "Invalid"))</f>
        <v/>
      </c>
      <c r="DN626" s="281"/>
      <c r="DO626" s="281"/>
      <c r="DP626" s="281"/>
      <c r="DQ626" s="281" t="b">
        <f>AND(RMDF!DT626&gt;=0, RMDF!DT626&lt;=1-SUM(RMDF!Z626,RMDF!AG626,RMDF!AN626,RMDF!AU626,RMDF!BB626,RMDF!BI626,RMDF!BP626,RMDF!BW626,RMDF!CD626,RMDF!CK626,RMDF!CR626,RMDF!CY626,RMDF!DF626,RMDF!DM626), RMDF!DT626=ROUND(RMDF!DT626,4))</f>
        <v>1</v>
      </c>
      <c r="DR626" s="317">
        <f>RMDF!DR626</f>
        <v>0</v>
      </c>
      <c r="DS626" s="318" t="str">
        <f>IF(DR626=0,"",_xlfn.XLOOKUP(DR626,StatePicklist!$1:$1,StatePicklist!$3:$3,"NA",0))</f>
        <v/>
      </c>
      <c r="DT626" s="297" t="str">
        <f ca="1">IF(RMDF!DS626="", "", IF(ISNUMBER(MATCH(RMDF!DS626, INDIRECT(DS626), 0)), "OK", "Invalid"))</f>
        <v/>
      </c>
      <c r="DU626" s="281"/>
      <c r="DV626" s="281"/>
      <c r="DW626" s="281"/>
      <c r="DX626" s="281" t="b">
        <f>AND(RMDF!EA626&gt;=0, RMDF!EA626&lt;=1-SUM(RMDF!Z626,RMDF!AG626,RMDF!AN626,RMDF!AU626,RMDF!BB626,RMDF!BI626,RMDF!BP626,RMDF!BW626,RMDF!CD626,RMDF!CK626,RMDF!CR626,RMDF!CY626,RMDF!DF626,RMDF!DM626,RMDF!DT626), RMDF!EA626=ROUND(RMDF!EA626,4))</f>
        <v>1</v>
      </c>
      <c r="DY626" s="317">
        <f>RMDF!DY626</f>
        <v>0</v>
      </c>
      <c r="DZ626" s="318" t="str">
        <f>IF(DY626=0,"",_xlfn.XLOOKUP(DY626,StatePicklist!$1:$1,StatePicklist!$3:$3,"NA",0))</f>
        <v/>
      </c>
      <c r="EA626" s="297" t="str">
        <f ca="1">IF(RMDF!DZ626="", "", IF(ISNUMBER(MATCH(RMDF!DZ626, INDIRECT(DZ626), 0)), "OK", "Invalid"))</f>
        <v/>
      </c>
      <c r="EB626" s="281"/>
      <c r="EC626" s="281"/>
      <c r="ED626" s="281"/>
      <c r="EE626" s="281" t="b">
        <f>AND(RMDF!EH626&gt;=0, RMDF!EH626&lt;=1-SUM(RMDF!Z626,RMDF!AG626,RMDF!AN626,RMDF!AU626,RMDF!BB626,RMDF!BI626,RMDF!BP626,RMDF!BW626,RMDF!CD626,RMDF!CK626,RMDF!CR626,RMDF!CY626,RMDF!DF626,RMDF!DM626,RMDF!DT626,RMDF!EA626), RMDF!EH626=ROUND(RMDF!EH626,4))</f>
        <v>1</v>
      </c>
      <c r="EF626" s="317">
        <f>RMDF!EF626</f>
        <v>0</v>
      </c>
      <c r="EG626" s="318" t="str">
        <f>IF(EF626=0,"",_xlfn.XLOOKUP(EF626,StatePicklist!$1:$1,StatePicklist!$3:$3,"NA",0))</f>
        <v/>
      </c>
      <c r="EH626" s="297" t="str">
        <f ca="1">IF(RMDF!EG626="", "", IF(ISNUMBER(MATCH(RMDF!EG626, INDIRECT(EG626), 0)), "OK", "Invalid"))</f>
        <v/>
      </c>
      <c r="EI626" s="281"/>
      <c r="EJ626" s="281"/>
      <c r="EK626" s="281"/>
      <c r="EL626" s="281" t="b">
        <f>AND(RMDF!EO626&gt;=0, RMDF!EO626&lt;=1-SUM(RMDF!Z626,RMDF!AG626,RMDF!AN626,RMDF!AU626,RMDF!BB626,RMDF!BI626,RMDF!BP626,RMDF!BW626,RMDF!CD626,RMDF!CK626,RMDF!CR626,RMDF!CY626,RMDF!DF626,RMDF!DM626,RMDF!DT626,RMDF!EA626,RMDF!EH626), RMDF!EO626=ROUND(RMDF!EO626,4))</f>
        <v>1</v>
      </c>
      <c r="EM626" s="317">
        <f>RMDF!EM626</f>
        <v>0</v>
      </c>
      <c r="EN626" s="318" t="str">
        <f>IF(EM626=0,"",_xlfn.XLOOKUP(EM626,StatePicklist!$1:$1,StatePicklist!$3:$3,"NA",0))</f>
        <v/>
      </c>
      <c r="EO626" s="297" t="str">
        <f ca="1">IF(RMDF!EN626="", "", IF(ISNUMBER(MATCH(RMDF!EN626, INDIRECT(EN626), 0)), "OK", "Invalid"))</f>
        <v/>
      </c>
      <c r="EP626" s="281"/>
      <c r="EQ626" s="281"/>
      <c r="ER626" s="281"/>
      <c r="ES626" s="281" t="b">
        <f>AND(RMDF!EV626&gt;=0, RMDF!EV626&lt;=1-SUM(RMDF!Z626,RMDF!AG626,RMDF!AN626,RMDF!AU626,RMDF!BB626,RMDF!BI626,RMDF!BP626,RMDF!BW626,RMDF!CD626,RMDF!CK626,RMDF!CR626,RMDF!CY626,RMDF!DF626,RMDF!DM626,RMDF!DT626,RMDF!EA626,RMDF!EH626,RMDF!EO626), RMDF!EV626=ROUND(RMDF!EV626,4))</f>
        <v>1</v>
      </c>
      <c r="ET626" s="317">
        <f>RMDF!ET626</f>
        <v>0</v>
      </c>
      <c r="EU626" s="318" t="str">
        <f>IF(ET626=0,"",_xlfn.XLOOKUP(ET626,StatePicklist!$1:$1,StatePicklist!$3:$3,"NA",0))</f>
        <v/>
      </c>
      <c r="EV626" s="297" t="str">
        <f ca="1">IF(RMDF!EU626="", "", IF(ISNUMBER(MATCH(RMDF!EU626, INDIRECT(EU626), 0)), "OK", "Invalid"))</f>
        <v/>
      </c>
      <c r="EW626" s="281"/>
      <c r="EX626" s="281"/>
      <c r="EY626" s="281"/>
      <c r="EZ626" s="281" t="b">
        <f>AND(RMDF!FC626&gt;=0, RMDF!FC626&lt;=1-SUM(RMDF!Z626,RMDF!AG626,RMDF!AN626,RMDF!AU626,RMDF!BB626,RMDF!BI626,RMDF!BP626,RMDF!BW626,RMDF!CD626,RMDF!CK626,RMDF!CR626,RMDF!CY626,RMDF!DF626,RMDF!DM626,RMDF!DT626,RMDF!EA626,RMDF!EH626,RMDF!EO626,RMDF!EV626), RMDF!FC626=ROUND(RMDF!FC626,4))</f>
        <v>1</v>
      </c>
      <c r="FA626" s="317">
        <f>RMDF!FA626</f>
        <v>0</v>
      </c>
      <c r="FB626" s="318" t="str">
        <f>IF(FA626=0,"",_xlfn.XLOOKUP(FA626,StatePicklist!$1:$1,StatePicklist!$3:$3,"NA",0))</f>
        <v/>
      </c>
      <c r="FC626" s="297" t="str">
        <f ca="1">IF(RMDF!FB626="", "", IF(ISNUMBER(MATCH(RMDF!FB626, INDIRECT(FB626), 0)), "OK", "Invalid"))</f>
        <v/>
      </c>
    </row>
    <row r="627" spans="1:159" s="205" customFormat="1" ht="39.9" customHeight="1" x14ac:dyDescent="0.25">
      <c r="A627" s="206"/>
      <c r="B627" s="196"/>
      <c r="C627" s="197"/>
      <c r="D627" s="198"/>
      <c r="E627" s="199"/>
      <c r="F627" s="200"/>
      <c r="G627" s="201"/>
      <c r="H627" s="292"/>
      <c r="I627" s="305">
        <f>RMDF!I627</f>
        <v>0</v>
      </c>
      <c r="J627" s="305" t="str">
        <f>IF(I627=ProductCode!$B$30,"PDReclPost",IF(OR(I627=ProductCode!$C$30,I627=ProductCode!$E$30,I627=ProductCode!$G$30),"PDPreCon",IF(OR(I627=ProductCode!$D$30,I627=ProductCode!$F$30),"PDNotReclPost","")))</f>
        <v/>
      </c>
      <c r="K627" s="305" t="str">
        <f t="shared" si="36"/>
        <v/>
      </c>
      <c r="L627" s="289"/>
      <c r="M627" s="305" t="str">
        <f t="shared" si="36"/>
        <v/>
      </c>
      <c r="N627" s="289" t="b">
        <f>AND(RMDF!N627&gt;=0, RMDF!N627&lt;=1-RMDF!L627, RMDF!N627=ROUND(RMDF!N627,4))</f>
        <v>1</v>
      </c>
      <c r="O627" s="286" t="str">
        <f>IF(P627="","",IF(I627="","",IF(LEFT(I627,13)="Reclaimed pos",RawMaterialCode!$E$569,RawMaterialCode!$E$568)))</f>
        <v>Reclaimed pre-consumer mixed fibers (RM0578)</v>
      </c>
      <c r="P627" s="295">
        <f t="shared" si="37"/>
        <v>1</v>
      </c>
      <c r="Q627" s="202"/>
      <c r="R627" s="203"/>
      <c r="S627" s="204" t="str">
        <f t="shared" si="38"/>
        <v/>
      </c>
      <c r="T627" s="281"/>
      <c r="U627" s="281"/>
      <c r="V627" s="281"/>
      <c r="W627" s="281"/>
      <c r="X627" s="317">
        <f>RMDF!X627</f>
        <v>0</v>
      </c>
      <c r="Y627" s="318" t="str">
        <f>IF(X627=0,"",_xlfn.XLOOKUP(X627,StatePicklist!$1:$1,StatePicklist!$3:$3,"NA",0))</f>
        <v/>
      </c>
      <c r="Z627" s="297" t="str">
        <f ca="1">IF(RMDF!Y627="", "", IF(ISNUMBER(MATCH(RMDF!Y627, INDIRECT(Y627), 0)), "OK", "Invalid"))</f>
        <v/>
      </c>
      <c r="AA627" s="281"/>
      <c r="AB627" s="281"/>
      <c r="AC627" s="281"/>
      <c r="AD627" s="281" t="b">
        <f>AND(RMDF!AG627&gt;=0, RMDF!AG627&lt;=1-RMDF!Z627, RMDF!AG627=ROUND(RMDF!AG627,4))</f>
        <v>1</v>
      </c>
      <c r="AE627" s="317">
        <f>RMDF!AE627</f>
        <v>0</v>
      </c>
      <c r="AF627" s="318" t="str">
        <f>IF(AE627=0,"",_xlfn.XLOOKUP(AE627,StatePicklist!$1:$1,StatePicklist!$3:$3,"NA",0))</f>
        <v/>
      </c>
      <c r="AG627" s="297" t="str">
        <f ca="1">IF(RMDF!AF627="", "", IF(ISNUMBER(MATCH(RMDF!AF627, INDIRECT(AF627), 0)), "OK", "Invalid"))</f>
        <v/>
      </c>
      <c r="AH627" s="281"/>
      <c r="AI627" s="281"/>
      <c r="AJ627" s="281"/>
      <c r="AK627" s="281" t="b">
        <f>AND(RMDF!AN627&gt;=0, RMDF!AN627&lt;=1-SUM(RMDF!Z627,RMDF!AG627), RMDF!AN627=ROUND(RMDF!AN627,4))</f>
        <v>1</v>
      </c>
      <c r="AL627" s="317">
        <f>RMDF!AL627</f>
        <v>0</v>
      </c>
      <c r="AM627" s="318" t="str">
        <f>IF(AL627=0,"",_xlfn.XLOOKUP(AL627,StatePicklist!$1:$1,StatePicklist!$3:$3,"NA",0))</f>
        <v/>
      </c>
      <c r="AN627" s="297" t="str">
        <f ca="1">IF(RMDF!AM627="", "", IF(ISNUMBER(MATCH(RMDF!AM627, INDIRECT(AM627), 0)), "OK", "Invalid"))</f>
        <v/>
      </c>
      <c r="AO627" s="281"/>
      <c r="AP627" s="281"/>
      <c r="AQ627" s="281"/>
      <c r="AR627" s="281" t="b">
        <f>AND(RMDF!AU627&gt;=0, RMDF!AU627&lt;=1-SUM(RMDF!Z627,RMDF!AG627,RMDF!AN627), RMDF!AU627=ROUND(RMDF!AU627,4))</f>
        <v>1</v>
      </c>
      <c r="AS627" s="317">
        <f>RMDF!AS627</f>
        <v>0</v>
      </c>
      <c r="AT627" s="318" t="str">
        <f>IF(AS627=0,"",_xlfn.XLOOKUP(AS627,StatePicklist!$1:$1,StatePicklist!$3:$3,"NA",0))</f>
        <v/>
      </c>
      <c r="AU627" s="297" t="str">
        <f ca="1">IF(RMDF!AT627="", "", IF(ISNUMBER(MATCH(RMDF!AT627, INDIRECT(AT627), 0)), "OK", "Invalid"))</f>
        <v/>
      </c>
      <c r="AV627" s="281"/>
      <c r="AW627" s="281"/>
      <c r="AX627" s="281"/>
      <c r="AY627" s="281" t="b">
        <f>AND(RMDF!BB627&gt;=0, RMDF!BB627&lt;=1-SUM(RMDF!Z627,RMDF!AG627,RMDF!AN627,RMDF!AU627), RMDF!BB627=ROUND(RMDF!BB627,4))</f>
        <v>1</v>
      </c>
      <c r="AZ627" s="317">
        <f>RMDF!AZ627</f>
        <v>0</v>
      </c>
      <c r="BA627" s="318" t="str">
        <f>IF(AZ627=0,"",_xlfn.XLOOKUP(AZ627,StatePicklist!$1:$1,StatePicklist!$3:$3,"NA",0))</f>
        <v/>
      </c>
      <c r="BB627" s="297" t="str">
        <f ca="1">IF(RMDF!BA627="", "", IF(ISNUMBER(MATCH(RMDF!BA627, INDIRECT(BA627), 0)), "OK", "Invalid"))</f>
        <v/>
      </c>
      <c r="BC627" s="281"/>
      <c r="BD627" s="281"/>
      <c r="BE627" s="281"/>
      <c r="BF627" s="281" t="b">
        <f>AND(RMDF!BI627&gt;=0, RMDF!BI627&lt;=1-SUM(RMDF!Z627,RMDF!AG627,RMDF!AN627,RMDF!AU627,RMDF!BB627), RMDF!BI627=ROUND(RMDF!BI627,4))</f>
        <v>1</v>
      </c>
      <c r="BG627" s="317">
        <f>RMDF!BG627</f>
        <v>0</v>
      </c>
      <c r="BH627" s="318" t="str">
        <f>IF(BG627=0,"",_xlfn.XLOOKUP(BG627,StatePicklist!$1:$1,StatePicklist!$3:$3,"NA",0))</f>
        <v/>
      </c>
      <c r="BI627" s="297" t="str">
        <f ca="1">IF(RMDF!BH627="", "", IF(ISNUMBER(MATCH(RMDF!BH627, INDIRECT(BH627), 0)), "OK", "Invalid"))</f>
        <v/>
      </c>
      <c r="BJ627" s="281"/>
      <c r="BK627" s="281"/>
      <c r="BL627" s="281"/>
      <c r="BM627" s="281" t="b">
        <f>AND(RMDF!BP627&gt;=0, RMDF!BP627&lt;=1-SUM(RMDF!Z627,RMDF!AG627,RMDF!AN627,RMDF!AU627,RMDF!BB627,RMDF!BI627), RMDF!BP627=ROUND(RMDF!BP627,4))</f>
        <v>1</v>
      </c>
      <c r="BN627" s="317">
        <f>RMDF!BN627</f>
        <v>0</v>
      </c>
      <c r="BO627" s="318" t="str">
        <f>IF(BN627=0,"",_xlfn.XLOOKUP(BN627,StatePicklist!$1:$1,StatePicklist!$3:$3,"NA",0))</f>
        <v/>
      </c>
      <c r="BP627" s="297" t="str">
        <f ca="1">IF(RMDF!BO627="", "", IF(ISNUMBER(MATCH(RMDF!BO627, INDIRECT(BO627), 0)), "OK", "Invalid"))</f>
        <v/>
      </c>
      <c r="BQ627" s="281"/>
      <c r="BR627" s="281"/>
      <c r="BS627" s="281"/>
      <c r="BT627" s="281" t="b">
        <f>AND(RMDF!BW627&gt;=0, RMDF!BW627&lt;=1-SUM(RMDF!Z627,RMDF!AG627,RMDF!AN627,RMDF!AU627,RMDF!BB627,RMDF!BI627,RMDF!BP627), RMDF!BW627=ROUND(RMDF!BW627,4))</f>
        <v>1</v>
      </c>
      <c r="BU627" s="317">
        <f>RMDF!BU627</f>
        <v>0</v>
      </c>
      <c r="BV627" s="318" t="str">
        <f>IF(BU627=0,"",_xlfn.XLOOKUP(BU627,StatePicklist!$1:$1,StatePicklist!$3:$3,"NA",0))</f>
        <v/>
      </c>
      <c r="BW627" s="297" t="str">
        <f ca="1">IF(RMDF!BV627="", "", IF(ISNUMBER(MATCH(RMDF!BV627, INDIRECT(BV627), 0)), "OK", "Invalid"))</f>
        <v/>
      </c>
      <c r="BX627" s="281"/>
      <c r="BY627" s="281"/>
      <c r="BZ627" s="281"/>
      <c r="CA627" s="281" t="b">
        <f>AND(RMDF!CD627&gt;=0, RMDF!CD627&lt;=1-SUM(RMDF!Z627,RMDF!AG627,RMDF!AN627,RMDF!AU627,RMDF!BB627,RMDF!BI627,RMDF!BP627,RMDF!BW627), RMDF!CD627=ROUND(RMDF!CD627,4))</f>
        <v>1</v>
      </c>
      <c r="CB627" s="317">
        <f>RMDF!CB627</f>
        <v>0</v>
      </c>
      <c r="CC627" s="318" t="str">
        <f>IF(CB627=0,"",_xlfn.XLOOKUP(CB627,StatePicklist!$1:$1,StatePicklist!$3:$3,"NA",0))</f>
        <v/>
      </c>
      <c r="CD627" s="297" t="str">
        <f ca="1">IF(RMDF!CC627="", "", IF(ISNUMBER(MATCH(RMDF!CC627, INDIRECT(CC627), 0)), "OK", "Invalid"))</f>
        <v/>
      </c>
      <c r="CE627" s="281"/>
      <c r="CF627" s="281"/>
      <c r="CG627" s="281"/>
      <c r="CH627" s="281" t="b">
        <f>AND(RMDF!CK627&gt;=0, RMDF!CK627&lt;=1-SUM(RMDF!Z627,RMDF!AG627,RMDF!AN627,RMDF!AU627,RMDF!BB627,RMDF!BI627,RMDF!BP627,RMDF!BW627,RMDF!CD627), RMDF!CK627=ROUND(RMDF!CK627,4))</f>
        <v>1</v>
      </c>
      <c r="CI627" s="317">
        <f>RMDF!CI627</f>
        <v>0</v>
      </c>
      <c r="CJ627" s="318" t="str">
        <f>IF(CI627=0,"",_xlfn.XLOOKUP(CI627,StatePicklist!$1:$1,StatePicklist!$3:$3,"NA",0))</f>
        <v/>
      </c>
      <c r="CK627" s="297" t="str">
        <f ca="1">IF(RMDF!CJ627="", "", IF(ISNUMBER(MATCH(RMDF!CJ627, INDIRECT(CJ627), 0)), "OK", "Invalid"))</f>
        <v/>
      </c>
      <c r="CL627" s="281"/>
      <c r="CM627" s="281"/>
      <c r="CN627" s="281"/>
      <c r="CO627" s="281" t="b">
        <f>AND(RMDF!CR627&gt;=0, RMDF!CR627&lt;=1-SUM(RMDF!Z627,RMDF!AG627,RMDF!AN627,RMDF!AU627,RMDF!BB627,RMDF!BI627,RMDF!BP627,RMDF!BW627,RMDF!CD627,RMDF!CK627), RMDF!CR627=ROUND(RMDF!CR627,4))</f>
        <v>1</v>
      </c>
      <c r="CP627" s="317">
        <f>RMDF!CP627</f>
        <v>0</v>
      </c>
      <c r="CQ627" s="318" t="str">
        <f>IF(CP627=0,"",_xlfn.XLOOKUP(CP627,StatePicklist!$1:$1,StatePicklist!$3:$3,"NA",0))</f>
        <v/>
      </c>
      <c r="CR627" s="297" t="str">
        <f ca="1">IF(RMDF!CQ627="", "", IF(ISNUMBER(MATCH(RMDF!CQ627, INDIRECT(CQ627), 0)), "OK", "Invalid"))</f>
        <v/>
      </c>
      <c r="CS627" s="281"/>
      <c r="CT627" s="281"/>
      <c r="CU627" s="281"/>
      <c r="CV627" s="281" t="b">
        <f>AND(RMDF!CY627&gt;=0, RMDF!CY627&lt;=1-SUM(RMDF!Z627,RMDF!AG627,RMDF!AN627,RMDF!AU627,RMDF!BB627,RMDF!BI627,RMDF!BP627,RMDF!BW627,RMDF!CD627,RMDF!CK627,RMDF!CR627), RMDF!CY627=ROUND(RMDF!CY627,4))</f>
        <v>1</v>
      </c>
      <c r="CW627" s="317">
        <f>RMDF!CW627</f>
        <v>0</v>
      </c>
      <c r="CX627" s="318" t="str">
        <f>IF(CW627=0,"",_xlfn.XLOOKUP(CW627,StatePicklist!$1:$1,StatePicklist!$3:$3,"NA",0))</f>
        <v/>
      </c>
      <c r="CY627" s="297" t="str">
        <f ca="1">IF(RMDF!CX627="", "", IF(ISNUMBER(MATCH(RMDF!CX627, INDIRECT(CX627), 0)), "OK", "Invalid"))</f>
        <v/>
      </c>
      <c r="CZ627" s="281"/>
      <c r="DA627" s="281"/>
      <c r="DB627" s="281"/>
      <c r="DC627" s="281" t="b">
        <f>AND(RMDF!DF627&gt;=0, RMDF!DF627&lt;=1-SUM(RMDF!Z627,RMDF!AG627,RMDF!AN627,RMDF!AU627,RMDF!BB627,RMDF!BI627,RMDF!BP627,RMDF!BW627,RMDF!CD627,RMDF!CK627,RMDF!CR627,RMDF!CY627), RMDF!DF627=ROUND(RMDF!DF627,4))</f>
        <v>1</v>
      </c>
      <c r="DD627" s="317">
        <f>RMDF!DD627</f>
        <v>0</v>
      </c>
      <c r="DE627" s="318" t="str">
        <f>IF(DD627=0,"",_xlfn.XLOOKUP(DD627,StatePicklist!$1:$1,StatePicklist!$3:$3,"NA",0))</f>
        <v/>
      </c>
      <c r="DF627" s="297" t="str">
        <f ca="1">IF(RMDF!DE627="", "", IF(ISNUMBER(MATCH(RMDF!DE627, INDIRECT(DE627), 0)), "OK", "Invalid"))</f>
        <v/>
      </c>
      <c r="DG627" s="281"/>
      <c r="DH627" s="281"/>
      <c r="DI627" s="281"/>
      <c r="DJ627" s="281" t="b">
        <f>AND(RMDF!DM627&gt;=0, RMDF!DM627&lt;=1-SUM(RMDF!Z627,RMDF!AG627,RMDF!AN627,RMDF!AU627,RMDF!BB627,RMDF!BI627,RMDF!BP627,RMDF!BW627,RMDF!CD627,RMDF!CK627,RMDF!CR627,RMDF!CY627,RMDF!DF627), RMDF!DM627=ROUND(RMDF!DM627,4))</f>
        <v>1</v>
      </c>
      <c r="DK627" s="317">
        <f>RMDF!DK627</f>
        <v>0</v>
      </c>
      <c r="DL627" s="318" t="str">
        <f>IF(DK627=0,"",_xlfn.XLOOKUP(DK627,StatePicklist!$1:$1,StatePicklist!$3:$3,"NA",0))</f>
        <v/>
      </c>
      <c r="DM627" s="297" t="str">
        <f ca="1">IF(RMDF!DL627="", "", IF(ISNUMBER(MATCH(RMDF!DL627, INDIRECT(DL627), 0)), "OK", "Invalid"))</f>
        <v/>
      </c>
      <c r="DN627" s="281"/>
      <c r="DO627" s="281"/>
      <c r="DP627" s="281"/>
      <c r="DQ627" s="281" t="b">
        <f>AND(RMDF!DT627&gt;=0, RMDF!DT627&lt;=1-SUM(RMDF!Z627,RMDF!AG627,RMDF!AN627,RMDF!AU627,RMDF!BB627,RMDF!BI627,RMDF!BP627,RMDF!BW627,RMDF!CD627,RMDF!CK627,RMDF!CR627,RMDF!CY627,RMDF!DF627,RMDF!DM627), RMDF!DT627=ROUND(RMDF!DT627,4))</f>
        <v>1</v>
      </c>
      <c r="DR627" s="317">
        <f>RMDF!DR627</f>
        <v>0</v>
      </c>
      <c r="DS627" s="318" t="str">
        <f>IF(DR627=0,"",_xlfn.XLOOKUP(DR627,StatePicklist!$1:$1,StatePicklist!$3:$3,"NA",0))</f>
        <v/>
      </c>
      <c r="DT627" s="297" t="str">
        <f ca="1">IF(RMDF!DS627="", "", IF(ISNUMBER(MATCH(RMDF!DS627, INDIRECT(DS627), 0)), "OK", "Invalid"))</f>
        <v/>
      </c>
      <c r="DU627" s="281"/>
      <c r="DV627" s="281"/>
      <c r="DW627" s="281"/>
      <c r="DX627" s="281" t="b">
        <f>AND(RMDF!EA627&gt;=0, RMDF!EA627&lt;=1-SUM(RMDF!Z627,RMDF!AG627,RMDF!AN627,RMDF!AU627,RMDF!BB627,RMDF!BI627,RMDF!BP627,RMDF!BW627,RMDF!CD627,RMDF!CK627,RMDF!CR627,RMDF!CY627,RMDF!DF627,RMDF!DM627,RMDF!DT627), RMDF!EA627=ROUND(RMDF!EA627,4))</f>
        <v>1</v>
      </c>
      <c r="DY627" s="317">
        <f>RMDF!DY627</f>
        <v>0</v>
      </c>
      <c r="DZ627" s="318" t="str">
        <f>IF(DY627=0,"",_xlfn.XLOOKUP(DY627,StatePicklist!$1:$1,StatePicklist!$3:$3,"NA",0))</f>
        <v/>
      </c>
      <c r="EA627" s="297" t="str">
        <f ca="1">IF(RMDF!DZ627="", "", IF(ISNUMBER(MATCH(RMDF!DZ627, INDIRECT(DZ627), 0)), "OK", "Invalid"))</f>
        <v/>
      </c>
      <c r="EB627" s="281"/>
      <c r="EC627" s="281"/>
      <c r="ED627" s="281"/>
      <c r="EE627" s="281" t="b">
        <f>AND(RMDF!EH627&gt;=0, RMDF!EH627&lt;=1-SUM(RMDF!Z627,RMDF!AG627,RMDF!AN627,RMDF!AU627,RMDF!BB627,RMDF!BI627,RMDF!BP627,RMDF!BW627,RMDF!CD627,RMDF!CK627,RMDF!CR627,RMDF!CY627,RMDF!DF627,RMDF!DM627,RMDF!DT627,RMDF!EA627), RMDF!EH627=ROUND(RMDF!EH627,4))</f>
        <v>1</v>
      </c>
      <c r="EF627" s="317">
        <f>RMDF!EF627</f>
        <v>0</v>
      </c>
      <c r="EG627" s="318" t="str">
        <f>IF(EF627=0,"",_xlfn.XLOOKUP(EF627,StatePicklist!$1:$1,StatePicklist!$3:$3,"NA",0))</f>
        <v/>
      </c>
      <c r="EH627" s="297" t="str">
        <f ca="1">IF(RMDF!EG627="", "", IF(ISNUMBER(MATCH(RMDF!EG627, INDIRECT(EG627), 0)), "OK", "Invalid"))</f>
        <v/>
      </c>
      <c r="EI627" s="281"/>
      <c r="EJ627" s="281"/>
      <c r="EK627" s="281"/>
      <c r="EL627" s="281" t="b">
        <f>AND(RMDF!EO627&gt;=0, RMDF!EO627&lt;=1-SUM(RMDF!Z627,RMDF!AG627,RMDF!AN627,RMDF!AU627,RMDF!BB627,RMDF!BI627,RMDF!BP627,RMDF!BW627,RMDF!CD627,RMDF!CK627,RMDF!CR627,RMDF!CY627,RMDF!DF627,RMDF!DM627,RMDF!DT627,RMDF!EA627,RMDF!EH627), RMDF!EO627=ROUND(RMDF!EO627,4))</f>
        <v>1</v>
      </c>
      <c r="EM627" s="317">
        <f>RMDF!EM627</f>
        <v>0</v>
      </c>
      <c r="EN627" s="318" t="str">
        <f>IF(EM627=0,"",_xlfn.XLOOKUP(EM627,StatePicklist!$1:$1,StatePicklist!$3:$3,"NA",0))</f>
        <v/>
      </c>
      <c r="EO627" s="297" t="str">
        <f ca="1">IF(RMDF!EN627="", "", IF(ISNUMBER(MATCH(RMDF!EN627, INDIRECT(EN627), 0)), "OK", "Invalid"))</f>
        <v/>
      </c>
      <c r="EP627" s="281"/>
      <c r="EQ627" s="281"/>
      <c r="ER627" s="281"/>
      <c r="ES627" s="281" t="b">
        <f>AND(RMDF!EV627&gt;=0, RMDF!EV627&lt;=1-SUM(RMDF!Z627,RMDF!AG627,RMDF!AN627,RMDF!AU627,RMDF!BB627,RMDF!BI627,RMDF!BP627,RMDF!BW627,RMDF!CD627,RMDF!CK627,RMDF!CR627,RMDF!CY627,RMDF!DF627,RMDF!DM627,RMDF!DT627,RMDF!EA627,RMDF!EH627,RMDF!EO627), RMDF!EV627=ROUND(RMDF!EV627,4))</f>
        <v>1</v>
      </c>
      <c r="ET627" s="317">
        <f>RMDF!ET627</f>
        <v>0</v>
      </c>
      <c r="EU627" s="318" t="str">
        <f>IF(ET627=0,"",_xlfn.XLOOKUP(ET627,StatePicklist!$1:$1,StatePicklist!$3:$3,"NA",0))</f>
        <v/>
      </c>
      <c r="EV627" s="297" t="str">
        <f ca="1">IF(RMDF!EU627="", "", IF(ISNUMBER(MATCH(RMDF!EU627, INDIRECT(EU627), 0)), "OK", "Invalid"))</f>
        <v/>
      </c>
      <c r="EW627" s="281"/>
      <c r="EX627" s="281"/>
      <c r="EY627" s="281"/>
      <c r="EZ627" s="281" t="b">
        <f>AND(RMDF!FC627&gt;=0, RMDF!FC627&lt;=1-SUM(RMDF!Z627,RMDF!AG627,RMDF!AN627,RMDF!AU627,RMDF!BB627,RMDF!BI627,RMDF!BP627,RMDF!BW627,RMDF!CD627,RMDF!CK627,RMDF!CR627,RMDF!CY627,RMDF!DF627,RMDF!DM627,RMDF!DT627,RMDF!EA627,RMDF!EH627,RMDF!EO627,RMDF!EV627), RMDF!FC627=ROUND(RMDF!FC627,4))</f>
        <v>1</v>
      </c>
      <c r="FA627" s="317">
        <f>RMDF!FA627</f>
        <v>0</v>
      </c>
      <c r="FB627" s="318" t="str">
        <f>IF(FA627=0,"",_xlfn.XLOOKUP(FA627,StatePicklist!$1:$1,StatePicklist!$3:$3,"NA",0))</f>
        <v/>
      </c>
      <c r="FC627" s="297" t="str">
        <f ca="1">IF(RMDF!FB627="", "", IF(ISNUMBER(MATCH(RMDF!FB627, INDIRECT(FB627), 0)), "OK", "Invalid"))</f>
        <v/>
      </c>
    </row>
    <row r="628" spans="1:159" s="205" customFormat="1" ht="39.9" customHeight="1" x14ac:dyDescent="0.25">
      <c r="A628" s="206"/>
      <c r="B628" s="196"/>
      <c r="C628" s="197"/>
      <c r="D628" s="198"/>
      <c r="E628" s="199"/>
      <c r="F628" s="200"/>
      <c r="G628" s="201"/>
      <c r="H628" s="292"/>
      <c r="I628" s="305">
        <f>RMDF!I628</f>
        <v>0</v>
      </c>
      <c r="J628" s="305" t="str">
        <f>IF(I628=ProductCode!$B$30,"PDReclPost",IF(OR(I628=ProductCode!$C$30,I628=ProductCode!$E$30,I628=ProductCode!$G$30),"PDPreCon",IF(OR(I628=ProductCode!$D$30,I628=ProductCode!$F$30),"PDNotReclPost","")))</f>
        <v/>
      </c>
      <c r="K628" s="305" t="str">
        <f t="shared" si="36"/>
        <v/>
      </c>
      <c r="L628" s="289"/>
      <c r="M628" s="305" t="str">
        <f t="shared" si="36"/>
        <v/>
      </c>
      <c r="N628" s="289" t="b">
        <f>AND(RMDF!N628&gt;=0, RMDF!N628&lt;=1-RMDF!L628, RMDF!N628=ROUND(RMDF!N628,4))</f>
        <v>1</v>
      </c>
      <c r="O628" s="286" t="str">
        <f>IF(P628="","",IF(I628="","",IF(LEFT(I628,13)="Reclaimed pos",RawMaterialCode!$E$569,RawMaterialCode!$E$568)))</f>
        <v>Reclaimed pre-consumer mixed fibers (RM0578)</v>
      </c>
      <c r="P628" s="295">
        <f t="shared" si="37"/>
        <v>1</v>
      </c>
      <c r="Q628" s="202"/>
      <c r="R628" s="203"/>
      <c r="S628" s="204" t="str">
        <f t="shared" si="38"/>
        <v/>
      </c>
      <c r="T628" s="281"/>
      <c r="U628" s="281"/>
      <c r="V628" s="281"/>
      <c r="W628" s="281"/>
      <c r="X628" s="317">
        <f>RMDF!X628</f>
        <v>0</v>
      </c>
      <c r="Y628" s="318" t="str">
        <f>IF(X628=0,"",_xlfn.XLOOKUP(X628,StatePicklist!$1:$1,StatePicklist!$3:$3,"NA",0))</f>
        <v/>
      </c>
      <c r="Z628" s="297" t="str">
        <f ca="1">IF(RMDF!Y628="", "", IF(ISNUMBER(MATCH(RMDF!Y628, INDIRECT(Y628), 0)), "OK", "Invalid"))</f>
        <v/>
      </c>
      <c r="AA628" s="281"/>
      <c r="AB628" s="281"/>
      <c r="AC628" s="281"/>
      <c r="AD628" s="281" t="b">
        <f>AND(RMDF!AG628&gt;=0, RMDF!AG628&lt;=1-RMDF!Z628, RMDF!AG628=ROUND(RMDF!AG628,4))</f>
        <v>1</v>
      </c>
      <c r="AE628" s="317">
        <f>RMDF!AE628</f>
        <v>0</v>
      </c>
      <c r="AF628" s="318" t="str">
        <f>IF(AE628=0,"",_xlfn.XLOOKUP(AE628,StatePicklist!$1:$1,StatePicklist!$3:$3,"NA",0))</f>
        <v/>
      </c>
      <c r="AG628" s="297" t="str">
        <f ca="1">IF(RMDF!AF628="", "", IF(ISNUMBER(MATCH(RMDF!AF628, INDIRECT(AF628), 0)), "OK", "Invalid"))</f>
        <v/>
      </c>
      <c r="AH628" s="281"/>
      <c r="AI628" s="281"/>
      <c r="AJ628" s="281"/>
      <c r="AK628" s="281" t="b">
        <f>AND(RMDF!AN628&gt;=0, RMDF!AN628&lt;=1-SUM(RMDF!Z628,RMDF!AG628), RMDF!AN628=ROUND(RMDF!AN628,4))</f>
        <v>1</v>
      </c>
      <c r="AL628" s="317">
        <f>RMDF!AL628</f>
        <v>0</v>
      </c>
      <c r="AM628" s="318" t="str">
        <f>IF(AL628=0,"",_xlfn.XLOOKUP(AL628,StatePicklist!$1:$1,StatePicklist!$3:$3,"NA",0))</f>
        <v/>
      </c>
      <c r="AN628" s="297" t="str">
        <f ca="1">IF(RMDF!AM628="", "", IF(ISNUMBER(MATCH(RMDF!AM628, INDIRECT(AM628), 0)), "OK", "Invalid"))</f>
        <v/>
      </c>
      <c r="AO628" s="281"/>
      <c r="AP628" s="281"/>
      <c r="AQ628" s="281"/>
      <c r="AR628" s="281" t="b">
        <f>AND(RMDF!AU628&gt;=0, RMDF!AU628&lt;=1-SUM(RMDF!Z628,RMDF!AG628,RMDF!AN628), RMDF!AU628=ROUND(RMDF!AU628,4))</f>
        <v>1</v>
      </c>
      <c r="AS628" s="317">
        <f>RMDF!AS628</f>
        <v>0</v>
      </c>
      <c r="AT628" s="318" t="str">
        <f>IF(AS628=0,"",_xlfn.XLOOKUP(AS628,StatePicklist!$1:$1,StatePicklist!$3:$3,"NA",0))</f>
        <v/>
      </c>
      <c r="AU628" s="297" t="str">
        <f ca="1">IF(RMDF!AT628="", "", IF(ISNUMBER(MATCH(RMDF!AT628, INDIRECT(AT628), 0)), "OK", "Invalid"))</f>
        <v/>
      </c>
      <c r="AV628" s="281"/>
      <c r="AW628" s="281"/>
      <c r="AX628" s="281"/>
      <c r="AY628" s="281" t="b">
        <f>AND(RMDF!BB628&gt;=0, RMDF!BB628&lt;=1-SUM(RMDF!Z628,RMDF!AG628,RMDF!AN628,RMDF!AU628), RMDF!BB628=ROUND(RMDF!BB628,4))</f>
        <v>1</v>
      </c>
      <c r="AZ628" s="317">
        <f>RMDF!AZ628</f>
        <v>0</v>
      </c>
      <c r="BA628" s="318" t="str">
        <f>IF(AZ628=0,"",_xlfn.XLOOKUP(AZ628,StatePicklist!$1:$1,StatePicklist!$3:$3,"NA",0))</f>
        <v/>
      </c>
      <c r="BB628" s="297" t="str">
        <f ca="1">IF(RMDF!BA628="", "", IF(ISNUMBER(MATCH(RMDF!BA628, INDIRECT(BA628), 0)), "OK", "Invalid"))</f>
        <v/>
      </c>
      <c r="BC628" s="281"/>
      <c r="BD628" s="281"/>
      <c r="BE628" s="281"/>
      <c r="BF628" s="281" t="b">
        <f>AND(RMDF!BI628&gt;=0, RMDF!BI628&lt;=1-SUM(RMDF!Z628,RMDF!AG628,RMDF!AN628,RMDF!AU628,RMDF!BB628), RMDF!BI628=ROUND(RMDF!BI628,4))</f>
        <v>1</v>
      </c>
      <c r="BG628" s="317">
        <f>RMDF!BG628</f>
        <v>0</v>
      </c>
      <c r="BH628" s="318" t="str">
        <f>IF(BG628=0,"",_xlfn.XLOOKUP(BG628,StatePicklist!$1:$1,StatePicklist!$3:$3,"NA",0))</f>
        <v/>
      </c>
      <c r="BI628" s="297" t="str">
        <f ca="1">IF(RMDF!BH628="", "", IF(ISNUMBER(MATCH(RMDF!BH628, INDIRECT(BH628), 0)), "OK", "Invalid"))</f>
        <v/>
      </c>
      <c r="BJ628" s="281"/>
      <c r="BK628" s="281"/>
      <c r="BL628" s="281"/>
      <c r="BM628" s="281" t="b">
        <f>AND(RMDF!BP628&gt;=0, RMDF!BP628&lt;=1-SUM(RMDF!Z628,RMDF!AG628,RMDF!AN628,RMDF!AU628,RMDF!BB628,RMDF!BI628), RMDF!BP628=ROUND(RMDF!BP628,4))</f>
        <v>1</v>
      </c>
      <c r="BN628" s="317">
        <f>RMDF!BN628</f>
        <v>0</v>
      </c>
      <c r="BO628" s="318" t="str">
        <f>IF(BN628=0,"",_xlfn.XLOOKUP(BN628,StatePicklist!$1:$1,StatePicklist!$3:$3,"NA",0))</f>
        <v/>
      </c>
      <c r="BP628" s="297" t="str">
        <f ca="1">IF(RMDF!BO628="", "", IF(ISNUMBER(MATCH(RMDF!BO628, INDIRECT(BO628), 0)), "OK", "Invalid"))</f>
        <v/>
      </c>
      <c r="BQ628" s="281"/>
      <c r="BR628" s="281"/>
      <c r="BS628" s="281"/>
      <c r="BT628" s="281" t="b">
        <f>AND(RMDF!BW628&gt;=0, RMDF!BW628&lt;=1-SUM(RMDF!Z628,RMDF!AG628,RMDF!AN628,RMDF!AU628,RMDF!BB628,RMDF!BI628,RMDF!BP628), RMDF!BW628=ROUND(RMDF!BW628,4))</f>
        <v>1</v>
      </c>
      <c r="BU628" s="317">
        <f>RMDF!BU628</f>
        <v>0</v>
      </c>
      <c r="BV628" s="318" t="str">
        <f>IF(BU628=0,"",_xlfn.XLOOKUP(BU628,StatePicklist!$1:$1,StatePicklist!$3:$3,"NA",0))</f>
        <v/>
      </c>
      <c r="BW628" s="297" t="str">
        <f ca="1">IF(RMDF!BV628="", "", IF(ISNUMBER(MATCH(RMDF!BV628, INDIRECT(BV628), 0)), "OK", "Invalid"))</f>
        <v/>
      </c>
      <c r="BX628" s="281"/>
      <c r="BY628" s="281"/>
      <c r="BZ628" s="281"/>
      <c r="CA628" s="281" t="b">
        <f>AND(RMDF!CD628&gt;=0, RMDF!CD628&lt;=1-SUM(RMDF!Z628,RMDF!AG628,RMDF!AN628,RMDF!AU628,RMDF!BB628,RMDF!BI628,RMDF!BP628,RMDF!BW628), RMDF!CD628=ROUND(RMDF!CD628,4))</f>
        <v>1</v>
      </c>
      <c r="CB628" s="317">
        <f>RMDF!CB628</f>
        <v>0</v>
      </c>
      <c r="CC628" s="318" t="str">
        <f>IF(CB628=0,"",_xlfn.XLOOKUP(CB628,StatePicklist!$1:$1,StatePicklist!$3:$3,"NA",0))</f>
        <v/>
      </c>
      <c r="CD628" s="297" t="str">
        <f ca="1">IF(RMDF!CC628="", "", IF(ISNUMBER(MATCH(RMDF!CC628, INDIRECT(CC628), 0)), "OK", "Invalid"))</f>
        <v/>
      </c>
      <c r="CE628" s="281"/>
      <c r="CF628" s="281"/>
      <c r="CG628" s="281"/>
      <c r="CH628" s="281" t="b">
        <f>AND(RMDF!CK628&gt;=0, RMDF!CK628&lt;=1-SUM(RMDF!Z628,RMDF!AG628,RMDF!AN628,RMDF!AU628,RMDF!BB628,RMDF!BI628,RMDF!BP628,RMDF!BW628,RMDF!CD628), RMDF!CK628=ROUND(RMDF!CK628,4))</f>
        <v>1</v>
      </c>
      <c r="CI628" s="317">
        <f>RMDF!CI628</f>
        <v>0</v>
      </c>
      <c r="CJ628" s="318" t="str">
        <f>IF(CI628=0,"",_xlfn.XLOOKUP(CI628,StatePicklist!$1:$1,StatePicklist!$3:$3,"NA",0))</f>
        <v/>
      </c>
      <c r="CK628" s="297" t="str">
        <f ca="1">IF(RMDF!CJ628="", "", IF(ISNUMBER(MATCH(RMDF!CJ628, INDIRECT(CJ628), 0)), "OK", "Invalid"))</f>
        <v/>
      </c>
      <c r="CL628" s="281"/>
      <c r="CM628" s="281"/>
      <c r="CN628" s="281"/>
      <c r="CO628" s="281" t="b">
        <f>AND(RMDF!CR628&gt;=0, RMDF!CR628&lt;=1-SUM(RMDF!Z628,RMDF!AG628,RMDF!AN628,RMDF!AU628,RMDF!BB628,RMDF!BI628,RMDF!BP628,RMDF!BW628,RMDF!CD628,RMDF!CK628), RMDF!CR628=ROUND(RMDF!CR628,4))</f>
        <v>1</v>
      </c>
      <c r="CP628" s="317">
        <f>RMDF!CP628</f>
        <v>0</v>
      </c>
      <c r="CQ628" s="318" t="str">
        <f>IF(CP628=0,"",_xlfn.XLOOKUP(CP628,StatePicklist!$1:$1,StatePicklist!$3:$3,"NA",0))</f>
        <v/>
      </c>
      <c r="CR628" s="297" t="str">
        <f ca="1">IF(RMDF!CQ628="", "", IF(ISNUMBER(MATCH(RMDF!CQ628, INDIRECT(CQ628), 0)), "OK", "Invalid"))</f>
        <v/>
      </c>
      <c r="CS628" s="281"/>
      <c r="CT628" s="281"/>
      <c r="CU628" s="281"/>
      <c r="CV628" s="281" t="b">
        <f>AND(RMDF!CY628&gt;=0, RMDF!CY628&lt;=1-SUM(RMDF!Z628,RMDF!AG628,RMDF!AN628,RMDF!AU628,RMDF!BB628,RMDF!BI628,RMDF!BP628,RMDF!BW628,RMDF!CD628,RMDF!CK628,RMDF!CR628), RMDF!CY628=ROUND(RMDF!CY628,4))</f>
        <v>1</v>
      </c>
      <c r="CW628" s="317">
        <f>RMDF!CW628</f>
        <v>0</v>
      </c>
      <c r="CX628" s="318" t="str">
        <f>IF(CW628=0,"",_xlfn.XLOOKUP(CW628,StatePicklist!$1:$1,StatePicklist!$3:$3,"NA",0))</f>
        <v/>
      </c>
      <c r="CY628" s="297" t="str">
        <f ca="1">IF(RMDF!CX628="", "", IF(ISNUMBER(MATCH(RMDF!CX628, INDIRECT(CX628), 0)), "OK", "Invalid"))</f>
        <v/>
      </c>
      <c r="CZ628" s="281"/>
      <c r="DA628" s="281"/>
      <c r="DB628" s="281"/>
      <c r="DC628" s="281" t="b">
        <f>AND(RMDF!DF628&gt;=0, RMDF!DF628&lt;=1-SUM(RMDF!Z628,RMDF!AG628,RMDF!AN628,RMDF!AU628,RMDF!BB628,RMDF!BI628,RMDF!BP628,RMDF!BW628,RMDF!CD628,RMDF!CK628,RMDF!CR628,RMDF!CY628), RMDF!DF628=ROUND(RMDF!DF628,4))</f>
        <v>1</v>
      </c>
      <c r="DD628" s="317">
        <f>RMDF!DD628</f>
        <v>0</v>
      </c>
      <c r="DE628" s="318" t="str">
        <f>IF(DD628=0,"",_xlfn.XLOOKUP(DD628,StatePicklist!$1:$1,StatePicklist!$3:$3,"NA",0))</f>
        <v/>
      </c>
      <c r="DF628" s="297" t="str">
        <f ca="1">IF(RMDF!DE628="", "", IF(ISNUMBER(MATCH(RMDF!DE628, INDIRECT(DE628), 0)), "OK", "Invalid"))</f>
        <v/>
      </c>
      <c r="DG628" s="281"/>
      <c r="DH628" s="281"/>
      <c r="DI628" s="281"/>
      <c r="DJ628" s="281" t="b">
        <f>AND(RMDF!DM628&gt;=0, RMDF!DM628&lt;=1-SUM(RMDF!Z628,RMDF!AG628,RMDF!AN628,RMDF!AU628,RMDF!BB628,RMDF!BI628,RMDF!BP628,RMDF!BW628,RMDF!CD628,RMDF!CK628,RMDF!CR628,RMDF!CY628,RMDF!DF628), RMDF!DM628=ROUND(RMDF!DM628,4))</f>
        <v>1</v>
      </c>
      <c r="DK628" s="317">
        <f>RMDF!DK628</f>
        <v>0</v>
      </c>
      <c r="DL628" s="318" t="str">
        <f>IF(DK628=0,"",_xlfn.XLOOKUP(DK628,StatePicklist!$1:$1,StatePicklist!$3:$3,"NA",0))</f>
        <v/>
      </c>
      <c r="DM628" s="297" t="str">
        <f ca="1">IF(RMDF!DL628="", "", IF(ISNUMBER(MATCH(RMDF!DL628, INDIRECT(DL628), 0)), "OK", "Invalid"))</f>
        <v/>
      </c>
      <c r="DN628" s="281"/>
      <c r="DO628" s="281"/>
      <c r="DP628" s="281"/>
      <c r="DQ628" s="281" t="b">
        <f>AND(RMDF!DT628&gt;=0, RMDF!DT628&lt;=1-SUM(RMDF!Z628,RMDF!AG628,RMDF!AN628,RMDF!AU628,RMDF!BB628,RMDF!BI628,RMDF!BP628,RMDF!BW628,RMDF!CD628,RMDF!CK628,RMDF!CR628,RMDF!CY628,RMDF!DF628,RMDF!DM628), RMDF!DT628=ROUND(RMDF!DT628,4))</f>
        <v>1</v>
      </c>
      <c r="DR628" s="317">
        <f>RMDF!DR628</f>
        <v>0</v>
      </c>
      <c r="DS628" s="318" t="str">
        <f>IF(DR628=0,"",_xlfn.XLOOKUP(DR628,StatePicklist!$1:$1,StatePicklist!$3:$3,"NA",0))</f>
        <v/>
      </c>
      <c r="DT628" s="297" t="str">
        <f ca="1">IF(RMDF!DS628="", "", IF(ISNUMBER(MATCH(RMDF!DS628, INDIRECT(DS628), 0)), "OK", "Invalid"))</f>
        <v/>
      </c>
      <c r="DU628" s="281"/>
      <c r="DV628" s="281"/>
      <c r="DW628" s="281"/>
      <c r="DX628" s="281" t="b">
        <f>AND(RMDF!EA628&gt;=0, RMDF!EA628&lt;=1-SUM(RMDF!Z628,RMDF!AG628,RMDF!AN628,RMDF!AU628,RMDF!BB628,RMDF!BI628,RMDF!BP628,RMDF!BW628,RMDF!CD628,RMDF!CK628,RMDF!CR628,RMDF!CY628,RMDF!DF628,RMDF!DM628,RMDF!DT628), RMDF!EA628=ROUND(RMDF!EA628,4))</f>
        <v>1</v>
      </c>
      <c r="DY628" s="317">
        <f>RMDF!DY628</f>
        <v>0</v>
      </c>
      <c r="DZ628" s="318" t="str">
        <f>IF(DY628=0,"",_xlfn.XLOOKUP(DY628,StatePicklist!$1:$1,StatePicklist!$3:$3,"NA",0))</f>
        <v/>
      </c>
      <c r="EA628" s="297" t="str">
        <f ca="1">IF(RMDF!DZ628="", "", IF(ISNUMBER(MATCH(RMDF!DZ628, INDIRECT(DZ628), 0)), "OK", "Invalid"))</f>
        <v/>
      </c>
      <c r="EB628" s="281"/>
      <c r="EC628" s="281"/>
      <c r="ED628" s="281"/>
      <c r="EE628" s="281" t="b">
        <f>AND(RMDF!EH628&gt;=0, RMDF!EH628&lt;=1-SUM(RMDF!Z628,RMDF!AG628,RMDF!AN628,RMDF!AU628,RMDF!BB628,RMDF!BI628,RMDF!BP628,RMDF!BW628,RMDF!CD628,RMDF!CK628,RMDF!CR628,RMDF!CY628,RMDF!DF628,RMDF!DM628,RMDF!DT628,RMDF!EA628), RMDF!EH628=ROUND(RMDF!EH628,4))</f>
        <v>1</v>
      </c>
      <c r="EF628" s="317">
        <f>RMDF!EF628</f>
        <v>0</v>
      </c>
      <c r="EG628" s="318" t="str">
        <f>IF(EF628=0,"",_xlfn.XLOOKUP(EF628,StatePicklist!$1:$1,StatePicklist!$3:$3,"NA",0))</f>
        <v/>
      </c>
      <c r="EH628" s="297" t="str">
        <f ca="1">IF(RMDF!EG628="", "", IF(ISNUMBER(MATCH(RMDF!EG628, INDIRECT(EG628), 0)), "OK", "Invalid"))</f>
        <v/>
      </c>
      <c r="EI628" s="281"/>
      <c r="EJ628" s="281"/>
      <c r="EK628" s="281"/>
      <c r="EL628" s="281" t="b">
        <f>AND(RMDF!EO628&gt;=0, RMDF!EO628&lt;=1-SUM(RMDF!Z628,RMDF!AG628,RMDF!AN628,RMDF!AU628,RMDF!BB628,RMDF!BI628,RMDF!BP628,RMDF!BW628,RMDF!CD628,RMDF!CK628,RMDF!CR628,RMDF!CY628,RMDF!DF628,RMDF!DM628,RMDF!DT628,RMDF!EA628,RMDF!EH628), RMDF!EO628=ROUND(RMDF!EO628,4))</f>
        <v>1</v>
      </c>
      <c r="EM628" s="317">
        <f>RMDF!EM628</f>
        <v>0</v>
      </c>
      <c r="EN628" s="318" t="str">
        <f>IF(EM628=0,"",_xlfn.XLOOKUP(EM628,StatePicklist!$1:$1,StatePicklist!$3:$3,"NA",0))</f>
        <v/>
      </c>
      <c r="EO628" s="297" t="str">
        <f ca="1">IF(RMDF!EN628="", "", IF(ISNUMBER(MATCH(RMDF!EN628, INDIRECT(EN628), 0)), "OK", "Invalid"))</f>
        <v/>
      </c>
      <c r="EP628" s="281"/>
      <c r="EQ628" s="281"/>
      <c r="ER628" s="281"/>
      <c r="ES628" s="281" t="b">
        <f>AND(RMDF!EV628&gt;=0, RMDF!EV628&lt;=1-SUM(RMDF!Z628,RMDF!AG628,RMDF!AN628,RMDF!AU628,RMDF!BB628,RMDF!BI628,RMDF!BP628,RMDF!BW628,RMDF!CD628,RMDF!CK628,RMDF!CR628,RMDF!CY628,RMDF!DF628,RMDF!DM628,RMDF!DT628,RMDF!EA628,RMDF!EH628,RMDF!EO628), RMDF!EV628=ROUND(RMDF!EV628,4))</f>
        <v>1</v>
      </c>
      <c r="ET628" s="317">
        <f>RMDF!ET628</f>
        <v>0</v>
      </c>
      <c r="EU628" s="318" t="str">
        <f>IF(ET628=0,"",_xlfn.XLOOKUP(ET628,StatePicklist!$1:$1,StatePicklist!$3:$3,"NA",0))</f>
        <v/>
      </c>
      <c r="EV628" s="297" t="str">
        <f ca="1">IF(RMDF!EU628="", "", IF(ISNUMBER(MATCH(RMDF!EU628, INDIRECT(EU628), 0)), "OK", "Invalid"))</f>
        <v/>
      </c>
      <c r="EW628" s="281"/>
      <c r="EX628" s="281"/>
      <c r="EY628" s="281"/>
      <c r="EZ628" s="281" t="b">
        <f>AND(RMDF!FC628&gt;=0, RMDF!FC628&lt;=1-SUM(RMDF!Z628,RMDF!AG628,RMDF!AN628,RMDF!AU628,RMDF!BB628,RMDF!BI628,RMDF!BP628,RMDF!BW628,RMDF!CD628,RMDF!CK628,RMDF!CR628,RMDF!CY628,RMDF!DF628,RMDF!DM628,RMDF!DT628,RMDF!EA628,RMDF!EH628,RMDF!EO628,RMDF!EV628), RMDF!FC628=ROUND(RMDF!FC628,4))</f>
        <v>1</v>
      </c>
      <c r="FA628" s="317">
        <f>RMDF!FA628</f>
        <v>0</v>
      </c>
      <c r="FB628" s="318" t="str">
        <f>IF(FA628=0,"",_xlfn.XLOOKUP(FA628,StatePicklist!$1:$1,StatePicklist!$3:$3,"NA",0))</f>
        <v/>
      </c>
      <c r="FC628" s="297" t="str">
        <f ca="1">IF(RMDF!FB628="", "", IF(ISNUMBER(MATCH(RMDF!FB628, INDIRECT(FB628), 0)), "OK", "Invalid"))</f>
        <v/>
      </c>
    </row>
    <row r="629" spans="1:159" s="205" customFormat="1" ht="39.9" customHeight="1" x14ac:dyDescent="0.25">
      <c r="A629" s="206"/>
      <c r="B629" s="196"/>
      <c r="C629" s="197"/>
      <c r="D629" s="198"/>
      <c r="E629" s="199"/>
      <c r="F629" s="200"/>
      <c r="G629" s="201"/>
      <c r="H629" s="292"/>
      <c r="I629" s="305">
        <f>RMDF!I629</f>
        <v>0</v>
      </c>
      <c r="J629" s="305" t="str">
        <f>IF(I629=ProductCode!$B$30,"PDReclPost",IF(OR(I629=ProductCode!$C$30,I629=ProductCode!$E$30,I629=ProductCode!$G$30),"PDPreCon",IF(OR(I629=ProductCode!$D$30,I629=ProductCode!$F$30),"PDNotReclPost","")))</f>
        <v/>
      </c>
      <c r="K629" s="305" t="str">
        <f t="shared" si="36"/>
        <v/>
      </c>
      <c r="L629" s="289"/>
      <c r="M629" s="305" t="str">
        <f t="shared" si="36"/>
        <v/>
      </c>
      <c r="N629" s="289" t="b">
        <f>AND(RMDF!N629&gt;=0, RMDF!N629&lt;=1-RMDF!L629, RMDF!N629=ROUND(RMDF!N629,4))</f>
        <v>1</v>
      </c>
      <c r="O629" s="286" t="str">
        <f>IF(P629="","",IF(I629="","",IF(LEFT(I629,13)="Reclaimed pos",RawMaterialCode!$E$569,RawMaterialCode!$E$568)))</f>
        <v>Reclaimed pre-consumer mixed fibers (RM0578)</v>
      </c>
      <c r="P629" s="295">
        <f t="shared" si="37"/>
        <v>1</v>
      </c>
      <c r="Q629" s="202"/>
      <c r="R629" s="203"/>
      <c r="S629" s="204" t="str">
        <f t="shared" si="38"/>
        <v/>
      </c>
      <c r="T629" s="281"/>
      <c r="U629" s="281"/>
      <c r="V629" s="281"/>
      <c r="W629" s="281"/>
      <c r="X629" s="317">
        <f>RMDF!X629</f>
        <v>0</v>
      </c>
      <c r="Y629" s="318" t="str">
        <f>IF(X629=0,"",_xlfn.XLOOKUP(X629,StatePicklist!$1:$1,StatePicklist!$3:$3,"NA",0))</f>
        <v/>
      </c>
      <c r="Z629" s="297" t="str">
        <f ca="1">IF(RMDF!Y629="", "", IF(ISNUMBER(MATCH(RMDF!Y629, INDIRECT(Y629), 0)), "OK", "Invalid"))</f>
        <v/>
      </c>
      <c r="AA629" s="281"/>
      <c r="AB629" s="281"/>
      <c r="AC629" s="281"/>
      <c r="AD629" s="281" t="b">
        <f>AND(RMDF!AG629&gt;=0, RMDF!AG629&lt;=1-RMDF!Z629, RMDF!AG629=ROUND(RMDF!AG629,4))</f>
        <v>1</v>
      </c>
      <c r="AE629" s="317">
        <f>RMDF!AE629</f>
        <v>0</v>
      </c>
      <c r="AF629" s="318" t="str">
        <f>IF(AE629=0,"",_xlfn.XLOOKUP(AE629,StatePicklist!$1:$1,StatePicklist!$3:$3,"NA",0))</f>
        <v/>
      </c>
      <c r="AG629" s="297" t="str">
        <f ca="1">IF(RMDF!AF629="", "", IF(ISNUMBER(MATCH(RMDF!AF629, INDIRECT(AF629), 0)), "OK", "Invalid"))</f>
        <v/>
      </c>
      <c r="AH629" s="281"/>
      <c r="AI629" s="281"/>
      <c r="AJ629" s="281"/>
      <c r="AK629" s="281" t="b">
        <f>AND(RMDF!AN629&gt;=0, RMDF!AN629&lt;=1-SUM(RMDF!Z629,RMDF!AG629), RMDF!AN629=ROUND(RMDF!AN629,4))</f>
        <v>1</v>
      </c>
      <c r="AL629" s="317">
        <f>RMDF!AL629</f>
        <v>0</v>
      </c>
      <c r="AM629" s="318" t="str">
        <f>IF(AL629=0,"",_xlfn.XLOOKUP(AL629,StatePicklist!$1:$1,StatePicklist!$3:$3,"NA",0))</f>
        <v/>
      </c>
      <c r="AN629" s="297" t="str">
        <f ca="1">IF(RMDF!AM629="", "", IF(ISNUMBER(MATCH(RMDF!AM629, INDIRECT(AM629), 0)), "OK", "Invalid"))</f>
        <v/>
      </c>
      <c r="AO629" s="281"/>
      <c r="AP629" s="281"/>
      <c r="AQ629" s="281"/>
      <c r="AR629" s="281" t="b">
        <f>AND(RMDF!AU629&gt;=0, RMDF!AU629&lt;=1-SUM(RMDF!Z629,RMDF!AG629,RMDF!AN629), RMDF!AU629=ROUND(RMDF!AU629,4))</f>
        <v>1</v>
      </c>
      <c r="AS629" s="317">
        <f>RMDF!AS629</f>
        <v>0</v>
      </c>
      <c r="AT629" s="318" t="str">
        <f>IF(AS629=0,"",_xlfn.XLOOKUP(AS629,StatePicklist!$1:$1,StatePicklist!$3:$3,"NA",0))</f>
        <v/>
      </c>
      <c r="AU629" s="297" t="str">
        <f ca="1">IF(RMDF!AT629="", "", IF(ISNUMBER(MATCH(RMDF!AT629, INDIRECT(AT629), 0)), "OK", "Invalid"))</f>
        <v/>
      </c>
      <c r="AV629" s="281"/>
      <c r="AW629" s="281"/>
      <c r="AX629" s="281"/>
      <c r="AY629" s="281" t="b">
        <f>AND(RMDF!BB629&gt;=0, RMDF!BB629&lt;=1-SUM(RMDF!Z629,RMDF!AG629,RMDF!AN629,RMDF!AU629), RMDF!BB629=ROUND(RMDF!BB629,4))</f>
        <v>1</v>
      </c>
      <c r="AZ629" s="317">
        <f>RMDF!AZ629</f>
        <v>0</v>
      </c>
      <c r="BA629" s="318" t="str">
        <f>IF(AZ629=0,"",_xlfn.XLOOKUP(AZ629,StatePicklist!$1:$1,StatePicklist!$3:$3,"NA",0))</f>
        <v/>
      </c>
      <c r="BB629" s="297" t="str">
        <f ca="1">IF(RMDF!BA629="", "", IF(ISNUMBER(MATCH(RMDF!BA629, INDIRECT(BA629), 0)), "OK", "Invalid"))</f>
        <v/>
      </c>
      <c r="BC629" s="281"/>
      <c r="BD629" s="281"/>
      <c r="BE629" s="281"/>
      <c r="BF629" s="281" t="b">
        <f>AND(RMDF!BI629&gt;=0, RMDF!BI629&lt;=1-SUM(RMDF!Z629,RMDF!AG629,RMDF!AN629,RMDF!AU629,RMDF!BB629), RMDF!BI629=ROUND(RMDF!BI629,4))</f>
        <v>1</v>
      </c>
      <c r="BG629" s="317">
        <f>RMDF!BG629</f>
        <v>0</v>
      </c>
      <c r="BH629" s="318" t="str">
        <f>IF(BG629=0,"",_xlfn.XLOOKUP(BG629,StatePicklist!$1:$1,StatePicklist!$3:$3,"NA",0))</f>
        <v/>
      </c>
      <c r="BI629" s="297" t="str">
        <f ca="1">IF(RMDF!BH629="", "", IF(ISNUMBER(MATCH(RMDF!BH629, INDIRECT(BH629), 0)), "OK", "Invalid"))</f>
        <v/>
      </c>
      <c r="BJ629" s="281"/>
      <c r="BK629" s="281"/>
      <c r="BL629" s="281"/>
      <c r="BM629" s="281" t="b">
        <f>AND(RMDF!BP629&gt;=0, RMDF!BP629&lt;=1-SUM(RMDF!Z629,RMDF!AG629,RMDF!AN629,RMDF!AU629,RMDF!BB629,RMDF!BI629), RMDF!BP629=ROUND(RMDF!BP629,4))</f>
        <v>1</v>
      </c>
      <c r="BN629" s="317">
        <f>RMDF!BN629</f>
        <v>0</v>
      </c>
      <c r="BO629" s="318" t="str">
        <f>IF(BN629=0,"",_xlfn.XLOOKUP(BN629,StatePicklist!$1:$1,StatePicklist!$3:$3,"NA",0))</f>
        <v/>
      </c>
      <c r="BP629" s="297" t="str">
        <f ca="1">IF(RMDF!BO629="", "", IF(ISNUMBER(MATCH(RMDF!BO629, INDIRECT(BO629), 0)), "OK", "Invalid"))</f>
        <v/>
      </c>
      <c r="BQ629" s="281"/>
      <c r="BR629" s="281"/>
      <c r="BS629" s="281"/>
      <c r="BT629" s="281" t="b">
        <f>AND(RMDF!BW629&gt;=0, RMDF!BW629&lt;=1-SUM(RMDF!Z629,RMDF!AG629,RMDF!AN629,RMDF!AU629,RMDF!BB629,RMDF!BI629,RMDF!BP629), RMDF!BW629=ROUND(RMDF!BW629,4))</f>
        <v>1</v>
      </c>
      <c r="BU629" s="317">
        <f>RMDF!BU629</f>
        <v>0</v>
      </c>
      <c r="BV629" s="318" t="str">
        <f>IF(BU629=0,"",_xlfn.XLOOKUP(BU629,StatePicklist!$1:$1,StatePicklist!$3:$3,"NA",0))</f>
        <v/>
      </c>
      <c r="BW629" s="297" t="str">
        <f ca="1">IF(RMDF!BV629="", "", IF(ISNUMBER(MATCH(RMDF!BV629, INDIRECT(BV629), 0)), "OK", "Invalid"))</f>
        <v/>
      </c>
      <c r="BX629" s="281"/>
      <c r="BY629" s="281"/>
      <c r="BZ629" s="281"/>
      <c r="CA629" s="281" t="b">
        <f>AND(RMDF!CD629&gt;=0, RMDF!CD629&lt;=1-SUM(RMDF!Z629,RMDF!AG629,RMDF!AN629,RMDF!AU629,RMDF!BB629,RMDF!BI629,RMDF!BP629,RMDF!BW629), RMDF!CD629=ROUND(RMDF!CD629,4))</f>
        <v>1</v>
      </c>
      <c r="CB629" s="317">
        <f>RMDF!CB629</f>
        <v>0</v>
      </c>
      <c r="CC629" s="318" t="str">
        <f>IF(CB629=0,"",_xlfn.XLOOKUP(CB629,StatePicklist!$1:$1,StatePicklist!$3:$3,"NA",0))</f>
        <v/>
      </c>
      <c r="CD629" s="297" t="str">
        <f ca="1">IF(RMDF!CC629="", "", IF(ISNUMBER(MATCH(RMDF!CC629, INDIRECT(CC629), 0)), "OK", "Invalid"))</f>
        <v/>
      </c>
      <c r="CE629" s="281"/>
      <c r="CF629" s="281"/>
      <c r="CG629" s="281"/>
      <c r="CH629" s="281" t="b">
        <f>AND(RMDF!CK629&gt;=0, RMDF!CK629&lt;=1-SUM(RMDF!Z629,RMDF!AG629,RMDF!AN629,RMDF!AU629,RMDF!BB629,RMDF!BI629,RMDF!BP629,RMDF!BW629,RMDF!CD629), RMDF!CK629=ROUND(RMDF!CK629,4))</f>
        <v>1</v>
      </c>
      <c r="CI629" s="317">
        <f>RMDF!CI629</f>
        <v>0</v>
      </c>
      <c r="CJ629" s="318" t="str">
        <f>IF(CI629=0,"",_xlfn.XLOOKUP(CI629,StatePicklist!$1:$1,StatePicklist!$3:$3,"NA",0))</f>
        <v/>
      </c>
      <c r="CK629" s="297" t="str">
        <f ca="1">IF(RMDF!CJ629="", "", IF(ISNUMBER(MATCH(RMDF!CJ629, INDIRECT(CJ629), 0)), "OK", "Invalid"))</f>
        <v/>
      </c>
      <c r="CL629" s="281"/>
      <c r="CM629" s="281"/>
      <c r="CN629" s="281"/>
      <c r="CO629" s="281" t="b">
        <f>AND(RMDF!CR629&gt;=0, RMDF!CR629&lt;=1-SUM(RMDF!Z629,RMDF!AG629,RMDF!AN629,RMDF!AU629,RMDF!BB629,RMDF!BI629,RMDF!BP629,RMDF!BW629,RMDF!CD629,RMDF!CK629), RMDF!CR629=ROUND(RMDF!CR629,4))</f>
        <v>1</v>
      </c>
      <c r="CP629" s="317">
        <f>RMDF!CP629</f>
        <v>0</v>
      </c>
      <c r="CQ629" s="318" t="str">
        <f>IF(CP629=0,"",_xlfn.XLOOKUP(CP629,StatePicklist!$1:$1,StatePicklist!$3:$3,"NA",0))</f>
        <v/>
      </c>
      <c r="CR629" s="297" t="str">
        <f ca="1">IF(RMDF!CQ629="", "", IF(ISNUMBER(MATCH(RMDF!CQ629, INDIRECT(CQ629), 0)), "OK", "Invalid"))</f>
        <v/>
      </c>
      <c r="CS629" s="281"/>
      <c r="CT629" s="281"/>
      <c r="CU629" s="281"/>
      <c r="CV629" s="281" t="b">
        <f>AND(RMDF!CY629&gt;=0, RMDF!CY629&lt;=1-SUM(RMDF!Z629,RMDF!AG629,RMDF!AN629,RMDF!AU629,RMDF!BB629,RMDF!BI629,RMDF!BP629,RMDF!BW629,RMDF!CD629,RMDF!CK629,RMDF!CR629), RMDF!CY629=ROUND(RMDF!CY629,4))</f>
        <v>1</v>
      </c>
      <c r="CW629" s="317">
        <f>RMDF!CW629</f>
        <v>0</v>
      </c>
      <c r="CX629" s="318" t="str">
        <f>IF(CW629=0,"",_xlfn.XLOOKUP(CW629,StatePicklist!$1:$1,StatePicklist!$3:$3,"NA",0))</f>
        <v/>
      </c>
      <c r="CY629" s="297" t="str">
        <f ca="1">IF(RMDF!CX629="", "", IF(ISNUMBER(MATCH(RMDF!CX629, INDIRECT(CX629), 0)), "OK", "Invalid"))</f>
        <v/>
      </c>
      <c r="CZ629" s="281"/>
      <c r="DA629" s="281"/>
      <c r="DB629" s="281"/>
      <c r="DC629" s="281" t="b">
        <f>AND(RMDF!DF629&gt;=0, RMDF!DF629&lt;=1-SUM(RMDF!Z629,RMDF!AG629,RMDF!AN629,RMDF!AU629,RMDF!BB629,RMDF!BI629,RMDF!BP629,RMDF!BW629,RMDF!CD629,RMDF!CK629,RMDF!CR629,RMDF!CY629), RMDF!DF629=ROUND(RMDF!DF629,4))</f>
        <v>1</v>
      </c>
      <c r="DD629" s="317">
        <f>RMDF!DD629</f>
        <v>0</v>
      </c>
      <c r="DE629" s="318" t="str">
        <f>IF(DD629=0,"",_xlfn.XLOOKUP(DD629,StatePicklist!$1:$1,StatePicklist!$3:$3,"NA",0))</f>
        <v/>
      </c>
      <c r="DF629" s="297" t="str">
        <f ca="1">IF(RMDF!DE629="", "", IF(ISNUMBER(MATCH(RMDF!DE629, INDIRECT(DE629), 0)), "OK", "Invalid"))</f>
        <v/>
      </c>
      <c r="DG629" s="281"/>
      <c r="DH629" s="281"/>
      <c r="DI629" s="281"/>
      <c r="DJ629" s="281" t="b">
        <f>AND(RMDF!DM629&gt;=0, RMDF!DM629&lt;=1-SUM(RMDF!Z629,RMDF!AG629,RMDF!AN629,RMDF!AU629,RMDF!BB629,RMDF!BI629,RMDF!BP629,RMDF!BW629,RMDF!CD629,RMDF!CK629,RMDF!CR629,RMDF!CY629,RMDF!DF629), RMDF!DM629=ROUND(RMDF!DM629,4))</f>
        <v>1</v>
      </c>
      <c r="DK629" s="317">
        <f>RMDF!DK629</f>
        <v>0</v>
      </c>
      <c r="DL629" s="318" t="str">
        <f>IF(DK629=0,"",_xlfn.XLOOKUP(DK629,StatePicklist!$1:$1,StatePicklist!$3:$3,"NA",0))</f>
        <v/>
      </c>
      <c r="DM629" s="297" t="str">
        <f ca="1">IF(RMDF!DL629="", "", IF(ISNUMBER(MATCH(RMDF!DL629, INDIRECT(DL629), 0)), "OK", "Invalid"))</f>
        <v/>
      </c>
      <c r="DN629" s="281"/>
      <c r="DO629" s="281"/>
      <c r="DP629" s="281"/>
      <c r="DQ629" s="281" t="b">
        <f>AND(RMDF!DT629&gt;=0, RMDF!DT629&lt;=1-SUM(RMDF!Z629,RMDF!AG629,RMDF!AN629,RMDF!AU629,RMDF!BB629,RMDF!BI629,RMDF!BP629,RMDF!BW629,RMDF!CD629,RMDF!CK629,RMDF!CR629,RMDF!CY629,RMDF!DF629,RMDF!DM629), RMDF!DT629=ROUND(RMDF!DT629,4))</f>
        <v>1</v>
      </c>
      <c r="DR629" s="317">
        <f>RMDF!DR629</f>
        <v>0</v>
      </c>
      <c r="DS629" s="318" t="str">
        <f>IF(DR629=0,"",_xlfn.XLOOKUP(DR629,StatePicklist!$1:$1,StatePicklist!$3:$3,"NA",0))</f>
        <v/>
      </c>
      <c r="DT629" s="297" t="str">
        <f ca="1">IF(RMDF!DS629="", "", IF(ISNUMBER(MATCH(RMDF!DS629, INDIRECT(DS629), 0)), "OK", "Invalid"))</f>
        <v/>
      </c>
      <c r="DU629" s="281"/>
      <c r="DV629" s="281"/>
      <c r="DW629" s="281"/>
      <c r="DX629" s="281" t="b">
        <f>AND(RMDF!EA629&gt;=0, RMDF!EA629&lt;=1-SUM(RMDF!Z629,RMDF!AG629,RMDF!AN629,RMDF!AU629,RMDF!BB629,RMDF!BI629,RMDF!BP629,RMDF!BW629,RMDF!CD629,RMDF!CK629,RMDF!CR629,RMDF!CY629,RMDF!DF629,RMDF!DM629,RMDF!DT629), RMDF!EA629=ROUND(RMDF!EA629,4))</f>
        <v>1</v>
      </c>
      <c r="DY629" s="317">
        <f>RMDF!DY629</f>
        <v>0</v>
      </c>
      <c r="DZ629" s="318" t="str">
        <f>IF(DY629=0,"",_xlfn.XLOOKUP(DY629,StatePicklist!$1:$1,StatePicklist!$3:$3,"NA",0))</f>
        <v/>
      </c>
      <c r="EA629" s="297" t="str">
        <f ca="1">IF(RMDF!DZ629="", "", IF(ISNUMBER(MATCH(RMDF!DZ629, INDIRECT(DZ629), 0)), "OK", "Invalid"))</f>
        <v/>
      </c>
      <c r="EB629" s="281"/>
      <c r="EC629" s="281"/>
      <c r="ED629" s="281"/>
      <c r="EE629" s="281" t="b">
        <f>AND(RMDF!EH629&gt;=0, RMDF!EH629&lt;=1-SUM(RMDF!Z629,RMDF!AG629,RMDF!AN629,RMDF!AU629,RMDF!BB629,RMDF!BI629,RMDF!BP629,RMDF!BW629,RMDF!CD629,RMDF!CK629,RMDF!CR629,RMDF!CY629,RMDF!DF629,RMDF!DM629,RMDF!DT629,RMDF!EA629), RMDF!EH629=ROUND(RMDF!EH629,4))</f>
        <v>1</v>
      </c>
      <c r="EF629" s="317">
        <f>RMDF!EF629</f>
        <v>0</v>
      </c>
      <c r="EG629" s="318" t="str">
        <f>IF(EF629=0,"",_xlfn.XLOOKUP(EF629,StatePicklist!$1:$1,StatePicklist!$3:$3,"NA",0))</f>
        <v/>
      </c>
      <c r="EH629" s="297" t="str">
        <f ca="1">IF(RMDF!EG629="", "", IF(ISNUMBER(MATCH(RMDF!EG629, INDIRECT(EG629), 0)), "OK", "Invalid"))</f>
        <v/>
      </c>
      <c r="EI629" s="281"/>
      <c r="EJ629" s="281"/>
      <c r="EK629" s="281"/>
      <c r="EL629" s="281" t="b">
        <f>AND(RMDF!EO629&gt;=0, RMDF!EO629&lt;=1-SUM(RMDF!Z629,RMDF!AG629,RMDF!AN629,RMDF!AU629,RMDF!BB629,RMDF!BI629,RMDF!BP629,RMDF!BW629,RMDF!CD629,RMDF!CK629,RMDF!CR629,RMDF!CY629,RMDF!DF629,RMDF!DM629,RMDF!DT629,RMDF!EA629,RMDF!EH629), RMDF!EO629=ROUND(RMDF!EO629,4))</f>
        <v>1</v>
      </c>
      <c r="EM629" s="317">
        <f>RMDF!EM629</f>
        <v>0</v>
      </c>
      <c r="EN629" s="318" t="str">
        <f>IF(EM629=0,"",_xlfn.XLOOKUP(EM629,StatePicklist!$1:$1,StatePicklist!$3:$3,"NA",0))</f>
        <v/>
      </c>
      <c r="EO629" s="297" t="str">
        <f ca="1">IF(RMDF!EN629="", "", IF(ISNUMBER(MATCH(RMDF!EN629, INDIRECT(EN629), 0)), "OK", "Invalid"))</f>
        <v/>
      </c>
      <c r="EP629" s="281"/>
      <c r="EQ629" s="281"/>
      <c r="ER629" s="281"/>
      <c r="ES629" s="281" t="b">
        <f>AND(RMDF!EV629&gt;=0, RMDF!EV629&lt;=1-SUM(RMDF!Z629,RMDF!AG629,RMDF!AN629,RMDF!AU629,RMDF!BB629,RMDF!BI629,RMDF!BP629,RMDF!BW629,RMDF!CD629,RMDF!CK629,RMDF!CR629,RMDF!CY629,RMDF!DF629,RMDF!DM629,RMDF!DT629,RMDF!EA629,RMDF!EH629,RMDF!EO629), RMDF!EV629=ROUND(RMDF!EV629,4))</f>
        <v>1</v>
      </c>
      <c r="ET629" s="317">
        <f>RMDF!ET629</f>
        <v>0</v>
      </c>
      <c r="EU629" s="318" t="str">
        <f>IF(ET629=0,"",_xlfn.XLOOKUP(ET629,StatePicklist!$1:$1,StatePicklist!$3:$3,"NA",0))</f>
        <v/>
      </c>
      <c r="EV629" s="297" t="str">
        <f ca="1">IF(RMDF!EU629="", "", IF(ISNUMBER(MATCH(RMDF!EU629, INDIRECT(EU629), 0)), "OK", "Invalid"))</f>
        <v/>
      </c>
      <c r="EW629" s="281"/>
      <c r="EX629" s="281"/>
      <c r="EY629" s="281"/>
      <c r="EZ629" s="281" t="b">
        <f>AND(RMDF!FC629&gt;=0, RMDF!FC629&lt;=1-SUM(RMDF!Z629,RMDF!AG629,RMDF!AN629,RMDF!AU629,RMDF!BB629,RMDF!BI629,RMDF!BP629,RMDF!BW629,RMDF!CD629,RMDF!CK629,RMDF!CR629,RMDF!CY629,RMDF!DF629,RMDF!DM629,RMDF!DT629,RMDF!EA629,RMDF!EH629,RMDF!EO629,RMDF!EV629), RMDF!FC629=ROUND(RMDF!FC629,4))</f>
        <v>1</v>
      </c>
      <c r="FA629" s="317">
        <f>RMDF!FA629</f>
        <v>0</v>
      </c>
      <c r="FB629" s="318" t="str">
        <f>IF(FA629=0,"",_xlfn.XLOOKUP(FA629,StatePicklist!$1:$1,StatePicklist!$3:$3,"NA",0))</f>
        <v/>
      </c>
      <c r="FC629" s="297" t="str">
        <f ca="1">IF(RMDF!FB629="", "", IF(ISNUMBER(MATCH(RMDF!FB629, INDIRECT(FB629), 0)), "OK", "Invalid"))</f>
        <v/>
      </c>
    </row>
    <row r="630" spans="1:159" s="205" customFormat="1" ht="39.9" customHeight="1" x14ac:dyDescent="0.25">
      <c r="A630" s="206"/>
      <c r="B630" s="196"/>
      <c r="C630" s="197"/>
      <c r="D630" s="198"/>
      <c r="E630" s="199"/>
      <c r="F630" s="200"/>
      <c r="G630" s="201"/>
      <c r="H630" s="292"/>
      <c r="I630" s="305">
        <f>RMDF!I630</f>
        <v>0</v>
      </c>
      <c r="J630" s="305" t="str">
        <f>IF(I630=ProductCode!$B$30,"PDReclPost",IF(OR(I630=ProductCode!$C$30,I630=ProductCode!$E$30,I630=ProductCode!$G$30),"PDPreCon",IF(OR(I630=ProductCode!$D$30,I630=ProductCode!$F$30),"PDNotReclPost","")))</f>
        <v/>
      </c>
      <c r="K630" s="305" t="str">
        <f t="shared" si="36"/>
        <v/>
      </c>
      <c r="L630" s="289"/>
      <c r="M630" s="305" t="str">
        <f t="shared" si="36"/>
        <v/>
      </c>
      <c r="N630" s="289" t="b">
        <f>AND(RMDF!N630&gt;=0, RMDF!N630&lt;=1-RMDF!L630, RMDF!N630=ROUND(RMDF!N630,4))</f>
        <v>1</v>
      </c>
      <c r="O630" s="286" t="str">
        <f>IF(P630="","",IF(I630="","",IF(LEFT(I630,13)="Reclaimed pos",RawMaterialCode!$E$569,RawMaterialCode!$E$568)))</f>
        <v>Reclaimed pre-consumer mixed fibers (RM0578)</v>
      </c>
      <c r="P630" s="295">
        <f t="shared" si="37"/>
        <v>1</v>
      </c>
      <c r="Q630" s="202"/>
      <c r="R630" s="203"/>
      <c r="S630" s="204" t="str">
        <f t="shared" si="38"/>
        <v/>
      </c>
      <c r="T630" s="281"/>
      <c r="U630" s="281"/>
      <c r="V630" s="281"/>
      <c r="W630" s="281"/>
      <c r="X630" s="317">
        <f>RMDF!X630</f>
        <v>0</v>
      </c>
      <c r="Y630" s="318" t="str">
        <f>IF(X630=0,"",_xlfn.XLOOKUP(X630,StatePicklist!$1:$1,StatePicklist!$3:$3,"NA",0))</f>
        <v/>
      </c>
      <c r="Z630" s="297" t="str">
        <f ca="1">IF(RMDF!Y630="", "", IF(ISNUMBER(MATCH(RMDF!Y630, INDIRECT(Y630), 0)), "OK", "Invalid"))</f>
        <v/>
      </c>
      <c r="AA630" s="281"/>
      <c r="AB630" s="281"/>
      <c r="AC630" s="281"/>
      <c r="AD630" s="281" t="b">
        <f>AND(RMDF!AG630&gt;=0, RMDF!AG630&lt;=1-RMDF!Z630, RMDF!AG630=ROUND(RMDF!AG630,4))</f>
        <v>1</v>
      </c>
      <c r="AE630" s="317">
        <f>RMDF!AE630</f>
        <v>0</v>
      </c>
      <c r="AF630" s="318" t="str">
        <f>IF(AE630=0,"",_xlfn.XLOOKUP(AE630,StatePicklist!$1:$1,StatePicklist!$3:$3,"NA",0))</f>
        <v/>
      </c>
      <c r="AG630" s="297" t="str">
        <f ca="1">IF(RMDF!AF630="", "", IF(ISNUMBER(MATCH(RMDF!AF630, INDIRECT(AF630), 0)), "OK", "Invalid"))</f>
        <v/>
      </c>
      <c r="AH630" s="281"/>
      <c r="AI630" s="281"/>
      <c r="AJ630" s="281"/>
      <c r="AK630" s="281" t="b">
        <f>AND(RMDF!AN630&gt;=0, RMDF!AN630&lt;=1-SUM(RMDF!Z630,RMDF!AG630), RMDF!AN630=ROUND(RMDF!AN630,4))</f>
        <v>1</v>
      </c>
      <c r="AL630" s="317">
        <f>RMDF!AL630</f>
        <v>0</v>
      </c>
      <c r="AM630" s="318" t="str">
        <f>IF(AL630=0,"",_xlfn.XLOOKUP(AL630,StatePicklist!$1:$1,StatePicklist!$3:$3,"NA",0))</f>
        <v/>
      </c>
      <c r="AN630" s="297" t="str">
        <f ca="1">IF(RMDF!AM630="", "", IF(ISNUMBER(MATCH(RMDF!AM630, INDIRECT(AM630), 0)), "OK", "Invalid"))</f>
        <v/>
      </c>
      <c r="AO630" s="281"/>
      <c r="AP630" s="281"/>
      <c r="AQ630" s="281"/>
      <c r="AR630" s="281" t="b">
        <f>AND(RMDF!AU630&gt;=0, RMDF!AU630&lt;=1-SUM(RMDF!Z630,RMDF!AG630,RMDF!AN630), RMDF!AU630=ROUND(RMDF!AU630,4))</f>
        <v>1</v>
      </c>
      <c r="AS630" s="317">
        <f>RMDF!AS630</f>
        <v>0</v>
      </c>
      <c r="AT630" s="318" t="str">
        <f>IF(AS630=0,"",_xlfn.XLOOKUP(AS630,StatePicklist!$1:$1,StatePicklist!$3:$3,"NA",0))</f>
        <v/>
      </c>
      <c r="AU630" s="297" t="str">
        <f ca="1">IF(RMDF!AT630="", "", IF(ISNUMBER(MATCH(RMDF!AT630, INDIRECT(AT630), 0)), "OK", "Invalid"))</f>
        <v/>
      </c>
      <c r="AV630" s="281"/>
      <c r="AW630" s="281"/>
      <c r="AX630" s="281"/>
      <c r="AY630" s="281" t="b">
        <f>AND(RMDF!BB630&gt;=0, RMDF!BB630&lt;=1-SUM(RMDF!Z630,RMDF!AG630,RMDF!AN630,RMDF!AU630), RMDF!BB630=ROUND(RMDF!BB630,4))</f>
        <v>1</v>
      </c>
      <c r="AZ630" s="317">
        <f>RMDF!AZ630</f>
        <v>0</v>
      </c>
      <c r="BA630" s="318" t="str">
        <f>IF(AZ630=0,"",_xlfn.XLOOKUP(AZ630,StatePicklist!$1:$1,StatePicklist!$3:$3,"NA",0))</f>
        <v/>
      </c>
      <c r="BB630" s="297" t="str">
        <f ca="1">IF(RMDF!BA630="", "", IF(ISNUMBER(MATCH(RMDF!BA630, INDIRECT(BA630), 0)), "OK", "Invalid"))</f>
        <v/>
      </c>
      <c r="BC630" s="281"/>
      <c r="BD630" s="281"/>
      <c r="BE630" s="281"/>
      <c r="BF630" s="281" t="b">
        <f>AND(RMDF!BI630&gt;=0, RMDF!BI630&lt;=1-SUM(RMDF!Z630,RMDF!AG630,RMDF!AN630,RMDF!AU630,RMDF!BB630), RMDF!BI630=ROUND(RMDF!BI630,4))</f>
        <v>1</v>
      </c>
      <c r="BG630" s="317">
        <f>RMDF!BG630</f>
        <v>0</v>
      </c>
      <c r="BH630" s="318" t="str">
        <f>IF(BG630=0,"",_xlfn.XLOOKUP(BG630,StatePicklist!$1:$1,StatePicklist!$3:$3,"NA",0))</f>
        <v/>
      </c>
      <c r="BI630" s="297" t="str">
        <f ca="1">IF(RMDF!BH630="", "", IF(ISNUMBER(MATCH(RMDF!BH630, INDIRECT(BH630), 0)), "OK", "Invalid"))</f>
        <v/>
      </c>
      <c r="BJ630" s="281"/>
      <c r="BK630" s="281"/>
      <c r="BL630" s="281"/>
      <c r="BM630" s="281" t="b">
        <f>AND(RMDF!BP630&gt;=0, RMDF!BP630&lt;=1-SUM(RMDF!Z630,RMDF!AG630,RMDF!AN630,RMDF!AU630,RMDF!BB630,RMDF!BI630), RMDF!BP630=ROUND(RMDF!BP630,4))</f>
        <v>1</v>
      </c>
      <c r="BN630" s="317">
        <f>RMDF!BN630</f>
        <v>0</v>
      </c>
      <c r="BO630" s="318" t="str">
        <f>IF(BN630=0,"",_xlfn.XLOOKUP(BN630,StatePicklist!$1:$1,StatePicklist!$3:$3,"NA",0))</f>
        <v/>
      </c>
      <c r="BP630" s="297" t="str">
        <f ca="1">IF(RMDF!BO630="", "", IF(ISNUMBER(MATCH(RMDF!BO630, INDIRECT(BO630), 0)), "OK", "Invalid"))</f>
        <v/>
      </c>
      <c r="BQ630" s="281"/>
      <c r="BR630" s="281"/>
      <c r="BS630" s="281"/>
      <c r="BT630" s="281" t="b">
        <f>AND(RMDF!BW630&gt;=0, RMDF!BW630&lt;=1-SUM(RMDF!Z630,RMDF!AG630,RMDF!AN630,RMDF!AU630,RMDF!BB630,RMDF!BI630,RMDF!BP630), RMDF!BW630=ROUND(RMDF!BW630,4))</f>
        <v>1</v>
      </c>
      <c r="BU630" s="317">
        <f>RMDF!BU630</f>
        <v>0</v>
      </c>
      <c r="BV630" s="318" t="str">
        <f>IF(BU630=0,"",_xlfn.XLOOKUP(BU630,StatePicklist!$1:$1,StatePicklist!$3:$3,"NA",0))</f>
        <v/>
      </c>
      <c r="BW630" s="297" t="str">
        <f ca="1">IF(RMDF!BV630="", "", IF(ISNUMBER(MATCH(RMDF!BV630, INDIRECT(BV630), 0)), "OK", "Invalid"))</f>
        <v/>
      </c>
      <c r="BX630" s="281"/>
      <c r="BY630" s="281"/>
      <c r="BZ630" s="281"/>
      <c r="CA630" s="281" t="b">
        <f>AND(RMDF!CD630&gt;=0, RMDF!CD630&lt;=1-SUM(RMDF!Z630,RMDF!AG630,RMDF!AN630,RMDF!AU630,RMDF!BB630,RMDF!BI630,RMDF!BP630,RMDF!BW630), RMDF!CD630=ROUND(RMDF!CD630,4))</f>
        <v>1</v>
      </c>
      <c r="CB630" s="317">
        <f>RMDF!CB630</f>
        <v>0</v>
      </c>
      <c r="CC630" s="318" t="str">
        <f>IF(CB630=0,"",_xlfn.XLOOKUP(CB630,StatePicklist!$1:$1,StatePicklist!$3:$3,"NA",0))</f>
        <v/>
      </c>
      <c r="CD630" s="297" t="str">
        <f ca="1">IF(RMDF!CC630="", "", IF(ISNUMBER(MATCH(RMDF!CC630, INDIRECT(CC630), 0)), "OK", "Invalid"))</f>
        <v/>
      </c>
      <c r="CE630" s="281"/>
      <c r="CF630" s="281"/>
      <c r="CG630" s="281"/>
      <c r="CH630" s="281" t="b">
        <f>AND(RMDF!CK630&gt;=0, RMDF!CK630&lt;=1-SUM(RMDF!Z630,RMDF!AG630,RMDF!AN630,RMDF!AU630,RMDF!BB630,RMDF!BI630,RMDF!BP630,RMDF!BW630,RMDF!CD630), RMDF!CK630=ROUND(RMDF!CK630,4))</f>
        <v>1</v>
      </c>
      <c r="CI630" s="317">
        <f>RMDF!CI630</f>
        <v>0</v>
      </c>
      <c r="CJ630" s="318" t="str">
        <f>IF(CI630=0,"",_xlfn.XLOOKUP(CI630,StatePicklist!$1:$1,StatePicklist!$3:$3,"NA",0))</f>
        <v/>
      </c>
      <c r="CK630" s="297" t="str">
        <f ca="1">IF(RMDF!CJ630="", "", IF(ISNUMBER(MATCH(RMDF!CJ630, INDIRECT(CJ630), 0)), "OK", "Invalid"))</f>
        <v/>
      </c>
      <c r="CL630" s="281"/>
      <c r="CM630" s="281"/>
      <c r="CN630" s="281"/>
      <c r="CO630" s="281" t="b">
        <f>AND(RMDF!CR630&gt;=0, RMDF!CR630&lt;=1-SUM(RMDF!Z630,RMDF!AG630,RMDF!AN630,RMDF!AU630,RMDF!BB630,RMDF!BI630,RMDF!BP630,RMDF!BW630,RMDF!CD630,RMDF!CK630), RMDF!CR630=ROUND(RMDF!CR630,4))</f>
        <v>1</v>
      </c>
      <c r="CP630" s="317">
        <f>RMDF!CP630</f>
        <v>0</v>
      </c>
      <c r="CQ630" s="318" t="str">
        <f>IF(CP630=0,"",_xlfn.XLOOKUP(CP630,StatePicklist!$1:$1,StatePicklist!$3:$3,"NA",0))</f>
        <v/>
      </c>
      <c r="CR630" s="297" t="str">
        <f ca="1">IF(RMDF!CQ630="", "", IF(ISNUMBER(MATCH(RMDF!CQ630, INDIRECT(CQ630), 0)), "OK", "Invalid"))</f>
        <v/>
      </c>
      <c r="CS630" s="281"/>
      <c r="CT630" s="281"/>
      <c r="CU630" s="281"/>
      <c r="CV630" s="281" t="b">
        <f>AND(RMDF!CY630&gt;=0, RMDF!CY630&lt;=1-SUM(RMDF!Z630,RMDF!AG630,RMDF!AN630,RMDF!AU630,RMDF!BB630,RMDF!BI630,RMDF!BP630,RMDF!BW630,RMDF!CD630,RMDF!CK630,RMDF!CR630), RMDF!CY630=ROUND(RMDF!CY630,4))</f>
        <v>1</v>
      </c>
      <c r="CW630" s="317">
        <f>RMDF!CW630</f>
        <v>0</v>
      </c>
      <c r="CX630" s="318" t="str">
        <f>IF(CW630=0,"",_xlfn.XLOOKUP(CW630,StatePicklist!$1:$1,StatePicklist!$3:$3,"NA",0))</f>
        <v/>
      </c>
      <c r="CY630" s="297" t="str">
        <f ca="1">IF(RMDF!CX630="", "", IF(ISNUMBER(MATCH(RMDF!CX630, INDIRECT(CX630), 0)), "OK", "Invalid"))</f>
        <v/>
      </c>
      <c r="CZ630" s="281"/>
      <c r="DA630" s="281"/>
      <c r="DB630" s="281"/>
      <c r="DC630" s="281" t="b">
        <f>AND(RMDF!DF630&gt;=0, RMDF!DF630&lt;=1-SUM(RMDF!Z630,RMDF!AG630,RMDF!AN630,RMDF!AU630,RMDF!BB630,RMDF!BI630,RMDF!BP630,RMDF!BW630,RMDF!CD630,RMDF!CK630,RMDF!CR630,RMDF!CY630), RMDF!DF630=ROUND(RMDF!DF630,4))</f>
        <v>1</v>
      </c>
      <c r="DD630" s="317">
        <f>RMDF!DD630</f>
        <v>0</v>
      </c>
      <c r="DE630" s="318" t="str">
        <f>IF(DD630=0,"",_xlfn.XLOOKUP(DD630,StatePicklist!$1:$1,StatePicklist!$3:$3,"NA",0))</f>
        <v/>
      </c>
      <c r="DF630" s="297" t="str">
        <f ca="1">IF(RMDF!DE630="", "", IF(ISNUMBER(MATCH(RMDF!DE630, INDIRECT(DE630), 0)), "OK", "Invalid"))</f>
        <v/>
      </c>
      <c r="DG630" s="281"/>
      <c r="DH630" s="281"/>
      <c r="DI630" s="281"/>
      <c r="DJ630" s="281" t="b">
        <f>AND(RMDF!DM630&gt;=0, RMDF!DM630&lt;=1-SUM(RMDF!Z630,RMDF!AG630,RMDF!AN630,RMDF!AU630,RMDF!BB630,RMDF!BI630,RMDF!BP630,RMDF!BW630,RMDF!CD630,RMDF!CK630,RMDF!CR630,RMDF!CY630,RMDF!DF630), RMDF!DM630=ROUND(RMDF!DM630,4))</f>
        <v>1</v>
      </c>
      <c r="DK630" s="317">
        <f>RMDF!DK630</f>
        <v>0</v>
      </c>
      <c r="DL630" s="318" t="str">
        <f>IF(DK630=0,"",_xlfn.XLOOKUP(DK630,StatePicklist!$1:$1,StatePicklist!$3:$3,"NA",0))</f>
        <v/>
      </c>
      <c r="DM630" s="297" t="str">
        <f ca="1">IF(RMDF!DL630="", "", IF(ISNUMBER(MATCH(RMDF!DL630, INDIRECT(DL630), 0)), "OK", "Invalid"))</f>
        <v/>
      </c>
      <c r="DN630" s="281"/>
      <c r="DO630" s="281"/>
      <c r="DP630" s="281"/>
      <c r="DQ630" s="281" t="b">
        <f>AND(RMDF!DT630&gt;=0, RMDF!DT630&lt;=1-SUM(RMDF!Z630,RMDF!AG630,RMDF!AN630,RMDF!AU630,RMDF!BB630,RMDF!BI630,RMDF!BP630,RMDF!BW630,RMDF!CD630,RMDF!CK630,RMDF!CR630,RMDF!CY630,RMDF!DF630,RMDF!DM630), RMDF!DT630=ROUND(RMDF!DT630,4))</f>
        <v>1</v>
      </c>
      <c r="DR630" s="317">
        <f>RMDF!DR630</f>
        <v>0</v>
      </c>
      <c r="DS630" s="318" t="str">
        <f>IF(DR630=0,"",_xlfn.XLOOKUP(DR630,StatePicklist!$1:$1,StatePicklist!$3:$3,"NA",0))</f>
        <v/>
      </c>
      <c r="DT630" s="297" t="str">
        <f ca="1">IF(RMDF!DS630="", "", IF(ISNUMBER(MATCH(RMDF!DS630, INDIRECT(DS630), 0)), "OK", "Invalid"))</f>
        <v/>
      </c>
      <c r="DU630" s="281"/>
      <c r="DV630" s="281"/>
      <c r="DW630" s="281"/>
      <c r="DX630" s="281" t="b">
        <f>AND(RMDF!EA630&gt;=0, RMDF!EA630&lt;=1-SUM(RMDF!Z630,RMDF!AG630,RMDF!AN630,RMDF!AU630,RMDF!BB630,RMDF!BI630,RMDF!BP630,RMDF!BW630,RMDF!CD630,RMDF!CK630,RMDF!CR630,RMDF!CY630,RMDF!DF630,RMDF!DM630,RMDF!DT630), RMDF!EA630=ROUND(RMDF!EA630,4))</f>
        <v>1</v>
      </c>
      <c r="DY630" s="317">
        <f>RMDF!DY630</f>
        <v>0</v>
      </c>
      <c r="DZ630" s="318" t="str">
        <f>IF(DY630=0,"",_xlfn.XLOOKUP(DY630,StatePicklist!$1:$1,StatePicklist!$3:$3,"NA",0))</f>
        <v/>
      </c>
      <c r="EA630" s="297" t="str">
        <f ca="1">IF(RMDF!DZ630="", "", IF(ISNUMBER(MATCH(RMDF!DZ630, INDIRECT(DZ630), 0)), "OK", "Invalid"))</f>
        <v/>
      </c>
      <c r="EB630" s="281"/>
      <c r="EC630" s="281"/>
      <c r="ED630" s="281"/>
      <c r="EE630" s="281" t="b">
        <f>AND(RMDF!EH630&gt;=0, RMDF!EH630&lt;=1-SUM(RMDF!Z630,RMDF!AG630,RMDF!AN630,RMDF!AU630,RMDF!BB630,RMDF!BI630,RMDF!BP630,RMDF!BW630,RMDF!CD630,RMDF!CK630,RMDF!CR630,RMDF!CY630,RMDF!DF630,RMDF!DM630,RMDF!DT630,RMDF!EA630), RMDF!EH630=ROUND(RMDF!EH630,4))</f>
        <v>1</v>
      </c>
      <c r="EF630" s="317">
        <f>RMDF!EF630</f>
        <v>0</v>
      </c>
      <c r="EG630" s="318" t="str">
        <f>IF(EF630=0,"",_xlfn.XLOOKUP(EF630,StatePicklist!$1:$1,StatePicklist!$3:$3,"NA",0))</f>
        <v/>
      </c>
      <c r="EH630" s="297" t="str">
        <f ca="1">IF(RMDF!EG630="", "", IF(ISNUMBER(MATCH(RMDF!EG630, INDIRECT(EG630), 0)), "OK", "Invalid"))</f>
        <v/>
      </c>
      <c r="EI630" s="281"/>
      <c r="EJ630" s="281"/>
      <c r="EK630" s="281"/>
      <c r="EL630" s="281" t="b">
        <f>AND(RMDF!EO630&gt;=0, RMDF!EO630&lt;=1-SUM(RMDF!Z630,RMDF!AG630,RMDF!AN630,RMDF!AU630,RMDF!BB630,RMDF!BI630,RMDF!BP630,RMDF!BW630,RMDF!CD630,RMDF!CK630,RMDF!CR630,RMDF!CY630,RMDF!DF630,RMDF!DM630,RMDF!DT630,RMDF!EA630,RMDF!EH630), RMDF!EO630=ROUND(RMDF!EO630,4))</f>
        <v>1</v>
      </c>
      <c r="EM630" s="317">
        <f>RMDF!EM630</f>
        <v>0</v>
      </c>
      <c r="EN630" s="318" t="str">
        <f>IF(EM630=0,"",_xlfn.XLOOKUP(EM630,StatePicklist!$1:$1,StatePicklist!$3:$3,"NA",0))</f>
        <v/>
      </c>
      <c r="EO630" s="297" t="str">
        <f ca="1">IF(RMDF!EN630="", "", IF(ISNUMBER(MATCH(RMDF!EN630, INDIRECT(EN630), 0)), "OK", "Invalid"))</f>
        <v/>
      </c>
      <c r="EP630" s="281"/>
      <c r="EQ630" s="281"/>
      <c r="ER630" s="281"/>
      <c r="ES630" s="281" t="b">
        <f>AND(RMDF!EV630&gt;=0, RMDF!EV630&lt;=1-SUM(RMDF!Z630,RMDF!AG630,RMDF!AN630,RMDF!AU630,RMDF!BB630,RMDF!BI630,RMDF!BP630,RMDF!BW630,RMDF!CD630,RMDF!CK630,RMDF!CR630,RMDF!CY630,RMDF!DF630,RMDF!DM630,RMDF!DT630,RMDF!EA630,RMDF!EH630,RMDF!EO630), RMDF!EV630=ROUND(RMDF!EV630,4))</f>
        <v>1</v>
      </c>
      <c r="ET630" s="317">
        <f>RMDF!ET630</f>
        <v>0</v>
      </c>
      <c r="EU630" s="318" t="str">
        <f>IF(ET630=0,"",_xlfn.XLOOKUP(ET630,StatePicklist!$1:$1,StatePicklist!$3:$3,"NA",0))</f>
        <v/>
      </c>
      <c r="EV630" s="297" t="str">
        <f ca="1">IF(RMDF!EU630="", "", IF(ISNUMBER(MATCH(RMDF!EU630, INDIRECT(EU630), 0)), "OK", "Invalid"))</f>
        <v/>
      </c>
      <c r="EW630" s="281"/>
      <c r="EX630" s="281"/>
      <c r="EY630" s="281"/>
      <c r="EZ630" s="281" t="b">
        <f>AND(RMDF!FC630&gt;=0, RMDF!FC630&lt;=1-SUM(RMDF!Z630,RMDF!AG630,RMDF!AN630,RMDF!AU630,RMDF!BB630,RMDF!BI630,RMDF!BP630,RMDF!BW630,RMDF!CD630,RMDF!CK630,RMDF!CR630,RMDF!CY630,RMDF!DF630,RMDF!DM630,RMDF!DT630,RMDF!EA630,RMDF!EH630,RMDF!EO630,RMDF!EV630), RMDF!FC630=ROUND(RMDF!FC630,4))</f>
        <v>1</v>
      </c>
      <c r="FA630" s="317">
        <f>RMDF!FA630</f>
        <v>0</v>
      </c>
      <c r="FB630" s="318" t="str">
        <f>IF(FA630=0,"",_xlfn.XLOOKUP(FA630,StatePicklist!$1:$1,StatePicklist!$3:$3,"NA",0))</f>
        <v/>
      </c>
      <c r="FC630" s="297" t="str">
        <f ca="1">IF(RMDF!FB630="", "", IF(ISNUMBER(MATCH(RMDF!FB630, INDIRECT(FB630), 0)), "OK", "Invalid"))</f>
        <v/>
      </c>
    </row>
    <row r="631" spans="1:159" s="205" customFormat="1" ht="39.9" customHeight="1" x14ac:dyDescent="0.25">
      <c r="A631" s="206"/>
      <c r="B631" s="196"/>
      <c r="C631" s="197"/>
      <c r="D631" s="198"/>
      <c r="E631" s="199"/>
      <c r="F631" s="200"/>
      <c r="G631" s="201"/>
      <c r="H631" s="292"/>
      <c r="I631" s="305">
        <f>RMDF!I631</f>
        <v>0</v>
      </c>
      <c r="J631" s="305" t="str">
        <f>IF(I631=ProductCode!$B$30,"PDReclPost",IF(OR(I631=ProductCode!$C$30,I631=ProductCode!$E$30,I631=ProductCode!$G$30),"PDPreCon",IF(OR(I631=ProductCode!$D$30,I631=ProductCode!$F$30),"PDNotReclPost","")))</f>
        <v/>
      </c>
      <c r="K631" s="305" t="str">
        <f t="shared" si="36"/>
        <v/>
      </c>
      <c r="L631" s="289"/>
      <c r="M631" s="305" t="str">
        <f t="shared" si="36"/>
        <v/>
      </c>
      <c r="N631" s="289" t="b">
        <f>AND(RMDF!N631&gt;=0, RMDF!N631&lt;=1-RMDF!L631, RMDF!N631=ROUND(RMDF!N631,4))</f>
        <v>1</v>
      </c>
      <c r="O631" s="286" t="str">
        <f>IF(P631="","",IF(I631="","",IF(LEFT(I631,13)="Reclaimed pos",RawMaterialCode!$E$569,RawMaterialCode!$E$568)))</f>
        <v>Reclaimed pre-consumer mixed fibers (RM0578)</v>
      </c>
      <c r="P631" s="295">
        <f t="shared" si="37"/>
        <v>1</v>
      </c>
      <c r="Q631" s="202"/>
      <c r="R631" s="203"/>
      <c r="S631" s="204" t="str">
        <f t="shared" si="38"/>
        <v/>
      </c>
      <c r="T631" s="281"/>
      <c r="U631" s="281"/>
      <c r="V631" s="281"/>
      <c r="W631" s="281"/>
      <c r="X631" s="317">
        <f>RMDF!X631</f>
        <v>0</v>
      </c>
      <c r="Y631" s="318" t="str">
        <f>IF(X631=0,"",_xlfn.XLOOKUP(X631,StatePicklist!$1:$1,StatePicklist!$3:$3,"NA",0))</f>
        <v/>
      </c>
      <c r="Z631" s="297" t="str">
        <f ca="1">IF(RMDF!Y631="", "", IF(ISNUMBER(MATCH(RMDF!Y631, INDIRECT(Y631), 0)), "OK", "Invalid"))</f>
        <v/>
      </c>
      <c r="AA631" s="281"/>
      <c r="AB631" s="281"/>
      <c r="AC631" s="281"/>
      <c r="AD631" s="281" t="b">
        <f>AND(RMDF!AG631&gt;=0, RMDF!AG631&lt;=1-RMDF!Z631, RMDF!AG631=ROUND(RMDF!AG631,4))</f>
        <v>1</v>
      </c>
      <c r="AE631" s="317">
        <f>RMDF!AE631</f>
        <v>0</v>
      </c>
      <c r="AF631" s="318" t="str">
        <f>IF(AE631=0,"",_xlfn.XLOOKUP(AE631,StatePicklist!$1:$1,StatePicklist!$3:$3,"NA",0))</f>
        <v/>
      </c>
      <c r="AG631" s="297" t="str">
        <f ca="1">IF(RMDF!AF631="", "", IF(ISNUMBER(MATCH(RMDF!AF631, INDIRECT(AF631), 0)), "OK", "Invalid"))</f>
        <v/>
      </c>
      <c r="AH631" s="281"/>
      <c r="AI631" s="281"/>
      <c r="AJ631" s="281"/>
      <c r="AK631" s="281" t="b">
        <f>AND(RMDF!AN631&gt;=0, RMDF!AN631&lt;=1-SUM(RMDF!Z631,RMDF!AG631), RMDF!AN631=ROUND(RMDF!AN631,4))</f>
        <v>1</v>
      </c>
      <c r="AL631" s="317">
        <f>RMDF!AL631</f>
        <v>0</v>
      </c>
      <c r="AM631" s="318" t="str">
        <f>IF(AL631=0,"",_xlfn.XLOOKUP(AL631,StatePicklist!$1:$1,StatePicklist!$3:$3,"NA",0))</f>
        <v/>
      </c>
      <c r="AN631" s="297" t="str">
        <f ca="1">IF(RMDF!AM631="", "", IF(ISNUMBER(MATCH(RMDF!AM631, INDIRECT(AM631), 0)), "OK", "Invalid"))</f>
        <v/>
      </c>
      <c r="AO631" s="281"/>
      <c r="AP631" s="281"/>
      <c r="AQ631" s="281"/>
      <c r="AR631" s="281" t="b">
        <f>AND(RMDF!AU631&gt;=0, RMDF!AU631&lt;=1-SUM(RMDF!Z631,RMDF!AG631,RMDF!AN631), RMDF!AU631=ROUND(RMDF!AU631,4))</f>
        <v>1</v>
      </c>
      <c r="AS631" s="317">
        <f>RMDF!AS631</f>
        <v>0</v>
      </c>
      <c r="AT631" s="318" t="str">
        <f>IF(AS631=0,"",_xlfn.XLOOKUP(AS631,StatePicklist!$1:$1,StatePicklist!$3:$3,"NA",0))</f>
        <v/>
      </c>
      <c r="AU631" s="297" t="str">
        <f ca="1">IF(RMDF!AT631="", "", IF(ISNUMBER(MATCH(RMDF!AT631, INDIRECT(AT631), 0)), "OK", "Invalid"))</f>
        <v/>
      </c>
      <c r="AV631" s="281"/>
      <c r="AW631" s="281"/>
      <c r="AX631" s="281"/>
      <c r="AY631" s="281" t="b">
        <f>AND(RMDF!BB631&gt;=0, RMDF!BB631&lt;=1-SUM(RMDF!Z631,RMDF!AG631,RMDF!AN631,RMDF!AU631), RMDF!BB631=ROUND(RMDF!BB631,4))</f>
        <v>1</v>
      </c>
      <c r="AZ631" s="317">
        <f>RMDF!AZ631</f>
        <v>0</v>
      </c>
      <c r="BA631" s="318" t="str">
        <f>IF(AZ631=0,"",_xlfn.XLOOKUP(AZ631,StatePicklist!$1:$1,StatePicklist!$3:$3,"NA",0))</f>
        <v/>
      </c>
      <c r="BB631" s="297" t="str">
        <f ca="1">IF(RMDF!BA631="", "", IF(ISNUMBER(MATCH(RMDF!BA631, INDIRECT(BA631), 0)), "OK", "Invalid"))</f>
        <v/>
      </c>
      <c r="BC631" s="281"/>
      <c r="BD631" s="281"/>
      <c r="BE631" s="281"/>
      <c r="BF631" s="281" t="b">
        <f>AND(RMDF!BI631&gt;=0, RMDF!BI631&lt;=1-SUM(RMDF!Z631,RMDF!AG631,RMDF!AN631,RMDF!AU631,RMDF!BB631), RMDF!BI631=ROUND(RMDF!BI631,4))</f>
        <v>1</v>
      </c>
      <c r="BG631" s="317">
        <f>RMDF!BG631</f>
        <v>0</v>
      </c>
      <c r="BH631" s="318" t="str">
        <f>IF(BG631=0,"",_xlfn.XLOOKUP(BG631,StatePicklist!$1:$1,StatePicklist!$3:$3,"NA",0))</f>
        <v/>
      </c>
      <c r="BI631" s="297" t="str">
        <f ca="1">IF(RMDF!BH631="", "", IF(ISNUMBER(MATCH(RMDF!BH631, INDIRECT(BH631), 0)), "OK", "Invalid"))</f>
        <v/>
      </c>
      <c r="BJ631" s="281"/>
      <c r="BK631" s="281"/>
      <c r="BL631" s="281"/>
      <c r="BM631" s="281" t="b">
        <f>AND(RMDF!BP631&gt;=0, RMDF!BP631&lt;=1-SUM(RMDF!Z631,RMDF!AG631,RMDF!AN631,RMDF!AU631,RMDF!BB631,RMDF!BI631), RMDF!BP631=ROUND(RMDF!BP631,4))</f>
        <v>1</v>
      </c>
      <c r="BN631" s="317">
        <f>RMDF!BN631</f>
        <v>0</v>
      </c>
      <c r="BO631" s="318" t="str">
        <f>IF(BN631=0,"",_xlfn.XLOOKUP(BN631,StatePicklist!$1:$1,StatePicklist!$3:$3,"NA",0))</f>
        <v/>
      </c>
      <c r="BP631" s="297" t="str">
        <f ca="1">IF(RMDF!BO631="", "", IF(ISNUMBER(MATCH(RMDF!BO631, INDIRECT(BO631), 0)), "OK", "Invalid"))</f>
        <v/>
      </c>
      <c r="BQ631" s="281"/>
      <c r="BR631" s="281"/>
      <c r="BS631" s="281"/>
      <c r="BT631" s="281" t="b">
        <f>AND(RMDF!BW631&gt;=0, RMDF!BW631&lt;=1-SUM(RMDF!Z631,RMDF!AG631,RMDF!AN631,RMDF!AU631,RMDF!BB631,RMDF!BI631,RMDF!BP631), RMDF!BW631=ROUND(RMDF!BW631,4))</f>
        <v>1</v>
      </c>
      <c r="BU631" s="317">
        <f>RMDF!BU631</f>
        <v>0</v>
      </c>
      <c r="BV631" s="318" t="str">
        <f>IF(BU631=0,"",_xlfn.XLOOKUP(BU631,StatePicklist!$1:$1,StatePicklist!$3:$3,"NA",0))</f>
        <v/>
      </c>
      <c r="BW631" s="297" t="str">
        <f ca="1">IF(RMDF!BV631="", "", IF(ISNUMBER(MATCH(RMDF!BV631, INDIRECT(BV631), 0)), "OK", "Invalid"))</f>
        <v/>
      </c>
      <c r="BX631" s="281"/>
      <c r="BY631" s="281"/>
      <c r="BZ631" s="281"/>
      <c r="CA631" s="281" t="b">
        <f>AND(RMDF!CD631&gt;=0, RMDF!CD631&lt;=1-SUM(RMDF!Z631,RMDF!AG631,RMDF!AN631,RMDF!AU631,RMDF!BB631,RMDF!BI631,RMDF!BP631,RMDF!BW631), RMDF!CD631=ROUND(RMDF!CD631,4))</f>
        <v>1</v>
      </c>
      <c r="CB631" s="317">
        <f>RMDF!CB631</f>
        <v>0</v>
      </c>
      <c r="CC631" s="318" t="str">
        <f>IF(CB631=0,"",_xlfn.XLOOKUP(CB631,StatePicklist!$1:$1,StatePicklist!$3:$3,"NA",0))</f>
        <v/>
      </c>
      <c r="CD631" s="297" t="str">
        <f ca="1">IF(RMDF!CC631="", "", IF(ISNUMBER(MATCH(RMDF!CC631, INDIRECT(CC631), 0)), "OK", "Invalid"))</f>
        <v/>
      </c>
      <c r="CE631" s="281"/>
      <c r="CF631" s="281"/>
      <c r="CG631" s="281"/>
      <c r="CH631" s="281" t="b">
        <f>AND(RMDF!CK631&gt;=0, RMDF!CK631&lt;=1-SUM(RMDF!Z631,RMDF!AG631,RMDF!AN631,RMDF!AU631,RMDF!BB631,RMDF!BI631,RMDF!BP631,RMDF!BW631,RMDF!CD631), RMDF!CK631=ROUND(RMDF!CK631,4))</f>
        <v>1</v>
      </c>
      <c r="CI631" s="317">
        <f>RMDF!CI631</f>
        <v>0</v>
      </c>
      <c r="CJ631" s="318" t="str">
        <f>IF(CI631=0,"",_xlfn.XLOOKUP(CI631,StatePicklist!$1:$1,StatePicklist!$3:$3,"NA",0))</f>
        <v/>
      </c>
      <c r="CK631" s="297" t="str">
        <f ca="1">IF(RMDF!CJ631="", "", IF(ISNUMBER(MATCH(RMDF!CJ631, INDIRECT(CJ631), 0)), "OK", "Invalid"))</f>
        <v/>
      </c>
      <c r="CL631" s="281"/>
      <c r="CM631" s="281"/>
      <c r="CN631" s="281"/>
      <c r="CO631" s="281" t="b">
        <f>AND(RMDF!CR631&gt;=0, RMDF!CR631&lt;=1-SUM(RMDF!Z631,RMDF!AG631,RMDF!AN631,RMDF!AU631,RMDF!BB631,RMDF!BI631,RMDF!BP631,RMDF!BW631,RMDF!CD631,RMDF!CK631), RMDF!CR631=ROUND(RMDF!CR631,4))</f>
        <v>1</v>
      </c>
      <c r="CP631" s="317">
        <f>RMDF!CP631</f>
        <v>0</v>
      </c>
      <c r="CQ631" s="318" t="str">
        <f>IF(CP631=0,"",_xlfn.XLOOKUP(CP631,StatePicklist!$1:$1,StatePicklist!$3:$3,"NA",0))</f>
        <v/>
      </c>
      <c r="CR631" s="297" t="str">
        <f ca="1">IF(RMDF!CQ631="", "", IF(ISNUMBER(MATCH(RMDF!CQ631, INDIRECT(CQ631), 0)), "OK", "Invalid"))</f>
        <v/>
      </c>
      <c r="CS631" s="281"/>
      <c r="CT631" s="281"/>
      <c r="CU631" s="281"/>
      <c r="CV631" s="281" t="b">
        <f>AND(RMDF!CY631&gt;=0, RMDF!CY631&lt;=1-SUM(RMDF!Z631,RMDF!AG631,RMDF!AN631,RMDF!AU631,RMDF!BB631,RMDF!BI631,RMDF!BP631,RMDF!BW631,RMDF!CD631,RMDF!CK631,RMDF!CR631), RMDF!CY631=ROUND(RMDF!CY631,4))</f>
        <v>1</v>
      </c>
      <c r="CW631" s="317">
        <f>RMDF!CW631</f>
        <v>0</v>
      </c>
      <c r="CX631" s="318" t="str">
        <f>IF(CW631=0,"",_xlfn.XLOOKUP(CW631,StatePicklist!$1:$1,StatePicklist!$3:$3,"NA",0))</f>
        <v/>
      </c>
      <c r="CY631" s="297" t="str">
        <f ca="1">IF(RMDF!CX631="", "", IF(ISNUMBER(MATCH(RMDF!CX631, INDIRECT(CX631), 0)), "OK", "Invalid"))</f>
        <v/>
      </c>
      <c r="CZ631" s="281"/>
      <c r="DA631" s="281"/>
      <c r="DB631" s="281"/>
      <c r="DC631" s="281" t="b">
        <f>AND(RMDF!DF631&gt;=0, RMDF!DF631&lt;=1-SUM(RMDF!Z631,RMDF!AG631,RMDF!AN631,RMDF!AU631,RMDF!BB631,RMDF!BI631,RMDF!BP631,RMDF!BW631,RMDF!CD631,RMDF!CK631,RMDF!CR631,RMDF!CY631), RMDF!DF631=ROUND(RMDF!DF631,4))</f>
        <v>1</v>
      </c>
      <c r="DD631" s="317">
        <f>RMDF!DD631</f>
        <v>0</v>
      </c>
      <c r="DE631" s="318" t="str">
        <f>IF(DD631=0,"",_xlfn.XLOOKUP(DD631,StatePicklist!$1:$1,StatePicklist!$3:$3,"NA",0))</f>
        <v/>
      </c>
      <c r="DF631" s="297" t="str">
        <f ca="1">IF(RMDF!DE631="", "", IF(ISNUMBER(MATCH(RMDF!DE631, INDIRECT(DE631), 0)), "OK", "Invalid"))</f>
        <v/>
      </c>
      <c r="DG631" s="281"/>
      <c r="DH631" s="281"/>
      <c r="DI631" s="281"/>
      <c r="DJ631" s="281" t="b">
        <f>AND(RMDF!DM631&gt;=0, RMDF!DM631&lt;=1-SUM(RMDF!Z631,RMDF!AG631,RMDF!AN631,RMDF!AU631,RMDF!BB631,RMDF!BI631,RMDF!BP631,RMDF!BW631,RMDF!CD631,RMDF!CK631,RMDF!CR631,RMDF!CY631,RMDF!DF631), RMDF!DM631=ROUND(RMDF!DM631,4))</f>
        <v>1</v>
      </c>
      <c r="DK631" s="317">
        <f>RMDF!DK631</f>
        <v>0</v>
      </c>
      <c r="DL631" s="318" t="str">
        <f>IF(DK631=0,"",_xlfn.XLOOKUP(DK631,StatePicklist!$1:$1,StatePicklist!$3:$3,"NA",0))</f>
        <v/>
      </c>
      <c r="DM631" s="297" t="str">
        <f ca="1">IF(RMDF!DL631="", "", IF(ISNUMBER(MATCH(RMDF!DL631, INDIRECT(DL631), 0)), "OK", "Invalid"))</f>
        <v/>
      </c>
      <c r="DN631" s="281"/>
      <c r="DO631" s="281"/>
      <c r="DP631" s="281"/>
      <c r="DQ631" s="281" t="b">
        <f>AND(RMDF!DT631&gt;=0, RMDF!DT631&lt;=1-SUM(RMDF!Z631,RMDF!AG631,RMDF!AN631,RMDF!AU631,RMDF!BB631,RMDF!BI631,RMDF!BP631,RMDF!BW631,RMDF!CD631,RMDF!CK631,RMDF!CR631,RMDF!CY631,RMDF!DF631,RMDF!DM631), RMDF!DT631=ROUND(RMDF!DT631,4))</f>
        <v>1</v>
      </c>
      <c r="DR631" s="317">
        <f>RMDF!DR631</f>
        <v>0</v>
      </c>
      <c r="DS631" s="318" t="str">
        <f>IF(DR631=0,"",_xlfn.XLOOKUP(DR631,StatePicklist!$1:$1,StatePicklist!$3:$3,"NA",0))</f>
        <v/>
      </c>
      <c r="DT631" s="297" t="str">
        <f ca="1">IF(RMDF!DS631="", "", IF(ISNUMBER(MATCH(RMDF!DS631, INDIRECT(DS631), 0)), "OK", "Invalid"))</f>
        <v/>
      </c>
      <c r="DU631" s="281"/>
      <c r="DV631" s="281"/>
      <c r="DW631" s="281"/>
      <c r="DX631" s="281" t="b">
        <f>AND(RMDF!EA631&gt;=0, RMDF!EA631&lt;=1-SUM(RMDF!Z631,RMDF!AG631,RMDF!AN631,RMDF!AU631,RMDF!BB631,RMDF!BI631,RMDF!BP631,RMDF!BW631,RMDF!CD631,RMDF!CK631,RMDF!CR631,RMDF!CY631,RMDF!DF631,RMDF!DM631,RMDF!DT631), RMDF!EA631=ROUND(RMDF!EA631,4))</f>
        <v>1</v>
      </c>
      <c r="DY631" s="317">
        <f>RMDF!DY631</f>
        <v>0</v>
      </c>
      <c r="DZ631" s="318" t="str">
        <f>IF(DY631=0,"",_xlfn.XLOOKUP(DY631,StatePicklist!$1:$1,StatePicklist!$3:$3,"NA",0))</f>
        <v/>
      </c>
      <c r="EA631" s="297" t="str">
        <f ca="1">IF(RMDF!DZ631="", "", IF(ISNUMBER(MATCH(RMDF!DZ631, INDIRECT(DZ631), 0)), "OK", "Invalid"))</f>
        <v/>
      </c>
      <c r="EB631" s="281"/>
      <c r="EC631" s="281"/>
      <c r="ED631" s="281"/>
      <c r="EE631" s="281" t="b">
        <f>AND(RMDF!EH631&gt;=0, RMDF!EH631&lt;=1-SUM(RMDF!Z631,RMDF!AG631,RMDF!AN631,RMDF!AU631,RMDF!BB631,RMDF!BI631,RMDF!BP631,RMDF!BW631,RMDF!CD631,RMDF!CK631,RMDF!CR631,RMDF!CY631,RMDF!DF631,RMDF!DM631,RMDF!DT631,RMDF!EA631), RMDF!EH631=ROUND(RMDF!EH631,4))</f>
        <v>1</v>
      </c>
      <c r="EF631" s="317">
        <f>RMDF!EF631</f>
        <v>0</v>
      </c>
      <c r="EG631" s="318" t="str">
        <f>IF(EF631=0,"",_xlfn.XLOOKUP(EF631,StatePicklist!$1:$1,StatePicklist!$3:$3,"NA",0))</f>
        <v/>
      </c>
      <c r="EH631" s="297" t="str">
        <f ca="1">IF(RMDF!EG631="", "", IF(ISNUMBER(MATCH(RMDF!EG631, INDIRECT(EG631), 0)), "OK", "Invalid"))</f>
        <v/>
      </c>
      <c r="EI631" s="281"/>
      <c r="EJ631" s="281"/>
      <c r="EK631" s="281"/>
      <c r="EL631" s="281" t="b">
        <f>AND(RMDF!EO631&gt;=0, RMDF!EO631&lt;=1-SUM(RMDF!Z631,RMDF!AG631,RMDF!AN631,RMDF!AU631,RMDF!BB631,RMDF!BI631,RMDF!BP631,RMDF!BW631,RMDF!CD631,RMDF!CK631,RMDF!CR631,RMDF!CY631,RMDF!DF631,RMDF!DM631,RMDF!DT631,RMDF!EA631,RMDF!EH631), RMDF!EO631=ROUND(RMDF!EO631,4))</f>
        <v>1</v>
      </c>
      <c r="EM631" s="317">
        <f>RMDF!EM631</f>
        <v>0</v>
      </c>
      <c r="EN631" s="318" t="str">
        <f>IF(EM631=0,"",_xlfn.XLOOKUP(EM631,StatePicklist!$1:$1,StatePicklist!$3:$3,"NA",0))</f>
        <v/>
      </c>
      <c r="EO631" s="297" t="str">
        <f ca="1">IF(RMDF!EN631="", "", IF(ISNUMBER(MATCH(RMDF!EN631, INDIRECT(EN631), 0)), "OK", "Invalid"))</f>
        <v/>
      </c>
      <c r="EP631" s="281"/>
      <c r="EQ631" s="281"/>
      <c r="ER631" s="281"/>
      <c r="ES631" s="281" t="b">
        <f>AND(RMDF!EV631&gt;=0, RMDF!EV631&lt;=1-SUM(RMDF!Z631,RMDF!AG631,RMDF!AN631,RMDF!AU631,RMDF!BB631,RMDF!BI631,RMDF!BP631,RMDF!BW631,RMDF!CD631,RMDF!CK631,RMDF!CR631,RMDF!CY631,RMDF!DF631,RMDF!DM631,RMDF!DT631,RMDF!EA631,RMDF!EH631,RMDF!EO631), RMDF!EV631=ROUND(RMDF!EV631,4))</f>
        <v>1</v>
      </c>
      <c r="ET631" s="317">
        <f>RMDF!ET631</f>
        <v>0</v>
      </c>
      <c r="EU631" s="318" t="str">
        <f>IF(ET631=0,"",_xlfn.XLOOKUP(ET631,StatePicklist!$1:$1,StatePicklist!$3:$3,"NA",0))</f>
        <v/>
      </c>
      <c r="EV631" s="297" t="str">
        <f ca="1">IF(RMDF!EU631="", "", IF(ISNUMBER(MATCH(RMDF!EU631, INDIRECT(EU631), 0)), "OK", "Invalid"))</f>
        <v/>
      </c>
      <c r="EW631" s="281"/>
      <c r="EX631" s="281"/>
      <c r="EY631" s="281"/>
      <c r="EZ631" s="281" t="b">
        <f>AND(RMDF!FC631&gt;=0, RMDF!FC631&lt;=1-SUM(RMDF!Z631,RMDF!AG631,RMDF!AN631,RMDF!AU631,RMDF!BB631,RMDF!BI631,RMDF!BP631,RMDF!BW631,RMDF!CD631,RMDF!CK631,RMDF!CR631,RMDF!CY631,RMDF!DF631,RMDF!DM631,RMDF!DT631,RMDF!EA631,RMDF!EH631,RMDF!EO631,RMDF!EV631), RMDF!FC631=ROUND(RMDF!FC631,4))</f>
        <v>1</v>
      </c>
      <c r="FA631" s="317">
        <f>RMDF!FA631</f>
        <v>0</v>
      </c>
      <c r="FB631" s="318" t="str">
        <f>IF(FA631=0,"",_xlfn.XLOOKUP(FA631,StatePicklist!$1:$1,StatePicklist!$3:$3,"NA",0))</f>
        <v/>
      </c>
      <c r="FC631" s="297" t="str">
        <f ca="1">IF(RMDF!FB631="", "", IF(ISNUMBER(MATCH(RMDF!FB631, INDIRECT(FB631), 0)), "OK", "Invalid"))</f>
        <v/>
      </c>
    </row>
    <row r="632" spans="1:159" s="205" customFormat="1" ht="39.9" customHeight="1" x14ac:dyDescent="0.25">
      <c r="A632" s="206"/>
      <c r="B632" s="196"/>
      <c r="C632" s="197"/>
      <c r="D632" s="198"/>
      <c r="E632" s="199"/>
      <c r="F632" s="200"/>
      <c r="G632" s="201"/>
      <c r="H632" s="292"/>
      <c r="I632" s="305">
        <f>RMDF!I632</f>
        <v>0</v>
      </c>
      <c r="J632" s="305" t="str">
        <f>IF(I632=ProductCode!$B$30,"PDReclPost",IF(OR(I632=ProductCode!$C$30,I632=ProductCode!$E$30,I632=ProductCode!$G$30),"PDPreCon",IF(OR(I632=ProductCode!$D$30,I632=ProductCode!$F$30),"PDNotReclPost","")))</f>
        <v/>
      </c>
      <c r="K632" s="305" t="str">
        <f t="shared" si="36"/>
        <v/>
      </c>
      <c r="L632" s="289"/>
      <c r="M632" s="305" t="str">
        <f t="shared" si="36"/>
        <v/>
      </c>
      <c r="N632" s="289" t="b">
        <f>AND(RMDF!N632&gt;=0, RMDF!N632&lt;=1-RMDF!L632, RMDF!N632=ROUND(RMDF!N632,4))</f>
        <v>1</v>
      </c>
      <c r="O632" s="286" t="str">
        <f>IF(P632="","",IF(I632="","",IF(LEFT(I632,13)="Reclaimed pos",RawMaterialCode!$E$569,RawMaterialCode!$E$568)))</f>
        <v>Reclaimed pre-consumer mixed fibers (RM0578)</v>
      </c>
      <c r="P632" s="295">
        <f t="shared" si="37"/>
        <v>1</v>
      </c>
      <c r="Q632" s="202"/>
      <c r="R632" s="203"/>
      <c r="S632" s="204" t="str">
        <f t="shared" si="38"/>
        <v/>
      </c>
      <c r="T632" s="281"/>
      <c r="U632" s="281"/>
      <c r="V632" s="281"/>
      <c r="W632" s="281"/>
      <c r="X632" s="317">
        <f>RMDF!X632</f>
        <v>0</v>
      </c>
      <c r="Y632" s="318" t="str">
        <f>IF(X632=0,"",_xlfn.XLOOKUP(X632,StatePicklist!$1:$1,StatePicklist!$3:$3,"NA",0))</f>
        <v/>
      </c>
      <c r="Z632" s="297" t="str">
        <f ca="1">IF(RMDF!Y632="", "", IF(ISNUMBER(MATCH(RMDF!Y632, INDIRECT(Y632), 0)), "OK", "Invalid"))</f>
        <v/>
      </c>
      <c r="AA632" s="281"/>
      <c r="AB632" s="281"/>
      <c r="AC632" s="281"/>
      <c r="AD632" s="281" t="b">
        <f>AND(RMDF!AG632&gt;=0, RMDF!AG632&lt;=1-RMDF!Z632, RMDF!AG632=ROUND(RMDF!AG632,4))</f>
        <v>1</v>
      </c>
      <c r="AE632" s="317">
        <f>RMDF!AE632</f>
        <v>0</v>
      </c>
      <c r="AF632" s="318" t="str">
        <f>IF(AE632=0,"",_xlfn.XLOOKUP(AE632,StatePicklist!$1:$1,StatePicklist!$3:$3,"NA",0))</f>
        <v/>
      </c>
      <c r="AG632" s="297" t="str">
        <f ca="1">IF(RMDF!AF632="", "", IF(ISNUMBER(MATCH(RMDF!AF632, INDIRECT(AF632), 0)), "OK", "Invalid"))</f>
        <v/>
      </c>
      <c r="AH632" s="281"/>
      <c r="AI632" s="281"/>
      <c r="AJ632" s="281"/>
      <c r="AK632" s="281" t="b">
        <f>AND(RMDF!AN632&gt;=0, RMDF!AN632&lt;=1-SUM(RMDF!Z632,RMDF!AG632), RMDF!AN632=ROUND(RMDF!AN632,4))</f>
        <v>1</v>
      </c>
      <c r="AL632" s="317">
        <f>RMDF!AL632</f>
        <v>0</v>
      </c>
      <c r="AM632" s="318" t="str">
        <f>IF(AL632=0,"",_xlfn.XLOOKUP(AL632,StatePicklist!$1:$1,StatePicklist!$3:$3,"NA",0))</f>
        <v/>
      </c>
      <c r="AN632" s="297" t="str">
        <f ca="1">IF(RMDF!AM632="", "", IF(ISNUMBER(MATCH(RMDF!AM632, INDIRECT(AM632), 0)), "OK", "Invalid"))</f>
        <v/>
      </c>
      <c r="AO632" s="281"/>
      <c r="AP632" s="281"/>
      <c r="AQ632" s="281"/>
      <c r="AR632" s="281" t="b">
        <f>AND(RMDF!AU632&gt;=0, RMDF!AU632&lt;=1-SUM(RMDF!Z632,RMDF!AG632,RMDF!AN632), RMDF!AU632=ROUND(RMDF!AU632,4))</f>
        <v>1</v>
      </c>
      <c r="AS632" s="317">
        <f>RMDF!AS632</f>
        <v>0</v>
      </c>
      <c r="AT632" s="318" t="str">
        <f>IF(AS632=0,"",_xlfn.XLOOKUP(AS632,StatePicklist!$1:$1,StatePicklist!$3:$3,"NA",0))</f>
        <v/>
      </c>
      <c r="AU632" s="297" t="str">
        <f ca="1">IF(RMDF!AT632="", "", IF(ISNUMBER(MATCH(RMDF!AT632, INDIRECT(AT632), 0)), "OK", "Invalid"))</f>
        <v/>
      </c>
      <c r="AV632" s="281"/>
      <c r="AW632" s="281"/>
      <c r="AX632" s="281"/>
      <c r="AY632" s="281" t="b">
        <f>AND(RMDF!BB632&gt;=0, RMDF!BB632&lt;=1-SUM(RMDF!Z632,RMDF!AG632,RMDF!AN632,RMDF!AU632), RMDF!BB632=ROUND(RMDF!BB632,4))</f>
        <v>1</v>
      </c>
      <c r="AZ632" s="317">
        <f>RMDF!AZ632</f>
        <v>0</v>
      </c>
      <c r="BA632" s="318" t="str">
        <f>IF(AZ632=0,"",_xlfn.XLOOKUP(AZ632,StatePicklist!$1:$1,StatePicklist!$3:$3,"NA",0))</f>
        <v/>
      </c>
      <c r="BB632" s="297" t="str">
        <f ca="1">IF(RMDF!BA632="", "", IF(ISNUMBER(MATCH(RMDF!BA632, INDIRECT(BA632), 0)), "OK", "Invalid"))</f>
        <v/>
      </c>
      <c r="BC632" s="281"/>
      <c r="BD632" s="281"/>
      <c r="BE632" s="281"/>
      <c r="BF632" s="281" t="b">
        <f>AND(RMDF!BI632&gt;=0, RMDF!BI632&lt;=1-SUM(RMDF!Z632,RMDF!AG632,RMDF!AN632,RMDF!AU632,RMDF!BB632), RMDF!BI632=ROUND(RMDF!BI632,4))</f>
        <v>1</v>
      </c>
      <c r="BG632" s="317">
        <f>RMDF!BG632</f>
        <v>0</v>
      </c>
      <c r="BH632" s="318" t="str">
        <f>IF(BG632=0,"",_xlfn.XLOOKUP(BG632,StatePicklist!$1:$1,StatePicklist!$3:$3,"NA",0))</f>
        <v/>
      </c>
      <c r="BI632" s="297" t="str">
        <f ca="1">IF(RMDF!BH632="", "", IF(ISNUMBER(MATCH(RMDF!BH632, INDIRECT(BH632), 0)), "OK", "Invalid"))</f>
        <v/>
      </c>
      <c r="BJ632" s="281"/>
      <c r="BK632" s="281"/>
      <c r="BL632" s="281"/>
      <c r="BM632" s="281" t="b">
        <f>AND(RMDF!BP632&gt;=0, RMDF!BP632&lt;=1-SUM(RMDF!Z632,RMDF!AG632,RMDF!AN632,RMDF!AU632,RMDF!BB632,RMDF!BI632), RMDF!BP632=ROUND(RMDF!BP632,4))</f>
        <v>1</v>
      </c>
      <c r="BN632" s="317">
        <f>RMDF!BN632</f>
        <v>0</v>
      </c>
      <c r="BO632" s="318" t="str">
        <f>IF(BN632=0,"",_xlfn.XLOOKUP(BN632,StatePicklist!$1:$1,StatePicklist!$3:$3,"NA",0))</f>
        <v/>
      </c>
      <c r="BP632" s="297" t="str">
        <f ca="1">IF(RMDF!BO632="", "", IF(ISNUMBER(MATCH(RMDF!BO632, INDIRECT(BO632), 0)), "OK", "Invalid"))</f>
        <v/>
      </c>
      <c r="BQ632" s="281"/>
      <c r="BR632" s="281"/>
      <c r="BS632" s="281"/>
      <c r="BT632" s="281" t="b">
        <f>AND(RMDF!BW632&gt;=0, RMDF!BW632&lt;=1-SUM(RMDF!Z632,RMDF!AG632,RMDF!AN632,RMDF!AU632,RMDF!BB632,RMDF!BI632,RMDF!BP632), RMDF!BW632=ROUND(RMDF!BW632,4))</f>
        <v>1</v>
      </c>
      <c r="BU632" s="317">
        <f>RMDF!BU632</f>
        <v>0</v>
      </c>
      <c r="BV632" s="318" t="str">
        <f>IF(BU632=0,"",_xlfn.XLOOKUP(BU632,StatePicklist!$1:$1,StatePicklist!$3:$3,"NA",0))</f>
        <v/>
      </c>
      <c r="BW632" s="297" t="str">
        <f ca="1">IF(RMDF!BV632="", "", IF(ISNUMBER(MATCH(RMDF!BV632, INDIRECT(BV632), 0)), "OK", "Invalid"))</f>
        <v/>
      </c>
      <c r="BX632" s="281"/>
      <c r="BY632" s="281"/>
      <c r="BZ632" s="281"/>
      <c r="CA632" s="281" t="b">
        <f>AND(RMDF!CD632&gt;=0, RMDF!CD632&lt;=1-SUM(RMDF!Z632,RMDF!AG632,RMDF!AN632,RMDF!AU632,RMDF!BB632,RMDF!BI632,RMDF!BP632,RMDF!BW632), RMDF!CD632=ROUND(RMDF!CD632,4))</f>
        <v>1</v>
      </c>
      <c r="CB632" s="317">
        <f>RMDF!CB632</f>
        <v>0</v>
      </c>
      <c r="CC632" s="318" t="str">
        <f>IF(CB632=0,"",_xlfn.XLOOKUP(CB632,StatePicklist!$1:$1,StatePicklist!$3:$3,"NA",0))</f>
        <v/>
      </c>
      <c r="CD632" s="297" t="str">
        <f ca="1">IF(RMDF!CC632="", "", IF(ISNUMBER(MATCH(RMDF!CC632, INDIRECT(CC632), 0)), "OK", "Invalid"))</f>
        <v/>
      </c>
      <c r="CE632" s="281"/>
      <c r="CF632" s="281"/>
      <c r="CG632" s="281"/>
      <c r="CH632" s="281" t="b">
        <f>AND(RMDF!CK632&gt;=0, RMDF!CK632&lt;=1-SUM(RMDF!Z632,RMDF!AG632,RMDF!AN632,RMDF!AU632,RMDF!BB632,RMDF!BI632,RMDF!BP632,RMDF!BW632,RMDF!CD632), RMDF!CK632=ROUND(RMDF!CK632,4))</f>
        <v>1</v>
      </c>
      <c r="CI632" s="317">
        <f>RMDF!CI632</f>
        <v>0</v>
      </c>
      <c r="CJ632" s="318" t="str">
        <f>IF(CI632=0,"",_xlfn.XLOOKUP(CI632,StatePicklist!$1:$1,StatePicklist!$3:$3,"NA",0))</f>
        <v/>
      </c>
      <c r="CK632" s="297" t="str">
        <f ca="1">IF(RMDF!CJ632="", "", IF(ISNUMBER(MATCH(RMDF!CJ632, INDIRECT(CJ632), 0)), "OK", "Invalid"))</f>
        <v/>
      </c>
      <c r="CL632" s="281"/>
      <c r="CM632" s="281"/>
      <c r="CN632" s="281"/>
      <c r="CO632" s="281" t="b">
        <f>AND(RMDF!CR632&gt;=0, RMDF!CR632&lt;=1-SUM(RMDF!Z632,RMDF!AG632,RMDF!AN632,RMDF!AU632,RMDF!BB632,RMDF!BI632,RMDF!BP632,RMDF!BW632,RMDF!CD632,RMDF!CK632), RMDF!CR632=ROUND(RMDF!CR632,4))</f>
        <v>1</v>
      </c>
      <c r="CP632" s="317">
        <f>RMDF!CP632</f>
        <v>0</v>
      </c>
      <c r="CQ632" s="318" t="str">
        <f>IF(CP632=0,"",_xlfn.XLOOKUP(CP632,StatePicklist!$1:$1,StatePicklist!$3:$3,"NA",0))</f>
        <v/>
      </c>
      <c r="CR632" s="297" t="str">
        <f ca="1">IF(RMDF!CQ632="", "", IF(ISNUMBER(MATCH(RMDF!CQ632, INDIRECT(CQ632), 0)), "OK", "Invalid"))</f>
        <v/>
      </c>
      <c r="CS632" s="281"/>
      <c r="CT632" s="281"/>
      <c r="CU632" s="281"/>
      <c r="CV632" s="281" t="b">
        <f>AND(RMDF!CY632&gt;=0, RMDF!CY632&lt;=1-SUM(RMDF!Z632,RMDF!AG632,RMDF!AN632,RMDF!AU632,RMDF!BB632,RMDF!BI632,RMDF!BP632,RMDF!BW632,RMDF!CD632,RMDF!CK632,RMDF!CR632), RMDF!CY632=ROUND(RMDF!CY632,4))</f>
        <v>1</v>
      </c>
      <c r="CW632" s="317">
        <f>RMDF!CW632</f>
        <v>0</v>
      </c>
      <c r="CX632" s="318" t="str">
        <f>IF(CW632=0,"",_xlfn.XLOOKUP(CW632,StatePicklist!$1:$1,StatePicklist!$3:$3,"NA",0))</f>
        <v/>
      </c>
      <c r="CY632" s="297" t="str">
        <f ca="1">IF(RMDF!CX632="", "", IF(ISNUMBER(MATCH(RMDF!CX632, INDIRECT(CX632), 0)), "OK", "Invalid"))</f>
        <v/>
      </c>
      <c r="CZ632" s="281"/>
      <c r="DA632" s="281"/>
      <c r="DB632" s="281"/>
      <c r="DC632" s="281" t="b">
        <f>AND(RMDF!DF632&gt;=0, RMDF!DF632&lt;=1-SUM(RMDF!Z632,RMDF!AG632,RMDF!AN632,RMDF!AU632,RMDF!BB632,RMDF!BI632,RMDF!BP632,RMDF!BW632,RMDF!CD632,RMDF!CK632,RMDF!CR632,RMDF!CY632), RMDF!DF632=ROUND(RMDF!DF632,4))</f>
        <v>1</v>
      </c>
      <c r="DD632" s="317">
        <f>RMDF!DD632</f>
        <v>0</v>
      </c>
      <c r="DE632" s="318" t="str">
        <f>IF(DD632=0,"",_xlfn.XLOOKUP(DD632,StatePicklist!$1:$1,StatePicklist!$3:$3,"NA",0))</f>
        <v/>
      </c>
      <c r="DF632" s="297" t="str">
        <f ca="1">IF(RMDF!DE632="", "", IF(ISNUMBER(MATCH(RMDF!DE632, INDIRECT(DE632), 0)), "OK", "Invalid"))</f>
        <v/>
      </c>
      <c r="DG632" s="281"/>
      <c r="DH632" s="281"/>
      <c r="DI632" s="281"/>
      <c r="DJ632" s="281" t="b">
        <f>AND(RMDF!DM632&gt;=0, RMDF!DM632&lt;=1-SUM(RMDF!Z632,RMDF!AG632,RMDF!AN632,RMDF!AU632,RMDF!BB632,RMDF!BI632,RMDF!BP632,RMDF!BW632,RMDF!CD632,RMDF!CK632,RMDF!CR632,RMDF!CY632,RMDF!DF632), RMDF!DM632=ROUND(RMDF!DM632,4))</f>
        <v>1</v>
      </c>
      <c r="DK632" s="317">
        <f>RMDF!DK632</f>
        <v>0</v>
      </c>
      <c r="DL632" s="318" t="str">
        <f>IF(DK632=0,"",_xlfn.XLOOKUP(DK632,StatePicklist!$1:$1,StatePicklist!$3:$3,"NA",0))</f>
        <v/>
      </c>
      <c r="DM632" s="297" t="str">
        <f ca="1">IF(RMDF!DL632="", "", IF(ISNUMBER(MATCH(RMDF!DL632, INDIRECT(DL632), 0)), "OK", "Invalid"))</f>
        <v/>
      </c>
      <c r="DN632" s="281"/>
      <c r="DO632" s="281"/>
      <c r="DP632" s="281"/>
      <c r="DQ632" s="281" t="b">
        <f>AND(RMDF!DT632&gt;=0, RMDF!DT632&lt;=1-SUM(RMDF!Z632,RMDF!AG632,RMDF!AN632,RMDF!AU632,RMDF!BB632,RMDF!BI632,RMDF!BP632,RMDF!BW632,RMDF!CD632,RMDF!CK632,RMDF!CR632,RMDF!CY632,RMDF!DF632,RMDF!DM632), RMDF!DT632=ROUND(RMDF!DT632,4))</f>
        <v>1</v>
      </c>
      <c r="DR632" s="317">
        <f>RMDF!DR632</f>
        <v>0</v>
      </c>
      <c r="DS632" s="318" t="str">
        <f>IF(DR632=0,"",_xlfn.XLOOKUP(DR632,StatePicklist!$1:$1,StatePicklist!$3:$3,"NA",0))</f>
        <v/>
      </c>
      <c r="DT632" s="297" t="str">
        <f ca="1">IF(RMDF!DS632="", "", IF(ISNUMBER(MATCH(RMDF!DS632, INDIRECT(DS632), 0)), "OK", "Invalid"))</f>
        <v/>
      </c>
      <c r="DU632" s="281"/>
      <c r="DV632" s="281"/>
      <c r="DW632" s="281"/>
      <c r="DX632" s="281" t="b">
        <f>AND(RMDF!EA632&gt;=0, RMDF!EA632&lt;=1-SUM(RMDF!Z632,RMDF!AG632,RMDF!AN632,RMDF!AU632,RMDF!BB632,RMDF!BI632,RMDF!BP632,RMDF!BW632,RMDF!CD632,RMDF!CK632,RMDF!CR632,RMDF!CY632,RMDF!DF632,RMDF!DM632,RMDF!DT632), RMDF!EA632=ROUND(RMDF!EA632,4))</f>
        <v>1</v>
      </c>
      <c r="DY632" s="317">
        <f>RMDF!DY632</f>
        <v>0</v>
      </c>
      <c r="DZ632" s="318" t="str">
        <f>IF(DY632=0,"",_xlfn.XLOOKUP(DY632,StatePicklist!$1:$1,StatePicklist!$3:$3,"NA",0))</f>
        <v/>
      </c>
      <c r="EA632" s="297" t="str">
        <f ca="1">IF(RMDF!DZ632="", "", IF(ISNUMBER(MATCH(RMDF!DZ632, INDIRECT(DZ632), 0)), "OK", "Invalid"))</f>
        <v/>
      </c>
      <c r="EB632" s="281"/>
      <c r="EC632" s="281"/>
      <c r="ED632" s="281"/>
      <c r="EE632" s="281" t="b">
        <f>AND(RMDF!EH632&gt;=0, RMDF!EH632&lt;=1-SUM(RMDF!Z632,RMDF!AG632,RMDF!AN632,RMDF!AU632,RMDF!BB632,RMDF!BI632,RMDF!BP632,RMDF!BW632,RMDF!CD632,RMDF!CK632,RMDF!CR632,RMDF!CY632,RMDF!DF632,RMDF!DM632,RMDF!DT632,RMDF!EA632), RMDF!EH632=ROUND(RMDF!EH632,4))</f>
        <v>1</v>
      </c>
      <c r="EF632" s="317">
        <f>RMDF!EF632</f>
        <v>0</v>
      </c>
      <c r="EG632" s="318" t="str">
        <f>IF(EF632=0,"",_xlfn.XLOOKUP(EF632,StatePicklist!$1:$1,StatePicklist!$3:$3,"NA",0))</f>
        <v/>
      </c>
      <c r="EH632" s="297" t="str">
        <f ca="1">IF(RMDF!EG632="", "", IF(ISNUMBER(MATCH(RMDF!EG632, INDIRECT(EG632), 0)), "OK", "Invalid"))</f>
        <v/>
      </c>
      <c r="EI632" s="281"/>
      <c r="EJ632" s="281"/>
      <c r="EK632" s="281"/>
      <c r="EL632" s="281" t="b">
        <f>AND(RMDF!EO632&gt;=0, RMDF!EO632&lt;=1-SUM(RMDF!Z632,RMDF!AG632,RMDF!AN632,RMDF!AU632,RMDF!BB632,RMDF!BI632,RMDF!BP632,RMDF!BW632,RMDF!CD632,RMDF!CK632,RMDF!CR632,RMDF!CY632,RMDF!DF632,RMDF!DM632,RMDF!DT632,RMDF!EA632,RMDF!EH632), RMDF!EO632=ROUND(RMDF!EO632,4))</f>
        <v>1</v>
      </c>
      <c r="EM632" s="317">
        <f>RMDF!EM632</f>
        <v>0</v>
      </c>
      <c r="EN632" s="318" t="str">
        <f>IF(EM632=0,"",_xlfn.XLOOKUP(EM632,StatePicklist!$1:$1,StatePicklist!$3:$3,"NA",0))</f>
        <v/>
      </c>
      <c r="EO632" s="297" t="str">
        <f ca="1">IF(RMDF!EN632="", "", IF(ISNUMBER(MATCH(RMDF!EN632, INDIRECT(EN632), 0)), "OK", "Invalid"))</f>
        <v/>
      </c>
      <c r="EP632" s="281"/>
      <c r="EQ632" s="281"/>
      <c r="ER632" s="281"/>
      <c r="ES632" s="281" t="b">
        <f>AND(RMDF!EV632&gt;=0, RMDF!EV632&lt;=1-SUM(RMDF!Z632,RMDF!AG632,RMDF!AN632,RMDF!AU632,RMDF!BB632,RMDF!BI632,RMDF!BP632,RMDF!BW632,RMDF!CD632,RMDF!CK632,RMDF!CR632,RMDF!CY632,RMDF!DF632,RMDF!DM632,RMDF!DT632,RMDF!EA632,RMDF!EH632,RMDF!EO632), RMDF!EV632=ROUND(RMDF!EV632,4))</f>
        <v>1</v>
      </c>
      <c r="ET632" s="317">
        <f>RMDF!ET632</f>
        <v>0</v>
      </c>
      <c r="EU632" s="318" t="str">
        <f>IF(ET632=0,"",_xlfn.XLOOKUP(ET632,StatePicklist!$1:$1,StatePicklist!$3:$3,"NA",0))</f>
        <v/>
      </c>
      <c r="EV632" s="297" t="str">
        <f ca="1">IF(RMDF!EU632="", "", IF(ISNUMBER(MATCH(RMDF!EU632, INDIRECT(EU632), 0)), "OK", "Invalid"))</f>
        <v/>
      </c>
      <c r="EW632" s="281"/>
      <c r="EX632" s="281"/>
      <c r="EY632" s="281"/>
      <c r="EZ632" s="281" t="b">
        <f>AND(RMDF!FC632&gt;=0, RMDF!FC632&lt;=1-SUM(RMDF!Z632,RMDF!AG632,RMDF!AN632,RMDF!AU632,RMDF!BB632,RMDF!BI632,RMDF!BP632,RMDF!BW632,RMDF!CD632,RMDF!CK632,RMDF!CR632,RMDF!CY632,RMDF!DF632,RMDF!DM632,RMDF!DT632,RMDF!EA632,RMDF!EH632,RMDF!EO632,RMDF!EV632), RMDF!FC632=ROUND(RMDF!FC632,4))</f>
        <v>1</v>
      </c>
      <c r="FA632" s="317">
        <f>RMDF!FA632</f>
        <v>0</v>
      </c>
      <c r="FB632" s="318" t="str">
        <f>IF(FA632=0,"",_xlfn.XLOOKUP(FA632,StatePicklist!$1:$1,StatePicklist!$3:$3,"NA",0))</f>
        <v/>
      </c>
      <c r="FC632" s="297" t="str">
        <f ca="1">IF(RMDF!FB632="", "", IF(ISNUMBER(MATCH(RMDF!FB632, INDIRECT(FB632), 0)), "OK", "Invalid"))</f>
        <v/>
      </c>
    </row>
    <row r="633" spans="1:159" s="205" customFormat="1" ht="39.9" customHeight="1" x14ac:dyDescent="0.25">
      <c r="A633" s="206"/>
      <c r="B633" s="196"/>
      <c r="C633" s="197"/>
      <c r="D633" s="198"/>
      <c r="E633" s="199"/>
      <c r="F633" s="200"/>
      <c r="G633" s="201"/>
      <c r="H633" s="292"/>
      <c r="I633" s="305">
        <f>RMDF!I633</f>
        <v>0</v>
      </c>
      <c r="J633" s="305" t="str">
        <f>IF(I633=ProductCode!$B$30,"PDReclPost",IF(OR(I633=ProductCode!$C$30,I633=ProductCode!$E$30,I633=ProductCode!$G$30),"PDPreCon",IF(OR(I633=ProductCode!$D$30,I633=ProductCode!$F$30),"PDNotReclPost","")))</f>
        <v/>
      </c>
      <c r="K633" s="305" t="str">
        <f t="shared" si="36"/>
        <v/>
      </c>
      <c r="L633" s="289"/>
      <c r="M633" s="305" t="str">
        <f t="shared" si="36"/>
        <v/>
      </c>
      <c r="N633" s="289" t="b">
        <f>AND(RMDF!N633&gt;=0, RMDF!N633&lt;=1-RMDF!L633, RMDF!N633=ROUND(RMDF!N633,4))</f>
        <v>1</v>
      </c>
      <c r="O633" s="286" t="str">
        <f>IF(P633="","",IF(I633="","",IF(LEFT(I633,13)="Reclaimed pos",RawMaterialCode!$E$569,RawMaterialCode!$E$568)))</f>
        <v>Reclaimed pre-consumer mixed fibers (RM0578)</v>
      </c>
      <c r="P633" s="295">
        <f t="shared" si="37"/>
        <v>1</v>
      </c>
      <c r="Q633" s="202"/>
      <c r="R633" s="203"/>
      <c r="S633" s="204" t="str">
        <f t="shared" si="38"/>
        <v/>
      </c>
      <c r="T633" s="281"/>
      <c r="U633" s="281"/>
      <c r="V633" s="281"/>
      <c r="W633" s="281"/>
      <c r="X633" s="317">
        <f>RMDF!X633</f>
        <v>0</v>
      </c>
      <c r="Y633" s="318" t="str">
        <f>IF(X633=0,"",_xlfn.XLOOKUP(X633,StatePicklist!$1:$1,StatePicklist!$3:$3,"NA",0))</f>
        <v/>
      </c>
      <c r="Z633" s="297" t="str">
        <f ca="1">IF(RMDF!Y633="", "", IF(ISNUMBER(MATCH(RMDF!Y633, INDIRECT(Y633), 0)), "OK", "Invalid"))</f>
        <v/>
      </c>
      <c r="AA633" s="281"/>
      <c r="AB633" s="281"/>
      <c r="AC633" s="281"/>
      <c r="AD633" s="281" t="b">
        <f>AND(RMDF!AG633&gt;=0, RMDF!AG633&lt;=1-RMDF!Z633, RMDF!AG633=ROUND(RMDF!AG633,4))</f>
        <v>1</v>
      </c>
      <c r="AE633" s="317">
        <f>RMDF!AE633</f>
        <v>0</v>
      </c>
      <c r="AF633" s="318" t="str">
        <f>IF(AE633=0,"",_xlfn.XLOOKUP(AE633,StatePicklist!$1:$1,StatePicklist!$3:$3,"NA",0))</f>
        <v/>
      </c>
      <c r="AG633" s="297" t="str">
        <f ca="1">IF(RMDF!AF633="", "", IF(ISNUMBER(MATCH(RMDF!AF633, INDIRECT(AF633), 0)), "OK", "Invalid"))</f>
        <v/>
      </c>
      <c r="AH633" s="281"/>
      <c r="AI633" s="281"/>
      <c r="AJ633" s="281"/>
      <c r="AK633" s="281" t="b">
        <f>AND(RMDF!AN633&gt;=0, RMDF!AN633&lt;=1-SUM(RMDF!Z633,RMDF!AG633), RMDF!AN633=ROUND(RMDF!AN633,4))</f>
        <v>1</v>
      </c>
      <c r="AL633" s="317">
        <f>RMDF!AL633</f>
        <v>0</v>
      </c>
      <c r="AM633" s="318" t="str">
        <f>IF(AL633=0,"",_xlfn.XLOOKUP(AL633,StatePicklist!$1:$1,StatePicklist!$3:$3,"NA",0))</f>
        <v/>
      </c>
      <c r="AN633" s="297" t="str">
        <f ca="1">IF(RMDF!AM633="", "", IF(ISNUMBER(MATCH(RMDF!AM633, INDIRECT(AM633), 0)), "OK", "Invalid"))</f>
        <v/>
      </c>
      <c r="AO633" s="281"/>
      <c r="AP633" s="281"/>
      <c r="AQ633" s="281"/>
      <c r="AR633" s="281" t="b">
        <f>AND(RMDF!AU633&gt;=0, RMDF!AU633&lt;=1-SUM(RMDF!Z633,RMDF!AG633,RMDF!AN633), RMDF!AU633=ROUND(RMDF!AU633,4))</f>
        <v>1</v>
      </c>
      <c r="AS633" s="317">
        <f>RMDF!AS633</f>
        <v>0</v>
      </c>
      <c r="AT633" s="318" t="str">
        <f>IF(AS633=0,"",_xlfn.XLOOKUP(AS633,StatePicklist!$1:$1,StatePicklist!$3:$3,"NA",0))</f>
        <v/>
      </c>
      <c r="AU633" s="297" t="str">
        <f ca="1">IF(RMDF!AT633="", "", IF(ISNUMBER(MATCH(RMDF!AT633, INDIRECT(AT633), 0)), "OK", "Invalid"))</f>
        <v/>
      </c>
      <c r="AV633" s="281"/>
      <c r="AW633" s="281"/>
      <c r="AX633" s="281"/>
      <c r="AY633" s="281" t="b">
        <f>AND(RMDF!BB633&gt;=0, RMDF!BB633&lt;=1-SUM(RMDF!Z633,RMDF!AG633,RMDF!AN633,RMDF!AU633), RMDF!BB633=ROUND(RMDF!BB633,4))</f>
        <v>1</v>
      </c>
      <c r="AZ633" s="317">
        <f>RMDF!AZ633</f>
        <v>0</v>
      </c>
      <c r="BA633" s="318" t="str">
        <f>IF(AZ633=0,"",_xlfn.XLOOKUP(AZ633,StatePicklist!$1:$1,StatePicklist!$3:$3,"NA",0))</f>
        <v/>
      </c>
      <c r="BB633" s="297" t="str">
        <f ca="1">IF(RMDF!BA633="", "", IF(ISNUMBER(MATCH(RMDF!BA633, INDIRECT(BA633), 0)), "OK", "Invalid"))</f>
        <v/>
      </c>
      <c r="BC633" s="281"/>
      <c r="BD633" s="281"/>
      <c r="BE633" s="281"/>
      <c r="BF633" s="281" t="b">
        <f>AND(RMDF!BI633&gt;=0, RMDF!BI633&lt;=1-SUM(RMDF!Z633,RMDF!AG633,RMDF!AN633,RMDF!AU633,RMDF!BB633), RMDF!BI633=ROUND(RMDF!BI633,4))</f>
        <v>1</v>
      </c>
      <c r="BG633" s="317">
        <f>RMDF!BG633</f>
        <v>0</v>
      </c>
      <c r="BH633" s="318" t="str">
        <f>IF(BG633=0,"",_xlfn.XLOOKUP(BG633,StatePicklist!$1:$1,StatePicklist!$3:$3,"NA",0))</f>
        <v/>
      </c>
      <c r="BI633" s="297" t="str">
        <f ca="1">IF(RMDF!BH633="", "", IF(ISNUMBER(MATCH(RMDF!BH633, INDIRECT(BH633), 0)), "OK", "Invalid"))</f>
        <v/>
      </c>
      <c r="BJ633" s="281"/>
      <c r="BK633" s="281"/>
      <c r="BL633" s="281"/>
      <c r="BM633" s="281" t="b">
        <f>AND(RMDF!BP633&gt;=0, RMDF!BP633&lt;=1-SUM(RMDF!Z633,RMDF!AG633,RMDF!AN633,RMDF!AU633,RMDF!BB633,RMDF!BI633), RMDF!BP633=ROUND(RMDF!BP633,4))</f>
        <v>1</v>
      </c>
      <c r="BN633" s="317">
        <f>RMDF!BN633</f>
        <v>0</v>
      </c>
      <c r="BO633" s="318" t="str">
        <f>IF(BN633=0,"",_xlfn.XLOOKUP(BN633,StatePicklist!$1:$1,StatePicklist!$3:$3,"NA",0))</f>
        <v/>
      </c>
      <c r="BP633" s="297" t="str">
        <f ca="1">IF(RMDF!BO633="", "", IF(ISNUMBER(MATCH(RMDF!BO633, INDIRECT(BO633), 0)), "OK", "Invalid"))</f>
        <v/>
      </c>
      <c r="BQ633" s="281"/>
      <c r="BR633" s="281"/>
      <c r="BS633" s="281"/>
      <c r="BT633" s="281" t="b">
        <f>AND(RMDF!BW633&gt;=0, RMDF!BW633&lt;=1-SUM(RMDF!Z633,RMDF!AG633,RMDF!AN633,RMDF!AU633,RMDF!BB633,RMDF!BI633,RMDF!BP633), RMDF!BW633=ROUND(RMDF!BW633,4))</f>
        <v>1</v>
      </c>
      <c r="BU633" s="317">
        <f>RMDF!BU633</f>
        <v>0</v>
      </c>
      <c r="BV633" s="318" t="str">
        <f>IF(BU633=0,"",_xlfn.XLOOKUP(BU633,StatePicklist!$1:$1,StatePicklist!$3:$3,"NA",0))</f>
        <v/>
      </c>
      <c r="BW633" s="297" t="str">
        <f ca="1">IF(RMDF!BV633="", "", IF(ISNUMBER(MATCH(RMDF!BV633, INDIRECT(BV633), 0)), "OK", "Invalid"))</f>
        <v/>
      </c>
      <c r="BX633" s="281"/>
      <c r="BY633" s="281"/>
      <c r="BZ633" s="281"/>
      <c r="CA633" s="281" t="b">
        <f>AND(RMDF!CD633&gt;=0, RMDF!CD633&lt;=1-SUM(RMDF!Z633,RMDF!AG633,RMDF!AN633,RMDF!AU633,RMDF!BB633,RMDF!BI633,RMDF!BP633,RMDF!BW633), RMDF!CD633=ROUND(RMDF!CD633,4))</f>
        <v>1</v>
      </c>
      <c r="CB633" s="317">
        <f>RMDF!CB633</f>
        <v>0</v>
      </c>
      <c r="CC633" s="318" t="str">
        <f>IF(CB633=0,"",_xlfn.XLOOKUP(CB633,StatePicklist!$1:$1,StatePicklist!$3:$3,"NA",0))</f>
        <v/>
      </c>
      <c r="CD633" s="297" t="str">
        <f ca="1">IF(RMDF!CC633="", "", IF(ISNUMBER(MATCH(RMDF!CC633, INDIRECT(CC633), 0)), "OK", "Invalid"))</f>
        <v/>
      </c>
      <c r="CE633" s="281"/>
      <c r="CF633" s="281"/>
      <c r="CG633" s="281"/>
      <c r="CH633" s="281" t="b">
        <f>AND(RMDF!CK633&gt;=0, RMDF!CK633&lt;=1-SUM(RMDF!Z633,RMDF!AG633,RMDF!AN633,RMDF!AU633,RMDF!BB633,RMDF!BI633,RMDF!BP633,RMDF!BW633,RMDF!CD633), RMDF!CK633=ROUND(RMDF!CK633,4))</f>
        <v>1</v>
      </c>
      <c r="CI633" s="317">
        <f>RMDF!CI633</f>
        <v>0</v>
      </c>
      <c r="CJ633" s="318" t="str">
        <f>IF(CI633=0,"",_xlfn.XLOOKUP(CI633,StatePicklist!$1:$1,StatePicklist!$3:$3,"NA",0))</f>
        <v/>
      </c>
      <c r="CK633" s="297" t="str">
        <f ca="1">IF(RMDF!CJ633="", "", IF(ISNUMBER(MATCH(RMDF!CJ633, INDIRECT(CJ633), 0)), "OK", "Invalid"))</f>
        <v/>
      </c>
      <c r="CL633" s="281"/>
      <c r="CM633" s="281"/>
      <c r="CN633" s="281"/>
      <c r="CO633" s="281" t="b">
        <f>AND(RMDF!CR633&gt;=0, RMDF!CR633&lt;=1-SUM(RMDF!Z633,RMDF!AG633,RMDF!AN633,RMDF!AU633,RMDF!BB633,RMDF!BI633,RMDF!BP633,RMDF!BW633,RMDF!CD633,RMDF!CK633), RMDF!CR633=ROUND(RMDF!CR633,4))</f>
        <v>1</v>
      </c>
      <c r="CP633" s="317">
        <f>RMDF!CP633</f>
        <v>0</v>
      </c>
      <c r="CQ633" s="318" t="str">
        <f>IF(CP633=0,"",_xlfn.XLOOKUP(CP633,StatePicklist!$1:$1,StatePicklist!$3:$3,"NA",0))</f>
        <v/>
      </c>
      <c r="CR633" s="297" t="str">
        <f ca="1">IF(RMDF!CQ633="", "", IF(ISNUMBER(MATCH(RMDF!CQ633, INDIRECT(CQ633), 0)), "OK", "Invalid"))</f>
        <v/>
      </c>
      <c r="CS633" s="281"/>
      <c r="CT633" s="281"/>
      <c r="CU633" s="281"/>
      <c r="CV633" s="281" t="b">
        <f>AND(RMDF!CY633&gt;=0, RMDF!CY633&lt;=1-SUM(RMDF!Z633,RMDF!AG633,RMDF!AN633,RMDF!AU633,RMDF!BB633,RMDF!BI633,RMDF!BP633,RMDF!BW633,RMDF!CD633,RMDF!CK633,RMDF!CR633), RMDF!CY633=ROUND(RMDF!CY633,4))</f>
        <v>1</v>
      </c>
      <c r="CW633" s="317">
        <f>RMDF!CW633</f>
        <v>0</v>
      </c>
      <c r="CX633" s="318" t="str">
        <f>IF(CW633=0,"",_xlfn.XLOOKUP(CW633,StatePicklist!$1:$1,StatePicklist!$3:$3,"NA",0))</f>
        <v/>
      </c>
      <c r="CY633" s="297" t="str">
        <f ca="1">IF(RMDF!CX633="", "", IF(ISNUMBER(MATCH(RMDF!CX633, INDIRECT(CX633), 0)), "OK", "Invalid"))</f>
        <v/>
      </c>
      <c r="CZ633" s="281"/>
      <c r="DA633" s="281"/>
      <c r="DB633" s="281"/>
      <c r="DC633" s="281" t="b">
        <f>AND(RMDF!DF633&gt;=0, RMDF!DF633&lt;=1-SUM(RMDF!Z633,RMDF!AG633,RMDF!AN633,RMDF!AU633,RMDF!BB633,RMDF!BI633,RMDF!BP633,RMDF!BW633,RMDF!CD633,RMDF!CK633,RMDF!CR633,RMDF!CY633), RMDF!DF633=ROUND(RMDF!DF633,4))</f>
        <v>1</v>
      </c>
      <c r="DD633" s="317">
        <f>RMDF!DD633</f>
        <v>0</v>
      </c>
      <c r="DE633" s="318" t="str">
        <f>IF(DD633=0,"",_xlfn.XLOOKUP(DD633,StatePicklist!$1:$1,StatePicklist!$3:$3,"NA",0))</f>
        <v/>
      </c>
      <c r="DF633" s="297" t="str">
        <f ca="1">IF(RMDF!DE633="", "", IF(ISNUMBER(MATCH(RMDF!DE633, INDIRECT(DE633), 0)), "OK", "Invalid"))</f>
        <v/>
      </c>
      <c r="DG633" s="281"/>
      <c r="DH633" s="281"/>
      <c r="DI633" s="281"/>
      <c r="DJ633" s="281" t="b">
        <f>AND(RMDF!DM633&gt;=0, RMDF!DM633&lt;=1-SUM(RMDF!Z633,RMDF!AG633,RMDF!AN633,RMDF!AU633,RMDF!BB633,RMDF!BI633,RMDF!BP633,RMDF!BW633,RMDF!CD633,RMDF!CK633,RMDF!CR633,RMDF!CY633,RMDF!DF633), RMDF!DM633=ROUND(RMDF!DM633,4))</f>
        <v>1</v>
      </c>
      <c r="DK633" s="317">
        <f>RMDF!DK633</f>
        <v>0</v>
      </c>
      <c r="DL633" s="318" t="str">
        <f>IF(DK633=0,"",_xlfn.XLOOKUP(DK633,StatePicklist!$1:$1,StatePicklist!$3:$3,"NA",0))</f>
        <v/>
      </c>
      <c r="DM633" s="297" t="str">
        <f ca="1">IF(RMDF!DL633="", "", IF(ISNUMBER(MATCH(RMDF!DL633, INDIRECT(DL633), 0)), "OK", "Invalid"))</f>
        <v/>
      </c>
      <c r="DN633" s="281"/>
      <c r="DO633" s="281"/>
      <c r="DP633" s="281"/>
      <c r="DQ633" s="281" t="b">
        <f>AND(RMDF!DT633&gt;=0, RMDF!DT633&lt;=1-SUM(RMDF!Z633,RMDF!AG633,RMDF!AN633,RMDF!AU633,RMDF!BB633,RMDF!BI633,RMDF!BP633,RMDF!BW633,RMDF!CD633,RMDF!CK633,RMDF!CR633,RMDF!CY633,RMDF!DF633,RMDF!DM633), RMDF!DT633=ROUND(RMDF!DT633,4))</f>
        <v>1</v>
      </c>
      <c r="DR633" s="317">
        <f>RMDF!DR633</f>
        <v>0</v>
      </c>
      <c r="DS633" s="318" t="str">
        <f>IF(DR633=0,"",_xlfn.XLOOKUP(DR633,StatePicklist!$1:$1,StatePicklist!$3:$3,"NA",0))</f>
        <v/>
      </c>
      <c r="DT633" s="297" t="str">
        <f ca="1">IF(RMDF!DS633="", "", IF(ISNUMBER(MATCH(RMDF!DS633, INDIRECT(DS633), 0)), "OK", "Invalid"))</f>
        <v/>
      </c>
      <c r="DU633" s="281"/>
      <c r="DV633" s="281"/>
      <c r="DW633" s="281"/>
      <c r="DX633" s="281" t="b">
        <f>AND(RMDF!EA633&gt;=0, RMDF!EA633&lt;=1-SUM(RMDF!Z633,RMDF!AG633,RMDF!AN633,RMDF!AU633,RMDF!BB633,RMDF!BI633,RMDF!BP633,RMDF!BW633,RMDF!CD633,RMDF!CK633,RMDF!CR633,RMDF!CY633,RMDF!DF633,RMDF!DM633,RMDF!DT633), RMDF!EA633=ROUND(RMDF!EA633,4))</f>
        <v>1</v>
      </c>
      <c r="DY633" s="317">
        <f>RMDF!DY633</f>
        <v>0</v>
      </c>
      <c r="DZ633" s="318" t="str">
        <f>IF(DY633=0,"",_xlfn.XLOOKUP(DY633,StatePicklist!$1:$1,StatePicklist!$3:$3,"NA",0))</f>
        <v/>
      </c>
      <c r="EA633" s="297" t="str">
        <f ca="1">IF(RMDF!DZ633="", "", IF(ISNUMBER(MATCH(RMDF!DZ633, INDIRECT(DZ633), 0)), "OK", "Invalid"))</f>
        <v/>
      </c>
      <c r="EB633" s="281"/>
      <c r="EC633" s="281"/>
      <c r="ED633" s="281"/>
      <c r="EE633" s="281" t="b">
        <f>AND(RMDF!EH633&gt;=0, RMDF!EH633&lt;=1-SUM(RMDF!Z633,RMDF!AG633,RMDF!AN633,RMDF!AU633,RMDF!BB633,RMDF!BI633,RMDF!BP633,RMDF!BW633,RMDF!CD633,RMDF!CK633,RMDF!CR633,RMDF!CY633,RMDF!DF633,RMDF!DM633,RMDF!DT633,RMDF!EA633), RMDF!EH633=ROUND(RMDF!EH633,4))</f>
        <v>1</v>
      </c>
      <c r="EF633" s="317">
        <f>RMDF!EF633</f>
        <v>0</v>
      </c>
      <c r="EG633" s="318" t="str">
        <f>IF(EF633=0,"",_xlfn.XLOOKUP(EF633,StatePicklist!$1:$1,StatePicklist!$3:$3,"NA",0))</f>
        <v/>
      </c>
      <c r="EH633" s="297" t="str">
        <f ca="1">IF(RMDF!EG633="", "", IF(ISNUMBER(MATCH(RMDF!EG633, INDIRECT(EG633), 0)), "OK", "Invalid"))</f>
        <v/>
      </c>
      <c r="EI633" s="281"/>
      <c r="EJ633" s="281"/>
      <c r="EK633" s="281"/>
      <c r="EL633" s="281" t="b">
        <f>AND(RMDF!EO633&gt;=0, RMDF!EO633&lt;=1-SUM(RMDF!Z633,RMDF!AG633,RMDF!AN633,RMDF!AU633,RMDF!BB633,RMDF!BI633,RMDF!BP633,RMDF!BW633,RMDF!CD633,RMDF!CK633,RMDF!CR633,RMDF!CY633,RMDF!DF633,RMDF!DM633,RMDF!DT633,RMDF!EA633,RMDF!EH633), RMDF!EO633=ROUND(RMDF!EO633,4))</f>
        <v>1</v>
      </c>
      <c r="EM633" s="317">
        <f>RMDF!EM633</f>
        <v>0</v>
      </c>
      <c r="EN633" s="318" t="str">
        <f>IF(EM633=0,"",_xlfn.XLOOKUP(EM633,StatePicklist!$1:$1,StatePicklist!$3:$3,"NA",0))</f>
        <v/>
      </c>
      <c r="EO633" s="297" t="str">
        <f ca="1">IF(RMDF!EN633="", "", IF(ISNUMBER(MATCH(RMDF!EN633, INDIRECT(EN633), 0)), "OK", "Invalid"))</f>
        <v/>
      </c>
      <c r="EP633" s="281"/>
      <c r="EQ633" s="281"/>
      <c r="ER633" s="281"/>
      <c r="ES633" s="281" t="b">
        <f>AND(RMDF!EV633&gt;=0, RMDF!EV633&lt;=1-SUM(RMDF!Z633,RMDF!AG633,RMDF!AN633,RMDF!AU633,RMDF!BB633,RMDF!BI633,RMDF!BP633,RMDF!BW633,RMDF!CD633,RMDF!CK633,RMDF!CR633,RMDF!CY633,RMDF!DF633,RMDF!DM633,RMDF!DT633,RMDF!EA633,RMDF!EH633,RMDF!EO633), RMDF!EV633=ROUND(RMDF!EV633,4))</f>
        <v>1</v>
      </c>
      <c r="ET633" s="317">
        <f>RMDF!ET633</f>
        <v>0</v>
      </c>
      <c r="EU633" s="318" t="str">
        <f>IF(ET633=0,"",_xlfn.XLOOKUP(ET633,StatePicklist!$1:$1,StatePicklist!$3:$3,"NA",0))</f>
        <v/>
      </c>
      <c r="EV633" s="297" t="str">
        <f ca="1">IF(RMDF!EU633="", "", IF(ISNUMBER(MATCH(RMDF!EU633, INDIRECT(EU633), 0)), "OK", "Invalid"))</f>
        <v/>
      </c>
      <c r="EW633" s="281"/>
      <c r="EX633" s="281"/>
      <c r="EY633" s="281"/>
      <c r="EZ633" s="281" t="b">
        <f>AND(RMDF!FC633&gt;=0, RMDF!FC633&lt;=1-SUM(RMDF!Z633,RMDF!AG633,RMDF!AN633,RMDF!AU633,RMDF!BB633,RMDF!BI633,RMDF!BP633,RMDF!BW633,RMDF!CD633,RMDF!CK633,RMDF!CR633,RMDF!CY633,RMDF!DF633,RMDF!DM633,RMDF!DT633,RMDF!EA633,RMDF!EH633,RMDF!EO633,RMDF!EV633), RMDF!FC633=ROUND(RMDF!FC633,4))</f>
        <v>1</v>
      </c>
      <c r="FA633" s="317">
        <f>RMDF!FA633</f>
        <v>0</v>
      </c>
      <c r="FB633" s="318" t="str">
        <f>IF(FA633=0,"",_xlfn.XLOOKUP(FA633,StatePicklist!$1:$1,StatePicklist!$3:$3,"NA",0))</f>
        <v/>
      </c>
      <c r="FC633" s="297" t="str">
        <f ca="1">IF(RMDF!FB633="", "", IF(ISNUMBER(MATCH(RMDF!FB633, INDIRECT(FB633), 0)), "OK", "Invalid"))</f>
        <v/>
      </c>
    </row>
    <row r="634" spans="1:159" s="205" customFormat="1" ht="39.9" customHeight="1" x14ac:dyDescent="0.25">
      <c r="A634" s="206"/>
      <c r="B634" s="196"/>
      <c r="C634" s="197"/>
      <c r="D634" s="198"/>
      <c r="E634" s="199"/>
      <c r="F634" s="200"/>
      <c r="G634" s="201"/>
      <c r="H634" s="292"/>
      <c r="I634" s="305">
        <f>RMDF!I634</f>
        <v>0</v>
      </c>
      <c r="J634" s="305" t="str">
        <f>IF(I634=ProductCode!$B$30,"PDReclPost",IF(OR(I634=ProductCode!$C$30,I634=ProductCode!$E$30,I634=ProductCode!$G$30),"PDPreCon",IF(OR(I634=ProductCode!$D$30,I634=ProductCode!$F$30),"PDNotReclPost","")))</f>
        <v/>
      </c>
      <c r="K634" s="305" t="str">
        <f t="shared" si="36"/>
        <v/>
      </c>
      <c r="L634" s="289"/>
      <c r="M634" s="305" t="str">
        <f t="shared" si="36"/>
        <v/>
      </c>
      <c r="N634" s="289" t="b">
        <f>AND(RMDF!N634&gt;=0, RMDF!N634&lt;=1-RMDF!L634, RMDF!N634=ROUND(RMDF!N634,4))</f>
        <v>1</v>
      </c>
      <c r="O634" s="286" t="str">
        <f>IF(P634="","",IF(I634="","",IF(LEFT(I634,13)="Reclaimed pos",RawMaterialCode!$E$569,RawMaterialCode!$E$568)))</f>
        <v>Reclaimed pre-consumer mixed fibers (RM0578)</v>
      </c>
      <c r="P634" s="295">
        <f t="shared" si="37"/>
        <v>1</v>
      </c>
      <c r="Q634" s="202"/>
      <c r="R634" s="203"/>
      <c r="S634" s="204" t="str">
        <f t="shared" si="38"/>
        <v/>
      </c>
      <c r="T634" s="281"/>
      <c r="U634" s="281"/>
      <c r="V634" s="281"/>
      <c r="W634" s="281"/>
      <c r="X634" s="317">
        <f>RMDF!X634</f>
        <v>0</v>
      </c>
      <c r="Y634" s="318" t="str">
        <f>IF(X634=0,"",_xlfn.XLOOKUP(X634,StatePicklist!$1:$1,StatePicklist!$3:$3,"NA",0))</f>
        <v/>
      </c>
      <c r="Z634" s="297" t="str">
        <f ca="1">IF(RMDF!Y634="", "", IF(ISNUMBER(MATCH(RMDF!Y634, INDIRECT(Y634), 0)), "OK", "Invalid"))</f>
        <v/>
      </c>
      <c r="AA634" s="281"/>
      <c r="AB634" s="281"/>
      <c r="AC634" s="281"/>
      <c r="AD634" s="281" t="b">
        <f>AND(RMDF!AG634&gt;=0, RMDF!AG634&lt;=1-RMDF!Z634, RMDF!AG634=ROUND(RMDF!AG634,4))</f>
        <v>1</v>
      </c>
      <c r="AE634" s="317">
        <f>RMDF!AE634</f>
        <v>0</v>
      </c>
      <c r="AF634" s="318" t="str">
        <f>IF(AE634=0,"",_xlfn.XLOOKUP(AE634,StatePicklist!$1:$1,StatePicklist!$3:$3,"NA",0))</f>
        <v/>
      </c>
      <c r="AG634" s="297" t="str">
        <f ca="1">IF(RMDF!AF634="", "", IF(ISNUMBER(MATCH(RMDF!AF634, INDIRECT(AF634), 0)), "OK", "Invalid"))</f>
        <v/>
      </c>
      <c r="AH634" s="281"/>
      <c r="AI634" s="281"/>
      <c r="AJ634" s="281"/>
      <c r="AK634" s="281" t="b">
        <f>AND(RMDF!AN634&gt;=0, RMDF!AN634&lt;=1-SUM(RMDF!Z634,RMDF!AG634), RMDF!AN634=ROUND(RMDF!AN634,4))</f>
        <v>1</v>
      </c>
      <c r="AL634" s="317">
        <f>RMDF!AL634</f>
        <v>0</v>
      </c>
      <c r="AM634" s="318" t="str">
        <f>IF(AL634=0,"",_xlfn.XLOOKUP(AL634,StatePicklist!$1:$1,StatePicklist!$3:$3,"NA",0))</f>
        <v/>
      </c>
      <c r="AN634" s="297" t="str">
        <f ca="1">IF(RMDF!AM634="", "", IF(ISNUMBER(MATCH(RMDF!AM634, INDIRECT(AM634), 0)), "OK", "Invalid"))</f>
        <v/>
      </c>
      <c r="AO634" s="281"/>
      <c r="AP634" s="281"/>
      <c r="AQ634" s="281"/>
      <c r="AR634" s="281" t="b">
        <f>AND(RMDF!AU634&gt;=0, RMDF!AU634&lt;=1-SUM(RMDF!Z634,RMDF!AG634,RMDF!AN634), RMDF!AU634=ROUND(RMDF!AU634,4))</f>
        <v>1</v>
      </c>
      <c r="AS634" s="317">
        <f>RMDF!AS634</f>
        <v>0</v>
      </c>
      <c r="AT634" s="318" t="str">
        <f>IF(AS634=0,"",_xlfn.XLOOKUP(AS634,StatePicklist!$1:$1,StatePicklist!$3:$3,"NA",0))</f>
        <v/>
      </c>
      <c r="AU634" s="297" t="str">
        <f ca="1">IF(RMDF!AT634="", "", IF(ISNUMBER(MATCH(RMDF!AT634, INDIRECT(AT634), 0)), "OK", "Invalid"))</f>
        <v/>
      </c>
      <c r="AV634" s="281"/>
      <c r="AW634" s="281"/>
      <c r="AX634" s="281"/>
      <c r="AY634" s="281" t="b">
        <f>AND(RMDF!BB634&gt;=0, RMDF!BB634&lt;=1-SUM(RMDF!Z634,RMDF!AG634,RMDF!AN634,RMDF!AU634), RMDF!BB634=ROUND(RMDF!BB634,4))</f>
        <v>1</v>
      </c>
      <c r="AZ634" s="317">
        <f>RMDF!AZ634</f>
        <v>0</v>
      </c>
      <c r="BA634" s="318" t="str">
        <f>IF(AZ634=0,"",_xlfn.XLOOKUP(AZ634,StatePicklist!$1:$1,StatePicklist!$3:$3,"NA",0))</f>
        <v/>
      </c>
      <c r="BB634" s="297" t="str">
        <f ca="1">IF(RMDF!BA634="", "", IF(ISNUMBER(MATCH(RMDF!BA634, INDIRECT(BA634), 0)), "OK", "Invalid"))</f>
        <v/>
      </c>
      <c r="BC634" s="281"/>
      <c r="BD634" s="281"/>
      <c r="BE634" s="281"/>
      <c r="BF634" s="281" t="b">
        <f>AND(RMDF!BI634&gt;=0, RMDF!BI634&lt;=1-SUM(RMDF!Z634,RMDF!AG634,RMDF!AN634,RMDF!AU634,RMDF!BB634), RMDF!BI634=ROUND(RMDF!BI634,4))</f>
        <v>1</v>
      </c>
      <c r="BG634" s="317">
        <f>RMDF!BG634</f>
        <v>0</v>
      </c>
      <c r="BH634" s="318" t="str">
        <f>IF(BG634=0,"",_xlfn.XLOOKUP(BG634,StatePicklist!$1:$1,StatePicklist!$3:$3,"NA",0))</f>
        <v/>
      </c>
      <c r="BI634" s="297" t="str">
        <f ca="1">IF(RMDF!BH634="", "", IF(ISNUMBER(MATCH(RMDF!BH634, INDIRECT(BH634), 0)), "OK", "Invalid"))</f>
        <v/>
      </c>
      <c r="BJ634" s="281"/>
      <c r="BK634" s="281"/>
      <c r="BL634" s="281"/>
      <c r="BM634" s="281" t="b">
        <f>AND(RMDF!BP634&gt;=0, RMDF!BP634&lt;=1-SUM(RMDF!Z634,RMDF!AG634,RMDF!AN634,RMDF!AU634,RMDF!BB634,RMDF!BI634), RMDF!BP634=ROUND(RMDF!BP634,4))</f>
        <v>1</v>
      </c>
      <c r="BN634" s="317">
        <f>RMDF!BN634</f>
        <v>0</v>
      </c>
      <c r="BO634" s="318" t="str">
        <f>IF(BN634=0,"",_xlfn.XLOOKUP(BN634,StatePicklist!$1:$1,StatePicklist!$3:$3,"NA",0))</f>
        <v/>
      </c>
      <c r="BP634" s="297" t="str">
        <f ca="1">IF(RMDF!BO634="", "", IF(ISNUMBER(MATCH(RMDF!BO634, INDIRECT(BO634), 0)), "OK", "Invalid"))</f>
        <v/>
      </c>
      <c r="BQ634" s="281"/>
      <c r="BR634" s="281"/>
      <c r="BS634" s="281"/>
      <c r="BT634" s="281" t="b">
        <f>AND(RMDF!BW634&gt;=0, RMDF!BW634&lt;=1-SUM(RMDF!Z634,RMDF!AG634,RMDF!AN634,RMDF!AU634,RMDF!BB634,RMDF!BI634,RMDF!BP634), RMDF!BW634=ROUND(RMDF!BW634,4))</f>
        <v>1</v>
      </c>
      <c r="BU634" s="317">
        <f>RMDF!BU634</f>
        <v>0</v>
      </c>
      <c r="BV634" s="318" t="str">
        <f>IF(BU634=0,"",_xlfn.XLOOKUP(BU634,StatePicklist!$1:$1,StatePicklist!$3:$3,"NA",0))</f>
        <v/>
      </c>
      <c r="BW634" s="297" t="str">
        <f ca="1">IF(RMDF!BV634="", "", IF(ISNUMBER(MATCH(RMDF!BV634, INDIRECT(BV634), 0)), "OK", "Invalid"))</f>
        <v/>
      </c>
      <c r="BX634" s="281"/>
      <c r="BY634" s="281"/>
      <c r="BZ634" s="281"/>
      <c r="CA634" s="281" t="b">
        <f>AND(RMDF!CD634&gt;=0, RMDF!CD634&lt;=1-SUM(RMDF!Z634,RMDF!AG634,RMDF!AN634,RMDF!AU634,RMDF!BB634,RMDF!BI634,RMDF!BP634,RMDF!BW634), RMDF!CD634=ROUND(RMDF!CD634,4))</f>
        <v>1</v>
      </c>
      <c r="CB634" s="317">
        <f>RMDF!CB634</f>
        <v>0</v>
      </c>
      <c r="CC634" s="318" t="str">
        <f>IF(CB634=0,"",_xlfn.XLOOKUP(CB634,StatePicklist!$1:$1,StatePicklist!$3:$3,"NA",0))</f>
        <v/>
      </c>
      <c r="CD634" s="297" t="str">
        <f ca="1">IF(RMDF!CC634="", "", IF(ISNUMBER(MATCH(RMDF!CC634, INDIRECT(CC634), 0)), "OK", "Invalid"))</f>
        <v/>
      </c>
      <c r="CE634" s="281"/>
      <c r="CF634" s="281"/>
      <c r="CG634" s="281"/>
      <c r="CH634" s="281" t="b">
        <f>AND(RMDF!CK634&gt;=0, RMDF!CK634&lt;=1-SUM(RMDF!Z634,RMDF!AG634,RMDF!AN634,RMDF!AU634,RMDF!BB634,RMDF!BI634,RMDF!BP634,RMDF!BW634,RMDF!CD634), RMDF!CK634=ROUND(RMDF!CK634,4))</f>
        <v>1</v>
      </c>
      <c r="CI634" s="317">
        <f>RMDF!CI634</f>
        <v>0</v>
      </c>
      <c r="CJ634" s="318" t="str">
        <f>IF(CI634=0,"",_xlfn.XLOOKUP(CI634,StatePicklist!$1:$1,StatePicklist!$3:$3,"NA",0))</f>
        <v/>
      </c>
      <c r="CK634" s="297" t="str">
        <f ca="1">IF(RMDF!CJ634="", "", IF(ISNUMBER(MATCH(RMDF!CJ634, INDIRECT(CJ634), 0)), "OK", "Invalid"))</f>
        <v/>
      </c>
      <c r="CL634" s="281"/>
      <c r="CM634" s="281"/>
      <c r="CN634" s="281"/>
      <c r="CO634" s="281" t="b">
        <f>AND(RMDF!CR634&gt;=0, RMDF!CR634&lt;=1-SUM(RMDF!Z634,RMDF!AG634,RMDF!AN634,RMDF!AU634,RMDF!BB634,RMDF!BI634,RMDF!BP634,RMDF!BW634,RMDF!CD634,RMDF!CK634), RMDF!CR634=ROUND(RMDF!CR634,4))</f>
        <v>1</v>
      </c>
      <c r="CP634" s="317">
        <f>RMDF!CP634</f>
        <v>0</v>
      </c>
      <c r="CQ634" s="318" t="str">
        <f>IF(CP634=0,"",_xlfn.XLOOKUP(CP634,StatePicklist!$1:$1,StatePicklist!$3:$3,"NA",0))</f>
        <v/>
      </c>
      <c r="CR634" s="297" t="str">
        <f ca="1">IF(RMDF!CQ634="", "", IF(ISNUMBER(MATCH(RMDF!CQ634, INDIRECT(CQ634), 0)), "OK", "Invalid"))</f>
        <v/>
      </c>
      <c r="CS634" s="281"/>
      <c r="CT634" s="281"/>
      <c r="CU634" s="281"/>
      <c r="CV634" s="281" t="b">
        <f>AND(RMDF!CY634&gt;=0, RMDF!CY634&lt;=1-SUM(RMDF!Z634,RMDF!AG634,RMDF!AN634,RMDF!AU634,RMDF!BB634,RMDF!BI634,RMDF!BP634,RMDF!BW634,RMDF!CD634,RMDF!CK634,RMDF!CR634), RMDF!CY634=ROUND(RMDF!CY634,4))</f>
        <v>1</v>
      </c>
      <c r="CW634" s="317">
        <f>RMDF!CW634</f>
        <v>0</v>
      </c>
      <c r="CX634" s="318" t="str">
        <f>IF(CW634=0,"",_xlfn.XLOOKUP(CW634,StatePicklist!$1:$1,StatePicklist!$3:$3,"NA",0))</f>
        <v/>
      </c>
      <c r="CY634" s="297" t="str">
        <f ca="1">IF(RMDF!CX634="", "", IF(ISNUMBER(MATCH(RMDF!CX634, INDIRECT(CX634), 0)), "OK", "Invalid"))</f>
        <v/>
      </c>
      <c r="CZ634" s="281"/>
      <c r="DA634" s="281"/>
      <c r="DB634" s="281"/>
      <c r="DC634" s="281" t="b">
        <f>AND(RMDF!DF634&gt;=0, RMDF!DF634&lt;=1-SUM(RMDF!Z634,RMDF!AG634,RMDF!AN634,RMDF!AU634,RMDF!BB634,RMDF!BI634,RMDF!BP634,RMDF!BW634,RMDF!CD634,RMDF!CK634,RMDF!CR634,RMDF!CY634), RMDF!DF634=ROUND(RMDF!DF634,4))</f>
        <v>1</v>
      </c>
      <c r="DD634" s="317">
        <f>RMDF!DD634</f>
        <v>0</v>
      </c>
      <c r="DE634" s="318" t="str">
        <f>IF(DD634=0,"",_xlfn.XLOOKUP(DD634,StatePicklist!$1:$1,StatePicklist!$3:$3,"NA",0))</f>
        <v/>
      </c>
      <c r="DF634" s="297" t="str">
        <f ca="1">IF(RMDF!DE634="", "", IF(ISNUMBER(MATCH(RMDF!DE634, INDIRECT(DE634), 0)), "OK", "Invalid"))</f>
        <v/>
      </c>
      <c r="DG634" s="281"/>
      <c r="DH634" s="281"/>
      <c r="DI634" s="281"/>
      <c r="DJ634" s="281" t="b">
        <f>AND(RMDF!DM634&gt;=0, RMDF!DM634&lt;=1-SUM(RMDF!Z634,RMDF!AG634,RMDF!AN634,RMDF!AU634,RMDF!BB634,RMDF!BI634,RMDF!BP634,RMDF!BW634,RMDF!CD634,RMDF!CK634,RMDF!CR634,RMDF!CY634,RMDF!DF634), RMDF!DM634=ROUND(RMDF!DM634,4))</f>
        <v>1</v>
      </c>
      <c r="DK634" s="317">
        <f>RMDF!DK634</f>
        <v>0</v>
      </c>
      <c r="DL634" s="318" t="str">
        <f>IF(DK634=0,"",_xlfn.XLOOKUP(DK634,StatePicklist!$1:$1,StatePicklist!$3:$3,"NA",0))</f>
        <v/>
      </c>
      <c r="DM634" s="297" t="str">
        <f ca="1">IF(RMDF!DL634="", "", IF(ISNUMBER(MATCH(RMDF!DL634, INDIRECT(DL634), 0)), "OK", "Invalid"))</f>
        <v/>
      </c>
      <c r="DN634" s="281"/>
      <c r="DO634" s="281"/>
      <c r="DP634" s="281"/>
      <c r="DQ634" s="281" t="b">
        <f>AND(RMDF!DT634&gt;=0, RMDF!DT634&lt;=1-SUM(RMDF!Z634,RMDF!AG634,RMDF!AN634,RMDF!AU634,RMDF!BB634,RMDF!BI634,RMDF!BP634,RMDF!BW634,RMDF!CD634,RMDF!CK634,RMDF!CR634,RMDF!CY634,RMDF!DF634,RMDF!DM634), RMDF!DT634=ROUND(RMDF!DT634,4))</f>
        <v>1</v>
      </c>
      <c r="DR634" s="317">
        <f>RMDF!DR634</f>
        <v>0</v>
      </c>
      <c r="DS634" s="318" t="str">
        <f>IF(DR634=0,"",_xlfn.XLOOKUP(DR634,StatePicklist!$1:$1,StatePicklist!$3:$3,"NA",0))</f>
        <v/>
      </c>
      <c r="DT634" s="297" t="str">
        <f ca="1">IF(RMDF!DS634="", "", IF(ISNUMBER(MATCH(RMDF!DS634, INDIRECT(DS634), 0)), "OK", "Invalid"))</f>
        <v/>
      </c>
      <c r="DU634" s="281"/>
      <c r="DV634" s="281"/>
      <c r="DW634" s="281"/>
      <c r="DX634" s="281" t="b">
        <f>AND(RMDF!EA634&gt;=0, RMDF!EA634&lt;=1-SUM(RMDF!Z634,RMDF!AG634,RMDF!AN634,RMDF!AU634,RMDF!BB634,RMDF!BI634,RMDF!BP634,RMDF!BW634,RMDF!CD634,RMDF!CK634,RMDF!CR634,RMDF!CY634,RMDF!DF634,RMDF!DM634,RMDF!DT634), RMDF!EA634=ROUND(RMDF!EA634,4))</f>
        <v>1</v>
      </c>
      <c r="DY634" s="317">
        <f>RMDF!DY634</f>
        <v>0</v>
      </c>
      <c r="DZ634" s="318" t="str">
        <f>IF(DY634=0,"",_xlfn.XLOOKUP(DY634,StatePicklist!$1:$1,StatePicklist!$3:$3,"NA",0))</f>
        <v/>
      </c>
      <c r="EA634" s="297" t="str">
        <f ca="1">IF(RMDF!DZ634="", "", IF(ISNUMBER(MATCH(RMDF!DZ634, INDIRECT(DZ634), 0)), "OK", "Invalid"))</f>
        <v/>
      </c>
      <c r="EB634" s="281"/>
      <c r="EC634" s="281"/>
      <c r="ED634" s="281"/>
      <c r="EE634" s="281" t="b">
        <f>AND(RMDF!EH634&gt;=0, RMDF!EH634&lt;=1-SUM(RMDF!Z634,RMDF!AG634,RMDF!AN634,RMDF!AU634,RMDF!BB634,RMDF!BI634,RMDF!BP634,RMDF!BW634,RMDF!CD634,RMDF!CK634,RMDF!CR634,RMDF!CY634,RMDF!DF634,RMDF!DM634,RMDF!DT634,RMDF!EA634), RMDF!EH634=ROUND(RMDF!EH634,4))</f>
        <v>1</v>
      </c>
      <c r="EF634" s="317">
        <f>RMDF!EF634</f>
        <v>0</v>
      </c>
      <c r="EG634" s="318" t="str">
        <f>IF(EF634=0,"",_xlfn.XLOOKUP(EF634,StatePicklist!$1:$1,StatePicklist!$3:$3,"NA",0))</f>
        <v/>
      </c>
      <c r="EH634" s="297" t="str">
        <f ca="1">IF(RMDF!EG634="", "", IF(ISNUMBER(MATCH(RMDF!EG634, INDIRECT(EG634), 0)), "OK", "Invalid"))</f>
        <v/>
      </c>
      <c r="EI634" s="281"/>
      <c r="EJ634" s="281"/>
      <c r="EK634" s="281"/>
      <c r="EL634" s="281" t="b">
        <f>AND(RMDF!EO634&gt;=0, RMDF!EO634&lt;=1-SUM(RMDF!Z634,RMDF!AG634,RMDF!AN634,RMDF!AU634,RMDF!BB634,RMDF!BI634,RMDF!BP634,RMDF!BW634,RMDF!CD634,RMDF!CK634,RMDF!CR634,RMDF!CY634,RMDF!DF634,RMDF!DM634,RMDF!DT634,RMDF!EA634,RMDF!EH634), RMDF!EO634=ROUND(RMDF!EO634,4))</f>
        <v>1</v>
      </c>
      <c r="EM634" s="317">
        <f>RMDF!EM634</f>
        <v>0</v>
      </c>
      <c r="EN634" s="318" t="str">
        <f>IF(EM634=0,"",_xlfn.XLOOKUP(EM634,StatePicklist!$1:$1,StatePicklist!$3:$3,"NA",0))</f>
        <v/>
      </c>
      <c r="EO634" s="297" t="str">
        <f ca="1">IF(RMDF!EN634="", "", IF(ISNUMBER(MATCH(RMDF!EN634, INDIRECT(EN634), 0)), "OK", "Invalid"))</f>
        <v/>
      </c>
      <c r="EP634" s="281"/>
      <c r="EQ634" s="281"/>
      <c r="ER634" s="281"/>
      <c r="ES634" s="281" t="b">
        <f>AND(RMDF!EV634&gt;=0, RMDF!EV634&lt;=1-SUM(RMDF!Z634,RMDF!AG634,RMDF!AN634,RMDF!AU634,RMDF!BB634,RMDF!BI634,RMDF!BP634,RMDF!BW634,RMDF!CD634,RMDF!CK634,RMDF!CR634,RMDF!CY634,RMDF!DF634,RMDF!DM634,RMDF!DT634,RMDF!EA634,RMDF!EH634,RMDF!EO634), RMDF!EV634=ROUND(RMDF!EV634,4))</f>
        <v>1</v>
      </c>
      <c r="ET634" s="317">
        <f>RMDF!ET634</f>
        <v>0</v>
      </c>
      <c r="EU634" s="318" t="str">
        <f>IF(ET634=0,"",_xlfn.XLOOKUP(ET634,StatePicklist!$1:$1,StatePicklist!$3:$3,"NA",0))</f>
        <v/>
      </c>
      <c r="EV634" s="297" t="str">
        <f ca="1">IF(RMDF!EU634="", "", IF(ISNUMBER(MATCH(RMDF!EU634, INDIRECT(EU634), 0)), "OK", "Invalid"))</f>
        <v/>
      </c>
      <c r="EW634" s="281"/>
      <c r="EX634" s="281"/>
      <c r="EY634" s="281"/>
      <c r="EZ634" s="281" t="b">
        <f>AND(RMDF!FC634&gt;=0, RMDF!FC634&lt;=1-SUM(RMDF!Z634,RMDF!AG634,RMDF!AN634,RMDF!AU634,RMDF!BB634,RMDF!BI634,RMDF!BP634,RMDF!BW634,RMDF!CD634,RMDF!CK634,RMDF!CR634,RMDF!CY634,RMDF!DF634,RMDF!DM634,RMDF!DT634,RMDF!EA634,RMDF!EH634,RMDF!EO634,RMDF!EV634), RMDF!FC634=ROUND(RMDF!FC634,4))</f>
        <v>1</v>
      </c>
      <c r="FA634" s="317">
        <f>RMDF!FA634</f>
        <v>0</v>
      </c>
      <c r="FB634" s="318" t="str">
        <f>IF(FA634=0,"",_xlfn.XLOOKUP(FA634,StatePicklist!$1:$1,StatePicklist!$3:$3,"NA",0))</f>
        <v/>
      </c>
      <c r="FC634" s="297" t="str">
        <f ca="1">IF(RMDF!FB634="", "", IF(ISNUMBER(MATCH(RMDF!FB634, INDIRECT(FB634), 0)), "OK", "Invalid"))</f>
        <v/>
      </c>
    </row>
    <row r="635" spans="1:159" s="205" customFormat="1" ht="39.9" customHeight="1" x14ac:dyDescent="0.25">
      <c r="A635" s="206"/>
      <c r="B635" s="196"/>
      <c r="C635" s="197"/>
      <c r="D635" s="198"/>
      <c r="E635" s="199"/>
      <c r="F635" s="200"/>
      <c r="G635" s="201"/>
      <c r="H635" s="292"/>
      <c r="I635" s="305">
        <f>RMDF!I635</f>
        <v>0</v>
      </c>
      <c r="J635" s="305" t="str">
        <f>IF(I635=ProductCode!$B$30,"PDReclPost",IF(OR(I635=ProductCode!$C$30,I635=ProductCode!$E$30,I635=ProductCode!$G$30),"PDPreCon",IF(OR(I635=ProductCode!$D$30,I635=ProductCode!$F$30),"PDNotReclPost","")))</f>
        <v/>
      </c>
      <c r="K635" s="305" t="str">
        <f t="shared" si="36"/>
        <v/>
      </c>
      <c r="L635" s="289"/>
      <c r="M635" s="305" t="str">
        <f t="shared" si="36"/>
        <v/>
      </c>
      <c r="N635" s="289" t="b">
        <f>AND(RMDF!N635&gt;=0, RMDF!N635&lt;=1-RMDF!L635, RMDF!N635=ROUND(RMDF!N635,4))</f>
        <v>1</v>
      </c>
      <c r="O635" s="286" t="str">
        <f>IF(P635="","",IF(I635="","",IF(LEFT(I635,13)="Reclaimed pos",RawMaterialCode!$E$569,RawMaterialCode!$E$568)))</f>
        <v>Reclaimed pre-consumer mixed fibers (RM0578)</v>
      </c>
      <c r="P635" s="295">
        <f t="shared" si="37"/>
        <v>1</v>
      </c>
      <c r="Q635" s="202"/>
      <c r="R635" s="203"/>
      <c r="S635" s="204" t="str">
        <f t="shared" si="38"/>
        <v/>
      </c>
      <c r="T635" s="281"/>
      <c r="U635" s="281"/>
      <c r="V635" s="281"/>
      <c r="W635" s="281"/>
      <c r="X635" s="317">
        <f>RMDF!X635</f>
        <v>0</v>
      </c>
      <c r="Y635" s="318" t="str">
        <f>IF(X635=0,"",_xlfn.XLOOKUP(X635,StatePicklist!$1:$1,StatePicklist!$3:$3,"NA",0))</f>
        <v/>
      </c>
      <c r="Z635" s="297" t="str">
        <f ca="1">IF(RMDF!Y635="", "", IF(ISNUMBER(MATCH(RMDF!Y635, INDIRECT(Y635), 0)), "OK", "Invalid"))</f>
        <v/>
      </c>
      <c r="AA635" s="281"/>
      <c r="AB635" s="281"/>
      <c r="AC635" s="281"/>
      <c r="AD635" s="281" t="b">
        <f>AND(RMDF!AG635&gt;=0, RMDF!AG635&lt;=1-RMDF!Z635, RMDF!AG635=ROUND(RMDF!AG635,4))</f>
        <v>1</v>
      </c>
      <c r="AE635" s="317">
        <f>RMDF!AE635</f>
        <v>0</v>
      </c>
      <c r="AF635" s="318" t="str">
        <f>IF(AE635=0,"",_xlfn.XLOOKUP(AE635,StatePicklist!$1:$1,StatePicklist!$3:$3,"NA",0))</f>
        <v/>
      </c>
      <c r="AG635" s="297" t="str">
        <f ca="1">IF(RMDF!AF635="", "", IF(ISNUMBER(MATCH(RMDF!AF635, INDIRECT(AF635), 0)), "OK", "Invalid"))</f>
        <v/>
      </c>
      <c r="AH635" s="281"/>
      <c r="AI635" s="281"/>
      <c r="AJ635" s="281"/>
      <c r="AK635" s="281" t="b">
        <f>AND(RMDF!AN635&gt;=0, RMDF!AN635&lt;=1-SUM(RMDF!Z635,RMDF!AG635), RMDF!AN635=ROUND(RMDF!AN635,4))</f>
        <v>1</v>
      </c>
      <c r="AL635" s="317">
        <f>RMDF!AL635</f>
        <v>0</v>
      </c>
      <c r="AM635" s="318" t="str">
        <f>IF(AL635=0,"",_xlfn.XLOOKUP(AL635,StatePicklist!$1:$1,StatePicklist!$3:$3,"NA",0))</f>
        <v/>
      </c>
      <c r="AN635" s="297" t="str">
        <f ca="1">IF(RMDF!AM635="", "", IF(ISNUMBER(MATCH(RMDF!AM635, INDIRECT(AM635), 0)), "OK", "Invalid"))</f>
        <v/>
      </c>
      <c r="AO635" s="281"/>
      <c r="AP635" s="281"/>
      <c r="AQ635" s="281"/>
      <c r="AR635" s="281" t="b">
        <f>AND(RMDF!AU635&gt;=0, RMDF!AU635&lt;=1-SUM(RMDF!Z635,RMDF!AG635,RMDF!AN635), RMDF!AU635=ROUND(RMDF!AU635,4))</f>
        <v>1</v>
      </c>
      <c r="AS635" s="317">
        <f>RMDF!AS635</f>
        <v>0</v>
      </c>
      <c r="AT635" s="318" t="str">
        <f>IF(AS635=0,"",_xlfn.XLOOKUP(AS635,StatePicklist!$1:$1,StatePicklist!$3:$3,"NA",0))</f>
        <v/>
      </c>
      <c r="AU635" s="297" t="str">
        <f ca="1">IF(RMDF!AT635="", "", IF(ISNUMBER(MATCH(RMDF!AT635, INDIRECT(AT635), 0)), "OK", "Invalid"))</f>
        <v/>
      </c>
      <c r="AV635" s="281"/>
      <c r="AW635" s="281"/>
      <c r="AX635" s="281"/>
      <c r="AY635" s="281" t="b">
        <f>AND(RMDF!BB635&gt;=0, RMDF!BB635&lt;=1-SUM(RMDF!Z635,RMDF!AG635,RMDF!AN635,RMDF!AU635), RMDF!BB635=ROUND(RMDF!BB635,4))</f>
        <v>1</v>
      </c>
      <c r="AZ635" s="317">
        <f>RMDF!AZ635</f>
        <v>0</v>
      </c>
      <c r="BA635" s="318" t="str">
        <f>IF(AZ635=0,"",_xlfn.XLOOKUP(AZ635,StatePicklist!$1:$1,StatePicklist!$3:$3,"NA",0))</f>
        <v/>
      </c>
      <c r="BB635" s="297" t="str">
        <f ca="1">IF(RMDF!BA635="", "", IF(ISNUMBER(MATCH(RMDF!BA635, INDIRECT(BA635), 0)), "OK", "Invalid"))</f>
        <v/>
      </c>
      <c r="BC635" s="281"/>
      <c r="BD635" s="281"/>
      <c r="BE635" s="281"/>
      <c r="BF635" s="281" t="b">
        <f>AND(RMDF!BI635&gt;=0, RMDF!BI635&lt;=1-SUM(RMDF!Z635,RMDF!AG635,RMDF!AN635,RMDF!AU635,RMDF!BB635), RMDF!BI635=ROUND(RMDF!BI635,4))</f>
        <v>1</v>
      </c>
      <c r="BG635" s="317">
        <f>RMDF!BG635</f>
        <v>0</v>
      </c>
      <c r="BH635" s="318" t="str">
        <f>IF(BG635=0,"",_xlfn.XLOOKUP(BG635,StatePicklist!$1:$1,StatePicklist!$3:$3,"NA",0))</f>
        <v/>
      </c>
      <c r="BI635" s="297" t="str">
        <f ca="1">IF(RMDF!BH635="", "", IF(ISNUMBER(MATCH(RMDF!BH635, INDIRECT(BH635), 0)), "OK", "Invalid"))</f>
        <v/>
      </c>
      <c r="BJ635" s="281"/>
      <c r="BK635" s="281"/>
      <c r="BL635" s="281"/>
      <c r="BM635" s="281" t="b">
        <f>AND(RMDF!BP635&gt;=0, RMDF!BP635&lt;=1-SUM(RMDF!Z635,RMDF!AG635,RMDF!AN635,RMDF!AU635,RMDF!BB635,RMDF!BI635), RMDF!BP635=ROUND(RMDF!BP635,4))</f>
        <v>1</v>
      </c>
      <c r="BN635" s="317">
        <f>RMDF!BN635</f>
        <v>0</v>
      </c>
      <c r="BO635" s="318" t="str">
        <f>IF(BN635=0,"",_xlfn.XLOOKUP(BN635,StatePicklist!$1:$1,StatePicklist!$3:$3,"NA",0))</f>
        <v/>
      </c>
      <c r="BP635" s="297" t="str">
        <f ca="1">IF(RMDF!BO635="", "", IF(ISNUMBER(MATCH(RMDF!BO635, INDIRECT(BO635), 0)), "OK", "Invalid"))</f>
        <v/>
      </c>
      <c r="BQ635" s="281"/>
      <c r="BR635" s="281"/>
      <c r="BS635" s="281"/>
      <c r="BT635" s="281" t="b">
        <f>AND(RMDF!BW635&gt;=0, RMDF!BW635&lt;=1-SUM(RMDF!Z635,RMDF!AG635,RMDF!AN635,RMDF!AU635,RMDF!BB635,RMDF!BI635,RMDF!BP635), RMDF!BW635=ROUND(RMDF!BW635,4))</f>
        <v>1</v>
      </c>
      <c r="BU635" s="317">
        <f>RMDF!BU635</f>
        <v>0</v>
      </c>
      <c r="BV635" s="318" t="str">
        <f>IF(BU635=0,"",_xlfn.XLOOKUP(BU635,StatePicklist!$1:$1,StatePicklist!$3:$3,"NA",0))</f>
        <v/>
      </c>
      <c r="BW635" s="297" t="str">
        <f ca="1">IF(RMDF!BV635="", "", IF(ISNUMBER(MATCH(RMDF!BV635, INDIRECT(BV635), 0)), "OK", "Invalid"))</f>
        <v/>
      </c>
      <c r="BX635" s="281"/>
      <c r="BY635" s="281"/>
      <c r="BZ635" s="281"/>
      <c r="CA635" s="281" t="b">
        <f>AND(RMDF!CD635&gt;=0, RMDF!CD635&lt;=1-SUM(RMDF!Z635,RMDF!AG635,RMDF!AN635,RMDF!AU635,RMDF!BB635,RMDF!BI635,RMDF!BP635,RMDF!BW635), RMDF!CD635=ROUND(RMDF!CD635,4))</f>
        <v>1</v>
      </c>
      <c r="CB635" s="317">
        <f>RMDF!CB635</f>
        <v>0</v>
      </c>
      <c r="CC635" s="318" t="str">
        <f>IF(CB635=0,"",_xlfn.XLOOKUP(CB635,StatePicklist!$1:$1,StatePicklist!$3:$3,"NA",0))</f>
        <v/>
      </c>
      <c r="CD635" s="297" t="str">
        <f ca="1">IF(RMDF!CC635="", "", IF(ISNUMBER(MATCH(RMDF!CC635, INDIRECT(CC635), 0)), "OK", "Invalid"))</f>
        <v/>
      </c>
      <c r="CE635" s="281"/>
      <c r="CF635" s="281"/>
      <c r="CG635" s="281"/>
      <c r="CH635" s="281" t="b">
        <f>AND(RMDF!CK635&gt;=0, RMDF!CK635&lt;=1-SUM(RMDF!Z635,RMDF!AG635,RMDF!AN635,RMDF!AU635,RMDF!BB635,RMDF!BI635,RMDF!BP635,RMDF!BW635,RMDF!CD635), RMDF!CK635=ROUND(RMDF!CK635,4))</f>
        <v>1</v>
      </c>
      <c r="CI635" s="317">
        <f>RMDF!CI635</f>
        <v>0</v>
      </c>
      <c r="CJ635" s="318" t="str">
        <f>IF(CI635=0,"",_xlfn.XLOOKUP(CI635,StatePicklist!$1:$1,StatePicklist!$3:$3,"NA",0))</f>
        <v/>
      </c>
      <c r="CK635" s="297" t="str">
        <f ca="1">IF(RMDF!CJ635="", "", IF(ISNUMBER(MATCH(RMDF!CJ635, INDIRECT(CJ635), 0)), "OK", "Invalid"))</f>
        <v/>
      </c>
      <c r="CL635" s="281"/>
      <c r="CM635" s="281"/>
      <c r="CN635" s="281"/>
      <c r="CO635" s="281" t="b">
        <f>AND(RMDF!CR635&gt;=0, RMDF!CR635&lt;=1-SUM(RMDF!Z635,RMDF!AG635,RMDF!AN635,RMDF!AU635,RMDF!BB635,RMDF!BI635,RMDF!BP635,RMDF!BW635,RMDF!CD635,RMDF!CK635), RMDF!CR635=ROUND(RMDF!CR635,4))</f>
        <v>1</v>
      </c>
      <c r="CP635" s="317">
        <f>RMDF!CP635</f>
        <v>0</v>
      </c>
      <c r="CQ635" s="318" t="str">
        <f>IF(CP635=0,"",_xlfn.XLOOKUP(CP635,StatePicklist!$1:$1,StatePicklist!$3:$3,"NA",0))</f>
        <v/>
      </c>
      <c r="CR635" s="297" t="str">
        <f ca="1">IF(RMDF!CQ635="", "", IF(ISNUMBER(MATCH(RMDF!CQ635, INDIRECT(CQ635), 0)), "OK", "Invalid"))</f>
        <v/>
      </c>
      <c r="CS635" s="281"/>
      <c r="CT635" s="281"/>
      <c r="CU635" s="281"/>
      <c r="CV635" s="281" t="b">
        <f>AND(RMDF!CY635&gt;=0, RMDF!CY635&lt;=1-SUM(RMDF!Z635,RMDF!AG635,RMDF!AN635,RMDF!AU635,RMDF!BB635,RMDF!BI635,RMDF!BP635,RMDF!BW635,RMDF!CD635,RMDF!CK635,RMDF!CR635), RMDF!CY635=ROUND(RMDF!CY635,4))</f>
        <v>1</v>
      </c>
      <c r="CW635" s="317">
        <f>RMDF!CW635</f>
        <v>0</v>
      </c>
      <c r="CX635" s="318" t="str">
        <f>IF(CW635=0,"",_xlfn.XLOOKUP(CW635,StatePicklist!$1:$1,StatePicklist!$3:$3,"NA",0))</f>
        <v/>
      </c>
      <c r="CY635" s="297" t="str">
        <f ca="1">IF(RMDF!CX635="", "", IF(ISNUMBER(MATCH(RMDF!CX635, INDIRECT(CX635), 0)), "OK", "Invalid"))</f>
        <v/>
      </c>
      <c r="CZ635" s="281"/>
      <c r="DA635" s="281"/>
      <c r="DB635" s="281"/>
      <c r="DC635" s="281" t="b">
        <f>AND(RMDF!DF635&gt;=0, RMDF!DF635&lt;=1-SUM(RMDF!Z635,RMDF!AG635,RMDF!AN635,RMDF!AU635,RMDF!BB635,RMDF!BI635,RMDF!BP635,RMDF!BW635,RMDF!CD635,RMDF!CK635,RMDF!CR635,RMDF!CY635), RMDF!DF635=ROUND(RMDF!DF635,4))</f>
        <v>1</v>
      </c>
      <c r="DD635" s="317">
        <f>RMDF!DD635</f>
        <v>0</v>
      </c>
      <c r="DE635" s="318" t="str">
        <f>IF(DD635=0,"",_xlfn.XLOOKUP(DD635,StatePicklist!$1:$1,StatePicklist!$3:$3,"NA",0))</f>
        <v/>
      </c>
      <c r="DF635" s="297" t="str">
        <f ca="1">IF(RMDF!DE635="", "", IF(ISNUMBER(MATCH(RMDF!DE635, INDIRECT(DE635), 0)), "OK", "Invalid"))</f>
        <v/>
      </c>
      <c r="DG635" s="281"/>
      <c r="DH635" s="281"/>
      <c r="DI635" s="281"/>
      <c r="DJ635" s="281" t="b">
        <f>AND(RMDF!DM635&gt;=0, RMDF!DM635&lt;=1-SUM(RMDF!Z635,RMDF!AG635,RMDF!AN635,RMDF!AU635,RMDF!BB635,RMDF!BI635,RMDF!BP635,RMDF!BW635,RMDF!CD635,RMDF!CK635,RMDF!CR635,RMDF!CY635,RMDF!DF635), RMDF!DM635=ROUND(RMDF!DM635,4))</f>
        <v>1</v>
      </c>
      <c r="DK635" s="317">
        <f>RMDF!DK635</f>
        <v>0</v>
      </c>
      <c r="DL635" s="318" t="str">
        <f>IF(DK635=0,"",_xlfn.XLOOKUP(DK635,StatePicklist!$1:$1,StatePicklist!$3:$3,"NA",0))</f>
        <v/>
      </c>
      <c r="DM635" s="297" t="str">
        <f ca="1">IF(RMDF!DL635="", "", IF(ISNUMBER(MATCH(RMDF!DL635, INDIRECT(DL635), 0)), "OK", "Invalid"))</f>
        <v/>
      </c>
      <c r="DN635" s="281"/>
      <c r="DO635" s="281"/>
      <c r="DP635" s="281"/>
      <c r="DQ635" s="281" t="b">
        <f>AND(RMDF!DT635&gt;=0, RMDF!DT635&lt;=1-SUM(RMDF!Z635,RMDF!AG635,RMDF!AN635,RMDF!AU635,RMDF!BB635,RMDF!BI635,RMDF!BP635,RMDF!BW635,RMDF!CD635,RMDF!CK635,RMDF!CR635,RMDF!CY635,RMDF!DF635,RMDF!DM635), RMDF!DT635=ROUND(RMDF!DT635,4))</f>
        <v>1</v>
      </c>
      <c r="DR635" s="317">
        <f>RMDF!DR635</f>
        <v>0</v>
      </c>
      <c r="DS635" s="318" t="str">
        <f>IF(DR635=0,"",_xlfn.XLOOKUP(DR635,StatePicklist!$1:$1,StatePicklist!$3:$3,"NA",0))</f>
        <v/>
      </c>
      <c r="DT635" s="297" t="str">
        <f ca="1">IF(RMDF!DS635="", "", IF(ISNUMBER(MATCH(RMDF!DS635, INDIRECT(DS635), 0)), "OK", "Invalid"))</f>
        <v/>
      </c>
      <c r="DU635" s="281"/>
      <c r="DV635" s="281"/>
      <c r="DW635" s="281"/>
      <c r="DX635" s="281" t="b">
        <f>AND(RMDF!EA635&gt;=0, RMDF!EA635&lt;=1-SUM(RMDF!Z635,RMDF!AG635,RMDF!AN635,RMDF!AU635,RMDF!BB635,RMDF!BI635,RMDF!BP635,RMDF!BW635,RMDF!CD635,RMDF!CK635,RMDF!CR635,RMDF!CY635,RMDF!DF635,RMDF!DM635,RMDF!DT635), RMDF!EA635=ROUND(RMDF!EA635,4))</f>
        <v>1</v>
      </c>
      <c r="DY635" s="317">
        <f>RMDF!DY635</f>
        <v>0</v>
      </c>
      <c r="DZ635" s="318" t="str">
        <f>IF(DY635=0,"",_xlfn.XLOOKUP(DY635,StatePicklist!$1:$1,StatePicklist!$3:$3,"NA",0))</f>
        <v/>
      </c>
      <c r="EA635" s="297" t="str">
        <f ca="1">IF(RMDF!DZ635="", "", IF(ISNUMBER(MATCH(RMDF!DZ635, INDIRECT(DZ635), 0)), "OK", "Invalid"))</f>
        <v/>
      </c>
      <c r="EB635" s="281"/>
      <c r="EC635" s="281"/>
      <c r="ED635" s="281"/>
      <c r="EE635" s="281" t="b">
        <f>AND(RMDF!EH635&gt;=0, RMDF!EH635&lt;=1-SUM(RMDF!Z635,RMDF!AG635,RMDF!AN635,RMDF!AU635,RMDF!BB635,RMDF!BI635,RMDF!BP635,RMDF!BW635,RMDF!CD635,RMDF!CK635,RMDF!CR635,RMDF!CY635,RMDF!DF635,RMDF!DM635,RMDF!DT635,RMDF!EA635), RMDF!EH635=ROUND(RMDF!EH635,4))</f>
        <v>1</v>
      </c>
      <c r="EF635" s="317">
        <f>RMDF!EF635</f>
        <v>0</v>
      </c>
      <c r="EG635" s="318" t="str">
        <f>IF(EF635=0,"",_xlfn.XLOOKUP(EF635,StatePicklist!$1:$1,StatePicklist!$3:$3,"NA",0))</f>
        <v/>
      </c>
      <c r="EH635" s="297" t="str">
        <f ca="1">IF(RMDF!EG635="", "", IF(ISNUMBER(MATCH(RMDF!EG635, INDIRECT(EG635), 0)), "OK", "Invalid"))</f>
        <v/>
      </c>
      <c r="EI635" s="281"/>
      <c r="EJ635" s="281"/>
      <c r="EK635" s="281"/>
      <c r="EL635" s="281" t="b">
        <f>AND(RMDF!EO635&gt;=0, RMDF!EO635&lt;=1-SUM(RMDF!Z635,RMDF!AG635,RMDF!AN635,RMDF!AU635,RMDF!BB635,RMDF!BI635,RMDF!BP635,RMDF!BW635,RMDF!CD635,RMDF!CK635,RMDF!CR635,RMDF!CY635,RMDF!DF635,RMDF!DM635,RMDF!DT635,RMDF!EA635,RMDF!EH635), RMDF!EO635=ROUND(RMDF!EO635,4))</f>
        <v>1</v>
      </c>
      <c r="EM635" s="317">
        <f>RMDF!EM635</f>
        <v>0</v>
      </c>
      <c r="EN635" s="318" t="str">
        <f>IF(EM635=0,"",_xlfn.XLOOKUP(EM635,StatePicklist!$1:$1,StatePicklist!$3:$3,"NA",0))</f>
        <v/>
      </c>
      <c r="EO635" s="297" t="str">
        <f ca="1">IF(RMDF!EN635="", "", IF(ISNUMBER(MATCH(RMDF!EN635, INDIRECT(EN635), 0)), "OK", "Invalid"))</f>
        <v/>
      </c>
      <c r="EP635" s="281"/>
      <c r="EQ635" s="281"/>
      <c r="ER635" s="281"/>
      <c r="ES635" s="281" t="b">
        <f>AND(RMDF!EV635&gt;=0, RMDF!EV635&lt;=1-SUM(RMDF!Z635,RMDF!AG635,RMDF!AN635,RMDF!AU635,RMDF!BB635,RMDF!BI635,RMDF!BP635,RMDF!BW635,RMDF!CD635,RMDF!CK635,RMDF!CR635,RMDF!CY635,RMDF!DF635,RMDF!DM635,RMDF!DT635,RMDF!EA635,RMDF!EH635,RMDF!EO635), RMDF!EV635=ROUND(RMDF!EV635,4))</f>
        <v>1</v>
      </c>
      <c r="ET635" s="317">
        <f>RMDF!ET635</f>
        <v>0</v>
      </c>
      <c r="EU635" s="318" t="str">
        <f>IF(ET635=0,"",_xlfn.XLOOKUP(ET635,StatePicklist!$1:$1,StatePicklist!$3:$3,"NA",0))</f>
        <v/>
      </c>
      <c r="EV635" s="297" t="str">
        <f ca="1">IF(RMDF!EU635="", "", IF(ISNUMBER(MATCH(RMDF!EU635, INDIRECT(EU635), 0)), "OK", "Invalid"))</f>
        <v/>
      </c>
      <c r="EW635" s="281"/>
      <c r="EX635" s="281"/>
      <c r="EY635" s="281"/>
      <c r="EZ635" s="281" t="b">
        <f>AND(RMDF!FC635&gt;=0, RMDF!FC635&lt;=1-SUM(RMDF!Z635,RMDF!AG635,RMDF!AN635,RMDF!AU635,RMDF!BB635,RMDF!BI635,RMDF!BP635,RMDF!BW635,RMDF!CD635,RMDF!CK635,RMDF!CR635,RMDF!CY635,RMDF!DF635,RMDF!DM635,RMDF!DT635,RMDF!EA635,RMDF!EH635,RMDF!EO635,RMDF!EV635), RMDF!FC635=ROUND(RMDF!FC635,4))</f>
        <v>1</v>
      </c>
      <c r="FA635" s="317">
        <f>RMDF!FA635</f>
        <v>0</v>
      </c>
      <c r="FB635" s="318" t="str">
        <f>IF(FA635=0,"",_xlfn.XLOOKUP(FA635,StatePicklist!$1:$1,StatePicklist!$3:$3,"NA",0))</f>
        <v/>
      </c>
      <c r="FC635" s="297" t="str">
        <f ca="1">IF(RMDF!FB635="", "", IF(ISNUMBER(MATCH(RMDF!FB635, INDIRECT(FB635), 0)), "OK", "Invalid"))</f>
        <v/>
      </c>
    </row>
    <row r="636" spans="1:159" s="205" customFormat="1" ht="39.9" customHeight="1" x14ac:dyDescent="0.25">
      <c r="A636" s="206"/>
      <c r="B636" s="196"/>
      <c r="C636" s="197"/>
      <c r="D636" s="198"/>
      <c r="E636" s="199"/>
      <c r="F636" s="200"/>
      <c r="G636" s="201"/>
      <c r="H636" s="292"/>
      <c r="I636" s="305">
        <f>RMDF!I636</f>
        <v>0</v>
      </c>
      <c r="J636" s="305" t="str">
        <f>IF(I636=ProductCode!$B$30,"PDReclPost",IF(OR(I636=ProductCode!$C$30,I636=ProductCode!$E$30,I636=ProductCode!$G$30),"PDPreCon",IF(OR(I636=ProductCode!$D$30,I636=ProductCode!$F$30),"PDNotReclPost","")))</f>
        <v/>
      </c>
      <c r="K636" s="305" t="str">
        <f t="shared" si="36"/>
        <v/>
      </c>
      <c r="L636" s="289"/>
      <c r="M636" s="305" t="str">
        <f t="shared" si="36"/>
        <v/>
      </c>
      <c r="N636" s="289" t="b">
        <f>AND(RMDF!N636&gt;=0, RMDF!N636&lt;=1-RMDF!L636, RMDF!N636=ROUND(RMDF!N636,4))</f>
        <v>1</v>
      </c>
      <c r="O636" s="286" t="str">
        <f>IF(P636="","",IF(I636="","",IF(LEFT(I636,13)="Reclaimed pos",RawMaterialCode!$E$569,RawMaterialCode!$E$568)))</f>
        <v>Reclaimed pre-consumer mixed fibers (RM0578)</v>
      </c>
      <c r="P636" s="295">
        <f t="shared" si="37"/>
        <v>1</v>
      </c>
      <c r="Q636" s="202"/>
      <c r="R636" s="203"/>
      <c r="S636" s="204" t="str">
        <f t="shared" si="38"/>
        <v/>
      </c>
      <c r="T636" s="281"/>
      <c r="U636" s="281"/>
      <c r="V636" s="281"/>
      <c r="W636" s="281"/>
      <c r="X636" s="317">
        <f>RMDF!X636</f>
        <v>0</v>
      </c>
      <c r="Y636" s="318" t="str">
        <f>IF(X636=0,"",_xlfn.XLOOKUP(X636,StatePicklist!$1:$1,StatePicklist!$3:$3,"NA",0))</f>
        <v/>
      </c>
      <c r="Z636" s="297" t="str">
        <f ca="1">IF(RMDF!Y636="", "", IF(ISNUMBER(MATCH(RMDF!Y636, INDIRECT(Y636), 0)), "OK", "Invalid"))</f>
        <v/>
      </c>
      <c r="AA636" s="281"/>
      <c r="AB636" s="281"/>
      <c r="AC636" s="281"/>
      <c r="AD636" s="281" t="b">
        <f>AND(RMDF!AG636&gt;=0, RMDF!AG636&lt;=1-RMDF!Z636, RMDF!AG636=ROUND(RMDF!AG636,4))</f>
        <v>1</v>
      </c>
      <c r="AE636" s="317">
        <f>RMDF!AE636</f>
        <v>0</v>
      </c>
      <c r="AF636" s="318" t="str">
        <f>IF(AE636=0,"",_xlfn.XLOOKUP(AE636,StatePicklist!$1:$1,StatePicklist!$3:$3,"NA",0))</f>
        <v/>
      </c>
      <c r="AG636" s="297" t="str">
        <f ca="1">IF(RMDF!AF636="", "", IF(ISNUMBER(MATCH(RMDF!AF636, INDIRECT(AF636), 0)), "OK", "Invalid"))</f>
        <v/>
      </c>
      <c r="AH636" s="281"/>
      <c r="AI636" s="281"/>
      <c r="AJ636" s="281"/>
      <c r="AK636" s="281" t="b">
        <f>AND(RMDF!AN636&gt;=0, RMDF!AN636&lt;=1-SUM(RMDF!Z636,RMDF!AG636), RMDF!AN636=ROUND(RMDF!AN636,4))</f>
        <v>1</v>
      </c>
      <c r="AL636" s="317">
        <f>RMDF!AL636</f>
        <v>0</v>
      </c>
      <c r="AM636" s="318" t="str">
        <f>IF(AL636=0,"",_xlfn.XLOOKUP(AL636,StatePicklist!$1:$1,StatePicklist!$3:$3,"NA",0))</f>
        <v/>
      </c>
      <c r="AN636" s="297" t="str">
        <f ca="1">IF(RMDF!AM636="", "", IF(ISNUMBER(MATCH(RMDF!AM636, INDIRECT(AM636), 0)), "OK", "Invalid"))</f>
        <v/>
      </c>
      <c r="AO636" s="281"/>
      <c r="AP636" s="281"/>
      <c r="AQ636" s="281"/>
      <c r="AR636" s="281" t="b">
        <f>AND(RMDF!AU636&gt;=0, RMDF!AU636&lt;=1-SUM(RMDF!Z636,RMDF!AG636,RMDF!AN636), RMDF!AU636=ROUND(RMDF!AU636,4))</f>
        <v>1</v>
      </c>
      <c r="AS636" s="317">
        <f>RMDF!AS636</f>
        <v>0</v>
      </c>
      <c r="AT636" s="318" t="str">
        <f>IF(AS636=0,"",_xlfn.XLOOKUP(AS636,StatePicklist!$1:$1,StatePicklist!$3:$3,"NA",0))</f>
        <v/>
      </c>
      <c r="AU636" s="297" t="str">
        <f ca="1">IF(RMDF!AT636="", "", IF(ISNUMBER(MATCH(RMDF!AT636, INDIRECT(AT636), 0)), "OK", "Invalid"))</f>
        <v/>
      </c>
      <c r="AV636" s="281"/>
      <c r="AW636" s="281"/>
      <c r="AX636" s="281"/>
      <c r="AY636" s="281" t="b">
        <f>AND(RMDF!BB636&gt;=0, RMDF!BB636&lt;=1-SUM(RMDF!Z636,RMDF!AG636,RMDF!AN636,RMDF!AU636), RMDF!BB636=ROUND(RMDF!BB636,4))</f>
        <v>1</v>
      </c>
      <c r="AZ636" s="317">
        <f>RMDF!AZ636</f>
        <v>0</v>
      </c>
      <c r="BA636" s="318" t="str">
        <f>IF(AZ636=0,"",_xlfn.XLOOKUP(AZ636,StatePicklist!$1:$1,StatePicklist!$3:$3,"NA",0))</f>
        <v/>
      </c>
      <c r="BB636" s="297" t="str">
        <f ca="1">IF(RMDF!BA636="", "", IF(ISNUMBER(MATCH(RMDF!BA636, INDIRECT(BA636), 0)), "OK", "Invalid"))</f>
        <v/>
      </c>
      <c r="BC636" s="281"/>
      <c r="BD636" s="281"/>
      <c r="BE636" s="281"/>
      <c r="BF636" s="281" t="b">
        <f>AND(RMDF!BI636&gt;=0, RMDF!BI636&lt;=1-SUM(RMDF!Z636,RMDF!AG636,RMDF!AN636,RMDF!AU636,RMDF!BB636), RMDF!BI636=ROUND(RMDF!BI636,4))</f>
        <v>1</v>
      </c>
      <c r="BG636" s="317">
        <f>RMDF!BG636</f>
        <v>0</v>
      </c>
      <c r="BH636" s="318" t="str">
        <f>IF(BG636=0,"",_xlfn.XLOOKUP(BG636,StatePicklist!$1:$1,StatePicklist!$3:$3,"NA",0))</f>
        <v/>
      </c>
      <c r="BI636" s="297" t="str">
        <f ca="1">IF(RMDF!BH636="", "", IF(ISNUMBER(MATCH(RMDF!BH636, INDIRECT(BH636), 0)), "OK", "Invalid"))</f>
        <v/>
      </c>
      <c r="BJ636" s="281"/>
      <c r="BK636" s="281"/>
      <c r="BL636" s="281"/>
      <c r="BM636" s="281" t="b">
        <f>AND(RMDF!BP636&gt;=0, RMDF!BP636&lt;=1-SUM(RMDF!Z636,RMDF!AG636,RMDF!AN636,RMDF!AU636,RMDF!BB636,RMDF!BI636), RMDF!BP636=ROUND(RMDF!BP636,4))</f>
        <v>1</v>
      </c>
      <c r="BN636" s="317">
        <f>RMDF!BN636</f>
        <v>0</v>
      </c>
      <c r="BO636" s="318" t="str">
        <f>IF(BN636=0,"",_xlfn.XLOOKUP(BN636,StatePicklist!$1:$1,StatePicklist!$3:$3,"NA",0))</f>
        <v/>
      </c>
      <c r="BP636" s="297" t="str">
        <f ca="1">IF(RMDF!BO636="", "", IF(ISNUMBER(MATCH(RMDF!BO636, INDIRECT(BO636), 0)), "OK", "Invalid"))</f>
        <v/>
      </c>
      <c r="BQ636" s="281"/>
      <c r="BR636" s="281"/>
      <c r="BS636" s="281"/>
      <c r="BT636" s="281" t="b">
        <f>AND(RMDF!BW636&gt;=0, RMDF!BW636&lt;=1-SUM(RMDF!Z636,RMDF!AG636,RMDF!AN636,RMDF!AU636,RMDF!BB636,RMDF!BI636,RMDF!BP636), RMDF!BW636=ROUND(RMDF!BW636,4))</f>
        <v>1</v>
      </c>
      <c r="BU636" s="317">
        <f>RMDF!BU636</f>
        <v>0</v>
      </c>
      <c r="BV636" s="318" t="str">
        <f>IF(BU636=0,"",_xlfn.XLOOKUP(BU636,StatePicklist!$1:$1,StatePicklist!$3:$3,"NA",0))</f>
        <v/>
      </c>
      <c r="BW636" s="297" t="str">
        <f ca="1">IF(RMDF!BV636="", "", IF(ISNUMBER(MATCH(RMDF!BV636, INDIRECT(BV636), 0)), "OK", "Invalid"))</f>
        <v/>
      </c>
      <c r="BX636" s="281"/>
      <c r="BY636" s="281"/>
      <c r="BZ636" s="281"/>
      <c r="CA636" s="281" t="b">
        <f>AND(RMDF!CD636&gt;=0, RMDF!CD636&lt;=1-SUM(RMDF!Z636,RMDF!AG636,RMDF!AN636,RMDF!AU636,RMDF!BB636,RMDF!BI636,RMDF!BP636,RMDF!BW636), RMDF!CD636=ROUND(RMDF!CD636,4))</f>
        <v>1</v>
      </c>
      <c r="CB636" s="317">
        <f>RMDF!CB636</f>
        <v>0</v>
      </c>
      <c r="CC636" s="318" t="str">
        <f>IF(CB636=0,"",_xlfn.XLOOKUP(CB636,StatePicklist!$1:$1,StatePicklist!$3:$3,"NA",0))</f>
        <v/>
      </c>
      <c r="CD636" s="297" t="str">
        <f ca="1">IF(RMDF!CC636="", "", IF(ISNUMBER(MATCH(RMDF!CC636, INDIRECT(CC636), 0)), "OK", "Invalid"))</f>
        <v/>
      </c>
      <c r="CE636" s="281"/>
      <c r="CF636" s="281"/>
      <c r="CG636" s="281"/>
      <c r="CH636" s="281" t="b">
        <f>AND(RMDF!CK636&gt;=0, RMDF!CK636&lt;=1-SUM(RMDF!Z636,RMDF!AG636,RMDF!AN636,RMDF!AU636,RMDF!BB636,RMDF!BI636,RMDF!BP636,RMDF!BW636,RMDF!CD636), RMDF!CK636=ROUND(RMDF!CK636,4))</f>
        <v>1</v>
      </c>
      <c r="CI636" s="317">
        <f>RMDF!CI636</f>
        <v>0</v>
      </c>
      <c r="CJ636" s="318" t="str">
        <f>IF(CI636=0,"",_xlfn.XLOOKUP(CI636,StatePicklist!$1:$1,StatePicklist!$3:$3,"NA",0))</f>
        <v/>
      </c>
      <c r="CK636" s="297" t="str">
        <f ca="1">IF(RMDF!CJ636="", "", IF(ISNUMBER(MATCH(RMDF!CJ636, INDIRECT(CJ636), 0)), "OK", "Invalid"))</f>
        <v/>
      </c>
      <c r="CL636" s="281"/>
      <c r="CM636" s="281"/>
      <c r="CN636" s="281"/>
      <c r="CO636" s="281" t="b">
        <f>AND(RMDF!CR636&gt;=0, RMDF!CR636&lt;=1-SUM(RMDF!Z636,RMDF!AG636,RMDF!AN636,RMDF!AU636,RMDF!BB636,RMDF!BI636,RMDF!BP636,RMDF!BW636,RMDF!CD636,RMDF!CK636), RMDF!CR636=ROUND(RMDF!CR636,4))</f>
        <v>1</v>
      </c>
      <c r="CP636" s="317">
        <f>RMDF!CP636</f>
        <v>0</v>
      </c>
      <c r="CQ636" s="318" t="str">
        <f>IF(CP636=0,"",_xlfn.XLOOKUP(CP636,StatePicklist!$1:$1,StatePicklist!$3:$3,"NA",0))</f>
        <v/>
      </c>
      <c r="CR636" s="297" t="str">
        <f ca="1">IF(RMDF!CQ636="", "", IF(ISNUMBER(MATCH(RMDF!CQ636, INDIRECT(CQ636), 0)), "OK", "Invalid"))</f>
        <v/>
      </c>
      <c r="CS636" s="281"/>
      <c r="CT636" s="281"/>
      <c r="CU636" s="281"/>
      <c r="CV636" s="281" t="b">
        <f>AND(RMDF!CY636&gt;=0, RMDF!CY636&lt;=1-SUM(RMDF!Z636,RMDF!AG636,RMDF!AN636,RMDF!AU636,RMDF!BB636,RMDF!BI636,RMDF!BP636,RMDF!BW636,RMDF!CD636,RMDF!CK636,RMDF!CR636), RMDF!CY636=ROUND(RMDF!CY636,4))</f>
        <v>1</v>
      </c>
      <c r="CW636" s="317">
        <f>RMDF!CW636</f>
        <v>0</v>
      </c>
      <c r="CX636" s="318" t="str">
        <f>IF(CW636=0,"",_xlfn.XLOOKUP(CW636,StatePicklist!$1:$1,StatePicklist!$3:$3,"NA",0))</f>
        <v/>
      </c>
      <c r="CY636" s="297" t="str">
        <f ca="1">IF(RMDF!CX636="", "", IF(ISNUMBER(MATCH(RMDF!CX636, INDIRECT(CX636), 0)), "OK", "Invalid"))</f>
        <v/>
      </c>
      <c r="CZ636" s="281"/>
      <c r="DA636" s="281"/>
      <c r="DB636" s="281"/>
      <c r="DC636" s="281" t="b">
        <f>AND(RMDF!DF636&gt;=0, RMDF!DF636&lt;=1-SUM(RMDF!Z636,RMDF!AG636,RMDF!AN636,RMDF!AU636,RMDF!BB636,RMDF!BI636,RMDF!BP636,RMDF!BW636,RMDF!CD636,RMDF!CK636,RMDF!CR636,RMDF!CY636), RMDF!DF636=ROUND(RMDF!DF636,4))</f>
        <v>1</v>
      </c>
      <c r="DD636" s="317">
        <f>RMDF!DD636</f>
        <v>0</v>
      </c>
      <c r="DE636" s="318" t="str">
        <f>IF(DD636=0,"",_xlfn.XLOOKUP(DD636,StatePicklist!$1:$1,StatePicklist!$3:$3,"NA",0))</f>
        <v/>
      </c>
      <c r="DF636" s="297" t="str">
        <f ca="1">IF(RMDF!DE636="", "", IF(ISNUMBER(MATCH(RMDF!DE636, INDIRECT(DE636), 0)), "OK", "Invalid"))</f>
        <v/>
      </c>
      <c r="DG636" s="281"/>
      <c r="DH636" s="281"/>
      <c r="DI636" s="281"/>
      <c r="DJ636" s="281" t="b">
        <f>AND(RMDF!DM636&gt;=0, RMDF!DM636&lt;=1-SUM(RMDF!Z636,RMDF!AG636,RMDF!AN636,RMDF!AU636,RMDF!BB636,RMDF!BI636,RMDF!BP636,RMDF!BW636,RMDF!CD636,RMDF!CK636,RMDF!CR636,RMDF!CY636,RMDF!DF636), RMDF!DM636=ROUND(RMDF!DM636,4))</f>
        <v>1</v>
      </c>
      <c r="DK636" s="317">
        <f>RMDF!DK636</f>
        <v>0</v>
      </c>
      <c r="DL636" s="318" t="str">
        <f>IF(DK636=0,"",_xlfn.XLOOKUP(DK636,StatePicklist!$1:$1,StatePicklist!$3:$3,"NA",0))</f>
        <v/>
      </c>
      <c r="DM636" s="297" t="str">
        <f ca="1">IF(RMDF!DL636="", "", IF(ISNUMBER(MATCH(RMDF!DL636, INDIRECT(DL636), 0)), "OK", "Invalid"))</f>
        <v/>
      </c>
      <c r="DN636" s="281"/>
      <c r="DO636" s="281"/>
      <c r="DP636" s="281"/>
      <c r="DQ636" s="281" t="b">
        <f>AND(RMDF!DT636&gt;=0, RMDF!DT636&lt;=1-SUM(RMDF!Z636,RMDF!AG636,RMDF!AN636,RMDF!AU636,RMDF!BB636,RMDF!BI636,RMDF!BP636,RMDF!BW636,RMDF!CD636,RMDF!CK636,RMDF!CR636,RMDF!CY636,RMDF!DF636,RMDF!DM636), RMDF!DT636=ROUND(RMDF!DT636,4))</f>
        <v>1</v>
      </c>
      <c r="DR636" s="317">
        <f>RMDF!DR636</f>
        <v>0</v>
      </c>
      <c r="DS636" s="318" t="str">
        <f>IF(DR636=0,"",_xlfn.XLOOKUP(DR636,StatePicklist!$1:$1,StatePicklist!$3:$3,"NA",0))</f>
        <v/>
      </c>
      <c r="DT636" s="297" t="str">
        <f ca="1">IF(RMDF!DS636="", "", IF(ISNUMBER(MATCH(RMDF!DS636, INDIRECT(DS636), 0)), "OK", "Invalid"))</f>
        <v/>
      </c>
      <c r="DU636" s="281"/>
      <c r="DV636" s="281"/>
      <c r="DW636" s="281"/>
      <c r="DX636" s="281" t="b">
        <f>AND(RMDF!EA636&gt;=0, RMDF!EA636&lt;=1-SUM(RMDF!Z636,RMDF!AG636,RMDF!AN636,RMDF!AU636,RMDF!BB636,RMDF!BI636,RMDF!BP636,RMDF!BW636,RMDF!CD636,RMDF!CK636,RMDF!CR636,RMDF!CY636,RMDF!DF636,RMDF!DM636,RMDF!DT636), RMDF!EA636=ROUND(RMDF!EA636,4))</f>
        <v>1</v>
      </c>
      <c r="DY636" s="317">
        <f>RMDF!DY636</f>
        <v>0</v>
      </c>
      <c r="DZ636" s="318" t="str">
        <f>IF(DY636=0,"",_xlfn.XLOOKUP(DY636,StatePicklist!$1:$1,StatePicklist!$3:$3,"NA",0))</f>
        <v/>
      </c>
      <c r="EA636" s="297" t="str">
        <f ca="1">IF(RMDF!DZ636="", "", IF(ISNUMBER(MATCH(RMDF!DZ636, INDIRECT(DZ636), 0)), "OK", "Invalid"))</f>
        <v/>
      </c>
      <c r="EB636" s="281"/>
      <c r="EC636" s="281"/>
      <c r="ED636" s="281"/>
      <c r="EE636" s="281" t="b">
        <f>AND(RMDF!EH636&gt;=0, RMDF!EH636&lt;=1-SUM(RMDF!Z636,RMDF!AG636,RMDF!AN636,RMDF!AU636,RMDF!BB636,RMDF!BI636,RMDF!BP636,RMDF!BW636,RMDF!CD636,RMDF!CK636,RMDF!CR636,RMDF!CY636,RMDF!DF636,RMDF!DM636,RMDF!DT636,RMDF!EA636), RMDF!EH636=ROUND(RMDF!EH636,4))</f>
        <v>1</v>
      </c>
      <c r="EF636" s="317">
        <f>RMDF!EF636</f>
        <v>0</v>
      </c>
      <c r="EG636" s="318" t="str">
        <f>IF(EF636=0,"",_xlfn.XLOOKUP(EF636,StatePicklist!$1:$1,StatePicklist!$3:$3,"NA",0))</f>
        <v/>
      </c>
      <c r="EH636" s="297" t="str">
        <f ca="1">IF(RMDF!EG636="", "", IF(ISNUMBER(MATCH(RMDF!EG636, INDIRECT(EG636), 0)), "OK", "Invalid"))</f>
        <v/>
      </c>
      <c r="EI636" s="281"/>
      <c r="EJ636" s="281"/>
      <c r="EK636" s="281"/>
      <c r="EL636" s="281" t="b">
        <f>AND(RMDF!EO636&gt;=0, RMDF!EO636&lt;=1-SUM(RMDF!Z636,RMDF!AG636,RMDF!AN636,RMDF!AU636,RMDF!BB636,RMDF!BI636,RMDF!BP636,RMDF!BW636,RMDF!CD636,RMDF!CK636,RMDF!CR636,RMDF!CY636,RMDF!DF636,RMDF!DM636,RMDF!DT636,RMDF!EA636,RMDF!EH636), RMDF!EO636=ROUND(RMDF!EO636,4))</f>
        <v>1</v>
      </c>
      <c r="EM636" s="317">
        <f>RMDF!EM636</f>
        <v>0</v>
      </c>
      <c r="EN636" s="318" t="str">
        <f>IF(EM636=0,"",_xlfn.XLOOKUP(EM636,StatePicklist!$1:$1,StatePicklist!$3:$3,"NA",0))</f>
        <v/>
      </c>
      <c r="EO636" s="297" t="str">
        <f ca="1">IF(RMDF!EN636="", "", IF(ISNUMBER(MATCH(RMDF!EN636, INDIRECT(EN636), 0)), "OK", "Invalid"))</f>
        <v/>
      </c>
      <c r="EP636" s="281"/>
      <c r="EQ636" s="281"/>
      <c r="ER636" s="281"/>
      <c r="ES636" s="281" t="b">
        <f>AND(RMDF!EV636&gt;=0, RMDF!EV636&lt;=1-SUM(RMDF!Z636,RMDF!AG636,RMDF!AN636,RMDF!AU636,RMDF!BB636,RMDF!BI636,RMDF!BP636,RMDF!BW636,RMDF!CD636,RMDF!CK636,RMDF!CR636,RMDF!CY636,RMDF!DF636,RMDF!DM636,RMDF!DT636,RMDF!EA636,RMDF!EH636,RMDF!EO636), RMDF!EV636=ROUND(RMDF!EV636,4))</f>
        <v>1</v>
      </c>
      <c r="ET636" s="317">
        <f>RMDF!ET636</f>
        <v>0</v>
      </c>
      <c r="EU636" s="318" t="str">
        <f>IF(ET636=0,"",_xlfn.XLOOKUP(ET636,StatePicklist!$1:$1,StatePicklist!$3:$3,"NA",0))</f>
        <v/>
      </c>
      <c r="EV636" s="297" t="str">
        <f ca="1">IF(RMDF!EU636="", "", IF(ISNUMBER(MATCH(RMDF!EU636, INDIRECT(EU636), 0)), "OK", "Invalid"))</f>
        <v/>
      </c>
      <c r="EW636" s="281"/>
      <c r="EX636" s="281"/>
      <c r="EY636" s="281"/>
      <c r="EZ636" s="281" t="b">
        <f>AND(RMDF!FC636&gt;=0, RMDF!FC636&lt;=1-SUM(RMDF!Z636,RMDF!AG636,RMDF!AN636,RMDF!AU636,RMDF!BB636,RMDF!BI636,RMDF!BP636,RMDF!BW636,RMDF!CD636,RMDF!CK636,RMDF!CR636,RMDF!CY636,RMDF!DF636,RMDF!DM636,RMDF!DT636,RMDF!EA636,RMDF!EH636,RMDF!EO636,RMDF!EV636), RMDF!FC636=ROUND(RMDF!FC636,4))</f>
        <v>1</v>
      </c>
      <c r="FA636" s="317">
        <f>RMDF!FA636</f>
        <v>0</v>
      </c>
      <c r="FB636" s="318" t="str">
        <f>IF(FA636=0,"",_xlfn.XLOOKUP(FA636,StatePicklist!$1:$1,StatePicklist!$3:$3,"NA",0))</f>
        <v/>
      </c>
      <c r="FC636" s="297" t="str">
        <f ca="1">IF(RMDF!FB636="", "", IF(ISNUMBER(MATCH(RMDF!FB636, INDIRECT(FB636), 0)), "OK", "Invalid"))</f>
        <v/>
      </c>
    </row>
    <row r="637" spans="1:159" s="205" customFormat="1" ht="39.9" customHeight="1" x14ac:dyDescent="0.25">
      <c r="A637" s="206"/>
      <c r="B637" s="196"/>
      <c r="C637" s="197"/>
      <c r="D637" s="198"/>
      <c r="E637" s="199"/>
      <c r="F637" s="200"/>
      <c r="G637" s="201"/>
      <c r="H637" s="292"/>
      <c r="I637" s="305">
        <f>RMDF!I637</f>
        <v>0</v>
      </c>
      <c r="J637" s="305" t="str">
        <f>IF(I637=ProductCode!$B$30,"PDReclPost",IF(OR(I637=ProductCode!$C$30,I637=ProductCode!$E$30,I637=ProductCode!$G$30),"PDPreCon",IF(OR(I637=ProductCode!$D$30,I637=ProductCode!$F$30),"PDNotReclPost","")))</f>
        <v/>
      </c>
      <c r="K637" s="305" t="str">
        <f t="shared" si="36"/>
        <v/>
      </c>
      <c r="L637" s="289"/>
      <c r="M637" s="305" t="str">
        <f t="shared" si="36"/>
        <v/>
      </c>
      <c r="N637" s="289" t="b">
        <f>AND(RMDF!N637&gt;=0, RMDF!N637&lt;=1-RMDF!L637, RMDF!N637=ROUND(RMDF!N637,4))</f>
        <v>1</v>
      </c>
      <c r="O637" s="286" t="str">
        <f>IF(P637="","",IF(I637="","",IF(LEFT(I637,13)="Reclaimed pos",RawMaterialCode!$E$569,RawMaterialCode!$E$568)))</f>
        <v>Reclaimed pre-consumer mixed fibers (RM0578)</v>
      </c>
      <c r="P637" s="295">
        <f t="shared" si="37"/>
        <v>1</v>
      </c>
      <c r="Q637" s="202"/>
      <c r="R637" s="203"/>
      <c r="S637" s="204" t="str">
        <f t="shared" si="38"/>
        <v/>
      </c>
      <c r="T637" s="281"/>
      <c r="U637" s="281"/>
      <c r="V637" s="281"/>
      <c r="W637" s="281"/>
      <c r="X637" s="317">
        <f>RMDF!X637</f>
        <v>0</v>
      </c>
      <c r="Y637" s="318" t="str">
        <f>IF(X637=0,"",_xlfn.XLOOKUP(X637,StatePicklist!$1:$1,StatePicklist!$3:$3,"NA",0))</f>
        <v/>
      </c>
      <c r="Z637" s="297" t="str">
        <f ca="1">IF(RMDF!Y637="", "", IF(ISNUMBER(MATCH(RMDF!Y637, INDIRECT(Y637), 0)), "OK", "Invalid"))</f>
        <v/>
      </c>
      <c r="AA637" s="281"/>
      <c r="AB637" s="281"/>
      <c r="AC637" s="281"/>
      <c r="AD637" s="281" t="b">
        <f>AND(RMDF!AG637&gt;=0, RMDF!AG637&lt;=1-RMDF!Z637, RMDF!AG637=ROUND(RMDF!AG637,4))</f>
        <v>1</v>
      </c>
      <c r="AE637" s="317">
        <f>RMDF!AE637</f>
        <v>0</v>
      </c>
      <c r="AF637" s="318" t="str">
        <f>IF(AE637=0,"",_xlfn.XLOOKUP(AE637,StatePicklist!$1:$1,StatePicklist!$3:$3,"NA",0))</f>
        <v/>
      </c>
      <c r="AG637" s="297" t="str">
        <f ca="1">IF(RMDF!AF637="", "", IF(ISNUMBER(MATCH(RMDF!AF637, INDIRECT(AF637), 0)), "OK", "Invalid"))</f>
        <v/>
      </c>
      <c r="AH637" s="281"/>
      <c r="AI637" s="281"/>
      <c r="AJ637" s="281"/>
      <c r="AK637" s="281" t="b">
        <f>AND(RMDF!AN637&gt;=0, RMDF!AN637&lt;=1-SUM(RMDF!Z637,RMDF!AG637), RMDF!AN637=ROUND(RMDF!AN637,4))</f>
        <v>1</v>
      </c>
      <c r="AL637" s="317">
        <f>RMDF!AL637</f>
        <v>0</v>
      </c>
      <c r="AM637" s="318" t="str">
        <f>IF(AL637=0,"",_xlfn.XLOOKUP(AL637,StatePicklist!$1:$1,StatePicklist!$3:$3,"NA",0))</f>
        <v/>
      </c>
      <c r="AN637" s="297" t="str">
        <f ca="1">IF(RMDF!AM637="", "", IF(ISNUMBER(MATCH(RMDF!AM637, INDIRECT(AM637), 0)), "OK", "Invalid"))</f>
        <v/>
      </c>
      <c r="AO637" s="281"/>
      <c r="AP637" s="281"/>
      <c r="AQ637" s="281"/>
      <c r="AR637" s="281" t="b">
        <f>AND(RMDF!AU637&gt;=0, RMDF!AU637&lt;=1-SUM(RMDF!Z637,RMDF!AG637,RMDF!AN637), RMDF!AU637=ROUND(RMDF!AU637,4))</f>
        <v>1</v>
      </c>
      <c r="AS637" s="317">
        <f>RMDF!AS637</f>
        <v>0</v>
      </c>
      <c r="AT637" s="318" t="str">
        <f>IF(AS637=0,"",_xlfn.XLOOKUP(AS637,StatePicklist!$1:$1,StatePicklist!$3:$3,"NA",0))</f>
        <v/>
      </c>
      <c r="AU637" s="297" t="str">
        <f ca="1">IF(RMDF!AT637="", "", IF(ISNUMBER(MATCH(RMDF!AT637, INDIRECT(AT637), 0)), "OK", "Invalid"))</f>
        <v/>
      </c>
      <c r="AV637" s="281"/>
      <c r="AW637" s="281"/>
      <c r="AX637" s="281"/>
      <c r="AY637" s="281" t="b">
        <f>AND(RMDF!BB637&gt;=0, RMDF!BB637&lt;=1-SUM(RMDF!Z637,RMDF!AG637,RMDF!AN637,RMDF!AU637), RMDF!BB637=ROUND(RMDF!BB637,4))</f>
        <v>1</v>
      </c>
      <c r="AZ637" s="317">
        <f>RMDF!AZ637</f>
        <v>0</v>
      </c>
      <c r="BA637" s="318" t="str">
        <f>IF(AZ637=0,"",_xlfn.XLOOKUP(AZ637,StatePicklist!$1:$1,StatePicklist!$3:$3,"NA",0))</f>
        <v/>
      </c>
      <c r="BB637" s="297" t="str">
        <f ca="1">IF(RMDF!BA637="", "", IF(ISNUMBER(MATCH(RMDF!BA637, INDIRECT(BA637), 0)), "OK", "Invalid"))</f>
        <v/>
      </c>
      <c r="BC637" s="281"/>
      <c r="BD637" s="281"/>
      <c r="BE637" s="281"/>
      <c r="BF637" s="281" t="b">
        <f>AND(RMDF!BI637&gt;=0, RMDF!BI637&lt;=1-SUM(RMDF!Z637,RMDF!AG637,RMDF!AN637,RMDF!AU637,RMDF!BB637), RMDF!BI637=ROUND(RMDF!BI637,4))</f>
        <v>1</v>
      </c>
      <c r="BG637" s="317">
        <f>RMDF!BG637</f>
        <v>0</v>
      </c>
      <c r="BH637" s="318" t="str">
        <f>IF(BG637=0,"",_xlfn.XLOOKUP(BG637,StatePicklist!$1:$1,StatePicklist!$3:$3,"NA",0))</f>
        <v/>
      </c>
      <c r="BI637" s="297" t="str">
        <f ca="1">IF(RMDF!BH637="", "", IF(ISNUMBER(MATCH(RMDF!BH637, INDIRECT(BH637), 0)), "OK", "Invalid"))</f>
        <v/>
      </c>
      <c r="BJ637" s="281"/>
      <c r="BK637" s="281"/>
      <c r="BL637" s="281"/>
      <c r="BM637" s="281" t="b">
        <f>AND(RMDF!BP637&gt;=0, RMDF!BP637&lt;=1-SUM(RMDF!Z637,RMDF!AG637,RMDF!AN637,RMDF!AU637,RMDF!BB637,RMDF!BI637), RMDF!BP637=ROUND(RMDF!BP637,4))</f>
        <v>1</v>
      </c>
      <c r="BN637" s="317">
        <f>RMDF!BN637</f>
        <v>0</v>
      </c>
      <c r="BO637" s="318" t="str">
        <f>IF(BN637=0,"",_xlfn.XLOOKUP(BN637,StatePicklist!$1:$1,StatePicklist!$3:$3,"NA",0))</f>
        <v/>
      </c>
      <c r="BP637" s="297" t="str">
        <f ca="1">IF(RMDF!BO637="", "", IF(ISNUMBER(MATCH(RMDF!BO637, INDIRECT(BO637), 0)), "OK", "Invalid"))</f>
        <v/>
      </c>
      <c r="BQ637" s="281"/>
      <c r="BR637" s="281"/>
      <c r="BS637" s="281"/>
      <c r="BT637" s="281" t="b">
        <f>AND(RMDF!BW637&gt;=0, RMDF!BW637&lt;=1-SUM(RMDF!Z637,RMDF!AG637,RMDF!AN637,RMDF!AU637,RMDF!BB637,RMDF!BI637,RMDF!BP637), RMDF!BW637=ROUND(RMDF!BW637,4))</f>
        <v>1</v>
      </c>
      <c r="BU637" s="317">
        <f>RMDF!BU637</f>
        <v>0</v>
      </c>
      <c r="BV637" s="318" t="str">
        <f>IF(BU637=0,"",_xlfn.XLOOKUP(BU637,StatePicklist!$1:$1,StatePicklist!$3:$3,"NA",0))</f>
        <v/>
      </c>
      <c r="BW637" s="297" t="str">
        <f ca="1">IF(RMDF!BV637="", "", IF(ISNUMBER(MATCH(RMDF!BV637, INDIRECT(BV637), 0)), "OK", "Invalid"))</f>
        <v/>
      </c>
      <c r="BX637" s="281"/>
      <c r="BY637" s="281"/>
      <c r="BZ637" s="281"/>
      <c r="CA637" s="281" t="b">
        <f>AND(RMDF!CD637&gt;=0, RMDF!CD637&lt;=1-SUM(RMDF!Z637,RMDF!AG637,RMDF!AN637,RMDF!AU637,RMDF!BB637,RMDF!BI637,RMDF!BP637,RMDF!BW637), RMDF!CD637=ROUND(RMDF!CD637,4))</f>
        <v>1</v>
      </c>
      <c r="CB637" s="317">
        <f>RMDF!CB637</f>
        <v>0</v>
      </c>
      <c r="CC637" s="318" t="str">
        <f>IF(CB637=0,"",_xlfn.XLOOKUP(CB637,StatePicklist!$1:$1,StatePicklist!$3:$3,"NA",0))</f>
        <v/>
      </c>
      <c r="CD637" s="297" t="str">
        <f ca="1">IF(RMDF!CC637="", "", IF(ISNUMBER(MATCH(RMDF!CC637, INDIRECT(CC637), 0)), "OK", "Invalid"))</f>
        <v/>
      </c>
      <c r="CE637" s="281"/>
      <c r="CF637" s="281"/>
      <c r="CG637" s="281"/>
      <c r="CH637" s="281" t="b">
        <f>AND(RMDF!CK637&gt;=0, RMDF!CK637&lt;=1-SUM(RMDF!Z637,RMDF!AG637,RMDF!AN637,RMDF!AU637,RMDF!BB637,RMDF!BI637,RMDF!BP637,RMDF!BW637,RMDF!CD637), RMDF!CK637=ROUND(RMDF!CK637,4))</f>
        <v>1</v>
      </c>
      <c r="CI637" s="317">
        <f>RMDF!CI637</f>
        <v>0</v>
      </c>
      <c r="CJ637" s="318" t="str">
        <f>IF(CI637=0,"",_xlfn.XLOOKUP(CI637,StatePicklist!$1:$1,StatePicklist!$3:$3,"NA",0))</f>
        <v/>
      </c>
      <c r="CK637" s="297" t="str">
        <f ca="1">IF(RMDF!CJ637="", "", IF(ISNUMBER(MATCH(RMDF!CJ637, INDIRECT(CJ637), 0)), "OK", "Invalid"))</f>
        <v/>
      </c>
      <c r="CL637" s="281"/>
      <c r="CM637" s="281"/>
      <c r="CN637" s="281"/>
      <c r="CO637" s="281" t="b">
        <f>AND(RMDF!CR637&gt;=0, RMDF!CR637&lt;=1-SUM(RMDF!Z637,RMDF!AG637,RMDF!AN637,RMDF!AU637,RMDF!BB637,RMDF!BI637,RMDF!BP637,RMDF!BW637,RMDF!CD637,RMDF!CK637), RMDF!CR637=ROUND(RMDF!CR637,4))</f>
        <v>1</v>
      </c>
      <c r="CP637" s="317">
        <f>RMDF!CP637</f>
        <v>0</v>
      </c>
      <c r="CQ637" s="318" t="str">
        <f>IF(CP637=0,"",_xlfn.XLOOKUP(CP637,StatePicklist!$1:$1,StatePicklist!$3:$3,"NA",0))</f>
        <v/>
      </c>
      <c r="CR637" s="297" t="str">
        <f ca="1">IF(RMDF!CQ637="", "", IF(ISNUMBER(MATCH(RMDF!CQ637, INDIRECT(CQ637), 0)), "OK", "Invalid"))</f>
        <v/>
      </c>
      <c r="CS637" s="281"/>
      <c r="CT637" s="281"/>
      <c r="CU637" s="281"/>
      <c r="CV637" s="281" t="b">
        <f>AND(RMDF!CY637&gt;=0, RMDF!CY637&lt;=1-SUM(RMDF!Z637,RMDF!AG637,RMDF!AN637,RMDF!AU637,RMDF!BB637,RMDF!BI637,RMDF!BP637,RMDF!BW637,RMDF!CD637,RMDF!CK637,RMDF!CR637), RMDF!CY637=ROUND(RMDF!CY637,4))</f>
        <v>1</v>
      </c>
      <c r="CW637" s="317">
        <f>RMDF!CW637</f>
        <v>0</v>
      </c>
      <c r="CX637" s="318" t="str">
        <f>IF(CW637=0,"",_xlfn.XLOOKUP(CW637,StatePicklist!$1:$1,StatePicklist!$3:$3,"NA",0))</f>
        <v/>
      </c>
      <c r="CY637" s="297" t="str">
        <f ca="1">IF(RMDF!CX637="", "", IF(ISNUMBER(MATCH(RMDF!CX637, INDIRECT(CX637), 0)), "OK", "Invalid"))</f>
        <v/>
      </c>
      <c r="CZ637" s="281"/>
      <c r="DA637" s="281"/>
      <c r="DB637" s="281"/>
      <c r="DC637" s="281" t="b">
        <f>AND(RMDF!DF637&gt;=0, RMDF!DF637&lt;=1-SUM(RMDF!Z637,RMDF!AG637,RMDF!AN637,RMDF!AU637,RMDF!BB637,RMDF!BI637,RMDF!BP637,RMDF!BW637,RMDF!CD637,RMDF!CK637,RMDF!CR637,RMDF!CY637), RMDF!DF637=ROUND(RMDF!DF637,4))</f>
        <v>1</v>
      </c>
      <c r="DD637" s="317">
        <f>RMDF!DD637</f>
        <v>0</v>
      </c>
      <c r="DE637" s="318" t="str">
        <f>IF(DD637=0,"",_xlfn.XLOOKUP(DD637,StatePicklist!$1:$1,StatePicklist!$3:$3,"NA",0))</f>
        <v/>
      </c>
      <c r="DF637" s="297" t="str">
        <f ca="1">IF(RMDF!DE637="", "", IF(ISNUMBER(MATCH(RMDF!DE637, INDIRECT(DE637), 0)), "OK", "Invalid"))</f>
        <v/>
      </c>
      <c r="DG637" s="281"/>
      <c r="DH637" s="281"/>
      <c r="DI637" s="281"/>
      <c r="DJ637" s="281" t="b">
        <f>AND(RMDF!DM637&gt;=0, RMDF!DM637&lt;=1-SUM(RMDF!Z637,RMDF!AG637,RMDF!AN637,RMDF!AU637,RMDF!BB637,RMDF!BI637,RMDF!BP637,RMDF!BW637,RMDF!CD637,RMDF!CK637,RMDF!CR637,RMDF!CY637,RMDF!DF637), RMDF!DM637=ROUND(RMDF!DM637,4))</f>
        <v>1</v>
      </c>
      <c r="DK637" s="317">
        <f>RMDF!DK637</f>
        <v>0</v>
      </c>
      <c r="DL637" s="318" t="str">
        <f>IF(DK637=0,"",_xlfn.XLOOKUP(DK637,StatePicklist!$1:$1,StatePicklist!$3:$3,"NA",0))</f>
        <v/>
      </c>
      <c r="DM637" s="297" t="str">
        <f ca="1">IF(RMDF!DL637="", "", IF(ISNUMBER(MATCH(RMDF!DL637, INDIRECT(DL637), 0)), "OK", "Invalid"))</f>
        <v/>
      </c>
      <c r="DN637" s="281"/>
      <c r="DO637" s="281"/>
      <c r="DP637" s="281"/>
      <c r="DQ637" s="281" t="b">
        <f>AND(RMDF!DT637&gt;=0, RMDF!DT637&lt;=1-SUM(RMDF!Z637,RMDF!AG637,RMDF!AN637,RMDF!AU637,RMDF!BB637,RMDF!BI637,RMDF!BP637,RMDF!BW637,RMDF!CD637,RMDF!CK637,RMDF!CR637,RMDF!CY637,RMDF!DF637,RMDF!DM637), RMDF!DT637=ROUND(RMDF!DT637,4))</f>
        <v>1</v>
      </c>
      <c r="DR637" s="317">
        <f>RMDF!DR637</f>
        <v>0</v>
      </c>
      <c r="DS637" s="318" t="str">
        <f>IF(DR637=0,"",_xlfn.XLOOKUP(DR637,StatePicklist!$1:$1,StatePicklist!$3:$3,"NA",0))</f>
        <v/>
      </c>
      <c r="DT637" s="297" t="str">
        <f ca="1">IF(RMDF!DS637="", "", IF(ISNUMBER(MATCH(RMDF!DS637, INDIRECT(DS637), 0)), "OK", "Invalid"))</f>
        <v/>
      </c>
      <c r="DU637" s="281"/>
      <c r="DV637" s="281"/>
      <c r="DW637" s="281"/>
      <c r="DX637" s="281" t="b">
        <f>AND(RMDF!EA637&gt;=0, RMDF!EA637&lt;=1-SUM(RMDF!Z637,RMDF!AG637,RMDF!AN637,RMDF!AU637,RMDF!BB637,RMDF!BI637,RMDF!BP637,RMDF!BW637,RMDF!CD637,RMDF!CK637,RMDF!CR637,RMDF!CY637,RMDF!DF637,RMDF!DM637,RMDF!DT637), RMDF!EA637=ROUND(RMDF!EA637,4))</f>
        <v>1</v>
      </c>
      <c r="DY637" s="317">
        <f>RMDF!DY637</f>
        <v>0</v>
      </c>
      <c r="DZ637" s="318" t="str">
        <f>IF(DY637=0,"",_xlfn.XLOOKUP(DY637,StatePicklist!$1:$1,StatePicklist!$3:$3,"NA",0))</f>
        <v/>
      </c>
      <c r="EA637" s="297" t="str">
        <f ca="1">IF(RMDF!DZ637="", "", IF(ISNUMBER(MATCH(RMDF!DZ637, INDIRECT(DZ637), 0)), "OK", "Invalid"))</f>
        <v/>
      </c>
      <c r="EB637" s="281"/>
      <c r="EC637" s="281"/>
      <c r="ED637" s="281"/>
      <c r="EE637" s="281" t="b">
        <f>AND(RMDF!EH637&gt;=0, RMDF!EH637&lt;=1-SUM(RMDF!Z637,RMDF!AG637,RMDF!AN637,RMDF!AU637,RMDF!BB637,RMDF!BI637,RMDF!BP637,RMDF!BW637,RMDF!CD637,RMDF!CK637,RMDF!CR637,RMDF!CY637,RMDF!DF637,RMDF!DM637,RMDF!DT637,RMDF!EA637), RMDF!EH637=ROUND(RMDF!EH637,4))</f>
        <v>1</v>
      </c>
      <c r="EF637" s="317">
        <f>RMDF!EF637</f>
        <v>0</v>
      </c>
      <c r="EG637" s="318" t="str">
        <f>IF(EF637=0,"",_xlfn.XLOOKUP(EF637,StatePicklist!$1:$1,StatePicklist!$3:$3,"NA",0))</f>
        <v/>
      </c>
      <c r="EH637" s="297" t="str">
        <f ca="1">IF(RMDF!EG637="", "", IF(ISNUMBER(MATCH(RMDF!EG637, INDIRECT(EG637), 0)), "OK", "Invalid"))</f>
        <v/>
      </c>
      <c r="EI637" s="281"/>
      <c r="EJ637" s="281"/>
      <c r="EK637" s="281"/>
      <c r="EL637" s="281" t="b">
        <f>AND(RMDF!EO637&gt;=0, RMDF!EO637&lt;=1-SUM(RMDF!Z637,RMDF!AG637,RMDF!AN637,RMDF!AU637,RMDF!BB637,RMDF!BI637,RMDF!BP637,RMDF!BW637,RMDF!CD637,RMDF!CK637,RMDF!CR637,RMDF!CY637,RMDF!DF637,RMDF!DM637,RMDF!DT637,RMDF!EA637,RMDF!EH637), RMDF!EO637=ROUND(RMDF!EO637,4))</f>
        <v>1</v>
      </c>
      <c r="EM637" s="317">
        <f>RMDF!EM637</f>
        <v>0</v>
      </c>
      <c r="EN637" s="318" t="str">
        <f>IF(EM637=0,"",_xlfn.XLOOKUP(EM637,StatePicklist!$1:$1,StatePicklist!$3:$3,"NA",0))</f>
        <v/>
      </c>
      <c r="EO637" s="297" t="str">
        <f ca="1">IF(RMDF!EN637="", "", IF(ISNUMBER(MATCH(RMDF!EN637, INDIRECT(EN637), 0)), "OK", "Invalid"))</f>
        <v/>
      </c>
      <c r="EP637" s="281"/>
      <c r="EQ637" s="281"/>
      <c r="ER637" s="281"/>
      <c r="ES637" s="281" t="b">
        <f>AND(RMDF!EV637&gt;=0, RMDF!EV637&lt;=1-SUM(RMDF!Z637,RMDF!AG637,RMDF!AN637,RMDF!AU637,RMDF!BB637,RMDF!BI637,RMDF!BP637,RMDF!BW637,RMDF!CD637,RMDF!CK637,RMDF!CR637,RMDF!CY637,RMDF!DF637,RMDF!DM637,RMDF!DT637,RMDF!EA637,RMDF!EH637,RMDF!EO637), RMDF!EV637=ROUND(RMDF!EV637,4))</f>
        <v>1</v>
      </c>
      <c r="ET637" s="317">
        <f>RMDF!ET637</f>
        <v>0</v>
      </c>
      <c r="EU637" s="318" t="str">
        <f>IF(ET637=0,"",_xlfn.XLOOKUP(ET637,StatePicklist!$1:$1,StatePicklist!$3:$3,"NA",0))</f>
        <v/>
      </c>
      <c r="EV637" s="297" t="str">
        <f ca="1">IF(RMDF!EU637="", "", IF(ISNUMBER(MATCH(RMDF!EU637, INDIRECT(EU637), 0)), "OK", "Invalid"))</f>
        <v/>
      </c>
      <c r="EW637" s="281"/>
      <c r="EX637" s="281"/>
      <c r="EY637" s="281"/>
      <c r="EZ637" s="281" t="b">
        <f>AND(RMDF!FC637&gt;=0, RMDF!FC637&lt;=1-SUM(RMDF!Z637,RMDF!AG637,RMDF!AN637,RMDF!AU637,RMDF!BB637,RMDF!BI637,RMDF!BP637,RMDF!BW637,RMDF!CD637,RMDF!CK637,RMDF!CR637,RMDF!CY637,RMDF!DF637,RMDF!DM637,RMDF!DT637,RMDF!EA637,RMDF!EH637,RMDF!EO637,RMDF!EV637), RMDF!FC637=ROUND(RMDF!FC637,4))</f>
        <v>1</v>
      </c>
      <c r="FA637" s="317">
        <f>RMDF!FA637</f>
        <v>0</v>
      </c>
      <c r="FB637" s="318" t="str">
        <f>IF(FA637=0,"",_xlfn.XLOOKUP(FA637,StatePicklist!$1:$1,StatePicklist!$3:$3,"NA",0))</f>
        <v/>
      </c>
      <c r="FC637" s="297" t="str">
        <f ca="1">IF(RMDF!FB637="", "", IF(ISNUMBER(MATCH(RMDF!FB637, INDIRECT(FB637), 0)), "OK", "Invalid"))</f>
        <v/>
      </c>
    </row>
    <row r="638" spans="1:159" s="205" customFormat="1" ht="39.9" customHeight="1" x14ac:dyDescent="0.25">
      <c r="A638" s="206"/>
      <c r="B638" s="196"/>
      <c r="C638" s="197"/>
      <c r="D638" s="198"/>
      <c r="E638" s="199"/>
      <c r="F638" s="200"/>
      <c r="G638" s="201"/>
      <c r="H638" s="292"/>
      <c r="I638" s="305">
        <f>RMDF!I638</f>
        <v>0</v>
      </c>
      <c r="J638" s="305" t="str">
        <f>IF(I638=ProductCode!$B$30,"PDReclPost",IF(OR(I638=ProductCode!$C$30,I638=ProductCode!$E$30,I638=ProductCode!$G$30),"PDPreCon",IF(OR(I638=ProductCode!$D$30,I638=ProductCode!$F$30),"PDNotReclPost","")))</f>
        <v/>
      </c>
      <c r="K638" s="305" t="str">
        <f t="shared" si="36"/>
        <v/>
      </c>
      <c r="L638" s="289"/>
      <c r="M638" s="305" t="str">
        <f t="shared" si="36"/>
        <v/>
      </c>
      <c r="N638" s="289" t="b">
        <f>AND(RMDF!N638&gt;=0, RMDF!N638&lt;=1-RMDF!L638, RMDF!N638=ROUND(RMDF!N638,4))</f>
        <v>1</v>
      </c>
      <c r="O638" s="286" t="str">
        <f>IF(P638="","",IF(I638="","",IF(LEFT(I638,13)="Reclaimed pos",RawMaterialCode!$E$569,RawMaterialCode!$E$568)))</f>
        <v>Reclaimed pre-consumer mixed fibers (RM0578)</v>
      </c>
      <c r="P638" s="295">
        <f t="shared" si="37"/>
        <v>1</v>
      </c>
      <c r="Q638" s="202"/>
      <c r="R638" s="203"/>
      <c r="S638" s="204" t="str">
        <f t="shared" si="38"/>
        <v/>
      </c>
      <c r="T638" s="281"/>
      <c r="U638" s="281"/>
      <c r="V638" s="281"/>
      <c r="W638" s="281"/>
      <c r="X638" s="317">
        <f>RMDF!X638</f>
        <v>0</v>
      </c>
      <c r="Y638" s="318" t="str">
        <f>IF(X638=0,"",_xlfn.XLOOKUP(X638,StatePicklist!$1:$1,StatePicklist!$3:$3,"NA",0))</f>
        <v/>
      </c>
      <c r="Z638" s="297" t="str">
        <f ca="1">IF(RMDF!Y638="", "", IF(ISNUMBER(MATCH(RMDF!Y638, INDIRECT(Y638), 0)), "OK", "Invalid"))</f>
        <v/>
      </c>
      <c r="AA638" s="281"/>
      <c r="AB638" s="281"/>
      <c r="AC638" s="281"/>
      <c r="AD638" s="281" t="b">
        <f>AND(RMDF!AG638&gt;=0, RMDF!AG638&lt;=1-RMDF!Z638, RMDF!AG638=ROUND(RMDF!AG638,4))</f>
        <v>1</v>
      </c>
      <c r="AE638" s="317">
        <f>RMDF!AE638</f>
        <v>0</v>
      </c>
      <c r="AF638" s="318" t="str">
        <f>IF(AE638=0,"",_xlfn.XLOOKUP(AE638,StatePicklist!$1:$1,StatePicklist!$3:$3,"NA",0))</f>
        <v/>
      </c>
      <c r="AG638" s="297" t="str">
        <f ca="1">IF(RMDF!AF638="", "", IF(ISNUMBER(MATCH(RMDF!AF638, INDIRECT(AF638), 0)), "OK", "Invalid"))</f>
        <v/>
      </c>
      <c r="AH638" s="281"/>
      <c r="AI638" s="281"/>
      <c r="AJ638" s="281"/>
      <c r="AK638" s="281" t="b">
        <f>AND(RMDF!AN638&gt;=0, RMDF!AN638&lt;=1-SUM(RMDF!Z638,RMDF!AG638), RMDF!AN638=ROUND(RMDF!AN638,4))</f>
        <v>1</v>
      </c>
      <c r="AL638" s="317">
        <f>RMDF!AL638</f>
        <v>0</v>
      </c>
      <c r="AM638" s="318" t="str">
        <f>IF(AL638=0,"",_xlfn.XLOOKUP(AL638,StatePicklist!$1:$1,StatePicklist!$3:$3,"NA",0))</f>
        <v/>
      </c>
      <c r="AN638" s="297" t="str">
        <f ca="1">IF(RMDF!AM638="", "", IF(ISNUMBER(MATCH(RMDF!AM638, INDIRECT(AM638), 0)), "OK", "Invalid"))</f>
        <v/>
      </c>
      <c r="AO638" s="281"/>
      <c r="AP638" s="281"/>
      <c r="AQ638" s="281"/>
      <c r="AR638" s="281" t="b">
        <f>AND(RMDF!AU638&gt;=0, RMDF!AU638&lt;=1-SUM(RMDF!Z638,RMDF!AG638,RMDF!AN638), RMDF!AU638=ROUND(RMDF!AU638,4))</f>
        <v>1</v>
      </c>
      <c r="AS638" s="317">
        <f>RMDF!AS638</f>
        <v>0</v>
      </c>
      <c r="AT638" s="318" t="str">
        <f>IF(AS638=0,"",_xlfn.XLOOKUP(AS638,StatePicklist!$1:$1,StatePicklist!$3:$3,"NA",0))</f>
        <v/>
      </c>
      <c r="AU638" s="297" t="str">
        <f ca="1">IF(RMDF!AT638="", "", IF(ISNUMBER(MATCH(RMDF!AT638, INDIRECT(AT638), 0)), "OK", "Invalid"))</f>
        <v/>
      </c>
      <c r="AV638" s="281"/>
      <c r="AW638" s="281"/>
      <c r="AX638" s="281"/>
      <c r="AY638" s="281" t="b">
        <f>AND(RMDF!BB638&gt;=0, RMDF!BB638&lt;=1-SUM(RMDF!Z638,RMDF!AG638,RMDF!AN638,RMDF!AU638), RMDF!BB638=ROUND(RMDF!BB638,4))</f>
        <v>1</v>
      </c>
      <c r="AZ638" s="317">
        <f>RMDF!AZ638</f>
        <v>0</v>
      </c>
      <c r="BA638" s="318" t="str">
        <f>IF(AZ638=0,"",_xlfn.XLOOKUP(AZ638,StatePicklist!$1:$1,StatePicklist!$3:$3,"NA",0))</f>
        <v/>
      </c>
      <c r="BB638" s="297" t="str">
        <f ca="1">IF(RMDF!BA638="", "", IF(ISNUMBER(MATCH(RMDF!BA638, INDIRECT(BA638), 0)), "OK", "Invalid"))</f>
        <v/>
      </c>
      <c r="BC638" s="281"/>
      <c r="BD638" s="281"/>
      <c r="BE638" s="281"/>
      <c r="BF638" s="281" t="b">
        <f>AND(RMDF!BI638&gt;=0, RMDF!BI638&lt;=1-SUM(RMDF!Z638,RMDF!AG638,RMDF!AN638,RMDF!AU638,RMDF!BB638), RMDF!BI638=ROUND(RMDF!BI638,4))</f>
        <v>1</v>
      </c>
      <c r="BG638" s="317">
        <f>RMDF!BG638</f>
        <v>0</v>
      </c>
      <c r="BH638" s="318" t="str">
        <f>IF(BG638=0,"",_xlfn.XLOOKUP(BG638,StatePicklist!$1:$1,StatePicklist!$3:$3,"NA",0))</f>
        <v/>
      </c>
      <c r="BI638" s="297" t="str">
        <f ca="1">IF(RMDF!BH638="", "", IF(ISNUMBER(MATCH(RMDF!BH638, INDIRECT(BH638), 0)), "OK", "Invalid"))</f>
        <v/>
      </c>
      <c r="BJ638" s="281"/>
      <c r="BK638" s="281"/>
      <c r="BL638" s="281"/>
      <c r="BM638" s="281" t="b">
        <f>AND(RMDF!BP638&gt;=0, RMDF!BP638&lt;=1-SUM(RMDF!Z638,RMDF!AG638,RMDF!AN638,RMDF!AU638,RMDF!BB638,RMDF!BI638), RMDF!BP638=ROUND(RMDF!BP638,4))</f>
        <v>1</v>
      </c>
      <c r="BN638" s="317">
        <f>RMDF!BN638</f>
        <v>0</v>
      </c>
      <c r="BO638" s="318" t="str">
        <f>IF(BN638=0,"",_xlfn.XLOOKUP(BN638,StatePicklist!$1:$1,StatePicklist!$3:$3,"NA",0))</f>
        <v/>
      </c>
      <c r="BP638" s="297" t="str">
        <f ca="1">IF(RMDF!BO638="", "", IF(ISNUMBER(MATCH(RMDF!BO638, INDIRECT(BO638), 0)), "OK", "Invalid"))</f>
        <v/>
      </c>
      <c r="BQ638" s="281"/>
      <c r="BR638" s="281"/>
      <c r="BS638" s="281"/>
      <c r="BT638" s="281" t="b">
        <f>AND(RMDF!BW638&gt;=0, RMDF!BW638&lt;=1-SUM(RMDF!Z638,RMDF!AG638,RMDF!AN638,RMDF!AU638,RMDF!BB638,RMDF!BI638,RMDF!BP638), RMDF!BW638=ROUND(RMDF!BW638,4))</f>
        <v>1</v>
      </c>
      <c r="BU638" s="317">
        <f>RMDF!BU638</f>
        <v>0</v>
      </c>
      <c r="BV638" s="318" t="str">
        <f>IF(BU638=0,"",_xlfn.XLOOKUP(BU638,StatePicklist!$1:$1,StatePicklist!$3:$3,"NA",0))</f>
        <v/>
      </c>
      <c r="BW638" s="297" t="str">
        <f ca="1">IF(RMDF!BV638="", "", IF(ISNUMBER(MATCH(RMDF!BV638, INDIRECT(BV638), 0)), "OK", "Invalid"))</f>
        <v/>
      </c>
      <c r="BX638" s="281"/>
      <c r="BY638" s="281"/>
      <c r="BZ638" s="281"/>
      <c r="CA638" s="281" t="b">
        <f>AND(RMDF!CD638&gt;=0, RMDF!CD638&lt;=1-SUM(RMDF!Z638,RMDF!AG638,RMDF!AN638,RMDF!AU638,RMDF!BB638,RMDF!BI638,RMDF!BP638,RMDF!BW638), RMDF!CD638=ROUND(RMDF!CD638,4))</f>
        <v>1</v>
      </c>
      <c r="CB638" s="317">
        <f>RMDF!CB638</f>
        <v>0</v>
      </c>
      <c r="CC638" s="318" t="str">
        <f>IF(CB638=0,"",_xlfn.XLOOKUP(CB638,StatePicklist!$1:$1,StatePicklist!$3:$3,"NA",0))</f>
        <v/>
      </c>
      <c r="CD638" s="297" t="str">
        <f ca="1">IF(RMDF!CC638="", "", IF(ISNUMBER(MATCH(RMDF!CC638, INDIRECT(CC638), 0)), "OK", "Invalid"))</f>
        <v/>
      </c>
      <c r="CE638" s="281"/>
      <c r="CF638" s="281"/>
      <c r="CG638" s="281"/>
      <c r="CH638" s="281" t="b">
        <f>AND(RMDF!CK638&gt;=0, RMDF!CK638&lt;=1-SUM(RMDF!Z638,RMDF!AG638,RMDF!AN638,RMDF!AU638,RMDF!BB638,RMDF!BI638,RMDF!BP638,RMDF!BW638,RMDF!CD638), RMDF!CK638=ROUND(RMDF!CK638,4))</f>
        <v>1</v>
      </c>
      <c r="CI638" s="317">
        <f>RMDF!CI638</f>
        <v>0</v>
      </c>
      <c r="CJ638" s="318" t="str">
        <f>IF(CI638=0,"",_xlfn.XLOOKUP(CI638,StatePicklist!$1:$1,StatePicklist!$3:$3,"NA",0))</f>
        <v/>
      </c>
      <c r="CK638" s="297" t="str">
        <f ca="1">IF(RMDF!CJ638="", "", IF(ISNUMBER(MATCH(RMDF!CJ638, INDIRECT(CJ638), 0)), "OK", "Invalid"))</f>
        <v/>
      </c>
      <c r="CL638" s="281"/>
      <c r="CM638" s="281"/>
      <c r="CN638" s="281"/>
      <c r="CO638" s="281" t="b">
        <f>AND(RMDF!CR638&gt;=0, RMDF!CR638&lt;=1-SUM(RMDF!Z638,RMDF!AG638,RMDF!AN638,RMDF!AU638,RMDF!BB638,RMDF!BI638,RMDF!BP638,RMDF!BW638,RMDF!CD638,RMDF!CK638), RMDF!CR638=ROUND(RMDF!CR638,4))</f>
        <v>1</v>
      </c>
      <c r="CP638" s="317">
        <f>RMDF!CP638</f>
        <v>0</v>
      </c>
      <c r="CQ638" s="318" t="str">
        <f>IF(CP638=0,"",_xlfn.XLOOKUP(CP638,StatePicklist!$1:$1,StatePicklist!$3:$3,"NA",0))</f>
        <v/>
      </c>
      <c r="CR638" s="297" t="str">
        <f ca="1">IF(RMDF!CQ638="", "", IF(ISNUMBER(MATCH(RMDF!CQ638, INDIRECT(CQ638), 0)), "OK", "Invalid"))</f>
        <v/>
      </c>
      <c r="CS638" s="281"/>
      <c r="CT638" s="281"/>
      <c r="CU638" s="281"/>
      <c r="CV638" s="281" t="b">
        <f>AND(RMDF!CY638&gt;=0, RMDF!CY638&lt;=1-SUM(RMDF!Z638,RMDF!AG638,RMDF!AN638,RMDF!AU638,RMDF!BB638,RMDF!BI638,RMDF!BP638,RMDF!BW638,RMDF!CD638,RMDF!CK638,RMDF!CR638), RMDF!CY638=ROUND(RMDF!CY638,4))</f>
        <v>1</v>
      </c>
      <c r="CW638" s="317">
        <f>RMDF!CW638</f>
        <v>0</v>
      </c>
      <c r="CX638" s="318" t="str">
        <f>IF(CW638=0,"",_xlfn.XLOOKUP(CW638,StatePicklist!$1:$1,StatePicklist!$3:$3,"NA",0))</f>
        <v/>
      </c>
      <c r="CY638" s="297" t="str">
        <f ca="1">IF(RMDF!CX638="", "", IF(ISNUMBER(MATCH(RMDF!CX638, INDIRECT(CX638), 0)), "OK", "Invalid"))</f>
        <v/>
      </c>
      <c r="CZ638" s="281"/>
      <c r="DA638" s="281"/>
      <c r="DB638" s="281"/>
      <c r="DC638" s="281" t="b">
        <f>AND(RMDF!DF638&gt;=0, RMDF!DF638&lt;=1-SUM(RMDF!Z638,RMDF!AG638,RMDF!AN638,RMDF!AU638,RMDF!BB638,RMDF!BI638,RMDF!BP638,RMDF!BW638,RMDF!CD638,RMDF!CK638,RMDF!CR638,RMDF!CY638), RMDF!DF638=ROUND(RMDF!DF638,4))</f>
        <v>1</v>
      </c>
      <c r="DD638" s="317">
        <f>RMDF!DD638</f>
        <v>0</v>
      </c>
      <c r="DE638" s="318" t="str">
        <f>IF(DD638=0,"",_xlfn.XLOOKUP(DD638,StatePicklist!$1:$1,StatePicklist!$3:$3,"NA",0))</f>
        <v/>
      </c>
      <c r="DF638" s="297" t="str">
        <f ca="1">IF(RMDF!DE638="", "", IF(ISNUMBER(MATCH(RMDF!DE638, INDIRECT(DE638), 0)), "OK", "Invalid"))</f>
        <v/>
      </c>
      <c r="DG638" s="281"/>
      <c r="DH638" s="281"/>
      <c r="DI638" s="281"/>
      <c r="DJ638" s="281" t="b">
        <f>AND(RMDF!DM638&gt;=0, RMDF!DM638&lt;=1-SUM(RMDF!Z638,RMDF!AG638,RMDF!AN638,RMDF!AU638,RMDF!BB638,RMDF!BI638,RMDF!BP638,RMDF!BW638,RMDF!CD638,RMDF!CK638,RMDF!CR638,RMDF!CY638,RMDF!DF638), RMDF!DM638=ROUND(RMDF!DM638,4))</f>
        <v>1</v>
      </c>
      <c r="DK638" s="317">
        <f>RMDF!DK638</f>
        <v>0</v>
      </c>
      <c r="DL638" s="318" t="str">
        <f>IF(DK638=0,"",_xlfn.XLOOKUP(DK638,StatePicklist!$1:$1,StatePicklist!$3:$3,"NA",0))</f>
        <v/>
      </c>
      <c r="DM638" s="297" t="str">
        <f ca="1">IF(RMDF!DL638="", "", IF(ISNUMBER(MATCH(RMDF!DL638, INDIRECT(DL638), 0)), "OK", "Invalid"))</f>
        <v/>
      </c>
      <c r="DN638" s="281"/>
      <c r="DO638" s="281"/>
      <c r="DP638" s="281"/>
      <c r="DQ638" s="281" t="b">
        <f>AND(RMDF!DT638&gt;=0, RMDF!DT638&lt;=1-SUM(RMDF!Z638,RMDF!AG638,RMDF!AN638,RMDF!AU638,RMDF!BB638,RMDF!BI638,RMDF!BP638,RMDF!BW638,RMDF!CD638,RMDF!CK638,RMDF!CR638,RMDF!CY638,RMDF!DF638,RMDF!DM638), RMDF!DT638=ROUND(RMDF!DT638,4))</f>
        <v>1</v>
      </c>
      <c r="DR638" s="317">
        <f>RMDF!DR638</f>
        <v>0</v>
      </c>
      <c r="DS638" s="318" t="str">
        <f>IF(DR638=0,"",_xlfn.XLOOKUP(DR638,StatePicklist!$1:$1,StatePicklist!$3:$3,"NA",0))</f>
        <v/>
      </c>
      <c r="DT638" s="297" t="str">
        <f ca="1">IF(RMDF!DS638="", "", IF(ISNUMBER(MATCH(RMDF!DS638, INDIRECT(DS638), 0)), "OK", "Invalid"))</f>
        <v/>
      </c>
      <c r="DU638" s="281"/>
      <c r="DV638" s="281"/>
      <c r="DW638" s="281"/>
      <c r="DX638" s="281" t="b">
        <f>AND(RMDF!EA638&gt;=0, RMDF!EA638&lt;=1-SUM(RMDF!Z638,RMDF!AG638,RMDF!AN638,RMDF!AU638,RMDF!BB638,RMDF!BI638,RMDF!BP638,RMDF!BW638,RMDF!CD638,RMDF!CK638,RMDF!CR638,RMDF!CY638,RMDF!DF638,RMDF!DM638,RMDF!DT638), RMDF!EA638=ROUND(RMDF!EA638,4))</f>
        <v>1</v>
      </c>
      <c r="DY638" s="317">
        <f>RMDF!DY638</f>
        <v>0</v>
      </c>
      <c r="DZ638" s="318" t="str">
        <f>IF(DY638=0,"",_xlfn.XLOOKUP(DY638,StatePicklist!$1:$1,StatePicklist!$3:$3,"NA",0))</f>
        <v/>
      </c>
      <c r="EA638" s="297" t="str">
        <f ca="1">IF(RMDF!DZ638="", "", IF(ISNUMBER(MATCH(RMDF!DZ638, INDIRECT(DZ638), 0)), "OK", "Invalid"))</f>
        <v/>
      </c>
      <c r="EB638" s="281"/>
      <c r="EC638" s="281"/>
      <c r="ED638" s="281"/>
      <c r="EE638" s="281" t="b">
        <f>AND(RMDF!EH638&gt;=0, RMDF!EH638&lt;=1-SUM(RMDF!Z638,RMDF!AG638,RMDF!AN638,RMDF!AU638,RMDF!BB638,RMDF!BI638,RMDF!BP638,RMDF!BW638,RMDF!CD638,RMDF!CK638,RMDF!CR638,RMDF!CY638,RMDF!DF638,RMDF!DM638,RMDF!DT638,RMDF!EA638), RMDF!EH638=ROUND(RMDF!EH638,4))</f>
        <v>1</v>
      </c>
      <c r="EF638" s="317">
        <f>RMDF!EF638</f>
        <v>0</v>
      </c>
      <c r="EG638" s="318" t="str">
        <f>IF(EF638=0,"",_xlfn.XLOOKUP(EF638,StatePicklist!$1:$1,StatePicklist!$3:$3,"NA",0))</f>
        <v/>
      </c>
      <c r="EH638" s="297" t="str">
        <f ca="1">IF(RMDF!EG638="", "", IF(ISNUMBER(MATCH(RMDF!EG638, INDIRECT(EG638), 0)), "OK", "Invalid"))</f>
        <v/>
      </c>
      <c r="EI638" s="281"/>
      <c r="EJ638" s="281"/>
      <c r="EK638" s="281"/>
      <c r="EL638" s="281" t="b">
        <f>AND(RMDF!EO638&gt;=0, RMDF!EO638&lt;=1-SUM(RMDF!Z638,RMDF!AG638,RMDF!AN638,RMDF!AU638,RMDF!BB638,RMDF!BI638,RMDF!BP638,RMDF!BW638,RMDF!CD638,RMDF!CK638,RMDF!CR638,RMDF!CY638,RMDF!DF638,RMDF!DM638,RMDF!DT638,RMDF!EA638,RMDF!EH638), RMDF!EO638=ROUND(RMDF!EO638,4))</f>
        <v>1</v>
      </c>
      <c r="EM638" s="317">
        <f>RMDF!EM638</f>
        <v>0</v>
      </c>
      <c r="EN638" s="318" t="str">
        <f>IF(EM638=0,"",_xlfn.XLOOKUP(EM638,StatePicklist!$1:$1,StatePicklist!$3:$3,"NA",0))</f>
        <v/>
      </c>
      <c r="EO638" s="297" t="str">
        <f ca="1">IF(RMDF!EN638="", "", IF(ISNUMBER(MATCH(RMDF!EN638, INDIRECT(EN638), 0)), "OK", "Invalid"))</f>
        <v/>
      </c>
      <c r="EP638" s="281"/>
      <c r="EQ638" s="281"/>
      <c r="ER638" s="281"/>
      <c r="ES638" s="281" t="b">
        <f>AND(RMDF!EV638&gt;=0, RMDF!EV638&lt;=1-SUM(RMDF!Z638,RMDF!AG638,RMDF!AN638,RMDF!AU638,RMDF!BB638,RMDF!BI638,RMDF!BP638,RMDF!BW638,RMDF!CD638,RMDF!CK638,RMDF!CR638,RMDF!CY638,RMDF!DF638,RMDF!DM638,RMDF!DT638,RMDF!EA638,RMDF!EH638,RMDF!EO638), RMDF!EV638=ROUND(RMDF!EV638,4))</f>
        <v>1</v>
      </c>
      <c r="ET638" s="317">
        <f>RMDF!ET638</f>
        <v>0</v>
      </c>
      <c r="EU638" s="318" t="str">
        <f>IF(ET638=0,"",_xlfn.XLOOKUP(ET638,StatePicklist!$1:$1,StatePicklist!$3:$3,"NA",0))</f>
        <v/>
      </c>
      <c r="EV638" s="297" t="str">
        <f ca="1">IF(RMDF!EU638="", "", IF(ISNUMBER(MATCH(RMDF!EU638, INDIRECT(EU638), 0)), "OK", "Invalid"))</f>
        <v/>
      </c>
      <c r="EW638" s="281"/>
      <c r="EX638" s="281"/>
      <c r="EY638" s="281"/>
      <c r="EZ638" s="281" t="b">
        <f>AND(RMDF!FC638&gt;=0, RMDF!FC638&lt;=1-SUM(RMDF!Z638,RMDF!AG638,RMDF!AN638,RMDF!AU638,RMDF!BB638,RMDF!BI638,RMDF!BP638,RMDF!BW638,RMDF!CD638,RMDF!CK638,RMDF!CR638,RMDF!CY638,RMDF!DF638,RMDF!DM638,RMDF!DT638,RMDF!EA638,RMDF!EH638,RMDF!EO638,RMDF!EV638), RMDF!FC638=ROUND(RMDF!FC638,4))</f>
        <v>1</v>
      </c>
      <c r="FA638" s="317">
        <f>RMDF!FA638</f>
        <v>0</v>
      </c>
      <c r="FB638" s="318" t="str">
        <f>IF(FA638=0,"",_xlfn.XLOOKUP(FA638,StatePicklist!$1:$1,StatePicklist!$3:$3,"NA",0))</f>
        <v/>
      </c>
      <c r="FC638" s="297" t="str">
        <f ca="1">IF(RMDF!FB638="", "", IF(ISNUMBER(MATCH(RMDF!FB638, INDIRECT(FB638), 0)), "OK", "Invalid"))</f>
        <v/>
      </c>
    </row>
    <row r="639" spans="1:159" s="205" customFormat="1" ht="39.9" customHeight="1" x14ac:dyDescent="0.25">
      <c r="A639" s="206"/>
      <c r="B639" s="196"/>
      <c r="C639" s="197"/>
      <c r="D639" s="198"/>
      <c r="E639" s="199"/>
      <c r="F639" s="200"/>
      <c r="G639" s="201"/>
      <c r="H639" s="292"/>
      <c r="I639" s="305">
        <f>RMDF!I639</f>
        <v>0</v>
      </c>
      <c r="J639" s="305" t="str">
        <f>IF(I639=ProductCode!$B$30,"PDReclPost",IF(OR(I639=ProductCode!$C$30,I639=ProductCode!$E$30,I639=ProductCode!$G$30),"PDPreCon",IF(OR(I639=ProductCode!$D$30,I639=ProductCode!$F$30),"PDNotReclPost","")))</f>
        <v/>
      </c>
      <c r="K639" s="305" t="str">
        <f t="shared" si="36"/>
        <v/>
      </c>
      <c r="L639" s="289"/>
      <c r="M639" s="305" t="str">
        <f t="shared" si="36"/>
        <v/>
      </c>
      <c r="N639" s="289" t="b">
        <f>AND(RMDF!N639&gt;=0, RMDF!N639&lt;=1-RMDF!L639, RMDF!N639=ROUND(RMDF!N639,4))</f>
        <v>1</v>
      </c>
      <c r="O639" s="286" t="str">
        <f>IF(P639="","",IF(I639="","",IF(LEFT(I639,13)="Reclaimed pos",RawMaterialCode!$E$569,RawMaterialCode!$E$568)))</f>
        <v>Reclaimed pre-consumer mixed fibers (RM0578)</v>
      </c>
      <c r="P639" s="295">
        <f t="shared" si="37"/>
        <v>1</v>
      </c>
      <c r="Q639" s="202"/>
      <c r="R639" s="203"/>
      <c r="S639" s="204" t="str">
        <f t="shared" si="38"/>
        <v/>
      </c>
      <c r="T639" s="281"/>
      <c r="U639" s="281"/>
      <c r="V639" s="281"/>
      <c r="W639" s="281"/>
      <c r="X639" s="317">
        <f>RMDF!X639</f>
        <v>0</v>
      </c>
      <c r="Y639" s="318" t="str">
        <f>IF(X639=0,"",_xlfn.XLOOKUP(X639,StatePicklist!$1:$1,StatePicklist!$3:$3,"NA",0))</f>
        <v/>
      </c>
      <c r="Z639" s="297" t="str">
        <f ca="1">IF(RMDF!Y639="", "", IF(ISNUMBER(MATCH(RMDF!Y639, INDIRECT(Y639), 0)), "OK", "Invalid"))</f>
        <v/>
      </c>
      <c r="AA639" s="281"/>
      <c r="AB639" s="281"/>
      <c r="AC639" s="281"/>
      <c r="AD639" s="281" t="b">
        <f>AND(RMDF!AG639&gt;=0, RMDF!AG639&lt;=1-RMDF!Z639, RMDF!AG639=ROUND(RMDF!AG639,4))</f>
        <v>1</v>
      </c>
      <c r="AE639" s="317">
        <f>RMDF!AE639</f>
        <v>0</v>
      </c>
      <c r="AF639" s="318" t="str">
        <f>IF(AE639=0,"",_xlfn.XLOOKUP(AE639,StatePicklist!$1:$1,StatePicklist!$3:$3,"NA",0))</f>
        <v/>
      </c>
      <c r="AG639" s="297" t="str">
        <f ca="1">IF(RMDF!AF639="", "", IF(ISNUMBER(MATCH(RMDF!AF639, INDIRECT(AF639), 0)), "OK", "Invalid"))</f>
        <v/>
      </c>
      <c r="AH639" s="281"/>
      <c r="AI639" s="281"/>
      <c r="AJ639" s="281"/>
      <c r="AK639" s="281" t="b">
        <f>AND(RMDF!AN639&gt;=0, RMDF!AN639&lt;=1-SUM(RMDF!Z639,RMDF!AG639), RMDF!AN639=ROUND(RMDF!AN639,4))</f>
        <v>1</v>
      </c>
      <c r="AL639" s="317">
        <f>RMDF!AL639</f>
        <v>0</v>
      </c>
      <c r="AM639" s="318" t="str">
        <f>IF(AL639=0,"",_xlfn.XLOOKUP(AL639,StatePicklist!$1:$1,StatePicklist!$3:$3,"NA",0))</f>
        <v/>
      </c>
      <c r="AN639" s="297" t="str">
        <f ca="1">IF(RMDF!AM639="", "", IF(ISNUMBER(MATCH(RMDF!AM639, INDIRECT(AM639), 0)), "OK", "Invalid"))</f>
        <v/>
      </c>
      <c r="AO639" s="281"/>
      <c r="AP639" s="281"/>
      <c r="AQ639" s="281"/>
      <c r="AR639" s="281" t="b">
        <f>AND(RMDF!AU639&gt;=0, RMDF!AU639&lt;=1-SUM(RMDF!Z639,RMDF!AG639,RMDF!AN639), RMDF!AU639=ROUND(RMDF!AU639,4))</f>
        <v>1</v>
      </c>
      <c r="AS639" s="317">
        <f>RMDF!AS639</f>
        <v>0</v>
      </c>
      <c r="AT639" s="318" t="str">
        <f>IF(AS639=0,"",_xlfn.XLOOKUP(AS639,StatePicklist!$1:$1,StatePicklist!$3:$3,"NA",0))</f>
        <v/>
      </c>
      <c r="AU639" s="297" t="str">
        <f ca="1">IF(RMDF!AT639="", "", IF(ISNUMBER(MATCH(RMDF!AT639, INDIRECT(AT639), 0)), "OK", "Invalid"))</f>
        <v/>
      </c>
      <c r="AV639" s="281"/>
      <c r="AW639" s="281"/>
      <c r="AX639" s="281"/>
      <c r="AY639" s="281" t="b">
        <f>AND(RMDF!BB639&gt;=0, RMDF!BB639&lt;=1-SUM(RMDF!Z639,RMDF!AG639,RMDF!AN639,RMDF!AU639), RMDF!BB639=ROUND(RMDF!BB639,4))</f>
        <v>1</v>
      </c>
      <c r="AZ639" s="317">
        <f>RMDF!AZ639</f>
        <v>0</v>
      </c>
      <c r="BA639" s="318" t="str">
        <f>IF(AZ639=0,"",_xlfn.XLOOKUP(AZ639,StatePicklist!$1:$1,StatePicklist!$3:$3,"NA",0))</f>
        <v/>
      </c>
      <c r="BB639" s="297" t="str">
        <f ca="1">IF(RMDF!BA639="", "", IF(ISNUMBER(MATCH(RMDF!BA639, INDIRECT(BA639), 0)), "OK", "Invalid"))</f>
        <v/>
      </c>
      <c r="BC639" s="281"/>
      <c r="BD639" s="281"/>
      <c r="BE639" s="281"/>
      <c r="BF639" s="281" t="b">
        <f>AND(RMDF!BI639&gt;=0, RMDF!BI639&lt;=1-SUM(RMDF!Z639,RMDF!AG639,RMDF!AN639,RMDF!AU639,RMDF!BB639), RMDF!BI639=ROUND(RMDF!BI639,4))</f>
        <v>1</v>
      </c>
      <c r="BG639" s="317">
        <f>RMDF!BG639</f>
        <v>0</v>
      </c>
      <c r="BH639" s="318" t="str">
        <f>IF(BG639=0,"",_xlfn.XLOOKUP(BG639,StatePicklist!$1:$1,StatePicklist!$3:$3,"NA",0))</f>
        <v/>
      </c>
      <c r="BI639" s="297" t="str">
        <f ca="1">IF(RMDF!BH639="", "", IF(ISNUMBER(MATCH(RMDF!BH639, INDIRECT(BH639), 0)), "OK", "Invalid"))</f>
        <v/>
      </c>
      <c r="BJ639" s="281"/>
      <c r="BK639" s="281"/>
      <c r="BL639" s="281"/>
      <c r="BM639" s="281" t="b">
        <f>AND(RMDF!BP639&gt;=0, RMDF!BP639&lt;=1-SUM(RMDF!Z639,RMDF!AG639,RMDF!AN639,RMDF!AU639,RMDF!BB639,RMDF!BI639), RMDF!BP639=ROUND(RMDF!BP639,4))</f>
        <v>1</v>
      </c>
      <c r="BN639" s="317">
        <f>RMDF!BN639</f>
        <v>0</v>
      </c>
      <c r="BO639" s="318" t="str">
        <f>IF(BN639=0,"",_xlfn.XLOOKUP(BN639,StatePicklist!$1:$1,StatePicklist!$3:$3,"NA",0))</f>
        <v/>
      </c>
      <c r="BP639" s="297" t="str">
        <f ca="1">IF(RMDF!BO639="", "", IF(ISNUMBER(MATCH(RMDF!BO639, INDIRECT(BO639), 0)), "OK", "Invalid"))</f>
        <v/>
      </c>
      <c r="BQ639" s="281"/>
      <c r="BR639" s="281"/>
      <c r="BS639" s="281"/>
      <c r="BT639" s="281" t="b">
        <f>AND(RMDF!BW639&gt;=0, RMDF!BW639&lt;=1-SUM(RMDF!Z639,RMDF!AG639,RMDF!AN639,RMDF!AU639,RMDF!BB639,RMDF!BI639,RMDF!BP639), RMDF!BW639=ROUND(RMDF!BW639,4))</f>
        <v>1</v>
      </c>
      <c r="BU639" s="317">
        <f>RMDF!BU639</f>
        <v>0</v>
      </c>
      <c r="BV639" s="318" t="str">
        <f>IF(BU639=0,"",_xlfn.XLOOKUP(BU639,StatePicklist!$1:$1,StatePicklist!$3:$3,"NA",0))</f>
        <v/>
      </c>
      <c r="BW639" s="297" t="str">
        <f ca="1">IF(RMDF!BV639="", "", IF(ISNUMBER(MATCH(RMDF!BV639, INDIRECT(BV639), 0)), "OK", "Invalid"))</f>
        <v/>
      </c>
      <c r="BX639" s="281"/>
      <c r="BY639" s="281"/>
      <c r="BZ639" s="281"/>
      <c r="CA639" s="281" t="b">
        <f>AND(RMDF!CD639&gt;=0, RMDF!CD639&lt;=1-SUM(RMDF!Z639,RMDF!AG639,RMDF!AN639,RMDF!AU639,RMDF!BB639,RMDF!BI639,RMDF!BP639,RMDF!BW639), RMDF!CD639=ROUND(RMDF!CD639,4))</f>
        <v>1</v>
      </c>
      <c r="CB639" s="317">
        <f>RMDF!CB639</f>
        <v>0</v>
      </c>
      <c r="CC639" s="318" t="str">
        <f>IF(CB639=0,"",_xlfn.XLOOKUP(CB639,StatePicklist!$1:$1,StatePicklist!$3:$3,"NA",0))</f>
        <v/>
      </c>
      <c r="CD639" s="297" t="str">
        <f ca="1">IF(RMDF!CC639="", "", IF(ISNUMBER(MATCH(RMDF!CC639, INDIRECT(CC639), 0)), "OK", "Invalid"))</f>
        <v/>
      </c>
      <c r="CE639" s="281"/>
      <c r="CF639" s="281"/>
      <c r="CG639" s="281"/>
      <c r="CH639" s="281" t="b">
        <f>AND(RMDF!CK639&gt;=0, RMDF!CK639&lt;=1-SUM(RMDF!Z639,RMDF!AG639,RMDF!AN639,RMDF!AU639,RMDF!BB639,RMDF!BI639,RMDF!BP639,RMDF!BW639,RMDF!CD639), RMDF!CK639=ROUND(RMDF!CK639,4))</f>
        <v>1</v>
      </c>
      <c r="CI639" s="317">
        <f>RMDF!CI639</f>
        <v>0</v>
      </c>
      <c r="CJ639" s="318" t="str">
        <f>IF(CI639=0,"",_xlfn.XLOOKUP(CI639,StatePicklist!$1:$1,StatePicklist!$3:$3,"NA",0))</f>
        <v/>
      </c>
      <c r="CK639" s="297" t="str">
        <f ca="1">IF(RMDF!CJ639="", "", IF(ISNUMBER(MATCH(RMDF!CJ639, INDIRECT(CJ639), 0)), "OK", "Invalid"))</f>
        <v/>
      </c>
      <c r="CL639" s="281"/>
      <c r="CM639" s="281"/>
      <c r="CN639" s="281"/>
      <c r="CO639" s="281" t="b">
        <f>AND(RMDF!CR639&gt;=0, RMDF!CR639&lt;=1-SUM(RMDF!Z639,RMDF!AG639,RMDF!AN639,RMDF!AU639,RMDF!BB639,RMDF!BI639,RMDF!BP639,RMDF!BW639,RMDF!CD639,RMDF!CK639), RMDF!CR639=ROUND(RMDF!CR639,4))</f>
        <v>1</v>
      </c>
      <c r="CP639" s="317">
        <f>RMDF!CP639</f>
        <v>0</v>
      </c>
      <c r="CQ639" s="318" t="str">
        <f>IF(CP639=0,"",_xlfn.XLOOKUP(CP639,StatePicklist!$1:$1,StatePicklist!$3:$3,"NA",0))</f>
        <v/>
      </c>
      <c r="CR639" s="297" t="str">
        <f ca="1">IF(RMDF!CQ639="", "", IF(ISNUMBER(MATCH(RMDF!CQ639, INDIRECT(CQ639), 0)), "OK", "Invalid"))</f>
        <v/>
      </c>
      <c r="CS639" s="281"/>
      <c r="CT639" s="281"/>
      <c r="CU639" s="281"/>
      <c r="CV639" s="281" t="b">
        <f>AND(RMDF!CY639&gt;=0, RMDF!CY639&lt;=1-SUM(RMDF!Z639,RMDF!AG639,RMDF!AN639,RMDF!AU639,RMDF!BB639,RMDF!BI639,RMDF!BP639,RMDF!BW639,RMDF!CD639,RMDF!CK639,RMDF!CR639), RMDF!CY639=ROUND(RMDF!CY639,4))</f>
        <v>1</v>
      </c>
      <c r="CW639" s="317">
        <f>RMDF!CW639</f>
        <v>0</v>
      </c>
      <c r="CX639" s="318" t="str">
        <f>IF(CW639=0,"",_xlfn.XLOOKUP(CW639,StatePicklist!$1:$1,StatePicklist!$3:$3,"NA",0))</f>
        <v/>
      </c>
      <c r="CY639" s="297" t="str">
        <f ca="1">IF(RMDF!CX639="", "", IF(ISNUMBER(MATCH(RMDF!CX639, INDIRECT(CX639), 0)), "OK", "Invalid"))</f>
        <v/>
      </c>
      <c r="CZ639" s="281"/>
      <c r="DA639" s="281"/>
      <c r="DB639" s="281"/>
      <c r="DC639" s="281" t="b">
        <f>AND(RMDF!DF639&gt;=0, RMDF!DF639&lt;=1-SUM(RMDF!Z639,RMDF!AG639,RMDF!AN639,RMDF!AU639,RMDF!BB639,RMDF!BI639,RMDF!BP639,RMDF!BW639,RMDF!CD639,RMDF!CK639,RMDF!CR639,RMDF!CY639), RMDF!DF639=ROUND(RMDF!DF639,4))</f>
        <v>1</v>
      </c>
      <c r="DD639" s="317">
        <f>RMDF!DD639</f>
        <v>0</v>
      </c>
      <c r="DE639" s="318" t="str">
        <f>IF(DD639=0,"",_xlfn.XLOOKUP(DD639,StatePicklist!$1:$1,StatePicklist!$3:$3,"NA",0))</f>
        <v/>
      </c>
      <c r="DF639" s="297" t="str">
        <f ca="1">IF(RMDF!DE639="", "", IF(ISNUMBER(MATCH(RMDF!DE639, INDIRECT(DE639), 0)), "OK", "Invalid"))</f>
        <v/>
      </c>
      <c r="DG639" s="281"/>
      <c r="DH639" s="281"/>
      <c r="DI639" s="281"/>
      <c r="DJ639" s="281" t="b">
        <f>AND(RMDF!DM639&gt;=0, RMDF!DM639&lt;=1-SUM(RMDF!Z639,RMDF!AG639,RMDF!AN639,RMDF!AU639,RMDF!BB639,RMDF!BI639,RMDF!BP639,RMDF!BW639,RMDF!CD639,RMDF!CK639,RMDF!CR639,RMDF!CY639,RMDF!DF639), RMDF!DM639=ROUND(RMDF!DM639,4))</f>
        <v>1</v>
      </c>
      <c r="DK639" s="317">
        <f>RMDF!DK639</f>
        <v>0</v>
      </c>
      <c r="DL639" s="318" t="str">
        <f>IF(DK639=0,"",_xlfn.XLOOKUP(DK639,StatePicklist!$1:$1,StatePicklist!$3:$3,"NA",0))</f>
        <v/>
      </c>
      <c r="DM639" s="297" t="str">
        <f ca="1">IF(RMDF!DL639="", "", IF(ISNUMBER(MATCH(RMDF!DL639, INDIRECT(DL639), 0)), "OK", "Invalid"))</f>
        <v/>
      </c>
      <c r="DN639" s="281"/>
      <c r="DO639" s="281"/>
      <c r="DP639" s="281"/>
      <c r="DQ639" s="281" t="b">
        <f>AND(RMDF!DT639&gt;=0, RMDF!DT639&lt;=1-SUM(RMDF!Z639,RMDF!AG639,RMDF!AN639,RMDF!AU639,RMDF!BB639,RMDF!BI639,RMDF!BP639,RMDF!BW639,RMDF!CD639,RMDF!CK639,RMDF!CR639,RMDF!CY639,RMDF!DF639,RMDF!DM639), RMDF!DT639=ROUND(RMDF!DT639,4))</f>
        <v>1</v>
      </c>
      <c r="DR639" s="317">
        <f>RMDF!DR639</f>
        <v>0</v>
      </c>
      <c r="DS639" s="318" t="str">
        <f>IF(DR639=0,"",_xlfn.XLOOKUP(DR639,StatePicklist!$1:$1,StatePicklist!$3:$3,"NA",0))</f>
        <v/>
      </c>
      <c r="DT639" s="297" t="str">
        <f ca="1">IF(RMDF!DS639="", "", IF(ISNUMBER(MATCH(RMDF!DS639, INDIRECT(DS639), 0)), "OK", "Invalid"))</f>
        <v/>
      </c>
      <c r="DU639" s="281"/>
      <c r="DV639" s="281"/>
      <c r="DW639" s="281"/>
      <c r="DX639" s="281" t="b">
        <f>AND(RMDF!EA639&gt;=0, RMDF!EA639&lt;=1-SUM(RMDF!Z639,RMDF!AG639,RMDF!AN639,RMDF!AU639,RMDF!BB639,RMDF!BI639,RMDF!BP639,RMDF!BW639,RMDF!CD639,RMDF!CK639,RMDF!CR639,RMDF!CY639,RMDF!DF639,RMDF!DM639,RMDF!DT639), RMDF!EA639=ROUND(RMDF!EA639,4))</f>
        <v>1</v>
      </c>
      <c r="DY639" s="317">
        <f>RMDF!DY639</f>
        <v>0</v>
      </c>
      <c r="DZ639" s="318" t="str">
        <f>IF(DY639=0,"",_xlfn.XLOOKUP(DY639,StatePicklist!$1:$1,StatePicklist!$3:$3,"NA",0))</f>
        <v/>
      </c>
      <c r="EA639" s="297" t="str">
        <f ca="1">IF(RMDF!DZ639="", "", IF(ISNUMBER(MATCH(RMDF!DZ639, INDIRECT(DZ639), 0)), "OK", "Invalid"))</f>
        <v/>
      </c>
      <c r="EB639" s="281"/>
      <c r="EC639" s="281"/>
      <c r="ED639" s="281"/>
      <c r="EE639" s="281" t="b">
        <f>AND(RMDF!EH639&gt;=0, RMDF!EH639&lt;=1-SUM(RMDF!Z639,RMDF!AG639,RMDF!AN639,RMDF!AU639,RMDF!BB639,RMDF!BI639,RMDF!BP639,RMDF!BW639,RMDF!CD639,RMDF!CK639,RMDF!CR639,RMDF!CY639,RMDF!DF639,RMDF!DM639,RMDF!DT639,RMDF!EA639), RMDF!EH639=ROUND(RMDF!EH639,4))</f>
        <v>1</v>
      </c>
      <c r="EF639" s="317">
        <f>RMDF!EF639</f>
        <v>0</v>
      </c>
      <c r="EG639" s="318" t="str">
        <f>IF(EF639=0,"",_xlfn.XLOOKUP(EF639,StatePicklist!$1:$1,StatePicklist!$3:$3,"NA",0))</f>
        <v/>
      </c>
      <c r="EH639" s="297" t="str">
        <f ca="1">IF(RMDF!EG639="", "", IF(ISNUMBER(MATCH(RMDF!EG639, INDIRECT(EG639), 0)), "OK", "Invalid"))</f>
        <v/>
      </c>
      <c r="EI639" s="281"/>
      <c r="EJ639" s="281"/>
      <c r="EK639" s="281"/>
      <c r="EL639" s="281" t="b">
        <f>AND(RMDF!EO639&gt;=0, RMDF!EO639&lt;=1-SUM(RMDF!Z639,RMDF!AG639,RMDF!AN639,RMDF!AU639,RMDF!BB639,RMDF!BI639,RMDF!BP639,RMDF!BW639,RMDF!CD639,RMDF!CK639,RMDF!CR639,RMDF!CY639,RMDF!DF639,RMDF!DM639,RMDF!DT639,RMDF!EA639,RMDF!EH639), RMDF!EO639=ROUND(RMDF!EO639,4))</f>
        <v>1</v>
      </c>
      <c r="EM639" s="317">
        <f>RMDF!EM639</f>
        <v>0</v>
      </c>
      <c r="EN639" s="318" t="str">
        <f>IF(EM639=0,"",_xlfn.XLOOKUP(EM639,StatePicklist!$1:$1,StatePicklist!$3:$3,"NA",0))</f>
        <v/>
      </c>
      <c r="EO639" s="297" t="str">
        <f ca="1">IF(RMDF!EN639="", "", IF(ISNUMBER(MATCH(RMDF!EN639, INDIRECT(EN639), 0)), "OK", "Invalid"))</f>
        <v/>
      </c>
      <c r="EP639" s="281"/>
      <c r="EQ639" s="281"/>
      <c r="ER639" s="281"/>
      <c r="ES639" s="281" t="b">
        <f>AND(RMDF!EV639&gt;=0, RMDF!EV639&lt;=1-SUM(RMDF!Z639,RMDF!AG639,RMDF!AN639,RMDF!AU639,RMDF!BB639,RMDF!BI639,RMDF!BP639,RMDF!BW639,RMDF!CD639,RMDF!CK639,RMDF!CR639,RMDF!CY639,RMDF!DF639,RMDF!DM639,RMDF!DT639,RMDF!EA639,RMDF!EH639,RMDF!EO639), RMDF!EV639=ROUND(RMDF!EV639,4))</f>
        <v>1</v>
      </c>
      <c r="ET639" s="317">
        <f>RMDF!ET639</f>
        <v>0</v>
      </c>
      <c r="EU639" s="318" t="str">
        <f>IF(ET639=0,"",_xlfn.XLOOKUP(ET639,StatePicklist!$1:$1,StatePicklist!$3:$3,"NA",0))</f>
        <v/>
      </c>
      <c r="EV639" s="297" t="str">
        <f ca="1">IF(RMDF!EU639="", "", IF(ISNUMBER(MATCH(RMDF!EU639, INDIRECT(EU639), 0)), "OK", "Invalid"))</f>
        <v/>
      </c>
      <c r="EW639" s="281"/>
      <c r="EX639" s="281"/>
      <c r="EY639" s="281"/>
      <c r="EZ639" s="281" t="b">
        <f>AND(RMDF!FC639&gt;=0, RMDF!FC639&lt;=1-SUM(RMDF!Z639,RMDF!AG639,RMDF!AN639,RMDF!AU639,RMDF!BB639,RMDF!BI639,RMDF!BP639,RMDF!BW639,RMDF!CD639,RMDF!CK639,RMDF!CR639,RMDF!CY639,RMDF!DF639,RMDF!DM639,RMDF!DT639,RMDF!EA639,RMDF!EH639,RMDF!EO639,RMDF!EV639), RMDF!FC639=ROUND(RMDF!FC639,4))</f>
        <v>1</v>
      </c>
      <c r="FA639" s="317">
        <f>RMDF!FA639</f>
        <v>0</v>
      </c>
      <c r="FB639" s="318" t="str">
        <f>IF(FA639=0,"",_xlfn.XLOOKUP(FA639,StatePicklist!$1:$1,StatePicklist!$3:$3,"NA",0))</f>
        <v/>
      </c>
      <c r="FC639" s="297" t="str">
        <f ca="1">IF(RMDF!FB639="", "", IF(ISNUMBER(MATCH(RMDF!FB639, INDIRECT(FB639), 0)), "OK", "Invalid"))</f>
        <v/>
      </c>
    </row>
    <row r="640" spans="1:159" s="205" customFormat="1" ht="39.9" customHeight="1" x14ac:dyDescent="0.25">
      <c r="A640" s="206"/>
      <c r="B640" s="196"/>
      <c r="C640" s="197"/>
      <c r="D640" s="198"/>
      <c r="E640" s="199"/>
      <c r="F640" s="200"/>
      <c r="G640" s="201"/>
      <c r="H640" s="292"/>
      <c r="I640" s="305">
        <f>RMDF!I640</f>
        <v>0</v>
      </c>
      <c r="J640" s="305" t="str">
        <f>IF(I640=ProductCode!$B$30,"PDReclPost",IF(OR(I640=ProductCode!$C$30,I640=ProductCode!$E$30,I640=ProductCode!$G$30),"PDPreCon",IF(OR(I640=ProductCode!$D$30,I640=ProductCode!$F$30),"PDNotReclPost","")))</f>
        <v/>
      </c>
      <c r="K640" s="305" t="str">
        <f t="shared" si="36"/>
        <v/>
      </c>
      <c r="L640" s="289"/>
      <c r="M640" s="305" t="str">
        <f t="shared" si="36"/>
        <v/>
      </c>
      <c r="N640" s="289" t="b">
        <f>AND(RMDF!N640&gt;=0, RMDF!N640&lt;=1-RMDF!L640, RMDF!N640=ROUND(RMDF!N640,4))</f>
        <v>1</v>
      </c>
      <c r="O640" s="286" t="str">
        <f>IF(P640="","",IF(I640="","",IF(LEFT(I640,13)="Reclaimed pos",RawMaterialCode!$E$569,RawMaterialCode!$E$568)))</f>
        <v>Reclaimed pre-consumer mixed fibers (RM0578)</v>
      </c>
      <c r="P640" s="295">
        <f t="shared" si="37"/>
        <v>1</v>
      </c>
      <c r="Q640" s="202"/>
      <c r="R640" s="203"/>
      <c r="S640" s="204" t="str">
        <f t="shared" si="38"/>
        <v/>
      </c>
      <c r="T640" s="281"/>
      <c r="U640" s="281"/>
      <c r="V640" s="281"/>
      <c r="W640" s="281"/>
      <c r="X640" s="317">
        <f>RMDF!X640</f>
        <v>0</v>
      </c>
      <c r="Y640" s="318" t="str">
        <f>IF(X640=0,"",_xlfn.XLOOKUP(X640,StatePicklist!$1:$1,StatePicklist!$3:$3,"NA",0))</f>
        <v/>
      </c>
      <c r="Z640" s="297" t="str">
        <f ca="1">IF(RMDF!Y640="", "", IF(ISNUMBER(MATCH(RMDF!Y640, INDIRECT(Y640), 0)), "OK", "Invalid"))</f>
        <v/>
      </c>
      <c r="AA640" s="281"/>
      <c r="AB640" s="281"/>
      <c r="AC640" s="281"/>
      <c r="AD640" s="281" t="b">
        <f>AND(RMDF!AG640&gt;=0, RMDF!AG640&lt;=1-RMDF!Z640, RMDF!AG640=ROUND(RMDF!AG640,4))</f>
        <v>1</v>
      </c>
      <c r="AE640" s="317">
        <f>RMDF!AE640</f>
        <v>0</v>
      </c>
      <c r="AF640" s="318" t="str">
        <f>IF(AE640=0,"",_xlfn.XLOOKUP(AE640,StatePicklist!$1:$1,StatePicklist!$3:$3,"NA",0))</f>
        <v/>
      </c>
      <c r="AG640" s="297" t="str">
        <f ca="1">IF(RMDF!AF640="", "", IF(ISNUMBER(MATCH(RMDF!AF640, INDIRECT(AF640), 0)), "OK", "Invalid"))</f>
        <v/>
      </c>
      <c r="AH640" s="281"/>
      <c r="AI640" s="281"/>
      <c r="AJ640" s="281"/>
      <c r="AK640" s="281" t="b">
        <f>AND(RMDF!AN640&gt;=0, RMDF!AN640&lt;=1-SUM(RMDF!Z640,RMDF!AG640), RMDF!AN640=ROUND(RMDF!AN640,4))</f>
        <v>1</v>
      </c>
      <c r="AL640" s="317">
        <f>RMDF!AL640</f>
        <v>0</v>
      </c>
      <c r="AM640" s="318" t="str">
        <f>IF(AL640=0,"",_xlfn.XLOOKUP(AL640,StatePicklist!$1:$1,StatePicklist!$3:$3,"NA",0))</f>
        <v/>
      </c>
      <c r="AN640" s="297" t="str">
        <f ca="1">IF(RMDF!AM640="", "", IF(ISNUMBER(MATCH(RMDF!AM640, INDIRECT(AM640), 0)), "OK", "Invalid"))</f>
        <v/>
      </c>
      <c r="AO640" s="281"/>
      <c r="AP640" s="281"/>
      <c r="AQ640" s="281"/>
      <c r="AR640" s="281" t="b">
        <f>AND(RMDF!AU640&gt;=0, RMDF!AU640&lt;=1-SUM(RMDF!Z640,RMDF!AG640,RMDF!AN640), RMDF!AU640=ROUND(RMDF!AU640,4))</f>
        <v>1</v>
      </c>
      <c r="AS640" s="317">
        <f>RMDF!AS640</f>
        <v>0</v>
      </c>
      <c r="AT640" s="318" t="str">
        <f>IF(AS640=0,"",_xlfn.XLOOKUP(AS640,StatePicklist!$1:$1,StatePicklist!$3:$3,"NA",0))</f>
        <v/>
      </c>
      <c r="AU640" s="297" t="str">
        <f ca="1">IF(RMDF!AT640="", "", IF(ISNUMBER(MATCH(RMDF!AT640, INDIRECT(AT640), 0)), "OK", "Invalid"))</f>
        <v/>
      </c>
      <c r="AV640" s="281"/>
      <c r="AW640" s="281"/>
      <c r="AX640" s="281"/>
      <c r="AY640" s="281" t="b">
        <f>AND(RMDF!BB640&gt;=0, RMDF!BB640&lt;=1-SUM(RMDF!Z640,RMDF!AG640,RMDF!AN640,RMDF!AU640), RMDF!BB640=ROUND(RMDF!BB640,4))</f>
        <v>1</v>
      </c>
      <c r="AZ640" s="317">
        <f>RMDF!AZ640</f>
        <v>0</v>
      </c>
      <c r="BA640" s="318" t="str">
        <f>IF(AZ640=0,"",_xlfn.XLOOKUP(AZ640,StatePicklist!$1:$1,StatePicklist!$3:$3,"NA",0))</f>
        <v/>
      </c>
      <c r="BB640" s="297" t="str">
        <f ca="1">IF(RMDF!BA640="", "", IF(ISNUMBER(MATCH(RMDF!BA640, INDIRECT(BA640), 0)), "OK", "Invalid"))</f>
        <v/>
      </c>
      <c r="BC640" s="281"/>
      <c r="BD640" s="281"/>
      <c r="BE640" s="281"/>
      <c r="BF640" s="281" t="b">
        <f>AND(RMDF!BI640&gt;=0, RMDF!BI640&lt;=1-SUM(RMDF!Z640,RMDF!AG640,RMDF!AN640,RMDF!AU640,RMDF!BB640), RMDF!BI640=ROUND(RMDF!BI640,4))</f>
        <v>1</v>
      </c>
      <c r="BG640" s="317">
        <f>RMDF!BG640</f>
        <v>0</v>
      </c>
      <c r="BH640" s="318" t="str">
        <f>IF(BG640=0,"",_xlfn.XLOOKUP(BG640,StatePicklist!$1:$1,StatePicklist!$3:$3,"NA",0))</f>
        <v/>
      </c>
      <c r="BI640" s="297" t="str">
        <f ca="1">IF(RMDF!BH640="", "", IF(ISNUMBER(MATCH(RMDF!BH640, INDIRECT(BH640), 0)), "OK", "Invalid"))</f>
        <v/>
      </c>
      <c r="BJ640" s="281"/>
      <c r="BK640" s="281"/>
      <c r="BL640" s="281"/>
      <c r="BM640" s="281" t="b">
        <f>AND(RMDF!BP640&gt;=0, RMDF!BP640&lt;=1-SUM(RMDF!Z640,RMDF!AG640,RMDF!AN640,RMDF!AU640,RMDF!BB640,RMDF!BI640), RMDF!BP640=ROUND(RMDF!BP640,4))</f>
        <v>1</v>
      </c>
      <c r="BN640" s="317">
        <f>RMDF!BN640</f>
        <v>0</v>
      </c>
      <c r="BO640" s="318" t="str">
        <f>IF(BN640=0,"",_xlfn.XLOOKUP(BN640,StatePicklist!$1:$1,StatePicklist!$3:$3,"NA",0))</f>
        <v/>
      </c>
      <c r="BP640" s="297" t="str">
        <f ca="1">IF(RMDF!BO640="", "", IF(ISNUMBER(MATCH(RMDF!BO640, INDIRECT(BO640), 0)), "OK", "Invalid"))</f>
        <v/>
      </c>
      <c r="BQ640" s="281"/>
      <c r="BR640" s="281"/>
      <c r="BS640" s="281"/>
      <c r="BT640" s="281" t="b">
        <f>AND(RMDF!BW640&gt;=0, RMDF!BW640&lt;=1-SUM(RMDF!Z640,RMDF!AG640,RMDF!AN640,RMDF!AU640,RMDF!BB640,RMDF!BI640,RMDF!BP640), RMDF!BW640=ROUND(RMDF!BW640,4))</f>
        <v>1</v>
      </c>
      <c r="BU640" s="317">
        <f>RMDF!BU640</f>
        <v>0</v>
      </c>
      <c r="BV640" s="318" t="str">
        <f>IF(BU640=0,"",_xlfn.XLOOKUP(BU640,StatePicklist!$1:$1,StatePicklist!$3:$3,"NA",0))</f>
        <v/>
      </c>
      <c r="BW640" s="297" t="str">
        <f ca="1">IF(RMDF!BV640="", "", IF(ISNUMBER(MATCH(RMDF!BV640, INDIRECT(BV640), 0)), "OK", "Invalid"))</f>
        <v/>
      </c>
      <c r="BX640" s="281"/>
      <c r="BY640" s="281"/>
      <c r="BZ640" s="281"/>
      <c r="CA640" s="281" t="b">
        <f>AND(RMDF!CD640&gt;=0, RMDF!CD640&lt;=1-SUM(RMDF!Z640,RMDF!AG640,RMDF!AN640,RMDF!AU640,RMDF!BB640,RMDF!BI640,RMDF!BP640,RMDF!BW640), RMDF!CD640=ROUND(RMDF!CD640,4))</f>
        <v>1</v>
      </c>
      <c r="CB640" s="317">
        <f>RMDF!CB640</f>
        <v>0</v>
      </c>
      <c r="CC640" s="318" t="str">
        <f>IF(CB640=0,"",_xlfn.XLOOKUP(CB640,StatePicklist!$1:$1,StatePicklist!$3:$3,"NA",0))</f>
        <v/>
      </c>
      <c r="CD640" s="297" t="str">
        <f ca="1">IF(RMDF!CC640="", "", IF(ISNUMBER(MATCH(RMDF!CC640, INDIRECT(CC640), 0)), "OK", "Invalid"))</f>
        <v/>
      </c>
      <c r="CE640" s="281"/>
      <c r="CF640" s="281"/>
      <c r="CG640" s="281"/>
      <c r="CH640" s="281" t="b">
        <f>AND(RMDF!CK640&gt;=0, RMDF!CK640&lt;=1-SUM(RMDF!Z640,RMDF!AG640,RMDF!AN640,RMDF!AU640,RMDF!BB640,RMDF!BI640,RMDF!BP640,RMDF!BW640,RMDF!CD640), RMDF!CK640=ROUND(RMDF!CK640,4))</f>
        <v>1</v>
      </c>
      <c r="CI640" s="317">
        <f>RMDF!CI640</f>
        <v>0</v>
      </c>
      <c r="CJ640" s="318" t="str">
        <f>IF(CI640=0,"",_xlfn.XLOOKUP(CI640,StatePicklist!$1:$1,StatePicklist!$3:$3,"NA",0))</f>
        <v/>
      </c>
      <c r="CK640" s="297" t="str">
        <f ca="1">IF(RMDF!CJ640="", "", IF(ISNUMBER(MATCH(RMDF!CJ640, INDIRECT(CJ640), 0)), "OK", "Invalid"))</f>
        <v/>
      </c>
      <c r="CL640" s="281"/>
      <c r="CM640" s="281"/>
      <c r="CN640" s="281"/>
      <c r="CO640" s="281" t="b">
        <f>AND(RMDF!CR640&gt;=0, RMDF!CR640&lt;=1-SUM(RMDF!Z640,RMDF!AG640,RMDF!AN640,RMDF!AU640,RMDF!BB640,RMDF!BI640,RMDF!BP640,RMDF!BW640,RMDF!CD640,RMDF!CK640), RMDF!CR640=ROUND(RMDF!CR640,4))</f>
        <v>1</v>
      </c>
      <c r="CP640" s="317">
        <f>RMDF!CP640</f>
        <v>0</v>
      </c>
      <c r="CQ640" s="318" t="str">
        <f>IF(CP640=0,"",_xlfn.XLOOKUP(CP640,StatePicklist!$1:$1,StatePicklist!$3:$3,"NA",0))</f>
        <v/>
      </c>
      <c r="CR640" s="297" t="str">
        <f ca="1">IF(RMDF!CQ640="", "", IF(ISNUMBER(MATCH(RMDF!CQ640, INDIRECT(CQ640), 0)), "OK", "Invalid"))</f>
        <v/>
      </c>
      <c r="CS640" s="281"/>
      <c r="CT640" s="281"/>
      <c r="CU640" s="281"/>
      <c r="CV640" s="281" t="b">
        <f>AND(RMDF!CY640&gt;=0, RMDF!CY640&lt;=1-SUM(RMDF!Z640,RMDF!AG640,RMDF!AN640,RMDF!AU640,RMDF!BB640,RMDF!BI640,RMDF!BP640,RMDF!BW640,RMDF!CD640,RMDF!CK640,RMDF!CR640), RMDF!CY640=ROUND(RMDF!CY640,4))</f>
        <v>1</v>
      </c>
      <c r="CW640" s="317">
        <f>RMDF!CW640</f>
        <v>0</v>
      </c>
      <c r="CX640" s="318" t="str">
        <f>IF(CW640=0,"",_xlfn.XLOOKUP(CW640,StatePicklist!$1:$1,StatePicklist!$3:$3,"NA",0))</f>
        <v/>
      </c>
      <c r="CY640" s="297" t="str">
        <f ca="1">IF(RMDF!CX640="", "", IF(ISNUMBER(MATCH(RMDF!CX640, INDIRECT(CX640), 0)), "OK", "Invalid"))</f>
        <v/>
      </c>
      <c r="CZ640" s="281"/>
      <c r="DA640" s="281"/>
      <c r="DB640" s="281"/>
      <c r="DC640" s="281" t="b">
        <f>AND(RMDF!DF640&gt;=0, RMDF!DF640&lt;=1-SUM(RMDF!Z640,RMDF!AG640,RMDF!AN640,RMDF!AU640,RMDF!BB640,RMDF!BI640,RMDF!BP640,RMDF!BW640,RMDF!CD640,RMDF!CK640,RMDF!CR640,RMDF!CY640), RMDF!DF640=ROUND(RMDF!DF640,4))</f>
        <v>1</v>
      </c>
      <c r="DD640" s="317">
        <f>RMDF!DD640</f>
        <v>0</v>
      </c>
      <c r="DE640" s="318" t="str">
        <f>IF(DD640=0,"",_xlfn.XLOOKUP(DD640,StatePicklist!$1:$1,StatePicklist!$3:$3,"NA",0))</f>
        <v/>
      </c>
      <c r="DF640" s="297" t="str">
        <f ca="1">IF(RMDF!DE640="", "", IF(ISNUMBER(MATCH(RMDF!DE640, INDIRECT(DE640), 0)), "OK", "Invalid"))</f>
        <v/>
      </c>
      <c r="DG640" s="281"/>
      <c r="DH640" s="281"/>
      <c r="DI640" s="281"/>
      <c r="DJ640" s="281" t="b">
        <f>AND(RMDF!DM640&gt;=0, RMDF!DM640&lt;=1-SUM(RMDF!Z640,RMDF!AG640,RMDF!AN640,RMDF!AU640,RMDF!BB640,RMDF!BI640,RMDF!BP640,RMDF!BW640,RMDF!CD640,RMDF!CK640,RMDF!CR640,RMDF!CY640,RMDF!DF640), RMDF!DM640=ROUND(RMDF!DM640,4))</f>
        <v>1</v>
      </c>
      <c r="DK640" s="317">
        <f>RMDF!DK640</f>
        <v>0</v>
      </c>
      <c r="DL640" s="318" t="str">
        <f>IF(DK640=0,"",_xlfn.XLOOKUP(DK640,StatePicklist!$1:$1,StatePicklist!$3:$3,"NA",0))</f>
        <v/>
      </c>
      <c r="DM640" s="297" t="str">
        <f ca="1">IF(RMDF!DL640="", "", IF(ISNUMBER(MATCH(RMDF!DL640, INDIRECT(DL640), 0)), "OK", "Invalid"))</f>
        <v/>
      </c>
      <c r="DN640" s="281"/>
      <c r="DO640" s="281"/>
      <c r="DP640" s="281"/>
      <c r="DQ640" s="281" t="b">
        <f>AND(RMDF!DT640&gt;=0, RMDF!DT640&lt;=1-SUM(RMDF!Z640,RMDF!AG640,RMDF!AN640,RMDF!AU640,RMDF!BB640,RMDF!BI640,RMDF!BP640,RMDF!BW640,RMDF!CD640,RMDF!CK640,RMDF!CR640,RMDF!CY640,RMDF!DF640,RMDF!DM640), RMDF!DT640=ROUND(RMDF!DT640,4))</f>
        <v>1</v>
      </c>
      <c r="DR640" s="317">
        <f>RMDF!DR640</f>
        <v>0</v>
      </c>
      <c r="DS640" s="318" t="str">
        <f>IF(DR640=0,"",_xlfn.XLOOKUP(DR640,StatePicklist!$1:$1,StatePicklist!$3:$3,"NA",0))</f>
        <v/>
      </c>
      <c r="DT640" s="297" t="str">
        <f ca="1">IF(RMDF!DS640="", "", IF(ISNUMBER(MATCH(RMDF!DS640, INDIRECT(DS640), 0)), "OK", "Invalid"))</f>
        <v/>
      </c>
      <c r="DU640" s="281"/>
      <c r="DV640" s="281"/>
      <c r="DW640" s="281"/>
      <c r="DX640" s="281" t="b">
        <f>AND(RMDF!EA640&gt;=0, RMDF!EA640&lt;=1-SUM(RMDF!Z640,RMDF!AG640,RMDF!AN640,RMDF!AU640,RMDF!BB640,RMDF!BI640,RMDF!BP640,RMDF!BW640,RMDF!CD640,RMDF!CK640,RMDF!CR640,RMDF!CY640,RMDF!DF640,RMDF!DM640,RMDF!DT640), RMDF!EA640=ROUND(RMDF!EA640,4))</f>
        <v>1</v>
      </c>
      <c r="DY640" s="317">
        <f>RMDF!DY640</f>
        <v>0</v>
      </c>
      <c r="DZ640" s="318" t="str">
        <f>IF(DY640=0,"",_xlfn.XLOOKUP(DY640,StatePicklist!$1:$1,StatePicklist!$3:$3,"NA",0))</f>
        <v/>
      </c>
      <c r="EA640" s="297" t="str">
        <f ca="1">IF(RMDF!DZ640="", "", IF(ISNUMBER(MATCH(RMDF!DZ640, INDIRECT(DZ640), 0)), "OK", "Invalid"))</f>
        <v/>
      </c>
      <c r="EB640" s="281"/>
      <c r="EC640" s="281"/>
      <c r="ED640" s="281"/>
      <c r="EE640" s="281" t="b">
        <f>AND(RMDF!EH640&gt;=0, RMDF!EH640&lt;=1-SUM(RMDF!Z640,RMDF!AG640,RMDF!AN640,RMDF!AU640,RMDF!BB640,RMDF!BI640,RMDF!BP640,RMDF!BW640,RMDF!CD640,RMDF!CK640,RMDF!CR640,RMDF!CY640,RMDF!DF640,RMDF!DM640,RMDF!DT640,RMDF!EA640), RMDF!EH640=ROUND(RMDF!EH640,4))</f>
        <v>1</v>
      </c>
      <c r="EF640" s="317">
        <f>RMDF!EF640</f>
        <v>0</v>
      </c>
      <c r="EG640" s="318" t="str">
        <f>IF(EF640=0,"",_xlfn.XLOOKUP(EF640,StatePicklist!$1:$1,StatePicklist!$3:$3,"NA",0))</f>
        <v/>
      </c>
      <c r="EH640" s="297" t="str">
        <f ca="1">IF(RMDF!EG640="", "", IF(ISNUMBER(MATCH(RMDF!EG640, INDIRECT(EG640), 0)), "OK", "Invalid"))</f>
        <v/>
      </c>
      <c r="EI640" s="281"/>
      <c r="EJ640" s="281"/>
      <c r="EK640" s="281"/>
      <c r="EL640" s="281" t="b">
        <f>AND(RMDF!EO640&gt;=0, RMDF!EO640&lt;=1-SUM(RMDF!Z640,RMDF!AG640,RMDF!AN640,RMDF!AU640,RMDF!BB640,RMDF!BI640,RMDF!BP640,RMDF!BW640,RMDF!CD640,RMDF!CK640,RMDF!CR640,RMDF!CY640,RMDF!DF640,RMDF!DM640,RMDF!DT640,RMDF!EA640,RMDF!EH640), RMDF!EO640=ROUND(RMDF!EO640,4))</f>
        <v>1</v>
      </c>
      <c r="EM640" s="317">
        <f>RMDF!EM640</f>
        <v>0</v>
      </c>
      <c r="EN640" s="318" t="str">
        <f>IF(EM640=0,"",_xlfn.XLOOKUP(EM640,StatePicklist!$1:$1,StatePicklist!$3:$3,"NA",0))</f>
        <v/>
      </c>
      <c r="EO640" s="297" t="str">
        <f ca="1">IF(RMDF!EN640="", "", IF(ISNUMBER(MATCH(RMDF!EN640, INDIRECT(EN640), 0)), "OK", "Invalid"))</f>
        <v/>
      </c>
      <c r="EP640" s="281"/>
      <c r="EQ640" s="281"/>
      <c r="ER640" s="281"/>
      <c r="ES640" s="281" t="b">
        <f>AND(RMDF!EV640&gt;=0, RMDF!EV640&lt;=1-SUM(RMDF!Z640,RMDF!AG640,RMDF!AN640,RMDF!AU640,RMDF!BB640,RMDF!BI640,RMDF!BP640,RMDF!BW640,RMDF!CD640,RMDF!CK640,RMDF!CR640,RMDF!CY640,RMDF!DF640,RMDF!DM640,RMDF!DT640,RMDF!EA640,RMDF!EH640,RMDF!EO640), RMDF!EV640=ROUND(RMDF!EV640,4))</f>
        <v>1</v>
      </c>
      <c r="ET640" s="317">
        <f>RMDF!ET640</f>
        <v>0</v>
      </c>
      <c r="EU640" s="318" t="str">
        <f>IF(ET640=0,"",_xlfn.XLOOKUP(ET640,StatePicklist!$1:$1,StatePicklist!$3:$3,"NA",0))</f>
        <v/>
      </c>
      <c r="EV640" s="297" t="str">
        <f ca="1">IF(RMDF!EU640="", "", IF(ISNUMBER(MATCH(RMDF!EU640, INDIRECT(EU640), 0)), "OK", "Invalid"))</f>
        <v/>
      </c>
      <c r="EW640" s="281"/>
      <c r="EX640" s="281"/>
      <c r="EY640" s="281"/>
      <c r="EZ640" s="281" t="b">
        <f>AND(RMDF!FC640&gt;=0, RMDF!FC640&lt;=1-SUM(RMDF!Z640,RMDF!AG640,RMDF!AN640,RMDF!AU640,RMDF!BB640,RMDF!BI640,RMDF!BP640,RMDF!BW640,RMDF!CD640,RMDF!CK640,RMDF!CR640,RMDF!CY640,RMDF!DF640,RMDF!DM640,RMDF!DT640,RMDF!EA640,RMDF!EH640,RMDF!EO640,RMDF!EV640), RMDF!FC640=ROUND(RMDF!FC640,4))</f>
        <v>1</v>
      </c>
      <c r="FA640" s="317">
        <f>RMDF!FA640</f>
        <v>0</v>
      </c>
      <c r="FB640" s="318" t="str">
        <f>IF(FA640=0,"",_xlfn.XLOOKUP(FA640,StatePicklist!$1:$1,StatePicklist!$3:$3,"NA",0))</f>
        <v/>
      </c>
      <c r="FC640" s="297" t="str">
        <f ca="1">IF(RMDF!FB640="", "", IF(ISNUMBER(MATCH(RMDF!FB640, INDIRECT(FB640), 0)), "OK", "Invalid"))</f>
        <v/>
      </c>
    </row>
    <row r="641" spans="1:159" s="205" customFormat="1" ht="39.9" customHeight="1" x14ac:dyDescent="0.25">
      <c r="A641" s="206"/>
      <c r="B641" s="196"/>
      <c r="C641" s="197"/>
      <c r="D641" s="198"/>
      <c r="E641" s="199"/>
      <c r="F641" s="200"/>
      <c r="G641" s="201"/>
      <c r="H641" s="292"/>
      <c r="I641" s="305">
        <f>RMDF!I641</f>
        <v>0</v>
      </c>
      <c r="J641" s="305" t="str">
        <f>IF(I641=ProductCode!$B$30,"PDReclPost",IF(OR(I641=ProductCode!$C$30,I641=ProductCode!$E$30,I641=ProductCode!$G$30),"PDPreCon",IF(OR(I641=ProductCode!$D$30,I641=ProductCode!$F$30),"PDNotReclPost","")))</f>
        <v/>
      </c>
      <c r="K641" s="305" t="str">
        <f t="shared" si="36"/>
        <v/>
      </c>
      <c r="L641" s="289"/>
      <c r="M641" s="305" t="str">
        <f t="shared" si="36"/>
        <v/>
      </c>
      <c r="N641" s="289" t="b">
        <f>AND(RMDF!N641&gt;=0, RMDF!N641&lt;=1-RMDF!L641, RMDF!N641=ROUND(RMDF!N641,4))</f>
        <v>1</v>
      </c>
      <c r="O641" s="286" t="str">
        <f>IF(P641="","",IF(I641="","",IF(LEFT(I641,13)="Reclaimed pos",RawMaterialCode!$E$569,RawMaterialCode!$E$568)))</f>
        <v>Reclaimed pre-consumer mixed fibers (RM0578)</v>
      </c>
      <c r="P641" s="295">
        <f t="shared" si="37"/>
        <v>1</v>
      </c>
      <c r="Q641" s="202"/>
      <c r="R641" s="203"/>
      <c r="S641" s="204" t="str">
        <f t="shared" si="38"/>
        <v/>
      </c>
      <c r="T641" s="281"/>
      <c r="U641" s="281"/>
      <c r="V641" s="281"/>
      <c r="W641" s="281"/>
      <c r="X641" s="317">
        <f>RMDF!X641</f>
        <v>0</v>
      </c>
      <c r="Y641" s="318" t="str">
        <f>IF(X641=0,"",_xlfn.XLOOKUP(X641,StatePicklist!$1:$1,StatePicklist!$3:$3,"NA",0))</f>
        <v/>
      </c>
      <c r="Z641" s="297" t="str">
        <f ca="1">IF(RMDF!Y641="", "", IF(ISNUMBER(MATCH(RMDF!Y641, INDIRECT(Y641), 0)), "OK", "Invalid"))</f>
        <v/>
      </c>
      <c r="AA641" s="281"/>
      <c r="AB641" s="281"/>
      <c r="AC641" s="281"/>
      <c r="AD641" s="281" t="b">
        <f>AND(RMDF!AG641&gt;=0, RMDF!AG641&lt;=1-RMDF!Z641, RMDF!AG641=ROUND(RMDF!AG641,4))</f>
        <v>1</v>
      </c>
      <c r="AE641" s="317">
        <f>RMDF!AE641</f>
        <v>0</v>
      </c>
      <c r="AF641" s="318" t="str">
        <f>IF(AE641=0,"",_xlfn.XLOOKUP(AE641,StatePicklist!$1:$1,StatePicklist!$3:$3,"NA",0))</f>
        <v/>
      </c>
      <c r="AG641" s="297" t="str">
        <f ca="1">IF(RMDF!AF641="", "", IF(ISNUMBER(MATCH(RMDF!AF641, INDIRECT(AF641), 0)), "OK", "Invalid"))</f>
        <v/>
      </c>
      <c r="AH641" s="281"/>
      <c r="AI641" s="281"/>
      <c r="AJ641" s="281"/>
      <c r="AK641" s="281" t="b">
        <f>AND(RMDF!AN641&gt;=0, RMDF!AN641&lt;=1-SUM(RMDF!Z641,RMDF!AG641), RMDF!AN641=ROUND(RMDF!AN641,4))</f>
        <v>1</v>
      </c>
      <c r="AL641" s="317">
        <f>RMDF!AL641</f>
        <v>0</v>
      </c>
      <c r="AM641" s="318" t="str">
        <f>IF(AL641=0,"",_xlfn.XLOOKUP(AL641,StatePicklist!$1:$1,StatePicklist!$3:$3,"NA",0))</f>
        <v/>
      </c>
      <c r="AN641" s="297" t="str">
        <f ca="1">IF(RMDF!AM641="", "", IF(ISNUMBER(MATCH(RMDF!AM641, INDIRECT(AM641), 0)), "OK", "Invalid"))</f>
        <v/>
      </c>
      <c r="AO641" s="281"/>
      <c r="AP641" s="281"/>
      <c r="AQ641" s="281"/>
      <c r="AR641" s="281" t="b">
        <f>AND(RMDF!AU641&gt;=0, RMDF!AU641&lt;=1-SUM(RMDF!Z641,RMDF!AG641,RMDF!AN641), RMDF!AU641=ROUND(RMDF!AU641,4))</f>
        <v>1</v>
      </c>
      <c r="AS641" s="317">
        <f>RMDF!AS641</f>
        <v>0</v>
      </c>
      <c r="AT641" s="318" t="str">
        <f>IF(AS641=0,"",_xlfn.XLOOKUP(AS641,StatePicklist!$1:$1,StatePicklist!$3:$3,"NA",0))</f>
        <v/>
      </c>
      <c r="AU641" s="297" t="str">
        <f ca="1">IF(RMDF!AT641="", "", IF(ISNUMBER(MATCH(RMDF!AT641, INDIRECT(AT641), 0)), "OK", "Invalid"))</f>
        <v/>
      </c>
      <c r="AV641" s="281"/>
      <c r="AW641" s="281"/>
      <c r="AX641" s="281"/>
      <c r="AY641" s="281" t="b">
        <f>AND(RMDF!BB641&gt;=0, RMDF!BB641&lt;=1-SUM(RMDF!Z641,RMDF!AG641,RMDF!AN641,RMDF!AU641), RMDF!BB641=ROUND(RMDF!BB641,4))</f>
        <v>1</v>
      </c>
      <c r="AZ641" s="317">
        <f>RMDF!AZ641</f>
        <v>0</v>
      </c>
      <c r="BA641" s="318" t="str">
        <f>IF(AZ641=0,"",_xlfn.XLOOKUP(AZ641,StatePicklist!$1:$1,StatePicklist!$3:$3,"NA",0))</f>
        <v/>
      </c>
      <c r="BB641" s="297" t="str">
        <f ca="1">IF(RMDF!BA641="", "", IF(ISNUMBER(MATCH(RMDF!BA641, INDIRECT(BA641), 0)), "OK", "Invalid"))</f>
        <v/>
      </c>
      <c r="BC641" s="281"/>
      <c r="BD641" s="281"/>
      <c r="BE641" s="281"/>
      <c r="BF641" s="281" t="b">
        <f>AND(RMDF!BI641&gt;=0, RMDF!BI641&lt;=1-SUM(RMDF!Z641,RMDF!AG641,RMDF!AN641,RMDF!AU641,RMDF!BB641), RMDF!BI641=ROUND(RMDF!BI641,4))</f>
        <v>1</v>
      </c>
      <c r="BG641" s="317">
        <f>RMDF!BG641</f>
        <v>0</v>
      </c>
      <c r="BH641" s="318" t="str">
        <f>IF(BG641=0,"",_xlfn.XLOOKUP(BG641,StatePicklist!$1:$1,StatePicklist!$3:$3,"NA",0))</f>
        <v/>
      </c>
      <c r="BI641" s="297" t="str">
        <f ca="1">IF(RMDF!BH641="", "", IF(ISNUMBER(MATCH(RMDF!BH641, INDIRECT(BH641), 0)), "OK", "Invalid"))</f>
        <v/>
      </c>
      <c r="BJ641" s="281"/>
      <c r="BK641" s="281"/>
      <c r="BL641" s="281"/>
      <c r="BM641" s="281" t="b">
        <f>AND(RMDF!BP641&gt;=0, RMDF!BP641&lt;=1-SUM(RMDF!Z641,RMDF!AG641,RMDF!AN641,RMDF!AU641,RMDF!BB641,RMDF!BI641), RMDF!BP641=ROUND(RMDF!BP641,4))</f>
        <v>1</v>
      </c>
      <c r="BN641" s="317">
        <f>RMDF!BN641</f>
        <v>0</v>
      </c>
      <c r="BO641" s="318" t="str">
        <f>IF(BN641=0,"",_xlfn.XLOOKUP(BN641,StatePicklist!$1:$1,StatePicklist!$3:$3,"NA",0))</f>
        <v/>
      </c>
      <c r="BP641" s="297" t="str">
        <f ca="1">IF(RMDF!BO641="", "", IF(ISNUMBER(MATCH(RMDF!BO641, INDIRECT(BO641), 0)), "OK", "Invalid"))</f>
        <v/>
      </c>
      <c r="BQ641" s="281"/>
      <c r="BR641" s="281"/>
      <c r="BS641" s="281"/>
      <c r="BT641" s="281" t="b">
        <f>AND(RMDF!BW641&gt;=0, RMDF!BW641&lt;=1-SUM(RMDF!Z641,RMDF!AG641,RMDF!AN641,RMDF!AU641,RMDF!BB641,RMDF!BI641,RMDF!BP641), RMDF!BW641=ROUND(RMDF!BW641,4))</f>
        <v>1</v>
      </c>
      <c r="BU641" s="317">
        <f>RMDF!BU641</f>
        <v>0</v>
      </c>
      <c r="BV641" s="318" t="str">
        <f>IF(BU641=0,"",_xlfn.XLOOKUP(BU641,StatePicklist!$1:$1,StatePicklist!$3:$3,"NA",0))</f>
        <v/>
      </c>
      <c r="BW641" s="297" t="str">
        <f ca="1">IF(RMDF!BV641="", "", IF(ISNUMBER(MATCH(RMDF!BV641, INDIRECT(BV641), 0)), "OK", "Invalid"))</f>
        <v/>
      </c>
      <c r="BX641" s="281"/>
      <c r="BY641" s="281"/>
      <c r="BZ641" s="281"/>
      <c r="CA641" s="281" t="b">
        <f>AND(RMDF!CD641&gt;=0, RMDF!CD641&lt;=1-SUM(RMDF!Z641,RMDF!AG641,RMDF!AN641,RMDF!AU641,RMDF!BB641,RMDF!BI641,RMDF!BP641,RMDF!BW641), RMDF!CD641=ROUND(RMDF!CD641,4))</f>
        <v>1</v>
      </c>
      <c r="CB641" s="317">
        <f>RMDF!CB641</f>
        <v>0</v>
      </c>
      <c r="CC641" s="318" t="str">
        <f>IF(CB641=0,"",_xlfn.XLOOKUP(CB641,StatePicklist!$1:$1,StatePicklist!$3:$3,"NA",0))</f>
        <v/>
      </c>
      <c r="CD641" s="297" t="str">
        <f ca="1">IF(RMDF!CC641="", "", IF(ISNUMBER(MATCH(RMDF!CC641, INDIRECT(CC641), 0)), "OK", "Invalid"))</f>
        <v/>
      </c>
      <c r="CE641" s="281"/>
      <c r="CF641" s="281"/>
      <c r="CG641" s="281"/>
      <c r="CH641" s="281" t="b">
        <f>AND(RMDF!CK641&gt;=0, RMDF!CK641&lt;=1-SUM(RMDF!Z641,RMDF!AG641,RMDF!AN641,RMDF!AU641,RMDF!BB641,RMDF!BI641,RMDF!BP641,RMDF!BW641,RMDF!CD641), RMDF!CK641=ROUND(RMDF!CK641,4))</f>
        <v>1</v>
      </c>
      <c r="CI641" s="317">
        <f>RMDF!CI641</f>
        <v>0</v>
      </c>
      <c r="CJ641" s="318" t="str">
        <f>IF(CI641=0,"",_xlfn.XLOOKUP(CI641,StatePicklist!$1:$1,StatePicklist!$3:$3,"NA",0))</f>
        <v/>
      </c>
      <c r="CK641" s="297" t="str">
        <f ca="1">IF(RMDF!CJ641="", "", IF(ISNUMBER(MATCH(RMDF!CJ641, INDIRECT(CJ641), 0)), "OK", "Invalid"))</f>
        <v/>
      </c>
      <c r="CL641" s="281"/>
      <c r="CM641" s="281"/>
      <c r="CN641" s="281"/>
      <c r="CO641" s="281" t="b">
        <f>AND(RMDF!CR641&gt;=0, RMDF!CR641&lt;=1-SUM(RMDF!Z641,RMDF!AG641,RMDF!AN641,RMDF!AU641,RMDF!BB641,RMDF!BI641,RMDF!BP641,RMDF!BW641,RMDF!CD641,RMDF!CK641), RMDF!CR641=ROUND(RMDF!CR641,4))</f>
        <v>1</v>
      </c>
      <c r="CP641" s="317">
        <f>RMDF!CP641</f>
        <v>0</v>
      </c>
      <c r="CQ641" s="318" t="str">
        <f>IF(CP641=0,"",_xlfn.XLOOKUP(CP641,StatePicklist!$1:$1,StatePicklist!$3:$3,"NA",0))</f>
        <v/>
      </c>
      <c r="CR641" s="297" t="str">
        <f ca="1">IF(RMDF!CQ641="", "", IF(ISNUMBER(MATCH(RMDF!CQ641, INDIRECT(CQ641), 0)), "OK", "Invalid"))</f>
        <v/>
      </c>
      <c r="CS641" s="281"/>
      <c r="CT641" s="281"/>
      <c r="CU641" s="281"/>
      <c r="CV641" s="281" t="b">
        <f>AND(RMDF!CY641&gt;=0, RMDF!CY641&lt;=1-SUM(RMDF!Z641,RMDF!AG641,RMDF!AN641,RMDF!AU641,RMDF!BB641,RMDF!BI641,RMDF!BP641,RMDF!BW641,RMDF!CD641,RMDF!CK641,RMDF!CR641), RMDF!CY641=ROUND(RMDF!CY641,4))</f>
        <v>1</v>
      </c>
      <c r="CW641" s="317">
        <f>RMDF!CW641</f>
        <v>0</v>
      </c>
      <c r="CX641" s="318" t="str">
        <f>IF(CW641=0,"",_xlfn.XLOOKUP(CW641,StatePicklist!$1:$1,StatePicklist!$3:$3,"NA",0))</f>
        <v/>
      </c>
      <c r="CY641" s="297" t="str">
        <f ca="1">IF(RMDF!CX641="", "", IF(ISNUMBER(MATCH(RMDF!CX641, INDIRECT(CX641), 0)), "OK", "Invalid"))</f>
        <v/>
      </c>
      <c r="CZ641" s="281"/>
      <c r="DA641" s="281"/>
      <c r="DB641" s="281"/>
      <c r="DC641" s="281" t="b">
        <f>AND(RMDF!DF641&gt;=0, RMDF!DF641&lt;=1-SUM(RMDF!Z641,RMDF!AG641,RMDF!AN641,RMDF!AU641,RMDF!BB641,RMDF!BI641,RMDF!BP641,RMDF!BW641,RMDF!CD641,RMDF!CK641,RMDF!CR641,RMDF!CY641), RMDF!DF641=ROUND(RMDF!DF641,4))</f>
        <v>1</v>
      </c>
      <c r="DD641" s="317">
        <f>RMDF!DD641</f>
        <v>0</v>
      </c>
      <c r="DE641" s="318" t="str">
        <f>IF(DD641=0,"",_xlfn.XLOOKUP(DD641,StatePicklist!$1:$1,StatePicklist!$3:$3,"NA",0))</f>
        <v/>
      </c>
      <c r="DF641" s="297" t="str">
        <f ca="1">IF(RMDF!DE641="", "", IF(ISNUMBER(MATCH(RMDF!DE641, INDIRECT(DE641), 0)), "OK", "Invalid"))</f>
        <v/>
      </c>
      <c r="DG641" s="281"/>
      <c r="DH641" s="281"/>
      <c r="DI641" s="281"/>
      <c r="DJ641" s="281" t="b">
        <f>AND(RMDF!DM641&gt;=0, RMDF!DM641&lt;=1-SUM(RMDF!Z641,RMDF!AG641,RMDF!AN641,RMDF!AU641,RMDF!BB641,RMDF!BI641,RMDF!BP641,RMDF!BW641,RMDF!CD641,RMDF!CK641,RMDF!CR641,RMDF!CY641,RMDF!DF641), RMDF!DM641=ROUND(RMDF!DM641,4))</f>
        <v>1</v>
      </c>
      <c r="DK641" s="317">
        <f>RMDF!DK641</f>
        <v>0</v>
      </c>
      <c r="DL641" s="318" t="str">
        <f>IF(DK641=0,"",_xlfn.XLOOKUP(DK641,StatePicklist!$1:$1,StatePicklist!$3:$3,"NA",0))</f>
        <v/>
      </c>
      <c r="DM641" s="297" t="str">
        <f ca="1">IF(RMDF!DL641="", "", IF(ISNUMBER(MATCH(RMDF!DL641, INDIRECT(DL641), 0)), "OK", "Invalid"))</f>
        <v/>
      </c>
      <c r="DN641" s="281"/>
      <c r="DO641" s="281"/>
      <c r="DP641" s="281"/>
      <c r="DQ641" s="281" t="b">
        <f>AND(RMDF!DT641&gt;=0, RMDF!DT641&lt;=1-SUM(RMDF!Z641,RMDF!AG641,RMDF!AN641,RMDF!AU641,RMDF!BB641,RMDF!BI641,RMDF!BP641,RMDF!BW641,RMDF!CD641,RMDF!CK641,RMDF!CR641,RMDF!CY641,RMDF!DF641,RMDF!DM641), RMDF!DT641=ROUND(RMDF!DT641,4))</f>
        <v>1</v>
      </c>
      <c r="DR641" s="317">
        <f>RMDF!DR641</f>
        <v>0</v>
      </c>
      <c r="DS641" s="318" t="str">
        <f>IF(DR641=0,"",_xlfn.XLOOKUP(DR641,StatePicklist!$1:$1,StatePicklist!$3:$3,"NA",0))</f>
        <v/>
      </c>
      <c r="DT641" s="297" t="str">
        <f ca="1">IF(RMDF!DS641="", "", IF(ISNUMBER(MATCH(RMDF!DS641, INDIRECT(DS641), 0)), "OK", "Invalid"))</f>
        <v/>
      </c>
      <c r="DU641" s="281"/>
      <c r="DV641" s="281"/>
      <c r="DW641" s="281"/>
      <c r="DX641" s="281" t="b">
        <f>AND(RMDF!EA641&gt;=0, RMDF!EA641&lt;=1-SUM(RMDF!Z641,RMDF!AG641,RMDF!AN641,RMDF!AU641,RMDF!BB641,RMDF!BI641,RMDF!BP641,RMDF!BW641,RMDF!CD641,RMDF!CK641,RMDF!CR641,RMDF!CY641,RMDF!DF641,RMDF!DM641,RMDF!DT641), RMDF!EA641=ROUND(RMDF!EA641,4))</f>
        <v>1</v>
      </c>
      <c r="DY641" s="317">
        <f>RMDF!DY641</f>
        <v>0</v>
      </c>
      <c r="DZ641" s="318" t="str">
        <f>IF(DY641=0,"",_xlfn.XLOOKUP(DY641,StatePicklist!$1:$1,StatePicklist!$3:$3,"NA",0))</f>
        <v/>
      </c>
      <c r="EA641" s="297" t="str">
        <f ca="1">IF(RMDF!DZ641="", "", IF(ISNUMBER(MATCH(RMDF!DZ641, INDIRECT(DZ641), 0)), "OK", "Invalid"))</f>
        <v/>
      </c>
      <c r="EB641" s="281"/>
      <c r="EC641" s="281"/>
      <c r="ED641" s="281"/>
      <c r="EE641" s="281" t="b">
        <f>AND(RMDF!EH641&gt;=0, RMDF!EH641&lt;=1-SUM(RMDF!Z641,RMDF!AG641,RMDF!AN641,RMDF!AU641,RMDF!BB641,RMDF!BI641,RMDF!BP641,RMDF!BW641,RMDF!CD641,RMDF!CK641,RMDF!CR641,RMDF!CY641,RMDF!DF641,RMDF!DM641,RMDF!DT641,RMDF!EA641), RMDF!EH641=ROUND(RMDF!EH641,4))</f>
        <v>1</v>
      </c>
      <c r="EF641" s="317">
        <f>RMDF!EF641</f>
        <v>0</v>
      </c>
      <c r="EG641" s="318" t="str">
        <f>IF(EF641=0,"",_xlfn.XLOOKUP(EF641,StatePicklist!$1:$1,StatePicklist!$3:$3,"NA",0))</f>
        <v/>
      </c>
      <c r="EH641" s="297" t="str">
        <f ca="1">IF(RMDF!EG641="", "", IF(ISNUMBER(MATCH(RMDF!EG641, INDIRECT(EG641), 0)), "OK", "Invalid"))</f>
        <v/>
      </c>
      <c r="EI641" s="281"/>
      <c r="EJ641" s="281"/>
      <c r="EK641" s="281"/>
      <c r="EL641" s="281" t="b">
        <f>AND(RMDF!EO641&gt;=0, RMDF!EO641&lt;=1-SUM(RMDF!Z641,RMDF!AG641,RMDF!AN641,RMDF!AU641,RMDF!BB641,RMDF!BI641,RMDF!BP641,RMDF!BW641,RMDF!CD641,RMDF!CK641,RMDF!CR641,RMDF!CY641,RMDF!DF641,RMDF!DM641,RMDF!DT641,RMDF!EA641,RMDF!EH641), RMDF!EO641=ROUND(RMDF!EO641,4))</f>
        <v>1</v>
      </c>
      <c r="EM641" s="317">
        <f>RMDF!EM641</f>
        <v>0</v>
      </c>
      <c r="EN641" s="318" t="str">
        <f>IF(EM641=0,"",_xlfn.XLOOKUP(EM641,StatePicklist!$1:$1,StatePicklist!$3:$3,"NA",0))</f>
        <v/>
      </c>
      <c r="EO641" s="297" t="str">
        <f ca="1">IF(RMDF!EN641="", "", IF(ISNUMBER(MATCH(RMDF!EN641, INDIRECT(EN641), 0)), "OK", "Invalid"))</f>
        <v/>
      </c>
      <c r="EP641" s="281"/>
      <c r="EQ641" s="281"/>
      <c r="ER641" s="281"/>
      <c r="ES641" s="281" t="b">
        <f>AND(RMDF!EV641&gt;=0, RMDF!EV641&lt;=1-SUM(RMDF!Z641,RMDF!AG641,RMDF!AN641,RMDF!AU641,RMDF!BB641,RMDF!BI641,RMDF!BP641,RMDF!BW641,RMDF!CD641,RMDF!CK641,RMDF!CR641,RMDF!CY641,RMDF!DF641,RMDF!DM641,RMDF!DT641,RMDF!EA641,RMDF!EH641,RMDF!EO641), RMDF!EV641=ROUND(RMDF!EV641,4))</f>
        <v>1</v>
      </c>
      <c r="ET641" s="317">
        <f>RMDF!ET641</f>
        <v>0</v>
      </c>
      <c r="EU641" s="318" t="str">
        <f>IF(ET641=0,"",_xlfn.XLOOKUP(ET641,StatePicklist!$1:$1,StatePicklist!$3:$3,"NA",0))</f>
        <v/>
      </c>
      <c r="EV641" s="297" t="str">
        <f ca="1">IF(RMDF!EU641="", "", IF(ISNUMBER(MATCH(RMDF!EU641, INDIRECT(EU641), 0)), "OK", "Invalid"))</f>
        <v/>
      </c>
      <c r="EW641" s="281"/>
      <c r="EX641" s="281"/>
      <c r="EY641" s="281"/>
      <c r="EZ641" s="281" t="b">
        <f>AND(RMDF!FC641&gt;=0, RMDF!FC641&lt;=1-SUM(RMDF!Z641,RMDF!AG641,RMDF!AN641,RMDF!AU641,RMDF!BB641,RMDF!BI641,RMDF!BP641,RMDF!BW641,RMDF!CD641,RMDF!CK641,RMDF!CR641,RMDF!CY641,RMDF!DF641,RMDF!DM641,RMDF!DT641,RMDF!EA641,RMDF!EH641,RMDF!EO641,RMDF!EV641), RMDF!FC641=ROUND(RMDF!FC641,4))</f>
        <v>1</v>
      </c>
      <c r="FA641" s="317">
        <f>RMDF!FA641</f>
        <v>0</v>
      </c>
      <c r="FB641" s="318" t="str">
        <f>IF(FA641=0,"",_xlfn.XLOOKUP(FA641,StatePicklist!$1:$1,StatePicklist!$3:$3,"NA",0))</f>
        <v/>
      </c>
      <c r="FC641" s="297" t="str">
        <f ca="1">IF(RMDF!FB641="", "", IF(ISNUMBER(MATCH(RMDF!FB641, INDIRECT(FB641), 0)), "OK", "Invalid"))</f>
        <v/>
      </c>
    </row>
    <row r="642" spans="1:159" s="205" customFormat="1" ht="39.9" customHeight="1" x14ac:dyDescent="0.25">
      <c r="A642" s="206"/>
      <c r="B642" s="196"/>
      <c r="C642" s="197"/>
      <c r="D642" s="198"/>
      <c r="E642" s="199"/>
      <c r="F642" s="200"/>
      <c r="G642" s="201"/>
      <c r="H642" s="292"/>
      <c r="I642" s="305">
        <f>RMDF!I642</f>
        <v>0</v>
      </c>
      <c r="J642" s="305" t="str">
        <f>IF(I642=ProductCode!$B$30,"PDReclPost",IF(OR(I642=ProductCode!$C$30,I642=ProductCode!$E$30,I642=ProductCode!$G$30),"PDPreCon",IF(OR(I642=ProductCode!$D$30,I642=ProductCode!$F$30),"PDNotReclPost","")))</f>
        <v/>
      </c>
      <c r="K642" s="305" t="str">
        <f t="shared" si="36"/>
        <v/>
      </c>
      <c r="L642" s="289"/>
      <c r="M642" s="305" t="str">
        <f t="shared" si="36"/>
        <v/>
      </c>
      <c r="N642" s="289" t="b">
        <f>AND(RMDF!N642&gt;=0, RMDF!N642&lt;=1-RMDF!L642, RMDF!N642=ROUND(RMDF!N642,4))</f>
        <v>1</v>
      </c>
      <c r="O642" s="286" t="str">
        <f>IF(P642="","",IF(I642="","",IF(LEFT(I642,13)="Reclaimed pos",RawMaterialCode!$E$569,RawMaterialCode!$E$568)))</f>
        <v>Reclaimed pre-consumer mixed fibers (RM0578)</v>
      </c>
      <c r="P642" s="295">
        <f t="shared" si="37"/>
        <v>1</v>
      </c>
      <c r="Q642" s="202"/>
      <c r="R642" s="203"/>
      <c r="S642" s="204" t="str">
        <f t="shared" si="38"/>
        <v/>
      </c>
      <c r="T642" s="281"/>
      <c r="U642" s="281"/>
      <c r="V642" s="281"/>
      <c r="W642" s="281"/>
      <c r="X642" s="317">
        <f>RMDF!X642</f>
        <v>0</v>
      </c>
      <c r="Y642" s="318" t="str">
        <f>IF(X642=0,"",_xlfn.XLOOKUP(X642,StatePicklist!$1:$1,StatePicklist!$3:$3,"NA",0))</f>
        <v/>
      </c>
      <c r="Z642" s="297" t="str">
        <f ca="1">IF(RMDF!Y642="", "", IF(ISNUMBER(MATCH(RMDF!Y642, INDIRECT(Y642), 0)), "OK", "Invalid"))</f>
        <v/>
      </c>
      <c r="AA642" s="281"/>
      <c r="AB642" s="281"/>
      <c r="AC642" s="281"/>
      <c r="AD642" s="281" t="b">
        <f>AND(RMDF!AG642&gt;=0, RMDF!AG642&lt;=1-RMDF!Z642, RMDF!AG642=ROUND(RMDF!AG642,4))</f>
        <v>1</v>
      </c>
      <c r="AE642" s="317">
        <f>RMDF!AE642</f>
        <v>0</v>
      </c>
      <c r="AF642" s="318" t="str">
        <f>IF(AE642=0,"",_xlfn.XLOOKUP(AE642,StatePicklist!$1:$1,StatePicklist!$3:$3,"NA",0))</f>
        <v/>
      </c>
      <c r="AG642" s="297" t="str">
        <f ca="1">IF(RMDF!AF642="", "", IF(ISNUMBER(MATCH(RMDF!AF642, INDIRECT(AF642), 0)), "OK", "Invalid"))</f>
        <v/>
      </c>
      <c r="AH642" s="281"/>
      <c r="AI642" s="281"/>
      <c r="AJ642" s="281"/>
      <c r="AK642" s="281" t="b">
        <f>AND(RMDF!AN642&gt;=0, RMDF!AN642&lt;=1-SUM(RMDF!Z642,RMDF!AG642), RMDF!AN642=ROUND(RMDF!AN642,4))</f>
        <v>1</v>
      </c>
      <c r="AL642" s="317">
        <f>RMDF!AL642</f>
        <v>0</v>
      </c>
      <c r="AM642" s="318" t="str">
        <f>IF(AL642=0,"",_xlfn.XLOOKUP(AL642,StatePicklist!$1:$1,StatePicklist!$3:$3,"NA",0))</f>
        <v/>
      </c>
      <c r="AN642" s="297" t="str">
        <f ca="1">IF(RMDF!AM642="", "", IF(ISNUMBER(MATCH(RMDF!AM642, INDIRECT(AM642), 0)), "OK", "Invalid"))</f>
        <v/>
      </c>
      <c r="AO642" s="281"/>
      <c r="AP642" s="281"/>
      <c r="AQ642" s="281"/>
      <c r="AR642" s="281" t="b">
        <f>AND(RMDF!AU642&gt;=0, RMDF!AU642&lt;=1-SUM(RMDF!Z642,RMDF!AG642,RMDF!AN642), RMDF!AU642=ROUND(RMDF!AU642,4))</f>
        <v>1</v>
      </c>
      <c r="AS642" s="317">
        <f>RMDF!AS642</f>
        <v>0</v>
      </c>
      <c r="AT642" s="318" t="str">
        <f>IF(AS642=0,"",_xlfn.XLOOKUP(AS642,StatePicklist!$1:$1,StatePicklist!$3:$3,"NA",0))</f>
        <v/>
      </c>
      <c r="AU642" s="297" t="str">
        <f ca="1">IF(RMDF!AT642="", "", IF(ISNUMBER(MATCH(RMDF!AT642, INDIRECT(AT642), 0)), "OK", "Invalid"))</f>
        <v/>
      </c>
      <c r="AV642" s="281"/>
      <c r="AW642" s="281"/>
      <c r="AX642" s="281"/>
      <c r="AY642" s="281" t="b">
        <f>AND(RMDF!BB642&gt;=0, RMDF!BB642&lt;=1-SUM(RMDF!Z642,RMDF!AG642,RMDF!AN642,RMDF!AU642), RMDF!BB642=ROUND(RMDF!BB642,4))</f>
        <v>1</v>
      </c>
      <c r="AZ642" s="317">
        <f>RMDF!AZ642</f>
        <v>0</v>
      </c>
      <c r="BA642" s="318" t="str">
        <f>IF(AZ642=0,"",_xlfn.XLOOKUP(AZ642,StatePicklist!$1:$1,StatePicklist!$3:$3,"NA",0))</f>
        <v/>
      </c>
      <c r="BB642" s="297" t="str">
        <f ca="1">IF(RMDF!BA642="", "", IF(ISNUMBER(MATCH(RMDF!BA642, INDIRECT(BA642), 0)), "OK", "Invalid"))</f>
        <v/>
      </c>
      <c r="BC642" s="281"/>
      <c r="BD642" s="281"/>
      <c r="BE642" s="281"/>
      <c r="BF642" s="281" t="b">
        <f>AND(RMDF!BI642&gt;=0, RMDF!BI642&lt;=1-SUM(RMDF!Z642,RMDF!AG642,RMDF!AN642,RMDF!AU642,RMDF!BB642), RMDF!BI642=ROUND(RMDF!BI642,4))</f>
        <v>1</v>
      </c>
      <c r="BG642" s="317">
        <f>RMDF!BG642</f>
        <v>0</v>
      </c>
      <c r="BH642" s="318" t="str">
        <f>IF(BG642=0,"",_xlfn.XLOOKUP(BG642,StatePicklist!$1:$1,StatePicklist!$3:$3,"NA",0))</f>
        <v/>
      </c>
      <c r="BI642" s="297" t="str">
        <f ca="1">IF(RMDF!BH642="", "", IF(ISNUMBER(MATCH(RMDF!BH642, INDIRECT(BH642), 0)), "OK", "Invalid"))</f>
        <v/>
      </c>
      <c r="BJ642" s="281"/>
      <c r="BK642" s="281"/>
      <c r="BL642" s="281"/>
      <c r="BM642" s="281" t="b">
        <f>AND(RMDF!BP642&gt;=0, RMDF!BP642&lt;=1-SUM(RMDF!Z642,RMDF!AG642,RMDF!AN642,RMDF!AU642,RMDF!BB642,RMDF!BI642), RMDF!BP642=ROUND(RMDF!BP642,4))</f>
        <v>1</v>
      </c>
      <c r="BN642" s="317">
        <f>RMDF!BN642</f>
        <v>0</v>
      </c>
      <c r="BO642" s="318" t="str">
        <f>IF(BN642=0,"",_xlfn.XLOOKUP(BN642,StatePicklist!$1:$1,StatePicklist!$3:$3,"NA",0))</f>
        <v/>
      </c>
      <c r="BP642" s="297" t="str">
        <f ca="1">IF(RMDF!BO642="", "", IF(ISNUMBER(MATCH(RMDF!BO642, INDIRECT(BO642), 0)), "OK", "Invalid"))</f>
        <v/>
      </c>
      <c r="BQ642" s="281"/>
      <c r="BR642" s="281"/>
      <c r="BS642" s="281"/>
      <c r="BT642" s="281" t="b">
        <f>AND(RMDF!BW642&gt;=0, RMDF!BW642&lt;=1-SUM(RMDF!Z642,RMDF!AG642,RMDF!AN642,RMDF!AU642,RMDF!BB642,RMDF!BI642,RMDF!BP642), RMDF!BW642=ROUND(RMDF!BW642,4))</f>
        <v>1</v>
      </c>
      <c r="BU642" s="317">
        <f>RMDF!BU642</f>
        <v>0</v>
      </c>
      <c r="BV642" s="318" t="str">
        <f>IF(BU642=0,"",_xlfn.XLOOKUP(BU642,StatePicklist!$1:$1,StatePicklist!$3:$3,"NA",0))</f>
        <v/>
      </c>
      <c r="BW642" s="297" t="str">
        <f ca="1">IF(RMDF!BV642="", "", IF(ISNUMBER(MATCH(RMDF!BV642, INDIRECT(BV642), 0)), "OK", "Invalid"))</f>
        <v/>
      </c>
      <c r="BX642" s="281"/>
      <c r="BY642" s="281"/>
      <c r="BZ642" s="281"/>
      <c r="CA642" s="281" t="b">
        <f>AND(RMDF!CD642&gt;=0, RMDF!CD642&lt;=1-SUM(RMDF!Z642,RMDF!AG642,RMDF!AN642,RMDF!AU642,RMDF!BB642,RMDF!BI642,RMDF!BP642,RMDF!BW642), RMDF!CD642=ROUND(RMDF!CD642,4))</f>
        <v>1</v>
      </c>
      <c r="CB642" s="317">
        <f>RMDF!CB642</f>
        <v>0</v>
      </c>
      <c r="CC642" s="318" t="str">
        <f>IF(CB642=0,"",_xlfn.XLOOKUP(CB642,StatePicklist!$1:$1,StatePicklist!$3:$3,"NA",0))</f>
        <v/>
      </c>
      <c r="CD642" s="297" t="str">
        <f ca="1">IF(RMDF!CC642="", "", IF(ISNUMBER(MATCH(RMDF!CC642, INDIRECT(CC642), 0)), "OK", "Invalid"))</f>
        <v/>
      </c>
      <c r="CE642" s="281"/>
      <c r="CF642" s="281"/>
      <c r="CG642" s="281"/>
      <c r="CH642" s="281" t="b">
        <f>AND(RMDF!CK642&gt;=0, RMDF!CK642&lt;=1-SUM(RMDF!Z642,RMDF!AG642,RMDF!AN642,RMDF!AU642,RMDF!BB642,RMDF!BI642,RMDF!BP642,RMDF!BW642,RMDF!CD642), RMDF!CK642=ROUND(RMDF!CK642,4))</f>
        <v>1</v>
      </c>
      <c r="CI642" s="317">
        <f>RMDF!CI642</f>
        <v>0</v>
      </c>
      <c r="CJ642" s="318" t="str">
        <f>IF(CI642=0,"",_xlfn.XLOOKUP(CI642,StatePicklist!$1:$1,StatePicklist!$3:$3,"NA",0))</f>
        <v/>
      </c>
      <c r="CK642" s="297" t="str">
        <f ca="1">IF(RMDF!CJ642="", "", IF(ISNUMBER(MATCH(RMDF!CJ642, INDIRECT(CJ642), 0)), "OK", "Invalid"))</f>
        <v/>
      </c>
      <c r="CL642" s="281"/>
      <c r="CM642" s="281"/>
      <c r="CN642" s="281"/>
      <c r="CO642" s="281" t="b">
        <f>AND(RMDF!CR642&gt;=0, RMDF!CR642&lt;=1-SUM(RMDF!Z642,RMDF!AG642,RMDF!AN642,RMDF!AU642,RMDF!BB642,RMDF!BI642,RMDF!BP642,RMDF!BW642,RMDF!CD642,RMDF!CK642), RMDF!CR642=ROUND(RMDF!CR642,4))</f>
        <v>1</v>
      </c>
      <c r="CP642" s="317">
        <f>RMDF!CP642</f>
        <v>0</v>
      </c>
      <c r="CQ642" s="318" t="str">
        <f>IF(CP642=0,"",_xlfn.XLOOKUP(CP642,StatePicklist!$1:$1,StatePicklist!$3:$3,"NA",0))</f>
        <v/>
      </c>
      <c r="CR642" s="297" t="str">
        <f ca="1">IF(RMDF!CQ642="", "", IF(ISNUMBER(MATCH(RMDF!CQ642, INDIRECT(CQ642), 0)), "OK", "Invalid"))</f>
        <v/>
      </c>
      <c r="CS642" s="281"/>
      <c r="CT642" s="281"/>
      <c r="CU642" s="281"/>
      <c r="CV642" s="281" t="b">
        <f>AND(RMDF!CY642&gt;=0, RMDF!CY642&lt;=1-SUM(RMDF!Z642,RMDF!AG642,RMDF!AN642,RMDF!AU642,RMDF!BB642,RMDF!BI642,RMDF!BP642,RMDF!BW642,RMDF!CD642,RMDF!CK642,RMDF!CR642), RMDF!CY642=ROUND(RMDF!CY642,4))</f>
        <v>1</v>
      </c>
      <c r="CW642" s="317">
        <f>RMDF!CW642</f>
        <v>0</v>
      </c>
      <c r="CX642" s="318" t="str">
        <f>IF(CW642=0,"",_xlfn.XLOOKUP(CW642,StatePicklist!$1:$1,StatePicklist!$3:$3,"NA",0))</f>
        <v/>
      </c>
      <c r="CY642" s="297" t="str">
        <f ca="1">IF(RMDF!CX642="", "", IF(ISNUMBER(MATCH(RMDF!CX642, INDIRECT(CX642), 0)), "OK", "Invalid"))</f>
        <v/>
      </c>
      <c r="CZ642" s="281"/>
      <c r="DA642" s="281"/>
      <c r="DB642" s="281"/>
      <c r="DC642" s="281" t="b">
        <f>AND(RMDF!DF642&gt;=0, RMDF!DF642&lt;=1-SUM(RMDF!Z642,RMDF!AG642,RMDF!AN642,RMDF!AU642,RMDF!BB642,RMDF!BI642,RMDF!BP642,RMDF!BW642,RMDF!CD642,RMDF!CK642,RMDF!CR642,RMDF!CY642), RMDF!DF642=ROUND(RMDF!DF642,4))</f>
        <v>1</v>
      </c>
      <c r="DD642" s="317">
        <f>RMDF!DD642</f>
        <v>0</v>
      </c>
      <c r="DE642" s="318" t="str">
        <f>IF(DD642=0,"",_xlfn.XLOOKUP(DD642,StatePicklist!$1:$1,StatePicklist!$3:$3,"NA",0))</f>
        <v/>
      </c>
      <c r="DF642" s="297" t="str">
        <f ca="1">IF(RMDF!DE642="", "", IF(ISNUMBER(MATCH(RMDF!DE642, INDIRECT(DE642), 0)), "OK", "Invalid"))</f>
        <v/>
      </c>
      <c r="DG642" s="281"/>
      <c r="DH642" s="281"/>
      <c r="DI642" s="281"/>
      <c r="DJ642" s="281" t="b">
        <f>AND(RMDF!DM642&gt;=0, RMDF!DM642&lt;=1-SUM(RMDF!Z642,RMDF!AG642,RMDF!AN642,RMDF!AU642,RMDF!BB642,RMDF!BI642,RMDF!BP642,RMDF!BW642,RMDF!CD642,RMDF!CK642,RMDF!CR642,RMDF!CY642,RMDF!DF642), RMDF!DM642=ROUND(RMDF!DM642,4))</f>
        <v>1</v>
      </c>
      <c r="DK642" s="317">
        <f>RMDF!DK642</f>
        <v>0</v>
      </c>
      <c r="DL642" s="318" t="str">
        <f>IF(DK642=0,"",_xlfn.XLOOKUP(DK642,StatePicklist!$1:$1,StatePicklist!$3:$3,"NA",0))</f>
        <v/>
      </c>
      <c r="DM642" s="297" t="str">
        <f ca="1">IF(RMDF!DL642="", "", IF(ISNUMBER(MATCH(RMDF!DL642, INDIRECT(DL642), 0)), "OK", "Invalid"))</f>
        <v/>
      </c>
      <c r="DN642" s="281"/>
      <c r="DO642" s="281"/>
      <c r="DP642" s="281"/>
      <c r="DQ642" s="281" t="b">
        <f>AND(RMDF!DT642&gt;=0, RMDF!DT642&lt;=1-SUM(RMDF!Z642,RMDF!AG642,RMDF!AN642,RMDF!AU642,RMDF!BB642,RMDF!BI642,RMDF!BP642,RMDF!BW642,RMDF!CD642,RMDF!CK642,RMDF!CR642,RMDF!CY642,RMDF!DF642,RMDF!DM642), RMDF!DT642=ROUND(RMDF!DT642,4))</f>
        <v>1</v>
      </c>
      <c r="DR642" s="317">
        <f>RMDF!DR642</f>
        <v>0</v>
      </c>
      <c r="DS642" s="318" t="str">
        <f>IF(DR642=0,"",_xlfn.XLOOKUP(DR642,StatePicklist!$1:$1,StatePicklist!$3:$3,"NA",0))</f>
        <v/>
      </c>
      <c r="DT642" s="297" t="str">
        <f ca="1">IF(RMDF!DS642="", "", IF(ISNUMBER(MATCH(RMDF!DS642, INDIRECT(DS642), 0)), "OK", "Invalid"))</f>
        <v/>
      </c>
      <c r="DU642" s="281"/>
      <c r="DV642" s="281"/>
      <c r="DW642" s="281"/>
      <c r="DX642" s="281" t="b">
        <f>AND(RMDF!EA642&gt;=0, RMDF!EA642&lt;=1-SUM(RMDF!Z642,RMDF!AG642,RMDF!AN642,RMDF!AU642,RMDF!BB642,RMDF!BI642,RMDF!BP642,RMDF!BW642,RMDF!CD642,RMDF!CK642,RMDF!CR642,RMDF!CY642,RMDF!DF642,RMDF!DM642,RMDF!DT642), RMDF!EA642=ROUND(RMDF!EA642,4))</f>
        <v>1</v>
      </c>
      <c r="DY642" s="317">
        <f>RMDF!DY642</f>
        <v>0</v>
      </c>
      <c r="DZ642" s="318" t="str">
        <f>IF(DY642=0,"",_xlfn.XLOOKUP(DY642,StatePicklist!$1:$1,StatePicklist!$3:$3,"NA",0))</f>
        <v/>
      </c>
      <c r="EA642" s="297" t="str">
        <f ca="1">IF(RMDF!DZ642="", "", IF(ISNUMBER(MATCH(RMDF!DZ642, INDIRECT(DZ642), 0)), "OK", "Invalid"))</f>
        <v/>
      </c>
      <c r="EB642" s="281"/>
      <c r="EC642" s="281"/>
      <c r="ED642" s="281"/>
      <c r="EE642" s="281" t="b">
        <f>AND(RMDF!EH642&gt;=0, RMDF!EH642&lt;=1-SUM(RMDF!Z642,RMDF!AG642,RMDF!AN642,RMDF!AU642,RMDF!BB642,RMDF!BI642,RMDF!BP642,RMDF!BW642,RMDF!CD642,RMDF!CK642,RMDF!CR642,RMDF!CY642,RMDF!DF642,RMDF!DM642,RMDF!DT642,RMDF!EA642), RMDF!EH642=ROUND(RMDF!EH642,4))</f>
        <v>1</v>
      </c>
      <c r="EF642" s="317">
        <f>RMDF!EF642</f>
        <v>0</v>
      </c>
      <c r="EG642" s="318" t="str">
        <f>IF(EF642=0,"",_xlfn.XLOOKUP(EF642,StatePicklist!$1:$1,StatePicklist!$3:$3,"NA",0))</f>
        <v/>
      </c>
      <c r="EH642" s="297" t="str">
        <f ca="1">IF(RMDF!EG642="", "", IF(ISNUMBER(MATCH(RMDF!EG642, INDIRECT(EG642), 0)), "OK", "Invalid"))</f>
        <v/>
      </c>
      <c r="EI642" s="281"/>
      <c r="EJ642" s="281"/>
      <c r="EK642" s="281"/>
      <c r="EL642" s="281" t="b">
        <f>AND(RMDF!EO642&gt;=0, RMDF!EO642&lt;=1-SUM(RMDF!Z642,RMDF!AG642,RMDF!AN642,RMDF!AU642,RMDF!BB642,RMDF!BI642,RMDF!BP642,RMDF!BW642,RMDF!CD642,RMDF!CK642,RMDF!CR642,RMDF!CY642,RMDF!DF642,RMDF!DM642,RMDF!DT642,RMDF!EA642,RMDF!EH642), RMDF!EO642=ROUND(RMDF!EO642,4))</f>
        <v>1</v>
      </c>
      <c r="EM642" s="317">
        <f>RMDF!EM642</f>
        <v>0</v>
      </c>
      <c r="EN642" s="318" t="str">
        <f>IF(EM642=0,"",_xlfn.XLOOKUP(EM642,StatePicklist!$1:$1,StatePicklist!$3:$3,"NA",0))</f>
        <v/>
      </c>
      <c r="EO642" s="297" t="str">
        <f ca="1">IF(RMDF!EN642="", "", IF(ISNUMBER(MATCH(RMDF!EN642, INDIRECT(EN642), 0)), "OK", "Invalid"))</f>
        <v/>
      </c>
      <c r="EP642" s="281"/>
      <c r="EQ642" s="281"/>
      <c r="ER642" s="281"/>
      <c r="ES642" s="281" t="b">
        <f>AND(RMDF!EV642&gt;=0, RMDF!EV642&lt;=1-SUM(RMDF!Z642,RMDF!AG642,RMDF!AN642,RMDF!AU642,RMDF!BB642,RMDF!BI642,RMDF!BP642,RMDF!BW642,RMDF!CD642,RMDF!CK642,RMDF!CR642,RMDF!CY642,RMDF!DF642,RMDF!DM642,RMDF!DT642,RMDF!EA642,RMDF!EH642,RMDF!EO642), RMDF!EV642=ROUND(RMDF!EV642,4))</f>
        <v>1</v>
      </c>
      <c r="ET642" s="317">
        <f>RMDF!ET642</f>
        <v>0</v>
      </c>
      <c r="EU642" s="318" t="str">
        <f>IF(ET642=0,"",_xlfn.XLOOKUP(ET642,StatePicklist!$1:$1,StatePicklist!$3:$3,"NA",0))</f>
        <v/>
      </c>
      <c r="EV642" s="297" t="str">
        <f ca="1">IF(RMDF!EU642="", "", IF(ISNUMBER(MATCH(RMDF!EU642, INDIRECT(EU642), 0)), "OK", "Invalid"))</f>
        <v/>
      </c>
      <c r="EW642" s="281"/>
      <c r="EX642" s="281"/>
      <c r="EY642" s="281"/>
      <c r="EZ642" s="281" t="b">
        <f>AND(RMDF!FC642&gt;=0, RMDF!FC642&lt;=1-SUM(RMDF!Z642,RMDF!AG642,RMDF!AN642,RMDF!AU642,RMDF!BB642,RMDF!BI642,RMDF!BP642,RMDF!BW642,RMDF!CD642,RMDF!CK642,RMDF!CR642,RMDF!CY642,RMDF!DF642,RMDF!DM642,RMDF!DT642,RMDF!EA642,RMDF!EH642,RMDF!EO642,RMDF!EV642), RMDF!FC642=ROUND(RMDF!FC642,4))</f>
        <v>1</v>
      </c>
      <c r="FA642" s="317">
        <f>RMDF!FA642</f>
        <v>0</v>
      </c>
      <c r="FB642" s="318" t="str">
        <f>IF(FA642=0,"",_xlfn.XLOOKUP(FA642,StatePicklist!$1:$1,StatePicklist!$3:$3,"NA",0))</f>
        <v/>
      </c>
      <c r="FC642" s="297" t="str">
        <f ca="1">IF(RMDF!FB642="", "", IF(ISNUMBER(MATCH(RMDF!FB642, INDIRECT(FB642), 0)), "OK", "Invalid"))</f>
        <v/>
      </c>
    </row>
    <row r="643" spans="1:159" s="205" customFormat="1" ht="39.9" customHeight="1" x14ac:dyDescent="0.25">
      <c r="A643" s="206"/>
      <c r="B643" s="196"/>
      <c r="C643" s="197"/>
      <c r="D643" s="198"/>
      <c r="E643" s="199"/>
      <c r="F643" s="200"/>
      <c r="G643" s="201"/>
      <c r="H643" s="292"/>
      <c r="I643" s="305">
        <f>RMDF!I643</f>
        <v>0</v>
      </c>
      <c r="J643" s="305" t="str">
        <f>IF(I643=ProductCode!$B$30,"PDReclPost",IF(OR(I643=ProductCode!$C$30,I643=ProductCode!$E$30,I643=ProductCode!$G$30),"PDPreCon",IF(OR(I643=ProductCode!$D$30,I643=ProductCode!$F$30),"PDNotReclPost","")))</f>
        <v/>
      </c>
      <c r="K643" s="305" t="str">
        <f t="shared" si="36"/>
        <v/>
      </c>
      <c r="L643" s="289"/>
      <c r="M643" s="305" t="str">
        <f t="shared" si="36"/>
        <v/>
      </c>
      <c r="N643" s="289" t="b">
        <f>AND(RMDF!N643&gt;=0, RMDF!N643&lt;=1-RMDF!L643, RMDF!N643=ROUND(RMDF!N643,4))</f>
        <v>1</v>
      </c>
      <c r="O643" s="286" t="str">
        <f>IF(P643="","",IF(I643="","",IF(LEFT(I643,13)="Reclaimed pos",RawMaterialCode!$E$569,RawMaterialCode!$E$568)))</f>
        <v>Reclaimed pre-consumer mixed fibers (RM0578)</v>
      </c>
      <c r="P643" s="295">
        <f t="shared" si="37"/>
        <v>1</v>
      </c>
      <c r="Q643" s="202"/>
      <c r="R643" s="203"/>
      <c r="S643" s="204" t="str">
        <f t="shared" si="38"/>
        <v/>
      </c>
      <c r="T643" s="281"/>
      <c r="U643" s="281"/>
      <c r="V643" s="281"/>
      <c r="W643" s="281"/>
      <c r="X643" s="317">
        <f>RMDF!X643</f>
        <v>0</v>
      </c>
      <c r="Y643" s="318" t="str">
        <f>IF(X643=0,"",_xlfn.XLOOKUP(X643,StatePicklist!$1:$1,StatePicklist!$3:$3,"NA",0))</f>
        <v/>
      </c>
      <c r="Z643" s="297" t="str">
        <f ca="1">IF(RMDF!Y643="", "", IF(ISNUMBER(MATCH(RMDF!Y643, INDIRECT(Y643), 0)), "OK", "Invalid"))</f>
        <v/>
      </c>
      <c r="AA643" s="281"/>
      <c r="AB643" s="281"/>
      <c r="AC643" s="281"/>
      <c r="AD643" s="281" t="b">
        <f>AND(RMDF!AG643&gt;=0, RMDF!AG643&lt;=1-RMDF!Z643, RMDF!AG643=ROUND(RMDF!AG643,4))</f>
        <v>1</v>
      </c>
      <c r="AE643" s="317">
        <f>RMDF!AE643</f>
        <v>0</v>
      </c>
      <c r="AF643" s="318" t="str">
        <f>IF(AE643=0,"",_xlfn.XLOOKUP(AE643,StatePicklist!$1:$1,StatePicklist!$3:$3,"NA",0))</f>
        <v/>
      </c>
      <c r="AG643" s="297" t="str">
        <f ca="1">IF(RMDF!AF643="", "", IF(ISNUMBER(MATCH(RMDF!AF643, INDIRECT(AF643), 0)), "OK", "Invalid"))</f>
        <v/>
      </c>
      <c r="AH643" s="281"/>
      <c r="AI643" s="281"/>
      <c r="AJ643" s="281"/>
      <c r="AK643" s="281" t="b">
        <f>AND(RMDF!AN643&gt;=0, RMDF!AN643&lt;=1-SUM(RMDF!Z643,RMDF!AG643), RMDF!AN643=ROUND(RMDF!AN643,4))</f>
        <v>1</v>
      </c>
      <c r="AL643" s="317">
        <f>RMDF!AL643</f>
        <v>0</v>
      </c>
      <c r="AM643" s="318" t="str">
        <f>IF(AL643=0,"",_xlfn.XLOOKUP(AL643,StatePicklist!$1:$1,StatePicklist!$3:$3,"NA",0))</f>
        <v/>
      </c>
      <c r="AN643" s="297" t="str">
        <f ca="1">IF(RMDF!AM643="", "", IF(ISNUMBER(MATCH(RMDF!AM643, INDIRECT(AM643), 0)), "OK", "Invalid"))</f>
        <v/>
      </c>
      <c r="AO643" s="281"/>
      <c r="AP643" s="281"/>
      <c r="AQ643" s="281"/>
      <c r="AR643" s="281" t="b">
        <f>AND(RMDF!AU643&gt;=0, RMDF!AU643&lt;=1-SUM(RMDF!Z643,RMDF!AG643,RMDF!AN643), RMDF!AU643=ROUND(RMDF!AU643,4))</f>
        <v>1</v>
      </c>
      <c r="AS643" s="317">
        <f>RMDF!AS643</f>
        <v>0</v>
      </c>
      <c r="AT643" s="318" t="str">
        <f>IF(AS643=0,"",_xlfn.XLOOKUP(AS643,StatePicklist!$1:$1,StatePicklist!$3:$3,"NA",0))</f>
        <v/>
      </c>
      <c r="AU643" s="297" t="str">
        <f ca="1">IF(RMDF!AT643="", "", IF(ISNUMBER(MATCH(RMDF!AT643, INDIRECT(AT643), 0)), "OK", "Invalid"))</f>
        <v/>
      </c>
      <c r="AV643" s="281"/>
      <c r="AW643" s="281"/>
      <c r="AX643" s="281"/>
      <c r="AY643" s="281" t="b">
        <f>AND(RMDF!BB643&gt;=0, RMDF!BB643&lt;=1-SUM(RMDF!Z643,RMDF!AG643,RMDF!AN643,RMDF!AU643), RMDF!BB643=ROUND(RMDF!BB643,4))</f>
        <v>1</v>
      </c>
      <c r="AZ643" s="317">
        <f>RMDF!AZ643</f>
        <v>0</v>
      </c>
      <c r="BA643" s="318" t="str">
        <f>IF(AZ643=0,"",_xlfn.XLOOKUP(AZ643,StatePicklist!$1:$1,StatePicklist!$3:$3,"NA",0))</f>
        <v/>
      </c>
      <c r="BB643" s="297" t="str">
        <f ca="1">IF(RMDF!BA643="", "", IF(ISNUMBER(MATCH(RMDF!BA643, INDIRECT(BA643), 0)), "OK", "Invalid"))</f>
        <v/>
      </c>
      <c r="BC643" s="281"/>
      <c r="BD643" s="281"/>
      <c r="BE643" s="281"/>
      <c r="BF643" s="281" t="b">
        <f>AND(RMDF!BI643&gt;=0, RMDF!BI643&lt;=1-SUM(RMDF!Z643,RMDF!AG643,RMDF!AN643,RMDF!AU643,RMDF!BB643), RMDF!BI643=ROUND(RMDF!BI643,4))</f>
        <v>1</v>
      </c>
      <c r="BG643" s="317">
        <f>RMDF!BG643</f>
        <v>0</v>
      </c>
      <c r="BH643" s="318" t="str">
        <f>IF(BG643=0,"",_xlfn.XLOOKUP(BG643,StatePicklist!$1:$1,StatePicklist!$3:$3,"NA",0))</f>
        <v/>
      </c>
      <c r="BI643" s="297" t="str">
        <f ca="1">IF(RMDF!BH643="", "", IF(ISNUMBER(MATCH(RMDF!BH643, INDIRECT(BH643), 0)), "OK", "Invalid"))</f>
        <v/>
      </c>
      <c r="BJ643" s="281"/>
      <c r="BK643" s="281"/>
      <c r="BL643" s="281"/>
      <c r="BM643" s="281" t="b">
        <f>AND(RMDF!BP643&gt;=0, RMDF!BP643&lt;=1-SUM(RMDF!Z643,RMDF!AG643,RMDF!AN643,RMDF!AU643,RMDF!BB643,RMDF!BI643), RMDF!BP643=ROUND(RMDF!BP643,4))</f>
        <v>1</v>
      </c>
      <c r="BN643" s="317">
        <f>RMDF!BN643</f>
        <v>0</v>
      </c>
      <c r="BO643" s="318" t="str">
        <f>IF(BN643=0,"",_xlfn.XLOOKUP(BN643,StatePicklist!$1:$1,StatePicklist!$3:$3,"NA",0))</f>
        <v/>
      </c>
      <c r="BP643" s="297" t="str">
        <f ca="1">IF(RMDF!BO643="", "", IF(ISNUMBER(MATCH(RMDF!BO643, INDIRECT(BO643), 0)), "OK", "Invalid"))</f>
        <v/>
      </c>
      <c r="BQ643" s="281"/>
      <c r="BR643" s="281"/>
      <c r="BS643" s="281"/>
      <c r="BT643" s="281" t="b">
        <f>AND(RMDF!BW643&gt;=0, RMDF!BW643&lt;=1-SUM(RMDF!Z643,RMDF!AG643,RMDF!AN643,RMDF!AU643,RMDF!BB643,RMDF!BI643,RMDF!BP643), RMDF!BW643=ROUND(RMDF!BW643,4))</f>
        <v>1</v>
      </c>
      <c r="BU643" s="317">
        <f>RMDF!BU643</f>
        <v>0</v>
      </c>
      <c r="BV643" s="318" t="str">
        <f>IF(BU643=0,"",_xlfn.XLOOKUP(BU643,StatePicklist!$1:$1,StatePicklist!$3:$3,"NA",0))</f>
        <v/>
      </c>
      <c r="BW643" s="297" t="str">
        <f ca="1">IF(RMDF!BV643="", "", IF(ISNUMBER(MATCH(RMDF!BV643, INDIRECT(BV643), 0)), "OK", "Invalid"))</f>
        <v/>
      </c>
      <c r="BX643" s="281"/>
      <c r="BY643" s="281"/>
      <c r="BZ643" s="281"/>
      <c r="CA643" s="281" t="b">
        <f>AND(RMDF!CD643&gt;=0, RMDF!CD643&lt;=1-SUM(RMDF!Z643,RMDF!AG643,RMDF!AN643,RMDF!AU643,RMDF!BB643,RMDF!BI643,RMDF!BP643,RMDF!BW643), RMDF!CD643=ROUND(RMDF!CD643,4))</f>
        <v>1</v>
      </c>
      <c r="CB643" s="317">
        <f>RMDF!CB643</f>
        <v>0</v>
      </c>
      <c r="CC643" s="318" t="str">
        <f>IF(CB643=0,"",_xlfn.XLOOKUP(CB643,StatePicklist!$1:$1,StatePicklist!$3:$3,"NA",0))</f>
        <v/>
      </c>
      <c r="CD643" s="297" t="str">
        <f ca="1">IF(RMDF!CC643="", "", IF(ISNUMBER(MATCH(RMDF!CC643, INDIRECT(CC643), 0)), "OK", "Invalid"))</f>
        <v/>
      </c>
      <c r="CE643" s="281"/>
      <c r="CF643" s="281"/>
      <c r="CG643" s="281"/>
      <c r="CH643" s="281" t="b">
        <f>AND(RMDF!CK643&gt;=0, RMDF!CK643&lt;=1-SUM(RMDF!Z643,RMDF!AG643,RMDF!AN643,RMDF!AU643,RMDF!BB643,RMDF!BI643,RMDF!BP643,RMDF!BW643,RMDF!CD643), RMDF!CK643=ROUND(RMDF!CK643,4))</f>
        <v>1</v>
      </c>
      <c r="CI643" s="317">
        <f>RMDF!CI643</f>
        <v>0</v>
      </c>
      <c r="CJ643" s="318" t="str">
        <f>IF(CI643=0,"",_xlfn.XLOOKUP(CI643,StatePicklist!$1:$1,StatePicklist!$3:$3,"NA",0))</f>
        <v/>
      </c>
      <c r="CK643" s="297" t="str">
        <f ca="1">IF(RMDF!CJ643="", "", IF(ISNUMBER(MATCH(RMDF!CJ643, INDIRECT(CJ643), 0)), "OK", "Invalid"))</f>
        <v/>
      </c>
      <c r="CL643" s="281"/>
      <c r="CM643" s="281"/>
      <c r="CN643" s="281"/>
      <c r="CO643" s="281" t="b">
        <f>AND(RMDF!CR643&gt;=0, RMDF!CR643&lt;=1-SUM(RMDF!Z643,RMDF!AG643,RMDF!AN643,RMDF!AU643,RMDF!BB643,RMDF!BI643,RMDF!BP643,RMDF!BW643,RMDF!CD643,RMDF!CK643), RMDF!CR643=ROUND(RMDF!CR643,4))</f>
        <v>1</v>
      </c>
      <c r="CP643" s="317">
        <f>RMDF!CP643</f>
        <v>0</v>
      </c>
      <c r="CQ643" s="318" t="str">
        <f>IF(CP643=0,"",_xlfn.XLOOKUP(CP643,StatePicklist!$1:$1,StatePicklist!$3:$3,"NA",0))</f>
        <v/>
      </c>
      <c r="CR643" s="297" t="str">
        <f ca="1">IF(RMDF!CQ643="", "", IF(ISNUMBER(MATCH(RMDF!CQ643, INDIRECT(CQ643), 0)), "OK", "Invalid"))</f>
        <v/>
      </c>
      <c r="CS643" s="281"/>
      <c r="CT643" s="281"/>
      <c r="CU643" s="281"/>
      <c r="CV643" s="281" t="b">
        <f>AND(RMDF!CY643&gt;=0, RMDF!CY643&lt;=1-SUM(RMDF!Z643,RMDF!AG643,RMDF!AN643,RMDF!AU643,RMDF!BB643,RMDF!BI643,RMDF!BP643,RMDF!BW643,RMDF!CD643,RMDF!CK643,RMDF!CR643), RMDF!CY643=ROUND(RMDF!CY643,4))</f>
        <v>1</v>
      </c>
      <c r="CW643" s="317">
        <f>RMDF!CW643</f>
        <v>0</v>
      </c>
      <c r="CX643" s="318" t="str">
        <f>IF(CW643=0,"",_xlfn.XLOOKUP(CW643,StatePicklist!$1:$1,StatePicklist!$3:$3,"NA",0))</f>
        <v/>
      </c>
      <c r="CY643" s="297" t="str">
        <f ca="1">IF(RMDF!CX643="", "", IF(ISNUMBER(MATCH(RMDF!CX643, INDIRECT(CX643), 0)), "OK", "Invalid"))</f>
        <v/>
      </c>
      <c r="CZ643" s="281"/>
      <c r="DA643" s="281"/>
      <c r="DB643" s="281"/>
      <c r="DC643" s="281" t="b">
        <f>AND(RMDF!DF643&gt;=0, RMDF!DF643&lt;=1-SUM(RMDF!Z643,RMDF!AG643,RMDF!AN643,RMDF!AU643,RMDF!BB643,RMDF!BI643,RMDF!BP643,RMDF!BW643,RMDF!CD643,RMDF!CK643,RMDF!CR643,RMDF!CY643), RMDF!DF643=ROUND(RMDF!DF643,4))</f>
        <v>1</v>
      </c>
      <c r="DD643" s="317">
        <f>RMDF!DD643</f>
        <v>0</v>
      </c>
      <c r="DE643" s="318" t="str">
        <f>IF(DD643=0,"",_xlfn.XLOOKUP(DD643,StatePicklist!$1:$1,StatePicklist!$3:$3,"NA",0))</f>
        <v/>
      </c>
      <c r="DF643" s="297" t="str">
        <f ca="1">IF(RMDF!DE643="", "", IF(ISNUMBER(MATCH(RMDF!DE643, INDIRECT(DE643), 0)), "OK", "Invalid"))</f>
        <v/>
      </c>
      <c r="DG643" s="281"/>
      <c r="DH643" s="281"/>
      <c r="DI643" s="281"/>
      <c r="DJ643" s="281" t="b">
        <f>AND(RMDF!DM643&gt;=0, RMDF!DM643&lt;=1-SUM(RMDF!Z643,RMDF!AG643,RMDF!AN643,RMDF!AU643,RMDF!BB643,RMDF!BI643,RMDF!BP643,RMDF!BW643,RMDF!CD643,RMDF!CK643,RMDF!CR643,RMDF!CY643,RMDF!DF643), RMDF!DM643=ROUND(RMDF!DM643,4))</f>
        <v>1</v>
      </c>
      <c r="DK643" s="317">
        <f>RMDF!DK643</f>
        <v>0</v>
      </c>
      <c r="DL643" s="318" t="str">
        <f>IF(DK643=0,"",_xlfn.XLOOKUP(DK643,StatePicklist!$1:$1,StatePicklist!$3:$3,"NA",0))</f>
        <v/>
      </c>
      <c r="DM643" s="297" t="str">
        <f ca="1">IF(RMDF!DL643="", "", IF(ISNUMBER(MATCH(RMDF!DL643, INDIRECT(DL643), 0)), "OK", "Invalid"))</f>
        <v/>
      </c>
      <c r="DN643" s="281"/>
      <c r="DO643" s="281"/>
      <c r="DP643" s="281"/>
      <c r="DQ643" s="281" t="b">
        <f>AND(RMDF!DT643&gt;=0, RMDF!DT643&lt;=1-SUM(RMDF!Z643,RMDF!AG643,RMDF!AN643,RMDF!AU643,RMDF!BB643,RMDF!BI643,RMDF!BP643,RMDF!BW643,RMDF!CD643,RMDF!CK643,RMDF!CR643,RMDF!CY643,RMDF!DF643,RMDF!DM643), RMDF!DT643=ROUND(RMDF!DT643,4))</f>
        <v>1</v>
      </c>
      <c r="DR643" s="317">
        <f>RMDF!DR643</f>
        <v>0</v>
      </c>
      <c r="DS643" s="318" t="str">
        <f>IF(DR643=0,"",_xlfn.XLOOKUP(DR643,StatePicklist!$1:$1,StatePicklist!$3:$3,"NA",0))</f>
        <v/>
      </c>
      <c r="DT643" s="297" t="str">
        <f ca="1">IF(RMDF!DS643="", "", IF(ISNUMBER(MATCH(RMDF!DS643, INDIRECT(DS643), 0)), "OK", "Invalid"))</f>
        <v/>
      </c>
      <c r="DU643" s="281"/>
      <c r="DV643" s="281"/>
      <c r="DW643" s="281"/>
      <c r="DX643" s="281" t="b">
        <f>AND(RMDF!EA643&gt;=0, RMDF!EA643&lt;=1-SUM(RMDF!Z643,RMDF!AG643,RMDF!AN643,RMDF!AU643,RMDF!BB643,RMDF!BI643,RMDF!BP643,RMDF!BW643,RMDF!CD643,RMDF!CK643,RMDF!CR643,RMDF!CY643,RMDF!DF643,RMDF!DM643,RMDF!DT643), RMDF!EA643=ROUND(RMDF!EA643,4))</f>
        <v>1</v>
      </c>
      <c r="DY643" s="317">
        <f>RMDF!DY643</f>
        <v>0</v>
      </c>
      <c r="DZ643" s="318" t="str">
        <f>IF(DY643=0,"",_xlfn.XLOOKUP(DY643,StatePicklist!$1:$1,StatePicklist!$3:$3,"NA",0))</f>
        <v/>
      </c>
      <c r="EA643" s="297" t="str">
        <f ca="1">IF(RMDF!DZ643="", "", IF(ISNUMBER(MATCH(RMDF!DZ643, INDIRECT(DZ643), 0)), "OK", "Invalid"))</f>
        <v/>
      </c>
      <c r="EB643" s="281"/>
      <c r="EC643" s="281"/>
      <c r="ED643" s="281"/>
      <c r="EE643" s="281" t="b">
        <f>AND(RMDF!EH643&gt;=0, RMDF!EH643&lt;=1-SUM(RMDF!Z643,RMDF!AG643,RMDF!AN643,RMDF!AU643,RMDF!BB643,RMDF!BI643,RMDF!BP643,RMDF!BW643,RMDF!CD643,RMDF!CK643,RMDF!CR643,RMDF!CY643,RMDF!DF643,RMDF!DM643,RMDF!DT643,RMDF!EA643), RMDF!EH643=ROUND(RMDF!EH643,4))</f>
        <v>1</v>
      </c>
      <c r="EF643" s="317">
        <f>RMDF!EF643</f>
        <v>0</v>
      </c>
      <c r="EG643" s="318" t="str">
        <f>IF(EF643=0,"",_xlfn.XLOOKUP(EF643,StatePicklist!$1:$1,StatePicklist!$3:$3,"NA",0))</f>
        <v/>
      </c>
      <c r="EH643" s="297" t="str">
        <f ca="1">IF(RMDF!EG643="", "", IF(ISNUMBER(MATCH(RMDF!EG643, INDIRECT(EG643), 0)), "OK", "Invalid"))</f>
        <v/>
      </c>
      <c r="EI643" s="281"/>
      <c r="EJ643" s="281"/>
      <c r="EK643" s="281"/>
      <c r="EL643" s="281" t="b">
        <f>AND(RMDF!EO643&gt;=0, RMDF!EO643&lt;=1-SUM(RMDF!Z643,RMDF!AG643,RMDF!AN643,RMDF!AU643,RMDF!BB643,RMDF!BI643,RMDF!BP643,RMDF!BW643,RMDF!CD643,RMDF!CK643,RMDF!CR643,RMDF!CY643,RMDF!DF643,RMDF!DM643,RMDF!DT643,RMDF!EA643,RMDF!EH643), RMDF!EO643=ROUND(RMDF!EO643,4))</f>
        <v>1</v>
      </c>
      <c r="EM643" s="317">
        <f>RMDF!EM643</f>
        <v>0</v>
      </c>
      <c r="EN643" s="318" t="str">
        <f>IF(EM643=0,"",_xlfn.XLOOKUP(EM643,StatePicklist!$1:$1,StatePicklist!$3:$3,"NA",0))</f>
        <v/>
      </c>
      <c r="EO643" s="297" t="str">
        <f ca="1">IF(RMDF!EN643="", "", IF(ISNUMBER(MATCH(RMDF!EN643, INDIRECT(EN643), 0)), "OK", "Invalid"))</f>
        <v/>
      </c>
      <c r="EP643" s="281"/>
      <c r="EQ643" s="281"/>
      <c r="ER643" s="281"/>
      <c r="ES643" s="281" t="b">
        <f>AND(RMDF!EV643&gt;=0, RMDF!EV643&lt;=1-SUM(RMDF!Z643,RMDF!AG643,RMDF!AN643,RMDF!AU643,RMDF!BB643,RMDF!BI643,RMDF!BP643,RMDF!BW643,RMDF!CD643,RMDF!CK643,RMDF!CR643,RMDF!CY643,RMDF!DF643,RMDF!DM643,RMDF!DT643,RMDF!EA643,RMDF!EH643,RMDF!EO643), RMDF!EV643=ROUND(RMDF!EV643,4))</f>
        <v>1</v>
      </c>
      <c r="ET643" s="317">
        <f>RMDF!ET643</f>
        <v>0</v>
      </c>
      <c r="EU643" s="318" t="str">
        <f>IF(ET643=0,"",_xlfn.XLOOKUP(ET643,StatePicklist!$1:$1,StatePicklist!$3:$3,"NA",0))</f>
        <v/>
      </c>
      <c r="EV643" s="297" t="str">
        <f ca="1">IF(RMDF!EU643="", "", IF(ISNUMBER(MATCH(RMDF!EU643, INDIRECT(EU643), 0)), "OK", "Invalid"))</f>
        <v/>
      </c>
      <c r="EW643" s="281"/>
      <c r="EX643" s="281"/>
      <c r="EY643" s="281"/>
      <c r="EZ643" s="281" t="b">
        <f>AND(RMDF!FC643&gt;=0, RMDF!FC643&lt;=1-SUM(RMDF!Z643,RMDF!AG643,RMDF!AN643,RMDF!AU643,RMDF!BB643,RMDF!BI643,RMDF!BP643,RMDF!BW643,RMDF!CD643,RMDF!CK643,RMDF!CR643,RMDF!CY643,RMDF!DF643,RMDF!DM643,RMDF!DT643,RMDF!EA643,RMDF!EH643,RMDF!EO643,RMDF!EV643), RMDF!FC643=ROUND(RMDF!FC643,4))</f>
        <v>1</v>
      </c>
      <c r="FA643" s="317">
        <f>RMDF!FA643</f>
        <v>0</v>
      </c>
      <c r="FB643" s="318" t="str">
        <f>IF(FA643=0,"",_xlfn.XLOOKUP(FA643,StatePicklist!$1:$1,StatePicklist!$3:$3,"NA",0))</f>
        <v/>
      </c>
      <c r="FC643" s="297" t="str">
        <f ca="1">IF(RMDF!FB643="", "", IF(ISNUMBER(MATCH(RMDF!FB643, INDIRECT(FB643), 0)), "OK", "Invalid"))</f>
        <v/>
      </c>
    </row>
    <row r="644" spans="1:159" s="205" customFormat="1" ht="39.9" customHeight="1" x14ac:dyDescent="0.25">
      <c r="A644" s="206"/>
      <c r="B644" s="196"/>
      <c r="C644" s="197"/>
      <c r="D644" s="198"/>
      <c r="E644" s="199"/>
      <c r="F644" s="200"/>
      <c r="G644" s="201"/>
      <c r="H644" s="292"/>
      <c r="I644" s="305">
        <f>RMDF!I644</f>
        <v>0</v>
      </c>
      <c r="J644" s="305" t="str">
        <f>IF(I644=ProductCode!$B$30,"PDReclPost",IF(OR(I644=ProductCode!$C$30,I644=ProductCode!$E$30,I644=ProductCode!$G$30),"PDPreCon",IF(OR(I644=ProductCode!$D$30,I644=ProductCode!$F$30),"PDNotReclPost","")))</f>
        <v/>
      </c>
      <c r="K644" s="305" t="str">
        <f t="shared" si="36"/>
        <v/>
      </c>
      <c r="L644" s="289"/>
      <c r="M644" s="305" t="str">
        <f t="shared" si="36"/>
        <v/>
      </c>
      <c r="N644" s="289" t="b">
        <f>AND(RMDF!N644&gt;=0, RMDF!N644&lt;=1-RMDF!L644, RMDF!N644=ROUND(RMDF!N644,4))</f>
        <v>1</v>
      </c>
      <c r="O644" s="286" t="str">
        <f>IF(P644="","",IF(I644="","",IF(LEFT(I644,13)="Reclaimed pos",RawMaterialCode!$E$569,RawMaterialCode!$E$568)))</f>
        <v>Reclaimed pre-consumer mixed fibers (RM0578)</v>
      </c>
      <c r="P644" s="295">
        <f t="shared" si="37"/>
        <v>1</v>
      </c>
      <c r="Q644" s="202"/>
      <c r="R644" s="203"/>
      <c r="S644" s="204" t="str">
        <f t="shared" si="38"/>
        <v/>
      </c>
      <c r="T644" s="281"/>
      <c r="U644" s="281"/>
      <c r="V644" s="281"/>
      <c r="W644" s="281"/>
      <c r="X644" s="317">
        <f>RMDF!X644</f>
        <v>0</v>
      </c>
      <c r="Y644" s="318" t="str">
        <f>IF(X644=0,"",_xlfn.XLOOKUP(X644,StatePicklist!$1:$1,StatePicklist!$3:$3,"NA",0))</f>
        <v/>
      </c>
      <c r="Z644" s="297" t="str">
        <f ca="1">IF(RMDF!Y644="", "", IF(ISNUMBER(MATCH(RMDF!Y644, INDIRECT(Y644), 0)), "OK", "Invalid"))</f>
        <v/>
      </c>
      <c r="AA644" s="281"/>
      <c r="AB644" s="281"/>
      <c r="AC644" s="281"/>
      <c r="AD644" s="281" t="b">
        <f>AND(RMDF!AG644&gt;=0, RMDF!AG644&lt;=1-RMDF!Z644, RMDF!AG644=ROUND(RMDF!AG644,4))</f>
        <v>1</v>
      </c>
      <c r="AE644" s="317">
        <f>RMDF!AE644</f>
        <v>0</v>
      </c>
      <c r="AF644" s="318" t="str">
        <f>IF(AE644=0,"",_xlfn.XLOOKUP(AE644,StatePicklist!$1:$1,StatePicklist!$3:$3,"NA",0))</f>
        <v/>
      </c>
      <c r="AG644" s="297" t="str">
        <f ca="1">IF(RMDF!AF644="", "", IF(ISNUMBER(MATCH(RMDF!AF644, INDIRECT(AF644), 0)), "OK", "Invalid"))</f>
        <v/>
      </c>
      <c r="AH644" s="281"/>
      <c r="AI644" s="281"/>
      <c r="AJ644" s="281"/>
      <c r="AK644" s="281" t="b">
        <f>AND(RMDF!AN644&gt;=0, RMDF!AN644&lt;=1-SUM(RMDF!Z644,RMDF!AG644), RMDF!AN644=ROUND(RMDF!AN644,4))</f>
        <v>1</v>
      </c>
      <c r="AL644" s="317">
        <f>RMDF!AL644</f>
        <v>0</v>
      </c>
      <c r="AM644" s="318" t="str">
        <f>IF(AL644=0,"",_xlfn.XLOOKUP(AL644,StatePicklist!$1:$1,StatePicklist!$3:$3,"NA",0))</f>
        <v/>
      </c>
      <c r="AN644" s="297" t="str">
        <f ca="1">IF(RMDF!AM644="", "", IF(ISNUMBER(MATCH(RMDF!AM644, INDIRECT(AM644), 0)), "OK", "Invalid"))</f>
        <v/>
      </c>
      <c r="AO644" s="281"/>
      <c r="AP644" s="281"/>
      <c r="AQ644" s="281"/>
      <c r="AR644" s="281" t="b">
        <f>AND(RMDF!AU644&gt;=0, RMDF!AU644&lt;=1-SUM(RMDF!Z644,RMDF!AG644,RMDF!AN644), RMDF!AU644=ROUND(RMDF!AU644,4))</f>
        <v>1</v>
      </c>
      <c r="AS644" s="317">
        <f>RMDF!AS644</f>
        <v>0</v>
      </c>
      <c r="AT644" s="318" t="str">
        <f>IF(AS644=0,"",_xlfn.XLOOKUP(AS644,StatePicklist!$1:$1,StatePicklist!$3:$3,"NA",0))</f>
        <v/>
      </c>
      <c r="AU644" s="297" t="str">
        <f ca="1">IF(RMDF!AT644="", "", IF(ISNUMBER(MATCH(RMDF!AT644, INDIRECT(AT644), 0)), "OK", "Invalid"))</f>
        <v/>
      </c>
      <c r="AV644" s="281"/>
      <c r="AW644" s="281"/>
      <c r="AX644" s="281"/>
      <c r="AY644" s="281" t="b">
        <f>AND(RMDF!BB644&gt;=0, RMDF!BB644&lt;=1-SUM(RMDF!Z644,RMDF!AG644,RMDF!AN644,RMDF!AU644), RMDF!BB644=ROUND(RMDF!BB644,4))</f>
        <v>1</v>
      </c>
      <c r="AZ644" s="317">
        <f>RMDF!AZ644</f>
        <v>0</v>
      </c>
      <c r="BA644" s="318" t="str">
        <f>IF(AZ644=0,"",_xlfn.XLOOKUP(AZ644,StatePicklist!$1:$1,StatePicklist!$3:$3,"NA",0))</f>
        <v/>
      </c>
      <c r="BB644" s="297" t="str">
        <f ca="1">IF(RMDF!BA644="", "", IF(ISNUMBER(MATCH(RMDF!BA644, INDIRECT(BA644), 0)), "OK", "Invalid"))</f>
        <v/>
      </c>
      <c r="BC644" s="281"/>
      <c r="BD644" s="281"/>
      <c r="BE644" s="281"/>
      <c r="BF644" s="281" t="b">
        <f>AND(RMDF!BI644&gt;=0, RMDF!BI644&lt;=1-SUM(RMDF!Z644,RMDF!AG644,RMDF!AN644,RMDF!AU644,RMDF!BB644), RMDF!BI644=ROUND(RMDF!BI644,4))</f>
        <v>1</v>
      </c>
      <c r="BG644" s="317">
        <f>RMDF!BG644</f>
        <v>0</v>
      </c>
      <c r="BH644" s="318" t="str">
        <f>IF(BG644=0,"",_xlfn.XLOOKUP(BG644,StatePicklist!$1:$1,StatePicklist!$3:$3,"NA",0))</f>
        <v/>
      </c>
      <c r="BI644" s="297" t="str">
        <f ca="1">IF(RMDF!BH644="", "", IF(ISNUMBER(MATCH(RMDF!BH644, INDIRECT(BH644), 0)), "OK", "Invalid"))</f>
        <v/>
      </c>
      <c r="BJ644" s="281"/>
      <c r="BK644" s="281"/>
      <c r="BL644" s="281"/>
      <c r="BM644" s="281" t="b">
        <f>AND(RMDF!BP644&gt;=0, RMDF!BP644&lt;=1-SUM(RMDF!Z644,RMDF!AG644,RMDF!AN644,RMDF!AU644,RMDF!BB644,RMDF!BI644), RMDF!BP644=ROUND(RMDF!BP644,4))</f>
        <v>1</v>
      </c>
      <c r="BN644" s="317">
        <f>RMDF!BN644</f>
        <v>0</v>
      </c>
      <c r="BO644" s="318" t="str">
        <f>IF(BN644=0,"",_xlfn.XLOOKUP(BN644,StatePicklist!$1:$1,StatePicklist!$3:$3,"NA",0))</f>
        <v/>
      </c>
      <c r="BP644" s="297" t="str">
        <f ca="1">IF(RMDF!BO644="", "", IF(ISNUMBER(MATCH(RMDF!BO644, INDIRECT(BO644), 0)), "OK", "Invalid"))</f>
        <v/>
      </c>
      <c r="BQ644" s="281"/>
      <c r="BR644" s="281"/>
      <c r="BS644" s="281"/>
      <c r="BT644" s="281" t="b">
        <f>AND(RMDF!BW644&gt;=0, RMDF!BW644&lt;=1-SUM(RMDF!Z644,RMDF!AG644,RMDF!AN644,RMDF!AU644,RMDF!BB644,RMDF!BI644,RMDF!BP644), RMDF!BW644=ROUND(RMDF!BW644,4))</f>
        <v>1</v>
      </c>
      <c r="BU644" s="317">
        <f>RMDF!BU644</f>
        <v>0</v>
      </c>
      <c r="BV644" s="318" t="str">
        <f>IF(BU644=0,"",_xlfn.XLOOKUP(BU644,StatePicklist!$1:$1,StatePicklist!$3:$3,"NA",0))</f>
        <v/>
      </c>
      <c r="BW644" s="297" t="str">
        <f ca="1">IF(RMDF!BV644="", "", IF(ISNUMBER(MATCH(RMDF!BV644, INDIRECT(BV644), 0)), "OK", "Invalid"))</f>
        <v/>
      </c>
      <c r="BX644" s="281"/>
      <c r="BY644" s="281"/>
      <c r="BZ644" s="281"/>
      <c r="CA644" s="281" t="b">
        <f>AND(RMDF!CD644&gt;=0, RMDF!CD644&lt;=1-SUM(RMDF!Z644,RMDF!AG644,RMDF!AN644,RMDF!AU644,RMDF!BB644,RMDF!BI644,RMDF!BP644,RMDF!BW644), RMDF!CD644=ROUND(RMDF!CD644,4))</f>
        <v>1</v>
      </c>
      <c r="CB644" s="317">
        <f>RMDF!CB644</f>
        <v>0</v>
      </c>
      <c r="CC644" s="318" t="str">
        <f>IF(CB644=0,"",_xlfn.XLOOKUP(CB644,StatePicklist!$1:$1,StatePicklist!$3:$3,"NA",0))</f>
        <v/>
      </c>
      <c r="CD644" s="297" t="str">
        <f ca="1">IF(RMDF!CC644="", "", IF(ISNUMBER(MATCH(RMDF!CC644, INDIRECT(CC644), 0)), "OK", "Invalid"))</f>
        <v/>
      </c>
      <c r="CE644" s="281"/>
      <c r="CF644" s="281"/>
      <c r="CG644" s="281"/>
      <c r="CH644" s="281" t="b">
        <f>AND(RMDF!CK644&gt;=0, RMDF!CK644&lt;=1-SUM(RMDF!Z644,RMDF!AG644,RMDF!AN644,RMDF!AU644,RMDF!BB644,RMDF!BI644,RMDF!BP644,RMDF!BW644,RMDF!CD644), RMDF!CK644=ROUND(RMDF!CK644,4))</f>
        <v>1</v>
      </c>
      <c r="CI644" s="317">
        <f>RMDF!CI644</f>
        <v>0</v>
      </c>
      <c r="CJ644" s="318" t="str">
        <f>IF(CI644=0,"",_xlfn.XLOOKUP(CI644,StatePicklist!$1:$1,StatePicklist!$3:$3,"NA",0))</f>
        <v/>
      </c>
      <c r="CK644" s="297" t="str">
        <f ca="1">IF(RMDF!CJ644="", "", IF(ISNUMBER(MATCH(RMDF!CJ644, INDIRECT(CJ644), 0)), "OK", "Invalid"))</f>
        <v/>
      </c>
      <c r="CL644" s="281"/>
      <c r="CM644" s="281"/>
      <c r="CN644" s="281"/>
      <c r="CO644" s="281" t="b">
        <f>AND(RMDF!CR644&gt;=0, RMDF!CR644&lt;=1-SUM(RMDF!Z644,RMDF!AG644,RMDF!AN644,RMDF!AU644,RMDF!BB644,RMDF!BI644,RMDF!BP644,RMDF!BW644,RMDF!CD644,RMDF!CK644), RMDF!CR644=ROUND(RMDF!CR644,4))</f>
        <v>1</v>
      </c>
      <c r="CP644" s="317">
        <f>RMDF!CP644</f>
        <v>0</v>
      </c>
      <c r="CQ644" s="318" t="str">
        <f>IF(CP644=0,"",_xlfn.XLOOKUP(CP644,StatePicklist!$1:$1,StatePicklist!$3:$3,"NA",0))</f>
        <v/>
      </c>
      <c r="CR644" s="297" t="str">
        <f ca="1">IF(RMDF!CQ644="", "", IF(ISNUMBER(MATCH(RMDF!CQ644, INDIRECT(CQ644), 0)), "OK", "Invalid"))</f>
        <v/>
      </c>
      <c r="CS644" s="281"/>
      <c r="CT644" s="281"/>
      <c r="CU644" s="281"/>
      <c r="CV644" s="281" t="b">
        <f>AND(RMDF!CY644&gt;=0, RMDF!CY644&lt;=1-SUM(RMDF!Z644,RMDF!AG644,RMDF!AN644,RMDF!AU644,RMDF!BB644,RMDF!BI644,RMDF!BP644,RMDF!BW644,RMDF!CD644,RMDF!CK644,RMDF!CR644), RMDF!CY644=ROUND(RMDF!CY644,4))</f>
        <v>1</v>
      </c>
      <c r="CW644" s="317">
        <f>RMDF!CW644</f>
        <v>0</v>
      </c>
      <c r="CX644" s="318" t="str">
        <f>IF(CW644=0,"",_xlfn.XLOOKUP(CW644,StatePicklist!$1:$1,StatePicklist!$3:$3,"NA",0))</f>
        <v/>
      </c>
      <c r="CY644" s="297" t="str">
        <f ca="1">IF(RMDF!CX644="", "", IF(ISNUMBER(MATCH(RMDF!CX644, INDIRECT(CX644), 0)), "OK", "Invalid"))</f>
        <v/>
      </c>
      <c r="CZ644" s="281"/>
      <c r="DA644" s="281"/>
      <c r="DB644" s="281"/>
      <c r="DC644" s="281" t="b">
        <f>AND(RMDF!DF644&gt;=0, RMDF!DF644&lt;=1-SUM(RMDF!Z644,RMDF!AG644,RMDF!AN644,RMDF!AU644,RMDF!BB644,RMDF!BI644,RMDF!BP644,RMDF!BW644,RMDF!CD644,RMDF!CK644,RMDF!CR644,RMDF!CY644), RMDF!DF644=ROUND(RMDF!DF644,4))</f>
        <v>1</v>
      </c>
      <c r="DD644" s="317">
        <f>RMDF!DD644</f>
        <v>0</v>
      </c>
      <c r="DE644" s="318" t="str">
        <f>IF(DD644=0,"",_xlfn.XLOOKUP(DD644,StatePicklist!$1:$1,StatePicklist!$3:$3,"NA",0))</f>
        <v/>
      </c>
      <c r="DF644" s="297" t="str">
        <f ca="1">IF(RMDF!DE644="", "", IF(ISNUMBER(MATCH(RMDF!DE644, INDIRECT(DE644), 0)), "OK", "Invalid"))</f>
        <v/>
      </c>
      <c r="DG644" s="281"/>
      <c r="DH644" s="281"/>
      <c r="DI644" s="281"/>
      <c r="DJ644" s="281" t="b">
        <f>AND(RMDF!DM644&gt;=0, RMDF!DM644&lt;=1-SUM(RMDF!Z644,RMDF!AG644,RMDF!AN644,RMDF!AU644,RMDF!BB644,RMDF!BI644,RMDF!BP644,RMDF!BW644,RMDF!CD644,RMDF!CK644,RMDF!CR644,RMDF!CY644,RMDF!DF644), RMDF!DM644=ROUND(RMDF!DM644,4))</f>
        <v>1</v>
      </c>
      <c r="DK644" s="317">
        <f>RMDF!DK644</f>
        <v>0</v>
      </c>
      <c r="DL644" s="318" t="str">
        <f>IF(DK644=0,"",_xlfn.XLOOKUP(DK644,StatePicklist!$1:$1,StatePicklist!$3:$3,"NA",0))</f>
        <v/>
      </c>
      <c r="DM644" s="297" t="str">
        <f ca="1">IF(RMDF!DL644="", "", IF(ISNUMBER(MATCH(RMDF!DL644, INDIRECT(DL644), 0)), "OK", "Invalid"))</f>
        <v/>
      </c>
      <c r="DN644" s="281"/>
      <c r="DO644" s="281"/>
      <c r="DP644" s="281"/>
      <c r="DQ644" s="281" t="b">
        <f>AND(RMDF!DT644&gt;=0, RMDF!DT644&lt;=1-SUM(RMDF!Z644,RMDF!AG644,RMDF!AN644,RMDF!AU644,RMDF!BB644,RMDF!BI644,RMDF!BP644,RMDF!BW644,RMDF!CD644,RMDF!CK644,RMDF!CR644,RMDF!CY644,RMDF!DF644,RMDF!DM644), RMDF!DT644=ROUND(RMDF!DT644,4))</f>
        <v>1</v>
      </c>
      <c r="DR644" s="317">
        <f>RMDF!DR644</f>
        <v>0</v>
      </c>
      <c r="DS644" s="318" t="str">
        <f>IF(DR644=0,"",_xlfn.XLOOKUP(DR644,StatePicklist!$1:$1,StatePicklist!$3:$3,"NA",0))</f>
        <v/>
      </c>
      <c r="DT644" s="297" t="str">
        <f ca="1">IF(RMDF!DS644="", "", IF(ISNUMBER(MATCH(RMDF!DS644, INDIRECT(DS644), 0)), "OK", "Invalid"))</f>
        <v/>
      </c>
      <c r="DU644" s="281"/>
      <c r="DV644" s="281"/>
      <c r="DW644" s="281"/>
      <c r="DX644" s="281" t="b">
        <f>AND(RMDF!EA644&gt;=0, RMDF!EA644&lt;=1-SUM(RMDF!Z644,RMDF!AG644,RMDF!AN644,RMDF!AU644,RMDF!BB644,RMDF!BI644,RMDF!BP644,RMDF!BW644,RMDF!CD644,RMDF!CK644,RMDF!CR644,RMDF!CY644,RMDF!DF644,RMDF!DM644,RMDF!DT644), RMDF!EA644=ROUND(RMDF!EA644,4))</f>
        <v>1</v>
      </c>
      <c r="DY644" s="317">
        <f>RMDF!DY644</f>
        <v>0</v>
      </c>
      <c r="DZ644" s="318" t="str">
        <f>IF(DY644=0,"",_xlfn.XLOOKUP(DY644,StatePicklist!$1:$1,StatePicklist!$3:$3,"NA",0))</f>
        <v/>
      </c>
      <c r="EA644" s="297" t="str">
        <f ca="1">IF(RMDF!DZ644="", "", IF(ISNUMBER(MATCH(RMDF!DZ644, INDIRECT(DZ644), 0)), "OK", "Invalid"))</f>
        <v/>
      </c>
      <c r="EB644" s="281"/>
      <c r="EC644" s="281"/>
      <c r="ED644" s="281"/>
      <c r="EE644" s="281" t="b">
        <f>AND(RMDF!EH644&gt;=0, RMDF!EH644&lt;=1-SUM(RMDF!Z644,RMDF!AG644,RMDF!AN644,RMDF!AU644,RMDF!BB644,RMDF!BI644,RMDF!BP644,RMDF!BW644,RMDF!CD644,RMDF!CK644,RMDF!CR644,RMDF!CY644,RMDF!DF644,RMDF!DM644,RMDF!DT644,RMDF!EA644), RMDF!EH644=ROUND(RMDF!EH644,4))</f>
        <v>1</v>
      </c>
      <c r="EF644" s="317">
        <f>RMDF!EF644</f>
        <v>0</v>
      </c>
      <c r="EG644" s="318" t="str">
        <f>IF(EF644=0,"",_xlfn.XLOOKUP(EF644,StatePicklist!$1:$1,StatePicklist!$3:$3,"NA",0))</f>
        <v/>
      </c>
      <c r="EH644" s="297" t="str">
        <f ca="1">IF(RMDF!EG644="", "", IF(ISNUMBER(MATCH(RMDF!EG644, INDIRECT(EG644), 0)), "OK", "Invalid"))</f>
        <v/>
      </c>
      <c r="EI644" s="281"/>
      <c r="EJ644" s="281"/>
      <c r="EK644" s="281"/>
      <c r="EL644" s="281" t="b">
        <f>AND(RMDF!EO644&gt;=0, RMDF!EO644&lt;=1-SUM(RMDF!Z644,RMDF!AG644,RMDF!AN644,RMDF!AU644,RMDF!BB644,RMDF!BI644,RMDF!BP644,RMDF!BW644,RMDF!CD644,RMDF!CK644,RMDF!CR644,RMDF!CY644,RMDF!DF644,RMDF!DM644,RMDF!DT644,RMDF!EA644,RMDF!EH644), RMDF!EO644=ROUND(RMDF!EO644,4))</f>
        <v>1</v>
      </c>
      <c r="EM644" s="317">
        <f>RMDF!EM644</f>
        <v>0</v>
      </c>
      <c r="EN644" s="318" t="str">
        <f>IF(EM644=0,"",_xlfn.XLOOKUP(EM644,StatePicklist!$1:$1,StatePicklist!$3:$3,"NA",0))</f>
        <v/>
      </c>
      <c r="EO644" s="297" t="str">
        <f ca="1">IF(RMDF!EN644="", "", IF(ISNUMBER(MATCH(RMDF!EN644, INDIRECT(EN644), 0)), "OK", "Invalid"))</f>
        <v/>
      </c>
      <c r="EP644" s="281"/>
      <c r="EQ644" s="281"/>
      <c r="ER644" s="281"/>
      <c r="ES644" s="281" t="b">
        <f>AND(RMDF!EV644&gt;=0, RMDF!EV644&lt;=1-SUM(RMDF!Z644,RMDF!AG644,RMDF!AN644,RMDF!AU644,RMDF!BB644,RMDF!BI644,RMDF!BP644,RMDF!BW644,RMDF!CD644,RMDF!CK644,RMDF!CR644,RMDF!CY644,RMDF!DF644,RMDF!DM644,RMDF!DT644,RMDF!EA644,RMDF!EH644,RMDF!EO644), RMDF!EV644=ROUND(RMDF!EV644,4))</f>
        <v>1</v>
      </c>
      <c r="ET644" s="317">
        <f>RMDF!ET644</f>
        <v>0</v>
      </c>
      <c r="EU644" s="318" t="str">
        <f>IF(ET644=0,"",_xlfn.XLOOKUP(ET644,StatePicklist!$1:$1,StatePicklist!$3:$3,"NA",0))</f>
        <v/>
      </c>
      <c r="EV644" s="297" t="str">
        <f ca="1">IF(RMDF!EU644="", "", IF(ISNUMBER(MATCH(RMDF!EU644, INDIRECT(EU644), 0)), "OK", "Invalid"))</f>
        <v/>
      </c>
      <c r="EW644" s="281"/>
      <c r="EX644" s="281"/>
      <c r="EY644" s="281"/>
      <c r="EZ644" s="281" t="b">
        <f>AND(RMDF!FC644&gt;=0, RMDF!FC644&lt;=1-SUM(RMDF!Z644,RMDF!AG644,RMDF!AN644,RMDF!AU644,RMDF!BB644,RMDF!BI644,RMDF!BP644,RMDF!BW644,RMDF!CD644,RMDF!CK644,RMDF!CR644,RMDF!CY644,RMDF!DF644,RMDF!DM644,RMDF!DT644,RMDF!EA644,RMDF!EH644,RMDF!EO644,RMDF!EV644), RMDF!FC644=ROUND(RMDF!FC644,4))</f>
        <v>1</v>
      </c>
      <c r="FA644" s="317">
        <f>RMDF!FA644</f>
        <v>0</v>
      </c>
      <c r="FB644" s="318" t="str">
        <f>IF(FA644=0,"",_xlfn.XLOOKUP(FA644,StatePicklist!$1:$1,StatePicklist!$3:$3,"NA",0))</f>
        <v/>
      </c>
      <c r="FC644" s="297" t="str">
        <f ca="1">IF(RMDF!FB644="", "", IF(ISNUMBER(MATCH(RMDF!FB644, INDIRECT(FB644), 0)), "OK", "Invalid"))</f>
        <v/>
      </c>
    </row>
    <row r="645" spans="1:159" s="205" customFormat="1" ht="39.9" customHeight="1" x14ac:dyDescent="0.25">
      <c r="A645" s="206"/>
      <c r="B645" s="196"/>
      <c r="C645" s="197"/>
      <c r="D645" s="198"/>
      <c r="E645" s="199"/>
      <c r="F645" s="200"/>
      <c r="G645" s="201"/>
      <c r="H645" s="292"/>
      <c r="I645" s="305">
        <f>RMDF!I645</f>
        <v>0</v>
      </c>
      <c r="J645" s="305" t="str">
        <f>IF(I645=ProductCode!$B$30,"PDReclPost",IF(OR(I645=ProductCode!$C$30,I645=ProductCode!$E$30,I645=ProductCode!$G$30),"PDPreCon",IF(OR(I645=ProductCode!$D$30,I645=ProductCode!$F$30),"PDNotReclPost","")))</f>
        <v/>
      </c>
      <c r="K645" s="305" t="str">
        <f t="shared" si="36"/>
        <v/>
      </c>
      <c r="L645" s="289"/>
      <c r="M645" s="305" t="str">
        <f t="shared" si="36"/>
        <v/>
      </c>
      <c r="N645" s="289" t="b">
        <f>AND(RMDF!N645&gt;=0, RMDF!N645&lt;=1-RMDF!L645, RMDF!N645=ROUND(RMDF!N645,4))</f>
        <v>1</v>
      </c>
      <c r="O645" s="286" t="str">
        <f>IF(P645="","",IF(I645="","",IF(LEFT(I645,13)="Reclaimed pos",RawMaterialCode!$E$569,RawMaterialCode!$E$568)))</f>
        <v>Reclaimed pre-consumer mixed fibers (RM0578)</v>
      </c>
      <c r="P645" s="295">
        <f t="shared" si="37"/>
        <v>1</v>
      </c>
      <c r="Q645" s="202"/>
      <c r="R645" s="203"/>
      <c r="S645" s="204" t="str">
        <f t="shared" si="38"/>
        <v/>
      </c>
      <c r="T645" s="281"/>
      <c r="U645" s="281"/>
      <c r="V645" s="281"/>
      <c r="W645" s="281"/>
      <c r="X645" s="317">
        <f>RMDF!X645</f>
        <v>0</v>
      </c>
      <c r="Y645" s="318" t="str">
        <f>IF(X645=0,"",_xlfn.XLOOKUP(X645,StatePicklist!$1:$1,StatePicklist!$3:$3,"NA",0))</f>
        <v/>
      </c>
      <c r="Z645" s="297" t="str">
        <f ca="1">IF(RMDF!Y645="", "", IF(ISNUMBER(MATCH(RMDF!Y645, INDIRECT(Y645), 0)), "OK", "Invalid"))</f>
        <v/>
      </c>
      <c r="AA645" s="281"/>
      <c r="AB645" s="281"/>
      <c r="AC645" s="281"/>
      <c r="AD645" s="281" t="b">
        <f>AND(RMDF!AG645&gt;=0, RMDF!AG645&lt;=1-RMDF!Z645, RMDF!AG645=ROUND(RMDF!AG645,4))</f>
        <v>1</v>
      </c>
      <c r="AE645" s="317">
        <f>RMDF!AE645</f>
        <v>0</v>
      </c>
      <c r="AF645" s="318" t="str">
        <f>IF(AE645=0,"",_xlfn.XLOOKUP(AE645,StatePicklist!$1:$1,StatePicklist!$3:$3,"NA",0))</f>
        <v/>
      </c>
      <c r="AG645" s="297" t="str">
        <f ca="1">IF(RMDF!AF645="", "", IF(ISNUMBER(MATCH(RMDF!AF645, INDIRECT(AF645), 0)), "OK", "Invalid"))</f>
        <v/>
      </c>
      <c r="AH645" s="281"/>
      <c r="AI645" s="281"/>
      <c r="AJ645" s="281"/>
      <c r="AK645" s="281" t="b">
        <f>AND(RMDF!AN645&gt;=0, RMDF!AN645&lt;=1-SUM(RMDF!Z645,RMDF!AG645), RMDF!AN645=ROUND(RMDF!AN645,4))</f>
        <v>1</v>
      </c>
      <c r="AL645" s="317">
        <f>RMDF!AL645</f>
        <v>0</v>
      </c>
      <c r="AM645" s="318" t="str">
        <f>IF(AL645=0,"",_xlfn.XLOOKUP(AL645,StatePicklist!$1:$1,StatePicklist!$3:$3,"NA",0))</f>
        <v/>
      </c>
      <c r="AN645" s="297" t="str">
        <f ca="1">IF(RMDF!AM645="", "", IF(ISNUMBER(MATCH(RMDF!AM645, INDIRECT(AM645), 0)), "OK", "Invalid"))</f>
        <v/>
      </c>
      <c r="AO645" s="281"/>
      <c r="AP645" s="281"/>
      <c r="AQ645" s="281"/>
      <c r="AR645" s="281" t="b">
        <f>AND(RMDF!AU645&gt;=0, RMDF!AU645&lt;=1-SUM(RMDF!Z645,RMDF!AG645,RMDF!AN645), RMDF!AU645=ROUND(RMDF!AU645,4))</f>
        <v>1</v>
      </c>
      <c r="AS645" s="317">
        <f>RMDF!AS645</f>
        <v>0</v>
      </c>
      <c r="AT645" s="318" t="str">
        <f>IF(AS645=0,"",_xlfn.XLOOKUP(AS645,StatePicklist!$1:$1,StatePicklist!$3:$3,"NA",0))</f>
        <v/>
      </c>
      <c r="AU645" s="297" t="str">
        <f ca="1">IF(RMDF!AT645="", "", IF(ISNUMBER(MATCH(RMDF!AT645, INDIRECT(AT645), 0)), "OK", "Invalid"))</f>
        <v/>
      </c>
      <c r="AV645" s="281"/>
      <c r="AW645" s="281"/>
      <c r="AX645" s="281"/>
      <c r="AY645" s="281" t="b">
        <f>AND(RMDF!BB645&gt;=0, RMDF!BB645&lt;=1-SUM(RMDF!Z645,RMDF!AG645,RMDF!AN645,RMDF!AU645), RMDF!BB645=ROUND(RMDF!BB645,4))</f>
        <v>1</v>
      </c>
      <c r="AZ645" s="317">
        <f>RMDF!AZ645</f>
        <v>0</v>
      </c>
      <c r="BA645" s="318" t="str">
        <f>IF(AZ645=0,"",_xlfn.XLOOKUP(AZ645,StatePicklist!$1:$1,StatePicklist!$3:$3,"NA",0))</f>
        <v/>
      </c>
      <c r="BB645" s="297" t="str">
        <f ca="1">IF(RMDF!BA645="", "", IF(ISNUMBER(MATCH(RMDF!BA645, INDIRECT(BA645), 0)), "OK", "Invalid"))</f>
        <v/>
      </c>
      <c r="BC645" s="281"/>
      <c r="BD645" s="281"/>
      <c r="BE645" s="281"/>
      <c r="BF645" s="281" t="b">
        <f>AND(RMDF!BI645&gt;=0, RMDF!BI645&lt;=1-SUM(RMDF!Z645,RMDF!AG645,RMDF!AN645,RMDF!AU645,RMDF!BB645), RMDF!BI645=ROUND(RMDF!BI645,4))</f>
        <v>1</v>
      </c>
      <c r="BG645" s="317">
        <f>RMDF!BG645</f>
        <v>0</v>
      </c>
      <c r="BH645" s="318" t="str">
        <f>IF(BG645=0,"",_xlfn.XLOOKUP(BG645,StatePicklist!$1:$1,StatePicklist!$3:$3,"NA",0))</f>
        <v/>
      </c>
      <c r="BI645" s="297" t="str">
        <f ca="1">IF(RMDF!BH645="", "", IF(ISNUMBER(MATCH(RMDF!BH645, INDIRECT(BH645), 0)), "OK", "Invalid"))</f>
        <v/>
      </c>
      <c r="BJ645" s="281"/>
      <c r="BK645" s="281"/>
      <c r="BL645" s="281"/>
      <c r="BM645" s="281" t="b">
        <f>AND(RMDF!BP645&gt;=0, RMDF!BP645&lt;=1-SUM(RMDF!Z645,RMDF!AG645,RMDF!AN645,RMDF!AU645,RMDF!BB645,RMDF!BI645), RMDF!BP645=ROUND(RMDF!BP645,4))</f>
        <v>1</v>
      </c>
      <c r="BN645" s="317">
        <f>RMDF!BN645</f>
        <v>0</v>
      </c>
      <c r="BO645" s="318" t="str">
        <f>IF(BN645=0,"",_xlfn.XLOOKUP(BN645,StatePicklist!$1:$1,StatePicklist!$3:$3,"NA",0))</f>
        <v/>
      </c>
      <c r="BP645" s="297" t="str">
        <f ca="1">IF(RMDF!BO645="", "", IF(ISNUMBER(MATCH(RMDF!BO645, INDIRECT(BO645), 0)), "OK", "Invalid"))</f>
        <v/>
      </c>
      <c r="BQ645" s="281"/>
      <c r="BR645" s="281"/>
      <c r="BS645" s="281"/>
      <c r="BT645" s="281" t="b">
        <f>AND(RMDF!BW645&gt;=0, RMDF!BW645&lt;=1-SUM(RMDF!Z645,RMDF!AG645,RMDF!AN645,RMDF!AU645,RMDF!BB645,RMDF!BI645,RMDF!BP645), RMDF!BW645=ROUND(RMDF!BW645,4))</f>
        <v>1</v>
      </c>
      <c r="BU645" s="317">
        <f>RMDF!BU645</f>
        <v>0</v>
      </c>
      <c r="BV645" s="318" t="str">
        <f>IF(BU645=0,"",_xlfn.XLOOKUP(BU645,StatePicklist!$1:$1,StatePicklist!$3:$3,"NA",0))</f>
        <v/>
      </c>
      <c r="BW645" s="297" t="str">
        <f ca="1">IF(RMDF!BV645="", "", IF(ISNUMBER(MATCH(RMDF!BV645, INDIRECT(BV645), 0)), "OK", "Invalid"))</f>
        <v/>
      </c>
      <c r="BX645" s="281"/>
      <c r="BY645" s="281"/>
      <c r="BZ645" s="281"/>
      <c r="CA645" s="281" t="b">
        <f>AND(RMDF!CD645&gt;=0, RMDF!CD645&lt;=1-SUM(RMDF!Z645,RMDF!AG645,RMDF!AN645,RMDF!AU645,RMDF!BB645,RMDF!BI645,RMDF!BP645,RMDF!BW645), RMDF!CD645=ROUND(RMDF!CD645,4))</f>
        <v>1</v>
      </c>
      <c r="CB645" s="317">
        <f>RMDF!CB645</f>
        <v>0</v>
      </c>
      <c r="CC645" s="318" t="str">
        <f>IF(CB645=0,"",_xlfn.XLOOKUP(CB645,StatePicklist!$1:$1,StatePicklist!$3:$3,"NA",0))</f>
        <v/>
      </c>
      <c r="CD645" s="297" t="str">
        <f ca="1">IF(RMDF!CC645="", "", IF(ISNUMBER(MATCH(RMDF!CC645, INDIRECT(CC645), 0)), "OK", "Invalid"))</f>
        <v/>
      </c>
      <c r="CE645" s="281"/>
      <c r="CF645" s="281"/>
      <c r="CG645" s="281"/>
      <c r="CH645" s="281" t="b">
        <f>AND(RMDF!CK645&gt;=0, RMDF!CK645&lt;=1-SUM(RMDF!Z645,RMDF!AG645,RMDF!AN645,RMDF!AU645,RMDF!BB645,RMDF!BI645,RMDF!BP645,RMDF!BW645,RMDF!CD645), RMDF!CK645=ROUND(RMDF!CK645,4))</f>
        <v>1</v>
      </c>
      <c r="CI645" s="317">
        <f>RMDF!CI645</f>
        <v>0</v>
      </c>
      <c r="CJ645" s="318" t="str">
        <f>IF(CI645=0,"",_xlfn.XLOOKUP(CI645,StatePicklist!$1:$1,StatePicklist!$3:$3,"NA",0))</f>
        <v/>
      </c>
      <c r="CK645" s="297" t="str">
        <f ca="1">IF(RMDF!CJ645="", "", IF(ISNUMBER(MATCH(RMDF!CJ645, INDIRECT(CJ645), 0)), "OK", "Invalid"))</f>
        <v/>
      </c>
      <c r="CL645" s="281"/>
      <c r="CM645" s="281"/>
      <c r="CN645" s="281"/>
      <c r="CO645" s="281" t="b">
        <f>AND(RMDF!CR645&gt;=0, RMDF!CR645&lt;=1-SUM(RMDF!Z645,RMDF!AG645,RMDF!AN645,RMDF!AU645,RMDF!BB645,RMDF!BI645,RMDF!BP645,RMDF!BW645,RMDF!CD645,RMDF!CK645), RMDF!CR645=ROUND(RMDF!CR645,4))</f>
        <v>1</v>
      </c>
      <c r="CP645" s="317">
        <f>RMDF!CP645</f>
        <v>0</v>
      </c>
      <c r="CQ645" s="318" t="str">
        <f>IF(CP645=0,"",_xlfn.XLOOKUP(CP645,StatePicklist!$1:$1,StatePicklist!$3:$3,"NA",0))</f>
        <v/>
      </c>
      <c r="CR645" s="297" t="str">
        <f ca="1">IF(RMDF!CQ645="", "", IF(ISNUMBER(MATCH(RMDF!CQ645, INDIRECT(CQ645), 0)), "OK", "Invalid"))</f>
        <v/>
      </c>
      <c r="CS645" s="281"/>
      <c r="CT645" s="281"/>
      <c r="CU645" s="281"/>
      <c r="CV645" s="281" t="b">
        <f>AND(RMDF!CY645&gt;=0, RMDF!CY645&lt;=1-SUM(RMDF!Z645,RMDF!AG645,RMDF!AN645,RMDF!AU645,RMDF!BB645,RMDF!BI645,RMDF!BP645,RMDF!BW645,RMDF!CD645,RMDF!CK645,RMDF!CR645), RMDF!CY645=ROUND(RMDF!CY645,4))</f>
        <v>1</v>
      </c>
      <c r="CW645" s="317">
        <f>RMDF!CW645</f>
        <v>0</v>
      </c>
      <c r="CX645" s="318" t="str">
        <f>IF(CW645=0,"",_xlfn.XLOOKUP(CW645,StatePicklist!$1:$1,StatePicklist!$3:$3,"NA",0))</f>
        <v/>
      </c>
      <c r="CY645" s="297" t="str">
        <f ca="1">IF(RMDF!CX645="", "", IF(ISNUMBER(MATCH(RMDF!CX645, INDIRECT(CX645), 0)), "OK", "Invalid"))</f>
        <v/>
      </c>
      <c r="CZ645" s="281"/>
      <c r="DA645" s="281"/>
      <c r="DB645" s="281"/>
      <c r="DC645" s="281" t="b">
        <f>AND(RMDF!DF645&gt;=0, RMDF!DF645&lt;=1-SUM(RMDF!Z645,RMDF!AG645,RMDF!AN645,RMDF!AU645,RMDF!BB645,RMDF!BI645,RMDF!BP645,RMDF!BW645,RMDF!CD645,RMDF!CK645,RMDF!CR645,RMDF!CY645), RMDF!DF645=ROUND(RMDF!DF645,4))</f>
        <v>1</v>
      </c>
      <c r="DD645" s="317">
        <f>RMDF!DD645</f>
        <v>0</v>
      </c>
      <c r="DE645" s="318" t="str">
        <f>IF(DD645=0,"",_xlfn.XLOOKUP(DD645,StatePicklist!$1:$1,StatePicklist!$3:$3,"NA",0))</f>
        <v/>
      </c>
      <c r="DF645" s="297" t="str">
        <f ca="1">IF(RMDF!DE645="", "", IF(ISNUMBER(MATCH(RMDF!DE645, INDIRECT(DE645), 0)), "OK", "Invalid"))</f>
        <v/>
      </c>
      <c r="DG645" s="281"/>
      <c r="DH645" s="281"/>
      <c r="DI645" s="281"/>
      <c r="DJ645" s="281" t="b">
        <f>AND(RMDF!DM645&gt;=0, RMDF!DM645&lt;=1-SUM(RMDF!Z645,RMDF!AG645,RMDF!AN645,RMDF!AU645,RMDF!BB645,RMDF!BI645,RMDF!BP645,RMDF!BW645,RMDF!CD645,RMDF!CK645,RMDF!CR645,RMDF!CY645,RMDF!DF645), RMDF!DM645=ROUND(RMDF!DM645,4))</f>
        <v>1</v>
      </c>
      <c r="DK645" s="317">
        <f>RMDF!DK645</f>
        <v>0</v>
      </c>
      <c r="DL645" s="318" t="str">
        <f>IF(DK645=0,"",_xlfn.XLOOKUP(DK645,StatePicklist!$1:$1,StatePicklist!$3:$3,"NA",0))</f>
        <v/>
      </c>
      <c r="DM645" s="297" t="str">
        <f ca="1">IF(RMDF!DL645="", "", IF(ISNUMBER(MATCH(RMDF!DL645, INDIRECT(DL645), 0)), "OK", "Invalid"))</f>
        <v/>
      </c>
      <c r="DN645" s="281"/>
      <c r="DO645" s="281"/>
      <c r="DP645" s="281"/>
      <c r="DQ645" s="281" t="b">
        <f>AND(RMDF!DT645&gt;=0, RMDF!DT645&lt;=1-SUM(RMDF!Z645,RMDF!AG645,RMDF!AN645,RMDF!AU645,RMDF!BB645,RMDF!BI645,RMDF!BP645,RMDF!BW645,RMDF!CD645,RMDF!CK645,RMDF!CR645,RMDF!CY645,RMDF!DF645,RMDF!DM645), RMDF!DT645=ROUND(RMDF!DT645,4))</f>
        <v>1</v>
      </c>
      <c r="DR645" s="317">
        <f>RMDF!DR645</f>
        <v>0</v>
      </c>
      <c r="DS645" s="318" t="str">
        <f>IF(DR645=0,"",_xlfn.XLOOKUP(DR645,StatePicklist!$1:$1,StatePicklist!$3:$3,"NA",0))</f>
        <v/>
      </c>
      <c r="DT645" s="297" t="str">
        <f ca="1">IF(RMDF!DS645="", "", IF(ISNUMBER(MATCH(RMDF!DS645, INDIRECT(DS645), 0)), "OK", "Invalid"))</f>
        <v/>
      </c>
      <c r="DU645" s="281"/>
      <c r="DV645" s="281"/>
      <c r="DW645" s="281"/>
      <c r="DX645" s="281" t="b">
        <f>AND(RMDF!EA645&gt;=0, RMDF!EA645&lt;=1-SUM(RMDF!Z645,RMDF!AG645,RMDF!AN645,RMDF!AU645,RMDF!BB645,RMDF!BI645,RMDF!BP645,RMDF!BW645,RMDF!CD645,RMDF!CK645,RMDF!CR645,RMDF!CY645,RMDF!DF645,RMDF!DM645,RMDF!DT645), RMDF!EA645=ROUND(RMDF!EA645,4))</f>
        <v>1</v>
      </c>
      <c r="DY645" s="317">
        <f>RMDF!DY645</f>
        <v>0</v>
      </c>
      <c r="DZ645" s="318" t="str">
        <f>IF(DY645=0,"",_xlfn.XLOOKUP(DY645,StatePicklist!$1:$1,StatePicklist!$3:$3,"NA",0))</f>
        <v/>
      </c>
      <c r="EA645" s="297" t="str">
        <f ca="1">IF(RMDF!DZ645="", "", IF(ISNUMBER(MATCH(RMDF!DZ645, INDIRECT(DZ645), 0)), "OK", "Invalid"))</f>
        <v/>
      </c>
      <c r="EB645" s="281"/>
      <c r="EC645" s="281"/>
      <c r="ED645" s="281"/>
      <c r="EE645" s="281" t="b">
        <f>AND(RMDF!EH645&gt;=0, RMDF!EH645&lt;=1-SUM(RMDF!Z645,RMDF!AG645,RMDF!AN645,RMDF!AU645,RMDF!BB645,RMDF!BI645,RMDF!BP645,RMDF!BW645,RMDF!CD645,RMDF!CK645,RMDF!CR645,RMDF!CY645,RMDF!DF645,RMDF!DM645,RMDF!DT645,RMDF!EA645), RMDF!EH645=ROUND(RMDF!EH645,4))</f>
        <v>1</v>
      </c>
      <c r="EF645" s="317">
        <f>RMDF!EF645</f>
        <v>0</v>
      </c>
      <c r="EG645" s="318" t="str">
        <f>IF(EF645=0,"",_xlfn.XLOOKUP(EF645,StatePicklist!$1:$1,StatePicklist!$3:$3,"NA",0))</f>
        <v/>
      </c>
      <c r="EH645" s="297" t="str">
        <f ca="1">IF(RMDF!EG645="", "", IF(ISNUMBER(MATCH(RMDF!EG645, INDIRECT(EG645), 0)), "OK", "Invalid"))</f>
        <v/>
      </c>
      <c r="EI645" s="281"/>
      <c r="EJ645" s="281"/>
      <c r="EK645" s="281"/>
      <c r="EL645" s="281" t="b">
        <f>AND(RMDF!EO645&gt;=0, RMDF!EO645&lt;=1-SUM(RMDF!Z645,RMDF!AG645,RMDF!AN645,RMDF!AU645,RMDF!BB645,RMDF!BI645,RMDF!BP645,RMDF!BW645,RMDF!CD645,RMDF!CK645,RMDF!CR645,RMDF!CY645,RMDF!DF645,RMDF!DM645,RMDF!DT645,RMDF!EA645,RMDF!EH645), RMDF!EO645=ROUND(RMDF!EO645,4))</f>
        <v>1</v>
      </c>
      <c r="EM645" s="317">
        <f>RMDF!EM645</f>
        <v>0</v>
      </c>
      <c r="EN645" s="318" t="str">
        <f>IF(EM645=0,"",_xlfn.XLOOKUP(EM645,StatePicklist!$1:$1,StatePicklist!$3:$3,"NA",0))</f>
        <v/>
      </c>
      <c r="EO645" s="297" t="str">
        <f ca="1">IF(RMDF!EN645="", "", IF(ISNUMBER(MATCH(RMDF!EN645, INDIRECT(EN645), 0)), "OK", "Invalid"))</f>
        <v/>
      </c>
      <c r="EP645" s="281"/>
      <c r="EQ645" s="281"/>
      <c r="ER645" s="281"/>
      <c r="ES645" s="281" t="b">
        <f>AND(RMDF!EV645&gt;=0, RMDF!EV645&lt;=1-SUM(RMDF!Z645,RMDF!AG645,RMDF!AN645,RMDF!AU645,RMDF!BB645,RMDF!BI645,RMDF!BP645,RMDF!BW645,RMDF!CD645,RMDF!CK645,RMDF!CR645,RMDF!CY645,RMDF!DF645,RMDF!DM645,RMDF!DT645,RMDF!EA645,RMDF!EH645,RMDF!EO645), RMDF!EV645=ROUND(RMDF!EV645,4))</f>
        <v>1</v>
      </c>
      <c r="ET645" s="317">
        <f>RMDF!ET645</f>
        <v>0</v>
      </c>
      <c r="EU645" s="318" t="str">
        <f>IF(ET645=0,"",_xlfn.XLOOKUP(ET645,StatePicklist!$1:$1,StatePicklist!$3:$3,"NA",0))</f>
        <v/>
      </c>
      <c r="EV645" s="297" t="str">
        <f ca="1">IF(RMDF!EU645="", "", IF(ISNUMBER(MATCH(RMDF!EU645, INDIRECT(EU645), 0)), "OK", "Invalid"))</f>
        <v/>
      </c>
      <c r="EW645" s="281"/>
      <c r="EX645" s="281"/>
      <c r="EY645" s="281"/>
      <c r="EZ645" s="281" t="b">
        <f>AND(RMDF!FC645&gt;=0, RMDF!FC645&lt;=1-SUM(RMDF!Z645,RMDF!AG645,RMDF!AN645,RMDF!AU645,RMDF!BB645,RMDF!BI645,RMDF!BP645,RMDF!BW645,RMDF!CD645,RMDF!CK645,RMDF!CR645,RMDF!CY645,RMDF!DF645,RMDF!DM645,RMDF!DT645,RMDF!EA645,RMDF!EH645,RMDF!EO645,RMDF!EV645), RMDF!FC645=ROUND(RMDF!FC645,4))</f>
        <v>1</v>
      </c>
      <c r="FA645" s="317">
        <f>RMDF!FA645</f>
        <v>0</v>
      </c>
      <c r="FB645" s="318" t="str">
        <f>IF(FA645=0,"",_xlfn.XLOOKUP(FA645,StatePicklist!$1:$1,StatePicklist!$3:$3,"NA",0))</f>
        <v/>
      </c>
      <c r="FC645" s="297" t="str">
        <f ca="1">IF(RMDF!FB645="", "", IF(ISNUMBER(MATCH(RMDF!FB645, INDIRECT(FB645), 0)), "OK", "Invalid"))</f>
        <v/>
      </c>
    </row>
    <row r="646" spans="1:159" s="205" customFormat="1" ht="39.9" customHeight="1" x14ac:dyDescent="0.25">
      <c r="A646" s="206"/>
      <c r="B646" s="196"/>
      <c r="C646" s="197"/>
      <c r="D646" s="198"/>
      <c r="E646" s="199"/>
      <c r="F646" s="200"/>
      <c r="G646" s="201"/>
      <c r="H646" s="292"/>
      <c r="I646" s="305">
        <f>RMDF!I646</f>
        <v>0</v>
      </c>
      <c r="J646" s="305" t="str">
        <f>IF(I646=ProductCode!$B$30,"PDReclPost",IF(OR(I646=ProductCode!$C$30,I646=ProductCode!$E$30,I646=ProductCode!$G$30),"PDPreCon",IF(OR(I646=ProductCode!$D$30,I646=ProductCode!$F$30),"PDNotReclPost","")))</f>
        <v/>
      </c>
      <c r="K646" s="305" t="str">
        <f t="shared" si="36"/>
        <v/>
      </c>
      <c r="L646" s="289"/>
      <c r="M646" s="305" t="str">
        <f t="shared" si="36"/>
        <v/>
      </c>
      <c r="N646" s="289" t="b">
        <f>AND(RMDF!N646&gt;=0, RMDF!N646&lt;=1-RMDF!L646, RMDF!N646=ROUND(RMDF!N646,4))</f>
        <v>1</v>
      </c>
      <c r="O646" s="286" t="str">
        <f>IF(P646="","",IF(I646="","",IF(LEFT(I646,13)="Reclaimed pos",RawMaterialCode!$E$569,RawMaterialCode!$E$568)))</f>
        <v>Reclaimed pre-consumer mixed fibers (RM0578)</v>
      </c>
      <c r="P646" s="295">
        <f t="shared" si="37"/>
        <v>1</v>
      </c>
      <c r="Q646" s="202"/>
      <c r="R646" s="203"/>
      <c r="S646" s="204" t="str">
        <f t="shared" si="38"/>
        <v/>
      </c>
      <c r="T646" s="281"/>
      <c r="U646" s="281"/>
      <c r="V646" s="281"/>
      <c r="W646" s="281"/>
      <c r="X646" s="317">
        <f>RMDF!X646</f>
        <v>0</v>
      </c>
      <c r="Y646" s="318" t="str">
        <f>IF(X646=0,"",_xlfn.XLOOKUP(X646,StatePicklist!$1:$1,StatePicklist!$3:$3,"NA",0))</f>
        <v/>
      </c>
      <c r="Z646" s="297" t="str">
        <f ca="1">IF(RMDF!Y646="", "", IF(ISNUMBER(MATCH(RMDF!Y646, INDIRECT(Y646), 0)), "OK", "Invalid"))</f>
        <v/>
      </c>
      <c r="AA646" s="281"/>
      <c r="AB646" s="281"/>
      <c r="AC646" s="281"/>
      <c r="AD646" s="281" t="b">
        <f>AND(RMDF!AG646&gt;=0, RMDF!AG646&lt;=1-RMDF!Z646, RMDF!AG646=ROUND(RMDF!AG646,4))</f>
        <v>1</v>
      </c>
      <c r="AE646" s="317">
        <f>RMDF!AE646</f>
        <v>0</v>
      </c>
      <c r="AF646" s="318" t="str">
        <f>IF(AE646=0,"",_xlfn.XLOOKUP(AE646,StatePicklist!$1:$1,StatePicklist!$3:$3,"NA",0))</f>
        <v/>
      </c>
      <c r="AG646" s="297" t="str">
        <f ca="1">IF(RMDF!AF646="", "", IF(ISNUMBER(MATCH(RMDF!AF646, INDIRECT(AF646), 0)), "OK", "Invalid"))</f>
        <v/>
      </c>
      <c r="AH646" s="281"/>
      <c r="AI646" s="281"/>
      <c r="AJ646" s="281"/>
      <c r="AK646" s="281" t="b">
        <f>AND(RMDF!AN646&gt;=0, RMDF!AN646&lt;=1-SUM(RMDF!Z646,RMDF!AG646), RMDF!AN646=ROUND(RMDF!AN646,4))</f>
        <v>1</v>
      </c>
      <c r="AL646" s="317">
        <f>RMDF!AL646</f>
        <v>0</v>
      </c>
      <c r="AM646" s="318" t="str">
        <f>IF(AL646=0,"",_xlfn.XLOOKUP(AL646,StatePicklist!$1:$1,StatePicklist!$3:$3,"NA",0))</f>
        <v/>
      </c>
      <c r="AN646" s="297" t="str">
        <f ca="1">IF(RMDF!AM646="", "", IF(ISNUMBER(MATCH(RMDF!AM646, INDIRECT(AM646), 0)), "OK", "Invalid"))</f>
        <v/>
      </c>
      <c r="AO646" s="281"/>
      <c r="AP646" s="281"/>
      <c r="AQ646" s="281"/>
      <c r="AR646" s="281" t="b">
        <f>AND(RMDF!AU646&gt;=0, RMDF!AU646&lt;=1-SUM(RMDF!Z646,RMDF!AG646,RMDF!AN646), RMDF!AU646=ROUND(RMDF!AU646,4))</f>
        <v>1</v>
      </c>
      <c r="AS646" s="317">
        <f>RMDF!AS646</f>
        <v>0</v>
      </c>
      <c r="AT646" s="318" t="str">
        <f>IF(AS646=0,"",_xlfn.XLOOKUP(AS646,StatePicklist!$1:$1,StatePicklist!$3:$3,"NA",0))</f>
        <v/>
      </c>
      <c r="AU646" s="297" t="str">
        <f ca="1">IF(RMDF!AT646="", "", IF(ISNUMBER(MATCH(RMDF!AT646, INDIRECT(AT646), 0)), "OK", "Invalid"))</f>
        <v/>
      </c>
      <c r="AV646" s="281"/>
      <c r="AW646" s="281"/>
      <c r="AX646" s="281"/>
      <c r="AY646" s="281" t="b">
        <f>AND(RMDF!BB646&gt;=0, RMDF!BB646&lt;=1-SUM(RMDF!Z646,RMDF!AG646,RMDF!AN646,RMDF!AU646), RMDF!BB646=ROUND(RMDF!BB646,4))</f>
        <v>1</v>
      </c>
      <c r="AZ646" s="317">
        <f>RMDF!AZ646</f>
        <v>0</v>
      </c>
      <c r="BA646" s="318" t="str">
        <f>IF(AZ646=0,"",_xlfn.XLOOKUP(AZ646,StatePicklist!$1:$1,StatePicklist!$3:$3,"NA",0))</f>
        <v/>
      </c>
      <c r="BB646" s="297" t="str">
        <f ca="1">IF(RMDF!BA646="", "", IF(ISNUMBER(MATCH(RMDF!BA646, INDIRECT(BA646), 0)), "OK", "Invalid"))</f>
        <v/>
      </c>
      <c r="BC646" s="281"/>
      <c r="BD646" s="281"/>
      <c r="BE646" s="281"/>
      <c r="BF646" s="281" t="b">
        <f>AND(RMDF!BI646&gt;=0, RMDF!BI646&lt;=1-SUM(RMDF!Z646,RMDF!AG646,RMDF!AN646,RMDF!AU646,RMDF!BB646), RMDF!BI646=ROUND(RMDF!BI646,4))</f>
        <v>1</v>
      </c>
      <c r="BG646" s="317">
        <f>RMDF!BG646</f>
        <v>0</v>
      </c>
      <c r="BH646" s="318" t="str">
        <f>IF(BG646=0,"",_xlfn.XLOOKUP(BG646,StatePicklist!$1:$1,StatePicklist!$3:$3,"NA",0))</f>
        <v/>
      </c>
      <c r="BI646" s="297" t="str">
        <f ca="1">IF(RMDF!BH646="", "", IF(ISNUMBER(MATCH(RMDF!BH646, INDIRECT(BH646), 0)), "OK", "Invalid"))</f>
        <v/>
      </c>
      <c r="BJ646" s="281"/>
      <c r="BK646" s="281"/>
      <c r="BL646" s="281"/>
      <c r="BM646" s="281" t="b">
        <f>AND(RMDF!BP646&gt;=0, RMDF!BP646&lt;=1-SUM(RMDF!Z646,RMDF!AG646,RMDF!AN646,RMDF!AU646,RMDF!BB646,RMDF!BI646), RMDF!BP646=ROUND(RMDF!BP646,4))</f>
        <v>1</v>
      </c>
      <c r="BN646" s="317">
        <f>RMDF!BN646</f>
        <v>0</v>
      </c>
      <c r="BO646" s="318" t="str">
        <f>IF(BN646=0,"",_xlfn.XLOOKUP(BN646,StatePicklist!$1:$1,StatePicklist!$3:$3,"NA",0))</f>
        <v/>
      </c>
      <c r="BP646" s="297" t="str">
        <f ca="1">IF(RMDF!BO646="", "", IF(ISNUMBER(MATCH(RMDF!BO646, INDIRECT(BO646), 0)), "OK", "Invalid"))</f>
        <v/>
      </c>
      <c r="BQ646" s="281"/>
      <c r="BR646" s="281"/>
      <c r="BS646" s="281"/>
      <c r="BT646" s="281" t="b">
        <f>AND(RMDF!BW646&gt;=0, RMDF!BW646&lt;=1-SUM(RMDF!Z646,RMDF!AG646,RMDF!AN646,RMDF!AU646,RMDF!BB646,RMDF!BI646,RMDF!BP646), RMDF!BW646=ROUND(RMDF!BW646,4))</f>
        <v>1</v>
      </c>
      <c r="BU646" s="317">
        <f>RMDF!BU646</f>
        <v>0</v>
      </c>
      <c r="BV646" s="318" t="str">
        <f>IF(BU646=0,"",_xlfn.XLOOKUP(BU646,StatePicklist!$1:$1,StatePicklist!$3:$3,"NA",0))</f>
        <v/>
      </c>
      <c r="BW646" s="297" t="str">
        <f ca="1">IF(RMDF!BV646="", "", IF(ISNUMBER(MATCH(RMDF!BV646, INDIRECT(BV646), 0)), "OK", "Invalid"))</f>
        <v/>
      </c>
      <c r="BX646" s="281"/>
      <c r="BY646" s="281"/>
      <c r="BZ646" s="281"/>
      <c r="CA646" s="281" t="b">
        <f>AND(RMDF!CD646&gt;=0, RMDF!CD646&lt;=1-SUM(RMDF!Z646,RMDF!AG646,RMDF!AN646,RMDF!AU646,RMDF!BB646,RMDF!BI646,RMDF!BP646,RMDF!BW646), RMDF!CD646=ROUND(RMDF!CD646,4))</f>
        <v>1</v>
      </c>
      <c r="CB646" s="317">
        <f>RMDF!CB646</f>
        <v>0</v>
      </c>
      <c r="CC646" s="318" t="str">
        <f>IF(CB646=0,"",_xlfn.XLOOKUP(CB646,StatePicklist!$1:$1,StatePicklist!$3:$3,"NA",0))</f>
        <v/>
      </c>
      <c r="CD646" s="297" t="str">
        <f ca="1">IF(RMDF!CC646="", "", IF(ISNUMBER(MATCH(RMDF!CC646, INDIRECT(CC646), 0)), "OK", "Invalid"))</f>
        <v/>
      </c>
      <c r="CE646" s="281"/>
      <c r="CF646" s="281"/>
      <c r="CG646" s="281"/>
      <c r="CH646" s="281" t="b">
        <f>AND(RMDF!CK646&gt;=0, RMDF!CK646&lt;=1-SUM(RMDF!Z646,RMDF!AG646,RMDF!AN646,RMDF!AU646,RMDF!BB646,RMDF!BI646,RMDF!BP646,RMDF!BW646,RMDF!CD646), RMDF!CK646=ROUND(RMDF!CK646,4))</f>
        <v>1</v>
      </c>
      <c r="CI646" s="317">
        <f>RMDF!CI646</f>
        <v>0</v>
      </c>
      <c r="CJ646" s="318" t="str">
        <f>IF(CI646=0,"",_xlfn.XLOOKUP(CI646,StatePicklist!$1:$1,StatePicklist!$3:$3,"NA",0))</f>
        <v/>
      </c>
      <c r="CK646" s="297" t="str">
        <f ca="1">IF(RMDF!CJ646="", "", IF(ISNUMBER(MATCH(RMDF!CJ646, INDIRECT(CJ646), 0)), "OK", "Invalid"))</f>
        <v/>
      </c>
      <c r="CL646" s="281"/>
      <c r="CM646" s="281"/>
      <c r="CN646" s="281"/>
      <c r="CO646" s="281" t="b">
        <f>AND(RMDF!CR646&gt;=0, RMDF!CR646&lt;=1-SUM(RMDF!Z646,RMDF!AG646,RMDF!AN646,RMDF!AU646,RMDF!BB646,RMDF!BI646,RMDF!BP646,RMDF!BW646,RMDF!CD646,RMDF!CK646), RMDF!CR646=ROUND(RMDF!CR646,4))</f>
        <v>1</v>
      </c>
      <c r="CP646" s="317">
        <f>RMDF!CP646</f>
        <v>0</v>
      </c>
      <c r="CQ646" s="318" t="str">
        <f>IF(CP646=0,"",_xlfn.XLOOKUP(CP646,StatePicklist!$1:$1,StatePicklist!$3:$3,"NA",0))</f>
        <v/>
      </c>
      <c r="CR646" s="297" t="str">
        <f ca="1">IF(RMDF!CQ646="", "", IF(ISNUMBER(MATCH(RMDF!CQ646, INDIRECT(CQ646), 0)), "OK", "Invalid"))</f>
        <v/>
      </c>
      <c r="CS646" s="281"/>
      <c r="CT646" s="281"/>
      <c r="CU646" s="281"/>
      <c r="CV646" s="281" t="b">
        <f>AND(RMDF!CY646&gt;=0, RMDF!CY646&lt;=1-SUM(RMDF!Z646,RMDF!AG646,RMDF!AN646,RMDF!AU646,RMDF!BB646,RMDF!BI646,RMDF!BP646,RMDF!BW646,RMDF!CD646,RMDF!CK646,RMDF!CR646), RMDF!CY646=ROUND(RMDF!CY646,4))</f>
        <v>1</v>
      </c>
      <c r="CW646" s="317">
        <f>RMDF!CW646</f>
        <v>0</v>
      </c>
      <c r="CX646" s="318" t="str">
        <f>IF(CW646=0,"",_xlfn.XLOOKUP(CW646,StatePicklist!$1:$1,StatePicklist!$3:$3,"NA",0))</f>
        <v/>
      </c>
      <c r="CY646" s="297" t="str">
        <f ca="1">IF(RMDF!CX646="", "", IF(ISNUMBER(MATCH(RMDF!CX646, INDIRECT(CX646), 0)), "OK", "Invalid"))</f>
        <v/>
      </c>
      <c r="CZ646" s="281"/>
      <c r="DA646" s="281"/>
      <c r="DB646" s="281"/>
      <c r="DC646" s="281" t="b">
        <f>AND(RMDF!DF646&gt;=0, RMDF!DF646&lt;=1-SUM(RMDF!Z646,RMDF!AG646,RMDF!AN646,RMDF!AU646,RMDF!BB646,RMDF!BI646,RMDF!BP646,RMDF!BW646,RMDF!CD646,RMDF!CK646,RMDF!CR646,RMDF!CY646), RMDF!DF646=ROUND(RMDF!DF646,4))</f>
        <v>1</v>
      </c>
      <c r="DD646" s="317">
        <f>RMDF!DD646</f>
        <v>0</v>
      </c>
      <c r="DE646" s="318" t="str">
        <f>IF(DD646=0,"",_xlfn.XLOOKUP(DD646,StatePicklist!$1:$1,StatePicklist!$3:$3,"NA",0))</f>
        <v/>
      </c>
      <c r="DF646" s="297" t="str">
        <f ca="1">IF(RMDF!DE646="", "", IF(ISNUMBER(MATCH(RMDF!DE646, INDIRECT(DE646), 0)), "OK", "Invalid"))</f>
        <v/>
      </c>
      <c r="DG646" s="281"/>
      <c r="DH646" s="281"/>
      <c r="DI646" s="281"/>
      <c r="DJ646" s="281" t="b">
        <f>AND(RMDF!DM646&gt;=0, RMDF!DM646&lt;=1-SUM(RMDF!Z646,RMDF!AG646,RMDF!AN646,RMDF!AU646,RMDF!BB646,RMDF!BI646,RMDF!BP646,RMDF!BW646,RMDF!CD646,RMDF!CK646,RMDF!CR646,RMDF!CY646,RMDF!DF646), RMDF!DM646=ROUND(RMDF!DM646,4))</f>
        <v>1</v>
      </c>
      <c r="DK646" s="317">
        <f>RMDF!DK646</f>
        <v>0</v>
      </c>
      <c r="DL646" s="318" t="str">
        <f>IF(DK646=0,"",_xlfn.XLOOKUP(DK646,StatePicklist!$1:$1,StatePicklist!$3:$3,"NA",0))</f>
        <v/>
      </c>
      <c r="DM646" s="297" t="str">
        <f ca="1">IF(RMDF!DL646="", "", IF(ISNUMBER(MATCH(RMDF!DL646, INDIRECT(DL646), 0)), "OK", "Invalid"))</f>
        <v/>
      </c>
      <c r="DN646" s="281"/>
      <c r="DO646" s="281"/>
      <c r="DP646" s="281"/>
      <c r="DQ646" s="281" t="b">
        <f>AND(RMDF!DT646&gt;=0, RMDF!DT646&lt;=1-SUM(RMDF!Z646,RMDF!AG646,RMDF!AN646,RMDF!AU646,RMDF!BB646,RMDF!BI646,RMDF!BP646,RMDF!BW646,RMDF!CD646,RMDF!CK646,RMDF!CR646,RMDF!CY646,RMDF!DF646,RMDF!DM646), RMDF!DT646=ROUND(RMDF!DT646,4))</f>
        <v>1</v>
      </c>
      <c r="DR646" s="317">
        <f>RMDF!DR646</f>
        <v>0</v>
      </c>
      <c r="DS646" s="318" t="str">
        <f>IF(DR646=0,"",_xlfn.XLOOKUP(DR646,StatePicklist!$1:$1,StatePicklist!$3:$3,"NA",0))</f>
        <v/>
      </c>
      <c r="DT646" s="297" t="str">
        <f ca="1">IF(RMDF!DS646="", "", IF(ISNUMBER(MATCH(RMDF!DS646, INDIRECT(DS646), 0)), "OK", "Invalid"))</f>
        <v/>
      </c>
      <c r="DU646" s="281"/>
      <c r="DV646" s="281"/>
      <c r="DW646" s="281"/>
      <c r="DX646" s="281" t="b">
        <f>AND(RMDF!EA646&gt;=0, RMDF!EA646&lt;=1-SUM(RMDF!Z646,RMDF!AG646,RMDF!AN646,RMDF!AU646,RMDF!BB646,RMDF!BI646,RMDF!BP646,RMDF!BW646,RMDF!CD646,RMDF!CK646,RMDF!CR646,RMDF!CY646,RMDF!DF646,RMDF!DM646,RMDF!DT646), RMDF!EA646=ROUND(RMDF!EA646,4))</f>
        <v>1</v>
      </c>
      <c r="DY646" s="317">
        <f>RMDF!DY646</f>
        <v>0</v>
      </c>
      <c r="DZ646" s="318" t="str">
        <f>IF(DY646=0,"",_xlfn.XLOOKUP(DY646,StatePicklist!$1:$1,StatePicklist!$3:$3,"NA",0))</f>
        <v/>
      </c>
      <c r="EA646" s="297" t="str">
        <f ca="1">IF(RMDF!DZ646="", "", IF(ISNUMBER(MATCH(RMDF!DZ646, INDIRECT(DZ646), 0)), "OK", "Invalid"))</f>
        <v/>
      </c>
      <c r="EB646" s="281"/>
      <c r="EC646" s="281"/>
      <c r="ED646" s="281"/>
      <c r="EE646" s="281" t="b">
        <f>AND(RMDF!EH646&gt;=0, RMDF!EH646&lt;=1-SUM(RMDF!Z646,RMDF!AG646,RMDF!AN646,RMDF!AU646,RMDF!BB646,RMDF!BI646,RMDF!BP646,RMDF!BW646,RMDF!CD646,RMDF!CK646,RMDF!CR646,RMDF!CY646,RMDF!DF646,RMDF!DM646,RMDF!DT646,RMDF!EA646), RMDF!EH646=ROUND(RMDF!EH646,4))</f>
        <v>1</v>
      </c>
      <c r="EF646" s="317">
        <f>RMDF!EF646</f>
        <v>0</v>
      </c>
      <c r="EG646" s="318" t="str">
        <f>IF(EF646=0,"",_xlfn.XLOOKUP(EF646,StatePicklist!$1:$1,StatePicklist!$3:$3,"NA",0))</f>
        <v/>
      </c>
      <c r="EH646" s="297" t="str">
        <f ca="1">IF(RMDF!EG646="", "", IF(ISNUMBER(MATCH(RMDF!EG646, INDIRECT(EG646), 0)), "OK", "Invalid"))</f>
        <v/>
      </c>
      <c r="EI646" s="281"/>
      <c r="EJ646" s="281"/>
      <c r="EK646" s="281"/>
      <c r="EL646" s="281" t="b">
        <f>AND(RMDF!EO646&gt;=0, RMDF!EO646&lt;=1-SUM(RMDF!Z646,RMDF!AG646,RMDF!AN646,RMDF!AU646,RMDF!BB646,RMDF!BI646,RMDF!BP646,RMDF!BW646,RMDF!CD646,RMDF!CK646,RMDF!CR646,RMDF!CY646,RMDF!DF646,RMDF!DM646,RMDF!DT646,RMDF!EA646,RMDF!EH646), RMDF!EO646=ROUND(RMDF!EO646,4))</f>
        <v>1</v>
      </c>
      <c r="EM646" s="317">
        <f>RMDF!EM646</f>
        <v>0</v>
      </c>
      <c r="EN646" s="318" t="str">
        <f>IF(EM646=0,"",_xlfn.XLOOKUP(EM646,StatePicklist!$1:$1,StatePicklist!$3:$3,"NA",0))</f>
        <v/>
      </c>
      <c r="EO646" s="297" t="str">
        <f ca="1">IF(RMDF!EN646="", "", IF(ISNUMBER(MATCH(RMDF!EN646, INDIRECT(EN646), 0)), "OK", "Invalid"))</f>
        <v/>
      </c>
      <c r="EP646" s="281"/>
      <c r="EQ646" s="281"/>
      <c r="ER646" s="281"/>
      <c r="ES646" s="281" t="b">
        <f>AND(RMDF!EV646&gt;=0, RMDF!EV646&lt;=1-SUM(RMDF!Z646,RMDF!AG646,RMDF!AN646,RMDF!AU646,RMDF!BB646,RMDF!BI646,RMDF!BP646,RMDF!BW646,RMDF!CD646,RMDF!CK646,RMDF!CR646,RMDF!CY646,RMDF!DF646,RMDF!DM646,RMDF!DT646,RMDF!EA646,RMDF!EH646,RMDF!EO646), RMDF!EV646=ROUND(RMDF!EV646,4))</f>
        <v>1</v>
      </c>
      <c r="ET646" s="317">
        <f>RMDF!ET646</f>
        <v>0</v>
      </c>
      <c r="EU646" s="318" t="str">
        <f>IF(ET646=0,"",_xlfn.XLOOKUP(ET646,StatePicklist!$1:$1,StatePicklist!$3:$3,"NA",0))</f>
        <v/>
      </c>
      <c r="EV646" s="297" t="str">
        <f ca="1">IF(RMDF!EU646="", "", IF(ISNUMBER(MATCH(RMDF!EU646, INDIRECT(EU646), 0)), "OK", "Invalid"))</f>
        <v/>
      </c>
      <c r="EW646" s="281"/>
      <c r="EX646" s="281"/>
      <c r="EY646" s="281"/>
      <c r="EZ646" s="281" t="b">
        <f>AND(RMDF!FC646&gt;=0, RMDF!FC646&lt;=1-SUM(RMDF!Z646,RMDF!AG646,RMDF!AN646,RMDF!AU646,RMDF!BB646,RMDF!BI646,RMDF!BP646,RMDF!BW646,RMDF!CD646,RMDF!CK646,RMDF!CR646,RMDF!CY646,RMDF!DF646,RMDF!DM646,RMDF!DT646,RMDF!EA646,RMDF!EH646,RMDF!EO646,RMDF!EV646), RMDF!FC646=ROUND(RMDF!FC646,4))</f>
        <v>1</v>
      </c>
      <c r="FA646" s="317">
        <f>RMDF!FA646</f>
        <v>0</v>
      </c>
      <c r="FB646" s="318" t="str">
        <f>IF(FA646=0,"",_xlfn.XLOOKUP(FA646,StatePicklist!$1:$1,StatePicklist!$3:$3,"NA",0))</f>
        <v/>
      </c>
      <c r="FC646" s="297" t="str">
        <f ca="1">IF(RMDF!FB646="", "", IF(ISNUMBER(MATCH(RMDF!FB646, INDIRECT(FB646), 0)), "OK", "Invalid"))</f>
        <v/>
      </c>
    </row>
    <row r="647" spans="1:159" s="205" customFormat="1" ht="39.9" customHeight="1" x14ac:dyDescent="0.25">
      <c r="A647" s="206"/>
      <c r="B647" s="196"/>
      <c r="C647" s="197"/>
      <c r="D647" s="198"/>
      <c r="E647" s="199"/>
      <c r="F647" s="200"/>
      <c r="G647" s="201"/>
      <c r="H647" s="292"/>
      <c r="I647" s="305">
        <f>RMDF!I647</f>
        <v>0</v>
      </c>
      <c r="J647" s="305" t="str">
        <f>IF(I647=ProductCode!$B$30,"PDReclPost",IF(OR(I647=ProductCode!$C$30,I647=ProductCode!$E$30,I647=ProductCode!$G$30),"PDPreCon",IF(OR(I647=ProductCode!$D$30,I647=ProductCode!$F$30),"PDNotReclPost","")))</f>
        <v/>
      </c>
      <c r="K647" s="305" t="str">
        <f t="shared" si="36"/>
        <v/>
      </c>
      <c r="L647" s="289"/>
      <c r="M647" s="305" t="str">
        <f t="shared" si="36"/>
        <v/>
      </c>
      <c r="N647" s="289" t="b">
        <f>AND(RMDF!N647&gt;=0, RMDF!N647&lt;=1-RMDF!L647, RMDF!N647=ROUND(RMDF!N647,4))</f>
        <v>1</v>
      </c>
      <c r="O647" s="286" t="str">
        <f>IF(P647="","",IF(I647="","",IF(LEFT(I647,13)="Reclaimed pos",RawMaterialCode!$E$569,RawMaterialCode!$E$568)))</f>
        <v>Reclaimed pre-consumer mixed fibers (RM0578)</v>
      </c>
      <c r="P647" s="295">
        <f t="shared" si="37"/>
        <v>1</v>
      </c>
      <c r="Q647" s="202"/>
      <c r="R647" s="203"/>
      <c r="S647" s="204" t="str">
        <f t="shared" si="38"/>
        <v/>
      </c>
      <c r="T647" s="281"/>
      <c r="U647" s="281"/>
      <c r="V647" s="281"/>
      <c r="W647" s="281"/>
      <c r="X647" s="317">
        <f>RMDF!X647</f>
        <v>0</v>
      </c>
      <c r="Y647" s="318" t="str">
        <f>IF(X647=0,"",_xlfn.XLOOKUP(X647,StatePicklist!$1:$1,StatePicklist!$3:$3,"NA",0))</f>
        <v/>
      </c>
      <c r="Z647" s="297" t="str">
        <f ca="1">IF(RMDF!Y647="", "", IF(ISNUMBER(MATCH(RMDF!Y647, INDIRECT(Y647), 0)), "OK", "Invalid"))</f>
        <v/>
      </c>
      <c r="AA647" s="281"/>
      <c r="AB647" s="281"/>
      <c r="AC647" s="281"/>
      <c r="AD647" s="281" t="b">
        <f>AND(RMDF!AG647&gt;=0, RMDF!AG647&lt;=1-RMDF!Z647, RMDF!AG647=ROUND(RMDF!AG647,4))</f>
        <v>1</v>
      </c>
      <c r="AE647" s="317">
        <f>RMDF!AE647</f>
        <v>0</v>
      </c>
      <c r="AF647" s="318" t="str">
        <f>IF(AE647=0,"",_xlfn.XLOOKUP(AE647,StatePicklist!$1:$1,StatePicklist!$3:$3,"NA",0))</f>
        <v/>
      </c>
      <c r="AG647" s="297" t="str">
        <f ca="1">IF(RMDF!AF647="", "", IF(ISNUMBER(MATCH(RMDF!AF647, INDIRECT(AF647), 0)), "OK", "Invalid"))</f>
        <v/>
      </c>
      <c r="AH647" s="281"/>
      <c r="AI647" s="281"/>
      <c r="AJ647" s="281"/>
      <c r="AK647" s="281" t="b">
        <f>AND(RMDF!AN647&gt;=0, RMDF!AN647&lt;=1-SUM(RMDF!Z647,RMDF!AG647), RMDF!AN647=ROUND(RMDF!AN647,4))</f>
        <v>1</v>
      </c>
      <c r="AL647" s="317">
        <f>RMDF!AL647</f>
        <v>0</v>
      </c>
      <c r="AM647" s="318" t="str">
        <f>IF(AL647=0,"",_xlfn.XLOOKUP(AL647,StatePicklist!$1:$1,StatePicklist!$3:$3,"NA",0))</f>
        <v/>
      </c>
      <c r="AN647" s="297" t="str">
        <f ca="1">IF(RMDF!AM647="", "", IF(ISNUMBER(MATCH(RMDF!AM647, INDIRECT(AM647), 0)), "OK", "Invalid"))</f>
        <v/>
      </c>
      <c r="AO647" s="281"/>
      <c r="AP647" s="281"/>
      <c r="AQ647" s="281"/>
      <c r="AR647" s="281" t="b">
        <f>AND(RMDF!AU647&gt;=0, RMDF!AU647&lt;=1-SUM(RMDF!Z647,RMDF!AG647,RMDF!AN647), RMDF!AU647=ROUND(RMDF!AU647,4))</f>
        <v>1</v>
      </c>
      <c r="AS647" s="317">
        <f>RMDF!AS647</f>
        <v>0</v>
      </c>
      <c r="AT647" s="318" t="str">
        <f>IF(AS647=0,"",_xlfn.XLOOKUP(AS647,StatePicklist!$1:$1,StatePicklist!$3:$3,"NA",0))</f>
        <v/>
      </c>
      <c r="AU647" s="297" t="str">
        <f ca="1">IF(RMDF!AT647="", "", IF(ISNUMBER(MATCH(RMDF!AT647, INDIRECT(AT647), 0)), "OK", "Invalid"))</f>
        <v/>
      </c>
      <c r="AV647" s="281"/>
      <c r="AW647" s="281"/>
      <c r="AX647" s="281"/>
      <c r="AY647" s="281" t="b">
        <f>AND(RMDF!BB647&gt;=0, RMDF!BB647&lt;=1-SUM(RMDF!Z647,RMDF!AG647,RMDF!AN647,RMDF!AU647), RMDF!BB647=ROUND(RMDF!BB647,4))</f>
        <v>1</v>
      </c>
      <c r="AZ647" s="317">
        <f>RMDF!AZ647</f>
        <v>0</v>
      </c>
      <c r="BA647" s="318" t="str">
        <f>IF(AZ647=0,"",_xlfn.XLOOKUP(AZ647,StatePicklist!$1:$1,StatePicklist!$3:$3,"NA",0))</f>
        <v/>
      </c>
      <c r="BB647" s="297" t="str">
        <f ca="1">IF(RMDF!BA647="", "", IF(ISNUMBER(MATCH(RMDF!BA647, INDIRECT(BA647), 0)), "OK", "Invalid"))</f>
        <v/>
      </c>
      <c r="BC647" s="281"/>
      <c r="BD647" s="281"/>
      <c r="BE647" s="281"/>
      <c r="BF647" s="281" t="b">
        <f>AND(RMDF!BI647&gt;=0, RMDF!BI647&lt;=1-SUM(RMDF!Z647,RMDF!AG647,RMDF!AN647,RMDF!AU647,RMDF!BB647), RMDF!BI647=ROUND(RMDF!BI647,4))</f>
        <v>1</v>
      </c>
      <c r="BG647" s="317">
        <f>RMDF!BG647</f>
        <v>0</v>
      </c>
      <c r="BH647" s="318" t="str">
        <f>IF(BG647=0,"",_xlfn.XLOOKUP(BG647,StatePicklist!$1:$1,StatePicklist!$3:$3,"NA",0))</f>
        <v/>
      </c>
      <c r="BI647" s="297" t="str">
        <f ca="1">IF(RMDF!BH647="", "", IF(ISNUMBER(MATCH(RMDF!BH647, INDIRECT(BH647), 0)), "OK", "Invalid"))</f>
        <v/>
      </c>
      <c r="BJ647" s="281"/>
      <c r="BK647" s="281"/>
      <c r="BL647" s="281"/>
      <c r="BM647" s="281" t="b">
        <f>AND(RMDF!BP647&gt;=0, RMDF!BP647&lt;=1-SUM(RMDF!Z647,RMDF!AG647,RMDF!AN647,RMDF!AU647,RMDF!BB647,RMDF!BI647), RMDF!BP647=ROUND(RMDF!BP647,4))</f>
        <v>1</v>
      </c>
      <c r="BN647" s="317">
        <f>RMDF!BN647</f>
        <v>0</v>
      </c>
      <c r="BO647" s="318" t="str">
        <f>IF(BN647=0,"",_xlfn.XLOOKUP(BN647,StatePicklist!$1:$1,StatePicklist!$3:$3,"NA",0))</f>
        <v/>
      </c>
      <c r="BP647" s="297" t="str">
        <f ca="1">IF(RMDF!BO647="", "", IF(ISNUMBER(MATCH(RMDF!BO647, INDIRECT(BO647), 0)), "OK", "Invalid"))</f>
        <v/>
      </c>
      <c r="BQ647" s="281"/>
      <c r="BR647" s="281"/>
      <c r="BS647" s="281"/>
      <c r="BT647" s="281" t="b">
        <f>AND(RMDF!BW647&gt;=0, RMDF!BW647&lt;=1-SUM(RMDF!Z647,RMDF!AG647,RMDF!AN647,RMDF!AU647,RMDF!BB647,RMDF!BI647,RMDF!BP647), RMDF!BW647=ROUND(RMDF!BW647,4))</f>
        <v>1</v>
      </c>
      <c r="BU647" s="317">
        <f>RMDF!BU647</f>
        <v>0</v>
      </c>
      <c r="BV647" s="318" t="str">
        <f>IF(BU647=0,"",_xlfn.XLOOKUP(BU647,StatePicklist!$1:$1,StatePicklist!$3:$3,"NA",0))</f>
        <v/>
      </c>
      <c r="BW647" s="297" t="str">
        <f ca="1">IF(RMDF!BV647="", "", IF(ISNUMBER(MATCH(RMDF!BV647, INDIRECT(BV647), 0)), "OK", "Invalid"))</f>
        <v/>
      </c>
      <c r="BX647" s="281"/>
      <c r="BY647" s="281"/>
      <c r="BZ647" s="281"/>
      <c r="CA647" s="281" t="b">
        <f>AND(RMDF!CD647&gt;=0, RMDF!CD647&lt;=1-SUM(RMDF!Z647,RMDF!AG647,RMDF!AN647,RMDF!AU647,RMDF!BB647,RMDF!BI647,RMDF!BP647,RMDF!BW647), RMDF!CD647=ROUND(RMDF!CD647,4))</f>
        <v>1</v>
      </c>
      <c r="CB647" s="317">
        <f>RMDF!CB647</f>
        <v>0</v>
      </c>
      <c r="CC647" s="318" t="str">
        <f>IF(CB647=0,"",_xlfn.XLOOKUP(CB647,StatePicklist!$1:$1,StatePicklist!$3:$3,"NA",0))</f>
        <v/>
      </c>
      <c r="CD647" s="297" t="str">
        <f ca="1">IF(RMDF!CC647="", "", IF(ISNUMBER(MATCH(RMDF!CC647, INDIRECT(CC647), 0)), "OK", "Invalid"))</f>
        <v/>
      </c>
      <c r="CE647" s="281"/>
      <c r="CF647" s="281"/>
      <c r="CG647" s="281"/>
      <c r="CH647" s="281" t="b">
        <f>AND(RMDF!CK647&gt;=0, RMDF!CK647&lt;=1-SUM(RMDF!Z647,RMDF!AG647,RMDF!AN647,RMDF!AU647,RMDF!BB647,RMDF!BI647,RMDF!BP647,RMDF!BW647,RMDF!CD647), RMDF!CK647=ROUND(RMDF!CK647,4))</f>
        <v>1</v>
      </c>
      <c r="CI647" s="317">
        <f>RMDF!CI647</f>
        <v>0</v>
      </c>
      <c r="CJ647" s="318" t="str">
        <f>IF(CI647=0,"",_xlfn.XLOOKUP(CI647,StatePicklist!$1:$1,StatePicklist!$3:$3,"NA",0))</f>
        <v/>
      </c>
      <c r="CK647" s="297" t="str">
        <f ca="1">IF(RMDF!CJ647="", "", IF(ISNUMBER(MATCH(RMDF!CJ647, INDIRECT(CJ647), 0)), "OK", "Invalid"))</f>
        <v/>
      </c>
      <c r="CL647" s="281"/>
      <c r="CM647" s="281"/>
      <c r="CN647" s="281"/>
      <c r="CO647" s="281" t="b">
        <f>AND(RMDF!CR647&gt;=0, RMDF!CR647&lt;=1-SUM(RMDF!Z647,RMDF!AG647,RMDF!AN647,RMDF!AU647,RMDF!BB647,RMDF!BI647,RMDF!BP647,RMDF!BW647,RMDF!CD647,RMDF!CK647), RMDF!CR647=ROUND(RMDF!CR647,4))</f>
        <v>1</v>
      </c>
      <c r="CP647" s="317">
        <f>RMDF!CP647</f>
        <v>0</v>
      </c>
      <c r="CQ647" s="318" t="str">
        <f>IF(CP647=0,"",_xlfn.XLOOKUP(CP647,StatePicklist!$1:$1,StatePicklist!$3:$3,"NA",0))</f>
        <v/>
      </c>
      <c r="CR647" s="297" t="str">
        <f ca="1">IF(RMDF!CQ647="", "", IF(ISNUMBER(MATCH(RMDF!CQ647, INDIRECT(CQ647), 0)), "OK", "Invalid"))</f>
        <v/>
      </c>
      <c r="CS647" s="281"/>
      <c r="CT647" s="281"/>
      <c r="CU647" s="281"/>
      <c r="CV647" s="281" t="b">
        <f>AND(RMDF!CY647&gt;=0, RMDF!CY647&lt;=1-SUM(RMDF!Z647,RMDF!AG647,RMDF!AN647,RMDF!AU647,RMDF!BB647,RMDF!BI647,RMDF!BP647,RMDF!BW647,RMDF!CD647,RMDF!CK647,RMDF!CR647), RMDF!CY647=ROUND(RMDF!CY647,4))</f>
        <v>1</v>
      </c>
      <c r="CW647" s="317">
        <f>RMDF!CW647</f>
        <v>0</v>
      </c>
      <c r="CX647" s="318" t="str">
        <f>IF(CW647=0,"",_xlfn.XLOOKUP(CW647,StatePicklist!$1:$1,StatePicklist!$3:$3,"NA",0))</f>
        <v/>
      </c>
      <c r="CY647" s="297" t="str">
        <f ca="1">IF(RMDF!CX647="", "", IF(ISNUMBER(MATCH(RMDF!CX647, INDIRECT(CX647), 0)), "OK", "Invalid"))</f>
        <v/>
      </c>
      <c r="CZ647" s="281"/>
      <c r="DA647" s="281"/>
      <c r="DB647" s="281"/>
      <c r="DC647" s="281" t="b">
        <f>AND(RMDF!DF647&gt;=0, RMDF!DF647&lt;=1-SUM(RMDF!Z647,RMDF!AG647,RMDF!AN647,RMDF!AU647,RMDF!BB647,RMDF!BI647,RMDF!BP647,RMDF!BW647,RMDF!CD647,RMDF!CK647,RMDF!CR647,RMDF!CY647), RMDF!DF647=ROUND(RMDF!DF647,4))</f>
        <v>1</v>
      </c>
      <c r="DD647" s="317">
        <f>RMDF!DD647</f>
        <v>0</v>
      </c>
      <c r="DE647" s="318" t="str">
        <f>IF(DD647=0,"",_xlfn.XLOOKUP(DD647,StatePicklist!$1:$1,StatePicklist!$3:$3,"NA",0))</f>
        <v/>
      </c>
      <c r="DF647" s="297" t="str">
        <f ca="1">IF(RMDF!DE647="", "", IF(ISNUMBER(MATCH(RMDF!DE647, INDIRECT(DE647), 0)), "OK", "Invalid"))</f>
        <v/>
      </c>
      <c r="DG647" s="281"/>
      <c r="DH647" s="281"/>
      <c r="DI647" s="281"/>
      <c r="DJ647" s="281" t="b">
        <f>AND(RMDF!DM647&gt;=0, RMDF!DM647&lt;=1-SUM(RMDF!Z647,RMDF!AG647,RMDF!AN647,RMDF!AU647,RMDF!BB647,RMDF!BI647,RMDF!BP647,RMDF!BW647,RMDF!CD647,RMDF!CK647,RMDF!CR647,RMDF!CY647,RMDF!DF647), RMDF!DM647=ROUND(RMDF!DM647,4))</f>
        <v>1</v>
      </c>
      <c r="DK647" s="317">
        <f>RMDF!DK647</f>
        <v>0</v>
      </c>
      <c r="DL647" s="318" t="str">
        <f>IF(DK647=0,"",_xlfn.XLOOKUP(DK647,StatePicklist!$1:$1,StatePicklist!$3:$3,"NA",0))</f>
        <v/>
      </c>
      <c r="DM647" s="297" t="str">
        <f ca="1">IF(RMDF!DL647="", "", IF(ISNUMBER(MATCH(RMDF!DL647, INDIRECT(DL647), 0)), "OK", "Invalid"))</f>
        <v/>
      </c>
      <c r="DN647" s="281"/>
      <c r="DO647" s="281"/>
      <c r="DP647" s="281"/>
      <c r="DQ647" s="281" t="b">
        <f>AND(RMDF!DT647&gt;=0, RMDF!DT647&lt;=1-SUM(RMDF!Z647,RMDF!AG647,RMDF!AN647,RMDF!AU647,RMDF!BB647,RMDF!BI647,RMDF!BP647,RMDF!BW647,RMDF!CD647,RMDF!CK647,RMDF!CR647,RMDF!CY647,RMDF!DF647,RMDF!DM647), RMDF!DT647=ROUND(RMDF!DT647,4))</f>
        <v>1</v>
      </c>
      <c r="DR647" s="317">
        <f>RMDF!DR647</f>
        <v>0</v>
      </c>
      <c r="DS647" s="318" t="str">
        <f>IF(DR647=0,"",_xlfn.XLOOKUP(DR647,StatePicklist!$1:$1,StatePicklist!$3:$3,"NA",0))</f>
        <v/>
      </c>
      <c r="DT647" s="297" t="str">
        <f ca="1">IF(RMDF!DS647="", "", IF(ISNUMBER(MATCH(RMDF!DS647, INDIRECT(DS647), 0)), "OK", "Invalid"))</f>
        <v/>
      </c>
      <c r="DU647" s="281"/>
      <c r="DV647" s="281"/>
      <c r="DW647" s="281"/>
      <c r="DX647" s="281" t="b">
        <f>AND(RMDF!EA647&gt;=0, RMDF!EA647&lt;=1-SUM(RMDF!Z647,RMDF!AG647,RMDF!AN647,RMDF!AU647,RMDF!BB647,RMDF!BI647,RMDF!BP647,RMDF!BW647,RMDF!CD647,RMDF!CK647,RMDF!CR647,RMDF!CY647,RMDF!DF647,RMDF!DM647,RMDF!DT647), RMDF!EA647=ROUND(RMDF!EA647,4))</f>
        <v>1</v>
      </c>
      <c r="DY647" s="317">
        <f>RMDF!DY647</f>
        <v>0</v>
      </c>
      <c r="DZ647" s="318" t="str">
        <f>IF(DY647=0,"",_xlfn.XLOOKUP(DY647,StatePicklist!$1:$1,StatePicklist!$3:$3,"NA",0))</f>
        <v/>
      </c>
      <c r="EA647" s="297" t="str">
        <f ca="1">IF(RMDF!DZ647="", "", IF(ISNUMBER(MATCH(RMDF!DZ647, INDIRECT(DZ647), 0)), "OK", "Invalid"))</f>
        <v/>
      </c>
      <c r="EB647" s="281"/>
      <c r="EC647" s="281"/>
      <c r="ED647" s="281"/>
      <c r="EE647" s="281" t="b">
        <f>AND(RMDF!EH647&gt;=0, RMDF!EH647&lt;=1-SUM(RMDF!Z647,RMDF!AG647,RMDF!AN647,RMDF!AU647,RMDF!BB647,RMDF!BI647,RMDF!BP647,RMDF!BW647,RMDF!CD647,RMDF!CK647,RMDF!CR647,RMDF!CY647,RMDF!DF647,RMDF!DM647,RMDF!DT647,RMDF!EA647), RMDF!EH647=ROUND(RMDF!EH647,4))</f>
        <v>1</v>
      </c>
      <c r="EF647" s="317">
        <f>RMDF!EF647</f>
        <v>0</v>
      </c>
      <c r="EG647" s="318" t="str">
        <f>IF(EF647=0,"",_xlfn.XLOOKUP(EF647,StatePicklist!$1:$1,StatePicklist!$3:$3,"NA",0))</f>
        <v/>
      </c>
      <c r="EH647" s="297" t="str">
        <f ca="1">IF(RMDF!EG647="", "", IF(ISNUMBER(MATCH(RMDF!EG647, INDIRECT(EG647), 0)), "OK", "Invalid"))</f>
        <v/>
      </c>
      <c r="EI647" s="281"/>
      <c r="EJ647" s="281"/>
      <c r="EK647" s="281"/>
      <c r="EL647" s="281" t="b">
        <f>AND(RMDF!EO647&gt;=0, RMDF!EO647&lt;=1-SUM(RMDF!Z647,RMDF!AG647,RMDF!AN647,RMDF!AU647,RMDF!BB647,RMDF!BI647,RMDF!BP647,RMDF!BW647,RMDF!CD647,RMDF!CK647,RMDF!CR647,RMDF!CY647,RMDF!DF647,RMDF!DM647,RMDF!DT647,RMDF!EA647,RMDF!EH647), RMDF!EO647=ROUND(RMDF!EO647,4))</f>
        <v>1</v>
      </c>
      <c r="EM647" s="317">
        <f>RMDF!EM647</f>
        <v>0</v>
      </c>
      <c r="EN647" s="318" t="str">
        <f>IF(EM647=0,"",_xlfn.XLOOKUP(EM647,StatePicklist!$1:$1,StatePicklist!$3:$3,"NA",0))</f>
        <v/>
      </c>
      <c r="EO647" s="297" t="str">
        <f ca="1">IF(RMDF!EN647="", "", IF(ISNUMBER(MATCH(RMDF!EN647, INDIRECT(EN647), 0)), "OK", "Invalid"))</f>
        <v/>
      </c>
      <c r="EP647" s="281"/>
      <c r="EQ647" s="281"/>
      <c r="ER647" s="281"/>
      <c r="ES647" s="281" t="b">
        <f>AND(RMDF!EV647&gt;=0, RMDF!EV647&lt;=1-SUM(RMDF!Z647,RMDF!AG647,RMDF!AN647,RMDF!AU647,RMDF!BB647,RMDF!BI647,RMDF!BP647,RMDF!BW647,RMDF!CD647,RMDF!CK647,RMDF!CR647,RMDF!CY647,RMDF!DF647,RMDF!DM647,RMDF!DT647,RMDF!EA647,RMDF!EH647,RMDF!EO647), RMDF!EV647=ROUND(RMDF!EV647,4))</f>
        <v>1</v>
      </c>
      <c r="ET647" s="317">
        <f>RMDF!ET647</f>
        <v>0</v>
      </c>
      <c r="EU647" s="318" t="str">
        <f>IF(ET647=0,"",_xlfn.XLOOKUP(ET647,StatePicklist!$1:$1,StatePicklist!$3:$3,"NA",0))</f>
        <v/>
      </c>
      <c r="EV647" s="297" t="str">
        <f ca="1">IF(RMDF!EU647="", "", IF(ISNUMBER(MATCH(RMDF!EU647, INDIRECT(EU647), 0)), "OK", "Invalid"))</f>
        <v/>
      </c>
      <c r="EW647" s="281"/>
      <c r="EX647" s="281"/>
      <c r="EY647" s="281"/>
      <c r="EZ647" s="281" t="b">
        <f>AND(RMDF!FC647&gt;=0, RMDF!FC647&lt;=1-SUM(RMDF!Z647,RMDF!AG647,RMDF!AN647,RMDF!AU647,RMDF!BB647,RMDF!BI647,RMDF!BP647,RMDF!BW647,RMDF!CD647,RMDF!CK647,RMDF!CR647,RMDF!CY647,RMDF!DF647,RMDF!DM647,RMDF!DT647,RMDF!EA647,RMDF!EH647,RMDF!EO647,RMDF!EV647), RMDF!FC647=ROUND(RMDF!FC647,4))</f>
        <v>1</v>
      </c>
      <c r="FA647" s="317">
        <f>RMDF!FA647</f>
        <v>0</v>
      </c>
      <c r="FB647" s="318" t="str">
        <f>IF(FA647=0,"",_xlfn.XLOOKUP(FA647,StatePicklist!$1:$1,StatePicklist!$3:$3,"NA",0))</f>
        <v/>
      </c>
      <c r="FC647" s="297" t="str">
        <f ca="1">IF(RMDF!FB647="", "", IF(ISNUMBER(MATCH(RMDF!FB647, INDIRECT(FB647), 0)), "OK", "Invalid"))</f>
        <v/>
      </c>
    </row>
    <row r="648" spans="1:159" s="205" customFormat="1" ht="39.9" customHeight="1" x14ac:dyDescent="0.25">
      <c r="A648" s="206"/>
      <c r="B648" s="196"/>
      <c r="C648" s="197"/>
      <c r="D648" s="198"/>
      <c r="E648" s="199"/>
      <c r="F648" s="200"/>
      <c r="G648" s="201"/>
      <c r="H648" s="292"/>
      <c r="I648" s="305">
        <f>RMDF!I648</f>
        <v>0</v>
      </c>
      <c r="J648" s="305" t="str">
        <f>IF(I648=ProductCode!$B$30,"PDReclPost",IF(OR(I648=ProductCode!$C$30,I648=ProductCode!$E$30,I648=ProductCode!$G$30),"PDPreCon",IF(OR(I648=ProductCode!$D$30,I648=ProductCode!$F$30),"PDNotReclPost","")))</f>
        <v/>
      </c>
      <c r="K648" s="305" t="str">
        <f t="shared" si="36"/>
        <v/>
      </c>
      <c r="L648" s="289"/>
      <c r="M648" s="305" t="str">
        <f t="shared" si="36"/>
        <v/>
      </c>
      <c r="N648" s="289" t="b">
        <f>AND(RMDF!N648&gt;=0, RMDF!N648&lt;=1-RMDF!L648, RMDF!N648=ROUND(RMDF!N648,4))</f>
        <v>1</v>
      </c>
      <c r="O648" s="286" t="str">
        <f>IF(P648="","",IF(I648="","",IF(LEFT(I648,13)="Reclaimed pos",RawMaterialCode!$E$569,RawMaterialCode!$E$568)))</f>
        <v>Reclaimed pre-consumer mixed fibers (RM0578)</v>
      </c>
      <c r="P648" s="295">
        <f t="shared" si="37"/>
        <v>1</v>
      </c>
      <c r="Q648" s="202"/>
      <c r="R648" s="203"/>
      <c r="S648" s="204" t="str">
        <f t="shared" si="38"/>
        <v/>
      </c>
      <c r="T648" s="281"/>
      <c r="U648" s="281"/>
      <c r="V648" s="281"/>
      <c r="W648" s="281"/>
      <c r="X648" s="317">
        <f>RMDF!X648</f>
        <v>0</v>
      </c>
      <c r="Y648" s="318" t="str">
        <f>IF(X648=0,"",_xlfn.XLOOKUP(X648,StatePicklist!$1:$1,StatePicklist!$3:$3,"NA",0))</f>
        <v/>
      </c>
      <c r="Z648" s="297" t="str">
        <f ca="1">IF(RMDF!Y648="", "", IF(ISNUMBER(MATCH(RMDF!Y648, INDIRECT(Y648), 0)), "OK", "Invalid"))</f>
        <v/>
      </c>
      <c r="AA648" s="281"/>
      <c r="AB648" s="281"/>
      <c r="AC648" s="281"/>
      <c r="AD648" s="281" t="b">
        <f>AND(RMDF!AG648&gt;=0, RMDF!AG648&lt;=1-RMDF!Z648, RMDF!AG648=ROUND(RMDF!AG648,4))</f>
        <v>1</v>
      </c>
      <c r="AE648" s="317">
        <f>RMDF!AE648</f>
        <v>0</v>
      </c>
      <c r="AF648" s="318" t="str">
        <f>IF(AE648=0,"",_xlfn.XLOOKUP(AE648,StatePicklist!$1:$1,StatePicklist!$3:$3,"NA",0))</f>
        <v/>
      </c>
      <c r="AG648" s="297" t="str">
        <f ca="1">IF(RMDF!AF648="", "", IF(ISNUMBER(MATCH(RMDF!AF648, INDIRECT(AF648), 0)), "OK", "Invalid"))</f>
        <v/>
      </c>
      <c r="AH648" s="281"/>
      <c r="AI648" s="281"/>
      <c r="AJ648" s="281"/>
      <c r="AK648" s="281" t="b">
        <f>AND(RMDF!AN648&gt;=0, RMDF!AN648&lt;=1-SUM(RMDF!Z648,RMDF!AG648), RMDF!AN648=ROUND(RMDF!AN648,4))</f>
        <v>1</v>
      </c>
      <c r="AL648" s="317">
        <f>RMDF!AL648</f>
        <v>0</v>
      </c>
      <c r="AM648" s="318" t="str">
        <f>IF(AL648=0,"",_xlfn.XLOOKUP(AL648,StatePicklist!$1:$1,StatePicklist!$3:$3,"NA",0))</f>
        <v/>
      </c>
      <c r="AN648" s="297" t="str">
        <f ca="1">IF(RMDF!AM648="", "", IF(ISNUMBER(MATCH(RMDF!AM648, INDIRECT(AM648), 0)), "OK", "Invalid"))</f>
        <v/>
      </c>
      <c r="AO648" s="281"/>
      <c r="AP648" s="281"/>
      <c r="AQ648" s="281"/>
      <c r="AR648" s="281" t="b">
        <f>AND(RMDF!AU648&gt;=0, RMDF!AU648&lt;=1-SUM(RMDF!Z648,RMDF!AG648,RMDF!AN648), RMDF!AU648=ROUND(RMDF!AU648,4))</f>
        <v>1</v>
      </c>
      <c r="AS648" s="317">
        <f>RMDF!AS648</f>
        <v>0</v>
      </c>
      <c r="AT648" s="318" t="str">
        <f>IF(AS648=0,"",_xlfn.XLOOKUP(AS648,StatePicklist!$1:$1,StatePicklist!$3:$3,"NA",0))</f>
        <v/>
      </c>
      <c r="AU648" s="297" t="str">
        <f ca="1">IF(RMDF!AT648="", "", IF(ISNUMBER(MATCH(RMDF!AT648, INDIRECT(AT648), 0)), "OK", "Invalid"))</f>
        <v/>
      </c>
      <c r="AV648" s="281"/>
      <c r="AW648" s="281"/>
      <c r="AX648" s="281"/>
      <c r="AY648" s="281" t="b">
        <f>AND(RMDF!BB648&gt;=0, RMDF!BB648&lt;=1-SUM(RMDF!Z648,RMDF!AG648,RMDF!AN648,RMDF!AU648), RMDF!BB648=ROUND(RMDF!BB648,4))</f>
        <v>1</v>
      </c>
      <c r="AZ648" s="317">
        <f>RMDF!AZ648</f>
        <v>0</v>
      </c>
      <c r="BA648" s="318" t="str">
        <f>IF(AZ648=0,"",_xlfn.XLOOKUP(AZ648,StatePicklist!$1:$1,StatePicklist!$3:$3,"NA",0))</f>
        <v/>
      </c>
      <c r="BB648" s="297" t="str">
        <f ca="1">IF(RMDF!BA648="", "", IF(ISNUMBER(MATCH(RMDF!BA648, INDIRECT(BA648), 0)), "OK", "Invalid"))</f>
        <v/>
      </c>
      <c r="BC648" s="281"/>
      <c r="BD648" s="281"/>
      <c r="BE648" s="281"/>
      <c r="BF648" s="281" t="b">
        <f>AND(RMDF!BI648&gt;=0, RMDF!BI648&lt;=1-SUM(RMDF!Z648,RMDF!AG648,RMDF!AN648,RMDF!AU648,RMDF!BB648), RMDF!BI648=ROUND(RMDF!BI648,4))</f>
        <v>1</v>
      </c>
      <c r="BG648" s="317">
        <f>RMDF!BG648</f>
        <v>0</v>
      </c>
      <c r="BH648" s="318" t="str">
        <f>IF(BG648=0,"",_xlfn.XLOOKUP(BG648,StatePicklist!$1:$1,StatePicklist!$3:$3,"NA",0))</f>
        <v/>
      </c>
      <c r="BI648" s="297" t="str">
        <f ca="1">IF(RMDF!BH648="", "", IF(ISNUMBER(MATCH(RMDF!BH648, INDIRECT(BH648), 0)), "OK", "Invalid"))</f>
        <v/>
      </c>
      <c r="BJ648" s="281"/>
      <c r="BK648" s="281"/>
      <c r="BL648" s="281"/>
      <c r="BM648" s="281" t="b">
        <f>AND(RMDF!BP648&gt;=0, RMDF!BP648&lt;=1-SUM(RMDF!Z648,RMDF!AG648,RMDF!AN648,RMDF!AU648,RMDF!BB648,RMDF!BI648), RMDF!BP648=ROUND(RMDF!BP648,4))</f>
        <v>1</v>
      </c>
      <c r="BN648" s="317">
        <f>RMDF!BN648</f>
        <v>0</v>
      </c>
      <c r="BO648" s="318" t="str">
        <f>IF(BN648=0,"",_xlfn.XLOOKUP(BN648,StatePicklist!$1:$1,StatePicklist!$3:$3,"NA",0))</f>
        <v/>
      </c>
      <c r="BP648" s="297" t="str">
        <f ca="1">IF(RMDF!BO648="", "", IF(ISNUMBER(MATCH(RMDF!BO648, INDIRECT(BO648), 0)), "OK", "Invalid"))</f>
        <v/>
      </c>
      <c r="BQ648" s="281"/>
      <c r="BR648" s="281"/>
      <c r="BS648" s="281"/>
      <c r="BT648" s="281" t="b">
        <f>AND(RMDF!BW648&gt;=0, RMDF!BW648&lt;=1-SUM(RMDF!Z648,RMDF!AG648,RMDF!AN648,RMDF!AU648,RMDF!BB648,RMDF!BI648,RMDF!BP648), RMDF!BW648=ROUND(RMDF!BW648,4))</f>
        <v>1</v>
      </c>
      <c r="BU648" s="317">
        <f>RMDF!BU648</f>
        <v>0</v>
      </c>
      <c r="BV648" s="318" t="str">
        <f>IF(BU648=0,"",_xlfn.XLOOKUP(BU648,StatePicklist!$1:$1,StatePicklist!$3:$3,"NA",0))</f>
        <v/>
      </c>
      <c r="BW648" s="297" t="str">
        <f ca="1">IF(RMDF!BV648="", "", IF(ISNUMBER(MATCH(RMDF!BV648, INDIRECT(BV648), 0)), "OK", "Invalid"))</f>
        <v/>
      </c>
      <c r="BX648" s="281"/>
      <c r="BY648" s="281"/>
      <c r="BZ648" s="281"/>
      <c r="CA648" s="281" t="b">
        <f>AND(RMDF!CD648&gt;=0, RMDF!CD648&lt;=1-SUM(RMDF!Z648,RMDF!AG648,RMDF!AN648,RMDF!AU648,RMDF!BB648,RMDF!BI648,RMDF!BP648,RMDF!BW648), RMDF!CD648=ROUND(RMDF!CD648,4))</f>
        <v>1</v>
      </c>
      <c r="CB648" s="317">
        <f>RMDF!CB648</f>
        <v>0</v>
      </c>
      <c r="CC648" s="318" t="str">
        <f>IF(CB648=0,"",_xlfn.XLOOKUP(CB648,StatePicklist!$1:$1,StatePicklist!$3:$3,"NA",0))</f>
        <v/>
      </c>
      <c r="CD648" s="297" t="str">
        <f ca="1">IF(RMDF!CC648="", "", IF(ISNUMBER(MATCH(RMDF!CC648, INDIRECT(CC648), 0)), "OK", "Invalid"))</f>
        <v/>
      </c>
      <c r="CE648" s="281"/>
      <c r="CF648" s="281"/>
      <c r="CG648" s="281"/>
      <c r="CH648" s="281" t="b">
        <f>AND(RMDF!CK648&gt;=0, RMDF!CK648&lt;=1-SUM(RMDF!Z648,RMDF!AG648,RMDF!AN648,RMDF!AU648,RMDF!BB648,RMDF!BI648,RMDF!BP648,RMDF!BW648,RMDF!CD648), RMDF!CK648=ROUND(RMDF!CK648,4))</f>
        <v>1</v>
      </c>
      <c r="CI648" s="317">
        <f>RMDF!CI648</f>
        <v>0</v>
      </c>
      <c r="CJ648" s="318" t="str">
        <f>IF(CI648=0,"",_xlfn.XLOOKUP(CI648,StatePicklist!$1:$1,StatePicklist!$3:$3,"NA",0))</f>
        <v/>
      </c>
      <c r="CK648" s="297" t="str">
        <f ca="1">IF(RMDF!CJ648="", "", IF(ISNUMBER(MATCH(RMDF!CJ648, INDIRECT(CJ648), 0)), "OK", "Invalid"))</f>
        <v/>
      </c>
      <c r="CL648" s="281"/>
      <c r="CM648" s="281"/>
      <c r="CN648" s="281"/>
      <c r="CO648" s="281" t="b">
        <f>AND(RMDF!CR648&gt;=0, RMDF!CR648&lt;=1-SUM(RMDF!Z648,RMDF!AG648,RMDF!AN648,RMDF!AU648,RMDF!BB648,RMDF!BI648,RMDF!BP648,RMDF!BW648,RMDF!CD648,RMDF!CK648), RMDF!CR648=ROUND(RMDF!CR648,4))</f>
        <v>1</v>
      </c>
      <c r="CP648" s="317">
        <f>RMDF!CP648</f>
        <v>0</v>
      </c>
      <c r="CQ648" s="318" t="str">
        <f>IF(CP648=0,"",_xlfn.XLOOKUP(CP648,StatePicklist!$1:$1,StatePicklist!$3:$3,"NA",0))</f>
        <v/>
      </c>
      <c r="CR648" s="297" t="str">
        <f ca="1">IF(RMDF!CQ648="", "", IF(ISNUMBER(MATCH(RMDF!CQ648, INDIRECT(CQ648), 0)), "OK", "Invalid"))</f>
        <v/>
      </c>
      <c r="CS648" s="281"/>
      <c r="CT648" s="281"/>
      <c r="CU648" s="281"/>
      <c r="CV648" s="281" t="b">
        <f>AND(RMDF!CY648&gt;=0, RMDF!CY648&lt;=1-SUM(RMDF!Z648,RMDF!AG648,RMDF!AN648,RMDF!AU648,RMDF!BB648,RMDF!BI648,RMDF!BP648,RMDF!BW648,RMDF!CD648,RMDF!CK648,RMDF!CR648), RMDF!CY648=ROUND(RMDF!CY648,4))</f>
        <v>1</v>
      </c>
      <c r="CW648" s="317">
        <f>RMDF!CW648</f>
        <v>0</v>
      </c>
      <c r="CX648" s="318" t="str">
        <f>IF(CW648=0,"",_xlfn.XLOOKUP(CW648,StatePicklist!$1:$1,StatePicklist!$3:$3,"NA",0))</f>
        <v/>
      </c>
      <c r="CY648" s="297" t="str">
        <f ca="1">IF(RMDF!CX648="", "", IF(ISNUMBER(MATCH(RMDF!CX648, INDIRECT(CX648), 0)), "OK", "Invalid"))</f>
        <v/>
      </c>
      <c r="CZ648" s="281"/>
      <c r="DA648" s="281"/>
      <c r="DB648" s="281"/>
      <c r="DC648" s="281" t="b">
        <f>AND(RMDF!DF648&gt;=0, RMDF!DF648&lt;=1-SUM(RMDF!Z648,RMDF!AG648,RMDF!AN648,RMDF!AU648,RMDF!BB648,RMDF!BI648,RMDF!BP648,RMDF!BW648,RMDF!CD648,RMDF!CK648,RMDF!CR648,RMDF!CY648), RMDF!DF648=ROUND(RMDF!DF648,4))</f>
        <v>1</v>
      </c>
      <c r="DD648" s="317">
        <f>RMDF!DD648</f>
        <v>0</v>
      </c>
      <c r="DE648" s="318" t="str">
        <f>IF(DD648=0,"",_xlfn.XLOOKUP(DD648,StatePicklist!$1:$1,StatePicklist!$3:$3,"NA",0))</f>
        <v/>
      </c>
      <c r="DF648" s="297" t="str">
        <f ca="1">IF(RMDF!DE648="", "", IF(ISNUMBER(MATCH(RMDF!DE648, INDIRECT(DE648), 0)), "OK", "Invalid"))</f>
        <v/>
      </c>
      <c r="DG648" s="281"/>
      <c r="DH648" s="281"/>
      <c r="DI648" s="281"/>
      <c r="DJ648" s="281" t="b">
        <f>AND(RMDF!DM648&gt;=0, RMDF!DM648&lt;=1-SUM(RMDF!Z648,RMDF!AG648,RMDF!AN648,RMDF!AU648,RMDF!BB648,RMDF!BI648,RMDF!BP648,RMDF!BW648,RMDF!CD648,RMDF!CK648,RMDF!CR648,RMDF!CY648,RMDF!DF648), RMDF!DM648=ROUND(RMDF!DM648,4))</f>
        <v>1</v>
      </c>
      <c r="DK648" s="317">
        <f>RMDF!DK648</f>
        <v>0</v>
      </c>
      <c r="DL648" s="318" t="str">
        <f>IF(DK648=0,"",_xlfn.XLOOKUP(DK648,StatePicklist!$1:$1,StatePicklist!$3:$3,"NA",0))</f>
        <v/>
      </c>
      <c r="DM648" s="297" t="str">
        <f ca="1">IF(RMDF!DL648="", "", IF(ISNUMBER(MATCH(RMDF!DL648, INDIRECT(DL648), 0)), "OK", "Invalid"))</f>
        <v/>
      </c>
      <c r="DN648" s="281"/>
      <c r="DO648" s="281"/>
      <c r="DP648" s="281"/>
      <c r="DQ648" s="281" t="b">
        <f>AND(RMDF!DT648&gt;=0, RMDF!DT648&lt;=1-SUM(RMDF!Z648,RMDF!AG648,RMDF!AN648,RMDF!AU648,RMDF!BB648,RMDF!BI648,RMDF!BP648,RMDF!BW648,RMDF!CD648,RMDF!CK648,RMDF!CR648,RMDF!CY648,RMDF!DF648,RMDF!DM648), RMDF!DT648=ROUND(RMDF!DT648,4))</f>
        <v>1</v>
      </c>
      <c r="DR648" s="317">
        <f>RMDF!DR648</f>
        <v>0</v>
      </c>
      <c r="DS648" s="318" t="str">
        <f>IF(DR648=0,"",_xlfn.XLOOKUP(DR648,StatePicklist!$1:$1,StatePicklist!$3:$3,"NA",0))</f>
        <v/>
      </c>
      <c r="DT648" s="297" t="str">
        <f ca="1">IF(RMDF!DS648="", "", IF(ISNUMBER(MATCH(RMDF!DS648, INDIRECT(DS648), 0)), "OK", "Invalid"))</f>
        <v/>
      </c>
      <c r="DU648" s="281"/>
      <c r="DV648" s="281"/>
      <c r="DW648" s="281"/>
      <c r="DX648" s="281" t="b">
        <f>AND(RMDF!EA648&gt;=0, RMDF!EA648&lt;=1-SUM(RMDF!Z648,RMDF!AG648,RMDF!AN648,RMDF!AU648,RMDF!BB648,RMDF!BI648,RMDF!BP648,RMDF!BW648,RMDF!CD648,RMDF!CK648,RMDF!CR648,RMDF!CY648,RMDF!DF648,RMDF!DM648,RMDF!DT648), RMDF!EA648=ROUND(RMDF!EA648,4))</f>
        <v>1</v>
      </c>
      <c r="DY648" s="317">
        <f>RMDF!DY648</f>
        <v>0</v>
      </c>
      <c r="DZ648" s="318" t="str">
        <f>IF(DY648=0,"",_xlfn.XLOOKUP(DY648,StatePicklist!$1:$1,StatePicklist!$3:$3,"NA",0))</f>
        <v/>
      </c>
      <c r="EA648" s="297" t="str">
        <f ca="1">IF(RMDF!DZ648="", "", IF(ISNUMBER(MATCH(RMDF!DZ648, INDIRECT(DZ648), 0)), "OK", "Invalid"))</f>
        <v/>
      </c>
      <c r="EB648" s="281"/>
      <c r="EC648" s="281"/>
      <c r="ED648" s="281"/>
      <c r="EE648" s="281" t="b">
        <f>AND(RMDF!EH648&gt;=0, RMDF!EH648&lt;=1-SUM(RMDF!Z648,RMDF!AG648,RMDF!AN648,RMDF!AU648,RMDF!BB648,RMDF!BI648,RMDF!BP648,RMDF!BW648,RMDF!CD648,RMDF!CK648,RMDF!CR648,RMDF!CY648,RMDF!DF648,RMDF!DM648,RMDF!DT648,RMDF!EA648), RMDF!EH648=ROUND(RMDF!EH648,4))</f>
        <v>1</v>
      </c>
      <c r="EF648" s="317">
        <f>RMDF!EF648</f>
        <v>0</v>
      </c>
      <c r="EG648" s="318" t="str">
        <f>IF(EF648=0,"",_xlfn.XLOOKUP(EF648,StatePicklist!$1:$1,StatePicklist!$3:$3,"NA",0))</f>
        <v/>
      </c>
      <c r="EH648" s="297" t="str">
        <f ca="1">IF(RMDF!EG648="", "", IF(ISNUMBER(MATCH(RMDF!EG648, INDIRECT(EG648), 0)), "OK", "Invalid"))</f>
        <v/>
      </c>
      <c r="EI648" s="281"/>
      <c r="EJ648" s="281"/>
      <c r="EK648" s="281"/>
      <c r="EL648" s="281" t="b">
        <f>AND(RMDF!EO648&gt;=0, RMDF!EO648&lt;=1-SUM(RMDF!Z648,RMDF!AG648,RMDF!AN648,RMDF!AU648,RMDF!BB648,RMDF!BI648,RMDF!BP648,RMDF!BW648,RMDF!CD648,RMDF!CK648,RMDF!CR648,RMDF!CY648,RMDF!DF648,RMDF!DM648,RMDF!DT648,RMDF!EA648,RMDF!EH648), RMDF!EO648=ROUND(RMDF!EO648,4))</f>
        <v>1</v>
      </c>
      <c r="EM648" s="317">
        <f>RMDF!EM648</f>
        <v>0</v>
      </c>
      <c r="EN648" s="318" t="str">
        <f>IF(EM648=0,"",_xlfn.XLOOKUP(EM648,StatePicklist!$1:$1,StatePicklist!$3:$3,"NA",0))</f>
        <v/>
      </c>
      <c r="EO648" s="297" t="str">
        <f ca="1">IF(RMDF!EN648="", "", IF(ISNUMBER(MATCH(RMDF!EN648, INDIRECT(EN648), 0)), "OK", "Invalid"))</f>
        <v/>
      </c>
      <c r="EP648" s="281"/>
      <c r="EQ648" s="281"/>
      <c r="ER648" s="281"/>
      <c r="ES648" s="281" t="b">
        <f>AND(RMDF!EV648&gt;=0, RMDF!EV648&lt;=1-SUM(RMDF!Z648,RMDF!AG648,RMDF!AN648,RMDF!AU648,RMDF!BB648,RMDF!BI648,RMDF!BP648,RMDF!BW648,RMDF!CD648,RMDF!CK648,RMDF!CR648,RMDF!CY648,RMDF!DF648,RMDF!DM648,RMDF!DT648,RMDF!EA648,RMDF!EH648,RMDF!EO648), RMDF!EV648=ROUND(RMDF!EV648,4))</f>
        <v>1</v>
      </c>
      <c r="ET648" s="317">
        <f>RMDF!ET648</f>
        <v>0</v>
      </c>
      <c r="EU648" s="318" t="str">
        <f>IF(ET648=0,"",_xlfn.XLOOKUP(ET648,StatePicklist!$1:$1,StatePicklist!$3:$3,"NA",0))</f>
        <v/>
      </c>
      <c r="EV648" s="297" t="str">
        <f ca="1">IF(RMDF!EU648="", "", IF(ISNUMBER(MATCH(RMDF!EU648, INDIRECT(EU648), 0)), "OK", "Invalid"))</f>
        <v/>
      </c>
      <c r="EW648" s="281"/>
      <c r="EX648" s="281"/>
      <c r="EY648" s="281"/>
      <c r="EZ648" s="281" t="b">
        <f>AND(RMDF!FC648&gt;=0, RMDF!FC648&lt;=1-SUM(RMDF!Z648,RMDF!AG648,RMDF!AN648,RMDF!AU648,RMDF!BB648,RMDF!BI648,RMDF!BP648,RMDF!BW648,RMDF!CD648,RMDF!CK648,RMDF!CR648,RMDF!CY648,RMDF!DF648,RMDF!DM648,RMDF!DT648,RMDF!EA648,RMDF!EH648,RMDF!EO648,RMDF!EV648), RMDF!FC648=ROUND(RMDF!FC648,4))</f>
        <v>1</v>
      </c>
      <c r="FA648" s="317">
        <f>RMDF!FA648</f>
        <v>0</v>
      </c>
      <c r="FB648" s="318" t="str">
        <f>IF(FA648=0,"",_xlfn.XLOOKUP(FA648,StatePicklist!$1:$1,StatePicklist!$3:$3,"NA",0))</f>
        <v/>
      </c>
      <c r="FC648" s="297" t="str">
        <f ca="1">IF(RMDF!FB648="", "", IF(ISNUMBER(MATCH(RMDF!FB648, INDIRECT(FB648), 0)), "OK", "Invalid"))</f>
        <v/>
      </c>
    </row>
    <row r="649" spans="1:159" s="205" customFormat="1" ht="39.9" customHeight="1" x14ac:dyDescent="0.25">
      <c r="A649" s="206"/>
      <c r="B649" s="196"/>
      <c r="C649" s="197"/>
      <c r="D649" s="198"/>
      <c r="E649" s="199"/>
      <c r="F649" s="200"/>
      <c r="G649" s="201"/>
      <c r="H649" s="292"/>
      <c r="I649" s="305">
        <f>RMDF!I649</f>
        <v>0</v>
      </c>
      <c r="J649" s="305" t="str">
        <f>IF(I649=ProductCode!$B$30,"PDReclPost",IF(OR(I649=ProductCode!$C$30,I649=ProductCode!$E$30,I649=ProductCode!$G$30),"PDPreCon",IF(OR(I649=ProductCode!$D$30,I649=ProductCode!$F$30),"PDNotReclPost","")))</f>
        <v/>
      </c>
      <c r="K649" s="305" t="str">
        <f t="shared" si="36"/>
        <v/>
      </c>
      <c r="L649" s="289"/>
      <c r="M649" s="305" t="str">
        <f t="shared" si="36"/>
        <v/>
      </c>
      <c r="N649" s="289" t="b">
        <f>AND(RMDF!N649&gt;=0, RMDF!N649&lt;=1-RMDF!L649, RMDF!N649=ROUND(RMDF!N649,4))</f>
        <v>1</v>
      </c>
      <c r="O649" s="286" t="str">
        <f>IF(P649="","",IF(I649="","",IF(LEFT(I649,13)="Reclaimed pos",RawMaterialCode!$E$569,RawMaterialCode!$E$568)))</f>
        <v>Reclaimed pre-consumer mixed fibers (RM0578)</v>
      </c>
      <c r="P649" s="295">
        <f t="shared" si="37"/>
        <v>1</v>
      </c>
      <c r="Q649" s="202"/>
      <c r="R649" s="203"/>
      <c r="S649" s="204" t="str">
        <f t="shared" si="38"/>
        <v/>
      </c>
      <c r="T649" s="281"/>
      <c r="U649" s="281"/>
      <c r="V649" s="281"/>
      <c r="W649" s="281"/>
      <c r="X649" s="317">
        <f>RMDF!X649</f>
        <v>0</v>
      </c>
      <c r="Y649" s="318" t="str">
        <f>IF(X649=0,"",_xlfn.XLOOKUP(X649,StatePicklist!$1:$1,StatePicklist!$3:$3,"NA",0))</f>
        <v/>
      </c>
      <c r="Z649" s="297" t="str">
        <f ca="1">IF(RMDF!Y649="", "", IF(ISNUMBER(MATCH(RMDF!Y649, INDIRECT(Y649), 0)), "OK", "Invalid"))</f>
        <v/>
      </c>
      <c r="AA649" s="281"/>
      <c r="AB649" s="281"/>
      <c r="AC649" s="281"/>
      <c r="AD649" s="281" t="b">
        <f>AND(RMDF!AG649&gt;=0, RMDF!AG649&lt;=1-RMDF!Z649, RMDF!AG649=ROUND(RMDF!AG649,4))</f>
        <v>1</v>
      </c>
      <c r="AE649" s="317">
        <f>RMDF!AE649</f>
        <v>0</v>
      </c>
      <c r="AF649" s="318" t="str">
        <f>IF(AE649=0,"",_xlfn.XLOOKUP(AE649,StatePicklist!$1:$1,StatePicklist!$3:$3,"NA",0))</f>
        <v/>
      </c>
      <c r="AG649" s="297" t="str">
        <f ca="1">IF(RMDF!AF649="", "", IF(ISNUMBER(MATCH(RMDF!AF649, INDIRECT(AF649), 0)), "OK", "Invalid"))</f>
        <v/>
      </c>
      <c r="AH649" s="281"/>
      <c r="AI649" s="281"/>
      <c r="AJ649" s="281"/>
      <c r="AK649" s="281" t="b">
        <f>AND(RMDF!AN649&gt;=0, RMDF!AN649&lt;=1-SUM(RMDF!Z649,RMDF!AG649), RMDF!AN649=ROUND(RMDF!AN649,4))</f>
        <v>1</v>
      </c>
      <c r="AL649" s="317">
        <f>RMDF!AL649</f>
        <v>0</v>
      </c>
      <c r="AM649" s="318" t="str">
        <f>IF(AL649=0,"",_xlfn.XLOOKUP(AL649,StatePicklist!$1:$1,StatePicklist!$3:$3,"NA",0))</f>
        <v/>
      </c>
      <c r="AN649" s="297" t="str">
        <f ca="1">IF(RMDF!AM649="", "", IF(ISNUMBER(MATCH(RMDF!AM649, INDIRECT(AM649), 0)), "OK", "Invalid"))</f>
        <v/>
      </c>
      <c r="AO649" s="281"/>
      <c r="AP649" s="281"/>
      <c r="AQ649" s="281"/>
      <c r="AR649" s="281" t="b">
        <f>AND(RMDF!AU649&gt;=0, RMDF!AU649&lt;=1-SUM(RMDF!Z649,RMDF!AG649,RMDF!AN649), RMDF!AU649=ROUND(RMDF!AU649,4))</f>
        <v>1</v>
      </c>
      <c r="AS649" s="317">
        <f>RMDF!AS649</f>
        <v>0</v>
      </c>
      <c r="AT649" s="318" t="str">
        <f>IF(AS649=0,"",_xlfn.XLOOKUP(AS649,StatePicklist!$1:$1,StatePicklist!$3:$3,"NA",0))</f>
        <v/>
      </c>
      <c r="AU649" s="297" t="str">
        <f ca="1">IF(RMDF!AT649="", "", IF(ISNUMBER(MATCH(RMDF!AT649, INDIRECT(AT649), 0)), "OK", "Invalid"))</f>
        <v/>
      </c>
      <c r="AV649" s="281"/>
      <c r="AW649" s="281"/>
      <c r="AX649" s="281"/>
      <c r="AY649" s="281" t="b">
        <f>AND(RMDF!BB649&gt;=0, RMDF!BB649&lt;=1-SUM(RMDF!Z649,RMDF!AG649,RMDF!AN649,RMDF!AU649), RMDF!BB649=ROUND(RMDF!BB649,4))</f>
        <v>1</v>
      </c>
      <c r="AZ649" s="317">
        <f>RMDF!AZ649</f>
        <v>0</v>
      </c>
      <c r="BA649" s="318" t="str">
        <f>IF(AZ649=0,"",_xlfn.XLOOKUP(AZ649,StatePicklist!$1:$1,StatePicklist!$3:$3,"NA",0))</f>
        <v/>
      </c>
      <c r="BB649" s="297" t="str">
        <f ca="1">IF(RMDF!BA649="", "", IF(ISNUMBER(MATCH(RMDF!BA649, INDIRECT(BA649), 0)), "OK", "Invalid"))</f>
        <v/>
      </c>
      <c r="BC649" s="281"/>
      <c r="BD649" s="281"/>
      <c r="BE649" s="281"/>
      <c r="BF649" s="281" t="b">
        <f>AND(RMDF!BI649&gt;=0, RMDF!BI649&lt;=1-SUM(RMDF!Z649,RMDF!AG649,RMDF!AN649,RMDF!AU649,RMDF!BB649), RMDF!BI649=ROUND(RMDF!BI649,4))</f>
        <v>1</v>
      </c>
      <c r="BG649" s="317">
        <f>RMDF!BG649</f>
        <v>0</v>
      </c>
      <c r="BH649" s="318" t="str">
        <f>IF(BG649=0,"",_xlfn.XLOOKUP(BG649,StatePicklist!$1:$1,StatePicklist!$3:$3,"NA",0))</f>
        <v/>
      </c>
      <c r="BI649" s="297" t="str">
        <f ca="1">IF(RMDF!BH649="", "", IF(ISNUMBER(MATCH(RMDF!BH649, INDIRECT(BH649), 0)), "OK", "Invalid"))</f>
        <v/>
      </c>
      <c r="BJ649" s="281"/>
      <c r="BK649" s="281"/>
      <c r="BL649" s="281"/>
      <c r="BM649" s="281" t="b">
        <f>AND(RMDF!BP649&gt;=0, RMDF!BP649&lt;=1-SUM(RMDF!Z649,RMDF!AG649,RMDF!AN649,RMDF!AU649,RMDF!BB649,RMDF!BI649), RMDF!BP649=ROUND(RMDF!BP649,4))</f>
        <v>1</v>
      </c>
      <c r="BN649" s="317">
        <f>RMDF!BN649</f>
        <v>0</v>
      </c>
      <c r="BO649" s="318" t="str">
        <f>IF(BN649=0,"",_xlfn.XLOOKUP(BN649,StatePicklist!$1:$1,StatePicklist!$3:$3,"NA",0))</f>
        <v/>
      </c>
      <c r="BP649" s="297" t="str">
        <f ca="1">IF(RMDF!BO649="", "", IF(ISNUMBER(MATCH(RMDF!BO649, INDIRECT(BO649), 0)), "OK", "Invalid"))</f>
        <v/>
      </c>
      <c r="BQ649" s="281"/>
      <c r="BR649" s="281"/>
      <c r="BS649" s="281"/>
      <c r="BT649" s="281" t="b">
        <f>AND(RMDF!BW649&gt;=0, RMDF!BW649&lt;=1-SUM(RMDF!Z649,RMDF!AG649,RMDF!AN649,RMDF!AU649,RMDF!BB649,RMDF!BI649,RMDF!BP649), RMDF!BW649=ROUND(RMDF!BW649,4))</f>
        <v>1</v>
      </c>
      <c r="BU649" s="317">
        <f>RMDF!BU649</f>
        <v>0</v>
      </c>
      <c r="BV649" s="318" t="str">
        <f>IF(BU649=0,"",_xlfn.XLOOKUP(BU649,StatePicklist!$1:$1,StatePicklist!$3:$3,"NA",0))</f>
        <v/>
      </c>
      <c r="BW649" s="297" t="str">
        <f ca="1">IF(RMDF!BV649="", "", IF(ISNUMBER(MATCH(RMDF!BV649, INDIRECT(BV649), 0)), "OK", "Invalid"))</f>
        <v/>
      </c>
      <c r="BX649" s="281"/>
      <c r="BY649" s="281"/>
      <c r="BZ649" s="281"/>
      <c r="CA649" s="281" t="b">
        <f>AND(RMDF!CD649&gt;=0, RMDF!CD649&lt;=1-SUM(RMDF!Z649,RMDF!AG649,RMDF!AN649,RMDF!AU649,RMDF!BB649,RMDF!BI649,RMDF!BP649,RMDF!BW649), RMDF!CD649=ROUND(RMDF!CD649,4))</f>
        <v>1</v>
      </c>
      <c r="CB649" s="317">
        <f>RMDF!CB649</f>
        <v>0</v>
      </c>
      <c r="CC649" s="318" t="str">
        <f>IF(CB649=0,"",_xlfn.XLOOKUP(CB649,StatePicklist!$1:$1,StatePicklist!$3:$3,"NA",0))</f>
        <v/>
      </c>
      <c r="CD649" s="297" t="str">
        <f ca="1">IF(RMDF!CC649="", "", IF(ISNUMBER(MATCH(RMDF!CC649, INDIRECT(CC649), 0)), "OK", "Invalid"))</f>
        <v/>
      </c>
      <c r="CE649" s="281"/>
      <c r="CF649" s="281"/>
      <c r="CG649" s="281"/>
      <c r="CH649" s="281" t="b">
        <f>AND(RMDF!CK649&gt;=0, RMDF!CK649&lt;=1-SUM(RMDF!Z649,RMDF!AG649,RMDF!AN649,RMDF!AU649,RMDF!BB649,RMDF!BI649,RMDF!BP649,RMDF!BW649,RMDF!CD649), RMDF!CK649=ROUND(RMDF!CK649,4))</f>
        <v>1</v>
      </c>
      <c r="CI649" s="317">
        <f>RMDF!CI649</f>
        <v>0</v>
      </c>
      <c r="CJ649" s="318" t="str">
        <f>IF(CI649=0,"",_xlfn.XLOOKUP(CI649,StatePicklist!$1:$1,StatePicklist!$3:$3,"NA",0))</f>
        <v/>
      </c>
      <c r="CK649" s="297" t="str">
        <f ca="1">IF(RMDF!CJ649="", "", IF(ISNUMBER(MATCH(RMDF!CJ649, INDIRECT(CJ649), 0)), "OK", "Invalid"))</f>
        <v/>
      </c>
      <c r="CL649" s="281"/>
      <c r="CM649" s="281"/>
      <c r="CN649" s="281"/>
      <c r="CO649" s="281" t="b">
        <f>AND(RMDF!CR649&gt;=0, RMDF!CR649&lt;=1-SUM(RMDF!Z649,RMDF!AG649,RMDF!AN649,RMDF!AU649,RMDF!BB649,RMDF!BI649,RMDF!BP649,RMDF!BW649,RMDF!CD649,RMDF!CK649), RMDF!CR649=ROUND(RMDF!CR649,4))</f>
        <v>1</v>
      </c>
      <c r="CP649" s="317">
        <f>RMDF!CP649</f>
        <v>0</v>
      </c>
      <c r="CQ649" s="318" t="str">
        <f>IF(CP649=0,"",_xlfn.XLOOKUP(CP649,StatePicklist!$1:$1,StatePicklist!$3:$3,"NA",0))</f>
        <v/>
      </c>
      <c r="CR649" s="297" t="str">
        <f ca="1">IF(RMDF!CQ649="", "", IF(ISNUMBER(MATCH(RMDF!CQ649, INDIRECT(CQ649), 0)), "OK", "Invalid"))</f>
        <v/>
      </c>
      <c r="CS649" s="281"/>
      <c r="CT649" s="281"/>
      <c r="CU649" s="281"/>
      <c r="CV649" s="281" t="b">
        <f>AND(RMDF!CY649&gt;=0, RMDF!CY649&lt;=1-SUM(RMDF!Z649,RMDF!AG649,RMDF!AN649,RMDF!AU649,RMDF!BB649,RMDF!BI649,RMDF!BP649,RMDF!BW649,RMDF!CD649,RMDF!CK649,RMDF!CR649), RMDF!CY649=ROUND(RMDF!CY649,4))</f>
        <v>1</v>
      </c>
      <c r="CW649" s="317">
        <f>RMDF!CW649</f>
        <v>0</v>
      </c>
      <c r="CX649" s="318" t="str">
        <f>IF(CW649=0,"",_xlfn.XLOOKUP(CW649,StatePicklist!$1:$1,StatePicklist!$3:$3,"NA",0))</f>
        <v/>
      </c>
      <c r="CY649" s="297" t="str">
        <f ca="1">IF(RMDF!CX649="", "", IF(ISNUMBER(MATCH(RMDF!CX649, INDIRECT(CX649), 0)), "OK", "Invalid"))</f>
        <v/>
      </c>
      <c r="CZ649" s="281"/>
      <c r="DA649" s="281"/>
      <c r="DB649" s="281"/>
      <c r="DC649" s="281" t="b">
        <f>AND(RMDF!DF649&gt;=0, RMDF!DF649&lt;=1-SUM(RMDF!Z649,RMDF!AG649,RMDF!AN649,RMDF!AU649,RMDF!BB649,RMDF!BI649,RMDF!BP649,RMDF!BW649,RMDF!CD649,RMDF!CK649,RMDF!CR649,RMDF!CY649), RMDF!DF649=ROUND(RMDF!DF649,4))</f>
        <v>1</v>
      </c>
      <c r="DD649" s="317">
        <f>RMDF!DD649</f>
        <v>0</v>
      </c>
      <c r="DE649" s="318" t="str">
        <f>IF(DD649=0,"",_xlfn.XLOOKUP(DD649,StatePicklist!$1:$1,StatePicklist!$3:$3,"NA",0))</f>
        <v/>
      </c>
      <c r="DF649" s="297" t="str">
        <f ca="1">IF(RMDF!DE649="", "", IF(ISNUMBER(MATCH(RMDF!DE649, INDIRECT(DE649), 0)), "OK", "Invalid"))</f>
        <v/>
      </c>
      <c r="DG649" s="281"/>
      <c r="DH649" s="281"/>
      <c r="DI649" s="281"/>
      <c r="DJ649" s="281" t="b">
        <f>AND(RMDF!DM649&gt;=0, RMDF!DM649&lt;=1-SUM(RMDF!Z649,RMDF!AG649,RMDF!AN649,RMDF!AU649,RMDF!BB649,RMDF!BI649,RMDF!BP649,RMDF!BW649,RMDF!CD649,RMDF!CK649,RMDF!CR649,RMDF!CY649,RMDF!DF649), RMDF!DM649=ROUND(RMDF!DM649,4))</f>
        <v>1</v>
      </c>
      <c r="DK649" s="317">
        <f>RMDF!DK649</f>
        <v>0</v>
      </c>
      <c r="DL649" s="318" t="str">
        <f>IF(DK649=0,"",_xlfn.XLOOKUP(DK649,StatePicklist!$1:$1,StatePicklist!$3:$3,"NA",0))</f>
        <v/>
      </c>
      <c r="DM649" s="297" t="str">
        <f ca="1">IF(RMDF!DL649="", "", IF(ISNUMBER(MATCH(RMDF!DL649, INDIRECT(DL649), 0)), "OK", "Invalid"))</f>
        <v/>
      </c>
      <c r="DN649" s="281"/>
      <c r="DO649" s="281"/>
      <c r="DP649" s="281"/>
      <c r="DQ649" s="281" t="b">
        <f>AND(RMDF!DT649&gt;=0, RMDF!DT649&lt;=1-SUM(RMDF!Z649,RMDF!AG649,RMDF!AN649,RMDF!AU649,RMDF!BB649,RMDF!BI649,RMDF!BP649,RMDF!BW649,RMDF!CD649,RMDF!CK649,RMDF!CR649,RMDF!CY649,RMDF!DF649,RMDF!DM649), RMDF!DT649=ROUND(RMDF!DT649,4))</f>
        <v>1</v>
      </c>
      <c r="DR649" s="317">
        <f>RMDF!DR649</f>
        <v>0</v>
      </c>
      <c r="DS649" s="318" t="str">
        <f>IF(DR649=0,"",_xlfn.XLOOKUP(DR649,StatePicklist!$1:$1,StatePicklist!$3:$3,"NA",0))</f>
        <v/>
      </c>
      <c r="DT649" s="297" t="str">
        <f ca="1">IF(RMDF!DS649="", "", IF(ISNUMBER(MATCH(RMDF!DS649, INDIRECT(DS649), 0)), "OK", "Invalid"))</f>
        <v/>
      </c>
      <c r="DU649" s="281"/>
      <c r="DV649" s="281"/>
      <c r="DW649" s="281"/>
      <c r="DX649" s="281" t="b">
        <f>AND(RMDF!EA649&gt;=0, RMDF!EA649&lt;=1-SUM(RMDF!Z649,RMDF!AG649,RMDF!AN649,RMDF!AU649,RMDF!BB649,RMDF!BI649,RMDF!BP649,RMDF!BW649,RMDF!CD649,RMDF!CK649,RMDF!CR649,RMDF!CY649,RMDF!DF649,RMDF!DM649,RMDF!DT649), RMDF!EA649=ROUND(RMDF!EA649,4))</f>
        <v>1</v>
      </c>
      <c r="DY649" s="317">
        <f>RMDF!DY649</f>
        <v>0</v>
      </c>
      <c r="DZ649" s="318" t="str">
        <f>IF(DY649=0,"",_xlfn.XLOOKUP(DY649,StatePicklist!$1:$1,StatePicklist!$3:$3,"NA",0))</f>
        <v/>
      </c>
      <c r="EA649" s="297" t="str">
        <f ca="1">IF(RMDF!DZ649="", "", IF(ISNUMBER(MATCH(RMDF!DZ649, INDIRECT(DZ649), 0)), "OK", "Invalid"))</f>
        <v/>
      </c>
      <c r="EB649" s="281"/>
      <c r="EC649" s="281"/>
      <c r="ED649" s="281"/>
      <c r="EE649" s="281" t="b">
        <f>AND(RMDF!EH649&gt;=0, RMDF!EH649&lt;=1-SUM(RMDF!Z649,RMDF!AG649,RMDF!AN649,RMDF!AU649,RMDF!BB649,RMDF!BI649,RMDF!BP649,RMDF!BW649,RMDF!CD649,RMDF!CK649,RMDF!CR649,RMDF!CY649,RMDF!DF649,RMDF!DM649,RMDF!DT649,RMDF!EA649), RMDF!EH649=ROUND(RMDF!EH649,4))</f>
        <v>1</v>
      </c>
      <c r="EF649" s="317">
        <f>RMDF!EF649</f>
        <v>0</v>
      </c>
      <c r="EG649" s="318" t="str">
        <f>IF(EF649=0,"",_xlfn.XLOOKUP(EF649,StatePicklist!$1:$1,StatePicklist!$3:$3,"NA",0))</f>
        <v/>
      </c>
      <c r="EH649" s="297" t="str">
        <f ca="1">IF(RMDF!EG649="", "", IF(ISNUMBER(MATCH(RMDF!EG649, INDIRECT(EG649), 0)), "OK", "Invalid"))</f>
        <v/>
      </c>
      <c r="EI649" s="281"/>
      <c r="EJ649" s="281"/>
      <c r="EK649" s="281"/>
      <c r="EL649" s="281" t="b">
        <f>AND(RMDF!EO649&gt;=0, RMDF!EO649&lt;=1-SUM(RMDF!Z649,RMDF!AG649,RMDF!AN649,RMDF!AU649,RMDF!BB649,RMDF!BI649,RMDF!BP649,RMDF!BW649,RMDF!CD649,RMDF!CK649,RMDF!CR649,RMDF!CY649,RMDF!DF649,RMDF!DM649,RMDF!DT649,RMDF!EA649,RMDF!EH649), RMDF!EO649=ROUND(RMDF!EO649,4))</f>
        <v>1</v>
      </c>
      <c r="EM649" s="317">
        <f>RMDF!EM649</f>
        <v>0</v>
      </c>
      <c r="EN649" s="318" t="str">
        <f>IF(EM649=0,"",_xlfn.XLOOKUP(EM649,StatePicklist!$1:$1,StatePicklist!$3:$3,"NA",0))</f>
        <v/>
      </c>
      <c r="EO649" s="297" t="str">
        <f ca="1">IF(RMDF!EN649="", "", IF(ISNUMBER(MATCH(RMDF!EN649, INDIRECT(EN649), 0)), "OK", "Invalid"))</f>
        <v/>
      </c>
      <c r="EP649" s="281"/>
      <c r="EQ649" s="281"/>
      <c r="ER649" s="281"/>
      <c r="ES649" s="281" t="b">
        <f>AND(RMDF!EV649&gt;=0, RMDF!EV649&lt;=1-SUM(RMDF!Z649,RMDF!AG649,RMDF!AN649,RMDF!AU649,RMDF!BB649,RMDF!BI649,RMDF!BP649,RMDF!BW649,RMDF!CD649,RMDF!CK649,RMDF!CR649,RMDF!CY649,RMDF!DF649,RMDF!DM649,RMDF!DT649,RMDF!EA649,RMDF!EH649,RMDF!EO649), RMDF!EV649=ROUND(RMDF!EV649,4))</f>
        <v>1</v>
      </c>
      <c r="ET649" s="317">
        <f>RMDF!ET649</f>
        <v>0</v>
      </c>
      <c r="EU649" s="318" t="str">
        <f>IF(ET649=0,"",_xlfn.XLOOKUP(ET649,StatePicklist!$1:$1,StatePicklist!$3:$3,"NA",0))</f>
        <v/>
      </c>
      <c r="EV649" s="297" t="str">
        <f ca="1">IF(RMDF!EU649="", "", IF(ISNUMBER(MATCH(RMDF!EU649, INDIRECT(EU649), 0)), "OK", "Invalid"))</f>
        <v/>
      </c>
      <c r="EW649" s="281"/>
      <c r="EX649" s="281"/>
      <c r="EY649" s="281"/>
      <c r="EZ649" s="281" t="b">
        <f>AND(RMDF!FC649&gt;=0, RMDF!FC649&lt;=1-SUM(RMDF!Z649,RMDF!AG649,RMDF!AN649,RMDF!AU649,RMDF!BB649,RMDF!BI649,RMDF!BP649,RMDF!BW649,RMDF!CD649,RMDF!CK649,RMDF!CR649,RMDF!CY649,RMDF!DF649,RMDF!DM649,RMDF!DT649,RMDF!EA649,RMDF!EH649,RMDF!EO649,RMDF!EV649), RMDF!FC649=ROUND(RMDF!FC649,4))</f>
        <v>1</v>
      </c>
      <c r="FA649" s="317">
        <f>RMDF!FA649</f>
        <v>0</v>
      </c>
      <c r="FB649" s="318" t="str">
        <f>IF(FA649=0,"",_xlfn.XLOOKUP(FA649,StatePicklist!$1:$1,StatePicklist!$3:$3,"NA",0))</f>
        <v/>
      </c>
      <c r="FC649" s="297" t="str">
        <f ca="1">IF(RMDF!FB649="", "", IF(ISNUMBER(MATCH(RMDF!FB649, INDIRECT(FB649), 0)), "OK", "Invalid"))</f>
        <v/>
      </c>
    </row>
    <row r="650" spans="1:159" s="205" customFormat="1" ht="39.9" customHeight="1" x14ac:dyDescent="0.25">
      <c r="A650" s="206"/>
      <c r="B650" s="196"/>
      <c r="C650" s="197"/>
      <c r="D650" s="198"/>
      <c r="E650" s="199"/>
      <c r="F650" s="200"/>
      <c r="G650" s="201"/>
      <c r="H650" s="292"/>
      <c r="I650" s="305">
        <f>RMDF!I650</f>
        <v>0</v>
      </c>
      <c r="J650" s="305" t="str">
        <f>IF(I650=ProductCode!$B$30,"PDReclPost",IF(OR(I650=ProductCode!$C$30,I650=ProductCode!$E$30,I650=ProductCode!$G$30),"PDPreCon",IF(OR(I650=ProductCode!$D$30,I650=ProductCode!$F$30),"PDNotReclPost","")))</f>
        <v/>
      </c>
      <c r="K650" s="305" t="str">
        <f t="shared" si="36"/>
        <v/>
      </c>
      <c r="L650" s="289"/>
      <c r="M650" s="305" t="str">
        <f t="shared" si="36"/>
        <v/>
      </c>
      <c r="N650" s="289" t="b">
        <f>AND(RMDF!N650&gt;=0, RMDF!N650&lt;=1-RMDF!L650, RMDF!N650=ROUND(RMDF!N650,4))</f>
        <v>1</v>
      </c>
      <c r="O650" s="286" t="str">
        <f>IF(P650="","",IF(I650="","",IF(LEFT(I650,13)="Reclaimed pos",RawMaterialCode!$E$569,RawMaterialCode!$E$568)))</f>
        <v>Reclaimed pre-consumer mixed fibers (RM0578)</v>
      </c>
      <c r="P650" s="295">
        <f t="shared" si="37"/>
        <v>1</v>
      </c>
      <c r="Q650" s="202"/>
      <c r="R650" s="203"/>
      <c r="S650" s="204" t="str">
        <f t="shared" si="38"/>
        <v/>
      </c>
      <c r="T650" s="281"/>
      <c r="U650" s="281"/>
      <c r="V650" s="281"/>
      <c r="W650" s="281"/>
      <c r="X650" s="317">
        <f>RMDF!X650</f>
        <v>0</v>
      </c>
      <c r="Y650" s="318" t="str">
        <f>IF(X650=0,"",_xlfn.XLOOKUP(X650,StatePicklist!$1:$1,StatePicklist!$3:$3,"NA",0))</f>
        <v/>
      </c>
      <c r="Z650" s="297" t="str">
        <f ca="1">IF(RMDF!Y650="", "", IF(ISNUMBER(MATCH(RMDF!Y650, INDIRECT(Y650), 0)), "OK", "Invalid"))</f>
        <v/>
      </c>
      <c r="AA650" s="281"/>
      <c r="AB650" s="281"/>
      <c r="AC650" s="281"/>
      <c r="AD650" s="281" t="b">
        <f>AND(RMDF!AG650&gt;=0, RMDF!AG650&lt;=1-RMDF!Z650, RMDF!AG650=ROUND(RMDF!AG650,4))</f>
        <v>1</v>
      </c>
      <c r="AE650" s="317">
        <f>RMDF!AE650</f>
        <v>0</v>
      </c>
      <c r="AF650" s="318" t="str">
        <f>IF(AE650=0,"",_xlfn.XLOOKUP(AE650,StatePicklist!$1:$1,StatePicklist!$3:$3,"NA",0))</f>
        <v/>
      </c>
      <c r="AG650" s="297" t="str">
        <f ca="1">IF(RMDF!AF650="", "", IF(ISNUMBER(MATCH(RMDF!AF650, INDIRECT(AF650), 0)), "OK", "Invalid"))</f>
        <v/>
      </c>
      <c r="AH650" s="281"/>
      <c r="AI650" s="281"/>
      <c r="AJ650" s="281"/>
      <c r="AK650" s="281" t="b">
        <f>AND(RMDF!AN650&gt;=0, RMDF!AN650&lt;=1-SUM(RMDF!Z650,RMDF!AG650), RMDF!AN650=ROUND(RMDF!AN650,4))</f>
        <v>1</v>
      </c>
      <c r="AL650" s="317">
        <f>RMDF!AL650</f>
        <v>0</v>
      </c>
      <c r="AM650" s="318" t="str">
        <f>IF(AL650=0,"",_xlfn.XLOOKUP(AL650,StatePicklist!$1:$1,StatePicklist!$3:$3,"NA",0))</f>
        <v/>
      </c>
      <c r="AN650" s="297" t="str">
        <f ca="1">IF(RMDF!AM650="", "", IF(ISNUMBER(MATCH(RMDF!AM650, INDIRECT(AM650), 0)), "OK", "Invalid"))</f>
        <v/>
      </c>
      <c r="AO650" s="281"/>
      <c r="AP650" s="281"/>
      <c r="AQ650" s="281"/>
      <c r="AR650" s="281" t="b">
        <f>AND(RMDF!AU650&gt;=0, RMDF!AU650&lt;=1-SUM(RMDF!Z650,RMDF!AG650,RMDF!AN650), RMDF!AU650=ROUND(RMDF!AU650,4))</f>
        <v>1</v>
      </c>
      <c r="AS650" s="317">
        <f>RMDF!AS650</f>
        <v>0</v>
      </c>
      <c r="AT650" s="318" t="str">
        <f>IF(AS650=0,"",_xlfn.XLOOKUP(AS650,StatePicklist!$1:$1,StatePicklist!$3:$3,"NA",0))</f>
        <v/>
      </c>
      <c r="AU650" s="297" t="str">
        <f ca="1">IF(RMDF!AT650="", "", IF(ISNUMBER(MATCH(RMDF!AT650, INDIRECT(AT650), 0)), "OK", "Invalid"))</f>
        <v/>
      </c>
      <c r="AV650" s="281"/>
      <c r="AW650" s="281"/>
      <c r="AX650" s="281"/>
      <c r="AY650" s="281" t="b">
        <f>AND(RMDF!BB650&gt;=0, RMDF!BB650&lt;=1-SUM(RMDF!Z650,RMDF!AG650,RMDF!AN650,RMDF!AU650), RMDF!BB650=ROUND(RMDF!BB650,4))</f>
        <v>1</v>
      </c>
      <c r="AZ650" s="317">
        <f>RMDF!AZ650</f>
        <v>0</v>
      </c>
      <c r="BA650" s="318" t="str">
        <f>IF(AZ650=0,"",_xlfn.XLOOKUP(AZ650,StatePicklist!$1:$1,StatePicklist!$3:$3,"NA",0))</f>
        <v/>
      </c>
      <c r="BB650" s="297" t="str">
        <f ca="1">IF(RMDF!BA650="", "", IF(ISNUMBER(MATCH(RMDF!BA650, INDIRECT(BA650), 0)), "OK", "Invalid"))</f>
        <v/>
      </c>
      <c r="BC650" s="281"/>
      <c r="BD650" s="281"/>
      <c r="BE650" s="281"/>
      <c r="BF650" s="281" t="b">
        <f>AND(RMDF!BI650&gt;=0, RMDF!BI650&lt;=1-SUM(RMDF!Z650,RMDF!AG650,RMDF!AN650,RMDF!AU650,RMDF!BB650), RMDF!BI650=ROUND(RMDF!BI650,4))</f>
        <v>1</v>
      </c>
      <c r="BG650" s="317">
        <f>RMDF!BG650</f>
        <v>0</v>
      </c>
      <c r="BH650" s="318" t="str">
        <f>IF(BG650=0,"",_xlfn.XLOOKUP(BG650,StatePicklist!$1:$1,StatePicklist!$3:$3,"NA",0))</f>
        <v/>
      </c>
      <c r="BI650" s="297" t="str">
        <f ca="1">IF(RMDF!BH650="", "", IF(ISNUMBER(MATCH(RMDF!BH650, INDIRECT(BH650), 0)), "OK", "Invalid"))</f>
        <v/>
      </c>
      <c r="BJ650" s="281"/>
      <c r="BK650" s="281"/>
      <c r="BL650" s="281"/>
      <c r="BM650" s="281" t="b">
        <f>AND(RMDF!BP650&gt;=0, RMDF!BP650&lt;=1-SUM(RMDF!Z650,RMDF!AG650,RMDF!AN650,RMDF!AU650,RMDF!BB650,RMDF!BI650), RMDF!BP650=ROUND(RMDF!BP650,4))</f>
        <v>1</v>
      </c>
      <c r="BN650" s="317">
        <f>RMDF!BN650</f>
        <v>0</v>
      </c>
      <c r="BO650" s="318" t="str">
        <f>IF(BN650=0,"",_xlfn.XLOOKUP(BN650,StatePicklist!$1:$1,StatePicklist!$3:$3,"NA",0))</f>
        <v/>
      </c>
      <c r="BP650" s="297" t="str">
        <f ca="1">IF(RMDF!BO650="", "", IF(ISNUMBER(MATCH(RMDF!BO650, INDIRECT(BO650), 0)), "OK", "Invalid"))</f>
        <v/>
      </c>
      <c r="BQ650" s="281"/>
      <c r="BR650" s="281"/>
      <c r="BS650" s="281"/>
      <c r="BT650" s="281" t="b">
        <f>AND(RMDF!BW650&gt;=0, RMDF!BW650&lt;=1-SUM(RMDF!Z650,RMDF!AG650,RMDF!AN650,RMDF!AU650,RMDF!BB650,RMDF!BI650,RMDF!BP650), RMDF!BW650=ROUND(RMDF!BW650,4))</f>
        <v>1</v>
      </c>
      <c r="BU650" s="317">
        <f>RMDF!BU650</f>
        <v>0</v>
      </c>
      <c r="BV650" s="318" t="str">
        <f>IF(BU650=0,"",_xlfn.XLOOKUP(BU650,StatePicklist!$1:$1,StatePicklist!$3:$3,"NA",0))</f>
        <v/>
      </c>
      <c r="BW650" s="297" t="str">
        <f ca="1">IF(RMDF!BV650="", "", IF(ISNUMBER(MATCH(RMDF!BV650, INDIRECT(BV650), 0)), "OK", "Invalid"))</f>
        <v/>
      </c>
      <c r="BX650" s="281"/>
      <c r="BY650" s="281"/>
      <c r="BZ650" s="281"/>
      <c r="CA650" s="281" t="b">
        <f>AND(RMDF!CD650&gt;=0, RMDF!CD650&lt;=1-SUM(RMDF!Z650,RMDF!AG650,RMDF!AN650,RMDF!AU650,RMDF!BB650,RMDF!BI650,RMDF!BP650,RMDF!BW650), RMDF!CD650=ROUND(RMDF!CD650,4))</f>
        <v>1</v>
      </c>
      <c r="CB650" s="317">
        <f>RMDF!CB650</f>
        <v>0</v>
      </c>
      <c r="CC650" s="318" t="str">
        <f>IF(CB650=0,"",_xlfn.XLOOKUP(CB650,StatePicklist!$1:$1,StatePicklist!$3:$3,"NA",0))</f>
        <v/>
      </c>
      <c r="CD650" s="297" t="str">
        <f ca="1">IF(RMDF!CC650="", "", IF(ISNUMBER(MATCH(RMDF!CC650, INDIRECT(CC650), 0)), "OK", "Invalid"))</f>
        <v/>
      </c>
      <c r="CE650" s="281"/>
      <c r="CF650" s="281"/>
      <c r="CG650" s="281"/>
      <c r="CH650" s="281" t="b">
        <f>AND(RMDF!CK650&gt;=0, RMDF!CK650&lt;=1-SUM(RMDF!Z650,RMDF!AG650,RMDF!AN650,RMDF!AU650,RMDF!BB650,RMDF!BI650,RMDF!BP650,RMDF!BW650,RMDF!CD650), RMDF!CK650=ROUND(RMDF!CK650,4))</f>
        <v>1</v>
      </c>
      <c r="CI650" s="317">
        <f>RMDF!CI650</f>
        <v>0</v>
      </c>
      <c r="CJ650" s="318" t="str">
        <f>IF(CI650=0,"",_xlfn.XLOOKUP(CI650,StatePicklist!$1:$1,StatePicklist!$3:$3,"NA",0))</f>
        <v/>
      </c>
      <c r="CK650" s="297" t="str">
        <f ca="1">IF(RMDF!CJ650="", "", IF(ISNUMBER(MATCH(RMDF!CJ650, INDIRECT(CJ650), 0)), "OK", "Invalid"))</f>
        <v/>
      </c>
      <c r="CL650" s="281"/>
      <c r="CM650" s="281"/>
      <c r="CN650" s="281"/>
      <c r="CO650" s="281" t="b">
        <f>AND(RMDF!CR650&gt;=0, RMDF!CR650&lt;=1-SUM(RMDF!Z650,RMDF!AG650,RMDF!AN650,RMDF!AU650,RMDF!BB650,RMDF!BI650,RMDF!BP650,RMDF!BW650,RMDF!CD650,RMDF!CK650), RMDF!CR650=ROUND(RMDF!CR650,4))</f>
        <v>1</v>
      </c>
      <c r="CP650" s="317">
        <f>RMDF!CP650</f>
        <v>0</v>
      </c>
      <c r="CQ650" s="318" t="str">
        <f>IF(CP650=0,"",_xlfn.XLOOKUP(CP650,StatePicklist!$1:$1,StatePicklist!$3:$3,"NA",0))</f>
        <v/>
      </c>
      <c r="CR650" s="297" t="str">
        <f ca="1">IF(RMDF!CQ650="", "", IF(ISNUMBER(MATCH(RMDF!CQ650, INDIRECT(CQ650), 0)), "OK", "Invalid"))</f>
        <v/>
      </c>
      <c r="CS650" s="281"/>
      <c r="CT650" s="281"/>
      <c r="CU650" s="281"/>
      <c r="CV650" s="281" t="b">
        <f>AND(RMDF!CY650&gt;=0, RMDF!CY650&lt;=1-SUM(RMDF!Z650,RMDF!AG650,RMDF!AN650,RMDF!AU650,RMDF!BB650,RMDF!BI650,RMDF!BP650,RMDF!BW650,RMDF!CD650,RMDF!CK650,RMDF!CR650), RMDF!CY650=ROUND(RMDF!CY650,4))</f>
        <v>1</v>
      </c>
      <c r="CW650" s="317">
        <f>RMDF!CW650</f>
        <v>0</v>
      </c>
      <c r="CX650" s="318" t="str">
        <f>IF(CW650=0,"",_xlfn.XLOOKUP(CW650,StatePicklist!$1:$1,StatePicklist!$3:$3,"NA",0))</f>
        <v/>
      </c>
      <c r="CY650" s="297" t="str">
        <f ca="1">IF(RMDF!CX650="", "", IF(ISNUMBER(MATCH(RMDF!CX650, INDIRECT(CX650), 0)), "OK", "Invalid"))</f>
        <v/>
      </c>
      <c r="CZ650" s="281"/>
      <c r="DA650" s="281"/>
      <c r="DB650" s="281"/>
      <c r="DC650" s="281" t="b">
        <f>AND(RMDF!DF650&gt;=0, RMDF!DF650&lt;=1-SUM(RMDF!Z650,RMDF!AG650,RMDF!AN650,RMDF!AU650,RMDF!BB650,RMDF!BI650,RMDF!BP650,RMDF!BW650,RMDF!CD650,RMDF!CK650,RMDF!CR650,RMDF!CY650), RMDF!DF650=ROUND(RMDF!DF650,4))</f>
        <v>1</v>
      </c>
      <c r="DD650" s="317">
        <f>RMDF!DD650</f>
        <v>0</v>
      </c>
      <c r="DE650" s="318" t="str">
        <f>IF(DD650=0,"",_xlfn.XLOOKUP(DD650,StatePicklist!$1:$1,StatePicklist!$3:$3,"NA",0))</f>
        <v/>
      </c>
      <c r="DF650" s="297" t="str">
        <f ca="1">IF(RMDF!DE650="", "", IF(ISNUMBER(MATCH(RMDF!DE650, INDIRECT(DE650), 0)), "OK", "Invalid"))</f>
        <v/>
      </c>
      <c r="DG650" s="281"/>
      <c r="DH650" s="281"/>
      <c r="DI650" s="281"/>
      <c r="DJ650" s="281" t="b">
        <f>AND(RMDF!DM650&gt;=0, RMDF!DM650&lt;=1-SUM(RMDF!Z650,RMDF!AG650,RMDF!AN650,RMDF!AU650,RMDF!BB650,RMDF!BI650,RMDF!BP650,RMDF!BW650,RMDF!CD650,RMDF!CK650,RMDF!CR650,RMDF!CY650,RMDF!DF650), RMDF!DM650=ROUND(RMDF!DM650,4))</f>
        <v>1</v>
      </c>
      <c r="DK650" s="317">
        <f>RMDF!DK650</f>
        <v>0</v>
      </c>
      <c r="DL650" s="318" t="str">
        <f>IF(DK650=0,"",_xlfn.XLOOKUP(DK650,StatePicklist!$1:$1,StatePicklist!$3:$3,"NA",0))</f>
        <v/>
      </c>
      <c r="DM650" s="297" t="str">
        <f ca="1">IF(RMDF!DL650="", "", IF(ISNUMBER(MATCH(RMDF!DL650, INDIRECT(DL650), 0)), "OK", "Invalid"))</f>
        <v/>
      </c>
      <c r="DN650" s="281"/>
      <c r="DO650" s="281"/>
      <c r="DP650" s="281"/>
      <c r="DQ650" s="281" t="b">
        <f>AND(RMDF!DT650&gt;=0, RMDF!DT650&lt;=1-SUM(RMDF!Z650,RMDF!AG650,RMDF!AN650,RMDF!AU650,RMDF!BB650,RMDF!BI650,RMDF!BP650,RMDF!BW650,RMDF!CD650,RMDF!CK650,RMDF!CR650,RMDF!CY650,RMDF!DF650,RMDF!DM650), RMDF!DT650=ROUND(RMDF!DT650,4))</f>
        <v>1</v>
      </c>
      <c r="DR650" s="317">
        <f>RMDF!DR650</f>
        <v>0</v>
      </c>
      <c r="DS650" s="318" t="str">
        <f>IF(DR650=0,"",_xlfn.XLOOKUP(DR650,StatePicklist!$1:$1,StatePicklist!$3:$3,"NA",0))</f>
        <v/>
      </c>
      <c r="DT650" s="297" t="str">
        <f ca="1">IF(RMDF!DS650="", "", IF(ISNUMBER(MATCH(RMDF!DS650, INDIRECT(DS650), 0)), "OK", "Invalid"))</f>
        <v/>
      </c>
      <c r="DU650" s="281"/>
      <c r="DV650" s="281"/>
      <c r="DW650" s="281"/>
      <c r="DX650" s="281" t="b">
        <f>AND(RMDF!EA650&gt;=0, RMDF!EA650&lt;=1-SUM(RMDF!Z650,RMDF!AG650,RMDF!AN650,RMDF!AU650,RMDF!BB650,RMDF!BI650,RMDF!BP650,RMDF!BW650,RMDF!CD650,RMDF!CK650,RMDF!CR650,RMDF!CY650,RMDF!DF650,RMDF!DM650,RMDF!DT650), RMDF!EA650=ROUND(RMDF!EA650,4))</f>
        <v>1</v>
      </c>
      <c r="DY650" s="317">
        <f>RMDF!DY650</f>
        <v>0</v>
      </c>
      <c r="DZ650" s="318" t="str">
        <f>IF(DY650=0,"",_xlfn.XLOOKUP(DY650,StatePicklist!$1:$1,StatePicklist!$3:$3,"NA",0))</f>
        <v/>
      </c>
      <c r="EA650" s="297" t="str">
        <f ca="1">IF(RMDF!DZ650="", "", IF(ISNUMBER(MATCH(RMDF!DZ650, INDIRECT(DZ650), 0)), "OK", "Invalid"))</f>
        <v/>
      </c>
      <c r="EB650" s="281"/>
      <c r="EC650" s="281"/>
      <c r="ED650" s="281"/>
      <c r="EE650" s="281" t="b">
        <f>AND(RMDF!EH650&gt;=0, RMDF!EH650&lt;=1-SUM(RMDF!Z650,RMDF!AG650,RMDF!AN650,RMDF!AU650,RMDF!BB650,RMDF!BI650,RMDF!BP650,RMDF!BW650,RMDF!CD650,RMDF!CK650,RMDF!CR650,RMDF!CY650,RMDF!DF650,RMDF!DM650,RMDF!DT650,RMDF!EA650), RMDF!EH650=ROUND(RMDF!EH650,4))</f>
        <v>1</v>
      </c>
      <c r="EF650" s="317">
        <f>RMDF!EF650</f>
        <v>0</v>
      </c>
      <c r="EG650" s="318" t="str">
        <f>IF(EF650=0,"",_xlfn.XLOOKUP(EF650,StatePicklist!$1:$1,StatePicklist!$3:$3,"NA",0))</f>
        <v/>
      </c>
      <c r="EH650" s="297" t="str">
        <f ca="1">IF(RMDF!EG650="", "", IF(ISNUMBER(MATCH(RMDF!EG650, INDIRECT(EG650), 0)), "OK", "Invalid"))</f>
        <v/>
      </c>
      <c r="EI650" s="281"/>
      <c r="EJ650" s="281"/>
      <c r="EK650" s="281"/>
      <c r="EL650" s="281" t="b">
        <f>AND(RMDF!EO650&gt;=0, RMDF!EO650&lt;=1-SUM(RMDF!Z650,RMDF!AG650,RMDF!AN650,RMDF!AU650,RMDF!BB650,RMDF!BI650,RMDF!BP650,RMDF!BW650,RMDF!CD650,RMDF!CK650,RMDF!CR650,RMDF!CY650,RMDF!DF650,RMDF!DM650,RMDF!DT650,RMDF!EA650,RMDF!EH650), RMDF!EO650=ROUND(RMDF!EO650,4))</f>
        <v>1</v>
      </c>
      <c r="EM650" s="317">
        <f>RMDF!EM650</f>
        <v>0</v>
      </c>
      <c r="EN650" s="318" t="str">
        <f>IF(EM650=0,"",_xlfn.XLOOKUP(EM650,StatePicklist!$1:$1,StatePicklist!$3:$3,"NA",0))</f>
        <v/>
      </c>
      <c r="EO650" s="297" t="str">
        <f ca="1">IF(RMDF!EN650="", "", IF(ISNUMBER(MATCH(RMDF!EN650, INDIRECT(EN650), 0)), "OK", "Invalid"))</f>
        <v/>
      </c>
      <c r="EP650" s="281"/>
      <c r="EQ650" s="281"/>
      <c r="ER650" s="281"/>
      <c r="ES650" s="281" t="b">
        <f>AND(RMDF!EV650&gt;=0, RMDF!EV650&lt;=1-SUM(RMDF!Z650,RMDF!AG650,RMDF!AN650,RMDF!AU650,RMDF!BB650,RMDF!BI650,RMDF!BP650,RMDF!BW650,RMDF!CD650,RMDF!CK650,RMDF!CR650,RMDF!CY650,RMDF!DF650,RMDF!DM650,RMDF!DT650,RMDF!EA650,RMDF!EH650,RMDF!EO650), RMDF!EV650=ROUND(RMDF!EV650,4))</f>
        <v>1</v>
      </c>
      <c r="ET650" s="317">
        <f>RMDF!ET650</f>
        <v>0</v>
      </c>
      <c r="EU650" s="318" t="str">
        <f>IF(ET650=0,"",_xlfn.XLOOKUP(ET650,StatePicklist!$1:$1,StatePicklist!$3:$3,"NA",0))</f>
        <v/>
      </c>
      <c r="EV650" s="297" t="str">
        <f ca="1">IF(RMDF!EU650="", "", IF(ISNUMBER(MATCH(RMDF!EU650, INDIRECT(EU650), 0)), "OK", "Invalid"))</f>
        <v/>
      </c>
      <c r="EW650" s="281"/>
      <c r="EX650" s="281"/>
      <c r="EY650" s="281"/>
      <c r="EZ650" s="281" t="b">
        <f>AND(RMDF!FC650&gt;=0, RMDF!FC650&lt;=1-SUM(RMDF!Z650,RMDF!AG650,RMDF!AN650,RMDF!AU650,RMDF!BB650,RMDF!BI650,RMDF!BP650,RMDF!BW650,RMDF!CD650,RMDF!CK650,RMDF!CR650,RMDF!CY650,RMDF!DF650,RMDF!DM650,RMDF!DT650,RMDF!EA650,RMDF!EH650,RMDF!EO650,RMDF!EV650), RMDF!FC650=ROUND(RMDF!FC650,4))</f>
        <v>1</v>
      </c>
      <c r="FA650" s="317">
        <f>RMDF!FA650</f>
        <v>0</v>
      </c>
      <c r="FB650" s="318" t="str">
        <f>IF(FA650=0,"",_xlfn.XLOOKUP(FA650,StatePicklist!$1:$1,StatePicklist!$3:$3,"NA",0))</f>
        <v/>
      </c>
      <c r="FC650" s="297" t="str">
        <f ca="1">IF(RMDF!FB650="", "", IF(ISNUMBER(MATCH(RMDF!FB650, INDIRECT(FB650), 0)), "OK", "Invalid"))</f>
        <v/>
      </c>
    </row>
    <row r="651" spans="1:159" s="205" customFormat="1" ht="39.9" customHeight="1" x14ac:dyDescent="0.25">
      <c r="A651" s="206"/>
      <c r="B651" s="196"/>
      <c r="C651" s="197"/>
      <c r="D651" s="198"/>
      <c r="E651" s="199"/>
      <c r="F651" s="200"/>
      <c r="G651" s="201"/>
      <c r="H651" s="292"/>
      <c r="I651" s="305">
        <f>RMDF!I651</f>
        <v>0</v>
      </c>
      <c r="J651" s="305" t="str">
        <f>IF(I651=ProductCode!$B$30,"PDReclPost",IF(OR(I651=ProductCode!$C$30,I651=ProductCode!$E$30,I651=ProductCode!$G$30),"PDPreCon",IF(OR(I651=ProductCode!$D$30,I651=ProductCode!$F$30),"PDNotReclPost","")))</f>
        <v/>
      </c>
      <c r="K651" s="305" t="str">
        <f t="shared" si="36"/>
        <v/>
      </c>
      <c r="L651" s="289"/>
      <c r="M651" s="305" t="str">
        <f t="shared" si="36"/>
        <v/>
      </c>
      <c r="N651" s="289" t="b">
        <f>AND(RMDF!N651&gt;=0, RMDF!N651&lt;=1-RMDF!L651, RMDF!N651=ROUND(RMDF!N651,4))</f>
        <v>1</v>
      </c>
      <c r="O651" s="286" t="str">
        <f>IF(P651="","",IF(I651="","",IF(LEFT(I651,13)="Reclaimed pos",RawMaterialCode!$E$569,RawMaterialCode!$E$568)))</f>
        <v>Reclaimed pre-consumer mixed fibers (RM0578)</v>
      </c>
      <c r="P651" s="295">
        <f t="shared" si="37"/>
        <v>1</v>
      </c>
      <c r="Q651" s="202"/>
      <c r="R651" s="203"/>
      <c r="S651" s="204" t="str">
        <f t="shared" si="38"/>
        <v/>
      </c>
      <c r="T651" s="281"/>
      <c r="U651" s="281"/>
      <c r="V651" s="281"/>
      <c r="W651" s="281"/>
      <c r="X651" s="317">
        <f>RMDF!X651</f>
        <v>0</v>
      </c>
      <c r="Y651" s="318" t="str">
        <f>IF(X651=0,"",_xlfn.XLOOKUP(X651,StatePicklist!$1:$1,StatePicklist!$3:$3,"NA",0))</f>
        <v/>
      </c>
      <c r="Z651" s="297" t="str">
        <f ca="1">IF(RMDF!Y651="", "", IF(ISNUMBER(MATCH(RMDF!Y651, INDIRECT(Y651), 0)), "OK", "Invalid"))</f>
        <v/>
      </c>
      <c r="AA651" s="281"/>
      <c r="AB651" s="281"/>
      <c r="AC651" s="281"/>
      <c r="AD651" s="281" t="b">
        <f>AND(RMDF!AG651&gt;=0, RMDF!AG651&lt;=1-RMDF!Z651, RMDF!AG651=ROUND(RMDF!AG651,4))</f>
        <v>1</v>
      </c>
      <c r="AE651" s="317">
        <f>RMDF!AE651</f>
        <v>0</v>
      </c>
      <c r="AF651" s="318" t="str">
        <f>IF(AE651=0,"",_xlfn.XLOOKUP(AE651,StatePicklist!$1:$1,StatePicklist!$3:$3,"NA",0))</f>
        <v/>
      </c>
      <c r="AG651" s="297" t="str">
        <f ca="1">IF(RMDF!AF651="", "", IF(ISNUMBER(MATCH(RMDF!AF651, INDIRECT(AF651), 0)), "OK", "Invalid"))</f>
        <v/>
      </c>
      <c r="AH651" s="281"/>
      <c r="AI651" s="281"/>
      <c r="AJ651" s="281"/>
      <c r="AK651" s="281" t="b">
        <f>AND(RMDF!AN651&gt;=0, RMDF!AN651&lt;=1-SUM(RMDF!Z651,RMDF!AG651), RMDF!AN651=ROUND(RMDF!AN651,4))</f>
        <v>1</v>
      </c>
      <c r="AL651" s="317">
        <f>RMDF!AL651</f>
        <v>0</v>
      </c>
      <c r="AM651" s="318" t="str">
        <f>IF(AL651=0,"",_xlfn.XLOOKUP(AL651,StatePicklist!$1:$1,StatePicklist!$3:$3,"NA",0))</f>
        <v/>
      </c>
      <c r="AN651" s="297" t="str">
        <f ca="1">IF(RMDF!AM651="", "", IF(ISNUMBER(MATCH(RMDF!AM651, INDIRECT(AM651), 0)), "OK", "Invalid"))</f>
        <v/>
      </c>
      <c r="AO651" s="281"/>
      <c r="AP651" s="281"/>
      <c r="AQ651" s="281"/>
      <c r="AR651" s="281" t="b">
        <f>AND(RMDF!AU651&gt;=0, RMDF!AU651&lt;=1-SUM(RMDF!Z651,RMDF!AG651,RMDF!AN651), RMDF!AU651=ROUND(RMDF!AU651,4))</f>
        <v>1</v>
      </c>
      <c r="AS651" s="317">
        <f>RMDF!AS651</f>
        <v>0</v>
      </c>
      <c r="AT651" s="318" t="str">
        <f>IF(AS651=0,"",_xlfn.XLOOKUP(AS651,StatePicklist!$1:$1,StatePicklist!$3:$3,"NA",0))</f>
        <v/>
      </c>
      <c r="AU651" s="297" t="str">
        <f ca="1">IF(RMDF!AT651="", "", IF(ISNUMBER(MATCH(RMDF!AT651, INDIRECT(AT651), 0)), "OK", "Invalid"))</f>
        <v/>
      </c>
      <c r="AV651" s="281"/>
      <c r="AW651" s="281"/>
      <c r="AX651" s="281"/>
      <c r="AY651" s="281" t="b">
        <f>AND(RMDF!BB651&gt;=0, RMDF!BB651&lt;=1-SUM(RMDF!Z651,RMDF!AG651,RMDF!AN651,RMDF!AU651), RMDF!BB651=ROUND(RMDF!BB651,4))</f>
        <v>1</v>
      </c>
      <c r="AZ651" s="317">
        <f>RMDF!AZ651</f>
        <v>0</v>
      </c>
      <c r="BA651" s="318" t="str">
        <f>IF(AZ651=0,"",_xlfn.XLOOKUP(AZ651,StatePicklist!$1:$1,StatePicklist!$3:$3,"NA",0))</f>
        <v/>
      </c>
      <c r="BB651" s="297" t="str">
        <f ca="1">IF(RMDF!BA651="", "", IF(ISNUMBER(MATCH(RMDF!BA651, INDIRECT(BA651), 0)), "OK", "Invalid"))</f>
        <v/>
      </c>
      <c r="BC651" s="281"/>
      <c r="BD651" s="281"/>
      <c r="BE651" s="281"/>
      <c r="BF651" s="281" t="b">
        <f>AND(RMDF!BI651&gt;=0, RMDF!BI651&lt;=1-SUM(RMDF!Z651,RMDF!AG651,RMDF!AN651,RMDF!AU651,RMDF!BB651), RMDF!BI651=ROUND(RMDF!BI651,4))</f>
        <v>1</v>
      </c>
      <c r="BG651" s="317">
        <f>RMDF!BG651</f>
        <v>0</v>
      </c>
      <c r="BH651" s="318" t="str">
        <f>IF(BG651=0,"",_xlfn.XLOOKUP(BG651,StatePicklist!$1:$1,StatePicklist!$3:$3,"NA",0))</f>
        <v/>
      </c>
      <c r="BI651" s="297" t="str">
        <f ca="1">IF(RMDF!BH651="", "", IF(ISNUMBER(MATCH(RMDF!BH651, INDIRECT(BH651), 0)), "OK", "Invalid"))</f>
        <v/>
      </c>
      <c r="BJ651" s="281"/>
      <c r="BK651" s="281"/>
      <c r="BL651" s="281"/>
      <c r="BM651" s="281" t="b">
        <f>AND(RMDF!BP651&gt;=0, RMDF!BP651&lt;=1-SUM(RMDF!Z651,RMDF!AG651,RMDF!AN651,RMDF!AU651,RMDF!BB651,RMDF!BI651), RMDF!BP651=ROUND(RMDF!BP651,4))</f>
        <v>1</v>
      </c>
      <c r="BN651" s="317">
        <f>RMDF!BN651</f>
        <v>0</v>
      </c>
      <c r="BO651" s="318" t="str">
        <f>IF(BN651=0,"",_xlfn.XLOOKUP(BN651,StatePicklist!$1:$1,StatePicklist!$3:$3,"NA",0))</f>
        <v/>
      </c>
      <c r="BP651" s="297" t="str">
        <f ca="1">IF(RMDF!BO651="", "", IF(ISNUMBER(MATCH(RMDF!BO651, INDIRECT(BO651), 0)), "OK", "Invalid"))</f>
        <v/>
      </c>
      <c r="BQ651" s="281"/>
      <c r="BR651" s="281"/>
      <c r="BS651" s="281"/>
      <c r="BT651" s="281" t="b">
        <f>AND(RMDF!BW651&gt;=0, RMDF!BW651&lt;=1-SUM(RMDF!Z651,RMDF!AG651,RMDF!AN651,RMDF!AU651,RMDF!BB651,RMDF!BI651,RMDF!BP651), RMDF!BW651=ROUND(RMDF!BW651,4))</f>
        <v>1</v>
      </c>
      <c r="BU651" s="317">
        <f>RMDF!BU651</f>
        <v>0</v>
      </c>
      <c r="BV651" s="318" t="str">
        <f>IF(BU651=0,"",_xlfn.XLOOKUP(BU651,StatePicklist!$1:$1,StatePicklist!$3:$3,"NA",0))</f>
        <v/>
      </c>
      <c r="BW651" s="297" t="str">
        <f ca="1">IF(RMDF!BV651="", "", IF(ISNUMBER(MATCH(RMDF!BV651, INDIRECT(BV651), 0)), "OK", "Invalid"))</f>
        <v/>
      </c>
      <c r="BX651" s="281"/>
      <c r="BY651" s="281"/>
      <c r="BZ651" s="281"/>
      <c r="CA651" s="281" t="b">
        <f>AND(RMDF!CD651&gt;=0, RMDF!CD651&lt;=1-SUM(RMDF!Z651,RMDF!AG651,RMDF!AN651,RMDF!AU651,RMDF!BB651,RMDF!BI651,RMDF!BP651,RMDF!BW651), RMDF!CD651=ROUND(RMDF!CD651,4))</f>
        <v>1</v>
      </c>
      <c r="CB651" s="317">
        <f>RMDF!CB651</f>
        <v>0</v>
      </c>
      <c r="CC651" s="318" t="str">
        <f>IF(CB651=0,"",_xlfn.XLOOKUP(CB651,StatePicklist!$1:$1,StatePicklist!$3:$3,"NA",0))</f>
        <v/>
      </c>
      <c r="CD651" s="297" t="str">
        <f ca="1">IF(RMDF!CC651="", "", IF(ISNUMBER(MATCH(RMDF!CC651, INDIRECT(CC651), 0)), "OK", "Invalid"))</f>
        <v/>
      </c>
      <c r="CE651" s="281"/>
      <c r="CF651" s="281"/>
      <c r="CG651" s="281"/>
      <c r="CH651" s="281" t="b">
        <f>AND(RMDF!CK651&gt;=0, RMDF!CK651&lt;=1-SUM(RMDF!Z651,RMDF!AG651,RMDF!AN651,RMDF!AU651,RMDF!BB651,RMDF!BI651,RMDF!BP651,RMDF!BW651,RMDF!CD651), RMDF!CK651=ROUND(RMDF!CK651,4))</f>
        <v>1</v>
      </c>
      <c r="CI651" s="317">
        <f>RMDF!CI651</f>
        <v>0</v>
      </c>
      <c r="CJ651" s="318" t="str">
        <f>IF(CI651=0,"",_xlfn.XLOOKUP(CI651,StatePicklist!$1:$1,StatePicklist!$3:$3,"NA",0))</f>
        <v/>
      </c>
      <c r="CK651" s="297" t="str">
        <f ca="1">IF(RMDF!CJ651="", "", IF(ISNUMBER(MATCH(RMDF!CJ651, INDIRECT(CJ651), 0)), "OK", "Invalid"))</f>
        <v/>
      </c>
      <c r="CL651" s="281"/>
      <c r="CM651" s="281"/>
      <c r="CN651" s="281"/>
      <c r="CO651" s="281" t="b">
        <f>AND(RMDF!CR651&gt;=0, RMDF!CR651&lt;=1-SUM(RMDF!Z651,RMDF!AG651,RMDF!AN651,RMDF!AU651,RMDF!BB651,RMDF!BI651,RMDF!BP651,RMDF!BW651,RMDF!CD651,RMDF!CK651), RMDF!CR651=ROUND(RMDF!CR651,4))</f>
        <v>1</v>
      </c>
      <c r="CP651" s="317">
        <f>RMDF!CP651</f>
        <v>0</v>
      </c>
      <c r="CQ651" s="318" t="str">
        <f>IF(CP651=0,"",_xlfn.XLOOKUP(CP651,StatePicklist!$1:$1,StatePicklist!$3:$3,"NA",0))</f>
        <v/>
      </c>
      <c r="CR651" s="297" t="str">
        <f ca="1">IF(RMDF!CQ651="", "", IF(ISNUMBER(MATCH(RMDF!CQ651, INDIRECT(CQ651), 0)), "OK", "Invalid"))</f>
        <v/>
      </c>
      <c r="CS651" s="281"/>
      <c r="CT651" s="281"/>
      <c r="CU651" s="281"/>
      <c r="CV651" s="281" t="b">
        <f>AND(RMDF!CY651&gt;=0, RMDF!CY651&lt;=1-SUM(RMDF!Z651,RMDF!AG651,RMDF!AN651,RMDF!AU651,RMDF!BB651,RMDF!BI651,RMDF!BP651,RMDF!BW651,RMDF!CD651,RMDF!CK651,RMDF!CR651), RMDF!CY651=ROUND(RMDF!CY651,4))</f>
        <v>1</v>
      </c>
      <c r="CW651" s="317">
        <f>RMDF!CW651</f>
        <v>0</v>
      </c>
      <c r="CX651" s="318" t="str">
        <f>IF(CW651=0,"",_xlfn.XLOOKUP(CW651,StatePicklist!$1:$1,StatePicklist!$3:$3,"NA",0))</f>
        <v/>
      </c>
      <c r="CY651" s="297" t="str">
        <f ca="1">IF(RMDF!CX651="", "", IF(ISNUMBER(MATCH(RMDF!CX651, INDIRECT(CX651), 0)), "OK", "Invalid"))</f>
        <v/>
      </c>
      <c r="CZ651" s="281"/>
      <c r="DA651" s="281"/>
      <c r="DB651" s="281"/>
      <c r="DC651" s="281" t="b">
        <f>AND(RMDF!DF651&gt;=0, RMDF!DF651&lt;=1-SUM(RMDF!Z651,RMDF!AG651,RMDF!AN651,RMDF!AU651,RMDF!BB651,RMDF!BI651,RMDF!BP651,RMDF!BW651,RMDF!CD651,RMDF!CK651,RMDF!CR651,RMDF!CY651), RMDF!DF651=ROUND(RMDF!DF651,4))</f>
        <v>1</v>
      </c>
      <c r="DD651" s="317">
        <f>RMDF!DD651</f>
        <v>0</v>
      </c>
      <c r="DE651" s="318" t="str">
        <f>IF(DD651=0,"",_xlfn.XLOOKUP(DD651,StatePicklist!$1:$1,StatePicklist!$3:$3,"NA",0))</f>
        <v/>
      </c>
      <c r="DF651" s="297" t="str">
        <f ca="1">IF(RMDF!DE651="", "", IF(ISNUMBER(MATCH(RMDF!DE651, INDIRECT(DE651), 0)), "OK", "Invalid"))</f>
        <v/>
      </c>
      <c r="DG651" s="281"/>
      <c r="DH651" s="281"/>
      <c r="DI651" s="281"/>
      <c r="DJ651" s="281" t="b">
        <f>AND(RMDF!DM651&gt;=0, RMDF!DM651&lt;=1-SUM(RMDF!Z651,RMDF!AG651,RMDF!AN651,RMDF!AU651,RMDF!BB651,RMDF!BI651,RMDF!BP651,RMDF!BW651,RMDF!CD651,RMDF!CK651,RMDF!CR651,RMDF!CY651,RMDF!DF651), RMDF!DM651=ROUND(RMDF!DM651,4))</f>
        <v>1</v>
      </c>
      <c r="DK651" s="317">
        <f>RMDF!DK651</f>
        <v>0</v>
      </c>
      <c r="DL651" s="318" t="str">
        <f>IF(DK651=0,"",_xlfn.XLOOKUP(DK651,StatePicklist!$1:$1,StatePicklist!$3:$3,"NA",0))</f>
        <v/>
      </c>
      <c r="DM651" s="297" t="str">
        <f ca="1">IF(RMDF!DL651="", "", IF(ISNUMBER(MATCH(RMDF!DL651, INDIRECT(DL651), 0)), "OK", "Invalid"))</f>
        <v/>
      </c>
      <c r="DN651" s="281"/>
      <c r="DO651" s="281"/>
      <c r="DP651" s="281"/>
      <c r="DQ651" s="281" t="b">
        <f>AND(RMDF!DT651&gt;=0, RMDF!DT651&lt;=1-SUM(RMDF!Z651,RMDF!AG651,RMDF!AN651,RMDF!AU651,RMDF!BB651,RMDF!BI651,RMDF!BP651,RMDF!BW651,RMDF!CD651,RMDF!CK651,RMDF!CR651,RMDF!CY651,RMDF!DF651,RMDF!DM651), RMDF!DT651=ROUND(RMDF!DT651,4))</f>
        <v>1</v>
      </c>
      <c r="DR651" s="317">
        <f>RMDF!DR651</f>
        <v>0</v>
      </c>
      <c r="DS651" s="318" t="str">
        <f>IF(DR651=0,"",_xlfn.XLOOKUP(DR651,StatePicklist!$1:$1,StatePicklist!$3:$3,"NA",0))</f>
        <v/>
      </c>
      <c r="DT651" s="297" t="str">
        <f ca="1">IF(RMDF!DS651="", "", IF(ISNUMBER(MATCH(RMDF!DS651, INDIRECT(DS651), 0)), "OK", "Invalid"))</f>
        <v/>
      </c>
      <c r="DU651" s="281"/>
      <c r="DV651" s="281"/>
      <c r="DW651" s="281"/>
      <c r="DX651" s="281" t="b">
        <f>AND(RMDF!EA651&gt;=0, RMDF!EA651&lt;=1-SUM(RMDF!Z651,RMDF!AG651,RMDF!AN651,RMDF!AU651,RMDF!BB651,RMDF!BI651,RMDF!BP651,RMDF!BW651,RMDF!CD651,RMDF!CK651,RMDF!CR651,RMDF!CY651,RMDF!DF651,RMDF!DM651,RMDF!DT651), RMDF!EA651=ROUND(RMDF!EA651,4))</f>
        <v>1</v>
      </c>
      <c r="DY651" s="317">
        <f>RMDF!DY651</f>
        <v>0</v>
      </c>
      <c r="DZ651" s="318" t="str">
        <f>IF(DY651=0,"",_xlfn.XLOOKUP(DY651,StatePicklist!$1:$1,StatePicklist!$3:$3,"NA",0))</f>
        <v/>
      </c>
      <c r="EA651" s="297" t="str">
        <f ca="1">IF(RMDF!DZ651="", "", IF(ISNUMBER(MATCH(RMDF!DZ651, INDIRECT(DZ651), 0)), "OK", "Invalid"))</f>
        <v/>
      </c>
      <c r="EB651" s="281"/>
      <c r="EC651" s="281"/>
      <c r="ED651" s="281"/>
      <c r="EE651" s="281" t="b">
        <f>AND(RMDF!EH651&gt;=0, RMDF!EH651&lt;=1-SUM(RMDF!Z651,RMDF!AG651,RMDF!AN651,RMDF!AU651,RMDF!BB651,RMDF!BI651,RMDF!BP651,RMDF!BW651,RMDF!CD651,RMDF!CK651,RMDF!CR651,RMDF!CY651,RMDF!DF651,RMDF!DM651,RMDF!DT651,RMDF!EA651), RMDF!EH651=ROUND(RMDF!EH651,4))</f>
        <v>1</v>
      </c>
      <c r="EF651" s="317">
        <f>RMDF!EF651</f>
        <v>0</v>
      </c>
      <c r="EG651" s="318" t="str">
        <f>IF(EF651=0,"",_xlfn.XLOOKUP(EF651,StatePicklist!$1:$1,StatePicklist!$3:$3,"NA",0))</f>
        <v/>
      </c>
      <c r="EH651" s="297" t="str">
        <f ca="1">IF(RMDF!EG651="", "", IF(ISNUMBER(MATCH(RMDF!EG651, INDIRECT(EG651), 0)), "OK", "Invalid"))</f>
        <v/>
      </c>
      <c r="EI651" s="281"/>
      <c r="EJ651" s="281"/>
      <c r="EK651" s="281"/>
      <c r="EL651" s="281" t="b">
        <f>AND(RMDF!EO651&gt;=0, RMDF!EO651&lt;=1-SUM(RMDF!Z651,RMDF!AG651,RMDF!AN651,RMDF!AU651,RMDF!BB651,RMDF!BI651,RMDF!BP651,RMDF!BW651,RMDF!CD651,RMDF!CK651,RMDF!CR651,RMDF!CY651,RMDF!DF651,RMDF!DM651,RMDF!DT651,RMDF!EA651,RMDF!EH651), RMDF!EO651=ROUND(RMDF!EO651,4))</f>
        <v>1</v>
      </c>
      <c r="EM651" s="317">
        <f>RMDF!EM651</f>
        <v>0</v>
      </c>
      <c r="EN651" s="318" t="str">
        <f>IF(EM651=0,"",_xlfn.XLOOKUP(EM651,StatePicklist!$1:$1,StatePicklist!$3:$3,"NA",0))</f>
        <v/>
      </c>
      <c r="EO651" s="297" t="str">
        <f ca="1">IF(RMDF!EN651="", "", IF(ISNUMBER(MATCH(RMDF!EN651, INDIRECT(EN651), 0)), "OK", "Invalid"))</f>
        <v/>
      </c>
      <c r="EP651" s="281"/>
      <c r="EQ651" s="281"/>
      <c r="ER651" s="281"/>
      <c r="ES651" s="281" t="b">
        <f>AND(RMDF!EV651&gt;=0, RMDF!EV651&lt;=1-SUM(RMDF!Z651,RMDF!AG651,RMDF!AN651,RMDF!AU651,RMDF!BB651,RMDF!BI651,RMDF!BP651,RMDF!BW651,RMDF!CD651,RMDF!CK651,RMDF!CR651,RMDF!CY651,RMDF!DF651,RMDF!DM651,RMDF!DT651,RMDF!EA651,RMDF!EH651,RMDF!EO651), RMDF!EV651=ROUND(RMDF!EV651,4))</f>
        <v>1</v>
      </c>
      <c r="ET651" s="317">
        <f>RMDF!ET651</f>
        <v>0</v>
      </c>
      <c r="EU651" s="318" t="str">
        <f>IF(ET651=0,"",_xlfn.XLOOKUP(ET651,StatePicklist!$1:$1,StatePicklist!$3:$3,"NA",0))</f>
        <v/>
      </c>
      <c r="EV651" s="297" t="str">
        <f ca="1">IF(RMDF!EU651="", "", IF(ISNUMBER(MATCH(RMDF!EU651, INDIRECT(EU651), 0)), "OK", "Invalid"))</f>
        <v/>
      </c>
      <c r="EW651" s="281"/>
      <c r="EX651" s="281"/>
      <c r="EY651" s="281"/>
      <c r="EZ651" s="281" t="b">
        <f>AND(RMDF!FC651&gt;=0, RMDF!FC651&lt;=1-SUM(RMDF!Z651,RMDF!AG651,RMDF!AN651,RMDF!AU651,RMDF!BB651,RMDF!BI651,RMDF!BP651,RMDF!BW651,RMDF!CD651,RMDF!CK651,RMDF!CR651,RMDF!CY651,RMDF!DF651,RMDF!DM651,RMDF!DT651,RMDF!EA651,RMDF!EH651,RMDF!EO651,RMDF!EV651), RMDF!FC651=ROUND(RMDF!FC651,4))</f>
        <v>1</v>
      </c>
      <c r="FA651" s="317">
        <f>RMDF!FA651</f>
        <v>0</v>
      </c>
      <c r="FB651" s="318" t="str">
        <f>IF(FA651=0,"",_xlfn.XLOOKUP(FA651,StatePicklist!$1:$1,StatePicklist!$3:$3,"NA",0))</f>
        <v/>
      </c>
      <c r="FC651" s="297" t="str">
        <f ca="1">IF(RMDF!FB651="", "", IF(ISNUMBER(MATCH(RMDF!FB651, INDIRECT(FB651), 0)), "OK", "Invalid"))</f>
        <v/>
      </c>
    </row>
    <row r="652" spans="1:159" s="205" customFormat="1" ht="39.9" customHeight="1" x14ac:dyDescent="0.25">
      <c r="A652" s="206"/>
      <c r="B652" s="196"/>
      <c r="C652" s="197"/>
      <c r="D652" s="198"/>
      <c r="E652" s="199"/>
      <c r="F652" s="200"/>
      <c r="G652" s="201"/>
      <c r="H652" s="292"/>
      <c r="I652" s="305">
        <f>RMDF!I652</f>
        <v>0</v>
      </c>
      <c r="J652" s="305" t="str">
        <f>IF(I652=ProductCode!$B$30,"PDReclPost",IF(OR(I652=ProductCode!$C$30,I652=ProductCode!$E$30,I652=ProductCode!$G$30),"PDPreCon",IF(OR(I652=ProductCode!$D$30,I652=ProductCode!$F$30),"PDNotReclPost","")))</f>
        <v/>
      </c>
      <c r="K652" s="305" t="str">
        <f t="shared" si="36"/>
        <v/>
      </c>
      <c r="L652" s="289"/>
      <c r="M652" s="305" t="str">
        <f t="shared" si="36"/>
        <v/>
      </c>
      <c r="N652" s="289" t="b">
        <f>AND(RMDF!N652&gt;=0, RMDF!N652&lt;=1-RMDF!L652, RMDF!N652=ROUND(RMDF!N652,4))</f>
        <v>1</v>
      </c>
      <c r="O652" s="286" t="str">
        <f>IF(P652="","",IF(I652="","",IF(LEFT(I652,13)="Reclaimed pos",RawMaterialCode!$E$569,RawMaterialCode!$E$568)))</f>
        <v>Reclaimed pre-consumer mixed fibers (RM0578)</v>
      </c>
      <c r="P652" s="295">
        <f t="shared" si="37"/>
        <v>1</v>
      </c>
      <c r="Q652" s="202"/>
      <c r="R652" s="203"/>
      <c r="S652" s="204" t="str">
        <f t="shared" si="38"/>
        <v/>
      </c>
      <c r="T652" s="281"/>
      <c r="U652" s="281"/>
      <c r="V652" s="281"/>
      <c r="W652" s="281"/>
      <c r="X652" s="317">
        <f>RMDF!X652</f>
        <v>0</v>
      </c>
      <c r="Y652" s="318" t="str">
        <f>IF(X652=0,"",_xlfn.XLOOKUP(X652,StatePicklist!$1:$1,StatePicklist!$3:$3,"NA",0))</f>
        <v/>
      </c>
      <c r="Z652" s="297" t="str">
        <f ca="1">IF(RMDF!Y652="", "", IF(ISNUMBER(MATCH(RMDF!Y652, INDIRECT(Y652), 0)), "OK", "Invalid"))</f>
        <v/>
      </c>
      <c r="AA652" s="281"/>
      <c r="AB652" s="281"/>
      <c r="AC652" s="281"/>
      <c r="AD652" s="281" t="b">
        <f>AND(RMDF!AG652&gt;=0, RMDF!AG652&lt;=1-RMDF!Z652, RMDF!AG652=ROUND(RMDF!AG652,4))</f>
        <v>1</v>
      </c>
      <c r="AE652" s="317">
        <f>RMDF!AE652</f>
        <v>0</v>
      </c>
      <c r="AF652" s="318" t="str">
        <f>IF(AE652=0,"",_xlfn.XLOOKUP(AE652,StatePicklist!$1:$1,StatePicklist!$3:$3,"NA",0))</f>
        <v/>
      </c>
      <c r="AG652" s="297" t="str">
        <f ca="1">IF(RMDF!AF652="", "", IF(ISNUMBER(MATCH(RMDF!AF652, INDIRECT(AF652), 0)), "OK", "Invalid"))</f>
        <v/>
      </c>
      <c r="AH652" s="281"/>
      <c r="AI652" s="281"/>
      <c r="AJ652" s="281"/>
      <c r="AK652" s="281" t="b">
        <f>AND(RMDF!AN652&gt;=0, RMDF!AN652&lt;=1-SUM(RMDF!Z652,RMDF!AG652), RMDF!AN652=ROUND(RMDF!AN652,4))</f>
        <v>1</v>
      </c>
      <c r="AL652" s="317">
        <f>RMDF!AL652</f>
        <v>0</v>
      </c>
      <c r="AM652" s="318" t="str">
        <f>IF(AL652=0,"",_xlfn.XLOOKUP(AL652,StatePicklist!$1:$1,StatePicklist!$3:$3,"NA",0))</f>
        <v/>
      </c>
      <c r="AN652" s="297" t="str">
        <f ca="1">IF(RMDF!AM652="", "", IF(ISNUMBER(MATCH(RMDF!AM652, INDIRECT(AM652), 0)), "OK", "Invalid"))</f>
        <v/>
      </c>
      <c r="AO652" s="281"/>
      <c r="AP652" s="281"/>
      <c r="AQ652" s="281"/>
      <c r="AR652" s="281" t="b">
        <f>AND(RMDF!AU652&gt;=0, RMDF!AU652&lt;=1-SUM(RMDF!Z652,RMDF!AG652,RMDF!AN652), RMDF!AU652=ROUND(RMDF!AU652,4))</f>
        <v>1</v>
      </c>
      <c r="AS652" s="317">
        <f>RMDF!AS652</f>
        <v>0</v>
      </c>
      <c r="AT652" s="318" t="str">
        <f>IF(AS652=0,"",_xlfn.XLOOKUP(AS652,StatePicklist!$1:$1,StatePicklist!$3:$3,"NA",0))</f>
        <v/>
      </c>
      <c r="AU652" s="297" t="str">
        <f ca="1">IF(RMDF!AT652="", "", IF(ISNUMBER(MATCH(RMDF!AT652, INDIRECT(AT652), 0)), "OK", "Invalid"))</f>
        <v/>
      </c>
      <c r="AV652" s="281"/>
      <c r="AW652" s="281"/>
      <c r="AX652" s="281"/>
      <c r="AY652" s="281" t="b">
        <f>AND(RMDF!BB652&gt;=0, RMDF!BB652&lt;=1-SUM(RMDF!Z652,RMDF!AG652,RMDF!AN652,RMDF!AU652), RMDF!BB652=ROUND(RMDF!BB652,4))</f>
        <v>1</v>
      </c>
      <c r="AZ652" s="317">
        <f>RMDF!AZ652</f>
        <v>0</v>
      </c>
      <c r="BA652" s="318" t="str">
        <f>IF(AZ652=0,"",_xlfn.XLOOKUP(AZ652,StatePicklist!$1:$1,StatePicklist!$3:$3,"NA",0))</f>
        <v/>
      </c>
      <c r="BB652" s="297" t="str">
        <f ca="1">IF(RMDF!BA652="", "", IF(ISNUMBER(MATCH(RMDF!BA652, INDIRECT(BA652), 0)), "OK", "Invalid"))</f>
        <v/>
      </c>
      <c r="BC652" s="281"/>
      <c r="BD652" s="281"/>
      <c r="BE652" s="281"/>
      <c r="BF652" s="281" t="b">
        <f>AND(RMDF!BI652&gt;=0, RMDF!BI652&lt;=1-SUM(RMDF!Z652,RMDF!AG652,RMDF!AN652,RMDF!AU652,RMDF!BB652), RMDF!BI652=ROUND(RMDF!BI652,4))</f>
        <v>1</v>
      </c>
      <c r="BG652" s="317">
        <f>RMDF!BG652</f>
        <v>0</v>
      </c>
      <c r="BH652" s="318" t="str">
        <f>IF(BG652=0,"",_xlfn.XLOOKUP(BG652,StatePicklist!$1:$1,StatePicklist!$3:$3,"NA",0))</f>
        <v/>
      </c>
      <c r="BI652" s="297" t="str">
        <f ca="1">IF(RMDF!BH652="", "", IF(ISNUMBER(MATCH(RMDF!BH652, INDIRECT(BH652), 0)), "OK", "Invalid"))</f>
        <v/>
      </c>
      <c r="BJ652" s="281"/>
      <c r="BK652" s="281"/>
      <c r="BL652" s="281"/>
      <c r="BM652" s="281" t="b">
        <f>AND(RMDF!BP652&gt;=0, RMDF!BP652&lt;=1-SUM(RMDF!Z652,RMDF!AG652,RMDF!AN652,RMDF!AU652,RMDF!BB652,RMDF!BI652), RMDF!BP652=ROUND(RMDF!BP652,4))</f>
        <v>1</v>
      </c>
      <c r="BN652" s="317">
        <f>RMDF!BN652</f>
        <v>0</v>
      </c>
      <c r="BO652" s="318" t="str">
        <f>IF(BN652=0,"",_xlfn.XLOOKUP(BN652,StatePicklist!$1:$1,StatePicklist!$3:$3,"NA",0))</f>
        <v/>
      </c>
      <c r="BP652" s="297" t="str">
        <f ca="1">IF(RMDF!BO652="", "", IF(ISNUMBER(MATCH(RMDF!BO652, INDIRECT(BO652), 0)), "OK", "Invalid"))</f>
        <v/>
      </c>
      <c r="BQ652" s="281"/>
      <c r="BR652" s="281"/>
      <c r="BS652" s="281"/>
      <c r="BT652" s="281" t="b">
        <f>AND(RMDF!BW652&gt;=0, RMDF!BW652&lt;=1-SUM(RMDF!Z652,RMDF!AG652,RMDF!AN652,RMDF!AU652,RMDF!BB652,RMDF!BI652,RMDF!BP652), RMDF!BW652=ROUND(RMDF!BW652,4))</f>
        <v>1</v>
      </c>
      <c r="BU652" s="317">
        <f>RMDF!BU652</f>
        <v>0</v>
      </c>
      <c r="BV652" s="318" t="str">
        <f>IF(BU652=0,"",_xlfn.XLOOKUP(BU652,StatePicklist!$1:$1,StatePicklist!$3:$3,"NA",0))</f>
        <v/>
      </c>
      <c r="BW652" s="297" t="str">
        <f ca="1">IF(RMDF!BV652="", "", IF(ISNUMBER(MATCH(RMDF!BV652, INDIRECT(BV652), 0)), "OK", "Invalid"))</f>
        <v/>
      </c>
      <c r="BX652" s="281"/>
      <c r="BY652" s="281"/>
      <c r="BZ652" s="281"/>
      <c r="CA652" s="281" t="b">
        <f>AND(RMDF!CD652&gt;=0, RMDF!CD652&lt;=1-SUM(RMDF!Z652,RMDF!AG652,RMDF!AN652,RMDF!AU652,RMDF!BB652,RMDF!BI652,RMDF!BP652,RMDF!BW652), RMDF!CD652=ROUND(RMDF!CD652,4))</f>
        <v>1</v>
      </c>
      <c r="CB652" s="317">
        <f>RMDF!CB652</f>
        <v>0</v>
      </c>
      <c r="CC652" s="318" t="str">
        <f>IF(CB652=0,"",_xlfn.XLOOKUP(CB652,StatePicklist!$1:$1,StatePicklist!$3:$3,"NA",0))</f>
        <v/>
      </c>
      <c r="CD652" s="297" t="str">
        <f ca="1">IF(RMDF!CC652="", "", IF(ISNUMBER(MATCH(RMDF!CC652, INDIRECT(CC652), 0)), "OK", "Invalid"))</f>
        <v/>
      </c>
      <c r="CE652" s="281"/>
      <c r="CF652" s="281"/>
      <c r="CG652" s="281"/>
      <c r="CH652" s="281" t="b">
        <f>AND(RMDF!CK652&gt;=0, RMDF!CK652&lt;=1-SUM(RMDF!Z652,RMDF!AG652,RMDF!AN652,RMDF!AU652,RMDF!BB652,RMDF!BI652,RMDF!BP652,RMDF!BW652,RMDF!CD652), RMDF!CK652=ROUND(RMDF!CK652,4))</f>
        <v>1</v>
      </c>
      <c r="CI652" s="317">
        <f>RMDF!CI652</f>
        <v>0</v>
      </c>
      <c r="CJ652" s="318" t="str">
        <f>IF(CI652=0,"",_xlfn.XLOOKUP(CI652,StatePicklist!$1:$1,StatePicklist!$3:$3,"NA",0))</f>
        <v/>
      </c>
      <c r="CK652" s="297" t="str">
        <f ca="1">IF(RMDF!CJ652="", "", IF(ISNUMBER(MATCH(RMDF!CJ652, INDIRECT(CJ652), 0)), "OK", "Invalid"))</f>
        <v/>
      </c>
      <c r="CL652" s="281"/>
      <c r="CM652" s="281"/>
      <c r="CN652" s="281"/>
      <c r="CO652" s="281" t="b">
        <f>AND(RMDF!CR652&gt;=0, RMDF!CR652&lt;=1-SUM(RMDF!Z652,RMDF!AG652,RMDF!AN652,RMDF!AU652,RMDF!BB652,RMDF!BI652,RMDF!BP652,RMDF!BW652,RMDF!CD652,RMDF!CK652), RMDF!CR652=ROUND(RMDF!CR652,4))</f>
        <v>1</v>
      </c>
      <c r="CP652" s="317">
        <f>RMDF!CP652</f>
        <v>0</v>
      </c>
      <c r="CQ652" s="318" t="str">
        <f>IF(CP652=0,"",_xlfn.XLOOKUP(CP652,StatePicklist!$1:$1,StatePicklist!$3:$3,"NA",0))</f>
        <v/>
      </c>
      <c r="CR652" s="297" t="str">
        <f ca="1">IF(RMDF!CQ652="", "", IF(ISNUMBER(MATCH(RMDF!CQ652, INDIRECT(CQ652), 0)), "OK", "Invalid"))</f>
        <v/>
      </c>
      <c r="CS652" s="281"/>
      <c r="CT652" s="281"/>
      <c r="CU652" s="281"/>
      <c r="CV652" s="281" t="b">
        <f>AND(RMDF!CY652&gt;=0, RMDF!CY652&lt;=1-SUM(RMDF!Z652,RMDF!AG652,RMDF!AN652,RMDF!AU652,RMDF!BB652,RMDF!BI652,RMDF!BP652,RMDF!BW652,RMDF!CD652,RMDF!CK652,RMDF!CR652), RMDF!CY652=ROUND(RMDF!CY652,4))</f>
        <v>1</v>
      </c>
      <c r="CW652" s="317">
        <f>RMDF!CW652</f>
        <v>0</v>
      </c>
      <c r="CX652" s="318" t="str">
        <f>IF(CW652=0,"",_xlfn.XLOOKUP(CW652,StatePicklist!$1:$1,StatePicklist!$3:$3,"NA",0))</f>
        <v/>
      </c>
      <c r="CY652" s="297" t="str">
        <f ca="1">IF(RMDF!CX652="", "", IF(ISNUMBER(MATCH(RMDF!CX652, INDIRECT(CX652), 0)), "OK", "Invalid"))</f>
        <v/>
      </c>
      <c r="CZ652" s="281"/>
      <c r="DA652" s="281"/>
      <c r="DB652" s="281"/>
      <c r="DC652" s="281" t="b">
        <f>AND(RMDF!DF652&gt;=0, RMDF!DF652&lt;=1-SUM(RMDF!Z652,RMDF!AG652,RMDF!AN652,RMDF!AU652,RMDF!BB652,RMDF!BI652,RMDF!BP652,RMDF!BW652,RMDF!CD652,RMDF!CK652,RMDF!CR652,RMDF!CY652), RMDF!DF652=ROUND(RMDF!DF652,4))</f>
        <v>1</v>
      </c>
      <c r="DD652" s="317">
        <f>RMDF!DD652</f>
        <v>0</v>
      </c>
      <c r="DE652" s="318" t="str">
        <f>IF(DD652=0,"",_xlfn.XLOOKUP(DD652,StatePicklist!$1:$1,StatePicklist!$3:$3,"NA",0))</f>
        <v/>
      </c>
      <c r="DF652" s="297" t="str">
        <f ca="1">IF(RMDF!DE652="", "", IF(ISNUMBER(MATCH(RMDF!DE652, INDIRECT(DE652), 0)), "OK", "Invalid"))</f>
        <v/>
      </c>
      <c r="DG652" s="281"/>
      <c r="DH652" s="281"/>
      <c r="DI652" s="281"/>
      <c r="DJ652" s="281" t="b">
        <f>AND(RMDF!DM652&gt;=0, RMDF!DM652&lt;=1-SUM(RMDF!Z652,RMDF!AG652,RMDF!AN652,RMDF!AU652,RMDF!BB652,RMDF!BI652,RMDF!BP652,RMDF!BW652,RMDF!CD652,RMDF!CK652,RMDF!CR652,RMDF!CY652,RMDF!DF652), RMDF!DM652=ROUND(RMDF!DM652,4))</f>
        <v>1</v>
      </c>
      <c r="DK652" s="317">
        <f>RMDF!DK652</f>
        <v>0</v>
      </c>
      <c r="DL652" s="318" t="str">
        <f>IF(DK652=0,"",_xlfn.XLOOKUP(DK652,StatePicklist!$1:$1,StatePicklist!$3:$3,"NA",0))</f>
        <v/>
      </c>
      <c r="DM652" s="297" t="str">
        <f ca="1">IF(RMDF!DL652="", "", IF(ISNUMBER(MATCH(RMDF!DL652, INDIRECT(DL652), 0)), "OK", "Invalid"))</f>
        <v/>
      </c>
      <c r="DN652" s="281"/>
      <c r="DO652" s="281"/>
      <c r="DP652" s="281"/>
      <c r="DQ652" s="281" t="b">
        <f>AND(RMDF!DT652&gt;=0, RMDF!DT652&lt;=1-SUM(RMDF!Z652,RMDF!AG652,RMDF!AN652,RMDF!AU652,RMDF!BB652,RMDF!BI652,RMDF!BP652,RMDF!BW652,RMDF!CD652,RMDF!CK652,RMDF!CR652,RMDF!CY652,RMDF!DF652,RMDF!DM652), RMDF!DT652=ROUND(RMDF!DT652,4))</f>
        <v>1</v>
      </c>
      <c r="DR652" s="317">
        <f>RMDF!DR652</f>
        <v>0</v>
      </c>
      <c r="DS652" s="318" t="str">
        <f>IF(DR652=0,"",_xlfn.XLOOKUP(DR652,StatePicklist!$1:$1,StatePicklist!$3:$3,"NA",0))</f>
        <v/>
      </c>
      <c r="DT652" s="297" t="str">
        <f ca="1">IF(RMDF!DS652="", "", IF(ISNUMBER(MATCH(RMDF!DS652, INDIRECT(DS652), 0)), "OK", "Invalid"))</f>
        <v/>
      </c>
      <c r="DU652" s="281"/>
      <c r="DV652" s="281"/>
      <c r="DW652" s="281"/>
      <c r="DX652" s="281" t="b">
        <f>AND(RMDF!EA652&gt;=0, RMDF!EA652&lt;=1-SUM(RMDF!Z652,RMDF!AG652,RMDF!AN652,RMDF!AU652,RMDF!BB652,RMDF!BI652,RMDF!BP652,RMDF!BW652,RMDF!CD652,RMDF!CK652,RMDF!CR652,RMDF!CY652,RMDF!DF652,RMDF!DM652,RMDF!DT652), RMDF!EA652=ROUND(RMDF!EA652,4))</f>
        <v>1</v>
      </c>
      <c r="DY652" s="317">
        <f>RMDF!DY652</f>
        <v>0</v>
      </c>
      <c r="DZ652" s="318" t="str">
        <f>IF(DY652=0,"",_xlfn.XLOOKUP(DY652,StatePicklist!$1:$1,StatePicklist!$3:$3,"NA",0))</f>
        <v/>
      </c>
      <c r="EA652" s="297" t="str">
        <f ca="1">IF(RMDF!DZ652="", "", IF(ISNUMBER(MATCH(RMDF!DZ652, INDIRECT(DZ652), 0)), "OK", "Invalid"))</f>
        <v/>
      </c>
      <c r="EB652" s="281"/>
      <c r="EC652" s="281"/>
      <c r="ED652" s="281"/>
      <c r="EE652" s="281" t="b">
        <f>AND(RMDF!EH652&gt;=0, RMDF!EH652&lt;=1-SUM(RMDF!Z652,RMDF!AG652,RMDF!AN652,RMDF!AU652,RMDF!BB652,RMDF!BI652,RMDF!BP652,RMDF!BW652,RMDF!CD652,RMDF!CK652,RMDF!CR652,RMDF!CY652,RMDF!DF652,RMDF!DM652,RMDF!DT652,RMDF!EA652), RMDF!EH652=ROUND(RMDF!EH652,4))</f>
        <v>1</v>
      </c>
      <c r="EF652" s="317">
        <f>RMDF!EF652</f>
        <v>0</v>
      </c>
      <c r="EG652" s="318" t="str">
        <f>IF(EF652=0,"",_xlfn.XLOOKUP(EF652,StatePicklist!$1:$1,StatePicklist!$3:$3,"NA",0))</f>
        <v/>
      </c>
      <c r="EH652" s="297" t="str">
        <f ca="1">IF(RMDF!EG652="", "", IF(ISNUMBER(MATCH(RMDF!EG652, INDIRECT(EG652), 0)), "OK", "Invalid"))</f>
        <v/>
      </c>
      <c r="EI652" s="281"/>
      <c r="EJ652" s="281"/>
      <c r="EK652" s="281"/>
      <c r="EL652" s="281" t="b">
        <f>AND(RMDF!EO652&gt;=0, RMDF!EO652&lt;=1-SUM(RMDF!Z652,RMDF!AG652,RMDF!AN652,RMDF!AU652,RMDF!BB652,RMDF!BI652,RMDF!BP652,RMDF!BW652,RMDF!CD652,RMDF!CK652,RMDF!CR652,RMDF!CY652,RMDF!DF652,RMDF!DM652,RMDF!DT652,RMDF!EA652,RMDF!EH652), RMDF!EO652=ROUND(RMDF!EO652,4))</f>
        <v>1</v>
      </c>
      <c r="EM652" s="317">
        <f>RMDF!EM652</f>
        <v>0</v>
      </c>
      <c r="EN652" s="318" t="str">
        <f>IF(EM652=0,"",_xlfn.XLOOKUP(EM652,StatePicklist!$1:$1,StatePicklist!$3:$3,"NA",0))</f>
        <v/>
      </c>
      <c r="EO652" s="297" t="str">
        <f ca="1">IF(RMDF!EN652="", "", IF(ISNUMBER(MATCH(RMDF!EN652, INDIRECT(EN652), 0)), "OK", "Invalid"))</f>
        <v/>
      </c>
      <c r="EP652" s="281"/>
      <c r="EQ652" s="281"/>
      <c r="ER652" s="281"/>
      <c r="ES652" s="281" t="b">
        <f>AND(RMDF!EV652&gt;=0, RMDF!EV652&lt;=1-SUM(RMDF!Z652,RMDF!AG652,RMDF!AN652,RMDF!AU652,RMDF!BB652,RMDF!BI652,RMDF!BP652,RMDF!BW652,RMDF!CD652,RMDF!CK652,RMDF!CR652,RMDF!CY652,RMDF!DF652,RMDF!DM652,RMDF!DT652,RMDF!EA652,RMDF!EH652,RMDF!EO652), RMDF!EV652=ROUND(RMDF!EV652,4))</f>
        <v>1</v>
      </c>
      <c r="ET652" s="317">
        <f>RMDF!ET652</f>
        <v>0</v>
      </c>
      <c r="EU652" s="318" t="str">
        <f>IF(ET652=0,"",_xlfn.XLOOKUP(ET652,StatePicklist!$1:$1,StatePicklist!$3:$3,"NA",0))</f>
        <v/>
      </c>
      <c r="EV652" s="297" t="str">
        <f ca="1">IF(RMDF!EU652="", "", IF(ISNUMBER(MATCH(RMDF!EU652, INDIRECT(EU652), 0)), "OK", "Invalid"))</f>
        <v/>
      </c>
      <c r="EW652" s="281"/>
      <c r="EX652" s="281"/>
      <c r="EY652" s="281"/>
      <c r="EZ652" s="281" t="b">
        <f>AND(RMDF!FC652&gt;=0, RMDF!FC652&lt;=1-SUM(RMDF!Z652,RMDF!AG652,RMDF!AN652,RMDF!AU652,RMDF!BB652,RMDF!BI652,RMDF!BP652,RMDF!BW652,RMDF!CD652,RMDF!CK652,RMDF!CR652,RMDF!CY652,RMDF!DF652,RMDF!DM652,RMDF!DT652,RMDF!EA652,RMDF!EH652,RMDF!EO652,RMDF!EV652), RMDF!FC652=ROUND(RMDF!FC652,4))</f>
        <v>1</v>
      </c>
      <c r="FA652" s="317">
        <f>RMDF!FA652</f>
        <v>0</v>
      </c>
      <c r="FB652" s="318" t="str">
        <f>IF(FA652=0,"",_xlfn.XLOOKUP(FA652,StatePicklist!$1:$1,StatePicklist!$3:$3,"NA",0))</f>
        <v/>
      </c>
      <c r="FC652" s="297" t="str">
        <f ca="1">IF(RMDF!FB652="", "", IF(ISNUMBER(MATCH(RMDF!FB652, INDIRECT(FB652), 0)), "OK", "Invalid"))</f>
        <v/>
      </c>
    </row>
    <row r="653" spans="1:159" s="205" customFormat="1" ht="39.9" customHeight="1" x14ac:dyDescent="0.25">
      <c r="A653" s="206"/>
      <c r="B653" s="196"/>
      <c r="C653" s="197"/>
      <c r="D653" s="198"/>
      <c r="E653" s="199"/>
      <c r="F653" s="200"/>
      <c r="G653" s="201"/>
      <c r="H653" s="292"/>
      <c r="I653" s="305">
        <f>RMDF!I653</f>
        <v>0</v>
      </c>
      <c r="J653" s="305" t="str">
        <f>IF(I653=ProductCode!$B$30,"PDReclPost",IF(OR(I653=ProductCode!$C$30,I653=ProductCode!$E$30,I653=ProductCode!$G$30),"PDPreCon",IF(OR(I653=ProductCode!$D$30,I653=ProductCode!$F$30),"PDNotReclPost","")))</f>
        <v/>
      </c>
      <c r="K653" s="305" t="str">
        <f t="shared" si="36"/>
        <v/>
      </c>
      <c r="L653" s="289"/>
      <c r="M653" s="305" t="str">
        <f t="shared" si="36"/>
        <v/>
      </c>
      <c r="N653" s="289" t="b">
        <f>AND(RMDF!N653&gt;=0, RMDF!N653&lt;=1-RMDF!L653, RMDF!N653=ROUND(RMDF!N653,4))</f>
        <v>1</v>
      </c>
      <c r="O653" s="286" t="str">
        <f>IF(P653="","",IF(I653="","",IF(LEFT(I653,13)="Reclaimed pos",RawMaterialCode!$E$569,RawMaterialCode!$E$568)))</f>
        <v>Reclaimed pre-consumer mixed fibers (RM0578)</v>
      </c>
      <c r="P653" s="295">
        <f t="shared" si="37"/>
        <v>1</v>
      </c>
      <c r="Q653" s="202"/>
      <c r="R653" s="203"/>
      <c r="S653" s="204" t="str">
        <f t="shared" si="38"/>
        <v/>
      </c>
      <c r="T653" s="281"/>
      <c r="U653" s="281"/>
      <c r="V653" s="281"/>
      <c r="W653" s="281"/>
      <c r="X653" s="317">
        <f>RMDF!X653</f>
        <v>0</v>
      </c>
      <c r="Y653" s="318" t="str">
        <f>IF(X653=0,"",_xlfn.XLOOKUP(X653,StatePicklist!$1:$1,StatePicklist!$3:$3,"NA",0))</f>
        <v/>
      </c>
      <c r="Z653" s="297" t="str">
        <f ca="1">IF(RMDF!Y653="", "", IF(ISNUMBER(MATCH(RMDF!Y653, INDIRECT(Y653), 0)), "OK", "Invalid"))</f>
        <v/>
      </c>
      <c r="AA653" s="281"/>
      <c r="AB653" s="281"/>
      <c r="AC653" s="281"/>
      <c r="AD653" s="281" t="b">
        <f>AND(RMDF!AG653&gt;=0, RMDF!AG653&lt;=1-RMDF!Z653, RMDF!AG653=ROUND(RMDF!AG653,4))</f>
        <v>1</v>
      </c>
      <c r="AE653" s="317">
        <f>RMDF!AE653</f>
        <v>0</v>
      </c>
      <c r="AF653" s="318" t="str">
        <f>IF(AE653=0,"",_xlfn.XLOOKUP(AE653,StatePicklist!$1:$1,StatePicklist!$3:$3,"NA",0))</f>
        <v/>
      </c>
      <c r="AG653" s="297" t="str">
        <f ca="1">IF(RMDF!AF653="", "", IF(ISNUMBER(MATCH(RMDF!AF653, INDIRECT(AF653), 0)), "OK", "Invalid"))</f>
        <v/>
      </c>
      <c r="AH653" s="281"/>
      <c r="AI653" s="281"/>
      <c r="AJ653" s="281"/>
      <c r="AK653" s="281" t="b">
        <f>AND(RMDF!AN653&gt;=0, RMDF!AN653&lt;=1-SUM(RMDF!Z653,RMDF!AG653), RMDF!AN653=ROUND(RMDF!AN653,4))</f>
        <v>1</v>
      </c>
      <c r="AL653" s="317">
        <f>RMDF!AL653</f>
        <v>0</v>
      </c>
      <c r="AM653" s="318" t="str">
        <f>IF(AL653=0,"",_xlfn.XLOOKUP(AL653,StatePicklist!$1:$1,StatePicklist!$3:$3,"NA",0))</f>
        <v/>
      </c>
      <c r="AN653" s="297" t="str">
        <f ca="1">IF(RMDF!AM653="", "", IF(ISNUMBER(MATCH(RMDF!AM653, INDIRECT(AM653), 0)), "OK", "Invalid"))</f>
        <v/>
      </c>
      <c r="AO653" s="281"/>
      <c r="AP653" s="281"/>
      <c r="AQ653" s="281"/>
      <c r="AR653" s="281" t="b">
        <f>AND(RMDF!AU653&gt;=0, RMDF!AU653&lt;=1-SUM(RMDF!Z653,RMDF!AG653,RMDF!AN653), RMDF!AU653=ROUND(RMDF!AU653,4))</f>
        <v>1</v>
      </c>
      <c r="AS653" s="317">
        <f>RMDF!AS653</f>
        <v>0</v>
      </c>
      <c r="AT653" s="318" t="str">
        <f>IF(AS653=0,"",_xlfn.XLOOKUP(AS653,StatePicklist!$1:$1,StatePicklist!$3:$3,"NA",0))</f>
        <v/>
      </c>
      <c r="AU653" s="297" t="str">
        <f ca="1">IF(RMDF!AT653="", "", IF(ISNUMBER(MATCH(RMDF!AT653, INDIRECT(AT653), 0)), "OK", "Invalid"))</f>
        <v/>
      </c>
      <c r="AV653" s="281"/>
      <c r="AW653" s="281"/>
      <c r="AX653" s="281"/>
      <c r="AY653" s="281" t="b">
        <f>AND(RMDF!BB653&gt;=0, RMDF!BB653&lt;=1-SUM(RMDF!Z653,RMDF!AG653,RMDF!AN653,RMDF!AU653), RMDF!BB653=ROUND(RMDF!BB653,4))</f>
        <v>1</v>
      </c>
      <c r="AZ653" s="317">
        <f>RMDF!AZ653</f>
        <v>0</v>
      </c>
      <c r="BA653" s="318" t="str">
        <f>IF(AZ653=0,"",_xlfn.XLOOKUP(AZ653,StatePicklist!$1:$1,StatePicklist!$3:$3,"NA",0))</f>
        <v/>
      </c>
      <c r="BB653" s="297" t="str">
        <f ca="1">IF(RMDF!BA653="", "", IF(ISNUMBER(MATCH(RMDF!BA653, INDIRECT(BA653), 0)), "OK", "Invalid"))</f>
        <v/>
      </c>
      <c r="BC653" s="281"/>
      <c r="BD653" s="281"/>
      <c r="BE653" s="281"/>
      <c r="BF653" s="281" t="b">
        <f>AND(RMDF!BI653&gt;=0, RMDF!BI653&lt;=1-SUM(RMDF!Z653,RMDF!AG653,RMDF!AN653,RMDF!AU653,RMDF!BB653), RMDF!BI653=ROUND(RMDF!BI653,4))</f>
        <v>1</v>
      </c>
      <c r="BG653" s="317">
        <f>RMDF!BG653</f>
        <v>0</v>
      </c>
      <c r="BH653" s="318" t="str">
        <f>IF(BG653=0,"",_xlfn.XLOOKUP(BG653,StatePicklist!$1:$1,StatePicklist!$3:$3,"NA",0))</f>
        <v/>
      </c>
      <c r="BI653" s="297" t="str">
        <f ca="1">IF(RMDF!BH653="", "", IF(ISNUMBER(MATCH(RMDF!BH653, INDIRECT(BH653), 0)), "OK", "Invalid"))</f>
        <v/>
      </c>
      <c r="BJ653" s="281"/>
      <c r="BK653" s="281"/>
      <c r="BL653" s="281"/>
      <c r="BM653" s="281" t="b">
        <f>AND(RMDF!BP653&gt;=0, RMDF!BP653&lt;=1-SUM(RMDF!Z653,RMDF!AG653,RMDF!AN653,RMDF!AU653,RMDF!BB653,RMDF!BI653), RMDF!BP653=ROUND(RMDF!BP653,4))</f>
        <v>1</v>
      </c>
      <c r="BN653" s="317">
        <f>RMDF!BN653</f>
        <v>0</v>
      </c>
      <c r="BO653" s="318" t="str">
        <f>IF(BN653=0,"",_xlfn.XLOOKUP(BN653,StatePicklist!$1:$1,StatePicklist!$3:$3,"NA",0))</f>
        <v/>
      </c>
      <c r="BP653" s="297" t="str">
        <f ca="1">IF(RMDF!BO653="", "", IF(ISNUMBER(MATCH(RMDF!BO653, INDIRECT(BO653), 0)), "OK", "Invalid"))</f>
        <v/>
      </c>
      <c r="BQ653" s="281"/>
      <c r="BR653" s="281"/>
      <c r="BS653" s="281"/>
      <c r="BT653" s="281" t="b">
        <f>AND(RMDF!BW653&gt;=0, RMDF!BW653&lt;=1-SUM(RMDF!Z653,RMDF!AG653,RMDF!AN653,RMDF!AU653,RMDF!BB653,RMDF!BI653,RMDF!BP653), RMDF!BW653=ROUND(RMDF!BW653,4))</f>
        <v>1</v>
      </c>
      <c r="BU653" s="317">
        <f>RMDF!BU653</f>
        <v>0</v>
      </c>
      <c r="BV653" s="318" t="str">
        <f>IF(BU653=0,"",_xlfn.XLOOKUP(BU653,StatePicklist!$1:$1,StatePicklist!$3:$3,"NA",0))</f>
        <v/>
      </c>
      <c r="BW653" s="297" t="str">
        <f ca="1">IF(RMDF!BV653="", "", IF(ISNUMBER(MATCH(RMDF!BV653, INDIRECT(BV653), 0)), "OK", "Invalid"))</f>
        <v/>
      </c>
      <c r="BX653" s="281"/>
      <c r="BY653" s="281"/>
      <c r="BZ653" s="281"/>
      <c r="CA653" s="281" t="b">
        <f>AND(RMDF!CD653&gt;=0, RMDF!CD653&lt;=1-SUM(RMDF!Z653,RMDF!AG653,RMDF!AN653,RMDF!AU653,RMDF!BB653,RMDF!BI653,RMDF!BP653,RMDF!BW653), RMDF!CD653=ROUND(RMDF!CD653,4))</f>
        <v>1</v>
      </c>
      <c r="CB653" s="317">
        <f>RMDF!CB653</f>
        <v>0</v>
      </c>
      <c r="CC653" s="318" t="str">
        <f>IF(CB653=0,"",_xlfn.XLOOKUP(CB653,StatePicklist!$1:$1,StatePicklist!$3:$3,"NA",0))</f>
        <v/>
      </c>
      <c r="CD653" s="297" t="str">
        <f ca="1">IF(RMDF!CC653="", "", IF(ISNUMBER(MATCH(RMDF!CC653, INDIRECT(CC653), 0)), "OK", "Invalid"))</f>
        <v/>
      </c>
      <c r="CE653" s="281"/>
      <c r="CF653" s="281"/>
      <c r="CG653" s="281"/>
      <c r="CH653" s="281" t="b">
        <f>AND(RMDF!CK653&gt;=0, RMDF!CK653&lt;=1-SUM(RMDF!Z653,RMDF!AG653,RMDF!AN653,RMDF!AU653,RMDF!BB653,RMDF!BI653,RMDF!BP653,RMDF!BW653,RMDF!CD653), RMDF!CK653=ROUND(RMDF!CK653,4))</f>
        <v>1</v>
      </c>
      <c r="CI653" s="317">
        <f>RMDF!CI653</f>
        <v>0</v>
      </c>
      <c r="CJ653" s="318" t="str">
        <f>IF(CI653=0,"",_xlfn.XLOOKUP(CI653,StatePicklist!$1:$1,StatePicklist!$3:$3,"NA",0))</f>
        <v/>
      </c>
      <c r="CK653" s="297" t="str">
        <f ca="1">IF(RMDF!CJ653="", "", IF(ISNUMBER(MATCH(RMDF!CJ653, INDIRECT(CJ653), 0)), "OK", "Invalid"))</f>
        <v/>
      </c>
      <c r="CL653" s="281"/>
      <c r="CM653" s="281"/>
      <c r="CN653" s="281"/>
      <c r="CO653" s="281" t="b">
        <f>AND(RMDF!CR653&gt;=0, RMDF!CR653&lt;=1-SUM(RMDF!Z653,RMDF!AG653,RMDF!AN653,RMDF!AU653,RMDF!BB653,RMDF!BI653,RMDF!BP653,RMDF!BW653,RMDF!CD653,RMDF!CK653), RMDF!CR653=ROUND(RMDF!CR653,4))</f>
        <v>1</v>
      </c>
      <c r="CP653" s="317">
        <f>RMDF!CP653</f>
        <v>0</v>
      </c>
      <c r="CQ653" s="318" t="str">
        <f>IF(CP653=0,"",_xlfn.XLOOKUP(CP653,StatePicklist!$1:$1,StatePicklist!$3:$3,"NA",0))</f>
        <v/>
      </c>
      <c r="CR653" s="297" t="str">
        <f ca="1">IF(RMDF!CQ653="", "", IF(ISNUMBER(MATCH(RMDF!CQ653, INDIRECT(CQ653), 0)), "OK", "Invalid"))</f>
        <v/>
      </c>
      <c r="CS653" s="281"/>
      <c r="CT653" s="281"/>
      <c r="CU653" s="281"/>
      <c r="CV653" s="281" t="b">
        <f>AND(RMDF!CY653&gt;=0, RMDF!CY653&lt;=1-SUM(RMDF!Z653,RMDF!AG653,RMDF!AN653,RMDF!AU653,RMDF!BB653,RMDF!BI653,RMDF!BP653,RMDF!BW653,RMDF!CD653,RMDF!CK653,RMDF!CR653), RMDF!CY653=ROUND(RMDF!CY653,4))</f>
        <v>1</v>
      </c>
      <c r="CW653" s="317">
        <f>RMDF!CW653</f>
        <v>0</v>
      </c>
      <c r="CX653" s="318" t="str">
        <f>IF(CW653=0,"",_xlfn.XLOOKUP(CW653,StatePicklist!$1:$1,StatePicklist!$3:$3,"NA",0))</f>
        <v/>
      </c>
      <c r="CY653" s="297" t="str">
        <f ca="1">IF(RMDF!CX653="", "", IF(ISNUMBER(MATCH(RMDF!CX653, INDIRECT(CX653), 0)), "OK", "Invalid"))</f>
        <v/>
      </c>
      <c r="CZ653" s="281"/>
      <c r="DA653" s="281"/>
      <c r="DB653" s="281"/>
      <c r="DC653" s="281" t="b">
        <f>AND(RMDF!DF653&gt;=0, RMDF!DF653&lt;=1-SUM(RMDF!Z653,RMDF!AG653,RMDF!AN653,RMDF!AU653,RMDF!BB653,RMDF!BI653,RMDF!BP653,RMDF!BW653,RMDF!CD653,RMDF!CK653,RMDF!CR653,RMDF!CY653), RMDF!DF653=ROUND(RMDF!DF653,4))</f>
        <v>1</v>
      </c>
      <c r="DD653" s="317">
        <f>RMDF!DD653</f>
        <v>0</v>
      </c>
      <c r="DE653" s="318" t="str">
        <f>IF(DD653=0,"",_xlfn.XLOOKUP(DD653,StatePicklist!$1:$1,StatePicklist!$3:$3,"NA",0))</f>
        <v/>
      </c>
      <c r="DF653" s="297" t="str">
        <f ca="1">IF(RMDF!DE653="", "", IF(ISNUMBER(MATCH(RMDF!DE653, INDIRECT(DE653), 0)), "OK", "Invalid"))</f>
        <v/>
      </c>
      <c r="DG653" s="281"/>
      <c r="DH653" s="281"/>
      <c r="DI653" s="281"/>
      <c r="DJ653" s="281" t="b">
        <f>AND(RMDF!DM653&gt;=0, RMDF!DM653&lt;=1-SUM(RMDF!Z653,RMDF!AG653,RMDF!AN653,RMDF!AU653,RMDF!BB653,RMDF!BI653,RMDF!BP653,RMDF!BW653,RMDF!CD653,RMDF!CK653,RMDF!CR653,RMDF!CY653,RMDF!DF653), RMDF!DM653=ROUND(RMDF!DM653,4))</f>
        <v>1</v>
      </c>
      <c r="DK653" s="317">
        <f>RMDF!DK653</f>
        <v>0</v>
      </c>
      <c r="DL653" s="318" t="str">
        <f>IF(DK653=0,"",_xlfn.XLOOKUP(DK653,StatePicklist!$1:$1,StatePicklist!$3:$3,"NA",0))</f>
        <v/>
      </c>
      <c r="DM653" s="297" t="str">
        <f ca="1">IF(RMDF!DL653="", "", IF(ISNUMBER(MATCH(RMDF!DL653, INDIRECT(DL653), 0)), "OK", "Invalid"))</f>
        <v/>
      </c>
      <c r="DN653" s="281"/>
      <c r="DO653" s="281"/>
      <c r="DP653" s="281"/>
      <c r="DQ653" s="281" t="b">
        <f>AND(RMDF!DT653&gt;=0, RMDF!DT653&lt;=1-SUM(RMDF!Z653,RMDF!AG653,RMDF!AN653,RMDF!AU653,RMDF!BB653,RMDF!BI653,RMDF!BP653,RMDF!BW653,RMDF!CD653,RMDF!CK653,RMDF!CR653,RMDF!CY653,RMDF!DF653,RMDF!DM653), RMDF!DT653=ROUND(RMDF!DT653,4))</f>
        <v>1</v>
      </c>
      <c r="DR653" s="317">
        <f>RMDF!DR653</f>
        <v>0</v>
      </c>
      <c r="DS653" s="318" t="str">
        <f>IF(DR653=0,"",_xlfn.XLOOKUP(DR653,StatePicklist!$1:$1,StatePicklist!$3:$3,"NA",0))</f>
        <v/>
      </c>
      <c r="DT653" s="297" t="str">
        <f ca="1">IF(RMDF!DS653="", "", IF(ISNUMBER(MATCH(RMDF!DS653, INDIRECT(DS653), 0)), "OK", "Invalid"))</f>
        <v/>
      </c>
      <c r="DU653" s="281"/>
      <c r="DV653" s="281"/>
      <c r="DW653" s="281"/>
      <c r="DX653" s="281" t="b">
        <f>AND(RMDF!EA653&gt;=0, RMDF!EA653&lt;=1-SUM(RMDF!Z653,RMDF!AG653,RMDF!AN653,RMDF!AU653,RMDF!BB653,RMDF!BI653,RMDF!BP653,RMDF!BW653,RMDF!CD653,RMDF!CK653,RMDF!CR653,RMDF!CY653,RMDF!DF653,RMDF!DM653,RMDF!DT653), RMDF!EA653=ROUND(RMDF!EA653,4))</f>
        <v>1</v>
      </c>
      <c r="DY653" s="317">
        <f>RMDF!DY653</f>
        <v>0</v>
      </c>
      <c r="DZ653" s="318" t="str">
        <f>IF(DY653=0,"",_xlfn.XLOOKUP(DY653,StatePicklist!$1:$1,StatePicklist!$3:$3,"NA",0))</f>
        <v/>
      </c>
      <c r="EA653" s="297" t="str">
        <f ca="1">IF(RMDF!DZ653="", "", IF(ISNUMBER(MATCH(RMDF!DZ653, INDIRECT(DZ653), 0)), "OK", "Invalid"))</f>
        <v/>
      </c>
      <c r="EB653" s="281"/>
      <c r="EC653" s="281"/>
      <c r="ED653" s="281"/>
      <c r="EE653" s="281" t="b">
        <f>AND(RMDF!EH653&gt;=0, RMDF!EH653&lt;=1-SUM(RMDF!Z653,RMDF!AG653,RMDF!AN653,RMDF!AU653,RMDF!BB653,RMDF!BI653,RMDF!BP653,RMDF!BW653,RMDF!CD653,RMDF!CK653,RMDF!CR653,RMDF!CY653,RMDF!DF653,RMDF!DM653,RMDF!DT653,RMDF!EA653), RMDF!EH653=ROUND(RMDF!EH653,4))</f>
        <v>1</v>
      </c>
      <c r="EF653" s="317">
        <f>RMDF!EF653</f>
        <v>0</v>
      </c>
      <c r="EG653" s="318" t="str">
        <f>IF(EF653=0,"",_xlfn.XLOOKUP(EF653,StatePicklist!$1:$1,StatePicklist!$3:$3,"NA",0))</f>
        <v/>
      </c>
      <c r="EH653" s="297" t="str">
        <f ca="1">IF(RMDF!EG653="", "", IF(ISNUMBER(MATCH(RMDF!EG653, INDIRECT(EG653), 0)), "OK", "Invalid"))</f>
        <v/>
      </c>
      <c r="EI653" s="281"/>
      <c r="EJ653" s="281"/>
      <c r="EK653" s="281"/>
      <c r="EL653" s="281" t="b">
        <f>AND(RMDF!EO653&gt;=0, RMDF!EO653&lt;=1-SUM(RMDF!Z653,RMDF!AG653,RMDF!AN653,RMDF!AU653,RMDF!BB653,RMDF!BI653,RMDF!BP653,RMDF!BW653,RMDF!CD653,RMDF!CK653,RMDF!CR653,RMDF!CY653,RMDF!DF653,RMDF!DM653,RMDF!DT653,RMDF!EA653,RMDF!EH653), RMDF!EO653=ROUND(RMDF!EO653,4))</f>
        <v>1</v>
      </c>
      <c r="EM653" s="317">
        <f>RMDF!EM653</f>
        <v>0</v>
      </c>
      <c r="EN653" s="318" t="str">
        <f>IF(EM653=0,"",_xlfn.XLOOKUP(EM653,StatePicklist!$1:$1,StatePicklist!$3:$3,"NA",0))</f>
        <v/>
      </c>
      <c r="EO653" s="297" t="str">
        <f ca="1">IF(RMDF!EN653="", "", IF(ISNUMBER(MATCH(RMDF!EN653, INDIRECT(EN653), 0)), "OK", "Invalid"))</f>
        <v/>
      </c>
      <c r="EP653" s="281"/>
      <c r="EQ653" s="281"/>
      <c r="ER653" s="281"/>
      <c r="ES653" s="281" t="b">
        <f>AND(RMDF!EV653&gt;=0, RMDF!EV653&lt;=1-SUM(RMDF!Z653,RMDF!AG653,RMDF!AN653,RMDF!AU653,RMDF!BB653,RMDF!BI653,RMDF!BP653,RMDF!BW653,RMDF!CD653,RMDF!CK653,RMDF!CR653,RMDF!CY653,RMDF!DF653,RMDF!DM653,RMDF!DT653,RMDF!EA653,RMDF!EH653,RMDF!EO653), RMDF!EV653=ROUND(RMDF!EV653,4))</f>
        <v>1</v>
      </c>
      <c r="ET653" s="317">
        <f>RMDF!ET653</f>
        <v>0</v>
      </c>
      <c r="EU653" s="318" t="str">
        <f>IF(ET653=0,"",_xlfn.XLOOKUP(ET653,StatePicklist!$1:$1,StatePicklist!$3:$3,"NA",0))</f>
        <v/>
      </c>
      <c r="EV653" s="297" t="str">
        <f ca="1">IF(RMDF!EU653="", "", IF(ISNUMBER(MATCH(RMDF!EU653, INDIRECT(EU653), 0)), "OK", "Invalid"))</f>
        <v/>
      </c>
      <c r="EW653" s="281"/>
      <c r="EX653" s="281"/>
      <c r="EY653" s="281"/>
      <c r="EZ653" s="281" t="b">
        <f>AND(RMDF!FC653&gt;=0, RMDF!FC653&lt;=1-SUM(RMDF!Z653,RMDF!AG653,RMDF!AN653,RMDF!AU653,RMDF!BB653,RMDF!BI653,RMDF!BP653,RMDF!BW653,RMDF!CD653,RMDF!CK653,RMDF!CR653,RMDF!CY653,RMDF!DF653,RMDF!DM653,RMDF!DT653,RMDF!EA653,RMDF!EH653,RMDF!EO653,RMDF!EV653), RMDF!FC653=ROUND(RMDF!FC653,4))</f>
        <v>1</v>
      </c>
      <c r="FA653" s="317">
        <f>RMDF!FA653</f>
        <v>0</v>
      </c>
      <c r="FB653" s="318" t="str">
        <f>IF(FA653=0,"",_xlfn.XLOOKUP(FA653,StatePicklist!$1:$1,StatePicklist!$3:$3,"NA",0))</f>
        <v/>
      </c>
      <c r="FC653" s="297" t="str">
        <f ca="1">IF(RMDF!FB653="", "", IF(ISNUMBER(MATCH(RMDF!FB653, INDIRECT(FB653), 0)), "OK", "Invalid"))</f>
        <v/>
      </c>
    </row>
    <row r="654" spans="1:159" s="205" customFormat="1" ht="39.9" customHeight="1" x14ac:dyDescent="0.25">
      <c r="A654" s="206"/>
      <c r="B654" s="196"/>
      <c r="C654" s="197"/>
      <c r="D654" s="198"/>
      <c r="E654" s="199"/>
      <c r="F654" s="200"/>
      <c r="G654" s="201"/>
      <c r="H654" s="292"/>
      <c r="I654" s="305">
        <f>RMDF!I654</f>
        <v>0</v>
      </c>
      <c r="J654" s="305" t="str">
        <f>IF(I654=ProductCode!$B$30,"PDReclPost",IF(OR(I654=ProductCode!$C$30,I654=ProductCode!$E$30,I654=ProductCode!$G$30),"PDPreCon",IF(OR(I654=ProductCode!$D$30,I654=ProductCode!$F$30),"PDNotReclPost","")))</f>
        <v/>
      </c>
      <c r="K654" s="305" t="str">
        <f t="shared" si="36"/>
        <v/>
      </c>
      <c r="L654" s="289"/>
      <c r="M654" s="305" t="str">
        <f t="shared" si="36"/>
        <v/>
      </c>
      <c r="N654" s="289" t="b">
        <f>AND(RMDF!N654&gt;=0, RMDF!N654&lt;=1-RMDF!L654, RMDF!N654=ROUND(RMDF!N654,4))</f>
        <v>1</v>
      </c>
      <c r="O654" s="286" t="str">
        <f>IF(P654="","",IF(I654="","",IF(LEFT(I654,13)="Reclaimed pos",RawMaterialCode!$E$569,RawMaterialCode!$E$568)))</f>
        <v>Reclaimed pre-consumer mixed fibers (RM0578)</v>
      </c>
      <c r="P654" s="295">
        <f t="shared" si="37"/>
        <v>1</v>
      </c>
      <c r="Q654" s="202"/>
      <c r="R654" s="203"/>
      <c r="S654" s="204" t="str">
        <f t="shared" si="38"/>
        <v/>
      </c>
      <c r="T654" s="281"/>
      <c r="U654" s="281"/>
      <c r="V654" s="281"/>
      <c r="W654" s="281"/>
      <c r="X654" s="317">
        <f>RMDF!X654</f>
        <v>0</v>
      </c>
      <c r="Y654" s="318" t="str">
        <f>IF(X654=0,"",_xlfn.XLOOKUP(X654,StatePicklist!$1:$1,StatePicklist!$3:$3,"NA",0))</f>
        <v/>
      </c>
      <c r="Z654" s="297" t="str">
        <f ca="1">IF(RMDF!Y654="", "", IF(ISNUMBER(MATCH(RMDF!Y654, INDIRECT(Y654), 0)), "OK", "Invalid"))</f>
        <v/>
      </c>
      <c r="AA654" s="281"/>
      <c r="AB654" s="281"/>
      <c r="AC654" s="281"/>
      <c r="AD654" s="281" t="b">
        <f>AND(RMDF!AG654&gt;=0, RMDF!AG654&lt;=1-RMDF!Z654, RMDF!AG654=ROUND(RMDF!AG654,4))</f>
        <v>1</v>
      </c>
      <c r="AE654" s="317">
        <f>RMDF!AE654</f>
        <v>0</v>
      </c>
      <c r="AF654" s="318" t="str">
        <f>IF(AE654=0,"",_xlfn.XLOOKUP(AE654,StatePicklist!$1:$1,StatePicklist!$3:$3,"NA",0))</f>
        <v/>
      </c>
      <c r="AG654" s="297" t="str">
        <f ca="1">IF(RMDF!AF654="", "", IF(ISNUMBER(MATCH(RMDF!AF654, INDIRECT(AF654), 0)), "OK", "Invalid"))</f>
        <v/>
      </c>
      <c r="AH654" s="281"/>
      <c r="AI654" s="281"/>
      <c r="AJ654" s="281"/>
      <c r="AK654" s="281" t="b">
        <f>AND(RMDF!AN654&gt;=0, RMDF!AN654&lt;=1-SUM(RMDF!Z654,RMDF!AG654), RMDF!AN654=ROUND(RMDF!AN654,4))</f>
        <v>1</v>
      </c>
      <c r="AL654" s="317">
        <f>RMDF!AL654</f>
        <v>0</v>
      </c>
      <c r="AM654" s="318" t="str">
        <f>IF(AL654=0,"",_xlfn.XLOOKUP(AL654,StatePicklist!$1:$1,StatePicklist!$3:$3,"NA",0))</f>
        <v/>
      </c>
      <c r="AN654" s="297" t="str">
        <f ca="1">IF(RMDF!AM654="", "", IF(ISNUMBER(MATCH(RMDF!AM654, INDIRECT(AM654), 0)), "OK", "Invalid"))</f>
        <v/>
      </c>
      <c r="AO654" s="281"/>
      <c r="AP654" s="281"/>
      <c r="AQ654" s="281"/>
      <c r="AR654" s="281" t="b">
        <f>AND(RMDF!AU654&gt;=0, RMDF!AU654&lt;=1-SUM(RMDF!Z654,RMDF!AG654,RMDF!AN654), RMDF!AU654=ROUND(RMDF!AU654,4))</f>
        <v>1</v>
      </c>
      <c r="AS654" s="317">
        <f>RMDF!AS654</f>
        <v>0</v>
      </c>
      <c r="AT654" s="318" t="str">
        <f>IF(AS654=0,"",_xlfn.XLOOKUP(AS654,StatePicklist!$1:$1,StatePicklist!$3:$3,"NA",0))</f>
        <v/>
      </c>
      <c r="AU654" s="297" t="str">
        <f ca="1">IF(RMDF!AT654="", "", IF(ISNUMBER(MATCH(RMDF!AT654, INDIRECT(AT654), 0)), "OK", "Invalid"))</f>
        <v/>
      </c>
      <c r="AV654" s="281"/>
      <c r="AW654" s="281"/>
      <c r="AX654" s="281"/>
      <c r="AY654" s="281" t="b">
        <f>AND(RMDF!BB654&gt;=0, RMDF!BB654&lt;=1-SUM(RMDF!Z654,RMDF!AG654,RMDF!AN654,RMDF!AU654), RMDF!BB654=ROUND(RMDF!BB654,4))</f>
        <v>1</v>
      </c>
      <c r="AZ654" s="317">
        <f>RMDF!AZ654</f>
        <v>0</v>
      </c>
      <c r="BA654" s="318" t="str">
        <f>IF(AZ654=0,"",_xlfn.XLOOKUP(AZ654,StatePicklist!$1:$1,StatePicklist!$3:$3,"NA",0))</f>
        <v/>
      </c>
      <c r="BB654" s="297" t="str">
        <f ca="1">IF(RMDF!BA654="", "", IF(ISNUMBER(MATCH(RMDF!BA654, INDIRECT(BA654), 0)), "OK", "Invalid"))</f>
        <v/>
      </c>
      <c r="BC654" s="281"/>
      <c r="BD654" s="281"/>
      <c r="BE654" s="281"/>
      <c r="BF654" s="281" t="b">
        <f>AND(RMDF!BI654&gt;=0, RMDF!BI654&lt;=1-SUM(RMDF!Z654,RMDF!AG654,RMDF!AN654,RMDF!AU654,RMDF!BB654), RMDF!BI654=ROUND(RMDF!BI654,4))</f>
        <v>1</v>
      </c>
      <c r="BG654" s="317">
        <f>RMDF!BG654</f>
        <v>0</v>
      </c>
      <c r="BH654" s="318" t="str">
        <f>IF(BG654=0,"",_xlfn.XLOOKUP(BG654,StatePicklist!$1:$1,StatePicklist!$3:$3,"NA",0))</f>
        <v/>
      </c>
      <c r="BI654" s="297" t="str">
        <f ca="1">IF(RMDF!BH654="", "", IF(ISNUMBER(MATCH(RMDF!BH654, INDIRECT(BH654), 0)), "OK", "Invalid"))</f>
        <v/>
      </c>
      <c r="BJ654" s="281"/>
      <c r="BK654" s="281"/>
      <c r="BL654" s="281"/>
      <c r="BM654" s="281" t="b">
        <f>AND(RMDF!BP654&gt;=0, RMDF!BP654&lt;=1-SUM(RMDF!Z654,RMDF!AG654,RMDF!AN654,RMDF!AU654,RMDF!BB654,RMDF!BI654), RMDF!BP654=ROUND(RMDF!BP654,4))</f>
        <v>1</v>
      </c>
      <c r="BN654" s="317">
        <f>RMDF!BN654</f>
        <v>0</v>
      </c>
      <c r="BO654" s="318" t="str">
        <f>IF(BN654=0,"",_xlfn.XLOOKUP(BN654,StatePicklist!$1:$1,StatePicklist!$3:$3,"NA",0))</f>
        <v/>
      </c>
      <c r="BP654" s="297" t="str">
        <f ca="1">IF(RMDF!BO654="", "", IF(ISNUMBER(MATCH(RMDF!BO654, INDIRECT(BO654), 0)), "OK", "Invalid"))</f>
        <v/>
      </c>
      <c r="BQ654" s="281"/>
      <c r="BR654" s="281"/>
      <c r="BS654" s="281"/>
      <c r="BT654" s="281" t="b">
        <f>AND(RMDF!BW654&gt;=0, RMDF!BW654&lt;=1-SUM(RMDF!Z654,RMDF!AG654,RMDF!AN654,RMDF!AU654,RMDF!BB654,RMDF!BI654,RMDF!BP654), RMDF!BW654=ROUND(RMDF!BW654,4))</f>
        <v>1</v>
      </c>
      <c r="BU654" s="317">
        <f>RMDF!BU654</f>
        <v>0</v>
      </c>
      <c r="BV654" s="318" t="str">
        <f>IF(BU654=0,"",_xlfn.XLOOKUP(BU654,StatePicklist!$1:$1,StatePicklist!$3:$3,"NA",0))</f>
        <v/>
      </c>
      <c r="BW654" s="297" t="str">
        <f ca="1">IF(RMDF!BV654="", "", IF(ISNUMBER(MATCH(RMDF!BV654, INDIRECT(BV654), 0)), "OK", "Invalid"))</f>
        <v/>
      </c>
      <c r="BX654" s="281"/>
      <c r="BY654" s="281"/>
      <c r="BZ654" s="281"/>
      <c r="CA654" s="281" t="b">
        <f>AND(RMDF!CD654&gt;=0, RMDF!CD654&lt;=1-SUM(RMDF!Z654,RMDF!AG654,RMDF!AN654,RMDF!AU654,RMDF!BB654,RMDF!BI654,RMDF!BP654,RMDF!BW654), RMDF!CD654=ROUND(RMDF!CD654,4))</f>
        <v>1</v>
      </c>
      <c r="CB654" s="317">
        <f>RMDF!CB654</f>
        <v>0</v>
      </c>
      <c r="CC654" s="318" t="str">
        <f>IF(CB654=0,"",_xlfn.XLOOKUP(CB654,StatePicklist!$1:$1,StatePicklist!$3:$3,"NA",0))</f>
        <v/>
      </c>
      <c r="CD654" s="297" t="str">
        <f ca="1">IF(RMDF!CC654="", "", IF(ISNUMBER(MATCH(RMDF!CC654, INDIRECT(CC654), 0)), "OK", "Invalid"))</f>
        <v/>
      </c>
      <c r="CE654" s="281"/>
      <c r="CF654" s="281"/>
      <c r="CG654" s="281"/>
      <c r="CH654" s="281" t="b">
        <f>AND(RMDF!CK654&gt;=0, RMDF!CK654&lt;=1-SUM(RMDF!Z654,RMDF!AG654,RMDF!AN654,RMDF!AU654,RMDF!BB654,RMDF!BI654,RMDF!BP654,RMDF!BW654,RMDF!CD654), RMDF!CK654=ROUND(RMDF!CK654,4))</f>
        <v>1</v>
      </c>
      <c r="CI654" s="317">
        <f>RMDF!CI654</f>
        <v>0</v>
      </c>
      <c r="CJ654" s="318" t="str">
        <f>IF(CI654=0,"",_xlfn.XLOOKUP(CI654,StatePicklist!$1:$1,StatePicklist!$3:$3,"NA",0))</f>
        <v/>
      </c>
      <c r="CK654" s="297" t="str">
        <f ca="1">IF(RMDF!CJ654="", "", IF(ISNUMBER(MATCH(RMDF!CJ654, INDIRECT(CJ654), 0)), "OK", "Invalid"))</f>
        <v/>
      </c>
      <c r="CL654" s="281"/>
      <c r="CM654" s="281"/>
      <c r="CN654" s="281"/>
      <c r="CO654" s="281" t="b">
        <f>AND(RMDF!CR654&gt;=0, RMDF!CR654&lt;=1-SUM(RMDF!Z654,RMDF!AG654,RMDF!AN654,RMDF!AU654,RMDF!BB654,RMDF!BI654,RMDF!BP654,RMDF!BW654,RMDF!CD654,RMDF!CK654), RMDF!CR654=ROUND(RMDF!CR654,4))</f>
        <v>1</v>
      </c>
      <c r="CP654" s="317">
        <f>RMDF!CP654</f>
        <v>0</v>
      </c>
      <c r="CQ654" s="318" t="str">
        <f>IF(CP654=0,"",_xlfn.XLOOKUP(CP654,StatePicklist!$1:$1,StatePicklist!$3:$3,"NA",0))</f>
        <v/>
      </c>
      <c r="CR654" s="297" t="str">
        <f ca="1">IF(RMDF!CQ654="", "", IF(ISNUMBER(MATCH(RMDF!CQ654, INDIRECT(CQ654), 0)), "OK", "Invalid"))</f>
        <v/>
      </c>
      <c r="CS654" s="281"/>
      <c r="CT654" s="281"/>
      <c r="CU654" s="281"/>
      <c r="CV654" s="281" t="b">
        <f>AND(RMDF!CY654&gt;=0, RMDF!CY654&lt;=1-SUM(RMDF!Z654,RMDF!AG654,RMDF!AN654,RMDF!AU654,RMDF!BB654,RMDF!BI654,RMDF!BP654,RMDF!BW654,RMDF!CD654,RMDF!CK654,RMDF!CR654), RMDF!CY654=ROUND(RMDF!CY654,4))</f>
        <v>1</v>
      </c>
      <c r="CW654" s="317">
        <f>RMDF!CW654</f>
        <v>0</v>
      </c>
      <c r="CX654" s="318" t="str">
        <f>IF(CW654=0,"",_xlfn.XLOOKUP(CW654,StatePicklist!$1:$1,StatePicklist!$3:$3,"NA",0))</f>
        <v/>
      </c>
      <c r="CY654" s="297" t="str">
        <f ca="1">IF(RMDF!CX654="", "", IF(ISNUMBER(MATCH(RMDF!CX654, INDIRECT(CX654), 0)), "OK", "Invalid"))</f>
        <v/>
      </c>
      <c r="CZ654" s="281"/>
      <c r="DA654" s="281"/>
      <c r="DB654" s="281"/>
      <c r="DC654" s="281" t="b">
        <f>AND(RMDF!DF654&gt;=0, RMDF!DF654&lt;=1-SUM(RMDF!Z654,RMDF!AG654,RMDF!AN654,RMDF!AU654,RMDF!BB654,RMDF!BI654,RMDF!BP654,RMDF!BW654,RMDF!CD654,RMDF!CK654,RMDF!CR654,RMDF!CY654), RMDF!DF654=ROUND(RMDF!DF654,4))</f>
        <v>1</v>
      </c>
      <c r="DD654" s="317">
        <f>RMDF!DD654</f>
        <v>0</v>
      </c>
      <c r="DE654" s="318" t="str">
        <f>IF(DD654=0,"",_xlfn.XLOOKUP(DD654,StatePicklist!$1:$1,StatePicklist!$3:$3,"NA",0))</f>
        <v/>
      </c>
      <c r="DF654" s="297" t="str">
        <f ca="1">IF(RMDF!DE654="", "", IF(ISNUMBER(MATCH(RMDF!DE654, INDIRECT(DE654), 0)), "OK", "Invalid"))</f>
        <v/>
      </c>
      <c r="DG654" s="281"/>
      <c r="DH654" s="281"/>
      <c r="DI654" s="281"/>
      <c r="DJ654" s="281" t="b">
        <f>AND(RMDF!DM654&gt;=0, RMDF!DM654&lt;=1-SUM(RMDF!Z654,RMDF!AG654,RMDF!AN654,RMDF!AU654,RMDF!BB654,RMDF!BI654,RMDF!BP654,RMDF!BW654,RMDF!CD654,RMDF!CK654,RMDF!CR654,RMDF!CY654,RMDF!DF654), RMDF!DM654=ROUND(RMDF!DM654,4))</f>
        <v>1</v>
      </c>
      <c r="DK654" s="317">
        <f>RMDF!DK654</f>
        <v>0</v>
      </c>
      <c r="DL654" s="318" t="str">
        <f>IF(DK654=0,"",_xlfn.XLOOKUP(DK654,StatePicklist!$1:$1,StatePicklist!$3:$3,"NA",0))</f>
        <v/>
      </c>
      <c r="DM654" s="297" t="str">
        <f ca="1">IF(RMDF!DL654="", "", IF(ISNUMBER(MATCH(RMDF!DL654, INDIRECT(DL654), 0)), "OK", "Invalid"))</f>
        <v/>
      </c>
      <c r="DN654" s="281"/>
      <c r="DO654" s="281"/>
      <c r="DP654" s="281"/>
      <c r="DQ654" s="281" t="b">
        <f>AND(RMDF!DT654&gt;=0, RMDF!DT654&lt;=1-SUM(RMDF!Z654,RMDF!AG654,RMDF!AN654,RMDF!AU654,RMDF!BB654,RMDF!BI654,RMDF!BP654,RMDF!BW654,RMDF!CD654,RMDF!CK654,RMDF!CR654,RMDF!CY654,RMDF!DF654,RMDF!DM654), RMDF!DT654=ROUND(RMDF!DT654,4))</f>
        <v>1</v>
      </c>
      <c r="DR654" s="317">
        <f>RMDF!DR654</f>
        <v>0</v>
      </c>
      <c r="DS654" s="318" t="str">
        <f>IF(DR654=0,"",_xlfn.XLOOKUP(DR654,StatePicklist!$1:$1,StatePicklist!$3:$3,"NA",0))</f>
        <v/>
      </c>
      <c r="DT654" s="297" t="str">
        <f ca="1">IF(RMDF!DS654="", "", IF(ISNUMBER(MATCH(RMDF!DS654, INDIRECT(DS654), 0)), "OK", "Invalid"))</f>
        <v/>
      </c>
      <c r="DU654" s="281"/>
      <c r="DV654" s="281"/>
      <c r="DW654" s="281"/>
      <c r="DX654" s="281" t="b">
        <f>AND(RMDF!EA654&gt;=0, RMDF!EA654&lt;=1-SUM(RMDF!Z654,RMDF!AG654,RMDF!AN654,RMDF!AU654,RMDF!BB654,RMDF!BI654,RMDF!BP654,RMDF!BW654,RMDF!CD654,RMDF!CK654,RMDF!CR654,RMDF!CY654,RMDF!DF654,RMDF!DM654,RMDF!DT654), RMDF!EA654=ROUND(RMDF!EA654,4))</f>
        <v>1</v>
      </c>
      <c r="DY654" s="317">
        <f>RMDF!DY654</f>
        <v>0</v>
      </c>
      <c r="DZ654" s="318" t="str">
        <f>IF(DY654=0,"",_xlfn.XLOOKUP(DY654,StatePicklist!$1:$1,StatePicklist!$3:$3,"NA",0))</f>
        <v/>
      </c>
      <c r="EA654" s="297" t="str">
        <f ca="1">IF(RMDF!DZ654="", "", IF(ISNUMBER(MATCH(RMDF!DZ654, INDIRECT(DZ654), 0)), "OK", "Invalid"))</f>
        <v/>
      </c>
      <c r="EB654" s="281"/>
      <c r="EC654" s="281"/>
      <c r="ED654" s="281"/>
      <c r="EE654" s="281" t="b">
        <f>AND(RMDF!EH654&gt;=0, RMDF!EH654&lt;=1-SUM(RMDF!Z654,RMDF!AG654,RMDF!AN654,RMDF!AU654,RMDF!BB654,RMDF!BI654,RMDF!BP654,RMDF!BW654,RMDF!CD654,RMDF!CK654,RMDF!CR654,RMDF!CY654,RMDF!DF654,RMDF!DM654,RMDF!DT654,RMDF!EA654), RMDF!EH654=ROUND(RMDF!EH654,4))</f>
        <v>1</v>
      </c>
      <c r="EF654" s="317">
        <f>RMDF!EF654</f>
        <v>0</v>
      </c>
      <c r="EG654" s="318" t="str">
        <f>IF(EF654=0,"",_xlfn.XLOOKUP(EF654,StatePicklist!$1:$1,StatePicklist!$3:$3,"NA",0))</f>
        <v/>
      </c>
      <c r="EH654" s="297" t="str">
        <f ca="1">IF(RMDF!EG654="", "", IF(ISNUMBER(MATCH(RMDF!EG654, INDIRECT(EG654), 0)), "OK", "Invalid"))</f>
        <v/>
      </c>
      <c r="EI654" s="281"/>
      <c r="EJ654" s="281"/>
      <c r="EK654" s="281"/>
      <c r="EL654" s="281" t="b">
        <f>AND(RMDF!EO654&gt;=0, RMDF!EO654&lt;=1-SUM(RMDF!Z654,RMDF!AG654,RMDF!AN654,RMDF!AU654,RMDF!BB654,RMDF!BI654,RMDF!BP654,RMDF!BW654,RMDF!CD654,RMDF!CK654,RMDF!CR654,RMDF!CY654,RMDF!DF654,RMDF!DM654,RMDF!DT654,RMDF!EA654,RMDF!EH654), RMDF!EO654=ROUND(RMDF!EO654,4))</f>
        <v>1</v>
      </c>
      <c r="EM654" s="317">
        <f>RMDF!EM654</f>
        <v>0</v>
      </c>
      <c r="EN654" s="318" t="str">
        <f>IF(EM654=0,"",_xlfn.XLOOKUP(EM654,StatePicklist!$1:$1,StatePicklist!$3:$3,"NA",0))</f>
        <v/>
      </c>
      <c r="EO654" s="297" t="str">
        <f ca="1">IF(RMDF!EN654="", "", IF(ISNUMBER(MATCH(RMDF!EN654, INDIRECT(EN654), 0)), "OK", "Invalid"))</f>
        <v/>
      </c>
      <c r="EP654" s="281"/>
      <c r="EQ654" s="281"/>
      <c r="ER654" s="281"/>
      <c r="ES654" s="281" t="b">
        <f>AND(RMDF!EV654&gt;=0, RMDF!EV654&lt;=1-SUM(RMDF!Z654,RMDF!AG654,RMDF!AN654,RMDF!AU654,RMDF!BB654,RMDF!BI654,RMDF!BP654,RMDF!BW654,RMDF!CD654,RMDF!CK654,RMDF!CR654,RMDF!CY654,RMDF!DF654,RMDF!DM654,RMDF!DT654,RMDF!EA654,RMDF!EH654,RMDF!EO654), RMDF!EV654=ROUND(RMDF!EV654,4))</f>
        <v>1</v>
      </c>
      <c r="ET654" s="317">
        <f>RMDF!ET654</f>
        <v>0</v>
      </c>
      <c r="EU654" s="318" t="str">
        <f>IF(ET654=0,"",_xlfn.XLOOKUP(ET654,StatePicklist!$1:$1,StatePicklist!$3:$3,"NA",0))</f>
        <v/>
      </c>
      <c r="EV654" s="297" t="str">
        <f ca="1">IF(RMDF!EU654="", "", IF(ISNUMBER(MATCH(RMDF!EU654, INDIRECT(EU654), 0)), "OK", "Invalid"))</f>
        <v/>
      </c>
      <c r="EW654" s="281"/>
      <c r="EX654" s="281"/>
      <c r="EY654" s="281"/>
      <c r="EZ654" s="281" t="b">
        <f>AND(RMDF!FC654&gt;=0, RMDF!FC654&lt;=1-SUM(RMDF!Z654,RMDF!AG654,RMDF!AN654,RMDF!AU654,RMDF!BB654,RMDF!BI654,RMDF!BP654,RMDF!BW654,RMDF!CD654,RMDF!CK654,RMDF!CR654,RMDF!CY654,RMDF!DF654,RMDF!DM654,RMDF!DT654,RMDF!EA654,RMDF!EH654,RMDF!EO654,RMDF!EV654), RMDF!FC654=ROUND(RMDF!FC654,4))</f>
        <v>1</v>
      </c>
      <c r="FA654" s="317">
        <f>RMDF!FA654</f>
        <v>0</v>
      </c>
      <c r="FB654" s="318" t="str">
        <f>IF(FA654=0,"",_xlfn.XLOOKUP(FA654,StatePicklist!$1:$1,StatePicklist!$3:$3,"NA",0))</f>
        <v/>
      </c>
      <c r="FC654" s="297" t="str">
        <f ca="1">IF(RMDF!FB654="", "", IF(ISNUMBER(MATCH(RMDF!FB654, INDIRECT(FB654), 0)), "OK", "Invalid"))</f>
        <v/>
      </c>
    </row>
    <row r="655" spans="1:159" s="205" customFormat="1" ht="39.9" customHeight="1" x14ac:dyDescent="0.25">
      <c r="A655" s="206"/>
      <c r="B655" s="196"/>
      <c r="C655" s="197"/>
      <c r="D655" s="198"/>
      <c r="E655" s="199"/>
      <c r="F655" s="200"/>
      <c r="G655" s="201"/>
      <c r="H655" s="292"/>
      <c r="I655" s="305">
        <f>RMDF!I655</f>
        <v>0</v>
      </c>
      <c r="J655" s="305" t="str">
        <f>IF(I655=ProductCode!$B$30,"PDReclPost",IF(OR(I655=ProductCode!$C$30,I655=ProductCode!$E$30,I655=ProductCode!$G$30),"PDPreCon",IF(OR(I655=ProductCode!$D$30,I655=ProductCode!$F$30),"PDNotReclPost","")))</f>
        <v/>
      </c>
      <c r="K655" s="305" t="str">
        <f t="shared" si="36"/>
        <v/>
      </c>
      <c r="L655" s="289"/>
      <c r="M655" s="305" t="str">
        <f t="shared" si="36"/>
        <v/>
      </c>
      <c r="N655" s="289" t="b">
        <f>AND(RMDF!N655&gt;=0, RMDF!N655&lt;=1-RMDF!L655, RMDF!N655=ROUND(RMDF!N655,4))</f>
        <v>1</v>
      </c>
      <c r="O655" s="286" t="str">
        <f>IF(P655="","",IF(I655="","",IF(LEFT(I655,13)="Reclaimed pos",RawMaterialCode!$E$569,RawMaterialCode!$E$568)))</f>
        <v>Reclaimed pre-consumer mixed fibers (RM0578)</v>
      </c>
      <c r="P655" s="295">
        <f t="shared" si="37"/>
        <v>1</v>
      </c>
      <c r="Q655" s="202"/>
      <c r="R655" s="203"/>
      <c r="S655" s="204" t="str">
        <f t="shared" si="38"/>
        <v/>
      </c>
      <c r="T655" s="281"/>
      <c r="U655" s="281"/>
      <c r="V655" s="281"/>
      <c r="W655" s="281"/>
      <c r="X655" s="317">
        <f>RMDF!X655</f>
        <v>0</v>
      </c>
      <c r="Y655" s="318" t="str">
        <f>IF(X655=0,"",_xlfn.XLOOKUP(X655,StatePicklist!$1:$1,StatePicklist!$3:$3,"NA",0))</f>
        <v/>
      </c>
      <c r="Z655" s="297" t="str">
        <f ca="1">IF(RMDF!Y655="", "", IF(ISNUMBER(MATCH(RMDF!Y655, INDIRECT(Y655), 0)), "OK", "Invalid"))</f>
        <v/>
      </c>
      <c r="AA655" s="281"/>
      <c r="AB655" s="281"/>
      <c r="AC655" s="281"/>
      <c r="AD655" s="281" t="b">
        <f>AND(RMDF!AG655&gt;=0, RMDF!AG655&lt;=1-RMDF!Z655, RMDF!AG655=ROUND(RMDF!AG655,4))</f>
        <v>1</v>
      </c>
      <c r="AE655" s="317">
        <f>RMDF!AE655</f>
        <v>0</v>
      </c>
      <c r="AF655" s="318" t="str">
        <f>IF(AE655=0,"",_xlfn.XLOOKUP(AE655,StatePicklist!$1:$1,StatePicklist!$3:$3,"NA",0))</f>
        <v/>
      </c>
      <c r="AG655" s="297" t="str">
        <f ca="1">IF(RMDF!AF655="", "", IF(ISNUMBER(MATCH(RMDF!AF655, INDIRECT(AF655), 0)), "OK", "Invalid"))</f>
        <v/>
      </c>
      <c r="AH655" s="281"/>
      <c r="AI655" s="281"/>
      <c r="AJ655" s="281"/>
      <c r="AK655" s="281" t="b">
        <f>AND(RMDF!AN655&gt;=0, RMDF!AN655&lt;=1-SUM(RMDF!Z655,RMDF!AG655), RMDF!AN655=ROUND(RMDF!AN655,4))</f>
        <v>1</v>
      </c>
      <c r="AL655" s="317">
        <f>RMDF!AL655</f>
        <v>0</v>
      </c>
      <c r="AM655" s="318" t="str">
        <f>IF(AL655=0,"",_xlfn.XLOOKUP(AL655,StatePicklist!$1:$1,StatePicklist!$3:$3,"NA",0))</f>
        <v/>
      </c>
      <c r="AN655" s="297" t="str">
        <f ca="1">IF(RMDF!AM655="", "", IF(ISNUMBER(MATCH(RMDF!AM655, INDIRECT(AM655), 0)), "OK", "Invalid"))</f>
        <v/>
      </c>
      <c r="AO655" s="281"/>
      <c r="AP655" s="281"/>
      <c r="AQ655" s="281"/>
      <c r="AR655" s="281" t="b">
        <f>AND(RMDF!AU655&gt;=0, RMDF!AU655&lt;=1-SUM(RMDF!Z655,RMDF!AG655,RMDF!AN655), RMDF!AU655=ROUND(RMDF!AU655,4))</f>
        <v>1</v>
      </c>
      <c r="AS655" s="317">
        <f>RMDF!AS655</f>
        <v>0</v>
      </c>
      <c r="AT655" s="318" t="str">
        <f>IF(AS655=0,"",_xlfn.XLOOKUP(AS655,StatePicklist!$1:$1,StatePicklist!$3:$3,"NA",0))</f>
        <v/>
      </c>
      <c r="AU655" s="297" t="str">
        <f ca="1">IF(RMDF!AT655="", "", IF(ISNUMBER(MATCH(RMDF!AT655, INDIRECT(AT655), 0)), "OK", "Invalid"))</f>
        <v/>
      </c>
      <c r="AV655" s="281"/>
      <c r="AW655" s="281"/>
      <c r="AX655" s="281"/>
      <c r="AY655" s="281" t="b">
        <f>AND(RMDF!BB655&gt;=0, RMDF!BB655&lt;=1-SUM(RMDF!Z655,RMDF!AG655,RMDF!AN655,RMDF!AU655), RMDF!BB655=ROUND(RMDF!BB655,4))</f>
        <v>1</v>
      </c>
      <c r="AZ655" s="317">
        <f>RMDF!AZ655</f>
        <v>0</v>
      </c>
      <c r="BA655" s="318" t="str">
        <f>IF(AZ655=0,"",_xlfn.XLOOKUP(AZ655,StatePicklist!$1:$1,StatePicklist!$3:$3,"NA",0))</f>
        <v/>
      </c>
      <c r="BB655" s="297" t="str">
        <f ca="1">IF(RMDF!BA655="", "", IF(ISNUMBER(MATCH(RMDF!BA655, INDIRECT(BA655), 0)), "OK", "Invalid"))</f>
        <v/>
      </c>
      <c r="BC655" s="281"/>
      <c r="BD655" s="281"/>
      <c r="BE655" s="281"/>
      <c r="BF655" s="281" t="b">
        <f>AND(RMDF!BI655&gt;=0, RMDF!BI655&lt;=1-SUM(RMDF!Z655,RMDF!AG655,RMDF!AN655,RMDF!AU655,RMDF!BB655), RMDF!BI655=ROUND(RMDF!BI655,4))</f>
        <v>1</v>
      </c>
      <c r="BG655" s="317">
        <f>RMDF!BG655</f>
        <v>0</v>
      </c>
      <c r="BH655" s="318" t="str">
        <f>IF(BG655=0,"",_xlfn.XLOOKUP(BG655,StatePicklist!$1:$1,StatePicklist!$3:$3,"NA",0))</f>
        <v/>
      </c>
      <c r="BI655" s="297" t="str">
        <f ca="1">IF(RMDF!BH655="", "", IF(ISNUMBER(MATCH(RMDF!BH655, INDIRECT(BH655), 0)), "OK", "Invalid"))</f>
        <v/>
      </c>
      <c r="BJ655" s="281"/>
      <c r="BK655" s="281"/>
      <c r="BL655" s="281"/>
      <c r="BM655" s="281" t="b">
        <f>AND(RMDF!BP655&gt;=0, RMDF!BP655&lt;=1-SUM(RMDF!Z655,RMDF!AG655,RMDF!AN655,RMDF!AU655,RMDF!BB655,RMDF!BI655), RMDF!BP655=ROUND(RMDF!BP655,4))</f>
        <v>1</v>
      </c>
      <c r="BN655" s="317">
        <f>RMDF!BN655</f>
        <v>0</v>
      </c>
      <c r="BO655" s="318" t="str">
        <f>IF(BN655=0,"",_xlfn.XLOOKUP(BN655,StatePicklist!$1:$1,StatePicklist!$3:$3,"NA",0))</f>
        <v/>
      </c>
      <c r="BP655" s="297" t="str">
        <f ca="1">IF(RMDF!BO655="", "", IF(ISNUMBER(MATCH(RMDF!BO655, INDIRECT(BO655), 0)), "OK", "Invalid"))</f>
        <v/>
      </c>
      <c r="BQ655" s="281"/>
      <c r="BR655" s="281"/>
      <c r="BS655" s="281"/>
      <c r="BT655" s="281" t="b">
        <f>AND(RMDF!BW655&gt;=0, RMDF!BW655&lt;=1-SUM(RMDF!Z655,RMDF!AG655,RMDF!AN655,RMDF!AU655,RMDF!BB655,RMDF!BI655,RMDF!BP655), RMDF!BW655=ROUND(RMDF!BW655,4))</f>
        <v>1</v>
      </c>
      <c r="BU655" s="317">
        <f>RMDF!BU655</f>
        <v>0</v>
      </c>
      <c r="BV655" s="318" t="str">
        <f>IF(BU655=0,"",_xlfn.XLOOKUP(BU655,StatePicklist!$1:$1,StatePicklist!$3:$3,"NA",0))</f>
        <v/>
      </c>
      <c r="BW655" s="297" t="str">
        <f ca="1">IF(RMDF!BV655="", "", IF(ISNUMBER(MATCH(RMDF!BV655, INDIRECT(BV655), 0)), "OK", "Invalid"))</f>
        <v/>
      </c>
      <c r="BX655" s="281"/>
      <c r="BY655" s="281"/>
      <c r="BZ655" s="281"/>
      <c r="CA655" s="281" t="b">
        <f>AND(RMDF!CD655&gt;=0, RMDF!CD655&lt;=1-SUM(RMDF!Z655,RMDF!AG655,RMDF!AN655,RMDF!AU655,RMDF!BB655,RMDF!BI655,RMDF!BP655,RMDF!BW655), RMDF!CD655=ROUND(RMDF!CD655,4))</f>
        <v>1</v>
      </c>
      <c r="CB655" s="317">
        <f>RMDF!CB655</f>
        <v>0</v>
      </c>
      <c r="CC655" s="318" t="str">
        <f>IF(CB655=0,"",_xlfn.XLOOKUP(CB655,StatePicklist!$1:$1,StatePicklist!$3:$3,"NA",0))</f>
        <v/>
      </c>
      <c r="CD655" s="297" t="str">
        <f ca="1">IF(RMDF!CC655="", "", IF(ISNUMBER(MATCH(RMDF!CC655, INDIRECT(CC655), 0)), "OK", "Invalid"))</f>
        <v/>
      </c>
      <c r="CE655" s="281"/>
      <c r="CF655" s="281"/>
      <c r="CG655" s="281"/>
      <c r="CH655" s="281" t="b">
        <f>AND(RMDF!CK655&gt;=0, RMDF!CK655&lt;=1-SUM(RMDF!Z655,RMDF!AG655,RMDF!AN655,RMDF!AU655,RMDF!BB655,RMDF!BI655,RMDF!BP655,RMDF!BW655,RMDF!CD655), RMDF!CK655=ROUND(RMDF!CK655,4))</f>
        <v>1</v>
      </c>
      <c r="CI655" s="317">
        <f>RMDF!CI655</f>
        <v>0</v>
      </c>
      <c r="CJ655" s="318" t="str">
        <f>IF(CI655=0,"",_xlfn.XLOOKUP(CI655,StatePicklist!$1:$1,StatePicklist!$3:$3,"NA",0))</f>
        <v/>
      </c>
      <c r="CK655" s="297" t="str">
        <f ca="1">IF(RMDF!CJ655="", "", IF(ISNUMBER(MATCH(RMDF!CJ655, INDIRECT(CJ655), 0)), "OK", "Invalid"))</f>
        <v/>
      </c>
      <c r="CL655" s="281"/>
      <c r="CM655" s="281"/>
      <c r="CN655" s="281"/>
      <c r="CO655" s="281" t="b">
        <f>AND(RMDF!CR655&gt;=0, RMDF!CR655&lt;=1-SUM(RMDF!Z655,RMDF!AG655,RMDF!AN655,RMDF!AU655,RMDF!BB655,RMDF!BI655,RMDF!BP655,RMDF!BW655,RMDF!CD655,RMDF!CK655), RMDF!CR655=ROUND(RMDF!CR655,4))</f>
        <v>1</v>
      </c>
      <c r="CP655" s="317">
        <f>RMDF!CP655</f>
        <v>0</v>
      </c>
      <c r="CQ655" s="318" t="str">
        <f>IF(CP655=0,"",_xlfn.XLOOKUP(CP655,StatePicklist!$1:$1,StatePicklist!$3:$3,"NA",0))</f>
        <v/>
      </c>
      <c r="CR655" s="297" t="str">
        <f ca="1">IF(RMDF!CQ655="", "", IF(ISNUMBER(MATCH(RMDF!CQ655, INDIRECT(CQ655), 0)), "OK", "Invalid"))</f>
        <v/>
      </c>
      <c r="CS655" s="281"/>
      <c r="CT655" s="281"/>
      <c r="CU655" s="281"/>
      <c r="CV655" s="281" t="b">
        <f>AND(RMDF!CY655&gt;=0, RMDF!CY655&lt;=1-SUM(RMDF!Z655,RMDF!AG655,RMDF!AN655,RMDF!AU655,RMDF!BB655,RMDF!BI655,RMDF!BP655,RMDF!BW655,RMDF!CD655,RMDF!CK655,RMDF!CR655), RMDF!CY655=ROUND(RMDF!CY655,4))</f>
        <v>1</v>
      </c>
      <c r="CW655" s="317">
        <f>RMDF!CW655</f>
        <v>0</v>
      </c>
      <c r="CX655" s="318" t="str">
        <f>IF(CW655=0,"",_xlfn.XLOOKUP(CW655,StatePicklist!$1:$1,StatePicklist!$3:$3,"NA",0))</f>
        <v/>
      </c>
      <c r="CY655" s="297" t="str">
        <f ca="1">IF(RMDF!CX655="", "", IF(ISNUMBER(MATCH(RMDF!CX655, INDIRECT(CX655), 0)), "OK", "Invalid"))</f>
        <v/>
      </c>
      <c r="CZ655" s="281"/>
      <c r="DA655" s="281"/>
      <c r="DB655" s="281"/>
      <c r="DC655" s="281" t="b">
        <f>AND(RMDF!DF655&gt;=0, RMDF!DF655&lt;=1-SUM(RMDF!Z655,RMDF!AG655,RMDF!AN655,RMDF!AU655,RMDF!BB655,RMDF!BI655,RMDF!BP655,RMDF!BW655,RMDF!CD655,RMDF!CK655,RMDF!CR655,RMDF!CY655), RMDF!DF655=ROUND(RMDF!DF655,4))</f>
        <v>1</v>
      </c>
      <c r="DD655" s="317">
        <f>RMDF!DD655</f>
        <v>0</v>
      </c>
      <c r="DE655" s="318" t="str">
        <f>IF(DD655=0,"",_xlfn.XLOOKUP(DD655,StatePicklist!$1:$1,StatePicklist!$3:$3,"NA",0))</f>
        <v/>
      </c>
      <c r="DF655" s="297" t="str">
        <f ca="1">IF(RMDF!DE655="", "", IF(ISNUMBER(MATCH(RMDF!DE655, INDIRECT(DE655), 0)), "OK", "Invalid"))</f>
        <v/>
      </c>
      <c r="DG655" s="281"/>
      <c r="DH655" s="281"/>
      <c r="DI655" s="281"/>
      <c r="DJ655" s="281" t="b">
        <f>AND(RMDF!DM655&gt;=0, RMDF!DM655&lt;=1-SUM(RMDF!Z655,RMDF!AG655,RMDF!AN655,RMDF!AU655,RMDF!BB655,RMDF!BI655,RMDF!BP655,RMDF!BW655,RMDF!CD655,RMDF!CK655,RMDF!CR655,RMDF!CY655,RMDF!DF655), RMDF!DM655=ROUND(RMDF!DM655,4))</f>
        <v>1</v>
      </c>
      <c r="DK655" s="317">
        <f>RMDF!DK655</f>
        <v>0</v>
      </c>
      <c r="DL655" s="318" t="str">
        <f>IF(DK655=0,"",_xlfn.XLOOKUP(DK655,StatePicklist!$1:$1,StatePicklist!$3:$3,"NA",0))</f>
        <v/>
      </c>
      <c r="DM655" s="297" t="str">
        <f ca="1">IF(RMDF!DL655="", "", IF(ISNUMBER(MATCH(RMDF!DL655, INDIRECT(DL655), 0)), "OK", "Invalid"))</f>
        <v/>
      </c>
      <c r="DN655" s="281"/>
      <c r="DO655" s="281"/>
      <c r="DP655" s="281"/>
      <c r="DQ655" s="281" t="b">
        <f>AND(RMDF!DT655&gt;=0, RMDF!DT655&lt;=1-SUM(RMDF!Z655,RMDF!AG655,RMDF!AN655,RMDF!AU655,RMDF!BB655,RMDF!BI655,RMDF!BP655,RMDF!BW655,RMDF!CD655,RMDF!CK655,RMDF!CR655,RMDF!CY655,RMDF!DF655,RMDF!DM655), RMDF!DT655=ROUND(RMDF!DT655,4))</f>
        <v>1</v>
      </c>
      <c r="DR655" s="317">
        <f>RMDF!DR655</f>
        <v>0</v>
      </c>
      <c r="DS655" s="318" t="str">
        <f>IF(DR655=0,"",_xlfn.XLOOKUP(DR655,StatePicklist!$1:$1,StatePicklist!$3:$3,"NA",0))</f>
        <v/>
      </c>
      <c r="DT655" s="297" t="str">
        <f ca="1">IF(RMDF!DS655="", "", IF(ISNUMBER(MATCH(RMDF!DS655, INDIRECT(DS655), 0)), "OK", "Invalid"))</f>
        <v/>
      </c>
      <c r="DU655" s="281"/>
      <c r="DV655" s="281"/>
      <c r="DW655" s="281"/>
      <c r="DX655" s="281" t="b">
        <f>AND(RMDF!EA655&gt;=0, RMDF!EA655&lt;=1-SUM(RMDF!Z655,RMDF!AG655,RMDF!AN655,RMDF!AU655,RMDF!BB655,RMDF!BI655,RMDF!BP655,RMDF!BW655,RMDF!CD655,RMDF!CK655,RMDF!CR655,RMDF!CY655,RMDF!DF655,RMDF!DM655,RMDF!DT655), RMDF!EA655=ROUND(RMDF!EA655,4))</f>
        <v>1</v>
      </c>
      <c r="DY655" s="317">
        <f>RMDF!DY655</f>
        <v>0</v>
      </c>
      <c r="DZ655" s="318" t="str">
        <f>IF(DY655=0,"",_xlfn.XLOOKUP(DY655,StatePicklist!$1:$1,StatePicklist!$3:$3,"NA",0))</f>
        <v/>
      </c>
      <c r="EA655" s="297" t="str">
        <f ca="1">IF(RMDF!DZ655="", "", IF(ISNUMBER(MATCH(RMDF!DZ655, INDIRECT(DZ655), 0)), "OK", "Invalid"))</f>
        <v/>
      </c>
      <c r="EB655" s="281"/>
      <c r="EC655" s="281"/>
      <c r="ED655" s="281"/>
      <c r="EE655" s="281" t="b">
        <f>AND(RMDF!EH655&gt;=0, RMDF!EH655&lt;=1-SUM(RMDF!Z655,RMDF!AG655,RMDF!AN655,RMDF!AU655,RMDF!BB655,RMDF!BI655,RMDF!BP655,RMDF!BW655,RMDF!CD655,RMDF!CK655,RMDF!CR655,RMDF!CY655,RMDF!DF655,RMDF!DM655,RMDF!DT655,RMDF!EA655), RMDF!EH655=ROUND(RMDF!EH655,4))</f>
        <v>1</v>
      </c>
      <c r="EF655" s="317">
        <f>RMDF!EF655</f>
        <v>0</v>
      </c>
      <c r="EG655" s="318" t="str">
        <f>IF(EF655=0,"",_xlfn.XLOOKUP(EF655,StatePicklist!$1:$1,StatePicklist!$3:$3,"NA",0))</f>
        <v/>
      </c>
      <c r="EH655" s="297" t="str">
        <f ca="1">IF(RMDF!EG655="", "", IF(ISNUMBER(MATCH(RMDF!EG655, INDIRECT(EG655), 0)), "OK", "Invalid"))</f>
        <v/>
      </c>
      <c r="EI655" s="281"/>
      <c r="EJ655" s="281"/>
      <c r="EK655" s="281"/>
      <c r="EL655" s="281" t="b">
        <f>AND(RMDF!EO655&gt;=0, RMDF!EO655&lt;=1-SUM(RMDF!Z655,RMDF!AG655,RMDF!AN655,RMDF!AU655,RMDF!BB655,RMDF!BI655,RMDF!BP655,RMDF!BW655,RMDF!CD655,RMDF!CK655,RMDF!CR655,RMDF!CY655,RMDF!DF655,RMDF!DM655,RMDF!DT655,RMDF!EA655,RMDF!EH655), RMDF!EO655=ROUND(RMDF!EO655,4))</f>
        <v>1</v>
      </c>
      <c r="EM655" s="317">
        <f>RMDF!EM655</f>
        <v>0</v>
      </c>
      <c r="EN655" s="318" t="str">
        <f>IF(EM655=0,"",_xlfn.XLOOKUP(EM655,StatePicklist!$1:$1,StatePicklist!$3:$3,"NA",0))</f>
        <v/>
      </c>
      <c r="EO655" s="297" t="str">
        <f ca="1">IF(RMDF!EN655="", "", IF(ISNUMBER(MATCH(RMDF!EN655, INDIRECT(EN655), 0)), "OK", "Invalid"))</f>
        <v/>
      </c>
      <c r="EP655" s="281"/>
      <c r="EQ655" s="281"/>
      <c r="ER655" s="281"/>
      <c r="ES655" s="281" t="b">
        <f>AND(RMDF!EV655&gt;=0, RMDF!EV655&lt;=1-SUM(RMDF!Z655,RMDF!AG655,RMDF!AN655,RMDF!AU655,RMDF!BB655,RMDF!BI655,RMDF!BP655,RMDF!BW655,RMDF!CD655,RMDF!CK655,RMDF!CR655,RMDF!CY655,RMDF!DF655,RMDF!DM655,RMDF!DT655,RMDF!EA655,RMDF!EH655,RMDF!EO655), RMDF!EV655=ROUND(RMDF!EV655,4))</f>
        <v>1</v>
      </c>
      <c r="ET655" s="317">
        <f>RMDF!ET655</f>
        <v>0</v>
      </c>
      <c r="EU655" s="318" t="str">
        <f>IF(ET655=0,"",_xlfn.XLOOKUP(ET655,StatePicklist!$1:$1,StatePicklist!$3:$3,"NA",0))</f>
        <v/>
      </c>
      <c r="EV655" s="297" t="str">
        <f ca="1">IF(RMDF!EU655="", "", IF(ISNUMBER(MATCH(RMDF!EU655, INDIRECT(EU655), 0)), "OK", "Invalid"))</f>
        <v/>
      </c>
      <c r="EW655" s="281"/>
      <c r="EX655" s="281"/>
      <c r="EY655" s="281"/>
      <c r="EZ655" s="281" t="b">
        <f>AND(RMDF!FC655&gt;=0, RMDF!FC655&lt;=1-SUM(RMDF!Z655,RMDF!AG655,RMDF!AN655,RMDF!AU655,RMDF!BB655,RMDF!BI655,RMDF!BP655,RMDF!BW655,RMDF!CD655,RMDF!CK655,RMDF!CR655,RMDF!CY655,RMDF!DF655,RMDF!DM655,RMDF!DT655,RMDF!EA655,RMDF!EH655,RMDF!EO655,RMDF!EV655), RMDF!FC655=ROUND(RMDF!FC655,4))</f>
        <v>1</v>
      </c>
      <c r="FA655" s="317">
        <f>RMDF!FA655</f>
        <v>0</v>
      </c>
      <c r="FB655" s="318" t="str">
        <f>IF(FA655=0,"",_xlfn.XLOOKUP(FA655,StatePicklist!$1:$1,StatePicklist!$3:$3,"NA",0))</f>
        <v/>
      </c>
      <c r="FC655" s="297" t="str">
        <f ca="1">IF(RMDF!FB655="", "", IF(ISNUMBER(MATCH(RMDF!FB655, INDIRECT(FB655), 0)), "OK", "Invalid"))</f>
        <v/>
      </c>
    </row>
    <row r="656" spans="1:159" s="205" customFormat="1" ht="39.9" customHeight="1" x14ac:dyDescent="0.25">
      <c r="A656" s="206"/>
      <c r="B656" s="196"/>
      <c r="C656" s="197"/>
      <c r="D656" s="198"/>
      <c r="E656" s="199"/>
      <c r="F656" s="200"/>
      <c r="G656" s="201"/>
      <c r="H656" s="292"/>
      <c r="I656" s="305">
        <f>RMDF!I656</f>
        <v>0</v>
      </c>
      <c r="J656" s="305" t="str">
        <f>IF(I656=ProductCode!$B$30,"PDReclPost",IF(OR(I656=ProductCode!$C$30,I656=ProductCode!$E$30,I656=ProductCode!$G$30),"PDPreCon",IF(OR(I656=ProductCode!$D$30,I656=ProductCode!$F$30),"PDNotReclPost","")))</f>
        <v/>
      </c>
      <c r="K656" s="305" t="str">
        <f t="shared" si="36"/>
        <v/>
      </c>
      <c r="L656" s="289"/>
      <c r="M656" s="305" t="str">
        <f t="shared" si="36"/>
        <v/>
      </c>
      <c r="N656" s="289" t="b">
        <f>AND(RMDF!N656&gt;=0, RMDF!N656&lt;=1-RMDF!L656, RMDF!N656=ROUND(RMDF!N656,4))</f>
        <v>1</v>
      </c>
      <c r="O656" s="286" t="str">
        <f>IF(P656="","",IF(I656="","",IF(LEFT(I656,13)="Reclaimed pos",RawMaterialCode!$E$569,RawMaterialCode!$E$568)))</f>
        <v>Reclaimed pre-consumer mixed fibers (RM0578)</v>
      </c>
      <c r="P656" s="295">
        <f t="shared" si="37"/>
        <v>1</v>
      </c>
      <c r="Q656" s="202"/>
      <c r="R656" s="203"/>
      <c r="S656" s="204" t="str">
        <f t="shared" si="38"/>
        <v/>
      </c>
      <c r="T656" s="281"/>
      <c r="U656" s="281"/>
      <c r="V656" s="281"/>
      <c r="W656" s="281"/>
      <c r="X656" s="317">
        <f>RMDF!X656</f>
        <v>0</v>
      </c>
      <c r="Y656" s="318" t="str">
        <f>IF(X656=0,"",_xlfn.XLOOKUP(X656,StatePicklist!$1:$1,StatePicklist!$3:$3,"NA",0))</f>
        <v/>
      </c>
      <c r="Z656" s="297" t="str">
        <f ca="1">IF(RMDF!Y656="", "", IF(ISNUMBER(MATCH(RMDF!Y656, INDIRECT(Y656), 0)), "OK", "Invalid"))</f>
        <v/>
      </c>
      <c r="AA656" s="281"/>
      <c r="AB656" s="281"/>
      <c r="AC656" s="281"/>
      <c r="AD656" s="281" t="b">
        <f>AND(RMDF!AG656&gt;=0, RMDF!AG656&lt;=1-RMDF!Z656, RMDF!AG656=ROUND(RMDF!AG656,4))</f>
        <v>1</v>
      </c>
      <c r="AE656" s="317">
        <f>RMDF!AE656</f>
        <v>0</v>
      </c>
      <c r="AF656" s="318" t="str">
        <f>IF(AE656=0,"",_xlfn.XLOOKUP(AE656,StatePicklist!$1:$1,StatePicklist!$3:$3,"NA",0))</f>
        <v/>
      </c>
      <c r="AG656" s="297" t="str">
        <f ca="1">IF(RMDF!AF656="", "", IF(ISNUMBER(MATCH(RMDF!AF656, INDIRECT(AF656), 0)), "OK", "Invalid"))</f>
        <v/>
      </c>
      <c r="AH656" s="281"/>
      <c r="AI656" s="281"/>
      <c r="AJ656" s="281"/>
      <c r="AK656" s="281" t="b">
        <f>AND(RMDF!AN656&gt;=0, RMDF!AN656&lt;=1-SUM(RMDF!Z656,RMDF!AG656), RMDF!AN656=ROUND(RMDF!AN656,4))</f>
        <v>1</v>
      </c>
      <c r="AL656" s="317">
        <f>RMDF!AL656</f>
        <v>0</v>
      </c>
      <c r="AM656" s="318" t="str">
        <f>IF(AL656=0,"",_xlfn.XLOOKUP(AL656,StatePicklist!$1:$1,StatePicklist!$3:$3,"NA",0))</f>
        <v/>
      </c>
      <c r="AN656" s="297" t="str">
        <f ca="1">IF(RMDF!AM656="", "", IF(ISNUMBER(MATCH(RMDF!AM656, INDIRECT(AM656), 0)), "OK", "Invalid"))</f>
        <v/>
      </c>
      <c r="AO656" s="281"/>
      <c r="AP656" s="281"/>
      <c r="AQ656" s="281"/>
      <c r="AR656" s="281" t="b">
        <f>AND(RMDF!AU656&gt;=0, RMDF!AU656&lt;=1-SUM(RMDF!Z656,RMDF!AG656,RMDF!AN656), RMDF!AU656=ROUND(RMDF!AU656,4))</f>
        <v>1</v>
      </c>
      <c r="AS656" s="317">
        <f>RMDF!AS656</f>
        <v>0</v>
      </c>
      <c r="AT656" s="318" t="str">
        <f>IF(AS656=0,"",_xlfn.XLOOKUP(AS656,StatePicklist!$1:$1,StatePicklist!$3:$3,"NA",0))</f>
        <v/>
      </c>
      <c r="AU656" s="297" t="str">
        <f ca="1">IF(RMDF!AT656="", "", IF(ISNUMBER(MATCH(RMDF!AT656, INDIRECT(AT656), 0)), "OK", "Invalid"))</f>
        <v/>
      </c>
      <c r="AV656" s="281"/>
      <c r="AW656" s="281"/>
      <c r="AX656" s="281"/>
      <c r="AY656" s="281" t="b">
        <f>AND(RMDF!BB656&gt;=0, RMDF!BB656&lt;=1-SUM(RMDF!Z656,RMDF!AG656,RMDF!AN656,RMDF!AU656), RMDF!BB656=ROUND(RMDF!BB656,4))</f>
        <v>1</v>
      </c>
      <c r="AZ656" s="317">
        <f>RMDF!AZ656</f>
        <v>0</v>
      </c>
      <c r="BA656" s="318" t="str">
        <f>IF(AZ656=0,"",_xlfn.XLOOKUP(AZ656,StatePicklist!$1:$1,StatePicklist!$3:$3,"NA",0))</f>
        <v/>
      </c>
      <c r="BB656" s="297" t="str">
        <f ca="1">IF(RMDF!BA656="", "", IF(ISNUMBER(MATCH(RMDF!BA656, INDIRECT(BA656), 0)), "OK", "Invalid"))</f>
        <v/>
      </c>
      <c r="BC656" s="281"/>
      <c r="BD656" s="281"/>
      <c r="BE656" s="281"/>
      <c r="BF656" s="281" t="b">
        <f>AND(RMDF!BI656&gt;=0, RMDF!BI656&lt;=1-SUM(RMDF!Z656,RMDF!AG656,RMDF!AN656,RMDF!AU656,RMDF!BB656), RMDF!BI656=ROUND(RMDF!BI656,4))</f>
        <v>1</v>
      </c>
      <c r="BG656" s="317">
        <f>RMDF!BG656</f>
        <v>0</v>
      </c>
      <c r="BH656" s="318" t="str">
        <f>IF(BG656=0,"",_xlfn.XLOOKUP(BG656,StatePicklist!$1:$1,StatePicklist!$3:$3,"NA",0))</f>
        <v/>
      </c>
      <c r="BI656" s="297" t="str">
        <f ca="1">IF(RMDF!BH656="", "", IF(ISNUMBER(MATCH(RMDF!BH656, INDIRECT(BH656), 0)), "OK", "Invalid"))</f>
        <v/>
      </c>
      <c r="BJ656" s="281"/>
      <c r="BK656" s="281"/>
      <c r="BL656" s="281"/>
      <c r="BM656" s="281" t="b">
        <f>AND(RMDF!BP656&gt;=0, RMDF!BP656&lt;=1-SUM(RMDF!Z656,RMDF!AG656,RMDF!AN656,RMDF!AU656,RMDF!BB656,RMDF!BI656), RMDF!BP656=ROUND(RMDF!BP656,4))</f>
        <v>1</v>
      </c>
      <c r="BN656" s="317">
        <f>RMDF!BN656</f>
        <v>0</v>
      </c>
      <c r="BO656" s="318" t="str">
        <f>IF(BN656=0,"",_xlfn.XLOOKUP(BN656,StatePicklist!$1:$1,StatePicklist!$3:$3,"NA",0))</f>
        <v/>
      </c>
      <c r="BP656" s="297" t="str">
        <f ca="1">IF(RMDF!BO656="", "", IF(ISNUMBER(MATCH(RMDF!BO656, INDIRECT(BO656), 0)), "OK", "Invalid"))</f>
        <v/>
      </c>
      <c r="BQ656" s="281"/>
      <c r="BR656" s="281"/>
      <c r="BS656" s="281"/>
      <c r="BT656" s="281" t="b">
        <f>AND(RMDF!BW656&gt;=0, RMDF!BW656&lt;=1-SUM(RMDF!Z656,RMDF!AG656,RMDF!AN656,RMDF!AU656,RMDF!BB656,RMDF!BI656,RMDF!BP656), RMDF!BW656=ROUND(RMDF!BW656,4))</f>
        <v>1</v>
      </c>
      <c r="BU656" s="317">
        <f>RMDF!BU656</f>
        <v>0</v>
      </c>
      <c r="BV656" s="318" t="str">
        <f>IF(BU656=0,"",_xlfn.XLOOKUP(BU656,StatePicklist!$1:$1,StatePicklist!$3:$3,"NA",0))</f>
        <v/>
      </c>
      <c r="BW656" s="297" t="str">
        <f ca="1">IF(RMDF!BV656="", "", IF(ISNUMBER(MATCH(RMDF!BV656, INDIRECT(BV656), 0)), "OK", "Invalid"))</f>
        <v/>
      </c>
      <c r="BX656" s="281"/>
      <c r="BY656" s="281"/>
      <c r="BZ656" s="281"/>
      <c r="CA656" s="281" t="b">
        <f>AND(RMDF!CD656&gt;=0, RMDF!CD656&lt;=1-SUM(RMDF!Z656,RMDF!AG656,RMDF!AN656,RMDF!AU656,RMDF!BB656,RMDF!BI656,RMDF!BP656,RMDF!BW656), RMDF!CD656=ROUND(RMDF!CD656,4))</f>
        <v>1</v>
      </c>
      <c r="CB656" s="317">
        <f>RMDF!CB656</f>
        <v>0</v>
      </c>
      <c r="CC656" s="318" t="str">
        <f>IF(CB656=0,"",_xlfn.XLOOKUP(CB656,StatePicklist!$1:$1,StatePicklist!$3:$3,"NA",0))</f>
        <v/>
      </c>
      <c r="CD656" s="297" t="str">
        <f ca="1">IF(RMDF!CC656="", "", IF(ISNUMBER(MATCH(RMDF!CC656, INDIRECT(CC656), 0)), "OK", "Invalid"))</f>
        <v/>
      </c>
      <c r="CE656" s="281"/>
      <c r="CF656" s="281"/>
      <c r="CG656" s="281"/>
      <c r="CH656" s="281" t="b">
        <f>AND(RMDF!CK656&gt;=0, RMDF!CK656&lt;=1-SUM(RMDF!Z656,RMDF!AG656,RMDF!AN656,RMDF!AU656,RMDF!BB656,RMDF!BI656,RMDF!BP656,RMDF!BW656,RMDF!CD656), RMDF!CK656=ROUND(RMDF!CK656,4))</f>
        <v>1</v>
      </c>
      <c r="CI656" s="317">
        <f>RMDF!CI656</f>
        <v>0</v>
      </c>
      <c r="CJ656" s="318" t="str">
        <f>IF(CI656=0,"",_xlfn.XLOOKUP(CI656,StatePicklist!$1:$1,StatePicklist!$3:$3,"NA",0))</f>
        <v/>
      </c>
      <c r="CK656" s="297" t="str">
        <f ca="1">IF(RMDF!CJ656="", "", IF(ISNUMBER(MATCH(RMDF!CJ656, INDIRECT(CJ656), 0)), "OK", "Invalid"))</f>
        <v/>
      </c>
      <c r="CL656" s="281"/>
      <c r="CM656" s="281"/>
      <c r="CN656" s="281"/>
      <c r="CO656" s="281" t="b">
        <f>AND(RMDF!CR656&gt;=0, RMDF!CR656&lt;=1-SUM(RMDF!Z656,RMDF!AG656,RMDF!AN656,RMDF!AU656,RMDF!BB656,RMDF!BI656,RMDF!BP656,RMDF!BW656,RMDF!CD656,RMDF!CK656), RMDF!CR656=ROUND(RMDF!CR656,4))</f>
        <v>1</v>
      </c>
      <c r="CP656" s="317">
        <f>RMDF!CP656</f>
        <v>0</v>
      </c>
      <c r="CQ656" s="318" t="str">
        <f>IF(CP656=0,"",_xlfn.XLOOKUP(CP656,StatePicklist!$1:$1,StatePicklist!$3:$3,"NA",0))</f>
        <v/>
      </c>
      <c r="CR656" s="297" t="str">
        <f ca="1">IF(RMDF!CQ656="", "", IF(ISNUMBER(MATCH(RMDF!CQ656, INDIRECT(CQ656), 0)), "OK", "Invalid"))</f>
        <v/>
      </c>
      <c r="CS656" s="281"/>
      <c r="CT656" s="281"/>
      <c r="CU656" s="281"/>
      <c r="CV656" s="281" t="b">
        <f>AND(RMDF!CY656&gt;=0, RMDF!CY656&lt;=1-SUM(RMDF!Z656,RMDF!AG656,RMDF!AN656,RMDF!AU656,RMDF!BB656,RMDF!BI656,RMDF!BP656,RMDF!BW656,RMDF!CD656,RMDF!CK656,RMDF!CR656), RMDF!CY656=ROUND(RMDF!CY656,4))</f>
        <v>1</v>
      </c>
      <c r="CW656" s="317">
        <f>RMDF!CW656</f>
        <v>0</v>
      </c>
      <c r="CX656" s="318" t="str">
        <f>IF(CW656=0,"",_xlfn.XLOOKUP(CW656,StatePicklist!$1:$1,StatePicklist!$3:$3,"NA",0))</f>
        <v/>
      </c>
      <c r="CY656" s="297" t="str">
        <f ca="1">IF(RMDF!CX656="", "", IF(ISNUMBER(MATCH(RMDF!CX656, INDIRECT(CX656), 0)), "OK", "Invalid"))</f>
        <v/>
      </c>
      <c r="CZ656" s="281"/>
      <c r="DA656" s="281"/>
      <c r="DB656" s="281"/>
      <c r="DC656" s="281" t="b">
        <f>AND(RMDF!DF656&gt;=0, RMDF!DF656&lt;=1-SUM(RMDF!Z656,RMDF!AG656,RMDF!AN656,RMDF!AU656,RMDF!BB656,RMDF!BI656,RMDF!BP656,RMDF!BW656,RMDF!CD656,RMDF!CK656,RMDF!CR656,RMDF!CY656), RMDF!DF656=ROUND(RMDF!DF656,4))</f>
        <v>1</v>
      </c>
      <c r="DD656" s="317">
        <f>RMDF!DD656</f>
        <v>0</v>
      </c>
      <c r="DE656" s="318" t="str">
        <f>IF(DD656=0,"",_xlfn.XLOOKUP(DD656,StatePicklist!$1:$1,StatePicklist!$3:$3,"NA",0))</f>
        <v/>
      </c>
      <c r="DF656" s="297" t="str">
        <f ca="1">IF(RMDF!DE656="", "", IF(ISNUMBER(MATCH(RMDF!DE656, INDIRECT(DE656), 0)), "OK", "Invalid"))</f>
        <v/>
      </c>
      <c r="DG656" s="281"/>
      <c r="DH656" s="281"/>
      <c r="DI656" s="281"/>
      <c r="DJ656" s="281" t="b">
        <f>AND(RMDF!DM656&gt;=0, RMDF!DM656&lt;=1-SUM(RMDF!Z656,RMDF!AG656,RMDF!AN656,RMDF!AU656,RMDF!BB656,RMDF!BI656,RMDF!BP656,RMDF!BW656,RMDF!CD656,RMDF!CK656,RMDF!CR656,RMDF!CY656,RMDF!DF656), RMDF!DM656=ROUND(RMDF!DM656,4))</f>
        <v>1</v>
      </c>
      <c r="DK656" s="317">
        <f>RMDF!DK656</f>
        <v>0</v>
      </c>
      <c r="DL656" s="318" t="str">
        <f>IF(DK656=0,"",_xlfn.XLOOKUP(DK656,StatePicklist!$1:$1,StatePicklist!$3:$3,"NA",0))</f>
        <v/>
      </c>
      <c r="DM656" s="297" t="str">
        <f ca="1">IF(RMDF!DL656="", "", IF(ISNUMBER(MATCH(RMDF!DL656, INDIRECT(DL656), 0)), "OK", "Invalid"))</f>
        <v/>
      </c>
      <c r="DN656" s="281"/>
      <c r="DO656" s="281"/>
      <c r="DP656" s="281"/>
      <c r="DQ656" s="281" t="b">
        <f>AND(RMDF!DT656&gt;=0, RMDF!DT656&lt;=1-SUM(RMDF!Z656,RMDF!AG656,RMDF!AN656,RMDF!AU656,RMDF!BB656,RMDF!BI656,RMDF!BP656,RMDF!BW656,RMDF!CD656,RMDF!CK656,RMDF!CR656,RMDF!CY656,RMDF!DF656,RMDF!DM656), RMDF!DT656=ROUND(RMDF!DT656,4))</f>
        <v>1</v>
      </c>
      <c r="DR656" s="317">
        <f>RMDF!DR656</f>
        <v>0</v>
      </c>
      <c r="DS656" s="318" t="str">
        <f>IF(DR656=0,"",_xlfn.XLOOKUP(DR656,StatePicklist!$1:$1,StatePicklist!$3:$3,"NA",0))</f>
        <v/>
      </c>
      <c r="DT656" s="297" t="str">
        <f ca="1">IF(RMDF!DS656="", "", IF(ISNUMBER(MATCH(RMDF!DS656, INDIRECT(DS656), 0)), "OK", "Invalid"))</f>
        <v/>
      </c>
      <c r="DU656" s="281"/>
      <c r="DV656" s="281"/>
      <c r="DW656" s="281"/>
      <c r="DX656" s="281" t="b">
        <f>AND(RMDF!EA656&gt;=0, RMDF!EA656&lt;=1-SUM(RMDF!Z656,RMDF!AG656,RMDF!AN656,RMDF!AU656,RMDF!BB656,RMDF!BI656,RMDF!BP656,RMDF!BW656,RMDF!CD656,RMDF!CK656,RMDF!CR656,RMDF!CY656,RMDF!DF656,RMDF!DM656,RMDF!DT656), RMDF!EA656=ROUND(RMDF!EA656,4))</f>
        <v>1</v>
      </c>
      <c r="DY656" s="317">
        <f>RMDF!DY656</f>
        <v>0</v>
      </c>
      <c r="DZ656" s="318" t="str">
        <f>IF(DY656=0,"",_xlfn.XLOOKUP(DY656,StatePicklist!$1:$1,StatePicklist!$3:$3,"NA",0))</f>
        <v/>
      </c>
      <c r="EA656" s="297" t="str">
        <f ca="1">IF(RMDF!DZ656="", "", IF(ISNUMBER(MATCH(RMDF!DZ656, INDIRECT(DZ656), 0)), "OK", "Invalid"))</f>
        <v/>
      </c>
      <c r="EB656" s="281"/>
      <c r="EC656" s="281"/>
      <c r="ED656" s="281"/>
      <c r="EE656" s="281" t="b">
        <f>AND(RMDF!EH656&gt;=0, RMDF!EH656&lt;=1-SUM(RMDF!Z656,RMDF!AG656,RMDF!AN656,RMDF!AU656,RMDF!BB656,RMDF!BI656,RMDF!BP656,RMDF!BW656,RMDF!CD656,RMDF!CK656,RMDF!CR656,RMDF!CY656,RMDF!DF656,RMDF!DM656,RMDF!DT656,RMDF!EA656), RMDF!EH656=ROUND(RMDF!EH656,4))</f>
        <v>1</v>
      </c>
      <c r="EF656" s="317">
        <f>RMDF!EF656</f>
        <v>0</v>
      </c>
      <c r="EG656" s="318" t="str">
        <f>IF(EF656=0,"",_xlfn.XLOOKUP(EF656,StatePicklist!$1:$1,StatePicklist!$3:$3,"NA",0))</f>
        <v/>
      </c>
      <c r="EH656" s="297" t="str">
        <f ca="1">IF(RMDF!EG656="", "", IF(ISNUMBER(MATCH(RMDF!EG656, INDIRECT(EG656), 0)), "OK", "Invalid"))</f>
        <v/>
      </c>
      <c r="EI656" s="281"/>
      <c r="EJ656" s="281"/>
      <c r="EK656" s="281"/>
      <c r="EL656" s="281" t="b">
        <f>AND(RMDF!EO656&gt;=0, RMDF!EO656&lt;=1-SUM(RMDF!Z656,RMDF!AG656,RMDF!AN656,RMDF!AU656,RMDF!BB656,RMDF!BI656,RMDF!BP656,RMDF!BW656,RMDF!CD656,RMDF!CK656,RMDF!CR656,RMDF!CY656,RMDF!DF656,RMDF!DM656,RMDF!DT656,RMDF!EA656,RMDF!EH656), RMDF!EO656=ROUND(RMDF!EO656,4))</f>
        <v>1</v>
      </c>
      <c r="EM656" s="317">
        <f>RMDF!EM656</f>
        <v>0</v>
      </c>
      <c r="EN656" s="318" t="str">
        <f>IF(EM656=0,"",_xlfn.XLOOKUP(EM656,StatePicklist!$1:$1,StatePicklist!$3:$3,"NA",0))</f>
        <v/>
      </c>
      <c r="EO656" s="297" t="str">
        <f ca="1">IF(RMDF!EN656="", "", IF(ISNUMBER(MATCH(RMDF!EN656, INDIRECT(EN656), 0)), "OK", "Invalid"))</f>
        <v/>
      </c>
      <c r="EP656" s="281"/>
      <c r="EQ656" s="281"/>
      <c r="ER656" s="281"/>
      <c r="ES656" s="281" t="b">
        <f>AND(RMDF!EV656&gt;=0, RMDF!EV656&lt;=1-SUM(RMDF!Z656,RMDF!AG656,RMDF!AN656,RMDF!AU656,RMDF!BB656,RMDF!BI656,RMDF!BP656,RMDF!BW656,RMDF!CD656,RMDF!CK656,RMDF!CR656,RMDF!CY656,RMDF!DF656,RMDF!DM656,RMDF!DT656,RMDF!EA656,RMDF!EH656,RMDF!EO656), RMDF!EV656=ROUND(RMDF!EV656,4))</f>
        <v>1</v>
      </c>
      <c r="ET656" s="317">
        <f>RMDF!ET656</f>
        <v>0</v>
      </c>
      <c r="EU656" s="318" t="str">
        <f>IF(ET656=0,"",_xlfn.XLOOKUP(ET656,StatePicklist!$1:$1,StatePicklist!$3:$3,"NA",0))</f>
        <v/>
      </c>
      <c r="EV656" s="297" t="str">
        <f ca="1">IF(RMDF!EU656="", "", IF(ISNUMBER(MATCH(RMDF!EU656, INDIRECT(EU656), 0)), "OK", "Invalid"))</f>
        <v/>
      </c>
      <c r="EW656" s="281"/>
      <c r="EX656" s="281"/>
      <c r="EY656" s="281"/>
      <c r="EZ656" s="281" t="b">
        <f>AND(RMDF!FC656&gt;=0, RMDF!FC656&lt;=1-SUM(RMDF!Z656,RMDF!AG656,RMDF!AN656,RMDF!AU656,RMDF!BB656,RMDF!BI656,RMDF!BP656,RMDF!BW656,RMDF!CD656,RMDF!CK656,RMDF!CR656,RMDF!CY656,RMDF!DF656,RMDF!DM656,RMDF!DT656,RMDF!EA656,RMDF!EH656,RMDF!EO656,RMDF!EV656), RMDF!FC656=ROUND(RMDF!FC656,4))</f>
        <v>1</v>
      </c>
      <c r="FA656" s="317">
        <f>RMDF!FA656</f>
        <v>0</v>
      </c>
      <c r="FB656" s="318" t="str">
        <f>IF(FA656=0,"",_xlfn.XLOOKUP(FA656,StatePicklist!$1:$1,StatePicklist!$3:$3,"NA",0))</f>
        <v/>
      </c>
      <c r="FC656" s="297" t="str">
        <f ca="1">IF(RMDF!FB656="", "", IF(ISNUMBER(MATCH(RMDF!FB656, INDIRECT(FB656), 0)), "OK", "Invalid"))</f>
        <v/>
      </c>
    </row>
    <row r="657" spans="1:159" s="205" customFormat="1" ht="39.9" customHeight="1" x14ac:dyDescent="0.25">
      <c r="A657" s="206"/>
      <c r="B657" s="196"/>
      <c r="C657" s="197"/>
      <c r="D657" s="198"/>
      <c r="E657" s="199"/>
      <c r="F657" s="200"/>
      <c r="G657" s="201"/>
      <c r="H657" s="292"/>
      <c r="I657" s="305">
        <f>RMDF!I657</f>
        <v>0</v>
      </c>
      <c r="J657" s="305" t="str">
        <f>IF(I657=ProductCode!$B$30,"PDReclPost",IF(OR(I657=ProductCode!$C$30,I657=ProductCode!$E$30,I657=ProductCode!$G$30),"PDPreCon",IF(OR(I657=ProductCode!$D$30,I657=ProductCode!$F$30),"PDNotReclPost","")))</f>
        <v/>
      </c>
      <c r="K657" s="305" t="str">
        <f t="shared" si="36"/>
        <v/>
      </c>
      <c r="L657" s="289"/>
      <c r="M657" s="305" t="str">
        <f t="shared" si="36"/>
        <v/>
      </c>
      <c r="N657" s="289" t="b">
        <f>AND(RMDF!N657&gt;=0, RMDF!N657&lt;=1-RMDF!L657, RMDF!N657=ROUND(RMDF!N657,4))</f>
        <v>1</v>
      </c>
      <c r="O657" s="286" t="str">
        <f>IF(P657="","",IF(I657="","",IF(LEFT(I657,13)="Reclaimed pos",RawMaterialCode!$E$569,RawMaterialCode!$E$568)))</f>
        <v>Reclaimed pre-consumer mixed fibers (RM0578)</v>
      </c>
      <c r="P657" s="295">
        <f t="shared" si="37"/>
        <v>1</v>
      </c>
      <c r="Q657" s="202"/>
      <c r="R657" s="203"/>
      <c r="S657" s="204" t="str">
        <f t="shared" si="38"/>
        <v/>
      </c>
      <c r="T657" s="281"/>
      <c r="U657" s="281"/>
      <c r="V657" s="281"/>
      <c r="W657" s="281"/>
      <c r="X657" s="317">
        <f>RMDF!X657</f>
        <v>0</v>
      </c>
      <c r="Y657" s="318" t="str">
        <f>IF(X657=0,"",_xlfn.XLOOKUP(X657,StatePicklist!$1:$1,StatePicklist!$3:$3,"NA",0))</f>
        <v/>
      </c>
      <c r="Z657" s="297" t="str">
        <f ca="1">IF(RMDF!Y657="", "", IF(ISNUMBER(MATCH(RMDF!Y657, INDIRECT(Y657), 0)), "OK", "Invalid"))</f>
        <v/>
      </c>
      <c r="AA657" s="281"/>
      <c r="AB657" s="281"/>
      <c r="AC657" s="281"/>
      <c r="AD657" s="281" t="b">
        <f>AND(RMDF!AG657&gt;=0, RMDF!AG657&lt;=1-RMDF!Z657, RMDF!AG657=ROUND(RMDF!AG657,4))</f>
        <v>1</v>
      </c>
      <c r="AE657" s="317">
        <f>RMDF!AE657</f>
        <v>0</v>
      </c>
      <c r="AF657" s="318" t="str">
        <f>IF(AE657=0,"",_xlfn.XLOOKUP(AE657,StatePicklist!$1:$1,StatePicklist!$3:$3,"NA",0))</f>
        <v/>
      </c>
      <c r="AG657" s="297" t="str">
        <f ca="1">IF(RMDF!AF657="", "", IF(ISNUMBER(MATCH(RMDF!AF657, INDIRECT(AF657), 0)), "OK", "Invalid"))</f>
        <v/>
      </c>
      <c r="AH657" s="281"/>
      <c r="AI657" s="281"/>
      <c r="AJ657" s="281"/>
      <c r="AK657" s="281" t="b">
        <f>AND(RMDF!AN657&gt;=0, RMDF!AN657&lt;=1-SUM(RMDF!Z657,RMDF!AG657), RMDF!AN657=ROUND(RMDF!AN657,4))</f>
        <v>1</v>
      </c>
      <c r="AL657" s="317">
        <f>RMDF!AL657</f>
        <v>0</v>
      </c>
      <c r="AM657" s="318" t="str">
        <f>IF(AL657=0,"",_xlfn.XLOOKUP(AL657,StatePicklist!$1:$1,StatePicklist!$3:$3,"NA",0))</f>
        <v/>
      </c>
      <c r="AN657" s="297" t="str">
        <f ca="1">IF(RMDF!AM657="", "", IF(ISNUMBER(MATCH(RMDF!AM657, INDIRECT(AM657), 0)), "OK", "Invalid"))</f>
        <v/>
      </c>
      <c r="AO657" s="281"/>
      <c r="AP657" s="281"/>
      <c r="AQ657" s="281"/>
      <c r="AR657" s="281" t="b">
        <f>AND(RMDF!AU657&gt;=0, RMDF!AU657&lt;=1-SUM(RMDF!Z657,RMDF!AG657,RMDF!AN657), RMDF!AU657=ROUND(RMDF!AU657,4))</f>
        <v>1</v>
      </c>
      <c r="AS657" s="317">
        <f>RMDF!AS657</f>
        <v>0</v>
      </c>
      <c r="AT657" s="318" t="str">
        <f>IF(AS657=0,"",_xlfn.XLOOKUP(AS657,StatePicklist!$1:$1,StatePicklist!$3:$3,"NA",0))</f>
        <v/>
      </c>
      <c r="AU657" s="297" t="str">
        <f ca="1">IF(RMDF!AT657="", "", IF(ISNUMBER(MATCH(RMDF!AT657, INDIRECT(AT657), 0)), "OK", "Invalid"))</f>
        <v/>
      </c>
      <c r="AV657" s="281"/>
      <c r="AW657" s="281"/>
      <c r="AX657" s="281"/>
      <c r="AY657" s="281" t="b">
        <f>AND(RMDF!BB657&gt;=0, RMDF!BB657&lt;=1-SUM(RMDF!Z657,RMDF!AG657,RMDF!AN657,RMDF!AU657), RMDF!BB657=ROUND(RMDF!BB657,4))</f>
        <v>1</v>
      </c>
      <c r="AZ657" s="317">
        <f>RMDF!AZ657</f>
        <v>0</v>
      </c>
      <c r="BA657" s="318" t="str">
        <f>IF(AZ657=0,"",_xlfn.XLOOKUP(AZ657,StatePicklist!$1:$1,StatePicklist!$3:$3,"NA",0))</f>
        <v/>
      </c>
      <c r="BB657" s="297" t="str">
        <f ca="1">IF(RMDF!BA657="", "", IF(ISNUMBER(MATCH(RMDF!BA657, INDIRECT(BA657), 0)), "OK", "Invalid"))</f>
        <v/>
      </c>
      <c r="BC657" s="281"/>
      <c r="BD657" s="281"/>
      <c r="BE657" s="281"/>
      <c r="BF657" s="281" t="b">
        <f>AND(RMDF!BI657&gt;=0, RMDF!BI657&lt;=1-SUM(RMDF!Z657,RMDF!AG657,RMDF!AN657,RMDF!AU657,RMDF!BB657), RMDF!BI657=ROUND(RMDF!BI657,4))</f>
        <v>1</v>
      </c>
      <c r="BG657" s="317">
        <f>RMDF!BG657</f>
        <v>0</v>
      </c>
      <c r="BH657" s="318" t="str">
        <f>IF(BG657=0,"",_xlfn.XLOOKUP(BG657,StatePicklist!$1:$1,StatePicklist!$3:$3,"NA",0))</f>
        <v/>
      </c>
      <c r="BI657" s="297" t="str">
        <f ca="1">IF(RMDF!BH657="", "", IF(ISNUMBER(MATCH(RMDF!BH657, INDIRECT(BH657), 0)), "OK", "Invalid"))</f>
        <v/>
      </c>
      <c r="BJ657" s="281"/>
      <c r="BK657" s="281"/>
      <c r="BL657" s="281"/>
      <c r="BM657" s="281" t="b">
        <f>AND(RMDF!BP657&gt;=0, RMDF!BP657&lt;=1-SUM(RMDF!Z657,RMDF!AG657,RMDF!AN657,RMDF!AU657,RMDF!BB657,RMDF!BI657), RMDF!BP657=ROUND(RMDF!BP657,4))</f>
        <v>1</v>
      </c>
      <c r="BN657" s="317">
        <f>RMDF!BN657</f>
        <v>0</v>
      </c>
      <c r="BO657" s="318" t="str">
        <f>IF(BN657=0,"",_xlfn.XLOOKUP(BN657,StatePicklist!$1:$1,StatePicklist!$3:$3,"NA",0))</f>
        <v/>
      </c>
      <c r="BP657" s="297" t="str">
        <f ca="1">IF(RMDF!BO657="", "", IF(ISNUMBER(MATCH(RMDF!BO657, INDIRECT(BO657), 0)), "OK", "Invalid"))</f>
        <v/>
      </c>
      <c r="BQ657" s="281"/>
      <c r="BR657" s="281"/>
      <c r="BS657" s="281"/>
      <c r="BT657" s="281" t="b">
        <f>AND(RMDF!BW657&gt;=0, RMDF!BW657&lt;=1-SUM(RMDF!Z657,RMDF!AG657,RMDF!AN657,RMDF!AU657,RMDF!BB657,RMDF!BI657,RMDF!BP657), RMDF!BW657=ROUND(RMDF!BW657,4))</f>
        <v>1</v>
      </c>
      <c r="BU657" s="317">
        <f>RMDF!BU657</f>
        <v>0</v>
      </c>
      <c r="BV657" s="318" t="str">
        <f>IF(BU657=0,"",_xlfn.XLOOKUP(BU657,StatePicklist!$1:$1,StatePicklist!$3:$3,"NA",0))</f>
        <v/>
      </c>
      <c r="BW657" s="297" t="str">
        <f ca="1">IF(RMDF!BV657="", "", IF(ISNUMBER(MATCH(RMDF!BV657, INDIRECT(BV657), 0)), "OK", "Invalid"))</f>
        <v/>
      </c>
      <c r="BX657" s="281"/>
      <c r="BY657" s="281"/>
      <c r="BZ657" s="281"/>
      <c r="CA657" s="281" t="b">
        <f>AND(RMDF!CD657&gt;=0, RMDF!CD657&lt;=1-SUM(RMDF!Z657,RMDF!AG657,RMDF!AN657,RMDF!AU657,RMDF!BB657,RMDF!BI657,RMDF!BP657,RMDF!BW657), RMDF!CD657=ROUND(RMDF!CD657,4))</f>
        <v>1</v>
      </c>
      <c r="CB657" s="317">
        <f>RMDF!CB657</f>
        <v>0</v>
      </c>
      <c r="CC657" s="318" t="str">
        <f>IF(CB657=0,"",_xlfn.XLOOKUP(CB657,StatePicklist!$1:$1,StatePicklist!$3:$3,"NA",0))</f>
        <v/>
      </c>
      <c r="CD657" s="297" t="str">
        <f ca="1">IF(RMDF!CC657="", "", IF(ISNUMBER(MATCH(RMDF!CC657, INDIRECT(CC657), 0)), "OK", "Invalid"))</f>
        <v/>
      </c>
      <c r="CE657" s="281"/>
      <c r="CF657" s="281"/>
      <c r="CG657" s="281"/>
      <c r="CH657" s="281" t="b">
        <f>AND(RMDF!CK657&gt;=0, RMDF!CK657&lt;=1-SUM(RMDF!Z657,RMDF!AG657,RMDF!AN657,RMDF!AU657,RMDF!BB657,RMDF!BI657,RMDF!BP657,RMDF!BW657,RMDF!CD657), RMDF!CK657=ROUND(RMDF!CK657,4))</f>
        <v>1</v>
      </c>
      <c r="CI657" s="317">
        <f>RMDF!CI657</f>
        <v>0</v>
      </c>
      <c r="CJ657" s="318" t="str">
        <f>IF(CI657=0,"",_xlfn.XLOOKUP(CI657,StatePicklist!$1:$1,StatePicklist!$3:$3,"NA",0))</f>
        <v/>
      </c>
      <c r="CK657" s="297" t="str">
        <f ca="1">IF(RMDF!CJ657="", "", IF(ISNUMBER(MATCH(RMDF!CJ657, INDIRECT(CJ657), 0)), "OK", "Invalid"))</f>
        <v/>
      </c>
      <c r="CL657" s="281"/>
      <c r="CM657" s="281"/>
      <c r="CN657" s="281"/>
      <c r="CO657" s="281" t="b">
        <f>AND(RMDF!CR657&gt;=0, RMDF!CR657&lt;=1-SUM(RMDF!Z657,RMDF!AG657,RMDF!AN657,RMDF!AU657,RMDF!BB657,RMDF!BI657,RMDF!BP657,RMDF!BW657,RMDF!CD657,RMDF!CK657), RMDF!CR657=ROUND(RMDF!CR657,4))</f>
        <v>1</v>
      </c>
      <c r="CP657" s="317">
        <f>RMDF!CP657</f>
        <v>0</v>
      </c>
      <c r="CQ657" s="318" t="str">
        <f>IF(CP657=0,"",_xlfn.XLOOKUP(CP657,StatePicklist!$1:$1,StatePicklist!$3:$3,"NA",0))</f>
        <v/>
      </c>
      <c r="CR657" s="297" t="str">
        <f ca="1">IF(RMDF!CQ657="", "", IF(ISNUMBER(MATCH(RMDF!CQ657, INDIRECT(CQ657), 0)), "OK", "Invalid"))</f>
        <v/>
      </c>
      <c r="CS657" s="281"/>
      <c r="CT657" s="281"/>
      <c r="CU657" s="281"/>
      <c r="CV657" s="281" t="b">
        <f>AND(RMDF!CY657&gt;=0, RMDF!CY657&lt;=1-SUM(RMDF!Z657,RMDF!AG657,RMDF!AN657,RMDF!AU657,RMDF!BB657,RMDF!BI657,RMDF!BP657,RMDF!BW657,RMDF!CD657,RMDF!CK657,RMDF!CR657), RMDF!CY657=ROUND(RMDF!CY657,4))</f>
        <v>1</v>
      </c>
      <c r="CW657" s="317">
        <f>RMDF!CW657</f>
        <v>0</v>
      </c>
      <c r="CX657" s="318" t="str">
        <f>IF(CW657=0,"",_xlfn.XLOOKUP(CW657,StatePicklist!$1:$1,StatePicklist!$3:$3,"NA",0))</f>
        <v/>
      </c>
      <c r="CY657" s="297" t="str">
        <f ca="1">IF(RMDF!CX657="", "", IF(ISNUMBER(MATCH(RMDF!CX657, INDIRECT(CX657), 0)), "OK", "Invalid"))</f>
        <v/>
      </c>
      <c r="CZ657" s="281"/>
      <c r="DA657" s="281"/>
      <c r="DB657" s="281"/>
      <c r="DC657" s="281" t="b">
        <f>AND(RMDF!DF657&gt;=0, RMDF!DF657&lt;=1-SUM(RMDF!Z657,RMDF!AG657,RMDF!AN657,RMDF!AU657,RMDF!BB657,RMDF!BI657,RMDF!BP657,RMDF!BW657,RMDF!CD657,RMDF!CK657,RMDF!CR657,RMDF!CY657), RMDF!DF657=ROUND(RMDF!DF657,4))</f>
        <v>1</v>
      </c>
      <c r="DD657" s="317">
        <f>RMDF!DD657</f>
        <v>0</v>
      </c>
      <c r="DE657" s="318" t="str">
        <f>IF(DD657=0,"",_xlfn.XLOOKUP(DD657,StatePicklist!$1:$1,StatePicklist!$3:$3,"NA",0))</f>
        <v/>
      </c>
      <c r="DF657" s="297" t="str">
        <f ca="1">IF(RMDF!DE657="", "", IF(ISNUMBER(MATCH(RMDF!DE657, INDIRECT(DE657), 0)), "OK", "Invalid"))</f>
        <v/>
      </c>
      <c r="DG657" s="281"/>
      <c r="DH657" s="281"/>
      <c r="DI657" s="281"/>
      <c r="DJ657" s="281" t="b">
        <f>AND(RMDF!DM657&gt;=0, RMDF!DM657&lt;=1-SUM(RMDF!Z657,RMDF!AG657,RMDF!AN657,RMDF!AU657,RMDF!BB657,RMDF!BI657,RMDF!BP657,RMDF!BW657,RMDF!CD657,RMDF!CK657,RMDF!CR657,RMDF!CY657,RMDF!DF657), RMDF!DM657=ROUND(RMDF!DM657,4))</f>
        <v>1</v>
      </c>
      <c r="DK657" s="317">
        <f>RMDF!DK657</f>
        <v>0</v>
      </c>
      <c r="DL657" s="318" t="str">
        <f>IF(DK657=0,"",_xlfn.XLOOKUP(DK657,StatePicklist!$1:$1,StatePicklist!$3:$3,"NA",0))</f>
        <v/>
      </c>
      <c r="DM657" s="297" t="str">
        <f ca="1">IF(RMDF!DL657="", "", IF(ISNUMBER(MATCH(RMDF!DL657, INDIRECT(DL657), 0)), "OK", "Invalid"))</f>
        <v/>
      </c>
      <c r="DN657" s="281"/>
      <c r="DO657" s="281"/>
      <c r="DP657" s="281"/>
      <c r="DQ657" s="281" t="b">
        <f>AND(RMDF!DT657&gt;=0, RMDF!DT657&lt;=1-SUM(RMDF!Z657,RMDF!AG657,RMDF!AN657,RMDF!AU657,RMDF!BB657,RMDF!BI657,RMDF!BP657,RMDF!BW657,RMDF!CD657,RMDF!CK657,RMDF!CR657,RMDF!CY657,RMDF!DF657,RMDF!DM657), RMDF!DT657=ROUND(RMDF!DT657,4))</f>
        <v>1</v>
      </c>
      <c r="DR657" s="317">
        <f>RMDF!DR657</f>
        <v>0</v>
      </c>
      <c r="DS657" s="318" t="str">
        <f>IF(DR657=0,"",_xlfn.XLOOKUP(DR657,StatePicklist!$1:$1,StatePicklist!$3:$3,"NA",0))</f>
        <v/>
      </c>
      <c r="DT657" s="297" t="str">
        <f ca="1">IF(RMDF!DS657="", "", IF(ISNUMBER(MATCH(RMDF!DS657, INDIRECT(DS657), 0)), "OK", "Invalid"))</f>
        <v/>
      </c>
      <c r="DU657" s="281"/>
      <c r="DV657" s="281"/>
      <c r="DW657" s="281"/>
      <c r="DX657" s="281" t="b">
        <f>AND(RMDF!EA657&gt;=0, RMDF!EA657&lt;=1-SUM(RMDF!Z657,RMDF!AG657,RMDF!AN657,RMDF!AU657,RMDF!BB657,RMDF!BI657,RMDF!BP657,RMDF!BW657,RMDF!CD657,RMDF!CK657,RMDF!CR657,RMDF!CY657,RMDF!DF657,RMDF!DM657,RMDF!DT657), RMDF!EA657=ROUND(RMDF!EA657,4))</f>
        <v>1</v>
      </c>
      <c r="DY657" s="317">
        <f>RMDF!DY657</f>
        <v>0</v>
      </c>
      <c r="DZ657" s="318" t="str">
        <f>IF(DY657=0,"",_xlfn.XLOOKUP(DY657,StatePicklist!$1:$1,StatePicklist!$3:$3,"NA",0))</f>
        <v/>
      </c>
      <c r="EA657" s="297" t="str">
        <f ca="1">IF(RMDF!DZ657="", "", IF(ISNUMBER(MATCH(RMDF!DZ657, INDIRECT(DZ657), 0)), "OK", "Invalid"))</f>
        <v/>
      </c>
      <c r="EB657" s="281"/>
      <c r="EC657" s="281"/>
      <c r="ED657" s="281"/>
      <c r="EE657" s="281" t="b">
        <f>AND(RMDF!EH657&gt;=0, RMDF!EH657&lt;=1-SUM(RMDF!Z657,RMDF!AG657,RMDF!AN657,RMDF!AU657,RMDF!BB657,RMDF!BI657,RMDF!BP657,RMDF!BW657,RMDF!CD657,RMDF!CK657,RMDF!CR657,RMDF!CY657,RMDF!DF657,RMDF!DM657,RMDF!DT657,RMDF!EA657), RMDF!EH657=ROUND(RMDF!EH657,4))</f>
        <v>1</v>
      </c>
      <c r="EF657" s="317">
        <f>RMDF!EF657</f>
        <v>0</v>
      </c>
      <c r="EG657" s="318" t="str">
        <f>IF(EF657=0,"",_xlfn.XLOOKUP(EF657,StatePicklist!$1:$1,StatePicklist!$3:$3,"NA",0))</f>
        <v/>
      </c>
      <c r="EH657" s="297" t="str">
        <f ca="1">IF(RMDF!EG657="", "", IF(ISNUMBER(MATCH(RMDF!EG657, INDIRECT(EG657), 0)), "OK", "Invalid"))</f>
        <v/>
      </c>
      <c r="EI657" s="281"/>
      <c r="EJ657" s="281"/>
      <c r="EK657" s="281"/>
      <c r="EL657" s="281" t="b">
        <f>AND(RMDF!EO657&gt;=0, RMDF!EO657&lt;=1-SUM(RMDF!Z657,RMDF!AG657,RMDF!AN657,RMDF!AU657,RMDF!BB657,RMDF!BI657,RMDF!BP657,RMDF!BW657,RMDF!CD657,RMDF!CK657,RMDF!CR657,RMDF!CY657,RMDF!DF657,RMDF!DM657,RMDF!DT657,RMDF!EA657,RMDF!EH657), RMDF!EO657=ROUND(RMDF!EO657,4))</f>
        <v>1</v>
      </c>
      <c r="EM657" s="317">
        <f>RMDF!EM657</f>
        <v>0</v>
      </c>
      <c r="EN657" s="318" t="str">
        <f>IF(EM657=0,"",_xlfn.XLOOKUP(EM657,StatePicklist!$1:$1,StatePicklist!$3:$3,"NA",0))</f>
        <v/>
      </c>
      <c r="EO657" s="297" t="str">
        <f ca="1">IF(RMDF!EN657="", "", IF(ISNUMBER(MATCH(RMDF!EN657, INDIRECT(EN657), 0)), "OK", "Invalid"))</f>
        <v/>
      </c>
      <c r="EP657" s="281"/>
      <c r="EQ657" s="281"/>
      <c r="ER657" s="281"/>
      <c r="ES657" s="281" t="b">
        <f>AND(RMDF!EV657&gt;=0, RMDF!EV657&lt;=1-SUM(RMDF!Z657,RMDF!AG657,RMDF!AN657,RMDF!AU657,RMDF!BB657,RMDF!BI657,RMDF!BP657,RMDF!BW657,RMDF!CD657,RMDF!CK657,RMDF!CR657,RMDF!CY657,RMDF!DF657,RMDF!DM657,RMDF!DT657,RMDF!EA657,RMDF!EH657,RMDF!EO657), RMDF!EV657=ROUND(RMDF!EV657,4))</f>
        <v>1</v>
      </c>
      <c r="ET657" s="317">
        <f>RMDF!ET657</f>
        <v>0</v>
      </c>
      <c r="EU657" s="318" t="str">
        <f>IF(ET657=0,"",_xlfn.XLOOKUP(ET657,StatePicklist!$1:$1,StatePicklist!$3:$3,"NA",0))</f>
        <v/>
      </c>
      <c r="EV657" s="297" t="str">
        <f ca="1">IF(RMDF!EU657="", "", IF(ISNUMBER(MATCH(RMDF!EU657, INDIRECT(EU657), 0)), "OK", "Invalid"))</f>
        <v/>
      </c>
      <c r="EW657" s="281"/>
      <c r="EX657" s="281"/>
      <c r="EY657" s="281"/>
      <c r="EZ657" s="281" t="b">
        <f>AND(RMDF!FC657&gt;=0, RMDF!FC657&lt;=1-SUM(RMDF!Z657,RMDF!AG657,RMDF!AN657,RMDF!AU657,RMDF!BB657,RMDF!BI657,RMDF!BP657,RMDF!BW657,RMDF!CD657,RMDF!CK657,RMDF!CR657,RMDF!CY657,RMDF!DF657,RMDF!DM657,RMDF!DT657,RMDF!EA657,RMDF!EH657,RMDF!EO657,RMDF!EV657), RMDF!FC657=ROUND(RMDF!FC657,4))</f>
        <v>1</v>
      </c>
      <c r="FA657" s="317">
        <f>RMDF!FA657</f>
        <v>0</v>
      </c>
      <c r="FB657" s="318" t="str">
        <f>IF(FA657=0,"",_xlfn.XLOOKUP(FA657,StatePicklist!$1:$1,StatePicklist!$3:$3,"NA",0))</f>
        <v/>
      </c>
      <c r="FC657" s="297" t="str">
        <f ca="1">IF(RMDF!FB657="", "", IF(ISNUMBER(MATCH(RMDF!FB657, INDIRECT(FB657), 0)), "OK", "Invalid"))</f>
        <v/>
      </c>
    </row>
    <row r="658" spans="1:159" s="205" customFormat="1" ht="39.9" customHeight="1" x14ac:dyDescent="0.25">
      <c r="A658" s="206"/>
      <c r="B658" s="196"/>
      <c r="C658" s="197"/>
      <c r="D658" s="198"/>
      <c r="E658" s="199"/>
      <c r="F658" s="200"/>
      <c r="G658" s="201"/>
      <c r="H658" s="292"/>
      <c r="I658" s="305">
        <f>RMDF!I658</f>
        <v>0</v>
      </c>
      <c r="J658" s="305" t="str">
        <f>IF(I658=ProductCode!$B$30,"PDReclPost",IF(OR(I658=ProductCode!$C$30,I658=ProductCode!$E$30,I658=ProductCode!$G$30),"PDPreCon",IF(OR(I658=ProductCode!$D$30,I658=ProductCode!$F$30),"PDNotReclPost","")))</f>
        <v/>
      </c>
      <c r="K658" s="305" t="str">
        <f t="shared" si="36"/>
        <v/>
      </c>
      <c r="L658" s="289"/>
      <c r="M658" s="305" t="str">
        <f t="shared" si="36"/>
        <v/>
      </c>
      <c r="N658" s="289" t="b">
        <f>AND(RMDF!N658&gt;=0, RMDF!N658&lt;=1-RMDF!L658, RMDF!N658=ROUND(RMDF!N658,4))</f>
        <v>1</v>
      </c>
      <c r="O658" s="286" t="str">
        <f>IF(P658="","",IF(I658="","",IF(LEFT(I658,13)="Reclaimed pos",RawMaterialCode!$E$569,RawMaterialCode!$E$568)))</f>
        <v>Reclaimed pre-consumer mixed fibers (RM0578)</v>
      </c>
      <c r="P658" s="295">
        <f t="shared" si="37"/>
        <v>1</v>
      </c>
      <c r="Q658" s="202"/>
      <c r="R658" s="203"/>
      <c r="S658" s="204" t="str">
        <f t="shared" si="38"/>
        <v/>
      </c>
      <c r="T658" s="281"/>
      <c r="U658" s="281"/>
      <c r="V658" s="281"/>
      <c r="W658" s="281"/>
      <c r="X658" s="317">
        <f>RMDF!X658</f>
        <v>0</v>
      </c>
      <c r="Y658" s="318" t="str">
        <f>IF(X658=0,"",_xlfn.XLOOKUP(X658,StatePicklist!$1:$1,StatePicklist!$3:$3,"NA",0))</f>
        <v/>
      </c>
      <c r="Z658" s="297" t="str">
        <f ca="1">IF(RMDF!Y658="", "", IF(ISNUMBER(MATCH(RMDF!Y658, INDIRECT(Y658), 0)), "OK", "Invalid"))</f>
        <v/>
      </c>
      <c r="AA658" s="281"/>
      <c r="AB658" s="281"/>
      <c r="AC658" s="281"/>
      <c r="AD658" s="281" t="b">
        <f>AND(RMDF!AG658&gt;=0, RMDF!AG658&lt;=1-RMDF!Z658, RMDF!AG658=ROUND(RMDF!AG658,4))</f>
        <v>1</v>
      </c>
      <c r="AE658" s="317">
        <f>RMDF!AE658</f>
        <v>0</v>
      </c>
      <c r="AF658" s="318" t="str">
        <f>IF(AE658=0,"",_xlfn.XLOOKUP(AE658,StatePicklist!$1:$1,StatePicklist!$3:$3,"NA",0))</f>
        <v/>
      </c>
      <c r="AG658" s="297" t="str">
        <f ca="1">IF(RMDF!AF658="", "", IF(ISNUMBER(MATCH(RMDF!AF658, INDIRECT(AF658), 0)), "OK", "Invalid"))</f>
        <v/>
      </c>
      <c r="AH658" s="281"/>
      <c r="AI658" s="281"/>
      <c r="AJ658" s="281"/>
      <c r="AK658" s="281" t="b">
        <f>AND(RMDF!AN658&gt;=0, RMDF!AN658&lt;=1-SUM(RMDF!Z658,RMDF!AG658), RMDF!AN658=ROUND(RMDF!AN658,4))</f>
        <v>1</v>
      </c>
      <c r="AL658" s="317">
        <f>RMDF!AL658</f>
        <v>0</v>
      </c>
      <c r="AM658" s="318" t="str">
        <f>IF(AL658=0,"",_xlfn.XLOOKUP(AL658,StatePicklist!$1:$1,StatePicklist!$3:$3,"NA",0))</f>
        <v/>
      </c>
      <c r="AN658" s="297" t="str">
        <f ca="1">IF(RMDF!AM658="", "", IF(ISNUMBER(MATCH(RMDF!AM658, INDIRECT(AM658), 0)), "OK", "Invalid"))</f>
        <v/>
      </c>
      <c r="AO658" s="281"/>
      <c r="AP658" s="281"/>
      <c r="AQ658" s="281"/>
      <c r="AR658" s="281" t="b">
        <f>AND(RMDF!AU658&gt;=0, RMDF!AU658&lt;=1-SUM(RMDF!Z658,RMDF!AG658,RMDF!AN658), RMDF!AU658=ROUND(RMDF!AU658,4))</f>
        <v>1</v>
      </c>
      <c r="AS658" s="317">
        <f>RMDF!AS658</f>
        <v>0</v>
      </c>
      <c r="AT658" s="318" t="str">
        <f>IF(AS658=0,"",_xlfn.XLOOKUP(AS658,StatePicklist!$1:$1,StatePicklist!$3:$3,"NA",0))</f>
        <v/>
      </c>
      <c r="AU658" s="297" t="str">
        <f ca="1">IF(RMDF!AT658="", "", IF(ISNUMBER(MATCH(RMDF!AT658, INDIRECT(AT658), 0)), "OK", "Invalid"))</f>
        <v/>
      </c>
      <c r="AV658" s="281"/>
      <c r="AW658" s="281"/>
      <c r="AX658" s="281"/>
      <c r="AY658" s="281" t="b">
        <f>AND(RMDF!BB658&gt;=0, RMDF!BB658&lt;=1-SUM(RMDF!Z658,RMDF!AG658,RMDF!AN658,RMDF!AU658), RMDF!BB658=ROUND(RMDF!BB658,4))</f>
        <v>1</v>
      </c>
      <c r="AZ658" s="317">
        <f>RMDF!AZ658</f>
        <v>0</v>
      </c>
      <c r="BA658" s="318" t="str">
        <f>IF(AZ658=0,"",_xlfn.XLOOKUP(AZ658,StatePicklist!$1:$1,StatePicklist!$3:$3,"NA",0))</f>
        <v/>
      </c>
      <c r="BB658" s="297" t="str">
        <f ca="1">IF(RMDF!BA658="", "", IF(ISNUMBER(MATCH(RMDF!BA658, INDIRECT(BA658), 0)), "OK", "Invalid"))</f>
        <v/>
      </c>
      <c r="BC658" s="281"/>
      <c r="BD658" s="281"/>
      <c r="BE658" s="281"/>
      <c r="BF658" s="281" t="b">
        <f>AND(RMDF!BI658&gt;=0, RMDF!BI658&lt;=1-SUM(RMDF!Z658,RMDF!AG658,RMDF!AN658,RMDF!AU658,RMDF!BB658), RMDF!BI658=ROUND(RMDF!BI658,4))</f>
        <v>1</v>
      </c>
      <c r="BG658" s="317">
        <f>RMDF!BG658</f>
        <v>0</v>
      </c>
      <c r="BH658" s="318" t="str">
        <f>IF(BG658=0,"",_xlfn.XLOOKUP(BG658,StatePicklist!$1:$1,StatePicklist!$3:$3,"NA",0))</f>
        <v/>
      </c>
      <c r="BI658" s="297" t="str">
        <f ca="1">IF(RMDF!BH658="", "", IF(ISNUMBER(MATCH(RMDF!BH658, INDIRECT(BH658), 0)), "OK", "Invalid"))</f>
        <v/>
      </c>
      <c r="BJ658" s="281"/>
      <c r="BK658" s="281"/>
      <c r="BL658" s="281"/>
      <c r="BM658" s="281" t="b">
        <f>AND(RMDF!BP658&gt;=0, RMDF!BP658&lt;=1-SUM(RMDF!Z658,RMDF!AG658,RMDF!AN658,RMDF!AU658,RMDF!BB658,RMDF!BI658), RMDF!BP658=ROUND(RMDF!BP658,4))</f>
        <v>1</v>
      </c>
      <c r="BN658" s="317">
        <f>RMDF!BN658</f>
        <v>0</v>
      </c>
      <c r="BO658" s="318" t="str">
        <f>IF(BN658=0,"",_xlfn.XLOOKUP(BN658,StatePicklist!$1:$1,StatePicklist!$3:$3,"NA",0))</f>
        <v/>
      </c>
      <c r="BP658" s="297" t="str">
        <f ca="1">IF(RMDF!BO658="", "", IF(ISNUMBER(MATCH(RMDF!BO658, INDIRECT(BO658), 0)), "OK", "Invalid"))</f>
        <v/>
      </c>
      <c r="BQ658" s="281"/>
      <c r="BR658" s="281"/>
      <c r="BS658" s="281"/>
      <c r="BT658" s="281" t="b">
        <f>AND(RMDF!BW658&gt;=0, RMDF!BW658&lt;=1-SUM(RMDF!Z658,RMDF!AG658,RMDF!AN658,RMDF!AU658,RMDF!BB658,RMDF!BI658,RMDF!BP658), RMDF!BW658=ROUND(RMDF!BW658,4))</f>
        <v>1</v>
      </c>
      <c r="BU658" s="317">
        <f>RMDF!BU658</f>
        <v>0</v>
      </c>
      <c r="BV658" s="318" t="str">
        <f>IF(BU658=0,"",_xlfn.XLOOKUP(BU658,StatePicklist!$1:$1,StatePicklist!$3:$3,"NA",0))</f>
        <v/>
      </c>
      <c r="BW658" s="297" t="str">
        <f ca="1">IF(RMDF!BV658="", "", IF(ISNUMBER(MATCH(RMDF!BV658, INDIRECT(BV658), 0)), "OK", "Invalid"))</f>
        <v/>
      </c>
      <c r="BX658" s="281"/>
      <c r="BY658" s="281"/>
      <c r="BZ658" s="281"/>
      <c r="CA658" s="281" t="b">
        <f>AND(RMDF!CD658&gt;=0, RMDF!CD658&lt;=1-SUM(RMDF!Z658,RMDF!AG658,RMDF!AN658,RMDF!AU658,RMDF!BB658,RMDF!BI658,RMDF!BP658,RMDF!BW658), RMDF!CD658=ROUND(RMDF!CD658,4))</f>
        <v>1</v>
      </c>
      <c r="CB658" s="317">
        <f>RMDF!CB658</f>
        <v>0</v>
      </c>
      <c r="CC658" s="318" t="str">
        <f>IF(CB658=0,"",_xlfn.XLOOKUP(CB658,StatePicklist!$1:$1,StatePicklist!$3:$3,"NA",0))</f>
        <v/>
      </c>
      <c r="CD658" s="297" t="str">
        <f ca="1">IF(RMDF!CC658="", "", IF(ISNUMBER(MATCH(RMDF!CC658, INDIRECT(CC658), 0)), "OK", "Invalid"))</f>
        <v/>
      </c>
      <c r="CE658" s="281"/>
      <c r="CF658" s="281"/>
      <c r="CG658" s="281"/>
      <c r="CH658" s="281" t="b">
        <f>AND(RMDF!CK658&gt;=0, RMDF!CK658&lt;=1-SUM(RMDF!Z658,RMDF!AG658,RMDF!AN658,RMDF!AU658,RMDF!BB658,RMDF!BI658,RMDF!BP658,RMDF!BW658,RMDF!CD658), RMDF!CK658=ROUND(RMDF!CK658,4))</f>
        <v>1</v>
      </c>
      <c r="CI658" s="317">
        <f>RMDF!CI658</f>
        <v>0</v>
      </c>
      <c r="CJ658" s="318" t="str">
        <f>IF(CI658=0,"",_xlfn.XLOOKUP(CI658,StatePicklist!$1:$1,StatePicklist!$3:$3,"NA",0))</f>
        <v/>
      </c>
      <c r="CK658" s="297" t="str">
        <f ca="1">IF(RMDF!CJ658="", "", IF(ISNUMBER(MATCH(RMDF!CJ658, INDIRECT(CJ658), 0)), "OK", "Invalid"))</f>
        <v/>
      </c>
      <c r="CL658" s="281"/>
      <c r="CM658" s="281"/>
      <c r="CN658" s="281"/>
      <c r="CO658" s="281" t="b">
        <f>AND(RMDF!CR658&gt;=0, RMDF!CR658&lt;=1-SUM(RMDF!Z658,RMDF!AG658,RMDF!AN658,RMDF!AU658,RMDF!BB658,RMDF!BI658,RMDF!BP658,RMDF!BW658,RMDF!CD658,RMDF!CK658), RMDF!CR658=ROUND(RMDF!CR658,4))</f>
        <v>1</v>
      </c>
      <c r="CP658" s="317">
        <f>RMDF!CP658</f>
        <v>0</v>
      </c>
      <c r="CQ658" s="318" t="str">
        <f>IF(CP658=0,"",_xlfn.XLOOKUP(CP658,StatePicklist!$1:$1,StatePicklist!$3:$3,"NA",0))</f>
        <v/>
      </c>
      <c r="CR658" s="297" t="str">
        <f ca="1">IF(RMDF!CQ658="", "", IF(ISNUMBER(MATCH(RMDF!CQ658, INDIRECT(CQ658), 0)), "OK", "Invalid"))</f>
        <v/>
      </c>
      <c r="CS658" s="281"/>
      <c r="CT658" s="281"/>
      <c r="CU658" s="281"/>
      <c r="CV658" s="281" t="b">
        <f>AND(RMDF!CY658&gt;=0, RMDF!CY658&lt;=1-SUM(RMDF!Z658,RMDF!AG658,RMDF!AN658,RMDF!AU658,RMDF!BB658,RMDF!BI658,RMDF!BP658,RMDF!BW658,RMDF!CD658,RMDF!CK658,RMDF!CR658), RMDF!CY658=ROUND(RMDF!CY658,4))</f>
        <v>1</v>
      </c>
      <c r="CW658" s="317">
        <f>RMDF!CW658</f>
        <v>0</v>
      </c>
      <c r="CX658" s="318" t="str">
        <f>IF(CW658=0,"",_xlfn.XLOOKUP(CW658,StatePicklist!$1:$1,StatePicklist!$3:$3,"NA",0))</f>
        <v/>
      </c>
      <c r="CY658" s="297" t="str">
        <f ca="1">IF(RMDF!CX658="", "", IF(ISNUMBER(MATCH(RMDF!CX658, INDIRECT(CX658), 0)), "OK", "Invalid"))</f>
        <v/>
      </c>
      <c r="CZ658" s="281"/>
      <c r="DA658" s="281"/>
      <c r="DB658" s="281"/>
      <c r="DC658" s="281" t="b">
        <f>AND(RMDF!DF658&gt;=0, RMDF!DF658&lt;=1-SUM(RMDF!Z658,RMDF!AG658,RMDF!AN658,RMDF!AU658,RMDF!BB658,RMDF!BI658,RMDF!BP658,RMDF!BW658,RMDF!CD658,RMDF!CK658,RMDF!CR658,RMDF!CY658), RMDF!DF658=ROUND(RMDF!DF658,4))</f>
        <v>1</v>
      </c>
      <c r="DD658" s="317">
        <f>RMDF!DD658</f>
        <v>0</v>
      </c>
      <c r="DE658" s="318" t="str">
        <f>IF(DD658=0,"",_xlfn.XLOOKUP(DD658,StatePicklist!$1:$1,StatePicklist!$3:$3,"NA",0))</f>
        <v/>
      </c>
      <c r="DF658" s="297" t="str">
        <f ca="1">IF(RMDF!DE658="", "", IF(ISNUMBER(MATCH(RMDF!DE658, INDIRECT(DE658), 0)), "OK", "Invalid"))</f>
        <v/>
      </c>
      <c r="DG658" s="281"/>
      <c r="DH658" s="281"/>
      <c r="DI658" s="281"/>
      <c r="DJ658" s="281" t="b">
        <f>AND(RMDF!DM658&gt;=0, RMDF!DM658&lt;=1-SUM(RMDF!Z658,RMDF!AG658,RMDF!AN658,RMDF!AU658,RMDF!BB658,RMDF!BI658,RMDF!BP658,RMDF!BW658,RMDF!CD658,RMDF!CK658,RMDF!CR658,RMDF!CY658,RMDF!DF658), RMDF!DM658=ROUND(RMDF!DM658,4))</f>
        <v>1</v>
      </c>
      <c r="DK658" s="317">
        <f>RMDF!DK658</f>
        <v>0</v>
      </c>
      <c r="DL658" s="318" t="str">
        <f>IF(DK658=0,"",_xlfn.XLOOKUP(DK658,StatePicklist!$1:$1,StatePicklist!$3:$3,"NA",0))</f>
        <v/>
      </c>
      <c r="DM658" s="297" t="str">
        <f ca="1">IF(RMDF!DL658="", "", IF(ISNUMBER(MATCH(RMDF!DL658, INDIRECT(DL658), 0)), "OK", "Invalid"))</f>
        <v/>
      </c>
      <c r="DN658" s="281"/>
      <c r="DO658" s="281"/>
      <c r="DP658" s="281"/>
      <c r="DQ658" s="281" t="b">
        <f>AND(RMDF!DT658&gt;=0, RMDF!DT658&lt;=1-SUM(RMDF!Z658,RMDF!AG658,RMDF!AN658,RMDF!AU658,RMDF!BB658,RMDF!BI658,RMDF!BP658,RMDF!BW658,RMDF!CD658,RMDF!CK658,RMDF!CR658,RMDF!CY658,RMDF!DF658,RMDF!DM658), RMDF!DT658=ROUND(RMDF!DT658,4))</f>
        <v>1</v>
      </c>
      <c r="DR658" s="317">
        <f>RMDF!DR658</f>
        <v>0</v>
      </c>
      <c r="DS658" s="318" t="str">
        <f>IF(DR658=0,"",_xlfn.XLOOKUP(DR658,StatePicklist!$1:$1,StatePicklist!$3:$3,"NA",0))</f>
        <v/>
      </c>
      <c r="DT658" s="297" t="str">
        <f ca="1">IF(RMDF!DS658="", "", IF(ISNUMBER(MATCH(RMDF!DS658, INDIRECT(DS658), 0)), "OK", "Invalid"))</f>
        <v/>
      </c>
      <c r="DU658" s="281"/>
      <c r="DV658" s="281"/>
      <c r="DW658" s="281"/>
      <c r="DX658" s="281" t="b">
        <f>AND(RMDF!EA658&gt;=0, RMDF!EA658&lt;=1-SUM(RMDF!Z658,RMDF!AG658,RMDF!AN658,RMDF!AU658,RMDF!BB658,RMDF!BI658,RMDF!BP658,RMDF!BW658,RMDF!CD658,RMDF!CK658,RMDF!CR658,RMDF!CY658,RMDF!DF658,RMDF!DM658,RMDF!DT658), RMDF!EA658=ROUND(RMDF!EA658,4))</f>
        <v>1</v>
      </c>
      <c r="DY658" s="317">
        <f>RMDF!DY658</f>
        <v>0</v>
      </c>
      <c r="DZ658" s="318" t="str">
        <f>IF(DY658=0,"",_xlfn.XLOOKUP(DY658,StatePicklist!$1:$1,StatePicklist!$3:$3,"NA",0))</f>
        <v/>
      </c>
      <c r="EA658" s="297" t="str">
        <f ca="1">IF(RMDF!DZ658="", "", IF(ISNUMBER(MATCH(RMDF!DZ658, INDIRECT(DZ658), 0)), "OK", "Invalid"))</f>
        <v/>
      </c>
      <c r="EB658" s="281"/>
      <c r="EC658" s="281"/>
      <c r="ED658" s="281"/>
      <c r="EE658" s="281" t="b">
        <f>AND(RMDF!EH658&gt;=0, RMDF!EH658&lt;=1-SUM(RMDF!Z658,RMDF!AG658,RMDF!AN658,RMDF!AU658,RMDF!BB658,RMDF!BI658,RMDF!BP658,RMDF!BW658,RMDF!CD658,RMDF!CK658,RMDF!CR658,RMDF!CY658,RMDF!DF658,RMDF!DM658,RMDF!DT658,RMDF!EA658), RMDF!EH658=ROUND(RMDF!EH658,4))</f>
        <v>1</v>
      </c>
      <c r="EF658" s="317">
        <f>RMDF!EF658</f>
        <v>0</v>
      </c>
      <c r="EG658" s="318" t="str">
        <f>IF(EF658=0,"",_xlfn.XLOOKUP(EF658,StatePicklist!$1:$1,StatePicklist!$3:$3,"NA",0))</f>
        <v/>
      </c>
      <c r="EH658" s="297" t="str">
        <f ca="1">IF(RMDF!EG658="", "", IF(ISNUMBER(MATCH(RMDF!EG658, INDIRECT(EG658), 0)), "OK", "Invalid"))</f>
        <v/>
      </c>
      <c r="EI658" s="281"/>
      <c r="EJ658" s="281"/>
      <c r="EK658" s="281"/>
      <c r="EL658" s="281" t="b">
        <f>AND(RMDF!EO658&gt;=0, RMDF!EO658&lt;=1-SUM(RMDF!Z658,RMDF!AG658,RMDF!AN658,RMDF!AU658,RMDF!BB658,RMDF!BI658,RMDF!BP658,RMDF!BW658,RMDF!CD658,RMDF!CK658,RMDF!CR658,RMDF!CY658,RMDF!DF658,RMDF!DM658,RMDF!DT658,RMDF!EA658,RMDF!EH658), RMDF!EO658=ROUND(RMDF!EO658,4))</f>
        <v>1</v>
      </c>
      <c r="EM658" s="317">
        <f>RMDF!EM658</f>
        <v>0</v>
      </c>
      <c r="EN658" s="318" t="str">
        <f>IF(EM658=0,"",_xlfn.XLOOKUP(EM658,StatePicklist!$1:$1,StatePicklist!$3:$3,"NA",0))</f>
        <v/>
      </c>
      <c r="EO658" s="297" t="str">
        <f ca="1">IF(RMDF!EN658="", "", IF(ISNUMBER(MATCH(RMDF!EN658, INDIRECT(EN658), 0)), "OK", "Invalid"))</f>
        <v/>
      </c>
      <c r="EP658" s="281"/>
      <c r="EQ658" s="281"/>
      <c r="ER658" s="281"/>
      <c r="ES658" s="281" t="b">
        <f>AND(RMDF!EV658&gt;=0, RMDF!EV658&lt;=1-SUM(RMDF!Z658,RMDF!AG658,RMDF!AN658,RMDF!AU658,RMDF!BB658,RMDF!BI658,RMDF!BP658,RMDF!BW658,RMDF!CD658,RMDF!CK658,RMDF!CR658,RMDF!CY658,RMDF!DF658,RMDF!DM658,RMDF!DT658,RMDF!EA658,RMDF!EH658,RMDF!EO658), RMDF!EV658=ROUND(RMDF!EV658,4))</f>
        <v>1</v>
      </c>
      <c r="ET658" s="317">
        <f>RMDF!ET658</f>
        <v>0</v>
      </c>
      <c r="EU658" s="318" t="str">
        <f>IF(ET658=0,"",_xlfn.XLOOKUP(ET658,StatePicklist!$1:$1,StatePicklist!$3:$3,"NA",0))</f>
        <v/>
      </c>
      <c r="EV658" s="297" t="str">
        <f ca="1">IF(RMDF!EU658="", "", IF(ISNUMBER(MATCH(RMDF!EU658, INDIRECT(EU658), 0)), "OK", "Invalid"))</f>
        <v/>
      </c>
      <c r="EW658" s="281"/>
      <c r="EX658" s="281"/>
      <c r="EY658" s="281"/>
      <c r="EZ658" s="281" t="b">
        <f>AND(RMDF!FC658&gt;=0, RMDF!FC658&lt;=1-SUM(RMDF!Z658,RMDF!AG658,RMDF!AN658,RMDF!AU658,RMDF!BB658,RMDF!BI658,RMDF!BP658,RMDF!BW658,RMDF!CD658,RMDF!CK658,RMDF!CR658,RMDF!CY658,RMDF!DF658,RMDF!DM658,RMDF!DT658,RMDF!EA658,RMDF!EH658,RMDF!EO658,RMDF!EV658), RMDF!FC658=ROUND(RMDF!FC658,4))</f>
        <v>1</v>
      </c>
      <c r="FA658" s="317">
        <f>RMDF!FA658</f>
        <v>0</v>
      </c>
      <c r="FB658" s="318" t="str">
        <f>IF(FA658=0,"",_xlfn.XLOOKUP(FA658,StatePicklist!$1:$1,StatePicklist!$3:$3,"NA",0))</f>
        <v/>
      </c>
      <c r="FC658" s="297" t="str">
        <f ca="1">IF(RMDF!FB658="", "", IF(ISNUMBER(MATCH(RMDF!FB658, INDIRECT(FB658), 0)), "OK", "Invalid"))</f>
        <v/>
      </c>
    </row>
    <row r="659" spans="1:159" s="205" customFormat="1" ht="39.9" customHeight="1" x14ac:dyDescent="0.25">
      <c r="A659" s="206"/>
      <c r="B659" s="196"/>
      <c r="C659" s="197"/>
      <c r="D659" s="198"/>
      <c r="E659" s="199"/>
      <c r="F659" s="200"/>
      <c r="G659" s="201"/>
      <c r="H659" s="292"/>
      <c r="I659" s="305">
        <f>RMDF!I659</f>
        <v>0</v>
      </c>
      <c r="J659" s="305" t="str">
        <f>IF(I659=ProductCode!$B$30,"PDReclPost",IF(OR(I659=ProductCode!$C$30,I659=ProductCode!$E$30,I659=ProductCode!$G$30),"PDPreCon",IF(OR(I659=ProductCode!$D$30,I659=ProductCode!$F$30),"PDNotReclPost","")))</f>
        <v/>
      </c>
      <c r="K659" s="305" t="str">
        <f t="shared" si="36"/>
        <v/>
      </c>
      <c r="L659" s="289"/>
      <c r="M659" s="305" t="str">
        <f t="shared" si="36"/>
        <v/>
      </c>
      <c r="N659" s="289" t="b">
        <f>AND(RMDF!N659&gt;=0, RMDF!N659&lt;=1-RMDF!L659, RMDF!N659=ROUND(RMDF!N659,4))</f>
        <v>1</v>
      </c>
      <c r="O659" s="286" t="str">
        <f>IF(P659="","",IF(I659="","",IF(LEFT(I659,13)="Reclaimed pos",RawMaterialCode!$E$569,RawMaterialCode!$E$568)))</f>
        <v>Reclaimed pre-consumer mixed fibers (RM0578)</v>
      </c>
      <c r="P659" s="295">
        <f t="shared" si="37"/>
        <v>1</v>
      </c>
      <c r="Q659" s="202"/>
      <c r="R659" s="203"/>
      <c r="S659" s="204" t="str">
        <f t="shared" si="38"/>
        <v/>
      </c>
      <c r="T659" s="281"/>
      <c r="U659" s="281"/>
      <c r="V659" s="281"/>
      <c r="W659" s="281"/>
      <c r="X659" s="317">
        <f>RMDF!X659</f>
        <v>0</v>
      </c>
      <c r="Y659" s="318" t="str">
        <f>IF(X659=0,"",_xlfn.XLOOKUP(X659,StatePicklist!$1:$1,StatePicklist!$3:$3,"NA",0))</f>
        <v/>
      </c>
      <c r="Z659" s="297" t="str">
        <f ca="1">IF(RMDF!Y659="", "", IF(ISNUMBER(MATCH(RMDF!Y659, INDIRECT(Y659), 0)), "OK", "Invalid"))</f>
        <v/>
      </c>
      <c r="AA659" s="281"/>
      <c r="AB659" s="281"/>
      <c r="AC659" s="281"/>
      <c r="AD659" s="281" t="b">
        <f>AND(RMDF!AG659&gt;=0, RMDF!AG659&lt;=1-RMDF!Z659, RMDF!AG659=ROUND(RMDF!AG659,4))</f>
        <v>1</v>
      </c>
      <c r="AE659" s="317">
        <f>RMDF!AE659</f>
        <v>0</v>
      </c>
      <c r="AF659" s="318" t="str">
        <f>IF(AE659=0,"",_xlfn.XLOOKUP(AE659,StatePicklist!$1:$1,StatePicklist!$3:$3,"NA",0))</f>
        <v/>
      </c>
      <c r="AG659" s="297" t="str">
        <f ca="1">IF(RMDF!AF659="", "", IF(ISNUMBER(MATCH(RMDF!AF659, INDIRECT(AF659), 0)), "OK", "Invalid"))</f>
        <v/>
      </c>
      <c r="AH659" s="281"/>
      <c r="AI659" s="281"/>
      <c r="AJ659" s="281"/>
      <c r="AK659" s="281" t="b">
        <f>AND(RMDF!AN659&gt;=0, RMDF!AN659&lt;=1-SUM(RMDF!Z659,RMDF!AG659), RMDF!AN659=ROUND(RMDF!AN659,4))</f>
        <v>1</v>
      </c>
      <c r="AL659" s="317">
        <f>RMDF!AL659</f>
        <v>0</v>
      </c>
      <c r="AM659" s="318" t="str">
        <f>IF(AL659=0,"",_xlfn.XLOOKUP(AL659,StatePicklist!$1:$1,StatePicklist!$3:$3,"NA",0))</f>
        <v/>
      </c>
      <c r="AN659" s="297" t="str">
        <f ca="1">IF(RMDF!AM659="", "", IF(ISNUMBER(MATCH(RMDF!AM659, INDIRECT(AM659), 0)), "OK", "Invalid"))</f>
        <v/>
      </c>
      <c r="AO659" s="281"/>
      <c r="AP659" s="281"/>
      <c r="AQ659" s="281"/>
      <c r="AR659" s="281" t="b">
        <f>AND(RMDF!AU659&gt;=0, RMDF!AU659&lt;=1-SUM(RMDF!Z659,RMDF!AG659,RMDF!AN659), RMDF!AU659=ROUND(RMDF!AU659,4))</f>
        <v>1</v>
      </c>
      <c r="AS659" s="317">
        <f>RMDF!AS659</f>
        <v>0</v>
      </c>
      <c r="AT659" s="318" t="str">
        <f>IF(AS659=0,"",_xlfn.XLOOKUP(AS659,StatePicklist!$1:$1,StatePicklist!$3:$3,"NA",0))</f>
        <v/>
      </c>
      <c r="AU659" s="297" t="str">
        <f ca="1">IF(RMDF!AT659="", "", IF(ISNUMBER(MATCH(RMDF!AT659, INDIRECT(AT659), 0)), "OK", "Invalid"))</f>
        <v/>
      </c>
      <c r="AV659" s="281"/>
      <c r="AW659" s="281"/>
      <c r="AX659" s="281"/>
      <c r="AY659" s="281" t="b">
        <f>AND(RMDF!BB659&gt;=0, RMDF!BB659&lt;=1-SUM(RMDF!Z659,RMDF!AG659,RMDF!AN659,RMDF!AU659), RMDF!BB659=ROUND(RMDF!BB659,4))</f>
        <v>1</v>
      </c>
      <c r="AZ659" s="317">
        <f>RMDF!AZ659</f>
        <v>0</v>
      </c>
      <c r="BA659" s="318" t="str">
        <f>IF(AZ659=0,"",_xlfn.XLOOKUP(AZ659,StatePicklist!$1:$1,StatePicklist!$3:$3,"NA",0))</f>
        <v/>
      </c>
      <c r="BB659" s="297" t="str">
        <f ca="1">IF(RMDF!BA659="", "", IF(ISNUMBER(MATCH(RMDF!BA659, INDIRECT(BA659), 0)), "OK", "Invalid"))</f>
        <v/>
      </c>
      <c r="BC659" s="281"/>
      <c r="BD659" s="281"/>
      <c r="BE659" s="281"/>
      <c r="BF659" s="281" t="b">
        <f>AND(RMDF!BI659&gt;=0, RMDF!BI659&lt;=1-SUM(RMDF!Z659,RMDF!AG659,RMDF!AN659,RMDF!AU659,RMDF!BB659), RMDF!BI659=ROUND(RMDF!BI659,4))</f>
        <v>1</v>
      </c>
      <c r="BG659" s="317">
        <f>RMDF!BG659</f>
        <v>0</v>
      </c>
      <c r="BH659" s="318" t="str">
        <f>IF(BG659=0,"",_xlfn.XLOOKUP(BG659,StatePicklist!$1:$1,StatePicklist!$3:$3,"NA",0))</f>
        <v/>
      </c>
      <c r="BI659" s="297" t="str">
        <f ca="1">IF(RMDF!BH659="", "", IF(ISNUMBER(MATCH(RMDF!BH659, INDIRECT(BH659), 0)), "OK", "Invalid"))</f>
        <v/>
      </c>
      <c r="BJ659" s="281"/>
      <c r="BK659" s="281"/>
      <c r="BL659" s="281"/>
      <c r="BM659" s="281" t="b">
        <f>AND(RMDF!BP659&gt;=0, RMDF!BP659&lt;=1-SUM(RMDF!Z659,RMDF!AG659,RMDF!AN659,RMDF!AU659,RMDF!BB659,RMDF!BI659), RMDF!BP659=ROUND(RMDF!BP659,4))</f>
        <v>1</v>
      </c>
      <c r="BN659" s="317">
        <f>RMDF!BN659</f>
        <v>0</v>
      </c>
      <c r="BO659" s="318" t="str">
        <f>IF(BN659=0,"",_xlfn.XLOOKUP(BN659,StatePicklist!$1:$1,StatePicklist!$3:$3,"NA",0))</f>
        <v/>
      </c>
      <c r="BP659" s="297" t="str">
        <f ca="1">IF(RMDF!BO659="", "", IF(ISNUMBER(MATCH(RMDF!BO659, INDIRECT(BO659), 0)), "OK", "Invalid"))</f>
        <v/>
      </c>
      <c r="BQ659" s="281"/>
      <c r="BR659" s="281"/>
      <c r="BS659" s="281"/>
      <c r="BT659" s="281" t="b">
        <f>AND(RMDF!BW659&gt;=0, RMDF!BW659&lt;=1-SUM(RMDF!Z659,RMDF!AG659,RMDF!AN659,RMDF!AU659,RMDF!BB659,RMDF!BI659,RMDF!BP659), RMDF!BW659=ROUND(RMDF!BW659,4))</f>
        <v>1</v>
      </c>
      <c r="BU659" s="317">
        <f>RMDF!BU659</f>
        <v>0</v>
      </c>
      <c r="BV659" s="318" t="str">
        <f>IF(BU659=0,"",_xlfn.XLOOKUP(BU659,StatePicklist!$1:$1,StatePicklist!$3:$3,"NA",0))</f>
        <v/>
      </c>
      <c r="BW659" s="297" t="str">
        <f ca="1">IF(RMDF!BV659="", "", IF(ISNUMBER(MATCH(RMDF!BV659, INDIRECT(BV659), 0)), "OK", "Invalid"))</f>
        <v/>
      </c>
      <c r="BX659" s="281"/>
      <c r="BY659" s="281"/>
      <c r="BZ659" s="281"/>
      <c r="CA659" s="281" t="b">
        <f>AND(RMDF!CD659&gt;=0, RMDF!CD659&lt;=1-SUM(RMDF!Z659,RMDF!AG659,RMDF!AN659,RMDF!AU659,RMDF!BB659,RMDF!BI659,RMDF!BP659,RMDF!BW659), RMDF!CD659=ROUND(RMDF!CD659,4))</f>
        <v>1</v>
      </c>
      <c r="CB659" s="317">
        <f>RMDF!CB659</f>
        <v>0</v>
      </c>
      <c r="CC659" s="318" t="str">
        <f>IF(CB659=0,"",_xlfn.XLOOKUP(CB659,StatePicklist!$1:$1,StatePicklist!$3:$3,"NA",0))</f>
        <v/>
      </c>
      <c r="CD659" s="297" t="str">
        <f ca="1">IF(RMDF!CC659="", "", IF(ISNUMBER(MATCH(RMDF!CC659, INDIRECT(CC659), 0)), "OK", "Invalid"))</f>
        <v/>
      </c>
      <c r="CE659" s="281"/>
      <c r="CF659" s="281"/>
      <c r="CG659" s="281"/>
      <c r="CH659" s="281" t="b">
        <f>AND(RMDF!CK659&gt;=0, RMDF!CK659&lt;=1-SUM(RMDF!Z659,RMDF!AG659,RMDF!AN659,RMDF!AU659,RMDF!BB659,RMDF!BI659,RMDF!BP659,RMDF!BW659,RMDF!CD659), RMDF!CK659=ROUND(RMDF!CK659,4))</f>
        <v>1</v>
      </c>
      <c r="CI659" s="317">
        <f>RMDF!CI659</f>
        <v>0</v>
      </c>
      <c r="CJ659" s="318" t="str">
        <f>IF(CI659=0,"",_xlfn.XLOOKUP(CI659,StatePicklist!$1:$1,StatePicklist!$3:$3,"NA",0))</f>
        <v/>
      </c>
      <c r="CK659" s="297" t="str">
        <f ca="1">IF(RMDF!CJ659="", "", IF(ISNUMBER(MATCH(RMDF!CJ659, INDIRECT(CJ659), 0)), "OK", "Invalid"))</f>
        <v/>
      </c>
      <c r="CL659" s="281"/>
      <c r="CM659" s="281"/>
      <c r="CN659" s="281"/>
      <c r="CO659" s="281" t="b">
        <f>AND(RMDF!CR659&gt;=0, RMDF!CR659&lt;=1-SUM(RMDF!Z659,RMDF!AG659,RMDF!AN659,RMDF!AU659,RMDF!BB659,RMDF!BI659,RMDF!BP659,RMDF!BW659,RMDF!CD659,RMDF!CK659), RMDF!CR659=ROUND(RMDF!CR659,4))</f>
        <v>1</v>
      </c>
      <c r="CP659" s="317">
        <f>RMDF!CP659</f>
        <v>0</v>
      </c>
      <c r="CQ659" s="318" t="str">
        <f>IF(CP659=0,"",_xlfn.XLOOKUP(CP659,StatePicklist!$1:$1,StatePicklist!$3:$3,"NA",0))</f>
        <v/>
      </c>
      <c r="CR659" s="297" t="str">
        <f ca="1">IF(RMDF!CQ659="", "", IF(ISNUMBER(MATCH(RMDF!CQ659, INDIRECT(CQ659), 0)), "OK", "Invalid"))</f>
        <v/>
      </c>
      <c r="CS659" s="281"/>
      <c r="CT659" s="281"/>
      <c r="CU659" s="281"/>
      <c r="CV659" s="281" t="b">
        <f>AND(RMDF!CY659&gt;=0, RMDF!CY659&lt;=1-SUM(RMDF!Z659,RMDF!AG659,RMDF!AN659,RMDF!AU659,RMDF!BB659,RMDF!BI659,RMDF!BP659,RMDF!BW659,RMDF!CD659,RMDF!CK659,RMDF!CR659), RMDF!CY659=ROUND(RMDF!CY659,4))</f>
        <v>1</v>
      </c>
      <c r="CW659" s="317">
        <f>RMDF!CW659</f>
        <v>0</v>
      </c>
      <c r="CX659" s="318" t="str">
        <f>IF(CW659=0,"",_xlfn.XLOOKUP(CW659,StatePicklist!$1:$1,StatePicklist!$3:$3,"NA",0))</f>
        <v/>
      </c>
      <c r="CY659" s="297" t="str">
        <f ca="1">IF(RMDF!CX659="", "", IF(ISNUMBER(MATCH(RMDF!CX659, INDIRECT(CX659), 0)), "OK", "Invalid"))</f>
        <v/>
      </c>
      <c r="CZ659" s="281"/>
      <c r="DA659" s="281"/>
      <c r="DB659" s="281"/>
      <c r="DC659" s="281" t="b">
        <f>AND(RMDF!DF659&gt;=0, RMDF!DF659&lt;=1-SUM(RMDF!Z659,RMDF!AG659,RMDF!AN659,RMDF!AU659,RMDF!BB659,RMDF!BI659,RMDF!BP659,RMDF!BW659,RMDF!CD659,RMDF!CK659,RMDF!CR659,RMDF!CY659), RMDF!DF659=ROUND(RMDF!DF659,4))</f>
        <v>1</v>
      </c>
      <c r="DD659" s="317">
        <f>RMDF!DD659</f>
        <v>0</v>
      </c>
      <c r="DE659" s="318" t="str">
        <f>IF(DD659=0,"",_xlfn.XLOOKUP(DD659,StatePicklist!$1:$1,StatePicklist!$3:$3,"NA",0))</f>
        <v/>
      </c>
      <c r="DF659" s="297" t="str">
        <f ca="1">IF(RMDF!DE659="", "", IF(ISNUMBER(MATCH(RMDF!DE659, INDIRECT(DE659), 0)), "OK", "Invalid"))</f>
        <v/>
      </c>
      <c r="DG659" s="281"/>
      <c r="DH659" s="281"/>
      <c r="DI659" s="281"/>
      <c r="DJ659" s="281" t="b">
        <f>AND(RMDF!DM659&gt;=0, RMDF!DM659&lt;=1-SUM(RMDF!Z659,RMDF!AG659,RMDF!AN659,RMDF!AU659,RMDF!BB659,RMDF!BI659,RMDF!BP659,RMDF!BW659,RMDF!CD659,RMDF!CK659,RMDF!CR659,RMDF!CY659,RMDF!DF659), RMDF!DM659=ROUND(RMDF!DM659,4))</f>
        <v>1</v>
      </c>
      <c r="DK659" s="317">
        <f>RMDF!DK659</f>
        <v>0</v>
      </c>
      <c r="DL659" s="318" t="str">
        <f>IF(DK659=0,"",_xlfn.XLOOKUP(DK659,StatePicklist!$1:$1,StatePicklist!$3:$3,"NA",0))</f>
        <v/>
      </c>
      <c r="DM659" s="297" t="str">
        <f ca="1">IF(RMDF!DL659="", "", IF(ISNUMBER(MATCH(RMDF!DL659, INDIRECT(DL659), 0)), "OK", "Invalid"))</f>
        <v/>
      </c>
      <c r="DN659" s="281"/>
      <c r="DO659" s="281"/>
      <c r="DP659" s="281"/>
      <c r="DQ659" s="281" t="b">
        <f>AND(RMDF!DT659&gt;=0, RMDF!DT659&lt;=1-SUM(RMDF!Z659,RMDF!AG659,RMDF!AN659,RMDF!AU659,RMDF!BB659,RMDF!BI659,RMDF!BP659,RMDF!BW659,RMDF!CD659,RMDF!CK659,RMDF!CR659,RMDF!CY659,RMDF!DF659,RMDF!DM659), RMDF!DT659=ROUND(RMDF!DT659,4))</f>
        <v>1</v>
      </c>
      <c r="DR659" s="317">
        <f>RMDF!DR659</f>
        <v>0</v>
      </c>
      <c r="DS659" s="318" t="str">
        <f>IF(DR659=0,"",_xlfn.XLOOKUP(DR659,StatePicklist!$1:$1,StatePicklist!$3:$3,"NA",0))</f>
        <v/>
      </c>
      <c r="DT659" s="297" t="str">
        <f ca="1">IF(RMDF!DS659="", "", IF(ISNUMBER(MATCH(RMDF!DS659, INDIRECT(DS659), 0)), "OK", "Invalid"))</f>
        <v/>
      </c>
      <c r="DU659" s="281"/>
      <c r="DV659" s="281"/>
      <c r="DW659" s="281"/>
      <c r="DX659" s="281" t="b">
        <f>AND(RMDF!EA659&gt;=0, RMDF!EA659&lt;=1-SUM(RMDF!Z659,RMDF!AG659,RMDF!AN659,RMDF!AU659,RMDF!BB659,RMDF!BI659,RMDF!BP659,RMDF!BW659,RMDF!CD659,RMDF!CK659,RMDF!CR659,RMDF!CY659,RMDF!DF659,RMDF!DM659,RMDF!DT659), RMDF!EA659=ROUND(RMDF!EA659,4))</f>
        <v>1</v>
      </c>
      <c r="DY659" s="317">
        <f>RMDF!DY659</f>
        <v>0</v>
      </c>
      <c r="DZ659" s="318" t="str">
        <f>IF(DY659=0,"",_xlfn.XLOOKUP(DY659,StatePicklist!$1:$1,StatePicklist!$3:$3,"NA",0))</f>
        <v/>
      </c>
      <c r="EA659" s="297" t="str">
        <f ca="1">IF(RMDF!DZ659="", "", IF(ISNUMBER(MATCH(RMDF!DZ659, INDIRECT(DZ659), 0)), "OK", "Invalid"))</f>
        <v/>
      </c>
      <c r="EB659" s="281"/>
      <c r="EC659" s="281"/>
      <c r="ED659" s="281"/>
      <c r="EE659" s="281" t="b">
        <f>AND(RMDF!EH659&gt;=0, RMDF!EH659&lt;=1-SUM(RMDF!Z659,RMDF!AG659,RMDF!AN659,RMDF!AU659,RMDF!BB659,RMDF!BI659,RMDF!BP659,RMDF!BW659,RMDF!CD659,RMDF!CK659,RMDF!CR659,RMDF!CY659,RMDF!DF659,RMDF!DM659,RMDF!DT659,RMDF!EA659), RMDF!EH659=ROUND(RMDF!EH659,4))</f>
        <v>1</v>
      </c>
      <c r="EF659" s="317">
        <f>RMDF!EF659</f>
        <v>0</v>
      </c>
      <c r="EG659" s="318" t="str">
        <f>IF(EF659=0,"",_xlfn.XLOOKUP(EF659,StatePicklist!$1:$1,StatePicklist!$3:$3,"NA",0))</f>
        <v/>
      </c>
      <c r="EH659" s="297" t="str">
        <f ca="1">IF(RMDF!EG659="", "", IF(ISNUMBER(MATCH(RMDF!EG659, INDIRECT(EG659), 0)), "OK", "Invalid"))</f>
        <v/>
      </c>
      <c r="EI659" s="281"/>
      <c r="EJ659" s="281"/>
      <c r="EK659" s="281"/>
      <c r="EL659" s="281" t="b">
        <f>AND(RMDF!EO659&gt;=0, RMDF!EO659&lt;=1-SUM(RMDF!Z659,RMDF!AG659,RMDF!AN659,RMDF!AU659,RMDF!BB659,RMDF!BI659,RMDF!BP659,RMDF!BW659,RMDF!CD659,RMDF!CK659,RMDF!CR659,RMDF!CY659,RMDF!DF659,RMDF!DM659,RMDF!DT659,RMDF!EA659,RMDF!EH659), RMDF!EO659=ROUND(RMDF!EO659,4))</f>
        <v>1</v>
      </c>
      <c r="EM659" s="317">
        <f>RMDF!EM659</f>
        <v>0</v>
      </c>
      <c r="EN659" s="318" t="str">
        <f>IF(EM659=0,"",_xlfn.XLOOKUP(EM659,StatePicklist!$1:$1,StatePicklist!$3:$3,"NA",0))</f>
        <v/>
      </c>
      <c r="EO659" s="297" t="str">
        <f ca="1">IF(RMDF!EN659="", "", IF(ISNUMBER(MATCH(RMDF!EN659, INDIRECT(EN659), 0)), "OK", "Invalid"))</f>
        <v/>
      </c>
      <c r="EP659" s="281"/>
      <c r="EQ659" s="281"/>
      <c r="ER659" s="281"/>
      <c r="ES659" s="281" t="b">
        <f>AND(RMDF!EV659&gt;=0, RMDF!EV659&lt;=1-SUM(RMDF!Z659,RMDF!AG659,RMDF!AN659,RMDF!AU659,RMDF!BB659,RMDF!BI659,RMDF!BP659,RMDF!BW659,RMDF!CD659,RMDF!CK659,RMDF!CR659,RMDF!CY659,RMDF!DF659,RMDF!DM659,RMDF!DT659,RMDF!EA659,RMDF!EH659,RMDF!EO659), RMDF!EV659=ROUND(RMDF!EV659,4))</f>
        <v>1</v>
      </c>
      <c r="ET659" s="317">
        <f>RMDF!ET659</f>
        <v>0</v>
      </c>
      <c r="EU659" s="318" t="str">
        <f>IF(ET659=0,"",_xlfn.XLOOKUP(ET659,StatePicklist!$1:$1,StatePicklist!$3:$3,"NA",0))</f>
        <v/>
      </c>
      <c r="EV659" s="297" t="str">
        <f ca="1">IF(RMDF!EU659="", "", IF(ISNUMBER(MATCH(RMDF!EU659, INDIRECT(EU659), 0)), "OK", "Invalid"))</f>
        <v/>
      </c>
      <c r="EW659" s="281"/>
      <c r="EX659" s="281"/>
      <c r="EY659" s="281"/>
      <c r="EZ659" s="281" t="b">
        <f>AND(RMDF!FC659&gt;=0, RMDF!FC659&lt;=1-SUM(RMDF!Z659,RMDF!AG659,RMDF!AN659,RMDF!AU659,RMDF!BB659,RMDF!BI659,RMDF!BP659,RMDF!BW659,RMDF!CD659,RMDF!CK659,RMDF!CR659,RMDF!CY659,RMDF!DF659,RMDF!DM659,RMDF!DT659,RMDF!EA659,RMDF!EH659,RMDF!EO659,RMDF!EV659), RMDF!FC659=ROUND(RMDF!FC659,4))</f>
        <v>1</v>
      </c>
      <c r="FA659" s="317">
        <f>RMDF!FA659</f>
        <v>0</v>
      </c>
      <c r="FB659" s="318" t="str">
        <f>IF(FA659=0,"",_xlfn.XLOOKUP(FA659,StatePicklist!$1:$1,StatePicklist!$3:$3,"NA",0))</f>
        <v/>
      </c>
      <c r="FC659" s="297" t="str">
        <f ca="1">IF(RMDF!FB659="", "", IF(ISNUMBER(MATCH(RMDF!FB659, INDIRECT(FB659), 0)), "OK", "Invalid"))</f>
        <v/>
      </c>
    </row>
    <row r="660" spans="1:159" s="205" customFormat="1" ht="39.9" customHeight="1" x14ac:dyDescent="0.25">
      <c r="A660" s="206"/>
      <c r="B660" s="196"/>
      <c r="C660" s="197"/>
      <c r="D660" s="198"/>
      <c r="E660" s="199"/>
      <c r="F660" s="200"/>
      <c r="G660" s="201"/>
      <c r="H660" s="292"/>
      <c r="I660" s="305">
        <f>RMDF!I660</f>
        <v>0</v>
      </c>
      <c r="J660" s="305" t="str">
        <f>IF(I660=ProductCode!$B$30,"PDReclPost",IF(OR(I660=ProductCode!$C$30,I660=ProductCode!$E$30,I660=ProductCode!$G$30),"PDPreCon",IF(OR(I660=ProductCode!$D$30,I660=ProductCode!$F$30),"PDNotReclPost","")))</f>
        <v/>
      </c>
      <c r="K660" s="305" t="str">
        <f t="shared" si="36"/>
        <v/>
      </c>
      <c r="L660" s="289"/>
      <c r="M660" s="305" t="str">
        <f t="shared" si="36"/>
        <v/>
      </c>
      <c r="N660" s="289" t="b">
        <f>AND(RMDF!N660&gt;=0, RMDF!N660&lt;=1-RMDF!L660, RMDF!N660=ROUND(RMDF!N660,4))</f>
        <v>1</v>
      </c>
      <c r="O660" s="286" t="str">
        <f>IF(P660="","",IF(I660="","",IF(LEFT(I660,13)="Reclaimed pos",RawMaterialCode!$E$569,RawMaterialCode!$E$568)))</f>
        <v>Reclaimed pre-consumer mixed fibers (RM0578)</v>
      </c>
      <c r="P660" s="295">
        <f t="shared" si="37"/>
        <v>1</v>
      </c>
      <c r="Q660" s="202"/>
      <c r="R660" s="203"/>
      <c r="S660" s="204" t="str">
        <f t="shared" si="38"/>
        <v/>
      </c>
      <c r="T660" s="281"/>
      <c r="U660" s="281"/>
      <c r="V660" s="281"/>
      <c r="W660" s="281"/>
      <c r="X660" s="317">
        <f>RMDF!X660</f>
        <v>0</v>
      </c>
      <c r="Y660" s="318" t="str">
        <f>IF(X660=0,"",_xlfn.XLOOKUP(X660,StatePicklist!$1:$1,StatePicklist!$3:$3,"NA",0))</f>
        <v/>
      </c>
      <c r="Z660" s="297" t="str">
        <f ca="1">IF(RMDF!Y660="", "", IF(ISNUMBER(MATCH(RMDF!Y660, INDIRECT(Y660), 0)), "OK", "Invalid"))</f>
        <v/>
      </c>
      <c r="AA660" s="281"/>
      <c r="AB660" s="281"/>
      <c r="AC660" s="281"/>
      <c r="AD660" s="281" t="b">
        <f>AND(RMDF!AG660&gt;=0, RMDF!AG660&lt;=1-RMDF!Z660, RMDF!AG660=ROUND(RMDF!AG660,4))</f>
        <v>1</v>
      </c>
      <c r="AE660" s="317">
        <f>RMDF!AE660</f>
        <v>0</v>
      </c>
      <c r="AF660" s="318" t="str">
        <f>IF(AE660=0,"",_xlfn.XLOOKUP(AE660,StatePicklist!$1:$1,StatePicklist!$3:$3,"NA",0))</f>
        <v/>
      </c>
      <c r="AG660" s="297" t="str">
        <f ca="1">IF(RMDF!AF660="", "", IF(ISNUMBER(MATCH(RMDF!AF660, INDIRECT(AF660), 0)), "OK", "Invalid"))</f>
        <v/>
      </c>
      <c r="AH660" s="281"/>
      <c r="AI660" s="281"/>
      <c r="AJ660" s="281"/>
      <c r="AK660" s="281" t="b">
        <f>AND(RMDF!AN660&gt;=0, RMDF!AN660&lt;=1-SUM(RMDF!Z660,RMDF!AG660), RMDF!AN660=ROUND(RMDF!AN660,4))</f>
        <v>1</v>
      </c>
      <c r="AL660" s="317">
        <f>RMDF!AL660</f>
        <v>0</v>
      </c>
      <c r="AM660" s="318" t="str">
        <f>IF(AL660=0,"",_xlfn.XLOOKUP(AL660,StatePicklist!$1:$1,StatePicklist!$3:$3,"NA",0))</f>
        <v/>
      </c>
      <c r="AN660" s="297" t="str">
        <f ca="1">IF(RMDF!AM660="", "", IF(ISNUMBER(MATCH(RMDF!AM660, INDIRECT(AM660), 0)), "OK", "Invalid"))</f>
        <v/>
      </c>
      <c r="AO660" s="281"/>
      <c r="AP660" s="281"/>
      <c r="AQ660" s="281"/>
      <c r="AR660" s="281" t="b">
        <f>AND(RMDF!AU660&gt;=0, RMDF!AU660&lt;=1-SUM(RMDF!Z660,RMDF!AG660,RMDF!AN660), RMDF!AU660=ROUND(RMDF!AU660,4))</f>
        <v>1</v>
      </c>
      <c r="AS660" s="317">
        <f>RMDF!AS660</f>
        <v>0</v>
      </c>
      <c r="AT660" s="318" t="str">
        <f>IF(AS660=0,"",_xlfn.XLOOKUP(AS660,StatePicklist!$1:$1,StatePicklist!$3:$3,"NA",0))</f>
        <v/>
      </c>
      <c r="AU660" s="297" t="str">
        <f ca="1">IF(RMDF!AT660="", "", IF(ISNUMBER(MATCH(RMDF!AT660, INDIRECT(AT660), 0)), "OK", "Invalid"))</f>
        <v/>
      </c>
      <c r="AV660" s="281"/>
      <c r="AW660" s="281"/>
      <c r="AX660" s="281"/>
      <c r="AY660" s="281" t="b">
        <f>AND(RMDF!BB660&gt;=0, RMDF!BB660&lt;=1-SUM(RMDF!Z660,RMDF!AG660,RMDF!AN660,RMDF!AU660), RMDF!BB660=ROUND(RMDF!BB660,4))</f>
        <v>1</v>
      </c>
      <c r="AZ660" s="317">
        <f>RMDF!AZ660</f>
        <v>0</v>
      </c>
      <c r="BA660" s="318" t="str">
        <f>IF(AZ660=0,"",_xlfn.XLOOKUP(AZ660,StatePicklist!$1:$1,StatePicklist!$3:$3,"NA",0))</f>
        <v/>
      </c>
      <c r="BB660" s="297" t="str">
        <f ca="1">IF(RMDF!BA660="", "", IF(ISNUMBER(MATCH(RMDF!BA660, INDIRECT(BA660), 0)), "OK", "Invalid"))</f>
        <v/>
      </c>
      <c r="BC660" s="281"/>
      <c r="BD660" s="281"/>
      <c r="BE660" s="281"/>
      <c r="BF660" s="281" t="b">
        <f>AND(RMDF!BI660&gt;=0, RMDF!BI660&lt;=1-SUM(RMDF!Z660,RMDF!AG660,RMDF!AN660,RMDF!AU660,RMDF!BB660), RMDF!BI660=ROUND(RMDF!BI660,4))</f>
        <v>1</v>
      </c>
      <c r="BG660" s="317">
        <f>RMDF!BG660</f>
        <v>0</v>
      </c>
      <c r="BH660" s="318" t="str">
        <f>IF(BG660=0,"",_xlfn.XLOOKUP(BG660,StatePicklist!$1:$1,StatePicklist!$3:$3,"NA",0))</f>
        <v/>
      </c>
      <c r="BI660" s="297" t="str">
        <f ca="1">IF(RMDF!BH660="", "", IF(ISNUMBER(MATCH(RMDF!BH660, INDIRECT(BH660), 0)), "OK", "Invalid"))</f>
        <v/>
      </c>
      <c r="BJ660" s="281"/>
      <c r="BK660" s="281"/>
      <c r="BL660" s="281"/>
      <c r="BM660" s="281" t="b">
        <f>AND(RMDF!BP660&gt;=0, RMDF!BP660&lt;=1-SUM(RMDF!Z660,RMDF!AG660,RMDF!AN660,RMDF!AU660,RMDF!BB660,RMDF!BI660), RMDF!BP660=ROUND(RMDF!BP660,4))</f>
        <v>1</v>
      </c>
      <c r="BN660" s="317">
        <f>RMDF!BN660</f>
        <v>0</v>
      </c>
      <c r="BO660" s="318" t="str">
        <f>IF(BN660=0,"",_xlfn.XLOOKUP(BN660,StatePicklist!$1:$1,StatePicklist!$3:$3,"NA",0))</f>
        <v/>
      </c>
      <c r="BP660" s="297" t="str">
        <f ca="1">IF(RMDF!BO660="", "", IF(ISNUMBER(MATCH(RMDF!BO660, INDIRECT(BO660), 0)), "OK", "Invalid"))</f>
        <v/>
      </c>
      <c r="BQ660" s="281"/>
      <c r="BR660" s="281"/>
      <c r="BS660" s="281"/>
      <c r="BT660" s="281" t="b">
        <f>AND(RMDF!BW660&gt;=0, RMDF!BW660&lt;=1-SUM(RMDF!Z660,RMDF!AG660,RMDF!AN660,RMDF!AU660,RMDF!BB660,RMDF!BI660,RMDF!BP660), RMDF!BW660=ROUND(RMDF!BW660,4))</f>
        <v>1</v>
      </c>
      <c r="BU660" s="317">
        <f>RMDF!BU660</f>
        <v>0</v>
      </c>
      <c r="BV660" s="318" t="str">
        <f>IF(BU660=0,"",_xlfn.XLOOKUP(BU660,StatePicklist!$1:$1,StatePicklist!$3:$3,"NA",0))</f>
        <v/>
      </c>
      <c r="BW660" s="297" t="str">
        <f ca="1">IF(RMDF!BV660="", "", IF(ISNUMBER(MATCH(RMDF!BV660, INDIRECT(BV660), 0)), "OK", "Invalid"))</f>
        <v/>
      </c>
      <c r="BX660" s="281"/>
      <c r="BY660" s="281"/>
      <c r="BZ660" s="281"/>
      <c r="CA660" s="281" t="b">
        <f>AND(RMDF!CD660&gt;=0, RMDF!CD660&lt;=1-SUM(RMDF!Z660,RMDF!AG660,RMDF!AN660,RMDF!AU660,RMDF!BB660,RMDF!BI660,RMDF!BP660,RMDF!BW660), RMDF!CD660=ROUND(RMDF!CD660,4))</f>
        <v>1</v>
      </c>
      <c r="CB660" s="317">
        <f>RMDF!CB660</f>
        <v>0</v>
      </c>
      <c r="CC660" s="318" t="str">
        <f>IF(CB660=0,"",_xlfn.XLOOKUP(CB660,StatePicklist!$1:$1,StatePicklist!$3:$3,"NA",0))</f>
        <v/>
      </c>
      <c r="CD660" s="297" t="str">
        <f ca="1">IF(RMDF!CC660="", "", IF(ISNUMBER(MATCH(RMDF!CC660, INDIRECT(CC660), 0)), "OK", "Invalid"))</f>
        <v/>
      </c>
      <c r="CE660" s="281"/>
      <c r="CF660" s="281"/>
      <c r="CG660" s="281"/>
      <c r="CH660" s="281" t="b">
        <f>AND(RMDF!CK660&gt;=0, RMDF!CK660&lt;=1-SUM(RMDF!Z660,RMDF!AG660,RMDF!AN660,RMDF!AU660,RMDF!BB660,RMDF!BI660,RMDF!BP660,RMDF!BW660,RMDF!CD660), RMDF!CK660=ROUND(RMDF!CK660,4))</f>
        <v>1</v>
      </c>
      <c r="CI660" s="317">
        <f>RMDF!CI660</f>
        <v>0</v>
      </c>
      <c r="CJ660" s="318" t="str">
        <f>IF(CI660=0,"",_xlfn.XLOOKUP(CI660,StatePicklist!$1:$1,StatePicklist!$3:$3,"NA",0))</f>
        <v/>
      </c>
      <c r="CK660" s="297" t="str">
        <f ca="1">IF(RMDF!CJ660="", "", IF(ISNUMBER(MATCH(RMDF!CJ660, INDIRECT(CJ660), 0)), "OK", "Invalid"))</f>
        <v/>
      </c>
      <c r="CL660" s="281"/>
      <c r="CM660" s="281"/>
      <c r="CN660" s="281"/>
      <c r="CO660" s="281" t="b">
        <f>AND(RMDF!CR660&gt;=0, RMDF!CR660&lt;=1-SUM(RMDF!Z660,RMDF!AG660,RMDF!AN660,RMDF!AU660,RMDF!BB660,RMDF!BI660,RMDF!BP660,RMDF!BW660,RMDF!CD660,RMDF!CK660), RMDF!CR660=ROUND(RMDF!CR660,4))</f>
        <v>1</v>
      </c>
      <c r="CP660" s="317">
        <f>RMDF!CP660</f>
        <v>0</v>
      </c>
      <c r="CQ660" s="318" t="str">
        <f>IF(CP660=0,"",_xlfn.XLOOKUP(CP660,StatePicklist!$1:$1,StatePicklist!$3:$3,"NA",0))</f>
        <v/>
      </c>
      <c r="CR660" s="297" t="str">
        <f ca="1">IF(RMDF!CQ660="", "", IF(ISNUMBER(MATCH(RMDF!CQ660, INDIRECT(CQ660), 0)), "OK", "Invalid"))</f>
        <v/>
      </c>
      <c r="CS660" s="281"/>
      <c r="CT660" s="281"/>
      <c r="CU660" s="281"/>
      <c r="CV660" s="281" t="b">
        <f>AND(RMDF!CY660&gt;=0, RMDF!CY660&lt;=1-SUM(RMDF!Z660,RMDF!AG660,RMDF!AN660,RMDF!AU660,RMDF!BB660,RMDF!BI660,RMDF!BP660,RMDF!BW660,RMDF!CD660,RMDF!CK660,RMDF!CR660), RMDF!CY660=ROUND(RMDF!CY660,4))</f>
        <v>1</v>
      </c>
      <c r="CW660" s="317">
        <f>RMDF!CW660</f>
        <v>0</v>
      </c>
      <c r="CX660" s="318" t="str">
        <f>IF(CW660=0,"",_xlfn.XLOOKUP(CW660,StatePicklist!$1:$1,StatePicklist!$3:$3,"NA",0))</f>
        <v/>
      </c>
      <c r="CY660" s="297" t="str">
        <f ca="1">IF(RMDF!CX660="", "", IF(ISNUMBER(MATCH(RMDF!CX660, INDIRECT(CX660), 0)), "OK", "Invalid"))</f>
        <v/>
      </c>
      <c r="CZ660" s="281"/>
      <c r="DA660" s="281"/>
      <c r="DB660" s="281"/>
      <c r="DC660" s="281" t="b">
        <f>AND(RMDF!DF660&gt;=0, RMDF!DF660&lt;=1-SUM(RMDF!Z660,RMDF!AG660,RMDF!AN660,RMDF!AU660,RMDF!BB660,RMDF!BI660,RMDF!BP660,RMDF!BW660,RMDF!CD660,RMDF!CK660,RMDF!CR660,RMDF!CY660), RMDF!DF660=ROUND(RMDF!DF660,4))</f>
        <v>1</v>
      </c>
      <c r="DD660" s="317">
        <f>RMDF!DD660</f>
        <v>0</v>
      </c>
      <c r="DE660" s="318" t="str">
        <f>IF(DD660=0,"",_xlfn.XLOOKUP(DD660,StatePicklist!$1:$1,StatePicklist!$3:$3,"NA",0))</f>
        <v/>
      </c>
      <c r="DF660" s="297" t="str">
        <f ca="1">IF(RMDF!DE660="", "", IF(ISNUMBER(MATCH(RMDF!DE660, INDIRECT(DE660), 0)), "OK", "Invalid"))</f>
        <v/>
      </c>
      <c r="DG660" s="281"/>
      <c r="DH660" s="281"/>
      <c r="DI660" s="281"/>
      <c r="DJ660" s="281" t="b">
        <f>AND(RMDF!DM660&gt;=0, RMDF!DM660&lt;=1-SUM(RMDF!Z660,RMDF!AG660,RMDF!AN660,RMDF!AU660,RMDF!BB660,RMDF!BI660,RMDF!BP660,RMDF!BW660,RMDF!CD660,RMDF!CK660,RMDF!CR660,RMDF!CY660,RMDF!DF660), RMDF!DM660=ROUND(RMDF!DM660,4))</f>
        <v>1</v>
      </c>
      <c r="DK660" s="317">
        <f>RMDF!DK660</f>
        <v>0</v>
      </c>
      <c r="DL660" s="318" t="str">
        <f>IF(DK660=0,"",_xlfn.XLOOKUP(DK660,StatePicklist!$1:$1,StatePicklist!$3:$3,"NA",0))</f>
        <v/>
      </c>
      <c r="DM660" s="297" t="str">
        <f ca="1">IF(RMDF!DL660="", "", IF(ISNUMBER(MATCH(RMDF!DL660, INDIRECT(DL660), 0)), "OK", "Invalid"))</f>
        <v/>
      </c>
      <c r="DN660" s="281"/>
      <c r="DO660" s="281"/>
      <c r="DP660" s="281"/>
      <c r="DQ660" s="281" t="b">
        <f>AND(RMDF!DT660&gt;=0, RMDF!DT660&lt;=1-SUM(RMDF!Z660,RMDF!AG660,RMDF!AN660,RMDF!AU660,RMDF!BB660,RMDF!BI660,RMDF!BP660,RMDF!BW660,RMDF!CD660,RMDF!CK660,RMDF!CR660,RMDF!CY660,RMDF!DF660,RMDF!DM660), RMDF!DT660=ROUND(RMDF!DT660,4))</f>
        <v>1</v>
      </c>
      <c r="DR660" s="317">
        <f>RMDF!DR660</f>
        <v>0</v>
      </c>
      <c r="DS660" s="318" t="str">
        <f>IF(DR660=0,"",_xlfn.XLOOKUP(DR660,StatePicklist!$1:$1,StatePicklist!$3:$3,"NA",0))</f>
        <v/>
      </c>
      <c r="DT660" s="297" t="str">
        <f ca="1">IF(RMDF!DS660="", "", IF(ISNUMBER(MATCH(RMDF!DS660, INDIRECT(DS660), 0)), "OK", "Invalid"))</f>
        <v/>
      </c>
      <c r="DU660" s="281"/>
      <c r="DV660" s="281"/>
      <c r="DW660" s="281"/>
      <c r="DX660" s="281" t="b">
        <f>AND(RMDF!EA660&gt;=0, RMDF!EA660&lt;=1-SUM(RMDF!Z660,RMDF!AG660,RMDF!AN660,RMDF!AU660,RMDF!BB660,RMDF!BI660,RMDF!BP660,RMDF!BW660,RMDF!CD660,RMDF!CK660,RMDF!CR660,RMDF!CY660,RMDF!DF660,RMDF!DM660,RMDF!DT660), RMDF!EA660=ROUND(RMDF!EA660,4))</f>
        <v>1</v>
      </c>
      <c r="DY660" s="317">
        <f>RMDF!DY660</f>
        <v>0</v>
      </c>
      <c r="DZ660" s="318" t="str">
        <f>IF(DY660=0,"",_xlfn.XLOOKUP(DY660,StatePicklist!$1:$1,StatePicklist!$3:$3,"NA",0))</f>
        <v/>
      </c>
      <c r="EA660" s="297" t="str">
        <f ca="1">IF(RMDF!DZ660="", "", IF(ISNUMBER(MATCH(RMDF!DZ660, INDIRECT(DZ660), 0)), "OK", "Invalid"))</f>
        <v/>
      </c>
      <c r="EB660" s="281"/>
      <c r="EC660" s="281"/>
      <c r="ED660" s="281"/>
      <c r="EE660" s="281" t="b">
        <f>AND(RMDF!EH660&gt;=0, RMDF!EH660&lt;=1-SUM(RMDF!Z660,RMDF!AG660,RMDF!AN660,RMDF!AU660,RMDF!BB660,RMDF!BI660,RMDF!BP660,RMDF!BW660,RMDF!CD660,RMDF!CK660,RMDF!CR660,RMDF!CY660,RMDF!DF660,RMDF!DM660,RMDF!DT660,RMDF!EA660), RMDF!EH660=ROUND(RMDF!EH660,4))</f>
        <v>1</v>
      </c>
      <c r="EF660" s="317">
        <f>RMDF!EF660</f>
        <v>0</v>
      </c>
      <c r="EG660" s="318" t="str">
        <f>IF(EF660=0,"",_xlfn.XLOOKUP(EF660,StatePicklist!$1:$1,StatePicklist!$3:$3,"NA",0))</f>
        <v/>
      </c>
      <c r="EH660" s="297" t="str">
        <f ca="1">IF(RMDF!EG660="", "", IF(ISNUMBER(MATCH(RMDF!EG660, INDIRECT(EG660), 0)), "OK", "Invalid"))</f>
        <v/>
      </c>
      <c r="EI660" s="281"/>
      <c r="EJ660" s="281"/>
      <c r="EK660" s="281"/>
      <c r="EL660" s="281" t="b">
        <f>AND(RMDF!EO660&gt;=0, RMDF!EO660&lt;=1-SUM(RMDF!Z660,RMDF!AG660,RMDF!AN660,RMDF!AU660,RMDF!BB660,RMDF!BI660,RMDF!BP660,RMDF!BW660,RMDF!CD660,RMDF!CK660,RMDF!CR660,RMDF!CY660,RMDF!DF660,RMDF!DM660,RMDF!DT660,RMDF!EA660,RMDF!EH660), RMDF!EO660=ROUND(RMDF!EO660,4))</f>
        <v>1</v>
      </c>
      <c r="EM660" s="317">
        <f>RMDF!EM660</f>
        <v>0</v>
      </c>
      <c r="EN660" s="318" t="str">
        <f>IF(EM660=0,"",_xlfn.XLOOKUP(EM660,StatePicklist!$1:$1,StatePicklist!$3:$3,"NA",0))</f>
        <v/>
      </c>
      <c r="EO660" s="297" t="str">
        <f ca="1">IF(RMDF!EN660="", "", IF(ISNUMBER(MATCH(RMDF!EN660, INDIRECT(EN660), 0)), "OK", "Invalid"))</f>
        <v/>
      </c>
      <c r="EP660" s="281"/>
      <c r="EQ660" s="281"/>
      <c r="ER660" s="281"/>
      <c r="ES660" s="281" t="b">
        <f>AND(RMDF!EV660&gt;=0, RMDF!EV660&lt;=1-SUM(RMDF!Z660,RMDF!AG660,RMDF!AN660,RMDF!AU660,RMDF!BB660,RMDF!BI660,RMDF!BP660,RMDF!BW660,RMDF!CD660,RMDF!CK660,RMDF!CR660,RMDF!CY660,RMDF!DF660,RMDF!DM660,RMDF!DT660,RMDF!EA660,RMDF!EH660,RMDF!EO660), RMDF!EV660=ROUND(RMDF!EV660,4))</f>
        <v>1</v>
      </c>
      <c r="ET660" s="317">
        <f>RMDF!ET660</f>
        <v>0</v>
      </c>
      <c r="EU660" s="318" t="str">
        <f>IF(ET660=0,"",_xlfn.XLOOKUP(ET660,StatePicklist!$1:$1,StatePicklist!$3:$3,"NA",0))</f>
        <v/>
      </c>
      <c r="EV660" s="297" t="str">
        <f ca="1">IF(RMDF!EU660="", "", IF(ISNUMBER(MATCH(RMDF!EU660, INDIRECT(EU660), 0)), "OK", "Invalid"))</f>
        <v/>
      </c>
      <c r="EW660" s="281"/>
      <c r="EX660" s="281"/>
      <c r="EY660" s="281"/>
      <c r="EZ660" s="281" t="b">
        <f>AND(RMDF!FC660&gt;=0, RMDF!FC660&lt;=1-SUM(RMDF!Z660,RMDF!AG660,RMDF!AN660,RMDF!AU660,RMDF!BB660,RMDF!BI660,RMDF!BP660,RMDF!BW660,RMDF!CD660,RMDF!CK660,RMDF!CR660,RMDF!CY660,RMDF!DF660,RMDF!DM660,RMDF!DT660,RMDF!EA660,RMDF!EH660,RMDF!EO660,RMDF!EV660), RMDF!FC660=ROUND(RMDF!FC660,4))</f>
        <v>1</v>
      </c>
      <c r="FA660" s="317">
        <f>RMDF!FA660</f>
        <v>0</v>
      </c>
      <c r="FB660" s="318" t="str">
        <f>IF(FA660=0,"",_xlfn.XLOOKUP(FA660,StatePicklist!$1:$1,StatePicklist!$3:$3,"NA",0))</f>
        <v/>
      </c>
      <c r="FC660" s="297" t="str">
        <f ca="1">IF(RMDF!FB660="", "", IF(ISNUMBER(MATCH(RMDF!FB660, INDIRECT(FB660), 0)), "OK", "Invalid"))</f>
        <v/>
      </c>
    </row>
    <row r="661" spans="1:159" s="205" customFormat="1" ht="39.9" customHeight="1" x14ac:dyDescent="0.25">
      <c r="A661" s="206"/>
      <c r="B661" s="196"/>
      <c r="C661" s="197"/>
      <c r="D661" s="198"/>
      <c r="E661" s="199"/>
      <c r="F661" s="200"/>
      <c r="G661" s="201"/>
      <c r="H661" s="292"/>
      <c r="I661" s="305">
        <f>RMDF!I661</f>
        <v>0</v>
      </c>
      <c r="J661" s="305" t="str">
        <f>IF(I661=ProductCode!$B$30,"PDReclPost",IF(OR(I661=ProductCode!$C$30,I661=ProductCode!$E$30,I661=ProductCode!$G$30),"PDPreCon",IF(OR(I661=ProductCode!$D$30,I661=ProductCode!$F$30),"PDNotReclPost","")))</f>
        <v/>
      </c>
      <c r="K661" s="305" t="str">
        <f t="shared" si="36"/>
        <v/>
      </c>
      <c r="L661" s="289"/>
      <c r="M661" s="305" t="str">
        <f t="shared" si="36"/>
        <v/>
      </c>
      <c r="N661" s="289" t="b">
        <f>AND(RMDF!N661&gt;=0, RMDF!N661&lt;=1-RMDF!L661, RMDF!N661=ROUND(RMDF!N661,4))</f>
        <v>1</v>
      </c>
      <c r="O661" s="286" t="str">
        <f>IF(P661="","",IF(I661="","",IF(LEFT(I661,13)="Reclaimed pos",RawMaterialCode!$E$569,RawMaterialCode!$E$568)))</f>
        <v>Reclaimed pre-consumer mixed fibers (RM0578)</v>
      </c>
      <c r="P661" s="295">
        <f t="shared" si="37"/>
        <v>1</v>
      </c>
      <c r="Q661" s="202"/>
      <c r="R661" s="203"/>
      <c r="S661" s="204" t="str">
        <f t="shared" si="38"/>
        <v/>
      </c>
      <c r="T661" s="281"/>
      <c r="U661" s="281"/>
      <c r="V661" s="281"/>
      <c r="W661" s="281"/>
      <c r="X661" s="317">
        <f>RMDF!X661</f>
        <v>0</v>
      </c>
      <c r="Y661" s="318" t="str">
        <f>IF(X661=0,"",_xlfn.XLOOKUP(X661,StatePicklist!$1:$1,StatePicklist!$3:$3,"NA",0))</f>
        <v/>
      </c>
      <c r="Z661" s="297" t="str">
        <f ca="1">IF(RMDF!Y661="", "", IF(ISNUMBER(MATCH(RMDF!Y661, INDIRECT(Y661), 0)), "OK", "Invalid"))</f>
        <v/>
      </c>
      <c r="AA661" s="281"/>
      <c r="AB661" s="281"/>
      <c r="AC661" s="281"/>
      <c r="AD661" s="281" t="b">
        <f>AND(RMDF!AG661&gt;=0, RMDF!AG661&lt;=1-RMDF!Z661, RMDF!AG661=ROUND(RMDF!AG661,4))</f>
        <v>1</v>
      </c>
      <c r="AE661" s="317">
        <f>RMDF!AE661</f>
        <v>0</v>
      </c>
      <c r="AF661" s="318" t="str">
        <f>IF(AE661=0,"",_xlfn.XLOOKUP(AE661,StatePicklist!$1:$1,StatePicklist!$3:$3,"NA",0))</f>
        <v/>
      </c>
      <c r="AG661" s="297" t="str">
        <f ca="1">IF(RMDF!AF661="", "", IF(ISNUMBER(MATCH(RMDF!AF661, INDIRECT(AF661), 0)), "OK", "Invalid"))</f>
        <v/>
      </c>
      <c r="AH661" s="281"/>
      <c r="AI661" s="281"/>
      <c r="AJ661" s="281"/>
      <c r="AK661" s="281" t="b">
        <f>AND(RMDF!AN661&gt;=0, RMDF!AN661&lt;=1-SUM(RMDF!Z661,RMDF!AG661), RMDF!AN661=ROUND(RMDF!AN661,4))</f>
        <v>1</v>
      </c>
      <c r="AL661" s="317">
        <f>RMDF!AL661</f>
        <v>0</v>
      </c>
      <c r="AM661" s="318" t="str">
        <f>IF(AL661=0,"",_xlfn.XLOOKUP(AL661,StatePicklist!$1:$1,StatePicklist!$3:$3,"NA",0))</f>
        <v/>
      </c>
      <c r="AN661" s="297" t="str">
        <f ca="1">IF(RMDF!AM661="", "", IF(ISNUMBER(MATCH(RMDF!AM661, INDIRECT(AM661), 0)), "OK", "Invalid"))</f>
        <v/>
      </c>
      <c r="AO661" s="281"/>
      <c r="AP661" s="281"/>
      <c r="AQ661" s="281"/>
      <c r="AR661" s="281" t="b">
        <f>AND(RMDF!AU661&gt;=0, RMDF!AU661&lt;=1-SUM(RMDF!Z661,RMDF!AG661,RMDF!AN661), RMDF!AU661=ROUND(RMDF!AU661,4))</f>
        <v>1</v>
      </c>
      <c r="AS661" s="317">
        <f>RMDF!AS661</f>
        <v>0</v>
      </c>
      <c r="AT661" s="318" t="str">
        <f>IF(AS661=0,"",_xlfn.XLOOKUP(AS661,StatePicklist!$1:$1,StatePicklist!$3:$3,"NA",0))</f>
        <v/>
      </c>
      <c r="AU661" s="297" t="str">
        <f ca="1">IF(RMDF!AT661="", "", IF(ISNUMBER(MATCH(RMDF!AT661, INDIRECT(AT661), 0)), "OK", "Invalid"))</f>
        <v/>
      </c>
      <c r="AV661" s="281"/>
      <c r="AW661" s="281"/>
      <c r="AX661" s="281"/>
      <c r="AY661" s="281" t="b">
        <f>AND(RMDF!BB661&gt;=0, RMDF!BB661&lt;=1-SUM(RMDF!Z661,RMDF!AG661,RMDF!AN661,RMDF!AU661), RMDF!BB661=ROUND(RMDF!BB661,4))</f>
        <v>1</v>
      </c>
      <c r="AZ661" s="317">
        <f>RMDF!AZ661</f>
        <v>0</v>
      </c>
      <c r="BA661" s="318" t="str">
        <f>IF(AZ661=0,"",_xlfn.XLOOKUP(AZ661,StatePicklist!$1:$1,StatePicklist!$3:$3,"NA",0))</f>
        <v/>
      </c>
      <c r="BB661" s="297" t="str">
        <f ca="1">IF(RMDF!BA661="", "", IF(ISNUMBER(MATCH(RMDF!BA661, INDIRECT(BA661), 0)), "OK", "Invalid"))</f>
        <v/>
      </c>
      <c r="BC661" s="281"/>
      <c r="BD661" s="281"/>
      <c r="BE661" s="281"/>
      <c r="BF661" s="281" t="b">
        <f>AND(RMDF!BI661&gt;=0, RMDF!BI661&lt;=1-SUM(RMDF!Z661,RMDF!AG661,RMDF!AN661,RMDF!AU661,RMDF!BB661), RMDF!BI661=ROUND(RMDF!BI661,4))</f>
        <v>1</v>
      </c>
      <c r="BG661" s="317">
        <f>RMDF!BG661</f>
        <v>0</v>
      </c>
      <c r="BH661" s="318" t="str">
        <f>IF(BG661=0,"",_xlfn.XLOOKUP(BG661,StatePicklist!$1:$1,StatePicklist!$3:$3,"NA",0))</f>
        <v/>
      </c>
      <c r="BI661" s="297" t="str">
        <f ca="1">IF(RMDF!BH661="", "", IF(ISNUMBER(MATCH(RMDF!BH661, INDIRECT(BH661), 0)), "OK", "Invalid"))</f>
        <v/>
      </c>
      <c r="BJ661" s="281"/>
      <c r="BK661" s="281"/>
      <c r="BL661" s="281"/>
      <c r="BM661" s="281" t="b">
        <f>AND(RMDF!BP661&gt;=0, RMDF!BP661&lt;=1-SUM(RMDF!Z661,RMDF!AG661,RMDF!AN661,RMDF!AU661,RMDF!BB661,RMDF!BI661), RMDF!BP661=ROUND(RMDF!BP661,4))</f>
        <v>1</v>
      </c>
      <c r="BN661" s="317">
        <f>RMDF!BN661</f>
        <v>0</v>
      </c>
      <c r="BO661" s="318" t="str">
        <f>IF(BN661=0,"",_xlfn.XLOOKUP(BN661,StatePicklist!$1:$1,StatePicklist!$3:$3,"NA",0))</f>
        <v/>
      </c>
      <c r="BP661" s="297" t="str">
        <f ca="1">IF(RMDF!BO661="", "", IF(ISNUMBER(MATCH(RMDF!BO661, INDIRECT(BO661), 0)), "OK", "Invalid"))</f>
        <v/>
      </c>
      <c r="BQ661" s="281"/>
      <c r="BR661" s="281"/>
      <c r="BS661" s="281"/>
      <c r="BT661" s="281" t="b">
        <f>AND(RMDF!BW661&gt;=0, RMDF!BW661&lt;=1-SUM(RMDF!Z661,RMDF!AG661,RMDF!AN661,RMDF!AU661,RMDF!BB661,RMDF!BI661,RMDF!BP661), RMDF!BW661=ROUND(RMDF!BW661,4))</f>
        <v>1</v>
      </c>
      <c r="BU661" s="317">
        <f>RMDF!BU661</f>
        <v>0</v>
      </c>
      <c r="BV661" s="318" t="str">
        <f>IF(BU661=0,"",_xlfn.XLOOKUP(BU661,StatePicklist!$1:$1,StatePicklist!$3:$3,"NA",0))</f>
        <v/>
      </c>
      <c r="BW661" s="297" t="str">
        <f ca="1">IF(RMDF!BV661="", "", IF(ISNUMBER(MATCH(RMDF!BV661, INDIRECT(BV661), 0)), "OK", "Invalid"))</f>
        <v/>
      </c>
      <c r="BX661" s="281"/>
      <c r="BY661" s="281"/>
      <c r="BZ661" s="281"/>
      <c r="CA661" s="281" t="b">
        <f>AND(RMDF!CD661&gt;=0, RMDF!CD661&lt;=1-SUM(RMDF!Z661,RMDF!AG661,RMDF!AN661,RMDF!AU661,RMDF!BB661,RMDF!BI661,RMDF!BP661,RMDF!BW661), RMDF!CD661=ROUND(RMDF!CD661,4))</f>
        <v>1</v>
      </c>
      <c r="CB661" s="317">
        <f>RMDF!CB661</f>
        <v>0</v>
      </c>
      <c r="CC661" s="318" t="str">
        <f>IF(CB661=0,"",_xlfn.XLOOKUP(CB661,StatePicklist!$1:$1,StatePicklist!$3:$3,"NA",0))</f>
        <v/>
      </c>
      <c r="CD661" s="297" t="str">
        <f ca="1">IF(RMDF!CC661="", "", IF(ISNUMBER(MATCH(RMDF!CC661, INDIRECT(CC661), 0)), "OK", "Invalid"))</f>
        <v/>
      </c>
      <c r="CE661" s="281"/>
      <c r="CF661" s="281"/>
      <c r="CG661" s="281"/>
      <c r="CH661" s="281" t="b">
        <f>AND(RMDF!CK661&gt;=0, RMDF!CK661&lt;=1-SUM(RMDF!Z661,RMDF!AG661,RMDF!AN661,RMDF!AU661,RMDF!BB661,RMDF!BI661,RMDF!BP661,RMDF!BW661,RMDF!CD661), RMDF!CK661=ROUND(RMDF!CK661,4))</f>
        <v>1</v>
      </c>
      <c r="CI661" s="317">
        <f>RMDF!CI661</f>
        <v>0</v>
      </c>
      <c r="CJ661" s="318" t="str">
        <f>IF(CI661=0,"",_xlfn.XLOOKUP(CI661,StatePicklist!$1:$1,StatePicklist!$3:$3,"NA",0))</f>
        <v/>
      </c>
      <c r="CK661" s="297" t="str">
        <f ca="1">IF(RMDF!CJ661="", "", IF(ISNUMBER(MATCH(RMDF!CJ661, INDIRECT(CJ661), 0)), "OK", "Invalid"))</f>
        <v/>
      </c>
      <c r="CL661" s="281"/>
      <c r="CM661" s="281"/>
      <c r="CN661" s="281"/>
      <c r="CO661" s="281" t="b">
        <f>AND(RMDF!CR661&gt;=0, RMDF!CR661&lt;=1-SUM(RMDF!Z661,RMDF!AG661,RMDF!AN661,RMDF!AU661,RMDF!BB661,RMDF!BI661,RMDF!BP661,RMDF!BW661,RMDF!CD661,RMDF!CK661), RMDF!CR661=ROUND(RMDF!CR661,4))</f>
        <v>1</v>
      </c>
      <c r="CP661" s="317">
        <f>RMDF!CP661</f>
        <v>0</v>
      </c>
      <c r="CQ661" s="318" t="str">
        <f>IF(CP661=0,"",_xlfn.XLOOKUP(CP661,StatePicklist!$1:$1,StatePicklist!$3:$3,"NA",0))</f>
        <v/>
      </c>
      <c r="CR661" s="297" t="str">
        <f ca="1">IF(RMDF!CQ661="", "", IF(ISNUMBER(MATCH(RMDF!CQ661, INDIRECT(CQ661), 0)), "OK", "Invalid"))</f>
        <v/>
      </c>
      <c r="CS661" s="281"/>
      <c r="CT661" s="281"/>
      <c r="CU661" s="281"/>
      <c r="CV661" s="281" t="b">
        <f>AND(RMDF!CY661&gt;=0, RMDF!CY661&lt;=1-SUM(RMDF!Z661,RMDF!AG661,RMDF!AN661,RMDF!AU661,RMDF!BB661,RMDF!BI661,RMDF!BP661,RMDF!BW661,RMDF!CD661,RMDF!CK661,RMDF!CR661), RMDF!CY661=ROUND(RMDF!CY661,4))</f>
        <v>1</v>
      </c>
      <c r="CW661" s="317">
        <f>RMDF!CW661</f>
        <v>0</v>
      </c>
      <c r="CX661" s="318" t="str">
        <f>IF(CW661=0,"",_xlfn.XLOOKUP(CW661,StatePicklist!$1:$1,StatePicklist!$3:$3,"NA",0))</f>
        <v/>
      </c>
      <c r="CY661" s="297" t="str">
        <f ca="1">IF(RMDF!CX661="", "", IF(ISNUMBER(MATCH(RMDF!CX661, INDIRECT(CX661), 0)), "OK", "Invalid"))</f>
        <v/>
      </c>
      <c r="CZ661" s="281"/>
      <c r="DA661" s="281"/>
      <c r="DB661" s="281"/>
      <c r="DC661" s="281" t="b">
        <f>AND(RMDF!DF661&gt;=0, RMDF!DF661&lt;=1-SUM(RMDF!Z661,RMDF!AG661,RMDF!AN661,RMDF!AU661,RMDF!BB661,RMDF!BI661,RMDF!BP661,RMDF!BW661,RMDF!CD661,RMDF!CK661,RMDF!CR661,RMDF!CY661), RMDF!DF661=ROUND(RMDF!DF661,4))</f>
        <v>1</v>
      </c>
      <c r="DD661" s="317">
        <f>RMDF!DD661</f>
        <v>0</v>
      </c>
      <c r="DE661" s="318" t="str">
        <f>IF(DD661=0,"",_xlfn.XLOOKUP(DD661,StatePicklist!$1:$1,StatePicklist!$3:$3,"NA",0))</f>
        <v/>
      </c>
      <c r="DF661" s="297" t="str">
        <f ca="1">IF(RMDF!DE661="", "", IF(ISNUMBER(MATCH(RMDF!DE661, INDIRECT(DE661), 0)), "OK", "Invalid"))</f>
        <v/>
      </c>
      <c r="DG661" s="281"/>
      <c r="DH661" s="281"/>
      <c r="DI661" s="281"/>
      <c r="DJ661" s="281" t="b">
        <f>AND(RMDF!DM661&gt;=0, RMDF!DM661&lt;=1-SUM(RMDF!Z661,RMDF!AG661,RMDF!AN661,RMDF!AU661,RMDF!BB661,RMDF!BI661,RMDF!BP661,RMDF!BW661,RMDF!CD661,RMDF!CK661,RMDF!CR661,RMDF!CY661,RMDF!DF661), RMDF!DM661=ROUND(RMDF!DM661,4))</f>
        <v>1</v>
      </c>
      <c r="DK661" s="317">
        <f>RMDF!DK661</f>
        <v>0</v>
      </c>
      <c r="DL661" s="318" t="str">
        <f>IF(DK661=0,"",_xlfn.XLOOKUP(DK661,StatePicklist!$1:$1,StatePicklist!$3:$3,"NA",0))</f>
        <v/>
      </c>
      <c r="DM661" s="297" t="str">
        <f ca="1">IF(RMDF!DL661="", "", IF(ISNUMBER(MATCH(RMDF!DL661, INDIRECT(DL661), 0)), "OK", "Invalid"))</f>
        <v/>
      </c>
      <c r="DN661" s="281"/>
      <c r="DO661" s="281"/>
      <c r="DP661" s="281"/>
      <c r="DQ661" s="281" t="b">
        <f>AND(RMDF!DT661&gt;=0, RMDF!DT661&lt;=1-SUM(RMDF!Z661,RMDF!AG661,RMDF!AN661,RMDF!AU661,RMDF!BB661,RMDF!BI661,RMDF!BP661,RMDF!BW661,RMDF!CD661,RMDF!CK661,RMDF!CR661,RMDF!CY661,RMDF!DF661,RMDF!DM661), RMDF!DT661=ROUND(RMDF!DT661,4))</f>
        <v>1</v>
      </c>
      <c r="DR661" s="317">
        <f>RMDF!DR661</f>
        <v>0</v>
      </c>
      <c r="DS661" s="318" t="str">
        <f>IF(DR661=0,"",_xlfn.XLOOKUP(DR661,StatePicklist!$1:$1,StatePicklist!$3:$3,"NA",0))</f>
        <v/>
      </c>
      <c r="DT661" s="297" t="str">
        <f ca="1">IF(RMDF!DS661="", "", IF(ISNUMBER(MATCH(RMDF!DS661, INDIRECT(DS661), 0)), "OK", "Invalid"))</f>
        <v/>
      </c>
      <c r="DU661" s="281"/>
      <c r="DV661" s="281"/>
      <c r="DW661" s="281"/>
      <c r="DX661" s="281" t="b">
        <f>AND(RMDF!EA661&gt;=0, RMDF!EA661&lt;=1-SUM(RMDF!Z661,RMDF!AG661,RMDF!AN661,RMDF!AU661,RMDF!BB661,RMDF!BI661,RMDF!BP661,RMDF!BW661,RMDF!CD661,RMDF!CK661,RMDF!CR661,RMDF!CY661,RMDF!DF661,RMDF!DM661,RMDF!DT661), RMDF!EA661=ROUND(RMDF!EA661,4))</f>
        <v>1</v>
      </c>
      <c r="DY661" s="317">
        <f>RMDF!DY661</f>
        <v>0</v>
      </c>
      <c r="DZ661" s="318" t="str">
        <f>IF(DY661=0,"",_xlfn.XLOOKUP(DY661,StatePicklist!$1:$1,StatePicklist!$3:$3,"NA",0))</f>
        <v/>
      </c>
      <c r="EA661" s="297" t="str">
        <f ca="1">IF(RMDF!DZ661="", "", IF(ISNUMBER(MATCH(RMDF!DZ661, INDIRECT(DZ661), 0)), "OK", "Invalid"))</f>
        <v/>
      </c>
      <c r="EB661" s="281"/>
      <c r="EC661" s="281"/>
      <c r="ED661" s="281"/>
      <c r="EE661" s="281" t="b">
        <f>AND(RMDF!EH661&gt;=0, RMDF!EH661&lt;=1-SUM(RMDF!Z661,RMDF!AG661,RMDF!AN661,RMDF!AU661,RMDF!BB661,RMDF!BI661,RMDF!BP661,RMDF!BW661,RMDF!CD661,RMDF!CK661,RMDF!CR661,RMDF!CY661,RMDF!DF661,RMDF!DM661,RMDF!DT661,RMDF!EA661), RMDF!EH661=ROUND(RMDF!EH661,4))</f>
        <v>1</v>
      </c>
      <c r="EF661" s="317">
        <f>RMDF!EF661</f>
        <v>0</v>
      </c>
      <c r="EG661" s="318" t="str">
        <f>IF(EF661=0,"",_xlfn.XLOOKUP(EF661,StatePicklist!$1:$1,StatePicklist!$3:$3,"NA",0))</f>
        <v/>
      </c>
      <c r="EH661" s="297" t="str">
        <f ca="1">IF(RMDF!EG661="", "", IF(ISNUMBER(MATCH(RMDF!EG661, INDIRECT(EG661), 0)), "OK", "Invalid"))</f>
        <v/>
      </c>
      <c r="EI661" s="281"/>
      <c r="EJ661" s="281"/>
      <c r="EK661" s="281"/>
      <c r="EL661" s="281" t="b">
        <f>AND(RMDF!EO661&gt;=0, RMDF!EO661&lt;=1-SUM(RMDF!Z661,RMDF!AG661,RMDF!AN661,RMDF!AU661,RMDF!BB661,RMDF!BI661,RMDF!BP661,RMDF!BW661,RMDF!CD661,RMDF!CK661,RMDF!CR661,RMDF!CY661,RMDF!DF661,RMDF!DM661,RMDF!DT661,RMDF!EA661,RMDF!EH661), RMDF!EO661=ROUND(RMDF!EO661,4))</f>
        <v>1</v>
      </c>
      <c r="EM661" s="317">
        <f>RMDF!EM661</f>
        <v>0</v>
      </c>
      <c r="EN661" s="318" t="str">
        <f>IF(EM661=0,"",_xlfn.XLOOKUP(EM661,StatePicklist!$1:$1,StatePicklist!$3:$3,"NA",0))</f>
        <v/>
      </c>
      <c r="EO661" s="297" t="str">
        <f ca="1">IF(RMDF!EN661="", "", IF(ISNUMBER(MATCH(RMDF!EN661, INDIRECT(EN661), 0)), "OK", "Invalid"))</f>
        <v/>
      </c>
      <c r="EP661" s="281"/>
      <c r="EQ661" s="281"/>
      <c r="ER661" s="281"/>
      <c r="ES661" s="281" t="b">
        <f>AND(RMDF!EV661&gt;=0, RMDF!EV661&lt;=1-SUM(RMDF!Z661,RMDF!AG661,RMDF!AN661,RMDF!AU661,RMDF!BB661,RMDF!BI661,RMDF!BP661,RMDF!BW661,RMDF!CD661,RMDF!CK661,RMDF!CR661,RMDF!CY661,RMDF!DF661,RMDF!DM661,RMDF!DT661,RMDF!EA661,RMDF!EH661,RMDF!EO661), RMDF!EV661=ROUND(RMDF!EV661,4))</f>
        <v>1</v>
      </c>
      <c r="ET661" s="317">
        <f>RMDF!ET661</f>
        <v>0</v>
      </c>
      <c r="EU661" s="318" t="str">
        <f>IF(ET661=0,"",_xlfn.XLOOKUP(ET661,StatePicklist!$1:$1,StatePicklist!$3:$3,"NA",0))</f>
        <v/>
      </c>
      <c r="EV661" s="297" t="str">
        <f ca="1">IF(RMDF!EU661="", "", IF(ISNUMBER(MATCH(RMDF!EU661, INDIRECT(EU661), 0)), "OK", "Invalid"))</f>
        <v/>
      </c>
      <c r="EW661" s="281"/>
      <c r="EX661" s="281"/>
      <c r="EY661" s="281"/>
      <c r="EZ661" s="281" t="b">
        <f>AND(RMDF!FC661&gt;=0, RMDF!FC661&lt;=1-SUM(RMDF!Z661,RMDF!AG661,RMDF!AN661,RMDF!AU661,RMDF!BB661,RMDF!BI661,RMDF!BP661,RMDF!BW661,RMDF!CD661,RMDF!CK661,RMDF!CR661,RMDF!CY661,RMDF!DF661,RMDF!DM661,RMDF!DT661,RMDF!EA661,RMDF!EH661,RMDF!EO661,RMDF!EV661), RMDF!FC661=ROUND(RMDF!FC661,4))</f>
        <v>1</v>
      </c>
      <c r="FA661" s="317">
        <f>RMDF!FA661</f>
        <v>0</v>
      </c>
      <c r="FB661" s="318" t="str">
        <f>IF(FA661=0,"",_xlfn.XLOOKUP(FA661,StatePicklist!$1:$1,StatePicklist!$3:$3,"NA",0))</f>
        <v/>
      </c>
      <c r="FC661" s="297" t="str">
        <f ca="1">IF(RMDF!FB661="", "", IF(ISNUMBER(MATCH(RMDF!FB661, INDIRECT(FB661), 0)), "OK", "Invalid"))</f>
        <v/>
      </c>
    </row>
    <row r="662" spans="1:159" s="205" customFormat="1" ht="39.9" customHeight="1" x14ac:dyDescent="0.25">
      <c r="A662" s="206"/>
      <c r="B662" s="196"/>
      <c r="C662" s="197"/>
      <c r="D662" s="198"/>
      <c r="E662" s="199"/>
      <c r="F662" s="200"/>
      <c r="G662" s="201"/>
      <c r="H662" s="292"/>
      <c r="I662" s="305">
        <f>RMDF!I662</f>
        <v>0</v>
      </c>
      <c r="J662" s="305" t="str">
        <f>IF(I662=ProductCode!$B$30,"PDReclPost",IF(OR(I662=ProductCode!$C$30,I662=ProductCode!$E$30,I662=ProductCode!$G$30),"PDPreCon",IF(OR(I662=ProductCode!$D$30,I662=ProductCode!$F$30),"PDNotReclPost","")))</f>
        <v/>
      </c>
      <c r="K662" s="305" t="str">
        <f t="shared" si="36"/>
        <v/>
      </c>
      <c r="L662" s="289"/>
      <c r="M662" s="305" t="str">
        <f t="shared" si="36"/>
        <v/>
      </c>
      <c r="N662" s="289" t="b">
        <f>AND(RMDF!N662&gt;=0, RMDF!N662&lt;=1-RMDF!L662, RMDF!N662=ROUND(RMDF!N662,4))</f>
        <v>1</v>
      </c>
      <c r="O662" s="286" t="str">
        <f>IF(P662="","",IF(I662="","",IF(LEFT(I662,13)="Reclaimed pos",RawMaterialCode!$E$569,RawMaterialCode!$E$568)))</f>
        <v>Reclaimed pre-consumer mixed fibers (RM0578)</v>
      </c>
      <c r="P662" s="295">
        <f t="shared" si="37"/>
        <v>1</v>
      </c>
      <c r="Q662" s="202"/>
      <c r="R662" s="203"/>
      <c r="S662" s="204" t="str">
        <f t="shared" si="38"/>
        <v/>
      </c>
      <c r="T662" s="281"/>
      <c r="U662" s="281"/>
      <c r="V662" s="281"/>
      <c r="W662" s="281"/>
      <c r="X662" s="317">
        <f>RMDF!X662</f>
        <v>0</v>
      </c>
      <c r="Y662" s="318" t="str">
        <f>IF(X662=0,"",_xlfn.XLOOKUP(X662,StatePicklist!$1:$1,StatePicklist!$3:$3,"NA",0))</f>
        <v/>
      </c>
      <c r="Z662" s="297" t="str">
        <f ca="1">IF(RMDF!Y662="", "", IF(ISNUMBER(MATCH(RMDF!Y662, INDIRECT(Y662), 0)), "OK", "Invalid"))</f>
        <v/>
      </c>
      <c r="AA662" s="281"/>
      <c r="AB662" s="281"/>
      <c r="AC662" s="281"/>
      <c r="AD662" s="281" t="b">
        <f>AND(RMDF!AG662&gt;=0, RMDF!AG662&lt;=1-RMDF!Z662, RMDF!AG662=ROUND(RMDF!AG662,4))</f>
        <v>1</v>
      </c>
      <c r="AE662" s="317">
        <f>RMDF!AE662</f>
        <v>0</v>
      </c>
      <c r="AF662" s="318" t="str">
        <f>IF(AE662=0,"",_xlfn.XLOOKUP(AE662,StatePicklist!$1:$1,StatePicklist!$3:$3,"NA",0))</f>
        <v/>
      </c>
      <c r="AG662" s="297" t="str">
        <f ca="1">IF(RMDF!AF662="", "", IF(ISNUMBER(MATCH(RMDF!AF662, INDIRECT(AF662), 0)), "OK", "Invalid"))</f>
        <v/>
      </c>
      <c r="AH662" s="281"/>
      <c r="AI662" s="281"/>
      <c r="AJ662" s="281"/>
      <c r="AK662" s="281" t="b">
        <f>AND(RMDF!AN662&gt;=0, RMDF!AN662&lt;=1-SUM(RMDF!Z662,RMDF!AG662), RMDF!AN662=ROUND(RMDF!AN662,4))</f>
        <v>1</v>
      </c>
      <c r="AL662" s="317">
        <f>RMDF!AL662</f>
        <v>0</v>
      </c>
      <c r="AM662" s="318" t="str">
        <f>IF(AL662=0,"",_xlfn.XLOOKUP(AL662,StatePicklist!$1:$1,StatePicklist!$3:$3,"NA",0))</f>
        <v/>
      </c>
      <c r="AN662" s="297" t="str">
        <f ca="1">IF(RMDF!AM662="", "", IF(ISNUMBER(MATCH(RMDF!AM662, INDIRECT(AM662), 0)), "OK", "Invalid"))</f>
        <v/>
      </c>
      <c r="AO662" s="281"/>
      <c r="AP662" s="281"/>
      <c r="AQ662" s="281"/>
      <c r="AR662" s="281" t="b">
        <f>AND(RMDF!AU662&gt;=0, RMDF!AU662&lt;=1-SUM(RMDF!Z662,RMDF!AG662,RMDF!AN662), RMDF!AU662=ROUND(RMDF!AU662,4))</f>
        <v>1</v>
      </c>
      <c r="AS662" s="317">
        <f>RMDF!AS662</f>
        <v>0</v>
      </c>
      <c r="AT662" s="318" t="str">
        <f>IF(AS662=0,"",_xlfn.XLOOKUP(AS662,StatePicklist!$1:$1,StatePicklist!$3:$3,"NA",0))</f>
        <v/>
      </c>
      <c r="AU662" s="297" t="str">
        <f ca="1">IF(RMDF!AT662="", "", IF(ISNUMBER(MATCH(RMDF!AT662, INDIRECT(AT662), 0)), "OK", "Invalid"))</f>
        <v/>
      </c>
      <c r="AV662" s="281"/>
      <c r="AW662" s="281"/>
      <c r="AX662" s="281"/>
      <c r="AY662" s="281" t="b">
        <f>AND(RMDF!BB662&gt;=0, RMDF!BB662&lt;=1-SUM(RMDF!Z662,RMDF!AG662,RMDF!AN662,RMDF!AU662), RMDF!BB662=ROUND(RMDF!BB662,4))</f>
        <v>1</v>
      </c>
      <c r="AZ662" s="317">
        <f>RMDF!AZ662</f>
        <v>0</v>
      </c>
      <c r="BA662" s="318" t="str">
        <f>IF(AZ662=0,"",_xlfn.XLOOKUP(AZ662,StatePicklist!$1:$1,StatePicklist!$3:$3,"NA",0))</f>
        <v/>
      </c>
      <c r="BB662" s="297" t="str">
        <f ca="1">IF(RMDF!BA662="", "", IF(ISNUMBER(MATCH(RMDF!BA662, INDIRECT(BA662), 0)), "OK", "Invalid"))</f>
        <v/>
      </c>
      <c r="BC662" s="281"/>
      <c r="BD662" s="281"/>
      <c r="BE662" s="281"/>
      <c r="BF662" s="281" t="b">
        <f>AND(RMDF!BI662&gt;=0, RMDF!BI662&lt;=1-SUM(RMDF!Z662,RMDF!AG662,RMDF!AN662,RMDF!AU662,RMDF!BB662), RMDF!BI662=ROUND(RMDF!BI662,4))</f>
        <v>1</v>
      </c>
      <c r="BG662" s="317">
        <f>RMDF!BG662</f>
        <v>0</v>
      </c>
      <c r="BH662" s="318" t="str">
        <f>IF(BG662=0,"",_xlfn.XLOOKUP(BG662,StatePicklist!$1:$1,StatePicklist!$3:$3,"NA",0))</f>
        <v/>
      </c>
      <c r="BI662" s="297" t="str">
        <f ca="1">IF(RMDF!BH662="", "", IF(ISNUMBER(MATCH(RMDF!BH662, INDIRECT(BH662), 0)), "OK", "Invalid"))</f>
        <v/>
      </c>
      <c r="BJ662" s="281"/>
      <c r="BK662" s="281"/>
      <c r="BL662" s="281"/>
      <c r="BM662" s="281" t="b">
        <f>AND(RMDF!BP662&gt;=0, RMDF!BP662&lt;=1-SUM(RMDF!Z662,RMDF!AG662,RMDF!AN662,RMDF!AU662,RMDF!BB662,RMDF!BI662), RMDF!BP662=ROUND(RMDF!BP662,4))</f>
        <v>1</v>
      </c>
      <c r="BN662" s="317">
        <f>RMDF!BN662</f>
        <v>0</v>
      </c>
      <c r="BO662" s="318" t="str">
        <f>IF(BN662=0,"",_xlfn.XLOOKUP(BN662,StatePicklist!$1:$1,StatePicklist!$3:$3,"NA",0))</f>
        <v/>
      </c>
      <c r="BP662" s="297" t="str">
        <f ca="1">IF(RMDF!BO662="", "", IF(ISNUMBER(MATCH(RMDF!BO662, INDIRECT(BO662), 0)), "OK", "Invalid"))</f>
        <v/>
      </c>
      <c r="BQ662" s="281"/>
      <c r="BR662" s="281"/>
      <c r="BS662" s="281"/>
      <c r="BT662" s="281" t="b">
        <f>AND(RMDF!BW662&gt;=0, RMDF!BW662&lt;=1-SUM(RMDF!Z662,RMDF!AG662,RMDF!AN662,RMDF!AU662,RMDF!BB662,RMDF!BI662,RMDF!BP662), RMDF!BW662=ROUND(RMDF!BW662,4))</f>
        <v>1</v>
      </c>
      <c r="BU662" s="317">
        <f>RMDF!BU662</f>
        <v>0</v>
      </c>
      <c r="BV662" s="318" t="str">
        <f>IF(BU662=0,"",_xlfn.XLOOKUP(BU662,StatePicklist!$1:$1,StatePicklist!$3:$3,"NA",0))</f>
        <v/>
      </c>
      <c r="BW662" s="297" t="str">
        <f ca="1">IF(RMDF!BV662="", "", IF(ISNUMBER(MATCH(RMDF!BV662, INDIRECT(BV662), 0)), "OK", "Invalid"))</f>
        <v/>
      </c>
      <c r="BX662" s="281"/>
      <c r="BY662" s="281"/>
      <c r="BZ662" s="281"/>
      <c r="CA662" s="281" t="b">
        <f>AND(RMDF!CD662&gt;=0, RMDF!CD662&lt;=1-SUM(RMDF!Z662,RMDF!AG662,RMDF!AN662,RMDF!AU662,RMDF!BB662,RMDF!BI662,RMDF!BP662,RMDF!BW662), RMDF!CD662=ROUND(RMDF!CD662,4))</f>
        <v>1</v>
      </c>
      <c r="CB662" s="317">
        <f>RMDF!CB662</f>
        <v>0</v>
      </c>
      <c r="CC662" s="318" t="str">
        <f>IF(CB662=0,"",_xlfn.XLOOKUP(CB662,StatePicklist!$1:$1,StatePicklist!$3:$3,"NA",0))</f>
        <v/>
      </c>
      <c r="CD662" s="297" t="str">
        <f ca="1">IF(RMDF!CC662="", "", IF(ISNUMBER(MATCH(RMDF!CC662, INDIRECT(CC662), 0)), "OK", "Invalid"))</f>
        <v/>
      </c>
      <c r="CE662" s="281"/>
      <c r="CF662" s="281"/>
      <c r="CG662" s="281"/>
      <c r="CH662" s="281" t="b">
        <f>AND(RMDF!CK662&gt;=0, RMDF!CK662&lt;=1-SUM(RMDF!Z662,RMDF!AG662,RMDF!AN662,RMDF!AU662,RMDF!BB662,RMDF!BI662,RMDF!BP662,RMDF!BW662,RMDF!CD662), RMDF!CK662=ROUND(RMDF!CK662,4))</f>
        <v>1</v>
      </c>
      <c r="CI662" s="317">
        <f>RMDF!CI662</f>
        <v>0</v>
      </c>
      <c r="CJ662" s="318" t="str">
        <f>IF(CI662=0,"",_xlfn.XLOOKUP(CI662,StatePicklist!$1:$1,StatePicklist!$3:$3,"NA",0))</f>
        <v/>
      </c>
      <c r="CK662" s="297" t="str">
        <f ca="1">IF(RMDF!CJ662="", "", IF(ISNUMBER(MATCH(RMDF!CJ662, INDIRECT(CJ662), 0)), "OK", "Invalid"))</f>
        <v/>
      </c>
      <c r="CL662" s="281"/>
      <c r="CM662" s="281"/>
      <c r="CN662" s="281"/>
      <c r="CO662" s="281" t="b">
        <f>AND(RMDF!CR662&gt;=0, RMDF!CR662&lt;=1-SUM(RMDF!Z662,RMDF!AG662,RMDF!AN662,RMDF!AU662,RMDF!BB662,RMDF!BI662,RMDF!BP662,RMDF!BW662,RMDF!CD662,RMDF!CK662), RMDF!CR662=ROUND(RMDF!CR662,4))</f>
        <v>1</v>
      </c>
      <c r="CP662" s="317">
        <f>RMDF!CP662</f>
        <v>0</v>
      </c>
      <c r="CQ662" s="318" t="str">
        <f>IF(CP662=0,"",_xlfn.XLOOKUP(CP662,StatePicklist!$1:$1,StatePicklist!$3:$3,"NA",0))</f>
        <v/>
      </c>
      <c r="CR662" s="297" t="str">
        <f ca="1">IF(RMDF!CQ662="", "", IF(ISNUMBER(MATCH(RMDF!CQ662, INDIRECT(CQ662), 0)), "OK", "Invalid"))</f>
        <v/>
      </c>
      <c r="CS662" s="281"/>
      <c r="CT662" s="281"/>
      <c r="CU662" s="281"/>
      <c r="CV662" s="281" t="b">
        <f>AND(RMDF!CY662&gt;=0, RMDF!CY662&lt;=1-SUM(RMDF!Z662,RMDF!AG662,RMDF!AN662,RMDF!AU662,RMDF!BB662,RMDF!BI662,RMDF!BP662,RMDF!BW662,RMDF!CD662,RMDF!CK662,RMDF!CR662), RMDF!CY662=ROUND(RMDF!CY662,4))</f>
        <v>1</v>
      </c>
      <c r="CW662" s="317">
        <f>RMDF!CW662</f>
        <v>0</v>
      </c>
      <c r="CX662" s="318" t="str">
        <f>IF(CW662=0,"",_xlfn.XLOOKUP(CW662,StatePicklist!$1:$1,StatePicklist!$3:$3,"NA",0))</f>
        <v/>
      </c>
      <c r="CY662" s="297" t="str">
        <f ca="1">IF(RMDF!CX662="", "", IF(ISNUMBER(MATCH(RMDF!CX662, INDIRECT(CX662), 0)), "OK", "Invalid"))</f>
        <v/>
      </c>
      <c r="CZ662" s="281"/>
      <c r="DA662" s="281"/>
      <c r="DB662" s="281"/>
      <c r="DC662" s="281" t="b">
        <f>AND(RMDF!DF662&gt;=0, RMDF!DF662&lt;=1-SUM(RMDF!Z662,RMDF!AG662,RMDF!AN662,RMDF!AU662,RMDF!BB662,RMDF!BI662,RMDF!BP662,RMDF!BW662,RMDF!CD662,RMDF!CK662,RMDF!CR662,RMDF!CY662), RMDF!DF662=ROUND(RMDF!DF662,4))</f>
        <v>1</v>
      </c>
      <c r="DD662" s="317">
        <f>RMDF!DD662</f>
        <v>0</v>
      </c>
      <c r="DE662" s="318" t="str">
        <f>IF(DD662=0,"",_xlfn.XLOOKUP(DD662,StatePicklist!$1:$1,StatePicklist!$3:$3,"NA",0))</f>
        <v/>
      </c>
      <c r="DF662" s="297" t="str">
        <f ca="1">IF(RMDF!DE662="", "", IF(ISNUMBER(MATCH(RMDF!DE662, INDIRECT(DE662), 0)), "OK", "Invalid"))</f>
        <v/>
      </c>
      <c r="DG662" s="281"/>
      <c r="DH662" s="281"/>
      <c r="DI662" s="281"/>
      <c r="DJ662" s="281" t="b">
        <f>AND(RMDF!DM662&gt;=0, RMDF!DM662&lt;=1-SUM(RMDF!Z662,RMDF!AG662,RMDF!AN662,RMDF!AU662,RMDF!BB662,RMDF!BI662,RMDF!BP662,RMDF!BW662,RMDF!CD662,RMDF!CK662,RMDF!CR662,RMDF!CY662,RMDF!DF662), RMDF!DM662=ROUND(RMDF!DM662,4))</f>
        <v>1</v>
      </c>
      <c r="DK662" s="317">
        <f>RMDF!DK662</f>
        <v>0</v>
      </c>
      <c r="DL662" s="318" t="str">
        <f>IF(DK662=0,"",_xlfn.XLOOKUP(DK662,StatePicklist!$1:$1,StatePicklist!$3:$3,"NA",0))</f>
        <v/>
      </c>
      <c r="DM662" s="297" t="str">
        <f ca="1">IF(RMDF!DL662="", "", IF(ISNUMBER(MATCH(RMDF!DL662, INDIRECT(DL662), 0)), "OK", "Invalid"))</f>
        <v/>
      </c>
      <c r="DN662" s="281"/>
      <c r="DO662" s="281"/>
      <c r="DP662" s="281"/>
      <c r="DQ662" s="281" t="b">
        <f>AND(RMDF!DT662&gt;=0, RMDF!DT662&lt;=1-SUM(RMDF!Z662,RMDF!AG662,RMDF!AN662,RMDF!AU662,RMDF!BB662,RMDF!BI662,RMDF!BP662,RMDF!BW662,RMDF!CD662,RMDF!CK662,RMDF!CR662,RMDF!CY662,RMDF!DF662,RMDF!DM662), RMDF!DT662=ROUND(RMDF!DT662,4))</f>
        <v>1</v>
      </c>
      <c r="DR662" s="317">
        <f>RMDF!DR662</f>
        <v>0</v>
      </c>
      <c r="DS662" s="318" t="str">
        <f>IF(DR662=0,"",_xlfn.XLOOKUP(DR662,StatePicklist!$1:$1,StatePicklist!$3:$3,"NA",0))</f>
        <v/>
      </c>
      <c r="DT662" s="297" t="str">
        <f ca="1">IF(RMDF!DS662="", "", IF(ISNUMBER(MATCH(RMDF!DS662, INDIRECT(DS662), 0)), "OK", "Invalid"))</f>
        <v/>
      </c>
      <c r="DU662" s="281"/>
      <c r="DV662" s="281"/>
      <c r="DW662" s="281"/>
      <c r="DX662" s="281" t="b">
        <f>AND(RMDF!EA662&gt;=0, RMDF!EA662&lt;=1-SUM(RMDF!Z662,RMDF!AG662,RMDF!AN662,RMDF!AU662,RMDF!BB662,RMDF!BI662,RMDF!BP662,RMDF!BW662,RMDF!CD662,RMDF!CK662,RMDF!CR662,RMDF!CY662,RMDF!DF662,RMDF!DM662,RMDF!DT662), RMDF!EA662=ROUND(RMDF!EA662,4))</f>
        <v>1</v>
      </c>
      <c r="DY662" s="317">
        <f>RMDF!DY662</f>
        <v>0</v>
      </c>
      <c r="DZ662" s="318" t="str">
        <f>IF(DY662=0,"",_xlfn.XLOOKUP(DY662,StatePicklist!$1:$1,StatePicklist!$3:$3,"NA",0))</f>
        <v/>
      </c>
      <c r="EA662" s="297" t="str">
        <f ca="1">IF(RMDF!DZ662="", "", IF(ISNUMBER(MATCH(RMDF!DZ662, INDIRECT(DZ662), 0)), "OK", "Invalid"))</f>
        <v/>
      </c>
      <c r="EB662" s="281"/>
      <c r="EC662" s="281"/>
      <c r="ED662" s="281"/>
      <c r="EE662" s="281" t="b">
        <f>AND(RMDF!EH662&gt;=0, RMDF!EH662&lt;=1-SUM(RMDF!Z662,RMDF!AG662,RMDF!AN662,RMDF!AU662,RMDF!BB662,RMDF!BI662,RMDF!BP662,RMDF!BW662,RMDF!CD662,RMDF!CK662,RMDF!CR662,RMDF!CY662,RMDF!DF662,RMDF!DM662,RMDF!DT662,RMDF!EA662), RMDF!EH662=ROUND(RMDF!EH662,4))</f>
        <v>1</v>
      </c>
      <c r="EF662" s="317">
        <f>RMDF!EF662</f>
        <v>0</v>
      </c>
      <c r="EG662" s="318" t="str">
        <f>IF(EF662=0,"",_xlfn.XLOOKUP(EF662,StatePicklist!$1:$1,StatePicklist!$3:$3,"NA",0))</f>
        <v/>
      </c>
      <c r="EH662" s="297" t="str">
        <f ca="1">IF(RMDF!EG662="", "", IF(ISNUMBER(MATCH(RMDF!EG662, INDIRECT(EG662), 0)), "OK", "Invalid"))</f>
        <v/>
      </c>
      <c r="EI662" s="281"/>
      <c r="EJ662" s="281"/>
      <c r="EK662" s="281"/>
      <c r="EL662" s="281" t="b">
        <f>AND(RMDF!EO662&gt;=0, RMDF!EO662&lt;=1-SUM(RMDF!Z662,RMDF!AG662,RMDF!AN662,RMDF!AU662,RMDF!BB662,RMDF!BI662,RMDF!BP662,RMDF!BW662,RMDF!CD662,RMDF!CK662,RMDF!CR662,RMDF!CY662,RMDF!DF662,RMDF!DM662,RMDF!DT662,RMDF!EA662,RMDF!EH662), RMDF!EO662=ROUND(RMDF!EO662,4))</f>
        <v>1</v>
      </c>
      <c r="EM662" s="317">
        <f>RMDF!EM662</f>
        <v>0</v>
      </c>
      <c r="EN662" s="318" t="str">
        <f>IF(EM662=0,"",_xlfn.XLOOKUP(EM662,StatePicklist!$1:$1,StatePicklist!$3:$3,"NA",0))</f>
        <v/>
      </c>
      <c r="EO662" s="297" t="str">
        <f ca="1">IF(RMDF!EN662="", "", IF(ISNUMBER(MATCH(RMDF!EN662, INDIRECT(EN662), 0)), "OK", "Invalid"))</f>
        <v/>
      </c>
      <c r="EP662" s="281"/>
      <c r="EQ662" s="281"/>
      <c r="ER662" s="281"/>
      <c r="ES662" s="281" t="b">
        <f>AND(RMDF!EV662&gt;=0, RMDF!EV662&lt;=1-SUM(RMDF!Z662,RMDF!AG662,RMDF!AN662,RMDF!AU662,RMDF!BB662,RMDF!BI662,RMDF!BP662,RMDF!BW662,RMDF!CD662,RMDF!CK662,RMDF!CR662,RMDF!CY662,RMDF!DF662,RMDF!DM662,RMDF!DT662,RMDF!EA662,RMDF!EH662,RMDF!EO662), RMDF!EV662=ROUND(RMDF!EV662,4))</f>
        <v>1</v>
      </c>
      <c r="ET662" s="317">
        <f>RMDF!ET662</f>
        <v>0</v>
      </c>
      <c r="EU662" s="318" t="str">
        <f>IF(ET662=0,"",_xlfn.XLOOKUP(ET662,StatePicklist!$1:$1,StatePicklist!$3:$3,"NA",0))</f>
        <v/>
      </c>
      <c r="EV662" s="297" t="str">
        <f ca="1">IF(RMDF!EU662="", "", IF(ISNUMBER(MATCH(RMDF!EU662, INDIRECT(EU662), 0)), "OK", "Invalid"))</f>
        <v/>
      </c>
      <c r="EW662" s="281"/>
      <c r="EX662" s="281"/>
      <c r="EY662" s="281"/>
      <c r="EZ662" s="281" t="b">
        <f>AND(RMDF!FC662&gt;=0, RMDF!FC662&lt;=1-SUM(RMDF!Z662,RMDF!AG662,RMDF!AN662,RMDF!AU662,RMDF!BB662,RMDF!BI662,RMDF!BP662,RMDF!BW662,RMDF!CD662,RMDF!CK662,RMDF!CR662,RMDF!CY662,RMDF!DF662,RMDF!DM662,RMDF!DT662,RMDF!EA662,RMDF!EH662,RMDF!EO662,RMDF!EV662), RMDF!FC662=ROUND(RMDF!FC662,4))</f>
        <v>1</v>
      </c>
      <c r="FA662" s="317">
        <f>RMDF!FA662</f>
        <v>0</v>
      </c>
      <c r="FB662" s="318" t="str">
        <f>IF(FA662=0,"",_xlfn.XLOOKUP(FA662,StatePicklist!$1:$1,StatePicklist!$3:$3,"NA",0))</f>
        <v/>
      </c>
      <c r="FC662" s="297" t="str">
        <f ca="1">IF(RMDF!FB662="", "", IF(ISNUMBER(MATCH(RMDF!FB662, INDIRECT(FB662), 0)), "OK", "Invalid"))</f>
        <v/>
      </c>
    </row>
    <row r="663" spans="1:159" s="205" customFormat="1" ht="39.9" customHeight="1" x14ac:dyDescent="0.25">
      <c r="A663" s="206"/>
      <c r="B663" s="196"/>
      <c r="C663" s="197"/>
      <c r="D663" s="198"/>
      <c r="E663" s="199"/>
      <c r="F663" s="200"/>
      <c r="G663" s="201"/>
      <c r="H663" s="292"/>
      <c r="I663" s="305">
        <f>RMDF!I663</f>
        <v>0</v>
      </c>
      <c r="J663" s="305" t="str">
        <f>IF(I663=ProductCode!$B$30,"PDReclPost",IF(OR(I663=ProductCode!$C$30,I663=ProductCode!$E$30,I663=ProductCode!$G$30),"PDPreCon",IF(OR(I663=ProductCode!$D$30,I663=ProductCode!$F$30),"PDNotReclPost","")))</f>
        <v/>
      </c>
      <c r="K663" s="305" t="str">
        <f t="shared" si="36"/>
        <v/>
      </c>
      <c r="L663" s="289"/>
      <c r="M663" s="305" t="str">
        <f t="shared" si="36"/>
        <v/>
      </c>
      <c r="N663" s="289" t="b">
        <f>AND(RMDF!N663&gt;=0, RMDF!N663&lt;=1-RMDF!L663, RMDF!N663=ROUND(RMDF!N663,4))</f>
        <v>1</v>
      </c>
      <c r="O663" s="286" t="str">
        <f>IF(P663="","",IF(I663="","",IF(LEFT(I663,13)="Reclaimed pos",RawMaterialCode!$E$569,RawMaterialCode!$E$568)))</f>
        <v>Reclaimed pre-consumer mixed fibers (RM0578)</v>
      </c>
      <c r="P663" s="295">
        <f t="shared" si="37"/>
        <v>1</v>
      </c>
      <c r="Q663" s="202"/>
      <c r="R663" s="203"/>
      <c r="S663" s="204" t="str">
        <f t="shared" si="38"/>
        <v/>
      </c>
      <c r="T663" s="281"/>
      <c r="U663" s="281"/>
      <c r="V663" s="281"/>
      <c r="W663" s="281"/>
      <c r="X663" s="317">
        <f>RMDF!X663</f>
        <v>0</v>
      </c>
      <c r="Y663" s="318" t="str">
        <f>IF(X663=0,"",_xlfn.XLOOKUP(X663,StatePicklist!$1:$1,StatePicklist!$3:$3,"NA",0))</f>
        <v/>
      </c>
      <c r="Z663" s="297" t="str">
        <f ca="1">IF(RMDF!Y663="", "", IF(ISNUMBER(MATCH(RMDF!Y663, INDIRECT(Y663), 0)), "OK", "Invalid"))</f>
        <v/>
      </c>
      <c r="AA663" s="281"/>
      <c r="AB663" s="281"/>
      <c r="AC663" s="281"/>
      <c r="AD663" s="281" t="b">
        <f>AND(RMDF!AG663&gt;=0, RMDF!AG663&lt;=1-RMDF!Z663, RMDF!AG663=ROUND(RMDF!AG663,4))</f>
        <v>1</v>
      </c>
      <c r="AE663" s="317">
        <f>RMDF!AE663</f>
        <v>0</v>
      </c>
      <c r="AF663" s="318" t="str">
        <f>IF(AE663=0,"",_xlfn.XLOOKUP(AE663,StatePicklist!$1:$1,StatePicklist!$3:$3,"NA",0))</f>
        <v/>
      </c>
      <c r="AG663" s="297" t="str">
        <f ca="1">IF(RMDF!AF663="", "", IF(ISNUMBER(MATCH(RMDF!AF663, INDIRECT(AF663), 0)), "OK", "Invalid"))</f>
        <v/>
      </c>
      <c r="AH663" s="281"/>
      <c r="AI663" s="281"/>
      <c r="AJ663" s="281"/>
      <c r="AK663" s="281" t="b">
        <f>AND(RMDF!AN663&gt;=0, RMDF!AN663&lt;=1-SUM(RMDF!Z663,RMDF!AG663), RMDF!AN663=ROUND(RMDF!AN663,4))</f>
        <v>1</v>
      </c>
      <c r="AL663" s="317">
        <f>RMDF!AL663</f>
        <v>0</v>
      </c>
      <c r="AM663" s="318" t="str">
        <f>IF(AL663=0,"",_xlfn.XLOOKUP(AL663,StatePicklist!$1:$1,StatePicklist!$3:$3,"NA",0))</f>
        <v/>
      </c>
      <c r="AN663" s="297" t="str">
        <f ca="1">IF(RMDF!AM663="", "", IF(ISNUMBER(MATCH(RMDF!AM663, INDIRECT(AM663), 0)), "OK", "Invalid"))</f>
        <v/>
      </c>
      <c r="AO663" s="281"/>
      <c r="AP663" s="281"/>
      <c r="AQ663" s="281"/>
      <c r="AR663" s="281" t="b">
        <f>AND(RMDF!AU663&gt;=0, RMDF!AU663&lt;=1-SUM(RMDF!Z663,RMDF!AG663,RMDF!AN663), RMDF!AU663=ROUND(RMDF!AU663,4))</f>
        <v>1</v>
      </c>
      <c r="AS663" s="317">
        <f>RMDF!AS663</f>
        <v>0</v>
      </c>
      <c r="AT663" s="318" t="str">
        <f>IF(AS663=0,"",_xlfn.XLOOKUP(AS663,StatePicklist!$1:$1,StatePicklist!$3:$3,"NA",0))</f>
        <v/>
      </c>
      <c r="AU663" s="297" t="str">
        <f ca="1">IF(RMDF!AT663="", "", IF(ISNUMBER(MATCH(RMDF!AT663, INDIRECT(AT663), 0)), "OK", "Invalid"))</f>
        <v/>
      </c>
      <c r="AV663" s="281"/>
      <c r="AW663" s="281"/>
      <c r="AX663" s="281"/>
      <c r="AY663" s="281" t="b">
        <f>AND(RMDF!BB663&gt;=0, RMDF!BB663&lt;=1-SUM(RMDF!Z663,RMDF!AG663,RMDF!AN663,RMDF!AU663), RMDF!BB663=ROUND(RMDF!BB663,4))</f>
        <v>1</v>
      </c>
      <c r="AZ663" s="317">
        <f>RMDF!AZ663</f>
        <v>0</v>
      </c>
      <c r="BA663" s="318" t="str">
        <f>IF(AZ663=0,"",_xlfn.XLOOKUP(AZ663,StatePicklist!$1:$1,StatePicklist!$3:$3,"NA",0))</f>
        <v/>
      </c>
      <c r="BB663" s="297" t="str">
        <f ca="1">IF(RMDF!BA663="", "", IF(ISNUMBER(MATCH(RMDF!BA663, INDIRECT(BA663), 0)), "OK", "Invalid"))</f>
        <v/>
      </c>
      <c r="BC663" s="281"/>
      <c r="BD663" s="281"/>
      <c r="BE663" s="281"/>
      <c r="BF663" s="281" t="b">
        <f>AND(RMDF!BI663&gt;=0, RMDF!BI663&lt;=1-SUM(RMDF!Z663,RMDF!AG663,RMDF!AN663,RMDF!AU663,RMDF!BB663), RMDF!BI663=ROUND(RMDF!BI663,4))</f>
        <v>1</v>
      </c>
      <c r="BG663" s="317">
        <f>RMDF!BG663</f>
        <v>0</v>
      </c>
      <c r="BH663" s="318" t="str">
        <f>IF(BG663=0,"",_xlfn.XLOOKUP(BG663,StatePicklist!$1:$1,StatePicklist!$3:$3,"NA",0))</f>
        <v/>
      </c>
      <c r="BI663" s="297" t="str">
        <f ca="1">IF(RMDF!BH663="", "", IF(ISNUMBER(MATCH(RMDF!BH663, INDIRECT(BH663), 0)), "OK", "Invalid"))</f>
        <v/>
      </c>
      <c r="BJ663" s="281"/>
      <c r="BK663" s="281"/>
      <c r="BL663" s="281"/>
      <c r="BM663" s="281" t="b">
        <f>AND(RMDF!BP663&gt;=0, RMDF!BP663&lt;=1-SUM(RMDF!Z663,RMDF!AG663,RMDF!AN663,RMDF!AU663,RMDF!BB663,RMDF!BI663), RMDF!BP663=ROUND(RMDF!BP663,4))</f>
        <v>1</v>
      </c>
      <c r="BN663" s="317">
        <f>RMDF!BN663</f>
        <v>0</v>
      </c>
      <c r="BO663" s="318" t="str">
        <f>IF(BN663=0,"",_xlfn.XLOOKUP(BN663,StatePicklist!$1:$1,StatePicklist!$3:$3,"NA",0))</f>
        <v/>
      </c>
      <c r="BP663" s="297" t="str">
        <f ca="1">IF(RMDF!BO663="", "", IF(ISNUMBER(MATCH(RMDF!BO663, INDIRECT(BO663), 0)), "OK", "Invalid"))</f>
        <v/>
      </c>
      <c r="BQ663" s="281"/>
      <c r="BR663" s="281"/>
      <c r="BS663" s="281"/>
      <c r="BT663" s="281" t="b">
        <f>AND(RMDF!BW663&gt;=0, RMDF!BW663&lt;=1-SUM(RMDF!Z663,RMDF!AG663,RMDF!AN663,RMDF!AU663,RMDF!BB663,RMDF!BI663,RMDF!BP663), RMDF!BW663=ROUND(RMDF!BW663,4))</f>
        <v>1</v>
      </c>
      <c r="BU663" s="317">
        <f>RMDF!BU663</f>
        <v>0</v>
      </c>
      <c r="BV663" s="318" t="str">
        <f>IF(BU663=0,"",_xlfn.XLOOKUP(BU663,StatePicklist!$1:$1,StatePicklist!$3:$3,"NA",0))</f>
        <v/>
      </c>
      <c r="BW663" s="297" t="str">
        <f ca="1">IF(RMDF!BV663="", "", IF(ISNUMBER(MATCH(RMDF!BV663, INDIRECT(BV663), 0)), "OK", "Invalid"))</f>
        <v/>
      </c>
      <c r="BX663" s="281"/>
      <c r="BY663" s="281"/>
      <c r="BZ663" s="281"/>
      <c r="CA663" s="281" t="b">
        <f>AND(RMDF!CD663&gt;=0, RMDF!CD663&lt;=1-SUM(RMDF!Z663,RMDF!AG663,RMDF!AN663,RMDF!AU663,RMDF!BB663,RMDF!BI663,RMDF!BP663,RMDF!BW663), RMDF!CD663=ROUND(RMDF!CD663,4))</f>
        <v>1</v>
      </c>
      <c r="CB663" s="317">
        <f>RMDF!CB663</f>
        <v>0</v>
      </c>
      <c r="CC663" s="318" t="str">
        <f>IF(CB663=0,"",_xlfn.XLOOKUP(CB663,StatePicklist!$1:$1,StatePicklist!$3:$3,"NA",0))</f>
        <v/>
      </c>
      <c r="CD663" s="297" t="str">
        <f ca="1">IF(RMDF!CC663="", "", IF(ISNUMBER(MATCH(RMDF!CC663, INDIRECT(CC663), 0)), "OK", "Invalid"))</f>
        <v/>
      </c>
      <c r="CE663" s="281"/>
      <c r="CF663" s="281"/>
      <c r="CG663" s="281"/>
      <c r="CH663" s="281" t="b">
        <f>AND(RMDF!CK663&gt;=0, RMDF!CK663&lt;=1-SUM(RMDF!Z663,RMDF!AG663,RMDF!AN663,RMDF!AU663,RMDF!BB663,RMDF!BI663,RMDF!BP663,RMDF!BW663,RMDF!CD663), RMDF!CK663=ROUND(RMDF!CK663,4))</f>
        <v>1</v>
      </c>
      <c r="CI663" s="317">
        <f>RMDF!CI663</f>
        <v>0</v>
      </c>
      <c r="CJ663" s="318" t="str">
        <f>IF(CI663=0,"",_xlfn.XLOOKUP(CI663,StatePicklist!$1:$1,StatePicklist!$3:$3,"NA",0))</f>
        <v/>
      </c>
      <c r="CK663" s="297" t="str">
        <f ca="1">IF(RMDF!CJ663="", "", IF(ISNUMBER(MATCH(RMDF!CJ663, INDIRECT(CJ663), 0)), "OK", "Invalid"))</f>
        <v/>
      </c>
      <c r="CL663" s="281"/>
      <c r="CM663" s="281"/>
      <c r="CN663" s="281"/>
      <c r="CO663" s="281" t="b">
        <f>AND(RMDF!CR663&gt;=0, RMDF!CR663&lt;=1-SUM(RMDF!Z663,RMDF!AG663,RMDF!AN663,RMDF!AU663,RMDF!BB663,RMDF!BI663,RMDF!BP663,RMDF!BW663,RMDF!CD663,RMDF!CK663), RMDF!CR663=ROUND(RMDF!CR663,4))</f>
        <v>1</v>
      </c>
      <c r="CP663" s="317">
        <f>RMDF!CP663</f>
        <v>0</v>
      </c>
      <c r="CQ663" s="318" t="str">
        <f>IF(CP663=0,"",_xlfn.XLOOKUP(CP663,StatePicklist!$1:$1,StatePicklist!$3:$3,"NA",0))</f>
        <v/>
      </c>
      <c r="CR663" s="297" t="str">
        <f ca="1">IF(RMDF!CQ663="", "", IF(ISNUMBER(MATCH(RMDF!CQ663, INDIRECT(CQ663), 0)), "OK", "Invalid"))</f>
        <v/>
      </c>
      <c r="CS663" s="281"/>
      <c r="CT663" s="281"/>
      <c r="CU663" s="281"/>
      <c r="CV663" s="281" t="b">
        <f>AND(RMDF!CY663&gt;=0, RMDF!CY663&lt;=1-SUM(RMDF!Z663,RMDF!AG663,RMDF!AN663,RMDF!AU663,RMDF!BB663,RMDF!BI663,RMDF!BP663,RMDF!BW663,RMDF!CD663,RMDF!CK663,RMDF!CR663), RMDF!CY663=ROUND(RMDF!CY663,4))</f>
        <v>1</v>
      </c>
      <c r="CW663" s="317">
        <f>RMDF!CW663</f>
        <v>0</v>
      </c>
      <c r="CX663" s="318" t="str">
        <f>IF(CW663=0,"",_xlfn.XLOOKUP(CW663,StatePicklist!$1:$1,StatePicklist!$3:$3,"NA",0))</f>
        <v/>
      </c>
      <c r="CY663" s="297" t="str">
        <f ca="1">IF(RMDF!CX663="", "", IF(ISNUMBER(MATCH(RMDF!CX663, INDIRECT(CX663), 0)), "OK", "Invalid"))</f>
        <v/>
      </c>
      <c r="CZ663" s="281"/>
      <c r="DA663" s="281"/>
      <c r="DB663" s="281"/>
      <c r="DC663" s="281" t="b">
        <f>AND(RMDF!DF663&gt;=0, RMDF!DF663&lt;=1-SUM(RMDF!Z663,RMDF!AG663,RMDF!AN663,RMDF!AU663,RMDF!BB663,RMDF!BI663,RMDF!BP663,RMDF!BW663,RMDF!CD663,RMDF!CK663,RMDF!CR663,RMDF!CY663), RMDF!DF663=ROUND(RMDF!DF663,4))</f>
        <v>1</v>
      </c>
      <c r="DD663" s="317">
        <f>RMDF!DD663</f>
        <v>0</v>
      </c>
      <c r="DE663" s="318" t="str">
        <f>IF(DD663=0,"",_xlfn.XLOOKUP(DD663,StatePicklist!$1:$1,StatePicklist!$3:$3,"NA",0))</f>
        <v/>
      </c>
      <c r="DF663" s="297" t="str">
        <f ca="1">IF(RMDF!DE663="", "", IF(ISNUMBER(MATCH(RMDF!DE663, INDIRECT(DE663), 0)), "OK", "Invalid"))</f>
        <v/>
      </c>
      <c r="DG663" s="281"/>
      <c r="DH663" s="281"/>
      <c r="DI663" s="281"/>
      <c r="DJ663" s="281" t="b">
        <f>AND(RMDF!DM663&gt;=0, RMDF!DM663&lt;=1-SUM(RMDF!Z663,RMDF!AG663,RMDF!AN663,RMDF!AU663,RMDF!BB663,RMDF!BI663,RMDF!BP663,RMDF!BW663,RMDF!CD663,RMDF!CK663,RMDF!CR663,RMDF!CY663,RMDF!DF663), RMDF!DM663=ROUND(RMDF!DM663,4))</f>
        <v>1</v>
      </c>
      <c r="DK663" s="317">
        <f>RMDF!DK663</f>
        <v>0</v>
      </c>
      <c r="DL663" s="318" t="str">
        <f>IF(DK663=0,"",_xlfn.XLOOKUP(DK663,StatePicklist!$1:$1,StatePicklist!$3:$3,"NA",0))</f>
        <v/>
      </c>
      <c r="DM663" s="297" t="str">
        <f ca="1">IF(RMDF!DL663="", "", IF(ISNUMBER(MATCH(RMDF!DL663, INDIRECT(DL663), 0)), "OK", "Invalid"))</f>
        <v/>
      </c>
      <c r="DN663" s="281"/>
      <c r="DO663" s="281"/>
      <c r="DP663" s="281"/>
      <c r="DQ663" s="281" t="b">
        <f>AND(RMDF!DT663&gt;=0, RMDF!DT663&lt;=1-SUM(RMDF!Z663,RMDF!AG663,RMDF!AN663,RMDF!AU663,RMDF!BB663,RMDF!BI663,RMDF!BP663,RMDF!BW663,RMDF!CD663,RMDF!CK663,RMDF!CR663,RMDF!CY663,RMDF!DF663,RMDF!DM663), RMDF!DT663=ROUND(RMDF!DT663,4))</f>
        <v>1</v>
      </c>
      <c r="DR663" s="317">
        <f>RMDF!DR663</f>
        <v>0</v>
      </c>
      <c r="DS663" s="318" t="str">
        <f>IF(DR663=0,"",_xlfn.XLOOKUP(DR663,StatePicklist!$1:$1,StatePicklist!$3:$3,"NA",0))</f>
        <v/>
      </c>
      <c r="DT663" s="297" t="str">
        <f ca="1">IF(RMDF!DS663="", "", IF(ISNUMBER(MATCH(RMDF!DS663, INDIRECT(DS663), 0)), "OK", "Invalid"))</f>
        <v/>
      </c>
      <c r="DU663" s="281"/>
      <c r="DV663" s="281"/>
      <c r="DW663" s="281"/>
      <c r="DX663" s="281" t="b">
        <f>AND(RMDF!EA663&gt;=0, RMDF!EA663&lt;=1-SUM(RMDF!Z663,RMDF!AG663,RMDF!AN663,RMDF!AU663,RMDF!BB663,RMDF!BI663,RMDF!BP663,RMDF!BW663,RMDF!CD663,RMDF!CK663,RMDF!CR663,RMDF!CY663,RMDF!DF663,RMDF!DM663,RMDF!DT663), RMDF!EA663=ROUND(RMDF!EA663,4))</f>
        <v>1</v>
      </c>
      <c r="DY663" s="317">
        <f>RMDF!DY663</f>
        <v>0</v>
      </c>
      <c r="DZ663" s="318" t="str">
        <f>IF(DY663=0,"",_xlfn.XLOOKUP(DY663,StatePicklist!$1:$1,StatePicklist!$3:$3,"NA",0))</f>
        <v/>
      </c>
      <c r="EA663" s="297" t="str">
        <f ca="1">IF(RMDF!DZ663="", "", IF(ISNUMBER(MATCH(RMDF!DZ663, INDIRECT(DZ663), 0)), "OK", "Invalid"))</f>
        <v/>
      </c>
      <c r="EB663" s="281"/>
      <c r="EC663" s="281"/>
      <c r="ED663" s="281"/>
      <c r="EE663" s="281" t="b">
        <f>AND(RMDF!EH663&gt;=0, RMDF!EH663&lt;=1-SUM(RMDF!Z663,RMDF!AG663,RMDF!AN663,RMDF!AU663,RMDF!BB663,RMDF!BI663,RMDF!BP663,RMDF!BW663,RMDF!CD663,RMDF!CK663,RMDF!CR663,RMDF!CY663,RMDF!DF663,RMDF!DM663,RMDF!DT663,RMDF!EA663), RMDF!EH663=ROUND(RMDF!EH663,4))</f>
        <v>1</v>
      </c>
      <c r="EF663" s="317">
        <f>RMDF!EF663</f>
        <v>0</v>
      </c>
      <c r="EG663" s="318" t="str">
        <f>IF(EF663=0,"",_xlfn.XLOOKUP(EF663,StatePicklist!$1:$1,StatePicklist!$3:$3,"NA",0))</f>
        <v/>
      </c>
      <c r="EH663" s="297" t="str">
        <f ca="1">IF(RMDF!EG663="", "", IF(ISNUMBER(MATCH(RMDF!EG663, INDIRECT(EG663), 0)), "OK", "Invalid"))</f>
        <v/>
      </c>
      <c r="EI663" s="281"/>
      <c r="EJ663" s="281"/>
      <c r="EK663" s="281"/>
      <c r="EL663" s="281" t="b">
        <f>AND(RMDF!EO663&gt;=0, RMDF!EO663&lt;=1-SUM(RMDF!Z663,RMDF!AG663,RMDF!AN663,RMDF!AU663,RMDF!BB663,RMDF!BI663,RMDF!BP663,RMDF!BW663,RMDF!CD663,RMDF!CK663,RMDF!CR663,RMDF!CY663,RMDF!DF663,RMDF!DM663,RMDF!DT663,RMDF!EA663,RMDF!EH663), RMDF!EO663=ROUND(RMDF!EO663,4))</f>
        <v>1</v>
      </c>
      <c r="EM663" s="317">
        <f>RMDF!EM663</f>
        <v>0</v>
      </c>
      <c r="EN663" s="318" t="str">
        <f>IF(EM663=0,"",_xlfn.XLOOKUP(EM663,StatePicklist!$1:$1,StatePicklist!$3:$3,"NA",0))</f>
        <v/>
      </c>
      <c r="EO663" s="297" t="str">
        <f ca="1">IF(RMDF!EN663="", "", IF(ISNUMBER(MATCH(RMDF!EN663, INDIRECT(EN663), 0)), "OK", "Invalid"))</f>
        <v/>
      </c>
      <c r="EP663" s="281"/>
      <c r="EQ663" s="281"/>
      <c r="ER663" s="281"/>
      <c r="ES663" s="281" t="b">
        <f>AND(RMDF!EV663&gt;=0, RMDF!EV663&lt;=1-SUM(RMDF!Z663,RMDF!AG663,RMDF!AN663,RMDF!AU663,RMDF!BB663,RMDF!BI663,RMDF!BP663,RMDF!BW663,RMDF!CD663,RMDF!CK663,RMDF!CR663,RMDF!CY663,RMDF!DF663,RMDF!DM663,RMDF!DT663,RMDF!EA663,RMDF!EH663,RMDF!EO663), RMDF!EV663=ROUND(RMDF!EV663,4))</f>
        <v>1</v>
      </c>
      <c r="ET663" s="317">
        <f>RMDF!ET663</f>
        <v>0</v>
      </c>
      <c r="EU663" s="318" t="str">
        <f>IF(ET663=0,"",_xlfn.XLOOKUP(ET663,StatePicklist!$1:$1,StatePicklist!$3:$3,"NA",0))</f>
        <v/>
      </c>
      <c r="EV663" s="297" t="str">
        <f ca="1">IF(RMDF!EU663="", "", IF(ISNUMBER(MATCH(RMDF!EU663, INDIRECT(EU663), 0)), "OK", "Invalid"))</f>
        <v/>
      </c>
      <c r="EW663" s="281"/>
      <c r="EX663" s="281"/>
      <c r="EY663" s="281"/>
      <c r="EZ663" s="281" t="b">
        <f>AND(RMDF!FC663&gt;=0, RMDF!FC663&lt;=1-SUM(RMDF!Z663,RMDF!AG663,RMDF!AN663,RMDF!AU663,RMDF!BB663,RMDF!BI663,RMDF!BP663,RMDF!BW663,RMDF!CD663,RMDF!CK663,RMDF!CR663,RMDF!CY663,RMDF!DF663,RMDF!DM663,RMDF!DT663,RMDF!EA663,RMDF!EH663,RMDF!EO663,RMDF!EV663), RMDF!FC663=ROUND(RMDF!FC663,4))</f>
        <v>1</v>
      </c>
      <c r="FA663" s="317">
        <f>RMDF!FA663</f>
        <v>0</v>
      </c>
      <c r="FB663" s="318" t="str">
        <f>IF(FA663=0,"",_xlfn.XLOOKUP(FA663,StatePicklist!$1:$1,StatePicklist!$3:$3,"NA",0))</f>
        <v/>
      </c>
      <c r="FC663" s="297" t="str">
        <f ca="1">IF(RMDF!FB663="", "", IF(ISNUMBER(MATCH(RMDF!FB663, INDIRECT(FB663), 0)), "OK", "Invalid"))</f>
        <v/>
      </c>
    </row>
    <row r="664" spans="1:159" s="205" customFormat="1" ht="39.9" customHeight="1" x14ac:dyDescent="0.25">
      <c r="A664" s="206"/>
      <c r="B664" s="196"/>
      <c r="C664" s="197"/>
      <c r="D664" s="198"/>
      <c r="E664" s="199"/>
      <c r="F664" s="200"/>
      <c r="G664" s="201"/>
      <c r="H664" s="292"/>
      <c r="I664" s="305">
        <f>RMDF!I664</f>
        <v>0</v>
      </c>
      <c r="J664" s="305" t="str">
        <f>IF(I664=ProductCode!$B$30,"PDReclPost",IF(OR(I664=ProductCode!$C$30,I664=ProductCode!$E$30,I664=ProductCode!$G$30),"PDPreCon",IF(OR(I664=ProductCode!$D$30,I664=ProductCode!$F$30),"PDNotReclPost","")))</f>
        <v/>
      </c>
      <c r="K664" s="305" t="str">
        <f t="shared" si="36"/>
        <v/>
      </c>
      <c r="L664" s="289"/>
      <c r="M664" s="305" t="str">
        <f t="shared" si="36"/>
        <v/>
      </c>
      <c r="N664" s="289" t="b">
        <f>AND(RMDF!N664&gt;=0, RMDF!N664&lt;=1-RMDF!L664, RMDF!N664=ROUND(RMDF!N664,4))</f>
        <v>1</v>
      </c>
      <c r="O664" s="286" t="str">
        <f>IF(P664="","",IF(I664="","",IF(LEFT(I664,13)="Reclaimed pos",RawMaterialCode!$E$569,RawMaterialCode!$E$568)))</f>
        <v>Reclaimed pre-consumer mixed fibers (RM0578)</v>
      </c>
      <c r="P664" s="295">
        <f t="shared" si="37"/>
        <v>1</v>
      </c>
      <c r="Q664" s="202"/>
      <c r="R664" s="203"/>
      <c r="S664" s="204" t="str">
        <f t="shared" si="38"/>
        <v/>
      </c>
      <c r="T664" s="281"/>
      <c r="U664" s="281"/>
      <c r="V664" s="281"/>
      <c r="W664" s="281"/>
      <c r="X664" s="317">
        <f>RMDF!X664</f>
        <v>0</v>
      </c>
      <c r="Y664" s="318" t="str">
        <f>IF(X664=0,"",_xlfn.XLOOKUP(X664,StatePicklist!$1:$1,StatePicklist!$3:$3,"NA",0))</f>
        <v/>
      </c>
      <c r="Z664" s="297" t="str">
        <f ca="1">IF(RMDF!Y664="", "", IF(ISNUMBER(MATCH(RMDF!Y664, INDIRECT(Y664), 0)), "OK", "Invalid"))</f>
        <v/>
      </c>
      <c r="AA664" s="281"/>
      <c r="AB664" s="281"/>
      <c r="AC664" s="281"/>
      <c r="AD664" s="281" t="b">
        <f>AND(RMDF!AG664&gt;=0, RMDF!AG664&lt;=1-RMDF!Z664, RMDF!AG664=ROUND(RMDF!AG664,4))</f>
        <v>1</v>
      </c>
      <c r="AE664" s="317">
        <f>RMDF!AE664</f>
        <v>0</v>
      </c>
      <c r="AF664" s="318" t="str">
        <f>IF(AE664=0,"",_xlfn.XLOOKUP(AE664,StatePicklist!$1:$1,StatePicklist!$3:$3,"NA",0))</f>
        <v/>
      </c>
      <c r="AG664" s="297" t="str">
        <f ca="1">IF(RMDF!AF664="", "", IF(ISNUMBER(MATCH(RMDF!AF664, INDIRECT(AF664), 0)), "OK", "Invalid"))</f>
        <v/>
      </c>
      <c r="AH664" s="281"/>
      <c r="AI664" s="281"/>
      <c r="AJ664" s="281"/>
      <c r="AK664" s="281" t="b">
        <f>AND(RMDF!AN664&gt;=0, RMDF!AN664&lt;=1-SUM(RMDF!Z664,RMDF!AG664), RMDF!AN664=ROUND(RMDF!AN664,4))</f>
        <v>1</v>
      </c>
      <c r="AL664" s="317">
        <f>RMDF!AL664</f>
        <v>0</v>
      </c>
      <c r="AM664" s="318" t="str">
        <f>IF(AL664=0,"",_xlfn.XLOOKUP(AL664,StatePicklist!$1:$1,StatePicklist!$3:$3,"NA",0))</f>
        <v/>
      </c>
      <c r="AN664" s="297" t="str">
        <f ca="1">IF(RMDF!AM664="", "", IF(ISNUMBER(MATCH(RMDF!AM664, INDIRECT(AM664), 0)), "OK", "Invalid"))</f>
        <v/>
      </c>
      <c r="AO664" s="281"/>
      <c r="AP664" s="281"/>
      <c r="AQ664" s="281"/>
      <c r="AR664" s="281" t="b">
        <f>AND(RMDF!AU664&gt;=0, RMDF!AU664&lt;=1-SUM(RMDF!Z664,RMDF!AG664,RMDF!AN664), RMDF!AU664=ROUND(RMDF!AU664,4))</f>
        <v>1</v>
      </c>
      <c r="AS664" s="317">
        <f>RMDF!AS664</f>
        <v>0</v>
      </c>
      <c r="AT664" s="318" t="str">
        <f>IF(AS664=0,"",_xlfn.XLOOKUP(AS664,StatePicklist!$1:$1,StatePicklist!$3:$3,"NA",0))</f>
        <v/>
      </c>
      <c r="AU664" s="297" t="str">
        <f ca="1">IF(RMDF!AT664="", "", IF(ISNUMBER(MATCH(RMDF!AT664, INDIRECT(AT664), 0)), "OK", "Invalid"))</f>
        <v/>
      </c>
      <c r="AV664" s="281"/>
      <c r="AW664" s="281"/>
      <c r="AX664" s="281"/>
      <c r="AY664" s="281" t="b">
        <f>AND(RMDF!BB664&gt;=0, RMDF!BB664&lt;=1-SUM(RMDF!Z664,RMDF!AG664,RMDF!AN664,RMDF!AU664), RMDF!BB664=ROUND(RMDF!BB664,4))</f>
        <v>1</v>
      </c>
      <c r="AZ664" s="317">
        <f>RMDF!AZ664</f>
        <v>0</v>
      </c>
      <c r="BA664" s="318" t="str">
        <f>IF(AZ664=0,"",_xlfn.XLOOKUP(AZ664,StatePicklist!$1:$1,StatePicklist!$3:$3,"NA",0))</f>
        <v/>
      </c>
      <c r="BB664" s="297" t="str">
        <f ca="1">IF(RMDF!BA664="", "", IF(ISNUMBER(MATCH(RMDF!BA664, INDIRECT(BA664), 0)), "OK", "Invalid"))</f>
        <v/>
      </c>
      <c r="BC664" s="281"/>
      <c r="BD664" s="281"/>
      <c r="BE664" s="281"/>
      <c r="BF664" s="281" t="b">
        <f>AND(RMDF!BI664&gt;=0, RMDF!BI664&lt;=1-SUM(RMDF!Z664,RMDF!AG664,RMDF!AN664,RMDF!AU664,RMDF!BB664), RMDF!BI664=ROUND(RMDF!BI664,4))</f>
        <v>1</v>
      </c>
      <c r="BG664" s="317">
        <f>RMDF!BG664</f>
        <v>0</v>
      </c>
      <c r="BH664" s="318" t="str">
        <f>IF(BG664=0,"",_xlfn.XLOOKUP(BG664,StatePicklist!$1:$1,StatePicklist!$3:$3,"NA",0))</f>
        <v/>
      </c>
      <c r="BI664" s="297" t="str">
        <f ca="1">IF(RMDF!BH664="", "", IF(ISNUMBER(MATCH(RMDF!BH664, INDIRECT(BH664), 0)), "OK", "Invalid"))</f>
        <v/>
      </c>
      <c r="BJ664" s="281"/>
      <c r="BK664" s="281"/>
      <c r="BL664" s="281"/>
      <c r="BM664" s="281" t="b">
        <f>AND(RMDF!BP664&gt;=0, RMDF!BP664&lt;=1-SUM(RMDF!Z664,RMDF!AG664,RMDF!AN664,RMDF!AU664,RMDF!BB664,RMDF!BI664), RMDF!BP664=ROUND(RMDF!BP664,4))</f>
        <v>1</v>
      </c>
      <c r="BN664" s="317">
        <f>RMDF!BN664</f>
        <v>0</v>
      </c>
      <c r="BO664" s="318" t="str">
        <f>IF(BN664=0,"",_xlfn.XLOOKUP(BN664,StatePicklist!$1:$1,StatePicklist!$3:$3,"NA",0))</f>
        <v/>
      </c>
      <c r="BP664" s="297" t="str">
        <f ca="1">IF(RMDF!BO664="", "", IF(ISNUMBER(MATCH(RMDF!BO664, INDIRECT(BO664), 0)), "OK", "Invalid"))</f>
        <v/>
      </c>
      <c r="BQ664" s="281"/>
      <c r="BR664" s="281"/>
      <c r="BS664" s="281"/>
      <c r="BT664" s="281" t="b">
        <f>AND(RMDF!BW664&gt;=0, RMDF!BW664&lt;=1-SUM(RMDF!Z664,RMDF!AG664,RMDF!AN664,RMDF!AU664,RMDF!BB664,RMDF!BI664,RMDF!BP664), RMDF!BW664=ROUND(RMDF!BW664,4))</f>
        <v>1</v>
      </c>
      <c r="BU664" s="317">
        <f>RMDF!BU664</f>
        <v>0</v>
      </c>
      <c r="BV664" s="318" t="str">
        <f>IF(BU664=0,"",_xlfn.XLOOKUP(BU664,StatePicklist!$1:$1,StatePicklist!$3:$3,"NA",0))</f>
        <v/>
      </c>
      <c r="BW664" s="297" t="str">
        <f ca="1">IF(RMDF!BV664="", "", IF(ISNUMBER(MATCH(RMDF!BV664, INDIRECT(BV664), 0)), "OK", "Invalid"))</f>
        <v/>
      </c>
      <c r="BX664" s="281"/>
      <c r="BY664" s="281"/>
      <c r="BZ664" s="281"/>
      <c r="CA664" s="281" t="b">
        <f>AND(RMDF!CD664&gt;=0, RMDF!CD664&lt;=1-SUM(RMDF!Z664,RMDF!AG664,RMDF!AN664,RMDF!AU664,RMDF!BB664,RMDF!BI664,RMDF!BP664,RMDF!BW664), RMDF!CD664=ROUND(RMDF!CD664,4))</f>
        <v>1</v>
      </c>
      <c r="CB664" s="317">
        <f>RMDF!CB664</f>
        <v>0</v>
      </c>
      <c r="CC664" s="318" t="str">
        <f>IF(CB664=0,"",_xlfn.XLOOKUP(CB664,StatePicklist!$1:$1,StatePicklist!$3:$3,"NA",0))</f>
        <v/>
      </c>
      <c r="CD664" s="297" t="str">
        <f ca="1">IF(RMDF!CC664="", "", IF(ISNUMBER(MATCH(RMDF!CC664, INDIRECT(CC664), 0)), "OK", "Invalid"))</f>
        <v/>
      </c>
      <c r="CE664" s="281"/>
      <c r="CF664" s="281"/>
      <c r="CG664" s="281"/>
      <c r="CH664" s="281" t="b">
        <f>AND(RMDF!CK664&gt;=0, RMDF!CK664&lt;=1-SUM(RMDF!Z664,RMDF!AG664,RMDF!AN664,RMDF!AU664,RMDF!BB664,RMDF!BI664,RMDF!BP664,RMDF!BW664,RMDF!CD664), RMDF!CK664=ROUND(RMDF!CK664,4))</f>
        <v>1</v>
      </c>
      <c r="CI664" s="317">
        <f>RMDF!CI664</f>
        <v>0</v>
      </c>
      <c r="CJ664" s="318" t="str">
        <f>IF(CI664=0,"",_xlfn.XLOOKUP(CI664,StatePicklist!$1:$1,StatePicklist!$3:$3,"NA",0))</f>
        <v/>
      </c>
      <c r="CK664" s="297" t="str">
        <f ca="1">IF(RMDF!CJ664="", "", IF(ISNUMBER(MATCH(RMDF!CJ664, INDIRECT(CJ664), 0)), "OK", "Invalid"))</f>
        <v/>
      </c>
      <c r="CL664" s="281"/>
      <c r="CM664" s="281"/>
      <c r="CN664" s="281"/>
      <c r="CO664" s="281" t="b">
        <f>AND(RMDF!CR664&gt;=0, RMDF!CR664&lt;=1-SUM(RMDF!Z664,RMDF!AG664,RMDF!AN664,RMDF!AU664,RMDF!BB664,RMDF!BI664,RMDF!BP664,RMDF!BW664,RMDF!CD664,RMDF!CK664), RMDF!CR664=ROUND(RMDF!CR664,4))</f>
        <v>1</v>
      </c>
      <c r="CP664" s="317">
        <f>RMDF!CP664</f>
        <v>0</v>
      </c>
      <c r="CQ664" s="318" t="str">
        <f>IF(CP664=0,"",_xlfn.XLOOKUP(CP664,StatePicklist!$1:$1,StatePicklist!$3:$3,"NA",0))</f>
        <v/>
      </c>
      <c r="CR664" s="297" t="str">
        <f ca="1">IF(RMDF!CQ664="", "", IF(ISNUMBER(MATCH(RMDF!CQ664, INDIRECT(CQ664), 0)), "OK", "Invalid"))</f>
        <v/>
      </c>
      <c r="CS664" s="281"/>
      <c r="CT664" s="281"/>
      <c r="CU664" s="281"/>
      <c r="CV664" s="281" t="b">
        <f>AND(RMDF!CY664&gt;=0, RMDF!CY664&lt;=1-SUM(RMDF!Z664,RMDF!AG664,RMDF!AN664,RMDF!AU664,RMDF!BB664,RMDF!BI664,RMDF!BP664,RMDF!BW664,RMDF!CD664,RMDF!CK664,RMDF!CR664), RMDF!CY664=ROUND(RMDF!CY664,4))</f>
        <v>1</v>
      </c>
      <c r="CW664" s="317">
        <f>RMDF!CW664</f>
        <v>0</v>
      </c>
      <c r="CX664" s="318" t="str">
        <f>IF(CW664=0,"",_xlfn.XLOOKUP(CW664,StatePicklist!$1:$1,StatePicklist!$3:$3,"NA",0))</f>
        <v/>
      </c>
      <c r="CY664" s="297" t="str">
        <f ca="1">IF(RMDF!CX664="", "", IF(ISNUMBER(MATCH(RMDF!CX664, INDIRECT(CX664), 0)), "OK", "Invalid"))</f>
        <v/>
      </c>
      <c r="CZ664" s="281"/>
      <c r="DA664" s="281"/>
      <c r="DB664" s="281"/>
      <c r="DC664" s="281" t="b">
        <f>AND(RMDF!DF664&gt;=0, RMDF!DF664&lt;=1-SUM(RMDF!Z664,RMDF!AG664,RMDF!AN664,RMDF!AU664,RMDF!BB664,RMDF!BI664,RMDF!BP664,RMDF!BW664,RMDF!CD664,RMDF!CK664,RMDF!CR664,RMDF!CY664), RMDF!DF664=ROUND(RMDF!DF664,4))</f>
        <v>1</v>
      </c>
      <c r="DD664" s="317">
        <f>RMDF!DD664</f>
        <v>0</v>
      </c>
      <c r="DE664" s="318" t="str">
        <f>IF(DD664=0,"",_xlfn.XLOOKUP(DD664,StatePicklist!$1:$1,StatePicklist!$3:$3,"NA",0))</f>
        <v/>
      </c>
      <c r="DF664" s="297" t="str">
        <f ca="1">IF(RMDF!DE664="", "", IF(ISNUMBER(MATCH(RMDF!DE664, INDIRECT(DE664), 0)), "OK", "Invalid"))</f>
        <v/>
      </c>
      <c r="DG664" s="281"/>
      <c r="DH664" s="281"/>
      <c r="DI664" s="281"/>
      <c r="DJ664" s="281" t="b">
        <f>AND(RMDF!DM664&gt;=0, RMDF!DM664&lt;=1-SUM(RMDF!Z664,RMDF!AG664,RMDF!AN664,RMDF!AU664,RMDF!BB664,RMDF!BI664,RMDF!BP664,RMDF!BW664,RMDF!CD664,RMDF!CK664,RMDF!CR664,RMDF!CY664,RMDF!DF664), RMDF!DM664=ROUND(RMDF!DM664,4))</f>
        <v>1</v>
      </c>
      <c r="DK664" s="317">
        <f>RMDF!DK664</f>
        <v>0</v>
      </c>
      <c r="DL664" s="318" t="str">
        <f>IF(DK664=0,"",_xlfn.XLOOKUP(DK664,StatePicklist!$1:$1,StatePicklist!$3:$3,"NA",0))</f>
        <v/>
      </c>
      <c r="DM664" s="297" t="str">
        <f ca="1">IF(RMDF!DL664="", "", IF(ISNUMBER(MATCH(RMDF!DL664, INDIRECT(DL664), 0)), "OK", "Invalid"))</f>
        <v/>
      </c>
      <c r="DN664" s="281"/>
      <c r="DO664" s="281"/>
      <c r="DP664" s="281"/>
      <c r="DQ664" s="281" t="b">
        <f>AND(RMDF!DT664&gt;=0, RMDF!DT664&lt;=1-SUM(RMDF!Z664,RMDF!AG664,RMDF!AN664,RMDF!AU664,RMDF!BB664,RMDF!BI664,RMDF!BP664,RMDF!BW664,RMDF!CD664,RMDF!CK664,RMDF!CR664,RMDF!CY664,RMDF!DF664,RMDF!DM664), RMDF!DT664=ROUND(RMDF!DT664,4))</f>
        <v>1</v>
      </c>
      <c r="DR664" s="317">
        <f>RMDF!DR664</f>
        <v>0</v>
      </c>
      <c r="DS664" s="318" t="str">
        <f>IF(DR664=0,"",_xlfn.XLOOKUP(DR664,StatePicklist!$1:$1,StatePicklist!$3:$3,"NA",0))</f>
        <v/>
      </c>
      <c r="DT664" s="297" t="str">
        <f ca="1">IF(RMDF!DS664="", "", IF(ISNUMBER(MATCH(RMDF!DS664, INDIRECT(DS664), 0)), "OK", "Invalid"))</f>
        <v/>
      </c>
      <c r="DU664" s="281"/>
      <c r="DV664" s="281"/>
      <c r="DW664" s="281"/>
      <c r="DX664" s="281" t="b">
        <f>AND(RMDF!EA664&gt;=0, RMDF!EA664&lt;=1-SUM(RMDF!Z664,RMDF!AG664,RMDF!AN664,RMDF!AU664,RMDF!BB664,RMDF!BI664,RMDF!BP664,RMDF!BW664,RMDF!CD664,RMDF!CK664,RMDF!CR664,RMDF!CY664,RMDF!DF664,RMDF!DM664,RMDF!DT664), RMDF!EA664=ROUND(RMDF!EA664,4))</f>
        <v>1</v>
      </c>
      <c r="DY664" s="317">
        <f>RMDF!DY664</f>
        <v>0</v>
      </c>
      <c r="DZ664" s="318" t="str">
        <f>IF(DY664=0,"",_xlfn.XLOOKUP(DY664,StatePicklist!$1:$1,StatePicklist!$3:$3,"NA",0))</f>
        <v/>
      </c>
      <c r="EA664" s="297" t="str">
        <f ca="1">IF(RMDF!DZ664="", "", IF(ISNUMBER(MATCH(RMDF!DZ664, INDIRECT(DZ664), 0)), "OK", "Invalid"))</f>
        <v/>
      </c>
      <c r="EB664" s="281"/>
      <c r="EC664" s="281"/>
      <c r="ED664" s="281"/>
      <c r="EE664" s="281" t="b">
        <f>AND(RMDF!EH664&gt;=0, RMDF!EH664&lt;=1-SUM(RMDF!Z664,RMDF!AG664,RMDF!AN664,RMDF!AU664,RMDF!BB664,RMDF!BI664,RMDF!BP664,RMDF!BW664,RMDF!CD664,RMDF!CK664,RMDF!CR664,RMDF!CY664,RMDF!DF664,RMDF!DM664,RMDF!DT664,RMDF!EA664), RMDF!EH664=ROUND(RMDF!EH664,4))</f>
        <v>1</v>
      </c>
      <c r="EF664" s="317">
        <f>RMDF!EF664</f>
        <v>0</v>
      </c>
      <c r="EG664" s="318" t="str">
        <f>IF(EF664=0,"",_xlfn.XLOOKUP(EF664,StatePicklist!$1:$1,StatePicklist!$3:$3,"NA",0))</f>
        <v/>
      </c>
      <c r="EH664" s="297" t="str">
        <f ca="1">IF(RMDF!EG664="", "", IF(ISNUMBER(MATCH(RMDF!EG664, INDIRECT(EG664), 0)), "OK", "Invalid"))</f>
        <v/>
      </c>
      <c r="EI664" s="281"/>
      <c r="EJ664" s="281"/>
      <c r="EK664" s="281"/>
      <c r="EL664" s="281" t="b">
        <f>AND(RMDF!EO664&gt;=0, RMDF!EO664&lt;=1-SUM(RMDF!Z664,RMDF!AG664,RMDF!AN664,RMDF!AU664,RMDF!BB664,RMDF!BI664,RMDF!BP664,RMDF!BW664,RMDF!CD664,RMDF!CK664,RMDF!CR664,RMDF!CY664,RMDF!DF664,RMDF!DM664,RMDF!DT664,RMDF!EA664,RMDF!EH664), RMDF!EO664=ROUND(RMDF!EO664,4))</f>
        <v>1</v>
      </c>
      <c r="EM664" s="317">
        <f>RMDF!EM664</f>
        <v>0</v>
      </c>
      <c r="EN664" s="318" t="str">
        <f>IF(EM664=0,"",_xlfn.XLOOKUP(EM664,StatePicklist!$1:$1,StatePicklist!$3:$3,"NA",0))</f>
        <v/>
      </c>
      <c r="EO664" s="297" t="str">
        <f ca="1">IF(RMDF!EN664="", "", IF(ISNUMBER(MATCH(RMDF!EN664, INDIRECT(EN664), 0)), "OK", "Invalid"))</f>
        <v/>
      </c>
      <c r="EP664" s="281"/>
      <c r="EQ664" s="281"/>
      <c r="ER664" s="281"/>
      <c r="ES664" s="281" t="b">
        <f>AND(RMDF!EV664&gt;=0, RMDF!EV664&lt;=1-SUM(RMDF!Z664,RMDF!AG664,RMDF!AN664,RMDF!AU664,RMDF!BB664,RMDF!BI664,RMDF!BP664,RMDF!BW664,RMDF!CD664,RMDF!CK664,RMDF!CR664,RMDF!CY664,RMDF!DF664,RMDF!DM664,RMDF!DT664,RMDF!EA664,RMDF!EH664,RMDF!EO664), RMDF!EV664=ROUND(RMDF!EV664,4))</f>
        <v>1</v>
      </c>
      <c r="ET664" s="317">
        <f>RMDF!ET664</f>
        <v>0</v>
      </c>
      <c r="EU664" s="318" t="str">
        <f>IF(ET664=0,"",_xlfn.XLOOKUP(ET664,StatePicklist!$1:$1,StatePicklist!$3:$3,"NA",0))</f>
        <v/>
      </c>
      <c r="EV664" s="297" t="str">
        <f ca="1">IF(RMDF!EU664="", "", IF(ISNUMBER(MATCH(RMDF!EU664, INDIRECT(EU664), 0)), "OK", "Invalid"))</f>
        <v/>
      </c>
      <c r="EW664" s="281"/>
      <c r="EX664" s="281"/>
      <c r="EY664" s="281"/>
      <c r="EZ664" s="281" t="b">
        <f>AND(RMDF!FC664&gt;=0, RMDF!FC664&lt;=1-SUM(RMDF!Z664,RMDF!AG664,RMDF!AN664,RMDF!AU664,RMDF!BB664,RMDF!BI664,RMDF!BP664,RMDF!BW664,RMDF!CD664,RMDF!CK664,RMDF!CR664,RMDF!CY664,RMDF!DF664,RMDF!DM664,RMDF!DT664,RMDF!EA664,RMDF!EH664,RMDF!EO664,RMDF!EV664), RMDF!FC664=ROUND(RMDF!FC664,4))</f>
        <v>1</v>
      </c>
      <c r="FA664" s="317">
        <f>RMDF!FA664</f>
        <v>0</v>
      </c>
      <c r="FB664" s="318" t="str">
        <f>IF(FA664=0,"",_xlfn.XLOOKUP(FA664,StatePicklist!$1:$1,StatePicklist!$3:$3,"NA",0))</f>
        <v/>
      </c>
      <c r="FC664" s="297" t="str">
        <f ca="1">IF(RMDF!FB664="", "", IF(ISNUMBER(MATCH(RMDF!FB664, INDIRECT(FB664), 0)), "OK", "Invalid"))</f>
        <v/>
      </c>
    </row>
    <row r="665" spans="1:159" s="205" customFormat="1" ht="39.9" customHeight="1" x14ac:dyDescent="0.25">
      <c r="A665" s="206"/>
      <c r="B665" s="196"/>
      <c r="C665" s="197"/>
      <c r="D665" s="198"/>
      <c r="E665" s="199"/>
      <c r="F665" s="200"/>
      <c r="G665" s="201"/>
      <c r="H665" s="292"/>
      <c r="I665" s="305">
        <f>RMDF!I665</f>
        <v>0</v>
      </c>
      <c r="J665" s="305" t="str">
        <f>IF(I665=ProductCode!$B$30,"PDReclPost",IF(OR(I665=ProductCode!$C$30,I665=ProductCode!$E$30,I665=ProductCode!$G$30),"PDPreCon",IF(OR(I665=ProductCode!$D$30,I665=ProductCode!$F$30),"PDNotReclPost","")))</f>
        <v/>
      </c>
      <c r="K665" s="305" t="str">
        <f t="shared" si="36"/>
        <v/>
      </c>
      <c r="L665" s="289"/>
      <c r="M665" s="305" t="str">
        <f t="shared" si="36"/>
        <v/>
      </c>
      <c r="N665" s="289" t="b">
        <f>AND(RMDF!N665&gt;=0, RMDF!N665&lt;=1-RMDF!L665, RMDF!N665=ROUND(RMDF!N665,4))</f>
        <v>1</v>
      </c>
      <c r="O665" s="286" t="str">
        <f>IF(P665="","",IF(I665="","",IF(LEFT(I665,13)="Reclaimed pos",RawMaterialCode!$E$569,RawMaterialCode!$E$568)))</f>
        <v>Reclaimed pre-consumer mixed fibers (RM0578)</v>
      </c>
      <c r="P665" s="295">
        <f t="shared" si="37"/>
        <v>1</v>
      </c>
      <c r="Q665" s="202"/>
      <c r="R665" s="203"/>
      <c r="S665" s="204" t="str">
        <f t="shared" si="38"/>
        <v/>
      </c>
      <c r="T665" s="281"/>
      <c r="U665" s="281"/>
      <c r="V665" s="281"/>
      <c r="W665" s="281"/>
      <c r="X665" s="317">
        <f>RMDF!X665</f>
        <v>0</v>
      </c>
      <c r="Y665" s="318" t="str">
        <f>IF(X665=0,"",_xlfn.XLOOKUP(X665,StatePicklist!$1:$1,StatePicklist!$3:$3,"NA",0))</f>
        <v/>
      </c>
      <c r="Z665" s="297" t="str">
        <f ca="1">IF(RMDF!Y665="", "", IF(ISNUMBER(MATCH(RMDF!Y665, INDIRECT(Y665), 0)), "OK", "Invalid"))</f>
        <v/>
      </c>
      <c r="AA665" s="281"/>
      <c r="AB665" s="281"/>
      <c r="AC665" s="281"/>
      <c r="AD665" s="281" t="b">
        <f>AND(RMDF!AG665&gt;=0, RMDF!AG665&lt;=1-RMDF!Z665, RMDF!AG665=ROUND(RMDF!AG665,4))</f>
        <v>1</v>
      </c>
      <c r="AE665" s="317">
        <f>RMDF!AE665</f>
        <v>0</v>
      </c>
      <c r="AF665" s="318" t="str">
        <f>IF(AE665=0,"",_xlfn.XLOOKUP(AE665,StatePicklist!$1:$1,StatePicklist!$3:$3,"NA",0))</f>
        <v/>
      </c>
      <c r="AG665" s="297" t="str">
        <f ca="1">IF(RMDF!AF665="", "", IF(ISNUMBER(MATCH(RMDF!AF665, INDIRECT(AF665), 0)), "OK", "Invalid"))</f>
        <v/>
      </c>
      <c r="AH665" s="281"/>
      <c r="AI665" s="281"/>
      <c r="AJ665" s="281"/>
      <c r="AK665" s="281" t="b">
        <f>AND(RMDF!AN665&gt;=0, RMDF!AN665&lt;=1-SUM(RMDF!Z665,RMDF!AG665), RMDF!AN665=ROUND(RMDF!AN665,4))</f>
        <v>1</v>
      </c>
      <c r="AL665" s="317">
        <f>RMDF!AL665</f>
        <v>0</v>
      </c>
      <c r="AM665" s="318" t="str">
        <f>IF(AL665=0,"",_xlfn.XLOOKUP(AL665,StatePicklist!$1:$1,StatePicklist!$3:$3,"NA",0))</f>
        <v/>
      </c>
      <c r="AN665" s="297" t="str">
        <f ca="1">IF(RMDF!AM665="", "", IF(ISNUMBER(MATCH(RMDF!AM665, INDIRECT(AM665), 0)), "OK", "Invalid"))</f>
        <v/>
      </c>
      <c r="AO665" s="281"/>
      <c r="AP665" s="281"/>
      <c r="AQ665" s="281"/>
      <c r="AR665" s="281" t="b">
        <f>AND(RMDF!AU665&gt;=0, RMDF!AU665&lt;=1-SUM(RMDF!Z665,RMDF!AG665,RMDF!AN665), RMDF!AU665=ROUND(RMDF!AU665,4))</f>
        <v>1</v>
      </c>
      <c r="AS665" s="317">
        <f>RMDF!AS665</f>
        <v>0</v>
      </c>
      <c r="AT665" s="318" t="str">
        <f>IF(AS665=0,"",_xlfn.XLOOKUP(AS665,StatePicklist!$1:$1,StatePicklist!$3:$3,"NA",0))</f>
        <v/>
      </c>
      <c r="AU665" s="297" t="str">
        <f ca="1">IF(RMDF!AT665="", "", IF(ISNUMBER(MATCH(RMDF!AT665, INDIRECT(AT665), 0)), "OK", "Invalid"))</f>
        <v/>
      </c>
      <c r="AV665" s="281"/>
      <c r="AW665" s="281"/>
      <c r="AX665" s="281"/>
      <c r="AY665" s="281" t="b">
        <f>AND(RMDF!BB665&gt;=0, RMDF!BB665&lt;=1-SUM(RMDF!Z665,RMDF!AG665,RMDF!AN665,RMDF!AU665), RMDF!BB665=ROUND(RMDF!BB665,4))</f>
        <v>1</v>
      </c>
      <c r="AZ665" s="317">
        <f>RMDF!AZ665</f>
        <v>0</v>
      </c>
      <c r="BA665" s="318" t="str">
        <f>IF(AZ665=0,"",_xlfn.XLOOKUP(AZ665,StatePicklist!$1:$1,StatePicklist!$3:$3,"NA",0))</f>
        <v/>
      </c>
      <c r="BB665" s="297" t="str">
        <f ca="1">IF(RMDF!BA665="", "", IF(ISNUMBER(MATCH(RMDF!BA665, INDIRECT(BA665), 0)), "OK", "Invalid"))</f>
        <v/>
      </c>
      <c r="BC665" s="281"/>
      <c r="BD665" s="281"/>
      <c r="BE665" s="281"/>
      <c r="BF665" s="281" t="b">
        <f>AND(RMDF!BI665&gt;=0, RMDF!BI665&lt;=1-SUM(RMDF!Z665,RMDF!AG665,RMDF!AN665,RMDF!AU665,RMDF!BB665), RMDF!BI665=ROUND(RMDF!BI665,4))</f>
        <v>1</v>
      </c>
      <c r="BG665" s="317">
        <f>RMDF!BG665</f>
        <v>0</v>
      </c>
      <c r="BH665" s="318" t="str">
        <f>IF(BG665=0,"",_xlfn.XLOOKUP(BG665,StatePicklist!$1:$1,StatePicklist!$3:$3,"NA",0))</f>
        <v/>
      </c>
      <c r="BI665" s="297" t="str">
        <f ca="1">IF(RMDF!BH665="", "", IF(ISNUMBER(MATCH(RMDF!BH665, INDIRECT(BH665), 0)), "OK", "Invalid"))</f>
        <v/>
      </c>
      <c r="BJ665" s="281"/>
      <c r="BK665" s="281"/>
      <c r="BL665" s="281"/>
      <c r="BM665" s="281" t="b">
        <f>AND(RMDF!BP665&gt;=0, RMDF!BP665&lt;=1-SUM(RMDF!Z665,RMDF!AG665,RMDF!AN665,RMDF!AU665,RMDF!BB665,RMDF!BI665), RMDF!BP665=ROUND(RMDF!BP665,4))</f>
        <v>1</v>
      </c>
      <c r="BN665" s="317">
        <f>RMDF!BN665</f>
        <v>0</v>
      </c>
      <c r="BO665" s="318" t="str">
        <f>IF(BN665=0,"",_xlfn.XLOOKUP(BN665,StatePicklist!$1:$1,StatePicklist!$3:$3,"NA",0))</f>
        <v/>
      </c>
      <c r="BP665" s="297" t="str">
        <f ca="1">IF(RMDF!BO665="", "", IF(ISNUMBER(MATCH(RMDF!BO665, INDIRECT(BO665), 0)), "OK", "Invalid"))</f>
        <v/>
      </c>
      <c r="BQ665" s="281"/>
      <c r="BR665" s="281"/>
      <c r="BS665" s="281"/>
      <c r="BT665" s="281" t="b">
        <f>AND(RMDF!BW665&gt;=0, RMDF!BW665&lt;=1-SUM(RMDF!Z665,RMDF!AG665,RMDF!AN665,RMDF!AU665,RMDF!BB665,RMDF!BI665,RMDF!BP665), RMDF!BW665=ROUND(RMDF!BW665,4))</f>
        <v>1</v>
      </c>
      <c r="BU665" s="317">
        <f>RMDF!BU665</f>
        <v>0</v>
      </c>
      <c r="BV665" s="318" t="str">
        <f>IF(BU665=0,"",_xlfn.XLOOKUP(BU665,StatePicklist!$1:$1,StatePicklist!$3:$3,"NA",0))</f>
        <v/>
      </c>
      <c r="BW665" s="297" t="str">
        <f ca="1">IF(RMDF!BV665="", "", IF(ISNUMBER(MATCH(RMDF!BV665, INDIRECT(BV665), 0)), "OK", "Invalid"))</f>
        <v/>
      </c>
      <c r="BX665" s="281"/>
      <c r="BY665" s="281"/>
      <c r="BZ665" s="281"/>
      <c r="CA665" s="281" t="b">
        <f>AND(RMDF!CD665&gt;=0, RMDF!CD665&lt;=1-SUM(RMDF!Z665,RMDF!AG665,RMDF!AN665,RMDF!AU665,RMDF!BB665,RMDF!BI665,RMDF!BP665,RMDF!BW665), RMDF!CD665=ROUND(RMDF!CD665,4))</f>
        <v>1</v>
      </c>
      <c r="CB665" s="317">
        <f>RMDF!CB665</f>
        <v>0</v>
      </c>
      <c r="CC665" s="318" t="str">
        <f>IF(CB665=0,"",_xlfn.XLOOKUP(CB665,StatePicklist!$1:$1,StatePicklist!$3:$3,"NA",0))</f>
        <v/>
      </c>
      <c r="CD665" s="297" t="str">
        <f ca="1">IF(RMDF!CC665="", "", IF(ISNUMBER(MATCH(RMDF!CC665, INDIRECT(CC665), 0)), "OK", "Invalid"))</f>
        <v/>
      </c>
      <c r="CE665" s="281"/>
      <c r="CF665" s="281"/>
      <c r="CG665" s="281"/>
      <c r="CH665" s="281" t="b">
        <f>AND(RMDF!CK665&gt;=0, RMDF!CK665&lt;=1-SUM(RMDF!Z665,RMDF!AG665,RMDF!AN665,RMDF!AU665,RMDF!BB665,RMDF!BI665,RMDF!BP665,RMDF!BW665,RMDF!CD665), RMDF!CK665=ROUND(RMDF!CK665,4))</f>
        <v>1</v>
      </c>
      <c r="CI665" s="317">
        <f>RMDF!CI665</f>
        <v>0</v>
      </c>
      <c r="CJ665" s="318" t="str">
        <f>IF(CI665=0,"",_xlfn.XLOOKUP(CI665,StatePicklist!$1:$1,StatePicklist!$3:$3,"NA",0))</f>
        <v/>
      </c>
      <c r="CK665" s="297" t="str">
        <f ca="1">IF(RMDF!CJ665="", "", IF(ISNUMBER(MATCH(RMDF!CJ665, INDIRECT(CJ665), 0)), "OK", "Invalid"))</f>
        <v/>
      </c>
      <c r="CL665" s="281"/>
      <c r="CM665" s="281"/>
      <c r="CN665" s="281"/>
      <c r="CO665" s="281" t="b">
        <f>AND(RMDF!CR665&gt;=0, RMDF!CR665&lt;=1-SUM(RMDF!Z665,RMDF!AG665,RMDF!AN665,RMDF!AU665,RMDF!BB665,RMDF!BI665,RMDF!BP665,RMDF!BW665,RMDF!CD665,RMDF!CK665), RMDF!CR665=ROUND(RMDF!CR665,4))</f>
        <v>1</v>
      </c>
      <c r="CP665" s="317">
        <f>RMDF!CP665</f>
        <v>0</v>
      </c>
      <c r="CQ665" s="318" t="str">
        <f>IF(CP665=0,"",_xlfn.XLOOKUP(CP665,StatePicklist!$1:$1,StatePicklist!$3:$3,"NA",0))</f>
        <v/>
      </c>
      <c r="CR665" s="297" t="str">
        <f ca="1">IF(RMDF!CQ665="", "", IF(ISNUMBER(MATCH(RMDF!CQ665, INDIRECT(CQ665), 0)), "OK", "Invalid"))</f>
        <v/>
      </c>
      <c r="CS665" s="281"/>
      <c r="CT665" s="281"/>
      <c r="CU665" s="281"/>
      <c r="CV665" s="281" t="b">
        <f>AND(RMDF!CY665&gt;=0, RMDF!CY665&lt;=1-SUM(RMDF!Z665,RMDF!AG665,RMDF!AN665,RMDF!AU665,RMDF!BB665,RMDF!BI665,RMDF!BP665,RMDF!BW665,RMDF!CD665,RMDF!CK665,RMDF!CR665), RMDF!CY665=ROUND(RMDF!CY665,4))</f>
        <v>1</v>
      </c>
      <c r="CW665" s="317">
        <f>RMDF!CW665</f>
        <v>0</v>
      </c>
      <c r="CX665" s="318" t="str">
        <f>IF(CW665=0,"",_xlfn.XLOOKUP(CW665,StatePicklist!$1:$1,StatePicklist!$3:$3,"NA",0))</f>
        <v/>
      </c>
      <c r="CY665" s="297" t="str">
        <f ca="1">IF(RMDF!CX665="", "", IF(ISNUMBER(MATCH(RMDF!CX665, INDIRECT(CX665), 0)), "OK", "Invalid"))</f>
        <v/>
      </c>
      <c r="CZ665" s="281"/>
      <c r="DA665" s="281"/>
      <c r="DB665" s="281"/>
      <c r="DC665" s="281" t="b">
        <f>AND(RMDF!DF665&gt;=0, RMDF!DF665&lt;=1-SUM(RMDF!Z665,RMDF!AG665,RMDF!AN665,RMDF!AU665,RMDF!BB665,RMDF!BI665,RMDF!BP665,RMDF!BW665,RMDF!CD665,RMDF!CK665,RMDF!CR665,RMDF!CY665), RMDF!DF665=ROUND(RMDF!DF665,4))</f>
        <v>1</v>
      </c>
      <c r="DD665" s="317">
        <f>RMDF!DD665</f>
        <v>0</v>
      </c>
      <c r="DE665" s="318" t="str">
        <f>IF(DD665=0,"",_xlfn.XLOOKUP(DD665,StatePicklist!$1:$1,StatePicklist!$3:$3,"NA",0))</f>
        <v/>
      </c>
      <c r="DF665" s="297" t="str">
        <f ca="1">IF(RMDF!DE665="", "", IF(ISNUMBER(MATCH(RMDF!DE665, INDIRECT(DE665), 0)), "OK", "Invalid"))</f>
        <v/>
      </c>
      <c r="DG665" s="281"/>
      <c r="DH665" s="281"/>
      <c r="DI665" s="281"/>
      <c r="DJ665" s="281" t="b">
        <f>AND(RMDF!DM665&gt;=0, RMDF!DM665&lt;=1-SUM(RMDF!Z665,RMDF!AG665,RMDF!AN665,RMDF!AU665,RMDF!BB665,RMDF!BI665,RMDF!BP665,RMDF!BW665,RMDF!CD665,RMDF!CK665,RMDF!CR665,RMDF!CY665,RMDF!DF665), RMDF!DM665=ROUND(RMDF!DM665,4))</f>
        <v>1</v>
      </c>
      <c r="DK665" s="317">
        <f>RMDF!DK665</f>
        <v>0</v>
      </c>
      <c r="DL665" s="318" t="str">
        <f>IF(DK665=0,"",_xlfn.XLOOKUP(DK665,StatePicklist!$1:$1,StatePicklist!$3:$3,"NA",0))</f>
        <v/>
      </c>
      <c r="DM665" s="297" t="str">
        <f ca="1">IF(RMDF!DL665="", "", IF(ISNUMBER(MATCH(RMDF!DL665, INDIRECT(DL665), 0)), "OK", "Invalid"))</f>
        <v/>
      </c>
      <c r="DN665" s="281"/>
      <c r="DO665" s="281"/>
      <c r="DP665" s="281"/>
      <c r="DQ665" s="281" t="b">
        <f>AND(RMDF!DT665&gt;=0, RMDF!DT665&lt;=1-SUM(RMDF!Z665,RMDF!AG665,RMDF!AN665,RMDF!AU665,RMDF!BB665,RMDF!BI665,RMDF!BP665,RMDF!BW665,RMDF!CD665,RMDF!CK665,RMDF!CR665,RMDF!CY665,RMDF!DF665,RMDF!DM665), RMDF!DT665=ROUND(RMDF!DT665,4))</f>
        <v>1</v>
      </c>
      <c r="DR665" s="317">
        <f>RMDF!DR665</f>
        <v>0</v>
      </c>
      <c r="DS665" s="318" t="str">
        <f>IF(DR665=0,"",_xlfn.XLOOKUP(DR665,StatePicklist!$1:$1,StatePicklist!$3:$3,"NA",0))</f>
        <v/>
      </c>
      <c r="DT665" s="297" t="str">
        <f ca="1">IF(RMDF!DS665="", "", IF(ISNUMBER(MATCH(RMDF!DS665, INDIRECT(DS665), 0)), "OK", "Invalid"))</f>
        <v/>
      </c>
      <c r="DU665" s="281"/>
      <c r="DV665" s="281"/>
      <c r="DW665" s="281"/>
      <c r="DX665" s="281" t="b">
        <f>AND(RMDF!EA665&gt;=0, RMDF!EA665&lt;=1-SUM(RMDF!Z665,RMDF!AG665,RMDF!AN665,RMDF!AU665,RMDF!BB665,RMDF!BI665,RMDF!BP665,RMDF!BW665,RMDF!CD665,RMDF!CK665,RMDF!CR665,RMDF!CY665,RMDF!DF665,RMDF!DM665,RMDF!DT665), RMDF!EA665=ROUND(RMDF!EA665,4))</f>
        <v>1</v>
      </c>
      <c r="DY665" s="317">
        <f>RMDF!DY665</f>
        <v>0</v>
      </c>
      <c r="DZ665" s="318" t="str">
        <f>IF(DY665=0,"",_xlfn.XLOOKUP(DY665,StatePicklist!$1:$1,StatePicklist!$3:$3,"NA",0))</f>
        <v/>
      </c>
      <c r="EA665" s="297" t="str">
        <f ca="1">IF(RMDF!DZ665="", "", IF(ISNUMBER(MATCH(RMDF!DZ665, INDIRECT(DZ665), 0)), "OK", "Invalid"))</f>
        <v/>
      </c>
      <c r="EB665" s="281"/>
      <c r="EC665" s="281"/>
      <c r="ED665" s="281"/>
      <c r="EE665" s="281" t="b">
        <f>AND(RMDF!EH665&gt;=0, RMDF!EH665&lt;=1-SUM(RMDF!Z665,RMDF!AG665,RMDF!AN665,RMDF!AU665,RMDF!BB665,RMDF!BI665,RMDF!BP665,RMDF!BW665,RMDF!CD665,RMDF!CK665,RMDF!CR665,RMDF!CY665,RMDF!DF665,RMDF!DM665,RMDF!DT665,RMDF!EA665), RMDF!EH665=ROUND(RMDF!EH665,4))</f>
        <v>1</v>
      </c>
      <c r="EF665" s="317">
        <f>RMDF!EF665</f>
        <v>0</v>
      </c>
      <c r="EG665" s="318" t="str">
        <f>IF(EF665=0,"",_xlfn.XLOOKUP(EF665,StatePicklist!$1:$1,StatePicklist!$3:$3,"NA",0))</f>
        <v/>
      </c>
      <c r="EH665" s="297" t="str">
        <f ca="1">IF(RMDF!EG665="", "", IF(ISNUMBER(MATCH(RMDF!EG665, INDIRECT(EG665), 0)), "OK", "Invalid"))</f>
        <v/>
      </c>
      <c r="EI665" s="281"/>
      <c r="EJ665" s="281"/>
      <c r="EK665" s="281"/>
      <c r="EL665" s="281" t="b">
        <f>AND(RMDF!EO665&gt;=0, RMDF!EO665&lt;=1-SUM(RMDF!Z665,RMDF!AG665,RMDF!AN665,RMDF!AU665,RMDF!BB665,RMDF!BI665,RMDF!BP665,RMDF!BW665,RMDF!CD665,RMDF!CK665,RMDF!CR665,RMDF!CY665,RMDF!DF665,RMDF!DM665,RMDF!DT665,RMDF!EA665,RMDF!EH665), RMDF!EO665=ROUND(RMDF!EO665,4))</f>
        <v>1</v>
      </c>
      <c r="EM665" s="317">
        <f>RMDF!EM665</f>
        <v>0</v>
      </c>
      <c r="EN665" s="318" t="str">
        <f>IF(EM665=0,"",_xlfn.XLOOKUP(EM665,StatePicklist!$1:$1,StatePicklist!$3:$3,"NA",0))</f>
        <v/>
      </c>
      <c r="EO665" s="297" t="str">
        <f ca="1">IF(RMDF!EN665="", "", IF(ISNUMBER(MATCH(RMDF!EN665, INDIRECT(EN665), 0)), "OK", "Invalid"))</f>
        <v/>
      </c>
      <c r="EP665" s="281"/>
      <c r="EQ665" s="281"/>
      <c r="ER665" s="281"/>
      <c r="ES665" s="281" t="b">
        <f>AND(RMDF!EV665&gt;=0, RMDF!EV665&lt;=1-SUM(RMDF!Z665,RMDF!AG665,RMDF!AN665,RMDF!AU665,RMDF!BB665,RMDF!BI665,RMDF!BP665,RMDF!BW665,RMDF!CD665,RMDF!CK665,RMDF!CR665,RMDF!CY665,RMDF!DF665,RMDF!DM665,RMDF!DT665,RMDF!EA665,RMDF!EH665,RMDF!EO665), RMDF!EV665=ROUND(RMDF!EV665,4))</f>
        <v>1</v>
      </c>
      <c r="ET665" s="317">
        <f>RMDF!ET665</f>
        <v>0</v>
      </c>
      <c r="EU665" s="318" t="str">
        <f>IF(ET665=0,"",_xlfn.XLOOKUP(ET665,StatePicklist!$1:$1,StatePicklist!$3:$3,"NA",0))</f>
        <v/>
      </c>
      <c r="EV665" s="297" t="str">
        <f ca="1">IF(RMDF!EU665="", "", IF(ISNUMBER(MATCH(RMDF!EU665, INDIRECT(EU665), 0)), "OK", "Invalid"))</f>
        <v/>
      </c>
      <c r="EW665" s="281"/>
      <c r="EX665" s="281"/>
      <c r="EY665" s="281"/>
      <c r="EZ665" s="281" t="b">
        <f>AND(RMDF!FC665&gt;=0, RMDF!FC665&lt;=1-SUM(RMDF!Z665,RMDF!AG665,RMDF!AN665,RMDF!AU665,RMDF!BB665,RMDF!BI665,RMDF!BP665,RMDF!BW665,RMDF!CD665,RMDF!CK665,RMDF!CR665,RMDF!CY665,RMDF!DF665,RMDF!DM665,RMDF!DT665,RMDF!EA665,RMDF!EH665,RMDF!EO665,RMDF!EV665), RMDF!FC665=ROUND(RMDF!FC665,4))</f>
        <v>1</v>
      </c>
      <c r="FA665" s="317">
        <f>RMDF!FA665</f>
        <v>0</v>
      </c>
      <c r="FB665" s="318" t="str">
        <f>IF(FA665=0,"",_xlfn.XLOOKUP(FA665,StatePicklist!$1:$1,StatePicklist!$3:$3,"NA",0))</f>
        <v/>
      </c>
      <c r="FC665" s="297" t="str">
        <f ca="1">IF(RMDF!FB665="", "", IF(ISNUMBER(MATCH(RMDF!FB665, INDIRECT(FB665), 0)), "OK", "Invalid"))</f>
        <v/>
      </c>
    </row>
    <row r="666" spans="1:159" s="205" customFormat="1" ht="39.9" customHeight="1" x14ac:dyDescent="0.25">
      <c r="A666" s="206"/>
      <c r="B666" s="196"/>
      <c r="C666" s="197"/>
      <c r="D666" s="198"/>
      <c r="E666" s="199"/>
      <c r="F666" s="200"/>
      <c r="G666" s="201"/>
      <c r="H666" s="292"/>
      <c r="I666" s="305">
        <f>RMDF!I666</f>
        <v>0</v>
      </c>
      <c r="J666" s="305" t="str">
        <f>IF(I666=ProductCode!$B$30,"PDReclPost",IF(OR(I666=ProductCode!$C$30,I666=ProductCode!$E$30,I666=ProductCode!$G$30),"PDPreCon",IF(OR(I666=ProductCode!$D$30,I666=ProductCode!$F$30),"PDNotReclPost","")))</f>
        <v/>
      </c>
      <c r="K666" s="305" t="str">
        <f t="shared" si="36"/>
        <v/>
      </c>
      <c r="L666" s="289"/>
      <c r="M666" s="305" t="str">
        <f t="shared" si="36"/>
        <v/>
      </c>
      <c r="N666" s="289" t="b">
        <f>AND(RMDF!N666&gt;=0, RMDF!N666&lt;=1-RMDF!L666, RMDF!N666=ROUND(RMDF!N666,4))</f>
        <v>1</v>
      </c>
      <c r="O666" s="286" t="str">
        <f>IF(P666="","",IF(I666="","",IF(LEFT(I666,13)="Reclaimed pos",RawMaterialCode!$E$569,RawMaterialCode!$E$568)))</f>
        <v>Reclaimed pre-consumer mixed fibers (RM0578)</v>
      </c>
      <c r="P666" s="295">
        <f t="shared" si="37"/>
        <v>1</v>
      </c>
      <c r="Q666" s="202"/>
      <c r="R666" s="203"/>
      <c r="S666" s="204" t="str">
        <f t="shared" si="38"/>
        <v/>
      </c>
      <c r="T666" s="281"/>
      <c r="U666" s="281"/>
      <c r="V666" s="281"/>
      <c r="W666" s="281"/>
      <c r="X666" s="317">
        <f>RMDF!X666</f>
        <v>0</v>
      </c>
      <c r="Y666" s="318" t="str">
        <f>IF(X666=0,"",_xlfn.XLOOKUP(X666,StatePicklist!$1:$1,StatePicklist!$3:$3,"NA",0))</f>
        <v/>
      </c>
      <c r="Z666" s="297" t="str">
        <f ca="1">IF(RMDF!Y666="", "", IF(ISNUMBER(MATCH(RMDF!Y666, INDIRECT(Y666), 0)), "OK", "Invalid"))</f>
        <v/>
      </c>
      <c r="AA666" s="281"/>
      <c r="AB666" s="281"/>
      <c r="AC666" s="281"/>
      <c r="AD666" s="281" t="b">
        <f>AND(RMDF!AG666&gt;=0, RMDF!AG666&lt;=1-RMDF!Z666, RMDF!AG666=ROUND(RMDF!AG666,4))</f>
        <v>1</v>
      </c>
      <c r="AE666" s="317">
        <f>RMDF!AE666</f>
        <v>0</v>
      </c>
      <c r="AF666" s="318" t="str">
        <f>IF(AE666=0,"",_xlfn.XLOOKUP(AE666,StatePicklist!$1:$1,StatePicklist!$3:$3,"NA",0))</f>
        <v/>
      </c>
      <c r="AG666" s="297" t="str">
        <f ca="1">IF(RMDF!AF666="", "", IF(ISNUMBER(MATCH(RMDF!AF666, INDIRECT(AF666), 0)), "OK", "Invalid"))</f>
        <v/>
      </c>
      <c r="AH666" s="281"/>
      <c r="AI666" s="281"/>
      <c r="AJ666" s="281"/>
      <c r="AK666" s="281" t="b">
        <f>AND(RMDF!AN666&gt;=0, RMDF!AN666&lt;=1-SUM(RMDF!Z666,RMDF!AG666), RMDF!AN666=ROUND(RMDF!AN666,4))</f>
        <v>1</v>
      </c>
      <c r="AL666" s="317">
        <f>RMDF!AL666</f>
        <v>0</v>
      </c>
      <c r="AM666" s="318" t="str">
        <f>IF(AL666=0,"",_xlfn.XLOOKUP(AL666,StatePicklist!$1:$1,StatePicklist!$3:$3,"NA",0))</f>
        <v/>
      </c>
      <c r="AN666" s="297" t="str">
        <f ca="1">IF(RMDF!AM666="", "", IF(ISNUMBER(MATCH(RMDF!AM666, INDIRECT(AM666), 0)), "OK", "Invalid"))</f>
        <v/>
      </c>
      <c r="AO666" s="281"/>
      <c r="AP666" s="281"/>
      <c r="AQ666" s="281"/>
      <c r="AR666" s="281" t="b">
        <f>AND(RMDF!AU666&gt;=0, RMDF!AU666&lt;=1-SUM(RMDF!Z666,RMDF!AG666,RMDF!AN666), RMDF!AU666=ROUND(RMDF!AU666,4))</f>
        <v>1</v>
      </c>
      <c r="AS666" s="317">
        <f>RMDF!AS666</f>
        <v>0</v>
      </c>
      <c r="AT666" s="318" t="str">
        <f>IF(AS666=0,"",_xlfn.XLOOKUP(AS666,StatePicklist!$1:$1,StatePicklist!$3:$3,"NA",0))</f>
        <v/>
      </c>
      <c r="AU666" s="297" t="str">
        <f ca="1">IF(RMDF!AT666="", "", IF(ISNUMBER(MATCH(RMDF!AT666, INDIRECT(AT666), 0)), "OK", "Invalid"))</f>
        <v/>
      </c>
      <c r="AV666" s="281"/>
      <c r="AW666" s="281"/>
      <c r="AX666" s="281"/>
      <c r="AY666" s="281" t="b">
        <f>AND(RMDF!BB666&gt;=0, RMDF!BB666&lt;=1-SUM(RMDF!Z666,RMDF!AG666,RMDF!AN666,RMDF!AU666), RMDF!BB666=ROUND(RMDF!BB666,4))</f>
        <v>1</v>
      </c>
      <c r="AZ666" s="317">
        <f>RMDF!AZ666</f>
        <v>0</v>
      </c>
      <c r="BA666" s="318" t="str">
        <f>IF(AZ666=0,"",_xlfn.XLOOKUP(AZ666,StatePicklist!$1:$1,StatePicklist!$3:$3,"NA",0))</f>
        <v/>
      </c>
      <c r="BB666" s="297" t="str">
        <f ca="1">IF(RMDF!BA666="", "", IF(ISNUMBER(MATCH(RMDF!BA666, INDIRECT(BA666), 0)), "OK", "Invalid"))</f>
        <v/>
      </c>
      <c r="BC666" s="281"/>
      <c r="BD666" s="281"/>
      <c r="BE666" s="281"/>
      <c r="BF666" s="281" t="b">
        <f>AND(RMDF!BI666&gt;=0, RMDF!BI666&lt;=1-SUM(RMDF!Z666,RMDF!AG666,RMDF!AN666,RMDF!AU666,RMDF!BB666), RMDF!BI666=ROUND(RMDF!BI666,4))</f>
        <v>1</v>
      </c>
      <c r="BG666" s="317">
        <f>RMDF!BG666</f>
        <v>0</v>
      </c>
      <c r="BH666" s="318" t="str">
        <f>IF(BG666=0,"",_xlfn.XLOOKUP(BG666,StatePicklist!$1:$1,StatePicklist!$3:$3,"NA",0))</f>
        <v/>
      </c>
      <c r="BI666" s="297" t="str">
        <f ca="1">IF(RMDF!BH666="", "", IF(ISNUMBER(MATCH(RMDF!BH666, INDIRECT(BH666), 0)), "OK", "Invalid"))</f>
        <v/>
      </c>
      <c r="BJ666" s="281"/>
      <c r="BK666" s="281"/>
      <c r="BL666" s="281"/>
      <c r="BM666" s="281" t="b">
        <f>AND(RMDF!BP666&gt;=0, RMDF!BP666&lt;=1-SUM(RMDF!Z666,RMDF!AG666,RMDF!AN666,RMDF!AU666,RMDF!BB666,RMDF!BI666), RMDF!BP666=ROUND(RMDF!BP666,4))</f>
        <v>1</v>
      </c>
      <c r="BN666" s="317">
        <f>RMDF!BN666</f>
        <v>0</v>
      </c>
      <c r="BO666" s="318" t="str">
        <f>IF(BN666=0,"",_xlfn.XLOOKUP(BN666,StatePicklist!$1:$1,StatePicklist!$3:$3,"NA",0))</f>
        <v/>
      </c>
      <c r="BP666" s="297" t="str">
        <f ca="1">IF(RMDF!BO666="", "", IF(ISNUMBER(MATCH(RMDF!BO666, INDIRECT(BO666), 0)), "OK", "Invalid"))</f>
        <v/>
      </c>
      <c r="BQ666" s="281"/>
      <c r="BR666" s="281"/>
      <c r="BS666" s="281"/>
      <c r="BT666" s="281" t="b">
        <f>AND(RMDF!BW666&gt;=0, RMDF!BW666&lt;=1-SUM(RMDF!Z666,RMDF!AG666,RMDF!AN666,RMDF!AU666,RMDF!BB666,RMDF!BI666,RMDF!BP666), RMDF!BW666=ROUND(RMDF!BW666,4))</f>
        <v>1</v>
      </c>
      <c r="BU666" s="317">
        <f>RMDF!BU666</f>
        <v>0</v>
      </c>
      <c r="BV666" s="318" t="str">
        <f>IF(BU666=0,"",_xlfn.XLOOKUP(BU666,StatePicklist!$1:$1,StatePicklist!$3:$3,"NA",0))</f>
        <v/>
      </c>
      <c r="BW666" s="297" t="str">
        <f ca="1">IF(RMDF!BV666="", "", IF(ISNUMBER(MATCH(RMDF!BV666, INDIRECT(BV666), 0)), "OK", "Invalid"))</f>
        <v/>
      </c>
      <c r="BX666" s="281"/>
      <c r="BY666" s="281"/>
      <c r="BZ666" s="281"/>
      <c r="CA666" s="281" t="b">
        <f>AND(RMDF!CD666&gt;=0, RMDF!CD666&lt;=1-SUM(RMDF!Z666,RMDF!AG666,RMDF!AN666,RMDF!AU666,RMDF!BB666,RMDF!BI666,RMDF!BP666,RMDF!BW666), RMDF!CD666=ROUND(RMDF!CD666,4))</f>
        <v>1</v>
      </c>
      <c r="CB666" s="317">
        <f>RMDF!CB666</f>
        <v>0</v>
      </c>
      <c r="CC666" s="318" t="str">
        <f>IF(CB666=0,"",_xlfn.XLOOKUP(CB666,StatePicklist!$1:$1,StatePicklist!$3:$3,"NA",0))</f>
        <v/>
      </c>
      <c r="CD666" s="297" t="str">
        <f ca="1">IF(RMDF!CC666="", "", IF(ISNUMBER(MATCH(RMDF!CC666, INDIRECT(CC666), 0)), "OK", "Invalid"))</f>
        <v/>
      </c>
      <c r="CE666" s="281"/>
      <c r="CF666" s="281"/>
      <c r="CG666" s="281"/>
      <c r="CH666" s="281" t="b">
        <f>AND(RMDF!CK666&gt;=0, RMDF!CK666&lt;=1-SUM(RMDF!Z666,RMDF!AG666,RMDF!AN666,RMDF!AU666,RMDF!BB666,RMDF!BI666,RMDF!BP666,RMDF!BW666,RMDF!CD666), RMDF!CK666=ROUND(RMDF!CK666,4))</f>
        <v>1</v>
      </c>
      <c r="CI666" s="317">
        <f>RMDF!CI666</f>
        <v>0</v>
      </c>
      <c r="CJ666" s="318" t="str">
        <f>IF(CI666=0,"",_xlfn.XLOOKUP(CI666,StatePicklist!$1:$1,StatePicklist!$3:$3,"NA",0))</f>
        <v/>
      </c>
      <c r="CK666" s="297" t="str">
        <f ca="1">IF(RMDF!CJ666="", "", IF(ISNUMBER(MATCH(RMDF!CJ666, INDIRECT(CJ666), 0)), "OK", "Invalid"))</f>
        <v/>
      </c>
      <c r="CL666" s="281"/>
      <c r="CM666" s="281"/>
      <c r="CN666" s="281"/>
      <c r="CO666" s="281" t="b">
        <f>AND(RMDF!CR666&gt;=0, RMDF!CR666&lt;=1-SUM(RMDF!Z666,RMDF!AG666,RMDF!AN666,RMDF!AU666,RMDF!BB666,RMDF!BI666,RMDF!BP666,RMDF!BW666,RMDF!CD666,RMDF!CK666), RMDF!CR666=ROUND(RMDF!CR666,4))</f>
        <v>1</v>
      </c>
      <c r="CP666" s="317">
        <f>RMDF!CP666</f>
        <v>0</v>
      </c>
      <c r="CQ666" s="318" t="str">
        <f>IF(CP666=0,"",_xlfn.XLOOKUP(CP666,StatePicklist!$1:$1,StatePicklist!$3:$3,"NA",0))</f>
        <v/>
      </c>
      <c r="CR666" s="297" t="str">
        <f ca="1">IF(RMDF!CQ666="", "", IF(ISNUMBER(MATCH(RMDF!CQ666, INDIRECT(CQ666), 0)), "OK", "Invalid"))</f>
        <v/>
      </c>
      <c r="CS666" s="281"/>
      <c r="CT666" s="281"/>
      <c r="CU666" s="281"/>
      <c r="CV666" s="281" t="b">
        <f>AND(RMDF!CY666&gt;=0, RMDF!CY666&lt;=1-SUM(RMDF!Z666,RMDF!AG666,RMDF!AN666,RMDF!AU666,RMDF!BB666,RMDF!BI666,RMDF!BP666,RMDF!BW666,RMDF!CD666,RMDF!CK666,RMDF!CR666), RMDF!CY666=ROUND(RMDF!CY666,4))</f>
        <v>1</v>
      </c>
      <c r="CW666" s="317">
        <f>RMDF!CW666</f>
        <v>0</v>
      </c>
      <c r="CX666" s="318" t="str">
        <f>IF(CW666=0,"",_xlfn.XLOOKUP(CW666,StatePicklist!$1:$1,StatePicklist!$3:$3,"NA",0))</f>
        <v/>
      </c>
      <c r="CY666" s="297" t="str">
        <f ca="1">IF(RMDF!CX666="", "", IF(ISNUMBER(MATCH(RMDF!CX666, INDIRECT(CX666), 0)), "OK", "Invalid"))</f>
        <v/>
      </c>
      <c r="CZ666" s="281"/>
      <c r="DA666" s="281"/>
      <c r="DB666" s="281"/>
      <c r="DC666" s="281" t="b">
        <f>AND(RMDF!DF666&gt;=0, RMDF!DF666&lt;=1-SUM(RMDF!Z666,RMDF!AG666,RMDF!AN666,RMDF!AU666,RMDF!BB666,RMDF!BI666,RMDF!BP666,RMDF!BW666,RMDF!CD666,RMDF!CK666,RMDF!CR666,RMDF!CY666), RMDF!DF666=ROUND(RMDF!DF666,4))</f>
        <v>1</v>
      </c>
      <c r="DD666" s="317">
        <f>RMDF!DD666</f>
        <v>0</v>
      </c>
      <c r="DE666" s="318" t="str">
        <f>IF(DD666=0,"",_xlfn.XLOOKUP(DD666,StatePicklist!$1:$1,StatePicklist!$3:$3,"NA",0))</f>
        <v/>
      </c>
      <c r="DF666" s="297" t="str">
        <f ca="1">IF(RMDF!DE666="", "", IF(ISNUMBER(MATCH(RMDF!DE666, INDIRECT(DE666), 0)), "OK", "Invalid"))</f>
        <v/>
      </c>
      <c r="DG666" s="281"/>
      <c r="DH666" s="281"/>
      <c r="DI666" s="281"/>
      <c r="DJ666" s="281" t="b">
        <f>AND(RMDF!DM666&gt;=0, RMDF!DM666&lt;=1-SUM(RMDF!Z666,RMDF!AG666,RMDF!AN666,RMDF!AU666,RMDF!BB666,RMDF!BI666,RMDF!BP666,RMDF!BW666,RMDF!CD666,RMDF!CK666,RMDF!CR666,RMDF!CY666,RMDF!DF666), RMDF!DM666=ROUND(RMDF!DM666,4))</f>
        <v>1</v>
      </c>
      <c r="DK666" s="317">
        <f>RMDF!DK666</f>
        <v>0</v>
      </c>
      <c r="DL666" s="318" t="str">
        <f>IF(DK666=0,"",_xlfn.XLOOKUP(DK666,StatePicklist!$1:$1,StatePicklist!$3:$3,"NA",0))</f>
        <v/>
      </c>
      <c r="DM666" s="297" t="str">
        <f ca="1">IF(RMDF!DL666="", "", IF(ISNUMBER(MATCH(RMDF!DL666, INDIRECT(DL666), 0)), "OK", "Invalid"))</f>
        <v/>
      </c>
      <c r="DN666" s="281"/>
      <c r="DO666" s="281"/>
      <c r="DP666" s="281"/>
      <c r="DQ666" s="281" t="b">
        <f>AND(RMDF!DT666&gt;=0, RMDF!DT666&lt;=1-SUM(RMDF!Z666,RMDF!AG666,RMDF!AN666,RMDF!AU666,RMDF!BB666,RMDF!BI666,RMDF!BP666,RMDF!BW666,RMDF!CD666,RMDF!CK666,RMDF!CR666,RMDF!CY666,RMDF!DF666,RMDF!DM666), RMDF!DT666=ROUND(RMDF!DT666,4))</f>
        <v>1</v>
      </c>
      <c r="DR666" s="317">
        <f>RMDF!DR666</f>
        <v>0</v>
      </c>
      <c r="DS666" s="318" t="str">
        <f>IF(DR666=0,"",_xlfn.XLOOKUP(DR666,StatePicklist!$1:$1,StatePicklist!$3:$3,"NA",0))</f>
        <v/>
      </c>
      <c r="DT666" s="297" t="str">
        <f ca="1">IF(RMDF!DS666="", "", IF(ISNUMBER(MATCH(RMDF!DS666, INDIRECT(DS666), 0)), "OK", "Invalid"))</f>
        <v/>
      </c>
      <c r="DU666" s="281"/>
      <c r="DV666" s="281"/>
      <c r="DW666" s="281"/>
      <c r="DX666" s="281" t="b">
        <f>AND(RMDF!EA666&gt;=0, RMDF!EA666&lt;=1-SUM(RMDF!Z666,RMDF!AG666,RMDF!AN666,RMDF!AU666,RMDF!BB666,RMDF!BI666,RMDF!BP666,RMDF!BW666,RMDF!CD666,RMDF!CK666,RMDF!CR666,RMDF!CY666,RMDF!DF666,RMDF!DM666,RMDF!DT666), RMDF!EA666=ROUND(RMDF!EA666,4))</f>
        <v>1</v>
      </c>
      <c r="DY666" s="317">
        <f>RMDF!DY666</f>
        <v>0</v>
      </c>
      <c r="DZ666" s="318" t="str">
        <f>IF(DY666=0,"",_xlfn.XLOOKUP(DY666,StatePicklist!$1:$1,StatePicklist!$3:$3,"NA",0))</f>
        <v/>
      </c>
      <c r="EA666" s="297" t="str">
        <f ca="1">IF(RMDF!DZ666="", "", IF(ISNUMBER(MATCH(RMDF!DZ666, INDIRECT(DZ666), 0)), "OK", "Invalid"))</f>
        <v/>
      </c>
      <c r="EB666" s="281"/>
      <c r="EC666" s="281"/>
      <c r="ED666" s="281"/>
      <c r="EE666" s="281" t="b">
        <f>AND(RMDF!EH666&gt;=0, RMDF!EH666&lt;=1-SUM(RMDF!Z666,RMDF!AG666,RMDF!AN666,RMDF!AU666,RMDF!BB666,RMDF!BI666,RMDF!BP666,RMDF!BW666,RMDF!CD666,RMDF!CK666,RMDF!CR666,RMDF!CY666,RMDF!DF666,RMDF!DM666,RMDF!DT666,RMDF!EA666), RMDF!EH666=ROUND(RMDF!EH666,4))</f>
        <v>1</v>
      </c>
      <c r="EF666" s="317">
        <f>RMDF!EF666</f>
        <v>0</v>
      </c>
      <c r="EG666" s="318" t="str">
        <f>IF(EF666=0,"",_xlfn.XLOOKUP(EF666,StatePicklist!$1:$1,StatePicklist!$3:$3,"NA",0))</f>
        <v/>
      </c>
      <c r="EH666" s="297" t="str">
        <f ca="1">IF(RMDF!EG666="", "", IF(ISNUMBER(MATCH(RMDF!EG666, INDIRECT(EG666), 0)), "OK", "Invalid"))</f>
        <v/>
      </c>
      <c r="EI666" s="281"/>
      <c r="EJ666" s="281"/>
      <c r="EK666" s="281"/>
      <c r="EL666" s="281" t="b">
        <f>AND(RMDF!EO666&gt;=0, RMDF!EO666&lt;=1-SUM(RMDF!Z666,RMDF!AG666,RMDF!AN666,RMDF!AU666,RMDF!BB666,RMDF!BI666,RMDF!BP666,RMDF!BW666,RMDF!CD666,RMDF!CK666,RMDF!CR666,RMDF!CY666,RMDF!DF666,RMDF!DM666,RMDF!DT666,RMDF!EA666,RMDF!EH666), RMDF!EO666=ROUND(RMDF!EO666,4))</f>
        <v>1</v>
      </c>
      <c r="EM666" s="317">
        <f>RMDF!EM666</f>
        <v>0</v>
      </c>
      <c r="EN666" s="318" t="str">
        <f>IF(EM666=0,"",_xlfn.XLOOKUP(EM666,StatePicklist!$1:$1,StatePicklist!$3:$3,"NA",0))</f>
        <v/>
      </c>
      <c r="EO666" s="297" t="str">
        <f ca="1">IF(RMDF!EN666="", "", IF(ISNUMBER(MATCH(RMDF!EN666, INDIRECT(EN666), 0)), "OK", "Invalid"))</f>
        <v/>
      </c>
      <c r="EP666" s="281"/>
      <c r="EQ666" s="281"/>
      <c r="ER666" s="281"/>
      <c r="ES666" s="281" t="b">
        <f>AND(RMDF!EV666&gt;=0, RMDF!EV666&lt;=1-SUM(RMDF!Z666,RMDF!AG666,RMDF!AN666,RMDF!AU666,RMDF!BB666,RMDF!BI666,RMDF!BP666,RMDF!BW666,RMDF!CD666,RMDF!CK666,RMDF!CR666,RMDF!CY666,RMDF!DF666,RMDF!DM666,RMDF!DT666,RMDF!EA666,RMDF!EH666,RMDF!EO666), RMDF!EV666=ROUND(RMDF!EV666,4))</f>
        <v>1</v>
      </c>
      <c r="ET666" s="317">
        <f>RMDF!ET666</f>
        <v>0</v>
      </c>
      <c r="EU666" s="318" t="str">
        <f>IF(ET666=0,"",_xlfn.XLOOKUP(ET666,StatePicklist!$1:$1,StatePicklist!$3:$3,"NA",0))</f>
        <v/>
      </c>
      <c r="EV666" s="297" t="str">
        <f ca="1">IF(RMDF!EU666="", "", IF(ISNUMBER(MATCH(RMDF!EU666, INDIRECT(EU666), 0)), "OK", "Invalid"))</f>
        <v/>
      </c>
      <c r="EW666" s="281"/>
      <c r="EX666" s="281"/>
      <c r="EY666" s="281"/>
      <c r="EZ666" s="281" t="b">
        <f>AND(RMDF!FC666&gt;=0, RMDF!FC666&lt;=1-SUM(RMDF!Z666,RMDF!AG666,RMDF!AN666,RMDF!AU666,RMDF!BB666,RMDF!BI666,RMDF!BP666,RMDF!BW666,RMDF!CD666,RMDF!CK666,RMDF!CR666,RMDF!CY666,RMDF!DF666,RMDF!DM666,RMDF!DT666,RMDF!EA666,RMDF!EH666,RMDF!EO666,RMDF!EV666), RMDF!FC666=ROUND(RMDF!FC666,4))</f>
        <v>1</v>
      </c>
      <c r="FA666" s="317">
        <f>RMDF!FA666</f>
        <v>0</v>
      </c>
      <c r="FB666" s="318" t="str">
        <f>IF(FA666=0,"",_xlfn.XLOOKUP(FA666,StatePicklist!$1:$1,StatePicklist!$3:$3,"NA",0))</f>
        <v/>
      </c>
      <c r="FC666" s="297" t="str">
        <f ca="1">IF(RMDF!FB666="", "", IF(ISNUMBER(MATCH(RMDF!FB666, INDIRECT(FB666), 0)), "OK", "Invalid"))</f>
        <v/>
      </c>
    </row>
    <row r="667" spans="1:159" s="205" customFormat="1" ht="39.9" customHeight="1" x14ac:dyDescent="0.25">
      <c r="A667" s="206"/>
      <c r="B667" s="196"/>
      <c r="C667" s="197"/>
      <c r="D667" s="198"/>
      <c r="E667" s="199"/>
      <c r="F667" s="200"/>
      <c r="G667" s="201"/>
      <c r="H667" s="292"/>
      <c r="I667" s="305">
        <f>RMDF!I667</f>
        <v>0</v>
      </c>
      <c r="J667" s="305" t="str">
        <f>IF(I667=ProductCode!$B$30,"PDReclPost",IF(OR(I667=ProductCode!$C$30,I667=ProductCode!$E$30,I667=ProductCode!$G$30),"PDPreCon",IF(OR(I667=ProductCode!$D$30,I667=ProductCode!$F$30),"PDNotReclPost","")))</f>
        <v/>
      </c>
      <c r="K667" s="305" t="str">
        <f t="shared" si="36"/>
        <v/>
      </c>
      <c r="L667" s="289"/>
      <c r="M667" s="305" t="str">
        <f t="shared" si="36"/>
        <v/>
      </c>
      <c r="N667" s="289" t="b">
        <f>AND(RMDF!N667&gt;=0, RMDF!N667&lt;=1-RMDF!L667, RMDF!N667=ROUND(RMDF!N667,4))</f>
        <v>1</v>
      </c>
      <c r="O667" s="286" t="str">
        <f>IF(P667="","",IF(I667="","",IF(LEFT(I667,13)="Reclaimed pos",RawMaterialCode!$E$569,RawMaterialCode!$E$568)))</f>
        <v>Reclaimed pre-consumer mixed fibers (RM0578)</v>
      </c>
      <c r="P667" s="295">
        <f t="shared" si="37"/>
        <v>1</v>
      </c>
      <c r="Q667" s="202"/>
      <c r="R667" s="203"/>
      <c r="S667" s="204" t="str">
        <f t="shared" si="38"/>
        <v/>
      </c>
      <c r="T667" s="281"/>
      <c r="U667" s="281"/>
      <c r="V667" s="281"/>
      <c r="W667" s="281"/>
      <c r="X667" s="317">
        <f>RMDF!X667</f>
        <v>0</v>
      </c>
      <c r="Y667" s="318" t="str">
        <f>IF(X667=0,"",_xlfn.XLOOKUP(X667,StatePicklist!$1:$1,StatePicklist!$3:$3,"NA",0))</f>
        <v/>
      </c>
      <c r="Z667" s="297" t="str">
        <f ca="1">IF(RMDF!Y667="", "", IF(ISNUMBER(MATCH(RMDF!Y667, INDIRECT(Y667), 0)), "OK", "Invalid"))</f>
        <v/>
      </c>
      <c r="AA667" s="281"/>
      <c r="AB667" s="281"/>
      <c r="AC667" s="281"/>
      <c r="AD667" s="281" t="b">
        <f>AND(RMDF!AG667&gt;=0, RMDF!AG667&lt;=1-RMDF!Z667, RMDF!AG667=ROUND(RMDF!AG667,4))</f>
        <v>1</v>
      </c>
      <c r="AE667" s="317">
        <f>RMDF!AE667</f>
        <v>0</v>
      </c>
      <c r="AF667" s="318" t="str">
        <f>IF(AE667=0,"",_xlfn.XLOOKUP(AE667,StatePicklist!$1:$1,StatePicklist!$3:$3,"NA",0))</f>
        <v/>
      </c>
      <c r="AG667" s="297" t="str">
        <f ca="1">IF(RMDF!AF667="", "", IF(ISNUMBER(MATCH(RMDF!AF667, INDIRECT(AF667), 0)), "OK", "Invalid"))</f>
        <v/>
      </c>
      <c r="AH667" s="281"/>
      <c r="AI667" s="281"/>
      <c r="AJ667" s="281"/>
      <c r="AK667" s="281" t="b">
        <f>AND(RMDF!AN667&gt;=0, RMDF!AN667&lt;=1-SUM(RMDF!Z667,RMDF!AG667), RMDF!AN667=ROUND(RMDF!AN667,4))</f>
        <v>1</v>
      </c>
      <c r="AL667" s="317">
        <f>RMDF!AL667</f>
        <v>0</v>
      </c>
      <c r="AM667" s="318" t="str">
        <f>IF(AL667=0,"",_xlfn.XLOOKUP(AL667,StatePicklist!$1:$1,StatePicklist!$3:$3,"NA",0))</f>
        <v/>
      </c>
      <c r="AN667" s="297" t="str">
        <f ca="1">IF(RMDF!AM667="", "", IF(ISNUMBER(MATCH(RMDF!AM667, INDIRECT(AM667), 0)), "OK", "Invalid"))</f>
        <v/>
      </c>
      <c r="AO667" s="281"/>
      <c r="AP667" s="281"/>
      <c r="AQ667" s="281"/>
      <c r="AR667" s="281" t="b">
        <f>AND(RMDF!AU667&gt;=0, RMDF!AU667&lt;=1-SUM(RMDF!Z667,RMDF!AG667,RMDF!AN667), RMDF!AU667=ROUND(RMDF!AU667,4))</f>
        <v>1</v>
      </c>
      <c r="AS667" s="317">
        <f>RMDF!AS667</f>
        <v>0</v>
      </c>
      <c r="AT667" s="318" t="str">
        <f>IF(AS667=0,"",_xlfn.XLOOKUP(AS667,StatePicklist!$1:$1,StatePicklist!$3:$3,"NA",0))</f>
        <v/>
      </c>
      <c r="AU667" s="297" t="str">
        <f ca="1">IF(RMDF!AT667="", "", IF(ISNUMBER(MATCH(RMDF!AT667, INDIRECT(AT667), 0)), "OK", "Invalid"))</f>
        <v/>
      </c>
      <c r="AV667" s="281"/>
      <c r="AW667" s="281"/>
      <c r="AX667" s="281"/>
      <c r="AY667" s="281" t="b">
        <f>AND(RMDF!BB667&gt;=0, RMDF!BB667&lt;=1-SUM(RMDF!Z667,RMDF!AG667,RMDF!AN667,RMDF!AU667), RMDF!BB667=ROUND(RMDF!BB667,4))</f>
        <v>1</v>
      </c>
      <c r="AZ667" s="317">
        <f>RMDF!AZ667</f>
        <v>0</v>
      </c>
      <c r="BA667" s="318" t="str">
        <f>IF(AZ667=0,"",_xlfn.XLOOKUP(AZ667,StatePicklist!$1:$1,StatePicklist!$3:$3,"NA",0))</f>
        <v/>
      </c>
      <c r="BB667" s="297" t="str">
        <f ca="1">IF(RMDF!BA667="", "", IF(ISNUMBER(MATCH(RMDF!BA667, INDIRECT(BA667), 0)), "OK", "Invalid"))</f>
        <v/>
      </c>
      <c r="BC667" s="281"/>
      <c r="BD667" s="281"/>
      <c r="BE667" s="281"/>
      <c r="BF667" s="281" t="b">
        <f>AND(RMDF!BI667&gt;=0, RMDF!BI667&lt;=1-SUM(RMDF!Z667,RMDF!AG667,RMDF!AN667,RMDF!AU667,RMDF!BB667), RMDF!BI667=ROUND(RMDF!BI667,4))</f>
        <v>1</v>
      </c>
      <c r="BG667" s="317">
        <f>RMDF!BG667</f>
        <v>0</v>
      </c>
      <c r="BH667" s="318" t="str">
        <f>IF(BG667=0,"",_xlfn.XLOOKUP(BG667,StatePicklist!$1:$1,StatePicklist!$3:$3,"NA",0))</f>
        <v/>
      </c>
      <c r="BI667" s="297" t="str">
        <f ca="1">IF(RMDF!BH667="", "", IF(ISNUMBER(MATCH(RMDF!BH667, INDIRECT(BH667), 0)), "OK", "Invalid"))</f>
        <v/>
      </c>
      <c r="BJ667" s="281"/>
      <c r="BK667" s="281"/>
      <c r="BL667" s="281"/>
      <c r="BM667" s="281" t="b">
        <f>AND(RMDF!BP667&gt;=0, RMDF!BP667&lt;=1-SUM(RMDF!Z667,RMDF!AG667,RMDF!AN667,RMDF!AU667,RMDF!BB667,RMDF!BI667), RMDF!BP667=ROUND(RMDF!BP667,4))</f>
        <v>1</v>
      </c>
      <c r="BN667" s="317">
        <f>RMDF!BN667</f>
        <v>0</v>
      </c>
      <c r="BO667" s="318" t="str">
        <f>IF(BN667=0,"",_xlfn.XLOOKUP(BN667,StatePicklist!$1:$1,StatePicklist!$3:$3,"NA",0))</f>
        <v/>
      </c>
      <c r="BP667" s="297" t="str">
        <f ca="1">IF(RMDF!BO667="", "", IF(ISNUMBER(MATCH(RMDF!BO667, INDIRECT(BO667), 0)), "OK", "Invalid"))</f>
        <v/>
      </c>
      <c r="BQ667" s="281"/>
      <c r="BR667" s="281"/>
      <c r="BS667" s="281"/>
      <c r="BT667" s="281" t="b">
        <f>AND(RMDF!BW667&gt;=0, RMDF!BW667&lt;=1-SUM(RMDF!Z667,RMDF!AG667,RMDF!AN667,RMDF!AU667,RMDF!BB667,RMDF!BI667,RMDF!BP667), RMDF!BW667=ROUND(RMDF!BW667,4))</f>
        <v>1</v>
      </c>
      <c r="BU667" s="317">
        <f>RMDF!BU667</f>
        <v>0</v>
      </c>
      <c r="BV667" s="318" t="str">
        <f>IF(BU667=0,"",_xlfn.XLOOKUP(BU667,StatePicklist!$1:$1,StatePicklist!$3:$3,"NA",0))</f>
        <v/>
      </c>
      <c r="BW667" s="297" t="str">
        <f ca="1">IF(RMDF!BV667="", "", IF(ISNUMBER(MATCH(RMDF!BV667, INDIRECT(BV667), 0)), "OK", "Invalid"))</f>
        <v/>
      </c>
      <c r="BX667" s="281"/>
      <c r="BY667" s="281"/>
      <c r="BZ667" s="281"/>
      <c r="CA667" s="281" t="b">
        <f>AND(RMDF!CD667&gt;=0, RMDF!CD667&lt;=1-SUM(RMDF!Z667,RMDF!AG667,RMDF!AN667,RMDF!AU667,RMDF!BB667,RMDF!BI667,RMDF!BP667,RMDF!BW667), RMDF!CD667=ROUND(RMDF!CD667,4))</f>
        <v>1</v>
      </c>
      <c r="CB667" s="317">
        <f>RMDF!CB667</f>
        <v>0</v>
      </c>
      <c r="CC667" s="318" t="str">
        <f>IF(CB667=0,"",_xlfn.XLOOKUP(CB667,StatePicklist!$1:$1,StatePicklist!$3:$3,"NA",0))</f>
        <v/>
      </c>
      <c r="CD667" s="297" t="str">
        <f ca="1">IF(RMDF!CC667="", "", IF(ISNUMBER(MATCH(RMDF!CC667, INDIRECT(CC667), 0)), "OK", "Invalid"))</f>
        <v/>
      </c>
      <c r="CE667" s="281"/>
      <c r="CF667" s="281"/>
      <c r="CG667" s="281"/>
      <c r="CH667" s="281" t="b">
        <f>AND(RMDF!CK667&gt;=0, RMDF!CK667&lt;=1-SUM(RMDF!Z667,RMDF!AG667,RMDF!AN667,RMDF!AU667,RMDF!BB667,RMDF!BI667,RMDF!BP667,RMDF!BW667,RMDF!CD667), RMDF!CK667=ROUND(RMDF!CK667,4))</f>
        <v>1</v>
      </c>
      <c r="CI667" s="317">
        <f>RMDF!CI667</f>
        <v>0</v>
      </c>
      <c r="CJ667" s="318" t="str">
        <f>IF(CI667=0,"",_xlfn.XLOOKUP(CI667,StatePicklist!$1:$1,StatePicklist!$3:$3,"NA",0))</f>
        <v/>
      </c>
      <c r="CK667" s="297" t="str">
        <f ca="1">IF(RMDF!CJ667="", "", IF(ISNUMBER(MATCH(RMDF!CJ667, INDIRECT(CJ667), 0)), "OK", "Invalid"))</f>
        <v/>
      </c>
      <c r="CL667" s="281"/>
      <c r="CM667" s="281"/>
      <c r="CN667" s="281"/>
      <c r="CO667" s="281" t="b">
        <f>AND(RMDF!CR667&gt;=0, RMDF!CR667&lt;=1-SUM(RMDF!Z667,RMDF!AG667,RMDF!AN667,RMDF!AU667,RMDF!BB667,RMDF!BI667,RMDF!BP667,RMDF!BW667,RMDF!CD667,RMDF!CK667), RMDF!CR667=ROUND(RMDF!CR667,4))</f>
        <v>1</v>
      </c>
      <c r="CP667" s="317">
        <f>RMDF!CP667</f>
        <v>0</v>
      </c>
      <c r="CQ667" s="318" t="str">
        <f>IF(CP667=0,"",_xlfn.XLOOKUP(CP667,StatePicklist!$1:$1,StatePicklist!$3:$3,"NA",0))</f>
        <v/>
      </c>
      <c r="CR667" s="297" t="str">
        <f ca="1">IF(RMDF!CQ667="", "", IF(ISNUMBER(MATCH(RMDF!CQ667, INDIRECT(CQ667), 0)), "OK", "Invalid"))</f>
        <v/>
      </c>
      <c r="CS667" s="281"/>
      <c r="CT667" s="281"/>
      <c r="CU667" s="281"/>
      <c r="CV667" s="281" t="b">
        <f>AND(RMDF!CY667&gt;=0, RMDF!CY667&lt;=1-SUM(RMDF!Z667,RMDF!AG667,RMDF!AN667,RMDF!AU667,RMDF!BB667,RMDF!BI667,RMDF!BP667,RMDF!BW667,RMDF!CD667,RMDF!CK667,RMDF!CR667), RMDF!CY667=ROUND(RMDF!CY667,4))</f>
        <v>1</v>
      </c>
      <c r="CW667" s="317">
        <f>RMDF!CW667</f>
        <v>0</v>
      </c>
      <c r="CX667" s="318" t="str">
        <f>IF(CW667=0,"",_xlfn.XLOOKUP(CW667,StatePicklist!$1:$1,StatePicklist!$3:$3,"NA",0))</f>
        <v/>
      </c>
      <c r="CY667" s="297" t="str">
        <f ca="1">IF(RMDF!CX667="", "", IF(ISNUMBER(MATCH(RMDF!CX667, INDIRECT(CX667), 0)), "OK", "Invalid"))</f>
        <v/>
      </c>
      <c r="CZ667" s="281"/>
      <c r="DA667" s="281"/>
      <c r="DB667" s="281"/>
      <c r="DC667" s="281" t="b">
        <f>AND(RMDF!DF667&gt;=0, RMDF!DF667&lt;=1-SUM(RMDF!Z667,RMDF!AG667,RMDF!AN667,RMDF!AU667,RMDF!BB667,RMDF!BI667,RMDF!BP667,RMDF!BW667,RMDF!CD667,RMDF!CK667,RMDF!CR667,RMDF!CY667), RMDF!DF667=ROUND(RMDF!DF667,4))</f>
        <v>1</v>
      </c>
      <c r="DD667" s="317">
        <f>RMDF!DD667</f>
        <v>0</v>
      </c>
      <c r="DE667" s="318" t="str">
        <f>IF(DD667=0,"",_xlfn.XLOOKUP(DD667,StatePicklist!$1:$1,StatePicklist!$3:$3,"NA",0))</f>
        <v/>
      </c>
      <c r="DF667" s="297" t="str">
        <f ca="1">IF(RMDF!DE667="", "", IF(ISNUMBER(MATCH(RMDF!DE667, INDIRECT(DE667), 0)), "OK", "Invalid"))</f>
        <v/>
      </c>
      <c r="DG667" s="281"/>
      <c r="DH667" s="281"/>
      <c r="DI667" s="281"/>
      <c r="DJ667" s="281" t="b">
        <f>AND(RMDF!DM667&gt;=0, RMDF!DM667&lt;=1-SUM(RMDF!Z667,RMDF!AG667,RMDF!AN667,RMDF!AU667,RMDF!BB667,RMDF!BI667,RMDF!BP667,RMDF!BW667,RMDF!CD667,RMDF!CK667,RMDF!CR667,RMDF!CY667,RMDF!DF667), RMDF!DM667=ROUND(RMDF!DM667,4))</f>
        <v>1</v>
      </c>
      <c r="DK667" s="317">
        <f>RMDF!DK667</f>
        <v>0</v>
      </c>
      <c r="DL667" s="318" t="str">
        <f>IF(DK667=0,"",_xlfn.XLOOKUP(DK667,StatePicklist!$1:$1,StatePicklist!$3:$3,"NA",0))</f>
        <v/>
      </c>
      <c r="DM667" s="297" t="str">
        <f ca="1">IF(RMDF!DL667="", "", IF(ISNUMBER(MATCH(RMDF!DL667, INDIRECT(DL667), 0)), "OK", "Invalid"))</f>
        <v/>
      </c>
      <c r="DN667" s="281"/>
      <c r="DO667" s="281"/>
      <c r="DP667" s="281"/>
      <c r="DQ667" s="281" t="b">
        <f>AND(RMDF!DT667&gt;=0, RMDF!DT667&lt;=1-SUM(RMDF!Z667,RMDF!AG667,RMDF!AN667,RMDF!AU667,RMDF!BB667,RMDF!BI667,RMDF!BP667,RMDF!BW667,RMDF!CD667,RMDF!CK667,RMDF!CR667,RMDF!CY667,RMDF!DF667,RMDF!DM667), RMDF!DT667=ROUND(RMDF!DT667,4))</f>
        <v>1</v>
      </c>
      <c r="DR667" s="317">
        <f>RMDF!DR667</f>
        <v>0</v>
      </c>
      <c r="DS667" s="318" t="str">
        <f>IF(DR667=0,"",_xlfn.XLOOKUP(DR667,StatePicklist!$1:$1,StatePicklist!$3:$3,"NA",0))</f>
        <v/>
      </c>
      <c r="DT667" s="297" t="str">
        <f ca="1">IF(RMDF!DS667="", "", IF(ISNUMBER(MATCH(RMDF!DS667, INDIRECT(DS667), 0)), "OK", "Invalid"))</f>
        <v/>
      </c>
      <c r="DU667" s="281"/>
      <c r="DV667" s="281"/>
      <c r="DW667" s="281"/>
      <c r="DX667" s="281" t="b">
        <f>AND(RMDF!EA667&gt;=0, RMDF!EA667&lt;=1-SUM(RMDF!Z667,RMDF!AG667,RMDF!AN667,RMDF!AU667,RMDF!BB667,RMDF!BI667,RMDF!BP667,RMDF!BW667,RMDF!CD667,RMDF!CK667,RMDF!CR667,RMDF!CY667,RMDF!DF667,RMDF!DM667,RMDF!DT667), RMDF!EA667=ROUND(RMDF!EA667,4))</f>
        <v>1</v>
      </c>
      <c r="DY667" s="317">
        <f>RMDF!DY667</f>
        <v>0</v>
      </c>
      <c r="DZ667" s="318" t="str">
        <f>IF(DY667=0,"",_xlfn.XLOOKUP(DY667,StatePicklist!$1:$1,StatePicklist!$3:$3,"NA",0))</f>
        <v/>
      </c>
      <c r="EA667" s="297" t="str">
        <f ca="1">IF(RMDF!DZ667="", "", IF(ISNUMBER(MATCH(RMDF!DZ667, INDIRECT(DZ667), 0)), "OK", "Invalid"))</f>
        <v/>
      </c>
      <c r="EB667" s="281"/>
      <c r="EC667" s="281"/>
      <c r="ED667" s="281"/>
      <c r="EE667" s="281" t="b">
        <f>AND(RMDF!EH667&gt;=0, RMDF!EH667&lt;=1-SUM(RMDF!Z667,RMDF!AG667,RMDF!AN667,RMDF!AU667,RMDF!BB667,RMDF!BI667,RMDF!BP667,RMDF!BW667,RMDF!CD667,RMDF!CK667,RMDF!CR667,RMDF!CY667,RMDF!DF667,RMDF!DM667,RMDF!DT667,RMDF!EA667), RMDF!EH667=ROUND(RMDF!EH667,4))</f>
        <v>1</v>
      </c>
      <c r="EF667" s="317">
        <f>RMDF!EF667</f>
        <v>0</v>
      </c>
      <c r="EG667" s="318" t="str">
        <f>IF(EF667=0,"",_xlfn.XLOOKUP(EF667,StatePicklist!$1:$1,StatePicklist!$3:$3,"NA",0))</f>
        <v/>
      </c>
      <c r="EH667" s="297" t="str">
        <f ca="1">IF(RMDF!EG667="", "", IF(ISNUMBER(MATCH(RMDF!EG667, INDIRECT(EG667), 0)), "OK", "Invalid"))</f>
        <v/>
      </c>
      <c r="EI667" s="281"/>
      <c r="EJ667" s="281"/>
      <c r="EK667" s="281"/>
      <c r="EL667" s="281" t="b">
        <f>AND(RMDF!EO667&gt;=0, RMDF!EO667&lt;=1-SUM(RMDF!Z667,RMDF!AG667,RMDF!AN667,RMDF!AU667,RMDF!BB667,RMDF!BI667,RMDF!BP667,RMDF!BW667,RMDF!CD667,RMDF!CK667,RMDF!CR667,RMDF!CY667,RMDF!DF667,RMDF!DM667,RMDF!DT667,RMDF!EA667,RMDF!EH667), RMDF!EO667=ROUND(RMDF!EO667,4))</f>
        <v>1</v>
      </c>
      <c r="EM667" s="317">
        <f>RMDF!EM667</f>
        <v>0</v>
      </c>
      <c r="EN667" s="318" t="str">
        <f>IF(EM667=0,"",_xlfn.XLOOKUP(EM667,StatePicklist!$1:$1,StatePicklist!$3:$3,"NA",0))</f>
        <v/>
      </c>
      <c r="EO667" s="297" t="str">
        <f ca="1">IF(RMDF!EN667="", "", IF(ISNUMBER(MATCH(RMDF!EN667, INDIRECT(EN667), 0)), "OK", "Invalid"))</f>
        <v/>
      </c>
      <c r="EP667" s="281"/>
      <c r="EQ667" s="281"/>
      <c r="ER667" s="281"/>
      <c r="ES667" s="281" t="b">
        <f>AND(RMDF!EV667&gt;=0, RMDF!EV667&lt;=1-SUM(RMDF!Z667,RMDF!AG667,RMDF!AN667,RMDF!AU667,RMDF!BB667,RMDF!BI667,RMDF!BP667,RMDF!BW667,RMDF!CD667,RMDF!CK667,RMDF!CR667,RMDF!CY667,RMDF!DF667,RMDF!DM667,RMDF!DT667,RMDF!EA667,RMDF!EH667,RMDF!EO667), RMDF!EV667=ROUND(RMDF!EV667,4))</f>
        <v>1</v>
      </c>
      <c r="ET667" s="317">
        <f>RMDF!ET667</f>
        <v>0</v>
      </c>
      <c r="EU667" s="318" t="str">
        <f>IF(ET667=0,"",_xlfn.XLOOKUP(ET667,StatePicklist!$1:$1,StatePicklist!$3:$3,"NA",0))</f>
        <v/>
      </c>
      <c r="EV667" s="297" t="str">
        <f ca="1">IF(RMDF!EU667="", "", IF(ISNUMBER(MATCH(RMDF!EU667, INDIRECT(EU667), 0)), "OK", "Invalid"))</f>
        <v/>
      </c>
      <c r="EW667" s="281"/>
      <c r="EX667" s="281"/>
      <c r="EY667" s="281"/>
      <c r="EZ667" s="281" t="b">
        <f>AND(RMDF!FC667&gt;=0, RMDF!FC667&lt;=1-SUM(RMDF!Z667,RMDF!AG667,RMDF!AN667,RMDF!AU667,RMDF!BB667,RMDF!BI667,RMDF!BP667,RMDF!BW667,RMDF!CD667,RMDF!CK667,RMDF!CR667,RMDF!CY667,RMDF!DF667,RMDF!DM667,RMDF!DT667,RMDF!EA667,RMDF!EH667,RMDF!EO667,RMDF!EV667), RMDF!FC667=ROUND(RMDF!FC667,4))</f>
        <v>1</v>
      </c>
      <c r="FA667" s="317">
        <f>RMDF!FA667</f>
        <v>0</v>
      </c>
      <c r="FB667" s="318" t="str">
        <f>IF(FA667=0,"",_xlfn.XLOOKUP(FA667,StatePicklist!$1:$1,StatePicklist!$3:$3,"NA",0))</f>
        <v/>
      </c>
      <c r="FC667" s="297" t="str">
        <f ca="1">IF(RMDF!FB667="", "", IF(ISNUMBER(MATCH(RMDF!FB667, INDIRECT(FB667), 0)), "OK", "Invalid"))</f>
        <v/>
      </c>
    </row>
    <row r="668" spans="1:159" s="205" customFormat="1" ht="39.9" customHeight="1" x14ac:dyDescent="0.25">
      <c r="A668" s="206"/>
      <c r="B668" s="196"/>
      <c r="C668" s="197"/>
      <c r="D668" s="198"/>
      <c r="E668" s="199"/>
      <c r="F668" s="200"/>
      <c r="G668" s="201"/>
      <c r="H668" s="292"/>
      <c r="I668" s="305">
        <f>RMDF!I668</f>
        <v>0</v>
      </c>
      <c r="J668" s="305" t="str">
        <f>IF(I668=ProductCode!$B$30,"PDReclPost",IF(OR(I668=ProductCode!$C$30,I668=ProductCode!$E$30,I668=ProductCode!$G$30),"PDPreCon",IF(OR(I668=ProductCode!$D$30,I668=ProductCode!$F$30),"PDNotReclPost","")))</f>
        <v/>
      </c>
      <c r="K668" s="305" t="str">
        <f t="shared" si="36"/>
        <v/>
      </c>
      <c r="L668" s="289"/>
      <c r="M668" s="305" t="str">
        <f t="shared" si="36"/>
        <v/>
      </c>
      <c r="N668" s="289" t="b">
        <f>AND(RMDF!N668&gt;=0, RMDF!N668&lt;=1-RMDF!L668, RMDF!N668=ROUND(RMDF!N668,4))</f>
        <v>1</v>
      </c>
      <c r="O668" s="286" t="str">
        <f>IF(P668="","",IF(I668="","",IF(LEFT(I668,13)="Reclaimed pos",RawMaterialCode!$E$569,RawMaterialCode!$E$568)))</f>
        <v>Reclaimed pre-consumer mixed fibers (RM0578)</v>
      </c>
      <c r="P668" s="295">
        <f t="shared" si="37"/>
        <v>1</v>
      </c>
      <c r="Q668" s="202"/>
      <c r="R668" s="203"/>
      <c r="S668" s="204" t="str">
        <f t="shared" si="38"/>
        <v/>
      </c>
      <c r="T668" s="281"/>
      <c r="U668" s="281"/>
      <c r="V668" s="281"/>
      <c r="W668" s="281"/>
      <c r="X668" s="317">
        <f>RMDF!X668</f>
        <v>0</v>
      </c>
      <c r="Y668" s="318" t="str">
        <f>IF(X668=0,"",_xlfn.XLOOKUP(X668,StatePicklist!$1:$1,StatePicklist!$3:$3,"NA",0))</f>
        <v/>
      </c>
      <c r="Z668" s="297" t="str">
        <f ca="1">IF(RMDF!Y668="", "", IF(ISNUMBER(MATCH(RMDF!Y668, INDIRECT(Y668), 0)), "OK", "Invalid"))</f>
        <v/>
      </c>
      <c r="AA668" s="281"/>
      <c r="AB668" s="281"/>
      <c r="AC668" s="281"/>
      <c r="AD668" s="281" t="b">
        <f>AND(RMDF!AG668&gt;=0, RMDF!AG668&lt;=1-RMDF!Z668, RMDF!AG668=ROUND(RMDF!AG668,4))</f>
        <v>1</v>
      </c>
      <c r="AE668" s="317">
        <f>RMDF!AE668</f>
        <v>0</v>
      </c>
      <c r="AF668" s="318" t="str">
        <f>IF(AE668=0,"",_xlfn.XLOOKUP(AE668,StatePicklist!$1:$1,StatePicklist!$3:$3,"NA",0))</f>
        <v/>
      </c>
      <c r="AG668" s="297" t="str">
        <f ca="1">IF(RMDF!AF668="", "", IF(ISNUMBER(MATCH(RMDF!AF668, INDIRECT(AF668), 0)), "OK", "Invalid"))</f>
        <v/>
      </c>
      <c r="AH668" s="281"/>
      <c r="AI668" s="281"/>
      <c r="AJ668" s="281"/>
      <c r="AK668" s="281" t="b">
        <f>AND(RMDF!AN668&gt;=0, RMDF!AN668&lt;=1-SUM(RMDF!Z668,RMDF!AG668), RMDF!AN668=ROUND(RMDF!AN668,4))</f>
        <v>1</v>
      </c>
      <c r="AL668" s="317">
        <f>RMDF!AL668</f>
        <v>0</v>
      </c>
      <c r="AM668" s="318" t="str">
        <f>IF(AL668=0,"",_xlfn.XLOOKUP(AL668,StatePicklist!$1:$1,StatePicklist!$3:$3,"NA",0))</f>
        <v/>
      </c>
      <c r="AN668" s="297" t="str">
        <f ca="1">IF(RMDF!AM668="", "", IF(ISNUMBER(MATCH(RMDF!AM668, INDIRECT(AM668), 0)), "OK", "Invalid"))</f>
        <v/>
      </c>
      <c r="AO668" s="281"/>
      <c r="AP668" s="281"/>
      <c r="AQ668" s="281"/>
      <c r="AR668" s="281" t="b">
        <f>AND(RMDF!AU668&gt;=0, RMDF!AU668&lt;=1-SUM(RMDF!Z668,RMDF!AG668,RMDF!AN668), RMDF!AU668=ROUND(RMDF!AU668,4))</f>
        <v>1</v>
      </c>
      <c r="AS668" s="317">
        <f>RMDF!AS668</f>
        <v>0</v>
      </c>
      <c r="AT668" s="318" t="str">
        <f>IF(AS668=0,"",_xlfn.XLOOKUP(AS668,StatePicklist!$1:$1,StatePicklist!$3:$3,"NA",0))</f>
        <v/>
      </c>
      <c r="AU668" s="297" t="str">
        <f ca="1">IF(RMDF!AT668="", "", IF(ISNUMBER(MATCH(RMDF!AT668, INDIRECT(AT668), 0)), "OK", "Invalid"))</f>
        <v/>
      </c>
      <c r="AV668" s="281"/>
      <c r="AW668" s="281"/>
      <c r="AX668" s="281"/>
      <c r="AY668" s="281" t="b">
        <f>AND(RMDF!BB668&gt;=0, RMDF!BB668&lt;=1-SUM(RMDF!Z668,RMDF!AG668,RMDF!AN668,RMDF!AU668), RMDF!BB668=ROUND(RMDF!BB668,4))</f>
        <v>1</v>
      </c>
      <c r="AZ668" s="317">
        <f>RMDF!AZ668</f>
        <v>0</v>
      </c>
      <c r="BA668" s="318" t="str">
        <f>IF(AZ668=0,"",_xlfn.XLOOKUP(AZ668,StatePicklist!$1:$1,StatePicklist!$3:$3,"NA",0))</f>
        <v/>
      </c>
      <c r="BB668" s="297" t="str">
        <f ca="1">IF(RMDF!BA668="", "", IF(ISNUMBER(MATCH(RMDF!BA668, INDIRECT(BA668), 0)), "OK", "Invalid"))</f>
        <v/>
      </c>
      <c r="BC668" s="281"/>
      <c r="BD668" s="281"/>
      <c r="BE668" s="281"/>
      <c r="BF668" s="281" t="b">
        <f>AND(RMDF!BI668&gt;=0, RMDF!BI668&lt;=1-SUM(RMDF!Z668,RMDF!AG668,RMDF!AN668,RMDF!AU668,RMDF!BB668), RMDF!BI668=ROUND(RMDF!BI668,4))</f>
        <v>1</v>
      </c>
      <c r="BG668" s="317">
        <f>RMDF!BG668</f>
        <v>0</v>
      </c>
      <c r="BH668" s="318" t="str">
        <f>IF(BG668=0,"",_xlfn.XLOOKUP(BG668,StatePicklist!$1:$1,StatePicklist!$3:$3,"NA",0))</f>
        <v/>
      </c>
      <c r="BI668" s="297" t="str">
        <f ca="1">IF(RMDF!BH668="", "", IF(ISNUMBER(MATCH(RMDF!BH668, INDIRECT(BH668), 0)), "OK", "Invalid"))</f>
        <v/>
      </c>
      <c r="BJ668" s="281"/>
      <c r="BK668" s="281"/>
      <c r="BL668" s="281"/>
      <c r="BM668" s="281" t="b">
        <f>AND(RMDF!BP668&gt;=0, RMDF!BP668&lt;=1-SUM(RMDF!Z668,RMDF!AG668,RMDF!AN668,RMDF!AU668,RMDF!BB668,RMDF!BI668), RMDF!BP668=ROUND(RMDF!BP668,4))</f>
        <v>1</v>
      </c>
      <c r="BN668" s="317">
        <f>RMDF!BN668</f>
        <v>0</v>
      </c>
      <c r="BO668" s="318" t="str">
        <f>IF(BN668=0,"",_xlfn.XLOOKUP(BN668,StatePicklist!$1:$1,StatePicklist!$3:$3,"NA",0))</f>
        <v/>
      </c>
      <c r="BP668" s="297" t="str">
        <f ca="1">IF(RMDF!BO668="", "", IF(ISNUMBER(MATCH(RMDF!BO668, INDIRECT(BO668), 0)), "OK", "Invalid"))</f>
        <v/>
      </c>
      <c r="BQ668" s="281"/>
      <c r="BR668" s="281"/>
      <c r="BS668" s="281"/>
      <c r="BT668" s="281" t="b">
        <f>AND(RMDF!BW668&gt;=0, RMDF!BW668&lt;=1-SUM(RMDF!Z668,RMDF!AG668,RMDF!AN668,RMDF!AU668,RMDF!BB668,RMDF!BI668,RMDF!BP668), RMDF!BW668=ROUND(RMDF!BW668,4))</f>
        <v>1</v>
      </c>
      <c r="BU668" s="317">
        <f>RMDF!BU668</f>
        <v>0</v>
      </c>
      <c r="BV668" s="318" t="str">
        <f>IF(BU668=0,"",_xlfn.XLOOKUP(BU668,StatePicklist!$1:$1,StatePicklist!$3:$3,"NA",0))</f>
        <v/>
      </c>
      <c r="BW668" s="297" t="str">
        <f ca="1">IF(RMDF!BV668="", "", IF(ISNUMBER(MATCH(RMDF!BV668, INDIRECT(BV668), 0)), "OK", "Invalid"))</f>
        <v/>
      </c>
      <c r="BX668" s="281"/>
      <c r="BY668" s="281"/>
      <c r="BZ668" s="281"/>
      <c r="CA668" s="281" t="b">
        <f>AND(RMDF!CD668&gt;=0, RMDF!CD668&lt;=1-SUM(RMDF!Z668,RMDF!AG668,RMDF!AN668,RMDF!AU668,RMDF!BB668,RMDF!BI668,RMDF!BP668,RMDF!BW668), RMDF!CD668=ROUND(RMDF!CD668,4))</f>
        <v>1</v>
      </c>
      <c r="CB668" s="317">
        <f>RMDF!CB668</f>
        <v>0</v>
      </c>
      <c r="CC668" s="318" t="str">
        <f>IF(CB668=0,"",_xlfn.XLOOKUP(CB668,StatePicklist!$1:$1,StatePicklist!$3:$3,"NA",0))</f>
        <v/>
      </c>
      <c r="CD668" s="297" t="str">
        <f ca="1">IF(RMDF!CC668="", "", IF(ISNUMBER(MATCH(RMDF!CC668, INDIRECT(CC668), 0)), "OK", "Invalid"))</f>
        <v/>
      </c>
      <c r="CE668" s="281"/>
      <c r="CF668" s="281"/>
      <c r="CG668" s="281"/>
      <c r="CH668" s="281" t="b">
        <f>AND(RMDF!CK668&gt;=0, RMDF!CK668&lt;=1-SUM(RMDF!Z668,RMDF!AG668,RMDF!AN668,RMDF!AU668,RMDF!BB668,RMDF!BI668,RMDF!BP668,RMDF!BW668,RMDF!CD668), RMDF!CK668=ROUND(RMDF!CK668,4))</f>
        <v>1</v>
      </c>
      <c r="CI668" s="317">
        <f>RMDF!CI668</f>
        <v>0</v>
      </c>
      <c r="CJ668" s="318" t="str">
        <f>IF(CI668=0,"",_xlfn.XLOOKUP(CI668,StatePicklist!$1:$1,StatePicklist!$3:$3,"NA",0))</f>
        <v/>
      </c>
      <c r="CK668" s="297" t="str">
        <f ca="1">IF(RMDF!CJ668="", "", IF(ISNUMBER(MATCH(RMDF!CJ668, INDIRECT(CJ668), 0)), "OK", "Invalid"))</f>
        <v/>
      </c>
      <c r="CL668" s="281"/>
      <c r="CM668" s="281"/>
      <c r="CN668" s="281"/>
      <c r="CO668" s="281" t="b">
        <f>AND(RMDF!CR668&gt;=0, RMDF!CR668&lt;=1-SUM(RMDF!Z668,RMDF!AG668,RMDF!AN668,RMDF!AU668,RMDF!BB668,RMDF!BI668,RMDF!BP668,RMDF!BW668,RMDF!CD668,RMDF!CK668), RMDF!CR668=ROUND(RMDF!CR668,4))</f>
        <v>1</v>
      </c>
      <c r="CP668" s="317">
        <f>RMDF!CP668</f>
        <v>0</v>
      </c>
      <c r="CQ668" s="318" t="str">
        <f>IF(CP668=0,"",_xlfn.XLOOKUP(CP668,StatePicklist!$1:$1,StatePicklist!$3:$3,"NA",0))</f>
        <v/>
      </c>
      <c r="CR668" s="297" t="str">
        <f ca="1">IF(RMDF!CQ668="", "", IF(ISNUMBER(MATCH(RMDF!CQ668, INDIRECT(CQ668), 0)), "OK", "Invalid"))</f>
        <v/>
      </c>
      <c r="CS668" s="281"/>
      <c r="CT668" s="281"/>
      <c r="CU668" s="281"/>
      <c r="CV668" s="281" t="b">
        <f>AND(RMDF!CY668&gt;=0, RMDF!CY668&lt;=1-SUM(RMDF!Z668,RMDF!AG668,RMDF!AN668,RMDF!AU668,RMDF!BB668,RMDF!BI668,RMDF!BP668,RMDF!BW668,RMDF!CD668,RMDF!CK668,RMDF!CR668), RMDF!CY668=ROUND(RMDF!CY668,4))</f>
        <v>1</v>
      </c>
      <c r="CW668" s="317">
        <f>RMDF!CW668</f>
        <v>0</v>
      </c>
      <c r="CX668" s="318" t="str">
        <f>IF(CW668=0,"",_xlfn.XLOOKUP(CW668,StatePicklist!$1:$1,StatePicklist!$3:$3,"NA",0))</f>
        <v/>
      </c>
      <c r="CY668" s="297" t="str">
        <f ca="1">IF(RMDF!CX668="", "", IF(ISNUMBER(MATCH(RMDF!CX668, INDIRECT(CX668), 0)), "OK", "Invalid"))</f>
        <v/>
      </c>
      <c r="CZ668" s="281"/>
      <c r="DA668" s="281"/>
      <c r="DB668" s="281"/>
      <c r="DC668" s="281" t="b">
        <f>AND(RMDF!DF668&gt;=0, RMDF!DF668&lt;=1-SUM(RMDF!Z668,RMDF!AG668,RMDF!AN668,RMDF!AU668,RMDF!BB668,RMDF!BI668,RMDF!BP668,RMDF!BW668,RMDF!CD668,RMDF!CK668,RMDF!CR668,RMDF!CY668), RMDF!DF668=ROUND(RMDF!DF668,4))</f>
        <v>1</v>
      </c>
      <c r="DD668" s="317">
        <f>RMDF!DD668</f>
        <v>0</v>
      </c>
      <c r="DE668" s="318" t="str">
        <f>IF(DD668=0,"",_xlfn.XLOOKUP(DD668,StatePicklist!$1:$1,StatePicklist!$3:$3,"NA",0))</f>
        <v/>
      </c>
      <c r="DF668" s="297" t="str">
        <f ca="1">IF(RMDF!DE668="", "", IF(ISNUMBER(MATCH(RMDF!DE668, INDIRECT(DE668), 0)), "OK", "Invalid"))</f>
        <v/>
      </c>
      <c r="DG668" s="281"/>
      <c r="DH668" s="281"/>
      <c r="DI668" s="281"/>
      <c r="DJ668" s="281" t="b">
        <f>AND(RMDF!DM668&gt;=0, RMDF!DM668&lt;=1-SUM(RMDF!Z668,RMDF!AG668,RMDF!AN668,RMDF!AU668,RMDF!BB668,RMDF!BI668,RMDF!BP668,RMDF!BW668,RMDF!CD668,RMDF!CK668,RMDF!CR668,RMDF!CY668,RMDF!DF668), RMDF!DM668=ROUND(RMDF!DM668,4))</f>
        <v>1</v>
      </c>
      <c r="DK668" s="317">
        <f>RMDF!DK668</f>
        <v>0</v>
      </c>
      <c r="DL668" s="318" t="str">
        <f>IF(DK668=0,"",_xlfn.XLOOKUP(DK668,StatePicklist!$1:$1,StatePicklist!$3:$3,"NA",0))</f>
        <v/>
      </c>
      <c r="DM668" s="297" t="str">
        <f ca="1">IF(RMDF!DL668="", "", IF(ISNUMBER(MATCH(RMDF!DL668, INDIRECT(DL668), 0)), "OK", "Invalid"))</f>
        <v/>
      </c>
      <c r="DN668" s="281"/>
      <c r="DO668" s="281"/>
      <c r="DP668" s="281"/>
      <c r="DQ668" s="281" t="b">
        <f>AND(RMDF!DT668&gt;=0, RMDF!DT668&lt;=1-SUM(RMDF!Z668,RMDF!AG668,RMDF!AN668,RMDF!AU668,RMDF!BB668,RMDF!BI668,RMDF!BP668,RMDF!BW668,RMDF!CD668,RMDF!CK668,RMDF!CR668,RMDF!CY668,RMDF!DF668,RMDF!DM668), RMDF!DT668=ROUND(RMDF!DT668,4))</f>
        <v>1</v>
      </c>
      <c r="DR668" s="317">
        <f>RMDF!DR668</f>
        <v>0</v>
      </c>
      <c r="DS668" s="318" t="str">
        <f>IF(DR668=0,"",_xlfn.XLOOKUP(DR668,StatePicklist!$1:$1,StatePicklist!$3:$3,"NA",0))</f>
        <v/>
      </c>
      <c r="DT668" s="297" t="str">
        <f ca="1">IF(RMDF!DS668="", "", IF(ISNUMBER(MATCH(RMDF!DS668, INDIRECT(DS668), 0)), "OK", "Invalid"))</f>
        <v/>
      </c>
      <c r="DU668" s="281"/>
      <c r="DV668" s="281"/>
      <c r="DW668" s="281"/>
      <c r="DX668" s="281" t="b">
        <f>AND(RMDF!EA668&gt;=0, RMDF!EA668&lt;=1-SUM(RMDF!Z668,RMDF!AG668,RMDF!AN668,RMDF!AU668,RMDF!BB668,RMDF!BI668,RMDF!BP668,RMDF!BW668,RMDF!CD668,RMDF!CK668,RMDF!CR668,RMDF!CY668,RMDF!DF668,RMDF!DM668,RMDF!DT668), RMDF!EA668=ROUND(RMDF!EA668,4))</f>
        <v>1</v>
      </c>
      <c r="DY668" s="317">
        <f>RMDF!DY668</f>
        <v>0</v>
      </c>
      <c r="DZ668" s="318" t="str">
        <f>IF(DY668=0,"",_xlfn.XLOOKUP(DY668,StatePicklist!$1:$1,StatePicklist!$3:$3,"NA",0))</f>
        <v/>
      </c>
      <c r="EA668" s="297" t="str">
        <f ca="1">IF(RMDF!DZ668="", "", IF(ISNUMBER(MATCH(RMDF!DZ668, INDIRECT(DZ668), 0)), "OK", "Invalid"))</f>
        <v/>
      </c>
      <c r="EB668" s="281"/>
      <c r="EC668" s="281"/>
      <c r="ED668" s="281"/>
      <c r="EE668" s="281" t="b">
        <f>AND(RMDF!EH668&gt;=0, RMDF!EH668&lt;=1-SUM(RMDF!Z668,RMDF!AG668,RMDF!AN668,RMDF!AU668,RMDF!BB668,RMDF!BI668,RMDF!BP668,RMDF!BW668,RMDF!CD668,RMDF!CK668,RMDF!CR668,RMDF!CY668,RMDF!DF668,RMDF!DM668,RMDF!DT668,RMDF!EA668), RMDF!EH668=ROUND(RMDF!EH668,4))</f>
        <v>1</v>
      </c>
      <c r="EF668" s="317">
        <f>RMDF!EF668</f>
        <v>0</v>
      </c>
      <c r="EG668" s="318" t="str">
        <f>IF(EF668=0,"",_xlfn.XLOOKUP(EF668,StatePicklist!$1:$1,StatePicklist!$3:$3,"NA",0))</f>
        <v/>
      </c>
      <c r="EH668" s="297" t="str">
        <f ca="1">IF(RMDF!EG668="", "", IF(ISNUMBER(MATCH(RMDF!EG668, INDIRECT(EG668), 0)), "OK", "Invalid"))</f>
        <v/>
      </c>
      <c r="EI668" s="281"/>
      <c r="EJ668" s="281"/>
      <c r="EK668" s="281"/>
      <c r="EL668" s="281" t="b">
        <f>AND(RMDF!EO668&gt;=0, RMDF!EO668&lt;=1-SUM(RMDF!Z668,RMDF!AG668,RMDF!AN668,RMDF!AU668,RMDF!BB668,RMDF!BI668,RMDF!BP668,RMDF!BW668,RMDF!CD668,RMDF!CK668,RMDF!CR668,RMDF!CY668,RMDF!DF668,RMDF!DM668,RMDF!DT668,RMDF!EA668,RMDF!EH668), RMDF!EO668=ROUND(RMDF!EO668,4))</f>
        <v>1</v>
      </c>
      <c r="EM668" s="317">
        <f>RMDF!EM668</f>
        <v>0</v>
      </c>
      <c r="EN668" s="318" t="str">
        <f>IF(EM668=0,"",_xlfn.XLOOKUP(EM668,StatePicklist!$1:$1,StatePicklist!$3:$3,"NA",0))</f>
        <v/>
      </c>
      <c r="EO668" s="297" t="str">
        <f ca="1">IF(RMDF!EN668="", "", IF(ISNUMBER(MATCH(RMDF!EN668, INDIRECT(EN668), 0)), "OK", "Invalid"))</f>
        <v/>
      </c>
      <c r="EP668" s="281"/>
      <c r="EQ668" s="281"/>
      <c r="ER668" s="281"/>
      <c r="ES668" s="281" t="b">
        <f>AND(RMDF!EV668&gt;=0, RMDF!EV668&lt;=1-SUM(RMDF!Z668,RMDF!AG668,RMDF!AN668,RMDF!AU668,RMDF!BB668,RMDF!BI668,RMDF!BP668,RMDF!BW668,RMDF!CD668,RMDF!CK668,RMDF!CR668,RMDF!CY668,RMDF!DF668,RMDF!DM668,RMDF!DT668,RMDF!EA668,RMDF!EH668,RMDF!EO668), RMDF!EV668=ROUND(RMDF!EV668,4))</f>
        <v>1</v>
      </c>
      <c r="ET668" s="317">
        <f>RMDF!ET668</f>
        <v>0</v>
      </c>
      <c r="EU668" s="318" t="str">
        <f>IF(ET668=0,"",_xlfn.XLOOKUP(ET668,StatePicklist!$1:$1,StatePicklist!$3:$3,"NA",0))</f>
        <v/>
      </c>
      <c r="EV668" s="297" t="str">
        <f ca="1">IF(RMDF!EU668="", "", IF(ISNUMBER(MATCH(RMDF!EU668, INDIRECT(EU668), 0)), "OK", "Invalid"))</f>
        <v/>
      </c>
      <c r="EW668" s="281"/>
      <c r="EX668" s="281"/>
      <c r="EY668" s="281"/>
      <c r="EZ668" s="281" t="b">
        <f>AND(RMDF!FC668&gt;=0, RMDF!FC668&lt;=1-SUM(RMDF!Z668,RMDF!AG668,RMDF!AN668,RMDF!AU668,RMDF!BB668,RMDF!BI668,RMDF!BP668,RMDF!BW668,RMDF!CD668,RMDF!CK668,RMDF!CR668,RMDF!CY668,RMDF!DF668,RMDF!DM668,RMDF!DT668,RMDF!EA668,RMDF!EH668,RMDF!EO668,RMDF!EV668), RMDF!FC668=ROUND(RMDF!FC668,4))</f>
        <v>1</v>
      </c>
      <c r="FA668" s="317">
        <f>RMDF!FA668</f>
        <v>0</v>
      </c>
      <c r="FB668" s="318" t="str">
        <f>IF(FA668=0,"",_xlfn.XLOOKUP(FA668,StatePicklist!$1:$1,StatePicklist!$3:$3,"NA",0))</f>
        <v/>
      </c>
      <c r="FC668" s="297" t="str">
        <f ca="1">IF(RMDF!FB668="", "", IF(ISNUMBER(MATCH(RMDF!FB668, INDIRECT(FB668), 0)), "OK", "Invalid"))</f>
        <v/>
      </c>
    </row>
    <row r="669" spans="1:159" s="205" customFormat="1" ht="39.9" customHeight="1" x14ac:dyDescent="0.25">
      <c r="A669" s="206"/>
      <c r="B669" s="196"/>
      <c r="C669" s="197"/>
      <c r="D669" s="198"/>
      <c r="E669" s="199"/>
      <c r="F669" s="200"/>
      <c r="G669" s="201"/>
      <c r="H669" s="292"/>
      <c r="I669" s="305">
        <f>RMDF!I669</f>
        <v>0</v>
      </c>
      <c r="J669" s="305" t="str">
        <f>IF(I669=ProductCode!$B$30,"PDReclPost",IF(OR(I669=ProductCode!$C$30,I669=ProductCode!$E$30,I669=ProductCode!$G$30),"PDPreCon",IF(OR(I669=ProductCode!$D$30,I669=ProductCode!$F$30),"PDNotReclPost","")))</f>
        <v/>
      </c>
      <c r="K669" s="305" t="str">
        <f t="shared" si="36"/>
        <v/>
      </c>
      <c r="L669" s="289"/>
      <c r="M669" s="305" t="str">
        <f t="shared" si="36"/>
        <v/>
      </c>
      <c r="N669" s="289" t="b">
        <f>AND(RMDF!N669&gt;=0, RMDF!N669&lt;=1-RMDF!L669, RMDF!N669=ROUND(RMDF!N669,4))</f>
        <v>1</v>
      </c>
      <c r="O669" s="286" t="str">
        <f>IF(P669="","",IF(I669="","",IF(LEFT(I669,13)="Reclaimed pos",RawMaterialCode!$E$569,RawMaterialCode!$E$568)))</f>
        <v>Reclaimed pre-consumer mixed fibers (RM0578)</v>
      </c>
      <c r="P669" s="295">
        <f t="shared" si="37"/>
        <v>1</v>
      </c>
      <c r="Q669" s="202"/>
      <c r="R669" s="203"/>
      <c r="S669" s="204" t="str">
        <f t="shared" si="38"/>
        <v/>
      </c>
      <c r="T669" s="281"/>
      <c r="U669" s="281"/>
      <c r="V669" s="281"/>
      <c r="W669" s="281"/>
      <c r="X669" s="317">
        <f>RMDF!X669</f>
        <v>0</v>
      </c>
      <c r="Y669" s="318" t="str">
        <f>IF(X669=0,"",_xlfn.XLOOKUP(X669,StatePicklist!$1:$1,StatePicklist!$3:$3,"NA",0))</f>
        <v/>
      </c>
      <c r="Z669" s="297" t="str">
        <f ca="1">IF(RMDF!Y669="", "", IF(ISNUMBER(MATCH(RMDF!Y669, INDIRECT(Y669), 0)), "OK", "Invalid"))</f>
        <v/>
      </c>
      <c r="AA669" s="281"/>
      <c r="AB669" s="281"/>
      <c r="AC669" s="281"/>
      <c r="AD669" s="281" t="b">
        <f>AND(RMDF!AG669&gt;=0, RMDF!AG669&lt;=1-RMDF!Z669, RMDF!AG669=ROUND(RMDF!AG669,4))</f>
        <v>1</v>
      </c>
      <c r="AE669" s="317">
        <f>RMDF!AE669</f>
        <v>0</v>
      </c>
      <c r="AF669" s="318" t="str">
        <f>IF(AE669=0,"",_xlfn.XLOOKUP(AE669,StatePicklist!$1:$1,StatePicklist!$3:$3,"NA",0))</f>
        <v/>
      </c>
      <c r="AG669" s="297" t="str">
        <f ca="1">IF(RMDF!AF669="", "", IF(ISNUMBER(MATCH(RMDF!AF669, INDIRECT(AF669), 0)), "OK", "Invalid"))</f>
        <v/>
      </c>
      <c r="AH669" s="281"/>
      <c r="AI669" s="281"/>
      <c r="AJ669" s="281"/>
      <c r="AK669" s="281" t="b">
        <f>AND(RMDF!AN669&gt;=0, RMDF!AN669&lt;=1-SUM(RMDF!Z669,RMDF!AG669), RMDF!AN669=ROUND(RMDF!AN669,4))</f>
        <v>1</v>
      </c>
      <c r="AL669" s="317">
        <f>RMDF!AL669</f>
        <v>0</v>
      </c>
      <c r="AM669" s="318" t="str">
        <f>IF(AL669=0,"",_xlfn.XLOOKUP(AL669,StatePicklist!$1:$1,StatePicklist!$3:$3,"NA",0))</f>
        <v/>
      </c>
      <c r="AN669" s="297" t="str">
        <f ca="1">IF(RMDF!AM669="", "", IF(ISNUMBER(MATCH(RMDF!AM669, INDIRECT(AM669), 0)), "OK", "Invalid"))</f>
        <v/>
      </c>
      <c r="AO669" s="281"/>
      <c r="AP669" s="281"/>
      <c r="AQ669" s="281"/>
      <c r="AR669" s="281" t="b">
        <f>AND(RMDF!AU669&gt;=0, RMDF!AU669&lt;=1-SUM(RMDF!Z669,RMDF!AG669,RMDF!AN669), RMDF!AU669=ROUND(RMDF!AU669,4))</f>
        <v>1</v>
      </c>
      <c r="AS669" s="317">
        <f>RMDF!AS669</f>
        <v>0</v>
      </c>
      <c r="AT669" s="318" t="str">
        <f>IF(AS669=0,"",_xlfn.XLOOKUP(AS669,StatePicklist!$1:$1,StatePicklist!$3:$3,"NA",0))</f>
        <v/>
      </c>
      <c r="AU669" s="297" t="str">
        <f ca="1">IF(RMDF!AT669="", "", IF(ISNUMBER(MATCH(RMDF!AT669, INDIRECT(AT669), 0)), "OK", "Invalid"))</f>
        <v/>
      </c>
      <c r="AV669" s="281"/>
      <c r="AW669" s="281"/>
      <c r="AX669" s="281"/>
      <c r="AY669" s="281" t="b">
        <f>AND(RMDF!BB669&gt;=0, RMDF!BB669&lt;=1-SUM(RMDF!Z669,RMDF!AG669,RMDF!AN669,RMDF!AU669), RMDF!BB669=ROUND(RMDF!BB669,4))</f>
        <v>1</v>
      </c>
      <c r="AZ669" s="317">
        <f>RMDF!AZ669</f>
        <v>0</v>
      </c>
      <c r="BA669" s="318" t="str">
        <f>IF(AZ669=0,"",_xlfn.XLOOKUP(AZ669,StatePicklist!$1:$1,StatePicklist!$3:$3,"NA",0))</f>
        <v/>
      </c>
      <c r="BB669" s="297" t="str">
        <f ca="1">IF(RMDF!BA669="", "", IF(ISNUMBER(MATCH(RMDF!BA669, INDIRECT(BA669), 0)), "OK", "Invalid"))</f>
        <v/>
      </c>
      <c r="BC669" s="281"/>
      <c r="BD669" s="281"/>
      <c r="BE669" s="281"/>
      <c r="BF669" s="281" t="b">
        <f>AND(RMDF!BI669&gt;=0, RMDF!BI669&lt;=1-SUM(RMDF!Z669,RMDF!AG669,RMDF!AN669,RMDF!AU669,RMDF!BB669), RMDF!BI669=ROUND(RMDF!BI669,4))</f>
        <v>1</v>
      </c>
      <c r="BG669" s="317">
        <f>RMDF!BG669</f>
        <v>0</v>
      </c>
      <c r="BH669" s="318" t="str">
        <f>IF(BG669=0,"",_xlfn.XLOOKUP(BG669,StatePicklist!$1:$1,StatePicklist!$3:$3,"NA",0))</f>
        <v/>
      </c>
      <c r="BI669" s="297" t="str">
        <f ca="1">IF(RMDF!BH669="", "", IF(ISNUMBER(MATCH(RMDF!BH669, INDIRECT(BH669), 0)), "OK", "Invalid"))</f>
        <v/>
      </c>
      <c r="BJ669" s="281"/>
      <c r="BK669" s="281"/>
      <c r="BL669" s="281"/>
      <c r="BM669" s="281" t="b">
        <f>AND(RMDF!BP669&gt;=0, RMDF!BP669&lt;=1-SUM(RMDF!Z669,RMDF!AG669,RMDF!AN669,RMDF!AU669,RMDF!BB669,RMDF!BI669), RMDF!BP669=ROUND(RMDF!BP669,4))</f>
        <v>1</v>
      </c>
      <c r="BN669" s="317">
        <f>RMDF!BN669</f>
        <v>0</v>
      </c>
      <c r="BO669" s="318" t="str">
        <f>IF(BN669=0,"",_xlfn.XLOOKUP(BN669,StatePicklist!$1:$1,StatePicklist!$3:$3,"NA",0))</f>
        <v/>
      </c>
      <c r="BP669" s="297" t="str">
        <f ca="1">IF(RMDF!BO669="", "", IF(ISNUMBER(MATCH(RMDF!BO669, INDIRECT(BO669), 0)), "OK", "Invalid"))</f>
        <v/>
      </c>
      <c r="BQ669" s="281"/>
      <c r="BR669" s="281"/>
      <c r="BS669" s="281"/>
      <c r="BT669" s="281" t="b">
        <f>AND(RMDF!BW669&gt;=0, RMDF!BW669&lt;=1-SUM(RMDF!Z669,RMDF!AG669,RMDF!AN669,RMDF!AU669,RMDF!BB669,RMDF!BI669,RMDF!BP669), RMDF!BW669=ROUND(RMDF!BW669,4))</f>
        <v>1</v>
      </c>
      <c r="BU669" s="317">
        <f>RMDF!BU669</f>
        <v>0</v>
      </c>
      <c r="BV669" s="318" t="str">
        <f>IF(BU669=0,"",_xlfn.XLOOKUP(BU669,StatePicklist!$1:$1,StatePicklist!$3:$3,"NA",0))</f>
        <v/>
      </c>
      <c r="BW669" s="297" t="str">
        <f ca="1">IF(RMDF!BV669="", "", IF(ISNUMBER(MATCH(RMDF!BV669, INDIRECT(BV669), 0)), "OK", "Invalid"))</f>
        <v/>
      </c>
      <c r="BX669" s="281"/>
      <c r="BY669" s="281"/>
      <c r="BZ669" s="281"/>
      <c r="CA669" s="281" t="b">
        <f>AND(RMDF!CD669&gt;=0, RMDF!CD669&lt;=1-SUM(RMDF!Z669,RMDF!AG669,RMDF!AN669,RMDF!AU669,RMDF!BB669,RMDF!BI669,RMDF!BP669,RMDF!BW669), RMDF!CD669=ROUND(RMDF!CD669,4))</f>
        <v>1</v>
      </c>
      <c r="CB669" s="317">
        <f>RMDF!CB669</f>
        <v>0</v>
      </c>
      <c r="CC669" s="318" t="str">
        <f>IF(CB669=0,"",_xlfn.XLOOKUP(CB669,StatePicklist!$1:$1,StatePicklist!$3:$3,"NA",0))</f>
        <v/>
      </c>
      <c r="CD669" s="297" t="str">
        <f ca="1">IF(RMDF!CC669="", "", IF(ISNUMBER(MATCH(RMDF!CC669, INDIRECT(CC669), 0)), "OK", "Invalid"))</f>
        <v/>
      </c>
      <c r="CE669" s="281"/>
      <c r="CF669" s="281"/>
      <c r="CG669" s="281"/>
      <c r="CH669" s="281" t="b">
        <f>AND(RMDF!CK669&gt;=0, RMDF!CK669&lt;=1-SUM(RMDF!Z669,RMDF!AG669,RMDF!AN669,RMDF!AU669,RMDF!BB669,RMDF!BI669,RMDF!BP669,RMDF!BW669,RMDF!CD669), RMDF!CK669=ROUND(RMDF!CK669,4))</f>
        <v>1</v>
      </c>
      <c r="CI669" s="317">
        <f>RMDF!CI669</f>
        <v>0</v>
      </c>
      <c r="CJ669" s="318" t="str">
        <f>IF(CI669=0,"",_xlfn.XLOOKUP(CI669,StatePicklist!$1:$1,StatePicklist!$3:$3,"NA",0))</f>
        <v/>
      </c>
      <c r="CK669" s="297" t="str">
        <f ca="1">IF(RMDF!CJ669="", "", IF(ISNUMBER(MATCH(RMDF!CJ669, INDIRECT(CJ669), 0)), "OK", "Invalid"))</f>
        <v/>
      </c>
      <c r="CL669" s="281"/>
      <c r="CM669" s="281"/>
      <c r="CN669" s="281"/>
      <c r="CO669" s="281" t="b">
        <f>AND(RMDF!CR669&gt;=0, RMDF!CR669&lt;=1-SUM(RMDF!Z669,RMDF!AG669,RMDF!AN669,RMDF!AU669,RMDF!BB669,RMDF!BI669,RMDF!BP669,RMDF!BW669,RMDF!CD669,RMDF!CK669), RMDF!CR669=ROUND(RMDF!CR669,4))</f>
        <v>1</v>
      </c>
      <c r="CP669" s="317">
        <f>RMDF!CP669</f>
        <v>0</v>
      </c>
      <c r="CQ669" s="318" t="str">
        <f>IF(CP669=0,"",_xlfn.XLOOKUP(CP669,StatePicklist!$1:$1,StatePicklist!$3:$3,"NA",0))</f>
        <v/>
      </c>
      <c r="CR669" s="297" t="str">
        <f ca="1">IF(RMDF!CQ669="", "", IF(ISNUMBER(MATCH(RMDF!CQ669, INDIRECT(CQ669), 0)), "OK", "Invalid"))</f>
        <v/>
      </c>
      <c r="CS669" s="281"/>
      <c r="CT669" s="281"/>
      <c r="CU669" s="281"/>
      <c r="CV669" s="281" t="b">
        <f>AND(RMDF!CY669&gt;=0, RMDF!CY669&lt;=1-SUM(RMDF!Z669,RMDF!AG669,RMDF!AN669,RMDF!AU669,RMDF!BB669,RMDF!BI669,RMDF!BP669,RMDF!BW669,RMDF!CD669,RMDF!CK669,RMDF!CR669), RMDF!CY669=ROUND(RMDF!CY669,4))</f>
        <v>1</v>
      </c>
      <c r="CW669" s="317">
        <f>RMDF!CW669</f>
        <v>0</v>
      </c>
      <c r="CX669" s="318" t="str">
        <f>IF(CW669=0,"",_xlfn.XLOOKUP(CW669,StatePicklist!$1:$1,StatePicklist!$3:$3,"NA",0))</f>
        <v/>
      </c>
      <c r="CY669" s="297" t="str">
        <f ca="1">IF(RMDF!CX669="", "", IF(ISNUMBER(MATCH(RMDF!CX669, INDIRECT(CX669), 0)), "OK", "Invalid"))</f>
        <v/>
      </c>
      <c r="CZ669" s="281"/>
      <c r="DA669" s="281"/>
      <c r="DB669" s="281"/>
      <c r="DC669" s="281" t="b">
        <f>AND(RMDF!DF669&gt;=0, RMDF!DF669&lt;=1-SUM(RMDF!Z669,RMDF!AG669,RMDF!AN669,RMDF!AU669,RMDF!BB669,RMDF!BI669,RMDF!BP669,RMDF!BW669,RMDF!CD669,RMDF!CK669,RMDF!CR669,RMDF!CY669), RMDF!DF669=ROUND(RMDF!DF669,4))</f>
        <v>1</v>
      </c>
      <c r="DD669" s="317">
        <f>RMDF!DD669</f>
        <v>0</v>
      </c>
      <c r="DE669" s="318" t="str">
        <f>IF(DD669=0,"",_xlfn.XLOOKUP(DD669,StatePicklist!$1:$1,StatePicklist!$3:$3,"NA",0))</f>
        <v/>
      </c>
      <c r="DF669" s="297" t="str">
        <f ca="1">IF(RMDF!DE669="", "", IF(ISNUMBER(MATCH(RMDF!DE669, INDIRECT(DE669), 0)), "OK", "Invalid"))</f>
        <v/>
      </c>
      <c r="DG669" s="281"/>
      <c r="DH669" s="281"/>
      <c r="DI669" s="281"/>
      <c r="DJ669" s="281" t="b">
        <f>AND(RMDF!DM669&gt;=0, RMDF!DM669&lt;=1-SUM(RMDF!Z669,RMDF!AG669,RMDF!AN669,RMDF!AU669,RMDF!BB669,RMDF!BI669,RMDF!BP669,RMDF!BW669,RMDF!CD669,RMDF!CK669,RMDF!CR669,RMDF!CY669,RMDF!DF669), RMDF!DM669=ROUND(RMDF!DM669,4))</f>
        <v>1</v>
      </c>
      <c r="DK669" s="317">
        <f>RMDF!DK669</f>
        <v>0</v>
      </c>
      <c r="DL669" s="318" t="str">
        <f>IF(DK669=0,"",_xlfn.XLOOKUP(DK669,StatePicklist!$1:$1,StatePicklist!$3:$3,"NA",0))</f>
        <v/>
      </c>
      <c r="DM669" s="297" t="str">
        <f ca="1">IF(RMDF!DL669="", "", IF(ISNUMBER(MATCH(RMDF!DL669, INDIRECT(DL669), 0)), "OK", "Invalid"))</f>
        <v/>
      </c>
      <c r="DN669" s="281"/>
      <c r="DO669" s="281"/>
      <c r="DP669" s="281"/>
      <c r="DQ669" s="281" t="b">
        <f>AND(RMDF!DT669&gt;=0, RMDF!DT669&lt;=1-SUM(RMDF!Z669,RMDF!AG669,RMDF!AN669,RMDF!AU669,RMDF!BB669,RMDF!BI669,RMDF!BP669,RMDF!BW669,RMDF!CD669,RMDF!CK669,RMDF!CR669,RMDF!CY669,RMDF!DF669,RMDF!DM669), RMDF!DT669=ROUND(RMDF!DT669,4))</f>
        <v>1</v>
      </c>
      <c r="DR669" s="317">
        <f>RMDF!DR669</f>
        <v>0</v>
      </c>
      <c r="DS669" s="318" t="str">
        <f>IF(DR669=0,"",_xlfn.XLOOKUP(DR669,StatePicklist!$1:$1,StatePicklist!$3:$3,"NA",0))</f>
        <v/>
      </c>
      <c r="DT669" s="297" t="str">
        <f ca="1">IF(RMDF!DS669="", "", IF(ISNUMBER(MATCH(RMDF!DS669, INDIRECT(DS669), 0)), "OK", "Invalid"))</f>
        <v/>
      </c>
      <c r="DU669" s="281"/>
      <c r="DV669" s="281"/>
      <c r="DW669" s="281"/>
      <c r="DX669" s="281" t="b">
        <f>AND(RMDF!EA669&gt;=0, RMDF!EA669&lt;=1-SUM(RMDF!Z669,RMDF!AG669,RMDF!AN669,RMDF!AU669,RMDF!BB669,RMDF!BI669,RMDF!BP669,RMDF!BW669,RMDF!CD669,RMDF!CK669,RMDF!CR669,RMDF!CY669,RMDF!DF669,RMDF!DM669,RMDF!DT669), RMDF!EA669=ROUND(RMDF!EA669,4))</f>
        <v>1</v>
      </c>
      <c r="DY669" s="317">
        <f>RMDF!DY669</f>
        <v>0</v>
      </c>
      <c r="DZ669" s="318" t="str">
        <f>IF(DY669=0,"",_xlfn.XLOOKUP(DY669,StatePicklist!$1:$1,StatePicklist!$3:$3,"NA",0))</f>
        <v/>
      </c>
      <c r="EA669" s="297" t="str">
        <f ca="1">IF(RMDF!DZ669="", "", IF(ISNUMBER(MATCH(RMDF!DZ669, INDIRECT(DZ669), 0)), "OK", "Invalid"))</f>
        <v/>
      </c>
      <c r="EB669" s="281"/>
      <c r="EC669" s="281"/>
      <c r="ED669" s="281"/>
      <c r="EE669" s="281" t="b">
        <f>AND(RMDF!EH669&gt;=0, RMDF!EH669&lt;=1-SUM(RMDF!Z669,RMDF!AG669,RMDF!AN669,RMDF!AU669,RMDF!BB669,RMDF!BI669,RMDF!BP669,RMDF!BW669,RMDF!CD669,RMDF!CK669,RMDF!CR669,RMDF!CY669,RMDF!DF669,RMDF!DM669,RMDF!DT669,RMDF!EA669), RMDF!EH669=ROUND(RMDF!EH669,4))</f>
        <v>1</v>
      </c>
      <c r="EF669" s="317">
        <f>RMDF!EF669</f>
        <v>0</v>
      </c>
      <c r="EG669" s="318" t="str">
        <f>IF(EF669=0,"",_xlfn.XLOOKUP(EF669,StatePicklist!$1:$1,StatePicklist!$3:$3,"NA",0))</f>
        <v/>
      </c>
      <c r="EH669" s="297" t="str">
        <f ca="1">IF(RMDF!EG669="", "", IF(ISNUMBER(MATCH(RMDF!EG669, INDIRECT(EG669), 0)), "OK", "Invalid"))</f>
        <v/>
      </c>
      <c r="EI669" s="281"/>
      <c r="EJ669" s="281"/>
      <c r="EK669" s="281"/>
      <c r="EL669" s="281" t="b">
        <f>AND(RMDF!EO669&gt;=0, RMDF!EO669&lt;=1-SUM(RMDF!Z669,RMDF!AG669,RMDF!AN669,RMDF!AU669,RMDF!BB669,RMDF!BI669,RMDF!BP669,RMDF!BW669,RMDF!CD669,RMDF!CK669,RMDF!CR669,RMDF!CY669,RMDF!DF669,RMDF!DM669,RMDF!DT669,RMDF!EA669,RMDF!EH669), RMDF!EO669=ROUND(RMDF!EO669,4))</f>
        <v>1</v>
      </c>
      <c r="EM669" s="317">
        <f>RMDF!EM669</f>
        <v>0</v>
      </c>
      <c r="EN669" s="318" t="str">
        <f>IF(EM669=0,"",_xlfn.XLOOKUP(EM669,StatePicklist!$1:$1,StatePicklist!$3:$3,"NA",0))</f>
        <v/>
      </c>
      <c r="EO669" s="297" t="str">
        <f ca="1">IF(RMDF!EN669="", "", IF(ISNUMBER(MATCH(RMDF!EN669, INDIRECT(EN669), 0)), "OK", "Invalid"))</f>
        <v/>
      </c>
      <c r="EP669" s="281"/>
      <c r="EQ669" s="281"/>
      <c r="ER669" s="281"/>
      <c r="ES669" s="281" t="b">
        <f>AND(RMDF!EV669&gt;=0, RMDF!EV669&lt;=1-SUM(RMDF!Z669,RMDF!AG669,RMDF!AN669,RMDF!AU669,RMDF!BB669,RMDF!BI669,RMDF!BP669,RMDF!BW669,RMDF!CD669,RMDF!CK669,RMDF!CR669,RMDF!CY669,RMDF!DF669,RMDF!DM669,RMDF!DT669,RMDF!EA669,RMDF!EH669,RMDF!EO669), RMDF!EV669=ROUND(RMDF!EV669,4))</f>
        <v>1</v>
      </c>
      <c r="ET669" s="317">
        <f>RMDF!ET669</f>
        <v>0</v>
      </c>
      <c r="EU669" s="318" t="str">
        <f>IF(ET669=0,"",_xlfn.XLOOKUP(ET669,StatePicklist!$1:$1,StatePicklist!$3:$3,"NA",0))</f>
        <v/>
      </c>
      <c r="EV669" s="297" t="str">
        <f ca="1">IF(RMDF!EU669="", "", IF(ISNUMBER(MATCH(RMDF!EU669, INDIRECT(EU669), 0)), "OK", "Invalid"))</f>
        <v/>
      </c>
      <c r="EW669" s="281"/>
      <c r="EX669" s="281"/>
      <c r="EY669" s="281"/>
      <c r="EZ669" s="281" t="b">
        <f>AND(RMDF!FC669&gt;=0, RMDF!FC669&lt;=1-SUM(RMDF!Z669,RMDF!AG669,RMDF!AN669,RMDF!AU669,RMDF!BB669,RMDF!BI669,RMDF!BP669,RMDF!BW669,RMDF!CD669,RMDF!CK669,RMDF!CR669,RMDF!CY669,RMDF!DF669,RMDF!DM669,RMDF!DT669,RMDF!EA669,RMDF!EH669,RMDF!EO669,RMDF!EV669), RMDF!FC669=ROUND(RMDF!FC669,4))</f>
        <v>1</v>
      </c>
      <c r="FA669" s="317">
        <f>RMDF!FA669</f>
        <v>0</v>
      </c>
      <c r="FB669" s="318" t="str">
        <f>IF(FA669=0,"",_xlfn.XLOOKUP(FA669,StatePicklist!$1:$1,StatePicklist!$3:$3,"NA",0))</f>
        <v/>
      </c>
      <c r="FC669" s="297" t="str">
        <f ca="1">IF(RMDF!FB669="", "", IF(ISNUMBER(MATCH(RMDF!FB669, INDIRECT(FB669), 0)), "OK", "Invalid"))</f>
        <v/>
      </c>
    </row>
    <row r="670" spans="1:159" s="205" customFormat="1" ht="39.9" customHeight="1" x14ac:dyDescent="0.25">
      <c r="A670" s="206"/>
      <c r="B670" s="196"/>
      <c r="C670" s="197"/>
      <c r="D670" s="198"/>
      <c r="E670" s="199"/>
      <c r="F670" s="200"/>
      <c r="G670" s="201"/>
      <c r="H670" s="292"/>
      <c r="I670" s="305">
        <f>RMDF!I670</f>
        <v>0</v>
      </c>
      <c r="J670" s="305" t="str">
        <f>IF(I670=ProductCode!$B$30,"PDReclPost",IF(OR(I670=ProductCode!$C$30,I670=ProductCode!$E$30,I670=ProductCode!$G$30),"PDPreCon",IF(OR(I670=ProductCode!$D$30,I670=ProductCode!$F$30),"PDNotReclPost","")))</f>
        <v/>
      </c>
      <c r="K670" s="305" t="str">
        <f t="shared" si="36"/>
        <v/>
      </c>
      <c r="L670" s="289"/>
      <c r="M670" s="305" t="str">
        <f t="shared" si="36"/>
        <v/>
      </c>
      <c r="N670" s="289" t="b">
        <f>AND(RMDF!N670&gt;=0, RMDF!N670&lt;=1-RMDF!L670, RMDF!N670=ROUND(RMDF!N670,4))</f>
        <v>1</v>
      </c>
      <c r="O670" s="286" t="str">
        <f>IF(P670="","",IF(I670="","",IF(LEFT(I670,13)="Reclaimed pos",RawMaterialCode!$E$569,RawMaterialCode!$E$568)))</f>
        <v>Reclaimed pre-consumer mixed fibers (RM0578)</v>
      </c>
      <c r="P670" s="295">
        <f t="shared" si="37"/>
        <v>1</v>
      </c>
      <c r="Q670" s="202"/>
      <c r="R670" s="203"/>
      <c r="S670" s="204" t="str">
        <f t="shared" si="38"/>
        <v/>
      </c>
      <c r="T670" s="281"/>
      <c r="U670" s="281"/>
      <c r="V670" s="281"/>
      <c r="W670" s="281"/>
      <c r="X670" s="317">
        <f>RMDF!X670</f>
        <v>0</v>
      </c>
      <c r="Y670" s="318" t="str">
        <f>IF(X670=0,"",_xlfn.XLOOKUP(X670,StatePicklist!$1:$1,StatePicklist!$3:$3,"NA",0))</f>
        <v/>
      </c>
      <c r="Z670" s="297" t="str">
        <f ca="1">IF(RMDF!Y670="", "", IF(ISNUMBER(MATCH(RMDF!Y670, INDIRECT(Y670), 0)), "OK", "Invalid"))</f>
        <v/>
      </c>
      <c r="AA670" s="281"/>
      <c r="AB670" s="281"/>
      <c r="AC670" s="281"/>
      <c r="AD670" s="281" t="b">
        <f>AND(RMDF!AG670&gt;=0, RMDF!AG670&lt;=1-RMDF!Z670, RMDF!AG670=ROUND(RMDF!AG670,4))</f>
        <v>1</v>
      </c>
      <c r="AE670" s="317">
        <f>RMDF!AE670</f>
        <v>0</v>
      </c>
      <c r="AF670" s="318" t="str">
        <f>IF(AE670=0,"",_xlfn.XLOOKUP(AE670,StatePicklist!$1:$1,StatePicklist!$3:$3,"NA",0))</f>
        <v/>
      </c>
      <c r="AG670" s="297" t="str">
        <f ca="1">IF(RMDF!AF670="", "", IF(ISNUMBER(MATCH(RMDF!AF670, INDIRECT(AF670), 0)), "OK", "Invalid"))</f>
        <v/>
      </c>
      <c r="AH670" s="281"/>
      <c r="AI670" s="281"/>
      <c r="AJ670" s="281"/>
      <c r="AK670" s="281" t="b">
        <f>AND(RMDF!AN670&gt;=0, RMDF!AN670&lt;=1-SUM(RMDF!Z670,RMDF!AG670), RMDF!AN670=ROUND(RMDF!AN670,4))</f>
        <v>1</v>
      </c>
      <c r="AL670" s="317">
        <f>RMDF!AL670</f>
        <v>0</v>
      </c>
      <c r="AM670" s="318" t="str">
        <f>IF(AL670=0,"",_xlfn.XLOOKUP(AL670,StatePicklist!$1:$1,StatePicklist!$3:$3,"NA",0))</f>
        <v/>
      </c>
      <c r="AN670" s="297" t="str">
        <f ca="1">IF(RMDF!AM670="", "", IF(ISNUMBER(MATCH(RMDF!AM670, INDIRECT(AM670), 0)), "OK", "Invalid"))</f>
        <v/>
      </c>
      <c r="AO670" s="281"/>
      <c r="AP670" s="281"/>
      <c r="AQ670" s="281"/>
      <c r="AR670" s="281" t="b">
        <f>AND(RMDF!AU670&gt;=0, RMDF!AU670&lt;=1-SUM(RMDF!Z670,RMDF!AG670,RMDF!AN670), RMDF!AU670=ROUND(RMDF!AU670,4))</f>
        <v>1</v>
      </c>
      <c r="AS670" s="317">
        <f>RMDF!AS670</f>
        <v>0</v>
      </c>
      <c r="AT670" s="318" t="str">
        <f>IF(AS670=0,"",_xlfn.XLOOKUP(AS670,StatePicklist!$1:$1,StatePicklist!$3:$3,"NA",0))</f>
        <v/>
      </c>
      <c r="AU670" s="297" t="str">
        <f ca="1">IF(RMDF!AT670="", "", IF(ISNUMBER(MATCH(RMDF!AT670, INDIRECT(AT670), 0)), "OK", "Invalid"))</f>
        <v/>
      </c>
      <c r="AV670" s="281"/>
      <c r="AW670" s="281"/>
      <c r="AX670" s="281"/>
      <c r="AY670" s="281" t="b">
        <f>AND(RMDF!BB670&gt;=0, RMDF!BB670&lt;=1-SUM(RMDF!Z670,RMDF!AG670,RMDF!AN670,RMDF!AU670), RMDF!BB670=ROUND(RMDF!BB670,4))</f>
        <v>1</v>
      </c>
      <c r="AZ670" s="317">
        <f>RMDF!AZ670</f>
        <v>0</v>
      </c>
      <c r="BA670" s="318" t="str">
        <f>IF(AZ670=0,"",_xlfn.XLOOKUP(AZ670,StatePicklist!$1:$1,StatePicklist!$3:$3,"NA",0))</f>
        <v/>
      </c>
      <c r="BB670" s="297" t="str">
        <f ca="1">IF(RMDF!BA670="", "", IF(ISNUMBER(MATCH(RMDF!BA670, INDIRECT(BA670), 0)), "OK", "Invalid"))</f>
        <v/>
      </c>
      <c r="BC670" s="281"/>
      <c r="BD670" s="281"/>
      <c r="BE670" s="281"/>
      <c r="BF670" s="281" t="b">
        <f>AND(RMDF!BI670&gt;=0, RMDF!BI670&lt;=1-SUM(RMDF!Z670,RMDF!AG670,RMDF!AN670,RMDF!AU670,RMDF!BB670), RMDF!BI670=ROUND(RMDF!BI670,4))</f>
        <v>1</v>
      </c>
      <c r="BG670" s="317">
        <f>RMDF!BG670</f>
        <v>0</v>
      </c>
      <c r="BH670" s="318" t="str">
        <f>IF(BG670=0,"",_xlfn.XLOOKUP(BG670,StatePicklist!$1:$1,StatePicklist!$3:$3,"NA",0))</f>
        <v/>
      </c>
      <c r="BI670" s="297" t="str">
        <f ca="1">IF(RMDF!BH670="", "", IF(ISNUMBER(MATCH(RMDF!BH670, INDIRECT(BH670), 0)), "OK", "Invalid"))</f>
        <v/>
      </c>
      <c r="BJ670" s="281"/>
      <c r="BK670" s="281"/>
      <c r="BL670" s="281"/>
      <c r="BM670" s="281" t="b">
        <f>AND(RMDF!BP670&gt;=0, RMDF!BP670&lt;=1-SUM(RMDF!Z670,RMDF!AG670,RMDF!AN670,RMDF!AU670,RMDF!BB670,RMDF!BI670), RMDF!BP670=ROUND(RMDF!BP670,4))</f>
        <v>1</v>
      </c>
      <c r="BN670" s="317">
        <f>RMDF!BN670</f>
        <v>0</v>
      </c>
      <c r="BO670" s="318" t="str">
        <f>IF(BN670=0,"",_xlfn.XLOOKUP(BN670,StatePicklist!$1:$1,StatePicklist!$3:$3,"NA",0))</f>
        <v/>
      </c>
      <c r="BP670" s="297" t="str">
        <f ca="1">IF(RMDF!BO670="", "", IF(ISNUMBER(MATCH(RMDF!BO670, INDIRECT(BO670), 0)), "OK", "Invalid"))</f>
        <v/>
      </c>
      <c r="BQ670" s="281"/>
      <c r="BR670" s="281"/>
      <c r="BS670" s="281"/>
      <c r="BT670" s="281" t="b">
        <f>AND(RMDF!BW670&gt;=0, RMDF!BW670&lt;=1-SUM(RMDF!Z670,RMDF!AG670,RMDF!AN670,RMDF!AU670,RMDF!BB670,RMDF!BI670,RMDF!BP670), RMDF!BW670=ROUND(RMDF!BW670,4))</f>
        <v>1</v>
      </c>
      <c r="BU670" s="317">
        <f>RMDF!BU670</f>
        <v>0</v>
      </c>
      <c r="BV670" s="318" t="str">
        <f>IF(BU670=0,"",_xlfn.XLOOKUP(BU670,StatePicklist!$1:$1,StatePicklist!$3:$3,"NA",0))</f>
        <v/>
      </c>
      <c r="BW670" s="297" t="str">
        <f ca="1">IF(RMDF!BV670="", "", IF(ISNUMBER(MATCH(RMDF!BV670, INDIRECT(BV670), 0)), "OK", "Invalid"))</f>
        <v/>
      </c>
      <c r="BX670" s="281"/>
      <c r="BY670" s="281"/>
      <c r="BZ670" s="281"/>
      <c r="CA670" s="281" t="b">
        <f>AND(RMDF!CD670&gt;=0, RMDF!CD670&lt;=1-SUM(RMDF!Z670,RMDF!AG670,RMDF!AN670,RMDF!AU670,RMDF!BB670,RMDF!BI670,RMDF!BP670,RMDF!BW670), RMDF!CD670=ROUND(RMDF!CD670,4))</f>
        <v>1</v>
      </c>
      <c r="CB670" s="317">
        <f>RMDF!CB670</f>
        <v>0</v>
      </c>
      <c r="CC670" s="318" t="str">
        <f>IF(CB670=0,"",_xlfn.XLOOKUP(CB670,StatePicklist!$1:$1,StatePicklist!$3:$3,"NA",0))</f>
        <v/>
      </c>
      <c r="CD670" s="297" t="str">
        <f ca="1">IF(RMDF!CC670="", "", IF(ISNUMBER(MATCH(RMDF!CC670, INDIRECT(CC670), 0)), "OK", "Invalid"))</f>
        <v/>
      </c>
      <c r="CE670" s="281"/>
      <c r="CF670" s="281"/>
      <c r="CG670" s="281"/>
      <c r="CH670" s="281" t="b">
        <f>AND(RMDF!CK670&gt;=0, RMDF!CK670&lt;=1-SUM(RMDF!Z670,RMDF!AG670,RMDF!AN670,RMDF!AU670,RMDF!BB670,RMDF!BI670,RMDF!BP670,RMDF!BW670,RMDF!CD670), RMDF!CK670=ROUND(RMDF!CK670,4))</f>
        <v>1</v>
      </c>
      <c r="CI670" s="317">
        <f>RMDF!CI670</f>
        <v>0</v>
      </c>
      <c r="CJ670" s="318" t="str">
        <f>IF(CI670=0,"",_xlfn.XLOOKUP(CI670,StatePicklist!$1:$1,StatePicklist!$3:$3,"NA",0))</f>
        <v/>
      </c>
      <c r="CK670" s="297" t="str">
        <f ca="1">IF(RMDF!CJ670="", "", IF(ISNUMBER(MATCH(RMDF!CJ670, INDIRECT(CJ670), 0)), "OK", "Invalid"))</f>
        <v/>
      </c>
      <c r="CL670" s="281"/>
      <c r="CM670" s="281"/>
      <c r="CN670" s="281"/>
      <c r="CO670" s="281" t="b">
        <f>AND(RMDF!CR670&gt;=0, RMDF!CR670&lt;=1-SUM(RMDF!Z670,RMDF!AG670,RMDF!AN670,RMDF!AU670,RMDF!BB670,RMDF!BI670,RMDF!BP670,RMDF!BW670,RMDF!CD670,RMDF!CK670), RMDF!CR670=ROUND(RMDF!CR670,4))</f>
        <v>1</v>
      </c>
      <c r="CP670" s="317">
        <f>RMDF!CP670</f>
        <v>0</v>
      </c>
      <c r="CQ670" s="318" t="str">
        <f>IF(CP670=0,"",_xlfn.XLOOKUP(CP670,StatePicklist!$1:$1,StatePicklist!$3:$3,"NA",0))</f>
        <v/>
      </c>
      <c r="CR670" s="297" t="str">
        <f ca="1">IF(RMDF!CQ670="", "", IF(ISNUMBER(MATCH(RMDF!CQ670, INDIRECT(CQ670), 0)), "OK", "Invalid"))</f>
        <v/>
      </c>
      <c r="CS670" s="281"/>
      <c r="CT670" s="281"/>
      <c r="CU670" s="281"/>
      <c r="CV670" s="281" t="b">
        <f>AND(RMDF!CY670&gt;=0, RMDF!CY670&lt;=1-SUM(RMDF!Z670,RMDF!AG670,RMDF!AN670,RMDF!AU670,RMDF!BB670,RMDF!BI670,RMDF!BP670,RMDF!BW670,RMDF!CD670,RMDF!CK670,RMDF!CR670), RMDF!CY670=ROUND(RMDF!CY670,4))</f>
        <v>1</v>
      </c>
      <c r="CW670" s="317">
        <f>RMDF!CW670</f>
        <v>0</v>
      </c>
      <c r="CX670" s="318" t="str">
        <f>IF(CW670=0,"",_xlfn.XLOOKUP(CW670,StatePicklist!$1:$1,StatePicklist!$3:$3,"NA",0))</f>
        <v/>
      </c>
      <c r="CY670" s="297" t="str">
        <f ca="1">IF(RMDF!CX670="", "", IF(ISNUMBER(MATCH(RMDF!CX670, INDIRECT(CX670), 0)), "OK", "Invalid"))</f>
        <v/>
      </c>
      <c r="CZ670" s="281"/>
      <c r="DA670" s="281"/>
      <c r="DB670" s="281"/>
      <c r="DC670" s="281" t="b">
        <f>AND(RMDF!DF670&gt;=0, RMDF!DF670&lt;=1-SUM(RMDF!Z670,RMDF!AG670,RMDF!AN670,RMDF!AU670,RMDF!BB670,RMDF!BI670,RMDF!BP670,RMDF!BW670,RMDF!CD670,RMDF!CK670,RMDF!CR670,RMDF!CY670), RMDF!DF670=ROUND(RMDF!DF670,4))</f>
        <v>1</v>
      </c>
      <c r="DD670" s="317">
        <f>RMDF!DD670</f>
        <v>0</v>
      </c>
      <c r="DE670" s="318" t="str">
        <f>IF(DD670=0,"",_xlfn.XLOOKUP(DD670,StatePicklist!$1:$1,StatePicklist!$3:$3,"NA",0))</f>
        <v/>
      </c>
      <c r="DF670" s="297" t="str">
        <f ca="1">IF(RMDF!DE670="", "", IF(ISNUMBER(MATCH(RMDF!DE670, INDIRECT(DE670), 0)), "OK", "Invalid"))</f>
        <v/>
      </c>
      <c r="DG670" s="281"/>
      <c r="DH670" s="281"/>
      <c r="DI670" s="281"/>
      <c r="DJ670" s="281" t="b">
        <f>AND(RMDF!DM670&gt;=0, RMDF!DM670&lt;=1-SUM(RMDF!Z670,RMDF!AG670,RMDF!AN670,RMDF!AU670,RMDF!BB670,RMDF!BI670,RMDF!BP670,RMDF!BW670,RMDF!CD670,RMDF!CK670,RMDF!CR670,RMDF!CY670,RMDF!DF670), RMDF!DM670=ROUND(RMDF!DM670,4))</f>
        <v>1</v>
      </c>
      <c r="DK670" s="317">
        <f>RMDF!DK670</f>
        <v>0</v>
      </c>
      <c r="DL670" s="318" t="str">
        <f>IF(DK670=0,"",_xlfn.XLOOKUP(DK670,StatePicklist!$1:$1,StatePicklist!$3:$3,"NA",0))</f>
        <v/>
      </c>
      <c r="DM670" s="297" t="str">
        <f ca="1">IF(RMDF!DL670="", "", IF(ISNUMBER(MATCH(RMDF!DL670, INDIRECT(DL670), 0)), "OK", "Invalid"))</f>
        <v/>
      </c>
      <c r="DN670" s="281"/>
      <c r="DO670" s="281"/>
      <c r="DP670" s="281"/>
      <c r="DQ670" s="281" t="b">
        <f>AND(RMDF!DT670&gt;=0, RMDF!DT670&lt;=1-SUM(RMDF!Z670,RMDF!AG670,RMDF!AN670,RMDF!AU670,RMDF!BB670,RMDF!BI670,RMDF!BP670,RMDF!BW670,RMDF!CD670,RMDF!CK670,RMDF!CR670,RMDF!CY670,RMDF!DF670,RMDF!DM670), RMDF!DT670=ROUND(RMDF!DT670,4))</f>
        <v>1</v>
      </c>
      <c r="DR670" s="317">
        <f>RMDF!DR670</f>
        <v>0</v>
      </c>
      <c r="DS670" s="318" t="str">
        <f>IF(DR670=0,"",_xlfn.XLOOKUP(DR670,StatePicklist!$1:$1,StatePicklist!$3:$3,"NA",0))</f>
        <v/>
      </c>
      <c r="DT670" s="297" t="str">
        <f ca="1">IF(RMDF!DS670="", "", IF(ISNUMBER(MATCH(RMDF!DS670, INDIRECT(DS670), 0)), "OK", "Invalid"))</f>
        <v/>
      </c>
      <c r="DU670" s="281"/>
      <c r="DV670" s="281"/>
      <c r="DW670" s="281"/>
      <c r="DX670" s="281" t="b">
        <f>AND(RMDF!EA670&gt;=0, RMDF!EA670&lt;=1-SUM(RMDF!Z670,RMDF!AG670,RMDF!AN670,RMDF!AU670,RMDF!BB670,RMDF!BI670,RMDF!BP670,RMDF!BW670,RMDF!CD670,RMDF!CK670,RMDF!CR670,RMDF!CY670,RMDF!DF670,RMDF!DM670,RMDF!DT670), RMDF!EA670=ROUND(RMDF!EA670,4))</f>
        <v>1</v>
      </c>
      <c r="DY670" s="317">
        <f>RMDF!DY670</f>
        <v>0</v>
      </c>
      <c r="DZ670" s="318" t="str">
        <f>IF(DY670=0,"",_xlfn.XLOOKUP(DY670,StatePicklist!$1:$1,StatePicklist!$3:$3,"NA",0))</f>
        <v/>
      </c>
      <c r="EA670" s="297" t="str">
        <f ca="1">IF(RMDF!DZ670="", "", IF(ISNUMBER(MATCH(RMDF!DZ670, INDIRECT(DZ670), 0)), "OK", "Invalid"))</f>
        <v/>
      </c>
      <c r="EB670" s="281"/>
      <c r="EC670" s="281"/>
      <c r="ED670" s="281"/>
      <c r="EE670" s="281" t="b">
        <f>AND(RMDF!EH670&gt;=0, RMDF!EH670&lt;=1-SUM(RMDF!Z670,RMDF!AG670,RMDF!AN670,RMDF!AU670,RMDF!BB670,RMDF!BI670,RMDF!BP670,RMDF!BW670,RMDF!CD670,RMDF!CK670,RMDF!CR670,RMDF!CY670,RMDF!DF670,RMDF!DM670,RMDF!DT670,RMDF!EA670), RMDF!EH670=ROUND(RMDF!EH670,4))</f>
        <v>1</v>
      </c>
      <c r="EF670" s="317">
        <f>RMDF!EF670</f>
        <v>0</v>
      </c>
      <c r="EG670" s="318" t="str">
        <f>IF(EF670=0,"",_xlfn.XLOOKUP(EF670,StatePicklist!$1:$1,StatePicklist!$3:$3,"NA",0))</f>
        <v/>
      </c>
      <c r="EH670" s="297" t="str">
        <f ca="1">IF(RMDF!EG670="", "", IF(ISNUMBER(MATCH(RMDF!EG670, INDIRECT(EG670), 0)), "OK", "Invalid"))</f>
        <v/>
      </c>
      <c r="EI670" s="281"/>
      <c r="EJ670" s="281"/>
      <c r="EK670" s="281"/>
      <c r="EL670" s="281" t="b">
        <f>AND(RMDF!EO670&gt;=0, RMDF!EO670&lt;=1-SUM(RMDF!Z670,RMDF!AG670,RMDF!AN670,RMDF!AU670,RMDF!BB670,RMDF!BI670,RMDF!BP670,RMDF!BW670,RMDF!CD670,RMDF!CK670,RMDF!CR670,RMDF!CY670,RMDF!DF670,RMDF!DM670,RMDF!DT670,RMDF!EA670,RMDF!EH670), RMDF!EO670=ROUND(RMDF!EO670,4))</f>
        <v>1</v>
      </c>
      <c r="EM670" s="317">
        <f>RMDF!EM670</f>
        <v>0</v>
      </c>
      <c r="EN670" s="318" t="str">
        <f>IF(EM670=0,"",_xlfn.XLOOKUP(EM670,StatePicklist!$1:$1,StatePicklist!$3:$3,"NA",0))</f>
        <v/>
      </c>
      <c r="EO670" s="297" t="str">
        <f ca="1">IF(RMDF!EN670="", "", IF(ISNUMBER(MATCH(RMDF!EN670, INDIRECT(EN670), 0)), "OK", "Invalid"))</f>
        <v/>
      </c>
      <c r="EP670" s="281"/>
      <c r="EQ670" s="281"/>
      <c r="ER670" s="281"/>
      <c r="ES670" s="281" t="b">
        <f>AND(RMDF!EV670&gt;=0, RMDF!EV670&lt;=1-SUM(RMDF!Z670,RMDF!AG670,RMDF!AN670,RMDF!AU670,RMDF!BB670,RMDF!BI670,RMDF!BP670,RMDF!BW670,RMDF!CD670,RMDF!CK670,RMDF!CR670,RMDF!CY670,RMDF!DF670,RMDF!DM670,RMDF!DT670,RMDF!EA670,RMDF!EH670,RMDF!EO670), RMDF!EV670=ROUND(RMDF!EV670,4))</f>
        <v>1</v>
      </c>
      <c r="ET670" s="317">
        <f>RMDF!ET670</f>
        <v>0</v>
      </c>
      <c r="EU670" s="318" t="str">
        <f>IF(ET670=0,"",_xlfn.XLOOKUP(ET670,StatePicklist!$1:$1,StatePicklist!$3:$3,"NA",0))</f>
        <v/>
      </c>
      <c r="EV670" s="297" t="str">
        <f ca="1">IF(RMDF!EU670="", "", IF(ISNUMBER(MATCH(RMDF!EU670, INDIRECT(EU670), 0)), "OK", "Invalid"))</f>
        <v/>
      </c>
      <c r="EW670" s="281"/>
      <c r="EX670" s="281"/>
      <c r="EY670" s="281"/>
      <c r="EZ670" s="281" t="b">
        <f>AND(RMDF!FC670&gt;=0, RMDF!FC670&lt;=1-SUM(RMDF!Z670,RMDF!AG670,RMDF!AN670,RMDF!AU670,RMDF!BB670,RMDF!BI670,RMDF!BP670,RMDF!BW670,RMDF!CD670,RMDF!CK670,RMDF!CR670,RMDF!CY670,RMDF!DF670,RMDF!DM670,RMDF!DT670,RMDF!EA670,RMDF!EH670,RMDF!EO670,RMDF!EV670), RMDF!FC670=ROUND(RMDF!FC670,4))</f>
        <v>1</v>
      </c>
      <c r="FA670" s="317">
        <f>RMDF!FA670</f>
        <v>0</v>
      </c>
      <c r="FB670" s="318" t="str">
        <f>IF(FA670=0,"",_xlfn.XLOOKUP(FA670,StatePicklist!$1:$1,StatePicklist!$3:$3,"NA",0))</f>
        <v/>
      </c>
      <c r="FC670" s="297" t="str">
        <f ca="1">IF(RMDF!FB670="", "", IF(ISNUMBER(MATCH(RMDF!FB670, INDIRECT(FB670), 0)), "OK", "Invalid"))</f>
        <v/>
      </c>
    </row>
    <row r="671" spans="1:159" s="205" customFormat="1" ht="39.9" customHeight="1" x14ac:dyDescent="0.25">
      <c r="A671" s="206"/>
      <c r="B671" s="196"/>
      <c r="C671" s="197"/>
      <c r="D671" s="198"/>
      <c r="E671" s="199"/>
      <c r="F671" s="200"/>
      <c r="G671" s="201"/>
      <c r="H671" s="292"/>
      <c r="I671" s="305">
        <f>RMDF!I671</f>
        <v>0</v>
      </c>
      <c r="J671" s="305" t="str">
        <f>IF(I671=ProductCode!$B$30,"PDReclPost",IF(OR(I671=ProductCode!$C$30,I671=ProductCode!$E$30,I671=ProductCode!$G$30),"PDPreCon",IF(OR(I671=ProductCode!$D$30,I671=ProductCode!$F$30),"PDNotReclPost","")))</f>
        <v/>
      </c>
      <c r="K671" s="305" t="str">
        <f t="shared" si="36"/>
        <v/>
      </c>
      <c r="L671" s="289"/>
      <c r="M671" s="305" t="str">
        <f t="shared" si="36"/>
        <v/>
      </c>
      <c r="N671" s="289" t="b">
        <f>AND(RMDF!N671&gt;=0, RMDF!N671&lt;=1-RMDF!L671, RMDF!N671=ROUND(RMDF!N671,4))</f>
        <v>1</v>
      </c>
      <c r="O671" s="286" t="str">
        <f>IF(P671="","",IF(I671="","",IF(LEFT(I671,13)="Reclaimed pos",RawMaterialCode!$E$569,RawMaterialCode!$E$568)))</f>
        <v>Reclaimed pre-consumer mixed fibers (RM0578)</v>
      </c>
      <c r="P671" s="295">
        <f t="shared" si="37"/>
        <v>1</v>
      </c>
      <c r="Q671" s="202"/>
      <c r="R671" s="203"/>
      <c r="S671" s="204" t="str">
        <f t="shared" si="38"/>
        <v/>
      </c>
      <c r="T671" s="281"/>
      <c r="U671" s="281"/>
      <c r="V671" s="281"/>
      <c r="W671" s="281"/>
      <c r="X671" s="317">
        <f>RMDF!X671</f>
        <v>0</v>
      </c>
      <c r="Y671" s="318" t="str">
        <f>IF(X671=0,"",_xlfn.XLOOKUP(X671,StatePicklist!$1:$1,StatePicklist!$3:$3,"NA",0))</f>
        <v/>
      </c>
      <c r="Z671" s="297" t="str">
        <f ca="1">IF(RMDF!Y671="", "", IF(ISNUMBER(MATCH(RMDF!Y671, INDIRECT(Y671), 0)), "OK", "Invalid"))</f>
        <v/>
      </c>
      <c r="AA671" s="281"/>
      <c r="AB671" s="281"/>
      <c r="AC671" s="281"/>
      <c r="AD671" s="281" t="b">
        <f>AND(RMDF!AG671&gt;=0, RMDF!AG671&lt;=1-RMDF!Z671, RMDF!AG671=ROUND(RMDF!AG671,4))</f>
        <v>1</v>
      </c>
      <c r="AE671" s="317">
        <f>RMDF!AE671</f>
        <v>0</v>
      </c>
      <c r="AF671" s="318" t="str">
        <f>IF(AE671=0,"",_xlfn.XLOOKUP(AE671,StatePicklist!$1:$1,StatePicklist!$3:$3,"NA",0))</f>
        <v/>
      </c>
      <c r="AG671" s="297" t="str">
        <f ca="1">IF(RMDF!AF671="", "", IF(ISNUMBER(MATCH(RMDF!AF671, INDIRECT(AF671), 0)), "OK", "Invalid"))</f>
        <v/>
      </c>
      <c r="AH671" s="281"/>
      <c r="AI671" s="281"/>
      <c r="AJ671" s="281"/>
      <c r="AK671" s="281" t="b">
        <f>AND(RMDF!AN671&gt;=0, RMDF!AN671&lt;=1-SUM(RMDF!Z671,RMDF!AG671), RMDF!AN671=ROUND(RMDF!AN671,4))</f>
        <v>1</v>
      </c>
      <c r="AL671" s="317">
        <f>RMDF!AL671</f>
        <v>0</v>
      </c>
      <c r="AM671" s="318" t="str">
        <f>IF(AL671=0,"",_xlfn.XLOOKUP(AL671,StatePicklist!$1:$1,StatePicklist!$3:$3,"NA",0))</f>
        <v/>
      </c>
      <c r="AN671" s="297" t="str">
        <f ca="1">IF(RMDF!AM671="", "", IF(ISNUMBER(MATCH(RMDF!AM671, INDIRECT(AM671), 0)), "OK", "Invalid"))</f>
        <v/>
      </c>
      <c r="AO671" s="281"/>
      <c r="AP671" s="281"/>
      <c r="AQ671" s="281"/>
      <c r="AR671" s="281" t="b">
        <f>AND(RMDF!AU671&gt;=0, RMDF!AU671&lt;=1-SUM(RMDF!Z671,RMDF!AG671,RMDF!AN671), RMDF!AU671=ROUND(RMDF!AU671,4))</f>
        <v>1</v>
      </c>
      <c r="AS671" s="317">
        <f>RMDF!AS671</f>
        <v>0</v>
      </c>
      <c r="AT671" s="318" t="str">
        <f>IF(AS671=0,"",_xlfn.XLOOKUP(AS671,StatePicklist!$1:$1,StatePicklist!$3:$3,"NA",0))</f>
        <v/>
      </c>
      <c r="AU671" s="297" t="str">
        <f ca="1">IF(RMDF!AT671="", "", IF(ISNUMBER(MATCH(RMDF!AT671, INDIRECT(AT671), 0)), "OK", "Invalid"))</f>
        <v/>
      </c>
      <c r="AV671" s="281"/>
      <c r="AW671" s="281"/>
      <c r="AX671" s="281"/>
      <c r="AY671" s="281" t="b">
        <f>AND(RMDF!BB671&gt;=0, RMDF!BB671&lt;=1-SUM(RMDF!Z671,RMDF!AG671,RMDF!AN671,RMDF!AU671), RMDF!BB671=ROUND(RMDF!BB671,4))</f>
        <v>1</v>
      </c>
      <c r="AZ671" s="317">
        <f>RMDF!AZ671</f>
        <v>0</v>
      </c>
      <c r="BA671" s="318" t="str">
        <f>IF(AZ671=0,"",_xlfn.XLOOKUP(AZ671,StatePicklist!$1:$1,StatePicklist!$3:$3,"NA",0))</f>
        <v/>
      </c>
      <c r="BB671" s="297" t="str">
        <f ca="1">IF(RMDF!BA671="", "", IF(ISNUMBER(MATCH(RMDF!BA671, INDIRECT(BA671), 0)), "OK", "Invalid"))</f>
        <v/>
      </c>
      <c r="BC671" s="281"/>
      <c r="BD671" s="281"/>
      <c r="BE671" s="281"/>
      <c r="BF671" s="281" t="b">
        <f>AND(RMDF!BI671&gt;=0, RMDF!BI671&lt;=1-SUM(RMDF!Z671,RMDF!AG671,RMDF!AN671,RMDF!AU671,RMDF!BB671), RMDF!BI671=ROUND(RMDF!BI671,4))</f>
        <v>1</v>
      </c>
      <c r="BG671" s="317">
        <f>RMDF!BG671</f>
        <v>0</v>
      </c>
      <c r="BH671" s="318" t="str">
        <f>IF(BG671=0,"",_xlfn.XLOOKUP(BG671,StatePicklist!$1:$1,StatePicklist!$3:$3,"NA",0))</f>
        <v/>
      </c>
      <c r="BI671" s="297" t="str">
        <f ca="1">IF(RMDF!BH671="", "", IF(ISNUMBER(MATCH(RMDF!BH671, INDIRECT(BH671), 0)), "OK", "Invalid"))</f>
        <v/>
      </c>
      <c r="BJ671" s="281"/>
      <c r="BK671" s="281"/>
      <c r="BL671" s="281"/>
      <c r="BM671" s="281" t="b">
        <f>AND(RMDF!BP671&gt;=0, RMDF!BP671&lt;=1-SUM(RMDF!Z671,RMDF!AG671,RMDF!AN671,RMDF!AU671,RMDF!BB671,RMDF!BI671), RMDF!BP671=ROUND(RMDF!BP671,4))</f>
        <v>1</v>
      </c>
      <c r="BN671" s="317">
        <f>RMDF!BN671</f>
        <v>0</v>
      </c>
      <c r="BO671" s="318" t="str">
        <f>IF(BN671=0,"",_xlfn.XLOOKUP(BN671,StatePicklist!$1:$1,StatePicklist!$3:$3,"NA",0))</f>
        <v/>
      </c>
      <c r="BP671" s="297" t="str">
        <f ca="1">IF(RMDF!BO671="", "", IF(ISNUMBER(MATCH(RMDF!BO671, INDIRECT(BO671), 0)), "OK", "Invalid"))</f>
        <v/>
      </c>
      <c r="BQ671" s="281"/>
      <c r="BR671" s="281"/>
      <c r="BS671" s="281"/>
      <c r="BT671" s="281" t="b">
        <f>AND(RMDF!BW671&gt;=0, RMDF!BW671&lt;=1-SUM(RMDF!Z671,RMDF!AG671,RMDF!AN671,RMDF!AU671,RMDF!BB671,RMDF!BI671,RMDF!BP671), RMDF!BW671=ROUND(RMDF!BW671,4))</f>
        <v>1</v>
      </c>
      <c r="BU671" s="317">
        <f>RMDF!BU671</f>
        <v>0</v>
      </c>
      <c r="BV671" s="318" t="str">
        <f>IF(BU671=0,"",_xlfn.XLOOKUP(BU671,StatePicklist!$1:$1,StatePicklist!$3:$3,"NA",0))</f>
        <v/>
      </c>
      <c r="BW671" s="297" t="str">
        <f ca="1">IF(RMDF!BV671="", "", IF(ISNUMBER(MATCH(RMDF!BV671, INDIRECT(BV671), 0)), "OK", "Invalid"))</f>
        <v/>
      </c>
      <c r="BX671" s="281"/>
      <c r="BY671" s="281"/>
      <c r="BZ671" s="281"/>
      <c r="CA671" s="281" t="b">
        <f>AND(RMDF!CD671&gt;=0, RMDF!CD671&lt;=1-SUM(RMDF!Z671,RMDF!AG671,RMDF!AN671,RMDF!AU671,RMDF!BB671,RMDF!BI671,RMDF!BP671,RMDF!BW671), RMDF!CD671=ROUND(RMDF!CD671,4))</f>
        <v>1</v>
      </c>
      <c r="CB671" s="317">
        <f>RMDF!CB671</f>
        <v>0</v>
      </c>
      <c r="CC671" s="318" t="str">
        <f>IF(CB671=0,"",_xlfn.XLOOKUP(CB671,StatePicklist!$1:$1,StatePicklist!$3:$3,"NA",0))</f>
        <v/>
      </c>
      <c r="CD671" s="297" t="str">
        <f ca="1">IF(RMDF!CC671="", "", IF(ISNUMBER(MATCH(RMDF!CC671, INDIRECT(CC671), 0)), "OK", "Invalid"))</f>
        <v/>
      </c>
      <c r="CE671" s="281"/>
      <c r="CF671" s="281"/>
      <c r="CG671" s="281"/>
      <c r="CH671" s="281" t="b">
        <f>AND(RMDF!CK671&gt;=0, RMDF!CK671&lt;=1-SUM(RMDF!Z671,RMDF!AG671,RMDF!AN671,RMDF!AU671,RMDF!BB671,RMDF!BI671,RMDF!BP671,RMDF!BW671,RMDF!CD671), RMDF!CK671=ROUND(RMDF!CK671,4))</f>
        <v>1</v>
      </c>
      <c r="CI671" s="317">
        <f>RMDF!CI671</f>
        <v>0</v>
      </c>
      <c r="CJ671" s="318" t="str">
        <f>IF(CI671=0,"",_xlfn.XLOOKUP(CI671,StatePicklist!$1:$1,StatePicklist!$3:$3,"NA",0))</f>
        <v/>
      </c>
      <c r="CK671" s="297" t="str">
        <f ca="1">IF(RMDF!CJ671="", "", IF(ISNUMBER(MATCH(RMDF!CJ671, INDIRECT(CJ671), 0)), "OK", "Invalid"))</f>
        <v/>
      </c>
      <c r="CL671" s="281"/>
      <c r="CM671" s="281"/>
      <c r="CN671" s="281"/>
      <c r="CO671" s="281" t="b">
        <f>AND(RMDF!CR671&gt;=0, RMDF!CR671&lt;=1-SUM(RMDF!Z671,RMDF!AG671,RMDF!AN671,RMDF!AU671,RMDF!BB671,RMDF!BI671,RMDF!BP671,RMDF!BW671,RMDF!CD671,RMDF!CK671), RMDF!CR671=ROUND(RMDF!CR671,4))</f>
        <v>1</v>
      </c>
      <c r="CP671" s="317">
        <f>RMDF!CP671</f>
        <v>0</v>
      </c>
      <c r="CQ671" s="318" t="str">
        <f>IF(CP671=0,"",_xlfn.XLOOKUP(CP671,StatePicklist!$1:$1,StatePicklist!$3:$3,"NA",0))</f>
        <v/>
      </c>
      <c r="CR671" s="297" t="str">
        <f ca="1">IF(RMDF!CQ671="", "", IF(ISNUMBER(MATCH(RMDF!CQ671, INDIRECT(CQ671), 0)), "OK", "Invalid"))</f>
        <v/>
      </c>
      <c r="CS671" s="281"/>
      <c r="CT671" s="281"/>
      <c r="CU671" s="281"/>
      <c r="CV671" s="281" t="b">
        <f>AND(RMDF!CY671&gt;=0, RMDF!CY671&lt;=1-SUM(RMDF!Z671,RMDF!AG671,RMDF!AN671,RMDF!AU671,RMDF!BB671,RMDF!BI671,RMDF!BP671,RMDF!BW671,RMDF!CD671,RMDF!CK671,RMDF!CR671), RMDF!CY671=ROUND(RMDF!CY671,4))</f>
        <v>1</v>
      </c>
      <c r="CW671" s="317">
        <f>RMDF!CW671</f>
        <v>0</v>
      </c>
      <c r="CX671" s="318" t="str">
        <f>IF(CW671=0,"",_xlfn.XLOOKUP(CW671,StatePicklist!$1:$1,StatePicklist!$3:$3,"NA",0))</f>
        <v/>
      </c>
      <c r="CY671" s="297" t="str">
        <f ca="1">IF(RMDF!CX671="", "", IF(ISNUMBER(MATCH(RMDF!CX671, INDIRECT(CX671), 0)), "OK", "Invalid"))</f>
        <v/>
      </c>
      <c r="CZ671" s="281"/>
      <c r="DA671" s="281"/>
      <c r="DB671" s="281"/>
      <c r="DC671" s="281" t="b">
        <f>AND(RMDF!DF671&gt;=0, RMDF!DF671&lt;=1-SUM(RMDF!Z671,RMDF!AG671,RMDF!AN671,RMDF!AU671,RMDF!BB671,RMDF!BI671,RMDF!BP671,RMDF!BW671,RMDF!CD671,RMDF!CK671,RMDF!CR671,RMDF!CY671), RMDF!DF671=ROUND(RMDF!DF671,4))</f>
        <v>1</v>
      </c>
      <c r="DD671" s="317">
        <f>RMDF!DD671</f>
        <v>0</v>
      </c>
      <c r="DE671" s="318" t="str">
        <f>IF(DD671=0,"",_xlfn.XLOOKUP(DD671,StatePicklist!$1:$1,StatePicklist!$3:$3,"NA",0))</f>
        <v/>
      </c>
      <c r="DF671" s="297" t="str">
        <f ca="1">IF(RMDF!DE671="", "", IF(ISNUMBER(MATCH(RMDF!DE671, INDIRECT(DE671), 0)), "OK", "Invalid"))</f>
        <v/>
      </c>
      <c r="DG671" s="281"/>
      <c r="DH671" s="281"/>
      <c r="DI671" s="281"/>
      <c r="DJ671" s="281" t="b">
        <f>AND(RMDF!DM671&gt;=0, RMDF!DM671&lt;=1-SUM(RMDF!Z671,RMDF!AG671,RMDF!AN671,RMDF!AU671,RMDF!BB671,RMDF!BI671,RMDF!BP671,RMDF!BW671,RMDF!CD671,RMDF!CK671,RMDF!CR671,RMDF!CY671,RMDF!DF671), RMDF!DM671=ROUND(RMDF!DM671,4))</f>
        <v>1</v>
      </c>
      <c r="DK671" s="317">
        <f>RMDF!DK671</f>
        <v>0</v>
      </c>
      <c r="DL671" s="318" t="str">
        <f>IF(DK671=0,"",_xlfn.XLOOKUP(DK671,StatePicklist!$1:$1,StatePicklist!$3:$3,"NA",0))</f>
        <v/>
      </c>
      <c r="DM671" s="297" t="str">
        <f ca="1">IF(RMDF!DL671="", "", IF(ISNUMBER(MATCH(RMDF!DL671, INDIRECT(DL671), 0)), "OK", "Invalid"))</f>
        <v/>
      </c>
      <c r="DN671" s="281"/>
      <c r="DO671" s="281"/>
      <c r="DP671" s="281"/>
      <c r="DQ671" s="281" t="b">
        <f>AND(RMDF!DT671&gt;=0, RMDF!DT671&lt;=1-SUM(RMDF!Z671,RMDF!AG671,RMDF!AN671,RMDF!AU671,RMDF!BB671,RMDF!BI671,RMDF!BP671,RMDF!BW671,RMDF!CD671,RMDF!CK671,RMDF!CR671,RMDF!CY671,RMDF!DF671,RMDF!DM671), RMDF!DT671=ROUND(RMDF!DT671,4))</f>
        <v>1</v>
      </c>
      <c r="DR671" s="317">
        <f>RMDF!DR671</f>
        <v>0</v>
      </c>
      <c r="DS671" s="318" t="str">
        <f>IF(DR671=0,"",_xlfn.XLOOKUP(DR671,StatePicklist!$1:$1,StatePicklist!$3:$3,"NA",0))</f>
        <v/>
      </c>
      <c r="DT671" s="297" t="str">
        <f ca="1">IF(RMDF!DS671="", "", IF(ISNUMBER(MATCH(RMDF!DS671, INDIRECT(DS671), 0)), "OK", "Invalid"))</f>
        <v/>
      </c>
      <c r="DU671" s="281"/>
      <c r="DV671" s="281"/>
      <c r="DW671" s="281"/>
      <c r="DX671" s="281" t="b">
        <f>AND(RMDF!EA671&gt;=0, RMDF!EA671&lt;=1-SUM(RMDF!Z671,RMDF!AG671,RMDF!AN671,RMDF!AU671,RMDF!BB671,RMDF!BI671,RMDF!BP671,RMDF!BW671,RMDF!CD671,RMDF!CK671,RMDF!CR671,RMDF!CY671,RMDF!DF671,RMDF!DM671,RMDF!DT671), RMDF!EA671=ROUND(RMDF!EA671,4))</f>
        <v>1</v>
      </c>
      <c r="DY671" s="317">
        <f>RMDF!DY671</f>
        <v>0</v>
      </c>
      <c r="DZ671" s="318" t="str">
        <f>IF(DY671=0,"",_xlfn.XLOOKUP(DY671,StatePicklist!$1:$1,StatePicklist!$3:$3,"NA",0))</f>
        <v/>
      </c>
      <c r="EA671" s="297" t="str">
        <f ca="1">IF(RMDF!DZ671="", "", IF(ISNUMBER(MATCH(RMDF!DZ671, INDIRECT(DZ671), 0)), "OK", "Invalid"))</f>
        <v/>
      </c>
      <c r="EB671" s="281"/>
      <c r="EC671" s="281"/>
      <c r="ED671" s="281"/>
      <c r="EE671" s="281" t="b">
        <f>AND(RMDF!EH671&gt;=0, RMDF!EH671&lt;=1-SUM(RMDF!Z671,RMDF!AG671,RMDF!AN671,RMDF!AU671,RMDF!BB671,RMDF!BI671,RMDF!BP671,RMDF!BW671,RMDF!CD671,RMDF!CK671,RMDF!CR671,RMDF!CY671,RMDF!DF671,RMDF!DM671,RMDF!DT671,RMDF!EA671), RMDF!EH671=ROUND(RMDF!EH671,4))</f>
        <v>1</v>
      </c>
      <c r="EF671" s="317">
        <f>RMDF!EF671</f>
        <v>0</v>
      </c>
      <c r="EG671" s="318" t="str">
        <f>IF(EF671=0,"",_xlfn.XLOOKUP(EF671,StatePicklist!$1:$1,StatePicklist!$3:$3,"NA",0))</f>
        <v/>
      </c>
      <c r="EH671" s="297" t="str">
        <f ca="1">IF(RMDF!EG671="", "", IF(ISNUMBER(MATCH(RMDF!EG671, INDIRECT(EG671), 0)), "OK", "Invalid"))</f>
        <v/>
      </c>
      <c r="EI671" s="281"/>
      <c r="EJ671" s="281"/>
      <c r="EK671" s="281"/>
      <c r="EL671" s="281" t="b">
        <f>AND(RMDF!EO671&gt;=0, RMDF!EO671&lt;=1-SUM(RMDF!Z671,RMDF!AG671,RMDF!AN671,RMDF!AU671,RMDF!BB671,RMDF!BI671,RMDF!BP671,RMDF!BW671,RMDF!CD671,RMDF!CK671,RMDF!CR671,RMDF!CY671,RMDF!DF671,RMDF!DM671,RMDF!DT671,RMDF!EA671,RMDF!EH671), RMDF!EO671=ROUND(RMDF!EO671,4))</f>
        <v>1</v>
      </c>
      <c r="EM671" s="317">
        <f>RMDF!EM671</f>
        <v>0</v>
      </c>
      <c r="EN671" s="318" t="str">
        <f>IF(EM671=0,"",_xlfn.XLOOKUP(EM671,StatePicklist!$1:$1,StatePicklist!$3:$3,"NA",0))</f>
        <v/>
      </c>
      <c r="EO671" s="297" t="str">
        <f ca="1">IF(RMDF!EN671="", "", IF(ISNUMBER(MATCH(RMDF!EN671, INDIRECT(EN671), 0)), "OK", "Invalid"))</f>
        <v/>
      </c>
      <c r="EP671" s="281"/>
      <c r="EQ671" s="281"/>
      <c r="ER671" s="281"/>
      <c r="ES671" s="281" t="b">
        <f>AND(RMDF!EV671&gt;=0, RMDF!EV671&lt;=1-SUM(RMDF!Z671,RMDF!AG671,RMDF!AN671,RMDF!AU671,RMDF!BB671,RMDF!BI671,RMDF!BP671,RMDF!BW671,RMDF!CD671,RMDF!CK671,RMDF!CR671,RMDF!CY671,RMDF!DF671,RMDF!DM671,RMDF!DT671,RMDF!EA671,RMDF!EH671,RMDF!EO671), RMDF!EV671=ROUND(RMDF!EV671,4))</f>
        <v>1</v>
      </c>
      <c r="ET671" s="317">
        <f>RMDF!ET671</f>
        <v>0</v>
      </c>
      <c r="EU671" s="318" t="str">
        <f>IF(ET671=0,"",_xlfn.XLOOKUP(ET671,StatePicklist!$1:$1,StatePicklist!$3:$3,"NA",0))</f>
        <v/>
      </c>
      <c r="EV671" s="297" t="str">
        <f ca="1">IF(RMDF!EU671="", "", IF(ISNUMBER(MATCH(RMDF!EU671, INDIRECT(EU671), 0)), "OK", "Invalid"))</f>
        <v/>
      </c>
      <c r="EW671" s="281"/>
      <c r="EX671" s="281"/>
      <c r="EY671" s="281"/>
      <c r="EZ671" s="281" t="b">
        <f>AND(RMDF!FC671&gt;=0, RMDF!FC671&lt;=1-SUM(RMDF!Z671,RMDF!AG671,RMDF!AN671,RMDF!AU671,RMDF!BB671,RMDF!BI671,RMDF!BP671,RMDF!BW671,RMDF!CD671,RMDF!CK671,RMDF!CR671,RMDF!CY671,RMDF!DF671,RMDF!DM671,RMDF!DT671,RMDF!EA671,RMDF!EH671,RMDF!EO671,RMDF!EV671), RMDF!FC671=ROUND(RMDF!FC671,4))</f>
        <v>1</v>
      </c>
      <c r="FA671" s="317">
        <f>RMDF!FA671</f>
        <v>0</v>
      </c>
      <c r="FB671" s="318" t="str">
        <f>IF(FA671=0,"",_xlfn.XLOOKUP(FA671,StatePicklist!$1:$1,StatePicklist!$3:$3,"NA",0))</f>
        <v/>
      </c>
      <c r="FC671" s="297" t="str">
        <f ca="1">IF(RMDF!FB671="", "", IF(ISNUMBER(MATCH(RMDF!FB671, INDIRECT(FB671), 0)), "OK", "Invalid"))</f>
        <v/>
      </c>
    </row>
    <row r="672" spans="1:159" s="205" customFormat="1" ht="39.9" customHeight="1" x14ac:dyDescent="0.25">
      <c r="A672" s="206"/>
      <c r="B672" s="196"/>
      <c r="C672" s="197"/>
      <c r="D672" s="198"/>
      <c r="E672" s="199"/>
      <c r="F672" s="200"/>
      <c r="G672" s="201"/>
      <c r="H672" s="292"/>
      <c r="I672" s="305">
        <f>RMDF!I672</f>
        <v>0</v>
      </c>
      <c r="J672" s="305" t="str">
        <f>IF(I672=ProductCode!$B$30,"PDReclPost",IF(OR(I672=ProductCode!$C$30,I672=ProductCode!$E$30,I672=ProductCode!$G$30),"PDPreCon",IF(OR(I672=ProductCode!$D$30,I672=ProductCode!$F$30),"PDNotReclPost","")))</f>
        <v/>
      </c>
      <c r="K672" s="305" t="str">
        <f t="shared" si="36"/>
        <v/>
      </c>
      <c r="L672" s="289"/>
      <c r="M672" s="305" t="str">
        <f t="shared" si="36"/>
        <v/>
      </c>
      <c r="N672" s="289" t="b">
        <f>AND(RMDF!N672&gt;=0, RMDF!N672&lt;=1-RMDF!L672, RMDF!N672=ROUND(RMDF!N672,4))</f>
        <v>1</v>
      </c>
      <c r="O672" s="286" t="str">
        <f>IF(P672="","",IF(I672="","",IF(LEFT(I672,13)="Reclaimed pos",RawMaterialCode!$E$569,RawMaterialCode!$E$568)))</f>
        <v>Reclaimed pre-consumer mixed fibers (RM0578)</v>
      </c>
      <c r="P672" s="295">
        <f t="shared" si="37"/>
        <v>1</v>
      </c>
      <c r="Q672" s="202"/>
      <c r="R672" s="203"/>
      <c r="S672" s="204" t="str">
        <f t="shared" si="38"/>
        <v/>
      </c>
      <c r="T672" s="281"/>
      <c r="U672" s="281"/>
      <c r="V672" s="281"/>
      <c r="W672" s="281"/>
      <c r="X672" s="317">
        <f>RMDF!X672</f>
        <v>0</v>
      </c>
      <c r="Y672" s="318" t="str">
        <f>IF(X672=0,"",_xlfn.XLOOKUP(X672,StatePicklist!$1:$1,StatePicklist!$3:$3,"NA",0))</f>
        <v/>
      </c>
      <c r="Z672" s="297" t="str">
        <f ca="1">IF(RMDF!Y672="", "", IF(ISNUMBER(MATCH(RMDF!Y672, INDIRECT(Y672), 0)), "OK", "Invalid"))</f>
        <v/>
      </c>
      <c r="AA672" s="281"/>
      <c r="AB672" s="281"/>
      <c r="AC672" s="281"/>
      <c r="AD672" s="281" t="b">
        <f>AND(RMDF!AG672&gt;=0, RMDF!AG672&lt;=1-RMDF!Z672, RMDF!AG672=ROUND(RMDF!AG672,4))</f>
        <v>1</v>
      </c>
      <c r="AE672" s="317">
        <f>RMDF!AE672</f>
        <v>0</v>
      </c>
      <c r="AF672" s="318" t="str">
        <f>IF(AE672=0,"",_xlfn.XLOOKUP(AE672,StatePicklist!$1:$1,StatePicklist!$3:$3,"NA",0))</f>
        <v/>
      </c>
      <c r="AG672" s="297" t="str">
        <f ca="1">IF(RMDF!AF672="", "", IF(ISNUMBER(MATCH(RMDF!AF672, INDIRECT(AF672), 0)), "OK", "Invalid"))</f>
        <v/>
      </c>
      <c r="AH672" s="281"/>
      <c r="AI672" s="281"/>
      <c r="AJ672" s="281"/>
      <c r="AK672" s="281" t="b">
        <f>AND(RMDF!AN672&gt;=0, RMDF!AN672&lt;=1-SUM(RMDF!Z672,RMDF!AG672), RMDF!AN672=ROUND(RMDF!AN672,4))</f>
        <v>1</v>
      </c>
      <c r="AL672" s="317">
        <f>RMDF!AL672</f>
        <v>0</v>
      </c>
      <c r="AM672" s="318" t="str">
        <f>IF(AL672=0,"",_xlfn.XLOOKUP(AL672,StatePicklist!$1:$1,StatePicklist!$3:$3,"NA",0))</f>
        <v/>
      </c>
      <c r="AN672" s="297" t="str">
        <f ca="1">IF(RMDF!AM672="", "", IF(ISNUMBER(MATCH(RMDF!AM672, INDIRECT(AM672), 0)), "OK", "Invalid"))</f>
        <v/>
      </c>
      <c r="AO672" s="281"/>
      <c r="AP672" s="281"/>
      <c r="AQ672" s="281"/>
      <c r="AR672" s="281" t="b">
        <f>AND(RMDF!AU672&gt;=0, RMDF!AU672&lt;=1-SUM(RMDF!Z672,RMDF!AG672,RMDF!AN672), RMDF!AU672=ROUND(RMDF!AU672,4))</f>
        <v>1</v>
      </c>
      <c r="AS672" s="317">
        <f>RMDF!AS672</f>
        <v>0</v>
      </c>
      <c r="AT672" s="318" t="str">
        <f>IF(AS672=0,"",_xlfn.XLOOKUP(AS672,StatePicklist!$1:$1,StatePicklist!$3:$3,"NA",0))</f>
        <v/>
      </c>
      <c r="AU672" s="297" t="str">
        <f ca="1">IF(RMDF!AT672="", "", IF(ISNUMBER(MATCH(RMDF!AT672, INDIRECT(AT672), 0)), "OK", "Invalid"))</f>
        <v/>
      </c>
      <c r="AV672" s="281"/>
      <c r="AW672" s="281"/>
      <c r="AX672" s="281"/>
      <c r="AY672" s="281" t="b">
        <f>AND(RMDF!BB672&gt;=0, RMDF!BB672&lt;=1-SUM(RMDF!Z672,RMDF!AG672,RMDF!AN672,RMDF!AU672), RMDF!BB672=ROUND(RMDF!BB672,4))</f>
        <v>1</v>
      </c>
      <c r="AZ672" s="317">
        <f>RMDF!AZ672</f>
        <v>0</v>
      </c>
      <c r="BA672" s="318" t="str">
        <f>IF(AZ672=0,"",_xlfn.XLOOKUP(AZ672,StatePicklist!$1:$1,StatePicklist!$3:$3,"NA",0))</f>
        <v/>
      </c>
      <c r="BB672" s="297" t="str">
        <f ca="1">IF(RMDF!BA672="", "", IF(ISNUMBER(MATCH(RMDF!BA672, INDIRECT(BA672), 0)), "OK", "Invalid"))</f>
        <v/>
      </c>
      <c r="BC672" s="281"/>
      <c r="BD672" s="281"/>
      <c r="BE672" s="281"/>
      <c r="BF672" s="281" t="b">
        <f>AND(RMDF!BI672&gt;=0, RMDF!BI672&lt;=1-SUM(RMDF!Z672,RMDF!AG672,RMDF!AN672,RMDF!AU672,RMDF!BB672), RMDF!BI672=ROUND(RMDF!BI672,4))</f>
        <v>1</v>
      </c>
      <c r="BG672" s="317">
        <f>RMDF!BG672</f>
        <v>0</v>
      </c>
      <c r="BH672" s="318" t="str">
        <f>IF(BG672=0,"",_xlfn.XLOOKUP(BG672,StatePicklist!$1:$1,StatePicklist!$3:$3,"NA",0))</f>
        <v/>
      </c>
      <c r="BI672" s="297" t="str">
        <f ca="1">IF(RMDF!BH672="", "", IF(ISNUMBER(MATCH(RMDF!BH672, INDIRECT(BH672), 0)), "OK", "Invalid"))</f>
        <v/>
      </c>
      <c r="BJ672" s="281"/>
      <c r="BK672" s="281"/>
      <c r="BL672" s="281"/>
      <c r="BM672" s="281" t="b">
        <f>AND(RMDF!BP672&gt;=0, RMDF!BP672&lt;=1-SUM(RMDF!Z672,RMDF!AG672,RMDF!AN672,RMDF!AU672,RMDF!BB672,RMDF!BI672), RMDF!BP672=ROUND(RMDF!BP672,4))</f>
        <v>1</v>
      </c>
      <c r="BN672" s="317">
        <f>RMDF!BN672</f>
        <v>0</v>
      </c>
      <c r="BO672" s="318" t="str">
        <f>IF(BN672=0,"",_xlfn.XLOOKUP(BN672,StatePicklist!$1:$1,StatePicklist!$3:$3,"NA",0))</f>
        <v/>
      </c>
      <c r="BP672" s="297" t="str">
        <f ca="1">IF(RMDF!BO672="", "", IF(ISNUMBER(MATCH(RMDF!BO672, INDIRECT(BO672), 0)), "OK", "Invalid"))</f>
        <v/>
      </c>
      <c r="BQ672" s="281"/>
      <c r="BR672" s="281"/>
      <c r="BS672" s="281"/>
      <c r="BT672" s="281" t="b">
        <f>AND(RMDF!BW672&gt;=0, RMDF!BW672&lt;=1-SUM(RMDF!Z672,RMDF!AG672,RMDF!AN672,RMDF!AU672,RMDF!BB672,RMDF!BI672,RMDF!BP672), RMDF!BW672=ROUND(RMDF!BW672,4))</f>
        <v>1</v>
      </c>
      <c r="BU672" s="317">
        <f>RMDF!BU672</f>
        <v>0</v>
      </c>
      <c r="BV672" s="318" t="str">
        <f>IF(BU672=0,"",_xlfn.XLOOKUP(BU672,StatePicklist!$1:$1,StatePicklist!$3:$3,"NA",0))</f>
        <v/>
      </c>
      <c r="BW672" s="297" t="str">
        <f ca="1">IF(RMDF!BV672="", "", IF(ISNUMBER(MATCH(RMDF!BV672, INDIRECT(BV672), 0)), "OK", "Invalid"))</f>
        <v/>
      </c>
      <c r="BX672" s="281"/>
      <c r="BY672" s="281"/>
      <c r="BZ672" s="281"/>
      <c r="CA672" s="281" t="b">
        <f>AND(RMDF!CD672&gt;=0, RMDF!CD672&lt;=1-SUM(RMDF!Z672,RMDF!AG672,RMDF!AN672,RMDF!AU672,RMDF!BB672,RMDF!BI672,RMDF!BP672,RMDF!BW672), RMDF!CD672=ROUND(RMDF!CD672,4))</f>
        <v>1</v>
      </c>
      <c r="CB672" s="317">
        <f>RMDF!CB672</f>
        <v>0</v>
      </c>
      <c r="CC672" s="318" t="str">
        <f>IF(CB672=0,"",_xlfn.XLOOKUP(CB672,StatePicklist!$1:$1,StatePicklist!$3:$3,"NA",0))</f>
        <v/>
      </c>
      <c r="CD672" s="297" t="str">
        <f ca="1">IF(RMDF!CC672="", "", IF(ISNUMBER(MATCH(RMDF!CC672, INDIRECT(CC672), 0)), "OK", "Invalid"))</f>
        <v/>
      </c>
      <c r="CE672" s="281"/>
      <c r="CF672" s="281"/>
      <c r="CG672" s="281"/>
      <c r="CH672" s="281" t="b">
        <f>AND(RMDF!CK672&gt;=0, RMDF!CK672&lt;=1-SUM(RMDF!Z672,RMDF!AG672,RMDF!AN672,RMDF!AU672,RMDF!BB672,RMDF!BI672,RMDF!BP672,RMDF!BW672,RMDF!CD672), RMDF!CK672=ROUND(RMDF!CK672,4))</f>
        <v>1</v>
      </c>
      <c r="CI672" s="317">
        <f>RMDF!CI672</f>
        <v>0</v>
      </c>
      <c r="CJ672" s="318" t="str">
        <f>IF(CI672=0,"",_xlfn.XLOOKUP(CI672,StatePicklist!$1:$1,StatePicklist!$3:$3,"NA",0))</f>
        <v/>
      </c>
      <c r="CK672" s="297" t="str">
        <f ca="1">IF(RMDF!CJ672="", "", IF(ISNUMBER(MATCH(RMDF!CJ672, INDIRECT(CJ672), 0)), "OK", "Invalid"))</f>
        <v/>
      </c>
      <c r="CL672" s="281"/>
      <c r="CM672" s="281"/>
      <c r="CN672" s="281"/>
      <c r="CO672" s="281" t="b">
        <f>AND(RMDF!CR672&gt;=0, RMDF!CR672&lt;=1-SUM(RMDF!Z672,RMDF!AG672,RMDF!AN672,RMDF!AU672,RMDF!BB672,RMDF!BI672,RMDF!BP672,RMDF!BW672,RMDF!CD672,RMDF!CK672), RMDF!CR672=ROUND(RMDF!CR672,4))</f>
        <v>1</v>
      </c>
      <c r="CP672" s="317">
        <f>RMDF!CP672</f>
        <v>0</v>
      </c>
      <c r="CQ672" s="318" t="str">
        <f>IF(CP672=0,"",_xlfn.XLOOKUP(CP672,StatePicklist!$1:$1,StatePicklist!$3:$3,"NA",0))</f>
        <v/>
      </c>
      <c r="CR672" s="297" t="str">
        <f ca="1">IF(RMDF!CQ672="", "", IF(ISNUMBER(MATCH(RMDF!CQ672, INDIRECT(CQ672), 0)), "OK", "Invalid"))</f>
        <v/>
      </c>
      <c r="CS672" s="281"/>
      <c r="CT672" s="281"/>
      <c r="CU672" s="281"/>
      <c r="CV672" s="281" t="b">
        <f>AND(RMDF!CY672&gt;=0, RMDF!CY672&lt;=1-SUM(RMDF!Z672,RMDF!AG672,RMDF!AN672,RMDF!AU672,RMDF!BB672,RMDF!BI672,RMDF!BP672,RMDF!BW672,RMDF!CD672,RMDF!CK672,RMDF!CR672), RMDF!CY672=ROUND(RMDF!CY672,4))</f>
        <v>1</v>
      </c>
      <c r="CW672" s="317">
        <f>RMDF!CW672</f>
        <v>0</v>
      </c>
      <c r="CX672" s="318" t="str">
        <f>IF(CW672=0,"",_xlfn.XLOOKUP(CW672,StatePicklist!$1:$1,StatePicklist!$3:$3,"NA",0))</f>
        <v/>
      </c>
      <c r="CY672" s="297" t="str">
        <f ca="1">IF(RMDF!CX672="", "", IF(ISNUMBER(MATCH(RMDF!CX672, INDIRECT(CX672), 0)), "OK", "Invalid"))</f>
        <v/>
      </c>
      <c r="CZ672" s="281"/>
      <c r="DA672" s="281"/>
      <c r="DB672" s="281"/>
      <c r="DC672" s="281" t="b">
        <f>AND(RMDF!DF672&gt;=0, RMDF!DF672&lt;=1-SUM(RMDF!Z672,RMDF!AG672,RMDF!AN672,RMDF!AU672,RMDF!BB672,RMDF!BI672,RMDF!BP672,RMDF!BW672,RMDF!CD672,RMDF!CK672,RMDF!CR672,RMDF!CY672), RMDF!DF672=ROUND(RMDF!DF672,4))</f>
        <v>1</v>
      </c>
      <c r="DD672" s="317">
        <f>RMDF!DD672</f>
        <v>0</v>
      </c>
      <c r="DE672" s="318" t="str">
        <f>IF(DD672=0,"",_xlfn.XLOOKUP(DD672,StatePicklist!$1:$1,StatePicklist!$3:$3,"NA",0))</f>
        <v/>
      </c>
      <c r="DF672" s="297" t="str">
        <f ca="1">IF(RMDF!DE672="", "", IF(ISNUMBER(MATCH(RMDF!DE672, INDIRECT(DE672), 0)), "OK", "Invalid"))</f>
        <v/>
      </c>
      <c r="DG672" s="281"/>
      <c r="DH672" s="281"/>
      <c r="DI672" s="281"/>
      <c r="DJ672" s="281" t="b">
        <f>AND(RMDF!DM672&gt;=0, RMDF!DM672&lt;=1-SUM(RMDF!Z672,RMDF!AG672,RMDF!AN672,RMDF!AU672,RMDF!BB672,RMDF!BI672,RMDF!BP672,RMDF!BW672,RMDF!CD672,RMDF!CK672,RMDF!CR672,RMDF!CY672,RMDF!DF672), RMDF!DM672=ROUND(RMDF!DM672,4))</f>
        <v>1</v>
      </c>
      <c r="DK672" s="317">
        <f>RMDF!DK672</f>
        <v>0</v>
      </c>
      <c r="DL672" s="318" t="str">
        <f>IF(DK672=0,"",_xlfn.XLOOKUP(DK672,StatePicklist!$1:$1,StatePicklist!$3:$3,"NA",0))</f>
        <v/>
      </c>
      <c r="DM672" s="297" t="str">
        <f ca="1">IF(RMDF!DL672="", "", IF(ISNUMBER(MATCH(RMDF!DL672, INDIRECT(DL672), 0)), "OK", "Invalid"))</f>
        <v/>
      </c>
      <c r="DN672" s="281"/>
      <c r="DO672" s="281"/>
      <c r="DP672" s="281"/>
      <c r="DQ672" s="281" t="b">
        <f>AND(RMDF!DT672&gt;=0, RMDF!DT672&lt;=1-SUM(RMDF!Z672,RMDF!AG672,RMDF!AN672,RMDF!AU672,RMDF!BB672,RMDF!BI672,RMDF!BP672,RMDF!BW672,RMDF!CD672,RMDF!CK672,RMDF!CR672,RMDF!CY672,RMDF!DF672,RMDF!DM672), RMDF!DT672=ROUND(RMDF!DT672,4))</f>
        <v>1</v>
      </c>
      <c r="DR672" s="317">
        <f>RMDF!DR672</f>
        <v>0</v>
      </c>
      <c r="DS672" s="318" t="str">
        <f>IF(DR672=0,"",_xlfn.XLOOKUP(DR672,StatePicklist!$1:$1,StatePicklist!$3:$3,"NA",0))</f>
        <v/>
      </c>
      <c r="DT672" s="297" t="str">
        <f ca="1">IF(RMDF!DS672="", "", IF(ISNUMBER(MATCH(RMDF!DS672, INDIRECT(DS672), 0)), "OK", "Invalid"))</f>
        <v/>
      </c>
      <c r="DU672" s="281"/>
      <c r="DV672" s="281"/>
      <c r="DW672" s="281"/>
      <c r="DX672" s="281" t="b">
        <f>AND(RMDF!EA672&gt;=0, RMDF!EA672&lt;=1-SUM(RMDF!Z672,RMDF!AG672,RMDF!AN672,RMDF!AU672,RMDF!BB672,RMDF!BI672,RMDF!BP672,RMDF!BW672,RMDF!CD672,RMDF!CK672,RMDF!CR672,RMDF!CY672,RMDF!DF672,RMDF!DM672,RMDF!DT672), RMDF!EA672=ROUND(RMDF!EA672,4))</f>
        <v>1</v>
      </c>
      <c r="DY672" s="317">
        <f>RMDF!DY672</f>
        <v>0</v>
      </c>
      <c r="DZ672" s="318" t="str">
        <f>IF(DY672=0,"",_xlfn.XLOOKUP(DY672,StatePicklist!$1:$1,StatePicklist!$3:$3,"NA",0))</f>
        <v/>
      </c>
      <c r="EA672" s="297" t="str">
        <f ca="1">IF(RMDF!DZ672="", "", IF(ISNUMBER(MATCH(RMDF!DZ672, INDIRECT(DZ672), 0)), "OK", "Invalid"))</f>
        <v/>
      </c>
      <c r="EB672" s="281"/>
      <c r="EC672" s="281"/>
      <c r="ED672" s="281"/>
      <c r="EE672" s="281" t="b">
        <f>AND(RMDF!EH672&gt;=0, RMDF!EH672&lt;=1-SUM(RMDF!Z672,RMDF!AG672,RMDF!AN672,RMDF!AU672,RMDF!BB672,RMDF!BI672,RMDF!BP672,RMDF!BW672,RMDF!CD672,RMDF!CK672,RMDF!CR672,RMDF!CY672,RMDF!DF672,RMDF!DM672,RMDF!DT672,RMDF!EA672), RMDF!EH672=ROUND(RMDF!EH672,4))</f>
        <v>1</v>
      </c>
      <c r="EF672" s="317">
        <f>RMDF!EF672</f>
        <v>0</v>
      </c>
      <c r="EG672" s="318" t="str">
        <f>IF(EF672=0,"",_xlfn.XLOOKUP(EF672,StatePicklist!$1:$1,StatePicklist!$3:$3,"NA",0))</f>
        <v/>
      </c>
      <c r="EH672" s="297" t="str">
        <f ca="1">IF(RMDF!EG672="", "", IF(ISNUMBER(MATCH(RMDF!EG672, INDIRECT(EG672), 0)), "OK", "Invalid"))</f>
        <v/>
      </c>
      <c r="EI672" s="281"/>
      <c r="EJ672" s="281"/>
      <c r="EK672" s="281"/>
      <c r="EL672" s="281" t="b">
        <f>AND(RMDF!EO672&gt;=0, RMDF!EO672&lt;=1-SUM(RMDF!Z672,RMDF!AG672,RMDF!AN672,RMDF!AU672,RMDF!BB672,RMDF!BI672,RMDF!BP672,RMDF!BW672,RMDF!CD672,RMDF!CK672,RMDF!CR672,RMDF!CY672,RMDF!DF672,RMDF!DM672,RMDF!DT672,RMDF!EA672,RMDF!EH672), RMDF!EO672=ROUND(RMDF!EO672,4))</f>
        <v>1</v>
      </c>
      <c r="EM672" s="317">
        <f>RMDF!EM672</f>
        <v>0</v>
      </c>
      <c r="EN672" s="318" t="str">
        <f>IF(EM672=0,"",_xlfn.XLOOKUP(EM672,StatePicklist!$1:$1,StatePicklist!$3:$3,"NA",0))</f>
        <v/>
      </c>
      <c r="EO672" s="297" t="str">
        <f ca="1">IF(RMDF!EN672="", "", IF(ISNUMBER(MATCH(RMDF!EN672, INDIRECT(EN672), 0)), "OK", "Invalid"))</f>
        <v/>
      </c>
      <c r="EP672" s="281"/>
      <c r="EQ672" s="281"/>
      <c r="ER672" s="281"/>
      <c r="ES672" s="281" t="b">
        <f>AND(RMDF!EV672&gt;=0, RMDF!EV672&lt;=1-SUM(RMDF!Z672,RMDF!AG672,RMDF!AN672,RMDF!AU672,RMDF!BB672,RMDF!BI672,RMDF!BP672,RMDF!BW672,RMDF!CD672,RMDF!CK672,RMDF!CR672,RMDF!CY672,RMDF!DF672,RMDF!DM672,RMDF!DT672,RMDF!EA672,RMDF!EH672,RMDF!EO672), RMDF!EV672=ROUND(RMDF!EV672,4))</f>
        <v>1</v>
      </c>
      <c r="ET672" s="317">
        <f>RMDF!ET672</f>
        <v>0</v>
      </c>
      <c r="EU672" s="318" t="str">
        <f>IF(ET672=0,"",_xlfn.XLOOKUP(ET672,StatePicklist!$1:$1,StatePicklist!$3:$3,"NA",0))</f>
        <v/>
      </c>
      <c r="EV672" s="297" t="str">
        <f ca="1">IF(RMDF!EU672="", "", IF(ISNUMBER(MATCH(RMDF!EU672, INDIRECT(EU672), 0)), "OK", "Invalid"))</f>
        <v/>
      </c>
      <c r="EW672" s="281"/>
      <c r="EX672" s="281"/>
      <c r="EY672" s="281"/>
      <c r="EZ672" s="281" t="b">
        <f>AND(RMDF!FC672&gt;=0, RMDF!FC672&lt;=1-SUM(RMDF!Z672,RMDF!AG672,RMDF!AN672,RMDF!AU672,RMDF!BB672,RMDF!BI672,RMDF!BP672,RMDF!BW672,RMDF!CD672,RMDF!CK672,RMDF!CR672,RMDF!CY672,RMDF!DF672,RMDF!DM672,RMDF!DT672,RMDF!EA672,RMDF!EH672,RMDF!EO672,RMDF!EV672), RMDF!FC672=ROUND(RMDF!FC672,4))</f>
        <v>1</v>
      </c>
      <c r="FA672" s="317">
        <f>RMDF!FA672</f>
        <v>0</v>
      </c>
      <c r="FB672" s="318" t="str">
        <f>IF(FA672=0,"",_xlfn.XLOOKUP(FA672,StatePicklist!$1:$1,StatePicklist!$3:$3,"NA",0))</f>
        <v/>
      </c>
      <c r="FC672" s="297" t="str">
        <f ca="1">IF(RMDF!FB672="", "", IF(ISNUMBER(MATCH(RMDF!FB672, INDIRECT(FB672), 0)), "OK", "Invalid"))</f>
        <v/>
      </c>
    </row>
    <row r="673" spans="1:159" s="205" customFormat="1" ht="39.9" customHeight="1" x14ac:dyDescent="0.25">
      <c r="A673" s="206"/>
      <c r="B673" s="196"/>
      <c r="C673" s="197"/>
      <c r="D673" s="198"/>
      <c r="E673" s="199"/>
      <c r="F673" s="200"/>
      <c r="G673" s="201"/>
      <c r="H673" s="292"/>
      <c r="I673" s="305">
        <f>RMDF!I673</f>
        <v>0</v>
      </c>
      <c r="J673" s="305" t="str">
        <f>IF(I673=ProductCode!$B$30,"PDReclPost",IF(OR(I673=ProductCode!$C$30,I673=ProductCode!$E$30,I673=ProductCode!$G$30),"PDPreCon",IF(OR(I673=ProductCode!$D$30,I673=ProductCode!$F$30),"PDNotReclPost","")))</f>
        <v/>
      </c>
      <c r="K673" s="305" t="str">
        <f t="shared" si="36"/>
        <v/>
      </c>
      <c r="L673" s="289"/>
      <c r="M673" s="305" t="str">
        <f t="shared" si="36"/>
        <v/>
      </c>
      <c r="N673" s="289" t="b">
        <f>AND(RMDF!N673&gt;=0, RMDF!N673&lt;=1-RMDF!L673, RMDF!N673=ROUND(RMDF!N673,4))</f>
        <v>1</v>
      </c>
      <c r="O673" s="286" t="str">
        <f>IF(P673="","",IF(I673="","",IF(LEFT(I673,13)="Reclaimed pos",RawMaterialCode!$E$569,RawMaterialCode!$E$568)))</f>
        <v>Reclaimed pre-consumer mixed fibers (RM0578)</v>
      </c>
      <c r="P673" s="295">
        <f t="shared" si="37"/>
        <v>1</v>
      </c>
      <c r="Q673" s="202"/>
      <c r="R673" s="203"/>
      <c r="S673" s="204" t="str">
        <f t="shared" si="38"/>
        <v/>
      </c>
      <c r="T673" s="281"/>
      <c r="U673" s="281"/>
      <c r="V673" s="281"/>
      <c r="W673" s="281"/>
      <c r="X673" s="317">
        <f>RMDF!X673</f>
        <v>0</v>
      </c>
      <c r="Y673" s="318" t="str">
        <f>IF(X673=0,"",_xlfn.XLOOKUP(X673,StatePicklist!$1:$1,StatePicklist!$3:$3,"NA",0))</f>
        <v/>
      </c>
      <c r="Z673" s="297" t="str">
        <f ca="1">IF(RMDF!Y673="", "", IF(ISNUMBER(MATCH(RMDF!Y673, INDIRECT(Y673), 0)), "OK", "Invalid"))</f>
        <v/>
      </c>
      <c r="AA673" s="281"/>
      <c r="AB673" s="281"/>
      <c r="AC673" s="281"/>
      <c r="AD673" s="281" t="b">
        <f>AND(RMDF!AG673&gt;=0, RMDF!AG673&lt;=1-RMDF!Z673, RMDF!AG673=ROUND(RMDF!AG673,4))</f>
        <v>1</v>
      </c>
      <c r="AE673" s="317">
        <f>RMDF!AE673</f>
        <v>0</v>
      </c>
      <c r="AF673" s="318" t="str">
        <f>IF(AE673=0,"",_xlfn.XLOOKUP(AE673,StatePicklist!$1:$1,StatePicklist!$3:$3,"NA",0))</f>
        <v/>
      </c>
      <c r="AG673" s="297" t="str">
        <f ca="1">IF(RMDF!AF673="", "", IF(ISNUMBER(MATCH(RMDF!AF673, INDIRECT(AF673), 0)), "OK", "Invalid"))</f>
        <v/>
      </c>
      <c r="AH673" s="281"/>
      <c r="AI673" s="281"/>
      <c r="AJ673" s="281"/>
      <c r="AK673" s="281" t="b">
        <f>AND(RMDF!AN673&gt;=0, RMDF!AN673&lt;=1-SUM(RMDF!Z673,RMDF!AG673), RMDF!AN673=ROUND(RMDF!AN673,4))</f>
        <v>1</v>
      </c>
      <c r="AL673" s="317">
        <f>RMDF!AL673</f>
        <v>0</v>
      </c>
      <c r="AM673" s="318" t="str">
        <f>IF(AL673=0,"",_xlfn.XLOOKUP(AL673,StatePicklist!$1:$1,StatePicklist!$3:$3,"NA",0))</f>
        <v/>
      </c>
      <c r="AN673" s="297" t="str">
        <f ca="1">IF(RMDF!AM673="", "", IF(ISNUMBER(MATCH(RMDF!AM673, INDIRECT(AM673), 0)), "OK", "Invalid"))</f>
        <v/>
      </c>
      <c r="AO673" s="281"/>
      <c r="AP673" s="281"/>
      <c r="AQ673" s="281"/>
      <c r="AR673" s="281" t="b">
        <f>AND(RMDF!AU673&gt;=0, RMDF!AU673&lt;=1-SUM(RMDF!Z673,RMDF!AG673,RMDF!AN673), RMDF!AU673=ROUND(RMDF!AU673,4))</f>
        <v>1</v>
      </c>
      <c r="AS673" s="317">
        <f>RMDF!AS673</f>
        <v>0</v>
      </c>
      <c r="AT673" s="318" t="str">
        <f>IF(AS673=0,"",_xlfn.XLOOKUP(AS673,StatePicklist!$1:$1,StatePicklist!$3:$3,"NA",0))</f>
        <v/>
      </c>
      <c r="AU673" s="297" t="str">
        <f ca="1">IF(RMDF!AT673="", "", IF(ISNUMBER(MATCH(RMDF!AT673, INDIRECT(AT673), 0)), "OK", "Invalid"))</f>
        <v/>
      </c>
      <c r="AV673" s="281"/>
      <c r="AW673" s="281"/>
      <c r="AX673" s="281"/>
      <c r="AY673" s="281" t="b">
        <f>AND(RMDF!BB673&gt;=0, RMDF!BB673&lt;=1-SUM(RMDF!Z673,RMDF!AG673,RMDF!AN673,RMDF!AU673), RMDF!BB673=ROUND(RMDF!BB673,4))</f>
        <v>1</v>
      </c>
      <c r="AZ673" s="317">
        <f>RMDF!AZ673</f>
        <v>0</v>
      </c>
      <c r="BA673" s="318" t="str">
        <f>IF(AZ673=0,"",_xlfn.XLOOKUP(AZ673,StatePicklist!$1:$1,StatePicklist!$3:$3,"NA",0))</f>
        <v/>
      </c>
      <c r="BB673" s="297" t="str">
        <f ca="1">IF(RMDF!BA673="", "", IF(ISNUMBER(MATCH(RMDF!BA673, INDIRECT(BA673), 0)), "OK", "Invalid"))</f>
        <v/>
      </c>
      <c r="BC673" s="281"/>
      <c r="BD673" s="281"/>
      <c r="BE673" s="281"/>
      <c r="BF673" s="281" t="b">
        <f>AND(RMDF!BI673&gt;=0, RMDF!BI673&lt;=1-SUM(RMDF!Z673,RMDF!AG673,RMDF!AN673,RMDF!AU673,RMDF!BB673), RMDF!BI673=ROUND(RMDF!BI673,4))</f>
        <v>1</v>
      </c>
      <c r="BG673" s="317">
        <f>RMDF!BG673</f>
        <v>0</v>
      </c>
      <c r="BH673" s="318" t="str">
        <f>IF(BG673=0,"",_xlfn.XLOOKUP(BG673,StatePicklist!$1:$1,StatePicklist!$3:$3,"NA",0))</f>
        <v/>
      </c>
      <c r="BI673" s="297" t="str">
        <f ca="1">IF(RMDF!BH673="", "", IF(ISNUMBER(MATCH(RMDF!BH673, INDIRECT(BH673), 0)), "OK", "Invalid"))</f>
        <v/>
      </c>
      <c r="BJ673" s="281"/>
      <c r="BK673" s="281"/>
      <c r="BL673" s="281"/>
      <c r="BM673" s="281" t="b">
        <f>AND(RMDF!BP673&gt;=0, RMDF!BP673&lt;=1-SUM(RMDF!Z673,RMDF!AG673,RMDF!AN673,RMDF!AU673,RMDF!BB673,RMDF!BI673), RMDF!BP673=ROUND(RMDF!BP673,4))</f>
        <v>1</v>
      </c>
      <c r="BN673" s="317">
        <f>RMDF!BN673</f>
        <v>0</v>
      </c>
      <c r="BO673" s="318" t="str">
        <f>IF(BN673=0,"",_xlfn.XLOOKUP(BN673,StatePicklist!$1:$1,StatePicklist!$3:$3,"NA",0))</f>
        <v/>
      </c>
      <c r="BP673" s="297" t="str">
        <f ca="1">IF(RMDF!BO673="", "", IF(ISNUMBER(MATCH(RMDF!BO673, INDIRECT(BO673), 0)), "OK", "Invalid"))</f>
        <v/>
      </c>
      <c r="BQ673" s="281"/>
      <c r="BR673" s="281"/>
      <c r="BS673" s="281"/>
      <c r="BT673" s="281" t="b">
        <f>AND(RMDF!BW673&gt;=0, RMDF!BW673&lt;=1-SUM(RMDF!Z673,RMDF!AG673,RMDF!AN673,RMDF!AU673,RMDF!BB673,RMDF!BI673,RMDF!BP673), RMDF!BW673=ROUND(RMDF!BW673,4))</f>
        <v>1</v>
      </c>
      <c r="BU673" s="317">
        <f>RMDF!BU673</f>
        <v>0</v>
      </c>
      <c r="BV673" s="318" t="str">
        <f>IF(BU673=0,"",_xlfn.XLOOKUP(BU673,StatePicklist!$1:$1,StatePicklist!$3:$3,"NA",0))</f>
        <v/>
      </c>
      <c r="BW673" s="297" t="str">
        <f ca="1">IF(RMDF!BV673="", "", IF(ISNUMBER(MATCH(RMDF!BV673, INDIRECT(BV673), 0)), "OK", "Invalid"))</f>
        <v/>
      </c>
      <c r="BX673" s="281"/>
      <c r="BY673" s="281"/>
      <c r="BZ673" s="281"/>
      <c r="CA673" s="281" t="b">
        <f>AND(RMDF!CD673&gt;=0, RMDF!CD673&lt;=1-SUM(RMDF!Z673,RMDF!AG673,RMDF!AN673,RMDF!AU673,RMDF!BB673,RMDF!BI673,RMDF!BP673,RMDF!BW673), RMDF!CD673=ROUND(RMDF!CD673,4))</f>
        <v>1</v>
      </c>
      <c r="CB673" s="317">
        <f>RMDF!CB673</f>
        <v>0</v>
      </c>
      <c r="CC673" s="318" t="str">
        <f>IF(CB673=0,"",_xlfn.XLOOKUP(CB673,StatePicklist!$1:$1,StatePicklist!$3:$3,"NA",0))</f>
        <v/>
      </c>
      <c r="CD673" s="297" t="str">
        <f ca="1">IF(RMDF!CC673="", "", IF(ISNUMBER(MATCH(RMDF!CC673, INDIRECT(CC673), 0)), "OK", "Invalid"))</f>
        <v/>
      </c>
      <c r="CE673" s="281"/>
      <c r="CF673" s="281"/>
      <c r="CG673" s="281"/>
      <c r="CH673" s="281" t="b">
        <f>AND(RMDF!CK673&gt;=0, RMDF!CK673&lt;=1-SUM(RMDF!Z673,RMDF!AG673,RMDF!AN673,RMDF!AU673,RMDF!BB673,RMDF!BI673,RMDF!BP673,RMDF!BW673,RMDF!CD673), RMDF!CK673=ROUND(RMDF!CK673,4))</f>
        <v>1</v>
      </c>
      <c r="CI673" s="317">
        <f>RMDF!CI673</f>
        <v>0</v>
      </c>
      <c r="CJ673" s="318" t="str">
        <f>IF(CI673=0,"",_xlfn.XLOOKUP(CI673,StatePicklist!$1:$1,StatePicklist!$3:$3,"NA",0))</f>
        <v/>
      </c>
      <c r="CK673" s="297" t="str">
        <f ca="1">IF(RMDF!CJ673="", "", IF(ISNUMBER(MATCH(RMDF!CJ673, INDIRECT(CJ673), 0)), "OK", "Invalid"))</f>
        <v/>
      </c>
      <c r="CL673" s="281"/>
      <c r="CM673" s="281"/>
      <c r="CN673" s="281"/>
      <c r="CO673" s="281" t="b">
        <f>AND(RMDF!CR673&gt;=0, RMDF!CR673&lt;=1-SUM(RMDF!Z673,RMDF!AG673,RMDF!AN673,RMDF!AU673,RMDF!BB673,RMDF!BI673,RMDF!BP673,RMDF!BW673,RMDF!CD673,RMDF!CK673), RMDF!CR673=ROUND(RMDF!CR673,4))</f>
        <v>1</v>
      </c>
      <c r="CP673" s="317">
        <f>RMDF!CP673</f>
        <v>0</v>
      </c>
      <c r="CQ673" s="318" t="str">
        <f>IF(CP673=0,"",_xlfn.XLOOKUP(CP673,StatePicklist!$1:$1,StatePicklist!$3:$3,"NA",0))</f>
        <v/>
      </c>
      <c r="CR673" s="297" t="str">
        <f ca="1">IF(RMDF!CQ673="", "", IF(ISNUMBER(MATCH(RMDF!CQ673, INDIRECT(CQ673), 0)), "OK", "Invalid"))</f>
        <v/>
      </c>
      <c r="CS673" s="281"/>
      <c r="CT673" s="281"/>
      <c r="CU673" s="281"/>
      <c r="CV673" s="281" t="b">
        <f>AND(RMDF!CY673&gt;=0, RMDF!CY673&lt;=1-SUM(RMDF!Z673,RMDF!AG673,RMDF!AN673,RMDF!AU673,RMDF!BB673,RMDF!BI673,RMDF!BP673,RMDF!BW673,RMDF!CD673,RMDF!CK673,RMDF!CR673), RMDF!CY673=ROUND(RMDF!CY673,4))</f>
        <v>1</v>
      </c>
      <c r="CW673" s="317">
        <f>RMDF!CW673</f>
        <v>0</v>
      </c>
      <c r="CX673" s="318" t="str">
        <f>IF(CW673=0,"",_xlfn.XLOOKUP(CW673,StatePicklist!$1:$1,StatePicklist!$3:$3,"NA",0))</f>
        <v/>
      </c>
      <c r="CY673" s="297" t="str">
        <f ca="1">IF(RMDF!CX673="", "", IF(ISNUMBER(MATCH(RMDF!CX673, INDIRECT(CX673), 0)), "OK", "Invalid"))</f>
        <v/>
      </c>
      <c r="CZ673" s="281"/>
      <c r="DA673" s="281"/>
      <c r="DB673" s="281"/>
      <c r="DC673" s="281" t="b">
        <f>AND(RMDF!DF673&gt;=0, RMDF!DF673&lt;=1-SUM(RMDF!Z673,RMDF!AG673,RMDF!AN673,RMDF!AU673,RMDF!BB673,RMDF!BI673,RMDF!BP673,RMDF!BW673,RMDF!CD673,RMDF!CK673,RMDF!CR673,RMDF!CY673), RMDF!DF673=ROUND(RMDF!DF673,4))</f>
        <v>1</v>
      </c>
      <c r="DD673" s="317">
        <f>RMDF!DD673</f>
        <v>0</v>
      </c>
      <c r="DE673" s="318" t="str">
        <f>IF(DD673=0,"",_xlfn.XLOOKUP(DD673,StatePicklist!$1:$1,StatePicklist!$3:$3,"NA",0))</f>
        <v/>
      </c>
      <c r="DF673" s="297" t="str">
        <f ca="1">IF(RMDF!DE673="", "", IF(ISNUMBER(MATCH(RMDF!DE673, INDIRECT(DE673), 0)), "OK", "Invalid"))</f>
        <v/>
      </c>
      <c r="DG673" s="281"/>
      <c r="DH673" s="281"/>
      <c r="DI673" s="281"/>
      <c r="DJ673" s="281" t="b">
        <f>AND(RMDF!DM673&gt;=0, RMDF!DM673&lt;=1-SUM(RMDF!Z673,RMDF!AG673,RMDF!AN673,RMDF!AU673,RMDF!BB673,RMDF!BI673,RMDF!BP673,RMDF!BW673,RMDF!CD673,RMDF!CK673,RMDF!CR673,RMDF!CY673,RMDF!DF673), RMDF!DM673=ROUND(RMDF!DM673,4))</f>
        <v>1</v>
      </c>
      <c r="DK673" s="317">
        <f>RMDF!DK673</f>
        <v>0</v>
      </c>
      <c r="DL673" s="318" t="str">
        <f>IF(DK673=0,"",_xlfn.XLOOKUP(DK673,StatePicklist!$1:$1,StatePicklist!$3:$3,"NA",0))</f>
        <v/>
      </c>
      <c r="DM673" s="297" t="str">
        <f ca="1">IF(RMDF!DL673="", "", IF(ISNUMBER(MATCH(RMDF!DL673, INDIRECT(DL673), 0)), "OK", "Invalid"))</f>
        <v/>
      </c>
      <c r="DN673" s="281"/>
      <c r="DO673" s="281"/>
      <c r="DP673" s="281"/>
      <c r="DQ673" s="281" t="b">
        <f>AND(RMDF!DT673&gt;=0, RMDF!DT673&lt;=1-SUM(RMDF!Z673,RMDF!AG673,RMDF!AN673,RMDF!AU673,RMDF!BB673,RMDF!BI673,RMDF!BP673,RMDF!BW673,RMDF!CD673,RMDF!CK673,RMDF!CR673,RMDF!CY673,RMDF!DF673,RMDF!DM673), RMDF!DT673=ROUND(RMDF!DT673,4))</f>
        <v>1</v>
      </c>
      <c r="DR673" s="317">
        <f>RMDF!DR673</f>
        <v>0</v>
      </c>
      <c r="DS673" s="318" t="str">
        <f>IF(DR673=0,"",_xlfn.XLOOKUP(DR673,StatePicklist!$1:$1,StatePicklist!$3:$3,"NA",0))</f>
        <v/>
      </c>
      <c r="DT673" s="297" t="str">
        <f ca="1">IF(RMDF!DS673="", "", IF(ISNUMBER(MATCH(RMDF!DS673, INDIRECT(DS673), 0)), "OK", "Invalid"))</f>
        <v/>
      </c>
      <c r="DU673" s="281"/>
      <c r="DV673" s="281"/>
      <c r="DW673" s="281"/>
      <c r="DX673" s="281" t="b">
        <f>AND(RMDF!EA673&gt;=0, RMDF!EA673&lt;=1-SUM(RMDF!Z673,RMDF!AG673,RMDF!AN673,RMDF!AU673,RMDF!BB673,RMDF!BI673,RMDF!BP673,RMDF!BW673,RMDF!CD673,RMDF!CK673,RMDF!CR673,RMDF!CY673,RMDF!DF673,RMDF!DM673,RMDF!DT673), RMDF!EA673=ROUND(RMDF!EA673,4))</f>
        <v>1</v>
      </c>
      <c r="DY673" s="317">
        <f>RMDF!DY673</f>
        <v>0</v>
      </c>
      <c r="DZ673" s="318" t="str">
        <f>IF(DY673=0,"",_xlfn.XLOOKUP(DY673,StatePicklist!$1:$1,StatePicklist!$3:$3,"NA",0))</f>
        <v/>
      </c>
      <c r="EA673" s="297" t="str">
        <f ca="1">IF(RMDF!DZ673="", "", IF(ISNUMBER(MATCH(RMDF!DZ673, INDIRECT(DZ673), 0)), "OK", "Invalid"))</f>
        <v/>
      </c>
      <c r="EB673" s="281"/>
      <c r="EC673" s="281"/>
      <c r="ED673" s="281"/>
      <c r="EE673" s="281" t="b">
        <f>AND(RMDF!EH673&gt;=0, RMDF!EH673&lt;=1-SUM(RMDF!Z673,RMDF!AG673,RMDF!AN673,RMDF!AU673,RMDF!BB673,RMDF!BI673,RMDF!BP673,RMDF!BW673,RMDF!CD673,RMDF!CK673,RMDF!CR673,RMDF!CY673,RMDF!DF673,RMDF!DM673,RMDF!DT673,RMDF!EA673), RMDF!EH673=ROUND(RMDF!EH673,4))</f>
        <v>1</v>
      </c>
      <c r="EF673" s="317">
        <f>RMDF!EF673</f>
        <v>0</v>
      </c>
      <c r="EG673" s="318" t="str">
        <f>IF(EF673=0,"",_xlfn.XLOOKUP(EF673,StatePicklist!$1:$1,StatePicklist!$3:$3,"NA",0))</f>
        <v/>
      </c>
      <c r="EH673" s="297" t="str">
        <f ca="1">IF(RMDF!EG673="", "", IF(ISNUMBER(MATCH(RMDF!EG673, INDIRECT(EG673), 0)), "OK", "Invalid"))</f>
        <v/>
      </c>
      <c r="EI673" s="281"/>
      <c r="EJ673" s="281"/>
      <c r="EK673" s="281"/>
      <c r="EL673" s="281" t="b">
        <f>AND(RMDF!EO673&gt;=0, RMDF!EO673&lt;=1-SUM(RMDF!Z673,RMDF!AG673,RMDF!AN673,RMDF!AU673,RMDF!BB673,RMDF!BI673,RMDF!BP673,RMDF!BW673,RMDF!CD673,RMDF!CK673,RMDF!CR673,RMDF!CY673,RMDF!DF673,RMDF!DM673,RMDF!DT673,RMDF!EA673,RMDF!EH673), RMDF!EO673=ROUND(RMDF!EO673,4))</f>
        <v>1</v>
      </c>
      <c r="EM673" s="317">
        <f>RMDF!EM673</f>
        <v>0</v>
      </c>
      <c r="EN673" s="318" t="str">
        <f>IF(EM673=0,"",_xlfn.XLOOKUP(EM673,StatePicklist!$1:$1,StatePicklist!$3:$3,"NA",0))</f>
        <v/>
      </c>
      <c r="EO673" s="297" t="str">
        <f ca="1">IF(RMDF!EN673="", "", IF(ISNUMBER(MATCH(RMDF!EN673, INDIRECT(EN673), 0)), "OK", "Invalid"))</f>
        <v/>
      </c>
      <c r="EP673" s="281"/>
      <c r="EQ673" s="281"/>
      <c r="ER673" s="281"/>
      <c r="ES673" s="281" t="b">
        <f>AND(RMDF!EV673&gt;=0, RMDF!EV673&lt;=1-SUM(RMDF!Z673,RMDF!AG673,RMDF!AN673,RMDF!AU673,RMDF!BB673,RMDF!BI673,RMDF!BP673,RMDF!BW673,RMDF!CD673,RMDF!CK673,RMDF!CR673,RMDF!CY673,RMDF!DF673,RMDF!DM673,RMDF!DT673,RMDF!EA673,RMDF!EH673,RMDF!EO673), RMDF!EV673=ROUND(RMDF!EV673,4))</f>
        <v>1</v>
      </c>
      <c r="ET673" s="317">
        <f>RMDF!ET673</f>
        <v>0</v>
      </c>
      <c r="EU673" s="318" t="str">
        <f>IF(ET673=0,"",_xlfn.XLOOKUP(ET673,StatePicklist!$1:$1,StatePicklist!$3:$3,"NA",0))</f>
        <v/>
      </c>
      <c r="EV673" s="297" t="str">
        <f ca="1">IF(RMDF!EU673="", "", IF(ISNUMBER(MATCH(RMDF!EU673, INDIRECT(EU673), 0)), "OK", "Invalid"))</f>
        <v/>
      </c>
      <c r="EW673" s="281"/>
      <c r="EX673" s="281"/>
      <c r="EY673" s="281"/>
      <c r="EZ673" s="281" t="b">
        <f>AND(RMDF!FC673&gt;=0, RMDF!FC673&lt;=1-SUM(RMDF!Z673,RMDF!AG673,RMDF!AN673,RMDF!AU673,RMDF!BB673,RMDF!BI673,RMDF!BP673,RMDF!BW673,RMDF!CD673,RMDF!CK673,RMDF!CR673,RMDF!CY673,RMDF!DF673,RMDF!DM673,RMDF!DT673,RMDF!EA673,RMDF!EH673,RMDF!EO673,RMDF!EV673), RMDF!FC673=ROUND(RMDF!FC673,4))</f>
        <v>1</v>
      </c>
      <c r="FA673" s="317">
        <f>RMDF!FA673</f>
        <v>0</v>
      </c>
      <c r="FB673" s="318" t="str">
        <f>IF(FA673=0,"",_xlfn.XLOOKUP(FA673,StatePicklist!$1:$1,StatePicklist!$3:$3,"NA",0))</f>
        <v/>
      </c>
      <c r="FC673" s="297" t="str">
        <f ca="1">IF(RMDF!FB673="", "", IF(ISNUMBER(MATCH(RMDF!FB673, INDIRECT(FB673), 0)), "OK", "Invalid"))</f>
        <v/>
      </c>
    </row>
    <row r="674" spans="1:159" s="205" customFormat="1" ht="39.9" customHeight="1" x14ac:dyDescent="0.25">
      <c r="A674" s="206"/>
      <c r="B674" s="196"/>
      <c r="C674" s="197"/>
      <c r="D674" s="198"/>
      <c r="E674" s="199"/>
      <c r="F674" s="200"/>
      <c r="G674" s="201"/>
      <c r="H674" s="292"/>
      <c r="I674" s="305">
        <f>RMDF!I674</f>
        <v>0</v>
      </c>
      <c r="J674" s="305" t="str">
        <f>IF(I674=ProductCode!$B$30,"PDReclPost",IF(OR(I674=ProductCode!$C$30,I674=ProductCode!$E$30,I674=ProductCode!$G$30),"PDPreCon",IF(OR(I674=ProductCode!$D$30,I674=ProductCode!$F$30),"PDNotReclPost","")))</f>
        <v/>
      </c>
      <c r="K674" s="305" t="str">
        <f t="shared" si="36"/>
        <v/>
      </c>
      <c r="L674" s="289"/>
      <c r="M674" s="305" t="str">
        <f t="shared" si="36"/>
        <v/>
      </c>
      <c r="N674" s="289" t="b">
        <f>AND(RMDF!N674&gt;=0, RMDF!N674&lt;=1-RMDF!L674, RMDF!N674=ROUND(RMDF!N674,4))</f>
        <v>1</v>
      </c>
      <c r="O674" s="286" t="str">
        <f>IF(P674="","",IF(I674="","",IF(LEFT(I674,13)="Reclaimed pos",RawMaterialCode!$E$569,RawMaterialCode!$E$568)))</f>
        <v>Reclaimed pre-consumer mixed fibers (RM0578)</v>
      </c>
      <c r="P674" s="295">
        <f t="shared" si="37"/>
        <v>1</v>
      </c>
      <c r="Q674" s="202"/>
      <c r="R674" s="203"/>
      <c r="S674" s="204" t="str">
        <f t="shared" si="38"/>
        <v/>
      </c>
      <c r="T674" s="281"/>
      <c r="U674" s="281"/>
      <c r="V674" s="281"/>
      <c r="W674" s="281"/>
      <c r="X674" s="317">
        <f>RMDF!X674</f>
        <v>0</v>
      </c>
      <c r="Y674" s="318" t="str">
        <f>IF(X674=0,"",_xlfn.XLOOKUP(X674,StatePicklist!$1:$1,StatePicklist!$3:$3,"NA",0))</f>
        <v/>
      </c>
      <c r="Z674" s="297" t="str">
        <f ca="1">IF(RMDF!Y674="", "", IF(ISNUMBER(MATCH(RMDF!Y674, INDIRECT(Y674), 0)), "OK", "Invalid"))</f>
        <v/>
      </c>
      <c r="AA674" s="281"/>
      <c r="AB674" s="281"/>
      <c r="AC674" s="281"/>
      <c r="AD674" s="281" t="b">
        <f>AND(RMDF!AG674&gt;=0, RMDF!AG674&lt;=1-RMDF!Z674, RMDF!AG674=ROUND(RMDF!AG674,4))</f>
        <v>1</v>
      </c>
      <c r="AE674" s="317">
        <f>RMDF!AE674</f>
        <v>0</v>
      </c>
      <c r="AF674" s="318" t="str">
        <f>IF(AE674=0,"",_xlfn.XLOOKUP(AE674,StatePicklist!$1:$1,StatePicklist!$3:$3,"NA",0))</f>
        <v/>
      </c>
      <c r="AG674" s="297" t="str">
        <f ca="1">IF(RMDF!AF674="", "", IF(ISNUMBER(MATCH(RMDF!AF674, INDIRECT(AF674), 0)), "OK", "Invalid"))</f>
        <v/>
      </c>
      <c r="AH674" s="281"/>
      <c r="AI674" s="281"/>
      <c r="AJ674" s="281"/>
      <c r="AK674" s="281" t="b">
        <f>AND(RMDF!AN674&gt;=0, RMDF!AN674&lt;=1-SUM(RMDF!Z674,RMDF!AG674), RMDF!AN674=ROUND(RMDF!AN674,4))</f>
        <v>1</v>
      </c>
      <c r="AL674" s="317">
        <f>RMDF!AL674</f>
        <v>0</v>
      </c>
      <c r="AM674" s="318" t="str">
        <f>IF(AL674=0,"",_xlfn.XLOOKUP(AL674,StatePicklist!$1:$1,StatePicklist!$3:$3,"NA",0))</f>
        <v/>
      </c>
      <c r="AN674" s="297" t="str">
        <f ca="1">IF(RMDF!AM674="", "", IF(ISNUMBER(MATCH(RMDF!AM674, INDIRECT(AM674), 0)), "OK", "Invalid"))</f>
        <v/>
      </c>
      <c r="AO674" s="281"/>
      <c r="AP674" s="281"/>
      <c r="AQ674" s="281"/>
      <c r="AR674" s="281" t="b">
        <f>AND(RMDF!AU674&gt;=0, RMDF!AU674&lt;=1-SUM(RMDF!Z674,RMDF!AG674,RMDF!AN674), RMDF!AU674=ROUND(RMDF!AU674,4))</f>
        <v>1</v>
      </c>
      <c r="AS674" s="317">
        <f>RMDF!AS674</f>
        <v>0</v>
      </c>
      <c r="AT674" s="318" t="str">
        <f>IF(AS674=0,"",_xlfn.XLOOKUP(AS674,StatePicklist!$1:$1,StatePicklist!$3:$3,"NA",0))</f>
        <v/>
      </c>
      <c r="AU674" s="297" t="str">
        <f ca="1">IF(RMDF!AT674="", "", IF(ISNUMBER(MATCH(RMDF!AT674, INDIRECT(AT674), 0)), "OK", "Invalid"))</f>
        <v/>
      </c>
      <c r="AV674" s="281"/>
      <c r="AW674" s="281"/>
      <c r="AX674" s="281"/>
      <c r="AY674" s="281" t="b">
        <f>AND(RMDF!BB674&gt;=0, RMDF!BB674&lt;=1-SUM(RMDF!Z674,RMDF!AG674,RMDF!AN674,RMDF!AU674), RMDF!BB674=ROUND(RMDF!BB674,4))</f>
        <v>1</v>
      </c>
      <c r="AZ674" s="317">
        <f>RMDF!AZ674</f>
        <v>0</v>
      </c>
      <c r="BA674" s="318" t="str">
        <f>IF(AZ674=0,"",_xlfn.XLOOKUP(AZ674,StatePicklist!$1:$1,StatePicklist!$3:$3,"NA",0))</f>
        <v/>
      </c>
      <c r="BB674" s="297" t="str">
        <f ca="1">IF(RMDF!BA674="", "", IF(ISNUMBER(MATCH(RMDF!BA674, INDIRECT(BA674), 0)), "OK", "Invalid"))</f>
        <v/>
      </c>
      <c r="BC674" s="281"/>
      <c r="BD674" s="281"/>
      <c r="BE674" s="281"/>
      <c r="BF674" s="281" t="b">
        <f>AND(RMDF!BI674&gt;=0, RMDF!BI674&lt;=1-SUM(RMDF!Z674,RMDF!AG674,RMDF!AN674,RMDF!AU674,RMDF!BB674), RMDF!BI674=ROUND(RMDF!BI674,4))</f>
        <v>1</v>
      </c>
      <c r="BG674" s="317">
        <f>RMDF!BG674</f>
        <v>0</v>
      </c>
      <c r="BH674" s="318" t="str">
        <f>IF(BG674=0,"",_xlfn.XLOOKUP(BG674,StatePicklist!$1:$1,StatePicklist!$3:$3,"NA",0))</f>
        <v/>
      </c>
      <c r="BI674" s="297" t="str">
        <f ca="1">IF(RMDF!BH674="", "", IF(ISNUMBER(MATCH(RMDF!BH674, INDIRECT(BH674), 0)), "OK", "Invalid"))</f>
        <v/>
      </c>
      <c r="BJ674" s="281"/>
      <c r="BK674" s="281"/>
      <c r="BL674" s="281"/>
      <c r="BM674" s="281" t="b">
        <f>AND(RMDF!BP674&gt;=0, RMDF!BP674&lt;=1-SUM(RMDF!Z674,RMDF!AG674,RMDF!AN674,RMDF!AU674,RMDF!BB674,RMDF!BI674), RMDF!BP674=ROUND(RMDF!BP674,4))</f>
        <v>1</v>
      </c>
      <c r="BN674" s="317">
        <f>RMDF!BN674</f>
        <v>0</v>
      </c>
      <c r="BO674" s="318" t="str">
        <f>IF(BN674=0,"",_xlfn.XLOOKUP(BN674,StatePicklist!$1:$1,StatePicklist!$3:$3,"NA",0))</f>
        <v/>
      </c>
      <c r="BP674" s="297" t="str">
        <f ca="1">IF(RMDF!BO674="", "", IF(ISNUMBER(MATCH(RMDF!BO674, INDIRECT(BO674), 0)), "OK", "Invalid"))</f>
        <v/>
      </c>
      <c r="BQ674" s="281"/>
      <c r="BR674" s="281"/>
      <c r="BS674" s="281"/>
      <c r="BT674" s="281" t="b">
        <f>AND(RMDF!BW674&gt;=0, RMDF!BW674&lt;=1-SUM(RMDF!Z674,RMDF!AG674,RMDF!AN674,RMDF!AU674,RMDF!BB674,RMDF!BI674,RMDF!BP674), RMDF!BW674=ROUND(RMDF!BW674,4))</f>
        <v>1</v>
      </c>
      <c r="BU674" s="317">
        <f>RMDF!BU674</f>
        <v>0</v>
      </c>
      <c r="BV674" s="318" t="str">
        <f>IF(BU674=0,"",_xlfn.XLOOKUP(BU674,StatePicklist!$1:$1,StatePicklist!$3:$3,"NA",0))</f>
        <v/>
      </c>
      <c r="BW674" s="297" t="str">
        <f ca="1">IF(RMDF!BV674="", "", IF(ISNUMBER(MATCH(RMDF!BV674, INDIRECT(BV674), 0)), "OK", "Invalid"))</f>
        <v/>
      </c>
      <c r="BX674" s="281"/>
      <c r="BY674" s="281"/>
      <c r="BZ674" s="281"/>
      <c r="CA674" s="281" t="b">
        <f>AND(RMDF!CD674&gt;=0, RMDF!CD674&lt;=1-SUM(RMDF!Z674,RMDF!AG674,RMDF!AN674,RMDF!AU674,RMDF!BB674,RMDF!BI674,RMDF!BP674,RMDF!BW674), RMDF!CD674=ROUND(RMDF!CD674,4))</f>
        <v>1</v>
      </c>
      <c r="CB674" s="317">
        <f>RMDF!CB674</f>
        <v>0</v>
      </c>
      <c r="CC674" s="318" t="str">
        <f>IF(CB674=0,"",_xlfn.XLOOKUP(CB674,StatePicklist!$1:$1,StatePicklist!$3:$3,"NA",0))</f>
        <v/>
      </c>
      <c r="CD674" s="297" t="str">
        <f ca="1">IF(RMDF!CC674="", "", IF(ISNUMBER(MATCH(RMDF!CC674, INDIRECT(CC674), 0)), "OK", "Invalid"))</f>
        <v/>
      </c>
      <c r="CE674" s="281"/>
      <c r="CF674" s="281"/>
      <c r="CG674" s="281"/>
      <c r="CH674" s="281" t="b">
        <f>AND(RMDF!CK674&gt;=0, RMDF!CK674&lt;=1-SUM(RMDF!Z674,RMDF!AG674,RMDF!AN674,RMDF!AU674,RMDF!BB674,RMDF!BI674,RMDF!BP674,RMDF!BW674,RMDF!CD674), RMDF!CK674=ROUND(RMDF!CK674,4))</f>
        <v>1</v>
      </c>
      <c r="CI674" s="317">
        <f>RMDF!CI674</f>
        <v>0</v>
      </c>
      <c r="CJ674" s="318" t="str">
        <f>IF(CI674=0,"",_xlfn.XLOOKUP(CI674,StatePicklist!$1:$1,StatePicklist!$3:$3,"NA",0))</f>
        <v/>
      </c>
      <c r="CK674" s="297" t="str">
        <f ca="1">IF(RMDF!CJ674="", "", IF(ISNUMBER(MATCH(RMDF!CJ674, INDIRECT(CJ674), 0)), "OK", "Invalid"))</f>
        <v/>
      </c>
      <c r="CL674" s="281"/>
      <c r="CM674" s="281"/>
      <c r="CN674" s="281"/>
      <c r="CO674" s="281" t="b">
        <f>AND(RMDF!CR674&gt;=0, RMDF!CR674&lt;=1-SUM(RMDF!Z674,RMDF!AG674,RMDF!AN674,RMDF!AU674,RMDF!BB674,RMDF!BI674,RMDF!BP674,RMDF!BW674,RMDF!CD674,RMDF!CK674), RMDF!CR674=ROUND(RMDF!CR674,4))</f>
        <v>1</v>
      </c>
      <c r="CP674" s="317">
        <f>RMDF!CP674</f>
        <v>0</v>
      </c>
      <c r="CQ674" s="318" t="str">
        <f>IF(CP674=0,"",_xlfn.XLOOKUP(CP674,StatePicklist!$1:$1,StatePicklist!$3:$3,"NA",0))</f>
        <v/>
      </c>
      <c r="CR674" s="297" t="str">
        <f ca="1">IF(RMDF!CQ674="", "", IF(ISNUMBER(MATCH(RMDF!CQ674, INDIRECT(CQ674), 0)), "OK", "Invalid"))</f>
        <v/>
      </c>
      <c r="CS674" s="281"/>
      <c r="CT674" s="281"/>
      <c r="CU674" s="281"/>
      <c r="CV674" s="281" t="b">
        <f>AND(RMDF!CY674&gt;=0, RMDF!CY674&lt;=1-SUM(RMDF!Z674,RMDF!AG674,RMDF!AN674,RMDF!AU674,RMDF!BB674,RMDF!BI674,RMDF!BP674,RMDF!BW674,RMDF!CD674,RMDF!CK674,RMDF!CR674), RMDF!CY674=ROUND(RMDF!CY674,4))</f>
        <v>1</v>
      </c>
      <c r="CW674" s="317">
        <f>RMDF!CW674</f>
        <v>0</v>
      </c>
      <c r="CX674" s="318" t="str">
        <f>IF(CW674=0,"",_xlfn.XLOOKUP(CW674,StatePicklist!$1:$1,StatePicklist!$3:$3,"NA",0))</f>
        <v/>
      </c>
      <c r="CY674" s="297" t="str">
        <f ca="1">IF(RMDF!CX674="", "", IF(ISNUMBER(MATCH(RMDF!CX674, INDIRECT(CX674), 0)), "OK", "Invalid"))</f>
        <v/>
      </c>
      <c r="CZ674" s="281"/>
      <c r="DA674" s="281"/>
      <c r="DB674" s="281"/>
      <c r="DC674" s="281" t="b">
        <f>AND(RMDF!DF674&gt;=0, RMDF!DF674&lt;=1-SUM(RMDF!Z674,RMDF!AG674,RMDF!AN674,RMDF!AU674,RMDF!BB674,RMDF!BI674,RMDF!BP674,RMDF!BW674,RMDF!CD674,RMDF!CK674,RMDF!CR674,RMDF!CY674), RMDF!DF674=ROUND(RMDF!DF674,4))</f>
        <v>1</v>
      </c>
      <c r="DD674" s="317">
        <f>RMDF!DD674</f>
        <v>0</v>
      </c>
      <c r="DE674" s="318" t="str">
        <f>IF(DD674=0,"",_xlfn.XLOOKUP(DD674,StatePicklist!$1:$1,StatePicklist!$3:$3,"NA",0))</f>
        <v/>
      </c>
      <c r="DF674" s="297" t="str">
        <f ca="1">IF(RMDF!DE674="", "", IF(ISNUMBER(MATCH(RMDF!DE674, INDIRECT(DE674), 0)), "OK", "Invalid"))</f>
        <v/>
      </c>
      <c r="DG674" s="281"/>
      <c r="DH674" s="281"/>
      <c r="DI674" s="281"/>
      <c r="DJ674" s="281" t="b">
        <f>AND(RMDF!DM674&gt;=0, RMDF!DM674&lt;=1-SUM(RMDF!Z674,RMDF!AG674,RMDF!AN674,RMDF!AU674,RMDF!BB674,RMDF!BI674,RMDF!BP674,RMDF!BW674,RMDF!CD674,RMDF!CK674,RMDF!CR674,RMDF!CY674,RMDF!DF674), RMDF!DM674=ROUND(RMDF!DM674,4))</f>
        <v>1</v>
      </c>
      <c r="DK674" s="317">
        <f>RMDF!DK674</f>
        <v>0</v>
      </c>
      <c r="DL674" s="318" t="str">
        <f>IF(DK674=0,"",_xlfn.XLOOKUP(DK674,StatePicklist!$1:$1,StatePicklist!$3:$3,"NA",0))</f>
        <v/>
      </c>
      <c r="DM674" s="297" t="str">
        <f ca="1">IF(RMDF!DL674="", "", IF(ISNUMBER(MATCH(RMDF!DL674, INDIRECT(DL674), 0)), "OK", "Invalid"))</f>
        <v/>
      </c>
      <c r="DN674" s="281"/>
      <c r="DO674" s="281"/>
      <c r="DP674" s="281"/>
      <c r="DQ674" s="281" t="b">
        <f>AND(RMDF!DT674&gt;=0, RMDF!DT674&lt;=1-SUM(RMDF!Z674,RMDF!AG674,RMDF!AN674,RMDF!AU674,RMDF!BB674,RMDF!BI674,RMDF!BP674,RMDF!BW674,RMDF!CD674,RMDF!CK674,RMDF!CR674,RMDF!CY674,RMDF!DF674,RMDF!DM674), RMDF!DT674=ROUND(RMDF!DT674,4))</f>
        <v>1</v>
      </c>
      <c r="DR674" s="317">
        <f>RMDF!DR674</f>
        <v>0</v>
      </c>
      <c r="DS674" s="318" t="str">
        <f>IF(DR674=0,"",_xlfn.XLOOKUP(DR674,StatePicklist!$1:$1,StatePicklist!$3:$3,"NA",0))</f>
        <v/>
      </c>
      <c r="DT674" s="297" t="str">
        <f ca="1">IF(RMDF!DS674="", "", IF(ISNUMBER(MATCH(RMDF!DS674, INDIRECT(DS674), 0)), "OK", "Invalid"))</f>
        <v/>
      </c>
      <c r="DU674" s="281"/>
      <c r="DV674" s="281"/>
      <c r="DW674" s="281"/>
      <c r="DX674" s="281" t="b">
        <f>AND(RMDF!EA674&gt;=0, RMDF!EA674&lt;=1-SUM(RMDF!Z674,RMDF!AG674,RMDF!AN674,RMDF!AU674,RMDF!BB674,RMDF!BI674,RMDF!BP674,RMDF!BW674,RMDF!CD674,RMDF!CK674,RMDF!CR674,RMDF!CY674,RMDF!DF674,RMDF!DM674,RMDF!DT674), RMDF!EA674=ROUND(RMDF!EA674,4))</f>
        <v>1</v>
      </c>
      <c r="DY674" s="317">
        <f>RMDF!DY674</f>
        <v>0</v>
      </c>
      <c r="DZ674" s="318" t="str">
        <f>IF(DY674=0,"",_xlfn.XLOOKUP(DY674,StatePicklist!$1:$1,StatePicklist!$3:$3,"NA",0))</f>
        <v/>
      </c>
      <c r="EA674" s="297" t="str">
        <f ca="1">IF(RMDF!DZ674="", "", IF(ISNUMBER(MATCH(RMDF!DZ674, INDIRECT(DZ674), 0)), "OK", "Invalid"))</f>
        <v/>
      </c>
      <c r="EB674" s="281"/>
      <c r="EC674" s="281"/>
      <c r="ED674" s="281"/>
      <c r="EE674" s="281" t="b">
        <f>AND(RMDF!EH674&gt;=0, RMDF!EH674&lt;=1-SUM(RMDF!Z674,RMDF!AG674,RMDF!AN674,RMDF!AU674,RMDF!BB674,RMDF!BI674,RMDF!BP674,RMDF!BW674,RMDF!CD674,RMDF!CK674,RMDF!CR674,RMDF!CY674,RMDF!DF674,RMDF!DM674,RMDF!DT674,RMDF!EA674), RMDF!EH674=ROUND(RMDF!EH674,4))</f>
        <v>1</v>
      </c>
      <c r="EF674" s="317">
        <f>RMDF!EF674</f>
        <v>0</v>
      </c>
      <c r="EG674" s="318" t="str">
        <f>IF(EF674=0,"",_xlfn.XLOOKUP(EF674,StatePicklist!$1:$1,StatePicklist!$3:$3,"NA",0))</f>
        <v/>
      </c>
      <c r="EH674" s="297" t="str">
        <f ca="1">IF(RMDF!EG674="", "", IF(ISNUMBER(MATCH(RMDF!EG674, INDIRECT(EG674), 0)), "OK", "Invalid"))</f>
        <v/>
      </c>
      <c r="EI674" s="281"/>
      <c r="EJ674" s="281"/>
      <c r="EK674" s="281"/>
      <c r="EL674" s="281" t="b">
        <f>AND(RMDF!EO674&gt;=0, RMDF!EO674&lt;=1-SUM(RMDF!Z674,RMDF!AG674,RMDF!AN674,RMDF!AU674,RMDF!BB674,RMDF!BI674,RMDF!BP674,RMDF!BW674,RMDF!CD674,RMDF!CK674,RMDF!CR674,RMDF!CY674,RMDF!DF674,RMDF!DM674,RMDF!DT674,RMDF!EA674,RMDF!EH674), RMDF!EO674=ROUND(RMDF!EO674,4))</f>
        <v>1</v>
      </c>
      <c r="EM674" s="317">
        <f>RMDF!EM674</f>
        <v>0</v>
      </c>
      <c r="EN674" s="318" t="str">
        <f>IF(EM674=0,"",_xlfn.XLOOKUP(EM674,StatePicklist!$1:$1,StatePicklist!$3:$3,"NA",0))</f>
        <v/>
      </c>
      <c r="EO674" s="297" t="str">
        <f ca="1">IF(RMDF!EN674="", "", IF(ISNUMBER(MATCH(RMDF!EN674, INDIRECT(EN674), 0)), "OK", "Invalid"))</f>
        <v/>
      </c>
      <c r="EP674" s="281"/>
      <c r="EQ674" s="281"/>
      <c r="ER674" s="281"/>
      <c r="ES674" s="281" t="b">
        <f>AND(RMDF!EV674&gt;=0, RMDF!EV674&lt;=1-SUM(RMDF!Z674,RMDF!AG674,RMDF!AN674,RMDF!AU674,RMDF!BB674,RMDF!BI674,RMDF!BP674,RMDF!BW674,RMDF!CD674,RMDF!CK674,RMDF!CR674,RMDF!CY674,RMDF!DF674,RMDF!DM674,RMDF!DT674,RMDF!EA674,RMDF!EH674,RMDF!EO674), RMDF!EV674=ROUND(RMDF!EV674,4))</f>
        <v>1</v>
      </c>
      <c r="ET674" s="317">
        <f>RMDF!ET674</f>
        <v>0</v>
      </c>
      <c r="EU674" s="318" t="str">
        <f>IF(ET674=0,"",_xlfn.XLOOKUP(ET674,StatePicklist!$1:$1,StatePicklist!$3:$3,"NA",0))</f>
        <v/>
      </c>
      <c r="EV674" s="297" t="str">
        <f ca="1">IF(RMDF!EU674="", "", IF(ISNUMBER(MATCH(RMDF!EU674, INDIRECT(EU674), 0)), "OK", "Invalid"))</f>
        <v/>
      </c>
      <c r="EW674" s="281"/>
      <c r="EX674" s="281"/>
      <c r="EY674" s="281"/>
      <c r="EZ674" s="281" t="b">
        <f>AND(RMDF!FC674&gt;=0, RMDF!FC674&lt;=1-SUM(RMDF!Z674,RMDF!AG674,RMDF!AN674,RMDF!AU674,RMDF!BB674,RMDF!BI674,RMDF!BP674,RMDF!BW674,RMDF!CD674,RMDF!CK674,RMDF!CR674,RMDF!CY674,RMDF!DF674,RMDF!DM674,RMDF!DT674,RMDF!EA674,RMDF!EH674,RMDF!EO674,RMDF!EV674), RMDF!FC674=ROUND(RMDF!FC674,4))</f>
        <v>1</v>
      </c>
      <c r="FA674" s="317">
        <f>RMDF!FA674</f>
        <v>0</v>
      </c>
      <c r="FB674" s="318" t="str">
        <f>IF(FA674=0,"",_xlfn.XLOOKUP(FA674,StatePicklist!$1:$1,StatePicklist!$3:$3,"NA",0))</f>
        <v/>
      </c>
      <c r="FC674" s="297" t="str">
        <f ca="1">IF(RMDF!FB674="", "", IF(ISNUMBER(MATCH(RMDF!FB674, INDIRECT(FB674), 0)), "OK", "Invalid"))</f>
        <v/>
      </c>
    </row>
    <row r="675" spans="1:159" s="205" customFormat="1" ht="39.9" customHeight="1" x14ac:dyDescent="0.25">
      <c r="A675" s="206"/>
      <c r="B675" s="196"/>
      <c r="C675" s="197"/>
      <c r="D675" s="198"/>
      <c r="E675" s="199"/>
      <c r="F675" s="200"/>
      <c r="G675" s="201"/>
      <c r="H675" s="292"/>
      <c r="I675" s="305">
        <f>RMDF!I675</f>
        <v>0</v>
      </c>
      <c r="J675" s="305" t="str">
        <f>IF(I675=ProductCode!$B$30,"PDReclPost",IF(OR(I675=ProductCode!$C$30,I675=ProductCode!$E$30,I675=ProductCode!$G$30),"PDPreCon",IF(OR(I675=ProductCode!$D$30,I675=ProductCode!$F$30),"PDNotReclPost","")))</f>
        <v/>
      </c>
      <c r="K675" s="305" t="str">
        <f t="shared" si="36"/>
        <v/>
      </c>
      <c r="L675" s="289"/>
      <c r="M675" s="305" t="str">
        <f t="shared" si="36"/>
        <v/>
      </c>
      <c r="N675" s="289" t="b">
        <f>AND(RMDF!N675&gt;=0, RMDF!N675&lt;=1-RMDF!L675, RMDF!N675=ROUND(RMDF!N675,4))</f>
        <v>1</v>
      </c>
      <c r="O675" s="286" t="str">
        <f>IF(P675="","",IF(I675="","",IF(LEFT(I675,13)="Reclaimed pos",RawMaterialCode!$E$569,RawMaterialCode!$E$568)))</f>
        <v>Reclaimed pre-consumer mixed fibers (RM0578)</v>
      </c>
      <c r="P675" s="295">
        <f t="shared" si="37"/>
        <v>1</v>
      </c>
      <c r="Q675" s="202"/>
      <c r="R675" s="203"/>
      <c r="S675" s="204" t="str">
        <f t="shared" si="38"/>
        <v/>
      </c>
      <c r="T675" s="281"/>
      <c r="U675" s="281"/>
      <c r="V675" s="281"/>
      <c r="W675" s="281"/>
      <c r="X675" s="317">
        <f>RMDF!X675</f>
        <v>0</v>
      </c>
      <c r="Y675" s="318" t="str">
        <f>IF(X675=0,"",_xlfn.XLOOKUP(X675,StatePicklist!$1:$1,StatePicklist!$3:$3,"NA",0))</f>
        <v/>
      </c>
      <c r="Z675" s="297" t="str">
        <f ca="1">IF(RMDF!Y675="", "", IF(ISNUMBER(MATCH(RMDF!Y675, INDIRECT(Y675), 0)), "OK", "Invalid"))</f>
        <v/>
      </c>
      <c r="AA675" s="281"/>
      <c r="AB675" s="281"/>
      <c r="AC675" s="281"/>
      <c r="AD675" s="281" t="b">
        <f>AND(RMDF!AG675&gt;=0, RMDF!AG675&lt;=1-RMDF!Z675, RMDF!AG675=ROUND(RMDF!AG675,4))</f>
        <v>1</v>
      </c>
      <c r="AE675" s="317">
        <f>RMDF!AE675</f>
        <v>0</v>
      </c>
      <c r="AF675" s="318" t="str">
        <f>IF(AE675=0,"",_xlfn.XLOOKUP(AE675,StatePicklist!$1:$1,StatePicklist!$3:$3,"NA",0))</f>
        <v/>
      </c>
      <c r="AG675" s="297" t="str">
        <f ca="1">IF(RMDF!AF675="", "", IF(ISNUMBER(MATCH(RMDF!AF675, INDIRECT(AF675), 0)), "OK", "Invalid"))</f>
        <v/>
      </c>
      <c r="AH675" s="281"/>
      <c r="AI675" s="281"/>
      <c r="AJ675" s="281"/>
      <c r="AK675" s="281" t="b">
        <f>AND(RMDF!AN675&gt;=0, RMDF!AN675&lt;=1-SUM(RMDF!Z675,RMDF!AG675), RMDF!AN675=ROUND(RMDF!AN675,4))</f>
        <v>1</v>
      </c>
      <c r="AL675" s="317">
        <f>RMDF!AL675</f>
        <v>0</v>
      </c>
      <c r="AM675" s="318" t="str">
        <f>IF(AL675=0,"",_xlfn.XLOOKUP(AL675,StatePicklist!$1:$1,StatePicklist!$3:$3,"NA",0))</f>
        <v/>
      </c>
      <c r="AN675" s="297" t="str">
        <f ca="1">IF(RMDF!AM675="", "", IF(ISNUMBER(MATCH(RMDF!AM675, INDIRECT(AM675), 0)), "OK", "Invalid"))</f>
        <v/>
      </c>
      <c r="AO675" s="281"/>
      <c r="AP675" s="281"/>
      <c r="AQ675" s="281"/>
      <c r="AR675" s="281" t="b">
        <f>AND(RMDF!AU675&gt;=0, RMDF!AU675&lt;=1-SUM(RMDF!Z675,RMDF!AG675,RMDF!AN675), RMDF!AU675=ROUND(RMDF!AU675,4))</f>
        <v>1</v>
      </c>
      <c r="AS675" s="317">
        <f>RMDF!AS675</f>
        <v>0</v>
      </c>
      <c r="AT675" s="318" t="str">
        <f>IF(AS675=0,"",_xlfn.XLOOKUP(AS675,StatePicklist!$1:$1,StatePicklist!$3:$3,"NA",0))</f>
        <v/>
      </c>
      <c r="AU675" s="297" t="str">
        <f ca="1">IF(RMDF!AT675="", "", IF(ISNUMBER(MATCH(RMDF!AT675, INDIRECT(AT675), 0)), "OK", "Invalid"))</f>
        <v/>
      </c>
      <c r="AV675" s="281"/>
      <c r="AW675" s="281"/>
      <c r="AX675" s="281"/>
      <c r="AY675" s="281" t="b">
        <f>AND(RMDF!BB675&gt;=0, RMDF!BB675&lt;=1-SUM(RMDF!Z675,RMDF!AG675,RMDF!AN675,RMDF!AU675), RMDF!BB675=ROUND(RMDF!BB675,4))</f>
        <v>1</v>
      </c>
      <c r="AZ675" s="317">
        <f>RMDF!AZ675</f>
        <v>0</v>
      </c>
      <c r="BA675" s="318" t="str">
        <f>IF(AZ675=0,"",_xlfn.XLOOKUP(AZ675,StatePicklist!$1:$1,StatePicklist!$3:$3,"NA",0))</f>
        <v/>
      </c>
      <c r="BB675" s="297" t="str">
        <f ca="1">IF(RMDF!BA675="", "", IF(ISNUMBER(MATCH(RMDF!BA675, INDIRECT(BA675), 0)), "OK", "Invalid"))</f>
        <v/>
      </c>
      <c r="BC675" s="281"/>
      <c r="BD675" s="281"/>
      <c r="BE675" s="281"/>
      <c r="BF675" s="281" t="b">
        <f>AND(RMDF!BI675&gt;=0, RMDF!BI675&lt;=1-SUM(RMDF!Z675,RMDF!AG675,RMDF!AN675,RMDF!AU675,RMDF!BB675), RMDF!BI675=ROUND(RMDF!BI675,4))</f>
        <v>1</v>
      </c>
      <c r="BG675" s="317">
        <f>RMDF!BG675</f>
        <v>0</v>
      </c>
      <c r="BH675" s="318" t="str">
        <f>IF(BG675=0,"",_xlfn.XLOOKUP(BG675,StatePicklist!$1:$1,StatePicklist!$3:$3,"NA",0))</f>
        <v/>
      </c>
      <c r="BI675" s="297" t="str">
        <f ca="1">IF(RMDF!BH675="", "", IF(ISNUMBER(MATCH(RMDF!BH675, INDIRECT(BH675), 0)), "OK", "Invalid"))</f>
        <v/>
      </c>
      <c r="BJ675" s="281"/>
      <c r="BK675" s="281"/>
      <c r="BL675" s="281"/>
      <c r="BM675" s="281" t="b">
        <f>AND(RMDF!BP675&gt;=0, RMDF!BP675&lt;=1-SUM(RMDF!Z675,RMDF!AG675,RMDF!AN675,RMDF!AU675,RMDF!BB675,RMDF!BI675), RMDF!BP675=ROUND(RMDF!BP675,4))</f>
        <v>1</v>
      </c>
      <c r="BN675" s="317">
        <f>RMDF!BN675</f>
        <v>0</v>
      </c>
      <c r="BO675" s="318" t="str">
        <f>IF(BN675=0,"",_xlfn.XLOOKUP(BN675,StatePicklist!$1:$1,StatePicklist!$3:$3,"NA",0))</f>
        <v/>
      </c>
      <c r="BP675" s="297" t="str">
        <f ca="1">IF(RMDF!BO675="", "", IF(ISNUMBER(MATCH(RMDF!BO675, INDIRECT(BO675), 0)), "OK", "Invalid"))</f>
        <v/>
      </c>
      <c r="BQ675" s="281"/>
      <c r="BR675" s="281"/>
      <c r="BS675" s="281"/>
      <c r="BT675" s="281" t="b">
        <f>AND(RMDF!BW675&gt;=0, RMDF!BW675&lt;=1-SUM(RMDF!Z675,RMDF!AG675,RMDF!AN675,RMDF!AU675,RMDF!BB675,RMDF!BI675,RMDF!BP675), RMDF!BW675=ROUND(RMDF!BW675,4))</f>
        <v>1</v>
      </c>
      <c r="BU675" s="317">
        <f>RMDF!BU675</f>
        <v>0</v>
      </c>
      <c r="BV675" s="318" t="str">
        <f>IF(BU675=0,"",_xlfn.XLOOKUP(BU675,StatePicklist!$1:$1,StatePicklist!$3:$3,"NA",0))</f>
        <v/>
      </c>
      <c r="BW675" s="297" t="str">
        <f ca="1">IF(RMDF!BV675="", "", IF(ISNUMBER(MATCH(RMDF!BV675, INDIRECT(BV675), 0)), "OK", "Invalid"))</f>
        <v/>
      </c>
      <c r="BX675" s="281"/>
      <c r="BY675" s="281"/>
      <c r="BZ675" s="281"/>
      <c r="CA675" s="281" t="b">
        <f>AND(RMDF!CD675&gt;=0, RMDF!CD675&lt;=1-SUM(RMDF!Z675,RMDF!AG675,RMDF!AN675,RMDF!AU675,RMDF!BB675,RMDF!BI675,RMDF!BP675,RMDF!BW675), RMDF!CD675=ROUND(RMDF!CD675,4))</f>
        <v>1</v>
      </c>
      <c r="CB675" s="317">
        <f>RMDF!CB675</f>
        <v>0</v>
      </c>
      <c r="CC675" s="318" t="str">
        <f>IF(CB675=0,"",_xlfn.XLOOKUP(CB675,StatePicklist!$1:$1,StatePicklist!$3:$3,"NA",0))</f>
        <v/>
      </c>
      <c r="CD675" s="297" t="str">
        <f ca="1">IF(RMDF!CC675="", "", IF(ISNUMBER(MATCH(RMDF!CC675, INDIRECT(CC675), 0)), "OK", "Invalid"))</f>
        <v/>
      </c>
      <c r="CE675" s="281"/>
      <c r="CF675" s="281"/>
      <c r="CG675" s="281"/>
      <c r="CH675" s="281" t="b">
        <f>AND(RMDF!CK675&gt;=0, RMDF!CK675&lt;=1-SUM(RMDF!Z675,RMDF!AG675,RMDF!AN675,RMDF!AU675,RMDF!BB675,RMDF!BI675,RMDF!BP675,RMDF!BW675,RMDF!CD675), RMDF!CK675=ROUND(RMDF!CK675,4))</f>
        <v>1</v>
      </c>
      <c r="CI675" s="317">
        <f>RMDF!CI675</f>
        <v>0</v>
      </c>
      <c r="CJ675" s="318" t="str">
        <f>IF(CI675=0,"",_xlfn.XLOOKUP(CI675,StatePicklist!$1:$1,StatePicklist!$3:$3,"NA",0))</f>
        <v/>
      </c>
      <c r="CK675" s="297" t="str">
        <f ca="1">IF(RMDF!CJ675="", "", IF(ISNUMBER(MATCH(RMDF!CJ675, INDIRECT(CJ675), 0)), "OK", "Invalid"))</f>
        <v/>
      </c>
      <c r="CL675" s="281"/>
      <c r="CM675" s="281"/>
      <c r="CN675" s="281"/>
      <c r="CO675" s="281" t="b">
        <f>AND(RMDF!CR675&gt;=0, RMDF!CR675&lt;=1-SUM(RMDF!Z675,RMDF!AG675,RMDF!AN675,RMDF!AU675,RMDF!BB675,RMDF!BI675,RMDF!BP675,RMDF!BW675,RMDF!CD675,RMDF!CK675), RMDF!CR675=ROUND(RMDF!CR675,4))</f>
        <v>1</v>
      </c>
      <c r="CP675" s="317">
        <f>RMDF!CP675</f>
        <v>0</v>
      </c>
      <c r="CQ675" s="318" t="str">
        <f>IF(CP675=0,"",_xlfn.XLOOKUP(CP675,StatePicklist!$1:$1,StatePicklist!$3:$3,"NA",0))</f>
        <v/>
      </c>
      <c r="CR675" s="297" t="str">
        <f ca="1">IF(RMDF!CQ675="", "", IF(ISNUMBER(MATCH(RMDF!CQ675, INDIRECT(CQ675), 0)), "OK", "Invalid"))</f>
        <v/>
      </c>
      <c r="CS675" s="281"/>
      <c r="CT675" s="281"/>
      <c r="CU675" s="281"/>
      <c r="CV675" s="281" t="b">
        <f>AND(RMDF!CY675&gt;=0, RMDF!CY675&lt;=1-SUM(RMDF!Z675,RMDF!AG675,RMDF!AN675,RMDF!AU675,RMDF!BB675,RMDF!BI675,RMDF!BP675,RMDF!BW675,RMDF!CD675,RMDF!CK675,RMDF!CR675), RMDF!CY675=ROUND(RMDF!CY675,4))</f>
        <v>1</v>
      </c>
      <c r="CW675" s="317">
        <f>RMDF!CW675</f>
        <v>0</v>
      </c>
      <c r="CX675" s="318" t="str">
        <f>IF(CW675=0,"",_xlfn.XLOOKUP(CW675,StatePicklist!$1:$1,StatePicklist!$3:$3,"NA",0))</f>
        <v/>
      </c>
      <c r="CY675" s="297" t="str">
        <f ca="1">IF(RMDF!CX675="", "", IF(ISNUMBER(MATCH(RMDF!CX675, INDIRECT(CX675), 0)), "OK", "Invalid"))</f>
        <v/>
      </c>
      <c r="CZ675" s="281"/>
      <c r="DA675" s="281"/>
      <c r="DB675" s="281"/>
      <c r="DC675" s="281" t="b">
        <f>AND(RMDF!DF675&gt;=0, RMDF!DF675&lt;=1-SUM(RMDF!Z675,RMDF!AG675,RMDF!AN675,RMDF!AU675,RMDF!BB675,RMDF!BI675,RMDF!BP675,RMDF!BW675,RMDF!CD675,RMDF!CK675,RMDF!CR675,RMDF!CY675), RMDF!DF675=ROUND(RMDF!DF675,4))</f>
        <v>1</v>
      </c>
      <c r="DD675" s="317">
        <f>RMDF!DD675</f>
        <v>0</v>
      </c>
      <c r="DE675" s="318" t="str">
        <f>IF(DD675=0,"",_xlfn.XLOOKUP(DD675,StatePicklist!$1:$1,StatePicklist!$3:$3,"NA",0))</f>
        <v/>
      </c>
      <c r="DF675" s="297" t="str">
        <f ca="1">IF(RMDF!DE675="", "", IF(ISNUMBER(MATCH(RMDF!DE675, INDIRECT(DE675), 0)), "OK", "Invalid"))</f>
        <v/>
      </c>
      <c r="DG675" s="281"/>
      <c r="DH675" s="281"/>
      <c r="DI675" s="281"/>
      <c r="DJ675" s="281" t="b">
        <f>AND(RMDF!DM675&gt;=0, RMDF!DM675&lt;=1-SUM(RMDF!Z675,RMDF!AG675,RMDF!AN675,RMDF!AU675,RMDF!BB675,RMDF!BI675,RMDF!BP675,RMDF!BW675,RMDF!CD675,RMDF!CK675,RMDF!CR675,RMDF!CY675,RMDF!DF675), RMDF!DM675=ROUND(RMDF!DM675,4))</f>
        <v>1</v>
      </c>
      <c r="DK675" s="317">
        <f>RMDF!DK675</f>
        <v>0</v>
      </c>
      <c r="DL675" s="318" t="str">
        <f>IF(DK675=0,"",_xlfn.XLOOKUP(DK675,StatePicklist!$1:$1,StatePicklist!$3:$3,"NA",0))</f>
        <v/>
      </c>
      <c r="DM675" s="297" t="str">
        <f ca="1">IF(RMDF!DL675="", "", IF(ISNUMBER(MATCH(RMDF!DL675, INDIRECT(DL675), 0)), "OK", "Invalid"))</f>
        <v/>
      </c>
      <c r="DN675" s="281"/>
      <c r="DO675" s="281"/>
      <c r="DP675" s="281"/>
      <c r="DQ675" s="281" t="b">
        <f>AND(RMDF!DT675&gt;=0, RMDF!DT675&lt;=1-SUM(RMDF!Z675,RMDF!AG675,RMDF!AN675,RMDF!AU675,RMDF!BB675,RMDF!BI675,RMDF!BP675,RMDF!BW675,RMDF!CD675,RMDF!CK675,RMDF!CR675,RMDF!CY675,RMDF!DF675,RMDF!DM675), RMDF!DT675=ROUND(RMDF!DT675,4))</f>
        <v>1</v>
      </c>
      <c r="DR675" s="317">
        <f>RMDF!DR675</f>
        <v>0</v>
      </c>
      <c r="DS675" s="318" t="str">
        <f>IF(DR675=0,"",_xlfn.XLOOKUP(DR675,StatePicklist!$1:$1,StatePicklist!$3:$3,"NA",0))</f>
        <v/>
      </c>
      <c r="DT675" s="297" t="str">
        <f ca="1">IF(RMDF!DS675="", "", IF(ISNUMBER(MATCH(RMDF!DS675, INDIRECT(DS675), 0)), "OK", "Invalid"))</f>
        <v/>
      </c>
      <c r="DU675" s="281"/>
      <c r="DV675" s="281"/>
      <c r="DW675" s="281"/>
      <c r="DX675" s="281" t="b">
        <f>AND(RMDF!EA675&gt;=0, RMDF!EA675&lt;=1-SUM(RMDF!Z675,RMDF!AG675,RMDF!AN675,RMDF!AU675,RMDF!BB675,RMDF!BI675,RMDF!BP675,RMDF!BW675,RMDF!CD675,RMDF!CK675,RMDF!CR675,RMDF!CY675,RMDF!DF675,RMDF!DM675,RMDF!DT675), RMDF!EA675=ROUND(RMDF!EA675,4))</f>
        <v>1</v>
      </c>
      <c r="DY675" s="317">
        <f>RMDF!DY675</f>
        <v>0</v>
      </c>
      <c r="DZ675" s="318" t="str">
        <f>IF(DY675=0,"",_xlfn.XLOOKUP(DY675,StatePicklist!$1:$1,StatePicklist!$3:$3,"NA",0))</f>
        <v/>
      </c>
      <c r="EA675" s="297" t="str">
        <f ca="1">IF(RMDF!DZ675="", "", IF(ISNUMBER(MATCH(RMDF!DZ675, INDIRECT(DZ675), 0)), "OK", "Invalid"))</f>
        <v/>
      </c>
      <c r="EB675" s="281"/>
      <c r="EC675" s="281"/>
      <c r="ED675" s="281"/>
      <c r="EE675" s="281" t="b">
        <f>AND(RMDF!EH675&gt;=0, RMDF!EH675&lt;=1-SUM(RMDF!Z675,RMDF!AG675,RMDF!AN675,RMDF!AU675,RMDF!BB675,RMDF!BI675,RMDF!BP675,RMDF!BW675,RMDF!CD675,RMDF!CK675,RMDF!CR675,RMDF!CY675,RMDF!DF675,RMDF!DM675,RMDF!DT675,RMDF!EA675), RMDF!EH675=ROUND(RMDF!EH675,4))</f>
        <v>1</v>
      </c>
      <c r="EF675" s="317">
        <f>RMDF!EF675</f>
        <v>0</v>
      </c>
      <c r="EG675" s="318" t="str">
        <f>IF(EF675=0,"",_xlfn.XLOOKUP(EF675,StatePicklist!$1:$1,StatePicklist!$3:$3,"NA",0))</f>
        <v/>
      </c>
      <c r="EH675" s="297" t="str">
        <f ca="1">IF(RMDF!EG675="", "", IF(ISNUMBER(MATCH(RMDF!EG675, INDIRECT(EG675), 0)), "OK", "Invalid"))</f>
        <v/>
      </c>
      <c r="EI675" s="281"/>
      <c r="EJ675" s="281"/>
      <c r="EK675" s="281"/>
      <c r="EL675" s="281" t="b">
        <f>AND(RMDF!EO675&gt;=0, RMDF!EO675&lt;=1-SUM(RMDF!Z675,RMDF!AG675,RMDF!AN675,RMDF!AU675,RMDF!BB675,RMDF!BI675,RMDF!BP675,RMDF!BW675,RMDF!CD675,RMDF!CK675,RMDF!CR675,RMDF!CY675,RMDF!DF675,RMDF!DM675,RMDF!DT675,RMDF!EA675,RMDF!EH675), RMDF!EO675=ROUND(RMDF!EO675,4))</f>
        <v>1</v>
      </c>
      <c r="EM675" s="317">
        <f>RMDF!EM675</f>
        <v>0</v>
      </c>
      <c r="EN675" s="318" t="str">
        <f>IF(EM675=0,"",_xlfn.XLOOKUP(EM675,StatePicklist!$1:$1,StatePicklist!$3:$3,"NA",0))</f>
        <v/>
      </c>
      <c r="EO675" s="297" t="str">
        <f ca="1">IF(RMDF!EN675="", "", IF(ISNUMBER(MATCH(RMDF!EN675, INDIRECT(EN675), 0)), "OK", "Invalid"))</f>
        <v/>
      </c>
      <c r="EP675" s="281"/>
      <c r="EQ675" s="281"/>
      <c r="ER675" s="281"/>
      <c r="ES675" s="281" t="b">
        <f>AND(RMDF!EV675&gt;=0, RMDF!EV675&lt;=1-SUM(RMDF!Z675,RMDF!AG675,RMDF!AN675,RMDF!AU675,RMDF!BB675,RMDF!BI675,RMDF!BP675,RMDF!BW675,RMDF!CD675,RMDF!CK675,RMDF!CR675,RMDF!CY675,RMDF!DF675,RMDF!DM675,RMDF!DT675,RMDF!EA675,RMDF!EH675,RMDF!EO675), RMDF!EV675=ROUND(RMDF!EV675,4))</f>
        <v>1</v>
      </c>
      <c r="ET675" s="317">
        <f>RMDF!ET675</f>
        <v>0</v>
      </c>
      <c r="EU675" s="318" t="str">
        <f>IF(ET675=0,"",_xlfn.XLOOKUP(ET675,StatePicklist!$1:$1,StatePicklist!$3:$3,"NA",0))</f>
        <v/>
      </c>
      <c r="EV675" s="297" t="str">
        <f ca="1">IF(RMDF!EU675="", "", IF(ISNUMBER(MATCH(RMDF!EU675, INDIRECT(EU675), 0)), "OK", "Invalid"))</f>
        <v/>
      </c>
      <c r="EW675" s="281"/>
      <c r="EX675" s="281"/>
      <c r="EY675" s="281"/>
      <c r="EZ675" s="281" t="b">
        <f>AND(RMDF!FC675&gt;=0, RMDF!FC675&lt;=1-SUM(RMDF!Z675,RMDF!AG675,RMDF!AN675,RMDF!AU675,RMDF!BB675,RMDF!BI675,RMDF!BP675,RMDF!BW675,RMDF!CD675,RMDF!CK675,RMDF!CR675,RMDF!CY675,RMDF!DF675,RMDF!DM675,RMDF!DT675,RMDF!EA675,RMDF!EH675,RMDF!EO675,RMDF!EV675), RMDF!FC675=ROUND(RMDF!FC675,4))</f>
        <v>1</v>
      </c>
      <c r="FA675" s="317">
        <f>RMDF!FA675</f>
        <v>0</v>
      </c>
      <c r="FB675" s="318" t="str">
        <f>IF(FA675=0,"",_xlfn.XLOOKUP(FA675,StatePicklist!$1:$1,StatePicklist!$3:$3,"NA",0))</f>
        <v/>
      </c>
      <c r="FC675" s="297" t="str">
        <f ca="1">IF(RMDF!FB675="", "", IF(ISNUMBER(MATCH(RMDF!FB675, INDIRECT(FB675), 0)), "OK", "Invalid"))</f>
        <v/>
      </c>
    </row>
    <row r="676" spans="1:159" s="205" customFormat="1" ht="39.9" customHeight="1" x14ac:dyDescent="0.25">
      <c r="A676" s="206"/>
      <c r="B676" s="196"/>
      <c r="C676" s="197"/>
      <c r="D676" s="198"/>
      <c r="E676" s="199"/>
      <c r="F676" s="200"/>
      <c r="G676" s="201"/>
      <c r="H676" s="292"/>
      <c r="I676" s="305">
        <f>RMDF!I676</f>
        <v>0</v>
      </c>
      <c r="J676" s="305" t="str">
        <f>IF(I676=ProductCode!$B$30,"PDReclPost",IF(OR(I676=ProductCode!$C$30,I676=ProductCode!$E$30,I676=ProductCode!$G$30),"PDPreCon",IF(OR(I676=ProductCode!$D$30,I676=ProductCode!$F$30),"PDNotReclPost","")))</f>
        <v/>
      </c>
      <c r="K676" s="305" t="str">
        <f t="shared" ref="K676:M739" si="39">IF(LEFT($I676,13)="Reclaimed pre","Rmpre",IF(LEFT($I676,13)="Reclaimed pos","Rmpost",""))</f>
        <v/>
      </c>
      <c r="L676" s="289"/>
      <c r="M676" s="305" t="str">
        <f t="shared" si="39"/>
        <v/>
      </c>
      <c r="N676" s="289" t="b">
        <f>AND(RMDF!N676&gt;=0, RMDF!N676&lt;=1-RMDF!L676, RMDF!N676=ROUND(RMDF!N676,4))</f>
        <v>1</v>
      </c>
      <c r="O676" s="286" t="str">
        <f>IF(P676="","",IF(I676="","",IF(LEFT(I676,13)="Reclaimed pos",RawMaterialCode!$E$569,RawMaterialCode!$E$568)))</f>
        <v>Reclaimed pre-consumer mixed fibers (RM0578)</v>
      </c>
      <c r="P676" s="295">
        <f t="shared" ref="P676:P739" si="40">IF(OR(I676="",1-SUM(L676,N676)=0),"",1-SUM(L676,N676))</f>
        <v>1</v>
      </c>
      <c r="Q676" s="202"/>
      <c r="R676" s="203"/>
      <c r="S676" s="204" t="str">
        <f t="shared" ref="S676:S739" si="41">IF(C676="","",IF(R676&lt;&gt;0,SUMIF($Z$33:$FC$33,$Z$33,Z676:FC676),""))</f>
        <v/>
      </c>
      <c r="T676" s="281"/>
      <c r="U676" s="281"/>
      <c r="V676" s="281"/>
      <c r="W676" s="281"/>
      <c r="X676" s="317">
        <f>RMDF!X676</f>
        <v>0</v>
      </c>
      <c r="Y676" s="318" t="str">
        <f>IF(X676=0,"",_xlfn.XLOOKUP(X676,StatePicklist!$1:$1,StatePicklist!$3:$3,"NA",0))</f>
        <v/>
      </c>
      <c r="Z676" s="297" t="str">
        <f ca="1">IF(RMDF!Y676="", "", IF(ISNUMBER(MATCH(RMDF!Y676, INDIRECT(Y676), 0)), "OK", "Invalid"))</f>
        <v/>
      </c>
      <c r="AA676" s="281"/>
      <c r="AB676" s="281"/>
      <c r="AC676" s="281"/>
      <c r="AD676" s="281" t="b">
        <f>AND(RMDF!AG676&gt;=0, RMDF!AG676&lt;=1-RMDF!Z676, RMDF!AG676=ROUND(RMDF!AG676,4))</f>
        <v>1</v>
      </c>
      <c r="AE676" s="317">
        <f>RMDF!AE676</f>
        <v>0</v>
      </c>
      <c r="AF676" s="318" t="str">
        <f>IF(AE676=0,"",_xlfn.XLOOKUP(AE676,StatePicklist!$1:$1,StatePicklist!$3:$3,"NA",0))</f>
        <v/>
      </c>
      <c r="AG676" s="297" t="str">
        <f ca="1">IF(RMDF!AF676="", "", IF(ISNUMBER(MATCH(RMDF!AF676, INDIRECT(AF676), 0)), "OK", "Invalid"))</f>
        <v/>
      </c>
      <c r="AH676" s="281"/>
      <c r="AI676" s="281"/>
      <c r="AJ676" s="281"/>
      <c r="AK676" s="281" t="b">
        <f>AND(RMDF!AN676&gt;=0, RMDF!AN676&lt;=1-SUM(RMDF!Z676,RMDF!AG676), RMDF!AN676=ROUND(RMDF!AN676,4))</f>
        <v>1</v>
      </c>
      <c r="AL676" s="317">
        <f>RMDF!AL676</f>
        <v>0</v>
      </c>
      <c r="AM676" s="318" t="str">
        <f>IF(AL676=0,"",_xlfn.XLOOKUP(AL676,StatePicklist!$1:$1,StatePicklist!$3:$3,"NA",0))</f>
        <v/>
      </c>
      <c r="AN676" s="297" t="str">
        <f ca="1">IF(RMDF!AM676="", "", IF(ISNUMBER(MATCH(RMDF!AM676, INDIRECT(AM676), 0)), "OK", "Invalid"))</f>
        <v/>
      </c>
      <c r="AO676" s="281"/>
      <c r="AP676" s="281"/>
      <c r="AQ676" s="281"/>
      <c r="AR676" s="281" t="b">
        <f>AND(RMDF!AU676&gt;=0, RMDF!AU676&lt;=1-SUM(RMDF!Z676,RMDF!AG676,RMDF!AN676), RMDF!AU676=ROUND(RMDF!AU676,4))</f>
        <v>1</v>
      </c>
      <c r="AS676" s="317">
        <f>RMDF!AS676</f>
        <v>0</v>
      </c>
      <c r="AT676" s="318" t="str">
        <f>IF(AS676=0,"",_xlfn.XLOOKUP(AS676,StatePicklist!$1:$1,StatePicklist!$3:$3,"NA",0))</f>
        <v/>
      </c>
      <c r="AU676" s="297" t="str">
        <f ca="1">IF(RMDF!AT676="", "", IF(ISNUMBER(MATCH(RMDF!AT676, INDIRECT(AT676), 0)), "OK", "Invalid"))</f>
        <v/>
      </c>
      <c r="AV676" s="281"/>
      <c r="AW676" s="281"/>
      <c r="AX676" s="281"/>
      <c r="AY676" s="281" t="b">
        <f>AND(RMDF!BB676&gt;=0, RMDF!BB676&lt;=1-SUM(RMDF!Z676,RMDF!AG676,RMDF!AN676,RMDF!AU676), RMDF!BB676=ROUND(RMDF!BB676,4))</f>
        <v>1</v>
      </c>
      <c r="AZ676" s="317">
        <f>RMDF!AZ676</f>
        <v>0</v>
      </c>
      <c r="BA676" s="318" t="str">
        <f>IF(AZ676=0,"",_xlfn.XLOOKUP(AZ676,StatePicklist!$1:$1,StatePicklist!$3:$3,"NA",0))</f>
        <v/>
      </c>
      <c r="BB676" s="297" t="str">
        <f ca="1">IF(RMDF!BA676="", "", IF(ISNUMBER(MATCH(RMDF!BA676, INDIRECT(BA676), 0)), "OK", "Invalid"))</f>
        <v/>
      </c>
      <c r="BC676" s="281"/>
      <c r="BD676" s="281"/>
      <c r="BE676" s="281"/>
      <c r="BF676" s="281" t="b">
        <f>AND(RMDF!BI676&gt;=0, RMDF!BI676&lt;=1-SUM(RMDF!Z676,RMDF!AG676,RMDF!AN676,RMDF!AU676,RMDF!BB676), RMDF!BI676=ROUND(RMDF!BI676,4))</f>
        <v>1</v>
      </c>
      <c r="BG676" s="317">
        <f>RMDF!BG676</f>
        <v>0</v>
      </c>
      <c r="BH676" s="318" t="str">
        <f>IF(BG676=0,"",_xlfn.XLOOKUP(BG676,StatePicklist!$1:$1,StatePicklist!$3:$3,"NA",0))</f>
        <v/>
      </c>
      <c r="BI676" s="297" t="str">
        <f ca="1">IF(RMDF!BH676="", "", IF(ISNUMBER(MATCH(RMDF!BH676, INDIRECT(BH676), 0)), "OK", "Invalid"))</f>
        <v/>
      </c>
      <c r="BJ676" s="281"/>
      <c r="BK676" s="281"/>
      <c r="BL676" s="281"/>
      <c r="BM676" s="281" t="b">
        <f>AND(RMDF!BP676&gt;=0, RMDF!BP676&lt;=1-SUM(RMDF!Z676,RMDF!AG676,RMDF!AN676,RMDF!AU676,RMDF!BB676,RMDF!BI676), RMDF!BP676=ROUND(RMDF!BP676,4))</f>
        <v>1</v>
      </c>
      <c r="BN676" s="317">
        <f>RMDF!BN676</f>
        <v>0</v>
      </c>
      <c r="BO676" s="318" t="str">
        <f>IF(BN676=0,"",_xlfn.XLOOKUP(BN676,StatePicklist!$1:$1,StatePicklist!$3:$3,"NA",0))</f>
        <v/>
      </c>
      <c r="BP676" s="297" t="str">
        <f ca="1">IF(RMDF!BO676="", "", IF(ISNUMBER(MATCH(RMDF!BO676, INDIRECT(BO676), 0)), "OK", "Invalid"))</f>
        <v/>
      </c>
      <c r="BQ676" s="281"/>
      <c r="BR676" s="281"/>
      <c r="BS676" s="281"/>
      <c r="BT676" s="281" t="b">
        <f>AND(RMDF!BW676&gt;=0, RMDF!BW676&lt;=1-SUM(RMDF!Z676,RMDF!AG676,RMDF!AN676,RMDF!AU676,RMDF!BB676,RMDF!BI676,RMDF!BP676), RMDF!BW676=ROUND(RMDF!BW676,4))</f>
        <v>1</v>
      </c>
      <c r="BU676" s="317">
        <f>RMDF!BU676</f>
        <v>0</v>
      </c>
      <c r="BV676" s="318" t="str">
        <f>IF(BU676=0,"",_xlfn.XLOOKUP(BU676,StatePicklist!$1:$1,StatePicklist!$3:$3,"NA",0))</f>
        <v/>
      </c>
      <c r="BW676" s="297" t="str">
        <f ca="1">IF(RMDF!BV676="", "", IF(ISNUMBER(MATCH(RMDF!BV676, INDIRECT(BV676), 0)), "OK", "Invalid"))</f>
        <v/>
      </c>
      <c r="BX676" s="281"/>
      <c r="BY676" s="281"/>
      <c r="BZ676" s="281"/>
      <c r="CA676" s="281" t="b">
        <f>AND(RMDF!CD676&gt;=0, RMDF!CD676&lt;=1-SUM(RMDF!Z676,RMDF!AG676,RMDF!AN676,RMDF!AU676,RMDF!BB676,RMDF!BI676,RMDF!BP676,RMDF!BW676), RMDF!CD676=ROUND(RMDF!CD676,4))</f>
        <v>1</v>
      </c>
      <c r="CB676" s="317">
        <f>RMDF!CB676</f>
        <v>0</v>
      </c>
      <c r="CC676" s="318" t="str">
        <f>IF(CB676=0,"",_xlfn.XLOOKUP(CB676,StatePicklist!$1:$1,StatePicklist!$3:$3,"NA",0))</f>
        <v/>
      </c>
      <c r="CD676" s="297" t="str">
        <f ca="1">IF(RMDF!CC676="", "", IF(ISNUMBER(MATCH(RMDF!CC676, INDIRECT(CC676), 0)), "OK", "Invalid"))</f>
        <v/>
      </c>
      <c r="CE676" s="281"/>
      <c r="CF676" s="281"/>
      <c r="CG676" s="281"/>
      <c r="CH676" s="281" t="b">
        <f>AND(RMDF!CK676&gt;=0, RMDF!CK676&lt;=1-SUM(RMDF!Z676,RMDF!AG676,RMDF!AN676,RMDF!AU676,RMDF!BB676,RMDF!BI676,RMDF!BP676,RMDF!BW676,RMDF!CD676), RMDF!CK676=ROUND(RMDF!CK676,4))</f>
        <v>1</v>
      </c>
      <c r="CI676" s="317">
        <f>RMDF!CI676</f>
        <v>0</v>
      </c>
      <c r="CJ676" s="318" t="str">
        <f>IF(CI676=0,"",_xlfn.XLOOKUP(CI676,StatePicklist!$1:$1,StatePicklist!$3:$3,"NA",0))</f>
        <v/>
      </c>
      <c r="CK676" s="297" t="str">
        <f ca="1">IF(RMDF!CJ676="", "", IF(ISNUMBER(MATCH(RMDF!CJ676, INDIRECT(CJ676), 0)), "OK", "Invalid"))</f>
        <v/>
      </c>
      <c r="CL676" s="281"/>
      <c r="CM676" s="281"/>
      <c r="CN676" s="281"/>
      <c r="CO676" s="281" t="b">
        <f>AND(RMDF!CR676&gt;=0, RMDF!CR676&lt;=1-SUM(RMDF!Z676,RMDF!AG676,RMDF!AN676,RMDF!AU676,RMDF!BB676,RMDF!BI676,RMDF!BP676,RMDF!BW676,RMDF!CD676,RMDF!CK676), RMDF!CR676=ROUND(RMDF!CR676,4))</f>
        <v>1</v>
      </c>
      <c r="CP676" s="317">
        <f>RMDF!CP676</f>
        <v>0</v>
      </c>
      <c r="CQ676" s="318" t="str">
        <f>IF(CP676=0,"",_xlfn.XLOOKUP(CP676,StatePicklist!$1:$1,StatePicklist!$3:$3,"NA",0))</f>
        <v/>
      </c>
      <c r="CR676" s="297" t="str">
        <f ca="1">IF(RMDF!CQ676="", "", IF(ISNUMBER(MATCH(RMDF!CQ676, INDIRECT(CQ676), 0)), "OK", "Invalid"))</f>
        <v/>
      </c>
      <c r="CS676" s="281"/>
      <c r="CT676" s="281"/>
      <c r="CU676" s="281"/>
      <c r="CV676" s="281" t="b">
        <f>AND(RMDF!CY676&gt;=0, RMDF!CY676&lt;=1-SUM(RMDF!Z676,RMDF!AG676,RMDF!AN676,RMDF!AU676,RMDF!BB676,RMDF!BI676,RMDF!BP676,RMDF!BW676,RMDF!CD676,RMDF!CK676,RMDF!CR676), RMDF!CY676=ROUND(RMDF!CY676,4))</f>
        <v>1</v>
      </c>
      <c r="CW676" s="317">
        <f>RMDF!CW676</f>
        <v>0</v>
      </c>
      <c r="CX676" s="318" t="str">
        <f>IF(CW676=0,"",_xlfn.XLOOKUP(CW676,StatePicklist!$1:$1,StatePicklist!$3:$3,"NA",0))</f>
        <v/>
      </c>
      <c r="CY676" s="297" t="str">
        <f ca="1">IF(RMDF!CX676="", "", IF(ISNUMBER(MATCH(RMDF!CX676, INDIRECT(CX676), 0)), "OK", "Invalid"))</f>
        <v/>
      </c>
      <c r="CZ676" s="281"/>
      <c r="DA676" s="281"/>
      <c r="DB676" s="281"/>
      <c r="DC676" s="281" t="b">
        <f>AND(RMDF!DF676&gt;=0, RMDF!DF676&lt;=1-SUM(RMDF!Z676,RMDF!AG676,RMDF!AN676,RMDF!AU676,RMDF!BB676,RMDF!BI676,RMDF!BP676,RMDF!BW676,RMDF!CD676,RMDF!CK676,RMDF!CR676,RMDF!CY676), RMDF!DF676=ROUND(RMDF!DF676,4))</f>
        <v>1</v>
      </c>
      <c r="DD676" s="317">
        <f>RMDF!DD676</f>
        <v>0</v>
      </c>
      <c r="DE676" s="318" t="str">
        <f>IF(DD676=0,"",_xlfn.XLOOKUP(DD676,StatePicklist!$1:$1,StatePicklist!$3:$3,"NA",0))</f>
        <v/>
      </c>
      <c r="DF676" s="297" t="str">
        <f ca="1">IF(RMDF!DE676="", "", IF(ISNUMBER(MATCH(RMDF!DE676, INDIRECT(DE676), 0)), "OK", "Invalid"))</f>
        <v/>
      </c>
      <c r="DG676" s="281"/>
      <c r="DH676" s="281"/>
      <c r="DI676" s="281"/>
      <c r="DJ676" s="281" t="b">
        <f>AND(RMDF!DM676&gt;=0, RMDF!DM676&lt;=1-SUM(RMDF!Z676,RMDF!AG676,RMDF!AN676,RMDF!AU676,RMDF!BB676,RMDF!BI676,RMDF!BP676,RMDF!BW676,RMDF!CD676,RMDF!CK676,RMDF!CR676,RMDF!CY676,RMDF!DF676), RMDF!DM676=ROUND(RMDF!DM676,4))</f>
        <v>1</v>
      </c>
      <c r="DK676" s="317">
        <f>RMDF!DK676</f>
        <v>0</v>
      </c>
      <c r="DL676" s="318" t="str">
        <f>IF(DK676=0,"",_xlfn.XLOOKUP(DK676,StatePicklist!$1:$1,StatePicklist!$3:$3,"NA",0))</f>
        <v/>
      </c>
      <c r="DM676" s="297" t="str">
        <f ca="1">IF(RMDF!DL676="", "", IF(ISNUMBER(MATCH(RMDF!DL676, INDIRECT(DL676), 0)), "OK", "Invalid"))</f>
        <v/>
      </c>
      <c r="DN676" s="281"/>
      <c r="DO676" s="281"/>
      <c r="DP676" s="281"/>
      <c r="DQ676" s="281" t="b">
        <f>AND(RMDF!DT676&gt;=0, RMDF!DT676&lt;=1-SUM(RMDF!Z676,RMDF!AG676,RMDF!AN676,RMDF!AU676,RMDF!BB676,RMDF!BI676,RMDF!BP676,RMDF!BW676,RMDF!CD676,RMDF!CK676,RMDF!CR676,RMDF!CY676,RMDF!DF676,RMDF!DM676), RMDF!DT676=ROUND(RMDF!DT676,4))</f>
        <v>1</v>
      </c>
      <c r="DR676" s="317">
        <f>RMDF!DR676</f>
        <v>0</v>
      </c>
      <c r="DS676" s="318" t="str">
        <f>IF(DR676=0,"",_xlfn.XLOOKUP(DR676,StatePicklist!$1:$1,StatePicklist!$3:$3,"NA",0))</f>
        <v/>
      </c>
      <c r="DT676" s="297" t="str">
        <f ca="1">IF(RMDF!DS676="", "", IF(ISNUMBER(MATCH(RMDF!DS676, INDIRECT(DS676), 0)), "OK", "Invalid"))</f>
        <v/>
      </c>
      <c r="DU676" s="281"/>
      <c r="DV676" s="281"/>
      <c r="DW676" s="281"/>
      <c r="DX676" s="281" t="b">
        <f>AND(RMDF!EA676&gt;=0, RMDF!EA676&lt;=1-SUM(RMDF!Z676,RMDF!AG676,RMDF!AN676,RMDF!AU676,RMDF!BB676,RMDF!BI676,RMDF!BP676,RMDF!BW676,RMDF!CD676,RMDF!CK676,RMDF!CR676,RMDF!CY676,RMDF!DF676,RMDF!DM676,RMDF!DT676), RMDF!EA676=ROUND(RMDF!EA676,4))</f>
        <v>1</v>
      </c>
      <c r="DY676" s="317">
        <f>RMDF!DY676</f>
        <v>0</v>
      </c>
      <c r="DZ676" s="318" t="str">
        <f>IF(DY676=0,"",_xlfn.XLOOKUP(DY676,StatePicklist!$1:$1,StatePicklist!$3:$3,"NA",0))</f>
        <v/>
      </c>
      <c r="EA676" s="297" t="str">
        <f ca="1">IF(RMDF!DZ676="", "", IF(ISNUMBER(MATCH(RMDF!DZ676, INDIRECT(DZ676), 0)), "OK", "Invalid"))</f>
        <v/>
      </c>
      <c r="EB676" s="281"/>
      <c r="EC676" s="281"/>
      <c r="ED676" s="281"/>
      <c r="EE676" s="281" t="b">
        <f>AND(RMDF!EH676&gt;=0, RMDF!EH676&lt;=1-SUM(RMDF!Z676,RMDF!AG676,RMDF!AN676,RMDF!AU676,RMDF!BB676,RMDF!BI676,RMDF!BP676,RMDF!BW676,RMDF!CD676,RMDF!CK676,RMDF!CR676,RMDF!CY676,RMDF!DF676,RMDF!DM676,RMDF!DT676,RMDF!EA676), RMDF!EH676=ROUND(RMDF!EH676,4))</f>
        <v>1</v>
      </c>
      <c r="EF676" s="317">
        <f>RMDF!EF676</f>
        <v>0</v>
      </c>
      <c r="EG676" s="318" t="str">
        <f>IF(EF676=0,"",_xlfn.XLOOKUP(EF676,StatePicklist!$1:$1,StatePicklist!$3:$3,"NA",0))</f>
        <v/>
      </c>
      <c r="EH676" s="297" t="str">
        <f ca="1">IF(RMDF!EG676="", "", IF(ISNUMBER(MATCH(RMDF!EG676, INDIRECT(EG676), 0)), "OK", "Invalid"))</f>
        <v/>
      </c>
      <c r="EI676" s="281"/>
      <c r="EJ676" s="281"/>
      <c r="EK676" s="281"/>
      <c r="EL676" s="281" t="b">
        <f>AND(RMDF!EO676&gt;=0, RMDF!EO676&lt;=1-SUM(RMDF!Z676,RMDF!AG676,RMDF!AN676,RMDF!AU676,RMDF!BB676,RMDF!BI676,RMDF!BP676,RMDF!BW676,RMDF!CD676,RMDF!CK676,RMDF!CR676,RMDF!CY676,RMDF!DF676,RMDF!DM676,RMDF!DT676,RMDF!EA676,RMDF!EH676), RMDF!EO676=ROUND(RMDF!EO676,4))</f>
        <v>1</v>
      </c>
      <c r="EM676" s="317">
        <f>RMDF!EM676</f>
        <v>0</v>
      </c>
      <c r="EN676" s="318" t="str">
        <f>IF(EM676=0,"",_xlfn.XLOOKUP(EM676,StatePicklist!$1:$1,StatePicklist!$3:$3,"NA",0))</f>
        <v/>
      </c>
      <c r="EO676" s="297" t="str">
        <f ca="1">IF(RMDF!EN676="", "", IF(ISNUMBER(MATCH(RMDF!EN676, INDIRECT(EN676), 0)), "OK", "Invalid"))</f>
        <v/>
      </c>
      <c r="EP676" s="281"/>
      <c r="EQ676" s="281"/>
      <c r="ER676" s="281"/>
      <c r="ES676" s="281" t="b">
        <f>AND(RMDF!EV676&gt;=0, RMDF!EV676&lt;=1-SUM(RMDF!Z676,RMDF!AG676,RMDF!AN676,RMDF!AU676,RMDF!BB676,RMDF!BI676,RMDF!BP676,RMDF!BW676,RMDF!CD676,RMDF!CK676,RMDF!CR676,RMDF!CY676,RMDF!DF676,RMDF!DM676,RMDF!DT676,RMDF!EA676,RMDF!EH676,RMDF!EO676), RMDF!EV676=ROUND(RMDF!EV676,4))</f>
        <v>1</v>
      </c>
      <c r="ET676" s="317">
        <f>RMDF!ET676</f>
        <v>0</v>
      </c>
      <c r="EU676" s="318" t="str">
        <f>IF(ET676=0,"",_xlfn.XLOOKUP(ET676,StatePicklist!$1:$1,StatePicklist!$3:$3,"NA",0))</f>
        <v/>
      </c>
      <c r="EV676" s="297" t="str">
        <f ca="1">IF(RMDF!EU676="", "", IF(ISNUMBER(MATCH(RMDF!EU676, INDIRECT(EU676), 0)), "OK", "Invalid"))</f>
        <v/>
      </c>
      <c r="EW676" s="281"/>
      <c r="EX676" s="281"/>
      <c r="EY676" s="281"/>
      <c r="EZ676" s="281" t="b">
        <f>AND(RMDF!FC676&gt;=0, RMDF!FC676&lt;=1-SUM(RMDF!Z676,RMDF!AG676,RMDF!AN676,RMDF!AU676,RMDF!BB676,RMDF!BI676,RMDF!BP676,RMDF!BW676,RMDF!CD676,RMDF!CK676,RMDF!CR676,RMDF!CY676,RMDF!DF676,RMDF!DM676,RMDF!DT676,RMDF!EA676,RMDF!EH676,RMDF!EO676,RMDF!EV676), RMDF!FC676=ROUND(RMDF!FC676,4))</f>
        <v>1</v>
      </c>
      <c r="FA676" s="317">
        <f>RMDF!FA676</f>
        <v>0</v>
      </c>
      <c r="FB676" s="318" t="str">
        <f>IF(FA676=0,"",_xlfn.XLOOKUP(FA676,StatePicklist!$1:$1,StatePicklist!$3:$3,"NA",0))</f>
        <v/>
      </c>
      <c r="FC676" s="297" t="str">
        <f ca="1">IF(RMDF!FB676="", "", IF(ISNUMBER(MATCH(RMDF!FB676, INDIRECT(FB676), 0)), "OK", "Invalid"))</f>
        <v/>
      </c>
    </row>
    <row r="677" spans="1:159" s="205" customFormat="1" ht="39.9" customHeight="1" x14ac:dyDescent="0.25">
      <c r="A677" s="206"/>
      <c r="B677" s="196"/>
      <c r="C677" s="197"/>
      <c r="D677" s="198"/>
      <c r="E677" s="199"/>
      <c r="F677" s="200"/>
      <c r="G677" s="201"/>
      <c r="H677" s="292"/>
      <c r="I677" s="305">
        <f>RMDF!I677</f>
        <v>0</v>
      </c>
      <c r="J677" s="305" t="str">
        <f>IF(I677=ProductCode!$B$30,"PDReclPost",IF(OR(I677=ProductCode!$C$30,I677=ProductCode!$E$30,I677=ProductCode!$G$30),"PDPreCon",IF(OR(I677=ProductCode!$D$30,I677=ProductCode!$F$30),"PDNotReclPost","")))</f>
        <v/>
      </c>
      <c r="K677" s="305" t="str">
        <f t="shared" si="39"/>
        <v/>
      </c>
      <c r="L677" s="289"/>
      <c r="M677" s="305" t="str">
        <f t="shared" si="39"/>
        <v/>
      </c>
      <c r="N677" s="289" t="b">
        <f>AND(RMDF!N677&gt;=0, RMDF!N677&lt;=1-RMDF!L677, RMDF!N677=ROUND(RMDF!N677,4))</f>
        <v>1</v>
      </c>
      <c r="O677" s="286" t="str">
        <f>IF(P677="","",IF(I677="","",IF(LEFT(I677,13)="Reclaimed pos",RawMaterialCode!$E$569,RawMaterialCode!$E$568)))</f>
        <v>Reclaimed pre-consumer mixed fibers (RM0578)</v>
      </c>
      <c r="P677" s="295">
        <f t="shared" si="40"/>
        <v>1</v>
      </c>
      <c r="Q677" s="202"/>
      <c r="R677" s="203"/>
      <c r="S677" s="204" t="str">
        <f t="shared" si="41"/>
        <v/>
      </c>
      <c r="T677" s="281"/>
      <c r="U677" s="281"/>
      <c r="V677" s="281"/>
      <c r="W677" s="281"/>
      <c r="X677" s="317">
        <f>RMDF!X677</f>
        <v>0</v>
      </c>
      <c r="Y677" s="318" t="str">
        <f>IF(X677=0,"",_xlfn.XLOOKUP(X677,StatePicklist!$1:$1,StatePicklist!$3:$3,"NA",0))</f>
        <v/>
      </c>
      <c r="Z677" s="297" t="str">
        <f ca="1">IF(RMDF!Y677="", "", IF(ISNUMBER(MATCH(RMDF!Y677, INDIRECT(Y677), 0)), "OK", "Invalid"))</f>
        <v/>
      </c>
      <c r="AA677" s="281"/>
      <c r="AB677" s="281"/>
      <c r="AC677" s="281"/>
      <c r="AD677" s="281" t="b">
        <f>AND(RMDF!AG677&gt;=0, RMDF!AG677&lt;=1-RMDF!Z677, RMDF!AG677=ROUND(RMDF!AG677,4))</f>
        <v>1</v>
      </c>
      <c r="AE677" s="317">
        <f>RMDF!AE677</f>
        <v>0</v>
      </c>
      <c r="AF677" s="318" t="str">
        <f>IF(AE677=0,"",_xlfn.XLOOKUP(AE677,StatePicklist!$1:$1,StatePicklist!$3:$3,"NA",0))</f>
        <v/>
      </c>
      <c r="AG677" s="297" t="str">
        <f ca="1">IF(RMDF!AF677="", "", IF(ISNUMBER(MATCH(RMDF!AF677, INDIRECT(AF677), 0)), "OK", "Invalid"))</f>
        <v/>
      </c>
      <c r="AH677" s="281"/>
      <c r="AI677" s="281"/>
      <c r="AJ677" s="281"/>
      <c r="AK677" s="281" t="b">
        <f>AND(RMDF!AN677&gt;=0, RMDF!AN677&lt;=1-SUM(RMDF!Z677,RMDF!AG677), RMDF!AN677=ROUND(RMDF!AN677,4))</f>
        <v>1</v>
      </c>
      <c r="AL677" s="317">
        <f>RMDF!AL677</f>
        <v>0</v>
      </c>
      <c r="AM677" s="318" t="str">
        <f>IF(AL677=0,"",_xlfn.XLOOKUP(AL677,StatePicklist!$1:$1,StatePicklist!$3:$3,"NA",0))</f>
        <v/>
      </c>
      <c r="AN677" s="297" t="str">
        <f ca="1">IF(RMDF!AM677="", "", IF(ISNUMBER(MATCH(RMDF!AM677, INDIRECT(AM677), 0)), "OK", "Invalid"))</f>
        <v/>
      </c>
      <c r="AO677" s="281"/>
      <c r="AP677" s="281"/>
      <c r="AQ677" s="281"/>
      <c r="AR677" s="281" t="b">
        <f>AND(RMDF!AU677&gt;=0, RMDF!AU677&lt;=1-SUM(RMDF!Z677,RMDF!AG677,RMDF!AN677), RMDF!AU677=ROUND(RMDF!AU677,4))</f>
        <v>1</v>
      </c>
      <c r="AS677" s="317">
        <f>RMDF!AS677</f>
        <v>0</v>
      </c>
      <c r="AT677" s="318" t="str">
        <f>IF(AS677=0,"",_xlfn.XLOOKUP(AS677,StatePicklist!$1:$1,StatePicklist!$3:$3,"NA",0))</f>
        <v/>
      </c>
      <c r="AU677" s="297" t="str">
        <f ca="1">IF(RMDF!AT677="", "", IF(ISNUMBER(MATCH(RMDF!AT677, INDIRECT(AT677), 0)), "OK", "Invalid"))</f>
        <v/>
      </c>
      <c r="AV677" s="281"/>
      <c r="AW677" s="281"/>
      <c r="AX677" s="281"/>
      <c r="AY677" s="281" t="b">
        <f>AND(RMDF!BB677&gt;=0, RMDF!BB677&lt;=1-SUM(RMDF!Z677,RMDF!AG677,RMDF!AN677,RMDF!AU677), RMDF!BB677=ROUND(RMDF!BB677,4))</f>
        <v>1</v>
      </c>
      <c r="AZ677" s="317">
        <f>RMDF!AZ677</f>
        <v>0</v>
      </c>
      <c r="BA677" s="318" t="str">
        <f>IF(AZ677=0,"",_xlfn.XLOOKUP(AZ677,StatePicklist!$1:$1,StatePicklist!$3:$3,"NA",0))</f>
        <v/>
      </c>
      <c r="BB677" s="297" t="str">
        <f ca="1">IF(RMDF!BA677="", "", IF(ISNUMBER(MATCH(RMDF!BA677, INDIRECT(BA677), 0)), "OK", "Invalid"))</f>
        <v/>
      </c>
      <c r="BC677" s="281"/>
      <c r="BD677" s="281"/>
      <c r="BE677" s="281"/>
      <c r="BF677" s="281" t="b">
        <f>AND(RMDF!BI677&gt;=0, RMDF!BI677&lt;=1-SUM(RMDF!Z677,RMDF!AG677,RMDF!AN677,RMDF!AU677,RMDF!BB677), RMDF!BI677=ROUND(RMDF!BI677,4))</f>
        <v>1</v>
      </c>
      <c r="BG677" s="317">
        <f>RMDF!BG677</f>
        <v>0</v>
      </c>
      <c r="BH677" s="318" t="str">
        <f>IF(BG677=0,"",_xlfn.XLOOKUP(BG677,StatePicklist!$1:$1,StatePicklist!$3:$3,"NA",0))</f>
        <v/>
      </c>
      <c r="BI677" s="297" t="str">
        <f ca="1">IF(RMDF!BH677="", "", IF(ISNUMBER(MATCH(RMDF!BH677, INDIRECT(BH677), 0)), "OK", "Invalid"))</f>
        <v/>
      </c>
      <c r="BJ677" s="281"/>
      <c r="BK677" s="281"/>
      <c r="BL677" s="281"/>
      <c r="BM677" s="281" t="b">
        <f>AND(RMDF!BP677&gt;=0, RMDF!BP677&lt;=1-SUM(RMDF!Z677,RMDF!AG677,RMDF!AN677,RMDF!AU677,RMDF!BB677,RMDF!BI677), RMDF!BP677=ROUND(RMDF!BP677,4))</f>
        <v>1</v>
      </c>
      <c r="BN677" s="317">
        <f>RMDF!BN677</f>
        <v>0</v>
      </c>
      <c r="BO677" s="318" t="str">
        <f>IF(BN677=0,"",_xlfn.XLOOKUP(BN677,StatePicklist!$1:$1,StatePicklist!$3:$3,"NA",0))</f>
        <v/>
      </c>
      <c r="BP677" s="297" t="str">
        <f ca="1">IF(RMDF!BO677="", "", IF(ISNUMBER(MATCH(RMDF!BO677, INDIRECT(BO677), 0)), "OK", "Invalid"))</f>
        <v/>
      </c>
      <c r="BQ677" s="281"/>
      <c r="BR677" s="281"/>
      <c r="BS677" s="281"/>
      <c r="BT677" s="281" t="b">
        <f>AND(RMDF!BW677&gt;=0, RMDF!BW677&lt;=1-SUM(RMDF!Z677,RMDF!AG677,RMDF!AN677,RMDF!AU677,RMDF!BB677,RMDF!BI677,RMDF!BP677), RMDF!BW677=ROUND(RMDF!BW677,4))</f>
        <v>1</v>
      </c>
      <c r="BU677" s="317">
        <f>RMDF!BU677</f>
        <v>0</v>
      </c>
      <c r="BV677" s="318" t="str">
        <f>IF(BU677=0,"",_xlfn.XLOOKUP(BU677,StatePicklist!$1:$1,StatePicklist!$3:$3,"NA",0))</f>
        <v/>
      </c>
      <c r="BW677" s="297" t="str">
        <f ca="1">IF(RMDF!BV677="", "", IF(ISNUMBER(MATCH(RMDF!BV677, INDIRECT(BV677), 0)), "OK", "Invalid"))</f>
        <v/>
      </c>
      <c r="BX677" s="281"/>
      <c r="BY677" s="281"/>
      <c r="BZ677" s="281"/>
      <c r="CA677" s="281" t="b">
        <f>AND(RMDF!CD677&gt;=0, RMDF!CD677&lt;=1-SUM(RMDF!Z677,RMDF!AG677,RMDF!AN677,RMDF!AU677,RMDF!BB677,RMDF!BI677,RMDF!BP677,RMDF!BW677), RMDF!CD677=ROUND(RMDF!CD677,4))</f>
        <v>1</v>
      </c>
      <c r="CB677" s="317">
        <f>RMDF!CB677</f>
        <v>0</v>
      </c>
      <c r="CC677" s="318" t="str">
        <f>IF(CB677=0,"",_xlfn.XLOOKUP(CB677,StatePicklist!$1:$1,StatePicklist!$3:$3,"NA",0))</f>
        <v/>
      </c>
      <c r="CD677" s="297" t="str">
        <f ca="1">IF(RMDF!CC677="", "", IF(ISNUMBER(MATCH(RMDF!CC677, INDIRECT(CC677), 0)), "OK", "Invalid"))</f>
        <v/>
      </c>
      <c r="CE677" s="281"/>
      <c r="CF677" s="281"/>
      <c r="CG677" s="281"/>
      <c r="CH677" s="281" t="b">
        <f>AND(RMDF!CK677&gt;=0, RMDF!CK677&lt;=1-SUM(RMDF!Z677,RMDF!AG677,RMDF!AN677,RMDF!AU677,RMDF!BB677,RMDF!BI677,RMDF!BP677,RMDF!BW677,RMDF!CD677), RMDF!CK677=ROUND(RMDF!CK677,4))</f>
        <v>1</v>
      </c>
      <c r="CI677" s="317">
        <f>RMDF!CI677</f>
        <v>0</v>
      </c>
      <c r="CJ677" s="318" t="str">
        <f>IF(CI677=0,"",_xlfn.XLOOKUP(CI677,StatePicklist!$1:$1,StatePicklist!$3:$3,"NA",0))</f>
        <v/>
      </c>
      <c r="CK677" s="297" t="str">
        <f ca="1">IF(RMDF!CJ677="", "", IF(ISNUMBER(MATCH(RMDF!CJ677, INDIRECT(CJ677), 0)), "OK", "Invalid"))</f>
        <v/>
      </c>
      <c r="CL677" s="281"/>
      <c r="CM677" s="281"/>
      <c r="CN677" s="281"/>
      <c r="CO677" s="281" t="b">
        <f>AND(RMDF!CR677&gt;=0, RMDF!CR677&lt;=1-SUM(RMDF!Z677,RMDF!AG677,RMDF!AN677,RMDF!AU677,RMDF!BB677,RMDF!BI677,RMDF!BP677,RMDF!BW677,RMDF!CD677,RMDF!CK677), RMDF!CR677=ROUND(RMDF!CR677,4))</f>
        <v>1</v>
      </c>
      <c r="CP677" s="317">
        <f>RMDF!CP677</f>
        <v>0</v>
      </c>
      <c r="CQ677" s="318" t="str">
        <f>IF(CP677=0,"",_xlfn.XLOOKUP(CP677,StatePicklist!$1:$1,StatePicklist!$3:$3,"NA",0))</f>
        <v/>
      </c>
      <c r="CR677" s="297" t="str">
        <f ca="1">IF(RMDF!CQ677="", "", IF(ISNUMBER(MATCH(RMDF!CQ677, INDIRECT(CQ677), 0)), "OK", "Invalid"))</f>
        <v/>
      </c>
      <c r="CS677" s="281"/>
      <c r="CT677" s="281"/>
      <c r="CU677" s="281"/>
      <c r="CV677" s="281" t="b">
        <f>AND(RMDF!CY677&gt;=0, RMDF!CY677&lt;=1-SUM(RMDF!Z677,RMDF!AG677,RMDF!AN677,RMDF!AU677,RMDF!BB677,RMDF!BI677,RMDF!BP677,RMDF!BW677,RMDF!CD677,RMDF!CK677,RMDF!CR677), RMDF!CY677=ROUND(RMDF!CY677,4))</f>
        <v>1</v>
      </c>
      <c r="CW677" s="317">
        <f>RMDF!CW677</f>
        <v>0</v>
      </c>
      <c r="CX677" s="318" t="str">
        <f>IF(CW677=0,"",_xlfn.XLOOKUP(CW677,StatePicklist!$1:$1,StatePicklist!$3:$3,"NA",0))</f>
        <v/>
      </c>
      <c r="CY677" s="297" t="str">
        <f ca="1">IF(RMDF!CX677="", "", IF(ISNUMBER(MATCH(RMDF!CX677, INDIRECT(CX677), 0)), "OK", "Invalid"))</f>
        <v/>
      </c>
      <c r="CZ677" s="281"/>
      <c r="DA677" s="281"/>
      <c r="DB677" s="281"/>
      <c r="DC677" s="281" t="b">
        <f>AND(RMDF!DF677&gt;=0, RMDF!DF677&lt;=1-SUM(RMDF!Z677,RMDF!AG677,RMDF!AN677,RMDF!AU677,RMDF!BB677,RMDF!BI677,RMDF!BP677,RMDF!BW677,RMDF!CD677,RMDF!CK677,RMDF!CR677,RMDF!CY677), RMDF!DF677=ROUND(RMDF!DF677,4))</f>
        <v>1</v>
      </c>
      <c r="DD677" s="317">
        <f>RMDF!DD677</f>
        <v>0</v>
      </c>
      <c r="DE677" s="318" t="str">
        <f>IF(DD677=0,"",_xlfn.XLOOKUP(DD677,StatePicklist!$1:$1,StatePicklist!$3:$3,"NA",0))</f>
        <v/>
      </c>
      <c r="DF677" s="297" t="str">
        <f ca="1">IF(RMDF!DE677="", "", IF(ISNUMBER(MATCH(RMDF!DE677, INDIRECT(DE677), 0)), "OK", "Invalid"))</f>
        <v/>
      </c>
      <c r="DG677" s="281"/>
      <c r="DH677" s="281"/>
      <c r="DI677" s="281"/>
      <c r="DJ677" s="281" t="b">
        <f>AND(RMDF!DM677&gt;=0, RMDF!DM677&lt;=1-SUM(RMDF!Z677,RMDF!AG677,RMDF!AN677,RMDF!AU677,RMDF!BB677,RMDF!BI677,RMDF!BP677,RMDF!BW677,RMDF!CD677,RMDF!CK677,RMDF!CR677,RMDF!CY677,RMDF!DF677), RMDF!DM677=ROUND(RMDF!DM677,4))</f>
        <v>1</v>
      </c>
      <c r="DK677" s="317">
        <f>RMDF!DK677</f>
        <v>0</v>
      </c>
      <c r="DL677" s="318" t="str">
        <f>IF(DK677=0,"",_xlfn.XLOOKUP(DK677,StatePicklist!$1:$1,StatePicklist!$3:$3,"NA",0))</f>
        <v/>
      </c>
      <c r="DM677" s="297" t="str">
        <f ca="1">IF(RMDF!DL677="", "", IF(ISNUMBER(MATCH(RMDF!DL677, INDIRECT(DL677), 0)), "OK", "Invalid"))</f>
        <v/>
      </c>
      <c r="DN677" s="281"/>
      <c r="DO677" s="281"/>
      <c r="DP677" s="281"/>
      <c r="DQ677" s="281" t="b">
        <f>AND(RMDF!DT677&gt;=0, RMDF!DT677&lt;=1-SUM(RMDF!Z677,RMDF!AG677,RMDF!AN677,RMDF!AU677,RMDF!BB677,RMDF!BI677,RMDF!BP677,RMDF!BW677,RMDF!CD677,RMDF!CK677,RMDF!CR677,RMDF!CY677,RMDF!DF677,RMDF!DM677), RMDF!DT677=ROUND(RMDF!DT677,4))</f>
        <v>1</v>
      </c>
      <c r="DR677" s="317">
        <f>RMDF!DR677</f>
        <v>0</v>
      </c>
      <c r="DS677" s="318" t="str">
        <f>IF(DR677=0,"",_xlfn.XLOOKUP(DR677,StatePicklist!$1:$1,StatePicklist!$3:$3,"NA",0))</f>
        <v/>
      </c>
      <c r="DT677" s="297" t="str">
        <f ca="1">IF(RMDF!DS677="", "", IF(ISNUMBER(MATCH(RMDF!DS677, INDIRECT(DS677), 0)), "OK", "Invalid"))</f>
        <v/>
      </c>
      <c r="DU677" s="281"/>
      <c r="DV677" s="281"/>
      <c r="DW677" s="281"/>
      <c r="DX677" s="281" t="b">
        <f>AND(RMDF!EA677&gt;=0, RMDF!EA677&lt;=1-SUM(RMDF!Z677,RMDF!AG677,RMDF!AN677,RMDF!AU677,RMDF!BB677,RMDF!BI677,RMDF!BP677,RMDF!BW677,RMDF!CD677,RMDF!CK677,RMDF!CR677,RMDF!CY677,RMDF!DF677,RMDF!DM677,RMDF!DT677), RMDF!EA677=ROUND(RMDF!EA677,4))</f>
        <v>1</v>
      </c>
      <c r="DY677" s="317">
        <f>RMDF!DY677</f>
        <v>0</v>
      </c>
      <c r="DZ677" s="318" t="str">
        <f>IF(DY677=0,"",_xlfn.XLOOKUP(DY677,StatePicklist!$1:$1,StatePicklist!$3:$3,"NA",0))</f>
        <v/>
      </c>
      <c r="EA677" s="297" t="str">
        <f ca="1">IF(RMDF!DZ677="", "", IF(ISNUMBER(MATCH(RMDF!DZ677, INDIRECT(DZ677), 0)), "OK", "Invalid"))</f>
        <v/>
      </c>
      <c r="EB677" s="281"/>
      <c r="EC677" s="281"/>
      <c r="ED677" s="281"/>
      <c r="EE677" s="281" t="b">
        <f>AND(RMDF!EH677&gt;=0, RMDF!EH677&lt;=1-SUM(RMDF!Z677,RMDF!AG677,RMDF!AN677,RMDF!AU677,RMDF!BB677,RMDF!BI677,RMDF!BP677,RMDF!BW677,RMDF!CD677,RMDF!CK677,RMDF!CR677,RMDF!CY677,RMDF!DF677,RMDF!DM677,RMDF!DT677,RMDF!EA677), RMDF!EH677=ROUND(RMDF!EH677,4))</f>
        <v>1</v>
      </c>
      <c r="EF677" s="317">
        <f>RMDF!EF677</f>
        <v>0</v>
      </c>
      <c r="EG677" s="318" t="str">
        <f>IF(EF677=0,"",_xlfn.XLOOKUP(EF677,StatePicklist!$1:$1,StatePicklist!$3:$3,"NA",0))</f>
        <v/>
      </c>
      <c r="EH677" s="297" t="str">
        <f ca="1">IF(RMDF!EG677="", "", IF(ISNUMBER(MATCH(RMDF!EG677, INDIRECT(EG677), 0)), "OK", "Invalid"))</f>
        <v/>
      </c>
      <c r="EI677" s="281"/>
      <c r="EJ677" s="281"/>
      <c r="EK677" s="281"/>
      <c r="EL677" s="281" t="b">
        <f>AND(RMDF!EO677&gt;=0, RMDF!EO677&lt;=1-SUM(RMDF!Z677,RMDF!AG677,RMDF!AN677,RMDF!AU677,RMDF!BB677,RMDF!BI677,RMDF!BP677,RMDF!BW677,RMDF!CD677,RMDF!CK677,RMDF!CR677,RMDF!CY677,RMDF!DF677,RMDF!DM677,RMDF!DT677,RMDF!EA677,RMDF!EH677), RMDF!EO677=ROUND(RMDF!EO677,4))</f>
        <v>1</v>
      </c>
      <c r="EM677" s="317">
        <f>RMDF!EM677</f>
        <v>0</v>
      </c>
      <c r="EN677" s="318" t="str">
        <f>IF(EM677=0,"",_xlfn.XLOOKUP(EM677,StatePicklist!$1:$1,StatePicklist!$3:$3,"NA",0))</f>
        <v/>
      </c>
      <c r="EO677" s="297" t="str">
        <f ca="1">IF(RMDF!EN677="", "", IF(ISNUMBER(MATCH(RMDF!EN677, INDIRECT(EN677), 0)), "OK", "Invalid"))</f>
        <v/>
      </c>
      <c r="EP677" s="281"/>
      <c r="EQ677" s="281"/>
      <c r="ER677" s="281"/>
      <c r="ES677" s="281" t="b">
        <f>AND(RMDF!EV677&gt;=0, RMDF!EV677&lt;=1-SUM(RMDF!Z677,RMDF!AG677,RMDF!AN677,RMDF!AU677,RMDF!BB677,RMDF!BI677,RMDF!BP677,RMDF!BW677,RMDF!CD677,RMDF!CK677,RMDF!CR677,RMDF!CY677,RMDF!DF677,RMDF!DM677,RMDF!DT677,RMDF!EA677,RMDF!EH677,RMDF!EO677), RMDF!EV677=ROUND(RMDF!EV677,4))</f>
        <v>1</v>
      </c>
      <c r="ET677" s="317">
        <f>RMDF!ET677</f>
        <v>0</v>
      </c>
      <c r="EU677" s="318" t="str">
        <f>IF(ET677=0,"",_xlfn.XLOOKUP(ET677,StatePicklist!$1:$1,StatePicklist!$3:$3,"NA",0))</f>
        <v/>
      </c>
      <c r="EV677" s="297" t="str">
        <f ca="1">IF(RMDF!EU677="", "", IF(ISNUMBER(MATCH(RMDF!EU677, INDIRECT(EU677), 0)), "OK", "Invalid"))</f>
        <v/>
      </c>
      <c r="EW677" s="281"/>
      <c r="EX677" s="281"/>
      <c r="EY677" s="281"/>
      <c r="EZ677" s="281" t="b">
        <f>AND(RMDF!FC677&gt;=0, RMDF!FC677&lt;=1-SUM(RMDF!Z677,RMDF!AG677,RMDF!AN677,RMDF!AU677,RMDF!BB677,RMDF!BI677,RMDF!BP677,RMDF!BW677,RMDF!CD677,RMDF!CK677,RMDF!CR677,RMDF!CY677,RMDF!DF677,RMDF!DM677,RMDF!DT677,RMDF!EA677,RMDF!EH677,RMDF!EO677,RMDF!EV677), RMDF!FC677=ROUND(RMDF!FC677,4))</f>
        <v>1</v>
      </c>
      <c r="FA677" s="317">
        <f>RMDF!FA677</f>
        <v>0</v>
      </c>
      <c r="FB677" s="318" t="str">
        <f>IF(FA677=0,"",_xlfn.XLOOKUP(FA677,StatePicklist!$1:$1,StatePicklist!$3:$3,"NA",0))</f>
        <v/>
      </c>
      <c r="FC677" s="297" t="str">
        <f ca="1">IF(RMDF!FB677="", "", IF(ISNUMBER(MATCH(RMDF!FB677, INDIRECT(FB677), 0)), "OK", "Invalid"))</f>
        <v/>
      </c>
    </row>
    <row r="678" spans="1:159" s="205" customFormat="1" ht="39.9" customHeight="1" x14ac:dyDescent="0.25">
      <c r="A678" s="206"/>
      <c r="B678" s="196"/>
      <c r="C678" s="197"/>
      <c r="D678" s="198"/>
      <c r="E678" s="199"/>
      <c r="F678" s="200"/>
      <c r="G678" s="201"/>
      <c r="H678" s="292"/>
      <c r="I678" s="305">
        <f>RMDF!I678</f>
        <v>0</v>
      </c>
      <c r="J678" s="305" t="str">
        <f>IF(I678=ProductCode!$B$30,"PDReclPost",IF(OR(I678=ProductCode!$C$30,I678=ProductCode!$E$30,I678=ProductCode!$G$30),"PDPreCon",IF(OR(I678=ProductCode!$D$30,I678=ProductCode!$F$30),"PDNotReclPost","")))</f>
        <v/>
      </c>
      <c r="K678" s="305" t="str">
        <f t="shared" si="39"/>
        <v/>
      </c>
      <c r="L678" s="289"/>
      <c r="M678" s="305" t="str">
        <f t="shared" si="39"/>
        <v/>
      </c>
      <c r="N678" s="289" t="b">
        <f>AND(RMDF!N678&gt;=0, RMDF!N678&lt;=1-RMDF!L678, RMDF!N678=ROUND(RMDF!N678,4))</f>
        <v>1</v>
      </c>
      <c r="O678" s="286" t="str">
        <f>IF(P678="","",IF(I678="","",IF(LEFT(I678,13)="Reclaimed pos",RawMaterialCode!$E$569,RawMaterialCode!$E$568)))</f>
        <v>Reclaimed pre-consumer mixed fibers (RM0578)</v>
      </c>
      <c r="P678" s="295">
        <f t="shared" si="40"/>
        <v>1</v>
      </c>
      <c r="Q678" s="202"/>
      <c r="R678" s="203"/>
      <c r="S678" s="204" t="str">
        <f t="shared" si="41"/>
        <v/>
      </c>
      <c r="T678" s="281"/>
      <c r="U678" s="281"/>
      <c r="V678" s="281"/>
      <c r="W678" s="281"/>
      <c r="X678" s="317">
        <f>RMDF!X678</f>
        <v>0</v>
      </c>
      <c r="Y678" s="318" t="str">
        <f>IF(X678=0,"",_xlfn.XLOOKUP(X678,StatePicklist!$1:$1,StatePicklist!$3:$3,"NA",0))</f>
        <v/>
      </c>
      <c r="Z678" s="297" t="str">
        <f ca="1">IF(RMDF!Y678="", "", IF(ISNUMBER(MATCH(RMDF!Y678, INDIRECT(Y678), 0)), "OK", "Invalid"))</f>
        <v/>
      </c>
      <c r="AA678" s="281"/>
      <c r="AB678" s="281"/>
      <c r="AC678" s="281"/>
      <c r="AD678" s="281" t="b">
        <f>AND(RMDF!AG678&gt;=0, RMDF!AG678&lt;=1-RMDF!Z678, RMDF!AG678=ROUND(RMDF!AG678,4))</f>
        <v>1</v>
      </c>
      <c r="AE678" s="317">
        <f>RMDF!AE678</f>
        <v>0</v>
      </c>
      <c r="AF678" s="318" t="str">
        <f>IF(AE678=0,"",_xlfn.XLOOKUP(AE678,StatePicklist!$1:$1,StatePicklist!$3:$3,"NA",0))</f>
        <v/>
      </c>
      <c r="AG678" s="297" t="str">
        <f ca="1">IF(RMDF!AF678="", "", IF(ISNUMBER(MATCH(RMDF!AF678, INDIRECT(AF678), 0)), "OK", "Invalid"))</f>
        <v/>
      </c>
      <c r="AH678" s="281"/>
      <c r="AI678" s="281"/>
      <c r="AJ678" s="281"/>
      <c r="AK678" s="281" t="b">
        <f>AND(RMDF!AN678&gt;=0, RMDF!AN678&lt;=1-SUM(RMDF!Z678,RMDF!AG678), RMDF!AN678=ROUND(RMDF!AN678,4))</f>
        <v>1</v>
      </c>
      <c r="AL678" s="317">
        <f>RMDF!AL678</f>
        <v>0</v>
      </c>
      <c r="AM678" s="318" t="str">
        <f>IF(AL678=0,"",_xlfn.XLOOKUP(AL678,StatePicklist!$1:$1,StatePicklist!$3:$3,"NA",0))</f>
        <v/>
      </c>
      <c r="AN678" s="297" t="str">
        <f ca="1">IF(RMDF!AM678="", "", IF(ISNUMBER(MATCH(RMDF!AM678, INDIRECT(AM678), 0)), "OK", "Invalid"))</f>
        <v/>
      </c>
      <c r="AO678" s="281"/>
      <c r="AP678" s="281"/>
      <c r="AQ678" s="281"/>
      <c r="AR678" s="281" t="b">
        <f>AND(RMDF!AU678&gt;=0, RMDF!AU678&lt;=1-SUM(RMDF!Z678,RMDF!AG678,RMDF!AN678), RMDF!AU678=ROUND(RMDF!AU678,4))</f>
        <v>1</v>
      </c>
      <c r="AS678" s="317">
        <f>RMDF!AS678</f>
        <v>0</v>
      </c>
      <c r="AT678" s="318" t="str">
        <f>IF(AS678=0,"",_xlfn.XLOOKUP(AS678,StatePicklist!$1:$1,StatePicklist!$3:$3,"NA",0))</f>
        <v/>
      </c>
      <c r="AU678" s="297" t="str">
        <f ca="1">IF(RMDF!AT678="", "", IF(ISNUMBER(MATCH(RMDF!AT678, INDIRECT(AT678), 0)), "OK", "Invalid"))</f>
        <v/>
      </c>
      <c r="AV678" s="281"/>
      <c r="AW678" s="281"/>
      <c r="AX678" s="281"/>
      <c r="AY678" s="281" t="b">
        <f>AND(RMDF!BB678&gt;=0, RMDF!BB678&lt;=1-SUM(RMDF!Z678,RMDF!AG678,RMDF!AN678,RMDF!AU678), RMDF!BB678=ROUND(RMDF!BB678,4))</f>
        <v>1</v>
      </c>
      <c r="AZ678" s="317">
        <f>RMDF!AZ678</f>
        <v>0</v>
      </c>
      <c r="BA678" s="318" t="str">
        <f>IF(AZ678=0,"",_xlfn.XLOOKUP(AZ678,StatePicklist!$1:$1,StatePicklist!$3:$3,"NA",0))</f>
        <v/>
      </c>
      <c r="BB678" s="297" t="str">
        <f ca="1">IF(RMDF!BA678="", "", IF(ISNUMBER(MATCH(RMDF!BA678, INDIRECT(BA678), 0)), "OK", "Invalid"))</f>
        <v/>
      </c>
      <c r="BC678" s="281"/>
      <c r="BD678" s="281"/>
      <c r="BE678" s="281"/>
      <c r="BF678" s="281" t="b">
        <f>AND(RMDF!BI678&gt;=0, RMDF!BI678&lt;=1-SUM(RMDF!Z678,RMDF!AG678,RMDF!AN678,RMDF!AU678,RMDF!BB678), RMDF!BI678=ROUND(RMDF!BI678,4))</f>
        <v>1</v>
      </c>
      <c r="BG678" s="317">
        <f>RMDF!BG678</f>
        <v>0</v>
      </c>
      <c r="BH678" s="318" t="str">
        <f>IF(BG678=0,"",_xlfn.XLOOKUP(BG678,StatePicklist!$1:$1,StatePicklist!$3:$3,"NA",0))</f>
        <v/>
      </c>
      <c r="BI678" s="297" t="str">
        <f ca="1">IF(RMDF!BH678="", "", IF(ISNUMBER(MATCH(RMDF!BH678, INDIRECT(BH678), 0)), "OK", "Invalid"))</f>
        <v/>
      </c>
      <c r="BJ678" s="281"/>
      <c r="BK678" s="281"/>
      <c r="BL678" s="281"/>
      <c r="BM678" s="281" t="b">
        <f>AND(RMDF!BP678&gt;=0, RMDF!BP678&lt;=1-SUM(RMDF!Z678,RMDF!AG678,RMDF!AN678,RMDF!AU678,RMDF!BB678,RMDF!BI678), RMDF!BP678=ROUND(RMDF!BP678,4))</f>
        <v>1</v>
      </c>
      <c r="BN678" s="317">
        <f>RMDF!BN678</f>
        <v>0</v>
      </c>
      <c r="BO678" s="318" t="str">
        <f>IF(BN678=0,"",_xlfn.XLOOKUP(BN678,StatePicklist!$1:$1,StatePicklist!$3:$3,"NA",0))</f>
        <v/>
      </c>
      <c r="BP678" s="297" t="str">
        <f ca="1">IF(RMDF!BO678="", "", IF(ISNUMBER(MATCH(RMDF!BO678, INDIRECT(BO678), 0)), "OK", "Invalid"))</f>
        <v/>
      </c>
      <c r="BQ678" s="281"/>
      <c r="BR678" s="281"/>
      <c r="BS678" s="281"/>
      <c r="BT678" s="281" t="b">
        <f>AND(RMDF!BW678&gt;=0, RMDF!BW678&lt;=1-SUM(RMDF!Z678,RMDF!AG678,RMDF!AN678,RMDF!AU678,RMDF!BB678,RMDF!BI678,RMDF!BP678), RMDF!BW678=ROUND(RMDF!BW678,4))</f>
        <v>1</v>
      </c>
      <c r="BU678" s="317">
        <f>RMDF!BU678</f>
        <v>0</v>
      </c>
      <c r="BV678" s="318" t="str">
        <f>IF(BU678=0,"",_xlfn.XLOOKUP(BU678,StatePicklist!$1:$1,StatePicklist!$3:$3,"NA",0))</f>
        <v/>
      </c>
      <c r="BW678" s="297" t="str">
        <f ca="1">IF(RMDF!BV678="", "", IF(ISNUMBER(MATCH(RMDF!BV678, INDIRECT(BV678), 0)), "OK", "Invalid"))</f>
        <v/>
      </c>
      <c r="BX678" s="281"/>
      <c r="BY678" s="281"/>
      <c r="BZ678" s="281"/>
      <c r="CA678" s="281" t="b">
        <f>AND(RMDF!CD678&gt;=0, RMDF!CD678&lt;=1-SUM(RMDF!Z678,RMDF!AG678,RMDF!AN678,RMDF!AU678,RMDF!BB678,RMDF!BI678,RMDF!BP678,RMDF!BW678), RMDF!CD678=ROUND(RMDF!CD678,4))</f>
        <v>1</v>
      </c>
      <c r="CB678" s="317">
        <f>RMDF!CB678</f>
        <v>0</v>
      </c>
      <c r="CC678" s="318" t="str">
        <f>IF(CB678=0,"",_xlfn.XLOOKUP(CB678,StatePicklist!$1:$1,StatePicklist!$3:$3,"NA",0))</f>
        <v/>
      </c>
      <c r="CD678" s="297" t="str">
        <f ca="1">IF(RMDF!CC678="", "", IF(ISNUMBER(MATCH(RMDF!CC678, INDIRECT(CC678), 0)), "OK", "Invalid"))</f>
        <v/>
      </c>
      <c r="CE678" s="281"/>
      <c r="CF678" s="281"/>
      <c r="CG678" s="281"/>
      <c r="CH678" s="281" t="b">
        <f>AND(RMDF!CK678&gt;=0, RMDF!CK678&lt;=1-SUM(RMDF!Z678,RMDF!AG678,RMDF!AN678,RMDF!AU678,RMDF!BB678,RMDF!BI678,RMDF!BP678,RMDF!BW678,RMDF!CD678), RMDF!CK678=ROUND(RMDF!CK678,4))</f>
        <v>1</v>
      </c>
      <c r="CI678" s="317">
        <f>RMDF!CI678</f>
        <v>0</v>
      </c>
      <c r="CJ678" s="318" t="str">
        <f>IF(CI678=0,"",_xlfn.XLOOKUP(CI678,StatePicklist!$1:$1,StatePicklist!$3:$3,"NA",0))</f>
        <v/>
      </c>
      <c r="CK678" s="297" t="str">
        <f ca="1">IF(RMDF!CJ678="", "", IF(ISNUMBER(MATCH(RMDF!CJ678, INDIRECT(CJ678), 0)), "OK", "Invalid"))</f>
        <v/>
      </c>
      <c r="CL678" s="281"/>
      <c r="CM678" s="281"/>
      <c r="CN678" s="281"/>
      <c r="CO678" s="281" t="b">
        <f>AND(RMDF!CR678&gt;=0, RMDF!CR678&lt;=1-SUM(RMDF!Z678,RMDF!AG678,RMDF!AN678,RMDF!AU678,RMDF!BB678,RMDF!BI678,RMDF!BP678,RMDF!BW678,RMDF!CD678,RMDF!CK678), RMDF!CR678=ROUND(RMDF!CR678,4))</f>
        <v>1</v>
      </c>
      <c r="CP678" s="317">
        <f>RMDF!CP678</f>
        <v>0</v>
      </c>
      <c r="CQ678" s="318" t="str">
        <f>IF(CP678=0,"",_xlfn.XLOOKUP(CP678,StatePicklist!$1:$1,StatePicklist!$3:$3,"NA",0))</f>
        <v/>
      </c>
      <c r="CR678" s="297" t="str">
        <f ca="1">IF(RMDF!CQ678="", "", IF(ISNUMBER(MATCH(RMDF!CQ678, INDIRECT(CQ678), 0)), "OK", "Invalid"))</f>
        <v/>
      </c>
      <c r="CS678" s="281"/>
      <c r="CT678" s="281"/>
      <c r="CU678" s="281"/>
      <c r="CV678" s="281" t="b">
        <f>AND(RMDF!CY678&gt;=0, RMDF!CY678&lt;=1-SUM(RMDF!Z678,RMDF!AG678,RMDF!AN678,RMDF!AU678,RMDF!BB678,RMDF!BI678,RMDF!BP678,RMDF!BW678,RMDF!CD678,RMDF!CK678,RMDF!CR678), RMDF!CY678=ROUND(RMDF!CY678,4))</f>
        <v>1</v>
      </c>
      <c r="CW678" s="317">
        <f>RMDF!CW678</f>
        <v>0</v>
      </c>
      <c r="CX678" s="318" t="str">
        <f>IF(CW678=0,"",_xlfn.XLOOKUP(CW678,StatePicklist!$1:$1,StatePicklist!$3:$3,"NA",0))</f>
        <v/>
      </c>
      <c r="CY678" s="297" t="str">
        <f ca="1">IF(RMDF!CX678="", "", IF(ISNUMBER(MATCH(RMDF!CX678, INDIRECT(CX678), 0)), "OK", "Invalid"))</f>
        <v/>
      </c>
      <c r="CZ678" s="281"/>
      <c r="DA678" s="281"/>
      <c r="DB678" s="281"/>
      <c r="DC678" s="281" t="b">
        <f>AND(RMDF!DF678&gt;=0, RMDF!DF678&lt;=1-SUM(RMDF!Z678,RMDF!AG678,RMDF!AN678,RMDF!AU678,RMDF!BB678,RMDF!BI678,RMDF!BP678,RMDF!BW678,RMDF!CD678,RMDF!CK678,RMDF!CR678,RMDF!CY678), RMDF!DF678=ROUND(RMDF!DF678,4))</f>
        <v>1</v>
      </c>
      <c r="DD678" s="317">
        <f>RMDF!DD678</f>
        <v>0</v>
      </c>
      <c r="DE678" s="318" t="str">
        <f>IF(DD678=0,"",_xlfn.XLOOKUP(DD678,StatePicklist!$1:$1,StatePicklist!$3:$3,"NA",0))</f>
        <v/>
      </c>
      <c r="DF678" s="297" t="str">
        <f ca="1">IF(RMDF!DE678="", "", IF(ISNUMBER(MATCH(RMDF!DE678, INDIRECT(DE678), 0)), "OK", "Invalid"))</f>
        <v/>
      </c>
      <c r="DG678" s="281"/>
      <c r="DH678" s="281"/>
      <c r="DI678" s="281"/>
      <c r="DJ678" s="281" t="b">
        <f>AND(RMDF!DM678&gt;=0, RMDF!DM678&lt;=1-SUM(RMDF!Z678,RMDF!AG678,RMDF!AN678,RMDF!AU678,RMDF!BB678,RMDF!BI678,RMDF!BP678,RMDF!BW678,RMDF!CD678,RMDF!CK678,RMDF!CR678,RMDF!CY678,RMDF!DF678), RMDF!DM678=ROUND(RMDF!DM678,4))</f>
        <v>1</v>
      </c>
      <c r="DK678" s="317">
        <f>RMDF!DK678</f>
        <v>0</v>
      </c>
      <c r="DL678" s="318" t="str">
        <f>IF(DK678=0,"",_xlfn.XLOOKUP(DK678,StatePicklist!$1:$1,StatePicklist!$3:$3,"NA",0))</f>
        <v/>
      </c>
      <c r="DM678" s="297" t="str">
        <f ca="1">IF(RMDF!DL678="", "", IF(ISNUMBER(MATCH(RMDF!DL678, INDIRECT(DL678), 0)), "OK", "Invalid"))</f>
        <v/>
      </c>
      <c r="DN678" s="281"/>
      <c r="DO678" s="281"/>
      <c r="DP678" s="281"/>
      <c r="DQ678" s="281" t="b">
        <f>AND(RMDF!DT678&gt;=0, RMDF!DT678&lt;=1-SUM(RMDF!Z678,RMDF!AG678,RMDF!AN678,RMDF!AU678,RMDF!BB678,RMDF!BI678,RMDF!BP678,RMDF!BW678,RMDF!CD678,RMDF!CK678,RMDF!CR678,RMDF!CY678,RMDF!DF678,RMDF!DM678), RMDF!DT678=ROUND(RMDF!DT678,4))</f>
        <v>1</v>
      </c>
      <c r="DR678" s="317">
        <f>RMDF!DR678</f>
        <v>0</v>
      </c>
      <c r="DS678" s="318" t="str">
        <f>IF(DR678=0,"",_xlfn.XLOOKUP(DR678,StatePicklist!$1:$1,StatePicklist!$3:$3,"NA",0))</f>
        <v/>
      </c>
      <c r="DT678" s="297" t="str">
        <f ca="1">IF(RMDF!DS678="", "", IF(ISNUMBER(MATCH(RMDF!DS678, INDIRECT(DS678), 0)), "OK", "Invalid"))</f>
        <v/>
      </c>
      <c r="DU678" s="281"/>
      <c r="DV678" s="281"/>
      <c r="DW678" s="281"/>
      <c r="DX678" s="281" t="b">
        <f>AND(RMDF!EA678&gt;=0, RMDF!EA678&lt;=1-SUM(RMDF!Z678,RMDF!AG678,RMDF!AN678,RMDF!AU678,RMDF!BB678,RMDF!BI678,RMDF!BP678,RMDF!BW678,RMDF!CD678,RMDF!CK678,RMDF!CR678,RMDF!CY678,RMDF!DF678,RMDF!DM678,RMDF!DT678), RMDF!EA678=ROUND(RMDF!EA678,4))</f>
        <v>1</v>
      </c>
      <c r="DY678" s="317">
        <f>RMDF!DY678</f>
        <v>0</v>
      </c>
      <c r="DZ678" s="318" t="str">
        <f>IF(DY678=0,"",_xlfn.XLOOKUP(DY678,StatePicklist!$1:$1,StatePicklist!$3:$3,"NA",0))</f>
        <v/>
      </c>
      <c r="EA678" s="297" t="str">
        <f ca="1">IF(RMDF!DZ678="", "", IF(ISNUMBER(MATCH(RMDF!DZ678, INDIRECT(DZ678), 0)), "OK", "Invalid"))</f>
        <v/>
      </c>
      <c r="EB678" s="281"/>
      <c r="EC678" s="281"/>
      <c r="ED678" s="281"/>
      <c r="EE678" s="281" t="b">
        <f>AND(RMDF!EH678&gt;=0, RMDF!EH678&lt;=1-SUM(RMDF!Z678,RMDF!AG678,RMDF!AN678,RMDF!AU678,RMDF!BB678,RMDF!BI678,RMDF!BP678,RMDF!BW678,RMDF!CD678,RMDF!CK678,RMDF!CR678,RMDF!CY678,RMDF!DF678,RMDF!DM678,RMDF!DT678,RMDF!EA678), RMDF!EH678=ROUND(RMDF!EH678,4))</f>
        <v>1</v>
      </c>
      <c r="EF678" s="317">
        <f>RMDF!EF678</f>
        <v>0</v>
      </c>
      <c r="EG678" s="318" t="str">
        <f>IF(EF678=0,"",_xlfn.XLOOKUP(EF678,StatePicklist!$1:$1,StatePicklist!$3:$3,"NA",0))</f>
        <v/>
      </c>
      <c r="EH678" s="297" t="str">
        <f ca="1">IF(RMDF!EG678="", "", IF(ISNUMBER(MATCH(RMDF!EG678, INDIRECT(EG678), 0)), "OK", "Invalid"))</f>
        <v/>
      </c>
      <c r="EI678" s="281"/>
      <c r="EJ678" s="281"/>
      <c r="EK678" s="281"/>
      <c r="EL678" s="281" t="b">
        <f>AND(RMDF!EO678&gt;=0, RMDF!EO678&lt;=1-SUM(RMDF!Z678,RMDF!AG678,RMDF!AN678,RMDF!AU678,RMDF!BB678,RMDF!BI678,RMDF!BP678,RMDF!BW678,RMDF!CD678,RMDF!CK678,RMDF!CR678,RMDF!CY678,RMDF!DF678,RMDF!DM678,RMDF!DT678,RMDF!EA678,RMDF!EH678), RMDF!EO678=ROUND(RMDF!EO678,4))</f>
        <v>1</v>
      </c>
      <c r="EM678" s="317">
        <f>RMDF!EM678</f>
        <v>0</v>
      </c>
      <c r="EN678" s="318" t="str">
        <f>IF(EM678=0,"",_xlfn.XLOOKUP(EM678,StatePicklist!$1:$1,StatePicklist!$3:$3,"NA",0))</f>
        <v/>
      </c>
      <c r="EO678" s="297" t="str">
        <f ca="1">IF(RMDF!EN678="", "", IF(ISNUMBER(MATCH(RMDF!EN678, INDIRECT(EN678), 0)), "OK", "Invalid"))</f>
        <v/>
      </c>
      <c r="EP678" s="281"/>
      <c r="EQ678" s="281"/>
      <c r="ER678" s="281"/>
      <c r="ES678" s="281" t="b">
        <f>AND(RMDF!EV678&gt;=0, RMDF!EV678&lt;=1-SUM(RMDF!Z678,RMDF!AG678,RMDF!AN678,RMDF!AU678,RMDF!BB678,RMDF!BI678,RMDF!BP678,RMDF!BW678,RMDF!CD678,RMDF!CK678,RMDF!CR678,RMDF!CY678,RMDF!DF678,RMDF!DM678,RMDF!DT678,RMDF!EA678,RMDF!EH678,RMDF!EO678), RMDF!EV678=ROUND(RMDF!EV678,4))</f>
        <v>1</v>
      </c>
      <c r="ET678" s="317">
        <f>RMDF!ET678</f>
        <v>0</v>
      </c>
      <c r="EU678" s="318" t="str">
        <f>IF(ET678=0,"",_xlfn.XLOOKUP(ET678,StatePicklist!$1:$1,StatePicklist!$3:$3,"NA",0))</f>
        <v/>
      </c>
      <c r="EV678" s="297" t="str">
        <f ca="1">IF(RMDF!EU678="", "", IF(ISNUMBER(MATCH(RMDF!EU678, INDIRECT(EU678), 0)), "OK", "Invalid"))</f>
        <v/>
      </c>
      <c r="EW678" s="281"/>
      <c r="EX678" s="281"/>
      <c r="EY678" s="281"/>
      <c r="EZ678" s="281" t="b">
        <f>AND(RMDF!FC678&gt;=0, RMDF!FC678&lt;=1-SUM(RMDF!Z678,RMDF!AG678,RMDF!AN678,RMDF!AU678,RMDF!BB678,RMDF!BI678,RMDF!BP678,RMDF!BW678,RMDF!CD678,RMDF!CK678,RMDF!CR678,RMDF!CY678,RMDF!DF678,RMDF!DM678,RMDF!DT678,RMDF!EA678,RMDF!EH678,RMDF!EO678,RMDF!EV678), RMDF!FC678=ROUND(RMDF!FC678,4))</f>
        <v>1</v>
      </c>
      <c r="FA678" s="317">
        <f>RMDF!FA678</f>
        <v>0</v>
      </c>
      <c r="FB678" s="318" t="str">
        <f>IF(FA678=0,"",_xlfn.XLOOKUP(FA678,StatePicklist!$1:$1,StatePicklist!$3:$3,"NA",0))</f>
        <v/>
      </c>
      <c r="FC678" s="297" t="str">
        <f ca="1">IF(RMDF!FB678="", "", IF(ISNUMBER(MATCH(RMDF!FB678, INDIRECT(FB678), 0)), "OK", "Invalid"))</f>
        <v/>
      </c>
    </row>
    <row r="679" spans="1:159" s="205" customFormat="1" ht="39.9" customHeight="1" x14ac:dyDescent="0.25">
      <c r="A679" s="206"/>
      <c r="B679" s="196"/>
      <c r="C679" s="197"/>
      <c r="D679" s="198"/>
      <c r="E679" s="199"/>
      <c r="F679" s="200"/>
      <c r="G679" s="201"/>
      <c r="H679" s="292"/>
      <c r="I679" s="305">
        <f>RMDF!I679</f>
        <v>0</v>
      </c>
      <c r="J679" s="305" t="str">
        <f>IF(I679=ProductCode!$B$30,"PDReclPost",IF(OR(I679=ProductCode!$C$30,I679=ProductCode!$E$30,I679=ProductCode!$G$30),"PDPreCon",IF(OR(I679=ProductCode!$D$30,I679=ProductCode!$F$30),"PDNotReclPost","")))</f>
        <v/>
      </c>
      <c r="K679" s="305" t="str">
        <f t="shared" si="39"/>
        <v/>
      </c>
      <c r="L679" s="289"/>
      <c r="M679" s="305" t="str">
        <f t="shared" si="39"/>
        <v/>
      </c>
      <c r="N679" s="289" t="b">
        <f>AND(RMDF!N679&gt;=0, RMDF!N679&lt;=1-RMDF!L679, RMDF!N679=ROUND(RMDF!N679,4))</f>
        <v>1</v>
      </c>
      <c r="O679" s="286" t="str">
        <f>IF(P679="","",IF(I679="","",IF(LEFT(I679,13)="Reclaimed pos",RawMaterialCode!$E$569,RawMaterialCode!$E$568)))</f>
        <v>Reclaimed pre-consumer mixed fibers (RM0578)</v>
      </c>
      <c r="P679" s="295">
        <f t="shared" si="40"/>
        <v>1</v>
      </c>
      <c r="Q679" s="202"/>
      <c r="R679" s="203"/>
      <c r="S679" s="204" t="str">
        <f t="shared" si="41"/>
        <v/>
      </c>
      <c r="T679" s="281"/>
      <c r="U679" s="281"/>
      <c r="V679" s="281"/>
      <c r="W679" s="281"/>
      <c r="X679" s="317">
        <f>RMDF!X679</f>
        <v>0</v>
      </c>
      <c r="Y679" s="318" t="str">
        <f>IF(X679=0,"",_xlfn.XLOOKUP(X679,StatePicklist!$1:$1,StatePicklist!$3:$3,"NA",0))</f>
        <v/>
      </c>
      <c r="Z679" s="297" t="str">
        <f ca="1">IF(RMDF!Y679="", "", IF(ISNUMBER(MATCH(RMDF!Y679, INDIRECT(Y679), 0)), "OK", "Invalid"))</f>
        <v/>
      </c>
      <c r="AA679" s="281"/>
      <c r="AB679" s="281"/>
      <c r="AC679" s="281"/>
      <c r="AD679" s="281" t="b">
        <f>AND(RMDF!AG679&gt;=0, RMDF!AG679&lt;=1-RMDF!Z679, RMDF!AG679=ROUND(RMDF!AG679,4))</f>
        <v>1</v>
      </c>
      <c r="AE679" s="317">
        <f>RMDF!AE679</f>
        <v>0</v>
      </c>
      <c r="AF679" s="318" t="str">
        <f>IF(AE679=0,"",_xlfn.XLOOKUP(AE679,StatePicklist!$1:$1,StatePicklist!$3:$3,"NA",0))</f>
        <v/>
      </c>
      <c r="AG679" s="297" t="str">
        <f ca="1">IF(RMDF!AF679="", "", IF(ISNUMBER(MATCH(RMDF!AF679, INDIRECT(AF679), 0)), "OK", "Invalid"))</f>
        <v/>
      </c>
      <c r="AH679" s="281"/>
      <c r="AI679" s="281"/>
      <c r="AJ679" s="281"/>
      <c r="AK679" s="281" t="b">
        <f>AND(RMDF!AN679&gt;=0, RMDF!AN679&lt;=1-SUM(RMDF!Z679,RMDF!AG679), RMDF!AN679=ROUND(RMDF!AN679,4))</f>
        <v>1</v>
      </c>
      <c r="AL679" s="317">
        <f>RMDF!AL679</f>
        <v>0</v>
      </c>
      <c r="AM679" s="318" t="str">
        <f>IF(AL679=0,"",_xlfn.XLOOKUP(AL679,StatePicklist!$1:$1,StatePicklist!$3:$3,"NA",0))</f>
        <v/>
      </c>
      <c r="AN679" s="297" t="str">
        <f ca="1">IF(RMDF!AM679="", "", IF(ISNUMBER(MATCH(RMDF!AM679, INDIRECT(AM679), 0)), "OK", "Invalid"))</f>
        <v/>
      </c>
      <c r="AO679" s="281"/>
      <c r="AP679" s="281"/>
      <c r="AQ679" s="281"/>
      <c r="AR679" s="281" t="b">
        <f>AND(RMDF!AU679&gt;=0, RMDF!AU679&lt;=1-SUM(RMDF!Z679,RMDF!AG679,RMDF!AN679), RMDF!AU679=ROUND(RMDF!AU679,4))</f>
        <v>1</v>
      </c>
      <c r="AS679" s="317">
        <f>RMDF!AS679</f>
        <v>0</v>
      </c>
      <c r="AT679" s="318" t="str">
        <f>IF(AS679=0,"",_xlfn.XLOOKUP(AS679,StatePicklist!$1:$1,StatePicklist!$3:$3,"NA",0))</f>
        <v/>
      </c>
      <c r="AU679" s="297" t="str">
        <f ca="1">IF(RMDF!AT679="", "", IF(ISNUMBER(MATCH(RMDF!AT679, INDIRECT(AT679), 0)), "OK", "Invalid"))</f>
        <v/>
      </c>
      <c r="AV679" s="281"/>
      <c r="AW679" s="281"/>
      <c r="AX679" s="281"/>
      <c r="AY679" s="281" t="b">
        <f>AND(RMDF!BB679&gt;=0, RMDF!BB679&lt;=1-SUM(RMDF!Z679,RMDF!AG679,RMDF!AN679,RMDF!AU679), RMDF!BB679=ROUND(RMDF!BB679,4))</f>
        <v>1</v>
      </c>
      <c r="AZ679" s="317">
        <f>RMDF!AZ679</f>
        <v>0</v>
      </c>
      <c r="BA679" s="318" t="str">
        <f>IF(AZ679=0,"",_xlfn.XLOOKUP(AZ679,StatePicklist!$1:$1,StatePicklist!$3:$3,"NA",0))</f>
        <v/>
      </c>
      <c r="BB679" s="297" t="str">
        <f ca="1">IF(RMDF!BA679="", "", IF(ISNUMBER(MATCH(RMDF!BA679, INDIRECT(BA679), 0)), "OK", "Invalid"))</f>
        <v/>
      </c>
      <c r="BC679" s="281"/>
      <c r="BD679" s="281"/>
      <c r="BE679" s="281"/>
      <c r="BF679" s="281" t="b">
        <f>AND(RMDF!BI679&gt;=0, RMDF!BI679&lt;=1-SUM(RMDF!Z679,RMDF!AG679,RMDF!AN679,RMDF!AU679,RMDF!BB679), RMDF!BI679=ROUND(RMDF!BI679,4))</f>
        <v>1</v>
      </c>
      <c r="BG679" s="317">
        <f>RMDF!BG679</f>
        <v>0</v>
      </c>
      <c r="BH679" s="318" t="str">
        <f>IF(BG679=0,"",_xlfn.XLOOKUP(BG679,StatePicklist!$1:$1,StatePicklist!$3:$3,"NA",0))</f>
        <v/>
      </c>
      <c r="BI679" s="297" t="str">
        <f ca="1">IF(RMDF!BH679="", "", IF(ISNUMBER(MATCH(RMDF!BH679, INDIRECT(BH679), 0)), "OK", "Invalid"))</f>
        <v/>
      </c>
      <c r="BJ679" s="281"/>
      <c r="BK679" s="281"/>
      <c r="BL679" s="281"/>
      <c r="BM679" s="281" t="b">
        <f>AND(RMDF!BP679&gt;=0, RMDF!BP679&lt;=1-SUM(RMDF!Z679,RMDF!AG679,RMDF!AN679,RMDF!AU679,RMDF!BB679,RMDF!BI679), RMDF!BP679=ROUND(RMDF!BP679,4))</f>
        <v>1</v>
      </c>
      <c r="BN679" s="317">
        <f>RMDF!BN679</f>
        <v>0</v>
      </c>
      <c r="BO679" s="318" t="str">
        <f>IF(BN679=0,"",_xlfn.XLOOKUP(BN679,StatePicklist!$1:$1,StatePicklist!$3:$3,"NA",0))</f>
        <v/>
      </c>
      <c r="BP679" s="297" t="str">
        <f ca="1">IF(RMDF!BO679="", "", IF(ISNUMBER(MATCH(RMDF!BO679, INDIRECT(BO679), 0)), "OK", "Invalid"))</f>
        <v/>
      </c>
      <c r="BQ679" s="281"/>
      <c r="BR679" s="281"/>
      <c r="BS679" s="281"/>
      <c r="BT679" s="281" t="b">
        <f>AND(RMDF!BW679&gt;=0, RMDF!BW679&lt;=1-SUM(RMDF!Z679,RMDF!AG679,RMDF!AN679,RMDF!AU679,RMDF!BB679,RMDF!BI679,RMDF!BP679), RMDF!BW679=ROUND(RMDF!BW679,4))</f>
        <v>1</v>
      </c>
      <c r="BU679" s="317">
        <f>RMDF!BU679</f>
        <v>0</v>
      </c>
      <c r="BV679" s="318" t="str">
        <f>IF(BU679=0,"",_xlfn.XLOOKUP(BU679,StatePicklist!$1:$1,StatePicklist!$3:$3,"NA",0))</f>
        <v/>
      </c>
      <c r="BW679" s="297" t="str">
        <f ca="1">IF(RMDF!BV679="", "", IF(ISNUMBER(MATCH(RMDF!BV679, INDIRECT(BV679), 0)), "OK", "Invalid"))</f>
        <v/>
      </c>
      <c r="BX679" s="281"/>
      <c r="BY679" s="281"/>
      <c r="BZ679" s="281"/>
      <c r="CA679" s="281" t="b">
        <f>AND(RMDF!CD679&gt;=0, RMDF!CD679&lt;=1-SUM(RMDF!Z679,RMDF!AG679,RMDF!AN679,RMDF!AU679,RMDF!BB679,RMDF!BI679,RMDF!BP679,RMDF!BW679), RMDF!CD679=ROUND(RMDF!CD679,4))</f>
        <v>1</v>
      </c>
      <c r="CB679" s="317">
        <f>RMDF!CB679</f>
        <v>0</v>
      </c>
      <c r="CC679" s="318" t="str">
        <f>IF(CB679=0,"",_xlfn.XLOOKUP(CB679,StatePicklist!$1:$1,StatePicklist!$3:$3,"NA",0))</f>
        <v/>
      </c>
      <c r="CD679" s="297" t="str">
        <f ca="1">IF(RMDF!CC679="", "", IF(ISNUMBER(MATCH(RMDF!CC679, INDIRECT(CC679), 0)), "OK", "Invalid"))</f>
        <v/>
      </c>
      <c r="CE679" s="281"/>
      <c r="CF679" s="281"/>
      <c r="CG679" s="281"/>
      <c r="CH679" s="281" t="b">
        <f>AND(RMDF!CK679&gt;=0, RMDF!CK679&lt;=1-SUM(RMDF!Z679,RMDF!AG679,RMDF!AN679,RMDF!AU679,RMDF!BB679,RMDF!BI679,RMDF!BP679,RMDF!BW679,RMDF!CD679), RMDF!CK679=ROUND(RMDF!CK679,4))</f>
        <v>1</v>
      </c>
      <c r="CI679" s="317">
        <f>RMDF!CI679</f>
        <v>0</v>
      </c>
      <c r="CJ679" s="318" t="str">
        <f>IF(CI679=0,"",_xlfn.XLOOKUP(CI679,StatePicklist!$1:$1,StatePicklist!$3:$3,"NA",0))</f>
        <v/>
      </c>
      <c r="CK679" s="297" t="str">
        <f ca="1">IF(RMDF!CJ679="", "", IF(ISNUMBER(MATCH(RMDF!CJ679, INDIRECT(CJ679), 0)), "OK", "Invalid"))</f>
        <v/>
      </c>
      <c r="CL679" s="281"/>
      <c r="CM679" s="281"/>
      <c r="CN679" s="281"/>
      <c r="CO679" s="281" t="b">
        <f>AND(RMDF!CR679&gt;=0, RMDF!CR679&lt;=1-SUM(RMDF!Z679,RMDF!AG679,RMDF!AN679,RMDF!AU679,RMDF!BB679,RMDF!BI679,RMDF!BP679,RMDF!BW679,RMDF!CD679,RMDF!CK679), RMDF!CR679=ROUND(RMDF!CR679,4))</f>
        <v>1</v>
      </c>
      <c r="CP679" s="317">
        <f>RMDF!CP679</f>
        <v>0</v>
      </c>
      <c r="CQ679" s="318" t="str">
        <f>IF(CP679=0,"",_xlfn.XLOOKUP(CP679,StatePicklist!$1:$1,StatePicklist!$3:$3,"NA",0))</f>
        <v/>
      </c>
      <c r="CR679" s="297" t="str">
        <f ca="1">IF(RMDF!CQ679="", "", IF(ISNUMBER(MATCH(RMDF!CQ679, INDIRECT(CQ679), 0)), "OK", "Invalid"))</f>
        <v/>
      </c>
      <c r="CS679" s="281"/>
      <c r="CT679" s="281"/>
      <c r="CU679" s="281"/>
      <c r="CV679" s="281" t="b">
        <f>AND(RMDF!CY679&gt;=0, RMDF!CY679&lt;=1-SUM(RMDF!Z679,RMDF!AG679,RMDF!AN679,RMDF!AU679,RMDF!BB679,RMDF!BI679,RMDF!BP679,RMDF!BW679,RMDF!CD679,RMDF!CK679,RMDF!CR679), RMDF!CY679=ROUND(RMDF!CY679,4))</f>
        <v>1</v>
      </c>
      <c r="CW679" s="317">
        <f>RMDF!CW679</f>
        <v>0</v>
      </c>
      <c r="CX679" s="318" t="str">
        <f>IF(CW679=0,"",_xlfn.XLOOKUP(CW679,StatePicklist!$1:$1,StatePicklist!$3:$3,"NA",0))</f>
        <v/>
      </c>
      <c r="CY679" s="297" t="str">
        <f ca="1">IF(RMDF!CX679="", "", IF(ISNUMBER(MATCH(RMDF!CX679, INDIRECT(CX679), 0)), "OK", "Invalid"))</f>
        <v/>
      </c>
      <c r="CZ679" s="281"/>
      <c r="DA679" s="281"/>
      <c r="DB679" s="281"/>
      <c r="DC679" s="281" t="b">
        <f>AND(RMDF!DF679&gt;=0, RMDF!DF679&lt;=1-SUM(RMDF!Z679,RMDF!AG679,RMDF!AN679,RMDF!AU679,RMDF!BB679,RMDF!BI679,RMDF!BP679,RMDF!BW679,RMDF!CD679,RMDF!CK679,RMDF!CR679,RMDF!CY679), RMDF!DF679=ROUND(RMDF!DF679,4))</f>
        <v>1</v>
      </c>
      <c r="DD679" s="317">
        <f>RMDF!DD679</f>
        <v>0</v>
      </c>
      <c r="DE679" s="318" t="str">
        <f>IF(DD679=0,"",_xlfn.XLOOKUP(DD679,StatePicklist!$1:$1,StatePicklist!$3:$3,"NA",0))</f>
        <v/>
      </c>
      <c r="DF679" s="297" t="str">
        <f ca="1">IF(RMDF!DE679="", "", IF(ISNUMBER(MATCH(RMDF!DE679, INDIRECT(DE679), 0)), "OK", "Invalid"))</f>
        <v/>
      </c>
      <c r="DG679" s="281"/>
      <c r="DH679" s="281"/>
      <c r="DI679" s="281"/>
      <c r="DJ679" s="281" t="b">
        <f>AND(RMDF!DM679&gt;=0, RMDF!DM679&lt;=1-SUM(RMDF!Z679,RMDF!AG679,RMDF!AN679,RMDF!AU679,RMDF!BB679,RMDF!BI679,RMDF!BP679,RMDF!BW679,RMDF!CD679,RMDF!CK679,RMDF!CR679,RMDF!CY679,RMDF!DF679), RMDF!DM679=ROUND(RMDF!DM679,4))</f>
        <v>1</v>
      </c>
      <c r="DK679" s="317">
        <f>RMDF!DK679</f>
        <v>0</v>
      </c>
      <c r="DL679" s="318" t="str">
        <f>IF(DK679=0,"",_xlfn.XLOOKUP(DK679,StatePicklist!$1:$1,StatePicklist!$3:$3,"NA",0))</f>
        <v/>
      </c>
      <c r="DM679" s="297" t="str">
        <f ca="1">IF(RMDF!DL679="", "", IF(ISNUMBER(MATCH(RMDF!DL679, INDIRECT(DL679), 0)), "OK", "Invalid"))</f>
        <v/>
      </c>
      <c r="DN679" s="281"/>
      <c r="DO679" s="281"/>
      <c r="DP679" s="281"/>
      <c r="DQ679" s="281" t="b">
        <f>AND(RMDF!DT679&gt;=0, RMDF!DT679&lt;=1-SUM(RMDF!Z679,RMDF!AG679,RMDF!AN679,RMDF!AU679,RMDF!BB679,RMDF!BI679,RMDF!BP679,RMDF!BW679,RMDF!CD679,RMDF!CK679,RMDF!CR679,RMDF!CY679,RMDF!DF679,RMDF!DM679), RMDF!DT679=ROUND(RMDF!DT679,4))</f>
        <v>1</v>
      </c>
      <c r="DR679" s="317">
        <f>RMDF!DR679</f>
        <v>0</v>
      </c>
      <c r="DS679" s="318" t="str">
        <f>IF(DR679=0,"",_xlfn.XLOOKUP(DR679,StatePicklist!$1:$1,StatePicklist!$3:$3,"NA",0))</f>
        <v/>
      </c>
      <c r="DT679" s="297" t="str">
        <f ca="1">IF(RMDF!DS679="", "", IF(ISNUMBER(MATCH(RMDF!DS679, INDIRECT(DS679), 0)), "OK", "Invalid"))</f>
        <v/>
      </c>
      <c r="DU679" s="281"/>
      <c r="DV679" s="281"/>
      <c r="DW679" s="281"/>
      <c r="DX679" s="281" t="b">
        <f>AND(RMDF!EA679&gt;=0, RMDF!EA679&lt;=1-SUM(RMDF!Z679,RMDF!AG679,RMDF!AN679,RMDF!AU679,RMDF!BB679,RMDF!BI679,RMDF!BP679,RMDF!BW679,RMDF!CD679,RMDF!CK679,RMDF!CR679,RMDF!CY679,RMDF!DF679,RMDF!DM679,RMDF!DT679), RMDF!EA679=ROUND(RMDF!EA679,4))</f>
        <v>1</v>
      </c>
      <c r="DY679" s="317">
        <f>RMDF!DY679</f>
        <v>0</v>
      </c>
      <c r="DZ679" s="318" t="str">
        <f>IF(DY679=0,"",_xlfn.XLOOKUP(DY679,StatePicklist!$1:$1,StatePicklist!$3:$3,"NA",0))</f>
        <v/>
      </c>
      <c r="EA679" s="297" t="str">
        <f ca="1">IF(RMDF!DZ679="", "", IF(ISNUMBER(MATCH(RMDF!DZ679, INDIRECT(DZ679), 0)), "OK", "Invalid"))</f>
        <v/>
      </c>
      <c r="EB679" s="281"/>
      <c r="EC679" s="281"/>
      <c r="ED679" s="281"/>
      <c r="EE679" s="281" t="b">
        <f>AND(RMDF!EH679&gt;=0, RMDF!EH679&lt;=1-SUM(RMDF!Z679,RMDF!AG679,RMDF!AN679,RMDF!AU679,RMDF!BB679,RMDF!BI679,RMDF!BP679,RMDF!BW679,RMDF!CD679,RMDF!CK679,RMDF!CR679,RMDF!CY679,RMDF!DF679,RMDF!DM679,RMDF!DT679,RMDF!EA679), RMDF!EH679=ROUND(RMDF!EH679,4))</f>
        <v>1</v>
      </c>
      <c r="EF679" s="317">
        <f>RMDF!EF679</f>
        <v>0</v>
      </c>
      <c r="EG679" s="318" t="str">
        <f>IF(EF679=0,"",_xlfn.XLOOKUP(EF679,StatePicklist!$1:$1,StatePicklist!$3:$3,"NA",0))</f>
        <v/>
      </c>
      <c r="EH679" s="297" t="str">
        <f ca="1">IF(RMDF!EG679="", "", IF(ISNUMBER(MATCH(RMDF!EG679, INDIRECT(EG679), 0)), "OK", "Invalid"))</f>
        <v/>
      </c>
      <c r="EI679" s="281"/>
      <c r="EJ679" s="281"/>
      <c r="EK679" s="281"/>
      <c r="EL679" s="281" t="b">
        <f>AND(RMDF!EO679&gt;=0, RMDF!EO679&lt;=1-SUM(RMDF!Z679,RMDF!AG679,RMDF!AN679,RMDF!AU679,RMDF!BB679,RMDF!BI679,RMDF!BP679,RMDF!BW679,RMDF!CD679,RMDF!CK679,RMDF!CR679,RMDF!CY679,RMDF!DF679,RMDF!DM679,RMDF!DT679,RMDF!EA679,RMDF!EH679), RMDF!EO679=ROUND(RMDF!EO679,4))</f>
        <v>1</v>
      </c>
      <c r="EM679" s="317">
        <f>RMDF!EM679</f>
        <v>0</v>
      </c>
      <c r="EN679" s="318" t="str">
        <f>IF(EM679=0,"",_xlfn.XLOOKUP(EM679,StatePicklist!$1:$1,StatePicklist!$3:$3,"NA",0))</f>
        <v/>
      </c>
      <c r="EO679" s="297" t="str">
        <f ca="1">IF(RMDF!EN679="", "", IF(ISNUMBER(MATCH(RMDF!EN679, INDIRECT(EN679), 0)), "OK", "Invalid"))</f>
        <v/>
      </c>
      <c r="EP679" s="281"/>
      <c r="EQ679" s="281"/>
      <c r="ER679" s="281"/>
      <c r="ES679" s="281" t="b">
        <f>AND(RMDF!EV679&gt;=0, RMDF!EV679&lt;=1-SUM(RMDF!Z679,RMDF!AG679,RMDF!AN679,RMDF!AU679,RMDF!BB679,RMDF!BI679,RMDF!BP679,RMDF!BW679,RMDF!CD679,RMDF!CK679,RMDF!CR679,RMDF!CY679,RMDF!DF679,RMDF!DM679,RMDF!DT679,RMDF!EA679,RMDF!EH679,RMDF!EO679), RMDF!EV679=ROUND(RMDF!EV679,4))</f>
        <v>1</v>
      </c>
      <c r="ET679" s="317">
        <f>RMDF!ET679</f>
        <v>0</v>
      </c>
      <c r="EU679" s="318" t="str">
        <f>IF(ET679=0,"",_xlfn.XLOOKUP(ET679,StatePicklist!$1:$1,StatePicklist!$3:$3,"NA",0))</f>
        <v/>
      </c>
      <c r="EV679" s="297" t="str">
        <f ca="1">IF(RMDF!EU679="", "", IF(ISNUMBER(MATCH(RMDF!EU679, INDIRECT(EU679), 0)), "OK", "Invalid"))</f>
        <v/>
      </c>
      <c r="EW679" s="281"/>
      <c r="EX679" s="281"/>
      <c r="EY679" s="281"/>
      <c r="EZ679" s="281" t="b">
        <f>AND(RMDF!FC679&gt;=0, RMDF!FC679&lt;=1-SUM(RMDF!Z679,RMDF!AG679,RMDF!AN679,RMDF!AU679,RMDF!BB679,RMDF!BI679,RMDF!BP679,RMDF!BW679,RMDF!CD679,RMDF!CK679,RMDF!CR679,RMDF!CY679,RMDF!DF679,RMDF!DM679,RMDF!DT679,RMDF!EA679,RMDF!EH679,RMDF!EO679,RMDF!EV679), RMDF!FC679=ROUND(RMDF!FC679,4))</f>
        <v>1</v>
      </c>
      <c r="FA679" s="317">
        <f>RMDF!FA679</f>
        <v>0</v>
      </c>
      <c r="FB679" s="318" t="str">
        <f>IF(FA679=0,"",_xlfn.XLOOKUP(FA679,StatePicklist!$1:$1,StatePicklist!$3:$3,"NA",0))</f>
        <v/>
      </c>
      <c r="FC679" s="297" t="str">
        <f ca="1">IF(RMDF!FB679="", "", IF(ISNUMBER(MATCH(RMDF!FB679, INDIRECT(FB679), 0)), "OK", "Invalid"))</f>
        <v/>
      </c>
    </row>
    <row r="680" spans="1:159" s="205" customFormat="1" ht="39.9" customHeight="1" x14ac:dyDescent="0.25">
      <c r="A680" s="206"/>
      <c r="B680" s="196"/>
      <c r="C680" s="197"/>
      <c r="D680" s="198"/>
      <c r="E680" s="199"/>
      <c r="F680" s="200"/>
      <c r="G680" s="201"/>
      <c r="H680" s="292"/>
      <c r="I680" s="305">
        <f>RMDF!I680</f>
        <v>0</v>
      </c>
      <c r="J680" s="305" t="str">
        <f>IF(I680=ProductCode!$B$30,"PDReclPost",IF(OR(I680=ProductCode!$C$30,I680=ProductCode!$E$30,I680=ProductCode!$G$30),"PDPreCon",IF(OR(I680=ProductCode!$D$30,I680=ProductCode!$F$30),"PDNotReclPost","")))</f>
        <v/>
      </c>
      <c r="K680" s="305" t="str">
        <f t="shared" si="39"/>
        <v/>
      </c>
      <c r="L680" s="289"/>
      <c r="M680" s="305" t="str">
        <f t="shared" si="39"/>
        <v/>
      </c>
      <c r="N680" s="289" t="b">
        <f>AND(RMDF!N680&gt;=0, RMDF!N680&lt;=1-RMDF!L680, RMDF!N680=ROUND(RMDF!N680,4))</f>
        <v>1</v>
      </c>
      <c r="O680" s="286" t="str">
        <f>IF(P680="","",IF(I680="","",IF(LEFT(I680,13)="Reclaimed pos",RawMaterialCode!$E$569,RawMaterialCode!$E$568)))</f>
        <v>Reclaimed pre-consumer mixed fibers (RM0578)</v>
      </c>
      <c r="P680" s="295">
        <f t="shared" si="40"/>
        <v>1</v>
      </c>
      <c r="Q680" s="202"/>
      <c r="R680" s="203"/>
      <c r="S680" s="204" t="str">
        <f t="shared" si="41"/>
        <v/>
      </c>
      <c r="T680" s="281"/>
      <c r="U680" s="281"/>
      <c r="V680" s="281"/>
      <c r="W680" s="281"/>
      <c r="X680" s="317">
        <f>RMDF!X680</f>
        <v>0</v>
      </c>
      <c r="Y680" s="318" t="str">
        <f>IF(X680=0,"",_xlfn.XLOOKUP(X680,StatePicklist!$1:$1,StatePicklist!$3:$3,"NA",0))</f>
        <v/>
      </c>
      <c r="Z680" s="297" t="str">
        <f ca="1">IF(RMDF!Y680="", "", IF(ISNUMBER(MATCH(RMDF!Y680, INDIRECT(Y680), 0)), "OK", "Invalid"))</f>
        <v/>
      </c>
      <c r="AA680" s="281"/>
      <c r="AB680" s="281"/>
      <c r="AC680" s="281"/>
      <c r="AD680" s="281" t="b">
        <f>AND(RMDF!AG680&gt;=0, RMDF!AG680&lt;=1-RMDF!Z680, RMDF!AG680=ROUND(RMDF!AG680,4))</f>
        <v>1</v>
      </c>
      <c r="AE680" s="317">
        <f>RMDF!AE680</f>
        <v>0</v>
      </c>
      <c r="AF680" s="318" t="str">
        <f>IF(AE680=0,"",_xlfn.XLOOKUP(AE680,StatePicklist!$1:$1,StatePicklist!$3:$3,"NA",0))</f>
        <v/>
      </c>
      <c r="AG680" s="297" t="str">
        <f ca="1">IF(RMDF!AF680="", "", IF(ISNUMBER(MATCH(RMDF!AF680, INDIRECT(AF680), 0)), "OK", "Invalid"))</f>
        <v/>
      </c>
      <c r="AH680" s="281"/>
      <c r="AI680" s="281"/>
      <c r="AJ680" s="281"/>
      <c r="AK680" s="281" t="b">
        <f>AND(RMDF!AN680&gt;=0, RMDF!AN680&lt;=1-SUM(RMDF!Z680,RMDF!AG680), RMDF!AN680=ROUND(RMDF!AN680,4))</f>
        <v>1</v>
      </c>
      <c r="AL680" s="317">
        <f>RMDF!AL680</f>
        <v>0</v>
      </c>
      <c r="AM680" s="318" t="str">
        <f>IF(AL680=0,"",_xlfn.XLOOKUP(AL680,StatePicklist!$1:$1,StatePicklist!$3:$3,"NA",0))</f>
        <v/>
      </c>
      <c r="AN680" s="297" t="str">
        <f ca="1">IF(RMDF!AM680="", "", IF(ISNUMBER(MATCH(RMDF!AM680, INDIRECT(AM680), 0)), "OK", "Invalid"))</f>
        <v/>
      </c>
      <c r="AO680" s="281"/>
      <c r="AP680" s="281"/>
      <c r="AQ680" s="281"/>
      <c r="AR680" s="281" t="b">
        <f>AND(RMDF!AU680&gt;=0, RMDF!AU680&lt;=1-SUM(RMDF!Z680,RMDF!AG680,RMDF!AN680), RMDF!AU680=ROUND(RMDF!AU680,4))</f>
        <v>1</v>
      </c>
      <c r="AS680" s="317">
        <f>RMDF!AS680</f>
        <v>0</v>
      </c>
      <c r="AT680" s="318" t="str">
        <f>IF(AS680=0,"",_xlfn.XLOOKUP(AS680,StatePicklist!$1:$1,StatePicklist!$3:$3,"NA",0))</f>
        <v/>
      </c>
      <c r="AU680" s="297" t="str">
        <f ca="1">IF(RMDF!AT680="", "", IF(ISNUMBER(MATCH(RMDF!AT680, INDIRECT(AT680), 0)), "OK", "Invalid"))</f>
        <v/>
      </c>
      <c r="AV680" s="281"/>
      <c r="AW680" s="281"/>
      <c r="AX680" s="281"/>
      <c r="AY680" s="281" t="b">
        <f>AND(RMDF!BB680&gt;=0, RMDF!BB680&lt;=1-SUM(RMDF!Z680,RMDF!AG680,RMDF!AN680,RMDF!AU680), RMDF!BB680=ROUND(RMDF!BB680,4))</f>
        <v>1</v>
      </c>
      <c r="AZ680" s="317">
        <f>RMDF!AZ680</f>
        <v>0</v>
      </c>
      <c r="BA680" s="318" t="str">
        <f>IF(AZ680=0,"",_xlfn.XLOOKUP(AZ680,StatePicklist!$1:$1,StatePicklist!$3:$3,"NA",0))</f>
        <v/>
      </c>
      <c r="BB680" s="297" t="str">
        <f ca="1">IF(RMDF!BA680="", "", IF(ISNUMBER(MATCH(RMDF!BA680, INDIRECT(BA680), 0)), "OK", "Invalid"))</f>
        <v/>
      </c>
      <c r="BC680" s="281"/>
      <c r="BD680" s="281"/>
      <c r="BE680" s="281"/>
      <c r="BF680" s="281" t="b">
        <f>AND(RMDF!BI680&gt;=0, RMDF!BI680&lt;=1-SUM(RMDF!Z680,RMDF!AG680,RMDF!AN680,RMDF!AU680,RMDF!BB680), RMDF!BI680=ROUND(RMDF!BI680,4))</f>
        <v>1</v>
      </c>
      <c r="BG680" s="317">
        <f>RMDF!BG680</f>
        <v>0</v>
      </c>
      <c r="BH680" s="318" t="str">
        <f>IF(BG680=0,"",_xlfn.XLOOKUP(BG680,StatePicklist!$1:$1,StatePicklist!$3:$3,"NA",0))</f>
        <v/>
      </c>
      <c r="BI680" s="297" t="str">
        <f ca="1">IF(RMDF!BH680="", "", IF(ISNUMBER(MATCH(RMDF!BH680, INDIRECT(BH680), 0)), "OK", "Invalid"))</f>
        <v/>
      </c>
      <c r="BJ680" s="281"/>
      <c r="BK680" s="281"/>
      <c r="BL680" s="281"/>
      <c r="BM680" s="281" t="b">
        <f>AND(RMDF!BP680&gt;=0, RMDF!BP680&lt;=1-SUM(RMDF!Z680,RMDF!AG680,RMDF!AN680,RMDF!AU680,RMDF!BB680,RMDF!BI680), RMDF!BP680=ROUND(RMDF!BP680,4))</f>
        <v>1</v>
      </c>
      <c r="BN680" s="317">
        <f>RMDF!BN680</f>
        <v>0</v>
      </c>
      <c r="BO680" s="318" t="str">
        <f>IF(BN680=0,"",_xlfn.XLOOKUP(BN680,StatePicklist!$1:$1,StatePicklist!$3:$3,"NA",0))</f>
        <v/>
      </c>
      <c r="BP680" s="297" t="str">
        <f ca="1">IF(RMDF!BO680="", "", IF(ISNUMBER(MATCH(RMDF!BO680, INDIRECT(BO680), 0)), "OK", "Invalid"))</f>
        <v/>
      </c>
      <c r="BQ680" s="281"/>
      <c r="BR680" s="281"/>
      <c r="BS680" s="281"/>
      <c r="BT680" s="281" t="b">
        <f>AND(RMDF!BW680&gt;=0, RMDF!BW680&lt;=1-SUM(RMDF!Z680,RMDF!AG680,RMDF!AN680,RMDF!AU680,RMDF!BB680,RMDF!BI680,RMDF!BP680), RMDF!BW680=ROUND(RMDF!BW680,4))</f>
        <v>1</v>
      </c>
      <c r="BU680" s="317">
        <f>RMDF!BU680</f>
        <v>0</v>
      </c>
      <c r="BV680" s="318" t="str">
        <f>IF(BU680=0,"",_xlfn.XLOOKUP(BU680,StatePicklist!$1:$1,StatePicklist!$3:$3,"NA",0))</f>
        <v/>
      </c>
      <c r="BW680" s="297" t="str">
        <f ca="1">IF(RMDF!BV680="", "", IF(ISNUMBER(MATCH(RMDF!BV680, INDIRECT(BV680), 0)), "OK", "Invalid"))</f>
        <v/>
      </c>
      <c r="BX680" s="281"/>
      <c r="BY680" s="281"/>
      <c r="BZ680" s="281"/>
      <c r="CA680" s="281" t="b">
        <f>AND(RMDF!CD680&gt;=0, RMDF!CD680&lt;=1-SUM(RMDF!Z680,RMDF!AG680,RMDF!AN680,RMDF!AU680,RMDF!BB680,RMDF!BI680,RMDF!BP680,RMDF!BW680), RMDF!CD680=ROUND(RMDF!CD680,4))</f>
        <v>1</v>
      </c>
      <c r="CB680" s="317">
        <f>RMDF!CB680</f>
        <v>0</v>
      </c>
      <c r="CC680" s="318" t="str">
        <f>IF(CB680=0,"",_xlfn.XLOOKUP(CB680,StatePicklist!$1:$1,StatePicklist!$3:$3,"NA",0))</f>
        <v/>
      </c>
      <c r="CD680" s="297" t="str">
        <f ca="1">IF(RMDF!CC680="", "", IF(ISNUMBER(MATCH(RMDF!CC680, INDIRECT(CC680), 0)), "OK", "Invalid"))</f>
        <v/>
      </c>
      <c r="CE680" s="281"/>
      <c r="CF680" s="281"/>
      <c r="CG680" s="281"/>
      <c r="CH680" s="281" t="b">
        <f>AND(RMDF!CK680&gt;=0, RMDF!CK680&lt;=1-SUM(RMDF!Z680,RMDF!AG680,RMDF!AN680,RMDF!AU680,RMDF!BB680,RMDF!BI680,RMDF!BP680,RMDF!BW680,RMDF!CD680), RMDF!CK680=ROUND(RMDF!CK680,4))</f>
        <v>1</v>
      </c>
      <c r="CI680" s="317">
        <f>RMDF!CI680</f>
        <v>0</v>
      </c>
      <c r="CJ680" s="318" t="str">
        <f>IF(CI680=0,"",_xlfn.XLOOKUP(CI680,StatePicklist!$1:$1,StatePicklist!$3:$3,"NA",0))</f>
        <v/>
      </c>
      <c r="CK680" s="297" t="str">
        <f ca="1">IF(RMDF!CJ680="", "", IF(ISNUMBER(MATCH(RMDF!CJ680, INDIRECT(CJ680), 0)), "OK", "Invalid"))</f>
        <v/>
      </c>
      <c r="CL680" s="281"/>
      <c r="CM680" s="281"/>
      <c r="CN680" s="281"/>
      <c r="CO680" s="281" t="b">
        <f>AND(RMDF!CR680&gt;=0, RMDF!CR680&lt;=1-SUM(RMDF!Z680,RMDF!AG680,RMDF!AN680,RMDF!AU680,RMDF!BB680,RMDF!BI680,RMDF!BP680,RMDF!BW680,RMDF!CD680,RMDF!CK680), RMDF!CR680=ROUND(RMDF!CR680,4))</f>
        <v>1</v>
      </c>
      <c r="CP680" s="317">
        <f>RMDF!CP680</f>
        <v>0</v>
      </c>
      <c r="CQ680" s="318" t="str">
        <f>IF(CP680=0,"",_xlfn.XLOOKUP(CP680,StatePicklist!$1:$1,StatePicklist!$3:$3,"NA",0))</f>
        <v/>
      </c>
      <c r="CR680" s="297" t="str">
        <f ca="1">IF(RMDF!CQ680="", "", IF(ISNUMBER(MATCH(RMDF!CQ680, INDIRECT(CQ680), 0)), "OK", "Invalid"))</f>
        <v/>
      </c>
      <c r="CS680" s="281"/>
      <c r="CT680" s="281"/>
      <c r="CU680" s="281"/>
      <c r="CV680" s="281" t="b">
        <f>AND(RMDF!CY680&gt;=0, RMDF!CY680&lt;=1-SUM(RMDF!Z680,RMDF!AG680,RMDF!AN680,RMDF!AU680,RMDF!BB680,RMDF!BI680,RMDF!BP680,RMDF!BW680,RMDF!CD680,RMDF!CK680,RMDF!CR680), RMDF!CY680=ROUND(RMDF!CY680,4))</f>
        <v>1</v>
      </c>
      <c r="CW680" s="317">
        <f>RMDF!CW680</f>
        <v>0</v>
      </c>
      <c r="CX680" s="318" t="str">
        <f>IF(CW680=0,"",_xlfn.XLOOKUP(CW680,StatePicklist!$1:$1,StatePicklist!$3:$3,"NA",0))</f>
        <v/>
      </c>
      <c r="CY680" s="297" t="str">
        <f ca="1">IF(RMDF!CX680="", "", IF(ISNUMBER(MATCH(RMDF!CX680, INDIRECT(CX680), 0)), "OK", "Invalid"))</f>
        <v/>
      </c>
      <c r="CZ680" s="281"/>
      <c r="DA680" s="281"/>
      <c r="DB680" s="281"/>
      <c r="DC680" s="281" t="b">
        <f>AND(RMDF!DF680&gt;=0, RMDF!DF680&lt;=1-SUM(RMDF!Z680,RMDF!AG680,RMDF!AN680,RMDF!AU680,RMDF!BB680,RMDF!BI680,RMDF!BP680,RMDF!BW680,RMDF!CD680,RMDF!CK680,RMDF!CR680,RMDF!CY680), RMDF!DF680=ROUND(RMDF!DF680,4))</f>
        <v>1</v>
      </c>
      <c r="DD680" s="317">
        <f>RMDF!DD680</f>
        <v>0</v>
      </c>
      <c r="DE680" s="318" t="str">
        <f>IF(DD680=0,"",_xlfn.XLOOKUP(DD680,StatePicklist!$1:$1,StatePicklist!$3:$3,"NA",0))</f>
        <v/>
      </c>
      <c r="DF680" s="297" t="str">
        <f ca="1">IF(RMDF!DE680="", "", IF(ISNUMBER(MATCH(RMDF!DE680, INDIRECT(DE680), 0)), "OK", "Invalid"))</f>
        <v/>
      </c>
      <c r="DG680" s="281"/>
      <c r="DH680" s="281"/>
      <c r="DI680" s="281"/>
      <c r="DJ680" s="281" t="b">
        <f>AND(RMDF!DM680&gt;=0, RMDF!DM680&lt;=1-SUM(RMDF!Z680,RMDF!AG680,RMDF!AN680,RMDF!AU680,RMDF!BB680,RMDF!BI680,RMDF!BP680,RMDF!BW680,RMDF!CD680,RMDF!CK680,RMDF!CR680,RMDF!CY680,RMDF!DF680), RMDF!DM680=ROUND(RMDF!DM680,4))</f>
        <v>1</v>
      </c>
      <c r="DK680" s="317">
        <f>RMDF!DK680</f>
        <v>0</v>
      </c>
      <c r="DL680" s="318" t="str">
        <f>IF(DK680=0,"",_xlfn.XLOOKUP(DK680,StatePicklist!$1:$1,StatePicklist!$3:$3,"NA",0))</f>
        <v/>
      </c>
      <c r="DM680" s="297" t="str">
        <f ca="1">IF(RMDF!DL680="", "", IF(ISNUMBER(MATCH(RMDF!DL680, INDIRECT(DL680), 0)), "OK", "Invalid"))</f>
        <v/>
      </c>
      <c r="DN680" s="281"/>
      <c r="DO680" s="281"/>
      <c r="DP680" s="281"/>
      <c r="DQ680" s="281" t="b">
        <f>AND(RMDF!DT680&gt;=0, RMDF!DT680&lt;=1-SUM(RMDF!Z680,RMDF!AG680,RMDF!AN680,RMDF!AU680,RMDF!BB680,RMDF!BI680,RMDF!BP680,RMDF!BW680,RMDF!CD680,RMDF!CK680,RMDF!CR680,RMDF!CY680,RMDF!DF680,RMDF!DM680), RMDF!DT680=ROUND(RMDF!DT680,4))</f>
        <v>1</v>
      </c>
      <c r="DR680" s="317">
        <f>RMDF!DR680</f>
        <v>0</v>
      </c>
      <c r="DS680" s="318" t="str">
        <f>IF(DR680=0,"",_xlfn.XLOOKUP(DR680,StatePicklist!$1:$1,StatePicklist!$3:$3,"NA",0))</f>
        <v/>
      </c>
      <c r="DT680" s="297" t="str">
        <f ca="1">IF(RMDF!DS680="", "", IF(ISNUMBER(MATCH(RMDF!DS680, INDIRECT(DS680), 0)), "OK", "Invalid"))</f>
        <v/>
      </c>
      <c r="DU680" s="281"/>
      <c r="DV680" s="281"/>
      <c r="DW680" s="281"/>
      <c r="DX680" s="281" t="b">
        <f>AND(RMDF!EA680&gt;=0, RMDF!EA680&lt;=1-SUM(RMDF!Z680,RMDF!AG680,RMDF!AN680,RMDF!AU680,RMDF!BB680,RMDF!BI680,RMDF!BP680,RMDF!BW680,RMDF!CD680,RMDF!CK680,RMDF!CR680,RMDF!CY680,RMDF!DF680,RMDF!DM680,RMDF!DT680), RMDF!EA680=ROUND(RMDF!EA680,4))</f>
        <v>1</v>
      </c>
      <c r="DY680" s="317">
        <f>RMDF!DY680</f>
        <v>0</v>
      </c>
      <c r="DZ680" s="318" t="str">
        <f>IF(DY680=0,"",_xlfn.XLOOKUP(DY680,StatePicklist!$1:$1,StatePicklist!$3:$3,"NA",0))</f>
        <v/>
      </c>
      <c r="EA680" s="297" t="str">
        <f ca="1">IF(RMDF!DZ680="", "", IF(ISNUMBER(MATCH(RMDF!DZ680, INDIRECT(DZ680), 0)), "OK", "Invalid"))</f>
        <v/>
      </c>
      <c r="EB680" s="281"/>
      <c r="EC680" s="281"/>
      <c r="ED680" s="281"/>
      <c r="EE680" s="281" t="b">
        <f>AND(RMDF!EH680&gt;=0, RMDF!EH680&lt;=1-SUM(RMDF!Z680,RMDF!AG680,RMDF!AN680,RMDF!AU680,RMDF!BB680,RMDF!BI680,RMDF!BP680,RMDF!BW680,RMDF!CD680,RMDF!CK680,RMDF!CR680,RMDF!CY680,RMDF!DF680,RMDF!DM680,RMDF!DT680,RMDF!EA680), RMDF!EH680=ROUND(RMDF!EH680,4))</f>
        <v>1</v>
      </c>
      <c r="EF680" s="317">
        <f>RMDF!EF680</f>
        <v>0</v>
      </c>
      <c r="EG680" s="318" t="str">
        <f>IF(EF680=0,"",_xlfn.XLOOKUP(EF680,StatePicklist!$1:$1,StatePicklist!$3:$3,"NA",0))</f>
        <v/>
      </c>
      <c r="EH680" s="297" t="str">
        <f ca="1">IF(RMDF!EG680="", "", IF(ISNUMBER(MATCH(RMDF!EG680, INDIRECT(EG680), 0)), "OK", "Invalid"))</f>
        <v/>
      </c>
      <c r="EI680" s="281"/>
      <c r="EJ680" s="281"/>
      <c r="EK680" s="281"/>
      <c r="EL680" s="281" t="b">
        <f>AND(RMDF!EO680&gt;=0, RMDF!EO680&lt;=1-SUM(RMDF!Z680,RMDF!AG680,RMDF!AN680,RMDF!AU680,RMDF!BB680,RMDF!BI680,RMDF!BP680,RMDF!BW680,RMDF!CD680,RMDF!CK680,RMDF!CR680,RMDF!CY680,RMDF!DF680,RMDF!DM680,RMDF!DT680,RMDF!EA680,RMDF!EH680), RMDF!EO680=ROUND(RMDF!EO680,4))</f>
        <v>1</v>
      </c>
      <c r="EM680" s="317">
        <f>RMDF!EM680</f>
        <v>0</v>
      </c>
      <c r="EN680" s="318" t="str">
        <f>IF(EM680=0,"",_xlfn.XLOOKUP(EM680,StatePicklist!$1:$1,StatePicklist!$3:$3,"NA",0))</f>
        <v/>
      </c>
      <c r="EO680" s="297" t="str">
        <f ca="1">IF(RMDF!EN680="", "", IF(ISNUMBER(MATCH(RMDF!EN680, INDIRECT(EN680), 0)), "OK", "Invalid"))</f>
        <v/>
      </c>
      <c r="EP680" s="281"/>
      <c r="EQ680" s="281"/>
      <c r="ER680" s="281"/>
      <c r="ES680" s="281" t="b">
        <f>AND(RMDF!EV680&gt;=0, RMDF!EV680&lt;=1-SUM(RMDF!Z680,RMDF!AG680,RMDF!AN680,RMDF!AU680,RMDF!BB680,RMDF!BI680,RMDF!BP680,RMDF!BW680,RMDF!CD680,RMDF!CK680,RMDF!CR680,RMDF!CY680,RMDF!DF680,RMDF!DM680,RMDF!DT680,RMDF!EA680,RMDF!EH680,RMDF!EO680), RMDF!EV680=ROUND(RMDF!EV680,4))</f>
        <v>1</v>
      </c>
      <c r="ET680" s="317">
        <f>RMDF!ET680</f>
        <v>0</v>
      </c>
      <c r="EU680" s="318" t="str">
        <f>IF(ET680=0,"",_xlfn.XLOOKUP(ET680,StatePicklist!$1:$1,StatePicklist!$3:$3,"NA",0))</f>
        <v/>
      </c>
      <c r="EV680" s="297" t="str">
        <f ca="1">IF(RMDF!EU680="", "", IF(ISNUMBER(MATCH(RMDF!EU680, INDIRECT(EU680), 0)), "OK", "Invalid"))</f>
        <v/>
      </c>
      <c r="EW680" s="281"/>
      <c r="EX680" s="281"/>
      <c r="EY680" s="281"/>
      <c r="EZ680" s="281" t="b">
        <f>AND(RMDF!FC680&gt;=0, RMDF!FC680&lt;=1-SUM(RMDF!Z680,RMDF!AG680,RMDF!AN680,RMDF!AU680,RMDF!BB680,RMDF!BI680,RMDF!BP680,RMDF!BW680,RMDF!CD680,RMDF!CK680,RMDF!CR680,RMDF!CY680,RMDF!DF680,RMDF!DM680,RMDF!DT680,RMDF!EA680,RMDF!EH680,RMDF!EO680,RMDF!EV680), RMDF!FC680=ROUND(RMDF!FC680,4))</f>
        <v>1</v>
      </c>
      <c r="FA680" s="317">
        <f>RMDF!FA680</f>
        <v>0</v>
      </c>
      <c r="FB680" s="318" t="str">
        <f>IF(FA680=0,"",_xlfn.XLOOKUP(FA680,StatePicklist!$1:$1,StatePicklist!$3:$3,"NA",0))</f>
        <v/>
      </c>
      <c r="FC680" s="297" t="str">
        <f ca="1">IF(RMDF!FB680="", "", IF(ISNUMBER(MATCH(RMDF!FB680, INDIRECT(FB680), 0)), "OK", "Invalid"))</f>
        <v/>
      </c>
    </row>
    <row r="681" spans="1:159" s="205" customFormat="1" ht="39.9" customHeight="1" x14ac:dyDescent="0.25">
      <c r="A681" s="206"/>
      <c r="B681" s="196"/>
      <c r="C681" s="197"/>
      <c r="D681" s="198"/>
      <c r="E681" s="199"/>
      <c r="F681" s="200"/>
      <c r="G681" s="201"/>
      <c r="H681" s="292"/>
      <c r="I681" s="305">
        <f>RMDF!I681</f>
        <v>0</v>
      </c>
      <c r="J681" s="305" t="str">
        <f>IF(I681=ProductCode!$B$30,"PDReclPost",IF(OR(I681=ProductCode!$C$30,I681=ProductCode!$E$30,I681=ProductCode!$G$30),"PDPreCon",IF(OR(I681=ProductCode!$D$30,I681=ProductCode!$F$30),"PDNotReclPost","")))</f>
        <v/>
      </c>
      <c r="K681" s="305" t="str">
        <f t="shared" si="39"/>
        <v/>
      </c>
      <c r="L681" s="289"/>
      <c r="M681" s="305" t="str">
        <f t="shared" si="39"/>
        <v/>
      </c>
      <c r="N681" s="289" t="b">
        <f>AND(RMDF!N681&gt;=0, RMDF!N681&lt;=1-RMDF!L681, RMDF!N681=ROUND(RMDF!N681,4))</f>
        <v>1</v>
      </c>
      <c r="O681" s="286" t="str">
        <f>IF(P681="","",IF(I681="","",IF(LEFT(I681,13)="Reclaimed pos",RawMaterialCode!$E$569,RawMaterialCode!$E$568)))</f>
        <v>Reclaimed pre-consumer mixed fibers (RM0578)</v>
      </c>
      <c r="P681" s="295">
        <f t="shared" si="40"/>
        <v>1</v>
      </c>
      <c r="Q681" s="202"/>
      <c r="R681" s="203"/>
      <c r="S681" s="204" t="str">
        <f t="shared" si="41"/>
        <v/>
      </c>
      <c r="T681" s="281"/>
      <c r="U681" s="281"/>
      <c r="V681" s="281"/>
      <c r="W681" s="281"/>
      <c r="X681" s="317">
        <f>RMDF!X681</f>
        <v>0</v>
      </c>
      <c r="Y681" s="318" t="str">
        <f>IF(X681=0,"",_xlfn.XLOOKUP(X681,StatePicklist!$1:$1,StatePicklist!$3:$3,"NA",0))</f>
        <v/>
      </c>
      <c r="Z681" s="297" t="str">
        <f ca="1">IF(RMDF!Y681="", "", IF(ISNUMBER(MATCH(RMDF!Y681, INDIRECT(Y681), 0)), "OK", "Invalid"))</f>
        <v/>
      </c>
      <c r="AA681" s="281"/>
      <c r="AB681" s="281"/>
      <c r="AC681" s="281"/>
      <c r="AD681" s="281" t="b">
        <f>AND(RMDF!AG681&gt;=0, RMDF!AG681&lt;=1-RMDF!Z681, RMDF!AG681=ROUND(RMDF!AG681,4))</f>
        <v>1</v>
      </c>
      <c r="AE681" s="317">
        <f>RMDF!AE681</f>
        <v>0</v>
      </c>
      <c r="AF681" s="318" t="str">
        <f>IF(AE681=0,"",_xlfn.XLOOKUP(AE681,StatePicklist!$1:$1,StatePicklist!$3:$3,"NA",0))</f>
        <v/>
      </c>
      <c r="AG681" s="297" t="str">
        <f ca="1">IF(RMDF!AF681="", "", IF(ISNUMBER(MATCH(RMDF!AF681, INDIRECT(AF681), 0)), "OK", "Invalid"))</f>
        <v/>
      </c>
      <c r="AH681" s="281"/>
      <c r="AI681" s="281"/>
      <c r="AJ681" s="281"/>
      <c r="AK681" s="281" t="b">
        <f>AND(RMDF!AN681&gt;=0, RMDF!AN681&lt;=1-SUM(RMDF!Z681,RMDF!AG681), RMDF!AN681=ROUND(RMDF!AN681,4))</f>
        <v>1</v>
      </c>
      <c r="AL681" s="317">
        <f>RMDF!AL681</f>
        <v>0</v>
      </c>
      <c r="AM681" s="318" t="str">
        <f>IF(AL681=0,"",_xlfn.XLOOKUP(AL681,StatePicklist!$1:$1,StatePicklist!$3:$3,"NA",0))</f>
        <v/>
      </c>
      <c r="AN681" s="297" t="str">
        <f ca="1">IF(RMDF!AM681="", "", IF(ISNUMBER(MATCH(RMDF!AM681, INDIRECT(AM681), 0)), "OK", "Invalid"))</f>
        <v/>
      </c>
      <c r="AO681" s="281"/>
      <c r="AP681" s="281"/>
      <c r="AQ681" s="281"/>
      <c r="AR681" s="281" t="b">
        <f>AND(RMDF!AU681&gt;=0, RMDF!AU681&lt;=1-SUM(RMDF!Z681,RMDF!AG681,RMDF!AN681), RMDF!AU681=ROUND(RMDF!AU681,4))</f>
        <v>1</v>
      </c>
      <c r="AS681" s="317">
        <f>RMDF!AS681</f>
        <v>0</v>
      </c>
      <c r="AT681" s="318" t="str">
        <f>IF(AS681=0,"",_xlfn.XLOOKUP(AS681,StatePicklist!$1:$1,StatePicklist!$3:$3,"NA",0))</f>
        <v/>
      </c>
      <c r="AU681" s="297" t="str">
        <f ca="1">IF(RMDF!AT681="", "", IF(ISNUMBER(MATCH(RMDF!AT681, INDIRECT(AT681), 0)), "OK", "Invalid"))</f>
        <v/>
      </c>
      <c r="AV681" s="281"/>
      <c r="AW681" s="281"/>
      <c r="AX681" s="281"/>
      <c r="AY681" s="281" t="b">
        <f>AND(RMDF!BB681&gt;=0, RMDF!BB681&lt;=1-SUM(RMDF!Z681,RMDF!AG681,RMDF!AN681,RMDF!AU681), RMDF!BB681=ROUND(RMDF!BB681,4))</f>
        <v>1</v>
      </c>
      <c r="AZ681" s="317">
        <f>RMDF!AZ681</f>
        <v>0</v>
      </c>
      <c r="BA681" s="318" t="str">
        <f>IF(AZ681=0,"",_xlfn.XLOOKUP(AZ681,StatePicklist!$1:$1,StatePicklist!$3:$3,"NA",0))</f>
        <v/>
      </c>
      <c r="BB681" s="297" t="str">
        <f ca="1">IF(RMDF!BA681="", "", IF(ISNUMBER(MATCH(RMDF!BA681, INDIRECT(BA681), 0)), "OK", "Invalid"))</f>
        <v/>
      </c>
      <c r="BC681" s="281"/>
      <c r="BD681" s="281"/>
      <c r="BE681" s="281"/>
      <c r="BF681" s="281" t="b">
        <f>AND(RMDF!BI681&gt;=0, RMDF!BI681&lt;=1-SUM(RMDF!Z681,RMDF!AG681,RMDF!AN681,RMDF!AU681,RMDF!BB681), RMDF!BI681=ROUND(RMDF!BI681,4))</f>
        <v>1</v>
      </c>
      <c r="BG681" s="317">
        <f>RMDF!BG681</f>
        <v>0</v>
      </c>
      <c r="BH681" s="318" t="str">
        <f>IF(BG681=0,"",_xlfn.XLOOKUP(BG681,StatePicklist!$1:$1,StatePicklist!$3:$3,"NA",0))</f>
        <v/>
      </c>
      <c r="BI681" s="297" t="str">
        <f ca="1">IF(RMDF!BH681="", "", IF(ISNUMBER(MATCH(RMDF!BH681, INDIRECT(BH681), 0)), "OK", "Invalid"))</f>
        <v/>
      </c>
      <c r="BJ681" s="281"/>
      <c r="BK681" s="281"/>
      <c r="BL681" s="281"/>
      <c r="BM681" s="281" t="b">
        <f>AND(RMDF!BP681&gt;=0, RMDF!BP681&lt;=1-SUM(RMDF!Z681,RMDF!AG681,RMDF!AN681,RMDF!AU681,RMDF!BB681,RMDF!BI681), RMDF!BP681=ROUND(RMDF!BP681,4))</f>
        <v>1</v>
      </c>
      <c r="BN681" s="317">
        <f>RMDF!BN681</f>
        <v>0</v>
      </c>
      <c r="BO681" s="318" t="str">
        <f>IF(BN681=0,"",_xlfn.XLOOKUP(BN681,StatePicklist!$1:$1,StatePicklist!$3:$3,"NA",0))</f>
        <v/>
      </c>
      <c r="BP681" s="297" t="str">
        <f ca="1">IF(RMDF!BO681="", "", IF(ISNUMBER(MATCH(RMDF!BO681, INDIRECT(BO681), 0)), "OK", "Invalid"))</f>
        <v/>
      </c>
      <c r="BQ681" s="281"/>
      <c r="BR681" s="281"/>
      <c r="BS681" s="281"/>
      <c r="BT681" s="281" t="b">
        <f>AND(RMDF!BW681&gt;=0, RMDF!BW681&lt;=1-SUM(RMDF!Z681,RMDF!AG681,RMDF!AN681,RMDF!AU681,RMDF!BB681,RMDF!BI681,RMDF!BP681), RMDF!BW681=ROUND(RMDF!BW681,4))</f>
        <v>1</v>
      </c>
      <c r="BU681" s="317">
        <f>RMDF!BU681</f>
        <v>0</v>
      </c>
      <c r="BV681" s="318" t="str">
        <f>IF(BU681=0,"",_xlfn.XLOOKUP(BU681,StatePicklist!$1:$1,StatePicklist!$3:$3,"NA",0))</f>
        <v/>
      </c>
      <c r="BW681" s="297" t="str">
        <f ca="1">IF(RMDF!BV681="", "", IF(ISNUMBER(MATCH(RMDF!BV681, INDIRECT(BV681), 0)), "OK", "Invalid"))</f>
        <v/>
      </c>
      <c r="BX681" s="281"/>
      <c r="BY681" s="281"/>
      <c r="BZ681" s="281"/>
      <c r="CA681" s="281" t="b">
        <f>AND(RMDF!CD681&gt;=0, RMDF!CD681&lt;=1-SUM(RMDF!Z681,RMDF!AG681,RMDF!AN681,RMDF!AU681,RMDF!BB681,RMDF!BI681,RMDF!BP681,RMDF!BW681), RMDF!CD681=ROUND(RMDF!CD681,4))</f>
        <v>1</v>
      </c>
      <c r="CB681" s="317">
        <f>RMDF!CB681</f>
        <v>0</v>
      </c>
      <c r="CC681" s="318" t="str">
        <f>IF(CB681=0,"",_xlfn.XLOOKUP(CB681,StatePicklist!$1:$1,StatePicklist!$3:$3,"NA",0))</f>
        <v/>
      </c>
      <c r="CD681" s="297" t="str">
        <f ca="1">IF(RMDF!CC681="", "", IF(ISNUMBER(MATCH(RMDF!CC681, INDIRECT(CC681), 0)), "OK", "Invalid"))</f>
        <v/>
      </c>
      <c r="CE681" s="281"/>
      <c r="CF681" s="281"/>
      <c r="CG681" s="281"/>
      <c r="CH681" s="281" t="b">
        <f>AND(RMDF!CK681&gt;=0, RMDF!CK681&lt;=1-SUM(RMDF!Z681,RMDF!AG681,RMDF!AN681,RMDF!AU681,RMDF!BB681,RMDF!BI681,RMDF!BP681,RMDF!BW681,RMDF!CD681), RMDF!CK681=ROUND(RMDF!CK681,4))</f>
        <v>1</v>
      </c>
      <c r="CI681" s="317">
        <f>RMDF!CI681</f>
        <v>0</v>
      </c>
      <c r="CJ681" s="318" t="str">
        <f>IF(CI681=0,"",_xlfn.XLOOKUP(CI681,StatePicklist!$1:$1,StatePicklist!$3:$3,"NA",0))</f>
        <v/>
      </c>
      <c r="CK681" s="297" t="str">
        <f ca="1">IF(RMDF!CJ681="", "", IF(ISNUMBER(MATCH(RMDF!CJ681, INDIRECT(CJ681), 0)), "OK", "Invalid"))</f>
        <v/>
      </c>
      <c r="CL681" s="281"/>
      <c r="CM681" s="281"/>
      <c r="CN681" s="281"/>
      <c r="CO681" s="281" t="b">
        <f>AND(RMDF!CR681&gt;=0, RMDF!CR681&lt;=1-SUM(RMDF!Z681,RMDF!AG681,RMDF!AN681,RMDF!AU681,RMDF!BB681,RMDF!BI681,RMDF!BP681,RMDF!BW681,RMDF!CD681,RMDF!CK681), RMDF!CR681=ROUND(RMDF!CR681,4))</f>
        <v>1</v>
      </c>
      <c r="CP681" s="317">
        <f>RMDF!CP681</f>
        <v>0</v>
      </c>
      <c r="CQ681" s="318" t="str">
        <f>IF(CP681=0,"",_xlfn.XLOOKUP(CP681,StatePicklist!$1:$1,StatePicklist!$3:$3,"NA",0))</f>
        <v/>
      </c>
      <c r="CR681" s="297" t="str">
        <f ca="1">IF(RMDF!CQ681="", "", IF(ISNUMBER(MATCH(RMDF!CQ681, INDIRECT(CQ681), 0)), "OK", "Invalid"))</f>
        <v/>
      </c>
      <c r="CS681" s="281"/>
      <c r="CT681" s="281"/>
      <c r="CU681" s="281"/>
      <c r="CV681" s="281" t="b">
        <f>AND(RMDF!CY681&gt;=0, RMDF!CY681&lt;=1-SUM(RMDF!Z681,RMDF!AG681,RMDF!AN681,RMDF!AU681,RMDF!BB681,RMDF!BI681,RMDF!BP681,RMDF!BW681,RMDF!CD681,RMDF!CK681,RMDF!CR681), RMDF!CY681=ROUND(RMDF!CY681,4))</f>
        <v>1</v>
      </c>
      <c r="CW681" s="317">
        <f>RMDF!CW681</f>
        <v>0</v>
      </c>
      <c r="CX681" s="318" t="str">
        <f>IF(CW681=0,"",_xlfn.XLOOKUP(CW681,StatePicklist!$1:$1,StatePicklist!$3:$3,"NA",0))</f>
        <v/>
      </c>
      <c r="CY681" s="297" t="str">
        <f ca="1">IF(RMDF!CX681="", "", IF(ISNUMBER(MATCH(RMDF!CX681, INDIRECT(CX681), 0)), "OK", "Invalid"))</f>
        <v/>
      </c>
      <c r="CZ681" s="281"/>
      <c r="DA681" s="281"/>
      <c r="DB681" s="281"/>
      <c r="DC681" s="281" t="b">
        <f>AND(RMDF!DF681&gt;=0, RMDF!DF681&lt;=1-SUM(RMDF!Z681,RMDF!AG681,RMDF!AN681,RMDF!AU681,RMDF!BB681,RMDF!BI681,RMDF!BP681,RMDF!BW681,RMDF!CD681,RMDF!CK681,RMDF!CR681,RMDF!CY681), RMDF!DF681=ROUND(RMDF!DF681,4))</f>
        <v>1</v>
      </c>
      <c r="DD681" s="317">
        <f>RMDF!DD681</f>
        <v>0</v>
      </c>
      <c r="DE681" s="318" t="str">
        <f>IF(DD681=0,"",_xlfn.XLOOKUP(DD681,StatePicklist!$1:$1,StatePicklist!$3:$3,"NA",0))</f>
        <v/>
      </c>
      <c r="DF681" s="297" t="str">
        <f ca="1">IF(RMDF!DE681="", "", IF(ISNUMBER(MATCH(RMDF!DE681, INDIRECT(DE681), 0)), "OK", "Invalid"))</f>
        <v/>
      </c>
      <c r="DG681" s="281"/>
      <c r="DH681" s="281"/>
      <c r="DI681" s="281"/>
      <c r="DJ681" s="281" t="b">
        <f>AND(RMDF!DM681&gt;=0, RMDF!DM681&lt;=1-SUM(RMDF!Z681,RMDF!AG681,RMDF!AN681,RMDF!AU681,RMDF!BB681,RMDF!BI681,RMDF!BP681,RMDF!BW681,RMDF!CD681,RMDF!CK681,RMDF!CR681,RMDF!CY681,RMDF!DF681), RMDF!DM681=ROUND(RMDF!DM681,4))</f>
        <v>1</v>
      </c>
      <c r="DK681" s="317">
        <f>RMDF!DK681</f>
        <v>0</v>
      </c>
      <c r="DL681" s="318" t="str">
        <f>IF(DK681=0,"",_xlfn.XLOOKUP(DK681,StatePicklist!$1:$1,StatePicklist!$3:$3,"NA",0))</f>
        <v/>
      </c>
      <c r="DM681" s="297" t="str">
        <f ca="1">IF(RMDF!DL681="", "", IF(ISNUMBER(MATCH(RMDF!DL681, INDIRECT(DL681), 0)), "OK", "Invalid"))</f>
        <v/>
      </c>
      <c r="DN681" s="281"/>
      <c r="DO681" s="281"/>
      <c r="DP681" s="281"/>
      <c r="DQ681" s="281" t="b">
        <f>AND(RMDF!DT681&gt;=0, RMDF!DT681&lt;=1-SUM(RMDF!Z681,RMDF!AG681,RMDF!AN681,RMDF!AU681,RMDF!BB681,RMDF!BI681,RMDF!BP681,RMDF!BW681,RMDF!CD681,RMDF!CK681,RMDF!CR681,RMDF!CY681,RMDF!DF681,RMDF!DM681), RMDF!DT681=ROUND(RMDF!DT681,4))</f>
        <v>1</v>
      </c>
      <c r="DR681" s="317">
        <f>RMDF!DR681</f>
        <v>0</v>
      </c>
      <c r="DS681" s="318" t="str">
        <f>IF(DR681=0,"",_xlfn.XLOOKUP(DR681,StatePicklist!$1:$1,StatePicklist!$3:$3,"NA",0))</f>
        <v/>
      </c>
      <c r="DT681" s="297" t="str">
        <f ca="1">IF(RMDF!DS681="", "", IF(ISNUMBER(MATCH(RMDF!DS681, INDIRECT(DS681), 0)), "OK", "Invalid"))</f>
        <v/>
      </c>
      <c r="DU681" s="281"/>
      <c r="DV681" s="281"/>
      <c r="DW681" s="281"/>
      <c r="DX681" s="281" t="b">
        <f>AND(RMDF!EA681&gt;=0, RMDF!EA681&lt;=1-SUM(RMDF!Z681,RMDF!AG681,RMDF!AN681,RMDF!AU681,RMDF!BB681,RMDF!BI681,RMDF!BP681,RMDF!BW681,RMDF!CD681,RMDF!CK681,RMDF!CR681,RMDF!CY681,RMDF!DF681,RMDF!DM681,RMDF!DT681), RMDF!EA681=ROUND(RMDF!EA681,4))</f>
        <v>1</v>
      </c>
      <c r="DY681" s="317">
        <f>RMDF!DY681</f>
        <v>0</v>
      </c>
      <c r="DZ681" s="318" t="str">
        <f>IF(DY681=0,"",_xlfn.XLOOKUP(DY681,StatePicklist!$1:$1,StatePicklist!$3:$3,"NA",0))</f>
        <v/>
      </c>
      <c r="EA681" s="297" t="str">
        <f ca="1">IF(RMDF!DZ681="", "", IF(ISNUMBER(MATCH(RMDF!DZ681, INDIRECT(DZ681), 0)), "OK", "Invalid"))</f>
        <v/>
      </c>
      <c r="EB681" s="281"/>
      <c r="EC681" s="281"/>
      <c r="ED681" s="281"/>
      <c r="EE681" s="281" t="b">
        <f>AND(RMDF!EH681&gt;=0, RMDF!EH681&lt;=1-SUM(RMDF!Z681,RMDF!AG681,RMDF!AN681,RMDF!AU681,RMDF!BB681,RMDF!BI681,RMDF!BP681,RMDF!BW681,RMDF!CD681,RMDF!CK681,RMDF!CR681,RMDF!CY681,RMDF!DF681,RMDF!DM681,RMDF!DT681,RMDF!EA681), RMDF!EH681=ROUND(RMDF!EH681,4))</f>
        <v>1</v>
      </c>
      <c r="EF681" s="317">
        <f>RMDF!EF681</f>
        <v>0</v>
      </c>
      <c r="EG681" s="318" t="str">
        <f>IF(EF681=0,"",_xlfn.XLOOKUP(EF681,StatePicklist!$1:$1,StatePicklist!$3:$3,"NA",0))</f>
        <v/>
      </c>
      <c r="EH681" s="297" t="str">
        <f ca="1">IF(RMDF!EG681="", "", IF(ISNUMBER(MATCH(RMDF!EG681, INDIRECT(EG681), 0)), "OK", "Invalid"))</f>
        <v/>
      </c>
      <c r="EI681" s="281"/>
      <c r="EJ681" s="281"/>
      <c r="EK681" s="281"/>
      <c r="EL681" s="281" t="b">
        <f>AND(RMDF!EO681&gt;=0, RMDF!EO681&lt;=1-SUM(RMDF!Z681,RMDF!AG681,RMDF!AN681,RMDF!AU681,RMDF!BB681,RMDF!BI681,RMDF!BP681,RMDF!BW681,RMDF!CD681,RMDF!CK681,RMDF!CR681,RMDF!CY681,RMDF!DF681,RMDF!DM681,RMDF!DT681,RMDF!EA681,RMDF!EH681), RMDF!EO681=ROUND(RMDF!EO681,4))</f>
        <v>1</v>
      </c>
      <c r="EM681" s="317">
        <f>RMDF!EM681</f>
        <v>0</v>
      </c>
      <c r="EN681" s="318" t="str">
        <f>IF(EM681=0,"",_xlfn.XLOOKUP(EM681,StatePicklist!$1:$1,StatePicklist!$3:$3,"NA",0))</f>
        <v/>
      </c>
      <c r="EO681" s="297" t="str">
        <f ca="1">IF(RMDF!EN681="", "", IF(ISNUMBER(MATCH(RMDF!EN681, INDIRECT(EN681), 0)), "OK", "Invalid"))</f>
        <v/>
      </c>
      <c r="EP681" s="281"/>
      <c r="EQ681" s="281"/>
      <c r="ER681" s="281"/>
      <c r="ES681" s="281" t="b">
        <f>AND(RMDF!EV681&gt;=0, RMDF!EV681&lt;=1-SUM(RMDF!Z681,RMDF!AG681,RMDF!AN681,RMDF!AU681,RMDF!BB681,RMDF!BI681,RMDF!BP681,RMDF!BW681,RMDF!CD681,RMDF!CK681,RMDF!CR681,RMDF!CY681,RMDF!DF681,RMDF!DM681,RMDF!DT681,RMDF!EA681,RMDF!EH681,RMDF!EO681), RMDF!EV681=ROUND(RMDF!EV681,4))</f>
        <v>1</v>
      </c>
      <c r="ET681" s="317">
        <f>RMDF!ET681</f>
        <v>0</v>
      </c>
      <c r="EU681" s="318" t="str">
        <f>IF(ET681=0,"",_xlfn.XLOOKUP(ET681,StatePicklist!$1:$1,StatePicklist!$3:$3,"NA",0))</f>
        <v/>
      </c>
      <c r="EV681" s="297" t="str">
        <f ca="1">IF(RMDF!EU681="", "", IF(ISNUMBER(MATCH(RMDF!EU681, INDIRECT(EU681), 0)), "OK", "Invalid"))</f>
        <v/>
      </c>
      <c r="EW681" s="281"/>
      <c r="EX681" s="281"/>
      <c r="EY681" s="281"/>
      <c r="EZ681" s="281" t="b">
        <f>AND(RMDF!FC681&gt;=0, RMDF!FC681&lt;=1-SUM(RMDF!Z681,RMDF!AG681,RMDF!AN681,RMDF!AU681,RMDF!BB681,RMDF!BI681,RMDF!BP681,RMDF!BW681,RMDF!CD681,RMDF!CK681,RMDF!CR681,RMDF!CY681,RMDF!DF681,RMDF!DM681,RMDF!DT681,RMDF!EA681,RMDF!EH681,RMDF!EO681,RMDF!EV681), RMDF!FC681=ROUND(RMDF!FC681,4))</f>
        <v>1</v>
      </c>
      <c r="FA681" s="317">
        <f>RMDF!FA681</f>
        <v>0</v>
      </c>
      <c r="FB681" s="318" t="str">
        <f>IF(FA681=0,"",_xlfn.XLOOKUP(FA681,StatePicklist!$1:$1,StatePicklist!$3:$3,"NA",0))</f>
        <v/>
      </c>
      <c r="FC681" s="297" t="str">
        <f ca="1">IF(RMDF!FB681="", "", IF(ISNUMBER(MATCH(RMDF!FB681, INDIRECT(FB681), 0)), "OK", "Invalid"))</f>
        <v/>
      </c>
    </row>
    <row r="682" spans="1:159" s="205" customFormat="1" ht="39.9" customHeight="1" x14ac:dyDescent="0.25">
      <c r="A682" s="206"/>
      <c r="B682" s="196"/>
      <c r="C682" s="197"/>
      <c r="D682" s="198"/>
      <c r="E682" s="199"/>
      <c r="F682" s="200"/>
      <c r="G682" s="201"/>
      <c r="H682" s="292"/>
      <c r="I682" s="305">
        <f>RMDF!I682</f>
        <v>0</v>
      </c>
      <c r="J682" s="305" t="str">
        <f>IF(I682=ProductCode!$B$30,"PDReclPost",IF(OR(I682=ProductCode!$C$30,I682=ProductCode!$E$30,I682=ProductCode!$G$30),"PDPreCon",IF(OR(I682=ProductCode!$D$30,I682=ProductCode!$F$30),"PDNotReclPost","")))</f>
        <v/>
      </c>
      <c r="K682" s="305" t="str">
        <f t="shared" si="39"/>
        <v/>
      </c>
      <c r="L682" s="289"/>
      <c r="M682" s="305" t="str">
        <f t="shared" si="39"/>
        <v/>
      </c>
      <c r="N682" s="289" t="b">
        <f>AND(RMDF!N682&gt;=0, RMDF!N682&lt;=1-RMDF!L682, RMDF!N682=ROUND(RMDF!N682,4))</f>
        <v>1</v>
      </c>
      <c r="O682" s="286" t="str">
        <f>IF(P682="","",IF(I682="","",IF(LEFT(I682,13)="Reclaimed pos",RawMaterialCode!$E$569,RawMaterialCode!$E$568)))</f>
        <v>Reclaimed pre-consumer mixed fibers (RM0578)</v>
      </c>
      <c r="P682" s="295">
        <f t="shared" si="40"/>
        <v>1</v>
      </c>
      <c r="Q682" s="202"/>
      <c r="R682" s="203"/>
      <c r="S682" s="204" t="str">
        <f t="shared" si="41"/>
        <v/>
      </c>
      <c r="T682" s="281"/>
      <c r="U682" s="281"/>
      <c r="V682" s="281"/>
      <c r="W682" s="281"/>
      <c r="X682" s="317">
        <f>RMDF!X682</f>
        <v>0</v>
      </c>
      <c r="Y682" s="318" t="str">
        <f>IF(X682=0,"",_xlfn.XLOOKUP(X682,StatePicklist!$1:$1,StatePicklist!$3:$3,"NA",0))</f>
        <v/>
      </c>
      <c r="Z682" s="297" t="str">
        <f ca="1">IF(RMDF!Y682="", "", IF(ISNUMBER(MATCH(RMDF!Y682, INDIRECT(Y682), 0)), "OK", "Invalid"))</f>
        <v/>
      </c>
      <c r="AA682" s="281"/>
      <c r="AB682" s="281"/>
      <c r="AC682" s="281"/>
      <c r="AD682" s="281" t="b">
        <f>AND(RMDF!AG682&gt;=0, RMDF!AG682&lt;=1-RMDF!Z682, RMDF!AG682=ROUND(RMDF!AG682,4))</f>
        <v>1</v>
      </c>
      <c r="AE682" s="317">
        <f>RMDF!AE682</f>
        <v>0</v>
      </c>
      <c r="AF682" s="318" t="str">
        <f>IF(AE682=0,"",_xlfn.XLOOKUP(AE682,StatePicklist!$1:$1,StatePicklist!$3:$3,"NA",0))</f>
        <v/>
      </c>
      <c r="AG682" s="297" t="str">
        <f ca="1">IF(RMDF!AF682="", "", IF(ISNUMBER(MATCH(RMDF!AF682, INDIRECT(AF682), 0)), "OK", "Invalid"))</f>
        <v/>
      </c>
      <c r="AH682" s="281"/>
      <c r="AI682" s="281"/>
      <c r="AJ682" s="281"/>
      <c r="AK682" s="281" t="b">
        <f>AND(RMDF!AN682&gt;=0, RMDF!AN682&lt;=1-SUM(RMDF!Z682,RMDF!AG682), RMDF!AN682=ROUND(RMDF!AN682,4))</f>
        <v>1</v>
      </c>
      <c r="AL682" s="317">
        <f>RMDF!AL682</f>
        <v>0</v>
      </c>
      <c r="AM682" s="318" t="str">
        <f>IF(AL682=0,"",_xlfn.XLOOKUP(AL682,StatePicklist!$1:$1,StatePicklist!$3:$3,"NA",0))</f>
        <v/>
      </c>
      <c r="AN682" s="297" t="str">
        <f ca="1">IF(RMDF!AM682="", "", IF(ISNUMBER(MATCH(RMDF!AM682, INDIRECT(AM682), 0)), "OK", "Invalid"))</f>
        <v/>
      </c>
      <c r="AO682" s="281"/>
      <c r="AP682" s="281"/>
      <c r="AQ682" s="281"/>
      <c r="AR682" s="281" t="b">
        <f>AND(RMDF!AU682&gt;=0, RMDF!AU682&lt;=1-SUM(RMDF!Z682,RMDF!AG682,RMDF!AN682), RMDF!AU682=ROUND(RMDF!AU682,4))</f>
        <v>1</v>
      </c>
      <c r="AS682" s="317">
        <f>RMDF!AS682</f>
        <v>0</v>
      </c>
      <c r="AT682" s="318" t="str">
        <f>IF(AS682=0,"",_xlfn.XLOOKUP(AS682,StatePicklist!$1:$1,StatePicklist!$3:$3,"NA",0))</f>
        <v/>
      </c>
      <c r="AU682" s="297" t="str">
        <f ca="1">IF(RMDF!AT682="", "", IF(ISNUMBER(MATCH(RMDF!AT682, INDIRECT(AT682), 0)), "OK", "Invalid"))</f>
        <v/>
      </c>
      <c r="AV682" s="281"/>
      <c r="AW682" s="281"/>
      <c r="AX682" s="281"/>
      <c r="AY682" s="281" t="b">
        <f>AND(RMDF!BB682&gt;=0, RMDF!BB682&lt;=1-SUM(RMDF!Z682,RMDF!AG682,RMDF!AN682,RMDF!AU682), RMDF!BB682=ROUND(RMDF!BB682,4))</f>
        <v>1</v>
      </c>
      <c r="AZ682" s="317">
        <f>RMDF!AZ682</f>
        <v>0</v>
      </c>
      <c r="BA682" s="318" t="str">
        <f>IF(AZ682=0,"",_xlfn.XLOOKUP(AZ682,StatePicklist!$1:$1,StatePicklist!$3:$3,"NA",0))</f>
        <v/>
      </c>
      <c r="BB682" s="297" t="str">
        <f ca="1">IF(RMDF!BA682="", "", IF(ISNUMBER(MATCH(RMDF!BA682, INDIRECT(BA682), 0)), "OK", "Invalid"))</f>
        <v/>
      </c>
      <c r="BC682" s="281"/>
      <c r="BD682" s="281"/>
      <c r="BE682" s="281"/>
      <c r="BF682" s="281" t="b">
        <f>AND(RMDF!BI682&gt;=0, RMDF!BI682&lt;=1-SUM(RMDF!Z682,RMDF!AG682,RMDF!AN682,RMDF!AU682,RMDF!BB682), RMDF!BI682=ROUND(RMDF!BI682,4))</f>
        <v>1</v>
      </c>
      <c r="BG682" s="317">
        <f>RMDF!BG682</f>
        <v>0</v>
      </c>
      <c r="BH682" s="318" t="str">
        <f>IF(BG682=0,"",_xlfn.XLOOKUP(BG682,StatePicklist!$1:$1,StatePicklist!$3:$3,"NA",0))</f>
        <v/>
      </c>
      <c r="BI682" s="297" t="str">
        <f ca="1">IF(RMDF!BH682="", "", IF(ISNUMBER(MATCH(RMDF!BH682, INDIRECT(BH682), 0)), "OK", "Invalid"))</f>
        <v/>
      </c>
      <c r="BJ682" s="281"/>
      <c r="BK682" s="281"/>
      <c r="BL682" s="281"/>
      <c r="BM682" s="281" t="b">
        <f>AND(RMDF!BP682&gt;=0, RMDF!BP682&lt;=1-SUM(RMDF!Z682,RMDF!AG682,RMDF!AN682,RMDF!AU682,RMDF!BB682,RMDF!BI682), RMDF!BP682=ROUND(RMDF!BP682,4))</f>
        <v>1</v>
      </c>
      <c r="BN682" s="317">
        <f>RMDF!BN682</f>
        <v>0</v>
      </c>
      <c r="BO682" s="318" t="str">
        <f>IF(BN682=0,"",_xlfn.XLOOKUP(BN682,StatePicklist!$1:$1,StatePicklist!$3:$3,"NA",0))</f>
        <v/>
      </c>
      <c r="BP682" s="297" t="str">
        <f ca="1">IF(RMDF!BO682="", "", IF(ISNUMBER(MATCH(RMDF!BO682, INDIRECT(BO682), 0)), "OK", "Invalid"))</f>
        <v/>
      </c>
      <c r="BQ682" s="281"/>
      <c r="BR682" s="281"/>
      <c r="BS682" s="281"/>
      <c r="BT682" s="281" t="b">
        <f>AND(RMDF!BW682&gt;=0, RMDF!BW682&lt;=1-SUM(RMDF!Z682,RMDF!AG682,RMDF!AN682,RMDF!AU682,RMDF!BB682,RMDF!BI682,RMDF!BP682), RMDF!BW682=ROUND(RMDF!BW682,4))</f>
        <v>1</v>
      </c>
      <c r="BU682" s="317">
        <f>RMDF!BU682</f>
        <v>0</v>
      </c>
      <c r="BV682" s="318" t="str">
        <f>IF(BU682=0,"",_xlfn.XLOOKUP(BU682,StatePicklist!$1:$1,StatePicklist!$3:$3,"NA",0))</f>
        <v/>
      </c>
      <c r="BW682" s="297" t="str">
        <f ca="1">IF(RMDF!BV682="", "", IF(ISNUMBER(MATCH(RMDF!BV682, INDIRECT(BV682), 0)), "OK", "Invalid"))</f>
        <v/>
      </c>
      <c r="BX682" s="281"/>
      <c r="BY682" s="281"/>
      <c r="BZ682" s="281"/>
      <c r="CA682" s="281" t="b">
        <f>AND(RMDF!CD682&gt;=0, RMDF!CD682&lt;=1-SUM(RMDF!Z682,RMDF!AG682,RMDF!AN682,RMDF!AU682,RMDF!BB682,RMDF!BI682,RMDF!BP682,RMDF!BW682), RMDF!CD682=ROUND(RMDF!CD682,4))</f>
        <v>1</v>
      </c>
      <c r="CB682" s="317">
        <f>RMDF!CB682</f>
        <v>0</v>
      </c>
      <c r="CC682" s="318" t="str">
        <f>IF(CB682=0,"",_xlfn.XLOOKUP(CB682,StatePicklist!$1:$1,StatePicklist!$3:$3,"NA",0))</f>
        <v/>
      </c>
      <c r="CD682" s="297" t="str">
        <f ca="1">IF(RMDF!CC682="", "", IF(ISNUMBER(MATCH(RMDF!CC682, INDIRECT(CC682), 0)), "OK", "Invalid"))</f>
        <v/>
      </c>
      <c r="CE682" s="281"/>
      <c r="CF682" s="281"/>
      <c r="CG682" s="281"/>
      <c r="CH682" s="281" t="b">
        <f>AND(RMDF!CK682&gt;=0, RMDF!CK682&lt;=1-SUM(RMDF!Z682,RMDF!AG682,RMDF!AN682,RMDF!AU682,RMDF!BB682,RMDF!BI682,RMDF!BP682,RMDF!BW682,RMDF!CD682), RMDF!CK682=ROUND(RMDF!CK682,4))</f>
        <v>1</v>
      </c>
      <c r="CI682" s="317">
        <f>RMDF!CI682</f>
        <v>0</v>
      </c>
      <c r="CJ682" s="318" t="str">
        <f>IF(CI682=0,"",_xlfn.XLOOKUP(CI682,StatePicklist!$1:$1,StatePicklist!$3:$3,"NA",0))</f>
        <v/>
      </c>
      <c r="CK682" s="297" t="str">
        <f ca="1">IF(RMDF!CJ682="", "", IF(ISNUMBER(MATCH(RMDF!CJ682, INDIRECT(CJ682), 0)), "OK", "Invalid"))</f>
        <v/>
      </c>
      <c r="CL682" s="281"/>
      <c r="CM682" s="281"/>
      <c r="CN682" s="281"/>
      <c r="CO682" s="281" t="b">
        <f>AND(RMDF!CR682&gt;=0, RMDF!CR682&lt;=1-SUM(RMDF!Z682,RMDF!AG682,RMDF!AN682,RMDF!AU682,RMDF!BB682,RMDF!BI682,RMDF!BP682,RMDF!BW682,RMDF!CD682,RMDF!CK682), RMDF!CR682=ROUND(RMDF!CR682,4))</f>
        <v>1</v>
      </c>
      <c r="CP682" s="317">
        <f>RMDF!CP682</f>
        <v>0</v>
      </c>
      <c r="CQ682" s="318" t="str">
        <f>IF(CP682=0,"",_xlfn.XLOOKUP(CP682,StatePicklist!$1:$1,StatePicklist!$3:$3,"NA",0))</f>
        <v/>
      </c>
      <c r="CR682" s="297" t="str">
        <f ca="1">IF(RMDF!CQ682="", "", IF(ISNUMBER(MATCH(RMDF!CQ682, INDIRECT(CQ682), 0)), "OK", "Invalid"))</f>
        <v/>
      </c>
      <c r="CS682" s="281"/>
      <c r="CT682" s="281"/>
      <c r="CU682" s="281"/>
      <c r="CV682" s="281" t="b">
        <f>AND(RMDF!CY682&gt;=0, RMDF!CY682&lt;=1-SUM(RMDF!Z682,RMDF!AG682,RMDF!AN682,RMDF!AU682,RMDF!BB682,RMDF!BI682,RMDF!BP682,RMDF!BW682,RMDF!CD682,RMDF!CK682,RMDF!CR682), RMDF!CY682=ROUND(RMDF!CY682,4))</f>
        <v>1</v>
      </c>
      <c r="CW682" s="317">
        <f>RMDF!CW682</f>
        <v>0</v>
      </c>
      <c r="CX682" s="318" t="str">
        <f>IF(CW682=0,"",_xlfn.XLOOKUP(CW682,StatePicklist!$1:$1,StatePicklist!$3:$3,"NA",0))</f>
        <v/>
      </c>
      <c r="CY682" s="297" t="str">
        <f ca="1">IF(RMDF!CX682="", "", IF(ISNUMBER(MATCH(RMDF!CX682, INDIRECT(CX682), 0)), "OK", "Invalid"))</f>
        <v/>
      </c>
      <c r="CZ682" s="281"/>
      <c r="DA682" s="281"/>
      <c r="DB682" s="281"/>
      <c r="DC682" s="281" t="b">
        <f>AND(RMDF!DF682&gt;=0, RMDF!DF682&lt;=1-SUM(RMDF!Z682,RMDF!AG682,RMDF!AN682,RMDF!AU682,RMDF!BB682,RMDF!BI682,RMDF!BP682,RMDF!BW682,RMDF!CD682,RMDF!CK682,RMDF!CR682,RMDF!CY682), RMDF!DF682=ROUND(RMDF!DF682,4))</f>
        <v>1</v>
      </c>
      <c r="DD682" s="317">
        <f>RMDF!DD682</f>
        <v>0</v>
      </c>
      <c r="DE682" s="318" t="str">
        <f>IF(DD682=0,"",_xlfn.XLOOKUP(DD682,StatePicklist!$1:$1,StatePicklist!$3:$3,"NA",0))</f>
        <v/>
      </c>
      <c r="DF682" s="297" t="str">
        <f ca="1">IF(RMDF!DE682="", "", IF(ISNUMBER(MATCH(RMDF!DE682, INDIRECT(DE682), 0)), "OK", "Invalid"))</f>
        <v/>
      </c>
      <c r="DG682" s="281"/>
      <c r="DH682" s="281"/>
      <c r="DI682" s="281"/>
      <c r="DJ682" s="281" t="b">
        <f>AND(RMDF!DM682&gt;=0, RMDF!DM682&lt;=1-SUM(RMDF!Z682,RMDF!AG682,RMDF!AN682,RMDF!AU682,RMDF!BB682,RMDF!BI682,RMDF!BP682,RMDF!BW682,RMDF!CD682,RMDF!CK682,RMDF!CR682,RMDF!CY682,RMDF!DF682), RMDF!DM682=ROUND(RMDF!DM682,4))</f>
        <v>1</v>
      </c>
      <c r="DK682" s="317">
        <f>RMDF!DK682</f>
        <v>0</v>
      </c>
      <c r="DL682" s="318" t="str">
        <f>IF(DK682=0,"",_xlfn.XLOOKUP(DK682,StatePicklist!$1:$1,StatePicklist!$3:$3,"NA",0))</f>
        <v/>
      </c>
      <c r="DM682" s="297" t="str">
        <f ca="1">IF(RMDF!DL682="", "", IF(ISNUMBER(MATCH(RMDF!DL682, INDIRECT(DL682), 0)), "OK", "Invalid"))</f>
        <v/>
      </c>
      <c r="DN682" s="281"/>
      <c r="DO682" s="281"/>
      <c r="DP682" s="281"/>
      <c r="DQ682" s="281" t="b">
        <f>AND(RMDF!DT682&gt;=0, RMDF!DT682&lt;=1-SUM(RMDF!Z682,RMDF!AG682,RMDF!AN682,RMDF!AU682,RMDF!BB682,RMDF!BI682,RMDF!BP682,RMDF!BW682,RMDF!CD682,RMDF!CK682,RMDF!CR682,RMDF!CY682,RMDF!DF682,RMDF!DM682), RMDF!DT682=ROUND(RMDF!DT682,4))</f>
        <v>1</v>
      </c>
      <c r="DR682" s="317">
        <f>RMDF!DR682</f>
        <v>0</v>
      </c>
      <c r="DS682" s="318" t="str">
        <f>IF(DR682=0,"",_xlfn.XLOOKUP(DR682,StatePicklist!$1:$1,StatePicklist!$3:$3,"NA",0))</f>
        <v/>
      </c>
      <c r="DT682" s="297" t="str">
        <f ca="1">IF(RMDF!DS682="", "", IF(ISNUMBER(MATCH(RMDF!DS682, INDIRECT(DS682), 0)), "OK", "Invalid"))</f>
        <v/>
      </c>
      <c r="DU682" s="281"/>
      <c r="DV682" s="281"/>
      <c r="DW682" s="281"/>
      <c r="DX682" s="281" t="b">
        <f>AND(RMDF!EA682&gt;=0, RMDF!EA682&lt;=1-SUM(RMDF!Z682,RMDF!AG682,RMDF!AN682,RMDF!AU682,RMDF!BB682,RMDF!BI682,RMDF!BP682,RMDF!BW682,RMDF!CD682,RMDF!CK682,RMDF!CR682,RMDF!CY682,RMDF!DF682,RMDF!DM682,RMDF!DT682), RMDF!EA682=ROUND(RMDF!EA682,4))</f>
        <v>1</v>
      </c>
      <c r="DY682" s="317">
        <f>RMDF!DY682</f>
        <v>0</v>
      </c>
      <c r="DZ682" s="318" t="str">
        <f>IF(DY682=0,"",_xlfn.XLOOKUP(DY682,StatePicklist!$1:$1,StatePicklist!$3:$3,"NA",0))</f>
        <v/>
      </c>
      <c r="EA682" s="297" t="str">
        <f ca="1">IF(RMDF!DZ682="", "", IF(ISNUMBER(MATCH(RMDF!DZ682, INDIRECT(DZ682), 0)), "OK", "Invalid"))</f>
        <v/>
      </c>
      <c r="EB682" s="281"/>
      <c r="EC682" s="281"/>
      <c r="ED682" s="281"/>
      <c r="EE682" s="281" t="b">
        <f>AND(RMDF!EH682&gt;=0, RMDF!EH682&lt;=1-SUM(RMDF!Z682,RMDF!AG682,RMDF!AN682,RMDF!AU682,RMDF!BB682,RMDF!BI682,RMDF!BP682,RMDF!BW682,RMDF!CD682,RMDF!CK682,RMDF!CR682,RMDF!CY682,RMDF!DF682,RMDF!DM682,RMDF!DT682,RMDF!EA682), RMDF!EH682=ROUND(RMDF!EH682,4))</f>
        <v>1</v>
      </c>
      <c r="EF682" s="317">
        <f>RMDF!EF682</f>
        <v>0</v>
      </c>
      <c r="EG682" s="318" t="str">
        <f>IF(EF682=0,"",_xlfn.XLOOKUP(EF682,StatePicklist!$1:$1,StatePicklist!$3:$3,"NA",0))</f>
        <v/>
      </c>
      <c r="EH682" s="297" t="str">
        <f ca="1">IF(RMDF!EG682="", "", IF(ISNUMBER(MATCH(RMDF!EG682, INDIRECT(EG682), 0)), "OK", "Invalid"))</f>
        <v/>
      </c>
      <c r="EI682" s="281"/>
      <c r="EJ682" s="281"/>
      <c r="EK682" s="281"/>
      <c r="EL682" s="281" t="b">
        <f>AND(RMDF!EO682&gt;=0, RMDF!EO682&lt;=1-SUM(RMDF!Z682,RMDF!AG682,RMDF!AN682,RMDF!AU682,RMDF!BB682,RMDF!BI682,RMDF!BP682,RMDF!BW682,RMDF!CD682,RMDF!CK682,RMDF!CR682,RMDF!CY682,RMDF!DF682,RMDF!DM682,RMDF!DT682,RMDF!EA682,RMDF!EH682), RMDF!EO682=ROUND(RMDF!EO682,4))</f>
        <v>1</v>
      </c>
      <c r="EM682" s="317">
        <f>RMDF!EM682</f>
        <v>0</v>
      </c>
      <c r="EN682" s="318" t="str">
        <f>IF(EM682=0,"",_xlfn.XLOOKUP(EM682,StatePicklist!$1:$1,StatePicklist!$3:$3,"NA",0))</f>
        <v/>
      </c>
      <c r="EO682" s="297" t="str">
        <f ca="1">IF(RMDF!EN682="", "", IF(ISNUMBER(MATCH(RMDF!EN682, INDIRECT(EN682), 0)), "OK", "Invalid"))</f>
        <v/>
      </c>
      <c r="EP682" s="281"/>
      <c r="EQ682" s="281"/>
      <c r="ER682" s="281"/>
      <c r="ES682" s="281" t="b">
        <f>AND(RMDF!EV682&gt;=0, RMDF!EV682&lt;=1-SUM(RMDF!Z682,RMDF!AG682,RMDF!AN682,RMDF!AU682,RMDF!BB682,RMDF!BI682,RMDF!BP682,RMDF!BW682,RMDF!CD682,RMDF!CK682,RMDF!CR682,RMDF!CY682,RMDF!DF682,RMDF!DM682,RMDF!DT682,RMDF!EA682,RMDF!EH682,RMDF!EO682), RMDF!EV682=ROUND(RMDF!EV682,4))</f>
        <v>1</v>
      </c>
      <c r="ET682" s="317">
        <f>RMDF!ET682</f>
        <v>0</v>
      </c>
      <c r="EU682" s="318" t="str">
        <f>IF(ET682=0,"",_xlfn.XLOOKUP(ET682,StatePicklist!$1:$1,StatePicklist!$3:$3,"NA",0))</f>
        <v/>
      </c>
      <c r="EV682" s="297" t="str">
        <f ca="1">IF(RMDF!EU682="", "", IF(ISNUMBER(MATCH(RMDF!EU682, INDIRECT(EU682), 0)), "OK", "Invalid"))</f>
        <v/>
      </c>
      <c r="EW682" s="281"/>
      <c r="EX682" s="281"/>
      <c r="EY682" s="281"/>
      <c r="EZ682" s="281" t="b">
        <f>AND(RMDF!FC682&gt;=0, RMDF!FC682&lt;=1-SUM(RMDF!Z682,RMDF!AG682,RMDF!AN682,RMDF!AU682,RMDF!BB682,RMDF!BI682,RMDF!BP682,RMDF!BW682,RMDF!CD682,RMDF!CK682,RMDF!CR682,RMDF!CY682,RMDF!DF682,RMDF!DM682,RMDF!DT682,RMDF!EA682,RMDF!EH682,RMDF!EO682,RMDF!EV682), RMDF!FC682=ROUND(RMDF!FC682,4))</f>
        <v>1</v>
      </c>
      <c r="FA682" s="317">
        <f>RMDF!FA682</f>
        <v>0</v>
      </c>
      <c r="FB682" s="318" t="str">
        <f>IF(FA682=0,"",_xlfn.XLOOKUP(FA682,StatePicklist!$1:$1,StatePicklist!$3:$3,"NA",0))</f>
        <v/>
      </c>
      <c r="FC682" s="297" t="str">
        <f ca="1">IF(RMDF!FB682="", "", IF(ISNUMBER(MATCH(RMDF!FB682, INDIRECT(FB682), 0)), "OK", "Invalid"))</f>
        <v/>
      </c>
    </row>
    <row r="683" spans="1:159" s="205" customFormat="1" ht="39.9" customHeight="1" x14ac:dyDescent="0.25">
      <c r="A683" s="206"/>
      <c r="B683" s="196"/>
      <c r="C683" s="197"/>
      <c r="D683" s="198"/>
      <c r="E683" s="199"/>
      <c r="F683" s="200"/>
      <c r="G683" s="201"/>
      <c r="H683" s="292"/>
      <c r="I683" s="305">
        <f>RMDF!I683</f>
        <v>0</v>
      </c>
      <c r="J683" s="305" t="str">
        <f>IF(I683=ProductCode!$B$30,"PDReclPost",IF(OR(I683=ProductCode!$C$30,I683=ProductCode!$E$30,I683=ProductCode!$G$30),"PDPreCon",IF(OR(I683=ProductCode!$D$30,I683=ProductCode!$F$30),"PDNotReclPost","")))</f>
        <v/>
      </c>
      <c r="K683" s="305" t="str">
        <f t="shared" si="39"/>
        <v/>
      </c>
      <c r="L683" s="289"/>
      <c r="M683" s="305" t="str">
        <f t="shared" si="39"/>
        <v/>
      </c>
      <c r="N683" s="289" t="b">
        <f>AND(RMDF!N683&gt;=0, RMDF!N683&lt;=1-RMDF!L683, RMDF!N683=ROUND(RMDF!N683,4))</f>
        <v>1</v>
      </c>
      <c r="O683" s="286" t="str">
        <f>IF(P683="","",IF(I683="","",IF(LEFT(I683,13)="Reclaimed pos",RawMaterialCode!$E$569,RawMaterialCode!$E$568)))</f>
        <v>Reclaimed pre-consumer mixed fibers (RM0578)</v>
      </c>
      <c r="P683" s="295">
        <f t="shared" si="40"/>
        <v>1</v>
      </c>
      <c r="Q683" s="202"/>
      <c r="R683" s="203"/>
      <c r="S683" s="204" t="str">
        <f t="shared" si="41"/>
        <v/>
      </c>
      <c r="T683" s="281"/>
      <c r="U683" s="281"/>
      <c r="V683" s="281"/>
      <c r="W683" s="281"/>
      <c r="X683" s="317">
        <f>RMDF!X683</f>
        <v>0</v>
      </c>
      <c r="Y683" s="318" t="str">
        <f>IF(X683=0,"",_xlfn.XLOOKUP(X683,StatePicklist!$1:$1,StatePicklist!$3:$3,"NA",0))</f>
        <v/>
      </c>
      <c r="Z683" s="297" t="str">
        <f ca="1">IF(RMDF!Y683="", "", IF(ISNUMBER(MATCH(RMDF!Y683, INDIRECT(Y683), 0)), "OK", "Invalid"))</f>
        <v/>
      </c>
      <c r="AA683" s="281"/>
      <c r="AB683" s="281"/>
      <c r="AC683" s="281"/>
      <c r="AD683" s="281" t="b">
        <f>AND(RMDF!AG683&gt;=0, RMDF!AG683&lt;=1-RMDF!Z683, RMDF!AG683=ROUND(RMDF!AG683,4))</f>
        <v>1</v>
      </c>
      <c r="AE683" s="317">
        <f>RMDF!AE683</f>
        <v>0</v>
      </c>
      <c r="AF683" s="318" t="str">
        <f>IF(AE683=0,"",_xlfn.XLOOKUP(AE683,StatePicklist!$1:$1,StatePicklist!$3:$3,"NA",0))</f>
        <v/>
      </c>
      <c r="AG683" s="297" t="str">
        <f ca="1">IF(RMDF!AF683="", "", IF(ISNUMBER(MATCH(RMDF!AF683, INDIRECT(AF683), 0)), "OK", "Invalid"))</f>
        <v/>
      </c>
      <c r="AH683" s="281"/>
      <c r="AI683" s="281"/>
      <c r="AJ683" s="281"/>
      <c r="AK683" s="281" t="b">
        <f>AND(RMDF!AN683&gt;=0, RMDF!AN683&lt;=1-SUM(RMDF!Z683,RMDF!AG683), RMDF!AN683=ROUND(RMDF!AN683,4))</f>
        <v>1</v>
      </c>
      <c r="AL683" s="317">
        <f>RMDF!AL683</f>
        <v>0</v>
      </c>
      <c r="AM683" s="318" t="str">
        <f>IF(AL683=0,"",_xlfn.XLOOKUP(AL683,StatePicklist!$1:$1,StatePicklist!$3:$3,"NA",0))</f>
        <v/>
      </c>
      <c r="AN683" s="297" t="str">
        <f ca="1">IF(RMDF!AM683="", "", IF(ISNUMBER(MATCH(RMDF!AM683, INDIRECT(AM683), 0)), "OK", "Invalid"))</f>
        <v/>
      </c>
      <c r="AO683" s="281"/>
      <c r="AP683" s="281"/>
      <c r="AQ683" s="281"/>
      <c r="AR683" s="281" t="b">
        <f>AND(RMDF!AU683&gt;=0, RMDF!AU683&lt;=1-SUM(RMDF!Z683,RMDF!AG683,RMDF!AN683), RMDF!AU683=ROUND(RMDF!AU683,4))</f>
        <v>1</v>
      </c>
      <c r="AS683" s="317">
        <f>RMDF!AS683</f>
        <v>0</v>
      </c>
      <c r="AT683" s="318" t="str">
        <f>IF(AS683=0,"",_xlfn.XLOOKUP(AS683,StatePicklist!$1:$1,StatePicklist!$3:$3,"NA",0))</f>
        <v/>
      </c>
      <c r="AU683" s="297" t="str">
        <f ca="1">IF(RMDF!AT683="", "", IF(ISNUMBER(MATCH(RMDF!AT683, INDIRECT(AT683), 0)), "OK", "Invalid"))</f>
        <v/>
      </c>
      <c r="AV683" s="281"/>
      <c r="AW683" s="281"/>
      <c r="AX683" s="281"/>
      <c r="AY683" s="281" t="b">
        <f>AND(RMDF!BB683&gt;=0, RMDF!BB683&lt;=1-SUM(RMDF!Z683,RMDF!AG683,RMDF!AN683,RMDF!AU683), RMDF!BB683=ROUND(RMDF!BB683,4))</f>
        <v>1</v>
      </c>
      <c r="AZ683" s="317">
        <f>RMDF!AZ683</f>
        <v>0</v>
      </c>
      <c r="BA683" s="318" t="str">
        <f>IF(AZ683=0,"",_xlfn.XLOOKUP(AZ683,StatePicklist!$1:$1,StatePicklist!$3:$3,"NA",0))</f>
        <v/>
      </c>
      <c r="BB683" s="297" t="str">
        <f ca="1">IF(RMDF!BA683="", "", IF(ISNUMBER(MATCH(RMDF!BA683, INDIRECT(BA683), 0)), "OK", "Invalid"))</f>
        <v/>
      </c>
      <c r="BC683" s="281"/>
      <c r="BD683" s="281"/>
      <c r="BE683" s="281"/>
      <c r="BF683" s="281" t="b">
        <f>AND(RMDF!BI683&gt;=0, RMDF!BI683&lt;=1-SUM(RMDF!Z683,RMDF!AG683,RMDF!AN683,RMDF!AU683,RMDF!BB683), RMDF!BI683=ROUND(RMDF!BI683,4))</f>
        <v>1</v>
      </c>
      <c r="BG683" s="317">
        <f>RMDF!BG683</f>
        <v>0</v>
      </c>
      <c r="BH683" s="318" t="str">
        <f>IF(BG683=0,"",_xlfn.XLOOKUP(BG683,StatePicklist!$1:$1,StatePicklist!$3:$3,"NA",0))</f>
        <v/>
      </c>
      <c r="BI683" s="297" t="str">
        <f ca="1">IF(RMDF!BH683="", "", IF(ISNUMBER(MATCH(RMDF!BH683, INDIRECT(BH683), 0)), "OK", "Invalid"))</f>
        <v/>
      </c>
      <c r="BJ683" s="281"/>
      <c r="BK683" s="281"/>
      <c r="BL683" s="281"/>
      <c r="BM683" s="281" t="b">
        <f>AND(RMDF!BP683&gt;=0, RMDF!BP683&lt;=1-SUM(RMDF!Z683,RMDF!AG683,RMDF!AN683,RMDF!AU683,RMDF!BB683,RMDF!BI683), RMDF!BP683=ROUND(RMDF!BP683,4))</f>
        <v>1</v>
      </c>
      <c r="BN683" s="317">
        <f>RMDF!BN683</f>
        <v>0</v>
      </c>
      <c r="BO683" s="318" t="str">
        <f>IF(BN683=0,"",_xlfn.XLOOKUP(BN683,StatePicklist!$1:$1,StatePicklist!$3:$3,"NA",0))</f>
        <v/>
      </c>
      <c r="BP683" s="297" t="str">
        <f ca="1">IF(RMDF!BO683="", "", IF(ISNUMBER(MATCH(RMDF!BO683, INDIRECT(BO683), 0)), "OK", "Invalid"))</f>
        <v/>
      </c>
      <c r="BQ683" s="281"/>
      <c r="BR683" s="281"/>
      <c r="BS683" s="281"/>
      <c r="BT683" s="281" t="b">
        <f>AND(RMDF!BW683&gt;=0, RMDF!BW683&lt;=1-SUM(RMDF!Z683,RMDF!AG683,RMDF!AN683,RMDF!AU683,RMDF!BB683,RMDF!BI683,RMDF!BP683), RMDF!BW683=ROUND(RMDF!BW683,4))</f>
        <v>1</v>
      </c>
      <c r="BU683" s="317">
        <f>RMDF!BU683</f>
        <v>0</v>
      </c>
      <c r="BV683" s="318" t="str">
        <f>IF(BU683=0,"",_xlfn.XLOOKUP(BU683,StatePicklist!$1:$1,StatePicklist!$3:$3,"NA",0))</f>
        <v/>
      </c>
      <c r="BW683" s="297" t="str">
        <f ca="1">IF(RMDF!BV683="", "", IF(ISNUMBER(MATCH(RMDF!BV683, INDIRECT(BV683), 0)), "OK", "Invalid"))</f>
        <v/>
      </c>
      <c r="BX683" s="281"/>
      <c r="BY683" s="281"/>
      <c r="BZ683" s="281"/>
      <c r="CA683" s="281" t="b">
        <f>AND(RMDF!CD683&gt;=0, RMDF!CD683&lt;=1-SUM(RMDF!Z683,RMDF!AG683,RMDF!AN683,RMDF!AU683,RMDF!BB683,RMDF!BI683,RMDF!BP683,RMDF!BW683), RMDF!CD683=ROUND(RMDF!CD683,4))</f>
        <v>1</v>
      </c>
      <c r="CB683" s="317">
        <f>RMDF!CB683</f>
        <v>0</v>
      </c>
      <c r="CC683" s="318" t="str">
        <f>IF(CB683=0,"",_xlfn.XLOOKUP(CB683,StatePicklist!$1:$1,StatePicklist!$3:$3,"NA",0))</f>
        <v/>
      </c>
      <c r="CD683" s="297" t="str">
        <f ca="1">IF(RMDF!CC683="", "", IF(ISNUMBER(MATCH(RMDF!CC683, INDIRECT(CC683), 0)), "OK", "Invalid"))</f>
        <v/>
      </c>
      <c r="CE683" s="281"/>
      <c r="CF683" s="281"/>
      <c r="CG683" s="281"/>
      <c r="CH683" s="281" t="b">
        <f>AND(RMDF!CK683&gt;=0, RMDF!CK683&lt;=1-SUM(RMDF!Z683,RMDF!AG683,RMDF!AN683,RMDF!AU683,RMDF!BB683,RMDF!BI683,RMDF!BP683,RMDF!BW683,RMDF!CD683), RMDF!CK683=ROUND(RMDF!CK683,4))</f>
        <v>1</v>
      </c>
      <c r="CI683" s="317">
        <f>RMDF!CI683</f>
        <v>0</v>
      </c>
      <c r="CJ683" s="318" t="str">
        <f>IF(CI683=0,"",_xlfn.XLOOKUP(CI683,StatePicklist!$1:$1,StatePicklist!$3:$3,"NA",0))</f>
        <v/>
      </c>
      <c r="CK683" s="297" t="str">
        <f ca="1">IF(RMDF!CJ683="", "", IF(ISNUMBER(MATCH(RMDF!CJ683, INDIRECT(CJ683), 0)), "OK", "Invalid"))</f>
        <v/>
      </c>
      <c r="CL683" s="281"/>
      <c r="CM683" s="281"/>
      <c r="CN683" s="281"/>
      <c r="CO683" s="281" t="b">
        <f>AND(RMDF!CR683&gt;=0, RMDF!CR683&lt;=1-SUM(RMDF!Z683,RMDF!AG683,RMDF!AN683,RMDF!AU683,RMDF!BB683,RMDF!BI683,RMDF!BP683,RMDF!BW683,RMDF!CD683,RMDF!CK683), RMDF!CR683=ROUND(RMDF!CR683,4))</f>
        <v>1</v>
      </c>
      <c r="CP683" s="317">
        <f>RMDF!CP683</f>
        <v>0</v>
      </c>
      <c r="CQ683" s="318" t="str">
        <f>IF(CP683=0,"",_xlfn.XLOOKUP(CP683,StatePicklist!$1:$1,StatePicklist!$3:$3,"NA",0))</f>
        <v/>
      </c>
      <c r="CR683" s="297" t="str">
        <f ca="1">IF(RMDF!CQ683="", "", IF(ISNUMBER(MATCH(RMDF!CQ683, INDIRECT(CQ683), 0)), "OK", "Invalid"))</f>
        <v/>
      </c>
      <c r="CS683" s="281"/>
      <c r="CT683" s="281"/>
      <c r="CU683" s="281"/>
      <c r="CV683" s="281" t="b">
        <f>AND(RMDF!CY683&gt;=0, RMDF!CY683&lt;=1-SUM(RMDF!Z683,RMDF!AG683,RMDF!AN683,RMDF!AU683,RMDF!BB683,RMDF!BI683,RMDF!BP683,RMDF!BW683,RMDF!CD683,RMDF!CK683,RMDF!CR683), RMDF!CY683=ROUND(RMDF!CY683,4))</f>
        <v>1</v>
      </c>
      <c r="CW683" s="317">
        <f>RMDF!CW683</f>
        <v>0</v>
      </c>
      <c r="CX683" s="318" t="str">
        <f>IF(CW683=0,"",_xlfn.XLOOKUP(CW683,StatePicklist!$1:$1,StatePicklist!$3:$3,"NA",0))</f>
        <v/>
      </c>
      <c r="CY683" s="297" t="str">
        <f ca="1">IF(RMDF!CX683="", "", IF(ISNUMBER(MATCH(RMDF!CX683, INDIRECT(CX683), 0)), "OK", "Invalid"))</f>
        <v/>
      </c>
      <c r="CZ683" s="281"/>
      <c r="DA683" s="281"/>
      <c r="DB683" s="281"/>
      <c r="DC683" s="281" t="b">
        <f>AND(RMDF!DF683&gt;=0, RMDF!DF683&lt;=1-SUM(RMDF!Z683,RMDF!AG683,RMDF!AN683,RMDF!AU683,RMDF!BB683,RMDF!BI683,RMDF!BP683,RMDF!BW683,RMDF!CD683,RMDF!CK683,RMDF!CR683,RMDF!CY683), RMDF!DF683=ROUND(RMDF!DF683,4))</f>
        <v>1</v>
      </c>
      <c r="DD683" s="317">
        <f>RMDF!DD683</f>
        <v>0</v>
      </c>
      <c r="DE683" s="318" t="str">
        <f>IF(DD683=0,"",_xlfn.XLOOKUP(DD683,StatePicklist!$1:$1,StatePicklist!$3:$3,"NA",0))</f>
        <v/>
      </c>
      <c r="DF683" s="297" t="str">
        <f ca="1">IF(RMDF!DE683="", "", IF(ISNUMBER(MATCH(RMDF!DE683, INDIRECT(DE683), 0)), "OK", "Invalid"))</f>
        <v/>
      </c>
      <c r="DG683" s="281"/>
      <c r="DH683" s="281"/>
      <c r="DI683" s="281"/>
      <c r="DJ683" s="281" t="b">
        <f>AND(RMDF!DM683&gt;=0, RMDF!DM683&lt;=1-SUM(RMDF!Z683,RMDF!AG683,RMDF!AN683,RMDF!AU683,RMDF!BB683,RMDF!BI683,RMDF!BP683,RMDF!BW683,RMDF!CD683,RMDF!CK683,RMDF!CR683,RMDF!CY683,RMDF!DF683), RMDF!DM683=ROUND(RMDF!DM683,4))</f>
        <v>1</v>
      </c>
      <c r="DK683" s="317">
        <f>RMDF!DK683</f>
        <v>0</v>
      </c>
      <c r="DL683" s="318" t="str">
        <f>IF(DK683=0,"",_xlfn.XLOOKUP(DK683,StatePicklist!$1:$1,StatePicklist!$3:$3,"NA",0))</f>
        <v/>
      </c>
      <c r="DM683" s="297" t="str">
        <f ca="1">IF(RMDF!DL683="", "", IF(ISNUMBER(MATCH(RMDF!DL683, INDIRECT(DL683), 0)), "OK", "Invalid"))</f>
        <v/>
      </c>
      <c r="DN683" s="281"/>
      <c r="DO683" s="281"/>
      <c r="DP683" s="281"/>
      <c r="DQ683" s="281" t="b">
        <f>AND(RMDF!DT683&gt;=0, RMDF!DT683&lt;=1-SUM(RMDF!Z683,RMDF!AG683,RMDF!AN683,RMDF!AU683,RMDF!BB683,RMDF!BI683,RMDF!BP683,RMDF!BW683,RMDF!CD683,RMDF!CK683,RMDF!CR683,RMDF!CY683,RMDF!DF683,RMDF!DM683), RMDF!DT683=ROUND(RMDF!DT683,4))</f>
        <v>1</v>
      </c>
      <c r="DR683" s="317">
        <f>RMDF!DR683</f>
        <v>0</v>
      </c>
      <c r="DS683" s="318" t="str">
        <f>IF(DR683=0,"",_xlfn.XLOOKUP(DR683,StatePicklist!$1:$1,StatePicklist!$3:$3,"NA",0))</f>
        <v/>
      </c>
      <c r="DT683" s="297" t="str">
        <f ca="1">IF(RMDF!DS683="", "", IF(ISNUMBER(MATCH(RMDF!DS683, INDIRECT(DS683), 0)), "OK", "Invalid"))</f>
        <v/>
      </c>
      <c r="DU683" s="281"/>
      <c r="DV683" s="281"/>
      <c r="DW683" s="281"/>
      <c r="DX683" s="281" t="b">
        <f>AND(RMDF!EA683&gt;=0, RMDF!EA683&lt;=1-SUM(RMDF!Z683,RMDF!AG683,RMDF!AN683,RMDF!AU683,RMDF!BB683,RMDF!BI683,RMDF!BP683,RMDF!BW683,RMDF!CD683,RMDF!CK683,RMDF!CR683,RMDF!CY683,RMDF!DF683,RMDF!DM683,RMDF!DT683), RMDF!EA683=ROUND(RMDF!EA683,4))</f>
        <v>1</v>
      </c>
      <c r="DY683" s="317">
        <f>RMDF!DY683</f>
        <v>0</v>
      </c>
      <c r="DZ683" s="318" t="str">
        <f>IF(DY683=0,"",_xlfn.XLOOKUP(DY683,StatePicklist!$1:$1,StatePicklist!$3:$3,"NA",0))</f>
        <v/>
      </c>
      <c r="EA683" s="297" t="str">
        <f ca="1">IF(RMDF!DZ683="", "", IF(ISNUMBER(MATCH(RMDF!DZ683, INDIRECT(DZ683), 0)), "OK", "Invalid"))</f>
        <v/>
      </c>
      <c r="EB683" s="281"/>
      <c r="EC683" s="281"/>
      <c r="ED683" s="281"/>
      <c r="EE683" s="281" t="b">
        <f>AND(RMDF!EH683&gt;=0, RMDF!EH683&lt;=1-SUM(RMDF!Z683,RMDF!AG683,RMDF!AN683,RMDF!AU683,RMDF!BB683,RMDF!BI683,RMDF!BP683,RMDF!BW683,RMDF!CD683,RMDF!CK683,RMDF!CR683,RMDF!CY683,RMDF!DF683,RMDF!DM683,RMDF!DT683,RMDF!EA683), RMDF!EH683=ROUND(RMDF!EH683,4))</f>
        <v>1</v>
      </c>
      <c r="EF683" s="317">
        <f>RMDF!EF683</f>
        <v>0</v>
      </c>
      <c r="EG683" s="318" t="str">
        <f>IF(EF683=0,"",_xlfn.XLOOKUP(EF683,StatePicklist!$1:$1,StatePicklist!$3:$3,"NA",0))</f>
        <v/>
      </c>
      <c r="EH683" s="297" t="str">
        <f ca="1">IF(RMDF!EG683="", "", IF(ISNUMBER(MATCH(RMDF!EG683, INDIRECT(EG683), 0)), "OK", "Invalid"))</f>
        <v/>
      </c>
      <c r="EI683" s="281"/>
      <c r="EJ683" s="281"/>
      <c r="EK683" s="281"/>
      <c r="EL683" s="281" t="b">
        <f>AND(RMDF!EO683&gt;=0, RMDF!EO683&lt;=1-SUM(RMDF!Z683,RMDF!AG683,RMDF!AN683,RMDF!AU683,RMDF!BB683,RMDF!BI683,RMDF!BP683,RMDF!BW683,RMDF!CD683,RMDF!CK683,RMDF!CR683,RMDF!CY683,RMDF!DF683,RMDF!DM683,RMDF!DT683,RMDF!EA683,RMDF!EH683), RMDF!EO683=ROUND(RMDF!EO683,4))</f>
        <v>1</v>
      </c>
      <c r="EM683" s="317">
        <f>RMDF!EM683</f>
        <v>0</v>
      </c>
      <c r="EN683" s="318" t="str">
        <f>IF(EM683=0,"",_xlfn.XLOOKUP(EM683,StatePicklist!$1:$1,StatePicklist!$3:$3,"NA",0))</f>
        <v/>
      </c>
      <c r="EO683" s="297" t="str">
        <f ca="1">IF(RMDF!EN683="", "", IF(ISNUMBER(MATCH(RMDF!EN683, INDIRECT(EN683), 0)), "OK", "Invalid"))</f>
        <v/>
      </c>
      <c r="EP683" s="281"/>
      <c r="EQ683" s="281"/>
      <c r="ER683" s="281"/>
      <c r="ES683" s="281" t="b">
        <f>AND(RMDF!EV683&gt;=0, RMDF!EV683&lt;=1-SUM(RMDF!Z683,RMDF!AG683,RMDF!AN683,RMDF!AU683,RMDF!BB683,RMDF!BI683,RMDF!BP683,RMDF!BW683,RMDF!CD683,RMDF!CK683,RMDF!CR683,RMDF!CY683,RMDF!DF683,RMDF!DM683,RMDF!DT683,RMDF!EA683,RMDF!EH683,RMDF!EO683), RMDF!EV683=ROUND(RMDF!EV683,4))</f>
        <v>1</v>
      </c>
      <c r="ET683" s="317">
        <f>RMDF!ET683</f>
        <v>0</v>
      </c>
      <c r="EU683" s="318" t="str">
        <f>IF(ET683=0,"",_xlfn.XLOOKUP(ET683,StatePicklist!$1:$1,StatePicklist!$3:$3,"NA",0))</f>
        <v/>
      </c>
      <c r="EV683" s="297" t="str">
        <f ca="1">IF(RMDF!EU683="", "", IF(ISNUMBER(MATCH(RMDF!EU683, INDIRECT(EU683), 0)), "OK", "Invalid"))</f>
        <v/>
      </c>
      <c r="EW683" s="281"/>
      <c r="EX683" s="281"/>
      <c r="EY683" s="281"/>
      <c r="EZ683" s="281" t="b">
        <f>AND(RMDF!FC683&gt;=0, RMDF!FC683&lt;=1-SUM(RMDF!Z683,RMDF!AG683,RMDF!AN683,RMDF!AU683,RMDF!BB683,RMDF!BI683,RMDF!BP683,RMDF!BW683,RMDF!CD683,RMDF!CK683,RMDF!CR683,RMDF!CY683,RMDF!DF683,RMDF!DM683,RMDF!DT683,RMDF!EA683,RMDF!EH683,RMDF!EO683,RMDF!EV683), RMDF!FC683=ROUND(RMDF!FC683,4))</f>
        <v>1</v>
      </c>
      <c r="FA683" s="317">
        <f>RMDF!FA683</f>
        <v>0</v>
      </c>
      <c r="FB683" s="318" t="str">
        <f>IF(FA683=0,"",_xlfn.XLOOKUP(FA683,StatePicklist!$1:$1,StatePicklist!$3:$3,"NA",0))</f>
        <v/>
      </c>
      <c r="FC683" s="297" t="str">
        <f ca="1">IF(RMDF!FB683="", "", IF(ISNUMBER(MATCH(RMDF!FB683, INDIRECT(FB683), 0)), "OK", "Invalid"))</f>
        <v/>
      </c>
    </row>
    <row r="684" spans="1:159" s="205" customFormat="1" ht="39.9" customHeight="1" x14ac:dyDescent="0.25">
      <c r="A684" s="206"/>
      <c r="B684" s="196"/>
      <c r="C684" s="197"/>
      <c r="D684" s="198"/>
      <c r="E684" s="199"/>
      <c r="F684" s="200"/>
      <c r="G684" s="201"/>
      <c r="H684" s="292"/>
      <c r="I684" s="305">
        <f>RMDF!I684</f>
        <v>0</v>
      </c>
      <c r="J684" s="305" t="str">
        <f>IF(I684=ProductCode!$B$30,"PDReclPost",IF(OR(I684=ProductCode!$C$30,I684=ProductCode!$E$30,I684=ProductCode!$G$30),"PDPreCon",IF(OR(I684=ProductCode!$D$30,I684=ProductCode!$F$30),"PDNotReclPost","")))</f>
        <v/>
      </c>
      <c r="K684" s="305" t="str">
        <f t="shared" si="39"/>
        <v/>
      </c>
      <c r="L684" s="289"/>
      <c r="M684" s="305" t="str">
        <f t="shared" si="39"/>
        <v/>
      </c>
      <c r="N684" s="289" t="b">
        <f>AND(RMDF!N684&gt;=0, RMDF!N684&lt;=1-RMDF!L684, RMDF!N684=ROUND(RMDF!N684,4))</f>
        <v>1</v>
      </c>
      <c r="O684" s="286" t="str">
        <f>IF(P684="","",IF(I684="","",IF(LEFT(I684,13)="Reclaimed pos",RawMaterialCode!$E$569,RawMaterialCode!$E$568)))</f>
        <v>Reclaimed pre-consumer mixed fibers (RM0578)</v>
      </c>
      <c r="P684" s="295">
        <f t="shared" si="40"/>
        <v>1</v>
      </c>
      <c r="Q684" s="202"/>
      <c r="R684" s="203"/>
      <c r="S684" s="204" t="str">
        <f t="shared" si="41"/>
        <v/>
      </c>
      <c r="T684" s="281"/>
      <c r="U684" s="281"/>
      <c r="V684" s="281"/>
      <c r="W684" s="281"/>
      <c r="X684" s="317">
        <f>RMDF!X684</f>
        <v>0</v>
      </c>
      <c r="Y684" s="318" t="str">
        <f>IF(X684=0,"",_xlfn.XLOOKUP(X684,StatePicklist!$1:$1,StatePicklist!$3:$3,"NA",0))</f>
        <v/>
      </c>
      <c r="Z684" s="297" t="str">
        <f ca="1">IF(RMDF!Y684="", "", IF(ISNUMBER(MATCH(RMDF!Y684, INDIRECT(Y684), 0)), "OK", "Invalid"))</f>
        <v/>
      </c>
      <c r="AA684" s="281"/>
      <c r="AB684" s="281"/>
      <c r="AC684" s="281"/>
      <c r="AD684" s="281" t="b">
        <f>AND(RMDF!AG684&gt;=0, RMDF!AG684&lt;=1-RMDF!Z684, RMDF!AG684=ROUND(RMDF!AG684,4))</f>
        <v>1</v>
      </c>
      <c r="AE684" s="317">
        <f>RMDF!AE684</f>
        <v>0</v>
      </c>
      <c r="AF684" s="318" t="str">
        <f>IF(AE684=0,"",_xlfn.XLOOKUP(AE684,StatePicklist!$1:$1,StatePicklist!$3:$3,"NA",0))</f>
        <v/>
      </c>
      <c r="AG684" s="297" t="str">
        <f ca="1">IF(RMDF!AF684="", "", IF(ISNUMBER(MATCH(RMDF!AF684, INDIRECT(AF684), 0)), "OK", "Invalid"))</f>
        <v/>
      </c>
      <c r="AH684" s="281"/>
      <c r="AI684" s="281"/>
      <c r="AJ684" s="281"/>
      <c r="AK684" s="281" t="b">
        <f>AND(RMDF!AN684&gt;=0, RMDF!AN684&lt;=1-SUM(RMDF!Z684,RMDF!AG684), RMDF!AN684=ROUND(RMDF!AN684,4))</f>
        <v>1</v>
      </c>
      <c r="AL684" s="317">
        <f>RMDF!AL684</f>
        <v>0</v>
      </c>
      <c r="AM684" s="318" t="str">
        <f>IF(AL684=0,"",_xlfn.XLOOKUP(AL684,StatePicklist!$1:$1,StatePicklist!$3:$3,"NA",0))</f>
        <v/>
      </c>
      <c r="AN684" s="297" t="str">
        <f ca="1">IF(RMDF!AM684="", "", IF(ISNUMBER(MATCH(RMDF!AM684, INDIRECT(AM684), 0)), "OK", "Invalid"))</f>
        <v/>
      </c>
      <c r="AO684" s="281"/>
      <c r="AP684" s="281"/>
      <c r="AQ684" s="281"/>
      <c r="AR684" s="281" t="b">
        <f>AND(RMDF!AU684&gt;=0, RMDF!AU684&lt;=1-SUM(RMDF!Z684,RMDF!AG684,RMDF!AN684), RMDF!AU684=ROUND(RMDF!AU684,4))</f>
        <v>1</v>
      </c>
      <c r="AS684" s="317">
        <f>RMDF!AS684</f>
        <v>0</v>
      </c>
      <c r="AT684" s="318" t="str">
        <f>IF(AS684=0,"",_xlfn.XLOOKUP(AS684,StatePicklist!$1:$1,StatePicklist!$3:$3,"NA",0))</f>
        <v/>
      </c>
      <c r="AU684" s="297" t="str">
        <f ca="1">IF(RMDF!AT684="", "", IF(ISNUMBER(MATCH(RMDF!AT684, INDIRECT(AT684), 0)), "OK", "Invalid"))</f>
        <v/>
      </c>
      <c r="AV684" s="281"/>
      <c r="AW684" s="281"/>
      <c r="AX684" s="281"/>
      <c r="AY684" s="281" t="b">
        <f>AND(RMDF!BB684&gt;=0, RMDF!BB684&lt;=1-SUM(RMDF!Z684,RMDF!AG684,RMDF!AN684,RMDF!AU684), RMDF!BB684=ROUND(RMDF!BB684,4))</f>
        <v>1</v>
      </c>
      <c r="AZ684" s="317">
        <f>RMDF!AZ684</f>
        <v>0</v>
      </c>
      <c r="BA684" s="318" t="str">
        <f>IF(AZ684=0,"",_xlfn.XLOOKUP(AZ684,StatePicklist!$1:$1,StatePicklist!$3:$3,"NA",0))</f>
        <v/>
      </c>
      <c r="BB684" s="297" t="str">
        <f ca="1">IF(RMDF!BA684="", "", IF(ISNUMBER(MATCH(RMDF!BA684, INDIRECT(BA684), 0)), "OK", "Invalid"))</f>
        <v/>
      </c>
      <c r="BC684" s="281"/>
      <c r="BD684" s="281"/>
      <c r="BE684" s="281"/>
      <c r="BF684" s="281" t="b">
        <f>AND(RMDF!BI684&gt;=0, RMDF!BI684&lt;=1-SUM(RMDF!Z684,RMDF!AG684,RMDF!AN684,RMDF!AU684,RMDF!BB684), RMDF!BI684=ROUND(RMDF!BI684,4))</f>
        <v>1</v>
      </c>
      <c r="BG684" s="317">
        <f>RMDF!BG684</f>
        <v>0</v>
      </c>
      <c r="BH684" s="318" t="str">
        <f>IF(BG684=0,"",_xlfn.XLOOKUP(BG684,StatePicklist!$1:$1,StatePicklist!$3:$3,"NA",0))</f>
        <v/>
      </c>
      <c r="BI684" s="297" t="str">
        <f ca="1">IF(RMDF!BH684="", "", IF(ISNUMBER(MATCH(RMDF!BH684, INDIRECT(BH684), 0)), "OK", "Invalid"))</f>
        <v/>
      </c>
      <c r="BJ684" s="281"/>
      <c r="BK684" s="281"/>
      <c r="BL684" s="281"/>
      <c r="BM684" s="281" t="b">
        <f>AND(RMDF!BP684&gt;=0, RMDF!BP684&lt;=1-SUM(RMDF!Z684,RMDF!AG684,RMDF!AN684,RMDF!AU684,RMDF!BB684,RMDF!BI684), RMDF!BP684=ROUND(RMDF!BP684,4))</f>
        <v>1</v>
      </c>
      <c r="BN684" s="317">
        <f>RMDF!BN684</f>
        <v>0</v>
      </c>
      <c r="BO684" s="318" t="str">
        <f>IF(BN684=0,"",_xlfn.XLOOKUP(BN684,StatePicklist!$1:$1,StatePicklist!$3:$3,"NA",0))</f>
        <v/>
      </c>
      <c r="BP684" s="297" t="str">
        <f ca="1">IF(RMDF!BO684="", "", IF(ISNUMBER(MATCH(RMDF!BO684, INDIRECT(BO684), 0)), "OK", "Invalid"))</f>
        <v/>
      </c>
      <c r="BQ684" s="281"/>
      <c r="BR684" s="281"/>
      <c r="BS684" s="281"/>
      <c r="BT684" s="281" t="b">
        <f>AND(RMDF!BW684&gt;=0, RMDF!BW684&lt;=1-SUM(RMDF!Z684,RMDF!AG684,RMDF!AN684,RMDF!AU684,RMDF!BB684,RMDF!BI684,RMDF!BP684), RMDF!BW684=ROUND(RMDF!BW684,4))</f>
        <v>1</v>
      </c>
      <c r="BU684" s="317">
        <f>RMDF!BU684</f>
        <v>0</v>
      </c>
      <c r="BV684" s="318" t="str">
        <f>IF(BU684=0,"",_xlfn.XLOOKUP(BU684,StatePicklist!$1:$1,StatePicklist!$3:$3,"NA",0))</f>
        <v/>
      </c>
      <c r="BW684" s="297" t="str">
        <f ca="1">IF(RMDF!BV684="", "", IF(ISNUMBER(MATCH(RMDF!BV684, INDIRECT(BV684), 0)), "OK", "Invalid"))</f>
        <v/>
      </c>
      <c r="BX684" s="281"/>
      <c r="BY684" s="281"/>
      <c r="BZ684" s="281"/>
      <c r="CA684" s="281" t="b">
        <f>AND(RMDF!CD684&gt;=0, RMDF!CD684&lt;=1-SUM(RMDF!Z684,RMDF!AG684,RMDF!AN684,RMDF!AU684,RMDF!BB684,RMDF!BI684,RMDF!BP684,RMDF!BW684), RMDF!CD684=ROUND(RMDF!CD684,4))</f>
        <v>1</v>
      </c>
      <c r="CB684" s="317">
        <f>RMDF!CB684</f>
        <v>0</v>
      </c>
      <c r="CC684" s="318" t="str">
        <f>IF(CB684=0,"",_xlfn.XLOOKUP(CB684,StatePicklist!$1:$1,StatePicklist!$3:$3,"NA",0))</f>
        <v/>
      </c>
      <c r="CD684" s="297" t="str">
        <f ca="1">IF(RMDF!CC684="", "", IF(ISNUMBER(MATCH(RMDF!CC684, INDIRECT(CC684), 0)), "OK", "Invalid"))</f>
        <v/>
      </c>
      <c r="CE684" s="281"/>
      <c r="CF684" s="281"/>
      <c r="CG684" s="281"/>
      <c r="CH684" s="281" t="b">
        <f>AND(RMDF!CK684&gt;=0, RMDF!CK684&lt;=1-SUM(RMDF!Z684,RMDF!AG684,RMDF!AN684,RMDF!AU684,RMDF!BB684,RMDF!BI684,RMDF!BP684,RMDF!BW684,RMDF!CD684), RMDF!CK684=ROUND(RMDF!CK684,4))</f>
        <v>1</v>
      </c>
      <c r="CI684" s="317">
        <f>RMDF!CI684</f>
        <v>0</v>
      </c>
      <c r="CJ684" s="318" t="str">
        <f>IF(CI684=0,"",_xlfn.XLOOKUP(CI684,StatePicklist!$1:$1,StatePicklist!$3:$3,"NA",0))</f>
        <v/>
      </c>
      <c r="CK684" s="297" t="str">
        <f ca="1">IF(RMDF!CJ684="", "", IF(ISNUMBER(MATCH(RMDF!CJ684, INDIRECT(CJ684), 0)), "OK", "Invalid"))</f>
        <v/>
      </c>
      <c r="CL684" s="281"/>
      <c r="CM684" s="281"/>
      <c r="CN684" s="281"/>
      <c r="CO684" s="281" t="b">
        <f>AND(RMDF!CR684&gt;=0, RMDF!CR684&lt;=1-SUM(RMDF!Z684,RMDF!AG684,RMDF!AN684,RMDF!AU684,RMDF!BB684,RMDF!BI684,RMDF!BP684,RMDF!BW684,RMDF!CD684,RMDF!CK684), RMDF!CR684=ROUND(RMDF!CR684,4))</f>
        <v>1</v>
      </c>
      <c r="CP684" s="317">
        <f>RMDF!CP684</f>
        <v>0</v>
      </c>
      <c r="CQ684" s="318" t="str">
        <f>IF(CP684=0,"",_xlfn.XLOOKUP(CP684,StatePicklist!$1:$1,StatePicklist!$3:$3,"NA",0))</f>
        <v/>
      </c>
      <c r="CR684" s="297" t="str">
        <f ca="1">IF(RMDF!CQ684="", "", IF(ISNUMBER(MATCH(RMDF!CQ684, INDIRECT(CQ684), 0)), "OK", "Invalid"))</f>
        <v/>
      </c>
      <c r="CS684" s="281"/>
      <c r="CT684" s="281"/>
      <c r="CU684" s="281"/>
      <c r="CV684" s="281" t="b">
        <f>AND(RMDF!CY684&gt;=0, RMDF!CY684&lt;=1-SUM(RMDF!Z684,RMDF!AG684,RMDF!AN684,RMDF!AU684,RMDF!BB684,RMDF!BI684,RMDF!BP684,RMDF!BW684,RMDF!CD684,RMDF!CK684,RMDF!CR684), RMDF!CY684=ROUND(RMDF!CY684,4))</f>
        <v>1</v>
      </c>
      <c r="CW684" s="317">
        <f>RMDF!CW684</f>
        <v>0</v>
      </c>
      <c r="CX684" s="318" t="str">
        <f>IF(CW684=0,"",_xlfn.XLOOKUP(CW684,StatePicklist!$1:$1,StatePicklist!$3:$3,"NA",0))</f>
        <v/>
      </c>
      <c r="CY684" s="297" t="str">
        <f ca="1">IF(RMDF!CX684="", "", IF(ISNUMBER(MATCH(RMDF!CX684, INDIRECT(CX684), 0)), "OK", "Invalid"))</f>
        <v/>
      </c>
      <c r="CZ684" s="281"/>
      <c r="DA684" s="281"/>
      <c r="DB684" s="281"/>
      <c r="DC684" s="281" t="b">
        <f>AND(RMDF!DF684&gt;=0, RMDF!DF684&lt;=1-SUM(RMDF!Z684,RMDF!AG684,RMDF!AN684,RMDF!AU684,RMDF!BB684,RMDF!BI684,RMDF!BP684,RMDF!BW684,RMDF!CD684,RMDF!CK684,RMDF!CR684,RMDF!CY684), RMDF!DF684=ROUND(RMDF!DF684,4))</f>
        <v>1</v>
      </c>
      <c r="DD684" s="317">
        <f>RMDF!DD684</f>
        <v>0</v>
      </c>
      <c r="DE684" s="318" t="str">
        <f>IF(DD684=0,"",_xlfn.XLOOKUP(DD684,StatePicklist!$1:$1,StatePicklist!$3:$3,"NA",0))</f>
        <v/>
      </c>
      <c r="DF684" s="297" t="str">
        <f ca="1">IF(RMDF!DE684="", "", IF(ISNUMBER(MATCH(RMDF!DE684, INDIRECT(DE684), 0)), "OK", "Invalid"))</f>
        <v/>
      </c>
      <c r="DG684" s="281"/>
      <c r="DH684" s="281"/>
      <c r="DI684" s="281"/>
      <c r="DJ684" s="281" t="b">
        <f>AND(RMDF!DM684&gt;=0, RMDF!DM684&lt;=1-SUM(RMDF!Z684,RMDF!AG684,RMDF!AN684,RMDF!AU684,RMDF!BB684,RMDF!BI684,RMDF!BP684,RMDF!BW684,RMDF!CD684,RMDF!CK684,RMDF!CR684,RMDF!CY684,RMDF!DF684), RMDF!DM684=ROUND(RMDF!DM684,4))</f>
        <v>1</v>
      </c>
      <c r="DK684" s="317">
        <f>RMDF!DK684</f>
        <v>0</v>
      </c>
      <c r="DL684" s="318" t="str">
        <f>IF(DK684=0,"",_xlfn.XLOOKUP(DK684,StatePicklist!$1:$1,StatePicklist!$3:$3,"NA",0))</f>
        <v/>
      </c>
      <c r="DM684" s="297" t="str">
        <f ca="1">IF(RMDF!DL684="", "", IF(ISNUMBER(MATCH(RMDF!DL684, INDIRECT(DL684), 0)), "OK", "Invalid"))</f>
        <v/>
      </c>
      <c r="DN684" s="281"/>
      <c r="DO684" s="281"/>
      <c r="DP684" s="281"/>
      <c r="DQ684" s="281" t="b">
        <f>AND(RMDF!DT684&gt;=0, RMDF!DT684&lt;=1-SUM(RMDF!Z684,RMDF!AG684,RMDF!AN684,RMDF!AU684,RMDF!BB684,RMDF!BI684,RMDF!BP684,RMDF!BW684,RMDF!CD684,RMDF!CK684,RMDF!CR684,RMDF!CY684,RMDF!DF684,RMDF!DM684), RMDF!DT684=ROUND(RMDF!DT684,4))</f>
        <v>1</v>
      </c>
      <c r="DR684" s="317">
        <f>RMDF!DR684</f>
        <v>0</v>
      </c>
      <c r="DS684" s="318" t="str">
        <f>IF(DR684=0,"",_xlfn.XLOOKUP(DR684,StatePicklist!$1:$1,StatePicklist!$3:$3,"NA",0))</f>
        <v/>
      </c>
      <c r="DT684" s="297" t="str">
        <f ca="1">IF(RMDF!DS684="", "", IF(ISNUMBER(MATCH(RMDF!DS684, INDIRECT(DS684), 0)), "OK", "Invalid"))</f>
        <v/>
      </c>
      <c r="DU684" s="281"/>
      <c r="DV684" s="281"/>
      <c r="DW684" s="281"/>
      <c r="DX684" s="281" t="b">
        <f>AND(RMDF!EA684&gt;=0, RMDF!EA684&lt;=1-SUM(RMDF!Z684,RMDF!AG684,RMDF!AN684,RMDF!AU684,RMDF!BB684,RMDF!BI684,RMDF!BP684,RMDF!BW684,RMDF!CD684,RMDF!CK684,RMDF!CR684,RMDF!CY684,RMDF!DF684,RMDF!DM684,RMDF!DT684), RMDF!EA684=ROUND(RMDF!EA684,4))</f>
        <v>1</v>
      </c>
      <c r="DY684" s="317">
        <f>RMDF!DY684</f>
        <v>0</v>
      </c>
      <c r="DZ684" s="318" t="str">
        <f>IF(DY684=0,"",_xlfn.XLOOKUP(DY684,StatePicklist!$1:$1,StatePicklist!$3:$3,"NA",0))</f>
        <v/>
      </c>
      <c r="EA684" s="297" t="str">
        <f ca="1">IF(RMDF!DZ684="", "", IF(ISNUMBER(MATCH(RMDF!DZ684, INDIRECT(DZ684), 0)), "OK", "Invalid"))</f>
        <v/>
      </c>
      <c r="EB684" s="281"/>
      <c r="EC684" s="281"/>
      <c r="ED684" s="281"/>
      <c r="EE684" s="281" t="b">
        <f>AND(RMDF!EH684&gt;=0, RMDF!EH684&lt;=1-SUM(RMDF!Z684,RMDF!AG684,RMDF!AN684,RMDF!AU684,RMDF!BB684,RMDF!BI684,RMDF!BP684,RMDF!BW684,RMDF!CD684,RMDF!CK684,RMDF!CR684,RMDF!CY684,RMDF!DF684,RMDF!DM684,RMDF!DT684,RMDF!EA684), RMDF!EH684=ROUND(RMDF!EH684,4))</f>
        <v>1</v>
      </c>
      <c r="EF684" s="317">
        <f>RMDF!EF684</f>
        <v>0</v>
      </c>
      <c r="EG684" s="318" t="str">
        <f>IF(EF684=0,"",_xlfn.XLOOKUP(EF684,StatePicklist!$1:$1,StatePicklist!$3:$3,"NA",0))</f>
        <v/>
      </c>
      <c r="EH684" s="297" t="str">
        <f ca="1">IF(RMDF!EG684="", "", IF(ISNUMBER(MATCH(RMDF!EG684, INDIRECT(EG684), 0)), "OK", "Invalid"))</f>
        <v/>
      </c>
      <c r="EI684" s="281"/>
      <c r="EJ684" s="281"/>
      <c r="EK684" s="281"/>
      <c r="EL684" s="281" t="b">
        <f>AND(RMDF!EO684&gt;=0, RMDF!EO684&lt;=1-SUM(RMDF!Z684,RMDF!AG684,RMDF!AN684,RMDF!AU684,RMDF!BB684,RMDF!BI684,RMDF!BP684,RMDF!BW684,RMDF!CD684,RMDF!CK684,RMDF!CR684,RMDF!CY684,RMDF!DF684,RMDF!DM684,RMDF!DT684,RMDF!EA684,RMDF!EH684), RMDF!EO684=ROUND(RMDF!EO684,4))</f>
        <v>1</v>
      </c>
      <c r="EM684" s="317">
        <f>RMDF!EM684</f>
        <v>0</v>
      </c>
      <c r="EN684" s="318" t="str">
        <f>IF(EM684=0,"",_xlfn.XLOOKUP(EM684,StatePicklist!$1:$1,StatePicklist!$3:$3,"NA",0))</f>
        <v/>
      </c>
      <c r="EO684" s="297" t="str">
        <f ca="1">IF(RMDF!EN684="", "", IF(ISNUMBER(MATCH(RMDF!EN684, INDIRECT(EN684), 0)), "OK", "Invalid"))</f>
        <v/>
      </c>
      <c r="EP684" s="281"/>
      <c r="EQ684" s="281"/>
      <c r="ER684" s="281"/>
      <c r="ES684" s="281" t="b">
        <f>AND(RMDF!EV684&gt;=0, RMDF!EV684&lt;=1-SUM(RMDF!Z684,RMDF!AG684,RMDF!AN684,RMDF!AU684,RMDF!BB684,RMDF!BI684,RMDF!BP684,RMDF!BW684,RMDF!CD684,RMDF!CK684,RMDF!CR684,RMDF!CY684,RMDF!DF684,RMDF!DM684,RMDF!DT684,RMDF!EA684,RMDF!EH684,RMDF!EO684), RMDF!EV684=ROUND(RMDF!EV684,4))</f>
        <v>1</v>
      </c>
      <c r="ET684" s="317">
        <f>RMDF!ET684</f>
        <v>0</v>
      </c>
      <c r="EU684" s="318" t="str">
        <f>IF(ET684=0,"",_xlfn.XLOOKUP(ET684,StatePicklist!$1:$1,StatePicklist!$3:$3,"NA",0))</f>
        <v/>
      </c>
      <c r="EV684" s="297" t="str">
        <f ca="1">IF(RMDF!EU684="", "", IF(ISNUMBER(MATCH(RMDF!EU684, INDIRECT(EU684), 0)), "OK", "Invalid"))</f>
        <v/>
      </c>
      <c r="EW684" s="281"/>
      <c r="EX684" s="281"/>
      <c r="EY684" s="281"/>
      <c r="EZ684" s="281" t="b">
        <f>AND(RMDF!FC684&gt;=0, RMDF!FC684&lt;=1-SUM(RMDF!Z684,RMDF!AG684,RMDF!AN684,RMDF!AU684,RMDF!BB684,RMDF!BI684,RMDF!BP684,RMDF!BW684,RMDF!CD684,RMDF!CK684,RMDF!CR684,RMDF!CY684,RMDF!DF684,RMDF!DM684,RMDF!DT684,RMDF!EA684,RMDF!EH684,RMDF!EO684,RMDF!EV684), RMDF!FC684=ROUND(RMDF!FC684,4))</f>
        <v>1</v>
      </c>
      <c r="FA684" s="317">
        <f>RMDF!FA684</f>
        <v>0</v>
      </c>
      <c r="FB684" s="318" t="str">
        <f>IF(FA684=0,"",_xlfn.XLOOKUP(FA684,StatePicklist!$1:$1,StatePicklist!$3:$3,"NA",0))</f>
        <v/>
      </c>
      <c r="FC684" s="297" t="str">
        <f ca="1">IF(RMDF!FB684="", "", IF(ISNUMBER(MATCH(RMDF!FB684, INDIRECT(FB684), 0)), "OK", "Invalid"))</f>
        <v/>
      </c>
    </row>
    <row r="685" spans="1:159" s="205" customFormat="1" ht="39.9" customHeight="1" x14ac:dyDescent="0.25">
      <c r="A685" s="206"/>
      <c r="B685" s="196"/>
      <c r="C685" s="197"/>
      <c r="D685" s="198"/>
      <c r="E685" s="199"/>
      <c r="F685" s="200"/>
      <c r="G685" s="201"/>
      <c r="H685" s="292"/>
      <c r="I685" s="305">
        <f>RMDF!I685</f>
        <v>0</v>
      </c>
      <c r="J685" s="305" t="str">
        <f>IF(I685=ProductCode!$B$30,"PDReclPost",IF(OR(I685=ProductCode!$C$30,I685=ProductCode!$E$30,I685=ProductCode!$G$30),"PDPreCon",IF(OR(I685=ProductCode!$D$30,I685=ProductCode!$F$30),"PDNotReclPost","")))</f>
        <v/>
      </c>
      <c r="K685" s="305" t="str">
        <f t="shared" si="39"/>
        <v/>
      </c>
      <c r="L685" s="289"/>
      <c r="M685" s="305" t="str">
        <f t="shared" si="39"/>
        <v/>
      </c>
      <c r="N685" s="289" t="b">
        <f>AND(RMDF!N685&gt;=0, RMDF!N685&lt;=1-RMDF!L685, RMDF!N685=ROUND(RMDF!N685,4))</f>
        <v>1</v>
      </c>
      <c r="O685" s="286" t="str">
        <f>IF(P685="","",IF(I685="","",IF(LEFT(I685,13)="Reclaimed pos",RawMaterialCode!$E$569,RawMaterialCode!$E$568)))</f>
        <v>Reclaimed pre-consumer mixed fibers (RM0578)</v>
      </c>
      <c r="P685" s="295">
        <f t="shared" si="40"/>
        <v>1</v>
      </c>
      <c r="Q685" s="202"/>
      <c r="R685" s="203"/>
      <c r="S685" s="204" t="str">
        <f t="shared" si="41"/>
        <v/>
      </c>
      <c r="T685" s="281"/>
      <c r="U685" s="281"/>
      <c r="V685" s="281"/>
      <c r="W685" s="281"/>
      <c r="X685" s="317">
        <f>RMDF!X685</f>
        <v>0</v>
      </c>
      <c r="Y685" s="318" t="str">
        <f>IF(X685=0,"",_xlfn.XLOOKUP(X685,StatePicklist!$1:$1,StatePicklist!$3:$3,"NA",0))</f>
        <v/>
      </c>
      <c r="Z685" s="297" t="str">
        <f ca="1">IF(RMDF!Y685="", "", IF(ISNUMBER(MATCH(RMDF!Y685, INDIRECT(Y685), 0)), "OK", "Invalid"))</f>
        <v/>
      </c>
      <c r="AA685" s="281"/>
      <c r="AB685" s="281"/>
      <c r="AC685" s="281"/>
      <c r="AD685" s="281" t="b">
        <f>AND(RMDF!AG685&gt;=0, RMDF!AG685&lt;=1-RMDF!Z685, RMDF!AG685=ROUND(RMDF!AG685,4))</f>
        <v>1</v>
      </c>
      <c r="AE685" s="317">
        <f>RMDF!AE685</f>
        <v>0</v>
      </c>
      <c r="AF685" s="318" t="str">
        <f>IF(AE685=0,"",_xlfn.XLOOKUP(AE685,StatePicklist!$1:$1,StatePicklist!$3:$3,"NA",0))</f>
        <v/>
      </c>
      <c r="AG685" s="297" t="str">
        <f ca="1">IF(RMDF!AF685="", "", IF(ISNUMBER(MATCH(RMDF!AF685, INDIRECT(AF685), 0)), "OK", "Invalid"))</f>
        <v/>
      </c>
      <c r="AH685" s="281"/>
      <c r="AI685" s="281"/>
      <c r="AJ685" s="281"/>
      <c r="AK685" s="281" t="b">
        <f>AND(RMDF!AN685&gt;=0, RMDF!AN685&lt;=1-SUM(RMDF!Z685,RMDF!AG685), RMDF!AN685=ROUND(RMDF!AN685,4))</f>
        <v>1</v>
      </c>
      <c r="AL685" s="317">
        <f>RMDF!AL685</f>
        <v>0</v>
      </c>
      <c r="AM685" s="318" t="str">
        <f>IF(AL685=0,"",_xlfn.XLOOKUP(AL685,StatePicklist!$1:$1,StatePicklist!$3:$3,"NA",0))</f>
        <v/>
      </c>
      <c r="AN685" s="297" t="str">
        <f ca="1">IF(RMDF!AM685="", "", IF(ISNUMBER(MATCH(RMDF!AM685, INDIRECT(AM685), 0)), "OK", "Invalid"))</f>
        <v/>
      </c>
      <c r="AO685" s="281"/>
      <c r="AP685" s="281"/>
      <c r="AQ685" s="281"/>
      <c r="AR685" s="281" t="b">
        <f>AND(RMDF!AU685&gt;=0, RMDF!AU685&lt;=1-SUM(RMDF!Z685,RMDF!AG685,RMDF!AN685), RMDF!AU685=ROUND(RMDF!AU685,4))</f>
        <v>1</v>
      </c>
      <c r="AS685" s="317">
        <f>RMDF!AS685</f>
        <v>0</v>
      </c>
      <c r="AT685" s="318" t="str">
        <f>IF(AS685=0,"",_xlfn.XLOOKUP(AS685,StatePicklist!$1:$1,StatePicklist!$3:$3,"NA",0))</f>
        <v/>
      </c>
      <c r="AU685" s="297" t="str">
        <f ca="1">IF(RMDF!AT685="", "", IF(ISNUMBER(MATCH(RMDF!AT685, INDIRECT(AT685), 0)), "OK", "Invalid"))</f>
        <v/>
      </c>
      <c r="AV685" s="281"/>
      <c r="AW685" s="281"/>
      <c r="AX685" s="281"/>
      <c r="AY685" s="281" t="b">
        <f>AND(RMDF!BB685&gt;=0, RMDF!BB685&lt;=1-SUM(RMDF!Z685,RMDF!AG685,RMDF!AN685,RMDF!AU685), RMDF!BB685=ROUND(RMDF!BB685,4))</f>
        <v>1</v>
      </c>
      <c r="AZ685" s="317">
        <f>RMDF!AZ685</f>
        <v>0</v>
      </c>
      <c r="BA685" s="318" t="str">
        <f>IF(AZ685=0,"",_xlfn.XLOOKUP(AZ685,StatePicklist!$1:$1,StatePicklist!$3:$3,"NA",0))</f>
        <v/>
      </c>
      <c r="BB685" s="297" t="str">
        <f ca="1">IF(RMDF!BA685="", "", IF(ISNUMBER(MATCH(RMDF!BA685, INDIRECT(BA685), 0)), "OK", "Invalid"))</f>
        <v/>
      </c>
      <c r="BC685" s="281"/>
      <c r="BD685" s="281"/>
      <c r="BE685" s="281"/>
      <c r="BF685" s="281" t="b">
        <f>AND(RMDF!BI685&gt;=0, RMDF!BI685&lt;=1-SUM(RMDF!Z685,RMDF!AG685,RMDF!AN685,RMDF!AU685,RMDF!BB685), RMDF!BI685=ROUND(RMDF!BI685,4))</f>
        <v>1</v>
      </c>
      <c r="BG685" s="317">
        <f>RMDF!BG685</f>
        <v>0</v>
      </c>
      <c r="BH685" s="318" t="str">
        <f>IF(BG685=0,"",_xlfn.XLOOKUP(BG685,StatePicklist!$1:$1,StatePicklist!$3:$3,"NA",0))</f>
        <v/>
      </c>
      <c r="BI685" s="297" t="str">
        <f ca="1">IF(RMDF!BH685="", "", IF(ISNUMBER(MATCH(RMDF!BH685, INDIRECT(BH685), 0)), "OK", "Invalid"))</f>
        <v/>
      </c>
      <c r="BJ685" s="281"/>
      <c r="BK685" s="281"/>
      <c r="BL685" s="281"/>
      <c r="BM685" s="281" t="b">
        <f>AND(RMDF!BP685&gt;=0, RMDF!BP685&lt;=1-SUM(RMDF!Z685,RMDF!AG685,RMDF!AN685,RMDF!AU685,RMDF!BB685,RMDF!BI685), RMDF!BP685=ROUND(RMDF!BP685,4))</f>
        <v>1</v>
      </c>
      <c r="BN685" s="317">
        <f>RMDF!BN685</f>
        <v>0</v>
      </c>
      <c r="BO685" s="318" t="str">
        <f>IF(BN685=0,"",_xlfn.XLOOKUP(BN685,StatePicklist!$1:$1,StatePicklist!$3:$3,"NA",0))</f>
        <v/>
      </c>
      <c r="BP685" s="297" t="str">
        <f ca="1">IF(RMDF!BO685="", "", IF(ISNUMBER(MATCH(RMDF!BO685, INDIRECT(BO685), 0)), "OK", "Invalid"))</f>
        <v/>
      </c>
      <c r="BQ685" s="281"/>
      <c r="BR685" s="281"/>
      <c r="BS685" s="281"/>
      <c r="BT685" s="281" t="b">
        <f>AND(RMDF!BW685&gt;=0, RMDF!BW685&lt;=1-SUM(RMDF!Z685,RMDF!AG685,RMDF!AN685,RMDF!AU685,RMDF!BB685,RMDF!BI685,RMDF!BP685), RMDF!BW685=ROUND(RMDF!BW685,4))</f>
        <v>1</v>
      </c>
      <c r="BU685" s="317">
        <f>RMDF!BU685</f>
        <v>0</v>
      </c>
      <c r="BV685" s="318" t="str">
        <f>IF(BU685=0,"",_xlfn.XLOOKUP(BU685,StatePicklist!$1:$1,StatePicklist!$3:$3,"NA",0))</f>
        <v/>
      </c>
      <c r="BW685" s="297" t="str">
        <f ca="1">IF(RMDF!BV685="", "", IF(ISNUMBER(MATCH(RMDF!BV685, INDIRECT(BV685), 0)), "OK", "Invalid"))</f>
        <v/>
      </c>
      <c r="BX685" s="281"/>
      <c r="BY685" s="281"/>
      <c r="BZ685" s="281"/>
      <c r="CA685" s="281" t="b">
        <f>AND(RMDF!CD685&gt;=0, RMDF!CD685&lt;=1-SUM(RMDF!Z685,RMDF!AG685,RMDF!AN685,RMDF!AU685,RMDF!BB685,RMDF!BI685,RMDF!BP685,RMDF!BW685), RMDF!CD685=ROUND(RMDF!CD685,4))</f>
        <v>1</v>
      </c>
      <c r="CB685" s="317">
        <f>RMDF!CB685</f>
        <v>0</v>
      </c>
      <c r="CC685" s="318" t="str">
        <f>IF(CB685=0,"",_xlfn.XLOOKUP(CB685,StatePicklist!$1:$1,StatePicklist!$3:$3,"NA",0))</f>
        <v/>
      </c>
      <c r="CD685" s="297" t="str">
        <f ca="1">IF(RMDF!CC685="", "", IF(ISNUMBER(MATCH(RMDF!CC685, INDIRECT(CC685), 0)), "OK", "Invalid"))</f>
        <v/>
      </c>
      <c r="CE685" s="281"/>
      <c r="CF685" s="281"/>
      <c r="CG685" s="281"/>
      <c r="CH685" s="281" t="b">
        <f>AND(RMDF!CK685&gt;=0, RMDF!CK685&lt;=1-SUM(RMDF!Z685,RMDF!AG685,RMDF!AN685,RMDF!AU685,RMDF!BB685,RMDF!BI685,RMDF!BP685,RMDF!BW685,RMDF!CD685), RMDF!CK685=ROUND(RMDF!CK685,4))</f>
        <v>1</v>
      </c>
      <c r="CI685" s="317">
        <f>RMDF!CI685</f>
        <v>0</v>
      </c>
      <c r="CJ685" s="318" t="str">
        <f>IF(CI685=0,"",_xlfn.XLOOKUP(CI685,StatePicklist!$1:$1,StatePicklist!$3:$3,"NA",0))</f>
        <v/>
      </c>
      <c r="CK685" s="297" t="str">
        <f ca="1">IF(RMDF!CJ685="", "", IF(ISNUMBER(MATCH(RMDF!CJ685, INDIRECT(CJ685), 0)), "OK", "Invalid"))</f>
        <v/>
      </c>
      <c r="CL685" s="281"/>
      <c r="CM685" s="281"/>
      <c r="CN685" s="281"/>
      <c r="CO685" s="281" t="b">
        <f>AND(RMDF!CR685&gt;=0, RMDF!CR685&lt;=1-SUM(RMDF!Z685,RMDF!AG685,RMDF!AN685,RMDF!AU685,RMDF!BB685,RMDF!BI685,RMDF!BP685,RMDF!BW685,RMDF!CD685,RMDF!CK685), RMDF!CR685=ROUND(RMDF!CR685,4))</f>
        <v>1</v>
      </c>
      <c r="CP685" s="317">
        <f>RMDF!CP685</f>
        <v>0</v>
      </c>
      <c r="CQ685" s="318" t="str">
        <f>IF(CP685=0,"",_xlfn.XLOOKUP(CP685,StatePicklist!$1:$1,StatePicklist!$3:$3,"NA",0))</f>
        <v/>
      </c>
      <c r="CR685" s="297" t="str">
        <f ca="1">IF(RMDF!CQ685="", "", IF(ISNUMBER(MATCH(RMDF!CQ685, INDIRECT(CQ685), 0)), "OK", "Invalid"))</f>
        <v/>
      </c>
      <c r="CS685" s="281"/>
      <c r="CT685" s="281"/>
      <c r="CU685" s="281"/>
      <c r="CV685" s="281" t="b">
        <f>AND(RMDF!CY685&gt;=0, RMDF!CY685&lt;=1-SUM(RMDF!Z685,RMDF!AG685,RMDF!AN685,RMDF!AU685,RMDF!BB685,RMDF!BI685,RMDF!BP685,RMDF!BW685,RMDF!CD685,RMDF!CK685,RMDF!CR685), RMDF!CY685=ROUND(RMDF!CY685,4))</f>
        <v>1</v>
      </c>
      <c r="CW685" s="317">
        <f>RMDF!CW685</f>
        <v>0</v>
      </c>
      <c r="CX685" s="318" t="str">
        <f>IF(CW685=0,"",_xlfn.XLOOKUP(CW685,StatePicklist!$1:$1,StatePicklist!$3:$3,"NA",0))</f>
        <v/>
      </c>
      <c r="CY685" s="297" t="str">
        <f ca="1">IF(RMDF!CX685="", "", IF(ISNUMBER(MATCH(RMDF!CX685, INDIRECT(CX685), 0)), "OK", "Invalid"))</f>
        <v/>
      </c>
      <c r="CZ685" s="281"/>
      <c r="DA685" s="281"/>
      <c r="DB685" s="281"/>
      <c r="DC685" s="281" t="b">
        <f>AND(RMDF!DF685&gt;=0, RMDF!DF685&lt;=1-SUM(RMDF!Z685,RMDF!AG685,RMDF!AN685,RMDF!AU685,RMDF!BB685,RMDF!BI685,RMDF!BP685,RMDF!BW685,RMDF!CD685,RMDF!CK685,RMDF!CR685,RMDF!CY685), RMDF!DF685=ROUND(RMDF!DF685,4))</f>
        <v>1</v>
      </c>
      <c r="DD685" s="317">
        <f>RMDF!DD685</f>
        <v>0</v>
      </c>
      <c r="DE685" s="318" t="str">
        <f>IF(DD685=0,"",_xlfn.XLOOKUP(DD685,StatePicklist!$1:$1,StatePicklist!$3:$3,"NA",0))</f>
        <v/>
      </c>
      <c r="DF685" s="297" t="str">
        <f ca="1">IF(RMDF!DE685="", "", IF(ISNUMBER(MATCH(RMDF!DE685, INDIRECT(DE685), 0)), "OK", "Invalid"))</f>
        <v/>
      </c>
      <c r="DG685" s="281"/>
      <c r="DH685" s="281"/>
      <c r="DI685" s="281"/>
      <c r="DJ685" s="281" t="b">
        <f>AND(RMDF!DM685&gt;=0, RMDF!DM685&lt;=1-SUM(RMDF!Z685,RMDF!AG685,RMDF!AN685,RMDF!AU685,RMDF!BB685,RMDF!BI685,RMDF!BP685,RMDF!BW685,RMDF!CD685,RMDF!CK685,RMDF!CR685,RMDF!CY685,RMDF!DF685), RMDF!DM685=ROUND(RMDF!DM685,4))</f>
        <v>1</v>
      </c>
      <c r="DK685" s="317">
        <f>RMDF!DK685</f>
        <v>0</v>
      </c>
      <c r="DL685" s="318" t="str">
        <f>IF(DK685=0,"",_xlfn.XLOOKUP(DK685,StatePicklist!$1:$1,StatePicklist!$3:$3,"NA",0))</f>
        <v/>
      </c>
      <c r="DM685" s="297" t="str">
        <f ca="1">IF(RMDF!DL685="", "", IF(ISNUMBER(MATCH(RMDF!DL685, INDIRECT(DL685), 0)), "OK", "Invalid"))</f>
        <v/>
      </c>
      <c r="DN685" s="281"/>
      <c r="DO685" s="281"/>
      <c r="DP685" s="281"/>
      <c r="DQ685" s="281" t="b">
        <f>AND(RMDF!DT685&gt;=0, RMDF!DT685&lt;=1-SUM(RMDF!Z685,RMDF!AG685,RMDF!AN685,RMDF!AU685,RMDF!BB685,RMDF!BI685,RMDF!BP685,RMDF!BW685,RMDF!CD685,RMDF!CK685,RMDF!CR685,RMDF!CY685,RMDF!DF685,RMDF!DM685), RMDF!DT685=ROUND(RMDF!DT685,4))</f>
        <v>1</v>
      </c>
      <c r="DR685" s="317">
        <f>RMDF!DR685</f>
        <v>0</v>
      </c>
      <c r="DS685" s="318" t="str">
        <f>IF(DR685=0,"",_xlfn.XLOOKUP(DR685,StatePicklist!$1:$1,StatePicklist!$3:$3,"NA",0))</f>
        <v/>
      </c>
      <c r="DT685" s="297" t="str">
        <f ca="1">IF(RMDF!DS685="", "", IF(ISNUMBER(MATCH(RMDF!DS685, INDIRECT(DS685), 0)), "OK", "Invalid"))</f>
        <v/>
      </c>
      <c r="DU685" s="281"/>
      <c r="DV685" s="281"/>
      <c r="DW685" s="281"/>
      <c r="DX685" s="281" t="b">
        <f>AND(RMDF!EA685&gt;=0, RMDF!EA685&lt;=1-SUM(RMDF!Z685,RMDF!AG685,RMDF!AN685,RMDF!AU685,RMDF!BB685,RMDF!BI685,RMDF!BP685,RMDF!BW685,RMDF!CD685,RMDF!CK685,RMDF!CR685,RMDF!CY685,RMDF!DF685,RMDF!DM685,RMDF!DT685), RMDF!EA685=ROUND(RMDF!EA685,4))</f>
        <v>1</v>
      </c>
      <c r="DY685" s="317">
        <f>RMDF!DY685</f>
        <v>0</v>
      </c>
      <c r="DZ685" s="318" t="str">
        <f>IF(DY685=0,"",_xlfn.XLOOKUP(DY685,StatePicklist!$1:$1,StatePicklist!$3:$3,"NA",0))</f>
        <v/>
      </c>
      <c r="EA685" s="297" t="str">
        <f ca="1">IF(RMDF!DZ685="", "", IF(ISNUMBER(MATCH(RMDF!DZ685, INDIRECT(DZ685), 0)), "OK", "Invalid"))</f>
        <v/>
      </c>
      <c r="EB685" s="281"/>
      <c r="EC685" s="281"/>
      <c r="ED685" s="281"/>
      <c r="EE685" s="281" t="b">
        <f>AND(RMDF!EH685&gt;=0, RMDF!EH685&lt;=1-SUM(RMDF!Z685,RMDF!AG685,RMDF!AN685,RMDF!AU685,RMDF!BB685,RMDF!BI685,RMDF!BP685,RMDF!BW685,RMDF!CD685,RMDF!CK685,RMDF!CR685,RMDF!CY685,RMDF!DF685,RMDF!DM685,RMDF!DT685,RMDF!EA685), RMDF!EH685=ROUND(RMDF!EH685,4))</f>
        <v>1</v>
      </c>
      <c r="EF685" s="317">
        <f>RMDF!EF685</f>
        <v>0</v>
      </c>
      <c r="EG685" s="318" t="str">
        <f>IF(EF685=0,"",_xlfn.XLOOKUP(EF685,StatePicklist!$1:$1,StatePicklist!$3:$3,"NA",0))</f>
        <v/>
      </c>
      <c r="EH685" s="297" t="str">
        <f ca="1">IF(RMDF!EG685="", "", IF(ISNUMBER(MATCH(RMDF!EG685, INDIRECT(EG685), 0)), "OK", "Invalid"))</f>
        <v/>
      </c>
      <c r="EI685" s="281"/>
      <c r="EJ685" s="281"/>
      <c r="EK685" s="281"/>
      <c r="EL685" s="281" t="b">
        <f>AND(RMDF!EO685&gt;=0, RMDF!EO685&lt;=1-SUM(RMDF!Z685,RMDF!AG685,RMDF!AN685,RMDF!AU685,RMDF!BB685,RMDF!BI685,RMDF!BP685,RMDF!BW685,RMDF!CD685,RMDF!CK685,RMDF!CR685,RMDF!CY685,RMDF!DF685,RMDF!DM685,RMDF!DT685,RMDF!EA685,RMDF!EH685), RMDF!EO685=ROUND(RMDF!EO685,4))</f>
        <v>1</v>
      </c>
      <c r="EM685" s="317">
        <f>RMDF!EM685</f>
        <v>0</v>
      </c>
      <c r="EN685" s="318" t="str">
        <f>IF(EM685=0,"",_xlfn.XLOOKUP(EM685,StatePicklist!$1:$1,StatePicklist!$3:$3,"NA",0))</f>
        <v/>
      </c>
      <c r="EO685" s="297" t="str">
        <f ca="1">IF(RMDF!EN685="", "", IF(ISNUMBER(MATCH(RMDF!EN685, INDIRECT(EN685), 0)), "OK", "Invalid"))</f>
        <v/>
      </c>
      <c r="EP685" s="281"/>
      <c r="EQ685" s="281"/>
      <c r="ER685" s="281"/>
      <c r="ES685" s="281" t="b">
        <f>AND(RMDF!EV685&gt;=0, RMDF!EV685&lt;=1-SUM(RMDF!Z685,RMDF!AG685,RMDF!AN685,RMDF!AU685,RMDF!BB685,RMDF!BI685,RMDF!BP685,RMDF!BW685,RMDF!CD685,RMDF!CK685,RMDF!CR685,RMDF!CY685,RMDF!DF685,RMDF!DM685,RMDF!DT685,RMDF!EA685,RMDF!EH685,RMDF!EO685), RMDF!EV685=ROUND(RMDF!EV685,4))</f>
        <v>1</v>
      </c>
      <c r="ET685" s="317">
        <f>RMDF!ET685</f>
        <v>0</v>
      </c>
      <c r="EU685" s="318" t="str">
        <f>IF(ET685=0,"",_xlfn.XLOOKUP(ET685,StatePicklist!$1:$1,StatePicklist!$3:$3,"NA",0))</f>
        <v/>
      </c>
      <c r="EV685" s="297" t="str">
        <f ca="1">IF(RMDF!EU685="", "", IF(ISNUMBER(MATCH(RMDF!EU685, INDIRECT(EU685), 0)), "OK", "Invalid"))</f>
        <v/>
      </c>
      <c r="EW685" s="281"/>
      <c r="EX685" s="281"/>
      <c r="EY685" s="281"/>
      <c r="EZ685" s="281" t="b">
        <f>AND(RMDF!FC685&gt;=0, RMDF!FC685&lt;=1-SUM(RMDF!Z685,RMDF!AG685,RMDF!AN685,RMDF!AU685,RMDF!BB685,RMDF!BI685,RMDF!BP685,RMDF!BW685,RMDF!CD685,RMDF!CK685,RMDF!CR685,RMDF!CY685,RMDF!DF685,RMDF!DM685,RMDF!DT685,RMDF!EA685,RMDF!EH685,RMDF!EO685,RMDF!EV685), RMDF!FC685=ROUND(RMDF!FC685,4))</f>
        <v>1</v>
      </c>
      <c r="FA685" s="317">
        <f>RMDF!FA685</f>
        <v>0</v>
      </c>
      <c r="FB685" s="318" t="str">
        <f>IF(FA685=0,"",_xlfn.XLOOKUP(FA685,StatePicklist!$1:$1,StatePicklist!$3:$3,"NA",0))</f>
        <v/>
      </c>
      <c r="FC685" s="297" t="str">
        <f ca="1">IF(RMDF!FB685="", "", IF(ISNUMBER(MATCH(RMDF!FB685, INDIRECT(FB685), 0)), "OK", "Invalid"))</f>
        <v/>
      </c>
    </row>
    <row r="686" spans="1:159" s="205" customFormat="1" ht="39.9" customHeight="1" x14ac:dyDescent="0.25">
      <c r="A686" s="206"/>
      <c r="B686" s="196"/>
      <c r="C686" s="197"/>
      <c r="D686" s="198"/>
      <c r="E686" s="199"/>
      <c r="F686" s="200"/>
      <c r="G686" s="201"/>
      <c r="H686" s="292"/>
      <c r="I686" s="305">
        <f>RMDF!I686</f>
        <v>0</v>
      </c>
      <c r="J686" s="305" t="str">
        <f>IF(I686=ProductCode!$B$30,"PDReclPost",IF(OR(I686=ProductCode!$C$30,I686=ProductCode!$E$30,I686=ProductCode!$G$30),"PDPreCon",IF(OR(I686=ProductCode!$D$30,I686=ProductCode!$F$30),"PDNotReclPost","")))</f>
        <v/>
      </c>
      <c r="K686" s="305" t="str">
        <f t="shared" si="39"/>
        <v/>
      </c>
      <c r="L686" s="289"/>
      <c r="M686" s="305" t="str">
        <f t="shared" si="39"/>
        <v/>
      </c>
      <c r="N686" s="289" t="b">
        <f>AND(RMDF!N686&gt;=0, RMDF!N686&lt;=1-RMDF!L686, RMDF!N686=ROUND(RMDF!N686,4))</f>
        <v>1</v>
      </c>
      <c r="O686" s="286" t="str">
        <f>IF(P686="","",IF(I686="","",IF(LEFT(I686,13)="Reclaimed pos",RawMaterialCode!$E$569,RawMaterialCode!$E$568)))</f>
        <v>Reclaimed pre-consumer mixed fibers (RM0578)</v>
      </c>
      <c r="P686" s="295">
        <f t="shared" si="40"/>
        <v>1</v>
      </c>
      <c r="Q686" s="202"/>
      <c r="R686" s="203"/>
      <c r="S686" s="204" t="str">
        <f t="shared" si="41"/>
        <v/>
      </c>
      <c r="T686" s="281"/>
      <c r="U686" s="281"/>
      <c r="V686" s="281"/>
      <c r="W686" s="281"/>
      <c r="X686" s="317">
        <f>RMDF!X686</f>
        <v>0</v>
      </c>
      <c r="Y686" s="318" t="str">
        <f>IF(X686=0,"",_xlfn.XLOOKUP(X686,StatePicklist!$1:$1,StatePicklist!$3:$3,"NA",0))</f>
        <v/>
      </c>
      <c r="Z686" s="297" t="str">
        <f ca="1">IF(RMDF!Y686="", "", IF(ISNUMBER(MATCH(RMDF!Y686, INDIRECT(Y686), 0)), "OK", "Invalid"))</f>
        <v/>
      </c>
      <c r="AA686" s="281"/>
      <c r="AB686" s="281"/>
      <c r="AC686" s="281"/>
      <c r="AD686" s="281" t="b">
        <f>AND(RMDF!AG686&gt;=0, RMDF!AG686&lt;=1-RMDF!Z686, RMDF!AG686=ROUND(RMDF!AG686,4))</f>
        <v>1</v>
      </c>
      <c r="AE686" s="317">
        <f>RMDF!AE686</f>
        <v>0</v>
      </c>
      <c r="AF686" s="318" t="str">
        <f>IF(AE686=0,"",_xlfn.XLOOKUP(AE686,StatePicklist!$1:$1,StatePicklist!$3:$3,"NA",0))</f>
        <v/>
      </c>
      <c r="AG686" s="297" t="str">
        <f ca="1">IF(RMDF!AF686="", "", IF(ISNUMBER(MATCH(RMDF!AF686, INDIRECT(AF686), 0)), "OK", "Invalid"))</f>
        <v/>
      </c>
      <c r="AH686" s="281"/>
      <c r="AI686" s="281"/>
      <c r="AJ686" s="281"/>
      <c r="AK686" s="281" t="b">
        <f>AND(RMDF!AN686&gt;=0, RMDF!AN686&lt;=1-SUM(RMDF!Z686,RMDF!AG686), RMDF!AN686=ROUND(RMDF!AN686,4))</f>
        <v>1</v>
      </c>
      <c r="AL686" s="317">
        <f>RMDF!AL686</f>
        <v>0</v>
      </c>
      <c r="AM686" s="318" t="str">
        <f>IF(AL686=0,"",_xlfn.XLOOKUP(AL686,StatePicklist!$1:$1,StatePicklist!$3:$3,"NA",0))</f>
        <v/>
      </c>
      <c r="AN686" s="297" t="str">
        <f ca="1">IF(RMDF!AM686="", "", IF(ISNUMBER(MATCH(RMDF!AM686, INDIRECT(AM686), 0)), "OK", "Invalid"))</f>
        <v/>
      </c>
      <c r="AO686" s="281"/>
      <c r="AP686" s="281"/>
      <c r="AQ686" s="281"/>
      <c r="AR686" s="281" t="b">
        <f>AND(RMDF!AU686&gt;=0, RMDF!AU686&lt;=1-SUM(RMDF!Z686,RMDF!AG686,RMDF!AN686), RMDF!AU686=ROUND(RMDF!AU686,4))</f>
        <v>1</v>
      </c>
      <c r="AS686" s="317">
        <f>RMDF!AS686</f>
        <v>0</v>
      </c>
      <c r="AT686" s="318" t="str">
        <f>IF(AS686=0,"",_xlfn.XLOOKUP(AS686,StatePicklist!$1:$1,StatePicklist!$3:$3,"NA",0))</f>
        <v/>
      </c>
      <c r="AU686" s="297" t="str">
        <f ca="1">IF(RMDF!AT686="", "", IF(ISNUMBER(MATCH(RMDF!AT686, INDIRECT(AT686), 0)), "OK", "Invalid"))</f>
        <v/>
      </c>
      <c r="AV686" s="281"/>
      <c r="AW686" s="281"/>
      <c r="AX686" s="281"/>
      <c r="AY686" s="281" t="b">
        <f>AND(RMDF!BB686&gt;=0, RMDF!BB686&lt;=1-SUM(RMDF!Z686,RMDF!AG686,RMDF!AN686,RMDF!AU686), RMDF!BB686=ROUND(RMDF!BB686,4))</f>
        <v>1</v>
      </c>
      <c r="AZ686" s="317">
        <f>RMDF!AZ686</f>
        <v>0</v>
      </c>
      <c r="BA686" s="318" t="str">
        <f>IF(AZ686=0,"",_xlfn.XLOOKUP(AZ686,StatePicklist!$1:$1,StatePicklist!$3:$3,"NA",0))</f>
        <v/>
      </c>
      <c r="BB686" s="297" t="str">
        <f ca="1">IF(RMDF!BA686="", "", IF(ISNUMBER(MATCH(RMDF!BA686, INDIRECT(BA686), 0)), "OK", "Invalid"))</f>
        <v/>
      </c>
      <c r="BC686" s="281"/>
      <c r="BD686" s="281"/>
      <c r="BE686" s="281"/>
      <c r="BF686" s="281" t="b">
        <f>AND(RMDF!BI686&gt;=0, RMDF!BI686&lt;=1-SUM(RMDF!Z686,RMDF!AG686,RMDF!AN686,RMDF!AU686,RMDF!BB686), RMDF!BI686=ROUND(RMDF!BI686,4))</f>
        <v>1</v>
      </c>
      <c r="BG686" s="317">
        <f>RMDF!BG686</f>
        <v>0</v>
      </c>
      <c r="BH686" s="318" t="str">
        <f>IF(BG686=0,"",_xlfn.XLOOKUP(BG686,StatePicklist!$1:$1,StatePicklist!$3:$3,"NA",0))</f>
        <v/>
      </c>
      <c r="BI686" s="297" t="str">
        <f ca="1">IF(RMDF!BH686="", "", IF(ISNUMBER(MATCH(RMDF!BH686, INDIRECT(BH686), 0)), "OK", "Invalid"))</f>
        <v/>
      </c>
      <c r="BJ686" s="281"/>
      <c r="BK686" s="281"/>
      <c r="BL686" s="281"/>
      <c r="BM686" s="281" t="b">
        <f>AND(RMDF!BP686&gt;=0, RMDF!BP686&lt;=1-SUM(RMDF!Z686,RMDF!AG686,RMDF!AN686,RMDF!AU686,RMDF!BB686,RMDF!BI686), RMDF!BP686=ROUND(RMDF!BP686,4))</f>
        <v>1</v>
      </c>
      <c r="BN686" s="317">
        <f>RMDF!BN686</f>
        <v>0</v>
      </c>
      <c r="BO686" s="318" t="str">
        <f>IF(BN686=0,"",_xlfn.XLOOKUP(BN686,StatePicklist!$1:$1,StatePicklist!$3:$3,"NA",0))</f>
        <v/>
      </c>
      <c r="BP686" s="297" t="str">
        <f ca="1">IF(RMDF!BO686="", "", IF(ISNUMBER(MATCH(RMDF!BO686, INDIRECT(BO686), 0)), "OK", "Invalid"))</f>
        <v/>
      </c>
      <c r="BQ686" s="281"/>
      <c r="BR686" s="281"/>
      <c r="BS686" s="281"/>
      <c r="BT686" s="281" t="b">
        <f>AND(RMDF!BW686&gt;=0, RMDF!BW686&lt;=1-SUM(RMDF!Z686,RMDF!AG686,RMDF!AN686,RMDF!AU686,RMDF!BB686,RMDF!BI686,RMDF!BP686), RMDF!BW686=ROUND(RMDF!BW686,4))</f>
        <v>1</v>
      </c>
      <c r="BU686" s="317">
        <f>RMDF!BU686</f>
        <v>0</v>
      </c>
      <c r="BV686" s="318" t="str">
        <f>IF(BU686=0,"",_xlfn.XLOOKUP(BU686,StatePicklist!$1:$1,StatePicklist!$3:$3,"NA",0))</f>
        <v/>
      </c>
      <c r="BW686" s="297" t="str">
        <f ca="1">IF(RMDF!BV686="", "", IF(ISNUMBER(MATCH(RMDF!BV686, INDIRECT(BV686), 0)), "OK", "Invalid"))</f>
        <v/>
      </c>
      <c r="BX686" s="281"/>
      <c r="BY686" s="281"/>
      <c r="BZ686" s="281"/>
      <c r="CA686" s="281" t="b">
        <f>AND(RMDF!CD686&gt;=0, RMDF!CD686&lt;=1-SUM(RMDF!Z686,RMDF!AG686,RMDF!AN686,RMDF!AU686,RMDF!BB686,RMDF!BI686,RMDF!BP686,RMDF!BW686), RMDF!CD686=ROUND(RMDF!CD686,4))</f>
        <v>1</v>
      </c>
      <c r="CB686" s="317">
        <f>RMDF!CB686</f>
        <v>0</v>
      </c>
      <c r="CC686" s="318" t="str">
        <f>IF(CB686=0,"",_xlfn.XLOOKUP(CB686,StatePicklist!$1:$1,StatePicklist!$3:$3,"NA",0))</f>
        <v/>
      </c>
      <c r="CD686" s="297" t="str">
        <f ca="1">IF(RMDF!CC686="", "", IF(ISNUMBER(MATCH(RMDF!CC686, INDIRECT(CC686), 0)), "OK", "Invalid"))</f>
        <v/>
      </c>
      <c r="CE686" s="281"/>
      <c r="CF686" s="281"/>
      <c r="CG686" s="281"/>
      <c r="CH686" s="281" t="b">
        <f>AND(RMDF!CK686&gt;=0, RMDF!CK686&lt;=1-SUM(RMDF!Z686,RMDF!AG686,RMDF!AN686,RMDF!AU686,RMDF!BB686,RMDF!BI686,RMDF!BP686,RMDF!BW686,RMDF!CD686), RMDF!CK686=ROUND(RMDF!CK686,4))</f>
        <v>1</v>
      </c>
      <c r="CI686" s="317">
        <f>RMDF!CI686</f>
        <v>0</v>
      </c>
      <c r="CJ686" s="318" t="str">
        <f>IF(CI686=0,"",_xlfn.XLOOKUP(CI686,StatePicklist!$1:$1,StatePicklist!$3:$3,"NA",0))</f>
        <v/>
      </c>
      <c r="CK686" s="297" t="str">
        <f ca="1">IF(RMDF!CJ686="", "", IF(ISNUMBER(MATCH(RMDF!CJ686, INDIRECT(CJ686), 0)), "OK", "Invalid"))</f>
        <v/>
      </c>
      <c r="CL686" s="281"/>
      <c r="CM686" s="281"/>
      <c r="CN686" s="281"/>
      <c r="CO686" s="281" t="b">
        <f>AND(RMDF!CR686&gt;=0, RMDF!CR686&lt;=1-SUM(RMDF!Z686,RMDF!AG686,RMDF!AN686,RMDF!AU686,RMDF!BB686,RMDF!BI686,RMDF!BP686,RMDF!BW686,RMDF!CD686,RMDF!CK686), RMDF!CR686=ROUND(RMDF!CR686,4))</f>
        <v>1</v>
      </c>
      <c r="CP686" s="317">
        <f>RMDF!CP686</f>
        <v>0</v>
      </c>
      <c r="CQ686" s="318" t="str">
        <f>IF(CP686=0,"",_xlfn.XLOOKUP(CP686,StatePicklist!$1:$1,StatePicklist!$3:$3,"NA",0))</f>
        <v/>
      </c>
      <c r="CR686" s="297" t="str">
        <f ca="1">IF(RMDF!CQ686="", "", IF(ISNUMBER(MATCH(RMDF!CQ686, INDIRECT(CQ686), 0)), "OK", "Invalid"))</f>
        <v/>
      </c>
      <c r="CS686" s="281"/>
      <c r="CT686" s="281"/>
      <c r="CU686" s="281"/>
      <c r="CV686" s="281" t="b">
        <f>AND(RMDF!CY686&gt;=0, RMDF!CY686&lt;=1-SUM(RMDF!Z686,RMDF!AG686,RMDF!AN686,RMDF!AU686,RMDF!BB686,RMDF!BI686,RMDF!BP686,RMDF!BW686,RMDF!CD686,RMDF!CK686,RMDF!CR686), RMDF!CY686=ROUND(RMDF!CY686,4))</f>
        <v>1</v>
      </c>
      <c r="CW686" s="317">
        <f>RMDF!CW686</f>
        <v>0</v>
      </c>
      <c r="CX686" s="318" t="str">
        <f>IF(CW686=0,"",_xlfn.XLOOKUP(CW686,StatePicklist!$1:$1,StatePicklist!$3:$3,"NA",0))</f>
        <v/>
      </c>
      <c r="CY686" s="297" t="str">
        <f ca="1">IF(RMDF!CX686="", "", IF(ISNUMBER(MATCH(RMDF!CX686, INDIRECT(CX686), 0)), "OK", "Invalid"))</f>
        <v/>
      </c>
      <c r="CZ686" s="281"/>
      <c r="DA686" s="281"/>
      <c r="DB686" s="281"/>
      <c r="DC686" s="281" t="b">
        <f>AND(RMDF!DF686&gt;=0, RMDF!DF686&lt;=1-SUM(RMDF!Z686,RMDF!AG686,RMDF!AN686,RMDF!AU686,RMDF!BB686,RMDF!BI686,RMDF!BP686,RMDF!BW686,RMDF!CD686,RMDF!CK686,RMDF!CR686,RMDF!CY686), RMDF!DF686=ROUND(RMDF!DF686,4))</f>
        <v>1</v>
      </c>
      <c r="DD686" s="317">
        <f>RMDF!DD686</f>
        <v>0</v>
      </c>
      <c r="DE686" s="318" t="str">
        <f>IF(DD686=0,"",_xlfn.XLOOKUP(DD686,StatePicklist!$1:$1,StatePicklist!$3:$3,"NA",0))</f>
        <v/>
      </c>
      <c r="DF686" s="297" t="str">
        <f ca="1">IF(RMDF!DE686="", "", IF(ISNUMBER(MATCH(RMDF!DE686, INDIRECT(DE686), 0)), "OK", "Invalid"))</f>
        <v/>
      </c>
      <c r="DG686" s="281"/>
      <c r="DH686" s="281"/>
      <c r="DI686" s="281"/>
      <c r="DJ686" s="281" t="b">
        <f>AND(RMDF!DM686&gt;=0, RMDF!DM686&lt;=1-SUM(RMDF!Z686,RMDF!AG686,RMDF!AN686,RMDF!AU686,RMDF!BB686,RMDF!BI686,RMDF!BP686,RMDF!BW686,RMDF!CD686,RMDF!CK686,RMDF!CR686,RMDF!CY686,RMDF!DF686), RMDF!DM686=ROUND(RMDF!DM686,4))</f>
        <v>1</v>
      </c>
      <c r="DK686" s="317">
        <f>RMDF!DK686</f>
        <v>0</v>
      </c>
      <c r="DL686" s="318" t="str">
        <f>IF(DK686=0,"",_xlfn.XLOOKUP(DK686,StatePicklist!$1:$1,StatePicklist!$3:$3,"NA",0))</f>
        <v/>
      </c>
      <c r="DM686" s="297" t="str">
        <f ca="1">IF(RMDF!DL686="", "", IF(ISNUMBER(MATCH(RMDF!DL686, INDIRECT(DL686), 0)), "OK", "Invalid"))</f>
        <v/>
      </c>
      <c r="DN686" s="281"/>
      <c r="DO686" s="281"/>
      <c r="DP686" s="281"/>
      <c r="DQ686" s="281" t="b">
        <f>AND(RMDF!DT686&gt;=0, RMDF!DT686&lt;=1-SUM(RMDF!Z686,RMDF!AG686,RMDF!AN686,RMDF!AU686,RMDF!BB686,RMDF!BI686,RMDF!BP686,RMDF!BW686,RMDF!CD686,RMDF!CK686,RMDF!CR686,RMDF!CY686,RMDF!DF686,RMDF!DM686), RMDF!DT686=ROUND(RMDF!DT686,4))</f>
        <v>1</v>
      </c>
      <c r="DR686" s="317">
        <f>RMDF!DR686</f>
        <v>0</v>
      </c>
      <c r="DS686" s="318" t="str">
        <f>IF(DR686=0,"",_xlfn.XLOOKUP(DR686,StatePicklist!$1:$1,StatePicklist!$3:$3,"NA",0))</f>
        <v/>
      </c>
      <c r="DT686" s="297" t="str">
        <f ca="1">IF(RMDF!DS686="", "", IF(ISNUMBER(MATCH(RMDF!DS686, INDIRECT(DS686), 0)), "OK", "Invalid"))</f>
        <v/>
      </c>
      <c r="DU686" s="281"/>
      <c r="DV686" s="281"/>
      <c r="DW686" s="281"/>
      <c r="DX686" s="281" t="b">
        <f>AND(RMDF!EA686&gt;=0, RMDF!EA686&lt;=1-SUM(RMDF!Z686,RMDF!AG686,RMDF!AN686,RMDF!AU686,RMDF!BB686,RMDF!BI686,RMDF!BP686,RMDF!BW686,RMDF!CD686,RMDF!CK686,RMDF!CR686,RMDF!CY686,RMDF!DF686,RMDF!DM686,RMDF!DT686), RMDF!EA686=ROUND(RMDF!EA686,4))</f>
        <v>1</v>
      </c>
      <c r="DY686" s="317">
        <f>RMDF!DY686</f>
        <v>0</v>
      </c>
      <c r="DZ686" s="318" t="str">
        <f>IF(DY686=0,"",_xlfn.XLOOKUP(DY686,StatePicklist!$1:$1,StatePicklist!$3:$3,"NA",0))</f>
        <v/>
      </c>
      <c r="EA686" s="297" t="str">
        <f ca="1">IF(RMDF!DZ686="", "", IF(ISNUMBER(MATCH(RMDF!DZ686, INDIRECT(DZ686), 0)), "OK", "Invalid"))</f>
        <v/>
      </c>
      <c r="EB686" s="281"/>
      <c r="EC686" s="281"/>
      <c r="ED686" s="281"/>
      <c r="EE686" s="281" t="b">
        <f>AND(RMDF!EH686&gt;=0, RMDF!EH686&lt;=1-SUM(RMDF!Z686,RMDF!AG686,RMDF!AN686,RMDF!AU686,RMDF!BB686,RMDF!BI686,RMDF!BP686,RMDF!BW686,RMDF!CD686,RMDF!CK686,RMDF!CR686,RMDF!CY686,RMDF!DF686,RMDF!DM686,RMDF!DT686,RMDF!EA686), RMDF!EH686=ROUND(RMDF!EH686,4))</f>
        <v>1</v>
      </c>
      <c r="EF686" s="317">
        <f>RMDF!EF686</f>
        <v>0</v>
      </c>
      <c r="EG686" s="318" t="str">
        <f>IF(EF686=0,"",_xlfn.XLOOKUP(EF686,StatePicklist!$1:$1,StatePicklist!$3:$3,"NA",0))</f>
        <v/>
      </c>
      <c r="EH686" s="297" t="str">
        <f ca="1">IF(RMDF!EG686="", "", IF(ISNUMBER(MATCH(RMDF!EG686, INDIRECT(EG686), 0)), "OK", "Invalid"))</f>
        <v/>
      </c>
      <c r="EI686" s="281"/>
      <c r="EJ686" s="281"/>
      <c r="EK686" s="281"/>
      <c r="EL686" s="281" t="b">
        <f>AND(RMDF!EO686&gt;=0, RMDF!EO686&lt;=1-SUM(RMDF!Z686,RMDF!AG686,RMDF!AN686,RMDF!AU686,RMDF!BB686,RMDF!BI686,RMDF!BP686,RMDF!BW686,RMDF!CD686,RMDF!CK686,RMDF!CR686,RMDF!CY686,RMDF!DF686,RMDF!DM686,RMDF!DT686,RMDF!EA686,RMDF!EH686), RMDF!EO686=ROUND(RMDF!EO686,4))</f>
        <v>1</v>
      </c>
      <c r="EM686" s="317">
        <f>RMDF!EM686</f>
        <v>0</v>
      </c>
      <c r="EN686" s="318" t="str">
        <f>IF(EM686=0,"",_xlfn.XLOOKUP(EM686,StatePicklist!$1:$1,StatePicklist!$3:$3,"NA",0))</f>
        <v/>
      </c>
      <c r="EO686" s="297" t="str">
        <f ca="1">IF(RMDF!EN686="", "", IF(ISNUMBER(MATCH(RMDF!EN686, INDIRECT(EN686), 0)), "OK", "Invalid"))</f>
        <v/>
      </c>
      <c r="EP686" s="281"/>
      <c r="EQ686" s="281"/>
      <c r="ER686" s="281"/>
      <c r="ES686" s="281" t="b">
        <f>AND(RMDF!EV686&gt;=0, RMDF!EV686&lt;=1-SUM(RMDF!Z686,RMDF!AG686,RMDF!AN686,RMDF!AU686,RMDF!BB686,RMDF!BI686,RMDF!BP686,RMDF!BW686,RMDF!CD686,RMDF!CK686,RMDF!CR686,RMDF!CY686,RMDF!DF686,RMDF!DM686,RMDF!DT686,RMDF!EA686,RMDF!EH686,RMDF!EO686), RMDF!EV686=ROUND(RMDF!EV686,4))</f>
        <v>1</v>
      </c>
      <c r="ET686" s="317">
        <f>RMDF!ET686</f>
        <v>0</v>
      </c>
      <c r="EU686" s="318" t="str">
        <f>IF(ET686=0,"",_xlfn.XLOOKUP(ET686,StatePicklist!$1:$1,StatePicklist!$3:$3,"NA",0))</f>
        <v/>
      </c>
      <c r="EV686" s="297" t="str">
        <f ca="1">IF(RMDF!EU686="", "", IF(ISNUMBER(MATCH(RMDF!EU686, INDIRECT(EU686), 0)), "OK", "Invalid"))</f>
        <v/>
      </c>
      <c r="EW686" s="281"/>
      <c r="EX686" s="281"/>
      <c r="EY686" s="281"/>
      <c r="EZ686" s="281" t="b">
        <f>AND(RMDF!FC686&gt;=0, RMDF!FC686&lt;=1-SUM(RMDF!Z686,RMDF!AG686,RMDF!AN686,RMDF!AU686,RMDF!BB686,RMDF!BI686,RMDF!BP686,RMDF!BW686,RMDF!CD686,RMDF!CK686,RMDF!CR686,RMDF!CY686,RMDF!DF686,RMDF!DM686,RMDF!DT686,RMDF!EA686,RMDF!EH686,RMDF!EO686,RMDF!EV686), RMDF!FC686=ROUND(RMDF!FC686,4))</f>
        <v>1</v>
      </c>
      <c r="FA686" s="317">
        <f>RMDF!FA686</f>
        <v>0</v>
      </c>
      <c r="FB686" s="318" t="str">
        <f>IF(FA686=0,"",_xlfn.XLOOKUP(FA686,StatePicklist!$1:$1,StatePicklist!$3:$3,"NA",0))</f>
        <v/>
      </c>
      <c r="FC686" s="297" t="str">
        <f ca="1">IF(RMDF!FB686="", "", IF(ISNUMBER(MATCH(RMDF!FB686, INDIRECT(FB686), 0)), "OK", "Invalid"))</f>
        <v/>
      </c>
    </row>
    <row r="687" spans="1:159" s="205" customFormat="1" ht="39.9" customHeight="1" x14ac:dyDescent="0.25">
      <c r="A687" s="206"/>
      <c r="B687" s="196"/>
      <c r="C687" s="197"/>
      <c r="D687" s="198"/>
      <c r="E687" s="199"/>
      <c r="F687" s="200"/>
      <c r="G687" s="201"/>
      <c r="H687" s="292"/>
      <c r="I687" s="305">
        <f>RMDF!I687</f>
        <v>0</v>
      </c>
      <c r="J687" s="305" t="str">
        <f>IF(I687=ProductCode!$B$30,"PDReclPost",IF(OR(I687=ProductCode!$C$30,I687=ProductCode!$E$30,I687=ProductCode!$G$30),"PDPreCon",IF(OR(I687=ProductCode!$D$30,I687=ProductCode!$F$30),"PDNotReclPost","")))</f>
        <v/>
      </c>
      <c r="K687" s="305" t="str">
        <f t="shared" si="39"/>
        <v/>
      </c>
      <c r="L687" s="289"/>
      <c r="M687" s="305" t="str">
        <f t="shared" si="39"/>
        <v/>
      </c>
      <c r="N687" s="289" t="b">
        <f>AND(RMDF!N687&gt;=0, RMDF!N687&lt;=1-RMDF!L687, RMDF!N687=ROUND(RMDF!N687,4))</f>
        <v>1</v>
      </c>
      <c r="O687" s="286" t="str">
        <f>IF(P687="","",IF(I687="","",IF(LEFT(I687,13)="Reclaimed pos",RawMaterialCode!$E$569,RawMaterialCode!$E$568)))</f>
        <v>Reclaimed pre-consumer mixed fibers (RM0578)</v>
      </c>
      <c r="P687" s="295">
        <f t="shared" si="40"/>
        <v>1</v>
      </c>
      <c r="Q687" s="202"/>
      <c r="R687" s="203"/>
      <c r="S687" s="204" t="str">
        <f t="shared" si="41"/>
        <v/>
      </c>
      <c r="T687" s="281"/>
      <c r="U687" s="281"/>
      <c r="V687" s="281"/>
      <c r="W687" s="281"/>
      <c r="X687" s="317">
        <f>RMDF!X687</f>
        <v>0</v>
      </c>
      <c r="Y687" s="318" t="str">
        <f>IF(X687=0,"",_xlfn.XLOOKUP(X687,StatePicklist!$1:$1,StatePicklist!$3:$3,"NA",0))</f>
        <v/>
      </c>
      <c r="Z687" s="297" t="str">
        <f ca="1">IF(RMDF!Y687="", "", IF(ISNUMBER(MATCH(RMDF!Y687, INDIRECT(Y687), 0)), "OK", "Invalid"))</f>
        <v/>
      </c>
      <c r="AA687" s="281"/>
      <c r="AB687" s="281"/>
      <c r="AC687" s="281"/>
      <c r="AD687" s="281" t="b">
        <f>AND(RMDF!AG687&gt;=0, RMDF!AG687&lt;=1-RMDF!Z687, RMDF!AG687=ROUND(RMDF!AG687,4))</f>
        <v>1</v>
      </c>
      <c r="AE687" s="317">
        <f>RMDF!AE687</f>
        <v>0</v>
      </c>
      <c r="AF687" s="318" t="str">
        <f>IF(AE687=0,"",_xlfn.XLOOKUP(AE687,StatePicklist!$1:$1,StatePicklist!$3:$3,"NA",0))</f>
        <v/>
      </c>
      <c r="AG687" s="297" t="str">
        <f ca="1">IF(RMDF!AF687="", "", IF(ISNUMBER(MATCH(RMDF!AF687, INDIRECT(AF687), 0)), "OK", "Invalid"))</f>
        <v/>
      </c>
      <c r="AH687" s="281"/>
      <c r="AI687" s="281"/>
      <c r="AJ687" s="281"/>
      <c r="AK687" s="281" t="b">
        <f>AND(RMDF!AN687&gt;=0, RMDF!AN687&lt;=1-SUM(RMDF!Z687,RMDF!AG687), RMDF!AN687=ROUND(RMDF!AN687,4))</f>
        <v>1</v>
      </c>
      <c r="AL687" s="317">
        <f>RMDF!AL687</f>
        <v>0</v>
      </c>
      <c r="AM687" s="318" t="str">
        <f>IF(AL687=0,"",_xlfn.XLOOKUP(AL687,StatePicklist!$1:$1,StatePicklist!$3:$3,"NA",0))</f>
        <v/>
      </c>
      <c r="AN687" s="297" t="str">
        <f ca="1">IF(RMDF!AM687="", "", IF(ISNUMBER(MATCH(RMDF!AM687, INDIRECT(AM687), 0)), "OK", "Invalid"))</f>
        <v/>
      </c>
      <c r="AO687" s="281"/>
      <c r="AP687" s="281"/>
      <c r="AQ687" s="281"/>
      <c r="AR687" s="281" t="b">
        <f>AND(RMDF!AU687&gt;=0, RMDF!AU687&lt;=1-SUM(RMDF!Z687,RMDF!AG687,RMDF!AN687), RMDF!AU687=ROUND(RMDF!AU687,4))</f>
        <v>1</v>
      </c>
      <c r="AS687" s="317">
        <f>RMDF!AS687</f>
        <v>0</v>
      </c>
      <c r="AT687" s="318" t="str">
        <f>IF(AS687=0,"",_xlfn.XLOOKUP(AS687,StatePicklist!$1:$1,StatePicklist!$3:$3,"NA",0))</f>
        <v/>
      </c>
      <c r="AU687" s="297" t="str">
        <f ca="1">IF(RMDF!AT687="", "", IF(ISNUMBER(MATCH(RMDF!AT687, INDIRECT(AT687), 0)), "OK", "Invalid"))</f>
        <v/>
      </c>
      <c r="AV687" s="281"/>
      <c r="AW687" s="281"/>
      <c r="AX687" s="281"/>
      <c r="AY687" s="281" t="b">
        <f>AND(RMDF!BB687&gt;=0, RMDF!BB687&lt;=1-SUM(RMDF!Z687,RMDF!AG687,RMDF!AN687,RMDF!AU687), RMDF!BB687=ROUND(RMDF!BB687,4))</f>
        <v>1</v>
      </c>
      <c r="AZ687" s="317">
        <f>RMDF!AZ687</f>
        <v>0</v>
      </c>
      <c r="BA687" s="318" t="str">
        <f>IF(AZ687=0,"",_xlfn.XLOOKUP(AZ687,StatePicklist!$1:$1,StatePicklist!$3:$3,"NA",0))</f>
        <v/>
      </c>
      <c r="BB687" s="297" t="str">
        <f ca="1">IF(RMDF!BA687="", "", IF(ISNUMBER(MATCH(RMDF!BA687, INDIRECT(BA687), 0)), "OK", "Invalid"))</f>
        <v/>
      </c>
      <c r="BC687" s="281"/>
      <c r="BD687" s="281"/>
      <c r="BE687" s="281"/>
      <c r="BF687" s="281" t="b">
        <f>AND(RMDF!BI687&gt;=0, RMDF!BI687&lt;=1-SUM(RMDF!Z687,RMDF!AG687,RMDF!AN687,RMDF!AU687,RMDF!BB687), RMDF!BI687=ROUND(RMDF!BI687,4))</f>
        <v>1</v>
      </c>
      <c r="BG687" s="317">
        <f>RMDF!BG687</f>
        <v>0</v>
      </c>
      <c r="BH687" s="318" t="str">
        <f>IF(BG687=0,"",_xlfn.XLOOKUP(BG687,StatePicklist!$1:$1,StatePicklist!$3:$3,"NA",0))</f>
        <v/>
      </c>
      <c r="BI687" s="297" t="str">
        <f ca="1">IF(RMDF!BH687="", "", IF(ISNUMBER(MATCH(RMDF!BH687, INDIRECT(BH687), 0)), "OK", "Invalid"))</f>
        <v/>
      </c>
      <c r="BJ687" s="281"/>
      <c r="BK687" s="281"/>
      <c r="BL687" s="281"/>
      <c r="BM687" s="281" t="b">
        <f>AND(RMDF!BP687&gt;=0, RMDF!BP687&lt;=1-SUM(RMDF!Z687,RMDF!AG687,RMDF!AN687,RMDF!AU687,RMDF!BB687,RMDF!BI687), RMDF!BP687=ROUND(RMDF!BP687,4))</f>
        <v>1</v>
      </c>
      <c r="BN687" s="317">
        <f>RMDF!BN687</f>
        <v>0</v>
      </c>
      <c r="BO687" s="318" t="str">
        <f>IF(BN687=0,"",_xlfn.XLOOKUP(BN687,StatePicklist!$1:$1,StatePicklist!$3:$3,"NA",0))</f>
        <v/>
      </c>
      <c r="BP687" s="297" t="str">
        <f ca="1">IF(RMDF!BO687="", "", IF(ISNUMBER(MATCH(RMDF!BO687, INDIRECT(BO687), 0)), "OK", "Invalid"))</f>
        <v/>
      </c>
      <c r="BQ687" s="281"/>
      <c r="BR687" s="281"/>
      <c r="BS687" s="281"/>
      <c r="BT687" s="281" t="b">
        <f>AND(RMDF!BW687&gt;=0, RMDF!BW687&lt;=1-SUM(RMDF!Z687,RMDF!AG687,RMDF!AN687,RMDF!AU687,RMDF!BB687,RMDF!BI687,RMDF!BP687), RMDF!BW687=ROUND(RMDF!BW687,4))</f>
        <v>1</v>
      </c>
      <c r="BU687" s="317">
        <f>RMDF!BU687</f>
        <v>0</v>
      </c>
      <c r="BV687" s="318" t="str">
        <f>IF(BU687=0,"",_xlfn.XLOOKUP(BU687,StatePicklist!$1:$1,StatePicklist!$3:$3,"NA",0))</f>
        <v/>
      </c>
      <c r="BW687" s="297" t="str">
        <f ca="1">IF(RMDF!BV687="", "", IF(ISNUMBER(MATCH(RMDF!BV687, INDIRECT(BV687), 0)), "OK", "Invalid"))</f>
        <v/>
      </c>
      <c r="BX687" s="281"/>
      <c r="BY687" s="281"/>
      <c r="BZ687" s="281"/>
      <c r="CA687" s="281" t="b">
        <f>AND(RMDF!CD687&gt;=0, RMDF!CD687&lt;=1-SUM(RMDF!Z687,RMDF!AG687,RMDF!AN687,RMDF!AU687,RMDF!BB687,RMDF!BI687,RMDF!BP687,RMDF!BW687), RMDF!CD687=ROUND(RMDF!CD687,4))</f>
        <v>1</v>
      </c>
      <c r="CB687" s="317">
        <f>RMDF!CB687</f>
        <v>0</v>
      </c>
      <c r="CC687" s="318" t="str">
        <f>IF(CB687=0,"",_xlfn.XLOOKUP(CB687,StatePicklist!$1:$1,StatePicklist!$3:$3,"NA",0))</f>
        <v/>
      </c>
      <c r="CD687" s="297" t="str">
        <f ca="1">IF(RMDF!CC687="", "", IF(ISNUMBER(MATCH(RMDF!CC687, INDIRECT(CC687), 0)), "OK", "Invalid"))</f>
        <v/>
      </c>
      <c r="CE687" s="281"/>
      <c r="CF687" s="281"/>
      <c r="CG687" s="281"/>
      <c r="CH687" s="281" t="b">
        <f>AND(RMDF!CK687&gt;=0, RMDF!CK687&lt;=1-SUM(RMDF!Z687,RMDF!AG687,RMDF!AN687,RMDF!AU687,RMDF!BB687,RMDF!BI687,RMDF!BP687,RMDF!BW687,RMDF!CD687), RMDF!CK687=ROUND(RMDF!CK687,4))</f>
        <v>1</v>
      </c>
      <c r="CI687" s="317">
        <f>RMDF!CI687</f>
        <v>0</v>
      </c>
      <c r="CJ687" s="318" t="str">
        <f>IF(CI687=0,"",_xlfn.XLOOKUP(CI687,StatePicklist!$1:$1,StatePicklist!$3:$3,"NA",0))</f>
        <v/>
      </c>
      <c r="CK687" s="297" t="str">
        <f ca="1">IF(RMDF!CJ687="", "", IF(ISNUMBER(MATCH(RMDF!CJ687, INDIRECT(CJ687), 0)), "OK", "Invalid"))</f>
        <v/>
      </c>
      <c r="CL687" s="281"/>
      <c r="CM687" s="281"/>
      <c r="CN687" s="281"/>
      <c r="CO687" s="281" t="b">
        <f>AND(RMDF!CR687&gt;=0, RMDF!CR687&lt;=1-SUM(RMDF!Z687,RMDF!AG687,RMDF!AN687,RMDF!AU687,RMDF!BB687,RMDF!BI687,RMDF!BP687,RMDF!BW687,RMDF!CD687,RMDF!CK687), RMDF!CR687=ROUND(RMDF!CR687,4))</f>
        <v>1</v>
      </c>
      <c r="CP687" s="317">
        <f>RMDF!CP687</f>
        <v>0</v>
      </c>
      <c r="CQ687" s="318" t="str">
        <f>IF(CP687=0,"",_xlfn.XLOOKUP(CP687,StatePicklist!$1:$1,StatePicklist!$3:$3,"NA",0))</f>
        <v/>
      </c>
      <c r="CR687" s="297" t="str">
        <f ca="1">IF(RMDF!CQ687="", "", IF(ISNUMBER(MATCH(RMDF!CQ687, INDIRECT(CQ687), 0)), "OK", "Invalid"))</f>
        <v/>
      </c>
      <c r="CS687" s="281"/>
      <c r="CT687" s="281"/>
      <c r="CU687" s="281"/>
      <c r="CV687" s="281" t="b">
        <f>AND(RMDF!CY687&gt;=0, RMDF!CY687&lt;=1-SUM(RMDF!Z687,RMDF!AG687,RMDF!AN687,RMDF!AU687,RMDF!BB687,RMDF!BI687,RMDF!BP687,RMDF!BW687,RMDF!CD687,RMDF!CK687,RMDF!CR687), RMDF!CY687=ROUND(RMDF!CY687,4))</f>
        <v>1</v>
      </c>
      <c r="CW687" s="317">
        <f>RMDF!CW687</f>
        <v>0</v>
      </c>
      <c r="CX687" s="318" t="str">
        <f>IF(CW687=0,"",_xlfn.XLOOKUP(CW687,StatePicklist!$1:$1,StatePicklist!$3:$3,"NA",0))</f>
        <v/>
      </c>
      <c r="CY687" s="297" t="str">
        <f ca="1">IF(RMDF!CX687="", "", IF(ISNUMBER(MATCH(RMDF!CX687, INDIRECT(CX687), 0)), "OK", "Invalid"))</f>
        <v/>
      </c>
      <c r="CZ687" s="281"/>
      <c r="DA687" s="281"/>
      <c r="DB687" s="281"/>
      <c r="DC687" s="281" t="b">
        <f>AND(RMDF!DF687&gt;=0, RMDF!DF687&lt;=1-SUM(RMDF!Z687,RMDF!AG687,RMDF!AN687,RMDF!AU687,RMDF!BB687,RMDF!BI687,RMDF!BP687,RMDF!BW687,RMDF!CD687,RMDF!CK687,RMDF!CR687,RMDF!CY687), RMDF!DF687=ROUND(RMDF!DF687,4))</f>
        <v>1</v>
      </c>
      <c r="DD687" s="317">
        <f>RMDF!DD687</f>
        <v>0</v>
      </c>
      <c r="DE687" s="318" t="str">
        <f>IF(DD687=0,"",_xlfn.XLOOKUP(DD687,StatePicklist!$1:$1,StatePicklist!$3:$3,"NA",0))</f>
        <v/>
      </c>
      <c r="DF687" s="297" t="str">
        <f ca="1">IF(RMDF!DE687="", "", IF(ISNUMBER(MATCH(RMDF!DE687, INDIRECT(DE687), 0)), "OK", "Invalid"))</f>
        <v/>
      </c>
      <c r="DG687" s="281"/>
      <c r="DH687" s="281"/>
      <c r="DI687" s="281"/>
      <c r="DJ687" s="281" t="b">
        <f>AND(RMDF!DM687&gt;=0, RMDF!DM687&lt;=1-SUM(RMDF!Z687,RMDF!AG687,RMDF!AN687,RMDF!AU687,RMDF!BB687,RMDF!BI687,RMDF!BP687,RMDF!BW687,RMDF!CD687,RMDF!CK687,RMDF!CR687,RMDF!CY687,RMDF!DF687), RMDF!DM687=ROUND(RMDF!DM687,4))</f>
        <v>1</v>
      </c>
      <c r="DK687" s="317">
        <f>RMDF!DK687</f>
        <v>0</v>
      </c>
      <c r="DL687" s="318" t="str">
        <f>IF(DK687=0,"",_xlfn.XLOOKUP(DK687,StatePicklist!$1:$1,StatePicklist!$3:$3,"NA",0))</f>
        <v/>
      </c>
      <c r="DM687" s="297" t="str">
        <f ca="1">IF(RMDF!DL687="", "", IF(ISNUMBER(MATCH(RMDF!DL687, INDIRECT(DL687), 0)), "OK", "Invalid"))</f>
        <v/>
      </c>
      <c r="DN687" s="281"/>
      <c r="DO687" s="281"/>
      <c r="DP687" s="281"/>
      <c r="DQ687" s="281" t="b">
        <f>AND(RMDF!DT687&gt;=0, RMDF!DT687&lt;=1-SUM(RMDF!Z687,RMDF!AG687,RMDF!AN687,RMDF!AU687,RMDF!BB687,RMDF!BI687,RMDF!BP687,RMDF!BW687,RMDF!CD687,RMDF!CK687,RMDF!CR687,RMDF!CY687,RMDF!DF687,RMDF!DM687), RMDF!DT687=ROUND(RMDF!DT687,4))</f>
        <v>1</v>
      </c>
      <c r="DR687" s="317">
        <f>RMDF!DR687</f>
        <v>0</v>
      </c>
      <c r="DS687" s="318" t="str">
        <f>IF(DR687=0,"",_xlfn.XLOOKUP(DR687,StatePicklist!$1:$1,StatePicklist!$3:$3,"NA",0))</f>
        <v/>
      </c>
      <c r="DT687" s="297" t="str">
        <f ca="1">IF(RMDF!DS687="", "", IF(ISNUMBER(MATCH(RMDF!DS687, INDIRECT(DS687), 0)), "OK", "Invalid"))</f>
        <v/>
      </c>
      <c r="DU687" s="281"/>
      <c r="DV687" s="281"/>
      <c r="DW687" s="281"/>
      <c r="DX687" s="281" t="b">
        <f>AND(RMDF!EA687&gt;=0, RMDF!EA687&lt;=1-SUM(RMDF!Z687,RMDF!AG687,RMDF!AN687,RMDF!AU687,RMDF!BB687,RMDF!BI687,RMDF!BP687,RMDF!BW687,RMDF!CD687,RMDF!CK687,RMDF!CR687,RMDF!CY687,RMDF!DF687,RMDF!DM687,RMDF!DT687), RMDF!EA687=ROUND(RMDF!EA687,4))</f>
        <v>1</v>
      </c>
      <c r="DY687" s="317">
        <f>RMDF!DY687</f>
        <v>0</v>
      </c>
      <c r="DZ687" s="318" t="str">
        <f>IF(DY687=0,"",_xlfn.XLOOKUP(DY687,StatePicklist!$1:$1,StatePicklist!$3:$3,"NA",0))</f>
        <v/>
      </c>
      <c r="EA687" s="297" t="str">
        <f ca="1">IF(RMDF!DZ687="", "", IF(ISNUMBER(MATCH(RMDF!DZ687, INDIRECT(DZ687), 0)), "OK", "Invalid"))</f>
        <v/>
      </c>
      <c r="EB687" s="281"/>
      <c r="EC687" s="281"/>
      <c r="ED687" s="281"/>
      <c r="EE687" s="281" t="b">
        <f>AND(RMDF!EH687&gt;=0, RMDF!EH687&lt;=1-SUM(RMDF!Z687,RMDF!AG687,RMDF!AN687,RMDF!AU687,RMDF!BB687,RMDF!BI687,RMDF!BP687,RMDF!BW687,RMDF!CD687,RMDF!CK687,RMDF!CR687,RMDF!CY687,RMDF!DF687,RMDF!DM687,RMDF!DT687,RMDF!EA687), RMDF!EH687=ROUND(RMDF!EH687,4))</f>
        <v>1</v>
      </c>
      <c r="EF687" s="317">
        <f>RMDF!EF687</f>
        <v>0</v>
      </c>
      <c r="EG687" s="318" t="str">
        <f>IF(EF687=0,"",_xlfn.XLOOKUP(EF687,StatePicklist!$1:$1,StatePicklist!$3:$3,"NA",0))</f>
        <v/>
      </c>
      <c r="EH687" s="297" t="str">
        <f ca="1">IF(RMDF!EG687="", "", IF(ISNUMBER(MATCH(RMDF!EG687, INDIRECT(EG687), 0)), "OK", "Invalid"))</f>
        <v/>
      </c>
      <c r="EI687" s="281"/>
      <c r="EJ687" s="281"/>
      <c r="EK687" s="281"/>
      <c r="EL687" s="281" t="b">
        <f>AND(RMDF!EO687&gt;=0, RMDF!EO687&lt;=1-SUM(RMDF!Z687,RMDF!AG687,RMDF!AN687,RMDF!AU687,RMDF!BB687,RMDF!BI687,RMDF!BP687,RMDF!BW687,RMDF!CD687,RMDF!CK687,RMDF!CR687,RMDF!CY687,RMDF!DF687,RMDF!DM687,RMDF!DT687,RMDF!EA687,RMDF!EH687), RMDF!EO687=ROUND(RMDF!EO687,4))</f>
        <v>1</v>
      </c>
      <c r="EM687" s="317">
        <f>RMDF!EM687</f>
        <v>0</v>
      </c>
      <c r="EN687" s="318" t="str">
        <f>IF(EM687=0,"",_xlfn.XLOOKUP(EM687,StatePicklist!$1:$1,StatePicklist!$3:$3,"NA",0))</f>
        <v/>
      </c>
      <c r="EO687" s="297" t="str">
        <f ca="1">IF(RMDF!EN687="", "", IF(ISNUMBER(MATCH(RMDF!EN687, INDIRECT(EN687), 0)), "OK", "Invalid"))</f>
        <v/>
      </c>
      <c r="EP687" s="281"/>
      <c r="EQ687" s="281"/>
      <c r="ER687" s="281"/>
      <c r="ES687" s="281" t="b">
        <f>AND(RMDF!EV687&gt;=0, RMDF!EV687&lt;=1-SUM(RMDF!Z687,RMDF!AG687,RMDF!AN687,RMDF!AU687,RMDF!BB687,RMDF!BI687,RMDF!BP687,RMDF!BW687,RMDF!CD687,RMDF!CK687,RMDF!CR687,RMDF!CY687,RMDF!DF687,RMDF!DM687,RMDF!DT687,RMDF!EA687,RMDF!EH687,RMDF!EO687), RMDF!EV687=ROUND(RMDF!EV687,4))</f>
        <v>1</v>
      </c>
      <c r="ET687" s="317">
        <f>RMDF!ET687</f>
        <v>0</v>
      </c>
      <c r="EU687" s="318" t="str">
        <f>IF(ET687=0,"",_xlfn.XLOOKUP(ET687,StatePicklist!$1:$1,StatePicklist!$3:$3,"NA",0))</f>
        <v/>
      </c>
      <c r="EV687" s="297" t="str">
        <f ca="1">IF(RMDF!EU687="", "", IF(ISNUMBER(MATCH(RMDF!EU687, INDIRECT(EU687), 0)), "OK", "Invalid"))</f>
        <v/>
      </c>
      <c r="EW687" s="281"/>
      <c r="EX687" s="281"/>
      <c r="EY687" s="281"/>
      <c r="EZ687" s="281" t="b">
        <f>AND(RMDF!FC687&gt;=0, RMDF!FC687&lt;=1-SUM(RMDF!Z687,RMDF!AG687,RMDF!AN687,RMDF!AU687,RMDF!BB687,RMDF!BI687,RMDF!BP687,RMDF!BW687,RMDF!CD687,RMDF!CK687,RMDF!CR687,RMDF!CY687,RMDF!DF687,RMDF!DM687,RMDF!DT687,RMDF!EA687,RMDF!EH687,RMDF!EO687,RMDF!EV687), RMDF!FC687=ROUND(RMDF!FC687,4))</f>
        <v>1</v>
      </c>
      <c r="FA687" s="317">
        <f>RMDF!FA687</f>
        <v>0</v>
      </c>
      <c r="FB687" s="318" t="str">
        <f>IF(FA687=0,"",_xlfn.XLOOKUP(FA687,StatePicklist!$1:$1,StatePicklist!$3:$3,"NA",0))</f>
        <v/>
      </c>
      <c r="FC687" s="297" t="str">
        <f ca="1">IF(RMDF!FB687="", "", IF(ISNUMBER(MATCH(RMDF!FB687, INDIRECT(FB687), 0)), "OK", "Invalid"))</f>
        <v/>
      </c>
    </row>
    <row r="688" spans="1:159" s="205" customFormat="1" ht="39.9" customHeight="1" x14ac:dyDescent="0.25">
      <c r="A688" s="206"/>
      <c r="B688" s="196"/>
      <c r="C688" s="197"/>
      <c r="D688" s="198"/>
      <c r="E688" s="199"/>
      <c r="F688" s="200"/>
      <c r="G688" s="201"/>
      <c r="H688" s="292"/>
      <c r="I688" s="305">
        <f>RMDF!I688</f>
        <v>0</v>
      </c>
      <c r="J688" s="305" t="str">
        <f>IF(I688=ProductCode!$B$30,"PDReclPost",IF(OR(I688=ProductCode!$C$30,I688=ProductCode!$E$30,I688=ProductCode!$G$30),"PDPreCon",IF(OR(I688=ProductCode!$D$30,I688=ProductCode!$F$30),"PDNotReclPost","")))</f>
        <v/>
      </c>
      <c r="K688" s="305" t="str">
        <f t="shared" si="39"/>
        <v/>
      </c>
      <c r="L688" s="289"/>
      <c r="M688" s="305" t="str">
        <f t="shared" si="39"/>
        <v/>
      </c>
      <c r="N688" s="289" t="b">
        <f>AND(RMDF!N688&gt;=0, RMDF!N688&lt;=1-RMDF!L688, RMDF!N688=ROUND(RMDF!N688,4))</f>
        <v>1</v>
      </c>
      <c r="O688" s="286" t="str">
        <f>IF(P688="","",IF(I688="","",IF(LEFT(I688,13)="Reclaimed pos",RawMaterialCode!$E$569,RawMaterialCode!$E$568)))</f>
        <v>Reclaimed pre-consumer mixed fibers (RM0578)</v>
      </c>
      <c r="P688" s="295">
        <f t="shared" si="40"/>
        <v>1</v>
      </c>
      <c r="Q688" s="202"/>
      <c r="R688" s="203"/>
      <c r="S688" s="204" t="str">
        <f t="shared" si="41"/>
        <v/>
      </c>
      <c r="T688" s="281"/>
      <c r="U688" s="281"/>
      <c r="V688" s="281"/>
      <c r="W688" s="281"/>
      <c r="X688" s="317">
        <f>RMDF!X688</f>
        <v>0</v>
      </c>
      <c r="Y688" s="318" t="str">
        <f>IF(X688=0,"",_xlfn.XLOOKUP(X688,StatePicklist!$1:$1,StatePicklist!$3:$3,"NA",0))</f>
        <v/>
      </c>
      <c r="Z688" s="297" t="str">
        <f ca="1">IF(RMDF!Y688="", "", IF(ISNUMBER(MATCH(RMDF!Y688, INDIRECT(Y688), 0)), "OK", "Invalid"))</f>
        <v/>
      </c>
      <c r="AA688" s="281"/>
      <c r="AB688" s="281"/>
      <c r="AC688" s="281"/>
      <c r="AD688" s="281" t="b">
        <f>AND(RMDF!AG688&gt;=0, RMDF!AG688&lt;=1-RMDF!Z688, RMDF!AG688=ROUND(RMDF!AG688,4))</f>
        <v>1</v>
      </c>
      <c r="AE688" s="317">
        <f>RMDF!AE688</f>
        <v>0</v>
      </c>
      <c r="AF688" s="318" t="str">
        <f>IF(AE688=0,"",_xlfn.XLOOKUP(AE688,StatePicklist!$1:$1,StatePicklist!$3:$3,"NA",0))</f>
        <v/>
      </c>
      <c r="AG688" s="297" t="str">
        <f ca="1">IF(RMDF!AF688="", "", IF(ISNUMBER(MATCH(RMDF!AF688, INDIRECT(AF688), 0)), "OK", "Invalid"))</f>
        <v/>
      </c>
      <c r="AH688" s="281"/>
      <c r="AI688" s="281"/>
      <c r="AJ688" s="281"/>
      <c r="AK688" s="281" t="b">
        <f>AND(RMDF!AN688&gt;=0, RMDF!AN688&lt;=1-SUM(RMDF!Z688,RMDF!AG688), RMDF!AN688=ROUND(RMDF!AN688,4))</f>
        <v>1</v>
      </c>
      <c r="AL688" s="317">
        <f>RMDF!AL688</f>
        <v>0</v>
      </c>
      <c r="AM688" s="318" t="str">
        <f>IF(AL688=0,"",_xlfn.XLOOKUP(AL688,StatePicklist!$1:$1,StatePicklist!$3:$3,"NA",0))</f>
        <v/>
      </c>
      <c r="AN688" s="297" t="str">
        <f ca="1">IF(RMDF!AM688="", "", IF(ISNUMBER(MATCH(RMDF!AM688, INDIRECT(AM688), 0)), "OK", "Invalid"))</f>
        <v/>
      </c>
      <c r="AO688" s="281"/>
      <c r="AP688" s="281"/>
      <c r="AQ688" s="281"/>
      <c r="AR688" s="281" t="b">
        <f>AND(RMDF!AU688&gt;=0, RMDF!AU688&lt;=1-SUM(RMDF!Z688,RMDF!AG688,RMDF!AN688), RMDF!AU688=ROUND(RMDF!AU688,4))</f>
        <v>1</v>
      </c>
      <c r="AS688" s="317">
        <f>RMDF!AS688</f>
        <v>0</v>
      </c>
      <c r="AT688" s="318" t="str">
        <f>IF(AS688=0,"",_xlfn.XLOOKUP(AS688,StatePicklist!$1:$1,StatePicklist!$3:$3,"NA",0))</f>
        <v/>
      </c>
      <c r="AU688" s="297" t="str">
        <f ca="1">IF(RMDF!AT688="", "", IF(ISNUMBER(MATCH(RMDF!AT688, INDIRECT(AT688), 0)), "OK", "Invalid"))</f>
        <v/>
      </c>
      <c r="AV688" s="281"/>
      <c r="AW688" s="281"/>
      <c r="AX688" s="281"/>
      <c r="AY688" s="281" t="b">
        <f>AND(RMDF!BB688&gt;=0, RMDF!BB688&lt;=1-SUM(RMDF!Z688,RMDF!AG688,RMDF!AN688,RMDF!AU688), RMDF!BB688=ROUND(RMDF!BB688,4))</f>
        <v>1</v>
      </c>
      <c r="AZ688" s="317">
        <f>RMDF!AZ688</f>
        <v>0</v>
      </c>
      <c r="BA688" s="318" t="str">
        <f>IF(AZ688=0,"",_xlfn.XLOOKUP(AZ688,StatePicklist!$1:$1,StatePicklist!$3:$3,"NA",0))</f>
        <v/>
      </c>
      <c r="BB688" s="297" t="str">
        <f ca="1">IF(RMDF!BA688="", "", IF(ISNUMBER(MATCH(RMDF!BA688, INDIRECT(BA688), 0)), "OK", "Invalid"))</f>
        <v/>
      </c>
      <c r="BC688" s="281"/>
      <c r="BD688" s="281"/>
      <c r="BE688" s="281"/>
      <c r="BF688" s="281" t="b">
        <f>AND(RMDF!BI688&gt;=0, RMDF!BI688&lt;=1-SUM(RMDF!Z688,RMDF!AG688,RMDF!AN688,RMDF!AU688,RMDF!BB688), RMDF!BI688=ROUND(RMDF!BI688,4))</f>
        <v>1</v>
      </c>
      <c r="BG688" s="317">
        <f>RMDF!BG688</f>
        <v>0</v>
      </c>
      <c r="BH688" s="318" t="str">
        <f>IF(BG688=0,"",_xlfn.XLOOKUP(BG688,StatePicklist!$1:$1,StatePicklist!$3:$3,"NA",0))</f>
        <v/>
      </c>
      <c r="BI688" s="297" t="str">
        <f ca="1">IF(RMDF!BH688="", "", IF(ISNUMBER(MATCH(RMDF!BH688, INDIRECT(BH688), 0)), "OK", "Invalid"))</f>
        <v/>
      </c>
      <c r="BJ688" s="281"/>
      <c r="BK688" s="281"/>
      <c r="BL688" s="281"/>
      <c r="BM688" s="281" t="b">
        <f>AND(RMDF!BP688&gt;=0, RMDF!BP688&lt;=1-SUM(RMDF!Z688,RMDF!AG688,RMDF!AN688,RMDF!AU688,RMDF!BB688,RMDF!BI688), RMDF!BP688=ROUND(RMDF!BP688,4))</f>
        <v>1</v>
      </c>
      <c r="BN688" s="317">
        <f>RMDF!BN688</f>
        <v>0</v>
      </c>
      <c r="BO688" s="318" t="str">
        <f>IF(BN688=0,"",_xlfn.XLOOKUP(BN688,StatePicklist!$1:$1,StatePicklist!$3:$3,"NA",0))</f>
        <v/>
      </c>
      <c r="BP688" s="297" t="str">
        <f ca="1">IF(RMDF!BO688="", "", IF(ISNUMBER(MATCH(RMDF!BO688, INDIRECT(BO688), 0)), "OK", "Invalid"))</f>
        <v/>
      </c>
      <c r="BQ688" s="281"/>
      <c r="BR688" s="281"/>
      <c r="BS688" s="281"/>
      <c r="BT688" s="281" t="b">
        <f>AND(RMDF!BW688&gt;=0, RMDF!BW688&lt;=1-SUM(RMDF!Z688,RMDF!AG688,RMDF!AN688,RMDF!AU688,RMDF!BB688,RMDF!BI688,RMDF!BP688), RMDF!BW688=ROUND(RMDF!BW688,4))</f>
        <v>1</v>
      </c>
      <c r="BU688" s="317">
        <f>RMDF!BU688</f>
        <v>0</v>
      </c>
      <c r="BV688" s="318" t="str">
        <f>IF(BU688=0,"",_xlfn.XLOOKUP(BU688,StatePicklist!$1:$1,StatePicklist!$3:$3,"NA",0))</f>
        <v/>
      </c>
      <c r="BW688" s="297" t="str">
        <f ca="1">IF(RMDF!BV688="", "", IF(ISNUMBER(MATCH(RMDF!BV688, INDIRECT(BV688), 0)), "OK", "Invalid"))</f>
        <v/>
      </c>
      <c r="BX688" s="281"/>
      <c r="BY688" s="281"/>
      <c r="BZ688" s="281"/>
      <c r="CA688" s="281" t="b">
        <f>AND(RMDF!CD688&gt;=0, RMDF!CD688&lt;=1-SUM(RMDF!Z688,RMDF!AG688,RMDF!AN688,RMDF!AU688,RMDF!BB688,RMDF!BI688,RMDF!BP688,RMDF!BW688), RMDF!CD688=ROUND(RMDF!CD688,4))</f>
        <v>1</v>
      </c>
      <c r="CB688" s="317">
        <f>RMDF!CB688</f>
        <v>0</v>
      </c>
      <c r="CC688" s="318" t="str">
        <f>IF(CB688=0,"",_xlfn.XLOOKUP(CB688,StatePicklist!$1:$1,StatePicklist!$3:$3,"NA",0))</f>
        <v/>
      </c>
      <c r="CD688" s="297" t="str">
        <f ca="1">IF(RMDF!CC688="", "", IF(ISNUMBER(MATCH(RMDF!CC688, INDIRECT(CC688), 0)), "OK", "Invalid"))</f>
        <v/>
      </c>
      <c r="CE688" s="281"/>
      <c r="CF688" s="281"/>
      <c r="CG688" s="281"/>
      <c r="CH688" s="281" t="b">
        <f>AND(RMDF!CK688&gt;=0, RMDF!CK688&lt;=1-SUM(RMDF!Z688,RMDF!AG688,RMDF!AN688,RMDF!AU688,RMDF!BB688,RMDF!BI688,RMDF!BP688,RMDF!BW688,RMDF!CD688), RMDF!CK688=ROUND(RMDF!CK688,4))</f>
        <v>1</v>
      </c>
      <c r="CI688" s="317">
        <f>RMDF!CI688</f>
        <v>0</v>
      </c>
      <c r="CJ688" s="318" t="str">
        <f>IF(CI688=0,"",_xlfn.XLOOKUP(CI688,StatePicklist!$1:$1,StatePicklist!$3:$3,"NA",0))</f>
        <v/>
      </c>
      <c r="CK688" s="297" t="str">
        <f ca="1">IF(RMDF!CJ688="", "", IF(ISNUMBER(MATCH(RMDF!CJ688, INDIRECT(CJ688), 0)), "OK", "Invalid"))</f>
        <v/>
      </c>
      <c r="CL688" s="281"/>
      <c r="CM688" s="281"/>
      <c r="CN688" s="281"/>
      <c r="CO688" s="281" t="b">
        <f>AND(RMDF!CR688&gt;=0, RMDF!CR688&lt;=1-SUM(RMDF!Z688,RMDF!AG688,RMDF!AN688,RMDF!AU688,RMDF!BB688,RMDF!BI688,RMDF!BP688,RMDF!BW688,RMDF!CD688,RMDF!CK688), RMDF!CR688=ROUND(RMDF!CR688,4))</f>
        <v>1</v>
      </c>
      <c r="CP688" s="317">
        <f>RMDF!CP688</f>
        <v>0</v>
      </c>
      <c r="CQ688" s="318" t="str">
        <f>IF(CP688=0,"",_xlfn.XLOOKUP(CP688,StatePicklist!$1:$1,StatePicklist!$3:$3,"NA",0))</f>
        <v/>
      </c>
      <c r="CR688" s="297" t="str">
        <f ca="1">IF(RMDF!CQ688="", "", IF(ISNUMBER(MATCH(RMDF!CQ688, INDIRECT(CQ688), 0)), "OK", "Invalid"))</f>
        <v/>
      </c>
      <c r="CS688" s="281"/>
      <c r="CT688" s="281"/>
      <c r="CU688" s="281"/>
      <c r="CV688" s="281" t="b">
        <f>AND(RMDF!CY688&gt;=0, RMDF!CY688&lt;=1-SUM(RMDF!Z688,RMDF!AG688,RMDF!AN688,RMDF!AU688,RMDF!BB688,RMDF!BI688,RMDF!BP688,RMDF!BW688,RMDF!CD688,RMDF!CK688,RMDF!CR688), RMDF!CY688=ROUND(RMDF!CY688,4))</f>
        <v>1</v>
      </c>
      <c r="CW688" s="317">
        <f>RMDF!CW688</f>
        <v>0</v>
      </c>
      <c r="CX688" s="318" t="str">
        <f>IF(CW688=0,"",_xlfn.XLOOKUP(CW688,StatePicklist!$1:$1,StatePicklist!$3:$3,"NA",0))</f>
        <v/>
      </c>
      <c r="CY688" s="297" t="str">
        <f ca="1">IF(RMDF!CX688="", "", IF(ISNUMBER(MATCH(RMDF!CX688, INDIRECT(CX688), 0)), "OK", "Invalid"))</f>
        <v/>
      </c>
      <c r="CZ688" s="281"/>
      <c r="DA688" s="281"/>
      <c r="DB688" s="281"/>
      <c r="DC688" s="281" t="b">
        <f>AND(RMDF!DF688&gt;=0, RMDF!DF688&lt;=1-SUM(RMDF!Z688,RMDF!AG688,RMDF!AN688,RMDF!AU688,RMDF!BB688,RMDF!BI688,RMDF!BP688,RMDF!BW688,RMDF!CD688,RMDF!CK688,RMDF!CR688,RMDF!CY688), RMDF!DF688=ROUND(RMDF!DF688,4))</f>
        <v>1</v>
      </c>
      <c r="DD688" s="317">
        <f>RMDF!DD688</f>
        <v>0</v>
      </c>
      <c r="DE688" s="318" t="str">
        <f>IF(DD688=0,"",_xlfn.XLOOKUP(DD688,StatePicklist!$1:$1,StatePicklist!$3:$3,"NA",0))</f>
        <v/>
      </c>
      <c r="DF688" s="297" t="str">
        <f ca="1">IF(RMDF!DE688="", "", IF(ISNUMBER(MATCH(RMDF!DE688, INDIRECT(DE688), 0)), "OK", "Invalid"))</f>
        <v/>
      </c>
      <c r="DG688" s="281"/>
      <c r="DH688" s="281"/>
      <c r="DI688" s="281"/>
      <c r="DJ688" s="281" t="b">
        <f>AND(RMDF!DM688&gt;=0, RMDF!DM688&lt;=1-SUM(RMDF!Z688,RMDF!AG688,RMDF!AN688,RMDF!AU688,RMDF!BB688,RMDF!BI688,RMDF!BP688,RMDF!BW688,RMDF!CD688,RMDF!CK688,RMDF!CR688,RMDF!CY688,RMDF!DF688), RMDF!DM688=ROUND(RMDF!DM688,4))</f>
        <v>1</v>
      </c>
      <c r="DK688" s="317">
        <f>RMDF!DK688</f>
        <v>0</v>
      </c>
      <c r="DL688" s="318" t="str">
        <f>IF(DK688=0,"",_xlfn.XLOOKUP(DK688,StatePicklist!$1:$1,StatePicklist!$3:$3,"NA",0))</f>
        <v/>
      </c>
      <c r="DM688" s="297" t="str">
        <f ca="1">IF(RMDF!DL688="", "", IF(ISNUMBER(MATCH(RMDF!DL688, INDIRECT(DL688), 0)), "OK", "Invalid"))</f>
        <v/>
      </c>
      <c r="DN688" s="281"/>
      <c r="DO688" s="281"/>
      <c r="DP688" s="281"/>
      <c r="DQ688" s="281" t="b">
        <f>AND(RMDF!DT688&gt;=0, RMDF!DT688&lt;=1-SUM(RMDF!Z688,RMDF!AG688,RMDF!AN688,RMDF!AU688,RMDF!BB688,RMDF!BI688,RMDF!BP688,RMDF!BW688,RMDF!CD688,RMDF!CK688,RMDF!CR688,RMDF!CY688,RMDF!DF688,RMDF!DM688), RMDF!DT688=ROUND(RMDF!DT688,4))</f>
        <v>1</v>
      </c>
      <c r="DR688" s="317">
        <f>RMDF!DR688</f>
        <v>0</v>
      </c>
      <c r="DS688" s="318" t="str">
        <f>IF(DR688=0,"",_xlfn.XLOOKUP(DR688,StatePicklist!$1:$1,StatePicklist!$3:$3,"NA",0))</f>
        <v/>
      </c>
      <c r="DT688" s="297" t="str">
        <f ca="1">IF(RMDF!DS688="", "", IF(ISNUMBER(MATCH(RMDF!DS688, INDIRECT(DS688), 0)), "OK", "Invalid"))</f>
        <v/>
      </c>
      <c r="DU688" s="281"/>
      <c r="DV688" s="281"/>
      <c r="DW688" s="281"/>
      <c r="DX688" s="281" t="b">
        <f>AND(RMDF!EA688&gt;=0, RMDF!EA688&lt;=1-SUM(RMDF!Z688,RMDF!AG688,RMDF!AN688,RMDF!AU688,RMDF!BB688,RMDF!BI688,RMDF!BP688,RMDF!BW688,RMDF!CD688,RMDF!CK688,RMDF!CR688,RMDF!CY688,RMDF!DF688,RMDF!DM688,RMDF!DT688), RMDF!EA688=ROUND(RMDF!EA688,4))</f>
        <v>1</v>
      </c>
      <c r="DY688" s="317">
        <f>RMDF!DY688</f>
        <v>0</v>
      </c>
      <c r="DZ688" s="318" t="str">
        <f>IF(DY688=0,"",_xlfn.XLOOKUP(DY688,StatePicklist!$1:$1,StatePicklist!$3:$3,"NA",0))</f>
        <v/>
      </c>
      <c r="EA688" s="297" t="str">
        <f ca="1">IF(RMDF!DZ688="", "", IF(ISNUMBER(MATCH(RMDF!DZ688, INDIRECT(DZ688), 0)), "OK", "Invalid"))</f>
        <v/>
      </c>
      <c r="EB688" s="281"/>
      <c r="EC688" s="281"/>
      <c r="ED688" s="281"/>
      <c r="EE688" s="281" t="b">
        <f>AND(RMDF!EH688&gt;=0, RMDF!EH688&lt;=1-SUM(RMDF!Z688,RMDF!AG688,RMDF!AN688,RMDF!AU688,RMDF!BB688,RMDF!BI688,RMDF!BP688,RMDF!BW688,RMDF!CD688,RMDF!CK688,RMDF!CR688,RMDF!CY688,RMDF!DF688,RMDF!DM688,RMDF!DT688,RMDF!EA688), RMDF!EH688=ROUND(RMDF!EH688,4))</f>
        <v>1</v>
      </c>
      <c r="EF688" s="317">
        <f>RMDF!EF688</f>
        <v>0</v>
      </c>
      <c r="EG688" s="318" t="str">
        <f>IF(EF688=0,"",_xlfn.XLOOKUP(EF688,StatePicklist!$1:$1,StatePicklist!$3:$3,"NA",0))</f>
        <v/>
      </c>
      <c r="EH688" s="297" t="str">
        <f ca="1">IF(RMDF!EG688="", "", IF(ISNUMBER(MATCH(RMDF!EG688, INDIRECT(EG688), 0)), "OK", "Invalid"))</f>
        <v/>
      </c>
      <c r="EI688" s="281"/>
      <c r="EJ688" s="281"/>
      <c r="EK688" s="281"/>
      <c r="EL688" s="281" t="b">
        <f>AND(RMDF!EO688&gt;=0, RMDF!EO688&lt;=1-SUM(RMDF!Z688,RMDF!AG688,RMDF!AN688,RMDF!AU688,RMDF!BB688,RMDF!BI688,RMDF!BP688,RMDF!BW688,RMDF!CD688,RMDF!CK688,RMDF!CR688,RMDF!CY688,RMDF!DF688,RMDF!DM688,RMDF!DT688,RMDF!EA688,RMDF!EH688), RMDF!EO688=ROUND(RMDF!EO688,4))</f>
        <v>1</v>
      </c>
      <c r="EM688" s="317">
        <f>RMDF!EM688</f>
        <v>0</v>
      </c>
      <c r="EN688" s="318" t="str">
        <f>IF(EM688=0,"",_xlfn.XLOOKUP(EM688,StatePicklist!$1:$1,StatePicklist!$3:$3,"NA",0))</f>
        <v/>
      </c>
      <c r="EO688" s="297" t="str">
        <f ca="1">IF(RMDF!EN688="", "", IF(ISNUMBER(MATCH(RMDF!EN688, INDIRECT(EN688), 0)), "OK", "Invalid"))</f>
        <v/>
      </c>
      <c r="EP688" s="281"/>
      <c r="EQ688" s="281"/>
      <c r="ER688" s="281"/>
      <c r="ES688" s="281" t="b">
        <f>AND(RMDF!EV688&gt;=0, RMDF!EV688&lt;=1-SUM(RMDF!Z688,RMDF!AG688,RMDF!AN688,RMDF!AU688,RMDF!BB688,RMDF!BI688,RMDF!BP688,RMDF!BW688,RMDF!CD688,RMDF!CK688,RMDF!CR688,RMDF!CY688,RMDF!DF688,RMDF!DM688,RMDF!DT688,RMDF!EA688,RMDF!EH688,RMDF!EO688), RMDF!EV688=ROUND(RMDF!EV688,4))</f>
        <v>1</v>
      </c>
      <c r="ET688" s="317">
        <f>RMDF!ET688</f>
        <v>0</v>
      </c>
      <c r="EU688" s="318" t="str">
        <f>IF(ET688=0,"",_xlfn.XLOOKUP(ET688,StatePicklist!$1:$1,StatePicklist!$3:$3,"NA",0))</f>
        <v/>
      </c>
      <c r="EV688" s="297" t="str">
        <f ca="1">IF(RMDF!EU688="", "", IF(ISNUMBER(MATCH(RMDF!EU688, INDIRECT(EU688), 0)), "OK", "Invalid"))</f>
        <v/>
      </c>
      <c r="EW688" s="281"/>
      <c r="EX688" s="281"/>
      <c r="EY688" s="281"/>
      <c r="EZ688" s="281" t="b">
        <f>AND(RMDF!FC688&gt;=0, RMDF!FC688&lt;=1-SUM(RMDF!Z688,RMDF!AG688,RMDF!AN688,RMDF!AU688,RMDF!BB688,RMDF!BI688,RMDF!BP688,RMDF!BW688,RMDF!CD688,RMDF!CK688,RMDF!CR688,RMDF!CY688,RMDF!DF688,RMDF!DM688,RMDF!DT688,RMDF!EA688,RMDF!EH688,RMDF!EO688,RMDF!EV688), RMDF!FC688=ROUND(RMDF!FC688,4))</f>
        <v>1</v>
      </c>
      <c r="FA688" s="317">
        <f>RMDF!FA688</f>
        <v>0</v>
      </c>
      <c r="FB688" s="318" t="str">
        <f>IF(FA688=0,"",_xlfn.XLOOKUP(FA688,StatePicklist!$1:$1,StatePicklist!$3:$3,"NA",0))</f>
        <v/>
      </c>
      <c r="FC688" s="297" t="str">
        <f ca="1">IF(RMDF!FB688="", "", IF(ISNUMBER(MATCH(RMDF!FB688, INDIRECT(FB688), 0)), "OK", "Invalid"))</f>
        <v/>
      </c>
    </row>
    <row r="689" spans="1:159" s="205" customFormat="1" ht="39.9" customHeight="1" x14ac:dyDescent="0.25">
      <c r="A689" s="206"/>
      <c r="B689" s="196"/>
      <c r="C689" s="197"/>
      <c r="D689" s="198"/>
      <c r="E689" s="199"/>
      <c r="F689" s="200"/>
      <c r="G689" s="201"/>
      <c r="H689" s="292"/>
      <c r="I689" s="305">
        <f>RMDF!I689</f>
        <v>0</v>
      </c>
      <c r="J689" s="305" t="str">
        <f>IF(I689=ProductCode!$B$30,"PDReclPost",IF(OR(I689=ProductCode!$C$30,I689=ProductCode!$E$30,I689=ProductCode!$G$30),"PDPreCon",IF(OR(I689=ProductCode!$D$30,I689=ProductCode!$F$30),"PDNotReclPost","")))</f>
        <v/>
      </c>
      <c r="K689" s="305" t="str">
        <f t="shared" si="39"/>
        <v/>
      </c>
      <c r="L689" s="289"/>
      <c r="M689" s="305" t="str">
        <f t="shared" si="39"/>
        <v/>
      </c>
      <c r="N689" s="289" t="b">
        <f>AND(RMDF!N689&gt;=0, RMDF!N689&lt;=1-RMDF!L689, RMDF!N689=ROUND(RMDF!N689,4))</f>
        <v>1</v>
      </c>
      <c r="O689" s="286" t="str">
        <f>IF(P689="","",IF(I689="","",IF(LEFT(I689,13)="Reclaimed pos",RawMaterialCode!$E$569,RawMaterialCode!$E$568)))</f>
        <v>Reclaimed pre-consumer mixed fibers (RM0578)</v>
      </c>
      <c r="P689" s="295">
        <f t="shared" si="40"/>
        <v>1</v>
      </c>
      <c r="Q689" s="202"/>
      <c r="R689" s="203"/>
      <c r="S689" s="204" t="str">
        <f t="shared" si="41"/>
        <v/>
      </c>
      <c r="T689" s="281"/>
      <c r="U689" s="281"/>
      <c r="V689" s="281"/>
      <c r="W689" s="281"/>
      <c r="X689" s="317">
        <f>RMDF!X689</f>
        <v>0</v>
      </c>
      <c r="Y689" s="318" t="str">
        <f>IF(X689=0,"",_xlfn.XLOOKUP(X689,StatePicklist!$1:$1,StatePicklist!$3:$3,"NA",0))</f>
        <v/>
      </c>
      <c r="Z689" s="297" t="str">
        <f ca="1">IF(RMDF!Y689="", "", IF(ISNUMBER(MATCH(RMDF!Y689, INDIRECT(Y689), 0)), "OK", "Invalid"))</f>
        <v/>
      </c>
      <c r="AA689" s="281"/>
      <c r="AB689" s="281"/>
      <c r="AC689" s="281"/>
      <c r="AD689" s="281" t="b">
        <f>AND(RMDF!AG689&gt;=0, RMDF!AG689&lt;=1-RMDF!Z689, RMDF!AG689=ROUND(RMDF!AG689,4))</f>
        <v>1</v>
      </c>
      <c r="AE689" s="317">
        <f>RMDF!AE689</f>
        <v>0</v>
      </c>
      <c r="AF689" s="318" t="str">
        <f>IF(AE689=0,"",_xlfn.XLOOKUP(AE689,StatePicklist!$1:$1,StatePicklist!$3:$3,"NA",0))</f>
        <v/>
      </c>
      <c r="AG689" s="297" t="str">
        <f ca="1">IF(RMDF!AF689="", "", IF(ISNUMBER(MATCH(RMDF!AF689, INDIRECT(AF689), 0)), "OK", "Invalid"))</f>
        <v/>
      </c>
      <c r="AH689" s="281"/>
      <c r="AI689" s="281"/>
      <c r="AJ689" s="281"/>
      <c r="AK689" s="281" t="b">
        <f>AND(RMDF!AN689&gt;=0, RMDF!AN689&lt;=1-SUM(RMDF!Z689,RMDF!AG689), RMDF!AN689=ROUND(RMDF!AN689,4))</f>
        <v>1</v>
      </c>
      <c r="AL689" s="317">
        <f>RMDF!AL689</f>
        <v>0</v>
      </c>
      <c r="AM689" s="318" t="str">
        <f>IF(AL689=0,"",_xlfn.XLOOKUP(AL689,StatePicklist!$1:$1,StatePicklist!$3:$3,"NA",0))</f>
        <v/>
      </c>
      <c r="AN689" s="297" t="str">
        <f ca="1">IF(RMDF!AM689="", "", IF(ISNUMBER(MATCH(RMDF!AM689, INDIRECT(AM689), 0)), "OK", "Invalid"))</f>
        <v/>
      </c>
      <c r="AO689" s="281"/>
      <c r="AP689" s="281"/>
      <c r="AQ689" s="281"/>
      <c r="AR689" s="281" t="b">
        <f>AND(RMDF!AU689&gt;=0, RMDF!AU689&lt;=1-SUM(RMDF!Z689,RMDF!AG689,RMDF!AN689), RMDF!AU689=ROUND(RMDF!AU689,4))</f>
        <v>1</v>
      </c>
      <c r="AS689" s="317">
        <f>RMDF!AS689</f>
        <v>0</v>
      </c>
      <c r="AT689" s="318" t="str">
        <f>IF(AS689=0,"",_xlfn.XLOOKUP(AS689,StatePicklist!$1:$1,StatePicklist!$3:$3,"NA",0))</f>
        <v/>
      </c>
      <c r="AU689" s="297" t="str">
        <f ca="1">IF(RMDF!AT689="", "", IF(ISNUMBER(MATCH(RMDF!AT689, INDIRECT(AT689), 0)), "OK", "Invalid"))</f>
        <v/>
      </c>
      <c r="AV689" s="281"/>
      <c r="AW689" s="281"/>
      <c r="AX689" s="281"/>
      <c r="AY689" s="281" t="b">
        <f>AND(RMDF!BB689&gt;=0, RMDF!BB689&lt;=1-SUM(RMDF!Z689,RMDF!AG689,RMDF!AN689,RMDF!AU689), RMDF!BB689=ROUND(RMDF!BB689,4))</f>
        <v>1</v>
      </c>
      <c r="AZ689" s="317">
        <f>RMDF!AZ689</f>
        <v>0</v>
      </c>
      <c r="BA689" s="318" t="str">
        <f>IF(AZ689=0,"",_xlfn.XLOOKUP(AZ689,StatePicklist!$1:$1,StatePicklist!$3:$3,"NA",0))</f>
        <v/>
      </c>
      <c r="BB689" s="297" t="str">
        <f ca="1">IF(RMDF!BA689="", "", IF(ISNUMBER(MATCH(RMDF!BA689, INDIRECT(BA689), 0)), "OK", "Invalid"))</f>
        <v/>
      </c>
      <c r="BC689" s="281"/>
      <c r="BD689" s="281"/>
      <c r="BE689" s="281"/>
      <c r="BF689" s="281" t="b">
        <f>AND(RMDF!BI689&gt;=0, RMDF!BI689&lt;=1-SUM(RMDF!Z689,RMDF!AG689,RMDF!AN689,RMDF!AU689,RMDF!BB689), RMDF!BI689=ROUND(RMDF!BI689,4))</f>
        <v>1</v>
      </c>
      <c r="BG689" s="317">
        <f>RMDF!BG689</f>
        <v>0</v>
      </c>
      <c r="BH689" s="318" t="str">
        <f>IF(BG689=0,"",_xlfn.XLOOKUP(BG689,StatePicklist!$1:$1,StatePicklist!$3:$3,"NA",0))</f>
        <v/>
      </c>
      <c r="BI689" s="297" t="str">
        <f ca="1">IF(RMDF!BH689="", "", IF(ISNUMBER(MATCH(RMDF!BH689, INDIRECT(BH689), 0)), "OK", "Invalid"))</f>
        <v/>
      </c>
      <c r="BJ689" s="281"/>
      <c r="BK689" s="281"/>
      <c r="BL689" s="281"/>
      <c r="BM689" s="281" t="b">
        <f>AND(RMDF!BP689&gt;=0, RMDF!BP689&lt;=1-SUM(RMDF!Z689,RMDF!AG689,RMDF!AN689,RMDF!AU689,RMDF!BB689,RMDF!BI689), RMDF!BP689=ROUND(RMDF!BP689,4))</f>
        <v>1</v>
      </c>
      <c r="BN689" s="317">
        <f>RMDF!BN689</f>
        <v>0</v>
      </c>
      <c r="BO689" s="318" t="str">
        <f>IF(BN689=0,"",_xlfn.XLOOKUP(BN689,StatePicklist!$1:$1,StatePicklist!$3:$3,"NA",0))</f>
        <v/>
      </c>
      <c r="BP689" s="297" t="str">
        <f ca="1">IF(RMDF!BO689="", "", IF(ISNUMBER(MATCH(RMDF!BO689, INDIRECT(BO689), 0)), "OK", "Invalid"))</f>
        <v/>
      </c>
      <c r="BQ689" s="281"/>
      <c r="BR689" s="281"/>
      <c r="BS689" s="281"/>
      <c r="BT689" s="281" t="b">
        <f>AND(RMDF!BW689&gt;=0, RMDF!BW689&lt;=1-SUM(RMDF!Z689,RMDF!AG689,RMDF!AN689,RMDF!AU689,RMDF!BB689,RMDF!BI689,RMDF!BP689), RMDF!BW689=ROUND(RMDF!BW689,4))</f>
        <v>1</v>
      </c>
      <c r="BU689" s="317">
        <f>RMDF!BU689</f>
        <v>0</v>
      </c>
      <c r="BV689" s="318" t="str">
        <f>IF(BU689=0,"",_xlfn.XLOOKUP(BU689,StatePicklist!$1:$1,StatePicklist!$3:$3,"NA",0))</f>
        <v/>
      </c>
      <c r="BW689" s="297" t="str">
        <f ca="1">IF(RMDF!BV689="", "", IF(ISNUMBER(MATCH(RMDF!BV689, INDIRECT(BV689), 0)), "OK", "Invalid"))</f>
        <v/>
      </c>
      <c r="BX689" s="281"/>
      <c r="BY689" s="281"/>
      <c r="BZ689" s="281"/>
      <c r="CA689" s="281" t="b">
        <f>AND(RMDF!CD689&gt;=0, RMDF!CD689&lt;=1-SUM(RMDF!Z689,RMDF!AG689,RMDF!AN689,RMDF!AU689,RMDF!BB689,RMDF!BI689,RMDF!BP689,RMDF!BW689), RMDF!CD689=ROUND(RMDF!CD689,4))</f>
        <v>1</v>
      </c>
      <c r="CB689" s="317">
        <f>RMDF!CB689</f>
        <v>0</v>
      </c>
      <c r="CC689" s="318" t="str">
        <f>IF(CB689=0,"",_xlfn.XLOOKUP(CB689,StatePicklist!$1:$1,StatePicklist!$3:$3,"NA",0))</f>
        <v/>
      </c>
      <c r="CD689" s="297" t="str">
        <f ca="1">IF(RMDF!CC689="", "", IF(ISNUMBER(MATCH(RMDF!CC689, INDIRECT(CC689), 0)), "OK", "Invalid"))</f>
        <v/>
      </c>
      <c r="CE689" s="281"/>
      <c r="CF689" s="281"/>
      <c r="CG689" s="281"/>
      <c r="CH689" s="281" t="b">
        <f>AND(RMDF!CK689&gt;=0, RMDF!CK689&lt;=1-SUM(RMDF!Z689,RMDF!AG689,RMDF!AN689,RMDF!AU689,RMDF!BB689,RMDF!BI689,RMDF!BP689,RMDF!BW689,RMDF!CD689), RMDF!CK689=ROUND(RMDF!CK689,4))</f>
        <v>1</v>
      </c>
      <c r="CI689" s="317">
        <f>RMDF!CI689</f>
        <v>0</v>
      </c>
      <c r="CJ689" s="318" t="str">
        <f>IF(CI689=0,"",_xlfn.XLOOKUP(CI689,StatePicklist!$1:$1,StatePicklist!$3:$3,"NA",0))</f>
        <v/>
      </c>
      <c r="CK689" s="297" t="str">
        <f ca="1">IF(RMDF!CJ689="", "", IF(ISNUMBER(MATCH(RMDF!CJ689, INDIRECT(CJ689), 0)), "OK", "Invalid"))</f>
        <v/>
      </c>
      <c r="CL689" s="281"/>
      <c r="CM689" s="281"/>
      <c r="CN689" s="281"/>
      <c r="CO689" s="281" t="b">
        <f>AND(RMDF!CR689&gt;=0, RMDF!CR689&lt;=1-SUM(RMDF!Z689,RMDF!AG689,RMDF!AN689,RMDF!AU689,RMDF!BB689,RMDF!BI689,RMDF!BP689,RMDF!BW689,RMDF!CD689,RMDF!CK689), RMDF!CR689=ROUND(RMDF!CR689,4))</f>
        <v>1</v>
      </c>
      <c r="CP689" s="317">
        <f>RMDF!CP689</f>
        <v>0</v>
      </c>
      <c r="CQ689" s="318" t="str">
        <f>IF(CP689=0,"",_xlfn.XLOOKUP(CP689,StatePicklist!$1:$1,StatePicklist!$3:$3,"NA",0))</f>
        <v/>
      </c>
      <c r="CR689" s="297" t="str">
        <f ca="1">IF(RMDF!CQ689="", "", IF(ISNUMBER(MATCH(RMDF!CQ689, INDIRECT(CQ689), 0)), "OK", "Invalid"))</f>
        <v/>
      </c>
      <c r="CS689" s="281"/>
      <c r="CT689" s="281"/>
      <c r="CU689" s="281"/>
      <c r="CV689" s="281" t="b">
        <f>AND(RMDF!CY689&gt;=0, RMDF!CY689&lt;=1-SUM(RMDF!Z689,RMDF!AG689,RMDF!AN689,RMDF!AU689,RMDF!BB689,RMDF!BI689,RMDF!BP689,RMDF!BW689,RMDF!CD689,RMDF!CK689,RMDF!CR689), RMDF!CY689=ROUND(RMDF!CY689,4))</f>
        <v>1</v>
      </c>
      <c r="CW689" s="317">
        <f>RMDF!CW689</f>
        <v>0</v>
      </c>
      <c r="CX689" s="318" t="str">
        <f>IF(CW689=0,"",_xlfn.XLOOKUP(CW689,StatePicklist!$1:$1,StatePicklist!$3:$3,"NA",0))</f>
        <v/>
      </c>
      <c r="CY689" s="297" t="str">
        <f ca="1">IF(RMDF!CX689="", "", IF(ISNUMBER(MATCH(RMDF!CX689, INDIRECT(CX689), 0)), "OK", "Invalid"))</f>
        <v/>
      </c>
      <c r="CZ689" s="281"/>
      <c r="DA689" s="281"/>
      <c r="DB689" s="281"/>
      <c r="DC689" s="281" t="b">
        <f>AND(RMDF!DF689&gt;=0, RMDF!DF689&lt;=1-SUM(RMDF!Z689,RMDF!AG689,RMDF!AN689,RMDF!AU689,RMDF!BB689,RMDF!BI689,RMDF!BP689,RMDF!BW689,RMDF!CD689,RMDF!CK689,RMDF!CR689,RMDF!CY689), RMDF!DF689=ROUND(RMDF!DF689,4))</f>
        <v>1</v>
      </c>
      <c r="DD689" s="317">
        <f>RMDF!DD689</f>
        <v>0</v>
      </c>
      <c r="DE689" s="318" t="str">
        <f>IF(DD689=0,"",_xlfn.XLOOKUP(DD689,StatePicklist!$1:$1,StatePicklist!$3:$3,"NA",0))</f>
        <v/>
      </c>
      <c r="DF689" s="297" t="str">
        <f ca="1">IF(RMDF!DE689="", "", IF(ISNUMBER(MATCH(RMDF!DE689, INDIRECT(DE689), 0)), "OK", "Invalid"))</f>
        <v/>
      </c>
      <c r="DG689" s="281"/>
      <c r="DH689" s="281"/>
      <c r="DI689" s="281"/>
      <c r="DJ689" s="281" t="b">
        <f>AND(RMDF!DM689&gt;=0, RMDF!DM689&lt;=1-SUM(RMDF!Z689,RMDF!AG689,RMDF!AN689,RMDF!AU689,RMDF!BB689,RMDF!BI689,RMDF!BP689,RMDF!BW689,RMDF!CD689,RMDF!CK689,RMDF!CR689,RMDF!CY689,RMDF!DF689), RMDF!DM689=ROUND(RMDF!DM689,4))</f>
        <v>1</v>
      </c>
      <c r="DK689" s="317">
        <f>RMDF!DK689</f>
        <v>0</v>
      </c>
      <c r="DL689" s="318" t="str">
        <f>IF(DK689=0,"",_xlfn.XLOOKUP(DK689,StatePicklist!$1:$1,StatePicklist!$3:$3,"NA",0))</f>
        <v/>
      </c>
      <c r="DM689" s="297" t="str">
        <f ca="1">IF(RMDF!DL689="", "", IF(ISNUMBER(MATCH(RMDF!DL689, INDIRECT(DL689), 0)), "OK", "Invalid"))</f>
        <v/>
      </c>
      <c r="DN689" s="281"/>
      <c r="DO689" s="281"/>
      <c r="DP689" s="281"/>
      <c r="DQ689" s="281" t="b">
        <f>AND(RMDF!DT689&gt;=0, RMDF!DT689&lt;=1-SUM(RMDF!Z689,RMDF!AG689,RMDF!AN689,RMDF!AU689,RMDF!BB689,RMDF!BI689,RMDF!BP689,RMDF!BW689,RMDF!CD689,RMDF!CK689,RMDF!CR689,RMDF!CY689,RMDF!DF689,RMDF!DM689), RMDF!DT689=ROUND(RMDF!DT689,4))</f>
        <v>1</v>
      </c>
      <c r="DR689" s="317">
        <f>RMDF!DR689</f>
        <v>0</v>
      </c>
      <c r="DS689" s="318" t="str">
        <f>IF(DR689=0,"",_xlfn.XLOOKUP(DR689,StatePicklist!$1:$1,StatePicklist!$3:$3,"NA",0))</f>
        <v/>
      </c>
      <c r="DT689" s="297" t="str">
        <f ca="1">IF(RMDF!DS689="", "", IF(ISNUMBER(MATCH(RMDF!DS689, INDIRECT(DS689), 0)), "OK", "Invalid"))</f>
        <v/>
      </c>
      <c r="DU689" s="281"/>
      <c r="DV689" s="281"/>
      <c r="DW689" s="281"/>
      <c r="DX689" s="281" t="b">
        <f>AND(RMDF!EA689&gt;=0, RMDF!EA689&lt;=1-SUM(RMDF!Z689,RMDF!AG689,RMDF!AN689,RMDF!AU689,RMDF!BB689,RMDF!BI689,RMDF!BP689,RMDF!BW689,RMDF!CD689,RMDF!CK689,RMDF!CR689,RMDF!CY689,RMDF!DF689,RMDF!DM689,RMDF!DT689), RMDF!EA689=ROUND(RMDF!EA689,4))</f>
        <v>1</v>
      </c>
      <c r="DY689" s="317">
        <f>RMDF!DY689</f>
        <v>0</v>
      </c>
      <c r="DZ689" s="318" t="str">
        <f>IF(DY689=0,"",_xlfn.XLOOKUP(DY689,StatePicklist!$1:$1,StatePicklist!$3:$3,"NA",0))</f>
        <v/>
      </c>
      <c r="EA689" s="297" t="str">
        <f ca="1">IF(RMDF!DZ689="", "", IF(ISNUMBER(MATCH(RMDF!DZ689, INDIRECT(DZ689), 0)), "OK", "Invalid"))</f>
        <v/>
      </c>
      <c r="EB689" s="281"/>
      <c r="EC689" s="281"/>
      <c r="ED689" s="281"/>
      <c r="EE689" s="281" t="b">
        <f>AND(RMDF!EH689&gt;=0, RMDF!EH689&lt;=1-SUM(RMDF!Z689,RMDF!AG689,RMDF!AN689,RMDF!AU689,RMDF!BB689,RMDF!BI689,RMDF!BP689,RMDF!BW689,RMDF!CD689,RMDF!CK689,RMDF!CR689,RMDF!CY689,RMDF!DF689,RMDF!DM689,RMDF!DT689,RMDF!EA689), RMDF!EH689=ROUND(RMDF!EH689,4))</f>
        <v>1</v>
      </c>
      <c r="EF689" s="317">
        <f>RMDF!EF689</f>
        <v>0</v>
      </c>
      <c r="EG689" s="318" t="str">
        <f>IF(EF689=0,"",_xlfn.XLOOKUP(EF689,StatePicklist!$1:$1,StatePicklist!$3:$3,"NA",0))</f>
        <v/>
      </c>
      <c r="EH689" s="297" t="str">
        <f ca="1">IF(RMDF!EG689="", "", IF(ISNUMBER(MATCH(RMDF!EG689, INDIRECT(EG689), 0)), "OK", "Invalid"))</f>
        <v/>
      </c>
      <c r="EI689" s="281"/>
      <c r="EJ689" s="281"/>
      <c r="EK689" s="281"/>
      <c r="EL689" s="281" t="b">
        <f>AND(RMDF!EO689&gt;=0, RMDF!EO689&lt;=1-SUM(RMDF!Z689,RMDF!AG689,RMDF!AN689,RMDF!AU689,RMDF!BB689,RMDF!BI689,RMDF!BP689,RMDF!BW689,RMDF!CD689,RMDF!CK689,RMDF!CR689,RMDF!CY689,RMDF!DF689,RMDF!DM689,RMDF!DT689,RMDF!EA689,RMDF!EH689), RMDF!EO689=ROUND(RMDF!EO689,4))</f>
        <v>1</v>
      </c>
      <c r="EM689" s="317">
        <f>RMDF!EM689</f>
        <v>0</v>
      </c>
      <c r="EN689" s="318" t="str">
        <f>IF(EM689=0,"",_xlfn.XLOOKUP(EM689,StatePicklist!$1:$1,StatePicklist!$3:$3,"NA",0))</f>
        <v/>
      </c>
      <c r="EO689" s="297" t="str">
        <f ca="1">IF(RMDF!EN689="", "", IF(ISNUMBER(MATCH(RMDF!EN689, INDIRECT(EN689), 0)), "OK", "Invalid"))</f>
        <v/>
      </c>
      <c r="EP689" s="281"/>
      <c r="EQ689" s="281"/>
      <c r="ER689" s="281"/>
      <c r="ES689" s="281" t="b">
        <f>AND(RMDF!EV689&gt;=0, RMDF!EV689&lt;=1-SUM(RMDF!Z689,RMDF!AG689,RMDF!AN689,RMDF!AU689,RMDF!BB689,RMDF!BI689,RMDF!BP689,RMDF!BW689,RMDF!CD689,RMDF!CK689,RMDF!CR689,RMDF!CY689,RMDF!DF689,RMDF!DM689,RMDF!DT689,RMDF!EA689,RMDF!EH689,RMDF!EO689), RMDF!EV689=ROUND(RMDF!EV689,4))</f>
        <v>1</v>
      </c>
      <c r="ET689" s="317">
        <f>RMDF!ET689</f>
        <v>0</v>
      </c>
      <c r="EU689" s="318" t="str">
        <f>IF(ET689=0,"",_xlfn.XLOOKUP(ET689,StatePicklist!$1:$1,StatePicklist!$3:$3,"NA",0))</f>
        <v/>
      </c>
      <c r="EV689" s="297" t="str">
        <f ca="1">IF(RMDF!EU689="", "", IF(ISNUMBER(MATCH(RMDF!EU689, INDIRECT(EU689), 0)), "OK", "Invalid"))</f>
        <v/>
      </c>
      <c r="EW689" s="281"/>
      <c r="EX689" s="281"/>
      <c r="EY689" s="281"/>
      <c r="EZ689" s="281" t="b">
        <f>AND(RMDF!FC689&gt;=0, RMDF!FC689&lt;=1-SUM(RMDF!Z689,RMDF!AG689,RMDF!AN689,RMDF!AU689,RMDF!BB689,RMDF!BI689,RMDF!BP689,RMDF!BW689,RMDF!CD689,RMDF!CK689,RMDF!CR689,RMDF!CY689,RMDF!DF689,RMDF!DM689,RMDF!DT689,RMDF!EA689,RMDF!EH689,RMDF!EO689,RMDF!EV689), RMDF!FC689=ROUND(RMDF!FC689,4))</f>
        <v>1</v>
      </c>
      <c r="FA689" s="317">
        <f>RMDF!FA689</f>
        <v>0</v>
      </c>
      <c r="FB689" s="318" t="str">
        <f>IF(FA689=0,"",_xlfn.XLOOKUP(FA689,StatePicklist!$1:$1,StatePicklist!$3:$3,"NA",0))</f>
        <v/>
      </c>
      <c r="FC689" s="297" t="str">
        <f ca="1">IF(RMDF!FB689="", "", IF(ISNUMBER(MATCH(RMDF!FB689, INDIRECT(FB689), 0)), "OK", "Invalid"))</f>
        <v/>
      </c>
    </row>
    <row r="690" spans="1:159" s="205" customFormat="1" ht="39.9" customHeight="1" x14ac:dyDescent="0.25">
      <c r="A690" s="206"/>
      <c r="B690" s="196"/>
      <c r="C690" s="197"/>
      <c r="D690" s="198"/>
      <c r="E690" s="199"/>
      <c r="F690" s="200"/>
      <c r="G690" s="201"/>
      <c r="H690" s="292"/>
      <c r="I690" s="305">
        <f>RMDF!I690</f>
        <v>0</v>
      </c>
      <c r="J690" s="305" t="str">
        <f>IF(I690=ProductCode!$B$30,"PDReclPost",IF(OR(I690=ProductCode!$C$30,I690=ProductCode!$E$30,I690=ProductCode!$G$30),"PDPreCon",IF(OR(I690=ProductCode!$D$30,I690=ProductCode!$F$30),"PDNotReclPost","")))</f>
        <v/>
      </c>
      <c r="K690" s="305" t="str">
        <f t="shared" si="39"/>
        <v/>
      </c>
      <c r="L690" s="289"/>
      <c r="M690" s="305" t="str">
        <f t="shared" si="39"/>
        <v/>
      </c>
      <c r="N690" s="289" t="b">
        <f>AND(RMDF!N690&gt;=0, RMDF!N690&lt;=1-RMDF!L690, RMDF!N690=ROUND(RMDF!N690,4))</f>
        <v>1</v>
      </c>
      <c r="O690" s="286" t="str">
        <f>IF(P690="","",IF(I690="","",IF(LEFT(I690,13)="Reclaimed pos",RawMaterialCode!$E$569,RawMaterialCode!$E$568)))</f>
        <v>Reclaimed pre-consumer mixed fibers (RM0578)</v>
      </c>
      <c r="P690" s="295">
        <f t="shared" si="40"/>
        <v>1</v>
      </c>
      <c r="Q690" s="202"/>
      <c r="R690" s="203"/>
      <c r="S690" s="204" t="str">
        <f t="shared" si="41"/>
        <v/>
      </c>
      <c r="T690" s="281"/>
      <c r="U690" s="281"/>
      <c r="V690" s="281"/>
      <c r="W690" s="281"/>
      <c r="X690" s="317">
        <f>RMDF!X690</f>
        <v>0</v>
      </c>
      <c r="Y690" s="318" t="str">
        <f>IF(X690=0,"",_xlfn.XLOOKUP(X690,StatePicklist!$1:$1,StatePicklist!$3:$3,"NA",0))</f>
        <v/>
      </c>
      <c r="Z690" s="297" t="str">
        <f ca="1">IF(RMDF!Y690="", "", IF(ISNUMBER(MATCH(RMDF!Y690, INDIRECT(Y690), 0)), "OK", "Invalid"))</f>
        <v/>
      </c>
      <c r="AA690" s="281"/>
      <c r="AB690" s="281"/>
      <c r="AC690" s="281"/>
      <c r="AD690" s="281" t="b">
        <f>AND(RMDF!AG690&gt;=0, RMDF!AG690&lt;=1-RMDF!Z690, RMDF!AG690=ROUND(RMDF!AG690,4))</f>
        <v>1</v>
      </c>
      <c r="AE690" s="317">
        <f>RMDF!AE690</f>
        <v>0</v>
      </c>
      <c r="AF690" s="318" t="str">
        <f>IF(AE690=0,"",_xlfn.XLOOKUP(AE690,StatePicklist!$1:$1,StatePicklist!$3:$3,"NA",0))</f>
        <v/>
      </c>
      <c r="AG690" s="297" t="str">
        <f ca="1">IF(RMDF!AF690="", "", IF(ISNUMBER(MATCH(RMDF!AF690, INDIRECT(AF690), 0)), "OK", "Invalid"))</f>
        <v/>
      </c>
      <c r="AH690" s="281"/>
      <c r="AI690" s="281"/>
      <c r="AJ690" s="281"/>
      <c r="AK690" s="281" t="b">
        <f>AND(RMDF!AN690&gt;=0, RMDF!AN690&lt;=1-SUM(RMDF!Z690,RMDF!AG690), RMDF!AN690=ROUND(RMDF!AN690,4))</f>
        <v>1</v>
      </c>
      <c r="AL690" s="317">
        <f>RMDF!AL690</f>
        <v>0</v>
      </c>
      <c r="AM690" s="318" t="str">
        <f>IF(AL690=0,"",_xlfn.XLOOKUP(AL690,StatePicklist!$1:$1,StatePicklist!$3:$3,"NA",0))</f>
        <v/>
      </c>
      <c r="AN690" s="297" t="str">
        <f ca="1">IF(RMDF!AM690="", "", IF(ISNUMBER(MATCH(RMDF!AM690, INDIRECT(AM690), 0)), "OK", "Invalid"))</f>
        <v/>
      </c>
      <c r="AO690" s="281"/>
      <c r="AP690" s="281"/>
      <c r="AQ690" s="281"/>
      <c r="AR690" s="281" t="b">
        <f>AND(RMDF!AU690&gt;=0, RMDF!AU690&lt;=1-SUM(RMDF!Z690,RMDF!AG690,RMDF!AN690), RMDF!AU690=ROUND(RMDF!AU690,4))</f>
        <v>1</v>
      </c>
      <c r="AS690" s="317">
        <f>RMDF!AS690</f>
        <v>0</v>
      </c>
      <c r="AT690" s="318" t="str">
        <f>IF(AS690=0,"",_xlfn.XLOOKUP(AS690,StatePicklist!$1:$1,StatePicklist!$3:$3,"NA",0))</f>
        <v/>
      </c>
      <c r="AU690" s="297" t="str">
        <f ca="1">IF(RMDF!AT690="", "", IF(ISNUMBER(MATCH(RMDF!AT690, INDIRECT(AT690), 0)), "OK", "Invalid"))</f>
        <v/>
      </c>
      <c r="AV690" s="281"/>
      <c r="AW690" s="281"/>
      <c r="AX690" s="281"/>
      <c r="AY690" s="281" t="b">
        <f>AND(RMDF!BB690&gt;=0, RMDF!BB690&lt;=1-SUM(RMDF!Z690,RMDF!AG690,RMDF!AN690,RMDF!AU690), RMDF!BB690=ROUND(RMDF!BB690,4))</f>
        <v>1</v>
      </c>
      <c r="AZ690" s="317">
        <f>RMDF!AZ690</f>
        <v>0</v>
      </c>
      <c r="BA690" s="318" t="str">
        <f>IF(AZ690=0,"",_xlfn.XLOOKUP(AZ690,StatePicklist!$1:$1,StatePicklist!$3:$3,"NA",0))</f>
        <v/>
      </c>
      <c r="BB690" s="297" t="str">
        <f ca="1">IF(RMDF!BA690="", "", IF(ISNUMBER(MATCH(RMDF!BA690, INDIRECT(BA690), 0)), "OK", "Invalid"))</f>
        <v/>
      </c>
      <c r="BC690" s="281"/>
      <c r="BD690" s="281"/>
      <c r="BE690" s="281"/>
      <c r="BF690" s="281" t="b">
        <f>AND(RMDF!BI690&gt;=0, RMDF!BI690&lt;=1-SUM(RMDF!Z690,RMDF!AG690,RMDF!AN690,RMDF!AU690,RMDF!BB690), RMDF!BI690=ROUND(RMDF!BI690,4))</f>
        <v>1</v>
      </c>
      <c r="BG690" s="317">
        <f>RMDF!BG690</f>
        <v>0</v>
      </c>
      <c r="BH690" s="318" t="str">
        <f>IF(BG690=0,"",_xlfn.XLOOKUP(BG690,StatePicklist!$1:$1,StatePicklist!$3:$3,"NA",0))</f>
        <v/>
      </c>
      <c r="BI690" s="297" t="str">
        <f ca="1">IF(RMDF!BH690="", "", IF(ISNUMBER(MATCH(RMDF!BH690, INDIRECT(BH690), 0)), "OK", "Invalid"))</f>
        <v/>
      </c>
      <c r="BJ690" s="281"/>
      <c r="BK690" s="281"/>
      <c r="BL690" s="281"/>
      <c r="BM690" s="281" t="b">
        <f>AND(RMDF!BP690&gt;=0, RMDF!BP690&lt;=1-SUM(RMDF!Z690,RMDF!AG690,RMDF!AN690,RMDF!AU690,RMDF!BB690,RMDF!BI690), RMDF!BP690=ROUND(RMDF!BP690,4))</f>
        <v>1</v>
      </c>
      <c r="BN690" s="317">
        <f>RMDF!BN690</f>
        <v>0</v>
      </c>
      <c r="BO690" s="318" t="str">
        <f>IF(BN690=0,"",_xlfn.XLOOKUP(BN690,StatePicklist!$1:$1,StatePicklist!$3:$3,"NA",0))</f>
        <v/>
      </c>
      <c r="BP690" s="297" t="str">
        <f ca="1">IF(RMDF!BO690="", "", IF(ISNUMBER(MATCH(RMDF!BO690, INDIRECT(BO690), 0)), "OK", "Invalid"))</f>
        <v/>
      </c>
      <c r="BQ690" s="281"/>
      <c r="BR690" s="281"/>
      <c r="BS690" s="281"/>
      <c r="BT690" s="281" t="b">
        <f>AND(RMDF!BW690&gt;=0, RMDF!BW690&lt;=1-SUM(RMDF!Z690,RMDF!AG690,RMDF!AN690,RMDF!AU690,RMDF!BB690,RMDF!BI690,RMDF!BP690), RMDF!BW690=ROUND(RMDF!BW690,4))</f>
        <v>1</v>
      </c>
      <c r="BU690" s="317">
        <f>RMDF!BU690</f>
        <v>0</v>
      </c>
      <c r="BV690" s="318" t="str">
        <f>IF(BU690=0,"",_xlfn.XLOOKUP(BU690,StatePicklist!$1:$1,StatePicklist!$3:$3,"NA",0))</f>
        <v/>
      </c>
      <c r="BW690" s="297" t="str">
        <f ca="1">IF(RMDF!BV690="", "", IF(ISNUMBER(MATCH(RMDF!BV690, INDIRECT(BV690), 0)), "OK", "Invalid"))</f>
        <v/>
      </c>
      <c r="BX690" s="281"/>
      <c r="BY690" s="281"/>
      <c r="BZ690" s="281"/>
      <c r="CA690" s="281" t="b">
        <f>AND(RMDF!CD690&gt;=0, RMDF!CD690&lt;=1-SUM(RMDF!Z690,RMDF!AG690,RMDF!AN690,RMDF!AU690,RMDF!BB690,RMDF!BI690,RMDF!BP690,RMDF!BW690), RMDF!CD690=ROUND(RMDF!CD690,4))</f>
        <v>1</v>
      </c>
      <c r="CB690" s="317">
        <f>RMDF!CB690</f>
        <v>0</v>
      </c>
      <c r="CC690" s="318" t="str">
        <f>IF(CB690=0,"",_xlfn.XLOOKUP(CB690,StatePicklist!$1:$1,StatePicklist!$3:$3,"NA",0))</f>
        <v/>
      </c>
      <c r="CD690" s="297" t="str">
        <f ca="1">IF(RMDF!CC690="", "", IF(ISNUMBER(MATCH(RMDF!CC690, INDIRECT(CC690), 0)), "OK", "Invalid"))</f>
        <v/>
      </c>
      <c r="CE690" s="281"/>
      <c r="CF690" s="281"/>
      <c r="CG690" s="281"/>
      <c r="CH690" s="281" t="b">
        <f>AND(RMDF!CK690&gt;=0, RMDF!CK690&lt;=1-SUM(RMDF!Z690,RMDF!AG690,RMDF!AN690,RMDF!AU690,RMDF!BB690,RMDF!BI690,RMDF!BP690,RMDF!BW690,RMDF!CD690), RMDF!CK690=ROUND(RMDF!CK690,4))</f>
        <v>1</v>
      </c>
      <c r="CI690" s="317">
        <f>RMDF!CI690</f>
        <v>0</v>
      </c>
      <c r="CJ690" s="318" t="str">
        <f>IF(CI690=0,"",_xlfn.XLOOKUP(CI690,StatePicklist!$1:$1,StatePicklist!$3:$3,"NA",0))</f>
        <v/>
      </c>
      <c r="CK690" s="297" t="str">
        <f ca="1">IF(RMDF!CJ690="", "", IF(ISNUMBER(MATCH(RMDF!CJ690, INDIRECT(CJ690), 0)), "OK", "Invalid"))</f>
        <v/>
      </c>
      <c r="CL690" s="281"/>
      <c r="CM690" s="281"/>
      <c r="CN690" s="281"/>
      <c r="CO690" s="281" t="b">
        <f>AND(RMDF!CR690&gt;=0, RMDF!CR690&lt;=1-SUM(RMDF!Z690,RMDF!AG690,RMDF!AN690,RMDF!AU690,RMDF!BB690,RMDF!BI690,RMDF!BP690,RMDF!BW690,RMDF!CD690,RMDF!CK690), RMDF!CR690=ROUND(RMDF!CR690,4))</f>
        <v>1</v>
      </c>
      <c r="CP690" s="317">
        <f>RMDF!CP690</f>
        <v>0</v>
      </c>
      <c r="CQ690" s="318" t="str">
        <f>IF(CP690=0,"",_xlfn.XLOOKUP(CP690,StatePicklist!$1:$1,StatePicklist!$3:$3,"NA",0))</f>
        <v/>
      </c>
      <c r="CR690" s="297" t="str">
        <f ca="1">IF(RMDF!CQ690="", "", IF(ISNUMBER(MATCH(RMDF!CQ690, INDIRECT(CQ690), 0)), "OK", "Invalid"))</f>
        <v/>
      </c>
      <c r="CS690" s="281"/>
      <c r="CT690" s="281"/>
      <c r="CU690" s="281"/>
      <c r="CV690" s="281" t="b">
        <f>AND(RMDF!CY690&gt;=0, RMDF!CY690&lt;=1-SUM(RMDF!Z690,RMDF!AG690,RMDF!AN690,RMDF!AU690,RMDF!BB690,RMDF!BI690,RMDF!BP690,RMDF!BW690,RMDF!CD690,RMDF!CK690,RMDF!CR690), RMDF!CY690=ROUND(RMDF!CY690,4))</f>
        <v>1</v>
      </c>
      <c r="CW690" s="317">
        <f>RMDF!CW690</f>
        <v>0</v>
      </c>
      <c r="CX690" s="318" t="str">
        <f>IF(CW690=0,"",_xlfn.XLOOKUP(CW690,StatePicklist!$1:$1,StatePicklist!$3:$3,"NA",0))</f>
        <v/>
      </c>
      <c r="CY690" s="297" t="str">
        <f ca="1">IF(RMDF!CX690="", "", IF(ISNUMBER(MATCH(RMDF!CX690, INDIRECT(CX690), 0)), "OK", "Invalid"))</f>
        <v/>
      </c>
      <c r="CZ690" s="281"/>
      <c r="DA690" s="281"/>
      <c r="DB690" s="281"/>
      <c r="DC690" s="281" t="b">
        <f>AND(RMDF!DF690&gt;=0, RMDF!DF690&lt;=1-SUM(RMDF!Z690,RMDF!AG690,RMDF!AN690,RMDF!AU690,RMDF!BB690,RMDF!BI690,RMDF!BP690,RMDF!BW690,RMDF!CD690,RMDF!CK690,RMDF!CR690,RMDF!CY690), RMDF!DF690=ROUND(RMDF!DF690,4))</f>
        <v>1</v>
      </c>
      <c r="DD690" s="317">
        <f>RMDF!DD690</f>
        <v>0</v>
      </c>
      <c r="DE690" s="318" t="str">
        <f>IF(DD690=0,"",_xlfn.XLOOKUP(DD690,StatePicklist!$1:$1,StatePicklist!$3:$3,"NA",0))</f>
        <v/>
      </c>
      <c r="DF690" s="297" t="str">
        <f ca="1">IF(RMDF!DE690="", "", IF(ISNUMBER(MATCH(RMDF!DE690, INDIRECT(DE690), 0)), "OK", "Invalid"))</f>
        <v/>
      </c>
      <c r="DG690" s="281"/>
      <c r="DH690" s="281"/>
      <c r="DI690" s="281"/>
      <c r="DJ690" s="281" t="b">
        <f>AND(RMDF!DM690&gt;=0, RMDF!DM690&lt;=1-SUM(RMDF!Z690,RMDF!AG690,RMDF!AN690,RMDF!AU690,RMDF!BB690,RMDF!BI690,RMDF!BP690,RMDF!BW690,RMDF!CD690,RMDF!CK690,RMDF!CR690,RMDF!CY690,RMDF!DF690), RMDF!DM690=ROUND(RMDF!DM690,4))</f>
        <v>1</v>
      </c>
      <c r="DK690" s="317">
        <f>RMDF!DK690</f>
        <v>0</v>
      </c>
      <c r="DL690" s="318" t="str">
        <f>IF(DK690=0,"",_xlfn.XLOOKUP(DK690,StatePicklist!$1:$1,StatePicklist!$3:$3,"NA",0))</f>
        <v/>
      </c>
      <c r="DM690" s="297" t="str">
        <f ca="1">IF(RMDF!DL690="", "", IF(ISNUMBER(MATCH(RMDF!DL690, INDIRECT(DL690), 0)), "OK", "Invalid"))</f>
        <v/>
      </c>
      <c r="DN690" s="281"/>
      <c r="DO690" s="281"/>
      <c r="DP690" s="281"/>
      <c r="DQ690" s="281" t="b">
        <f>AND(RMDF!DT690&gt;=0, RMDF!DT690&lt;=1-SUM(RMDF!Z690,RMDF!AG690,RMDF!AN690,RMDF!AU690,RMDF!BB690,RMDF!BI690,RMDF!BP690,RMDF!BW690,RMDF!CD690,RMDF!CK690,RMDF!CR690,RMDF!CY690,RMDF!DF690,RMDF!DM690), RMDF!DT690=ROUND(RMDF!DT690,4))</f>
        <v>1</v>
      </c>
      <c r="DR690" s="317">
        <f>RMDF!DR690</f>
        <v>0</v>
      </c>
      <c r="DS690" s="318" t="str">
        <f>IF(DR690=0,"",_xlfn.XLOOKUP(DR690,StatePicklist!$1:$1,StatePicklist!$3:$3,"NA",0))</f>
        <v/>
      </c>
      <c r="DT690" s="297" t="str">
        <f ca="1">IF(RMDF!DS690="", "", IF(ISNUMBER(MATCH(RMDF!DS690, INDIRECT(DS690), 0)), "OK", "Invalid"))</f>
        <v/>
      </c>
      <c r="DU690" s="281"/>
      <c r="DV690" s="281"/>
      <c r="DW690" s="281"/>
      <c r="DX690" s="281" t="b">
        <f>AND(RMDF!EA690&gt;=0, RMDF!EA690&lt;=1-SUM(RMDF!Z690,RMDF!AG690,RMDF!AN690,RMDF!AU690,RMDF!BB690,RMDF!BI690,RMDF!BP690,RMDF!BW690,RMDF!CD690,RMDF!CK690,RMDF!CR690,RMDF!CY690,RMDF!DF690,RMDF!DM690,RMDF!DT690), RMDF!EA690=ROUND(RMDF!EA690,4))</f>
        <v>1</v>
      </c>
      <c r="DY690" s="317">
        <f>RMDF!DY690</f>
        <v>0</v>
      </c>
      <c r="DZ690" s="318" t="str">
        <f>IF(DY690=0,"",_xlfn.XLOOKUP(DY690,StatePicklist!$1:$1,StatePicklist!$3:$3,"NA",0))</f>
        <v/>
      </c>
      <c r="EA690" s="297" t="str">
        <f ca="1">IF(RMDF!DZ690="", "", IF(ISNUMBER(MATCH(RMDF!DZ690, INDIRECT(DZ690), 0)), "OK", "Invalid"))</f>
        <v/>
      </c>
      <c r="EB690" s="281"/>
      <c r="EC690" s="281"/>
      <c r="ED690" s="281"/>
      <c r="EE690" s="281" t="b">
        <f>AND(RMDF!EH690&gt;=0, RMDF!EH690&lt;=1-SUM(RMDF!Z690,RMDF!AG690,RMDF!AN690,RMDF!AU690,RMDF!BB690,RMDF!BI690,RMDF!BP690,RMDF!BW690,RMDF!CD690,RMDF!CK690,RMDF!CR690,RMDF!CY690,RMDF!DF690,RMDF!DM690,RMDF!DT690,RMDF!EA690), RMDF!EH690=ROUND(RMDF!EH690,4))</f>
        <v>1</v>
      </c>
      <c r="EF690" s="317">
        <f>RMDF!EF690</f>
        <v>0</v>
      </c>
      <c r="EG690" s="318" t="str">
        <f>IF(EF690=0,"",_xlfn.XLOOKUP(EF690,StatePicklist!$1:$1,StatePicklist!$3:$3,"NA",0))</f>
        <v/>
      </c>
      <c r="EH690" s="297" t="str">
        <f ca="1">IF(RMDF!EG690="", "", IF(ISNUMBER(MATCH(RMDF!EG690, INDIRECT(EG690), 0)), "OK", "Invalid"))</f>
        <v/>
      </c>
      <c r="EI690" s="281"/>
      <c r="EJ690" s="281"/>
      <c r="EK690" s="281"/>
      <c r="EL690" s="281" t="b">
        <f>AND(RMDF!EO690&gt;=0, RMDF!EO690&lt;=1-SUM(RMDF!Z690,RMDF!AG690,RMDF!AN690,RMDF!AU690,RMDF!BB690,RMDF!BI690,RMDF!BP690,RMDF!BW690,RMDF!CD690,RMDF!CK690,RMDF!CR690,RMDF!CY690,RMDF!DF690,RMDF!DM690,RMDF!DT690,RMDF!EA690,RMDF!EH690), RMDF!EO690=ROUND(RMDF!EO690,4))</f>
        <v>1</v>
      </c>
      <c r="EM690" s="317">
        <f>RMDF!EM690</f>
        <v>0</v>
      </c>
      <c r="EN690" s="318" t="str">
        <f>IF(EM690=0,"",_xlfn.XLOOKUP(EM690,StatePicklist!$1:$1,StatePicklist!$3:$3,"NA",0))</f>
        <v/>
      </c>
      <c r="EO690" s="297" t="str">
        <f ca="1">IF(RMDF!EN690="", "", IF(ISNUMBER(MATCH(RMDF!EN690, INDIRECT(EN690), 0)), "OK", "Invalid"))</f>
        <v/>
      </c>
      <c r="EP690" s="281"/>
      <c r="EQ690" s="281"/>
      <c r="ER690" s="281"/>
      <c r="ES690" s="281" t="b">
        <f>AND(RMDF!EV690&gt;=0, RMDF!EV690&lt;=1-SUM(RMDF!Z690,RMDF!AG690,RMDF!AN690,RMDF!AU690,RMDF!BB690,RMDF!BI690,RMDF!BP690,RMDF!BW690,RMDF!CD690,RMDF!CK690,RMDF!CR690,RMDF!CY690,RMDF!DF690,RMDF!DM690,RMDF!DT690,RMDF!EA690,RMDF!EH690,RMDF!EO690), RMDF!EV690=ROUND(RMDF!EV690,4))</f>
        <v>1</v>
      </c>
      <c r="ET690" s="317">
        <f>RMDF!ET690</f>
        <v>0</v>
      </c>
      <c r="EU690" s="318" t="str">
        <f>IF(ET690=0,"",_xlfn.XLOOKUP(ET690,StatePicklist!$1:$1,StatePicklist!$3:$3,"NA",0))</f>
        <v/>
      </c>
      <c r="EV690" s="297" t="str">
        <f ca="1">IF(RMDF!EU690="", "", IF(ISNUMBER(MATCH(RMDF!EU690, INDIRECT(EU690), 0)), "OK", "Invalid"))</f>
        <v/>
      </c>
      <c r="EW690" s="281"/>
      <c r="EX690" s="281"/>
      <c r="EY690" s="281"/>
      <c r="EZ690" s="281" t="b">
        <f>AND(RMDF!FC690&gt;=0, RMDF!FC690&lt;=1-SUM(RMDF!Z690,RMDF!AG690,RMDF!AN690,RMDF!AU690,RMDF!BB690,RMDF!BI690,RMDF!BP690,RMDF!BW690,RMDF!CD690,RMDF!CK690,RMDF!CR690,RMDF!CY690,RMDF!DF690,RMDF!DM690,RMDF!DT690,RMDF!EA690,RMDF!EH690,RMDF!EO690,RMDF!EV690), RMDF!FC690=ROUND(RMDF!FC690,4))</f>
        <v>1</v>
      </c>
      <c r="FA690" s="317">
        <f>RMDF!FA690</f>
        <v>0</v>
      </c>
      <c r="FB690" s="318" t="str">
        <f>IF(FA690=0,"",_xlfn.XLOOKUP(FA690,StatePicklist!$1:$1,StatePicklist!$3:$3,"NA",0))</f>
        <v/>
      </c>
      <c r="FC690" s="297" t="str">
        <f ca="1">IF(RMDF!FB690="", "", IF(ISNUMBER(MATCH(RMDF!FB690, INDIRECT(FB690), 0)), "OK", "Invalid"))</f>
        <v/>
      </c>
    </row>
    <row r="691" spans="1:159" s="205" customFormat="1" ht="39.9" customHeight="1" x14ac:dyDescent="0.25">
      <c r="A691" s="206"/>
      <c r="B691" s="196"/>
      <c r="C691" s="197"/>
      <c r="D691" s="198"/>
      <c r="E691" s="199"/>
      <c r="F691" s="200"/>
      <c r="G691" s="201"/>
      <c r="H691" s="292"/>
      <c r="I691" s="305">
        <f>RMDF!I691</f>
        <v>0</v>
      </c>
      <c r="J691" s="305" t="str">
        <f>IF(I691=ProductCode!$B$30,"PDReclPost",IF(OR(I691=ProductCode!$C$30,I691=ProductCode!$E$30,I691=ProductCode!$G$30),"PDPreCon",IF(OR(I691=ProductCode!$D$30,I691=ProductCode!$F$30),"PDNotReclPost","")))</f>
        <v/>
      </c>
      <c r="K691" s="305" t="str">
        <f t="shared" si="39"/>
        <v/>
      </c>
      <c r="L691" s="289"/>
      <c r="M691" s="305" t="str">
        <f t="shared" si="39"/>
        <v/>
      </c>
      <c r="N691" s="289" t="b">
        <f>AND(RMDF!N691&gt;=0, RMDF!N691&lt;=1-RMDF!L691, RMDF!N691=ROUND(RMDF!N691,4))</f>
        <v>1</v>
      </c>
      <c r="O691" s="286" t="str">
        <f>IF(P691="","",IF(I691="","",IF(LEFT(I691,13)="Reclaimed pos",RawMaterialCode!$E$569,RawMaterialCode!$E$568)))</f>
        <v>Reclaimed pre-consumer mixed fibers (RM0578)</v>
      </c>
      <c r="P691" s="295">
        <f t="shared" si="40"/>
        <v>1</v>
      </c>
      <c r="Q691" s="202"/>
      <c r="R691" s="203"/>
      <c r="S691" s="204" t="str">
        <f t="shared" si="41"/>
        <v/>
      </c>
      <c r="T691" s="281"/>
      <c r="U691" s="281"/>
      <c r="V691" s="281"/>
      <c r="W691" s="281"/>
      <c r="X691" s="317">
        <f>RMDF!X691</f>
        <v>0</v>
      </c>
      <c r="Y691" s="318" t="str">
        <f>IF(X691=0,"",_xlfn.XLOOKUP(X691,StatePicklist!$1:$1,StatePicklist!$3:$3,"NA",0))</f>
        <v/>
      </c>
      <c r="Z691" s="297" t="str">
        <f ca="1">IF(RMDF!Y691="", "", IF(ISNUMBER(MATCH(RMDF!Y691, INDIRECT(Y691), 0)), "OK", "Invalid"))</f>
        <v/>
      </c>
      <c r="AA691" s="281"/>
      <c r="AB691" s="281"/>
      <c r="AC691" s="281"/>
      <c r="AD691" s="281" t="b">
        <f>AND(RMDF!AG691&gt;=0, RMDF!AG691&lt;=1-RMDF!Z691, RMDF!AG691=ROUND(RMDF!AG691,4))</f>
        <v>1</v>
      </c>
      <c r="AE691" s="317">
        <f>RMDF!AE691</f>
        <v>0</v>
      </c>
      <c r="AF691" s="318" t="str">
        <f>IF(AE691=0,"",_xlfn.XLOOKUP(AE691,StatePicklist!$1:$1,StatePicklist!$3:$3,"NA",0))</f>
        <v/>
      </c>
      <c r="AG691" s="297" t="str">
        <f ca="1">IF(RMDF!AF691="", "", IF(ISNUMBER(MATCH(RMDF!AF691, INDIRECT(AF691), 0)), "OK", "Invalid"))</f>
        <v/>
      </c>
      <c r="AH691" s="281"/>
      <c r="AI691" s="281"/>
      <c r="AJ691" s="281"/>
      <c r="AK691" s="281" t="b">
        <f>AND(RMDF!AN691&gt;=0, RMDF!AN691&lt;=1-SUM(RMDF!Z691,RMDF!AG691), RMDF!AN691=ROUND(RMDF!AN691,4))</f>
        <v>1</v>
      </c>
      <c r="AL691" s="317">
        <f>RMDF!AL691</f>
        <v>0</v>
      </c>
      <c r="AM691" s="318" t="str">
        <f>IF(AL691=0,"",_xlfn.XLOOKUP(AL691,StatePicklist!$1:$1,StatePicklist!$3:$3,"NA",0))</f>
        <v/>
      </c>
      <c r="AN691" s="297" t="str">
        <f ca="1">IF(RMDF!AM691="", "", IF(ISNUMBER(MATCH(RMDF!AM691, INDIRECT(AM691), 0)), "OK", "Invalid"))</f>
        <v/>
      </c>
      <c r="AO691" s="281"/>
      <c r="AP691" s="281"/>
      <c r="AQ691" s="281"/>
      <c r="AR691" s="281" t="b">
        <f>AND(RMDF!AU691&gt;=0, RMDF!AU691&lt;=1-SUM(RMDF!Z691,RMDF!AG691,RMDF!AN691), RMDF!AU691=ROUND(RMDF!AU691,4))</f>
        <v>1</v>
      </c>
      <c r="AS691" s="317">
        <f>RMDF!AS691</f>
        <v>0</v>
      </c>
      <c r="AT691" s="318" t="str">
        <f>IF(AS691=0,"",_xlfn.XLOOKUP(AS691,StatePicklist!$1:$1,StatePicklist!$3:$3,"NA",0))</f>
        <v/>
      </c>
      <c r="AU691" s="297" t="str">
        <f ca="1">IF(RMDF!AT691="", "", IF(ISNUMBER(MATCH(RMDF!AT691, INDIRECT(AT691), 0)), "OK", "Invalid"))</f>
        <v/>
      </c>
      <c r="AV691" s="281"/>
      <c r="AW691" s="281"/>
      <c r="AX691" s="281"/>
      <c r="AY691" s="281" t="b">
        <f>AND(RMDF!BB691&gt;=0, RMDF!BB691&lt;=1-SUM(RMDF!Z691,RMDF!AG691,RMDF!AN691,RMDF!AU691), RMDF!BB691=ROUND(RMDF!BB691,4))</f>
        <v>1</v>
      </c>
      <c r="AZ691" s="317">
        <f>RMDF!AZ691</f>
        <v>0</v>
      </c>
      <c r="BA691" s="318" t="str">
        <f>IF(AZ691=0,"",_xlfn.XLOOKUP(AZ691,StatePicklist!$1:$1,StatePicklist!$3:$3,"NA",0))</f>
        <v/>
      </c>
      <c r="BB691" s="297" t="str">
        <f ca="1">IF(RMDF!BA691="", "", IF(ISNUMBER(MATCH(RMDF!BA691, INDIRECT(BA691), 0)), "OK", "Invalid"))</f>
        <v/>
      </c>
      <c r="BC691" s="281"/>
      <c r="BD691" s="281"/>
      <c r="BE691" s="281"/>
      <c r="BF691" s="281" t="b">
        <f>AND(RMDF!BI691&gt;=0, RMDF!BI691&lt;=1-SUM(RMDF!Z691,RMDF!AG691,RMDF!AN691,RMDF!AU691,RMDF!BB691), RMDF!BI691=ROUND(RMDF!BI691,4))</f>
        <v>1</v>
      </c>
      <c r="BG691" s="317">
        <f>RMDF!BG691</f>
        <v>0</v>
      </c>
      <c r="BH691" s="318" t="str">
        <f>IF(BG691=0,"",_xlfn.XLOOKUP(BG691,StatePicklist!$1:$1,StatePicklist!$3:$3,"NA",0))</f>
        <v/>
      </c>
      <c r="BI691" s="297" t="str">
        <f ca="1">IF(RMDF!BH691="", "", IF(ISNUMBER(MATCH(RMDF!BH691, INDIRECT(BH691), 0)), "OK", "Invalid"))</f>
        <v/>
      </c>
      <c r="BJ691" s="281"/>
      <c r="BK691" s="281"/>
      <c r="BL691" s="281"/>
      <c r="BM691" s="281" t="b">
        <f>AND(RMDF!BP691&gt;=0, RMDF!BP691&lt;=1-SUM(RMDF!Z691,RMDF!AG691,RMDF!AN691,RMDF!AU691,RMDF!BB691,RMDF!BI691), RMDF!BP691=ROUND(RMDF!BP691,4))</f>
        <v>1</v>
      </c>
      <c r="BN691" s="317">
        <f>RMDF!BN691</f>
        <v>0</v>
      </c>
      <c r="BO691" s="318" t="str">
        <f>IF(BN691=0,"",_xlfn.XLOOKUP(BN691,StatePicklist!$1:$1,StatePicklist!$3:$3,"NA",0))</f>
        <v/>
      </c>
      <c r="BP691" s="297" t="str">
        <f ca="1">IF(RMDF!BO691="", "", IF(ISNUMBER(MATCH(RMDF!BO691, INDIRECT(BO691), 0)), "OK", "Invalid"))</f>
        <v/>
      </c>
      <c r="BQ691" s="281"/>
      <c r="BR691" s="281"/>
      <c r="BS691" s="281"/>
      <c r="BT691" s="281" t="b">
        <f>AND(RMDF!BW691&gt;=0, RMDF!BW691&lt;=1-SUM(RMDF!Z691,RMDF!AG691,RMDF!AN691,RMDF!AU691,RMDF!BB691,RMDF!BI691,RMDF!BP691), RMDF!BW691=ROUND(RMDF!BW691,4))</f>
        <v>1</v>
      </c>
      <c r="BU691" s="317">
        <f>RMDF!BU691</f>
        <v>0</v>
      </c>
      <c r="BV691" s="318" t="str">
        <f>IF(BU691=0,"",_xlfn.XLOOKUP(BU691,StatePicklist!$1:$1,StatePicklist!$3:$3,"NA",0))</f>
        <v/>
      </c>
      <c r="BW691" s="297" t="str">
        <f ca="1">IF(RMDF!BV691="", "", IF(ISNUMBER(MATCH(RMDF!BV691, INDIRECT(BV691), 0)), "OK", "Invalid"))</f>
        <v/>
      </c>
      <c r="BX691" s="281"/>
      <c r="BY691" s="281"/>
      <c r="BZ691" s="281"/>
      <c r="CA691" s="281" t="b">
        <f>AND(RMDF!CD691&gt;=0, RMDF!CD691&lt;=1-SUM(RMDF!Z691,RMDF!AG691,RMDF!AN691,RMDF!AU691,RMDF!BB691,RMDF!BI691,RMDF!BP691,RMDF!BW691), RMDF!CD691=ROUND(RMDF!CD691,4))</f>
        <v>1</v>
      </c>
      <c r="CB691" s="317">
        <f>RMDF!CB691</f>
        <v>0</v>
      </c>
      <c r="CC691" s="318" t="str">
        <f>IF(CB691=0,"",_xlfn.XLOOKUP(CB691,StatePicklist!$1:$1,StatePicklist!$3:$3,"NA",0))</f>
        <v/>
      </c>
      <c r="CD691" s="297" t="str">
        <f ca="1">IF(RMDF!CC691="", "", IF(ISNUMBER(MATCH(RMDF!CC691, INDIRECT(CC691), 0)), "OK", "Invalid"))</f>
        <v/>
      </c>
      <c r="CE691" s="281"/>
      <c r="CF691" s="281"/>
      <c r="CG691" s="281"/>
      <c r="CH691" s="281" t="b">
        <f>AND(RMDF!CK691&gt;=0, RMDF!CK691&lt;=1-SUM(RMDF!Z691,RMDF!AG691,RMDF!AN691,RMDF!AU691,RMDF!BB691,RMDF!BI691,RMDF!BP691,RMDF!BW691,RMDF!CD691), RMDF!CK691=ROUND(RMDF!CK691,4))</f>
        <v>1</v>
      </c>
      <c r="CI691" s="317">
        <f>RMDF!CI691</f>
        <v>0</v>
      </c>
      <c r="CJ691" s="318" t="str">
        <f>IF(CI691=0,"",_xlfn.XLOOKUP(CI691,StatePicklist!$1:$1,StatePicklist!$3:$3,"NA",0))</f>
        <v/>
      </c>
      <c r="CK691" s="297" t="str">
        <f ca="1">IF(RMDF!CJ691="", "", IF(ISNUMBER(MATCH(RMDF!CJ691, INDIRECT(CJ691), 0)), "OK", "Invalid"))</f>
        <v/>
      </c>
      <c r="CL691" s="281"/>
      <c r="CM691" s="281"/>
      <c r="CN691" s="281"/>
      <c r="CO691" s="281" t="b">
        <f>AND(RMDF!CR691&gt;=0, RMDF!CR691&lt;=1-SUM(RMDF!Z691,RMDF!AG691,RMDF!AN691,RMDF!AU691,RMDF!BB691,RMDF!BI691,RMDF!BP691,RMDF!BW691,RMDF!CD691,RMDF!CK691), RMDF!CR691=ROUND(RMDF!CR691,4))</f>
        <v>1</v>
      </c>
      <c r="CP691" s="317">
        <f>RMDF!CP691</f>
        <v>0</v>
      </c>
      <c r="CQ691" s="318" t="str">
        <f>IF(CP691=0,"",_xlfn.XLOOKUP(CP691,StatePicklist!$1:$1,StatePicklist!$3:$3,"NA",0))</f>
        <v/>
      </c>
      <c r="CR691" s="297" t="str">
        <f ca="1">IF(RMDF!CQ691="", "", IF(ISNUMBER(MATCH(RMDF!CQ691, INDIRECT(CQ691), 0)), "OK", "Invalid"))</f>
        <v/>
      </c>
      <c r="CS691" s="281"/>
      <c r="CT691" s="281"/>
      <c r="CU691" s="281"/>
      <c r="CV691" s="281" t="b">
        <f>AND(RMDF!CY691&gt;=0, RMDF!CY691&lt;=1-SUM(RMDF!Z691,RMDF!AG691,RMDF!AN691,RMDF!AU691,RMDF!BB691,RMDF!BI691,RMDF!BP691,RMDF!BW691,RMDF!CD691,RMDF!CK691,RMDF!CR691), RMDF!CY691=ROUND(RMDF!CY691,4))</f>
        <v>1</v>
      </c>
      <c r="CW691" s="317">
        <f>RMDF!CW691</f>
        <v>0</v>
      </c>
      <c r="CX691" s="318" t="str">
        <f>IF(CW691=0,"",_xlfn.XLOOKUP(CW691,StatePicklist!$1:$1,StatePicklist!$3:$3,"NA",0))</f>
        <v/>
      </c>
      <c r="CY691" s="297" t="str">
        <f ca="1">IF(RMDF!CX691="", "", IF(ISNUMBER(MATCH(RMDF!CX691, INDIRECT(CX691), 0)), "OK", "Invalid"))</f>
        <v/>
      </c>
      <c r="CZ691" s="281"/>
      <c r="DA691" s="281"/>
      <c r="DB691" s="281"/>
      <c r="DC691" s="281" t="b">
        <f>AND(RMDF!DF691&gt;=0, RMDF!DF691&lt;=1-SUM(RMDF!Z691,RMDF!AG691,RMDF!AN691,RMDF!AU691,RMDF!BB691,RMDF!BI691,RMDF!BP691,RMDF!BW691,RMDF!CD691,RMDF!CK691,RMDF!CR691,RMDF!CY691), RMDF!DF691=ROUND(RMDF!DF691,4))</f>
        <v>1</v>
      </c>
      <c r="DD691" s="317">
        <f>RMDF!DD691</f>
        <v>0</v>
      </c>
      <c r="DE691" s="318" t="str">
        <f>IF(DD691=0,"",_xlfn.XLOOKUP(DD691,StatePicklist!$1:$1,StatePicklist!$3:$3,"NA",0))</f>
        <v/>
      </c>
      <c r="DF691" s="297" t="str">
        <f ca="1">IF(RMDF!DE691="", "", IF(ISNUMBER(MATCH(RMDF!DE691, INDIRECT(DE691), 0)), "OK", "Invalid"))</f>
        <v/>
      </c>
      <c r="DG691" s="281"/>
      <c r="DH691" s="281"/>
      <c r="DI691" s="281"/>
      <c r="DJ691" s="281" t="b">
        <f>AND(RMDF!DM691&gt;=0, RMDF!DM691&lt;=1-SUM(RMDF!Z691,RMDF!AG691,RMDF!AN691,RMDF!AU691,RMDF!BB691,RMDF!BI691,RMDF!BP691,RMDF!BW691,RMDF!CD691,RMDF!CK691,RMDF!CR691,RMDF!CY691,RMDF!DF691), RMDF!DM691=ROUND(RMDF!DM691,4))</f>
        <v>1</v>
      </c>
      <c r="DK691" s="317">
        <f>RMDF!DK691</f>
        <v>0</v>
      </c>
      <c r="DL691" s="318" t="str">
        <f>IF(DK691=0,"",_xlfn.XLOOKUP(DK691,StatePicklist!$1:$1,StatePicklist!$3:$3,"NA",0))</f>
        <v/>
      </c>
      <c r="DM691" s="297" t="str">
        <f ca="1">IF(RMDF!DL691="", "", IF(ISNUMBER(MATCH(RMDF!DL691, INDIRECT(DL691), 0)), "OK", "Invalid"))</f>
        <v/>
      </c>
      <c r="DN691" s="281"/>
      <c r="DO691" s="281"/>
      <c r="DP691" s="281"/>
      <c r="DQ691" s="281" t="b">
        <f>AND(RMDF!DT691&gt;=0, RMDF!DT691&lt;=1-SUM(RMDF!Z691,RMDF!AG691,RMDF!AN691,RMDF!AU691,RMDF!BB691,RMDF!BI691,RMDF!BP691,RMDF!BW691,RMDF!CD691,RMDF!CK691,RMDF!CR691,RMDF!CY691,RMDF!DF691,RMDF!DM691), RMDF!DT691=ROUND(RMDF!DT691,4))</f>
        <v>1</v>
      </c>
      <c r="DR691" s="317">
        <f>RMDF!DR691</f>
        <v>0</v>
      </c>
      <c r="DS691" s="318" t="str">
        <f>IF(DR691=0,"",_xlfn.XLOOKUP(DR691,StatePicklist!$1:$1,StatePicklist!$3:$3,"NA",0))</f>
        <v/>
      </c>
      <c r="DT691" s="297" t="str">
        <f ca="1">IF(RMDF!DS691="", "", IF(ISNUMBER(MATCH(RMDF!DS691, INDIRECT(DS691), 0)), "OK", "Invalid"))</f>
        <v/>
      </c>
      <c r="DU691" s="281"/>
      <c r="DV691" s="281"/>
      <c r="DW691" s="281"/>
      <c r="DX691" s="281" t="b">
        <f>AND(RMDF!EA691&gt;=0, RMDF!EA691&lt;=1-SUM(RMDF!Z691,RMDF!AG691,RMDF!AN691,RMDF!AU691,RMDF!BB691,RMDF!BI691,RMDF!BP691,RMDF!BW691,RMDF!CD691,RMDF!CK691,RMDF!CR691,RMDF!CY691,RMDF!DF691,RMDF!DM691,RMDF!DT691), RMDF!EA691=ROUND(RMDF!EA691,4))</f>
        <v>1</v>
      </c>
      <c r="DY691" s="317">
        <f>RMDF!DY691</f>
        <v>0</v>
      </c>
      <c r="DZ691" s="318" t="str">
        <f>IF(DY691=0,"",_xlfn.XLOOKUP(DY691,StatePicklist!$1:$1,StatePicklist!$3:$3,"NA",0))</f>
        <v/>
      </c>
      <c r="EA691" s="297" t="str">
        <f ca="1">IF(RMDF!DZ691="", "", IF(ISNUMBER(MATCH(RMDF!DZ691, INDIRECT(DZ691), 0)), "OK", "Invalid"))</f>
        <v/>
      </c>
      <c r="EB691" s="281"/>
      <c r="EC691" s="281"/>
      <c r="ED691" s="281"/>
      <c r="EE691" s="281" t="b">
        <f>AND(RMDF!EH691&gt;=0, RMDF!EH691&lt;=1-SUM(RMDF!Z691,RMDF!AG691,RMDF!AN691,RMDF!AU691,RMDF!BB691,RMDF!BI691,RMDF!BP691,RMDF!BW691,RMDF!CD691,RMDF!CK691,RMDF!CR691,RMDF!CY691,RMDF!DF691,RMDF!DM691,RMDF!DT691,RMDF!EA691), RMDF!EH691=ROUND(RMDF!EH691,4))</f>
        <v>1</v>
      </c>
      <c r="EF691" s="317">
        <f>RMDF!EF691</f>
        <v>0</v>
      </c>
      <c r="EG691" s="318" t="str">
        <f>IF(EF691=0,"",_xlfn.XLOOKUP(EF691,StatePicklist!$1:$1,StatePicklist!$3:$3,"NA",0))</f>
        <v/>
      </c>
      <c r="EH691" s="297" t="str">
        <f ca="1">IF(RMDF!EG691="", "", IF(ISNUMBER(MATCH(RMDF!EG691, INDIRECT(EG691), 0)), "OK", "Invalid"))</f>
        <v/>
      </c>
      <c r="EI691" s="281"/>
      <c r="EJ691" s="281"/>
      <c r="EK691" s="281"/>
      <c r="EL691" s="281" t="b">
        <f>AND(RMDF!EO691&gt;=0, RMDF!EO691&lt;=1-SUM(RMDF!Z691,RMDF!AG691,RMDF!AN691,RMDF!AU691,RMDF!BB691,RMDF!BI691,RMDF!BP691,RMDF!BW691,RMDF!CD691,RMDF!CK691,RMDF!CR691,RMDF!CY691,RMDF!DF691,RMDF!DM691,RMDF!DT691,RMDF!EA691,RMDF!EH691), RMDF!EO691=ROUND(RMDF!EO691,4))</f>
        <v>1</v>
      </c>
      <c r="EM691" s="317">
        <f>RMDF!EM691</f>
        <v>0</v>
      </c>
      <c r="EN691" s="318" t="str">
        <f>IF(EM691=0,"",_xlfn.XLOOKUP(EM691,StatePicklist!$1:$1,StatePicklist!$3:$3,"NA",0))</f>
        <v/>
      </c>
      <c r="EO691" s="297" t="str">
        <f ca="1">IF(RMDF!EN691="", "", IF(ISNUMBER(MATCH(RMDF!EN691, INDIRECT(EN691), 0)), "OK", "Invalid"))</f>
        <v/>
      </c>
      <c r="EP691" s="281"/>
      <c r="EQ691" s="281"/>
      <c r="ER691" s="281"/>
      <c r="ES691" s="281" t="b">
        <f>AND(RMDF!EV691&gt;=0, RMDF!EV691&lt;=1-SUM(RMDF!Z691,RMDF!AG691,RMDF!AN691,RMDF!AU691,RMDF!BB691,RMDF!BI691,RMDF!BP691,RMDF!BW691,RMDF!CD691,RMDF!CK691,RMDF!CR691,RMDF!CY691,RMDF!DF691,RMDF!DM691,RMDF!DT691,RMDF!EA691,RMDF!EH691,RMDF!EO691), RMDF!EV691=ROUND(RMDF!EV691,4))</f>
        <v>1</v>
      </c>
      <c r="ET691" s="317">
        <f>RMDF!ET691</f>
        <v>0</v>
      </c>
      <c r="EU691" s="318" t="str">
        <f>IF(ET691=0,"",_xlfn.XLOOKUP(ET691,StatePicklist!$1:$1,StatePicklist!$3:$3,"NA",0))</f>
        <v/>
      </c>
      <c r="EV691" s="297" t="str">
        <f ca="1">IF(RMDF!EU691="", "", IF(ISNUMBER(MATCH(RMDF!EU691, INDIRECT(EU691), 0)), "OK", "Invalid"))</f>
        <v/>
      </c>
      <c r="EW691" s="281"/>
      <c r="EX691" s="281"/>
      <c r="EY691" s="281"/>
      <c r="EZ691" s="281" t="b">
        <f>AND(RMDF!FC691&gt;=0, RMDF!FC691&lt;=1-SUM(RMDF!Z691,RMDF!AG691,RMDF!AN691,RMDF!AU691,RMDF!BB691,RMDF!BI691,RMDF!BP691,RMDF!BW691,RMDF!CD691,RMDF!CK691,RMDF!CR691,RMDF!CY691,RMDF!DF691,RMDF!DM691,RMDF!DT691,RMDF!EA691,RMDF!EH691,RMDF!EO691,RMDF!EV691), RMDF!FC691=ROUND(RMDF!FC691,4))</f>
        <v>1</v>
      </c>
      <c r="FA691" s="317">
        <f>RMDF!FA691</f>
        <v>0</v>
      </c>
      <c r="FB691" s="318" t="str">
        <f>IF(FA691=0,"",_xlfn.XLOOKUP(FA691,StatePicklist!$1:$1,StatePicklist!$3:$3,"NA",0))</f>
        <v/>
      </c>
      <c r="FC691" s="297" t="str">
        <f ca="1">IF(RMDF!FB691="", "", IF(ISNUMBER(MATCH(RMDF!FB691, INDIRECT(FB691), 0)), "OK", "Invalid"))</f>
        <v/>
      </c>
    </row>
    <row r="692" spans="1:159" s="205" customFormat="1" ht="39.9" customHeight="1" x14ac:dyDescent="0.25">
      <c r="A692" s="206"/>
      <c r="B692" s="196"/>
      <c r="C692" s="197"/>
      <c r="D692" s="198"/>
      <c r="E692" s="199"/>
      <c r="F692" s="200"/>
      <c r="G692" s="201"/>
      <c r="H692" s="292"/>
      <c r="I692" s="305">
        <f>RMDF!I692</f>
        <v>0</v>
      </c>
      <c r="J692" s="305" t="str">
        <f>IF(I692=ProductCode!$B$30,"PDReclPost",IF(OR(I692=ProductCode!$C$30,I692=ProductCode!$E$30,I692=ProductCode!$G$30),"PDPreCon",IF(OR(I692=ProductCode!$D$30,I692=ProductCode!$F$30),"PDNotReclPost","")))</f>
        <v/>
      </c>
      <c r="K692" s="305" t="str">
        <f t="shared" si="39"/>
        <v/>
      </c>
      <c r="L692" s="289"/>
      <c r="M692" s="305" t="str">
        <f t="shared" si="39"/>
        <v/>
      </c>
      <c r="N692" s="289" t="b">
        <f>AND(RMDF!N692&gt;=0, RMDF!N692&lt;=1-RMDF!L692, RMDF!N692=ROUND(RMDF!N692,4))</f>
        <v>1</v>
      </c>
      <c r="O692" s="286" t="str">
        <f>IF(P692="","",IF(I692="","",IF(LEFT(I692,13)="Reclaimed pos",RawMaterialCode!$E$569,RawMaterialCode!$E$568)))</f>
        <v>Reclaimed pre-consumer mixed fibers (RM0578)</v>
      </c>
      <c r="P692" s="295">
        <f t="shared" si="40"/>
        <v>1</v>
      </c>
      <c r="Q692" s="202"/>
      <c r="R692" s="203"/>
      <c r="S692" s="204" t="str">
        <f t="shared" si="41"/>
        <v/>
      </c>
      <c r="T692" s="281"/>
      <c r="U692" s="281"/>
      <c r="V692" s="281"/>
      <c r="W692" s="281"/>
      <c r="X692" s="317">
        <f>RMDF!X692</f>
        <v>0</v>
      </c>
      <c r="Y692" s="318" t="str">
        <f>IF(X692=0,"",_xlfn.XLOOKUP(X692,StatePicklist!$1:$1,StatePicklist!$3:$3,"NA",0))</f>
        <v/>
      </c>
      <c r="Z692" s="297" t="str">
        <f ca="1">IF(RMDF!Y692="", "", IF(ISNUMBER(MATCH(RMDF!Y692, INDIRECT(Y692), 0)), "OK", "Invalid"))</f>
        <v/>
      </c>
      <c r="AA692" s="281"/>
      <c r="AB692" s="281"/>
      <c r="AC692" s="281"/>
      <c r="AD692" s="281" t="b">
        <f>AND(RMDF!AG692&gt;=0, RMDF!AG692&lt;=1-RMDF!Z692, RMDF!AG692=ROUND(RMDF!AG692,4))</f>
        <v>1</v>
      </c>
      <c r="AE692" s="317">
        <f>RMDF!AE692</f>
        <v>0</v>
      </c>
      <c r="AF692" s="318" t="str">
        <f>IF(AE692=0,"",_xlfn.XLOOKUP(AE692,StatePicklist!$1:$1,StatePicklist!$3:$3,"NA",0))</f>
        <v/>
      </c>
      <c r="AG692" s="297" t="str">
        <f ca="1">IF(RMDF!AF692="", "", IF(ISNUMBER(MATCH(RMDF!AF692, INDIRECT(AF692), 0)), "OK", "Invalid"))</f>
        <v/>
      </c>
      <c r="AH692" s="281"/>
      <c r="AI692" s="281"/>
      <c r="AJ692" s="281"/>
      <c r="AK692" s="281" t="b">
        <f>AND(RMDF!AN692&gt;=0, RMDF!AN692&lt;=1-SUM(RMDF!Z692,RMDF!AG692), RMDF!AN692=ROUND(RMDF!AN692,4))</f>
        <v>1</v>
      </c>
      <c r="AL692" s="317">
        <f>RMDF!AL692</f>
        <v>0</v>
      </c>
      <c r="AM692" s="318" t="str">
        <f>IF(AL692=0,"",_xlfn.XLOOKUP(AL692,StatePicklist!$1:$1,StatePicklist!$3:$3,"NA",0))</f>
        <v/>
      </c>
      <c r="AN692" s="297" t="str">
        <f ca="1">IF(RMDF!AM692="", "", IF(ISNUMBER(MATCH(RMDF!AM692, INDIRECT(AM692), 0)), "OK", "Invalid"))</f>
        <v/>
      </c>
      <c r="AO692" s="281"/>
      <c r="AP692" s="281"/>
      <c r="AQ692" s="281"/>
      <c r="AR692" s="281" t="b">
        <f>AND(RMDF!AU692&gt;=0, RMDF!AU692&lt;=1-SUM(RMDF!Z692,RMDF!AG692,RMDF!AN692), RMDF!AU692=ROUND(RMDF!AU692,4))</f>
        <v>1</v>
      </c>
      <c r="AS692" s="317">
        <f>RMDF!AS692</f>
        <v>0</v>
      </c>
      <c r="AT692" s="318" t="str">
        <f>IF(AS692=0,"",_xlfn.XLOOKUP(AS692,StatePicklist!$1:$1,StatePicklist!$3:$3,"NA",0))</f>
        <v/>
      </c>
      <c r="AU692" s="297" t="str">
        <f ca="1">IF(RMDF!AT692="", "", IF(ISNUMBER(MATCH(RMDF!AT692, INDIRECT(AT692), 0)), "OK", "Invalid"))</f>
        <v/>
      </c>
      <c r="AV692" s="281"/>
      <c r="AW692" s="281"/>
      <c r="AX692" s="281"/>
      <c r="AY692" s="281" t="b">
        <f>AND(RMDF!BB692&gt;=0, RMDF!BB692&lt;=1-SUM(RMDF!Z692,RMDF!AG692,RMDF!AN692,RMDF!AU692), RMDF!BB692=ROUND(RMDF!BB692,4))</f>
        <v>1</v>
      </c>
      <c r="AZ692" s="317">
        <f>RMDF!AZ692</f>
        <v>0</v>
      </c>
      <c r="BA692" s="318" t="str">
        <f>IF(AZ692=0,"",_xlfn.XLOOKUP(AZ692,StatePicklist!$1:$1,StatePicklist!$3:$3,"NA",0))</f>
        <v/>
      </c>
      <c r="BB692" s="297" t="str">
        <f ca="1">IF(RMDF!BA692="", "", IF(ISNUMBER(MATCH(RMDF!BA692, INDIRECT(BA692), 0)), "OK", "Invalid"))</f>
        <v/>
      </c>
      <c r="BC692" s="281"/>
      <c r="BD692" s="281"/>
      <c r="BE692" s="281"/>
      <c r="BF692" s="281" t="b">
        <f>AND(RMDF!BI692&gt;=0, RMDF!BI692&lt;=1-SUM(RMDF!Z692,RMDF!AG692,RMDF!AN692,RMDF!AU692,RMDF!BB692), RMDF!BI692=ROUND(RMDF!BI692,4))</f>
        <v>1</v>
      </c>
      <c r="BG692" s="317">
        <f>RMDF!BG692</f>
        <v>0</v>
      </c>
      <c r="BH692" s="318" t="str">
        <f>IF(BG692=0,"",_xlfn.XLOOKUP(BG692,StatePicklist!$1:$1,StatePicklist!$3:$3,"NA",0))</f>
        <v/>
      </c>
      <c r="BI692" s="297" t="str">
        <f ca="1">IF(RMDF!BH692="", "", IF(ISNUMBER(MATCH(RMDF!BH692, INDIRECT(BH692), 0)), "OK", "Invalid"))</f>
        <v/>
      </c>
      <c r="BJ692" s="281"/>
      <c r="BK692" s="281"/>
      <c r="BL692" s="281"/>
      <c r="BM692" s="281" t="b">
        <f>AND(RMDF!BP692&gt;=0, RMDF!BP692&lt;=1-SUM(RMDF!Z692,RMDF!AG692,RMDF!AN692,RMDF!AU692,RMDF!BB692,RMDF!BI692), RMDF!BP692=ROUND(RMDF!BP692,4))</f>
        <v>1</v>
      </c>
      <c r="BN692" s="317">
        <f>RMDF!BN692</f>
        <v>0</v>
      </c>
      <c r="BO692" s="318" t="str">
        <f>IF(BN692=0,"",_xlfn.XLOOKUP(BN692,StatePicklist!$1:$1,StatePicklist!$3:$3,"NA",0))</f>
        <v/>
      </c>
      <c r="BP692" s="297" t="str">
        <f ca="1">IF(RMDF!BO692="", "", IF(ISNUMBER(MATCH(RMDF!BO692, INDIRECT(BO692), 0)), "OK", "Invalid"))</f>
        <v/>
      </c>
      <c r="BQ692" s="281"/>
      <c r="BR692" s="281"/>
      <c r="BS692" s="281"/>
      <c r="BT692" s="281" t="b">
        <f>AND(RMDF!BW692&gt;=0, RMDF!BW692&lt;=1-SUM(RMDF!Z692,RMDF!AG692,RMDF!AN692,RMDF!AU692,RMDF!BB692,RMDF!BI692,RMDF!BP692), RMDF!BW692=ROUND(RMDF!BW692,4))</f>
        <v>1</v>
      </c>
      <c r="BU692" s="317">
        <f>RMDF!BU692</f>
        <v>0</v>
      </c>
      <c r="BV692" s="318" t="str">
        <f>IF(BU692=0,"",_xlfn.XLOOKUP(BU692,StatePicklist!$1:$1,StatePicklist!$3:$3,"NA",0))</f>
        <v/>
      </c>
      <c r="BW692" s="297" t="str">
        <f ca="1">IF(RMDF!BV692="", "", IF(ISNUMBER(MATCH(RMDF!BV692, INDIRECT(BV692), 0)), "OK", "Invalid"))</f>
        <v/>
      </c>
      <c r="BX692" s="281"/>
      <c r="BY692" s="281"/>
      <c r="BZ692" s="281"/>
      <c r="CA692" s="281" t="b">
        <f>AND(RMDF!CD692&gt;=0, RMDF!CD692&lt;=1-SUM(RMDF!Z692,RMDF!AG692,RMDF!AN692,RMDF!AU692,RMDF!BB692,RMDF!BI692,RMDF!BP692,RMDF!BW692), RMDF!CD692=ROUND(RMDF!CD692,4))</f>
        <v>1</v>
      </c>
      <c r="CB692" s="317">
        <f>RMDF!CB692</f>
        <v>0</v>
      </c>
      <c r="CC692" s="318" t="str">
        <f>IF(CB692=0,"",_xlfn.XLOOKUP(CB692,StatePicklist!$1:$1,StatePicklist!$3:$3,"NA",0))</f>
        <v/>
      </c>
      <c r="CD692" s="297" t="str">
        <f ca="1">IF(RMDF!CC692="", "", IF(ISNUMBER(MATCH(RMDF!CC692, INDIRECT(CC692), 0)), "OK", "Invalid"))</f>
        <v/>
      </c>
      <c r="CE692" s="281"/>
      <c r="CF692" s="281"/>
      <c r="CG692" s="281"/>
      <c r="CH692" s="281" t="b">
        <f>AND(RMDF!CK692&gt;=0, RMDF!CK692&lt;=1-SUM(RMDF!Z692,RMDF!AG692,RMDF!AN692,RMDF!AU692,RMDF!BB692,RMDF!BI692,RMDF!BP692,RMDF!BW692,RMDF!CD692), RMDF!CK692=ROUND(RMDF!CK692,4))</f>
        <v>1</v>
      </c>
      <c r="CI692" s="317">
        <f>RMDF!CI692</f>
        <v>0</v>
      </c>
      <c r="CJ692" s="318" t="str">
        <f>IF(CI692=0,"",_xlfn.XLOOKUP(CI692,StatePicklist!$1:$1,StatePicklist!$3:$3,"NA",0))</f>
        <v/>
      </c>
      <c r="CK692" s="297" t="str">
        <f ca="1">IF(RMDF!CJ692="", "", IF(ISNUMBER(MATCH(RMDF!CJ692, INDIRECT(CJ692), 0)), "OK", "Invalid"))</f>
        <v/>
      </c>
      <c r="CL692" s="281"/>
      <c r="CM692" s="281"/>
      <c r="CN692" s="281"/>
      <c r="CO692" s="281" t="b">
        <f>AND(RMDF!CR692&gt;=0, RMDF!CR692&lt;=1-SUM(RMDF!Z692,RMDF!AG692,RMDF!AN692,RMDF!AU692,RMDF!BB692,RMDF!BI692,RMDF!BP692,RMDF!BW692,RMDF!CD692,RMDF!CK692), RMDF!CR692=ROUND(RMDF!CR692,4))</f>
        <v>1</v>
      </c>
      <c r="CP692" s="317">
        <f>RMDF!CP692</f>
        <v>0</v>
      </c>
      <c r="CQ692" s="318" t="str">
        <f>IF(CP692=0,"",_xlfn.XLOOKUP(CP692,StatePicklist!$1:$1,StatePicklist!$3:$3,"NA",0))</f>
        <v/>
      </c>
      <c r="CR692" s="297" t="str">
        <f ca="1">IF(RMDF!CQ692="", "", IF(ISNUMBER(MATCH(RMDF!CQ692, INDIRECT(CQ692), 0)), "OK", "Invalid"))</f>
        <v/>
      </c>
      <c r="CS692" s="281"/>
      <c r="CT692" s="281"/>
      <c r="CU692" s="281"/>
      <c r="CV692" s="281" t="b">
        <f>AND(RMDF!CY692&gt;=0, RMDF!CY692&lt;=1-SUM(RMDF!Z692,RMDF!AG692,RMDF!AN692,RMDF!AU692,RMDF!BB692,RMDF!BI692,RMDF!BP692,RMDF!BW692,RMDF!CD692,RMDF!CK692,RMDF!CR692), RMDF!CY692=ROUND(RMDF!CY692,4))</f>
        <v>1</v>
      </c>
      <c r="CW692" s="317">
        <f>RMDF!CW692</f>
        <v>0</v>
      </c>
      <c r="CX692" s="318" t="str">
        <f>IF(CW692=0,"",_xlfn.XLOOKUP(CW692,StatePicklist!$1:$1,StatePicklist!$3:$3,"NA",0))</f>
        <v/>
      </c>
      <c r="CY692" s="297" t="str">
        <f ca="1">IF(RMDF!CX692="", "", IF(ISNUMBER(MATCH(RMDF!CX692, INDIRECT(CX692), 0)), "OK", "Invalid"))</f>
        <v/>
      </c>
      <c r="CZ692" s="281"/>
      <c r="DA692" s="281"/>
      <c r="DB692" s="281"/>
      <c r="DC692" s="281" t="b">
        <f>AND(RMDF!DF692&gt;=0, RMDF!DF692&lt;=1-SUM(RMDF!Z692,RMDF!AG692,RMDF!AN692,RMDF!AU692,RMDF!BB692,RMDF!BI692,RMDF!BP692,RMDF!BW692,RMDF!CD692,RMDF!CK692,RMDF!CR692,RMDF!CY692), RMDF!DF692=ROUND(RMDF!DF692,4))</f>
        <v>1</v>
      </c>
      <c r="DD692" s="317">
        <f>RMDF!DD692</f>
        <v>0</v>
      </c>
      <c r="DE692" s="318" t="str">
        <f>IF(DD692=0,"",_xlfn.XLOOKUP(DD692,StatePicklist!$1:$1,StatePicklist!$3:$3,"NA",0))</f>
        <v/>
      </c>
      <c r="DF692" s="297" t="str">
        <f ca="1">IF(RMDF!DE692="", "", IF(ISNUMBER(MATCH(RMDF!DE692, INDIRECT(DE692), 0)), "OK", "Invalid"))</f>
        <v/>
      </c>
      <c r="DG692" s="281"/>
      <c r="DH692" s="281"/>
      <c r="DI692" s="281"/>
      <c r="DJ692" s="281" t="b">
        <f>AND(RMDF!DM692&gt;=0, RMDF!DM692&lt;=1-SUM(RMDF!Z692,RMDF!AG692,RMDF!AN692,RMDF!AU692,RMDF!BB692,RMDF!BI692,RMDF!BP692,RMDF!BW692,RMDF!CD692,RMDF!CK692,RMDF!CR692,RMDF!CY692,RMDF!DF692), RMDF!DM692=ROUND(RMDF!DM692,4))</f>
        <v>1</v>
      </c>
      <c r="DK692" s="317">
        <f>RMDF!DK692</f>
        <v>0</v>
      </c>
      <c r="DL692" s="318" t="str">
        <f>IF(DK692=0,"",_xlfn.XLOOKUP(DK692,StatePicklist!$1:$1,StatePicklist!$3:$3,"NA",0))</f>
        <v/>
      </c>
      <c r="DM692" s="297" t="str">
        <f ca="1">IF(RMDF!DL692="", "", IF(ISNUMBER(MATCH(RMDF!DL692, INDIRECT(DL692), 0)), "OK", "Invalid"))</f>
        <v/>
      </c>
      <c r="DN692" s="281"/>
      <c r="DO692" s="281"/>
      <c r="DP692" s="281"/>
      <c r="DQ692" s="281" t="b">
        <f>AND(RMDF!DT692&gt;=0, RMDF!DT692&lt;=1-SUM(RMDF!Z692,RMDF!AG692,RMDF!AN692,RMDF!AU692,RMDF!BB692,RMDF!BI692,RMDF!BP692,RMDF!BW692,RMDF!CD692,RMDF!CK692,RMDF!CR692,RMDF!CY692,RMDF!DF692,RMDF!DM692), RMDF!DT692=ROUND(RMDF!DT692,4))</f>
        <v>1</v>
      </c>
      <c r="DR692" s="317">
        <f>RMDF!DR692</f>
        <v>0</v>
      </c>
      <c r="DS692" s="318" t="str">
        <f>IF(DR692=0,"",_xlfn.XLOOKUP(DR692,StatePicklist!$1:$1,StatePicklist!$3:$3,"NA",0))</f>
        <v/>
      </c>
      <c r="DT692" s="297" t="str">
        <f ca="1">IF(RMDF!DS692="", "", IF(ISNUMBER(MATCH(RMDF!DS692, INDIRECT(DS692), 0)), "OK", "Invalid"))</f>
        <v/>
      </c>
      <c r="DU692" s="281"/>
      <c r="DV692" s="281"/>
      <c r="DW692" s="281"/>
      <c r="DX692" s="281" t="b">
        <f>AND(RMDF!EA692&gt;=0, RMDF!EA692&lt;=1-SUM(RMDF!Z692,RMDF!AG692,RMDF!AN692,RMDF!AU692,RMDF!BB692,RMDF!BI692,RMDF!BP692,RMDF!BW692,RMDF!CD692,RMDF!CK692,RMDF!CR692,RMDF!CY692,RMDF!DF692,RMDF!DM692,RMDF!DT692), RMDF!EA692=ROUND(RMDF!EA692,4))</f>
        <v>1</v>
      </c>
      <c r="DY692" s="317">
        <f>RMDF!DY692</f>
        <v>0</v>
      </c>
      <c r="DZ692" s="318" t="str">
        <f>IF(DY692=0,"",_xlfn.XLOOKUP(DY692,StatePicklist!$1:$1,StatePicklist!$3:$3,"NA",0))</f>
        <v/>
      </c>
      <c r="EA692" s="297" t="str">
        <f ca="1">IF(RMDF!DZ692="", "", IF(ISNUMBER(MATCH(RMDF!DZ692, INDIRECT(DZ692), 0)), "OK", "Invalid"))</f>
        <v/>
      </c>
      <c r="EB692" s="281"/>
      <c r="EC692" s="281"/>
      <c r="ED692" s="281"/>
      <c r="EE692" s="281" t="b">
        <f>AND(RMDF!EH692&gt;=0, RMDF!EH692&lt;=1-SUM(RMDF!Z692,RMDF!AG692,RMDF!AN692,RMDF!AU692,RMDF!BB692,RMDF!BI692,RMDF!BP692,RMDF!BW692,RMDF!CD692,RMDF!CK692,RMDF!CR692,RMDF!CY692,RMDF!DF692,RMDF!DM692,RMDF!DT692,RMDF!EA692), RMDF!EH692=ROUND(RMDF!EH692,4))</f>
        <v>1</v>
      </c>
      <c r="EF692" s="317">
        <f>RMDF!EF692</f>
        <v>0</v>
      </c>
      <c r="EG692" s="318" t="str">
        <f>IF(EF692=0,"",_xlfn.XLOOKUP(EF692,StatePicklist!$1:$1,StatePicklist!$3:$3,"NA",0))</f>
        <v/>
      </c>
      <c r="EH692" s="297" t="str">
        <f ca="1">IF(RMDF!EG692="", "", IF(ISNUMBER(MATCH(RMDF!EG692, INDIRECT(EG692), 0)), "OK", "Invalid"))</f>
        <v/>
      </c>
      <c r="EI692" s="281"/>
      <c r="EJ692" s="281"/>
      <c r="EK692" s="281"/>
      <c r="EL692" s="281" t="b">
        <f>AND(RMDF!EO692&gt;=0, RMDF!EO692&lt;=1-SUM(RMDF!Z692,RMDF!AG692,RMDF!AN692,RMDF!AU692,RMDF!BB692,RMDF!BI692,RMDF!BP692,RMDF!BW692,RMDF!CD692,RMDF!CK692,RMDF!CR692,RMDF!CY692,RMDF!DF692,RMDF!DM692,RMDF!DT692,RMDF!EA692,RMDF!EH692), RMDF!EO692=ROUND(RMDF!EO692,4))</f>
        <v>1</v>
      </c>
      <c r="EM692" s="317">
        <f>RMDF!EM692</f>
        <v>0</v>
      </c>
      <c r="EN692" s="318" t="str">
        <f>IF(EM692=0,"",_xlfn.XLOOKUP(EM692,StatePicklist!$1:$1,StatePicklist!$3:$3,"NA",0))</f>
        <v/>
      </c>
      <c r="EO692" s="297" t="str">
        <f ca="1">IF(RMDF!EN692="", "", IF(ISNUMBER(MATCH(RMDF!EN692, INDIRECT(EN692), 0)), "OK", "Invalid"))</f>
        <v/>
      </c>
      <c r="EP692" s="281"/>
      <c r="EQ692" s="281"/>
      <c r="ER692" s="281"/>
      <c r="ES692" s="281" t="b">
        <f>AND(RMDF!EV692&gt;=0, RMDF!EV692&lt;=1-SUM(RMDF!Z692,RMDF!AG692,RMDF!AN692,RMDF!AU692,RMDF!BB692,RMDF!BI692,RMDF!BP692,RMDF!BW692,RMDF!CD692,RMDF!CK692,RMDF!CR692,RMDF!CY692,RMDF!DF692,RMDF!DM692,RMDF!DT692,RMDF!EA692,RMDF!EH692,RMDF!EO692), RMDF!EV692=ROUND(RMDF!EV692,4))</f>
        <v>1</v>
      </c>
      <c r="ET692" s="317">
        <f>RMDF!ET692</f>
        <v>0</v>
      </c>
      <c r="EU692" s="318" t="str">
        <f>IF(ET692=0,"",_xlfn.XLOOKUP(ET692,StatePicklist!$1:$1,StatePicklist!$3:$3,"NA",0))</f>
        <v/>
      </c>
      <c r="EV692" s="297" t="str">
        <f ca="1">IF(RMDF!EU692="", "", IF(ISNUMBER(MATCH(RMDF!EU692, INDIRECT(EU692), 0)), "OK", "Invalid"))</f>
        <v/>
      </c>
      <c r="EW692" s="281"/>
      <c r="EX692" s="281"/>
      <c r="EY692" s="281"/>
      <c r="EZ692" s="281" t="b">
        <f>AND(RMDF!FC692&gt;=0, RMDF!FC692&lt;=1-SUM(RMDF!Z692,RMDF!AG692,RMDF!AN692,RMDF!AU692,RMDF!BB692,RMDF!BI692,RMDF!BP692,RMDF!BW692,RMDF!CD692,RMDF!CK692,RMDF!CR692,RMDF!CY692,RMDF!DF692,RMDF!DM692,RMDF!DT692,RMDF!EA692,RMDF!EH692,RMDF!EO692,RMDF!EV692), RMDF!FC692=ROUND(RMDF!FC692,4))</f>
        <v>1</v>
      </c>
      <c r="FA692" s="317">
        <f>RMDF!FA692</f>
        <v>0</v>
      </c>
      <c r="FB692" s="318" t="str">
        <f>IF(FA692=0,"",_xlfn.XLOOKUP(FA692,StatePicklist!$1:$1,StatePicklist!$3:$3,"NA",0))</f>
        <v/>
      </c>
      <c r="FC692" s="297" t="str">
        <f ca="1">IF(RMDF!FB692="", "", IF(ISNUMBER(MATCH(RMDF!FB692, INDIRECT(FB692), 0)), "OK", "Invalid"))</f>
        <v/>
      </c>
    </row>
    <row r="693" spans="1:159" s="205" customFormat="1" ht="39.9" customHeight="1" x14ac:dyDescent="0.25">
      <c r="A693" s="206"/>
      <c r="B693" s="196"/>
      <c r="C693" s="197"/>
      <c r="D693" s="198"/>
      <c r="E693" s="199"/>
      <c r="F693" s="200"/>
      <c r="G693" s="201"/>
      <c r="H693" s="292"/>
      <c r="I693" s="305">
        <f>RMDF!I693</f>
        <v>0</v>
      </c>
      <c r="J693" s="305" t="str">
        <f>IF(I693=ProductCode!$B$30,"PDReclPost",IF(OR(I693=ProductCode!$C$30,I693=ProductCode!$E$30,I693=ProductCode!$G$30),"PDPreCon",IF(OR(I693=ProductCode!$D$30,I693=ProductCode!$F$30),"PDNotReclPost","")))</f>
        <v/>
      </c>
      <c r="K693" s="305" t="str">
        <f t="shared" si="39"/>
        <v/>
      </c>
      <c r="L693" s="289"/>
      <c r="M693" s="305" t="str">
        <f t="shared" si="39"/>
        <v/>
      </c>
      <c r="N693" s="289" t="b">
        <f>AND(RMDF!N693&gt;=0, RMDF!N693&lt;=1-RMDF!L693, RMDF!N693=ROUND(RMDF!N693,4))</f>
        <v>1</v>
      </c>
      <c r="O693" s="286" t="str">
        <f>IF(P693="","",IF(I693="","",IF(LEFT(I693,13)="Reclaimed pos",RawMaterialCode!$E$569,RawMaterialCode!$E$568)))</f>
        <v>Reclaimed pre-consumer mixed fibers (RM0578)</v>
      </c>
      <c r="P693" s="295">
        <f t="shared" si="40"/>
        <v>1</v>
      </c>
      <c r="Q693" s="202"/>
      <c r="R693" s="203"/>
      <c r="S693" s="204" t="str">
        <f t="shared" si="41"/>
        <v/>
      </c>
      <c r="T693" s="281"/>
      <c r="U693" s="281"/>
      <c r="V693" s="281"/>
      <c r="W693" s="281"/>
      <c r="X693" s="317">
        <f>RMDF!X693</f>
        <v>0</v>
      </c>
      <c r="Y693" s="318" t="str">
        <f>IF(X693=0,"",_xlfn.XLOOKUP(X693,StatePicklist!$1:$1,StatePicklist!$3:$3,"NA",0))</f>
        <v/>
      </c>
      <c r="Z693" s="297" t="str">
        <f ca="1">IF(RMDF!Y693="", "", IF(ISNUMBER(MATCH(RMDF!Y693, INDIRECT(Y693), 0)), "OK", "Invalid"))</f>
        <v/>
      </c>
      <c r="AA693" s="281"/>
      <c r="AB693" s="281"/>
      <c r="AC693" s="281"/>
      <c r="AD693" s="281" t="b">
        <f>AND(RMDF!AG693&gt;=0, RMDF!AG693&lt;=1-RMDF!Z693, RMDF!AG693=ROUND(RMDF!AG693,4))</f>
        <v>1</v>
      </c>
      <c r="AE693" s="317">
        <f>RMDF!AE693</f>
        <v>0</v>
      </c>
      <c r="AF693" s="318" t="str">
        <f>IF(AE693=0,"",_xlfn.XLOOKUP(AE693,StatePicklist!$1:$1,StatePicklist!$3:$3,"NA",0))</f>
        <v/>
      </c>
      <c r="AG693" s="297" t="str">
        <f ca="1">IF(RMDF!AF693="", "", IF(ISNUMBER(MATCH(RMDF!AF693, INDIRECT(AF693), 0)), "OK", "Invalid"))</f>
        <v/>
      </c>
      <c r="AH693" s="281"/>
      <c r="AI693" s="281"/>
      <c r="AJ693" s="281"/>
      <c r="AK693" s="281" t="b">
        <f>AND(RMDF!AN693&gt;=0, RMDF!AN693&lt;=1-SUM(RMDF!Z693,RMDF!AG693), RMDF!AN693=ROUND(RMDF!AN693,4))</f>
        <v>1</v>
      </c>
      <c r="AL693" s="317">
        <f>RMDF!AL693</f>
        <v>0</v>
      </c>
      <c r="AM693" s="318" t="str">
        <f>IF(AL693=0,"",_xlfn.XLOOKUP(AL693,StatePicklist!$1:$1,StatePicklist!$3:$3,"NA",0))</f>
        <v/>
      </c>
      <c r="AN693" s="297" t="str">
        <f ca="1">IF(RMDF!AM693="", "", IF(ISNUMBER(MATCH(RMDF!AM693, INDIRECT(AM693), 0)), "OK", "Invalid"))</f>
        <v/>
      </c>
      <c r="AO693" s="281"/>
      <c r="AP693" s="281"/>
      <c r="AQ693" s="281"/>
      <c r="AR693" s="281" t="b">
        <f>AND(RMDF!AU693&gt;=0, RMDF!AU693&lt;=1-SUM(RMDF!Z693,RMDF!AG693,RMDF!AN693), RMDF!AU693=ROUND(RMDF!AU693,4))</f>
        <v>1</v>
      </c>
      <c r="AS693" s="317">
        <f>RMDF!AS693</f>
        <v>0</v>
      </c>
      <c r="AT693" s="318" t="str">
        <f>IF(AS693=0,"",_xlfn.XLOOKUP(AS693,StatePicklist!$1:$1,StatePicklist!$3:$3,"NA",0))</f>
        <v/>
      </c>
      <c r="AU693" s="297" t="str">
        <f ca="1">IF(RMDF!AT693="", "", IF(ISNUMBER(MATCH(RMDF!AT693, INDIRECT(AT693), 0)), "OK", "Invalid"))</f>
        <v/>
      </c>
      <c r="AV693" s="281"/>
      <c r="AW693" s="281"/>
      <c r="AX693" s="281"/>
      <c r="AY693" s="281" t="b">
        <f>AND(RMDF!BB693&gt;=0, RMDF!BB693&lt;=1-SUM(RMDF!Z693,RMDF!AG693,RMDF!AN693,RMDF!AU693), RMDF!BB693=ROUND(RMDF!BB693,4))</f>
        <v>1</v>
      </c>
      <c r="AZ693" s="317">
        <f>RMDF!AZ693</f>
        <v>0</v>
      </c>
      <c r="BA693" s="318" t="str">
        <f>IF(AZ693=0,"",_xlfn.XLOOKUP(AZ693,StatePicklist!$1:$1,StatePicklist!$3:$3,"NA",0))</f>
        <v/>
      </c>
      <c r="BB693" s="297" t="str">
        <f ca="1">IF(RMDF!BA693="", "", IF(ISNUMBER(MATCH(RMDF!BA693, INDIRECT(BA693), 0)), "OK", "Invalid"))</f>
        <v/>
      </c>
      <c r="BC693" s="281"/>
      <c r="BD693" s="281"/>
      <c r="BE693" s="281"/>
      <c r="BF693" s="281" t="b">
        <f>AND(RMDF!BI693&gt;=0, RMDF!BI693&lt;=1-SUM(RMDF!Z693,RMDF!AG693,RMDF!AN693,RMDF!AU693,RMDF!BB693), RMDF!BI693=ROUND(RMDF!BI693,4))</f>
        <v>1</v>
      </c>
      <c r="BG693" s="317">
        <f>RMDF!BG693</f>
        <v>0</v>
      </c>
      <c r="BH693" s="318" t="str">
        <f>IF(BG693=0,"",_xlfn.XLOOKUP(BG693,StatePicklist!$1:$1,StatePicklist!$3:$3,"NA",0))</f>
        <v/>
      </c>
      <c r="BI693" s="297" t="str">
        <f ca="1">IF(RMDF!BH693="", "", IF(ISNUMBER(MATCH(RMDF!BH693, INDIRECT(BH693), 0)), "OK", "Invalid"))</f>
        <v/>
      </c>
      <c r="BJ693" s="281"/>
      <c r="BK693" s="281"/>
      <c r="BL693" s="281"/>
      <c r="BM693" s="281" t="b">
        <f>AND(RMDF!BP693&gt;=0, RMDF!BP693&lt;=1-SUM(RMDF!Z693,RMDF!AG693,RMDF!AN693,RMDF!AU693,RMDF!BB693,RMDF!BI693), RMDF!BP693=ROUND(RMDF!BP693,4))</f>
        <v>1</v>
      </c>
      <c r="BN693" s="317">
        <f>RMDF!BN693</f>
        <v>0</v>
      </c>
      <c r="BO693" s="318" t="str">
        <f>IF(BN693=0,"",_xlfn.XLOOKUP(BN693,StatePicklist!$1:$1,StatePicklist!$3:$3,"NA",0))</f>
        <v/>
      </c>
      <c r="BP693" s="297" t="str">
        <f ca="1">IF(RMDF!BO693="", "", IF(ISNUMBER(MATCH(RMDF!BO693, INDIRECT(BO693), 0)), "OK", "Invalid"))</f>
        <v/>
      </c>
      <c r="BQ693" s="281"/>
      <c r="BR693" s="281"/>
      <c r="BS693" s="281"/>
      <c r="BT693" s="281" t="b">
        <f>AND(RMDF!BW693&gt;=0, RMDF!BW693&lt;=1-SUM(RMDF!Z693,RMDF!AG693,RMDF!AN693,RMDF!AU693,RMDF!BB693,RMDF!BI693,RMDF!BP693), RMDF!BW693=ROUND(RMDF!BW693,4))</f>
        <v>1</v>
      </c>
      <c r="BU693" s="317">
        <f>RMDF!BU693</f>
        <v>0</v>
      </c>
      <c r="BV693" s="318" t="str">
        <f>IF(BU693=0,"",_xlfn.XLOOKUP(BU693,StatePicklist!$1:$1,StatePicklist!$3:$3,"NA",0))</f>
        <v/>
      </c>
      <c r="BW693" s="297" t="str">
        <f ca="1">IF(RMDF!BV693="", "", IF(ISNUMBER(MATCH(RMDF!BV693, INDIRECT(BV693), 0)), "OK", "Invalid"))</f>
        <v/>
      </c>
      <c r="BX693" s="281"/>
      <c r="BY693" s="281"/>
      <c r="BZ693" s="281"/>
      <c r="CA693" s="281" t="b">
        <f>AND(RMDF!CD693&gt;=0, RMDF!CD693&lt;=1-SUM(RMDF!Z693,RMDF!AG693,RMDF!AN693,RMDF!AU693,RMDF!BB693,RMDF!BI693,RMDF!BP693,RMDF!BW693), RMDF!CD693=ROUND(RMDF!CD693,4))</f>
        <v>1</v>
      </c>
      <c r="CB693" s="317">
        <f>RMDF!CB693</f>
        <v>0</v>
      </c>
      <c r="CC693" s="318" t="str">
        <f>IF(CB693=0,"",_xlfn.XLOOKUP(CB693,StatePicklist!$1:$1,StatePicklist!$3:$3,"NA",0))</f>
        <v/>
      </c>
      <c r="CD693" s="297" t="str">
        <f ca="1">IF(RMDF!CC693="", "", IF(ISNUMBER(MATCH(RMDF!CC693, INDIRECT(CC693), 0)), "OK", "Invalid"))</f>
        <v/>
      </c>
      <c r="CE693" s="281"/>
      <c r="CF693" s="281"/>
      <c r="CG693" s="281"/>
      <c r="CH693" s="281" t="b">
        <f>AND(RMDF!CK693&gt;=0, RMDF!CK693&lt;=1-SUM(RMDF!Z693,RMDF!AG693,RMDF!AN693,RMDF!AU693,RMDF!BB693,RMDF!BI693,RMDF!BP693,RMDF!BW693,RMDF!CD693), RMDF!CK693=ROUND(RMDF!CK693,4))</f>
        <v>1</v>
      </c>
      <c r="CI693" s="317">
        <f>RMDF!CI693</f>
        <v>0</v>
      </c>
      <c r="CJ693" s="318" t="str">
        <f>IF(CI693=0,"",_xlfn.XLOOKUP(CI693,StatePicklist!$1:$1,StatePicklist!$3:$3,"NA",0))</f>
        <v/>
      </c>
      <c r="CK693" s="297" t="str">
        <f ca="1">IF(RMDF!CJ693="", "", IF(ISNUMBER(MATCH(RMDF!CJ693, INDIRECT(CJ693), 0)), "OK", "Invalid"))</f>
        <v/>
      </c>
      <c r="CL693" s="281"/>
      <c r="CM693" s="281"/>
      <c r="CN693" s="281"/>
      <c r="CO693" s="281" t="b">
        <f>AND(RMDF!CR693&gt;=0, RMDF!CR693&lt;=1-SUM(RMDF!Z693,RMDF!AG693,RMDF!AN693,RMDF!AU693,RMDF!BB693,RMDF!BI693,RMDF!BP693,RMDF!BW693,RMDF!CD693,RMDF!CK693), RMDF!CR693=ROUND(RMDF!CR693,4))</f>
        <v>1</v>
      </c>
      <c r="CP693" s="317">
        <f>RMDF!CP693</f>
        <v>0</v>
      </c>
      <c r="CQ693" s="318" t="str">
        <f>IF(CP693=0,"",_xlfn.XLOOKUP(CP693,StatePicklist!$1:$1,StatePicklist!$3:$3,"NA",0))</f>
        <v/>
      </c>
      <c r="CR693" s="297" t="str">
        <f ca="1">IF(RMDF!CQ693="", "", IF(ISNUMBER(MATCH(RMDF!CQ693, INDIRECT(CQ693), 0)), "OK", "Invalid"))</f>
        <v/>
      </c>
      <c r="CS693" s="281"/>
      <c r="CT693" s="281"/>
      <c r="CU693" s="281"/>
      <c r="CV693" s="281" t="b">
        <f>AND(RMDF!CY693&gt;=0, RMDF!CY693&lt;=1-SUM(RMDF!Z693,RMDF!AG693,RMDF!AN693,RMDF!AU693,RMDF!BB693,RMDF!BI693,RMDF!BP693,RMDF!BW693,RMDF!CD693,RMDF!CK693,RMDF!CR693), RMDF!CY693=ROUND(RMDF!CY693,4))</f>
        <v>1</v>
      </c>
      <c r="CW693" s="317">
        <f>RMDF!CW693</f>
        <v>0</v>
      </c>
      <c r="CX693" s="318" t="str">
        <f>IF(CW693=0,"",_xlfn.XLOOKUP(CW693,StatePicklist!$1:$1,StatePicklist!$3:$3,"NA",0))</f>
        <v/>
      </c>
      <c r="CY693" s="297" t="str">
        <f ca="1">IF(RMDF!CX693="", "", IF(ISNUMBER(MATCH(RMDF!CX693, INDIRECT(CX693), 0)), "OK", "Invalid"))</f>
        <v/>
      </c>
      <c r="CZ693" s="281"/>
      <c r="DA693" s="281"/>
      <c r="DB693" s="281"/>
      <c r="DC693" s="281" t="b">
        <f>AND(RMDF!DF693&gt;=0, RMDF!DF693&lt;=1-SUM(RMDF!Z693,RMDF!AG693,RMDF!AN693,RMDF!AU693,RMDF!BB693,RMDF!BI693,RMDF!BP693,RMDF!BW693,RMDF!CD693,RMDF!CK693,RMDF!CR693,RMDF!CY693), RMDF!DF693=ROUND(RMDF!DF693,4))</f>
        <v>1</v>
      </c>
      <c r="DD693" s="317">
        <f>RMDF!DD693</f>
        <v>0</v>
      </c>
      <c r="DE693" s="318" t="str">
        <f>IF(DD693=0,"",_xlfn.XLOOKUP(DD693,StatePicklist!$1:$1,StatePicklist!$3:$3,"NA",0))</f>
        <v/>
      </c>
      <c r="DF693" s="297" t="str">
        <f ca="1">IF(RMDF!DE693="", "", IF(ISNUMBER(MATCH(RMDF!DE693, INDIRECT(DE693), 0)), "OK", "Invalid"))</f>
        <v/>
      </c>
      <c r="DG693" s="281"/>
      <c r="DH693" s="281"/>
      <c r="DI693" s="281"/>
      <c r="DJ693" s="281" t="b">
        <f>AND(RMDF!DM693&gt;=0, RMDF!DM693&lt;=1-SUM(RMDF!Z693,RMDF!AG693,RMDF!AN693,RMDF!AU693,RMDF!BB693,RMDF!BI693,RMDF!BP693,RMDF!BW693,RMDF!CD693,RMDF!CK693,RMDF!CR693,RMDF!CY693,RMDF!DF693), RMDF!DM693=ROUND(RMDF!DM693,4))</f>
        <v>1</v>
      </c>
      <c r="DK693" s="317">
        <f>RMDF!DK693</f>
        <v>0</v>
      </c>
      <c r="DL693" s="318" t="str">
        <f>IF(DK693=0,"",_xlfn.XLOOKUP(DK693,StatePicklist!$1:$1,StatePicklist!$3:$3,"NA",0))</f>
        <v/>
      </c>
      <c r="DM693" s="297" t="str">
        <f ca="1">IF(RMDF!DL693="", "", IF(ISNUMBER(MATCH(RMDF!DL693, INDIRECT(DL693), 0)), "OK", "Invalid"))</f>
        <v/>
      </c>
      <c r="DN693" s="281"/>
      <c r="DO693" s="281"/>
      <c r="DP693" s="281"/>
      <c r="DQ693" s="281" t="b">
        <f>AND(RMDF!DT693&gt;=0, RMDF!DT693&lt;=1-SUM(RMDF!Z693,RMDF!AG693,RMDF!AN693,RMDF!AU693,RMDF!BB693,RMDF!BI693,RMDF!BP693,RMDF!BW693,RMDF!CD693,RMDF!CK693,RMDF!CR693,RMDF!CY693,RMDF!DF693,RMDF!DM693), RMDF!DT693=ROUND(RMDF!DT693,4))</f>
        <v>1</v>
      </c>
      <c r="DR693" s="317">
        <f>RMDF!DR693</f>
        <v>0</v>
      </c>
      <c r="DS693" s="318" t="str">
        <f>IF(DR693=0,"",_xlfn.XLOOKUP(DR693,StatePicklist!$1:$1,StatePicklist!$3:$3,"NA",0))</f>
        <v/>
      </c>
      <c r="DT693" s="297" t="str">
        <f ca="1">IF(RMDF!DS693="", "", IF(ISNUMBER(MATCH(RMDF!DS693, INDIRECT(DS693), 0)), "OK", "Invalid"))</f>
        <v/>
      </c>
      <c r="DU693" s="281"/>
      <c r="DV693" s="281"/>
      <c r="DW693" s="281"/>
      <c r="DX693" s="281" t="b">
        <f>AND(RMDF!EA693&gt;=0, RMDF!EA693&lt;=1-SUM(RMDF!Z693,RMDF!AG693,RMDF!AN693,RMDF!AU693,RMDF!BB693,RMDF!BI693,RMDF!BP693,RMDF!BW693,RMDF!CD693,RMDF!CK693,RMDF!CR693,RMDF!CY693,RMDF!DF693,RMDF!DM693,RMDF!DT693), RMDF!EA693=ROUND(RMDF!EA693,4))</f>
        <v>1</v>
      </c>
      <c r="DY693" s="317">
        <f>RMDF!DY693</f>
        <v>0</v>
      </c>
      <c r="DZ693" s="318" t="str">
        <f>IF(DY693=0,"",_xlfn.XLOOKUP(DY693,StatePicklist!$1:$1,StatePicklist!$3:$3,"NA",0))</f>
        <v/>
      </c>
      <c r="EA693" s="297" t="str">
        <f ca="1">IF(RMDF!DZ693="", "", IF(ISNUMBER(MATCH(RMDF!DZ693, INDIRECT(DZ693), 0)), "OK", "Invalid"))</f>
        <v/>
      </c>
      <c r="EB693" s="281"/>
      <c r="EC693" s="281"/>
      <c r="ED693" s="281"/>
      <c r="EE693" s="281" t="b">
        <f>AND(RMDF!EH693&gt;=0, RMDF!EH693&lt;=1-SUM(RMDF!Z693,RMDF!AG693,RMDF!AN693,RMDF!AU693,RMDF!BB693,RMDF!BI693,RMDF!BP693,RMDF!BW693,RMDF!CD693,RMDF!CK693,RMDF!CR693,RMDF!CY693,RMDF!DF693,RMDF!DM693,RMDF!DT693,RMDF!EA693), RMDF!EH693=ROUND(RMDF!EH693,4))</f>
        <v>1</v>
      </c>
      <c r="EF693" s="317">
        <f>RMDF!EF693</f>
        <v>0</v>
      </c>
      <c r="EG693" s="318" t="str">
        <f>IF(EF693=0,"",_xlfn.XLOOKUP(EF693,StatePicklist!$1:$1,StatePicklist!$3:$3,"NA",0))</f>
        <v/>
      </c>
      <c r="EH693" s="297" t="str">
        <f ca="1">IF(RMDF!EG693="", "", IF(ISNUMBER(MATCH(RMDF!EG693, INDIRECT(EG693), 0)), "OK", "Invalid"))</f>
        <v/>
      </c>
      <c r="EI693" s="281"/>
      <c r="EJ693" s="281"/>
      <c r="EK693" s="281"/>
      <c r="EL693" s="281" t="b">
        <f>AND(RMDF!EO693&gt;=0, RMDF!EO693&lt;=1-SUM(RMDF!Z693,RMDF!AG693,RMDF!AN693,RMDF!AU693,RMDF!BB693,RMDF!BI693,RMDF!BP693,RMDF!BW693,RMDF!CD693,RMDF!CK693,RMDF!CR693,RMDF!CY693,RMDF!DF693,RMDF!DM693,RMDF!DT693,RMDF!EA693,RMDF!EH693), RMDF!EO693=ROUND(RMDF!EO693,4))</f>
        <v>1</v>
      </c>
      <c r="EM693" s="317">
        <f>RMDF!EM693</f>
        <v>0</v>
      </c>
      <c r="EN693" s="318" t="str">
        <f>IF(EM693=0,"",_xlfn.XLOOKUP(EM693,StatePicklist!$1:$1,StatePicklist!$3:$3,"NA",0))</f>
        <v/>
      </c>
      <c r="EO693" s="297" t="str">
        <f ca="1">IF(RMDF!EN693="", "", IF(ISNUMBER(MATCH(RMDF!EN693, INDIRECT(EN693), 0)), "OK", "Invalid"))</f>
        <v/>
      </c>
      <c r="EP693" s="281"/>
      <c r="EQ693" s="281"/>
      <c r="ER693" s="281"/>
      <c r="ES693" s="281" t="b">
        <f>AND(RMDF!EV693&gt;=0, RMDF!EV693&lt;=1-SUM(RMDF!Z693,RMDF!AG693,RMDF!AN693,RMDF!AU693,RMDF!BB693,RMDF!BI693,RMDF!BP693,RMDF!BW693,RMDF!CD693,RMDF!CK693,RMDF!CR693,RMDF!CY693,RMDF!DF693,RMDF!DM693,RMDF!DT693,RMDF!EA693,RMDF!EH693,RMDF!EO693), RMDF!EV693=ROUND(RMDF!EV693,4))</f>
        <v>1</v>
      </c>
      <c r="ET693" s="317">
        <f>RMDF!ET693</f>
        <v>0</v>
      </c>
      <c r="EU693" s="318" t="str">
        <f>IF(ET693=0,"",_xlfn.XLOOKUP(ET693,StatePicklist!$1:$1,StatePicklist!$3:$3,"NA",0))</f>
        <v/>
      </c>
      <c r="EV693" s="297" t="str">
        <f ca="1">IF(RMDF!EU693="", "", IF(ISNUMBER(MATCH(RMDF!EU693, INDIRECT(EU693), 0)), "OK", "Invalid"))</f>
        <v/>
      </c>
      <c r="EW693" s="281"/>
      <c r="EX693" s="281"/>
      <c r="EY693" s="281"/>
      <c r="EZ693" s="281" t="b">
        <f>AND(RMDF!FC693&gt;=0, RMDF!FC693&lt;=1-SUM(RMDF!Z693,RMDF!AG693,RMDF!AN693,RMDF!AU693,RMDF!BB693,RMDF!BI693,RMDF!BP693,RMDF!BW693,RMDF!CD693,RMDF!CK693,RMDF!CR693,RMDF!CY693,RMDF!DF693,RMDF!DM693,RMDF!DT693,RMDF!EA693,RMDF!EH693,RMDF!EO693,RMDF!EV693), RMDF!FC693=ROUND(RMDF!FC693,4))</f>
        <v>1</v>
      </c>
      <c r="FA693" s="317">
        <f>RMDF!FA693</f>
        <v>0</v>
      </c>
      <c r="FB693" s="318" t="str">
        <f>IF(FA693=0,"",_xlfn.XLOOKUP(FA693,StatePicklist!$1:$1,StatePicklist!$3:$3,"NA",0))</f>
        <v/>
      </c>
      <c r="FC693" s="297" t="str">
        <f ca="1">IF(RMDF!FB693="", "", IF(ISNUMBER(MATCH(RMDF!FB693, INDIRECT(FB693), 0)), "OK", "Invalid"))</f>
        <v/>
      </c>
    </row>
    <row r="694" spans="1:159" s="205" customFormat="1" ht="39.9" customHeight="1" x14ac:dyDescent="0.25">
      <c r="A694" s="206"/>
      <c r="B694" s="196"/>
      <c r="C694" s="197"/>
      <c r="D694" s="198"/>
      <c r="E694" s="199"/>
      <c r="F694" s="200"/>
      <c r="G694" s="201"/>
      <c r="H694" s="292"/>
      <c r="I694" s="305">
        <f>RMDF!I694</f>
        <v>0</v>
      </c>
      <c r="J694" s="305" t="str">
        <f>IF(I694=ProductCode!$B$30,"PDReclPost",IF(OR(I694=ProductCode!$C$30,I694=ProductCode!$E$30,I694=ProductCode!$G$30),"PDPreCon",IF(OR(I694=ProductCode!$D$30,I694=ProductCode!$F$30),"PDNotReclPost","")))</f>
        <v/>
      </c>
      <c r="K694" s="305" t="str">
        <f t="shared" si="39"/>
        <v/>
      </c>
      <c r="L694" s="289"/>
      <c r="M694" s="305" t="str">
        <f t="shared" si="39"/>
        <v/>
      </c>
      <c r="N694" s="289" t="b">
        <f>AND(RMDF!N694&gt;=0, RMDF!N694&lt;=1-RMDF!L694, RMDF!N694=ROUND(RMDF!N694,4))</f>
        <v>1</v>
      </c>
      <c r="O694" s="286" t="str">
        <f>IF(P694="","",IF(I694="","",IF(LEFT(I694,13)="Reclaimed pos",RawMaterialCode!$E$569,RawMaterialCode!$E$568)))</f>
        <v>Reclaimed pre-consumer mixed fibers (RM0578)</v>
      </c>
      <c r="P694" s="295">
        <f t="shared" si="40"/>
        <v>1</v>
      </c>
      <c r="Q694" s="202"/>
      <c r="R694" s="203"/>
      <c r="S694" s="204" t="str">
        <f t="shared" si="41"/>
        <v/>
      </c>
      <c r="T694" s="281"/>
      <c r="U694" s="281"/>
      <c r="V694" s="281"/>
      <c r="W694" s="281"/>
      <c r="X694" s="317">
        <f>RMDF!X694</f>
        <v>0</v>
      </c>
      <c r="Y694" s="318" t="str">
        <f>IF(X694=0,"",_xlfn.XLOOKUP(X694,StatePicklist!$1:$1,StatePicklist!$3:$3,"NA",0))</f>
        <v/>
      </c>
      <c r="Z694" s="297" t="str">
        <f ca="1">IF(RMDF!Y694="", "", IF(ISNUMBER(MATCH(RMDF!Y694, INDIRECT(Y694), 0)), "OK", "Invalid"))</f>
        <v/>
      </c>
      <c r="AA694" s="281"/>
      <c r="AB694" s="281"/>
      <c r="AC694" s="281"/>
      <c r="AD694" s="281" t="b">
        <f>AND(RMDF!AG694&gt;=0, RMDF!AG694&lt;=1-RMDF!Z694, RMDF!AG694=ROUND(RMDF!AG694,4))</f>
        <v>1</v>
      </c>
      <c r="AE694" s="317">
        <f>RMDF!AE694</f>
        <v>0</v>
      </c>
      <c r="AF694" s="318" t="str">
        <f>IF(AE694=0,"",_xlfn.XLOOKUP(AE694,StatePicklist!$1:$1,StatePicklist!$3:$3,"NA",0))</f>
        <v/>
      </c>
      <c r="AG694" s="297" t="str">
        <f ca="1">IF(RMDF!AF694="", "", IF(ISNUMBER(MATCH(RMDF!AF694, INDIRECT(AF694), 0)), "OK", "Invalid"))</f>
        <v/>
      </c>
      <c r="AH694" s="281"/>
      <c r="AI694" s="281"/>
      <c r="AJ694" s="281"/>
      <c r="AK694" s="281" t="b">
        <f>AND(RMDF!AN694&gt;=0, RMDF!AN694&lt;=1-SUM(RMDF!Z694,RMDF!AG694), RMDF!AN694=ROUND(RMDF!AN694,4))</f>
        <v>1</v>
      </c>
      <c r="AL694" s="317">
        <f>RMDF!AL694</f>
        <v>0</v>
      </c>
      <c r="AM694" s="318" t="str">
        <f>IF(AL694=0,"",_xlfn.XLOOKUP(AL694,StatePicklist!$1:$1,StatePicklist!$3:$3,"NA",0))</f>
        <v/>
      </c>
      <c r="AN694" s="297" t="str">
        <f ca="1">IF(RMDF!AM694="", "", IF(ISNUMBER(MATCH(RMDF!AM694, INDIRECT(AM694), 0)), "OK", "Invalid"))</f>
        <v/>
      </c>
      <c r="AO694" s="281"/>
      <c r="AP694" s="281"/>
      <c r="AQ694" s="281"/>
      <c r="AR694" s="281" t="b">
        <f>AND(RMDF!AU694&gt;=0, RMDF!AU694&lt;=1-SUM(RMDF!Z694,RMDF!AG694,RMDF!AN694), RMDF!AU694=ROUND(RMDF!AU694,4))</f>
        <v>1</v>
      </c>
      <c r="AS694" s="317">
        <f>RMDF!AS694</f>
        <v>0</v>
      </c>
      <c r="AT694" s="318" t="str">
        <f>IF(AS694=0,"",_xlfn.XLOOKUP(AS694,StatePicklist!$1:$1,StatePicklist!$3:$3,"NA",0))</f>
        <v/>
      </c>
      <c r="AU694" s="297" t="str">
        <f ca="1">IF(RMDF!AT694="", "", IF(ISNUMBER(MATCH(RMDF!AT694, INDIRECT(AT694), 0)), "OK", "Invalid"))</f>
        <v/>
      </c>
      <c r="AV694" s="281"/>
      <c r="AW694" s="281"/>
      <c r="AX694" s="281"/>
      <c r="AY694" s="281" t="b">
        <f>AND(RMDF!BB694&gt;=0, RMDF!BB694&lt;=1-SUM(RMDF!Z694,RMDF!AG694,RMDF!AN694,RMDF!AU694), RMDF!BB694=ROUND(RMDF!BB694,4))</f>
        <v>1</v>
      </c>
      <c r="AZ694" s="317">
        <f>RMDF!AZ694</f>
        <v>0</v>
      </c>
      <c r="BA694" s="318" t="str">
        <f>IF(AZ694=0,"",_xlfn.XLOOKUP(AZ694,StatePicklist!$1:$1,StatePicklist!$3:$3,"NA",0))</f>
        <v/>
      </c>
      <c r="BB694" s="297" t="str">
        <f ca="1">IF(RMDF!BA694="", "", IF(ISNUMBER(MATCH(RMDF!BA694, INDIRECT(BA694), 0)), "OK", "Invalid"))</f>
        <v/>
      </c>
      <c r="BC694" s="281"/>
      <c r="BD694" s="281"/>
      <c r="BE694" s="281"/>
      <c r="BF694" s="281" t="b">
        <f>AND(RMDF!BI694&gt;=0, RMDF!BI694&lt;=1-SUM(RMDF!Z694,RMDF!AG694,RMDF!AN694,RMDF!AU694,RMDF!BB694), RMDF!BI694=ROUND(RMDF!BI694,4))</f>
        <v>1</v>
      </c>
      <c r="BG694" s="317">
        <f>RMDF!BG694</f>
        <v>0</v>
      </c>
      <c r="BH694" s="318" t="str">
        <f>IF(BG694=0,"",_xlfn.XLOOKUP(BG694,StatePicklist!$1:$1,StatePicklist!$3:$3,"NA",0))</f>
        <v/>
      </c>
      <c r="BI694" s="297" t="str">
        <f ca="1">IF(RMDF!BH694="", "", IF(ISNUMBER(MATCH(RMDF!BH694, INDIRECT(BH694), 0)), "OK", "Invalid"))</f>
        <v/>
      </c>
      <c r="BJ694" s="281"/>
      <c r="BK694" s="281"/>
      <c r="BL694" s="281"/>
      <c r="BM694" s="281" t="b">
        <f>AND(RMDF!BP694&gt;=0, RMDF!BP694&lt;=1-SUM(RMDF!Z694,RMDF!AG694,RMDF!AN694,RMDF!AU694,RMDF!BB694,RMDF!BI694), RMDF!BP694=ROUND(RMDF!BP694,4))</f>
        <v>1</v>
      </c>
      <c r="BN694" s="317">
        <f>RMDF!BN694</f>
        <v>0</v>
      </c>
      <c r="BO694" s="318" t="str">
        <f>IF(BN694=0,"",_xlfn.XLOOKUP(BN694,StatePicklist!$1:$1,StatePicklist!$3:$3,"NA",0))</f>
        <v/>
      </c>
      <c r="BP694" s="297" t="str">
        <f ca="1">IF(RMDF!BO694="", "", IF(ISNUMBER(MATCH(RMDF!BO694, INDIRECT(BO694), 0)), "OK", "Invalid"))</f>
        <v/>
      </c>
      <c r="BQ694" s="281"/>
      <c r="BR694" s="281"/>
      <c r="BS694" s="281"/>
      <c r="BT694" s="281" t="b">
        <f>AND(RMDF!BW694&gt;=0, RMDF!BW694&lt;=1-SUM(RMDF!Z694,RMDF!AG694,RMDF!AN694,RMDF!AU694,RMDF!BB694,RMDF!BI694,RMDF!BP694), RMDF!BW694=ROUND(RMDF!BW694,4))</f>
        <v>1</v>
      </c>
      <c r="BU694" s="317">
        <f>RMDF!BU694</f>
        <v>0</v>
      </c>
      <c r="BV694" s="318" t="str">
        <f>IF(BU694=0,"",_xlfn.XLOOKUP(BU694,StatePicklist!$1:$1,StatePicklist!$3:$3,"NA",0))</f>
        <v/>
      </c>
      <c r="BW694" s="297" t="str">
        <f ca="1">IF(RMDF!BV694="", "", IF(ISNUMBER(MATCH(RMDF!BV694, INDIRECT(BV694), 0)), "OK", "Invalid"))</f>
        <v/>
      </c>
      <c r="BX694" s="281"/>
      <c r="BY694" s="281"/>
      <c r="BZ694" s="281"/>
      <c r="CA694" s="281" t="b">
        <f>AND(RMDF!CD694&gt;=0, RMDF!CD694&lt;=1-SUM(RMDF!Z694,RMDF!AG694,RMDF!AN694,RMDF!AU694,RMDF!BB694,RMDF!BI694,RMDF!BP694,RMDF!BW694), RMDF!CD694=ROUND(RMDF!CD694,4))</f>
        <v>1</v>
      </c>
      <c r="CB694" s="317">
        <f>RMDF!CB694</f>
        <v>0</v>
      </c>
      <c r="CC694" s="318" t="str">
        <f>IF(CB694=0,"",_xlfn.XLOOKUP(CB694,StatePicklist!$1:$1,StatePicklist!$3:$3,"NA",0))</f>
        <v/>
      </c>
      <c r="CD694" s="297" t="str">
        <f ca="1">IF(RMDF!CC694="", "", IF(ISNUMBER(MATCH(RMDF!CC694, INDIRECT(CC694), 0)), "OK", "Invalid"))</f>
        <v/>
      </c>
      <c r="CE694" s="281"/>
      <c r="CF694" s="281"/>
      <c r="CG694" s="281"/>
      <c r="CH694" s="281" t="b">
        <f>AND(RMDF!CK694&gt;=0, RMDF!CK694&lt;=1-SUM(RMDF!Z694,RMDF!AG694,RMDF!AN694,RMDF!AU694,RMDF!BB694,RMDF!BI694,RMDF!BP694,RMDF!BW694,RMDF!CD694), RMDF!CK694=ROUND(RMDF!CK694,4))</f>
        <v>1</v>
      </c>
      <c r="CI694" s="317">
        <f>RMDF!CI694</f>
        <v>0</v>
      </c>
      <c r="CJ694" s="318" t="str">
        <f>IF(CI694=0,"",_xlfn.XLOOKUP(CI694,StatePicklist!$1:$1,StatePicklist!$3:$3,"NA",0))</f>
        <v/>
      </c>
      <c r="CK694" s="297" t="str">
        <f ca="1">IF(RMDF!CJ694="", "", IF(ISNUMBER(MATCH(RMDF!CJ694, INDIRECT(CJ694), 0)), "OK", "Invalid"))</f>
        <v/>
      </c>
      <c r="CL694" s="281"/>
      <c r="CM694" s="281"/>
      <c r="CN694" s="281"/>
      <c r="CO694" s="281" t="b">
        <f>AND(RMDF!CR694&gt;=0, RMDF!CR694&lt;=1-SUM(RMDF!Z694,RMDF!AG694,RMDF!AN694,RMDF!AU694,RMDF!BB694,RMDF!BI694,RMDF!BP694,RMDF!BW694,RMDF!CD694,RMDF!CK694), RMDF!CR694=ROUND(RMDF!CR694,4))</f>
        <v>1</v>
      </c>
      <c r="CP694" s="317">
        <f>RMDF!CP694</f>
        <v>0</v>
      </c>
      <c r="CQ694" s="318" t="str">
        <f>IF(CP694=0,"",_xlfn.XLOOKUP(CP694,StatePicklist!$1:$1,StatePicklist!$3:$3,"NA",0))</f>
        <v/>
      </c>
      <c r="CR694" s="297" t="str">
        <f ca="1">IF(RMDF!CQ694="", "", IF(ISNUMBER(MATCH(RMDF!CQ694, INDIRECT(CQ694), 0)), "OK", "Invalid"))</f>
        <v/>
      </c>
      <c r="CS694" s="281"/>
      <c r="CT694" s="281"/>
      <c r="CU694" s="281"/>
      <c r="CV694" s="281" t="b">
        <f>AND(RMDF!CY694&gt;=0, RMDF!CY694&lt;=1-SUM(RMDF!Z694,RMDF!AG694,RMDF!AN694,RMDF!AU694,RMDF!BB694,RMDF!BI694,RMDF!BP694,RMDF!BW694,RMDF!CD694,RMDF!CK694,RMDF!CR694), RMDF!CY694=ROUND(RMDF!CY694,4))</f>
        <v>1</v>
      </c>
      <c r="CW694" s="317">
        <f>RMDF!CW694</f>
        <v>0</v>
      </c>
      <c r="CX694" s="318" t="str">
        <f>IF(CW694=0,"",_xlfn.XLOOKUP(CW694,StatePicklist!$1:$1,StatePicklist!$3:$3,"NA",0))</f>
        <v/>
      </c>
      <c r="CY694" s="297" t="str">
        <f ca="1">IF(RMDF!CX694="", "", IF(ISNUMBER(MATCH(RMDF!CX694, INDIRECT(CX694), 0)), "OK", "Invalid"))</f>
        <v/>
      </c>
      <c r="CZ694" s="281"/>
      <c r="DA694" s="281"/>
      <c r="DB694" s="281"/>
      <c r="DC694" s="281" t="b">
        <f>AND(RMDF!DF694&gt;=0, RMDF!DF694&lt;=1-SUM(RMDF!Z694,RMDF!AG694,RMDF!AN694,RMDF!AU694,RMDF!BB694,RMDF!BI694,RMDF!BP694,RMDF!BW694,RMDF!CD694,RMDF!CK694,RMDF!CR694,RMDF!CY694), RMDF!DF694=ROUND(RMDF!DF694,4))</f>
        <v>1</v>
      </c>
      <c r="DD694" s="317">
        <f>RMDF!DD694</f>
        <v>0</v>
      </c>
      <c r="DE694" s="318" t="str">
        <f>IF(DD694=0,"",_xlfn.XLOOKUP(DD694,StatePicklist!$1:$1,StatePicklist!$3:$3,"NA",0))</f>
        <v/>
      </c>
      <c r="DF694" s="297" t="str">
        <f ca="1">IF(RMDF!DE694="", "", IF(ISNUMBER(MATCH(RMDF!DE694, INDIRECT(DE694), 0)), "OK", "Invalid"))</f>
        <v/>
      </c>
      <c r="DG694" s="281"/>
      <c r="DH694" s="281"/>
      <c r="DI694" s="281"/>
      <c r="DJ694" s="281" t="b">
        <f>AND(RMDF!DM694&gt;=0, RMDF!DM694&lt;=1-SUM(RMDF!Z694,RMDF!AG694,RMDF!AN694,RMDF!AU694,RMDF!BB694,RMDF!BI694,RMDF!BP694,RMDF!BW694,RMDF!CD694,RMDF!CK694,RMDF!CR694,RMDF!CY694,RMDF!DF694), RMDF!DM694=ROUND(RMDF!DM694,4))</f>
        <v>1</v>
      </c>
      <c r="DK694" s="317">
        <f>RMDF!DK694</f>
        <v>0</v>
      </c>
      <c r="DL694" s="318" t="str">
        <f>IF(DK694=0,"",_xlfn.XLOOKUP(DK694,StatePicklist!$1:$1,StatePicklist!$3:$3,"NA",0))</f>
        <v/>
      </c>
      <c r="DM694" s="297" t="str">
        <f ca="1">IF(RMDF!DL694="", "", IF(ISNUMBER(MATCH(RMDF!DL694, INDIRECT(DL694), 0)), "OK", "Invalid"))</f>
        <v/>
      </c>
      <c r="DN694" s="281"/>
      <c r="DO694" s="281"/>
      <c r="DP694" s="281"/>
      <c r="DQ694" s="281" t="b">
        <f>AND(RMDF!DT694&gt;=0, RMDF!DT694&lt;=1-SUM(RMDF!Z694,RMDF!AG694,RMDF!AN694,RMDF!AU694,RMDF!BB694,RMDF!BI694,RMDF!BP694,RMDF!BW694,RMDF!CD694,RMDF!CK694,RMDF!CR694,RMDF!CY694,RMDF!DF694,RMDF!DM694), RMDF!DT694=ROUND(RMDF!DT694,4))</f>
        <v>1</v>
      </c>
      <c r="DR694" s="317">
        <f>RMDF!DR694</f>
        <v>0</v>
      </c>
      <c r="DS694" s="318" t="str">
        <f>IF(DR694=0,"",_xlfn.XLOOKUP(DR694,StatePicklist!$1:$1,StatePicklist!$3:$3,"NA",0))</f>
        <v/>
      </c>
      <c r="DT694" s="297" t="str">
        <f ca="1">IF(RMDF!DS694="", "", IF(ISNUMBER(MATCH(RMDF!DS694, INDIRECT(DS694), 0)), "OK", "Invalid"))</f>
        <v/>
      </c>
      <c r="DU694" s="281"/>
      <c r="DV694" s="281"/>
      <c r="DW694" s="281"/>
      <c r="DX694" s="281" t="b">
        <f>AND(RMDF!EA694&gt;=0, RMDF!EA694&lt;=1-SUM(RMDF!Z694,RMDF!AG694,RMDF!AN694,RMDF!AU694,RMDF!BB694,RMDF!BI694,RMDF!BP694,RMDF!BW694,RMDF!CD694,RMDF!CK694,RMDF!CR694,RMDF!CY694,RMDF!DF694,RMDF!DM694,RMDF!DT694), RMDF!EA694=ROUND(RMDF!EA694,4))</f>
        <v>1</v>
      </c>
      <c r="DY694" s="317">
        <f>RMDF!DY694</f>
        <v>0</v>
      </c>
      <c r="DZ694" s="318" t="str">
        <f>IF(DY694=0,"",_xlfn.XLOOKUP(DY694,StatePicklist!$1:$1,StatePicklist!$3:$3,"NA",0))</f>
        <v/>
      </c>
      <c r="EA694" s="297" t="str">
        <f ca="1">IF(RMDF!DZ694="", "", IF(ISNUMBER(MATCH(RMDF!DZ694, INDIRECT(DZ694), 0)), "OK", "Invalid"))</f>
        <v/>
      </c>
      <c r="EB694" s="281"/>
      <c r="EC694" s="281"/>
      <c r="ED694" s="281"/>
      <c r="EE694" s="281" t="b">
        <f>AND(RMDF!EH694&gt;=0, RMDF!EH694&lt;=1-SUM(RMDF!Z694,RMDF!AG694,RMDF!AN694,RMDF!AU694,RMDF!BB694,RMDF!BI694,RMDF!BP694,RMDF!BW694,RMDF!CD694,RMDF!CK694,RMDF!CR694,RMDF!CY694,RMDF!DF694,RMDF!DM694,RMDF!DT694,RMDF!EA694), RMDF!EH694=ROUND(RMDF!EH694,4))</f>
        <v>1</v>
      </c>
      <c r="EF694" s="317">
        <f>RMDF!EF694</f>
        <v>0</v>
      </c>
      <c r="EG694" s="318" t="str">
        <f>IF(EF694=0,"",_xlfn.XLOOKUP(EF694,StatePicklist!$1:$1,StatePicklist!$3:$3,"NA",0))</f>
        <v/>
      </c>
      <c r="EH694" s="297" t="str">
        <f ca="1">IF(RMDF!EG694="", "", IF(ISNUMBER(MATCH(RMDF!EG694, INDIRECT(EG694), 0)), "OK", "Invalid"))</f>
        <v/>
      </c>
      <c r="EI694" s="281"/>
      <c r="EJ694" s="281"/>
      <c r="EK694" s="281"/>
      <c r="EL694" s="281" t="b">
        <f>AND(RMDF!EO694&gt;=0, RMDF!EO694&lt;=1-SUM(RMDF!Z694,RMDF!AG694,RMDF!AN694,RMDF!AU694,RMDF!BB694,RMDF!BI694,RMDF!BP694,RMDF!BW694,RMDF!CD694,RMDF!CK694,RMDF!CR694,RMDF!CY694,RMDF!DF694,RMDF!DM694,RMDF!DT694,RMDF!EA694,RMDF!EH694), RMDF!EO694=ROUND(RMDF!EO694,4))</f>
        <v>1</v>
      </c>
      <c r="EM694" s="317">
        <f>RMDF!EM694</f>
        <v>0</v>
      </c>
      <c r="EN694" s="318" t="str">
        <f>IF(EM694=0,"",_xlfn.XLOOKUP(EM694,StatePicklist!$1:$1,StatePicklist!$3:$3,"NA",0))</f>
        <v/>
      </c>
      <c r="EO694" s="297" t="str">
        <f ca="1">IF(RMDF!EN694="", "", IF(ISNUMBER(MATCH(RMDF!EN694, INDIRECT(EN694), 0)), "OK", "Invalid"))</f>
        <v/>
      </c>
      <c r="EP694" s="281"/>
      <c r="EQ694" s="281"/>
      <c r="ER694" s="281"/>
      <c r="ES694" s="281" t="b">
        <f>AND(RMDF!EV694&gt;=0, RMDF!EV694&lt;=1-SUM(RMDF!Z694,RMDF!AG694,RMDF!AN694,RMDF!AU694,RMDF!BB694,RMDF!BI694,RMDF!BP694,RMDF!BW694,RMDF!CD694,RMDF!CK694,RMDF!CR694,RMDF!CY694,RMDF!DF694,RMDF!DM694,RMDF!DT694,RMDF!EA694,RMDF!EH694,RMDF!EO694), RMDF!EV694=ROUND(RMDF!EV694,4))</f>
        <v>1</v>
      </c>
      <c r="ET694" s="317">
        <f>RMDF!ET694</f>
        <v>0</v>
      </c>
      <c r="EU694" s="318" t="str">
        <f>IF(ET694=0,"",_xlfn.XLOOKUP(ET694,StatePicklist!$1:$1,StatePicklist!$3:$3,"NA",0))</f>
        <v/>
      </c>
      <c r="EV694" s="297" t="str">
        <f ca="1">IF(RMDF!EU694="", "", IF(ISNUMBER(MATCH(RMDF!EU694, INDIRECT(EU694), 0)), "OK", "Invalid"))</f>
        <v/>
      </c>
      <c r="EW694" s="281"/>
      <c r="EX694" s="281"/>
      <c r="EY694" s="281"/>
      <c r="EZ694" s="281" t="b">
        <f>AND(RMDF!FC694&gt;=0, RMDF!FC694&lt;=1-SUM(RMDF!Z694,RMDF!AG694,RMDF!AN694,RMDF!AU694,RMDF!BB694,RMDF!BI694,RMDF!BP694,RMDF!BW694,RMDF!CD694,RMDF!CK694,RMDF!CR694,RMDF!CY694,RMDF!DF694,RMDF!DM694,RMDF!DT694,RMDF!EA694,RMDF!EH694,RMDF!EO694,RMDF!EV694), RMDF!FC694=ROUND(RMDF!FC694,4))</f>
        <v>1</v>
      </c>
      <c r="FA694" s="317">
        <f>RMDF!FA694</f>
        <v>0</v>
      </c>
      <c r="FB694" s="318" t="str">
        <f>IF(FA694=0,"",_xlfn.XLOOKUP(FA694,StatePicklist!$1:$1,StatePicklist!$3:$3,"NA",0))</f>
        <v/>
      </c>
      <c r="FC694" s="297" t="str">
        <f ca="1">IF(RMDF!FB694="", "", IF(ISNUMBER(MATCH(RMDF!FB694, INDIRECT(FB694), 0)), "OK", "Invalid"))</f>
        <v/>
      </c>
    </row>
    <row r="695" spans="1:159" s="205" customFormat="1" ht="39.9" customHeight="1" x14ac:dyDescent="0.25">
      <c r="A695" s="206"/>
      <c r="B695" s="196"/>
      <c r="C695" s="197"/>
      <c r="D695" s="198"/>
      <c r="E695" s="199"/>
      <c r="F695" s="200"/>
      <c r="G695" s="201"/>
      <c r="H695" s="292"/>
      <c r="I695" s="305">
        <f>RMDF!I695</f>
        <v>0</v>
      </c>
      <c r="J695" s="305" t="str">
        <f>IF(I695=ProductCode!$B$30,"PDReclPost",IF(OR(I695=ProductCode!$C$30,I695=ProductCode!$E$30,I695=ProductCode!$G$30),"PDPreCon",IF(OR(I695=ProductCode!$D$30,I695=ProductCode!$F$30),"PDNotReclPost","")))</f>
        <v/>
      </c>
      <c r="K695" s="305" t="str">
        <f t="shared" si="39"/>
        <v/>
      </c>
      <c r="L695" s="289"/>
      <c r="M695" s="305" t="str">
        <f t="shared" si="39"/>
        <v/>
      </c>
      <c r="N695" s="289" t="b">
        <f>AND(RMDF!N695&gt;=0, RMDF!N695&lt;=1-RMDF!L695, RMDF!N695=ROUND(RMDF!N695,4))</f>
        <v>1</v>
      </c>
      <c r="O695" s="286" t="str">
        <f>IF(P695="","",IF(I695="","",IF(LEFT(I695,13)="Reclaimed pos",RawMaterialCode!$E$569,RawMaterialCode!$E$568)))</f>
        <v>Reclaimed pre-consumer mixed fibers (RM0578)</v>
      </c>
      <c r="P695" s="295">
        <f t="shared" si="40"/>
        <v>1</v>
      </c>
      <c r="Q695" s="202"/>
      <c r="R695" s="203"/>
      <c r="S695" s="204" t="str">
        <f t="shared" si="41"/>
        <v/>
      </c>
      <c r="T695" s="281"/>
      <c r="U695" s="281"/>
      <c r="V695" s="281"/>
      <c r="W695" s="281"/>
      <c r="X695" s="317">
        <f>RMDF!X695</f>
        <v>0</v>
      </c>
      <c r="Y695" s="318" t="str">
        <f>IF(X695=0,"",_xlfn.XLOOKUP(X695,StatePicklist!$1:$1,StatePicklist!$3:$3,"NA",0))</f>
        <v/>
      </c>
      <c r="Z695" s="297" t="str">
        <f ca="1">IF(RMDF!Y695="", "", IF(ISNUMBER(MATCH(RMDF!Y695, INDIRECT(Y695), 0)), "OK", "Invalid"))</f>
        <v/>
      </c>
      <c r="AA695" s="281"/>
      <c r="AB695" s="281"/>
      <c r="AC695" s="281"/>
      <c r="AD695" s="281" t="b">
        <f>AND(RMDF!AG695&gt;=0, RMDF!AG695&lt;=1-RMDF!Z695, RMDF!AG695=ROUND(RMDF!AG695,4))</f>
        <v>1</v>
      </c>
      <c r="AE695" s="317">
        <f>RMDF!AE695</f>
        <v>0</v>
      </c>
      <c r="AF695" s="318" t="str">
        <f>IF(AE695=0,"",_xlfn.XLOOKUP(AE695,StatePicklist!$1:$1,StatePicklist!$3:$3,"NA",0))</f>
        <v/>
      </c>
      <c r="AG695" s="297" t="str">
        <f ca="1">IF(RMDF!AF695="", "", IF(ISNUMBER(MATCH(RMDF!AF695, INDIRECT(AF695), 0)), "OK", "Invalid"))</f>
        <v/>
      </c>
      <c r="AH695" s="281"/>
      <c r="AI695" s="281"/>
      <c r="AJ695" s="281"/>
      <c r="AK695" s="281" t="b">
        <f>AND(RMDF!AN695&gt;=0, RMDF!AN695&lt;=1-SUM(RMDF!Z695,RMDF!AG695), RMDF!AN695=ROUND(RMDF!AN695,4))</f>
        <v>1</v>
      </c>
      <c r="AL695" s="317">
        <f>RMDF!AL695</f>
        <v>0</v>
      </c>
      <c r="AM695" s="318" t="str">
        <f>IF(AL695=0,"",_xlfn.XLOOKUP(AL695,StatePicklist!$1:$1,StatePicklist!$3:$3,"NA",0))</f>
        <v/>
      </c>
      <c r="AN695" s="297" t="str">
        <f ca="1">IF(RMDF!AM695="", "", IF(ISNUMBER(MATCH(RMDF!AM695, INDIRECT(AM695), 0)), "OK", "Invalid"))</f>
        <v/>
      </c>
      <c r="AO695" s="281"/>
      <c r="AP695" s="281"/>
      <c r="AQ695" s="281"/>
      <c r="AR695" s="281" t="b">
        <f>AND(RMDF!AU695&gt;=0, RMDF!AU695&lt;=1-SUM(RMDF!Z695,RMDF!AG695,RMDF!AN695), RMDF!AU695=ROUND(RMDF!AU695,4))</f>
        <v>1</v>
      </c>
      <c r="AS695" s="317">
        <f>RMDF!AS695</f>
        <v>0</v>
      </c>
      <c r="AT695" s="318" t="str">
        <f>IF(AS695=0,"",_xlfn.XLOOKUP(AS695,StatePicklist!$1:$1,StatePicklist!$3:$3,"NA",0))</f>
        <v/>
      </c>
      <c r="AU695" s="297" t="str">
        <f ca="1">IF(RMDF!AT695="", "", IF(ISNUMBER(MATCH(RMDF!AT695, INDIRECT(AT695), 0)), "OK", "Invalid"))</f>
        <v/>
      </c>
      <c r="AV695" s="281"/>
      <c r="AW695" s="281"/>
      <c r="AX695" s="281"/>
      <c r="AY695" s="281" t="b">
        <f>AND(RMDF!BB695&gt;=0, RMDF!BB695&lt;=1-SUM(RMDF!Z695,RMDF!AG695,RMDF!AN695,RMDF!AU695), RMDF!BB695=ROUND(RMDF!BB695,4))</f>
        <v>1</v>
      </c>
      <c r="AZ695" s="317">
        <f>RMDF!AZ695</f>
        <v>0</v>
      </c>
      <c r="BA695" s="318" t="str">
        <f>IF(AZ695=0,"",_xlfn.XLOOKUP(AZ695,StatePicklist!$1:$1,StatePicklist!$3:$3,"NA",0))</f>
        <v/>
      </c>
      <c r="BB695" s="297" t="str">
        <f ca="1">IF(RMDF!BA695="", "", IF(ISNUMBER(MATCH(RMDF!BA695, INDIRECT(BA695), 0)), "OK", "Invalid"))</f>
        <v/>
      </c>
      <c r="BC695" s="281"/>
      <c r="BD695" s="281"/>
      <c r="BE695" s="281"/>
      <c r="BF695" s="281" t="b">
        <f>AND(RMDF!BI695&gt;=0, RMDF!BI695&lt;=1-SUM(RMDF!Z695,RMDF!AG695,RMDF!AN695,RMDF!AU695,RMDF!BB695), RMDF!BI695=ROUND(RMDF!BI695,4))</f>
        <v>1</v>
      </c>
      <c r="BG695" s="317">
        <f>RMDF!BG695</f>
        <v>0</v>
      </c>
      <c r="BH695" s="318" t="str">
        <f>IF(BG695=0,"",_xlfn.XLOOKUP(BG695,StatePicklist!$1:$1,StatePicklist!$3:$3,"NA",0))</f>
        <v/>
      </c>
      <c r="BI695" s="297" t="str">
        <f ca="1">IF(RMDF!BH695="", "", IF(ISNUMBER(MATCH(RMDF!BH695, INDIRECT(BH695), 0)), "OK", "Invalid"))</f>
        <v/>
      </c>
      <c r="BJ695" s="281"/>
      <c r="BK695" s="281"/>
      <c r="BL695" s="281"/>
      <c r="BM695" s="281" t="b">
        <f>AND(RMDF!BP695&gt;=0, RMDF!BP695&lt;=1-SUM(RMDF!Z695,RMDF!AG695,RMDF!AN695,RMDF!AU695,RMDF!BB695,RMDF!BI695), RMDF!BP695=ROUND(RMDF!BP695,4))</f>
        <v>1</v>
      </c>
      <c r="BN695" s="317">
        <f>RMDF!BN695</f>
        <v>0</v>
      </c>
      <c r="BO695" s="318" t="str">
        <f>IF(BN695=0,"",_xlfn.XLOOKUP(BN695,StatePicklist!$1:$1,StatePicklist!$3:$3,"NA",0))</f>
        <v/>
      </c>
      <c r="BP695" s="297" t="str">
        <f ca="1">IF(RMDF!BO695="", "", IF(ISNUMBER(MATCH(RMDF!BO695, INDIRECT(BO695), 0)), "OK", "Invalid"))</f>
        <v/>
      </c>
      <c r="BQ695" s="281"/>
      <c r="BR695" s="281"/>
      <c r="BS695" s="281"/>
      <c r="BT695" s="281" t="b">
        <f>AND(RMDF!BW695&gt;=0, RMDF!BW695&lt;=1-SUM(RMDF!Z695,RMDF!AG695,RMDF!AN695,RMDF!AU695,RMDF!BB695,RMDF!BI695,RMDF!BP695), RMDF!BW695=ROUND(RMDF!BW695,4))</f>
        <v>1</v>
      </c>
      <c r="BU695" s="317">
        <f>RMDF!BU695</f>
        <v>0</v>
      </c>
      <c r="BV695" s="318" t="str">
        <f>IF(BU695=0,"",_xlfn.XLOOKUP(BU695,StatePicklist!$1:$1,StatePicklist!$3:$3,"NA",0))</f>
        <v/>
      </c>
      <c r="BW695" s="297" t="str">
        <f ca="1">IF(RMDF!BV695="", "", IF(ISNUMBER(MATCH(RMDF!BV695, INDIRECT(BV695), 0)), "OK", "Invalid"))</f>
        <v/>
      </c>
      <c r="BX695" s="281"/>
      <c r="BY695" s="281"/>
      <c r="BZ695" s="281"/>
      <c r="CA695" s="281" t="b">
        <f>AND(RMDF!CD695&gt;=0, RMDF!CD695&lt;=1-SUM(RMDF!Z695,RMDF!AG695,RMDF!AN695,RMDF!AU695,RMDF!BB695,RMDF!BI695,RMDF!BP695,RMDF!BW695), RMDF!CD695=ROUND(RMDF!CD695,4))</f>
        <v>1</v>
      </c>
      <c r="CB695" s="317">
        <f>RMDF!CB695</f>
        <v>0</v>
      </c>
      <c r="CC695" s="318" t="str">
        <f>IF(CB695=0,"",_xlfn.XLOOKUP(CB695,StatePicklist!$1:$1,StatePicklist!$3:$3,"NA",0))</f>
        <v/>
      </c>
      <c r="CD695" s="297" t="str">
        <f ca="1">IF(RMDF!CC695="", "", IF(ISNUMBER(MATCH(RMDF!CC695, INDIRECT(CC695), 0)), "OK", "Invalid"))</f>
        <v/>
      </c>
      <c r="CE695" s="281"/>
      <c r="CF695" s="281"/>
      <c r="CG695" s="281"/>
      <c r="CH695" s="281" t="b">
        <f>AND(RMDF!CK695&gt;=0, RMDF!CK695&lt;=1-SUM(RMDF!Z695,RMDF!AG695,RMDF!AN695,RMDF!AU695,RMDF!BB695,RMDF!BI695,RMDF!BP695,RMDF!BW695,RMDF!CD695), RMDF!CK695=ROUND(RMDF!CK695,4))</f>
        <v>1</v>
      </c>
      <c r="CI695" s="317">
        <f>RMDF!CI695</f>
        <v>0</v>
      </c>
      <c r="CJ695" s="318" t="str">
        <f>IF(CI695=0,"",_xlfn.XLOOKUP(CI695,StatePicklist!$1:$1,StatePicklist!$3:$3,"NA",0))</f>
        <v/>
      </c>
      <c r="CK695" s="297" t="str">
        <f ca="1">IF(RMDF!CJ695="", "", IF(ISNUMBER(MATCH(RMDF!CJ695, INDIRECT(CJ695), 0)), "OK", "Invalid"))</f>
        <v/>
      </c>
      <c r="CL695" s="281"/>
      <c r="CM695" s="281"/>
      <c r="CN695" s="281"/>
      <c r="CO695" s="281" t="b">
        <f>AND(RMDF!CR695&gt;=0, RMDF!CR695&lt;=1-SUM(RMDF!Z695,RMDF!AG695,RMDF!AN695,RMDF!AU695,RMDF!BB695,RMDF!BI695,RMDF!BP695,RMDF!BW695,RMDF!CD695,RMDF!CK695), RMDF!CR695=ROUND(RMDF!CR695,4))</f>
        <v>1</v>
      </c>
      <c r="CP695" s="317">
        <f>RMDF!CP695</f>
        <v>0</v>
      </c>
      <c r="CQ695" s="318" t="str">
        <f>IF(CP695=0,"",_xlfn.XLOOKUP(CP695,StatePicklist!$1:$1,StatePicklist!$3:$3,"NA",0))</f>
        <v/>
      </c>
      <c r="CR695" s="297" t="str">
        <f ca="1">IF(RMDF!CQ695="", "", IF(ISNUMBER(MATCH(RMDF!CQ695, INDIRECT(CQ695), 0)), "OK", "Invalid"))</f>
        <v/>
      </c>
      <c r="CS695" s="281"/>
      <c r="CT695" s="281"/>
      <c r="CU695" s="281"/>
      <c r="CV695" s="281" t="b">
        <f>AND(RMDF!CY695&gt;=0, RMDF!CY695&lt;=1-SUM(RMDF!Z695,RMDF!AG695,RMDF!AN695,RMDF!AU695,RMDF!BB695,RMDF!BI695,RMDF!BP695,RMDF!BW695,RMDF!CD695,RMDF!CK695,RMDF!CR695), RMDF!CY695=ROUND(RMDF!CY695,4))</f>
        <v>1</v>
      </c>
      <c r="CW695" s="317">
        <f>RMDF!CW695</f>
        <v>0</v>
      </c>
      <c r="CX695" s="318" t="str">
        <f>IF(CW695=0,"",_xlfn.XLOOKUP(CW695,StatePicklist!$1:$1,StatePicklist!$3:$3,"NA",0))</f>
        <v/>
      </c>
      <c r="CY695" s="297" t="str">
        <f ca="1">IF(RMDF!CX695="", "", IF(ISNUMBER(MATCH(RMDF!CX695, INDIRECT(CX695), 0)), "OK", "Invalid"))</f>
        <v/>
      </c>
      <c r="CZ695" s="281"/>
      <c r="DA695" s="281"/>
      <c r="DB695" s="281"/>
      <c r="DC695" s="281" t="b">
        <f>AND(RMDF!DF695&gt;=0, RMDF!DF695&lt;=1-SUM(RMDF!Z695,RMDF!AG695,RMDF!AN695,RMDF!AU695,RMDF!BB695,RMDF!BI695,RMDF!BP695,RMDF!BW695,RMDF!CD695,RMDF!CK695,RMDF!CR695,RMDF!CY695), RMDF!DF695=ROUND(RMDF!DF695,4))</f>
        <v>1</v>
      </c>
      <c r="DD695" s="317">
        <f>RMDF!DD695</f>
        <v>0</v>
      </c>
      <c r="DE695" s="318" t="str">
        <f>IF(DD695=0,"",_xlfn.XLOOKUP(DD695,StatePicklist!$1:$1,StatePicklist!$3:$3,"NA",0))</f>
        <v/>
      </c>
      <c r="DF695" s="297" t="str">
        <f ca="1">IF(RMDF!DE695="", "", IF(ISNUMBER(MATCH(RMDF!DE695, INDIRECT(DE695), 0)), "OK", "Invalid"))</f>
        <v/>
      </c>
      <c r="DG695" s="281"/>
      <c r="DH695" s="281"/>
      <c r="DI695" s="281"/>
      <c r="DJ695" s="281" t="b">
        <f>AND(RMDF!DM695&gt;=0, RMDF!DM695&lt;=1-SUM(RMDF!Z695,RMDF!AG695,RMDF!AN695,RMDF!AU695,RMDF!BB695,RMDF!BI695,RMDF!BP695,RMDF!BW695,RMDF!CD695,RMDF!CK695,RMDF!CR695,RMDF!CY695,RMDF!DF695), RMDF!DM695=ROUND(RMDF!DM695,4))</f>
        <v>1</v>
      </c>
      <c r="DK695" s="317">
        <f>RMDF!DK695</f>
        <v>0</v>
      </c>
      <c r="DL695" s="318" t="str">
        <f>IF(DK695=0,"",_xlfn.XLOOKUP(DK695,StatePicklist!$1:$1,StatePicklist!$3:$3,"NA",0))</f>
        <v/>
      </c>
      <c r="DM695" s="297" t="str">
        <f ca="1">IF(RMDF!DL695="", "", IF(ISNUMBER(MATCH(RMDF!DL695, INDIRECT(DL695), 0)), "OK", "Invalid"))</f>
        <v/>
      </c>
      <c r="DN695" s="281"/>
      <c r="DO695" s="281"/>
      <c r="DP695" s="281"/>
      <c r="DQ695" s="281" t="b">
        <f>AND(RMDF!DT695&gt;=0, RMDF!DT695&lt;=1-SUM(RMDF!Z695,RMDF!AG695,RMDF!AN695,RMDF!AU695,RMDF!BB695,RMDF!BI695,RMDF!BP695,RMDF!BW695,RMDF!CD695,RMDF!CK695,RMDF!CR695,RMDF!CY695,RMDF!DF695,RMDF!DM695), RMDF!DT695=ROUND(RMDF!DT695,4))</f>
        <v>1</v>
      </c>
      <c r="DR695" s="317">
        <f>RMDF!DR695</f>
        <v>0</v>
      </c>
      <c r="DS695" s="318" t="str">
        <f>IF(DR695=0,"",_xlfn.XLOOKUP(DR695,StatePicklist!$1:$1,StatePicklist!$3:$3,"NA",0))</f>
        <v/>
      </c>
      <c r="DT695" s="297" t="str">
        <f ca="1">IF(RMDF!DS695="", "", IF(ISNUMBER(MATCH(RMDF!DS695, INDIRECT(DS695), 0)), "OK", "Invalid"))</f>
        <v/>
      </c>
      <c r="DU695" s="281"/>
      <c r="DV695" s="281"/>
      <c r="DW695" s="281"/>
      <c r="DX695" s="281" t="b">
        <f>AND(RMDF!EA695&gt;=0, RMDF!EA695&lt;=1-SUM(RMDF!Z695,RMDF!AG695,RMDF!AN695,RMDF!AU695,RMDF!BB695,RMDF!BI695,RMDF!BP695,RMDF!BW695,RMDF!CD695,RMDF!CK695,RMDF!CR695,RMDF!CY695,RMDF!DF695,RMDF!DM695,RMDF!DT695), RMDF!EA695=ROUND(RMDF!EA695,4))</f>
        <v>1</v>
      </c>
      <c r="DY695" s="317">
        <f>RMDF!DY695</f>
        <v>0</v>
      </c>
      <c r="DZ695" s="318" t="str">
        <f>IF(DY695=0,"",_xlfn.XLOOKUP(DY695,StatePicklist!$1:$1,StatePicklist!$3:$3,"NA",0))</f>
        <v/>
      </c>
      <c r="EA695" s="297" t="str">
        <f ca="1">IF(RMDF!DZ695="", "", IF(ISNUMBER(MATCH(RMDF!DZ695, INDIRECT(DZ695), 0)), "OK", "Invalid"))</f>
        <v/>
      </c>
      <c r="EB695" s="281"/>
      <c r="EC695" s="281"/>
      <c r="ED695" s="281"/>
      <c r="EE695" s="281" t="b">
        <f>AND(RMDF!EH695&gt;=0, RMDF!EH695&lt;=1-SUM(RMDF!Z695,RMDF!AG695,RMDF!AN695,RMDF!AU695,RMDF!BB695,RMDF!BI695,RMDF!BP695,RMDF!BW695,RMDF!CD695,RMDF!CK695,RMDF!CR695,RMDF!CY695,RMDF!DF695,RMDF!DM695,RMDF!DT695,RMDF!EA695), RMDF!EH695=ROUND(RMDF!EH695,4))</f>
        <v>1</v>
      </c>
      <c r="EF695" s="317">
        <f>RMDF!EF695</f>
        <v>0</v>
      </c>
      <c r="EG695" s="318" t="str">
        <f>IF(EF695=0,"",_xlfn.XLOOKUP(EF695,StatePicklist!$1:$1,StatePicklist!$3:$3,"NA",0))</f>
        <v/>
      </c>
      <c r="EH695" s="297" t="str">
        <f ca="1">IF(RMDF!EG695="", "", IF(ISNUMBER(MATCH(RMDF!EG695, INDIRECT(EG695), 0)), "OK", "Invalid"))</f>
        <v/>
      </c>
      <c r="EI695" s="281"/>
      <c r="EJ695" s="281"/>
      <c r="EK695" s="281"/>
      <c r="EL695" s="281" t="b">
        <f>AND(RMDF!EO695&gt;=0, RMDF!EO695&lt;=1-SUM(RMDF!Z695,RMDF!AG695,RMDF!AN695,RMDF!AU695,RMDF!BB695,RMDF!BI695,RMDF!BP695,RMDF!BW695,RMDF!CD695,RMDF!CK695,RMDF!CR695,RMDF!CY695,RMDF!DF695,RMDF!DM695,RMDF!DT695,RMDF!EA695,RMDF!EH695), RMDF!EO695=ROUND(RMDF!EO695,4))</f>
        <v>1</v>
      </c>
      <c r="EM695" s="317">
        <f>RMDF!EM695</f>
        <v>0</v>
      </c>
      <c r="EN695" s="318" t="str">
        <f>IF(EM695=0,"",_xlfn.XLOOKUP(EM695,StatePicklist!$1:$1,StatePicklist!$3:$3,"NA",0))</f>
        <v/>
      </c>
      <c r="EO695" s="297" t="str">
        <f ca="1">IF(RMDF!EN695="", "", IF(ISNUMBER(MATCH(RMDF!EN695, INDIRECT(EN695), 0)), "OK", "Invalid"))</f>
        <v/>
      </c>
      <c r="EP695" s="281"/>
      <c r="EQ695" s="281"/>
      <c r="ER695" s="281"/>
      <c r="ES695" s="281" t="b">
        <f>AND(RMDF!EV695&gt;=0, RMDF!EV695&lt;=1-SUM(RMDF!Z695,RMDF!AG695,RMDF!AN695,RMDF!AU695,RMDF!BB695,RMDF!BI695,RMDF!BP695,RMDF!BW695,RMDF!CD695,RMDF!CK695,RMDF!CR695,RMDF!CY695,RMDF!DF695,RMDF!DM695,RMDF!DT695,RMDF!EA695,RMDF!EH695,RMDF!EO695), RMDF!EV695=ROUND(RMDF!EV695,4))</f>
        <v>1</v>
      </c>
      <c r="ET695" s="317">
        <f>RMDF!ET695</f>
        <v>0</v>
      </c>
      <c r="EU695" s="318" t="str">
        <f>IF(ET695=0,"",_xlfn.XLOOKUP(ET695,StatePicklist!$1:$1,StatePicklist!$3:$3,"NA",0))</f>
        <v/>
      </c>
      <c r="EV695" s="297" t="str">
        <f ca="1">IF(RMDF!EU695="", "", IF(ISNUMBER(MATCH(RMDF!EU695, INDIRECT(EU695), 0)), "OK", "Invalid"))</f>
        <v/>
      </c>
      <c r="EW695" s="281"/>
      <c r="EX695" s="281"/>
      <c r="EY695" s="281"/>
      <c r="EZ695" s="281" t="b">
        <f>AND(RMDF!FC695&gt;=0, RMDF!FC695&lt;=1-SUM(RMDF!Z695,RMDF!AG695,RMDF!AN695,RMDF!AU695,RMDF!BB695,RMDF!BI695,RMDF!BP695,RMDF!BW695,RMDF!CD695,RMDF!CK695,RMDF!CR695,RMDF!CY695,RMDF!DF695,RMDF!DM695,RMDF!DT695,RMDF!EA695,RMDF!EH695,RMDF!EO695,RMDF!EV695), RMDF!FC695=ROUND(RMDF!FC695,4))</f>
        <v>1</v>
      </c>
      <c r="FA695" s="317">
        <f>RMDF!FA695</f>
        <v>0</v>
      </c>
      <c r="FB695" s="318" t="str">
        <f>IF(FA695=0,"",_xlfn.XLOOKUP(FA695,StatePicklist!$1:$1,StatePicklist!$3:$3,"NA",0))</f>
        <v/>
      </c>
      <c r="FC695" s="297" t="str">
        <f ca="1">IF(RMDF!FB695="", "", IF(ISNUMBER(MATCH(RMDF!FB695, INDIRECT(FB695), 0)), "OK", "Invalid"))</f>
        <v/>
      </c>
    </row>
    <row r="696" spans="1:159" s="205" customFormat="1" ht="39.9" customHeight="1" x14ac:dyDescent="0.25">
      <c r="A696" s="206"/>
      <c r="B696" s="196"/>
      <c r="C696" s="197"/>
      <c r="D696" s="198"/>
      <c r="E696" s="199"/>
      <c r="F696" s="200"/>
      <c r="G696" s="201"/>
      <c r="H696" s="292"/>
      <c r="I696" s="305">
        <f>RMDF!I696</f>
        <v>0</v>
      </c>
      <c r="J696" s="305" t="str">
        <f>IF(I696=ProductCode!$B$30,"PDReclPost",IF(OR(I696=ProductCode!$C$30,I696=ProductCode!$E$30,I696=ProductCode!$G$30),"PDPreCon",IF(OR(I696=ProductCode!$D$30,I696=ProductCode!$F$30),"PDNotReclPost","")))</f>
        <v/>
      </c>
      <c r="K696" s="305" t="str">
        <f t="shared" si="39"/>
        <v/>
      </c>
      <c r="L696" s="289"/>
      <c r="M696" s="305" t="str">
        <f t="shared" si="39"/>
        <v/>
      </c>
      <c r="N696" s="289" t="b">
        <f>AND(RMDF!N696&gt;=0, RMDF!N696&lt;=1-RMDF!L696, RMDF!N696=ROUND(RMDF!N696,4))</f>
        <v>1</v>
      </c>
      <c r="O696" s="286" t="str">
        <f>IF(P696="","",IF(I696="","",IF(LEFT(I696,13)="Reclaimed pos",RawMaterialCode!$E$569,RawMaterialCode!$E$568)))</f>
        <v>Reclaimed pre-consumer mixed fibers (RM0578)</v>
      </c>
      <c r="P696" s="295">
        <f t="shared" si="40"/>
        <v>1</v>
      </c>
      <c r="Q696" s="202"/>
      <c r="R696" s="203"/>
      <c r="S696" s="204" t="str">
        <f t="shared" si="41"/>
        <v/>
      </c>
      <c r="T696" s="281"/>
      <c r="U696" s="281"/>
      <c r="V696" s="281"/>
      <c r="W696" s="281"/>
      <c r="X696" s="317">
        <f>RMDF!X696</f>
        <v>0</v>
      </c>
      <c r="Y696" s="318" t="str">
        <f>IF(X696=0,"",_xlfn.XLOOKUP(X696,StatePicklist!$1:$1,StatePicklist!$3:$3,"NA",0))</f>
        <v/>
      </c>
      <c r="Z696" s="297" t="str">
        <f ca="1">IF(RMDF!Y696="", "", IF(ISNUMBER(MATCH(RMDF!Y696, INDIRECT(Y696), 0)), "OK", "Invalid"))</f>
        <v/>
      </c>
      <c r="AA696" s="281"/>
      <c r="AB696" s="281"/>
      <c r="AC696" s="281"/>
      <c r="AD696" s="281" t="b">
        <f>AND(RMDF!AG696&gt;=0, RMDF!AG696&lt;=1-RMDF!Z696, RMDF!AG696=ROUND(RMDF!AG696,4))</f>
        <v>1</v>
      </c>
      <c r="AE696" s="317">
        <f>RMDF!AE696</f>
        <v>0</v>
      </c>
      <c r="AF696" s="318" t="str">
        <f>IF(AE696=0,"",_xlfn.XLOOKUP(AE696,StatePicklist!$1:$1,StatePicklist!$3:$3,"NA",0))</f>
        <v/>
      </c>
      <c r="AG696" s="297" t="str">
        <f ca="1">IF(RMDF!AF696="", "", IF(ISNUMBER(MATCH(RMDF!AF696, INDIRECT(AF696), 0)), "OK", "Invalid"))</f>
        <v/>
      </c>
      <c r="AH696" s="281"/>
      <c r="AI696" s="281"/>
      <c r="AJ696" s="281"/>
      <c r="AK696" s="281" t="b">
        <f>AND(RMDF!AN696&gt;=0, RMDF!AN696&lt;=1-SUM(RMDF!Z696,RMDF!AG696), RMDF!AN696=ROUND(RMDF!AN696,4))</f>
        <v>1</v>
      </c>
      <c r="AL696" s="317">
        <f>RMDF!AL696</f>
        <v>0</v>
      </c>
      <c r="AM696" s="318" t="str">
        <f>IF(AL696=0,"",_xlfn.XLOOKUP(AL696,StatePicklist!$1:$1,StatePicklist!$3:$3,"NA",0))</f>
        <v/>
      </c>
      <c r="AN696" s="297" t="str">
        <f ca="1">IF(RMDF!AM696="", "", IF(ISNUMBER(MATCH(RMDF!AM696, INDIRECT(AM696), 0)), "OK", "Invalid"))</f>
        <v/>
      </c>
      <c r="AO696" s="281"/>
      <c r="AP696" s="281"/>
      <c r="AQ696" s="281"/>
      <c r="AR696" s="281" t="b">
        <f>AND(RMDF!AU696&gt;=0, RMDF!AU696&lt;=1-SUM(RMDF!Z696,RMDF!AG696,RMDF!AN696), RMDF!AU696=ROUND(RMDF!AU696,4))</f>
        <v>1</v>
      </c>
      <c r="AS696" s="317">
        <f>RMDF!AS696</f>
        <v>0</v>
      </c>
      <c r="AT696" s="318" t="str">
        <f>IF(AS696=0,"",_xlfn.XLOOKUP(AS696,StatePicklist!$1:$1,StatePicklist!$3:$3,"NA",0))</f>
        <v/>
      </c>
      <c r="AU696" s="297" t="str">
        <f ca="1">IF(RMDF!AT696="", "", IF(ISNUMBER(MATCH(RMDF!AT696, INDIRECT(AT696), 0)), "OK", "Invalid"))</f>
        <v/>
      </c>
      <c r="AV696" s="281"/>
      <c r="AW696" s="281"/>
      <c r="AX696" s="281"/>
      <c r="AY696" s="281" t="b">
        <f>AND(RMDF!BB696&gt;=0, RMDF!BB696&lt;=1-SUM(RMDF!Z696,RMDF!AG696,RMDF!AN696,RMDF!AU696), RMDF!BB696=ROUND(RMDF!BB696,4))</f>
        <v>1</v>
      </c>
      <c r="AZ696" s="317">
        <f>RMDF!AZ696</f>
        <v>0</v>
      </c>
      <c r="BA696" s="318" t="str">
        <f>IF(AZ696=0,"",_xlfn.XLOOKUP(AZ696,StatePicklist!$1:$1,StatePicklist!$3:$3,"NA",0))</f>
        <v/>
      </c>
      <c r="BB696" s="297" t="str">
        <f ca="1">IF(RMDF!BA696="", "", IF(ISNUMBER(MATCH(RMDF!BA696, INDIRECT(BA696), 0)), "OK", "Invalid"))</f>
        <v/>
      </c>
      <c r="BC696" s="281"/>
      <c r="BD696" s="281"/>
      <c r="BE696" s="281"/>
      <c r="BF696" s="281" t="b">
        <f>AND(RMDF!BI696&gt;=0, RMDF!BI696&lt;=1-SUM(RMDF!Z696,RMDF!AG696,RMDF!AN696,RMDF!AU696,RMDF!BB696), RMDF!BI696=ROUND(RMDF!BI696,4))</f>
        <v>1</v>
      </c>
      <c r="BG696" s="317">
        <f>RMDF!BG696</f>
        <v>0</v>
      </c>
      <c r="BH696" s="318" t="str">
        <f>IF(BG696=0,"",_xlfn.XLOOKUP(BG696,StatePicklist!$1:$1,StatePicklist!$3:$3,"NA",0))</f>
        <v/>
      </c>
      <c r="BI696" s="297" t="str">
        <f ca="1">IF(RMDF!BH696="", "", IF(ISNUMBER(MATCH(RMDF!BH696, INDIRECT(BH696), 0)), "OK", "Invalid"))</f>
        <v/>
      </c>
      <c r="BJ696" s="281"/>
      <c r="BK696" s="281"/>
      <c r="BL696" s="281"/>
      <c r="BM696" s="281" t="b">
        <f>AND(RMDF!BP696&gt;=0, RMDF!BP696&lt;=1-SUM(RMDF!Z696,RMDF!AG696,RMDF!AN696,RMDF!AU696,RMDF!BB696,RMDF!BI696), RMDF!BP696=ROUND(RMDF!BP696,4))</f>
        <v>1</v>
      </c>
      <c r="BN696" s="317">
        <f>RMDF!BN696</f>
        <v>0</v>
      </c>
      <c r="BO696" s="318" t="str">
        <f>IF(BN696=0,"",_xlfn.XLOOKUP(BN696,StatePicklist!$1:$1,StatePicklist!$3:$3,"NA",0))</f>
        <v/>
      </c>
      <c r="BP696" s="297" t="str">
        <f ca="1">IF(RMDF!BO696="", "", IF(ISNUMBER(MATCH(RMDF!BO696, INDIRECT(BO696), 0)), "OK", "Invalid"))</f>
        <v/>
      </c>
      <c r="BQ696" s="281"/>
      <c r="BR696" s="281"/>
      <c r="BS696" s="281"/>
      <c r="BT696" s="281" t="b">
        <f>AND(RMDF!BW696&gt;=0, RMDF!BW696&lt;=1-SUM(RMDF!Z696,RMDF!AG696,RMDF!AN696,RMDF!AU696,RMDF!BB696,RMDF!BI696,RMDF!BP696), RMDF!BW696=ROUND(RMDF!BW696,4))</f>
        <v>1</v>
      </c>
      <c r="BU696" s="317">
        <f>RMDF!BU696</f>
        <v>0</v>
      </c>
      <c r="BV696" s="318" t="str">
        <f>IF(BU696=0,"",_xlfn.XLOOKUP(BU696,StatePicklist!$1:$1,StatePicklist!$3:$3,"NA",0))</f>
        <v/>
      </c>
      <c r="BW696" s="297" t="str">
        <f ca="1">IF(RMDF!BV696="", "", IF(ISNUMBER(MATCH(RMDF!BV696, INDIRECT(BV696), 0)), "OK", "Invalid"))</f>
        <v/>
      </c>
      <c r="BX696" s="281"/>
      <c r="BY696" s="281"/>
      <c r="BZ696" s="281"/>
      <c r="CA696" s="281" t="b">
        <f>AND(RMDF!CD696&gt;=0, RMDF!CD696&lt;=1-SUM(RMDF!Z696,RMDF!AG696,RMDF!AN696,RMDF!AU696,RMDF!BB696,RMDF!BI696,RMDF!BP696,RMDF!BW696), RMDF!CD696=ROUND(RMDF!CD696,4))</f>
        <v>1</v>
      </c>
      <c r="CB696" s="317">
        <f>RMDF!CB696</f>
        <v>0</v>
      </c>
      <c r="CC696" s="318" t="str">
        <f>IF(CB696=0,"",_xlfn.XLOOKUP(CB696,StatePicklist!$1:$1,StatePicklist!$3:$3,"NA",0))</f>
        <v/>
      </c>
      <c r="CD696" s="297" t="str">
        <f ca="1">IF(RMDF!CC696="", "", IF(ISNUMBER(MATCH(RMDF!CC696, INDIRECT(CC696), 0)), "OK", "Invalid"))</f>
        <v/>
      </c>
      <c r="CE696" s="281"/>
      <c r="CF696" s="281"/>
      <c r="CG696" s="281"/>
      <c r="CH696" s="281" t="b">
        <f>AND(RMDF!CK696&gt;=0, RMDF!CK696&lt;=1-SUM(RMDF!Z696,RMDF!AG696,RMDF!AN696,RMDF!AU696,RMDF!BB696,RMDF!BI696,RMDF!BP696,RMDF!BW696,RMDF!CD696), RMDF!CK696=ROUND(RMDF!CK696,4))</f>
        <v>1</v>
      </c>
      <c r="CI696" s="317">
        <f>RMDF!CI696</f>
        <v>0</v>
      </c>
      <c r="CJ696" s="318" t="str">
        <f>IF(CI696=0,"",_xlfn.XLOOKUP(CI696,StatePicklist!$1:$1,StatePicklist!$3:$3,"NA",0))</f>
        <v/>
      </c>
      <c r="CK696" s="297" t="str">
        <f ca="1">IF(RMDF!CJ696="", "", IF(ISNUMBER(MATCH(RMDF!CJ696, INDIRECT(CJ696), 0)), "OK", "Invalid"))</f>
        <v/>
      </c>
      <c r="CL696" s="281"/>
      <c r="CM696" s="281"/>
      <c r="CN696" s="281"/>
      <c r="CO696" s="281" t="b">
        <f>AND(RMDF!CR696&gt;=0, RMDF!CR696&lt;=1-SUM(RMDF!Z696,RMDF!AG696,RMDF!AN696,RMDF!AU696,RMDF!BB696,RMDF!BI696,RMDF!BP696,RMDF!BW696,RMDF!CD696,RMDF!CK696), RMDF!CR696=ROUND(RMDF!CR696,4))</f>
        <v>1</v>
      </c>
      <c r="CP696" s="317">
        <f>RMDF!CP696</f>
        <v>0</v>
      </c>
      <c r="CQ696" s="318" t="str">
        <f>IF(CP696=0,"",_xlfn.XLOOKUP(CP696,StatePicklist!$1:$1,StatePicklist!$3:$3,"NA",0))</f>
        <v/>
      </c>
      <c r="CR696" s="297" t="str">
        <f ca="1">IF(RMDF!CQ696="", "", IF(ISNUMBER(MATCH(RMDF!CQ696, INDIRECT(CQ696), 0)), "OK", "Invalid"))</f>
        <v/>
      </c>
      <c r="CS696" s="281"/>
      <c r="CT696" s="281"/>
      <c r="CU696" s="281"/>
      <c r="CV696" s="281" t="b">
        <f>AND(RMDF!CY696&gt;=0, RMDF!CY696&lt;=1-SUM(RMDF!Z696,RMDF!AG696,RMDF!AN696,RMDF!AU696,RMDF!BB696,RMDF!BI696,RMDF!BP696,RMDF!BW696,RMDF!CD696,RMDF!CK696,RMDF!CR696), RMDF!CY696=ROUND(RMDF!CY696,4))</f>
        <v>1</v>
      </c>
      <c r="CW696" s="317">
        <f>RMDF!CW696</f>
        <v>0</v>
      </c>
      <c r="CX696" s="318" t="str">
        <f>IF(CW696=0,"",_xlfn.XLOOKUP(CW696,StatePicklist!$1:$1,StatePicklist!$3:$3,"NA",0))</f>
        <v/>
      </c>
      <c r="CY696" s="297" t="str">
        <f ca="1">IF(RMDF!CX696="", "", IF(ISNUMBER(MATCH(RMDF!CX696, INDIRECT(CX696), 0)), "OK", "Invalid"))</f>
        <v/>
      </c>
      <c r="CZ696" s="281"/>
      <c r="DA696" s="281"/>
      <c r="DB696" s="281"/>
      <c r="DC696" s="281" t="b">
        <f>AND(RMDF!DF696&gt;=0, RMDF!DF696&lt;=1-SUM(RMDF!Z696,RMDF!AG696,RMDF!AN696,RMDF!AU696,RMDF!BB696,RMDF!BI696,RMDF!BP696,RMDF!BW696,RMDF!CD696,RMDF!CK696,RMDF!CR696,RMDF!CY696), RMDF!DF696=ROUND(RMDF!DF696,4))</f>
        <v>1</v>
      </c>
      <c r="DD696" s="317">
        <f>RMDF!DD696</f>
        <v>0</v>
      </c>
      <c r="DE696" s="318" t="str">
        <f>IF(DD696=0,"",_xlfn.XLOOKUP(DD696,StatePicklist!$1:$1,StatePicklist!$3:$3,"NA",0))</f>
        <v/>
      </c>
      <c r="DF696" s="297" t="str">
        <f ca="1">IF(RMDF!DE696="", "", IF(ISNUMBER(MATCH(RMDF!DE696, INDIRECT(DE696), 0)), "OK", "Invalid"))</f>
        <v/>
      </c>
      <c r="DG696" s="281"/>
      <c r="DH696" s="281"/>
      <c r="DI696" s="281"/>
      <c r="DJ696" s="281" t="b">
        <f>AND(RMDF!DM696&gt;=0, RMDF!DM696&lt;=1-SUM(RMDF!Z696,RMDF!AG696,RMDF!AN696,RMDF!AU696,RMDF!BB696,RMDF!BI696,RMDF!BP696,RMDF!BW696,RMDF!CD696,RMDF!CK696,RMDF!CR696,RMDF!CY696,RMDF!DF696), RMDF!DM696=ROUND(RMDF!DM696,4))</f>
        <v>1</v>
      </c>
      <c r="DK696" s="317">
        <f>RMDF!DK696</f>
        <v>0</v>
      </c>
      <c r="DL696" s="318" t="str">
        <f>IF(DK696=0,"",_xlfn.XLOOKUP(DK696,StatePicklist!$1:$1,StatePicklist!$3:$3,"NA",0))</f>
        <v/>
      </c>
      <c r="DM696" s="297" t="str">
        <f ca="1">IF(RMDF!DL696="", "", IF(ISNUMBER(MATCH(RMDF!DL696, INDIRECT(DL696), 0)), "OK", "Invalid"))</f>
        <v/>
      </c>
      <c r="DN696" s="281"/>
      <c r="DO696" s="281"/>
      <c r="DP696" s="281"/>
      <c r="DQ696" s="281" t="b">
        <f>AND(RMDF!DT696&gt;=0, RMDF!DT696&lt;=1-SUM(RMDF!Z696,RMDF!AG696,RMDF!AN696,RMDF!AU696,RMDF!BB696,RMDF!BI696,RMDF!BP696,RMDF!BW696,RMDF!CD696,RMDF!CK696,RMDF!CR696,RMDF!CY696,RMDF!DF696,RMDF!DM696), RMDF!DT696=ROUND(RMDF!DT696,4))</f>
        <v>1</v>
      </c>
      <c r="DR696" s="317">
        <f>RMDF!DR696</f>
        <v>0</v>
      </c>
      <c r="DS696" s="318" t="str">
        <f>IF(DR696=0,"",_xlfn.XLOOKUP(DR696,StatePicklist!$1:$1,StatePicklist!$3:$3,"NA",0))</f>
        <v/>
      </c>
      <c r="DT696" s="297" t="str">
        <f ca="1">IF(RMDF!DS696="", "", IF(ISNUMBER(MATCH(RMDF!DS696, INDIRECT(DS696), 0)), "OK", "Invalid"))</f>
        <v/>
      </c>
      <c r="DU696" s="281"/>
      <c r="DV696" s="281"/>
      <c r="DW696" s="281"/>
      <c r="DX696" s="281" t="b">
        <f>AND(RMDF!EA696&gt;=0, RMDF!EA696&lt;=1-SUM(RMDF!Z696,RMDF!AG696,RMDF!AN696,RMDF!AU696,RMDF!BB696,RMDF!BI696,RMDF!BP696,RMDF!BW696,RMDF!CD696,RMDF!CK696,RMDF!CR696,RMDF!CY696,RMDF!DF696,RMDF!DM696,RMDF!DT696), RMDF!EA696=ROUND(RMDF!EA696,4))</f>
        <v>1</v>
      </c>
      <c r="DY696" s="317">
        <f>RMDF!DY696</f>
        <v>0</v>
      </c>
      <c r="DZ696" s="318" t="str">
        <f>IF(DY696=0,"",_xlfn.XLOOKUP(DY696,StatePicklist!$1:$1,StatePicklist!$3:$3,"NA",0))</f>
        <v/>
      </c>
      <c r="EA696" s="297" t="str">
        <f ca="1">IF(RMDF!DZ696="", "", IF(ISNUMBER(MATCH(RMDF!DZ696, INDIRECT(DZ696), 0)), "OK", "Invalid"))</f>
        <v/>
      </c>
      <c r="EB696" s="281"/>
      <c r="EC696" s="281"/>
      <c r="ED696" s="281"/>
      <c r="EE696" s="281" t="b">
        <f>AND(RMDF!EH696&gt;=0, RMDF!EH696&lt;=1-SUM(RMDF!Z696,RMDF!AG696,RMDF!AN696,RMDF!AU696,RMDF!BB696,RMDF!BI696,RMDF!BP696,RMDF!BW696,RMDF!CD696,RMDF!CK696,RMDF!CR696,RMDF!CY696,RMDF!DF696,RMDF!DM696,RMDF!DT696,RMDF!EA696), RMDF!EH696=ROUND(RMDF!EH696,4))</f>
        <v>1</v>
      </c>
      <c r="EF696" s="317">
        <f>RMDF!EF696</f>
        <v>0</v>
      </c>
      <c r="EG696" s="318" t="str">
        <f>IF(EF696=0,"",_xlfn.XLOOKUP(EF696,StatePicklist!$1:$1,StatePicklist!$3:$3,"NA",0))</f>
        <v/>
      </c>
      <c r="EH696" s="297" t="str">
        <f ca="1">IF(RMDF!EG696="", "", IF(ISNUMBER(MATCH(RMDF!EG696, INDIRECT(EG696), 0)), "OK", "Invalid"))</f>
        <v/>
      </c>
      <c r="EI696" s="281"/>
      <c r="EJ696" s="281"/>
      <c r="EK696" s="281"/>
      <c r="EL696" s="281" t="b">
        <f>AND(RMDF!EO696&gt;=0, RMDF!EO696&lt;=1-SUM(RMDF!Z696,RMDF!AG696,RMDF!AN696,RMDF!AU696,RMDF!BB696,RMDF!BI696,RMDF!BP696,RMDF!BW696,RMDF!CD696,RMDF!CK696,RMDF!CR696,RMDF!CY696,RMDF!DF696,RMDF!DM696,RMDF!DT696,RMDF!EA696,RMDF!EH696), RMDF!EO696=ROUND(RMDF!EO696,4))</f>
        <v>1</v>
      </c>
      <c r="EM696" s="317">
        <f>RMDF!EM696</f>
        <v>0</v>
      </c>
      <c r="EN696" s="318" t="str">
        <f>IF(EM696=0,"",_xlfn.XLOOKUP(EM696,StatePicklist!$1:$1,StatePicklist!$3:$3,"NA",0))</f>
        <v/>
      </c>
      <c r="EO696" s="297" t="str">
        <f ca="1">IF(RMDF!EN696="", "", IF(ISNUMBER(MATCH(RMDF!EN696, INDIRECT(EN696), 0)), "OK", "Invalid"))</f>
        <v/>
      </c>
      <c r="EP696" s="281"/>
      <c r="EQ696" s="281"/>
      <c r="ER696" s="281"/>
      <c r="ES696" s="281" t="b">
        <f>AND(RMDF!EV696&gt;=0, RMDF!EV696&lt;=1-SUM(RMDF!Z696,RMDF!AG696,RMDF!AN696,RMDF!AU696,RMDF!BB696,RMDF!BI696,RMDF!BP696,RMDF!BW696,RMDF!CD696,RMDF!CK696,RMDF!CR696,RMDF!CY696,RMDF!DF696,RMDF!DM696,RMDF!DT696,RMDF!EA696,RMDF!EH696,RMDF!EO696), RMDF!EV696=ROUND(RMDF!EV696,4))</f>
        <v>1</v>
      </c>
      <c r="ET696" s="317">
        <f>RMDF!ET696</f>
        <v>0</v>
      </c>
      <c r="EU696" s="318" t="str">
        <f>IF(ET696=0,"",_xlfn.XLOOKUP(ET696,StatePicklist!$1:$1,StatePicklist!$3:$3,"NA",0))</f>
        <v/>
      </c>
      <c r="EV696" s="297" t="str">
        <f ca="1">IF(RMDF!EU696="", "", IF(ISNUMBER(MATCH(RMDF!EU696, INDIRECT(EU696), 0)), "OK", "Invalid"))</f>
        <v/>
      </c>
      <c r="EW696" s="281"/>
      <c r="EX696" s="281"/>
      <c r="EY696" s="281"/>
      <c r="EZ696" s="281" t="b">
        <f>AND(RMDF!FC696&gt;=0, RMDF!FC696&lt;=1-SUM(RMDF!Z696,RMDF!AG696,RMDF!AN696,RMDF!AU696,RMDF!BB696,RMDF!BI696,RMDF!BP696,RMDF!BW696,RMDF!CD696,RMDF!CK696,RMDF!CR696,RMDF!CY696,RMDF!DF696,RMDF!DM696,RMDF!DT696,RMDF!EA696,RMDF!EH696,RMDF!EO696,RMDF!EV696), RMDF!FC696=ROUND(RMDF!FC696,4))</f>
        <v>1</v>
      </c>
      <c r="FA696" s="317">
        <f>RMDF!FA696</f>
        <v>0</v>
      </c>
      <c r="FB696" s="318" t="str">
        <f>IF(FA696=0,"",_xlfn.XLOOKUP(FA696,StatePicklist!$1:$1,StatePicklist!$3:$3,"NA",0))</f>
        <v/>
      </c>
      <c r="FC696" s="297" t="str">
        <f ca="1">IF(RMDF!FB696="", "", IF(ISNUMBER(MATCH(RMDF!FB696, INDIRECT(FB696), 0)), "OK", "Invalid"))</f>
        <v/>
      </c>
    </row>
    <row r="697" spans="1:159" s="205" customFormat="1" ht="39.9" customHeight="1" x14ac:dyDescent="0.25">
      <c r="A697" s="206"/>
      <c r="B697" s="196"/>
      <c r="C697" s="197"/>
      <c r="D697" s="198"/>
      <c r="E697" s="199"/>
      <c r="F697" s="200"/>
      <c r="G697" s="201"/>
      <c r="H697" s="292"/>
      <c r="I697" s="305">
        <f>RMDF!I697</f>
        <v>0</v>
      </c>
      <c r="J697" s="305" t="str">
        <f>IF(I697=ProductCode!$B$30,"PDReclPost",IF(OR(I697=ProductCode!$C$30,I697=ProductCode!$E$30,I697=ProductCode!$G$30),"PDPreCon",IF(OR(I697=ProductCode!$D$30,I697=ProductCode!$F$30),"PDNotReclPost","")))</f>
        <v/>
      </c>
      <c r="K697" s="305" t="str">
        <f t="shared" si="39"/>
        <v/>
      </c>
      <c r="L697" s="289"/>
      <c r="M697" s="305" t="str">
        <f t="shared" si="39"/>
        <v/>
      </c>
      <c r="N697" s="289" t="b">
        <f>AND(RMDF!N697&gt;=0, RMDF!N697&lt;=1-RMDF!L697, RMDF!N697=ROUND(RMDF!N697,4))</f>
        <v>1</v>
      </c>
      <c r="O697" s="286" t="str">
        <f>IF(P697="","",IF(I697="","",IF(LEFT(I697,13)="Reclaimed pos",RawMaterialCode!$E$569,RawMaterialCode!$E$568)))</f>
        <v>Reclaimed pre-consumer mixed fibers (RM0578)</v>
      </c>
      <c r="P697" s="295">
        <f t="shared" si="40"/>
        <v>1</v>
      </c>
      <c r="Q697" s="202"/>
      <c r="R697" s="203"/>
      <c r="S697" s="204" t="str">
        <f t="shared" si="41"/>
        <v/>
      </c>
      <c r="T697" s="281"/>
      <c r="U697" s="281"/>
      <c r="V697" s="281"/>
      <c r="W697" s="281"/>
      <c r="X697" s="317">
        <f>RMDF!X697</f>
        <v>0</v>
      </c>
      <c r="Y697" s="318" t="str">
        <f>IF(X697=0,"",_xlfn.XLOOKUP(X697,StatePicklist!$1:$1,StatePicklist!$3:$3,"NA",0))</f>
        <v/>
      </c>
      <c r="Z697" s="297" t="str">
        <f ca="1">IF(RMDF!Y697="", "", IF(ISNUMBER(MATCH(RMDF!Y697, INDIRECT(Y697), 0)), "OK", "Invalid"))</f>
        <v/>
      </c>
      <c r="AA697" s="281"/>
      <c r="AB697" s="281"/>
      <c r="AC697" s="281"/>
      <c r="AD697" s="281" t="b">
        <f>AND(RMDF!AG697&gt;=0, RMDF!AG697&lt;=1-RMDF!Z697, RMDF!AG697=ROUND(RMDF!AG697,4))</f>
        <v>1</v>
      </c>
      <c r="AE697" s="317">
        <f>RMDF!AE697</f>
        <v>0</v>
      </c>
      <c r="AF697" s="318" t="str">
        <f>IF(AE697=0,"",_xlfn.XLOOKUP(AE697,StatePicklist!$1:$1,StatePicklist!$3:$3,"NA",0))</f>
        <v/>
      </c>
      <c r="AG697" s="297" t="str">
        <f ca="1">IF(RMDF!AF697="", "", IF(ISNUMBER(MATCH(RMDF!AF697, INDIRECT(AF697), 0)), "OK", "Invalid"))</f>
        <v/>
      </c>
      <c r="AH697" s="281"/>
      <c r="AI697" s="281"/>
      <c r="AJ697" s="281"/>
      <c r="AK697" s="281" t="b">
        <f>AND(RMDF!AN697&gt;=0, RMDF!AN697&lt;=1-SUM(RMDF!Z697,RMDF!AG697), RMDF!AN697=ROUND(RMDF!AN697,4))</f>
        <v>1</v>
      </c>
      <c r="AL697" s="317">
        <f>RMDF!AL697</f>
        <v>0</v>
      </c>
      <c r="AM697" s="318" t="str">
        <f>IF(AL697=0,"",_xlfn.XLOOKUP(AL697,StatePicklist!$1:$1,StatePicklist!$3:$3,"NA",0))</f>
        <v/>
      </c>
      <c r="AN697" s="297" t="str">
        <f ca="1">IF(RMDF!AM697="", "", IF(ISNUMBER(MATCH(RMDF!AM697, INDIRECT(AM697), 0)), "OK", "Invalid"))</f>
        <v/>
      </c>
      <c r="AO697" s="281"/>
      <c r="AP697" s="281"/>
      <c r="AQ697" s="281"/>
      <c r="AR697" s="281" t="b">
        <f>AND(RMDF!AU697&gt;=0, RMDF!AU697&lt;=1-SUM(RMDF!Z697,RMDF!AG697,RMDF!AN697), RMDF!AU697=ROUND(RMDF!AU697,4))</f>
        <v>1</v>
      </c>
      <c r="AS697" s="317">
        <f>RMDF!AS697</f>
        <v>0</v>
      </c>
      <c r="AT697" s="318" t="str">
        <f>IF(AS697=0,"",_xlfn.XLOOKUP(AS697,StatePicklist!$1:$1,StatePicklist!$3:$3,"NA",0))</f>
        <v/>
      </c>
      <c r="AU697" s="297" t="str">
        <f ca="1">IF(RMDF!AT697="", "", IF(ISNUMBER(MATCH(RMDF!AT697, INDIRECT(AT697), 0)), "OK", "Invalid"))</f>
        <v/>
      </c>
      <c r="AV697" s="281"/>
      <c r="AW697" s="281"/>
      <c r="AX697" s="281"/>
      <c r="AY697" s="281" t="b">
        <f>AND(RMDF!BB697&gt;=0, RMDF!BB697&lt;=1-SUM(RMDF!Z697,RMDF!AG697,RMDF!AN697,RMDF!AU697), RMDF!BB697=ROUND(RMDF!BB697,4))</f>
        <v>1</v>
      </c>
      <c r="AZ697" s="317">
        <f>RMDF!AZ697</f>
        <v>0</v>
      </c>
      <c r="BA697" s="318" t="str">
        <f>IF(AZ697=0,"",_xlfn.XLOOKUP(AZ697,StatePicklist!$1:$1,StatePicklist!$3:$3,"NA",0))</f>
        <v/>
      </c>
      <c r="BB697" s="297" t="str">
        <f ca="1">IF(RMDF!BA697="", "", IF(ISNUMBER(MATCH(RMDF!BA697, INDIRECT(BA697), 0)), "OK", "Invalid"))</f>
        <v/>
      </c>
      <c r="BC697" s="281"/>
      <c r="BD697" s="281"/>
      <c r="BE697" s="281"/>
      <c r="BF697" s="281" t="b">
        <f>AND(RMDF!BI697&gt;=0, RMDF!BI697&lt;=1-SUM(RMDF!Z697,RMDF!AG697,RMDF!AN697,RMDF!AU697,RMDF!BB697), RMDF!BI697=ROUND(RMDF!BI697,4))</f>
        <v>1</v>
      </c>
      <c r="BG697" s="317">
        <f>RMDF!BG697</f>
        <v>0</v>
      </c>
      <c r="BH697" s="318" t="str">
        <f>IF(BG697=0,"",_xlfn.XLOOKUP(BG697,StatePicklist!$1:$1,StatePicklist!$3:$3,"NA",0))</f>
        <v/>
      </c>
      <c r="BI697" s="297" t="str">
        <f ca="1">IF(RMDF!BH697="", "", IF(ISNUMBER(MATCH(RMDF!BH697, INDIRECT(BH697), 0)), "OK", "Invalid"))</f>
        <v/>
      </c>
      <c r="BJ697" s="281"/>
      <c r="BK697" s="281"/>
      <c r="BL697" s="281"/>
      <c r="BM697" s="281" t="b">
        <f>AND(RMDF!BP697&gt;=0, RMDF!BP697&lt;=1-SUM(RMDF!Z697,RMDF!AG697,RMDF!AN697,RMDF!AU697,RMDF!BB697,RMDF!BI697), RMDF!BP697=ROUND(RMDF!BP697,4))</f>
        <v>1</v>
      </c>
      <c r="BN697" s="317">
        <f>RMDF!BN697</f>
        <v>0</v>
      </c>
      <c r="BO697" s="318" t="str">
        <f>IF(BN697=0,"",_xlfn.XLOOKUP(BN697,StatePicklist!$1:$1,StatePicklist!$3:$3,"NA",0))</f>
        <v/>
      </c>
      <c r="BP697" s="297" t="str">
        <f ca="1">IF(RMDF!BO697="", "", IF(ISNUMBER(MATCH(RMDF!BO697, INDIRECT(BO697), 0)), "OK", "Invalid"))</f>
        <v/>
      </c>
      <c r="BQ697" s="281"/>
      <c r="BR697" s="281"/>
      <c r="BS697" s="281"/>
      <c r="BT697" s="281" t="b">
        <f>AND(RMDF!BW697&gt;=0, RMDF!BW697&lt;=1-SUM(RMDF!Z697,RMDF!AG697,RMDF!AN697,RMDF!AU697,RMDF!BB697,RMDF!BI697,RMDF!BP697), RMDF!BW697=ROUND(RMDF!BW697,4))</f>
        <v>1</v>
      </c>
      <c r="BU697" s="317">
        <f>RMDF!BU697</f>
        <v>0</v>
      </c>
      <c r="BV697" s="318" t="str">
        <f>IF(BU697=0,"",_xlfn.XLOOKUP(BU697,StatePicklist!$1:$1,StatePicklist!$3:$3,"NA",0))</f>
        <v/>
      </c>
      <c r="BW697" s="297" t="str">
        <f ca="1">IF(RMDF!BV697="", "", IF(ISNUMBER(MATCH(RMDF!BV697, INDIRECT(BV697), 0)), "OK", "Invalid"))</f>
        <v/>
      </c>
      <c r="BX697" s="281"/>
      <c r="BY697" s="281"/>
      <c r="BZ697" s="281"/>
      <c r="CA697" s="281" t="b">
        <f>AND(RMDF!CD697&gt;=0, RMDF!CD697&lt;=1-SUM(RMDF!Z697,RMDF!AG697,RMDF!AN697,RMDF!AU697,RMDF!BB697,RMDF!BI697,RMDF!BP697,RMDF!BW697), RMDF!CD697=ROUND(RMDF!CD697,4))</f>
        <v>1</v>
      </c>
      <c r="CB697" s="317">
        <f>RMDF!CB697</f>
        <v>0</v>
      </c>
      <c r="CC697" s="318" t="str">
        <f>IF(CB697=0,"",_xlfn.XLOOKUP(CB697,StatePicklist!$1:$1,StatePicklist!$3:$3,"NA",0))</f>
        <v/>
      </c>
      <c r="CD697" s="297" t="str">
        <f ca="1">IF(RMDF!CC697="", "", IF(ISNUMBER(MATCH(RMDF!CC697, INDIRECT(CC697), 0)), "OK", "Invalid"))</f>
        <v/>
      </c>
      <c r="CE697" s="281"/>
      <c r="CF697" s="281"/>
      <c r="CG697" s="281"/>
      <c r="CH697" s="281" t="b">
        <f>AND(RMDF!CK697&gt;=0, RMDF!CK697&lt;=1-SUM(RMDF!Z697,RMDF!AG697,RMDF!AN697,RMDF!AU697,RMDF!BB697,RMDF!BI697,RMDF!BP697,RMDF!BW697,RMDF!CD697), RMDF!CK697=ROUND(RMDF!CK697,4))</f>
        <v>1</v>
      </c>
      <c r="CI697" s="317">
        <f>RMDF!CI697</f>
        <v>0</v>
      </c>
      <c r="CJ697" s="318" t="str">
        <f>IF(CI697=0,"",_xlfn.XLOOKUP(CI697,StatePicklist!$1:$1,StatePicklist!$3:$3,"NA",0))</f>
        <v/>
      </c>
      <c r="CK697" s="297" t="str">
        <f ca="1">IF(RMDF!CJ697="", "", IF(ISNUMBER(MATCH(RMDF!CJ697, INDIRECT(CJ697), 0)), "OK", "Invalid"))</f>
        <v/>
      </c>
      <c r="CL697" s="281"/>
      <c r="CM697" s="281"/>
      <c r="CN697" s="281"/>
      <c r="CO697" s="281" t="b">
        <f>AND(RMDF!CR697&gt;=0, RMDF!CR697&lt;=1-SUM(RMDF!Z697,RMDF!AG697,RMDF!AN697,RMDF!AU697,RMDF!BB697,RMDF!BI697,RMDF!BP697,RMDF!BW697,RMDF!CD697,RMDF!CK697), RMDF!CR697=ROUND(RMDF!CR697,4))</f>
        <v>1</v>
      </c>
      <c r="CP697" s="317">
        <f>RMDF!CP697</f>
        <v>0</v>
      </c>
      <c r="CQ697" s="318" t="str">
        <f>IF(CP697=0,"",_xlfn.XLOOKUP(CP697,StatePicklist!$1:$1,StatePicklist!$3:$3,"NA",0))</f>
        <v/>
      </c>
      <c r="CR697" s="297" t="str">
        <f ca="1">IF(RMDF!CQ697="", "", IF(ISNUMBER(MATCH(RMDF!CQ697, INDIRECT(CQ697), 0)), "OK", "Invalid"))</f>
        <v/>
      </c>
      <c r="CS697" s="281"/>
      <c r="CT697" s="281"/>
      <c r="CU697" s="281"/>
      <c r="CV697" s="281" t="b">
        <f>AND(RMDF!CY697&gt;=0, RMDF!CY697&lt;=1-SUM(RMDF!Z697,RMDF!AG697,RMDF!AN697,RMDF!AU697,RMDF!BB697,RMDF!BI697,RMDF!BP697,RMDF!BW697,RMDF!CD697,RMDF!CK697,RMDF!CR697), RMDF!CY697=ROUND(RMDF!CY697,4))</f>
        <v>1</v>
      </c>
      <c r="CW697" s="317">
        <f>RMDF!CW697</f>
        <v>0</v>
      </c>
      <c r="CX697" s="318" t="str">
        <f>IF(CW697=0,"",_xlfn.XLOOKUP(CW697,StatePicklist!$1:$1,StatePicklist!$3:$3,"NA",0))</f>
        <v/>
      </c>
      <c r="CY697" s="297" t="str">
        <f ca="1">IF(RMDF!CX697="", "", IF(ISNUMBER(MATCH(RMDF!CX697, INDIRECT(CX697), 0)), "OK", "Invalid"))</f>
        <v/>
      </c>
      <c r="CZ697" s="281"/>
      <c r="DA697" s="281"/>
      <c r="DB697" s="281"/>
      <c r="DC697" s="281" t="b">
        <f>AND(RMDF!DF697&gt;=0, RMDF!DF697&lt;=1-SUM(RMDF!Z697,RMDF!AG697,RMDF!AN697,RMDF!AU697,RMDF!BB697,RMDF!BI697,RMDF!BP697,RMDF!BW697,RMDF!CD697,RMDF!CK697,RMDF!CR697,RMDF!CY697), RMDF!DF697=ROUND(RMDF!DF697,4))</f>
        <v>1</v>
      </c>
      <c r="DD697" s="317">
        <f>RMDF!DD697</f>
        <v>0</v>
      </c>
      <c r="DE697" s="318" t="str">
        <f>IF(DD697=0,"",_xlfn.XLOOKUP(DD697,StatePicklist!$1:$1,StatePicklist!$3:$3,"NA",0))</f>
        <v/>
      </c>
      <c r="DF697" s="297" t="str">
        <f ca="1">IF(RMDF!DE697="", "", IF(ISNUMBER(MATCH(RMDF!DE697, INDIRECT(DE697), 0)), "OK", "Invalid"))</f>
        <v/>
      </c>
      <c r="DG697" s="281"/>
      <c r="DH697" s="281"/>
      <c r="DI697" s="281"/>
      <c r="DJ697" s="281" t="b">
        <f>AND(RMDF!DM697&gt;=0, RMDF!DM697&lt;=1-SUM(RMDF!Z697,RMDF!AG697,RMDF!AN697,RMDF!AU697,RMDF!BB697,RMDF!BI697,RMDF!BP697,RMDF!BW697,RMDF!CD697,RMDF!CK697,RMDF!CR697,RMDF!CY697,RMDF!DF697), RMDF!DM697=ROUND(RMDF!DM697,4))</f>
        <v>1</v>
      </c>
      <c r="DK697" s="317">
        <f>RMDF!DK697</f>
        <v>0</v>
      </c>
      <c r="DL697" s="318" t="str">
        <f>IF(DK697=0,"",_xlfn.XLOOKUP(DK697,StatePicklist!$1:$1,StatePicklist!$3:$3,"NA",0))</f>
        <v/>
      </c>
      <c r="DM697" s="297" t="str">
        <f ca="1">IF(RMDF!DL697="", "", IF(ISNUMBER(MATCH(RMDF!DL697, INDIRECT(DL697), 0)), "OK", "Invalid"))</f>
        <v/>
      </c>
      <c r="DN697" s="281"/>
      <c r="DO697" s="281"/>
      <c r="DP697" s="281"/>
      <c r="DQ697" s="281" t="b">
        <f>AND(RMDF!DT697&gt;=0, RMDF!DT697&lt;=1-SUM(RMDF!Z697,RMDF!AG697,RMDF!AN697,RMDF!AU697,RMDF!BB697,RMDF!BI697,RMDF!BP697,RMDF!BW697,RMDF!CD697,RMDF!CK697,RMDF!CR697,RMDF!CY697,RMDF!DF697,RMDF!DM697), RMDF!DT697=ROUND(RMDF!DT697,4))</f>
        <v>1</v>
      </c>
      <c r="DR697" s="317">
        <f>RMDF!DR697</f>
        <v>0</v>
      </c>
      <c r="DS697" s="318" t="str">
        <f>IF(DR697=0,"",_xlfn.XLOOKUP(DR697,StatePicklist!$1:$1,StatePicklist!$3:$3,"NA",0))</f>
        <v/>
      </c>
      <c r="DT697" s="297" t="str">
        <f ca="1">IF(RMDF!DS697="", "", IF(ISNUMBER(MATCH(RMDF!DS697, INDIRECT(DS697), 0)), "OK", "Invalid"))</f>
        <v/>
      </c>
      <c r="DU697" s="281"/>
      <c r="DV697" s="281"/>
      <c r="DW697" s="281"/>
      <c r="DX697" s="281" t="b">
        <f>AND(RMDF!EA697&gt;=0, RMDF!EA697&lt;=1-SUM(RMDF!Z697,RMDF!AG697,RMDF!AN697,RMDF!AU697,RMDF!BB697,RMDF!BI697,RMDF!BP697,RMDF!BW697,RMDF!CD697,RMDF!CK697,RMDF!CR697,RMDF!CY697,RMDF!DF697,RMDF!DM697,RMDF!DT697), RMDF!EA697=ROUND(RMDF!EA697,4))</f>
        <v>1</v>
      </c>
      <c r="DY697" s="317">
        <f>RMDF!DY697</f>
        <v>0</v>
      </c>
      <c r="DZ697" s="318" t="str">
        <f>IF(DY697=0,"",_xlfn.XLOOKUP(DY697,StatePicklist!$1:$1,StatePicklist!$3:$3,"NA",0))</f>
        <v/>
      </c>
      <c r="EA697" s="297" t="str">
        <f ca="1">IF(RMDF!DZ697="", "", IF(ISNUMBER(MATCH(RMDF!DZ697, INDIRECT(DZ697), 0)), "OK", "Invalid"))</f>
        <v/>
      </c>
      <c r="EB697" s="281"/>
      <c r="EC697" s="281"/>
      <c r="ED697" s="281"/>
      <c r="EE697" s="281" t="b">
        <f>AND(RMDF!EH697&gt;=0, RMDF!EH697&lt;=1-SUM(RMDF!Z697,RMDF!AG697,RMDF!AN697,RMDF!AU697,RMDF!BB697,RMDF!BI697,RMDF!BP697,RMDF!BW697,RMDF!CD697,RMDF!CK697,RMDF!CR697,RMDF!CY697,RMDF!DF697,RMDF!DM697,RMDF!DT697,RMDF!EA697), RMDF!EH697=ROUND(RMDF!EH697,4))</f>
        <v>1</v>
      </c>
      <c r="EF697" s="317">
        <f>RMDF!EF697</f>
        <v>0</v>
      </c>
      <c r="EG697" s="318" t="str">
        <f>IF(EF697=0,"",_xlfn.XLOOKUP(EF697,StatePicklist!$1:$1,StatePicklist!$3:$3,"NA",0))</f>
        <v/>
      </c>
      <c r="EH697" s="297" t="str">
        <f ca="1">IF(RMDF!EG697="", "", IF(ISNUMBER(MATCH(RMDF!EG697, INDIRECT(EG697), 0)), "OK", "Invalid"))</f>
        <v/>
      </c>
      <c r="EI697" s="281"/>
      <c r="EJ697" s="281"/>
      <c r="EK697" s="281"/>
      <c r="EL697" s="281" t="b">
        <f>AND(RMDF!EO697&gt;=0, RMDF!EO697&lt;=1-SUM(RMDF!Z697,RMDF!AG697,RMDF!AN697,RMDF!AU697,RMDF!BB697,RMDF!BI697,RMDF!BP697,RMDF!BW697,RMDF!CD697,RMDF!CK697,RMDF!CR697,RMDF!CY697,RMDF!DF697,RMDF!DM697,RMDF!DT697,RMDF!EA697,RMDF!EH697), RMDF!EO697=ROUND(RMDF!EO697,4))</f>
        <v>1</v>
      </c>
      <c r="EM697" s="317">
        <f>RMDF!EM697</f>
        <v>0</v>
      </c>
      <c r="EN697" s="318" t="str">
        <f>IF(EM697=0,"",_xlfn.XLOOKUP(EM697,StatePicklist!$1:$1,StatePicklist!$3:$3,"NA",0))</f>
        <v/>
      </c>
      <c r="EO697" s="297" t="str">
        <f ca="1">IF(RMDF!EN697="", "", IF(ISNUMBER(MATCH(RMDF!EN697, INDIRECT(EN697), 0)), "OK", "Invalid"))</f>
        <v/>
      </c>
      <c r="EP697" s="281"/>
      <c r="EQ697" s="281"/>
      <c r="ER697" s="281"/>
      <c r="ES697" s="281" t="b">
        <f>AND(RMDF!EV697&gt;=0, RMDF!EV697&lt;=1-SUM(RMDF!Z697,RMDF!AG697,RMDF!AN697,RMDF!AU697,RMDF!BB697,RMDF!BI697,RMDF!BP697,RMDF!BW697,RMDF!CD697,RMDF!CK697,RMDF!CR697,RMDF!CY697,RMDF!DF697,RMDF!DM697,RMDF!DT697,RMDF!EA697,RMDF!EH697,RMDF!EO697), RMDF!EV697=ROUND(RMDF!EV697,4))</f>
        <v>1</v>
      </c>
      <c r="ET697" s="317">
        <f>RMDF!ET697</f>
        <v>0</v>
      </c>
      <c r="EU697" s="318" t="str">
        <f>IF(ET697=0,"",_xlfn.XLOOKUP(ET697,StatePicklist!$1:$1,StatePicklist!$3:$3,"NA",0))</f>
        <v/>
      </c>
      <c r="EV697" s="297" t="str">
        <f ca="1">IF(RMDF!EU697="", "", IF(ISNUMBER(MATCH(RMDF!EU697, INDIRECT(EU697), 0)), "OK", "Invalid"))</f>
        <v/>
      </c>
      <c r="EW697" s="281"/>
      <c r="EX697" s="281"/>
      <c r="EY697" s="281"/>
      <c r="EZ697" s="281" t="b">
        <f>AND(RMDF!FC697&gt;=0, RMDF!FC697&lt;=1-SUM(RMDF!Z697,RMDF!AG697,RMDF!AN697,RMDF!AU697,RMDF!BB697,RMDF!BI697,RMDF!BP697,RMDF!BW697,RMDF!CD697,RMDF!CK697,RMDF!CR697,RMDF!CY697,RMDF!DF697,RMDF!DM697,RMDF!DT697,RMDF!EA697,RMDF!EH697,RMDF!EO697,RMDF!EV697), RMDF!FC697=ROUND(RMDF!FC697,4))</f>
        <v>1</v>
      </c>
      <c r="FA697" s="317">
        <f>RMDF!FA697</f>
        <v>0</v>
      </c>
      <c r="FB697" s="318" t="str">
        <f>IF(FA697=0,"",_xlfn.XLOOKUP(FA697,StatePicklist!$1:$1,StatePicklist!$3:$3,"NA",0))</f>
        <v/>
      </c>
      <c r="FC697" s="297" t="str">
        <f ca="1">IF(RMDF!FB697="", "", IF(ISNUMBER(MATCH(RMDF!FB697, INDIRECT(FB697), 0)), "OK", "Invalid"))</f>
        <v/>
      </c>
    </row>
    <row r="698" spans="1:159" s="205" customFormat="1" ht="39.9" customHeight="1" x14ac:dyDescent="0.25">
      <c r="A698" s="206"/>
      <c r="B698" s="196"/>
      <c r="C698" s="197"/>
      <c r="D698" s="198"/>
      <c r="E698" s="199"/>
      <c r="F698" s="200"/>
      <c r="G698" s="201"/>
      <c r="H698" s="292"/>
      <c r="I698" s="305">
        <f>RMDF!I698</f>
        <v>0</v>
      </c>
      <c r="J698" s="305" t="str">
        <f>IF(I698=ProductCode!$B$30,"PDReclPost",IF(OR(I698=ProductCode!$C$30,I698=ProductCode!$E$30,I698=ProductCode!$G$30),"PDPreCon",IF(OR(I698=ProductCode!$D$30,I698=ProductCode!$F$30),"PDNotReclPost","")))</f>
        <v/>
      </c>
      <c r="K698" s="305" t="str">
        <f t="shared" si="39"/>
        <v/>
      </c>
      <c r="L698" s="289"/>
      <c r="M698" s="305" t="str">
        <f t="shared" si="39"/>
        <v/>
      </c>
      <c r="N698" s="289" t="b">
        <f>AND(RMDF!N698&gt;=0, RMDF!N698&lt;=1-RMDF!L698, RMDF!N698=ROUND(RMDF!N698,4))</f>
        <v>1</v>
      </c>
      <c r="O698" s="286" t="str">
        <f>IF(P698="","",IF(I698="","",IF(LEFT(I698,13)="Reclaimed pos",RawMaterialCode!$E$569,RawMaterialCode!$E$568)))</f>
        <v>Reclaimed pre-consumer mixed fibers (RM0578)</v>
      </c>
      <c r="P698" s="295">
        <f t="shared" si="40"/>
        <v>1</v>
      </c>
      <c r="Q698" s="202"/>
      <c r="R698" s="203"/>
      <c r="S698" s="204" t="str">
        <f t="shared" si="41"/>
        <v/>
      </c>
      <c r="T698" s="281"/>
      <c r="U698" s="281"/>
      <c r="V698" s="281"/>
      <c r="W698" s="281"/>
      <c r="X698" s="317">
        <f>RMDF!X698</f>
        <v>0</v>
      </c>
      <c r="Y698" s="318" t="str">
        <f>IF(X698=0,"",_xlfn.XLOOKUP(X698,StatePicklist!$1:$1,StatePicklist!$3:$3,"NA",0))</f>
        <v/>
      </c>
      <c r="Z698" s="297" t="str">
        <f ca="1">IF(RMDF!Y698="", "", IF(ISNUMBER(MATCH(RMDF!Y698, INDIRECT(Y698), 0)), "OK", "Invalid"))</f>
        <v/>
      </c>
      <c r="AA698" s="281"/>
      <c r="AB698" s="281"/>
      <c r="AC698" s="281"/>
      <c r="AD698" s="281" t="b">
        <f>AND(RMDF!AG698&gt;=0, RMDF!AG698&lt;=1-RMDF!Z698, RMDF!AG698=ROUND(RMDF!AG698,4))</f>
        <v>1</v>
      </c>
      <c r="AE698" s="317">
        <f>RMDF!AE698</f>
        <v>0</v>
      </c>
      <c r="AF698" s="318" t="str">
        <f>IF(AE698=0,"",_xlfn.XLOOKUP(AE698,StatePicklist!$1:$1,StatePicklist!$3:$3,"NA",0))</f>
        <v/>
      </c>
      <c r="AG698" s="297" t="str">
        <f ca="1">IF(RMDF!AF698="", "", IF(ISNUMBER(MATCH(RMDF!AF698, INDIRECT(AF698), 0)), "OK", "Invalid"))</f>
        <v/>
      </c>
      <c r="AH698" s="281"/>
      <c r="AI698" s="281"/>
      <c r="AJ698" s="281"/>
      <c r="AK698" s="281" t="b">
        <f>AND(RMDF!AN698&gt;=0, RMDF!AN698&lt;=1-SUM(RMDF!Z698,RMDF!AG698), RMDF!AN698=ROUND(RMDF!AN698,4))</f>
        <v>1</v>
      </c>
      <c r="AL698" s="317">
        <f>RMDF!AL698</f>
        <v>0</v>
      </c>
      <c r="AM698" s="318" t="str">
        <f>IF(AL698=0,"",_xlfn.XLOOKUP(AL698,StatePicklist!$1:$1,StatePicklist!$3:$3,"NA",0))</f>
        <v/>
      </c>
      <c r="AN698" s="297" t="str">
        <f ca="1">IF(RMDF!AM698="", "", IF(ISNUMBER(MATCH(RMDF!AM698, INDIRECT(AM698), 0)), "OK", "Invalid"))</f>
        <v/>
      </c>
      <c r="AO698" s="281"/>
      <c r="AP698" s="281"/>
      <c r="AQ698" s="281"/>
      <c r="AR698" s="281" t="b">
        <f>AND(RMDF!AU698&gt;=0, RMDF!AU698&lt;=1-SUM(RMDF!Z698,RMDF!AG698,RMDF!AN698), RMDF!AU698=ROUND(RMDF!AU698,4))</f>
        <v>1</v>
      </c>
      <c r="AS698" s="317">
        <f>RMDF!AS698</f>
        <v>0</v>
      </c>
      <c r="AT698" s="318" t="str">
        <f>IF(AS698=0,"",_xlfn.XLOOKUP(AS698,StatePicklist!$1:$1,StatePicklist!$3:$3,"NA",0))</f>
        <v/>
      </c>
      <c r="AU698" s="297" t="str">
        <f ca="1">IF(RMDF!AT698="", "", IF(ISNUMBER(MATCH(RMDF!AT698, INDIRECT(AT698), 0)), "OK", "Invalid"))</f>
        <v/>
      </c>
      <c r="AV698" s="281"/>
      <c r="AW698" s="281"/>
      <c r="AX698" s="281"/>
      <c r="AY698" s="281" t="b">
        <f>AND(RMDF!BB698&gt;=0, RMDF!BB698&lt;=1-SUM(RMDF!Z698,RMDF!AG698,RMDF!AN698,RMDF!AU698), RMDF!BB698=ROUND(RMDF!BB698,4))</f>
        <v>1</v>
      </c>
      <c r="AZ698" s="317">
        <f>RMDF!AZ698</f>
        <v>0</v>
      </c>
      <c r="BA698" s="318" t="str">
        <f>IF(AZ698=0,"",_xlfn.XLOOKUP(AZ698,StatePicklist!$1:$1,StatePicklist!$3:$3,"NA",0))</f>
        <v/>
      </c>
      <c r="BB698" s="297" t="str">
        <f ca="1">IF(RMDF!BA698="", "", IF(ISNUMBER(MATCH(RMDF!BA698, INDIRECT(BA698), 0)), "OK", "Invalid"))</f>
        <v/>
      </c>
      <c r="BC698" s="281"/>
      <c r="BD698" s="281"/>
      <c r="BE698" s="281"/>
      <c r="BF698" s="281" t="b">
        <f>AND(RMDF!BI698&gt;=0, RMDF!BI698&lt;=1-SUM(RMDF!Z698,RMDF!AG698,RMDF!AN698,RMDF!AU698,RMDF!BB698), RMDF!BI698=ROUND(RMDF!BI698,4))</f>
        <v>1</v>
      </c>
      <c r="BG698" s="317">
        <f>RMDF!BG698</f>
        <v>0</v>
      </c>
      <c r="BH698" s="318" t="str">
        <f>IF(BG698=0,"",_xlfn.XLOOKUP(BG698,StatePicklist!$1:$1,StatePicklist!$3:$3,"NA",0))</f>
        <v/>
      </c>
      <c r="BI698" s="297" t="str">
        <f ca="1">IF(RMDF!BH698="", "", IF(ISNUMBER(MATCH(RMDF!BH698, INDIRECT(BH698), 0)), "OK", "Invalid"))</f>
        <v/>
      </c>
      <c r="BJ698" s="281"/>
      <c r="BK698" s="281"/>
      <c r="BL698" s="281"/>
      <c r="BM698" s="281" t="b">
        <f>AND(RMDF!BP698&gt;=0, RMDF!BP698&lt;=1-SUM(RMDF!Z698,RMDF!AG698,RMDF!AN698,RMDF!AU698,RMDF!BB698,RMDF!BI698), RMDF!BP698=ROUND(RMDF!BP698,4))</f>
        <v>1</v>
      </c>
      <c r="BN698" s="317">
        <f>RMDF!BN698</f>
        <v>0</v>
      </c>
      <c r="BO698" s="318" t="str">
        <f>IF(BN698=0,"",_xlfn.XLOOKUP(BN698,StatePicklist!$1:$1,StatePicklist!$3:$3,"NA",0))</f>
        <v/>
      </c>
      <c r="BP698" s="297" t="str">
        <f ca="1">IF(RMDF!BO698="", "", IF(ISNUMBER(MATCH(RMDF!BO698, INDIRECT(BO698), 0)), "OK", "Invalid"))</f>
        <v/>
      </c>
      <c r="BQ698" s="281"/>
      <c r="BR698" s="281"/>
      <c r="BS698" s="281"/>
      <c r="BT698" s="281" t="b">
        <f>AND(RMDF!BW698&gt;=0, RMDF!BW698&lt;=1-SUM(RMDF!Z698,RMDF!AG698,RMDF!AN698,RMDF!AU698,RMDF!BB698,RMDF!BI698,RMDF!BP698), RMDF!BW698=ROUND(RMDF!BW698,4))</f>
        <v>1</v>
      </c>
      <c r="BU698" s="317">
        <f>RMDF!BU698</f>
        <v>0</v>
      </c>
      <c r="BV698" s="318" t="str">
        <f>IF(BU698=0,"",_xlfn.XLOOKUP(BU698,StatePicklist!$1:$1,StatePicklist!$3:$3,"NA",0))</f>
        <v/>
      </c>
      <c r="BW698" s="297" t="str">
        <f ca="1">IF(RMDF!BV698="", "", IF(ISNUMBER(MATCH(RMDF!BV698, INDIRECT(BV698), 0)), "OK", "Invalid"))</f>
        <v/>
      </c>
      <c r="BX698" s="281"/>
      <c r="BY698" s="281"/>
      <c r="BZ698" s="281"/>
      <c r="CA698" s="281" t="b">
        <f>AND(RMDF!CD698&gt;=0, RMDF!CD698&lt;=1-SUM(RMDF!Z698,RMDF!AG698,RMDF!AN698,RMDF!AU698,RMDF!BB698,RMDF!BI698,RMDF!BP698,RMDF!BW698), RMDF!CD698=ROUND(RMDF!CD698,4))</f>
        <v>1</v>
      </c>
      <c r="CB698" s="317">
        <f>RMDF!CB698</f>
        <v>0</v>
      </c>
      <c r="CC698" s="318" t="str">
        <f>IF(CB698=0,"",_xlfn.XLOOKUP(CB698,StatePicklist!$1:$1,StatePicklist!$3:$3,"NA",0))</f>
        <v/>
      </c>
      <c r="CD698" s="297" t="str">
        <f ca="1">IF(RMDF!CC698="", "", IF(ISNUMBER(MATCH(RMDF!CC698, INDIRECT(CC698), 0)), "OK", "Invalid"))</f>
        <v/>
      </c>
      <c r="CE698" s="281"/>
      <c r="CF698" s="281"/>
      <c r="CG698" s="281"/>
      <c r="CH698" s="281" t="b">
        <f>AND(RMDF!CK698&gt;=0, RMDF!CK698&lt;=1-SUM(RMDF!Z698,RMDF!AG698,RMDF!AN698,RMDF!AU698,RMDF!BB698,RMDF!BI698,RMDF!BP698,RMDF!BW698,RMDF!CD698), RMDF!CK698=ROUND(RMDF!CK698,4))</f>
        <v>1</v>
      </c>
      <c r="CI698" s="317">
        <f>RMDF!CI698</f>
        <v>0</v>
      </c>
      <c r="CJ698" s="318" t="str">
        <f>IF(CI698=0,"",_xlfn.XLOOKUP(CI698,StatePicklist!$1:$1,StatePicklist!$3:$3,"NA",0))</f>
        <v/>
      </c>
      <c r="CK698" s="297" t="str">
        <f ca="1">IF(RMDF!CJ698="", "", IF(ISNUMBER(MATCH(RMDF!CJ698, INDIRECT(CJ698), 0)), "OK", "Invalid"))</f>
        <v/>
      </c>
      <c r="CL698" s="281"/>
      <c r="CM698" s="281"/>
      <c r="CN698" s="281"/>
      <c r="CO698" s="281" t="b">
        <f>AND(RMDF!CR698&gt;=0, RMDF!CR698&lt;=1-SUM(RMDF!Z698,RMDF!AG698,RMDF!AN698,RMDF!AU698,RMDF!BB698,RMDF!BI698,RMDF!BP698,RMDF!BW698,RMDF!CD698,RMDF!CK698), RMDF!CR698=ROUND(RMDF!CR698,4))</f>
        <v>1</v>
      </c>
      <c r="CP698" s="317">
        <f>RMDF!CP698</f>
        <v>0</v>
      </c>
      <c r="CQ698" s="318" t="str">
        <f>IF(CP698=0,"",_xlfn.XLOOKUP(CP698,StatePicklist!$1:$1,StatePicklist!$3:$3,"NA",0))</f>
        <v/>
      </c>
      <c r="CR698" s="297" t="str">
        <f ca="1">IF(RMDF!CQ698="", "", IF(ISNUMBER(MATCH(RMDF!CQ698, INDIRECT(CQ698), 0)), "OK", "Invalid"))</f>
        <v/>
      </c>
      <c r="CS698" s="281"/>
      <c r="CT698" s="281"/>
      <c r="CU698" s="281"/>
      <c r="CV698" s="281" t="b">
        <f>AND(RMDF!CY698&gt;=0, RMDF!CY698&lt;=1-SUM(RMDF!Z698,RMDF!AG698,RMDF!AN698,RMDF!AU698,RMDF!BB698,RMDF!BI698,RMDF!BP698,RMDF!BW698,RMDF!CD698,RMDF!CK698,RMDF!CR698), RMDF!CY698=ROUND(RMDF!CY698,4))</f>
        <v>1</v>
      </c>
      <c r="CW698" s="317">
        <f>RMDF!CW698</f>
        <v>0</v>
      </c>
      <c r="CX698" s="318" t="str">
        <f>IF(CW698=0,"",_xlfn.XLOOKUP(CW698,StatePicklist!$1:$1,StatePicklist!$3:$3,"NA",0))</f>
        <v/>
      </c>
      <c r="CY698" s="297" t="str">
        <f ca="1">IF(RMDF!CX698="", "", IF(ISNUMBER(MATCH(RMDF!CX698, INDIRECT(CX698), 0)), "OK", "Invalid"))</f>
        <v/>
      </c>
      <c r="CZ698" s="281"/>
      <c r="DA698" s="281"/>
      <c r="DB698" s="281"/>
      <c r="DC698" s="281" t="b">
        <f>AND(RMDF!DF698&gt;=0, RMDF!DF698&lt;=1-SUM(RMDF!Z698,RMDF!AG698,RMDF!AN698,RMDF!AU698,RMDF!BB698,RMDF!BI698,RMDF!BP698,RMDF!BW698,RMDF!CD698,RMDF!CK698,RMDF!CR698,RMDF!CY698), RMDF!DF698=ROUND(RMDF!DF698,4))</f>
        <v>1</v>
      </c>
      <c r="DD698" s="317">
        <f>RMDF!DD698</f>
        <v>0</v>
      </c>
      <c r="DE698" s="318" t="str">
        <f>IF(DD698=0,"",_xlfn.XLOOKUP(DD698,StatePicklist!$1:$1,StatePicklist!$3:$3,"NA",0))</f>
        <v/>
      </c>
      <c r="DF698" s="297" t="str">
        <f ca="1">IF(RMDF!DE698="", "", IF(ISNUMBER(MATCH(RMDF!DE698, INDIRECT(DE698), 0)), "OK", "Invalid"))</f>
        <v/>
      </c>
      <c r="DG698" s="281"/>
      <c r="DH698" s="281"/>
      <c r="DI698" s="281"/>
      <c r="DJ698" s="281" t="b">
        <f>AND(RMDF!DM698&gt;=0, RMDF!DM698&lt;=1-SUM(RMDF!Z698,RMDF!AG698,RMDF!AN698,RMDF!AU698,RMDF!BB698,RMDF!BI698,RMDF!BP698,RMDF!BW698,RMDF!CD698,RMDF!CK698,RMDF!CR698,RMDF!CY698,RMDF!DF698), RMDF!DM698=ROUND(RMDF!DM698,4))</f>
        <v>1</v>
      </c>
      <c r="DK698" s="317">
        <f>RMDF!DK698</f>
        <v>0</v>
      </c>
      <c r="DL698" s="318" t="str">
        <f>IF(DK698=0,"",_xlfn.XLOOKUP(DK698,StatePicklist!$1:$1,StatePicklist!$3:$3,"NA",0))</f>
        <v/>
      </c>
      <c r="DM698" s="297" t="str">
        <f ca="1">IF(RMDF!DL698="", "", IF(ISNUMBER(MATCH(RMDF!DL698, INDIRECT(DL698), 0)), "OK", "Invalid"))</f>
        <v/>
      </c>
      <c r="DN698" s="281"/>
      <c r="DO698" s="281"/>
      <c r="DP698" s="281"/>
      <c r="DQ698" s="281" t="b">
        <f>AND(RMDF!DT698&gt;=0, RMDF!DT698&lt;=1-SUM(RMDF!Z698,RMDF!AG698,RMDF!AN698,RMDF!AU698,RMDF!BB698,RMDF!BI698,RMDF!BP698,RMDF!BW698,RMDF!CD698,RMDF!CK698,RMDF!CR698,RMDF!CY698,RMDF!DF698,RMDF!DM698), RMDF!DT698=ROUND(RMDF!DT698,4))</f>
        <v>1</v>
      </c>
      <c r="DR698" s="317">
        <f>RMDF!DR698</f>
        <v>0</v>
      </c>
      <c r="DS698" s="318" t="str">
        <f>IF(DR698=0,"",_xlfn.XLOOKUP(DR698,StatePicklist!$1:$1,StatePicklist!$3:$3,"NA",0))</f>
        <v/>
      </c>
      <c r="DT698" s="297" t="str">
        <f ca="1">IF(RMDF!DS698="", "", IF(ISNUMBER(MATCH(RMDF!DS698, INDIRECT(DS698), 0)), "OK", "Invalid"))</f>
        <v/>
      </c>
      <c r="DU698" s="281"/>
      <c r="DV698" s="281"/>
      <c r="DW698" s="281"/>
      <c r="DX698" s="281" t="b">
        <f>AND(RMDF!EA698&gt;=0, RMDF!EA698&lt;=1-SUM(RMDF!Z698,RMDF!AG698,RMDF!AN698,RMDF!AU698,RMDF!BB698,RMDF!BI698,RMDF!BP698,RMDF!BW698,RMDF!CD698,RMDF!CK698,RMDF!CR698,RMDF!CY698,RMDF!DF698,RMDF!DM698,RMDF!DT698), RMDF!EA698=ROUND(RMDF!EA698,4))</f>
        <v>1</v>
      </c>
      <c r="DY698" s="317">
        <f>RMDF!DY698</f>
        <v>0</v>
      </c>
      <c r="DZ698" s="318" t="str">
        <f>IF(DY698=0,"",_xlfn.XLOOKUP(DY698,StatePicklist!$1:$1,StatePicklist!$3:$3,"NA",0))</f>
        <v/>
      </c>
      <c r="EA698" s="297" t="str">
        <f ca="1">IF(RMDF!DZ698="", "", IF(ISNUMBER(MATCH(RMDF!DZ698, INDIRECT(DZ698), 0)), "OK", "Invalid"))</f>
        <v/>
      </c>
      <c r="EB698" s="281"/>
      <c r="EC698" s="281"/>
      <c r="ED698" s="281"/>
      <c r="EE698" s="281" t="b">
        <f>AND(RMDF!EH698&gt;=0, RMDF!EH698&lt;=1-SUM(RMDF!Z698,RMDF!AG698,RMDF!AN698,RMDF!AU698,RMDF!BB698,RMDF!BI698,RMDF!BP698,RMDF!BW698,RMDF!CD698,RMDF!CK698,RMDF!CR698,RMDF!CY698,RMDF!DF698,RMDF!DM698,RMDF!DT698,RMDF!EA698), RMDF!EH698=ROUND(RMDF!EH698,4))</f>
        <v>1</v>
      </c>
      <c r="EF698" s="317">
        <f>RMDF!EF698</f>
        <v>0</v>
      </c>
      <c r="EG698" s="318" t="str">
        <f>IF(EF698=0,"",_xlfn.XLOOKUP(EF698,StatePicklist!$1:$1,StatePicklist!$3:$3,"NA",0))</f>
        <v/>
      </c>
      <c r="EH698" s="297" t="str">
        <f ca="1">IF(RMDF!EG698="", "", IF(ISNUMBER(MATCH(RMDF!EG698, INDIRECT(EG698), 0)), "OK", "Invalid"))</f>
        <v/>
      </c>
      <c r="EI698" s="281"/>
      <c r="EJ698" s="281"/>
      <c r="EK698" s="281"/>
      <c r="EL698" s="281" t="b">
        <f>AND(RMDF!EO698&gt;=0, RMDF!EO698&lt;=1-SUM(RMDF!Z698,RMDF!AG698,RMDF!AN698,RMDF!AU698,RMDF!BB698,RMDF!BI698,RMDF!BP698,RMDF!BW698,RMDF!CD698,RMDF!CK698,RMDF!CR698,RMDF!CY698,RMDF!DF698,RMDF!DM698,RMDF!DT698,RMDF!EA698,RMDF!EH698), RMDF!EO698=ROUND(RMDF!EO698,4))</f>
        <v>1</v>
      </c>
      <c r="EM698" s="317">
        <f>RMDF!EM698</f>
        <v>0</v>
      </c>
      <c r="EN698" s="318" t="str">
        <f>IF(EM698=0,"",_xlfn.XLOOKUP(EM698,StatePicklist!$1:$1,StatePicklist!$3:$3,"NA",0))</f>
        <v/>
      </c>
      <c r="EO698" s="297" t="str">
        <f ca="1">IF(RMDF!EN698="", "", IF(ISNUMBER(MATCH(RMDF!EN698, INDIRECT(EN698), 0)), "OK", "Invalid"))</f>
        <v/>
      </c>
      <c r="EP698" s="281"/>
      <c r="EQ698" s="281"/>
      <c r="ER698" s="281"/>
      <c r="ES698" s="281" t="b">
        <f>AND(RMDF!EV698&gt;=0, RMDF!EV698&lt;=1-SUM(RMDF!Z698,RMDF!AG698,RMDF!AN698,RMDF!AU698,RMDF!BB698,RMDF!BI698,RMDF!BP698,RMDF!BW698,RMDF!CD698,RMDF!CK698,RMDF!CR698,RMDF!CY698,RMDF!DF698,RMDF!DM698,RMDF!DT698,RMDF!EA698,RMDF!EH698,RMDF!EO698), RMDF!EV698=ROUND(RMDF!EV698,4))</f>
        <v>1</v>
      </c>
      <c r="ET698" s="317">
        <f>RMDF!ET698</f>
        <v>0</v>
      </c>
      <c r="EU698" s="318" t="str">
        <f>IF(ET698=0,"",_xlfn.XLOOKUP(ET698,StatePicklist!$1:$1,StatePicklist!$3:$3,"NA",0))</f>
        <v/>
      </c>
      <c r="EV698" s="297" t="str">
        <f ca="1">IF(RMDF!EU698="", "", IF(ISNUMBER(MATCH(RMDF!EU698, INDIRECT(EU698), 0)), "OK", "Invalid"))</f>
        <v/>
      </c>
      <c r="EW698" s="281"/>
      <c r="EX698" s="281"/>
      <c r="EY698" s="281"/>
      <c r="EZ698" s="281" t="b">
        <f>AND(RMDF!FC698&gt;=0, RMDF!FC698&lt;=1-SUM(RMDF!Z698,RMDF!AG698,RMDF!AN698,RMDF!AU698,RMDF!BB698,RMDF!BI698,RMDF!BP698,RMDF!BW698,RMDF!CD698,RMDF!CK698,RMDF!CR698,RMDF!CY698,RMDF!DF698,RMDF!DM698,RMDF!DT698,RMDF!EA698,RMDF!EH698,RMDF!EO698,RMDF!EV698), RMDF!FC698=ROUND(RMDF!FC698,4))</f>
        <v>1</v>
      </c>
      <c r="FA698" s="317">
        <f>RMDF!FA698</f>
        <v>0</v>
      </c>
      <c r="FB698" s="318" t="str">
        <f>IF(FA698=0,"",_xlfn.XLOOKUP(FA698,StatePicklist!$1:$1,StatePicklist!$3:$3,"NA",0))</f>
        <v/>
      </c>
      <c r="FC698" s="297" t="str">
        <f ca="1">IF(RMDF!FB698="", "", IF(ISNUMBER(MATCH(RMDF!FB698, INDIRECT(FB698), 0)), "OK", "Invalid"))</f>
        <v/>
      </c>
    </row>
    <row r="699" spans="1:159" s="205" customFormat="1" ht="39.9" customHeight="1" x14ac:dyDescent="0.25">
      <c r="A699" s="206"/>
      <c r="B699" s="196"/>
      <c r="C699" s="197"/>
      <c r="D699" s="198"/>
      <c r="E699" s="199"/>
      <c r="F699" s="200"/>
      <c r="G699" s="201"/>
      <c r="H699" s="292"/>
      <c r="I699" s="305">
        <f>RMDF!I699</f>
        <v>0</v>
      </c>
      <c r="J699" s="305" t="str">
        <f>IF(I699=ProductCode!$B$30,"PDReclPost",IF(OR(I699=ProductCode!$C$30,I699=ProductCode!$E$30,I699=ProductCode!$G$30),"PDPreCon",IF(OR(I699=ProductCode!$D$30,I699=ProductCode!$F$30),"PDNotReclPost","")))</f>
        <v/>
      </c>
      <c r="K699" s="305" t="str">
        <f t="shared" si="39"/>
        <v/>
      </c>
      <c r="L699" s="289"/>
      <c r="M699" s="305" t="str">
        <f t="shared" si="39"/>
        <v/>
      </c>
      <c r="N699" s="289" t="b">
        <f>AND(RMDF!N699&gt;=0, RMDF!N699&lt;=1-RMDF!L699, RMDF!N699=ROUND(RMDF!N699,4))</f>
        <v>1</v>
      </c>
      <c r="O699" s="286" t="str">
        <f>IF(P699="","",IF(I699="","",IF(LEFT(I699,13)="Reclaimed pos",RawMaterialCode!$E$569,RawMaterialCode!$E$568)))</f>
        <v>Reclaimed pre-consumer mixed fibers (RM0578)</v>
      </c>
      <c r="P699" s="295">
        <f t="shared" si="40"/>
        <v>1</v>
      </c>
      <c r="Q699" s="202"/>
      <c r="R699" s="203"/>
      <c r="S699" s="204" t="str">
        <f t="shared" si="41"/>
        <v/>
      </c>
      <c r="T699" s="281"/>
      <c r="U699" s="281"/>
      <c r="V699" s="281"/>
      <c r="W699" s="281"/>
      <c r="X699" s="317">
        <f>RMDF!X699</f>
        <v>0</v>
      </c>
      <c r="Y699" s="318" t="str">
        <f>IF(X699=0,"",_xlfn.XLOOKUP(X699,StatePicklist!$1:$1,StatePicklist!$3:$3,"NA",0))</f>
        <v/>
      </c>
      <c r="Z699" s="297" t="str">
        <f ca="1">IF(RMDF!Y699="", "", IF(ISNUMBER(MATCH(RMDF!Y699, INDIRECT(Y699), 0)), "OK", "Invalid"))</f>
        <v/>
      </c>
      <c r="AA699" s="281"/>
      <c r="AB699" s="281"/>
      <c r="AC699" s="281"/>
      <c r="AD699" s="281" t="b">
        <f>AND(RMDF!AG699&gt;=0, RMDF!AG699&lt;=1-RMDF!Z699, RMDF!AG699=ROUND(RMDF!AG699,4))</f>
        <v>1</v>
      </c>
      <c r="AE699" s="317">
        <f>RMDF!AE699</f>
        <v>0</v>
      </c>
      <c r="AF699" s="318" t="str">
        <f>IF(AE699=0,"",_xlfn.XLOOKUP(AE699,StatePicklist!$1:$1,StatePicklist!$3:$3,"NA",0))</f>
        <v/>
      </c>
      <c r="AG699" s="297" t="str">
        <f ca="1">IF(RMDF!AF699="", "", IF(ISNUMBER(MATCH(RMDF!AF699, INDIRECT(AF699), 0)), "OK", "Invalid"))</f>
        <v/>
      </c>
      <c r="AH699" s="281"/>
      <c r="AI699" s="281"/>
      <c r="AJ699" s="281"/>
      <c r="AK699" s="281" t="b">
        <f>AND(RMDF!AN699&gt;=0, RMDF!AN699&lt;=1-SUM(RMDF!Z699,RMDF!AG699), RMDF!AN699=ROUND(RMDF!AN699,4))</f>
        <v>1</v>
      </c>
      <c r="AL699" s="317">
        <f>RMDF!AL699</f>
        <v>0</v>
      </c>
      <c r="AM699" s="318" t="str">
        <f>IF(AL699=0,"",_xlfn.XLOOKUP(AL699,StatePicklist!$1:$1,StatePicklist!$3:$3,"NA",0))</f>
        <v/>
      </c>
      <c r="AN699" s="297" t="str">
        <f ca="1">IF(RMDF!AM699="", "", IF(ISNUMBER(MATCH(RMDF!AM699, INDIRECT(AM699), 0)), "OK", "Invalid"))</f>
        <v/>
      </c>
      <c r="AO699" s="281"/>
      <c r="AP699" s="281"/>
      <c r="AQ699" s="281"/>
      <c r="AR699" s="281" t="b">
        <f>AND(RMDF!AU699&gt;=0, RMDF!AU699&lt;=1-SUM(RMDF!Z699,RMDF!AG699,RMDF!AN699), RMDF!AU699=ROUND(RMDF!AU699,4))</f>
        <v>1</v>
      </c>
      <c r="AS699" s="317">
        <f>RMDF!AS699</f>
        <v>0</v>
      </c>
      <c r="AT699" s="318" t="str">
        <f>IF(AS699=0,"",_xlfn.XLOOKUP(AS699,StatePicklist!$1:$1,StatePicklist!$3:$3,"NA",0))</f>
        <v/>
      </c>
      <c r="AU699" s="297" t="str">
        <f ca="1">IF(RMDF!AT699="", "", IF(ISNUMBER(MATCH(RMDF!AT699, INDIRECT(AT699), 0)), "OK", "Invalid"))</f>
        <v/>
      </c>
      <c r="AV699" s="281"/>
      <c r="AW699" s="281"/>
      <c r="AX699" s="281"/>
      <c r="AY699" s="281" t="b">
        <f>AND(RMDF!BB699&gt;=0, RMDF!BB699&lt;=1-SUM(RMDF!Z699,RMDF!AG699,RMDF!AN699,RMDF!AU699), RMDF!BB699=ROUND(RMDF!BB699,4))</f>
        <v>1</v>
      </c>
      <c r="AZ699" s="317">
        <f>RMDF!AZ699</f>
        <v>0</v>
      </c>
      <c r="BA699" s="318" t="str">
        <f>IF(AZ699=0,"",_xlfn.XLOOKUP(AZ699,StatePicklist!$1:$1,StatePicklist!$3:$3,"NA",0))</f>
        <v/>
      </c>
      <c r="BB699" s="297" t="str">
        <f ca="1">IF(RMDF!BA699="", "", IF(ISNUMBER(MATCH(RMDF!BA699, INDIRECT(BA699), 0)), "OK", "Invalid"))</f>
        <v/>
      </c>
      <c r="BC699" s="281"/>
      <c r="BD699" s="281"/>
      <c r="BE699" s="281"/>
      <c r="BF699" s="281" t="b">
        <f>AND(RMDF!BI699&gt;=0, RMDF!BI699&lt;=1-SUM(RMDF!Z699,RMDF!AG699,RMDF!AN699,RMDF!AU699,RMDF!BB699), RMDF!BI699=ROUND(RMDF!BI699,4))</f>
        <v>1</v>
      </c>
      <c r="BG699" s="317">
        <f>RMDF!BG699</f>
        <v>0</v>
      </c>
      <c r="BH699" s="318" t="str">
        <f>IF(BG699=0,"",_xlfn.XLOOKUP(BG699,StatePicklist!$1:$1,StatePicklist!$3:$3,"NA",0))</f>
        <v/>
      </c>
      <c r="BI699" s="297" t="str">
        <f ca="1">IF(RMDF!BH699="", "", IF(ISNUMBER(MATCH(RMDF!BH699, INDIRECT(BH699), 0)), "OK", "Invalid"))</f>
        <v/>
      </c>
      <c r="BJ699" s="281"/>
      <c r="BK699" s="281"/>
      <c r="BL699" s="281"/>
      <c r="BM699" s="281" t="b">
        <f>AND(RMDF!BP699&gt;=0, RMDF!BP699&lt;=1-SUM(RMDF!Z699,RMDF!AG699,RMDF!AN699,RMDF!AU699,RMDF!BB699,RMDF!BI699), RMDF!BP699=ROUND(RMDF!BP699,4))</f>
        <v>1</v>
      </c>
      <c r="BN699" s="317">
        <f>RMDF!BN699</f>
        <v>0</v>
      </c>
      <c r="BO699" s="318" t="str">
        <f>IF(BN699=0,"",_xlfn.XLOOKUP(BN699,StatePicklist!$1:$1,StatePicklist!$3:$3,"NA",0))</f>
        <v/>
      </c>
      <c r="BP699" s="297" t="str">
        <f ca="1">IF(RMDF!BO699="", "", IF(ISNUMBER(MATCH(RMDF!BO699, INDIRECT(BO699), 0)), "OK", "Invalid"))</f>
        <v/>
      </c>
      <c r="BQ699" s="281"/>
      <c r="BR699" s="281"/>
      <c r="BS699" s="281"/>
      <c r="BT699" s="281" t="b">
        <f>AND(RMDF!BW699&gt;=0, RMDF!BW699&lt;=1-SUM(RMDF!Z699,RMDF!AG699,RMDF!AN699,RMDF!AU699,RMDF!BB699,RMDF!BI699,RMDF!BP699), RMDF!BW699=ROUND(RMDF!BW699,4))</f>
        <v>1</v>
      </c>
      <c r="BU699" s="317">
        <f>RMDF!BU699</f>
        <v>0</v>
      </c>
      <c r="BV699" s="318" t="str">
        <f>IF(BU699=0,"",_xlfn.XLOOKUP(BU699,StatePicklist!$1:$1,StatePicklist!$3:$3,"NA",0))</f>
        <v/>
      </c>
      <c r="BW699" s="297" t="str">
        <f ca="1">IF(RMDF!BV699="", "", IF(ISNUMBER(MATCH(RMDF!BV699, INDIRECT(BV699), 0)), "OK", "Invalid"))</f>
        <v/>
      </c>
      <c r="BX699" s="281"/>
      <c r="BY699" s="281"/>
      <c r="BZ699" s="281"/>
      <c r="CA699" s="281" t="b">
        <f>AND(RMDF!CD699&gt;=0, RMDF!CD699&lt;=1-SUM(RMDF!Z699,RMDF!AG699,RMDF!AN699,RMDF!AU699,RMDF!BB699,RMDF!BI699,RMDF!BP699,RMDF!BW699), RMDF!CD699=ROUND(RMDF!CD699,4))</f>
        <v>1</v>
      </c>
      <c r="CB699" s="317">
        <f>RMDF!CB699</f>
        <v>0</v>
      </c>
      <c r="CC699" s="318" t="str">
        <f>IF(CB699=0,"",_xlfn.XLOOKUP(CB699,StatePicklist!$1:$1,StatePicklist!$3:$3,"NA",0))</f>
        <v/>
      </c>
      <c r="CD699" s="297" t="str">
        <f ca="1">IF(RMDF!CC699="", "", IF(ISNUMBER(MATCH(RMDF!CC699, INDIRECT(CC699), 0)), "OK", "Invalid"))</f>
        <v/>
      </c>
      <c r="CE699" s="281"/>
      <c r="CF699" s="281"/>
      <c r="CG699" s="281"/>
      <c r="CH699" s="281" t="b">
        <f>AND(RMDF!CK699&gt;=0, RMDF!CK699&lt;=1-SUM(RMDF!Z699,RMDF!AG699,RMDF!AN699,RMDF!AU699,RMDF!BB699,RMDF!BI699,RMDF!BP699,RMDF!BW699,RMDF!CD699), RMDF!CK699=ROUND(RMDF!CK699,4))</f>
        <v>1</v>
      </c>
      <c r="CI699" s="317">
        <f>RMDF!CI699</f>
        <v>0</v>
      </c>
      <c r="CJ699" s="318" t="str">
        <f>IF(CI699=0,"",_xlfn.XLOOKUP(CI699,StatePicklist!$1:$1,StatePicklist!$3:$3,"NA",0))</f>
        <v/>
      </c>
      <c r="CK699" s="297" t="str">
        <f ca="1">IF(RMDF!CJ699="", "", IF(ISNUMBER(MATCH(RMDF!CJ699, INDIRECT(CJ699), 0)), "OK", "Invalid"))</f>
        <v/>
      </c>
      <c r="CL699" s="281"/>
      <c r="CM699" s="281"/>
      <c r="CN699" s="281"/>
      <c r="CO699" s="281" t="b">
        <f>AND(RMDF!CR699&gt;=0, RMDF!CR699&lt;=1-SUM(RMDF!Z699,RMDF!AG699,RMDF!AN699,RMDF!AU699,RMDF!BB699,RMDF!BI699,RMDF!BP699,RMDF!BW699,RMDF!CD699,RMDF!CK699), RMDF!CR699=ROUND(RMDF!CR699,4))</f>
        <v>1</v>
      </c>
      <c r="CP699" s="317">
        <f>RMDF!CP699</f>
        <v>0</v>
      </c>
      <c r="CQ699" s="318" t="str">
        <f>IF(CP699=0,"",_xlfn.XLOOKUP(CP699,StatePicklist!$1:$1,StatePicklist!$3:$3,"NA",0))</f>
        <v/>
      </c>
      <c r="CR699" s="297" t="str">
        <f ca="1">IF(RMDF!CQ699="", "", IF(ISNUMBER(MATCH(RMDF!CQ699, INDIRECT(CQ699), 0)), "OK", "Invalid"))</f>
        <v/>
      </c>
      <c r="CS699" s="281"/>
      <c r="CT699" s="281"/>
      <c r="CU699" s="281"/>
      <c r="CV699" s="281" t="b">
        <f>AND(RMDF!CY699&gt;=0, RMDF!CY699&lt;=1-SUM(RMDF!Z699,RMDF!AG699,RMDF!AN699,RMDF!AU699,RMDF!BB699,RMDF!BI699,RMDF!BP699,RMDF!BW699,RMDF!CD699,RMDF!CK699,RMDF!CR699), RMDF!CY699=ROUND(RMDF!CY699,4))</f>
        <v>1</v>
      </c>
      <c r="CW699" s="317">
        <f>RMDF!CW699</f>
        <v>0</v>
      </c>
      <c r="CX699" s="318" t="str">
        <f>IF(CW699=0,"",_xlfn.XLOOKUP(CW699,StatePicklist!$1:$1,StatePicklist!$3:$3,"NA",0))</f>
        <v/>
      </c>
      <c r="CY699" s="297" t="str">
        <f ca="1">IF(RMDF!CX699="", "", IF(ISNUMBER(MATCH(RMDF!CX699, INDIRECT(CX699), 0)), "OK", "Invalid"))</f>
        <v/>
      </c>
      <c r="CZ699" s="281"/>
      <c r="DA699" s="281"/>
      <c r="DB699" s="281"/>
      <c r="DC699" s="281" t="b">
        <f>AND(RMDF!DF699&gt;=0, RMDF!DF699&lt;=1-SUM(RMDF!Z699,RMDF!AG699,RMDF!AN699,RMDF!AU699,RMDF!BB699,RMDF!BI699,RMDF!BP699,RMDF!BW699,RMDF!CD699,RMDF!CK699,RMDF!CR699,RMDF!CY699), RMDF!DF699=ROUND(RMDF!DF699,4))</f>
        <v>1</v>
      </c>
      <c r="DD699" s="317">
        <f>RMDF!DD699</f>
        <v>0</v>
      </c>
      <c r="DE699" s="318" t="str">
        <f>IF(DD699=0,"",_xlfn.XLOOKUP(DD699,StatePicklist!$1:$1,StatePicklist!$3:$3,"NA",0))</f>
        <v/>
      </c>
      <c r="DF699" s="297" t="str">
        <f ca="1">IF(RMDF!DE699="", "", IF(ISNUMBER(MATCH(RMDF!DE699, INDIRECT(DE699), 0)), "OK", "Invalid"))</f>
        <v/>
      </c>
      <c r="DG699" s="281"/>
      <c r="DH699" s="281"/>
      <c r="DI699" s="281"/>
      <c r="DJ699" s="281" t="b">
        <f>AND(RMDF!DM699&gt;=0, RMDF!DM699&lt;=1-SUM(RMDF!Z699,RMDF!AG699,RMDF!AN699,RMDF!AU699,RMDF!BB699,RMDF!BI699,RMDF!BP699,RMDF!BW699,RMDF!CD699,RMDF!CK699,RMDF!CR699,RMDF!CY699,RMDF!DF699), RMDF!DM699=ROUND(RMDF!DM699,4))</f>
        <v>1</v>
      </c>
      <c r="DK699" s="317">
        <f>RMDF!DK699</f>
        <v>0</v>
      </c>
      <c r="DL699" s="318" t="str">
        <f>IF(DK699=0,"",_xlfn.XLOOKUP(DK699,StatePicklist!$1:$1,StatePicklist!$3:$3,"NA",0))</f>
        <v/>
      </c>
      <c r="DM699" s="297" t="str">
        <f ca="1">IF(RMDF!DL699="", "", IF(ISNUMBER(MATCH(RMDF!DL699, INDIRECT(DL699), 0)), "OK", "Invalid"))</f>
        <v/>
      </c>
      <c r="DN699" s="281"/>
      <c r="DO699" s="281"/>
      <c r="DP699" s="281"/>
      <c r="DQ699" s="281" t="b">
        <f>AND(RMDF!DT699&gt;=0, RMDF!DT699&lt;=1-SUM(RMDF!Z699,RMDF!AG699,RMDF!AN699,RMDF!AU699,RMDF!BB699,RMDF!BI699,RMDF!BP699,RMDF!BW699,RMDF!CD699,RMDF!CK699,RMDF!CR699,RMDF!CY699,RMDF!DF699,RMDF!DM699), RMDF!DT699=ROUND(RMDF!DT699,4))</f>
        <v>1</v>
      </c>
      <c r="DR699" s="317">
        <f>RMDF!DR699</f>
        <v>0</v>
      </c>
      <c r="DS699" s="318" t="str">
        <f>IF(DR699=0,"",_xlfn.XLOOKUP(DR699,StatePicklist!$1:$1,StatePicklist!$3:$3,"NA",0))</f>
        <v/>
      </c>
      <c r="DT699" s="297" t="str">
        <f ca="1">IF(RMDF!DS699="", "", IF(ISNUMBER(MATCH(RMDF!DS699, INDIRECT(DS699), 0)), "OK", "Invalid"))</f>
        <v/>
      </c>
      <c r="DU699" s="281"/>
      <c r="DV699" s="281"/>
      <c r="DW699" s="281"/>
      <c r="DX699" s="281" t="b">
        <f>AND(RMDF!EA699&gt;=0, RMDF!EA699&lt;=1-SUM(RMDF!Z699,RMDF!AG699,RMDF!AN699,RMDF!AU699,RMDF!BB699,RMDF!BI699,RMDF!BP699,RMDF!BW699,RMDF!CD699,RMDF!CK699,RMDF!CR699,RMDF!CY699,RMDF!DF699,RMDF!DM699,RMDF!DT699), RMDF!EA699=ROUND(RMDF!EA699,4))</f>
        <v>1</v>
      </c>
      <c r="DY699" s="317">
        <f>RMDF!DY699</f>
        <v>0</v>
      </c>
      <c r="DZ699" s="318" t="str">
        <f>IF(DY699=0,"",_xlfn.XLOOKUP(DY699,StatePicklist!$1:$1,StatePicklist!$3:$3,"NA",0))</f>
        <v/>
      </c>
      <c r="EA699" s="297" t="str">
        <f ca="1">IF(RMDF!DZ699="", "", IF(ISNUMBER(MATCH(RMDF!DZ699, INDIRECT(DZ699), 0)), "OK", "Invalid"))</f>
        <v/>
      </c>
      <c r="EB699" s="281"/>
      <c r="EC699" s="281"/>
      <c r="ED699" s="281"/>
      <c r="EE699" s="281" t="b">
        <f>AND(RMDF!EH699&gt;=0, RMDF!EH699&lt;=1-SUM(RMDF!Z699,RMDF!AG699,RMDF!AN699,RMDF!AU699,RMDF!BB699,RMDF!BI699,RMDF!BP699,RMDF!BW699,RMDF!CD699,RMDF!CK699,RMDF!CR699,RMDF!CY699,RMDF!DF699,RMDF!DM699,RMDF!DT699,RMDF!EA699), RMDF!EH699=ROUND(RMDF!EH699,4))</f>
        <v>1</v>
      </c>
      <c r="EF699" s="317">
        <f>RMDF!EF699</f>
        <v>0</v>
      </c>
      <c r="EG699" s="318" t="str">
        <f>IF(EF699=0,"",_xlfn.XLOOKUP(EF699,StatePicklist!$1:$1,StatePicklist!$3:$3,"NA",0))</f>
        <v/>
      </c>
      <c r="EH699" s="297" t="str">
        <f ca="1">IF(RMDF!EG699="", "", IF(ISNUMBER(MATCH(RMDF!EG699, INDIRECT(EG699), 0)), "OK", "Invalid"))</f>
        <v/>
      </c>
      <c r="EI699" s="281"/>
      <c r="EJ699" s="281"/>
      <c r="EK699" s="281"/>
      <c r="EL699" s="281" t="b">
        <f>AND(RMDF!EO699&gt;=0, RMDF!EO699&lt;=1-SUM(RMDF!Z699,RMDF!AG699,RMDF!AN699,RMDF!AU699,RMDF!BB699,RMDF!BI699,RMDF!BP699,RMDF!BW699,RMDF!CD699,RMDF!CK699,RMDF!CR699,RMDF!CY699,RMDF!DF699,RMDF!DM699,RMDF!DT699,RMDF!EA699,RMDF!EH699), RMDF!EO699=ROUND(RMDF!EO699,4))</f>
        <v>1</v>
      </c>
      <c r="EM699" s="317">
        <f>RMDF!EM699</f>
        <v>0</v>
      </c>
      <c r="EN699" s="318" t="str">
        <f>IF(EM699=0,"",_xlfn.XLOOKUP(EM699,StatePicklist!$1:$1,StatePicklist!$3:$3,"NA",0))</f>
        <v/>
      </c>
      <c r="EO699" s="297" t="str">
        <f ca="1">IF(RMDF!EN699="", "", IF(ISNUMBER(MATCH(RMDF!EN699, INDIRECT(EN699), 0)), "OK", "Invalid"))</f>
        <v/>
      </c>
      <c r="EP699" s="281"/>
      <c r="EQ699" s="281"/>
      <c r="ER699" s="281"/>
      <c r="ES699" s="281" t="b">
        <f>AND(RMDF!EV699&gt;=0, RMDF!EV699&lt;=1-SUM(RMDF!Z699,RMDF!AG699,RMDF!AN699,RMDF!AU699,RMDF!BB699,RMDF!BI699,RMDF!BP699,RMDF!BW699,RMDF!CD699,RMDF!CK699,RMDF!CR699,RMDF!CY699,RMDF!DF699,RMDF!DM699,RMDF!DT699,RMDF!EA699,RMDF!EH699,RMDF!EO699), RMDF!EV699=ROUND(RMDF!EV699,4))</f>
        <v>1</v>
      </c>
      <c r="ET699" s="317">
        <f>RMDF!ET699</f>
        <v>0</v>
      </c>
      <c r="EU699" s="318" t="str">
        <f>IF(ET699=0,"",_xlfn.XLOOKUP(ET699,StatePicklist!$1:$1,StatePicklist!$3:$3,"NA",0))</f>
        <v/>
      </c>
      <c r="EV699" s="297" t="str">
        <f ca="1">IF(RMDF!EU699="", "", IF(ISNUMBER(MATCH(RMDF!EU699, INDIRECT(EU699), 0)), "OK", "Invalid"))</f>
        <v/>
      </c>
      <c r="EW699" s="281"/>
      <c r="EX699" s="281"/>
      <c r="EY699" s="281"/>
      <c r="EZ699" s="281" t="b">
        <f>AND(RMDF!FC699&gt;=0, RMDF!FC699&lt;=1-SUM(RMDF!Z699,RMDF!AG699,RMDF!AN699,RMDF!AU699,RMDF!BB699,RMDF!BI699,RMDF!BP699,RMDF!BW699,RMDF!CD699,RMDF!CK699,RMDF!CR699,RMDF!CY699,RMDF!DF699,RMDF!DM699,RMDF!DT699,RMDF!EA699,RMDF!EH699,RMDF!EO699,RMDF!EV699), RMDF!FC699=ROUND(RMDF!FC699,4))</f>
        <v>1</v>
      </c>
      <c r="FA699" s="317">
        <f>RMDF!FA699</f>
        <v>0</v>
      </c>
      <c r="FB699" s="318" t="str">
        <f>IF(FA699=0,"",_xlfn.XLOOKUP(FA699,StatePicklist!$1:$1,StatePicklist!$3:$3,"NA",0))</f>
        <v/>
      </c>
      <c r="FC699" s="297" t="str">
        <f ca="1">IF(RMDF!FB699="", "", IF(ISNUMBER(MATCH(RMDF!FB699, INDIRECT(FB699), 0)), "OK", "Invalid"))</f>
        <v/>
      </c>
    </row>
    <row r="700" spans="1:159" s="205" customFormat="1" ht="39.9" customHeight="1" x14ac:dyDescent="0.25">
      <c r="A700" s="206"/>
      <c r="B700" s="196"/>
      <c r="C700" s="197"/>
      <c r="D700" s="198"/>
      <c r="E700" s="199"/>
      <c r="F700" s="200"/>
      <c r="G700" s="201"/>
      <c r="H700" s="292"/>
      <c r="I700" s="305">
        <f>RMDF!I700</f>
        <v>0</v>
      </c>
      <c r="J700" s="305" t="str">
        <f>IF(I700=ProductCode!$B$30,"PDReclPost",IF(OR(I700=ProductCode!$C$30,I700=ProductCode!$E$30,I700=ProductCode!$G$30),"PDPreCon",IF(OR(I700=ProductCode!$D$30,I700=ProductCode!$F$30),"PDNotReclPost","")))</f>
        <v/>
      </c>
      <c r="K700" s="305" t="str">
        <f t="shared" si="39"/>
        <v/>
      </c>
      <c r="L700" s="289"/>
      <c r="M700" s="305" t="str">
        <f t="shared" si="39"/>
        <v/>
      </c>
      <c r="N700" s="289" t="b">
        <f>AND(RMDF!N700&gt;=0, RMDF!N700&lt;=1-RMDF!L700, RMDF!N700=ROUND(RMDF!N700,4))</f>
        <v>1</v>
      </c>
      <c r="O700" s="286" t="str">
        <f>IF(P700="","",IF(I700="","",IF(LEFT(I700,13)="Reclaimed pos",RawMaterialCode!$E$569,RawMaterialCode!$E$568)))</f>
        <v>Reclaimed pre-consumer mixed fibers (RM0578)</v>
      </c>
      <c r="P700" s="295">
        <f t="shared" si="40"/>
        <v>1</v>
      </c>
      <c r="Q700" s="202"/>
      <c r="R700" s="203"/>
      <c r="S700" s="204" t="str">
        <f t="shared" si="41"/>
        <v/>
      </c>
      <c r="T700" s="281"/>
      <c r="U700" s="281"/>
      <c r="V700" s="281"/>
      <c r="W700" s="281"/>
      <c r="X700" s="317">
        <f>RMDF!X700</f>
        <v>0</v>
      </c>
      <c r="Y700" s="318" t="str">
        <f>IF(X700=0,"",_xlfn.XLOOKUP(X700,StatePicklist!$1:$1,StatePicklist!$3:$3,"NA",0))</f>
        <v/>
      </c>
      <c r="Z700" s="297" t="str">
        <f ca="1">IF(RMDF!Y700="", "", IF(ISNUMBER(MATCH(RMDF!Y700, INDIRECT(Y700), 0)), "OK", "Invalid"))</f>
        <v/>
      </c>
      <c r="AA700" s="281"/>
      <c r="AB700" s="281"/>
      <c r="AC700" s="281"/>
      <c r="AD700" s="281" t="b">
        <f>AND(RMDF!AG700&gt;=0, RMDF!AG700&lt;=1-RMDF!Z700, RMDF!AG700=ROUND(RMDF!AG700,4))</f>
        <v>1</v>
      </c>
      <c r="AE700" s="317">
        <f>RMDF!AE700</f>
        <v>0</v>
      </c>
      <c r="AF700" s="318" t="str">
        <f>IF(AE700=0,"",_xlfn.XLOOKUP(AE700,StatePicklist!$1:$1,StatePicklist!$3:$3,"NA",0))</f>
        <v/>
      </c>
      <c r="AG700" s="297" t="str">
        <f ca="1">IF(RMDF!AF700="", "", IF(ISNUMBER(MATCH(RMDF!AF700, INDIRECT(AF700), 0)), "OK", "Invalid"))</f>
        <v/>
      </c>
      <c r="AH700" s="281"/>
      <c r="AI700" s="281"/>
      <c r="AJ700" s="281"/>
      <c r="AK700" s="281" t="b">
        <f>AND(RMDF!AN700&gt;=0, RMDF!AN700&lt;=1-SUM(RMDF!Z700,RMDF!AG700), RMDF!AN700=ROUND(RMDF!AN700,4))</f>
        <v>1</v>
      </c>
      <c r="AL700" s="317">
        <f>RMDF!AL700</f>
        <v>0</v>
      </c>
      <c r="AM700" s="318" t="str">
        <f>IF(AL700=0,"",_xlfn.XLOOKUP(AL700,StatePicklist!$1:$1,StatePicklist!$3:$3,"NA",0))</f>
        <v/>
      </c>
      <c r="AN700" s="297" t="str">
        <f ca="1">IF(RMDF!AM700="", "", IF(ISNUMBER(MATCH(RMDF!AM700, INDIRECT(AM700), 0)), "OK", "Invalid"))</f>
        <v/>
      </c>
      <c r="AO700" s="281"/>
      <c r="AP700" s="281"/>
      <c r="AQ700" s="281"/>
      <c r="AR700" s="281" t="b">
        <f>AND(RMDF!AU700&gt;=0, RMDF!AU700&lt;=1-SUM(RMDF!Z700,RMDF!AG700,RMDF!AN700), RMDF!AU700=ROUND(RMDF!AU700,4))</f>
        <v>1</v>
      </c>
      <c r="AS700" s="317">
        <f>RMDF!AS700</f>
        <v>0</v>
      </c>
      <c r="AT700" s="318" t="str">
        <f>IF(AS700=0,"",_xlfn.XLOOKUP(AS700,StatePicklist!$1:$1,StatePicklist!$3:$3,"NA",0))</f>
        <v/>
      </c>
      <c r="AU700" s="297" t="str">
        <f ca="1">IF(RMDF!AT700="", "", IF(ISNUMBER(MATCH(RMDF!AT700, INDIRECT(AT700), 0)), "OK", "Invalid"))</f>
        <v/>
      </c>
      <c r="AV700" s="281"/>
      <c r="AW700" s="281"/>
      <c r="AX700" s="281"/>
      <c r="AY700" s="281" t="b">
        <f>AND(RMDF!BB700&gt;=0, RMDF!BB700&lt;=1-SUM(RMDF!Z700,RMDF!AG700,RMDF!AN700,RMDF!AU700), RMDF!BB700=ROUND(RMDF!BB700,4))</f>
        <v>1</v>
      </c>
      <c r="AZ700" s="317">
        <f>RMDF!AZ700</f>
        <v>0</v>
      </c>
      <c r="BA700" s="318" t="str">
        <f>IF(AZ700=0,"",_xlfn.XLOOKUP(AZ700,StatePicklist!$1:$1,StatePicklist!$3:$3,"NA",0))</f>
        <v/>
      </c>
      <c r="BB700" s="297" t="str">
        <f ca="1">IF(RMDF!BA700="", "", IF(ISNUMBER(MATCH(RMDF!BA700, INDIRECT(BA700), 0)), "OK", "Invalid"))</f>
        <v/>
      </c>
      <c r="BC700" s="281"/>
      <c r="BD700" s="281"/>
      <c r="BE700" s="281"/>
      <c r="BF700" s="281" t="b">
        <f>AND(RMDF!BI700&gt;=0, RMDF!BI700&lt;=1-SUM(RMDF!Z700,RMDF!AG700,RMDF!AN700,RMDF!AU700,RMDF!BB700), RMDF!BI700=ROUND(RMDF!BI700,4))</f>
        <v>1</v>
      </c>
      <c r="BG700" s="317">
        <f>RMDF!BG700</f>
        <v>0</v>
      </c>
      <c r="BH700" s="318" t="str">
        <f>IF(BG700=0,"",_xlfn.XLOOKUP(BG700,StatePicklist!$1:$1,StatePicklist!$3:$3,"NA",0))</f>
        <v/>
      </c>
      <c r="BI700" s="297" t="str">
        <f ca="1">IF(RMDF!BH700="", "", IF(ISNUMBER(MATCH(RMDF!BH700, INDIRECT(BH700), 0)), "OK", "Invalid"))</f>
        <v/>
      </c>
      <c r="BJ700" s="281"/>
      <c r="BK700" s="281"/>
      <c r="BL700" s="281"/>
      <c r="BM700" s="281" t="b">
        <f>AND(RMDF!BP700&gt;=0, RMDF!BP700&lt;=1-SUM(RMDF!Z700,RMDF!AG700,RMDF!AN700,RMDF!AU700,RMDF!BB700,RMDF!BI700), RMDF!BP700=ROUND(RMDF!BP700,4))</f>
        <v>1</v>
      </c>
      <c r="BN700" s="317">
        <f>RMDF!BN700</f>
        <v>0</v>
      </c>
      <c r="BO700" s="318" t="str">
        <f>IF(BN700=0,"",_xlfn.XLOOKUP(BN700,StatePicklist!$1:$1,StatePicklist!$3:$3,"NA",0))</f>
        <v/>
      </c>
      <c r="BP700" s="297" t="str">
        <f ca="1">IF(RMDF!BO700="", "", IF(ISNUMBER(MATCH(RMDF!BO700, INDIRECT(BO700), 0)), "OK", "Invalid"))</f>
        <v/>
      </c>
      <c r="BQ700" s="281"/>
      <c r="BR700" s="281"/>
      <c r="BS700" s="281"/>
      <c r="BT700" s="281" t="b">
        <f>AND(RMDF!BW700&gt;=0, RMDF!BW700&lt;=1-SUM(RMDF!Z700,RMDF!AG700,RMDF!AN700,RMDF!AU700,RMDF!BB700,RMDF!BI700,RMDF!BP700), RMDF!BW700=ROUND(RMDF!BW700,4))</f>
        <v>1</v>
      </c>
      <c r="BU700" s="317">
        <f>RMDF!BU700</f>
        <v>0</v>
      </c>
      <c r="BV700" s="318" t="str">
        <f>IF(BU700=0,"",_xlfn.XLOOKUP(BU700,StatePicklist!$1:$1,StatePicklist!$3:$3,"NA",0))</f>
        <v/>
      </c>
      <c r="BW700" s="297" t="str">
        <f ca="1">IF(RMDF!BV700="", "", IF(ISNUMBER(MATCH(RMDF!BV700, INDIRECT(BV700), 0)), "OK", "Invalid"))</f>
        <v/>
      </c>
      <c r="BX700" s="281"/>
      <c r="BY700" s="281"/>
      <c r="BZ700" s="281"/>
      <c r="CA700" s="281" t="b">
        <f>AND(RMDF!CD700&gt;=0, RMDF!CD700&lt;=1-SUM(RMDF!Z700,RMDF!AG700,RMDF!AN700,RMDF!AU700,RMDF!BB700,RMDF!BI700,RMDF!BP700,RMDF!BW700), RMDF!CD700=ROUND(RMDF!CD700,4))</f>
        <v>1</v>
      </c>
      <c r="CB700" s="317">
        <f>RMDF!CB700</f>
        <v>0</v>
      </c>
      <c r="CC700" s="318" t="str">
        <f>IF(CB700=0,"",_xlfn.XLOOKUP(CB700,StatePicklist!$1:$1,StatePicklist!$3:$3,"NA",0))</f>
        <v/>
      </c>
      <c r="CD700" s="297" t="str">
        <f ca="1">IF(RMDF!CC700="", "", IF(ISNUMBER(MATCH(RMDF!CC700, INDIRECT(CC700), 0)), "OK", "Invalid"))</f>
        <v/>
      </c>
      <c r="CE700" s="281"/>
      <c r="CF700" s="281"/>
      <c r="CG700" s="281"/>
      <c r="CH700" s="281" t="b">
        <f>AND(RMDF!CK700&gt;=0, RMDF!CK700&lt;=1-SUM(RMDF!Z700,RMDF!AG700,RMDF!AN700,RMDF!AU700,RMDF!BB700,RMDF!BI700,RMDF!BP700,RMDF!BW700,RMDF!CD700), RMDF!CK700=ROUND(RMDF!CK700,4))</f>
        <v>1</v>
      </c>
      <c r="CI700" s="317">
        <f>RMDF!CI700</f>
        <v>0</v>
      </c>
      <c r="CJ700" s="318" t="str">
        <f>IF(CI700=0,"",_xlfn.XLOOKUP(CI700,StatePicklist!$1:$1,StatePicklist!$3:$3,"NA",0))</f>
        <v/>
      </c>
      <c r="CK700" s="297" t="str">
        <f ca="1">IF(RMDF!CJ700="", "", IF(ISNUMBER(MATCH(RMDF!CJ700, INDIRECT(CJ700), 0)), "OK", "Invalid"))</f>
        <v/>
      </c>
      <c r="CL700" s="281"/>
      <c r="CM700" s="281"/>
      <c r="CN700" s="281"/>
      <c r="CO700" s="281" t="b">
        <f>AND(RMDF!CR700&gt;=0, RMDF!CR700&lt;=1-SUM(RMDF!Z700,RMDF!AG700,RMDF!AN700,RMDF!AU700,RMDF!BB700,RMDF!BI700,RMDF!BP700,RMDF!BW700,RMDF!CD700,RMDF!CK700), RMDF!CR700=ROUND(RMDF!CR700,4))</f>
        <v>1</v>
      </c>
      <c r="CP700" s="317">
        <f>RMDF!CP700</f>
        <v>0</v>
      </c>
      <c r="CQ700" s="318" t="str">
        <f>IF(CP700=0,"",_xlfn.XLOOKUP(CP700,StatePicklist!$1:$1,StatePicklist!$3:$3,"NA",0))</f>
        <v/>
      </c>
      <c r="CR700" s="297" t="str">
        <f ca="1">IF(RMDF!CQ700="", "", IF(ISNUMBER(MATCH(RMDF!CQ700, INDIRECT(CQ700), 0)), "OK", "Invalid"))</f>
        <v/>
      </c>
      <c r="CS700" s="281"/>
      <c r="CT700" s="281"/>
      <c r="CU700" s="281"/>
      <c r="CV700" s="281" t="b">
        <f>AND(RMDF!CY700&gt;=0, RMDF!CY700&lt;=1-SUM(RMDF!Z700,RMDF!AG700,RMDF!AN700,RMDF!AU700,RMDF!BB700,RMDF!BI700,RMDF!BP700,RMDF!BW700,RMDF!CD700,RMDF!CK700,RMDF!CR700), RMDF!CY700=ROUND(RMDF!CY700,4))</f>
        <v>1</v>
      </c>
      <c r="CW700" s="317">
        <f>RMDF!CW700</f>
        <v>0</v>
      </c>
      <c r="CX700" s="318" t="str">
        <f>IF(CW700=0,"",_xlfn.XLOOKUP(CW700,StatePicklist!$1:$1,StatePicklist!$3:$3,"NA",0))</f>
        <v/>
      </c>
      <c r="CY700" s="297" t="str">
        <f ca="1">IF(RMDF!CX700="", "", IF(ISNUMBER(MATCH(RMDF!CX700, INDIRECT(CX700), 0)), "OK", "Invalid"))</f>
        <v/>
      </c>
      <c r="CZ700" s="281"/>
      <c r="DA700" s="281"/>
      <c r="DB700" s="281"/>
      <c r="DC700" s="281" t="b">
        <f>AND(RMDF!DF700&gt;=0, RMDF!DF700&lt;=1-SUM(RMDF!Z700,RMDF!AG700,RMDF!AN700,RMDF!AU700,RMDF!BB700,RMDF!BI700,RMDF!BP700,RMDF!BW700,RMDF!CD700,RMDF!CK700,RMDF!CR700,RMDF!CY700), RMDF!DF700=ROUND(RMDF!DF700,4))</f>
        <v>1</v>
      </c>
      <c r="DD700" s="317">
        <f>RMDF!DD700</f>
        <v>0</v>
      </c>
      <c r="DE700" s="318" t="str">
        <f>IF(DD700=0,"",_xlfn.XLOOKUP(DD700,StatePicklist!$1:$1,StatePicklist!$3:$3,"NA",0))</f>
        <v/>
      </c>
      <c r="DF700" s="297" t="str">
        <f ca="1">IF(RMDF!DE700="", "", IF(ISNUMBER(MATCH(RMDF!DE700, INDIRECT(DE700), 0)), "OK", "Invalid"))</f>
        <v/>
      </c>
      <c r="DG700" s="281"/>
      <c r="DH700" s="281"/>
      <c r="DI700" s="281"/>
      <c r="DJ700" s="281" t="b">
        <f>AND(RMDF!DM700&gt;=0, RMDF!DM700&lt;=1-SUM(RMDF!Z700,RMDF!AG700,RMDF!AN700,RMDF!AU700,RMDF!BB700,RMDF!BI700,RMDF!BP700,RMDF!BW700,RMDF!CD700,RMDF!CK700,RMDF!CR700,RMDF!CY700,RMDF!DF700), RMDF!DM700=ROUND(RMDF!DM700,4))</f>
        <v>1</v>
      </c>
      <c r="DK700" s="317">
        <f>RMDF!DK700</f>
        <v>0</v>
      </c>
      <c r="DL700" s="318" t="str">
        <f>IF(DK700=0,"",_xlfn.XLOOKUP(DK700,StatePicklist!$1:$1,StatePicklist!$3:$3,"NA",0))</f>
        <v/>
      </c>
      <c r="DM700" s="297" t="str">
        <f ca="1">IF(RMDF!DL700="", "", IF(ISNUMBER(MATCH(RMDF!DL700, INDIRECT(DL700), 0)), "OK", "Invalid"))</f>
        <v/>
      </c>
      <c r="DN700" s="281"/>
      <c r="DO700" s="281"/>
      <c r="DP700" s="281"/>
      <c r="DQ700" s="281" t="b">
        <f>AND(RMDF!DT700&gt;=0, RMDF!DT700&lt;=1-SUM(RMDF!Z700,RMDF!AG700,RMDF!AN700,RMDF!AU700,RMDF!BB700,RMDF!BI700,RMDF!BP700,RMDF!BW700,RMDF!CD700,RMDF!CK700,RMDF!CR700,RMDF!CY700,RMDF!DF700,RMDF!DM700), RMDF!DT700=ROUND(RMDF!DT700,4))</f>
        <v>1</v>
      </c>
      <c r="DR700" s="317">
        <f>RMDF!DR700</f>
        <v>0</v>
      </c>
      <c r="DS700" s="318" t="str">
        <f>IF(DR700=0,"",_xlfn.XLOOKUP(DR700,StatePicklist!$1:$1,StatePicklist!$3:$3,"NA",0))</f>
        <v/>
      </c>
      <c r="DT700" s="297" t="str">
        <f ca="1">IF(RMDF!DS700="", "", IF(ISNUMBER(MATCH(RMDF!DS700, INDIRECT(DS700), 0)), "OK", "Invalid"))</f>
        <v/>
      </c>
      <c r="DU700" s="281"/>
      <c r="DV700" s="281"/>
      <c r="DW700" s="281"/>
      <c r="DX700" s="281" t="b">
        <f>AND(RMDF!EA700&gt;=0, RMDF!EA700&lt;=1-SUM(RMDF!Z700,RMDF!AG700,RMDF!AN700,RMDF!AU700,RMDF!BB700,RMDF!BI700,RMDF!BP700,RMDF!BW700,RMDF!CD700,RMDF!CK700,RMDF!CR700,RMDF!CY700,RMDF!DF700,RMDF!DM700,RMDF!DT700), RMDF!EA700=ROUND(RMDF!EA700,4))</f>
        <v>1</v>
      </c>
      <c r="DY700" s="317">
        <f>RMDF!DY700</f>
        <v>0</v>
      </c>
      <c r="DZ700" s="318" t="str">
        <f>IF(DY700=0,"",_xlfn.XLOOKUP(DY700,StatePicklist!$1:$1,StatePicklist!$3:$3,"NA",0))</f>
        <v/>
      </c>
      <c r="EA700" s="297" t="str">
        <f ca="1">IF(RMDF!DZ700="", "", IF(ISNUMBER(MATCH(RMDF!DZ700, INDIRECT(DZ700), 0)), "OK", "Invalid"))</f>
        <v/>
      </c>
      <c r="EB700" s="281"/>
      <c r="EC700" s="281"/>
      <c r="ED700" s="281"/>
      <c r="EE700" s="281" t="b">
        <f>AND(RMDF!EH700&gt;=0, RMDF!EH700&lt;=1-SUM(RMDF!Z700,RMDF!AG700,RMDF!AN700,RMDF!AU700,RMDF!BB700,RMDF!BI700,RMDF!BP700,RMDF!BW700,RMDF!CD700,RMDF!CK700,RMDF!CR700,RMDF!CY700,RMDF!DF700,RMDF!DM700,RMDF!DT700,RMDF!EA700), RMDF!EH700=ROUND(RMDF!EH700,4))</f>
        <v>1</v>
      </c>
      <c r="EF700" s="317">
        <f>RMDF!EF700</f>
        <v>0</v>
      </c>
      <c r="EG700" s="318" t="str">
        <f>IF(EF700=0,"",_xlfn.XLOOKUP(EF700,StatePicklist!$1:$1,StatePicklist!$3:$3,"NA",0))</f>
        <v/>
      </c>
      <c r="EH700" s="297" t="str">
        <f ca="1">IF(RMDF!EG700="", "", IF(ISNUMBER(MATCH(RMDF!EG700, INDIRECT(EG700), 0)), "OK", "Invalid"))</f>
        <v/>
      </c>
      <c r="EI700" s="281"/>
      <c r="EJ700" s="281"/>
      <c r="EK700" s="281"/>
      <c r="EL700" s="281" t="b">
        <f>AND(RMDF!EO700&gt;=0, RMDF!EO700&lt;=1-SUM(RMDF!Z700,RMDF!AG700,RMDF!AN700,RMDF!AU700,RMDF!BB700,RMDF!BI700,RMDF!BP700,RMDF!BW700,RMDF!CD700,RMDF!CK700,RMDF!CR700,RMDF!CY700,RMDF!DF700,RMDF!DM700,RMDF!DT700,RMDF!EA700,RMDF!EH700), RMDF!EO700=ROUND(RMDF!EO700,4))</f>
        <v>1</v>
      </c>
      <c r="EM700" s="317">
        <f>RMDF!EM700</f>
        <v>0</v>
      </c>
      <c r="EN700" s="318" t="str">
        <f>IF(EM700=0,"",_xlfn.XLOOKUP(EM700,StatePicklist!$1:$1,StatePicklist!$3:$3,"NA",0))</f>
        <v/>
      </c>
      <c r="EO700" s="297" t="str">
        <f ca="1">IF(RMDF!EN700="", "", IF(ISNUMBER(MATCH(RMDF!EN700, INDIRECT(EN700), 0)), "OK", "Invalid"))</f>
        <v/>
      </c>
      <c r="EP700" s="281"/>
      <c r="EQ700" s="281"/>
      <c r="ER700" s="281"/>
      <c r="ES700" s="281" t="b">
        <f>AND(RMDF!EV700&gt;=0, RMDF!EV700&lt;=1-SUM(RMDF!Z700,RMDF!AG700,RMDF!AN700,RMDF!AU700,RMDF!BB700,RMDF!BI700,RMDF!BP700,RMDF!BW700,RMDF!CD700,RMDF!CK700,RMDF!CR700,RMDF!CY700,RMDF!DF700,RMDF!DM700,RMDF!DT700,RMDF!EA700,RMDF!EH700,RMDF!EO700), RMDF!EV700=ROUND(RMDF!EV700,4))</f>
        <v>1</v>
      </c>
      <c r="ET700" s="317">
        <f>RMDF!ET700</f>
        <v>0</v>
      </c>
      <c r="EU700" s="318" t="str">
        <f>IF(ET700=0,"",_xlfn.XLOOKUP(ET700,StatePicklist!$1:$1,StatePicklist!$3:$3,"NA",0))</f>
        <v/>
      </c>
      <c r="EV700" s="297" t="str">
        <f ca="1">IF(RMDF!EU700="", "", IF(ISNUMBER(MATCH(RMDF!EU700, INDIRECT(EU700), 0)), "OK", "Invalid"))</f>
        <v/>
      </c>
      <c r="EW700" s="281"/>
      <c r="EX700" s="281"/>
      <c r="EY700" s="281"/>
      <c r="EZ700" s="281" t="b">
        <f>AND(RMDF!FC700&gt;=0, RMDF!FC700&lt;=1-SUM(RMDF!Z700,RMDF!AG700,RMDF!AN700,RMDF!AU700,RMDF!BB700,RMDF!BI700,RMDF!BP700,RMDF!BW700,RMDF!CD700,RMDF!CK700,RMDF!CR700,RMDF!CY700,RMDF!DF700,RMDF!DM700,RMDF!DT700,RMDF!EA700,RMDF!EH700,RMDF!EO700,RMDF!EV700), RMDF!FC700=ROUND(RMDF!FC700,4))</f>
        <v>1</v>
      </c>
      <c r="FA700" s="317">
        <f>RMDF!FA700</f>
        <v>0</v>
      </c>
      <c r="FB700" s="318" t="str">
        <f>IF(FA700=0,"",_xlfn.XLOOKUP(FA700,StatePicklist!$1:$1,StatePicklist!$3:$3,"NA",0))</f>
        <v/>
      </c>
      <c r="FC700" s="297" t="str">
        <f ca="1">IF(RMDF!FB700="", "", IF(ISNUMBER(MATCH(RMDF!FB700, INDIRECT(FB700), 0)), "OK", "Invalid"))</f>
        <v/>
      </c>
    </row>
    <row r="701" spans="1:159" s="205" customFormat="1" ht="39.9" customHeight="1" x14ac:dyDescent="0.25">
      <c r="A701" s="206"/>
      <c r="B701" s="196"/>
      <c r="C701" s="197"/>
      <c r="D701" s="198"/>
      <c r="E701" s="199"/>
      <c r="F701" s="200"/>
      <c r="G701" s="201"/>
      <c r="H701" s="292"/>
      <c r="I701" s="305">
        <f>RMDF!I701</f>
        <v>0</v>
      </c>
      <c r="J701" s="305" t="str">
        <f>IF(I701=ProductCode!$B$30,"PDReclPost",IF(OR(I701=ProductCode!$C$30,I701=ProductCode!$E$30,I701=ProductCode!$G$30),"PDPreCon",IF(OR(I701=ProductCode!$D$30,I701=ProductCode!$F$30),"PDNotReclPost","")))</f>
        <v/>
      </c>
      <c r="K701" s="305" t="str">
        <f t="shared" si="39"/>
        <v/>
      </c>
      <c r="L701" s="289"/>
      <c r="M701" s="305" t="str">
        <f t="shared" si="39"/>
        <v/>
      </c>
      <c r="N701" s="289" t="b">
        <f>AND(RMDF!N701&gt;=0, RMDF!N701&lt;=1-RMDF!L701, RMDF!N701=ROUND(RMDF!N701,4))</f>
        <v>1</v>
      </c>
      <c r="O701" s="286" t="str">
        <f>IF(P701="","",IF(I701="","",IF(LEFT(I701,13)="Reclaimed pos",RawMaterialCode!$E$569,RawMaterialCode!$E$568)))</f>
        <v>Reclaimed pre-consumer mixed fibers (RM0578)</v>
      </c>
      <c r="P701" s="295">
        <f t="shared" si="40"/>
        <v>1</v>
      </c>
      <c r="Q701" s="202"/>
      <c r="R701" s="203"/>
      <c r="S701" s="204" t="str">
        <f t="shared" si="41"/>
        <v/>
      </c>
      <c r="T701" s="281"/>
      <c r="U701" s="281"/>
      <c r="V701" s="281"/>
      <c r="W701" s="281"/>
      <c r="X701" s="317">
        <f>RMDF!X701</f>
        <v>0</v>
      </c>
      <c r="Y701" s="318" t="str">
        <f>IF(X701=0,"",_xlfn.XLOOKUP(X701,StatePicklist!$1:$1,StatePicklist!$3:$3,"NA",0))</f>
        <v/>
      </c>
      <c r="Z701" s="297" t="str">
        <f ca="1">IF(RMDF!Y701="", "", IF(ISNUMBER(MATCH(RMDF!Y701, INDIRECT(Y701), 0)), "OK", "Invalid"))</f>
        <v/>
      </c>
      <c r="AA701" s="281"/>
      <c r="AB701" s="281"/>
      <c r="AC701" s="281"/>
      <c r="AD701" s="281" t="b">
        <f>AND(RMDF!AG701&gt;=0, RMDF!AG701&lt;=1-RMDF!Z701, RMDF!AG701=ROUND(RMDF!AG701,4))</f>
        <v>1</v>
      </c>
      <c r="AE701" s="317">
        <f>RMDF!AE701</f>
        <v>0</v>
      </c>
      <c r="AF701" s="318" t="str">
        <f>IF(AE701=0,"",_xlfn.XLOOKUP(AE701,StatePicklist!$1:$1,StatePicklist!$3:$3,"NA",0))</f>
        <v/>
      </c>
      <c r="AG701" s="297" t="str">
        <f ca="1">IF(RMDF!AF701="", "", IF(ISNUMBER(MATCH(RMDF!AF701, INDIRECT(AF701), 0)), "OK", "Invalid"))</f>
        <v/>
      </c>
      <c r="AH701" s="281"/>
      <c r="AI701" s="281"/>
      <c r="AJ701" s="281"/>
      <c r="AK701" s="281" t="b">
        <f>AND(RMDF!AN701&gt;=0, RMDF!AN701&lt;=1-SUM(RMDF!Z701,RMDF!AG701), RMDF!AN701=ROUND(RMDF!AN701,4))</f>
        <v>1</v>
      </c>
      <c r="AL701" s="317">
        <f>RMDF!AL701</f>
        <v>0</v>
      </c>
      <c r="AM701" s="318" t="str">
        <f>IF(AL701=0,"",_xlfn.XLOOKUP(AL701,StatePicklist!$1:$1,StatePicklist!$3:$3,"NA",0))</f>
        <v/>
      </c>
      <c r="AN701" s="297" t="str">
        <f ca="1">IF(RMDF!AM701="", "", IF(ISNUMBER(MATCH(RMDF!AM701, INDIRECT(AM701), 0)), "OK", "Invalid"))</f>
        <v/>
      </c>
      <c r="AO701" s="281"/>
      <c r="AP701" s="281"/>
      <c r="AQ701" s="281"/>
      <c r="AR701" s="281" t="b">
        <f>AND(RMDF!AU701&gt;=0, RMDF!AU701&lt;=1-SUM(RMDF!Z701,RMDF!AG701,RMDF!AN701), RMDF!AU701=ROUND(RMDF!AU701,4))</f>
        <v>1</v>
      </c>
      <c r="AS701" s="317">
        <f>RMDF!AS701</f>
        <v>0</v>
      </c>
      <c r="AT701" s="318" t="str">
        <f>IF(AS701=0,"",_xlfn.XLOOKUP(AS701,StatePicklist!$1:$1,StatePicklist!$3:$3,"NA",0))</f>
        <v/>
      </c>
      <c r="AU701" s="297" t="str">
        <f ca="1">IF(RMDF!AT701="", "", IF(ISNUMBER(MATCH(RMDF!AT701, INDIRECT(AT701), 0)), "OK", "Invalid"))</f>
        <v/>
      </c>
      <c r="AV701" s="281"/>
      <c r="AW701" s="281"/>
      <c r="AX701" s="281"/>
      <c r="AY701" s="281" t="b">
        <f>AND(RMDF!BB701&gt;=0, RMDF!BB701&lt;=1-SUM(RMDF!Z701,RMDF!AG701,RMDF!AN701,RMDF!AU701), RMDF!BB701=ROUND(RMDF!BB701,4))</f>
        <v>1</v>
      </c>
      <c r="AZ701" s="317">
        <f>RMDF!AZ701</f>
        <v>0</v>
      </c>
      <c r="BA701" s="318" t="str">
        <f>IF(AZ701=0,"",_xlfn.XLOOKUP(AZ701,StatePicklist!$1:$1,StatePicklist!$3:$3,"NA",0))</f>
        <v/>
      </c>
      <c r="BB701" s="297" t="str">
        <f ca="1">IF(RMDF!BA701="", "", IF(ISNUMBER(MATCH(RMDF!BA701, INDIRECT(BA701), 0)), "OK", "Invalid"))</f>
        <v/>
      </c>
      <c r="BC701" s="281"/>
      <c r="BD701" s="281"/>
      <c r="BE701" s="281"/>
      <c r="BF701" s="281" t="b">
        <f>AND(RMDF!BI701&gt;=0, RMDF!BI701&lt;=1-SUM(RMDF!Z701,RMDF!AG701,RMDF!AN701,RMDF!AU701,RMDF!BB701), RMDF!BI701=ROUND(RMDF!BI701,4))</f>
        <v>1</v>
      </c>
      <c r="BG701" s="317">
        <f>RMDF!BG701</f>
        <v>0</v>
      </c>
      <c r="BH701" s="318" t="str">
        <f>IF(BG701=0,"",_xlfn.XLOOKUP(BG701,StatePicklist!$1:$1,StatePicklist!$3:$3,"NA",0))</f>
        <v/>
      </c>
      <c r="BI701" s="297" t="str">
        <f ca="1">IF(RMDF!BH701="", "", IF(ISNUMBER(MATCH(RMDF!BH701, INDIRECT(BH701), 0)), "OK", "Invalid"))</f>
        <v/>
      </c>
      <c r="BJ701" s="281"/>
      <c r="BK701" s="281"/>
      <c r="BL701" s="281"/>
      <c r="BM701" s="281" t="b">
        <f>AND(RMDF!BP701&gt;=0, RMDF!BP701&lt;=1-SUM(RMDF!Z701,RMDF!AG701,RMDF!AN701,RMDF!AU701,RMDF!BB701,RMDF!BI701), RMDF!BP701=ROUND(RMDF!BP701,4))</f>
        <v>1</v>
      </c>
      <c r="BN701" s="317">
        <f>RMDF!BN701</f>
        <v>0</v>
      </c>
      <c r="BO701" s="318" t="str">
        <f>IF(BN701=0,"",_xlfn.XLOOKUP(BN701,StatePicklist!$1:$1,StatePicklist!$3:$3,"NA",0))</f>
        <v/>
      </c>
      <c r="BP701" s="297" t="str">
        <f ca="1">IF(RMDF!BO701="", "", IF(ISNUMBER(MATCH(RMDF!BO701, INDIRECT(BO701), 0)), "OK", "Invalid"))</f>
        <v/>
      </c>
      <c r="BQ701" s="281"/>
      <c r="BR701" s="281"/>
      <c r="BS701" s="281"/>
      <c r="BT701" s="281" t="b">
        <f>AND(RMDF!BW701&gt;=0, RMDF!BW701&lt;=1-SUM(RMDF!Z701,RMDF!AG701,RMDF!AN701,RMDF!AU701,RMDF!BB701,RMDF!BI701,RMDF!BP701), RMDF!BW701=ROUND(RMDF!BW701,4))</f>
        <v>1</v>
      </c>
      <c r="BU701" s="317">
        <f>RMDF!BU701</f>
        <v>0</v>
      </c>
      <c r="BV701" s="318" t="str">
        <f>IF(BU701=0,"",_xlfn.XLOOKUP(BU701,StatePicklist!$1:$1,StatePicklist!$3:$3,"NA",0))</f>
        <v/>
      </c>
      <c r="BW701" s="297" t="str">
        <f ca="1">IF(RMDF!BV701="", "", IF(ISNUMBER(MATCH(RMDF!BV701, INDIRECT(BV701), 0)), "OK", "Invalid"))</f>
        <v/>
      </c>
      <c r="BX701" s="281"/>
      <c r="BY701" s="281"/>
      <c r="BZ701" s="281"/>
      <c r="CA701" s="281" t="b">
        <f>AND(RMDF!CD701&gt;=0, RMDF!CD701&lt;=1-SUM(RMDF!Z701,RMDF!AG701,RMDF!AN701,RMDF!AU701,RMDF!BB701,RMDF!BI701,RMDF!BP701,RMDF!BW701), RMDF!CD701=ROUND(RMDF!CD701,4))</f>
        <v>1</v>
      </c>
      <c r="CB701" s="317">
        <f>RMDF!CB701</f>
        <v>0</v>
      </c>
      <c r="CC701" s="318" t="str">
        <f>IF(CB701=0,"",_xlfn.XLOOKUP(CB701,StatePicklist!$1:$1,StatePicklist!$3:$3,"NA",0))</f>
        <v/>
      </c>
      <c r="CD701" s="297" t="str">
        <f ca="1">IF(RMDF!CC701="", "", IF(ISNUMBER(MATCH(RMDF!CC701, INDIRECT(CC701), 0)), "OK", "Invalid"))</f>
        <v/>
      </c>
      <c r="CE701" s="281"/>
      <c r="CF701" s="281"/>
      <c r="CG701" s="281"/>
      <c r="CH701" s="281" t="b">
        <f>AND(RMDF!CK701&gt;=0, RMDF!CK701&lt;=1-SUM(RMDF!Z701,RMDF!AG701,RMDF!AN701,RMDF!AU701,RMDF!BB701,RMDF!BI701,RMDF!BP701,RMDF!BW701,RMDF!CD701), RMDF!CK701=ROUND(RMDF!CK701,4))</f>
        <v>1</v>
      </c>
      <c r="CI701" s="317">
        <f>RMDF!CI701</f>
        <v>0</v>
      </c>
      <c r="CJ701" s="318" t="str">
        <f>IF(CI701=0,"",_xlfn.XLOOKUP(CI701,StatePicklist!$1:$1,StatePicklist!$3:$3,"NA",0))</f>
        <v/>
      </c>
      <c r="CK701" s="297" t="str">
        <f ca="1">IF(RMDF!CJ701="", "", IF(ISNUMBER(MATCH(RMDF!CJ701, INDIRECT(CJ701), 0)), "OK", "Invalid"))</f>
        <v/>
      </c>
      <c r="CL701" s="281"/>
      <c r="CM701" s="281"/>
      <c r="CN701" s="281"/>
      <c r="CO701" s="281" t="b">
        <f>AND(RMDF!CR701&gt;=0, RMDF!CR701&lt;=1-SUM(RMDF!Z701,RMDF!AG701,RMDF!AN701,RMDF!AU701,RMDF!BB701,RMDF!BI701,RMDF!BP701,RMDF!BW701,RMDF!CD701,RMDF!CK701), RMDF!CR701=ROUND(RMDF!CR701,4))</f>
        <v>1</v>
      </c>
      <c r="CP701" s="317">
        <f>RMDF!CP701</f>
        <v>0</v>
      </c>
      <c r="CQ701" s="318" t="str">
        <f>IF(CP701=0,"",_xlfn.XLOOKUP(CP701,StatePicklist!$1:$1,StatePicklist!$3:$3,"NA",0))</f>
        <v/>
      </c>
      <c r="CR701" s="297" t="str">
        <f ca="1">IF(RMDF!CQ701="", "", IF(ISNUMBER(MATCH(RMDF!CQ701, INDIRECT(CQ701), 0)), "OK", "Invalid"))</f>
        <v/>
      </c>
      <c r="CS701" s="281"/>
      <c r="CT701" s="281"/>
      <c r="CU701" s="281"/>
      <c r="CV701" s="281" t="b">
        <f>AND(RMDF!CY701&gt;=0, RMDF!CY701&lt;=1-SUM(RMDF!Z701,RMDF!AG701,RMDF!AN701,RMDF!AU701,RMDF!BB701,RMDF!BI701,RMDF!BP701,RMDF!BW701,RMDF!CD701,RMDF!CK701,RMDF!CR701), RMDF!CY701=ROUND(RMDF!CY701,4))</f>
        <v>1</v>
      </c>
      <c r="CW701" s="317">
        <f>RMDF!CW701</f>
        <v>0</v>
      </c>
      <c r="CX701" s="318" t="str">
        <f>IF(CW701=0,"",_xlfn.XLOOKUP(CW701,StatePicklist!$1:$1,StatePicklist!$3:$3,"NA",0))</f>
        <v/>
      </c>
      <c r="CY701" s="297" t="str">
        <f ca="1">IF(RMDF!CX701="", "", IF(ISNUMBER(MATCH(RMDF!CX701, INDIRECT(CX701), 0)), "OK", "Invalid"))</f>
        <v/>
      </c>
      <c r="CZ701" s="281"/>
      <c r="DA701" s="281"/>
      <c r="DB701" s="281"/>
      <c r="DC701" s="281" t="b">
        <f>AND(RMDF!DF701&gt;=0, RMDF!DF701&lt;=1-SUM(RMDF!Z701,RMDF!AG701,RMDF!AN701,RMDF!AU701,RMDF!BB701,RMDF!BI701,RMDF!BP701,RMDF!BW701,RMDF!CD701,RMDF!CK701,RMDF!CR701,RMDF!CY701), RMDF!DF701=ROUND(RMDF!DF701,4))</f>
        <v>1</v>
      </c>
      <c r="DD701" s="317">
        <f>RMDF!DD701</f>
        <v>0</v>
      </c>
      <c r="DE701" s="318" t="str">
        <f>IF(DD701=0,"",_xlfn.XLOOKUP(DD701,StatePicklist!$1:$1,StatePicklist!$3:$3,"NA",0))</f>
        <v/>
      </c>
      <c r="DF701" s="297" t="str">
        <f ca="1">IF(RMDF!DE701="", "", IF(ISNUMBER(MATCH(RMDF!DE701, INDIRECT(DE701), 0)), "OK", "Invalid"))</f>
        <v/>
      </c>
      <c r="DG701" s="281"/>
      <c r="DH701" s="281"/>
      <c r="DI701" s="281"/>
      <c r="DJ701" s="281" t="b">
        <f>AND(RMDF!DM701&gt;=0, RMDF!DM701&lt;=1-SUM(RMDF!Z701,RMDF!AG701,RMDF!AN701,RMDF!AU701,RMDF!BB701,RMDF!BI701,RMDF!BP701,RMDF!BW701,RMDF!CD701,RMDF!CK701,RMDF!CR701,RMDF!CY701,RMDF!DF701), RMDF!DM701=ROUND(RMDF!DM701,4))</f>
        <v>1</v>
      </c>
      <c r="DK701" s="317">
        <f>RMDF!DK701</f>
        <v>0</v>
      </c>
      <c r="DL701" s="318" t="str">
        <f>IF(DK701=0,"",_xlfn.XLOOKUP(DK701,StatePicklist!$1:$1,StatePicklist!$3:$3,"NA",0))</f>
        <v/>
      </c>
      <c r="DM701" s="297" t="str">
        <f ca="1">IF(RMDF!DL701="", "", IF(ISNUMBER(MATCH(RMDF!DL701, INDIRECT(DL701), 0)), "OK", "Invalid"))</f>
        <v/>
      </c>
      <c r="DN701" s="281"/>
      <c r="DO701" s="281"/>
      <c r="DP701" s="281"/>
      <c r="DQ701" s="281" t="b">
        <f>AND(RMDF!DT701&gt;=0, RMDF!DT701&lt;=1-SUM(RMDF!Z701,RMDF!AG701,RMDF!AN701,RMDF!AU701,RMDF!BB701,RMDF!BI701,RMDF!BP701,RMDF!BW701,RMDF!CD701,RMDF!CK701,RMDF!CR701,RMDF!CY701,RMDF!DF701,RMDF!DM701), RMDF!DT701=ROUND(RMDF!DT701,4))</f>
        <v>1</v>
      </c>
      <c r="DR701" s="317">
        <f>RMDF!DR701</f>
        <v>0</v>
      </c>
      <c r="DS701" s="318" t="str">
        <f>IF(DR701=0,"",_xlfn.XLOOKUP(DR701,StatePicklist!$1:$1,StatePicklist!$3:$3,"NA",0))</f>
        <v/>
      </c>
      <c r="DT701" s="297" t="str">
        <f ca="1">IF(RMDF!DS701="", "", IF(ISNUMBER(MATCH(RMDF!DS701, INDIRECT(DS701), 0)), "OK", "Invalid"))</f>
        <v/>
      </c>
      <c r="DU701" s="281"/>
      <c r="DV701" s="281"/>
      <c r="DW701" s="281"/>
      <c r="DX701" s="281" t="b">
        <f>AND(RMDF!EA701&gt;=0, RMDF!EA701&lt;=1-SUM(RMDF!Z701,RMDF!AG701,RMDF!AN701,RMDF!AU701,RMDF!BB701,RMDF!BI701,RMDF!BP701,RMDF!BW701,RMDF!CD701,RMDF!CK701,RMDF!CR701,RMDF!CY701,RMDF!DF701,RMDF!DM701,RMDF!DT701), RMDF!EA701=ROUND(RMDF!EA701,4))</f>
        <v>1</v>
      </c>
      <c r="DY701" s="317">
        <f>RMDF!DY701</f>
        <v>0</v>
      </c>
      <c r="DZ701" s="318" t="str">
        <f>IF(DY701=0,"",_xlfn.XLOOKUP(DY701,StatePicklist!$1:$1,StatePicklist!$3:$3,"NA",0))</f>
        <v/>
      </c>
      <c r="EA701" s="297" t="str">
        <f ca="1">IF(RMDF!DZ701="", "", IF(ISNUMBER(MATCH(RMDF!DZ701, INDIRECT(DZ701), 0)), "OK", "Invalid"))</f>
        <v/>
      </c>
      <c r="EB701" s="281"/>
      <c r="EC701" s="281"/>
      <c r="ED701" s="281"/>
      <c r="EE701" s="281" t="b">
        <f>AND(RMDF!EH701&gt;=0, RMDF!EH701&lt;=1-SUM(RMDF!Z701,RMDF!AG701,RMDF!AN701,RMDF!AU701,RMDF!BB701,RMDF!BI701,RMDF!BP701,RMDF!BW701,RMDF!CD701,RMDF!CK701,RMDF!CR701,RMDF!CY701,RMDF!DF701,RMDF!DM701,RMDF!DT701,RMDF!EA701), RMDF!EH701=ROUND(RMDF!EH701,4))</f>
        <v>1</v>
      </c>
      <c r="EF701" s="317">
        <f>RMDF!EF701</f>
        <v>0</v>
      </c>
      <c r="EG701" s="318" t="str">
        <f>IF(EF701=0,"",_xlfn.XLOOKUP(EF701,StatePicklist!$1:$1,StatePicklist!$3:$3,"NA",0))</f>
        <v/>
      </c>
      <c r="EH701" s="297" t="str">
        <f ca="1">IF(RMDF!EG701="", "", IF(ISNUMBER(MATCH(RMDF!EG701, INDIRECT(EG701), 0)), "OK", "Invalid"))</f>
        <v/>
      </c>
      <c r="EI701" s="281"/>
      <c r="EJ701" s="281"/>
      <c r="EK701" s="281"/>
      <c r="EL701" s="281" t="b">
        <f>AND(RMDF!EO701&gt;=0, RMDF!EO701&lt;=1-SUM(RMDF!Z701,RMDF!AG701,RMDF!AN701,RMDF!AU701,RMDF!BB701,RMDF!BI701,RMDF!BP701,RMDF!BW701,RMDF!CD701,RMDF!CK701,RMDF!CR701,RMDF!CY701,RMDF!DF701,RMDF!DM701,RMDF!DT701,RMDF!EA701,RMDF!EH701), RMDF!EO701=ROUND(RMDF!EO701,4))</f>
        <v>1</v>
      </c>
      <c r="EM701" s="317">
        <f>RMDF!EM701</f>
        <v>0</v>
      </c>
      <c r="EN701" s="318" t="str">
        <f>IF(EM701=0,"",_xlfn.XLOOKUP(EM701,StatePicklist!$1:$1,StatePicklist!$3:$3,"NA",0))</f>
        <v/>
      </c>
      <c r="EO701" s="297" t="str">
        <f ca="1">IF(RMDF!EN701="", "", IF(ISNUMBER(MATCH(RMDF!EN701, INDIRECT(EN701), 0)), "OK", "Invalid"))</f>
        <v/>
      </c>
      <c r="EP701" s="281"/>
      <c r="EQ701" s="281"/>
      <c r="ER701" s="281"/>
      <c r="ES701" s="281" t="b">
        <f>AND(RMDF!EV701&gt;=0, RMDF!EV701&lt;=1-SUM(RMDF!Z701,RMDF!AG701,RMDF!AN701,RMDF!AU701,RMDF!BB701,RMDF!BI701,RMDF!BP701,RMDF!BW701,RMDF!CD701,RMDF!CK701,RMDF!CR701,RMDF!CY701,RMDF!DF701,RMDF!DM701,RMDF!DT701,RMDF!EA701,RMDF!EH701,RMDF!EO701), RMDF!EV701=ROUND(RMDF!EV701,4))</f>
        <v>1</v>
      </c>
      <c r="ET701" s="317">
        <f>RMDF!ET701</f>
        <v>0</v>
      </c>
      <c r="EU701" s="318" t="str">
        <f>IF(ET701=0,"",_xlfn.XLOOKUP(ET701,StatePicklist!$1:$1,StatePicklist!$3:$3,"NA",0))</f>
        <v/>
      </c>
      <c r="EV701" s="297" t="str">
        <f ca="1">IF(RMDF!EU701="", "", IF(ISNUMBER(MATCH(RMDF!EU701, INDIRECT(EU701), 0)), "OK", "Invalid"))</f>
        <v/>
      </c>
      <c r="EW701" s="281"/>
      <c r="EX701" s="281"/>
      <c r="EY701" s="281"/>
      <c r="EZ701" s="281" t="b">
        <f>AND(RMDF!FC701&gt;=0, RMDF!FC701&lt;=1-SUM(RMDF!Z701,RMDF!AG701,RMDF!AN701,RMDF!AU701,RMDF!BB701,RMDF!BI701,RMDF!BP701,RMDF!BW701,RMDF!CD701,RMDF!CK701,RMDF!CR701,RMDF!CY701,RMDF!DF701,RMDF!DM701,RMDF!DT701,RMDF!EA701,RMDF!EH701,RMDF!EO701,RMDF!EV701), RMDF!FC701=ROUND(RMDF!FC701,4))</f>
        <v>1</v>
      </c>
      <c r="FA701" s="317">
        <f>RMDF!FA701</f>
        <v>0</v>
      </c>
      <c r="FB701" s="318" t="str">
        <f>IF(FA701=0,"",_xlfn.XLOOKUP(FA701,StatePicklist!$1:$1,StatePicklist!$3:$3,"NA",0))</f>
        <v/>
      </c>
      <c r="FC701" s="297" t="str">
        <f ca="1">IF(RMDF!FB701="", "", IF(ISNUMBER(MATCH(RMDF!FB701, INDIRECT(FB701), 0)), "OK", "Invalid"))</f>
        <v/>
      </c>
    </row>
    <row r="702" spans="1:159" s="205" customFormat="1" ht="39.9" customHeight="1" x14ac:dyDescent="0.25">
      <c r="A702" s="206"/>
      <c r="B702" s="196"/>
      <c r="C702" s="197"/>
      <c r="D702" s="198"/>
      <c r="E702" s="199"/>
      <c r="F702" s="200"/>
      <c r="G702" s="201"/>
      <c r="H702" s="292"/>
      <c r="I702" s="305">
        <f>RMDF!I702</f>
        <v>0</v>
      </c>
      <c r="J702" s="305" t="str">
        <f>IF(I702=ProductCode!$B$30,"PDReclPost",IF(OR(I702=ProductCode!$C$30,I702=ProductCode!$E$30,I702=ProductCode!$G$30),"PDPreCon",IF(OR(I702=ProductCode!$D$30,I702=ProductCode!$F$30),"PDNotReclPost","")))</f>
        <v/>
      </c>
      <c r="K702" s="305" t="str">
        <f t="shared" si="39"/>
        <v/>
      </c>
      <c r="L702" s="289"/>
      <c r="M702" s="305" t="str">
        <f t="shared" si="39"/>
        <v/>
      </c>
      <c r="N702" s="289" t="b">
        <f>AND(RMDF!N702&gt;=0, RMDF!N702&lt;=1-RMDF!L702, RMDF!N702=ROUND(RMDF!N702,4))</f>
        <v>1</v>
      </c>
      <c r="O702" s="286" t="str">
        <f>IF(P702="","",IF(I702="","",IF(LEFT(I702,13)="Reclaimed pos",RawMaterialCode!$E$569,RawMaterialCode!$E$568)))</f>
        <v>Reclaimed pre-consumer mixed fibers (RM0578)</v>
      </c>
      <c r="P702" s="295">
        <f t="shared" si="40"/>
        <v>1</v>
      </c>
      <c r="Q702" s="202"/>
      <c r="R702" s="203"/>
      <c r="S702" s="204" t="str">
        <f t="shared" si="41"/>
        <v/>
      </c>
      <c r="T702" s="281"/>
      <c r="U702" s="281"/>
      <c r="V702" s="281"/>
      <c r="W702" s="281"/>
      <c r="X702" s="317">
        <f>RMDF!X702</f>
        <v>0</v>
      </c>
      <c r="Y702" s="318" t="str">
        <f>IF(X702=0,"",_xlfn.XLOOKUP(X702,StatePicklist!$1:$1,StatePicklist!$3:$3,"NA",0))</f>
        <v/>
      </c>
      <c r="Z702" s="297" t="str">
        <f ca="1">IF(RMDF!Y702="", "", IF(ISNUMBER(MATCH(RMDF!Y702, INDIRECT(Y702), 0)), "OK", "Invalid"))</f>
        <v/>
      </c>
      <c r="AA702" s="281"/>
      <c r="AB702" s="281"/>
      <c r="AC702" s="281"/>
      <c r="AD702" s="281" t="b">
        <f>AND(RMDF!AG702&gt;=0, RMDF!AG702&lt;=1-RMDF!Z702, RMDF!AG702=ROUND(RMDF!AG702,4))</f>
        <v>1</v>
      </c>
      <c r="AE702" s="317">
        <f>RMDF!AE702</f>
        <v>0</v>
      </c>
      <c r="AF702" s="318" t="str">
        <f>IF(AE702=0,"",_xlfn.XLOOKUP(AE702,StatePicklist!$1:$1,StatePicklist!$3:$3,"NA",0))</f>
        <v/>
      </c>
      <c r="AG702" s="297" t="str">
        <f ca="1">IF(RMDF!AF702="", "", IF(ISNUMBER(MATCH(RMDF!AF702, INDIRECT(AF702), 0)), "OK", "Invalid"))</f>
        <v/>
      </c>
      <c r="AH702" s="281"/>
      <c r="AI702" s="281"/>
      <c r="AJ702" s="281"/>
      <c r="AK702" s="281" t="b">
        <f>AND(RMDF!AN702&gt;=0, RMDF!AN702&lt;=1-SUM(RMDF!Z702,RMDF!AG702), RMDF!AN702=ROUND(RMDF!AN702,4))</f>
        <v>1</v>
      </c>
      <c r="AL702" s="317">
        <f>RMDF!AL702</f>
        <v>0</v>
      </c>
      <c r="AM702" s="318" t="str">
        <f>IF(AL702=0,"",_xlfn.XLOOKUP(AL702,StatePicklist!$1:$1,StatePicklist!$3:$3,"NA",0))</f>
        <v/>
      </c>
      <c r="AN702" s="297" t="str">
        <f ca="1">IF(RMDF!AM702="", "", IF(ISNUMBER(MATCH(RMDF!AM702, INDIRECT(AM702), 0)), "OK", "Invalid"))</f>
        <v/>
      </c>
      <c r="AO702" s="281"/>
      <c r="AP702" s="281"/>
      <c r="AQ702" s="281"/>
      <c r="AR702" s="281" t="b">
        <f>AND(RMDF!AU702&gt;=0, RMDF!AU702&lt;=1-SUM(RMDF!Z702,RMDF!AG702,RMDF!AN702), RMDF!AU702=ROUND(RMDF!AU702,4))</f>
        <v>1</v>
      </c>
      <c r="AS702" s="317">
        <f>RMDF!AS702</f>
        <v>0</v>
      </c>
      <c r="AT702" s="318" t="str">
        <f>IF(AS702=0,"",_xlfn.XLOOKUP(AS702,StatePicklist!$1:$1,StatePicklist!$3:$3,"NA",0))</f>
        <v/>
      </c>
      <c r="AU702" s="297" t="str">
        <f ca="1">IF(RMDF!AT702="", "", IF(ISNUMBER(MATCH(RMDF!AT702, INDIRECT(AT702), 0)), "OK", "Invalid"))</f>
        <v/>
      </c>
      <c r="AV702" s="281"/>
      <c r="AW702" s="281"/>
      <c r="AX702" s="281"/>
      <c r="AY702" s="281" t="b">
        <f>AND(RMDF!BB702&gt;=0, RMDF!BB702&lt;=1-SUM(RMDF!Z702,RMDF!AG702,RMDF!AN702,RMDF!AU702), RMDF!BB702=ROUND(RMDF!BB702,4))</f>
        <v>1</v>
      </c>
      <c r="AZ702" s="317">
        <f>RMDF!AZ702</f>
        <v>0</v>
      </c>
      <c r="BA702" s="318" t="str">
        <f>IF(AZ702=0,"",_xlfn.XLOOKUP(AZ702,StatePicklist!$1:$1,StatePicklist!$3:$3,"NA",0))</f>
        <v/>
      </c>
      <c r="BB702" s="297" t="str">
        <f ca="1">IF(RMDF!BA702="", "", IF(ISNUMBER(MATCH(RMDF!BA702, INDIRECT(BA702), 0)), "OK", "Invalid"))</f>
        <v/>
      </c>
      <c r="BC702" s="281"/>
      <c r="BD702" s="281"/>
      <c r="BE702" s="281"/>
      <c r="BF702" s="281" t="b">
        <f>AND(RMDF!BI702&gt;=0, RMDF!BI702&lt;=1-SUM(RMDF!Z702,RMDF!AG702,RMDF!AN702,RMDF!AU702,RMDF!BB702), RMDF!BI702=ROUND(RMDF!BI702,4))</f>
        <v>1</v>
      </c>
      <c r="BG702" s="317">
        <f>RMDF!BG702</f>
        <v>0</v>
      </c>
      <c r="BH702" s="318" t="str">
        <f>IF(BG702=0,"",_xlfn.XLOOKUP(BG702,StatePicklist!$1:$1,StatePicklist!$3:$3,"NA",0))</f>
        <v/>
      </c>
      <c r="BI702" s="297" t="str">
        <f ca="1">IF(RMDF!BH702="", "", IF(ISNUMBER(MATCH(RMDF!BH702, INDIRECT(BH702), 0)), "OK", "Invalid"))</f>
        <v/>
      </c>
      <c r="BJ702" s="281"/>
      <c r="BK702" s="281"/>
      <c r="BL702" s="281"/>
      <c r="BM702" s="281" t="b">
        <f>AND(RMDF!BP702&gt;=0, RMDF!BP702&lt;=1-SUM(RMDF!Z702,RMDF!AG702,RMDF!AN702,RMDF!AU702,RMDF!BB702,RMDF!BI702), RMDF!BP702=ROUND(RMDF!BP702,4))</f>
        <v>1</v>
      </c>
      <c r="BN702" s="317">
        <f>RMDF!BN702</f>
        <v>0</v>
      </c>
      <c r="BO702" s="318" t="str">
        <f>IF(BN702=0,"",_xlfn.XLOOKUP(BN702,StatePicklist!$1:$1,StatePicklist!$3:$3,"NA",0))</f>
        <v/>
      </c>
      <c r="BP702" s="297" t="str">
        <f ca="1">IF(RMDF!BO702="", "", IF(ISNUMBER(MATCH(RMDF!BO702, INDIRECT(BO702), 0)), "OK", "Invalid"))</f>
        <v/>
      </c>
      <c r="BQ702" s="281"/>
      <c r="BR702" s="281"/>
      <c r="BS702" s="281"/>
      <c r="BT702" s="281" t="b">
        <f>AND(RMDF!BW702&gt;=0, RMDF!BW702&lt;=1-SUM(RMDF!Z702,RMDF!AG702,RMDF!AN702,RMDF!AU702,RMDF!BB702,RMDF!BI702,RMDF!BP702), RMDF!BW702=ROUND(RMDF!BW702,4))</f>
        <v>1</v>
      </c>
      <c r="BU702" s="317">
        <f>RMDF!BU702</f>
        <v>0</v>
      </c>
      <c r="BV702" s="318" t="str">
        <f>IF(BU702=0,"",_xlfn.XLOOKUP(BU702,StatePicklist!$1:$1,StatePicklist!$3:$3,"NA",0))</f>
        <v/>
      </c>
      <c r="BW702" s="297" t="str">
        <f ca="1">IF(RMDF!BV702="", "", IF(ISNUMBER(MATCH(RMDF!BV702, INDIRECT(BV702), 0)), "OK", "Invalid"))</f>
        <v/>
      </c>
      <c r="BX702" s="281"/>
      <c r="BY702" s="281"/>
      <c r="BZ702" s="281"/>
      <c r="CA702" s="281" t="b">
        <f>AND(RMDF!CD702&gt;=0, RMDF!CD702&lt;=1-SUM(RMDF!Z702,RMDF!AG702,RMDF!AN702,RMDF!AU702,RMDF!BB702,RMDF!BI702,RMDF!BP702,RMDF!BW702), RMDF!CD702=ROUND(RMDF!CD702,4))</f>
        <v>1</v>
      </c>
      <c r="CB702" s="317">
        <f>RMDF!CB702</f>
        <v>0</v>
      </c>
      <c r="CC702" s="318" t="str">
        <f>IF(CB702=0,"",_xlfn.XLOOKUP(CB702,StatePicklist!$1:$1,StatePicklist!$3:$3,"NA",0))</f>
        <v/>
      </c>
      <c r="CD702" s="297" t="str">
        <f ca="1">IF(RMDF!CC702="", "", IF(ISNUMBER(MATCH(RMDF!CC702, INDIRECT(CC702), 0)), "OK", "Invalid"))</f>
        <v/>
      </c>
      <c r="CE702" s="281"/>
      <c r="CF702" s="281"/>
      <c r="CG702" s="281"/>
      <c r="CH702" s="281" t="b">
        <f>AND(RMDF!CK702&gt;=0, RMDF!CK702&lt;=1-SUM(RMDF!Z702,RMDF!AG702,RMDF!AN702,RMDF!AU702,RMDF!BB702,RMDF!BI702,RMDF!BP702,RMDF!BW702,RMDF!CD702), RMDF!CK702=ROUND(RMDF!CK702,4))</f>
        <v>1</v>
      </c>
      <c r="CI702" s="317">
        <f>RMDF!CI702</f>
        <v>0</v>
      </c>
      <c r="CJ702" s="318" t="str">
        <f>IF(CI702=0,"",_xlfn.XLOOKUP(CI702,StatePicklist!$1:$1,StatePicklist!$3:$3,"NA",0))</f>
        <v/>
      </c>
      <c r="CK702" s="297" t="str">
        <f ca="1">IF(RMDF!CJ702="", "", IF(ISNUMBER(MATCH(RMDF!CJ702, INDIRECT(CJ702), 0)), "OK", "Invalid"))</f>
        <v/>
      </c>
      <c r="CL702" s="281"/>
      <c r="CM702" s="281"/>
      <c r="CN702" s="281"/>
      <c r="CO702" s="281" t="b">
        <f>AND(RMDF!CR702&gt;=0, RMDF!CR702&lt;=1-SUM(RMDF!Z702,RMDF!AG702,RMDF!AN702,RMDF!AU702,RMDF!BB702,RMDF!BI702,RMDF!BP702,RMDF!BW702,RMDF!CD702,RMDF!CK702), RMDF!CR702=ROUND(RMDF!CR702,4))</f>
        <v>1</v>
      </c>
      <c r="CP702" s="317">
        <f>RMDF!CP702</f>
        <v>0</v>
      </c>
      <c r="CQ702" s="318" t="str">
        <f>IF(CP702=0,"",_xlfn.XLOOKUP(CP702,StatePicklist!$1:$1,StatePicklist!$3:$3,"NA",0))</f>
        <v/>
      </c>
      <c r="CR702" s="297" t="str">
        <f ca="1">IF(RMDF!CQ702="", "", IF(ISNUMBER(MATCH(RMDF!CQ702, INDIRECT(CQ702), 0)), "OK", "Invalid"))</f>
        <v/>
      </c>
      <c r="CS702" s="281"/>
      <c r="CT702" s="281"/>
      <c r="CU702" s="281"/>
      <c r="CV702" s="281" t="b">
        <f>AND(RMDF!CY702&gt;=0, RMDF!CY702&lt;=1-SUM(RMDF!Z702,RMDF!AG702,RMDF!AN702,RMDF!AU702,RMDF!BB702,RMDF!BI702,RMDF!BP702,RMDF!BW702,RMDF!CD702,RMDF!CK702,RMDF!CR702), RMDF!CY702=ROUND(RMDF!CY702,4))</f>
        <v>1</v>
      </c>
      <c r="CW702" s="317">
        <f>RMDF!CW702</f>
        <v>0</v>
      </c>
      <c r="CX702" s="318" t="str">
        <f>IF(CW702=0,"",_xlfn.XLOOKUP(CW702,StatePicklist!$1:$1,StatePicklist!$3:$3,"NA",0))</f>
        <v/>
      </c>
      <c r="CY702" s="297" t="str">
        <f ca="1">IF(RMDF!CX702="", "", IF(ISNUMBER(MATCH(RMDF!CX702, INDIRECT(CX702), 0)), "OK", "Invalid"))</f>
        <v/>
      </c>
      <c r="CZ702" s="281"/>
      <c r="DA702" s="281"/>
      <c r="DB702" s="281"/>
      <c r="DC702" s="281" t="b">
        <f>AND(RMDF!DF702&gt;=0, RMDF!DF702&lt;=1-SUM(RMDF!Z702,RMDF!AG702,RMDF!AN702,RMDF!AU702,RMDF!BB702,RMDF!BI702,RMDF!BP702,RMDF!BW702,RMDF!CD702,RMDF!CK702,RMDF!CR702,RMDF!CY702), RMDF!DF702=ROUND(RMDF!DF702,4))</f>
        <v>1</v>
      </c>
      <c r="DD702" s="317">
        <f>RMDF!DD702</f>
        <v>0</v>
      </c>
      <c r="DE702" s="318" t="str">
        <f>IF(DD702=0,"",_xlfn.XLOOKUP(DD702,StatePicklist!$1:$1,StatePicklist!$3:$3,"NA",0))</f>
        <v/>
      </c>
      <c r="DF702" s="297" t="str">
        <f ca="1">IF(RMDF!DE702="", "", IF(ISNUMBER(MATCH(RMDF!DE702, INDIRECT(DE702), 0)), "OK", "Invalid"))</f>
        <v/>
      </c>
      <c r="DG702" s="281"/>
      <c r="DH702" s="281"/>
      <c r="DI702" s="281"/>
      <c r="DJ702" s="281" t="b">
        <f>AND(RMDF!DM702&gt;=0, RMDF!DM702&lt;=1-SUM(RMDF!Z702,RMDF!AG702,RMDF!AN702,RMDF!AU702,RMDF!BB702,RMDF!BI702,RMDF!BP702,RMDF!BW702,RMDF!CD702,RMDF!CK702,RMDF!CR702,RMDF!CY702,RMDF!DF702), RMDF!DM702=ROUND(RMDF!DM702,4))</f>
        <v>1</v>
      </c>
      <c r="DK702" s="317">
        <f>RMDF!DK702</f>
        <v>0</v>
      </c>
      <c r="DL702" s="318" t="str">
        <f>IF(DK702=0,"",_xlfn.XLOOKUP(DK702,StatePicklist!$1:$1,StatePicklist!$3:$3,"NA",0))</f>
        <v/>
      </c>
      <c r="DM702" s="297" t="str">
        <f ca="1">IF(RMDF!DL702="", "", IF(ISNUMBER(MATCH(RMDF!DL702, INDIRECT(DL702), 0)), "OK", "Invalid"))</f>
        <v/>
      </c>
      <c r="DN702" s="281"/>
      <c r="DO702" s="281"/>
      <c r="DP702" s="281"/>
      <c r="DQ702" s="281" t="b">
        <f>AND(RMDF!DT702&gt;=0, RMDF!DT702&lt;=1-SUM(RMDF!Z702,RMDF!AG702,RMDF!AN702,RMDF!AU702,RMDF!BB702,RMDF!BI702,RMDF!BP702,RMDF!BW702,RMDF!CD702,RMDF!CK702,RMDF!CR702,RMDF!CY702,RMDF!DF702,RMDF!DM702), RMDF!DT702=ROUND(RMDF!DT702,4))</f>
        <v>1</v>
      </c>
      <c r="DR702" s="317">
        <f>RMDF!DR702</f>
        <v>0</v>
      </c>
      <c r="DS702" s="318" t="str">
        <f>IF(DR702=0,"",_xlfn.XLOOKUP(DR702,StatePicklist!$1:$1,StatePicklist!$3:$3,"NA",0))</f>
        <v/>
      </c>
      <c r="DT702" s="297" t="str">
        <f ca="1">IF(RMDF!DS702="", "", IF(ISNUMBER(MATCH(RMDF!DS702, INDIRECT(DS702), 0)), "OK", "Invalid"))</f>
        <v/>
      </c>
      <c r="DU702" s="281"/>
      <c r="DV702" s="281"/>
      <c r="DW702" s="281"/>
      <c r="DX702" s="281" t="b">
        <f>AND(RMDF!EA702&gt;=0, RMDF!EA702&lt;=1-SUM(RMDF!Z702,RMDF!AG702,RMDF!AN702,RMDF!AU702,RMDF!BB702,RMDF!BI702,RMDF!BP702,RMDF!BW702,RMDF!CD702,RMDF!CK702,RMDF!CR702,RMDF!CY702,RMDF!DF702,RMDF!DM702,RMDF!DT702), RMDF!EA702=ROUND(RMDF!EA702,4))</f>
        <v>1</v>
      </c>
      <c r="DY702" s="317">
        <f>RMDF!DY702</f>
        <v>0</v>
      </c>
      <c r="DZ702" s="318" t="str">
        <f>IF(DY702=0,"",_xlfn.XLOOKUP(DY702,StatePicklist!$1:$1,StatePicklist!$3:$3,"NA",0))</f>
        <v/>
      </c>
      <c r="EA702" s="297" t="str">
        <f ca="1">IF(RMDF!DZ702="", "", IF(ISNUMBER(MATCH(RMDF!DZ702, INDIRECT(DZ702), 0)), "OK", "Invalid"))</f>
        <v/>
      </c>
      <c r="EB702" s="281"/>
      <c r="EC702" s="281"/>
      <c r="ED702" s="281"/>
      <c r="EE702" s="281" t="b">
        <f>AND(RMDF!EH702&gt;=0, RMDF!EH702&lt;=1-SUM(RMDF!Z702,RMDF!AG702,RMDF!AN702,RMDF!AU702,RMDF!BB702,RMDF!BI702,RMDF!BP702,RMDF!BW702,RMDF!CD702,RMDF!CK702,RMDF!CR702,RMDF!CY702,RMDF!DF702,RMDF!DM702,RMDF!DT702,RMDF!EA702), RMDF!EH702=ROUND(RMDF!EH702,4))</f>
        <v>1</v>
      </c>
      <c r="EF702" s="317">
        <f>RMDF!EF702</f>
        <v>0</v>
      </c>
      <c r="EG702" s="318" t="str">
        <f>IF(EF702=0,"",_xlfn.XLOOKUP(EF702,StatePicklist!$1:$1,StatePicklist!$3:$3,"NA",0))</f>
        <v/>
      </c>
      <c r="EH702" s="297" t="str">
        <f ca="1">IF(RMDF!EG702="", "", IF(ISNUMBER(MATCH(RMDF!EG702, INDIRECT(EG702), 0)), "OK", "Invalid"))</f>
        <v/>
      </c>
      <c r="EI702" s="281"/>
      <c r="EJ702" s="281"/>
      <c r="EK702" s="281"/>
      <c r="EL702" s="281" t="b">
        <f>AND(RMDF!EO702&gt;=0, RMDF!EO702&lt;=1-SUM(RMDF!Z702,RMDF!AG702,RMDF!AN702,RMDF!AU702,RMDF!BB702,RMDF!BI702,RMDF!BP702,RMDF!BW702,RMDF!CD702,RMDF!CK702,RMDF!CR702,RMDF!CY702,RMDF!DF702,RMDF!DM702,RMDF!DT702,RMDF!EA702,RMDF!EH702), RMDF!EO702=ROUND(RMDF!EO702,4))</f>
        <v>1</v>
      </c>
      <c r="EM702" s="317">
        <f>RMDF!EM702</f>
        <v>0</v>
      </c>
      <c r="EN702" s="318" t="str">
        <f>IF(EM702=0,"",_xlfn.XLOOKUP(EM702,StatePicklist!$1:$1,StatePicklist!$3:$3,"NA",0))</f>
        <v/>
      </c>
      <c r="EO702" s="297" t="str">
        <f ca="1">IF(RMDF!EN702="", "", IF(ISNUMBER(MATCH(RMDF!EN702, INDIRECT(EN702), 0)), "OK", "Invalid"))</f>
        <v/>
      </c>
      <c r="EP702" s="281"/>
      <c r="EQ702" s="281"/>
      <c r="ER702" s="281"/>
      <c r="ES702" s="281" t="b">
        <f>AND(RMDF!EV702&gt;=0, RMDF!EV702&lt;=1-SUM(RMDF!Z702,RMDF!AG702,RMDF!AN702,RMDF!AU702,RMDF!BB702,RMDF!BI702,RMDF!BP702,RMDF!BW702,RMDF!CD702,RMDF!CK702,RMDF!CR702,RMDF!CY702,RMDF!DF702,RMDF!DM702,RMDF!DT702,RMDF!EA702,RMDF!EH702,RMDF!EO702), RMDF!EV702=ROUND(RMDF!EV702,4))</f>
        <v>1</v>
      </c>
      <c r="ET702" s="317">
        <f>RMDF!ET702</f>
        <v>0</v>
      </c>
      <c r="EU702" s="318" t="str">
        <f>IF(ET702=0,"",_xlfn.XLOOKUP(ET702,StatePicklist!$1:$1,StatePicklist!$3:$3,"NA",0))</f>
        <v/>
      </c>
      <c r="EV702" s="297" t="str">
        <f ca="1">IF(RMDF!EU702="", "", IF(ISNUMBER(MATCH(RMDF!EU702, INDIRECT(EU702), 0)), "OK", "Invalid"))</f>
        <v/>
      </c>
      <c r="EW702" s="281"/>
      <c r="EX702" s="281"/>
      <c r="EY702" s="281"/>
      <c r="EZ702" s="281" t="b">
        <f>AND(RMDF!FC702&gt;=0, RMDF!FC702&lt;=1-SUM(RMDF!Z702,RMDF!AG702,RMDF!AN702,RMDF!AU702,RMDF!BB702,RMDF!BI702,RMDF!BP702,RMDF!BW702,RMDF!CD702,RMDF!CK702,RMDF!CR702,RMDF!CY702,RMDF!DF702,RMDF!DM702,RMDF!DT702,RMDF!EA702,RMDF!EH702,RMDF!EO702,RMDF!EV702), RMDF!FC702=ROUND(RMDF!FC702,4))</f>
        <v>1</v>
      </c>
      <c r="FA702" s="317">
        <f>RMDF!FA702</f>
        <v>0</v>
      </c>
      <c r="FB702" s="318" t="str">
        <f>IF(FA702=0,"",_xlfn.XLOOKUP(FA702,StatePicklist!$1:$1,StatePicklist!$3:$3,"NA",0))</f>
        <v/>
      </c>
      <c r="FC702" s="297" t="str">
        <f ca="1">IF(RMDF!FB702="", "", IF(ISNUMBER(MATCH(RMDF!FB702, INDIRECT(FB702), 0)), "OK", "Invalid"))</f>
        <v/>
      </c>
    </row>
    <row r="703" spans="1:159" s="205" customFormat="1" ht="39.9" customHeight="1" x14ac:dyDescent="0.25">
      <c r="A703" s="206"/>
      <c r="B703" s="196"/>
      <c r="C703" s="197"/>
      <c r="D703" s="198"/>
      <c r="E703" s="199"/>
      <c r="F703" s="200"/>
      <c r="G703" s="201"/>
      <c r="H703" s="292"/>
      <c r="I703" s="305">
        <f>RMDF!I703</f>
        <v>0</v>
      </c>
      <c r="J703" s="305" t="str">
        <f>IF(I703=ProductCode!$B$30,"PDReclPost",IF(OR(I703=ProductCode!$C$30,I703=ProductCode!$E$30,I703=ProductCode!$G$30),"PDPreCon",IF(OR(I703=ProductCode!$D$30,I703=ProductCode!$F$30),"PDNotReclPost","")))</f>
        <v/>
      </c>
      <c r="K703" s="305" t="str">
        <f t="shared" si="39"/>
        <v/>
      </c>
      <c r="L703" s="289"/>
      <c r="M703" s="305" t="str">
        <f t="shared" si="39"/>
        <v/>
      </c>
      <c r="N703" s="289" t="b">
        <f>AND(RMDF!N703&gt;=0, RMDF!N703&lt;=1-RMDF!L703, RMDF!N703=ROUND(RMDF!N703,4))</f>
        <v>1</v>
      </c>
      <c r="O703" s="286" t="str">
        <f>IF(P703="","",IF(I703="","",IF(LEFT(I703,13)="Reclaimed pos",RawMaterialCode!$E$569,RawMaterialCode!$E$568)))</f>
        <v>Reclaimed pre-consumer mixed fibers (RM0578)</v>
      </c>
      <c r="P703" s="295">
        <f t="shared" si="40"/>
        <v>1</v>
      </c>
      <c r="Q703" s="202"/>
      <c r="R703" s="203"/>
      <c r="S703" s="204" t="str">
        <f t="shared" si="41"/>
        <v/>
      </c>
      <c r="T703" s="281"/>
      <c r="U703" s="281"/>
      <c r="V703" s="281"/>
      <c r="W703" s="281"/>
      <c r="X703" s="317">
        <f>RMDF!X703</f>
        <v>0</v>
      </c>
      <c r="Y703" s="318" t="str">
        <f>IF(X703=0,"",_xlfn.XLOOKUP(X703,StatePicklist!$1:$1,StatePicklist!$3:$3,"NA",0))</f>
        <v/>
      </c>
      <c r="Z703" s="297" t="str">
        <f ca="1">IF(RMDF!Y703="", "", IF(ISNUMBER(MATCH(RMDF!Y703, INDIRECT(Y703), 0)), "OK", "Invalid"))</f>
        <v/>
      </c>
      <c r="AA703" s="281"/>
      <c r="AB703" s="281"/>
      <c r="AC703" s="281"/>
      <c r="AD703" s="281" t="b">
        <f>AND(RMDF!AG703&gt;=0, RMDF!AG703&lt;=1-RMDF!Z703, RMDF!AG703=ROUND(RMDF!AG703,4))</f>
        <v>1</v>
      </c>
      <c r="AE703" s="317">
        <f>RMDF!AE703</f>
        <v>0</v>
      </c>
      <c r="AF703" s="318" t="str">
        <f>IF(AE703=0,"",_xlfn.XLOOKUP(AE703,StatePicklist!$1:$1,StatePicklist!$3:$3,"NA",0))</f>
        <v/>
      </c>
      <c r="AG703" s="297" t="str">
        <f ca="1">IF(RMDF!AF703="", "", IF(ISNUMBER(MATCH(RMDF!AF703, INDIRECT(AF703), 0)), "OK", "Invalid"))</f>
        <v/>
      </c>
      <c r="AH703" s="281"/>
      <c r="AI703" s="281"/>
      <c r="AJ703" s="281"/>
      <c r="AK703" s="281" t="b">
        <f>AND(RMDF!AN703&gt;=0, RMDF!AN703&lt;=1-SUM(RMDF!Z703,RMDF!AG703), RMDF!AN703=ROUND(RMDF!AN703,4))</f>
        <v>1</v>
      </c>
      <c r="AL703" s="317">
        <f>RMDF!AL703</f>
        <v>0</v>
      </c>
      <c r="AM703" s="318" t="str">
        <f>IF(AL703=0,"",_xlfn.XLOOKUP(AL703,StatePicklist!$1:$1,StatePicklist!$3:$3,"NA",0))</f>
        <v/>
      </c>
      <c r="AN703" s="297" t="str">
        <f ca="1">IF(RMDF!AM703="", "", IF(ISNUMBER(MATCH(RMDF!AM703, INDIRECT(AM703), 0)), "OK", "Invalid"))</f>
        <v/>
      </c>
      <c r="AO703" s="281"/>
      <c r="AP703" s="281"/>
      <c r="AQ703" s="281"/>
      <c r="AR703" s="281" t="b">
        <f>AND(RMDF!AU703&gt;=0, RMDF!AU703&lt;=1-SUM(RMDF!Z703,RMDF!AG703,RMDF!AN703), RMDF!AU703=ROUND(RMDF!AU703,4))</f>
        <v>1</v>
      </c>
      <c r="AS703" s="317">
        <f>RMDF!AS703</f>
        <v>0</v>
      </c>
      <c r="AT703" s="318" t="str">
        <f>IF(AS703=0,"",_xlfn.XLOOKUP(AS703,StatePicklist!$1:$1,StatePicklist!$3:$3,"NA",0))</f>
        <v/>
      </c>
      <c r="AU703" s="297" t="str">
        <f ca="1">IF(RMDF!AT703="", "", IF(ISNUMBER(MATCH(RMDF!AT703, INDIRECT(AT703), 0)), "OK", "Invalid"))</f>
        <v/>
      </c>
      <c r="AV703" s="281"/>
      <c r="AW703" s="281"/>
      <c r="AX703" s="281"/>
      <c r="AY703" s="281" t="b">
        <f>AND(RMDF!BB703&gt;=0, RMDF!BB703&lt;=1-SUM(RMDF!Z703,RMDF!AG703,RMDF!AN703,RMDF!AU703), RMDF!BB703=ROUND(RMDF!BB703,4))</f>
        <v>1</v>
      </c>
      <c r="AZ703" s="317">
        <f>RMDF!AZ703</f>
        <v>0</v>
      </c>
      <c r="BA703" s="318" t="str">
        <f>IF(AZ703=0,"",_xlfn.XLOOKUP(AZ703,StatePicklist!$1:$1,StatePicklist!$3:$3,"NA",0))</f>
        <v/>
      </c>
      <c r="BB703" s="297" t="str">
        <f ca="1">IF(RMDF!BA703="", "", IF(ISNUMBER(MATCH(RMDF!BA703, INDIRECT(BA703), 0)), "OK", "Invalid"))</f>
        <v/>
      </c>
      <c r="BC703" s="281"/>
      <c r="BD703" s="281"/>
      <c r="BE703" s="281"/>
      <c r="BF703" s="281" t="b">
        <f>AND(RMDF!BI703&gt;=0, RMDF!BI703&lt;=1-SUM(RMDF!Z703,RMDF!AG703,RMDF!AN703,RMDF!AU703,RMDF!BB703), RMDF!BI703=ROUND(RMDF!BI703,4))</f>
        <v>1</v>
      </c>
      <c r="BG703" s="317">
        <f>RMDF!BG703</f>
        <v>0</v>
      </c>
      <c r="BH703" s="318" t="str">
        <f>IF(BG703=0,"",_xlfn.XLOOKUP(BG703,StatePicklist!$1:$1,StatePicklist!$3:$3,"NA",0))</f>
        <v/>
      </c>
      <c r="BI703" s="297" t="str">
        <f ca="1">IF(RMDF!BH703="", "", IF(ISNUMBER(MATCH(RMDF!BH703, INDIRECT(BH703), 0)), "OK", "Invalid"))</f>
        <v/>
      </c>
      <c r="BJ703" s="281"/>
      <c r="BK703" s="281"/>
      <c r="BL703" s="281"/>
      <c r="BM703" s="281" t="b">
        <f>AND(RMDF!BP703&gt;=0, RMDF!BP703&lt;=1-SUM(RMDF!Z703,RMDF!AG703,RMDF!AN703,RMDF!AU703,RMDF!BB703,RMDF!BI703), RMDF!BP703=ROUND(RMDF!BP703,4))</f>
        <v>1</v>
      </c>
      <c r="BN703" s="317">
        <f>RMDF!BN703</f>
        <v>0</v>
      </c>
      <c r="BO703" s="318" t="str">
        <f>IF(BN703=0,"",_xlfn.XLOOKUP(BN703,StatePicklist!$1:$1,StatePicklist!$3:$3,"NA",0))</f>
        <v/>
      </c>
      <c r="BP703" s="297" t="str">
        <f ca="1">IF(RMDF!BO703="", "", IF(ISNUMBER(MATCH(RMDF!BO703, INDIRECT(BO703), 0)), "OK", "Invalid"))</f>
        <v/>
      </c>
      <c r="BQ703" s="281"/>
      <c r="BR703" s="281"/>
      <c r="BS703" s="281"/>
      <c r="BT703" s="281" t="b">
        <f>AND(RMDF!BW703&gt;=0, RMDF!BW703&lt;=1-SUM(RMDF!Z703,RMDF!AG703,RMDF!AN703,RMDF!AU703,RMDF!BB703,RMDF!BI703,RMDF!BP703), RMDF!BW703=ROUND(RMDF!BW703,4))</f>
        <v>1</v>
      </c>
      <c r="BU703" s="317">
        <f>RMDF!BU703</f>
        <v>0</v>
      </c>
      <c r="BV703" s="318" t="str">
        <f>IF(BU703=0,"",_xlfn.XLOOKUP(BU703,StatePicklist!$1:$1,StatePicklist!$3:$3,"NA",0))</f>
        <v/>
      </c>
      <c r="BW703" s="297" t="str">
        <f ca="1">IF(RMDF!BV703="", "", IF(ISNUMBER(MATCH(RMDF!BV703, INDIRECT(BV703), 0)), "OK", "Invalid"))</f>
        <v/>
      </c>
      <c r="BX703" s="281"/>
      <c r="BY703" s="281"/>
      <c r="BZ703" s="281"/>
      <c r="CA703" s="281" t="b">
        <f>AND(RMDF!CD703&gt;=0, RMDF!CD703&lt;=1-SUM(RMDF!Z703,RMDF!AG703,RMDF!AN703,RMDF!AU703,RMDF!BB703,RMDF!BI703,RMDF!BP703,RMDF!BW703), RMDF!CD703=ROUND(RMDF!CD703,4))</f>
        <v>1</v>
      </c>
      <c r="CB703" s="317">
        <f>RMDF!CB703</f>
        <v>0</v>
      </c>
      <c r="CC703" s="318" t="str">
        <f>IF(CB703=0,"",_xlfn.XLOOKUP(CB703,StatePicklist!$1:$1,StatePicklist!$3:$3,"NA",0))</f>
        <v/>
      </c>
      <c r="CD703" s="297" t="str">
        <f ca="1">IF(RMDF!CC703="", "", IF(ISNUMBER(MATCH(RMDF!CC703, INDIRECT(CC703), 0)), "OK", "Invalid"))</f>
        <v/>
      </c>
      <c r="CE703" s="281"/>
      <c r="CF703" s="281"/>
      <c r="CG703" s="281"/>
      <c r="CH703" s="281" t="b">
        <f>AND(RMDF!CK703&gt;=0, RMDF!CK703&lt;=1-SUM(RMDF!Z703,RMDF!AG703,RMDF!AN703,RMDF!AU703,RMDF!BB703,RMDF!BI703,RMDF!BP703,RMDF!BW703,RMDF!CD703), RMDF!CK703=ROUND(RMDF!CK703,4))</f>
        <v>1</v>
      </c>
      <c r="CI703" s="317">
        <f>RMDF!CI703</f>
        <v>0</v>
      </c>
      <c r="CJ703" s="318" t="str">
        <f>IF(CI703=0,"",_xlfn.XLOOKUP(CI703,StatePicklist!$1:$1,StatePicklist!$3:$3,"NA",0))</f>
        <v/>
      </c>
      <c r="CK703" s="297" t="str">
        <f ca="1">IF(RMDF!CJ703="", "", IF(ISNUMBER(MATCH(RMDF!CJ703, INDIRECT(CJ703), 0)), "OK", "Invalid"))</f>
        <v/>
      </c>
      <c r="CL703" s="281"/>
      <c r="CM703" s="281"/>
      <c r="CN703" s="281"/>
      <c r="CO703" s="281" t="b">
        <f>AND(RMDF!CR703&gt;=0, RMDF!CR703&lt;=1-SUM(RMDF!Z703,RMDF!AG703,RMDF!AN703,RMDF!AU703,RMDF!BB703,RMDF!BI703,RMDF!BP703,RMDF!BW703,RMDF!CD703,RMDF!CK703), RMDF!CR703=ROUND(RMDF!CR703,4))</f>
        <v>1</v>
      </c>
      <c r="CP703" s="317">
        <f>RMDF!CP703</f>
        <v>0</v>
      </c>
      <c r="CQ703" s="318" t="str">
        <f>IF(CP703=0,"",_xlfn.XLOOKUP(CP703,StatePicklist!$1:$1,StatePicklist!$3:$3,"NA",0))</f>
        <v/>
      </c>
      <c r="CR703" s="297" t="str">
        <f ca="1">IF(RMDF!CQ703="", "", IF(ISNUMBER(MATCH(RMDF!CQ703, INDIRECT(CQ703), 0)), "OK", "Invalid"))</f>
        <v/>
      </c>
      <c r="CS703" s="281"/>
      <c r="CT703" s="281"/>
      <c r="CU703" s="281"/>
      <c r="CV703" s="281" t="b">
        <f>AND(RMDF!CY703&gt;=0, RMDF!CY703&lt;=1-SUM(RMDF!Z703,RMDF!AG703,RMDF!AN703,RMDF!AU703,RMDF!BB703,RMDF!BI703,RMDF!BP703,RMDF!BW703,RMDF!CD703,RMDF!CK703,RMDF!CR703), RMDF!CY703=ROUND(RMDF!CY703,4))</f>
        <v>1</v>
      </c>
      <c r="CW703" s="317">
        <f>RMDF!CW703</f>
        <v>0</v>
      </c>
      <c r="CX703" s="318" t="str">
        <f>IF(CW703=0,"",_xlfn.XLOOKUP(CW703,StatePicklist!$1:$1,StatePicklist!$3:$3,"NA",0))</f>
        <v/>
      </c>
      <c r="CY703" s="297" t="str">
        <f ca="1">IF(RMDF!CX703="", "", IF(ISNUMBER(MATCH(RMDF!CX703, INDIRECT(CX703), 0)), "OK", "Invalid"))</f>
        <v/>
      </c>
      <c r="CZ703" s="281"/>
      <c r="DA703" s="281"/>
      <c r="DB703" s="281"/>
      <c r="DC703" s="281" t="b">
        <f>AND(RMDF!DF703&gt;=0, RMDF!DF703&lt;=1-SUM(RMDF!Z703,RMDF!AG703,RMDF!AN703,RMDF!AU703,RMDF!BB703,RMDF!BI703,RMDF!BP703,RMDF!BW703,RMDF!CD703,RMDF!CK703,RMDF!CR703,RMDF!CY703), RMDF!DF703=ROUND(RMDF!DF703,4))</f>
        <v>1</v>
      </c>
      <c r="DD703" s="317">
        <f>RMDF!DD703</f>
        <v>0</v>
      </c>
      <c r="DE703" s="318" t="str">
        <f>IF(DD703=0,"",_xlfn.XLOOKUP(DD703,StatePicklist!$1:$1,StatePicklist!$3:$3,"NA",0))</f>
        <v/>
      </c>
      <c r="DF703" s="297" t="str">
        <f ca="1">IF(RMDF!DE703="", "", IF(ISNUMBER(MATCH(RMDF!DE703, INDIRECT(DE703), 0)), "OK", "Invalid"))</f>
        <v/>
      </c>
      <c r="DG703" s="281"/>
      <c r="DH703" s="281"/>
      <c r="DI703" s="281"/>
      <c r="DJ703" s="281" t="b">
        <f>AND(RMDF!DM703&gt;=0, RMDF!DM703&lt;=1-SUM(RMDF!Z703,RMDF!AG703,RMDF!AN703,RMDF!AU703,RMDF!BB703,RMDF!BI703,RMDF!BP703,RMDF!BW703,RMDF!CD703,RMDF!CK703,RMDF!CR703,RMDF!CY703,RMDF!DF703), RMDF!DM703=ROUND(RMDF!DM703,4))</f>
        <v>1</v>
      </c>
      <c r="DK703" s="317">
        <f>RMDF!DK703</f>
        <v>0</v>
      </c>
      <c r="DL703" s="318" t="str">
        <f>IF(DK703=0,"",_xlfn.XLOOKUP(DK703,StatePicklist!$1:$1,StatePicklist!$3:$3,"NA",0))</f>
        <v/>
      </c>
      <c r="DM703" s="297" t="str">
        <f ca="1">IF(RMDF!DL703="", "", IF(ISNUMBER(MATCH(RMDF!DL703, INDIRECT(DL703), 0)), "OK", "Invalid"))</f>
        <v/>
      </c>
      <c r="DN703" s="281"/>
      <c r="DO703" s="281"/>
      <c r="DP703" s="281"/>
      <c r="DQ703" s="281" t="b">
        <f>AND(RMDF!DT703&gt;=0, RMDF!DT703&lt;=1-SUM(RMDF!Z703,RMDF!AG703,RMDF!AN703,RMDF!AU703,RMDF!BB703,RMDF!BI703,RMDF!BP703,RMDF!BW703,RMDF!CD703,RMDF!CK703,RMDF!CR703,RMDF!CY703,RMDF!DF703,RMDF!DM703), RMDF!DT703=ROUND(RMDF!DT703,4))</f>
        <v>1</v>
      </c>
      <c r="DR703" s="317">
        <f>RMDF!DR703</f>
        <v>0</v>
      </c>
      <c r="DS703" s="318" t="str">
        <f>IF(DR703=0,"",_xlfn.XLOOKUP(DR703,StatePicklist!$1:$1,StatePicklist!$3:$3,"NA",0))</f>
        <v/>
      </c>
      <c r="DT703" s="297" t="str">
        <f ca="1">IF(RMDF!DS703="", "", IF(ISNUMBER(MATCH(RMDF!DS703, INDIRECT(DS703), 0)), "OK", "Invalid"))</f>
        <v/>
      </c>
      <c r="DU703" s="281"/>
      <c r="DV703" s="281"/>
      <c r="DW703" s="281"/>
      <c r="DX703" s="281" t="b">
        <f>AND(RMDF!EA703&gt;=0, RMDF!EA703&lt;=1-SUM(RMDF!Z703,RMDF!AG703,RMDF!AN703,RMDF!AU703,RMDF!BB703,RMDF!BI703,RMDF!BP703,RMDF!BW703,RMDF!CD703,RMDF!CK703,RMDF!CR703,RMDF!CY703,RMDF!DF703,RMDF!DM703,RMDF!DT703), RMDF!EA703=ROUND(RMDF!EA703,4))</f>
        <v>1</v>
      </c>
      <c r="DY703" s="317">
        <f>RMDF!DY703</f>
        <v>0</v>
      </c>
      <c r="DZ703" s="318" t="str">
        <f>IF(DY703=0,"",_xlfn.XLOOKUP(DY703,StatePicklist!$1:$1,StatePicklist!$3:$3,"NA",0))</f>
        <v/>
      </c>
      <c r="EA703" s="297" t="str">
        <f ca="1">IF(RMDF!DZ703="", "", IF(ISNUMBER(MATCH(RMDF!DZ703, INDIRECT(DZ703), 0)), "OK", "Invalid"))</f>
        <v/>
      </c>
      <c r="EB703" s="281"/>
      <c r="EC703" s="281"/>
      <c r="ED703" s="281"/>
      <c r="EE703" s="281" t="b">
        <f>AND(RMDF!EH703&gt;=0, RMDF!EH703&lt;=1-SUM(RMDF!Z703,RMDF!AG703,RMDF!AN703,RMDF!AU703,RMDF!BB703,RMDF!BI703,RMDF!BP703,RMDF!BW703,RMDF!CD703,RMDF!CK703,RMDF!CR703,RMDF!CY703,RMDF!DF703,RMDF!DM703,RMDF!DT703,RMDF!EA703), RMDF!EH703=ROUND(RMDF!EH703,4))</f>
        <v>1</v>
      </c>
      <c r="EF703" s="317">
        <f>RMDF!EF703</f>
        <v>0</v>
      </c>
      <c r="EG703" s="318" t="str">
        <f>IF(EF703=0,"",_xlfn.XLOOKUP(EF703,StatePicklist!$1:$1,StatePicklist!$3:$3,"NA",0))</f>
        <v/>
      </c>
      <c r="EH703" s="297" t="str">
        <f ca="1">IF(RMDF!EG703="", "", IF(ISNUMBER(MATCH(RMDF!EG703, INDIRECT(EG703), 0)), "OK", "Invalid"))</f>
        <v/>
      </c>
      <c r="EI703" s="281"/>
      <c r="EJ703" s="281"/>
      <c r="EK703" s="281"/>
      <c r="EL703" s="281" t="b">
        <f>AND(RMDF!EO703&gt;=0, RMDF!EO703&lt;=1-SUM(RMDF!Z703,RMDF!AG703,RMDF!AN703,RMDF!AU703,RMDF!BB703,RMDF!BI703,RMDF!BP703,RMDF!BW703,RMDF!CD703,RMDF!CK703,RMDF!CR703,RMDF!CY703,RMDF!DF703,RMDF!DM703,RMDF!DT703,RMDF!EA703,RMDF!EH703), RMDF!EO703=ROUND(RMDF!EO703,4))</f>
        <v>1</v>
      </c>
      <c r="EM703" s="317">
        <f>RMDF!EM703</f>
        <v>0</v>
      </c>
      <c r="EN703" s="318" t="str">
        <f>IF(EM703=0,"",_xlfn.XLOOKUP(EM703,StatePicklist!$1:$1,StatePicklist!$3:$3,"NA",0))</f>
        <v/>
      </c>
      <c r="EO703" s="297" t="str">
        <f ca="1">IF(RMDF!EN703="", "", IF(ISNUMBER(MATCH(RMDF!EN703, INDIRECT(EN703), 0)), "OK", "Invalid"))</f>
        <v/>
      </c>
      <c r="EP703" s="281"/>
      <c r="EQ703" s="281"/>
      <c r="ER703" s="281"/>
      <c r="ES703" s="281" t="b">
        <f>AND(RMDF!EV703&gt;=0, RMDF!EV703&lt;=1-SUM(RMDF!Z703,RMDF!AG703,RMDF!AN703,RMDF!AU703,RMDF!BB703,RMDF!BI703,RMDF!BP703,RMDF!BW703,RMDF!CD703,RMDF!CK703,RMDF!CR703,RMDF!CY703,RMDF!DF703,RMDF!DM703,RMDF!DT703,RMDF!EA703,RMDF!EH703,RMDF!EO703), RMDF!EV703=ROUND(RMDF!EV703,4))</f>
        <v>1</v>
      </c>
      <c r="ET703" s="317">
        <f>RMDF!ET703</f>
        <v>0</v>
      </c>
      <c r="EU703" s="318" t="str">
        <f>IF(ET703=0,"",_xlfn.XLOOKUP(ET703,StatePicklist!$1:$1,StatePicklist!$3:$3,"NA",0))</f>
        <v/>
      </c>
      <c r="EV703" s="297" t="str">
        <f ca="1">IF(RMDF!EU703="", "", IF(ISNUMBER(MATCH(RMDF!EU703, INDIRECT(EU703), 0)), "OK", "Invalid"))</f>
        <v/>
      </c>
      <c r="EW703" s="281"/>
      <c r="EX703" s="281"/>
      <c r="EY703" s="281"/>
      <c r="EZ703" s="281" t="b">
        <f>AND(RMDF!FC703&gt;=0, RMDF!FC703&lt;=1-SUM(RMDF!Z703,RMDF!AG703,RMDF!AN703,RMDF!AU703,RMDF!BB703,RMDF!BI703,RMDF!BP703,RMDF!BW703,RMDF!CD703,RMDF!CK703,RMDF!CR703,RMDF!CY703,RMDF!DF703,RMDF!DM703,RMDF!DT703,RMDF!EA703,RMDF!EH703,RMDF!EO703,RMDF!EV703), RMDF!FC703=ROUND(RMDF!FC703,4))</f>
        <v>1</v>
      </c>
      <c r="FA703" s="317">
        <f>RMDF!FA703</f>
        <v>0</v>
      </c>
      <c r="FB703" s="318" t="str">
        <f>IF(FA703=0,"",_xlfn.XLOOKUP(FA703,StatePicklist!$1:$1,StatePicklist!$3:$3,"NA",0))</f>
        <v/>
      </c>
      <c r="FC703" s="297" t="str">
        <f ca="1">IF(RMDF!FB703="", "", IF(ISNUMBER(MATCH(RMDF!FB703, INDIRECT(FB703), 0)), "OK", "Invalid"))</f>
        <v/>
      </c>
    </row>
    <row r="704" spans="1:159" s="205" customFormat="1" ht="39.9" customHeight="1" x14ac:dyDescent="0.25">
      <c r="A704" s="206"/>
      <c r="B704" s="196"/>
      <c r="C704" s="197"/>
      <c r="D704" s="198"/>
      <c r="E704" s="199"/>
      <c r="F704" s="200"/>
      <c r="G704" s="201"/>
      <c r="H704" s="292"/>
      <c r="I704" s="305">
        <f>RMDF!I704</f>
        <v>0</v>
      </c>
      <c r="J704" s="305" t="str">
        <f>IF(I704=ProductCode!$B$30,"PDReclPost",IF(OR(I704=ProductCode!$C$30,I704=ProductCode!$E$30,I704=ProductCode!$G$30),"PDPreCon",IF(OR(I704=ProductCode!$D$30,I704=ProductCode!$F$30),"PDNotReclPost","")))</f>
        <v/>
      </c>
      <c r="K704" s="305" t="str">
        <f t="shared" si="39"/>
        <v/>
      </c>
      <c r="L704" s="289"/>
      <c r="M704" s="305" t="str">
        <f t="shared" si="39"/>
        <v/>
      </c>
      <c r="N704" s="289" t="b">
        <f>AND(RMDF!N704&gt;=0, RMDF!N704&lt;=1-RMDF!L704, RMDF!N704=ROUND(RMDF!N704,4))</f>
        <v>1</v>
      </c>
      <c r="O704" s="286" t="str">
        <f>IF(P704="","",IF(I704="","",IF(LEFT(I704,13)="Reclaimed pos",RawMaterialCode!$E$569,RawMaterialCode!$E$568)))</f>
        <v>Reclaimed pre-consumer mixed fibers (RM0578)</v>
      </c>
      <c r="P704" s="295">
        <f t="shared" si="40"/>
        <v>1</v>
      </c>
      <c r="Q704" s="202"/>
      <c r="R704" s="203"/>
      <c r="S704" s="204" t="str">
        <f t="shared" si="41"/>
        <v/>
      </c>
      <c r="T704" s="281"/>
      <c r="U704" s="281"/>
      <c r="V704" s="281"/>
      <c r="W704" s="281"/>
      <c r="X704" s="317">
        <f>RMDF!X704</f>
        <v>0</v>
      </c>
      <c r="Y704" s="318" t="str">
        <f>IF(X704=0,"",_xlfn.XLOOKUP(X704,StatePicklist!$1:$1,StatePicklist!$3:$3,"NA",0))</f>
        <v/>
      </c>
      <c r="Z704" s="297" t="str">
        <f ca="1">IF(RMDF!Y704="", "", IF(ISNUMBER(MATCH(RMDF!Y704, INDIRECT(Y704), 0)), "OK", "Invalid"))</f>
        <v/>
      </c>
      <c r="AA704" s="281"/>
      <c r="AB704" s="281"/>
      <c r="AC704" s="281"/>
      <c r="AD704" s="281" t="b">
        <f>AND(RMDF!AG704&gt;=0, RMDF!AG704&lt;=1-RMDF!Z704, RMDF!AG704=ROUND(RMDF!AG704,4))</f>
        <v>1</v>
      </c>
      <c r="AE704" s="317">
        <f>RMDF!AE704</f>
        <v>0</v>
      </c>
      <c r="AF704" s="318" t="str">
        <f>IF(AE704=0,"",_xlfn.XLOOKUP(AE704,StatePicklist!$1:$1,StatePicklist!$3:$3,"NA",0))</f>
        <v/>
      </c>
      <c r="AG704" s="297" t="str">
        <f ca="1">IF(RMDF!AF704="", "", IF(ISNUMBER(MATCH(RMDF!AF704, INDIRECT(AF704), 0)), "OK", "Invalid"))</f>
        <v/>
      </c>
      <c r="AH704" s="281"/>
      <c r="AI704" s="281"/>
      <c r="AJ704" s="281"/>
      <c r="AK704" s="281" t="b">
        <f>AND(RMDF!AN704&gt;=0, RMDF!AN704&lt;=1-SUM(RMDF!Z704,RMDF!AG704), RMDF!AN704=ROUND(RMDF!AN704,4))</f>
        <v>1</v>
      </c>
      <c r="AL704" s="317">
        <f>RMDF!AL704</f>
        <v>0</v>
      </c>
      <c r="AM704" s="318" t="str">
        <f>IF(AL704=0,"",_xlfn.XLOOKUP(AL704,StatePicklist!$1:$1,StatePicklist!$3:$3,"NA",0))</f>
        <v/>
      </c>
      <c r="AN704" s="297" t="str">
        <f ca="1">IF(RMDF!AM704="", "", IF(ISNUMBER(MATCH(RMDF!AM704, INDIRECT(AM704), 0)), "OK", "Invalid"))</f>
        <v/>
      </c>
      <c r="AO704" s="281"/>
      <c r="AP704" s="281"/>
      <c r="AQ704" s="281"/>
      <c r="AR704" s="281" t="b">
        <f>AND(RMDF!AU704&gt;=0, RMDF!AU704&lt;=1-SUM(RMDF!Z704,RMDF!AG704,RMDF!AN704), RMDF!AU704=ROUND(RMDF!AU704,4))</f>
        <v>1</v>
      </c>
      <c r="AS704" s="317">
        <f>RMDF!AS704</f>
        <v>0</v>
      </c>
      <c r="AT704" s="318" t="str">
        <f>IF(AS704=0,"",_xlfn.XLOOKUP(AS704,StatePicklist!$1:$1,StatePicklist!$3:$3,"NA",0))</f>
        <v/>
      </c>
      <c r="AU704" s="297" t="str">
        <f ca="1">IF(RMDF!AT704="", "", IF(ISNUMBER(MATCH(RMDF!AT704, INDIRECT(AT704), 0)), "OK", "Invalid"))</f>
        <v/>
      </c>
      <c r="AV704" s="281"/>
      <c r="AW704" s="281"/>
      <c r="AX704" s="281"/>
      <c r="AY704" s="281" t="b">
        <f>AND(RMDF!BB704&gt;=0, RMDF!BB704&lt;=1-SUM(RMDF!Z704,RMDF!AG704,RMDF!AN704,RMDF!AU704), RMDF!BB704=ROUND(RMDF!BB704,4))</f>
        <v>1</v>
      </c>
      <c r="AZ704" s="317">
        <f>RMDF!AZ704</f>
        <v>0</v>
      </c>
      <c r="BA704" s="318" t="str">
        <f>IF(AZ704=0,"",_xlfn.XLOOKUP(AZ704,StatePicklist!$1:$1,StatePicklist!$3:$3,"NA",0))</f>
        <v/>
      </c>
      <c r="BB704" s="297" t="str">
        <f ca="1">IF(RMDF!BA704="", "", IF(ISNUMBER(MATCH(RMDF!BA704, INDIRECT(BA704), 0)), "OK", "Invalid"))</f>
        <v/>
      </c>
      <c r="BC704" s="281"/>
      <c r="BD704" s="281"/>
      <c r="BE704" s="281"/>
      <c r="BF704" s="281" t="b">
        <f>AND(RMDF!BI704&gt;=0, RMDF!BI704&lt;=1-SUM(RMDF!Z704,RMDF!AG704,RMDF!AN704,RMDF!AU704,RMDF!BB704), RMDF!BI704=ROUND(RMDF!BI704,4))</f>
        <v>1</v>
      </c>
      <c r="BG704" s="317">
        <f>RMDF!BG704</f>
        <v>0</v>
      </c>
      <c r="BH704" s="318" t="str">
        <f>IF(BG704=0,"",_xlfn.XLOOKUP(BG704,StatePicklist!$1:$1,StatePicklist!$3:$3,"NA",0))</f>
        <v/>
      </c>
      <c r="BI704" s="297" t="str">
        <f ca="1">IF(RMDF!BH704="", "", IF(ISNUMBER(MATCH(RMDF!BH704, INDIRECT(BH704), 0)), "OK", "Invalid"))</f>
        <v/>
      </c>
      <c r="BJ704" s="281"/>
      <c r="BK704" s="281"/>
      <c r="BL704" s="281"/>
      <c r="BM704" s="281" t="b">
        <f>AND(RMDF!BP704&gt;=0, RMDF!BP704&lt;=1-SUM(RMDF!Z704,RMDF!AG704,RMDF!AN704,RMDF!AU704,RMDF!BB704,RMDF!BI704), RMDF!BP704=ROUND(RMDF!BP704,4))</f>
        <v>1</v>
      </c>
      <c r="BN704" s="317">
        <f>RMDF!BN704</f>
        <v>0</v>
      </c>
      <c r="BO704" s="318" t="str">
        <f>IF(BN704=0,"",_xlfn.XLOOKUP(BN704,StatePicklist!$1:$1,StatePicklist!$3:$3,"NA",0))</f>
        <v/>
      </c>
      <c r="BP704" s="297" t="str">
        <f ca="1">IF(RMDF!BO704="", "", IF(ISNUMBER(MATCH(RMDF!BO704, INDIRECT(BO704), 0)), "OK", "Invalid"))</f>
        <v/>
      </c>
      <c r="BQ704" s="281"/>
      <c r="BR704" s="281"/>
      <c r="BS704" s="281"/>
      <c r="BT704" s="281" t="b">
        <f>AND(RMDF!BW704&gt;=0, RMDF!BW704&lt;=1-SUM(RMDF!Z704,RMDF!AG704,RMDF!AN704,RMDF!AU704,RMDF!BB704,RMDF!BI704,RMDF!BP704), RMDF!BW704=ROUND(RMDF!BW704,4))</f>
        <v>1</v>
      </c>
      <c r="BU704" s="317">
        <f>RMDF!BU704</f>
        <v>0</v>
      </c>
      <c r="BV704" s="318" t="str">
        <f>IF(BU704=0,"",_xlfn.XLOOKUP(BU704,StatePicklist!$1:$1,StatePicklist!$3:$3,"NA",0))</f>
        <v/>
      </c>
      <c r="BW704" s="297" t="str">
        <f ca="1">IF(RMDF!BV704="", "", IF(ISNUMBER(MATCH(RMDF!BV704, INDIRECT(BV704), 0)), "OK", "Invalid"))</f>
        <v/>
      </c>
      <c r="BX704" s="281"/>
      <c r="BY704" s="281"/>
      <c r="BZ704" s="281"/>
      <c r="CA704" s="281" t="b">
        <f>AND(RMDF!CD704&gt;=0, RMDF!CD704&lt;=1-SUM(RMDF!Z704,RMDF!AG704,RMDF!AN704,RMDF!AU704,RMDF!BB704,RMDF!BI704,RMDF!BP704,RMDF!BW704), RMDF!CD704=ROUND(RMDF!CD704,4))</f>
        <v>1</v>
      </c>
      <c r="CB704" s="317">
        <f>RMDF!CB704</f>
        <v>0</v>
      </c>
      <c r="CC704" s="318" t="str">
        <f>IF(CB704=0,"",_xlfn.XLOOKUP(CB704,StatePicklist!$1:$1,StatePicklist!$3:$3,"NA",0))</f>
        <v/>
      </c>
      <c r="CD704" s="297" t="str">
        <f ca="1">IF(RMDF!CC704="", "", IF(ISNUMBER(MATCH(RMDF!CC704, INDIRECT(CC704), 0)), "OK", "Invalid"))</f>
        <v/>
      </c>
      <c r="CE704" s="281"/>
      <c r="CF704" s="281"/>
      <c r="CG704" s="281"/>
      <c r="CH704" s="281" t="b">
        <f>AND(RMDF!CK704&gt;=0, RMDF!CK704&lt;=1-SUM(RMDF!Z704,RMDF!AG704,RMDF!AN704,RMDF!AU704,RMDF!BB704,RMDF!BI704,RMDF!BP704,RMDF!BW704,RMDF!CD704), RMDF!CK704=ROUND(RMDF!CK704,4))</f>
        <v>1</v>
      </c>
      <c r="CI704" s="317">
        <f>RMDF!CI704</f>
        <v>0</v>
      </c>
      <c r="CJ704" s="318" t="str">
        <f>IF(CI704=0,"",_xlfn.XLOOKUP(CI704,StatePicklist!$1:$1,StatePicklist!$3:$3,"NA",0))</f>
        <v/>
      </c>
      <c r="CK704" s="297" t="str">
        <f ca="1">IF(RMDF!CJ704="", "", IF(ISNUMBER(MATCH(RMDF!CJ704, INDIRECT(CJ704), 0)), "OK", "Invalid"))</f>
        <v/>
      </c>
      <c r="CL704" s="281"/>
      <c r="CM704" s="281"/>
      <c r="CN704" s="281"/>
      <c r="CO704" s="281" t="b">
        <f>AND(RMDF!CR704&gt;=0, RMDF!CR704&lt;=1-SUM(RMDF!Z704,RMDF!AG704,RMDF!AN704,RMDF!AU704,RMDF!BB704,RMDF!BI704,RMDF!BP704,RMDF!BW704,RMDF!CD704,RMDF!CK704), RMDF!CR704=ROUND(RMDF!CR704,4))</f>
        <v>1</v>
      </c>
      <c r="CP704" s="317">
        <f>RMDF!CP704</f>
        <v>0</v>
      </c>
      <c r="CQ704" s="318" t="str">
        <f>IF(CP704=0,"",_xlfn.XLOOKUP(CP704,StatePicklist!$1:$1,StatePicklist!$3:$3,"NA",0))</f>
        <v/>
      </c>
      <c r="CR704" s="297" t="str">
        <f ca="1">IF(RMDF!CQ704="", "", IF(ISNUMBER(MATCH(RMDF!CQ704, INDIRECT(CQ704), 0)), "OK", "Invalid"))</f>
        <v/>
      </c>
      <c r="CS704" s="281"/>
      <c r="CT704" s="281"/>
      <c r="CU704" s="281"/>
      <c r="CV704" s="281" t="b">
        <f>AND(RMDF!CY704&gt;=0, RMDF!CY704&lt;=1-SUM(RMDF!Z704,RMDF!AG704,RMDF!AN704,RMDF!AU704,RMDF!BB704,RMDF!BI704,RMDF!BP704,RMDF!BW704,RMDF!CD704,RMDF!CK704,RMDF!CR704), RMDF!CY704=ROUND(RMDF!CY704,4))</f>
        <v>1</v>
      </c>
      <c r="CW704" s="317">
        <f>RMDF!CW704</f>
        <v>0</v>
      </c>
      <c r="CX704" s="318" t="str">
        <f>IF(CW704=0,"",_xlfn.XLOOKUP(CW704,StatePicklist!$1:$1,StatePicklist!$3:$3,"NA",0))</f>
        <v/>
      </c>
      <c r="CY704" s="297" t="str">
        <f ca="1">IF(RMDF!CX704="", "", IF(ISNUMBER(MATCH(RMDF!CX704, INDIRECT(CX704), 0)), "OK", "Invalid"))</f>
        <v/>
      </c>
      <c r="CZ704" s="281"/>
      <c r="DA704" s="281"/>
      <c r="DB704" s="281"/>
      <c r="DC704" s="281" t="b">
        <f>AND(RMDF!DF704&gt;=0, RMDF!DF704&lt;=1-SUM(RMDF!Z704,RMDF!AG704,RMDF!AN704,RMDF!AU704,RMDF!BB704,RMDF!BI704,RMDF!BP704,RMDF!BW704,RMDF!CD704,RMDF!CK704,RMDF!CR704,RMDF!CY704), RMDF!DF704=ROUND(RMDF!DF704,4))</f>
        <v>1</v>
      </c>
      <c r="DD704" s="317">
        <f>RMDF!DD704</f>
        <v>0</v>
      </c>
      <c r="DE704" s="318" t="str">
        <f>IF(DD704=0,"",_xlfn.XLOOKUP(DD704,StatePicklist!$1:$1,StatePicklist!$3:$3,"NA",0))</f>
        <v/>
      </c>
      <c r="DF704" s="297" t="str">
        <f ca="1">IF(RMDF!DE704="", "", IF(ISNUMBER(MATCH(RMDF!DE704, INDIRECT(DE704), 0)), "OK", "Invalid"))</f>
        <v/>
      </c>
      <c r="DG704" s="281"/>
      <c r="DH704" s="281"/>
      <c r="DI704" s="281"/>
      <c r="DJ704" s="281" t="b">
        <f>AND(RMDF!DM704&gt;=0, RMDF!DM704&lt;=1-SUM(RMDF!Z704,RMDF!AG704,RMDF!AN704,RMDF!AU704,RMDF!BB704,RMDF!BI704,RMDF!BP704,RMDF!BW704,RMDF!CD704,RMDF!CK704,RMDF!CR704,RMDF!CY704,RMDF!DF704), RMDF!DM704=ROUND(RMDF!DM704,4))</f>
        <v>1</v>
      </c>
      <c r="DK704" s="317">
        <f>RMDF!DK704</f>
        <v>0</v>
      </c>
      <c r="DL704" s="318" t="str">
        <f>IF(DK704=0,"",_xlfn.XLOOKUP(DK704,StatePicklist!$1:$1,StatePicklist!$3:$3,"NA",0))</f>
        <v/>
      </c>
      <c r="DM704" s="297" t="str">
        <f ca="1">IF(RMDF!DL704="", "", IF(ISNUMBER(MATCH(RMDF!DL704, INDIRECT(DL704), 0)), "OK", "Invalid"))</f>
        <v/>
      </c>
      <c r="DN704" s="281"/>
      <c r="DO704" s="281"/>
      <c r="DP704" s="281"/>
      <c r="DQ704" s="281" t="b">
        <f>AND(RMDF!DT704&gt;=0, RMDF!DT704&lt;=1-SUM(RMDF!Z704,RMDF!AG704,RMDF!AN704,RMDF!AU704,RMDF!BB704,RMDF!BI704,RMDF!BP704,RMDF!BW704,RMDF!CD704,RMDF!CK704,RMDF!CR704,RMDF!CY704,RMDF!DF704,RMDF!DM704), RMDF!DT704=ROUND(RMDF!DT704,4))</f>
        <v>1</v>
      </c>
      <c r="DR704" s="317">
        <f>RMDF!DR704</f>
        <v>0</v>
      </c>
      <c r="DS704" s="318" t="str">
        <f>IF(DR704=0,"",_xlfn.XLOOKUP(DR704,StatePicklist!$1:$1,StatePicklist!$3:$3,"NA",0))</f>
        <v/>
      </c>
      <c r="DT704" s="297" t="str">
        <f ca="1">IF(RMDF!DS704="", "", IF(ISNUMBER(MATCH(RMDF!DS704, INDIRECT(DS704), 0)), "OK", "Invalid"))</f>
        <v/>
      </c>
      <c r="DU704" s="281"/>
      <c r="DV704" s="281"/>
      <c r="DW704" s="281"/>
      <c r="DX704" s="281" t="b">
        <f>AND(RMDF!EA704&gt;=0, RMDF!EA704&lt;=1-SUM(RMDF!Z704,RMDF!AG704,RMDF!AN704,RMDF!AU704,RMDF!BB704,RMDF!BI704,RMDF!BP704,RMDF!BW704,RMDF!CD704,RMDF!CK704,RMDF!CR704,RMDF!CY704,RMDF!DF704,RMDF!DM704,RMDF!DT704), RMDF!EA704=ROUND(RMDF!EA704,4))</f>
        <v>1</v>
      </c>
      <c r="DY704" s="317">
        <f>RMDF!DY704</f>
        <v>0</v>
      </c>
      <c r="DZ704" s="318" t="str">
        <f>IF(DY704=0,"",_xlfn.XLOOKUP(DY704,StatePicklist!$1:$1,StatePicklist!$3:$3,"NA",0))</f>
        <v/>
      </c>
      <c r="EA704" s="297" t="str">
        <f ca="1">IF(RMDF!DZ704="", "", IF(ISNUMBER(MATCH(RMDF!DZ704, INDIRECT(DZ704), 0)), "OK", "Invalid"))</f>
        <v/>
      </c>
      <c r="EB704" s="281"/>
      <c r="EC704" s="281"/>
      <c r="ED704" s="281"/>
      <c r="EE704" s="281" t="b">
        <f>AND(RMDF!EH704&gt;=0, RMDF!EH704&lt;=1-SUM(RMDF!Z704,RMDF!AG704,RMDF!AN704,RMDF!AU704,RMDF!BB704,RMDF!BI704,RMDF!BP704,RMDF!BW704,RMDF!CD704,RMDF!CK704,RMDF!CR704,RMDF!CY704,RMDF!DF704,RMDF!DM704,RMDF!DT704,RMDF!EA704), RMDF!EH704=ROUND(RMDF!EH704,4))</f>
        <v>1</v>
      </c>
      <c r="EF704" s="317">
        <f>RMDF!EF704</f>
        <v>0</v>
      </c>
      <c r="EG704" s="318" t="str">
        <f>IF(EF704=0,"",_xlfn.XLOOKUP(EF704,StatePicklist!$1:$1,StatePicklist!$3:$3,"NA",0))</f>
        <v/>
      </c>
      <c r="EH704" s="297" t="str">
        <f ca="1">IF(RMDF!EG704="", "", IF(ISNUMBER(MATCH(RMDF!EG704, INDIRECT(EG704), 0)), "OK", "Invalid"))</f>
        <v/>
      </c>
      <c r="EI704" s="281"/>
      <c r="EJ704" s="281"/>
      <c r="EK704" s="281"/>
      <c r="EL704" s="281" t="b">
        <f>AND(RMDF!EO704&gt;=0, RMDF!EO704&lt;=1-SUM(RMDF!Z704,RMDF!AG704,RMDF!AN704,RMDF!AU704,RMDF!BB704,RMDF!BI704,RMDF!BP704,RMDF!BW704,RMDF!CD704,RMDF!CK704,RMDF!CR704,RMDF!CY704,RMDF!DF704,RMDF!DM704,RMDF!DT704,RMDF!EA704,RMDF!EH704), RMDF!EO704=ROUND(RMDF!EO704,4))</f>
        <v>1</v>
      </c>
      <c r="EM704" s="317">
        <f>RMDF!EM704</f>
        <v>0</v>
      </c>
      <c r="EN704" s="318" t="str">
        <f>IF(EM704=0,"",_xlfn.XLOOKUP(EM704,StatePicklist!$1:$1,StatePicklist!$3:$3,"NA",0))</f>
        <v/>
      </c>
      <c r="EO704" s="297" t="str">
        <f ca="1">IF(RMDF!EN704="", "", IF(ISNUMBER(MATCH(RMDF!EN704, INDIRECT(EN704), 0)), "OK", "Invalid"))</f>
        <v/>
      </c>
      <c r="EP704" s="281"/>
      <c r="EQ704" s="281"/>
      <c r="ER704" s="281"/>
      <c r="ES704" s="281" t="b">
        <f>AND(RMDF!EV704&gt;=0, RMDF!EV704&lt;=1-SUM(RMDF!Z704,RMDF!AG704,RMDF!AN704,RMDF!AU704,RMDF!BB704,RMDF!BI704,RMDF!BP704,RMDF!BW704,RMDF!CD704,RMDF!CK704,RMDF!CR704,RMDF!CY704,RMDF!DF704,RMDF!DM704,RMDF!DT704,RMDF!EA704,RMDF!EH704,RMDF!EO704), RMDF!EV704=ROUND(RMDF!EV704,4))</f>
        <v>1</v>
      </c>
      <c r="ET704" s="317">
        <f>RMDF!ET704</f>
        <v>0</v>
      </c>
      <c r="EU704" s="318" t="str">
        <f>IF(ET704=0,"",_xlfn.XLOOKUP(ET704,StatePicklist!$1:$1,StatePicklist!$3:$3,"NA",0))</f>
        <v/>
      </c>
      <c r="EV704" s="297" t="str">
        <f ca="1">IF(RMDF!EU704="", "", IF(ISNUMBER(MATCH(RMDF!EU704, INDIRECT(EU704), 0)), "OK", "Invalid"))</f>
        <v/>
      </c>
      <c r="EW704" s="281"/>
      <c r="EX704" s="281"/>
      <c r="EY704" s="281"/>
      <c r="EZ704" s="281" t="b">
        <f>AND(RMDF!FC704&gt;=0, RMDF!FC704&lt;=1-SUM(RMDF!Z704,RMDF!AG704,RMDF!AN704,RMDF!AU704,RMDF!BB704,RMDF!BI704,RMDF!BP704,RMDF!BW704,RMDF!CD704,RMDF!CK704,RMDF!CR704,RMDF!CY704,RMDF!DF704,RMDF!DM704,RMDF!DT704,RMDF!EA704,RMDF!EH704,RMDF!EO704,RMDF!EV704), RMDF!FC704=ROUND(RMDF!FC704,4))</f>
        <v>1</v>
      </c>
      <c r="FA704" s="317">
        <f>RMDF!FA704</f>
        <v>0</v>
      </c>
      <c r="FB704" s="318" t="str">
        <f>IF(FA704=0,"",_xlfn.XLOOKUP(FA704,StatePicklist!$1:$1,StatePicklist!$3:$3,"NA",0))</f>
        <v/>
      </c>
      <c r="FC704" s="297" t="str">
        <f ca="1">IF(RMDF!FB704="", "", IF(ISNUMBER(MATCH(RMDF!FB704, INDIRECT(FB704), 0)), "OK", "Invalid"))</f>
        <v/>
      </c>
    </row>
    <row r="705" spans="1:159" s="205" customFormat="1" ht="39.9" customHeight="1" x14ac:dyDescent="0.25">
      <c r="A705" s="206"/>
      <c r="B705" s="196"/>
      <c r="C705" s="197"/>
      <c r="D705" s="198"/>
      <c r="E705" s="199"/>
      <c r="F705" s="200"/>
      <c r="G705" s="201"/>
      <c r="H705" s="292"/>
      <c r="I705" s="305">
        <f>RMDF!I705</f>
        <v>0</v>
      </c>
      <c r="J705" s="305" t="str">
        <f>IF(I705=ProductCode!$B$30,"PDReclPost",IF(OR(I705=ProductCode!$C$30,I705=ProductCode!$E$30,I705=ProductCode!$G$30),"PDPreCon",IF(OR(I705=ProductCode!$D$30,I705=ProductCode!$F$30),"PDNotReclPost","")))</f>
        <v/>
      </c>
      <c r="K705" s="305" t="str">
        <f t="shared" si="39"/>
        <v/>
      </c>
      <c r="L705" s="289"/>
      <c r="M705" s="305" t="str">
        <f t="shared" si="39"/>
        <v/>
      </c>
      <c r="N705" s="289" t="b">
        <f>AND(RMDF!N705&gt;=0, RMDF!N705&lt;=1-RMDF!L705, RMDF!N705=ROUND(RMDF!N705,4))</f>
        <v>1</v>
      </c>
      <c r="O705" s="286" t="str">
        <f>IF(P705="","",IF(I705="","",IF(LEFT(I705,13)="Reclaimed pos",RawMaterialCode!$E$569,RawMaterialCode!$E$568)))</f>
        <v>Reclaimed pre-consumer mixed fibers (RM0578)</v>
      </c>
      <c r="P705" s="295">
        <f t="shared" si="40"/>
        <v>1</v>
      </c>
      <c r="Q705" s="202"/>
      <c r="R705" s="203"/>
      <c r="S705" s="204" t="str">
        <f t="shared" si="41"/>
        <v/>
      </c>
      <c r="T705" s="281"/>
      <c r="U705" s="281"/>
      <c r="V705" s="281"/>
      <c r="W705" s="281"/>
      <c r="X705" s="317">
        <f>RMDF!X705</f>
        <v>0</v>
      </c>
      <c r="Y705" s="318" t="str">
        <f>IF(X705=0,"",_xlfn.XLOOKUP(X705,StatePicklist!$1:$1,StatePicklist!$3:$3,"NA",0))</f>
        <v/>
      </c>
      <c r="Z705" s="297" t="str">
        <f ca="1">IF(RMDF!Y705="", "", IF(ISNUMBER(MATCH(RMDF!Y705, INDIRECT(Y705), 0)), "OK", "Invalid"))</f>
        <v/>
      </c>
      <c r="AA705" s="281"/>
      <c r="AB705" s="281"/>
      <c r="AC705" s="281"/>
      <c r="AD705" s="281" t="b">
        <f>AND(RMDF!AG705&gt;=0, RMDF!AG705&lt;=1-RMDF!Z705, RMDF!AG705=ROUND(RMDF!AG705,4))</f>
        <v>1</v>
      </c>
      <c r="AE705" s="317">
        <f>RMDF!AE705</f>
        <v>0</v>
      </c>
      <c r="AF705" s="318" t="str">
        <f>IF(AE705=0,"",_xlfn.XLOOKUP(AE705,StatePicklist!$1:$1,StatePicklist!$3:$3,"NA",0))</f>
        <v/>
      </c>
      <c r="AG705" s="297" t="str">
        <f ca="1">IF(RMDF!AF705="", "", IF(ISNUMBER(MATCH(RMDF!AF705, INDIRECT(AF705), 0)), "OK", "Invalid"))</f>
        <v/>
      </c>
      <c r="AH705" s="281"/>
      <c r="AI705" s="281"/>
      <c r="AJ705" s="281"/>
      <c r="AK705" s="281" t="b">
        <f>AND(RMDF!AN705&gt;=0, RMDF!AN705&lt;=1-SUM(RMDF!Z705,RMDF!AG705), RMDF!AN705=ROUND(RMDF!AN705,4))</f>
        <v>1</v>
      </c>
      <c r="AL705" s="317">
        <f>RMDF!AL705</f>
        <v>0</v>
      </c>
      <c r="AM705" s="318" t="str">
        <f>IF(AL705=0,"",_xlfn.XLOOKUP(AL705,StatePicklist!$1:$1,StatePicklist!$3:$3,"NA",0))</f>
        <v/>
      </c>
      <c r="AN705" s="297" t="str">
        <f ca="1">IF(RMDF!AM705="", "", IF(ISNUMBER(MATCH(RMDF!AM705, INDIRECT(AM705), 0)), "OK", "Invalid"))</f>
        <v/>
      </c>
      <c r="AO705" s="281"/>
      <c r="AP705" s="281"/>
      <c r="AQ705" s="281"/>
      <c r="AR705" s="281" t="b">
        <f>AND(RMDF!AU705&gt;=0, RMDF!AU705&lt;=1-SUM(RMDF!Z705,RMDF!AG705,RMDF!AN705), RMDF!AU705=ROUND(RMDF!AU705,4))</f>
        <v>1</v>
      </c>
      <c r="AS705" s="317">
        <f>RMDF!AS705</f>
        <v>0</v>
      </c>
      <c r="AT705" s="318" t="str">
        <f>IF(AS705=0,"",_xlfn.XLOOKUP(AS705,StatePicklist!$1:$1,StatePicklist!$3:$3,"NA",0))</f>
        <v/>
      </c>
      <c r="AU705" s="297" t="str">
        <f ca="1">IF(RMDF!AT705="", "", IF(ISNUMBER(MATCH(RMDF!AT705, INDIRECT(AT705), 0)), "OK", "Invalid"))</f>
        <v/>
      </c>
      <c r="AV705" s="281"/>
      <c r="AW705" s="281"/>
      <c r="AX705" s="281"/>
      <c r="AY705" s="281" t="b">
        <f>AND(RMDF!BB705&gt;=0, RMDF!BB705&lt;=1-SUM(RMDF!Z705,RMDF!AG705,RMDF!AN705,RMDF!AU705), RMDF!BB705=ROUND(RMDF!BB705,4))</f>
        <v>1</v>
      </c>
      <c r="AZ705" s="317">
        <f>RMDF!AZ705</f>
        <v>0</v>
      </c>
      <c r="BA705" s="318" t="str">
        <f>IF(AZ705=0,"",_xlfn.XLOOKUP(AZ705,StatePicklist!$1:$1,StatePicklist!$3:$3,"NA",0))</f>
        <v/>
      </c>
      <c r="BB705" s="297" t="str">
        <f ca="1">IF(RMDF!BA705="", "", IF(ISNUMBER(MATCH(RMDF!BA705, INDIRECT(BA705), 0)), "OK", "Invalid"))</f>
        <v/>
      </c>
      <c r="BC705" s="281"/>
      <c r="BD705" s="281"/>
      <c r="BE705" s="281"/>
      <c r="BF705" s="281" t="b">
        <f>AND(RMDF!BI705&gt;=0, RMDF!BI705&lt;=1-SUM(RMDF!Z705,RMDF!AG705,RMDF!AN705,RMDF!AU705,RMDF!BB705), RMDF!BI705=ROUND(RMDF!BI705,4))</f>
        <v>1</v>
      </c>
      <c r="BG705" s="317">
        <f>RMDF!BG705</f>
        <v>0</v>
      </c>
      <c r="BH705" s="318" t="str">
        <f>IF(BG705=0,"",_xlfn.XLOOKUP(BG705,StatePicklist!$1:$1,StatePicklist!$3:$3,"NA",0))</f>
        <v/>
      </c>
      <c r="BI705" s="297" t="str">
        <f ca="1">IF(RMDF!BH705="", "", IF(ISNUMBER(MATCH(RMDF!BH705, INDIRECT(BH705), 0)), "OK", "Invalid"))</f>
        <v/>
      </c>
      <c r="BJ705" s="281"/>
      <c r="BK705" s="281"/>
      <c r="BL705" s="281"/>
      <c r="BM705" s="281" t="b">
        <f>AND(RMDF!BP705&gt;=0, RMDF!BP705&lt;=1-SUM(RMDF!Z705,RMDF!AG705,RMDF!AN705,RMDF!AU705,RMDF!BB705,RMDF!BI705), RMDF!BP705=ROUND(RMDF!BP705,4))</f>
        <v>1</v>
      </c>
      <c r="BN705" s="317">
        <f>RMDF!BN705</f>
        <v>0</v>
      </c>
      <c r="BO705" s="318" t="str">
        <f>IF(BN705=0,"",_xlfn.XLOOKUP(BN705,StatePicklist!$1:$1,StatePicklist!$3:$3,"NA",0))</f>
        <v/>
      </c>
      <c r="BP705" s="297" t="str">
        <f ca="1">IF(RMDF!BO705="", "", IF(ISNUMBER(MATCH(RMDF!BO705, INDIRECT(BO705), 0)), "OK", "Invalid"))</f>
        <v/>
      </c>
      <c r="BQ705" s="281"/>
      <c r="BR705" s="281"/>
      <c r="BS705" s="281"/>
      <c r="BT705" s="281" t="b">
        <f>AND(RMDF!BW705&gt;=0, RMDF!BW705&lt;=1-SUM(RMDF!Z705,RMDF!AG705,RMDF!AN705,RMDF!AU705,RMDF!BB705,RMDF!BI705,RMDF!BP705), RMDF!BW705=ROUND(RMDF!BW705,4))</f>
        <v>1</v>
      </c>
      <c r="BU705" s="317">
        <f>RMDF!BU705</f>
        <v>0</v>
      </c>
      <c r="BV705" s="318" t="str">
        <f>IF(BU705=0,"",_xlfn.XLOOKUP(BU705,StatePicklist!$1:$1,StatePicklist!$3:$3,"NA",0))</f>
        <v/>
      </c>
      <c r="BW705" s="297" t="str">
        <f ca="1">IF(RMDF!BV705="", "", IF(ISNUMBER(MATCH(RMDF!BV705, INDIRECT(BV705), 0)), "OK", "Invalid"))</f>
        <v/>
      </c>
      <c r="BX705" s="281"/>
      <c r="BY705" s="281"/>
      <c r="BZ705" s="281"/>
      <c r="CA705" s="281" t="b">
        <f>AND(RMDF!CD705&gt;=0, RMDF!CD705&lt;=1-SUM(RMDF!Z705,RMDF!AG705,RMDF!AN705,RMDF!AU705,RMDF!BB705,RMDF!BI705,RMDF!BP705,RMDF!BW705), RMDF!CD705=ROUND(RMDF!CD705,4))</f>
        <v>1</v>
      </c>
      <c r="CB705" s="317">
        <f>RMDF!CB705</f>
        <v>0</v>
      </c>
      <c r="CC705" s="318" t="str">
        <f>IF(CB705=0,"",_xlfn.XLOOKUP(CB705,StatePicklist!$1:$1,StatePicklist!$3:$3,"NA",0))</f>
        <v/>
      </c>
      <c r="CD705" s="297" t="str">
        <f ca="1">IF(RMDF!CC705="", "", IF(ISNUMBER(MATCH(RMDF!CC705, INDIRECT(CC705), 0)), "OK", "Invalid"))</f>
        <v/>
      </c>
      <c r="CE705" s="281"/>
      <c r="CF705" s="281"/>
      <c r="CG705" s="281"/>
      <c r="CH705" s="281" t="b">
        <f>AND(RMDF!CK705&gt;=0, RMDF!CK705&lt;=1-SUM(RMDF!Z705,RMDF!AG705,RMDF!AN705,RMDF!AU705,RMDF!BB705,RMDF!BI705,RMDF!BP705,RMDF!BW705,RMDF!CD705), RMDF!CK705=ROUND(RMDF!CK705,4))</f>
        <v>1</v>
      </c>
      <c r="CI705" s="317">
        <f>RMDF!CI705</f>
        <v>0</v>
      </c>
      <c r="CJ705" s="318" t="str">
        <f>IF(CI705=0,"",_xlfn.XLOOKUP(CI705,StatePicklist!$1:$1,StatePicklist!$3:$3,"NA",0))</f>
        <v/>
      </c>
      <c r="CK705" s="297" t="str">
        <f ca="1">IF(RMDF!CJ705="", "", IF(ISNUMBER(MATCH(RMDF!CJ705, INDIRECT(CJ705), 0)), "OK", "Invalid"))</f>
        <v/>
      </c>
      <c r="CL705" s="281"/>
      <c r="CM705" s="281"/>
      <c r="CN705" s="281"/>
      <c r="CO705" s="281" t="b">
        <f>AND(RMDF!CR705&gt;=0, RMDF!CR705&lt;=1-SUM(RMDF!Z705,RMDF!AG705,RMDF!AN705,RMDF!AU705,RMDF!BB705,RMDF!BI705,RMDF!BP705,RMDF!BW705,RMDF!CD705,RMDF!CK705), RMDF!CR705=ROUND(RMDF!CR705,4))</f>
        <v>1</v>
      </c>
      <c r="CP705" s="317">
        <f>RMDF!CP705</f>
        <v>0</v>
      </c>
      <c r="CQ705" s="318" t="str">
        <f>IF(CP705=0,"",_xlfn.XLOOKUP(CP705,StatePicklist!$1:$1,StatePicklist!$3:$3,"NA",0))</f>
        <v/>
      </c>
      <c r="CR705" s="297" t="str">
        <f ca="1">IF(RMDF!CQ705="", "", IF(ISNUMBER(MATCH(RMDF!CQ705, INDIRECT(CQ705), 0)), "OK", "Invalid"))</f>
        <v/>
      </c>
      <c r="CS705" s="281"/>
      <c r="CT705" s="281"/>
      <c r="CU705" s="281"/>
      <c r="CV705" s="281" t="b">
        <f>AND(RMDF!CY705&gt;=0, RMDF!CY705&lt;=1-SUM(RMDF!Z705,RMDF!AG705,RMDF!AN705,RMDF!AU705,RMDF!BB705,RMDF!BI705,RMDF!BP705,RMDF!BW705,RMDF!CD705,RMDF!CK705,RMDF!CR705), RMDF!CY705=ROUND(RMDF!CY705,4))</f>
        <v>1</v>
      </c>
      <c r="CW705" s="317">
        <f>RMDF!CW705</f>
        <v>0</v>
      </c>
      <c r="CX705" s="318" t="str">
        <f>IF(CW705=0,"",_xlfn.XLOOKUP(CW705,StatePicklist!$1:$1,StatePicklist!$3:$3,"NA",0))</f>
        <v/>
      </c>
      <c r="CY705" s="297" t="str">
        <f ca="1">IF(RMDF!CX705="", "", IF(ISNUMBER(MATCH(RMDF!CX705, INDIRECT(CX705), 0)), "OK", "Invalid"))</f>
        <v/>
      </c>
      <c r="CZ705" s="281"/>
      <c r="DA705" s="281"/>
      <c r="DB705" s="281"/>
      <c r="DC705" s="281" t="b">
        <f>AND(RMDF!DF705&gt;=0, RMDF!DF705&lt;=1-SUM(RMDF!Z705,RMDF!AG705,RMDF!AN705,RMDF!AU705,RMDF!BB705,RMDF!BI705,RMDF!BP705,RMDF!BW705,RMDF!CD705,RMDF!CK705,RMDF!CR705,RMDF!CY705), RMDF!DF705=ROUND(RMDF!DF705,4))</f>
        <v>1</v>
      </c>
      <c r="DD705" s="317">
        <f>RMDF!DD705</f>
        <v>0</v>
      </c>
      <c r="DE705" s="318" t="str">
        <f>IF(DD705=0,"",_xlfn.XLOOKUP(DD705,StatePicklist!$1:$1,StatePicklist!$3:$3,"NA",0))</f>
        <v/>
      </c>
      <c r="DF705" s="297" t="str">
        <f ca="1">IF(RMDF!DE705="", "", IF(ISNUMBER(MATCH(RMDF!DE705, INDIRECT(DE705), 0)), "OK", "Invalid"))</f>
        <v/>
      </c>
      <c r="DG705" s="281"/>
      <c r="DH705" s="281"/>
      <c r="DI705" s="281"/>
      <c r="DJ705" s="281" t="b">
        <f>AND(RMDF!DM705&gt;=0, RMDF!DM705&lt;=1-SUM(RMDF!Z705,RMDF!AG705,RMDF!AN705,RMDF!AU705,RMDF!BB705,RMDF!BI705,RMDF!BP705,RMDF!BW705,RMDF!CD705,RMDF!CK705,RMDF!CR705,RMDF!CY705,RMDF!DF705), RMDF!DM705=ROUND(RMDF!DM705,4))</f>
        <v>1</v>
      </c>
      <c r="DK705" s="317">
        <f>RMDF!DK705</f>
        <v>0</v>
      </c>
      <c r="DL705" s="318" t="str">
        <f>IF(DK705=0,"",_xlfn.XLOOKUP(DK705,StatePicklist!$1:$1,StatePicklist!$3:$3,"NA",0))</f>
        <v/>
      </c>
      <c r="DM705" s="297" t="str">
        <f ca="1">IF(RMDF!DL705="", "", IF(ISNUMBER(MATCH(RMDF!DL705, INDIRECT(DL705), 0)), "OK", "Invalid"))</f>
        <v/>
      </c>
      <c r="DN705" s="281"/>
      <c r="DO705" s="281"/>
      <c r="DP705" s="281"/>
      <c r="DQ705" s="281" t="b">
        <f>AND(RMDF!DT705&gt;=0, RMDF!DT705&lt;=1-SUM(RMDF!Z705,RMDF!AG705,RMDF!AN705,RMDF!AU705,RMDF!BB705,RMDF!BI705,RMDF!BP705,RMDF!BW705,RMDF!CD705,RMDF!CK705,RMDF!CR705,RMDF!CY705,RMDF!DF705,RMDF!DM705), RMDF!DT705=ROUND(RMDF!DT705,4))</f>
        <v>1</v>
      </c>
      <c r="DR705" s="317">
        <f>RMDF!DR705</f>
        <v>0</v>
      </c>
      <c r="DS705" s="318" t="str">
        <f>IF(DR705=0,"",_xlfn.XLOOKUP(DR705,StatePicklist!$1:$1,StatePicklist!$3:$3,"NA",0))</f>
        <v/>
      </c>
      <c r="DT705" s="297" t="str">
        <f ca="1">IF(RMDF!DS705="", "", IF(ISNUMBER(MATCH(RMDF!DS705, INDIRECT(DS705), 0)), "OK", "Invalid"))</f>
        <v/>
      </c>
      <c r="DU705" s="281"/>
      <c r="DV705" s="281"/>
      <c r="DW705" s="281"/>
      <c r="DX705" s="281" t="b">
        <f>AND(RMDF!EA705&gt;=0, RMDF!EA705&lt;=1-SUM(RMDF!Z705,RMDF!AG705,RMDF!AN705,RMDF!AU705,RMDF!BB705,RMDF!BI705,RMDF!BP705,RMDF!BW705,RMDF!CD705,RMDF!CK705,RMDF!CR705,RMDF!CY705,RMDF!DF705,RMDF!DM705,RMDF!DT705), RMDF!EA705=ROUND(RMDF!EA705,4))</f>
        <v>1</v>
      </c>
      <c r="DY705" s="317">
        <f>RMDF!DY705</f>
        <v>0</v>
      </c>
      <c r="DZ705" s="318" t="str">
        <f>IF(DY705=0,"",_xlfn.XLOOKUP(DY705,StatePicklist!$1:$1,StatePicklist!$3:$3,"NA",0))</f>
        <v/>
      </c>
      <c r="EA705" s="297" t="str">
        <f ca="1">IF(RMDF!DZ705="", "", IF(ISNUMBER(MATCH(RMDF!DZ705, INDIRECT(DZ705), 0)), "OK", "Invalid"))</f>
        <v/>
      </c>
      <c r="EB705" s="281"/>
      <c r="EC705" s="281"/>
      <c r="ED705" s="281"/>
      <c r="EE705" s="281" t="b">
        <f>AND(RMDF!EH705&gt;=0, RMDF!EH705&lt;=1-SUM(RMDF!Z705,RMDF!AG705,RMDF!AN705,RMDF!AU705,RMDF!BB705,RMDF!BI705,RMDF!BP705,RMDF!BW705,RMDF!CD705,RMDF!CK705,RMDF!CR705,RMDF!CY705,RMDF!DF705,RMDF!DM705,RMDF!DT705,RMDF!EA705), RMDF!EH705=ROUND(RMDF!EH705,4))</f>
        <v>1</v>
      </c>
      <c r="EF705" s="317">
        <f>RMDF!EF705</f>
        <v>0</v>
      </c>
      <c r="EG705" s="318" t="str">
        <f>IF(EF705=0,"",_xlfn.XLOOKUP(EF705,StatePicklist!$1:$1,StatePicklist!$3:$3,"NA",0))</f>
        <v/>
      </c>
      <c r="EH705" s="297" t="str">
        <f ca="1">IF(RMDF!EG705="", "", IF(ISNUMBER(MATCH(RMDF!EG705, INDIRECT(EG705), 0)), "OK", "Invalid"))</f>
        <v/>
      </c>
      <c r="EI705" s="281"/>
      <c r="EJ705" s="281"/>
      <c r="EK705" s="281"/>
      <c r="EL705" s="281" t="b">
        <f>AND(RMDF!EO705&gt;=0, RMDF!EO705&lt;=1-SUM(RMDF!Z705,RMDF!AG705,RMDF!AN705,RMDF!AU705,RMDF!BB705,RMDF!BI705,RMDF!BP705,RMDF!BW705,RMDF!CD705,RMDF!CK705,RMDF!CR705,RMDF!CY705,RMDF!DF705,RMDF!DM705,RMDF!DT705,RMDF!EA705,RMDF!EH705), RMDF!EO705=ROUND(RMDF!EO705,4))</f>
        <v>1</v>
      </c>
      <c r="EM705" s="317">
        <f>RMDF!EM705</f>
        <v>0</v>
      </c>
      <c r="EN705" s="318" t="str">
        <f>IF(EM705=0,"",_xlfn.XLOOKUP(EM705,StatePicklist!$1:$1,StatePicklist!$3:$3,"NA",0))</f>
        <v/>
      </c>
      <c r="EO705" s="297" t="str">
        <f ca="1">IF(RMDF!EN705="", "", IF(ISNUMBER(MATCH(RMDF!EN705, INDIRECT(EN705), 0)), "OK", "Invalid"))</f>
        <v/>
      </c>
      <c r="EP705" s="281"/>
      <c r="EQ705" s="281"/>
      <c r="ER705" s="281"/>
      <c r="ES705" s="281" t="b">
        <f>AND(RMDF!EV705&gt;=0, RMDF!EV705&lt;=1-SUM(RMDF!Z705,RMDF!AG705,RMDF!AN705,RMDF!AU705,RMDF!BB705,RMDF!BI705,RMDF!BP705,RMDF!BW705,RMDF!CD705,RMDF!CK705,RMDF!CR705,RMDF!CY705,RMDF!DF705,RMDF!DM705,RMDF!DT705,RMDF!EA705,RMDF!EH705,RMDF!EO705), RMDF!EV705=ROUND(RMDF!EV705,4))</f>
        <v>1</v>
      </c>
      <c r="ET705" s="317">
        <f>RMDF!ET705</f>
        <v>0</v>
      </c>
      <c r="EU705" s="318" t="str">
        <f>IF(ET705=0,"",_xlfn.XLOOKUP(ET705,StatePicklist!$1:$1,StatePicklist!$3:$3,"NA",0))</f>
        <v/>
      </c>
      <c r="EV705" s="297" t="str">
        <f ca="1">IF(RMDF!EU705="", "", IF(ISNUMBER(MATCH(RMDF!EU705, INDIRECT(EU705), 0)), "OK", "Invalid"))</f>
        <v/>
      </c>
      <c r="EW705" s="281"/>
      <c r="EX705" s="281"/>
      <c r="EY705" s="281"/>
      <c r="EZ705" s="281" t="b">
        <f>AND(RMDF!FC705&gt;=0, RMDF!FC705&lt;=1-SUM(RMDF!Z705,RMDF!AG705,RMDF!AN705,RMDF!AU705,RMDF!BB705,RMDF!BI705,RMDF!BP705,RMDF!BW705,RMDF!CD705,RMDF!CK705,RMDF!CR705,RMDF!CY705,RMDF!DF705,RMDF!DM705,RMDF!DT705,RMDF!EA705,RMDF!EH705,RMDF!EO705,RMDF!EV705), RMDF!FC705=ROUND(RMDF!FC705,4))</f>
        <v>1</v>
      </c>
      <c r="FA705" s="317">
        <f>RMDF!FA705</f>
        <v>0</v>
      </c>
      <c r="FB705" s="318" t="str">
        <f>IF(FA705=0,"",_xlfn.XLOOKUP(FA705,StatePicklist!$1:$1,StatePicklist!$3:$3,"NA",0))</f>
        <v/>
      </c>
      <c r="FC705" s="297" t="str">
        <f ca="1">IF(RMDF!FB705="", "", IF(ISNUMBER(MATCH(RMDF!FB705, INDIRECT(FB705), 0)), "OK", "Invalid"))</f>
        <v/>
      </c>
    </row>
    <row r="706" spans="1:159" s="205" customFormat="1" ht="39.9" customHeight="1" x14ac:dyDescent="0.25">
      <c r="A706" s="206"/>
      <c r="B706" s="196"/>
      <c r="C706" s="197"/>
      <c r="D706" s="198"/>
      <c r="E706" s="199"/>
      <c r="F706" s="200"/>
      <c r="G706" s="201"/>
      <c r="H706" s="292"/>
      <c r="I706" s="305">
        <f>RMDF!I706</f>
        <v>0</v>
      </c>
      <c r="J706" s="305" t="str">
        <f>IF(I706=ProductCode!$B$30,"PDReclPost",IF(OR(I706=ProductCode!$C$30,I706=ProductCode!$E$30,I706=ProductCode!$G$30),"PDPreCon",IF(OR(I706=ProductCode!$D$30,I706=ProductCode!$F$30),"PDNotReclPost","")))</f>
        <v/>
      </c>
      <c r="K706" s="305" t="str">
        <f t="shared" si="39"/>
        <v/>
      </c>
      <c r="L706" s="289"/>
      <c r="M706" s="305" t="str">
        <f t="shared" si="39"/>
        <v/>
      </c>
      <c r="N706" s="289" t="b">
        <f>AND(RMDF!N706&gt;=0, RMDF!N706&lt;=1-RMDF!L706, RMDF!N706=ROUND(RMDF!N706,4))</f>
        <v>1</v>
      </c>
      <c r="O706" s="286" t="str">
        <f>IF(P706="","",IF(I706="","",IF(LEFT(I706,13)="Reclaimed pos",RawMaterialCode!$E$569,RawMaterialCode!$E$568)))</f>
        <v>Reclaimed pre-consumer mixed fibers (RM0578)</v>
      </c>
      <c r="P706" s="295">
        <f t="shared" si="40"/>
        <v>1</v>
      </c>
      <c r="Q706" s="202"/>
      <c r="R706" s="203"/>
      <c r="S706" s="204" t="str">
        <f t="shared" si="41"/>
        <v/>
      </c>
      <c r="T706" s="281"/>
      <c r="U706" s="281"/>
      <c r="V706" s="281"/>
      <c r="W706" s="281"/>
      <c r="X706" s="317">
        <f>RMDF!X706</f>
        <v>0</v>
      </c>
      <c r="Y706" s="318" t="str">
        <f>IF(X706=0,"",_xlfn.XLOOKUP(X706,StatePicklist!$1:$1,StatePicklist!$3:$3,"NA",0))</f>
        <v/>
      </c>
      <c r="Z706" s="297" t="str">
        <f ca="1">IF(RMDF!Y706="", "", IF(ISNUMBER(MATCH(RMDF!Y706, INDIRECT(Y706), 0)), "OK", "Invalid"))</f>
        <v/>
      </c>
      <c r="AA706" s="281"/>
      <c r="AB706" s="281"/>
      <c r="AC706" s="281"/>
      <c r="AD706" s="281" t="b">
        <f>AND(RMDF!AG706&gt;=0, RMDF!AG706&lt;=1-RMDF!Z706, RMDF!AG706=ROUND(RMDF!AG706,4))</f>
        <v>1</v>
      </c>
      <c r="AE706" s="317">
        <f>RMDF!AE706</f>
        <v>0</v>
      </c>
      <c r="AF706" s="318" t="str">
        <f>IF(AE706=0,"",_xlfn.XLOOKUP(AE706,StatePicklist!$1:$1,StatePicklist!$3:$3,"NA",0))</f>
        <v/>
      </c>
      <c r="AG706" s="297" t="str">
        <f ca="1">IF(RMDF!AF706="", "", IF(ISNUMBER(MATCH(RMDF!AF706, INDIRECT(AF706), 0)), "OK", "Invalid"))</f>
        <v/>
      </c>
      <c r="AH706" s="281"/>
      <c r="AI706" s="281"/>
      <c r="AJ706" s="281"/>
      <c r="AK706" s="281" t="b">
        <f>AND(RMDF!AN706&gt;=0, RMDF!AN706&lt;=1-SUM(RMDF!Z706,RMDF!AG706), RMDF!AN706=ROUND(RMDF!AN706,4))</f>
        <v>1</v>
      </c>
      <c r="AL706" s="317">
        <f>RMDF!AL706</f>
        <v>0</v>
      </c>
      <c r="AM706" s="318" t="str">
        <f>IF(AL706=0,"",_xlfn.XLOOKUP(AL706,StatePicklist!$1:$1,StatePicklist!$3:$3,"NA",0))</f>
        <v/>
      </c>
      <c r="AN706" s="297" t="str">
        <f ca="1">IF(RMDF!AM706="", "", IF(ISNUMBER(MATCH(RMDF!AM706, INDIRECT(AM706), 0)), "OK", "Invalid"))</f>
        <v/>
      </c>
      <c r="AO706" s="281"/>
      <c r="AP706" s="281"/>
      <c r="AQ706" s="281"/>
      <c r="AR706" s="281" t="b">
        <f>AND(RMDF!AU706&gt;=0, RMDF!AU706&lt;=1-SUM(RMDF!Z706,RMDF!AG706,RMDF!AN706), RMDF!AU706=ROUND(RMDF!AU706,4))</f>
        <v>1</v>
      </c>
      <c r="AS706" s="317">
        <f>RMDF!AS706</f>
        <v>0</v>
      </c>
      <c r="AT706" s="318" t="str">
        <f>IF(AS706=0,"",_xlfn.XLOOKUP(AS706,StatePicklist!$1:$1,StatePicklist!$3:$3,"NA",0))</f>
        <v/>
      </c>
      <c r="AU706" s="297" t="str">
        <f ca="1">IF(RMDF!AT706="", "", IF(ISNUMBER(MATCH(RMDF!AT706, INDIRECT(AT706), 0)), "OK", "Invalid"))</f>
        <v/>
      </c>
      <c r="AV706" s="281"/>
      <c r="AW706" s="281"/>
      <c r="AX706" s="281"/>
      <c r="AY706" s="281" t="b">
        <f>AND(RMDF!BB706&gt;=0, RMDF!BB706&lt;=1-SUM(RMDF!Z706,RMDF!AG706,RMDF!AN706,RMDF!AU706), RMDF!BB706=ROUND(RMDF!BB706,4))</f>
        <v>1</v>
      </c>
      <c r="AZ706" s="317">
        <f>RMDF!AZ706</f>
        <v>0</v>
      </c>
      <c r="BA706" s="318" t="str">
        <f>IF(AZ706=0,"",_xlfn.XLOOKUP(AZ706,StatePicklist!$1:$1,StatePicklist!$3:$3,"NA",0))</f>
        <v/>
      </c>
      <c r="BB706" s="297" t="str">
        <f ca="1">IF(RMDF!BA706="", "", IF(ISNUMBER(MATCH(RMDF!BA706, INDIRECT(BA706), 0)), "OK", "Invalid"))</f>
        <v/>
      </c>
      <c r="BC706" s="281"/>
      <c r="BD706" s="281"/>
      <c r="BE706" s="281"/>
      <c r="BF706" s="281" t="b">
        <f>AND(RMDF!BI706&gt;=0, RMDF!BI706&lt;=1-SUM(RMDF!Z706,RMDF!AG706,RMDF!AN706,RMDF!AU706,RMDF!BB706), RMDF!BI706=ROUND(RMDF!BI706,4))</f>
        <v>1</v>
      </c>
      <c r="BG706" s="317">
        <f>RMDF!BG706</f>
        <v>0</v>
      </c>
      <c r="BH706" s="318" t="str">
        <f>IF(BG706=0,"",_xlfn.XLOOKUP(BG706,StatePicklist!$1:$1,StatePicklist!$3:$3,"NA",0))</f>
        <v/>
      </c>
      <c r="BI706" s="297" t="str">
        <f ca="1">IF(RMDF!BH706="", "", IF(ISNUMBER(MATCH(RMDF!BH706, INDIRECT(BH706), 0)), "OK", "Invalid"))</f>
        <v/>
      </c>
      <c r="BJ706" s="281"/>
      <c r="BK706" s="281"/>
      <c r="BL706" s="281"/>
      <c r="BM706" s="281" t="b">
        <f>AND(RMDF!BP706&gt;=0, RMDF!BP706&lt;=1-SUM(RMDF!Z706,RMDF!AG706,RMDF!AN706,RMDF!AU706,RMDF!BB706,RMDF!BI706), RMDF!BP706=ROUND(RMDF!BP706,4))</f>
        <v>1</v>
      </c>
      <c r="BN706" s="317">
        <f>RMDF!BN706</f>
        <v>0</v>
      </c>
      <c r="BO706" s="318" t="str">
        <f>IF(BN706=0,"",_xlfn.XLOOKUP(BN706,StatePicklist!$1:$1,StatePicklist!$3:$3,"NA",0))</f>
        <v/>
      </c>
      <c r="BP706" s="297" t="str">
        <f ca="1">IF(RMDF!BO706="", "", IF(ISNUMBER(MATCH(RMDF!BO706, INDIRECT(BO706), 0)), "OK", "Invalid"))</f>
        <v/>
      </c>
      <c r="BQ706" s="281"/>
      <c r="BR706" s="281"/>
      <c r="BS706" s="281"/>
      <c r="BT706" s="281" t="b">
        <f>AND(RMDF!BW706&gt;=0, RMDF!BW706&lt;=1-SUM(RMDF!Z706,RMDF!AG706,RMDF!AN706,RMDF!AU706,RMDF!BB706,RMDF!BI706,RMDF!BP706), RMDF!BW706=ROUND(RMDF!BW706,4))</f>
        <v>1</v>
      </c>
      <c r="BU706" s="317">
        <f>RMDF!BU706</f>
        <v>0</v>
      </c>
      <c r="BV706" s="318" t="str">
        <f>IF(BU706=0,"",_xlfn.XLOOKUP(BU706,StatePicklist!$1:$1,StatePicklist!$3:$3,"NA",0))</f>
        <v/>
      </c>
      <c r="BW706" s="297" t="str">
        <f ca="1">IF(RMDF!BV706="", "", IF(ISNUMBER(MATCH(RMDF!BV706, INDIRECT(BV706), 0)), "OK", "Invalid"))</f>
        <v/>
      </c>
      <c r="BX706" s="281"/>
      <c r="BY706" s="281"/>
      <c r="BZ706" s="281"/>
      <c r="CA706" s="281" t="b">
        <f>AND(RMDF!CD706&gt;=0, RMDF!CD706&lt;=1-SUM(RMDF!Z706,RMDF!AG706,RMDF!AN706,RMDF!AU706,RMDF!BB706,RMDF!BI706,RMDF!BP706,RMDF!BW706), RMDF!CD706=ROUND(RMDF!CD706,4))</f>
        <v>1</v>
      </c>
      <c r="CB706" s="317">
        <f>RMDF!CB706</f>
        <v>0</v>
      </c>
      <c r="CC706" s="318" t="str">
        <f>IF(CB706=0,"",_xlfn.XLOOKUP(CB706,StatePicklist!$1:$1,StatePicklist!$3:$3,"NA",0))</f>
        <v/>
      </c>
      <c r="CD706" s="297" t="str">
        <f ca="1">IF(RMDF!CC706="", "", IF(ISNUMBER(MATCH(RMDF!CC706, INDIRECT(CC706), 0)), "OK", "Invalid"))</f>
        <v/>
      </c>
      <c r="CE706" s="281"/>
      <c r="CF706" s="281"/>
      <c r="CG706" s="281"/>
      <c r="CH706" s="281" t="b">
        <f>AND(RMDF!CK706&gt;=0, RMDF!CK706&lt;=1-SUM(RMDF!Z706,RMDF!AG706,RMDF!AN706,RMDF!AU706,RMDF!BB706,RMDF!BI706,RMDF!BP706,RMDF!BW706,RMDF!CD706), RMDF!CK706=ROUND(RMDF!CK706,4))</f>
        <v>1</v>
      </c>
      <c r="CI706" s="317">
        <f>RMDF!CI706</f>
        <v>0</v>
      </c>
      <c r="CJ706" s="318" t="str">
        <f>IF(CI706=0,"",_xlfn.XLOOKUP(CI706,StatePicklist!$1:$1,StatePicklist!$3:$3,"NA",0))</f>
        <v/>
      </c>
      <c r="CK706" s="297" t="str">
        <f ca="1">IF(RMDF!CJ706="", "", IF(ISNUMBER(MATCH(RMDF!CJ706, INDIRECT(CJ706), 0)), "OK", "Invalid"))</f>
        <v/>
      </c>
      <c r="CL706" s="281"/>
      <c r="CM706" s="281"/>
      <c r="CN706" s="281"/>
      <c r="CO706" s="281" t="b">
        <f>AND(RMDF!CR706&gt;=0, RMDF!CR706&lt;=1-SUM(RMDF!Z706,RMDF!AG706,RMDF!AN706,RMDF!AU706,RMDF!BB706,RMDF!BI706,RMDF!BP706,RMDF!BW706,RMDF!CD706,RMDF!CK706), RMDF!CR706=ROUND(RMDF!CR706,4))</f>
        <v>1</v>
      </c>
      <c r="CP706" s="317">
        <f>RMDF!CP706</f>
        <v>0</v>
      </c>
      <c r="CQ706" s="318" t="str">
        <f>IF(CP706=0,"",_xlfn.XLOOKUP(CP706,StatePicklist!$1:$1,StatePicklist!$3:$3,"NA",0))</f>
        <v/>
      </c>
      <c r="CR706" s="297" t="str">
        <f ca="1">IF(RMDF!CQ706="", "", IF(ISNUMBER(MATCH(RMDF!CQ706, INDIRECT(CQ706), 0)), "OK", "Invalid"))</f>
        <v/>
      </c>
      <c r="CS706" s="281"/>
      <c r="CT706" s="281"/>
      <c r="CU706" s="281"/>
      <c r="CV706" s="281" t="b">
        <f>AND(RMDF!CY706&gt;=0, RMDF!CY706&lt;=1-SUM(RMDF!Z706,RMDF!AG706,RMDF!AN706,RMDF!AU706,RMDF!BB706,RMDF!BI706,RMDF!BP706,RMDF!BW706,RMDF!CD706,RMDF!CK706,RMDF!CR706), RMDF!CY706=ROUND(RMDF!CY706,4))</f>
        <v>1</v>
      </c>
      <c r="CW706" s="317">
        <f>RMDF!CW706</f>
        <v>0</v>
      </c>
      <c r="CX706" s="318" t="str">
        <f>IF(CW706=0,"",_xlfn.XLOOKUP(CW706,StatePicklist!$1:$1,StatePicklist!$3:$3,"NA",0))</f>
        <v/>
      </c>
      <c r="CY706" s="297" t="str">
        <f ca="1">IF(RMDF!CX706="", "", IF(ISNUMBER(MATCH(RMDF!CX706, INDIRECT(CX706), 0)), "OK", "Invalid"))</f>
        <v/>
      </c>
      <c r="CZ706" s="281"/>
      <c r="DA706" s="281"/>
      <c r="DB706" s="281"/>
      <c r="DC706" s="281" t="b">
        <f>AND(RMDF!DF706&gt;=0, RMDF!DF706&lt;=1-SUM(RMDF!Z706,RMDF!AG706,RMDF!AN706,RMDF!AU706,RMDF!BB706,RMDF!BI706,RMDF!BP706,RMDF!BW706,RMDF!CD706,RMDF!CK706,RMDF!CR706,RMDF!CY706), RMDF!DF706=ROUND(RMDF!DF706,4))</f>
        <v>1</v>
      </c>
      <c r="DD706" s="317">
        <f>RMDF!DD706</f>
        <v>0</v>
      </c>
      <c r="DE706" s="318" t="str">
        <f>IF(DD706=0,"",_xlfn.XLOOKUP(DD706,StatePicklist!$1:$1,StatePicklist!$3:$3,"NA",0))</f>
        <v/>
      </c>
      <c r="DF706" s="297" t="str">
        <f ca="1">IF(RMDF!DE706="", "", IF(ISNUMBER(MATCH(RMDF!DE706, INDIRECT(DE706), 0)), "OK", "Invalid"))</f>
        <v/>
      </c>
      <c r="DG706" s="281"/>
      <c r="DH706" s="281"/>
      <c r="DI706" s="281"/>
      <c r="DJ706" s="281" t="b">
        <f>AND(RMDF!DM706&gt;=0, RMDF!DM706&lt;=1-SUM(RMDF!Z706,RMDF!AG706,RMDF!AN706,RMDF!AU706,RMDF!BB706,RMDF!BI706,RMDF!BP706,RMDF!BW706,RMDF!CD706,RMDF!CK706,RMDF!CR706,RMDF!CY706,RMDF!DF706), RMDF!DM706=ROUND(RMDF!DM706,4))</f>
        <v>1</v>
      </c>
      <c r="DK706" s="317">
        <f>RMDF!DK706</f>
        <v>0</v>
      </c>
      <c r="DL706" s="318" t="str">
        <f>IF(DK706=0,"",_xlfn.XLOOKUP(DK706,StatePicklist!$1:$1,StatePicklist!$3:$3,"NA",0))</f>
        <v/>
      </c>
      <c r="DM706" s="297" t="str">
        <f ca="1">IF(RMDF!DL706="", "", IF(ISNUMBER(MATCH(RMDF!DL706, INDIRECT(DL706), 0)), "OK", "Invalid"))</f>
        <v/>
      </c>
      <c r="DN706" s="281"/>
      <c r="DO706" s="281"/>
      <c r="DP706" s="281"/>
      <c r="DQ706" s="281" t="b">
        <f>AND(RMDF!DT706&gt;=0, RMDF!DT706&lt;=1-SUM(RMDF!Z706,RMDF!AG706,RMDF!AN706,RMDF!AU706,RMDF!BB706,RMDF!BI706,RMDF!BP706,RMDF!BW706,RMDF!CD706,RMDF!CK706,RMDF!CR706,RMDF!CY706,RMDF!DF706,RMDF!DM706), RMDF!DT706=ROUND(RMDF!DT706,4))</f>
        <v>1</v>
      </c>
      <c r="DR706" s="317">
        <f>RMDF!DR706</f>
        <v>0</v>
      </c>
      <c r="DS706" s="318" t="str">
        <f>IF(DR706=0,"",_xlfn.XLOOKUP(DR706,StatePicklist!$1:$1,StatePicklist!$3:$3,"NA",0))</f>
        <v/>
      </c>
      <c r="DT706" s="297" t="str">
        <f ca="1">IF(RMDF!DS706="", "", IF(ISNUMBER(MATCH(RMDF!DS706, INDIRECT(DS706), 0)), "OK", "Invalid"))</f>
        <v/>
      </c>
      <c r="DU706" s="281"/>
      <c r="DV706" s="281"/>
      <c r="DW706" s="281"/>
      <c r="DX706" s="281" t="b">
        <f>AND(RMDF!EA706&gt;=0, RMDF!EA706&lt;=1-SUM(RMDF!Z706,RMDF!AG706,RMDF!AN706,RMDF!AU706,RMDF!BB706,RMDF!BI706,RMDF!BP706,RMDF!BW706,RMDF!CD706,RMDF!CK706,RMDF!CR706,RMDF!CY706,RMDF!DF706,RMDF!DM706,RMDF!DT706), RMDF!EA706=ROUND(RMDF!EA706,4))</f>
        <v>1</v>
      </c>
      <c r="DY706" s="317">
        <f>RMDF!DY706</f>
        <v>0</v>
      </c>
      <c r="DZ706" s="318" t="str">
        <f>IF(DY706=0,"",_xlfn.XLOOKUP(DY706,StatePicklist!$1:$1,StatePicklist!$3:$3,"NA",0))</f>
        <v/>
      </c>
      <c r="EA706" s="297" t="str">
        <f ca="1">IF(RMDF!DZ706="", "", IF(ISNUMBER(MATCH(RMDF!DZ706, INDIRECT(DZ706), 0)), "OK", "Invalid"))</f>
        <v/>
      </c>
      <c r="EB706" s="281"/>
      <c r="EC706" s="281"/>
      <c r="ED706" s="281"/>
      <c r="EE706" s="281" t="b">
        <f>AND(RMDF!EH706&gt;=0, RMDF!EH706&lt;=1-SUM(RMDF!Z706,RMDF!AG706,RMDF!AN706,RMDF!AU706,RMDF!BB706,RMDF!BI706,RMDF!BP706,RMDF!BW706,RMDF!CD706,RMDF!CK706,RMDF!CR706,RMDF!CY706,RMDF!DF706,RMDF!DM706,RMDF!DT706,RMDF!EA706), RMDF!EH706=ROUND(RMDF!EH706,4))</f>
        <v>1</v>
      </c>
      <c r="EF706" s="317">
        <f>RMDF!EF706</f>
        <v>0</v>
      </c>
      <c r="EG706" s="318" t="str">
        <f>IF(EF706=0,"",_xlfn.XLOOKUP(EF706,StatePicklist!$1:$1,StatePicklist!$3:$3,"NA",0))</f>
        <v/>
      </c>
      <c r="EH706" s="297" t="str">
        <f ca="1">IF(RMDF!EG706="", "", IF(ISNUMBER(MATCH(RMDF!EG706, INDIRECT(EG706), 0)), "OK", "Invalid"))</f>
        <v/>
      </c>
      <c r="EI706" s="281"/>
      <c r="EJ706" s="281"/>
      <c r="EK706" s="281"/>
      <c r="EL706" s="281" t="b">
        <f>AND(RMDF!EO706&gt;=0, RMDF!EO706&lt;=1-SUM(RMDF!Z706,RMDF!AG706,RMDF!AN706,RMDF!AU706,RMDF!BB706,RMDF!BI706,RMDF!BP706,RMDF!BW706,RMDF!CD706,RMDF!CK706,RMDF!CR706,RMDF!CY706,RMDF!DF706,RMDF!DM706,RMDF!DT706,RMDF!EA706,RMDF!EH706), RMDF!EO706=ROUND(RMDF!EO706,4))</f>
        <v>1</v>
      </c>
      <c r="EM706" s="317">
        <f>RMDF!EM706</f>
        <v>0</v>
      </c>
      <c r="EN706" s="318" t="str">
        <f>IF(EM706=0,"",_xlfn.XLOOKUP(EM706,StatePicklist!$1:$1,StatePicklist!$3:$3,"NA",0))</f>
        <v/>
      </c>
      <c r="EO706" s="297" t="str">
        <f ca="1">IF(RMDF!EN706="", "", IF(ISNUMBER(MATCH(RMDF!EN706, INDIRECT(EN706), 0)), "OK", "Invalid"))</f>
        <v/>
      </c>
      <c r="EP706" s="281"/>
      <c r="EQ706" s="281"/>
      <c r="ER706" s="281"/>
      <c r="ES706" s="281" t="b">
        <f>AND(RMDF!EV706&gt;=0, RMDF!EV706&lt;=1-SUM(RMDF!Z706,RMDF!AG706,RMDF!AN706,RMDF!AU706,RMDF!BB706,RMDF!BI706,RMDF!BP706,RMDF!BW706,RMDF!CD706,RMDF!CK706,RMDF!CR706,RMDF!CY706,RMDF!DF706,RMDF!DM706,RMDF!DT706,RMDF!EA706,RMDF!EH706,RMDF!EO706), RMDF!EV706=ROUND(RMDF!EV706,4))</f>
        <v>1</v>
      </c>
      <c r="ET706" s="317">
        <f>RMDF!ET706</f>
        <v>0</v>
      </c>
      <c r="EU706" s="318" t="str">
        <f>IF(ET706=0,"",_xlfn.XLOOKUP(ET706,StatePicklist!$1:$1,StatePicklist!$3:$3,"NA",0))</f>
        <v/>
      </c>
      <c r="EV706" s="297" t="str">
        <f ca="1">IF(RMDF!EU706="", "", IF(ISNUMBER(MATCH(RMDF!EU706, INDIRECT(EU706), 0)), "OK", "Invalid"))</f>
        <v/>
      </c>
      <c r="EW706" s="281"/>
      <c r="EX706" s="281"/>
      <c r="EY706" s="281"/>
      <c r="EZ706" s="281" t="b">
        <f>AND(RMDF!FC706&gt;=0, RMDF!FC706&lt;=1-SUM(RMDF!Z706,RMDF!AG706,RMDF!AN706,RMDF!AU706,RMDF!BB706,RMDF!BI706,RMDF!BP706,RMDF!BW706,RMDF!CD706,RMDF!CK706,RMDF!CR706,RMDF!CY706,RMDF!DF706,RMDF!DM706,RMDF!DT706,RMDF!EA706,RMDF!EH706,RMDF!EO706,RMDF!EV706), RMDF!FC706=ROUND(RMDF!FC706,4))</f>
        <v>1</v>
      </c>
      <c r="FA706" s="317">
        <f>RMDF!FA706</f>
        <v>0</v>
      </c>
      <c r="FB706" s="318" t="str">
        <f>IF(FA706=0,"",_xlfn.XLOOKUP(FA706,StatePicklist!$1:$1,StatePicklist!$3:$3,"NA",0))</f>
        <v/>
      </c>
      <c r="FC706" s="297" t="str">
        <f ca="1">IF(RMDF!FB706="", "", IF(ISNUMBER(MATCH(RMDF!FB706, INDIRECT(FB706), 0)), "OK", "Invalid"))</f>
        <v/>
      </c>
    </row>
    <row r="707" spans="1:159" s="205" customFormat="1" ht="39.9" customHeight="1" x14ac:dyDescent="0.25">
      <c r="A707" s="206"/>
      <c r="B707" s="196"/>
      <c r="C707" s="197"/>
      <c r="D707" s="198"/>
      <c r="E707" s="199"/>
      <c r="F707" s="200"/>
      <c r="G707" s="201"/>
      <c r="H707" s="292"/>
      <c r="I707" s="305">
        <f>RMDF!I707</f>
        <v>0</v>
      </c>
      <c r="J707" s="305" t="str">
        <f>IF(I707=ProductCode!$B$30,"PDReclPost",IF(OR(I707=ProductCode!$C$30,I707=ProductCode!$E$30,I707=ProductCode!$G$30),"PDPreCon",IF(OR(I707=ProductCode!$D$30,I707=ProductCode!$F$30),"PDNotReclPost","")))</f>
        <v/>
      </c>
      <c r="K707" s="305" t="str">
        <f t="shared" si="39"/>
        <v/>
      </c>
      <c r="L707" s="289"/>
      <c r="M707" s="305" t="str">
        <f t="shared" si="39"/>
        <v/>
      </c>
      <c r="N707" s="289" t="b">
        <f>AND(RMDF!N707&gt;=0, RMDF!N707&lt;=1-RMDF!L707, RMDF!N707=ROUND(RMDF!N707,4))</f>
        <v>1</v>
      </c>
      <c r="O707" s="286" t="str">
        <f>IF(P707="","",IF(I707="","",IF(LEFT(I707,13)="Reclaimed pos",RawMaterialCode!$E$569,RawMaterialCode!$E$568)))</f>
        <v>Reclaimed pre-consumer mixed fibers (RM0578)</v>
      </c>
      <c r="P707" s="295">
        <f t="shared" si="40"/>
        <v>1</v>
      </c>
      <c r="Q707" s="202"/>
      <c r="R707" s="203"/>
      <c r="S707" s="204" t="str">
        <f t="shared" si="41"/>
        <v/>
      </c>
      <c r="T707" s="281"/>
      <c r="U707" s="281"/>
      <c r="V707" s="281"/>
      <c r="W707" s="281"/>
      <c r="X707" s="317">
        <f>RMDF!X707</f>
        <v>0</v>
      </c>
      <c r="Y707" s="318" t="str">
        <f>IF(X707=0,"",_xlfn.XLOOKUP(X707,StatePicklist!$1:$1,StatePicklist!$3:$3,"NA",0))</f>
        <v/>
      </c>
      <c r="Z707" s="297" t="str">
        <f ca="1">IF(RMDF!Y707="", "", IF(ISNUMBER(MATCH(RMDF!Y707, INDIRECT(Y707), 0)), "OK", "Invalid"))</f>
        <v/>
      </c>
      <c r="AA707" s="281"/>
      <c r="AB707" s="281"/>
      <c r="AC707" s="281"/>
      <c r="AD707" s="281" t="b">
        <f>AND(RMDF!AG707&gt;=0, RMDF!AG707&lt;=1-RMDF!Z707, RMDF!AG707=ROUND(RMDF!AG707,4))</f>
        <v>1</v>
      </c>
      <c r="AE707" s="317">
        <f>RMDF!AE707</f>
        <v>0</v>
      </c>
      <c r="AF707" s="318" t="str">
        <f>IF(AE707=0,"",_xlfn.XLOOKUP(AE707,StatePicklist!$1:$1,StatePicklist!$3:$3,"NA",0))</f>
        <v/>
      </c>
      <c r="AG707" s="297" t="str">
        <f ca="1">IF(RMDF!AF707="", "", IF(ISNUMBER(MATCH(RMDF!AF707, INDIRECT(AF707), 0)), "OK", "Invalid"))</f>
        <v/>
      </c>
      <c r="AH707" s="281"/>
      <c r="AI707" s="281"/>
      <c r="AJ707" s="281"/>
      <c r="AK707" s="281" t="b">
        <f>AND(RMDF!AN707&gt;=0, RMDF!AN707&lt;=1-SUM(RMDF!Z707,RMDF!AG707), RMDF!AN707=ROUND(RMDF!AN707,4))</f>
        <v>1</v>
      </c>
      <c r="AL707" s="317">
        <f>RMDF!AL707</f>
        <v>0</v>
      </c>
      <c r="AM707" s="318" t="str">
        <f>IF(AL707=0,"",_xlfn.XLOOKUP(AL707,StatePicklist!$1:$1,StatePicklist!$3:$3,"NA",0))</f>
        <v/>
      </c>
      <c r="AN707" s="297" t="str">
        <f ca="1">IF(RMDF!AM707="", "", IF(ISNUMBER(MATCH(RMDF!AM707, INDIRECT(AM707), 0)), "OK", "Invalid"))</f>
        <v/>
      </c>
      <c r="AO707" s="281"/>
      <c r="AP707" s="281"/>
      <c r="AQ707" s="281"/>
      <c r="AR707" s="281" t="b">
        <f>AND(RMDF!AU707&gt;=0, RMDF!AU707&lt;=1-SUM(RMDF!Z707,RMDF!AG707,RMDF!AN707), RMDF!AU707=ROUND(RMDF!AU707,4))</f>
        <v>1</v>
      </c>
      <c r="AS707" s="317">
        <f>RMDF!AS707</f>
        <v>0</v>
      </c>
      <c r="AT707" s="318" t="str">
        <f>IF(AS707=0,"",_xlfn.XLOOKUP(AS707,StatePicklist!$1:$1,StatePicklist!$3:$3,"NA",0))</f>
        <v/>
      </c>
      <c r="AU707" s="297" t="str">
        <f ca="1">IF(RMDF!AT707="", "", IF(ISNUMBER(MATCH(RMDF!AT707, INDIRECT(AT707), 0)), "OK", "Invalid"))</f>
        <v/>
      </c>
      <c r="AV707" s="281"/>
      <c r="AW707" s="281"/>
      <c r="AX707" s="281"/>
      <c r="AY707" s="281" t="b">
        <f>AND(RMDF!BB707&gt;=0, RMDF!BB707&lt;=1-SUM(RMDF!Z707,RMDF!AG707,RMDF!AN707,RMDF!AU707), RMDF!BB707=ROUND(RMDF!BB707,4))</f>
        <v>1</v>
      </c>
      <c r="AZ707" s="317">
        <f>RMDF!AZ707</f>
        <v>0</v>
      </c>
      <c r="BA707" s="318" t="str">
        <f>IF(AZ707=0,"",_xlfn.XLOOKUP(AZ707,StatePicklist!$1:$1,StatePicklist!$3:$3,"NA",0))</f>
        <v/>
      </c>
      <c r="BB707" s="297" t="str">
        <f ca="1">IF(RMDF!BA707="", "", IF(ISNUMBER(MATCH(RMDF!BA707, INDIRECT(BA707), 0)), "OK", "Invalid"))</f>
        <v/>
      </c>
      <c r="BC707" s="281"/>
      <c r="BD707" s="281"/>
      <c r="BE707" s="281"/>
      <c r="BF707" s="281" t="b">
        <f>AND(RMDF!BI707&gt;=0, RMDF!BI707&lt;=1-SUM(RMDF!Z707,RMDF!AG707,RMDF!AN707,RMDF!AU707,RMDF!BB707), RMDF!BI707=ROUND(RMDF!BI707,4))</f>
        <v>1</v>
      </c>
      <c r="BG707" s="317">
        <f>RMDF!BG707</f>
        <v>0</v>
      </c>
      <c r="BH707" s="318" t="str">
        <f>IF(BG707=0,"",_xlfn.XLOOKUP(BG707,StatePicklist!$1:$1,StatePicklist!$3:$3,"NA",0))</f>
        <v/>
      </c>
      <c r="BI707" s="297" t="str">
        <f ca="1">IF(RMDF!BH707="", "", IF(ISNUMBER(MATCH(RMDF!BH707, INDIRECT(BH707), 0)), "OK", "Invalid"))</f>
        <v/>
      </c>
      <c r="BJ707" s="281"/>
      <c r="BK707" s="281"/>
      <c r="BL707" s="281"/>
      <c r="BM707" s="281" t="b">
        <f>AND(RMDF!BP707&gt;=0, RMDF!BP707&lt;=1-SUM(RMDF!Z707,RMDF!AG707,RMDF!AN707,RMDF!AU707,RMDF!BB707,RMDF!BI707), RMDF!BP707=ROUND(RMDF!BP707,4))</f>
        <v>1</v>
      </c>
      <c r="BN707" s="317">
        <f>RMDF!BN707</f>
        <v>0</v>
      </c>
      <c r="BO707" s="318" t="str">
        <f>IF(BN707=0,"",_xlfn.XLOOKUP(BN707,StatePicklist!$1:$1,StatePicklist!$3:$3,"NA",0))</f>
        <v/>
      </c>
      <c r="BP707" s="297" t="str">
        <f ca="1">IF(RMDF!BO707="", "", IF(ISNUMBER(MATCH(RMDF!BO707, INDIRECT(BO707), 0)), "OK", "Invalid"))</f>
        <v/>
      </c>
      <c r="BQ707" s="281"/>
      <c r="BR707" s="281"/>
      <c r="BS707" s="281"/>
      <c r="BT707" s="281" t="b">
        <f>AND(RMDF!BW707&gt;=0, RMDF!BW707&lt;=1-SUM(RMDF!Z707,RMDF!AG707,RMDF!AN707,RMDF!AU707,RMDF!BB707,RMDF!BI707,RMDF!BP707), RMDF!BW707=ROUND(RMDF!BW707,4))</f>
        <v>1</v>
      </c>
      <c r="BU707" s="317">
        <f>RMDF!BU707</f>
        <v>0</v>
      </c>
      <c r="BV707" s="318" t="str">
        <f>IF(BU707=0,"",_xlfn.XLOOKUP(BU707,StatePicklist!$1:$1,StatePicklist!$3:$3,"NA",0))</f>
        <v/>
      </c>
      <c r="BW707" s="297" t="str">
        <f ca="1">IF(RMDF!BV707="", "", IF(ISNUMBER(MATCH(RMDF!BV707, INDIRECT(BV707), 0)), "OK", "Invalid"))</f>
        <v/>
      </c>
      <c r="BX707" s="281"/>
      <c r="BY707" s="281"/>
      <c r="BZ707" s="281"/>
      <c r="CA707" s="281" t="b">
        <f>AND(RMDF!CD707&gt;=0, RMDF!CD707&lt;=1-SUM(RMDF!Z707,RMDF!AG707,RMDF!AN707,RMDF!AU707,RMDF!BB707,RMDF!BI707,RMDF!BP707,RMDF!BW707), RMDF!CD707=ROUND(RMDF!CD707,4))</f>
        <v>1</v>
      </c>
      <c r="CB707" s="317">
        <f>RMDF!CB707</f>
        <v>0</v>
      </c>
      <c r="CC707" s="318" t="str">
        <f>IF(CB707=0,"",_xlfn.XLOOKUP(CB707,StatePicklist!$1:$1,StatePicklist!$3:$3,"NA",0))</f>
        <v/>
      </c>
      <c r="CD707" s="297" t="str">
        <f ca="1">IF(RMDF!CC707="", "", IF(ISNUMBER(MATCH(RMDF!CC707, INDIRECT(CC707), 0)), "OK", "Invalid"))</f>
        <v/>
      </c>
      <c r="CE707" s="281"/>
      <c r="CF707" s="281"/>
      <c r="CG707" s="281"/>
      <c r="CH707" s="281" t="b">
        <f>AND(RMDF!CK707&gt;=0, RMDF!CK707&lt;=1-SUM(RMDF!Z707,RMDF!AG707,RMDF!AN707,RMDF!AU707,RMDF!BB707,RMDF!BI707,RMDF!BP707,RMDF!BW707,RMDF!CD707), RMDF!CK707=ROUND(RMDF!CK707,4))</f>
        <v>1</v>
      </c>
      <c r="CI707" s="317">
        <f>RMDF!CI707</f>
        <v>0</v>
      </c>
      <c r="CJ707" s="318" t="str">
        <f>IF(CI707=0,"",_xlfn.XLOOKUP(CI707,StatePicklist!$1:$1,StatePicklist!$3:$3,"NA",0))</f>
        <v/>
      </c>
      <c r="CK707" s="297" t="str">
        <f ca="1">IF(RMDF!CJ707="", "", IF(ISNUMBER(MATCH(RMDF!CJ707, INDIRECT(CJ707), 0)), "OK", "Invalid"))</f>
        <v/>
      </c>
      <c r="CL707" s="281"/>
      <c r="CM707" s="281"/>
      <c r="CN707" s="281"/>
      <c r="CO707" s="281" t="b">
        <f>AND(RMDF!CR707&gt;=0, RMDF!CR707&lt;=1-SUM(RMDF!Z707,RMDF!AG707,RMDF!AN707,RMDF!AU707,RMDF!BB707,RMDF!BI707,RMDF!BP707,RMDF!BW707,RMDF!CD707,RMDF!CK707), RMDF!CR707=ROUND(RMDF!CR707,4))</f>
        <v>1</v>
      </c>
      <c r="CP707" s="317">
        <f>RMDF!CP707</f>
        <v>0</v>
      </c>
      <c r="CQ707" s="318" t="str">
        <f>IF(CP707=0,"",_xlfn.XLOOKUP(CP707,StatePicklist!$1:$1,StatePicklist!$3:$3,"NA",0))</f>
        <v/>
      </c>
      <c r="CR707" s="297" t="str">
        <f ca="1">IF(RMDF!CQ707="", "", IF(ISNUMBER(MATCH(RMDF!CQ707, INDIRECT(CQ707), 0)), "OK", "Invalid"))</f>
        <v/>
      </c>
      <c r="CS707" s="281"/>
      <c r="CT707" s="281"/>
      <c r="CU707" s="281"/>
      <c r="CV707" s="281" t="b">
        <f>AND(RMDF!CY707&gt;=0, RMDF!CY707&lt;=1-SUM(RMDF!Z707,RMDF!AG707,RMDF!AN707,RMDF!AU707,RMDF!BB707,RMDF!BI707,RMDF!BP707,RMDF!BW707,RMDF!CD707,RMDF!CK707,RMDF!CR707), RMDF!CY707=ROUND(RMDF!CY707,4))</f>
        <v>1</v>
      </c>
      <c r="CW707" s="317">
        <f>RMDF!CW707</f>
        <v>0</v>
      </c>
      <c r="CX707" s="318" t="str">
        <f>IF(CW707=0,"",_xlfn.XLOOKUP(CW707,StatePicklist!$1:$1,StatePicklist!$3:$3,"NA",0))</f>
        <v/>
      </c>
      <c r="CY707" s="297" t="str">
        <f ca="1">IF(RMDF!CX707="", "", IF(ISNUMBER(MATCH(RMDF!CX707, INDIRECT(CX707), 0)), "OK", "Invalid"))</f>
        <v/>
      </c>
      <c r="CZ707" s="281"/>
      <c r="DA707" s="281"/>
      <c r="DB707" s="281"/>
      <c r="DC707" s="281" t="b">
        <f>AND(RMDF!DF707&gt;=0, RMDF!DF707&lt;=1-SUM(RMDF!Z707,RMDF!AG707,RMDF!AN707,RMDF!AU707,RMDF!BB707,RMDF!BI707,RMDF!BP707,RMDF!BW707,RMDF!CD707,RMDF!CK707,RMDF!CR707,RMDF!CY707), RMDF!DF707=ROUND(RMDF!DF707,4))</f>
        <v>1</v>
      </c>
      <c r="DD707" s="317">
        <f>RMDF!DD707</f>
        <v>0</v>
      </c>
      <c r="DE707" s="318" t="str">
        <f>IF(DD707=0,"",_xlfn.XLOOKUP(DD707,StatePicklist!$1:$1,StatePicklist!$3:$3,"NA",0))</f>
        <v/>
      </c>
      <c r="DF707" s="297" t="str">
        <f ca="1">IF(RMDF!DE707="", "", IF(ISNUMBER(MATCH(RMDF!DE707, INDIRECT(DE707), 0)), "OK", "Invalid"))</f>
        <v/>
      </c>
      <c r="DG707" s="281"/>
      <c r="DH707" s="281"/>
      <c r="DI707" s="281"/>
      <c r="DJ707" s="281" t="b">
        <f>AND(RMDF!DM707&gt;=0, RMDF!DM707&lt;=1-SUM(RMDF!Z707,RMDF!AG707,RMDF!AN707,RMDF!AU707,RMDF!BB707,RMDF!BI707,RMDF!BP707,RMDF!BW707,RMDF!CD707,RMDF!CK707,RMDF!CR707,RMDF!CY707,RMDF!DF707), RMDF!DM707=ROUND(RMDF!DM707,4))</f>
        <v>1</v>
      </c>
      <c r="DK707" s="317">
        <f>RMDF!DK707</f>
        <v>0</v>
      </c>
      <c r="DL707" s="318" t="str">
        <f>IF(DK707=0,"",_xlfn.XLOOKUP(DK707,StatePicklist!$1:$1,StatePicklist!$3:$3,"NA",0))</f>
        <v/>
      </c>
      <c r="DM707" s="297" t="str">
        <f ca="1">IF(RMDF!DL707="", "", IF(ISNUMBER(MATCH(RMDF!DL707, INDIRECT(DL707), 0)), "OK", "Invalid"))</f>
        <v/>
      </c>
      <c r="DN707" s="281"/>
      <c r="DO707" s="281"/>
      <c r="DP707" s="281"/>
      <c r="DQ707" s="281" t="b">
        <f>AND(RMDF!DT707&gt;=0, RMDF!DT707&lt;=1-SUM(RMDF!Z707,RMDF!AG707,RMDF!AN707,RMDF!AU707,RMDF!BB707,RMDF!BI707,RMDF!BP707,RMDF!BW707,RMDF!CD707,RMDF!CK707,RMDF!CR707,RMDF!CY707,RMDF!DF707,RMDF!DM707), RMDF!DT707=ROUND(RMDF!DT707,4))</f>
        <v>1</v>
      </c>
      <c r="DR707" s="317">
        <f>RMDF!DR707</f>
        <v>0</v>
      </c>
      <c r="DS707" s="318" t="str">
        <f>IF(DR707=0,"",_xlfn.XLOOKUP(DR707,StatePicklist!$1:$1,StatePicklist!$3:$3,"NA",0))</f>
        <v/>
      </c>
      <c r="DT707" s="297" t="str">
        <f ca="1">IF(RMDF!DS707="", "", IF(ISNUMBER(MATCH(RMDF!DS707, INDIRECT(DS707), 0)), "OK", "Invalid"))</f>
        <v/>
      </c>
      <c r="DU707" s="281"/>
      <c r="DV707" s="281"/>
      <c r="DW707" s="281"/>
      <c r="DX707" s="281" t="b">
        <f>AND(RMDF!EA707&gt;=0, RMDF!EA707&lt;=1-SUM(RMDF!Z707,RMDF!AG707,RMDF!AN707,RMDF!AU707,RMDF!BB707,RMDF!BI707,RMDF!BP707,RMDF!BW707,RMDF!CD707,RMDF!CK707,RMDF!CR707,RMDF!CY707,RMDF!DF707,RMDF!DM707,RMDF!DT707), RMDF!EA707=ROUND(RMDF!EA707,4))</f>
        <v>1</v>
      </c>
      <c r="DY707" s="317">
        <f>RMDF!DY707</f>
        <v>0</v>
      </c>
      <c r="DZ707" s="318" t="str">
        <f>IF(DY707=0,"",_xlfn.XLOOKUP(DY707,StatePicklist!$1:$1,StatePicklist!$3:$3,"NA",0))</f>
        <v/>
      </c>
      <c r="EA707" s="297" t="str">
        <f ca="1">IF(RMDF!DZ707="", "", IF(ISNUMBER(MATCH(RMDF!DZ707, INDIRECT(DZ707), 0)), "OK", "Invalid"))</f>
        <v/>
      </c>
      <c r="EB707" s="281"/>
      <c r="EC707" s="281"/>
      <c r="ED707" s="281"/>
      <c r="EE707" s="281" t="b">
        <f>AND(RMDF!EH707&gt;=0, RMDF!EH707&lt;=1-SUM(RMDF!Z707,RMDF!AG707,RMDF!AN707,RMDF!AU707,RMDF!BB707,RMDF!BI707,RMDF!BP707,RMDF!BW707,RMDF!CD707,RMDF!CK707,RMDF!CR707,RMDF!CY707,RMDF!DF707,RMDF!DM707,RMDF!DT707,RMDF!EA707), RMDF!EH707=ROUND(RMDF!EH707,4))</f>
        <v>1</v>
      </c>
      <c r="EF707" s="317">
        <f>RMDF!EF707</f>
        <v>0</v>
      </c>
      <c r="EG707" s="318" t="str">
        <f>IF(EF707=0,"",_xlfn.XLOOKUP(EF707,StatePicklist!$1:$1,StatePicklist!$3:$3,"NA",0))</f>
        <v/>
      </c>
      <c r="EH707" s="297" t="str">
        <f ca="1">IF(RMDF!EG707="", "", IF(ISNUMBER(MATCH(RMDF!EG707, INDIRECT(EG707), 0)), "OK", "Invalid"))</f>
        <v/>
      </c>
      <c r="EI707" s="281"/>
      <c r="EJ707" s="281"/>
      <c r="EK707" s="281"/>
      <c r="EL707" s="281" t="b">
        <f>AND(RMDF!EO707&gt;=0, RMDF!EO707&lt;=1-SUM(RMDF!Z707,RMDF!AG707,RMDF!AN707,RMDF!AU707,RMDF!BB707,RMDF!BI707,RMDF!BP707,RMDF!BW707,RMDF!CD707,RMDF!CK707,RMDF!CR707,RMDF!CY707,RMDF!DF707,RMDF!DM707,RMDF!DT707,RMDF!EA707,RMDF!EH707), RMDF!EO707=ROUND(RMDF!EO707,4))</f>
        <v>1</v>
      </c>
      <c r="EM707" s="317">
        <f>RMDF!EM707</f>
        <v>0</v>
      </c>
      <c r="EN707" s="318" t="str">
        <f>IF(EM707=0,"",_xlfn.XLOOKUP(EM707,StatePicklist!$1:$1,StatePicklist!$3:$3,"NA",0))</f>
        <v/>
      </c>
      <c r="EO707" s="297" t="str">
        <f ca="1">IF(RMDF!EN707="", "", IF(ISNUMBER(MATCH(RMDF!EN707, INDIRECT(EN707), 0)), "OK", "Invalid"))</f>
        <v/>
      </c>
      <c r="EP707" s="281"/>
      <c r="EQ707" s="281"/>
      <c r="ER707" s="281"/>
      <c r="ES707" s="281" t="b">
        <f>AND(RMDF!EV707&gt;=0, RMDF!EV707&lt;=1-SUM(RMDF!Z707,RMDF!AG707,RMDF!AN707,RMDF!AU707,RMDF!BB707,RMDF!BI707,RMDF!BP707,RMDF!BW707,RMDF!CD707,RMDF!CK707,RMDF!CR707,RMDF!CY707,RMDF!DF707,RMDF!DM707,RMDF!DT707,RMDF!EA707,RMDF!EH707,RMDF!EO707), RMDF!EV707=ROUND(RMDF!EV707,4))</f>
        <v>1</v>
      </c>
      <c r="ET707" s="317">
        <f>RMDF!ET707</f>
        <v>0</v>
      </c>
      <c r="EU707" s="318" t="str">
        <f>IF(ET707=0,"",_xlfn.XLOOKUP(ET707,StatePicklist!$1:$1,StatePicklist!$3:$3,"NA",0))</f>
        <v/>
      </c>
      <c r="EV707" s="297" t="str">
        <f ca="1">IF(RMDF!EU707="", "", IF(ISNUMBER(MATCH(RMDF!EU707, INDIRECT(EU707), 0)), "OK", "Invalid"))</f>
        <v/>
      </c>
      <c r="EW707" s="281"/>
      <c r="EX707" s="281"/>
      <c r="EY707" s="281"/>
      <c r="EZ707" s="281" t="b">
        <f>AND(RMDF!FC707&gt;=0, RMDF!FC707&lt;=1-SUM(RMDF!Z707,RMDF!AG707,RMDF!AN707,RMDF!AU707,RMDF!BB707,RMDF!BI707,RMDF!BP707,RMDF!BW707,RMDF!CD707,RMDF!CK707,RMDF!CR707,RMDF!CY707,RMDF!DF707,RMDF!DM707,RMDF!DT707,RMDF!EA707,RMDF!EH707,RMDF!EO707,RMDF!EV707), RMDF!FC707=ROUND(RMDF!FC707,4))</f>
        <v>1</v>
      </c>
      <c r="FA707" s="317">
        <f>RMDF!FA707</f>
        <v>0</v>
      </c>
      <c r="FB707" s="318" t="str">
        <f>IF(FA707=0,"",_xlfn.XLOOKUP(FA707,StatePicklist!$1:$1,StatePicklist!$3:$3,"NA",0))</f>
        <v/>
      </c>
      <c r="FC707" s="297" t="str">
        <f ca="1">IF(RMDF!FB707="", "", IF(ISNUMBER(MATCH(RMDF!FB707, INDIRECT(FB707), 0)), "OK", "Invalid"))</f>
        <v/>
      </c>
    </row>
    <row r="708" spans="1:159" s="205" customFormat="1" ht="39.9" customHeight="1" x14ac:dyDescent="0.25">
      <c r="A708" s="206"/>
      <c r="B708" s="196"/>
      <c r="C708" s="197"/>
      <c r="D708" s="198"/>
      <c r="E708" s="199"/>
      <c r="F708" s="200"/>
      <c r="G708" s="201"/>
      <c r="H708" s="292"/>
      <c r="I708" s="305">
        <f>RMDF!I708</f>
        <v>0</v>
      </c>
      <c r="J708" s="305" t="str">
        <f>IF(I708=ProductCode!$B$30,"PDReclPost",IF(OR(I708=ProductCode!$C$30,I708=ProductCode!$E$30,I708=ProductCode!$G$30),"PDPreCon",IF(OR(I708=ProductCode!$D$30,I708=ProductCode!$F$30),"PDNotReclPost","")))</f>
        <v/>
      </c>
      <c r="K708" s="305" t="str">
        <f t="shared" si="39"/>
        <v/>
      </c>
      <c r="L708" s="289"/>
      <c r="M708" s="305" t="str">
        <f t="shared" si="39"/>
        <v/>
      </c>
      <c r="N708" s="289" t="b">
        <f>AND(RMDF!N708&gt;=0, RMDF!N708&lt;=1-RMDF!L708, RMDF!N708=ROUND(RMDF!N708,4))</f>
        <v>1</v>
      </c>
      <c r="O708" s="286" t="str">
        <f>IF(P708="","",IF(I708="","",IF(LEFT(I708,13)="Reclaimed pos",RawMaterialCode!$E$569,RawMaterialCode!$E$568)))</f>
        <v>Reclaimed pre-consumer mixed fibers (RM0578)</v>
      </c>
      <c r="P708" s="295">
        <f t="shared" si="40"/>
        <v>1</v>
      </c>
      <c r="Q708" s="202"/>
      <c r="R708" s="203"/>
      <c r="S708" s="204" t="str">
        <f t="shared" si="41"/>
        <v/>
      </c>
      <c r="T708" s="281"/>
      <c r="U708" s="281"/>
      <c r="V708" s="281"/>
      <c r="W708" s="281"/>
      <c r="X708" s="317">
        <f>RMDF!X708</f>
        <v>0</v>
      </c>
      <c r="Y708" s="318" t="str">
        <f>IF(X708=0,"",_xlfn.XLOOKUP(X708,StatePicklist!$1:$1,StatePicklist!$3:$3,"NA",0))</f>
        <v/>
      </c>
      <c r="Z708" s="297" t="str">
        <f ca="1">IF(RMDF!Y708="", "", IF(ISNUMBER(MATCH(RMDF!Y708, INDIRECT(Y708), 0)), "OK", "Invalid"))</f>
        <v/>
      </c>
      <c r="AA708" s="281"/>
      <c r="AB708" s="281"/>
      <c r="AC708" s="281"/>
      <c r="AD708" s="281" t="b">
        <f>AND(RMDF!AG708&gt;=0, RMDF!AG708&lt;=1-RMDF!Z708, RMDF!AG708=ROUND(RMDF!AG708,4))</f>
        <v>1</v>
      </c>
      <c r="AE708" s="317">
        <f>RMDF!AE708</f>
        <v>0</v>
      </c>
      <c r="AF708" s="318" t="str">
        <f>IF(AE708=0,"",_xlfn.XLOOKUP(AE708,StatePicklist!$1:$1,StatePicklist!$3:$3,"NA",0))</f>
        <v/>
      </c>
      <c r="AG708" s="297" t="str">
        <f ca="1">IF(RMDF!AF708="", "", IF(ISNUMBER(MATCH(RMDF!AF708, INDIRECT(AF708), 0)), "OK", "Invalid"))</f>
        <v/>
      </c>
      <c r="AH708" s="281"/>
      <c r="AI708" s="281"/>
      <c r="AJ708" s="281"/>
      <c r="AK708" s="281" t="b">
        <f>AND(RMDF!AN708&gt;=0, RMDF!AN708&lt;=1-SUM(RMDF!Z708,RMDF!AG708), RMDF!AN708=ROUND(RMDF!AN708,4))</f>
        <v>1</v>
      </c>
      <c r="AL708" s="317">
        <f>RMDF!AL708</f>
        <v>0</v>
      </c>
      <c r="AM708" s="318" t="str">
        <f>IF(AL708=0,"",_xlfn.XLOOKUP(AL708,StatePicklist!$1:$1,StatePicklist!$3:$3,"NA",0))</f>
        <v/>
      </c>
      <c r="AN708" s="297" t="str">
        <f ca="1">IF(RMDF!AM708="", "", IF(ISNUMBER(MATCH(RMDF!AM708, INDIRECT(AM708), 0)), "OK", "Invalid"))</f>
        <v/>
      </c>
      <c r="AO708" s="281"/>
      <c r="AP708" s="281"/>
      <c r="AQ708" s="281"/>
      <c r="AR708" s="281" t="b">
        <f>AND(RMDF!AU708&gt;=0, RMDF!AU708&lt;=1-SUM(RMDF!Z708,RMDF!AG708,RMDF!AN708), RMDF!AU708=ROUND(RMDF!AU708,4))</f>
        <v>1</v>
      </c>
      <c r="AS708" s="317">
        <f>RMDF!AS708</f>
        <v>0</v>
      </c>
      <c r="AT708" s="318" t="str">
        <f>IF(AS708=0,"",_xlfn.XLOOKUP(AS708,StatePicklist!$1:$1,StatePicklist!$3:$3,"NA",0))</f>
        <v/>
      </c>
      <c r="AU708" s="297" t="str">
        <f ca="1">IF(RMDF!AT708="", "", IF(ISNUMBER(MATCH(RMDF!AT708, INDIRECT(AT708), 0)), "OK", "Invalid"))</f>
        <v/>
      </c>
      <c r="AV708" s="281"/>
      <c r="AW708" s="281"/>
      <c r="AX708" s="281"/>
      <c r="AY708" s="281" t="b">
        <f>AND(RMDF!BB708&gt;=0, RMDF!BB708&lt;=1-SUM(RMDF!Z708,RMDF!AG708,RMDF!AN708,RMDF!AU708), RMDF!BB708=ROUND(RMDF!BB708,4))</f>
        <v>1</v>
      </c>
      <c r="AZ708" s="317">
        <f>RMDF!AZ708</f>
        <v>0</v>
      </c>
      <c r="BA708" s="318" t="str">
        <f>IF(AZ708=0,"",_xlfn.XLOOKUP(AZ708,StatePicklist!$1:$1,StatePicklist!$3:$3,"NA",0))</f>
        <v/>
      </c>
      <c r="BB708" s="297" t="str">
        <f ca="1">IF(RMDF!BA708="", "", IF(ISNUMBER(MATCH(RMDF!BA708, INDIRECT(BA708), 0)), "OK", "Invalid"))</f>
        <v/>
      </c>
      <c r="BC708" s="281"/>
      <c r="BD708" s="281"/>
      <c r="BE708" s="281"/>
      <c r="BF708" s="281" t="b">
        <f>AND(RMDF!BI708&gt;=0, RMDF!BI708&lt;=1-SUM(RMDF!Z708,RMDF!AG708,RMDF!AN708,RMDF!AU708,RMDF!BB708), RMDF!BI708=ROUND(RMDF!BI708,4))</f>
        <v>1</v>
      </c>
      <c r="BG708" s="317">
        <f>RMDF!BG708</f>
        <v>0</v>
      </c>
      <c r="BH708" s="318" t="str">
        <f>IF(BG708=0,"",_xlfn.XLOOKUP(BG708,StatePicklist!$1:$1,StatePicklist!$3:$3,"NA",0))</f>
        <v/>
      </c>
      <c r="BI708" s="297" t="str">
        <f ca="1">IF(RMDF!BH708="", "", IF(ISNUMBER(MATCH(RMDF!BH708, INDIRECT(BH708), 0)), "OK", "Invalid"))</f>
        <v/>
      </c>
      <c r="BJ708" s="281"/>
      <c r="BK708" s="281"/>
      <c r="BL708" s="281"/>
      <c r="BM708" s="281" t="b">
        <f>AND(RMDF!BP708&gt;=0, RMDF!BP708&lt;=1-SUM(RMDF!Z708,RMDF!AG708,RMDF!AN708,RMDF!AU708,RMDF!BB708,RMDF!BI708), RMDF!BP708=ROUND(RMDF!BP708,4))</f>
        <v>1</v>
      </c>
      <c r="BN708" s="317">
        <f>RMDF!BN708</f>
        <v>0</v>
      </c>
      <c r="BO708" s="318" t="str">
        <f>IF(BN708=0,"",_xlfn.XLOOKUP(BN708,StatePicklist!$1:$1,StatePicklist!$3:$3,"NA",0))</f>
        <v/>
      </c>
      <c r="BP708" s="297" t="str">
        <f ca="1">IF(RMDF!BO708="", "", IF(ISNUMBER(MATCH(RMDF!BO708, INDIRECT(BO708), 0)), "OK", "Invalid"))</f>
        <v/>
      </c>
      <c r="BQ708" s="281"/>
      <c r="BR708" s="281"/>
      <c r="BS708" s="281"/>
      <c r="BT708" s="281" t="b">
        <f>AND(RMDF!BW708&gt;=0, RMDF!BW708&lt;=1-SUM(RMDF!Z708,RMDF!AG708,RMDF!AN708,RMDF!AU708,RMDF!BB708,RMDF!BI708,RMDF!BP708), RMDF!BW708=ROUND(RMDF!BW708,4))</f>
        <v>1</v>
      </c>
      <c r="BU708" s="317">
        <f>RMDF!BU708</f>
        <v>0</v>
      </c>
      <c r="BV708" s="318" t="str">
        <f>IF(BU708=0,"",_xlfn.XLOOKUP(BU708,StatePicklist!$1:$1,StatePicklist!$3:$3,"NA",0))</f>
        <v/>
      </c>
      <c r="BW708" s="297" t="str">
        <f ca="1">IF(RMDF!BV708="", "", IF(ISNUMBER(MATCH(RMDF!BV708, INDIRECT(BV708), 0)), "OK", "Invalid"))</f>
        <v/>
      </c>
      <c r="BX708" s="281"/>
      <c r="BY708" s="281"/>
      <c r="BZ708" s="281"/>
      <c r="CA708" s="281" t="b">
        <f>AND(RMDF!CD708&gt;=0, RMDF!CD708&lt;=1-SUM(RMDF!Z708,RMDF!AG708,RMDF!AN708,RMDF!AU708,RMDF!BB708,RMDF!BI708,RMDF!BP708,RMDF!BW708), RMDF!CD708=ROUND(RMDF!CD708,4))</f>
        <v>1</v>
      </c>
      <c r="CB708" s="317">
        <f>RMDF!CB708</f>
        <v>0</v>
      </c>
      <c r="CC708" s="318" t="str">
        <f>IF(CB708=0,"",_xlfn.XLOOKUP(CB708,StatePicklist!$1:$1,StatePicklist!$3:$3,"NA",0))</f>
        <v/>
      </c>
      <c r="CD708" s="297" t="str">
        <f ca="1">IF(RMDF!CC708="", "", IF(ISNUMBER(MATCH(RMDF!CC708, INDIRECT(CC708), 0)), "OK", "Invalid"))</f>
        <v/>
      </c>
      <c r="CE708" s="281"/>
      <c r="CF708" s="281"/>
      <c r="CG708" s="281"/>
      <c r="CH708" s="281" t="b">
        <f>AND(RMDF!CK708&gt;=0, RMDF!CK708&lt;=1-SUM(RMDF!Z708,RMDF!AG708,RMDF!AN708,RMDF!AU708,RMDF!BB708,RMDF!BI708,RMDF!BP708,RMDF!BW708,RMDF!CD708), RMDF!CK708=ROUND(RMDF!CK708,4))</f>
        <v>1</v>
      </c>
      <c r="CI708" s="317">
        <f>RMDF!CI708</f>
        <v>0</v>
      </c>
      <c r="CJ708" s="318" t="str">
        <f>IF(CI708=0,"",_xlfn.XLOOKUP(CI708,StatePicklist!$1:$1,StatePicklist!$3:$3,"NA",0))</f>
        <v/>
      </c>
      <c r="CK708" s="297" t="str">
        <f ca="1">IF(RMDF!CJ708="", "", IF(ISNUMBER(MATCH(RMDF!CJ708, INDIRECT(CJ708), 0)), "OK", "Invalid"))</f>
        <v/>
      </c>
      <c r="CL708" s="281"/>
      <c r="CM708" s="281"/>
      <c r="CN708" s="281"/>
      <c r="CO708" s="281" t="b">
        <f>AND(RMDF!CR708&gt;=0, RMDF!CR708&lt;=1-SUM(RMDF!Z708,RMDF!AG708,RMDF!AN708,RMDF!AU708,RMDF!BB708,RMDF!BI708,RMDF!BP708,RMDF!BW708,RMDF!CD708,RMDF!CK708), RMDF!CR708=ROUND(RMDF!CR708,4))</f>
        <v>1</v>
      </c>
      <c r="CP708" s="317">
        <f>RMDF!CP708</f>
        <v>0</v>
      </c>
      <c r="CQ708" s="318" t="str">
        <f>IF(CP708=0,"",_xlfn.XLOOKUP(CP708,StatePicklist!$1:$1,StatePicklist!$3:$3,"NA",0))</f>
        <v/>
      </c>
      <c r="CR708" s="297" t="str">
        <f ca="1">IF(RMDF!CQ708="", "", IF(ISNUMBER(MATCH(RMDF!CQ708, INDIRECT(CQ708), 0)), "OK", "Invalid"))</f>
        <v/>
      </c>
      <c r="CS708" s="281"/>
      <c r="CT708" s="281"/>
      <c r="CU708" s="281"/>
      <c r="CV708" s="281" t="b">
        <f>AND(RMDF!CY708&gt;=0, RMDF!CY708&lt;=1-SUM(RMDF!Z708,RMDF!AG708,RMDF!AN708,RMDF!AU708,RMDF!BB708,RMDF!BI708,RMDF!BP708,RMDF!BW708,RMDF!CD708,RMDF!CK708,RMDF!CR708), RMDF!CY708=ROUND(RMDF!CY708,4))</f>
        <v>1</v>
      </c>
      <c r="CW708" s="317">
        <f>RMDF!CW708</f>
        <v>0</v>
      </c>
      <c r="CX708" s="318" t="str">
        <f>IF(CW708=0,"",_xlfn.XLOOKUP(CW708,StatePicklist!$1:$1,StatePicklist!$3:$3,"NA",0))</f>
        <v/>
      </c>
      <c r="CY708" s="297" t="str">
        <f ca="1">IF(RMDF!CX708="", "", IF(ISNUMBER(MATCH(RMDF!CX708, INDIRECT(CX708), 0)), "OK", "Invalid"))</f>
        <v/>
      </c>
      <c r="CZ708" s="281"/>
      <c r="DA708" s="281"/>
      <c r="DB708" s="281"/>
      <c r="DC708" s="281" t="b">
        <f>AND(RMDF!DF708&gt;=0, RMDF!DF708&lt;=1-SUM(RMDF!Z708,RMDF!AG708,RMDF!AN708,RMDF!AU708,RMDF!BB708,RMDF!BI708,RMDF!BP708,RMDF!BW708,RMDF!CD708,RMDF!CK708,RMDF!CR708,RMDF!CY708), RMDF!DF708=ROUND(RMDF!DF708,4))</f>
        <v>1</v>
      </c>
      <c r="DD708" s="317">
        <f>RMDF!DD708</f>
        <v>0</v>
      </c>
      <c r="DE708" s="318" t="str">
        <f>IF(DD708=0,"",_xlfn.XLOOKUP(DD708,StatePicklist!$1:$1,StatePicklist!$3:$3,"NA",0))</f>
        <v/>
      </c>
      <c r="DF708" s="297" t="str">
        <f ca="1">IF(RMDF!DE708="", "", IF(ISNUMBER(MATCH(RMDF!DE708, INDIRECT(DE708), 0)), "OK", "Invalid"))</f>
        <v/>
      </c>
      <c r="DG708" s="281"/>
      <c r="DH708" s="281"/>
      <c r="DI708" s="281"/>
      <c r="DJ708" s="281" t="b">
        <f>AND(RMDF!DM708&gt;=0, RMDF!DM708&lt;=1-SUM(RMDF!Z708,RMDF!AG708,RMDF!AN708,RMDF!AU708,RMDF!BB708,RMDF!BI708,RMDF!BP708,RMDF!BW708,RMDF!CD708,RMDF!CK708,RMDF!CR708,RMDF!CY708,RMDF!DF708), RMDF!DM708=ROUND(RMDF!DM708,4))</f>
        <v>1</v>
      </c>
      <c r="DK708" s="317">
        <f>RMDF!DK708</f>
        <v>0</v>
      </c>
      <c r="DL708" s="318" t="str">
        <f>IF(DK708=0,"",_xlfn.XLOOKUP(DK708,StatePicklist!$1:$1,StatePicklist!$3:$3,"NA",0))</f>
        <v/>
      </c>
      <c r="DM708" s="297" t="str">
        <f ca="1">IF(RMDF!DL708="", "", IF(ISNUMBER(MATCH(RMDF!DL708, INDIRECT(DL708), 0)), "OK", "Invalid"))</f>
        <v/>
      </c>
      <c r="DN708" s="281"/>
      <c r="DO708" s="281"/>
      <c r="DP708" s="281"/>
      <c r="DQ708" s="281" t="b">
        <f>AND(RMDF!DT708&gt;=0, RMDF!DT708&lt;=1-SUM(RMDF!Z708,RMDF!AG708,RMDF!AN708,RMDF!AU708,RMDF!BB708,RMDF!BI708,RMDF!BP708,RMDF!BW708,RMDF!CD708,RMDF!CK708,RMDF!CR708,RMDF!CY708,RMDF!DF708,RMDF!DM708), RMDF!DT708=ROUND(RMDF!DT708,4))</f>
        <v>1</v>
      </c>
      <c r="DR708" s="317">
        <f>RMDF!DR708</f>
        <v>0</v>
      </c>
      <c r="DS708" s="318" t="str">
        <f>IF(DR708=0,"",_xlfn.XLOOKUP(DR708,StatePicklist!$1:$1,StatePicklist!$3:$3,"NA",0))</f>
        <v/>
      </c>
      <c r="DT708" s="297" t="str">
        <f ca="1">IF(RMDF!DS708="", "", IF(ISNUMBER(MATCH(RMDF!DS708, INDIRECT(DS708), 0)), "OK", "Invalid"))</f>
        <v/>
      </c>
      <c r="DU708" s="281"/>
      <c r="DV708" s="281"/>
      <c r="DW708" s="281"/>
      <c r="DX708" s="281" t="b">
        <f>AND(RMDF!EA708&gt;=0, RMDF!EA708&lt;=1-SUM(RMDF!Z708,RMDF!AG708,RMDF!AN708,RMDF!AU708,RMDF!BB708,RMDF!BI708,RMDF!BP708,RMDF!BW708,RMDF!CD708,RMDF!CK708,RMDF!CR708,RMDF!CY708,RMDF!DF708,RMDF!DM708,RMDF!DT708), RMDF!EA708=ROUND(RMDF!EA708,4))</f>
        <v>1</v>
      </c>
      <c r="DY708" s="317">
        <f>RMDF!DY708</f>
        <v>0</v>
      </c>
      <c r="DZ708" s="318" t="str">
        <f>IF(DY708=0,"",_xlfn.XLOOKUP(DY708,StatePicklist!$1:$1,StatePicklist!$3:$3,"NA",0))</f>
        <v/>
      </c>
      <c r="EA708" s="297" t="str">
        <f ca="1">IF(RMDF!DZ708="", "", IF(ISNUMBER(MATCH(RMDF!DZ708, INDIRECT(DZ708), 0)), "OK", "Invalid"))</f>
        <v/>
      </c>
      <c r="EB708" s="281"/>
      <c r="EC708" s="281"/>
      <c r="ED708" s="281"/>
      <c r="EE708" s="281" t="b">
        <f>AND(RMDF!EH708&gt;=0, RMDF!EH708&lt;=1-SUM(RMDF!Z708,RMDF!AG708,RMDF!AN708,RMDF!AU708,RMDF!BB708,RMDF!BI708,RMDF!BP708,RMDF!BW708,RMDF!CD708,RMDF!CK708,RMDF!CR708,RMDF!CY708,RMDF!DF708,RMDF!DM708,RMDF!DT708,RMDF!EA708), RMDF!EH708=ROUND(RMDF!EH708,4))</f>
        <v>1</v>
      </c>
      <c r="EF708" s="317">
        <f>RMDF!EF708</f>
        <v>0</v>
      </c>
      <c r="EG708" s="318" t="str">
        <f>IF(EF708=0,"",_xlfn.XLOOKUP(EF708,StatePicklist!$1:$1,StatePicklist!$3:$3,"NA",0))</f>
        <v/>
      </c>
      <c r="EH708" s="297" t="str">
        <f ca="1">IF(RMDF!EG708="", "", IF(ISNUMBER(MATCH(RMDF!EG708, INDIRECT(EG708), 0)), "OK", "Invalid"))</f>
        <v/>
      </c>
      <c r="EI708" s="281"/>
      <c r="EJ708" s="281"/>
      <c r="EK708" s="281"/>
      <c r="EL708" s="281" t="b">
        <f>AND(RMDF!EO708&gt;=0, RMDF!EO708&lt;=1-SUM(RMDF!Z708,RMDF!AG708,RMDF!AN708,RMDF!AU708,RMDF!BB708,RMDF!BI708,RMDF!BP708,RMDF!BW708,RMDF!CD708,RMDF!CK708,RMDF!CR708,RMDF!CY708,RMDF!DF708,RMDF!DM708,RMDF!DT708,RMDF!EA708,RMDF!EH708), RMDF!EO708=ROUND(RMDF!EO708,4))</f>
        <v>1</v>
      </c>
      <c r="EM708" s="317">
        <f>RMDF!EM708</f>
        <v>0</v>
      </c>
      <c r="EN708" s="318" t="str">
        <f>IF(EM708=0,"",_xlfn.XLOOKUP(EM708,StatePicklist!$1:$1,StatePicklist!$3:$3,"NA",0))</f>
        <v/>
      </c>
      <c r="EO708" s="297" t="str">
        <f ca="1">IF(RMDF!EN708="", "", IF(ISNUMBER(MATCH(RMDF!EN708, INDIRECT(EN708), 0)), "OK", "Invalid"))</f>
        <v/>
      </c>
      <c r="EP708" s="281"/>
      <c r="EQ708" s="281"/>
      <c r="ER708" s="281"/>
      <c r="ES708" s="281" t="b">
        <f>AND(RMDF!EV708&gt;=0, RMDF!EV708&lt;=1-SUM(RMDF!Z708,RMDF!AG708,RMDF!AN708,RMDF!AU708,RMDF!BB708,RMDF!BI708,RMDF!BP708,RMDF!BW708,RMDF!CD708,RMDF!CK708,RMDF!CR708,RMDF!CY708,RMDF!DF708,RMDF!DM708,RMDF!DT708,RMDF!EA708,RMDF!EH708,RMDF!EO708), RMDF!EV708=ROUND(RMDF!EV708,4))</f>
        <v>1</v>
      </c>
      <c r="ET708" s="317">
        <f>RMDF!ET708</f>
        <v>0</v>
      </c>
      <c r="EU708" s="318" t="str">
        <f>IF(ET708=0,"",_xlfn.XLOOKUP(ET708,StatePicklist!$1:$1,StatePicklist!$3:$3,"NA",0))</f>
        <v/>
      </c>
      <c r="EV708" s="297" t="str">
        <f ca="1">IF(RMDF!EU708="", "", IF(ISNUMBER(MATCH(RMDF!EU708, INDIRECT(EU708), 0)), "OK", "Invalid"))</f>
        <v/>
      </c>
      <c r="EW708" s="281"/>
      <c r="EX708" s="281"/>
      <c r="EY708" s="281"/>
      <c r="EZ708" s="281" t="b">
        <f>AND(RMDF!FC708&gt;=0, RMDF!FC708&lt;=1-SUM(RMDF!Z708,RMDF!AG708,RMDF!AN708,RMDF!AU708,RMDF!BB708,RMDF!BI708,RMDF!BP708,RMDF!BW708,RMDF!CD708,RMDF!CK708,RMDF!CR708,RMDF!CY708,RMDF!DF708,RMDF!DM708,RMDF!DT708,RMDF!EA708,RMDF!EH708,RMDF!EO708,RMDF!EV708), RMDF!FC708=ROUND(RMDF!FC708,4))</f>
        <v>1</v>
      </c>
      <c r="FA708" s="317">
        <f>RMDF!FA708</f>
        <v>0</v>
      </c>
      <c r="FB708" s="318" t="str">
        <f>IF(FA708=0,"",_xlfn.XLOOKUP(FA708,StatePicklist!$1:$1,StatePicklist!$3:$3,"NA",0))</f>
        <v/>
      </c>
      <c r="FC708" s="297" t="str">
        <f ca="1">IF(RMDF!FB708="", "", IF(ISNUMBER(MATCH(RMDF!FB708, INDIRECT(FB708), 0)), "OK", "Invalid"))</f>
        <v/>
      </c>
    </row>
    <row r="709" spans="1:159" s="205" customFormat="1" ht="39.9" customHeight="1" x14ac:dyDescent="0.25">
      <c r="A709" s="206"/>
      <c r="B709" s="196"/>
      <c r="C709" s="197"/>
      <c r="D709" s="198"/>
      <c r="E709" s="199"/>
      <c r="F709" s="200"/>
      <c r="G709" s="201"/>
      <c r="H709" s="292"/>
      <c r="I709" s="305">
        <f>RMDF!I709</f>
        <v>0</v>
      </c>
      <c r="J709" s="305" t="str">
        <f>IF(I709=ProductCode!$B$30,"PDReclPost",IF(OR(I709=ProductCode!$C$30,I709=ProductCode!$E$30,I709=ProductCode!$G$30),"PDPreCon",IF(OR(I709=ProductCode!$D$30,I709=ProductCode!$F$30),"PDNotReclPost","")))</f>
        <v/>
      </c>
      <c r="K709" s="305" t="str">
        <f t="shared" si="39"/>
        <v/>
      </c>
      <c r="L709" s="289"/>
      <c r="M709" s="305" t="str">
        <f t="shared" si="39"/>
        <v/>
      </c>
      <c r="N709" s="289" t="b">
        <f>AND(RMDF!N709&gt;=0, RMDF!N709&lt;=1-RMDF!L709, RMDF!N709=ROUND(RMDF!N709,4))</f>
        <v>1</v>
      </c>
      <c r="O709" s="286" t="str">
        <f>IF(P709="","",IF(I709="","",IF(LEFT(I709,13)="Reclaimed pos",RawMaterialCode!$E$569,RawMaterialCode!$E$568)))</f>
        <v>Reclaimed pre-consumer mixed fibers (RM0578)</v>
      </c>
      <c r="P709" s="295">
        <f t="shared" si="40"/>
        <v>1</v>
      </c>
      <c r="Q709" s="202"/>
      <c r="R709" s="203"/>
      <c r="S709" s="204" t="str">
        <f t="shared" si="41"/>
        <v/>
      </c>
      <c r="T709" s="281"/>
      <c r="U709" s="281"/>
      <c r="V709" s="281"/>
      <c r="W709" s="281"/>
      <c r="X709" s="317">
        <f>RMDF!X709</f>
        <v>0</v>
      </c>
      <c r="Y709" s="318" t="str">
        <f>IF(X709=0,"",_xlfn.XLOOKUP(X709,StatePicklist!$1:$1,StatePicklist!$3:$3,"NA",0))</f>
        <v/>
      </c>
      <c r="Z709" s="297" t="str">
        <f ca="1">IF(RMDF!Y709="", "", IF(ISNUMBER(MATCH(RMDF!Y709, INDIRECT(Y709), 0)), "OK", "Invalid"))</f>
        <v/>
      </c>
      <c r="AA709" s="281"/>
      <c r="AB709" s="281"/>
      <c r="AC709" s="281"/>
      <c r="AD709" s="281" t="b">
        <f>AND(RMDF!AG709&gt;=0, RMDF!AG709&lt;=1-RMDF!Z709, RMDF!AG709=ROUND(RMDF!AG709,4))</f>
        <v>1</v>
      </c>
      <c r="AE709" s="317">
        <f>RMDF!AE709</f>
        <v>0</v>
      </c>
      <c r="AF709" s="318" t="str">
        <f>IF(AE709=0,"",_xlfn.XLOOKUP(AE709,StatePicklist!$1:$1,StatePicklist!$3:$3,"NA",0))</f>
        <v/>
      </c>
      <c r="AG709" s="297" t="str">
        <f ca="1">IF(RMDF!AF709="", "", IF(ISNUMBER(MATCH(RMDF!AF709, INDIRECT(AF709), 0)), "OK", "Invalid"))</f>
        <v/>
      </c>
      <c r="AH709" s="281"/>
      <c r="AI709" s="281"/>
      <c r="AJ709" s="281"/>
      <c r="AK709" s="281" t="b">
        <f>AND(RMDF!AN709&gt;=0, RMDF!AN709&lt;=1-SUM(RMDF!Z709,RMDF!AG709), RMDF!AN709=ROUND(RMDF!AN709,4))</f>
        <v>1</v>
      </c>
      <c r="AL709" s="317">
        <f>RMDF!AL709</f>
        <v>0</v>
      </c>
      <c r="AM709" s="318" t="str">
        <f>IF(AL709=0,"",_xlfn.XLOOKUP(AL709,StatePicklist!$1:$1,StatePicklist!$3:$3,"NA",0))</f>
        <v/>
      </c>
      <c r="AN709" s="297" t="str">
        <f ca="1">IF(RMDF!AM709="", "", IF(ISNUMBER(MATCH(RMDF!AM709, INDIRECT(AM709), 0)), "OK", "Invalid"))</f>
        <v/>
      </c>
      <c r="AO709" s="281"/>
      <c r="AP709" s="281"/>
      <c r="AQ709" s="281"/>
      <c r="AR709" s="281" t="b">
        <f>AND(RMDF!AU709&gt;=0, RMDF!AU709&lt;=1-SUM(RMDF!Z709,RMDF!AG709,RMDF!AN709), RMDF!AU709=ROUND(RMDF!AU709,4))</f>
        <v>1</v>
      </c>
      <c r="AS709" s="317">
        <f>RMDF!AS709</f>
        <v>0</v>
      </c>
      <c r="AT709" s="318" t="str">
        <f>IF(AS709=0,"",_xlfn.XLOOKUP(AS709,StatePicklist!$1:$1,StatePicklist!$3:$3,"NA",0))</f>
        <v/>
      </c>
      <c r="AU709" s="297" t="str">
        <f ca="1">IF(RMDF!AT709="", "", IF(ISNUMBER(MATCH(RMDF!AT709, INDIRECT(AT709), 0)), "OK", "Invalid"))</f>
        <v/>
      </c>
      <c r="AV709" s="281"/>
      <c r="AW709" s="281"/>
      <c r="AX709" s="281"/>
      <c r="AY709" s="281" t="b">
        <f>AND(RMDF!BB709&gt;=0, RMDF!BB709&lt;=1-SUM(RMDF!Z709,RMDF!AG709,RMDF!AN709,RMDF!AU709), RMDF!BB709=ROUND(RMDF!BB709,4))</f>
        <v>1</v>
      </c>
      <c r="AZ709" s="317">
        <f>RMDF!AZ709</f>
        <v>0</v>
      </c>
      <c r="BA709" s="318" t="str">
        <f>IF(AZ709=0,"",_xlfn.XLOOKUP(AZ709,StatePicklist!$1:$1,StatePicklist!$3:$3,"NA",0))</f>
        <v/>
      </c>
      <c r="BB709" s="297" t="str">
        <f ca="1">IF(RMDF!BA709="", "", IF(ISNUMBER(MATCH(RMDF!BA709, INDIRECT(BA709), 0)), "OK", "Invalid"))</f>
        <v/>
      </c>
      <c r="BC709" s="281"/>
      <c r="BD709" s="281"/>
      <c r="BE709" s="281"/>
      <c r="BF709" s="281" t="b">
        <f>AND(RMDF!BI709&gt;=0, RMDF!BI709&lt;=1-SUM(RMDF!Z709,RMDF!AG709,RMDF!AN709,RMDF!AU709,RMDF!BB709), RMDF!BI709=ROUND(RMDF!BI709,4))</f>
        <v>1</v>
      </c>
      <c r="BG709" s="317">
        <f>RMDF!BG709</f>
        <v>0</v>
      </c>
      <c r="BH709" s="318" t="str">
        <f>IF(BG709=0,"",_xlfn.XLOOKUP(BG709,StatePicklist!$1:$1,StatePicklist!$3:$3,"NA",0))</f>
        <v/>
      </c>
      <c r="BI709" s="297" t="str">
        <f ca="1">IF(RMDF!BH709="", "", IF(ISNUMBER(MATCH(RMDF!BH709, INDIRECT(BH709), 0)), "OK", "Invalid"))</f>
        <v/>
      </c>
      <c r="BJ709" s="281"/>
      <c r="BK709" s="281"/>
      <c r="BL709" s="281"/>
      <c r="BM709" s="281" t="b">
        <f>AND(RMDF!BP709&gt;=0, RMDF!BP709&lt;=1-SUM(RMDF!Z709,RMDF!AG709,RMDF!AN709,RMDF!AU709,RMDF!BB709,RMDF!BI709), RMDF!BP709=ROUND(RMDF!BP709,4))</f>
        <v>1</v>
      </c>
      <c r="BN709" s="317">
        <f>RMDF!BN709</f>
        <v>0</v>
      </c>
      <c r="BO709" s="318" t="str">
        <f>IF(BN709=0,"",_xlfn.XLOOKUP(BN709,StatePicklist!$1:$1,StatePicklist!$3:$3,"NA",0))</f>
        <v/>
      </c>
      <c r="BP709" s="297" t="str">
        <f ca="1">IF(RMDF!BO709="", "", IF(ISNUMBER(MATCH(RMDF!BO709, INDIRECT(BO709), 0)), "OK", "Invalid"))</f>
        <v/>
      </c>
      <c r="BQ709" s="281"/>
      <c r="BR709" s="281"/>
      <c r="BS709" s="281"/>
      <c r="BT709" s="281" t="b">
        <f>AND(RMDF!BW709&gt;=0, RMDF!BW709&lt;=1-SUM(RMDF!Z709,RMDF!AG709,RMDF!AN709,RMDF!AU709,RMDF!BB709,RMDF!BI709,RMDF!BP709), RMDF!BW709=ROUND(RMDF!BW709,4))</f>
        <v>1</v>
      </c>
      <c r="BU709" s="317">
        <f>RMDF!BU709</f>
        <v>0</v>
      </c>
      <c r="BV709" s="318" t="str">
        <f>IF(BU709=0,"",_xlfn.XLOOKUP(BU709,StatePicklist!$1:$1,StatePicklist!$3:$3,"NA",0))</f>
        <v/>
      </c>
      <c r="BW709" s="297" t="str">
        <f ca="1">IF(RMDF!BV709="", "", IF(ISNUMBER(MATCH(RMDF!BV709, INDIRECT(BV709), 0)), "OK", "Invalid"))</f>
        <v/>
      </c>
      <c r="BX709" s="281"/>
      <c r="BY709" s="281"/>
      <c r="BZ709" s="281"/>
      <c r="CA709" s="281" t="b">
        <f>AND(RMDF!CD709&gt;=0, RMDF!CD709&lt;=1-SUM(RMDF!Z709,RMDF!AG709,RMDF!AN709,RMDF!AU709,RMDF!BB709,RMDF!BI709,RMDF!BP709,RMDF!BW709), RMDF!CD709=ROUND(RMDF!CD709,4))</f>
        <v>1</v>
      </c>
      <c r="CB709" s="317">
        <f>RMDF!CB709</f>
        <v>0</v>
      </c>
      <c r="CC709" s="318" t="str">
        <f>IF(CB709=0,"",_xlfn.XLOOKUP(CB709,StatePicklist!$1:$1,StatePicklist!$3:$3,"NA",0))</f>
        <v/>
      </c>
      <c r="CD709" s="297" t="str">
        <f ca="1">IF(RMDF!CC709="", "", IF(ISNUMBER(MATCH(RMDF!CC709, INDIRECT(CC709), 0)), "OK", "Invalid"))</f>
        <v/>
      </c>
      <c r="CE709" s="281"/>
      <c r="CF709" s="281"/>
      <c r="CG709" s="281"/>
      <c r="CH709" s="281" t="b">
        <f>AND(RMDF!CK709&gt;=0, RMDF!CK709&lt;=1-SUM(RMDF!Z709,RMDF!AG709,RMDF!AN709,RMDF!AU709,RMDF!BB709,RMDF!BI709,RMDF!BP709,RMDF!BW709,RMDF!CD709), RMDF!CK709=ROUND(RMDF!CK709,4))</f>
        <v>1</v>
      </c>
      <c r="CI709" s="317">
        <f>RMDF!CI709</f>
        <v>0</v>
      </c>
      <c r="CJ709" s="318" t="str">
        <f>IF(CI709=0,"",_xlfn.XLOOKUP(CI709,StatePicklist!$1:$1,StatePicklist!$3:$3,"NA",0))</f>
        <v/>
      </c>
      <c r="CK709" s="297" t="str">
        <f ca="1">IF(RMDF!CJ709="", "", IF(ISNUMBER(MATCH(RMDF!CJ709, INDIRECT(CJ709), 0)), "OK", "Invalid"))</f>
        <v/>
      </c>
      <c r="CL709" s="281"/>
      <c r="CM709" s="281"/>
      <c r="CN709" s="281"/>
      <c r="CO709" s="281" t="b">
        <f>AND(RMDF!CR709&gt;=0, RMDF!CR709&lt;=1-SUM(RMDF!Z709,RMDF!AG709,RMDF!AN709,RMDF!AU709,RMDF!BB709,RMDF!BI709,RMDF!BP709,RMDF!BW709,RMDF!CD709,RMDF!CK709), RMDF!CR709=ROUND(RMDF!CR709,4))</f>
        <v>1</v>
      </c>
      <c r="CP709" s="317">
        <f>RMDF!CP709</f>
        <v>0</v>
      </c>
      <c r="CQ709" s="318" t="str">
        <f>IF(CP709=0,"",_xlfn.XLOOKUP(CP709,StatePicklist!$1:$1,StatePicklist!$3:$3,"NA",0))</f>
        <v/>
      </c>
      <c r="CR709" s="297" t="str">
        <f ca="1">IF(RMDF!CQ709="", "", IF(ISNUMBER(MATCH(RMDF!CQ709, INDIRECT(CQ709), 0)), "OK", "Invalid"))</f>
        <v/>
      </c>
      <c r="CS709" s="281"/>
      <c r="CT709" s="281"/>
      <c r="CU709" s="281"/>
      <c r="CV709" s="281" t="b">
        <f>AND(RMDF!CY709&gt;=0, RMDF!CY709&lt;=1-SUM(RMDF!Z709,RMDF!AG709,RMDF!AN709,RMDF!AU709,RMDF!BB709,RMDF!BI709,RMDF!BP709,RMDF!BW709,RMDF!CD709,RMDF!CK709,RMDF!CR709), RMDF!CY709=ROUND(RMDF!CY709,4))</f>
        <v>1</v>
      </c>
      <c r="CW709" s="317">
        <f>RMDF!CW709</f>
        <v>0</v>
      </c>
      <c r="CX709" s="318" t="str">
        <f>IF(CW709=0,"",_xlfn.XLOOKUP(CW709,StatePicklist!$1:$1,StatePicklist!$3:$3,"NA",0))</f>
        <v/>
      </c>
      <c r="CY709" s="297" t="str">
        <f ca="1">IF(RMDF!CX709="", "", IF(ISNUMBER(MATCH(RMDF!CX709, INDIRECT(CX709), 0)), "OK", "Invalid"))</f>
        <v/>
      </c>
      <c r="CZ709" s="281"/>
      <c r="DA709" s="281"/>
      <c r="DB709" s="281"/>
      <c r="DC709" s="281" t="b">
        <f>AND(RMDF!DF709&gt;=0, RMDF!DF709&lt;=1-SUM(RMDF!Z709,RMDF!AG709,RMDF!AN709,RMDF!AU709,RMDF!BB709,RMDF!BI709,RMDF!BP709,RMDF!BW709,RMDF!CD709,RMDF!CK709,RMDF!CR709,RMDF!CY709), RMDF!DF709=ROUND(RMDF!DF709,4))</f>
        <v>1</v>
      </c>
      <c r="DD709" s="317">
        <f>RMDF!DD709</f>
        <v>0</v>
      </c>
      <c r="DE709" s="318" t="str">
        <f>IF(DD709=0,"",_xlfn.XLOOKUP(DD709,StatePicklist!$1:$1,StatePicklist!$3:$3,"NA",0))</f>
        <v/>
      </c>
      <c r="DF709" s="297" t="str">
        <f ca="1">IF(RMDF!DE709="", "", IF(ISNUMBER(MATCH(RMDF!DE709, INDIRECT(DE709), 0)), "OK", "Invalid"))</f>
        <v/>
      </c>
      <c r="DG709" s="281"/>
      <c r="DH709" s="281"/>
      <c r="DI709" s="281"/>
      <c r="DJ709" s="281" t="b">
        <f>AND(RMDF!DM709&gt;=0, RMDF!DM709&lt;=1-SUM(RMDF!Z709,RMDF!AG709,RMDF!AN709,RMDF!AU709,RMDF!BB709,RMDF!BI709,RMDF!BP709,RMDF!BW709,RMDF!CD709,RMDF!CK709,RMDF!CR709,RMDF!CY709,RMDF!DF709), RMDF!DM709=ROUND(RMDF!DM709,4))</f>
        <v>1</v>
      </c>
      <c r="DK709" s="317">
        <f>RMDF!DK709</f>
        <v>0</v>
      </c>
      <c r="DL709" s="318" t="str">
        <f>IF(DK709=0,"",_xlfn.XLOOKUP(DK709,StatePicklist!$1:$1,StatePicklist!$3:$3,"NA",0))</f>
        <v/>
      </c>
      <c r="DM709" s="297" t="str">
        <f ca="1">IF(RMDF!DL709="", "", IF(ISNUMBER(MATCH(RMDF!DL709, INDIRECT(DL709), 0)), "OK", "Invalid"))</f>
        <v/>
      </c>
      <c r="DN709" s="281"/>
      <c r="DO709" s="281"/>
      <c r="DP709" s="281"/>
      <c r="DQ709" s="281" t="b">
        <f>AND(RMDF!DT709&gt;=0, RMDF!DT709&lt;=1-SUM(RMDF!Z709,RMDF!AG709,RMDF!AN709,RMDF!AU709,RMDF!BB709,RMDF!BI709,RMDF!BP709,RMDF!BW709,RMDF!CD709,RMDF!CK709,RMDF!CR709,RMDF!CY709,RMDF!DF709,RMDF!DM709), RMDF!DT709=ROUND(RMDF!DT709,4))</f>
        <v>1</v>
      </c>
      <c r="DR709" s="317">
        <f>RMDF!DR709</f>
        <v>0</v>
      </c>
      <c r="DS709" s="318" t="str">
        <f>IF(DR709=0,"",_xlfn.XLOOKUP(DR709,StatePicklist!$1:$1,StatePicklist!$3:$3,"NA",0))</f>
        <v/>
      </c>
      <c r="DT709" s="297" t="str">
        <f ca="1">IF(RMDF!DS709="", "", IF(ISNUMBER(MATCH(RMDF!DS709, INDIRECT(DS709), 0)), "OK", "Invalid"))</f>
        <v/>
      </c>
      <c r="DU709" s="281"/>
      <c r="DV709" s="281"/>
      <c r="DW709" s="281"/>
      <c r="DX709" s="281" t="b">
        <f>AND(RMDF!EA709&gt;=0, RMDF!EA709&lt;=1-SUM(RMDF!Z709,RMDF!AG709,RMDF!AN709,RMDF!AU709,RMDF!BB709,RMDF!BI709,RMDF!BP709,RMDF!BW709,RMDF!CD709,RMDF!CK709,RMDF!CR709,RMDF!CY709,RMDF!DF709,RMDF!DM709,RMDF!DT709), RMDF!EA709=ROUND(RMDF!EA709,4))</f>
        <v>1</v>
      </c>
      <c r="DY709" s="317">
        <f>RMDF!DY709</f>
        <v>0</v>
      </c>
      <c r="DZ709" s="318" t="str">
        <f>IF(DY709=0,"",_xlfn.XLOOKUP(DY709,StatePicklist!$1:$1,StatePicklist!$3:$3,"NA",0))</f>
        <v/>
      </c>
      <c r="EA709" s="297" t="str">
        <f ca="1">IF(RMDF!DZ709="", "", IF(ISNUMBER(MATCH(RMDF!DZ709, INDIRECT(DZ709), 0)), "OK", "Invalid"))</f>
        <v/>
      </c>
      <c r="EB709" s="281"/>
      <c r="EC709" s="281"/>
      <c r="ED709" s="281"/>
      <c r="EE709" s="281" t="b">
        <f>AND(RMDF!EH709&gt;=0, RMDF!EH709&lt;=1-SUM(RMDF!Z709,RMDF!AG709,RMDF!AN709,RMDF!AU709,RMDF!BB709,RMDF!BI709,RMDF!BP709,RMDF!BW709,RMDF!CD709,RMDF!CK709,RMDF!CR709,RMDF!CY709,RMDF!DF709,RMDF!DM709,RMDF!DT709,RMDF!EA709), RMDF!EH709=ROUND(RMDF!EH709,4))</f>
        <v>1</v>
      </c>
      <c r="EF709" s="317">
        <f>RMDF!EF709</f>
        <v>0</v>
      </c>
      <c r="EG709" s="318" t="str">
        <f>IF(EF709=0,"",_xlfn.XLOOKUP(EF709,StatePicklist!$1:$1,StatePicklist!$3:$3,"NA",0))</f>
        <v/>
      </c>
      <c r="EH709" s="297" t="str">
        <f ca="1">IF(RMDF!EG709="", "", IF(ISNUMBER(MATCH(RMDF!EG709, INDIRECT(EG709), 0)), "OK", "Invalid"))</f>
        <v/>
      </c>
      <c r="EI709" s="281"/>
      <c r="EJ709" s="281"/>
      <c r="EK709" s="281"/>
      <c r="EL709" s="281" t="b">
        <f>AND(RMDF!EO709&gt;=0, RMDF!EO709&lt;=1-SUM(RMDF!Z709,RMDF!AG709,RMDF!AN709,RMDF!AU709,RMDF!BB709,RMDF!BI709,RMDF!BP709,RMDF!BW709,RMDF!CD709,RMDF!CK709,RMDF!CR709,RMDF!CY709,RMDF!DF709,RMDF!DM709,RMDF!DT709,RMDF!EA709,RMDF!EH709), RMDF!EO709=ROUND(RMDF!EO709,4))</f>
        <v>1</v>
      </c>
      <c r="EM709" s="317">
        <f>RMDF!EM709</f>
        <v>0</v>
      </c>
      <c r="EN709" s="318" t="str">
        <f>IF(EM709=0,"",_xlfn.XLOOKUP(EM709,StatePicklist!$1:$1,StatePicklist!$3:$3,"NA",0))</f>
        <v/>
      </c>
      <c r="EO709" s="297" t="str">
        <f ca="1">IF(RMDF!EN709="", "", IF(ISNUMBER(MATCH(RMDF!EN709, INDIRECT(EN709), 0)), "OK", "Invalid"))</f>
        <v/>
      </c>
      <c r="EP709" s="281"/>
      <c r="EQ709" s="281"/>
      <c r="ER709" s="281"/>
      <c r="ES709" s="281" t="b">
        <f>AND(RMDF!EV709&gt;=0, RMDF!EV709&lt;=1-SUM(RMDF!Z709,RMDF!AG709,RMDF!AN709,RMDF!AU709,RMDF!BB709,RMDF!BI709,RMDF!BP709,RMDF!BW709,RMDF!CD709,RMDF!CK709,RMDF!CR709,RMDF!CY709,RMDF!DF709,RMDF!DM709,RMDF!DT709,RMDF!EA709,RMDF!EH709,RMDF!EO709), RMDF!EV709=ROUND(RMDF!EV709,4))</f>
        <v>1</v>
      </c>
      <c r="ET709" s="317">
        <f>RMDF!ET709</f>
        <v>0</v>
      </c>
      <c r="EU709" s="318" t="str">
        <f>IF(ET709=0,"",_xlfn.XLOOKUP(ET709,StatePicklist!$1:$1,StatePicklist!$3:$3,"NA",0))</f>
        <v/>
      </c>
      <c r="EV709" s="297" t="str">
        <f ca="1">IF(RMDF!EU709="", "", IF(ISNUMBER(MATCH(RMDF!EU709, INDIRECT(EU709), 0)), "OK", "Invalid"))</f>
        <v/>
      </c>
      <c r="EW709" s="281"/>
      <c r="EX709" s="281"/>
      <c r="EY709" s="281"/>
      <c r="EZ709" s="281" t="b">
        <f>AND(RMDF!FC709&gt;=0, RMDF!FC709&lt;=1-SUM(RMDF!Z709,RMDF!AG709,RMDF!AN709,RMDF!AU709,RMDF!BB709,RMDF!BI709,RMDF!BP709,RMDF!BW709,RMDF!CD709,RMDF!CK709,RMDF!CR709,RMDF!CY709,RMDF!DF709,RMDF!DM709,RMDF!DT709,RMDF!EA709,RMDF!EH709,RMDF!EO709,RMDF!EV709), RMDF!FC709=ROUND(RMDF!FC709,4))</f>
        <v>1</v>
      </c>
      <c r="FA709" s="317">
        <f>RMDF!FA709</f>
        <v>0</v>
      </c>
      <c r="FB709" s="318" t="str">
        <f>IF(FA709=0,"",_xlfn.XLOOKUP(FA709,StatePicklist!$1:$1,StatePicklist!$3:$3,"NA",0))</f>
        <v/>
      </c>
      <c r="FC709" s="297" t="str">
        <f ca="1">IF(RMDF!FB709="", "", IF(ISNUMBER(MATCH(RMDF!FB709, INDIRECT(FB709), 0)), "OK", "Invalid"))</f>
        <v/>
      </c>
    </row>
    <row r="710" spans="1:159" s="205" customFormat="1" ht="39.9" customHeight="1" x14ac:dyDescent="0.25">
      <c r="A710" s="206"/>
      <c r="B710" s="196"/>
      <c r="C710" s="197"/>
      <c r="D710" s="198"/>
      <c r="E710" s="199"/>
      <c r="F710" s="200"/>
      <c r="G710" s="201"/>
      <c r="H710" s="292"/>
      <c r="I710" s="305">
        <f>RMDF!I710</f>
        <v>0</v>
      </c>
      <c r="J710" s="305" t="str">
        <f>IF(I710=ProductCode!$B$30,"PDReclPost",IF(OR(I710=ProductCode!$C$30,I710=ProductCode!$E$30,I710=ProductCode!$G$30),"PDPreCon",IF(OR(I710=ProductCode!$D$30,I710=ProductCode!$F$30),"PDNotReclPost","")))</f>
        <v/>
      </c>
      <c r="K710" s="305" t="str">
        <f t="shared" si="39"/>
        <v/>
      </c>
      <c r="L710" s="289"/>
      <c r="M710" s="305" t="str">
        <f t="shared" si="39"/>
        <v/>
      </c>
      <c r="N710" s="289" t="b">
        <f>AND(RMDF!N710&gt;=0, RMDF!N710&lt;=1-RMDF!L710, RMDF!N710=ROUND(RMDF!N710,4))</f>
        <v>1</v>
      </c>
      <c r="O710" s="286" t="str">
        <f>IF(P710="","",IF(I710="","",IF(LEFT(I710,13)="Reclaimed pos",RawMaterialCode!$E$569,RawMaterialCode!$E$568)))</f>
        <v>Reclaimed pre-consumer mixed fibers (RM0578)</v>
      </c>
      <c r="P710" s="295">
        <f t="shared" si="40"/>
        <v>1</v>
      </c>
      <c r="Q710" s="202"/>
      <c r="R710" s="203"/>
      <c r="S710" s="204" t="str">
        <f t="shared" si="41"/>
        <v/>
      </c>
      <c r="T710" s="281"/>
      <c r="U710" s="281"/>
      <c r="V710" s="281"/>
      <c r="W710" s="281"/>
      <c r="X710" s="317">
        <f>RMDF!X710</f>
        <v>0</v>
      </c>
      <c r="Y710" s="318" t="str">
        <f>IF(X710=0,"",_xlfn.XLOOKUP(X710,StatePicklist!$1:$1,StatePicklist!$3:$3,"NA",0))</f>
        <v/>
      </c>
      <c r="Z710" s="297" t="str">
        <f ca="1">IF(RMDF!Y710="", "", IF(ISNUMBER(MATCH(RMDF!Y710, INDIRECT(Y710), 0)), "OK", "Invalid"))</f>
        <v/>
      </c>
      <c r="AA710" s="281"/>
      <c r="AB710" s="281"/>
      <c r="AC710" s="281"/>
      <c r="AD710" s="281" t="b">
        <f>AND(RMDF!AG710&gt;=0, RMDF!AG710&lt;=1-RMDF!Z710, RMDF!AG710=ROUND(RMDF!AG710,4))</f>
        <v>1</v>
      </c>
      <c r="AE710" s="317">
        <f>RMDF!AE710</f>
        <v>0</v>
      </c>
      <c r="AF710" s="318" t="str">
        <f>IF(AE710=0,"",_xlfn.XLOOKUP(AE710,StatePicklist!$1:$1,StatePicklist!$3:$3,"NA",0))</f>
        <v/>
      </c>
      <c r="AG710" s="297" t="str">
        <f ca="1">IF(RMDF!AF710="", "", IF(ISNUMBER(MATCH(RMDF!AF710, INDIRECT(AF710), 0)), "OK", "Invalid"))</f>
        <v/>
      </c>
      <c r="AH710" s="281"/>
      <c r="AI710" s="281"/>
      <c r="AJ710" s="281"/>
      <c r="AK710" s="281" t="b">
        <f>AND(RMDF!AN710&gt;=0, RMDF!AN710&lt;=1-SUM(RMDF!Z710,RMDF!AG710), RMDF!AN710=ROUND(RMDF!AN710,4))</f>
        <v>1</v>
      </c>
      <c r="AL710" s="317">
        <f>RMDF!AL710</f>
        <v>0</v>
      </c>
      <c r="AM710" s="318" t="str">
        <f>IF(AL710=0,"",_xlfn.XLOOKUP(AL710,StatePicklist!$1:$1,StatePicklist!$3:$3,"NA",0))</f>
        <v/>
      </c>
      <c r="AN710" s="297" t="str">
        <f ca="1">IF(RMDF!AM710="", "", IF(ISNUMBER(MATCH(RMDF!AM710, INDIRECT(AM710), 0)), "OK", "Invalid"))</f>
        <v/>
      </c>
      <c r="AO710" s="281"/>
      <c r="AP710" s="281"/>
      <c r="AQ710" s="281"/>
      <c r="AR710" s="281" t="b">
        <f>AND(RMDF!AU710&gt;=0, RMDF!AU710&lt;=1-SUM(RMDF!Z710,RMDF!AG710,RMDF!AN710), RMDF!AU710=ROUND(RMDF!AU710,4))</f>
        <v>1</v>
      </c>
      <c r="AS710" s="317">
        <f>RMDF!AS710</f>
        <v>0</v>
      </c>
      <c r="AT710" s="318" t="str">
        <f>IF(AS710=0,"",_xlfn.XLOOKUP(AS710,StatePicklist!$1:$1,StatePicklist!$3:$3,"NA",0))</f>
        <v/>
      </c>
      <c r="AU710" s="297" t="str">
        <f ca="1">IF(RMDF!AT710="", "", IF(ISNUMBER(MATCH(RMDF!AT710, INDIRECT(AT710), 0)), "OK", "Invalid"))</f>
        <v/>
      </c>
      <c r="AV710" s="281"/>
      <c r="AW710" s="281"/>
      <c r="AX710" s="281"/>
      <c r="AY710" s="281" t="b">
        <f>AND(RMDF!BB710&gt;=0, RMDF!BB710&lt;=1-SUM(RMDF!Z710,RMDF!AG710,RMDF!AN710,RMDF!AU710), RMDF!BB710=ROUND(RMDF!BB710,4))</f>
        <v>1</v>
      </c>
      <c r="AZ710" s="317">
        <f>RMDF!AZ710</f>
        <v>0</v>
      </c>
      <c r="BA710" s="318" t="str">
        <f>IF(AZ710=0,"",_xlfn.XLOOKUP(AZ710,StatePicklist!$1:$1,StatePicklist!$3:$3,"NA",0))</f>
        <v/>
      </c>
      <c r="BB710" s="297" t="str">
        <f ca="1">IF(RMDF!BA710="", "", IF(ISNUMBER(MATCH(RMDF!BA710, INDIRECT(BA710), 0)), "OK", "Invalid"))</f>
        <v/>
      </c>
      <c r="BC710" s="281"/>
      <c r="BD710" s="281"/>
      <c r="BE710" s="281"/>
      <c r="BF710" s="281" t="b">
        <f>AND(RMDF!BI710&gt;=0, RMDF!BI710&lt;=1-SUM(RMDF!Z710,RMDF!AG710,RMDF!AN710,RMDF!AU710,RMDF!BB710), RMDF!BI710=ROUND(RMDF!BI710,4))</f>
        <v>1</v>
      </c>
      <c r="BG710" s="317">
        <f>RMDF!BG710</f>
        <v>0</v>
      </c>
      <c r="BH710" s="318" t="str">
        <f>IF(BG710=0,"",_xlfn.XLOOKUP(BG710,StatePicklist!$1:$1,StatePicklist!$3:$3,"NA",0))</f>
        <v/>
      </c>
      <c r="BI710" s="297" t="str">
        <f ca="1">IF(RMDF!BH710="", "", IF(ISNUMBER(MATCH(RMDF!BH710, INDIRECT(BH710), 0)), "OK", "Invalid"))</f>
        <v/>
      </c>
      <c r="BJ710" s="281"/>
      <c r="BK710" s="281"/>
      <c r="BL710" s="281"/>
      <c r="BM710" s="281" t="b">
        <f>AND(RMDF!BP710&gt;=0, RMDF!BP710&lt;=1-SUM(RMDF!Z710,RMDF!AG710,RMDF!AN710,RMDF!AU710,RMDF!BB710,RMDF!BI710), RMDF!BP710=ROUND(RMDF!BP710,4))</f>
        <v>1</v>
      </c>
      <c r="BN710" s="317">
        <f>RMDF!BN710</f>
        <v>0</v>
      </c>
      <c r="BO710" s="318" t="str">
        <f>IF(BN710=0,"",_xlfn.XLOOKUP(BN710,StatePicklist!$1:$1,StatePicklist!$3:$3,"NA",0))</f>
        <v/>
      </c>
      <c r="BP710" s="297" t="str">
        <f ca="1">IF(RMDF!BO710="", "", IF(ISNUMBER(MATCH(RMDF!BO710, INDIRECT(BO710), 0)), "OK", "Invalid"))</f>
        <v/>
      </c>
      <c r="BQ710" s="281"/>
      <c r="BR710" s="281"/>
      <c r="BS710" s="281"/>
      <c r="BT710" s="281" t="b">
        <f>AND(RMDF!BW710&gt;=0, RMDF!BW710&lt;=1-SUM(RMDF!Z710,RMDF!AG710,RMDF!AN710,RMDF!AU710,RMDF!BB710,RMDF!BI710,RMDF!BP710), RMDF!BW710=ROUND(RMDF!BW710,4))</f>
        <v>1</v>
      </c>
      <c r="BU710" s="317">
        <f>RMDF!BU710</f>
        <v>0</v>
      </c>
      <c r="BV710" s="318" t="str">
        <f>IF(BU710=0,"",_xlfn.XLOOKUP(BU710,StatePicklist!$1:$1,StatePicklist!$3:$3,"NA",0))</f>
        <v/>
      </c>
      <c r="BW710" s="297" t="str">
        <f ca="1">IF(RMDF!BV710="", "", IF(ISNUMBER(MATCH(RMDF!BV710, INDIRECT(BV710), 0)), "OK", "Invalid"))</f>
        <v/>
      </c>
      <c r="BX710" s="281"/>
      <c r="BY710" s="281"/>
      <c r="BZ710" s="281"/>
      <c r="CA710" s="281" t="b">
        <f>AND(RMDF!CD710&gt;=0, RMDF!CD710&lt;=1-SUM(RMDF!Z710,RMDF!AG710,RMDF!AN710,RMDF!AU710,RMDF!BB710,RMDF!BI710,RMDF!BP710,RMDF!BW710), RMDF!CD710=ROUND(RMDF!CD710,4))</f>
        <v>1</v>
      </c>
      <c r="CB710" s="317">
        <f>RMDF!CB710</f>
        <v>0</v>
      </c>
      <c r="CC710" s="318" t="str">
        <f>IF(CB710=0,"",_xlfn.XLOOKUP(CB710,StatePicklist!$1:$1,StatePicklist!$3:$3,"NA",0))</f>
        <v/>
      </c>
      <c r="CD710" s="297" t="str">
        <f ca="1">IF(RMDF!CC710="", "", IF(ISNUMBER(MATCH(RMDF!CC710, INDIRECT(CC710), 0)), "OK", "Invalid"))</f>
        <v/>
      </c>
      <c r="CE710" s="281"/>
      <c r="CF710" s="281"/>
      <c r="CG710" s="281"/>
      <c r="CH710" s="281" t="b">
        <f>AND(RMDF!CK710&gt;=0, RMDF!CK710&lt;=1-SUM(RMDF!Z710,RMDF!AG710,RMDF!AN710,RMDF!AU710,RMDF!BB710,RMDF!BI710,RMDF!BP710,RMDF!BW710,RMDF!CD710), RMDF!CK710=ROUND(RMDF!CK710,4))</f>
        <v>1</v>
      </c>
      <c r="CI710" s="317">
        <f>RMDF!CI710</f>
        <v>0</v>
      </c>
      <c r="CJ710" s="318" t="str">
        <f>IF(CI710=0,"",_xlfn.XLOOKUP(CI710,StatePicklist!$1:$1,StatePicklist!$3:$3,"NA",0))</f>
        <v/>
      </c>
      <c r="CK710" s="297" t="str">
        <f ca="1">IF(RMDF!CJ710="", "", IF(ISNUMBER(MATCH(RMDF!CJ710, INDIRECT(CJ710), 0)), "OK", "Invalid"))</f>
        <v/>
      </c>
      <c r="CL710" s="281"/>
      <c r="CM710" s="281"/>
      <c r="CN710" s="281"/>
      <c r="CO710" s="281" t="b">
        <f>AND(RMDF!CR710&gt;=0, RMDF!CR710&lt;=1-SUM(RMDF!Z710,RMDF!AG710,RMDF!AN710,RMDF!AU710,RMDF!BB710,RMDF!BI710,RMDF!BP710,RMDF!BW710,RMDF!CD710,RMDF!CK710), RMDF!CR710=ROUND(RMDF!CR710,4))</f>
        <v>1</v>
      </c>
      <c r="CP710" s="317">
        <f>RMDF!CP710</f>
        <v>0</v>
      </c>
      <c r="CQ710" s="318" t="str">
        <f>IF(CP710=0,"",_xlfn.XLOOKUP(CP710,StatePicklist!$1:$1,StatePicklist!$3:$3,"NA",0))</f>
        <v/>
      </c>
      <c r="CR710" s="297" t="str">
        <f ca="1">IF(RMDF!CQ710="", "", IF(ISNUMBER(MATCH(RMDF!CQ710, INDIRECT(CQ710), 0)), "OK", "Invalid"))</f>
        <v/>
      </c>
      <c r="CS710" s="281"/>
      <c r="CT710" s="281"/>
      <c r="CU710" s="281"/>
      <c r="CV710" s="281" t="b">
        <f>AND(RMDF!CY710&gt;=0, RMDF!CY710&lt;=1-SUM(RMDF!Z710,RMDF!AG710,RMDF!AN710,RMDF!AU710,RMDF!BB710,RMDF!BI710,RMDF!BP710,RMDF!BW710,RMDF!CD710,RMDF!CK710,RMDF!CR710), RMDF!CY710=ROUND(RMDF!CY710,4))</f>
        <v>1</v>
      </c>
      <c r="CW710" s="317">
        <f>RMDF!CW710</f>
        <v>0</v>
      </c>
      <c r="CX710" s="318" t="str">
        <f>IF(CW710=0,"",_xlfn.XLOOKUP(CW710,StatePicklist!$1:$1,StatePicklist!$3:$3,"NA",0))</f>
        <v/>
      </c>
      <c r="CY710" s="297" t="str">
        <f ca="1">IF(RMDF!CX710="", "", IF(ISNUMBER(MATCH(RMDF!CX710, INDIRECT(CX710), 0)), "OK", "Invalid"))</f>
        <v/>
      </c>
      <c r="CZ710" s="281"/>
      <c r="DA710" s="281"/>
      <c r="DB710" s="281"/>
      <c r="DC710" s="281" t="b">
        <f>AND(RMDF!DF710&gt;=0, RMDF!DF710&lt;=1-SUM(RMDF!Z710,RMDF!AG710,RMDF!AN710,RMDF!AU710,RMDF!BB710,RMDF!BI710,RMDF!BP710,RMDF!BW710,RMDF!CD710,RMDF!CK710,RMDF!CR710,RMDF!CY710), RMDF!DF710=ROUND(RMDF!DF710,4))</f>
        <v>1</v>
      </c>
      <c r="DD710" s="317">
        <f>RMDF!DD710</f>
        <v>0</v>
      </c>
      <c r="DE710" s="318" t="str">
        <f>IF(DD710=0,"",_xlfn.XLOOKUP(DD710,StatePicklist!$1:$1,StatePicklist!$3:$3,"NA",0))</f>
        <v/>
      </c>
      <c r="DF710" s="297" t="str">
        <f ca="1">IF(RMDF!DE710="", "", IF(ISNUMBER(MATCH(RMDF!DE710, INDIRECT(DE710), 0)), "OK", "Invalid"))</f>
        <v/>
      </c>
      <c r="DG710" s="281"/>
      <c r="DH710" s="281"/>
      <c r="DI710" s="281"/>
      <c r="DJ710" s="281" t="b">
        <f>AND(RMDF!DM710&gt;=0, RMDF!DM710&lt;=1-SUM(RMDF!Z710,RMDF!AG710,RMDF!AN710,RMDF!AU710,RMDF!BB710,RMDF!BI710,RMDF!BP710,RMDF!BW710,RMDF!CD710,RMDF!CK710,RMDF!CR710,RMDF!CY710,RMDF!DF710), RMDF!DM710=ROUND(RMDF!DM710,4))</f>
        <v>1</v>
      </c>
      <c r="DK710" s="317">
        <f>RMDF!DK710</f>
        <v>0</v>
      </c>
      <c r="DL710" s="318" t="str">
        <f>IF(DK710=0,"",_xlfn.XLOOKUP(DK710,StatePicklist!$1:$1,StatePicklist!$3:$3,"NA",0))</f>
        <v/>
      </c>
      <c r="DM710" s="297" t="str">
        <f ca="1">IF(RMDF!DL710="", "", IF(ISNUMBER(MATCH(RMDF!DL710, INDIRECT(DL710), 0)), "OK", "Invalid"))</f>
        <v/>
      </c>
      <c r="DN710" s="281"/>
      <c r="DO710" s="281"/>
      <c r="DP710" s="281"/>
      <c r="DQ710" s="281" t="b">
        <f>AND(RMDF!DT710&gt;=0, RMDF!DT710&lt;=1-SUM(RMDF!Z710,RMDF!AG710,RMDF!AN710,RMDF!AU710,RMDF!BB710,RMDF!BI710,RMDF!BP710,RMDF!BW710,RMDF!CD710,RMDF!CK710,RMDF!CR710,RMDF!CY710,RMDF!DF710,RMDF!DM710), RMDF!DT710=ROUND(RMDF!DT710,4))</f>
        <v>1</v>
      </c>
      <c r="DR710" s="317">
        <f>RMDF!DR710</f>
        <v>0</v>
      </c>
      <c r="DS710" s="318" t="str">
        <f>IF(DR710=0,"",_xlfn.XLOOKUP(DR710,StatePicklist!$1:$1,StatePicklist!$3:$3,"NA",0))</f>
        <v/>
      </c>
      <c r="DT710" s="297" t="str">
        <f ca="1">IF(RMDF!DS710="", "", IF(ISNUMBER(MATCH(RMDF!DS710, INDIRECT(DS710), 0)), "OK", "Invalid"))</f>
        <v/>
      </c>
      <c r="DU710" s="281"/>
      <c r="DV710" s="281"/>
      <c r="DW710" s="281"/>
      <c r="DX710" s="281" t="b">
        <f>AND(RMDF!EA710&gt;=0, RMDF!EA710&lt;=1-SUM(RMDF!Z710,RMDF!AG710,RMDF!AN710,RMDF!AU710,RMDF!BB710,RMDF!BI710,RMDF!BP710,RMDF!BW710,RMDF!CD710,RMDF!CK710,RMDF!CR710,RMDF!CY710,RMDF!DF710,RMDF!DM710,RMDF!DT710), RMDF!EA710=ROUND(RMDF!EA710,4))</f>
        <v>1</v>
      </c>
      <c r="DY710" s="317">
        <f>RMDF!DY710</f>
        <v>0</v>
      </c>
      <c r="DZ710" s="318" t="str">
        <f>IF(DY710=0,"",_xlfn.XLOOKUP(DY710,StatePicklist!$1:$1,StatePicklist!$3:$3,"NA",0))</f>
        <v/>
      </c>
      <c r="EA710" s="297" t="str">
        <f ca="1">IF(RMDF!DZ710="", "", IF(ISNUMBER(MATCH(RMDF!DZ710, INDIRECT(DZ710), 0)), "OK", "Invalid"))</f>
        <v/>
      </c>
      <c r="EB710" s="281"/>
      <c r="EC710" s="281"/>
      <c r="ED710" s="281"/>
      <c r="EE710" s="281" t="b">
        <f>AND(RMDF!EH710&gt;=0, RMDF!EH710&lt;=1-SUM(RMDF!Z710,RMDF!AG710,RMDF!AN710,RMDF!AU710,RMDF!BB710,RMDF!BI710,RMDF!BP710,RMDF!BW710,RMDF!CD710,RMDF!CK710,RMDF!CR710,RMDF!CY710,RMDF!DF710,RMDF!DM710,RMDF!DT710,RMDF!EA710), RMDF!EH710=ROUND(RMDF!EH710,4))</f>
        <v>1</v>
      </c>
      <c r="EF710" s="317">
        <f>RMDF!EF710</f>
        <v>0</v>
      </c>
      <c r="EG710" s="318" t="str">
        <f>IF(EF710=0,"",_xlfn.XLOOKUP(EF710,StatePicklist!$1:$1,StatePicklist!$3:$3,"NA",0))</f>
        <v/>
      </c>
      <c r="EH710" s="297" t="str">
        <f ca="1">IF(RMDF!EG710="", "", IF(ISNUMBER(MATCH(RMDF!EG710, INDIRECT(EG710), 0)), "OK", "Invalid"))</f>
        <v/>
      </c>
      <c r="EI710" s="281"/>
      <c r="EJ710" s="281"/>
      <c r="EK710" s="281"/>
      <c r="EL710" s="281" t="b">
        <f>AND(RMDF!EO710&gt;=0, RMDF!EO710&lt;=1-SUM(RMDF!Z710,RMDF!AG710,RMDF!AN710,RMDF!AU710,RMDF!BB710,RMDF!BI710,RMDF!BP710,RMDF!BW710,RMDF!CD710,RMDF!CK710,RMDF!CR710,RMDF!CY710,RMDF!DF710,RMDF!DM710,RMDF!DT710,RMDF!EA710,RMDF!EH710), RMDF!EO710=ROUND(RMDF!EO710,4))</f>
        <v>1</v>
      </c>
      <c r="EM710" s="317">
        <f>RMDF!EM710</f>
        <v>0</v>
      </c>
      <c r="EN710" s="318" t="str">
        <f>IF(EM710=0,"",_xlfn.XLOOKUP(EM710,StatePicklist!$1:$1,StatePicklist!$3:$3,"NA",0))</f>
        <v/>
      </c>
      <c r="EO710" s="297" t="str">
        <f ca="1">IF(RMDF!EN710="", "", IF(ISNUMBER(MATCH(RMDF!EN710, INDIRECT(EN710), 0)), "OK", "Invalid"))</f>
        <v/>
      </c>
      <c r="EP710" s="281"/>
      <c r="EQ710" s="281"/>
      <c r="ER710" s="281"/>
      <c r="ES710" s="281" t="b">
        <f>AND(RMDF!EV710&gt;=0, RMDF!EV710&lt;=1-SUM(RMDF!Z710,RMDF!AG710,RMDF!AN710,RMDF!AU710,RMDF!BB710,RMDF!BI710,RMDF!BP710,RMDF!BW710,RMDF!CD710,RMDF!CK710,RMDF!CR710,RMDF!CY710,RMDF!DF710,RMDF!DM710,RMDF!DT710,RMDF!EA710,RMDF!EH710,RMDF!EO710), RMDF!EV710=ROUND(RMDF!EV710,4))</f>
        <v>1</v>
      </c>
      <c r="ET710" s="317">
        <f>RMDF!ET710</f>
        <v>0</v>
      </c>
      <c r="EU710" s="318" t="str">
        <f>IF(ET710=0,"",_xlfn.XLOOKUP(ET710,StatePicklist!$1:$1,StatePicklist!$3:$3,"NA",0))</f>
        <v/>
      </c>
      <c r="EV710" s="297" t="str">
        <f ca="1">IF(RMDF!EU710="", "", IF(ISNUMBER(MATCH(RMDF!EU710, INDIRECT(EU710), 0)), "OK", "Invalid"))</f>
        <v/>
      </c>
      <c r="EW710" s="281"/>
      <c r="EX710" s="281"/>
      <c r="EY710" s="281"/>
      <c r="EZ710" s="281" t="b">
        <f>AND(RMDF!FC710&gt;=0, RMDF!FC710&lt;=1-SUM(RMDF!Z710,RMDF!AG710,RMDF!AN710,RMDF!AU710,RMDF!BB710,RMDF!BI710,RMDF!BP710,RMDF!BW710,RMDF!CD710,RMDF!CK710,RMDF!CR710,RMDF!CY710,RMDF!DF710,RMDF!DM710,RMDF!DT710,RMDF!EA710,RMDF!EH710,RMDF!EO710,RMDF!EV710), RMDF!FC710=ROUND(RMDF!FC710,4))</f>
        <v>1</v>
      </c>
      <c r="FA710" s="317">
        <f>RMDF!FA710</f>
        <v>0</v>
      </c>
      <c r="FB710" s="318" t="str">
        <f>IF(FA710=0,"",_xlfn.XLOOKUP(FA710,StatePicklist!$1:$1,StatePicklist!$3:$3,"NA",0))</f>
        <v/>
      </c>
      <c r="FC710" s="297" t="str">
        <f ca="1">IF(RMDF!FB710="", "", IF(ISNUMBER(MATCH(RMDF!FB710, INDIRECT(FB710), 0)), "OK", "Invalid"))</f>
        <v/>
      </c>
    </row>
    <row r="711" spans="1:159" s="205" customFormat="1" ht="39.9" customHeight="1" x14ac:dyDescent="0.25">
      <c r="A711" s="206"/>
      <c r="B711" s="196"/>
      <c r="C711" s="197"/>
      <c r="D711" s="198"/>
      <c r="E711" s="199"/>
      <c r="F711" s="200"/>
      <c r="G711" s="201"/>
      <c r="H711" s="292"/>
      <c r="I711" s="305">
        <f>RMDF!I711</f>
        <v>0</v>
      </c>
      <c r="J711" s="305" t="str">
        <f>IF(I711=ProductCode!$B$30,"PDReclPost",IF(OR(I711=ProductCode!$C$30,I711=ProductCode!$E$30,I711=ProductCode!$G$30),"PDPreCon",IF(OR(I711=ProductCode!$D$30,I711=ProductCode!$F$30),"PDNotReclPost","")))</f>
        <v/>
      </c>
      <c r="K711" s="305" t="str">
        <f t="shared" si="39"/>
        <v/>
      </c>
      <c r="L711" s="289"/>
      <c r="M711" s="305" t="str">
        <f t="shared" si="39"/>
        <v/>
      </c>
      <c r="N711" s="289" t="b">
        <f>AND(RMDF!N711&gt;=0, RMDF!N711&lt;=1-RMDF!L711, RMDF!N711=ROUND(RMDF!N711,4))</f>
        <v>1</v>
      </c>
      <c r="O711" s="286" t="str">
        <f>IF(P711="","",IF(I711="","",IF(LEFT(I711,13)="Reclaimed pos",RawMaterialCode!$E$569,RawMaterialCode!$E$568)))</f>
        <v>Reclaimed pre-consumer mixed fibers (RM0578)</v>
      </c>
      <c r="P711" s="295">
        <f t="shared" si="40"/>
        <v>1</v>
      </c>
      <c r="Q711" s="202"/>
      <c r="R711" s="203"/>
      <c r="S711" s="204" t="str">
        <f t="shared" si="41"/>
        <v/>
      </c>
      <c r="T711" s="281"/>
      <c r="U711" s="281"/>
      <c r="V711" s="281"/>
      <c r="W711" s="281"/>
      <c r="X711" s="317">
        <f>RMDF!X711</f>
        <v>0</v>
      </c>
      <c r="Y711" s="318" t="str">
        <f>IF(X711=0,"",_xlfn.XLOOKUP(X711,StatePicklist!$1:$1,StatePicklist!$3:$3,"NA",0))</f>
        <v/>
      </c>
      <c r="Z711" s="297" t="str">
        <f ca="1">IF(RMDF!Y711="", "", IF(ISNUMBER(MATCH(RMDF!Y711, INDIRECT(Y711), 0)), "OK", "Invalid"))</f>
        <v/>
      </c>
      <c r="AA711" s="281"/>
      <c r="AB711" s="281"/>
      <c r="AC711" s="281"/>
      <c r="AD711" s="281" t="b">
        <f>AND(RMDF!AG711&gt;=0, RMDF!AG711&lt;=1-RMDF!Z711, RMDF!AG711=ROUND(RMDF!AG711,4))</f>
        <v>1</v>
      </c>
      <c r="AE711" s="317">
        <f>RMDF!AE711</f>
        <v>0</v>
      </c>
      <c r="AF711" s="318" t="str">
        <f>IF(AE711=0,"",_xlfn.XLOOKUP(AE711,StatePicklist!$1:$1,StatePicklist!$3:$3,"NA",0))</f>
        <v/>
      </c>
      <c r="AG711" s="297" t="str">
        <f ca="1">IF(RMDF!AF711="", "", IF(ISNUMBER(MATCH(RMDF!AF711, INDIRECT(AF711), 0)), "OK", "Invalid"))</f>
        <v/>
      </c>
      <c r="AH711" s="281"/>
      <c r="AI711" s="281"/>
      <c r="AJ711" s="281"/>
      <c r="AK711" s="281" t="b">
        <f>AND(RMDF!AN711&gt;=0, RMDF!AN711&lt;=1-SUM(RMDF!Z711,RMDF!AG711), RMDF!AN711=ROUND(RMDF!AN711,4))</f>
        <v>1</v>
      </c>
      <c r="AL711" s="317">
        <f>RMDF!AL711</f>
        <v>0</v>
      </c>
      <c r="AM711" s="318" t="str">
        <f>IF(AL711=0,"",_xlfn.XLOOKUP(AL711,StatePicklist!$1:$1,StatePicklist!$3:$3,"NA",0))</f>
        <v/>
      </c>
      <c r="AN711" s="297" t="str">
        <f ca="1">IF(RMDF!AM711="", "", IF(ISNUMBER(MATCH(RMDF!AM711, INDIRECT(AM711), 0)), "OK", "Invalid"))</f>
        <v/>
      </c>
      <c r="AO711" s="281"/>
      <c r="AP711" s="281"/>
      <c r="AQ711" s="281"/>
      <c r="AR711" s="281" t="b">
        <f>AND(RMDF!AU711&gt;=0, RMDF!AU711&lt;=1-SUM(RMDF!Z711,RMDF!AG711,RMDF!AN711), RMDF!AU711=ROUND(RMDF!AU711,4))</f>
        <v>1</v>
      </c>
      <c r="AS711" s="317">
        <f>RMDF!AS711</f>
        <v>0</v>
      </c>
      <c r="AT711" s="318" t="str">
        <f>IF(AS711=0,"",_xlfn.XLOOKUP(AS711,StatePicklist!$1:$1,StatePicklist!$3:$3,"NA",0))</f>
        <v/>
      </c>
      <c r="AU711" s="297" t="str">
        <f ca="1">IF(RMDF!AT711="", "", IF(ISNUMBER(MATCH(RMDF!AT711, INDIRECT(AT711), 0)), "OK", "Invalid"))</f>
        <v/>
      </c>
      <c r="AV711" s="281"/>
      <c r="AW711" s="281"/>
      <c r="AX711" s="281"/>
      <c r="AY711" s="281" t="b">
        <f>AND(RMDF!BB711&gt;=0, RMDF!BB711&lt;=1-SUM(RMDF!Z711,RMDF!AG711,RMDF!AN711,RMDF!AU711), RMDF!BB711=ROUND(RMDF!BB711,4))</f>
        <v>1</v>
      </c>
      <c r="AZ711" s="317">
        <f>RMDF!AZ711</f>
        <v>0</v>
      </c>
      <c r="BA711" s="318" t="str">
        <f>IF(AZ711=0,"",_xlfn.XLOOKUP(AZ711,StatePicklist!$1:$1,StatePicklist!$3:$3,"NA",0))</f>
        <v/>
      </c>
      <c r="BB711" s="297" t="str">
        <f ca="1">IF(RMDF!BA711="", "", IF(ISNUMBER(MATCH(RMDF!BA711, INDIRECT(BA711), 0)), "OK", "Invalid"))</f>
        <v/>
      </c>
      <c r="BC711" s="281"/>
      <c r="BD711" s="281"/>
      <c r="BE711" s="281"/>
      <c r="BF711" s="281" t="b">
        <f>AND(RMDF!BI711&gt;=0, RMDF!BI711&lt;=1-SUM(RMDF!Z711,RMDF!AG711,RMDF!AN711,RMDF!AU711,RMDF!BB711), RMDF!BI711=ROUND(RMDF!BI711,4))</f>
        <v>1</v>
      </c>
      <c r="BG711" s="317">
        <f>RMDF!BG711</f>
        <v>0</v>
      </c>
      <c r="BH711" s="318" t="str">
        <f>IF(BG711=0,"",_xlfn.XLOOKUP(BG711,StatePicklist!$1:$1,StatePicklist!$3:$3,"NA",0))</f>
        <v/>
      </c>
      <c r="BI711" s="297" t="str">
        <f ca="1">IF(RMDF!BH711="", "", IF(ISNUMBER(MATCH(RMDF!BH711, INDIRECT(BH711), 0)), "OK", "Invalid"))</f>
        <v/>
      </c>
      <c r="BJ711" s="281"/>
      <c r="BK711" s="281"/>
      <c r="BL711" s="281"/>
      <c r="BM711" s="281" t="b">
        <f>AND(RMDF!BP711&gt;=0, RMDF!BP711&lt;=1-SUM(RMDF!Z711,RMDF!AG711,RMDF!AN711,RMDF!AU711,RMDF!BB711,RMDF!BI711), RMDF!BP711=ROUND(RMDF!BP711,4))</f>
        <v>1</v>
      </c>
      <c r="BN711" s="317">
        <f>RMDF!BN711</f>
        <v>0</v>
      </c>
      <c r="BO711" s="318" t="str">
        <f>IF(BN711=0,"",_xlfn.XLOOKUP(BN711,StatePicklist!$1:$1,StatePicklist!$3:$3,"NA",0))</f>
        <v/>
      </c>
      <c r="BP711" s="297" t="str">
        <f ca="1">IF(RMDF!BO711="", "", IF(ISNUMBER(MATCH(RMDF!BO711, INDIRECT(BO711), 0)), "OK", "Invalid"))</f>
        <v/>
      </c>
      <c r="BQ711" s="281"/>
      <c r="BR711" s="281"/>
      <c r="BS711" s="281"/>
      <c r="BT711" s="281" t="b">
        <f>AND(RMDF!BW711&gt;=0, RMDF!BW711&lt;=1-SUM(RMDF!Z711,RMDF!AG711,RMDF!AN711,RMDF!AU711,RMDF!BB711,RMDF!BI711,RMDF!BP711), RMDF!BW711=ROUND(RMDF!BW711,4))</f>
        <v>1</v>
      </c>
      <c r="BU711" s="317">
        <f>RMDF!BU711</f>
        <v>0</v>
      </c>
      <c r="BV711" s="318" t="str">
        <f>IF(BU711=0,"",_xlfn.XLOOKUP(BU711,StatePicklist!$1:$1,StatePicklist!$3:$3,"NA",0))</f>
        <v/>
      </c>
      <c r="BW711" s="297" t="str">
        <f ca="1">IF(RMDF!BV711="", "", IF(ISNUMBER(MATCH(RMDF!BV711, INDIRECT(BV711), 0)), "OK", "Invalid"))</f>
        <v/>
      </c>
      <c r="BX711" s="281"/>
      <c r="BY711" s="281"/>
      <c r="BZ711" s="281"/>
      <c r="CA711" s="281" t="b">
        <f>AND(RMDF!CD711&gt;=0, RMDF!CD711&lt;=1-SUM(RMDF!Z711,RMDF!AG711,RMDF!AN711,RMDF!AU711,RMDF!BB711,RMDF!BI711,RMDF!BP711,RMDF!BW711), RMDF!CD711=ROUND(RMDF!CD711,4))</f>
        <v>1</v>
      </c>
      <c r="CB711" s="317">
        <f>RMDF!CB711</f>
        <v>0</v>
      </c>
      <c r="CC711" s="318" t="str">
        <f>IF(CB711=0,"",_xlfn.XLOOKUP(CB711,StatePicklist!$1:$1,StatePicklist!$3:$3,"NA",0))</f>
        <v/>
      </c>
      <c r="CD711" s="297" t="str">
        <f ca="1">IF(RMDF!CC711="", "", IF(ISNUMBER(MATCH(RMDF!CC711, INDIRECT(CC711), 0)), "OK", "Invalid"))</f>
        <v/>
      </c>
      <c r="CE711" s="281"/>
      <c r="CF711" s="281"/>
      <c r="CG711" s="281"/>
      <c r="CH711" s="281" t="b">
        <f>AND(RMDF!CK711&gt;=0, RMDF!CK711&lt;=1-SUM(RMDF!Z711,RMDF!AG711,RMDF!AN711,RMDF!AU711,RMDF!BB711,RMDF!BI711,RMDF!BP711,RMDF!BW711,RMDF!CD711), RMDF!CK711=ROUND(RMDF!CK711,4))</f>
        <v>1</v>
      </c>
      <c r="CI711" s="317">
        <f>RMDF!CI711</f>
        <v>0</v>
      </c>
      <c r="CJ711" s="318" t="str">
        <f>IF(CI711=0,"",_xlfn.XLOOKUP(CI711,StatePicklist!$1:$1,StatePicklist!$3:$3,"NA",0))</f>
        <v/>
      </c>
      <c r="CK711" s="297" t="str">
        <f ca="1">IF(RMDF!CJ711="", "", IF(ISNUMBER(MATCH(RMDF!CJ711, INDIRECT(CJ711), 0)), "OK", "Invalid"))</f>
        <v/>
      </c>
      <c r="CL711" s="281"/>
      <c r="CM711" s="281"/>
      <c r="CN711" s="281"/>
      <c r="CO711" s="281" t="b">
        <f>AND(RMDF!CR711&gt;=0, RMDF!CR711&lt;=1-SUM(RMDF!Z711,RMDF!AG711,RMDF!AN711,RMDF!AU711,RMDF!BB711,RMDF!BI711,RMDF!BP711,RMDF!BW711,RMDF!CD711,RMDF!CK711), RMDF!CR711=ROUND(RMDF!CR711,4))</f>
        <v>1</v>
      </c>
      <c r="CP711" s="317">
        <f>RMDF!CP711</f>
        <v>0</v>
      </c>
      <c r="CQ711" s="318" t="str">
        <f>IF(CP711=0,"",_xlfn.XLOOKUP(CP711,StatePicklist!$1:$1,StatePicklist!$3:$3,"NA",0))</f>
        <v/>
      </c>
      <c r="CR711" s="297" t="str">
        <f ca="1">IF(RMDF!CQ711="", "", IF(ISNUMBER(MATCH(RMDF!CQ711, INDIRECT(CQ711), 0)), "OK", "Invalid"))</f>
        <v/>
      </c>
      <c r="CS711" s="281"/>
      <c r="CT711" s="281"/>
      <c r="CU711" s="281"/>
      <c r="CV711" s="281" t="b">
        <f>AND(RMDF!CY711&gt;=0, RMDF!CY711&lt;=1-SUM(RMDF!Z711,RMDF!AG711,RMDF!AN711,RMDF!AU711,RMDF!BB711,RMDF!BI711,RMDF!BP711,RMDF!BW711,RMDF!CD711,RMDF!CK711,RMDF!CR711), RMDF!CY711=ROUND(RMDF!CY711,4))</f>
        <v>1</v>
      </c>
      <c r="CW711" s="317">
        <f>RMDF!CW711</f>
        <v>0</v>
      </c>
      <c r="CX711" s="318" t="str">
        <f>IF(CW711=0,"",_xlfn.XLOOKUP(CW711,StatePicklist!$1:$1,StatePicklist!$3:$3,"NA",0))</f>
        <v/>
      </c>
      <c r="CY711" s="297" t="str">
        <f ca="1">IF(RMDF!CX711="", "", IF(ISNUMBER(MATCH(RMDF!CX711, INDIRECT(CX711), 0)), "OK", "Invalid"))</f>
        <v/>
      </c>
      <c r="CZ711" s="281"/>
      <c r="DA711" s="281"/>
      <c r="DB711" s="281"/>
      <c r="DC711" s="281" t="b">
        <f>AND(RMDF!DF711&gt;=0, RMDF!DF711&lt;=1-SUM(RMDF!Z711,RMDF!AG711,RMDF!AN711,RMDF!AU711,RMDF!BB711,RMDF!BI711,RMDF!BP711,RMDF!BW711,RMDF!CD711,RMDF!CK711,RMDF!CR711,RMDF!CY711), RMDF!DF711=ROUND(RMDF!DF711,4))</f>
        <v>1</v>
      </c>
      <c r="DD711" s="317">
        <f>RMDF!DD711</f>
        <v>0</v>
      </c>
      <c r="DE711" s="318" t="str">
        <f>IF(DD711=0,"",_xlfn.XLOOKUP(DD711,StatePicklist!$1:$1,StatePicklist!$3:$3,"NA",0))</f>
        <v/>
      </c>
      <c r="DF711" s="297" t="str">
        <f ca="1">IF(RMDF!DE711="", "", IF(ISNUMBER(MATCH(RMDF!DE711, INDIRECT(DE711), 0)), "OK", "Invalid"))</f>
        <v/>
      </c>
      <c r="DG711" s="281"/>
      <c r="DH711" s="281"/>
      <c r="DI711" s="281"/>
      <c r="DJ711" s="281" t="b">
        <f>AND(RMDF!DM711&gt;=0, RMDF!DM711&lt;=1-SUM(RMDF!Z711,RMDF!AG711,RMDF!AN711,RMDF!AU711,RMDF!BB711,RMDF!BI711,RMDF!BP711,RMDF!BW711,RMDF!CD711,RMDF!CK711,RMDF!CR711,RMDF!CY711,RMDF!DF711), RMDF!DM711=ROUND(RMDF!DM711,4))</f>
        <v>1</v>
      </c>
      <c r="DK711" s="317">
        <f>RMDF!DK711</f>
        <v>0</v>
      </c>
      <c r="DL711" s="318" t="str">
        <f>IF(DK711=0,"",_xlfn.XLOOKUP(DK711,StatePicklist!$1:$1,StatePicklist!$3:$3,"NA",0))</f>
        <v/>
      </c>
      <c r="DM711" s="297" t="str">
        <f ca="1">IF(RMDF!DL711="", "", IF(ISNUMBER(MATCH(RMDF!DL711, INDIRECT(DL711), 0)), "OK", "Invalid"))</f>
        <v/>
      </c>
      <c r="DN711" s="281"/>
      <c r="DO711" s="281"/>
      <c r="DP711" s="281"/>
      <c r="DQ711" s="281" t="b">
        <f>AND(RMDF!DT711&gt;=0, RMDF!DT711&lt;=1-SUM(RMDF!Z711,RMDF!AG711,RMDF!AN711,RMDF!AU711,RMDF!BB711,RMDF!BI711,RMDF!BP711,RMDF!BW711,RMDF!CD711,RMDF!CK711,RMDF!CR711,RMDF!CY711,RMDF!DF711,RMDF!DM711), RMDF!DT711=ROUND(RMDF!DT711,4))</f>
        <v>1</v>
      </c>
      <c r="DR711" s="317">
        <f>RMDF!DR711</f>
        <v>0</v>
      </c>
      <c r="DS711" s="318" t="str">
        <f>IF(DR711=0,"",_xlfn.XLOOKUP(DR711,StatePicklist!$1:$1,StatePicklist!$3:$3,"NA",0))</f>
        <v/>
      </c>
      <c r="DT711" s="297" t="str">
        <f ca="1">IF(RMDF!DS711="", "", IF(ISNUMBER(MATCH(RMDF!DS711, INDIRECT(DS711), 0)), "OK", "Invalid"))</f>
        <v/>
      </c>
      <c r="DU711" s="281"/>
      <c r="DV711" s="281"/>
      <c r="DW711" s="281"/>
      <c r="DX711" s="281" t="b">
        <f>AND(RMDF!EA711&gt;=0, RMDF!EA711&lt;=1-SUM(RMDF!Z711,RMDF!AG711,RMDF!AN711,RMDF!AU711,RMDF!BB711,RMDF!BI711,RMDF!BP711,RMDF!BW711,RMDF!CD711,RMDF!CK711,RMDF!CR711,RMDF!CY711,RMDF!DF711,RMDF!DM711,RMDF!DT711), RMDF!EA711=ROUND(RMDF!EA711,4))</f>
        <v>1</v>
      </c>
      <c r="DY711" s="317">
        <f>RMDF!DY711</f>
        <v>0</v>
      </c>
      <c r="DZ711" s="318" t="str">
        <f>IF(DY711=0,"",_xlfn.XLOOKUP(DY711,StatePicklist!$1:$1,StatePicklist!$3:$3,"NA",0))</f>
        <v/>
      </c>
      <c r="EA711" s="297" t="str">
        <f ca="1">IF(RMDF!DZ711="", "", IF(ISNUMBER(MATCH(RMDF!DZ711, INDIRECT(DZ711), 0)), "OK", "Invalid"))</f>
        <v/>
      </c>
      <c r="EB711" s="281"/>
      <c r="EC711" s="281"/>
      <c r="ED711" s="281"/>
      <c r="EE711" s="281" t="b">
        <f>AND(RMDF!EH711&gt;=0, RMDF!EH711&lt;=1-SUM(RMDF!Z711,RMDF!AG711,RMDF!AN711,RMDF!AU711,RMDF!BB711,RMDF!BI711,RMDF!BP711,RMDF!BW711,RMDF!CD711,RMDF!CK711,RMDF!CR711,RMDF!CY711,RMDF!DF711,RMDF!DM711,RMDF!DT711,RMDF!EA711), RMDF!EH711=ROUND(RMDF!EH711,4))</f>
        <v>1</v>
      </c>
      <c r="EF711" s="317">
        <f>RMDF!EF711</f>
        <v>0</v>
      </c>
      <c r="EG711" s="318" t="str">
        <f>IF(EF711=0,"",_xlfn.XLOOKUP(EF711,StatePicklist!$1:$1,StatePicklist!$3:$3,"NA",0))</f>
        <v/>
      </c>
      <c r="EH711" s="297" t="str">
        <f ca="1">IF(RMDF!EG711="", "", IF(ISNUMBER(MATCH(RMDF!EG711, INDIRECT(EG711), 0)), "OK", "Invalid"))</f>
        <v/>
      </c>
      <c r="EI711" s="281"/>
      <c r="EJ711" s="281"/>
      <c r="EK711" s="281"/>
      <c r="EL711" s="281" t="b">
        <f>AND(RMDF!EO711&gt;=0, RMDF!EO711&lt;=1-SUM(RMDF!Z711,RMDF!AG711,RMDF!AN711,RMDF!AU711,RMDF!BB711,RMDF!BI711,RMDF!BP711,RMDF!BW711,RMDF!CD711,RMDF!CK711,RMDF!CR711,RMDF!CY711,RMDF!DF711,RMDF!DM711,RMDF!DT711,RMDF!EA711,RMDF!EH711), RMDF!EO711=ROUND(RMDF!EO711,4))</f>
        <v>1</v>
      </c>
      <c r="EM711" s="317">
        <f>RMDF!EM711</f>
        <v>0</v>
      </c>
      <c r="EN711" s="318" t="str">
        <f>IF(EM711=0,"",_xlfn.XLOOKUP(EM711,StatePicklist!$1:$1,StatePicklist!$3:$3,"NA",0))</f>
        <v/>
      </c>
      <c r="EO711" s="297" t="str">
        <f ca="1">IF(RMDF!EN711="", "", IF(ISNUMBER(MATCH(RMDF!EN711, INDIRECT(EN711), 0)), "OK", "Invalid"))</f>
        <v/>
      </c>
      <c r="EP711" s="281"/>
      <c r="EQ711" s="281"/>
      <c r="ER711" s="281"/>
      <c r="ES711" s="281" t="b">
        <f>AND(RMDF!EV711&gt;=0, RMDF!EV711&lt;=1-SUM(RMDF!Z711,RMDF!AG711,RMDF!AN711,RMDF!AU711,RMDF!BB711,RMDF!BI711,RMDF!BP711,RMDF!BW711,RMDF!CD711,RMDF!CK711,RMDF!CR711,RMDF!CY711,RMDF!DF711,RMDF!DM711,RMDF!DT711,RMDF!EA711,RMDF!EH711,RMDF!EO711), RMDF!EV711=ROUND(RMDF!EV711,4))</f>
        <v>1</v>
      </c>
      <c r="ET711" s="317">
        <f>RMDF!ET711</f>
        <v>0</v>
      </c>
      <c r="EU711" s="318" t="str">
        <f>IF(ET711=0,"",_xlfn.XLOOKUP(ET711,StatePicklist!$1:$1,StatePicklist!$3:$3,"NA",0))</f>
        <v/>
      </c>
      <c r="EV711" s="297" t="str">
        <f ca="1">IF(RMDF!EU711="", "", IF(ISNUMBER(MATCH(RMDF!EU711, INDIRECT(EU711), 0)), "OK", "Invalid"))</f>
        <v/>
      </c>
      <c r="EW711" s="281"/>
      <c r="EX711" s="281"/>
      <c r="EY711" s="281"/>
      <c r="EZ711" s="281" t="b">
        <f>AND(RMDF!FC711&gt;=0, RMDF!FC711&lt;=1-SUM(RMDF!Z711,RMDF!AG711,RMDF!AN711,RMDF!AU711,RMDF!BB711,RMDF!BI711,RMDF!BP711,RMDF!BW711,RMDF!CD711,RMDF!CK711,RMDF!CR711,RMDF!CY711,RMDF!DF711,RMDF!DM711,RMDF!DT711,RMDF!EA711,RMDF!EH711,RMDF!EO711,RMDF!EV711), RMDF!FC711=ROUND(RMDF!FC711,4))</f>
        <v>1</v>
      </c>
      <c r="FA711" s="317">
        <f>RMDF!FA711</f>
        <v>0</v>
      </c>
      <c r="FB711" s="318" t="str">
        <f>IF(FA711=0,"",_xlfn.XLOOKUP(FA711,StatePicklist!$1:$1,StatePicklist!$3:$3,"NA",0))</f>
        <v/>
      </c>
      <c r="FC711" s="297" t="str">
        <f ca="1">IF(RMDF!FB711="", "", IF(ISNUMBER(MATCH(RMDF!FB711, INDIRECT(FB711), 0)), "OK", "Invalid"))</f>
        <v/>
      </c>
    </row>
    <row r="712" spans="1:159" s="205" customFormat="1" ht="39.9" customHeight="1" x14ac:dyDescent="0.25">
      <c r="A712" s="206"/>
      <c r="B712" s="196"/>
      <c r="C712" s="197"/>
      <c r="D712" s="198"/>
      <c r="E712" s="199"/>
      <c r="F712" s="200"/>
      <c r="G712" s="201"/>
      <c r="H712" s="292"/>
      <c r="I712" s="305">
        <f>RMDF!I712</f>
        <v>0</v>
      </c>
      <c r="J712" s="305" t="str">
        <f>IF(I712=ProductCode!$B$30,"PDReclPost",IF(OR(I712=ProductCode!$C$30,I712=ProductCode!$E$30,I712=ProductCode!$G$30),"PDPreCon",IF(OR(I712=ProductCode!$D$30,I712=ProductCode!$F$30),"PDNotReclPost","")))</f>
        <v/>
      </c>
      <c r="K712" s="305" t="str">
        <f t="shared" si="39"/>
        <v/>
      </c>
      <c r="L712" s="289"/>
      <c r="M712" s="305" t="str">
        <f t="shared" si="39"/>
        <v/>
      </c>
      <c r="N712" s="289" t="b">
        <f>AND(RMDF!N712&gt;=0, RMDF!N712&lt;=1-RMDF!L712, RMDF!N712=ROUND(RMDF!N712,4))</f>
        <v>1</v>
      </c>
      <c r="O712" s="286" t="str">
        <f>IF(P712="","",IF(I712="","",IF(LEFT(I712,13)="Reclaimed pos",RawMaterialCode!$E$569,RawMaterialCode!$E$568)))</f>
        <v>Reclaimed pre-consumer mixed fibers (RM0578)</v>
      </c>
      <c r="P712" s="295">
        <f t="shared" si="40"/>
        <v>1</v>
      </c>
      <c r="Q712" s="202"/>
      <c r="R712" s="203"/>
      <c r="S712" s="204" t="str">
        <f t="shared" si="41"/>
        <v/>
      </c>
      <c r="T712" s="281"/>
      <c r="U712" s="281"/>
      <c r="V712" s="281"/>
      <c r="W712" s="281"/>
      <c r="X712" s="317">
        <f>RMDF!X712</f>
        <v>0</v>
      </c>
      <c r="Y712" s="318" t="str">
        <f>IF(X712=0,"",_xlfn.XLOOKUP(X712,StatePicklist!$1:$1,StatePicklist!$3:$3,"NA",0))</f>
        <v/>
      </c>
      <c r="Z712" s="297" t="str">
        <f ca="1">IF(RMDF!Y712="", "", IF(ISNUMBER(MATCH(RMDF!Y712, INDIRECT(Y712), 0)), "OK", "Invalid"))</f>
        <v/>
      </c>
      <c r="AA712" s="281"/>
      <c r="AB712" s="281"/>
      <c r="AC712" s="281"/>
      <c r="AD712" s="281" t="b">
        <f>AND(RMDF!AG712&gt;=0, RMDF!AG712&lt;=1-RMDF!Z712, RMDF!AG712=ROUND(RMDF!AG712,4))</f>
        <v>1</v>
      </c>
      <c r="AE712" s="317">
        <f>RMDF!AE712</f>
        <v>0</v>
      </c>
      <c r="AF712" s="318" t="str">
        <f>IF(AE712=0,"",_xlfn.XLOOKUP(AE712,StatePicklist!$1:$1,StatePicklist!$3:$3,"NA",0))</f>
        <v/>
      </c>
      <c r="AG712" s="297" t="str">
        <f ca="1">IF(RMDF!AF712="", "", IF(ISNUMBER(MATCH(RMDF!AF712, INDIRECT(AF712), 0)), "OK", "Invalid"))</f>
        <v/>
      </c>
      <c r="AH712" s="281"/>
      <c r="AI712" s="281"/>
      <c r="AJ712" s="281"/>
      <c r="AK712" s="281" t="b">
        <f>AND(RMDF!AN712&gt;=0, RMDF!AN712&lt;=1-SUM(RMDF!Z712,RMDF!AG712), RMDF!AN712=ROUND(RMDF!AN712,4))</f>
        <v>1</v>
      </c>
      <c r="AL712" s="317">
        <f>RMDF!AL712</f>
        <v>0</v>
      </c>
      <c r="AM712" s="318" t="str">
        <f>IF(AL712=0,"",_xlfn.XLOOKUP(AL712,StatePicklist!$1:$1,StatePicklist!$3:$3,"NA",0))</f>
        <v/>
      </c>
      <c r="AN712" s="297" t="str">
        <f ca="1">IF(RMDF!AM712="", "", IF(ISNUMBER(MATCH(RMDF!AM712, INDIRECT(AM712), 0)), "OK", "Invalid"))</f>
        <v/>
      </c>
      <c r="AO712" s="281"/>
      <c r="AP712" s="281"/>
      <c r="AQ712" s="281"/>
      <c r="AR712" s="281" t="b">
        <f>AND(RMDF!AU712&gt;=0, RMDF!AU712&lt;=1-SUM(RMDF!Z712,RMDF!AG712,RMDF!AN712), RMDF!AU712=ROUND(RMDF!AU712,4))</f>
        <v>1</v>
      </c>
      <c r="AS712" s="317">
        <f>RMDF!AS712</f>
        <v>0</v>
      </c>
      <c r="AT712" s="318" t="str">
        <f>IF(AS712=0,"",_xlfn.XLOOKUP(AS712,StatePicklist!$1:$1,StatePicklist!$3:$3,"NA",0))</f>
        <v/>
      </c>
      <c r="AU712" s="297" t="str">
        <f ca="1">IF(RMDF!AT712="", "", IF(ISNUMBER(MATCH(RMDF!AT712, INDIRECT(AT712), 0)), "OK", "Invalid"))</f>
        <v/>
      </c>
      <c r="AV712" s="281"/>
      <c r="AW712" s="281"/>
      <c r="AX712" s="281"/>
      <c r="AY712" s="281" t="b">
        <f>AND(RMDF!BB712&gt;=0, RMDF!BB712&lt;=1-SUM(RMDF!Z712,RMDF!AG712,RMDF!AN712,RMDF!AU712), RMDF!BB712=ROUND(RMDF!BB712,4))</f>
        <v>1</v>
      </c>
      <c r="AZ712" s="317">
        <f>RMDF!AZ712</f>
        <v>0</v>
      </c>
      <c r="BA712" s="318" t="str">
        <f>IF(AZ712=0,"",_xlfn.XLOOKUP(AZ712,StatePicklist!$1:$1,StatePicklist!$3:$3,"NA",0))</f>
        <v/>
      </c>
      <c r="BB712" s="297" t="str">
        <f ca="1">IF(RMDF!BA712="", "", IF(ISNUMBER(MATCH(RMDF!BA712, INDIRECT(BA712), 0)), "OK", "Invalid"))</f>
        <v/>
      </c>
      <c r="BC712" s="281"/>
      <c r="BD712" s="281"/>
      <c r="BE712" s="281"/>
      <c r="BF712" s="281" t="b">
        <f>AND(RMDF!BI712&gt;=0, RMDF!BI712&lt;=1-SUM(RMDF!Z712,RMDF!AG712,RMDF!AN712,RMDF!AU712,RMDF!BB712), RMDF!BI712=ROUND(RMDF!BI712,4))</f>
        <v>1</v>
      </c>
      <c r="BG712" s="317">
        <f>RMDF!BG712</f>
        <v>0</v>
      </c>
      <c r="BH712" s="318" t="str">
        <f>IF(BG712=0,"",_xlfn.XLOOKUP(BG712,StatePicklist!$1:$1,StatePicklist!$3:$3,"NA",0))</f>
        <v/>
      </c>
      <c r="BI712" s="297" t="str">
        <f ca="1">IF(RMDF!BH712="", "", IF(ISNUMBER(MATCH(RMDF!BH712, INDIRECT(BH712), 0)), "OK", "Invalid"))</f>
        <v/>
      </c>
      <c r="BJ712" s="281"/>
      <c r="BK712" s="281"/>
      <c r="BL712" s="281"/>
      <c r="BM712" s="281" t="b">
        <f>AND(RMDF!BP712&gt;=0, RMDF!BP712&lt;=1-SUM(RMDF!Z712,RMDF!AG712,RMDF!AN712,RMDF!AU712,RMDF!BB712,RMDF!BI712), RMDF!BP712=ROUND(RMDF!BP712,4))</f>
        <v>1</v>
      </c>
      <c r="BN712" s="317">
        <f>RMDF!BN712</f>
        <v>0</v>
      </c>
      <c r="BO712" s="318" t="str">
        <f>IF(BN712=0,"",_xlfn.XLOOKUP(BN712,StatePicklist!$1:$1,StatePicklist!$3:$3,"NA",0))</f>
        <v/>
      </c>
      <c r="BP712" s="297" t="str">
        <f ca="1">IF(RMDF!BO712="", "", IF(ISNUMBER(MATCH(RMDF!BO712, INDIRECT(BO712), 0)), "OK", "Invalid"))</f>
        <v/>
      </c>
      <c r="BQ712" s="281"/>
      <c r="BR712" s="281"/>
      <c r="BS712" s="281"/>
      <c r="BT712" s="281" t="b">
        <f>AND(RMDF!BW712&gt;=0, RMDF!BW712&lt;=1-SUM(RMDF!Z712,RMDF!AG712,RMDF!AN712,RMDF!AU712,RMDF!BB712,RMDF!BI712,RMDF!BP712), RMDF!BW712=ROUND(RMDF!BW712,4))</f>
        <v>1</v>
      </c>
      <c r="BU712" s="317">
        <f>RMDF!BU712</f>
        <v>0</v>
      </c>
      <c r="BV712" s="318" t="str">
        <f>IF(BU712=0,"",_xlfn.XLOOKUP(BU712,StatePicklist!$1:$1,StatePicklist!$3:$3,"NA",0))</f>
        <v/>
      </c>
      <c r="BW712" s="297" t="str">
        <f ca="1">IF(RMDF!BV712="", "", IF(ISNUMBER(MATCH(RMDF!BV712, INDIRECT(BV712), 0)), "OK", "Invalid"))</f>
        <v/>
      </c>
      <c r="BX712" s="281"/>
      <c r="BY712" s="281"/>
      <c r="BZ712" s="281"/>
      <c r="CA712" s="281" t="b">
        <f>AND(RMDF!CD712&gt;=0, RMDF!CD712&lt;=1-SUM(RMDF!Z712,RMDF!AG712,RMDF!AN712,RMDF!AU712,RMDF!BB712,RMDF!BI712,RMDF!BP712,RMDF!BW712), RMDF!CD712=ROUND(RMDF!CD712,4))</f>
        <v>1</v>
      </c>
      <c r="CB712" s="317">
        <f>RMDF!CB712</f>
        <v>0</v>
      </c>
      <c r="CC712" s="318" t="str">
        <f>IF(CB712=0,"",_xlfn.XLOOKUP(CB712,StatePicklist!$1:$1,StatePicklist!$3:$3,"NA",0))</f>
        <v/>
      </c>
      <c r="CD712" s="297" t="str">
        <f ca="1">IF(RMDF!CC712="", "", IF(ISNUMBER(MATCH(RMDF!CC712, INDIRECT(CC712), 0)), "OK", "Invalid"))</f>
        <v/>
      </c>
      <c r="CE712" s="281"/>
      <c r="CF712" s="281"/>
      <c r="CG712" s="281"/>
      <c r="CH712" s="281" t="b">
        <f>AND(RMDF!CK712&gt;=0, RMDF!CK712&lt;=1-SUM(RMDF!Z712,RMDF!AG712,RMDF!AN712,RMDF!AU712,RMDF!BB712,RMDF!BI712,RMDF!BP712,RMDF!BW712,RMDF!CD712), RMDF!CK712=ROUND(RMDF!CK712,4))</f>
        <v>1</v>
      </c>
      <c r="CI712" s="317">
        <f>RMDF!CI712</f>
        <v>0</v>
      </c>
      <c r="CJ712" s="318" t="str">
        <f>IF(CI712=0,"",_xlfn.XLOOKUP(CI712,StatePicklist!$1:$1,StatePicklist!$3:$3,"NA",0))</f>
        <v/>
      </c>
      <c r="CK712" s="297" t="str">
        <f ca="1">IF(RMDF!CJ712="", "", IF(ISNUMBER(MATCH(RMDF!CJ712, INDIRECT(CJ712), 0)), "OK", "Invalid"))</f>
        <v/>
      </c>
      <c r="CL712" s="281"/>
      <c r="CM712" s="281"/>
      <c r="CN712" s="281"/>
      <c r="CO712" s="281" t="b">
        <f>AND(RMDF!CR712&gt;=0, RMDF!CR712&lt;=1-SUM(RMDF!Z712,RMDF!AG712,RMDF!AN712,RMDF!AU712,RMDF!BB712,RMDF!BI712,RMDF!BP712,RMDF!BW712,RMDF!CD712,RMDF!CK712), RMDF!CR712=ROUND(RMDF!CR712,4))</f>
        <v>1</v>
      </c>
      <c r="CP712" s="317">
        <f>RMDF!CP712</f>
        <v>0</v>
      </c>
      <c r="CQ712" s="318" t="str">
        <f>IF(CP712=0,"",_xlfn.XLOOKUP(CP712,StatePicklist!$1:$1,StatePicklist!$3:$3,"NA",0))</f>
        <v/>
      </c>
      <c r="CR712" s="297" t="str">
        <f ca="1">IF(RMDF!CQ712="", "", IF(ISNUMBER(MATCH(RMDF!CQ712, INDIRECT(CQ712), 0)), "OK", "Invalid"))</f>
        <v/>
      </c>
      <c r="CS712" s="281"/>
      <c r="CT712" s="281"/>
      <c r="CU712" s="281"/>
      <c r="CV712" s="281" t="b">
        <f>AND(RMDF!CY712&gt;=0, RMDF!CY712&lt;=1-SUM(RMDF!Z712,RMDF!AG712,RMDF!AN712,RMDF!AU712,RMDF!BB712,RMDF!BI712,RMDF!BP712,RMDF!BW712,RMDF!CD712,RMDF!CK712,RMDF!CR712), RMDF!CY712=ROUND(RMDF!CY712,4))</f>
        <v>1</v>
      </c>
      <c r="CW712" s="317">
        <f>RMDF!CW712</f>
        <v>0</v>
      </c>
      <c r="CX712" s="318" t="str">
        <f>IF(CW712=0,"",_xlfn.XLOOKUP(CW712,StatePicklist!$1:$1,StatePicklist!$3:$3,"NA",0))</f>
        <v/>
      </c>
      <c r="CY712" s="297" t="str">
        <f ca="1">IF(RMDF!CX712="", "", IF(ISNUMBER(MATCH(RMDF!CX712, INDIRECT(CX712), 0)), "OK", "Invalid"))</f>
        <v/>
      </c>
      <c r="CZ712" s="281"/>
      <c r="DA712" s="281"/>
      <c r="DB712" s="281"/>
      <c r="DC712" s="281" t="b">
        <f>AND(RMDF!DF712&gt;=0, RMDF!DF712&lt;=1-SUM(RMDF!Z712,RMDF!AG712,RMDF!AN712,RMDF!AU712,RMDF!BB712,RMDF!BI712,RMDF!BP712,RMDF!BW712,RMDF!CD712,RMDF!CK712,RMDF!CR712,RMDF!CY712), RMDF!DF712=ROUND(RMDF!DF712,4))</f>
        <v>1</v>
      </c>
      <c r="DD712" s="317">
        <f>RMDF!DD712</f>
        <v>0</v>
      </c>
      <c r="DE712" s="318" t="str">
        <f>IF(DD712=0,"",_xlfn.XLOOKUP(DD712,StatePicklist!$1:$1,StatePicklist!$3:$3,"NA",0))</f>
        <v/>
      </c>
      <c r="DF712" s="297" t="str">
        <f ca="1">IF(RMDF!DE712="", "", IF(ISNUMBER(MATCH(RMDF!DE712, INDIRECT(DE712), 0)), "OK", "Invalid"))</f>
        <v/>
      </c>
      <c r="DG712" s="281"/>
      <c r="DH712" s="281"/>
      <c r="DI712" s="281"/>
      <c r="DJ712" s="281" t="b">
        <f>AND(RMDF!DM712&gt;=0, RMDF!DM712&lt;=1-SUM(RMDF!Z712,RMDF!AG712,RMDF!AN712,RMDF!AU712,RMDF!BB712,RMDF!BI712,RMDF!BP712,RMDF!BW712,RMDF!CD712,RMDF!CK712,RMDF!CR712,RMDF!CY712,RMDF!DF712), RMDF!DM712=ROUND(RMDF!DM712,4))</f>
        <v>1</v>
      </c>
      <c r="DK712" s="317">
        <f>RMDF!DK712</f>
        <v>0</v>
      </c>
      <c r="DL712" s="318" t="str">
        <f>IF(DK712=0,"",_xlfn.XLOOKUP(DK712,StatePicklist!$1:$1,StatePicklist!$3:$3,"NA",0))</f>
        <v/>
      </c>
      <c r="DM712" s="297" t="str">
        <f ca="1">IF(RMDF!DL712="", "", IF(ISNUMBER(MATCH(RMDF!DL712, INDIRECT(DL712), 0)), "OK", "Invalid"))</f>
        <v/>
      </c>
      <c r="DN712" s="281"/>
      <c r="DO712" s="281"/>
      <c r="DP712" s="281"/>
      <c r="DQ712" s="281" t="b">
        <f>AND(RMDF!DT712&gt;=0, RMDF!DT712&lt;=1-SUM(RMDF!Z712,RMDF!AG712,RMDF!AN712,RMDF!AU712,RMDF!BB712,RMDF!BI712,RMDF!BP712,RMDF!BW712,RMDF!CD712,RMDF!CK712,RMDF!CR712,RMDF!CY712,RMDF!DF712,RMDF!DM712), RMDF!DT712=ROUND(RMDF!DT712,4))</f>
        <v>1</v>
      </c>
      <c r="DR712" s="317">
        <f>RMDF!DR712</f>
        <v>0</v>
      </c>
      <c r="DS712" s="318" t="str">
        <f>IF(DR712=0,"",_xlfn.XLOOKUP(DR712,StatePicklist!$1:$1,StatePicklist!$3:$3,"NA",0))</f>
        <v/>
      </c>
      <c r="DT712" s="297" t="str">
        <f ca="1">IF(RMDF!DS712="", "", IF(ISNUMBER(MATCH(RMDF!DS712, INDIRECT(DS712), 0)), "OK", "Invalid"))</f>
        <v/>
      </c>
      <c r="DU712" s="281"/>
      <c r="DV712" s="281"/>
      <c r="DW712" s="281"/>
      <c r="DX712" s="281" t="b">
        <f>AND(RMDF!EA712&gt;=0, RMDF!EA712&lt;=1-SUM(RMDF!Z712,RMDF!AG712,RMDF!AN712,RMDF!AU712,RMDF!BB712,RMDF!BI712,RMDF!BP712,RMDF!BW712,RMDF!CD712,RMDF!CK712,RMDF!CR712,RMDF!CY712,RMDF!DF712,RMDF!DM712,RMDF!DT712), RMDF!EA712=ROUND(RMDF!EA712,4))</f>
        <v>1</v>
      </c>
      <c r="DY712" s="317">
        <f>RMDF!DY712</f>
        <v>0</v>
      </c>
      <c r="DZ712" s="318" t="str">
        <f>IF(DY712=0,"",_xlfn.XLOOKUP(DY712,StatePicklist!$1:$1,StatePicklist!$3:$3,"NA",0))</f>
        <v/>
      </c>
      <c r="EA712" s="297" t="str">
        <f ca="1">IF(RMDF!DZ712="", "", IF(ISNUMBER(MATCH(RMDF!DZ712, INDIRECT(DZ712), 0)), "OK", "Invalid"))</f>
        <v/>
      </c>
      <c r="EB712" s="281"/>
      <c r="EC712" s="281"/>
      <c r="ED712" s="281"/>
      <c r="EE712" s="281" t="b">
        <f>AND(RMDF!EH712&gt;=0, RMDF!EH712&lt;=1-SUM(RMDF!Z712,RMDF!AG712,RMDF!AN712,RMDF!AU712,RMDF!BB712,RMDF!BI712,RMDF!BP712,RMDF!BW712,RMDF!CD712,RMDF!CK712,RMDF!CR712,RMDF!CY712,RMDF!DF712,RMDF!DM712,RMDF!DT712,RMDF!EA712), RMDF!EH712=ROUND(RMDF!EH712,4))</f>
        <v>1</v>
      </c>
      <c r="EF712" s="317">
        <f>RMDF!EF712</f>
        <v>0</v>
      </c>
      <c r="EG712" s="318" t="str">
        <f>IF(EF712=0,"",_xlfn.XLOOKUP(EF712,StatePicklist!$1:$1,StatePicklist!$3:$3,"NA",0))</f>
        <v/>
      </c>
      <c r="EH712" s="297" t="str">
        <f ca="1">IF(RMDF!EG712="", "", IF(ISNUMBER(MATCH(RMDF!EG712, INDIRECT(EG712), 0)), "OK", "Invalid"))</f>
        <v/>
      </c>
      <c r="EI712" s="281"/>
      <c r="EJ712" s="281"/>
      <c r="EK712" s="281"/>
      <c r="EL712" s="281" t="b">
        <f>AND(RMDF!EO712&gt;=0, RMDF!EO712&lt;=1-SUM(RMDF!Z712,RMDF!AG712,RMDF!AN712,RMDF!AU712,RMDF!BB712,RMDF!BI712,RMDF!BP712,RMDF!BW712,RMDF!CD712,RMDF!CK712,RMDF!CR712,RMDF!CY712,RMDF!DF712,RMDF!DM712,RMDF!DT712,RMDF!EA712,RMDF!EH712), RMDF!EO712=ROUND(RMDF!EO712,4))</f>
        <v>1</v>
      </c>
      <c r="EM712" s="317">
        <f>RMDF!EM712</f>
        <v>0</v>
      </c>
      <c r="EN712" s="318" t="str">
        <f>IF(EM712=0,"",_xlfn.XLOOKUP(EM712,StatePicklist!$1:$1,StatePicklist!$3:$3,"NA",0))</f>
        <v/>
      </c>
      <c r="EO712" s="297" t="str">
        <f ca="1">IF(RMDF!EN712="", "", IF(ISNUMBER(MATCH(RMDF!EN712, INDIRECT(EN712), 0)), "OK", "Invalid"))</f>
        <v/>
      </c>
      <c r="EP712" s="281"/>
      <c r="EQ712" s="281"/>
      <c r="ER712" s="281"/>
      <c r="ES712" s="281" t="b">
        <f>AND(RMDF!EV712&gt;=0, RMDF!EV712&lt;=1-SUM(RMDF!Z712,RMDF!AG712,RMDF!AN712,RMDF!AU712,RMDF!BB712,RMDF!BI712,RMDF!BP712,RMDF!BW712,RMDF!CD712,RMDF!CK712,RMDF!CR712,RMDF!CY712,RMDF!DF712,RMDF!DM712,RMDF!DT712,RMDF!EA712,RMDF!EH712,RMDF!EO712), RMDF!EV712=ROUND(RMDF!EV712,4))</f>
        <v>1</v>
      </c>
      <c r="ET712" s="317">
        <f>RMDF!ET712</f>
        <v>0</v>
      </c>
      <c r="EU712" s="318" t="str">
        <f>IF(ET712=0,"",_xlfn.XLOOKUP(ET712,StatePicklist!$1:$1,StatePicklist!$3:$3,"NA",0))</f>
        <v/>
      </c>
      <c r="EV712" s="297" t="str">
        <f ca="1">IF(RMDF!EU712="", "", IF(ISNUMBER(MATCH(RMDF!EU712, INDIRECT(EU712), 0)), "OK", "Invalid"))</f>
        <v/>
      </c>
      <c r="EW712" s="281"/>
      <c r="EX712" s="281"/>
      <c r="EY712" s="281"/>
      <c r="EZ712" s="281" t="b">
        <f>AND(RMDF!FC712&gt;=0, RMDF!FC712&lt;=1-SUM(RMDF!Z712,RMDF!AG712,RMDF!AN712,RMDF!AU712,RMDF!BB712,RMDF!BI712,RMDF!BP712,RMDF!BW712,RMDF!CD712,RMDF!CK712,RMDF!CR712,RMDF!CY712,RMDF!DF712,RMDF!DM712,RMDF!DT712,RMDF!EA712,RMDF!EH712,RMDF!EO712,RMDF!EV712), RMDF!FC712=ROUND(RMDF!FC712,4))</f>
        <v>1</v>
      </c>
      <c r="FA712" s="317">
        <f>RMDF!FA712</f>
        <v>0</v>
      </c>
      <c r="FB712" s="318" t="str">
        <f>IF(FA712=0,"",_xlfn.XLOOKUP(FA712,StatePicklist!$1:$1,StatePicklist!$3:$3,"NA",0))</f>
        <v/>
      </c>
      <c r="FC712" s="297" t="str">
        <f ca="1">IF(RMDF!FB712="", "", IF(ISNUMBER(MATCH(RMDF!FB712, INDIRECT(FB712), 0)), "OK", "Invalid"))</f>
        <v/>
      </c>
    </row>
    <row r="713" spans="1:159" s="205" customFormat="1" ht="39.9" customHeight="1" x14ac:dyDescent="0.25">
      <c r="A713" s="206"/>
      <c r="B713" s="196"/>
      <c r="C713" s="197"/>
      <c r="D713" s="198"/>
      <c r="E713" s="199"/>
      <c r="F713" s="200"/>
      <c r="G713" s="201"/>
      <c r="H713" s="292"/>
      <c r="I713" s="305">
        <f>RMDF!I713</f>
        <v>0</v>
      </c>
      <c r="J713" s="305" t="str">
        <f>IF(I713=ProductCode!$B$30,"PDReclPost",IF(OR(I713=ProductCode!$C$30,I713=ProductCode!$E$30,I713=ProductCode!$G$30),"PDPreCon",IF(OR(I713=ProductCode!$D$30,I713=ProductCode!$F$30),"PDNotReclPost","")))</f>
        <v/>
      </c>
      <c r="K713" s="305" t="str">
        <f t="shared" si="39"/>
        <v/>
      </c>
      <c r="L713" s="289"/>
      <c r="M713" s="305" t="str">
        <f t="shared" si="39"/>
        <v/>
      </c>
      <c r="N713" s="289" t="b">
        <f>AND(RMDF!N713&gt;=0, RMDF!N713&lt;=1-RMDF!L713, RMDF!N713=ROUND(RMDF!N713,4))</f>
        <v>1</v>
      </c>
      <c r="O713" s="286" t="str">
        <f>IF(P713="","",IF(I713="","",IF(LEFT(I713,13)="Reclaimed pos",RawMaterialCode!$E$569,RawMaterialCode!$E$568)))</f>
        <v>Reclaimed pre-consumer mixed fibers (RM0578)</v>
      </c>
      <c r="P713" s="295">
        <f t="shared" si="40"/>
        <v>1</v>
      </c>
      <c r="Q713" s="202"/>
      <c r="R713" s="203"/>
      <c r="S713" s="204" t="str">
        <f t="shared" si="41"/>
        <v/>
      </c>
      <c r="T713" s="281"/>
      <c r="U713" s="281"/>
      <c r="V713" s="281"/>
      <c r="W713" s="281"/>
      <c r="X713" s="317">
        <f>RMDF!X713</f>
        <v>0</v>
      </c>
      <c r="Y713" s="318" t="str">
        <f>IF(X713=0,"",_xlfn.XLOOKUP(X713,StatePicklist!$1:$1,StatePicklist!$3:$3,"NA",0))</f>
        <v/>
      </c>
      <c r="Z713" s="297" t="str">
        <f ca="1">IF(RMDF!Y713="", "", IF(ISNUMBER(MATCH(RMDF!Y713, INDIRECT(Y713), 0)), "OK", "Invalid"))</f>
        <v/>
      </c>
      <c r="AA713" s="281"/>
      <c r="AB713" s="281"/>
      <c r="AC713" s="281"/>
      <c r="AD713" s="281" t="b">
        <f>AND(RMDF!AG713&gt;=0, RMDF!AG713&lt;=1-RMDF!Z713, RMDF!AG713=ROUND(RMDF!AG713,4))</f>
        <v>1</v>
      </c>
      <c r="AE713" s="317">
        <f>RMDF!AE713</f>
        <v>0</v>
      </c>
      <c r="AF713" s="318" t="str">
        <f>IF(AE713=0,"",_xlfn.XLOOKUP(AE713,StatePicklist!$1:$1,StatePicklist!$3:$3,"NA",0))</f>
        <v/>
      </c>
      <c r="AG713" s="297" t="str">
        <f ca="1">IF(RMDF!AF713="", "", IF(ISNUMBER(MATCH(RMDF!AF713, INDIRECT(AF713), 0)), "OK", "Invalid"))</f>
        <v/>
      </c>
      <c r="AH713" s="281"/>
      <c r="AI713" s="281"/>
      <c r="AJ713" s="281"/>
      <c r="AK713" s="281" t="b">
        <f>AND(RMDF!AN713&gt;=0, RMDF!AN713&lt;=1-SUM(RMDF!Z713,RMDF!AG713), RMDF!AN713=ROUND(RMDF!AN713,4))</f>
        <v>1</v>
      </c>
      <c r="AL713" s="317">
        <f>RMDF!AL713</f>
        <v>0</v>
      </c>
      <c r="AM713" s="318" t="str">
        <f>IF(AL713=0,"",_xlfn.XLOOKUP(AL713,StatePicklist!$1:$1,StatePicklist!$3:$3,"NA",0))</f>
        <v/>
      </c>
      <c r="AN713" s="297" t="str">
        <f ca="1">IF(RMDF!AM713="", "", IF(ISNUMBER(MATCH(RMDF!AM713, INDIRECT(AM713), 0)), "OK", "Invalid"))</f>
        <v/>
      </c>
      <c r="AO713" s="281"/>
      <c r="AP713" s="281"/>
      <c r="AQ713" s="281"/>
      <c r="AR713" s="281" t="b">
        <f>AND(RMDF!AU713&gt;=0, RMDF!AU713&lt;=1-SUM(RMDF!Z713,RMDF!AG713,RMDF!AN713), RMDF!AU713=ROUND(RMDF!AU713,4))</f>
        <v>1</v>
      </c>
      <c r="AS713" s="317">
        <f>RMDF!AS713</f>
        <v>0</v>
      </c>
      <c r="AT713" s="318" t="str">
        <f>IF(AS713=0,"",_xlfn.XLOOKUP(AS713,StatePicklist!$1:$1,StatePicklist!$3:$3,"NA",0))</f>
        <v/>
      </c>
      <c r="AU713" s="297" t="str">
        <f ca="1">IF(RMDF!AT713="", "", IF(ISNUMBER(MATCH(RMDF!AT713, INDIRECT(AT713), 0)), "OK", "Invalid"))</f>
        <v/>
      </c>
      <c r="AV713" s="281"/>
      <c r="AW713" s="281"/>
      <c r="AX713" s="281"/>
      <c r="AY713" s="281" t="b">
        <f>AND(RMDF!BB713&gt;=0, RMDF!BB713&lt;=1-SUM(RMDF!Z713,RMDF!AG713,RMDF!AN713,RMDF!AU713), RMDF!BB713=ROUND(RMDF!BB713,4))</f>
        <v>1</v>
      </c>
      <c r="AZ713" s="317">
        <f>RMDF!AZ713</f>
        <v>0</v>
      </c>
      <c r="BA713" s="318" t="str">
        <f>IF(AZ713=0,"",_xlfn.XLOOKUP(AZ713,StatePicklist!$1:$1,StatePicklist!$3:$3,"NA",0))</f>
        <v/>
      </c>
      <c r="BB713" s="297" t="str">
        <f ca="1">IF(RMDF!BA713="", "", IF(ISNUMBER(MATCH(RMDF!BA713, INDIRECT(BA713), 0)), "OK", "Invalid"))</f>
        <v/>
      </c>
      <c r="BC713" s="281"/>
      <c r="BD713" s="281"/>
      <c r="BE713" s="281"/>
      <c r="BF713" s="281" t="b">
        <f>AND(RMDF!BI713&gt;=0, RMDF!BI713&lt;=1-SUM(RMDF!Z713,RMDF!AG713,RMDF!AN713,RMDF!AU713,RMDF!BB713), RMDF!BI713=ROUND(RMDF!BI713,4))</f>
        <v>1</v>
      </c>
      <c r="BG713" s="317">
        <f>RMDF!BG713</f>
        <v>0</v>
      </c>
      <c r="BH713" s="318" t="str">
        <f>IF(BG713=0,"",_xlfn.XLOOKUP(BG713,StatePicklist!$1:$1,StatePicklist!$3:$3,"NA",0))</f>
        <v/>
      </c>
      <c r="BI713" s="297" t="str">
        <f ca="1">IF(RMDF!BH713="", "", IF(ISNUMBER(MATCH(RMDF!BH713, INDIRECT(BH713), 0)), "OK", "Invalid"))</f>
        <v/>
      </c>
      <c r="BJ713" s="281"/>
      <c r="BK713" s="281"/>
      <c r="BL713" s="281"/>
      <c r="BM713" s="281" t="b">
        <f>AND(RMDF!BP713&gt;=0, RMDF!BP713&lt;=1-SUM(RMDF!Z713,RMDF!AG713,RMDF!AN713,RMDF!AU713,RMDF!BB713,RMDF!BI713), RMDF!BP713=ROUND(RMDF!BP713,4))</f>
        <v>1</v>
      </c>
      <c r="BN713" s="317">
        <f>RMDF!BN713</f>
        <v>0</v>
      </c>
      <c r="BO713" s="318" t="str">
        <f>IF(BN713=0,"",_xlfn.XLOOKUP(BN713,StatePicklist!$1:$1,StatePicklist!$3:$3,"NA",0))</f>
        <v/>
      </c>
      <c r="BP713" s="297" t="str">
        <f ca="1">IF(RMDF!BO713="", "", IF(ISNUMBER(MATCH(RMDF!BO713, INDIRECT(BO713), 0)), "OK", "Invalid"))</f>
        <v/>
      </c>
      <c r="BQ713" s="281"/>
      <c r="BR713" s="281"/>
      <c r="BS713" s="281"/>
      <c r="BT713" s="281" t="b">
        <f>AND(RMDF!BW713&gt;=0, RMDF!BW713&lt;=1-SUM(RMDF!Z713,RMDF!AG713,RMDF!AN713,RMDF!AU713,RMDF!BB713,RMDF!BI713,RMDF!BP713), RMDF!BW713=ROUND(RMDF!BW713,4))</f>
        <v>1</v>
      </c>
      <c r="BU713" s="317">
        <f>RMDF!BU713</f>
        <v>0</v>
      </c>
      <c r="BV713" s="318" t="str">
        <f>IF(BU713=0,"",_xlfn.XLOOKUP(BU713,StatePicklist!$1:$1,StatePicklist!$3:$3,"NA",0))</f>
        <v/>
      </c>
      <c r="BW713" s="297" t="str">
        <f ca="1">IF(RMDF!BV713="", "", IF(ISNUMBER(MATCH(RMDF!BV713, INDIRECT(BV713), 0)), "OK", "Invalid"))</f>
        <v/>
      </c>
      <c r="BX713" s="281"/>
      <c r="BY713" s="281"/>
      <c r="BZ713" s="281"/>
      <c r="CA713" s="281" t="b">
        <f>AND(RMDF!CD713&gt;=0, RMDF!CD713&lt;=1-SUM(RMDF!Z713,RMDF!AG713,RMDF!AN713,RMDF!AU713,RMDF!BB713,RMDF!BI713,RMDF!BP713,RMDF!BW713), RMDF!CD713=ROUND(RMDF!CD713,4))</f>
        <v>1</v>
      </c>
      <c r="CB713" s="317">
        <f>RMDF!CB713</f>
        <v>0</v>
      </c>
      <c r="CC713" s="318" t="str">
        <f>IF(CB713=0,"",_xlfn.XLOOKUP(CB713,StatePicklist!$1:$1,StatePicklist!$3:$3,"NA",0))</f>
        <v/>
      </c>
      <c r="CD713" s="297" t="str">
        <f ca="1">IF(RMDF!CC713="", "", IF(ISNUMBER(MATCH(RMDF!CC713, INDIRECT(CC713), 0)), "OK", "Invalid"))</f>
        <v/>
      </c>
      <c r="CE713" s="281"/>
      <c r="CF713" s="281"/>
      <c r="CG713" s="281"/>
      <c r="CH713" s="281" t="b">
        <f>AND(RMDF!CK713&gt;=0, RMDF!CK713&lt;=1-SUM(RMDF!Z713,RMDF!AG713,RMDF!AN713,RMDF!AU713,RMDF!BB713,RMDF!BI713,RMDF!BP713,RMDF!BW713,RMDF!CD713), RMDF!CK713=ROUND(RMDF!CK713,4))</f>
        <v>1</v>
      </c>
      <c r="CI713" s="317">
        <f>RMDF!CI713</f>
        <v>0</v>
      </c>
      <c r="CJ713" s="318" t="str">
        <f>IF(CI713=0,"",_xlfn.XLOOKUP(CI713,StatePicklist!$1:$1,StatePicklist!$3:$3,"NA",0))</f>
        <v/>
      </c>
      <c r="CK713" s="297" t="str">
        <f ca="1">IF(RMDF!CJ713="", "", IF(ISNUMBER(MATCH(RMDF!CJ713, INDIRECT(CJ713), 0)), "OK", "Invalid"))</f>
        <v/>
      </c>
      <c r="CL713" s="281"/>
      <c r="CM713" s="281"/>
      <c r="CN713" s="281"/>
      <c r="CO713" s="281" t="b">
        <f>AND(RMDF!CR713&gt;=0, RMDF!CR713&lt;=1-SUM(RMDF!Z713,RMDF!AG713,RMDF!AN713,RMDF!AU713,RMDF!BB713,RMDF!BI713,RMDF!BP713,RMDF!BW713,RMDF!CD713,RMDF!CK713), RMDF!CR713=ROUND(RMDF!CR713,4))</f>
        <v>1</v>
      </c>
      <c r="CP713" s="317">
        <f>RMDF!CP713</f>
        <v>0</v>
      </c>
      <c r="CQ713" s="318" t="str">
        <f>IF(CP713=0,"",_xlfn.XLOOKUP(CP713,StatePicklist!$1:$1,StatePicklist!$3:$3,"NA",0))</f>
        <v/>
      </c>
      <c r="CR713" s="297" t="str">
        <f ca="1">IF(RMDF!CQ713="", "", IF(ISNUMBER(MATCH(RMDF!CQ713, INDIRECT(CQ713), 0)), "OK", "Invalid"))</f>
        <v/>
      </c>
      <c r="CS713" s="281"/>
      <c r="CT713" s="281"/>
      <c r="CU713" s="281"/>
      <c r="CV713" s="281" t="b">
        <f>AND(RMDF!CY713&gt;=0, RMDF!CY713&lt;=1-SUM(RMDF!Z713,RMDF!AG713,RMDF!AN713,RMDF!AU713,RMDF!BB713,RMDF!BI713,RMDF!BP713,RMDF!BW713,RMDF!CD713,RMDF!CK713,RMDF!CR713), RMDF!CY713=ROUND(RMDF!CY713,4))</f>
        <v>1</v>
      </c>
      <c r="CW713" s="317">
        <f>RMDF!CW713</f>
        <v>0</v>
      </c>
      <c r="CX713" s="318" t="str">
        <f>IF(CW713=0,"",_xlfn.XLOOKUP(CW713,StatePicklist!$1:$1,StatePicklist!$3:$3,"NA",0))</f>
        <v/>
      </c>
      <c r="CY713" s="297" t="str">
        <f ca="1">IF(RMDF!CX713="", "", IF(ISNUMBER(MATCH(RMDF!CX713, INDIRECT(CX713), 0)), "OK", "Invalid"))</f>
        <v/>
      </c>
      <c r="CZ713" s="281"/>
      <c r="DA713" s="281"/>
      <c r="DB713" s="281"/>
      <c r="DC713" s="281" t="b">
        <f>AND(RMDF!DF713&gt;=0, RMDF!DF713&lt;=1-SUM(RMDF!Z713,RMDF!AG713,RMDF!AN713,RMDF!AU713,RMDF!BB713,RMDF!BI713,RMDF!BP713,RMDF!BW713,RMDF!CD713,RMDF!CK713,RMDF!CR713,RMDF!CY713), RMDF!DF713=ROUND(RMDF!DF713,4))</f>
        <v>1</v>
      </c>
      <c r="DD713" s="317">
        <f>RMDF!DD713</f>
        <v>0</v>
      </c>
      <c r="DE713" s="318" t="str">
        <f>IF(DD713=0,"",_xlfn.XLOOKUP(DD713,StatePicklist!$1:$1,StatePicklist!$3:$3,"NA",0))</f>
        <v/>
      </c>
      <c r="DF713" s="297" t="str">
        <f ca="1">IF(RMDF!DE713="", "", IF(ISNUMBER(MATCH(RMDF!DE713, INDIRECT(DE713), 0)), "OK", "Invalid"))</f>
        <v/>
      </c>
      <c r="DG713" s="281"/>
      <c r="DH713" s="281"/>
      <c r="DI713" s="281"/>
      <c r="DJ713" s="281" t="b">
        <f>AND(RMDF!DM713&gt;=0, RMDF!DM713&lt;=1-SUM(RMDF!Z713,RMDF!AG713,RMDF!AN713,RMDF!AU713,RMDF!BB713,RMDF!BI713,RMDF!BP713,RMDF!BW713,RMDF!CD713,RMDF!CK713,RMDF!CR713,RMDF!CY713,RMDF!DF713), RMDF!DM713=ROUND(RMDF!DM713,4))</f>
        <v>1</v>
      </c>
      <c r="DK713" s="317">
        <f>RMDF!DK713</f>
        <v>0</v>
      </c>
      <c r="DL713" s="318" t="str">
        <f>IF(DK713=0,"",_xlfn.XLOOKUP(DK713,StatePicklist!$1:$1,StatePicklist!$3:$3,"NA",0))</f>
        <v/>
      </c>
      <c r="DM713" s="297" t="str">
        <f ca="1">IF(RMDF!DL713="", "", IF(ISNUMBER(MATCH(RMDF!DL713, INDIRECT(DL713), 0)), "OK", "Invalid"))</f>
        <v/>
      </c>
      <c r="DN713" s="281"/>
      <c r="DO713" s="281"/>
      <c r="DP713" s="281"/>
      <c r="DQ713" s="281" t="b">
        <f>AND(RMDF!DT713&gt;=0, RMDF!DT713&lt;=1-SUM(RMDF!Z713,RMDF!AG713,RMDF!AN713,RMDF!AU713,RMDF!BB713,RMDF!BI713,RMDF!BP713,RMDF!BW713,RMDF!CD713,RMDF!CK713,RMDF!CR713,RMDF!CY713,RMDF!DF713,RMDF!DM713), RMDF!DT713=ROUND(RMDF!DT713,4))</f>
        <v>1</v>
      </c>
      <c r="DR713" s="317">
        <f>RMDF!DR713</f>
        <v>0</v>
      </c>
      <c r="DS713" s="318" t="str">
        <f>IF(DR713=0,"",_xlfn.XLOOKUP(DR713,StatePicklist!$1:$1,StatePicklist!$3:$3,"NA",0))</f>
        <v/>
      </c>
      <c r="DT713" s="297" t="str">
        <f ca="1">IF(RMDF!DS713="", "", IF(ISNUMBER(MATCH(RMDF!DS713, INDIRECT(DS713), 0)), "OK", "Invalid"))</f>
        <v/>
      </c>
      <c r="DU713" s="281"/>
      <c r="DV713" s="281"/>
      <c r="DW713" s="281"/>
      <c r="DX713" s="281" t="b">
        <f>AND(RMDF!EA713&gt;=0, RMDF!EA713&lt;=1-SUM(RMDF!Z713,RMDF!AG713,RMDF!AN713,RMDF!AU713,RMDF!BB713,RMDF!BI713,RMDF!BP713,RMDF!BW713,RMDF!CD713,RMDF!CK713,RMDF!CR713,RMDF!CY713,RMDF!DF713,RMDF!DM713,RMDF!DT713), RMDF!EA713=ROUND(RMDF!EA713,4))</f>
        <v>1</v>
      </c>
      <c r="DY713" s="317">
        <f>RMDF!DY713</f>
        <v>0</v>
      </c>
      <c r="DZ713" s="318" t="str">
        <f>IF(DY713=0,"",_xlfn.XLOOKUP(DY713,StatePicklist!$1:$1,StatePicklist!$3:$3,"NA",0))</f>
        <v/>
      </c>
      <c r="EA713" s="297" t="str">
        <f ca="1">IF(RMDF!DZ713="", "", IF(ISNUMBER(MATCH(RMDF!DZ713, INDIRECT(DZ713), 0)), "OK", "Invalid"))</f>
        <v/>
      </c>
      <c r="EB713" s="281"/>
      <c r="EC713" s="281"/>
      <c r="ED713" s="281"/>
      <c r="EE713" s="281" t="b">
        <f>AND(RMDF!EH713&gt;=0, RMDF!EH713&lt;=1-SUM(RMDF!Z713,RMDF!AG713,RMDF!AN713,RMDF!AU713,RMDF!BB713,RMDF!BI713,RMDF!BP713,RMDF!BW713,RMDF!CD713,RMDF!CK713,RMDF!CR713,RMDF!CY713,RMDF!DF713,RMDF!DM713,RMDF!DT713,RMDF!EA713), RMDF!EH713=ROUND(RMDF!EH713,4))</f>
        <v>1</v>
      </c>
      <c r="EF713" s="317">
        <f>RMDF!EF713</f>
        <v>0</v>
      </c>
      <c r="EG713" s="318" t="str">
        <f>IF(EF713=0,"",_xlfn.XLOOKUP(EF713,StatePicklist!$1:$1,StatePicklist!$3:$3,"NA",0))</f>
        <v/>
      </c>
      <c r="EH713" s="297" t="str">
        <f ca="1">IF(RMDF!EG713="", "", IF(ISNUMBER(MATCH(RMDF!EG713, INDIRECT(EG713), 0)), "OK", "Invalid"))</f>
        <v/>
      </c>
      <c r="EI713" s="281"/>
      <c r="EJ713" s="281"/>
      <c r="EK713" s="281"/>
      <c r="EL713" s="281" t="b">
        <f>AND(RMDF!EO713&gt;=0, RMDF!EO713&lt;=1-SUM(RMDF!Z713,RMDF!AG713,RMDF!AN713,RMDF!AU713,RMDF!BB713,RMDF!BI713,RMDF!BP713,RMDF!BW713,RMDF!CD713,RMDF!CK713,RMDF!CR713,RMDF!CY713,RMDF!DF713,RMDF!DM713,RMDF!DT713,RMDF!EA713,RMDF!EH713), RMDF!EO713=ROUND(RMDF!EO713,4))</f>
        <v>1</v>
      </c>
      <c r="EM713" s="317">
        <f>RMDF!EM713</f>
        <v>0</v>
      </c>
      <c r="EN713" s="318" t="str">
        <f>IF(EM713=0,"",_xlfn.XLOOKUP(EM713,StatePicklist!$1:$1,StatePicklist!$3:$3,"NA",0))</f>
        <v/>
      </c>
      <c r="EO713" s="297" t="str">
        <f ca="1">IF(RMDF!EN713="", "", IF(ISNUMBER(MATCH(RMDF!EN713, INDIRECT(EN713), 0)), "OK", "Invalid"))</f>
        <v/>
      </c>
      <c r="EP713" s="281"/>
      <c r="EQ713" s="281"/>
      <c r="ER713" s="281"/>
      <c r="ES713" s="281" t="b">
        <f>AND(RMDF!EV713&gt;=0, RMDF!EV713&lt;=1-SUM(RMDF!Z713,RMDF!AG713,RMDF!AN713,RMDF!AU713,RMDF!BB713,RMDF!BI713,RMDF!BP713,RMDF!BW713,RMDF!CD713,RMDF!CK713,RMDF!CR713,RMDF!CY713,RMDF!DF713,RMDF!DM713,RMDF!DT713,RMDF!EA713,RMDF!EH713,RMDF!EO713), RMDF!EV713=ROUND(RMDF!EV713,4))</f>
        <v>1</v>
      </c>
      <c r="ET713" s="317">
        <f>RMDF!ET713</f>
        <v>0</v>
      </c>
      <c r="EU713" s="318" t="str">
        <f>IF(ET713=0,"",_xlfn.XLOOKUP(ET713,StatePicklist!$1:$1,StatePicklist!$3:$3,"NA",0))</f>
        <v/>
      </c>
      <c r="EV713" s="297" t="str">
        <f ca="1">IF(RMDF!EU713="", "", IF(ISNUMBER(MATCH(RMDF!EU713, INDIRECT(EU713), 0)), "OK", "Invalid"))</f>
        <v/>
      </c>
      <c r="EW713" s="281"/>
      <c r="EX713" s="281"/>
      <c r="EY713" s="281"/>
      <c r="EZ713" s="281" t="b">
        <f>AND(RMDF!FC713&gt;=0, RMDF!FC713&lt;=1-SUM(RMDF!Z713,RMDF!AG713,RMDF!AN713,RMDF!AU713,RMDF!BB713,RMDF!BI713,RMDF!BP713,RMDF!BW713,RMDF!CD713,RMDF!CK713,RMDF!CR713,RMDF!CY713,RMDF!DF713,RMDF!DM713,RMDF!DT713,RMDF!EA713,RMDF!EH713,RMDF!EO713,RMDF!EV713), RMDF!FC713=ROUND(RMDF!FC713,4))</f>
        <v>1</v>
      </c>
      <c r="FA713" s="317">
        <f>RMDF!FA713</f>
        <v>0</v>
      </c>
      <c r="FB713" s="318" t="str">
        <f>IF(FA713=0,"",_xlfn.XLOOKUP(FA713,StatePicklist!$1:$1,StatePicklist!$3:$3,"NA",0))</f>
        <v/>
      </c>
      <c r="FC713" s="297" t="str">
        <f ca="1">IF(RMDF!FB713="", "", IF(ISNUMBER(MATCH(RMDF!FB713, INDIRECT(FB713), 0)), "OK", "Invalid"))</f>
        <v/>
      </c>
    </row>
    <row r="714" spans="1:159" s="205" customFormat="1" ht="39.9" customHeight="1" x14ac:dyDescent="0.25">
      <c r="A714" s="206"/>
      <c r="B714" s="196"/>
      <c r="C714" s="197"/>
      <c r="D714" s="198"/>
      <c r="E714" s="199"/>
      <c r="F714" s="200"/>
      <c r="G714" s="201"/>
      <c r="H714" s="292"/>
      <c r="I714" s="305">
        <f>RMDF!I714</f>
        <v>0</v>
      </c>
      <c r="J714" s="305" t="str">
        <f>IF(I714=ProductCode!$B$30,"PDReclPost",IF(OR(I714=ProductCode!$C$30,I714=ProductCode!$E$30,I714=ProductCode!$G$30),"PDPreCon",IF(OR(I714=ProductCode!$D$30,I714=ProductCode!$F$30),"PDNotReclPost","")))</f>
        <v/>
      </c>
      <c r="K714" s="305" t="str">
        <f t="shared" si="39"/>
        <v/>
      </c>
      <c r="L714" s="289"/>
      <c r="M714" s="305" t="str">
        <f t="shared" si="39"/>
        <v/>
      </c>
      <c r="N714" s="289" t="b">
        <f>AND(RMDF!N714&gt;=0, RMDF!N714&lt;=1-RMDF!L714, RMDF!N714=ROUND(RMDF!N714,4))</f>
        <v>1</v>
      </c>
      <c r="O714" s="286" t="str">
        <f>IF(P714="","",IF(I714="","",IF(LEFT(I714,13)="Reclaimed pos",RawMaterialCode!$E$569,RawMaterialCode!$E$568)))</f>
        <v>Reclaimed pre-consumer mixed fibers (RM0578)</v>
      </c>
      <c r="P714" s="295">
        <f t="shared" si="40"/>
        <v>1</v>
      </c>
      <c r="Q714" s="202"/>
      <c r="R714" s="203"/>
      <c r="S714" s="204" t="str">
        <f t="shared" si="41"/>
        <v/>
      </c>
      <c r="T714" s="281"/>
      <c r="U714" s="281"/>
      <c r="V714" s="281"/>
      <c r="W714" s="281"/>
      <c r="X714" s="317">
        <f>RMDF!X714</f>
        <v>0</v>
      </c>
      <c r="Y714" s="318" t="str">
        <f>IF(X714=0,"",_xlfn.XLOOKUP(X714,StatePicklist!$1:$1,StatePicklist!$3:$3,"NA",0))</f>
        <v/>
      </c>
      <c r="Z714" s="297" t="str">
        <f ca="1">IF(RMDF!Y714="", "", IF(ISNUMBER(MATCH(RMDF!Y714, INDIRECT(Y714), 0)), "OK", "Invalid"))</f>
        <v/>
      </c>
      <c r="AA714" s="281"/>
      <c r="AB714" s="281"/>
      <c r="AC714" s="281"/>
      <c r="AD714" s="281" t="b">
        <f>AND(RMDF!AG714&gt;=0, RMDF!AG714&lt;=1-RMDF!Z714, RMDF!AG714=ROUND(RMDF!AG714,4))</f>
        <v>1</v>
      </c>
      <c r="AE714" s="317">
        <f>RMDF!AE714</f>
        <v>0</v>
      </c>
      <c r="AF714" s="318" t="str">
        <f>IF(AE714=0,"",_xlfn.XLOOKUP(AE714,StatePicklist!$1:$1,StatePicklist!$3:$3,"NA",0))</f>
        <v/>
      </c>
      <c r="AG714" s="297" t="str">
        <f ca="1">IF(RMDF!AF714="", "", IF(ISNUMBER(MATCH(RMDF!AF714, INDIRECT(AF714), 0)), "OK", "Invalid"))</f>
        <v/>
      </c>
      <c r="AH714" s="281"/>
      <c r="AI714" s="281"/>
      <c r="AJ714" s="281"/>
      <c r="AK714" s="281" t="b">
        <f>AND(RMDF!AN714&gt;=0, RMDF!AN714&lt;=1-SUM(RMDF!Z714,RMDF!AG714), RMDF!AN714=ROUND(RMDF!AN714,4))</f>
        <v>1</v>
      </c>
      <c r="AL714" s="317">
        <f>RMDF!AL714</f>
        <v>0</v>
      </c>
      <c r="AM714" s="318" t="str">
        <f>IF(AL714=0,"",_xlfn.XLOOKUP(AL714,StatePicklist!$1:$1,StatePicklist!$3:$3,"NA",0))</f>
        <v/>
      </c>
      <c r="AN714" s="297" t="str">
        <f ca="1">IF(RMDF!AM714="", "", IF(ISNUMBER(MATCH(RMDF!AM714, INDIRECT(AM714), 0)), "OK", "Invalid"))</f>
        <v/>
      </c>
      <c r="AO714" s="281"/>
      <c r="AP714" s="281"/>
      <c r="AQ714" s="281"/>
      <c r="AR714" s="281" t="b">
        <f>AND(RMDF!AU714&gt;=0, RMDF!AU714&lt;=1-SUM(RMDF!Z714,RMDF!AG714,RMDF!AN714), RMDF!AU714=ROUND(RMDF!AU714,4))</f>
        <v>1</v>
      </c>
      <c r="AS714" s="317">
        <f>RMDF!AS714</f>
        <v>0</v>
      </c>
      <c r="AT714" s="318" t="str">
        <f>IF(AS714=0,"",_xlfn.XLOOKUP(AS714,StatePicklist!$1:$1,StatePicklist!$3:$3,"NA",0))</f>
        <v/>
      </c>
      <c r="AU714" s="297" t="str">
        <f ca="1">IF(RMDF!AT714="", "", IF(ISNUMBER(MATCH(RMDF!AT714, INDIRECT(AT714), 0)), "OK", "Invalid"))</f>
        <v/>
      </c>
      <c r="AV714" s="281"/>
      <c r="AW714" s="281"/>
      <c r="AX714" s="281"/>
      <c r="AY714" s="281" t="b">
        <f>AND(RMDF!BB714&gt;=0, RMDF!BB714&lt;=1-SUM(RMDF!Z714,RMDF!AG714,RMDF!AN714,RMDF!AU714), RMDF!BB714=ROUND(RMDF!BB714,4))</f>
        <v>1</v>
      </c>
      <c r="AZ714" s="317">
        <f>RMDF!AZ714</f>
        <v>0</v>
      </c>
      <c r="BA714" s="318" t="str">
        <f>IF(AZ714=0,"",_xlfn.XLOOKUP(AZ714,StatePicklist!$1:$1,StatePicklist!$3:$3,"NA",0))</f>
        <v/>
      </c>
      <c r="BB714" s="297" t="str">
        <f ca="1">IF(RMDF!BA714="", "", IF(ISNUMBER(MATCH(RMDF!BA714, INDIRECT(BA714), 0)), "OK", "Invalid"))</f>
        <v/>
      </c>
      <c r="BC714" s="281"/>
      <c r="BD714" s="281"/>
      <c r="BE714" s="281"/>
      <c r="BF714" s="281" t="b">
        <f>AND(RMDF!BI714&gt;=0, RMDF!BI714&lt;=1-SUM(RMDF!Z714,RMDF!AG714,RMDF!AN714,RMDF!AU714,RMDF!BB714), RMDF!BI714=ROUND(RMDF!BI714,4))</f>
        <v>1</v>
      </c>
      <c r="BG714" s="317">
        <f>RMDF!BG714</f>
        <v>0</v>
      </c>
      <c r="BH714" s="318" t="str">
        <f>IF(BG714=0,"",_xlfn.XLOOKUP(BG714,StatePicklist!$1:$1,StatePicklist!$3:$3,"NA",0))</f>
        <v/>
      </c>
      <c r="BI714" s="297" t="str">
        <f ca="1">IF(RMDF!BH714="", "", IF(ISNUMBER(MATCH(RMDF!BH714, INDIRECT(BH714), 0)), "OK", "Invalid"))</f>
        <v/>
      </c>
      <c r="BJ714" s="281"/>
      <c r="BK714" s="281"/>
      <c r="BL714" s="281"/>
      <c r="BM714" s="281" t="b">
        <f>AND(RMDF!BP714&gt;=0, RMDF!BP714&lt;=1-SUM(RMDF!Z714,RMDF!AG714,RMDF!AN714,RMDF!AU714,RMDF!BB714,RMDF!BI714), RMDF!BP714=ROUND(RMDF!BP714,4))</f>
        <v>1</v>
      </c>
      <c r="BN714" s="317">
        <f>RMDF!BN714</f>
        <v>0</v>
      </c>
      <c r="BO714" s="318" t="str">
        <f>IF(BN714=0,"",_xlfn.XLOOKUP(BN714,StatePicklist!$1:$1,StatePicklist!$3:$3,"NA",0))</f>
        <v/>
      </c>
      <c r="BP714" s="297" t="str">
        <f ca="1">IF(RMDF!BO714="", "", IF(ISNUMBER(MATCH(RMDF!BO714, INDIRECT(BO714), 0)), "OK", "Invalid"))</f>
        <v/>
      </c>
      <c r="BQ714" s="281"/>
      <c r="BR714" s="281"/>
      <c r="BS714" s="281"/>
      <c r="BT714" s="281" t="b">
        <f>AND(RMDF!BW714&gt;=0, RMDF!BW714&lt;=1-SUM(RMDF!Z714,RMDF!AG714,RMDF!AN714,RMDF!AU714,RMDF!BB714,RMDF!BI714,RMDF!BP714), RMDF!BW714=ROUND(RMDF!BW714,4))</f>
        <v>1</v>
      </c>
      <c r="BU714" s="317">
        <f>RMDF!BU714</f>
        <v>0</v>
      </c>
      <c r="BV714" s="318" t="str">
        <f>IF(BU714=0,"",_xlfn.XLOOKUP(BU714,StatePicklist!$1:$1,StatePicklist!$3:$3,"NA",0))</f>
        <v/>
      </c>
      <c r="BW714" s="297" t="str">
        <f ca="1">IF(RMDF!BV714="", "", IF(ISNUMBER(MATCH(RMDF!BV714, INDIRECT(BV714), 0)), "OK", "Invalid"))</f>
        <v/>
      </c>
      <c r="BX714" s="281"/>
      <c r="BY714" s="281"/>
      <c r="BZ714" s="281"/>
      <c r="CA714" s="281" t="b">
        <f>AND(RMDF!CD714&gt;=0, RMDF!CD714&lt;=1-SUM(RMDF!Z714,RMDF!AG714,RMDF!AN714,RMDF!AU714,RMDF!BB714,RMDF!BI714,RMDF!BP714,RMDF!BW714), RMDF!CD714=ROUND(RMDF!CD714,4))</f>
        <v>1</v>
      </c>
      <c r="CB714" s="317">
        <f>RMDF!CB714</f>
        <v>0</v>
      </c>
      <c r="CC714" s="318" t="str">
        <f>IF(CB714=0,"",_xlfn.XLOOKUP(CB714,StatePicklist!$1:$1,StatePicklist!$3:$3,"NA",0))</f>
        <v/>
      </c>
      <c r="CD714" s="297" t="str">
        <f ca="1">IF(RMDF!CC714="", "", IF(ISNUMBER(MATCH(RMDF!CC714, INDIRECT(CC714), 0)), "OK", "Invalid"))</f>
        <v/>
      </c>
      <c r="CE714" s="281"/>
      <c r="CF714" s="281"/>
      <c r="CG714" s="281"/>
      <c r="CH714" s="281" t="b">
        <f>AND(RMDF!CK714&gt;=0, RMDF!CK714&lt;=1-SUM(RMDF!Z714,RMDF!AG714,RMDF!AN714,RMDF!AU714,RMDF!BB714,RMDF!BI714,RMDF!BP714,RMDF!BW714,RMDF!CD714), RMDF!CK714=ROUND(RMDF!CK714,4))</f>
        <v>1</v>
      </c>
      <c r="CI714" s="317">
        <f>RMDF!CI714</f>
        <v>0</v>
      </c>
      <c r="CJ714" s="318" t="str">
        <f>IF(CI714=0,"",_xlfn.XLOOKUP(CI714,StatePicklist!$1:$1,StatePicklist!$3:$3,"NA",0))</f>
        <v/>
      </c>
      <c r="CK714" s="297" t="str">
        <f ca="1">IF(RMDF!CJ714="", "", IF(ISNUMBER(MATCH(RMDF!CJ714, INDIRECT(CJ714), 0)), "OK", "Invalid"))</f>
        <v/>
      </c>
      <c r="CL714" s="281"/>
      <c r="CM714" s="281"/>
      <c r="CN714" s="281"/>
      <c r="CO714" s="281" t="b">
        <f>AND(RMDF!CR714&gt;=0, RMDF!CR714&lt;=1-SUM(RMDF!Z714,RMDF!AG714,RMDF!AN714,RMDF!AU714,RMDF!BB714,RMDF!BI714,RMDF!BP714,RMDF!BW714,RMDF!CD714,RMDF!CK714), RMDF!CR714=ROUND(RMDF!CR714,4))</f>
        <v>1</v>
      </c>
      <c r="CP714" s="317">
        <f>RMDF!CP714</f>
        <v>0</v>
      </c>
      <c r="CQ714" s="318" t="str">
        <f>IF(CP714=0,"",_xlfn.XLOOKUP(CP714,StatePicklist!$1:$1,StatePicklist!$3:$3,"NA",0))</f>
        <v/>
      </c>
      <c r="CR714" s="297" t="str">
        <f ca="1">IF(RMDF!CQ714="", "", IF(ISNUMBER(MATCH(RMDF!CQ714, INDIRECT(CQ714), 0)), "OK", "Invalid"))</f>
        <v/>
      </c>
      <c r="CS714" s="281"/>
      <c r="CT714" s="281"/>
      <c r="CU714" s="281"/>
      <c r="CV714" s="281" t="b">
        <f>AND(RMDF!CY714&gt;=0, RMDF!CY714&lt;=1-SUM(RMDF!Z714,RMDF!AG714,RMDF!AN714,RMDF!AU714,RMDF!BB714,RMDF!BI714,RMDF!BP714,RMDF!BW714,RMDF!CD714,RMDF!CK714,RMDF!CR714), RMDF!CY714=ROUND(RMDF!CY714,4))</f>
        <v>1</v>
      </c>
      <c r="CW714" s="317">
        <f>RMDF!CW714</f>
        <v>0</v>
      </c>
      <c r="CX714" s="318" t="str">
        <f>IF(CW714=0,"",_xlfn.XLOOKUP(CW714,StatePicklist!$1:$1,StatePicklist!$3:$3,"NA",0))</f>
        <v/>
      </c>
      <c r="CY714" s="297" t="str">
        <f ca="1">IF(RMDF!CX714="", "", IF(ISNUMBER(MATCH(RMDF!CX714, INDIRECT(CX714), 0)), "OK", "Invalid"))</f>
        <v/>
      </c>
      <c r="CZ714" s="281"/>
      <c r="DA714" s="281"/>
      <c r="DB714" s="281"/>
      <c r="DC714" s="281" t="b">
        <f>AND(RMDF!DF714&gt;=0, RMDF!DF714&lt;=1-SUM(RMDF!Z714,RMDF!AG714,RMDF!AN714,RMDF!AU714,RMDF!BB714,RMDF!BI714,RMDF!BP714,RMDF!BW714,RMDF!CD714,RMDF!CK714,RMDF!CR714,RMDF!CY714), RMDF!DF714=ROUND(RMDF!DF714,4))</f>
        <v>1</v>
      </c>
      <c r="DD714" s="317">
        <f>RMDF!DD714</f>
        <v>0</v>
      </c>
      <c r="DE714" s="318" t="str">
        <f>IF(DD714=0,"",_xlfn.XLOOKUP(DD714,StatePicklist!$1:$1,StatePicklist!$3:$3,"NA",0))</f>
        <v/>
      </c>
      <c r="DF714" s="297" t="str">
        <f ca="1">IF(RMDF!DE714="", "", IF(ISNUMBER(MATCH(RMDF!DE714, INDIRECT(DE714), 0)), "OK", "Invalid"))</f>
        <v/>
      </c>
      <c r="DG714" s="281"/>
      <c r="DH714" s="281"/>
      <c r="DI714" s="281"/>
      <c r="DJ714" s="281" t="b">
        <f>AND(RMDF!DM714&gt;=0, RMDF!DM714&lt;=1-SUM(RMDF!Z714,RMDF!AG714,RMDF!AN714,RMDF!AU714,RMDF!BB714,RMDF!BI714,RMDF!BP714,RMDF!BW714,RMDF!CD714,RMDF!CK714,RMDF!CR714,RMDF!CY714,RMDF!DF714), RMDF!DM714=ROUND(RMDF!DM714,4))</f>
        <v>1</v>
      </c>
      <c r="DK714" s="317">
        <f>RMDF!DK714</f>
        <v>0</v>
      </c>
      <c r="DL714" s="318" t="str">
        <f>IF(DK714=0,"",_xlfn.XLOOKUP(DK714,StatePicklist!$1:$1,StatePicklist!$3:$3,"NA",0))</f>
        <v/>
      </c>
      <c r="DM714" s="297" t="str">
        <f ca="1">IF(RMDF!DL714="", "", IF(ISNUMBER(MATCH(RMDF!DL714, INDIRECT(DL714), 0)), "OK", "Invalid"))</f>
        <v/>
      </c>
      <c r="DN714" s="281"/>
      <c r="DO714" s="281"/>
      <c r="DP714" s="281"/>
      <c r="DQ714" s="281" t="b">
        <f>AND(RMDF!DT714&gt;=0, RMDF!DT714&lt;=1-SUM(RMDF!Z714,RMDF!AG714,RMDF!AN714,RMDF!AU714,RMDF!BB714,RMDF!BI714,RMDF!BP714,RMDF!BW714,RMDF!CD714,RMDF!CK714,RMDF!CR714,RMDF!CY714,RMDF!DF714,RMDF!DM714), RMDF!DT714=ROUND(RMDF!DT714,4))</f>
        <v>1</v>
      </c>
      <c r="DR714" s="317">
        <f>RMDF!DR714</f>
        <v>0</v>
      </c>
      <c r="DS714" s="318" t="str">
        <f>IF(DR714=0,"",_xlfn.XLOOKUP(DR714,StatePicklist!$1:$1,StatePicklist!$3:$3,"NA",0))</f>
        <v/>
      </c>
      <c r="DT714" s="297" t="str">
        <f ca="1">IF(RMDF!DS714="", "", IF(ISNUMBER(MATCH(RMDF!DS714, INDIRECT(DS714), 0)), "OK", "Invalid"))</f>
        <v/>
      </c>
      <c r="DU714" s="281"/>
      <c r="DV714" s="281"/>
      <c r="DW714" s="281"/>
      <c r="DX714" s="281" t="b">
        <f>AND(RMDF!EA714&gt;=0, RMDF!EA714&lt;=1-SUM(RMDF!Z714,RMDF!AG714,RMDF!AN714,RMDF!AU714,RMDF!BB714,RMDF!BI714,RMDF!BP714,RMDF!BW714,RMDF!CD714,RMDF!CK714,RMDF!CR714,RMDF!CY714,RMDF!DF714,RMDF!DM714,RMDF!DT714), RMDF!EA714=ROUND(RMDF!EA714,4))</f>
        <v>1</v>
      </c>
      <c r="DY714" s="317">
        <f>RMDF!DY714</f>
        <v>0</v>
      </c>
      <c r="DZ714" s="318" t="str">
        <f>IF(DY714=0,"",_xlfn.XLOOKUP(DY714,StatePicklist!$1:$1,StatePicklist!$3:$3,"NA",0))</f>
        <v/>
      </c>
      <c r="EA714" s="297" t="str">
        <f ca="1">IF(RMDF!DZ714="", "", IF(ISNUMBER(MATCH(RMDF!DZ714, INDIRECT(DZ714), 0)), "OK", "Invalid"))</f>
        <v/>
      </c>
      <c r="EB714" s="281"/>
      <c r="EC714" s="281"/>
      <c r="ED714" s="281"/>
      <c r="EE714" s="281" t="b">
        <f>AND(RMDF!EH714&gt;=0, RMDF!EH714&lt;=1-SUM(RMDF!Z714,RMDF!AG714,RMDF!AN714,RMDF!AU714,RMDF!BB714,RMDF!BI714,RMDF!BP714,RMDF!BW714,RMDF!CD714,RMDF!CK714,RMDF!CR714,RMDF!CY714,RMDF!DF714,RMDF!DM714,RMDF!DT714,RMDF!EA714), RMDF!EH714=ROUND(RMDF!EH714,4))</f>
        <v>1</v>
      </c>
      <c r="EF714" s="317">
        <f>RMDF!EF714</f>
        <v>0</v>
      </c>
      <c r="EG714" s="318" t="str">
        <f>IF(EF714=0,"",_xlfn.XLOOKUP(EF714,StatePicklist!$1:$1,StatePicklist!$3:$3,"NA",0))</f>
        <v/>
      </c>
      <c r="EH714" s="297" t="str">
        <f ca="1">IF(RMDF!EG714="", "", IF(ISNUMBER(MATCH(RMDF!EG714, INDIRECT(EG714), 0)), "OK", "Invalid"))</f>
        <v/>
      </c>
      <c r="EI714" s="281"/>
      <c r="EJ714" s="281"/>
      <c r="EK714" s="281"/>
      <c r="EL714" s="281" t="b">
        <f>AND(RMDF!EO714&gt;=0, RMDF!EO714&lt;=1-SUM(RMDF!Z714,RMDF!AG714,RMDF!AN714,RMDF!AU714,RMDF!BB714,RMDF!BI714,RMDF!BP714,RMDF!BW714,RMDF!CD714,RMDF!CK714,RMDF!CR714,RMDF!CY714,RMDF!DF714,RMDF!DM714,RMDF!DT714,RMDF!EA714,RMDF!EH714), RMDF!EO714=ROUND(RMDF!EO714,4))</f>
        <v>1</v>
      </c>
      <c r="EM714" s="317">
        <f>RMDF!EM714</f>
        <v>0</v>
      </c>
      <c r="EN714" s="318" t="str">
        <f>IF(EM714=0,"",_xlfn.XLOOKUP(EM714,StatePicklist!$1:$1,StatePicklist!$3:$3,"NA",0))</f>
        <v/>
      </c>
      <c r="EO714" s="297" t="str">
        <f ca="1">IF(RMDF!EN714="", "", IF(ISNUMBER(MATCH(RMDF!EN714, INDIRECT(EN714), 0)), "OK", "Invalid"))</f>
        <v/>
      </c>
      <c r="EP714" s="281"/>
      <c r="EQ714" s="281"/>
      <c r="ER714" s="281"/>
      <c r="ES714" s="281" t="b">
        <f>AND(RMDF!EV714&gt;=0, RMDF!EV714&lt;=1-SUM(RMDF!Z714,RMDF!AG714,RMDF!AN714,RMDF!AU714,RMDF!BB714,RMDF!BI714,RMDF!BP714,RMDF!BW714,RMDF!CD714,RMDF!CK714,RMDF!CR714,RMDF!CY714,RMDF!DF714,RMDF!DM714,RMDF!DT714,RMDF!EA714,RMDF!EH714,RMDF!EO714), RMDF!EV714=ROUND(RMDF!EV714,4))</f>
        <v>1</v>
      </c>
      <c r="ET714" s="317">
        <f>RMDF!ET714</f>
        <v>0</v>
      </c>
      <c r="EU714" s="318" t="str">
        <f>IF(ET714=0,"",_xlfn.XLOOKUP(ET714,StatePicklist!$1:$1,StatePicklist!$3:$3,"NA",0))</f>
        <v/>
      </c>
      <c r="EV714" s="297" t="str">
        <f ca="1">IF(RMDF!EU714="", "", IF(ISNUMBER(MATCH(RMDF!EU714, INDIRECT(EU714), 0)), "OK", "Invalid"))</f>
        <v/>
      </c>
      <c r="EW714" s="281"/>
      <c r="EX714" s="281"/>
      <c r="EY714" s="281"/>
      <c r="EZ714" s="281" t="b">
        <f>AND(RMDF!FC714&gt;=0, RMDF!FC714&lt;=1-SUM(RMDF!Z714,RMDF!AG714,RMDF!AN714,RMDF!AU714,RMDF!BB714,RMDF!BI714,RMDF!BP714,RMDF!BW714,RMDF!CD714,RMDF!CK714,RMDF!CR714,RMDF!CY714,RMDF!DF714,RMDF!DM714,RMDF!DT714,RMDF!EA714,RMDF!EH714,RMDF!EO714,RMDF!EV714), RMDF!FC714=ROUND(RMDF!FC714,4))</f>
        <v>1</v>
      </c>
      <c r="FA714" s="317">
        <f>RMDF!FA714</f>
        <v>0</v>
      </c>
      <c r="FB714" s="318" t="str">
        <f>IF(FA714=0,"",_xlfn.XLOOKUP(FA714,StatePicklist!$1:$1,StatePicklist!$3:$3,"NA",0))</f>
        <v/>
      </c>
      <c r="FC714" s="297" t="str">
        <f ca="1">IF(RMDF!FB714="", "", IF(ISNUMBER(MATCH(RMDF!FB714, INDIRECT(FB714), 0)), "OK", "Invalid"))</f>
        <v/>
      </c>
    </row>
    <row r="715" spans="1:159" s="205" customFormat="1" ht="39.9" customHeight="1" x14ac:dyDescent="0.25">
      <c r="A715" s="206"/>
      <c r="B715" s="196"/>
      <c r="C715" s="197"/>
      <c r="D715" s="198"/>
      <c r="E715" s="199"/>
      <c r="F715" s="200"/>
      <c r="G715" s="201"/>
      <c r="H715" s="292"/>
      <c r="I715" s="305">
        <f>RMDF!I715</f>
        <v>0</v>
      </c>
      <c r="J715" s="305" t="str">
        <f>IF(I715=ProductCode!$B$30,"PDReclPost",IF(OR(I715=ProductCode!$C$30,I715=ProductCode!$E$30,I715=ProductCode!$G$30),"PDPreCon",IF(OR(I715=ProductCode!$D$30,I715=ProductCode!$F$30),"PDNotReclPost","")))</f>
        <v/>
      </c>
      <c r="K715" s="305" t="str">
        <f t="shared" si="39"/>
        <v/>
      </c>
      <c r="L715" s="289"/>
      <c r="M715" s="305" t="str">
        <f t="shared" si="39"/>
        <v/>
      </c>
      <c r="N715" s="289" t="b">
        <f>AND(RMDF!N715&gt;=0, RMDF!N715&lt;=1-RMDF!L715, RMDF!N715=ROUND(RMDF!N715,4))</f>
        <v>1</v>
      </c>
      <c r="O715" s="286" t="str">
        <f>IF(P715="","",IF(I715="","",IF(LEFT(I715,13)="Reclaimed pos",RawMaterialCode!$E$569,RawMaterialCode!$E$568)))</f>
        <v>Reclaimed pre-consumer mixed fibers (RM0578)</v>
      </c>
      <c r="P715" s="295">
        <f t="shared" si="40"/>
        <v>1</v>
      </c>
      <c r="Q715" s="202"/>
      <c r="R715" s="203"/>
      <c r="S715" s="204" t="str">
        <f t="shared" si="41"/>
        <v/>
      </c>
      <c r="T715" s="281"/>
      <c r="U715" s="281"/>
      <c r="V715" s="281"/>
      <c r="W715" s="281"/>
      <c r="X715" s="317">
        <f>RMDF!X715</f>
        <v>0</v>
      </c>
      <c r="Y715" s="318" t="str">
        <f>IF(X715=0,"",_xlfn.XLOOKUP(X715,StatePicklist!$1:$1,StatePicklist!$3:$3,"NA",0))</f>
        <v/>
      </c>
      <c r="Z715" s="297" t="str">
        <f ca="1">IF(RMDF!Y715="", "", IF(ISNUMBER(MATCH(RMDF!Y715, INDIRECT(Y715), 0)), "OK", "Invalid"))</f>
        <v/>
      </c>
      <c r="AA715" s="281"/>
      <c r="AB715" s="281"/>
      <c r="AC715" s="281"/>
      <c r="AD715" s="281" t="b">
        <f>AND(RMDF!AG715&gt;=0, RMDF!AG715&lt;=1-RMDF!Z715, RMDF!AG715=ROUND(RMDF!AG715,4))</f>
        <v>1</v>
      </c>
      <c r="AE715" s="317">
        <f>RMDF!AE715</f>
        <v>0</v>
      </c>
      <c r="AF715" s="318" t="str">
        <f>IF(AE715=0,"",_xlfn.XLOOKUP(AE715,StatePicklist!$1:$1,StatePicklist!$3:$3,"NA",0))</f>
        <v/>
      </c>
      <c r="AG715" s="297" t="str">
        <f ca="1">IF(RMDF!AF715="", "", IF(ISNUMBER(MATCH(RMDF!AF715, INDIRECT(AF715), 0)), "OK", "Invalid"))</f>
        <v/>
      </c>
      <c r="AH715" s="281"/>
      <c r="AI715" s="281"/>
      <c r="AJ715" s="281"/>
      <c r="AK715" s="281" t="b">
        <f>AND(RMDF!AN715&gt;=0, RMDF!AN715&lt;=1-SUM(RMDF!Z715,RMDF!AG715), RMDF!AN715=ROUND(RMDF!AN715,4))</f>
        <v>1</v>
      </c>
      <c r="AL715" s="317">
        <f>RMDF!AL715</f>
        <v>0</v>
      </c>
      <c r="AM715" s="318" t="str">
        <f>IF(AL715=0,"",_xlfn.XLOOKUP(AL715,StatePicklist!$1:$1,StatePicklist!$3:$3,"NA",0))</f>
        <v/>
      </c>
      <c r="AN715" s="297" t="str">
        <f ca="1">IF(RMDF!AM715="", "", IF(ISNUMBER(MATCH(RMDF!AM715, INDIRECT(AM715), 0)), "OK", "Invalid"))</f>
        <v/>
      </c>
      <c r="AO715" s="281"/>
      <c r="AP715" s="281"/>
      <c r="AQ715" s="281"/>
      <c r="AR715" s="281" t="b">
        <f>AND(RMDF!AU715&gt;=0, RMDF!AU715&lt;=1-SUM(RMDF!Z715,RMDF!AG715,RMDF!AN715), RMDF!AU715=ROUND(RMDF!AU715,4))</f>
        <v>1</v>
      </c>
      <c r="AS715" s="317">
        <f>RMDF!AS715</f>
        <v>0</v>
      </c>
      <c r="AT715" s="318" t="str">
        <f>IF(AS715=0,"",_xlfn.XLOOKUP(AS715,StatePicklist!$1:$1,StatePicklist!$3:$3,"NA",0))</f>
        <v/>
      </c>
      <c r="AU715" s="297" t="str">
        <f ca="1">IF(RMDF!AT715="", "", IF(ISNUMBER(MATCH(RMDF!AT715, INDIRECT(AT715), 0)), "OK", "Invalid"))</f>
        <v/>
      </c>
      <c r="AV715" s="281"/>
      <c r="AW715" s="281"/>
      <c r="AX715" s="281"/>
      <c r="AY715" s="281" t="b">
        <f>AND(RMDF!BB715&gt;=0, RMDF!BB715&lt;=1-SUM(RMDF!Z715,RMDF!AG715,RMDF!AN715,RMDF!AU715), RMDF!BB715=ROUND(RMDF!BB715,4))</f>
        <v>1</v>
      </c>
      <c r="AZ715" s="317">
        <f>RMDF!AZ715</f>
        <v>0</v>
      </c>
      <c r="BA715" s="318" t="str">
        <f>IF(AZ715=0,"",_xlfn.XLOOKUP(AZ715,StatePicklist!$1:$1,StatePicklist!$3:$3,"NA",0))</f>
        <v/>
      </c>
      <c r="BB715" s="297" t="str">
        <f ca="1">IF(RMDF!BA715="", "", IF(ISNUMBER(MATCH(RMDF!BA715, INDIRECT(BA715), 0)), "OK", "Invalid"))</f>
        <v/>
      </c>
      <c r="BC715" s="281"/>
      <c r="BD715" s="281"/>
      <c r="BE715" s="281"/>
      <c r="BF715" s="281" t="b">
        <f>AND(RMDF!BI715&gt;=0, RMDF!BI715&lt;=1-SUM(RMDF!Z715,RMDF!AG715,RMDF!AN715,RMDF!AU715,RMDF!BB715), RMDF!BI715=ROUND(RMDF!BI715,4))</f>
        <v>1</v>
      </c>
      <c r="BG715" s="317">
        <f>RMDF!BG715</f>
        <v>0</v>
      </c>
      <c r="BH715" s="318" t="str">
        <f>IF(BG715=0,"",_xlfn.XLOOKUP(BG715,StatePicklist!$1:$1,StatePicklist!$3:$3,"NA",0))</f>
        <v/>
      </c>
      <c r="BI715" s="297" t="str">
        <f ca="1">IF(RMDF!BH715="", "", IF(ISNUMBER(MATCH(RMDF!BH715, INDIRECT(BH715), 0)), "OK", "Invalid"))</f>
        <v/>
      </c>
      <c r="BJ715" s="281"/>
      <c r="BK715" s="281"/>
      <c r="BL715" s="281"/>
      <c r="BM715" s="281" t="b">
        <f>AND(RMDF!BP715&gt;=0, RMDF!BP715&lt;=1-SUM(RMDF!Z715,RMDF!AG715,RMDF!AN715,RMDF!AU715,RMDF!BB715,RMDF!BI715), RMDF!BP715=ROUND(RMDF!BP715,4))</f>
        <v>1</v>
      </c>
      <c r="BN715" s="317">
        <f>RMDF!BN715</f>
        <v>0</v>
      </c>
      <c r="BO715" s="318" t="str">
        <f>IF(BN715=0,"",_xlfn.XLOOKUP(BN715,StatePicklist!$1:$1,StatePicklist!$3:$3,"NA",0))</f>
        <v/>
      </c>
      <c r="BP715" s="297" t="str">
        <f ca="1">IF(RMDF!BO715="", "", IF(ISNUMBER(MATCH(RMDF!BO715, INDIRECT(BO715), 0)), "OK", "Invalid"))</f>
        <v/>
      </c>
      <c r="BQ715" s="281"/>
      <c r="BR715" s="281"/>
      <c r="BS715" s="281"/>
      <c r="BT715" s="281" t="b">
        <f>AND(RMDF!BW715&gt;=0, RMDF!BW715&lt;=1-SUM(RMDF!Z715,RMDF!AG715,RMDF!AN715,RMDF!AU715,RMDF!BB715,RMDF!BI715,RMDF!BP715), RMDF!BW715=ROUND(RMDF!BW715,4))</f>
        <v>1</v>
      </c>
      <c r="BU715" s="317">
        <f>RMDF!BU715</f>
        <v>0</v>
      </c>
      <c r="BV715" s="318" t="str">
        <f>IF(BU715=0,"",_xlfn.XLOOKUP(BU715,StatePicklist!$1:$1,StatePicklist!$3:$3,"NA",0))</f>
        <v/>
      </c>
      <c r="BW715" s="297" t="str">
        <f ca="1">IF(RMDF!BV715="", "", IF(ISNUMBER(MATCH(RMDF!BV715, INDIRECT(BV715), 0)), "OK", "Invalid"))</f>
        <v/>
      </c>
      <c r="BX715" s="281"/>
      <c r="BY715" s="281"/>
      <c r="BZ715" s="281"/>
      <c r="CA715" s="281" t="b">
        <f>AND(RMDF!CD715&gt;=0, RMDF!CD715&lt;=1-SUM(RMDF!Z715,RMDF!AG715,RMDF!AN715,RMDF!AU715,RMDF!BB715,RMDF!BI715,RMDF!BP715,RMDF!BW715), RMDF!CD715=ROUND(RMDF!CD715,4))</f>
        <v>1</v>
      </c>
      <c r="CB715" s="317">
        <f>RMDF!CB715</f>
        <v>0</v>
      </c>
      <c r="CC715" s="318" t="str">
        <f>IF(CB715=0,"",_xlfn.XLOOKUP(CB715,StatePicklist!$1:$1,StatePicklist!$3:$3,"NA",0))</f>
        <v/>
      </c>
      <c r="CD715" s="297" t="str">
        <f ca="1">IF(RMDF!CC715="", "", IF(ISNUMBER(MATCH(RMDF!CC715, INDIRECT(CC715), 0)), "OK", "Invalid"))</f>
        <v/>
      </c>
      <c r="CE715" s="281"/>
      <c r="CF715" s="281"/>
      <c r="CG715" s="281"/>
      <c r="CH715" s="281" t="b">
        <f>AND(RMDF!CK715&gt;=0, RMDF!CK715&lt;=1-SUM(RMDF!Z715,RMDF!AG715,RMDF!AN715,RMDF!AU715,RMDF!BB715,RMDF!BI715,RMDF!BP715,RMDF!BW715,RMDF!CD715), RMDF!CK715=ROUND(RMDF!CK715,4))</f>
        <v>1</v>
      </c>
      <c r="CI715" s="317">
        <f>RMDF!CI715</f>
        <v>0</v>
      </c>
      <c r="CJ715" s="318" t="str">
        <f>IF(CI715=0,"",_xlfn.XLOOKUP(CI715,StatePicklist!$1:$1,StatePicklist!$3:$3,"NA",0))</f>
        <v/>
      </c>
      <c r="CK715" s="297" t="str">
        <f ca="1">IF(RMDF!CJ715="", "", IF(ISNUMBER(MATCH(RMDF!CJ715, INDIRECT(CJ715), 0)), "OK", "Invalid"))</f>
        <v/>
      </c>
      <c r="CL715" s="281"/>
      <c r="CM715" s="281"/>
      <c r="CN715" s="281"/>
      <c r="CO715" s="281" t="b">
        <f>AND(RMDF!CR715&gt;=0, RMDF!CR715&lt;=1-SUM(RMDF!Z715,RMDF!AG715,RMDF!AN715,RMDF!AU715,RMDF!BB715,RMDF!BI715,RMDF!BP715,RMDF!BW715,RMDF!CD715,RMDF!CK715), RMDF!CR715=ROUND(RMDF!CR715,4))</f>
        <v>1</v>
      </c>
      <c r="CP715" s="317">
        <f>RMDF!CP715</f>
        <v>0</v>
      </c>
      <c r="CQ715" s="318" t="str">
        <f>IF(CP715=0,"",_xlfn.XLOOKUP(CP715,StatePicklist!$1:$1,StatePicklist!$3:$3,"NA",0))</f>
        <v/>
      </c>
      <c r="CR715" s="297" t="str">
        <f ca="1">IF(RMDF!CQ715="", "", IF(ISNUMBER(MATCH(RMDF!CQ715, INDIRECT(CQ715), 0)), "OK", "Invalid"))</f>
        <v/>
      </c>
      <c r="CS715" s="281"/>
      <c r="CT715" s="281"/>
      <c r="CU715" s="281"/>
      <c r="CV715" s="281" t="b">
        <f>AND(RMDF!CY715&gt;=0, RMDF!CY715&lt;=1-SUM(RMDF!Z715,RMDF!AG715,RMDF!AN715,RMDF!AU715,RMDF!BB715,RMDF!BI715,RMDF!BP715,RMDF!BW715,RMDF!CD715,RMDF!CK715,RMDF!CR715), RMDF!CY715=ROUND(RMDF!CY715,4))</f>
        <v>1</v>
      </c>
      <c r="CW715" s="317">
        <f>RMDF!CW715</f>
        <v>0</v>
      </c>
      <c r="CX715" s="318" t="str">
        <f>IF(CW715=0,"",_xlfn.XLOOKUP(CW715,StatePicklist!$1:$1,StatePicklist!$3:$3,"NA",0))</f>
        <v/>
      </c>
      <c r="CY715" s="297" t="str">
        <f ca="1">IF(RMDF!CX715="", "", IF(ISNUMBER(MATCH(RMDF!CX715, INDIRECT(CX715), 0)), "OK", "Invalid"))</f>
        <v/>
      </c>
      <c r="CZ715" s="281"/>
      <c r="DA715" s="281"/>
      <c r="DB715" s="281"/>
      <c r="DC715" s="281" t="b">
        <f>AND(RMDF!DF715&gt;=0, RMDF!DF715&lt;=1-SUM(RMDF!Z715,RMDF!AG715,RMDF!AN715,RMDF!AU715,RMDF!BB715,RMDF!BI715,RMDF!BP715,RMDF!BW715,RMDF!CD715,RMDF!CK715,RMDF!CR715,RMDF!CY715), RMDF!DF715=ROUND(RMDF!DF715,4))</f>
        <v>1</v>
      </c>
      <c r="DD715" s="317">
        <f>RMDF!DD715</f>
        <v>0</v>
      </c>
      <c r="DE715" s="318" t="str">
        <f>IF(DD715=0,"",_xlfn.XLOOKUP(DD715,StatePicklist!$1:$1,StatePicklist!$3:$3,"NA",0))</f>
        <v/>
      </c>
      <c r="DF715" s="297" t="str">
        <f ca="1">IF(RMDF!DE715="", "", IF(ISNUMBER(MATCH(RMDF!DE715, INDIRECT(DE715), 0)), "OK", "Invalid"))</f>
        <v/>
      </c>
      <c r="DG715" s="281"/>
      <c r="DH715" s="281"/>
      <c r="DI715" s="281"/>
      <c r="DJ715" s="281" t="b">
        <f>AND(RMDF!DM715&gt;=0, RMDF!DM715&lt;=1-SUM(RMDF!Z715,RMDF!AG715,RMDF!AN715,RMDF!AU715,RMDF!BB715,RMDF!BI715,RMDF!BP715,RMDF!BW715,RMDF!CD715,RMDF!CK715,RMDF!CR715,RMDF!CY715,RMDF!DF715), RMDF!DM715=ROUND(RMDF!DM715,4))</f>
        <v>1</v>
      </c>
      <c r="DK715" s="317">
        <f>RMDF!DK715</f>
        <v>0</v>
      </c>
      <c r="DL715" s="318" t="str">
        <f>IF(DK715=0,"",_xlfn.XLOOKUP(DK715,StatePicklist!$1:$1,StatePicklist!$3:$3,"NA",0))</f>
        <v/>
      </c>
      <c r="DM715" s="297" t="str">
        <f ca="1">IF(RMDF!DL715="", "", IF(ISNUMBER(MATCH(RMDF!DL715, INDIRECT(DL715), 0)), "OK", "Invalid"))</f>
        <v/>
      </c>
      <c r="DN715" s="281"/>
      <c r="DO715" s="281"/>
      <c r="DP715" s="281"/>
      <c r="DQ715" s="281" t="b">
        <f>AND(RMDF!DT715&gt;=0, RMDF!DT715&lt;=1-SUM(RMDF!Z715,RMDF!AG715,RMDF!AN715,RMDF!AU715,RMDF!BB715,RMDF!BI715,RMDF!BP715,RMDF!BW715,RMDF!CD715,RMDF!CK715,RMDF!CR715,RMDF!CY715,RMDF!DF715,RMDF!DM715), RMDF!DT715=ROUND(RMDF!DT715,4))</f>
        <v>1</v>
      </c>
      <c r="DR715" s="317">
        <f>RMDF!DR715</f>
        <v>0</v>
      </c>
      <c r="DS715" s="318" t="str">
        <f>IF(DR715=0,"",_xlfn.XLOOKUP(DR715,StatePicklist!$1:$1,StatePicklist!$3:$3,"NA",0))</f>
        <v/>
      </c>
      <c r="DT715" s="297" t="str">
        <f ca="1">IF(RMDF!DS715="", "", IF(ISNUMBER(MATCH(RMDF!DS715, INDIRECT(DS715), 0)), "OK", "Invalid"))</f>
        <v/>
      </c>
      <c r="DU715" s="281"/>
      <c r="DV715" s="281"/>
      <c r="DW715" s="281"/>
      <c r="DX715" s="281" t="b">
        <f>AND(RMDF!EA715&gt;=0, RMDF!EA715&lt;=1-SUM(RMDF!Z715,RMDF!AG715,RMDF!AN715,RMDF!AU715,RMDF!BB715,RMDF!BI715,RMDF!BP715,RMDF!BW715,RMDF!CD715,RMDF!CK715,RMDF!CR715,RMDF!CY715,RMDF!DF715,RMDF!DM715,RMDF!DT715), RMDF!EA715=ROUND(RMDF!EA715,4))</f>
        <v>1</v>
      </c>
      <c r="DY715" s="317">
        <f>RMDF!DY715</f>
        <v>0</v>
      </c>
      <c r="DZ715" s="318" t="str">
        <f>IF(DY715=0,"",_xlfn.XLOOKUP(DY715,StatePicklist!$1:$1,StatePicklist!$3:$3,"NA",0))</f>
        <v/>
      </c>
      <c r="EA715" s="297" t="str">
        <f ca="1">IF(RMDF!DZ715="", "", IF(ISNUMBER(MATCH(RMDF!DZ715, INDIRECT(DZ715), 0)), "OK", "Invalid"))</f>
        <v/>
      </c>
      <c r="EB715" s="281"/>
      <c r="EC715" s="281"/>
      <c r="ED715" s="281"/>
      <c r="EE715" s="281" t="b">
        <f>AND(RMDF!EH715&gt;=0, RMDF!EH715&lt;=1-SUM(RMDF!Z715,RMDF!AG715,RMDF!AN715,RMDF!AU715,RMDF!BB715,RMDF!BI715,RMDF!BP715,RMDF!BW715,RMDF!CD715,RMDF!CK715,RMDF!CR715,RMDF!CY715,RMDF!DF715,RMDF!DM715,RMDF!DT715,RMDF!EA715), RMDF!EH715=ROUND(RMDF!EH715,4))</f>
        <v>1</v>
      </c>
      <c r="EF715" s="317">
        <f>RMDF!EF715</f>
        <v>0</v>
      </c>
      <c r="EG715" s="318" t="str">
        <f>IF(EF715=0,"",_xlfn.XLOOKUP(EF715,StatePicklist!$1:$1,StatePicklist!$3:$3,"NA",0))</f>
        <v/>
      </c>
      <c r="EH715" s="297" t="str">
        <f ca="1">IF(RMDF!EG715="", "", IF(ISNUMBER(MATCH(RMDF!EG715, INDIRECT(EG715), 0)), "OK", "Invalid"))</f>
        <v/>
      </c>
      <c r="EI715" s="281"/>
      <c r="EJ715" s="281"/>
      <c r="EK715" s="281"/>
      <c r="EL715" s="281" t="b">
        <f>AND(RMDF!EO715&gt;=0, RMDF!EO715&lt;=1-SUM(RMDF!Z715,RMDF!AG715,RMDF!AN715,RMDF!AU715,RMDF!BB715,RMDF!BI715,RMDF!BP715,RMDF!BW715,RMDF!CD715,RMDF!CK715,RMDF!CR715,RMDF!CY715,RMDF!DF715,RMDF!DM715,RMDF!DT715,RMDF!EA715,RMDF!EH715), RMDF!EO715=ROUND(RMDF!EO715,4))</f>
        <v>1</v>
      </c>
      <c r="EM715" s="317">
        <f>RMDF!EM715</f>
        <v>0</v>
      </c>
      <c r="EN715" s="318" t="str">
        <f>IF(EM715=0,"",_xlfn.XLOOKUP(EM715,StatePicklist!$1:$1,StatePicklist!$3:$3,"NA",0))</f>
        <v/>
      </c>
      <c r="EO715" s="297" t="str">
        <f ca="1">IF(RMDF!EN715="", "", IF(ISNUMBER(MATCH(RMDF!EN715, INDIRECT(EN715), 0)), "OK", "Invalid"))</f>
        <v/>
      </c>
      <c r="EP715" s="281"/>
      <c r="EQ715" s="281"/>
      <c r="ER715" s="281"/>
      <c r="ES715" s="281" t="b">
        <f>AND(RMDF!EV715&gt;=0, RMDF!EV715&lt;=1-SUM(RMDF!Z715,RMDF!AG715,RMDF!AN715,RMDF!AU715,RMDF!BB715,RMDF!BI715,RMDF!BP715,RMDF!BW715,RMDF!CD715,RMDF!CK715,RMDF!CR715,RMDF!CY715,RMDF!DF715,RMDF!DM715,RMDF!DT715,RMDF!EA715,RMDF!EH715,RMDF!EO715), RMDF!EV715=ROUND(RMDF!EV715,4))</f>
        <v>1</v>
      </c>
      <c r="ET715" s="317">
        <f>RMDF!ET715</f>
        <v>0</v>
      </c>
      <c r="EU715" s="318" t="str">
        <f>IF(ET715=0,"",_xlfn.XLOOKUP(ET715,StatePicklist!$1:$1,StatePicklist!$3:$3,"NA",0))</f>
        <v/>
      </c>
      <c r="EV715" s="297" t="str">
        <f ca="1">IF(RMDF!EU715="", "", IF(ISNUMBER(MATCH(RMDF!EU715, INDIRECT(EU715), 0)), "OK", "Invalid"))</f>
        <v/>
      </c>
      <c r="EW715" s="281"/>
      <c r="EX715" s="281"/>
      <c r="EY715" s="281"/>
      <c r="EZ715" s="281" t="b">
        <f>AND(RMDF!FC715&gt;=0, RMDF!FC715&lt;=1-SUM(RMDF!Z715,RMDF!AG715,RMDF!AN715,RMDF!AU715,RMDF!BB715,RMDF!BI715,RMDF!BP715,RMDF!BW715,RMDF!CD715,RMDF!CK715,RMDF!CR715,RMDF!CY715,RMDF!DF715,RMDF!DM715,RMDF!DT715,RMDF!EA715,RMDF!EH715,RMDF!EO715,RMDF!EV715), RMDF!FC715=ROUND(RMDF!FC715,4))</f>
        <v>1</v>
      </c>
      <c r="FA715" s="317">
        <f>RMDF!FA715</f>
        <v>0</v>
      </c>
      <c r="FB715" s="318" t="str">
        <f>IF(FA715=0,"",_xlfn.XLOOKUP(FA715,StatePicklist!$1:$1,StatePicklist!$3:$3,"NA",0))</f>
        <v/>
      </c>
      <c r="FC715" s="297" t="str">
        <f ca="1">IF(RMDF!FB715="", "", IF(ISNUMBER(MATCH(RMDF!FB715, INDIRECT(FB715), 0)), "OK", "Invalid"))</f>
        <v/>
      </c>
    </row>
    <row r="716" spans="1:159" s="205" customFormat="1" ht="39.9" customHeight="1" x14ac:dyDescent="0.25">
      <c r="A716" s="206"/>
      <c r="B716" s="196"/>
      <c r="C716" s="197"/>
      <c r="D716" s="198"/>
      <c r="E716" s="199"/>
      <c r="F716" s="200"/>
      <c r="G716" s="201"/>
      <c r="H716" s="292"/>
      <c r="I716" s="305">
        <f>RMDF!I716</f>
        <v>0</v>
      </c>
      <c r="J716" s="305" t="str">
        <f>IF(I716=ProductCode!$B$30,"PDReclPost",IF(OR(I716=ProductCode!$C$30,I716=ProductCode!$E$30,I716=ProductCode!$G$30),"PDPreCon",IF(OR(I716=ProductCode!$D$30,I716=ProductCode!$F$30),"PDNotReclPost","")))</f>
        <v/>
      </c>
      <c r="K716" s="305" t="str">
        <f t="shared" si="39"/>
        <v/>
      </c>
      <c r="L716" s="289"/>
      <c r="M716" s="305" t="str">
        <f t="shared" si="39"/>
        <v/>
      </c>
      <c r="N716" s="289" t="b">
        <f>AND(RMDF!N716&gt;=0, RMDF!N716&lt;=1-RMDF!L716, RMDF!N716=ROUND(RMDF!N716,4))</f>
        <v>1</v>
      </c>
      <c r="O716" s="286" t="str">
        <f>IF(P716="","",IF(I716="","",IF(LEFT(I716,13)="Reclaimed pos",RawMaterialCode!$E$569,RawMaterialCode!$E$568)))</f>
        <v>Reclaimed pre-consumer mixed fibers (RM0578)</v>
      </c>
      <c r="P716" s="295">
        <f t="shared" si="40"/>
        <v>1</v>
      </c>
      <c r="Q716" s="202"/>
      <c r="R716" s="203"/>
      <c r="S716" s="204" t="str">
        <f t="shared" si="41"/>
        <v/>
      </c>
      <c r="T716" s="281"/>
      <c r="U716" s="281"/>
      <c r="V716" s="281"/>
      <c r="W716" s="281"/>
      <c r="X716" s="317">
        <f>RMDF!X716</f>
        <v>0</v>
      </c>
      <c r="Y716" s="318" t="str">
        <f>IF(X716=0,"",_xlfn.XLOOKUP(X716,StatePicklist!$1:$1,StatePicklist!$3:$3,"NA",0))</f>
        <v/>
      </c>
      <c r="Z716" s="297" t="str">
        <f ca="1">IF(RMDF!Y716="", "", IF(ISNUMBER(MATCH(RMDF!Y716, INDIRECT(Y716), 0)), "OK", "Invalid"))</f>
        <v/>
      </c>
      <c r="AA716" s="281"/>
      <c r="AB716" s="281"/>
      <c r="AC716" s="281"/>
      <c r="AD716" s="281" t="b">
        <f>AND(RMDF!AG716&gt;=0, RMDF!AG716&lt;=1-RMDF!Z716, RMDF!AG716=ROUND(RMDF!AG716,4))</f>
        <v>1</v>
      </c>
      <c r="AE716" s="317">
        <f>RMDF!AE716</f>
        <v>0</v>
      </c>
      <c r="AF716" s="318" t="str">
        <f>IF(AE716=0,"",_xlfn.XLOOKUP(AE716,StatePicklist!$1:$1,StatePicklist!$3:$3,"NA",0))</f>
        <v/>
      </c>
      <c r="AG716" s="297" t="str">
        <f ca="1">IF(RMDF!AF716="", "", IF(ISNUMBER(MATCH(RMDF!AF716, INDIRECT(AF716), 0)), "OK", "Invalid"))</f>
        <v/>
      </c>
      <c r="AH716" s="281"/>
      <c r="AI716" s="281"/>
      <c r="AJ716" s="281"/>
      <c r="AK716" s="281" t="b">
        <f>AND(RMDF!AN716&gt;=0, RMDF!AN716&lt;=1-SUM(RMDF!Z716,RMDF!AG716), RMDF!AN716=ROUND(RMDF!AN716,4))</f>
        <v>1</v>
      </c>
      <c r="AL716" s="317">
        <f>RMDF!AL716</f>
        <v>0</v>
      </c>
      <c r="AM716" s="318" t="str">
        <f>IF(AL716=0,"",_xlfn.XLOOKUP(AL716,StatePicklist!$1:$1,StatePicklist!$3:$3,"NA",0))</f>
        <v/>
      </c>
      <c r="AN716" s="297" t="str">
        <f ca="1">IF(RMDF!AM716="", "", IF(ISNUMBER(MATCH(RMDF!AM716, INDIRECT(AM716), 0)), "OK", "Invalid"))</f>
        <v/>
      </c>
      <c r="AO716" s="281"/>
      <c r="AP716" s="281"/>
      <c r="AQ716" s="281"/>
      <c r="AR716" s="281" t="b">
        <f>AND(RMDF!AU716&gt;=0, RMDF!AU716&lt;=1-SUM(RMDF!Z716,RMDF!AG716,RMDF!AN716), RMDF!AU716=ROUND(RMDF!AU716,4))</f>
        <v>1</v>
      </c>
      <c r="AS716" s="317">
        <f>RMDF!AS716</f>
        <v>0</v>
      </c>
      <c r="AT716" s="318" t="str">
        <f>IF(AS716=0,"",_xlfn.XLOOKUP(AS716,StatePicklist!$1:$1,StatePicklist!$3:$3,"NA",0))</f>
        <v/>
      </c>
      <c r="AU716" s="297" t="str">
        <f ca="1">IF(RMDF!AT716="", "", IF(ISNUMBER(MATCH(RMDF!AT716, INDIRECT(AT716), 0)), "OK", "Invalid"))</f>
        <v/>
      </c>
      <c r="AV716" s="281"/>
      <c r="AW716" s="281"/>
      <c r="AX716" s="281"/>
      <c r="AY716" s="281" t="b">
        <f>AND(RMDF!BB716&gt;=0, RMDF!BB716&lt;=1-SUM(RMDF!Z716,RMDF!AG716,RMDF!AN716,RMDF!AU716), RMDF!BB716=ROUND(RMDF!BB716,4))</f>
        <v>1</v>
      </c>
      <c r="AZ716" s="317">
        <f>RMDF!AZ716</f>
        <v>0</v>
      </c>
      <c r="BA716" s="318" t="str">
        <f>IF(AZ716=0,"",_xlfn.XLOOKUP(AZ716,StatePicklist!$1:$1,StatePicklist!$3:$3,"NA",0))</f>
        <v/>
      </c>
      <c r="BB716" s="297" t="str">
        <f ca="1">IF(RMDF!BA716="", "", IF(ISNUMBER(MATCH(RMDF!BA716, INDIRECT(BA716), 0)), "OK", "Invalid"))</f>
        <v/>
      </c>
      <c r="BC716" s="281"/>
      <c r="BD716" s="281"/>
      <c r="BE716" s="281"/>
      <c r="BF716" s="281" t="b">
        <f>AND(RMDF!BI716&gt;=0, RMDF!BI716&lt;=1-SUM(RMDF!Z716,RMDF!AG716,RMDF!AN716,RMDF!AU716,RMDF!BB716), RMDF!BI716=ROUND(RMDF!BI716,4))</f>
        <v>1</v>
      </c>
      <c r="BG716" s="317">
        <f>RMDF!BG716</f>
        <v>0</v>
      </c>
      <c r="BH716" s="318" t="str">
        <f>IF(BG716=0,"",_xlfn.XLOOKUP(BG716,StatePicklist!$1:$1,StatePicklist!$3:$3,"NA",0))</f>
        <v/>
      </c>
      <c r="BI716" s="297" t="str">
        <f ca="1">IF(RMDF!BH716="", "", IF(ISNUMBER(MATCH(RMDF!BH716, INDIRECT(BH716), 0)), "OK", "Invalid"))</f>
        <v/>
      </c>
      <c r="BJ716" s="281"/>
      <c r="BK716" s="281"/>
      <c r="BL716" s="281"/>
      <c r="BM716" s="281" t="b">
        <f>AND(RMDF!BP716&gt;=0, RMDF!BP716&lt;=1-SUM(RMDF!Z716,RMDF!AG716,RMDF!AN716,RMDF!AU716,RMDF!BB716,RMDF!BI716), RMDF!BP716=ROUND(RMDF!BP716,4))</f>
        <v>1</v>
      </c>
      <c r="BN716" s="317">
        <f>RMDF!BN716</f>
        <v>0</v>
      </c>
      <c r="BO716" s="318" t="str">
        <f>IF(BN716=0,"",_xlfn.XLOOKUP(BN716,StatePicklist!$1:$1,StatePicklist!$3:$3,"NA",0))</f>
        <v/>
      </c>
      <c r="BP716" s="297" t="str">
        <f ca="1">IF(RMDF!BO716="", "", IF(ISNUMBER(MATCH(RMDF!BO716, INDIRECT(BO716), 0)), "OK", "Invalid"))</f>
        <v/>
      </c>
      <c r="BQ716" s="281"/>
      <c r="BR716" s="281"/>
      <c r="BS716" s="281"/>
      <c r="BT716" s="281" t="b">
        <f>AND(RMDF!BW716&gt;=0, RMDF!BW716&lt;=1-SUM(RMDF!Z716,RMDF!AG716,RMDF!AN716,RMDF!AU716,RMDF!BB716,RMDF!BI716,RMDF!BP716), RMDF!BW716=ROUND(RMDF!BW716,4))</f>
        <v>1</v>
      </c>
      <c r="BU716" s="317">
        <f>RMDF!BU716</f>
        <v>0</v>
      </c>
      <c r="BV716" s="318" t="str">
        <f>IF(BU716=0,"",_xlfn.XLOOKUP(BU716,StatePicklist!$1:$1,StatePicklist!$3:$3,"NA",0))</f>
        <v/>
      </c>
      <c r="BW716" s="297" t="str">
        <f ca="1">IF(RMDF!BV716="", "", IF(ISNUMBER(MATCH(RMDF!BV716, INDIRECT(BV716), 0)), "OK", "Invalid"))</f>
        <v/>
      </c>
      <c r="BX716" s="281"/>
      <c r="BY716" s="281"/>
      <c r="BZ716" s="281"/>
      <c r="CA716" s="281" t="b">
        <f>AND(RMDF!CD716&gt;=0, RMDF!CD716&lt;=1-SUM(RMDF!Z716,RMDF!AG716,RMDF!AN716,RMDF!AU716,RMDF!BB716,RMDF!BI716,RMDF!BP716,RMDF!BW716), RMDF!CD716=ROUND(RMDF!CD716,4))</f>
        <v>1</v>
      </c>
      <c r="CB716" s="317">
        <f>RMDF!CB716</f>
        <v>0</v>
      </c>
      <c r="CC716" s="318" t="str">
        <f>IF(CB716=0,"",_xlfn.XLOOKUP(CB716,StatePicklist!$1:$1,StatePicklist!$3:$3,"NA",0))</f>
        <v/>
      </c>
      <c r="CD716" s="297" t="str">
        <f ca="1">IF(RMDF!CC716="", "", IF(ISNUMBER(MATCH(RMDF!CC716, INDIRECT(CC716), 0)), "OK", "Invalid"))</f>
        <v/>
      </c>
      <c r="CE716" s="281"/>
      <c r="CF716" s="281"/>
      <c r="CG716" s="281"/>
      <c r="CH716" s="281" t="b">
        <f>AND(RMDF!CK716&gt;=0, RMDF!CK716&lt;=1-SUM(RMDF!Z716,RMDF!AG716,RMDF!AN716,RMDF!AU716,RMDF!BB716,RMDF!BI716,RMDF!BP716,RMDF!BW716,RMDF!CD716), RMDF!CK716=ROUND(RMDF!CK716,4))</f>
        <v>1</v>
      </c>
      <c r="CI716" s="317">
        <f>RMDF!CI716</f>
        <v>0</v>
      </c>
      <c r="CJ716" s="318" t="str">
        <f>IF(CI716=0,"",_xlfn.XLOOKUP(CI716,StatePicklist!$1:$1,StatePicklist!$3:$3,"NA",0))</f>
        <v/>
      </c>
      <c r="CK716" s="297" t="str">
        <f ca="1">IF(RMDF!CJ716="", "", IF(ISNUMBER(MATCH(RMDF!CJ716, INDIRECT(CJ716), 0)), "OK", "Invalid"))</f>
        <v/>
      </c>
      <c r="CL716" s="281"/>
      <c r="CM716" s="281"/>
      <c r="CN716" s="281"/>
      <c r="CO716" s="281" t="b">
        <f>AND(RMDF!CR716&gt;=0, RMDF!CR716&lt;=1-SUM(RMDF!Z716,RMDF!AG716,RMDF!AN716,RMDF!AU716,RMDF!BB716,RMDF!BI716,RMDF!BP716,RMDF!BW716,RMDF!CD716,RMDF!CK716), RMDF!CR716=ROUND(RMDF!CR716,4))</f>
        <v>1</v>
      </c>
      <c r="CP716" s="317">
        <f>RMDF!CP716</f>
        <v>0</v>
      </c>
      <c r="CQ716" s="318" t="str">
        <f>IF(CP716=0,"",_xlfn.XLOOKUP(CP716,StatePicklist!$1:$1,StatePicklist!$3:$3,"NA",0))</f>
        <v/>
      </c>
      <c r="CR716" s="297" t="str">
        <f ca="1">IF(RMDF!CQ716="", "", IF(ISNUMBER(MATCH(RMDF!CQ716, INDIRECT(CQ716), 0)), "OK", "Invalid"))</f>
        <v/>
      </c>
      <c r="CS716" s="281"/>
      <c r="CT716" s="281"/>
      <c r="CU716" s="281"/>
      <c r="CV716" s="281" t="b">
        <f>AND(RMDF!CY716&gt;=0, RMDF!CY716&lt;=1-SUM(RMDF!Z716,RMDF!AG716,RMDF!AN716,RMDF!AU716,RMDF!BB716,RMDF!BI716,RMDF!BP716,RMDF!BW716,RMDF!CD716,RMDF!CK716,RMDF!CR716), RMDF!CY716=ROUND(RMDF!CY716,4))</f>
        <v>1</v>
      </c>
      <c r="CW716" s="317">
        <f>RMDF!CW716</f>
        <v>0</v>
      </c>
      <c r="CX716" s="318" t="str">
        <f>IF(CW716=0,"",_xlfn.XLOOKUP(CW716,StatePicklist!$1:$1,StatePicklist!$3:$3,"NA",0))</f>
        <v/>
      </c>
      <c r="CY716" s="297" t="str">
        <f ca="1">IF(RMDF!CX716="", "", IF(ISNUMBER(MATCH(RMDF!CX716, INDIRECT(CX716), 0)), "OK", "Invalid"))</f>
        <v/>
      </c>
      <c r="CZ716" s="281"/>
      <c r="DA716" s="281"/>
      <c r="DB716" s="281"/>
      <c r="DC716" s="281" t="b">
        <f>AND(RMDF!DF716&gt;=0, RMDF!DF716&lt;=1-SUM(RMDF!Z716,RMDF!AG716,RMDF!AN716,RMDF!AU716,RMDF!BB716,RMDF!BI716,RMDF!BP716,RMDF!BW716,RMDF!CD716,RMDF!CK716,RMDF!CR716,RMDF!CY716), RMDF!DF716=ROUND(RMDF!DF716,4))</f>
        <v>1</v>
      </c>
      <c r="DD716" s="317">
        <f>RMDF!DD716</f>
        <v>0</v>
      </c>
      <c r="DE716" s="318" t="str">
        <f>IF(DD716=0,"",_xlfn.XLOOKUP(DD716,StatePicklist!$1:$1,StatePicklist!$3:$3,"NA",0))</f>
        <v/>
      </c>
      <c r="DF716" s="297" t="str">
        <f ca="1">IF(RMDF!DE716="", "", IF(ISNUMBER(MATCH(RMDF!DE716, INDIRECT(DE716), 0)), "OK", "Invalid"))</f>
        <v/>
      </c>
      <c r="DG716" s="281"/>
      <c r="DH716" s="281"/>
      <c r="DI716" s="281"/>
      <c r="DJ716" s="281" t="b">
        <f>AND(RMDF!DM716&gt;=0, RMDF!DM716&lt;=1-SUM(RMDF!Z716,RMDF!AG716,RMDF!AN716,RMDF!AU716,RMDF!BB716,RMDF!BI716,RMDF!BP716,RMDF!BW716,RMDF!CD716,RMDF!CK716,RMDF!CR716,RMDF!CY716,RMDF!DF716), RMDF!DM716=ROUND(RMDF!DM716,4))</f>
        <v>1</v>
      </c>
      <c r="DK716" s="317">
        <f>RMDF!DK716</f>
        <v>0</v>
      </c>
      <c r="DL716" s="318" t="str">
        <f>IF(DK716=0,"",_xlfn.XLOOKUP(DK716,StatePicklist!$1:$1,StatePicklist!$3:$3,"NA",0))</f>
        <v/>
      </c>
      <c r="DM716" s="297" t="str">
        <f ca="1">IF(RMDF!DL716="", "", IF(ISNUMBER(MATCH(RMDF!DL716, INDIRECT(DL716), 0)), "OK", "Invalid"))</f>
        <v/>
      </c>
      <c r="DN716" s="281"/>
      <c r="DO716" s="281"/>
      <c r="DP716" s="281"/>
      <c r="DQ716" s="281" t="b">
        <f>AND(RMDF!DT716&gt;=0, RMDF!DT716&lt;=1-SUM(RMDF!Z716,RMDF!AG716,RMDF!AN716,RMDF!AU716,RMDF!BB716,RMDF!BI716,RMDF!BP716,RMDF!BW716,RMDF!CD716,RMDF!CK716,RMDF!CR716,RMDF!CY716,RMDF!DF716,RMDF!DM716), RMDF!DT716=ROUND(RMDF!DT716,4))</f>
        <v>1</v>
      </c>
      <c r="DR716" s="317">
        <f>RMDF!DR716</f>
        <v>0</v>
      </c>
      <c r="DS716" s="318" t="str">
        <f>IF(DR716=0,"",_xlfn.XLOOKUP(DR716,StatePicklist!$1:$1,StatePicklist!$3:$3,"NA",0))</f>
        <v/>
      </c>
      <c r="DT716" s="297" t="str">
        <f ca="1">IF(RMDF!DS716="", "", IF(ISNUMBER(MATCH(RMDF!DS716, INDIRECT(DS716), 0)), "OK", "Invalid"))</f>
        <v/>
      </c>
      <c r="DU716" s="281"/>
      <c r="DV716" s="281"/>
      <c r="DW716" s="281"/>
      <c r="DX716" s="281" t="b">
        <f>AND(RMDF!EA716&gt;=0, RMDF!EA716&lt;=1-SUM(RMDF!Z716,RMDF!AG716,RMDF!AN716,RMDF!AU716,RMDF!BB716,RMDF!BI716,RMDF!BP716,RMDF!BW716,RMDF!CD716,RMDF!CK716,RMDF!CR716,RMDF!CY716,RMDF!DF716,RMDF!DM716,RMDF!DT716), RMDF!EA716=ROUND(RMDF!EA716,4))</f>
        <v>1</v>
      </c>
      <c r="DY716" s="317">
        <f>RMDF!DY716</f>
        <v>0</v>
      </c>
      <c r="DZ716" s="318" t="str">
        <f>IF(DY716=0,"",_xlfn.XLOOKUP(DY716,StatePicklist!$1:$1,StatePicklist!$3:$3,"NA",0))</f>
        <v/>
      </c>
      <c r="EA716" s="297" t="str">
        <f ca="1">IF(RMDF!DZ716="", "", IF(ISNUMBER(MATCH(RMDF!DZ716, INDIRECT(DZ716), 0)), "OK", "Invalid"))</f>
        <v/>
      </c>
      <c r="EB716" s="281"/>
      <c r="EC716" s="281"/>
      <c r="ED716" s="281"/>
      <c r="EE716" s="281" t="b">
        <f>AND(RMDF!EH716&gt;=0, RMDF!EH716&lt;=1-SUM(RMDF!Z716,RMDF!AG716,RMDF!AN716,RMDF!AU716,RMDF!BB716,RMDF!BI716,RMDF!BP716,RMDF!BW716,RMDF!CD716,RMDF!CK716,RMDF!CR716,RMDF!CY716,RMDF!DF716,RMDF!DM716,RMDF!DT716,RMDF!EA716), RMDF!EH716=ROUND(RMDF!EH716,4))</f>
        <v>1</v>
      </c>
      <c r="EF716" s="317">
        <f>RMDF!EF716</f>
        <v>0</v>
      </c>
      <c r="EG716" s="318" t="str">
        <f>IF(EF716=0,"",_xlfn.XLOOKUP(EF716,StatePicklist!$1:$1,StatePicklist!$3:$3,"NA",0))</f>
        <v/>
      </c>
      <c r="EH716" s="297" t="str">
        <f ca="1">IF(RMDF!EG716="", "", IF(ISNUMBER(MATCH(RMDF!EG716, INDIRECT(EG716), 0)), "OK", "Invalid"))</f>
        <v/>
      </c>
      <c r="EI716" s="281"/>
      <c r="EJ716" s="281"/>
      <c r="EK716" s="281"/>
      <c r="EL716" s="281" t="b">
        <f>AND(RMDF!EO716&gt;=0, RMDF!EO716&lt;=1-SUM(RMDF!Z716,RMDF!AG716,RMDF!AN716,RMDF!AU716,RMDF!BB716,RMDF!BI716,RMDF!BP716,RMDF!BW716,RMDF!CD716,RMDF!CK716,RMDF!CR716,RMDF!CY716,RMDF!DF716,RMDF!DM716,RMDF!DT716,RMDF!EA716,RMDF!EH716), RMDF!EO716=ROUND(RMDF!EO716,4))</f>
        <v>1</v>
      </c>
      <c r="EM716" s="317">
        <f>RMDF!EM716</f>
        <v>0</v>
      </c>
      <c r="EN716" s="318" t="str">
        <f>IF(EM716=0,"",_xlfn.XLOOKUP(EM716,StatePicklist!$1:$1,StatePicklist!$3:$3,"NA",0))</f>
        <v/>
      </c>
      <c r="EO716" s="297" t="str">
        <f ca="1">IF(RMDF!EN716="", "", IF(ISNUMBER(MATCH(RMDF!EN716, INDIRECT(EN716), 0)), "OK", "Invalid"))</f>
        <v/>
      </c>
      <c r="EP716" s="281"/>
      <c r="EQ716" s="281"/>
      <c r="ER716" s="281"/>
      <c r="ES716" s="281" t="b">
        <f>AND(RMDF!EV716&gt;=0, RMDF!EV716&lt;=1-SUM(RMDF!Z716,RMDF!AG716,RMDF!AN716,RMDF!AU716,RMDF!BB716,RMDF!BI716,RMDF!BP716,RMDF!BW716,RMDF!CD716,RMDF!CK716,RMDF!CR716,RMDF!CY716,RMDF!DF716,RMDF!DM716,RMDF!DT716,RMDF!EA716,RMDF!EH716,RMDF!EO716), RMDF!EV716=ROUND(RMDF!EV716,4))</f>
        <v>1</v>
      </c>
      <c r="ET716" s="317">
        <f>RMDF!ET716</f>
        <v>0</v>
      </c>
      <c r="EU716" s="318" t="str">
        <f>IF(ET716=0,"",_xlfn.XLOOKUP(ET716,StatePicklist!$1:$1,StatePicklist!$3:$3,"NA",0))</f>
        <v/>
      </c>
      <c r="EV716" s="297" t="str">
        <f ca="1">IF(RMDF!EU716="", "", IF(ISNUMBER(MATCH(RMDF!EU716, INDIRECT(EU716), 0)), "OK", "Invalid"))</f>
        <v/>
      </c>
      <c r="EW716" s="281"/>
      <c r="EX716" s="281"/>
      <c r="EY716" s="281"/>
      <c r="EZ716" s="281" t="b">
        <f>AND(RMDF!FC716&gt;=0, RMDF!FC716&lt;=1-SUM(RMDF!Z716,RMDF!AG716,RMDF!AN716,RMDF!AU716,RMDF!BB716,RMDF!BI716,RMDF!BP716,RMDF!BW716,RMDF!CD716,RMDF!CK716,RMDF!CR716,RMDF!CY716,RMDF!DF716,RMDF!DM716,RMDF!DT716,RMDF!EA716,RMDF!EH716,RMDF!EO716,RMDF!EV716), RMDF!FC716=ROUND(RMDF!FC716,4))</f>
        <v>1</v>
      </c>
      <c r="FA716" s="317">
        <f>RMDF!FA716</f>
        <v>0</v>
      </c>
      <c r="FB716" s="318" t="str">
        <f>IF(FA716=0,"",_xlfn.XLOOKUP(FA716,StatePicklist!$1:$1,StatePicklist!$3:$3,"NA",0))</f>
        <v/>
      </c>
      <c r="FC716" s="297" t="str">
        <f ca="1">IF(RMDF!FB716="", "", IF(ISNUMBER(MATCH(RMDF!FB716, INDIRECT(FB716), 0)), "OK", "Invalid"))</f>
        <v/>
      </c>
    </row>
    <row r="717" spans="1:159" s="205" customFormat="1" ht="39.9" customHeight="1" x14ac:dyDescent="0.25">
      <c r="A717" s="206"/>
      <c r="B717" s="196"/>
      <c r="C717" s="197"/>
      <c r="D717" s="198"/>
      <c r="E717" s="199"/>
      <c r="F717" s="200"/>
      <c r="G717" s="201"/>
      <c r="H717" s="292"/>
      <c r="I717" s="305">
        <f>RMDF!I717</f>
        <v>0</v>
      </c>
      <c r="J717" s="305" t="str">
        <f>IF(I717=ProductCode!$B$30,"PDReclPost",IF(OR(I717=ProductCode!$C$30,I717=ProductCode!$E$30,I717=ProductCode!$G$30),"PDPreCon",IF(OR(I717=ProductCode!$D$30,I717=ProductCode!$F$30),"PDNotReclPost","")))</f>
        <v/>
      </c>
      <c r="K717" s="305" t="str">
        <f t="shared" si="39"/>
        <v/>
      </c>
      <c r="L717" s="289"/>
      <c r="M717" s="305" t="str">
        <f t="shared" si="39"/>
        <v/>
      </c>
      <c r="N717" s="289" t="b">
        <f>AND(RMDF!N717&gt;=0, RMDF!N717&lt;=1-RMDF!L717, RMDF!N717=ROUND(RMDF!N717,4))</f>
        <v>1</v>
      </c>
      <c r="O717" s="286" t="str">
        <f>IF(P717="","",IF(I717="","",IF(LEFT(I717,13)="Reclaimed pos",RawMaterialCode!$E$569,RawMaterialCode!$E$568)))</f>
        <v>Reclaimed pre-consumer mixed fibers (RM0578)</v>
      </c>
      <c r="P717" s="295">
        <f t="shared" si="40"/>
        <v>1</v>
      </c>
      <c r="Q717" s="202"/>
      <c r="R717" s="203"/>
      <c r="S717" s="204" t="str">
        <f t="shared" si="41"/>
        <v/>
      </c>
      <c r="T717" s="281"/>
      <c r="U717" s="281"/>
      <c r="V717" s="281"/>
      <c r="W717" s="281"/>
      <c r="X717" s="317">
        <f>RMDF!X717</f>
        <v>0</v>
      </c>
      <c r="Y717" s="318" t="str">
        <f>IF(X717=0,"",_xlfn.XLOOKUP(X717,StatePicklist!$1:$1,StatePicklist!$3:$3,"NA",0))</f>
        <v/>
      </c>
      <c r="Z717" s="297" t="str">
        <f ca="1">IF(RMDF!Y717="", "", IF(ISNUMBER(MATCH(RMDF!Y717, INDIRECT(Y717), 0)), "OK", "Invalid"))</f>
        <v/>
      </c>
      <c r="AA717" s="281"/>
      <c r="AB717" s="281"/>
      <c r="AC717" s="281"/>
      <c r="AD717" s="281" t="b">
        <f>AND(RMDF!AG717&gt;=0, RMDF!AG717&lt;=1-RMDF!Z717, RMDF!AG717=ROUND(RMDF!AG717,4))</f>
        <v>1</v>
      </c>
      <c r="AE717" s="317">
        <f>RMDF!AE717</f>
        <v>0</v>
      </c>
      <c r="AF717" s="318" t="str">
        <f>IF(AE717=0,"",_xlfn.XLOOKUP(AE717,StatePicklist!$1:$1,StatePicklist!$3:$3,"NA",0))</f>
        <v/>
      </c>
      <c r="AG717" s="297" t="str">
        <f ca="1">IF(RMDF!AF717="", "", IF(ISNUMBER(MATCH(RMDF!AF717, INDIRECT(AF717), 0)), "OK", "Invalid"))</f>
        <v/>
      </c>
      <c r="AH717" s="281"/>
      <c r="AI717" s="281"/>
      <c r="AJ717" s="281"/>
      <c r="AK717" s="281" t="b">
        <f>AND(RMDF!AN717&gt;=0, RMDF!AN717&lt;=1-SUM(RMDF!Z717,RMDF!AG717), RMDF!AN717=ROUND(RMDF!AN717,4))</f>
        <v>1</v>
      </c>
      <c r="AL717" s="317">
        <f>RMDF!AL717</f>
        <v>0</v>
      </c>
      <c r="AM717" s="318" t="str">
        <f>IF(AL717=0,"",_xlfn.XLOOKUP(AL717,StatePicklist!$1:$1,StatePicklist!$3:$3,"NA",0))</f>
        <v/>
      </c>
      <c r="AN717" s="297" t="str">
        <f ca="1">IF(RMDF!AM717="", "", IF(ISNUMBER(MATCH(RMDF!AM717, INDIRECT(AM717), 0)), "OK", "Invalid"))</f>
        <v/>
      </c>
      <c r="AO717" s="281"/>
      <c r="AP717" s="281"/>
      <c r="AQ717" s="281"/>
      <c r="AR717" s="281" t="b">
        <f>AND(RMDF!AU717&gt;=0, RMDF!AU717&lt;=1-SUM(RMDF!Z717,RMDF!AG717,RMDF!AN717), RMDF!AU717=ROUND(RMDF!AU717,4))</f>
        <v>1</v>
      </c>
      <c r="AS717" s="317">
        <f>RMDF!AS717</f>
        <v>0</v>
      </c>
      <c r="AT717" s="318" t="str">
        <f>IF(AS717=0,"",_xlfn.XLOOKUP(AS717,StatePicklist!$1:$1,StatePicklist!$3:$3,"NA",0))</f>
        <v/>
      </c>
      <c r="AU717" s="297" t="str">
        <f ca="1">IF(RMDF!AT717="", "", IF(ISNUMBER(MATCH(RMDF!AT717, INDIRECT(AT717), 0)), "OK", "Invalid"))</f>
        <v/>
      </c>
      <c r="AV717" s="281"/>
      <c r="AW717" s="281"/>
      <c r="AX717" s="281"/>
      <c r="AY717" s="281" t="b">
        <f>AND(RMDF!BB717&gt;=0, RMDF!BB717&lt;=1-SUM(RMDF!Z717,RMDF!AG717,RMDF!AN717,RMDF!AU717), RMDF!BB717=ROUND(RMDF!BB717,4))</f>
        <v>1</v>
      </c>
      <c r="AZ717" s="317">
        <f>RMDF!AZ717</f>
        <v>0</v>
      </c>
      <c r="BA717" s="318" t="str">
        <f>IF(AZ717=0,"",_xlfn.XLOOKUP(AZ717,StatePicklist!$1:$1,StatePicklist!$3:$3,"NA",0))</f>
        <v/>
      </c>
      <c r="BB717" s="297" t="str">
        <f ca="1">IF(RMDF!BA717="", "", IF(ISNUMBER(MATCH(RMDF!BA717, INDIRECT(BA717), 0)), "OK", "Invalid"))</f>
        <v/>
      </c>
      <c r="BC717" s="281"/>
      <c r="BD717" s="281"/>
      <c r="BE717" s="281"/>
      <c r="BF717" s="281" t="b">
        <f>AND(RMDF!BI717&gt;=0, RMDF!BI717&lt;=1-SUM(RMDF!Z717,RMDF!AG717,RMDF!AN717,RMDF!AU717,RMDF!BB717), RMDF!BI717=ROUND(RMDF!BI717,4))</f>
        <v>1</v>
      </c>
      <c r="BG717" s="317">
        <f>RMDF!BG717</f>
        <v>0</v>
      </c>
      <c r="BH717" s="318" t="str">
        <f>IF(BG717=0,"",_xlfn.XLOOKUP(BG717,StatePicklist!$1:$1,StatePicklist!$3:$3,"NA",0))</f>
        <v/>
      </c>
      <c r="BI717" s="297" t="str">
        <f ca="1">IF(RMDF!BH717="", "", IF(ISNUMBER(MATCH(RMDF!BH717, INDIRECT(BH717), 0)), "OK", "Invalid"))</f>
        <v/>
      </c>
      <c r="BJ717" s="281"/>
      <c r="BK717" s="281"/>
      <c r="BL717" s="281"/>
      <c r="BM717" s="281" t="b">
        <f>AND(RMDF!BP717&gt;=0, RMDF!BP717&lt;=1-SUM(RMDF!Z717,RMDF!AG717,RMDF!AN717,RMDF!AU717,RMDF!BB717,RMDF!BI717), RMDF!BP717=ROUND(RMDF!BP717,4))</f>
        <v>1</v>
      </c>
      <c r="BN717" s="317">
        <f>RMDF!BN717</f>
        <v>0</v>
      </c>
      <c r="BO717" s="318" t="str">
        <f>IF(BN717=0,"",_xlfn.XLOOKUP(BN717,StatePicklist!$1:$1,StatePicklist!$3:$3,"NA",0))</f>
        <v/>
      </c>
      <c r="BP717" s="297" t="str">
        <f ca="1">IF(RMDF!BO717="", "", IF(ISNUMBER(MATCH(RMDF!BO717, INDIRECT(BO717), 0)), "OK", "Invalid"))</f>
        <v/>
      </c>
      <c r="BQ717" s="281"/>
      <c r="BR717" s="281"/>
      <c r="BS717" s="281"/>
      <c r="BT717" s="281" t="b">
        <f>AND(RMDF!BW717&gt;=0, RMDF!BW717&lt;=1-SUM(RMDF!Z717,RMDF!AG717,RMDF!AN717,RMDF!AU717,RMDF!BB717,RMDF!BI717,RMDF!BP717), RMDF!BW717=ROUND(RMDF!BW717,4))</f>
        <v>1</v>
      </c>
      <c r="BU717" s="317">
        <f>RMDF!BU717</f>
        <v>0</v>
      </c>
      <c r="BV717" s="318" t="str">
        <f>IF(BU717=0,"",_xlfn.XLOOKUP(BU717,StatePicklist!$1:$1,StatePicklist!$3:$3,"NA",0))</f>
        <v/>
      </c>
      <c r="BW717" s="297" t="str">
        <f ca="1">IF(RMDF!BV717="", "", IF(ISNUMBER(MATCH(RMDF!BV717, INDIRECT(BV717), 0)), "OK", "Invalid"))</f>
        <v/>
      </c>
      <c r="BX717" s="281"/>
      <c r="BY717" s="281"/>
      <c r="BZ717" s="281"/>
      <c r="CA717" s="281" t="b">
        <f>AND(RMDF!CD717&gt;=0, RMDF!CD717&lt;=1-SUM(RMDF!Z717,RMDF!AG717,RMDF!AN717,RMDF!AU717,RMDF!BB717,RMDF!BI717,RMDF!BP717,RMDF!BW717), RMDF!CD717=ROUND(RMDF!CD717,4))</f>
        <v>1</v>
      </c>
      <c r="CB717" s="317">
        <f>RMDF!CB717</f>
        <v>0</v>
      </c>
      <c r="CC717" s="318" t="str">
        <f>IF(CB717=0,"",_xlfn.XLOOKUP(CB717,StatePicklist!$1:$1,StatePicklist!$3:$3,"NA",0))</f>
        <v/>
      </c>
      <c r="CD717" s="297" t="str">
        <f ca="1">IF(RMDF!CC717="", "", IF(ISNUMBER(MATCH(RMDF!CC717, INDIRECT(CC717), 0)), "OK", "Invalid"))</f>
        <v/>
      </c>
      <c r="CE717" s="281"/>
      <c r="CF717" s="281"/>
      <c r="CG717" s="281"/>
      <c r="CH717" s="281" t="b">
        <f>AND(RMDF!CK717&gt;=0, RMDF!CK717&lt;=1-SUM(RMDF!Z717,RMDF!AG717,RMDF!AN717,RMDF!AU717,RMDF!BB717,RMDF!BI717,RMDF!BP717,RMDF!BW717,RMDF!CD717), RMDF!CK717=ROUND(RMDF!CK717,4))</f>
        <v>1</v>
      </c>
      <c r="CI717" s="317">
        <f>RMDF!CI717</f>
        <v>0</v>
      </c>
      <c r="CJ717" s="318" t="str">
        <f>IF(CI717=0,"",_xlfn.XLOOKUP(CI717,StatePicklist!$1:$1,StatePicklist!$3:$3,"NA",0))</f>
        <v/>
      </c>
      <c r="CK717" s="297" t="str">
        <f ca="1">IF(RMDF!CJ717="", "", IF(ISNUMBER(MATCH(RMDF!CJ717, INDIRECT(CJ717), 0)), "OK", "Invalid"))</f>
        <v/>
      </c>
      <c r="CL717" s="281"/>
      <c r="CM717" s="281"/>
      <c r="CN717" s="281"/>
      <c r="CO717" s="281" t="b">
        <f>AND(RMDF!CR717&gt;=0, RMDF!CR717&lt;=1-SUM(RMDF!Z717,RMDF!AG717,RMDF!AN717,RMDF!AU717,RMDF!BB717,RMDF!BI717,RMDF!BP717,RMDF!BW717,RMDF!CD717,RMDF!CK717), RMDF!CR717=ROUND(RMDF!CR717,4))</f>
        <v>1</v>
      </c>
      <c r="CP717" s="317">
        <f>RMDF!CP717</f>
        <v>0</v>
      </c>
      <c r="CQ717" s="318" t="str">
        <f>IF(CP717=0,"",_xlfn.XLOOKUP(CP717,StatePicklist!$1:$1,StatePicklist!$3:$3,"NA",0))</f>
        <v/>
      </c>
      <c r="CR717" s="297" t="str">
        <f ca="1">IF(RMDF!CQ717="", "", IF(ISNUMBER(MATCH(RMDF!CQ717, INDIRECT(CQ717), 0)), "OK", "Invalid"))</f>
        <v/>
      </c>
      <c r="CS717" s="281"/>
      <c r="CT717" s="281"/>
      <c r="CU717" s="281"/>
      <c r="CV717" s="281" t="b">
        <f>AND(RMDF!CY717&gt;=0, RMDF!CY717&lt;=1-SUM(RMDF!Z717,RMDF!AG717,RMDF!AN717,RMDF!AU717,RMDF!BB717,RMDF!BI717,RMDF!BP717,RMDF!BW717,RMDF!CD717,RMDF!CK717,RMDF!CR717), RMDF!CY717=ROUND(RMDF!CY717,4))</f>
        <v>1</v>
      </c>
      <c r="CW717" s="317">
        <f>RMDF!CW717</f>
        <v>0</v>
      </c>
      <c r="CX717" s="318" t="str">
        <f>IF(CW717=0,"",_xlfn.XLOOKUP(CW717,StatePicklist!$1:$1,StatePicklist!$3:$3,"NA",0))</f>
        <v/>
      </c>
      <c r="CY717" s="297" t="str">
        <f ca="1">IF(RMDF!CX717="", "", IF(ISNUMBER(MATCH(RMDF!CX717, INDIRECT(CX717), 0)), "OK", "Invalid"))</f>
        <v/>
      </c>
      <c r="CZ717" s="281"/>
      <c r="DA717" s="281"/>
      <c r="DB717" s="281"/>
      <c r="DC717" s="281" t="b">
        <f>AND(RMDF!DF717&gt;=0, RMDF!DF717&lt;=1-SUM(RMDF!Z717,RMDF!AG717,RMDF!AN717,RMDF!AU717,RMDF!BB717,RMDF!BI717,RMDF!BP717,RMDF!BW717,RMDF!CD717,RMDF!CK717,RMDF!CR717,RMDF!CY717), RMDF!DF717=ROUND(RMDF!DF717,4))</f>
        <v>1</v>
      </c>
      <c r="DD717" s="317">
        <f>RMDF!DD717</f>
        <v>0</v>
      </c>
      <c r="DE717" s="318" t="str">
        <f>IF(DD717=0,"",_xlfn.XLOOKUP(DD717,StatePicklist!$1:$1,StatePicklist!$3:$3,"NA",0))</f>
        <v/>
      </c>
      <c r="DF717" s="297" t="str">
        <f ca="1">IF(RMDF!DE717="", "", IF(ISNUMBER(MATCH(RMDF!DE717, INDIRECT(DE717), 0)), "OK", "Invalid"))</f>
        <v/>
      </c>
      <c r="DG717" s="281"/>
      <c r="DH717" s="281"/>
      <c r="DI717" s="281"/>
      <c r="DJ717" s="281" t="b">
        <f>AND(RMDF!DM717&gt;=0, RMDF!DM717&lt;=1-SUM(RMDF!Z717,RMDF!AG717,RMDF!AN717,RMDF!AU717,RMDF!BB717,RMDF!BI717,RMDF!BP717,RMDF!BW717,RMDF!CD717,RMDF!CK717,RMDF!CR717,RMDF!CY717,RMDF!DF717), RMDF!DM717=ROUND(RMDF!DM717,4))</f>
        <v>1</v>
      </c>
      <c r="DK717" s="317">
        <f>RMDF!DK717</f>
        <v>0</v>
      </c>
      <c r="DL717" s="318" t="str">
        <f>IF(DK717=0,"",_xlfn.XLOOKUP(DK717,StatePicklist!$1:$1,StatePicklist!$3:$3,"NA",0))</f>
        <v/>
      </c>
      <c r="DM717" s="297" t="str">
        <f ca="1">IF(RMDF!DL717="", "", IF(ISNUMBER(MATCH(RMDF!DL717, INDIRECT(DL717), 0)), "OK", "Invalid"))</f>
        <v/>
      </c>
      <c r="DN717" s="281"/>
      <c r="DO717" s="281"/>
      <c r="DP717" s="281"/>
      <c r="DQ717" s="281" t="b">
        <f>AND(RMDF!DT717&gt;=0, RMDF!DT717&lt;=1-SUM(RMDF!Z717,RMDF!AG717,RMDF!AN717,RMDF!AU717,RMDF!BB717,RMDF!BI717,RMDF!BP717,RMDF!BW717,RMDF!CD717,RMDF!CK717,RMDF!CR717,RMDF!CY717,RMDF!DF717,RMDF!DM717), RMDF!DT717=ROUND(RMDF!DT717,4))</f>
        <v>1</v>
      </c>
      <c r="DR717" s="317">
        <f>RMDF!DR717</f>
        <v>0</v>
      </c>
      <c r="DS717" s="318" t="str">
        <f>IF(DR717=0,"",_xlfn.XLOOKUP(DR717,StatePicklist!$1:$1,StatePicklist!$3:$3,"NA",0))</f>
        <v/>
      </c>
      <c r="DT717" s="297" t="str">
        <f ca="1">IF(RMDF!DS717="", "", IF(ISNUMBER(MATCH(RMDF!DS717, INDIRECT(DS717), 0)), "OK", "Invalid"))</f>
        <v/>
      </c>
      <c r="DU717" s="281"/>
      <c r="DV717" s="281"/>
      <c r="DW717" s="281"/>
      <c r="DX717" s="281" t="b">
        <f>AND(RMDF!EA717&gt;=0, RMDF!EA717&lt;=1-SUM(RMDF!Z717,RMDF!AG717,RMDF!AN717,RMDF!AU717,RMDF!BB717,RMDF!BI717,RMDF!BP717,RMDF!BW717,RMDF!CD717,RMDF!CK717,RMDF!CR717,RMDF!CY717,RMDF!DF717,RMDF!DM717,RMDF!DT717), RMDF!EA717=ROUND(RMDF!EA717,4))</f>
        <v>1</v>
      </c>
      <c r="DY717" s="317">
        <f>RMDF!DY717</f>
        <v>0</v>
      </c>
      <c r="DZ717" s="318" t="str">
        <f>IF(DY717=0,"",_xlfn.XLOOKUP(DY717,StatePicklist!$1:$1,StatePicklist!$3:$3,"NA",0))</f>
        <v/>
      </c>
      <c r="EA717" s="297" t="str">
        <f ca="1">IF(RMDF!DZ717="", "", IF(ISNUMBER(MATCH(RMDF!DZ717, INDIRECT(DZ717), 0)), "OK", "Invalid"))</f>
        <v/>
      </c>
      <c r="EB717" s="281"/>
      <c r="EC717" s="281"/>
      <c r="ED717" s="281"/>
      <c r="EE717" s="281" t="b">
        <f>AND(RMDF!EH717&gt;=0, RMDF!EH717&lt;=1-SUM(RMDF!Z717,RMDF!AG717,RMDF!AN717,RMDF!AU717,RMDF!BB717,RMDF!BI717,RMDF!BP717,RMDF!BW717,RMDF!CD717,RMDF!CK717,RMDF!CR717,RMDF!CY717,RMDF!DF717,RMDF!DM717,RMDF!DT717,RMDF!EA717), RMDF!EH717=ROUND(RMDF!EH717,4))</f>
        <v>1</v>
      </c>
      <c r="EF717" s="317">
        <f>RMDF!EF717</f>
        <v>0</v>
      </c>
      <c r="EG717" s="318" t="str">
        <f>IF(EF717=0,"",_xlfn.XLOOKUP(EF717,StatePicklist!$1:$1,StatePicklist!$3:$3,"NA",0))</f>
        <v/>
      </c>
      <c r="EH717" s="297" t="str">
        <f ca="1">IF(RMDF!EG717="", "", IF(ISNUMBER(MATCH(RMDF!EG717, INDIRECT(EG717), 0)), "OK", "Invalid"))</f>
        <v/>
      </c>
      <c r="EI717" s="281"/>
      <c r="EJ717" s="281"/>
      <c r="EK717" s="281"/>
      <c r="EL717" s="281" t="b">
        <f>AND(RMDF!EO717&gt;=0, RMDF!EO717&lt;=1-SUM(RMDF!Z717,RMDF!AG717,RMDF!AN717,RMDF!AU717,RMDF!BB717,RMDF!BI717,RMDF!BP717,RMDF!BW717,RMDF!CD717,RMDF!CK717,RMDF!CR717,RMDF!CY717,RMDF!DF717,RMDF!DM717,RMDF!DT717,RMDF!EA717,RMDF!EH717), RMDF!EO717=ROUND(RMDF!EO717,4))</f>
        <v>1</v>
      </c>
      <c r="EM717" s="317">
        <f>RMDF!EM717</f>
        <v>0</v>
      </c>
      <c r="EN717" s="318" t="str">
        <f>IF(EM717=0,"",_xlfn.XLOOKUP(EM717,StatePicklist!$1:$1,StatePicklist!$3:$3,"NA",0))</f>
        <v/>
      </c>
      <c r="EO717" s="297" t="str">
        <f ca="1">IF(RMDF!EN717="", "", IF(ISNUMBER(MATCH(RMDF!EN717, INDIRECT(EN717), 0)), "OK", "Invalid"))</f>
        <v/>
      </c>
      <c r="EP717" s="281"/>
      <c r="EQ717" s="281"/>
      <c r="ER717" s="281"/>
      <c r="ES717" s="281" t="b">
        <f>AND(RMDF!EV717&gt;=0, RMDF!EV717&lt;=1-SUM(RMDF!Z717,RMDF!AG717,RMDF!AN717,RMDF!AU717,RMDF!BB717,RMDF!BI717,RMDF!BP717,RMDF!BW717,RMDF!CD717,RMDF!CK717,RMDF!CR717,RMDF!CY717,RMDF!DF717,RMDF!DM717,RMDF!DT717,RMDF!EA717,RMDF!EH717,RMDF!EO717), RMDF!EV717=ROUND(RMDF!EV717,4))</f>
        <v>1</v>
      </c>
      <c r="ET717" s="317">
        <f>RMDF!ET717</f>
        <v>0</v>
      </c>
      <c r="EU717" s="318" t="str">
        <f>IF(ET717=0,"",_xlfn.XLOOKUP(ET717,StatePicklist!$1:$1,StatePicklist!$3:$3,"NA",0))</f>
        <v/>
      </c>
      <c r="EV717" s="297" t="str">
        <f ca="1">IF(RMDF!EU717="", "", IF(ISNUMBER(MATCH(RMDF!EU717, INDIRECT(EU717), 0)), "OK", "Invalid"))</f>
        <v/>
      </c>
      <c r="EW717" s="281"/>
      <c r="EX717" s="281"/>
      <c r="EY717" s="281"/>
      <c r="EZ717" s="281" t="b">
        <f>AND(RMDF!FC717&gt;=0, RMDF!FC717&lt;=1-SUM(RMDF!Z717,RMDF!AG717,RMDF!AN717,RMDF!AU717,RMDF!BB717,RMDF!BI717,RMDF!BP717,RMDF!BW717,RMDF!CD717,RMDF!CK717,RMDF!CR717,RMDF!CY717,RMDF!DF717,RMDF!DM717,RMDF!DT717,RMDF!EA717,RMDF!EH717,RMDF!EO717,RMDF!EV717), RMDF!FC717=ROUND(RMDF!FC717,4))</f>
        <v>1</v>
      </c>
      <c r="FA717" s="317">
        <f>RMDF!FA717</f>
        <v>0</v>
      </c>
      <c r="FB717" s="318" t="str">
        <f>IF(FA717=0,"",_xlfn.XLOOKUP(FA717,StatePicklist!$1:$1,StatePicklist!$3:$3,"NA",0))</f>
        <v/>
      </c>
      <c r="FC717" s="297" t="str">
        <f ca="1">IF(RMDF!FB717="", "", IF(ISNUMBER(MATCH(RMDF!FB717, INDIRECT(FB717), 0)), "OK", "Invalid"))</f>
        <v/>
      </c>
    </row>
    <row r="718" spans="1:159" s="205" customFormat="1" ht="39.9" customHeight="1" x14ac:dyDescent="0.25">
      <c r="A718" s="206"/>
      <c r="B718" s="196"/>
      <c r="C718" s="197"/>
      <c r="D718" s="198"/>
      <c r="E718" s="199"/>
      <c r="F718" s="200"/>
      <c r="G718" s="201"/>
      <c r="H718" s="292"/>
      <c r="I718" s="305">
        <f>RMDF!I718</f>
        <v>0</v>
      </c>
      <c r="J718" s="305" t="str">
        <f>IF(I718=ProductCode!$B$30,"PDReclPost",IF(OR(I718=ProductCode!$C$30,I718=ProductCode!$E$30,I718=ProductCode!$G$30),"PDPreCon",IF(OR(I718=ProductCode!$D$30,I718=ProductCode!$F$30),"PDNotReclPost","")))</f>
        <v/>
      </c>
      <c r="K718" s="305" t="str">
        <f t="shared" si="39"/>
        <v/>
      </c>
      <c r="L718" s="289"/>
      <c r="M718" s="305" t="str">
        <f t="shared" si="39"/>
        <v/>
      </c>
      <c r="N718" s="289" t="b">
        <f>AND(RMDF!N718&gt;=0, RMDF!N718&lt;=1-RMDF!L718, RMDF!N718=ROUND(RMDF!N718,4))</f>
        <v>1</v>
      </c>
      <c r="O718" s="286" t="str">
        <f>IF(P718="","",IF(I718="","",IF(LEFT(I718,13)="Reclaimed pos",RawMaterialCode!$E$569,RawMaterialCode!$E$568)))</f>
        <v>Reclaimed pre-consumer mixed fibers (RM0578)</v>
      </c>
      <c r="P718" s="295">
        <f t="shared" si="40"/>
        <v>1</v>
      </c>
      <c r="Q718" s="202"/>
      <c r="R718" s="203"/>
      <c r="S718" s="204" t="str">
        <f t="shared" si="41"/>
        <v/>
      </c>
      <c r="T718" s="281"/>
      <c r="U718" s="281"/>
      <c r="V718" s="281"/>
      <c r="W718" s="281"/>
      <c r="X718" s="317">
        <f>RMDF!X718</f>
        <v>0</v>
      </c>
      <c r="Y718" s="318" t="str">
        <f>IF(X718=0,"",_xlfn.XLOOKUP(X718,StatePicklist!$1:$1,StatePicklist!$3:$3,"NA",0))</f>
        <v/>
      </c>
      <c r="Z718" s="297" t="str">
        <f ca="1">IF(RMDF!Y718="", "", IF(ISNUMBER(MATCH(RMDF!Y718, INDIRECT(Y718), 0)), "OK", "Invalid"))</f>
        <v/>
      </c>
      <c r="AA718" s="281"/>
      <c r="AB718" s="281"/>
      <c r="AC718" s="281"/>
      <c r="AD718" s="281" t="b">
        <f>AND(RMDF!AG718&gt;=0, RMDF!AG718&lt;=1-RMDF!Z718, RMDF!AG718=ROUND(RMDF!AG718,4))</f>
        <v>1</v>
      </c>
      <c r="AE718" s="317">
        <f>RMDF!AE718</f>
        <v>0</v>
      </c>
      <c r="AF718" s="318" t="str">
        <f>IF(AE718=0,"",_xlfn.XLOOKUP(AE718,StatePicklist!$1:$1,StatePicklist!$3:$3,"NA",0))</f>
        <v/>
      </c>
      <c r="AG718" s="297" t="str">
        <f ca="1">IF(RMDF!AF718="", "", IF(ISNUMBER(MATCH(RMDF!AF718, INDIRECT(AF718), 0)), "OK", "Invalid"))</f>
        <v/>
      </c>
      <c r="AH718" s="281"/>
      <c r="AI718" s="281"/>
      <c r="AJ718" s="281"/>
      <c r="AK718" s="281" t="b">
        <f>AND(RMDF!AN718&gt;=0, RMDF!AN718&lt;=1-SUM(RMDF!Z718,RMDF!AG718), RMDF!AN718=ROUND(RMDF!AN718,4))</f>
        <v>1</v>
      </c>
      <c r="AL718" s="317">
        <f>RMDF!AL718</f>
        <v>0</v>
      </c>
      <c r="AM718" s="318" t="str">
        <f>IF(AL718=0,"",_xlfn.XLOOKUP(AL718,StatePicklist!$1:$1,StatePicklist!$3:$3,"NA",0))</f>
        <v/>
      </c>
      <c r="AN718" s="297" t="str">
        <f ca="1">IF(RMDF!AM718="", "", IF(ISNUMBER(MATCH(RMDF!AM718, INDIRECT(AM718), 0)), "OK", "Invalid"))</f>
        <v/>
      </c>
      <c r="AO718" s="281"/>
      <c r="AP718" s="281"/>
      <c r="AQ718" s="281"/>
      <c r="AR718" s="281" t="b">
        <f>AND(RMDF!AU718&gt;=0, RMDF!AU718&lt;=1-SUM(RMDF!Z718,RMDF!AG718,RMDF!AN718), RMDF!AU718=ROUND(RMDF!AU718,4))</f>
        <v>1</v>
      </c>
      <c r="AS718" s="317">
        <f>RMDF!AS718</f>
        <v>0</v>
      </c>
      <c r="AT718" s="318" t="str">
        <f>IF(AS718=0,"",_xlfn.XLOOKUP(AS718,StatePicklist!$1:$1,StatePicklist!$3:$3,"NA",0))</f>
        <v/>
      </c>
      <c r="AU718" s="297" t="str">
        <f ca="1">IF(RMDF!AT718="", "", IF(ISNUMBER(MATCH(RMDF!AT718, INDIRECT(AT718), 0)), "OK", "Invalid"))</f>
        <v/>
      </c>
      <c r="AV718" s="281"/>
      <c r="AW718" s="281"/>
      <c r="AX718" s="281"/>
      <c r="AY718" s="281" t="b">
        <f>AND(RMDF!BB718&gt;=0, RMDF!BB718&lt;=1-SUM(RMDF!Z718,RMDF!AG718,RMDF!AN718,RMDF!AU718), RMDF!BB718=ROUND(RMDF!BB718,4))</f>
        <v>1</v>
      </c>
      <c r="AZ718" s="317">
        <f>RMDF!AZ718</f>
        <v>0</v>
      </c>
      <c r="BA718" s="318" t="str">
        <f>IF(AZ718=0,"",_xlfn.XLOOKUP(AZ718,StatePicklist!$1:$1,StatePicklist!$3:$3,"NA",0))</f>
        <v/>
      </c>
      <c r="BB718" s="297" t="str">
        <f ca="1">IF(RMDF!BA718="", "", IF(ISNUMBER(MATCH(RMDF!BA718, INDIRECT(BA718), 0)), "OK", "Invalid"))</f>
        <v/>
      </c>
      <c r="BC718" s="281"/>
      <c r="BD718" s="281"/>
      <c r="BE718" s="281"/>
      <c r="BF718" s="281" t="b">
        <f>AND(RMDF!BI718&gt;=0, RMDF!BI718&lt;=1-SUM(RMDF!Z718,RMDF!AG718,RMDF!AN718,RMDF!AU718,RMDF!BB718), RMDF!BI718=ROUND(RMDF!BI718,4))</f>
        <v>1</v>
      </c>
      <c r="BG718" s="317">
        <f>RMDF!BG718</f>
        <v>0</v>
      </c>
      <c r="BH718" s="318" t="str">
        <f>IF(BG718=0,"",_xlfn.XLOOKUP(BG718,StatePicklist!$1:$1,StatePicklist!$3:$3,"NA",0))</f>
        <v/>
      </c>
      <c r="BI718" s="297" t="str">
        <f ca="1">IF(RMDF!BH718="", "", IF(ISNUMBER(MATCH(RMDF!BH718, INDIRECT(BH718), 0)), "OK", "Invalid"))</f>
        <v/>
      </c>
      <c r="BJ718" s="281"/>
      <c r="BK718" s="281"/>
      <c r="BL718" s="281"/>
      <c r="BM718" s="281" t="b">
        <f>AND(RMDF!BP718&gt;=0, RMDF!BP718&lt;=1-SUM(RMDF!Z718,RMDF!AG718,RMDF!AN718,RMDF!AU718,RMDF!BB718,RMDF!BI718), RMDF!BP718=ROUND(RMDF!BP718,4))</f>
        <v>1</v>
      </c>
      <c r="BN718" s="317">
        <f>RMDF!BN718</f>
        <v>0</v>
      </c>
      <c r="BO718" s="318" t="str">
        <f>IF(BN718=0,"",_xlfn.XLOOKUP(BN718,StatePicklist!$1:$1,StatePicklist!$3:$3,"NA",0))</f>
        <v/>
      </c>
      <c r="BP718" s="297" t="str">
        <f ca="1">IF(RMDF!BO718="", "", IF(ISNUMBER(MATCH(RMDF!BO718, INDIRECT(BO718), 0)), "OK", "Invalid"))</f>
        <v/>
      </c>
      <c r="BQ718" s="281"/>
      <c r="BR718" s="281"/>
      <c r="BS718" s="281"/>
      <c r="BT718" s="281" t="b">
        <f>AND(RMDF!BW718&gt;=0, RMDF!BW718&lt;=1-SUM(RMDF!Z718,RMDF!AG718,RMDF!AN718,RMDF!AU718,RMDF!BB718,RMDF!BI718,RMDF!BP718), RMDF!BW718=ROUND(RMDF!BW718,4))</f>
        <v>1</v>
      </c>
      <c r="BU718" s="317">
        <f>RMDF!BU718</f>
        <v>0</v>
      </c>
      <c r="BV718" s="318" t="str">
        <f>IF(BU718=0,"",_xlfn.XLOOKUP(BU718,StatePicklist!$1:$1,StatePicklist!$3:$3,"NA",0))</f>
        <v/>
      </c>
      <c r="BW718" s="297" t="str">
        <f ca="1">IF(RMDF!BV718="", "", IF(ISNUMBER(MATCH(RMDF!BV718, INDIRECT(BV718), 0)), "OK", "Invalid"))</f>
        <v/>
      </c>
      <c r="BX718" s="281"/>
      <c r="BY718" s="281"/>
      <c r="BZ718" s="281"/>
      <c r="CA718" s="281" t="b">
        <f>AND(RMDF!CD718&gt;=0, RMDF!CD718&lt;=1-SUM(RMDF!Z718,RMDF!AG718,RMDF!AN718,RMDF!AU718,RMDF!BB718,RMDF!BI718,RMDF!BP718,RMDF!BW718), RMDF!CD718=ROUND(RMDF!CD718,4))</f>
        <v>1</v>
      </c>
      <c r="CB718" s="317">
        <f>RMDF!CB718</f>
        <v>0</v>
      </c>
      <c r="CC718" s="318" t="str">
        <f>IF(CB718=0,"",_xlfn.XLOOKUP(CB718,StatePicklist!$1:$1,StatePicklist!$3:$3,"NA",0))</f>
        <v/>
      </c>
      <c r="CD718" s="297" t="str">
        <f ca="1">IF(RMDF!CC718="", "", IF(ISNUMBER(MATCH(RMDF!CC718, INDIRECT(CC718), 0)), "OK", "Invalid"))</f>
        <v/>
      </c>
      <c r="CE718" s="281"/>
      <c r="CF718" s="281"/>
      <c r="CG718" s="281"/>
      <c r="CH718" s="281" t="b">
        <f>AND(RMDF!CK718&gt;=0, RMDF!CK718&lt;=1-SUM(RMDF!Z718,RMDF!AG718,RMDF!AN718,RMDF!AU718,RMDF!BB718,RMDF!BI718,RMDF!BP718,RMDF!BW718,RMDF!CD718), RMDF!CK718=ROUND(RMDF!CK718,4))</f>
        <v>1</v>
      </c>
      <c r="CI718" s="317">
        <f>RMDF!CI718</f>
        <v>0</v>
      </c>
      <c r="CJ718" s="318" t="str">
        <f>IF(CI718=0,"",_xlfn.XLOOKUP(CI718,StatePicklist!$1:$1,StatePicklist!$3:$3,"NA",0))</f>
        <v/>
      </c>
      <c r="CK718" s="297" t="str">
        <f ca="1">IF(RMDF!CJ718="", "", IF(ISNUMBER(MATCH(RMDF!CJ718, INDIRECT(CJ718), 0)), "OK", "Invalid"))</f>
        <v/>
      </c>
      <c r="CL718" s="281"/>
      <c r="CM718" s="281"/>
      <c r="CN718" s="281"/>
      <c r="CO718" s="281" t="b">
        <f>AND(RMDF!CR718&gt;=0, RMDF!CR718&lt;=1-SUM(RMDF!Z718,RMDF!AG718,RMDF!AN718,RMDF!AU718,RMDF!BB718,RMDF!BI718,RMDF!BP718,RMDF!BW718,RMDF!CD718,RMDF!CK718), RMDF!CR718=ROUND(RMDF!CR718,4))</f>
        <v>1</v>
      </c>
      <c r="CP718" s="317">
        <f>RMDF!CP718</f>
        <v>0</v>
      </c>
      <c r="CQ718" s="318" t="str">
        <f>IF(CP718=0,"",_xlfn.XLOOKUP(CP718,StatePicklist!$1:$1,StatePicklist!$3:$3,"NA",0))</f>
        <v/>
      </c>
      <c r="CR718" s="297" t="str">
        <f ca="1">IF(RMDF!CQ718="", "", IF(ISNUMBER(MATCH(RMDF!CQ718, INDIRECT(CQ718), 0)), "OK", "Invalid"))</f>
        <v/>
      </c>
      <c r="CS718" s="281"/>
      <c r="CT718" s="281"/>
      <c r="CU718" s="281"/>
      <c r="CV718" s="281" t="b">
        <f>AND(RMDF!CY718&gt;=0, RMDF!CY718&lt;=1-SUM(RMDF!Z718,RMDF!AG718,RMDF!AN718,RMDF!AU718,RMDF!BB718,RMDF!BI718,RMDF!BP718,RMDF!BW718,RMDF!CD718,RMDF!CK718,RMDF!CR718), RMDF!CY718=ROUND(RMDF!CY718,4))</f>
        <v>1</v>
      </c>
      <c r="CW718" s="317">
        <f>RMDF!CW718</f>
        <v>0</v>
      </c>
      <c r="CX718" s="318" t="str">
        <f>IF(CW718=0,"",_xlfn.XLOOKUP(CW718,StatePicklist!$1:$1,StatePicklist!$3:$3,"NA",0))</f>
        <v/>
      </c>
      <c r="CY718" s="297" t="str">
        <f ca="1">IF(RMDF!CX718="", "", IF(ISNUMBER(MATCH(RMDF!CX718, INDIRECT(CX718), 0)), "OK", "Invalid"))</f>
        <v/>
      </c>
      <c r="CZ718" s="281"/>
      <c r="DA718" s="281"/>
      <c r="DB718" s="281"/>
      <c r="DC718" s="281" t="b">
        <f>AND(RMDF!DF718&gt;=0, RMDF!DF718&lt;=1-SUM(RMDF!Z718,RMDF!AG718,RMDF!AN718,RMDF!AU718,RMDF!BB718,RMDF!BI718,RMDF!BP718,RMDF!BW718,RMDF!CD718,RMDF!CK718,RMDF!CR718,RMDF!CY718), RMDF!DF718=ROUND(RMDF!DF718,4))</f>
        <v>1</v>
      </c>
      <c r="DD718" s="317">
        <f>RMDF!DD718</f>
        <v>0</v>
      </c>
      <c r="DE718" s="318" t="str">
        <f>IF(DD718=0,"",_xlfn.XLOOKUP(DD718,StatePicklist!$1:$1,StatePicklist!$3:$3,"NA",0))</f>
        <v/>
      </c>
      <c r="DF718" s="297" t="str">
        <f ca="1">IF(RMDF!DE718="", "", IF(ISNUMBER(MATCH(RMDF!DE718, INDIRECT(DE718), 0)), "OK", "Invalid"))</f>
        <v/>
      </c>
      <c r="DG718" s="281"/>
      <c r="DH718" s="281"/>
      <c r="DI718" s="281"/>
      <c r="DJ718" s="281" t="b">
        <f>AND(RMDF!DM718&gt;=0, RMDF!DM718&lt;=1-SUM(RMDF!Z718,RMDF!AG718,RMDF!AN718,RMDF!AU718,RMDF!BB718,RMDF!BI718,RMDF!BP718,RMDF!BW718,RMDF!CD718,RMDF!CK718,RMDF!CR718,RMDF!CY718,RMDF!DF718), RMDF!DM718=ROUND(RMDF!DM718,4))</f>
        <v>1</v>
      </c>
      <c r="DK718" s="317">
        <f>RMDF!DK718</f>
        <v>0</v>
      </c>
      <c r="DL718" s="318" t="str">
        <f>IF(DK718=0,"",_xlfn.XLOOKUP(DK718,StatePicklist!$1:$1,StatePicklist!$3:$3,"NA",0))</f>
        <v/>
      </c>
      <c r="DM718" s="297" t="str">
        <f ca="1">IF(RMDF!DL718="", "", IF(ISNUMBER(MATCH(RMDF!DL718, INDIRECT(DL718), 0)), "OK", "Invalid"))</f>
        <v/>
      </c>
      <c r="DN718" s="281"/>
      <c r="DO718" s="281"/>
      <c r="DP718" s="281"/>
      <c r="DQ718" s="281" t="b">
        <f>AND(RMDF!DT718&gt;=0, RMDF!DT718&lt;=1-SUM(RMDF!Z718,RMDF!AG718,RMDF!AN718,RMDF!AU718,RMDF!BB718,RMDF!BI718,RMDF!BP718,RMDF!BW718,RMDF!CD718,RMDF!CK718,RMDF!CR718,RMDF!CY718,RMDF!DF718,RMDF!DM718), RMDF!DT718=ROUND(RMDF!DT718,4))</f>
        <v>1</v>
      </c>
      <c r="DR718" s="317">
        <f>RMDF!DR718</f>
        <v>0</v>
      </c>
      <c r="DS718" s="318" t="str">
        <f>IF(DR718=0,"",_xlfn.XLOOKUP(DR718,StatePicklist!$1:$1,StatePicklist!$3:$3,"NA",0))</f>
        <v/>
      </c>
      <c r="DT718" s="297" t="str">
        <f ca="1">IF(RMDF!DS718="", "", IF(ISNUMBER(MATCH(RMDF!DS718, INDIRECT(DS718), 0)), "OK", "Invalid"))</f>
        <v/>
      </c>
      <c r="DU718" s="281"/>
      <c r="DV718" s="281"/>
      <c r="DW718" s="281"/>
      <c r="DX718" s="281" t="b">
        <f>AND(RMDF!EA718&gt;=0, RMDF!EA718&lt;=1-SUM(RMDF!Z718,RMDF!AG718,RMDF!AN718,RMDF!AU718,RMDF!BB718,RMDF!BI718,RMDF!BP718,RMDF!BW718,RMDF!CD718,RMDF!CK718,RMDF!CR718,RMDF!CY718,RMDF!DF718,RMDF!DM718,RMDF!DT718), RMDF!EA718=ROUND(RMDF!EA718,4))</f>
        <v>1</v>
      </c>
      <c r="DY718" s="317">
        <f>RMDF!DY718</f>
        <v>0</v>
      </c>
      <c r="DZ718" s="318" t="str">
        <f>IF(DY718=0,"",_xlfn.XLOOKUP(DY718,StatePicklist!$1:$1,StatePicklist!$3:$3,"NA",0))</f>
        <v/>
      </c>
      <c r="EA718" s="297" t="str">
        <f ca="1">IF(RMDF!DZ718="", "", IF(ISNUMBER(MATCH(RMDF!DZ718, INDIRECT(DZ718), 0)), "OK", "Invalid"))</f>
        <v/>
      </c>
      <c r="EB718" s="281"/>
      <c r="EC718" s="281"/>
      <c r="ED718" s="281"/>
      <c r="EE718" s="281" t="b">
        <f>AND(RMDF!EH718&gt;=0, RMDF!EH718&lt;=1-SUM(RMDF!Z718,RMDF!AG718,RMDF!AN718,RMDF!AU718,RMDF!BB718,RMDF!BI718,RMDF!BP718,RMDF!BW718,RMDF!CD718,RMDF!CK718,RMDF!CR718,RMDF!CY718,RMDF!DF718,RMDF!DM718,RMDF!DT718,RMDF!EA718), RMDF!EH718=ROUND(RMDF!EH718,4))</f>
        <v>1</v>
      </c>
      <c r="EF718" s="317">
        <f>RMDF!EF718</f>
        <v>0</v>
      </c>
      <c r="EG718" s="318" t="str">
        <f>IF(EF718=0,"",_xlfn.XLOOKUP(EF718,StatePicklist!$1:$1,StatePicklist!$3:$3,"NA",0))</f>
        <v/>
      </c>
      <c r="EH718" s="297" t="str">
        <f ca="1">IF(RMDF!EG718="", "", IF(ISNUMBER(MATCH(RMDF!EG718, INDIRECT(EG718), 0)), "OK", "Invalid"))</f>
        <v/>
      </c>
      <c r="EI718" s="281"/>
      <c r="EJ718" s="281"/>
      <c r="EK718" s="281"/>
      <c r="EL718" s="281" t="b">
        <f>AND(RMDF!EO718&gt;=0, RMDF!EO718&lt;=1-SUM(RMDF!Z718,RMDF!AG718,RMDF!AN718,RMDF!AU718,RMDF!BB718,RMDF!BI718,RMDF!BP718,RMDF!BW718,RMDF!CD718,RMDF!CK718,RMDF!CR718,RMDF!CY718,RMDF!DF718,RMDF!DM718,RMDF!DT718,RMDF!EA718,RMDF!EH718), RMDF!EO718=ROUND(RMDF!EO718,4))</f>
        <v>1</v>
      </c>
      <c r="EM718" s="317">
        <f>RMDF!EM718</f>
        <v>0</v>
      </c>
      <c r="EN718" s="318" t="str">
        <f>IF(EM718=0,"",_xlfn.XLOOKUP(EM718,StatePicklist!$1:$1,StatePicklist!$3:$3,"NA",0))</f>
        <v/>
      </c>
      <c r="EO718" s="297" t="str">
        <f ca="1">IF(RMDF!EN718="", "", IF(ISNUMBER(MATCH(RMDF!EN718, INDIRECT(EN718), 0)), "OK", "Invalid"))</f>
        <v/>
      </c>
      <c r="EP718" s="281"/>
      <c r="EQ718" s="281"/>
      <c r="ER718" s="281"/>
      <c r="ES718" s="281" t="b">
        <f>AND(RMDF!EV718&gt;=0, RMDF!EV718&lt;=1-SUM(RMDF!Z718,RMDF!AG718,RMDF!AN718,RMDF!AU718,RMDF!BB718,RMDF!BI718,RMDF!BP718,RMDF!BW718,RMDF!CD718,RMDF!CK718,RMDF!CR718,RMDF!CY718,RMDF!DF718,RMDF!DM718,RMDF!DT718,RMDF!EA718,RMDF!EH718,RMDF!EO718), RMDF!EV718=ROUND(RMDF!EV718,4))</f>
        <v>1</v>
      </c>
      <c r="ET718" s="317">
        <f>RMDF!ET718</f>
        <v>0</v>
      </c>
      <c r="EU718" s="318" t="str">
        <f>IF(ET718=0,"",_xlfn.XLOOKUP(ET718,StatePicklist!$1:$1,StatePicklist!$3:$3,"NA",0))</f>
        <v/>
      </c>
      <c r="EV718" s="297" t="str">
        <f ca="1">IF(RMDF!EU718="", "", IF(ISNUMBER(MATCH(RMDF!EU718, INDIRECT(EU718), 0)), "OK", "Invalid"))</f>
        <v/>
      </c>
      <c r="EW718" s="281"/>
      <c r="EX718" s="281"/>
      <c r="EY718" s="281"/>
      <c r="EZ718" s="281" t="b">
        <f>AND(RMDF!FC718&gt;=0, RMDF!FC718&lt;=1-SUM(RMDF!Z718,RMDF!AG718,RMDF!AN718,RMDF!AU718,RMDF!BB718,RMDF!BI718,RMDF!BP718,RMDF!BW718,RMDF!CD718,RMDF!CK718,RMDF!CR718,RMDF!CY718,RMDF!DF718,RMDF!DM718,RMDF!DT718,RMDF!EA718,RMDF!EH718,RMDF!EO718,RMDF!EV718), RMDF!FC718=ROUND(RMDF!FC718,4))</f>
        <v>1</v>
      </c>
      <c r="FA718" s="317">
        <f>RMDF!FA718</f>
        <v>0</v>
      </c>
      <c r="FB718" s="318" t="str">
        <f>IF(FA718=0,"",_xlfn.XLOOKUP(FA718,StatePicklist!$1:$1,StatePicklist!$3:$3,"NA",0))</f>
        <v/>
      </c>
      <c r="FC718" s="297" t="str">
        <f ca="1">IF(RMDF!FB718="", "", IF(ISNUMBER(MATCH(RMDF!FB718, INDIRECT(FB718), 0)), "OK", "Invalid"))</f>
        <v/>
      </c>
    </row>
    <row r="719" spans="1:159" s="205" customFormat="1" ht="39.9" customHeight="1" x14ac:dyDescent="0.25">
      <c r="A719" s="206"/>
      <c r="B719" s="196"/>
      <c r="C719" s="197"/>
      <c r="D719" s="198"/>
      <c r="E719" s="199"/>
      <c r="F719" s="200"/>
      <c r="G719" s="201"/>
      <c r="H719" s="292"/>
      <c r="I719" s="305">
        <f>RMDF!I719</f>
        <v>0</v>
      </c>
      <c r="J719" s="305" t="str">
        <f>IF(I719=ProductCode!$B$30,"PDReclPost",IF(OR(I719=ProductCode!$C$30,I719=ProductCode!$E$30,I719=ProductCode!$G$30),"PDPreCon",IF(OR(I719=ProductCode!$D$30,I719=ProductCode!$F$30),"PDNotReclPost","")))</f>
        <v/>
      </c>
      <c r="K719" s="305" t="str">
        <f t="shared" si="39"/>
        <v/>
      </c>
      <c r="L719" s="289"/>
      <c r="M719" s="305" t="str">
        <f t="shared" si="39"/>
        <v/>
      </c>
      <c r="N719" s="289" t="b">
        <f>AND(RMDF!N719&gt;=0, RMDF!N719&lt;=1-RMDF!L719, RMDF!N719=ROUND(RMDF!N719,4))</f>
        <v>1</v>
      </c>
      <c r="O719" s="286" t="str">
        <f>IF(P719="","",IF(I719="","",IF(LEFT(I719,13)="Reclaimed pos",RawMaterialCode!$E$569,RawMaterialCode!$E$568)))</f>
        <v>Reclaimed pre-consumer mixed fibers (RM0578)</v>
      </c>
      <c r="P719" s="295">
        <f t="shared" si="40"/>
        <v>1</v>
      </c>
      <c r="Q719" s="202"/>
      <c r="R719" s="203"/>
      <c r="S719" s="204" t="str">
        <f t="shared" si="41"/>
        <v/>
      </c>
      <c r="T719" s="281"/>
      <c r="U719" s="281"/>
      <c r="V719" s="281"/>
      <c r="W719" s="281"/>
      <c r="X719" s="317">
        <f>RMDF!X719</f>
        <v>0</v>
      </c>
      <c r="Y719" s="318" t="str">
        <f>IF(X719=0,"",_xlfn.XLOOKUP(X719,StatePicklist!$1:$1,StatePicklist!$3:$3,"NA",0))</f>
        <v/>
      </c>
      <c r="Z719" s="297" t="str">
        <f ca="1">IF(RMDF!Y719="", "", IF(ISNUMBER(MATCH(RMDF!Y719, INDIRECT(Y719), 0)), "OK", "Invalid"))</f>
        <v/>
      </c>
      <c r="AA719" s="281"/>
      <c r="AB719" s="281"/>
      <c r="AC719" s="281"/>
      <c r="AD719" s="281" t="b">
        <f>AND(RMDF!AG719&gt;=0, RMDF!AG719&lt;=1-RMDF!Z719, RMDF!AG719=ROUND(RMDF!AG719,4))</f>
        <v>1</v>
      </c>
      <c r="AE719" s="317">
        <f>RMDF!AE719</f>
        <v>0</v>
      </c>
      <c r="AF719" s="318" t="str">
        <f>IF(AE719=0,"",_xlfn.XLOOKUP(AE719,StatePicklist!$1:$1,StatePicklist!$3:$3,"NA",0))</f>
        <v/>
      </c>
      <c r="AG719" s="297" t="str">
        <f ca="1">IF(RMDF!AF719="", "", IF(ISNUMBER(MATCH(RMDF!AF719, INDIRECT(AF719), 0)), "OK", "Invalid"))</f>
        <v/>
      </c>
      <c r="AH719" s="281"/>
      <c r="AI719" s="281"/>
      <c r="AJ719" s="281"/>
      <c r="AK719" s="281" t="b">
        <f>AND(RMDF!AN719&gt;=0, RMDF!AN719&lt;=1-SUM(RMDF!Z719,RMDF!AG719), RMDF!AN719=ROUND(RMDF!AN719,4))</f>
        <v>1</v>
      </c>
      <c r="AL719" s="317">
        <f>RMDF!AL719</f>
        <v>0</v>
      </c>
      <c r="AM719" s="318" t="str">
        <f>IF(AL719=0,"",_xlfn.XLOOKUP(AL719,StatePicklist!$1:$1,StatePicklist!$3:$3,"NA",0))</f>
        <v/>
      </c>
      <c r="AN719" s="297" t="str">
        <f ca="1">IF(RMDF!AM719="", "", IF(ISNUMBER(MATCH(RMDF!AM719, INDIRECT(AM719), 0)), "OK", "Invalid"))</f>
        <v/>
      </c>
      <c r="AO719" s="281"/>
      <c r="AP719" s="281"/>
      <c r="AQ719" s="281"/>
      <c r="AR719" s="281" t="b">
        <f>AND(RMDF!AU719&gt;=0, RMDF!AU719&lt;=1-SUM(RMDF!Z719,RMDF!AG719,RMDF!AN719), RMDF!AU719=ROUND(RMDF!AU719,4))</f>
        <v>1</v>
      </c>
      <c r="AS719" s="317">
        <f>RMDF!AS719</f>
        <v>0</v>
      </c>
      <c r="AT719" s="318" t="str">
        <f>IF(AS719=0,"",_xlfn.XLOOKUP(AS719,StatePicklist!$1:$1,StatePicklist!$3:$3,"NA",0))</f>
        <v/>
      </c>
      <c r="AU719" s="297" t="str">
        <f ca="1">IF(RMDF!AT719="", "", IF(ISNUMBER(MATCH(RMDF!AT719, INDIRECT(AT719), 0)), "OK", "Invalid"))</f>
        <v/>
      </c>
      <c r="AV719" s="281"/>
      <c r="AW719" s="281"/>
      <c r="AX719" s="281"/>
      <c r="AY719" s="281" t="b">
        <f>AND(RMDF!BB719&gt;=0, RMDF!BB719&lt;=1-SUM(RMDF!Z719,RMDF!AG719,RMDF!AN719,RMDF!AU719), RMDF!BB719=ROUND(RMDF!BB719,4))</f>
        <v>1</v>
      </c>
      <c r="AZ719" s="317">
        <f>RMDF!AZ719</f>
        <v>0</v>
      </c>
      <c r="BA719" s="318" t="str">
        <f>IF(AZ719=0,"",_xlfn.XLOOKUP(AZ719,StatePicklist!$1:$1,StatePicklist!$3:$3,"NA",0))</f>
        <v/>
      </c>
      <c r="BB719" s="297" t="str">
        <f ca="1">IF(RMDF!BA719="", "", IF(ISNUMBER(MATCH(RMDF!BA719, INDIRECT(BA719), 0)), "OK", "Invalid"))</f>
        <v/>
      </c>
      <c r="BC719" s="281"/>
      <c r="BD719" s="281"/>
      <c r="BE719" s="281"/>
      <c r="BF719" s="281" t="b">
        <f>AND(RMDF!BI719&gt;=0, RMDF!BI719&lt;=1-SUM(RMDF!Z719,RMDF!AG719,RMDF!AN719,RMDF!AU719,RMDF!BB719), RMDF!BI719=ROUND(RMDF!BI719,4))</f>
        <v>1</v>
      </c>
      <c r="BG719" s="317">
        <f>RMDF!BG719</f>
        <v>0</v>
      </c>
      <c r="BH719" s="318" t="str">
        <f>IF(BG719=0,"",_xlfn.XLOOKUP(BG719,StatePicklist!$1:$1,StatePicklist!$3:$3,"NA",0))</f>
        <v/>
      </c>
      <c r="BI719" s="297" t="str">
        <f ca="1">IF(RMDF!BH719="", "", IF(ISNUMBER(MATCH(RMDF!BH719, INDIRECT(BH719), 0)), "OK", "Invalid"))</f>
        <v/>
      </c>
      <c r="BJ719" s="281"/>
      <c r="BK719" s="281"/>
      <c r="BL719" s="281"/>
      <c r="BM719" s="281" t="b">
        <f>AND(RMDF!BP719&gt;=0, RMDF!BP719&lt;=1-SUM(RMDF!Z719,RMDF!AG719,RMDF!AN719,RMDF!AU719,RMDF!BB719,RMDF!BI719), RMDF!BP719=ROUND(RMDF!BP719,4))</f>
        <v>1</v>
      </c>
      <c r="BN719" s="317">
        <f>RMDF!BN719</f>
        <v>0</v>
      </c>
      <c r="BO719" s="318" t="str">
        <f>IF(BN719=0,"",_xlfn.XLOOKUP(BN719,StatePicklist!$1:$1,StatePicklist!$3:$3,"NA",0))</f>
        <v/>
      </c>
      <c r="BP719" s="297" t="str">
        <f ca="1">IF(RMDF!BO719="", "", IF(ISNUMBER(MATCH(RMDF!BO719, INDIRECT(BO719), 0)), "OK", "Invalid"))</f>
        <v/>
      </c>
      <c r="BQ719" s="281"/>
      <c r="BR719" s="281"/>
      <c r="BS719" s="281"/>
      <c r="BT719" s="281" t="b">
        <f>AND(RMDF!BW719&gt;=0, RMDF!BW719&lt;=1-SUM(RMDF!Z719,RMDF!AG719,RMDF!AN719,RMDF!AU719,RMDF!BB719,RMDF!BI719,RMDF!BP719), RMDF!BW719=ROUND(RMDF!BW719,4))</f>
        <v>1</v>
      </c>
      <c r="BU719" s="317">
        <f>RMDF!BU719</f>
        <v>0</v>
      </c>
      <c r="BV719" s="318" t="str">
        <f>IF(BU719=0,"",_xlfn.XLOOKUP(BU719,StatePicklist!$1:$1,StatePicklist!$3:$3,"NA",0))</f>
        <v/>
      </c>
      <c r="BW719" s="297" t="str">
        <f ca="1">IF(RMDF!BV719="", "", IF(ISNUMBER(MATCH(RMDF!BV719, INDIRECT(BV719), 0)), "OK", "Invalid"))</f>
        <v/>
      </c>
      <c r="BX719" s="281"/>
      <c r="BY719" s="281"/>
      <c r="BZ719" s="281"/>
      <c r="CA719" s="281" t="b">
        <f>AND(RMDF!CD719&gt;=0, RMDF!CD719&lt;=1-SUM(RMDF!Z719,RMDF!AG719,RMDF!AN719,RMDF!AU719,RMDF!BB719,RMDF!BI719,RMDF!BP719,RMDF!BW719), RMDF!CD719=ROUND(RMDF!CD719,4))</f>
        <v>1</v>
      </c>
      <c r="CB719" s="317">
        <f>RMDF!CB719</f>
        <v>0</v>
      </c>
      <c r="CC719" s="318" t="str">
        <f>IF(CB719=0,"",_xlfn.XLOOKUP(CB719,StatePicklist!$1:$1,StatePicklist!$3:$3,"NA",0))</f>
        <v/>
      </c>
      <c r="CD719" s="297" t="str">
        <f ca="1">IF(RMDF!CC719="", "", IF(ISNUMBER(MATCH(RMDF!CC719, INDIRECT(CC719), 0)), "OK", "Invalid"))</f>
        <v/>
      </c>
      <c r="CE719" s="281"/>
      <c r="CF719" s="281"/>
      <c r="CG719" s="281"/>
      <c r="CH719" s="281" t="b">
        <f>AND(RMDF!CK719&gt;=0, RMDF!CK719&lt;=1-SUM(RMDF!Z719,RMDF!AG719,RMDF!AN719,RMDF!AU719,RMDF!BB719,RMDF!BI719,RMDF!BP719,RMDF!BW719,RMDF!CD719), RMDF!CK719=ROUND(RMDF!CK719,4))</f>
        <v>1</v>
      </c>
      <c r="CI719" s="317">
        <f>RMDF!CI719</f>
        <v>0</v>
      </c>
      <c r="CJ719" s="318" t="str">
        <f>IF(CI719=0,"",_xlfn.XLOOKUP(CI719,StatePicklist!$1:$1,StatePicklist!$3:$3,"NA",0))</f>
        <v/>
      </c>
      <c r="CK719" s="297" t="str">
        <f ca="1">IF(RMDF!CJ719="", "", IF(ISNUMBER(MATCH(RMDF!CJ719, INDIRECT(CJ719), 0)), "OK", "Invalid"))</f>
        <v/>
      </c>
      <c r="CL719" s="281"/>
      <c r="CM719" s="281"/>
      <c r="CN719" s="281"/>
      <c r="CO719" s="281" t="b">
        <f>AND(RMDF!CR719&gt;=0, RMDF!CR719&lt;=1-SUM(RMDF!Z719,RMDF!AG719,RMDF!AN719,RMDF!AU719,RMDF!BB719,RMDF!BI719,RMDF!BP719,RMDF!BW719,RMDF!CD719,RMDF!CK719), RMDF!CR719=ROUND(RMDF!CR719,4))</f>
        <v>1</v>
      </c>
      <c r="CP719" s="317">
        <f>RMDF!CP719</f>
        <v>0</v>
      </c>
      <c r="CQ719" s="318" t="str">
        <f>IF(CP719=0,"",_xlfn.XLOOKUP(CP719,StatePicklist!$1:$1,StatePicklist!$3:$3,"NA",0))</f>
        <v/>
      </c>
      <c r="CR719" s="297" t="str">
        <f ca="1">IF(RMDF!CQ719="", "", IF(ISNUMBER(MATCH(RMDF!CQ719, INDIRECT(CQ719), 0)), "OK", "Invalid"))</f>
        <v/>
      </c>
      <c r="CS719" s="281"/>
      <c r="CT719" s="281"/>
      <c r="CU719" s="281"/>
      <c r="CV719" s="281" t="b">
        <f>AND(RMDF!CY719&gt;=0, RMDF!CY719&lt;=1-SUM(RMDF!Z719,RMDF!AG719,RMDF!AN719,RMDF!AU719,RMDF!BB719,RMDF!BI719,RMDF!BP719,RMDF!BW719,RMDF!CD719,RMDF!CK719,RMDF!CR719), RMDF!CY719=ROUND(RMDF!CY719,4))</f>
        <v>1</v>
      </c>
      <c r="CW719" s="317">
        <f>RMDF!CW719</f>
        <v>0</v>
      </c>
      <c r="CX719" s="318" t="str">
        <f>IF(CW719=0,"",_xlfn.XLOOKUP(CW719,StatePicklist!$1:$1,StatePicklist!$3:$3,"NA",0))</f>
        <v/>
      </c>
      <c r="CY719" s="297" t="str">
        <f ca="1">IF(RMDF!CX719="", "", IF(ISNUMBER(MATCH(RMDF!CX719, INDIRECT(CX719), 0)), "OK", "Invalid"))</f>
        <v/>
      </c>
      <c r="CZ719" s="281"/>
      <c r="DA719" s="281"/>
      <c r="DB719" s="281"/>
      <c r="DC719" s="281" t="b">
        <f>AND(RMDF!DF719&gt;=0, RMDF!DF719&lt;=1-SUM(RMDF!Z719,RMDF!AG719,RMDF!AN719,RMDF!AU719,RMDF!BB719,RMDF!BI719,RMDF!BP719,RMDF!BW719,RMDF!CD719,RMDF!CK719,RMDF!CR719,RMDF!CY719), RMDF!DF719=ROUND(RMDF!DF719,4))</f>
        <v>1</v>
      </c>
      <c r="DD719" s="317">
        <f>RMDF!DD719</f>
        <v>0</v>
      </c>
      <c r="DE719" s="318" t="str">
        <f>IF(DD719=0,"",_xlfn.XLOOKUP(DD719,StatePicklist!$1:$1,StatePicklist!$3:$3,"NA",0))</f>
        <v/>
      </c>
      <c r="DF719" s="297" t="str">
        <f ca="1">IF(RMDF!DE719="", "", IF(ISNUMBER(MATCH(RMDF!DE719, INDIRECT(DE719), 0)), "OK", "Invalid"))</f>
        <v/>
      </c>
      <c r="DG719" s="281"/>
      <c r="DH719" s="281"/>
      <c r="DI719" s="281"/>
      <c r="DJ719" s="281" t="b">
        <f>AND(RMDF!DM719&gt;=0, RMDF!DM719&lt;=1-SUM(RMDF!Z719,RMDF!AG719,RMDF!AN719,RMDF!AU719,RMDF!BB719,RMDF!BI719,RMDF!BP719,RMDF!BW719,RMDF!CD719,RMDF!CK719,RMDF!CR719,RMDF!CY719,RMDF!DF719), RMDF!DM719=ROUND(RMDF!DM719,4))</f>
        <v>1</v>
      </c>
      <c r="DK719" s="317">
        <f>RMDF!DK719</f>
        <v>0</v>
      </c>
      <c r="DL719" s="318" t="str">
        <f>IF(DK719=0,"",_xlfn.XLOOKUP(DK719,StatePicklist!$1:$1,StatePicklist!$3:$3,"NA",0))</f>
        <v/>
      </c>
      <c r="DM719" s="297" t="str">
        <f ca="1">IF(RMDF!DL719="", "", IF(ISNUMBER(MATCH(RMDF!DL719, INDIRECT(DL719), 0)), "OK", "Invalid"))</f>
        <v/>
      </c>
      <c r="DN719" s="281"/>
      <c r="DO719" s="281"/>
      <c r="DP719" s="281"/>
      <c r="DQ719" s="281" t="b">
        <f>AND(RMDF!DT719&gt;=0, RMDF!DT719&lt;=1-SUM(RMDF!Z719,RMDF!AG719,RMDF!AN719,RMDF!AU719,RMDF!BB719,RMDF!BI719,RMDF!BP719,RMDF!BW719,RMDF!CD719,RMDF!CK719,RMDF!CR719,RMDF!CY719,RMDF!DF719,RMDF!DM719), RMDF!DT719=ROUND(RMDF!DT719,4))</f>
        <v>1</v>
      </c>
      <c r="DR719" s="317">
        <f>RMDF!DR719</f>
        <v>0</v>
      </c>
      <c r="DS719" s="318" t="str">
        <f>IF(DR719=0,"",_xlfn.XLOOKUP(DR719,StatePicklist!$1:$1,StatePicklist!$3:$3,"NA",0))</f>
        <v/>
      </c>
      <c r="DT719" s="297" t="str">
        <f ca="1">IF(RMDF!DS719="", "", IF(ISNUMBER(MATCH(RMDF!DS719, INDIRECT(DS719), 0)), "OK", "Invalid"))</f>
        <v/>
      </c>
      <c r="DU719" s="281"/>
      <c r="DV719" s="281"/>
      <c r="DW719" s="281"/>
      <c r="DX719" s="281" t="b">
        <f>AND(RMDF!EA719&gt;=0, RMDF!EA719&lt;=1-SUM(RMDF!Z719,RMDF!AG719,RMDF!AN719,RMDF!AU719,RMDF!BB719,RMDF!BI719,RMDF!BP719,RMDF!BW719,RMDF!CD719,RMDF!CK719,RMDF!CR719,RMDF!CY719,RMDF!DF719,RMDF!DM719,RMDF!DT719), RMDF!EA719=ROUND(RMDF!EA719,4))</f>
        <v>1</v>
      </c>
      <c r="DY719" s="317">
        <f>RMDF!DY719</f>
        <v>0</v>
      </c>
      <c r="DZ719" s="318" t="str">
        <f>IF(DY719=0,"",_xlfn.XLOOKUP(DY719,StatePicklist!$1:$1,StatePicklist!$3:$3,"NA",0))</f>
        <v/>
      </c>
      <c r="EA719" s="297" t="str">
        <f ca="1">IF(RMDF!DZ719="", "", IF(ISNUMBER(MATCH(RMDF!DZ719, INDIRECT(DZ719), 0)), "OK", "Invalid"))</f>
        <v/>
      </c>
      <c r="EB719" s="281"/>
      <c r="EC719" s="281"/>
      <c r="ED719" s="281"/>
      <c r="EE719" s="281" t="b">
        <f>AND(RMDF!EH719&gt;=0, RMDF!EH719&lt;=1-SUM(RMDF!Z719,RMDF!AG719,RMDF!AN719,RMDF!AU719,RMDF!BB719,RMDF!BI719,RMDF!BP719,RMDF!BW719,RMDF!CD719,RMDF!CK719,RMDF!CR719,RMDF!CY719,RMDF!DF719,RMDF!DM719,RMDF!DT719,RMDF!EA719), RMDF!EH719=ROUND(RMDF!EH719,4))</f>
        <v>1</v>
      </c>
      <c r="EF719" s="317">
        <f>RMDF!EF719</f>
        <v>0</v>
      </c>
      <c r="EG719" s="318" t="str">
        <f>IF(EF719=0,"",_xlfn.XLOOKUP(EF719,StatePicklist!$1:$1,StatePicklist!$3:$3,"NA",0))</f>
        <v/>
      </c>
      <c r="EH719" s="297" t="str">
        <f ca="1">IF(RMDF!EG719="", "", IF(ISNUMBER(MATCH(RMDF!EG719, INDIRECT(EG719), 0)), "OK", "Invalid"))</f>
        <v/>
      </c>
      <c r="EI719" s="281"/>
      <c r="EJ719" s="281"/>
      <c r="EK719" s="281"/>
      <c r="EL719" s="281" t="b">
        <f>AND(RMDF!EO719&gt;=0, RMDF!EO719&lt;=1-SUM(RMDF!Z719,RMDF!AG719,RMDF!AN719,RMDF!AU719,RMDF!BB719,RMDF!BI719,RMDF!BP719,RMDF!BW719,RMDF!CD719,RMDF!CK719,RMDF!CR719,RMDF!CY719,RMDF!DF719,RMDF!DM719,RMDF!DT719,RMDF!EA719,RMDF!EH719), RMDF!EO719=ROUND(RMDF!EO719,4))</f>
        <v>1</v>
      </c>
      <c r="EM719" s="317">
        <f>RMDF!EM719</f>
        <v>0</v>
      </c>
      <c r="EN719" s="318" t="str">
        <f>IF(EM719=0,"",_xlfn.XLOOKUP(EM719,StatePicklist!$1:$1,StatePicklist!$3:$3,"NA",0))</f>
        <v/>
      </c>
      <c r="EO719" s="297" t="str">
        <f ca="1">IF(RMDF!EN719="", "", IF(ISNUMBER(MATCH(RMDF!EN719, INDIRECT(EN719), 0)), "OK", "Invalid"))</f>
        <v/>
      </c>
      <c r="EP719" s="281"/>
      <c r="EQ719" s="281"/>
      <c r="ER719" s="281"/>
      <c r="ES719" s="281" t="b">
        <f>AND(RMDF!EV719&gt;=0, RMDF!EV719&lt;=1-SUM(RMDF!Z719,RMDF!AG719,RMDF!AN719,RMDF!AU719,RMDF!BB719,RMDF!BI719,RMDF!BP719,RMDF!BW719,RMDF!CD719,RMDF!CK719,RMDF!CR719,RMDF!CY719,RMDF!DF719,RMDF!DM719,RMDF!DT719,RMDF!EA719,RMDF!EH719,RMDF!EO719), RMDF!EV719=ROUND(RMDF!EV719,4))</f>
        <v>1</v>
      </c>
      <c r="ET719" s="317">
        <f>RMDF!ET719</f>
        <v>0</v>
      </c>
      <c r="EU719" s="318" t="str">
        <f>IF(ET719=0,"",_xlfn.XLOOKUP(ET719,StatePicklist!$1:$1,StatePicklist!$3:$3,"NA",0))</f>
        <v/>
      </c>
      <c r="EV719" s="297" t="str">
        <f ca="1">IF(RMDF!EU719="", "", IF(ISNUMBER(MATCH(RMDF!EU719, INDIRECT(EU719), 0)), "OK", "Invalid"))</f>
        <v/>
      </c>
      <c r="EW719" s="281"/>
      <c r="EX719" s="281"/>
      <c r="EY719" s="281"/>
      <c r="EZ719" s="281" t="b">
        <f>AND(RMDF!FC719&gt;=0, RMDF!FC719&lt;=1-SUM(RMDF!Z719,RMDF!AG719,RMDF!AN719,RMDF!AU719,RMDF!BB719,RMDF!BI719,RMDF!BP719,RMDF!BW719,RMDF!CD719,RMDF!CK719,RMDF!CR719,RMDF!CY719,RMDF!DF719,RMDF!DM719,RMDF!DT719,RMDF!EA719,RMDF!EH719,RMDF!EO719,RMDF!EV719), RMDF!FC719=ROUND(RMDF!FC719,4))</f>
        <v>1</v>
      </c>
      <c r="FA719" s="317">
        <f>RMDF!FA719</f>
        <v>0</v>
      </c>
      <c r="FB719" s="318" t="str">
        <f>IF(FA719=0,"",_xlfn.XLOOKUP(FA719,StatePicklist!$1:$1,StatePicklist!$3:$3,"NA",0))</f>
        <v/>
      </c>
      <c r="FC719" s="297" t="str">
        <f ca="1">IF(RMDF!FB719="", "", IF(ISNUMBER(MATCH(RMDF!FB719, INDIRECT(FB719), 0)), "OK", "Invalid"))</f>
        <v/>
      </c>
    </row>
    <row r="720" spans="1:159" s="205" customFormat="1" ht="39.9" customHeight="1" x14ac:dyDescent="0.25">
      <c r="A720" s="206"/>
      <c r="B720" s="196"/>
      <c r="C720" s="197"/>
      <c r="D720" s="198"/>
      <c r="E720" s="199"/>
      <c r="F720" s="200"/>
      <c r="G720" s="201"/>
      <c r="H720" s="292"/>
      <c r="I720" s="305">
        <f>RMDF!I720</f>
        <v>0</v>
      </c>
      <c r="J720" s="305" t="str">
        <f>IF(I720=ProductCode!$B$30,"PDReclPost",IF(OR(I720=ProductCode!$C$30,I720=ProductCode!$E$30,I720=ProductCode!$G$30),"PDPreCon",IF(OR(I720=ProductCode!$D$30,I720=ProductCode!$F$30),"PDNotReclPost","")))</f>
        <v/>
      </c>
      <c r="K720" s="305" t="str">
        <f t="shared" si="39"/>
        <v/>
      </c>
      <c r="L720" s="289"/>
      <c r="M720" s="305" t="str">
        <f t="shared" si="39"/>
        <v/>
      </c>
      <c r="N720" s="289" t="b">
        <f>AND(RMDF!N720&gt;=0, RMDF!N720&lt;=1-RMDF!L720, RMDF!N720=ROUND(RMDF!N720,4))</f>
        <v>1</v>
      </c>
      <c r="O720" s="286" t="str">
        <f>IF(P720="","",IF(I720="","",IF(LEFT(I720,13)="Reclaimed pos",RawMaterialCode!$E$569,RawMaterialCode!$E$568)))</f>
        <v>Reclaimed pre-consumer mixed fibers (RM0578)</v>
      </c>
      <c r="P720" s="295">
        <f t="shared" si="40"/>
        <v>1</v>
      </c>
      <c r="Q720" s="202"/>
      <c r="R720" s="203"/>
      <c r="S720" s="204" t="str">
        <f t="shared" si="41"/>
        <v/>
      </c>
      <c r="T720" s="281"/>
      <c r="U720" s="281"/>
      <c r="V720" s="281"/>
      <c r="W720" s="281"/>
      <c r="X720" s="317">
        <f>RMDF!X720</f>
        <v>0</v>
      </c>
      <c r="Y720" s="318" t="str">
        <f>IF(X720=0,"",_xlfn.XLOOKUP(X720,StatePicklist!$1:$1,StatePicklist!$3:$3,"NA",0))</f>
        <v/>
      </c>
      <c r="Z720" s="297" t="str">
        <f ca="1">IF(RMDF!Y720="", "", IF(ISNUMBER(MATCH(RMDF!Y720, INDIRECT(Y720), 0)), "OK", "Invalid"))</f>
        <v/>
      </c>
      <c r="AA720" s="281"/>
      <c r="AB720" s="281"/>
      <c r="AC720" s="281"/>
      <c r="AD720" s="281" t="b">
        <f>AND(RMDF!AG720&gt;=0, RMDF!AG720&lt;=1-RMDF!Z720, RMDF!AG720=ROUND(RMDF!AG720,4))</f>
        <v>1</v>
      </c>
      <c r="AE720" s="317">
        <f>RMDF!AE720</f>
        <v>0</v>
      </c>
      <c r="AF720" s="318" t="str">
        <f>IF(AE720=0,"",_xlfn.XLOOKUP(AE720,StatePicklist!$1:$1,StatePicklist!$3:$3,"NA",0))</f>
        <v/>
      </c>
      <c r="AG720" s="297" t="str">
        <f ca="1">IF(RMDF!AF720="", "", IF(ISNUMBER(MATCH(RMDF!AF720, INDIRECT(AF720), 0)), "OK", "Invalid"))</f>
        <v/>
      </c>
      <c r="AH720" s="281"/>
      <c r="AI720" s="281"/>
      <c r="AJ720" s="281"/>
      <c r="AK720" s="281" t="b">
        <f>AND(RMDF!AN720&gt;=0, RMDF!AN720&lt;=1-SUM(RMDF!Z720,RMDF!AG720), RMDF!AN720=ROUND(RMDF!AN720,4))</f>
        <v>1</v>
      </c>
      <c r="AL720" s="317">
        <f>RMDF!AL720</f>
        <v>0</v>
      </c>
      <c r="AM720" s="318" t="str">
        <f>IF(AL720=0,"",_xlfn.XLOOKUP(AL720,StatePicklist!$1:$1,StatePicklist!$3:$3,"NA",0))</f>
        <v/>
      </c>
      <c r="AN720" s="297" t="str">
        <f ca="1">IF(RMDF!AM720="", "", IF(ISNUMBER(MATCH(RMDF!AM720, INDIRECT(AM720), 0)), "OK", "Invalid"))</f>
        <v/>
      </c>
      <c r="AO720" s="281"/>
      <c r="AP720" s="281"/>
      <c r="AQ720" s="281"/>
      <c r="AR720" s="281" t="b">
        <f>AND(RMDF!AU720&gt;=0, RMDF!AU720&lt;=1-SUM(RMDF!Z720,RMDF!AG720,RMDF!AN720), RMDF!AU720=ROUND(RMDF!AU720,4))</f>
        <v>1</v>
      </c>
      <c r="AS720" s="317">
        <f>RMDF!AS720</f>
        <v>0</v>
      </c>
      <c r="AT720" s="318" t="str">
        <f>IF(AS720=0,"",_xlfn.XLOOKUP(AS720,StatePicklist!$1:$1,StatePicklist!$3:$3,"NA",0))</f>
        <v/>
      </c>
      <c r="AU720" s="297" t="str">
        <f ca="1">IF(RMDF!AT720="", "", IF(ISNUMBER(MATCH(RMDF!AT720, INDIRECT(AT720), 0)), "OK", "Invalid"))</f>
        <v/>
      </c>
      <c r="AV720" s="281"/>
      <c r="AW720" s="281"/>
      <c r="AX720" s="281"/>
      <c r="AY720" s="281" t="b">
        <f>AND(RMDF!BB720&gt;=0, RMDF!BB720&lt;=1-SUM(RMDF!Z720,RMDF!AG720,RMDF!AN720,RMDF!AU720), RMDF!BB720=ROUND(RMDF!BB720,4))</f>
        <v>1</v>
      </c>
      <c r="AZ720" s="317">
        <f>RMDF!AZ720</f>
        <v>0</v>
      </c>
      <c r="BA720" s="318" t="str">
        <f>IF(AZ720=0,"",_xlfn.XLOOKUP(AZ720,StatePicklist!$1:$1,StatePicklist!$3:$3,"NA",0))</f>
        <v/>
      </c>
      <c r="BB720" s="297" t="str">
        <f ca="1">IF(RMDF!BA720="", "", IF(ISNUMBER(MATCH(RMDF!BA720, INDIRECT(BA720), 0)), "OK", "Invalid"))</f>
        <v/>
      </c>
      <c r="BC720" s="281"/>
      <c r="BD720" s="281"/>
      <c r="BE720" s="281"/>
      <c r="BF720" s="281" t="b">
        <f>AND(RMDF!BI720&gt;=0, RMDF!BI720&lt;=1-SUM(RMDF!Z720,RMDF!AG720,RMDF!AN720,RMDF!AU720,RMDF!BB720), RMDF!BI720=ROUND(RMDF!BI720,4))</f>
        <v>1</v>
      </c>
      <c r="BG720" s="317">
        <f>RMDF!BG720</f>
        <v>0</v>
      </c>
      <c r="BH720" s="318" t="str">
        <f>IF(BG720=0,"",_xlfn.XLOOKUP(BG720,StatePicklist!$1:$1,StatePicklist!$3:$3,"NA",0))</f>
        <v/>
      </c>
      <c r="BI720" s="297" t="str">
        <f ca="1">IF(RMDF!BH720="", "", IF(ISNUMBER(MATCH(RMDF!BH720, INDIRECT(BH720), 0)), "OK", "Invalid"))</f>
        <v/>
      </c>
      <c r="BJ720" s="281"/>
      <c r="BK720" s="281"/>
      <c r="BL720" s="281"/>
      <c r="BM720" s="281" t="b">
        <f>AND(RMDF!BP720&gt;=0, RMDF!BP720&lt;=1-SUM(RMDF!Z720,RMDF!AG720,RMDF!AN720,RMDF!AU720,RMDF!BB720,RMDF!BI720), RMDF!BP720=ROUND(RMDF!BP720,4))</f>
        <v>1</v>
      </c>
      <c r="BN720" s="317">
        <f>RMDF!BN720</f>
        <v>0</v>
      </c>
      <c r="BO720" s="318" t="str">
        <f>IF(BN720=0,"",_xlfn.XLOOKUP(BN720,StatePicklist!$1:$1,StatePicklist!$3:$3,"NA",0))</f>
        <v/>
      </c>
      <c r="BP720" s="297" t="str">
        <f ca="1">IF(RMDF!BO720="", "", IF(ISNUMBER(MATCH(RMDF!BO720, INDIRECT(BO720), 0)), "OK", "Invalid"))</f>
        <v/>
      </c>
      <c r="BQ720" s="281"/>
      <c r="BR720" s="281"/>
      <c r="BS720" s="281"/>
      <c r="BT720" s="281" t="b">
        <f>AND(RMDF!BW720&gt;=0, RMDF!BW720&lt;=1-SUM(RMDF!Z720,RMDF!AG720,RMDF!AN720,RMDF!AU720,RMDF!BB720,RMDF!BI720,RMDF!BP720), RMDF!BW720=ROUND(RMDF!BW720,4))</f>
        <v>1</v>
      </c>
      <c r="BU720" s="317">
        <f>RMDF!BU720</f>
        <v>0</v>
      </c>
      <c r="BV720" s="318" t="str">
        <f>IF(BU720=0,"",_xlfn.XLOOKUP(BU720,StatePicklist!$1:$1,StatePicklist!$3:$3,"NA",0))</f>
        <v/>
      </c>
      <c r="BW720" s="297" t="str">
        <f ca="1">IF(RMDF!BV720="", "", IF(ISNUMBER(MATCH(RMDF!BV720, INDIRECT(BV720), 0)), "OK", "Invalid"))</f>
        <v/>
      </c>
      <c r="BX720" s="281"/>
      <c r="BY720" s="281"/>
      <c r="BZ720" s="281"/>
      <c r="CA720" s="281" t="b">
        <f>AND(RMDF!CD720&gt;=0, RMDF!CD720&lt;=1-SUM(RMDF!Z720,RMDF!AG720,RMDF!AN720,RMDF!AU720,RMDF!BB720,RMDF!BI720,RMDF!BP720,RMDF!BW720), RMDF!CD720=ROUND(RMDF!CD720,4))</f>
        <v>1</v>
      </c>
      <c r="CB720" s="317">
        <f>RMDF!CB720</f>
        <v>0</v>
      </c>
      <c r="CC720" s="318" t="str">
        <f>IF(CB720=0,"",_xlfn.XLOOKUP(CB720,StatePicklist!$1:$1,StatePicklist!$3:$3,"NA",0))</f>
        <v/>
      </c>
      <c r="CD720" s="297" t="str">
        <f ca="1">IF(RMDF!CC720="", "", IF(ISNUMBER(MATCH(RMDF!CC720, INDIRECT(CC720), 0)), "OK", "Invalid"))</f>
        <v/>
      </c>
      <c r="CE720" s="281"/>
      <c r="CF720" s="281"/>
      <c r="CG720" s="281"/>
      <c r="CH720" s="281" t="b">
        <f>AND(RMDF!CK720&gt;=0, RMDF!CK720&lt;=1-SUM(RMDF!Z720,RMDF!AG720,RMDF!AN720,RMDF!AU720,RMDF!BB720,RMDF!BI720,RMDF!BP720,RMDF!BW720,RMDF!CD720), RMDF!CK720=ROUND(RMDF!CK720,4))</f>
        <v>1</v>
      </c>
      <c r="CI720" s="317">
        <f>RMDF!CI720</f>
        <v>0</v>
      </c>
      <c r="CJ720" s="318" t="str">
        <f>IF(CI720=0,"",_xlfn.XLOOKUP(CI720,StatePicklist!$1:$1,StatePicklist!$3:$3,"NA",0))</f>
        <v/>
      </c>
      <c r="CK720" s="297" t="str">
        <f ca="1">IF(RMDF!CJ720="", "", IF(ISNUMBER(MATCH(RMDF!CJ720, INDIRECT(CJ720), 0)), "OK", "Invalid"))</f>
        <v/>
      </c>
      <c r="CL720" s="281"/>
      <c r="CM720" s="281"/>
      <c r="CN720" s="281"/>
      <c r="CO720" s="281" t="b">
        <f>AND(RMDF!CR720&gt;=0, RMDF!CR720&lt;=1-SUM(RMDF!Z720,RMDF!AG720,RMDF!AN720,RMDF!AU720,RMDF!BB720,RMDF!BI720,RMDF!BP720,RMDF!BW720,RMDF!CD720,RMDF!CK720), RMDF!CR720=ROUND(RMDF!CR720,4))</f>
        <v>1</v>
      </c>
      <c r="CP720" s="317">
        <f>RMDF!CP720</f>
        <v>0</v>
      </c>
      <c r="CQ720" s="318" t="str">
        <f>IF(CP720=0,"",_xlfn.XLOOKUP(CP720,StatePicklist!$1:$1,StatePicklist!$3:$3,"NA",0))</f>
        <v/>
      </c>
      <c r="CR720" s="297" t="str">
        <f ca="1">IF(RMDF!CQ720="", "", IF(ISNUMBER(MATCH(RMDF!CQ720, INDIRECT(CQ720), 0)), "OK", "Invalid"))</f>
        <v/>
      </c>
      <c r="CS720" s="281"/>
      <c r="CT720" s="281"/>
      <c r="CU720" s="281"/>
      <c r="CV720" s="281" t="b">
        <f>AND(RMDF!CY720&gt;=0, RMDF!CY720&lt;=1-SUM(RMDF!Z720,RMDF!AG720,RMDF!AN720,RMDF!AU720,RMDF!BB720,RMDF!BI720,RMDF!BP720,RMDF!BW720,RMDF!CD720,RMDF!CK720,RMDF!CR720), RMDF!CY720=ROUND(RMDF!CY720,4))</f>
        <v>1</v>
      </c>
      <c r="CW720" s="317">
        <f>RMDF!CW720</f>
        <v>0</v>
      </c>
      <c r="CX720" s="318" t="str">
        <f>IF(CW720=0,"",_xlfn.XLOOKUP(CW720,StatePicklist!$1:$1,StatePicklist!$3:$3,"NA",0))</f>
        <v/>
      </c>
      <c r="CY720" s="297" t="str">
        <f ca="1">IF(RMDF!CX720="", "", IF(ISNUMBER(MATCH(RMDF!CX720, INDIRECT(CX720), 0)), "OK", "Invalid"))</f>
        <v/>
      </c>
      <c r="CZ720" s="281"/>
      <c r="DA720" s="281"/>
      <c r="DB720" s="281"/>
      <c r="DC720" s="281" t="b">
        <f>AND(RMDF!DF720&gt;=0, RMDF!DF720&lt;=1-SUM(RMDF!Z720,RMDF!AG720,RMDF!AN720,RMDF!AU720,RMDF!BB720,RMDF!BI720,RMDF!BP720,RMDF!BW720,RMDF!CD720,RMDF!CK720,RMDF!CR720,RMDF!CY720), RMDF!DF720=ROUND(RMDF!DF720,4))</f>
        <v>1</v>
      </c>
      <c r="DD720" s="317">
        <f>RMDF!DD720</f>
        <v>0</v>
      </c>
      <c r="DE720" s="318" t="str">
        <f>IF(DD720=0,"",_xlfn.XLOOKUP(DD720,StatePicklist!$1:$1,StatePicklist!$3:$3,"NA",0))</f>
        <v/>
      </c>
      <c r="DF720" s="297" t="str">
        <f ca="1">IF(RMDF!DE720="", "", IF(ISNUMBER(MATCH(RMDF!DE720, INDIRECT(DE720), 0)), "OK", "Invalid"))</f>
        <v/>
      </c>
      <c r="DG720" s="281"/>
      <c r="DH720" s="281"/>
      <c r="DI720" s="281"/>
      <c r="DJ720" s="281" t="b">
        <f>AND(RMDF!DM720&gt;=0, RMDF!DM720&lt;=1-SUM(RMDF!Z720,RMDF!AG720,RMDF!AN720,RMDF!AU720,RMDF!BB720,RMDF!BI720,RMDF!BP720,RMDF!BW720,RMDF!CD720,RMDF!CK720,RMDF!CR720,RMDF!CY720,RMDF!DF720), RMDF!DM720=ROUND(RMDF!DM720,4))</f>
        <v>1</v>
      </c>
      <c r="DK720" s="317">
        <f>RMDF!DK720</f>
        <v>0</v>
      </c>
      <c r="DL720" s="318" t="str">
        <f>IF(DK720=0,"",_xlfn.XLOOKUP(DK720,StatePicklist!$1:$1,StatePicklist!$3:$3,"NA",0))</f>
        <v/>
      </c>
      <c r="DM720" s="297" t="str">
        <f ca="1">IF(RMDF!DL720="", "", IF(ISNUMBER(MATCH(RMDF!DL720, INDIRECT(DL720), 0)), "OK", "Invalid"))</f>
        <v/>
      </c>
      <c r="DN720" s="281"/>
      <c r="DO720" s="281"/>
      <c r="DP720" s="281"/>
      <c r="DQ720" s="281" t="b">
        <f>AND(RMDF!DT720&gt;=0, RMDF!DT720&lt;=1-SUM(RMDF!Z720,RMDF!AG720,RMDF!AN720,RMDF!AU720,RMDF!BB720,RMDF!BI720,RMDF!BP720,RMDF!BW720,RMDF!CD720,RMDF!CK720,RMDF!CR720,RMDF!CY720,RMDF!DF720,RMDF!DM720), RMDF!DT720=ROUND(RMDF!DT720,4))</f>
        <v>1</v>
      </c>
      <c r="DR720" s="317">
        <f>RMDF!DR720</f>
        <v>0</v>
      </c>
      <c r="DS720" s="318" t="str">
        <f>IF(DR720=0,"",_xlfn.XLOOKUP(DR720,StatePicklist!$1:$1,StatePicklist!$3:$3,"NA",0))</f>
        <v/>
      </c>
      <c r="DT720" s="297" t="str">
        <f ca="1">IF(RMDF!DS720="", "", IF(ISNUMBER(MATCH(RMDF!DS720, INDIRECT(DS720), 0)), "OK", "Invalid"))</f>
        <v/>
      </c>
      <c r="DU720" s="281"/>
      <c r="DV720" s="281"/>
      <c r="DW720" s="281"/>
      <c r="DX720" s="281" t="b">
        <f>AND(RMDF!EA720&gt;=0, RMDF!EA720&lt;=1-SUM(RMDF!Z720,RMDF!AG720,RMDF!AN720,RMDF!AU720,RMDF!BB720,RMDF!BI720,RMDF!BP720,RMDF!BW720,RMDF!CD720,RMDF!CK720,RMDF!CR720,RMDF!CY720,RMDF!DF720,RMDF!DM720,RMDF!DT720), RMDF!EA720=ROUND(RMDF!EA720,4))</f>
        <v>1</v>
      </c>
      <c r="DY720" s="317">
        <f>RMDF!DY720</f>
        <v>0</v>
      </c>
      <c r="DZ720" s="318" t="str">
        <f>IF(DY720=0,"",_xlfn.XLOOKUP(DY720,StatePicklist!$1:$1,StatePicklist!$3:$3,"NA",0))</f>
        <v/>
      </c>
      <c r="EA720" s="297" t="str">
        <f ca="1">IF(RMDF!DZ720="", "", IF(ISNUMBER(MATCH(RMDF!DZ720, INDIRECT(DZ720), 0)), "OK", "Invalid"))</f>
        <v/>
      </c>
      <c r="EB720" s="281"/>
      <c r="EC720" s="281"/>
      <c r="ED720" s="281"/>
      <c r="EE720" s="281" t="b">
        <f>AND(RMDF!EH720&gt;=0, RMDF!EH720&lt;=1-SUM(RMDF!Z720,RMDF!AG720,RMDF!AN720,RMDF!AU720,RMDF!BB720,RMDF!BI720,RMDF!BP720,RMDF!BW720,RMDF!CD720,RMDF!CK720,RMDF!CR720,RMDF!CY720,RMDF!DF720,RMDF!DM720,RMDF!DT720,RMDF!EA720), RMDF!EH720=ROUND(RMDF!EH720,4))</f>
        <v>1</v>
      </c>
      <c r="EF720" s="317">
        <f>RMDF!EF720</f>
        <v>0</v>
      </c>
      <c r="EG720" s="318" t="str">
        <f>IF(EF720=0,"",_xlfn.XLOOKUP(EF720,StatePicklist!$1:$1,StatePicklist!$3:$3,"NA",0))</f>
        <v/>
      </c>
      <c r="EH720" s="297" t="str">
        <f ca="1">IF(RMDF!EG720="", "", IF(ISNUMBER(MATCH(RMDF!EG720, INDIRECT(EG720), 0)), "OK", "Invalid"))</f>
        <v/>
      </c>
      <c r="EI720" s="281"/>
      <c r="EJ720" s="281"/>
      <c r="EK720" s="281"/>
      <c r="EL720" s="281" t="b">
        <f>AND(RMDF!EO720&gt;=0, RMDF!EO720&lt;=1-SUM(RMDF!Z720,RMDF!AG720,RMDF!AN720,RMDF!AU720,RMDF!BB720,RMDF!BI720,RMDF!BP720,RMDF!BW720,RMDF!CD720,RMDF!CK720,RMDF!CR720,RMDF!CY720,RMDF!DF720,RMDF!DM720,RMDF!DT720,RMDF!EA720,RMDF!EH720), RMDF!EO720=ROUND(RMDF!EO720,4))</f>
        <v>1</v>
      </c>
      <c r="EM720" s="317">
        <f>RMDF!EM720</f>
        <v>0</v>
      </c>
      <c r="EN720" s="318" t="str">
        <f>IF(EM720=0,"",_xlfn.XLOOKUP(EM720,StatePicklist!$1:$1,StatePicklist!$3:$3,"NA",0))</f>
        <v/>
      </c>
      <c r="EO720" s="297" t="str">
        <f ca="1">IF(RMDF!EN720="", "", IF(ISNUMBER(MATCH(RMDF!EN720, INDIRECT(EN720), 0)), "OK", "Invalid"))</f>
        <v/>
      </c>
      <c r="EP720" s="281"/>
      <c r="EQ720" s="281"/>
      <c r="ER720" s="281"/>
      <c r="ES720" s="281" t="b">
        <f>AND(RMDF!EV720&gt;=0, RMDF!EV720&lt;=1-SUM(RMDF!Z720,RMDF!AG720,RMDF!AN720,RMDF!AU720,RMDF!BB720,RMDF!BI720,RMDF!BP720,RMDF!BW720,RMDF!CD720,RMDF!CK720,RMDF!CR720,RMDF!CY720,RMDF!DF720,RMDF!DM720,RMDF!DT720,RMDF!EA720,RMDF!EH720,RMDF!EO720), RMDF!EV720=ROUND(RMDF!EV720,4))</f>
        <v>1</v>
      </c>
      <c r="ET720" s="317">
        <f>RMDF!ET720</f>
        <v>0</v>
      </c>
      <c r="EU720" s="318" t="str">
        <f>IF(ET720=0,"",_xlfn.XLOOKUP(ET720,StatePicklist!$1:$1,StatePicklist!$3:$3,"NA",0))</f>
        <v/>
      </c>
      <c r="EV720" s="297" t="str">
        <f ca="1">IF(RMDF!EU720="", "", IF(ISNUMBER(MATCH(RMDF!EU720, INDIRECT(EU720), 0)), "OK", "Invalid"))</f>
        <v/>
      </c>
      <c r="EW720" s="281"/>
      <c r="EX720" s="281"/>
      <c r="EY720" s="281"/>
      <c r="EZ720" s="281" t="b">
        <f>AND(RMDF!FC720&gt;=0, RMDF!FC720&lt;=1-SUM(RMDF!Z720,RMDF!AG720,RMDF!AN720,RMDF!AU720,RMDF!BB720,RMDF!BI720,RMDF!BP720,RMDF!BW720,RMDF!CD720,RMDF!CK720,RMDF!CR720,RMDF!CY720,RMDF!DF720,RMDF!DM720,RMDF!DT720,RMDF!EA720,RMDF!EH720,RMDF!EO720,RMDF!EV720), RMDF!FC720=ROUND(RMDF!FC720,4))</f>
        <v>1</v>
      </c>
      <c r="FA720" s="317">
        <f>RMDF!FA720</f>
        <v>0</v>
      </c>
      <c r="FB720" s="318" t="str">
        <f>IF(FA720=0,"",_xlfn.XLOOKUP(FA720,StatePicklist!$1:$1,StatePicklist!$3:$3,"NA",0))</f>
        <v/>
      </c>
      <c r="FC720" s="297" t="str">
        <f ca="1">IF(RMDF!FB720="", "", IF(ISNUMBER(MATCH(RMDF!FB720, INDIRECT(FB720), 0)), "OK", "Invalid"))</f>
        <v/>
      </c>
    </row>
    <row r="721" spans="1:159" s="205" customFormat="1" ht="39.9" customHeight="1" x14ac:dyDescent="0.25">
      <c r="A721" s="206"/>
      <c r="B721" s="196"/>
      <c r="C721" s="197"/>
      <c r="D721" s="198"/>
      <c r="E721" s="199"/>
      <c r="F721" s="200"/>
      <c r="G721" s="201"/>
      <c r="H721" s="292"/>
      <c r="I721" s="305">
        <f>RMDF!I721</f>
        <v>0</v>
      </c>
      <c r="J721" s="305" t="str">
        <f>IF(I721=ProductCode!$B$30,"PDReclPost",IF(OR(I721=ProductCode!$C$30,I721=ProductCode!$E$30,I721=ProductCode!$G$30),"PDPreCon",IF(OR(I721=ProductCode!$D$30,I721=ProductCode!$F$30),"PDNotReclPost","")))</f>
        <v/>
      </c>
      <c r="K721" s="305" t="str">
        <f t="shared" si="39"/>
        <v/>
      </c>
      <c r="L721" s="289"/>
      <c r="M721" s="305" t="str">
        <f t="shared" si="39"/>
        <v/>
      </c>
      <c r="N721" s="289" t="b">
        <f>AND(RMDF!N721&gt;=0, RMDF!N721&lt;=1-RMDF!L721, RMDF!N721=ROUND(RMDF!N721,4))</f>
        <v>1</v>
      </c>
      <c r="O721" s="286" t="str">
        <f>IF(P721="","",IF(I721="","",IF(LEFT(I721,13)="Reclaimed pos",RawMaterialCode!$E$569,RawMaterialCode!$E$568)))</f>
        <v>Reclaimed pre-consumer mixed fibers (RM0578)</v>
      </c>
      <c r="P721" s="295">
        <f t="shared" si="40"/>
        <v>1</v>
      </c>
      <c r="Q721" s="202"/>
      <c r="R721" s="203"/>
      <c r="S721" s="204" t="str">
        <f t="shared" si="41"/>
        <v/>
      </c>
      <c r="T721" s="281"/>
      <c r="U721" s="281"/>
      <c r="V721" s="281"/>
      <c r="W721" s="281"/>
      <c r="X721" s="317">
        <f>RMDF!X721</f>
        <v>0</v>
      </c>
      <c r="Y721" s="318" t="str">
        <f>IF(X721=0,"",_xlfn.XLOOKUP(X721,StatePicklist!$1:$1,StatePicklist!$3:$3,"NA",0))</f>
        <v/>
      </c>
      <c r="Z721" s="297" t="str">
        <f ca="1">IF(RMDF!Y721="", "", IF(ISNUMBER(MATCH(RMDF!Y721, INDIRECT(Y721), 0)), "OK", "Invalid"))</f>
        <v/>
      </c>
      <c r="AA721" s="281"/>
      <c r="AB721" s="281"/>
      <c r="AC721" s="281"/>
      <c r="AD721" s="281" t="b">
        <f>AND(RMDF!AG721&gt;=0, RMDF!AG721&lt;=1-RMDF!Z721, RMDF!AG721=ROUND(RMDF!AG721,4))</f>
        <v>1</v>
      </c>
      <c r="AE721" s="317">
        <f>RMDF!AE721</f>
        <v>0</v>
      </c>
      <c r="AF721" s="318" t="str">
        <f>IF(AE721=0,"",_xlfn.XLOOKUP(AE721,StatePicklist!$1:$1,StatePicklist!$3:$3,"NA",0))</f>
        <v/>
      </c>
      <c r="AG721" s="297" t="str">
        <f ca="1">IF(RMDF!AF721="", "", IF(ISNUMBER(MATCH(RMDF!AF721, INDIRECT(AF721), 0)), "OK", "Invalid"))</f>
        <v/>
      </c>
      <c r="AH721" s="281"/>
      <c r="AI721" s="281"/>
      <c r="AJ721" s="281"/>
      <c r="AK721" s="281" t="b">
        <f>AND(RMDF!AN721&gt;=0, RMDF!AN721&lt;=1-SUM(RMDF!Z721,RMDF!AG721), RMDF!AN721=ROUND(RMDF!AN721,4))</f>
        <v>1</v>
      </c>
      <c r="AL721" s="317">
        <f>RMDF!AL721</f>
        <v>0</v>
      </c>
      <c r="AM721" s="318" t="str">
        <f>IF(AL721=0,"",_xlfn.XLOOKUP(AL721,StatePicklist!$1:$1,StatePicklist!$3:$3,"NA",0))</f>
        <v/>
      </c>
      <c r="AN721" s="297" t="str">
        <f ca="1">IF(RMDF!AM721="", "", IF(ISNUMBER(MATCH(RMDF!AM721, INDIRECT(AM721), 0)), "OK", "Invalid"))</f>
        <v/>
      </c>
      <c r="AO721" s="281"/>
      <c r="AP721" s="281"/>
      <c r="AQ721" s="281"/>
      <c r="AR721" s="281" t="b">
        <f>AND(RMDF!AU721&gt;=0, RMDF!AU721&lt;=1-SUM(RMDF!Z721,RMDF!AG721,RMDF!AN721), RMDF!AU721=ROUND(RMDF!AU721,4))</f>
        <v>1</v>
      </c>
      <c r="AS721" s="317">
        <f>RMDF!AS721</f>
        <v>0</v>
      </c>
      <c r="AT721" s="318" t="str">
        <f>IF(AS721=0,"",_xlfn.XLOOKUP(AS721,StatePicklist!$1:$1,StatePicklist!$3:$3,"NA",0))</f>
        <v/>
      </c>
      <c r="AU721" s="297" t="str">
        <f ca="1">IF(RMDF!AT721="", "", IF(ISNUMBER(MATCH(RMDF!AT721, INDIRECT(AT721), 0)), "OK", "Invalid"))</f>
        <v/>
      </c>
      <c r="AV721" s="281"/>
      <c r="AW721" s="281"/>
      <c r="AX721" s="281"/>
      <c r="AY721" s="281" t="b">
        <f>AND(RMDF!BB721&gt;=0, RMDF!BB721&lt;=1-SUM(RMDF!Z721,RMDF!AG721,RMDF!AN721,RMDF!AU721), RMDF!BB721=ROUND(RMDF!BB721,4))</f>
        <v>1</v>
      </c>
      <c r="AZ721" s="317">
        <f>RMDF!AZ721</f>
        <v>0</v>
      </c>
      <c r="BA721" s="318" t="str">
        <f>IF(AZ721=0,"",_xlfn.XLOOKUP(AZ721,StatePicklist!$1:$1,StatePicklist!$3:$3,"NA",0))</f>
        <v/>
      </c>
      <c r="BB721" s="297" t="str">
        <f ca="1">IF(RMDF!BA721="", "", IF(ISNUMBER(MATCH(RMDF!BA721, INDIRECT(BA721), 0)), "OK", "Invalid"))</f>
        <v/>
      </c>
      <c r="BC721" s="281"/>
      <c r="BD721" s="281"/>
      <c r="BE721" s="281"/>
      <c r="BF721" s="281" t="b">
        <f>AND(RMDF!BI721&gt;=0, RMDF!BI721&lt;=1-SUM(RMDF!Z721,RMDF!AG721,RMDF!AN721,RMDF!AU721,RMDF!BB721), RMDF!BI721=ROUND(RMDF!BI721,4))</f>
        <v>1</v>
      </c>
      <c r="BG721" s="317">
        <f>RMDF!BG721</f>
        <v>0</v>
      </c>
      <c r="BH721" s="318" t="str">
        <f>IF(BG721=0,"",_xlfn.XLOOKUP(BG721,StatePicklist!$1:$1,StatePicklist!$3:$3,"NA",0))</f>
        <v/>
      </c>
      <c r="BI721" s="297" t="str">
        <f ca="1">IF(RMDF!BH721="", "", IF(ISNUMBER(MATCH(RMDF!BH721, INDIRECT(BH721), 0)), "OK", "Invalid"))</f>
        <v/>
      </c>
      <c r="BJ721" s="281"/>
      <c r="BK721" s="281"/>
      <c r="BL721" s="281"/>
      <c r="BM721" s="281" t="b">
        <f>AND(RMDF!BP721&gt;=0, RMDF!BP721&lt;=1-SUM(RMDF!Z721,RMDF!AG721,RMDF!AN721,RMDF!AU721,RMDF!BB721,RMDF!BI721), RMDF!BP721=ROUND(RMDF!BP721,4))</f>
        <v>1</v>
      </c>
      <c r="BN721" s="317">
        <f>RMDF!BN721</f>
        <v>0</v>
      </c>
      <c r="BO721" s="318" t="str">
        <f>IF(BN721=0,"",_xlfn.XLOOKUP(BN721,StatePicklist!$1:$1,StatePicklist!$3:$3,"NA",0))</f>
        <v/>
      </c>
      <c r="BP721" s="297" t="str">
        <f ca="1">IF(RMDF!BO721="", "", IF(ISNUMBER(MATCH(RMDF!BO721, INDIRECT(BO721), 0)), "OK", "Invalid"))</f>
        <v/>
      </c>
      <c r="BQ721" s="281"/>
      <c r="BR721" s="281"/>
      <c r="BS721" s="281"/>
      <c r="BT721" s="281" t="b">
        <f>AND(RMDF!BW721&gt;=0, RMDF!BW721&lt;=1-SUM(RMDF!Z721,RMDF!AG721,RMDF!AN721,RMDF!AU721,RMDF!BB721,RMDF!BI721,RMDF!BP721), RMDF!BW721=ROUND(RMDF!BW721,4))</f>
        <v>1</v>
      </c>
      <c r="BU721" s="317">
        <f>RMDF!BU721</f>
        <v>0</v>
      </c>
      <c r="BV721" s="318" t="str">
        <f>IF(BU721=0,"",_xlfn.XLOOKUP(BU721,StatePicklist!$1:$1,StatePicklist!$3:$3,"NA",0))</f>
        <v/>
      </c>
      <c r="BW721" s="297" t="str">
        <f ca="1">IF(RMDF!BV721="", "", IF(ISNUMBER(MATCH(RMDF!BV721, INDIRECT(BV721), 0)), "OK", "Invalid"))</f>
        <v/>
      </c>
      <c r="BX721" s="281"/>
      <c r="BY721" s="281"/>
      <c r="BZ721" s="281"/>
      <c r="CA721" s="281" t="b">
        <f>AND(RMDF!CD721&gt;=0, RMDF!CD721&lt;=1-SUM(RMDF!Z721,RMDF!AG721,RMDF!AN721,RMDF!AU721,RMDF!BB721,RMDF!BI721,RMDF!BP721,RMDF!BW721), RMDF!CD721=ROUND(RMDF!CD721,4))</f>
        <v>1</v>
      </c>
      <c r="CB721" s="317">
        <f>RMDF!CB721</f>
        <v>0</v>
      </c>
      <c r="CC721" s="318" t="str">
        <f>IF(CB721=0,"",_xlfn.XLOOKUP(CB721,StatePicklist!$1:$1,StatePicklist!$3:$3,"NA",0))</f>
        <v/>
      </c>
      <c r="CD721" s="297" t="str">
        <f ca="1">IF(RMDF!CC721="", "", IF(ISNUMBER(MATCH(RMDF!CC721, INDIRECT(CC721), 0)), "OK", "Invalid"))</f>
        <v/>
      </c>
      <c r="CE721" s="281"/>
      <c r="CF721" s="281"/>
      <c r="CG721" s="281"/>
      <c r="CH721" s="281" t="b">
        <f>AND(RMDF!CK721&gt;=0, RMDF!CK721&lt;=1-SUM(RMDF!Z721,RMDF!AG721,RMDF!AN721,RMDF!AU721,RMDF!BB721,RMDF!BI721,RMDF!BP721,RMDF!BW721,RMDF!CD721), RMDF!CK721=ROUND(RMDF!CK721,4))</f>
        <v>1</v>
      </c>
      <c r="CI721" s="317">
        <f>RMDF!CI721</f>
        <v>0</v>
      </c>
      <c r="CJ721" s="318" t="str">
        <f>IF(CI721=0,"",_xlfn.XLOOKUP(CI721,StatePicklist!$1:$1,StatePicklist!$3:$3,"NA",0))</f>
        <v/>
      </c>
      <c r="CK721" s="297" t="str">
        <f ca="1">IF(RMDF!CJ721="", "", IF(ISNUMBER(MATCH(RMDF!CJ721, INDIRECT(CJ721), 0)), "OK", "Invalid"))</f>
        <v/>
      </c>
      <c r="CL721" s="281"/>
      <c r="CM721" s="281"/>
      <c r="CN721" s="281"/>
      <c r="CO721" s="281" t="b">
        <f>AND(RMDF!CR721&gt;=0, RMDF!CR721&lt;=1-SUM(RMDF!Z721,RMDF!AG721,RMDF!AN721,RMDF!AU721,RMDF!BB721,RMDF!BI721,RMDF!BP721,RMDF!BW721,RMDF!CD721,RMDF!CK721), RMDF!CR721=ROUND(RMDF!CR721,4))</f>
        <v>1</v>
      </c>
      <c r="CP721" s="317">
        <f>RMDF!CP721</f>
        <v>0</v>
      </c>
      <c r="CQ721" s="318" t="str">
        <f>IF(CP721=0,"",_xlfn.XLOOKUP(CP721,StatePicklist!$1:$1,StatePicklist!$3:$3,"NA",0))</f>
        <v/>
      </c>
      <c r="CR721" s="297" t="str">
        <f ca="1">IF(RMDF!CQ721="", "", IF(ISNUMBER(MATCH(RMDF!CQ721, INDIRECT(CQ721), 0)), "OK", "Invalid"))</f>
        <v/>
      </c>
      <c r="CS721" s="281"/>
      <c r="CT721" s="281"/>
      <c r="CU721" s="281"/>
      <c r="CV721" s="281" t="b">
        <f>AND(RMDF!CY721&gt;=0, RMDF!CY721&lt;=1-SUM(RMDF!Z721,RMDF!AG721,RMDF!AN721,RMDF!AU721,RMDF!BB721,RMDF!BI721,RMDF!BP721,RMDF!BW721,RMDF!CD721,RMDF!CK721,RMDF!CR721), RMDF!CY721=ROUND(RMDF!CY721,4))</f>
        <v>1</v>
      </c>
      <c r="CW721" s="317">
        <f>RMDF!CW721</f>
        <v>0</v>
      </c>
      <c r="CX721" s="318" t="str">
        <f>IF(CW721=0,"",_xlfn.XLOOKUP(CW721,StatePicklist!$1:$1,StatePicklist!$3:$3,"NA",0))</f>
        <v/>
      </c>
      <c r="CY721" s="297" t="str">
        <f ca="1">IF(RMDF!CX721="", "", IF(ISNUMBER(MATCH(RMDF!CX721, INDIRECT(CX721), 0)), "OK", "Invalid"))</f>
        <v/>
      </c>
      <c r="CZ721" s="281"/>
      <c r="DA721" s="281"/>
      <c r="DB721" s="281"/>
      <c r="DC721" s="281" t="b">
        <f>AND(RMDF!DF721&gt;=0, RMDF!DF721&lt;=1-SUM(RMDF!Z721,RMDF!AG721,RMDF!AN721,RMDF!AU721,RMDF!BB721,RMDF!BI721,RMDF!BP721,RMDF!BW721,RMDF!CD721,RMDF!CK721,RMDF!CR721,RMDF!CY721), RMDF!DF721=ROUND(RMDF!DF721,4))</f>
        <v>1</v>
      </c>
      <c r="DD721" s="317">
        <f>RMDF!DD721</f>
        <v>0</v>
      </c>
      <c r="DE721" s="318" t="str">
        <f>IF(DD721=0,"",_xlfn.XLOOKUP(DD721,StatePicklist!$1:$1,StatePicklist!$3:$3,"NA",0))</f>
        <v/>
      </c>
      <c r="DF721" s="297" t="str">
        <f ca="1">IF(RMDF!DE721="", "", IF(ISNUMBER(MATCH(RMDF!DE721, INDIRECT(DE721), 0)), "OK", "Invalid"))</f>
        <v/>
      </c>
      <c r="DG721" s="281"/>
      <c r="DH721" s="281"/>
      <c r="DI721" s="281"/>
      <c r="DJ721" s="281" t="b">
        <f>AND(RMDF!DM721&gt;=0, RMDF!DM721&lt;=1-SUM(RMDF!Z721,RMDF!AG721,RMDF!AN721,RMDF!AU721,RMDF!BB721,RMDF!BI721,RMDF!BP721,RMDF!BW721,RMDF!CD721,RMDF!CK721,RMDF!CR721,RMDF!CY721,RMDF!DF721), RMDF!DM721=ROUND(RMDF!DM721,4))</f>
        <v>1</v>
      </c>
      <c r="DK721" s="317">
        <f>RMDF!DK721</f>
        <v>0</v>
      </c>
      <c r="DL721" s="318" t="str">
        <f>IF(DK721=0,"",_xlfn.XLOOKUP(DK721,StatePicklist!$1:$1,StatePicklist!$3:$3,"NA",0))</f>
        <v/>
      </c>
      <c r="DM721" s="297" t="str">
        <f ca="1">IF(RMDF!DL721="", "", IF(ISNUMBER(MATCH(RMDF!DL721, INDIRECT(DL721), 0)), "OK", "Invalid"))</f>
        <v/>
      </c>
      <c r="DN721" s="281"/>
      <c r="DO721" s="281"/>
      <c r="DP721" s="281"/>
      <c r="DQ721" s="281" t="b">
        <f>AND(RMDF!DT721&gt;=0, RMDF!DT721&lt;=1-SUM(RMDF!Z721,RMDF!AG721,RMDF!AN721,RMDF!AU721,RMDF!BB721,RMDF!BI721,RMDF!BP721,RMDF!BW721,RMDF!CD721,RMDF!CK721,RMDF!CR721,RMDF!CY721,RMDF!DF721,RMDF!DM721), RMDF!DT721=ROUND(RMDF!DT721,4))</f>
        <v>1</v>
      </c>
      <c r="DR721" s="317">
        <f>RMDF!DR721</f>
        <v>0</v>
      </c>
      <c r="DS721" s="318" t="str">
        <f>IF(DR721=0,"",_xlfn.XLOOKUP(DR721,StatePicklist!$1:$1,StatePicklist!$3:$3,"NA",0))</f>
        <v/>
      </c>
      <c r="DT721" s="297" t="str">
        <f ca="1">IF(RMDF!DS721="", "", IF(ISNUMBER(MATCH(RMDF!DS721, INDIRECT(DS721), 0)), "OK", "Invalid"))</f>
        <v/>
      </c>
      <c r="DU721" s="281"/>
      <c r="DV721" s="281"/>
      <c r="DW721" s="281"/>
      <c r="DX721" s="281" t="b">
        <f>AND(RMDF!EA721&gt;=0, RMDF!EA721&lt;=1-SUM(RMDF!Z721,RMDF!AG721,RMDF!AN721,RMDF!AU721,RMDF!BB721,RMDF!BI721,RMDF!BP721,RMDF!BW721,RMDF!CD721,RMDF!CK721,RMDF!CR721,RMDF!CY721,RMDF!DF721,RMDF!DM721,RMDF!DT721), RMDF!EA721=ROUND(RMDF!EA721,4))</f>
        <v>1</v>
      </c>
      <c r="DY721" s="317">
        <f>RMDF!DY721</f>
        <v>0</v>
      </c>
      <c r="DZ721" s="318" t="str">
        <f>IF(DY721=0,"",_xlfn.XLOOKUP(DY721,StatePicklist!$1:$1,StatePicklist!$3:$3,"NA",0))</f>
        <v/>
      </c>
      <c r="EA721" s="297" t="str">
        <f ca="1">IF(RMDF!DZ721="", "", IF(ISNUMBER(MATCH(RMDF!DZ721, INDIRECT(DZ721), 0)), "OK", "Invalid"))</f>
        <v/>
      </c>
      <c r="EB721" s="281"/>
      <c r="EC721" s="281"/>
      <c r="ED721" s="281"/>
      <c r="EE721" s="281" t="b">
        <f>AND(RMDF!EH721&gt;=0, RMDF!EH721&lt;=1-SUM(RMDF!Z721,RMDF!AG721,RMDF!AN721,RMDF!AU721,RMDF!BB721,RMDF!BI721,RMDF!BP721,RMDF!BW721,RMDF!CD721,RMDF!CK721,RMDF!CR721,RMDF!CY721,RMDF!DF721,RMDF!DM721,RMDF!DT721,RMDF!EA721), RMDF!EH721=ROUND(RMDF!EH721,4))</f>
        <v>1</v>
      </c>
      <c r="EF721" s="317">
        <f>RMDF!EF721</f>
        <v>0</v>
      </c>
      <c r="EG721" s="318" t="str">
        <f>IF(EF721=0,"",_xlfn.XLOOKUP(EF721,StatePicklist!$1:$1,StatePicklist!$3:$3,"NA",0))</f>
        <v/>
      </c>
      <c r="EH721" s="297" t="str">
        <f ca="1">IF(RMDF!EG721="", "", IF(ISNUMBER(MATCH(RMDF!EG721, INDIRECT(EG721), 0)), "OK", "Invalid"))</f>
        <v/>
      </c>
      <c r="EI721" s="281"/>
      <c r="EJ721" s="281"/>
      <c r="EK721" s="281"/>
      <c r="EL721" s="281" t="b">
        <f>AND(RMDF!EO721&gt;=0, RMDF!EO721&lt;=1-SUM(RMDF!Z721,RMDF!AG721,RMDF!AN721,RMDF!AU721,RMDF!BB721,RMDF!BI721,RMDF!BP721,RMDF!BW721,RMDF!CD721,RMDF!CK721,RMDF!CR721,RMDF!CY721,RMDF!DF721,RMDF!DM721,RMDF!DT721,RMDF!EA721,RMDF!EH721), RMDF!EO721=ROUND(RMDF!EO721,4))</f>
        <v>1</v>
      </c>
      <c r="EM721" s="317">
        <f>RMDF!EM721</f>
        <v>0</v>
      </c>
      <c r="EN721" s="318" t="str">
        <f>IF(EM721=0,"",_xlfn.XLOOKUP(EM721,StatePicklist!$1:$1,StatePicklist!$3:$3,"NA",0))</f>
        <v/>
      </c>
      <c r="EO721" s="297" t="str">
        <f ca="1">IF(RMDF!EN721="", "", IF(ISNUMBER(MATCH(RMDF!EN721, INDIRECT(EN721), 0)), "OK", "Invalid"))</f>
        <v/>
      </c>
      <c r="EP721" s="281"/>
      <c r="EQ721" s="281"/>
      <c r="ER721" s="281"/>
      <c r="ES721" s="281" t="b">
        <f>AND(RMDF!EV721&gt;=0, RMDF!EV721&lt;=1-SUM(RMDF!Z721,RMDF!AG721,RMDF!AN721,RMDF!AU721,RMDF!BB721,RMDF!BI721,RMDF!BP721,RMDF!BW721,RMDF!CD721,RMDF!CK721,RMDF!CR721,RMDF!CY721,RMDF!DF721,RMDF!DM721,RMDF!DT721,RMDF!EA721,RMDF!EH721,RMDF!EO721), RMDF!EV721=ROUND(RMDF!EV721,4))</f>
        <v>1</v>
      </c>
      <c r="ET721" s="317">
        <f>RMDF!ET721</f>
        <v>0</v>
      </c>
      <c r="EU721" s="318" t="str">
        <f>IF(ET721=0,"",_xlfn.XLOOKUP(ET721,StatePicklist!$1:$1,StatePicklist!$3:$3,"NA",0))</f>
        <v/>
      </c>
      <c r="EV721" s="297" t="str">
        <f ca="1">IF(RMDF!EU721="", "", IF(ISNUMBER(MATCH(RMDF!EU721, INDIRECT(EU721), 0)), "OK", "Invalid"))</f>
        <v/>
      </c>
      <c r="EW721" s="281"/>
      <c r="EX721" s="281"/>
      <c r="EY721" s="281"/>
      <c r="EZ721" s="281" t="b">
        <f>AND(RMDF!FC721&gt;=0, RMDF!FC721&lt;=1-SUM(RMDF!Z721,RMDF!AG721,RMDF!AN721,RMDF!AU721,RMDF!BB721,RMDF!BI721,RMDF!BP721,RMDF!BW721,RMDF!CD721,RMDF!CK721,RMDF!CR721,RMDF!CY721,RMDF!DF721,RMDF!DM721,RMDF!DT721,RMDF!EA721,RMDF!EH721,RMDF!EO721,RMDF!EV721), RMDF!FC721=ROUND(RMDF!FC721,4))</f>
        <v>1</v>
      </c>
      <c r="FA721" s="317">
        <f>RMDF!FA721</f>
        <v>0</v>
      </c>
      <c r="FB721" s="318" t="str">
        <f>IF(FA721=0,"",_xlfn.XLOOKUP(FA721,StatePicklist!$1:$1,StatePicklist!$3:$3,"NA",0))</f>
        <v/>
      </c>
      <c r="FC721" s="297" t="str">
        <f ca="1">IF(RMDF!FB721="", "", IF(ISNUMBER(MATCH(RMDF!FB721, INDIRECT(FB721), 0)), "OK", "Invalid"))</f>
        <v/>
      </c>
    </row>
    <row r="722" spans="1:159" s="205" customFormat="1" ht="39.9" customHeight="1" x14ac:dyDescent="0.25">
      <c r="A722" s="206"/>
      <c r="B722" s="196"/>
      <c r="C722" s="197"/>
      <c r="D722" s="198"/>
      <c r="E722" s="199"/>
      <c r="F722" s="200"/>
      <c r="G722" s="201"/>
      <c r="H722" s="292"/>
      <c r="I722" s="305">
        <f>RMDF!I722</f>
        <v>0</v>
      </c>
      <c r="J722" s="305" t="str">
        <f>IF(I722=ProductCode!$B$30,"PDReclPost",IF(OR(I722=ProductCode!$C$30,I722=ProductCode!$E$30,I722=ProductCode!$G$30),"PDPreCon",IF(OR(I722=ProductCode!$D$30,I722=ProductCode!$F$30),"PDNotReclPost","")))</f>
        <v/>
      </c>
      <c r="K722" s="305" t="str">
        <f t="shared" si="39"/>
        <v/>
      </c>
      <c r="L722" s="289"/>
      <c r="M722" s="305" t="str">
        <f t="shared" si="39"/>
        <v/>
      </c>
      <c r="N722" s="289" t="b">
        <f>AND(RMDF!N722&gt;=0, RMDF!N722&lt;=1-RMDF!L722, RMDF!N722=ROUND(RMDF!N722,4))</f>
        <v>1</v>
      </c>
      <c r="O722" s="286" t="str">
        <f>IF(P722="","",IF(I722="","",IF(LEFT(I722,13)="Reclaimed pos",RawMaterialCode!$E$569,RawMaterialCode!$E$568)))</f>
        <v>Reclaimed pre-consumer mixed fibers (RM0578)</v>
      </c>
      <c r="P722" s="295">
        <f t="shared" si="40"/>
        <v>1</v>
      </c>
      <c r="Q722" s="202"/>
      <c r="R722" s="203"/>
      <c r="S722" s="204" t="str">
        <f t="shared" si="41"/>
        <v/>
      </c>
      <c r="T722" s="281"/>
      <c r="U722" s="281"/>
      <c r="V722" s="281"/>
      <c r="W722" s="281"/>
      <c r="X722" s="317">
        <f>RMDF!X722</f>
        <v>0</v>
      </c>
      <c r="Y722" s="318" t="str">
        <f>IF(X722=0,"",_xlfn.XLOOKUP(X722,StatePicklist!$1:$1,StatePicklist!$3:$3,"NA",0))</f>
        <v/>
      </c>
      <c r="Z722" s="297" t="str">
        <f ca="1">IF(RMDF!Y722="", "", IF(ISNUMBER(MATCH(RMDF!Y722, INDIRECT(Y722), 0)), "OK", "Invalid"))</f>
        <v/>
      </c>
      <c r="AA722" s="281"/>
      <c r="AB722" s="281"/>
      <c r="AC722" s="281"/>
      <c r="AD722" s="281" t="b">
        <f>AND(RMDF!AG722&gt;=0, RMDF!AG722&lt;=1-RMDF!Z722, RMDF!AG722=ROUND(RMDF!AG722,4))</f>
        <v>1</v>
      </c>
      <c r="AE722" s="317">
        <f>RMDF!AE722</f>
        <v>0</v>
      </c>
      <c r="AF722" s="318" t="str">
        <f>IF(AE722=0,"",_xlfn.XLOOKUP(AE722,StatePicklist!$1:$1,StatePicklist!$3:$3,"NA",0))</f>
        <v/>
      </c>
      <c r="AG722" s="297" t="str">
        <f ca="1">IF(RMDF!AF722="", "", IF(ISNUMBER(MATCH(RMDF!AF722, INDIRECT(AF722), 0)), "OK", "Invalid"))</f>
        <v/>
      </c>
      <c r="AH722" s="281"/>
      <c r="AI722" s="281"/>
      <c r="AJ722" s="281"/>
      <c r="AK722" s="281" t="b">
        <f>AND(RMDF!AN722&gt;=0, RMDF!AN722&lt;=1-SUM(RMDF!Z722,RMDF!AG722), RMDF!AN722=ROUND(RMDF!AN722,4))</f>
        <v>1</v>
      </c>
      <c r="AL722" s="317">
        <f>RMDF!AL722</f>
        <v>0</v>
      </c>
      <c r="AM722" s="318" t="str">
        <f>IF(AL722=0,"",_xlfn.XLOOKUP(AL722,StatePicklist!$1:$1,StatePicklist!$3:$3,"NA",0))</f>
        <v/>
      </c>
      <c r="AN722" s="297" t="str">
        <f ca="1">IF(RMDF!AM722="", "", IF(ISNUMBER(MATCH(RMDF!AM722, INDIRECT(AM722), 0)), "OK", "Invalid"))</f>
        <v/>
      </c>
      <c r="AO722" s="281"/>
      <c r="AP722" s="281"/>
      <c r="AQ722" s="281"/>
      <c r="AR722" s="281" t="b">
        <f>AND(RMDF!AU722&gt;=0, RMDF!AU722&lt;=1-SUM(RMDF!Z722,RMDF!AG722,RMDF!AN722), RMDF!AU722=ROUND(RMDF!AU722,4))</f>
        <v>1</v>
      </c>
      <c r="AS722" s="317">
        <f>RMDF!AS722</f>
        <v>0</v>
      </c>
      <c r="AT722" s="318" t="str">
        <f>IF(AS722=0,"",_xlfn.XLOOKUP(AS722,StatePicklist!$1:$1,StatePicklist!$3:$3,"NA",0))</f>
        <v/>
      </c>
      <c r="AU722" s="297" t="str">
        <f ca="1">IF(RMDF!AT722="", "", IF(ISNUMBER(MATCH(RMDF!AT722, INDIRECT(AT722), 0)), "OK", "Invalid"))</f>
        <v/>
      </c>
      <c r="AV722" s="281"/>
      <c r="AW722" s="281"/>
      <c r="AX722" s="281"/>
      <c r="AY722" s="281" t="b">
        <f>AND(RMDF!BB722&gt;=0, RMDF!BB722&lt;=1-SUM(RMDF!Z722,RMDF!AG722,RMDF!AN722,RMDF!AU722), RMDF!BB722=ROUND(RMDF!BB722,4))</f>
        <v>1</v>
      </c>
      <c r="AZ722" s="317">
        <f>RMDF!AZ722</f>
        <v>0</v>
      </c>
      <c r="BA722" s="318" t="str">
        <f>IF(AZ722=0,"",_xlfn.XLOOKUP(AZ722,StatePicklist!$1:$1,StatePicklist!$3:$3,"NA",0))</f>
        <v/>
      </c>
      <c r="BB722" s="297" t="str">
        <f ca="1">IF(RMDF!BA722="", "", IF(ISNUMBER(MATCH(RMDF!BA722, INDIRECT(BA722), 0)), "OK", "Invalid"))</f>
        <v/>
      </c>
      <c r="BC722" s="281"/>
      <c r="BD722" s="281"/>
      <c r="BE722" s="281"/>
      <c r="BF722" s="281" t="b">
        <f>AND(RMDF!BI722&gt;=0, RMDF!BI722&lt;=1-SUM(RMDF!Z722,RMDF!AG722,RMDF!AN722,RMDF!AU722,RMDF!BB722), RMDF!BI722=ROUND(RMDF!BI722,4))</f>
        <v>1</v>
      </c>
      <c r="BG722" s="317">
        <f>RMDF!BG722</f>
        <v>0</v>
      </c>
      <c r="BH722" s="318" t="str">
        <f>IF(BG722=0,"",_xlfn.XLOOKUP(BG722,StatePicklist!$1:$1,StatePicklist!$3:$3,"NA",0))</f>
        <v/>
      </c>
      <c r="BI722" s="297" t="str">
        <f ca="1">IF(RMDF!BH722="", "", IF(ISNUMBER(MATCH(RMDF!BH722, INDIRECT(BH722), 0)), "OK", "Invalid"))</f>
        <v/>
      </c>
      <c r="BJ722" s="281"/>
      <c r="BK722" s="281"/>
      <c r="BL722" s="281"/>
      <c r="BM722" s="281" t="b">
        <f>AND(RMDF!BP722&gt;=0, RMDF!BP722&lt;=1-SUM(RMDF!Z722,RMDF!AG722,RMDF!AN722,RMDF!AU722,RMDF!BB722,RMDF!BI722), RMDF!BP722=ROUND(RMDF!BP722,4))</f>
        <v>1</v>
      </c>
      <c r="BN722" s="317">
        <f>RMDF!BN722</f>
        <v>0</v>
      </c>
      <c r="BO722" s="318" t="str">
        <f>IF(BN722=0,"",_xlfn.XLOOKUP(BN722,StatePicklist!$1:$1,StatePicklist!$3:$3,"NA",0))</f>
        <v/>
      </c>
      <c r="BP722" s="297" t="str">
        <f ca="1">IF(RMDF!BO722="", "", IF(ISNUMBER(MATCH(RMDF!BO722, INDIRECT(BO722), 0)), "OK", "Invalid"))</f>
        <v/>
      </c>
      <c r="BQ722" s="281"/>
      <c r="BR722" s="281"/>
      <c r="BS722" s="281"/>
      <c r="BT722" s="281" t="b">
        <f>AND(RMDF!BW722&gt;=0, RMDF!BW722&lt;=1-SUM(RMDF!Z722,RMDF!AG722,RMDF!AN722,RMDF!AU722,RMDF!BB722,RMDF!BI722,RMDF!BP722), RMDF!BW722=ROUND(RMDF!BW722,4))</f>
        <v>1</v>
      </c>
      <c r="BU722" s="317">
        <f>RMDF!BU722</f>
        <v>0</v>
      </c>
      <c r="BV722" s="318" t="str">
        <f>IF(BU722=0,"",_xlfn.XLOOKUP(BU722,StatePicklist!$1:$1,StatePicklist!$3:$3,"NA",0))</f>
        <v/>
      </c>
      <c r="BW722" s="297" t="str">
        <f ca="1">IF(RMDF!BV722="", "", IF(ISNUMBER(MATCH(RMDF!BV722, INDIRECT(BV722), 0)), "OK", "Invalid"))</f>
        <v/>
      </c>
      <c r="BX722" s="281"/>
      <c r="BY722" s="281"/>
      <c r="BZ722" s="281"/>
      <c r="CA722" s="281" t="b">
        <f>AND(RMDF!CD722&gt;=0, RMDF!CD722&lt;=1-SUM(RMDF!Z722,RMDF!AG722,RMDF!AN722,RMDF!AU722,RMDF!BB722,RMDF!BI722,RMDF!BP722,RMDF!BW722), RMDF!CD722=ROUND(RMDF!CD722,4))</f>
        <v>1</v>
      </c>
      <c r="CB722" s="317">
        <f>RMDF!CB722</f>
        <v>0</v>
      </c>
      <c r="CC722" s="318" t="str">
        <f>IF(CB722=0,"",_xlfn.XLOOKUP(CB722,StatePicklist!$1:$1,StatePicklist!$3:$3,"NA",0))</f>
        <v/>
      </c>
      <c r="CD722" s="297" t="str">
        <f ca="1">IF(RMDF!CC722="", "", IF(ISNUMBER(MATCH(RMDF!CC722, INDIRECT(CC722), 0)), "OK", "Invalid"))</f>
        <v/>
      </c>
      <c r="CE722" s="281"/>
      <c r="CF722" s="281"/>
      <c r="CG722" s="281"/>
      <c r="CH722" s="281" t="b">
        <f>AND(RMDF!CK722&gt;=0, RMDF!CK722&lt;=1-SUM(RMDF!Z722,RMDF!AG722,RMDF!AN722,RMDF!AU722,RMDF!BB722,RMDF!BI722,RMDF!BP722,RMDF!BW722,RMDF!CD722), RMDF!CK722=ROUND(RMDF!CK722,4))</f>
        <v>1</v>
      </c>
      <c r="CI722" s="317">
        <f>RMDF!CI722</f>
        <v>0</v>
      </c>
      <c r="CJ722" s="318" t="str">
        <f>IF(CI722=0,"",_xlfn.XLOOKUP(CI722,StatePicklist!$1:$1,StatePicklist!$3:$3,"NA",0))</f>
        <v/>
      </c>
      <c r="CK722" s="297" t="str">
        <f ca="1">IF(RMDF!CJ722="", "", IF(ISNUMBER(MATCH(RMDF!CJ722, INDIRECT(CJ722), 0)), "OK", "Invalid"))</f>
        <v/>
      </c>
      <c r="CL722" s="281"/>
      <c r="CM722" s="281"/>
      <c r="CN722" s="281"/>
      <c r="CO722" s="281" t="b">
        <f>AND(RMDF!CR722&gt;=0, RMDF!CR722&lt;=1-SUM(RMDF!Z722,RMDF!AG722,RMDF!AN722,RMDF!AU722,RMDF!BB722,RMDF!BI722,RMDF!BP722,RMDF!BW722,RMDF!CD722,RMDF!CK722), RMDF!CR722=ROUND(RMDF!CR722,4))</f>
        <v>1</v>
      </c>
      <c r="CP722" s="317">
        <f>RMDF!CP722</f>
        <v>0</v>
      </c>
      <c r="CQ722" s="318" t="str">
        <f>IF(CP722=0,"",_xlfn.XLOOKUP(CP722,StatePicklist!$1:$1,StatePicklist!$3:$3,"NA",0))</f>
        <v/>
      </c>
      <c r="CR722" s="297" t="str">
        <f ca="1">IF(RMDF!CQ722="", "", IF(ISNUMBER(MATCH(RMDF!CQ722, INDIRECT(CQ722), 0)), "OK", "Invalid"))</f>
        <v/>
      </c>
      <c r="CS722" s="281"/>
      <c r="CT722" s="281"/>
      <c r="CU722" s="281"/>
      <c r="CV722" s="281" t="b">
        <f>AND(RMDF!CY722&gt;=0, RMDF!CY722&lt;=1-SUM(RMDF!Z722,RMDF!AG722,RMDF!AN722,RMDF!AU722,RMDF!BB722,RMDF!BI722,RMDF!BP722,RMDF!BW722,RMDF!CD722,RMDF!CK722,RMDF!CR722), RMDF!CY722=ROUND(RMDF!CY722,4))</f>
        <v>1</v>
      </c>
      <c r="CW722" s="317">
        <f>RMDF!CW722</f>
        <v>0</v>
      </c>
      <c r="CX722" s="318" t="str">
        <f>IF(CW722=0,"",_xlfn.XLOOKUP(CW722,StatePicklist!$1:$1,StatePicklist!$3:$3,"NA",0))</f>
        <v/>
      </c>
      <c r="CY722" s="297" t="str">
        <f ca="1">IF(RMDF!CX722="", "", IF(ISNUMBER(MATCH(RMDF!CX722, INDIRECT(CX722), 0)), "OK", "Invalid"))</f>
        <v/>
      </c>
      <c r="CZ722" s="281"/>
      <c r="DA722" s="281"/>
      <c r="DB722" s="281"/>
      <c r="DC722" s="281" t="b">
        <f>AND(RMDF!DF722&gt;=0, RMDF!DF722&lt;=1-SUM(RMDF!Z722,RMDF!AG722,RMDF!AN722,RMDF!AU722,RMDF!BB722,RMDF!BI722,RMDF!BP722,RMDF!BW722,RMDF!CD722,RMDF!CK722,RMDF!CR722,RMDF!CY722), RMDF!DF722=ROUND(RMDF!DF722,4))</f>
        <v>1</v>
      </c>
      <c r="DD722" s="317">
        <f>RMDF!DD722</f>
        <v>0</v>
      </c>
      <c r="DE722" s="318" t="str">
        <f>IF(DD722=0,"",_xlfn.XLOOKUP(DD722,StatePicklist!$1:$1,StatePicklist!$3:$3,"NA",0))</f>
        <v/>
      </c>
      <c r="DF722" s="297" t="str">
        <f ca="1">IF(RMDF!DE722="", "", IF(ISNUMBER(MATCH(RMDF!DE722, INDIRECT(DE722), 0)), "OK", "Invalid"))</f>
        <v/>
      </c>
      <c r="DG722" s="281"/>
      <c r="DH722" s="281"/>
      <c r="DI722" s="281"/>
      <c r="DJ722" s="281" t="b">
        <f>AND(RMDF!DM722&gt;=0, RMDF!DM722&lt;=1-SUM(RMDF!Z722,RMDF!AG722,RMDF!AN722,RMDF!AU722,RMDF!BB722,RMDF!BI722,RMDF!BP722,RMDF!BW722,RMDF!CD722,RMDF!CK722,RMDF!CR722,RMDF!CY722,RMDF!DF722), RMDF!DM722=ROUND(RMDF!DM722,4))</f>
        <v>1</v>
      </c>
      <c r="DK722" s="317">
        <f>RMDF!DK722</f>
        <v>0</v>
      </c>
      <c r="DL722" s="318" t="str">
        <f>IF(DK722=0,"",_xlfn.XLOOKUP(DK722,StatePicklist!$1:$1,StatePicklist!$3:$3,"NA",0))</f>
        <v/>
      </c>
      <c r="DM722" s="297" t="str">
        <f ca="1">IF(RMDF!DL722="", "", IF(ISNUMBER(MATCH(RMDF!DL722, INDIRECT(DL722), 0)), "OK", "Invalid"))</f>
        <v/>
      </c>
      <c r="DN722" s="281"/>
      <c r="DO722" s="281"/>
      <c r="DP722" s="281"/>
      <c r="DQ722" s="281" t="b">
        <f>AND(RMDF!DT722&gt;=0, RMDF!DT722&lt;=1-SUM(RMDF!Z722,RMDF!AG722,RMDF!AN722,RMDF!AU722,RMDF!BB722,RMDF!BI722,RMDF!BP722,RMDF!BW722,RMDF!CD722,RMDF!CK722,RMDF!CR722,RMDF!CY722,RMDF!DF722,RMDF!DM722), RMDF!DT722=ROUND(RMDF!DT722,4))</f>
        <v>1</v>
      </c>
      <c r="DR722" s="317">
        <f>RMDF!DR722</f>
        <v>0</v>
      </c>
      <c r="DS722" s="318" t="str">
        <f>IF(DR722=0,"",_xlfn.XLOOKUP(DR722,StatePicklist!$1:$1,StatePicklist!$3:$3,"NA",0))</f>
        <v/>
      </c>
      <c r="DT722" s="297" t="str">
        <f ca="1">IF(RMDF!DS722="", "", IF(ISNUMBER(MATCH(RMDF!DS722, INDIRECT(DS722), 0)), "OK", "Invalid"))</f>
        <v/>
      </c>
      <c r="DU722" s="281"/>
      <c r="DV722" s="281"/>
      <c r="DW722" s="281"/>
      <c r="DX722" s="281" t="b">
        <f>AND(RMDF!EA722&gt;=0, RMDF!EA722&lt;=1-SUM(RMDF!Z722,RMDF!AG722,RMDF!AN722,RMDF!AU722,RMDF!BB722,RMDF!BI722,RMDF!BP722,RMDF!BW722,RMDF!CD722,RMDF!CK722,RMDF!CR722,RMDF!CY722,RMDF!DF722,RMDF!DM722,RMDF!DT722), RMDF!EA722=ROUND(RMDF!EA722,4))</f>
        <v>1</v>
      </c>
      <c r="DY722" s="317">
        <f>RMDF!DY722</f>
        <v>0</v>
      </c>
      <c r="DZ722" s="318" t="str">
        <f>IF(DY722=0,"",_xlfn.XLOOKUP(DY722,StatePicklist!$1:$1,StatePicklist!$3:$3,"NA",0))</f>
        <v/>
      </c>
      <c r="EA722" s="297" t="str">
        <f ca="1">IF(RMDF!DZ722="", "", IF(ISNUMBER(MATCH(RMDF!DZ722, INDIRECT(DZ722), 0)), "OK", "Invalid"))</f>
        <v/>
      </c>
      <c r="EB722" s="281"/>
      <c r="EC722" s="281"/>
      <c r="ED722" s="281"/>
      <c r="EE722" s="281" t="b">
        <f>AND(RMDF!EH722&gt;=0, RMDF!EH722&lt;=1-SUM(RMDF!Z722,RMDF!AG722,RMDF!AN722,RMDF!AU722,RMDF!BB722,RMDF!BI722,RMDF!BP722,RMDF!BW722,RMDF!CD722,RMDF!CK722,RMDF!CR722,RMDF!CY722,RMDF!DF722,RMDF!DM722,RMDF!DT722,RMDF!EA722), RMDF!EH722=ROUND(RMDF!EH722,4))</f>
        <v>1</v>
      </c>
      <c r="EF722" s="317">
        <f>RMDF!EF722</f>
        <v>0</v>
      </c>
      <c r="EG722" s="318" t="str">
        <f>IF(EF722=0,"",_xlfn.XLOOKUP(EF722,StatePicklist!$1:$1,StatePicklist!$3:$3,"NA",0))</f>
        <v/>
      </c>
      <c r="EH722" s="297" t="str">
        <f ca="1">IF(RMDF!EG722="", "", IF(ISNUMBER(MATCH(RMDF!EG722, INDIRECT(EG722), 0)), "OK", "Invalid"))</f>
        <v/>
      </c>
      <c r="EI722" s="281"/>
      <c r="EJ722" s="281"/>
      <c r="EK722" s="281"/>
      <c r="EL722" s="281" t="b">
        <f>AND(RMDF!EO722&gt;=0, RMDF!EO722&lt;=1-SUM(RMDF!Z722,RMDF!AG722,RMDF!AN722,RMDF!AU722,RMDF!BB722,RMDF!BI722,RMDF!BP722,RMDF!BW722,RMDF!CD722,RMDF!CK722,RMDF!CR722,RMDF!CY722,RMDF!DF722,RMDF!DM722,RMDF!DT722,RMDF!EA722,RMDF!EH722), RMDF!EO722=ROUND(RMDF!EO722,4))</f>
        <v>1</v>
      </c>
      <c r="EM722" s="317">
        <f>RMDF!EM722</f>
        <v>0</v>
      </c>
      <c r="EN722" s="318" t="str">
        <f>IF(EM722=0,"",_xlfn.XLOOKUP(EM722,StatePicklist!$1:$1,StatePicklist!$3:$3,"NA",0))</f>
        <v/>
      </c>
      <c r="EO722" s="297" t="str">
        <f ca="1">IF(RMDF!EN722="", "", IF(ISNUMBER(MATCH(RMDF!EN722, INDIRECT(EN722), 0)), "OK", "Invalid"))</f>
        <v/>
      </c>
      <c r="EP722" s="281"/>
      <c r="EQ722" s="281"/>
      <c r="ER722" s="281"/>
      <c r="ES722" s="281" t="b">
        <f>AND(RMDF!EV722&gt;=0, RMDF!EV722&lt;=1-SUM(RMDF!Z722,RMDF!AG722,RMDF!AN722,RMDF!AU722,RMDF!BB722,RMDF!BI722,RMDF!BP722,RMDF!BW722,RMDF!CD722,RMDF!CK722,RMDF!CR722,RMDF!CY722,RMDF!DF722,RMDF!DM722,RMDF!DT722,RMDF!EA722,RMDF!EH722,RMDF!EO722), RMDF!EV722=ROUND(RMDF!EV722,4))</f>
        <v>1</v>
      </c>
      <c r="ET722" s="317">
        <f>RMDF!ET722</f>
        <v>0</v>
      </c>
      <c r="EU722" s="318" t="str">
        <f>IF(ET722=0,"",_xlfn.XLOOKUP(ET722,StatePicklist!$1:$1,StatePicklist!$3:$3,"NA",0))</f>
        <v/>
      </c>
      <c r="EV722" s="297" t="str">
        <f ca="1">IF(RMDF!EU722="", "", IF(ISNUMBER(MATCH(RMDF!EU722, INDIRECT(EU722), 0)), "OK", "Invalid"))</f>
        <v/>
      </c>
      <c r="EW722" s="281"/>
      <c r="EX722" s="281"/>
      <c r="EY722" s="281"/>
      <c r="EZ722" s="281" t="b">
        <f>AND(RMDF!FC722&gt;=0, RMDF!FC722&lt;=1-SUM(RMDF!Z722,RMDF!AG722,RMDF!AN722,RMDF!AU722,RMDF!BB722,RMDF!BI722,RMDF!BP722,RMDF!BW722,RMDF!CD722,RMDF!CK722,RMDF!CR722,RMDF!CY722,RMDF!DF722,RMDF!DM722,RMDF!DT722,RMDF!EA722,RMDF!EH722,RMDF!EO722,RMDF!EV722), RMDF!FC722=ROUND(RMDF!FC722,4))</f>
        <v>1</v>
      </c>
      <c r="FA722" s="317">
        <f>RMDF!FA722</f>
        <v>0</v>
      </c>
      <c r="FB722" s="318" t="str">
        <f>IF(FA722=0,"",_xlfn.XLOOKUP(FA722,StatePicklist!$1:$1,StatePicklist!$3:$3,"NA",0))</f>
        <v/>
      </c>
      <c r="FC722" s="297" t="str">
        <f ca="1">IF(RMDF!FB722="", "", IF(ISNUMBER(MATCH(RMDF!FB722, INDIRECT(FB722), 0)), "OK", "Invalid"))</f>
        <v/>
      </c>
    </row>
    <row r="723" spans="1:159" s="205" customFormat="1" ht="39.9" customHeight="1" x14ac:dyDescent="0.25">
      <c r="A723" s="206"/>
      <c r="B723" s="196"/>
      <c r="C723" s="197"/>
      <c r="D723" s="198"/>
      <c r="E723" s="199"/>
      <c r="F723" s="200"/>
      <c r="G723" s="201"/>
      <c r="H723" s="292"/>
      <c r="I723" s="305">
        <f>RMDF!I723</f>
        <v>0</v>
      </c>
      <c r="J723" s="305" t="str">
        <f>IF(I723=ProductCode!$B$30,"PDReclPost",IF(OR(I723=ProductCode!$C$30,I723=ProductCode!$E$30,I723=ProductCode!$G$30),"PDPreCon",IF(OR(I723=ProductCode!$D$30,I723=ProductCode!$F$30),"PDNotReclPost","")))</f>
        <v/>
      </c>
      <c r="K723" s="305" t="str">
        <f t="shared" si="39"/>
        <v/>
      </c>
      <c r="L723" s="289"/>
      <c r="M723" s="305" t="str">
        <f t="shared" si="39"/>
        <v/>
      </c>
      <c r="N723" s="289" t="b">
        <f>AND(RMDF!N723&gt;=0, RMDF!N723&lt;=1-RMDF!L723, RMDF!N723=ROUND(RMDF!N723,4))</f>
        <v>1</v>
      </c>
      <c r="O723" s="286" t="str">
        <f>IF(P723="","",IF(I723="","",IF(LEFT(I723,13)="Reclaimed pos",RawMaterialCode!$E$569,RawMaterialCode!$E$568)))</f>
        <v>Reclaimed pre-consumer mixed fibers (RM0578)</v>
      </c>
      <c r="P723" s="295">
        <f t="shared" si="40"/>
        <v>1</v>
      </c>
      <c r="Q723" s="202"/>
      <c r="R723" s="203"/>
      <c r="S723" s="204" t="str">
        <f t="shared" si="41"/>
        <v/>
      </c>
      <c r="T723" s="281"/>
      <c r="U723" s="281"/>
      <c r="V723" s="281"/>
      <c r="W723" s="281"/>
      <c r="X723" s="317">
        <f>RMDF!X723</f>
        <v>0</v>
      </c>
      <c r="Y723" s="318" t="str">
        <f>IF(X723=0,"",_xlfn.XLOOKUP(X723,StatePicklist!$1:$1,StatePicklist!$3:$3,"NA",0))</f>
        <v/>
      </c>
      <c r="Z723" s="297" t="str">
        <f ca="1">IF(RMDF!Y723="", "", IF(ISNUMBER(MATCH(RMDF!Y723, INDIRECT(Y723), 0)), "OK", "Invalid"))</f>
        <v/>
      </c>
      <c r="AA723" s="281"/>
      <c r="AB723" s="281"/>
      <c r="AC723" s="281"/>
      <c r="AD723" s="281" t="b">
        <f>AND(RMDF!AG723&gt;=0, RMDF!AG723&lt;=1-RMDF!Z723, RMDF!AG723=ROUND(RMDF!AG723,4))</f>
        <v>1</v>
      </c>
      <c r="AE723" s="317">
        <f>RMDF!AE723</f>
        <v>0</v>
      </c>
      <c r="AF723" s="318" t="str">
        <f>IF(AE723=0,"",_xlfn.XLOOKUP(AE723,StatePicklist!$1:$1,StatePicklist!$3:$3,"NA",0))</f>
        <v/>
      </c>
      <c r="AG723" s="297" t="str">
        <f ca="1">IF(RMDF!AF723="", "", IF(ISNUMBER(MATCH(RMDF!AF723, INDIRECT(AF723), 0)), "OK", "Invalid"))</f>
        <v/>
      </c>
      <c r="AH723" s="281"/>
      <c r="AI723" s="281"/>
      <c r="AJ723" s="281"/>
      <c r="AK723" s="281" t="b">
        <f>AND(RMDF!AN723&gt;=0, RMDF!AN723&lt;=1-SUM(RMDF!Z723,RMDF!AG723), RMDF!AN723=ROUND(RMDF!AN723,4))</f>
        <v>1</v>
      </c>
      <c r="AL723" s="317">
        <f>RMDF!AL723</f>
        <v>0</v>
      </c>
      <c r="AM723" s="318" t="str">
        <f>IF(AL723=0,"",_xlfn.XLOOKUP(AL723,StatePicklist!$1:$1,StatePicklist!$3:$3,"NA",0))</f>
        <v/>
      </c>
      <c r="AN723" s="297" t="str">
        <f ca="1">IF(RMDF!AM723="", "", IF(ISNUMBER(MATCH(RMDF!AM723, INDIRECT(AM723), 0)), "OK", "Invalid"))</f>
        <v/>
      </c>
      <c r="AO723" s="281"/>
      <c r="AP723" s="281"/>
      <c r="AQ723" s="281"/>
      <c r="AR723" s="281" t="b">
        <f>AND(RMDF!AU723&gt;=0, RMDF!AU723&lt;=1-SUM(RMDF!Z723,RMDF!AG723,RMDF!AN723), RMDF!AU723=ROUND(RMDF!AU723,4))</f>
        <v>1</v>
      </c>
      <c r="AS723" s="317">
        <f>RMDF!AS723</f>
        <v>0</v>
      </c>
      <c r="AT723" s="318" t="str">
        <f>IF(AS723=0,"",_xlfn.XLOOKUP(AS723,StatePicklist!$1:$1,StatePicklist!$3:$3,"NA",0))</f>
        <v/>
      </c>
      <c r="AU723" s="297" t="str">
        <f ca="1">IF(RMDF!AT723="", "", IF(ISNUMBER(MATCH(RMDF!AT723, INDIRECT(AT723), 0)), "OK", "Invalid"))</f>
        <v/>
      </c>
      <c r="AV723" s="281"/>
      <c r="AW723" s="281"/>
      <c r="AX723" s="281"/>
      <c r="AY723" s="281" t="b">
        <f>AND(RMDF!BB723&gt;=0, RMDF!BB723&lt;=1-SUM(RMDF!Z723,RMDF!AG723,RMDF!AN723,RMDF!AU723), RMDF!BB723=ROUND(RMDF!BB723,4))</f>
        <v>1</v>
      </c>
      <c r="AZ723" s="317">
        <f>RMDF!AZ723</f>
        <v>0</v>
      </c>
      <c r="BA723" s="318" t="str">
        <f>IF(AZ723=0,"",_xlfn.XLOOKUP(AZ723,StatePicklist!$1:$1,StatePicklist!$3:$3,"NA",0))</f>
        <v/>
      </c>
      <c r="BB723" s="297" t="str">
        <f ca="1">IF(RMDF!BA723="", "", IF(ISNUMBER(MATCH(RMDF!BA723, INDIRECT(BA723), 0)), "OK", "Invalid"))</f>
        <v/>
      </c>
      <c r="BC723" s="281"/>
      <c r="BD723" s="281"/>
      <c r="BE723" s="281"/>
      <c r="BF723" s="281" t="b">
        <f>AND(RMDF!BI723&gt;=0, RMDF!BI723&lt;=1-SUM(RMDF!Z723,RMDF!AG723,RMDF!AN723,RMDF!AU723,RMDF!BB723), RMDF!BI723=ROUND(RMDF!BI723,4))</f>
        <v>1</v>
      </c>
      <c r="BG723" s="317">
        <f>RMDF!BG723</f>
        <v>0</v>
      </c>
      <c r="BH723" s="318" t="str">
        <f>IF(BG723=0,"",_xlfn.XLOOKUP(BG723,StatePicklist!$1:$1,StatePicklist!$3:$3,"NA",0))</f>
        <v/>
      </c>
      <c r="BI723" s="297" t="str">
        <f ca="1">IF(RMDF!BH723="", "", IF(ISNUMBER(MATCH(RMDF!BH723, INDIRECT(BH723), 0)), "OK", "Invalid"))</f>
        <v/>
      </c>
      <c r="BJ723" s="281"/>
      <c r="BK723" s="281"/>
      <c r="BL723" s="281"/>
      <c r="BM723" s="281" t="b">
        <f>AND(RMDF!BP723&gt;=0, RMDF!BP723&lt;=1-SUM(RMDF!Z723,RMDF!AG723,RMDF!AN723,RMDF!AU723,RMDF!BB723,RMDF!BI723), RMDF!BP723=ROUND(RMDF!BP723,4))</f>
        <v>1</v>
      </c>
      <c r="BN723" s="317">
        <f>RMDF!BN723</f>
        <v>0</v>
      </c>
      <c r="BO723" s="318" t="str">
        <f>IF(BN723=0,"",_xlfn.XLOOKUP(BN723,StatePicklist!$1:$1,StatePicklist!$3:$3,"NA",0))</f>
        <v/>
      </c>
      <c r="BP723" s="297" t="str">
        <f ca="1">IF(RMDF!BO723="", "", IF(ISNUMBER(MATCH(RMDF!BO723, INDIRECT(BO723), 0)), "OK", "Invalid"))</f>
        <v/>
      </c>
      <c r="BQ723" s="281"/>
      <c r="BR723" s="281"/>
      <c r="BS723" s="281"/>
      <c r="BT723" s="281" t="b">
        <f>AND(RMDF!BW723&gt;=0, RMDF!BW723&lt;=1-SUM(RMDF!Z723,RMDF!AG723,RMDF!AN723,RMDF!AU723,RMDF!BB723,RMDF!BI723,RMDF!BP723), RMDF!BW723=ROUND(RMDF!BW723,4))</f>
        <v>1</v>
      </c>
      <c r="BU723" s="317">
        <f>RMDF!BU723</f>
        <v>0</v>
      </c>
      <c r="BV723" s="318" t="str">
        <f>IF(BU723=0,"",_xlfn.XLOOKUP(BU723,StatePicklist!$1:$1,StatePicklist!$3:$3,"NA",0))</f>
        <v/>
      </c>
      <c r="BW723" s="297" t="str">
        <f ca="1">IF(RMDF!BV723="", "", IF(ISNUMBER(MATCH(RMDF!BV723, INDIRECT(BV723), 0)), "OK", "Invalid"))</f>
        <v/>
      </c>
      <c r="BX723" s="281"/>
      <c r="BY723" s="281"/>
      <c r="BZ723" s="281"/>
      <c r="CA723" s="281" t="b">
        <f>AND(RMDF!CD723&gt;=0, RMDF!CD723&lt;=1-SUM(RMDF!Z723,RMDF!AG723,RMDF!AN723,RMDF!AU723,RMDF!BB723,RMDF!BI723,RMDF!BP723,RMDF!BW723), RMDF!CD723=ROUND(RMDF!CD723,4))</f>
        <v>1</v>
      </c>
      <c r="CB723" s="317">
        <f>RMDF!CB723</f>
        <v>0</v>
      </c>
      <c r="CC723" s="318" t="str">
        <f>IF(CB723=0,"",_xlfn.XLOOKUP(CB723,StatePicklist!$1:$1,StatePicklist!$3:$3,"NA",0))</f>
        <v/>
      </c>
      <c r="CD723" s="297" t="str">
        <f ca="1">IF(RMDF!CC723="", "", IF(ISNUMBER(MATCH(RMDF!CC723, INDIRECT(CC723), 0)), "OK", "Invalid"))</f>
        <v/>
      </c>
      <c r="CE723" s="281"/>
      <c r="CF723" s="281"/>
      <c r="CG723" s="281"/>
      <c r="CH723" s="281" t="b">
        <f>AND(RMDF!CK723&gt;=0, RMDF!CK723&lt;=1-SUM(RMDF!Z723,RMDF!AG723,RMDF!AN723,RMDF!AU723,RMDF!BB723,RMDF!BI723,RMDF!BP723,RMDF!BW723,RMDF!CD723), RMDF!CK723=ROUND(RMDF!CK723,4))</f>
        <v>1</v>
      </c>
      <c r="CI723" s="317">
        <f>RMDF!CI723</f>
        <v>0</v>
      </c>
      <c r="CJ723" s="318" t="str">
        <f>IF(CI723=0,"",_xlfn.XLOOKUP(CI723,StatePicklist!$1:$1,StatePicklist!$3:$3,"NA",0))</f>
        <v/>
      </c>
      <c r="CK723" s="297" t="str">
        <f ca="1">IF(RMDF!CJ723="", "", IF(ISNUMBER(MATCH(RMDF!CJ723, INDIRECT(CJ723), 0)), "OK", "Invalid"))</f>
        <v/>
      </c>
      <c r="CL723" s="281"/>
      <c r="CM723" s="281"/>
      <c r="CN723" s="281"/>
      <c r="CO723" s="281" t="b">
        <f>AND(RMDF!CR723&gt;=0, RMDF!CR723&lt;=1-SUM(RMDF!Z723,RMDF!AG723,RMDF!AN723,RMDF!AU723,RMDF!BB723,RMDF!BI723,RMDF!BP723,RMDF!BW723,RMDF!CD723,RMDF!CK723), RMDF!CR723=ROUND(RMDF!CR723,4))</f>
        <v>1</v>
      </c>
      <c r="CP723" s="317">
        <f>RMDF!CP723</f>
        <v>0</v>
      </c>
      <c r="CQ723" s="318" t="str">
        <f>IF(CP723=0,"",_xlfn.XLOOKUP(CP723,StatePicklist!$1:$1,StatePicklist!$3:$3,"NA",0))</f>
        <v/>
      </c>
      <c r="CR723" s="297" t="str">
        <f ca="1">IF(RMDF!CQ723="", "", IF(ISNUMBER(MATCH(RMDF!CQ723, INDIRECT(CQ723), 0)), "OK", "Invalid"))</f>
        <v/>
      </c>
      <c r="CS723" s="281"/>
      <c r="CT723" s="281"/>
      <c r="CU723" s="281"/>
      <c r="CV723" s="281" t="b">
        <f>AND(RMDF!CY723&gt;=0, RMDF!CY723&lt;=1-SUM(RMDF!Z723,RMDF!AG723,RMDF!AN723,RMDF!AU723,RMDF!BB723,RMDF!BI723,RMDF!BP723,RMDF!BW723,RMDF!CD723,RMDF!CK723,RMDF!CR723), RMDF!CY723=ROUND(RMDF!CY723,4))</f>
        <v>1</v>
      </c>
      <c r="CW723" s="317">
        <f>RMDF!CW723</f>
        <v>0</v>
      </c>
      <c r="CX723" s="318" t="str">
        <f>IF(CW723=0,"",_xlfn.XLOOKUP(CW723,StatePicklist!$1:$1,StatePicklist!$3:$3,"NA",0))</f>
        <v/>
      </c>
      <c r="CY723" s="297" t="str">
        <f ca="1">IF(RMDF!CX723="", "", IF(ISNUMBER(MATCH(RMDF!CX723, INDIRECT(CX723), 0)), "OK", "Invalid"))</f>
        <v/>
      </c>
      <c r="CZ723" s="281"/>
      <c r="DA723" s="281"/>
      <c r="DB723" s="281"/>
      <c r="DC723" s="281" t="b">
        <f>AND(RMDF!DF723&gt;=0, RMDF!DF723&lt;=1-SUM(RMDF!Z723,RMDF!AG723,RMDF!AN723,RMDF!AU723,RMDF!BB723,RMDF!BI723,RMDF!BP723,RMDF!BW723,RMDF!CD723,RMDF!CK723,RMDF!CR723,RMDF!CY723), RMDF!DF723=ROUND(RMDF!DF723,4))</f>
        <v>1</v>
      </c>
      <c r="DD723" s="317">
        <f>RMDF!DD723</f>
        <v>0</v>
      </c>
      <c r="DE723" s="318" t="str">
        <f>IF(DD723=0,"",_xlfn.XLOOKUP(DD723,StatePicklist!$1:$1,StatePicklist!$3:$3,"NA",0))</f>
        <v/>
      </c>
      <c r="DF723" s="297" t="str">
        <f ca="1">IF(RMDF!DE723="", "", IF(ISNUMBER(MATCH(RMDF!DE723, INDIRECT(DE723), 0)), "OK", "Invalid"))</f>
        <v/>
      </c>
      <c r="DG723" s="281"/>
      <c r="DH723" s="281"/>
      <c r="DI723" s="281"/>
      <c r="DJ723" s="281" t="b">
        <f>AND(RMDF!DM723&gt;=0, RMDF!DM723&lt;=1-SUM(RMDF!Z723,RMDF!AG723,RMDF!AN723,RMDF!AU723,RMDF!BB723,RMDF!BI723,RMDF!BP723,RMDF!BW723,RMDF!CD723,RMDF!CK723,RMDF!CR723,RMDF!CY723,RMDF!DF723), RMDF!DM723=ROUND(RMDF!DM723,4))</f>
        <v>1</v>
      </c>
      <c r="DK723" s="317">
        <f>RMDF!DK723</f>
        <v>0</v>
      </c>
      <c r="DL723" s="318" t="str">
        <f>IF(DK723=0,"",_xlfn.XLOOKUP(DK723,StatePicklist!$1:$1,StatePicklist!$3:$3,"NA",0))</f>
        <v/>
      </c>
      <c r="DM723" s="297" t="str">
        <f ca="1">IF(RMDF!DL723="", "", IF(ISNUMBER(MATCH(RMDF!DL723, INDIRECT(DL723), 0)), "OK", "Invalid"))</f>
        <v/>
      </c>
      <c r="DN723" s="281"/>
      <c r="DO723" s="281"/>
      <c r="DP723" s="281"/>
      <c r="DQ723" s="281" t="b">
        <f>AND(RMDF!DT723&gt;=0, RMDF!DT723&lt;=1-SUM(RMDF!Z723,RMDF!AG723,RMDF!AN723,RMDF!AU723,RMDF!BB723,RMDF!BI723,RMDF!BP723,RMDF!BW723,RMDF!CD723,RMDF!CK723,RMDF!CR723,RMDF!CY723,RMDF!DF723,RMDF!DM723), RMDF!DT723=ROUND(RMDF!DT723,4))</f>
        <v>1</v>
      </c>
      <c r="DR723" s="317">
        <f>RMDF!DR723</f>
        <v>0</v>
      </c>
      <c r="DS723" s="318" t="str">
        <f>IF(DR723=0,"",_xlfn.XLOOKUP(DR723,StatePicklist!$1:$1,StatePicklist!$3:$3,"NA",0))</f>
        <v/>
      </c>
      <c r="DT723" s="297" t="str">
        <f ca="1">IF(RMDF!DS723="", "", IF(ISNUMBER(MATCH(RMDF!DS723, INDIRECT(DS723), 0)), "OK", "Invalid"))</f>
        <v/>
      </c>
      <c r="DU723" s="281"/>
      <c r="DV723" s="281"/>
      <c r="DW723" s="281"/>
      <c r="DX723" s="281" t="b">
        <f>AND(RMDF!EA723&gt;=0, RMDF!EA723&lt;=1-SUM(RMDF!Z723,RMDF!AG723,RMDF!AN723,RMDF!AU723,RMDF!BB723,RMDF!BI723,RMDF!BP723,RMDF!BW723,RMDF!CD723,RMDF!CK723,RMDF!CR723,RMDF!CY723,RMDF!DF723,RMDF!DM723,RMDF!DT723), RMDF!EA723=ROUND(RMDF!EA723,4))</f>
        <v>1</v>
      </c>
      <c r="DY723" s="317">
        <f>RMDF!DY723</f>
        <v>0</v>
      </c>
      <c r="DZ723" s="318" t="str">
        <f>IF(DY723=0,"",_xlfn.XLOOKUP(DY723,StatePicklist!$1:$1,StatePicklist!$3:$3,"NA",0))</f>
        <v/>
      </c>
      <c r="EA723" s="297" t="str">
        <f ca="1">IF(RMDF!DZ723="", "", IF(ISNUMBER(MATCH(RMDF!DZ723, INDIRECT(DZ723), 0)), "OK", "Invalid"))</f>
        <v/>
      </c>
      <c r="EB723" s="281"/>
      <c r="EC723" s="281"/>
      <c r="ED723" s="281"/>
      <c r="EE723" s="281" t="b">
        <f>AND(RMDF!EH723&gt;=0, RMDF!EH723&lt;=1-SUM(RMDF!Z723,RMDF!AG723,RMDF!AN723,RMDF!AU723,RMDF!BB723,RMDF!BI723,RMDF!BP723,RMDF!BW723,RMDF!CD723,RMDF!CK723,RMDF!CR723,RMDF!CY723,RMDF!DF723,RMDF!DM723,RMDF!DT723,RMDF!EA723), RMDF!EH723=ROUND(RMDF!EH723,4))</f>
        <v>1</v>
      </c>
      <c r="EF723" s="317">
        <f>RMDF!EF723</f>
        <v>0</v>
      </c>
      <c r="EG723" s="318" t="str">
        <f>IF(EF723=0,"",_xlfn.XLOOKUP(EF723,StatePicklist!$1:$1,StatePicklist!$3:$3,"NA",0))</f>
        <v/>
      </c>
      <c r="EH723" s="297" t="str">
        <f ca="1">IF(RMDF!EG723="", "", IF(ISNUMBER(MATCH(RMDF!EG723, INDIRECT(EG723), 0)), "OK", "Invalid"))</f>
        <v/>
      </c>
      <c r="EI723" s="281"/>
      <c r="EJ723" s="281"/>
      <c r="EK723" s="281"/>
      <c r="EL723" s="281" t="b">
        <f>AND(RMDF!EO723&gt;=0, RMDF!EO723&lt;=1-SUM(RMDF!Z723,RMDF!AG723,RMDF!AN723,RMDF!AU723,RMDF!BB723,RMDF!BI723,RMDF!BP723,RMDF!BW723,RMDF!CD723,RMDF!CK723,RMDF!CR723,RMDF!CY723,RMDF!DF723,RMDF!DM723,RMDF!DT723,RMDF!EA723,RMDF!EH723), RMDF!EO723=ROUND(RMDF!EO723,4))</f>
        <v>1</v>
      </c>
      <c r="EM723" s="317">
        <f>RMDF!EM723</f>
        <v>0</v>
      </c>
      <c r="EN723" s="318" t="str">
        <f>IF(EM723=0,"",_xlfn.XLOOKUP(EM723,StatePicklist!$1:$1,StatePicklist!$3:$3,"NA",0))</f>
        <v/>
      </c>
      <c r="EO723" s="297" t="str">
        <f ca="1">IF(RMDF!EN723="", "", IF(ISNUMBER(MATCH(RMDF!EN723, INDIRECT(EN723), 0)), "OK", "Invalid"))</f>
        <v/>
      </c>
      <c r="EP723" s="281"/>
      <c r="EQ723" s="281"/>
      <c r="ER723" s="281"/>
      <c r="ES723" s="281" t="b">
        <f>AND(RMDF!EV723&gt;=0, RMDF!EV723&lt;=1-SUM(RMDF!Z723,RMDF!AG723,RMDF!AN723,RMDF!AU723,RMDF!BB723,RMDF!BI723,RMDF!BP723,RMDF!BW723,RMDF!CD723,RMDF!CK723,RMDF!CR723,RMDF!CY723,RMDF!DF723,RMDF!DM723,RMDF!DT723,RMDF!EA723,RMDF!EH723,RMDF!EO723), RMDF!EV723=ROUND(RMDF!EV723,4))</f>
        <v>1</v>
      </c>
      <c r="ET723" s="317">
        <f>RMDF!ET723</f>
        <v>0</v>
      </c>
      <c r="EU723" s="318" t="str">
        <f>IF(ET723=0,"",_xlfn.XLOOKUP(ET723,StatePicklist!$1:$1,StatePicklist!$3:$3,"NA",0))</f>
        <v/>
      </c>
      <c r="EV723" s="297" t="str">
        <f ca="1">IF(RMDF!EU723="", "", IF(ISNUMBER(MATCH(RMDF!EU723, INDIRECT(EU723), 0)), "OK", "Invalid"))</f>
        <v/>
      </c>
      <c r="EW723" s="281"/>
      <c r="EX723" s="281"/>
      <c r="EY723" s="281"/>
      <c r="EZ723" s="281" t="b">
        <f>AND(RMDF!FC723&gt;=0, RMDF!FC723&lt;=1-SUM(RMDF!Z723,RMDF!AG723,RMDF!AN723,RMDF!AU723,RMDF!BB723,RMDF!BI723,RMDF!BP723,RMDF!BW723,RMDF!CD723,RMDF!CK723,RMDF!CR723,RMDF!CY723,RMDF!DF723,RMDF!DM723,RMDF!DT723,RMDF!EA723,RMDF!EH723,RMDF!EO723,RMDF!EV723), RMDF!FC723=ROUND(RMDF!FC723,4))</f>
        <v>1</v>
      </c>
      <c r="FA723" s="317">
        <f>RMDF!FA723</f>
        <v>0</v>
      </c>
      <c r="FB723" s="318" t="str">
        <f>IF(FA723=0,"",_xlfn.XLOOKUP(FA723,StatePicklist!$1:$1,StatePicklist!$3:$3,"NA",0))</f>
        <v/>
      </c>
      <c r="FC723" s="297" t="str">
        <f ca="1">IF(RMDF!FB723="", "", IF(ISNUMBER(MATCH(RMDF!FB723, INDIRECT(FB723), 0)), "OK", "Invalid"))</f>
        <v/>
      </c>
    </row>
    <row r="724" spans="1:159" s="205" customFormat="1" ht="39.9" customHeight="1" x14ac:dyDescent="0.25">
      <c r="A724" s="206"/>
      <c r="B724" s="196"/>
      <c r="C724" s="197"/>
      <c r="D724" s="198"/>
      <c r="E724" s="199"/>
      <c r="F724" s="200"/>
      <c r="G724" s="201"/>
      <c r="H724" s="292"/>
      <c r="I724" s="305">
        <f>RMDF!I724</f>
        <v>0</v>
      </c>
      <c r="J724" s="305" t="str">
        <f>IF(I724=ProductCode!$B$30,"PDReclPost",IF(OR(I724=ProductCode!$C$30,I724=ProductCode!$E$30,I724=ProductCode!$G$30),"PDPreCon",IF(OR(I724=ProductCode!$D$30,I724=ProductCode!$F$30),"PDNotReclPost","")))</f>
        <v/>
      </c>
      <c r="K724" s="305" t="str">
        <f t="shared" si="39"/>
        <v/>
      </c>
      <c r="L724" s="289"/>
      <c r="M724" s="305" t="str">
        <f t="shared" si="39"/>
        <v/>
      </c>
      <c r="N724" s="289" t="b">
        <f>AND(RMDF!N724&gt;=0, RMDF!N724&lt;=1-RMDF!L724, RMDF!N724=ROUND(RMDF!N724,4))</f>
        <v>1</v>
      </c>
      <c r="O724" s="286" t="str">
        <f>IF(P724="","",IF(I724="","",IF(LEFT(I724,13)="Reclaimed pos",RawMaterialCode!$E$569,RawMaterialCode!$E$568)))</f>
        <v>Reclaimed pre-consumer mixed fibers (RM0578)</v>
      </c>
      <c r="P724" s="295">
        <f t="shared" si="40"/>
        <v>1</v>
      </c>
      <c r="Q724" s="202"/>
      <c r="R724" s="203"/>
      <c r="S724" s="204" t="str">
        <f t="shared" si="41"/>
        <v/>
      </c>
      <c r="T724" s="281"/>
      <c r="U724" s="281"/>
      <c r="V724" s="281"/>
      <c r="W724" s="281"/>
      <c r="X724" s="317">
        <f>RMDF!X724</f>
        <v>0</v>
      </c>
      <c r="Y724" s="318" t="str">
        <f>IF(X724=0,"",_xlfn.XLOOKUP(X724,StatePicklist!$1:$1,StatePicklist!$3:$3,"NA",0))</f>
        <v/>
      </c>
      <c r="Z724" s="297" t="str">
        <f ca="1">IF(RMDF!Y724="", "", IF(ISNUMBER(MATCH(RMDF!Y724, INDIRECT(Y724), 0)), "OK", "Invalid"))</f>
        <v/>
      </c>
      <c r="AA724" s="281"/>
      <c r="AB724" s="281"/>
      <c r="AC724" s="281"/>
      <c r="AD724" s="281" t="b">
        <f>AND(RMDF!AG724&gt;=0, RMDF!AG724&lt;=1-RMDF!Z724, RMDF!AG724=ROUND(RMDF!AG724,4))</f>
        <v>1</v>
      </c>
      <c r="AE724" s="317">
        <f>RMDF!AE724</f>
        <v>0</v>
      </c>
      <c r="AF724" s="318" t="str">
        <f>IF(AE724=0,"",_xlfn.XLOOKUP(AE724,StatePicklist!$1:$1,StatePicklist!$3:$3,"NA",0))</f>
        <v/>
      </c>
      <c r="AG724" s="297" t="str">
        <f ca="1">IF(RMDF!AF724="", "", IF(ISNUMBER(MATCH(RMDF!AF724, INDIRECT(AF724), 0)), "OK", "Invalid"))</f>
        <v/>
      </c>
      <c r="AH724" s="281"/>
      <c r="AI724" s="281"/>
      <c r="AJ724" s="281"/>
      <c r="AK724" s="281" t="b">
        <f>AND(RMDF!AN724&gt;=0, RMDF!AN724&lt;=1-SUM(RMDF!Z724,RMDF!AG724), RMDF!AN724=ROUND(RMDF!AN724,4))</f>
        <v>1</v>
      </c>
      <c r="AL724" s="317">
        <f>RMDF!AL724</f>
        <v>0</v>
      </c>
      <c r="AM724" s="318" t="str">
        <f>IF(AL724=0,"",_xlfn.XLOOKUP(AL724,StatePicklist!$1:$1,StatePicklist!$3:$3,"NA",0))</f>
        <v/>
      </c>
      <c r="AN724" s="297" t="str">
        <f ca="1">IF(RMDF!AM724="", "", IF(ISNUMBER(MATCH(RMDF!AM724, INDIRECT(AM724), 0)), "OK", "Invalid"))</f>
        <v/>
      </c>
      <c r="AO724" s="281"/>
      <c r="AP724" s="281"/>
      <c r="AQ724" s="281"/>
      <c r="AR724" s="281" t="b">
        <f>AND(RMDF!AU724&gt;=0, RMDF!AU724&lt;=1-SUM(RMDF!Z724,RMDF!AG724,RMDF!AN724), RMDF!AU724=ROUND(RMDF!AU724,4))</f>
        <v>1</v>
      </c>
      <c r="AS724" s="317">
        <f>RMDF!AS724</f>
        <v>0</v>
      </c>
      <c r="AT724" s="318" t="str">
        <f>IF(AS724=0,"",_xlfn.XLOOKUP(AS724,StatePicklist!$1:$1,StatePicklist!$3:$3,"NA",0))</f>
        <v/>
      </c>
      <c r="AU724" s="297" t="str">
        <f ca="1">IF(RMDF!AT724="", "", IF(ISNUMBER(MATCH(RMDF!AT724, INDIRECT(AT724), 0)), "OK", "Invalid"))</f>
        <v/>
      </c>
      <c r="AV724" s="281"/>
      <c r="AW724" s="281"/>
      <c r="AX724" s="281"/>
      <c r="AY724" s="281" t="b">
        <f>AND(RMDF!BB724&gt;=0, RMDF!BB724&lt;=1-SUM(RMDF!Z724,RMDF!AG724,RMDF!AN724,RMDF!AU724), RMDF!BB724=ROUND(RMDF!BB724,4))</f>
        <v>1</v>
      </c>
      <c r="AZ724" s="317">
        <f>RMDF!AZ724</f>
        <v>0</v>
      </c>
      <c r="BA724" s="318" t="str">
        <f>IF(AZ724=0,"",_xlfn.XLOOKUP(AZ724,StatePicklist!$1:$1,StatePicklist!$3:$3,"NA",0))</f>
        <v/>
      </c>
      <c r="BB724" s="297" t="str">
        <f ca="1">IF(RMDF!BA724="", "", IF(ISNUMBER(MATCH(RMDF!BA724, INDIRECT(BA724), 0)), "OK", "Invalid"))</f>
        <v/>
      </c>
      <c r="BC724" s="281"/>
      <c r="BD724" s="281"/>
      <c r="BE724" s="281"/>
      <c r="BF724" s="281" t="b">
        <f>AND(RMDF!BI724&gt;=0, RMDF!BI724&lt;=1-SUM(RMDF!Z724,RMDF!AG724,RMDF!AN724,RMDF!AU724,RMDF!BB724), RMDF!BI724=ROUND(RMDF!BI724,4))</f>
        <v>1</v>
      </c>
      <c r="BG724" s="317">
        <f>RMDF!BG724</f>
        <v>0</v>
      </c>
      <c r="BH724" s="318" t="str">
        <f>IF(BG724=0,"",_xlfn.XLOOKUP(BG724,StatePicklist!$1:$1,StatePicklist!$3:$3,"NA",0))</f>
        <v/>
      </c>
      <c r="BI724" s="297" t="str">
        <f ca="1">IF(RMDF!BH724="", "", IF(ISNUMBER(MATCH(RMDF!BH724, INDIRECT(BH724), 0)), "OK", "Invalid"))</f>
        <v/>
      </c>
      <c r="BJ724" s="281"/>
      <c r="BK724" s="281"/>
      <c r="BL724" s="281"/>
      <c r="BM724" s="281" t="b">
        <f>AND(RMDF!BP724&gt;=0, RMDF!BP724&lt;=1-SUM(RMDF!Z724,RMDF!AG724,RMDF!AN724,RMDF!AU724,RMDF!BB724,RMDF!BI724), RMDF!BP724=ROUND(RMDF!BP724,4))</f>
        <v>1</v>
      </c>
      <c r="BN724" s="317">
        <f>RMDF!BN724</f>
        <v>0</v>
      </c>
      <c r="BO724" s="318" t="str">
        <f>IF(BN724=0,"",_xlfn.XLOOKUP(BN724,StatePicklist!$1:$1,StatePicklist!$3:$3,"NA",0))</f>
        <v/>
      </c>
      <c r="BP724" s="297" t="str">
        <f ca="1">IF(RMDF!BO724="", "", IF(ISNUMBER(MATCH(RMDF!BO724, INDIRECT(BO724), 0)), "OK", "Invalid"))</f>
        <v/>
      </c>
      <c r="BQ724" s="281"/>
      <c r="BR724" s="281"/>
      <c r="BS724" s="281"/>
      <c r="BT724" s="281" t="b">
        <f>AND(RMDF!BW724&gt;=0, RMDF!BW724&lt;=1-SUM(RMDF!Z724,RMDF!AG724,RMDF!AN724,RMDF!AU724,RMDF!BB724,RMDF!BI724,RMDF!BP724), RMDF!BW724=ROUND(RMDF!BW724,4))</f>
        <v>1</v>
      </c>
      <c r="BU724" s="317">
        <f>RMDF!BU724</f>
        <v>0</v>
      </c>
      <c r="BV724" s="318" t="str">
        <f>IF(BU724=0,"",_xlfn.XLOOKUP(BU724,StatePicklist!$1:$1,StatePicklist!$3:$3,"NA",0))</f>
        <v/>
      </c>
      <c r="BW724" s="297" t="str">
        <f ca="1">IF(RMDF!BV724="", "", IF(ISNUMBER(MATCH(RMDF!BV724, INDIRECT(BV724), 0)), "OK", "Invalid"))</f>
        <v/>
      </c>
      <c r="BX724" s="281"/>
      <c r="BY724" s="281"/>
      <c r="BZ724" s="281"/>
      <c r="CA724" s="281" t="b">
        <f>AND(RMDF!CD724&gt;=0, RMDF!CD724&lt;=1-SUM(RMDF!Z724,RMDF!AG724,RMDF!AN724,RMDF!AU724,RMDF!BB724,RMDF!BI724,RMDF!BP724,RMDF!BW724), RMDF!CD724=ROUND(RMDF!CD724,4))</f>
        <v>1</v>
      </c>
      <c r="CB724" s="317">
        <f>RMDF!CB724</f>
        <v>0</v>
      </c>
      <c r="CC724" s="318" t="str">
        <f>IF(CB724=0,"",_xlfn.XLOOKUP(CB724,StatePicklist!$1:$1,StatePicklist!$3:$3,"NA",0))</f>
        <v/>
      </c>
      <c r="CD724" s="297" t="str">
        <f ca="1">IF(RMDF!CC724="", "", IF(ISNUMBER(MATCH(RMDF!CC724, INDIRECT(CC724), 0)), "OK", "Invalid"))</f>
        <v/>
      </c>
      <c r="CE724" s="281"/>
      <c r="CF724" s="281"/>
      <c r="CG724" s="281"/>
      <c r="CH724" s="281" t="b">
        <f>AND(RMDF!CK724&gt;=0, RMDF!CK724&lt;=1-SUM(RMDF!Z724,RMDF!AG724,RMDF!AN724,RMDF!AU724,RMDF!BB724,RMDF!BI724,RMDF!BP724,RMDF!BW724,RMDF!CD724), RMDF!CK724=ROUND(RMDF!CK724,4))</f>
        <v>1</v>
      </c>
      <c r="CI724" s="317">
        <f>RMDF!CI724</f>
        <v>0</v>
      </c>
      <c r="CJ724" s="318" t="str">
        <f>IF(CI724=0,"",_xlfn.XLOOKUP(CI724,StatePicklist!$1:$1,StatePicklist!$3:$3,"NA",0))</f>
        <v/>
      </c>
      <c r="CK724" s="297" t="str">
        <f ca="1">IF(RMDF!CJ724="", "", IF(ISNUMBER(MATCH(RMDF!CJ724, INDIRECT(CJ724), 0)), "OK", "Invalid"))</f>
        <v/>
      </c>
      <c r="CL724" s="281"/>
      <c r="CM724" s="281"/>
      <c r="CN724" s="281"/>
      <c r="CO724" s="281" t="b">
        <f>AND(RMDF!CR724&gt;=0, RMDF!CR724&lt;=1-SUM(RMDF!Z724,RMDF!AG724,RMDF!AN724,RMDF!AU724,RMDF!BB724,RMDF!BI724,RMDF!BP724,RMDF!BW724,RMDF!CD724,RMDF!CK724), RMDF!CR724=ROUND(RMDF!CR724,4))</f>
        <v>1</v>
      </c>
      <c r="CP724" s="317">
        <f>RMDF!CP724</f>
        <v>0</v>
      </c>
      <c r="CQ724" s="318" t="str">
        <f>IF(CP724=0,"",_xlfn.XLOOKUP(CP724,StatePicklist!$1:$1,StatePicklist!$3:$3,"NA",0))</f>
        <v/>
      </c>
      <c r="CR724" s="297" t="str">
        <f ca="1">IF(RMDF!CQ724="", "", IF(ISNUMBER(MATCH(RMDF!CQ724, INDIRECT(CQ724), 0)), "OK", "Invalid"))</f>
        <v/>
      </c>
      <c r="CS724" s="281"/>
      <c r="CT724" s="281"/>
      <c r="CU724" s="281"/>
      <c r="CV724" s="281" t="b">
        <f>AND(RMDF!CY724&gt;=0, RMDF!CY724&lt;=1-SUM(RMDF!Z724,RMDF!AG724,RMDF!AN724,RMDF!AU724,RMDF!BB724,RMDF!BI724,RMDF!BP724,RMDF!BW724,RMDF!CD724,RMDF!CK724,RMDF!CR724), RMDF!CY724=ROUND(RMDF!CY724,4))</f>
        <v>1</v>
      </c>
      <c r="CW724" s="317">
        <f>RMDF!CW724</f>
        <v>0</v>
      </c>
      <c r="CX724" s="318" t="str">
        <f>IF(CW724=0,"",_xlfn.XLOOKUP(CW724,StatePicklist!$1:$1,StatePicklist!$3:$3,"NA",0))</f>
        <v/>
      </c>
      <c r="CY724" s="297" t="str">
        <f ca="1">IF(RMDF!CX724="", "", IF(ISNUMBER(MATCH(RMDF!CX724, INDIRECT(CX724), 0)), "OK", "Invalid"))</f>
        <v/>
      </c>
      <c r="CZ724" s="281"/>
      <c r="DA724" s="281"/>
      <c r="DB724" s="281"/>
      <c r="DC724" s="281" t="b">
        <f>AND(RMDF!DF724&gt;=0, RMDF!DF724&lt;=1-SUM(RMDF!Z724,RMDF!AG724,RMDF!AN724,RMDF!AU724,RMDF!BB724,RMDF!BI724,RMDF!BP724,RMDF!BW724,RMDF!CD724,RMDF!CK724,RMDF!CR724,RMDF!CY724), RMDF!DF724=ROUND(RMDF!DF724,4))</f>
        <v>1</v>
      </c>
      <c r="DD724" s="317">
        <f>RMDF!DD724</f>
        <v>0</v>
      </c>
      <c r="DE724" s="318" t="str">
        <f>IF(DD724=0,"",_xlfn.XLOOKUP(DD724,StatePicklist!$1:$1,StatePicklist!$3:$3,"NA",0))</f>
        <v/>
      </c>
      <c r="DF724" s="297" t="str">
        <f ca="1">IF(RMDF!DE724="", "", IF(ISNUMBER(MATCH(RMDF!DE724, INDIRECT(DE724), 0)), "OK", "Invalid"))</f>
        <v/>
      </c>
      <c r="DG724" s="281"/>
      <c r="DH724" s="281"/>
      <c r="DI724" s="281"/>
      <c r="DJ724" s="281" t="b">
        <f>AND(RMDF!DM724&gt;=0, RMDF!DM724&lt;=1-SUM(RMDF!Z724,RMDF!AG724,RMDF!AN724,RMDF!AU724,RMDF!BB724,RMDF!BI724,RMDF!BP724,RMDF!BW724,RMDF!CD724,RMDF!CK724,RMDF!CR724,RMDF!CY724,RMDF!DF724), RMDF!DM724=ROUND(RMDF!DM724,4))</f>
        <v>1</v>
      </c>
      <c r="DK724" s="317">
        <f>RMDF!DK724</f>
        <v>0</v>
      </c>
      <c r="DL724" s="318" t="str">
        <f>IF(DK724=0,"",_xlfn.XLOOKUP(DK724,StatePicklist!$1:$1,StatePicklist!$3:$3,"NA",0))</f>
        <v/>
      </c>
      <c r="DM724" s="297" t="str">
        <f ca="1">IF(RMDF!DL724="", "", IF(ISNUMBER(MATCH(RMDF!DL724, INDIRECT(DL724), 0)), "OK", "Invalid"))</f>
        <v/>
      </c>
      <c r="DN724" s="281"/>
      <c r="DO724" s="281"/>
      <c r="DP724" s="281"/>
      <c r="DQ724" s="281" t="b">
        <f>AND(RMDF!DT724&gt;=0, RMDF!DT724&lt;=1-SUM(RMDF!Z724,RMDF!AG724,RMDF!AN724,RMDF!AU724,RMDF!BB724,RMDF!BI724,RMDF!BP724,RMDF!BW724,RMDF!CD724,RMDF!CK724,RMDF!CR724,RMDF!CY724,RMDF!DF724,RMDF!DM724), RMDF!DT724=ROUND(RMDF!DT724,4))</f>
        <v>1</v>
      </c>
      <c r="DR724" s="317">
        <f>RMDF!DR724</f>
        <v>0</v>
      </c>
      <c r="DS724" s="318" t="str">
        <f>IF(DR724=0,"",_xlfn.XLOOKUP(DR724,StatePicklist!$1:$1,StatePicklist!$3:$3,"NA",0))</f>
        <v/>
      </c>
      <c r="DT724" s="297" t="str">
        <f ca="1">IF(RMDF!DS724="", "", IF(ISNUMBER(MATCH(RMDF!DS724, INDIRECT(DS724), 0)), "OK", "Invalid"))</f>
        <v/>
      </c>
      <c r="DU724" s="281"/>
      <c r="DV724" s="281"/>
      <c r="DW724" s="281"/>
      <c r="DX724" s="281" t="b">
        <f>AND(RMDF!EA724&gt;=0, RMDF!EA724&lt;=1-SUM(RMDF!Z724,RMDF!AG724,RMDF!AN724,RMDF!AU724,RMDF!BB724,RMDF!BI724,RMDF!BP724,RMDF!BW724,RMDF!CD724,RMDF!CK724,RMDF!CR724,RMDF!CY724,RMDF!DF724,RMDF!DM724,RMDF!DT724), RMDF!EA724=ROUND(RMDF!EA724,4))</f>
        <v>1</v>
      </c>
      <c r="DY724" s="317">
        <f>RMDF!DY724</f>
        <v>0</v>
      </c>
      <c r="DZ724" s="318" t="str">
        <f>IF(DY724=0,"",_xlfn.XLOOKUP(DY724,StatePicklist!$1:$1,StatePicklist!$3:$3,"NA",0))</f>
        <v/>
      </c>
      <c r="EA724" s="297" t="str">
        <f ca="1">IF(RMDF!DZ724="", "", IF(ISNUMBER(MATCH(RMDF!DZ724, INDIRECT(DZ724), 0)), "OK", "Invalid"))</f>
        <v/>
      </c>
      <c r="EB724" s="281"/>
      <c r="EC724" s="281"/>
      <c r="ED724" s="281"/>
      <c r="EE724" s="281" t="b">
        <f>AND(RMDF!EH724&gt;=0, RMDF!EH724&lt;=1-SUM(RMDF!Z724,RMDF!AG724,RMDF!AN724,RMDF!AU724,RMDF!BB724,RMDF!BI724,RMDF!BP724,RMDF!BW724,RMDF!CD724,RMDF!CK724,RMDF!CR724,RMDF!CY724,RMDF!DF724,RMDF!DM724,RMDF!DT724,RMDF!EA724), RMDF!EH724=ROUND(RMDF!EH724,4))</f>
        <v>1</v>
      </c>
      <c r="EF724" s="317">
        <f>RMDF!EF724</f>
        <v>0</v>
      </c>
      <c r="EG724" s="318" t="str">
        <f>IF(EF724=0,"",_xlfn.XLOOKUP(EF724,StatePicklist!$1:$1,StatePicklist!$3:$3,"NA",0))</f>
        <v/>
      </c>
      <c r="EH724" s="297" t="str">
        <f ca="1">IF(RMDF!EG724="", "", IF(ISNUMBER(MATCH(RMDF!EG724, INDIRECT(EG724), 0)), "OK", "Invalid"))</f>
        <v/>
      </c>
      <c r="EI724" s="281"/>
      <c r="EJ724" s="281"/>
      <c r="EK724" s="281"/>
      <c r="EL724" s="281" t="b">
        <f>AND(RMDF!EO724&gt;=0, RMDF!EO724&lt;=1-SUM(RMDF!Z724,RMDF!AG724,RMDF!AN724,RMDF!AU724,RMDF!BB724,RMDF!BI724,RMDF!BP724,RMDF!BW724,RMDF!CD724,RMDF!CK724,RMDF!CR724,RMDF!CY724,RMDF!DF724,RMDF!DM724,RMDF!DT724,RMDF!EA724,RMDF!EH724), RMDF!EO724=ROUND(RMDF!EO724,4))</f>
        <v>1</v>
      </c>
      <c r="EM724" s="317">
        <f>RMDF!EM724</f>
        <v>0</v>
      </c>
      <c r="EN724" s="318" t="str">
        <f>IF(EM724=0,"",_xlfn.XLOOKUP(EM724,StatePicklist!$1:$1,StatePicklist!$3:$3,"NA",0))</f>
        <v/>
      </c>
      <c r="EO724" s="297" t="str">
        <f ca="1">IF(RMDF!EN724="", "", IF(ISNUMBER(MATCH(RMDF!EN724, INDIRECT(EN724), 0)), "OK", "Invalid"))</f>
        <v/>
      </c>
      <c r="EP724" s="281"/>
      <c r="EQ724" s="281"/>
      <c r="ER724" s="281"/>
      <c r="ES724" s="281" t="b">
        <f>AND(RMDF!EV724&gt;=0, RMDF!EV724&lt;=1-SUM(RMDF!Z724,RMDF!AG724,RMDF!AN724,RMDF!AU724,RMDF!BB724,RMDF!BI724,RMDF!BP724,RMDF!BW724,RMDF!CD724,RMDF!CK724,RMDF!CR724,RMDF!CY724,RMDF!DF724,RMDF!DM724,RMDF!DT724,RMDF!EA724,RMDF!EH724,RMDF!EO724), RMDF!EV724=ROUND(RMDF!EV724,4))</f>
        <v>1</v>
      </c>
      <c r="ET724" s="317">
        <f>RMDF!ET724</f>
        <v>0</v>
      </c>
      <c r="EU724" s="318" t="str">
        <f>IF(ET724=0,"",_xlfn.XLOOKUP(ET724,StatePicklist!$1:$1,StatePicklist!$3:$3,"NA",0))</f>
        <v/>
      </c>
      <c r="EV724" s="297" t="str">
        <f ca="1">IF(RMDF!EU724="", "", IF(ISNUMBER(MATCH(RMDF!EU724, INDIRECT(EU724), 0)), "OK", "Invalid"))</f>
        <v/>
      </c>
      <c r="EW724" s="281"/>
      <c r="EX724" s="281"/>
      <c r="EY724" s="281"/>
      <c r="EZ724" s="281" t="b">
        <f>AND(RMDF!FC724&gt;=0, RMDF!FC724&lt;=1-SUM(RMDF!Z724,RMDF!AG724,RMDF!AN724,RMDF!AU724,RMDF!BB724,RMDF!BI724,RMDF!BP724,RMDF!BW724,RMDF!CD724,RMDF!CK724,RMDF!CR724,RMDF!CY724,RMDF!DF724,RMDF!DM724,RMDF!DT724,RMDF!EA724,RMDF!EH724,RMDF!EO724,RMDF!EV724), RMDF!FC724=ROUND(RMDF!FC724,4))</f>
        <v>1</v>
      </c>
      <c r="FA724" s="317">
        <f>RMDF!FA724</f>
        <v>0</v>
      </c>
      <c r="FB724" s="318" t="str">
        <f>IF(FA724=0,"",_xlfn.XLOOKUP(FA724,StatePicklist!$1:$1,StatePicklist!$3:$3,"NA",0))</f>
        <v/>
      </c>
      <c r="FC724" s="297" t="str">
        <f ca="1">IF(RMDF!FB724="", "", IF(ISNUMBER(MATCH(RMDF!FB724, INDIRECT(FB724), 0)), "OK", "Invalid"))</f>
        <v/>
      </c>
    </row>
    <row r="725" spans="1:159" s="205" customFormat="1" ht="39.9" customHeight="1" x14ac:dyDescent="0.25">
      <c r="A725" s="206"/>
      <c r="B725" s="196"/>
      <c r="C725" s="197"/>
      <c r="D725" s="198"/>
      <c r="E725" s="199"/>
      <c r="F725" s="200"/>
      <c r="G725" s="201"/>
      <c r="H725" s="292"/>
      <c r="I725" s="305">
        <f>RMDF!I725</f>
        <v>0</v>
      </c>
      <c r="J725" s="305" t="str">
        <f>IF(I725=ProductCode!$B$30,"PDReclPost",IF(OR(I725=ProductCode!$C$30,I725=ProductCode!$E$30,I725=ProductCode!$G$30),"PDPreCon",IF(OR(I725=ProductCode!$D$30,I725=ProductCode!$F$30),"PDNotReclPost","")))</f>
        <v/>
      </c>
      <c r="K725" s="305" t="str">
        <f t="shared" si="39"/>
        <v/>
      </c>
      <c r="L725" s="289"/>
      <c r="M725" s="305" t="str">
        <f t="shared" si="39"/>
        <v/>
      </c>
      <c r="N725" s="289" t="b">
        <f>AND(RMDF!N725&gt;=0, RMDF!N725&lt;=1-RMDF!L725, RMDF!N725=ROUND(RMDF!N725,4))</f>
        <v>1</v>
      </c>
      <c r="O725" s="286" t="str">
        <f>IF(P725="","",IF(I725="","",IF(LEFT(I725,13)="Reclaimed pos",RawMaterialCode!$E$569,RawMaterialCode!$E$568)))</f>
        <v>Reclaimed pre-consumer mixed fibers (RM0578)</v>
      </c>
      <c r="P725" s="295">
        <f t="shared" si="40"/>
        <v>1</v>
      </c>
      <c r="Q725" s="202"/>
      <c r="R725" s="203"/>
      <c r="S725" s="204" t="str">
        <f t="shared" si="41"/>
        <v/>
      </c>
      <c r="T725" s="281"/>
      <c r="U725" s="281"/>
      <c r="V725" s="281"/>
      <c r="W725" s="281"/>
      <c r="X725" s="317">
        <f>RMDF!X725</f>
        <v>0</v>
      </c>
      <c r="Y725" s="318" t="str">
        <f>IF(X725=0,"",_xlfn.XLOOKUP(X725,StatePicklist!$1:$1,StatePicklist!$3:$3,"NA",0))</f>
        <v/>
      </c>
      <c r="Z725" s="297" t="str">
        <f ca="1">IF(RMDF!Y725="", "", IF(ISNUMBER(MATCH(RMDF!Y725, INDIRECT(Y725), 0)), "OK", "Invalid"))</f>
        <v/>
      </c>
      <c r="AA725" s="281"/>
      <c r="AB725" s="281"/>
      <c r="AC725" s="281"/>
      <c r="AD725" s="281" t="b">
        <f>AND(RMDF!AG725&gt;=0, RMDF!AG725&lt;=1-RMDF!Z725, RMDF!AG725=ROUND(RMDF!AG725,4))</f>
        <v>1</v>
      </c>
      <c r="AE725" s="317">
        <f>RMDF!AE725</f>
        <v>0</v>
      </c>
      <c r="AF725" s="318" t="str">
        <f>IF(AE725=0,"",_xlfn.XLOOKUP(AE725,StatePicklist!$1:$1,StatePicklist!$3:$3,"NA",0))</f>
        <v/>
      </c>
      <c r="AG725" s="297" t="str">
        <f ca="1">IF(RMDF!AF725="", "", IF(ISNUMBER(MATCH(RMDF!AF725, INDIRECT(AF725), 0)), "OK", "Invalid"))</f>
        <v/>
      </c>
      <c r="AH725" s="281"/>
      <c r="AI725" s="281"/>
      <c r="AJ725" s="281"/>
      <c r="AK725" s="281" t="b">
        <f>AND(RMDF!AN725&gt;=0, RMDF!AN725&lt;=1-SUM(RMDF!Z725,RMDF!AG725), RMDF!AN725=ROUND(RMDF!AN725,4))</f>
        <v>1</v>
      </c>
      <c r="AL725" s="317">
        <f>RMDF!AL725</f>
        <v>0</v>
      </c>
      <c r="AM725" s="318" t="str">
        <f>IF(AL725=0,"",_xlfn.XLOOKUP(AL725,StatePicklist!$1:$1,StatePicklist!$3:$3,"NA",0))</f>
        <v/>
      </c>
      <c r="AN725" s="297" t="str">
        <f ca="1">IF(RMDF!AM725="", "", IF(ISNUMBER(MATCH(RMDF!AM725, INDIRECT(AM725), 0)), "OK", "Invalid"))</f>
        <v/>
      </c>
      <c r="AO725" s="281"/>
      <c r="AP725" s="281"/>
      <c r="AQ725" s="281"/>
      <c r="AR725" s="281" t="b">
        <f>AND(RMDF!AU725&gt;=0, RMDF!AU725&lt;=1-SUM(RMDF!Z725,RMDF!AG725,RMDF!AN725), RMDF!AU725=ROUND(RMDF!AU725,4))</f>
        <v>1</v>
      </c>
      <c r="AS725" s="317">
        <f>RMDF!AS725</f>
        <v>0</v>
      </c>
      <c r="AT725" s="318" t="str">
        <f>IF(AS725=0,"",_xlfn.XLOOKUP(AS725,StatePicklist!$1:$1,StatePicklist!$3:$3,"NA",0))</f>
        <v/>
      </c>
      <c r="AU725" s="297" t="str">
        <f ca="1">IF(RMDF!AT725="", "", IF(ISNUMBER(MATCH(RMDF!AT725, INDIRECT(AT725), 0)), "OK", "Invalid"))</f>
        <v/>
      </c>
      <c r="AV725" s="281"/>
      <c r="AW725" s="281"/>
      <c r="AX725" s="281"/>
      <c r="AY725" s="281" t="b">
        <f>AND(RMDF!BB725&gt;=0, RMDF!BB725&lt;=1-SUM(RMDF!Z725,RMDF!AG725,RMDF!AN725,RMDF!AU725), RMDF!BB725=ROUND(RMDF!BB725,4))</f>
        <v>1</v>
      </c>
      <c r="AZ725" s="317">
        <f>RMDF!AZ725</f>
        <v>0</v>
      </c>
      <c r="BA725" s="318" t="str">
        <f>IF(AZ725=0,"",_xlfn.XLOOKUP(AZ725,StatePicklist!$1:$1,StatePicklist!$3:$3,"NA",0))</f>
        <v/>
      </c>
      <c r="BB725" s="297" t="str">
        <f ca="1">IF(RMDF!BA725="", "", IF(ISNUMBER(MATCH(RMDF!BA725, INDIRECT(BA725), 0)), "OK", "Invalid"))</f>
        <v/>
      </c>
      <c r="BC725" s="281"/>
      <c r="BD725" s="281"/>
      <c r="BE725" s="281"/>
      <c r="BF725" s="281" t="b">
        <f>AND(RMDF!BI725&gt;=0, RMDF!BI725&lt;=1-SUM(RMDF!Z725,RMDF!AG725,RMDF!AN725,RMDF!AU725,RMDF!BB725), RMDF!BI725=ROUND(RMDF!BI725,4))</f>
        <v>1</v>
      </c>
      <c r="BG725" s="317">
        <f>RMDF!BG725</f>
        <v>0</v>
      </c>
      <c r="BH725" s="318" t="str">
        <f>IF(BG725=0,"",_xlfn.XLOOKUP(BG725,StatePicklist!$1:$1,StatePicklist!$3:$3,"NA",0))</f>
        <v/>
      </c>
      <c r="BI725" s="297" t="str">
        <f ca="1">IF(RMDF!BH725="", "", IF(ISNUMBER(MATCH(RMDF!BH725, INDIRECT(BH725), 0)), "OK", "Invalid"))</f>
        <v/>
      </c>
      <c r="BJ725" s="281"/>
      <c r="BK725" s="281"/>
      <c r="BL725" s="281"/>
      <c r="BM725" s="281" t="b">
        <f>AND(RMDF!BP725&gt;=0, RMDF!BP725&lt;=1-SUM(RMDF!Z725,RMDF!AG725,RMDF!AN725,RMDF!AU725,RMDF!BB725,RMDF!BI725), RMDF!BP725=ROUND(RMDF!BP725,4))</f>
        <v>1</v>
      </c>
      <c r="BN725" s="317">
        <f>RMDF!BN725</f>
        <v>0</v>
      </c>
      <c r="BO725" s="318" t="str">
        <f>IF(BN725=0,"",_xlfn.XLOOKUP(BN725,StatePicklist!$1:$1,StatePicklist!$3:$3,"NA",0))</f>
        <v/>
      </c>
      <c r="BP725" s="297" t="str">
        <f ca="1">IF(RMDF!BO725="", "", IF(ISNUMBER(MATCH(RMDF!BO725, INDIRECT(BO725), 0)), "OK", "Invalid"))</f>
        <v/>
      </c>
      <c r="BQ725" s="281"/>
      <c r="BR725" s="281"/>
      <c r="BS725" s="281"/>
      <c r="BT725" s="281" t="b">
        <f>AND(RMDF!BW725&gt;=0, RMDF!BW725&lt;=1-SUM(RMDF!Z725,RMDF!AG725,RMDF!AN725,RMDF!AU725,RMDF!BB725,RMDF!BI725,RMDF!BP725), RMDF!BW725=ROUND(RMDF!BW725,4))</f>
        <v>1</v>
      </c>
      <c r="BU725" s="317">
        <f>RMDF!BU725</f>
        <v>0</v>
      </c>
      <c r="BV725" s="318" t="str">
        <f>IF(BU725=0,"",_xlfn.XLOOKUP(BU725,StatePicklist!$1:$1,StatePicklist!$3:$3,"NA",0))</f>
        <v/>
      </c>
      <c r="BW725" s="297" t="str">
        <f ca="1">IF(RMDF!BV725="", "", IF(ISNUMBER(MATCH(RMDF!BV725, INDIRECT(BV725), 0)), "OK", "Invalid"))</f>
        <v/>
      </c>
      <c r="BX725" s="281"/>
      <c r="BY725" s="281"/>
      <c r="BZ725" s="281"/>
      <c r="CA725" s="281" t="b">
        <f>AND(RMDF!CD725&gt;=0, RMDF!CD725&lt;=1-SUM(RMDF!Z725,RMDF!AG725,RMDF!AN725,RMDF!AU725,RMDF!BB725,RMDF!BI725,RMDF!BP725,RMDF!BW725), RMDF!CD725=ROUND(RMDF!CD725,4))</f>
        <v>1</v>
      </c>
      <c r="CB725" s="317">
        <f>RMDF!CB725</f>
        <v>0</v>
      </c>
      <c r="CC725" s="318" t="str">
        <f>IF(CB725=0,"",_xlfn.XLOOKUP(CB725,StatePicklist!$1:$1,StatePicklist!$3:$3,"NA",0))</f>
        <v/>
      </c>
      <c r="CD725" s="297" t="str">
        <f ca="1">IF(RMDF!CC725="", "", IF(ISNUMBER(MATCH(RMDF!CC725, INDIRECT(CC725), 0)), "OK", "Invalid"))</f>
        <v/>
      </c>
      <c r="CE725" s="281"/>
      <c r="CF725" s="281"/>
      <c r="CG725" s="281"/>
      <c r="CH725" s="281" t="b">
        <f>AND(RMDF!CK725&gt;=0, RMDF!CK725&lt;=1-SUM(RMDF!Z725,RMDF!AG725,RMDF!AN725,RMDF!AU725,RMDF!BB725,RMDF!BI725,RMDF!BP725,RMDF!BW725,RMDF!CD725), RMDF!CK725=ROUND(RMDF!CK725,4))</f>
        <v>1</v>
      </c>
      <c r="CI725" s="317">
        <f>RMDF!CI725</f>
        <v>0</v>
      </c>
      <c r="CJ725" s="318" t="str">
        <f>IF(CI725=0,"",_xlfn.XLOOKUP(CI725,StatePicklist!$1:$1,StatePicklist!$3:$3,"NA",0))</f>
        <v/>
      </c>
      <c r="CK725" s="297" t="str">
        <f ca="1">IF(RMDF!CJ725="", "", IF(ISNUMBER(MATCH(RMDF!CJ725, INDIRECT(CJ725), 0)), "OK", "Invalid"))</f>
        <v/>
      </c>
      <c r="CL725" s="281"/>
      <c r="CM725" s="281"/>
      <c r="CN725" s="281"/>
      <c r="CO725" s="281" t="b">
        <f>AND(RMDF!CR725&gt;=0, RMDF!CR725&lt;=1-SUM(RMDF!Z725,RMDF!AG725,RMDF!AN725,RMDF!AU725,RMDF!BB725,RMDF!BI725,RMDF!BP725,RMDF!BW725,RMDF!CD725,RMDF!CK725), RMDF!CR725=ROUND(RMDF!CR725,4))</f>
        <v>1</v>
      </c>
      <c r="CP725" s="317">
        <f>RMDF!CP725</f>
        <v>0</v>
      </c>
      <c r="CQ725" s="318" t="str">
        <f>IF(CP725=0,"",_xlfn.XLOOKUP(CP725,StatePicklist!$1:$1,StatePicklist!$3:$3,"NA",0))</f>
        <v/>
      </c>
      <c r="CR725" s="297" t="str">
        <f ca="1">IF(RMDF!CQ725="", "", IF(ISNUMBER(MATCH(RMDF!CQ725, INDIRECT(CQ725), 0)), "OK", "Invalid"))</f>
        <v/>
      </c>
      <c r="CS725" s="281"/>
      <c r="CT725" s="281"/>
      <c r="CU725" s="281"/>
      <c r="CV725" s="281" t="b">
        <f>AND(RMDF!CY725&gt;=0, RMDF!CY725&lt;=1-SUM(RMDF!Z725,RMDF!AG725,RMDF!AN725,RMDF!AU725,RMDF!BB725,RMDF!BI725,RMDF!BP725,RMDF!BW725,RMDF!CD725,RMDF!CK725,RMDF!CR725), RMDF!CY725=ROUND(RMDF!CY725,4))</f>
        <v>1</v>
      </c>
      <c r="CW725" s="317">
        <f>RMDF!CW725</f>
        <v>0</v>
      </c>
      <c r="CX725" s="318" t="str">
        <f>IF(CW725=0,"",_xlfn.XLOOKUP(CW725,StatePicklist!$1:$1,StatePicklist!$3:$3,"NA",0))</f>
        <v/>
      </c>
      <c r="CY725" s="297" t="str">
        <f ca="1">IF(RMDF!CX725="", "", IF(ISNUMBER(MATCH(RMDF!CX725, INDIRECT(CX725), 0)), "OK", "Invalid"))</f>
        <v/>
      </c>
      <c r="CZ725" s="281"/>
      <c r="DA725" s="281"/>
      <c r="DB725" s="281"/>
      <c r="DC725" s="281" t="b">
        <f>AND(RMDF!DF725&gt;=0, RMDF!DF725&lt;=1-SUM(RMDF!Z725,RMDF!AG725,RMDF!AN725,RMDF!AU725,RMDF!BB725,RMDF!BI725,RMDF!BP725,RMDF!BW725,RMDF!CD725,RMDF!CK725,RMDF!CR725,RMDF!CY725), RMDF!DF725=ROUND(RMDF!DF725,4))</f>
        <v>1</v>
      </c>
      <c r="DD725" s="317">
        <f>RMDF!DD725</f>
        <v>0</v>
      </c>
      <c r="DE725" s="318" t="str">
        <f>IF(DD725=0,"",_xlfn.XLOOKUP(DD725,StatePicklist!$1:$1,StatePicklist!$3:$3,"NA",0))</f>
        <v/>
      </c>
      <c r="DF725" s="297" t="str">
        <f ca="1">IF(RMDF!DE725="", "", IF(ISNUMBER(MATCH(RMDF!DE725, INDIRECT(DE725), 0)), "OK", "Invalid"))</f>
        <v/>
      </c>
      <c r="DG725" s="281"/>
      <c r="DH725" s="281"/>
      <c r="DI725" s="281"/>
      <c r="DJ725" s="281" t="b">
        <f>AND(RMDF!DM725&gt;=0, RMDF!DM725&lt;=1-SUM(RMDF!Z725,RMDF!AG725,RMDF!AN725,RMDF!AU725,RMDF!BB725,RMDF!BI725,RMDF!BP725,RMDF!BW725,RMDF!CD725,RMDF!CK725,RMDF!CR725,RMDF!CY725,RMDF!DF725), RMDF!DM725=ROUND(RMDF!DM725,4))</f>
        <v>1</v>
      </c>
      <c r="DK725" s="317">
        <f>RMDF!DK725</f>
        <v>0</v>
      </c>
      <c r="DL725" s="318" t="str">
        <f>IF(DK725=0,"",_xlfn.XLOOKUP(DK725,StatePicklist!$1:$1,StatePicklist!$3:$3,"NA",0))</f>
        <v/>
      </c>
      <c r="DM725" s="297" t="str">
        <f ca="1">IF(RMDF!DL725="", "", IF(ISNUMBER(MATCH(RMDF!DL725, INDIRECT(DL725), 0)), "OK", "Invalid"))</f>
        <v/>
      </c>
      <c r="DN725" s="281"/>
      <c r="DO725" s="281"/>
      <c r="DP725" s="281"/>
      <c r="DQ725" s="281" t="b">
        <f>AND(RMDF!DT725&gt;=0, RMDF!DT725&lt;=1-SUM(RMDF!Z725,RMDF!AG725,RMDF!AN725,RMDF!AU725,RMDF!BB725,RMDF!BI725,RMDF!BP725,RMDF!BW725,RMDF!CD725,RMDF!CK725,RMDF!CR725,RMDF!CY725,RMDF!DF725,RMDF!DM725), RMDF!DT725=ROUND(RMDF!DT725,4))</f>
        <v>1</v>
      </c>
      <c r="DR725" s="317">
        <f>RMDF!DR725</f>
        <v>0</v>
      </c>
      <c r="DS725" s="318" t="str">
        <f>IF(DR725=0,"",_xlfn.XLOOKUP(DR725,StatePicklist!$1:$1,StatePicklist!$3:$3,"NA",0))</f>
        <v/>
      </c>
      <c r="DT725" s="297" t="str">
        <f ca="1">IF(RMDF!DS725="", "", IF(ISNUMBER(MATCH(RMDF!DS725, INDIRECT(DS725), 0)), "OK", "Invalid"))</f>
        <v/>
      </c>
      <c r="DU725" s="281"/>
      <c r="DV725" s="281"/>
      <c r="DW725" s="281"/>
      <c r="DX725" s="281" t="b">
        <f>AND(RMDF!EA725&gt;=0, RMDF!EA725&lt;=1-SUM(RMDF!Z725,RMDF!AG725,RMDF!AN725,RMDF!AU725,RMDF!BB725,RMDF!BI725,RMDF!BP725,RMDF!BW725,RMDF!CD725,RMDF!CK725,RMDF!CR725,RMDF!CY725,RMDF!DF725,RMDF!DM725,RMDF!DT725), RMDF!EA725=ROUND(RMDF!EA725,4))</f>
        <v>1</v>
      </c>
      <c r="DY725" s="317">
        <f>RMDF!DY725</f>
        <v>0</v>
      </c>
      <c r="DZ725" s="318" t="str">
        <f>IF(DY725=0,"",_xlfn.XLOOKUP(DY725,StatePicklist!$1:$1,StatePicklist!$3:$3,"NA",0))</f>
        <v/>
      </c>
      <c r="EA725" s="297" t="str">
        <f ca="1">IF(RMDF!DZ725="", "", IF(ISNUMBER(MATCH(RMDF!DZ725, INDIRECT(DZ725), 0)), "OK", "Invalid"))</f>
        <v/>
      </c>
      <c r="EB725" s="281"/>
      <c r="EC725" s="281"/>
      <c r="ED725" s="281"/>
      <c r="EE725" s="281" t="b">
        <f>AND(RMDF!EH725&gt;=0, RMDF!EH725&lt;=1-SUM(RMDF!Z725,RMDF!AG725,RMDF!AN725,RMDF!AU725,RMDF!BB725,RMDF!BI725,RMDF!BP725,RMDF!BW725,RMDF!CD725,RMDF!CK725,RMDF!CR725,RMDF!CY725,RMDF!DF725,RMDF!DM725,RMDF!DT725,RMDF!EA725), RMDF!EH725=ROUND(RMDF!EH725,4))</f>
        <v>1</v>
      </c>
      <c r="EF725" s="317">
        <f>RMDF!EF725</f>
        <v>0</v>
      </c>
      <c r="EG725" s="318" t="str">
        <f>IF(EF725=0,"",_xlfn.XLOOKUP(EF725,StatePicklist!$1:$1,StatePicklist!$3:$3,"NA",0))</f>
        <v/>
      </c>
      <c r="EH725" s="297" t="str">
        <f ca="1">IF(RMDF!EG725="", "", IF(ISNUMBER(MATCH(RMDF!EG725, INDIRECT(EG725), 0)), "OK", "Invalid"))</f>
        <v/>
      </c>
      <c r="EI725" s="281"/>
      <c r="EJ725" s="281"/>
      <c r="EK725" s="281"/>
      <c r="EL725" s="281" t="b">
        <f>AND(RMDF!EO725&gt;=0, RMDF!EO725&lt;=1-SUM(RMDF!Z725,RMDF!AG725,RMDF!AN725,RMDF!AU725,RMDF!BB725,RMDF!BI725,RMDF!BP725,RMDF!BW725,RMDF!CD725,RMDF!CK725,RMDF!CR725,RMDF!CY725,RMDF!DF725,RMDF!DM725,RMDF!DT725,RMDF!EA725,RMDF!EH725), RMDF!EO725=ROUND(RMDF!EO725,4))</f>
        <v>1</v>
      </c>
      <c r="EM725" s="317">
        <f>RMDF!EM725</f>
        <v>0</v>
      </c>
      <c r="EN725" s="318" t="str">
        <f>IF(EM725=0,"",_xlfn.XLOOKUP(EM725,StatePicklist!$1:$1,StatePicklist!$3:$3,"NA",0))</f>
        <v/>
      </c>
      <c r="EO725" s="297" t="str">
        <f ca="1">IF(RMDF!EN725="", "", IF(ISNUMBER(MATCH(RMDF!EN725, INDIRECT(EN725), 0)), "OK", "Invalid"))</f>
        <v/>
      </c>
      <c r="EP725" s="281"/>
      <c r="EQ725" s="281"/>
      <c r="ER725" s="281"/>
      <c r="ES725" s="281" t="b">
        <f>AND(RMDF!EV725&gt;=0, RMDF!EV725&lt;=1-SUM(RMDF!Z725,RMDF!AG725,RMDF!AN725,RMDF!AU725,RMDF!BB725,RMDF!BI725,RMDF!BP725,RMDF!BW725,RMDF!CD725,RMDF!CK725,RMDF!CR725,RMDF!CY725,RMDF!DF725,RMDF!DM725,RMDF!DT725,RMDF!EA725,RMDF!EH725,RMDF!EO725), RMDF!EV725=ROUND(RMDF!EV725,4))</f>
        <v>1</v>
      </c>
      <c r="ET725" s="317">
        <f>RMDF!ET725</f>
        <v>0</v>
      </c>
      <c r="EU725" s="318" t="str">
        <f>IF(ET725=0,"",_xlfn.XLOOKUP(ET725,StatePicklist!$1:$1,StatePicklist!$3:$3,"NA",0))</f>
        <v/>
      </c>
      <c r="EV725" s="297" t="str">
        <f ca="1">IF(RMDF!EU725="", "", IF(ISNUMBER(MATCH(RMDF!EU725, INDIRECT(EU725), 0)), "OK", "Invalid"))</f>
        <v/>
      </c>
      <c r="EW725" s="281"/>
      <c r="EX725" s="281"/>
      <c r="EY725" s="281"/>
      <c r="EZ725" s="281" t="b">
        <f>AND(RMDF!FC725&gt;=0, RMDF!FC725&lt;=1-SUM(RMDF!Z725,RMDF!AG725,RMDF!AN725,RMDF!AU725,RMDF!BB725,RMDF!BI725,RMDF!BP725,RMDF!BW725,RMDF!CD725,RMDF!CK725,RMDF!CR725,RMDF!CY725,RMDF!DF725,RMDF!DM725,RMDF!DT725,RMDF!EA725,RMDF!EH725,RMDF!EO725,RMDF!EV725), RMDF!FC725=ROUND(RMDF!FC725,4))</f>
        <v>1</v>
      </c>
      <c r="FA725" s="317">
        <f>RMDF!FA725</f>
        <v>0</v>
      </c>
      <c r="FB725" s="318" t="str">
        <f>IF(FA725=0,"",_xlfn.XLOOKUP(FA725,StatePicklist!$1:$1,StatePicklist!$3:$3,"NA",0))</f>
        <v/>
      </c>
      <c r="FC725" s="297" t="str">
        <f ca="1">IF(RMDF!FB725="", "", IF(ISNUMBER(MATCH(RMDF!FB725, INDIRECT(FB725), 0)), "OK", "Invalid"))</f>
        <v/>
      </c>
    </row>
    <row r="726" spans="1:159" s="205" customFormat="1" ht="39.9" customHeight="1" x14ac:dyDescent="0.25">
      <c r="A726" s="206"/>
      <c r="B726" s="196"/>
      <c r="C726" s="197"/>
      <c r="D726" s="198"/>
      <c r="E726" s="199"/>
      <c r="F726" s="200"/>
      <c r="G726" s="201"/>
      <c r="H726" s="292"/>
      <c r="I726" s="305">
        <f>RMDF!I726</f>
        <v>0</v>
      </c>
      <c r="J726" s="305" t="str">
        <f>IF(I726=ProductCode!$B$30,"PDReclPost",IF(OR(I726=ProductCode!$C$30,I726=ProductCode!$E$30,I726=ProductCode!$G$30),"PDPreCon",IF(OR(I726=ProductCode!$D$30,I726=ProductCode!$F$30),"PDNotReclPost","")))</f>
        <v/>
      </c>
      <c r="K726" s="305" t="str">
        <f t="shared" si="39"/>
        <v/>
      </c>
      <c r="L726" s="289"/>
      <c r="M726" s="305" t="str">
        <f t="shared" si="39"/>
        <v/>
      </c>
      <c r="N726" s="289" t="b">
        <f>AND(RMDF!N726&gt;=0, RMDF!N726&lt;=1-RMDF!L726, RMDF!N726=ROUND(RMDF!N726,4))</f>
        <v>1</v>
      </c>
      <c r="O726" s="286" t="str">
        <f>IF(P726="","",IF(I726="","",IF(LEFT(I726,13)="Reclaimed pos",RawMaterialCode!$E$569,RawMaterialCode!$E$568)))</f>
        <v>Reclaimed pre-consumer mixed fibers (RM0578)</v>
      </c>
      <c r="P726" s="295">
        <f t="shared" si="40"/>
        <v>1</v>
      </c>
      <c r="Q726" s="202"/>
      <c r="R726" s="203"/>
      <c r="S726" s="204" t="str">
        <f t="shared" si="41"/>
        <v/>
      </c>
      <c r="T726" s="281"/>
      <c r="U726" s="281"/>
      <c r="V726" s="281"/>
      <c r="W726" s="281"/>
      <c r="X726" s="317">
        <f>RMDF!X726</f>
        <v>0</v>
      </c>
      <c r="Y726" s="318" t="str">
        <f>IF(X726=0,"",_xlfn.XLOOKUP(X726,StatePicklist!$1:$1,StatePicklist!$3:$3,"NA",0))</f>
        <v/>
      </c>
      <c r="Z726" s="297" t="str">
        <f ca="1">IF(RMDF!Y726="", "", IF(ISNUMBER(MATCH(RMDF!Y726, INDIRECT(Y726), 0)), "OK", "Invalid"))</f>
        <v/>
      </c>
      <c r="AA726" s="281"/>
      <c r="AB726" s="281"/>
      <c r="AC726" s="281"/>
      <c r="AD726" s="281" t="b">
        <f>AND(RMDF!AG726&gt;=0, RMDF!AG726&lt;=1-RMDF!Z726, RMDF!AG726=ROUND(RMDF!AG726,4))</f>
        <v>1</v>
      </c>
      <c r="AE726" s="317">
        <f>RMDF!AE726</f>
        <v>0</v>
      </c>
      <c r="AF726" s="318" t="str">
        <f>IF(AE726=0,"",_xlfn.XLOOKUP(AE726,StatePicklist!$1:$1,StatePicklist!$3:$3,"NA",0))</f>
        <v/>
      </c>
      <c r="AG726" s="297" t="str">
        <f ca="1">IF(RMDF!AF726="", "", IF(ISNUMBER(MATCH(RMDF!AF726, INDIRECT(AF726), 0)), "OK", "Invalid"))</f>
        <v/>
      </c>
      <c r="AH726" s="281"/>
      <c r="AI726" s="281"/>
      <c r="AJ726" s="281"/>
      <c r="AK726" s="281" t="b">
        <f>AND(RMDF!AN726&gt;=0, RMDF!AN726&lt;=1-SUM(RMDF!Z726,RMDF!AG726), RMDF!AN726=ROUND(RMDF!AN726,4))</f>
        <v>1</v>
      </c>
      <c r="AL726" s="317">
        <f>RMDF!AL726</f>
        <v>0</v>
      </c>
      <c r="AM726" s="318" t="str">
        <f>IF(AL726=0,"",_xlfn.XLOOKUP(AL726,StatePicklist!$1:$1,StatePicklist!$3:$3,"NA",0))</f>
        <v/>
      </c>
      <c r="AN726" s="297" t="str">
        <f ca="1">IF(RMDF!AM726="", "", IF(ISNUMBER(MATCH(RMDF!AM726, INDIRECT(AM726), 0)), "OK", "Invalid"))</f>
        <v/>
      </c>
      <c r="AO726" s="281"/>
      <c r="AP726" s="281"/>
      <c r="AQ726" s="281"/>
      <c r="AR726" s="281" t="b">
        <f>AND(RMDF!AU726&gt;=0, RMDF!AU726&lt;=1-SUM(RMDF!Z726,RMDF!AG726,RMDF!AN726), RMDF!AU726=ROUND(RMDF!AU726,4))</f>
        <v>1</v>
      </c>
      <c r="AS726" s="317">
        <f>RMDF!AS726</f>
        <v>0</v>
      </c>
      <c r="AT726" s="318" t="str">
        <f>IF(AS726=0,"",_xlfn.XLOOKUP(AS726,StatePicklist!$1:$1,StatePicklist!$3:$3,"NA",0))</f>
        <v/>
      </c>
      <c r="AU726" s="297" t="str">
        <f ca="1">IF(RMDF!AT726="", "", IF(ISNUMBER(MATCH(RMDF!AT726, INDIRECT(AT726), 0)), "OK", "Invalid"))</f>
        <v/>
      </c>
      <c r="AV726" s="281"/>
      <c r="AW726" s="281"/>
      <c r="AX726" s="281"/>
      <c r="AY726" s="281" t="b">
        <f>AND(RMDF!BB726&gt;=0, RMDF!BB726&lt;=1-SUM(RMDF!Z726,RMDF!AG726,RMDF!AN726,RMDF!AU726), RMDF!BB726=ROUND(RMDF!BB726,4))</f>
        <v>1</v>
      </c>
      <c r="AZ726" s="317">
        <f>RMDF!AZ726</f>
        <v>0</v>
      </c>
      <c r="BA726" s="318" t="str">
        <f>IF(AZ726=0,"",_xlfn.XLOOKUP(AZ726,StatePicklist!$1:$1,StatePicklist!$3:$3,"NA",0))</f>
        <v/>
      </c>
      <c r="BB726" s="297" t="str">
        <f ca="1">IF(RMDF!BA726="", "", IF(ISNUMBER(MATCH(RMDF!BA726, INDIRECT(BA726), 0)), "OK", "Invalid"))</f>
        <v/>
      </c>
      <c r="BC726" s="281"/>
      <c r="BD726" s="281"/>
      <c r="BE726" s="281"/>
      <c r="BF726" s="281" t="b">
        <f>AND(RMDF!BI726&gt;=0, RMDF!BI726&lt;=1-SUM(RMDF!Z726,RMDF!AG726,RMDF!AN726,RMDF!AU726,RMDF!BB726), RMDF!BI726=ROUND(RMDF!BI726,4))</f>
        <v>1</v>
      </c>
      <c r="BG726" s="317">
        <f>RMDF!BG726</f>
        <v>0</v>
      </c>
      <c r="BH726" s="318" t="str">
        <f>IF(BG726=0,"",_xlfn.XLOOKUP(BG726,StatePicklist!$1:$1,StatePicklist!$3:$3,"NA",0))</f>
        <v/>
      </c>
      <c r="BI726" s="297" t="str">
        <f ca="1">IF(RMDF!BH726="", "", IF(ISNUMBER(MATCH(RMDF!BH726, INDIRECT(BH726), 0)), "OK", "Invalid"))</f>
        <v/>
      </c>
      <c r="BJ726" s="281"/>
      <c r="BK726" s="281"/>
      <c r="BL726" s="281"/>
      <c r="BM726" s="281" t="b">
        <f>AND(RMDF!BP726&gt;=0, RMDF!BP726&lt;=1-SUM(RMDF!Z726,RMDF!AG726,RMDF!AN726,RMDF!AU726,RMDF!BB726,RMDF!BI726), RMDF!BP726=ROUND(RMDF!BP726,4))</f>
        <v>1</v>
      </c>
      <c r="BN726" s="317">
        <f>RMDF!BN726</f>
        <v>0</v>
      </c>
      <c r="BO726" s="318" t="str">
        <f>IF(BN726=0,"",_xlfn.XLOOKUP(BN726,StatePicklist!$1:$1,StatePicklist!$3:$3,"NA",0))</f>
        <v/>
      </c>
      <c r="BP726" s="297" t="str">
        <f ca="1">IF(RMDF!BO726="", "", IF(ISNUMBER(MATCH(RMDF!BO726, INDIRECT(BO726), 0)), "OK", "Invalid"))</f>
        <v/>
      </c>
      <c r="BQ726" s="281"/>
      <c r="BR726" s="281"/>
      <c r="BS726" s="281"/>
      <c r="BT726" s="281" t="b">
        <f>AND(RMDF!BW726&gt;=0, RMDF!BW726&lt;=1-SUM(RMDF!Z726,RMDF!AG726,RMDF!AN726,RMDF!AU726,RMDF!BB726,RMDF!BI726,RMDF!BP726), RMDF!BW726=ROUND(RMDF!BW726,4))</f>
        <v>1</v>
      </c>
      <c r="BU726" s="317">
        <f>RMDF!BU726</f>
        <v>0</v>
      </c>
      <c r="BV726" s="318" t="str">
        <f>IF(BU726=0,"",_xlfn.XLOOKUP(BU726,StatePicklist!$1:$1,StatePicklist!$3:$3,"NA",0))</f>
        <v/>
      </c>
      <c r="BW726" s="297" t="str">
        <f ca="1">IF(RMDF!BV726="", "", IF(ISNUMBER(MATCH(RMDF!BV726, INDIRECT(BV726), 0)), "OK", "Invalid"))</f>
        <v/>
      </c>
      <c r="BX726" s="281"/>
      <c r="BY726" s="281"/>
      <c r="BZ726" s="281"/>
      <c r="CA726" s="281" t="b">
        <f>AND(RMDF!CD726&gt;=0, RMDF!CD726&lt;=1-SUM(RMDF!Z726,RMDF!AG726,RMDF!AN726,RMDF!AU726,RMDF!BB726,RMDF!BI726,RMDF!BP726,RMDF!BW726), RMDF!CD726=ROUND(RMDF!CD726,4))</f>
        <v>1</v>
      </c>
      <c r="CB726" s="317">
        <f>RMDF!CB726</f>
        <v>0</v>
      </c>
      <c r="CC726" s="318" t="str">
        <f>IF(CB726=0,"",_xlfn.XLOOKUP(CB726,StatePicklist!$1:$1,StatePicklist!$3:$3,"NA",0))</f>
        <v/>
      </c>
      <c r="CD726" s="297" t="str">
        <f ca="1">IF(RMDF!CC726="", "", IF(ISNUMBER(MATCH(RMDF!CC726, INDIRECT(CC726), 0)), "OK", "Invalid"))</f>
        <v/>
      </c>
      <c r="CE726" s="281"/>
      <c r="CF726" s="281"/>
      <c r="CG726" s="281"/>
      <c r="CH726" s="281" t="b">
        <f>AND(RMDF!CK726&gt;=0, RMDF!CK726&lt;=1-SUM(RMDF!Z726,RMDF!AG726,RMDF!AN726,RMDF!AU726,RMDF!BB726,RMDF!BI726,RMDF!BP726,RMDF!BW726,RMDF!CD726), RMDF!CK726=ROUND(RMDF!CK726,4))</f>
        <v>1</v>
      </c>
      <c r="CI726" s="317">
        <f>RMDF!CI726</f>
        <v>0</v>
      </c>
      <c r="CJ726" s="318" t="str">
        <f>IF(CI726=0,"",_xlfn.XLOOKUP(CI726,StatePicklist!$1:$1,StatePicklist!$3:$3,"NA",0))</f>
        <v/>
      </c>
      <c r="CK726" s="297" t="str">
        <f ca="1">IF(RMDF!CJ726="", "", IF(ISNUMBER(MATCH(RMDF!CJ726, INDIRECT(CJ726), 0)), "OK", "Invalid"))</f>
        <v/>
      </c>
      <c r="CL726" s="281"/>
      <c r="CM726" s="281"/>
      <c r="CN726" s="281"/>
      <c r="CO726" s="281" t="b">
        <f>AND(RMDF!CR726&gt;=0, RMDF!CR726&lt;=1-SUM(RMDF!Z726,RMDF!AG726,RMDF!AN726,RMDF!AU726,RMDF!BB726,RMDF!BI726,RMDF!BP726,RMDF!BW726,RMDF!CD726,RMDF!CK726), RMDF!CR726=ROUND(RMDF!CR726,4))</f>
        <v>1</v>
      </c>
      <c r="CP726" s="317">
        <f>RMDF!CP726</f>
        <v>0</v>
      </c>
      <c r="CQ726" s="318" t="str">
        <f>IF(CP726=0,"",_xlfn.XLOOKUP(CP726,StatePicklist!$1:$1,StatePicklist!$3:$3,"NA",0))</f>
        <v/>
      </c>
      <c r="CR726" s="297" t="str">
        <f ca="1">IF(RMDF!CQ726="", "", IF(ISNUMBER(MATCH(RMDF!CQ726, INDIRECT(CQ726), 0)), "OK", "Invalid"))</f>
        <v/>
      </c>
      <c r="CS726" s="281"/>
      <c r="CT726" s="281"/>
      <c r="CU726" s="281"/>
      <c r="CV726" s="281" t="b">
        <f>AND(RMDF!CY726&gt;=0, RMDF!CY726&lt;=1-SUM(RMDF!Z726,RMDF!AG726,RMDF!AN726,RMDF!AU726,RMDF!BB726,RMDF!BI726,RMDF!BP726,RMDF!BW726,RMDF!CD726,RMDF!CK726,RMDF!CR726), RMDF!CY726=ROUND(RMDF!CY726,4))</f>
        <v>1</v>
      </c>
      <c r="CW726" s="317">
        <f>RMDF!CW726</f>
        <v>0</v>
      </c>
      <c r="CX726" s="318" t="str">
        <f>IF(CW726=0,"",_xlfn.XLOOKUP(CW726,StatePicklist!$1:$1,StatePicklist!$3:$3,"NA",0))</f>
        <v/>
      </c>
      <c r="CY726" s="297" t="str">
        <f ca="1">IF(RMDF!CX726="", "", IF(ISNUMBER(MATCH(RMDF!CX726, INDIRECT(CX726), 0)), "OK", "Invalid"))</f>
        <v/>
      </c>
      <c r="CZ726" s="281"/>
      <c r="DA726" s="281"/>
      <c r="DB726" s="281"/>
      <c r="DC726" s="281" t="b">
        <f>AND(RMDF!DF726&gt;=0, RMDF!DF726&lt;=1-SUM(RMDF!Z726,RMDF!AG726,RMDF!AN726,RMDF!AU726,RMDF!BB726,RMDF!BI726,RMDF!BP726,RMDF!BW726,RMDF!CD726,RMDF!CK726,RMDF!CR726,RMDF!CY726), RMDF!DF726=ROUND(RMDF!DF726,4))</f>
        <v>1</v>
      </c>
      <c r="DD726" s="317">
        <f>RMDF!DD726</f>
        <v>0</v>
      </c>
      <c r="DE726" s="318" t="str">
        <f>IF(DD726=0,"",_xlfn.XLOOKUP(DD726,StatePicklist!$1:$1,StatePicklist!$3:$3,"NA",0))</f>
        <v/>
      </c>
      <c r="DF726" s="297" t="str">
        <f ca="1">IF(RMDF!DE726="", "", IF(ISNUMBER(MATCH(RMDF!DE726, INDIRECT(DE726), 0)), "OK", "Invalid"))</f>
        <v/>
      </c>
      <c r="DG726" s="281"/>
      <c r="DH726" s="281"/>
      <c r="DI726" s="281"/>
      <c r="DJ726" s="281" t="b">
        <f>AND(RMDF!DM726&gt;=0, RMDF!DM726&lt;=1-SUM(RMDF!Z726,RMDF!AG726,RMDF!AN726,RMDF!AU726,RMDF!BB726,RMDF!BI726,RMDF!BP726,RMDF!BW726,RMDF!CD726,RMDF!CK726,RMDF!CR726,RMDF!CY726,RMDF!DF726), RMDF!DM726=ROUND(RMDF!DM726,4))</f>
        <v>1</v>
      </c>
      <c r="DK726" s="317">
        <f>RMDF!DK726</f>
        <v>0</v>
      </c>
      <c r="DL726" s="318" t="str">
        <f>IF(DK726=0,"",_xlfn.XLOOKUP(DK726,StatePicklist!$1:$1,StatePicklist!$3:$3,"NA",0))</f>
        <v/>
      </c>
      <c r="DM726" s="297" t="str">
        <f ca="1">IF(RMDF!DL726="", "", IF(ISNUMBER(MATCH(RMDF!DL726, INDIRECT(DL726), 0)), "OK", "Invalid"))</f>
        <v/>
      </c>
      <c r="DN726" s="281"/>
      <c r="DO726" s="281"/>
      <c r="DP726" s="281"/>
      <c r="DQ726" s="281" t="b">
        <f>AND(RMDF!DT726&gt;=0, RMDF!DT726&lt;=1-SUM(RMDF!Z726,RMDF!AG726,RMDF!AN726,RMDF!AU726,RMDF!BB726,RMDF!BI726,RMDF!BP726,RMDF!BW726,RMDF!CD726,RMDF!CK726,RMDF!CR726,RMDF!CY726,RMDF!DF726,RMDF!DM726), RMDF!DT726=ROUND(RMDF!DT726,4))</f>
        <v>1</v>
      </c>
      <c r="DR726" s="317">
        <f>RMDF!DR726</f>
        <v>0</v>
      </c>
      <c r="DS726" s="318" t="str">
        <f>IF(DR726=0,"",_xlfn.XLOOKUP(DR726,StatePicklist!$1:$1,StatePicklist!$3:$3,"NA",0))</f>
        <v/>
      </c>
      <c r="DT726" s="297" t="str">
        <f ca="1">IF(RMDF!DS726="", "", IF(ISNUMBER(MATCH(RMDF!DS726, INDIRECT(DS726), 0)), "OK", "Invalid"))</f>
        <v/>
      </c>
      <c r="DU726" s="281"/>
      <c r="DV726" s="281"/>
      <c r="DW726" s="281"/>
      <c r="DX726" s="281" t="b">
        <f>AND(RMDF!EA726&gt;=0, RMDF!EA726&lt;=1-SUM(RMDF!Z726,RMDF!AG726,RMDF!AN726,RMDF!AU726,RMDF!BB726,RMDF!BI726,RMDF!BP726,RMDF!BW726,RMDF!CD726,RMDF!CK726,RMDF!CR726,RMDF!CY726,RMDF!DF726,RMDF!DM726,RMDF!DT726), RMDF!EA726=ROUND(RMDF!EA726,4))</f>
        <v>1</v>
      </c>
      <c r="DY726" s="317">
        <f>RMDF!DY726</f>
        <v>0</v>
      </c>
      <c r="DZ726" s="318" t="str">
        <f>IF(DY726=0,"",_xlfn.XLOOKUP(DY726,StatePicklist!$1:$1,StatePicklist!$3:$3,"NA",0))</f>
        <v/>
      </c>
      <c r="EA726" s="297" t="str">
        <f ca="1">IF(RMDF!DZ726="", "", IF(ISNUMBER(MATCH(RMDF!DZ726, INDIRECT(DZ726), 0)), "OK", "Invalid"))</f>
        <v/>
      </c>
      <c r="EB726" s="281"/>
      <c r="EC726" s="281"/>
      <c r="ED726" s="281"/>
      <c r="EE726" s="281" t="b">
        <f>AND(RMDF!EH726&gt;=0, RMDF!EH726&lt;=1-SUM(RMDF!Z726,RMDF!AG726,RMDF!AN726,RMDF!AU726,RMDF!BB726,RMDF!BI726,RMDF!BP726,RMDF!BW726,RMDF!CD726,RMDF!CK726,RMDF!CR726,RMDF!CY726,RMDF!DF726,RMDF!DM726,RMDF!DT726,RMDF!EA726), RMDF!EH726=ROUND(RMDF!EH726,4))</f>
        <v>1</v>
      </c>
      <c r="EF726" s="317">
        <f>RMDF!EF726</f>
        <v>0</v>
      </c>
      <c r="EG726" s="318" t="str">
        <f>IF(EF726=0,"",_xlfn.XLOOKUP(EF726,StatePicklist!$1:$1,StatePicklist!$3:$3,"NA",0))</f>
        <v/>
      </c>
      <c r="EH726" s="297" t="str">
        <f ca="1">IF(RMDF!EG726="", "", IF(ISNUMBER(MATCH(RMDF!EG726, INDIRECT(EG726), 0)), "OK", "Invalid"))</f>
        <v/>
      </c>
      <c r="EI726" s="281"/>
      <c r="EJ726" s="281"/>
      <c r="EK726" s="281"/>
      <c r="EL726" s="281" t="b">
        <f>AND(RMDF!EO726&gt;=0, RMDF!EO726&lt;=1-SUM(RMDF!Z726,RMDF!AG726,RMDF!AN726,RMDF!AU726,RMDF!BB726,RMDF!BI726,RMDF!BP726,RMDF!BW726,RMDF!CD726,RMDF!CK726,RMDF!CR726,RMDF!CY726,RMDF!DF726,RMDF!DM726,RMDF!DT726,RMDF!EA726,RMDF!EH726), RMDF!EO726=ROUND(RMDF!EO726,4))</f>
        <v>1</v>
      </c>
      <c r="EM726" s="317">
        <f>RMDF!EM726</f>
        <v>0</v>
      </c>
      <c r="EN726" s="318" t="str">
        <f>IF(EM726=0,"",_xlfn.XLOOKUP(EM726,StatePicklist!$1:$1,StatePicklist!$3:$3,"NA",0))</f>
        <v/>
      </c>
      <c r="EO726" s="297" t="str">
        <f ca="1">IF(RMDF!EN726="", "", IF(ISNUMBER(MATCH(RMDF!EN726, INDIRECT(EN726), 0)), "OK", "Invalid"))</f>
        <v/>
      </c>
      <c r="EP726" s="281"/>
      <c r="EQ726" s="281"/>
      <c r="ER726" s="281"/>
      <c r="ES726" s="281" t="b">
        <f>AND(RMDF!EV726&gt;=0, RMDF!EV726&lt;=1-SUM(RMDF!Z726,RMDF!AG726,RMDF!AN726,RMDF!AU726,RMDF!BB726,RMDF!BI726,RMDF!BP726,RMDF!BW726,RMDF!CD726,RMDF!CK726,RMDF!CR726,RMDF!CY726,RMDF!DF726,RMDF!DM726,RMDF!DT726,RMDF!EA726,RMDF!EH726,RMDF!EO726), RMDF!EV726=ROUND(RMDF!EV726,4))</f>
        <v>1</v>
      </c>
      <c r="ET726" s="317">
        <f>RMDF!ET726</f>
        <v>0</v>
      </c>
      <c r="EU726" s="318" t="str">
        <f>IF(ET726=0,"",_xlfn.XLOOKUP(ET726,StatePicklist!$1:$1,StatePicklist!$3:$3,"NA",0))</f>
        <v/>
      </c>
      <c r="EV726" s="297" t="str">
        <f ca="1">IF(RMDF!EU726="", "", IF(ISNUMBER(MATCH(RMDF!EU726, INDIRECT(EU726), 0)), "OK", "Invalid"))</f>
        <v/>
      </c>
      <c r="EW726" s="281"/>
      <c r="EX726" s="281"/>
      <c r="EY726" s="281"/>
      <c r="EZ726" s="281" t="b">
        <f>AND(RMDF!FC726&gt;=0, RMDF!FC726&lt;=1-SUM(RMDF!Z726,RMDF!AG726,RMDF!AN726,RMDF!AU726,RMDF!BB726,RMDF!BI726,RMDF!BP726,RMDF!BW726,RMDF!CD726,RMDF!CK726,RMDF!CR726,RMDF!CY726,RMDF!DF726,RMDF!DM726,RMDF!DT726,RMDF!EA726,RMDF!EH726,RMDF!EO726,RMDF!EV726), RMDF!FC726=ROUND(RMDF!FC726,4))</f>
        <v>1</v>
      </c>
      <c r="FA726" s="317">
        <f>RMDF!FA726</f>
        <v>0</v>
      </c>
      <c r="FB726" s="318" t="str">
        <f>IF(FA726=0,"",_xlfn.XLOOKUP(FA726,StatePicklist!$1:$1,StatePicklist!$3:$3,"NA",0))</f>
        <v/>
      </c>
      <c r="FC726" s="297" t="str">
        <f ca="1">IF(RMDF!FB726="", "", IF(ISNUMBER(MATCH(RMDF!FB726, INDIRECT(FB726), 0)), "OK", "Invalid"))</f>
        <v/>
      </c>
    </row>
    <row r="727" spans="1:159" s="205" customFormat="1" ht="39.9" customHeight="1" x14ac:dyDescent="0.25">
      <c r="A727" s="206"/>
      <c r="B727" s="196"/>
      <c r="C727" s="197"/>
      <c r="D727" s="198"/>
      <c r="E727" s="199"/>
      <c r="F727" s="200"/>
      <c r="G727" s="201"/>
      <c r="H727" s="292"/>
      <c r="I727" s="305">
        <f>RMDF!I727</f>
        <v>0</v>
      </c>
      <c r="J727" s="305" t="str">
        <f>IF(I727=ProductCode!$B$30,"PDReclPost",IF(OR(I727=ProductCode!$C$30,I727=ProductCode!$E$30,I727=ProductCode!$G$30),"PDPreCon",IF(OR(I727=ProductCode!$D$30,I727=ProductCode!$F$30),"PDNotReclPost","")))</f>
        <v/>
      </c>
      <c r="K727" s="305" t="str">
        <f t="shared" si="39"/>
        <v/>
      </c>
      <c r="L727" s="289"/>
      <c r="M727" s="305" t="str">
        <f t="shared" si="39"/>
        <v/>
      </c>
      <c r="N727" s="289" t="b">
        <f>AND(RMDF!N727&gt;=0, RMDF!N727&lt;=1-RMDF!L727, RMDF!N727=ROUND(RMDF!N727,4))</f>
        <v>1</v>
      </c>
      <c r="O727" s="286" t="str">
        <f>IF(P727="","",IF(I727="","",IF(LEFT(I727,13)="Reclaimed pos",RawMaterialCode!$E$569,RawMaterialCode!$E$568)))</f>
        <v>Reclaimed pre-consumer mixed fibers (RM0578)</v>
      </c>
      <c r="P727" s="295">
        <f t="shared" si="40"/>
        <v>1</v>
      </c>
      <c r="Q727" s="202"/>
      <c r="R727" s="203"/>
      <c r="S727" s="204" t="str">
        <f t="shared" si="41"/>
        <v/>
      </c>
      <c r="T727" s="281"/>
      <c r="U727" s="281"/>
      <c r="V727" s="281"/>
      <c r="W727" s="281"/>
      <c r="X727" s="317">
        <f>RMDF!X727</f>
        <v>0</v>
      </c>
      <c r="Y727" s="318" t="str">
        <f>IF(X727=0,"",_xlfn.XLOOKUP(X727,StatePicklist!$1:$1,StatePicklist!$3:$3,"NA",0))</f>
        <v/>
      </c>
      <c r="Z727" s="297" t="str">
        <f ca="1">IF(RMDF!Y727="", "", IF(ISNUMBER(MATCH(RMDF!Y727, INDIRECT(Y727), 0)), "OK", "Invalid"))</f>
        <v/>
      </c>
      <c r="AA727" s="281"/>
      <c r="AB727" s="281"/>
      <c r="AC727" s="281"/>
      <c r="AD727" s="281" t="b">
        <f>AND(RMDF!AG727&gt;=0, RMDF!AG727&lt;=1-RMDF!Z727, RMDF!AG727=ROUND(RMDF!AG727,4))</f>
        <v>1</v>
      </c>
      <c r="AE727" s="317">
        <f>RMDF!AE727</f>
        <v>0</v>
      </c>
      <c r="AF727" s="318" t="str">
        <f>IF(AE727=0,"",_xlfn.XLOOKUP(AE727,StatePicklist!$1:$1,StatePicklist!$3:$3,"NA",0))</f>
        <v/>
      </c>
      <c r="AG727" s="297" t="str">
        <f ca="1">IF(RMDF!AF727="", "", IF(ISNUMBER(MATCH(RMDF!AF727, INDIRECT(AF727), 0)), "OK", "Invalid"))</f>
        <v/>
      </c>
      <c r="AH727" s="281"/>
      <c r="AI727" s="281"/>
      <c r="AJ727" s="281"/>
      <c r="AK727" s="281" t="b">
        <f>AND(RMDF!AN727&gt;=0, RMDF!AN727&lt;=1-SUM(RMDF!Z727,RMDF!AG727), RMDF!AN727=ROUND(RMDF!AN727,4))</f>
        <v>1</v>
      </c>
      <c r="AL727" s="317">
        <f>RMDF!AL727</f>
        <v>0</v>
      </c>
      <c r="AM727" s="318" t="str">
        <f>IF(AL727=0,"",_xlfn.XLOOKUP(AL727,StatePicklist!$1:$1,StatePicklist!$3:$3,"NA",0))</f>
        <v/>
      </c>
      <c r="AN727" s="297" t="str">
        <f ca="1">IF(RMDF!AM727="", "", IF(ISNUMBER(MATCH(RMDF!AM727, INDIRECT(AM727), 0)), "OK", "Invalid"))</f>
        <v/>
      </c>
      <c r="AO727" s="281"/>
      <c r="AP727" s="281"/>
      <c r="AQ727" s="281"/>
      <c r="AR727" s="281" t="b">
        <f>AND(RMDF!AU727&gt;=0, RMDF!AU727&lt;=1-SUM(RMDF!Z727,RMDF!AG727,RMDF!AN727), RMDF!AU727=ROUND(RMDF!AU727,4))</f>
        <v>1</v>
      </c>
      <c r="AS727" s="317">
        <f>RMDF!AS727</f>
        <v>0</v>
      </c>
      <c r="AT727" s="318" t="str">
        <f>IF(AS727=0,"",_xlfn.XLOOKUP(AS727,StatePicklist!$1:$1,StatePicklist!$3:$3,"NA",0))</f>
        <v/>
      </c>
      <c r="AU727" s="297" t="str">
        <f ca="1">IF(RMDF!AT727="", "", IF(ISNUMBER(MATCH(RMDF!AT727, INDIRECT(AT727), 0)), "OK", "Invalid"))</f>
        <v/>
      </c>
      <c r="AV727" s="281"/>
      <c r="AW727" s="281"/>
      <c r="AX727" s="281"/>
      <c r="AY727" s="281" t="b">
        <f>AND(RMDF!BB727&gt;=0, RMDF!BB727&lt;=1-SUM(RMDF!Z727,RMDF!AG727,RMDF!AN727,RMDF!AU727), RMDF!BB727=ROUND(RMDF!BB727,4))</f>
        <v>1</v>
      </c>
      <c r="AZ727" s="317">
        <f>RMDF!AZ727</f>
        <v>0</v>
      </c>
      <c r="BA727" s="318" t="str">
        <f>IF(AZ727=0,"",_xlfn.XLOOKUP(AZ727,StatePicklist!$1:$1,StatePicklist!$3:$3,"NA",0))</f>
        <v/>
      </c>
      <c r="BB727" s="297" t="str">
        <f ca="1">IF(RMDF!BA727="", "", IF(ISNUMBER(MATCH(RMDF!BA727, INDIRECT(BA727), 0)), "OK", "Invalid"))</f>
        <v/>
      </c>
      <c r="BC727" s="281"/>
      <c r="BD727" s="281"/>
      <c r="BE727" s="281"/>
      <c r="BF727" s="281" t="b">
        <f>AND(RMDF!BI727&gt;=0, RMDF!BI727&lt;=1-SUM(RMDF!Z727,RMDF!AG727,RMDF!AN727,RMDF!AU727,RMDF!BB727), RMDF!BI727=ROUND(RMDF!BI727,4))</f>
        <v>1</v>
      </c>
      <c r="BG727" s="317">
        <f>RMDF!BG727</f>
        <v>0</v>
      </c>
      <c r="BH727" s="318" t="str">
        <f>IF(BG727=0,"",_xlfn.XLOOKUP(BG727,StatePicklist!$1:$1,StatePicklist!$3:$3,"NA",0))</f>
        <v/>
      </c>
      <c r="BI727" s="297" t="str">
        <f ca="1">IF(RMDF!BH727="", "", IF(ISNUMBER(MATCH(RMDF!BH727, INDIRECT(BH727), 0)), "OK", "Invalid"))</f>
        <v/>
      </c>
      <c r="BJ727" s="281"/>
      <c r="BK727" s="281"/>
      <c r="BL727" s="281"/>
      <c r="BM727" s="281" t="b">
        <f>AND(RMDF!BP727&gt;=0, RMDF!BP727&lt;=1-SUM(RMDF!Z727,RMDF!AG727,RMDF!AN727,RMDF!AU727,RMDF!BB727,RMDF!BI727), RMDF!BP727=ROUND(RMDF!BP727,4))</f>
        <v>1</v>
      </c>
      <c r="BN727" s="317">
        <f>RMDF!BN727</f>
        <v>0</v>
      </c>
      <c r="BO727" s="318" t="str">
        <f>IF(BN727=0,"",_xlfn.XLOOKUP(BN727,StatePicklist!$1:$1,StatePicklist!$3:$3,"NA",0))</f>
        <v/>
      </c>
      <c r="BP727" s="297" t="str">
        <f ca="1">IF(RMDF!BO727="", "", IF(ISNUMBER(MATCH(RMDF!BO727, INDIRECT(BO727), 0)), "OK", "Invalid"))</f>
        <v/>
      </c>
      <c r="BQ727" s="281"/>
      <c r="BR727" s="281"/>
      <c r="BS727" s="281"/>
      <c r="BT727" s="281" t="b">
        <f>AND(RMDF!BW727&gt;=0, RMDF!BW727&lt;=1-SUM(RMDF!Z727,RMDF!AG727,RMDF!AN727,RMDF!AU727,RMDF!BB727,RMDF!BI727,RMDF!BP727), RMDF!BW727=ROUND(RMDF!BW727,4))</f>
        <v>1</v>
      </c>
      <c r="BU727" s="317">
        <f>RMDF!BU727</f>
        <v>0</v>
      </c>
      <c r="BV727" s="318" t="str">
        <f>IF(BU727=0,"",_xlfn.XLOOKUP(BU727,StatePicklist!$1:$1,StatePicklist!$3:$3,"NA",0))</f>
        <v/>
      </c>
      <c r="BW727" s="297" t="str">
        <f ca="1">IF(RMDF!BV727="", "", IF(ISNUMBER(MATCH(RMDF!BV727, INDIRECT(BV727), 0)), "OK", "Invalid"))</f>
        <v/>
      </c>
      <c r="BX727" s="281"/>
      <c r="BY727" s="281"/>
      <c r="BZ727" s="281"/>
      <c r="CA727" s="281" t="b">
        <f>AND(RMDF!CD727&gt;=0, RMDF!CD727&lt;=1-SUM(RMDF!Z727,RMDF!AG727,RMDF!AN727,RMDF!AU727,RMDF!BB727,RMDF!BI727,RMDF!BP727,RMDF!BW727), RMDF!CD727=ROUND(RMDF!CD727,4))</f>
        <v>1</v>
      </c>
      <c r="CB727" s="317">
        <f>RMDF!CB727</f>
        <v>0</v>
      </c>
      <c r="CC727" s="318" t="str">
        <f>IF(CB727=0,"",_xlfn.XLOOKUP(CB727,StatePicklist!$1:$1,StatePicklist!$3:$3,"NA",0))</f>
        <v/>
      </c>
      <c r="CD727" s="297" t="str">
        <f ca="1">IF(RMDF!CC727="", "", IF(ISNUMBER(MATCH(RMDF!CC727, INDIRECT(CC727), 0)), "OK", "Invalid"))</f>
        <v/>
      </c>
      <c r="CE727" s="281"/>
      <c r="CF727" s="281"/>
      <c r="CG727" s="281"/>
      <c r="CH727" s="281" t="b">
        <f>AND(RMDF!CK727&gt;=0, RMDF!CK727&lt;=1-SUM(RMDF!Z727,RMDF!AG727,RMDF!AN727,RMDF!AU727,RMDF!BB727,RMDF!BI727,RMDF!BP727,RMDF!BW727,RMDF!CD727), RMDF!CK727=ROUND(RMDF!CK727,4))</f>
        <v>1</v>
      </c>
      <c r="CI727" s="317">
        <f>RMDF!CI727</f>
        <v>0</v>
      </c>
      <c r="CJ727" s="318" t="str">
        <f>IF(CI727=0,"",_xlfn.XLOOKUP(CI727,StatePicklist!$1:$1,StatePicklist!$3:$3,"NA",0))</f>
        <v/>
      </c>
      <c r="CK727" s="297" t="str">
        <f ca="1">IF(RMDF!CJ727="", "", IF(ISNUMBER(MATCH(RMDF!CJ727, INDIRECT(CJ727), 0)), "OK", "Invalid"))</f>
        <v/>
      </c>
      <c r="CL727" s="281"/>
      <c r="CM727" s="281"/>
      <c r="CN727" s="281"/>
      <c r="CO727" s="281" t="b">
        <f>AND(RMDF!CR727&gt;=0, RMDF!CR727&lt;=1-SUM(RMDF!Z727,RMDF!AG727,RMDF!AN727,RMDF!AU727,RMDF!BB727,RMDF!BI727,RMDF!BP727,RMDF!BW727,RMDF!CD727,RMDF!CK727), RMDF!CR727=ROUND(RMDF!CR727,4))</f>
        <v>1</v>
      </c>
      <c r="CP727" s="317">
        <f>RMDF!CP727</f>
        <v>0</v>
      </c>
      <c r="CQ727" s="318" t="str">
        <f>IF(CP727=0,"",_xlfn.XLOOKUP(CP727,StatePicklist!$1:$1,StatePicklist!$3:$3,"NA",0))</f>
        <v/>
      </c>
      <c r="CR727" s="297" t="str">
        <f ca="1">IF(RMDF!CQ727="", "", IF(ISNUMBER(MATCH(RMDF!CQ727, INDIRECT(CQ727), 0)), "OK", "Invalid"))</f>
        <v/>
      </c>
      <c r="CS727" s="281"/>
      <c r="CT727" s="281"/>
      <c r="CU727" s="281"/>
      <c r="CV727" s="281" t="b">
        <f>AND(RMDF!CY727&gt;=0, RMDF!CY727&lt;=1-SUM(RMDF!Z727,RMDF!AG727,RMDF!AN727,RMDF!AU727,RMDF!BB727,RMDF!BI727,RMDF!BP727,RMDF!BW727,RMDF!CD727,RMDF!CK727,RMDF!CR727), RMDF!CY727=ROUND(RMDF!CY727,4))</f>
        <v>1</v>
      </c>
      <c r="CW727" s="317">
        <f>RMDF!CW727</f>
        <v>0</v>
      </c>
      <c r="CX727" s="318" t="str">
        <f>IF(CW727=0,"",_xlfn.XLOOKUP(CW727,StatePicklist!$1:$1,StatePicklist!$3:$3,"NA",0))</f>
        <v/>
      </c>
      <c r="CY727" s="297" t="str">
        <f ca="1">IF(RMDF!CX727="", "", IF(ISNUMBER(MATCH(RMDF!CX727, INDIRECT(CX727), 0)), "OK", "Invalid"))</f>
        <v/>
      </c>
      <c r="CZ727" s="281"/>
      <c r="DA727" s="281"/>
      <c r="DB727" s="281"/>
      <c r="DC727" s="281" t="b">
        <f>AND(RMDF!DF727&gt;=0, RMDF!DF727&lt;=1-SUM(RMDF!Z727,RMDF!AG727,RMDF!AN727,RMDF!AU727,RMDF!BB727,RMDF!BI727,RMDF!BP727,RMDF!BW727,RMDF!CD727,RMDF!CK727,RMDF!CR727,RMDF!CY727), RMDF!DF727=ROUND(RMDF!DF727,4))</f>
        <v>1</v>
      </c>
      <c r="DD727" s="317">
        <f>RMDF!DD727</f>
        <v>0</v>
      </c>
      <c r="DE727" s="318" t="str">
        <f>IF(DD727=0,"",_xlfn.XLOOKUP(DD727,StatePicklist!$1:$1,StatePicklist!$3:$3,"NA",0))</f>
        <v/>
      </c>
      <c r="DF727" s="297" t="str">
        <f ca="1">IF(RMDF!DE727="", "", IF(ISNUMBER(MATCH(RMDF!DE727, INDIRECT(DE727), 0)), "OK", "Invalid"))</f>
        <v/>
      </c>
      <c r="DG727" s="281"/>
      <c r="DH727" s="281"/>
      <c r="DI727" s="281"/>
      <c r="DJ727" s="281" t="b">
        <f>AND(RMDF!DM727&gt;=0, RMDF!DM727&lt;=1-SUM(RMDF!Z727,RMDF!AG727,RMDF!AN727,RMDF!AU727,RMDF!BB727,RMDF!BI727,RMDF!BP727,RMDF!BW727,RMDF!CD727,RMDF!CK727,RMDF!CR727,RMDF!CY727,RMDF!DF727), RMDF!DM727=ROUND(RMDF!DM727,4))</f>
        <v>1</v>
      </c>
      <c r="DK727" s="317">
        <f>RMDF!DK727</f>
        <v>0</v>
      </c>
      <c r="DL727" s="318" t="str">
        <f>IF(DK727=0,"",_xlfn.XLOOKUP(DK727,StatePicklist!$1:$1,StatePicklist!$3:$3,"NA",0))</f>
        <v/>
      </c>
      <c r="DM727" s="297" t="str">
        <f ca="1">IF(RMDF!DL727="", "", IF(ISNUMBER(MATCH(RMDF!DL727, INDIRECT(DL727), 0)), "OK", "Invalid"))</f>
        <v/>
      </c>
      <c r="DN727" s="281"/>
      <c r="DO727" s="281"/>
      <c r="DP727" s="281"/>
      <c r="DQ727" s="281" t="b">
        <f>AND(RMDF!DT727&gt;=0, RMDF!DT727&lt;=1-SUM(RMDF!Z727,RMDF!AG727,RMDF!AN727,RMDF!AU727,RMDF!BB727,RMDF!BI727,RMDF!BP727,RMDF!BW727,RMDF!CD727,RMDF!CK727,RMDF!CR727,RMDF!CY727,RMDF!DF727,RMDF!DM727), RMDF!DT727=ROUND(RMDF!DT727,4))</f>
        <v>1</v>
      </c>
      <c r="DR727" s="317">
        <f>RMDF!DR727</f>
        <v>0</v>
      </c>
      <c r="DS727" s="318" t="str">
        <f>IF(DR727=0,"",_xlfn.XLOOKUP(DR727,StatePicklist!$1:$1,StatePicklist!$3:$3,"NA",0))</f>
        <v/>
      </c>
      <c r="DT727" s="297" t="str">
        <f ca="1">IF(RMDF!DS727="", "", IF(ISNUMBER(MATCH(RMDF!DS727, INDIRECT(DS727), 0)), "OK", "Invalid"))</f>
        <v/>
      </c>
      <c r="DU727" s="281"/>
      <c r="DV727" s="281"/>
      <c r="DW727" s="281"/>
      <c r="DX727" s="281" t="b">
        <f>AND(RMDF!EA727&gt;=0, RMDF!EA727&lt;=1-SUM(RMDF!Z727,RMDF!AG727,RMDF!AN727,RMDF!AU727,RMDF!BB727,RMDF!BI727,RMDF!BP727,RMDF!BW727,RMDF!CD727,RMDF!CK727,RMDF!CR727,RMDF!CY727,RMDF!DF727,RMDF!DM727,RMDF!DT727), RMDF!EA727=ROUND(RMDF!EA727,4))</f>
        <v>1</v>
      </c>
      <c r="DY727" s="317">
        <f>RMDF!DY727</f>
        <v>0</v>
      </c>
      <c r="DZ727" s="318" t="str">
        <f>IF(DY727=0,"",_xlfn.XLOOKUP(DY727,StatePicklist!$1:$1,StatePicklist!$3:$3,"NA",0))</f>
        <v/>
      </c>
      <c r="EA727" s="297" t="str">
        <f ca="1">IF(RMDF!DZ727="", "", IF(ISNUMBER(MATCH(RMDF!DZ727, INDIRECT(DZ727), 0)), "OK", "Invalid"))</f>
        <v/>
      </c>
      <c r="EB727" s="281"/>
      <c r="EC727" s="281"/>
      <c r="ED727" s="281"/>
      <c r="EE727" s="281" t="b">
        <f>AND(RMDF!EH727&gt;=0, RMDF!EH727&lt;=1-SUM(RMDF!Z727,RMDF!AG727,RMDF!AN727,RMDF!AU727,RMDF!BB727,RMDF!BI727,RMDF!BP727,RMDF!BW727,RMDF!CD727,RMDF!CK727,RMDF!CR727,RMDF!CY727,RMDF!DF727,RMDF!DM727,RMDF!DT727,RMDF!EA727), RMDF!EH727=ROUND(RMDF!EH727,4))</f>
        <v>1</v>
      </c>
      <c r="EF727" s="317">
        <f>RMDF!EF727</f>
        <v>0</v>
      </c>
      <c r="EG727" s="318" t="str">
        <f>IF(EF727=0,"",_xlfn.XLOOKUP(EF727,StatePicklist!$1:$1,StatePicklist!$3:$3,"NA",0))</f>
        <v/>
      </c>
      <c r="EH727" s="297" t="str">
        <f ca="1">IF(RMDF!EG727="", "", IF(ISNUMBER(MATCH(RMDF!EG727, INDIRECT(EG727), 0)), "OK", "Invalid"))</f>
        <v/>
      </c>
      <c r="EI727" s="281"/>
      <c r="EJ727" s="281"/>
      <c r="EK727" s="281"/>
      <c r="EL727" s="281" t="b">
        <f>AND(RMDF!EO727&gt;=0, RMDF!EO727&lt;=1-SUM(RMDF!Z727,RMDF!AG727,RMDF!AN727,RMDF!AU727,RMDF!BB727,RMDF!BI727,RMDF!BP727,RMDF!BW727,RMDF!CD727,RMDF!CK727,RMDF!CR727,RMDF!CY727,RMDF!DF727,RMDF!DM727,RMDF!DT727,RMDF!EA727,RMDF!EH727), RMDF!EO727=ROUND(RMDF!EO727,4))</f>
        <v>1</v>
      </c>
      <c r="EM727" s="317">
        <f>RMDF!EM727</f>
        <v>0</v>
      </c>
      <c r="EN727" s="318" t="str">
        <f>IF(EM727=0,"",_xlfn.XLOOKUP(EM727,StatePicklist!$1:$1,StatePicklist!$3:$3,"NA",0))</f>
        <v/>
      </c>
      <c r="EO727" s="297" t="str">
        <f ca="1">IF(RMDF!EN727="", "", IF(ISNUMBER(MATCH(RMDF!EN727, INDIRECT(EN727), 0)), "OK", "Invalid"))</f>
        <v/>
      </c>
      <c r="EP727" s="281"/>
      <c r="EQ727" s="281"/>
      <c r="ER727" s="281"/>
      <c r="ES727" s="281" t="b">
        <f>AND(RMDF!EV727&gt;=0, RMDF!EV727&lt;=1-SUM(RMDF!Z727,RMDF!AG727,RMDF!AN727,RMDF!AU727,RMDF!BB727,RMDF!BI727,RMDF!BP727,RMDF!BW727,RMDF!CD727,RMDF!CK727,RMDF!CR727,RMDF!CY727,RMDF!DF727,RMDF!DM727,RMDF!DT727,RMDF!EA727,RMDF!EH727,RMDF!EO727), RMDF!EV727=ROUND(RMDF!EV727,4))</f>
        <v>1</v>
      </c>
      <c r="ET727" s="317">
        <f>RMDF!ET727</f>
        <v>0</v>
      </c>
      <c r="EU727" s="318" t="str">
        <f>IF(ET727=0,"",_xlfn.XLOOKUP(ET727,StatePicklist!$1:$1,StatePicklist!$3:$3,"NA",0))</f>
        <v/>
      </c>
      <c r="EV727" s="297" t="str">
        <f ca="1">IF(RMDF!EU727="", "", IF(ISNUMBER(MATCH(RMDF!EU727, INDIRECT(EU727), 0)), "OK", "Invalid"))</f>
        <v/>
      </c>
      <c r="EW727" s="281"/>
      <c r="EX727" s="281"/>
      <c r="EY727" s="281"/>
      <c r="EZ727" s="281" t="b">
        <f>AND(RMDF!FC727&gt;=0, RMDF!FC727&lt;=1-SUM(RMDF!Z727,RMDF!AG727,RMDF!AN727,RMDF!AU727,RMDF!BB727,RMDF!BI727,RMDF!BP727,RMDF!BW727,RMDF!CD727,RMDF!CK727,RMDF!CR727,RMDF!CY727,RMDF!DF727,RMDF!DM727,RMDF!DT727,RMDF!EA727,RMDF!EH727,RMDF!EO727,RMDF!EV727), RMDF!FC727=ROUND(RMDF!FC727,4))</f>
        <v>1</v>
      </c>
      <c r="FA727" s="317">
        <f>RMDF!FA727</f>
        <v>0</v>
      </c>
      <c r="FB727" s="318" t="str">
        <f>IF(FA727=0,"",_xlfn.XLOOKUP(FA727,StatePicklist!$1:$1,StatePicklist!$3:$3,"NA",0))</f>
        <v/>
      </c>
      <c r="FC727" s="297" t="str">
        <f ca="1">IF(RMDF!FB727="", "", IF(ISNUMBER(MATCH(RMDF!FB727, INDIRECT(FB727), 0)), "OK", "Invalid"))</f>
        <v/>
      </c>
    </row>
    <row r="728" spans="1:159" s="205" customFormat="1" ht="39.9" customHeight="1" x14ac:dyDescent="0.25">
      <c r="A728" s="206"/>
      <c r="B728" s="196"/>
      <c r="C728" s="197"/>
      <c r="D728" s="198"/>
      <c r="E728" s="199"/>
      <c r="F728" s="200"/>
      <c r="G728" s="201"/>
      <c r="H728" s="292"/>
      <c r="I728" s="305">
        <f>RMDF!I728</f>
        <v>0</v>
      </c>
      <c r="J728" s="305" t="str">
        <f>IF(I728=ProductCode!$B$30,"PDReclPost",IF(OR(I728=ProductCode!$C$30,I728=ProductCode!$E$30,I728=ProductCode!$G$30),"PDPreCon",IF(OR(I728=ProductCode!$D$30,I728=ProductCode!$F$30),"PDNotReclPost","")))</f>
        <v/>
      </c>
      <c r="K728" s="305" t="str">
        <f t="shared" si="39"/>
        <v/>
      </c>
      <c r="L728" s="289"/>
      <c r="M728" s="305" t="str">
        <f t="shared" si="39"/>
        <v/>
      </c>
      <c r="N728" s="289" t="b">
        <f>AND(RMDF!N728&gt;=0, RMDF!N728&lt;=1-RMDF!L728, RMDF!N728=ROUND(RMDF!N728,4))</f>
        <v>1</v>
      </c>
      <c r="O728" s="286" t="str">
        <f>IF(P728="","",IF(I728="","",IF(LEFT(I728,13)="Reclaimed pos",RawMaterialCode!$E$569,RawMaterialCode!$E$568)))</f>
        <v>Reclaimed pre-consumer mixed fibers (RM0578)</v>
      </c>
      <c r="P728" s="295">
        <f t="shared" si="40"/>
        <v>1</v>
      </c>
      <c r="Q728" s="202"/>
      <c r="R728" s="203"/>
      <c r="S728" s="204" t="str">
        <f t="shared" si="41"/>
        <v/>
      </c>
      <c r="T728" s="281"/>
      <c r="U728" s="281"/>
      <c r="V728" s="281"/>
      <c r="W728" s="281"/>
      <c r="X728" s="317">
        <f>RMDF!X728</f>
        <v>0</v>
      </c>
      <c r="Y728" s="318" t="str">
        <f>IF(X728=0,"",_xlfn.XLOOKUP(X728,StatePicklist!$1:$1,StatePicklist!$3:$3,"NA",0))</f>
        <v/>
      </c>
      <c r="Z728" s="297" t="str">
        <f ca="1">IF(RMDF!Y728="", "", IF(ISNUMBER(MATCH(RMDF!Y728, INDIRECT(Y728), 0)), "OK", "Invalid"))</f>
        <v/>
      </c>
      <c r="AA728" s="281"/>
      <c r="AB728" s="281"/>
      <c r="AC728" s="281"/>
      <c r="AD728" s="281" t="b">
        <f>AND(RMDF!AG728&gt;=0, RMDF!AG728&lt;=1-RMDF!Z728, RMDF!AG728=ROUND(RMDF!AG728,4))</f>
        <v>1</v>
      </c>
      <c r="AE728" s="317">
        <f>RMDF!AE728</f>
        <v>0</v>
      </c>
      <c r="AF728" s="318" t="str">
        <f>IF(AE728=0,"",_xlfn.XLOOKUP(AE728,StatePicklist!$1:$1,StatePicklist!$3:$3,"NA",0))</f>
        <v/>
      </c>
      <c r="AG728" s="297" t="str">
        <f ca="1">IF(RMDF!AF728="", "", IF(ISNUMBER(MATCH(RMDF!AF728, INDIRECT(AF728), 0)), "OK", "Invalid"))</f>
        <v/>
      </c>
      <c r="AH728" s="281"/>
      <c r="AI728" s="281"/>
      <c r="AJ728" s="281"/>
      <c r="AK728" s="281" t="b">
        <f>AND(RMDF!AN728&gt;=0, RMDF!AN728&lt;=1-SUM(RMDF!Z728,RMDF!AG728), RMDF!AN728=ROUND(RMDF!AN728,4))</f>
        <v>1</v>
      </c>
      <c r="AL728" s="317">
        <f>RMDF!AL728</f>
        <v>0</v>
      </c>
      <c r="AM728" s="318" t="str">
        <f>IF(AL728=0,"",_xlfn.XLOOKUP(AL728,StatePicklist!$1:$1,StatePicklist!$3:$3,"NA",0))</f>
        <v/>
      </c>
      <c r="AN728" s="297" t="str">
        <f ca="1">IF(RMDF!AM728="", "", IF(ISNUMBER(MATCH(RMDF!AM728, INDIRECT(AM728), 0)), "OK", "Invalid"))</f>
        <v/>
      </c>
      <c r="AO728" s="281"/>
      <c r="AP728" s="281"/>
      <c r="AQ728" s="281"/>
      <c r="AR728" s="281" t="b">
        <f>AND(RMDF!AU728&gt;=0, RMDF!AU728&lt;=1-SUM(RMDF!Z728,RMDF!AG728,RMDF!AN728), RMDF!AU728=ROUND(RMDF!AU728,4))</f>
        <v>1</v>
      </c>
      <c r="AS728" s="317">
        <f>RMDF!AS728</f>
        <v>0</v>
      </c>
      <c r="AT728" s="318" t="str">
        <f>IF(AS728=0,"",_xlfn.XLOOKUP(AS728,StatePicklist!$1:$1,StatePicklist!$3:$3,"NA",0))</f>
        <v/>
      </c>
      <c r="AU728" s="297" t="str">
        <f ca="1">IF(RMDF!AT728="", "", IF(ISNUMBER(MATCH(RMDF!AT728, INDIRECT(AT728), 0)), "OK", "Invalid"))</f>
        <v/>
      </c>
      <c r="AV728" s="281"/>
      <c r="AW728" s="281"/>
      <c r="AX728" s="281"/>
      <c r="AY728" s="281" t="b">
        <f>AND(RMDF!BB728&gt;=0, RMDF!BB728&lt;=1-SUM(RMDF!Z728,RMDF!AG728,RMDF!AN728,RMDF!AU728), RMDF!BB728=ROUND(RMDF!BB728,4))</f>
        <v>1</v>
      </c>
      <c r="AZ728" s="317">
        <f>RMDF!AZ728</f>
        <v>0</v>
      </c>
      <c r="BA728" s="318" t="str">
        <f>IF(AZ728=0,"",_xlfn.XLOOKUP(AZ728,StatePicklist!$1:$1,StatePicklist!$3:$3,"NA",0))</f>
        <v/>
      </c>
      <c r="BB728" s="297" t="str">
        <f ca="1">IF(RMDF!BA728="", "", IF(ISNUMBER(MATCH(RMDF!BA728, INDIRECT(BA728), 0)), "OK", "Invalid"))</f>
        <v/>
      </c>
      <c r="BC728" s="281"/>
      <c r="BD728" s="281"/>
      <c r="BE728" s="281"/>
      <c r="BF728" s="281" t="b">
        <f>AND(RMDF!BI728&gt;=0, RMDF!BI728&lt;=1-SUM(RMDF!Z728,RMDF!AG728,RMDF!AN728,RMDF!AU728,RMDF!BB728), RMDF!BI728=ROUND(RMDF!BI728,4))</f>
        <v>1</v>
      </c>
      <c r="BG728" s="317">
        <f>RMDF!BG728</f>
        <v>0</v>
      </c>
      <c r="BH728" s="318" t="str">
        <f>IF(BG728=0,"",_xlfn.XLOOKUP(BG728,StatePicklist!$1:$1,StatePicklist!$3:$3,"NA",0))</f>
        <v/>
      </c>
      <c r="BI728" s="297" t="str">
        <f ca="1">IF(RMDF!BH728="", "", IF(ISNUMBER(MATCH(RMDF!BH728, INDIRECT(BH728), 0)), "OK", "Invalid"))</f>
        <v/>
      </c>
      <c r="BJ728" s="281"/>
      <c r="BK728" s="281"/>
      <c r="BL728" s="281"/>
      <c r="BM728" s="281" t="b">
        <f>AND(RMDF!BP728&gt;=0, RMDF!BP728&lt;=1-SUM(RMDF!Z728,RMDF!AG728,RMDF!AN728,RMDF!AU728,RMDF!BB728,RMDF!BI728), RMDF!BP728=ROUND(RMDF!BP728,4))</f>
        <v>1</v>
      </c>
      <c r="BN728" s="317">
        <f>RMDF!BN728</f>
        <v>0</v>
      </c>
      <c r="BO728" s="318" t="str">
        <f>IF(BN728=0,"",_xlfn.XLOOKUP(BN728,StatePicklist!$1:$1,StatePicklist!$3:$3,"NA",0))</f>
        <v/>
      </c>
      <c r="BP728" s="297" t="str">
        <f ca="1">IF(RMDF!BO728="", "", IF(ISNUMBER(MATCH(RMDF!BO728, INDIRECT(BO728), 0)), "OK", "Invalid"))</f>
        <v/>
      </c>
      <c r="BQ728" s="281"/>
      <c r="BR728" s="281"/>
      <c r="BS728" s="281"/>
      <c r="BT728" s="281" t="b">
        <f>AND(RMDF!BW728&gt;=0, RMDF!BW728&lt;=1-SUM(RMDF!Z728,RMDF!AG728,RMDF!AN728,RMDF!AU728,RMDF!BB728,RMDF!BI728,RMDF!BP728), RMDF!BW728=ROUND(RMDF!BW728,4))</f>
        <v>1</v>
      </c>
      <c r="BU728" s="317">
        <f>RMDF!BU728</f>
        <v>0</v>
      </c>
      <c r="BV728" s="318" t="str">
        <f>IF(BU728=0,"",_xlfn.XLOOKUP(BU728,StatePicklist!$1:$1,StatePicklist!$3:$3,"NA",0))</f>
        <v/>
      </c>
      <c r="BW728" s="297" t="str">
        <f ca="1">IF(RMDF!BV728="", "", IF(ISNUMBER(MATCH(RMDF!BV728, INDIRECT(BV728), 0)), "OK", "Invalid"))</f>
        <v/>
      </c>
      <c r="BX728" s="281"/>
      <c r="BY728" s="281"/>
      <c r="BZ728" s="281"/>
      <c r="CA728" s="281" t="b">
        <f>AND(RMDF!CD728&gt;=0, RMDF!CD728&lt;=1-SUM(RMDF!Z728,RMDF!AG728,RMDF!AN728,RMDF!AU728,RMDF!BB728,RMDF!BI728,RMDF!BP728,RMDF!BW728), RMDF!CD728=ROUND(RMDF!CD728,4))</f>
        <v>1</v>
      </c>
      <c r="CB728" s="317">
        <f>RMDF!CB728</f>
        <v>0</v>
      </c>
      <c r="CC728" s="318" t="str">
        <f>IF(CB728=0,"",_xlfn.XLOOKUP(CB728,StatePicklist!$1:$1,StatePicklist!$3:$3,"NA",0))</f>
        <v/>
      </c>
      <c r="CD728" s="297" t="str">
        <f ca="1">IF(RMDF!CC728="", "", IF(ISNUMBER(MATCH(RMDF!CC728, INDIRECT(CC728), 0)), "OK", "Invalid"))</f>
        <v/>
      </c>
      <c r="CE728" s="281"/>
      <c r="CF728" s="281"/>
      <c r="CG728" s="281"/>
      <c r="CH728" s="281" t="b">
        <f>AND(RMDF!CK728&gt;=0, RMDF!CK728&lt;=1-SUM(RMDF!Z728,RMDF!AG728,RMDF!AN728,RMDF!AU728,RMDF!BB728,RMDF!BI728,RMDF!BP728,RMDF!BW728,RMDF!CD728), RMDF!CK728=ROUND(RMDF!CK728,4))</f>
        <v>1</v>
      </c>
      <c r="CI728" s="317">
        <f>RMDF!CI728</f>
        <v>0</v>
      </c>
      <c r="CJ728" s="318" t="str">
        <f>IF(CI728=0,"",_xlfn.XLOOKUP(CI728,StatePicklist!$1:$1,StatePicklist!$3:$3,"NA",0))</f>
        <v/>
      </c>
      <c r="CK728" s="297" t="str">
        <f ca="1">IF(RMDF!CJ728="", "", IF(ISNUMBER(MATCH(RMDF!CJ728, INDIRECT(CJ728), 0)), "OK", "Invalid"))</f>
        <v/>
      </c>
      <c r="CL728" s="281"/>
      <c r="CM728" s="281"/>
      <c r="CN728" s="281"/>
      <c r="CO728" s="281" t="b">
        <f>AND(RMDF!CR728&gt;=0, RMDF!CR728&lt;=1-SUM(RMDF!Z728,RMDF!AG728,RMDF!AN728,RMDF!AU728,RMDF!BB728,RMDF!BI728,RMDF!BP728,RMDF!BW728,RMDF!CD728,RMDF!CK728), RMDF!CR728=ROUND(RMDF!CR728,4))</f>
        <v>1</v>
      </c>
      <c r="CP728" s="317">
        <f>RMDF!CP728</f>
        <v>0</v>
      </c>
      <c r="CQ728" s="318" t="str">
        <f>IF(CP728=0,"",_xlfn.XLOOKUP(CP728,StatePicklist!$1:$1,StatePicklist!$3:$3,"NA",0))</f>
        <v/>
      </c>
      <c r="CR728" s="297" t="str">
        <f ca="1">IF(RMDF!CQ728="", "", IF(ISNUMBER(MATCH(RMDF!CQ728, INDIRECT(CQ728), 0)), "OK", "Invalid"))</f>
        <v/>
      </c>
      <c r="CS728" s="281"/>
      <c r="CT728" s="281"/>
      <c r="CU728" s="281"/>
      <c r="CV728" s="281" t="b">
        <f>AND(RMDF!CY728&gt;=0, RMDF!CY728&lt;=1-SUM(RMDF!Z728,RMDF!AG728,RMDF!AN728,RMDF!AU728,RMDF!BB728,RMDF!BI728,RMDF!BP728,RMDF!BW728,RMDF!CD728,RMDF!CK728,RMDF!CR728), RMDF!CY728=ROUND(RMDF!CY728,4))</f>
        <v>1</v>
      </c>
      <c r="CW728" s="317">
        <f>RMDF!CW728</f>
        <v>0</v>
      </c>
      <c r="CX728" s="318" t="str">
        <f>IF(CW728=0,"",_xlfn.XLOOKUP(CW728,StatePicklist!$1:$1,StatePicklist!$3:$3,"NA",0))</f>
        <v/>
      </c>
      <c r="CY728" s="297" t="str">
        <f ca="1">IF(RMDF!CX728="", "", IF(ISNUMBER(MATCH(RMDF!CX728, INDIRECT(CX728), 0)), "OK", "Invalid"))</f>
        <v/>
      </c>
      <c r="CZ728" s="281"/>
      <c r="DA728" s="281"/>
      <c r="DB728" s="281"/>
      <c r="DC728" s="281" t="b">
        <f>AND(RMDF!DF728&gt;=0, RMDF!DF728&lt;=1-SUM(RMDF!Z728,RMDF!AG728,RMDF!AN728,RMDF!AU728,RMDF!BB728,RMDF!BI728,RMDF!BP728,RMDF!BW728,RMDF!CD728,RMDF!CK728,RMDF!CR728,RMDF!CY728), RMDF!DF728=ROUND(RMDF!DF728,4))</f>
        <v>1</v>
      </c>
      <c r="DD728" s="317">
        <f>RMDF!DD728</f>
        <v>0</v>
      </c>
      <c r="DE728" s="318" t="str">
        <f>IF(DD728=0,"",_xlfn.XLOOKUP(DD728,StatePicklist!$1:$1,StatePicklist!$3:$3,"NA",0))</f>
        <v/>
      </c>
      <c r="DF728" s="297" t="str">
        <f ca="1">IF(RMDF!DE728="", "", IF(ISNUMBER(MATCH(RMDF!DE728, INDIRECT(DE728), 0)), "OK", "Invalid"))</f>
        <v/>
      </c>
      <c r="DG728" s="281"/>
      <c r="DH728" s="281"/>
      <c r="DI728" s="281"/>
      <c r="DJ728" s="281" t="b">
        <f>AND(RMDF!DM728&gt;=0, RMDF!DM728&lt;=1-SUM(RMDF!Z728,RMDF!AG728,RMDF!AN728,RMDF!AU728,RMDF!BB728,RMDF!BI728,RMDF!BP728,RMDF!BW728,RMDF!CD728,RMDF!CK728,RMDF!CR728,RMDF!CY728,RMDF!DF728), RMDF!DM728=ROUND(RMDF!DM728,4))</f>
        <v>1</v>
      </c>
      <c r="DK728" s="317">
        <f>RMDF!DK728</f>
        <v>0</v>
      </c>
      <c r="DL728" s="318" t="str">
        <f>IF(DK728=0,"",_xlfn.XLOOKUP(DK728,StatePicklist!$1:$1,StatePicklist!$3:$3,"NA",0))</f>
        <v/>
      </c>
      <c r="DM728" s="297" t="str">
        <f ca="1">IF(RMDF!DL728="", "", IF(ISNUMBER(MATCH(RMDF!DL728, INDIRECT(DL728), 0)), "OK", "Invalid"))</f>
        <v/>
      </c>
      <c r="DN728" s="281"/>
      <c r="DO728" s="281"/>
      <c r="DP728" s="281"/>
      <c r="DQ728" s="281" t="b">
        <f>AND(RMDF!DT728&gt;=0, RMDF!DT728&lt;=1-SUM(RMDF!Z728,RMDF!AG728,RMDF!AN728,RMDF!AU728,RMDF!BB728,RMDF!BI728,RMDF!BP728,RMDF!BW728,RMDF!CD728,RMDF!CK728,RMDF!CR728,RMDF!CY728,RMDF!DF728,RMDF!DM728), RMDF!DT728=ROUND(RMDF!DT728,4))</f>
        <v>1</v>
      </c>
      <c r="DR728" s="317">
        <f>RMDF!DR728</f>
        <v>0</v>
      </c>
      <c r="DS728" s="318" t="str">
        <f>IF(DR728=0,"",_xlfn.XLOOKUP(DR728,StatePicklist!$1:$1,StatePicklist!$3:$3,"NA",0))</f>
        <v/>
      </c>
      <c r="DT728" s="297" t="str">
        <f ca="1">IF(RMDF!DS728="", "", IF(ISNUMBER(MATCH(RMDF!DS728, INDIRECT(DS728), 0)), "OK", "Invalid"))</f>
        <v/>
      </c>
      <c r="DU728" s="281"/>
      <c r="DV728" s="281"/>
      <c r="DW728" s="281"/>
      <c r="DX728" s="281" t="b">
        <f>AND(RMDF!EA728&gt;=0, RMDF!EA728&lt;=1-SUM(RMDF!Z728,RMDF!AG728,RMDF!AN728,RMDF!AU728,RMDF!BB728,RMDF!BI728,RMDF!BP728,RMDF!BW728,RMDF!CD728,RMDF!CK728,RMDF!CR728,RMDF!CY728,RMDF!DF728,RMDF!DM728,RMDF!DT728), RMDF!EA728=ROUND(RMDF!EA728,4))</f>
        <v>1</v>
      </c>
      <c r="DY728" s="317">
        <f>RMDF!DY728</f>
        <v>0</v>
      </c>
      <c r="DZ728" s="318" t="str">
        <f>IF(DY728=0,"",_xlfn.XLOOKUP(DY728,StatePicklist!$1:$1,StatePicklist!$3:$3,"NA",0))</f>
        <v/>
      </c>
      <c r="EA728" s="297" t="str">
        <f ca="1">IF(RMDF!DZ728="", "", IF(ISNUMBER(MATCH(RMDF!DZ728, INDIRECT(DZ728), 0)), "OK", "Invalid"))</f>
        <v/>
      </c>
      <c r="EB728" s="281"/>
      <c r="EC728" s="281"/>
      <c r="ED728" s="281"/>
      <c r="EE728" s="281" t="b">
        <f>AND(RMDF!EH728&gt;=0, RMDF!EH728&lt;=1-SUM(RMDF!Z728,RMDF!AG728,RMDF!AN728,RMDF!AU728,RMDF!BB728,RMDF!BI728,RMDF!BP728,RMDF!BW728,RMDF!CD728,RMDF!CK728,RMDF!CR728,RMDF!CY728,RMDF!DF728,RMDF!DM728,RMDF!DT728,RMDF!EA728), RMDF!EH728=ROUND(RMDF!EH728,4))</f>
        <v>1</v>
      </c>
      <c r="EF728" s="317">
        <f>RMDF!EF728</f>
        <v>0</v>
      </c>
      <c r="EG728" s="318" t="str">
        <f>IF(EF728=0,"",_xlfn.XLOOKUP(EF728,StatePicklist!$1:$1,StatePicklist!$3:$3,"NA",0))</f>
        <v/>
      </c>
      <c r="EH728" s="297" t="str">
        <f ca="1">IF(RMDF!EG728="", "", IF(ISNUMBER(MATCH(RMDF!EG728, INDIRECT(EG728), 0)), "OK", "Invalid"))</f>
        <v/>
      </c>
      <c r="EI728" s="281"/>
      <c r="EJ728" s="281"/>
      <c r="EK728" s="281"/>
      <c r="EL728" s="281" t="b">
        <f>AND(RMDF!EO728&gt;=0, RMDF!EO728&lt;=1-SUM(RMDF!Z728,RMDF!AG728,RMDF!AN728,RMDF!AU728,RMDF!BB728,RMDF!BI728,RMDF!BP728,RMDF!BW728,RMDF!CD728,RMDF!CK728,RMDF!CR728,RMDF!CY728,RMDF!DF728,RMDF!DM728,RMDF!DT728,RMDF!EA728,RMDF!EH728), RMDF!EO728=ROUND(RMDF!EO728,4))</f>
        <v>1</v>
      </c>
      <c r="EM728" s="317">
        <f>RMDF!EM728</f>
        <v>0</v>
      </c>
      <c r="EN728" s="318" t="str">
        <f>IF(EM728=0,"",_xlfn.XLOOKUP(EM728,StatePicklist!$1:$1,StatePicklist!$3:$3,"NA",0))</f>
        <v/>
      </c>
      <c r="EO728" s="297" t="str">
        <f ca="1">IF(RMDF!EN728="", "", IF(ISNUMBER(MATCH(RMDF!EN728, INDIRECT(EN728), 0)), "OK", "Invalid"))</f>
        <v/>
      </c>
      <c r="EP728" s="281"/>
      <c r="EQ728" s="281"/>
      <c r="ER728" s="281"/>
      <c r="ES728" s="281" t="b">
        <f>AND(RMDF!EV728&gt;=0, RMDF!EV728&lt;=1-SUM(RMDF!Z728,RMDF!AG728,RMDF!AN728,RMDF!AU728,RMDF!BB728,RMDF!BI728,RMDF!BP728,RMDF!BW728,RMDF!CD728,RMDF!CK728,RMDF!CR728,RMDF!CY728,RMDF!DF728,RMDF!DM728,RMDF!DT728,RMDF!EA728,RMDF!EH728,RMDF!EO728), RMDF!EV728=ROUND(RMDF!EV728,4))</f>
        <v>1</v>
      </c>
      <c r="ET728" s="317">
        <f>RMDF!ET728</f>
        <v>0</v>
      </c>
      <c r="EU728" s="318" t="str">
        <f>IF(ET728=0,"",_xlfn.XLOOKUP(ET728,StatePicklist!$1:$1,StatePicklist!$3:$3,"NA",0))</f>
        <v/>
      </c>
      <c r="EV728" s="297" t="str">
        <f ca="1">IF(RMDF!EU728="", "", IF(ISNUMBER(MATCH(RMDF!EU728, INDIRECT(EU728), 0)), "OK", "Invalid"))</f>
        <v/>
      </c>
      <c r="EW728" s="281"/>
      <c r="EX728" s="281"/>
      <c r="EY728" s="281"/>
      <c r="EZ728" s="281" t="b">
        <f>AND(RMDF!FC728&gt;=0, RMDF!FC728&lt;=1-SUM(RMDF!Z728,RMDF!AG728,RMDF!AN728,RMDF!AU728,RMDF!BB728,RMDF!BI728,RMDF!BP728,RMDF!BW728,RMDF!CD728,RMDF!CK728,RMDF!CR728,RMDF!CY728,RMDF!DF728,RMDF!DM728,RMDF!DT728,RMDF!EA728,RMDF!EH728,RMDF!EO728,RMDF!EV728), RMDF!FC728=ROUND(RMDF!FC728,4))</f>
        <v>1</v>
      </c>
      <c r="FA728" s="317">
        <f>RMDF!FA728</f>
        <v>0</v>
      </c>
      <c r="FB728" s="318" t="str">
        <f>IF(FA728=0,"",_xlfn.XLOOKUP(FA728,StatePicklist!$1:$1,StatePicklist!$3:$3,"NA",0))</f>
        <v/>
      </c>
      <c r="FC728" s="297" t="str">
        <f ca="1">IF(RMDF!FB728="", "", IF(ISNUMBER(MATCH(RMDF!FB728, INDIRECT(FB728), 0)), "OK", "Invalid"))</f>
        <v/>
      </c>
    </row>
    <row r="729" spans="1:159" s="205" customFormat="1" ht="39.9" customHeight="1" x14ac:dyDescent="0.25">
      <c r="A729" s="206"/>
      <c r="B729" s="196"/>
      <c r="C729" s="197"/>
      <c r="D729" s="198"/>
      <c r="E729" s="199"/>
      <c r="F729" s="200"/>
      <c r="G729" s="201"/>
      <c r="H729" s="292"/>
      <c r="I729" s="305">
        <f>RMDF!I729</f>
        <v>0</v>
      </c>
      <c r="J729" s="305" t="str">
        <f>IF(I729=ProductCode!$B$30,"PDReclPost",IF(OR(I729=ProductCode!$C$30,I729=ProductCode!$E$30,I729=ProductCode!$G$30),"PDPreCon",IF(OR(I729=ProductCode!$D$30,I729=ProductCode!$F$30),"PDNotReclPost","")))</f>
        <v/>
      </c>
      <c r="K729" s="305" t="str">
        <f t="shared" si="39"/>
        <v/>
      </c>
      <c r="L729" s="289"/>
      <c r="M729" s="305" t="str">
        <f t="shared" si="39"/>
        <v/>
      </c>
      <c r="N729" s="289" t="b">
        <f>AND(RMDF!N729&gt;=0, RMDF!N729&lt;=1-RMDF!L729, RMDF!N729=ROUND(RMDF!N729,4))</f>
        <v>1</v>
      </c>
      <c r="O729" s="286" t="str">
        <f>IF(P729="","",IF(I729="","",IF(LEFT(I729,13)="Reclaimed pos",RawMaterialCode!$E$569,RawMaterialCode!$E$568)))</f>
        <v>Reclaimed pre-consumer mixed fibers (RM0578)</v>
      </c>
      <c r="P729" s="295">
        <f t="shared" si="40"/>
        <v>1</v>
      </c>
      <c r="Q729" s="202"/>
      <c r="R729" s="203"/>
      <c r="S729" s="204" t="str">
        <f t="shared" si="41"/>
        <v/>
      </c>
      <c r="T729" s="281"/>
      <c r="U729" s="281"/>
      <c r="V729" s="281"/>
      <c r="W729" s="281"/>
      <c r="X729" s="317">
        <f>RMDF!X729</f>
        <v>0</v>
      </c>
      <c r="Y729" s="318" t="str">
        <f>IF(X729=0,"",_xlfn.XLOOKUP(X729,StatePicklist!$1:$1,StatePicklist!$3:$3,"NA",0))</f>
        <v/>
      </c>
      <c r="Z729" s="297" t="str">
        <f ca="1">IF(RMDF!Y729="", "", IF(ISNUMBER(MATCH(RMDF!Y729, INDIRECT(Y729), 0)), "OK", "Invalid"))</f>
        <v/>
      </c>
      <c r="AA729" s="281"/>
      <c r="AB729" s="281"/>
      <c r="AC729" s="281"/>
      <c r="AD729" s="281" t="b">
        <f>AND(RMDF!AG729&gt;=0, RMDF!AG729&lt;=1-RMDF!Z729, RMDF!AG729=ROUND(RMDF!AG729,4))</f>
        <v>1</v>
      </c>
      <c r="AE729" s="317">
        <f>RMDF!AE729</f>
        <v>0</v>
      </c>
      <c r="AF729" s="318" t="str">
        <f>IF(AE729=0,"",_xlfn.XLOOKUP(AE729,StatePicklist!$1:$1,StatePicklist!$3:$3,"NA",0))</f>
        <v/>
      </c>
      <c r="AG729" s="297" t="str">
        <f ca="1">IF(RMDF!AF729="", "", IF(ISNUMBER(MATCH(RMDF!AF729, INDIRECT(AF729), 0)), "OK", "Invalid"))</f>
        <v/>
      </c>
      <c r="AH729" s="281"/>
      <c r="AI729" s="281"/>
      <c r="AJ729" s="281"/>
      <c r="AK729" s="281" t="b">
        <f>AND(RMDF!AN729&gt;=0, RMDF!AN729&lt;=1-SUM(RMDF!Z729,RMDF!AG729), RMDF!AN729=ROUND(RMDF!AN729,4))</f>
        <v>1</v>
      </c>
      <c r="AL729" s="317">
        <f>RMDF!AL729</f>
        <v>0</v>
      </c>
      <c r="AM729" s="318" t="str">
        <f>IF(AL729=0,"",_xlfn.XLOOKUP(AL729,StatePicklist!$1:$1,StatePicklist!$3:$3,"NA",0))</f>
        <v/>
      </c>
      <c r="AN729" s="297" t="str">
        <f ca="1">IF(RMDF!AM729="", "", IF(ISNUMBER(MATCH(RMDF!AM729, INDIRECT(AM729), 0)), "OK", "Invalid"))</f>
        <v/>
      </c>
      <c r="AO729" s="281"/>
      <c r="AP729" s="281"/>
      <c r="AQ729" s="281"/>
      <c r="AR729" s="281" t="b">
        <f>AND(RMDF!AU729&gt;=0, RMDF!AU729&lt;=1-SUM(RMDF!Z729,RMDF!AG729,RMDF!AN729), RMDF!AU729=ROUND(RMDF!AU729,4))</f>
        <v>1</v>
      </c>
      <c r="AS729" s="317">
        <f>RMDF!AS729</f>
        <v>0</v>
      </c>
      <c r="AT729" s="318" t="str">
        <f>IF(AS729=0,"",_xlfn.XLOOKUP(AS729,StatePicklist!$1:$1,StatePicklist!$3:$3,"NA",0))</f>
        <v/>
      </c>
      <c r="AU729" s="297" t="str">
        <f ca="1">IF(RMDF!AT729="", "", IF(ISNUMBER(MATCH(RMDF!AT729, INDIRECT(AT729), 0)), "OK", "Invalid"))</f>
        <v/>
      </c>
      <c r="AV729" s="281"/>
      <c r="AW729" s="281"/>
      <c r="AX729" s="281"/>
      <c r="AY729" s="281" t="b">
        <f>AND(RMDF!BB729&gt;=0, RMDF!BB729&lt;=1-SUM(RMDF!Z729,RMDF!AG729,RMDF!AN729,RMDF!AU729), RMDF!BB729=ROUND(RMDF!BB729,4))</f>
        <v>1</v>
      </c>
      <c r="AZ729" s="317">
        <f>RMDF!AZ729</f>
        <v>0</v>
      </c>
      <c r="BA729" s="318" t="str">
        <f>IF(AZ729=0,"",_xlfn.XLOOKUP(AZ729,StatePicklist!$1:$1,StatePicklist!$3:$3,"NA",0))</f>
        <v/>
      </c>
      <c r="BB729" s="297" t="str">
        <f ca="1">IF(RMDF!BA729="", "", IF(ISNUMBER(MATCH(RMDF!BA729, INDIRECT(BA729), 0)), "OK", "Invalid"))</f>
        <v/>
      </c>
      <c r="BC729" s="281"/>
      <c r="BD729" s="281"/>
      <c r="BE729" s="281"/>
      <c r="BF729" s="281" t="b">
        <f>AND(RMDF!BI729&gt;=0, RMDF!BI729&lt;=1-SUM(RMDF!Z729,RMDF!AG729,RMDF!AN729,RMDF!AU729,RMDF!BB729), RMDF!BI729=ROUND(RMDF!BI729,4))</f>
        <v>1</v>
      </c>
      <c r="BG729" s="317">
        <f>RMDF!BG729</f>
        <v>0</v>
      </c>
      <c r="BH729" s="318" t="str">
        <f>IF(BG729=0,"",_xlfn.XLOOKUP(BG729,StatePicklist!$1:$1,StatePicklist!$3:$3,"NA",0))</f>
        <v/>
      </c>
      <c r="BI729" s="297" t="str">
        <f ca="1">IF(RMDF!BH729="", "", IF(ISNUMBER(MATCH(RMDF!BH729, INDIRECT(BH729), 0)), "OK", "Invalid"))</f>
        <v/>
      </c>
      <c r="BJ729" s="281"/>
      <c r="BK729" s="281"/>
      <c r="BL729" s="281"/>
      <c r="BM729" s="281" t="b">
        <f>AND(RMDF!BP729&gt;=0, RMDF!BP729&lt;=1-SUM(RMDF!Z729,RMDF!AG729,RMDF!AN729,RMDF!AU729,RMDF!BB729,RMDF!BI729), RMDF!BP729=ROUND(RMDF!BP729,4))</f>
        <v>1</v>
      </c>
      <c r="BN729" s="317">
        <f>RMDF!BN729</f>
        <v>0</v>
      </c>
      <c r="BO729" s="318" t="str">
        <f>IF(BN729=0,"",_xlfn.XLOOKUP(BN729,StatePicklist!$1:$1,StatePicklist!$3:$3,"NA",0))</f>
        <v/>
      </c>
      <c r="BP729" s="297" t="str">
        <f ca="1">IF(RMDF!BO729="", "", IF(ISNUMBER(MATCH(RMDF!BO729, INDIRECT(BO729), 0)), "OK", "Invalid"))</f>
        <v/>
      </c>
      <c r="BQ729" s="281"/>
      <c r="BR729" s="281"/>
      <c r="BS729" s="281"/>
      <c r="BT729" s="281" t="b">
        <f>AND(RMDF!BW729&gt;=0, RMDF!BW729&lt;=1-SUM(RMDF!Z729,RMDF!AG729,RMDF!AN729,RMDF!AU729,RMDF!BB729,RMDF!BI729,RMDF!BP729), RMDF!BW729=ROUND(RMDF!BW729,4))</f>
        <v>1</v>
      </c>
      <c r="BU729" s="317">
        <f>RMDF!BU729</f>
        <v>0</v>
      </c>
      <c r="BV729" s="318" t="str">
        <f>IF(BU729=0,"",_xlfn.XLOOKUP(BU729,StatePicklist!$1:$1,StatePicklist!$3:$3,"NA",0))</f>
        <v/>
      </c>
      <c r="BW729" s="297" t="str">
        <f ca="1">IF(RMDF!BV729="", "", IF(ISNUMBER(MATCH(RMDF!BV729, INDIRECT(BV729), 0)), "OK", "Invalid"))</f>
        <v/>
      </c>
      <c r="BX729" s="281"/>
      <c r="BY729" s="281"/>
      <c r="BZ729" s="281"/>
      <c r="CA729" s="281" t="b">
        <f>AND(RMDF!CD729&gt;=0, RMDF!CD729&lt;=1-SUM(RMDF!Z729,RMDF!AG729,RMDF!AN729,RMDF!AU729,RMDF!BB729,RMDF!BI729,RMDF!BP729,RMDF!BW729), RMDF!CD729=ROUND(RMDF!CD729,4))</f>
        <v>1</v>
      </c>
      <c r="CB729" s="317">
        <f>RMDF!CB729</f>
        <v>0</v>
      </c>
      <c r="CC729" s="318" t="str">
        <f>IF(CB729=0,"",_xlfn.XLOOKUP(CB729,StatePicklist!$1:$1,StatePicklist!$3:$3,"NA",0))</f>
        <v/>
      </c>
      <c r="CD729" s="297" t="str">
        <f ca="1">IF(RMDF!CC729="", "", IF(ISNUMBER(MATCH(RMDF!CC729, INDIRECT(CC729), 0)), "OK", "Invalid"))</f>
        <v/>
      </c>
      <c r="CE729" s="281"/>
      <c r="CF729" s="281"/>
      <c r="CG729" s="281"/>
      <c r="CH729" s="281" t="b">
        <f>AND(RMDF!CK729&gt;=0, RMDF!CK729&lt;=1-SUM(RMDF!Z729,RMDF!AG729,RMDF!AN729,RMDF!AU729,RMDF!BB729,RMDF!BI729,RMDF!BP729,RMDF!BW729,RMDF!CD729), RMDF!CK729=ROUND(RMDF!CK729,4))</f>
        <v>1</v>
      </c>
      <c r="CI729" s="317">
        <f>RMDF!CI729</f>
        <v>0</v>
      </c>
      <c r="CJ729" s="318" t="str">
        <f>IF(CI729=0,"",_xlfn.XLOOKUP(CI729,StatePicklist!$1:$1,StatePicklist!$3:$3,"NA",0))</f>
        <v/>
      </c>
      <c r="CK729" s="297" t="str">
        <f ca="1">IF(RMDF!CJ729="", "", IF(ISNUMBER(MATCH(RMDF!CJ729, INDIRECT(CJ729), 0)), "OK", "Invalid"))</f>
        <v/>
      </c>
      <c r="CL729" s="281"/>
      <c r="CM729" s="281"/>
      <c r="CN729" s="281"/>
      <c r="CO729" s="281" t="b">
        <f>AND(RMDF!CR729&gt;=0, RMDF!CR729&lt;=1-SUM(RMDF!Z729,RMDF!AG729,RMDF!AN729,RMDF!AU729,RMDF!BB729,RMDF!BI729,RMDF!BP729,RMDF!BW729,RMDF!CD729,RMDF!CK729), RMDF!CR729=ROUND(RMDF!CR729,4))</f>
        <v>1</v>
      </c>
      <c r="CP729" s="317">
        <f>RMDF!CP729</f>
        <v>0</v>
      </c>
      <c r="CQ729" s="318" t="str">
        <f>IF(CP729=0,"",_xlfn.XLOOKUP(CP729,StatePicklist!$1:$1,StatePicklist!$3:$3,"NA",0))</f>
        <v/>
      </c>
      <c r="CR729" s="297" t="str">
        <f ca="1">IF(RMDF!CQ729="", "", IF(ISNUMBER(MATCH(RMDF!CQ729, INDIRECT(CQ729), 0)), "OK", "Invalid"))</f>
        <v/>
      </c>
      <c r="CS729" s="281"/>
      <c r="CT729" s="281"/>
      <c r="CU729" s="281"/>
      <c r="CV729" s="281" t="b">
        <f>AND(RMDF!CY729&gt;=0, RMDF!CY729&lt;=1-SUM(RMDF!Z729,RMDF!AG729,RMDF!AN729,RMDF!AU729,RMDF!BB729,RMDF!BI729,RMDF!BP729,RMDF!BW729,RMDF!CD729,RMDF!CK729,RMDF!CR729), RMDF!CY729=ROUND(RMDF!CY729,4))</f>
        <v>1</v>
      </c>
      <c r="CW729" s="317">
        <f>RMDF!CW729</f>
        <v>0</v>
      </c>
      <c r="CX729" s="318" t="str">
        <f>IF(CW729=0,"",_xlfn.XLOOKUP(CW729,StatePicklist!$1:$1,StatePicklist!$3:$3,"NA",0))</f>
        <v/>
      </c>
      <c r="CY729" s="297" t="str">
        <f ca="1">IF(RMDF!CX729="", "", IF(ISNUMBER(MATCH(RMDF!CX729, INDIRECT(CX729), 0)), "OK", "Invalid"))</f>
        <v/>
      </c>
      <c r="CZ729" s="281"/>
      <c r="DA729" s="281"/>
      <c r="DB729" s="281"/>
      <c r="DC729" s="281" t="b">
        <f>AND(RMDF!DF729&gt;=0, RMDF!DF729&lt;=1-SUM(RMDF!Z729,RMDF!AG729,RMDF!AN729,RMDF!AU729,RMDF!BB729,RMDF!BI729,RMDF!BP729,RMDF!BW729,RMDF!CD729,RMDF!CK729,RMDF!CR729,RMDF!CY729), RMDF!DF729=ROUND(RMDF!DF729,4))</f>
        <v>1</v>
      </c>
      <c r="DD729" s="317">
        <f>RMDF!DD729</f>
        <v>0</v>
      </c>
      <c r="DE729" s="318" t="str">
        <f>IF(DD729=0,"",_xlfn.XLOOKUP(DD729,StatePicklist!$1:$1,StatePicklist!$3:$3,"NA",0))</f>
        <v/>
      </c>
      <c r="DF729" s="297" t="str">
        <f ca="1">IF(RMDF!DE729="", "", IF(ISNUMBER(MATCH(RMDF!DE729, INDIRECT(DE729), 0)), "OK", "Invalid"))</f>
        <v/>
      </c>
      <c r="DG729" s="281"/>
      <c r="DH729" s="281"/>
      <c r="DI729" s="281"/>
      <c r="DJ729" s="281" t="b">
        <f>AND(RMDF!DM729&gt;=0, RMDF!DM729&lt;=1-SUM(RMDF!Z729,RMDF!AG729,RMDF!AN729,RMDF!AU729,RMDF!BB729,RMDF!BI729,RMDF!BP729,RMDF!BW729,RMDF!CD729,RMDF!CK729,RMDF!CR729,RMDF!CY729,RMDF!DF729), RMDF!DM729=ROUND(RMDF!DM729,4))</f>
        <v>1</v>
      </c>
      <c r="DK729" s="317">
        <f>RMDF!DK729</f>
        <v>0</v>
      </c>
      <c r="DL729" s="318" t="str">
        <f>IF(DK729=0,"",_xlfn.XLOOKUP(DK729,StatePicklist!$1:$1,StatePicklist!$3:$3,"NA",0))</f>
        <v/>
      </c>
      <c r="DM729" s="297" t="str">
        <f ca="1">IF(RMDF!DL729="", "", IF(ISNUMBER(MATCH(RMDF!DL729, INDIRECT(DL729), 0)), "OK", "Invalid"))</f>
        <v/>
      </c>
      <c r="DN729" s="281"/>
      <c r="DO729" s="281"/>
      <c r="DP729" s="281"/>
      <c r="DQ729" s="281" t="b">
        <f>AND(RMDF!DT729&gt;=0, RMDF!DT729&lt;=1-SUM(RMDF!Z729,RMDF!AG729,RMDF!AN729,RMDF!AU729,RMDF!BB729,RMDF!BI729,RMDF!BP729,RMDF!BW729,RMDF!CD729,RMDF!CK729,RMDF!CR729,RMDF!CY729,RMDF!DF729,RMDF!DM729), RMDF!DT729=ROUND(RMDF!DT729,4))</f>
        <v>1</v>
      </c>
      <c r="DR729" s="317">
        <f>RMDF!DR729</f>
        <v>0</v>
      </c>
      <c r="DS729" s="318" t="str">
        <f>IF(DR729=0,"",_xlfn.XLOOKUP(DR729,StatePicklist!$1:$1,StatePicklist!$3:$3,"NA",0))</f>
        <v/>
      </c>
      <c r="DT729" s="297" t="str">
        <f ca="1">IF(RMDF!DS729="", "", IF(ISNUMBER(MATCH(RMDF!DS729, INDIRECT(DS729), 0)), "OK", "Invalid"))</f>
        <v/>
      </c>
      <c r="DU729" s="281"/>
      <c r="DV729" s="281"/>
      <c r="DW729" s="281"/>
      <c r="DX729" s="281" t="b">
        <f>AND(RMDF!EA729&gt;=0, RMDF!EA729&lt;=1-SUM(RMDF!Z729,RMDF!AG729,RMDF!AN729,RMDF!AU729,RMDF!BB729,RMDF!BI729,RMDF!BP729,RMDF!BW729,RMDF!CD729,RMDF!CK729,RMDF!CR729,RMDF!CY729,RMDF!DF729,RMDF!DM729,RMDF!DT729), RMDF!EA729=ROUND(RMDF!EA729,4))</f>
        <v>1</v>
      </c>
      <c r="DY729" s="317">
        <f>RMDF!DY729</f>
        <v>0</v>
      </c>
      <c r="DZ729" s="318" t="str">
        <f>IF(DY729=0,"",_xlfn.XLOOKUP(DY729,StatePicklist!$1:$1,StatePicklist!$3:$3,"NA",0))</f>
        <v/>
      </c>
      <c r="EA729" s="297" t="str">
        <f ca="1">IF(RMDF!DZ729="", "", IF(ISNUMBER(MATCH(RMDF!DZ729, INDIRECT(DZ729), 0)), "OK", "Invalid"))</f>
        <v/>
      </c>
      <c r="EB729" s="281"/>
      <c r="EC729" s="281"/>
      <c r="ED729" s="281"/>
      <c r="EE729" s="281" t="b">
        <f>AND(RMDF!EH729&gt;=0, RMDF!EH729&lt;=1-SUM(RMDF!Z729,RMDF!AG729,RMDF!AN729,RMDF!AU729,RMDF!BB729,RMDF!BI729,RMDF!BP729,RMDF!BW729,RMDF!CD729,RMDF!CK729,RMDF!CR729,RMDF!CY729,RMDF!DF729,RMDF!DM729,RMDF!DT729,RMDF!EA729), RMDF!EH729=ROUND(RMDF!EH729,4))</f>
        <v>1</v>
      </c>
      <c r="EF729" s="317">
        <f>RMDF!EF729</f>
        <v>0</v>
      </c>
      <c r="EG729" s="318" t="str">
        <f>IF(EF729=0,"",_xlfn.XLOOKUP(EF729,StatePicklist!$1:$1,StatePicklist!$3:$3,"NA",0))</f>
        <v/>
      </c>
      <c r="EH729" s="297" t="str">
        <f ca="1">IF(RMDF!EG729="", "", IF(ISNUMBER(MATCH(RMDF!EG729, INDIRECT(EG729), 0)), "OK", "Invalid"))</f>
        <v/>
      </c>
      <c r="EI729" s="281"/>
      <c r="EJ729" s="281"/>
      <c r="EK729" s="281"/>
      <c r="EL729" s="281" t="b">
        <f>AND(RMDF!EO729&gt;=0, RMDF!EO729&lt;=1-SUM(RMDF!Z729,RMDF!AG729,RMDF!AN729,RMDF!AU729,RMDF!BB729,RMDF!BI729,RMDF!BP729,RMDF!BW729,RMDF!CD729,RMDF!CK729,RMDF!CR729,RMDF!CY729,RMDF!DF729,RMDF!DM729,RMDF!DT729,RMDF!EA729,RMDF!EH729), RMDF!EO729=ROUND(RMDF!EO729,4))</f>
        <v>1</v>
      </c>
      <c r="EM729" s="317">
        <f>RMDF!EM729</f>
        <v>0</v>
      </c>
      <c r="EN729" s="318" t="str">
        <f>IF(EM729=0,"",_xlfn.XLOOKUP(EM729,StatePicklist!$1:$1,StatePicklist!$3:$3,"NA",0))</f>
        <v/>
      </c>
      <c r="EO729" s="297" t="str">
        <f ca="1">IF(RMDF!EN729="", "", IF(ISNUMBER(MATCH(RMDF!EN729, INDIRECT(EN729), 0)), "OK", "Invalid"))</f>
        <v/>
      </c>
      <c r="EP729" s="281"/>
      <c r="EQ729" s="281"/>
      <c r="ER729" s="281"/>
      <c r="ES729" s="281" t="b">
        <f>AND(RMDF!EV729&gt;=0, RMDF!EV729&lt;=1-SUM(RMDF!Z729,RMDF!AG729,RMDF!AN729,RMDF!AU729,RMDF!BB729,RMDF!BI729,RMDF!BP729,RMDF!BW729,RMDF!CD729,RMDF!CK729,RMDF!CR729,RMDF!CY729,RMDF!DF729,RMDF!DM729,RMDF!DT729,RMDF!EA729,RMDF!EH729,RMDF!EO729), RMDF!EV729=ROUND(RMDF!EV729,4))</f>
        <v>1</v>
      </c>
      <c r="ET729" s="317">
        <f>RMDF!ET729</f>
        <v>0</v>
      </c>
      <c r="EU729" s="318" t="str">
        <f>IF(ET729=0,"",_xlfn.XLOOKUP(ET729,StatePicklist!$1:$1,StatePicklist!$3:$3,"NA",0))</f>
        <v/>
      </c>
      <c r="EV729" s="297" t="str">
        <f ca="1">IF(RMDF!EU729="", "", IF(ISNUMBER(MATCH(RMDF!EU729, INDIRECT(EU729), 0)), "OK", "Invalid"))</f>
        <v/>
      </c>
      <c r="EW729" s="281"/>
      <c r="EX729" s="281"/>
      <c r="EY729" s="281"/>
      <c r="EZ729" s="281" t="b">
        <f>AND(RMDF!FC729&gt;=0, RMDF!FC729&lt;=1-SUM(RMDF!Z729,RMDF!AG729,RMDF!AN729,RMDF!AU729,RMDF!BB729,RMDF!BI729,RMDF!BP729,RMDF!BW729,RMDF!CD729,RMDF!CK729,RMDF!CR729,RMDF!CY729,RMDF!DF729,RMDF!DM729,RMDF!DT729,RMDF!EA729,RMDF!EH729,RMDF!EO729,RMDF!EV729), RMDF!FC729=ROUND(RMDF!FC729,4))</f>
        <v>1</v>
      </c>
      <c r="FA729" s="317">
        <f>RMDF!FA729</f>
        <v>0</v>
      </c>
      <c r="FB729" s="318" t="str">
        <f>IF(FA729=0,"",_xlfn.XLOOKUP(FA729,StatePicklist!$1:$1,StatePicklist!$3:$3,"NA",0))</f>
        <v/>
      </c>
      <c r="FC729" s="297" t="str">
        <f ca="1">IF(RMDF!FB729="", "", IF(ISNUMBER(MATCH(RMDF!FB729, INDIRECT(FB729), 0)), "OK", "Invalid"))</f>
        <v/>
      </c>
    </row>
    <row r="730" spans="1:159" s="205" customFormat="1" ht="39.9" customHeight="1" x14ac:dyDescent="0.25">
      <c r="A730" s="206"/>
      <c r="B730" s="196"/>
      <c r="C730" s="197"/>
      <c r="D730" s="198"/>
      <c r="E730" s="199"/>
      <c r="F730" s="200"/>
      <c r="G730" s="201"/>
      <c r="H730" s="292"/>
      <c r="I730" s="305">
        <f>RMDF!I730</f>
        <v>0</v>
      </c>
      <c r="J730" s="305" t="str">
        <f>IF(I730=ProductCode!$B$30,"PDReclPost",IF(OR(I730=ProductCode!$C$30,I730=ProductCode!$E$30,I730=ProductCode!$G$30),"PDPreCon",IF(OR(I730=ProductCode!$D$30,I730=ProductCode!$F$30),"PDNotReclPost","")))</f>
        <v/>
      </c>
      <c r="K730" s="305" t="str">
        <f t="shared" si="39"/>
        <v/>
      </c>
      <c r="L730" s="289"/>
      <c r="M730" s="305" t="str">
        <f t="shared" si="39"/>
        <v/>
      </c>
      <c r="N730" s="289" t="b">
        <f>AND(RMDF!N730&gt;=0, RMDF!N730&lt;=1-RMDF!L730, RMDF!N730=ROUND(RMDF!N730,4))</f>
        <v>1</v>
      </c>
      <c r="O730" s="286" t="str">
        <f>IF(P730="","",IF(I730="","",IF(LEFT(I730,13)="Reclaimed pos",RawMaterialCode!$E$569,RawMaterialCode!$E$568)))</f>
        <v>Reclaimed pre-consumer mixed fibers (RM0578)</v>
      </c>
      <c r="P730" s="295">
        <f t="shared" si="40"/>
        <v>1</v>
      </c>
      <c r="Q730" s="202"/>
      <c r="R730" s="203"/>
      <c r="S730" s="204" t="str">
        <f t="shared" si="41"/>
        <v/>
      </c>
      <c r="T730" s="281"/>
      <c r="U730" s="281"/>
      <c r="V730" s="281"/>
      <c r="W730" s="281"/>
      <c r="X730" s="317">
        <f>RMDF!X730</f>
        <v>0</v>
      </c>
      <c r="Y730" s="318" t="str">
        <f>IF(X730=0,"",_xlfn.XLOOKUP(X730,StatePicklist!$1:$1,StatePicklist!$3:$3,"NA",0))</f>
        <v/>
      </c>
      <c r="Z730" s="297" t="str">
        <f ca="1">IF(RMDF!Y730="", "", IF(ISNUMBER(MATCH(RMDF!Y730, INDIRECT(Y730), 0)), "OK", "Invalid"))</f>
        <v/>
      </c>
      <c r="AA730" s="281"/>
      <c r="AB730" s="281"/>
      <c r="AC730" s="281"/>
      <c r="AD730" s="281" t="b">
        <f>AND(RMDF!AG730&gt;=0, RMDF!AG730&lt;=1-RMDF!Z730, RMDF!AG730=ROUND(RMDF!AG730,4))</f>
        <v>1</v>
      </c>
      <c r="AE730" s="317">
        <f>RMDF!AE730</f>
        <v>0</v>
      </c>
      <c r="AF730" s="318" t="str">
        <f>IF(AE730=0,"",_xlfn.XLOOKUP(AE730,StatePicklist!$1:$1,StatePicklist!$3:$3,"NA",0))</f>
        <v/>
      </c>
      <c r="AG730" s="297" t="str">
        <f ca="1">IF(RMDF!AF730="", "", IF(ISNUMBER(MATCH(RMDF!AF730, INDIRECT(AF730), 0)), "OK", "Invalid"))</f>
        <v/>
      </c>
      <c r="AH730" s="281"/>
      <c r="AI730" s="281"/>
      <c r="AJ730" s="281"/>
      <c r="AK730" s="281" t="b">
        <f>AND(RMDF!AN730&gt;=0, RMDF!AN730&lt;=1-SUM(RMDF!Z730,RMDF!AG730), RMDF!AN730=ROUND(RMDF!AN730,4))</f>
        <v>1</v>
      </c>
      <c r="AL730" s="317">
        <f>RMDF!AL730</f>
        <v>0</v>
      </c>
      <c r="AM730" s="318" t="str">
        <f>IF(AL730=0,"",_xlfn.XLOOKUP(AL730,StatePicklist!$1:$1,StatePicklist!$3:$3,"NA",0))</f>
        <v/>
      </c>
      <c r="AN730" s="297" t="str">
        <f ca="1">IF(RMDF!AM730="", "", IF(ISNUMBER(MATCH(RMDF!AM730, INDIRECT(AM730), 0)), "OK", "Invalid"))</f>
        <v/>
      </c>
      <c r="AO730" s="281"/>
      <c r="AP730" s="281"/>
      <c r="AQ730" s="281"/>
      <c r="AR730" s="281" t="b">
        <f>AND(RMDF!AU730&gt;=0, RMDF!AU730&lt;=1-SUM(RMDF!Z730,RMDF!AG730,RMDF!AN730), RMDF!AU730=ROUND(RMDF!AU730,4))</f>
        <v>1</v>
      </c>
      <c r="AS730" s="317">
        <f>RMDF!AS730</f>
        <v>0</v>
      </c>
      <c r="AT730" s="318" t="str">
        <f>IF(AS730=0,"",_xlfn.XLOOKUP(AS730,StatePicklist!$1:$1,StatePicklist!$3:$3,"NA",0))</f>
        <v/>
      </c>
      <c r="AU730" s="297" t="str">
        <f ca="1">IF(RMDF!AT730="", "", IF(ISNUMBER(MATCH(RMDF!AT730, INDIRECT(AT730), 0)), "OK", "Invalid"))</f>
        <v/>
      </c>
      <c r="AV730" s="281"/>
      <c r="AW730" s="281"/>
      <c r="AX730" s="281"/>
      <c r="AY730" s="281" t="b">
        <f>AND(RMDF!BB730&gt;=0, RMDF!BB730&lt;=1-SUM(RMDF!Z730,RMDF!AG730,RMDF!AN730,RMDF!AU730), RMDF!BB730=ROUND(RMDF!BB730,4))</f>
        <v>1</v>
      </c>
      <c r="AZ730" s="317">
        <f>RMDF!AZ730</f>
        <v>0</v>
      </c>
      <c r="BA730" s="318" t="str">
        <f>IF(AZ730=0,"",_xlfn.XLOOKUP(AZ730,StatePicklist!$1:$1,StatePicklist!$3:$3,"NA",0))</f>
        <v/>
      </c>
      <c r="BB730" s="297" t="str">
        <f ca="1">IF(RMDF!BA730="", "", IF(ISNUMBER(MATCH(RMDF!BA730, INDIRECT(BA730), 0)), "OK", "Invalid"))</f>
        <v/>
      </c>
      <c r="BC730" s="281"/>
      <c r="BD730" s="281"/>
      <c r="BE730" s="281"/>
      <c r="BF730" s="281" t="b">
        <f>AND(RMDF!BI730&gt;=0, RMDF!BI730&lt;=1-SUM(RMDF!Z730,RMDF!AG730,RMDF!AN730,RMDF!AU730,RMDF!BB730), RMDF!BI730=ROUND(RMDF!BI730,4))</f>
        <v>1</v>
      </c>
      <c r="BG730" s="317">
        <f>RMDF!BG730</f>
        <v>0</v>
      </c>
      <c r="BH730" s="318" t="str">
        <f>IF(BG730=0,"",_xlfn.XLOOKUP(BG730,StatePicklist!$1:$1,StatePicklist!$3:$3,"NA",0))</f>
        <v/>
      </c>
      <c r="BI730" s="297" t="str">
        <f ca="1">IF(RMDF!BH730="", "", IF(ISNUMBER(MATCH(RMDF!BH730, INDIRECT(BH730), 0)), "OK", "Invalid"))</f>
        <v/>
      </c>
      <c r="BJ730" s="281"/>
      <c r="BK730" s="281"/>
      <c r="BL730" s="281"/>
      <c r="BM730" s="281" t="b">
        <f>AND(RMDF!BP730&gt;=0, RMDF!BP730&lt;=1-SUM(RMDF!Z730,RMDF!AG730,RMDF!AN730,RMDF!AU730,RMDF!BB730,RMDF!BI730), RMDF!BP730=ROUND(RMDF!BP730,4))</f>
        <v>1</v>
      </c>
      <c r="BN730" s="317">
        <f>RMDF!BN730</f>
        <v>0</v>
      </c>
      <c r="BO730" s="318" t="str">
        <f>IF(BN730=0,"",_xlfn.XLOOKUP(BN730,StatePicklist!$1:$1,StatePicklist!$3:$3,"NA",0))</f>
        <v/>
      </c>
      <c r="BP730" s="297" t="str">
        <f ca="1">IF(RMDF!BO730="", "", IF(ISNUMBER(MATCH(RMDF!BO730, INDIRECT(BO730), 0)), "OK", "Invalid"))</f>
        <v/>
      </c>
      <c r="BQ730" s="281"/>
      <c r="BR730" s="281"/>
      <c r="BS730" s="281"/>
      <c r="BT730" s="281" t="b">
        <f>AND(RMDF!BW730&gt;=0, RMDF!BW730&lt;=1-SUM(RMDF!Z730,RMDF!AG730,RMDF!AN730,RMDF!AU730,RMDF!BB730,RMDF!BI730,RMDF!BP730), RMDF!BW730=ROUND(RMDF!BW730,4))</f>
        <v>1</v>
      </c>
      <c r="BU730" s="317">
        <f>RMDF!BU730</f>
        <v>0</v>
      </c>
      <c r="BV730" s="318" t="str">
        <f>IF(BU730=0,"",_xlfn.XLOOKUP(BU730,StatePicklist!$1:$1,StatePicklist!$3:$3,"NA",0))</f>
        <v/>
      </c>
      <c r="BW730" s="297" t="str">
        <f ca="1">IF(RMDF!BV730="", "", IF(ISNUMBER(MATCH(RMDF!BV730, INDIRECT(BV730), 0)), "OK", "Invalid"))</f>
        <v/>
      </c>
      <c r="BX730" s="281"/>
      <c r="BY730" s="281"/>
      <c r="BZ730" s="281"/>
      <c r="CA730" s="281" t="b">
        <f>AND(RMDF!CD730&gt;=0, RMDF!CD730&lt;=1-SUM(RMDF!Z730,RMDF!AG730,RMDF!AN730,RMDF!AU730,RMDF!BB730,RMDF!BI730,RMDF!BP730,RMDF!BW730), RMDF!CD730=ROUND(RMDF!CD730,4))</f>
        <v>1</v>
      </c>
      <c r="CB730" s="317">
        <f>RMDF!CB730</f>
        <v>0</v>
      </c>
      <c r="CC730" s="318" t="str">
        <f>IF(CB730=0,"",_xlfn.XLOOKUP(CB730,StatePicklist!$1:$1,StatePicklist!$3:$3,"NA",0))</f>
        <v/>
      </c>
      <c r="CD730" s="297" t="str">
        <f ca="1">IF(RMDF!CC730="", "", IF(ISNUMBER(MATCH(RMDF!CC730, INDIRECT(CC730), 0)), "OK", "Invalid"))</f>
        <v/>
      </c>
      <c r="CE730" s="281"/>
      <c r="CF730" s="281"/>
      <c r="CG730" s="281"/>
      <c r="CH730" s="281" t="b">
        <f>AND(RMDF!CK730&gt;=0, RMDF!CK730&lt;=1-SUM(RMDF!Z730,RMDF!AG730,RMDF!AN730,RMDF!AU730,RMDF!BB730,RMDF!BI730,RMDF!BP730,RMDF!BW730,RMDF!CD730), RMDF!CK730=ROUND(RMDF!CK730,4))</f>
        <v>1</v>
      </c>
      <c r="CI730" s="317">
        <f>RMDF!CI730</f>
        <v>0</v>
      </c>
      <c r="CJ730" s="318" t="str">
        <f>IF(CI730=0,"",_xlfn.XLOOKUP(CI730,StatePicklist!$1:$1,StatePicklist!$3:$3,"NA",0))</f>
        <v/>
      </c>
      <c r="CK730" s="297" t="str">
        <f ca="1">IF(RMDF!CJ730="", "", IF(ISNUMBER(MATCH(RMDF!CJ730, INDIRECT(CJ730), 0)), "OK", "Invalid"))</f>
        <v/>
      </c>
      <c r="CL730" s="281"/>
      <c r="CM730" s="281"/>
      <c r="CN730" s="281"/>
      <c r="CO730" s="281" t="b">
        <f>AND(RMDF!CR730&gt;=0, RMDF!CR730&lt;=1-SUM(RMDF!Z730,RMDF!AG730,RMDF!AN730,RMDF!AU730,RMDF!BB730,RMDF!BI730,RMDF!BP730,RMDF!BW730,RMDF!CD730,RMDF!CK730), RMDF!CR730=ROUND(RMDF!CR730,4))</f>
        <v>1</v>
      </c>
      <c r="CP730" s="317">
        <f>RMDF!CP730</f>
        <v>0</v>
      </c>
      <c r="CQ730" s="318" t="str">
        <f>IF(CP730=0,"",_xlfn.XLOOKUP(CP730,StatePicklist!$1:$1,StatePicklist!$3:$3,"NA",0))</f>
        <v/>
      </c>
      <c r="CR730" s="297" t="str">
        <f ca="1">IF(RMDF!CQ730="", "", IF(ISNUMBER(MATCH(RMDF!CQ730, INDIRECT(CQ730), 0)), "OK", "Invalid"))</f>
        <v/>
      </c>
      <c r="CS730" s="281"/>
      <c r="CT730" s="281"/>
      <c r="CU730" s="281"/>
      <c r="CV730" s="281" t="b">
        <f>AND(RMDF!CY730&gt;=0, RMDF!CY730&lt;=1-SUM(RMDF!Z730,RMDF!AG730,RMDF!AN730,RMDF!AU730,RMDF!BB730,RMDF!BI730,RMDF!BP730,RMDF!BW730,RMDF!CD730,RMDF!CK730,RMDF!CR730), RMDF!CY730=ROUND(RMDF!CY730,4))</f>
        <v>1</v>
      </c>
      <c r="CW730" s="317">
        <f>RMDF!CW730</f>
        <v>0</v>
      </c>
      <c r="CX730" s="318" t="str">
        <f>IF(CW730=0,"",_xlfn.XLOOKUP(CW730,StatePicklist!$1:$1,StatePicklist!$3:$3,"NA",0))</f>
        <v/>
      </c>
      <c r="CY730" s="297" t="str">
        <f ca="1">IF(RMDF!CX730="", "", IF(ISNUMBER(MATCH(RMDF!CX730, INDIRECT(CX730), 0)), "OK", "Invalid"))</f>
        <v/>
      </c>
      <c r="CZ730" s="281"/>
      <c r="DA730" s="281"/>
      <c r="DB730" s="281"/>
      <c r="DC730" s="281" t="b">
        <f>AND(RMDF!DF730&gt;=0, RMDF!DF730&lt;=1-SUM(RMDF!Z730,RMDF!AG730,RMDF!AN730,RMDF!AU730,RMDF!BB730,RMDF!BI730,RMDF!BP730,RMDF!BW730,RMDF!CD730,RMDF!CK730,RMDF!CR730,RMDF!CY730), RMDF!DF730=ROUND(RMDF!DF730,4))</f>
        <v>1</v>
      </c>
      <c r="DD730" s="317">
        <f>RMDF!DD730</f>
        <v>0</v>
      </c>
      <c r="DE730" s="318" t="str">
        <f>IF(DD730=0,"",_xlfn.XLOOKUP(DD730,StatePicklist!$1:$1,StatePicklist!$3:$3,"NA",0))</f>
        <v/>
      </c>
      <c r="DF730" s="297" t="str">
        <f ca="1">IF(RMDF!DE730="", "", IF(ISNUMBER(MATCH(RMDF!DE730, INDIRECT(DE730), 0)), "OK", "Invalid"))</f>
        <v/>
      </c>
      <c r="DG730" s="281"/>
      <c r="DH730" s="281"/>
      <c r="DI730" s="281"/>
      <c r="DJ730" s="281" t="b">
        <f>AND(RMDF!DM730&gt;=0, RMDF!DM730&lt;=1-SUM(RMDF!Z730,RMDF!AG730,RMDF!AN730,RMDF!AU730,RMDF!BB730,RMDF!BI730,RMDF!BP730,RMDF!BW730,RMDF!CD730,RMDF!CK730,RMDF!CR730,RMDF!CY730,RMDF!DF730), RMDF!DM730=ROUND(RMDF!DM730,4))</f>
        <v>1</v>
      </c>
      <c r="DK730" s="317">
        <f>RMDF!DK730</f>
        <v>0</v>
      </c>
      <c r="DL730" s="318" t="str">
        <f>IF(DK730=0,"",_xlfn.XLOOKUP(DK730,StatePicklist!$1:$1,StatePicklist!$3:$3,"NA",0))</f>
        <v/>
      </c>
      <c r="DM730" s="297" t="str">
        <f ca="1">IF(RMDF!DL730="", "", IF(ISNUMBER(MATCH(RMDF!DL730, INDIRECT(DL730), 0)), "OK", "Invalid"))</f>
        <v/>
      </c>
      <c r="DN730" s="281"/>
      <c r="DO730" s="281"/>
      <c r="DP730" s="281"/>
      <c r="DQ730" s="281" t="b">
        <f>AND(RMDF!DT730&gt;=0, RMDF!DT730&lt;=1-SUM(RMDF!Z730,RMDF!AG730,RMDF!AN730,RMDF!AU730,RMDF!BB730,RMDF!BI730,RMDF!BP730,RMDF!BW730,RMDF!CD730,RMDF!CK730,RMDF!CR730,RMDF!CY730,RMDF!DF730,RMDF!DM730), RMDF!DT730=ROUND(RMDF!DT730,4))</f>
        <v>1</v>
      </c>
      <c r="DR730" s="317">
        <f>RMDF!DR730</f>
        <v>0</v>
      </c>
      <c r="DS730" s="318" t="str">
        <f>IF(DR730=0,"",_xlfn.XLOOKUP(DR730,StatePicklist!$1:$1,StatePicklist!$3:$3,"NA",0))</f>
        <v/>
      </c>
      <c r="DT730" s="297" t="str">
        <f ca="1">IF(RMDF!DS730="", "", IF(ISNUMBER(MATCH(RMDF!DS730, INDIRECT(DS730), 0)), "OK", "Invalid"))</f>
        <v/>
      </c>
      <c r="DU730" s="281"/>
      <c r="DV730" s="281"/>
      <c r="DW730" s="281"/>
      <c r="DX730" s="281" t="b">
        <f>AND(RMDF!EA730&gt;=0, RMDF!EA730&lt;=1-SUM(RMDF!Z730,RMDF!AG730,RMDF!AN730,RMDF!AU730,RMDF!BB730,RMDF!BI730,RMDF!BP730,RMDF!BW730,RMDF!CD730,RMDF!CK730,RMDF!CR730,RMDF!CY730,RMDF!DF730,RMDF!DM730,RMDF!DT730), RMDF!EA730=ROUND(RMDF!EA730,4))</f>
        <v>1</v>
      </c>
      <c r="DY730" s="317">
        <f>RMDF!DY730</f>
        <v>0</v>
      </c>
      <c r="DZ730" s="318" t="str">
        <f>IF(DY730=0,"",_xlfn.XLOOKUP(DY730,StatePicklist!$1:$1,StatePicklist!$3:$3,"NA",0))</f>
        <v/>
      </c>
      <c r="EA730" s="297" t="str">
        <f ca="1">IF(RMDF!DZ730="", "", IF(ISNUMBER(MATCH(RMDF!DZ730, INDIRECT(DZ730), 0)), "OK", "Invalid"))</f>
        <v/>
      </c>
      <c r="EB730" s="281"/>
      <c r="EC730" s="281"/>
      <c r="ED730" s="281"/>
      <c r="EE730" s="281" t="b">
        <f>AND(RMDF!EH730&gt;=0, RMDF!EH730&lt;=1-SUM(RMDF!Z730,RMDF!AG730,RMDF!AN730,RMDF!AU730,RMDF!BB730,RMDF!BI730,RMDF!BP730,RMDF!BW730,RMDF!CD730,RMDF!CK730,RMDF!CR730,RMDF!CY730,RMDF!DF730,RMDF!DM730,RMDF!DT730,RMDF!EA730), RMDF!EH730=ROUND(RMDF!EH730,4))</f>
        <v>1</v>
      </c>
      <c r="EF730" s="317">
        <f>RMDF!EF730</f>
        <v>0</v>
      </c>
      <c r="EG730" s="318" t="str">
        <f>IF(EF730=0,"",_xlfn.XLOOKUP(EF730,StatePicklist!$1:$1,StatePicklist!$3:$3,"NA",0))</f>
        <v/>
      </c>
      <c r="EH730" s="297" t="str">
        <f ca="1">IF(RMDF!EG730="", "", IF(ISNUMBER(MATCH(RMDF!EG730, INDIRECT(EG730), 0)), "OK", "Invalid"))</f>
        <v/>
      </c>
      <c r="EI730" s="281"/>
      <c r="EJ730" s="281"/>
      <c r="EK730" s="281"/>
      <c r="EL730" s="281" t="b">
        <f>AND(RMDF!EO730&gt;=0, RMDF!EO730&lt;=1-SUM(RMDF!Z730,RMDF!AG730,RMDF!AN730,RMDF!AU730,RMDF!BB730,RMDF!BI730,RMDF!BP730,RMDF!BW730,RMDF!CD730,RMDF!CK730,RMDF!CR730,RMDF!CY730,RMDF!DF730,RMDF!DM730,RMDF!DT730,RMDF!EA730,RMDF!EH730), RMDF!EO730=ROUND(RMDF!EO730,4))</f>
        <v>1</v>
      </c>
      <c r="EM730" s="317">
        <f>RMDF!EM730</f>
        <v>0</v>
      </c>
      <c r="EN730" s="318" t="str">
        <f>IF(EM730=0,"",_xlfn.XLOOKUP(EM730,StatePicklist!$1:$1,StatePicklist!$3:$3,"NA",0))</f>
        <v/>
      </c>
      <c r="EO730" s="297" t="str">
        <f ca="1">IF(RMDF!EN730="", "", IF(ISNUMBER(MATCH(RMDF!EN730, INDIRECT(EN730), 0)), "OK", "Invalid"))</f>
        <v/>
      </c>
      <c r="EP730" s="281"/>
      <c r="EQ730" s="281"/>
      <c r="ER730" s="281"/>
      <c r="ES730" s="281" t="b">
        <f>AND(RMDF!EV730&gt;=0, RMDF!EV730&lt;=1-SUM(RMDF!Z730,RMDF!AG730,RMDF!AN730,RMDF!AU730,RMDF!BB730,RMDF!BI730,RMDF!BP730,RMDF!BW730,RMDF!CD730,RMDF!CK730,RMDF!CR730,RMDF!CY730,RMDF!DF730,RMDF!DM730,RMDF!DT730,RMDF!EA730,RMDF!EH730,RMDF!EO730), RMDF!EV730=ROUND(RMDF!EV730,4))</f>
        <v>1</v>
      </c>
      <c r="ET730" s="317">
        <f>RMDF!ET730</f>
        <v>0</v>
      </c>
      <c r="EU730" s="318" t="str">
        <f>IF(ET730=0,"",_xlfn.XLOOKUP(ET730,StatePicklist!$1:$1,StatePicklist!$3:$3,"NA",0))</f>
        <v/>
      </c>
      <c r="EV730" s="297" t="str">
        <f ca="1">IF(RMDF!EU730="", "", IF(ISNUMBER(MATCH(RMDF!EU730, INDIRECT(EU730), 0)), "OK", "Invalid"))</f>
        <v/>
      </c>
      <c r="EW730" s="281"/>
      <c r="EX730" s="281"/>
      <c r="EY730" s="281"/>
      <c r="EZ730" s="281" t="b">
        <f>AND(RMDF!FC730&gt;=0, RMDF!FC730&lt;=1-SUM(RMDF!Z730,RMDF!AG730,RMDF!AN730,RMDF!AU730,RMDF!BB730,RMDF!BI730,RMDF!BP730,RMDF!BW730,RMDF!CD730,RMDF!CK730,RMDF!CR730,RMDF!CY730,RMDF!DF730,RMDF!DM730,RMDF!DT730,RMDF!EA730,RMDF!EH730,RMDF!EO730,RMDF!EV730), RMDF!FC730=ROUND(RMDF!FC730,4))</f>
        <v>1</v>
      </c>
      <c r="FA730" s="317">
        <f>RMDF!FA730</f>
        <v>0</v>
      </c>
      <c r="FB730" s="318" t="str">
        <f>IF(FA730=0,"",_xlfn.XLOOKUP(FA730,StatePicklist!$1:$1,StatePicklist!$3:$3,"NA",0))</f>
        <v/>
      </c>
      <c r="FC730" s="297" t="str">
        <f ca="1">IF(RMDF!FB730="", "", IF(ISNUMBER(MATCH(RMDF!FB730, INDIRECT(FB730), 0)), "OK", "Invalid"))</f>
        <v/>
      </c>
    </row>
    <row r="731" spans="1:159" s="205" customFormat="1" ht="39.9" customHeight="1" x14ac:dyDescent="0.25">
      <c r="A731" s="206"/>
      <c r="B731" s="196"/>
      <c r="C731" s="197"/>
      <c r="D731" s="198"/>
      <c r="E731" s="199"/>
      <c r="F731" s="200"/>
      <c r="G731" s="201"/>
      <c r="H731" s="292"/>
      <c r="I731" s="305">
        <f>RMDF!I731</f>
        <v>0</v>
      </c>
      <c r="J731" s="305" t="str">
        <f>IF(I731=ProductCode!$B$30,"PDReclPost",IF(OR(I731=ProductCode!$C$30,I731=ProductCode!$E$30,I731=ProductCode!$G$30),"PDPreCon",IF(OR(I731=ProductCode!$D$30,I731=ProductCode!$F$30),"PDNotReclPost","")))</f>
        <v/>
      </c>
      <c r="K731" s="305" t="str">
        <f t="shared" si="39"/>
        <v/>
      </c>
      <c r="L731" s="289"/>
      <c r="M731" s="305" t="str">
        <f t="shared" si="39"/>
        <v/>
      </c>
      <c r="N731" s="289" t="b">
        <f>AND(RMDF!N731&gt;=0, RMDF!N731&lt;=1-RMDF!L731, RMDF!N731=ROUND(RMDF!N731,4))</f>
        <v>1</v>
      </c>
      <c r="O731" s="286" t="str">
        <f>IF(P731="","",IF(I731="","",IF(LEFT(I731,13)="Reclaimed pos",RawMaterialCode!$E$569,RawMaterialCode!$E$568)))</f>
        <v>Reclaimed pre-consumer mixed fibers (RM0578)</v>
      </c>
      <c r="P731" s="295">
        <f t="shared" si="40"/>
        <v>1</v>
      </c>
      <c r="Q731" s="202"/>
      <c r="R731" s="203"/>
      <c r="S731" s="204" t="str">
        <f t="shared" si="41"/>
        <v/>
      </c>
      <c r="T731" s="281"/>
      <c r="U731" s="281"/>
      <c r="V731" s="281"/>
      <c r="W731" s="281"/>
      <c r="X731" s="317">
        <f>RMDF!X731</f>
        <v>0</v>
      </c>
      <c r="Y731" s="318" t="str">
        <f>IF(X731=0,"",_xlfn.XLOOKUP(X731,StatePicklist!$1:$1,StatePicklist!$3:$3,"NA",0))</f>
        <v/>
      </c>
      <c r="Z731" s="297" t="str">
        <f ca="1">IF(RMDF!Y731="", "", IF(ISNUMBER(MATCH(RMDF!Y731, INDIRECT(Y731), 0)), "OK", "Invalid"))</f>
        <v/>
      </c>
      <c r="AA731" s="281"/>
      <c r="AB731" s="281"/>
      <c r="AC731" s="281"/>
      <c r="AD731" s="281" t="b">
        <f>AND(RMDF!AG731&gt;=0, RMDF!AG731&lt;=1-RMDF!Z731, RMDF!AG731=ROUND(RMDF!AG731,4))</f>
        <v>1</v>
      </c>
      <c r="AE731" s="317">
        <f>RMDF!AE731</f>
        <v>0</v>
      </c>
      <c r="AF731" s="318" t="str">
        <f>IF(AE731=0,"",_xlfn.XLOOKUP(AE731,StatePicklist!$1:$1,StatePicklist!$3:$3,"NA",0))</f>
        <v/>
      </c>
      <c r="AG731" s="297" t="str">
        <f ca="1">IF(RMDF!AF731="", "", IF(ISNUMBER(MATCH(RMDF!AF731, INDIRECT(AF731), 0)), "OK", "Invalid"))</f>
        <v/>
      </c>
      <c r="AH731" s="281"/>
      <c r="AI731" s="281"/>
      <c r="AJ731" s="281"/>
      <c r="AK731" s="281" t="b">
        <f>AND(RMDF!AN731&gt;=0, RMDF!AN731&lt;=1-SUM(RMDF!Z731,RMDF!AG731), RMDF!AN731=ROUND(RMDF!AN731,4))</f>
        <v>1</v>
      </c>
      <c r="AL731" s="317">
        <f>RMDF!AL731</f>
        <v>0</v>
      </c>
      <c r="AM731" s="318" t="str">
        <f>IF(AL731=0,"",_xlfn.XLOOKUP(AL731,StatePicklist!$1:$1,StatePicklist!$3:$3,"NA",0))</f>
        <v/>
      </c>
      <c r="AN731" s="297" t="str">
        <f ca="1">IF(RMDF!AM731="", "", IF(ISNUMBER(MATCH(RMDF!AM731, INDIRECT(AM731), 0)), "OK", "Invalid"))</f>
        <v/>
      </c>
      <c r="AO731" s="281"/>
      <c r="AP731" s="281"/>
      <c r="AQ731" s="281"/>
      <c r="AR731" s="281" t="b">
        <f>AND(RMDF!AU731&gt;=0, RMDF!AU731&lt;=1-SUM(RMDF!Z731,RMDF!AG731,RMDF!AN731), RMDF!AU731=ROUND(RMDF!AU731,4))</f>
        <v>1</v>
      </c>
      <c r="AS731" s="317">
        <f>RMDF!AS731</f>
        <v>0</v>
      </c>
      <c r="AT731" s="318" t="str">
        <f>IF(AS731=0,"",_xlfn.XLOOKUP(AS731,StatePicklist!$1:$1,StatePicklist!$3:$3,"NA",0))</f>
        <v/>
      </c>
      <c r="AU731" s="297" t="str">
        <f ca="1">IF(RMDF!AT731="", "", IF(ISNUMBER(MATCH(RMDF!AT731, INDIRECT(AT731), 0)), "OK", "Invalid"))</f>
        <v/>
      </c>
      <c r="AV731" s="281"/>
      <c r="AW731" s="281"/>
      <c r="AX731" s="281"/>
      <c r="AY731" s="281" t="b">
        <f>AND(RMDF!BB731&gt;=0, RMDF!BB731&lt;=1-SUM(RMDF!Z731,RMDF!AG731,RMDF!AN731,RMDF!AU731), RMDF!BB731=ROUND(RMDF!BB731,4))</f>
        <v>1</v>
      </c>
      <c r="AZ731" s="317">
        <f>RMDF!AZ731</f>
        <v>0</v>
      </c>
      <c r="BA731" s="318" t="str">
        <f>IF(AZ731=0,"",_xlfn.XLOOKUP(AZ731,StatePicklist!$1:$1,StatePicklist!$3:$3,"NA",0))</f>
        <v/>
      </c>
      <c r="BB731" s="297" t="str">
        <f ca="1">IF(RMDF!BA731="", "", IF(ISNUMBER(MATCH(RMDF!BA731, INDIRECT(BA731), 0)), "OK", "Invalid"))</f>
        <v/>
      </c>
      <c r="BC731" s="281"/>
      <c r="BD731" s="281"/>
      <c r="BE731" s="281"/>
      <c r="BF731" s="281" t="b">
        <f>AND(RMDF!BI731&gt;=0, RMDF!BI731&lt;=1-SUM(RMDF!Z731,RMDF!AG731,RMDF!AN731,RMDF!AU731,RMDF!BB731), RMDF!BI731=ROUND(RMDF!BI731,4))</f>
        <v>1</v>
      </c>
      <c r="BG731" s="317">
        <f>RMDF!BG731</f>
        <v>0</v>
      </c>
      <c r="BH731" s="318" t="str">
        <f>IF(BG731=0,"",_xlfn.XLOOKUP(BG731,StatePicklist!$1:$1,StatePicklist!$3:$3,"NA",0))</f>
        <v/>
      </c>
      <c r="BI731" s="297" t="str">
        <f ca="1">IF(RMDF!BH731="", "", IF(ISNUMBER(MATCH(RMDF!BH731, INDIRECT(BH731), 0)), "OK", "Invalid"))</f>
        <v/>
      </c>
      <c r="BJ731" s="281"/>
      <c r="BK731" s="281"/>
      <c r="BL731" s="281"/>
      <c r="BM731" s="281" t="b">
        <f>AND(RMDF!BP731&gt;=0, RMDF!BP731&lt;=1-SUM(RMDF!Z731,RMDF!AG731,RMDF!AN731,RMDF!AU731,RMDF!BB731,RMDF!BI731), RMDF!BP731=ROUND(RMDF!BP731,4))</f>
        <v>1</v>
      </c>
      <c r="BN731" s="317">
        <f>RMDF!BN731</f>
        <v>0</v>
      </c>
      <c r="BO731" s="318" t="str">
        <f>IF(BN731=0,"",_xlfn.XLOOKUP(BN731,StatePicklist!$1:$1,StatePicklist!$3:$3,"NA",0))</f>
        <v/>
      </c>
      <c r="BP731" s="297" t="str">
        <f ca="1">IF(RMDF!BO731="", "", IF(ISNUMBER(MATCH(RMDF!BO731, INDIRECT(BO731), 0)), "OK", "Invalid"))</f>
        <v/>
      </c>
      <c r="BQ731" s="281"/>
      <c r="BR731" s="281"/>
      <c r="BS731" s="281"/>
      <c r="BT731" s="281" t="b">
        <f>AND(RMDF!BW731&gt;=0, RMDF!BW731&lt;=1-SUM(RMDF!Z731,RMDF!AG731,RMDF!AN731,RMDF!AU731,RMDF!BB731,RMDF!BI731,RMDF!BP731), RMDF!BW731=ROUND(RMDF!BW731,4))</f>
        <v>1</v>
      </c>
      <c r="BU731" s="317">
        <f>RMDF!BU731</f>
        <v>0</v>
      </c>
      <c r="BV731" s="318" t="str">
        <f>IF(BU731=0,"",_xlfn.XLOOKUP(BU731,StatePicklist!$1:$1,StatePicklist!$3:$3,"NA",0))</f>
        <v/>
      </c>
      <c r="BW731" s="297" t="str">
        <f ca="1">IF(RMDF!BV731="", "", IF(ISNUMBER(MATCH(RMDF!BV731, INDIRECT(BV731), 0)), "OK", "Invalid"))</f>
        <v/>
      </c>
      <c r="BX731" s="281"/>
      <c r="BY731" s="281"/>
      <c r="BZ731" s="281"/>
      <c r="CA731" s="281" t="b">
        <f>AND(RMDF!CD731&gt;=0, RMDF!CD731&lt;=1-SUM(RMDF!Z731,RMDF!AG731,RMDF!AN731,RMDF!AU731,RMDF!BB731,RMDF!BI731,RMDF!BP731,RMDF!BW731), RMDF!CD731=ROUND(RMDF!CD731,4))</f>
        <v>1</v>
      </c>
      <c r="CB731" s="317">
        <f>RMDF!CB731</f>
        <v>0</v>
      </c>
      <c r="CC731" s="318" t="str">
        <f>IF(CB731=0,"",_xlfn.XLOOKUP(CB731,StatePicklist!$1:$1,StatePicklist!$3:$3,"NA",0))</f>
        <v/>
      </c>
      <c r="CD731" s="297" t="str">
        <f ca="1">IF(RMDF!CC731="", "", IF(ISNUMBER(MATCH(RMDF!CC731, INDIRECT(CC731), 0)), "OK", "Invalid"))</f>
        <v/>
      </c>
      <c r="CE731" s="281"/>
      <c r="CF731" s="281"/>
      <c r="CG731" s="281"/>
      <c r="CH731" s="281" t="b">
        <f>AND(RMDF!CK731&gt;=0, RMDF!CK731&lt;=1-SUM(RMDF!Z731,RMDF!AG731,RMDF!AN731,RMDF!AU731,RMDF!BB731,RMDF!BI731,RMDF!BP731,RMDF!BW731,RMDF!CD731), RMDF!CK731=ROUND(RMDF!CK731,4))</f>
        <v>1</v>
      </c>
      <c r="CI731" s="317">
        <f>RMDF!CI731</f>
        <v>0</v>
      </c>
      <c r="CJ731" s="318" t="str">
        <f>IF(CI731=0,"",_xlfn.XLOOKUP(CI731,StatePicklist!$1:$1,StatePicklist!$3:$3,"NA",0))</f>
        <v/>
      </c>
      <c r="CK731" s="297" t="str">
        <f ca="1">IF(RMDF!CJ731="", "", IF(ISNUMBER(MATCH(RMDF!CJ731, INDIRECT(CJ731), 0)), "OK", "Invalid"))</f>
        <v/>
      </c>
      <c r="CL731" s="281"/>
      <c r="CM731" s="281"/>
      <c r="CN731" s="281"/>
      <c r="CO731" s="281" t="b">
        <f>AND(RMDF!CR731&gt;=0, RMDF!CR731&lt;=1-SUM(RMDF!Z731,RMDF!AG731,RMDF!AN731,RMDF!AU731,RMDF!BB731,RMDF!BI731,RMDF!BP731,RMDF!BW731,RMDF!CD731,RMDF!CK731), RMDF!CR731=ROUND(RMDF!CR731,4))</f>
        <v>1</v>
      </c>
      <c r="CP731" s="317">
        <f>RMDF!CP731</f>
        <v>0</v>
      </c>
      <c r="CQ731" s="318" t="str">
        <f>IF(CP731=0,"",_xlfn.XLOOKUP(CP731,StatePicklist!$1:$1,StatePicklist!$3:$3,"NA",0))</f>
        <v/>
      </c>
      <c r="CR731" s="297" t="str">
        <f ca="1">IF(RMDF!CQ731="", "", IF(ISNUMBER(MATCH(RMDF!CQ731, INDIRECT(CQ731), 0)), "OK", "Invalid"))</f>
        <v/>
      </c>
      <c r="CS731" s="281"/>
      <c r="CT731" s="281"/>
      <c r="CU731" s="281"/>
      <c r="CV731" s="281" t="b">
        <f>AND(RMDF!CY731&gt;=0, RMDF!CY731&lt;=1-SUM(RMDF!Z731,RMDF!AG731,RMDF!AN731,RMDF!AU731,RMDF!BB731,RMDF!BI731,RMDF!BP731,RMDF!BW731,RMDF!CD731,RMDF!CK731,RMDF!CR731), RMDF!CY731=ROUND(RMDF!CY731,4))</f>
        <v>1</v>
      </c>
      <c r="CW731" s="317">
        <f>RMDF!CW731</f>
        <v>0</v>
      </c>
      <c r="CX731" s="318" t="str">
        <f>IF(CW731=0,"",_xlfn.XLOOKUP(CW731,StatePicklist!$1:$1,StatePicklist!$3:$3,"NA",0))</f>
        <v/>
      </c>
      <c r="CY731" s="297" t="str">
        <f ca="1">IF(RMDF!CX731="", "", IF(ISNUMBER(MATCH(RMDF!CX731, INDIRECT(CX731), 0)), "OK", "Invalid"))</f>
        <v/>
      </c>
      <c r="CZ731" s="281"/>
      <c r="DA731" s="281"/>
      <c r="DB731" s="281"/>
      <c r="DC731" s="281" t="b">
        <f>AND(RMDF!DF731&gt;=0, RMDF!DF731&lt;=1-SUM(RMDF!Z731,RMDF!AG731,RMDF!AN731,RMDF!AU731,RMDF!BB731,RMDF!BI731,RMDF!BP731,RMDF!BW731,RMDF!CD731,RMDF!CK731,RMDF!CR731,RMDF!CY731), RMDF!DF731=ROUND(RMDF!DF731,4))</f>
        <v>1</v>
      </c>
      <c r="DD731" s="317">
        <f>RMDF!DD731</f>
        <v>0</v>
      </c>
      <c r="DE731" s="318" t="str">
        <f>IF(DD731=0,"",_xlfn.XLOOKUP(DD731,StatePicklist!$1:$1,StatePicklist!$3:$3,"NA",0))</f>
        <v/>
      </c>
      <c r="DF731" s="297" t="str">
        <f ca="1">IF(RMDF!DE731="", "", IF(ISNUMBER(MATCH(RMDF!DE731, INDIRECT(DE731), 0)), "OK", "Invalid"))</f>
        <v/>
      </c>
      <c r="DG731" s="281"/>
      <c r="DH731" s="281"/>
      <c r="DI731" s="281"/>
      <c r="DJ731" s="281" t="b">
        <f>AND(RMDF!DM731&gt;=0, RMDF!DM731&lt;=1-SUM(RMDF!Z731,RMDF!AG731,RMDF!AN731,RMDF!AU731,RMDF!BB731,RMDF!BI731,RMDF!BP731,RMDF!BW731,RMDF!CD731,RMDF!CK731,RMDF!CR731,RMDF!CY731,RMDF!DF731), RMDF!DM731=ROUND(RMDF!DM731,4))</f>
        <v>1</v>
      </c>
      <c r="DK731" s="317">
        <f>RMDF!DK731</f>
        <v>0</v>
      </c>
      <c r="DL731" s="318" t="str">
        <f>IF(DK731=0,"",_xlfn.XLOOKUP(DK731,StatePicklist!$1:$1,StatePicklist!$3:$3,"NA",0))</f>
        <v/>
      </c>
      <c r="DM731" s="297" t="str">
        <f ca="1">IF(RMDF!DL731="", "", IF(ISNUMBER(MATCH(RMDF!DL731, INDIRECT(DL731), 0)), "OK", "Invalid"))</f>
        <v/>
      </c>
      <c r="DN731" s="281"/>
      <c r="DO731" s="281"/>
      <c r="DP731" s="281"/>
      <c r="DQ731" s="281" t="b">
        <f>AND(RMDF!DT731&gt;=0, RMDF!DT731&lt;=1-SUM(RMDF!Z731,RMDF!AG731,RMDF!AN731,RMDF!AU731,RMDF!BB731,RMDF!BI731,RMDF!BP731,RMDF!BW731,RMDF!CD731,RMDF!CK731,RMDF!CR731,RMDF!CY731,RMDF!DF731,RMDF!DM731), RMDF!DT731=ROUND(RMDF!DT731,4))</f>
        <v>1</v>
      </c>
      <c r="DR731" s="317">
        <f>RMDF!DR731</f>
        <v>0</v>
      </c>
      <c r="DS731" s="318" t="str">
        <f>IF(DR731=0,"",_xlfn.XLOOKUP(DR731,StatePicklist!$1:$1,StatePicklist!$3:$3,"NA",0))</f>
        <v/>
      </c>
      <c r="DT731" s="297" t="str">
        <f ca="1">IF(RMDF!DS731="", "", IF(ISNUMBER(MATCH(RMDF!DS731, INDIRECT(DS731), 0)), "OK", "Invalid"))</f>
        <v/>
      </c>
      <c r="DU731" s="281"/>
      <c r="DV731" s="281"/>
      <c r="DW731" s="281"/>
      <c r="DX731" s="281" t="b">
        <f>AND(RMDF!EA731&gt;=0, RMDF!EA731&lt;=1-SUM(RMDF!Z731,RMDF!AG731,RMDF!AN731,RMDF!AU731,RMDF!BB731,RMDF!BI731,RMDF!BP731,RMDF!BW731,RMDF!CD731,RMDF!CK731,RMDF!CR731,RMDF!CY731,RMDF!DF731,RMDF!DM731,RMDF!DT731), RMDF!EA731=ROUND(RMDF!EA731,4))</f>
        <v>1</v>
      </c>
      <c r="DY731" s="317">
        <f>RMDF!DY731</f>
        <v>0</v>
      </c>
      <c r="DZ731" s="318" t="str">
        <f>IF(DY731=0,"",_xlfn.XLOOKUP(DY731,StatePicklist!$1:$1,StatePicklist!$3:$3,"NA",0))</f>
        <v/>
      </c>
      <c r="EA731" s="297" t="str">
        <f ca="1">IF(RMDF!DZ731="", "", IF(ISNUMBER(MATCH(RMDF!DZ731, INDIRECT(DZ731), 0)), "OK", "Invalid"))</f>
        <v/>
      </c>
      <c r="EB731" s="281"/>
      <c r="EC731" s="281"/>
      <c r="ED731" s="281"/>
      <c r="EE731" s="281" t="b">
        <f>AND(RMDF!EH731&gt;=0, RMDF!EH731&lt;=1-SUM(RMDF!Z731,RMDF!AG731,RMDF!AN731,RMDF!AU731,RMDF!BB731,RMDF!BI731,RMDF!BP731,RMDF!BW731,RMDF!CD731,RMDF!CK731,RMDF!CR731,RMDF!CY731,RMDF!DF731,RMDF!DM731,RMDF!DT731,RMDF!EA731), RMDF!EH731=ROUND(RMDF!EH731,4))</f>
        <v>1</v>
      </c>
      <c r="EF731" s="317">
        <f>RMDF!EF731</f>
        <v>0</v>
      </c>
      <c r="EG731" s="318" t="str">
        <f>IF(EF731=0,"",_xlfn.XLOOKUP(EF731,StatePicklist!$1:$1,StatePicklist!$3:$3,"NA",0))</f>
        <v/>
      </c>
      <c r="EH731" s="297" t="str">
        <f ca="1">IF(RMDF!EG731="", "", IF(ISNUMBER(MATCH(RMDF!EG731, INDIRECT(EG731), 0)), "OK", "Invalid"))</f>
        <v/>
      </c>
      <c r="EI731" s="281"/>
      <c r="EJ731" s="281"/>
      <c r="EK731" s="281"/>
      <c r="EL731" s="281" t="b">
        <f>AND(RMDF!EO731&gt;=0, RMDF!EO731&lt;=1-SUM(RMDF!Z731,RMDF!AG731,RMDF!AN731,RMDF!AU731,RMDF!BB731,RMDF!BI731,RMDF!BP731,RMDF!BW731,RMDF!CD731,RMDF!CK731,RMDF!CR731,RMDF!CY731,RMDF!DF731,RMDF!DM731,RMDF!DT731,RMDF!EA731,RMDF!EH731), RMDF!EO731=ROUND(RMDF!EO731,4))</f>
        <v>1</v>
      </c>
      <c r="EM731" s="317">
        <f>RMDF!EM731</f>
        <v>0</v>
      </c>
      <c r="EN731" s="318" t="str">
        <f>IF(EM731=0,"",_xlfn.XLOOKUP(EM731,StatePicklist!$1:$1,StatePicklist!$3:$3,"NA",0))</f>
        <v/>
      </c>
      <c r="EO731" s="297" t="str">
        <f ca="1">IF(RMDF!EN731="", "", IF(ISNUMBER(MATCH(RMDF!EN731, INDIRECT(EN731), 0)), "OK", "Invalid"))</f>
        <v/>
      </c>
      <c r="EP731" s="281"/>
      <c r="EQ731" s="281"/>
      <c r="ER731" s="281"/>
      <c r="ES731" s="281" t="b">
        <f>AND(RMDF!EV731&gt;=0, RMDF!EV731&lt;=1-SUM(RMDF!Z731,RMDF!AG731,RMDF!AN731,RMDF!AU731,RMDF!BB731,RMDF!BI731,RMDF!BP731,RMDF!BW731,RMDF!CD731,RMDF!CK731,RMDF!CR731,RMDF!CY731,RMDF!DF731,RMDF!DM731,RMDF!DT731,RMDF!EA731,RMDF!EH731,RMDF!EO731), RMDF!EV731=ROUND(RMDF!EV731,4))</f>
        <v>1</v>
      </c>
      <c r="ET731" s="317">
        <f>RMDF!ET731</f>
        <v>0</v>
      </c>
      <c r="EU731" s="318" t="str">
        <f>IF(ET731=0,"",_xlfn.XLOOKUP(ET731,StatePicklist!$1:$1,StatePicklist!$3:$3,"NA",0))</f>
        <v/>
      </c>
      <c r="EV731" s="297" t="str">
        <f ca="1">IF(RMDF!EU731="", "", IF(ISNUMBER(MATCH(RMDF!EU731, INDIRECT(EU731), 0)), "OK", "Invalid"))</f>
        <v/>
      </c>
      <c r="EW731" s="281"/>
      <c r="EX731" s="281"/>
      <c r="EY731" s="281"/>
      <c r="EZ731" s="281" t="b">
        <f>AND(RMDF!FC731&gt;=0, RMDF!FC731&lt;=1-SUM(RMDF!Z731,RMDF!AG731,RMDF!AN731,RMDF!AU731,RMDF!BB731,RMDF!BI731,RMDF!BP731,RMDF!BW731,RMDF!CD731,RMDF!CK731,RMDF!CR731,RMDF!CY731,RMDF!DF731,RMDF!DM731,RMDF!DT731,RMDF!EA731,RMDF!EH731,RMDF!EO731,RMDF!EV731), RMDF!FC731=ROUND(RMDF!FC731,4))</f>
        <v>1</v>
      </c>
      <c r="FA731" s="317">
        <f>RMDF!FA731</f>
        <v>0</v>
      </c>
      <c r="FB731" s="318" t="str">
        <f>IF(FA731=0,"",_xlfn.XLOOKUP(FA731,StatePicklist!$1:$1,StatePicklist!$3:$3,"NA",0))</f>
        <v/>
      </c>
      <c r="FC731" s="297" t="str">
        <f ca="1">IF(RMDF!FB731="", "", IF(ISNUMBER(MATCH(RMDF!FB731, INDIRECT(FB731), 0)), "OK", "Invalid"))</f>
        <v/>
      </c>
    </row>
    <row r="732" spans="1:159" s="205" customFormat="1" ht="39.9" customHeight="1" x14ac:dyDescent="0.25">
      <c r="A732" s="206"/>
      <c r="B732" s="196"/>
      <c r="C732" s="197"/>
      <c r="D732" s="198"/>
      <c r="E732" s="199"/>
      <c r="F732" s="200"/>
      <c r="G732" s="201"/>
      <c r="H732" s="292"/>
      <c r="I732" s="305">
        <f>RMDF!I732</f>
        <v>0</v>
      </c>
      <c r="J732" s="305" t="str">
        <f>IF(I732=ProductCode!$B$30,"PDReclPost",IF(OR(I732=ProductCode!$C$30,I732=ProductCode!$E$30,I732=ProductCode!$G$30),"PDPreCon",IF(OR(I732=ProductCode!$D$30,I732=ProductCode!$F$30),"PDNotReclPost","")))</f>
        <v/>
      </c>
      <c r="K732" s="305" t="str">
        <f t="shared" si="39"/>
        <v/>
      </c>
      <c r="L732" s="289"/>
      <c r="M732" s="305" t="str">
        <f t="shared" si="39"/>
        <v/>
      </c>
      <c r="N732" s="289" t="b">
        <f>AND(RMDF!N732&gt;=0, RMDF!N732&lt;=1-RMDF!L732, RMDF!N732=ROUND(RMDF!N732,4))</f>
        <v>1</v>
      </c>
      <c r="O732" s="286" t="str">
        <f>IF(P732="","",IF(I732="","",IF(LEFT(I732,13)="Reclaimed pos",RawMaterialCode!$E$569,RawMaterialCode!$E$568)))</f>
        <v>Reclaimed pre-consumer mixed fibers (RM0578)</v>
      </c>
      <c r="P732" s="295">
        <f t="shared" si="40"/>
        <v>1</v>
      </c>
      <c r="Q732" s="202"/>
      <c r="R732" s="203"/>
      <c r="S732" s="204" t="str">
        <f t="shared" si="41"/>
        <v/>
      </c>
      <c r="T732" s="281"/>
      <c r="U732" s="281"/>
      <c r="V732" s="281"/>
      <c r="W732" s="281"/>
      <c r="X732" s="317">
        <f>RMDF!X732</f>
        <v>0</v>
      </c>
      <c r="Y732" s="318" t="str">
        <f>IF(X732=0,"",_xlfn.XLOOKUP(X732,StatePicklist!$1:$1,StatePicklist!$3:$3,"NA",0))</f>
        <v/>
      </c>
      <c r="Z732" s="297" t="str">
        <f ca="1">IF(RMDF!Y732="", "", IF(ISNUMBER(MATCH(RMDF!Y732, INDIRECT(Y732), 0)), "OK", "Invalid"))</f>
        <v/>
      </c>
      <c r="AA732" s="281"/>
      <c r="AB732" s="281"/>
      <c r="AC732" s="281"/>
      <c r="AD732" s="281" t="b">
        <f>AND(RMDF!AG732&gt;=0, RMDF!AG732&lt;=1-RMDF!Z732, RMDF!AG732=ROUND(RMDF!AG732,4))</f>
        <v>1</v>
      </c>
      <c r="AE732" s="317">
        <f>RMDF!AE732</f>
        <v>0</v>
      </c>
      <c r="AF732" s="318" t="str">
        <f>IF(AE732=0,"",_xlfn.XLOOKUP(AE732,StatePicklist!$1:$1,StatePicklist!$3:$3,"NA",0))</f>
        <v/>
      </c>
      <c r="AG732" s="297" t="str">
        <f ca="1">IF(RMDF!AF732="", "", IF(ISNUMBER(MATCH(RMDF!AF732, INDIRECT(AF732), 0)), "OK", "Invalid"))</f>
        <v/>
      </c>
      <c r="AH732" s="281"/>
      <c r="AI732" s="281"/>
      <c r="AJ732" s="281"/>
      <c r="AK732" s="281" t="b">
        <f>AND(RMDF!AN732&gt;=0, RMDF!AN732&lt;=1-SUM(RMDF!Z732,RMDF!AG732), RMDF!AN732=ROUND(RMDF!AN732,4))</f>
        <v>1</v>
      </c>
      <c r="AL732" s="317">
        <f>RMDF!AL732</f>
        <v>0</v>
      </c>
      <c r="AM732" s="318" t="str">
        <f>IF(AL732=0,"",_xlfn.XLOOKUP(AL732,StatePicklist!$1:$1,StatePicklist!$3:$3,"NA",0))</f>
        <v/>
      </c>
      <c r="AN732" s="297" t="str">
        <f ca="1">IF(RMDF!AM732="", "", IF(ISNUMBER(MATCH(RMDF!AM732, INDIRECT(AM732), 0)), "OK", "Invalid"))</f>
        <v/>
      </c>
      <c r="AO732" s="281"/>
      <c r="AP732" s="281"/>
      <c r="AQ732" s="281"/>
      <c r="AR732" s="281" t="b">
        <f>AND(RMDF!AU732&gt;=0, RMDF!AU732&lt;=1-SUM(RMDF!Z732,RMDF!AG732,RMDF!AN732), RMDF!AU732=ROUND(RMDF!AU732,4))</f>
        <v>1</v>
      </c>
      <c r="AS732" s="317">
        <f>RMDF!AS732</f>
        <v>0</v>
      </c>
      <c r="AT732" s="318" t="str">
        <f>IF(AS732=0,"",_xlfn.XLOOKUP(AS732,StatePicklist!$1:$1,StatePicklist!$3:$3,"NA",0))</f>
        <v/>
      </c>
      <c r="AU732" s="297" t="str">
        <f ca="1">IF(RMDF!AT732="", "", IF(ISNUMBER(MATCH(RMDF!AT732, INDIRECT(AT732), 0)), "OK", "Invalid"))</f>
        <v/>
      </c>
      <c r="AV732" s="281"/>
      <c r="AW732" s="281"/>
      <c r="AX732" s="281"/>
      <c r="AY732" s="281" t="b">
        <f>AND(RMDF!BB732&gt;=0, RMDF!BB732&lt;=1-SUM(RMDF!Z732,RMDF!AG732,RMDF!AN732,RMDF!AU732), RMDF!BB732=ROUND(RMDF!BB732,4))</f>
        <v>1</v>
      </c>
      <c r="AZ732" s="317">
        <f>RMDF!AZ732</f>
        <v>0</v>
      </c>
      <c r="BA732" s="318" t="str">
        <f>IF(AZ732=0,"",_xlfn.XLOOKUP(AZ732,StatePicklist!$1:$1,StatePicklist!$3:$3,"NA",0))</f>
        <v/>
      </c>
      <c r="BB732" s="297" t="str">
        <f ca="1">IF(RMDF!BA732="", "", IF(ISNUMBER(MATCH(RMDF!BA732, INDIRECT(BA732), 0)), "OK", "Invalid"))</f>
        <v/>
      </c>
      <c r="BC732" s="281"/>
      <c r="BD732" s="281"/>
      <c r="BE732" s="281"/>
      <c r="BF732" s="281" t="b">
        <f>AND(RMDF!BI732&gt;=0, RMDF!BI732&lt;=1-SUM(RMDF!Z732,RMDF!AG732,RMDF!AN732,RMDF!AU732,RMDF!BB732), RMDF!BI732=ROUND(RMDF!BI732,4))</f>
        <v>1</v>
      </c>
      <c r="BG732" s="317">
        <f>RMDF!BG732</f>
        <v>0</v>
      </c>
      <c r="BH732" s="318" t="str">
        <f>IF(BG732=0,"",_xlfn.XLOOKUP(BG732,StatePicklist!$1:$1,StatePicklist!$3:$3,"NA",0))</f>
        <v/>
      </c>
      <c r="BI732" s="297" t="str">
        <f ca="1">IF(RMDF!BH732="", "", IF(ISNUMBER(MATCH(RMDF!BH732, INDIRECT(BH732), 0)), "OK", "Invalid"))</f>
        <v/>
      </c>
      <c r="BJ732" s="281"/>
      <c r="BK732" s="281"/>
      <c r="BL732" s="281"/>
      <c r="BM732" s="281" t="b">
        <f>AND(RMDF!BP732&gt;=0, RMDF!BP732&lt;=1-SUM(RMDF!Z732,RMDF!AG732,RMDF!AN732,RMDF!AU732,RMDF!BB732,RMDF!BI732), RMDF!BP732=ROUND(RMDF!BP732,4))</f>
        <v>1</v>
      </c>
      <c r="BN732" s="317">
        <f>RMDF!BN732</f>
        <v>0</v>
      </c>
      <c r="BO732" s="318" t="str">
        <f>IF(BN732=0,"",_xlfn.XLOOKUP(BN732,StatePicklist!$1:$1,StatePicklist!$3:$3,"NA",0))</f>
        <v/>
      </c>
      <c r="BP732" s="297" t="str">
        <f ca="1">IF(RMDF!BO732="", "", IF(ISNUMBER(MATCH(RMDF!BO732, INDIRECT(BO732), 0)), "OK", "Invalid"))</f>
        <v/>
      </c>
      <c r="BQ732" s="281"/>
      <c r="BR732" s="281"/>
      <c r="BS732" s="281"/>
      <c r="BT732" s="281" t="b">
        <f>AND(RMDF!BW732&gt;=0, RMDF!BW732&lt;=1-SUM(RMDF!Z732,RMDF!AG732,RMDF!AN732,RMDF!AU732,RMDF!BB732,RMDF!BI732,RMDF!BP732), RMDF!BW732=ROUND(RMDF!BW732,4))</f>
        <v>1</v>
      </c>
      <c r="BU732" s="317">
        <f>RMDF!BU732</f>
        <v>0</v>
      </c>
      <c r="BV732" s="318" t="str">
        <f>IF(BU732=0,"",_xlfn.XLOOKUP(BU732,StatePicklist!$1:$1,StatePicklist!$3:$3,"NA",0))</f>
        <v/>
      </c>
      <c r="BW732" s="297" t="str">
        <f ca="1">IF(RMDF!BV732="", "", IF(ISNUMBER(MATCH(RMDF!BV732, INDIRECT(BV732), 0)), "OK", "Invalid"))</f>
        <v/>
      </c>
      <c r="BX732" s="281"/>
      <c r="BY732" s="281"/>
      <c r="BZ732" s="281"/>
      <c r="CA732" s="281" t="b">
        <f>AND(RMDF!CD732&gt;=0, RMDF!CD732&lt;=1-SUM(RMDF!Z732,RMDF!AG732,RMDF!AN732,RMDF!AU732,RMDF!BB732,RMDF!BI732,RMDF!BP732,RMDF!BW732), RMDF!CD732=ROUND(RMDF!CD732,4))</f>
        <v>1</v>
      </c>
      <c r="CB732" s="317">
        <f>RMDF!CB732</f>
        <v>0</v>
      </c>
      <c r="CC732" s="318" t="str">
        <f>IF(CB732=0,"",_xlfn.XLOOKUP(CB732,StatePicklist!$1:$1,StatePicklist!$3:$3,"NA",0))</f>
        <v/>
      </c>
      <c r="CD732" s="297" t="str">
        <f ca="1">IF(RMDF!CC732="", "", IF(ISNUMBER(MATCH(RMDF!CC732, INDIRECT(CC732), 0)), "OK", "Invalid"))</f>
        <v/>
      </c>
      <c r="CE732" s="281"/>
      <c r="CF732" s="281"/>
      <c r="CG732" s="281"/>
      <c r="CH732" s="281" t="b">
        <f>AND(RMDF!CK732&gt;=0, RMDF!CK732&lt;=1-SUM(RMDF!Z732,RMDF!AG732,RMDF!AN732,RMDF!AU732,RMDF!BB732,RMDF!BI732,RMDF!BP732,RMDF!BW732,RMDF!CD732), RMDF!CK732=ROUND(RMDF!CK732,4))</f>
        <v>1</v>
      </c>
      <c r="CI732" s="317">
        <f>RMDF!CI732</f>
        <v>0</v>
      </c>
      <c r="CJ732" s="318" t="str">
        <f>IF(CI732=0,"",_xlfn.XLOOKUP(CI732,StatePicklist!$1:$1,StatePicklist!$3:$3,"NA",0))</f>
        <v/>
      </c>
      <c r="CK732" s="297" t="str">
        <f ca="1">IF(RMDF!CJ732="", "", IF(ISNUMBER(MATCH(RMDF!CJ732, INDIRECT(CJ732), 0)), "OK", "Invalid"))</f>
        <v/>
      </c>
      <c r="CL732" s="281"/>
      <c r="CM732" s="281"/>
      <c r="CN732" s="281"/>
      <c r="CO732" s="281" t="b">
        <f>AND(RMDF!CR732&gt;=0, RMDF!CR732&lt;=1-SUM(RMDF!Z732,RMDF!AG732,RMDF!AN732,RMDF!AU732,RMDF!BB732,RMDF!BI732,RMDF!BP732,RMDF!BW732,RMDF!CD732,RMDF!CK732), RMDF!CR732=ROUND(RMDF!CR732,4))</f>
        <v>1</v>
      </c>
      <c r="CP732" s="317">
        <f>RMDF!CP732</f>
        <v>0</v>
      </c>
      <c r="CQ732" s="318" t="str">
        <f>IF(CP732=0,"",_xlfn.XLOOKUP(CP732,StatePicklist!$1:$1,StatePicklist!$3:$3,"NA",0))</f>
        <v/>
      </c>
      <c r="CR732" s="297" t="str">
        <f ca="1">IF(RMDF!CQ732="", "", IF(ISNUMBER(MATCH(RMDF!CQ732, INDIRECT(CQ732), 0)), "OK", "Invalid"))</f>
        <v/>
      </c>
      <c r="CS732" s="281"/>
      <c r="CT732" s="281"/>
      <c r="CU732" s="281"/>
      <c r="CV732" s="281" t="b">
        <f>AND(RMDF!CY732&gt;=0, RMDF!CY732&lt;=1-SUM(RMDF!Z732,RMDF!AG732,RMDF!AN732,RMDF!AU732,RMDF!BB732,RMDF!BI732,RMDF!BP732,RMDF!BW732,RMDF!CD732,RMDF!CK732,RMDF!CR732), RMDF!CY732=ROUND(RMDF!CY732,4))</f>
        <v>1</v>
      </c>
      <c r="CW732" s="317">
        <f>RMDF!CW732</f>
        <v>0</v>
      </c>
      <c r="CX732" s="318" t="str">
        <f>IF(CW732=0,"",_xlfn.XLOOKUP(CW732,StatePicklist!$1:$1,StatePicklist!$3:$3,"NA",0))</f>
        <v/>
      </c>
      <c r="CY732" s="297" t="str">
        <f ca="1">IF(RMDF!CX732="", "", IF(ISNUMBER(MATCH(RMDF!CX732, INDIRECT(CX732), 0)), "OK", "Invalid"))</f>
        <v/>
      </c>
      <c r="CZ732" s="281"/>
      <c r="DA732" s="281"/>
      <c r="DB732" s="281"/>
      <c r="DC732" s="281" t="b">
        <f>AND(RMDF!DF732&gt;=0, RMDF!DF732&lt;=1-SUM(RMDF!Z732,RMDF!AG732,RMDF!AN732,RMDF!AU732,RMDF!BB732,RMDF!BI732,RMDF!BP732,RMDF!BW732,RMDF!CD732,RMDF!CK732,RMDF!CR732,RMDF!CY732), RMDF!DF732=ROUND(RMDF!DF732,4))</f>
        <v>1</v>
      </c>
      <c r="DD732" s="317">
        <f>RMDF!DD732</f>
        <v>0</v>
      </c>
      <c r="DE732" s="318" t="str">
        <f>IF(DD732=0,"",_xlfn.XLOOKUP(DD732,StatePicklist!$1:$1,StatePicklist!$3:$3,"NA",0))</f>
        <v/>
      </c>
      <c r="DF732" s="297" t="str">
        <f ca="1">IF(RMDF!DE732="", "", IF(ISNUMBER(MATCH(RMDF!DE732, INDIRECT(DE732), 0)), "OK", "Invalid"))</f>
        <v/>
      </c>
      <c r="DG732" s="281"/>
      <c r="DH732" s="281"/>
      <c r="DI732" s="281"/>
      <c r="DJ732" s="281" t="b">
        <f>AND(RMDF!DM732&gt;=0, RMDF!DM732&lt;=1-SUM(RMDF!Z732,RMDF!AG732,RMDF!AN732,RMDF!AU732,RMDF!BB732,RMDF!BI732,RMDF!BP732,RMDF!BW732,RMDF!CD732,RMDF!CK732,RMDF!CR732,RMDF!CY732,RMDF!DF732), RMDF!DM732=ROUND(RMDF!DM732,4))</f>
        <v>1</v>
      </c>
      <c r="DK732" s="317">
        <f>RMDF!DK732</f>
        <v>0</v>
      </c>
      <c r="DL732" s="318" t="str">
        <f>IF(DK732=0,"",_xlfn.XLOOKUP(DK732,StatePicklist!$1:$1,StatePicklist!$3:$3,"NA",0))</f>
        <v/>
      </c>
      <c r="DM732" s="297" t="str">
        <f ca="1">IF(RMDF!DL732="", "", IF(ISNUMBER(MATCH(RMDF!DL732, INDIRECT(DL732), 0)), "OK", "Invalid"))</f>
        <v/>
      </c>
      <c r="DN732" s="281"/>
      <c r="DO732" s="281"/>
      <c r="DP732" s="281"/>
      <c r="DQ732" s="281" t="b">
        <f>AND(RMDF!DT732&gt;=0, RMDF!DT732&lt;=1-SUM(RMDF!Z732,RMDF!AG732,RMDF!AN732,RMDF!AU732,RMDF!BB732,RMDF!BI732,RMDF!BP732,RMDF!BW732,RMDF!CD732,RMDF!CK732,RMDF!CR732,RMDF!CY732,RMDF!DF732,RMDF!DM732), RMDF!DT732=ROUND(RMDF!DT732,4))</f>
        <v>1</v>
      </c>
      <c r="DR732" s="317">
        <f>RMDF!DR732</f>
        <v>0</v>
      </c>
      <c r="DS732" s="318" t="str">
        <f>IF(DR732=0,"",_xlfn.XLOOKUP(DR732,StatePicklist!$1:$1,StatePicklist!$3:$3,"NA",0))</f>
        <v/>
      </c>
      <c r="DT732" s="297" t="str">
        <f ca="1">IF(RMDF!DS732="", "", IF(ISNUMBER(MATCH(RMDF!DS732, INDIRECT(DS732), 0)), "OK", "Invalid"))</f>
        <v/>
      </c>
      <c r="DU732" s="281"/>
      <c r="DV732" s="281"/>
      <c r="DW732" s="281"/>
      <c r="DX732" s="281" t="b">
        <f>AND(RMDF!EA732&gt;=0, RMDF!EA732&lt;=1-SUM(RMDF!Z732,RMDF!AG732,RMDF!AN732,RMDF!AU732,RMDF!BB732,RMDF!BI732,RMDF!BP732,RMDF!BW732,RMDF!CD732,RMDF!CK732,RMDF!CR732,RMDF!CY732,RMDF!DF732,RMDF!DM732,RMDF!DT732), RMDF!EA732=ROUND(RMDF!EA732,4))</f>
        <v>1</v>
      </c>
      <c r="DY732" s="317">
        <f>RMDF!DY732</f>
        <v>0</v>
      </c>
      <c r="DZ732" s="318" t="str">
        <f>IF(DY732=0,"",_xlfn.XLOOKUP(DY732,StatePicklist!$1:$1,StatePicklist!$3:$3,"NA",0))</f>
        <v/>
      </c>
      <c r="EA732" s="297" t="str">
        <f ca="1">IF(RMDF!DZ732="", "", IF(ISNUMBER(MATCH(RMDF!DZ732, INDIRECT(DZ732), 0)), "OK", "Invalid"))</f>
        <v/>
      </c>
      <c r="EB732" s="281"/>
      <c r="EC732" s="281"/>
      <c r="ED732" s="281"/>
      <c r="EE732" s="281" t="b">
        <f>AND(RMDF!EH732&gt;=0, RMDF!EH732&lt;=1-SUM(RMDF!Z732,RMDF!AG732,RMDF!AN732,RMDF!AU732,RMDF!BB732,RMDF!BI732,RMDF!BP732,RMDF!BW732,RMDF!CD732,RMDF!CK732,RMDF!CR732,RMDF!CY732,RMDF!DF732,RMDF!DM732,RMDF!DT732,RMDF!EA732), RMDF!EH732=ROUND(RMDF!EH732,4))</f>
        <v>1</v>
      </c>
      <c r="EF732" s="317">
        <f>RMDF!EF732</f>
        <v>0</v>
      </c>
      <c r="EG732" s="318" t="str">
        <f>IF(EF732=0,"",_xlfn.XLOOKUP(EF732,StatePicklist!$1:$1,StatePicklist!$3:$3,"NA",0))</f>
        <v/>
      </c>
      <c r="EH732" s="297" t="str">
        <f ca="1">IF(RMDF!EG732="", "", IF(ISNUMBER(MATCH(RMDF!EG732, INDIRECT(EG732), 0)), "OK", "Invalid"))</f>
        <v/>
      </c>
      <c r="EI732" s="281"/>
      <c r="EJ732" s="281"/>
      <c r="EK732" s="281"/>
      <c r="EL732" s="281" t="b">
        <f>AND(RMDF!EO732&gt;=0, RMDF!EO732&lt;=1-SUM(RMDF!Z732,RMDF!AG732,RMDF!AN732,RMDF!AU732,RMDF!BB732,RMDF!BI732,RMDF!BP732,RMDF!BW732,RMDF!CD732,RMDF!CK732,RMDF!CR732,RMDF!CY732,RMDF!DF732,RMDF!DM732,RMDF!DT732,RMDF!EA732,RMDF!EH732), RMDF!EO732=ROUND(RMDF!EO732,4))</f>
        <v>1</v>
      </c>
      <c r="EM732" s="317">
        <f>RMDF!EM732</f>
        <v>0</v>
      </c>
      <c r="EN732" s="318" t="str">
        <f>IF(EM732=0,"",_xlfn.XLOOKUP(EM732,StatePicklist!$1:$1,StatePicklist!$3:$3,"NA",0))</f>
        <v/>
      </c>
      <c r="EO732" s="297" t="str">
        <f ca="1">IF(RMDF!EN732="", "", IF(ISNUMBER(MATCH(RMDF!EN732, INDIRECT(EN732), 0)), "OK", "Invalid"))</f>
        <v/>
      </c>
      <c r="EP732" s="281"/>
      <c r="EQ732" s="281"/>
      <c r="ER732" s="281"/>
      <c r="ES732" s="281" t="b">
        <f>AND(RMDF!EV732&gt;=0, RMDF!EV732&lt;=1-SUM(RMDF!Z732,RMDF!AG732,RMDF!AN732,RMDF!AU732,RMDF!BB732,RMDF!BI732,RMDF!BP732,RMDF!BW732,RMDF!CD732,RMDF!CK732,RMDF!CR732,RMDF!CY732,RMDF!DF732,RMDF!DM732,RMDF!DT732,RMDF!EA732,RMDF!EH732,RMDF!EO732), RMDF!EV732=ROUND(RMDF!EV732,4))</f>
        <v>1</v>
      </c>
      <c r="ET732" s="317">
        <f>RMDF!ET732</f>
        <v>0</v>
      </c>
      <c r="EU732" s="318" t="str">
        <f>IF(ET732=0,"",_xlfn.XLOOKUP(ET732,StatePicklist!$1:$1,StatePicklist!$3:$3,"NA",0))</f>
        <v/>
      </c>
      <c r="EV732" s="297" t="str">
        <f ca="1">IF(RMDF!EU732="", "", IF(ISNUMBER(MATCH(RMDF!EU732, INDIRECT(EU732), 0)), "OK", "Invalid"))</f>
        <v/>
      </c>
      <c r="EW732" s="281"/>
      <c r="EX732" s="281"/>
      <c r="EY732" s="281"/>
      <c r="EZ732" s="281" t="b">
        <f>AND(RMDF!FC732&gt;=0, RMDF!FC732&lt;=1-SUM(RMDF!Z732,RMDF!AG732,RMDF!AN732,RMDF!AU732,RMDF!BB732,RMDF!BI732,RMDF!BP732,RMDF!BW732,RMDF!CD732,RMDF!CK732,RMDF!CR732,RMDF!CY732,RMDF!DF732,RMDF!DM732,RMDF!DT732,RMDF!EA732,RMDF!EH732,RMDF!EO732,RMDF!EV732), RMDF!FC732=ROUND(RMDF!FC732,4))</f>
        <v>1</v>
      </c>
      <c r="FA732" s="317">
        <f>RMDF!FA732</f>
        <v>0</v>
      </c>
      <c r="FB732" s="318" t="str">
        <f>IF(FA732=0,"",_xlfn.XLOOKUP(FA732,StatePicklist!$1:$1,StatePicklist!$3:$3,"NA",0))</f>
        <v/>
      </c>
      <c r="FC732" s="297" t="str">
        <f ca="1">IF(RMDF!FB732="", "", IF(ISNUMBER(MATCH(RMDF!FB732, INDIRECT(FB732), 0)), "OK", "Invalid"))</f>
        <v/>
      </c>
    </row>
    <row r="733" spans="1:159" s="205" customFormat="1" ht="39.9" customHeight="1" x14ac:dyDescent="0.25">
      <c r="A733" s="206"/>
      <c r="B733" s="196"/>
      <c r="C733" s="197"/>
      <c r="D733" s="198"/>
      <c r="E733" s="199"/>
      <c r="F733" s="200"/>
      <c r="G733" s="201"/>
      <c r="H733" s="292"/>
      <c r="I733" s="305">
        <f>RMDF!I733</f>
        <v>0</v>
      </c>
      <c r="J733" s="305" t="str">
        <f>IF(I733=ProductCode!$B$30,"PDReclPost",IF(OR(I733=ProductCode!$C$30,I733=ProductCode!$E$30,I733=ProductCode!$G$30),"PDPreCon",IF(OR(I733=ProductCode!$D$30,I733=ProductCode!$F$30),"PDNotReclPost","")))</f>
        <v/>
      </c>
      <c r="K733" s="305" t="str">
        <f t="shared" si="39"/>
        <v/>
      </c>
      <c r="L733" s="289"/>
      <c r="M733" s="305" t="str">
        <f t="shared" si="39"/>
        <v/>
      </c>
      <c r="N733" s="289" t="b">
        <f>AND(RMDF!N733&gt;=0, RMDF!N733&lt;=1-RMDF!L733, RMDF!N733=ROUND(RMDF!N733,4))</f>
        <v>1</v>
      </c>
      <c r="O733" s="286" t="str">
        <f>IF(P733="","",IF(I733="","",IF(LEFT(I733,13)="Reclaimed pos",RawMaterialCode!$E$569,RawMaterialCode!$E$568)))</f>
        <v>Reclaimed pre-consumer mixed fibers (RM0578)</v>
      </c>
      <c r="P733" s="295">
        <f t="shared" si="40"/>
        <v>1</v>
      </c>
      <c r="Q733" s="202"/>
      <c r="R733" s="203"/>
      <c r="S733" s="204" t="str">
        <f t="shared" si="41"/>
        <v/>
      </c>
      <c r="T733" s="281"/>
      <c r="U733" s="281"/>
      <c r="V733" s="281"/>
      <c r="W733" s="281"/>
      <c r="X733" s="317">
        <f>RMDF!X733</f>
        <v>0</v>
      </c>
      <c r="Y733" s="318" t="str">
        <f>IF(X733=0,"",_xlfn.XLOOKUP(X733,StatePicklist!$1:$1,StatePicklist!$3:$3,"NA",0))</f>
        <v/>
      </c>
      <c r="Z733" s="297" t="str">
        <f ca="1">IF(RMDF!Y733="", "", IF(ISNUMBER(MATCH(RMDF!Y733, INDIRECT(Y733), 0)), "OK", "Invalid"))</f>
        <v/>
      </c>
      <c r="AA733" s="281"/>
      <c r="AB733" s="281"/>
      <c r="AC733" s="281"/>
      <c r="AD733" s="281" t="b">
        <f>AND(RMDF!AG733&gt;=0, RMDF!AG733&lt;=1-RMDF!Z733, RMDF!AG733=ROUND(RMDF!AG733,4))</f>
        <v>1</v>
      </c>
      <c r="AE733" s="317">
        <f>RMDF!AE733</f>
        <v>0</v>
      </c>
      <c r="AF733" s="318" t="str">
        <f>IF(AE733=0,"",_xlfn.XLOOKUP(AE733,StatePicklist!$1:$1,StatePicklist!$3:$3,"NA",0))</f>
        <v/>
      </c>
      <c r="AG733" s="297" t="str">
        <f ca="1">IF(RMDF!AF733="", "", IF(ISNUMBER(MATCH(RMDF!AF733, INDIRECT(AF733), 0)), "OK", "Invalid"))</f>
        <v/>
      </c>
      <c r="AH733" s="281"/>
      <c r="AI733" s="281"/>
      <c r="AJ733" s="281"/>
      <c r="AK733" s="281" t="b">
        <f>AND(RMDF!AN733&gt;=0, RMDF!AN733&lt;=1-SUM(RMDF!Z733,RMDF!AG733), RMDF!AN733=ROUND(RMDF!AN733,4))</f>
        <v>1</v>
      </c>
      <c r="AL733" s="317">
        <f>RMDF!AL733</f>
        <v>0</v>
      </c>
      <c r="AM733" s="318" t="str">
        <f>IF(AL733=0,"",_xlfn.XLOOKUP(AL733,StatePicklist!$1:$1,StatePicklist!$3:$3,"NA",0))</f>
        <v/>
      </c>
      <c r="AN733" s="297" t="str">
        <f ca="1">IF(RMDF!AM733="", "", IF(ISNUMBER(MATCH(RMDF!AM733, INDIRECT(AM733), 0)), "OK", "Invalid"))</f>
        <v/>
      </c>
      <c r="AO733" s="281"/>
      <c r="AP733" s="281"/>
      <c r="AQ733" s="281"/>
      <c r="AR733" s="281" t="b">
        <f>AND(RMDF!AU733&gt;=0, RMDF!AU733&lt;=1-SUM(RMDF!Z733,RMDF!AG733,RMDF!AN733), RMDF!AU733=ROUND(RMDF!AU733,4))</f>
        <v>1</v>
      </c>
      <c r="AS733" s="317">
        <f>RMDF!AS733</f>
        <v>0</v>
      </c>
      <c r="AT733" s="318" t="str">
        <f>IF(AS733=0,"",_xlfn.XLOOKUP(AS733,StatePicklist!$1:$1,StatePicklist!$3:$3,"NA",0))</f>
        <v/>
      </c>
      <c r="AU733" s="297" t="str">
        <f ca="1">IF(RMDF!AT733="", "", IF(ISNUMBER(MATCH(RMDF!AT733, INDIRECT(AT733), 0)), "OK", "Invalid"))</f>
        <v/>
      </c>
      <c r="AV733" s="281"/>
      <c r="AW733" s="281"/>
      <c r="AX733" s="281"/>
      <c r="AY733" s="281" t="b">
        <f>AND(RMDF!BB733&gt;=0, RMDF!BB733&lt;=1-SUM(RMDF!Z733,RMDF!AG733,RMDF!AN733,RMDF!AU733), RMDF!BB733=ROUND(RMDF!BB733,4))</f>
        <v>1</v>
      </c>
      <c r="AZ733" s="317">
        <f>RMDF!AZ733</f>
        <v>0</v>
      </c>
      <c r="BA733" s="318" t="str">
        <f>IF(AZ733=0,"",_xlfn.XLOOKUP(AZ733,StatePicklist!$1:$1,StatePicklist!$3:$3,"NA",0))</f>
        <v/>
      </c>
      <c r="BB733" s="297" t="str">
        <f ca="1">IF(RMDF!BA733="", "", IF(ISNUMBER(MATCH(RMDF!BA733, INDIRECT(BA733), 0)), "OK", "Invalid"))</f>
        <v/>
      </c>
      <c r="BC733" s="281"/>
      <c r="BD733" s="281"/>
      <c r="BE733" s="281"/>
      <c r="BF733" s="281" t="b">
        <f>AND(RMDF!BI733&gt;=0, RMDF!BI733&lt;=1-SUM(RMDF!Z733,RMDF!AG733,RMDF!AN733,RMDF!AU733,RMDF!BB733), RMDF!BI733=ROUND(RMDF!BI733,4))</f>
        <v>1</v>
      </c>
      <c r="BG733" s="317">
        <f>RMDF!BG733</f>
        <v>0</v>
      </c>
      <c r="BH733" s="318" t="str">
        <f>IF(BG733=0,"",_xlfn.XLOOKUP(BG733,StatePicklist!$1:$1,StatePicklist!$3:$3,"NA",0))</f>
        <v/>
      </c>
      <c r="BI733" s="297" t="str">
        <f ca="1">IF(RMDF!BH733="", "", IF(ISNUMBER(MATCH(RMDF!BH733, INDIRECT(BH733), 0)), "OK", "Invalid"))</f>
        <v/>
      </c>
      <c r="BJ733" s="281"/>
      <c r="BK733" s="281"/>
      <c r="BL733" s="281"/>
      <c r="BM733" s="281" t="b">
        <f>AND(RMDF!BP733&gt;=0, RMDF!BP733&lt;=1-SUM(RMDF!Z733,RMDF!AG733,RMDF!AN733,RMDF!AU733,RMDF!BB733,RMDF!BI733), RMDF!BP733=ROUND(RMDF!BP733,4))</f>
        <v>1</v>
      </c>
      <c r="BN733" s="317">
        <f>RMDF!BN733</f>
        <v>0</v>
      </c>
      <c r="BO733" s="318" t="str">
        <f>IF(BN733=0,"",_xlfn.XLOOKUP(BN733,StatePicklist!$1:$1,StatePicklist!$3:$3,"NA",0))</f>
        <v/>
      </c>
      <c r="BP733" s="297" t="str">
        <f ca="1">IF(RMDF!BO733="", "", IF(ISNUMBER(MATCH(RMDF!BO733, INDIRECT(BO733), 0)), "OK", "Invalid"))</f>
        <v/>
      </c>
      <c r="BQ733" s="281"/>
      <c r="BR733" s="281"/>
      <c r="BS733" s="281"/>
      <c r="BT733" s="281" t="b">
        <f>AND(RMDF!BW733&gt;=0, RMDF!BW733&lt;=1-SUM(RMDF!Z733,RMDF!AG733,RMDF!AN733,RMDF!AU733,RMDF!BB733,RMDF!BI733,RMDF!BP733), RMDF!BW733=ROUND(RMDF!BW733,4))</f>
        <v>1</v>
      </c>
      <c r="BU733" s="317">
        <f>RMDF!BU733</f>
        <v>0</v>
      </c>
      <c r="BV733" s="318" t="str">
        <f>IF(BU733=0,"",_xlfn.XLOOKUP(BU733,StatePicklist!$1:$1,StatePicklist!$3:$3,"NA",0))</f>
        <v/>
      </c>
      <c r="BW733" s="297" t="str">
        <f ca="1">IF(RMDF!BV733="", "", IF(ISNUMBER(MATCH(RMDF!BV733, INDIRECT(BV733), 0)), "OK", "Invalid"))</f>
        <v/>
      </c>
      <c r="BX733" s="281"/>
      <c r="BY733" s="281"/>
      <c r="BZ733" s="281"/>
      <c r="CA733" s="281" t="b">
        <f>AND(RMDF!CD733&gt;=0, RMDF!CD733&lt;=1-SUM(RMDF!Z733,RMDF!AG733,RMDF!AN733,RMDF!AU733,RMDF!BB733,RMDF!BI733,RMDF!BP733,RMDF!BW733), RMDF!CD733=ROUND(RMDF!CD733,4))</f>
        <v>1</v>
      </c>
      <c r="CB733" s="317">
        <f>RMDF!CB733</f>
        <v>0</v>
      </c>
      <c r="CC733" s="318" t="str">
        <f>IF(CB733=0,"",_xlfn.XLOOKUP(CB733,StatePicklist!$1:$1,StatePicklist!$3:$3,"NA",0))</f>
        <v/>
      </c>
      <c r="CD733" s="297" t="str">
        <f ca="1">IF(RMDF!CC733="", "", IF(ISNUMBER(MATCH(RMDF!CC733, INDIRECT(CC733), 0)), "OK", "Invalid"))</f>
        <v/>
      </c>
      <c r="CE733" s="281"/>
      <c r="CF733" s="281"/>
      <c r="CG733" s="281"/>
      <c r="CH733" s="281" t="b">
        <f>AND(RMDF!CK733&gt;=0, RMDF!CK733&lt;=1-SUM(RMDF!Z733,RMDF!AG733,RMDF!AN733,RMDF!AU733,RMDF!BB733,RMDF!BI733,RMDF!BP733,RMDF!BW733,RMDF!CD733), RMDF!CK733=ROUND(RMDF!CK733,4))</f>
        <v>1</v>
      </c>
      <c r="CI733" s="317">
        <f>RMDF!CI733</f>
        <v>0</v>
      </c>
      <c r="CJ733" s="318" t="str">
        <f>IF(CI733=0,"",_xlfn.XLOOKUP(CI733,StatePicklist!$1:$1,StatePicklist!$3:$3,"NA",0))</f>
        <v/>
      </c>
      <c r="CK733" s="297" t="str">
        <f ca="1">IF(RMDF!CJ733="", "", IF(ISNUMBER(MATCH(RMDF!CJ733, INDIRECT(CJ733), 0)), "OK", "Invalid"))</f>
        <v/>
      </c>
      <c r="CL733" s="281"/>
      <c r="CM733" s="281"/>
      <c r="CN733" s="281"/>
      <c r="CO733" s="281" t="b">
        <f>AND(RMDF!CR733&gt;=0, RMDF!CR733&lt;=1-SUM(RMDF!Z733,RMDF!AG733,RMDF!AN733,RMDF!AU733,RMDF!BB733,RMDF!BI733,RMDF!BP733,RMDF!BW733,RMDF!CD733,RMDF!CK733), RMDF!CR733=ROUND(RMDF!CR733,4))</f>
        <v>1</v>
      </c>
      <c r="CP733" s="317">
        <f>RMDF!CP733</f>
        <v>0</v>
      </c>
      <c r="CQ733" s="318" t="str">
        <f>IF(CP733=0,"",_xlfn.XLOOKUP(CP733,StatePicklist!$1:$1,StatePicklist!$3:$3,"NA",0))</f>
        <v/>
      </c>
      <c r="CR733" s="297" t="str">
        <f ca="1">IF(RMDF!CQ733="", "", IF(ISNUMBER(MATCH(RMDF!CQ733, INDIRECT(CQ733), 0)), "OK", "Invalid"))</f>
        <v/>
      </c>
      <c r="CS733" s="281"/>
      <c r="CT733" s="281"/>
      <c r="CU733" s="281"/>
      <c r="CV733" s="281" t="b">
        <f>AND(RMDF!CY733&gt;=0, RMDF!CY733&lt;=1-SUM(RMDF!Z733,RMDF!AG733,RMDF!AN733,RMDF!AU733,RMDF!BB733,RMDF!BI733,RMDF!BP733,RMDF!BW733,RMDF!CD733,RMDF!CK733,RMDF!CR733), RMDF!CY733=ROUND(RMDF!CY733,4))</f>
        <v>1</v>
      </c>
      <c r="CW733" s="317">
        <f>RMDF!CW733</f>
        <v>0</v>
      </c>
      <c r="CX733" s="318" t="str">
        <f>IF(CW733=0,"",_xlfn.XLOOKUP(CW733,StatePicklist!$1:$1,StatePicklist!$3:$3,"NA",0))</f>
        <v/>
      </c>
      <c r="CY733" s="297" t="str">
        <f ca="1">IF(RMDF!CX733="", "", IF(ISNUMBER(MATCH(RMDF!CX733, INDIRECT(CX733), 0)), "OK", "Invalid"))</f>
        <v/>
      </c>
      <c r="CZ733" s="281"/>
      <c r="DA733" s="281"/>
      <c r="DB733" s="281"/>
      <c r="DC733" s="281" t="b">
        <f>AND(RMDF!DF733&gt;=0, RMDF!DF733&lt;=1-SUM(RMDF!Z733,RMDF!AG733,RMDF!AN733,RMDF!AU733,RMDF!BB733,RMDF!BI733,RMDF!BP733,RMDF!BW733,RMDF!CD733,RMDF!CK733,RMDF!CR733,RMDF!CY733), RMDF!DF733=ROUND(RMDF!DF733,4))</f>
        <v>1</v>
      </c>
      <c r="DD733" s="317">
        <f>RMDF!DD733</f>
        <v>0</v>
      </c>
      <c r="DE733" s="318" t="str">
        <f>IF(DD733=0,"",_xlfn.XLOOKUP(DD733,StatePicklist!$1:$1,StatePicklist!$3:$3,"NA",0))</f>
        <v/>
      </c>
      <c r="DF733" s="297" t="str">
        <f ca="1">IF(RMDF!DE733="", "", IF(ISNUMBER(MATCH(RMDF!DE733, INDIRECT(DE733), 0)), "OK", "Invalid"))</f>
        <v/>
      </c>
      <c r="DG733" s="281"/>
      <c r="DH733" s="281"/>
      <c r="DI733" s="281"/>
      <c r="DJ733" s="281" t="b">
        <f>AND(RMDF!DM733&gt;=0, RMDF!DM733&lt;=1-SUM(RMDF!Z733,RMDF!AG733,RMDF!AN733,RMDF!AU733,RMDF!BB733,RMDF!BI733,RMDF!BP733,RMDF!BW733,RMDF!CD733,RMDF!CK733,RMDF!CR733,RMDF!CY733,RMDF!DF733), RMDF!DM733=ROUND(RMDF!DM733,4))</f>
        <v>1</v>
      </c>
      <c r="DK733" s="317">
        <f>RMDF!DK733</f>
        <v>0</v>
      </c>
      <c r="DL733" s="318" t="str">
        <f>IF(DK733=0,"",_xlfn.XLOOKUP(DK733,StatePicklist!$1:$1,StatePicklist!$3:$3,"NA",0))</f>
        <v/>
      </c>
      <c r="DM733" s="297" t="str">
        <f ca="1">IF(RMDF!DL733="", "", IF(ISNUMBER(MATCH(RMDF!DL733, INDIRECT(DL733), 0)), "OK", "Invalid"))</f>
        <v/>
      </c>
      <c r="DN733" s="281"/>
      <c r="DO733" s="281"/>
      <c r="DP733" s="281"/>
      <c r="DQ733" s="281" t="b">
        <f>AND(RMDF!DT733&gt;=0, RMDF!DT733&lt;=1-SUM(RMDF!Z733,RMDF!AG733,RMDF!AN733,RMDF!AU733,RMDF!BB733,RMDF!BI733,RMDF!BP733,RMDF!BW733,RMDF!CD733,RMDF!CK733,RMDF!CR733,RMDF!CY733,RMDF!DF733,RMDF!DM733), RMDF!DT733=ROUND(RMDF!DT733,4))</f>
        <v>1</v>
      </c>
      <c r="DR733" s="317">
        <f>RMDF!DR733</f>
        <v>0</v>
      </c>
      <c r="DS733" s="318" t="str">
        <f>IF(DR733=0,"",_xlfn.XLOOKUP(DR733,StatePicklist!$1:$1,StatePicklist!$3:$3,"NA",0))</f>
        <v/>
      </c>
      <c r="DT733" s="297" t="str">
        <f ca="1">IF(RMDF!DS733="", "", IF(ISNUMBER(MATCH(RMDF!DS733, INDIRECT(DS733), 0)), "OK", "Invalid"))</f>
        <v/>
      </c>
      <c r="DU733" s="281"/>
      <c r="DV733" s="281"/>
      <c r="DW733" s="281"/>
      <c r="DX733" s="281" t="b">
        <f>AND(RMDF!EA733&gt;=0, RMDF!EA733&lt;=1-SUM(RMDF!Z733,RMDF!AG733,RMDF!AN733,RMDF!AU733,RMDF!BB733,RMDF!BI733,RMDF!BP733,RMDF!BW733,RMDF!CD733,RMDF!CK733,RMDF!CR733,RMDF!CY733,RMDF!DF733,RMDF!DM733,RMDF!DT733), RMDF!EA733=ROUND(RMDF!EA733,4))</f>
        <v>1</v>
      </c>
      <c r="DY733" s="317">
        <f>RMDF!DY733</f>
        <v>0</v>
      </c>
      <c r="DZ733" s="318" t="str">
        <f>IF(DY733=0,"",_xlfn.XLOOKUP(DY733,StatePicklist!$1:$1,StatePicklist!$3:$3,"NA",0))</f>
        <v/>
      </c>
      <c r="EA733" s="297" t="str">
        <f ca="1">IF(RMDF!DZ733="", "", IF(ISNUMBER(MATCH(RMDF!DZ733, INDIRECT(DZ733), 0)), "OK", "Invalid"))</f>
        <v/>
      </c>
      <c r="EB733" s="281"/>
      <c r="EC733" s="281"/>
      <c r="ED733" s="281"/>
      <c r="EE733" s="281" t="b">
        <f>AND(RMDF!EH733&gt;=0, RMDF!EH733&lt;=1-SUM(RMDF!Z733,RMDF!AG733,RMDF!AN733,RMDF!AU733,RMDF!BB733,RMDF!BI733,RMDF!BP733,RMDF!BW733,RMDF!CD733,RMDF!CK733,RMDF!CR733,RMDF!CY733,RMDF!DF733,RMDF!DM733,RMDF!DT733,RMDF!EA733), RMDF!EH733=ROUND(RMDF!EH733,4))</f>
        <v>1</v>
      </c>
      <c r="EF733" s="317">
        <f>RMDF!EF733</f>
        <v>0</v>
      </c>
      <c r="EG733" s="318" t="str">
        <f>IF(EF733=0,"",_xlfn.XLOOKUP(EF733,StatePicklist!$1:$1,StatePicklist!$3:$3,"NA",0))</f>
        <v/>
      </c>
      <c r="EH733" s="297" t="str">
        <f ca="1">IF(RMDF!EG733="", "", IF(ISNUMBER(MATCH(RMDF!EG733, INDIRECT(EG733), 0)), "OK", "Invalid"))</f>
        <v/>
      </c>
      <c r="EI733" s="281"/>
      <c r="EJ733" s="281"/>
      <c r="EK733" s="281"/>
      <c r="EL733" s="281" t="b">
        <f>AND(RMDF!EO733&gt;=0, RMDF!EO733&lt;=1-SUM(RMDF!Z733,RMDF!AG733,RMDF!AN733,RMDF!AU733,RMDF!BB733,RMDF!BI733,RMDF!BP733,RMDF!BW733,RMDF!CD733,RMDF!CK733,RMDF!CR733,RMDF!CY733,RMDF!DF733,RMDF!DM733,RMDF!DT733,RMDF!EA733,RMDF!EH733), RMDF!EO733=ROUND(RMDF!EO733,4))</f>
        <v>1</v>
      </c>
      <c r="EM733" s="317">
        <f>RMDF!EM733</f>
        <v>0</v>
      </c>
      <c r="EN733" s="318" t="str">
        <f>IF(EM733=0,"",_xlfn.XLOOKUP(EM733,StatePicklist!$1:$1,StatePicklist!$3:$3,"NA",0))</f>
        <v/>
      </c>
      <c r="EO733" s="297" t="str">
        <f ca="1">IF(RMDF!EN733="", "", IF(ISNUMBER(MATCH(RMDF!EN733, INDIRECT(EN733), 0)), "OK", "Invalid"))</f>
        <v/>
      </c>
      <c r="EP733" s="281"/>
      <c r="EQ733" s="281"/>
      <c r="ER733" s="281"/>
      <c r="ES733" s="281" t="b">
        <f>AND(RMDF!EV733&gt;=0, RMDF!EV733&lt;=1-SUM(RMDF!Z733,RMDF!AG733,RMDF!AN733,RMDF!AU733,RMDF!BB733,RMDF!BI733,RMDF!BP733,RMDF!BW733,RMDF!CD733,RMDF!CK733,RMDF!CR733,RMDF!CY733,RMDF!DF733,RMDF!DM733,RMDF!DT733,RMDF!EA733,RMDF!EH733,RMDF!EO733), RMDF!EV733=ROUND(RMDF!EV733,4))</f>
        <v>1</v>
      </c>
      <c r="ET733" s="317">
        <f>RMDF!ET733</f>
        <v>0</v>
      </c>
      <c r="EU733" s="318" t="str">
        <f>IF(ET733=0,"",_xlfn.XLOOKUP(ET733,StatePicklist!$1:$1,StatePicklist!$3:$3,"NA",0))</f>
        <v/>
      </c>
      <c r="EV733" s="297" t="str">
        <f ca="1">IF(RMDF!EU733="", "", IF(ISNUMBER(MATCH(RMDF!EU733, INDIRECT(EU733), 0)), "OK", "Invalid"))</f>
        <v/>
      </c>
      <c r="EW733" s="281"/>
      <c r="EX733" s="281"/>
      <c r="EY733" s="281"/>
      <c r="EZ733" s="281" t="b">
        <f>AND(RMDF!FC733&gt;=0, RMDF!FC733&lt;=1-SUM(RMDF!Z733,RMDF!AG733,RMDF!AN733,RMDF!AU733,RMDF!BB733,RMDF!BI733,RMDF!BP733,RMDF!BW733,RMDF!CD733,RMDF!CK733,RMDF!CR733,RMDF!CY733,RMDF!DF733,RMDF!DM733,RMDF!DT733,RMDF!EA733,RMDF!EH733,RMDF!EO733,RMDF!EV733), RMDF!FC733=ROUND(RMDF!FC733,4))</f>
        <v>1</v>
      </c>
      <c r="FA733" s="317">
        <f>RMDF!FA733</f>
        <v>0</v>
      </c>
      <c r="FB733" s="318" t="str">
        <f>IF(FA733=0,"",_xlfn.XLOOKUP(FA733,StatePicklist!$1:$1,StatePicklist!$3:$3,"NA",0))</f>
        <v/>
      </c>
      <c r="FC733" s="297" t="str">
        <f ca="1">IF(RMDF!FB733="", "", IF(ISNUMBER(MATCH(RMDF!FB733, INDIRECT(FB733), 0)), "OK", "Invalid"))</f>
        <v/>
      </c>
    </row>
    <row r="734" spans="1:159" s="205" customFormat="1" ht="39.9" customHeight="1" x14ac:dyDescent="0.25">
      <c r="A734" s="206"/>
      <c r="B734" s="196"/>
      <c r="C734" s="197"/>
      <c r="D734" s="198"/>
      <c r="E734" s="199"/>
      <c r="F734" s="200"/>
      <c r="G734" s="201"/>
      <c r="H734" s="292"/>
      <c r="I734" s="305">
        <f>RMDF!I734</f>
        <v>0</v>
      </c>
      <c r="J734" s="305" t="str">
        <f>IF(I734=ProductCode!$B$30,"PDReclPost",IF(OR(I734=ProductCode!$C$30,I734=ProductCode!$E$30,I734=ProductCode!$G$30),"PDPreCon",IF(OR(I734=ProductCode!$D$30,I734=ProductCode!$F$30),"PDNotReclPost","")))</f>
        <v/>
      </c>
      <c r="K734" s="305" t="str">
        <f t="shared" si="39"/>
        <v/>
      </c>
      <c r="L734" s="289"/>
      <c r="M734" s="305" t="str">
        <f t="shared" si="39"/>
        <v/>
      </c>
      <c r="N734" s="289" t="b">
        <f>AND(RMDF!N734&gt;=0, RMDF!N734&lt;=1-RMDF!L734, RMDF!N734=ROUND(RMDF!N734,4))</f>
        <v>1</v>
      </c>
      <c r="O734" s="286" t="str">
        <f>IF(P734="","",IF(I734="","",IF(LEFT(I734,13)="Reclaimed pos",RawMaterialCode!$E$569,RawMaterialCode!$E$568)))</f>
        <v>Reclaimed pre-consumer mixed fibers (RM0578)</v>
      </c>
      <c r="P734" s="295">
        <f t="shared" si="40"/>
        <v>1</v>
      </c>
      <c r="Q734" s="202"/>
      <c r="R734" s="203"/>
      <c r="S734" s="204" t="str">
        <f t="shared" si="41"/>
        <v/>
      </c>
      <c r="T734" s="281"/>
      <c r="U734" s="281"/>
      <c r="V734" s="281"/>
      <c r="W734" s="281"/>
      <c r="X734" s="317">
        <f>RMDF!X734</f>
        <v>0</v>
      </c>
      <c r="Y734" s="318" t="str">
        <f>IF(X734=0,"",_xlfn.XLOOKUP(X734,StatePicklist!$1:$1,StatePicklist!$3:$3,"NA",0))</f>
        <v/>
      </c>
      <c r="Z734" s="297" t="str">
        <f ca="1">IF(RMDF!Y734="", "", IF(ISNUMBER(MATCH(RMDF!Y734, INDIRECT(Y734), 0)), "OK", "Invalid"))</f>
        <v/>
      </c>
      <c r="AA734" s="281"/>
      <c r="AB734" s="281"/>
      <c r="AC734" s="281"/>
      <c r="AD734" s="281" t="b">
        <f>AND(RMDF!AG734&gt;=0, RMDF!AG734&lt;=1-RMDF!Z734, RMDF!AG734=ROUND(RMDF!AG734,4))</f>
        <v>1</v>
      </c>
      <c r="AE734" s="317">
        <f>RMDF!AE734</f>
        <v>0</v>
      </c>
      <c r="AF734" s="318" t="str">
        <f>IF(AE734=0,"",_xlfn.XLOOKUP(AE734,StatePicklist!$1:$1,StatePicklist!$3:$3,"NA",0))</f>
        <v/>
      </c>
      <c r="AG734" s="297" t="str">
        <f ca="1">IF(RMDF!AF734="", "", IF(ISNUMBER(MATCH(RMDF!AF734, INDIRECT(AF734), 0)), "OK", "Invalid"))</f>
        <v/>
      </c>
      <c r="AH734" s="281"/>
      <c r="AI734" s="281"/>
      <c r="AJ734" s="281"/>
      <c r="AK734" s="281" t="b">
        <f>AND(RMDF!AN734&gt;=0, RMDF!AN734&lt;=1-SUM(RMDF!Z734,RMDF!AG734), RMDF!AN734=ROUND(RMDF!AN734,4))</f>
        <v>1</v>
      </c>
      <c r="AL734" s="317">
        <f>RMDF!AL734</f>
        <v>0</v>
      </c>
      <c r="AM734" s="318" t="str">
        <f>IF(AL734=0,"",_xlfn.XLOOKUP(AL734,StatePicklist!$1:$1,StatePicklist!$3:$3,"NA",0))</f>
        <v/>
      </c>
      <c r="AN734" s="297" t="str">
        <f ca="1">IF(RMDF!AM734="", "", IF(ISNUMBER(MATCH(RMDF!AM734, INDIRECT(AM734), 0)), "OK", "Invalid"))</f>
        <v/>
      </c>
      <c r="AO734" s="281"/>
      <c r="AP734" s="281"/>
      <c r="AQ734" s="281"/>
      <c r="AR734" s="281" t="b">
        <f>AND(RMDF!AU734&gt;=0, RMDF!AU734&lt;=1-SUM(RMDF!Z734,RMDF!AG734,RMDF!AN734), RMDF!AU734=ROUND(RMDF!AU734,4))</f>
        <v>1</v>
      </c>
      <c r="AS734" s="317">
        <f>RMDF!AS734</f>
        <v>0</v>
      </c>
      <c r="AT734" s="318" t="str">
        <f>IF(AS734=0,"",_xlfn.XLOOKUP(AS734,StatePicklist!$1:$1,StatePicklist!$3:$3,"NA",0))</f>
        <v/>
      </c>
      <c r="AU734" s="297" t="str">
        <f ca="1">IF(RMDF!AT734="", "", IF(ISNUMBER(MATCH(RMDF!AT734, INDIRECT(AT734), 0)), "OK", "Invalid"))</f>
        <v/>
      </c>
      <c r="AV734" s="281"/>
      <c r="AW734" s="281"/>
      <c r="AX734" s="281"/>
      <c r="AY734" s="281" t="b">
        <f>AND(RMDF!BB734&gt;=0, RMDF!BB734&lt;=1-SUM(RMDF!Z734,RMDF!AG734,RMDF!AN734,RMDF!AU734), RMDF!BB734=ROUND(RMDF!BB734,4))</f>
        <v>1</v>
      </c>
      <c r="AZ734" s="317">
        <f>RMDF!AZ734</f>
        <v>0</v>
      </c>
      <c r="BA734" s="318" t="str">
        <f>IF(AZ734=0,"",_xlfn.XLOOKUP(AZ734,StatePicklist!$1:$1,StatePicklist!$3:$3,"NA",0))</f>
        <v/>
      </c>
      <c r="BB734" s="297" t="str">
        <f ca="1">IF(RMDF!BA734="", "", IF(ISNUMBER(MATCH(RMDF!BA734, INDIRECT(BA734), 0)), "OK", "Invalid"))</f>
        <v/>
      </c>
      <c r="BC734" s="281"/>
      <c r="BD734" s="281"/>
      <c r="BE734" s="281"/>
      <c r="BF734" s="281" t="b">
        <f>AND(RMDF!BI734&gt;=0, RMDF!BI734&lt;=1-SUM(RMDF!Z734,RMDF!AG734,RMDF!AN734,RMDF!AU734,RMDF!BB734), RMDF!BI734=ROUND(RMDF!BI734,4))</f>
        <v>1</v>
      </c>
      <c r="BG734" s="317">
        <f>RMDF!BG734</f>
        <v>0</v>
      </c>
      <c r="BH734" s="318" t="str">
        <f>IF(BG734=0,"",_xlfn.XLOOKUP(BG734,StatePicklist!$1:$1,StatePicklist!$3:$3,"NA",0))</f>
        <v/>
      </c>
      <c r="BI734" s="297" t="str">
        <f ca="1">IF(RMDF!BH734="", "", IF(ISNUMBER(MATCH(RMDF!BH734, INDIRECT(BH734), 0)), "OK", "Invalid"))</f>
        <v/>
      </c>
      <c r="BJ734" s="281"/>
      <c r="BK734" s="281"/>
      <c r="BL734" s="281"/>
      <c r="BM734" s="281" t="b">
        <f>AND(RMDF!BP734&gt;=0, RMDF!BP734&lt;=1-SUM(RMDF!Z734,RMDF!AG734,RMDF!AN734,RMDF!AU734,RMDF!BB734,RMDF!BI734), RMDF!BP734=ROUND(RMDF!BP734,4))</f>
        <v>1</v>
      </c>
      <c r="BN734" s="317">
        <f>RMDF!BN734</f>
        <v>0</v>
      </c>
      <c r="BO734" s="318" t="str">
        <f>IF(BN734=0,"",_xlfn.XLOOKUP(BN734,StatePicklist!$1:$1,StatePicklist!$3:$3,"NA",0))</f>
        <v/>
      </c>
      <c r="BP734" s="297" t="str">
        <f ca="1">IF(RMDF!BO734="", "", IF(ISNUMBER(MATCH(RMDF!BO734, INDIRECT(BO734), 0)), "OK", "Invalid"))</f>
        <v/>
      </c>
      <c r="BQ734" s="281"/>
      <c r="BR734" s="281"/>
      <c r="BS734" s="281"/>
      <c r="BT734" s="281" t="b">
        <f>AND(RMDF!BW734&gt;=0, RMDF!BW734&lt;=1-SUM(RMDF!Z734,RMDF!AG734,RMDF!AN734,RMDF!AU734,RMDF!BB734,RMDF!BI734,RMDF!BP734), RMDF!BW734=ROUND(RMDF!BW734,4))</f>
        <v>1</v>
      </c>
      <c r="BU734" s="317">
        <f>RMDF!BU734</f>
        <v>0</v>
      </c>
      <c r="BV734" s="318" t="str">
        <f>IF(BU734=0,"",_xlfn.XLOOKUP(BU734,StatePicklist!$1:$1,StatePicklist!$3:$3,"NA",0))</f>
        <v/>
      </c>
      <c r="BW734" s="297" t="str">
        <f ca="1">IF(RMDF!BV734="", "", IF(ISNUMBER(MATCH(RMDF!BV734, INDIRECT(BV734), 0)), "OK", "Invalid"))</f>
        <v/>
      </c>
      <c r="BX734" s="281"/>
      <c r="BY734" s="281"/>
      <c r="BZ734" s="281"/>
      <c r="CA734" s="281" t="b">
        <f>AND(RMDF!CD734&gt;=0, RMDF!CD734&lt;=1-SUM(RMDF!Z734,RMDF!AG734,RMDF!AN734,RMDF!AU734,RMDF!BB734,RMDF!BI734,RMDF!BP734,RMDF!BW734), RMDF!CD734=ROUND(RMDF!CD734,4))</f>
        <v>1</v>
      </c>
      <c r="CB734" s="317">
        <f>RMDF!CB734</f>
        <v>0</v>
      </c>
      <c r="CC734" s="318" t="str">
        <f>IF(CB734=0,"",_xlfn.XLOOKUP(CB734,StatePicklist!$1:$1,StatePicklist!$3:$3,"NA",0))</f>
        <v/>
      </c>
      <c r="CD734" s="297" t="str">
        <f ca="1">IF(RMDF!CC734="", "", IF(ISNUMBER(MATCH(RMDF!CC734, INDIRECT(CC734), 0)), "OK", "Invalid"))</f>
        <v/>
      </c>
      <c r="CE734" s="281"/>
      <c r="CF734" s="281"/>
      <c r="CG734" s="281"/>
      <c r="CH734" s="281" t="b">
        <f>AND(RMDF!CK734&gt;=0, RMDF!CK734&lt;=1-SUM(RMDF!Z734,RMDF!AG734,RMDF!AN734,RMDF!AU734,RMDF!BB734,RMDF!BI734,RMDF!BP734,RMDF!BW734,RMDF!CD734), RMDF!CK734=ROUND(RMDF!CK734,4))</f>
        <v>1</v>
      </c>
      <c r="CI734" s="317">
        <f>RMDF!CI734</f>
        <v>0</v>
      </c>
      <c r="CJ734" s="318" t="str">
        <f>IF(CI734=0,"",_xlfn.XLOOKUP(CI734,StatePicklist!$1:$1,StatePicklist!$3:$3,"NA",0))</f>
        <v/>
      </c>
      <c r="CK734" s="297" t="str">
        <f ca="1">IF(RMDF!CJ734="", "", IF(ISNUMBER(MATCH(RMDF!CJ734, INDIRECT(CJ734), 0)), "OK", "Invalid"))</f>
        <v/>
      </c>
      <c r="CL734" s="281"/>
      <c r="CM734" s="281"/>
      <c r="CN734" s="281"/>
      <c r="CO734" s="281" t="b">
        <f>AND(RMDF!CR734&gt;=0, RMDF!CR734&lt;=1-SUM(RMDF!Z734,RMDF!AG734,RMDF!AN734,RMDF!AU734,RMDF!BB734,RMDF!BI734,RMDF!BP734,RMDF!BW734,RMDF!CD734,RMDF!CK734), RMDF!CR734=ROUND(RMDF!CR734,4))</f>
        <v>1</v>
      </c>
      <c r="CP734" s="317">
        <f>RMDF!CP734</f>
        <v>0</v>
      </c>
      <c r="CQ734" s="318" t="str">
        <f>IF(CP734=0,"",_xlfn.XLOOKUP(CP734,StatePicklist!$1:$1,StatePicklist!$3:$3,"NA",0))</f>
        <v/>
      </c>
      <c r="CR734" s="297" t="str">
        <f ca="1">IF(RMDF!CQ734="", "", IF(ISNUMBER(MATCH(RMDF!CQ734, INDIRECT(CQ734), 0)), "OK", "Invalid"))</f>
        <v/>
      </c>
      <c r="CS734" s="281"/>
      <c r="CT734" s="281"/>
      <c r="CU734" s="281"/>
      <c r="CV734" s="281" t="b">
        <f>AND(RMDF!CY734&gt;=0, RMDF!CY734&lt;=1-SUM(RMDF!Z734,RMDF!AG734,RMDF!AN734,RMDF!AU734,RMDF!BB734,RMDF!BI734,RMDF!BP734,RMDF!BW734,RMDF!CD734,RMDF!CK734,RMDF!CR734), RMDF!CY734=ROUND(RMDF!CY734,4))</f>
        <v>1</v>
      </c>
      <c r="CW734" s="317">
        <f>RMDF!CW734</f>
        <v>0</v>
      </c>
      <c r="CX734" s="318" t="str">
        <f>IF(CW734=0,"",_xlfn.XLOOKUP(CW734,StatePicklist!$1:$1,StatePicklist!$3:$3,"NA",0))</f>
        <v/>
      </c>
      <c r="CY734" s="297" t="str">
        <f ca="1">IF(RMDF!CX734="", "", IF(ISNUMBER(MATCH(RMDF!CX734, INDIRECT(CX734), 0)), "OK", "Invalid"))</f>
        <v/>
      </c>
      <c r="CZ734" s="281"/>
      <c r="DA734" s="281"/>
      <c r="DB734" s="281"/>
      <c r="DC734" s="281" t="b">
        <f>AND(RMDF!DF734&gt;=0, RMDF!DF734&lt;=1-SUM(RMDF!Z734,RMDF!AG734,RMDF!AN734,RMDF!AU734,RMDF!BB734,RMDF!BI734,RMDF!BP734,RMDF!BW734,RMDF!CD734,RMDF!CK734,RMDF!CR734,RMDF!CY734), RMDF!DF734=ROUND(RMDF!DF734,4))</f>
        <v>1</v>
      </c>
      <c r="DD734" s="317">
        <f>RMDF!DD734</f>
        <v>0</v>
      </c>
      <c r="DE734" s="318" t="str">
        <f>IF(DD734=0,"",_xlfn.XLOOKUP(DD734,StatePicklist!$1:$1,StatePicklist!$3:$3,"NA",0))</f>
        <v/>
      </c>
      <c r="DF734" s="297" t="str">
        <f ca="1">IF(RMDF!DE734="", "", IF(ISNUMBER(MATCH(RMDF!DE734, INDIRECT(DE734), 0)), "OK", "Invalid"))</f>
        <v/>
      </c>
      <c r="DG734" s="281"/>
      <c r="DH734" s="281"/>
      <c r="DI734" s="281"/>
      <c r="DJ734" s="281" t="b">
        <f>AND(RMDF!DM734&gt;=0, RMDF!DM734&lt;=1-SUM(RMDF!Z734,RMDF!AG734,RMDF!AN734,RMDF!AU734,RMDF!BB734,RMDF!BI734,RMDF!BP734,RMDF!BW734,RMDF!CD734,RMDF!CK734,RMDF!CR734,RMDF!CY734,RMDF!DF734), RMDF!DM734=ROUND(RMDF!DM734,4))</f>
        <v>1</v>
      </c>
      <c r="DK734" s="317">
        <f>RMDF!DK734</f>
        <v>0</v>
      </c>
      <c r="DL734" s="318" t="str">
        <f>IF(DK734=0,"",_xlfn.XLOOKUP(DK734,StatePicklist!$1:$1,StatePicklist!$3:$3,"NA",0))</f>
        <v/>
      </c>
      <c r="DM734" s="297" t="str">
        <f ca="1">IF(RMDF!DL734="", "", IF(ISNUMBER(MATCH(RMDF!DL734, INDIRECT(DL734), 0)), "OK", "Invalid"))</f>
        <v/>
      </c>
      <c r="DN734" s="281"/>
      <c r="DO734" s="281"/>
      <c r="DP734" s="281"/>
      <c r="DQ734" s="281" t="b">
        <f>AND(RMDF!DT734&gt;=0, RMDF!DT734&lt;=1-SUM(RMDF!Z734,RMDF!AG734,RMDF!AN734,RMDF!AU734,RMDF!BB734,RMDF!BI734,RMDF!BP734,RMDF!BW734,RMDF!CD734,RMDF!CK734,RMDF!CR734,RMDF!CY734,RMDF!DF734,RMDF!DM734), RMDF!DT734=ROUND(RMDF!DT734,4))</f>
        <v>1</v>
      </c>
      <c r="DR734" s="317">
        <f>RMDF!DR734</f>
        <v>0</v>
      </c>
      <c r="DS734" s="318" t="str">
        <f>IF(DR734=0,"",_xlfn.XLOOKUP(DR734,StatePicklist!$1:$1,StatePicklist!$3:$3,"NA",0))</f>
        <v/>
      </c>
      <c r="DT734" s="297" t="str">
        <f ca="1">IF(RMDF!DS734="", "", IF(ISNUMBER(MATCH(RMDF!DS734, INDIRECT(DS734), 0)), "OK", "Invalid"))</f>
        <v/>
      </c>
      <c r="DU734" s="281"/>
      <c r="DV734" s="281"/>
      <c r="DW734" s="281"/>
      <c r="DX734" s="281" t="b">
        <f>AND(RMDF!EA734&gt;=0, RMDF!EA734&lt;=1-SUM(RMDF!Z734,RMDF!AG734,RMDF!AN734,RMDF!AU734,RMDF!BB734,RMDF!BI734,RMDF!BP734,RMDF!BW734,RMDF!CD734,RMDF!CK734,RMDF!CR734,RMDF!CY734,RMDF!DF734,RMDF!DM734,RMDF!DT734), RMDF!EA734=ROUND(RMDF!EA734,4))</f>
        <v>1</v>
      </c>
      <c r="DY734" s="317">
        <f>RMDF!DY734</f>
        <v>0</v>
      </c>
      <c r="DZ734" s="318" t="str">
        <f>IF(DY734=0,"",_xlfn.XLOOKUP(DY734,StatePicklist!$1:$1,StatePicklist!$3:$3,"NA",0))</f>
        <v/>
      </c>
      <c r="EA734" s="297" t="str">
        <f ca="1">IF(RMDF!DZ734="", "", IF(ISNUMBER(MATCH(RMDF!DZ734, INDIRECT(DZ734), 0)), "OK", "Invalid"))</f>
        <v/>
      </c>
      <c r="EB734" s="281"/>
      <c r="EC734" s="281"/>
      <c r="ED734" s="281"/>
      <c r="EE734" s="281" t="b">
        <f>AND(RMDF!EH734&gt;=0, RMDF!EH734&lt;=1-SUM(RMDF!Z734,RMDF!AG734,RMDF!AN734,RMDF!AU734,RMDF!BB734,RMDF!BI734,RMDF!BP734,RMDF!BW734,RMDF!CD734,RMDF!CK734,RMDF!CR734,RMDF!CY734,RMDF!DF734,RMDF!DM734,RMDF!DT734,RMDF!EA734), RMDF!EH734=ROUND(RMDF!EH734,4))</f>
        <v>1</v>
      </c>
      <c r="EF734" s="317">
        <f>RMDF!EF734</f>
        <v>0</v>
      </c>
      <c r="EG734" s="318" t="str">
        <f>IF(EF734=0,"",_xlfn.XLOOKUP(EF734,StatePicklist!$1:$1,StatePicklist!$3:$3,"NA",0))</f>
        <v/>
      </c>
      <c r="EH734" s="297" t="str">
        <f ca="1">IF(RMDF!EG734="", "", IF(ISNUMBER(MATCH(RMDF!EG734, INDIRECT(EG734), 0)), "OK", "Invalid"))</f>
        <v/>
      </c>
      <c r="EI734" s="281"/>
      <c r="EJ734" s="281"/>
      <c r="EK734" s="281"/>
      <c r="EL734" s="281" t="b">
        <f>AND(RMDF!EO734&gt;=0, RMDF!EO734&lt;=1-SUM(RMDF!Z734,RMDF!AG734,RMDF!AN734,RMDF!AU734,RMDF!BB734,RMDF!BI734,RMDF!BP734,RMDF!BW734,RMDF!CD734,RMDF!CK734,RMDF!CR734,RMDF!CY734,RMDF!DF734,RMDF!DM734,RMDF!DT734,RMDF!EA734,RMDF!EH734), RMDF!EO734=ROUND(RMDF!EO734,4))</f>
        <v>1</v>
      </c>
      <c r="EM734" s="317">
        <f>RMDF!EM734</f>
        <v>0</v>
      </c>
      <c r="EN734" s="318" t="str">
        <f>IF(EM734=0,"",_xlfn.XLOOKUP(EM734,StatePicklist!$1:$1,StatePicklist!$3:$3,"NA",0))</f>
        <v/>
      </c>
      <c r="EO734" s="297" t="str">
        <f ca="1">IF(RMDF!EN734="", "", IF(ISNUMBER(MATCH(RMDF!EN734, INDIRECT(EN734), 0)), "OK", "Invalid"))</f>
        <v/>
      </c>
      <c r="EP734" s="281"/>
      <c r="EQ734" s="281"/>
      <c r="ER734" s="281"/>
      <c r="ES734" s="281" t="b">
        <f>AND(RMDF!EV734&gt;=0, RMDF!EV734&lt;=1-SUM(RMDF!Z734,RMDF!AG734,RMDF!AN734,RMDF!AU734,RMDF!BB734,RMDF!BI734,RMDF!BP734,RMDF!BW734,RMDF!CD734,RMDF!CK734,RMDF!CR734,RMDF!CY734,RMDF!DF734,RMDF!DM734,RMDF!DT734,RMDF!EA734,RMDF!EH734,RMDF!EO734), RMDF!EV734=ROUND(RMDF!EV734,4))</f>
        <v>1</v>
      </c>
      <c r="ET734" s="317">
        <f>RMDF!ET734</f>
        <v>0</v>
      </c>
      <c r="EU734" s="318" t="str">
        <f>IF(ET734=0,"",_xlfn.XLOOKUP(ET734,StatePicklist!$1:$1,StatePicklist!$3:$3,"NA",0))</f>
        <v/>
      </c>
      <c r="EV734" s="297" t="str">
        <f ca="1">IF(RMDF!EU734="", "", IF(ISNUMBER(MATCH(RMDF!EU734, INDIRECT(EU734), 0)), "OK", "Invalid"))</f>
        <v/>
      </c>
      <c r="EW734" s="281"/>
      <c r="EX734" s="281"/>
      <c r="EY734" s="281"/>
      <c r="EZ734" s="281" t="b">
        <f>AND(RMDF!FC734&gt;=0, RMDF!FC734&lt;=1-SUM(RMDF!Z734,RMDF!AG734,RMDF!AN734,RMDF!AU734,RMDF!BB734,RMDF!BI734,RMDF!BP734,RMDF!BW734,RMDF!CD734,RMDF!CK734,RMDF!CR734,RMDF!CY734,RMDF!DF734,RMDF!DM734,RMDF!DT734,RMDF!EA734,RMDF!EH734,RMDF!EO734,RMDF!EV734), RMDF!FC734=ROUND(RMDF!FC734,4))</f>
        <v>1</v>
      </c>
      <c r="FA734" s="317">
        <f>RMDF!FA734</f>
        <v>0</v>
      </c>
      <c r="FB734" s="318" t="str">
        <f>IF(FA734=0,"",_xlfn.XLOOKUP(FA734,StatePicklist!$1:$1,StatePicklist!$3:$3,"NA",0))</f>
        <v/>
      </c>
      <c r="FC734" s="297" t="str">
        <f ca="1">IF(RMDF!FB734="", "", IF(ISNUMBER(MATCH(RMDF!FB734, INDIRECT(FB734), 0)), "OK", "Invalid"))</f>
        <v/>
      </c>
    </row>
    <row r="735" spans="1:159" s="205" customFormat="1" ht="39.9" customHeight="1" x14ac:dyDescent="0.25">
      <c r="A735" s="206"/>
      <c r="B735" s="196"/>
      <c r="C735" s="197"/>
      <c r="D735" s="198"/>
      <c r="E735" s="199"/>
      <c r="F735" s="200"/>
      <c r="G735" s="201"/>
      <c r="H735" s="292"/>
      <c r="I735" s="305">
        <f>RMDF!I735</f>
        <v>0</v>
      </c>
      <c r="J735" s="305" t="str">
        <f>IF(I735=ProductCode!$B$30,"PDReclPost",IF(OR(I735=ProductCode!$C$30,I735=ProductCode!$E$30,I735=ProductCode!$G$30),"PDPreCon",IF(OR(I735=ProductCode!$D$30,I735=ProductCode!$F$30),"PDNotReclPost","")))</f>
        <v/>
      </c>
      <c r="K735" s="305" t="str">
        <f t="shared" si="39"/>
        <v/>
      </c>
      <c r="L735" s="289"/>
      <c r="M735" s="305" t="str">
        <f t="shared" si="39"/>
        <v/>
      </c>
      <c r="N735" s="289" t="b">
        <f>AND(RMDF!N735&gt;=0, RMDF!N735&lt;=1-RMDF!L735, RMDF!N735=ROUND(RMDF!N735,4))</f>
        <v>1</v>
      </c>
      <c r="O735" s="286" t="str">
        <f>IF(P735="","",IF(I735="","",IF(LEFT(I735,13)="Reclaimed pos",RawMaterialCode!$E$569,RawMaterialCode!$E$568)))</f>
        <v>Reclaimed pre-consumer mixed fibers (RM0578)</v>
      </c>
      <c r="P735" s="295">
        <f t="shared" si="40"/>
        <v>1</v>
      </c>
      <c r="Q735" s="202"/>
      <c r="R735" s="203"/>
      <c r="S735" s="204" t="str">
        <f t="shared" si="41"/>
        <v/>
      </c>
      <c r="T735" s="281"/>
      <c r="U735" s="281"/>
      <c r="V735" s="281"/>
      <c r="W735" s="281"/>
      <c r="X735" s="317">
        <f>RMDF!X735</f>
        <v>0</v>
      </c>
      <c r="Y735" s="318" t="str">
        <f>IF(X735=0,"",_xlfn.XLOOKUP(X735,StatePicklist!$1:$1,StatePicklist!$3:$3,"NA",0))</f>
        <v/>
      </c>
      <c r="Z735" s="297" t="str">
        <f ca="1">IF(RMDF!Y735="", "", IF(ISNUMBER(MATCH(RMDF!Y735, INDIRECT(Y735), 0)), "OK", "Invalid"))</f>
        <v/>
      </c>
      <c r="AA735" s="281"/>
      <c r="AB735" s="281"/>
      <c r="AC735" s="281"/>
      <c r="AD735" s="281" t="b">
        <f>AND(RMDF!AG735&gt;=0, RMDF!AG735&lt;=1-RMDF!Z735, RMDF!AG735=ROUND(RMDF!AG735,4))</f>
        <v>1</v>
      </c>
      <c r="AE735" s="317">
        <f>RMDF!AE735</f>
        <v>0</v>
      </c>
      <c r="AF735" s="318" t="str">
        <f>IF(AE735=0,"",_xlfn.XLOOKUP(AE735,StatePicklist!$1:$1,StatePicklist!$3:$3,"NA",0))</f>
        <v/>
      </c>
      <c r="AG735" s="297" t="str">
        <f ca="1">IF(RMDF!AF735="", "", IF(ISNUMBER(MATCH(RMDF!AF735, INDIRECT(AF735), 0)), "OK", "Invalid"))</f>
        <v/>
      </c>
      <c r="AH735" s="281"/>
      <c r="AI735" s="281"/>
      <c r="AJ735" s="281"/>
      <c r="AK735" s="281" t="b">
        <f>AND(RMDF!AN735&gt;=0, RMDF!AN735&lt;=1-SUM(RMDF!Z735,RMDF!AG735), RMDF!AN735=ROUND(RMDF!AN735,4))</f>
        <v>1</v>
      </c>
      <c r="AL735" s="317">
        <f>RMDF!AL735</f>
        <v>0</v>
      </c>
      <c r="AM735" s="318" t="str">
        <f>IF(AL735=0,"",_xlfn.XLOOKUP(AL735,StatePicklist!$1:$1,StatePicklist!$3:$3,"NA",0))</f>
        <v/>
      </c>
      <c r="AN735" s="297" t="str">
        <f ca="1">IF(RMDF!AM735="", "", IF(ISNUMBER(MATCH(RMDF!AM735, INDIRECT(AM735), 0)), "OK", "Invalid"))</f>
        <v/>
      </c>
      <c r="AO735" s="281"/>
      <c r="AP735" s="281"/>
      <c r="AQ735" s="281"/>
      <c r="AR735" s="281" t="b">
        <f>AND(RMDF!AU735&gt;=0, RMDF!AU735&lt;=1-SUM(RMDF!Z735,RMDF!AG735,RMDF!AN735), RMDF!AU735=ROUND(RMDF!AU735,4))</f>
        <v>1</v>
      </c>
      <c r="AS735" s="317">
        <f>RMDF!AS735</f>
        <v>0</v>
      </c>
      <c r="AT735" s="318" t="str">
        <f>IF(AS735=0,"",_xlfn.XLOOKUP(AS735,StatePicklist!$1:$1,StatePicklist!$3:$3,"NA",0))</f>
        <v/>
      </c>
      <c r="AU735" s="297" t="str">
        <f ca="1">IF(RMDF!AT735="", "", IF(ISNUMBER(MATCH(RMDF!AT735, INDIRECT(AT735), 0)), "OK", "Invalid"))</f>
        <v/>
      </c>
      <c r="AV735" s="281"/>
      <c r="AW735" s="281"/>
      <c r="AX735" s="281"/>
      <c r="AY735" s="281" t="b">
        <f>AND(RMDF!BB735&gt;=0, RMDF!BB735&lt;=1-SUM(RMDF!Z735,RMDF!AG735,RMDF!AN735,RMDF!AU735), RMDF!BB735=ROUND(RMDF!BB735,4))</f>
        <v>1</v>
      </c>
      <c r="AZ735" s="317">
        <f>RMDF!AZ735</f>
        <v>0</v>
      </c>
      <c r="BA735" s="318" t="str">
        <f>IF(AZ735=0,"",_xlfn.XLOOKUP(AZ735,StatePicklist!$1:$1,StatePicklist!$3:$3,"NA",0))</f>
        <v/>
      </c>
      <c r="BB735" s="297" t="str">
        <f ca="1">IF(RMDF!BA735="", "", IF(ISNUMBER(MATCH(RMDF!BA735, INDIRECT(BA735), 0)), "OK", "Invalid"))</f>
        <v/>
      </c>
      <c r="BC735" s="281"/>
      <c r="BD735" s="281"/>
      <c r="BE735" s="281"/>
      <c r="BF735" s="281" t="b">
        <f>AND(RMDF!BI735&gt;=0, RMDF!BI735&lt;=1-SUM(RMDF!Z735,RMDF!AG735,RMDF!AN735,RMDF!AU735,RMDF!BB735), RMDF!BI735=ROUND(RMDF!BI735,4))</f>
        <v>1</v>
      </c>
      <c r="BG735" s="317">
        <f>RMDF!BG735</f>
        <v>0</v>
      </c>
      <c r="BH735" s="318" t="str">
        <f>IF(BG735=0,"",_xlfn.XLOOKUP(BG735,StatePicklist!$1:$1,StatePicklist!$3:$3,"NA",0))</f>
        <v/>
      </c>
      <c r="BI735" s="297" t="str">
        <f ca="1">IF(RMDF!BH735="", "", IF(ISNUMBER(MATCH(RMDF!BH735, INDIRECT(BH735), 0)), "OK", "Invalid"))</f>
        <v/>
      </c>
      <c r="BJ735" s="281"/>
      <c r="BK735" s="281"/>
      <c r="BL735" s="281"/>
      <c r="BM735" s="281" t="b">
        <f>AND(RMDF!BP735&gt;=0, RMDF!BP735&lt;=1-SUM(RMDF!Z735,RMDF!AG735,RMDF!AN735,RMDF!AU735,RMDF!BB735,RMDF!BI735), RMDF!BP735=ROUND(RMDF!BP735,4))</f>
        <v>1</v>
      </c>
      <c r="BN735" s="317">
        <f>RMDF!BN735</f>
        <v>0</v>
      </c>
      <c r="BO735" s="318" t="str">
        <f>IF(BN735=0,"",_xlfn.XLOOKUP(BN735,StatePicklist!$1:$1,StatePicklist!$3:$3,"NA",0))</f>
        <v/>
      </c>
      <c r="BP735" s="297" t="str">
        <f ca="1">IF(RMDF!BO735="", "", IF(ISNUMBER(MATCH(RMDF!BO735, INDIRECT(BO735), 0)), "OK", "Invalid"))</f>
        <v/>
      </c>
      <c r="BQ735" s="281"/>
      <c r="BR735" s="281"/>
      <c r="BS735" s="281"/>
      <c r="BT735" s="281" t="b">
        <f>AND(RMDF!BW735&gt;=0, RMDF!BW735&lt;=1-SUM(RMDF!Z735,RMDF!AG735,RMDF!AN735,RMDF!AU735,RMDF!BB735,RMDF!BI735,RMDF!BP735), RMDF!BW735=ROUND(RMDF!BW735,4))</f>
        <v>1</v>
      </c>
      <c r="BU735" s="317">
        <f>RMDF!BU735</f>
        <v>0</v>
      </c>
      <c r="BV735" s="318" t="str">
        <f>IF(BU735=0,"",_xlfn.XLOOKUP(BU735,StatePicklist!$1:$1,StatePicklist!$3:$3,"NA",0))</f>
        <v/>
      </c>
      <c r="BW735" s="297" t="str">
        <f ca="1">IF(RMDF!BV735="", "", IF(ISNUMBER(MATCH(RMDF!BV735, INDIRECT(BV735), 0)), "OK", "Invalid"))</f>
        <v/>
      </c>
      <c r="BX735" s="281"/>
      <c r="BY735" s="281"/>
      <c r="BZ735" s="281"/>
      <c r="CA735" s="281" t="b">
        <f>AND(RMDF!CD735&gt;=0, RMDF!CD735&lt;=1-SUM(RMDF!Z735,RMDF!AG735,RMDF!AN735,RMDF!AU735,RMDF!BB735,RMDF!BI735,RMDF!BP735,RMDF!BW735), RMDF!CD735=ROUND(RMDF!CD735,4))</f>
        <v>1</v>
      </c>
      <c r="CB735" s="317">
        <f>RMDF!CB735</f>
        <v>0</v>
      </c>
      <c r="CC735" s="318" t="str">
        <f>IF(CB735=0,"",_xlfn.XLOOKUP(CB735,StatePicklist!$1:$1,StatePicklist!$3:$3,"NA",0))</f>
        <v/>
      </c>
      <c r="CD735" s="297" t="str">
        <f ca="1">IF(RMDF!CC735="", "", IF(ISNUMBER(MATCH(RMDF!CC735, INDIRECT(CC735), 0)), "OK", "Invalid"))</f>
        <v/>
      </c>
      <c r="CE735" s="281"/>
      <c r="CF735" s="281"/>
      <c r="CG735" s="281"/>
      <c r="CH735" s="281" t="b">
        <f>AND(RMDF!CK735&gt;=0, RMDF!CK735&lt;=1-SUM(RMDF!Z735,RMDF!AG735,RMDF!AN735,RMDF!AU735,RMDF!BB735,RMDF!BI735,RMDF!BP735,RMDF!BW735,RMDF!CD735), RMDF!CK735=ROUND(RMDF!CK735,4))</f>
        <v>1</v>
      </c>
      <c r="CI735" s="317">
        <f>RMDF!CI735</f>
        <v>0</v>
      </c>
      <c r="CJ735" s="318" t="str">
        <f>IF(CI735=0,"",_xlfn.XLOOKUP(CI735,StatePicklist!$1:$1,StatePicklist!$3:$3,"NA",0))</f>
        <v/>
      </c>
      <c r="CK735" s="297" t="str">
        <f ca="1">IF(RMDF!CJ735="", "", IF(ISNUMBER(MATCH(RMDF!CJ735, INDIRECT(CJ735), 0)), "OK", "Invalid"))</f>
        <v/>
      </c>
      <c r="CL735" s="281"/>
      <c r="CM735" s="281"/>
      <c r="CN735" s="281"/>
      <c r="CO735" s="281" t="b">
        <f>AND(RMDF!CR735&gt;=0, RMDF!CR735&lt;=1-SUM(RMDF!Z735,RMDF!AG735,RMDF!AN735,RMDF!AU735,RMDF!BB735,RMDF!BI735,RMDF!BP735,RMDF!BW735,RMDF!CD735,RMDF!CK735), RMDF!CR735=ROUND(RMDF!CR735,4))</f>
        <v>1</v>
      </c>
      <c r="CP735" s="317">
        <f>RMDF!CP735</f>
        <v>0</v>
      </c>
      <c r="CQ735" s="318" t="str">
        <f>IF(CP735=0,"",_xlfn.XLOOKUP(CP735,StatePicklist!$1:$1,StatePicklist!$3:$3,"NA",0))</f>
        <v/>
      </c>
      <c r="CR735" s="297" t="str">
        <f ca="1">IF(RMDF!CQ735="", "", IF(ISNUMBER(MATCH(RMDF!CQ735, INDIRECT(CQ735), 0)), "OK", "Invalid"))</f>
        <v/>
      </c>
      <c r="CS735" s="281"/>
      <c r="CT735" s="281"/>
      <c r="CU735" s="281"/>
      <c r="CV735" s="281" t="b">
        <f>AND(RMDF!CY735&gt;=0, RMDF!CY735&lt;=1-SUM(RMDF!Z735,RMDF!AG735,RMDF!AN735,RMDF!AU735,RMDF!BB735,RMDF!BI735,RMDF!BP735,RMDF!BW735,RMDF!CD735,RMDF!CK735,RMDF!CR735), RMDF!CY735=ROUND(RMDF!CY735,4))</f>
        <v>1</v>
      </c>
      <c r="CW735" s="317">
        <f>RMDF!CW735</f>
        <v>0</v>
      </c>
      <c r="CX735" s="318" t="str">
        <f>IF(CW735=0,"",_xlfn.XLOOKUP(CW735,StatePicklist!$1:$1,StatePicklist!$3:$3,"NA",0))</f>
        <v/>
      </c>
      <c r="CY735" s="297" t="str">
        <f ca="1">IF(RMDF!CX735="", "", IF(ISNUMBER(MATCH(RMDF!CX735, INDIRECT(CX735), 0)), "OK", "Invalid"))</f>
        <v/>
      </c>
      <c r="CZ735" s="281"/>
      <c r="DA735" s="281"/>
      <c r="DB735" s="281"/>
      <c r="DC735" s="281" t="b">
        <f>AND(RMDF!DF735&gt;=0, RMDF!DF735&lt;=1-SUM(RMDF!Z735,RMDF!AG735,RMDF!AN735,RMDF!AU735,RMDF!BB735,RMDF!BI735,RMDF!BP735,RMDF!BW735,RMDF!CD735,RMDF!CK735,RMDF!CR735,RMDF!CY735), RMDF!DF735=ROUND(RMDF!DF735,4))</f>
        <v>1</v>
      </c>
      <c r="DD735" s="317">
        <f>RMDF!DD735</f>
        <v>0</v>
      </c>
      <c r="DE735" s="318" t="str">
        <f>IF(DD735=0,"",_xlfn.XLOOKUP(DD735,StatePicklist!$1:$1,StatePicklist!$3:$3,"NA",0))</f>
        <v/>
      </c>
      <c r="DF735" s="297" t="str">
        <f ca="1">IF(RMDF!DE735="", "", IF(ISNUMBER(MATCH(RMDF!DE735, INDIRECT(DE735), 0)), "OK", "Invalid"))</f>
        <v/>
      </c>
      <c r="DG735" s="281"/>
      <c r="DH735" s="281"/>
      <c r="DI735" s="281"/>
      <c r="DJ735" s="281" t="b">
        <f>AND(RMDF!DM735&gt;=0, RMDF!DM735&lt;=1-SUM(RMDF!Z735,RMDF!AG735,RMDF!AN735,RMDF!AU735,RMDF!BB735,RMDF!BI735,RMDF!BP735,RMDF!BW735,RMDF!CD735,RMDF!CK735,RMDF!CR735,RMDF!CY735,RMDF!DF735), RMDF!DM735=ROUND(RMDF!DM735,4))</f>
        <v>1</v>
      </c>
      <c r="DK735" s="317">
        <f>RMDF!DK735</f>
        <v>0</v>
      </c>
      <c r="DL735" s="318" t="str">
        <f>IF(DK735=0,"",_xlfn.XLOOKUP(DK735,StatePicklist!$1:$1,StatePicklist!$3:$3,"NA",0))</f>
        <v/>
      </c>
      <c r="DM735" s="297" t="str">
        <f ca="1">IF(RMDF!DL735="", "", IF(ISNUMBER(MATCH(RMDF!DL735, INDIRECT(DL735), 0)), "OK", "Invalid"))</f>
        <v/>
      </c>
      <c r="DN735" s="281"/>
      <c r="DO735" s="281"/>
      <c r="DP735" s="281"/>
      <c r="DQ735" s="281" t="b">
        <f>AND(RMDF!DT735&gt;=0, RMDF!DT735&lt;=1-SUM(RMDF!Z735,RMDF!AG735,RMDF!AN735,RMDF!AU735,RMDF!BB735,RMDF!BI735,RMDF!BP735,RMDF!BW735,RMDF!CD735,RMDF!CK735,RMDF!CR735,RMDF!CY735,RMDF!DF735,RMDF!DM735), RMDF!DT735=ROUND(RMDF!DT735,4))</f>
        <v>1</v>
      </c>
      <c r="DR735" s="317">
        <f>RMDF!DR735</f>
        <v>0</v>
      </c>
      <c r="DS735" s="318" t="str">
        <f>IF(DR735=0,"",_xlfn.XLOOKUP(DR735,StatePicklist!$1:$1,StatePicklist!$3:$3,"NA",0))</f>
        <v/>
      </c>
      <c r="DT735" s="297" t="str">
        <f ca="1">IF(RMDF!DS735="", "", IF(ISNUMBER(MATCH(RMDF!DS735, INDIRECT(DS735), 0)), "OK", "Invalid"))</f>
        <v/>
      </c>
      <c r="DU735" s="281"/>
      <c r="DV735" s="281"/>
      <c r="DW735" s="281"/>
      <c r="DX735" s="281" t="b">
        <f>AND(RMDF!EA735&gt;=0, RMDF!EA735&lt;=1-SUM(RMDF!Z735,RMDF!AG735,RMDF!AN735,RMDF!AU735,RMDF!BB735,RMDF!BI735,RMDF!BP735,RMDF!BW735,RMDF!CD735,RMDF!CK735,RMDF!CR735,RMDF!CY735,RMDF!DF735,RMDF!DM735,RMDF!DT735), RMDF!EA735=ROUND(RMDF!EA735,4))</f>
        <v>1</v>
      </c>
      <c r="DY735" s="317">
        <f>RMDF!DY735</f>
        <v>0</v>
      </c>
      <c r="DZ735" s="318" t="str">
        <f>IF(DY735=0,"",_xlfn.XLOOKUP(DY735,StatePicklist!$1:$1,StatePicklist!$3:$3,"NA",0))</f>
        <v/>
      </c>
      <c r="EA735" s="297" t="str">
        <f ca="1">IF(RMDF!DZ735="", "", IF(ISNUMBER(MATCH(RMDF!DZ735, INDIRECT(DZ735), 0)), "OK", "Invalid"))</f>
        <v/>
      </c>
      <c r="EB735" s="281"/>
      <c r="EC735" s="281"/>
      <c r="ED735" s="281"/>
      <c r="EE735" s="281" t="b">
        <f>AND(RMDF!EH735&gt;=0, RMDF!EH735&lt;=1-SUM(RMDF!Z735,RMDF!AG735,RMDF!AN735,RMDF!AU735,RMDF!BB735,RMDF!BI735,RMDF!BP735,RMDF!BW735,RMDF!CD735,RMDF!CK735,RMDF!CR735,RMDF!CY735,RMDF!DF735,RMDF!DM735,RMDF!DT735,RMDF!EA735), RMDF!EH735=ROUND(RMDF!EH735,4))</f>
        <v>1</v>
      </c>
      <c r="EF735" s="317">
        <f>RMDF!EF735</f>
        <v>0</v>
      </c>
      <c r="EG735" s="318" t="str">
        <f>IF(EF735=0,"",_xlfn.XLOOKUP(EF735,StatePicklist!$1:$1,StatePicklist!$3:$3,"NA",0))</f>
        <v/>
      </c>
      <c r="EH735" s="297" t="str">
        <f ca="1">IF(RMDF!EG735="", "", IF(ISNUMBER(MATCH(RMDF!EG735, INDIRECT(EG735), 0)), "OK", "Invalid"))</f>
        <v/>
      </c>
      <c r="EI735" s="281"/>
      <c r="EJ735" s="281"/>
      <c r="EK735" s="281"/>
      <c r="EL735" s="281" t="b">
        <f>AND(RMDF!EO735&gt;=0, RMDF!EO735&lt;=1-SUM(RMDF!Z735,RMDF!AG735,RMDF!AN735,RMDF!AU735,RMDF!BB735,RMDF!BI735,RMDF!BP735,RMDF!BW735,RMDF!CD735,RMDF!CK735,RMDF!CR735,RMDF!CY735,RMDF!DF735,RMDF!DM735,RMDF!DT735,RMDF!EA735,RMDF!EH735), RMDF!EO735=ROUND(RMDF!EO735,4))</f>
        <v>1</v>
      </c>
      <c r="EM735" s="317">
        <f>RMDF!EM735</f>
        <v>0</v>
      </c>
      <c r="EN735" s="318" t="str">
        <f>IF(EM735=0,"",_xlfn.XLOOKUP(EM735,StatePicklist!$1:$1,StatePicklist!$3:$3,"NA",0))</f>
        <v/>
      </c>
      <c r="EO735" s="297" t="str">
        <f ca="1">IF(RMDF!EN735="", "", IF(ISNUMBER(MATCH(RMDF!EN735, INDIRECT(EN735), 0)), "OK", "Invalid"))</f>
        <v/>
      </c>
      <c r="EP735" s="281"/>
      <c r="EQ735" s="281"/>
      <c r="ER735" s="281"/>
      <c r="ES735" s="281" t="b">
        <f>AND(RMDF!EV735&gt;=0, RMDF!EV735&lt;=1-SUM(RMDF!Z735,RMDF!AG735,RMDF!AN735,RMDF!AU735,RMDF!BB735,RMDF!BI735,RMDF!BP735,RMDF!BW735,RMDF!CD735,RMDF!CK735,RMDF!CR735,RMDF!CY735,RMDF!DF735,RMDF!DM735,RMDF!DT735,RMDF!EA735,RMDF!EH735,RMDF!EO735), RMDF!EV735=ROUND(RMDF!EV735,4))</f>
        <v>1</v>
      </c>
      <c r="ET735" s="317">
        <f>RMDF!ET735</f>
        <v>0</v>
      </c>
      <c r="EU735" s="318" t="str">
        <f>IF(ET735=0,"",_xlfn.XLOOKUP(ET735,StatePicklist!$1:$1,StatePicklist!$3:$3,"NA",0))</f>
        <v/>
      </c>
      <c r="EV735" s="297" t="str">
        <f ca="1">IF(RMDF!EU735="", "", IF(ISNUMBER(MATCH(RMDF!EU735, INDIRECT(EU735), 0)), "OK", "Invalid"))</f>
        <v/>
      </c>
      <c r="EW735" s="281"/>
      <c r="EX735" s="281"/>
      <c r="EY735" s="281"/>
      <c r="EZ735" s="281" t="b">
        <f>AND(RMDF!FC735&gt;=0, RMDF!FC735&lt;=1-SUM(RMDF!Z735,RMDF!AG735,RMDF!AN735,RMDF!AU735,RMDF!BB735,RMDF!BI735,RMDF!BP735,RMDF!BW735,RMDF!CD735,RMDF!CK735,RMDF!CR735,RMDF!CY735,RMDF!DF735,RMDF!DM735,RMDF!DT735,RMDF!EA735,RMDF!EH735,RMDF!EO735,RMDF!EV735), RMDF!FC735=ROUND(RMDF!FC735,4))</f>
        <v>1</v>
      </c>
      <c r="FA735" s="317">
        <f>RMDF!FA735</f>
        <v>0</v>
      </c>
      <c r="FB735" s="318" t="str">
        <f>IF(FA735=0,"",_xlfn.XLOOKUP(FA735,StatePicklist!$1:$1,StatePicklist!$3:$3,"NA",0))</f>
        <v/>
      </c>
      <c r="FC735" s="297" t="str">
        <f ca="1">IF(RMDF!FB735="", "", IF(ISNUMBER(MATCH(RMDF!FB735, INDIRECT(FB735), 0)), "OK", "Invalid"))</f>
        <v/>
      </c>
    </row>
    <row r="736" spans="1:159" s="205" customFormat="1" ht="39.9" customHeight="1" x14ac:dyDescent="0.25">
      <c r="A736" s="206"/>
      <c r="B736" s="196"/>
      <c r="C736" s="197"/>
      <c r="D736" s="198"/>
      <c r="E736" s="199"/>
      <c r="F736" s="200"/>
      <c r="G736" s="201"/>
      <c r="H736" s="292"/>
      <c r="I736" s="305">
        <f>RMDF!I736</f>
        <v>0</v>
      </c>
      <c r="J736" s="305" t="str">
        <f>IF(I736=ProductCode!$B$30,"PDReclPost",IF(OR(I736=ProductCode!$C$30,I736=ProductCode!$E$30,I736=ProductCode!$G$30),"PDPreCon",IF(OR(I736=ProductCode!$D$30,I736=ProductCode!$F$30),"PDNotReclPost","")))</f>
        <v/>
      </c>
      <c r="K736" s="305" t="str">
        <f t="shared" si="39"/>
        <v/>
      </c>
      <c r="L736" s="289"/>
      <c r="M736" s="305" t="str">
        <f t="shared" si="39"/>
        <v/>
      </c>
      <c r="N736" s="289" t="b">
        <f>AND(RMDF!N736&gt;=0, RMDF!N736&lt;=1-RMDF!L736, RMDF!N736=ROUND(RMDF!N736,4))</f>
        <v>1</v>
      </c>
      <c r="O736" s="286" t="str">
        <f>IF(P736="","",IF(I736="","",IF(LEFT(I736,13)="Reclaimed pos",RawMaterialCode!$E$569,RawMaterialCode!$E$568)))</f>
        <v>Reclaimed pre-consumer mixed fibers (RM0578)</v>
      </c>
      <c r="P736" s="295">
        <f t="shared" si="40"/>
        <v>1</v>
      </c>
      <c r="Q736" s="202"/>
      <c r="R736" s="203"/>
      <c r="S736" s="204" t="str">
        <f t="shared" si="41"/>
        <v/>
      </c>
      <c r="T736" s="281"/>
      <c r="U736" s="281"/>
      <c r="V736" s="281"/>
      <c r="W736" s="281"/>
      <c r="X736" s="317">
        <f>RMDF!X736</f>
        <v>0</v>
      </c>
      <c r="Y736" s="318" t="str">
        <f>IF(X736=0,"",_xlfn.XLOOKUP(X736,StatePicklist!$1:$1,StatePicklist!$3:$3,"NA",0))</f>
        <v/>
      </c>
      <c r="Z736" s="297" t="str">
        <f ca="1">IF(RMDF!Y736="", "", IF(ISNUMBER(MATCH(RMDF!Y736, INDIRECT(Y736), 0)), "OK", "Invalid"))</f>
        <v/>
      </c>
      <c r="AA736" s="281"/>
      <c r="AB736" s="281"/>
      <c r="AC736" s="281"/>
      <c r="AD736" s="281" t="b">
        <f>AND(RMDF!AG736&gt;=0, RMDF!AG736&lt;=1-RMDF!Z736, RMDF!AG736=ROUND(RMDF!AG736,4))</f>
        <v>1</v>
      </c>
      <c r="AE736" s="317">
        <f>RMDF!AE736</f>
        <v>0</v>
      </c>
      <c r="AF736" s="318" t="str">
        <f>IF(AE736=0,"",_xlfn.XLOOKUP(AE736,StatePicklist!$1:$1,StatePicklist!$3:$3,"NA",0))</f>
        <v/>
      </c>
      <c r="AG736" s="297" t="str">
        <f ca="1">IF(RMDF!AF736="", "", IF(ISNUMBER(MATCH(RMDF!AF736, INDIRECT(AF736), 0)), "OK", "Invalid"))</f>
        <v/>
      </c>
      <c r="AH736" s="281"/>
      <c r="AI736" s="281"/>
      <c r="AJ736" s="281"/>
      <c r="AK736" s="281" t="b">
        <f>AND(RMDF!AN736&gt;=0, RMDF!AN736&lt;=1-SUM(RMDF!Z736,RMDF!AG736), RMDF!AN736=ROUND(RMDF!AN736,4))</f>
        <v>1</v>
      </c>
      <c r="AL736" s="317">
        <f>RMDF!AL736</f>
        <v>0</v>
      </c>
      <c r="AM736" s="318" t="str">
        <f>IF(AL736=0,"",_xlfn.XLOOKUP(AL736,StatePicklist!$1:$1,StatePicklist!$3:$3,"NA",0))</f>
        <v/>
      </c>
      <c r="AN736" s="297" t="str">
        <f ca="1">IF(RMDF!AM736="", "", IF(ISNUMBER(MATCH(RMDF!AM736, INDIRECT(AM736), 0)), "OK", "Invalid"))</f>
        <v/>
      </c>
      <c r="AO736" s="281"/>
      <c r="AP736" s="281"/>
      <c r="AQ736" s="281"/>
      <c r="AR736" s="281" t="b">
        <f>AND(RMDF!AU736&gt;=0, RMDF!AU736&lt;=1-SUM(RMDF!Z736,RMDF!AG736,RMDF!AN736), RMDF!AU736=ROUND(RMDF!AU736,4))</f>
        <v>1</v>
      </c>
      <c r="AS736" s="317">
        <f>RMDF!AS736</f>
        <v>0</v>
      </c>
      <c r="AT736" s="318" t="str">
        <f>IF(AS736=0,"",_xlfn.XLOOKUP(AS736,StatePicklist!$1:$1,StatePicklist!$3:$3,"NA",0))</f>
        <v/>
      </c>
      <c r="AU736" s="297" t="str">
        <f ca="1">IF(RMDF!AT736="", "", IF(ISNUMBER(MATCH(RMDF!AT736, INDIRECT(AT736), 0)), "OK", "Invalid"))</f>
        <v/>
      </c>
      <c r="AV736" s="281"/>
      <c r="AW736" s="281"/>
      <c r="AX736" s="281"/>
      <c r="AY736" s="281" t="b">
        <f>AND(RMDF!BB736&gt;=0, RMDF!BB736&lt;=1-SUM(RMDF!Z736,RMDF!AG736,RMDF!AN736,RMDF!AU736), RMDF!BB736=ROUND(RMDF!BB736,4))</f>
        <v>1</v>
      </c>
      <c r="AZ736" s="317">
        <f>RMDF!AZ736</f>
        <v>0</v>
      </c>
      <c r="BA736" s="318" t="str">
        <f>IF(AZ736=0,"",_xlfn.XLOOKUP(AZ736,StatePicklist!$1:$1,StatePicklist!$3:$3,"NA",0))</f>
        <v/>
      </c>
      <c r="BB736" s="297" t="str">
        <f ca="1">IF(RMDF!BA736="", "", IF(ISNUMBER(MATCH(RMDF!BA736, INDIRECT(BA736), 0)), "OK", "Invalid"))</f>
        <v/>
      </c>
      <c r="BC736" s="281"/>
      <c r="BD736" s="281"/>
      <c r="BE736" s="281"/>
      <c r="BF736" s="281" t="b">
        <f>AND(RMDF!BI736&gt;=0, RMDF!BI736&lt;=1-SUM(RMDF!Z736,RMDF!AG736,RMDF!AN736,RMDF!AU736,RMDF!BB736), RMDF!BI736=ROUND(RMDF!BI736,4))</f>
        <v>1</v>
      </c>
      <c r="BG736" s="317">
        <f>RMDF!BG736</f>
        <v>0</v>
      </c>
      <c r="BH736" s="318" t="str">
        <f>IF(BG736=0,"",_xlfn.XLOOKUP(BG736,StatePicklist!$1:$1,StatePicklist!$3:$3,"NA",0))</f>
        <v/>
      </c>
      <c r="BI736" s="297" t="str">
        <f ca="1">IF(RMDF!BH736="", "", IF(ISNUMBER(MATCH(RMDF!BH736, INDIRECT(BH736), 0)), "OK", "Invalid"))</f>
        <v/>
      </c>
      <c r="BJ736" s="281"/>
      <c r="BK736" s="281"/>
      <c r="BL736" s="281"/>
      <c r="BM736" s="281" t="b">
        <f>AND(RMDF!BP736&gt;=0, RMDF!BP736&lt;=1-SUM(RMDF!Z736,RMDF!AG736,RMDF!AN736,RMDF!AU736,RMDF!BB736,RMDF!BI736), RMDF!BP736=ROUND(RMDF!BP736,4))</f>
        <v>1</v>
      </c>
      <c r="BN736" s="317">
        <f>RMDF!BN736</f>
        <v>0</v>
      </c>
      <c r="BO736" s="318" t="str">
        <f>IF(BN736=0,"",_xlfn.XLOOKUP(BN736,StatePicklist!$1:$1,StatePicklist!$3:$3,"NA",0))</f>
        <v/>
      </c>
      <c r="BP736" s="297" t="str">
        <f ca="1">IF(RMDF!BO736="", "", IF(ISNUMBER(MATCH(RMDF!BO736, INDIRECT(BO736), 0)), "OK", "Invalid"))</f>
        <v/>
      </c>
      <c r="BQ736" s="281"/>
      <c r="BR736" s="281"/>
      <c r="BS736" s="281"/>
      <c r="BT736" s="281" t="b">
        <f>AND(RMDF!BW736&gt;=0, RMDF!BW736&lt;=1-SUM(RMDF!Z736,RMDF!AG736,RMDF!AN736,RMDF!AU736,RMDF!BB736,RMDF!BI736,RMDF!BP736), RMDF!BW736=ROUND(RMDF!BW736,4))</f>
        <v>1</v>
      </c>
      <c r="BU736" s="317">
        <f>RMDF!BU736</f>
        <v>0</v>
      </c>
      <c r="BV736" s="318" t="str">
        <f>IF(BU736=0,"",_xlfn.XLOOKUP(BU736,StatePicklist!$1:$1,StatePicklist!$3:$3,"NA",0))</f>
        <v/>
      </c>
      <c r="BW736" s="297" t="str">
        <f ca="1">IF(RMDF!BV736="", "", IF(ISNUMBER(MATCH(RMDF!BV736, INDIRECT(BV736), 0)), "OK", "Invalid"))</f>
        <v/>
      </c>
      <c r="BX736" s="281"/>
      <c r="BY736" s="281"/>
      <c r="BZ736" s="281"/>
      <c r="CA736" s="281" t="b">
        <f>AND(RMDF!CD736&gt;=0, RMDF!CD736&lt;=1-SUM(RMDF!Z736,RMDF!AG736,RMDF!AN736,RMDF!AU736,RMDF!BB736,RMDF!BI736,RMDF!BP736,RMDF!BW736), RMDF!CD736=ROUND(RMDF!CD736,4))</f>
        <v>1</v>
      </c>
      <c r="CB736" s="317">
        <f>RMDF!CB736</f>
        <v>0</v>
      </c>
      <c r="CC736" s="318" t="str">
        <f>IF(CB736=0,"",_xlfn.XLOOKUP(CB736,StatePicklist!$1:$1,StatePicklist!$3:$3,"NA",0))</f>
        <v/>
      </c>
      <c r="CD736" s="297" t="str">
        <f ca="1">IF(RMDF!CC736="", "", IF(ISNUMBER(MATCH(RMDF!CC736, INDIRECT(CC736), 0)), "OK", "Invalid"))</f>
        <v/>
      </c>
      <c r="CE736" s="281"/>
      <c r="CF736" s="281"/>
      <c r="CG736" s="281"/>
      <c r="CH736" s="281" t="b">
        <f>AND(RMDF!CK736&gt;=0, RMDF!CK736&lt;=1-SUM(RMDF!Z736,RMDF!AG736,RMDF!AN736,RMDF!AU736,RMDF!BB736,RMDF!BI736,RMDF!BP736,RMDF!BW736,RMDF!CD736), RMDF!CK736=ROUND(RMDF!CK736,4))</f>
        <v>1</v>
      </c>
      <c r="CI736" s="317">
        <f>RMDF!CI736</f>
        <v>0</v>
      </c>
      <c r="CJ736" s="318" t="str">
        <f>IF(CI736=0,"",_xlfn.XLOOKUP(CI736,StatePicklist!$1:$1,StatePicklist!$3:$3,"NA",0))</f>
        <v/>
      </c>
      <c r="CK736" s="297" t="str">
        <f ca="1">IF(RMDF!CJ736="", "", IF(ISNUMBER(MATCH(RMDF!CJ736, INDIRECT(CJ736), 0)), "OK", "Invalid"))</f>
        <v/>
      </c>
      <c r="CL736" s="281"/>
      <c r="CM736" s="281"/>
      <c r="CN736" s="281"/>
      <c r="CO736" s="281" t="b">
        <f>AND(RMDF!CR736&gt;=0, RMDF!CR736&lt;=1-SUM(RMDF!Z736,RMDF!AG736,RMDF!AN736,RMDF!AU736,RMDF!BB736,RMDF!BI736,RMDF!BP736,RMDF!BW736,RMDF!CD736,RMDF!CK736), RMDF!CR736=ROUND(RMDF!CR736,4))</f>
        <v>1</v>
      </c>
      <c r="CP736" s="317">
        <f>RMDF!CP736</f>
        <v>0</v>
      </c>
      <c r="CQ736" s="318" t="str">
        <f>IF(CP736=0,"",_xlfn.XLOOKUP(CP736,StatePicklist!$1:$1,StatePicklist!$3:$3,"NA",0))</f>
        <v/>
      </c>
      <c r="CR736" s="297" t="str">
        <f ca="1">IF(RMDF!CQ736="", "", IF(ISNUMBER(MATCH(RMDF!CQ736, INDIRECT(CQ736), 0)), "OK", "Invalid"))</f>
        <v/>
      </c>
      <c r="CS736" s="281"/>
      <c r="CT736" s="281"/>
      <c r="CU736" s="281"/>
      <c r="CV736" s="281" t="b">
        <f>AND(RMDF!CY736&gt;=0, RMDF!CY736&lt;=1-SUM(RMDF!Z736,RMDF!AG736,RMDF!AN736,RMDF!AU736,RMDF!BB736,RMDF!BI736,RMDF!BP736,RMDF!BW736,RMDF!CD736,RMDF!CK736,RMDF!CR736), RMDF!CY736=ROUND(RMDF!CY736,4))</f>
        <v>1</v>
      </c>
      <c r="CW736" s="317">
        <f>RMDF!CW736</f>
        <v>0</v>
      </c>
      <c r="CX736" s="318" t="str">
        <f>IF(CW736=0,"",_xlfn.XLOOKUP(CW736,StatePicklist!$1:$1,StatePicklist!$3:$3,"NA",0))</f>
        <v/>
      </c>
      <c r="CY736" s="297" t="str">
        <f ca="1">IF(RMDF!CX736="", "", IF(ISNUMBER(MATCH(RMDF!CX736, INDIRECT(CX736), 0)), "OK", "Invalid"))</f>
        <v/>
      </c>
      <c r="CZ736" s="281"/>
      <c r="DA736" s="281"/>
      <c r="DB736" s="281"/>
      <c r="DC736" s="281" t="b">
        <f>AND(RMDF!DF736&gt;=0, RMDF!DF736&lt;=1-SUM(RMDF!Z736,RMDF!AG736,RMDF!AN736,RMDF!AU736,RMDF!BB736,RMDF!BI736,RMDF!BP736,RMDF!BW736,RMDF!CD736,RMDF!CK736,RMDF!CR736,RMDF!CY736), RMDF!DF736=ROUND(RMDF!DF736,4))</f>
        <v>1</v>
      </c>
      <c r="DD736" s="317">
        <f>RMDF!DD736</f>
        <v>0</v>
      </c>
      <c r="DE736" s="318" t="str">
        <f>IF(DD736=0,"",_xlfn.XLOOKUP(DD736,StatePicklist!$1:$1,StatePicklist!$3:$3,"NA",0))</f>
        <v/>
      </c>
      <c r="DF736" s="297" t="str">
        <f ca="1">IF(RMDF!DE736="", "", IF(ISNUMBER(MATCH(RMDF!DE736, INDIRECT(DE736), 0)), "OK", "Invalid"))</f>
        <v/>
      </c>
      <c r="DG736" s="281"/>
      <c r="DH736" s="281"/>
      <c r="DI736" s="281"/>
      <c r="DJ736" s="281" t="b">
        <f>AND(RMDF!DM736&gt;=0, RMDF!DM736&lt;=1-SUM(RMDF!Z736,RMDF!AG736,RMDF!AN736,RMDF!AU736,RMDF!BB736,RMDF!BI736,RMDF!BP736,RMDF!BW736,RMDF!CD736,RMDF!CK736,RMDF!CR736,RMDF!CY736,RMDF!DF736), RMDF!DM736=ROUND(RMDF!DM736,4))</f>
        <v>1</v>
      </c>
      <c r="DK736" s="317">
        <f>RMDF!DK736</f>
        <v>0</v>
      </c>
      <c r="DL736" s="318" t="str">
        <f>IF(DK736=0,"",_xlfn.XLOOKUP(DK736,StatePicklist!$1:$1,StatePicklist!$3:$3,"NA",0))</f>
        <v/>
      </c>
      <c r="DM736" s="297" t="str">
        <f ca="1">IF(RMDF!DL736="", "", IF(ISNUMBER(MATCH(RMDF!DL736, INDIRECT(DL736), 0)), "OK", "Invalid"))</f>
        <v/>
      </c>
      <c r="DN736" s="281"/>
      <c r="DO736" s="281"/>
      <c r="DP736" s="281"/>
      <c r="DQ736" s="281" t="b">
        <f>AND(RMDF!DT736&gt;=0, RMDF!DT736&lt;=1-SUM(RMDF!Z736,RMDF!AG736,RMDF!AN736,RMDF!AU736,RMDF!BB736,RMDF!BI736,RMDF!BP736,RMDF!BW736,RMDF!CD736,RMDF!CK736,RMDF!CR736,RMDF!CY736,RMDF!DF736,RMDF!DM736), RMDF!DT736=ROUND(RMDF!DT736,4))</f>
        <v>1</v>
      </c>
      <c r="DR736" s="317">
        <f>RMDF!DR736</f>
        <v>0</v>
      </c>
      <c r="DS736" s="318" t="str">
        <f>IF(DR736=0,"",_xlfn.XLOOKUP(DR736,StatePicklist!$1:$1,StatePicklist!$3:$3,"NA",0))</f>
        <v/>
      </c>
      <c r="DT736" s="297" t="str">
        <f ca="1">IF(RMDF!DS736="", "", IF(ISNUMBER(MATCH(RMDF!DS736, INDIRECT(DS736), 0)), "OK", "Invalid"))</f>
        <v/>
      </c>
      <c r="DU736" s="281"/>
      <c r="DV736" s="281"/>
      <c r="DW736" s="281"/>
      <c r="DX736" s="281" t="b">
        <f>AND(RMDF!EA736&gt;=0, RMDF!EA736&lt;=1-SUM(RMDF!Z736,RMDF!AG736,RMDF!AN736,RMDF!AU736,RMDF!BB736,RMDF!BI736,RMDF!BP736,RMDF!BW736,RMDF!CD736,RMDF!CK736,RMDF!CR736,RMDF!CY736,RMDF!DF736,RMDF!DM736,RMDF!DT736), RMDF!EA736=ROUND(RMDF!EA736,4))</f>
        <v>1</v>
      </c>
      <c r="DY736" s="317">
        <f>RMDF!DY736</f>
        <v>0</v>
      </c>
      <c r="DZ736" s="318" t="str">
        <f>IF(DY736=0,"",_xlfn.XLOOKUP(DY736,StatePicklist!$1:$1,StatePicklist!$3:$3,"NA",0))</f>
        <v/>
      </c>
      <c r="EA736" s="297" t="str">
        <f ca="1">IF(RMDF!DZ736="", "", IF(ISNUMBER(MATCH(RMDF!DZ736, INDIRECT(DZ736), 0)), "OK", "Invalid"))</f>
        <v/>
      </c>
      <c r="EB736" s="281"/>
      <c r="EC736" s="281"/>
      <c r="ED736" s="281"/>
      <c r="EE736" s="281" t="b">
        <f>AND(RMDF!EH736&gt;=0, RMDF!EH736&lt;=1-SUM(RMDF!Z736,RMDF!AG736,RMDF!AN736,RMDF!AU736,RMDF!BB736,RMDF!BI736,RMDF!BP736,RMDF!BW736,RMDF!CD736,RMDF!CK736,RMDF!CR736,RMDF!CY736,RMDF!DF736,RMDF!DM736,RMDF!DT736,RMDF!EA736), RMDF!EH736=ROUND(RMDF!EH736,4))</f>
        <v>1</v>
      </c>
      <c r="EF736" s="317">
        <f>RMDF!EF736</f>
        <v>0</v>
      </c>
      <c r="EG736" s="318" t="str">
        <f>IF(EF736=0,"",_xlfn.XLOOKUP(EF736,StatePicklist!$1:$1,StatePicklist!$3:$3,"NA",0))</f>
        <v/>
      </c>
      <c r="EH736" s="297" t="str">
        <f ca="1">IF(RMDF!EG736="", "", IF(ISNUMBER(MATCH(RMDF!EG736, INDIRECT(EG736), 0)), "OK", "Invalid"))</f>
        <v/>
      </c>
      <c r="EI736" s="281"/>
      <c r="EJ736" s="281"/>
      <c r="EK736" s="281"/>
      <c r="EL736" s="281" t="b">
        <f>AND(RMDF!EO736&gt;=0, RMDF!EO736&lt;=1-SUM(RMDF!Z736,RMDF!AG736,RMDF!AN736,RMDF!AU736,RMDF!BB736,RMDF!BI736,RMDF!BP736,RMDF!BW736,RMDF!CD736,RMDF!CK736,RMDF!CR736,RMDF!CY736,RMDF!DF736,RMDF!DM736,RMDF!DT736,RMDF!EA736,RMDF!EH736), RMDF!EO736=ROUND(RMDF!EO736,4))</f>
        <v>1</v>
      </c>
      <c r="EM736" s="317">
        <f>RMDF!EM736</f>
        <v>0</v>
      </c>
      <c r="EN736" s="318" t="str">
        <f>IF(EM736=0,"",_xlfn.XLOOKUP(EM736,StatePicklist!$1:$1,StatePicklist!$3:$3,"NA",0))</f>
        <v/>
      </c>
      <c r="EO736" s="297" t="str">
        <f ca="1">IF(RMDF!EN736="", "", IF(ISNUMBER(MATCH(RMDF!EN736, INDIRECT(EN736), 0)), "OK", "Invalid"))</f>
        <v/>
      </c>
      <c r="EP736" s="281"/>
      <c r="EQ736" s="281"/>
      <c r="ER736" s="281"/>
      <c r="ES736" s="281" t="b">
        <f>AND(RMDF!EV736&gt;=0, RMDF!EV736&lt;=1-SUM(RMDF!Z736,RMDF!AG736,RMDF!AN736,RMDF!AU736,RMDF!BB736,RMDF!BI736,RMDF!BP736,RMDF!BW736,RMDF!CD736,RMDF!CK736,RMDF!CR736,RMDF!CY736,RMDF!DF736,RMDF!DM736,RMDF!DT736,RMDF!EA736,RMDF!EH736,RMDF!EO736), RMDF!EV736=ROUND(RMDF!EV736,4))</f>
        <v>1</v>
      </c>
      <c r="ET736" s="317">
        <f>RMDF!ET736</f>
        <v>0</v>
      </c>
      <c r="EU736" s="318" t="str">
        <f>IF(ET736=0,"",_xlfn.XLOOKUP(ET736,StatePicklist!$1:$1,StatePicklist!$3:$3,"NA",0))</f>
        <v/>
      </c>
      <c r="EV736" s="297" t="str">
        <f ca="1">IF(RMDF!EU736="", "", IF(ISNUMBER(MATCH(RMDF!EU736, INDIRECT(EU736), 0)), "OK", "Invalid"))</f>
        <v/>
      </c>
      <c r="EW736" s="281"/>
      <c r="EX736" s="281"/>
      <c r="EY736" s="281"/>
      <c r="EZ736" s="281" t="b">
        <f>AND(RMDF!FC736&gt;=0, RMDF!FC736&lt;=1-SUM(RMDF!Z736,RMDF!AG736,RMDF!AN736,RMDF!AU736,RMDF!BB736,RMDF!BI736,RMDF!BP736,RMDF!BW736,RMDF!CD736,RMDF!CK736,RMDF!CR736,RMDF!CY736,RMDF!DF736,RMDF!DM736,RMDF!DT736,RMDF!EA736,RMDF!EH736,RMDF!EO736,RMDF!EV736), RMDF!FC736=ROUND(RMDF!FC736,4))</f>
        <v>1</v>
      </c>
      <c r="FA736" s="317">
        <f>RMDF!FA736</f>
        <v>0</v>
      </c>
      <c r="FB736" s="318" t="str">
        <f>IF(FA736=0,"",_xlfn.XLOOKUP(FA736,StatePicklist!$1:$1,StatePicklist!$3:$3,"NA",0))</f>
        <v/>
      </c>
      <c r="FC736" s="297" t="str">
        <f ca="1">IF(RMDF!FB736="", "", IF(ISNUMBER(MATCH(RMDF!FB736, INDIRECT(FB736), 0)), "OK", "Invalid"))</f>
        <v/>
      </c>
    </row>
    <row r="737" spans="1:159" s="205" customFormat="1" ht="39.9" customHeight="1" x14ac:dyDescent="0.25">
      <c r="A737" s="206"/>
      <c r="B737" s="196"/>
      <c r="C737" s="197"/>
      <c r="D737" s="198"/>
      <c r="E737" s="199"/>
      <c r="F737" s="200"/>
      <c r="G737" s="201"/>
      <c r="H737" s="292"/>
      <c r="I737" s="305">
        <f>RMDF!I737</f>
        <v>0</v>
      </c>
      <c r="J737" s="305" t="str">
        <f>IF(I737=ProductCode!$B$30,"PDReclPost",IF(OR(I737=ProductCode!$C$30,I737=ProductCode!$E$30,I737=ProductCode!$G$30),"PDPreCon",IF(OR(I737=ProductCode!$D$30,I737=ProductCode!$F$30),"PDNotReclPost","")))</f>
        <v/>
      </c>
      <c r="K737" s="305" t="str">
        <f t="shared" si="39"/>
        <v/>
      </c>
      <c r="L737" s="289"/>
      <c r="M737" s="305" t="str">
        <f t="shared" si="39"/>
        <v/>
      </c>
      <c r="N737" s="289" t="b">
        <f>AND(RMDF!N737&gt;=0, RMDF!N737&lt;=1-RMDF!L737, RMDF!N737=ROUND(RMDF!N737,4))</f>
        <v>1</v>
      </c>
      <c r="O737" s="286" t="str">
        <f>IF(P737="","",IF(I737="","",IF(LEFT(I737,13)="Reclaimed pos",RawMaterialCode!$E$569,RawMaterialCode!$E$568)))</f>
        <v>Reclaimed pre-consumer mixed fibers (RM0578)</v>
      </c>
      <c r="P737" s="295">
        <f t="shared" si="40"/>
        <v>1</v>
      </c>
      <c r="Q737" s="202"/>
      <c r="R737" s="203"/>
      <c r="S737" s="204" t="str">
        <f t="shared" si="41"/>
        <v/>
      </c>
      <c r="T737" s="281"/>
      <c r="U737" s="281"/>
      <c r="V737" s="281"/>
      <c r="W737" s="281"/>
      <c r="X737" s="317">
        <f>RMDF!X737</f>
        <v>0</v>
      </c>
      <c r="Y737" s="318" t="str">
        <f>IF(X737=0,"",_xlfn.XLOOKUP(X737,StatePicklist!$1:$1,StatePicklist!$3:$3,"NA",0))</f>
        <v/>
      </c>
      <c r="Z737" s="297" t="str">
        <f ca="1">IF(RMDF!Y737="", "", IF(ISNUMBER(MATCH(RMDF!Y737, INDIRECT(Y737), 0)), "OK", "Invalid"))</f>
        <v/>
      </c>
      <c r="AA737" s="281"/>
      <c r="AB737" s="281"/>
      <c r="AC737" s="281"/>
      <c r="AD737" s="281" t="b">
        <f>AND(RMDF!AG737&gt;=0, RMDF!AG737&lt;=1-RMDF!Z737, RMDF!AG737=ROUND(RMDF!AG737,4))</f>
        <v>1</v>
      </c>
      <c r="AE737" s="317">
        <f>RMDF!AE737</f>
        <v>0</v>
      </c>
      <c r="AF737" s="318" t="str">
        <f>IF(AE737=0,"",_xlfn.XLOOKUP(AE737,StatePicklist!$1:$1,StatePicklist!$3:$3,"NA",0))</f>
        <v/>
      </c>
      <c r="AG737" s="297" t="str">
        <f ca="1">IF(RMDF!AF737="", "", IF(ISNUMBER(MATCH(RMDF!AF737, INDIRECT(AF737), 0)), "OK", "Invalid"))</f>
        <v/>
      </c>
      <c r="AH737" s="281"/>
      <c r="AI737" s="281"/>
      <c r="AJ737" s="281"/>
      <c r="AK737" s="281" t="b">
        <f>AND(RMDF!AN737&gt;=0, RMDF!AN737&lt;=1-SUM(RMDF!Z737,RMDF!AG737), RMDF!AN737=ROUND(RMDF!AN737,4))</f>
        <v>1</v>
      </c>
      <c r="AL737" s="317">
        <f>RMDF!AL737</f>
        <v>0</v>
      </c>
      <c r="AM737" s="318" t="str">
        <f>IF(AL737=0,"",_xlfn.XLOOKUP(AL737,StatePicklist!$1:$1,StatePicklist!$3:$3,"NA",0))</f>
        <v/>
      </c>
      <c r="AN737" s="297" t="str">
        <f ca="1">IF(RMDF!AM737="", "", IF(ISNUMBER(MATCH(RMDF!AM737, INDIRECT(AM737), 0)), "OK", "Invalid"))</f>
        <v/>
      </c>
      <c r="AO737" s="281"/>
      <c r="AP737" s="281"/>
      <c r="AQ737" s="281"/>
      <c r="AR737" s="281" t="b">
        <f>AND(RMDF!AU737&gt;=0, RMDF!AU737&lt;=1-SUM(RMDF!Z737,RMDF!AG737,RMDF!AN737), RMDF!AU737=ROUND(RMDF!AU737,4))</f>
        <v>1</v>
      </c>
      <c r="AS737" s="317">
        <f>RMDF!AS737</f>
        <v>0</v>
      </c>
      <c r="AT737" s="318" t="str">
        <f>IF(AS737=0,"",_xlfn.XLOOKUP(AS737,StatePicklist!$1:$1,StatePicklist!$3:$3,"NA",0))</f>
        <v/>
      </c>
      <c r="AU737" s="297" t="str">
        <f ca="1">IF(RMDF!AT737="", "", IF(ISNUMBER(MATCH(RMDF!AT737, INDIRECT(AT737), 0)), "OK", "Invalid"))</f>
        <v/>
      </c>
      <c r="AV737" s="281"/>
      <c r="AW737" s="281"/>
      <c r="AX737" s="281"/>
      <c r="AY737" s="281" t="b">
        <f>AND(RMDF!BB737&gt;=0, RMDF!BB737&lt;=1-SUM(RMDF!Z737,RMDF!AG737,RMDF!AN737,RMDF!AU737), RMDF!BB737=ROUND(RMDF!BB737,4))</f>
        <v>1</v>
      </c>
      <c r="AZ737" s="317">
        <f>RMDF!AZ737</f>
        <v>0</v>
      </c>
      <c r="BA737" s="318" t="str">
        <f>IF(AZ737=0,"",_xlfn.XLOOKUP(AZ737,StatePicklist!$1:$1,StatePicklist!$3:$3,"NA",0))</f>
        <v/>
      </c>
      <c r="BB737" s="297" t="str">
        <f ca="1">IF(RMDF!BA737="", "", IF(ISNUMBER(MATCH(RMDF!BA737, INDIRECT(BA737), 0)), "OK", "Invalid"))</f>
        <v/>
      </c>
      <c r="BC737" s="281"/>
      <c r="BD737" s="281"/>
      <c r="BE737" s="281"/>
      <c r="BF737" s="281" t="b">
        <f>AND(RMDF!BI737&gt;=0, RMDF!BI737&lt;=1-SUM(RMDF!Z737,RMDF!AG737,RMDF!AN737,RMDF!AU737,RMDF!BB737), RMDF!BI737=ROUND(RMDF!BI737,4))</f>
        <v>1</v>
      </c>
      <c r="BG737" s="317">
        <f>RMDF!BG737</f>
        <v>0</v>
      </c>
      <c r="BH737" s="318" t="str">
        <f>IF(BG737=0,"",_xlfn.XLOOKUP(BG737,StatePicklist!$1:$1,StatePicklist!$3:$3,"NA",0))</f>
        <v/>
      </c>
      <c r="BI737" s="297" t="str">
        <f ca="1">IF(RMDF!BH737="", "", IF(ISNUMBER(MATCH(RMDF!BH737, INDIRECT(BH737), 0)), "OK", "Invalid"))</f>
        <v/>
      </c>
      <c r="BJ737" s="281"/>
      <c r="BK737" s="281"/>
      <c r="BL737" s="281"/>
      <c r="BM737" s="281" t="b">
        <f>AND(RMDF!BP737&gt;=0, RMDF!BP737&lt;=1-SUM(RMDF!Z737,RMDF!AG737,RMDF!AN737,RMDF!AU737,RMDF!BB737,RMDF!BI737), RMDF!BP737=ROUND(RMDF!BP737,4))</f>
        <v>1</v>
      </c>
      <c r="BN737" s="317">
        <f>RMDF!BN737</f>
        <v>0</v>
      </c>
      <c r="BO737" s="318" t="str">
        <f>IF(BN737=0,"",_xlfn.XLOOKUP(BN737,StatePicklist!$1:$1,StatePicklist!$3:$3,"NA",0))</f>
        <v/>
      </c>
      <c r="BP737" s="297" t="str">
        <f ca="1">IF(RMDF!BO737="", "", IF(ISNUMBER(MATCH(RMDF!BO737, INDIRECT(BO737), 0)), "OK", "Invalid"))</f>
        <v/>
      </c>
      <c r="BQ737" s="281"/>
      <c r="BR737" s="281"/>
      <c r="BS737" s="281"/>
      <c r="BT737" s="281" t="b">
        <f>AND(RMDF!BW737&gt;=0, RMDF!BW737&lt;=1-SUM(RMDF!Z737,RMDF!AG737,RMDF!AN737,RMDF!AU737,RMDF!BB737,RMDF!BI737,RMDF!BP737), RMDF!BW737=ROUND(RMDF!BW737,4))</f>
        <v>1</v>
      </c>
      <c r="BU737" s="317">
        <f>RMDF!BU737</f>
        <v>0</v>
      </c>
      <c r="BV737" s="318" t="str">
        <f>IF(BU737=0,"",_xlfn.XLOOKUP(BU737,StatePicklist!$1:$1,StatePicklist!$3:$3,"NA",0))</f>
        <v/>
      </c>
      <c r="BW737" s="297" t="str">
        <f ca="1">IF(RMDF!BV737="", "", IF(ISNUMBER(MATCH(RMDF!BV737, INDIRECT(BV737), 0)), "OK", "Invalid"))</f>
        <v/>
      </c>
      <c r="BX737" s="281"/>
      <c r="BY737" s="281"/>
      <c r="BZ737" s="281"/>
      <c r="CA737" s="281" t="b">
        <f>AND(RMDF!CD737&gt;=0, RMDF!CD737&lt;=1-SUM(RMDF!Z737,RMDF!AG737,RMDF!AN737,RMDF!AU737,RMDF!BB737,RMDF!BI737,RMDF!BP737,RMDF!BW737), RMDF!CD737=ROUND(RMDF!CD737,4))</f>
        <v>1</v>
      </c>
      <c r="CB737" s="317">
        <f>RMDF!CB737</f>
        <v>0</v>
      </c>
      <c r="CC737" s="318" t="str">
        <f>IF(CB737=0,"",_xlfn.XLOOKUP(CB737,StatePicklist!$1:$1,StatePicklist!$3:$3,"NA",0))</f>
        <v/>
      </c>
      <c r="CD737" s="297" t="str">
        <f ca="1">IF(RMDF!CC737="", "", IF(ISNUMBER(MATCH(RMDF!CC737, INDIRECT(CC737), 0)), "OK", "Invalid"))</f>
        <v/>
      </c>
      <c r="CE737" s="281"/>
      <c r="CF737" s="281"/>
      <c r="CG737" s="281"/>
      <c r="CH737" s="281" t="b">
        <f>AND(RMDF!CK737&gt;=0, RMDF!CK737&lt;=1-SUM(RMDF!Z737,RMDF!AG737,RMDF!AN737,RMDF!AU737,RMDF!BB737,RMDF!BI737,RMDF!BP737,RMDF!BW737,RMDF!CD737), RMDF!CK737=ROUND(RMDF!CK737,4))</f>
        <v>1</v>
      </c>
      <c r="CI737" s="317">
        <f>RMDF!CI737</f>
        <v>0</v>
      </c>
      <c r="CJ737" s="318" t="str">
        <f>IF(CI737=0,"",_xlfn.XLOOKUP(CI737,StatePicklist!$1:$1,StatePicklist!$3:$3,"NA",0))</f>
        <v/>
      </c>
      <c r="CK737" s="297" t="str">
        <f ca="1">IF(RMDF!CJ737="", "", IF(ISNUMBER(MATCH(RMDF!CJ737, INDIRECT(CJ737), 0)), "OK", "Invalid"))</f>
        <v/>
      </c>
      <c r="CL737" s="281"/>
      <c r="CM737" s="281"/>
      <c r="CN737" s="281"/>
      <c r="CO737" s="281" t="b">
        <f>AND(RMDF!CR737&gt;=0, RMDF!CR737&lt;=1-SUM(RMDF!Z737,RMDF!AG737,RMDF!AN737,RMDF!AU737,RMDF!BB737,RMDF!BI737,RMDF!BP737,RMDF!BW737,RMDF!CD737,RMDF!CK737), RMDF!CR737=ROUND(RMDF!CR737,4))</f>
        <v>1</v>
      </c>
      <c r="CP737" s="317">
        <f>RMDF!CP737</f>
        <v>0</v>
      </c>
      <c r="CQ737" s="318" t="str">
        <f>IF(CP737=0,"",_xlfn.XLOOKUP(CP737,StatePicklist!$1:$1,StatePicklist!$3:$3,"NA",0))</f>
        <v/>
      </c>
      <c r="CR737" s="297" t="str">
        <f ca="1">IF(RMDF!CQ737="", "", IF(ISNUMBER(MATCH(RMDF!CQ737, INDIRECT(CQ737), 0)), "OK", "Invalid"))</f>
        <v/>
      </c>
      <c r="CS737" s="281"/>
      <c r="CT737" s="281"/>
      <c r="CU737" s="281"/>
      <c r="CV737" s="281" t="b">
        <f>AND(RMDF!CY737&gt;=0, RMDF!CY737&lt;=1-SUM(RMDF!Z737,RMDF!AG737,RMDF!AN737,RMDF!AU737,RMDF!BB737,RMDF!BI737,RMDF!BP737,RMDF!BW737,RMDF!CD737,RMDF!CK737,RMDF!CR737), RMDF!CY737=ROUND(RMDF!CY737,4))</f>
        <v>1</v>
      </c>
      <c r="CW737" s="317">
        <f>RMDF!CW737</f>
        <v>0</v>
      </c>
      <c r="CX737" s="318" t="str">
        <f>IF(CW737=0,"",_xlfn.XLOOKUP(CW737,StatePicklist!$1:$1,StatePicklist!$3:$3,"NA",0))</f>
        <v/>
      </c>
      <c r="CY737" s="297" t="str">
        <f ca="1">IF(RMDF!CX737="", "", IF(ISNUMBER(MATCH(RMDF!CX737, INDIRECT(CX737), 0)), "OK", "Invalid"))</f>
        <v/>
      </c>
      <c r="CZ737" s="281"/>
      <c r="DA737" s="281"/>
      <c r="DB737" s="281"/>
      <c r="DC737" s="281" t="b">
        <f>AND(RMDF!DF737&gt;=0, RMDF!DF737&lt;=1-SUM(RMDF!Z737,RMDF!AG737,RMDF!AN737,RMDF!AU737,RMDF!BB737,RMDF!BI737,RMDF!BP737,RMDF!BW737,RMDF!CD737,RMDF!CK737,RMDF!CR737,RMDF!CY737), RMDF!DF737=ROUND(RMDF!DF737,4))</f>
        <v>1</v>
      </c>
      <c r="DD737" s="317">
        <f>RMDF!DD737</f>
        <v>0</v>
      </c>
      <c r="DE737" s="318" t="str">
        <f>IF(DD737=0,"",_xlfn.XLOOKUP(DD737,StatePicklist!$1:$1,StatePicklist!$3:$3,"NA",0))</f>
        <v/>
      </c>
      <c r="DF737" s="297" t="str">
        <f ca="1">IF(RMDF!DE737="", "", IF(ISNUMBER(MATCH(RMDF!DE737, INDIRECT(DE737), 0)), "OK", "Invalid"))</f>
        <v/>
      </c>
      <c r="DG737" s="281"/>
      <c r="DH737" s="281"/>
      <c r="DI737" s="281"/>
      <c r="DJ737" s="281" t="b">
        <f>AND(RMDF!DM737&gt;=0, RMDF!DM737&lt;=1-SUM(RMDF!Z737,RMDF!AG737,RMDF!AN737,RMDF!AU737,RMDF!BB737,RMDF!BI737,RMDF!BP737,RMDF!BW737,RMDF!CD737,RMDF!CK737,RMDF!CR737,RMDF!CY737,RMDF!DF737), RMDF!DM737=ROUND(RMDF!DM737,4))</f>
        <v>1</v>
      </c>
      <c r="DK737" s="317">
        <f>RMDF!DK737</f>
        <v>0</v>
      </c>
      <c r="DL737" s="318" t="str">
        <f>IF(DK737=0,"",_xlfn.XLOOKUP(DK737,StatePicklist!$1:$1,StatePicklist!$3:$3,"NA",0))</f>
        <v/>
      </c>
      <c r="DM737" s="297" t="str">
        <f ca="1">IF(RMDF!DL737="", "", IF(ISNUMBER(MATCH(RMDF!DL737, INDIRECT(DL737), 0)), "OK", "Invalid"))</f>
        <v/>
      </c>
      <c r="DN737" s="281"/>
      <c r="DO737" s="281"/>
      <c r="DP737" s="281"/>
      <c r="DQ737" s="281" t="b">
        <f>AND(RMDF!DT737&gt;=0, RMDF!DT737&lt;=1-SUM(RMDF!Z737,RMDF!AG737,RMDF!AN737,RMDF!AU737,RMDF!BB737,RMDF!BI737,RMDF!BP737,RMDF!BW737,RMDF!CD737,RMDF!CK737,RMDF!CR737,RMDF!CY737,RMDF!DF737,RMDF!DM737), RMDF!DT737=ROUND(RMDF!DT737,4))</f>
        <v>1</v>
      </c>
      <c r="DR737" s="317">
        <f>RMDF!DR737</f>
        <v>0</v>
      </c>
      <c r="DS737" s="318" t="str">
        <f>IF(DR737=0,"",_xlfn.XLOOKUP(DR737,StatePicklist!$1:$1,StatePicklist!$3:$3,"NA",0))</f>
        <v/>
      </c>
      <c r="DT737" s="297" t="str">
        <f ca="1">IF(RMDF!DS737="", "", IF(ISNUMBER(MATCH(RMDF!DS737, INDIRECT(DS737), 0)), "OK", "Invalid"))</f>
        <v/>
      </c>
      <c r="DU737" s="281"/>
      <c r="DV737" s="281"/>
      <c r="DW737" s="281"/>
      <c r="DX737" s="281" t="b">
        <f>AND(RMDF!EA737&gt;=0, RMDF!EA737&lt;=1-SUM(RMDF!Z737,RMDF!AG737,RMDF!AN737,RMDF!AU737,RMDF!BB737,RMDF!BI737,RMDF!BP737,RMDF!BW737,RMDF!CD737,RMDF!CK737,RMDF!CR737,RMDF!CY737,RMDF!DF737,RMDF!DM737,RMDF!DT737), RMDF!EA737=ROUND(RMDF!EA737,4))</f>
        <v>1</v>
      </c>
      <c r="DY737" s="317">
        <f>RMDF!DY737</f>
        <v>0</v>
      </c>
      <c r="DZ737" s="318" t="str">
        <f>IF(DY737=0,"",_xlfn.XLOOKUP(DY737,StatePicklist!$1:$1,StatePicklist!$3:$3,"NA",0))</f>
        <v/>
      </c>
      <c r="EA737" s="297" t="str">
        <f ca="1">IF(RMDF!DZ737="", "", IF(ISNUMBER(MATCH(RMDF!DZ737, INDIRECT(DZ737), 0)), "OK", "Invalid"))</f>
        <v/>
      </c>
      <c r="EB737" s="281"/>
      <c r="EC737" s="281"/>
      <c r="ED737" s="281"/>
      <c r="EE737" s="281" t="b">
        <f>AND(RMDF!EH737&gt;=0, RMDF!EH737&lt;=1-SUM(RMDF!Z737,RMDF!AG737,RMDF!AN737,RMDF!AU737,RMDF!BB737,RMDF!BI737,RMDF!BP737,RMDF!BW737,RMDF!CD737,RMDF!CK737,RMDF!CR737,RMDF!CY737,RMDF!DF737,RMDF!DM737,RMDF!DT737,RMDF!EA737), RMDF!EH737=ROUND(RMDF!EH737,4))</f>
        <v>1</v>
      </c>
      <c r="EF737" s="317">
        <f>RMDF!EF737</f>
        <v>0</v>
      </c>
      <c r="EG737" s="318" t="str">
        <f>IF(EF737=0,"",_xlfn.XLOOKUP(EF737,StatePicklist!$1:$1,StatePicklist!$3:$3,"NA",0))</f>
        <v/>
      </c>
      <c r="EH737" s="297" t="str">
        <f ca="1">IF(RMDF!EG737="", "", IF(ISNUMBER(MATCH(RMDF!EG737, INDIRECT(EG737), 0)), "OK", "Invalid"))</f>
        <v/>
      </c>
      <c r="EI737" s="281"/>
      <c r="EJ737" s="281"/>
      <c r="EK737" s="281"/>
      <c r="EL737" s="281" t="b">
        <f>AND(RMDF!EO737&gt;=0, RMDF!EO737&lt;=1-SUM(RMDF!Z737,RMDF!AG737,RMDF!AN737,RMDF!AU737,RMDF!BB737,RMDF!BI737,RMDF!BP737,RMDF!BW737,RMDF!CD737,RMDF!CK737,RMDF!CR737,RMDF!CY737,RMDF!DF737,RMDF!DM737,RMDF!DT737,RMDF!EA737,RMDF!EH737), RMDF!EO737=ROUND(RMDF!EO737,4))</f>
        <v>1</v>
      </c>
      <c r="EM737" s="317">
        <f>RMDF!EM737</f>
        <v>0</v>
      </c>
      <c r="EN737" s="318" t="str">
        <f>IF(EM737=0,"",_xlfn.XLOOKUP(EM737,StatePicklist!$1:$1,StatePicklist!$3:$3,"NA",0))</f>
        <v/>
      </c>
      <c r="EO737" s="297" t="str">
        <f ca="1">IF(RMDF!EN737="", "", IF(ISNUMBER(MATCH(RMDF!EN737, INDIRECT(EN737), 0)), "OK", "Invalid"))</f>
        <v/>
      </c>
      <c r="EP737" s="281"/>
      <c r="EQ737" s="281"/>
      <c r="ER737" s="281"/>
      <c r="ES737" s="281" t="b">
        <f>AND(RMDF!EV737&gt;=0, RMDF!EV737&lt;=1-SUM(RMDF!Z737,RMDF!AG737,RMDF!AN737,RMDF!AU737,RMDF!BB737,RMDF!BI737,RMDF!BP737,RMDF!BW737,RMDF!CD737,RMDF!CK737,RMDF!CR737,RMDF!CY737,RMDF!DF737,RMDF!DM737,RMDF!DT737,RMDF!EA737,RMDF!EH737,RMDF!EO737), RMDF!EV737=ROUND(RMDF!EV737,4))</f>
        <v>1</v>
      </c>
      <c r="ET737" s="317">
        <f>RMDF!ET737</f>
        <v>0</v>
      </c>
      <c r="EU737" s="318" t="str">
        <f>IF(ET737=0,"",_xlfn.XLOOKUP(ET737,StatePicklist!$1:$1,StatePicklist!$3:$3,"NA",0))</f>
        <v/>
      </c>
      <c r="EV737" s="297" t="str">
        <f ca="1">IF(RMDF!EU737="", "", IF(ISNUMBER(MATCH(RMDF!EU737, INDIRECT(EU737), 0)), "OK", "Invalid"))</f>
        <v/>
      </c>
      <c r="EW737" s="281"/>
      <c r="EX737" s="281"/>
      <c r="EY737" s="281"/>
      <c r="EZ737" s="281" t="b">
        <f>AND(RMDF!FC737&gt;=0, RMDF!FC737&lt;=1-SUM(RMDF!Z737,RMDF!AG737,RMDF!AN737,RMDF!AU737,RMDF!BB737,RMDF!BI737,RMDF!BP737,RMDF!BW737,RMDF!CD737,RMDF!CK737,RMDF!CR737,RMDF!CY737,RMDF!DF737,RMDF!DM737,RMDF!DT737,RMDF!EA737,RMDF!EH737,RMDF!EO737,RMDF!EV737), RMDF!FC737=ROUND(RMDF!FC737,4))</f>
        <v>1</v>
      </c>
      <c r="FA737" s="317">
        <f>RMDF!FA737</f>
        <v>0</v>
      </c>
      <c r="FB737" s="318" t="str">
        <f>IF(FA737=0,"",_xlfn.XLOOKUP(FA737,StatePicklist!$1:$1,StatePicklist!$3:$3,"NA",0))</f>
        <v/>
      </c>
      <c r="FC737" s="297" t="str">
        <f ca="1">IF(RMDF!FB737="", "", IF(ISNUMBER(MATCH(RMDF!FB737, INDIRECT(FB737), 0)), "OK", "Invalid"))</f>
        <v/>
      </c>
    </row>
    <row r="738" spans="1:159" s="205" customFormat="1" ht="39.9" customHeight="1" x14ac:dyDescent="0.25">
      <c r="A738" s="206"/>
      <c r="B738" s="196"/>
      <c r="C738" s="197"/>
      <c r="D738" s="198"/>
      <c r="E738" s="199"/>
      <c r="F738" s="200"/>
      <c r="G738" s="201"/>
      <c r="H738" s="292"/>
      <c r="I738" s="305">
        <f>RMDF!I738</f>
        <v>0</v>
      </c>
      <c r="J738" s="305" t="str">
        <f>IF(I738=ProductCode!$B$30,"PDReclPost",IF(OR(I738=ProductCode!$C$30,I738=ProductCode!$E$30,I738=ProductCode!$G$30),"PDPreCon",IF(OR(I738=ProductCode!$D$30,I738=ProductCode!$F$30),"PDNotReclPost","")))</f>
        <v/>
      </c>
      <c r="K738" s="305" t="str">
        <f t="shared" si="39"/>
        <v/>
      </c>
      <c r="L738" s="289"/>
      <c r="M738" s="305" t="str">
        <f t="shared" si="39"/>
        <v/>
      </c>
      <c r="N738" s="289" t="b">
        <f>AND(RMDF!N738&gt;=0, RMDF!N738&lt;=1-RMDF!L738, RMDF!N738=ROUND(RMDF!N738,4))</f>
        <v>1</v>
      </c>
      <c r="O738" s="286" t="str">
        <f>IF(P738="","",IF(I738="","",IF(LEFT(I738,13)="Reclaimed pos",RawMaterialCode!$E$569,RawMaterialCode!$E$568)))</f>
        <v>Reclaimed pre-consumer mixed fibers (RM0578)</v>
      </c>
      <c r="P738" s="295">
        <f t="shared" si="40"/>
        <v>1</v>
      </c>
      <c r="Q738" s="202"/>
      <c r="R738" s="203"/>
      <c r="S738" s="204" t="str">
        <f t="shared" si="41"/>
        <v/>
      </c>
      <c r="T738" s="281"/>
      <c r="U738" s="281"/>
      <c r="V738" s="281"/>
      <c r="W738" s="281"/>
      <c r="X738" s="317">
        <f>RMDF!X738</f>
        <v>0</v>
      </c>
      <c r="Y738" s="318" t="str">
        <f>IF(X738=0,"",_xlfn.XLOOKUP(X738,StatePicklist!$1:$1,StatePicklist!$3:$3,"NA",0))</f>
        <v/>
      </c>
      <c r="Z738" s="297" t="str">
        <f ca="1">IF(RMDF!Y738="", "", IF(ISNUMBER(MATCH(RMDF!Y738, INDIRECT(Y738), 0)), "OK", "Invalid"))</f>
        <v/>
      </c>
      <c r="AA738" s="281"/>
      <c r="AB738" s="281"/>
      <c r="AC738" s="281"/>
      <c r="AD738" s="281" t="b">
        <f>AND(RMDF!AG738&gt;=0, RMDF!AG738&lt;=1-RMDF!Z738, RMDF!AG738=ROUND(RMDF!AG738,4))</f>
        <v>1</v>
      </c>
      <c r="AE738" s="317">
        <f>RMDF!AE738</f>
        <v>0</v>
      </c>
      <c r="AF738" s="318" t="str">
        <f>IF(AE738=0,"",_xlfn.XLOOKUP(AE738,StatePicklist!$1:$1,StatePicklist!$3:$3,"NA",0))</f>
        <v/>
      </c>
      <c r="AG738" s="297" t="str">
        <f ca="1">IF(RMDF!AF738="", "", IF(ISNUMBER(MATCH(RMDF!AF738, INDIRECT(AF738), 0)), "OK", "Invalid"))</f>
        <v/>
      </c>
      <c r="AH738" s="281"/>
      <c r="AI738" s="281"/>
      <c r="AJ738" s="281"/>
      <c r="AK738" s="281" t="b">
        <f>AND(RMDF!AN738&gt;=0, RMDF!AN738&lt;=1-SUM(RMDF!Z738,RMDF!AG738), RMDF!AN738=ROUND(RMDF!AN738,4))</f>
        <v>1</v>
      </c>
      <c r="AL738" s="317">
        <f>RMDF!AL738</f>
        <v>0</v>
      </c>
      <c r="AM738" s="318" t="str">
        <f>IF(AL738=0,"",_xlfn.XLOOKUP(AL738,StatePicklist!$1:$1,StatePicklist!$3:$3,"NA",0))</f>
        <v/>
      </c>
      <c r="AN738" s="297" t="str">
        <f ca="1">IF(RMDF!AM738="", "", IF(ISNUMBER(MATCH(RMDF!AM738, INDIRECT(AM738), 0)), "OK", "Invalid"))</f>
        <v/>
      </c>
      <c r="AO738" s="281"/>
      <c r="AP738" s="281"/>
      <c r="AQ738" s="281"/>
      <c r="AR738" s="281" t="b">
        <f>AND(RMDF!AU738&gt;=0, RMDF!AU738&lt;=1-SUM(RMDF!Z738,RMDF!AG738,RMDF!AN738), RMDF!AU738=ROUND(RMDF!AU738,4))</f>
        <v>1</v>
      </c>
      <c r="AS738" s="317">
        <f>RMDF!AS738</f>
        <v>0</v>
      </c>
      <c r="AT738" s="318" t="str">
        <f>IF(AS738=0,"",_xlfn.XLOOKUP(AS738,StatePicklist!$1:$1,StatePicklist!$3:$3,"NA",0))</f>
        <v/>
      </c>
      <c r="AU738" s="297" t="str">
        <f ca="1">IF(RMDF!AT738="", "", IF(ISNUMBER(MATCH(RMDF!AT738, INDIRECT(AT738), 0)), "OK", "Invalid"))</f>
        <v/>
      </c>
      <c r="AV738" s="281"/>
      <c r="AW738" s="281"/>
      <c r="AX738" s="281"/>
      <c r="AY738" s="281" t="b">
        <f>AND(RMDF!BB738&gt;=0, RMDF!BB738&lt;=1-SUM(RMDF!Z738,RMDF!AG738,RMDF!AN738,RMDF!AU738), RMDF!BB738=ROUND(RMDF!BB738,4))</f>
        <v>1</v>
      </c>
      <c r="AZ738" s="317">
        <f>RMDF!AZ738</f>
        <v>0</v>
      </c>
      <c r="BA738" s="318" t="str">
        <f>IF(AZ738=0,"",_xlfn.XLOOKUP(AZ738,StatePicklist!$1:$1,StatePicklist!$3:$3,"NA",0))</f>
        <v/>
      </c>
      <c r="BB738" s="297" t="str">
        <f ca="1">IF(RMDF!BA738="", "", IF(ISNUMBER(MATCH(RMDF!BA738, INDIRECT(BA738), 0)), "OK", "Invalid"))</f>
        <v/>
      </c>
      <c r="BC738" s="281"/>
      <c r="BD738" s="281"/>
      <c r="BE738" s="281"/>
      <c r="BF738" s="281" t="b">
        <f>AND(RMDF!BI738&gt;=0, RMDF!BI738&lt;=1-SUM(RMDF!Z738,RMDF!AG738,RMDF!AN738,RMDF!AU738,RMDF!BB738), RMDF!BI738=ROUND(RMDF!BI738,4))</f>
        <v>1</v>
      </c>
      <c r="BG738" s="317">
        <f>RMDF!BG738</f>
        <v>0</v>
      </c>
      <c r="BH738" s="318" t="str">
        <f>IF(BG738=0,"",_xlfn.XLOOKUP(BG738,StatePicklist!$1:$1,StatePicklist!$3:$3,"NA",0))</f>
        <v/>
      </c>
      <c r="BI738" s="297" t="str">
        <f ca="1">IF(RMDF!BH738="", "", IF(ISNUMBER(MATCH(RMDF!BH738, INDIRECT(BH738), 0)), "OK", "Invalid"))</f>
        <v/>
      </c>
      <c r="BJ738" s="281"/>
      <c r="BK738" s="281"/>
      <c r="BL738" s="281"/>
      <c r="BM738" s="281" t="b">
        <f>AND(RMDF!BP738&gt;=0, RMDF!BP738&lt;=1-SUM(RMDF!Z738,RMDF!AG738,RMDF!AN738,RMDF!AU738,RMDF!BB738,RMDF!BI738), RMDF!BP738=ROUND(RMDF!BP738,4))</f>
        <v>1</v>
      </c>
      <c r="BN738" s="317">
        <f>RMDF!BN738</f>
        <v>0</v>
      </c>
      <c r="BO738" s="318" t="str">
        <f>IF(BN738=0,"",_xlfn.XLOOKUP(BN738,StatePicklist!$1:$1,StatePicklist!$3:$3,"NA",0))</f>
        <v/>
      </c>
      <c r="BP738" s="297" t="str">
        <f ca="1">IF(RMDF!BO738="", "", IF(ISNUMBER(MATCH(RMDF!BO738, INDIRECT(BO738), 0)), "OK", "Invalid"))</f>
        <v/>
      </c>
      <c r="BQ738" s="281"/>
      <c r="BR738" s="281"/>
      <c r="BS738" s="281"/>
      <c r="BT738" s="281" t="b">
        <f>AND(RMDF!BW738&gt;=0, RMDF!BW738&lt;=1-SUM(RMDF!Z738,RMDF!AG738,RMDF!AN738,RMDF!AU738,RMDF!BB738,RMDF!BI738,RMDF!BP738), RMDF!BW738=ROUND(RMDF!BW738,4))</f>
        <v>1</v>
      </c>
      <c r="BU738" s="317">
        <f>RMDF!BU738</f>
        <v>0</v>
      </c>
      <c r="BV738" s="318" t="str">
        <f>IF(BU738=0,"",_xlfn.XLOOKUP(BU738,StatePicklist!$1:$1,StatePicklist!$3:$3,"NA",0))</f>
        <v/>
      </c>
      <c r="BW738" s="297" t="str">
        <f ca="1">IF(RMDF!BV738="", "", IF(ISNUMBER(MATCH(RMDF!BV738, INDIRECT(BV738), 0)), "OK", "Invalid"))</f>
        <v/>
      </c>
      <c r="BX738" s="281"/>
      <c r="BY738" s="281"/>
      <c r="BZ738" s="281"/>
      <c r="CA738" s="281" t="b">
        <f>AND(RMDF!CD738&gt;=0, RMDF!CD738&lt;=1-SUM(RMDF!Z738,RMDF!AG738,RMDF!AN738,RMDF!AU738,RMDF!BB738,RMDF!BI738,RMDF!BP738,RMDF!BW738), RMDF!CD738=ROUND(RMDF!CD738,4))</f>
        <v>1</v>
      </c>
      <c r="CB738" s="317">
        <f>RMDF!CB738</f>
        <v>0</v>
      </c>
      <c r="CC738" s="318" t="str">
        <f>IF(CB738=0,"",_xlfn.XLOOKUP(CB738,StatePicklist!$1:$1,StatePicklist!$3:$3,"NA",0))</f>
        <v/>
      </c>
      <c r="CD738" s="297" t="str">
        <f ca="1">IF(RMDF!CC738="", "", IF(ISNUMBER(MATCH(RMDF!CC738, INDIRECT(CC738), 0)), "OK", "Invalid"))</f>
        <v/>
      </c>
      <c r="CE738" s="281"/>
      <c r="CF738" s="281"/>
      <c r="CG738" s="281"/>
      <c r="CH738" s="281" t="b">
        <f>AND(RMDF!CK738&gt;=0, RMDF!CK738&lt;=1-SUM(RMDF!Z738,RMDF!AG738,RMDF!AN738,RMDF!AU738,RMDF!BB738,RMDF!BI738,RMDF!BP738,RMDF!BW738,RMDF!CD738), RMDF!CK738=ROUND(RMDF!CK738,4))</f>
        <v>1</v>
      </c>
      <c r="CI738" s="317">
        <f>RMDF!CI738</f>
        <v>0</v>
      </c>
      <c r="CJ738" s="318" t="str">
        <f>IF(CI738=0,"",_xlfn.XLOOKUP(CI738,StatePicklist!$1:$1,StatePicklist!$3:$3,"NA",0))</f>
        <v/>
      </c>
      <c r="CK738" s="297" t="str">
        <f ca="1">IF(RMDF!CJ738="", "", IF(ISNUMBER(MATCH(RMDF!CJ738, INDIRECT(CJ738), 0)), "OK", "Invalid"))</f>
        <v/>
      </c>
      <c r="CL738" s="281"/>
      <c r="CM738" s="281"/>
      <c r="CN738" s="281"/>
      <c r="CO738" s="281" t="b">
        <f>AND(RMDF!CR738&gt;=0, RMDF!CR738&lt;=1-SUM(RMDF!Z738,RMDF!AG738,RMDF!AN738,RMDF!AU738,RMDF!BB738,RMDF!BI738,RMDF!BP738,RMDF!BW738,RMDF!CD738,RMDF!CK738), RMDF!CR738=ROUND(RMDF!CR738,4))</f>
        <v>1</v>
      </c>
      <c r="CP738" s="317">
        <f>RMDF!CP738</f>
        <v>0</v>
      </c>
      <c r="CQ738" s="318" t="str">
        <f>IF(CP738=0,"",_xlfn.XLOOKUP(CP738,StatePicklist!$1:$1,StatePicklist!$3:$3,"NA",0))</f>
        <v/>
      </c>
      <c r="CR738" s="297" t="str">
        <f ca="1">IF(RMDF!CQ738="", "", IF(ISNUMBER(MATCH(RMDF!CQ738, INDIRECT(CQ738), 0)), "OK", "Invalid"))</f>
        <v/>
      </c>
      <c r="CS738" s="281"/>
      <c r="CT738" s="281"/>
      <c r="CU738" s="281"/>
      <c r="CV738" s="281" t="b">
        <f>AND(RMDF!CY738&gt;=0, RMDF!CY738&lt;=1-SUM(RMDF!Z738,RMDF!AG738,RMDF!AN738,RMDF!AU738,RMDF!BB738,RMDF!BI738,RMDF!BP738,RMDF!BW738,RMDF!CD738,RMDF!CK738,RMDF!CR738), RMDF!CY738=ROUND(RMDF!CY738,4))</f>
        <v>1</v>
      </c>
      <c r="CW738" s="317">
        <f>RMDF!CW738</f>
        <v>0</v>
      </c>
      <c r="CX738" s="318" t="str">
        <f>IF(CW738=0,"",_xlfn.XLOOKUP(CW738,StatePicklist!$1:$1,StatePicklist!$3:$3,"NA",0))</f>
        <v/>
      </c>
      <c r="CY738" s="297" t="str">
        <f ca="1">IF(RMDF!CX738="", "", IF(ISNUMBER(MATCH(RMDF!CX738, INDIRECT(CX738), 0)), "OK", "Invalid"))</f>
        <v/>
      </c>
      <c r="CZ738" s="281"/>
      <c r="DA738" s="281"/>
      <c r="DB738" s="281"/>
      <c r="DC738" s="281" t="b">
        <f>AND(RMDF!DF738&gt;=0, RMDF!DF738&lt;=1-SUM(RMDF!Z738,RMDF!AG738,RMDF!AN738,RMDF!AU738,RMDF!BB738,RMDF!BI738,RMDF!BP738,RMDF!BW738,RMDF!CD738,RMDF!CK738,RMDF!CR738,RMDF!CY738), RMDF!DF738=ROUND(RMDF!DF738,4))</f>
        <v>1</v>
      </c>
      <c r="DD738" s="317">
        <f>RMDF!DD738</f>
        <v>0</v>
      </c>
      <c r="DE738" s="318" t="str">
        <f>IF(DD738=0,"",_xlfn.XLOOKUP(DD738,StatePicklist!$1:$1,StatePicklist!$3:$3,"NA",0))</f>
        <v/>
      </c>
      <c r="DF738" s="297" t="str">
        <f ca="1">IF(RMDF!DE738="", "", IF(ISNUMBER(MATCH(RMDF!DE738, INDIRECT(DE738), 0)), "OK", "Invalid"))</f>
        <v/>
      </c>
      <c r="DG738" s="281"/>
      <c r="DH738" s="281"/>
      <c r="DI738" s="281"/>
      <c r="DJ738" s="281" t="b">
        <f>AND(RMDF!DM738&gt;=0, RMDF!DM738&lt;=1-SUM(RMDF!Z738,RMDF!AG738,RMDF!AN738,RMDF!AU738,RMDF!BB738,RMDF!BI738,RMDF!BP738,RMDF!BW738,RMDF!CD738,RMDF!CK738,RMDF!CR738,RMDF!CY738,RMDF!DF738), RMDF!DM738=ROUND(RMDF!DM738,4))</f>
        <v>1</v>
      </c>
      <c r="DK738" s="317">
        <f>RMDF!DK738</f>
        <v>0</v>
      </c>
      <c r="DL738" s="318" t="str">
        <f>IF(DK738=0,"",_xlfn.XLOOKUP(DK738,StatePicklist!$1:$1,StatePicklist!$3:$3,"NA",0))</f>
        <v/>
      </c>
      <c r="DM738" s="297" t="str">
        <f ca="1">IF(RMDF!DL738="", "", IF(ISNUMBER(MATCH(RMDF!DL738, INDIRECT(DL738), 0)), "OK", "Invalid"))</f>
        <v/>
      </c>
      <c r="DN738" s="281"/>
      <c r="DO738" s="281"/>
      <c r="DP738" s="281"/>
      <c r="DQ738" s="281" t="b">
        <f>AND(RMDF!DT738&gt;=0, RMDF!DT738&lt;=1-SUM(RMDF!Z738,RMDF!AG738,RMDF!AN738,RMDF!AU738,RMDF!BB738,RMDF!BI738,RMDF!BP738,RMDF!BW738,RMDF!CD738,RMDF!CK738,RMDF!CR738,RMDF!CY738,RMDF!DF738,RMDF!DM738), RMDF!DT738=ROUND(RMDF!DT738,4))</f>
        <v>1</v>
      </c>
      <c r="DR738" s="317">
        <f>RMDF!DR738</f>
        <v>0</v>
      </c>
      <c r="DS738" s="318" t="str">
        <f>IF(DR738=0,"",_xlfn.XLOOKUP(DR738,StatePicklist!$1:$1,StatePicklist!$3:$3,"NA",0))</f>
        <v/>
      </c>
      <c r="DT738" s="297" t="str">
        <f ca="1">IF(RMDF!DS738="", "", IF(ISNUMBER(MATCH(RMDF!DS738, INDIRECT(DS738), 0)), "OK", "Invalid"))</f>
        <v/>
      </c>
      <c r="DU738" s="281"/>
      <c r="DV738" s="281"/>
      <c r="DW738" s="281"/>
      <c r="DX738" s="281" t="b">
        <f>AND(RMDF!EA738&gt;=0, RMDF!EA738&lt;=1-SUM(RMDF!Z738,RMDF!AG738,RMDF!AN738,RMDF!AU738,RMDF!BB738,RMDF!BI738,RMDF!BP738,RMDF!BW738,RMDF!CD738,RMDF!CK738,RMDF!CR738,RMDF!CY738,RMDF!DF738,RMDF!DM738,RMDF!DT738), RMDF!EA738=ROUND(RMDF!EA738,4))</f>
        <v>1</v>
      </c>
      <c r="DY738" s="317">
        <f>RMDF!DY738</f>
        <v>0</v>
      </c>
      <c r="DZ738" s="318" t="str">
        <f>IF(DY738=0,"",_xlfn.XLOOKUP(DY738,StatePicklist!$1:$1,StatePicklist!$3:$3,"NA",0))</f>
        <v/>
      </c>
      <c r="EA738" s="297" t="str">
        <f ca="1">IF(RMDF!DZ738="", "", IF(ISNUMBER(MATCH(RMDF!DZ738, INDIRECT(DZ738), 0)), "OK", "Invalid"))</f>
        <v/>
      </c>
      <c r="EB738" s="281"/>
      <c r="EC738" s="281"/>
      <c r="ED738" s="281"/>
      <c r="EE738" s="281" t="b">
        <f>AND(RMDF!EH738&gt;=0, RMDF!EH738&lt;=1-SUM(RMDF!Z738,RMDF!AG738,RMDF!AN738,RMDF!AU738,RMDF!BB738,RMDF!BI738,RMDF!BP738,RMDF!BW738,RMDF!CD738,RMDF!CK738,RMDF!CR738,RMDF!CY738,RMDF!DF738,RMDF!DM738,RMDF!DT738,RMDF!EA738), RMDF!EH738=ROUND(RMDF!EH738,4))</f>
        <v>1</v>
      </c>
      <c r="EF738" s="317">
        <f>RMDF!EF738</f>
        <v>0</v>
      </c>
      <c r="EG738" s="318" t="str">
        <f>IF(EF738=0,"",_xlfn.XLOOKUP(EF738,StatePicklist!$1:$1,StatePicklist!$3:$3,"NA",0))</f>
        <v/>
      </c>
      <c r="EH738" s="297" t="str">
        <f ca="1">IF(RMDF!EG738="", "", IF(ISNUMBER(MATCH(RMDF!EG738, INDIRECT(EG738), 0)), "OK", "Invalid"))</f>
        <v/>
      </c>
      <c r="EI738" s="281"/>
      <c r="EJ738" s="281"/>
      <c r="EK738" s="281"/>
      <c r="EL738" s="281" t="b">
        <f>AND(RMDF!EO738&gt;=0, RMDF!EO738&lt;=1-SUM(RMDF!Z738,RMDF!AG738,RMDF!AN738,RMDF!AU738,RMDF!BB738,RMDF!BI738,RMDF!BP738,RMDF!BW738,RMDF!CD738,RMDF!CK738,RMDF!CR738,RMDF!CY738,RMDF!DF738,RMDF!DM738,RMDF!DT738,RMDF!EA738,RMDF!EH738), RMDF!EO738=ROUND(RMDF!EO738,4))</f>
        <v>1</v>
      </c>
      <c r="EM738" s="317">
        <f>RMDF!EM738</f>
        <v>0</v>
      </c>
      <c r="EN738" s="318" t="str">
        <f>IF(EM738=0,"",_xlfn.XLOOKUP(EM738,StatePicklist!$1:$1,StatePicklist!$3:$3,"NA",0))</f>
        <v/>
      </c>
      <c r="EO738" s="297" t="str">
        <f ca="1">IF(RMDF!EN738="", "", IF(ISNUMBER(MATCH(RMDF!EN738, INDIRECT(EN738), 0)), "OK", "Invalid"))</f>
        <v/>
      </c>
      <c r="EP738" s="281"/>
      <c r="EQ738" s="281"/>
      <c r="ER738" s="281"/>
      <c r="ES738" s="281" t="b">
        <f>AND(RMDF!EV738&gt;=0, RMDF!EV738&lt;=1-SUM(RMDF!Z738,RMDF!AG738,RMDF!AN738,RMDF!AU738,RMDF!BB738,RMDF!BI738,RMDF!BP738,RMDF!BW738,RMDF!CD738,RMDF!CK738,RMDF!CR738,RMDF!CY738,RMDF!DF738,RMDF!DM738,RMDF!DT738,RMDF!EA738,RMDF!EH738,RMDF!EO738), RMDF!EV738=ROUND(RMDF!EV738,4))</f>
        <v>1</v>
      </c>
      <c r="ET738" s="317">
        <f>RMDF!ET738</f>
        <v>0</v>
      </c>
      <c r="EU738" s="318" t="str">
        <f>IF(ET738=0,"",_xlfn.XLOOKUP(ET738,StatePicklist!$1:$1,StatePicklist!$3:$3,"NA",0))</f>
        <v/>
      </c>
      <c r="EV738" s="297" t="str">
        <f ca="1">IF(RMDF!EU738="", "", IF(ISNUMBER(MATCH(RMDF!EU738, INDIRECT(EU738), 0)), "OK", "Invalid"))</f>
        <v/>
      </c>
      <c r="EW738" s="281"/>
      <c r="EX738" s="281"/>
      <c r="EY738" s="281"/>
      <c r="EZ738" s="281" t="b">
        <f>AND(RMDF!FC738&gt;=0, RMDF!FC738&lt;=1-SUM(RMDF!Z738,RMDF!AG738,RMDF!AN738,RMDF!AU738,RMDF!BB738,RMDF!BI738,RMDF!BP738,RMDF!BW738,RMDF!CD738,RMDF!CK738,RMDF!CR738,RMDF!CY738,RMDF!DF738,RMDF!DM738,RMDF!DT738,RMDF!EA738,RMDF!EH738,RMDF!EO738,RMDF!EV738), RMDF!FC738=ROUND(RMDF!FC738,4))</f>
        <v>1</v>
      </c>
      <c r="FA738" s="317">
        <f>RMDF!FA738</f>
        <v>0</v>
      </c>
      <c r="FB738" s="318" t="str">
        <f>IF(FA738=0,"",_xlfn.XLOOKUP(FA738,StatePicklist!$1:$1,StatePicklist!$3:$3,"NA",0))</f>
        <v/>
      </c>
      <c r="FC738" s="297" t="str">
        <f ca="1">IF(RMDF!FB738="", "", IF(ISNUMBER(MATCH(RMDF!FB738, INDIRECT(FB738), 0)), "OK", "Invalid"))</f>
        <v/>
      </c>
    </row>
    <row r="739" spans="1:159" s="205" customFormat="1" ht="39.9" customHeight="1" x14ac:dyDescent="0.25">
      <c r="A739" s="206"/>
      <c r="B739" s="196"/>
      <c r="C739" s="197"/>
      <c r="D739" s="198"/>
      <c r="E739" s="199"/>
      <c r="F739" s="200"/>
      <c r="G739" s="201"/>
      <c r="H739" s="292"/>
      <c r="I739" s="305">
        <f>RMDF!I739</f>
        <v>0</v>
      </c>
      <c r="J739" s="305" t="str">
        <f>IF(I739=ProductCode!$B$30,"PDReclPost",IF(OR(I739=ProductCode!$C$30,I739=ProductCode!$E$30,I739=ProductCode!$G$30),"PDPreCon",IF(OR(I739=ProductCode!$D$30,I739=ProductCode!$F$30),"PDNotReclPost","")))</f>
        <v/>
      </c>
      <c r="K739" s="305" t="str">
        <f t="shared" si="39"/>
        <v/>
      </c>
      <c r="L739" s="289"/>
      <c r="M739" s="305" t="str">
        <f t="shared" si="39"/>
        <v/>
      </c>
      <c r="N739" s="289" t="b">
        <f>AND(RMDF!N739&gt;=0, RMDF!N739&lt;=1-RMDF!L739, RMDF!N739=ROUND(RMDF!N739,4))</f>
        <v>1</v>
      </c>
      <c r="O739" s="286" t="str">
        <f>IF(P739="","",IF(I739="","",IF(LEFT(I739,13)="Reclaimed pos",RawMaterialCode!$E$569,RawMaterialCode!$E$568)))</f>
        <v>Reclaimed pre-consumer mixed fibers (RM0578)</v>
      </c>
      <c r="P739" s="295">
        <f t="shared" si="40"/>
        <v>1</v>
      </c>
      <c r="Q739" s="202"/>
      <c r="R739" s="203"/>
      <c r="S739" s="204" t="str">
        <f t="shared" si="41"/>
        <v/>
      </c>
      <c r="T739" s="281"/>
      <c r="U739" s="281"/>
      <c r="V739" s="281"/>
      <c r="W739" s="281"/>
      <c r="X739" s="317">
        <f>RMDF!X739</f>
        <v>0</v>
      </c>
      <c r="Y739" s="318" t="str">
        <f>IF(X739=0,"",_xlfn.XLOOKUP(X739,StatePicklist!$1:$1,StatePicklist!$3:$3,"NA",0))</f>
        <v/>
      </c>
      <c r="Z739" s="297" t="str">
        <f ca="1">IF(RMDF!Y739="", "", IF(ISNUMBER(MATCH(RMDF!Y739, INDIRECT(Y739), 0)), "OK", "Invalid"))</f>
        <v/>
      </c>
      <c r="AA739" s="281"/>
      <c r="AB739" s="281"/>
      <c r="AC739" s="281"/>
      <c r="AD739" s="281" t="b">
        <f>AND(RMDF!AG739&gt;=0, RMDF!AG739&lt;=1-RMDF!Z739, RMDF!AG739=ROUND(RMDF!AG739,4))</f>
        <v>1</v>
      </c>
      <c r="AE739" s="317">
        <f>RMDF!AE739</f>
        <v>0</v>
      </c>
      <c r="AF739" s="318" t="str">
        <f>IF(AE739=0,"",_xlfn.XLOOKUP(AE739,StatePicklist!$1:$1,StatePicklist!$3:$3,"NA",0))</f>
        <v/>
      </c>
      <c r="AG739" s="297" t="str">
        <f ca="1">IF(RMDF!AF739="", "", IF(ISNUMBER(MATCH(RMDF!AF739, INDIRECT(AF739), 0)), "OK", "Invalid"))</f>
        <v/>
      </c>
      <c r="AH739" s="281"/>
      <c r="AI739" s="281"/>
      <c r="AJ739" s="281"/>
      <c r="AK739" s="281" t="b">
        <f>AND(RMDF!AN739&gt;=0, RMDF!AN739&lt;=1-SUM(RMDF!Z739,RMDF!AG739), RMDF!AN739=ROUND(RMDF!AN739,4))</f>
        <v>1</v>
      </c>
      <c r="AL739" s="317">
        <f>RMDF!AL739</f>
        <v>0</v>
      </c>
      <c r="AM739" s="318" t="str">
        <f>IF(AL739=0,"",_xlfn.XLOOKUP(AL739,StatePicklist!$1:$1,StatePicklist!$3:$3,"NA",0))</f>
        <v/>
      </c>
      <c r="AN739" s="297" t="str">
        <f ca="1">IF(RMDF!AM739="", "", IF(ISNUMBER(MATCH(RMDF!AM739, INDIRECT(AM739), 0)), "OK", "Invalid"))</f>
        <v/>
      </c>
      <c r="AO739" s="281"/>
      <c r="AP739" s="281"/>
      <c r="AQ739" s="281"/>
      <c r="AR739" s="281" t="b">
        <f>AND(RMDF!AU739&gt;=0, RMDF!AU739&lt;=1-SUM(RMDF!Z739,RMDF!AG739,RMDF!AN739), RMDF!AU739=ROUND(RMDF!AU739,4))</f>
        <v>1</v>
      </c>
      <c r="AS739" s="317">
        <f>RMDF!AS739</f>
        <v>0</v>
      </c>
      <c r="AT739" s="318" t="str">
        <f>IF(AS739=0,"",_xlfn.XLOOKUP(AS739,StatePicklist!$1:$1,StatePicklist!$3:$3,"NA",0))</f>
        <v/>
      </c>
      <c r="AU739" s="297" t="str">
        <f ca="1">IF(RMDF!AT739="", "", IF(ISNUMBER(MATCH(RMDF!AT739, INDIRECT(AT739), 0)), "OK", "Invalid"))</f>
        <v/>
      </c>
      <c r="AV739" s="281"/>
      <c r="AW739" s="281"/>
      <c r="AX739" s="281"/>
      <c r="AY739" s="281" t="b">
        <f>AND(RMDF!BB739&gt;=0, RMDF!BB739&lt;=1-SUM(RMDF!Z739,RMDF!AG739,RMDF!AN739,RMDF!AU739), RMDF!BB739=ROUND(RMDF!BB739,4))</f>
        <v>1</v>
      </c>
      <c r="AZ739" s="317">
        <f>RMDF!AZ739</f>
        <v>0</v>
      </c>
      <c r="BA739" s="318" t="str">
        <f>IF(AZ739=0,"",_xlfn.XLOOKUP(AZ739,StatePicklist!$1:$1,StatePicklist!$3:$3,"NA",0))</f>
        <v/>
      </c>
      <c r="BB739" s="297" t="str">
        <f ca="1">IF(RMDF!BA739="", "", IF(ISNUMBER(MATCH(RMDF!BA739, INDIRECT(BA739), 0)), "OK", "Invalid"))</f>
        <v/>
      </c>
      <c r="BC739" s="281"/>
      <c r="BD739" s="281"/>
      <c r="BE739" s="281"/>
      <c r="BF739" s="281" t="b">
        <f>AND(RMDF!BI739&gt;=0, RMDF!BI739&lt;=1-SUM(RMDF!Z739,RMDF!AG739,RMDF!AN739,RMDF!AU739,RMDF!BB739), RMDF!BI739=ROUND(RMDF!BI739,4))</f>
        <v>1</v>
      </c>
      <c r="BG739" s="317">
        <f>RMDF!BG739</f>
        <v>0</v>
      </c>
      <c r="BH739" s="318" t="str">
        <f>IF(BG739=0,"",_xlfn.XLOOKUP(BG739,StatePicklist!$1:$1,StatePicklist!$3:$3,"NA",0))</f>
        <v/>
      </c>
      <c r="BI739" s="297" t="str">
        <f ca="1">IF(RMDF!BH739="", "", IF(ISNUMBER(MATCH(RMDF!BH739, INDIRECT(BH739), 0)), "OK", "Invalid"))</f>
        <v/>
      </c>
      <c r="BJ739" s="281"/>
      <c r="BK739" s="281"/>
      <c r="BL739" s="281"/>
      <c r="BM739" s="281" t="b">
        <f>AND(RMDF!BP739&gt;=0, RMDF!BP739&lt;=1-SUM(RMDF!Z739,RMDF!AG739,RMDF!AN739,RMDF!AU739,RMDF!BB739,RMDF!BI739), RMDF!BP739=ROUND(RMDF!BP739,4))</f>
        <v>1</v>
      </c>
      <c r="BN739" s="317">
        <f>RMDF!BN739</f>
        <v>0</v>
      </c>
      <c r="BO739" s="318" t="str">
        <f>IF(BN739=0,"",_xlfn.XLOOKUP(BN739,StatePicklist!$1:$1,StatePicklist!$3:$3,"NA",0))</f>
        <v/>
      </c>
      <c r="BP739" s="297" t="str">
        <f ca="1">IF(RMDF!BO739="", "", IF(ISNUMBER(MATCH(RMDF!BO739, INDIRECT(BO739), 0)), "OK", "Invalid"))</f>
        <v/>
      </c>
      <c r="BQ739" s="281"/>
      <c r="BR739" s="281"/>
      <c r="BS739" s="281"/>
      <c r="BT739" s="281" t="b">
        <f>AND(RMDF!BW739&gt;=0, RMDF!BW739&lt;=1-SUM(RMDF!Z739,RMDF!AG739,RMDF!AN739,RMDF!AU739,RMDF!BB739,RMDF!BI739,RMDF!BP739), RMDF!BW739=ROUND(RMDF!BW739,4))</f>
        <v>1</v>
      </c>
      <c r="BU739" s="317">
        <f>RMDF!BU739</f>
        <v>0</v>
      </c>
      <c r="BV739" s="318" t="str">
        <f>IF(BU739=0,"",_xlfn.XLOOKUP(BU739,StatePicklist!$1:$1,StatePicklist!$3:$3,"NA",0))</f>
        <v/>
      </c>
      <c r="BW739" s="297" t="str">
        <f ca="1">IF(RMDF!BV739="", "", IF(ISNUMBER(MATCH(RMDF!BV739, INDIRECT(BV739), 0)), "OK", "Invalid"))</f>
        <v/>
      </c>
      <c r="BX739" s="281"/>
      <c r="BY739" s="281"/>
      <c r="BZ739" s="281"/>
      <c r="CA739" s="281" t="b">
        <f>AND(RMDF!CD739&gt;=0, RMDF!CD739&lt;=1-SUM(RMDF!Z739,RMDF!AG739,RMDF!AN739,RMDF!AU739,RMDF!BB739,RMDF!BI739,RMDF!BP739,RMDF!BW739), RMDF!CD739=ROUND(RMDF!CD739,4))</f>
        <v>1</v>
      </c>
      <c r="CB739" s="317">
        <f>RMDF!CB739</f>
        <v>0</v>
      </c>
      <c r="CC739" s="318" t="str">
        <f>IF(CB739=0,"",_xlfn.XLOOKUP(CB739,StatePicklist!$1:$1,StatePicklist!$3:$3,"NA",0))</f>
        <v/>
      </c>
      <c r="CD739" s="297" t="str">
        <f ca="1">IF(RMDF!CC739="", "", IF(ISNUMBER(MATCH(RMDF!CC739, INDIRECT(CC739), 0)), "OK", "Invalid"))</f>
        <v/>
      </c>
      <c r="CE739" s="281"/>
      <c r="CF739" s="281"/>
      <c r="CG739" s="281"/>
      <c r="CH739" s="281" t="b">
        <f>AND(RMDF!CK739&gt;=0, RMDF!CK739&lt;=1-SUM(RMDF!Z739,RMDF!AG739,RMDF!AN739,RMDF!AU739,RMDF!BB739,RMDF!BI739,RMDF!BP739,RMDF!BW739,RMDF!CD739), RMDF!CK739=ROUND(RMDF!CK739,4))</f>
        <v>1</v>
      </c>
      <c r="CI739" s="317">
        <f>RMDF!CI739</f>
        <v>0</v>
      </c>
      <c r="CJ739" s="318" t="str">
        <f>IF(CI739=0,"",_xlfn.XLOOKUP(CI739,StatePicklist!$1:$1,StatePicklist!$3:$3,"NA",0))</f>
        <v/>
      </c>
      <c r="CK739" s="297" t="str">
        <f ca="1">IF(RMDF!CJ739="", "", IF(ISNUMBER(MATCH(RMDF!CJ739, INDIRECT(CJ739), 0)), "OK", "Invalid"))</f>
        <v/>
      </c>
      <c r="CL739" s="281"/>
      <c r="CM739" s="281"/>
      <c r="CN739" s="281"/>
      <c r="CO739" s="281" t="b">
        <f>AND(RMDF!CR739&gt;=0, RMDF!CR739&lt;=1-SUM(RMDF!Z739,RMDF!AG739,RMDF!AN739,RMDF!AU739,RMDF!BB739,RMDF!BI739,RMDF!BP739,RMDF!BW739,RMDF!CD739,RMDF!CK739), RMDF!CR739=ROUND(RMDF!CR739,4))</f>
        <v>1</v>
      </c>
      <c r="CP739" s="317">
        <f>RMDF!CP739</f>
        <v>0</v>
      </c>
      <c r="CQ739" s="318" t="str">
        <f>IF(CP739=0,"",_xlfn.XLOOKUP(CP739,StatePicklist!$1:$1,StatePicklist!$3:$3,"NA",0))</f>
        <v/>
      </c>
      <c r="CR739" s="297" t="str">
        <f ca="1">IF(RMDF!CQ739="", "", IF(ISNUMBER(MATCH(RMDF!CQ739, INDIRECT(CQ739), 0)), "OK", "Invalid"))</f>
        <v/>
      </c>
      <c r="CS739" s="281"/>
      <c r="CT739" s="281"/>
      <c r="CU739" s="281"/>
      <c r="CV739" s="281" t="b">
        <f>AND(RMDF!CY739&gt;=0, RMDF!CY739&lt;=1-SUM(RMDF!Z739,RMDF!AG739,RMDF!AN739,RMDF!AU739,RMDF!BB739,RMDF!BI739,RMDF!BP739,RMDF!BW739,RMDF!CD739,RMDF!CK739,RMDF!CR739), RMDF!CY739=ROUND(RMDF!CY739,4))</f>
        <v>1</v>
      </c>
      <c r="CW739" s="317">
        <f>RMDF!CW739</f>
        <v>0</v>
      </c>
      <c r="CX739" s="318" t="str">
        <f>IF(CW739=0,"",_xlfn.XLOOKUP(CW739,StatePicklist!$1:$1,StatePicklist!$3:$3,"NA",0))</f>
        <v/>
      </c>
      <c r="CY739" s="297" t="str">
        <f ca="1">IF(RMDF!CX739="", "", IF(ISNUMBER(MATCH(RMDF!CX739, INDIRECT(CX739), 0)), "OK", "Invalid"))</f>
        <v/>
      </c>
      <c r="CZ739" s="281"/>
      <c r="DA739" s="281"/>
      <c r="DB739" s="281"/>
      <c r="DC739" s="281" t="b">
        <f>AND(RMDF!DF739&gt;=0, RMDF!DF739&lt;=1-SUM(RMDF!Z739,RMDF!AG739,RMDF!AN739,RMDF!AU739,RMDF!BB739,RMDF!BI739,RMDF!BP739,RMDF!BW739,RMDF!CD739,RMDF!CK739,RMDF!CR739,RMDF!CY739), RMDF!DF739=ROUND(RMDF!DF739,4))</f>
        <v>1</v>
      </c>
      <c r="DD739" s="317">
        <f>RMDF!DD739</f>
        <v>0</v>
      </c>
      <c r="DE739" s="318" t="str">
        <f>IF(DD739=0,"",_xlfn.XLOOKUP(DD739,StatePicklist!$1:$1,StatePicklist!$3:$3,"NA",0))</f>
        <v/>
      </c>
      <c r="DF739" s="297" t="str">
        <f ca="1">IF(RMDF!DE739="", "", IF(ISNUMBER(MATCH(RMDF!DE739, INDIRECT(DE739), 0)), "OK", "Invalid"))</f>
        <v/>
      </c>
      <c r="DG739" s="281"/>
      <c r="DH739" s="281"/>
      <c r="DI739" s="281"/>
      <c r="DJ739" s="281" t="b">
        <f>AND(RMDF!DM739&gt;=0, RMDF!DM739&lt;=1-SUM(RMDF!Z739,RMDF!AG739,RMDF!AN739,RMDF!AU739,RMDF!BB739,RMDF!BI739,RMDF!BP739,RMDF!BW739,RMDF!CD739,RMDF!CK739,RMDF!CR739,RMDF!CY739,RMDF!DF739), RMDF!DM739=ROUND(RMDF!DM739,4))</f>
        <v>1</v>
      </c>
      <c r="DK739" s="317">
        <f>RMDF!DK739</f>
        <v>0</v>
      </c>
      <c r="DL739" s="318" t="str">
        <f>IF(DK739=0,"",_xlfn.XLOOKUP(DK739,StatePicklist!$1:$1,StatePicklist!$3:$3,"NA",0))</f>
        <v/>
      </c>
      <c r="DM739" s="297" t="str">
        <f ca="1">IF(RMDF!DL739="", "", IF(ISNUMBER(MATCH(RMDF!DL739, INDIRECT(DL739), 0)), "OK", "Invalid"))</f>
        <v/>
      </c>
      <c r="DN739" s="281"/>
      <c r="DO739" s="281"/>
      <c r="DP739" s="281"/>
      <c r="DQ739" s="281" t="b">
        <f>AND(RMDF!DT739&gt;=0, RMDF!DT739&lt;=1-SUM(RMDF!Z739,RMDF!AG739,RMDF!AN739,RMDF!AU739,RMDF!BB739,RMDF!BI739,RMDF!BP739,RMDF!BW739,RMDF!CD739,RMDF!CK739,RMDF!CR739,RMDF!CY739,RMDF!DF739,RMDF!DM739), RMDF!DT739=ROUND(RMDF!DT739,4))</f>
        <v>1</v>
      </c>
      <c r="DR739" s="317">
        <f>RMDF!DR739</f>
        <v>0</v>
      </c>
      <c r="DS739" s="318" t="str">
        <f>IF(DR739=0,"",_xlfn.XLOOKUP(DR739,StatePicklist!$1:$1,StatePicklist!$3:$3,"NA",0))</f>
        <v/>
      </c>
      <c r="DT739" s="297" t="str">
        <f ca="1">IF(RMDF!DS739="", "", IF(ISNUMBER(MATCH(RMDF!DS739, INDIRECT(DS739), 0)), "OK", "Invalid"))</f>
        <v/>
      </c>
      <c r="DU739" s="281"/>
      <c r="DV739" s="281"/>
      <c r="DW739" s="281"/>
      <c r="DX739" s="281" t="b">
        <f>AND(RMDF!EA739&gt;=0, RMDF!EA739&lt;=1-SUM(RMDF!Z739,RMDF!AG739,RMDF!AN739,RMDF!AU739,RMDF!BB739,RMDF!BI739,RMDF!BP739,RMDF!BW739,RMDF!CD739,RMDF!CK739,RMDF!CR739,RMDF!CY739,RMDF!DF739,RMDF!DM739,RMDF!DT739), RMDF!EA739=ROUND(RMDF!EA739,4))</f>
        <v>1</v>
      </c>
      <c r="DY739" s="317">
        <f>RMDF!DY739</f>
        <v>0</v>
      </c>
      <c r="DZ739" s="318" t="str">
        <f>IF(DY739=0,"",_xlfn.XLOOKUP(DY739,StatePicklist!$1:$1,StatePicklist!$3:$3,"NA",0))</f>
        <v/>
      </c>
      <c r="EA739" s="297" t="str">
        <f ca="1">IF(RMDF!DZ739="", "", IF(ISNUMBER(MATCH(RMDF!DZ739, INDIRECT(DZ739), 0)), "OK", "Invalid"))</f>
        <v/>
      </c>
      <c r="EB739" s="281"/>
      <c r="EC739" s="281"/>
      <c r="ED739" s="281"/>
      <c r="EE739" s="281" t="b">
        <f>AND(RMDF!EH739&gt;=0, RMDF!EH739&lt;=1-SUM(RMDF!Z739,RMDF!AG739,RMDF!AN739,RMDF!AU739,RMDF!BB739,RMDF!BI739,RMDF!BP739,RMDF!BW739,RMDF!CD739,RMDF!CK739,RMDF!CR739,RMDF!CY739,RMDF!DF739,RMDF!DM739,RMDF!DT739,RMDF!EA739), RMDF!EH739=ROUND(RMDF!EH739,4))</f>
        <v>1</v>
      </c>
      <c r="EF739" s="317">
        <f>RMDF!EF739</f>
        <v>0</v>
      </c>
      <c r="EG739" s="318" t="str">
        <f>IF(EF739=0,"",_xlfn.XLOOKUP(EF739,StatePicklist!$1:$1,StatePicklist!$3:$3,"NA",0))</f>
        <v/>
      </c>
      <c r="EH739" s="297" t="str">
        <f ca="1">IF(RMDF!EG739="", "", IF(ISNUMBER(MATCH(RMDF!EG739, INDIRECT(EG739), 0)), "OK", "Invalid"))</f>
        <v/>
      </c>
      <c r="EI739" s="281"/>
      <c r="EJ739" s="281"/>
      <c r="EK739" s="281"/>
      <c r="EL739" s="281" t="b">
        <f>AND(RMDF!EO739&gt;=0, RMDF!EO739&lt;=1-SUM(RMDF!Z739,RMDF!AG739,RMDF!AN739,RMDF!AU739,RMDF!BB739,RMDF!BI739,RMDF!BP739,RMDF!BW739,RMDF!CD739,RMDF!CK739,RMDF!CR739,RMDF!CY739,RMDF!DF739,RMDF!DM739,RMDF!DT739,RMDF!EA739,RMDF!EH739), RMDF!EO739=ROUND(RMDF!EO739,4))</f>
        <v>1</v>
      </c>
      <c r="EM739" s="317">
        <f>RMDF!EM739</f>
        <v>0</v>
      </c>
      <c r="EN739" s="318" t="str">
        <f>IF(EM739=0,"",_xlfn.XLOOKUP(EM739,StatePicklist!$1:$1,StatePicklist!$3:$3,"NA",0))</f>
        <v/>
      </c>
      <c r="EO739" s="297" t="str">
        <f ca="1">IF(RMDF!EN739="", "", IF(ISNUMBER(MATCH(RMDF!EN739, INDIRECT(EN739), 0)), "OK", "Invalid"))</f>
        <v/>
      </c>
      <c r="EP739" s="281"/>
      <c r="EQ739" s="281"/>
      <c r="ER739" s="281"/>
      <c r="ES739" s="281" t="b">
        <f>AND(RMDF!EV739&gt;=0, RMDF!EV739&lt;=1-SUM(RMDF!Z739,RMDF!AG739,RMDF!AN739,RMDF!AU739,RMDF!BB739,RMDF!BI739,RMDF!BP739,RMDF!BW739,RMDF!CD739,RMDF!CK739,RMDF!CR739,RMDF!CY739,RMDF!DF739,RMDF!DM739,RMDF!DT739,RMDF!EA739,RMDF!EH739,RMDF!EO739), RMDF!EV739=ROUND(RMDF!EV739,4))</f>
        <v>1</v>
      </c>
      <c r="ET739" s="317">
        <f>RMDF!ET739</f>
        <v>0</v>
      </c>
      <c r="EU739" s="318" t="str">
        <f>IF(ET739=0,"",_xlfn.XLOOKUP(ET739,StatePicklist!$1:$1,StatePicklist!$3:$3,"NA",0))</f>
        <v/>
      </c>
      <c r="EV739" s="297" t="str">
        <f ca="1">IF(RMDF!EU739="", "", IF(ISNUMBER(MATCH(RMDF!EU739, INDIRECT(EU739), 0)), "OK", "Invalid"))</f>
        <v/>
      </c>
      <c r="EW739" s="281"/>
      <c r="EX739" s="281"/>
      <c r="EY739" s="281"/>
      <c r="EZ739" s="281" t="b">
        <f>AND(RMDF!FC739&gt;=0, RMDF!FC739&lt;=1-SUM(RMDF!Z739,RMDF!AG739,RMDF!AN739,RMDF!AU739,RMDF!BB739,RMDF!BI739,RMDF!BP739,RMDF!BW739,RMDF!CD739,RMDF!CK739,RMDF!CR739,RMDF!CY739,RMDF!DF739,RMDF!DM739,RMDF!DT739,RMDF!EA739,RMDF!EH739,RMDF!EO739,RMDF!EV739), RMDF!FC739=ROUND(RMDF!FC739,4))</f>
        <v>1</v>
      </c>
      <c r="FA739" s="317">
        <f>RMDF!FA739</f>
        <v>0</v>
      </c>
      <c r="FB739" s="318" t="str">
        <f>IF(FA739=0,"",_xlfn.XLOOKUP(FA739,StatePicklist!$1:$1,StatePicklist!$3:$3,"NA",0))</f>
        <v/>
      </c>
      <c r="FC739" s="297" t="str">
        <f ca="1">IF(RMDF!FB739="", "", IF(ISNUMBER(MATCH(RMDF!FB739, INDIRECT(FB739), 0)), "OK", "Invalid"))</f>
        <v/>
      </c>
    </row>
    <row r="740" spans="1:159" s="205" customFormat="1" ht="39.9" customHeight="1" x14ac:dyDescent="0.25">
      <c r="A740" s="206"/>
      <c r="B740" s="196"/>
      <c r="C740" s="197"/>
      <c r="D740" s="198"/>
      <c r="E740" s="199"/>
      <c r="F740" s="200"/>
      <c r="G740" s="201"/>
      <c r="H740" s="292"/>
      <c r="I740" s="305">
        <f>RMDF!I740</f>
        <v>0</v>
      </c>
      <c r="J740" s="305" t="str">
        <f>IF(I740=ProductCode!$B$30,"PDReclPost",IF(OR(I740=ProductCode!$C$30,I740=ProductCode!$E$30,I740=ProductCode!$G$30),"PDPreCon",IF(OR(I740=ProductCode!$D$30,I740=ProductCode!$F$30),"PDNotReclPost","")))</f>
        <v/>
      </c>
      <c r="K740" s="305" t="str">
        <f t="shared" ref="K740:M803" si="42">IF(LEFT($I740,13)="Reclaimed pre","Rmpre",IF(LEFT($I740,13)="Reclaimed pos","Rmpost",""))</f>
        <v/>
      </c>
      <c r="L740" s="289"/>
      <c r="M740" s="305" t="str">
        <f t="shared" si="42"/>
        <v/>
      </c>
      <c r="N740" s="289" t="b">
        <f>AND(RMDF!N740&gt;=0, RMDF!N740&lt;=1-RMDF!L740, RMDF!N740=ROUND(RMDF!N740,4))</f>
        <v>1</v>
      </c>
      <c r="O740" s="286" t="str">
        <f>IF(P740="","",IF(I740="","",IF(LEFT(I740,13)="Reclaimed pos",RawMaterialCode!$E$569,RawMaterialCode!$E$568)))</f>
        <v>Reclaimed pre-consumer mixed fibers (RM0578)</v>
      </c>
      <c r="P740" s="295">
        <f t="shared" ref="P740:P803" si="43">IF(OR(I740="",1-SUM(L740,N740)=0),"",1-SUM(L740,N740))</f>
        <v>1</v>
      </c>
      <c r="Q740" s="202"/>
      <c r="R740" s="203"/>
      <c r="S740" s="204" t="str">
        <f t="shared" ref="S740:S803" si="44">IF(C740="","",IF(R740&lt;&gt;0,SUMIF($Z$33:$FC$33,$Z$33,Z740:FC740),""))</f>
        <v/>
      </c>
      <c r="T740" s="281"/>
      <c r="U740" s="281"/>
      <c r="V740" s="281"/>
      <c r="W740" s="281"/>
      <c r="X740" s="317">
        <f>RMDF!X740</f>
        <v>0</v>
      </c>
      <c r="Y740" s="318" t="str">
        <f>IF(X740=0,"",_xlfn.XLOOKUP(X740,StatePicklist!$1:$1,StatePicklist!$3:$3,"NA",0))</f>
        <v/>
      </c>
      <c r="Z740" s="297" t="str">
        <f ca="1">IF(RMDF!Y740="", "", IF(ISNUMBER(MATCH(RMDF!Y740, INDIRECT(Y740), 0)), "OK", "Invalid"))</f>
        <v/>
      </c>
      <c r="AA740" s="281"/>
      <c r="AB740" s="281"/>
      <c r="AC740" s="281"/>
      <c r="AD740" s="281" t="b">
        <f>AND(RMDF!AG740&gt;=0, RMDF!AG740&lt;=1-RMDF!Z740, RMDF!AG740=ROUND(RMDF!AG740,4))</f>
        <v>1</v>
      </c>
      <c r="AE740" s="317">
        <f>RMDF!AE740</f>
        <v>0</v>
      </c>
      <c r="AF740" s="318" t="str">
        <f>IF(AE740=0,"",_xlfn.XLOOKUP(AE740,StatePicklist!$1:$1,StatePicklist!$3:$3,"NA",0))</f>
        <v/>
      </c>
      <c r="AG740" s="297" t="str">
        <f ca="1">IF(RMDF!AF740="", "", IF(ISNUMBER(MATCH(RMDF!AF740, INDIRECT(AF740), 0)), "OK", "Invalid"))</f>
        <v/>
      </c>
      <c r="AH740" s="281"/>
      <c r="AI740" s="281"/>
      <c r="AJ740" s="281"/>
      <c r="AK740" s="281" t="b">
        <f>AND(RMDF!AN740&gt;=0, RMDF!AN740&lt;=1-SUM(RMDF!Z740,RMDF!AG740), RMDF!AN740=ROUND(RMDF!AN740,4))</f>
        <v>1</v>
      </c>
      <c r="AL740" s="317">
        <f>RMDF!AL740</f>
        <v>0</v>
      </c>
      <c r="AM740" s="318" t="str">
        <f>IF(AL740=0,"",_xlfn.XLOOKUP(AL740,StatePicklist!$1:$1,StatePicklist!$3:$3,"NA",0))</f>
        <v/>
      </c>
      <c r="AN740" s="297" t="str">
        <f ca="1">IF(RMDF!AM740="", "", IF(ISNUMBER(MATCH(RMDF!AM740, INDIRECT(AM740), 0)), "OK", "Invalid"))</f>
        <v/>
      </c>
      <c r="AO740" s="281"/>
      <c r="AP740" s="281"/>
      <c r="AQ740" s="281"/>
      <c r="AR740" s="281" t="b">
        <f>AND(RMDF!AU740&gt;=0, RMDF!AU740&lt;=1-SUM(RMDF!Z740,RMDF!AG740,RMDF!AN740), RMDF!AU740=ROUND(RMDF!AU740,4))</f>
        <v>1</v>
      </c>
      <c r="AS740" s="317">
        <f>RMDF!AS740</f>
        <v>0</v>
      </c>
      <c r="AT740" s="318" t="str">
        <f>IF(AS740=0,"",_xlfn.XLOOKUP(AS740,StatePicklist!$1:$1,StatePicklist!$3:$3,"NA",0))</f>
        <v/>
      </c>
      <c r="AU740" s="297" t="str">
        <f ca="1">IF(RMDF!AT740="", "", IF(ISNUMBER(MATCH(RMDF!AT740, INDIRECT(AT740), 0)), "OK", "Invalid"))</f>
        <v/>
      </c>
      <c r="AV740" s="281"/>
      <c r="AW740" s="281"/>
      <c r="AX740" s="281"/>
      <c r="AY740" s="281" t="b">
        <f>AND(RMDF!BB740&gt;=0, RMDF!BB740&lt;=1-SUM(RMDF!Z740,RMDF!AG740,RMDF!AN740,RMDF!AU740), RMDF!BB740=ROUND(RMDF!BB740,4))</f>
        <v>1</v>
      </c>
      <c r="AZ740" s="317">
        <f>RMDF!AZ740</f>
        <v>0</v>
      </c>
      <c r="BA740" s="318" t="str">
        <f>IF(AZ740=0,"",_xlfn.XLOOKUP(AZ740,StatePicklist!$1:$1,StatePicklist!$3:$3,"NA",0))</f>
        <v/>
      </c>
      <c r="BB740" s="297" t="str">
        <f ca="1">IF(RMDF!BA740="", "", IF(ISNUMBER(MATCH(RMDF!BA740, INDIRECT(BA740), 0)), "OK", "Invalid"))</f>
        <v/>
      </c>
      <c r="BC740" s="281"/>
      <c r="BD740" s="281"/>
      <c r="BE740" s="281"/>
      <c r="BF740" s="281" t="b">
        <f>AND(RMDF!BI740&gt;=0, RMDF!BI740&lt;=1-SUM(RMDF!Z740,RMDF!AG740,RMDF!AN740,RMDF!AU740,RMDF!BB740), RMDF!BI740=ROUND(RMDF!BI740,4))</f>
        <v>1</v>
      </c>
      <c r="BG740" s="317">
        <f>RMDF!BG740</f>
        <v>0</v>
      </c>
      <c r="BH740" s="318" t="str">
        <f>IF(BG740=0,"",_xlfn.XLOOKUP(BG740,StatePicklist!$1:$1,StatePicklist!$3:$3,"NA",0))</f>
        <v/>
      </c>
      <c r="BI740" s="297" t="str">
        <f ca="1">IF(RMDF!BH740="", "", IF(ISNUMBER(MATCH(RMDF!BH740, INDIRECT(BH740), 0)), "OK", "Invalid"))</f>
        <v/>
      </c>
      <c r="BJ740" s="281"/>
      <c r="BK740" s="281"/>
      <c r="BL740" s="281"/>
      <c r="BM740" s="281" t="b">
        <f>AND(RMDF!BP740&gt;=0, RMDF!BP740&lt;=1-SUM(RMDF!Z740,RMDF!AG740,RMDF!AN740,RMDF!AU740,RMDF!BB740,RMDF!BI740), RMDF!BP740=ROUND(RMDF!BP740,4))</f>
        <v>1</v>
      </c>
      <c r="BN740" s="317">
        <f>RMDF!BN740</f>
        <v>0</v>
      </c>
      <c r="BO740" s="318" t="str">
        <f>IF(BN740=0,"",_xlfn.XLOOKUP(BN740,StatePicklist!$1:$1,StatePicklist!$3:$3,"NA",0))</f>
        <v/>
      </c>
      <c r="BP740" s="297" t="str">
        <f ca="1">IF(RMDF!BO740="", "", IF(ISNUMBER(MATCH(RMDF!BO740, INDIRECT(BO740), 0)), "OK", "Invalid"))</f>
        <v/>
      </c>
      <c r="BQ740" s="281"/>
      <c r="BR740" s="281"/>
      <c r="BS740" s="281"/>
      <c r="BT740" s="281" t="b">
        <f>AND(RMDF!BW740&gt;=0, RMDF!BW740&lt;=1-SUM(RMDF!Z740,RMDF!AG740,RMDF!AN740,RMDF!AU740,RMDF!BB740,RMDF!BI740,RMDF!BP740), RMDF!BW740=ROUND(RMDF!BW740,4))</f>
        <v>1</v>
      </c>
      <c r="BU740" s="317">
        <f>RMDF!BU740</f>
        <v>0</v>
      </c>
      <c r="BV740" s="318" t="str">
        <f>IF(BU740=0,"",_xlfn.XLOOKUP(BU740,StatePicklist!$1:$1,StatePicklist!$3:$3,"NA",0))</f>
        <v/>
      </c>
      <c r="BW740" s="297" t="str">
        <f ca="1">IF(RMDF!BV740="", "", IF(ISNUMBER(MATCH(RMDF!BV740, INDIRECT(BV740), 0)), "OK", "Invalid"))</f>
        <v/>
      </c>
      <c r="BX740" s="281"/>
      <c r="BY740" s="281"/>
      <c r="BZ740" s="281"/>
      <c r="CA740" s="281" t="b">
        <f>AND(RMDF!CD740&gt;=0, RMDF!CD740&lt;=1-SUM(RMDF!Z740,RMDF!AG740,RMDF!AN740,RMDF!AU740,RMDF!BB740,RMDF!BI740,RMDF!BP740,RMDF!BW740), RMDF!CD740=ROUND(RMDF!CD740,4))</f>
        <v>1</v>
      </c>
      <c r="CB740" s="317">
        <f>RMDF!CB740</f>
        <v>0</v>
      </c>
      <c r="CC740" s="318" t="str">
        <f>IF(CB740=0,"",_xlfn.XLOOKUP(CB740,StatePicklist!$1:$1,StatePicklist!$3:$3,"NA",0))</f>
        <v/>
      </c>
      <c r="CD740" s="297" t="str">
        <f ca="1">IF(RMDF!CC740="", "", IF(ISNUMBER(MATCH(RMDF!CC740, INDIRECT(CC740), 0)), "OK", "Invalid"))</f>
        <v/>
      </c>
      <c r="CE740" s="281"/>
      <c r="CF740" s="281"/>
      <c r="CG740" s="281"/>
      <c r="CH740" s="281" t="b">
        <f>AND(RMDF!CK740&gt;=0, RMDF!CK740&lt;=1-SUM(RMDF!Z740,RMDF!AG740,RMDF!AN740,RMDF!AU740,RMDF!BB740,RMDF!BI740,RMDF!BP740,RMDF!BW740,RMDF!CD740), RMDF!CK740=ROUND(RMDF!CK740,4))</f>
        <v>1</v>
      </c>
      <c r="CI740" s="317">
        <f>RMDF!CI740</f>
        <v>0</v>
      </c>
      <c r="CJ740" s="318" t="str">
        <f>IF(CI740=0,"",_xlfn.XLOOKUP(CI740,StatePicklist!$1:$1,StatePicklist!$3:$3,"NA",0))</f>
        <v/>
      </c>
      <c r="CK740" s="297" t="str">
        <f ca="1">IF(RMDF!CJ740="", "", IF(ISNUMBER(MATCH(RMDF!CJ740, INDIRECT(CJ740), 0)), "OK", "Invalid"))</f>
        <v/>
      </c>
      <c r="CL740" s="281"/>
      <c r="CM740" s="281"/>
      <c r="CN740" s="281"/>
      <c r="CO740" s="281" t="b">
        <f>AND(RMDF!CR740&gt;=0, RMDF!CR740&lt;=1-SUM(RMDF!Z740,RMDF!AG740,RMDF!AN740,RMDF!AU740,RMDF!BB740,RMDF!BI740,RMDF!BP740,RMDF!BW740,RMDF!CD740,RMDF!CK740), RMDF!CR740=ROUND(RMDF!CR740,4))</f>
        <v>1</v>
      </c>
      <c r="CP740" s="317">
        <f>RMDF!CP740</f>
        <v>0</v>
      </c>
      <c r="CQ740" s="318" t="str">
        <f>IF(CP740=0,"",_xlfn.XLOOKUP(CP740,StatePicklist!$1:$1,StatePicklist!$3:$3,"NA",0))</f>
        <v/>
      </c>
      <c r="CR740" s="297" t="str">
        <f ca="1">IF(RMDF!CQ740="", "", IF(ISNUMBER(MATCH(RMDF!CQ740, INDIRECT(CQ740), 0)), "OK", "Invalid"))</f>
        <v/>
      </c>
      <c r="CS740" s="281"/>
      <c r="CT740" s="281"/>
      <c r="CU740" s="281"/>
      <c r="CV740" s="281" t="b">
        <f>AND(RMDF!CY740&gt;=0, RMDF!CY740&lt;=1-SUM(RMDF!Z740,RMDF!AG740,RMDF!AN740,RMDF!AU740,RMDF!BB740,RMDF!BI740,RMDF!BP740,RMDF!BW740,RMDF!CD740,RMDF!CK740,RMDF!CR740), RMDF!CY740=ROUND(RMDF!CY740,4))</f>
        <v>1</v>
      </c>
      <c r="CW740" s="317">
        <f>RMDF!CW740</f>
        <v>0</v>
      </c>
      <c r="CX740" s="318" t="str">
        <f>IF(CW740=0,"",_xlfn.XLOOKUP(CW740,StatePicklist!$1:$1,StatePicklist!$3:$3,"NA",0))</f>
        <v/>
      </c>
      <c r="CY740" s="297" t="str">
        <f ca="1">IF(RMDF!CX740="", "", IF(ISNUMBER(MATCH(RMDF!CX740, INDIRECT(CX740), 0)), "OK", "Invalid"))</f>
        <v/>
      </c>
      <c r="CZ740" s="281"/>
      <c r="DA740" s="281"/>
      <c r="DB740" s="281"/>
      <c r="DC740" s="281" t="b">
        <f>AND(RMDF!DF740&gt;=0, RMDF!DF740&lt;=1-SUM(RMDF!Z740,RMDF!AG740,RMDF!AN740,RMDF!AU740,RMDF!BB740,RMDF!BI740,RMDF!BP740,RMDF!BW740,RMDF!CD740,RMDF!CK740,RMDF!CR740,RMDF!CY740), RMDF!DF740=ROUND(RMDF!DF740,4))</f>
        <v>1</v>
      </c>
      <c r="DD740" s="317">
        <f>RMDF!DD740</f>
        <v>0</v>
      </c>
      <c r="DE740" s="318" t="str">
        <f>IF(DD740=0,"",_xlfn.XLOOKUP(DD740,StatePicklist!$1:$1,StatePicklist!$3:$3,"NA",0))</f>
        <v/>
      </c>
      <c r="DF740" s="297" t="str">
        <f ca="1">IF(RMDF!DE740="", "", IF(ISNUMBER(MATCH(RMDF!DE740, INDIRECT(DE740), 0)), "OK", "Invalid"))</f>
        <v/>
      </c>
      <c r="DG740" s="281"/>
      <c r="DH740" s="281"/>
      <c r="DI740" s="281"/>
      <c r="DJ740" s="281" t="b">
        <f>AND(RMDF!DM740&gt;=0, RMDF!DM740&lt;=1-SUM(RMDF!Z740,RMDF!AG740,RMDF!AN740,RMDF!AU740,RMDF!BB740,RMDF!BI740,RMDF!BP740,RMDF!BW740,RMDF!CD740,RMDF!CK740,RMDF!CR740,RMDF!CY740,RMDF!DF740), RMDF!DM740=ROUND(RMDF!DM740,4))</f>
        <v>1</v>
      </c>
      <c r="DK740" s="317">
        <f>RMDF!DK740</f>
        <v>0</v>
      </c>
      <c r="DL740" s="318" t="str">
        <f>IF(DK740=0,"",_xlfn.XLOOKUP(DK740,StatePicklist!$1:$1,StatePicklist!$3:$3,"NA",0))</f>
        <v/>
      </c>
      <c r="DM740" s="297" t="str">
        <f ca="1">IF(RMDF!DL740="", "", IF(ISNUMBER(MATCH(RMDF!DL740, INDIRECT(DL740), 0)), "OK", "Invalid"))</f>
        <v/>
      </c>
      <c r="DN740" s="281"/>
      <c r="DO740" s="281"/>
      <c r="DP740" s="281"/>
      <c r="DQ740" s="281" t="b">
        <f>AND(RMDF!DT740&gt;=0, RMDF!DT740&lt;=1-SUM(RMDF!Z740,RMDF!AG740,RMDF!AN740,RMDF!AU740,RMDF!BB740,RMDF!BI740,RMDF!BP740,RMDF!BW740,RMDF!CD740,RMDF!CK740,RMDF!CR740,RMDF!CY740,RMDF!DF740,RMDF!DM740), RMDF!DT740=ROUND(RMDF!DT740,4))</f>
        <v>1</v>
      </c>
      <c r="DR740" s="317">
        <f>RMDF!DR740</f>
        <v>0</v>
      </c>
      <c r="DS740" s="318" t="str">
        <f>IF(DR740=0,"",_xlfn.XLOOKUP(DR740,StatePicklist!$1:$1,StatePicklist!$3:$3,"NA",0))</f>
        <v/>
      </c>
      <c r="DT740" s="297" t="str">
        <f ca="1">IF(RMDF!DS740="", "", IF(ISNUMBER(MATCH(RMDF!DS740, INDIRECT(DS740), 0)), "OK", "Invalid"))</f>
        <v/>
      </c>
      <c r="DU740" s="281"/>
      <c r="DV740" s="281"/>
      <c r="DW740" s="281"/>
      <c r="DX740" s="281" t="b">
        <f>AND(RMDF!EA740&gt;=0, RMDF!EA740&lt;=1-SUM(RMDF!Z740,RMDF!AG740,RMDF!AN740,RMDF!AU740,RMDF!BB740,RMDF!BI740,RMDF!BP740,RMDF!BW740,RMDF!CD740,RMDF!CK740,RMDF!CR740,RMDF!CY740,RMDF!DF740,RMDF!DM740,RMDF!DT740), RMDF!EA740=ROUND(RMDF!EA740,4))</f>
        <v>1</v>
      </c>
      <c r="DY740" s="317">
        <f>RMDF!DY740</f>
        <v>0</v>
      </c>
      <c r="DZ740" s="318" t="str">
        <f>IF(DY740=0,"",_xlfn.XLOOKUP(DY740,StatePicklist!$1:$1,StatePicklist!$3:$3,"NA",0))</f>
        <v/>
      </c>
      <c r="EA740" s="297" t="str">
        <f ca="1">IF(RMDF!DZ740="", "", IF(ISNUMBER(MATCH(RMDF!DZ740, INDIRECT(DZ740), 0)), "OK", "Invalid"))</f>
        <v/>
      </c>
      <c r="EB740" s="281"/>
      <c r="EC740" s="281"/>
      <c r="ED740" s="281"/>
      <c r="EE740" s="281" t="b">
        <f>AND(RMDF!EH740&gt;=0, RMDF!EH740&lt;=1-SUM(RMDF!Z740,RMDF!AG740,RMDF!AN740,RMDF!AU740,RMDF!BB740,RMDF!BI740,RMDF!BP740,RMDF!BW740,RMDF!CD740,RMDF!CK740,RMDF!CR740,RMDF!CY740,RMDF!DF740,RMDF!DM740,RMDF!DT740,RMDF!EA740), RMDF!EH740=ROUND(RMDF!EH740,4))</f>
        <v>1</v>
      </c>
      <c r="EF740" s="317">
        <f>RMDF!EF740</f>
        <v>0</v>
      </c>
      <c r="EG740" s="318" t="str">
        <f>IF(EF740=0,"",_xlfn.XLOOKUP(EF740,StatePicklist!$1:$1,StatePicklist!$3:$3,"NA",0))</f>
        <v/>
      </c>
      <c r="EH740" s="297" t="str">
        <f ca="1">IF(RMDF!EG740="", "", IF(ISNUMBER(MATCH(RMDF!EG740, INDIRECT(EG740), 0)), "OK", "Invalid"))</f>
        <v/>
      </c>
      <c r="EI740" s="281"/>
      <c r="EJ740" s="281"/>
      <c r="EK740" s="281"/>
      <c r="EL740" s="281" t="b">
        <f>AND(RMDF!EO740&gt;=0, RMDF!EO740&lt;=1-SUM(RMDF!Z740,RMDF!AG740,RMDF!AN740,RMDF!AU740,RMDF!BB740,RMDF!BI740,RMDF!BP740,RMDF!BW740,RMDF!CD740,RMDF!CK740,RMDF!CR740,RMDF!CY740,RMDF!DF740,RMDF!DM740,RMDF!DT740,RMDF!EA740,RMDF!EH740), RMDF!EO740=ROUND(RMDF!EO740,4))</f>
        <v>1</v>
      </c>
      <c r="EM740" s="317">
        <f>RMDF!EM740</f>
        <v>0</v>
      </c>
      <c r="EN740" s="318" t="str">
        <f>IF(EM740=0,"",_xlfn.XLOOKUP(EM740,StatePicklist!$1:$1,StatePicklist!$3:$3,"NA",0))</f>
        <v/>
      </c>
      <c r="EO740" s="297" t="str">
        <f ca="1">IF(RMDF!EN740="", "", IF(ISNUMBER(MATCH(RMDF!EN740, INDIRECT(EN740), 0)), "OK", "Invalid"))</f>
        <v/>
      </c>
      <c r="EP740" s="281"/>
      <c r="EQ740" s="281"/>
      <c r="ER740" s="281"/>
      <c r="ES740" s="281" t="b">
        <f>AND(RMDF!EV740&gt;=0, RMDF!EV740&lt;=1-SUM(RMDF!Z740,RMDF!AG740,RMDF!AN740,RMDF!AU740,RMDF!BB740,RMDF!BI740,RMDF!BP740,RMDF!BW740,RMDF!CD740,RMDF!CK740,RMDF!CR740,RMDF!CY740,RMDF!DF740,RMDF!DM740,RMDF!DT740,RMDF!EA740,RMDF!EH740,RMDF!EO740), RMDF!EV740=ROUND(RMDF!EV740,4))</f>
        <v>1</v>
      </c>
      <c r="ET740" s="317">
        <f>RMDF!ET740</f>
        <v>0</v>
      </c>
      <c r="EU740" s="318" t="str">
        <f>IF(ET740=0,"",_xlfn.XLOOKUP(ET740,StatePicklist!$1:$1,StatePicklist!$3:$3,"NA",0))</f>
        <v/>
      </c>
      <c r="EV740" s="297" t="str">
        <f ca="1">IF(RMDF!EU740="", "", IF(ISNUMBER(MATCH(RMDF!EU740, INDIRECT(EU740), 0)), "OK", "Invalid"))</f>
        <v/>
      </c>
      <c r="EW740" s="281"/>
      <c r="EX740" s="281"/>
      <c r="EY740" s="281"/>
      <c r="EZ740" s="281" t="b">
        <f>AND(RMDF!FC740&gt;=0, RMDF!FC740&lt;=1-SUM(RMDF!Z740,RMDF!AG740,RMDF!AN740,RMDF!AU740,RMDF!BB740,RMDF!BI740,RMDF!BP740,RMDF!BW740,RMDF!CD740,RMDF!CK740,RMDF!CR740,RMDF!CY740,RMDF!DF740,RMDF!DM740,RMDF!DT740,RMDF!EA740,RMDF!EH740,RMDF!EO740,RMDF!EV740), RMDF!FC740=ROUND(RMDF!FC740,4))</f>
        <v>1</v>
      </c>
      <c r="FA740" s="317">
        <f>RMDF!FA740</f>
        <v>0</v>
      </c>
      <c r="FB740" s="318" t="str">
        <f>IF(FA740=0,"",_xlfn.XLOOKUP(FA740,StatePicklist!$1:$1,StatePicklist!$3:$3,"NA",0))</f>
        <v/>
      </c>
      <c r="FC740" s="297" t="str">
        <f ca="1">IF(RMDF!FB740="", "", IF(ISNUMBER(MATCH(RMDF!FB740, INDIRECT(FB740), 0)), "OK", "Invalid"))</f>
        <v/>
      </c>
    </row>
    <row r="741" spans="1:159" s="205" customFormat="1" ht="39.9" customHeight="1" x14ac:dyDescent="0.25">
      <c r="A741" s="206"/>
      <c r="B741" s="196"/>
      <c r="C741" s="197"/>
      <c r="D741" s="198"/>
      <c r="E741" s="199"/>
      <c r="F741" s="200"/>
      <c r="G741" s="201"/>
      <c r="H741" s="292"/>
      <c r="I741" s="305">
        <f>RMDF!I741</f>
        <v>0</v>
      </c>
      <c r="J741" s="305" t="str">
        <f>IF(I741=ProductCode!$B$30,"PDReclPost",IF(OR(I741=ProductCode!$C$30,I741=ProductCode!$E$30,I741=ProductCode!$G$30),"PDPreCon",IF(OR(I741=ProductCode!$D$30,I741=ProductCode!$F$30),"PDNotReclPost","")))</f>
        <v/>
      </c>
      <c r="K741" s="305" t="str">
        <f t="shared" si="42"/>
        <v/>
      </c>
      <c r="L741" s="289"/>
      <c r="M741" s="305" t="str">
        <f t="shared" si="42"/>
        <v/>
      </c>
      <c r="N741" s="289" t="b">
        <f>AND(RMDF!N741&gt;=0, RMDF!N741&lt;=1-RMDF!L741, RMDF!N741=ROUND(RMDF!N741,4))</f>
        <v>1</v>
      </c>
      <c r="O741" s="286" t="str">
        <f>IF(P741="","",IF(I741="","",IF(LEFT(I741,13)="Reclaimed pos",RawMaterialCode!$E$569,RawMaterialCode!$E$568)))</f>
        <v>Reclaimed pre-consumer mixed fibers (RM0578)</v>
      </c>
      <c r="P741" s="295">
        <f t="shared" si="43"/>
        <v>1</v>
      </c>
      <c r="Q741" s="202"/>
      <c r="R741" s="203"/>
      <c r="S741" s="204" t="str">
        <f t="shared" si="44"/>
        <v/>
      </c>
      <c r="T741" s="281"/>
      <c r="U741" s="281"/>
      <c r="V741" s="281"/>
      <c r="W741" s="281"/>
      <c r="X741" s="317">
        <f>RMDF!X741</f>
        <v>0</v>
      </c>
      <c r="Y741" s="318" t="str">
        <f>IF(X741=0,"",_xlfn.XLOOKUP(X741,StatePicklist!$1:$1,StatePicklist!$3:$3,"NA",0))</f>
        <v/>
      </c>
      <c r="Z741" s="297" t="str">
        <f ca="1">IF(RMDF!Y741="", "", IF(ISNUMBER(MATCH(RMDF!Y741, INDIRECT(Y741), 0)), "OK", "Invalid"))</f>
        <v/>
      </c>
      <c r="AA741" s="281"/>
      <c r="AB741" s="281"/>
      <c r="AC741" s="281"/>
      <c r="AD741" s="281" t="b">
        <f>AND(RMDF!AG741&gt;=0, RMDF!AG741&lt;=1-RMDF!Z741, RMDF!AG741=ROUND(RMDF!AG741,4))</f>
        <v>1</v>
      </c>
      <c r="AE741" s="317">
        <f>RMDF!AE741</f>
        <v>0</v>
      </c>
      <c r="AF741" s="318" t="str">
        <f>IF(AE741=0,"",_xlfn.XLOOKUP(AE741,StatePicklist!$1:$1,StatePicklist!$3:$3,"NA",0))</f>
        <v/>
      </c>
      <c r="AG741" s="297" t="str">
        <f ca="1">IF(RMDF!AF741="", "", IF(ISNUMBER(MATCH(RMDF!AF741, INDIRECT(AF741), 0)), "OK", "Invalid"))</f>
        <v/>
      </c>
      <c r="AH741" s="281"/>
      <c r="AI741" s="281"/>
      <c r="AJ741" s="281"/>
      <c r="AK741" s="281" t="b">
        <f>AND(RMDF!AN741&gt;=0, RMDF!AN741&lt;=1-SUM(RMDF!Z741,RMDF!AG741), RMDF!AN741=ROUND(RMDF!AN741,4))</f>
        <v>1</v>
      </c>
      <c r="AL741" s="317">
        <f>RMDF!AL741</f>
        <v>0</v>
      </c>
      <c r="AM741" s="318" t="str">
        <f>IF(AL741=0,"",_xlfn.XLOOKUP(AL741,StatePicklist!$1:$1,StatePicklist!$3:$3,"NA",0))</f>
        <v/>
      </c>
      <c r="AN741" s="297" t="str">
        <f ca="1">IF(RMDF!AM741="", "", IF(ISNUMBER(MATCH(RMDF!AM741, INDIRECT(AM741), 0)), "OK", "Invalid"))</f>
        <v/>
      </c>
      <c r="AO741" s="281"/>
      <c r="AP741" s="281"/>
      <c r="AQ741" s="281"/>
      <c r="AR741" s="281" t="b">
        <f>AND(RMDF!AU741&gt;=0, RMDF!AU741&lt;=1-SUM(RMDF!Z741,RMDF!AG741,RMDF!AN741), RMDF!AU741=ROUND(RMDF!AU741,4))</f>
        <v>1</v>
      </c>
      <c r="AS741" s="317">
        <f>RMDF!AS741</f>
        <v>0</v>
      </c>
      <c r="AT741" s="318" t="str">
        <f>IF(AS741=0,"",_xlfn.XLOOKUP(AS741,StatePicklist!$1:$1,StatePicklist!$3:$3,"NA",0))</f>
        <v/>
      </c>
      <c r="AU741" s="297" t="str">
        <f ca="1">IF(RMDF!AT741="", "", IF(ISNUMBER(MATCH(RMDF!AT741, INDIRECT(AT741), 0)), "OK", "Invalid"))</f>
        <v/>
      </c>
      <c r="AV741" s="281"/>
      <c r="AW741" s="281"/>
      <c r="AX741" s="281"/>
      <c r="AY741" s="281" t="b">
        <f>AND(RMDF!BB741&gt;=0, RMDF!BB741&lt;=1-SUM(RMDF!Z741,RMDF!AG741,RMDF!AN741,RMDF!AU741), RMDF!BB741=ROUND(RMDF!BB741,4))</f>
        <v>1</v>
      </c>
      <c r="AZ741" s="317">
        <f>RMDF!AZ741</f>
        <v>0</v>
      </c>
      <c r="BA741" s="318" t="str">
        <f>IF(AZ741=0,"",_xlfn.XLOOKUP(AZ741,StatePicklist!$1:$1,StatePicklist!$3:$3,"NA",0))</f>
        <v/>
      </c>
      <c r="BB741" s="297" t="str">
        <f ca="1">IF(RMDF!BA741="", "", IF(ISNUMBER(MATCH(RMDF!BA741, INDIRECT(BA741), 0)), "OK", "Invalid"))</f>
        <v/>
      </c>
      <c r="BC741" s="281"/>
      <c r="BD741" s="281"/>
      <c r="BE741" s="281"/>
      <c r="BF741" s="281" t="b">
        <f>AND(RMDF!BI741&gt;=0, RMDF!BI741&lt;=1-SUM(RMDF!Z741,RMDF!AG741,RMDF!AN741,RMDF!AU741,RMDF!BB741), RMDF!BI741=ROUND(RMDF!BI741,4))</f>
        <v>1</v>
      </c>
      <c r="BG741" s="317">
        <f>RMDF!BG741</f>
        <v>0</v>
      </c>
      <c r="BH741" s="318" t="str">
        <f>IF(BG741=0,"",_xlfn.XLOOKUP(BG741,StatePicklist!$1:$1,StatePicklist!$3:$3,"NA",0))</f>
        <v/>
      </c>
      <c r="BI741" s="297" t="str">
        <f ca="1">IF(RMDF!BH741="", "", IF(ISNUMBER(MATCH(RMDF!BH741, INDIRECT(BH741), 0)), "OK", "Invalid"))</f>
        <v/>
      </c>
      <c r="BJ741" s="281"/>
      <c r="BK741" s="281"/>
      <c r="BL741" s="281"/>
      <c r="BM741" s="281" t="b">
        <f>AND(RMDF!BP741&gt;=0, RMDF!BP741&lt;=1-SUM(RMDF!Z741,RMDF!AG741,RMDF!AN741,RMDF!AU741,RMDF!BB741,RMDF!BI741), RMDF!BP741=ROUND(RMDF!BP741,4))</f>
        <v>1</v>
      </c>
      <c r="BN741" s="317">
        <f>RMDF!BN741</f>
        <v>0</v>
      </c>
      <c r="BO741" s="318" t="str">
        <f>IF(BN741=0,"",_xlfn.XLOOKUP(BN741,StatePicklist!$1:$1,StatePicklist!$3:$3,"NA",0))</f>
        <v/>
      </c>
      <c r="BP741" s="297" t="str">
        <f ca="1">IF(RMDF!BO741="", "", IF(ISNUMBER(MATCH(RMDF!BO741, INDIRECT(BO741), 0)), "OK", "Invalid"))</f>
        <v/>
      </c>
      <c r="BQ741" s="281"/>
      <c r="BR741" s="281"/>
      <c r="BS741" s="281"/>
      <c r="BT741" s="281" t="b">
        <f>AND(RMDF!BW741&gt;=0, RMDF!BW741&lt;=1-SUM(RMDF!Z741,RMDF!AG741,RMDF!AN741,RMDF!AU741,RMDF!BB741,RMDF!BI741,RMDF!BP741), RMDF!BW741=ROUND(RMDF!BW741,4))</f>
        <v>1</v>
      </c>
      <c r="BU741" s="317">
        <f>RMDF!BU741</f>
        <v>0</v>
      </c>
      <c r="BV741" s="318" t="str">
        <f>IF(BU741=0,"",_xlfn.XLOOKUP(BU741,StatePicklist!$1:$1,StatePicklist!$3:$3,"NA",0))</f>
        <v/>
      </c>
      <c r="BW741" s="297" t="str">
        <f ca="1">IF(RMDF!BV741="", "", IF(ISNUMBER(MATCH(RMDF!BV741, INDIRECT(BV741), 0)), "OK", "Invalid"))</f>
        <v/>
      </c>
      <c r="BX741" s="281"/>
      <c r="BY741" s="281"/>
      <c r="BZ741" s="281"/>
      <c r="CA741" s="281" t="b">
        <f>AND(RMDF!CD741&gt;=0, RMDF!CD741&lt;=1-SUM(RMDF!Z741,RMDF!AG741,RMDF!AN741,RMDF!AU741,RMDF!BB741,RMDF!BI741,RMDF!BP741,RMDF!BW741), RMDF!CD741=ROUND(RMDF!CD741,4))</f>
        <v>1</v>
      </c>
      <c r="CB741" s="317">
        <f>RMDF!CB741</f>
        <v>0</v>
      </c>
      <c r="CC741" s="318" t="str">
        <f>IF(CB741=0,"",_xlfn.XLOOKUP(CB741,StatePicklist!$1:$1,StatePicklist!$3:$3,"NA",0))</f>
        <v/>
      </c>
      <c r="CD741" s="297" t="str">
        <f ca="1">IF(RMDF!CC741="", "", IF(ISNUMBER(MATCH(RMDF!CC741, INDIRECT(CC741), 0)), "OK", "Invalid"))</f>
        <v/>
      </c>
      <c r="CE741" s="281"/>
      <c r="CF741" s="281"/>
      <c r="CG741" s="281"/>
      <c r="CH741" s="281" t="b">
        <f>AND(RMDF!CK741&gt;=0, RMDF!CK741&lt;=1-SUM(RMDF!Z741,RMDF!AG741,RMDF!AN741,RMDF!AU741,RMDF!BB741,RMDF!BI741,RMDF!BP741,RMDF!BW741,RMDF!CD741), RMDF!CK741=ROUND(RMDF!CK741,4))</f>
        <v>1</v>
      </c>
      <c r="CI741" s="317">
        <f>RMDF!CI741</f>
        <v>0</v>
      </c>
      <c r="CJ741" s="318" t="str">
        <f>IF(CI741=0,"",_xlfn.XLOOKUP(CI741,StatePicklist!$1:$1,StatePicklist!$3:$3,"NA",0))</f>
        <v/>
      </c>
      <c r="CK741" s="297" t="str">
        <f ca="1">IF(RMDF!CJ741="", "", IF(ISNUMBER(MATCH(RMDF!CJ741, INDIRECT(CJ741), 0)), "OK", "Invalid"))</f>
        <v/>
      </c>
      <c r="CL741" s="281"/>
      <c r="CM741" s="281"/>
      <c r="CN741" s="281"/>
      <c r="CO741" s="281" t="b">
        <f>AND(RMDF!CR741&gt;=0, RMDF!CR741&lt;=1-SUM(RMDF!Z741,RMDF!AG741,RMDF!AN741,RMDF!AU741,RMDF!BB741,RMDF!BI741,RMDF!BP741,RMDF!BW741,RMDF!CD741,RMDF!CK741), RMDF!CR741=ROUND(RMDF!CR741,4))</f>
        <v>1</v>
      </c>
      <c r="CP741" s="317">
        <f>RMDF!CP741</f>
        <v>0</v>
      </c>
      <c r="CQ741" s="318" t="str">
        <f>IF(CP741=0,"",_xlfn.XLOOKUP(CP741,StatePicklist!$1:$1,StatePicklist!$3:$3,"NA",0))</f>
        <v/>
      </c>
      <c r="CR741" s="297" t="str">
        <f ca="1">IF(RMDF!CQ741="", "", IF(ISNUMBER(MATCH(RMDF!CQ741, INDIRECT(CQ741), 0)), "OK", "Invalid"))</f>
        <v/>
      </c>
      <c r="CS741" s="281"/>
      <c r="CT741" s="281"/>
      <c r="CU741" s="281"/>
      <c r="CV741" s="281" t="b">
        <f>AND(RMDF!CY741&gt;=0, RMDF!CY741&lt;=1-SUM(RMDF!Z741,RMDF!AG741,RMDF!AN741,RMDF!AU741,RMDF!BB741,RMDF!BI741,RMDF!BP741,RMDF!BW741,RMDF!CD741,RMDF!CK741,RMDF!CR741), RMDF!CY741=ROUND(RMDF!CY741,4))</f>
        <v>1</v>
      </c>
      <c r="CW741" s="317">
        <f>RMDF!CW741</f>
        <v>0</v>
      </c>
      <c r="CX741" s="318" t="str">
        <f>IF(CW741=0,"",_xlfn.XLOOKUP(CW741,StatePicklist!$1:$1,StatePicklist!$3:$3,"NA",0))</f>
        <v/>
      </c>
      <c r="CY741" s="297" t="str">
        <f ca="1">IF(RMDF!CX741="", "", IF(ISNUMBER(MATCH(RMDF!CX741, INDIRECT(CX741), 0)), "OK", "Invalid"))</f>
        <v/>
      </c>
      <c r="CZ741" s="281"/>
      <c r="DA741" s="281"/>
      <c r="DB741" s="281"/>
      <c r="DC741" s="281" t="b">
        <f>AND(RMDF!DF741&gt;=0, RMDF!DF741&lt;=1-SUM(RMDF!Z741,RMDF!AG741,RMDF!AN741,RMDF!AU741,RMDF!BB741,RMDF!BI741,RMDF!BP741,RMDF!BW741,RMDF!CD741,RMDF!CK741,RMDF!CR741,RMDF!CY741), RMDF!DF741=ROUND(RMDF!DF741,4))</f>
        <v>1</v>
      </c>
      <c r="DD741" s="317">
        <f>RMDF!DD741</f>
        <v>0</v>
      </c>
      <c r="DE741" s="318" t="str">
        <f>IF(DD741=0,"",_xlfn.XLOOKUP(DD741,StatePicklist!$1:$1,StatePicklist!$3:$3,"NA",0))</f>
        <v/>
      </c>
      <c r="DF741" s="297" t="str">
        <f ca="1">IF(RMDF!DE741="", "", IF(ISNUMBER(MATCH(RMDF!DE741, INDIRECT(DE741), 0)), "OK", "Invalid"))</f>
        <v/>
      </c>
      <c r="DG741" s="281"/>
      <c r="DH741" s="281"/>
      <c r="DI741" s="281"/>
      <c r="DJ741" s="281" t="b">
        <f>AND(RMDF!DM741&gt;=0, RMDF!DM741&lt;=1-SUM(RMDF!Z741,RMDF!AG741,RMDF!AN741,RMDF!AU741,RMDF!BB741,RMDF!BI741,RMDF!BP741,RMDF!BW741,RMDF!CD741,RMDF!CK741,RMDF!CR741,RMDF!CY741,RMDF!DF741), RMDF!DM741=ROUND(RMDF!DM741,4))</f>
        <v>1</v>
      </c>
      <c r="DK741" s="317">
        <f>RMDF!DK741</f>
        <v>0</v>
      </c>
      <c r="DL741" s="318" t="str">
        <f>IF(DK741=0,"",_xlfn.XLOOKUP(DK741,StatePicklist!$1:$1,StatePicklist!$3:$3,"NA",0))</f>
        <v/>
      </c>
      <c r="DM741" s="297" t="str">
        <f ca="1">IF(RMDF!DL741="", "", IF(ISNUMBER(MATCH(RMDF!DL741, INDIRECT(DL741), 0)), "OK", "Invalid"))</f>
        <v/>
      </c>
      <c r="DN741" s="281"/>
      <c r="DO741" s="281"/>
      <c r="DP741" s="281"/>
      <c r="DQ741" s="281" t="b">
        <f>AND(RMDF!DT741&gt;=0, RMDF!DT741&lt;=1-SUM(RMDF!Z741,RMDF!AG741,RMDF!AN741,RMDF!AU741,RMDF!BB741,RMDF!BI741,RMDF!BP741,RMDF!BW741,RMDF!CD741,RMDF!CK741,RMDF!CR741,RMDF!CY741,RMDF!DF741,RMDF!DM741), RMDF!DT741=ROUND(RMDF!DT741,4))</f>
        <v>1</v>
      </c>
      <c r="DR741" s="317">
        <f>RMDF!DR741</f>
        <v>0</v>
      </c>
      <c r="DS741" s="318" t="str">
        <f>IF(DR741=0,"",_xlfn.XLOOKUP(DR741,StatePicklist!$1:$1,StatePicklist!$3:$3,"NA",0))</f>
        <v/>
      </c>
      <c r="DT741" s="297" t="str">
        <f ca="1">IF(RMDF!DS741="", "", IF(ISNUMBER(MATCH(RMDF!DS741, INDIRECT(DS741), 0)), "OK", "Invalid"))</f>
        <v/>
      </c>
      <c r="DU741" s="281"/>
      <c r="DV741" s="281"/>
      <c r="DW741" s="281"/>
      <c r="DX741" s="281" t="b">
        <f>AND(RMDF!EA741&gt;=0, RMDF!EA741&lt;=1-SUM(RMDF!Z741,RMDF!AG741,RMDF!AN741,RMDF!AU741,RMDF!BB741,RMDF!BI741,RMDF!BP741,RMDF!BW741,RMDF!CD741,RMDF!CK741,RMDF!CR741,RMDF!CY741,RMDF!DF741,RMDF!DM741,RMDF!DT741), RMDF!EA741=ROUND(RMDF!EA741,4))</f>
        <v>1</v>
      </c>
      <c r="DY741" s="317">
        <f>RMDF!DY741</f>
        <v>0</v>
      </c>
      <c r="DZ741" s="318" t="str">
        <f>IF(DY741=0,"",_xlfn.XLOOKUP(DY741,StatePicklist!$1:$1,StatePicklist!$3:$3,"NA",0))</f>
        <v/>
      </c>
      <c r="EA741" s="297" t="str">
        <f ca="1">IF(RMDF!DZ741="", "", IF(ISNUMBER(MATCH(RMDF!DZ741, INDIRECT(DZ741), 0)), "OK", "Invalid"))</f>
        <v/>
      </c>
      <c r="EB741" s="281"/>
      <c r="EC741" s="281"/>
      <c r="ED741" s="281"/>
      <c r="EE741" s="281" t="b">
        <f>AND(RMDF!EH741&gt;=0, RMDF!EH741&lt;=1-SUM(RMDF!Z741,RMDF!AG741,RMDF!AN741,RMDF!AU741,RMDF!BB741,RMDF!BI741,RMDF!BP741,RMDF!BW741,RMDF!CD741,RMDF!CK741,RMDF!CR741,RMDF!CY741,RMDF!DF741,RMDF!DM741,RMDF!DT741,RMDF!EA741), RMDF!EH741=ROUND(RMDF!EH741,4))</f>
        <v>1</v>
      </c>
      <c r="EF741" s="317">
        <f>RMDF!EF741</f>
        <v>0</v>
      </c>
      <c r="EG741" s="318" t="str">
        <f>IF(EF741=0,"",_xlfn.XLOOKUP(EF741,StatePicklist!$1:$1,StatePicklist!$3:$3,"NA",0))</f>
        <v/>
      </c>
      <c r="EH741" s="297" t="str">
        <f ca="1">IF(RMDF!EG741="", "", IF(ISNUMBER(MATCH(RMDF!EG741, INDIRECT(EG741), 0)), "OK", "Invalid"))</f>
        <v/>
      </c>
      <c r="EI741" s="281"/>
      <c r="EJ741" s="281"/>
      <c r="EK741" s="281"/>
      <c r="EL741" s="281" t="b">
        <f>AND(RMDF!EO741&gt;=0, RMDF!EO741&lt;=1-SUM(RMDF!Z741,RMDF!AG741,RMDF!AN741,RMDF!AU741,RMDF!BB741,RMDF!BI741,RMDF!BP741,RMDF!BW741,RMDF!CD741,RMDF!CK741,RMDF!CR741,RMDF!CY741,RMDF!DF741,RMDF!DM741,RMDF!DT741,RMDF!EA741,RMDF!EH741), RMDF!EO741=ROUND(RMDF!EO741,4))</f>
        <v>1</v>
      </c>
      <c r="EM741" s="317">
        <f>RMDF!EM741</f>
        <v>0</v>
      </c>
      <c r="EN741" s="318" t="str">
        <f>IF(EM741=0,"",_xlfn.XLOOKUP(EM741,StatePicklist!$1:$1,StatePicklist!$3:$3,"NA",0))</f>
        <v/>
      </c>
      <c r="EO741" s="297" t="str">
        <f ca="1">IF(RMDF!EN741="", "", IF(ISNUMBER(MATCH(RMDF!EN741, INDIRECT(EN741), 0)), "OK", "Invalid"))</f>
        <v/>
      </c>
      <c r="EP741" s="281"/>
      <c r="EQ741" s="281"/>
      <c r="ER741" s="281"/>
      <c r="ES741" s="281" t="b">
        <f>AND(RMDF!EV741&gt;=0, RMDF!EV741&lt;=1-SUM(RMDF!Z741,RMDF!AG741,RMDF!AN741,RMDF!AU741,RMDF!BB741,RMDF!BI741,RMDF!BP741,RMDF!BW741,RMDF!CD741,RMDF!CK741,RMDF!CR741,RMDF!CY741,RMDF!DF741,RMDF!DM741,RMDF!DT741,RMDF!EA741,RMDF!EH741,RMDF!EO741), RMDF!EV741=ROUND(RMDF!EV741,4))</f>
        <v>1</v>
      </c>
      <c r="ET741" s="317">
        <f>RMDF!ET741</f>
        <v>0</v>
      </c>
      <c r="EU741" s="318" t="str">
        <f>IF(ET741=0,"",_xlfn.XLOOKUP(ET741,StatePicklist!$1:$1,StatePicklist!$3:$3,"NA",0))</f>
        <v/>
      </c>
      <c r="EV741" s="297" t="str">
        <f ca="1">IF(RMDF!EU741="", "", IF(ISNUMBER(MATCH(RMDF!EU741, INDIRECT(EU741), 0)), "OK", "Invalid"))</f>
        <v/>
      </c>
      <c r="EW741" s="281"/>
      <c r="EX741" s="281"/>
      <c r="EY741" s="281"/>
      <c r="EZ741" s="281" t="b">
        <f>AND(RMDF!FC741&gt;=0, RMDF!FC741&lt;=1-SUM(RMDF!Z741,RMDF!AG741,RMDF!AN741,RMDF!AU741,RMDF!BB741,RMDF!BI741,RMDF!BP741,RMDF!BW741,RMDF!CD741,RMDF!CK741,RMDF!CR741,RMDF!CY741,RMDF!DF741,RMDF!DM741,RMDF!DT741,RMDF!EA741,RMDF!EH741,RMDF!EO741,RMDF!EV741), RMDF!FC741=ROUND(RMDF!FC741,4))</f>
        <v>1</v>
      </c>
      <c r="FA741" s="317">
        <f>RMDF!FA741</f>
        <v>0</v>
      </c>
      <c r="FB741" s="318" t="str">
        <f>IF(FA741=0,"",_xlfn.XLOOKUP(FA741,StatePicklist!$1:$1,StatePicklist!$3:$3,"NA",0))</f>
        <v/>
      </c>
      <c r="FC741" s="297" t="str">
        <f ca="1">IF(RMDF!FB741="", "", IF(ISNUMBER(MATCH(RMDF!FB741, INDIRECT(FB741), 0)), "OK", "Invalid"))</f>
        <v/>
      </c>
    </row>
    <row r="742" spans="1:159" s="205" customFormat="1" ht="39.9" customHeight="1" x14ac:dyDescent="0.25">
      <c r="A742" s="206"/>
      <c r="B742" s="196"/>
      <c r="C742" s="197"/>
      <c r="D742" s="198"/>
      <c r="E742" s="199"/>
      <c r="F742" s="200"/>
      <c r="G742" s="201"/>
      <c r="H742" s="292"/>
      <c r="I742" s="305">
        <f>RMDF!I742</f>
        <v>0</v>
      </c>
      <c r="J742" s="305" t="str">
        <f>IF(I742=ProductCode!$B$30,"PDReclPost",IF(OR(I742=ProductCode!$C$30,I742=ProductCode!$E$30,I742=ProductCode!$G$30),"PDPreCon",IF(OR(I742=ProductCode!$D$30,I742=ProductCode!$F$30),"PDNotReclPost","")))</f>
        <v/>
      </c>
      <c r="K742" s="305" t="str">
        <f t="shared" si="42"/>
        <v/>
      </c>
      <c r="L742" s="289"/>
      <c r="M742" s="305" t="str">
        <f t="shared" si="42"/>
        <v/>
      </c>
      <c r="N742" s="289" t="b">
        <f>AND(RMDF!N742&gt;=0, RMDF!N742&lt;=1-RMDF!L742, RMDF!N742=ROUND(RMDF!N742,4))</f>
        <v>1</v>
      </c>
      <c r="O742" s="286" t="str">
        <f>IF(P742="","",IF(I742="","",IF(LEFT(I742,13)="Reclaimed pos",RawMaterialCode!$E$569,RawMaterialCode!$E$568)))</f>
        <v>Reclaimed pre-consumer mixed fibers (RM0578)</v>
      </c>
      <c r="P742" s="295">
        <f t="shared" si="43"/>
        <v>1</v>
      </c>
      <c r="Q742" s="202"/>
      <c r="R742" s="203"/>
      <c r="S742" s="204" t="str">
        <f t="shared" si="44"/>
        <v/>
      </c>
      <c r="T742" s="281"/>
      <c r="U742" s="281"/>
      <c r="V742" s="281"/>
      <c r="W742" s="281"/>
      <c r="X742" s="317">
        <f>RMDF!X742</f>
        <v>0</v>
      </c>
      <c r="Y742" s="318" t="str">
        <f>IF(X742=0,"",_xlfn.XLOOKUP(X742,StatePicklist!$1:$1,StatePicklist!$3:$3,"NA",0))</f>
        <v/>
      </c>
      <c r="Z742" s="297" t="str">
        <f ca="1">IF(RMDF!Y742="", "", IF(ISNUMBER(MATCH(RMDF!Y742, INDIRECT(Y742), 0)), "OK", "Invalid"))</f>
        <v/>
      </c>
      <c r="AA742" s="281"/>
      <c r="AB742" s="281"/>
      <c r="AC742" s="281"/>
      <c r="AD742" s="281" t="b">
        <f>AND(RMDF!AG742&gt;=0, RMDF!AG742&lt;=1-RMDF!Z742, RMDF!AG742=ROUND(RMDF!AG742,4))</f>
        <v>1</v>
      </c>
      <c r="AE742" s="317">
        <f>RMDF!AE742</f>
        <v>0</v>
      </c>
      <c r="AF742" s="318" t="str">
        <f>IF(AE742=0,"",_xlfn.XLOOKUP(AE742,StatePicklist!$1:$1,StatePicklist!$3:$3,"NA",0))</f>
        <v/>
      </c>
      <c r="AG742" s="297" t="str">
        <f ca="1">IF(RMDF!AF742="", "", IF(ISNUMBER(MATCH(RMDF!AF742, INDIRECT(AF742), 0)), "OK", "Invalid"))</f>
        <v/>
      </c>
      <c r="AH742" s="281"/>
      <c r="AI742" s="281"/>
      <c r="AJ742" s="281"/>
      <c r="AK742" s="281" t="b">
        <f>AND(RMDF!AN742&gt;=0, RMDF!AN742&lt;=1-SUM(RMDF!Z742,RMDF!AG742), RMDF!AN742=ROUND(RMDF!AN742,4))</f>
        <v>1</v>
      </c>
      <c r="AL742" s="317">
        <f>RMDF!AL742</f>
        <v>0</v>
      </c>
      <c r="AM742" s="318" t="str">
        <f>IF(AL742=0,"",_xlfn.XLOOKUP(AL742,StatePicklist!$1:$1,StatePicklist!$3:$3,"NA",0))</f>
        <v/>
      </c>
      <c r="AN742" s="297" t="str">
        <f ca="1">IF(RMDF!AM742="", "", IF(ISNUMBER(MATCH(RMDF!AM742, INDIRECT(AM742), 0)), "OK", "Invalid"))</f>
        <v/>
      </c>
      <c r="AO742" s="281"/>
      <c r="AP742" s="281"/>
      <c r="AQ742" s="281"/>
      <c r="AR742" s="281" t="b">
        <f>AND(RMDF!AU742&gt;=0, RMDF!AU742&lt;=1-SUM(RMDF!Z742,RMDF!AG742,RMDF!AN742), RMDF!AU742=ROUND(RMDF!AU742,4))</f>
        <v>1</v>
      </c>
      <c r="AS742" s="317">
        <f>RMDF!AS742</f>
        <v>0</v>
      </c>
      <c r="AT742" s="318" t="str">
        <f>IF(AS742=0,"",_xlfn.XLOOKUP(AS742,StatePicklist!$1:$1,StatePicklist!$3:$3,"NA",0))</f>
        <v/>
      </c>
      <c r="AU742" s="297" t="str">
        <f ca="1">IF(RMDF!AT742="", "", IF(ISNUMBER(MATCH(RMDF!AT742, INDIRECT(AT742), 0)), "OK", "Invalid"))</f>
        <v/>
      </c>
      <c r="AV742" s="281"/>
      <c r="AW742" s="281"/>
      <c r="AX742" s="281"/>
      <c r="AY742" s="281" t="b">
        <f>AND(RMDF!BB742&gt;=0, RMDF!BB742&lt;=1-SUM(RMDF!Z742,RMDF!AG742,RMDF!AN742,RMDF!AU742), RMDF!BB742=ROUND(RMDF!BB742,4))</f>
        <v>1</v>
      </c>
      <c r="AZ742" s="317">
        <f>RMDF!AZ742</f>
        <v>0</v>
      </c>
      <c r="BA742" s="318" t="str">
        <f>IF(AZ742=0,"",_xlfn.XLOOKUP(AZ742,StatePicklist!$1:$1,StatePicklist!$3:$3,"NA",0))</f>
        <v/>
      </c>
      <c r="BB742" s="297" t="str">
        <f ca="1">IF(RMDF!BA742="", "", IF(ISNUMBER(MATCH(RMDF!BA742, INDIRECT(BA742), 0)), "OK", "Invalid"))</f>
        <v/>
      </c>
      <c r="BC742" s="281"/>
      <c r="BD742" s="281"/>
      <c r="BE742" s="281"/>
      <c r="BF742" s="281" t="b">
        <f>AND(RMDF!BI742&gt;=0, RMDF!BI742&lt;=1-SUM(RMDF!Z742,RMDF!AG742,RMDF!AN742,RMDF!AU742,RMDF!BB742), RMDF!BI742=ROUND(RMDF!BI742,4))</f>
        <v>1</v>
      </c>
      <c r="BG742" s="317">
        <f>RMDF!BG742</f>
        <v>0</v>
      </c>
      <c r="BH742" s="318" t="str">
        <f>IF(BG742=0,"",_xlfn.XLOOKUP(BG742,StatePicklist!$1:$1,StatePicklist!$3:$3,"NA",0))</f>
        <v/>
      </c>
      <c r="BI742" s="297" t="str">
        <f ca="1">IF(RMDF!BH742="", "", IF(ISNUMBER(MATCH(RMDF!BH742, INDIRECT(BH742), 0)), "OK", "Invalid"))</f>
        <v/>
      </c>
      <c r="BJ742" s="281"/>
      <c r="BK742" s="281"/>
      <c r="BL742" s="281"/>
      <c r="BM742" s="281" t="b">
        <f>AND(RMDF!BP742&gt;=0, RMDF!BP742&lt;=1-SUM(RMDF!Z742,RMDF!AG742,RMDF!AN742,RMDF!AU742,RMDF!BB742,RMDF!BI742), RMDF!BP742=ROUND(RMDF!BP742,4))</f>
        <v>1</v>
      </c>
      <c r="BN742" s="317">
        <f>RMDF!BN742</f>
        <v>0</v>
      </c>
      <c r="BO742" s="318" t="str">
        <f>IF(BN742=0,"",_xlfn.XLOOKUP(BN742,StatePicklist!$1:$1,StatePicklist!$3:$3,"NA",0))</f>
        <v/>
      </c>
      <c r="BP742" s="297" t="str">
        <f ca="1">IF(RMDF!BO742="", "", IF(ISNUMBER(MATCH(RMDF!BO742, INDIRECT(BO742), 0)), "OK", "Invalid"))</f>
        <v/>
      </c>
      <c r="BQ742" s="281"/>
      <c r="BR742" s="281"/>
      <c r="BS742" s="281"/>
      <c r="BT742" s="281" t="b">
        <f>AND(RMDF!BW742&gt;=0, RMDF!BW742&lt;=1-SUM(RMDF!Z742,RMDF!AG742,RMDF!AN742,RMDF!AU742,RMDF!BB742,RMDF!BI742,RMDF!BP742), RMDF!BW742=ROUND(RMDF!BW742,4))</f>
        <v>1</v>
      </c>
      <c r="BU742" s="317">
        <f>RMDF!BU742</f>
        <v>0</v>
      </c>
      <c r="BV742" s="318" t="str">
        <f>IF(BU742=0,"",_xlfn.XLOOKUP(BU742,StatePicklist!$1:$1,StatePicklist!$3:$3,"NA",0))</f>
        <v/>
      </c>
      <c r="BW742" s="297" t="str">
        <f ca="1">IF(RMDF!BV742="", "", IF(ISNUMBER(MATCH(RMDF!BV742, INDIRECT(BV742), 0)), "OK", "Invalid"))</f>
        <v/>
      </c>
      <c r="BX742" s="281"/>
      <c r="BY742" s="281"/>
      <c r="BZ742" s="281"/>
      <c r="CA742" s="281" t="b">
        <f>AND(RMDF!CD742&gt;=0, RMDF!CD742&lt;=1-SUM(RMDF!Z742,RMDF!AG742,RMDF!AN742,RMDF!AU742,RMDF!BB742,RMDF!BI742,RMDF!BP742,RMDF!BW742), RMDF!CD742=ROUND(RMDF!CD742,4))</f>
        <v>1</v>
      </c>
      <c r="CB742" s="317">
        <f>RMDF!CB742</f>
        <v>0</v>
      </c>
      <c r="CC742" s="318" t="str">
        <f>IF(CB742=0,"",_xlfn.XLOOKUP(CB742,StatePicklist!$1:$1,StatePicklist!$3:$3,"NA",0))</f>
        <v/>
      </c>
      <c r="CD742" s="297" t="str">
        <f ca="1">IF(RMDF!CC742="", "", IF(ISNUMBER(MATCH(RMDF!CC742, INDIRECT(CC742), 0)), "OK", "Invalid"))</f>
        <v/>
      </c>
      <c r="CE742" s="281"/>
      <c r="CF742" s="281"/>
      <c r="CG742" s="281"/>
      <c r="CH742" s="281" t="b">
        <f>AND(RMDF!CK742&gt;=0, RMDF!CK742&lt;=1-SUM(RMDF!Z742,RMDF!AG742,RMDF!AN742,RMDF!AU742,RMDF!BB742,RMDF!BI742,RMDF!BP742,RMDF!BW742,RMDF!CD742), RMDF!CK742=ROUND(RMDF!CK742,4))</f>
        <v>1</v>
      </c>
      <c r="CI742" s="317">
        <f>RMDF!CI742</f>
        <v>0</v>
      </c>
      <c r="CJ742" s="318" t="str">
        <f>IF(CI742=0,"",_xlfn.XLOOKUP(CI742,StatePicklist!$1:$1,StatePicklist!$3:$3,"NA",0))</f>
        <v/>
      </c>
      <c r="CK742" s="297" t="str">
        <f ca="1">IF(RMDF!CJ742="", "", IF(ISNUMBER(MATCH(RMDF!CJ742, INDIRECT(CJ742), 0)), "OK", "Invalid"))</f>
        <v/>
      </c>
      <c r="CL742" s="281"/>
      <c r="CM742" s="281"/>
      <c r="CN742" s="281"/>
      <c r="CO742" s="281" t="b">
        <f>AND(RMDF!CR742&gt;=0, RMDF!CR742&lt;=1-SUM(RMDF!Z742,RMDF!AG742,RMDF!AN742,RMDF!AU742,RMDF!BB742,RMDF!BI742,RMDF!BP742,RMDF!BW742,RMDF!CD742,RMDF!CK742), RMDF!CR742=ROUND(RMDF!CR742,4))</f>
        <v>1</v>
      </c>
      <c r="CP742" s="317">
        <f>RMDF!CP742</f>
        <v>0</v>
      </c>
      <c r="CQ742" s="318" t="str">
        <f>IF(CP742=0,"",_xlfn.XLOOKUP(CP742,StatePicklist!$1:$1,StatePicklist!$3:$3,"NA",0))</f>
        <v/>
      </c>
      <c r="CR742" s="297" t="str">
        <f ca="1">IF(RMDF!CQ742="", "", IF(ISNUMBER(MATCH(RMDF!CQ742, INDIRECT(CQ742), 0)), "OK", "Invalid"))</f>
        <v/>
      </c>
      <c r="CS742" s="281"/>
      <c r="CT742" s="281"/>
      <c r="CU742" s="281"/>
      <c r="CV742" s="281" t="b">
        <f>AND(RMDF!CY742&gt;=0, RMDF!CY742&lt;=1-SUM(RMDF!Z742,RMDF!AG742,RMDF!AN742,RMDF!AU742,RMDF!BB742,RMDF!BI742,RMDF!BP742,RMDF!BW742,RMDF!CD742,RMDF!CK742,RMDF!CR742), RMDF!CY742=ROUND(RMDF!CY742,4))</f>
        <v>1</v>
      </c>
      <c r="CW742" s="317">
        <f>RMDF!CW742</f>
        <v>0</v>
      </c>
      <c r="CX742" s="318" t="str">
        <f>IF(CW742=0,"",_xlfn.XLOOKUP(CW742,StatePicklist!$1:$1,StatePicklist!$3:$3,"NA",0))</f>
        <v/>
      </c>
      <c r="CY742" s="297" t="str">
        <f ca="1">IF(RMDF!CX742="", "", IF(ISNUMBER(MATCH(RMDF!CX742, INDIRECT(CX742), 0)), "OK", "Invalid"))</f>
        <v/>
      </c>
      <c r="CZ742" s="281"/>
      <c r="DA742" s="281"/>
      <c r="DB742" s="281"/>
      <c r="DC742" s="281" t="b">
        <f>AND(RMDF!DF742&gt;=0, RMDF!DF742&lt;=1-SUM(RMDF!Z742,RMDF!AG742,RMDF!AN742,RMDF!AU742,RMDF!BB742,RMDF!BI742,RMDF!BP742,RMDF!BW742,RMDF!CD742,RMDF!CK742,RMDF!CR742,RMDF!CY742), RMDF!DF742=ROUND(RMDF!DF742,4))</f>
        <v>1</v>
      </c>
      <c r="DD742" s="317">
        <f>RMDF!DD742</f>
        <v>0</v>
      </c>
      <c r="DE742" s="318" t="str">
        <f>IF(DD742=0,"",_xlfn.XLOOKUP(DD742,StatePicklist!$1:$1,StatePicklist!$3:$3,"NA",0))</f>
        <v/>
      </c>
      <c r="DF742" s="297" t="str">
        <f ca="1">IF(RMDF!DE742="", "", IF(ISNUMBER(MATCH(RMDF!DE742, INDIRECT(DE742), 0)), "OK", "Invalid"))</f>
        <v/>
      </c>
      <c r="DG742" s="281"/>
      <c r="DH742" s="281"/>
      <c r="DI742" s="281"/>
      <c r="DJ742" s="281" t="b">
        <f>AND(RMDF!DM742&gt;=0, RMDF!DM742&lt;=1-SUM(RMDF!Z742,RMDF!AG742,RMDF!AN742,RMDF!AU742,RMDF!BB742,RMDF!BI742,RMDF!BP742,RMDF!BW742,RMDF!CD742,RMDF!CK742,RMDF!CR742,RMDF!CY742,RMDF!DF742), RMDF!DM742=ROUND(RMDF!DM742,4))</f>
        <v>1</v>
      </c>
      <c r="DK742" s="317">
        <f>RMDF!DK742</f>
        <v>0</v>
      </c>
      <c r="DL742" s="318" t="str">
        <f>IF(DK742=0,"",_xlfn.XLOOKUP(DK742,StatePicklist!$1:$1,StatePicklist!$3:$3,"NA",0))</f>
        <v/>
      </c>
      <c r="DM742" s="297" t="str">
        <f ca="1">IF(RMDF!DL742="", "", IF(ISNUMBER(MATCH(RMDF!DL742, INDIRECT(DL742), 0)), "OK", "Invalid"))</f>
        <v/>
      </c>
      <c r="DN742" s="281"/>
      <c r="DO742" s="281"/>
      <c r="DP742" s="281"/>
      <c r="DQ742" s="281" t="b">
        <f>AND(RMDF!DT742&gt;=0, RMDF!DT742&lt;=1-SUM(RMDF!Z742,RMDF!AG742,RMDF!AN742,RMDF!AU742,RMDF!BB742,RMDF!BI742,RMDF!BP742,RMDF!BW742,RMDF!CD742,RMDF!CK742,RMDF!CR742,RMDF!CY742,RMDF!DF742,RMDF!DM742), RMDF!DT742=ROUND(RMDF!DT742,4))</f>
        <v>1</v>
      </c>
      <c r="DR742" s="317">
        <f>RMDF!DR742</f>
        <v>0</v>
      </c>
      <c r="DS742" s="318" t="str">
        <f>IF(DR742=0,"",_xlfn.XLOOKUP(DR742,StatePicklist!$1:$1,StatePicklist!$3:$3,"NA",0))</f>
        <v/>
      </c>
      <c r="DT742" s="297" t="str">
        <f ca="1">IF(RMDF!DS742="", "", IF(ISNUMBER(MATCH(RMDF!DS742, INDIRECT(DS742), 0)), "OK", "Invalid"))</f>
        <v/>
      </c>
      <c r="DU742" s="281"/>
      <c r="DV742" s="281"/>
      <c r="DW742" s="281"/>
      <c r="DX742" s="281" t="b">
        <f>AND(RMDF!EA742&gt;=0, RMDF!EA742&lt;=1-SUM(RMDF!Z742,RMDF!AG742,RMDF!AN742,RMDF!AU742,RMDF!BB742,RMDF!BI742,RMDF!BP742,RMDF!BW742,RMDF!CD742,RMDF!CK742,RMDF!CR742,RMDF!CY742,RMDF!DF742,RMDF!DM742,RMDF!DT742), RMDF!EA742=ROUND(RMDF!EA742,4))</f>
        <v>1</v>
      </c>
      <c r="DY742" s="317">
        <f>RMDF!DY742</f>
        <v>0</v>
      </c>
      <c r="DZ742" s="318" t="str">
        <f>IF(DY742=0,"",_xlfn.XLOOKUP(DY742,StatePicklist!$1:$1,StatePicklist!$3:$3,"NA",0))</f>
        <v/>
      </c>
      <c r="EA742" s="297" t="str">
        <f ca="1">IF(RMDF!DZ742="", "", IF(ISNUMBER(MATCH(RMDF!DZ742, INDIRECT(DZ742), 0)), "OK", "Invalid"))</f>
        <v/>
      </c>
      <c r="EB742" s="281"/>
      <c r="EC742" s="281"/>
      <c r="ED742" s="281"/>
      <c r="EE742" s="281" t="b">
        <f>AND(RMDF!EH742&gt;=0, RMDF!EH742&lt;=1-SUM(RMDF!Z742,RMDF!AG742,RMDF!AN742,RMDF!AU742,RMDF!BB742,RMDF!BI742,RMDF!BP742,RMDF!BW742,RMDF!CD742,RMDF!CK742,RMDF!CR742,RMDF!CY742,RMDF!DF742,RMDF!DM742,RMDF!DT742,RMDF!EA742), RMDF!EH742=ROUND(RMDF!EH742,4))</f>
        <v>1</v>
      </c>
      <c r="EF742" s="317">
        <f>RMDF!EF742</f>
        <v>0</v>
      </c>
      <c r="EG742" s="318" t="str">
        <f>IF(EF742=0,"",_xlfn.XLOOKUP(EF742,StatePicklist!$1:$1,StatePicklist!$3:$3,"NA",0))</f>
        <v/>
      </c>
      <c r="EH742" s="297" t="str">
        <f ca="1">IF(RMDF!EG742="", "", IF(ISNUMBER(MATCH(RMDF!EG742, INDIRECT(EG742), 0)), "OK", "Invalid"))</f>
        <v/>
      </c>
      <c r="EI742" s="281"/>
      <c r="EJ742" s="281"/>
      <c r="EK742" s="281"/>
      <c r="EL742" s="281" t="b">
        <f>AND(RMDF!EO742&gt;=0, RMDF!EO742&lt;=1-SUM(RMDF!Z742,RMDF!AG742,RMDF!AN742,RMDF!AU742,RMDF!BB742,RMDF!BI742,RMDF!BP742,RMDF!BW742,RMDF!CD742,RMDF!CK742,RMDF!CR742,RMDF!CY742,RMDF!DF742,RMDF!DM742,RMDF!DT742,RMDF!EA742,RMDF!EH742), RMDF!EO742=ROUND(RMDF!EO742,4))</f>
        <v>1</v>
      </c>
      <c r="EM742" s="317">
        <f>RMDF!EM742</f>
        <v>0</v>
      </c>
      <c r="EN742" s="318" t="str">
        <f>IF(EM742=0,"",_xlfn.XLOOKUP(EM742,StatePicklist!$1:$1,StatePicklist!$3:$3,"NA",0))</f>
        <v/>
      </c>
      <c r="EO742" s="297" t="str">
        <f ca="1">IF(RMDF!EN742="", "", IF(ISNUMBER(MATCH(RMDF!EN742, INDIRECT(EN742), 0)), "OK", "Invalid"))</f>
        <v/>
      </c>
      <c r="EP742" s="281"/>
      <c r="EQ742" s="281"/>
      <c r="ER742" s="281"/>
      <c r="ES742" s="281" t="b">
        <f>AND(RMDF!EV742&gt;=0, RMDF!EV742&lt;=1-SUM(RMDF!Z742,RMDF!AG742,RMDF!AN742,RMDF!AU742,RMDF!BB742,RMDF!BI742,RMDF!BP742,RMDF!BW742,RMDF!CD742,RMDF!CK742,RMDF!CR742,RMDF!CY742,RMDF!DF742,RMDF!DM742,RMDF!DT742,RMDF!EA742,RMDF!EH742,RMDF!EO742), RMDF!EV742=ROUND(RMDF!EV742,4))</f>
        <v>1</v>
      </c>
      <c r="ET742" s="317">
        <f>RMDF!ET742</f>
        <v>0</v>
      </c>
      <c r="EU742" s="318" t="str">
        <f>IF(ET742=0,"",_xlfn.XLOOKUP(ET742,StatePicklist!$1:$1,StatePicklist!$3:$3,"NA",0))</f>
        <v/>
      </c>
      <c r="EV742" s="297" t="str">
        <f ca="1">IF(RMDF!EU742="", "", IF(ISNUMBER(MATCH(RMDF!EU742, INDIRECT(EU742), 0)), "OK", "Invalid"))</f>
        <v/>
      </c>
      <c r="EW742" s="281"/>
      <c r="EX742" s="281"/>
      <c r="EY742" s="281"/>
      <c r="EZ742" s="281" t="b">
        <f>AND(RMDF!FC742&gt;=0, RMDF!FC742&lt;=1-SUM(RMDF!Z742,RMDF!AG742,RMDF!AN742,RMDF!AU742,RMDF!BB742,RMDF!BI742,RMDF!BP742,RMDF!BW742,RMDF!CD742,RMDF!CK742,RMDF!CR742,RMDF!CY742,RMDF!DF742,RMDF!DM742,RMDF!DT742,RMDF!EA742,RMDF!EH742,RMDF!EO742,RMDF!EV742), RMDF!FC742=ROUND(RMDF!FC742,4))</f>
        <v>1</v>
      </c>
      <c r="FA742" s="317">
        <f>RMDF!FA742</f>
        <v>0</v>
      </c>
      <c r="FB742" s="318" t="str">
        <f>IF(FA742=0,"",_xlfn.XLOOKUP(FA742,StatePicklist!$1:$1,StatePicklist!$3:$3,"NA",0))</f>
        <v/>
      </c>
      <c r="FC742" s="297" t="str">
        <f ca="1">IF(RMDF!FB742="", "", IF(ISNUMBER(MATCH(RMDF!FB742, INDIRECT(FB742), 0)), "OK", "Invalid"))</f>
        <v/>
      </c>
    </row>
    <row r="743" spans="1:159" s="205" customFormat="1" ht="39.9" customHeight="1" x14ac:dyDescent="0.25">
      <c r="A743" s="206"/>
      <c r="B743" s="196"/>
      <c r="C743" s="197"/>
      <c r="D743" s="198"/>
      <c r="E743" s="199"/>
      <c r="F743" s="200"/>
      <c r="G743" s="201"/>
      <c r="H743" s="292"/>
      <c r="I743" s="305">
        <f>RMDF!I743</f>
        <v>0</v>
      </c>
      <c r="J743" s="305" t="str">
        <f>IF(I743=ProductCode!$B$30,"PDReclPost",IF(OR(I743=ProductCode!$C$30,I743=ProductCode!$E$30,I743=ProductCode!$G$30),"PDPreCon",IF(OR(I743=ProductCode!$D$30,I743=ProductCode!$F$30),"PDNotReclPost","")))</f>
        <v/>
      </c>
      <c r="K743" s="305" t="str">
        <f t="shared" si="42"/>
        <v/>
      </c>
      <c r="L743" s="289"/>
      <c r="M743" s="305" t="str">
        <f t="shared" si="42"/>
        <v/>
      </c>
      <c r="N743" s="289" t="b">
        <f>AND(RMDF!N743&gt;=0, RMDF!N743&lt;=1-RMDF!L743, RMDF!N743=ROUND(RMDF!N743,4))</f>
        <v>1</v>
      </c>
      <c r="O743" s="286" t="str">
        <f>IF(P743="","",IF(I743="","",IF(LEFT(I743,13)="Reclaimed pos",RawMaterialCode!$E$569,RawMaterialCode!$E$568)))</f>
        <v>Reclaimed pre-consumer mixed fibers (RM0578)</v>
      </c>
      <c r="P743" s="295">
        <f t="shared" si="43"/>
        <v>1</v>
      </c>
      <c r="Q743" s="202"/>
      <c r="R743" s="203"/>
      <c r="S743" s="204" t="str">
        <f t="shared" si="44"/>
        <v/>
      </c>
      <c r="T743" s="281"/>
      <c r="U743" s="281"/>
      <c r="V743" s="281"/>
      <c r="W743" s="281"/>
      <c r="X743" s="317">
        <f>RMDF!X743</f>
        <v>0</v>
      </c>
      <c r="Y743" s="318" t="str">
        <f>IF(X743=0,"",_xlfn.XLOOKUP(X743,StatePicklist!$1:$1,StatePicklist!$3:$3,"NA",0))</f>
        <v/>
      </c>
      <c r="Z743" s="297" t="str">
        <f ca="1">IF(RMDF!Y743="", "", IF(ISNUMBER(MATCH(RMDF!Y743, INDIRECT(Y743), 0)), "OK", "Invalid"))</f>
        <v/>
      </c>
      <c r="AA743" s="281"/>
      <c r="AB743" s="281"/>
      <c r="AC743" s="281"/>
      <c r="AD743" s="281" t="b">
        <f>AND(RMDF!AG743&gt;=0, RMDF!AG743&lt;=1-RMDF!Z743, RMDF!AG743=ROUND(RMDF!AG743,4))</f>
        <v>1</v>
      </c>
      <c r="AE743" s="317">
        <f>RMDF!AE743</f>
        <v>0</v>
      </c>
      <c r="AF743" s="318" t="str">
        <f>IF(AE743=0,"",_xlfn.XLOOKUP(AE743,StatePicklist!$1:$1,StatePicklist!$3:$3,"NA",0))</f>
        <v/>
      </c>
      <c r="AG743" s="297" t="str">
        <f ca="1">IF(RMDF!AF743="", "", IF(ISNUMBER(MATCH(RMDF!AF743, INDIRECT(AF743), 0)), "OK", "Invalid"))</f>
        <v/>
      </c>
      <c r="AH743" s="281"/>
      <c r="AI743" s="281"/>
      <c r="AJ743" s="281"/>
      <c r="AK743" s="281" t="b">
        <f>AND(RMDF!AN743&gt;=0, RMDF!AN743&lt;=1-SUM(RMDF!Z743,RMDF!AG743), RMDF!AN743=ROUND(RMDF!AN743,4))</f>
        <v>1</v>
      </c>
      <c r="AL743" s="317">
        <f>RMDF!AL743</f>
        <v>0</v>
      </c>
      <c r="AM743" s="318" t="str">
        <f>IF(AL743=0,"",_xlfn.XLOOKUP(AL743,StatePicklist!$1:$1,StatePicklist!$3:$3,"NA",0))</f>
        <v/>
      </c>
      <c r="AN743" s="297" t="str">
        <f ca="1">IF(RMDF!AM743="", "", IF(ISNUMBER(MATCH(RMDF!AM743, INDIRECT(AM743), 0)), "OK", "Invalid"))</f>
        <v/>
      </c>
      <c r="AO743" s="281"/>
      <c r="AP743" s="281"/>
      <c r="AQ743" s="281"/>
      <c r="AR743" s="281" t="b">
        <f>AND(RMDF!AU743&gt;=0, RMDF!AU743&lt;=1-SUM(RMDF!Z743,RMDF!AG743,RMDF!AN743), RMDF!AU743=ROUND(RMDF!AU743,4))</f>
        <v>1</v>
      </c>
      <c r="AS743" s="317">
        <f>RMDF!AS743</f>
        <v>0</v>
      </c>
      <c r="AT743" s="318" t="str">
        <f>IF(AS743=0,"",_xlfn.XLOOKUP(AS743,StatePicklist!$1:$1,StatePicklist!$3:$3,"NA",0))</f>
        <v/>
      </c>
      <c r="AU743" s="297" t="str">
        <f ca="1">IF(RMDF!AT743="", "", IF(ISNUMBER(MATCH(RMDF!AT743, INDIRECT(AT743), 0)), "OK", "Invalid"))</f>
        <v/>
      </c>
      <c r="AV743" s="281"/>
      <c r="AW743" s="281"/>
      <c r="AX743" s="281"/>
      <c r="AY743" s="281" t="b">
        <f>AND(RMDF!BB743&gt;=0, RMDF!BB743&lt;=1-SUM(RMDF!Z743,RMDF!AG743,RMDF!AN743,RMDF!AU743), RMDF!BB743=ROUND(RMDF!BB743,4))</f>
        <v>1</v>
      </c>
      <c r="AZ743" s="317">
        <f>RMDF!AZ743</f>
        <v>0</v>
      </c>
      <c r="BA743" s="318" t="str">
        <f>IF(AZ743=0,"",_xlfn.XLOOKUP(AZ743,StatePicklist!$1:$1,StatePicklist!$3:$3,"NA",0))</f>
        <v/>
      </c>
      <c r="BB743" s="297" t="str">
        <f ca="1">IF(RMDF!BA743="", "", IF(ISNUMBER(MATCH(RMDF!BA743, INDIRECT(BA743), 0)), "OK", "Invalid"))</f>
        <v/>
      </c>
      <c r="BC743" s="281"/>
      <c r="BD743" s="281"/>
      <c r="BE743" s="281"/>
      <c r="BF743" s="281" t="b">
        <f>AND(RMDF!BI743&gt;=0, RMDF!BI743&lt;=1-SUM(RMDF!Z743,RMDF!AG743,RMDF!AN743,RMDF!AU743,RMDF!BB743), RMDF!BI743=ROUND(RMDF!BI743,4))</f>
        <v>1</v>
      </c>
      <c r="BG743" s="317">
        <f>RMDF!BG743</f>
        <v>0</v>
      </c>
      <c r="BH743" s="318" t="str">
        <f>IF(BG743=0,"",_xlfn.XLOOKUP(BG743,StatePicklist!$1:$1,StatePicklist!$3:$3,"NA",0))</f>
        <v/>
      </c>
      <c r="BI743" s="297" t="str">
        <f ca="1">IF(RMDF!BH743="", "", IF(ISNUMBER(MATCH(RMDF!BH743, INDIRECT(BH743), 0)), "OK", "Invalid"))</f>
        <v/>
      </c>
      <c r="BJ743" s="281"/>
      <c r="BK743" s="281"/>
      <c r="BL743" s="281"/>
      <c r="BM743" s="281" t="b">
        <f>AND(RMDF!BP743&gt;=0, RMDF!BP743&lt;=1-SUM(RMDF!Z743,RMDF!AG743,RMDF!AN743,RMDF!AU743,RMDF!BB743,RMDF!BI743), RMDF!BP743=ROUND(RMDF!BP743,4))</f>
        <v>1</v>
      </c>
      <c r="BN743" s="317">
        <f>RMDF!BN743</f>
        <v>0</v>
      </c>
      <c r="BO743" s="318" t="str">
        <f>IF(BN743=0,"",_xlfn.XLOOKUP(BN743,StatePicklist!$1:$1,StatePicklist!$3:$3,"NA",0))</f>
        <v/>
      </c>
      <c r="BP743" s="297" t="str">
        <f ca="1">IF(RMDF!BO743="", "", IF(ISNUMBER(MATCH(RMDF!BO743, INDIRECT(BO743), 0)), "OK", "Invalid"))</f>
        <v/>
      </c>
      <c r="BQ743" s="281"/>
      <c r="BR743" s="281"/>
      <c r="BS743" s="281"/>
      <c r="BT743" s="281" t="b">
        <f>AND(RMDF!BW743&gt;=0, RMDF!BW743&lt;=1-SUM(RMDF!Z743,RMDF!AG743,RMDF!AN743,RMDF!AU743,RMDF!BB743,RMDF!BI743,RMDF!BP743), RMDF!BW743=ROUND(RMDF!BW743,4))</f>
        <v>1</v>
      </c>
      <c r="BU743" s="317">
        <f>RMDF!BU743</f>
        <v>0</v>
      </c>
      <c r="BV743" s="318" t="str">
        <f>IF(BU743=0,"",_xlfn.XLOOKUP(BU743,StatePicklist!$1:$1,StatePicklist!$3:$3,"NA",0))</f>
        <v/>
      </c>
      <c r="BW743" s="297" t="str">
        <f ca="1">IF(RMDF!BV743="", "", IF(ISNUMBER(MATCH(RMDF!BV743, INDIRECT(BV743), 0)), "OK", "Invalid"))</f>
        <v/>
      </c>
      <c r="BX743" s="281"/>
      <c r="BY743" s="281"/>
      <c r="BZ743" s="281"/>
      <c r="CA743" s="281" t="b">
        <f>AND(RMDF!CD743&gt;=0, RMDF!CD743&lt;=1-SUM(RMDF!Z743,RMDF!AG743,RMDF!AN743,RMDF!AU743,RMDF!BB743,RMDF!BI743,RMDF!BP743,RMDF!BW743), RMDF!CD743=ROUND(RMDF!CD743,4))</f>
        <v>1</v>
      </c>
      <c r="CB743" s="317">
        <f>RMDF!CB743</f>
        <v>0</v>
      </c>
      <c r="CC743" s="318" t="str">
        <f>IF(CB743=0,"",_xlfn.XLOOKUP(CB743,StatePicklist!$1:$1,StatePicklist!$3:$3,"NA",0))</f>
        <v/>
      </c>
      <c r="CD743" s="297" t="str">
        <f ca="1">IF(RMDF!CC743="", "", IF(ISNUMBER(MATCH(RMDF!CC743, INDIRECT(CC743), 0)), "OK", "Invalid"))</f>
        <v/>
      </c>
      <c r="CE743" s="281"/>
      <c r="CF743" s="281"/>
      <c r="CG743" s="281"/>
      <c r="CH743" s="281" t="b">
        <f>AND(RMDF!CK743&gt;=0, RMDF!CK743&lt;=1-SUM(RMDF!Z743,RMDF!AG743,RMDF!AN743,RMDF!AU743,RMDF!BB743,RMDF!BI743,RMDF!BP743,RMDF!BW743,RMDF!CD743), RMDF!CK743=ROUND(RMDF!CK743,4))</f>
        <v>1</v>
      </c>
      <c r="CI743" s="317">
        <f>RMDF!CI743</f>
        <v>0</v>
      </c>
      <c r="CJ743" s="318" t="str">
        <f>IF(CI743=0,"",_xlfn.XLOOKUP(CI743,StatePicklist!$1:$1,StatePicklist!$3:$3,"NA",0))</f>
        <v/>
      </c>
      <c r="CK743" s="297" t="str">
        <f ca="1">IF(RMDF!CJ743="", "", IF(ISNUMBER(MATCH(RMDF!CJ743, INDIRECT(CJ743), 0)), "OK", "Invalid"))</f>
        <v/>
      </c>
      <c r="CL743" s="281"/>
      <c r="CM743" s="281"/>
      <c r="CN743" s="281"/>
      <c r="CO743" s="281" t="b">
        <f>AND(RMDF!CR743&gt;=0, RMDF!CR743&lt;=1-SUM(RMDF!Z743,RMDF!AG743,RMDF!AN743,RMDF!AU743,RMDF!BB743,RMDF!BI743,RMDF!BP743,RMDF!BW743,RMDF!CD743,RMDF!CK743), RMDF!CR743=ROUND(RMDF!CR743,4))</f>
        <v>1</v>
      </c>
      <c r="CP743" s="317">
        <f>RMDF!CP743</f>
        <v>0</v>
      </c>
      <c r="CQ743" s="318" t="str">
        <f>IF(CP743=0,"",_xlfn.XLOOKUP(CP743,StatePicklist!$1:$1,StatePicklist!$3:$3,"NA",0))</f>
        <v/>
      </c>
      <c r="CR743" s="297" t="str">
        <f ca="1">IF(RMDF!CQ743="", "", IF(ISNUMBER(MATCH(RMDF!CQ743, INDIRECT(CQ743), 0)), "OK", "Invalid"))</f>
        <v/>
      </c>
      <c r="CS743" s="281"/>
      <c r="CT743" s="281"/>
      <c r="CU743" s="281"/>
      <c r="CV743" s="281" t="b">
        <f>AND(RMDF!CY743&gt;=0, RMDF!CY743&lt;=1-SUM(RMDF!Z743,RMDF!AG743,RMDF!AN743,RMDF!AU743,RMDF!BB743,RMDF!BI743,RMDF!BP743,RMDF!BW743,RMDF!CD743,RMDF!CK743,RMDF!CR743), RMDF!CY743=ROUND(RMDF!CY743,4))</f>
        <v>1</v>
      </c>
      <c r="CW743" s="317">
        <f>RMDF!CW743</f>
        <v>0</v>
      </c>
      <c r="CX743" s="318" t="str">
        <f>IF(CW743=0,"",_xlfn.XLOOKUP(CW743,StatePicklist!$1:$1,StatePicklist!$3:$3,"NA",0))</f>
        <v/>
      </c>
      <c r="CY743" s="297" t="str">
        <f ca="1">IF(RMDF!CX743="", "", IF(ISNUMBER(MATCH(RMDF!CX743, INDIRECT(CX743), 0)), "OK", "Invalid"))</f>
        <v/>
      </c>
      <c r="CZ743" s="281"/>
      <c r="DA743" s="281"/>
      <c r="DB743" s="281"/>
      <c r="DC743" s="281" t="b">
        <f>AND(RMDF!DF743&gt;=0, RMDF!DF743&lt;=1-SUM(RMDF!Z743,RMDF!AG743,RMDF!AN743,RMDF!AU743,RMDF!BB743,RMDF!BI743,RMDF!BP743,RMDF!BW743,RMDF!CD743,RMDF!CK743,RMDF!CR743,RMDF!CY743), RMDF!DF743=ROUND(RMDF!DF743,4))</f>
        <v>1</v>
      </c>
      <c r="DD743" s="317">
        <f>RMDF!DD743</f>
        <v>0</v>
      </c>
      <c r="DE743" s="318" t="str">
        <f>IF(DD743=0,"",_xlfn.XLOOKUP(DD743,StatePicklist!$1:$1,StatePicklist!$3:$3,"NA",0))</f>
        <v/>
      </c>
      <c r="DF743" s="297" t="str">
        <f ca="1">IF(RMDF!DE743="", "", IF(ISNUMBER(MATCH(RMDF!DE743, INDIRECT(DE743), 0)), "OK", "Invalid"))</f>
        <v/>
      </c>
      <c r="DG743" s="281"/>
      <c r="DH743" s="281"/>
      <c r="DI743" s="281"/>
      <c r="DJ743" s="281" t="b">
        <f>AND(RMDF!DM743&gt;=0, RMDF!DM743&lt;=1-SUM(RMDF!Z743,RMDF!AG743,RMDF!AN743,RMDF!AU743,RMDF!BB743,RMDF!BI743,RMDF!BP743,RMDF!BW743,RMDF!CD743,RMDF!CK743,RMDF!CR743,RMDF!CY743,RMDF!DF743), RMDF!DM743=ROUND(RMDF!DM743,4))</f>
        <v>1</v>
      </c>
      <c r="DK743" s="317">
        <f>RMDF!DK743</f>
        <v>0</v>
      </c>
      <c r="DL743" s="318" t="str">
        <f>IF(DK743=0,"",_xlfn.XLOOKUP(DK743,StatePicklist!$1:$1,StatePicklist!$3:$3,"NA",0))</f>
        <v/>
      </c>
      <c r="DM743" s="297" t="str">
        <f ca="1">IF(RMDF!DL743="", "", IF(ISNUMBER(MATCH(RMDF!DL743, INDIRECT(DL743), 0)), "OK", "Invalid"))</f>
        <v/>
      </c>
      <c r="DN743" s="281"/>
      <c r="DO743" s="281"/>
      <c r="DP743" s="281"/>
      <c r="DQ743" s="281" t="b">
        <f>AND(RMDF!DT743&gt;=0, RMDF!DT743&lt;=1-SUM(RMDF!Z743,RMDF!AG743,RMDF!AN743,RMDF!AU743,RMDF!BB743,RMDF!BI743,RMDF!BP743,RMDF!BW743,RMDF!CD743,RMDF!CK743,RMDF!CR743,RMDF!CY743,RMDF!DF743,RMDF!DM743), RMDF!DT743=ROUND(RMDF!DT743,4))</f>
        <v>1</v>
      </c>
      <c r="DR743" s="317">
        <f>RMDF!DR743</f>
        <v>0</v>
      </c>
      <c r="DS743" s="318" t="str">
        <f>IF(DR743=0,"",_xlfn.XLOOKUP(DR743,StatePicklist!$1:$1,StatePicklist!$3:$3,"NA",0))</f>
        <v/>
      </c>
      <c r="DT743" s="297" t="str">
        <f ca="1">IF(RMDF!DS743="", "", IF(ISNUMBER(MATCH(RMDF!DS743, INDIRECT(DS743), 0)), "OK", "Invalid"))</f>
        <v/>
      </c>
      <c r="DU743" s="281"/>
      <c r="DV743" s="281"/>
      <c r="DW743" s="281"/>
      <c r="DX743" s="281" t="b">
        <f>AND(RMDF!EA743&gt;=0, RMDF!EA743&lt;=1-SUM(RMDF!Z743,RMDF!AG743,RMDF!AN743,RMDF!AU743,RMDF!BB743,RMDF!BI743,RMDF!BP743,RMDF!BW743,RMDF!CD743,RMDF!CK743,RMDF!CR743,RMDF!CY743,RMDF!DF743,RMDF!DM743,RMDF!DT743), RMDF!EA743=ROUND(RMDF!EA743,4))</f>
        <v>1</v>
      </c>
      <c r="DY743" s="317">
        <f>RMDF!DY743</f>
        <v>0</v>
      </c>
      <c r="DZ743" s="318" t="str">
        <f>IF(DY743=0,"",_xlfn.XLOOKUP(DY743,StatePicklist!$1:$1,StatePicklist!$3:$3,"NA",0))</f>
        <v/>
      </c>
      <c r="EA743" s="297" t="str">
        <f ca="1">IF(RMDF!DZ743="", "", IF(ISNUMBER(MATCH(RMDF!DZ743, INDIRECT(DZ743), 0)), "OK", "Invalid"))</f>
        <v/>
      </c>
      <c r="EB743" s="281"/>
      <c r="EC743" s="281"/>
      <c r="ED743" s="281"/>
      <c r="EE743" s="281" t="b">
        <f>AND(RMDF!EH743&gt;=0, RMDF!EH743&lt;=1-SUM(RMDF!Z743,RMDF!AG743,RMDF!AN743,RMDF!AU743,RMDF!BB743,RMDF!BI743,RMDF!BP743,RMDF!BW743,RMDF!CD743,RMDF!CK743,RMDF!CR743,RMDF!CY743,RMDF!DF743,RMDF!DM743,RMDF!DT743,RMDF!EA743), RMDF!EH743=ROUND(RMDF!EH743,4))</f>
        <v>1</v>
      </c>
      <c r="EF743" s="317">
        <f>RMDF!EF743</f>
        <v>0</v>
      </c>
      <c r="EG743" s="318" t="str">
        <f>IF(EF743=0,"",_xlfn.XLOOKUP(EF743,StatePicklist!$1:$1,StatePicklist!$3:$3,"NA",0))</f>
        <v/>
      </c>
      <c r="EH743" s="297" t="str">
        <f ca="1">IF(RMDF!EG743="", "", IF(ISNUMBER(MATCH(RMDF!EG743, INDIRECT(EG743), 0)), "OK", "Invalid"))</f>
        <v/>
      </c>
      <c r="EI743" s="281"/>
      <c r="EJ743" s="281"/>
      <c r="EK743" s="281"/>
      <c r="EL743" s="281" t="b">
        <f>AND(RMDF!EO743&gt;=0, RMDF!EO743&lt;=1-SUM(RMDF!Z743,RMDF!AG743,RMDF!AN743,RMDF!AU743,RMDF!BB743,RMDF!BI743,RMDF!BP743,RMDF!BW743,RMDF!CD743,RMDF!CK743,RMDF!CR743,RMDF!CY743,RMDF!DF743,RMDF!DM743,RMDF!DT743,RMDF!EA743,RMDF!EH743), RMDF!EO743=ROUND(RMDF!EO743,4))</f>
        <v>1</v>
      </c>
      <c r="EM743" s="317">
        <f>RMDF!EM743</f>
        <v>0</v>
      </c>
      <c r="EN743" s="318" t="str">
        <f>IF(EM743=0,"",_xlfn.XLOOKUP(EM743,StatePicklist!$1:$1,StatePicklist!$3:$3,"NA",0))</f>
        <v/>
      </c>
      <c r="EO743" s="297" t="str">
        <f ca="1">IF(RMDF!EN743="", "", IF(ISNUMBER(MATCH(RMDF!EN743, INDIRECT(EN743), 0)), "OK", "Invalid"))</f>
        <v/>
      </c>
      <c r="EP743" s="281"/>
      <c r="EQ743" s="281"/>
      <c r="ER743" s="281"/>
      <c r="ES743" s="281" t="b">
        <f>AND(RMDF!EV743&gt;=0, RMDF!EV743&lt;=1-SUM(RMDF!Z743,RMDF!AG743,RMDF!AN743,RMDF!AU743,RMDF!BB743,RMDF!BI743,RMDF!BP743,RMDF!BW743,RMDF!CD743,RMDF!CK743,RMDF!CR743,RMDF!CY743,RMDF!DF743,RMDF!DM743,RMDF!DT743,RMDF!EA743,RMDF!EH743,RMDF!EO743), RMDF!EV743=ROUND(RMDF!EV743,4))</f>
        <v>1</v>
      </c>
      <c r="ET743" s="317">
        <f>RMDF!ET743</f>
        <v>0</v>
      </c>
      <c r="EU743" s="318" t="str">
        <f>IF(ET743=0,"",_xlfn.XLOOKUP(ET743,StatePicklist!$1:$1,StatePicklist!$3:$3,"NA",0))</f>
        <v/>
      </c>
      <c r="EV743" s="297" t="str">
        <f ca="1">IF(RMDF!EU743="", "", IF(ISNUMBER(MATCH(RMDF!EU743, INDIRECT(EU743), 0)), "OK", "Invalid"))</f>
        <v/>
      </c>
      <c r="EW743" s="281"/>
      <c r="EX743" s="281"/>
      <c r="EY743" s="281"/>
      <c r="EZ743" s="281" t="b">
        <f>AND(RMDF!FC743&gt;=0, RMDF!FC743&lt;=1-SUM(RMDF!Z743,RMDF!AG743,RMDF!AN743,RMDF!AU743,RMDF!BB743,RMDF!BI743,RMDF!BP743,RMDF!BW743,RMDF!CD743,RMDF!CK743,RMDF!CR743,RMDF!CY743,RMDF!DF743,RMDF!DM743,RMDF!DT743,RMDF!EA743,RMDF!EH743,RMDF!EO743,RMDF!EV743), RMDF!FC743=ROUND(RMDF!FC743,4))</f>
        <v>1</v>
      </c>
      <c r="FA743" s="317">
        <f>RMDF!FA743</f>
        <v>0</v>
      </c>
      <c r="FB743" s="318" t="str">
        <f>IF(FA743=0,"",_xlfn.XLOOKUP(FA743,StatePicklist!$1:$1,StatePicklist!$3:$3,"NA",0))</f>
        <v/>
      </c>
      <c r="FC743" s="297" t="str">
        <f ca="1">IF(RMDF!FB743="", "", IF(ISNUMBER(MATCH(RMDF!FB743, INDIRECT(FB743), 0)), "OK", "Invalid"))</f>
        <v/>
      </c>
    </row>
    <row r="744" spans="1:159" s="205" customFormat="1" ht="39.9" customHeight="1" x14ac:dyDescent="0.25">
      <c r="A744" s="206"/>
      <c r="B744" s="196"/>
      <c r="C744" s="197"/>
      <c r="D744" s="198"/>
      <c r="E744" s="199"/>
      <c r="F744" s="200"/>
      <c r="G744" s="201"/>
      <c r="H744" s="292"/>
      <c r="I744" s="305">
        <f>RMDF!I744</f>
        <v>0</v>
      </c>
      <c r="J744" s="305" t="str">
        <f>IF(I744=ProductCode!$B$30,"PDReclPost",IF(OR(I744=ProductCode!$C$30,I744=ProductCode!$E$30,I744=ProductCode!$G$30),"PDPreCon",IF(OR(I744=ProductCode!$D$30,I744=ProductCode!$F$30),"PDNotReclPost","")))</f>
        <v/>
      </c>
      <c r="K744" s="305" t="str">
        <f t="shared" si="42"/>
        <v/>
      </c>
      <c r="L744" s="289"/>
      <c r="M744" s="305" t="str">
        <f t="shared" si="42"/>
        <v/>
      </c>
      <c r="N744" s="289" t="b">
        <f>AND(RMDF!N744&gt;=0, RMDF!N744&lt;=1-RMDF!L744, RMDF!N744=ROUND(RMDF!N744,4))</f>
        <v>1</v>
      </c>
      <c r="O744" s="286" t="str">
        <f>IF(P744="","",IF(I744="","",IF(LEFT(I744,13)="Reclaimed pos",RawMaterialCode!$E$569,RawMaterialCode!$E$568)))</f>
        <v>Reclaimed pre-consumer mixed fibers (RM0578)</v>
      </c>
      <c r="P744" s="295">
        <f t="shared" si="43"/>
        <v>1</v>
      </c>
      <c r="Q744" s="202"/>
      <c r="R744" s="203"/>
      <c r="S744" s="204" t="str">
        <f t="shared" si="44"/>
        <v/>
      </c>
      <c r="T744" s="281"/>
      <c r="U744" s="281"/>
      <c r="V744" s="281"/>
      <c r="W744" s="281"/>
      <c r="X744" s="317">
        <f>RMDF!X744</f>
        <v>0</v>
      </c>
      <c r="Y744" s="318" t="str">
        <f>IF(X744=0,"",_xlfn.XLOOKUP(X744,StatePicklist!$1:$1,StatePicklist!$3:$3,"NA",0))</f>
        <v/>
      </c>
      <c r="Z744" s="297" t="str">
        <f ca="1">IF(RMDF!Y744="", "", IF(ISNUMBER(MATCH(RMDF!Y744, INDIRECT(Y744), 0)), "OK", "Invalid"))</f>
        <v/>
      </c>
      <c r="AA744" s="281"/>
      <c r="AB744" s="281"/>
      <c r="AC744" s="281"/>
      <c r="AD744" s="281" t="b">
        <f>AND(RMDF!AG744&gt;=0, RMDF!AG744&lt;=1-RMDF!Z744, RMDF!AG744=ROUND(RMDF!AG744,4))</f>
        <v>1</v>
      </c>
      <c r="AE744" s="317">
        <f>RMDF!AE744</f>
        <v>0</v>
      </c>
      <c r="AF744" s="318" t="str">
        <f>IF(AE744=0,"",_xlfn.XLOOKUP(AE744,StatePicklist!$1:$1,StatePicklist!$3:$3,"NA",0))</f>
        <v/>
      </c>
      <c r="AG744" s="297" t="str">
        <f ca="1">IF(RMDF!AF744="", "", IF(ISNUMBER(MATCH(RMDF!AF744, INDIRECT(AF744), 0)), "OK", "Invalid"))</f>
        <v/>
      </c>
      <c r="AH744" s="281"/>
      <c r="AI744" s="281"/>
      <c r="AJ744" s="281"/>
      <c r="AK744" s="281" t="b">
        <f>AND(RMDF!AN744&gt;=0, RMDF!AN744&lt;=1-SUM(RMDF!Z744,RMDF!AG744), RMDF!AN744=ROUND(RMDF!AN744,4))</f>
        <v>1</v>
      </c>
      <c r="AL744" s="317">
        <f>RMDF!AL744</f>
        <v>0</v>
      </c>
      <c r="AM744" s="318" t="str">
        <f>IF(AL744=0,"",_xlfn.XLOOKUP(AL744,StatePicklist!$1:$1,StatePicklist!$3:$3,"NA",0))</f>
        <v/>
      </c>
      <c r="AN744" s="297" t="str">
        <f ca="1">IF(RMDF!AM744="", "", IF(ISNUMBER(MATCH(RMDF!AM744, INDIRECT(AM744), 0)), "OK", "Invalid"))</f>
        <v/>
      </c>
      <c r="AO744" s="281"/>
      <c r="AP744" s="281"/>
      <c r="AQ744" s="281"/>
      <c r="AR744" s="281" t="b">
        <f>AND(RMDF!AU744&gt;=0, RMDF!AU744&lt;=1-SUM(RMDF!Z744,RMDF!AG744,RMDF!AN744), RMDF!AU744=ROUND(RMDF!AU744,4))</f>
        <v>1</v>
      </c>
      <c r="AS744" s="317">
        <f>RMDF!AS744</f>
        <v>0</v>
      </c>
      <c r="AT744" s="318" t="str">
        <f>IF(AS744=0,"",_xlfn.XLOOKUP(AS744,StatePicklist!$1:$1,StatePicklist!$3:$3,"NA",0))</f>
        <v/>
      </c>
      <c r="AU744" s="297" t="str">
        <f ca="1">IF(RMDF!AT744="", "", IF(ISNUMBER(MATCH(RMDF!AT744, INDIRECT(AT744), 0)), "OK", "Invalid"))</f>
        <v/>
      </c>
      <c r="AV744" s="281"/>
      <c r="AW744" s="281"/>
      <c r="AX744" s="281"/>
      <c r="AY744" s="281" t="b">
        <f>AND(RMDF!BB744&gt;=0, RMDF!BB744&lt;=1-SUM(RMDF!Z744,RMDF!AG744,RMDF!AN744,RMDF!AU744), RMDF!BB744=ROUND(RMDF!BB744,4))</f>
        <v>1</v>
      </c>
      <c r="AZ744" s="317">
        <f>RMDF!AZ744</f>
        <v>0</v>
      </c>
      <c r="BA744" s="318" t="str">
        <f>IF(AZ744=0,"",_xlfn.XLOOKUP(AZ744,StatePicklist!$1:$1,StatePicklist!$3:$3,"NA",0))</f>
        <v/>
      </c>
      <c r="BB744" s="297" t="str">
        <f ca="1">IF(RMDF!BA744="", "", IF(ISNUMBER(MATCH(RMDF!BA744, INDIRECT(BA744), 0)), "OK", "Invalid"))</f>
        <v/>
      </c>
      <c r="BC744" s="281"/>
      <c r="BD744" s="281"/>
      <c r="BE744" s="281"/>
      <c r="BF744" s="281" t="b">
        <f>AND(RMDF!BI744&gt;=0, RMDF!BI744&lt;=1-SUM(RMDF!Z744,RMDF!AG744,RMDF!AN744,RMDF!AU744,RMDF!BB744), RMDF!BI744=ROUND(RMDF!BI744,4))</f>
        <v>1</v>
      </c>
      <c r="BG744" s="317">
        <f>RMDF!BG744</f>
        <v>0</v>
      </c>
      <c r="BH744" s="318" t="str">
        <f>IF(BG744=0,"",_xlfn.XLOOKUP(BG744,StatePicklist!$1:$1,StatePicklist!$3:$3,"NA",0))</f>
        <v/>
      </c>
      <c r="BI744" s="297" t="str">
        <f ca="1">IF(RMDF!BH744="", "", IF(ISNUMBER(MATCH(RMDF!BH744, INDIRECT(BH744), 0)), "OK", "Invalid"))</f>
        <v/>
      </c>
      <c r="BJ744" s="281"/>
      <c r="BK744" s="281"/>
      <c r="BL744" s="281"/>
      <c r="BM744" s="281" t="b">
        <f>AND(RMDF!BP744&gt;=0, RMDF!BP744&lt;=1-SUM(RMDF!Z744,RMDF!AG744,RMDF!AN744,RMDF!AU744,RMDF!BB744,RMDF!BI744), RMDF!BP744=ROUND(RMDF!BP744,4))</f>
        <v>1</v>
      </c>
      <c r="BN744" s="317">
        <f>RMDF!BN744</f>
        <v>0</v>
      </c>
      <c r="BO744" s="318" t="str">
        <f>IF(BN744=0,"",_xlfn.XLOOKUP(BN744,StatePicklist!$1:$1,StatePicklist!$3:$3,"NA",0))</f>
        <v/>
      </c>
      <c r="BP744" s="297" t="str">
        <f ca="1">IF(RMDF!BO744="", "", IF(ISNUMBER(MATCH(RMDF!BO744, INDIRECT(BO744), 0)), "OK", "Invalid"))</f>
        <v/>
      </c>
      <c r="BQ744" s="281"/>
      <c r="BR744" s="281"/>
      <c r="BS744" s="281"/>
      <c r="BT744" s="281" t="b">
        <f>AND(RMDF!BW744&gt;=0, RMDF!BW744&lt;=1-SUM(RMDF!Z744,RMDF!AG744,RMDF!AN744,RMDF!AU744,RMDF!BB744,RMDF!BI744,RMDF!BP744), RMDF!BW744=ROUND(RMDF!BW744,4))</f>
        <v>1</v>
      </c>
      <c r="BU744" s="317">
        <f>RMDF!BU744</f>
        <v>0</v>
      </c>
      <c r="BV744" s="318" t="str">
        <f>IF(BU744=0,"",_xlfn.XLOOKUP(BU744,StatePicklist!$1:$1,StatePicklist!$3:$3,"NA",0))</f>
        <v/>
      </c>
      <c r="BW744" s="297" t="str">
        <f ca="1">IF(RMDF!BV744="", "", IF(ISNUMBER(MATCH(RMDF!BV744, INDIRECT(BV744), 0)), "OK", "Invalid"))</f>
        <v/>
      </c>
      <c r="BX744" s="281"/>
      <c r="BY744" s="281"/>
      <c r="BZ744" s="281"/>
      <c r="CA744" s="281" t="b">
        <f>AND(RMDF!CD744&gt;=0, RMDF!CD744&lt;=1-SUM(RMDF!Z744,RMDF!AG744,RMDF!AN744,RMDF!AU744,RMDF!BB744,RMDF!BI744,RMDF!BP744,RMDF!BW744), RMDF!CD744=ROUND(RMDF!CD744,4))</f>
        <v>1</v>
      </c>
      <c r="CB744" s="317">
        <f>RMDF!CB744</f>
        <v>0</v>
      </c>
      <c r="CC744" s="318" t="str">
        <f>IF(CB744=0,"",_xlfn.XLOOKUP(CB744,StatePicklist!$1:$1,StatePicklist!$3:$3,"NA",0))</f>
        <v/>
      </c>
      <c r="CD744" s="297" t="str">
        <f ca="1">IF(RMDF!CC744="", "", IF(ISNUMBER(MATCH(RMDF!CC744, INDIRECT(CC744), 0)), "OK", "Invalid"))</f>
        <v/>
      </c>
      <c r="CE744" s="281"/>
      <c r="CF744" s="281"/>
      <c r="CG744" s="281"/>
      <c r="CH744" s="281" t="b">
        <f>AND(RMDF!CK744&gt;=0, RMDF!CK744&lt;=1-SUM(RMDF!Z744,RMDF!AG744,RMDF!AN744,RMDF!AU744,RMDF!BB744,RMDF!BI744,RMDF!BP744,RMDF!BW744,RMDF!CD744), RMDF!CK744=ROUND(RMDF!CK744,4))</f>
        <v>1</v>
      </c>
      <c r="CI744" s="317">
        <f>RMDF!CI744</f>
        <v>0</v>
      </c>
      <c r="CJ744" s="318" t="str">
        <f>IF(CI744=0,"",_xlfn.XLOOKUP(CI744,StatePicklist!$1:$1,StatePicklist!$3:$3,"NA",0))</f>
        <v/>
      </c>
      <c r="CK744" s="297" t="str">
        <f ca="1">IF(RMDF!CJ744="", "", IF(ISNUMBER(MATCH(RMDF!CJ744, INDIRECT(CJ744), 0)), "OK", "Invalid"))</f>
        <v/>
      </c>
      <c r="CL744" s="281"/>
      <c r="CM744" s="281"/>
      <c r="CN744" s="281"/>
      <c r="CO744" s="281" t="b">
        <f>AND(RMDF!CR744&gt;=0, RMDF!CR744&lt;=1-SUM(RMDF!Z744,RMDF!AG744,RMDF!AN744,RMDF!AU744,RMDF!BB744,RMDF!BI744,RMDF!BP744,RMDF!BW744,RMDF!CD744,RMDF!CK744), RMDF!CR744=ROUND(RMDF!CR744,4))</f>
        <v>1</v>
      </c>
      <c r="CP744" s="317">
        <f>RMDF!CP744</f>
        <v>0</v>
      </c>
      <c r="CQ744" s="318" t="str">
        <f>IF(CP744=0,"",_xlfn.XLOOKUP(CP744,StatePicklist!$1:$1,StatePicklist!$3:$3,"NA",0))</f>
        <v/>
      </c>
      <c r="CR744" s="297" t="str">
        <f ca="1">IF(RMDF!CQ744="", "", IF(ISNUMBER(MATCH(RMDF!CQ744, INDIRECT(CQ744), 0)), "OK", "Invalid"))</f>
        <v/>
      </c>
      <c r="CS744" s="281"/>
      <c r="CT744" s="281"/>
      <c r="CU744" s="281"/>
      <c r="CV744" s="281" t="b">
        <f>AND(RMDF!CY744&gt;=0, RMDF!CY744&lt;=1-SUM(RMDF!Z744,RMDF!AG744,RMDF!AN744,RMDF!AU744,RMDF!BB744,RMDF!BI744,RMDF!BP744,RMDF!BW744,RMDF!CD744,RMDF!CK744,RMDF!CR744), RMDF!CY744=ROUND(RMDF!CY744,4))</f>
        <v>1</v>
      </c>
      <c r="CW744" s="317">
        <f>RMDF!CW744</f>
        <v>0</v>
      </c>
      <c r="CX744" s="318" t="str">
        <f>IF(CW744=0,"",_xlfn.XLOOKUP(CW744,StatePicklist!$1:$1,StatePicklist!$3:$3,"NA",0))</f>
        <v/>
      </c>
      <c r="CY744" s="297" t="str">
        <f ca="1">IF(RMDF!CX744="", "", IF(ISNUMBER(MATCH(RMDF!CX744, INDIRECT(CX744), 0)), "OK", "Invalid"))</f>
        <v/>
      </c>
      <c r="CZ744" s="281"/>
      <c r="DA744" s="281"/>
      <c r="DB744" s="281"/>
      <c r="DC744" s="281" t="b">
        <f>AND(RMDF!DF744&gt;=0, RMDF!DF744&lt;=1-SUM(RMDF!Z744,RMDF!AG744,RMDF!AN744,RMDF!AU744,RMDF!BB744,RMDF!BI744,RMDF!BP744,RMDF!BW744,RMDF!CD744,RMDF!CK744,RMDF!CR744,RMDF!CY744), RMDF!DF744=ROUND(RMDF!DF744,4))</f>
        <v>1</v>
      </c>
      <c r="DD744" s="317">
        <f>RMDF!DD744</f>
        <v>0</v>
      </c>
      <c r="DE744" s="318" t="str">
        <f>IF(DD744=0,"",_xlfn.XLOOKUP(DD744,StatePicklist!$1:$1,StatePicklist!$3:$3,"NA",0))</f>
        <v/>
      </c>
      <c r="DF744" s="297" t="str">
        <f ca="1">IF(RMDF!DE744="", "", IF(ISNUMBER(MATCH(RMDF!DE744, INDIRECT(DE744), 0)), "OK", "Invalid"))</f>
        <v/>
      </c>
      <c r="DG744" s="281"/>
      <c r="DH744" s="281"/>
      <c r="DI744" s="281"/>
      <c r="DJ744" s="281" t="b">
        <f>AND(RMDF!DM744&gt;=0, RMDF!DM744&lt;=1-SUM(RMDF!Z744,RMDF!AG744,RMDF!AN744,RMDF!AU744,RMDF!BB744,RMDF!BI744,RMDF!BP744,RMDF!BW744,RMDF!CD744,RMDF!CK744,RMDF!CR744,RMDF!CY744,RMDF!DF744), RMDF!DM744=ROUND(RMDF!DM744,4))</f>
        <v>1</v>
      </c>
      <c r="DK744" s="317">
        <f>RMDF!DK744</f>
        <v>0</v>
      </c>
      <c r="DL744" s="318" t="str">
        <f>IF(DK744=0,"",_xlfn.XLOOKUP(DK744,StatePicklist!$1:$1,StatePicklist!$3:$3,"NA",0))</f>
        <v/>
      </c>
      <c r="DM744" s="297" t="str">
        <f ca="1">IF(RMDF!DL744="", "", IF(ISNUMBER(MATCH(RMDF!DL744, INDIRECT(DL744), 0)), "OK", "Invalid"))</f>
        <v/>
      </c>
      <c r="DN744" s="281"/>
      <c r="DO744" s="281"/>
      <c r="DP744" s="281"/>
      <c r="DQ744" s="281" t="b">
        <f>AND(RMDF!DT744&gt;=0, RMDF!DT744&lt;=1-SUM(RMDF!Z744,RMDF!AG744,RMDF!AN744,RMDF!AU744,RMDF!BB744,RMDF!BI744,RMDF!BP744,RMDF!BW744,RMDF!CD744,RMDF!CK744,RMDF!CR744,RMDF!CY744,RMDF!DF744,RMDF!DM744), RMDF!DT744=ROUND(RMDF!DT744,4))</f>
        <v>1</v>
      </c>
      <c r="DR744" s="317">
        <f>RMDF!DR744</f>
        <v>0</v>
      </c>
      <c r="DS744" s="318" t="str">
        <f>IF(DR744=0,"",_xlfn.XLOOKUP(DR744,StatePicklist!$1:$1,StatePicklist!$3:$3,"NA",0))</f>
        <v/>
      </c>
      <c r="DT744" s="297" t="str">
        <f ca="1">IF(RMDF!DS744="", "", IF(ISNUMBER(MATCH(RMDF!DS744, INDIRECT(DS744), 0)), "OK", "Invalid"))</f>
        <v/>
      </c>
      <c r="DU744" s="281"/>
      <c r="DV744" s="281"/>
      <c r="DW744" s="281"/>
      <c r="DX744" s="281" t="b">
        <f>AND(RMDF!EA744&gt;=0, RMDF!EA744&lt;=1-SUM(RMDF!Z744,RMDF!AG744,RMDF!AN744,RMDF!AU744,RMDF!BB744,RMDF!BI744,RMDF!BP744,RMDF!BW744,RMDF!CD744,RMDF!CK744,RMDF!CR744,RMDF!CY744,RMDF!DF744,RMDF!DM744,RMDF!DT744), RMDF!EA744=ROUND(RMDF!EA744,4))</f>
        <v>1</v>
      </c>
      <c r="DY744" s="317">
        <f>RMDF!DY744</f>
        <v>0</v>
      </c>
      <c r="DZ744" s="318" t="str">
        <f>IF(DY744=0,"",_xlfn.XLOOKUP(DY744,StatePicklist!$1:$1,StatePicklist!$3:$3,"NA",0))</f>
        <v/>
      </c>
      <c r="EA744" s="297" t="str">
        <f ca="1">IF(RMDF!DZ744="", "", IF(ISNUMBER(MATCH(RMDF!DZ744, INDIRECT(DZ744), 0)), "OK", "Invalid"))</f>
        <v/>
      </c>
      <c r="EB744" s="281"/>
      <c r="EC744" s="281"/>
      <c r="ED744" s="281"/>
      <c r="EE744" s="281" t="b">
        <f>AND(RMDF!EH744&gt;=0, RMDF!EH744&lt;=1-SUM(RMDF!Z744,RMDF!AG744,RMDF!AN744,RMDF!AU744,RMDF!BB744,RMDF!BI744,RMDF!BP744,RMDF!BW744,RMDF!CD744,RMDF!CK744,RMDF!CR744,RMDF!CY744,RMDF!DF744,RMDF!DM744,RMDF!DT744,RMDF!EA744), RMDF!EH744=ROUND(RMDF!EH744,4))</f>
        <v>1</v>
      </c>
      <c r="EF744" s="317">
        <f>RMDF!EF744</f>
        <v>0</v>
      </c>
      <c r="EG744" s="318" t="str">
        <f>IF(EF744=0,"",_xlfn.XLOOKUP(EF744,StatePicklist!$1:$1,StatePicklist!$3:$3,"NA",0))</f>
        <v/>
      </c>
      <c r="EH744" s="297" t="str">
        <f ca="1">IF(RMDF!EG744="", "", IF(ISNUMBER(MATCH(RMDF!EG744, INDIRECT(EG744), 0)), "OK", "Invalid"))</f>
        <v/>
      </c>
      <c r="EI744" s="281"/>
      <c r="EJ744" s="281"/>
      <c r="EK744" s="281"/>
      <c r="EL744" s="281" t="b">
        <f>AND(RMDF!EO744&gt;=0, RMDF!EO744&lt;=1-SUM(RMDF!Z744,RMDF!AG744,RMDF!AN744,RMDF!AU744,RMDF!BB744,RMDF!BI744,RMDF!BP744,RMDF!BW744,RMDF!CD744,RMDF!CK744,RMDF!CR744,RMDF!CY744,RMDF!DF744,RMDF!DM744,RMDF!DT744,RMDF!EA744,RMDF!EH744), RMDF!EO744=ROUND(RMDF!EO744,4))</f>
        <v>1</v>
      </c>
      <c r="EM744" s="317">
        <f>RMDF!EM744</f>
        <v>0</v>
      </c>
      <c r="EN744" s="318" t="str">
        <f>IF(EM744=0,"",_xlfn.XLOOKUP(EM744,StatePicklist!$1:$1,StatePicklist!$3:$3,"NA",0))</f>
        <v/>
      </c>
      <c r="EO744" s="297" t="str">
        <f ca="1">IF(RMDF!EN744="", "", IF(ISNUMBER(MATCH(RMDF!EN744, INDIRECT(EN744), 0)), "OK", "Invalid"))</f>
        <v/>
      </c>
      <c r="EP744" s="281"/>
      <c r="EQ744" s="281"/>
      <c r="ER744" s="281"/>
      <c r="ES744" s="281" t="b">
        <f>AND(RMDF!EV744&gt;=0, RMDF!EV744&lt;=1-SUM(RMDF!Z744,RMDF!AG744,RMDF!AN744,RMDF!AU744,RMDF!BB744,RMDF!BI744,RMDF!BP744,RMDF!BW744,RMDF!CD744,RMDF!CK744,RMDF!CR744,RMDF!CY744,RMDF!DF744,RMDF!DM744,RMDF!DT744,RMDF!EA744,RMDF!EH744,RMDF!EO744), RMDF!EV744=ROUND(RMDF!EV744,4))</f>
        <v>1</v>
      </c>
      <c r="ET744" s="317">
        <f>RMDF!ET744</f>
        <v>0</v>
      </c>
      <c r="EU744" s="318" t="str">
        <f>IF(ET744=0,"",_xlfn.XLOOKUP(ET744,StatePicklist!$1:$1,StatePicklist!$3:$3,"NA",0))</f>
        <v/>
      </c>
      <c r="EV744" s="297" t="str">
        <f ca="1">IF(RMDF!EU744="", "", IF(ISNUMBER(MATCH(RMDF!EU744, INDIRECT(EU744), 0)), "OK", "Invalid"))</f>
        <v/>
      </c>
      <c r="EW744" s="281"/>
      <c r="EX744" s="281"/>
      <c r="EY744" s="281"/>
      <c r="EZ744" s="281" t="b">
        <f>AND(RMDF!FC744&gt;=0, RMDF!FC744&lt;=1-SUM(RMDF!Z744,RMDF!AG744,RMDF!AN744,RMDF!AU744,RMDF!BB744,RMDF!BI744,RMDF!BP744,RMDF!BW744,RMDF!CD744,RMDF!CK744,RMDF!CR744,RMDF!CY744,RMDF!DF744,RMDF!DM744,RMDF!DT744,RMDF!EA744,RMDF!EH744,RMDF!EO744,RMDF!EV744), RMDF!FC744=ROUND(RMDF!FC744,4))</f>
        <v>1</v>
      </c>
      <c r="FA744" s="317">
        <f>RMDF!FA744</f>
        <v>0</v>
      </c>
      <c r="FB744" s="318" t="str">
        <f>IF(FA744=0,"",_xlfn.XLOOKUP(FA744,StatePicklist!$1:$1,StatePicklist!$3:$3,"NA",0))</f>
        <v/>
      </c>
      <c r="FC744" s="297" t="str">
        <f ca="1">IF(RMDF!FB744="", "", IF(ISNUMBER(MATCH(RMDF!FB744, INDIRECT(FB744), 0)), "OK", "Invalid"))</f>
        <v/>
      </c>
    </row>
    <row r="745" spans="1:159" s="205" customFormat="1" ht="39.9" customHeight="1" x14ac:dyDescent="0.25">
      <c r="A745" s="206"/>
      <c r="B745" s="196"/>
      <c r="C745" s="197"/>
      <c r="D745" s="198"/>
      <c r="E745" s="199"/>
      <c r="F745" s="200"/>
      <c r="G745" s="201"/>
      <c r="H745" s="292"/>
      <c r="I745" s="305">
        <f>RMDF!I745</f>
        <v>0</v>
      </c>
      <c r="J745" s="305" t="str">
        <f>IF(I745=ProductCode!$B$30,"PDReclPost",IF(OR(I745=ProductCode!$C$30,I745=ProductCode!$E$30,I745=ProductCode!$G$30),"PDPreCon",IF(OR(I745=ProductCode!$D$30,I745=ProductCode!$F$30),"PDNotReclPost","")))</f>
        <v/>
      </c>
      <c r="K745" s="305" t="str">
        <f t="shared" si="42"/>
        <v/>
      </c>
      <c r="L745" s="289"/>
      <c r="M745" s="305" t="str">
        <f t="shared" si="42"/>
        <v/>
      </c>
      <c r="N745" s="289" t="b">
        <f>AND(RMDF!N745&gt;=0, RMDF!N745&lt;=1-RMDF!L745, RMDF!N745=ROUND(RMDF!N745,4))</f>
        <v>1</v>
      </c>
      <c r="O745" s="286" t="str">
        <f>IF(P745="","",IF(I745="","",IF(LEFT(I745,13)="Reclaimed pos",RawMaterialCode!$E$569,RawMaterialCode!$E$568)))</f>
        <v>Reclaimed pre-consumer mixed fibers (RM0578)</v>
      </c>
      <c r="P745" s="295">
        <f t="shared" si="43"/>
        <v>1</v>
      </c>
      <c r="Q745" s="202"/>
      <c r="R745" s="203"/>
      <c r="S745" s="204" t="str">
        <f t="shared" si="44"/>
        <v/>
      </c>
      <c r="T745" s="281"/>
      <c r="U745" s="281"/>
      <c r="V745" s="281"/>
      <c r="W745" s="281"/>
      <c r="X745" s="317">
        <f>RMDF!X745</f>
        <v>0</v>
      </c>
      <c r="Y745" s="318" t="str">
        <f>IF(X745=0,"",_xlfn.XLOOKUP(X745,StatePicklist!$1:$1,StatePicklist!$3:$3,"NA",0))</f>
        <v/>
      </c>
      <c r="Z745" s="297" t="str">
        <f ca="1">IF(RMDF!Y745="", "", IF(ISNUMBER(MATCH(RMDF!Y745, INDIRECT(Y745), 0)), "OK", "Invalid"))</f>
        <v/>
      </c>
      <c r="AA745" s="281"/>
      <c r="AB745" s="281"/>
      <c r="AC745" s="281"/>
      <c r="AD745" s="281" t="b">
        <f>AND(RMDF!AG745&gt;=0, RMDF!AG745&lt;=1-RMDF!Z745, RMDF!AG745=ROUND(RMDF!AG745,4))</f>
        <v>1</v>
      </c>
      <c r="AE745" s="317">
        <f>RMDF!AE745</f>
        <v>0</v>
      </c>
      <c r="AF745" s="318" t="str">
        <f>IF(AE745=0,"",_xlfn.XLOOKUP(AE745,StatePicklist!$1:$1,StatePicklist!$3:$3,"NA",0))</f>
        <v/>
      </c>
      <c r="AG745" s="297" t="str">
        <f ca="1">IF(RMDF!AF745="", "", IF(ISNUMBER(MATCH(RMDF!AF745, INDIRECT(AF745), 0)), "OK", "Invalid"))</f>
        <v/>
      </c>
      <c r="AH745" s="281"/>
      <c r="AI745" s="281"/>
      <c r="AJ745" s="281"/>
      <c r="AK745" s="281" t="b">
        <f>AND(RMDF!AN745&gt;=0, RMDF!AN745&lt;=1-SUM(RMDF!Z745,RMDF!AG745), RMDF!AN745=ROUND(RMDF!AN745,4))</f>
        <v>1</v>
      </c>
      <c r="AL745" s="317">
        <f>RMDF!AL745</f>
        <v>0</v>
      </c>
      <c r="AM745" s="318" t="str">
        <f>IF(AL745=0,"",_xlfn.XLOOKUP(AL745,StatePicklist!$1:$1,StatePicklist!$3:$3,"NA",0))</f>
        <v/>
      </c>
      <c r="AN745" s="297" t="str">
        <f ca="1">IF(RMDF!AM745="", "", IF(ISNUMBER(MATCH(RMDF!AM745, INDIRECT(AM745), 0)), "OK", "Invalid"))</f>
        <v/>
      </c>
      <c r="AO745" s="281"/>
      <c r="AP745" s="281"/>
      <c r="AQ745" s="281"/>
      <c r="AR745" s="281" t="b">
        <f>AND(RMDF!AU745&gt;=0, RMDF!AU745&lt;=1-SUM(RMDF!Z745,RMDF!AG745,RMDF!AN745), RMDF!AU745=ROUND(RMDF!AU745,4))</f>
        <v>1</v>
      </c>
      <c r="AS745" s="317">
        <f>RMDF!AS745</f>
        <v>0</v>
      </c>
      <c r="AT745" s="318" t="str">
        <f>IF(AS745=0,"",_xlfn.XLOOKUP(AS745,StatePicklist!$1:$1,StatePicklist!$3:$3,"NA",0))</f>
        <v/>
      </c>
      <c r="AU745" s="297" t="str">
        <f ca="1">IF(RMDF!AT745="", "", IF(ISNUMBER(MATCH(RMDF!AT745, INDIRECT(AT745), 0)), "OK", "Invalid"))</f>
        <v/>
      </c>
      <c r="AV745" s="281"/>
      <c r="AW745" s="281"/>
      <c r="AX745" s="281"/>
      <c r="AY745" s="281" t="b">
        <f>AND(RMDF!BB745&gt;=0, RMDF!BB745&lt;=1-SUM(RMDF!Z745,RMDF!AG745,RMDF!AN745,RMDF!AU745), RMDF!BB745=ROUND(RMDF!BB745,4))</f>
        <v>1</v>
      </c>
      <c r="AZ745" s="317">
        <f>RMDF!AZ745</f>
        <v>0</v>
      </c>
      <c r="BA745" s="318" t="str">
        <f>IF(AZ745=0,"",_xlfn.XLOOKUP(AZ745,StatePicklist!$1:$1,StatePicklist!$3:$3,"NA",0))</f>
        <v/>
      </c>
      <c r="BB745" s="297" t="str">
        <f ca="1">IF(RMDF!BA745="", "", IF(ISNUMBER(MATCH(RMDF!BA745, INDIRECT(BA745), 0)), "OK", "Invalid"))</f>
        <v/>
      </c>
      <c r="BC745" s="281"/>
      <c r="BD745" s="281"/>
      <c r="BE745" s="281"/>
      <c r="BF745" s="281" t="b">
        <f>AND(RMDF!BI745&gt;=0, RMDF!BI745&lt;=1-SUM(RMDF!Z745,RMDF!AG745,RMDF!AN745,RMDF!AU745,RMDF!BB745), RMDF!BI745=ROUND(RMDF!BI745,4))</f>
        <v>1</v>
      </c>
      <c r="BG745" s="317">
        <f>RMDF!BG745</f>
        <v>0</v>
      </c>
      <c r="BH745" s="318" t="str">
        <f>IF(BG745=0,"",_xlfn.XLOOKUP(BG745,StatePicklist!$1:$1,StatePicklist!$3:$3,"NA",0))</f>
        <v/>
      </c>
      <c r="BI745" s="297" t="str">
        <f ca="1">IF(RMDF!BH745="", "", IF(ISNUMBER(MATCH(RMDF!BH745, INDIRECT(BH745), 0)), "OK", "Invalid"))</f>
        <v/>
      </c>
      <c r="BJ745" s="281"/>
      <c r="BK745" s="281"/>
      <c r="BL745" s="281"/>
      <c r="BM745" s="281" t="b">
        <f>AND(RMDF!BP745&gt;=0, RMDF!BP745&lt;=1-SUM(RMDF!Z745,RMDF!AG745,RMDF!AN745,RMDF!AU745,RMDF!BB745,RMDF!BI745), RMDF!BP745=ROUND(RMDF!BP745,4))</f>
        <v>1</v>
      </c>
      <c r="BN745" s="317">
        <f>RMDF!BN745</f>
        <v>0</v>
      </c>
      <c r="BO745" s="318" t="str">
        <f>IF(BN745=0,"",_xlfn.XLOOKUP(BN745,StatePicklist!$1:$1,StatePicklist!$3:$3,"NA",0))</f>
        <v/>
      </c>
      <c r="BP745" s="297" t="str">
        <f ca="1">IF(RMDF!BO745="", "", IF(ISNUMBER(MATCH(RMDF!BO745, INDIRECT(BO745), 0)), "OK", "Invalid"))</f>
        <v/>
      </c>
      <c r="BQ745" s="281"/>
      <c r="BR745" s="281"/>
      <c r="BS745" s="281"/>
      <c r="BT745" s="281" t="b">
        <f>AND(RMDF!BW745&gt;=0, RMDF!BW745&lt;=1-SUM(RMDF!Z745,RMDF!AG745,RMDF!AN745,RMDF!AU745,RMDF!BB745,RMDF!BI745,RMDF!BP745), RMDF!BW745=ROUND(RMDF!BW745,4))</f>
        <v>1</v>
      </c>
      <c r="BU745" s="317">
        <f>RMDF!BU745</f>
        <v>0</v>
      </c>
      <c r="BV745" s="318" t="str">
        <f>IF(BU745=0,"",_xlfn.XLOOKUP(BU745,StatePicklist!$1:$1,StatePicklist!$3:$3,"NA",0))</f>
        <v/>
      </c>
      <c r="BW745" s="297" t="str">
        <f ca="1">IF(RMDF!BV745="", "", IF(ISNUMBER(MATCH(RMDF!BV745, INDIRECT(BV745), 0)), "OK", "Invalid"))</f>
        <v/>
      </c>
      <c r="BX745" s="281"/>
      <c r="BY745" s="281"/>
      <c r="BZ745" s="281"/>
      <c r="CA745" s="281" t="b">
        <f>AND(RMDF!CD745&gt;=0, RMDF!CD745&lt;=1-SUM(RMDF!Z745,RMDF!AG745,RMDF!AN745,RMDF!AU745,RMDF!BB745,RMDF!BI745,RMDF!BP745,RMDF!BW745), RMDF!CD745=ROUND(RMDF!CD745,4))</f>
        <v>1</v>
      </c>
      <c r="CB745" s="317">
        <f>RMDF!CB745</f>
        <v>0</v>
      </c>
      <c r="CC745" s="318" t="str">
        <f>IF(CB745=0,"",_xlfn.XLOOKUP(CB745,StatePicklist!$1:$1,StatePicklist!$3:$3,"NA",0))</f>
        <v/>
      </c>
      <c r="CD745" s="297" t="str">
        <f ca="1">IF(RMDF!CC745="", "", IF(ISNUMBER(MATCH(RMDF!CC745, INDIRECT(CC745), 0)), "OK", "Invalid"))</f>
        <v/>
      </c>
      <c r="CE745" s="281"/>
      <c r="CF745" s="281"/>
      <c r="CG745" s="281"/>
      <c r="CH745" s="281" t="b">
        <f>AND(RMDF!CK745&gt;=0, RMDF!CK745&lt;=1-SUM(RMDF!Z745,RMDF!AG745,RMDF!AN745,RMDF!AU745,RMDF!BB745,RMDF!BI745,RMDF!BP745,RMDF!BW745,RMDF!CD745), RMDF!CK745=ROUND(RMDF!CK745,4))</f>
        <v>1</v>
      </c>
      <c r="CI745" s="317">
        <f>RMDF!CI745</f>
        <v>0</v>
      </c>
      <c r="CJ745" s="318" t="str">
        <f>IF(CI745=0,"",_xlfn.XLOOKUP(CI745,StatePicklist!$1:$1,StatePicklist!$3:$3,"NA",0))</f>
        <v/>
      </c>
      <c r="CK745" s="297" t="str">
        <f ca="1">IF(RMDF!CJ745="", "", IF(ISNUMBER(MATCH(RMDF!CJ745, INDIRECT(CJ745), 0)), "OK", "Invalid"))</f>
        <v/>
      </c>
      <c r="CL745" s="281"/>
      <c r="CM745" s="281"/>
      <c r="CN745" s="281"/>
      <c r="CO745" s="281" t="b">
        <f>AND(RMDF!CR745&gt;=0, RMDF!CR745&lt;=1-SUM(RMDF!Z745,RMDF!AG745,RMDF!AN745,RMDF!AU745,RMDF!BB745,RMDF!BI745,RMDF!BP745,RMDF!BW745,RMDF!CD745,RMDF!CK745), RMDF!CR745=ROUND(RMDF!CR745,4))</f>
        <v>1</v>
      </c>
      <c r="CP745" s="317">
        <f>RMDF!CP745</f>
        <v>0</v>
      </c>
      <c r="CQ745" s="318" t="str">
        <f>IF(CP745=0,"",_xlfn.XLOOKUP(CP745,StatePicklist!$1:$1,StatePicklist!$3:$3,"NA",0))</f>
        <v/>
      </c>
      <c r="CR745" s="297" t="str">
        <f ca="1">IF(RMDF!CQ745="", "", IF(ISNUMBER(MATCH(RMDF!CQ745, INDIRECT(CQ745), 0)), "OK", "Invalid"))</f>
        <v/>
      </c>
      <c r="CS745" s="281"/>
      <c r="CT745" s="281"/>
      <c r="CU745" s="281"/>
      <c r="CV745" s="281" t="b">
        <f>AND(RMDF!CY745&gt;=0, RMDF!CY745&lt;=1-SUM(RMDF!Z745,RMDF!AG745,RMDF!AN745,RMDF!AU745,RMDF!BB745,RMDF!BI745,RMDF!BP745,RMDF!BW745,RMDF!CD745,RMDF!CK745,RMDF!CR745), RMDF!CY745=ROUND(RMDF!CY745,4))</f>
        <v>1</v>
      </c>
      <c r="CW745" s="317">
        <f>RMDF!CW745</f>
        <v>0</v>
      </c>
      <c r="CX745" s="318" t="str">
        <f>IF(CW745=0,"",_xlfn.XLOOKUP(CW745,StatePicklist!$1:$1,StatePicklist!$3:$3,"NA",0))</f>
        <v/>
      </c>
      <c r="CY745" s="297" t="str">
        <f ca="1">IF(RMDF!CX745="", "", IF(ISNUMBER(MATCH(RMDF!CX745, INDIRECT(CX745), 0)), "OK", "Invalid"))</f>
        <v/>
      </c>
      <c r="CZ745" s="281"/>
      <c r="DA745" s="281"/>
      <c r="DB745" s="281"/>
      <c r="DC745" s="281" t="b">
        <f>AND(RMDF!DF745&gt;=0, RMDF!DF745&lt;=1-SUM(RMDF!Z745,RMDF!AG745,RMDF!AN745,RMDF!AU745,RMDF!BB745,RMDF!BI745,RMDF!BP745,RMDF!BW745,RMDF!CD745,RMDF!CK745,RMDF!CR745,RMDF!CY745), RMDF!DF745=ROUND(RMDF!DF745,4))</f>
        <v>1</v>
      </c>
      <c r="DD745" s="317">
        <f>RMDF!DD745</f>
        <v>0</v>
      </c>
      <c r="DE745" s="318" t="str">
        <f>IF(DD745=0,"",_xlfn.XLOOKUP(DD745,StatePicklist!$1:$1,StatePicklist!$3:$3,"NA",0))</f>
        <v/>
      </c>
      <c r="DF745" s="297" t="str">
        <f ca="1">IF(RMDF!DE745="", "", IF(ISNUMBER(MATCH(RMDF!DE745, INDIRECT(DE745), 0)), "OK", "Invalid"))</f>
        <v/>
      </c>
      <c r="DG745" s="281"/>
      <c r="DH745" s="281"/>
      <c r="DI745" s="281"/>
      <c r="DJ745" s="281" t="b">
        <f>AND(RMDF!DM745&gt;=0, RMDF!DM745&lt;=1-SUM(RMDF!Z745,RMDF!AG745,RMDF!AN745,RMDF!AU745,RMDF!BB745,RMDF!BI745,RMDF!BP745,RMDF!BW745,RMDF!CD745,RMDF!CK745,RMDF!CR745,RMDF!CY745,RMDF!DF745), RMDF!DM745=ROUND(RMDF!DM745,4))</f>
        <v>1</v>
      </c>
      <c r="DK745" s="317">
        <f>RMDF!DK745</f>
        <v>0</v>
      </c>
      <c r="DL745" s="318" t="str">
        <f>IF(DK745=0,"",_xlfn.XLOOKUP(DK745,StatePicklist!$1:$1,StatePicklist!$3:$3,"NA",0))</f>
        <v/>
      </c>
      <c r="DM745" s="297" t="str">
        <f ca="1">IF(RMDF!DL745="", "", IF(ISNUMBER(MATCH(RMDF!DL745, INDIRECT(DL745), 0)), "OK", "Invalid"))</f>
        <v/>
      </c>
      <c r="DN745" s="281"/>
      <c r="DO745" s="281"/>
      <c r="DP745" s="281"/>
      <c r="DQ745" s="281" t="b">
        <f>AND(RMDF!DT745&gt;=0, RMDF!DT745&lt;=1-SUM(RMDF!Z745,RMDF!AG745,RMDF!AN745,RMDF!AU745,RMDF!BB745,RMDF!BI745,RMDF!BP745,RMDF!BW745,RMDF!CD745,RMDF!CK745,RMDF!CR745,RMDF!CY745,RMDF!DF745,RMDF!DM745), RMDF!DT745=ROUND(RMDF!DT745,4))</f>
        <v>1</v>
      </c>
      <c r="DR745" s="317">
        <f>RMDF!DR745</f>
        <v>0</v>
      </c>
      <c r="DS745" s="318" t="str">
        <f>IF(DR745=0,"",_xlfn.XLOOKUP(DR745,StatePicklist!$1:$1,StatePicklist!$3:$3,"NA",0))</f>
        <v/>
      </c>
      <c r="DT745" s="297" t="str">
        <f ca="1">IF(RMDF!DS745="", "", IF(ISNUMBER(MATCH(RMDF!DS745, INDIRECT(DS745), 0)), "OK", "Invalid"))</f>
        <v/>
      </c>
      <c r="DU745" s="281"/>
      <c r="DV745" s="281"/>
      <c r="DW745" s="281"/>
      <c r="DX745" s="281" t="b">
        <f>AND(RMDF!EA745&gt;=0, RMDF!EA745&lt;=1-SUM(RMDF!Z745,RMDF!AG745,RMDF!AN745,RMDF!AU745,RMDF!BB745,RMDF!BI745,RMDF!BP745,RMDF!BW745,RMDF!CD745,RMDF!CK745,RMDF!CR745,RMDF!CY745,RMDF!DF745,RMDF!DM745,RMDF!DT745), RMDF!EA745=ROUND(RMDF!EA745,4))</f>
        <v>1</v>
      </c>
      <c r="DY745" s="317">
        <f>RMDF!DY745</f>
        <v>0</v>
      </c>
      <c r="DZ745" s="318" t="str">
        <f>IF(DY745=0,"",_xlfn.XLOOKUP(DY745,StatePicklist!$1:$1,StatePicklist!$3:$3,"NA",0))</f>
        <v/>
      </c>
      <c r="EA745" s="297" t="str">
        <f ca="1">IF(RMDF!DZ745="", "", IF(ISNUMBER(MATCH(RMDF!DZ745, INDIRECT(DZ745), 0)), "OK", "Invalid"))</f>
        <v/>
      </c>
      <c r="EB745" s="281"/>
      <c r="EC745" s="281"/>
      <c r="ED745" s="281"/>
      <c r="EE745" s="281" t="b">
        <f>AND(RMDF!EH745&gt;=0, RMDF!EH745&lt;=1-SUM(RMDF!Z745,RMDF!AG745,RMDF!AN745,RMDF!AU745,RMDF!BB745,RMDF!BI745,RMDF!BP745,RMDF!BW745,RMDF!CD745,RMDF!CK745,RMDF!CR745,RMDF!CY745,RMDF!DF745,RMDF!DM745,RMDF!DT745,RMDF!EA745), RMDF!EH745=ROUND(RMDF!EH745,4))</f>
        <v>1</v>
      </c>
      <c r="EF745" s="317">
        <f>RMDF!EF745</f>
        <v>0</v>
      </c>
      <c r="EG745" s="318" t="str">
        <f>IF(EF745=0,"",_xlfn.XLOOKUP(EF745,StatePicklist!$1:$1,StatePicklist!$3:$3,"NA",0))</f>
        <v/>
      </c>
      <c r="EH745" s="297" t="str">
        <f ca="1">IF(RMDF!EG745="", "", IF(ISNUMBER(MATCH(RMDF!EG745, INDIRECT(EG745), 0)), "OK", "Invalid"))</f>
        <v/>
      </c>
      <c r="EI745" s="281"/>
      <c r="EJ745" s="281"/>
      <c r="EK745" s="281"/>
      <c r="EL745" s="281" t="b">
        <f>AND(RMDF!EO745&gt;=0, RMDF!EO745&lt;=1-SUM(RMDF!Z745,RMDF!AG745,RMDF!AN745,RMDF!AU745,RMDF!BB745,RMDF!BI745,RMDF!BP745,RMDF!BW745,RMDF!CD745,RMDF!CK745,RMDF!CR745,RMDF!CY745,RMDF!DF745,RMDF!DM745,RMDF!DT745,RMDF!EA745,RMDF!EH745), RMDF!EO745=ROUND(RMDF!EO745,4))</f>
        <v>1</v>
      </c>
      <c r="EM745" s="317">
        <f>RMDF!EM745</f>
        <v>0</v>
      </c>
      <c r="EN745" s="318" t="str">
        <f>IF(EM745=0,"",_xlfn.XLOOKUP(EM745,StatePicklist!$1:$1,StatePicklist!$3:$3,"NA",0))</f>
        <v/>
      </c>
      <c r="EO745" s="297" t="str">
        <f ca="1">IF(RMDF!EN745="", "", IF(ISNUMBER(MATCH(RMDF!EN745, INDIRECT(EN745), 0)), "OK", "Invalid"))</f>
        <v/>
      </c>
      <c r="EP745" s="281"/>
      <c r="EQ745" s="281"/>
      <c r="ER745" s="281"/>
      <c r="ES745" s="281" t="b">
        <f>AND(RMDF!EV745&gt;=0, RMDF!EV745&lt;=1-SUM(RMDF!Z745,RMDF!AG745,RMDF!AN745,RMDF!AU745,RMDF!BB745,RMDF!BI745,RMDF!BP745,RMDF!BW745,RMDF!CD745,RMDF!CK745,RMDF!CR745,RMDF!CY745,RMDF!DF745,RMDF!DM745,RMDF!DT745,RMDF!EA745,RMDF!EH745,RMDF!EO745), RMDF!EV745=ROUND(RMDF!EV745,4))</f>
        <v>1</v>
      </c>
      <c r="ET745" s="317">
        <f>RMDF!ET745</f>
        <v>0</v>
      </c>
      <c r="EU745" s="318" t="str">
        <f>IF(ET745=0,"",_xlfn.XLOOKUP(ET745,StatePicklist!$1:$1,StatePicklist!$3:$3,"NA",0))</f>
        <v/>
      </c>
      <c r="EV745" s="297" t="str">
        <f ca="1">IF(RMDF!EU745="", "", IF(ISNUMBER(MATCH(RMDF!EU745, INDIRECT(EU745), 0)), "OK", "Invalid"))</f>
        <v/>
      </c>
      <c r="EW745" s="281"/>
      <c r="EX745" s="281"/>
      <c r="EY745" s="281"/>
      <c r="EZ745" s="281" t="b">
        <f>AND(RMDF!FC745&gt;=0, RMDF!FC745&lt;=1-SUM(RMDF!Z745,RMDF!AG745,RMDF!AN745,RMDF!AU745,RMDF!BB745,RMDF!BI745,RMDF!BP745,RMDF!BW745,RMDF!CD745,RMDF!CK745,RMDF!CR745,RMDF!CY745,RMDF!DF745,RMDF!DM745,RMDF!DT745,RMDF!EA745,RMDF!EH745,RMDF!EO745,RMDF!EV745), RMDF!FC745=ROUND(RMDF!FC745,4))</f>
        <v>1</v>
      </c>
      <c r="FA745" s="317">
        <f>RMDF!FA745</f>
        <v>0</v>
      </c>
      <c r="FB745" s="318" t="str">
        <f>IF(FA745=0,"",_xlfn.XLOOKUP(FA745,StatePicklist!$1:$1,StatePicklist!$3:$3,"NA",0))</f>
        <v/>
      </c>
      <c r="FC745" s="297" t="str">
        <f ca="1">IF(RMDF!FB745="", "", IF(ISNUMBER(MATCH(RMDF!FB745, INDIRECT(FB745), 0)), "OK", "Invalid"))</f>
        <v/>
      </c>
    </row>
    <row r="746" spans="1:159" s="205" customFormat="1" ht="39.9" customHeight="1" x14ac:dyDescent="0.25">
      <c r="A746" s="206"/>
      <c r="B746" s="196"/>
      <c r="C746" s="197"/>
      <c r="D746" s="198"/>
      <c r="E746" s="199"/>
      <c r="F746" s="200"/>
      <c r="G746" s="201"/>
      <c r="H746" s="292"/>
      <c r="I746" s="305">
        <f>RMDF!I746</f>
        <v>0</v>
      </c>
      <c r="J746" s="305" t="str">
        <f>IF(I746=ProductCode!$B$30,"PDReclPost",IF(OR(I746=ProductCode!$C$30,I746=ProductCode!$E$30,I746=ProductCode!$G$30),"PDPreCon",IF(OR(I746=ProductCode!$D$30,I746=ProductCode!$F$30),"PDNotReclPost","")))</f>
        <v/>
      </c>
      <c r="K746" s="305" t="str">
        <f t="shared" si="42"/>
        <v/>
      </c>
      <c r="L746" s="289"/>
      <c r="M746" s="305" t="str">
        <f t="shared" si="42"/>
        <v/>
      </c>
      <c r="N746" s="289" t="b">
        <f>AND(RMDF!N746&gt;=0, RMDF!N746&lt;=1-RMDF!L746, RMDF!N746=ROUND(RMDF!N746,4))</f>
        <v>1</v>
      </c>
      <c r="O746" s="286" t="str">
        <f>IF(P746="","",IF(I746="","",IF(LEFT(I746,13)="Reclaimed pos",RawMaterialCode!$E$569,RawMaterialCode!$E$568)))</f>
        <v>Reclaimed pre-consumer mixed fibers (RM0578)</v>
      </c>
      <c r="P746" s="295">
        <f t="shared" si="43"/>
        <v>1</v>
      </c>
      <c r="Q746" s="202"/>
      <c r="R746" s="203"/>
      <c r="S746" s="204" t="str">
        <f t="shared" si="44"/>
        <v/>
      </c>
      <c r="T746" s="281"/>
      <c r="U746" s="281"/>
      <c r="V746" s="281"/>
      <c r="W746" s="281"/>
      <c r="X746" s="317">
        <f>RMDF!X746</f>
        <v>0</v>
      </c>
      <c r="Y746" s="318" t="str">
        <f>IF(X746=0,"",_xlfn.XLOOKUP(X746,StatePicklist!$1:$1,StatePicklist!$3:$3,"NA",0))</f>
        <v/>
      </c>
      <c r="Z746" s="297" t="str">
        <f ca="1">IF(RMDF!Y746="", "", IF(ISNUMBER(MATCH(RMDF!Y746, INDIRECT(Y746), 0)), "OK", "Invalid"))</f>
        <v/>
      </c>
      <c r="AA746" s="281"/>
      <c r="AB746" s="281"/>
      <c r="AC746" s="281"/>
      <c r="AD746" s="281" t="b">
        <f>AND(RMDF!AG746&gt;=0, RMDF!AG746&lt;=1-RMDF!Z746, RMDF!AG746=ROUND(RMDF!AG746,4))</f>
        <v>1</v>
      </c>
      <c r="AE746" s="317">
        <f>RMDF!AE746</f>
        <v>0</v>
      </c>
      <c r="AF746" s="318" t="str">
        <f>IF(AE746=0,"",_xlfn.XLOOKUP(AE746,StatePicklist!$1:$1,StatePicklist!$3:$3,"NA",0))</f>
        <v/>
      </c>
      <c r="AG746" s="297" t="str">
        <f ca="1">IF(RMDF!AF746="", "", IF(ISNUMBER(MATCH(RMDF!AF746, INDIRECT(AF746), 0)), "OK", "Invalid"))</f>
        <v/>
      </c>
      <c r="AH746" s="281"/>
      <c r="AI746" s="281"/>
      <c r="AJ746" s="281"/>
      <c r="AK746" s="281" t="b">
        <f>AND(RMDF!AN746&gt;=0, RMDF!AN746&lt;=1-SUM(RMDF!Z746,RMDF!AG746), RMDF!AN746=ROUND(RMDF!AN746,4))</f>
        <v>1</v>
      </c>
      <c r="AL746" s="317">
        <f>RMDF!AL746</f>
        <v>0</v>
      </c>
      <c r="AM746" s="318" t="str">
        <f>IF(AL746=0,"",_xlfn.XLOOKUP(AL746,StatePicklist!$1:$1,StatePicklist!$3:$3,"NA",0))</f>
        <v/>
      </c>
      <c r="AN746" s="297" t="str">
        <f ca="1">IF(RMDF!AM746="", "", IF(ISNUMBER(MATCH(RMDF!AM746, INDIRECT(AM746), 0)), "OK", "Invalid"))</f>
        <v/>
      </c>
      <c r="AO746" s="281"/>
      <c r="AP746" s="281"/>
      <c r="AQ746" s="281"/>
      <c r="AR746" s="281" t="b">
        <f>AND(RMDF!AU746&gt;=0, RMDF!AU746&lt;=1-SUM(RMDF!Z746,RMDF!AG746,RMDF!AN746), RMDF!AU746=ROUND(RMDF!AU746,4))</f>
        <v>1</v>
      </c>
      <c r="AS746" s="317">
        <f>RMDF!AS746</f>
        <v>0</v>
      </c>
      <c r="AT746" s="318" t="str">
        <f>IF(AS746=0,"",_xlfn.XLOOKUP(AS746,StatePicklist!$1:$1,StatePicklist!$3:$3,"NA",0))</f>
        <v/>
      </c>
      <c r="AU746" s="297" t="str">
        <f ca="1">IF(RMDF!AT746="", "", IF(ISNUMBER(MATCH(RMDF!AT746, INDIRECT(AT746), 0)), "OK", "Invalid"))</f>
        <v/>
      </c>
      <c r="AV746" s="281"/>
      <c r="AW746" s="281"/>
      <c r="AX746" s="281"/>
      <c r="AY746" s="281" t="b">
        <f>AND(RMDF!BB746&gt;=0, RMDF!BB746&lt;=1-SUM(RMDF!Z746,RMDF!AG746,RMDF!AN746,RMDF!AU746), RMDF!BB746=ROUND(RMDF!BB746,4))</f>
        <v>1</v>
      </c>
      <c r="AZ746" s="317">
        <f>RMDF!AZ746</f>
        <v>0</v>
      </c>
      <c r="BA746" s="318" t="str">
        <f>IF(AZ746=0,"",_xlfn.XLOOKUP(AZ746,StatePicklist!$1:$1,StatePicklist!$3:$3,"NA",0))</f>
        <v/>
      </c>
      <c r="BB746" s="297" t="str">
        <f ca="1">IF(RMDF!BA746="", "", IF(ISNUMBER(MATCH(RMDF!BA746, INDIRECT(BA746), 0)), "OK", "Invalid"))</f>
        <v/>
      </c>
      <c r="BC746" s="281"/>
      <c r="BD746" s="281"/>
      <c r="BE746" s="281"/>
      <c r="BF746" s="281" t="b">
        <f>AND(RMDF!BI746&gt;=0, RMDF!BI746&lt;=1-SUM(RMDF!Z746,RMDF!AG746,RMDF!AN746,RMDF!AU746,RMDF!BB746), RMDF!BI746=ROUND(RMDF!BI746,4))</f>
        <v>1</v>
      </c>
      <c r="BG746" s="317">
        <f>RMDF!BG746</f>
        <v>0</v>
      </c>
      <c r="BH746" s="318" t="str">
        <f>IF(BG746=0,"",_xlfn.XLOOKUP(BG746,StatePicklist!$1:$1,StatePicklist!$3:$3,"NA",0))</f>
        <v/>
      </c>
      <c r="BI746" s="297" t="str">
        <f ca="1">IF(RMDF!BH746="", "", IF(ISNUMBER(MATCH(RMDF!BH746, INDIRECT(BH746), 0)), "OK", "Invalid"))</f>
        <v/>
      </c>
      <c r="BJ746" s="281"/>
      <c r="BK746" s="281"/>
      <c r="BL746" s="281"/>
      <c r="BM746" s="281" t="b">
        <f>AND(RMDF!BP746&gt;=0, RMDF!BP746&lt;=1-SUM(RMDF!Z746,RMDF!AG746,RMDF!AN746,RMDF!AU746,RMDF!BB746,RMDF!BI746), RMDF!BP746=ROUND(RMDF!BP746,4))</f>
        <v>1</v>
      </c>
      <c r="BN746" s="317">
        <f>RMDF!BN746</f>
        <v>0</v>
      </c>
      <c r="BO746" s="318" t="str">
        <f>IF(BN746=0,"",_xlfn.XLOOKUP(BN746,StatePicklist!$1:$1,StatePicklist!$3:$3,"NA",0))</f>
        <v/>
      </c>
      <c r="BP746" s="297" t="str">
        <f ca="1">IF(RMDF!BO746="", "", IF(ISNUMBER(MATCH(RMDF!BO746, INDIRECT(BO746), 0)), "OK", "Invalid"))</f>
        <v/>
      </c>
      <c r="BQ746" s="281"/>
      <c r="BR746" s="281"/>
      <c r="BS746" s="281"/>
      <c r="BT746" s="281" t="b">
        <f>AND(RMDF!BW746&gt;=0, RMDF!BW746&lt;=1-SUM(RMDF!Z746,RMDF!AG746,RMDF!AN746,RMDF!AU746,RMDF!BB746,RMDF!BI746,RMDF!BP746), RMDF!BW746=ROUND(RMDF!BW746,4))</f>
        <v>1</v>
      </c>
      <c r="BU746" s="317">
        <f>RMDF!BU746</f>
        <v>0</v>
      </c>
      <c r="BV746" s="318" t="str">
        <f>IF(BU746=0,"",_xlfn.XLOOKUP(BU746,StatePicklist!$1:$1,StatePicklist!$3:$3,"NA",0))</f>
        <v/>
      </c>
      <c r="BW746" s="297" t="str">
        <f ca="1">IF(RMDF!BV746="", "", IF(ISNUMBER(MATCH(RMDF!BV746, INDIRECT(BV746), 0)), "OK", "Invalid"))</f>
        <v/>
      </c>
      <c r="BX746" s="281"/>
      <c r="BY746" s="281"/>
      <c r="BZ746" s="281"/>
      <c r="CA746" s="281" t="b">
        <f>AND(RMDF!CD746&gt;=0, RMDF!CD746&lt;=1-SUM(RMDF!Z746,RMDF!AG746,RMDF!AN746,RMDF!AU746,RMDF!BB746,RMDF!BI746,RMDF!BP746,RMDF!BW746), RMDF!CD746=ROUND(RMDF!CD746,4))</f>
        <v>1</v>
      </c>
      <c r="CB746" s="317">
        <f>RMDF!CB746</f>
        <v>0</v>
      </c>
      <c r="CC746" s="318" t="str">
        <f>IF(CB746=0,"",_xlfn.XLOOKUP(CB746,StatePicklist!$1:$1,StatePicklist!$3:$3,"NA",0))</f>
        <v/>
      </c>
      <c r="CD746" s="297" t="str">
        <f ca="1">IF(RMDF!CC746="", "", IF(ISNUMBER(MATCH(RMDF!CC746, INDIRECT(CC746), 0)), "OK", "Invalid"))</f>
        <v/>
      </c>
      <c r="CE746" s="281"/>
      <c r="CF746" s="281"/>
      <c r="CG746" s="281"/>
      <c r="CH746" s="281" t="b">
        <f>AND(RMDF!CK746&gt;=0, RMDF!CK746&lt;=1-SUM(RMDF!Z746,RMDF!AG746,RMDF!AN746,RMDF!AU746,RMDF!BB746,RMDF!BI746,RMDF!BP746,RMDF!BW746,RMDF!CD746), RMDF!CK746=ROUND(RMDF!CK746,4))</f>
        <v>1</v>
      </c>
      <c r="CI746" s="317">
        <f>RMDF!CI746</f>
        <v>0</v>
      </c>
      <c r="CJ746" s="318" t="str">
        <f>IF(CI746=0,"",_xlfn.XLOOKUP(CI746,StatePicklist!$1:$1,StatePicklist!$3:$3,"NA",0))</f>
        <v/>
      </c>
      <c r="CK746" s="297" t="str">
        <f ca="1">IF(RMDF!CJ746="", "", IF(ISNUMBER(MATCH(RMDF!CJ746, INDIRECT(CJ746), 0)), "OK", "Invalid"))</f>
        <v/>
      </c>
      <c r="CL746" s="281"/>
      <c r="CM746" s="281"/>
      <c r="CN746" s="281"/>
      <c r="CO746" s="281" t="b">
        <f>AND(RMDF!CR746&gt;=0, RMDF!CR746&lt;=1-SUM(RMDF!Z746,RMDF!AG746,RMDF!AN746,RMDF!AU746,RMDF!BB746,RMDF!BI746,RMDF!BP746,RMDF!BW746,RMDF!CD746,RMDF!CK746), RMDF!CR746=ROUND(RMDF!CR746,4))</f>
        <v>1</v>
      </c>
      <c r="CP746" s="317">
        <f>RMDF!CP746</f>
        <v>0</v>
      </c>
      <c r="CQ746" s="318" t="str">
        <f>IF(CP746=0,"",_xlfn.XLOOKUP(CP746,StatePicklist!$1:$1,StatePicklist!$3:$3,"NA",0))</f>
        <v/>
      </c>
      <c r="CR746" s="297" t="str">
        <f ca="1">IF(RMDF!CQ746="", "", IF(ISNUMBER(MATCH(RMDF!CQ746, INDIRECT(CQ746), 0)), "OK", "Invalid"))</f>
        <v/>
      </c>
      <c r="CS746" s="281"/>
      <c r="CT746" s="281"/>
      <c r="CU746" s="281"/>
      <c r="CV746" s="281" t="b">
        <f>AND(RMDF!CY746&gt;=0, RMDF!CY746&lt;=1-SUM(RMDF!Z746,RMDF!AG746,RMDF!AN746,RMDF!AU746,RMDF!BB746,RMDF!BI746,RMDF!BP746,RMDF!BW746,RMDF!CD746,RMDF!CK746,RMDF!CR746), RMDF!CY746=ROUND(RMDF!CY746,4))</f>
        <v>1</v>
      </c>
      <c r="CW746" s="317">
        <f>RMDF!CW746</f>
        <v>0</v>
      </c>
      <c r="CX746" s="318" t="str">
        <f>IF(CW746=0,"",_xlfn.XLOOKUP(CW746,StatePicklist!$1:$1,StatePicklist!$3:$3,"NA",0))</f>
        <v/>
      </c>
      <c r="CY746" s="297" t="str">
        <f ca="1">IF(RMDF!CX746="", "", IF(ISNUMBER(MATCH(RMDF!CX746, INDIRECT(CX746), 0)), "OK", "Invalid"))</f>
        <v/>
      </c>
      <c r="CZ746" s="281"/>
      <c r="DA746" s="281"/>
      <c r="DB746" s="281"/>
      <c r="DC746" s="281" t="b">
        <f>AND(RMDF!DF746&gt;=0, RMDF!DF746&lt;=1-SUM(RMDF!Z746,RMDF!AG746,RMDF!AN746,RMDF!AU746,RMDF!BB746,RMDF!BI746,RMDF!BP746,RMDF!BW746,RMDF!CD746,RMDF!CK746,RMDF!CR746,RMDF!CY746), RMDF!DF746=ROUND(RMDF!DF746,4))</f>
        <v>1</v>
      </c>
      <c r="DD746" s="317">
        <f>RMDF!DD746</f>
        <v>0</v>
      </c>
      <c r="DE746" s="318" t="str">
        <f>IF(DD746=0,"",_xlfn.XLOOKUP(DD746,StatePicklist!$1:$1,StatePicklist!$3:$3,"NA",0))</f>
        <v/>
      </c>
      <c r="DF746" s="297" t="str">
        <f ca="1">IF(RMDF!DE746="", "", IF(ISNUMBER(MATCH(RMDF!DE746, INDIRECT(DE746), 0)), "OK", "Invalid"))</f>
        <v/>
      </c>
      <c r="DG746" s="281"/>
      <c r="DH746" s="281"/>
      <c r="DI746" s="281"/>
      <c r="DJ746" s="281" t="b">
        <f>AND(RMDF!DM746&gt;=0, RMDF!DM746&lt;=1-SUM(RMDF!Z746,RMDF!AG746,RMDF!AN746,RMDF!AU746,RMDF!BB746,RMDF!BI746,RMDF!BP746,RMDF!BW746,RMDF!CD746,RMDF!CK746,RMDF!CR746,RMDF!CY746,RMDF!DF746), RMDF!DM746=ROUND(RMDF!DM746,4))</f>
        <v>1</v>
      </c>
      <c r="DK746" s="317">
        <f>RMDF!DK746</f>
        <v>0</v>
      </c>
      <c r="DL746" s="318" t="str">
        <f>IF(DK746=0,"",_xlfn.XLOOKUP(DK746,StatePicklist!$1:$1,StatePicklist!$3:$3,"NA",0))</f>
        <v/>
      </c>
      <c r="DM746" s="297" t="str">
        <f ca="1">IF(RMDF!DL746="", "", IF(ISNUMBER(MATCH(RMDF!DL746, INDIRECT(DL746), 0)), "OK", "Invalid"))</f>
        <v/>
      </c>
      <c r="DN746" s="281"/>
      <c r="DO746" s="281"/>
      <c r="DP746" s="281"/>
      <c r="DQ746" s="281" t="b">
        <f>AND(RMDF!DT746&gt;=0, RMDF!DT746&lt;=1-SUM(RMDF!Z746,RMDF!AG746,RMDF!AN746,RMDF!AU746,RMDF!BB746,RMDF!BI746,RMDF!BP746,RMDF!BW746,RMDF!CD746,RMDF!CK746,RMDF!CR746,RMDF!CY746,RMDF!DF746,RMDF!DM746), RMDF!DT746=ROUND(RMDF!DT746,4))</f>
        <v>1</v>
      </c>
      <c r="DR746" s="317">
        <f>RMDF!DR746</f>
        <v>0</v>
      </c>
      <c r="DS746" s="318" t="str">
        <f>IF(DR746=0,"",_xlfn.XLOOKUP(DR746,StatePicklist!$1:$1,StatePicklist!$3:$3,"NA",0))</f>
        <v/>
      </c>
      <c r="DT746" s="297" t="str">
        <f ca="1">IF(RMDF!DS746="", "", IF(ISNUMBER(MATCH(RMDF!DS746, INDIRECT(DS746), 0)), "OK", "Invalid"))</f>
        <v/>
      </c>
      <c r="DU746" s="281"/>
      <c r="DV746" s="281"/>
      <c r="DW746" s="281"/>
      <c r="DX746" s="281" t="b">
        <f>AND(RMDF!EA746&gt;=0, RMDF!EA746&lt;=1-SUM(RMDF!Z746,RMDF!AG746,RMDF!AN746,RMDF!AU746,RMDF!BB746,RMDF!BI746,RMDF!BP746,RMDF!BW746,RMDF!CD746,RMDF!CK746,RMDF!CR746,RMDF!CY746,RMDF!DF746,RMDF!DM746,RMDF!DT746), RMDF!EA746=ROUND(RMDF!EA746,4))</f>
        <v>1</v>
      </c>
      <c r="DY746" s="317">
        <f>RMDF!DY746</f>
        <v>0</v>
      </c>
      <c r="DZ746" s="318" t="str">
        <f>IF(DY746=0,"",_xlfn.XLOOKUP(DY746,StatePicklist!$1:$1,StatePicklist!$3:$3,"NA",0))</f>
        <v/>
      </c>
      <c r="EA746" s="297" t="str">
        <f ca="1">IF(RMDF!DZ746="", "", IF(ISNUMBER(MATCH(RMDF!DZ746, INDIRECT(DZ746), 0)), "OK", "Invalid"))</f>
        <v/>
      </c>
      <c r="EB746" s="281"/>
      <c r="EC746" s="281"/>
      <c r="ED746" s="281"/>
      <c r="EE746" s="281" t="b">
        <f>AND(RMDF!EH746&gt;=0, RMDF!EH746&lt;=1-SUM(RMDF!Z746,RMDF!AG746,RMDF!AN746,RMDF!AU746,RMDF!BB746,RMDF!BI746,RMDF!BP746,RMDF!BW746,RMDF!CD746,RMDF!CK746,RMDF!CR746,RMDF!CY746,RMDF!DF746,RMDF!DM746,RMDF!DT746,RMDF!EA746), RMDF!EH746=ROUND(RMDF!EH746,4))</f>
        <v>1</v>
      </c>
      <c r="EF746" s="317">
        <f>RMDF!EF746</f>
        <v>0</v>
      </c>
      <c r="EG746" s="318" t="str">
        <f>IF(EF746=0,"",_xlfn.XLOOKUP(EF746,StatePicklist!$1:$1,StatePicklist!$3:$3,"NA",0))</f>
        <v/>
      </c>
      <c r="EH746" s="297" t="str">
        <f ca="1">IF(RMDF!EG746="", "", IF(ISNUMBER(MATCH(RMDF!EG746, INDIRECT(EG746), 0)), "OK", "Invalid"))</f>
        <v/>
      </c>
      <c r="EI746" s="281"/>
      <c r="EJ746" s="281"/>
      <c r="EK746" s="281"/>
      <c r="EL746" s="281" t="b">
        <f>AND(RMDF!EO746&gt;=0, RMDF!EO746&lt;=1-SUM(RMDF!Z746,RMDF!AG746,RMDF!AN746,RMDF!AU746,RMDF!BB746,RMDF!BI746,RMDF!BP746,RMDF!BW746,RMDF!CD746,RMDF!CK746,RMDF!CR746,RMDF!CY746,RMDF!DF746,RMDF!DM746,RMDF!DT746,RMDF!EA746,RMDF!EH746), RMDF!EO746=ROUND(RMDF!EO746,4))</f>
        <v>1</v>
      </c>
      <c r="EM746" s="317">
        <f>RMDF!EM746</f>
        <v>0</v>
      </c>
      <c r="EN746" s="318" t="str">
        <f>IF(EM746=0,"",_xlfn.XLOOKUP(EM746,StatePicklist!$1:$1,StatePicklist!$3:$3,"NA",0))</f>
        <v/>
      </c>
      <c r="EO746" s="297" t="str">
        <f ca="1">IF(RMDF!EN746="", "", IF(ISNUMBER(MATCH(RMDF!EN746, INDIRECT(EN746), 0)), "OK", "Invalid"))</f>
        <v/>
      </c>
      <c r="EP746" s="281"/>
      <c r="EQ746" s="281"/>
      <c r="ER746" s="281"/>
      <c r="ES746" s="281" t="b">
        <f>AND(RMDF!EV746&gt;=0, RMDF!EV746&lt;=1-SUM(RMDF!Z746,RMDF!AG746,RMDF!AN746,RMDF!AU746,RMDF!BB746,RMDF!BI746,RMDF!BP746,RMDF!BW746,RMDF!CD746,RMDF!CK746,RMDF!CR746,RMDF!CY746,RMDF!DF746,RMDF!DM746,RMDF!DT746,RMDF!EA746,RMDF!EH746,RMDF!EO746), RMDF!EV746=ROUND(RMDF!EV746,4))</f>
        <v>1</v>
      </c>
      <c r="ET746" s="317">
        <f>RMDF!ET746</f>
        <v>0</v>
      </c>
      <c r="EU746" s="318" t="str">
        <f>IF(ET746=0,"",_xlfn.XLOOKUP(ET746,StatePicklist!$1:$1,StatePicklist!$3:$3,"NA",0))</f>
        <v/>
      </c>
      <c r="EV746" s="297" t="str">
        <f ca="1">IF(RMDF!EU746="", "", IF(ISNUMBER(MATCH(RMDF!EU746, INDIRECT(EU746), 0)), "OK", "Invalid"))</f>
        <v/>
      </c>
      <c r="EW746" s="281"/>
      <c r="EX746" s="281"/>
      <c r="EY746" s="281"/>
      <c r="EZ746" s="281" t="b">
        <f>AND(RMDF!FC746&gt;=0, RMDF!FC746&lt;=1-SUM(RMDF!Z746,RMDF!AG746,RMDF!AN746,RMDF!AU746,RMDF!BB746,RMDF!BI746,RMDF!BP746,RMDF!BW746,RMDF!CD746,RMDF!CK746,RMDF!CR746,RMDF!CY746,RMDF!DF746,RMDF!DM746,RMDF!DT746,RMDF!EA746,RMDF!EH746,RMDF!EO746,RMDF!EV746), RMDF!FC746=ROUND(RMDF!FC746,4))</f>
        <v>1</v>
      </c>
      <c r="FA746" s="317">
        <f>RMDF!FA746</f>
        <v>0</v>
      </c>
      <c r="FB746" s="318" t="str">
        <f>IF(FA746=0,"",_xlfn.XLOOKUP(FA746,StatePicklist!$1:$1,StatePicklist!$3:$3,"NA",0))</f>
        <v/>
      </c>
      <c r="FC746" s="297" t="str">
        <f ca="1">IF(RMDF!FB746="", "", IF(ISNUMBER(MATCH(RMDF!FB746, INDIRECT(FB746), 0)), "OK", "Invalid"))</f>
        <v/>
      </c>
    </row>
    <row r="747" spans="1:159" s="205" customFormat="1" ht="39.9" customHeight="1" x14ac:dyDescent="0.25">
      <c r="A747" s="206"/>
      <c r="B747" s="196"/>
      <c r="C747" s="197"/>
      <c r="D747" s="198"/>
      <c r="E747" s="199"/>
      <c r="F747" s="200"/>
      <c r="G747" s="201"/>
      <c r="H747" s="292"/>
      <c r="I747" s="305">
        <f>RMDF!I747</f>
        <v>0</v>
      </c>
      <c r="J747" s="305" t="str">
        <f>IF(I747=ProductCode!$B$30,"PDReclPost",IF(OR(I747=ProductCode!$C$30,I747=ProductCode!$E$30,I747=ProductCode!$G$30),"PDPreCon",IF(OR(I747=ProductCode!$D$30,I747=ProductCode!$F$30),"PDNotReclPost","")))</f>
        <v/>
      </c>
      <c r="K747" s="305" t="str">
        <f t="shared" si="42"/>
        <v/>
      </c>
      <c r="L747" s="289"/>
      <c r="M747" s="305" t="str">
        <f t="shared" si="42"/>
        <v/>
      </c>
      <c r="N747" s="289" t="b">
        <f>AND(RMDF!N747&gt;=0, RMDF!N747&lt;=1-RMDF!L747, RMDF!N747=ROUND(RMDF!N747,4))</f>
        <v>1</v>
      </c>
      <c r="O747" s="286" t="str">
        <f>IF(P747="","",IF(I747="","",IF(LEFT(I747,13)="Reclaimed pos",RawMaterialCode!$E$569,RawMaterialCode!$E$568)))</f>
        <v>Reclaimed pre-consumer mixed fibers (RM0578)</v>
      </c>
      <c r="P747" s="295">
        <f t="shared" si="43"/>
        <v>1</v>
      </c>
      <c r="Q747" s="202"/>
      <c r="R747" s="203"/>
      <c r="S747" s="204" t="str">
        <f t="shared" si="44"/>
        <v/>
      </c>
      <c r="T747" s="281"/>
      <c r="U747" s="281"/>
      <c r="V747" s="281"/>
      <c r="W747" s="281"/>
      <c r="X747" s="317">
        <f>RMDF!X747</f>
        <v>0</v>
      </c>
      <c r="Y747" s="318" t="str">
        <f>IF(X747=0,"",_xlfn.XLOOKUP(X747,StatePicklist!$1:$1,StatePicklist!$3:$3,"NA",0))</f>
        <v/>
      </c>
      <c r="Z747" s="297" t="str">
        <f ca="1">IF(RMDF!Y747="", "", IF(ISNUMBER(MATCH(RMDF!Y747, INDIRECT(Y747), 0)), "OK", "Invalid"))</f>
        <v/>
      </c>
      <c r="AA747" s="281"/>
      <c r="AB747" s="281"/>
      <c r="AC747" s="281"/>
      <c r="AD747" s="281" t="b">
        <f>AND(RMDF!AG747&gt;=0, RMDF!AG747&lt;=1-RMDF!Z747, RMDF!AG747=ROUND(RMDF!AG747,4))</f>
        <v>1</v>
      </c>
      <c r="AE747" s="317">
        <f>RMDF!AE747</f>
        <v>0</v>
      </c>
      <c r="AF747" s="318" t="str">
        <f>IF(AE747=0,"",_xlfn.XLOOKUP(AE747,StatePicklist!$1:$1,StatePicklist!$3:$3,"NA",0))</f>
        <v/>
      </c>
      <c r="AG747" s="297" t="str">
        <f ca="1">IF(RMDF!AF747="", "", IF(ISNUMBER(MATCH(RMDF!AF747, INDIRECT(AF747), 0)), "OK", "Invalid"))</f>
        <v/>
      </c>
      <c r="AH747" s="281"/>
      <c r="AI747" s="281"/>
      <c r="AJ747" s="281"/>
      <c r="AK747" s="281" t="b">
        <f>AND(RMDF!AN747&gt;=0, RMDF!AN747&lt;=1-SUM(RMDF!Z747,RMDF!AG747), RMDF!AN747=ROUND(RMDF!AN747,4))</f>
        <v>1</v>
      </c>
      <c r="AL747" s="317">
        <f>RMDF!AL747</f>
        <v>0</v>
      </c>
      <c r="AM747" s="318" t="str">
        <f>IF(AL747=0,"",_xlfn.XLOOKUP(AL747,StatePicklist!$1:$1,StatePicklist!$3:$3,"NA",0))</f>
        <v/>
      </c>
      <c r="AN747" s="297" t="str">
        <f ca="1">IF(RMDF!AM747="", "", IF(ISNUMBER(MATCH(RMDF!AM747, INDIRECT(AM747), 0)), "OK", "Invalid"))</f>
        <v/>
      </c>
      <c r="AO747" s="281"/>
      <c r="AP747" s="281"/>
      <c r="AQ747" s="281"/>
      <c r="AR747" s="281" t="b">
        <f>AND(RMDF!AU747&gt;=0, RMDF!AU747&lt;=1-SUM(RMDF!Z747,RMDF!AG747,RMDF!AN747), RMDF!AU747=ROUND(RMDF!AU747,4))</f>
        <v>1</v>
      </c>
      <c r="AS747" s="317">
        <f>RMDF!AS747</f>
        <v>0</v>
      </c>
      <c r="AT747" s="318" t="str">
        <f>IF(AS747=0,"",_xlfn.XLOOKUP(AS747,StatePicklist!$1:$1,StatePicklist!$3:$3,"NA",0))</f>
        <v/>
      </c>
      <c r="AU747" s="297" t="str">
        <f ca="1">IF(RMDF!AT747="", "", IF(ISNUMBER(MATCH(RMDF!AT747, INDIRECT(AT747), 0)), "OK", "Invalid"))</f>
        <v/>
      </c>
      <c r="AV747" s="281"/>
      <c r="AW747" s="281"/>
      <c r="AX747" s="281"/>
      <c r="AY747" s="281" t="b">
        <f>AND(RMDF!BB747&gt;=0, RMDF!BB747&lt;=1-SUM(RMDF!Z747,RMDF!AG747,RMDF!AN747,RMDF!AU747), RMDF!BB747=ROUND(RMDF!BB747,4))</f>
        <v>1</v>
      </c>
      <c r="AZ747" s="317">
        <f>RMDF!AZ747</f>
        <v>0</v>
      </c>
      <c r="BA747" s="318" t="str">
        <f>IF(AZ747=0,"",_xlfn.XLOOKUP(AZ747,StatePicklist!$1:$1,StatePicklist!$3:$3,"NA",0))</f>
        <v/>
      </c>
      <c r="BB747" s="297" t="str">
        <f ca="1">IF(RMDF!BA747="", "", IF(ISNUMBER(MATCH(RMDF!BA747, INDIRECT(BA747), 0)), "OK", "Invalid"))</f>
        <v/>
      </c>
      <c r="BC747" s="281"/>
      <c r="BD747" s="281"/>
      <c r="BE747" s="281"/>
      <c r="BF747" s="281" t="b">
        <f>AND(RMDF!BI747&gt;=0, RMDF!BI747&lt;=1-SUM(RMDF!Z747,RMDF!AG747,RMDF!AN747,RMDF!AU747,RMDF!BB747), RMDF!BI747=ROUND(RMDF!BI747,4))</f>
        <v>1</v>
      </c>
      <c r="BG747" s="317">
        <f>RMDF!BG747</f>
        <v>0</v>
      </c>
      <c r="BH747" s="318" t="str">
        <f>IF(BG747=0,"",_xlfn.XLOOKUP(BG747,StatePicklist!$1:$1,StatePicklist!$3:$3,"NA",0))</f>
        <v/>
      </c>
      <c r="BI747" s="297" t="str">
        <f ca="1">IF(RMDF!BH747="", "", IF(ISNUMBER(MATCH(RMDF!BH747, INDIRECT(BH747), 0)), "OK", "Invalid"))</f>
        <v/>
      </c>
      <c r="BJ747" s="281"/>
      <c r="BK747" s="281"/>
      <c r="BL747" s="281"/>
      <c r="BM747" s="281" t="b">
        <f>AND(RMDF!BP747&gt;=0, RMDF!BP747&lt;=1-SUM(RMDF!Z747,RMDF!AG747,RMDF!AN747,RMDF!AU747,RMDF!BB747,RMDF!BI747), RMDF!BP747=ROUND(RMDF!BP747,4))</f>
        <v>1</v>
      </c>
      <c r="BN747" s="317">
        <f>RMDF!BN747</f>
        <v>0</v>
      </c>
      <c r="BO747" s="318" t="str">
        <f>IF(BN747=0,"",_xlfn.XLOOKUP(BN747,StatePicklist!$1:$1,StatePicklist!$3:$3,"NA",0))</f>
        <v/>
      </c>
      <c r="BP747" s="297" t="str">
        <f ca="1">IF(RMDF!BO747="", "", IF(ISNUMBER(MATCH(RMDF!BO747, INDIRECT(BO747), 0)), "OK", "Invalid"))</f>
        <v/>
      </c>
      <c r="BQ747" s="281"/>
      <c r="BR747" s="281"/>
      <c r="BS747" s="281"/>
      <c r="BT747" s="281" t="b">
        <f>AND(RMDF!BW747&gt;=0, RMDF!BW747&lt;=1-SUM(RMDF!Z747,RMDF!AG747,RMDF!AN747,RMDF!AU747,RMDF!BB747,RMDF!BI747,RMDF!BP747), RMDF!BW747=ROUND(RMDF!BW747,4))</f>
        <v>1</v>
      </c>
      <c r="BU747" s="317">
        <f>RMDF!BU747</f>
        <v>0</v>
      </c>
      <c r="BV747" s="318" t="str">
        <f>IF(BU747=0,"",_xlfn.XLOOKUP(BU747,StatePicklist!$1:$1,StatePicklist!$3:$3,"NA",0))</f>
        <v/>
      </c>
      <c r="BW747" s="297" t="str">
        <f ca="1">IF(RMDF!BV747="", "", IF(ISNUMBER(MATCH(RMDF!BV747, INDIRECT(BV747), 0)), "OK", "Invalid"))</f>
        <v/>
      </c>
      <c r="BX747" s="281"/>
      <c r="BY747" s="281"/>
      <c r="BZ747" s="281"/>
      <c r="CA747" s="281" t="b">
        <f>AND(RMDF!CD747&gt;=0, RMDF!CD747&lt;=1-SUM(RMDF!Z747,RMDF!AG747,RMDF!AN747,RMDF!AU747,RMDF!BB747,RMDF!BI747,RMDF!BP747,RMDF!BW747), RMDF!CD747=ROUND(RMDF!CD747,4))</f>
        <v>1</v>
      </c>
      <c r="CB747" s="317">
        <f>RMDF!CB747</f>
        <v>0</v>
      </c>
      <c r="CC747" s="318" t="str">
        <f>IF(CB747=0,"",_xlfn.XLOOKUP(CB747,StatePicklist!$1:$1,StatePicklist!$3:$3,"NA",0))</f>
        <v/>
      </c>
      <c r="CD747" s="297" t="str">
        <f ca="1">IF(RMDF!CC747="", "", IF(ISNUMBER(MATCH(RMDF!CC747, INDIRECT(CC747), 0)), "OK", "Invalid"))</f>
        <v/>
      </c>
      <c r="CE747" s="281"/>
      <c r="CF747" s="281"/>
      <c r="CG747" s="281"/>
      <c r="CH747" s="281" t="b">
        <f>AND(RMDF!CK747&gt;=0, RMDF!CK747&lt;=1-SUM(RMDF!Z747,RMDF!AG747,RMDF!AN747,RMDF!AU747,RMDF!BB747,RMDF!BI747,RMDF!BP747,RMDF!BW747,RMDF!CD747), RMDF!CK747=ROUND(RMDF!CK747,4))</f>
        <v>1</v>
      </c>
      <c r="CI747" s="317">
        <f>RMDF!CI747</f>
        <v>0</v>
      </c>
      <c r="CJ747" s="318" t="str">
        <f>IF(CI747=0,"",_xlfn.XLOOKUP(CI747,StatePicklist!$1:$1,StatePicklist!$3:$3,"NA",0))</f>
        <v/>
      </c>
      <c r="CK747" s="297" t="str">
        <f ca="1">IF(RMDF!CJ747="", "", IF(ISNUMBER(MATCH(RMDF!CJ747, INDIRECT(CJ747), 0)), "OK", "Invalid"))</f>
        <v/>
      </c>
      <c r="CL747" s="281"/>
      <c r="CM747" s="281"/>
      <c r="CN747" s="281"/>
      <c r="CO747" s="281" t="b">
        <f>AND(RMDF!CR747&gt;=0, RMDF!CR747&lt;=1-SUM(RMDF!Z747,RMDF!AG747,RMDF!AN747,RMDF!AU747,RMDF!BB747,RMDF!BI747,RMDF!BP747,RMDF!BW747,RMDF!CD747,RMDF!CK747), RMDF!CR747=ROUND(RMDF!CR747,4))</f>
        <v>1</v>
      </c>
      <c r="CP747" s="317">
        <f>RMDF!CP747</f>
        <v>0</v>
      </c>
      <c r="CQ747" s="318" t="str">
        <f>IF(CP747=0,"",_xlfn.XLOOKUP(CP747,StatePicklist!$1:$1,StatePicklist!$3:$3,"NA",0))</f>
        <v/>
      </c>
      <c r="CR747" s="297" t="str">
        <f ca="1">IF(RMDF!CQ747="", "", IF(ISNUMBER(MATCH(RMDF!CQ747, INDIRECT(CQ747), 0)), "OK", "Invalid"))</f>
        <v/>
      </c>
      <c r="CS747" s="281"/>
      <c r="CT747" s="281"/>
      <c r="CU747" s="281"/>
      <c r="CV747" s="281" t="b">
        <f>AND(RMDF!CY747&gt;=0, RMDF!CY747&lt;=1-SUM(RMDF!Z747,RMDF!AG747,RMDF!AN747,RMDF!AU747,RMDF!BB747,RMDF!BI747,RMDF!BP747,RMDF!BW747,RMDF!CD747,RMDF!CK747,RMDF!CR747), RMDF!CY747=ROUND(RMDF!CY747,4))</f>
        <v>1</v>
      </c>
      <c r="CW747" s="317">
        <f>RMDF!CW747</f>
        <v>0</v>
      </c>
      <c r="CX747" s="318" t="str">
        <f>IF(CW747=0,"",_xlfn.XLOOKUP(CW747,StatePicklist!$1:$1,StatePicklist!$3:$3,"NA",0))</f>
        <v/>
      </c>
      <c r="CY747" s="297" t="str">
        <f ca="1">IF(RMDF!CX747="", "", IF(ISNUMBER(MATCH(RMDF!CX747, INDIRECT(CX747), 0)), "OK", "Invalid"))</f>
        <v/>
      </c>
      <c r="CZ747" s="281"/>
      <c r="DA747" s="281"/>
      <c r="DB747" s="281"/>
      <c r="DC747" s="281" t="b">
        <f>AND(RMDF!DF747&gt;=0, RMDF!DF747&lt;=1-SUM(RMDF!Z747,RMDF!AG747,RMDF!AN747,RMDF!AU747,RMDF!BB747,RMDF!BI747,RMDF!BP747,RMDF!BW747,RMDF!CD747,RMDF!CK747,RMDF!CR747,RMDF!CY747), RMDF!DF747=ROUND(RMDF!DF747,4))</f>
        <v>1</v>
      </c>
      <c r="DD747" s="317">
        <f>RMDF!DD747</f>
        <v>0</v>
      </c>
      <c r="DE747" s="318" t="str">
        <f>IF(DD747=0,"",_xlfn.XLOOKUP(DD747,StatePicklist!$1:$1,StatePicklist!$3:$3,"NA",0))</f>
        <v/>
      </c>
      <c r="DF747" s="297" t="str">
        <f ca="1">IF(RMDF!DE747="", "", IF(ISNUMBER(MATCH(RMDF!DE747, INDIRECT(DE747), 0)), "OK", "Invalid"))</f>
        <v/>
      </c>
      <c r="DG747" s="281"/>
      <c r="DH747" s="281"/>
      <c r="DI747" s="281"/>
      <c r="DJ747" s="281" t="b">
        <f>AND(RMDF!DM747&gt;=0, RMDF!DM747&lt;=1-SUM(RMDF!Z747,RMDF!AG747,RMDF!AN747,RMDF!AU747,RMDF!BB747,RMDF!BI747,RMDF!BP747,RMDF!BW747,RMDF!CD747,RMDF!CK747,RMDF!CR747,RMDF!CY747,RMDF!DF747), RMDF!DM747=ROUND(RMDF!DM747,4))</f>
        <v>1</v>
      </c>
      <c r="DK747" s="317">
        <f>RMDF!DK747</f>
        <v>0</v>
      </c>
      <c r="DL747" s="318" t="str">
        <f>IF(DK747=0,"",_xlfn.XLOOKUP(DK747,StatePicklist!$1:$1,StatePicklist!$3:$3,"NA",0))</f>
        <v/>
      </c>
      <c r="DM747" s="297" t="str">
        <f ca="1">IF(RMDF!DL747="", "", IF(ISNUMBER(MATCH(RMDF!DL747, INDIRECT(DL747), 0)), "OK", "Invalid"))</f>
        <v/>
      </c>
      <c r="DN747" s="281"/>
      <c r="DO747" s="281"/>
      <c r="DP747" s="281"/>
      <c r="DQ747" s="281" t="b">
        <f>AND(RMDF!DT747&gt;=0, RMDF!DT747&lt;=1-SUM(RMDF!Z747,RMDF!AG747,RMDF!AN747,RMDF!AU747,RMDF!BB747,RMDF!BI747,RMDF!BP747,RMDF!BW747,RMDF!CD747,RMDF!CK747,RMDF!CR747,RMDF!CY747,RMDF!DF747,RMDF!DM747), RMDF!DT747=ROUND(RMDF!DT747,4))</f>
        <v>1</v>
      </c>
      <c r="DR747" s="317">
        <f>RMDF!DR747</f>
        <v>0</v>
      </c>
      <c r="DS747" s="318" t="str">
        <f>IF(DR747=0,"",_xlfn.XLOOKUP(DR747,StatePicklist!$1:$1,StatePicklist!$3:$3,"NA",0))</f>
        <v/>
      </c>
      <c r="DT747" s="297" t="str">
        <f ca="1">IF(RMDF!DS747="", "", IF(ISNUMBER(MATCH(RMDF!DS747, INDIRECT(DS747), 0)), "OK", "Invalid"))</f>
        <v/>
      </c>
      <c r="DU747" s="281"/>
      <c r="DV747" s="281"/>
      <c r="DW747" s="281"/>
      <c r="DX747" s="281" t="b">
        <f>AND(RMDF!EA747&gt;=0, RMDF!EA747&lt;=1-SUM(RMDF!Z747,RMDF!AG747,RMDF!AN747,RMDF!AU747,RMDF!BB747,RMDF!BI747,RMDF!BP747,RMDF!BW747,RMDF!CD747,RMDF!CK747,RMDF!CR747,RMDF!CY747,RMDF!DF747,RMDF!DM747,RMDF!DT747), RMDF!EA747=ROUND(RMDF!EA747,4))</f>
        <v>1</v>
      </c>
      <c r="DY747" s="317">
        <f>RMDF!DY747</f>
        <v>0</v>
      </c>
      <c r="DZ747" s="318" t="str">
        <f>IF(DY747=0,"",_xlfn.XLOOKUP(DY747,StatePicklist!$1:$1,StatePicklist!$3:$3,"NA",0))</f>
        <v/>
      </c>
      <c r="EA747" s="297" t="str">
        <f ca="1">IF(RMDF!DZ747="", "", IF(ISNUMBER(MATCH(RMDF!DZ747, INDIRECT(DZ747), 0)), "OK", "Invalid"))</f>
        <v/>
      </c>
      <c r="EB747" s="281"/>
      <c r="EC747" s="281"/>
      <c r="ED747" s="281"/>
      <c r="EE747" s="281" t="b">
        <f>AND(RMDF!EH747&gt;=0, RMDF!EH747&lt;=1-SUM(RMDF!Z747,RMDF!AG747,RMDF!AN747,RMDF!AU747,RMDF!BB747,RMDF!BI747,RMDF!BP747,RMDF!BW747,RMDF!CD747,RMDF!CK747,RMDF!CR747,RMDF!CY747,RMDF!DF747,RMDF!DM747,RMDF!DT747,RMDF!EA747), RMDF!EH747=ROUND(RMDF!EH747,4))</f>
        <v>1</v>
      </c>
      <c r="EF747" s="317">
        <f>RMDF!EF747</f>
        <v>0</v>
      </c>
      <c r="EG747" s="318" t="str">
        <f>IF(EF747=0,"",_xlfn.XLOOKUP(EF747,StatePicklist!$1:$1,StatePicklist!$3:$3,"NA",0))</f>
        <v/>
      </c>
      <c r="EH747" s="297" t="str">
        <f ca="1">IF(RMDF!EG747="", "", IF(ISNUMBER(MATCH(RMDF!EG747, INDIRECT(EG747), 0)), "OK", "Invalid"))</f>
        <v/>
      </c>
      <c r="EI747" s="281"/>
      <c r="EJ747" s="281"/>
      <c r="EK747" s="281"/>
      <c r="EL747" s="281" t="b">
        <f>AND(RMDF!EO747&gt;=0, RMDF!EO747&lt;=1-SUM(RMDF!Z747,RMDF!AG747,RMDF!AN747,RMDF!AU747,RMDF!BB747,RMDF!BI747,RMDF!BP747,RMDF!BW747,RMDF!CD747,RMDF!CK747,RMDF!CR747,RMDF!CY747,RMDF!DF747,RMDF!DM747,RMDF!DT747,RMDF!EA747,RMDF!EH747), RMDF!EO747=ROUND(RMDF!EO747,4))</f>
        <v>1</v>
      </c>
      <c r="EM747" s="317">
        <f>RMDF!EM747</f>
        <v>0</v>
      </c>
      <c r="EN747" s="318" t="str">
        <f>IF(EM747=0,"",_xlfn.XLOOKUP(EM747,StatePicklist!$1:$1,StatePicklist!$3:$3,"NA",0))</f>
        <v/>
      </c>
      <c r="EO747" s="297" t="str">
        <f ca="1">IF(RMDF!EN747="", "", IF(ISNUMBER(MATCH(RMDF!EN747, INDIRECT(EN747), 0)), "OK", "Invalid"))</f>
        <v/>
      </c>
      <c r="EP747" s="281"/>
      <c r="EQ747" s="281"/>
      <c r="ER747" s="281"/>
      <c r="ES747" s="281" t="b">
        <f>AND(RMDF!EV747&gt;=0, RMDF!EV747&lt;=1-SUM(RMDF!Z747,RMDF!AG747,RMDF!AN747,RMDF!AU747,RMDF!BB747,RMDF!BI747,RMDF!BP747,RMDF!BW747,RMDF!CD747,RMDF!CK747,RMDF!CR747,RMDF!CY747,RMDF!DF747,RMDF!DM747,RMDF!DT747,RMDF!EA747,RMDF!EH747,RMDF!EO747), RMDF!EV747=ROUND(RMDF!EV747,4))</f>
        <v>1</v>
      </c>
      <c r="ET747" s="317">
        <f>RMDF!ET747</f>
        <v>0</v>
      </c>
      <c r="EU747" s="318" t="str">
        <f>IF(ET747=0,"",_xlfn.XLOOKUP(ET747,StatePicklist!$1:$1,StatePicklist!$3:$3,"NA",0))</f>
        <v/>
      </c>
      <c r="EV747" s="297" t="str">
        <f ca="1">IF(RMDF!EU747="", "", IF(ISNUMBER(MATCH(RMDF!EU747, INDIRECT(EU747), 0)), "OK", "Invalid"))</f>
        <v/>
      </c>
      <c r="EW747" s="281"/>
      <c r="EX747" s="281"/>
      <c r="EY747" s="281"/>
      <c r="EZ747" s="281" t="b">
        <f>AND(RMDF!FC747&gt;=0, RMDF!FC747&lt;=1-SUM(RMDF!Z747,RMDF!AG747,RMDF!AN747,RMDF!AU747,RMDF!BB747,RMDF!BI747,RMDF!BP747,RMDF!BW747,RMDF!CD747,RMDF!CK747,RMDF!CR747,RMDF!CY747,RMDF!DF747,RMDF!DM747,RMDF!DT747,RMDF!EA747,RMDF!EH747,RMDF!EO747,RMDF!EV747), RMDF!FC747=ROUND(RMDF!FC747,4))</f>
        <v>1</v>
      </c>
      <c r="FA747" s="317">
        <f>RMDF!FA747</f>
        <v>0</v>
      </c>
      <c r="FB747" s="318" t="str">
        <f>IF(FA747=0,"",_xlfn.XLOOKUP(FA747,StatePicklist!$1:$1,StatePicklist!$3:$3,"NA",0))</f>
        <v/>
      </c>
      <c r="FC747" s="297" t="str">
        <f ca="1">IF(RMDF!FB747="", "", IF(ISNUMBER(MATCH(RMDF!FB747, INDIRECT(FB747), 0)), "OK", "Invalid"))</f>
        <v/>
      </c>
    </row>
    <row r="748" spans="1:159" s="205" customFormat="1" ht="39.9" customHeight="1" x14ac:dyDescent="0.25">
      <c r="A748" s="206"/>
      <c r="B748" s="196"/>
      <c r="C748" s="197"/>
      <c r="D748" s="198"/>
      <c r="E748" s="199"/>
      <c r="F748" s="200"/>
      <c r="G748" s="201"/>
      <c r="H748" s="292"/>
      <c r="I748" s="305">
        <f>RMDF!I748</f>
        <v>0</v>
      </c>
      <c r="J748" s="305" t="str">
        <f>IF(I748=ProductCode!$B$30,"PDReclPost",IF(OR(I748=ProductCode!$C$30,I748=ProductCode!$E$30,I748=ProductCode!$G$30),"PDPreCon",IF(OR(I748=ProductCode!$D$30,I748=ProductCode!$F$30),"PDNotReclPost","")))</f>
        <v/>
      </c>
      <c r="K748" s="305" t="str">
        <f t="shared" si="42"/>
        <v/>
      </c>
      <c r="L748" s="289"/>
      <c r="M748" s="305" t="str">
        <f t="shared" si="42"/>
        <v/>
      </c>
      <c r="N748" s="289" t="b">
        <f>AND(RMDF!N748&gt;=0, RMDF!N748&lt;=1-RMDF!L748, RMDF!N748=ROUND(RMDF!N748,4))</f>
        <v>1</v>
      </c>
      <c r="O748" s="286" t="str">
        <f>IF(P748="","",IF(I748="","",IF(LEFT(I748,13)="Reclaimed pos",RawMaterialCode!$E$569,RawMaterialCode!$E$568)))</f>
        <v>Reclaimed pre-consumer mixed fibers (RM0578)</v>
      </c>
      <c r="P748" s="295">
        <f t="shared" si="43"/>
        <v>1</v>
      </c>
      <c r="Q748" s="202"/>
      <c r="R748" s="203"/>
      <c r="S748" s="204" t="str">
        <f t="shared" si="44"/>
        <v/>
      </c>
      <c r="T748" s="281"/>
      <c r="U748" s="281"/>
      <c r="V748" s="281"/>
      <c r="W748" s="281"/>
      <c r="X748" s="317">
        <f>RMDF!X748</f>
        <v>0</v>
      </c>
      <c r="Y748" s="318" t="str">
        <f>IF(X748=0,"",_xlfn.XLOOKUP(X748,StatePicklist!$1:$1,StatePicklist!$3:$3,"NA",0))</f>
        <v/>
      </c>
      <c r="Z748" s="297" t="str">
        <f ca="1">IF(RMDF!Y748="", "", IF(ISNUMBER(MATCH(RMDF!Y748, INDIRECT(Y748), 0)), "OK", "Invalid"))</f>
        <v/>
      </c>
      <c r="AA748" s="281"/>
      <c r="AB748" s="281"/>
      <c r="AC748" s="281"/>
      <c r="AD748" s="281" t="b">
        <f>AND(RMDF!AG748&gt;=0, RMDF!AG748&lt;=1-RMDF!Z748, RMDF!AG748=ROUND(RMDF!AG748,4))</f>
        <v>1</v>
      </c>
      <c r="AE748" s="317">
        <f>RMDF!AE748</f>
        <v>0</v>
      </c>
      <c r="AF748" s="318" t="str">
        <f>IF(AE748=0,"",_xlfn.XLOOKUP(AE748,StatePicklist!$1:$1,StatePicklist!$3:$3,"NA",0))</f>
        <v/>
      </c>
      <c r="AG748" s="297" t="str">
        <f ca="1">IF(RMDF!AF748="", "", IF(ISNUMBER(MATCH(RMDF!AF748, INDIRECT(AF748), 0)), "OK", "Invalid"))</f>
        <v/>
      </c>
      <c r="AH748" s="281"/>
      <c r="AI748" s="281"/>
      <c r="AJ748" s="281"/>
      <c r="AK748" s="281" t="b">
        <f>AND(RMDF!AN748&gt;=0, RMDF!AN748&lt;=1-SUM(RMDF!Z748,RMDF!AG748), RMDF!AN748=ROUND(RMDF!AN748,4))</f>
        <v>1</v>
      </c>
      <c r="AL748" s="317">
        <f>RMDF!AL748</f>
        <v>0</v>
      </c>
      <c r="AM748" s="318" t="str">
        <f>IF(AL748=0,"",_xlfn.XLOOKUP(AL748,StatePicklist!$1:$1,StatePicklist!$3:$3,"NA",0))</f>
        <v/>
      </c>
      <c r="AN748" s="297" t="str">
        <f ca="1">IF(RMDF!AM748="", "", IF(ISNUMBER(MATCH(RMDF!AM748, INDIRECT(AM748), 0)), "OK", "Invalid"))</f>
        <v/>
      </c>
      <c r="AO748" s="281"/>
      <c r="AP748" s="281"/>
      <c r="AQ748" s="281"/>
      <c r="AR748" s="281" t="b">
        <f>AND(RMDF!AU748&gt;=0, RMDF!AU748&lt;=1-SUM(RMDF!Z748,RMDF!AG748,RMDF!AN748), RMDF!AU748=ROUND(RMDF!AU748,4))</f>
        <v>1</v>
      </c>
      <c r="AS748" s="317">
        <f>RMDF!AS748</f>
        <v>0</v>
      </c>
      <c r="AT748" s="318" t="str">
        <f>IF(AS748=0,"",_xlfn.XLOOKUP(AS748,StatePicklist!$1:$1,StatePicklist!$3:$3,"NA",0))</f>
        <v/>
      </c>
      <c r="AU748" s="297" t="str">
        <f ca="1">IF(RMDF!AT748="", "", IF(ISNUMBER(MATCH(RMDF!AT748, INDIRECT(AT748), 0)), "OK", "Invalid"))</f>
        <v/>
      </c>
      <c r="AV748" s="281"/>
      <c r="AW748" s="281"/>
      <c r="AX748" s="281"/>
      <c r="AY748" s="281" t="b">
        <f>AND(RMDF!BB748&gt;=0, RMDF!BB748&lt;=1-SUM(RMDF!Z748,RMDF!AG748,RMDF!AN748,RMDF!AU748), RMDF!BB748=ROUND(RMDF!BB748,4))</f>
        <v>1</v>
      </c>
      <c r="AZ748" s="317">
        <f>RMDF!AZ748</f>
        <v>0</v>
      </c>
      <c r="BA748" s="318" t="str">
        <f>IF(AZ748=0,"",_xlfn.XLOOKUP(AZ748,StatePicklist!$1:$1,StatePicklist!$3:$3,"NA",0))</f>
        <v/>
      </c>
      <c r="BB748" s="297" t="str">
        <f ca="1">IF(RMDF!BA748="", "", IF(ISNUMBER(MATCH(RMDF!BA748, INDIRECT(BA748), 0)), "OK", "Invalid"))</f>
        <v/>
      </c>
      <c r="BC748" s="281"/>
      <c r="BD748" s="281"/>
      <c r="BE748" s="281"/>
      <c r="BF748" s="281" t="b">
        <f>AND(RMDF!BI748&gt;=0, RMDF!BI748&lt;=1-SUM(RMDF!Z748,RMDF!AG748,RMDF!AN748,RMDF!AU748,RMDF!BB748), RMDF!BI748=ROUND(RMDF!BI748,4))</f>
        <v>1</v>
      </c>
      <c r="BG748" s="317">
        <f>RMDF!BG748</f>
        <v>0</v>
      </c>
      <c r="BH748" s="318" t="str">
        <f>IF(BG748=0,"",_xlfn.XLOOKUP(BG748,StatePicklist!$1:$1,StatePicklist!$3:$3,"NA",0))</f>
        <v/>
      </c>
      <c r="BI748" s="297" t="str">
        <f ca="1">IF(RMDF!BH748="", "", IF(ISNUMBER(MATCH(RMDF!BH748, INDIRECT(BH748), 0)), "OK", "Invalid"))</f>
        <v/>
      </c>
      <c r="BJ748" s="281"/>
      <c r="BK748" s="281"/>
      <c r="BL748" s="281"/>
      <c r="BM748" s="281" t="b">
        <f>AND(RMDF!BP748&gt;=0, RMDF!BP748&lt;=1-SUM(RMDF!Z748,RMDF!AG748,RMDF!AN748,RMDF!AU748,RMDF!BB748,RMDF!BI748), RMDF!BP748=ROUND(RMDF!BP748,4))</f>
        <v>1</v>
      </c>
      <c r="BN748" s="317">
        <f>RMDF!BN748</f>
        <v>0</v>
      </c>
      <c r="BO748" s="318" t="str">
        <f>IF(BN748=0,"",_xlfn.XLOOKUP(BN748,StatePicklist!$1:$1,StatePicklist!$3:$3,"NA",0))</f>
        <v/>
      </c>
      <c r="BP748" s="297" t="str">
        <f ca="1">IF(RMDF!BO748="", "", IF(ISNUMBER(MATCH(RMDF!BO748, INDIRECT(BO748), 0)), "OK", "Invalid"))</f>
        <v/>
      </c>
      <c r="BQ748" s="281"/>
      <c r="BR748" s="281"/>
      <c r="BS748" s="281"/>
      <c r="BT748" s="281" t="b">
        <f>AND(RMDF!BW748&gt;=0, RMDF!BW748&lt;=1-SUM(RMDF!Z748,RMDF!AG748,RMDF!AN748,RMDF!AU748,RMDF!BB748,RMDF!BI748,RMDF!BP748), RMDF!BW748=ROUND(RMDF!BW748,4))</f>
        <v>1</v>
      </c>
      <c r="BU748" s="317">
        <f>RMDF!BU748</f>
        <v>0</v>
      </c>
      <c r="BV748" s="318" t="str">
        <f>IF(BU748=0,"",_xlfn.XLOOKUP(BU748,StatePicklist!$1:$1,StatePicklist!$3:$3,"NA",0))</f>
        <v/>
      </c>
      <c r="BW748" s="297" t="str">
        <f ca="1">IF(RMDF!BV748="", "", IF(ISNUMBER(MATCH(RMDF!BV748, INDIRECT(BV748), 0)), "OK", "Invalid"))</f>
        <v/>
      </c>
      <c r="BX748" s="281"/>
      <c r="BY748" s="281"/>
      <c r="BZ748" s="281"/>
      <c r="CA748" s="281" t="b">
        <f>AND(RMDF!CD748&gt;=0, RMDF!CD748&lt;=1-SUM(RMDF!Z748,RMDF!AG748,RMDF!AN748,RMDF!AU748,RMDF!BB748,RMDF!BI748,RMDF!BP748,RMDF!BW748), RMDF!CD748=ROUND(RMDF!CD748,4))</f>
        <v>1</v>
      </c>
      <c r="CB748" s="317">
        <f>RMDF!CB748</f>
        <v>0</v>
      </c>
      <c r="CC748" s="318" t="str">
        <f>IF(CB748=0,"",_xlfn.XLOOKUP(CB748,StatePicklist!$1:$1,StatePicklist!$3:$3,"NA",0))</f>
        <v/>
      </c>
      <c r="CD748" s="297" t="str">
        <f ca="1">IF(RMDF!CC748="", "", IF(ISNUMBER(MATCH(RMDF!CC748, INDIRECT(CC748), 0)), "OK", "Invalid"))</f>
        <v/>
      </c>
      <c r="CE748" s="281"/>
      <c r="CF748" s="281"/>
      <c r="CG748" s="281"/>
      <c r="CH748" s="281" t="b">
        <f>AND(RMDF!CK748&gt;=0, RMDF!CK748&lt;=1-SUM(RMDF!Z748,RMDF!AG748,RMDF!AN748,RMDF!AU748,RMDF!BB748,RMDF!BI748,RMDF!BP748,RMDF!BW748,RMDF!CD748), RMDF!CK748=ROUND(RMDF!CK748,4))</f>
        <v>1</v>
      </c>
      <c r="CI748" s="317">
        <f>RMDF!CI748</f>
        <v>0</v>
      </c>
      <c r="CJ748" s="318" t="str">
        <f>IF(CI748=0,"",_xlfn.XLOOKUP(CI748,StatePicklist!$1:$1,StatePicklist!$3:$3,"NA",0))</f>
        <v/>
      </c>
      <c r="CK748" s="297" t="str">
        <f ca="1">IF(RMDF!CJ748="", "", IF(ISNUMBER(MATCH(RMDF!CJ748, INDIRECT(CJ748), 0)), "OK", "Invalid"))</f>
        <v/>
      </c>
      <c r="CL748" s="281"/>
      <c r="CM748" s="281"/>
      <c r="CN748" s="281"/>
      <c r="CO748" s="281" t="b">
        <f>AND(RMDF!CR748&gt;=0, RMDF!CR748&lt;=1-SUM(RMDF!Z748,RMDF!AG748,RMDF!AN748,RMDF!AU748,RMDF!BB748,RMDF!BI748,RMDF!BP748,RMDF!BW748,RMDF!CD748,RMDF!CK748), RMDF!CR748=ROUND(RMDF!CR748,4))</f>
        <v>1</v>
      </c>
      <c r="CP748" s="317">
        <f>RMDF!CP748</f>
        <v>0</v>
      </c>
      <c r="CQ748" s="318" t="str">
        <f>IF(CP748=0,"",_xlfn.XLOOKUP(CP748,StatePicklist!$1:$1,StatePicklist!$3:$3,"NA",0))</f>
        <v/>
      </c>
      <c r="CR748" s="297" t="str">
        <f ca="1">IF(RMDF!CQ748="", "", IF(ISNUMBER(MATCH(RMDF!CQ748, INDIRECT(CQ748), 0)), "OK", "Invalid"))</f>
        <v/>
      </c>
      <c r="CS748" s="281"/>
      <c r="CT748" s="281"/>
      <c r="CU748" s="281"/>
      <c r="CV748" s="281" t="b">
        <f>AND(RMDF!CY748&gt;=0, RMDF!CY748&lt;=1-SUM(RMDF!Z748,RMDF!AG748,RMDF!AN748,RMDF!AU748,RMDF!BB748,RMDF!BI748,RMDF!BP748,RMDF!BW748,RMDF!CD748,RMDF!CK748,RMDF!CR748), RMDF!CY748=ROUND(RMDF!CY748,4))</f>
        <v>1</v>
      </c>
      <c r="CW748" s="317">
        <f>RMDF!CW748</f>
        <v>0</v>
      </c>
      <c r="CX748" s="318" t="str">
        <f>IF(CW748=0,"",_xlfn.XLOOKUP(CW748,StatePicklist!$1:$1,StatePicklist!$3:$3,"NA",0))</f>
        <v/>
      </c>
      <c r="CY748" s="297" t="str">
        <f ca="1">IF(RMDF!CX748="", "", IF(ISNUMBER(MATCH(RMDF!CX748, INDIRECT(CX748), 0)), "OK", "Invalid"))</f>
        <v/>
      </c>
      <c r="CZ748" s="281"/>
      <c r="DA748" s="281"/>
      <c r="DB748" s="281"/>
      <c r="DC748" s="281" t="b">
        <f>AND(RMDF!DF748&gt;=0, RMDF!DF748&lt;=1-SUM(RMDF!Z748,RMDF!AG748,RMDF!AN748,RMDF!AU748,RMDF!BB748,RMDF!BI748,RMDF!BP748,RMDF!BW748,RMDF!CD748,RMDF!CK748,RMDF!CR748,RMDF!CY748), RMDF!DF748=ROUND(RMDF!DF748,4))</f>
        <v>1</v>
      </c>
      <c r="DD748" s="317">
        <f>RMDF!DD748</f>
        <v>0</v>
      </c>
      <c r="DE748" s="318" t="str">
        <f>IF(DD748=0,"",_xlfn.XLOOKUP(DD748,StatePicklist!$1:$1,StatePicklist!$3:$3,"NA",0))</f>
        <v/>
      </c>
      <c r="DF748" s="297" t="str">
        <f ca="1">IF(RMDF!DE748="", "", IF(ISNUMBER(MATCH(RMDF!DE748, INDIRECT(DE748), 0)), "OK", "Invalid"))</f>
        <v/>
      </c>
      <c r="DG748" s="281"/>
      <c r="DH748" s="281"/>
      <c r="DI748" s="281"/>
      <c r="DJ748" s="281" t="b">
        <f>AND(RMDF!DM748&gt;=0, RMDF!DM748&lt;=1-SUM(RMDF!Z748,RMDF!AG748,RMDF!AN748,RMDF!AU748,RMDF!BB748,RMDF!BI748,RMDF!BP748,RMDF!BW748,RMDF!CD748,RMDF!CK748,RMDF!CR748,RMDF!CY748,RMDF!DF748), RMDF!DM748=ROUND(RMDF!DM748,4))</f>
        <v>1</v>
      </c>
      <c r="DK748" s="317">
        <f>RMDF!DK748</f>
        <v>0</v>
      </c>
      <c r="DL748" s="318" t="str">
        <f>IF(DK748=0,"",_xlfn.XLOOKUP(DK748,StatePicklist!$1:$1,StatePicklist!$3:$3,"NA",0))</f>
        <v/>
      </c>
      <c r="DM748" s="297" t="str">
        <f ca="1">IF(RMDF!DL748="", "", IF(ISNUMBER(MATCH(RMDF!DL748, INDIRECT(DL748), 0)), "OK", "Invalid"))</f>
        <v/>
      </c>
      <c r="DN748" s="281"/>
      <c r="DO748" s="281"/>
      <c r="DP748" s="281"/>
      <c r="DQ748" s="281" t="b">
        <f>AND(RMDF!DT748&gt;=0, RMDF!DT748&lt;=1-SUM(RMDF!Z748,RMDF!AG748,RMDF!AN748,RMDF!AU748,RMDF!BB748,RMDF!BI748,RMDF!BP748,RMDF!BW748,RMDF!CD748,RMDF!CK748,RMDF!CR748,RMDF!CY748,RMDF!DF748,RMDF!DM748), RMDF!DT748=ROUND(RMDF!DT748,4))</f>
        <v>1</v>
      </c>
      <c r="DR748" s="317">
        <f>RMDF!DR748</f>
        <v>0</v>
      </c>
      <c r="DS748" s="318" t="str">
        <f>IF(DR748=0,"",_xlfn.XLOOKUP(DR748,StatePicklist!$1:$1,StatePicklist!$3:$3,"NA",0))</f>
        <v/>
      </c>
      <c r="DT748" s="297" t="str">
        <f ca="1">IF(RMDF!DS748="", "", IF(ISNUMBER(MATCH(RMDF!DS748, INDIRECT(DS748), 0)), "OK", "Invalid"))</f>
        <v/>
      </c>
      <c r="DU748" s="281"/>
      <c r="DV748" s="281"/>
      <c r="DW748" s="281"/>
      <c r="DX748" s="281" t="b">
        <f>AND(RMDF!EA748&gt;=0, RMDF!EA748&lt;=1-SUM(RMDF!Z748,RMDF!AG748,RMDF!AN748,RMDF!AU748,RMDF!BB748,RMDF!BI748,RMDF!BP748,RMDF!BW748,RMDF!CD748,RMDF!CK748,RMDF!CR748,RMDF!CY748,RMDF!DF748,RMDF!DM748,RMDF!DT748), RMDF!EA748=ROUND(RMDF!EA748,4))</f>
        <v>1</v>
      </c>
      <c r="DY748" s="317">
        <f>RMDF!DY748</f>
        <v>0</v>
      </c>
      <c r="DZ748" s="318" t="str">
        <f>IF(DY748=0,"",_xlfn.XLOOKUP(DY748,StatePicklist!$1:$1,StatePicklist!$3:$3,"NA",0))</f>
        <v/>
      </c>
      <c r="EA748" s="297" t="str">
        <f ca="1">IF(RMDF!DZ748="", "", IF(ISNUMBER(MATCH(RMDF!DZ748, INDIRECT(DZ748), 0)), "OK", "Invalid"))</f>
        <v/>
      </c>
      <c r="EB748" s="281"/>
      <c r="EC748" s="281"/>
      <c r="ED748" s="281"/>
      <c r="EE748" s="281" t="b">
        <f>AND(RMDF!EH748&gt;=0, RMDF!EH748&lt;=1-SUM(RMDF!Z748,RMDF!AG748,RMDF!AN748,RMDF!AU748,RMDF!BB748,RMDF!BI748,RMDF!BP748,RMDF!BW748,RMDF!CD748,RMDF!CK748,RMDF!CR748,RMDF!CY748,RMDF!DF748,RMDF!DM748,RMDF!DT748,RMDF!EA748), RMDF!EH748=ROUND(RMDF!EH748,4))</f>
        <v>1</v>
      </c>
      <c r="EF748" s="317">
        <f>RMDF!EF748</f>
        <v>0</v>
      </c>
      <c r="EG748" s="318" t="str">
        <f>IF(EF748=0,"",_xlfn.XLOOKUP(EF748,StatePicklist!$1:$1,StatePicklist!$3:$3,"NA",0))</f>
        <v/>
      </c>
      <c r="EH748" s="297" t="str">
        <f ca="1">IF(RMDF!EG748="", "", IF(ISNUMBER(MATCH(RMDF!EG748, INDIRECT(EG748), 0)), "OK", "Invalid"))</f>
        <v/>
      </c>
      <c r="EI748" s="281"/>
      <c r="EJ748" s="281"/>
      <c r="EK748" s="281"/>
      <c r="EL748" s="281" t="b">
        <f>AND(RMDF!EO748&gt;=0, RMDF!EO748&lt;=1-SUM(RMDF!Z748,RMDF!AG748,RMDF!AN748,RMDF!AU748,RMDF!BB748,RMDF!BI748,RMDF!BP748,RMDF!BW748,RMDF!CD748,RMDF!CK748,RMDF!CR748,RMDF!CY748,RMDF!DF748,RMDF!DM748,RMDF!DT748,RMDF!EA748,RMDF!EH748), RMDF!EO748=ROUND(RMDF!EO748,4))</f>
        <v>1</v>
      </c>
      <c r="EM748" s="317">
        <f>RMDF!EM748</f>
        <v>0</v>
      </c>
      <c r="EN748" s="318" t="str">
        <f>IF(EM748=0,"",_xlfn.XLOOKUP(EM748,StatePicklist!$1:$1,StatePicklist!$3:$3,"NA",0))</f>
        <v/>
      </c>
      <c r="EO748" s="297" t="str">
        <f ca="1">IF(RMDF!EN748="", "", IF(ISNUMBER(MATCH(RMDF!EN748, INDIRECT(EN748), 0)), "OK", "Invalid"))</f>
        <v/>
      </c>
      <c r="EP748" s="281"/>
      <c r="EQ748" s="281"/>
      <c r="ER748" s="281"/>
      <c r="ES748" s="281" t="b">
        <f>AND(RMDF!EV748&gt;=0, RMDF!EV748&lt;=1-SUM(RMDF!Z748,RMDF!AG748,RMDF!AN748,RMDF!AU748,RMDF!BB748,RMDF!BI748,RMDF!BP748,RMDF!BW748,RMDF!CD748,RMDF!CK748,RMDF!CR748,RMDF!CY748,RMDF!DF748,RMDF!DM748,RMDF!DT748,RMDF!EA748,RMDF!EH748,RMDF!EO748), RMDF!EV748=ROUND(RMDF!EV748,4))</f>
        <v>1</v>
      </c>
      <c r="ET748" s="317">
        <f>RMDF!ET748</f>
        <v>0</v>
      </c>
      <c r="EU748" s="318" t="str">
        <f>IF(ET748=0,"",_xlfn.XLOOKUP(ET748,StatePicklist!$1:$1,StatePicklist!$3:$3,"NA",0))</f>
        <v/>
      </c>
      <c r="EV748" s="297" t="str">
        <f ca="1">IF(RMDF!EU748="", "", IF(ISNUMBER(MATCH(RMDF!EU748, INDIRECT(EU748), 0)), "OK", "Invalid"))</f>
        <v/>
      </c>
      <c r="EW748" s="281"/>
      <c r="EX748" s="281"/>
      <c r="EY748" s="281"/>
      <c r="EZ748" s="281" t="b">
        <f>AND(RMDF!FC748&gt;=0, RMDF!FC748&lt;=1-SUM(RMDF!Z748,RMDF!AG748,RMDF!AN748,RMDF!AU748,RMDF!BB748,RMDF!BI748,RMDF!BP748,RMDF!BW748,RMDF!CD748,RMDF!CK748,RMDF!CR748,RMDF!CY748,RMDF!DF748,RMDF!DM748,RMDF!DT748,RMDF!EA748,RMDF!EH748,RMDF!EO748,RMDF!EV748), RMDF!FC748=ROUND(RMDF!FC748,4))</f>
        <v>1</v>
      </c>
      <c r="FA748" s="317">
        <f>RMDF!FA748</f>
        <v>0</v>
      </c>
      <c r="FB748" s="318" t="str">
        <f>IF(FA748=0,"",_xlfn.XLOOKUP(FA748,StatePicklist!$1:$1,StatePicklist!$3:$3,"NA",0))</f>
        <v/>
      </c>
      <c r="FC748" s="297" t="str">
        <f ca="1">IF(RMDF!FB748="", "", IF(ISNUMBER(MATCH(RMDF!FB748, INDIRECT(FB748), 0)), "OK", "Invalid"))</f>
        <v/>
      </c>
    </row>
    <row r="749" spans="1:159" s="205" customFormat="1" ht="39.9" customHeight="1" x14ac:dyDescent="0.25">
      <c r="A749" s="206"/>
      <c r="B749" s="196"/>
      <c r="C749" s="197"/>
      <c r="D749" s="198"/>
      <c r="E749" s="199"/>
      <c r="F749" s="200"/>
      <c r="G749" s="201"/>
      <c r="H749" s="292"/>
      <c r="I749" s="305">
        <f>RMDF!I749</f>
        <v>0</v>
      </c>
      <c r="J749" s="305" t="str">
        <f>IF(I749=ProductCode!$B$30,"PDReclPost",IF(OR(I749=ProductCode!$C$30,I749=ProductCode!$E$30,I749=ProductCode!$G$30),"PDPreCon",IF(OR(I749=ProductCode!$D$30,I749=ProductCode!$F$30),"PDNotReclPost","")))</f>
        <v/>
      </c>
      <c r="K749" s="305" t="str">
        <f t="shared" si="42"/>
        <v/>
      </c>
      <c r="L749" s="289"/>
      <c r="M749" s="305" t="str">
        <f t="shared" si="42"/>
        <v/>
      </c>
      <c r="N749" s="289" t="b">
        <f>AND(RMDF!N749&gt;=0, RMDF!N749&lt;=1-RMDF!L749, RMDF!N749=ROUND(RMDF!N749,4))</f>
        <v>1</v>
      </c>
      <c r="O749" s="286" t="str">
        <f>IF(P749="","",IF(I749="","",IF(LEFT(I749,13)="Reclaimed pos",RawMaterialCode!$E$569,RawMaterialCode!$E$568)))</f>
        <v>Reclaimed pre-consumer mixed fibers (RM0578)</v>
      </c>
      <c r="P749" s="295">
        <f t="shared" si="43"/>
        <v>1</v>
      </c>
      <c r="Q749" s="202"/>
      <c r="R749" s="203"/>
      <c r="S749" s="204" t="str">
        <f t="shared" si="44"/>
        <v/>
      </c>
      <c r="T749" s="281"/>
      <c r="U749" s="281"/>
      <c r="V749" s="281"/>
      <c r="W749" s="281"/>
      <c r="X749" s="317">
        <f>RMDF!X749</f>
        <v>0</v>
      </c>
      <c r="Y749" s="318" t="str">
        <f>IF(X749=0,"",_xlfn.XLOOKUP(X749,StatePicklist!$1:$1,StatePicklist!$3:$3,"NA",0))</f>
        <v/>
      </c>
      <c r="Z749" s="297" t="str">
        <f ca="1">IF(RMDF!Y749="", "", IF(ISNUMBER(MATCH(RMDF!Y749, INDIRECT(Y749), 0)), "OK", "Invalid"))</f>
        <v/>
      </c>
      <c r="AA749" s="281"/>
      <c r="AB749" s="281"/>
      <c r="AC749" s="281"/>
      <c r="AD749" s="281" t="b">
        <f>AND(RMDF!AG749&gt;=0, RMDF!AG749&lt;=1-RMDF!Z749, RMDF!AG749=ROUND(RMDF!AG749,4))</f>
        <v>1</v>
      </c>
      <c r="AE749" s="317">
        <f>RMDF!AE749</f>
        <v>0</v>
      </c>
      <c r="AF749" s="318" t="str">
        <f>IF(AE749=0,"",_xlfn.XLOOKUP(AE749,StatePicklist!$1:$1,StatePicklist!$3:$3,"NA",0))</f>
        <v/>
      </c>
      <c r="AG749" s="297" t="str">
        <f ca="1">IF(RMDF!AF749="", "", IF(ISNUMBER(MATCH(RMDF!AF749, INDIRECT(AF749), 0)), "OK", "Invalid"))</f>
        <v/>
      </c>
      <c r="AH749" s="281"/>
      <c r="AI749" s="281"/>
      <c r="AJ749" s="281"/>
      <c r="AK749" s="281" t="b">
        <f>AND(RMDF!AN749&gt;=0, RMDF!AN749&lt;=1-SUM(RMDF!Z749,RMDF!AG749), RMDF!AN749=ROUND(RMDF!AN749,4))</f>
        <v>1</v>
      </c>
      <c r="AL749" s="317">
        <f>RMDF!AL749</f>
        <v>0</v>
      </c>
      <c r="AM749" s="318" t="str">
        <f>IF(AL749=0,"",_xlfn.XLOOKUP(AL749,StatePicklist!$1:$1,StatePicklist!$3:$3,"NA",0))</f>
        <v/>
      </c>
      <c r="AN749" s="297" t="str">
        <f ca="1">IF(RMDF!AM749="", "", IF(ISNUMBER(MATCH(RMDF!AM749, INDIRECT(AM749), 0)), "OK", "Invalid"))</f>
        <v/>
      </c>
      <c r="AO749" s="281"/>
      <c r="AP749" s="281"/>
      <c r="AQ749" s="281"/>
      <c r="AR749" s="281" t="b">
        <f>AND(RMDF!AU749&gt;=0, RMDF!AU749&lt;=1-SUM(RMDF!Z749,RMDF!AG749,RMDF!AN749), RMDF!AU749=ROUND(RMDF!AU749,4))</f>
        <v>1</v>
      </c>
      <c r="AS749" s="317">
        <f>RMDF!AS749</f>
        <v>0</v>
      </c>
      <c r="AT749" s="318" t="str">
        <f>IF(AS749=0,"",_xlfn.XLOOKUP(AS749,StatePicklist!$1:$1,StatePicklist!$3:$3,"NA",0))</f>
        <v/>
      </c>
      <c r="AU749" s="297" t="str">
        <f ca="1">IF(RMDF!AT749="", "", IF(ISNUMBER(MATCH(RMDF!AT749, INDIRECT(AT749), 0)), "OK", "Invalid"))</f>
        <v/>
      </c>
      <c r="AV749" s="281"/>
      <c r="AW749" s="281"/>
      <c r="AX749" s="281"/>
      <c r="AY749" s="281" t="b">
        <f>AND(RMDF!BB749&gt;=0, RMDF!BB749&lt;=1-SUM(RMDF!Z749,RMDF!AG749,RMDF!AN749,RMDF!AU749), RMDF!BB749=ROUND(RMDF!BB749,4))</f>
        <v>1</v>
      </c>
      <c r="AZ749" s="317">
        <f>RMDF!AZ749</f>
        <v>0</v>
      </c>
      <c r="BA749" s="318" t="str">
        <f>IF(AZ749=0,"",_xlfn.XLOOKUP(AZ749,StatePicklist!$1:$1,StatePicklist!$3:$3,"NA",0))</f>
        <v/>
      </c>
      <c r="BB749" s="297" t="str">
        <f ca="1">IF(RMDF!BA749="", "", IF(ISNUMBER(MATCH(RMDF!BA749, INDIRECT(BA749), 0)), "OK", "Invalid"))</f>
        <v/>
      </c>
      <c r="BC749" s="281"/>
      <c r="BD749" s="281"/>
      <c r="BE749" s="281"/>
      <c r="BF749" s="281" t="b">
        <f>AND(RMDF!BI749&gt;=0, RMDF!BI749&lt;=1-SUM(RMDF!Z749,RMDF!AG749,RMDF!AN749,RMDF!AU749,RMDF!BB749), RMDF!BI749=ROUND(RMDF!BI749,4))</f>
        <v>1</v>
      </c>
      <c r="BG749" s="317">
        <f>RMDF!BG749</f>
        <v>0</v>
      </c>
      <c r="BH749" s="318" t="str">
        <f>IF(BG749=0,"",_xlfn.XLOOKUP(BG749,StatePicklist!$1:$1,StatePicklist!$3:$3,"NA",0))</f>
        <v/>
      </c>
      <c r="BI749" s="297" t="str">
        <f ca="1">IF(RMDF!BH749="", "", IF(ISNUMBER(MATCH(RMDF!BH749, INDIRECT(BH749), 0)), "OK", "Invalid"))</f>
        <v/>
      </c>
      <c r="BJ749" s="281"/>
      <c r="BK749" s="281"/>
      <c r="BL749" s="281"/>
      <c r="BM749" s="281" t="b">
        <f>AND(RMDF!BP749&gt;=0, RMDF!BP749&lt;=1-SUM(RMDF!Z749,RMDF!AG749,RMDF!AN749,RMDF!AU749,RMDF!BB749,RMDF!BI749), RMDF!BP749=ROUND(RMDF!BP749,4))</f>
        <v>1</v>
      </c>
      <c r="BN749" s="317">
        <f>RMDF!BN749</f>
        <v>0</v>
      </c>
      <c r="BO749" s="318" t="str">
        <f>IF(BN749=0,"",_xlfn.XLOOKUP(BN749,StatePicklist!$1:$1,StatePicklist!$3:$3,"NA",0))</f>
        <v/>
      </c>
      <c r="BP749" s="297" t="str">
        <f ca="1">IF(RMDF!BO749="", "", IF(ISNUMBER(MATCH(RMDF!BO749, INDIRECT(BO749), 0)), "OK", "Invalid"))</f>
        <v/>
      </c>
      <c r="BQ749" s="281"/>
      <c r="BR749" s="281"/>
      <c r="BS749" s="281"/>
      <c r="BT749" s="281" t="b">
        <f>AND(RMDF!BW749&gt;=0, RMDF!BW749&lt;=1-SUM(RMDF!Z749,RMDF!AG749,RMDF!AN749,RMDF!AU749,RMDF!BB749,RMDF!BI749,RMDF!BP749), RMDF!BW749=ROUND(RMDF!BW749,4))</f>
        <v>1</v>
      </c>
      <c r="BU749" s="317">
        <f>RMDF!BU749</f>
        <v>0</v>
      </c>
      <c r="BV749" s="318" t="str">
        <f>IF(BU749=0,"",_xlfn.XLOOKUP(BU749,StatePicklist!$1:$1,StatePicklist!$3:$3,"NA",0))</f>
        <v/>
      </c>
      <c r="BW749" s="297" t="str">
        <f ca="1">IF(RMDF!BV749="", "", IF(ISNUMBER(MATCH(RMDF!BV749, INDIRECT(BV749), 0)), "OK", "Invalid"))</f>
        <v/>
      </c>
      <c r="BX749" s="281"/>
      <c r="BY749" s="281"/>
      <c r="BZ749" s="281"/>
      <c r="CA749" s="281" t="b">
        <f>AND(RMDF!CD749&gt;=0, RMDF!CD749&lt;=1-SUM(RMDF!Z749,RMDF!AG749,RMDF!AN749,RMDF!AU749,RMDF!BB749,RMDF!BI749,RMDF!BP749,RMDF!BW749), RMDF!CD749=ROUND(RMDF!CD749,4))</f>
        <v>1</v>
      </c>
      <c r="CB749" s="317">
        <f>RMDF!CB749</f>
        <v>0</v>
      </c>
      <c r="CC749" s="318" t="str">
        <f>IF(CB749=0,"",_xlfn.XLOOKUP(CB749,StatePicklist!$1:$1,StatePicklist!$3:$3,"NA",0))</f>
        <v/>
      </c>
      <c r="CD749" s="297" t="str">
        <f ca="1">IF(RMDF!CC749="", "", IF(ISNUMBER(MATCH(RMDF!CC749, INDIRECT(CC749), 0)), "OK", "Invalid"))</f>
        <v/>
      </c>
      <c r="CE749" s="281"/>
      <c r="CF749" s="281"/>
      <c r="CG749" s="281"/>
      <c r="CH749" s="281" t="b">
        <f>AND(RMDF!CK749&gt;=0, RMDF!CK749&lt;=1-SUM(RMDF!Z749,RMDF!AG749,RMDF!AN749,RMDF!AU749,RMDF!BB749,RMDF!BI749,RMDF!BP749,RMDF!BW749,RMDF!CD749), RMDF!CK749=ROUND(RMDF!CK749,4))</f>
        <v>1</v>
      </c>
      <c r="CI749" s="317">
        <f>RMDF!CI749</f>
        <v>0</v>
      </c>
      <c r="CJ749" s="318" t="str">
        <f>IF(CI749=0,"",_xlfn.XLOOKUP(CI749,StatePicklist!$1:$1,StatePicklist!$3:$3,"NA",0))</f>
        <v/>
      </c>
      <c r="CK749" s="297" t="str">
        <f ca="1">IF(RMDF!CJ749="", "", IF(ISNUMBER(MATCH(RMDF!CJ749, INDIRECT(CJ749), 0)), "OK", "Invalid"))</f>
        <v/>
      </c>
      <c r="CL749" s="281"/>
      <c r="CM749" s="281"/>
      <c r="CN749" s="281"/>
      <c r="CO749" s="281" t="b">
        <f>AND(RMDF!CR749&gt;=0, RMDF!CR749&lt;=1-SUM(RMDF!Z749,RMDF!AG749,RMDF!AN749,RMDF!AU749,RMDF!BB749,RMDF!BI749,RMDF!BP749,RMDF!BW749,RMDF!CD749,RMDF!CK749), RMDF!CR749=ROUND(RMDF!CR749,4))</f>
        <v>1</v>
      </c>
      <c r="CP749" s="317">
        <f>RMDF!CP749</f>
        <v>0</v>
      </c>
      <c r="CQ749" s="318" t="str">
        <f>IF(CP749=0,"",_xlfn.XLOOKUP(CP749,StatePicklist!$1:$1,StatePicklist!$3:$3,"NA",0))</f>
        <v/>
      </c>
      <c r="CR749" s="297" t="str">
        <f ca="1">IF(RMDF!CQ749="", "", IF(ISNUMBER(MATCH(RMDF!CQ749, INDIRECT(CQ749), 0)), "OK", "Invalid"))</f>
        <v/>
      </c>
      <c r="CS749" s="281"/>
      <c r="CT749" s="281"/>
      <c r="CU749" s="281"/>
      <c r="CV749" s="281" t="b">
        <f>AND(RMDF!CY749&gt;=0, RMDF!CY749&lt;=1-SUM(RMDF!Z749,RMDF!AG749,RMDF!AN749,RMDF!AU749,RMDF!BB749,RMDF!BI749,RMDF!BP749,RMDF!BW749,RMDF!CD749,RMDF!CK749,RMDF!CR749), RMDF!CY749=ROUND(RMDF!CY749,4))</f>
        <v>1</v>
      </c>
      <c r="CW749" s="317">
        <f>RMDF!CW749</f>
        <v>0</v>
      </c>
      <c r="CX749" s="318" t="str">
        <f>IF(CW749=0,"",_xlfn.XLOOKUP(CW749,StatePicklist!$1:$1,StatePicklist!$3:$3,"NA",0))</f>
        <v/>
      </c>
      <c r="CY749" s="297" t="str">
        <f ca="1">IF(RMDF!CX749="", "", IF(ISNUMBER(MATCH(RMDF!CX749, INDIRECT(CX749), 0)), "OK", "Invalid"))</f>
        <v/>
      </c>
      <c r="CZ749" s="281"/>
      <c r="DA749" s="281"/>
      <c r="DB749" s="281"/>
      <c r="DC749" s="281" t="b">
        <f>AND(RMDF!DF749&gt;=0, RMDF!DF749&lt;=1-SUM(RMDF!Z749,RMDF!AG749,RMDF!AN749,RMDF!AU749,RMDF!BB749,RMDF!BI749,RMDF!BP749,RMDF!BW749,RMDF!CD749,RMDF!CK749,RMDF!CR749,RMDF!CY749), RMDF!DF749=ROUND(RMDF!DF749,4))</f>
        <v>1</v>
      </c>
      <c r="DD749" s="317">
        <f>RMDF!DD749</f>
        <v>0</v>
      </c>
      <c r="DE749" s="318" t="str">
        <f>IF(DD749=0,"",_xlfn.XLOOKUP(DD749,StatePicklist!$1:$1,StatePicklist!$3:$3,"NA",0))</f>
        <v/>
      </c>
      <c r="DF749" s="297" t="str">
        <f ca="1">IF(RMDF!DE749="", "", IF(ISNUMBER(MATCH(RMDF!DE749, INDIRECT(DE749), 0)), "OK", "Invalid"))</f>
        <v/>
      </c>
      <c r="DG749" s="281"/>
      <c r="DH749" s="281"/>
      <c r="DI749" s="281"/>
      <c r="DJ749" s="281" t="b">
        <f>AND(RMDF!DM749&gt;=0, RMDF!DM749&lt;=1-SUM(RMDF!Z749,RMDF!AG749,RMDF!AN749,RMDF!AU749,RMDF!BB749,RMDF!BI749,RMDF!BP749,RMDF!BW749,RMDF!CD749,RMDF!CK749,RMDF!CR749,RMDF!CY749,RMDF!DF749), RMDF!DM749=ROUND(RMDF!DM749,4))</f>
        <v>1</v>
      </c>
      <c r="DK749" s="317">
        <f>RMDF!DK749</f>
        <v>0</v>
      </c>
      <c r="DL749" s="318" t="str">
        <f>IF(DK749=0,"",_xlfn.XLOOKUP(DK749,StatePicklist!$1:$1,StatePicklist!$3:$3,"NA",0))</f>
        <v/>
      </c>
      <c r="DM749" s="297" t="str">
        <f ca="1">IF(RMDF!DL749="", "", IF(ISNUMBER(MATCH(RMDF!DL749, INDIRECT(DL749), 0)), "OK", "Invalid"))</f>
        <v/>
      </c>
      <c r="DN749" s="281"/>
      <c r="DO749" s="281"/>
      <c r="DP749" s="281"/>
      <c r="DQ749" s="281" t="b">
        <f>AND(RMDF!DT749&gt;=0, RMDF!DT749&lt;=1-SUM(RMDF!Z749,RMDF!AG749,RMDF!AN749,RMDF!AU749,RMDF!BB749,RMDF!BI749,RMDF!BP749,RMDF!BW749,RMDF!CD749,RMDF!CK749,RMDF!CR749,RMDF!CY749,RMDF!DF749,RMDF!DM749), RMDF!DT749=ROUND(RMDF!DT749,4))</f>
        <v>1</v>
      </c>
      <c r="DR749" s="317">
        <f>RMDF!DR749</f>
        <v>0</v>
      </c>
      <c r="DS749" s="318" t="str">
        <f>IF(DR749=0,"",_xlfn.XLOOKUP(DR749,StatePicklist!$1:$1,StatePicklist!$3:$3,"NA",0))</f>
        <v/>
      </c>
      <c r="DT749" s="297" t="str">
        <f ca="1">IF(RMDF!DS749="", "", IF(ISNUMBER(MATCH(RMDF!DS749, INDIRECT(DS749), 0)), "OK", "Invalid"))</f>
        <v/>
      </c>
      <c r="DU749" s="281"/>
      <c r="DV749" s="281"/>
      <c r="DW749" s="281"/>
      <c r="DX749" s="281" t="b">
        <f>AND(RMDF!EA749&gt;=0, RMDF!EA749&lt;=1-SUM(RMDF!Z749,RMDF!AG749,RMDF!AN749,RMDF!AU749,RMDF!BB749,RMDF!BI749,RMDF!BP749,RMDF!BW749,RMDF!CD749,RMDF!CK749,RMDF!CR749,RMDF!CY749,RMDF!DF749,RMDF!DM749,RMDF!DT749), RMDF!EA749=ROUND(RMDF!EA749,4))</f>
        <v>1</v>
      </c>
      <c r="DY749" s="317">
        <f>RMDF!DY749</f>
        <v>0</v>
      </c>
      <c r="DZ749" s="318" t="str">
        <f>IF(DY749=0,"",_xlfn.XLOOKUP(DY749,StatePicklist!$1:$1,StatePicklist!$3:$3,"NA",0))</f>
        <v/>
      </c>
      <c r="EA749" s="297" t="str">
        <f ca="1">IF(RMDF!DZ749="", "", IF(ISNUMBER(MATCH(RMDF!DZ749, INDIRECT(DZ749), 0)), "OK", "Invalid"))</f>
        <v/>
      </c>
      <c r="EB749" s="281"/>
      <c r="EC749" s="281"/>
      <c r="ED749" s="281"/>
      <c r="EE749" s="281" t="b">
        <f>AND(RMDF!EH749&gt;=0, RMDF!EH749&lt;=1-SUM(RMDF!Z749,RMDF!AG749,RMDF!AN749,RMDF!AU749,RMDF!BB749,RMDF!BI749,RMDF!BP749,RMDF!BW749,RMDF!CD749,RMDF!CK749,RMDF!CR749,RMDF!CY749,RMDF!DF749,RMDF!DM749,RMDF!DT749,RMDF!EA749), RMDF!EH749=ROUND(RMDF!EH749,4))</f>
        <v>1</v>
      </c>
      <c r="EF749" s="317">
        <f>RMDF!EF749</f>
        <v>0</v>
      </c>
      <c r="EG749" s="318" t="str">
        <f>IF(EF749=0,"",_xlfn.XLOOKUP(EF749,StatePicklist!$1:$1,StatePicklist!$3:$3,"NA",0))</f>
        <v/>
      </c>
      <c r="EH749" s="297" t="str">
        <f ca="1">IF(RMDF!EG749="", "", IF(ISNUMBER(MATCH(RMDF!EG749, INDIRECT(EG749), 0)), "OK", "Invalid"))</f>
        <v/>
      </c>
      <c r="EI749" s="281"/>
      <c r="EJ749" s="281"/>
      <c r="EK749" s="281"/>
      <c r="EL749" s="281" t="b">
        <f>AND(RMDF!EO749&gt;=0, RMDF!EO749&lt;=1-SUM(RMDF!Z749,RMDF!AG749,RMDF!AN749,RMDF!AU749,RMDF!BB749,RMDF!BI749,RMDF!BP749,RMDF!BW749,RMDF!CD749,RMDF!CK749,RMDF!CR749,RMDF!CY749,RMDF!DF749,RMDF!DM749,RMDF!DT749,RMDF!EA749,RMDF!EH749), RMDF!EO749=ROUND(RMDF!EO749,4))</f>
        <v>1</v>
      </c>
      <c r="EM749" s="317">
        <f>RMDF!EM749</f>
        <v>0</v>
      </c>
      <c r="EN749" s="318" t="str">
        <f>IF(EM749=0,"",_xlfn.XLOOKUP(EM749,StatePicklist!$1:$1,StatePicklist!$3:$3,"NA",0))</f>
        <v/>
      </c>
      <c r="EO749" s="297" t="str">
        <f ca="1">IF(RMDF!EN749="", "", IF(ISNUMBER(MATCH(RMDF!EN749, INDIRECT(EN749), 0)), "OK", "Invalid"))</f>
        <v/>
      </c>
      <c r="EP749" s="281"/>
      <c r="EQ749" s="281"/>
      <c r="ER749" s="281"/>
      <c r="ES749" s="281" t="b">
        <f>AND(RMDF!EV749&gt;=0, RMDF!EV749&lt;=1-SUM(RMDF!Z749,RMDF!AG749,RMDF!AN749,RMDF!AU749,RMDF!BB749,RMDF!BI749,RMDF!BP749,RMDF!BW749,RMDF!CD749,RMDF!CK749,RMDF!CR749,RMDF!CY749,RMDF!DF749,RMDF!DM749,RMDF!DT749,RMDF!EA749,RMDF!EH749,RMDF!EO749), RMDF!EV749=ROUND(RMDF!EV749,4))</f>
        <v>1</v>
      </c>
      <c r="ET749" s="317">
        <f>RMDF!ET749</f>
        <v>0</v>
      </c>
      <c r="EU749" s="318" t="str">
        <f>IF(ET749=0,"",_xlfn.XLOOKUP(ET749,StatePicklist!$1:$1,StatePicklist!$3:$3,"NA",0))</f>
        <v/>
      </c>
      <c r="EV749" s="297" t="str">
        <f ca="1">IF(RMDF!EU749="", "", IF(ISNUMBER(MATCH(RMDF!EU749, INDIRECT(EU749), 0)), "OK", "Invalid"))</f>
        <v/>
      </c>
      <c r="EW749" s="281"/>
      <c r="EX749" s="281"/>
      <c r="EY749" s="281"/>
      <c r="EZ749" s="281" t="b">
        <f>AND(RMDF!FC749&gt;=0, RMDF!FC749&lt;=1-SUM(RMDF!Z749,RMDF!AG749,RMDF!AN749,RMDF!AU749,RMDF!BB749,RMDF!BI749,RMDF!BP749,RMDF!BW749,RMDF!CD749,RMDF!CK749,RMDF!CR749,RMDF!CY749,RMDF!DF749,RMDF!DM749,RMDF!DT749,RMDF!EA749,RMDF!EH749,RMDF!EO749,RMDF!EV749), RMDF!FC749=ROUND(RMDF!FC749,4))</f>
        <v>1</v>
      </c>
      <c r="FA749" s="317">
        <f>RMDF!FA749</f>
        <v>0</v>
      </c>
      <c r="FB749" s="318" t="str">
        <f>IF(FA749=0,"",_xlfn.XLOOKUP(FA749,StatePicklist!$1:$1,StatePicklist!$3:$3,"NA",0))</f>
        <v/>
      </c>
      <c r="FC749" s="297" t="str">
        <f ca="1">IF(RMDF!FB749="", "", IF(ISNUMBER(MATCH(RMDF!FB749, INDIRECT(FB749), 0)), "OK", "Invalid"))</f>
        <v/>
      </c>
    </row>
    <row r="750" spans="1:159" s="205" customFormat="1" ht="39.9" customHeight="1" x14ac:dyDescent="0.25">
      <c r="A750" s="206"/>
      <c r="B750" s="196"/>
      <c r="C750" s="197"/>
      <c r="D750" s="198"/>
      <c r="E750" s="199"/>
      <c r="F750" s="200"/>
      <c r="G750" s="201"/>
      <c r="H750" s="292"/>
      <c r="I750" s="305">
        <f>RMDF!I750</f>
        <v>0</v>
      </c>
      <c r="J750" s="305" t="str">
        <f>IF(I750=ProductCode!$B$30,"PDReclPost",IF(OR(I750=ProductCode!$C$30,I750=ProductCode!$E$30,I750=ProductCode!$G$30),"PDPreCon",IF(OR(I750=ProductCode!$D$30,I750=ProductCode!$F$30),"PDNotReclPost","")))</f>
        <v/>
      </c>
      <c r="K750" s="305" t="str">
        <f t="shared" si="42"/>
        <v/>
      </c>
      <c r="L750" s="289"/>
      <c r="M750" s="305" t="str">
        <f t="shared" si="42"/>
        <v/>
      </c>
      <c r="N750" s="289" t="b">
        <f>AND(RMDF!N750&gt;=0, RMDF!N750&lt;=1-RMDF!L750, RMDF!N750=ROUND(RMDF!N750,4))</f>
        <v>1</v>
      </c>
      <c r="O750" s="286" t="str">
        <f>IF(P750="","",IF(I750="","",IF(LEFT(I750,13)="Reclaimed pos",RawMaterialCode!$E$569,RawMaterialCode!$E$568)))</f>
        <v>Reclaimed pre-consumer mixed fibers (RM0578)</v>
      </c>
      <c r="P750" s="295">
        <f t="shared" si="43"/>
        <v>1</v>
      </c>
      <c r="Q750" s="202"/>
      <c r="R750" s="203"/>
      <c r="S750" s="204" t="str">
        <f t="shared" si="44"/>
        <v/>
      </c>
      <c r="T750" s="281"/>
      <c r="U750" s="281"/>
      <c r="V750" s="281"/>
      <c r="W750" s="281"/>
      <c r="X750" s="317">
        <f>RMDF!X750</f>
        <v>0</v>
      </c>
      <c r="Y750" s="318" t="str">
        <f>IF(X750=0,"",_xlfn.XLOOKUP(X750,StatePicklist!$1:$1,StatePicklist!$3:$3,"NA",0))</f>
        <v/>
      </c>
      <c r="Z750" s="297" t="str">
        <f ca="1">IF(RMDF!Y750="", "", IF(ISNUMBER(MATCH(RMDF!Y750, INDIRECT(Y750), 0)), "OK", "Invalid"))</f>
        <v/>
      </c>
      <c r="AA750" s="281"/>
      <c r="AB750" s="281"/>
      <c r="AC750" s="281"/>
      <c r="AD750" s="281" t="b">
        <f>AND(RMDF!AG750&gt;=0, RMDF!AG750&lt;=1-RMDF!Z750, RMDF!AG750=ROUND(RMDF!AG750,4))</f>
        <v>1</v>
      </c>
      <c r="AE750" s="317">
        <f>RMDF!AE750</f>
        <v>0</v>
      </c>
      <c r="AF750" s="318" t="str">
        <f>IF(AE750=0,"",_xlfn.XLOOKUP(AE750,StatePicklist!$1:$1,StatePicklist!$3:$3,"NA",0))</f>
        <v/>
      </c>
      <c r="AG750" s="297" t="str">
        <f ca="1">IF(RMDF!AF750="", "", IF(ISNUMBER(MATCH(RMDF!AF750, INDIRECT(AF750), 0)), "OK", "Invalid"))</f>
        <v/>
      </c>
      <c r="AH750" s="281"/>
      <c r="AI750" s="281"/>
      <c r="AJ750" s="281"/>
      <c r="AK750" s="281" t="b">
        <f>AND(RMDF!AN750&gt;=0, RMDF!AN750&lt;=1-SUM(RMDF!Z750,RMDF!AG750), RMDF!AN750=ROUND(RMDF!AN750,4))</f>
        <v>1</v>
      </c>
      <c r="AL750" s="317">
        <f>RMDF!AL750</f>
        <v>0</v>
      </c>
      <c r="AM750" s="318" t="str">
        <f>IF(AL750=0,"",_xlfn.XLOOKUP(AL750,StatePicklist!$1:$1,StatePicklist!$3:$3,"NA",0))</f>
        <v/>
      </c>
      <c r="AN750" s="297" t="str">
        <f ca="1">IF(RMDF!AM750="", "", IF(ISNUMBER(MATCH(RMDF!AM750, INDIRECT(AM750), 0)), "OK", "Invalid"))</f>
        <v/>
      </c>
      <c r="AO750" s="281"/>
      <c r="AP750" s="281"/>
      <c r="AQ750" s="281"/>
      <c r="AR750" s="281" t="b">
        <f>AND(RMDF!AU750&gt;=0, RMDF!AU750&lt;=1-SUM(RMDF!Z750,RMDF!AG750,RMDF!AN750), RMDF!AU750=ROUND(RMDF!AU750,4))</f>
        <v>1</v>
      </c>
      <c r="AS750" s="317">
        <f>RMDF!AS750</f>
        <v>0</v>
      </c>
      <c r="AT750" s="318" t="str">
        <f>IF(AS750=0,"",_xlfn.XLOOKUP(AS750,StatePicklist!$1:$1,StatePicklist!$3:$3,"NA",0))</f>
        <v/>
      </c>
      <c r="AU750" s="297" t="str">
        <f ca="1">IF(RMDF!AT750="", "", IF(ISNUMBER(MATCH(RMDF!AT750, INDIRECT(AT750), 0)), "OK", "Invalid"))</f>
        <v/>
      </c>
      <c r="AV750" s="281"/>
      <c r="AW750" s="281"/>
      <c r="AX750" s="281"/>
      <c r="AY750" s="281" t="b">
        <f>AND(RMDF!BB750&gt;=0, RMDF!BB750&lt;=1-SUM(RMDF!Z750,RMDF!AG750,RMDF!AN750,RMDF!AU750), RMDF!BB750=ROUND(RMDF!BB750,4))</f>
        <v>1</v>
      </c>
      <c r="AZ750" s="317">
        <f>RMDF!AZ750</f>
        <v>0</v>
      </c>
      <c r="BA750" s="318" t="str">
        <f>IF(AZ750=0,"",_xlfn.XLOOKUP(AZ750,StatePicklist!$1:$1,StatePicklist!$3:$3,"NA",0))</f>
        <v/>
      </c>
      <c r="BB750" s="297" t="str">
        <f ca="1">IF(RMDF!BA750="", "", IF(ISNUMBER(MATCH(RMDF!BA750, INDIRECT(BA750), 0)), "OK", "Invalid"))</f>
        <v/>
      </c>
      <c r="BC750" s="281"/>
      <c r="BD750" s="281"/>
      <c r="BE750" s="281"/>
      <c r="BF750" s="281" t="b">
        <f>AND(RMDF!BI750&gt;=0, RMDF!BI750&lt;=1-SUM(RMDF!Z750,RMDF!AG750,RMDF!AN750,RMDF!AU750,RMDF!BB750), RMDF!BI750=ROUND(RMDF!BI750,4))</f>
        <v>1</v>
      </c>
      <c r="BG750" s="317">
        <f>RMDF!BG750</f>
        <v>0</v>
      </c>
      <c r="BH750" s="318" t="str">
        <f>IF(BG750=0,"",_xlfn.XLOOKUP(BG750,StatePicklist!$1:$1,StatePicklist!$3:$3,"NA",0))</f>
        <v/>
      </c>
      <c r="BI750" s="297" t="str">
        <f ca="1">IF(RMDF!BH750="", "", IF(ISNUMBER(MATCH(RMDF!BH750, INDIRECT(BH750), 0)), "OK", "Invalid"))</f>
        <v/>
      </c>
      <c r="BJ750" s="281"/>
      <c r="BK750" s="281"/>
      <c r="BL750" s="281"/>
      <c r="BM750" s="281" t="b">
        <f>AND(RMDF!BP750&gt;=0, RMDF!BP750&lt;=1-SUM(RMDF!Z750,RMDF!AG750,RMDF!AN750,RMDF!AU750,RMDF!BB750,RMDF!BI750), RMDF!BP750=ROUND(RMDF!BP750,4))</f>
        <v>1</v>
      </c>
      <c r="BN750" s="317">
        <f>RMDF!BN750</f>
        <v>0</v>
      </c>
      <c r="BO750" s="318" t="str">
        <f>IF(BN750=0,"",_xlfn.XLOOKUP(BN750,StatePicklist!$1:$1,StatePicklist!$3:$3,"NA",0))</f>
        <v/>
      </c>
      <c r="BP750" s="297" t="str">
        <f ca="1">IF(RMDF!BO750="", "", IF(ISNUMBER(MATCH(RMDF!BO750, INDIRECT(BO750), 0)), "OK", "Invalid"))</f>
        <v/>
      </c>
      <c r="BQ750" s="281"/>
      <c r="BR750" s="281"/>
      <c r="BS750" s="281"/>
      <c r="BT750" s="281" t="b">
        <f>AND(RMDF!BW750&gt;=0, RMDF!BW750&lt;=1-SUM(RMDF!Z750,RMDF!AG750,RMDF!AN750,RMDF!AU750,RMDF!BB750,RMDF!BI750,RMDF!BP750), RMDF!BW750=ROUND(RMDF!BW750,4))</f>
        <v>1</v>
      </c>
      <c r="BU750" s="317">
        <f>RMDF!BU750</f>
        <v>0</v>
      </c>
      <c r="BV750" s="318" t="str">
        <f>IF(BU750=0,"",_xlfn.XLOOKUP(BU750,StatePicklist!$1:$1,StatePicklist!$3:$3,"NA",0))</f>
        <v/>
      </c>
      <c r="BW750" s="297" t="str">
        <f ca="1">IF(RMDF!BV750="", "", IF(ISNUMBER(MATCH(RMDF!BV750, INDIRECT(BV750), 0)), "OK", "Invalid"))</f>
        <v/>
      </c>
      <c r="BX750" s="281"/>
      <c r="BY750" s="281"/>
      <c r="BZ750" s="281"/>
      <c r="CA750" s="281" t="b">
        <f>AND(RMDF!CD750&gt;=0, RMDF!CD750&lt;=1-SUM(RMDF!Z750,RMDF!AG750,RMDF!AN750,RMDF!AU750,RMDF!BB750,RMDF!BI750,RMDF!BP750,RMDF!BW750), RMDF!CD750=ROUND(RMDF!CD750,4))</f>
        <v>1</v>
      </c>
      <c r="CB750" s="317">
        <f>RMDF!CB750</f>
        <v>0</v>
      </c>
      <c r="CC750" s="318" t="str">
        <f>IF(CB750=0,"",_xlfn.XLOOKUP(CB750,StatePicklist!$1:$1,StatePicklist!$3:$3,"NA",0))</f>
        <v/>
      </c>
      <c r="CD750" s="297" t="str">
        <f ca="1">IF(RMDF!CC750="", "", IF(ISNUMBER(MATCH(RMDF!CC750, INDIRECT(CC750), 0)), "OK", "Invalid"))</f>
        <v/>
      </c>
      <c r="CE750" s="281"/>
      <c r="CF750" s="281"/>
      <c r="CG750" s="281"/>
      <c r="CH750" s="281" t="b">
        <f>AND(RMDF!CK750&gt;=0, RMDF!CK750&lt;=1-SUM(RMDF!Z750,RMDF!AG750,RMDF!AN750,RMDF!AU750,RMDF!BB750,RMDF!BI750,RMDF!BP750,RMDF!BW750,RMDF!CD750), RMDF!CK750=ROUND(RMDF!CK750,4))</f>
        <v>1</v>
      </c>
      <c r="CI750" s="317">
        <f>RMDF!CI750</f>
        <v>0</v>
      </c>
      <c r="CJ750" s="318" t="str">
        <f>IF(CI750=0,"",_xlfn.XLOOKUP(CI750,StatePicklist!$1:$1,StatePicklist!$3:$3,"NA",0))</f>
        <v/>
      </c>
      <c r="CK750" s="297" t="str">
        <f ca="1">IF(RMDF!CJ750="", "", IF(ISNUMBER(MATCH(RMDF!CJ750, INDIRECT(CJ750), 0)), "OK", "Invalid"))</f>
        <v/>
      </c>
      <c r="CL750" s="281"/>
      <c r="CM750" s="281"/>
      <c r="CN750" s="281"/>
      <c r="CO750" s="281" t="b">
        <f>AND(RMDF!CR750&gt;=0, RMDF!CR750&lt;=1-SUM(RMDF!Z750,RMDF!AG750,RMDF!AN750,RMDF!AU750,RMDF!BB750,RMDF!BI750,RMDF!BP750,RMDF!BW750,RMDF!CD750,RMDF!CK750), RMDF!CR750=ROUND(RMDF!CR750,4))</f>
        <v>1</v>
      </c>
      <c r="CP750" s="317">
        <f>RMDF!CP750</f>
        <v>0</v>
      </c>
      <c r="CQ750" s="318" t="str">
        <f>IF(CP750=0,"",_xlfn.XLOOKUP(CP750,StatePicklist!$1:$1,StatePicklist!$3:$3,"NA",0))</f>
        <v/>
      </c>
      <c r="CR750" s="297" t="str">
        <f ca="1">IF(RMDF!CQ750="", "", IF(ISNUMBER(MATCH(RMDF!CQ750, INDIRECT(CQ750), 0)), "OK", "Invalid"))</f>
        <v/>
      </c>
      <c r="CS750" s="281"/>
      <c r="CT750" s="281"/>
      <c r="CU750" s="281"/>
      <c r="CV750" s="281" t="b">
        <f>AND(RMDF!CY750&gt;=0, RMDF!CY750&lt;=1-SUM(RMDF!Z750,RMDF!AG750,RMDF!AN750,RMDF!AU750,RMDF!BB750,RMDF!BI750,RMDF!BP750,RMDF!BW750,RMDF!CD750,RMDF!CK750,RMDF!CR750), RMDF!CY750=ROUND(RMDF!CY750,4))</f>
        <v>1</v>
      </c>
      <c r="CW750" s="317">
        <f>RMDF!CW750</f>
        <v>0</v>
      </c>
      <c r="CX750" s="318" t="str">
        <f>IF(CW750=0,"",_xlfn.XLOOKUP(CW750,StatePicklist!$1:$1,StatePicklist!$3:$3,"NA",0))</f>
        <v/>
      </c>
      <c r="CY750" s="297" t="str">
        <f ca="1">IF(RMDF!CX750="", "", IF(ISNUMBER(MATCH(RMDF!CX750, INDIRECT(CX750), 0)), "OK", "Invalid"))</f>
        <v/>
      </c>
      <c r="CZ750" s="281"/>
      <c r="DA750" s="281"/>
      <c r="DB750" s="281"/>
      <c r="DC750" s="281" t="b">
        <f>AND(RMDF!DF750&gt;=0, RMDF!DF750&lt;=1-SUM(RMDF!Z750,RMDF!AG750,RMDF!AN750,RMDF!AU750,RMDF!BB750,RMDF!BI750,RMDF!BP750,RMDF!BW750,RMDF!CD750,RMDF!CK750,RMDF!CR750,RMDF!CY750), RMDF!DF750=ROUND(RMDF!DF750,4))</f>
        <v>1</v>
      </c>
      <c r="DD750" s="317">
        <f>RMDF!DD750</f>
        <v>0</v>
      </c>
      <c r="DE750" s="318" t="str">
        <f>IF(DD750=0,"",_xlfn.XLOOKUP(DD750,StatePicklist!$1:$1,StatePicklist!$3:$3,"NA",0))</f>
        <v/>
      </c>
      <c r="DF750" s="297" t="str">
        <f ca="1">IF(RMDF!DE750="", "", IF(ISNUMBER(MATCH(RMDF!DE750, INDIRECT(DE750), 0)), "OK", "Invalid"))</f>
        <v/>
      </c>
      <c r="DG750" s="281"/>
      <c r="DH750" s="281"/>
      <c r="DI750" s="281"/>
      <c r="DJ750" s="281" t="b">
        <f>AND(RMDF!DM750&gt;=0, RMDF!DM750&lt;=1-SUM(RMDF!Z750,RMDF!AG750,RMDF!AN750,RMDF!AU750,RMDF!BB750,RMDF!BI750,RMDF!BP750,RMDF!BW750,RMDF!CD750,RMDF!CK750,RMDF!CR750,RMDF!CY750,RMDF!DF750), RMDF!DM750=ROUND(RMDF!DM750,4))</f>
        <v>1</v>
      </c>
      <c r="DK750" s="317">
        <f>RMDF!DK750</f>
        <v>0</v>
      </c>
      <c r="DL750" s="318" t="str">
        <f>IF(DK750=0,"",_xlfn.XLOOKUP(DK750,StatePicklist!$1:$1,StatePicklist!$3:$3,"NA",0))</f>
        <v/>
      </c>
      <c r="DM750" s="297" t="str">
        <f ca="1">IF(RMDF!DL750="", "", IF(ISNUMBER(MATCH(RMDF!DL750, INDIRECT(DL750), 0)), "OK", "Invalid"))</f>
        <v/>
      </c>
      <c r="DN750" s="281"/>
      <c r="DO750" s="281"/>
      <c r="DP750" s="281"/>
      <c r="DQ750" s="281" t="b">
        <f>AND(RMDF!DT750&gt;=0, RMDF!DT750&lt;=1-SUM(RMDF!Z750,RMDF!AG750,RMDF!AN750,RMDF!AU750,RMDF!BB750,RMDF!BI750,RMDF!BP750,RMDF!BW750,RMDF!CD750,RMDF!CK750,RMDF!CR750,RMDF!CY750,RMDF!DF750,RMDF!DM750), RMDF!DT750=ROUND(RMDF!DT750,4))</f>
        <v>1</v>
      </c>
      <c r="DR750" s="317">
        <f>RMDF!DR750</f>
        <v>0</v>
      </c>
      <c r="DS750" s="318" t="str">
        <f>IF(DR750=0,"",_xlfn.XLOOKUP(DR750,StatePicklist!$1:$1,StatePicklist!$3:$3,"NA",0))</f>
        <v/>
      </c>
      <c r="DT750" s="297" t="str">
        <f ca="1">IF(RMDF!DS750="", "", IF(ISNUMBER(MATCH(RMDF!DS750, INDIRECT(DS750), 0)), "OK", "Invalid"))</f>
        <v/>
      </c>
      <c r="DU750" s="281"/>
      <c r="DV750" s="281"/>
      <c r="DW750" s="281"/>
      <c r="DX750" s="281" t="b">
        <f>AND(RMDF!EA750&gt;=0, RMDF!EA750&lt;=1-SUM(RMDF!Z750,RMDF!AG750,RMDF!AN750,RMDF!AU750,RMDF!BB750,RMDF!BI750,RMDF!BP750,RMDF!BW750,RMDF!CD750,RMDF!CK750,RMDF!CR750,RMDF!CY750,RMDF!DF750,RMDF!DM750,RMDF!DT750), RMDF!EA750=ROUND(RMDF!EA750,4))</f>
        <v>1</v>
      </c>
      <c r="DY750" s="317">
        <f>RMDF!DY750</f>
        <v>0</v>
      </c>
      <c r="DZ750" s="318" t="str">
        <f>IF(DY750=0,"",_xlfn.XLOOKUP(DY750,StatePicklist!$1:$1,StatePicklist!$3:$3,"NA",0))</f>
        <v/>
      </c>
      <c r="EA750" s="297" t="str">
        <f ca="1">IF(RMDF!DZ750="", "", IF(ISNUMBER(MATCH(RMDF!DZ750, INDIRECT(DZ750), 0)), "OK", "Invalid"))</f>
        <v/>
      </c>
      <c r="EB750" s="281"/>
      <c r="EC750" s="281"/>
      <c r="ED750" s="281"/>
      <c r="EE750" s="281" t="b">
        <f>AND(RMDF!EH750&gt;=0, RMDF!EH750&lt;=1-SUM(RMDF!Z750,RMDF!AG750,RMDF!AN750,RMDF!AU750,RMDF!BB750,RMDF!BI750,RMDF!BP750,RMDF!BW750,RMDF!CD750,RMDF!CK750,RMDF!CR750,RMDF!CY750,RMDF!DF750,RMDF!DM750,RMDF!DT750,RMDF!EA750), RMDF!EH750=ROUND(RMDF!EH750,4))</f>
        <v>1</v>
      </c>
      <c r="EF750" s="317">
        <f>RMDF!EF750</f>
        <v>0</v>
      </c>
      <c r="EG750" s="318" t="str">
        <f>IF(EF750=0,"",_xlfn.XLOOKUP(EF750,StatePicklist!$1:$1,StatePicklist!$3:$3,"NA",0))</f>
        <v/>
      </c>
      <c r="EH750" s="297" t="str">
        <f ca="1">IF(RMDF!EG750="", "", IF(ISNUMBER(MATCH(RMDF!EG750, INDIRECT(EG750), 0)), "OK", "Invalid"))</f>
        <v/>
      </c>
      <c r="EI750" s="281"/>
      <c r="EJ750" s="281"/>
      <c r="EK750" s="281"/>
      <c r="EL750" s="281" t="b">
        <f>AND(RMDF!EO750&gt;=0, RMDF!EO750&lt;=1-SUM(RMDF!Z750,RMDF!AG750,RMDF!AN750,RMDF!AU750,RMDF!BB750,RMDF!BI750,RMDF!BP750,RMDF!BW750,RMDF!CD750,RMDF!CK750,RMDF!CR750,RMDF!CY750,RMDF!DF750,RMDF!DM750,RMDF!DT750,RMDF!EA750,RMDF!EH750), RMDF!EO750=ROUND(RMDF!EO750,4))</f>
        <v>1</v>
      </c>
      <c r="EM750" s="317">
        <f>RMDF!EM750</f>
        <v>0</v>
      </c>
      <c r="EN750" s="318" t="str">
        <f>IF(EM750=0,"",_xlfn.XLOOKUP(EM750,StatePicklist!$1:$1,StatePicklist!$3:$3,"NA",0))</f>
        <v/>
      </c>
      <c r="EO750" s="297" t="str">
        <f ca="1">IF(RMDF!EN750="", "", IF(ISNUMBER(MATCH(RMDF!EN750, INDIRECT(EN750), 0)), "OK", "Invalid"))</f>
        <v/>
      </c>
      <c r="EP750" s="281"/>
      <c r="EQ750" s="281"/>
      <c r="ER750" s="281"/>
      <c r="ES750" s="281" t="b">
        <f>AND(RMDF!EV750&gt;=0, RMDF!EV750&lt;=1-SUM(RMDF!Z750,RMDF!AG750,RMDF!AN750,RMDF!AU750,RMDF!BB750,RMDF!BI750,RMDF!BP750,RMDF!BW750,RMDF!CD750,RMDF!CK750,RMDF!CR750,RMDF!CY750,RMDF!DF750,RMDF!DM750,RMDF!DT750,RMDF!EA750,RMDF!EH750,RMDF!EO750), RMDF!EV750=ROUND(RMDF!EV750,4))</f>
        <v>1</v>
      </c>
      <c r="ET750" s="317">
        <f>RMDF!ET750</f>
        <v>0</v>
      </c>
      <c r="EU750" s="318" t="str">
        <f>IF(ET750=0,"",_xlfn.XLOOKUP(ET750,StatePicklist!$1:$1,StatePicklist!$3:$3,"NA",0))</f>
        <v/>
      </c>
      <c r="EV750" s="297" t="str">
        <f ca="1">IF(RMDF!EU750="", "", IF(ISNUMBER(MATCH(RMDF!EU750, INDIRECT(EU750), 0)), "OK", "Invalid"))</f>
        <v/>
      </c>
      <c r="EW750" s="281"/>
      <c r="EX750" s="281"/>
      <c r="EY750" s="281"/>
      <c r="EZ750" s="281" t="b">
        <f>AND(RMDF!FC750&gt;=0, RMDF!FC750&lt;=1-SUM(RMDF!Z750,RMDF!AG750,RMDF!AN750,RMDF!AU750,RMDF!BB750,RMDF!BI750,RMDF!BP750,RMDF!BW750,RMDF!CD750,RMDF!CK750,RMDF!CR750,RMDF!CY750,RMDF!DF750,RMDF!DM750,RMDF!DT750,RMDF!EA750,RMDF!EH750,RMDF!EO750,RMDF!EV750), RMDF!FC750=ROUND(RMDF!FC750,4))</f>
        <v>1</v>
      </c>
      <c r="FA750" s="317">
        <f>RMDF!FA750</f>
        <v>0</v>
      </c>
      <c r="FB750" s="318" t="str">
        <f>IF(FA750=0,"",_xlfn.XLOOKUP(FA750,StatePicklist!$1:$1,StatePicklist!$3:$3,"NA",0))</f>
        <v/>
      </c>
      <c r="FC750" s="297" t="str">
        <f ca="1">IF(RMDF!FB750="", "", IF(ISNUMBER(MATCH(RMDF!FB750, INDIRECT(FB750), 0)), "OK", "Invalid"))</f>
        <v/>
      </c>
    </row>
    <row r="751" spans="1:159" s="205" customFormat="1" ht="39.9" customHeight="1" x14ac:dyDescent="0.25">
      <c r="A751" s="206"/>
      <c r="B751" s="196"/>
      <c r="C751" s="197"/>
      <c r="D751" s="198"/>
      <c r="E751" s="199"/>
      <c r="F751" s="200"/>
      <c r="G751" s="201"/>
      <c r="H751" s="292"/>
      <c r="I751" s="305">
        <f>RMDF!I751</f>
        <v>0</v>
      </c>
      <c r="J751" s="305" t="str">
        <f>IF(I751=ProductCode!$B$30,"PDReclPost",IF(OR(I751=ProductCode!$C$30,I751=ProductCode!$E$30,I751=ProductCode!$G$30),"PDPreCon",IF(OR(I751=ProductCode!$D$30,I751=ProductCode!$F$30),"PDNotReclPost","")))</f>
        <v/>
      </c>
      <c r="K751" s="305" t="str">
        <f t="shared" si="42"/>
        <v/>
      </c>
      <c r="L751" s="289"/>
      <c r="M751" s="305" t="str">
        <f t="shared" si="42"/>
        <v/>
      </c>
      <c r="N751" s="289" t="b">
        <f>AND(RMDF!N751&gt;=0, RMDF!N751&lt;=1-RMDF!L751, RMDF!N751=ROUND(RMDF!N751,4))</f>
        <v>1</v>
      </c>
      <c r="O751" s="286" t="str">
        <f>IF(P751="","",IF(I751="","",IF(LEFT(I751,13)="Reclaimed pos",RawMaterialCode!$E$569,RawMaterialCode!$E$568)))</f>
        <v>Reclaimed pre-consumer mixed fibers (RM0578)</v>
      </c>
      <c r="P751" s="295">
        <f t="shared" si="43"/>
        <v>1</v>
      </c>
      <c r="Q751" s="202"/>
      <c r="R751" s="203"/>
      <c r="S751" s="204" t="str">
        <f t="shared" si="44"/>
        <v/>
      </c>
      <c r="T751" s="281"/>
      <c r="U751" s="281"/>
      <c r="V751" s="281"/>
      <c r="W751" s="281"/>
      <c r="X751" s="317">
        <f>RMDF!X751</f>
        <v>0</v>
      </c>
      <c r="Y751" s="318" t="str">
        <f>IF(X751=0,"",_xlfn.XLOOKUP(X751,StatePicklist!$1:$1,StatePicklist!$3:$3,"NA",0))</f>
        <v/>
      </c>
      <c r="Z751" s="297" t="str">
        <f ca="1">IF(RMDF!Y751="", "", IF(ISNUMBER(MATCH(RMDF!Y751, INDIRECT(Y751), 0)), "OK", "Invalid"))</f>
        <v/>
      </c>
      <c r="AA751" s="281"/>
      <c r="AB751" s="281"/>
      <c r="AC751" s="281"/>
      <c r="AD751" s="281" t="b">
        <f>AND(RMDF!AG751&gt;=0, RMDF!AG751&lt;=1-RMDF!Z751, RMDF!AG751=ROUND(RMDF!AG751,4))</f>
        <v>1</v>
      </c>
      <c r="AE751" s="317">
        <f>RMDF!AE751</f>
        <v>0</v>
      </c>
      <c r="AF751" s="318" t="str">
        <f>IF(AE751=0,"",_xlfn.XLOOKUP(AE751,StatePicklist!$1:$1,StatePicklist!$3:$3,"NA",0))</f>
        <v/>
      </c>
      <c r="AG751" s="297" t="str">
        <f ca="1">IF(RMDF!AF751="", "", IF(ISNUMBER(MATCH(RMDF!AF751, INDIRECT(AF751), 0)), "OK", "Invalid"))</f>
        <v/>
      </c>
      <c r="AH751" s="281"/>
      <c r="AI751" s="281"/>
      <c r="AJ751" s="281"/>
      <c r="AK751" s="281" t="b">
        <f>AND(RMDF!AN751&gt;=0, RMDF!AN751&lt;=1-SUM(RMDF!Z751,RMDF!AG751), RMDF!AN751=ROUND(RMDF!AN751,4))</f>
        <v>1</v>
      </c>
      <c r="AL751" s="317">
        <f>RMDF!AL751</f>
        <v>0</v>
      </c>
      <c r="AM751" s="318" t="str">
        <f>IF(AL751=0,"",_xlfn.XLOOKUP(AL751,StatePicklist!$1:$1,StatePicklist!$3:$3,"NA",0))</f>
        <v/>
      </c>
      <c r="AN751" s="297" t="str">
        <f ca="1">IF(RMDF!AM751="", "", IF(ISNUMBER(MATCH(RMDF!AM751, INDIRECT(AM751), 0)), "OK", "Invalid"))</f>
        <v/>
      </c>
      <c r="AO751" s="281"/>
      <c r="AP751" s="281"/>
      <c r="AQ751" s="281"/>
      <c r="AR751" s="281" t="b">
        <f>AND(RMDF!AU751&gt;=0, RMDF!AU751&lt;=1-SUM(RMDF!Z751,RMDF!AG751,RMDF!AN751), RMDF!AU751=ROUND(RMDF!AU751,4))</f>
        <v>1</v>
      </c>
      <c r="AS751" s="317">
        <f>RMDF!AS751</f>
        <v>0</v>
      </c>
      <c r="AT751" s="318" t="str">
        <f>IF(AS751=0,"",_xlfn.XLOOKUP(AS751,StatePicklist!$1:$1,StatePicklist!$3:$3,"NA",0))</f>
        <v/>
      </c>
      <c r="AU751" s="297" t="str">
        <f ca="1">IF(RMDF!AT751="", "", IF(ISNUMBER(MATCH(RMDF!AT751, INDIRECT(AT751), 0)), "OK", "Invalid"))</f>
        <v/>
      </c>
      <c r="AV751" s="281"/>
      <c r="AW751" s="281"/>
      <c r="AX751" s="281"/>
      <c r="AY751" s="281" t="b">
        <f>AND(RMDF!BB751&gt;=0, RMDF!BB751&lt;=1-SUM(RMDF!Z751,RMDF!AG751,RMDF!AN751,RMDF!AU751), RMDF!BB751=ROUND(RMDF!BB751,4))</f>
        <v>1</v>
      </c>
      <c r="AZ751" s="317">
        <f>RMDF!AZ751</f>
        <v>0</v>
      </c>
      <c r="BA751" s="318" t="str">
        <f>IF(AZ751=0,"",_xlfn.XLOOKUP(AZ751,StatePicklist!$1:$1,StatePicklist!$3:$3,"NA",0))</f>
        <v/>
      </c>
      <c r="BB751" s="297" t="str">
        <f ca="1">IF(RMDF!BA751="", "", IF(ISNUMBER(MATCH(RMDF!BA751, INDIRECT(BA751), 0)), "OK", "Invalid"))</f>
        <v/>
      </c>
      <c r="BC751" s="281"/>
      <c r="BD751" s="281"/>
      <c r="BE751" s="281"/>
      <c r="BF751" s="281" t="b">
        <f>AND(RMDF!BI751&gt;=0, RMDF!BI751&lt;=1-SUM(RMDF!Z751,RMDF!AG751,RMDF!AN751,RMDF!AU751,RMDF!BB751), RMDF!BI751=ROUND(RMDF!BI751,4))</f>
        <v>1</v>
      </c>
      <c r="BG751" s="317">
        <f>RMDF!BG751</f>
        <v>0</v>
      </c>
      <c r="BH751" s="318" t="str">
        <f>IF(BG751=0,"",_xlfn.XLOOKUP(BG751,StatePicklist!$1:$1,StatePicklist!$3:$3,"NA",0))</f>
        <v/>
      </c>
      <c r="BI751" s="297" t="str">
        <f ca="1">IF(RMDF!BH751="", "", IF(ISNUMBER(MATCH(RMDF!BH751, INDIRECT(BH751), 0)), "OK", "Invalid"))</f>
        <v/>
      </c>
      <c r="BJ751" s="281"/>
      <c r="BK751" s="281"/>
      <c r="BL751" s="281"/>
      <c r="BM751" s="281" t="b">
        <f>AND(RMDF!BP751&gt;=0, RMDF!BP751&lt;=1-SUM(RMDF!Z751,RMDF!AG751,RMDF!AN751,RMDF!AU751,RMDF!BB751,RMDF!BI751), RMDF!BP751=ROUND(RMDF!BP751,4))</f>
        <v>1</v>
      </c>
      <c r="BN751" s="317">
        <f>RMDF!BN751</f>
        <v>0</v>
      </c>
      <c r="BO751" s="318" t="str">
        <f>IF(BN751=0,"",_xlfn.XLOOKUP(BN751,StatePicklist!$1:$1,StatePicklist!$3:$3,"NA",0))</f>
        <v/>
      </c>
      <c r="BP751" s="297" t="str">
        <f ca="1">IF(RMDF!BO751="", "", IF(ISNUMBER(MATCH(RMDF!BO751, INDIRECT(BO751), 0)), "OK", "Invalid"))</f>
        <v/>
      </c>
      <c r="BQ751" s="281"/>
      <c r="BR751" s="281"/>
      <c r="BS751" s="281"/>
      <c r="BT751" s="281" t="b">
        <f>AND(RMDF!BW751&gt;=0, RMDF!BW751&lt;=1-SUM(RMDF!Z751,RMDF!AG751,RMDF!AN751,RMDF!AU751,RMDF!BB751,RMDF!BI751,RMDF!BP751), RMDF!BW751=ROUND(RMDF!BW751,4))</f>
        <v>1</v>
      </c>
      <c r="BU751" s="317">
        <f>RMDF!BU751</f>
        <v>0</v>
      </c>
      <c r="BV751" s="318" t="str">
        <f>IF(BU751=0,"",_xlfn.XLOOKUP(BU751,StatePicklist!$1:$1,StatePicklist!$3:$3,"NA",0))</f>
        <v/>
      </c>
      <c r="BW751" s="297" t="str">
        <f ca="1">IF(RMDF!BV751="", "", IF(ISNUMBER(MATCH(RMDF!BV751, INDIRECT(BV751), 0)), "OK", "Invalid"))</f>
        <v/>
      </c>
      <c r="BX751" s="281"/>
      <c r="BY751" s="281"/>
      <c r="BZ751" s="281"/>
      <c r="CA751" s="281" t="b">
        <f>AND(RMDF!CD751&gt;=0, RMDF!CD751&lt;=1-SUM(RMDF!Z751,RMDF!AG751,RMDF!AN751,RMDF!AU751,RMDF!BB751,RMDF!BI751,RMDF!BP751,RMDF!BW751), RMDF!CD751=ROUND(RMDF!CD751,4))</f>
        <v>1</v>
      </c>
      <c r="CB751" s="317">
        <f>RMDF!CB751</f>
        <v>0</v>
      </c>
      <c r="CC751" s="318" t="str">
        <f>IF(CB751=0,"",_xlfn.XLOOKUP(CB751,StatePicklist!$1:$1,StatePicklist!$3:$3,"NA",0))</f>
        <v/>
      </c>
      <c r="CD751" s="297" t="str">
        <f ca="1">IF(RMDF!CC751="", "", IF(ISNUMBER(MATCH(RMDF!CC751, INDIRECT(CC751), 0)), "OK", "Invalid"))</f>
        <v/>
      </c>
      <c r="CE751" s="281"/>
      <c r="CF751" s="281"/>
      <c r="CG751" s="281"/>
      <c r="CH751" s="281" t="b">
        <f>AND(RMDF!CK751&gt;=0, RMDF!CK751&lt;=1-SUM(RMDF!Z751,RMDF!AG751,RMDF!AN751,RMDF!AU751,RMDF!BB751,RMDF!BI751,RMDF!BP751,RMDF!BW751,RMDF!CD751), RMDF!CK751=ROUND(RMDF!CK751,4))</f>
        <v>1</v>
      </c>
      <c r="CI751" s="317">
        <f>RMDF!CI751</f>
        <v>0</v>
      </c>
      <c r="CJ751" s="318" t="str">
        <f>IF(CI751=0,"",_xlfn.XLOOKUP(CI751,StatePicklist!$1:$1,StatePicklist!$3:$3,"NA",0))</f>
        <v/>
      </c>
      <c r="CK751" s="297" t="str">
        <f ca="1">IF(RMDF!CJ751="", "", IF(ISNUMBER(MATCH(RMDF!CJ751, INDIRECT(CJ751), 0)), "OK", "Invalid"))</f>
        <v/>
      </c>
      <c r="CL751" s="281"/>
      <c r="CM751" s="281"/>
      <c r="CN751" s="281"/>
      <c r="CO751" s="281" t="b">
        <f>AND(RMDF!CR751&gt;=0, RMDF!CR751&lt;=1-SUM(RMDF!Z751,RMDF!AG751,RMDF!AN751,RMDF!AU751,RMDF!BB751,RMDF!BI751,RMDF!BP751,RMDF!BW751,RMDF!CD751,RMDF!CK751), RMDF!CR751=ROUND(RMDF!CR751,4))</f>
        <v>1</v>
      </c>
      <c r="CP751" s="317">
        <f>RMDF!CP751</f>
        <v>0</v>
      </c>
      <c r="CQ751" s="318" t="str">
        <f>IF(CP751=0,"",_xlfn.XLOOKUP(CP751,StatePicklist!$1:$1,StatePicklist!$3:$3,"NA",0))</f>
        <v/>
      </c>
      <c r="CR751" s="297" t="str">
        <f ca="1">IF(RMDF!CQ751="", "", IF(ISNUMBER(MATCH(RMDF!CQ751, INDIRECT(CQ751), 0)), "OK", "Invalid"))</f>
        <v/>
      </c>
      <c r="CS751" s="281"/>
      <c r="CT751" s="281"/>
      <c r="CU751" s="281"/>
      <c r="CV751" s="281" t="b">
        <f>AND(RMDF!CY751&gt;=0, RMDF!CY751&lt;=1-SUM(RMDF!Z751,RMDF!AG751,RMDF!AN751,RMDF!AU751,RMDF!BB751,RMDF!BI751,RMDF!BP751,RMDF!BW751,RMDF!CD751,RMDF!CK751,RMDF!CR751), RMDF!CY751=ROUND(RMDF!CY751,4))</f>
        <v>1</v>
      </c>
      <c r="CW751" s="317">
        <f>RMDF!CW751</f>
        <v>0</v>
      </c>
      <c r="CX751" s="318" t="str">
        <f>IF(CW751=0,"",_xlfn.XLOOKUP(CW751,StatePicklist!$1:$1,StatePicklist!$3:$3,"NA",0))</f>
        <v/>
      </c>
      <c r="CY751" s="297" t="str">
        <f ca="1">IF(RMDF!CX751="", "", IF(ISNUMBER(MATCH(RMDF!CX751, INDIRECT(CX751), 0)), "OK", "Invalid"))</f>
        <v/>
      </c>
      <c r="CZ751" s="281"/>
      <c r="DA751" s="281"/>
      <c r="DB751" s="281"/>
      <c r="DC751" s="281" t="b">
        <f>AND(RMDF!DF751&gt;=0, RMDF!DF751&lt;=1-SUM(RMDF!Z751,RMDF!AG751,RMDF!AN751,RMDF!AU751,RMDF!BB751,RMDF!BI751,RMDF!BP751,RMDF!BW751,RMDF!CD751,RMDF!CK751,RMDF!CR751,RMDF!CY751), RMDF!DF751=ROUND(RMDF!DF751,4))</f>
        <v>1</v>
      </c>
      <c r="DD751" s="317">
        <f>RMDF!DD751</f>
        <v>0</v>
      </c>
      <c r="DE751" s="318" t="str">
        <f>IF(DD751=0,"",_xlfn.XLOOKUP(DD751,StatePicklist!$1:$1,StatePicklist!$3:$3,"NA",0))</f>
        <v/>
      </c>
      <c r="DF751" s="297" t="str">
        <f ca="1">IF(RMDF!DE751="", "", IF(ISNUMBER(MATCH(RMDF!DE751, INDIRECT(DE751), 0)), "OK", "Invalid"))</f>
        <v/>
      </c>
      <c r="DG751" s="281"/>
      <c r="DH751" s="281"/>
      <c r="DI751" s="281"/>
      <c r="DJ751" s="281" t="b">
        <f>AND(RMDF!DM751&gt;=0, RMDF!DM751&lt;=1-SUM(RMDF!Z751,RMDF!AG751,RMDF!AN751,RMDF!AU751,RMDF!BB751,RMDF!BI751,RMDF!BP751,RMDF!BW751,RMDF!CD751,RMDF!CK751,RMDF!CR751,RMDF!CY751,RMDF!DF751), RMDF!DM751=ROUND(RMDF!DM751,4))</f>
        <v>1</v>
      </c>
      <c r="DK751" s="317">
        <f>RMDF!DK751</f>
        <v>0</v>
      </c>
      <c r="DL751" s="318" t="str">
        <f>IF(DK751=0,"",_xlfn.XLOOKUP(DK751,StatePicklist!$1:$1,StatePicklist!$3:$3,"NA",0))</f>
        <v/>
      </c>
      <c r="DM751" s="297" t="str">
        <f ca="1">IF(RMDF!DL751="", "", IF(ISNUMBER(MATCH(RMDF!DL751, INDIRECT(DL751), 0)), "OK", "Invalid"))</f>
        <v/>
      </c>
      <c r="DN751" s="281"/>
      <c r="DO751" s="281"/>
      <c r="DP751" s="281"/>
      <c r="DQ751" s="281" t="b">
        <f>AND(RMDF!DT751&gt;=0, RMDF!DT751&lt;=1-SUM(RMDF!Z751,RMDF!AG751,RMDF!AN751,RMDF!AU751,RMDF!BB751,RMDF!BI751,RMDF!BP751,RMDF!BW751,RMDF!CD751,RMDF!CK751,RMDF!CR751,RMDF!CY751,RMDF!DF751,RMDF!DM751), RMDF!DT751=ROUND(RMDF!DT751,4))</f>
        <v>1</v>
      </c>
      <c r="DR751" s="317">
        <f>RMDF!DR751</f>
        <v>0</v>
      </c>
      <c r="DS751" s="318" t="str">
        <f>IF(DR751=0,"",_xlfn.XLOOKUP(DR751,StatePicklist!$1:$1,StatePicklist!$3:$3,"NA",0))</f>
        <v/>
      </c>
      <c r="DT751" s="297" t="str">
        <f ca="1">IF(RMDF!DS751="", "", IF(ISNUMBER(MATCH(RMDF!DS751, INDIRECT(DS751), 0)), "OK", "Invalid"))</f>
        <v/>
      </c>
      <c r="DU751" s="281"/>
      <c r="DV751" s="281"/>
      <c r="DW751" s="281"/>
      <c r="DX751" s="281" t="b">
        <f>AND(RMDF!EA751&gt;=0, RMDF!EA751&lt;=1-SUM(RMDF!Z751,RMDF!AG751,RMDF!AN751,RMDF!AU751,RMDF!BB751,RMDF!BI751,RMDF!BP751,RMDF!BW751,RMDF!CD751,RMDF!CK751,RMDF!CR751,RMDF!CY751,RMDF!DF751,RMDF!DM751,RMDF!DT751), RMDF!EA751=ROUND(RMDF!EA751,4))</f>
        <v>1</v>
      </c>
      <c r="DY751" s="317">
        <f>RMDF!DY751</f>
        <v>0</v>
      </c>
      <c r="DZ751" s="318" t="str">
        <f>IF(DY751=0,"",_xlfn.XLOOKUP(DY751,StatePicklist!$1:$1,StatePicklist!$3:$3,"NA",0))</f>
        <v/>
      </c>
      <c r="EA751" s="297" t="str">
        <f ca="1">IF(RMDF!DZ751="", "", IF(ISNUMBER(MATCH(RMDF!DZ751, INDIRECT(DZ751), 0)), "OK", "Invalid"))</f>
        <v/>
      </c>
      <c r="EB751" s="281"/>
      <c r="EC751" s="281"/>
      <c r="ED751" s="281"/>
      <c r="EE751" s="281" t="b">
        <f>AND(RMDF!EH751&gt;=0, RMDF!EH751&lt;=1-SUM(RMDF!Z751,RMDF!AG751,RMDF!AN751,RMDF!AU751,RMDF!BB751,RMDF!BI751,RMDF!BP751,RMDF!BW751,RMDF!CD751,RMDF!CK751,RMDF!CR751,RMDF!CY751,RMDF!DF751,RMDF!DM751,RMDF!DT751,RMDF!EA751), RMDF!EH751=ROUND(RMDF!EH751,4))</f>
        <v>1</v>
      </c>
      <c r="EF751" s="317">
        <f>RMDF!EF751</f>
        <v>0</v>
      </c>
      <c r="EG751" s="318" t="str">
        <f>IF(EF751=0,"",_xlfn.XLOOKUP(EF751,StatePicklist!$1:$1,StatePicklist!$3:$3,"NA",0))</f>
        <v/>
      </c>
      <c r="EH751" s="297" t="str">
        <f ca="1">IF(RMDF!EG751="", "", IF(ISNUMBER(MATCH(RMDF!EG751, INDIRECT(EG751), 0)), "OK", "Invalid"))</f>
        <v/>
      </c>
      <c r="EI751" s="281"/>
      <c r="EJ751" s="281"/>
      <c r="EK751" s="281"/>
      <c r="EL751" s="281" t="b">
        <f>AND(RMDF!EO751&gt;=0, RMDF!EO751&lt;=1-SUM(RMDF!Z751,RMDF!AG751,RMDF!AN751,RMDF!AU751,RMDF!BB751,RMDF!BI751,RMDF!BP751,RMDF!BW751,RMDF!CD751,RMDF!CK751,RMDF!CR751,RMDF!CY751,RMDF!DF751,RMDF!DM751,RMDF!DT751,RMDF!EA751,RMDF!EH751), RMDF!EO751=ROUND(RMDF!EO751,4))</f>
        <v>1</v>
      </c>
      <c r="EM751" s="317">
        <f>RMDF!EM751</f>
        <v>0</v>
      </c>
      <c r="EN751" s="318" t="str">
        <f>IF(EM751=0,"",_xlfn.XLOOKUP(EM751,StatePicklist!$1:$1,StatePicklist!$3:$3,"NA",0))</f>
        <v/>
      </c>
      <c r="EO751" s="297" t="str">
        <f ca="1">IF(RMDF!EN751="", "", IF(ISNUMBER(MATCH(RMDF!EN751, INDIRECT(EN751), 0)), "OK", "Invalid"))</f>
        <v/>
      </c>
      <c r="EP751" s="281"/>
      <c r="EQ751" s="281"/>
      <c r="ER751" s="281"/>
      <c r="ES751" s="281" t="b">
        <f>AND(RMDF!EV751&gt;=0, RMDF!EV751&lt;=1-SUM(RMDF!Z751,RMDF!AG751,RMDF!AN751,RMDF!AU751,RMDF!BB751,RMDF!BI751,RMDF!BP751,RMDF!BW751,RMDF!CD751,RMDF!CK751,RMDF!CR751,RMDF!CY751,RMDF!DF751,RMDF!DM751,RMDF!DT751,RMDF!EA751,RMDF!EH751,RMDF!EO751), RMDF!EV751=ROUND(RMDF!EV751,4))</f>
        <v>1</v>
      </c>
      <c r="ET751" s="317">
        <f>RMDF!ET751</f>
        <v>0</v>
      </c>
      <c r="EU751" s="318" t="str">
        <f>IF(ET751=0,"",_xlfn.XLOOKUP(ET751,StatePicklist!$1:$1,StatePicklist!$3:$3,"NA",0))</f>
        <v/>
      </c>
      <c r="EV751" s="297" t="str">
        <f ca="1">IF(RMDF!EU751="", "", IF(ISNUMBER(MATCH(RMDF!EU751, INDIRECT(EU751), 0)), "OK", "Invalid"))</f>
        <v/>
      </c>
      <c r="EW751" s="281"/>
      <c r="EX751" s="281"/>
      <c r="EY751" s="281"/>
      <c r="EZ751" s="281" t="b">
        <f>AND(RMDF!FC751&gt;=0, RMDF!FC751&lt;=1-SUM(RMDF!Z751,RMDF!AG751,RMDF!AN751,RMDF!AU751,RMDF!BB751,RMDF!BI751,RMDF!BP751,RMDF!BW751,RMDF!CD751,RMDF!CK751,RMDF!CR751,RMDF!CY751,RMDF!DF751,RMDF!DM751,RMDF!DT751,RMDF!EA751,RMDF!EH751,RMDF!EO751,RMDF!EV751), RMDF!FC751=ROUND(RMDF!FC751,4))</f>
        <v>1</v>
      </c>
      <c r="FA751" s="317">
        <f>RMDF!FA751</f>
        <v>0</v>
      </c>
      <c r="FB751" s="318" t="str">
        <f>IF(FA751=0,"",_xlfn.XLOOKUP(FA751,StatePicklist!$1:$1,StatePicklist!$3:$3,"NA",0))</f>
        <v/>
      </c>
      <c r="FC751" s="297" t="str">
        <f ca="1">IF(RMDF!FB751="", "", IF(ISNUMBER(MATCH(RMDF!FB751, INDIRECT(FB751), 0)), "OK", "Invalid"))</f>
        <v/>
      </c>
    </row>
    <row r="752" spans="1:159" s="205" customFormat="1" ht="39.9" customHeight="1" x14ac:dyDescent="0.25">
      <c r="A752" s="206"/>
      <c r="B752" s="196"/>
      <c r="C752" s="197"/>
      <c r="D752" s="198"/>
      <c r="E752" s="199"/>
      <c r="F752" s="200"/>
      <c r="G752" s="201"/>
      <c r="H752" s="292"/>
      <c r="I752" s="305">
        <f>RMDF!I752</f>
        <v>0</v>
      </c>
      <c r="J752" s="305" t="str">
        <f>IF(I752=ProductCode!$B$30,"PDReclPost",IF(OR(I752=ProductCode!$C$30,I752=ProductCode!$E$30,I752=ProductCode!$G$30),"PDPreCon",IF(OR(I752=ProductCode!$D$30,I752=ProductCode!$F$30),"PDNotReclPost","")))</f>
        <v/>
      </c>
      <c r="K752" s="305" t="str">
        <f t="shared" si="42"/>
        <v/>
      </c>
      <c r="L752" s="289"/>
      <c r="M752" s="305" t="str">
        <f t="shared" si="42"/>
        <v/>
      </c>
      <c r="N752" s="289" t="b">
        <f>AND(RMDF!N752&gt;=0, RMDF!N752&lt;=1-RMDF!L752, RMDF!N752=ROUND(RMDF!N752,4))</f>
        <v>1</v>
      </c>
      <c r="O752" s="286" t="str">
        <f>IF(P752="","",IF(I752="","",IF(LEFT(I752,13)="Reclaimed pos",RawMaterialCode!$E$569,RawMaterialCode!$E$568)))</f>
        <v>Reclaimed pre-consumer mixed fibers (RM0578)</v>
      </c>
      <c r="P752" s="295">
        <f t="shared" si="43"/>
        <v>1</v>
      </c>
      <c r="Q752" s="202"/>
      <c r="R752" s="203"/>
      <c r="S752" s="204" t="str">
        <f t="shared" si="44"/>
        <v/>
      </c>
      <c r="T752" s="281"/>
      <c r="U752" s="281"/>
      <c r="V752" s="281"/>
      <c r="W752" s="281"/>
      <c r="X752" s="317">
        <f>RMDF!X752</f>
        <v>0</v>
      </c>
      <c r="Y752" s="318" t="str">
        <f>IF(X752=0,"",_xlfn.XLOOKUP(X752,StatePicklist!$1:$1,StatePicklist!$3:$3,"NA",0))</f>
        <v/>
      </c>
      <c r="Z752" s="297" t="str">
        <f ca="1">IF(RMDF!Y752="", "", IF(ISNUMBER(MATCH(RMDF!Y752, INDIRECT(Y752), 0)), "OK", "Invalid"))</f>
        <v/>
      </c>
      <c r="AA752" s="281"/>
      <c r="AB752" s="281"/>
      <c r="AC752" s="281"/>
      <c r="AD752" s="281" t="b">
        <f>AND(RMDF!AG752&gt;=0, RMDF!AG752&lt;=1-RMDF!Z752, RMDF!AG752=ROUND(RMDF!AG752,4))</f>
        <v>1</v>
      </c>
      <c r="AE752" s="317">
        <f>RMDF!AE752</f>
        <v>0</v>
      </c>
      <c r="AF752" s="318" t="str">
        <f>IF(AE752=0,"",_xlfn.XLOOKUP(AE752,StatePicklist!$1:$1,StatePicklist!$3:$3,"NA",0))</f>
        <v/>
      </c>
      <c r="AG752" s="297" t="str">
        <f ca="1">IF(RMDF!AF752="", "", IF(ISNUMBER(MATCH(RMDF!AF752, INDIRECT(AF752), 0)), "OK", "Invalid"))</f>
        <v/>
      </c>
      <c r="AH752" s="281"/>
      <c r="AI752" s="281"/>
      <c r="AJ752" s="281"/>
      <c r="AK752" s="281" t="b">
        <f>AND(RMDF!AN752&gt;=0, RMDF!AN752&lt;=1-SUM(RMDF!Z752,RMDF!AG752), RMDF!AN752=ROUND(RMDF!AN752,4))</f>
        <v>1</v>
      </c>
      <c r="AL752" s="317">
        <f>RMDF!AL752</f>
        <v>0</v>
      </c>
      <c r="AM752" s="318" t="str">
        <f>IF(AL752=0,"",_xlfn.XLOOKUP(AL752,StatePicklist!$1:$1,StatePicklist!$3:$3,"NA",0))</f>
        <v/>
      </c>
      <c r="AN752" s="297" t="str">
        <f ca="1">IF(RMDF!AM752="", "", IF(ISNUMBER(MATCH(RMDF!AM752, INDIRECT(AM752), 0)), "OK", "Invalid"))</f>
        <v/>
      </c>
      <c r="AO752" s="281"/>
      <c r="AP752" s="281"/>
      <c r="AQ752" s="281"/>
      <c r="AR752" s="281" t="b">
        <f>AND(RMDF!AU752&gt;=0, RMDF!AU752&lt;=1-SUM(RMDF!Z752,RMDF!AG752,RMDF!AN752), RMDF!AU752=ROUND(RMDF!AU752,4))</f>
        <v>1</v>
      </c>
      <c r="AS752" s="317">
        <f>RMDF!AS752</f>
        <v>0</v>
      </c>
      <c r="AT752" s="318" t="str">
        <f>IF(AS752=0,"",_xlfn.XLOOKUP(AS752,StatePicklist!$1:$1,StatePicklist!$3:$3,"NA",0))</f>
        <v/>
      </c>
      <c r="AU752" s="297" t="str">
        <f ca="1">IF(RMDF!AT752="", "", IF(ISNUMBER(MATCH(RMDF!AT752, INDIRECT(AT752), 0)), "OK", "Invalid"))</f>
        <v/>
      </c>
      <c r="AV752" s="281"/>
      <c r="AW752" s="281"/>
      <c r="AX752" s="281"/>
      <c r="AY752" s="281" t="b">
        <f>AND(RMDF!BB752&gt;=0, RMDF!BB752&lt;=1-SUM(RMDF!Z752,RMDF!AG752,RMDF!AN752,RMDF!AU752), RMDF!BB752=ROUND(RMDF!BB752,4))</f>
        <v>1</v>
      </c>
      <c r="AZ752" s="317">
        <f>RMDF!AZ752</f>
        <v>0</v>
      </c>
      <c r="BA752" s="318" t="str">
        <f>IF(AZ752=0,"",_xlfn.XLOOKUP(AZ752,StatePicklist!$1:$1,StatePicklist!$3:$3,"NA",0))</f>
        <v/>
      </c>
      <c r="BB752" s="297" t="str">
        <f ca="1">IF(RMDF!BA752="", "", IF(ISNUMBER(MATCH(RMDF!BA752, INDIRECT(BA752), 0)), "OK", "Invalid"))</f>
        <v/>
      </c>
      <c r="BC752" s="281"/>
      <c r="BD752" s="281"/>
      <c r="BE752" s="281"/>
      <c r="BF752" s="281" t="b">
        <f>AND(RMDF!BI752&gt;=0, RMDF!BI752&lt;=1-SUM(RMDF!Z752,RMDF!AG752,RMDF!AN752,RMDF!AU752,RMDF!BB752), RMDF!BI752=ROUND(RMDF!BI752,4))</f>
        <v>1</v>
      </c>
      <c r="BG752" s="317">
        <f>RMDF!BG752</f>
        <v>0</v>
      </c>
      <c r="BH752" s="318" t="str">
        <f>IF(BG752=0,"",_xlfn.XLOOKUP(BG752,StatePicklist!$1:$1,StatePicklist!$3:$3,"NA",0))</f>
        <v/>
      </c>
      <c r="BI752" s="297" t="str">
        <f ca="1">IF(RMDF!BH752="", "", IF(ISNUMBER(MATCH(RMDF!BH752, INDIRECT(BH752), 0)), "OK", "Invalid"))</f>
        <v/>
      </c>
      <c r="BJ752" s="281"/>
      <c r="BK752" s="281"/>
      <c r="BL752" s="281"/>
      <c r="BM752" s="281" t="b">
        <f>AND(RMDF!BP752&gt;=0, RMDF!BP752&lt;=1-SUM(RMDF!Z752,RMDF!AG752,RMDF!AN752,RMDF!AU752,RMDF!BB752,RMDF!BI752), RMDF!BP752=ROUND(RMDF!BP752,4))</f>
        <v>1</v>
      </c>
      <c r="BN752" s="317">
        <f>RMDF!BN752</f>
        <v>0</v>
      </c>
      <c r="BO752" s="318" t="str">
        <f>IF(BN752=0,"",_xlfn.XLOOKUP(BN752,StatePicklist!$1:$1,StatePicklist!$3:$3,"NA",0))</f>
        <v/>
      </c>
      <c r="BP752" s="297" t="str">
        <f ca="1">IF(RMDF!BO752="", "", IF(ISNUMBER(MATCH(RMDF!BO752, INDIRECT(BO752), 0)), "OK", "Invalid"))</f>
        <v/>
      </c>
      <c r="BQ752" s="281"/>
      <c r="BR752" s="281"/>
      <c r="BS752" s="281"/>
      <c r="BT752" s="281" t="b">
        <f>AND(RMDF!BW752&gt;=0, RMDF!BW752&lt;=1-SUM(RMDF!Z752,RMDF!AG752,RMDF!AN752,RMDF!AU752,RMDF!BB752,RMDF!BI752,RMDF!BP752), RMDF!BW752=ROUND(RMDF!BW752,4))</f>
        <v>1</v>
      </c>
      <c r="BU752" s="317">
        <f>RMDF!BU752</f>
        <v>0</v>
      </c>
      <c r="BV752" s="318" t="str">
        <f>IF(BU752=0,"",_xlfn.XLOOKUP(BU752,StatePicklist!$1:$1,StatePicklist!$3:$3,"NA",0))</f>
        <v/>
      </c>
      <c r="BW752" s="297" t="str">
        <f ca="1">IF(RMDF!BV752="", "", IF(ISNUMBER(MATCH(RMDF!BV752, INDIRECT(BV752), 0)), "OK", "Invalid"))</f>
        <v/>
      </c>
      <c r="BX752" s="281"/>
      <c r="BY752" s="281"/>
      <c r="BZ752" s="281"/>
      <c r="CA752" s="281" t="b">
        <f>AND(RMDF!CD752&gt;=0, RMDF!CD752&lt;=1-SUM(RMDF!Z752,RMDF!AG752,RMDF!AN752,RMDF!AU752,RMDF!BB752,RMDF!BI752,RMDF!BP752,RMDF!BW752), RMDF!CD752=ROUND(RMDF!CD752,4))</f>
        <v>1</v>
      </c>
      <c r="CB752" s="317">
        <f>RMDF!CB752</f>
        <v>0</v>
      </c>
      <c r="CC752" s="318" t="str">
        <f>IF(CB752=0,"",_xlfn.XLOOKUP(CB752,StatePicklist!$1:$1,StatePicklist!$3:$3,"NA",0))</f>
        <v/>
      </c>
      <c r="CD752" s="297" t="str">
        <f ca="1">IF(RMDF!CC752="", "", IF(ISNUMBER(MATCH(RMDF!CC752, INDIRECT(CC752), 0)), "OK", "Invalid"))</f>
        <v/>
      </c>
      <c r="CE752" s="281"/>
      <c r="CF752" s="281"/>
      <c r="CG752" s="281"/>
      <c r="CH752" s="281" t="b">
        <f>AND(RMDF!CK752&gt;=0, RMDF!CK752&lt;=1-SUM(RMDF!Z752,RMDF!AG752,RMDF!AN752,RMDF!AU752,RMDF!BB752,RMDF!BI752,RMDF!BP752,RMDF!BW752,RMDF!CD752), RMDF!CK752=ROUND(RMDF!CK752,4))</f>
        <v>1</v>
      </c>
      <c r="CI752" s="317">
        <f>RMDF!CI752</f>
        <v>0</v>
      </c>
      <c r="CJ752" s="318" t="str">
        <f>IF(CI752=0,"",_xlfn.XLOOKUP(CI752,StatePicklist!$1:$1,StatePicklist!$3:$3,"NA",0))</f>
        <v/>
      </c>
      <c r="CK752" s="297" t="str">
        <f ca="1">IF(RMDF!CJ752="", "", IF(ISNUMBER(MATCH(RMDF!CJ752, INDIRECT(CJ752), 0)), "OK", "Invalid"))</f>
        <v/>
      </c>
      <c r="CL752" s="281"/>
      <c r="CM752" s="281"/>
      <c r="CN752" s="281"/>
      <c r="CO752" s="281" t="b">
        <f>AND(RMDF!CR752&gt;=0, RMDF!CR752&lt;=1-SUM(RMDF!Z752,RMDF!AG752,RMDF!AN752,RMDF!AU752,RMDF!BB752,RMDF!BI752,RMDF!BP752,RMDF!BW752,RMDF!CD752,RMDF!CK752), RMDF!CR752=ROUND(RMDF!CR752,4))</f>
        <v>1</v>
      </c>
      <c r="CP752" s="317">
        <f>RMDF!CP752</f>
        <v>0</v>
      </c>
      <c r="CQ752" s="318" t="str">
        <f>IF(CP752=0,"",_xlfn.XLOOKUP(CP752,StatePicklist!$1:$1,StatePicklist!$3:$3,"NA",0))</f>
        <v/>
      </c>
      <c r="CR752" s="297" t="str">
        <f ca="1">IF(RMDF!CQ752="", "", IF(ISNUMBER(MATCH(RMDF!CQ752, INDIRECT(CQ752), 0)), "OK", "Invalid"))</f>
        <v/>
      </c>
      <c r="CS752" s="281"/>
      <c r="CT752" s="281"/>
      <c r="CU752" s="281"/>
      <c r="CV752" s="281" t="b">
        <f>AND(RMDF!CY752&gt;=0, RMDF!CY752&lt;=1-SUM(RMDF!Z752,RMDF!AG752,RMDF!AN752,RMDF!AU752,RMDF!BB752,RMDF!BI752,RMDF!BP752,RMDF!BW752,RMDF!CD752,RMDF!CK752,RMDF!CR752), RMDF!CY752=ROUND(RMDF!CY752,4))</f>
        <v>1</v>
      </c>
      <c r="CW752" s="317">
        <f>RMDF!CW752</f>
        <v>0</v>
      </c>
      <c r="CX752" s="318" t="str">
        <f>IF(CW752=0,"",_xlfn.XLOOKUP(CW752,StatePicklist!$1:$1,StatePicklist!$3:$3,"NA",0))</f>
        <v/>
      </c>
      <c r="CY752" s="297" t="str">
        <f ca="1">IF(RMDF!CX752="", "", IF(ISNUMBER(MATCH(RMDF!CX752, INDIRECT(CX752), 0)), "OK", "Invalid"))</f>
        <v/>
      </c>
      <c r="CZ752" s="281"/>
      <c r="DA752" s="281"/>
      <c r="DB752" s="281"/>
      <c r="DC752" s="281" t="b">
        <f>AND(RMDF!DF752&gt;=0, RMDF!DF752&lt;=1-SUM(RMDF!Z752,RMDF!AG752,RMDF!AN752,RMDF!AU752,RMDF!BB752,RMDF!BI752,RMDF!BP752,RMDF!BW752,RMDF!CD752,RMDF!CK752,RMDF!CR752,RMDF!CY752), RMDF!DF752=ROUND(RMDF!DF752,4))</f>
        <v>1</v>
      </c>
      <c r="DD752" s="317">
        <f>RMDF!DD752</f>
        <v>0</v>
      </c>
      <c r="DE752" s="318" t="str">
        <f>IF(DD752=0,"",_xlfn.XLOOKUP(DD752,StatePicklist!$1:$1,StatePicklist!$3:$3,"NA",0))</f>
        <v/>
      </c>
      <c r="DF752" s="297" t="str">
        <f ca="1">IF(RMDF!DE752="", "", IF(ISNUMBER(MATCH(RMDF!DE752, INDIRECT(DE752), 0)), "OK", "Invalid"))</f>
        <v/>
      </c>
      <c r="DG752" s="281"/>
      <c r="DH752" s="281"/>
      <c r="DI752" s="281"/>
      <c r="DJ752" s="281" t="b">
        <f>AND(RMDF!DM752&gt;=0, RMDF!DM752&lt;=1-SUM(RMDF!Z752,RMDF!AG752,RMDF!AN752,RMDF!AU752,RMDF!BB752,RMDF!BI752,RMDF!BP752,RMDF!BW752,RMDF!CD752,RMDF!CK752,RMDF!CR752,RMDF!CY752,RMDF!DF752), RMDF!DM752=ROUND(RMDF!DM752,4))</f>
        <v>1</v>
      </c>
      <c r="DK752" s="317">
        <f>RMDF!DK752</f>
        <v>0</v>
      </c>
      <c r="DL752" s="318" t="str">
        <f>IF(DK752=0,"",_xlfn.XLOOKUP(DK752,StatePicklist!$1:$1,StatePicklist!$3:$3,"NA",0))</f>
        <v/>
      </c>
      <c r="DM752" s="297" t="str">
        <f ca="1">IF(RMDF!DL752="", "", IF(ISNUMBER(MATCH(RMDF!DL752, INDIRECT(DL752), 0)), "OK", "Invalid"))</f>
        <v/>
      </c>
      <c r="DN752" s="281"/>
      <c r="DO752" s="281"/>
      <c r="DP752" s="281"/>
      <c r="DQ752" s="281" t="b">
        <f>AND(RMDF!DT752&gt;=0, RMDF!DT752&lt;=1-SUM(RMDF!Z752,RMDF!AG752,RMDF!AN752,RMDF!AU752,RMDF!BB752,RMDF!BI752,RMDF!BP752,RMDF!BW752,RMDF!CD752,RMDF!CK752,RMDF!CR752,RMDF!CY752,RMDF!DF752,RMDF!DM752), RMDF!DT752=ROUND(RMDF!DT752,4))</f>
        <v>1</v>
      </c>
      <c r="DR752" s="317">
        <f>RMDF!DR752</f>
        <v>0</v>
      </c>
      <c r="DS752" s="318" t="str">
        <f>IF(DR752=0,"",_xlfn.XLOOKUP(DR752,StatePicklist!$1:$1,StatePicklist!$3:$3,"NA",0))</f>
        <v/>
      </c>
      <c r="DT752" s="297" t="str">
        <f ca="1">IF(RMDF!DS752="", "", IF(ISNUMBER(MATCH(RMDF!DS752, INDIRECT(DS752), 0)), "OK", "Invalid"))</f>
        <v/>
      </c>
      <c r="DU752" s="281"/>
      <c r="DV752" s="281"/>
      <c r="DW752" s="281"/>
      <c r="DX752" s="281" t="b">
        <f>AND(RMDF!EA752&gt;=0, RMDF!EA752&lt;=1-SUM(RMDF!Z752,RMDF!AG752,RMDF!AN752,RMDF!AU752,RMDF!BB752,RMDF!BI752,RMDF!BP752,RMDF!BW752,RMDF!CD752,RMDF!CK752,RMDF!CR752,RMDF!CY752,RMDF!DF752,RMDF!DM752,RMDF!DT752), RMDF!EA752=ROUND(RMDF!EA752,4))</f>
        <v>1</v>
      </c>
      <c r="DY752" s="317">
        <f>RMDF!DY752</f>
        <v>0</v>
      </c>
      <c r="DZ752" s="318" t="str">
        <f>IF(DY752=0,"",_xlfn.XLOOKUP(DY752,StatePicklist!$1:$1,StatePicklist!$3:$3,"NA",0))</f>
        <v/>
      </c>
      <c r="EA752" s="297" t="str">
        <f ca="1">IF(RMDF!DZ752="", "", IF(ISNUMBER(MATCH(RMDF!DZ752, INDIRECT(DZ752), 0)), "OK", "Invalid"))</f>
        <v/>
      </c>
      <c r="EB752" s="281"/>
      <c r="EC752" s="281"/>
      <c r="ED752" s="281"/>
      <c r="EE752" s="281" t="b">
        <f>AND(RMDF!EH752&gt;=0, RMDF!EH752&lt;=1-SUM(RMDF!Z752,RMDF!AG752,RMDF!AN752,RMDF!AU752,RMDF!BB752,RMDF!BI752,RMDF!BP752,RMDF!BW752,RMDF!CD752,RMDF!CK752,RMDF!CR752,RMDF!CY752,RMDF!DF752,RMDF!DM752,RMDF!DT752,RMDF!EA752), RMDF!EH752=ROUND(RMDF!EH752,4))</f>
        <v>1</v>
      </c>
      <c r="EF752" s="317">
        <f>RMDF!EF752</f>
        <v>0</v>
      </c>
      <c r="EG752" s="318" t="str">
        <f>IF(EF752=0,"",_xlfn.XLOOKUP(EF752,StatePicklist!$1:$1,StatePicklist!$3:$3,"NA",0))</f>
        <v/>
      </c>
      <c r="EH752" s="297" t="str">
        <f ca="1">IF(RMDF!EG752="", "", IF(ISNUMBER(MATCH(RMDF!EG752, INDIRECT(EG752), 0)), "OK", "Invalid"))</f>
        <v/>
      </c>
      <c r="EI752" s="281"/>
      <c r="EJ752" s="281"/>
      <c r="EK752" s="281"/>
      <c r="EL752" s="281" t="b">
        <f>AND(RMDF!EO752&gt;=0, RMDF!EO752&lt;=1-SUM(RMDF!Z752,RMDF!AG752,RMDF!AN752,RMDF!AU752,RMDF!BB752,RMDF!BI752,RMDF!BP752,RMDF!BW752,RMDF!CD752,RMDF!CK752,RMDF!CR752,RMDF!CY752,RMDF!DF752,RMDF!DM752,RMDF!DT752,RMDF!EA752,RMDF!EH752), RMDF!EO752=ROUND(RMDF!EO752,4))</f>
        <v>1</v>
      </c>
      <c r="EM752" s="317">
        <f>RMDF!EM752</f>
        <v>0</v>
      </c>
      <c r="EN752" s="318" t="str">
        <f>IF(EM752=0,"",_xlfn.XLOOKUP(EM752,StatePicklist!$1:$1,StatePicklist!$3:$3,"NA",0))</f>
        <v/>
      </c>
      <c r="EO752" s="297" t="str">
        <f ca="1">IF(RMDF!EN752="", "", IF(ISNUMBER(MATCH(RMDF!EN752, INDIRECT(EN752), 0)), "OK", "Invalid"))</f>
        <v/>
      </c>
      <c r="EP752" s="281"/>
      <c r="EQ752" s="281"/>
      <c r="ER752" s="281"/>
      <c r="ES752" s="281" t="b">
        <f>AND(RMDF!EV752&gt;=0, RMDF!EV752&lt;=1-SUM(RMDF!Z752,RMDF!AG752,RMDF!AN752,RMDF!AU752,RMDF!BB752,RMDF!BI752,RMDF!BP752,RMDF!BW752,RMDF!CD752,RMDF!CK752,RMDF!CR752,RMDF!CY752,RMDF!DF752,RMDF!DM752,RMDF!DT752,RMDF!EA752,RMDF!EH752,RMDF!EO752), RMDF!EV752=ROUND(RMDF!EV752,4))</f>
        <v>1</v>
      </c>
      <c r="ET752" s="317">
        <f>RMDF!ET752</f>
        <v>0</v>
      </c>
      <c r="EU752" s="318" t="str">
        <f>IF(ET752=0,"",_xlfn.XLOOKUP(ET752,StatePicklist!$1:$1,StatePicklist!$3:$3,"NA",0))</f>
        <v/>
      </c>
      <c r="EV752" s="297" t="str">
        <f ca="1">IF(RMDF!EU752="", "", IF(ISNUMBER(MATCH(RMDF!EU752, INDIRECT(EU752), 0)), "OK", "Invalid"))</f>
        <v/>
      </c>
      <c r="EW752" s="281"/>
      <c r="EX752" s="281"/>
      <c r="EY752" s="281"/>
      <c r="EZ752" s="281" t="b">
        <f>AND(RMDF!FC752&gt;=0, RMDF!FC752&lt;=1-SUM(RMDF!Z752,RMDF!AG752,RMDF!AN752,RMDF!AU752,RMDF!BB752,RMDF!BI752,RMDF!BP752,RMDF!BW752,RMDF!CD752,RMDF!CK752,RMDF!CR752,RMDF!CY752,RMDF!DF752,RMDF!DM752,RMDF!DT752,RMDF!EA752,RMDF!EH752,RMDF!EO752,RMDF!EV752), RMDF!FC752=ROUND(RMDF!FC752,4))</f>
        <v>1</v>
      </c>
      <c r="FA752" s="317">
        <f>RMDF!FA752</f>
        <v>0</v>
      </c>
      <c r="FB752" s="318" t="str">
        <f>IF(FA752=0,"",_xlfn.XLOOKUP(FA752,StatePicklist!$1:$1,StatePicklist!$3:$3,"NA",0))</f>
        <v/>
      </c>
      <c r="FC752" s="297" t="str">
        <f ca="1">IF(RMDF!FB752="", "", IF(ISNUMBER(MATCH(RMDF!FB752, INDIRECT(FB752), 0)), "OK", "Invalid"))</f>
        <v/>
      </c>
    </row>
    <row r="753" spans="1:159" s="205" customFormat="1" ht="39.9" customHeight="1" x14ac:dyDescent="0.25">
      <c r="A753" s="206"/>
      <c r="B753" s="196"/>
      <c r="C753" s="197"/>
      <c r="D753" s="198"/>
      <c r="E753" s="199"/>
      <c r="F753" s="200"/>
      <c r="G753" s="201"/>
      <c r="H753" s="292"/>
      <c r="I753" s="305">
        <f>RMDF!I753</f>
        <v>0</v>
      </c>
      <c r="J753" s="305" t="str">
        <f>IF(I753=ProductCode!$B$30,"PDReclPost",IF(OR(I753=ProductCode!$C$30,I753=ProductCode!$E$30,I753=ProductCode!$G$30),"PDPreCon",IF(OR(I753=ProductCode!$D$30,I753=ProductCode!$F$30),"PDNotReclPost","")))</f>
        <v/>
      </c>
      <c r="K753" s="305" t="str">
        <f t="shared" si="42"/>
        <v/>
      </c>
      <c r="L753" s="289"/>
      <c r="M753" s="305" t="str">
        <f t="shared" si="42"/>
        <v/>
      </c>
      <c r="N753" s="289" t="b">
        <f>AND(RMDF!N753&gt;=0, RMDF!N753&lt;=1-RMDF!L753, RMDF!N753=ROUND(RMDF!N753,4))</f>
        <v>1</v>
      </c>
      <c r="O753" s="286" t="str">
        <f>IF(P753="","",IF(I753="","",IF(LEFT(I753,13)="Reclaimed pos",RawMaterialCode!$E$569,RawMaterialCode!$E$568)))</f>
        <v>Reclaimed pre-consumer mixed fibers (RM0578)</v>
      </c>
      <c r="P753" s="295">
        <f t="shared" si="43"/>
        <v>1</v>
      </c>
      <c r="Q753" s="202"/>
      <c r="R753" s="203"/>
      <c r="S753" s="204" t="str">
        <f t="shared" si="44"/>
        <v/>
      </c>
      <c r="T753" s="281"/>
      <c r="U753" s="281"/>
      <c r="V753" s="281"/>
      <c r="W753" s="281"/>
      <c r="X753" s="317">
        <f>RMDF!X753</f>
        <v>0</v>
      </c>
      <c r="Y753" s="318" t="str">
        <f>IF(X753=0,"",_xlfn.XLOOKUP(X753,StatePicklist!$1:$1,StatePicklist!$3:$3,"NA",0))</f>
        <v/>
      </c>
      <c r="Z753" s="297" t="str">
        <f ca="1">IF(RMDF!Y753="", "", IF(ISNUMBER(MATCH(RMDF!Y753, INDIRECT(Y753), 0)), "OK", "Invalid"))</f>
        <v/>
      </c>
      <c r="AA753" s="281"/>
      <c r="AB753" s="281"/>
      <c r="AC753" s="281"/>
      <c r="AD753" s="281" t="b">
        <f>AND(RMDF!AG753&gt;=0, RMDF!AG753&lt;=1-RMDF!Z753, RMDF!AG753=ROUND(RMDF!AG753,4))</f>
        <v>1</v>
      </c>
      <c r="AE753" s="317">
        <f>RMDF!AE753</f>
        <v>0</v>
      </c>
      <c r="AF753" s="318" t="str">
        <f>IF(AE753=0,"",_xlfn.XLOOKUP(AE753,StatePicklist!$1:$1,StatePicklist!$3:$3,"NA",0))</f>
        <v/>
      </c>
      <c r="AG753" s="297" t="str">
        <f ca="1">IF(RMDF!AF753="", "", IF(ISNUMBER(MATCH(RMDF!AF753, INDIRECT(AF753), 0)), "OK", "Invalid"))</f>
        <v/>
      </c>
      <c r="AH753" s="281"/>
      <c r="AI753" s="281"/>
      <c r="AJ753" s="281"/>
      <c r="AK753" s="281" t="b">
        <f>AND(RMDF!AN753&gt;=0, RMDF!AN753&lt;=1-SUM(RMDF!Z753,RMDF!AG753), RMDF!AN753=ROUND(RMDF!AN753,4))</f>
        <v>1</v>
      </c>
      <c r="AL753" s="317">
        <f>RMDF!AL753</f>
        <v>0</v>
      </c>
      <c r="AM753" s="318" t="str">
        <f>IF(AL753=0,"",_xlfn.XLOOKUP(AL753,StatePicklist!$1:$1,StatePicklist!$3:$3,"NA",0))</f>
        <v/>
      </c>
      <c r="AN753" s="297" t="str">
        <f ca="1">IF(RMDF!AM753="", "", IF(ISNUMBER(MATCH(RMDF!AM753, INDIRECT(AM753), 0)), "OK", "Invalid"))</f>
        <v/>
      </c>
      <c r="AO753" s="281"/>
      <c r="AP753" s="281"/>
      <c r="AQ753" s="281"/>
      <c r="AR753" s="281" t="b">
        <f>AND(RMDF!AU753&gt;=0, RMDF!AU753&lt;=1-SUM(RMDF!Z753,RMDF!AG753,RMDF!AN753), RMDF!AU753=ROUND(RMDF!AU753,4))</f>
        <v>1</v>
      </c>
      <c r="AS753" s="317">
        <f>RMDF!AS753</f>
        <v>0</v>
      </c>
      <c r="AT753" s="318" t="str">
        <f>IF(AS753=0,"",_xlfn.XLOOKUP(AS753,StatePicklist!$1:$1,StatePicklist!$3:$3,"NA",0))</f>
        <v/>
      </c>
      <c r="AU753" s="297" t="str">
        <f ca="1">IF(RMDF!AT753="", "", IF(ISNUMBER(MATCH(RMDF!AT753, INDIRECT(AT753), 0)), "OK", "Invalid"))</f>
        <v/>
      </c>
      <c r="AV753" s="281"/>
      <c r="AW753" s="281"/>
      <c r="AX753" s="281"/>
      <c r="AY753" s="281" t="b">
        <f>AND(RMDF!BB753&gt;=0, RMDF!BB753&lt;=1-SUM(RMDF!Z753,RMDF!AG753,RMDF!AN753,RMDF!AU753), RMDF!BB753=ROUND(RMDF!BB753,4))</f>
        <v>1</v>
      </c>
      <c r="AZ753" s="317">
        <f>RMDF!AZ753</f>
        <v>0</v>
      </c>
      <c r="BA753" s="318" t="str">
        <f>IF(AZ753=0,"",_xlfn.XLOOKUP(AZ753,StatePicklist!$1:$1,StatePicklist!$3:$3,"NA",0))</f>
        <v/>
      </c>
      <c r="BB753" s="297" t="str">
        <f ca="1">IF(RMDF!BA753="", "", IF(ISNUMBER(MATCH(RMDF!BA753, INDIRECT(BA753), 0)), "OK", "Invalid"))</f>
        <v/>
      </c>
      <c r="BC753" s="281"/>
      <c r="BD753" s="281"/>
      <c r="BE753" s="281"/>
      <c r="BF753" s="281" t="b">
        <f>AND(RMDF!BI753&gt;=0, RMDF!BI753&lt;=1-SUM(RMDF!Z753,RMDF!AG753,RMDF!AN753,RMDF!AU753,RMDF!BB753), RMDF!BI753=ROUND(RMDF!BI753,4))</f>
        <v>1</v>
      </c>
      <c r="BG753" s="317">
        <f>RMDF!BG753</f>
        <v>0</v>
      </c>
      <c r="BH753" s="318" t="str">
        <f>IF(BG753=0,"",_xlfn.XLOOKUP(BG753,StatePicklist!$1:$1,StatePicklist!$3:$3,"NA",0))</f>
        <v/>
      </c>
      <c r="BI753" s="297" t="str">
        <f ca="1">IF(RMDF!BH753="", "", IF(ISNUMBER(MATCH(RMDF!BH753, INDIRECT(BH753), 0)), "OK", "Invalid"))</f>
        <v/>
      </c>
      <c r="BJ753" s="281"/>
      <c r="BK753" s="281"/>
      <c r="BL753" s="281"/>
      <c r="BM753" s="281" t="b">
        <f>AND(RMDF!BP753&gt;=0, RMDF!BP753&lt;=1-SUM(RMDF!Z753,RMDF!AG753,RMDF!AN753,RMDF!AU753,RMDF!BB753,RMDF!BI753), RMDF!BP753=ROUND(RMDF!BP753,4))</f>
        <v>1</v>
      </c>
      <c r="BN753" s="317">
        <f>RMDF!BN753</f>
        <v>0</v>
      </c>
      <c r="BO753" s="318" t="str">
        <f>IF(BN753=0,"",_xlfn.XLOOKUP(BN753,StatePicklist!$1:$1,StatePicklist!$3:$3,"NA",0))</f>
        <v/>
      </c>
      <c r="BP753" s="297" t="str">
        <f ca="1">IF(RMDF!BO753="", "", IF(ISNUMBER(MATCH(RMDF!BO753, INDIRECT(BO753), 0)), "OK", "Invalid"))</f>
        <v/>
      </c>
      <c r="BQ753" s="281"/>
      <c r="BR753" s="281"/>
      <c r="BS753" s="281"/>
      <c r="BT753" s="281" t="b">
        <f>AND(RMDF!BW753&gt;=0, RMDF!BW753&lt;=1-SUM(RMDF!Z753,RMDF!AG753,RMDF!AN753,RMDF!AU753,RMDF!BB753,RMDF!BI753,RMDF!BP753), RMDF!BW753=ROUND(RMDF!BW753,4))</f>
        <v>1</v>
      </c>
      <c r="BU753" s="317">
        <f>RMDF!BU753</f>
        <v>0</v>
      </c>
      <c r="BV753" s="318" t="str">
        <f>IF(BU753=0,"",_xlfn.XLOOKUP(BU753,StatePicklist!$1:$1,StatePicklist!$3:$3,"NA",0))</f>
        <v/>
      </c>
      <c r="BW753" s="297" t="str">
        <f ca="1">IF(RMDF!BV753="", "", IF(ISNUMBER(MATCH(RMDF!BV753, INDIRECT(BV753), 0)), "OK", "Invalid"))</f>
        <v/>
      </c>
      <c r="BX753" s="281"/>
      <c r="BY753" s="281"/>
      <c r="BZ753" s="281"/>
      <c r="CA753" s="281" t="b">
        <f>AND(RMDF!CD753&gt;=0, RMDF!CD753&lt;=1-SUM(RMDF!Z753,RMDF!AG753,RMDF!AN753,RMDF!AU753,RMDF!BB753,RMDF!BI753,RMDF!BP753,RMDF!BW753), RMDF!CD753=ROUND(RMDF!CD753,4))</f>
        <v>1</v>
      </c>
      <c r="CB753" s="317">
        <f>RMDF!CB753</f>
        <v>0</v>
      </c>
      <c r="CC753" s="318" t="str">
        <f>IF(CB753=0,"",_xlfn.XLOOKUP(CB753,StatePicklist!$1:$1,StatePicklist!$3:$3,"NA",0))</f>
        <v/>
      </c>
      <c r="CD753" s="297" t="str">
        <f ca="1">IF(RMDF!CC753="", "", IF(ISNUMBER(MATCH(RMDF!CC753, INDIRECT(CC753), 0)), "OK", "Invalid"))</f>
        <v/>
      </c>
      <c r="CE753" s="281"/>
      <c r="CF753" s="281"/>
      <c r="CG753" s="281"/>
      <c r="CH753" s="281" t="b">
        <f>AND(RMDF!CK753&gt;=0, RMDF!CK753&lt;=1-SUM(RMDF!Z753,RMDF!AG753,RMDF!AN753,RMDF!AU753,RMDF!BB753,RMDF!BI753,RMDF!BP753,RMDF!BW753,RMDF!CD753), RMDF!CK753=ROUND(RMDF!CK753,4))</f>
        <v>1</v>
      </c>
      <c r="CI753" s="317">
        <f>RMDF!CI753</f>
        <v>0</v>
      </c>
      <c r="CJ753" s="318" t="str">
        <f>IF(CI753=0,"",_xlfn.XLOOKUP(CI753,StatePicklist!$1:$1,StatePicklist!$3:$3,"NA",0))</f>
        <v/>
      </c>
      <c r="CK753" s="297" t="str">
        <f ca="1">IF(RMDF!CJ753="", "", IF(ISNUMBER(MATCH(RMDF!CJ753, INDIRECT(CJ753), 0)), "OK", "Invalid"))</f>
        <v/>
      </c>
      <c r="CL753" s="281"/>
      <c r="CM753" s="281"/>
      <c r="CN753" s="281"/>
      <c r="CO753" s="281" t="b">
        <f>AND(RMDF!CR753&gt;=0, RMDF!CR753&lt;=1-SUM(RMDF!Z753,RMDF!AG753,RMDF!AN753,RMDF!AU753,RMDF!BB753,RMDF!BI753,RMDF!BP753,RMDF!BW753,RMDF!CD753,RMDF!CK753), RMDF!CR753=ROUND(RMDF!CR753,4))</f>
        <v>1</v>
      </c>
      <c r="CP753" s="317">
        <f>RMDF!CP753</f>
        <v>0</v>
      </c>
      <c r="CQ753" s="318" t="str">
        <f>IF(CP753=0,"",_xlfn.XLOOKUP(CP753,StatePicklist!$1:$1,StatePicklist!$3:$3,"NA",0))</f>
        <v/>
      </c>
      <c r="CR753" s="297" t="str">
        <f ca="1">IF(RMDF!CQ753="", "", IF(ISNUMBER(MATCH(RMDF!CQ753, INDIRECT(CQ753), 0)), "OK", "Invalid"))</f>
        <v/>
      </c>
      <c r="CS753" s="281"/>
      <c r="CT753" s="281"/>
      <c r="CU753" s="281"/>
      <c r="CV753" s="281" t="b">
        <f>AND(RMDF!CY753&gt;=0, RMDF!CY753&lt;=1-SUM(RMDF!Z753,RMDF!AG753,RMDF!AN753,RMDF!AU753,RMDF!BB753,RMDF!BI753,RMDF!BP753,RMDF!BW753,RMDF!CD753,RMDF!CK753,RMDF!CR753), RMDF!CY753=ROUND(RMDF!CY753,4))</f>
        <v>1</v>
      </c>
      <c r="CW753" s="317">
        <f>RMDF!CW753</f>
        <v>0</v>
      </c>
      <c r="CX753" s="318" t="str">
        <f>IF(CW753=0,"",_xlfn.XLOOKUP(CW753,StatePicklist!$1:$1,StatePicklist!$3:$3,"NA",0))</f>
        <v/>
      </c>
      <c r="CY753" s="297" t="str">
        <f ca="1">IF(RMDF!CX753="", "", IF(ISNUMBER(MATCH(RMDF!CX753, INDIRECT(CX753), 0)), "OK", "Invalid"))</f>
        <v/>
      </c>
      <c r="CZ753" s="281"/>
      <c r="DA753" s="281"/>
      <c r="DB753" s="281"/>
      <c r="DC753" s="281" t="b">
        <f>AND(RMDF!DF753&gt;=0, RMDF!DF753&lt;=1-SUM(RMDF!Z753,RMDF!AG753,RMDF!AN753,RMDF!AU753,RMDF!BB753,RMDF!BI753,RMDF!BP753,RMDF!BW753,RMDF!CD753,RMDF!CK753,RMDF!CR753,RMDF!CY753), RMDF!DF753=ROUND(RMDF!DF753,4))</f>
        <v>1</v>
      </c>
      <c r="DD753" s="317">
        <f>RMDF!DD753</f>
        <v>0</v>
      </c>
      <c r="DE753" s="318" t="str">
        <f>IF(DD753=0,"",_xlfn.XLOOKUP(DD753,StatePicklist!$1:$1,StatePicklist!$3:$3,"NA",0))</f>
        <v/>
      </c>
      <c r="DF753" s="297" t="str">
        <f ca="1">IF(RMDF!DE753="", "", IF(ISNUMBER(MATCH(RMDF!DE753, INDIRECT(DE753), 0)), "OK", "Invalid"))</f>
        <v/>
      </c>
      <c r="DG753" s="281"/>
      <c r="DH753" s="281"/>
      <c r="DI753" s="281"/>
      <c r="DJ753" s="281" t="b">
        <f>AND(RMDF!DM753&gt;=0, RMDF!DM753&lt;=1-SUM(RMDF!Z753,RMDF!AG753,RMDF!AN753,RMDF!AU753,RMDF!BB753,RMDF!BI753,RMDF!BP753,RMDF!BW753,RMDF!CD753,RMDF!CK753,RMDF!CR753,RMDF!CY753,RMDF!DF753), RMDF!DM753=ROUND(RMDF!DM753,4))</f>
        <v>1</v>
      </c>
      <c r="DK753" s="317">
        <f>RMDF!DK753</f>
        <v>0</v>
      </c>
      <c r="DL753" s="318" t="str">
        <f>IF(DK753=0,"",_xlfn.XLOOKUP(DK753,StatePicklist!$1:$1,StatePicklist!$3:$3,"NA",0))</f>
        <v/>
      </c>
      <c r="DM753" s="297" t="str">
        <f ca="1">IF(RMDF!DL753="", "", IF(ISNUMBER(MATCH(RMDF!DL753, INDIRECT(DL753), 0)), "OK", "Invalid"))</f>
        <v/>
      </c>
      <c r="DN753" s="281"/>
      <c r="DO753" s="281"/>
      <c r="DP753" s="281"/>
      <c r="DQ753" s="281" t="b">
        <f>AND(RMDF!DT753&gt;=0, RMDF!DT753&lt;=1-SUM(RMDF!Z753,RMDF!AG753,RMDF!AN753,RMDF!AU753,RMDF!BB753,RMDF!BI753,RMDF!BP753,RMDF!BW753,RMDF!CD753,RMDF!CK753,RMDF!CR753,RMDF!CY753,RMDF!DF753,RMDF!DM753), RMDF!DT753=ROUND(RMDF!DT753,4))</f>
        <v>1</v>
      </c>
      <c r="DR753" s="317">
        <f>RMDF!DR753</f>
        <v>0</v>
      </c>
      <c r="DS753" s="318" t="str">
        <f>IF(DR753=0,"",_xlfn.XLOOKUP(DR753,StatePicklist!$1:$1,StatePicklist!$3:$3,"NA",0))</f>
        <v/>
      </c>
      <c r="DT753" s="297" t="str">
        <f ca="1">IF(RMDF!DS753="", "", IF(ISNUMBER(MATCH(RMDF!DS753, INDIRECT(DS753), 0)), "OK", "Invalid"))</f>
        <v/>
      </c>
      <c r="DU753" s="281"/>
      <c r="DV753" s="281"/>
      <c r="DW753" s="281"/>
      <c r="DX753" s="281" t="b">
        <f>AND(RMDF!EA753&gt;=0, RMDF!EA753&lt;=1-SUM(RMDF!Z753,RMDF!AG753,RMDF!AN753,RMDF!AU753,RMDF!BB753,RMDF!BI753,RMDF!BP753,RMDF!BW753,RMDF!CD753,RMDF!CK753,RMDF!CR753,RMDF!CY753,RMDF!DF753,RMDF!DM753,RMDF!DT753), RMDF!EA753=ROUND(RMDF!EA753,4))</f>
        <v>1</v>
      </c>
      <c r="DY753" s="317">
        <f>RMDF!DY753</f>
        <v>0</v>
      </c>
      <c r="DZ753" s="318" t="str">
        <f>IF(DY753=0,"",_xlfn.XLOOKUP(DY753,StatePicklist!$1:$1,StatePicklist!$3:$3,"NA",0))</f>
        <v/>
      </c>
      <c r="EA753" s="297" t="str">
        <f ca="1">IF(RMDF!DZ753="", "", IF(ISNUMBER(MATCH(RMDF!DZ753, INDIRECT(DZ753), 0)), "OK", "Invalid"))</f>
        <v/>
      </c>
      <c r="EB753" s="281"/>
      <c r="EC753" s="281"/>
      <c r="ED753" s="281"/>
      <c r="EE753" s="281" t="b">
        <f>AND(RMDF!EH753&gt;=0, RMDF!EH753&lt;=1-SUM(RMDF!Z753,RMDF!AG753,RMDF!AN753,RMDF!AU753,RMDF!BB753,RMDF!BI753,RMDF!BP753,RMDF!BW753,RMDF!CD753,RMDF!CK753,RMDF!CR753,RMDF!CY753,RMDF!DF753,RMDF!DM753,RMDF!DT753,RMDF!EA753), RMDF!EH753=ROUND(RMDF!EH753,4))</f>
        <v>1</v>
      </c>
      <c r="EF753" s="317">
        <f>RMDF!EF753</f>
        <v>0</v>
      </c>
      <c r="EG753" s="318" t="str">
        <f>IF(EF753=0,"",_xlfn.XLOOKUP(EF753,StatePicklist!$1:$1,StatePicklist!$3:$3,"NA",0))</f>
        <v/>
      </c>
      <c r="EH753" s="297" t="str">
        <f ca="1">IF(RMDF!EG753="", "", IF(ISNUMBER(MATCH(RMDF!EG753, INDIRECT(EG753), 0)), "OK", "Invalid"))</f>
        <v/>
      </c>
      <c r="EI753" s="281"/>
      <c r="EJ753" s="281"/>
      <c r="EK753" s="281"/>
      <c r="EL753" s="281" t="b">
        <f>AND(RMDF!EO753&gt;=0, RMDF!EO753&lt;=1-SUM(RMDF!Z753,RMDF!AG753,RMDF!AN753,RMDF!AU753,RMDF!BB753,RMDF!BI753,RMDF!BP753,RMDF!BW753,RMDF!CD753,RMDF!CK753,RMDF!CR753,RMDF!CY753,RMDF!DF753,RMDF!DM753,RMDF!DT753,RMDF!EA753,RMDF!EH753), RMDF!EO753=ROUND(RMDF!EO753,4))</f>
        <v>1</v>
      </c>
      <c r="EM753" s="317">
        <f>RMDF!EM753</f>
        <v>0</v>
      </c>
      <c r="EN753" s="318" t="str">
        <f>IF(EM753=0,"",_xlfn.XLOOKUP(EM753,StatePicklist!$1:$1,StatePicklist!$3:$3,"NA",0))</f>
        <v/>
      </c>
      <c r="EO753" s="297" t="str">
        <f ca="1">IF(RMDF!EN753="", "", IF(ISNUMBER(MATCH(RMDF!EN753, INDIRECT(EN753), 0)), "OK", "Invalid"))</f>
        <v/>
      </c>
      <c r="EP753" s="281"/>
      <c r="EQ753" s="281"/>
      <c r="ER753" s="281"/>
      <c r="ES753" s="281" t="b">
        <f>AND(RMDF!EV753&gt;=0, RMDF!EV753&lt;=1-SUM(RMDF!Z753,RMDF!AG753,RMDF!AN753,RMDF!AU753,RMDF!BB753,RMDF!BI753,RMDF!BP753,RMDF!BW753,RMDF!CD753,RMDF!CK753,RMDF!CR753,RMDF!CY753,RMDF!DF753,RMDF!DM753,RMDF!DT753,RMDF!EA753,RMDF!EH753,RMDF!EO753), RMDF!EV753=ROUND(RMDF!EV753,4))</f>
        <v>1</v>
      </c>
      <c r="ET753" s="317">
        <f>RMDF!ET753</f>
        <v>0</v>
      </c>
      <c r="EU753" s="318" t="str">
        <f>IF(ET753=0,"",_xlfn.XLOOKUP(ET753,StatePicklist!$1:$1,StatePicklist!$3:$3,"NA",0))</f>
        <v/>
      </c>
      <c r="EV753" s="297" t="str">
        <f ca="1">IF(RMDF!EU753="", "", IF(ISNUMBER(MATCH(RMDF!EU753, INDIRECT(EU753), 0)), "OK", "Invalid"))</f>
        <v/>
      </c>
      <c r="EW753" s="281"/>
      <c r="EX753" s="281"/>
      <c r="EY753" s="281"/>
      <c r="EZ753" s="281" t="b">
        <f>AND(RMDF!FC753&gt;=0, RMDF!FC753&lt;=1-SUM(RMDF!Z753,RMDF!AG753,RMDF!AN753,RMDF!AU753,RMDF!BB753,RMDF!BI753,RMDF!BP753,RMDF!BW753,RMDF!CD753,RMDF!CK753,RMDF!CR753,RMDF!CY753,RMDF!DF753,RMDF!DM753,RMDF!DT753,RMDF!EA753,RMDF!EH753,RMDF!EO753,RMDF!EV753), RMDF!FC753=ROUND(RMDF!FC753,4))</f>
        <v>1</v>
      </c>
      <c r="FA753" s="317">
        <f>RMDF!FA753</f>
        <v>0</v>
      </c>
      <c r="FB753" s="318" t="str">
        <f>IF(FA753=0,"",_xlfn.XLOOKUP(FA753,StatePicklist!$1:$1,StatePicklist!$3:$3,"NA",0))</f>
        <v/>
      </c>
      <c r="FC753" s="297" t="str">
        <f ca="1">IF(RMDF!FB753="", "", IF(ISNUMBER(MATCH(RMDF!FB753, INDIRECT(FB753), 0)), "OK", "Invalid"))</f>
        <v/>
      </c>
    </row>
    <row r="754" spans="1:159" s="205" customFormat="1" ht="39.9" customHeight="1" x14ac:dyDescent="0.25">
      <c r="A754" s="206"/>
      <c r="B754" s="196"/>
      <c r="C754" s="197"/>
      <c r="D754" s="198"/>
      <c r="E754" s="199"/>
      <c r="F754" s="200"/>
      <c r="G754" s="201"/>
      <c r="H754" s="292"/>
      <c r="I754" s="305">
        <f>RMDF!I754</f>
        <v>0</v>
      </c>
      <c r="J754" s="305" t="str">
        <f>IF(I754=ProductCode!$B$30,"PDReclPost",IF(OR(I754=ProductCode!$C$30,I754=ProductCode!$E$30,I754=ProductCode!$G$30),"PDPreCon",IF(OR(I754=ProductCode!$D$30,I754=ProductCode!$F$30),"PDNotReclPost","")))</f>
        <v/>
      </c>
      <c r="K754" s="305" t="str">
        <f t="shared" si="42"/>
        <v/>
      </c>
      <c r="L754" s="289"/>
      <c r="M754" s="305" t="str">
        <f t="shared" si="42"/>
        <v/>
      </c>
      <c r="N754" s="289" t="b">
        <f>AND(RMDF!N754&gt;=0, RMDF!N754&lt;=1-RMDF!L754, RMDF!N754=ROUND(RMDF!N754,4))</f>
        <v>1</v>
      </c>
      <c r="O754" s="286" t="str">
        <f>IF(P754="","",IF(I754="","",IF(LEFT(I754,13)="Reclaimed pos",RawMaterialCode!$E$569,RawMaterialCode!$E$568)))</f>
        <v>Reclaimed pre-consumer mixed fibers (RM0578)</v>
      </c>
      <c r="P754" s="295">
        <f t="shared" si="43"/>
        <v>1</v>
      </c>
      <c r="Q754" s="202"/>
      <c r="R754" s="203"/>
      <c r="S754" s="204" t="str">
        <f t="shared" si="44"/>
        <v/>
      </c>
      <c r="T754" s="281"/>
      <c r="U754" s="281"/>
      <c r="V754" s="281"/>
      <c r="W754" s="281"/>
      <c r="X754" s="317">
        <f>RMDF!X754</f>
        <v>0</v>
      </c>
      <c r="Y754" s="318" t="str">
        <f>IF(X754=0,"",_xlfn.XLOOKUP(X754,StatePicklist!$1:$1,StatePicklist!$3:$3,"NA",0))</f>
        <v/>
      </c>
      <c r="Z754" s="297" t="str">
        <f ca="1">IF(RMDF!Y754="", "", IF(ISNUMBER(MATCH(RMDF!Y754, INDIRECT(Y754), 0)), "OK", "Invalid"))</f>
        <v/>
      </c>
      <c r="AA754" s="281"/>
      <c r="AB754" s="281"/>
      <c r="AC754" s="281"/>
      <c r="AD754" s="281" t="b">
        <f>AND(RMDF!AG754&gt;=0, RMDF!AG754&lt;=1-RMDF!Z754, RMDF!AG754=ROUND(RMDF!AG754,4))</f>
        <v>1</v>
      </c>
      <c r="AE754" s="317">
        <f>RMDF!AE754</f>
        <v>0</v>
      </c>
      <c r="AF754" s="318" t="str">
        <f>IF(AE754=0,"",_xlfn.XLOOKUP(AE754,StatePicklist!$1:$1,StatePicklist!$3:$3,"NA",0))</f>
        <v/>
      </c>
      <c r="AG754" s="297" t="str">
        <f ca="1">IF(RMDF!AF754="", "", IF(ISNUMBER(MATCH(RMDF!AF754, INDIRECT(AF754), 0)), "OK", "Invalid"))</f>
        <v/>
      </c>
      <c r="AH754" s="281"/>
      <c r="AI754" s="281"/>
      <c r="AJ754" s="281"/>
      <c r="AK754" s="281" t="b">
        <f>AND(RMDF!AN754&gt;=0, RMDF!AN754&lt;=1-SUM(RMDF!Z754,RMDF!AG754), RMDF!AN754=ROUND(RMDF!AN754,4))</f>
        <v>1</v>
      </c>
      <c r="AL754" s="317">
        <f>RMDF!AL754</f>
        <v>0</v>
      </c>
      <c r="AM754" s="318" t="str">
        <f>IF(AL754=0,"",_xlfn.XLOOKUP(AL754,StatePicklist!$1:$1,StatePicklist!$3:$3,"NA",0))</f>
        <v/>
      </c>
      <c r="AN754" s="297" t="str">
        <f ca="1">IF(RMDF!AM754="", "", IF(ISNUMBER(MATCH(RMDF!AM754, INDIRECT(AM754), 0)), "OK", "Invalid"))</f>
        <v/>
      </c>
      <c r="AO754" s="281"/>
      <c r="AP754" s="281"/>
      <c r="AQ754" s="281"/>
      <c r="AR754" s="281" t="b">
        <f>AND(RMDF!AU754&gt;=0, RMDF!AU754&lt;=1-SUM(RMDF!Z754,RMDF!AG754,RMDF!AN754), RMDF!AU754=ROUND(RMDF!AU754,4))</f>
        <v>1</v>
      </c>
      <c r="AS754" s="317">
        <f>RMDF!AS754</f>
        <v>0</v>
      </c>
      <c r="AT754" s="318" t="str">
        <f>IF(AS754=0,"",_xlfn.XLOOKUP(AS754,StatePicklist!$1:$1,StatePicklist!$3:$3,"NA",0))</f>
        <v/>
      </c>
      <c r="AU754" s="297" t="str">
        <f ca="1">IF(RMDF!AT754="", "", IF(ISNUMBER(MATCH(RMDF!AT754, INDIRECT(AT754), 0)), "OK", "Invalid"))</f>
        <v/>
      </c>
      <c r="AV754" s="281"/>
      <c r="AW754" s="281"/>
      <c r="AX754" s="281"/>
      <c r="AY754" s="281" t="b">
        <f>AND(RMDF!BB754&gt;=0, RMDF!BB754&lt;=1-SUM(RMDF!Z754,RMDF!AG754,RMDF!AN754,RMDF!AU754), RMDF!BB754=ROUND(RMDF!BB754,4))</f>
        <v>1</v>
      </c>
      <c r="AZ754" s="317">
        <f>RMDF!AZ754</f>
        <v>0</v>
      </c>
      <c r="BA754" s="318" t="str">
        <f>IF(AZ754=0,"",_xlfn.XLOOKUP(AZ754,StatePicklist!$1:$1,StatePicklist!$3:$3,"NA",0))</f>
        <v/>
      </c>
      <c r="BB754" s="297" t="str">
        <f ca="1">IF(RMDF!BA754="", "", IF(ISNUMBER(MATCH(RMDF!BA754, INDIRECT(BA754), 0)), "OK", "Invalid"))</f>
        <v/>
      </c>
      <c r="BC754" s="281"/>
      <c r="BD754" s="281"/>
      <c r="BE754" s="281"/>
      <c r="BF754" s="281" t="b">
        <f>AND(RMDF!BI754&gt;=0, RMDF!BI754&lt;=1-SUM(RMDF!Z754,RMDF!AG754,RMDF!AN754,RMDF!AU754,RMDF!BB754), RMDF!BI754=ROUND(RMDF!BI754,4))</f>
        <v>1</v>
      </c>
      <c r="BG754" s="317">
        <f>RMDF!BG754</f>
        <v>0</v>
      </c>
      <c r="BH754" s="318" t="str">
        <f>IF(BG754=0,"",_xlfn.XLOOKUP(BG754,StatePicklist!$1:$1,StatePicklist!$3:$3,"NA",0))</f>
        <v/>
      </c>
      <c r="BI754" s="297" t="str">
        <f ca="1">IF(RMDF!BH754="", "", IF(ISNUMBER(MATCH(RMDF!BH754, INDIRECT(BH754), 0)), "OK", "Invalid"))</f>
        <v/>
      </c>
      <c r="BJ754" s="281"/>
      <c r="BK754" s="281"/>
      <c r="BL754" s="281"/>
      <c r="BM754" s="281" t="b">
        <f>AND(RMDF!BP754&gt;=0, RMDF!BP754&lt;=1-SUM(RMDF!Z754,RMDF!AG754,RMDF!AN754,RMDF!AU754,RMDF!BB754,RMDF!BI754), RMDF!BP754=ROUND(RMDF!BP754,4))</f>
        <v>1</v>
      </c>
      <c r="BN754" s="317">
        <f>RMDF!BN754</f>
        <v>0</v>
      </c>
      <c r="BO754" s="318" t="str">
        <f>IF(BN754=0,"",_xlfn.XLOOKUP(BN754,StatePicklist!$1:$1,StatePicklist!$3:$3,"NA",0))</f>
        <v/>
      </c>
      <c r="BP754" s="297" t="str">
        <f ca="1">IF(RMDF!BO754="", "", IF(ISNUMBER(MATCH(RMDF!BO754, INDIRECT(BO754), 0)), "OK", "Invalid"))</f>
        <v/>
      </c>
      <c r="BQ754" s="281"/>
      <c r="BR754" s="281"/>
      <c r="BS754" s="281"/>
      <c r="BT754" s="281" t="b">
        <f>AND(RMDF!BW754&gt;=0, RMDF!BW754&lt;=1-SUM(RMDF!Z754,RMDF!AG754,RMDF!AN754,RMDF!AU754,RMDF!BB754,RMDF!BI754,RMDF!BP754), RMDF!BW754=ROUND(RMDF!BW754,4))</f>
        <v>1</v>
      </c>
      <c r="BU754" s="317">
        <f>RMDF!BU754</f>
        <v>0</v>
      </c>
      <c r="BV754" s="318" t="str">
        <f>IF(BU754=0,"",_xlfn.XLOOKUP(BU754,StatePicklist!$1:$1,StatePicklist!$3:$3,"NA",0))</f>
        <v/>
      </c>
      <c r="BW754" s="297" t="str">
        <f ca="1">IF(RMDF!BV754="", "", IF(ISNUMBER(MATCH(RMDF!BV754, INDIRECT(BV754), 0)), "OK", "Invalid"))</f>
        <v/>
      </c>
      <c r="BX754" s="281"/>
      <c r="BY754" s="281"/>
      <c r="BZ754" s="281"/>
      <c r="CA754" s="281" t="b">
        <f>AND(RMDF!CD754&gt;=0, RMDF!CD754&lt;=1-SUM(RMDF!Z754,RMDF!AG754,RMDF!AN754,RMDF!AU754,RMDF!BB754,RMDF!BI754,RMDF!BP754,RMDF!BW754), RMDF!CD754=ROUND(RMDF!CD754,4))</f>
        <v>1</v>
      </c>
      <c r="CB754" s="317">
        <f>RMDF!CB754</f>
        <v>0</v>
      </c>
      <c r="CC754" s="318" t="str">
        <f>IF(CB754=0,"",_xlfn.XLOOKUP(CB754,StatePicklist!$1:$1,StatePicklist!$3:$3,"NA",0))</f>
        <v/>
      </c>
      <c r="CD754" s="297" t="str">
        <f ca="1">IF(RMDF!CC754="", "", IF(ISNUMBER(MATCH(RMDF!CC754, INDIRECT(CC754), 0)), "OK", "Invalid"))</f>
        <v/>
      </c>
      <c r="CE754" s="281"/>
      <c r="CF754" s="281"/>
      <c r="CG754" s="281"/>
      <c r="CH754" s="281" t="b">
        <f>AND(RMDF!CK754&gt;=0, RMDF!CK754&lt;=1-SUM(RMDF!Z754,RMDF!AG754,RMDF!AN754,RMDF!AU754,RMDF!BB754,RMDF!BI754,RMDF!BP754,RMDF!BW754,RMDF!CD754), RMDF!CK754=ROUND(RMDF!CK754,4))</f>
        <v>1</v>
      </c>
      <c r="CI754" s="317">
        <f>RMDF!CI754</f>
        <v>0</v>
      </c>
      <c r="CJ754" s="318" t="str">
        <f>IF(CI754=0,"",_xlfn.XLOOKUP(CI754,StatePicklist!$1:$1,StatePicklist!$3:$3,"NA",0))</f>
        <v/>
      </c>
      <c r="CK754" s="297" t="str">
        <f ca="1">IF(RMDF!CJ754="", "", IF(ISNUMBER(MATCH(RMDF!CJ754, INDIRECT(CJ754), 0)), "OK", "Invalid"))</f>
        <v/>
      </c>
      <c r="CL754" s="281"/>
      <c r="CM754" s="281"/>
      <c r="CN754" s="281"/>
      <c r="CO754" s="281" t="b">
        <f>AND(RMDF!CR754&gt;=0, RMDF!CR754&lt;=1-SUM(RMDF!Z754,RMDF!AG754,RMDF!AN754,RMDF!AU754,RMDF!BB754,RMDF!BI754,RMDF!BP754,RMDF!BW754,RMDF!CD754,RMDF!CK754), RMDF!CR754=ROUND(RMDF!CR754,4))</f>
        <v>1</v>
      </c>
      <c r="CP754" s="317">
        <f>RMDF!CP754</f>
        <v>0</v>
      </c>
      <c r="CQ754" s="318" t="str">
        <f>IF(CP754=0,"",_xlfn.XLOOKUP(CP754,StatePicklist!$1:$1,StatePicklist!$3:$3,"NA",0))</f>
        <v/>
      </c>
      <c r="CR754" s="297" t="str">
        <f ca="1">IF(RMDF!CQ754="", "", IF(ISNUMBER(MATCH(RMDF!CQ754, INDIRECT(CQ754), 0)), "OK", "Invalid"))</f>
        <v/>
      </c>
      <c r="CS754" s="281"/>
      <c r="CT754" s="281"/>
      <c r="CU754" s="281"/>
      <c r="CV754" s="281" t="b">
        <f>AND(RMDF!CY754&gt;=0, RMDF!CY754&lt;=1-SUM(RMDF!Z754,RMDF!AG754,RMDF!AN754,RMDF!AU754,RMDF!BB754,RMDF!BI754,RMDF!BP754,RMDF!BW754,RMDF!CD754,RMDF!CK754,RMDF!CR754), RMDF!CY754=ROUND(RMDF!CY754,4))</f>
        <v>1</v>
      </c>
      <c r="CW754" s="317">
        <f>RMDF!CW754</f>
        <v>0</v>
      </c>
      <c r="CX754" s="318" t="str">
        <f>IF(CW754=0,"",_xlfn.XLOOKUP(CW754,StatePicklist!$1:$1,StatePicklist!$3:$3,"NA",0))</f>
        <v/>
      </c>
      <c r="CY754" s="297" t="str">
        <f ca="1">IF(RMDF!CX754="", "", IF(ISNUMBER(MATCH(RMDF!CX754, INDIRECT(CX754), 0)), "OK", "Invalid"))</f>
        <v/>
      </c>
      <c r="CZ754" s="281"/>
      <c r="DA754" s="281"/>
      <c r="DB754" s="281"/>
      <c r="DC754" s="281" t="b">
        <f>AND(RMDF!DF754&gt;=0, RMDF!DF754&lt;=1-SUM(RMDF!Z754,RMDF!AG754,RMDF!AN754,RMDF!AU754,RMDF!BB754,RMDF!BI754,RMDF!BP754,RMDF!BW754,RMDF!CD754,RMDF!CK754,RMDF!CR754,RMDF!CY754), RMDF!DF754=ROUND(RMDF!DF754,4))</f>
        <v>1</v>
      </c>
      <c r="DD754" s="317">
        <f>RMDF!DD754</f>
        <v>0</v>
      </c>
      <c r="DE754" s="318" t="str">
        <f>IF(DD754=0,"",_xlfn.XLOOKUP(DD754,StatePicklist!$1:$1,StatePicklist!$3:$3,"NA",0))</f>
        <v/>
      </c>
      <c r="DF754" s="297" t="str">
        <f ca="1">IF(RMDF!DE754="", "", IF(ISNUMBER(MATCH(RMDF!DE754, INDIRECT(DE754), 0)), "OK", "Invalid"))</f>
        <v/>
      </c>
      <c r="DG754" s="281"/>
      <c r="DH754" s="281"/>
      <c r="DI754" s="281"/>
      <c r="DJ754" s="281" t="b">
        <f>AND(RMDF!DM754&gt;=0, RMDF!DM754&lt;=1-SUM(RMDF!Z754,RMDF!AG754,RMDF!AN754,RMDF!AU754,RMDF!BB754,RMDF!BI754,RMDF!BP754,RMDF!BW754,RMDF!CD754,RMDF!CK754,RMDF!CR754,RMDF!CY754,RMDF!DF754), RMDF!DM754=ROUND(RMDF!DM754,4))</f>
        <v>1</v>
      </c>
      <c r="DK754" s="317">
        <f>RMDF!DK754</f>
        <v>0</v>
      </c>
      <c r="DL754" s="318" t="str">
        <f>IF(DK754=0,"",_xlfn.XLOOKUP(DK754,StatePicklist!$1:$1,StatePicklist!$3:$3,"NA",0))</f>
        <v/>
      </c>
      <c r="DM754" s="297" t="str">
        <f ca="1">IF(RMDF!DL754="", "", IF(ISNUMBER(MATCH(RMDF!DL754, INDIRECT(DL754), 0)), "OK", "Invalid"))</f>
        <v/>
      </c>
      <c r="DN754" s="281"/>
      <c r="DO754" s="281"/>
      <c r="DP754" s="281"/>
      <c r="DQ754" s="281" t="b">
        <f>AND(RMDF!DT754&gt;=0, RMDF!DT754&lt;=1-SUM(RMDF!Z754,RMDF!AG754,RMDF!AN754,RMDF!AU754,RMDF!BB754,RMDF!BI754,RMDF!BP754,RMDF!BW754,RMDF!CD754,RMDF!CK754,RMDF!CR754,RMDF!CY754,RMDF!DF754,RMDF!DM754), RMDF!DT754=ROUND(RMDF!DT754,4))</f>
        <v>1</v>
      </c>
      <c r="DR754" s="317">
        <f>RMDF!DR754</f>
        <v>0</v>
      </c>
      <c r="DS754" s="318" t="str">
        <f>IF(DR754=0,"",_xlfn.XLOOKUP(DR754,StatePicklist!$1:$1,StatePicklist!$3:$3,"NA",0))</f>
        <v/>
      </c>
      <c r="DT754" s="297" t="str">
        <f ca="1">IF(RMDF!DS754="", "", IF(ISNUMBER(MATCH(RMDF!DS754, INDIRECT(DS754), 0)), "OK", "Invalid"))</f>
        <v/>
      </c>
      <c r="DU754" s="281"/>
      <c r="DV754" s="281"/>
      <c r="DW754" s="281"/>
      <c r="DX754" s="281" t="b">
        <f>AND(RMDF!EA754&gt;=0, RMDF!EA754&lt;=1-SUM(RMDF!Z754,RMDF!AG754,RMDF!AN754,RMDF!AU754,RMDF!BB754,RMDF!BI754,RMDF!BP754,RMDF!BW754,RMDF!CD754,RMDF!CK754,RMDF!CR754,RMDF!CY754,RMDF!DF754,RMDF!DM754,RMDF!DT754), RMDF!EA754=ROUND(RMDF!EA754,4))</f>
        <v>1</v>
      </c>
      <c r="DY754" s="317">
        <f>RMDF!DY754</f>
        <v>0</v>
      </c>
      <c r="DZ754" s="318" t="str">
        <f>IF(DY754=0,"",_xlfn.XLOOKUP(DY754,StatePicklist!$1:$1,StatePicklist!$3:$3,"NA",0))</f>
        <v/>
      </c>
      <c r="EA754" s="297" t="str">
        <f ca="1">IF(RMDF!DZ754="", "", IF(ISNUMBER(MATCH(RMDF!DZ754, INDIRECT(DZ754), 0)), "OK", "Invalid"))</f>
        <v/>
      </c>
      <c r="EB754" s="281"/>
      <c r="EC754" s="281"/>
      <c r="ED754" s="281"/>
      <c r="EE754" s="281" t="b">
        <f>AND(RMDF!EH754&gt;=0, RMDF!EH754&lt;=1-SUM(RMDF!Z754,RMDF!AG754,RMDF!AN754,RMDF!AU754,RMDF!BB754,RMDF!BI754,RMDF!BP754,RMDF!BW754,RMDF!CD754,RMDF!CK754,RMDF!CR754,RMDF!CY754,RMDF!DF754,RMDF!DM754,RMDF!DT754,RMDF!EA754), RMDF!EH754=ROUND(RMDF!EH754,4))</f>
        <v>1</v>
      </c>
      <c r="EF754" s="317">
        <f>RMDF!EF754</f>
        <v>0</v>
      </c>
      <c r="EG754" s="318" t="str">
        <f>IF(EF754=0,"",_xlfn.XLOOKUP(EF754,StatePicklist!$1:$1,StatePicklist!$3:$3,"NA",0))</f>
        <v/>
      </c>
      <c r="EH754" s="297" t="str">
        <f ca="1">IF(RMDF!EG754="", "", IF(ISNUMBER(MATCH(RMDF!EG754, INDIRECT(EG754), 0)), "OK", "Invalid"))</f>
        <v/>
      </c>
      <c r="EI754" s="281"/>
      <c r="EJ754" s="281"/>
      <c r="EK754" s="281"/>
      <c r="EL754" s="281" t="b">
        <f>AND(RMDF!EO754&gt;=0, RMDF!EO754&lt;=1-SUM(RMDF!Z754,RMDF!AG754,RMDF!AN754,RMDF!AU754,RMDF!BB754,RMDF!BI754,RMDF!BP754,RMDF!BW754,RMDF!CD754,RMDF!CK754,RMDF!CR754,RMDF!CY754,RMDF!DF754,RMDF!DM754,RMDF!DT754,RMDF!EA754,RMDF!EH754), RMDF!EO754=ROUND(RMDF!EO754,4))</f>
        <v>1</v>
      </c>
      <c r="EM754" s="317">
        <f>RMDF!EM754</f>
        <v>0</v>
      </c>
      <c r="EN754" s="318" t="str">
        <f>IF(EM754=0,"",_xlfn.XLOOKUP(EM754,StatePicklist!$1:$1,StatePicklist!$3:$3,"NA",0))</f>
        <v/>
      </c>
      <c r="EO754" s="297" t="str">
        <f ca="1">IF(RMDF!EN754="", "", IF(ISNUMBER(MATCH(RMDF!EN754, INDIRECT(EN754), 0)), "OK", "Invalid"))</f>
        <v/>
      </c>
      <c r="EP754" s="281"/>
      <c r="EQ754" s="281"/>
      <c r="ER754" s="281"/>
      <c r="ES754" s="281" t="b">
        <f>AND(RMDF!EV754&gt;=0, RMDF!EV754&lt;=1-SUM(RMDF!Z754,RMDF!AG754,RMDF!AN754,RMDF!AU754,RMDF!BB754,RMDF!BI754,RMDF!BP754,RMDF!BW754,RMDF!CD754,RMDF!CK754,RMDF!CR754,RMDF!CY754,RMDF!DF754,RMDF!DM754,RMDF!DT754,RMDF!EA754,RMDF!EH754,RMDF!EO754), RMDF!EV754=ROUND(RMDF!EV754,4))</f>
        <v>1</v>
      </c>
      <c r="ET754" s="317">
        <f>RMDF!ET754</f>
        <v>0</v>
      </c>
      <c r="EU754" s="318" t="str">
        <f>IF(ET754=0,"",_xlfn.XLOOKUP(ET754,StatePicklist!$1:$1,StatePicklist!$3:$3,"NA",0))</f>
        <v/>
      </c>
      <c r="EV754" s="297" t="str">
        <f ca="1">IF(RMDF!EU754="", "", IF(ISNUMBER(MATCH(RMDF!EU754, INDIRECT(EU754), 0)), "OK", "Invalid"))</f>
        <v/>
      </c>
      <c r="EW754" s="281"/>
      <c r="EX754" s="281"/>
      <c r="EY754" s="281"/>
      <c r="EZ754" s="281" t="b">
        <f>AND(RMDF!FC754&gt;=0, RMDF!FC754&lt;=1-SUM(RMDF!Z754,RMDF!AG754,RMDF!AN754,RMDF!AU754,RMDF!BB754,RMDF!BI754,RMDF!BP754,RMDF!BW754,RMDF!CD754,RMDF!CK754,RMDF!CR754,RMDF!CY754,RMDF!DF754,RMDF!DM754,RMDF!DT754,RMDF!EA754,RMDF!EH754,RMDF!EO754,RMDF!EV754), RMDF!FC754=ROUND(RMDF!FC754,4))</f>
        <v>1</v>
      </c>
      <c r="FA754" s="317">
        <f>RMDF!FA754</f>
        <v>0</v>
      </c>
      <c r="FB754" s="318" t="str">
        <f>IF(FA754=0,"",_xlfn.XLOOKUP(FA754,StatePicklist!$1:$1,StatePicklist!$3:$3,"NA",0))</f>
        <v/>
      </c>
      <c r="FC754" s="297" t="str">
        <f ca="1">IF(RMDF!FB754="", "", IF(ISNUMBER(MATCH(RMDF!FB754, INDIRECT(FB754), 0)), "OK", "Invalid"))</f>
        <v/>
      </c>
    </row>
    <row r="755" spans="1:159" s="205" customFormat="1" ht="39.9" customHeight="1" x14ac:dyDescent="0.25">
      <c r="A755" s="206"/>
      <c r="B755" s="196"/>
      <c r="C755" s="197"/>
      <c r="D755" s="198"/>
      <c r="E755" s="199"/>
      <c r="F755" s="200"/>
      <c r="G755" s="201"/>
      <c r="H755" s="292"/>
      <c r="I755" s="305">
        <f>RMDF!I755</f>
        <v>0</v>
      </c>
      <c r="J755" s="305" t="str">
        <f>IF(I755=ProductCode!$B$30,"PDReclPost",IF(OR(I755=ProductCode!$C$30,I755=ProductCode!$E$30,I755=ProductCode!$G$30),"PDPreCon",IF(OR(I755=ProductCode!$D$30,I755=ProductCode!$F$30),"PDNotReclPost","")))</f>
        <v/>
      </c>
      <c r="K755" s="305" t="str">
        <f t="shared" si="42"/>
        <v/>
      </c>
      <c r="L755" s="289"/>
      <c r="M755" s="305" t="str">
        <f t="shared" si="42"/>
        <v/>
      </c>
      <c r="N755" s="289" t="b">
        <f>AND(RMDF!N755&gt;=0, RMDF!N755&lt;=1-RMDF!L755, RMDF!N755=ROUND(RMDF!N755,4))</f>
        <v>1</v>
      </c>
      <c r="O755" s="286" t="str">
        <f>IF(P755="","",IF(I755="","",IF(LEFT(I755,13)="Reclaimed pos",RawMaterialCode!$E$569,RawMaterialCode!$E$568)))</f>
        <v>Reclaimed pre-consumer mixed fibers (RM0578)</v>
      </c>
      <c r="P755" s="295">
        <f t="shared" si="43"/>
        <v>1</v>
      </c>
      <c r="Q755" s="202"/>
      <c r="R755" s="203"/>
      <c r="S755" s="204" t="str">
        <f t="shared" si="44"/>
        <v/>
      </c>
      <c r="T755" s="281"/>
      <c r="U755" s="281"/>
      <c r="V755" s="281"/>
      <c r="W755" s="281"/>
      <c r="X755" s="317">
        <f>RMDF!X755</f>
        <v>0</v>
      </c>
      <c r="Y755" s="318" t="str">
        <f>IF(X755=0,"",_xlfn.XLOOKUP(X755,StatePicklist!$1:$1,StatePicklist!$3:$3,"NA",0))</f>
        <v/>
      </c>
      <c r="Z755" s="297" t="str">
        <f ca="1">IF(RMDF!Y755="", "", IF(ISNUMBER(MATCH(RMDF!Y755, INDIRECT(Y755), 0)), "OK", "Invalid"))</f>
        <v/>
      </c>
      <c r="AA755" s="281"/>
      <c r="AB755" s="281"/>
      <c r="AC755" s="281"/>
      <c r="AD755" s="281" t="b">
        <f>AND(RMDF!AG755&gt;=0, RMDF!AG755&lt;=1-RMDF!Z755, RMDF!AG755=ROUND(RMDF!AG755,4))</f>
        <v>1</v>
      </c>
      <c r="AE755" s="317">
        <f>RMDF!AE755</f>
        <v>0</v>
      </c>
      <c r="AF755" s="318" t="str">
        <f>IF(AE755=0,"",_xlfn.XLOOKUP(AE755,StatePicklist!$1:$1,StatePicklist!$3:$3,"NA",0))</f>
        <v/>
      </c>
      <c r="AG755" s="297" t="str">
        <f ca="1">IF(RMDF!AF755="", "", IF(ISNUMBER(MATCH(RMDF!AF755, INDIRECT(AF755), 0)), "OK", "Invalid"))</f>
        <v/>
      </c>
      <c r="AH755" s="281"/>
      <c r="AI755" s="281"/>
      <c r="AJ755" s="281"/>
      <c r="AK755" s="281" t="b">
        <f>AND(RMDF!AN755&gt;=0, RMDF!AN755&lt;=1-SUM(RMDF!Z755,RMDF!AG755), RMDF!AN755=ROUND(RMDF!AN755,4))</f>
        <v>1</v>
      </c>
      <c r="AL755" s="317">
        <f>RMDF!AL755</f>
        <v>0</v>
      </c>
      <c r="AM755" s="318" t="str">
        <f>IF(AL755=0,"",_xlfn.XLOOKUP(AL755,StatePicklist!$1:$1,StatePicklist!$3:$3,"NA",0))</f>
        <v/>
      </c>
      <c r="AN755" s="297" t="str">
        <f ca="1">IF(RMDF!AM755="", "", IF(ISNUMBER(MATCH(RMDF!AM755, INDIRECT(AM755), 0)), "OK", "Invalid"))</f>
        <v/>
      </c>
      <c r="AO755" s="281"/>
      <c r="AP755" s="281"/>
      <c r="AQ755" s="281"/>
      <c r="AR755" s="281" t="b">
        <f>AND(RMDF!AU755&gt;=0, RMDF!AU755&lt;=1-SUM(RMDF!Z755,RMDF!AG755,RMDF!AN755), RMDF!AU755=ROUND(RMDF!AU755,4))</f>
        <v>1</v>
      </c>
      <c r="AS755" s="317">
        <f>RMDF!AS755</f>
        <v>0</v>
      </c>
      <c r="AT755" s="318" t="str">
        <f>IF(AS755=0,"",_xlfn.XLOOKUP(AS755,StatePicklist!$1:$1,StatePicklist!$3:$3,"NA",0))</f>
        <v/>
      </c>
      <c r="AU755" s="297" t="str">
        <f ca="1">IF(RMDF!AT755="", "", IF(ISNUMBER(MATCH(RMDF!AT755, INDIRECT(AT755), 0)), "OK", "Invalid"))</f>
        <v/>
      </c>
      <c r="AV755" s="281"/>
      <c r="AW755" s="281"/>
      <c r="AX755" s="281"/>
      <c r="AY755" s="281" t="b">
        <f>AND(RMDF!BB755&gt;=0, RMDF!BB755&lt;=1-SUM(RMDF!Z755,RMDF!AG755,RMDF!AN755,RMDF!AU755), RMDF!BB755=ROUND(RMDF!BB755,4))</f>
        <v>1</v>
      </c>
      <c r="AZ755" s="317">
        <f>RMDF!AZ755</f>
        <v>0</v>
      </c>
      <c r="BA755" s="318" t="str">
        <f>IF(AZ755=0,"",_xlfn.XLOOKUP(AZ755,StatePicklist!$1:$1,StatePicklist!$3:$3,"NA",0))</f>
        <v/>
      </c>
      <c r="BB755" s="297" t="str">
        <f ca="1">IF(RMDF!BA755="", "", IF(ISNUMBER(MATCH(RMDF!BA755, INDIRECT(BA755), 0)), "OK", "Invalid"))</f>
        <v/>
      </c>
      <c r="BC755" s="281"/>
      <c r="BD755" s="281"/>
      <c r="BE755" s="281"/>
      <c r="BF755" s="281" t="b">
        <f>AND(RMDF!BI755&gt;=0, RMDF!BI755&lt;=1-SUM(RMDF!Z755,RMDF!AG755,RMDF!AN755,RMDF!AU755,RMDF!BB755), RMDF!BI755=ROUND(RMDF!BI755,4))</f>
        <v>1</v>
      </c>
      <c r="BG755" s="317">
        <f>RMDF!BG755</f>
        <v>0</v>
      </c>
      <c r="BH755" s="318" t="str">
        <f>IF(BG755=0,"",_xlfn.XLOOKUP(BG755,StatePicklist!$1:$1,StatePicklist!$3:$3,"NA",0))</f>
        <v/>
      </c>
      <c r="BI755" s="297" t="str">
        <f ca="1">IF(RMDF!BH755="", "", IF(ISNUMBER(MATCH(RMDF!BH755, INDIRECT(BH755), 0)), "OK", "Invalid"))</f>
        <v/>
      </c>
      <c r="BJ755" s="281"/>
      <c r="BK755" s="281"/>
      <c r="BL755" s="281"/>
      <c r="BM755" s="281" t="b">
        <f>AND(RMDF!BP755&gt;=0, RMDF!BP755&lt;=1-SUM(RMDF!Z755,RMDF!AG755,RMDF!AN755,RMDF!AU755,RMDF!BB755,RMDF!BI755), RMDF!BP755=ROUND(RMDF!BP755,4))</f>
        <v>1</v>
      </c>
      <c r="BN755" s="317">
        <f>RMDF!BN755</f>
        <v>0</v>
      </c>
      <c r="BO755" s="318" t="str">
        <f>IF(BN755=0,"",_xlfn.XLOOKUP(BN755,StatePicklist!$1:$1,StatePicklist!$3:$3,"NA",0))</f>
        <v/>
      </c>
      <c r="BP755" s="297" t="str">
        <f ca="1">IF(RMDF!BO755="", "", IF(ISNUMBER(MATCH(RMDF!BO755, INDIRECT(BO755), 0)), "OK", "Invalid"))</f>
        <v/>
      </c>
      <c r="BQ755" s="281"/>
      <c r="BR755" s="281"/>
      <c r="BS755" s="281"/>
      <c r="BT755" s="281" t="b">
        <f>AND(RMDF!BW755&gt;=0, RMDF!BW755&lt;=1-SUM(RMDF!Z755,RMDF!AG755,RMDF!AN755,RMDF!AU755,RMDF!BB755,RMDF!BI755,RMDF!BP755), RMDF!BW755=ROUND(RMDF!BW755,4))</f>
        <v>1</v>
      </c>
      <c r="BU755" s="317">
        <f>RMDF!BU755</f>
        <v>0</v>
      </c>
      <c r="BV755" s="318" t="str">
        <f>IF(BU755=0,"",_xlfn.XLOOKUP(BU755,StatePicklist!$1:$1,StatePicklist!$3:$3,"NA",0))</f>
        <v/>
      </c>
      <c r="BW755" s="297" t="str">
        <f ca="1">IF(RMDF!BV755="", "", IF(ISNUMBER(MATCH(RMDF!BV755, INDIRECT(BV755), 0)), "OK", "Invalid"))</f>
        <v/>
      </c>
      <c r="BX755" s="281"/>
      <c r="BY755" s="281"/>
      <c r="BZ755" s="281"/>
      <c r="CA755" s="281" t="b">
        <f>AND(RMDF!CD755&gt;=0, RMDF!CD755&lt;=1-SUM(RMDF!Z755,RMDF!AG755,RMDF!AN755,RMDF!AU755,RMDF!BB755,RMDF!BI755,RMDF!BP755,RMDF!BW755), RMDF!CD755=ROUND(RMDF!CD755,4))</f>
        <v>1</v>
      </c>
      <c r="CB755" s="317">
        <f>RMDF!CB755</f>
        <v>0</v>
      </c>
      <c r="CC755" s="318" t="str">
        <f>IF(CB755=0,"",_xlfn.XLOOKUP(CB755,StatePicklist!$1:$1,StatePicklist!$3:$3,"NA",0))</f>
        <v/>
      </c>
      <c r="CD755" s="297" t="str">
        <f ca="1">IF(RMDF!CC755="", "", IF(ISNUMBER(MATCH(RMDF!CC755, INDIRECT(CC755), 0)), "OK", "Invalid"))</f>
        <v/>
      </c>
      <c r="CE755" s="281"/>
      <c r="CF755" s="281"/>
      <c r="CG755" s="281"/>
      <c r="CH755" s="281" t="b">
        <f>AND(RMDF!CK755&gt;=0, RMDF!CK755&lt;=1-SUM(RMDF!Z755,RMDF!AG755,RMDF!AN755,RMDF!AU755,RMDF!BB755,RMDF!BI755,RMDF!BP755,RMDF!BW755,RMDF!CD755), RMDF!CK755=ROUND(RMDF!CK755,4))</f>
        <v>1</v>
      </c>
      <c r="CI755" s="317">
        <f>RMDF!CI755</f>
        <v>0</v>
      </c>
      <c r="CJ755" s="318" t="str">
        <f>IF(CI755=0,"",_xlfn.XLOOKUP(CI755,StatePicklist!$1:$1,StatePicklist!$3:$3,"NA",0))</f>
        <v/>
      </c>
      <c r="CK755" s="297" t="str">
        <f ca="1">IF(RMDF!CJ755="", "", IF(ISNUMBER(MATCH(RMDF!CJ755, INDIRECT(CJ755), 0)), "OK", "Invalid"))</f>
        <v/>
      </c>
      <c r="CL755" s="281"/>
      <c r="CM755" s="281"/>
      <c r="CN755" s="281"/>
      <c r="CO755" s="281" t="b">
        <f>AND(RMDF!CR755&gt;=0, RMDF!CR755&lt;=1-SUM(RMDF!Z755,RMDF!AG755,RMDF!AN755,RMDF!AU755,RMDF!BB755,RMDF!BI755,RMDF!BP755,RMDF!BW755,RMDF!CD755,RMDF!CK755), RMDF!CR755=ROUND(RMDF!CR755,4))</f>
        <v>1</v>
      </c>
      <c r="CP755" s="317">
        <f>RMDF!CP755</f>
        <v>0</v>
      </c>
      <c r="CQ755" s="318" t="str">
        <f>IF(CP755=0,"",_xlfn.XLOOKUP(CP755,StatePicklist!$1:$1,StatePicklist!$3:$3,"NA",0))</f>
        <v/>
      </c>
      <c r="CR755" s="297" t="str">
        <f ca="1">IF(RMDF!CQ755="", "", IF(ISNUMBER(MATCH(RMDF!CQ755, INDIRECT(CQ755), 0)), "OK", "Invalid"))</f>
        <v/>
      </c>
      <c r="CS755" s="281"/>
      <c r="CT755" s="281"/>
      <c r="CU755" s="281"/>
      <c r="CV755" s="281" t="b">
        <f>AND(RMDF!CY755&gt;=0, RMDF!CY755&lt;=1-SUM(RMDF!Z755,RMDF!AG755,RMDF!AN755,RMDF!AU755,RMDF!BB755,RMDF!BI755,RMDF!BP755,RMDF!BW755,RMDF!CD755,RMDF!CK755,RMDF!CR755), RMDF!CY755=ROUND(RMDF!CY755,4))</f>
        <v>1</v>
      </c>
      <c r="CW755" s="317">
        <f>RMDF!CW755</f>
        <v>0</v>
      </c>
      <c r="CX755" s="318" t="str">
        <f>IF(CW755=0,"",_xlfn.XLOOKUP(CW755,StatePicklist!$1:$1,StatePicklist!$3:$3,"NA",0))</f>
        <v/>
      </c>
      <c r="CY755" s="297" t="str">
        <f ca="1">IF(RMDF!CX755="", "", IF(ISNUMBER(MATCH(RMDF!CX755, INDIRECT(CX755), 0)), "OK", "Invalid"))</f>
        <v/>
      </c>
      <c r="CZ755" s="281"/>
      <c r="DA755" s="281"/>
      <c r="DB755" s="281"/>
      <c r="DC755" s="281" t="b">
        <f>AND(RMDF!DF755&gt;=0, RMDF!DF755&lt;=1-SUM(RMDF!Z755,RMDF!AG755,RMDF!AN755,RMDF!AU755,RMDF!BB755,RMDF!BI755,RMDF!BP755,RMDF!BW755,RMDF!CD755,RMDF!CK755,RMDF!CR755,RMDF!CY755), RMDF!DF755=ROUND(RMDF!DF755,4))</f>
        <v>1</v>
      </c>
      <c r="DD755" s="317">
        <f>RMDF!DD755</f>
        <v>0</v>
      </c>
      <c r="DE755" s="318" t="str">
        <f>IF(DD755=0,"",_xlfn.XLOOKUP(DD755,StatePicklist!$1:$1,StatePicklist!$3:$3,"NA",0))</f>
        <v/>
      </c>
      <c r="DF755" s="297" t="str">
        <f ca="1">IF(RMDF!DE755="", "", IF(ISNUMBER(MATCH(RMDF!DE755, INDIRECT(DE755), 0)), "OK", "Invalid"))</f>
        <v/>
      </c>
      <c r="DG755" s="281"/>
      <c r="DH755" s="281"/>
      <c r="DI755" s="281"/>
      <c r="DJ755" s="281" t="b">
        <f>AND(RMDF!DM755&gt;=0, RMDF!DM755&lt;=1-SUM(RMDF!Z755,RMDF!AG755,RMDF!AN755,RMDF!AU755,RMDF!BB755,RMDF!BI755,RMDF!BP755,RMDF!BW755,RMDF!CD755,RMDF!CK755,RMDF!CR755,RMDF!CY755,RMDF!DF755), RMDF!DM755=ROUND(RMDF!DM755,4))</f>
        <v>1</v>
      </c>
      <c r="DK755" s="317">
        <f>RMDF!DK755</f>
        <v>0</v>
      </c>
      <c r="DL755" s="318" t="str">
        <f>IF(DK755=0,"",_xlfn.XLOOKUP(DK755,StatePicklist!$1:$1,StatePicklist!$3:$3,"NA",0))</f>
        <v/>
      </c>
      <c r="DM755" s="297" t="str">
        <f ca="1">IF(RMDF!DL755="", "", IF(ISNUMBER(MATCH(RMDF!DL755, INDIRECT(DL755), 0)), "OK", "Invalid"))</f>
        <v/>
      </c>
      <c r="DN755" s="281"/>
      <c r="DO755" s="281"/>
      <c r="DP755" s="281"/>
      <c r="DQ755" s="281" t="b">
        <f>AND(RMDF!DT755&gt;=0, RMDF!DT755&lt;=1-SUM(RMDF!Z755,RMDF!AG755,RMDF!AN755,RMDF!AU755,RMDF!BB755,RMDF!BI755,RMDF!BP755,RMDF!BW755,RMDF!CD755,RMDF!CK755,RMDF!CR755,RMDF!CY755,RMDF!DF755,RMDF!DM755), RMDF!DT755=ROUND(RMDF!DT755,4))</f>
        <v>1</v>
      </c>
      <c r="DR755" s="317">
        <f>RMDF!DR755</f>
        <v>0</v>
      </c>
      <c r="DS755" s="318" t="str">
        <f>IF(DR755=0,"",_xlfn.XLOOKUP(DR755,StatePicklist!$1:$1,StatePicklist!$3:$3,"NA",0))</f>
        <v/>
      </c>
      <c r="DT755" s="297" t="str">
        <f ca="1">IF(RMDF!DS755="", "", IF(ISNUMBER(MATCH(RMDF!DS755, INDIRECT(DS755), 0)), "OK", "Invalid"))</f>
        <v/>
      </c>
      <c r="DU755" s="281"/>
      <c r="DV755" s="281"/>
      <c r="DW755" s="281"/>
      <c r="DX755" s="281" t="b">
        <f>AND(RMDF!EA755&gt;=0, RMDF!EA755&lt;=1-SUM(RMDF!Z755,RMDF!AG755,RMDF!AN755,RMDF!AU755,RMDF!BB755,RMDF!BI755,RMDF!BP755,RMDF!BW755,RMDF!CD755,RMDF!CK755,RMDF!CR755,RMDF!CY755,RMDF!DF755,RMDF!DM755,RMDF!DT755), RMDF!EA755=ROUND(RMDF!EA755,4))</f>
        <v>1</v>
      </c>
      <c r="DY755" s="317">
        <f>RMDF!DY755</f>
        <v>0</v>
      </c>
      <c r="DZ755" s="318" t="str">
        <f>IF(DY755=0,"",_xlfn.XLOOKUP(DY755,StatePicklist!$1:$1,StatePicklist!$3:$3,"NA",0))</f>
        <v/>
      </c>
      <c r="EA755" s="297" t="str">
        <f ca="1">IF(RMDF!DZ755="", "", IF(ISNUMBER(MATCH(RMDF!DZ755, INDIRECT(DZ755), 0)), "OK", "Invalid"))</f>
        <v/>
      </c>
      <c r="EB755" s="281"/>
      <c r="EC755" s="281"/>
      <c r="ED755" s="281"/>
      <c r="EE755" s="281" t="b">
        <f>AND(RMDF!EH755&gt;=0, RMDF!EH755&lt;=1-SUM(RMDF!Z755,RMDF!AG755,RMDF!AN755,RMDF!AU755,RMDF!BB755,RMDF!BI755,RMDF!BP755,RMDF!BW755,RMDF!CD755,RMDF!CK755,RMDF!CR755,RMDF!CY755,RMDF!DF755,RMDF!DM755,RMDF!DT755,RMDF!EA755), RMDF!EH755=ROUND(RMDF!EH755,4))</f>
        <v>1</v>
      </c>
      <c r="EF755" s="317">
        <f>RMDF!EF755</f>
        <v>0</v>
      </c>
      <c r="EG755" s="318" t="str">
        <f>IF(EF755=0,"",_xlfn.XLOOKUP(EF755,StatePicklist!$1:$1,StatePicklist!$3:$3,"NA",0))</f>
        <v/>
      </c>
      <c r="EH755" s="297" t="str">
        <f ca="1">IF(RMDF!EG755="", "", IF(ISNUMBER(MATCH(RMDF!EG755, INDIRECT(EG755), 0)), "OK", "Invalid"))</f>
        <v/>
      </c>
      <c r="EI755" s="281"/>
      <c r="EJ755" s="281"/>
      <c r="EK755" s="281"/>
      <c r="EL755" s="281" t="b">
        <f>AND(RMDF!EO755&gt;=0, RMDF!EO755&lt;=1-SUM(RMDF!Z755,RMDF!AG755,RMDF!AN755,RMDF!AU755,RMDF!BB755,RMDF!BI755,RMDF!BP755,RMDF!BW755,RMDF!CD755,RMDF!CK755,RMDF!CR755,RMDF!CY755,RMDF!DF755,RMDF!DM755,RMDF!DT755,RMDF!EA755,RMDF!EH755), RMDF!EO755=ROUND(RMDF!EO755,4))</f>
        <v>1</v>
      </c>
      <c r="EM755" s="317">
        <f>RMDF!EM755</f>
        <v>0</v>
      </c>
      <c r="EN755" s="318" t="str">
        <f>IF(EM755=0,"",_xlfn.XLOOKUP(EM755,StatePicklist!$1:$1,StatePicklist!$3:$3,"NA",0))</f>
        <v/>
      </c>
      <c r="EO755" s="297" t="str">
        <f ca="1">IF(RMDF!EN755="", "", IF(ISNUMBER(MATCH(RMDF!EN755, INDIRECT(EN755), 0)), "OK", "Invalid"))</f>
        <v/>
      </c>
      <c r="EP755" s="281"/>
      <c r="EQ755" s="281"/>
      <c r="ER755" s="281"/>
      <c r="ES755" s="281" t="b">
        <f>AND(RMDF!EV755&gt;=0, RMDF!EV755&lt;=1-SUM(RMDF!Z755,RMDF!AG755,RMDF!AN755,RMDF!AU755,RMDF!BB755,RMDF!BI755,RMDF!BP755,RMDF!BW755,RMDF!CD755,RMDF!CK755,RMDF!CR755,RMDF!CY755,RMDF!DF755,RMDF!DM755,RMDF!DT755,RMDF!EA755,RMDF!EH755,RMDF!EO755), RMDF!EV755=ROUND(RMDF!EV755,4))</f>
        <v>1</v>
      </c>
      <c r="ET755" s="317">
        <f>RMDF!ET755</f>
        <v>0</v>
      </c>
      <c r="EU755" s="318" t="str">
        <f>IF(ET755=0,"",_xlfn.XLOOKUP(ET755,StatePicklist!$1:$1,StatePicklist!$3:$3,"NA",0))</f>
        <v/>
      </c>
      <c r="EV755" s="297" t="str">
        <f ca="1">IF(RMDF!EU755="", "", IF(ISNUMBER(MATCH(RMDF!EU755, INDIRECT(EU755), 0)), "OK", "Invalid"))</f>
        <v/>
      </c>
      <c r="EW755" s="281"/>
      <c r="EX755" s="281"/>
      <c r="EY755" s="281"/>
      <c r="EZ755" s="281" t="b">
        <f>AND(RMDF!FC755&gt;=0, RMDF!FC755&lt;=1-SUM(RMDF!Z755,RMDF!AG755,RMDF!AN755,RMDF!AU755,RMDF!BB755,RMDF!BI755,RMDF!BP755,RMDF!BW755,RMDF!CD755,RMDF!CK755,RMDF!CR755,RMDF!CY755,RMDF!DF755,RMDF!DM755,RMDF!DT755,RMDF!EA755,RMDF!EH755,RMDF!EO755,RMDF!EV755), RMDF!FC755=ROUND(RMDF!FC755,4))</f>
        <v>1</v>
      </c>
      <c r="FA755" s="317">
        <f>RMDF!FA755</f>
        <v>0</v>
      </c>
      <c r="FB755" s="318" t="str">
        <f>IF(FA755=0,"",_xlfn.XLOOKUP(FA755,StatePicklist!$1:$1,StatePicklist!$3:$3,"NA",0))</f>
        <v/>
      </c>
      <c r="FC755" s="297" t="str">
        <f ca="1">IF(RMDF!FB755="", "", IF(ISNUMBER(MATCH(RMDF!FB755, INDIRECT(FB755), 0)), "OK", "Invalid"))</f>
        <v/>
      </c>
    </row>
    <row r="756" spans="1:159" s="205" customFormat="1" ht="39.9" customHeight="1" x14ac:dyDescent="0.25">
      <c r="A756" s="206"/>
      <c r="B756" s="196"/>
      <c r="C756" s="197"/>
      <c r="D756" s="198"/>
      <c r="E756" s="199"/>
      <c r="F756" s="200"/>
      <c r="G756" s="201"/>
      <c r="H756" s="292"/>
      <c r="I756" s="305">
        <f>RMDF!I756</f>
        <v>0</v>
      </c>
      <c r="J756" s="305" t="str">
        <f>IF(I756=ProductCode!$B$30,"PDReclPost",IF(OR(I756=ProductCode!$C$30,I756=ProductCode!$E$30,I756=ProductCode!$G$30),"PDPreCon",IF(OR(I756=ProductCode!$D$30,I756=ProductCode!$F$30),"PDNotReclPost","")))</f>
        <v/>
      </c>
      <c r="K756" s="305" t="str">
        <f t="shared" si="42"/>
        <v/>
      </c>
      <c r="L756" s="289"/>
      <c r="M756" s="305" t="str">
        <f t="shared" si="42"/>
        <v/>
      </c>
      <c r="N756" s="289" t="b">
        <f>AND(RMDF!N756&gt;=0, RMDF!N756&lt;=1-RMDF!L756, RMDF!N756=ROUND(RMDF!N756,4))</f>
        <v>1</v>
      </c>
      <c r="O756" s="286" t="str">
        <f>IF(P756="","",IF(I756="","",IF(LEFT(I756,13)="Reclaimed pos",RawMaterialCode!$E$569,RawMaterialCode!$E$568)))</f>
        <v>Reclaimed pre-consumer mixed fibers (RM0578)</v>
      </c>
      <c r="P756" s="295">
        <f t="shared" si="43"/>
        <v>1</v>
      </c>
      <c r="Q756" s="202"/>
      <c r="R756" s="203"/>
      <c r="S756" s="204" t="str">
        <f t="shared" si="44"/>
        <v/>
      </c>
      <c r="T756" s="281"/>
      <c r="U756" s="281"/>
      <c r="V756" s="281"/>
      <c r="W756" s="281"/>
      <c r="X756" s="317">
        <f>RMDF!X756</f>
        <v>0</v>
      </c>
      <c r="Y756" s="318" t="str">
        <f>IF(X756=0,"",_xlfn.XLOOKUP(X756,StatePicklist!$1:$1,StatePicklist!$3:$3,"NA",0))</f>
        <v/>
      </c>
      <c r="Z756" s="297" t="str">
        <f ca="1">IF(RMDF!Y756="", "", IF(ISNUMBER(MATCH(RMDF!Y756, INDIRECT(Y756), 0)), "OK", "Invalid"))</f>
        <v/>
      </c>
      <c r="AA756" s="281"/>
      <c r="AB756" s="281"/>
      <c r="AC756" s="281"/>
      <c r="AD756" s="281" t="b">
        <f>AND(RMDF!AG756&gt;=0, RMDF!AG756&lt;=1-RMDF!Z756, RMDF!AG756=ROUND(RMDF!AG756,4))</f>
        <v>1</v>
      </c>
      <c r="AE756" s="317">
        <f>RMDF!AE756</f>
        <v>0</v>
      </c>
      <c r="AF756" s="318" t="str">
        <f>IF(AE756=0,"",_xlfn.XLOOKUP(AE756,StatePicklist!$1:$1,StatePicklist!$3:$3,"NA",0))</f>
        <v/>
      </c>
      <c r="AG756" s="297" t="str">
        <f ca="1">IF(RMDF!AF756="", "", IF(ISNUMBER(MATCH(RMDF!AF756, INDIRECT(AF756), 0)), "OK", "Invalid"))</f>
        <v/>
      </c>
      <c r="AH756" s="281"/>
      <c r="AI756" s="281"/>
      <c r="AJ756" s="281"/>
      <c r="AK756" s="281" t="b">
        <f>AND(RMDF!AN756&gt;=0, RMDF!AN756&lt;=1-SUM(RMDF!Z756,RMDF!AG756), RMDF!AN756=ROUND(RMDF!AN756,4))</f>
        <v>1</v>
      </c>
      <c r="AL756" s="317">
        <f>RMDF!AL756</f>
        <v>0</v>
      </c>
      <c r="AM756" s="318" t="str">
        <f>IF(AL756=0,"",_xlfn.XLOOKUP(AL756,StatePicklist!$1:$1,StatePicklist!$3:$3,"NA",0))</f>
        <v/>
      </c>
      <c r="AN756" s="297" t="str">
        <f ca="1">IF(RMDF!AM756="", "", IF(ISNUMBER(MATCH(RMDF!AM756, INDIRECT(AM756), 0)), "OK", "Invalid"))</f>
        <v/>
      </c>
      <c r="AO756" s="281"/>
      <c r="AP756" s="281"/>
      <c r="AQ756" s="281"/>
      <c r="AR756" s="281" t="b">
        <f>AND(RMDF!AU756&gt;=0, RMDF!AU756&lt;=1-SUM(RMDF!Z756,RMDF!AG756,RMDF!AN756), RMDF!AU756=ROUND(RMDF!AU756,4))</f>
        <v>1</v>
      </c>
      <c r="AS756" s="317">
        <f>RMDF!AS756</f>
        <v>0</v>
      </c>
      <c r="AT756" s="318" t="str">
        <f>IF(AS756=0,"",_xlfn.XLOOKUP(AS756,StatePicklist!$1:$1,StatePicklist!$3:$3,"NA",0))</f>
        <v/>
      </c>
      <c r="AU756" s="297" t="str">
        <f ca="1">IF(RMDF!AT756="", "", IF(ISNUMBER(MATCH(RMDF!AT756, INDIRECT(AT756), 0)), "OK", "Invalid"))</f>
        <v/>
      </c>
      <c r="AV756" s="281"/>
      <c r="AW756" s="281"/>
      <c r="AX756" s="281"/>
      <c r="AY756" s="281" t="b">
        <f>AND(RMDF!BB756&gt;=0, RMDF!BB756&lt;=1-SUM(RMDF!Z756,RMDF!AG756,RMDF!AN756,RMDF!AU756), RMDF!BB756=ROUND(RMDF!BB756,4))</f>
        <v>1</v>
      </c>
      <c r="AZ756" s="317">
        <f>RMDF!AZ756</f>
        <v>0</v>
      </c>
      <c r="BA756" s="318" t="str">
        <f>IF(AZ756=0,"",_xlfn.XLOOKUP(AZ756,StatePicklist!$1:$1,StatePicklist!$3:$3,"NA",0))</f>
        <v/>
      </c>
      <c r="BB756" s="297" t="str">
        <f ca="1">IF(RMDF!BA756="", "", IF(ISNUMBER(MATCH(RMDF!BA756, INDIRECT(BA756), 0)), "OK", "Invalid"))</f>
        <v/>
      </c>
      <c r="BC756" s="281"/>
      <c r="BD756" s="281"/>
      <c r="BE756" s="281"/>
      <c r="BF756" s="281" t="b">
        <f>AND(RMDF!BI756&gt;=0, RMDF!BI756&lt;=1-SUM(RMDF!Z756,RMDF!AG756,RMDF!AN756,RMDF!AU756,RMDF!BB756), RMDF!BI756=ROUND(RMDF!BI756,4))</f>
        <v>1</v>
      </c>
      <c r="BG756" s="317">
        <f>RMDF!BG756</f>
        <v>0</v>
      </c>
      <c r="BH756" s="318" t="str">
        <f>IF(BG756=0,"",_xlfn.XLOOKUP(BG756,StatePicklist!$1:$1,StatePicklist!$3:$3,"NA",0))</f>
        <v/>
      </c>
      <c r="BI756" s="297" t="str">
        <f ca="1">IF(RMDF!BH756="", "", IF(ISNUMBER(MATCH(RMDF!BH756, INDIRECT(BH756), 0)), "OK", "Invalid"))</f>
        <v/>
      </c>
      <c r="BJ756" s="281"/>
      <c r="BK756" s="281"/>
      <c r="BL756" s="281"/>
      <c r="BM756" s="281" t="b">
        <f>AND(RMDF!BP756&gt;=0, RMDF!BP756&lt;=1-SUM(RMDF!Z756,RMDF!AG756,RMDF!AN756,RMDF!AU756,RMDF!BB756,RMDF!BI756), RMDF!BP756=ROUND(RMDF!BP756,4))</f>
        <v>1</v>
      </c>
      <c r="BN756" s="317">
        <f>RMDF!BN756</f>
        <v>0</v>
      </c>
      <c r="BO756" s="318" t="str">
        <f>IF(BN756=0,"",_xlfn.XLOOKUP(BN756,StatePicklist!$1:$1,StatePicklist!$3:$3,"NA",0))</f>
        <v/>
      </c>
      <c r="BP756" s="297" t="str">
        <f ca="1">IF(RMDF!BO756="", "", IF(ISNUMBER(MATCH(RMDF!BO756, INDIRECT(BO756), 0)), "OK", "Invalid"))</f>
        <v/>
      </c>
      <c r="BQ756" s="281"/>
      <c r="BR756" s="281"/>
      <c r="BS756" s="281"/>
      <c r="BT756" s="281" t="b">
        <f>AND(RMDF!BW756&gt;=0, RMDF!BW756&lt;=1-SUM(RMDF!Z756,RMDF!AG756,RMDF!AN756,RMDF!AU756,RMDF!BB756,RMDF!BI756,RMDF!BP756), RMDF!BW756=ROUND(RMDF!BW756,4))</f>
        <v>1</v>
      </c>
      <c r="BU756" s="317">
        <f>RMDF!BU756</f>
        <v>0</v>
      </c>
      <c r="BV756" s="318" t="str">
        <f>IF(BU756=0,"",_xlfn.XLOOKUP(BU756,StatePicklist!$1:$1,StatePicklist!$3:$3,"NA",0))</f>
        <v/>
      </c>
      <c r="BW756" s="297" t="str">
        <f ca="1">IF(RMDF!BV756="", "", IF(ISNUMBER(MATCH(RMDF!BV756, INDIRECT(BV756), 0)), "OK", "Invalid"))</f>
        <v/>
      </c>
      <c r="BX756" s="281"/>
      <c r="BY756" s="281"/>
      <c r="BZ756" s="281"/>
      <c r="CA756" s="281" t="b">
        <f>AND(RMDF!CD756&gt;=0, RMDF!CD756&lt;=1-SUM(RMDF!Z756,RMDF!AG756,RMDF!AN756,RMDF!AU756,RMDF!BB756,RMDF!BI756,RMDF!BP756,RMDF!BW756), RMDF!CD756=ROUND(RMDF!CD756,4))</f>
        <v>1</v>
      </c>
      <c r="CB756" s="317">
        <f>RMDF!CB756</f>
        <v>0</v>
      </c>
      <c r="CC756" s="318" t="str">
        <f>IF(CB756=0,"",_xlfn.XLOOKUP(CB756,StatePicklist!$1:$1,StatePicklist!$3:$3,"NA",0))</f>
        <v/>
      </c>
      <c r="CD756" s="297" t="str">
        <f ca="1">IF(RMDF!CC756="", "", IF(ISNUMBER(MATCH(RMDF!CC756, INDIRECT(CC756), 0)), "OK", "Invalid"))</f>
        <v/>
      </c>
      <c r="CE756" s="281"/>
      <c r="CF756" s="281"/>
      <c r="CG756" s="281"/>
      <c r="CH756" s="281" t="b">
        <f>AND(RMDF!CK756&gt;=0, RMDF!CK756&lt;=1-SUM(RMDF!Z756,RMDF!AG756,RMDF!AN756,RMDF!AU756,RMDF!BB756,RMDF!BI756,RMDF!BP756,RMDF!BW756,RMDF!CD756), RMDF!CK756=ROUND(RMDF!CK756,4))</f>
        <v>1</v>
      </c>
      <c r="CI756" s="317">
        <f>RMDF!CI756</f>
        <v>0</v>
      </c>
      <c r="CJ756" s="318" t="str">
        <f>IF(CI756=0,"",_xlfn.XLOOKUP(CI756,StatePicklist!$1:$1,StatePicklist!$3:$3,"NA",0))</f>
        <v/>
      </c>
      <c r="CK756" s="297" t="str">
        <f ca="1">IF(RMDF!CJ756="", "", IF(ISNUMBER(MATCH(RMDF!CJ756, INDIRECT(CJ756), 0)), "OK", "Invalid"))</f>
        <v/>
      </c>
      <c r="CL756" s="281"/>
      <c r="CM756" s="281"/>
      <c r="CN756" s="281"/>
      <c r="CO756" s="281" t="b">
        <f>AND(RMDF!CR756&gt;=0, RMDF!CR756&lt;=1-SUM(RMDF!Z756,RMDF!AG756,RMDF!AN756,RMDF!AU756,RMDF!BB756,RMDF!BI756,RMDF!BP756,RMDF!BW756,RMDF!CD756,RMDF!CK756), RMDF!CR756=ROUND(RMDF!CR756,4))</f>
        <v>1</v>
      </c>
      <c r="CP756" s="317">
        <f>RMDF!CP756</f>
        <v>0</v>
      </c>
      <c r="CQ756" s="318" t="str">
        <f>IF(CP756=0,"",_xlfn.XLOOKUP(CP756,StatePicklist!$1:$1,StatePicklist!$3:$3,"NA",0))</f>
        <v/>
      </c>
      <c r="CR756" s="297" t="str">
        <f ca="1">IF(RMDF!CQ756="", "", IF(ISNUMBER(MATCH(RMDF!CQ756, INDIRECT(CQ756), 0)), "OK", "Invalid"))</f>
        <v/>
      </c>
      <c r="CS756" s="281"/>
      <c r="CT756" s="281"/>
      <c r="CU756" s="281"/>
      <c r="CV756" s="281" t="b">
        <f>AND(RMDF!CY756&gt;=0, RMDF!CY756&lt;=1-SUM(RMDF!Z756,RMDF!AG756,RMDF!AN756,RMDF!AU756,RMDF!BB756,RMDF!BI756,RMDF!BP756,RMDF!BW756,RMDF!CD756,RMDF!CK756,RMDF!CR756), RMDF!CY756=ROUND(RMDF!CY756,4))</f>
        <v>1</v>
      </c>
      <c r="CW756" s="317">
        <f>RMDF!CW756</f>
        <v>0</v>
      </c>
      <c r="CX756" s="318" t="str">
        <f>IF(CW756=0,"",_xlfn.XLOOKUP(CW756,StatePicklist!$1:$1,StatePicklist!$3:$3,"NA",0))</f>
        <v/>
      </c>
      <c r="CY756" s="297" t="str">
        <f ca="1">IF(RMDF!CX756="", "", IF(ISNUMBER(MATCH(RMDF!CX756, INDIRECT(CX756), 0)), "OK", "Invalid"))</f>
        <v/>
      </c>
      <c r="CZ756" s="281"/>
      <c r="DA756" s="281"/>
      <c r="DB756" s="281"/>
      <c r="DC756" s="281" t="b">
        <f>AND(RMDF!DF756&gt;=0, RMDF!DF756&lt;=1-SUM(RMDF!Z756,RMDF!AG756,RMDF!AN756,RMDF!AU756,RMDF!BB756,RMDF!BI756,RMDF!BP756,RMDF!BW756,RMDF!CD756,RMDF!CK756,RMDF!CR756,RMDF!CY756), RMDF!DF756=ROUND(RMDF!DF756,4))</f>
        <v>1</v>
      </c>
      <c r="DD756" s="317">
        <f>RMDF!DD756</f>
        <v>0</v>
      </c>
      <c r="DE756" s="318" t="str">
        <f>IF(DD756=0,"",_xlfn.XLOOKUP(DD756,StatePicklist!$1:$1,StatePicklist!$3:$3,"NA",0))</f>
        <v/>
      </c>
      <c r="DF756" s="297" t="str">
        <f ca="1">IF(RMDF!DE756="", "", IF(ISNUMBER(MATCH(RMDF!DE756, INDIRECT(DE756), 0)), "OK", "Invalid"))</f>
        <v/>
      </c>
      <c r="DG756" s="281"/>
      <c r="DH756" s="281"/>
      <c r="DI756" s="281"/>
      <c r="DJ756" s="281" t="b">
        <f>AND(RMDF!DM756&gt;=0, RMDF!DM756&lt;=1-SUM(RMDF!Z756,RMDF!AG756,RMDF!AN756,RMDF!AU756,RMDF!BB756,RMDF!BI756,RMDF!BP756,RMDF!BW756,RMDF!CD756,RMDF!CK756,RMDF!CR756,RMDF!CY756,RMDF!DF756), RMDF!DM756=ROUND(RMDF!DM756,4))</f>
        <v>1</v>
      </c>
      <c r="DK756" s="317">
        <f>RMDF!DK756</f>
        <v>0</v>
      </c>
      <c r="DL756" s="318" t="str">
        <f>IF(DK756=0,"",_xlfn.XLOOKUP(DK756,StatePicklist!$1:$1,StatePicklist!$3:$3,"NA",0))</f>
        <v/>
      </c>
      <c r="DM756" s="297" t="str">
        <f ca="1">IF(RMDF!DL756="", "", IF(ISNUMBER(MATCH(RMDF!DL756, INDIRECT(DL756), 0)), "OK", "Invalid"))</f>
        <v/>
      </c>
      <c r="DN756" s="281"/>
      <c r="DO756" s="281"/>
      <c r="DP756" s="281"/>
      <c r="DQ756" s="281" t="b">
        <f>AND(RMDF!DT756&gt;=0, RMDF!DT756&lt;=1-SUM(RMDF!Z756,RMDF!AG756,RMDF!AN756,RMDF!AU756,RMDF!BB756,RMDF!BI756,RMDF!BP756,RMDF!BW756,RMDF!CD756,RMDF!CK756,RMDF!CR756,RMDF!CY756,RMDF!DF756,RMDF!DM756), RMDF!DT756=ROUND(RMDF!DT756,4))</f>
        <v>1</v>
      </c>
      <c r="DR756" s="317">
        <f>RMDF!DR756</f>
        <v>0</v>
      </c>
      <c r="DS756" s="318" t="str">
        <f>IF(DR756=0,"",_xlfn.XLOOKUP(DR756,StatePicklist!$1:$1,StatePicklist!$3:$3,"NA",0))</f>
        <v/>
      </c>
      <c r="DT756" s="297" t="str">
        <f ca="1">IF(RMDF!DS756="", "", IF(ISNUMBER(MATCH(RMDF!DS756, INDIRECT(DS756), 0)), "OK", "Invalid"))</f>
        <v/>
      </c>
      <c r="DU756" s="281"/>
      <c r="DV756" s="281"/>
      <c r="DW756" s="281"/>
      <c r="DX756" s="281" t="b">
        <f>AND(RMDF!EA756&gt;=0, RMDF!EA756&lt;=1-SUM(RMDF!Z756,RMDF!AG756,RMDF!AN756,RMDF!AU756,RMDF!BB756,RMDF!BI756,RMDF!BP756,RMDF!BW756,RMDF!CD756,RMDF!CK756,RMDF!CR756,RMDF!CY756,RMDF!DF756,RMDF!DM756,RMDF!DT756), RMDF!EA756=ROUND(RMDF!EA756,4))</f>
        <v>1</v>
      </c>
      <c r="DY756" s="317">
        <f>RMDF!DY756</f>
        <v>0</v>
      </c>
      <c r="DZ756" s="318" t="str">
        <f>IF(DY756=0,"",_xlfn.XLOOKUP(DY756,StatePicklist!$1:$1,StatePicklist!$3:$3,"NA",0))</f>
        <v/>
      </c>
      <c r="EA756" s="297" t="str">
        <f ca="1">IF(RMDF!DZ756="", "", IF(ISNUMBER(MATCH(RMDF!DZ756, INDIRECT(DZ756), 0)), "OK", "Invalid"))</f>
        <v/>
      </c>
      <c r="EB756" s="281"/>
      <c r="EC756" s="281"/>
      <c r="ED756" s="281"/>
      <c r="EE756" s="281" t="b">
        <f>AND(RMDF!EH756&gt;=0, RMDF!EH756&lt;=1-SUM(RMDF!Z756,RMDF!AG756,RMDF!AN756,RMDF!AU756,RMDF!BB756,RMDF!BI756,RMDF!BP756,RMDF!BW756,RMDF!CD756,RMDF!CK756,RMDF!CR756,RMDF!CY756,RMDF!DF756,RMDF!DM756,RMDF!DT756,RMDF!EA756), RMDF!EH756=ROUND(RMDF!EH756,4))</f>
        <v>1</v>
      </c>
      <c r="EF756" s="317">
        <f>RMDF!EF756</f>
        <v>0</v>
      </c>
      <c r="EG756" s="318" t="str">
        <f>IF(EF756=0,"",_xlfn.XLOOKUP(EF756,StatePicklist!$1:$1,StatePicklist!$3:$3,"NA",0))</f>
        <v/>
      </c>
      <c r="EH756" s="297" t="str">
        <f ca="1">IF(RMDF!EG756="", "", IF(ISNUMBER(MATCH(RMDF!EG756, INDIRECT(EG756), 0)), "OK", "Invalid"))</f>
        <v/>
      </c>
      <c r="EI756" s="281"/>
      <c r="EJ756" s="281"/>
      <c r="EK756" s="281"/>
      <c r="EL756" s="281" t="b">
        <f>AND(RMDF!EO756&gt;=0, RMDF!EO756&lt;=1-SUM(RMDF!Z756,RMDF!AG756,RMDF!AN756,RMDF!AU756,RMDF!BB756,RMDF!BI756,RMDF!BP756,RMDF!BW756,RMDF!CD756,RMDF!CK756,RMDF!CR756,RMDF!CY756,RMDF!DF756,RMDF!DM756,RMDF!DT756,RMDF!EA756,RMDF!EH756), RMDF!EO756=ROUND(RMDF!EO756,4))</f>
        <v>1</v>
      </c>
      <c r="EM756" s="317">
        <f>RMDF!EM756</f>
        <v>0</v>
      </c>
      <c r="EN756" s="318" t="str">
        <f>IF(EM756=0,"",_xlfn.XLOOKUP(EM756,StatePicklist!$1:$1,StatePicklist!$3:$3,"NA",0))</f>
        <v/>
      </c>
      <c r="EO756" s="297" t="str">
        <f ca="1">IF(RMDF!EN756="", "", IF(ISNUMBER(MATCH(RMDF!EN756, INDIRECT(EN756), 0)), "OK", "Invalid"))</f>
        <v/>
      </c>
      <c r="EP756" s="281"/>
      <c r="EQ756" s="281"/>
      <c r="ER756" s="281"/>
      <c r="ES756" s="281" t="b">
        <f>AND(RMDF!EV756&gt;=0, RMDF!EV756&lt;=1-SUM(RMDF!Z756,RMDF!AG756,RMDF!AN756,RMDF!AU756,RMDF!BB756,RMDF!BI756,RMDF!BP756,RMDF!BW756,RMDF!CD756,RMDF!CK756,RMDF!CR756,RMDF!CY756,RMDF!DF756,RMDF!DM756,RMDF!DT756,RMDF!EA756,RMDF!EH756,RMDF!EO756), RMDF!EV756=ROUND(RMDF!EV756,4))</f>
        <v>1</v>
      </c>
      <c r="ET756" s="317">
        <f>RMDF!ET756</f>
        <v>0</v>
      </c>
      <c r="EU756" s="318" t="str">
        <f>IF(ET756=0,"",_xlfn.XLOOKUP(ET756,StatePicklist!$1:$1,StatePicklist!$3:$3,"NA",0))</f>
        <v/>
      </c>
      <c r="EV756" s="297" t="str">
        <f ca="1">IF(RMDF!EU756="", "", IF(ISNUMBER(MATCH(RMDF!EU756, INDIRECT(EU756), 0)), "OK", "Invalid"))</f>
        <v/>
      </c>
      <c r="EW756" s="281"/>
      <c r="EX756" s="281"/>
      <c r="EY756" s="281"/>
      <c r="EZ756" s="281" t="b">
        <f>AND(RMDF!FC756&gt;=0, RMDF!FC756&lt;=1-SUM(RMDF!Z756,RMDF!AG756,RMDF!AN756,RMDF!AU756,RMDF!BB756,RMDF!BI756,RMDF!BP756,RMDF!BW756,RMDF!CD756,RMDF!CK756,RMDF!CR756,RMDF!CY756,RMDF!DF756,RMDF!DM756,RMDF!DT756,RMDF!EA756,RMDF!EH756,RMDF!EO756,RMDF!EV756), RMDF!FC756=ROUND(RMDF!FC756,4))</f>
        <v>1</v>
      </c>
      <c r="FA756" s="317">
        <f>RMDF!FA756</f>
        <v>0</v>
      </c>
      <c r="FB756" s="318" t="str">
        <f>IF(FA756=0,"",_xlfn.XLOOKUP(FA756,StatePicklist!$1:$1,StatePicklist!$3:$3,"NA",0))</f>
        <v/>
      </c>
      <c r="FC756" s="297" t="str">
        <f ca="1">IF(RMDF!FB756="", "", IF(ISNUMBER(MATCH(RMDF!FB756, INDIRECT(FB756), 0)), "OK", "Invalid"))</f>
        <v/>
      </c>
    </row>
    <row r="757" spans="1:159" s="205" customFormat="1" ht="39.9" customHeight="1" x14ac:dyDescent="0.25">
      <c r="A757" s="206"/>
      <c r="B757" s="196"/>
      <c r="C757" s="197"/>
      <c r="D757" s="198"/>
      <c r="E757" s="199"/>
      <c r="F757" s="200"/>
      <c r="G757" s="201"/>
      <c r="H757" s="292"/>
      <c r="I757" s="305">
        <f>RMDF!I757</f>
        <v>0</v>
      </c>
      <c r="J757" s="305" t="str">
        <f>IF(I757=ProductCode!$B$30,"PDReclPost",IF(OR(I757=ProductCode!$C$30,I757=ProductCode!$E$30,I757=ProductCode!$G$30),"PDPreCon",IF(OR(I757=ProductCode!$D$30,I757=ProductCode!$F$30),"PDNotReclPost","")))</f>
        <v/>
      </c>
      <c r="K757" s="305" t="str">
        <f t="shared" si="42"/>
        <v/>
      </c>
      <c r="L757" s="289"/>
      <c r="M757" s="305" t="str">
        <f t="shared" si="42"/>
        <v/>
      </c>
      <c r="N757" s="289" t="b">
        <f>AND(RMDF!N757&gt;=0, RMDF!N757&lt;=1-RMDF!L757, RMDF!N757=ROUND(RMDF!N757,4))</f>
        <v>1</v>
      </c>
      <c r="O757" s="286" t="str">
        <f>IF(P757="","",IF(I757="","",IF(LEFT(I757,13)="Reclaimed pos",RawMaterialCode!$E$569,RawMaterialCode!$E$568)))</f>
        <v>Reclaimed pre-consumer mixed fibers (RM0578)</v>
      </c>
      <c r="P757" s="295">
        <f t="shared" si="43"/>
        <v>1</v>
      </c>
      <c r="Q757" s="202"/>
      <c r="R757" s="203"/>
      <c r="S757" s="204" t="str">
        <f t="shared" si="44"/>
        <v/>
      </c>
      <c r="T757" s="281"/>
      <c r="U757" s="281"/>
      <c r="V757" s="281"/>
      <c r="W757" s="281"/>
      <c r="X757" s="317">
        <f>RMDF!X757</f>
        <v>0</v>
      </c>
      <c r="Y757" s="318" t="str">
        <f>IF(X757=0,"",_xlfn.XLOOKUP(X757,StatePicklist!$1:$1,StatePicklist!$3:$3,"NA",0))</f>
        <v/>
      </c>
      <c r="Z757" s="297" t="str">
        <f ca="1">IF(RMDF!Y757="", "", IF(ISNUMBER(MATCH(RMDF!Y757, INDIRECT(Y757), 0)), "OK", "Invalid"))</f>
        <v/>
      </c>
      <c r="AA757" s="281"/>
      <c r="AB757" s="281"/>
      <c r="AC757" s="281"/>
      <c r="AD757" s="281" t="b">
        <f>AND(RMDF!AG757&gt;=0, RMDF!AG757&lt;=1-RMDF!Z757, RMDF!AG757=ROUND(RMDF!AG757,4))</f>
        <v>1</v>
      </c>
      <c r="AE757" s="317">
        <f>RMDF!AE757</f>
        <v>0</v>
      </c>
      <c r="AF757" s="318" t="str">
        <f>IF(AE757=0,"",_xlfn.XLOOKUP(AE757,StatePicklist!$1:$1,StatePicklist!$3:$3,"NA",0))</f>
        <v/>
      </c>
      <c r="AG757" s="297" t="str">
        <f ca="1">IF(RMDF!AF757="", "", IF(ISNUMBER(MATCH(RMDF!AF757, INDIRECT(AF757), 0)), "OK", "Invalid"))</f>
        <v/>
      </c>
      <c r="AH757" s="281"/>
      <c r="AI757" s="281"/>
      <c r="AJ757" s="281"/>
      <c r="AK757" s="281" t="b">
        <f>AND(RMDF!AN757&gt;=0, RMDF!AN757&lt;=1-SUM(RMDF!Z757,RMDF!AG757), RMDF!AN757=ROUND(RMDF!AN757,4))</f>
        <v>1</v>
      </c>
      <c r="AL757" s="317">
        <f>RMDF!AL757</f>
        <v>0</v>
      </c>
      <c r="AM757" s="318" t="str">
        <f>IF(AL757=0,"",_xlfn.XLOOKUP(AL757,StatePicklist!$1:$1,StatePicklist!$3:$3,"NA",0))</f>
        <v/>
      </c>
      <c r="AN757" s="297" t="str">
        <f ca="1">IF(RMDF!AM757="", "", IF(ISNUMBER(MATCH(RMDF!AM757, INDIRECT(AM757), 0)), "OK", "Invalid"))</f>
        <v/>
      </c>
      <c r="AO757" s="281"/>
      <c r="AP757" s="281"/>
      <c r="AQ757" s="281"/>
      <c r="AR757" s="281" t="b">
        <f>AND(RMDF!AU757&gt;=0, RMDF!AU757&lt;=1-SUM(RMDF!Z757,RMDF!AG757,RMDF!AN757), RMDF!AU757=ROUND(RMDF!AU757,4))</f>
        <v>1</v>
      </c>
      <c r="AS757" s="317">
        <f>RMDF!AS757</f>
        <v>0</v>
      </c>
      <c r="AT757" s="318" t="str">
        <f>IF(AS757=0,"",_xlfn.XLOOKUP(AS757,StatePicklist!$1:$1,StatePicklist!$3:$3,"NA",0))</f>
        <v/>
      </c>
      <c r="AU757" s="297" t="str">
        <f ca="1">IF(RMDF!AT757="", "", IF(ISNUMBER(MATCH(RMDF!AT757, INDIRECT(AT757), 0)), "OK", "Invalid"))</f>
        <v/>
      </c>
      <c r="AV757" s="281"/>
      <c r="AW757" s="281"/>
      <c r="AX757" s="281"/>
      <c r="AY757" s="281" t="b">
        <f>AND(RMDF!BB757&gt;=0, RMDF!BB757&lt;=1-SUM(RMDF!Z757,RMDF!AG757,RMDF!AN757,RMDF!AU757), RMDF!BB757=ROUND(RMDF!BB757,4))</f>
        <v>1</v>
      </c>
      <c r="AZ757" s="317">
        <f>RMDF!AZ757</f>
        <v>0</v>
      </c>
      <c r="BA757" s="318" t="str">
        <f>IF(AZ757=0,"",_xlfn.XLOOKUP(AZ757,StatePicklist!$1:$1,StatePicklist!$3:$3,"NA",0))</f>
        <v/>
      </c>
      <c r="BB757" s="297" t="str">
        <f ca="1">IF(RMDF!BA757="", "", IF(ISNUMBER(MATCH(RMDF!BA757, INDIRECT(BA757), 0)), "OK", "Invalid"))</f>
        <v/>
      </c>
      <c r="BC757" s="281"/>
      <c r="BD757" s="281"/>
      <c r="BE757" s="281"/>
      <c r="BF757" s="281" t="b">
        <f>AND(RMDF!BI757&gt;=0, RMDF!BI757&lt;=1-SUM(RMDF!Z757,RMDF!AG757,RMDF!AN757,RMDF!AU757,RMDF!BB757), RMDF!BI757=ROUND(RMDF!BI757,4))</f>
        <v>1</v>
      </c>
      <c r="BG757" s="317">
        <f>RMDF!BG757</f>
        <v>0</v>
      </c>
      <c r="BH757" s="318" t="str">
        <f>IF(BG757=0,"",_xlfn.XLOOKUP(BG757,StatePicklist!$1:$1,StatePicklist!$3:$3,"NA",0))</f>
        <v/>
      </c>
      <c r="BI757" s="297" t="str">
        <f ca="1">IF(RMDF!BH757="", "", IF(ISNUMBER(MATCH(RMDF!BH757, INDIRECT(BH757), 0)), "OK", "Invalid"))</f>
        <v/>
      </c>
      <c r="BJ757" s="281"/>
      <c r="BK757" s="281"/>
      <c r="BL757" s="281"/>
      <c r="BM757" s="281" t="b">
        <f>AND(RMDF!BP757&gt;=0, RMDF!BP757&lt;=1-SUM(RMDF!Z757,RMDF!AG757,RMDF!AN757,RMDF!AU757,RMDF!BB757,RMDF!BI757), RMDF!BP757=ROUND(RMDF!BP757,4))</f>
        <v>1</v>
      </c>
      <c r="BN757" s="317">
        <f>RMDF!BN757</f>
        <v>0</v>
      </c>
      <c r="BO757" s="318" t="str">
        <f>IF(BN757=0,"",_xlfn.XLOOKUP(BN757,StatePicklist!$1:$1,StatePicklist!$3:$3,"NA",0))</f>
        <v/>
      </c>
      <c r="BP757" s="297" t="str">
        <f ca="1">IF(RMDF!BO757="", "", IF(ISNUMBER(MATCH(RMDF!BO757, INDIRECT(BO757), 0)), "OK", "Invalid"))</f>
        <v/>
      </c>
      <c r="BQ757" s="281"/>
      <c r="BR757" s="281"/>
      <c r="BS757" s="281"/>
      <c r="BT757" s="281" t="b">
        <f>AND(RMDF!BW757&gt;=0, RMDF!BW757&lt;=1-SUM(RMDF!Z757,RMDF!AG757,RMDF!AN757,RMDF!AU757,RMDF!BB757,RMDF!BI757,RMDF!BP757), RMDF!BW757=ROUND(RMDF!BW757,4))</f>
        <v>1</v>
      </c>
      <c r="BU757" s="317">
        <f>RMDF!BU757</f>
        <v>0</v>
      </c>
      <c r="BV757" s="318" t="str">
        <f>IF(BU757=0,"",_xlfn.XLOOKUP(BU757,StatePicklist!$1:$1,StatePicklist!$3:$3,"NA",0))</f>
        <v/>
      </c>
      <c r="BW757" s="297" t="str">
        <f ca="1">IF(RMDF!BV757="", "", IF(ISNUMBER(MATCH(RMDF!BV757, INDIRECT(BV757), 0)), "OK", "Invalid"))</f>
        <v/>
      </c>
      <c r="BX757" s="281"/>
      <c r="BY757" s="281"/>
      <c r="BZ757" s="281"/>
      <c r="CA757" s="281" t="b">
        <f>AND(RMDF!CD757&gt;=0, RMDF!CD757&lt;=1-SUM(RMDF!Z757,RMDF!AG757,RMDF!AN757,RMDF!AU757,RMDF!BB757,RMDF!BI757,RMDF!BP757,RMDF!BW757), RMDF!CD757=ROUND(RMDF!CD757,4))</f>
        <v>1</v>
      </c>
      <c r="CB757" s="317">
        <f>RMDF!CB757</f>
        <v>0</v>
      </c>
      <c r="CC757" s="318" t="str">
        <f>IF(CB757=0,"",_xlfn.XLOOKUP(CB757,StatePicklist!$1:$1,StatePicklist!$3:$3,"NA",0))</f>
        <v/>
      </c>
      <c r="CD757" s="297" t="str">
        <f ca="1">IF(RMDF!CC757="", "", IF(ISNUMBER(MATCH(RMDF!CC757, INDIRECT(CC757), 0)), "OK", "Invalid"))</f>
        <v/>
      </c>
      <c r="CE757" s="281"/>
      <c r="CF757" s="281"/>
      <c r="CG757" s="281"/>
      <c r="CH757" s="281" t="b">
        <f>AND(RMDF!CK757&gt;=0, RMDF!CK757&lt;=1-SUM(RMDF!Z757,RMDF!AG757,RMDF!AN757,RMDF!AU757,RMDF!BB757,RMDF!BI757,RMDF!BP757,RMDF!BW757,RMDF!CD757), RMDF!CK757=ROUND(RMDF!CK757,4))</f>
        <v>1</v>
      </c>
      <c r="CI757" s="317">
        <f>RMDF!CI757</f>
        <v>0</v>
      </c>
      <c r="CJ757" s="318" t="str">
        <f>IF(CI757=0,"",_xlfn.XLOOKUP(CI757,StatePicklist!$1:$1,StatePicklist!$3:$3,"NA",0))</f>
        <v/>
      </c>
      <c r="CK757" s="297" t="str">
        <f ca="1">IF(RMDF!CJ757="", "", IF(ISNUMBER(MATCH(RMDF!CJ757, INDIRECT(CJ757), 0)), "OK", "Invalid"))</f>
        <v/>
      </c>
      <c r="CL757" s="281"/>
      <c r="CM757" s="281"/>
      <c r="CN757" s="281"/>
      <c r="CO757" s="281" t="b">
        <f>AND(RMDF!CR757&gt;=0, RMDF!CR757&lt;=1-SUM(RMDF!Z757,RMDF!AG757,RMDF!AN757,RMDF!AU757,RMDF!BB757,RMDF!BI757,RMDF!BP757,RMDF!BW757,RMDF!CD757,RMDF!CK757), RMDF!CR757=ROUND(RMDF!CR757,4))</f>
        <v>1</v>
      </c>
      <c r="CP757" s="317">
        <f>RMDF!CP757</f>
        <v>0</v>
      </c>
      <c r="CQ757" s="318" t="str">
        <f>IF(CP757=0,"",_xlfn.XLOOKUP(CP757,StatePicklist!$1:$1,StatePicklist!$3:$3,"NA",0))</f>
        <v/>
      </c>
      <c r="CR757" s="297" t="str">
        <f ca="1">IF(RMDF!CQ757="", "", IF(ISNUMBER(MATCH(RMDF!CQ757, INDIRECT(CQ757), 0)), "OK", "Invalid"))</f>
        <v/>
      </c>
      <c r="CS757" s="281"/>
      <c r="CT757" s="281"/>
      <c r="CU757" s="281"/>
      <c r="CV757" s="281" t="b">
        <f>AND(RMDF!CY757&gt;=0, RMDF!CY757&lt;=1-SUM(RMDF!Z757,RMDF!AG757,RMDF!AN757,RMDF!AU757,RMDF!BB757,RMDF!BI757,RMDF!BP757,RMDF!BW757,RMDF!CD757,RMDF!CK757,RMDF!CR757), RMDF!CY757=ROUND(RMDF!CY757,4))</f>
        <v>1</v>
      </c>
      <c r="CW757" s="317">
        <f>RMDF!CW757</f>
        <v>0</v>
      </c>
      <c r="CX757" s="318" t="str">
        <f>IF(CW757=0,"",_xlfn.XLOOKUP(CW757,StatePicklist!$1:$1,StatePicklist!$3:$3,"NA",0))</f>
        <v/>
      </c>
      <c r="CY757" s="297" t="str">
        <f ca="1">IF(RMDF!CX757="", "", IF(ISNUMBER(MATCH(RMDF!CX757, INDIRECT(CX757), 0)), "OK", "Invalid"))</f>
        <v/>
      </c>
      <c r="CZ757" s="281"/>
      <c r="DA757" s="281"/>
      <c r="DB757" s="281"/>
      <c r="DC757" s="281" t="b">
        <f>AND(RMDF!DF757&gt;=0, RMDF!DF757&lt;=1-SUM(RMDF!Z757,RMDF!AG757,RMDF!AN757,RMDF!AU757,RMDF!BB757,RMDF!BI757,RMDF!BP757,RMDF!BW757,RMDF!CD757,RMDF!CK757,RMDF!CR757,RMDF!CY757), RMDF!DF757=ROUND(RMDF!DF757,4))</f>
        <v>1</v>
      </c>
      <c r="DD757" s="317">
        <f>RMDF!DD757</f>
        <v>0</v>
      </c>
      <c r="DE757" s="318" t="str">
        <f>IF(DD757=0,"",_xlfn.XLOOKUP(DD757,StatePicklist!$1:$1,StatePicklist!$3:$3,"NA",0))</f>
        <v/>
      </c>
      <c r="DF757" s="297" t="str">
        <f ca="1">IF(RMDF!DE757="", "", IF(ISNUMBER(MATCH(RMDF!DE757, INDIRECT(DE757), 0)), "OK", "Invalid"))</f>
        <v/>
      </c>
      <c r="DG757" s="281"/>
      <c r="DH757" s="281"/>
      <c r="DI757" s="281"/>
      <c r="DJ757" s="281" t="b">
        <f>AND(RMDF!DM757&gt;=0, RMDF!DM757&lt;=1-SUM(RMDF!Z757,RMDF!AG757,RMDF!AN757,RMDF!AU757,RMDF!BB757,RMDF!BI757,RMDF!BP757,RMDF!BW757,RMDF!CD757,RMDF!CK757,RMDF!CR757,RMDF!CY757,RMDF!DF757), RMDF!DM757=ROUND(RMDF!DM757,4))</f>
        <v>1</v>
      </c>
      <c r="DK757" s="317">
        <f>RMDF!DK757</f>
        <v>0</v>
      </c>
      <c r="DL757" s="318" t="str">
        <f>IF(DK757=0,"",_xlfn.XLOOKUP(DK757,StatePicklist!$1:$1,StatePicklist!$3:$3,"NA",0))</f>
        <v/>
      </c>
      <c r="DM757" s="297" t="str">
        <f ca="1">IF(RMDF!DL757="", "", IF(ISNUMBER(MATCH(RMDF!DL757, INDIRECT(DL757), 0)), "OK", "Invalid"))</f>
        <v/>
      </c>
      <c r="DN757" s="281"/>
      <c r="DO757" s="281"/>
      <c r="DP757" s="281"/>
      <c r="DQ757" s="281" t="b">
        <f>AND(RMDF!DT757&gt;=0, RMDF!DT757&lt;=1-SUM(RMDF!Z757,RMDF!AG757,RMDF!AN757,RMDF!AU757,RMDF!BB757,RMDF!BI757,RMDF!BP757,RMDF!BW757,RMDF!CD757,RMDF!CK757,RMDF!CR757,RMDF!CY757,RMDF!DF757,RMDF!DM757), RMDF!DT757=ROUND(RMDF!DT757,4))</f>
        <v>1</v>
      </c>
      <c r="DR757" s="317">
        <f>RMDF!DR757</f>
        <v>0</v>
      </c>
      <c r="DS757" s="318" t="str">
        <f>IF(DR757=0,"",_xlfn.XLOOKUP(DR757,StatePicklist!$1:$1,StatePicklist!$3:$3,"NA",0))</f>
        <v/>
      </c>
      <c r="DT757" s="297" t="str">
        <f ca="1">IF(RMDF!DS757="", "", IF(ISNUMBER(MATCH(RMDF!DS757, INDIRECT(DS757), 0)), "OK", "Invalid"))</f>
        <v/>
      </c>
      <c r="DU757" s="281"/>
      <c r="DV757" s="281"/>
      <c r="DW757" s="281"/>
      <c r="DX757" s="281" t="b">
        <f>AND(RMDF!EA757&gt;=0, RMDF!EA757&lt;=1-SUM(RMDF!Z757,RMDF!AG757,RMDF!AN757,RMDF!AU757,RMDF!BB757,RMDF!BI757,RMDF!BP757,RMDF!BW757,RMDF!CD757,RMDF!CK757,RMDF!CR757,RMDF!CY757,RMDF!DF757,RMDF!DM757,RMDF!DT757), RMDF!EA757=ROUND(RMDF!EA757,4))</f>
        <v>1</v>
      </c>
      <c r="DY757" s="317">
        <f>RMDF!DY757</f>
        <v>0</v>
      </c>
      <c r="DZ757" s="318" t="str">
        <f>IF(DY757=0,"",_xlfn.XLOOKUP(DY757,StatePicklist!$1:$1,StatePicklist!$3:$3,"NA",0))</f>
        <v/>
      </c>
      <c r="EA757" s="297" t="str">
        <f ca="1">IF(RMDF!DZ757="", "", IF(ISNUMBER(MATCH(RMDF!DZ757, INDIRECT(DZ757), 0)), "OK", "Invalid"))</f>
        <v/>
      </c>
      <c r="EB757" s="281"/>
      <c r="EC757" s="281"/>
      <c r="ED757" s="281"/>
      <c r="EE757" s="281" t="b">
        <f>AND(RMDF!EH757&gt;=0, RMDF!EH757&lt;=1-SUM(RMDF!Z757,RMDF!AG757,RMDF!AN757,RMDF!AU757,RMDF!BB757,RMDF!BI757,RMDF!BP757,RMDF!BW757,RMDF!CD757,RMDF!CK757,RMDF!CR757,RMDF!CY757,RMDF!DF757,RMDF!DM757,RMDF!DT757,RMDF!EA757), RMDF!EH757=ROUND(RMDF!EH757,4))</f>
        <v>1</v>
      </c>
      <c r="EF757" s="317">
        <f>RMDF!EF757</f>
        <v>0</v>
      </c>
      <c r="EG757" s="318" t="str">
        <f>IF(EF757=0,"",_xlfn.XLOOKUP(EF757,StatePicklist!$1:$1,StatePicklist!$3:$3,"NA",0))</f>
        <v/>
      </c>
      <c r="EH757" s="297" t="str">
        <f ca="1">IF(RMDF!EG757="", "", IF(ISNUMBER(MATCH(RMDF!EG757, INDIRECT(EG757), 0)), "OK", "Invalid"))</f>
        <v/>
      </c>
      <c r="EI757" s="281"/>
      <c r="EJ757" s="281"/>
      <c r="EK757" s="281"/>
      <c r="EL757" s="281" t="b">
        <f>AND(RMDF!EO757&gt;=0, RMDF!EO757&lt;=1-SUM(RMDF!Z757,RMDF!AG757,RMDF!AN757,RMDF!AU757,RMDF!BB757,RMDF!BI757,RMDF!BP757,RMDF!BW757,RMDF!CD757,RMDF!CK757,RMDF!CR757,RMDF!CY757,RMDF!DF757,RMDF!DM757,RMDF!DT757,RMDF!EA757,RMDF!EH757), RMDF!EO757=ROUND(RMDF!EO757,4))</f>
        <v>1</v>
      </c>
      <c r="EM757" s="317">
        <f>RMDF!EM757</f>
        <v>0</v>
      </c>
      <c r="EN757" s="318" t="str">
        <f>IF(EM757=0,"",_xlfn.XLOOKUP(EM757,StatePicklist!$1:$1,StatePicklist!$3:$3,"NA",0))</f>
        <v/>
      </c>
      <c r="EO757" s="297" t="str">
        <f ca="1">IF(RMDF!EN757="", "", IF(ISNUMBER(MATCH(RMDF!EN757, INDIRECT(EN757), 0)), "OK", "Invalid"))</f>
        <v/>
      </c>
      <c r="EP757" s="281"/>
      <c r="EQ757" s="281"/>
      <c r="ER757" s="281"/>
      <c r="ES757" s="281" t="b">
        <f>AND(RMDF!EV757&gt;=0, RMDF!EV757&lt;=1-SUM(RMDF!Z757,RMDF!AG757,RMDF!AN757,RMDF!AU757,RMDF!BB757,RMDF!BI757,RMDF!BP757,RMDF!BW757,RMDF!CD757,RMDF!CK757,RMDF!CR757,RMDF!CY757,RMDF!DF757,RMDF!DM757,RMDF!DT757,RMDF!EA757,RMDF!EH757,RMDF!EO757), RMDF!EV757=ROUND(RMDF!EV757,4))</f>
        <v>1</v>
      </c>
      <c r="ET757" s="317">
        <f>RMDF!ET757</f>
        <v>0</v>
      </c>
      <c r="EU757" s="318" t="str">
        <f>IF(ET757=0,"",_xlfn.XLOOKUP(ET757,StatePicklist!$1:$1,StatePicklist!$3:$3,"NA",0))</f>
        <v/>
      </c>
      <c r="EV757" s="297" t="str">
        <f ca="1">IF(RMDF!EU757="", "", IF(ISNUMBER(MATCH(RMDF!EU757, INDIRECT(EU757), 0)), "OK", "Invalid"))</f>
        <v/>
      </c>
      <c r="EW757" s="281"/>
      <c r="EX757" s="281"/>
      <c r="EY757" s="281"/>
      <c r="EZ757" s="281" t="b">
        <f>AND(RMDF!FC757&gt;=0, RMDF!FC757&lt;=1-SUM(RMDF!Z757,RMDF!AG757,RMDF!AN757,RMDF!AU757,RMDF!BB757,RMDF!BI757,RMDF!BP757,RMDF!BW757,RMDF!CD757,RMDF!CK757,RMDF!CR757,RMDF!CY757,RMDF!DF757,RMDF!DM757,RMDF!DT757,RMDF!EA757,RMDF!EH757,RMDF!EO757,RMDF!EV757), RMDF!FC757=ROUND(RMDF!FC757,4))</f>
        <v>1</v>
      </c>
      <c r="FA757" s="317">
        <f>RMDF!FA757</f>
        <v>0</v>
      </c>
      <c r="FB757" s="318" t="str">
        <f>IF(FA757=0,"",_xlfn.XLOOKUP(FA757,StatePicklist!$1:$1,StatePicklist!$3:$3,"NA",0))</f>
        <v/>
      </c>
      <c r="FC757" s="297" t="str">
        <f ca="1">IF(RMDF!FB757="", "", IF(ISNUMBER(MATCH(RMDF!FB757, INDIRECT(FB757), 0)), "OK", "Invalid"))</f>
        <v/>
      </c>
    </row>
    <row r="758" spans="1:159" s="205" customFormat="1" ht="39.9" customHeight="1" x14ac:dyDescent="0.25">
      <c r="A758" s="206"/>
      <c r="B758" s="196"/>
      <c r="C758" s="197"/>
      <c r="D758" s="198"/>
      <c r="E758" s="199"/>
      <c r="F758" s="200"/>
      <c r="G758" s="201"/>
      <c r="H758" s="292"/>
      <c r="I758" s="305">
        <f>RMDF!I758</f>
        <v>0</v>
      </c>
      <c r="J758" s="305" t="str">
        <f>IF(I758=ProductCode!$B$30,"PDReclPost",IF(OR(I758=ProductCode!$C$30,I758=ProductCode!$E$30,I758=ProductCode!$G$30),"PDPreCon",IF(OR(I758=ProductCode!$D$30,I758=ProductCode!$F$30),"PDNotReclPost","")))</f>
        <v/>
      </c>
      <c r="K758" s="305" t="str">
        <f t="shared" si="42"/>
        <v/>
      </c>
      <c r="L758" s="289"/>
      <c r="M758" s="305" t="str">
        <f t="shared" si="42"/>
        <v/>
      </c>
      <c r="N758" s="289" t="b">
        <f>AND(RMDF!N758&gt;=0, RMDF!N758&lt;=1-RMDF!L758, RMDF!N758=ROUND(RMDF!N758,4))</f>
        <v>1</v>
      </c>
      <c r="O758" s="286" t="str">
        <f>IF(P758="","",IF(I758="","",IF(LEFT(I758,13)="Reclaimed pos",RawMaterialCode!$E$569,RawMaterialCode!$E$568)))</f>
        <v>Reclaimed pre-consumer mixed fibers (RM0578)</v>
      </c>
      <c r="P758" s="295">
        <f t="shared" si="43"/>
        <v>1</v>
      </c>
      <c r="Q758" s="202"/>
      <c r="R758" s="203"/>
      <c r="S758" s="204" t="str">
        <f t="shared" si="44"/>
        <v/>
      </c>
      <c r="T758" s="281"/>
      <c r="U758" s="281"/>
      <c r="V758" s="281"/>
      <c r="W758" s="281"/>
      <c r="X758" s="317">
        <f>RMDF!X758</f>
        <v>0</v>
      </c>
      <c r="Y758" s="318" t="str">
        <f>IF(X758=0,"",_xlfn.XLOOKUP(X758,StatePicklist!$1:$1,StatePicklist!$3:$3,"NA",0))</f>
        <v/>
      </c>
      <c r="Z758" s="297" t="str">
        <f ca="1">IF(RMDF!Y758="", "", IF(ISNUMBER(MATCH(RMDF!Y758, INDIRECT(Y758), 0)), "OK", "Invalid"))</f>
        <v/>
      </c>
      <c r="AA758" s="281"/>
      <c r="AB758" s="281"/>
      <c r="AC758" s="281"/>
      <c r="AD758" s="281" t="b">
        <f>AND(RMDF!AG758&gt;=0, RMDF!AG758&lt;=1-RMDF!Z758, RMDF!AG758=ROUND(RMDF!AG758,4))</f>
        <v>1</v>
      </c>
      <c r="AE758" s="317">
        <f>RMDF!AE758</f>
        <v>0</v>
      </c>
      <c r="AF758" s="318" t="str">
        <f>IF(AE758=0,"",_xlfn.XLOOKUP(AE758,StatePicklist!$1:$1,StatePicklist!$3:$3,"NA",0))</f>
        <v/>
      </c>
      <c r="AG758" s="297" t="str">
        <f ca="1">IF(RMDF!AF758="", "", IF(ISNUMBER(MATCH(RMDF!AF758, INDIRECT(AF758), 0)), "OK", "Invalid"))</f>
        <v/>
      </c>
      <c r="AH758" s="281"/>
      <c r="AI758" s="281"/>
      <c r="AJ758" s="281"/>
      <c r="AK758" s="281" t="b">
        <f>AND(RMDF!AN758&gt;=0, RMDF!AN758&lt;=1-SUM(RMDF!Z758,RMDF!AG758), RMDF!AN758=ROUND(RMDF!AN758,4))</f>
        <v>1</v>
      </c>
      <c r="AL758" s="317">
        <f>RMDF!AL758</f>
        <v>0</v>
      </c>
      <c r="AM758" s="318" t="str">
        <f>IF(AL758=0,"",_xlfn.XLOOKUP(AL758,StatePicklist!$1:$1,StatePicklist!$3:$3,"NA",0))</f>
        <v/>
      </c>
      <c r="AN758" s="297" t="str">
        <f ca="1">IF(RMDF!AM758="", "", IF(ISNUMBER(MATCH(RMDF!AM758, INDIRECT(AM758), 0)), "OK", "Invalid"))</f>
        <v/>
      </c>
      <c r="AO758" s="281"/>
      <c r="AP758" s="281"/>
      <c r="AQ758" s="281"/>
      <c r="AR758" s="281" t="b">
        <f>AND(RMDF!AU758&gt;=0, RMDF!AU758&lt;=1-SUM(RMDF!Z758,RMDF!AG758,RMDF!AN758), RMDF!AU758=ROUND(RMDF!AU758,4))</f>
        <v>1</v>
      </c>
      <c r="AS758" s="317">
        <f>RMDF!AS758</f>
        <v>0</v>
      </c>
      <c r="AT758" s="318" t="str">
        <f>IF(AS758=0,"",_xlfn.XLOOKUP(AS758,StatePicklist!$1:$1,StatePicklist!$3:$3,"NA",0))</f>
        <v/>
      </c>
      <c r="AU758" s="297" t="str">
        <f ca="1">IF(RMDF!AT758="", "", IF(ISNUMBER(MATCH(RMDF!AT758, INDIRECT(AT758), 0)), "OK", "Invalid"))</f>
        <v/>
      </c>
      <c r="AV758" s="281"/>
      <c r="AW758" s="281"/>
      <c r="AX758" s="281"/>
      <c r="AY758" s="281" t="b">
        <f>AND(RMDF!BB758&gt;=0, RMDF!BB758&lt;=1-SUM(RMDF!Z758,RMDF!AG758,RMDF!AN758,RMDF!AU758), RMDF!BB758=ROUND(RMDF!BB758,4))</f>
        <v>1</v>
      </c>
      <c r="AZ758" s="317">
        <f>RMDF!AZ758</f>
        <v>0</v>
      </c>
      <c r="BA758" s="318" t="str">
        <f>IF(AZ758=0,"",_xlfn.XLOOKUP(AZ758,StatePicklist!$1:$1,StatePicklist!$3:$3,"NA",0))</f>
        <v/>
      </c>
      <c r="BB758" s="297" t="str">
        <f ca="1">IF(RMDF!BA758="", "", IF(ISNUMBER(MATCH(RMDF!BA758, INDIRECT(BA758), 0)), "OK", "Invalid"))</f>
        <v/>
      </c>
      <c r="BC758" s="281"/>
      <c r="BD758" s="281"/>
      <c r="BE758" s="281"/>
      <c r="BF758" s="281" t="b">
        <f>AND(RMDF!BI758&gt;=0, RMDF!BI758&lt;=1-SUM(RMDF!Z758,RMDF!AG758,RMDF!AN758,RMDF!AU758,RMDF!BB758), RMDF!BI758=ROUND(RMDF!BI758,4))</f>
        <v>1</v>
      </c>
      <c r="BG758" s="317">
        <f>RMDF!BG758</f>
        <v>0</v>
      </c>
      <c r="BH758" s="318" t="str">
        <f>IF(BG758=0,"",_xlfn.XLOOKUP(BG758,StatePicklist!$1:$1,StatePicklist!$3:$3,"NA",0))</f>
        <v/>
      </c>
      <c r="BI758" s="297" t="str">
        <f ca="1">IF(RMDF!BH758="", "", IF(ISNUMBER(MATCH(RMDF!BH758, INDIRECT(BH758), 0)), "OK", "Invalid"))</f>
        <v/>
      </c>
      <c r="BJ758" s="281"/>
      <c r="BK758" s="281"/>
      <c r="BL758" s="281"/>
      <c r="BM758" s="281" t="b">
        <f>AND(RMDF!BP758&gt;=0, RMDF!BP758&lt;=1-SUM(RMDF!Z758,RMDF!AG758,RMDF!AN758,RMDF!AU758,RMDF!BB758,RMDF!BI758), RMDF!BP758=ROUND(RMDF!BP758,4))</f>
        <v>1</v>
      </c>
      <c r="BN758" s="317">
        <f>RMDF!BN758</f>
        <v>0</v>
      </c>
      <c r="BO758" s="318" t="str">
        <f>IF(BN758=0,"",_xlfn.XLOOKUP(BN758,StatePicklist!$1:$1,StatePicklist!$3:$3,"NA",0))</f>
        <v/>
      </c>
      <c r="BP758" s="297" t="str">
        <f ca="1">IF(RMDF!BO758="", "", IF(ISNUMBER(MATCH(RMDF!BO758, INDIRECT(BO758), 0)), "OK", "Invalid"))</f>
        <v/>
      </c>
      <c r="BQ758" s="281"/>
      <c r="BR758" s="281"/>
      <c r="BS758" s="281"/>
      <c r="BT758" s="281" t="b">
        <f>AND(RMDF!BW758&gt;=0, RMDF!BW758&lt;=1-SUM(RMDF!Z758,RMDF!AG758,RMDF!AN758,RMDF!AU758,RMDF!BB758,RMDF!BI758,RMDF!BP758), RMDF!BW758=ROUND(RMDF!BW758,4))</f>
        <v>1</v>
      </c>
      <c r="BU758" s="317">
        <f>RMDF!BU758</f>
        <v>0</v>
      </c>
      <c r="BV758" s="318" t="str">
        <f>IF(BU758=0,"",_xlfn.XLOOKUP(BU758,StatePicklist!$1:$1,StatePicklist!$3:$3,"NA",0))</f>
        <v/>
      </c>
      <c r="BW758" s="297" t="str">
        <f ca="1">IF(RMDF!BV758="", "", IF(ISNUMBER(MATCH(RMDF!BV758, INDIRECT(BV758), 0)), "OK", "Invalid"))</f>
        <v/>
      </c>
      <c r="BX758" s="281"/>
      <c r="BY758" s="281"/>
      <c r="BZ758" s="281"/>
      <c r="CA758" s="281" t="b">
        <f>AND(RMDF!CD758&gt;=0, RMDF!CD758&lt;=1-SUM(RMDF!Z758,RMDF!AG758,RMDF!AN758,RMDF!AU758,RMDF!BB758,RMDF!BI758,RMDF!BP758,RMDF!BW758), RMDF!CD758=ROUND(RMDF!CD758,4))</f>
        <v>1</v>
      </c>
      <c r="CB758" s="317">
        <f>RMDF!CB758</f>
        <v>0</v>
      </c>
      <c r="CC758" s="318" t="str">
        <f>IF(CB758=0,"",_xlfn.XLOOKUP(CB758,StatePicklist!$1:$1,StatePicklist!$3:$3,"NA",0))</f>
        <v/>
      </c>
      <c r="CD758" s="297" t="str">
        <f ca="1">IF(RMDF!CC758="", "", IF(ISNUMBER(MATCH(RMDF!CC758, INDIRECT(CC758), 0)), "OK", "Invalid"))</f>
        <v/>
      </c>
      <c r="CE758" s="281"/>
      <c r="CF758" s="281"/>
      <c r="CG758" s="281"/>
      <c r="CH758" s="281" t="b">
        <f>AND(RMDF!CK758&gt;=0, RMDF!CK758&lt;=1-SUM(RMDF!Z758,RMDF!AG758,RMDF!AN758,RMDF!AU758,RMDF!BB758,RMDF!BI758,RMDF!BP758,RMDF!BW758,RMDF!CD758), RMDF!CK758=ROUND(RMDF!CK758,4))</f>
        <v>1</v>
      </c>
      <c r="CI758" s="317">
        <f>RMDF!CI758</f>
        <v>0</v>
      </c>
      <c r="CJ758" s="318" t="str">
        <f>IF(CI758=0,"",_xlfn.XLOOKUP(CI758,StatePicklist!$1:$1,StatePicklist!$3:$3,"NA",0))</f>
        <v/>
      </c>
      <c r="CK758" s="297" t="str">
        <f ca="1">IF(RMDF!CJ758="", "", IF(ISNUMBER(MATCH(RMDF!CJ758, INDIRECT(CJ758), 0)), "OK", "Invalid"))</f>
        <v/>
      </c>
      <c r="CL758" s="281"/>
      <c r="CM758" s="281"/>
      <c r="CN758" s="281"/>
      <c r="CO758" s="281" t="b">
        <f>AND(RMDF!CR758&gt;=0, RMDF!CR758&lt;=1-SUM(RMDF!Z758,RMDF!AG758,RMDF!AN758,RMDF!AU758,RMDF!BB758,RMDF!BI758,RMDF!BP758,RMDF!BW758,RMDF!CD758,RMDF!CK758), RMDF!CR758=ROUND(RMDF!CR758,4))</f>
        <v>1</v>
      </c>
      <c r="CP758" s="317">
        <f>RMDF!CP758</f>
        <v>0</v>
      </c>
      <c r="CQ758" s="318" t="str">
        <f>IF(CP758=0,"",_xlfn.XLOOKUP(CP758,StatePicklist!$1:$1,StatePicklist!$3:$3,"NA",0))</f>
        <v/>
      </c>
      <c r="CR758" s="297" t="str">
        <f ca="1">IF(RMDF!CQ758="", "", IF(ISNUMBER(MATCH(RMDF!CQ758, INDIRECT(CQ758), 0)), "OK", "Invalid"))</f>
        <v/>
      </c>
      <c r="CS758" s="281"/>
      <c r="CT758" s="281"/>
      <c r="CU758" s="281"/>
      <c r="CV758" s="281" t="b">
        <f>AND(RMDF!CY758&gt;=0, RMDF!CY758&lt;=1-SUM(RMDF!Z758,RMDF!AG758,RMDF!AN758,RMDF!AU758,RMDF!BB758,RMDF!BI758,RMDF!BP758,RMDF!BW758,RMDF!CD758,RMDF!CK758,RMDF!CR758), RMDF!CY758=ROUND(RMDF!CY758,4))</f>
        <v>1</v>
      </c>
      <c r="CW758" s="317">
        <f>RMDF!CW758</f>
        <v>0</v>
      </c>
      <c r="CX758" s="318" t="str">
        <f>IF(CW758=0,"",_xlfn.XLOOKUP(CW758,StatePicklist!$1:$1,StatePicklist!$3:$3,"NA",0))</f>
        <v/>
      </c>
      <c r="CY758" s="297" t="str">
        <f ca="1">IF(RMDF!CX758="", "", IF(ISNUMBER(MATCH(RMDF!CX758, INDIRECT(CX758), 0)), "OK", "Invalid"))</f>
        <v/>
      </c>
      <c r="CZ758" s="281"/>
      <c r="DA758" s="281"/>
      <c r="DB758" s="281"/>
      <c r="DC758" s="281" t="b">
        <f>AND(RMDF!DF758&gt;=0, RMDF!DF758&lt;=1-SUM(RMDF!Z758,RMDF!AG758,RMDF!AN758,RMDF!AU758,RMDF!BB758,RMDF!BI758,RMDF!BP758,RMDF!BW758,RMDF!CD758,RMDF!CK758,RMDF!CR758,RMDF!CY758), RMDF!DF758=ROUND(RMDF!DF758,4))</f>
        <v>1</v>
      </c>
      <c r="DD758" s="317">
        <f>RMDF!DD758</f>
        <v>0</v>
      </c>
      <c r="DE758" s="318" t="str">
        <f>IF(DD758=0,"",_xlfn.XLOOKUP(DD758,StatePicklist!$1:$1,StatePicklist!$3:$3,"NA",0))</f>
        <v/>
      </c>
      <c r="DF758" s="297" t="str">
        <f ca="1">IF(RMDF!DE758="", "", IF(ISNUMBER(MATCH(RMDF!DE758, INDIRECT(DE758), 0)), "OK", "Invalid"))</f>
        <v/>
      </c>
      <c r="DG758" s="281"/>
      <c r="DH758" s="281"/>
      <c r="DI758" s="281"/>
      <c r="DJ758" s="281" t="b">
        <f>AND(RMDF!DM758&gt;=0, RMDF!DM758&lt;=1-SUM(RMDF!Z758,RMDF!AG758,RMDF!AN758,RMDF!AU758,RMDF!BB758,RMDF!BI758,RMDF!BP758,RMDF!BW758,RMDF!CD758,RMDF!CK758,RMDF!CR758,RMDF!CY758,RMDF!DF758), RMDF!DM758=ROUND(RMDF!DM758,4))</f>
        <v>1</v>
      </c>
      <c r="DK758" s="317">
        <f>RMDF!DK758</f>
        <v>0</v>
      </c>
      <c r="DL758" s="318" t="str">
        <f>IF(DK758=0,"",_xlfn.XLOOKUP(DK758,StatePicklist!$1:$1,StatePicklist!$3:$3,"NA",0))</f>
        <v/>
      </c>
      <c r="DM758" s="297" t="str">
        <f ca="1">IF(RMDF!DL758="", "", IF(ISNUMBER(MATCH(RMDF!DL758, INDIRECT(DL758), 0)), "OK", "Invalid"))</f>
        <v/>
      </c>
      <c r="DN758" s="281"/>
      <c r="DO758" s="281"/>
      <c r="DP758" s="281"/>
      <c r="DQ758" s="281" t="b">
        <f>AND(RMDF!DT758&gt;=0, RMDF!DT758&lt;=1-SUM(RMDF!Z758,RMDF!AG758,RMDF!AN758,RMDF!AU758,RMDF!BB758,RMDF!BI758,RMDF!BP758,RMDF!BW758,RMDF!CD758,RMDF!CK758,RMDF!CR758,RMDF!CY758,RMDF!DF758,RMDF!DM758), RMDF!DT758=ROUND(RMDF!DT758,4))</f>
        <v>1</v>
      </c>
      <c r="DR758" s="317">
        <f>RMDF!DR758</f>
        <v>0</v>
      </c>
      <c r="DS758" s="318" t="str">
        <f>IF(DR758=0,"",_xlfn.XLOOKUP(DR758,StatePicklist!$1:$1,StatePicklist!$3:$3,"NA",0))</f>
        <v/>
      </c>
      <c r="DT758" s="297" t="str">
        <f ca="1">IF(RMDF!DS758="", "", IF(ISNUMBER(MATCH(RMDF!DS758, INDIRECT(DS758), 0)), "OK", "Invalid"))</f>
        <v/>
      </c>
      <c r="DU758" s="281"/>
      <c r="DV758" s="281"/>
      <c r="DW758" s="281"/>
      <c r="DX758" s="281" t="b">
        <f>AND(RMDF!EA758&gt;=0, RMDF!EA758&lt;=1-SUM(RMDF!Z758,RMDF!AG758,RMDF!AN758,RMDF!AU758,RMDF!BB758,RMDF!BI758,RMDF!BP758,RMDF!BW758,RMDF!CD758,RMDF!CK758,RMDF!CR758,RMDF!CY758,RMDF!DF758,RMDF!DM758,RMDF!DT758), RMDF!EA758=ROUND(RMDF!EA758,4))</f>
        <v>1</v>
      </c>
      <c r="DY758" s="317">
        <f>RMDF!DY758</f>
        <v>0</v>
      </c>
      <c r="DZ758" s="318" t="str">
        <f>IF(DY758=0,"",_xlfn.XLOOKUP(DY758,StatePicklist!$1:$1,StatePicklist!$3:$3,"NA",0))</f>
        <v/>
      </c>
      <c r="EA758" s="297" t="str">
        <f ca="1">IF(RMDF!DZ758="", "", IF(ISNUMBER(MATCH(RMDF!DZ758, INDIRECT(DZ758), 0)), "OK", "Invalid"))</f>
        <v/>
      </c>
      <c r="EB758" s="281"/>
      <c r="EC758" s="281"/>
      <c r="ED758" s="281"/>
      <c r="EE758" s="281" t="b">
        <f>AND(RMDF!EH758&gt;=0, RMDF!EH758&lt;=1-SUM(RMDF!Z758,RMDF!AG758,RMDF!AN758,RMDF!AU758,RMDF!BB758,RMDF!BI758,RMDF!BP758,RMDF!BW758,RMDF!CD758,RMDF!CK758,RMDF!CR758,RMDF!CY758,RMDF!DF758,RMDF!DM758,RMDF!DT758,RMDF!EA758), RMDF!EH758=ROUND(RMDF!EH758,4))</f>
        <v>1</v>
      </c>
      <c r="EF758" s="317">
        <f>RMDF!EF758</f>
        <v>0</v>
      </c>
      <c r="EG758" s="318" t="str">
        <f>IF(EF758=0,"",_xlfn.XLOOKUP(EF758,StatePicklist!$1:$1,StatePicklist!$3:$3,"NA",0))</f>
        <v/>
      </c>
      <c r="EH758" s="297" t="str">
        <f ca="1">IF(RMDF!EG758="", "", IF(ISNUMBER(MATCH(RMDF!EG758, INDIRECT(EG758), 0)), "OK", "Invalid"))</f>
        <v/>
      </c>
      <c r="EI758" s="281"/>
      <c r="EJ758" s="281"/>
      <c r="EK758" s="281"/>
      <c r="EL758" s="281" t="b">
        <f>AND(RMDF!EO758&gt;=0, RMDF!EO758&lt;=1-SUM(RMDF!Z758,RMDF!AG758,RMDF!AN758,RMDF!AU758,RMDF!BB758,RMDF!BI758,RMDF!BP758,RMDF!BW758,RMDF!CD758,RMDF!CK758,RMDF!CR758,RMDF!CY758,RMDF!DF758,RMDF!DM758,RMDF!DT758,RMDF!EA758,RMDF!EH758), RMDF!EO758=ROUND(RMDF!EO758,4))</f>
        <v>1</v>
      </c>
      <c r="EM758" s="317">
        <f>RMDF!EM758</f>
        <v>0</v>
      </c>
      <c r="EN758" s="318" t="str">
        <f>IF(EM758=0,"",_xlfn.XLOOKUP(EM758,StatePicklist!$1:$1,StatePicklist!$3:$3,"NA",0))</f>
        <v/>
      </c>
      <c r="EO758" s="297" t="str">
        <f ca="1">IF(RMDF!EN758="", "", IF(ISNUMBER(MATCH(RMDF!EN758, INDIRECT(EN758), 0)), "OK", "Invalid"))</f>
        <v/>
      </c>
      <c r="EP758" s="281"/>
      <c r="EQ758" s="281"/>
      <c r="ER758" s="281"/>
      <c r="ES758" s="281" t="b">
        <f>AND(RMDF!EV758&gt;=0, RMDF!EV758&lt;=1-SUM(RMDF!Z758,RMDF!AG758,RMDF!AN758,RMDF!AU758,RMDF!BB758,RMDF!BI758,RMDF!BP758,RMDF!BW758,RMDF!CD758,RMDF!CK758,RMDF!CR758,RMDF!CY758,RMDF!DF758,RMDF!DM758,RMDF!DT758,RMDF!EA758,RMDF!EH758,RMDF!EO758), RMDF!EV758=ROUND(RMDF!EV758,4))</f>
        <v>1</v>
      </c>
      <c r="ET758" s="317">
        <f>RMDF!ET758</f>
        <v>0</v>
      </c>
      <c r="EU758" s="318" t="str">
        <f>IF(ET758=0,"",_xlfn.XLOOKUP(ET758,StatePicklist!$1:$1,StatePicklist!$3:$3,"NA",0))</f>
        <v/>
      </c>
      <c r="EV758" s="297" t="str">
        <f ca="1">IF(RMDF!EU758="", "", IF(ISNUMBER(MATCH(RMDF!EU758, INDIRECT(EU758), 0)), "OK", "Invalid"))</f>
        <v/>
      </c>
      <c r="EW758" s="281"/>
      <c r="EX758" s="281"/>
      <c r="EY758" s="281"/>
      <c r="EZ758" s="281" t="b">
        <f>AND(RMDF!FC758&gt;=0, RMDF!FC758&lt;=1-SUM(RMDF!Z758,RMDF!AG758,RMDF!AN758,RMDF!AU758,RMDF!BB758,RMDF!BI758,RMDF!BP758,RMDF!BW758,RMDF!CD758,RMDF!CK758,RMDF!CR758,RMDF!CY758,RMDF!DF758,RMDF!DM758,RMDF!DT758,RMDF!EA758,RMDF!EH758,RMDF!EO758,RMDF!EV758), RMDF!FC758=ROUND(RMDF!FC758,4))</f>
        <v>1</v>
      </c>
      <c r="FA758" s="317">
        <f>RMDF!FA758</f>
        <v>0</v>
      </c>
      <c r="FB758" s="318" t="str">
        <f>IF(FA758=0,"",_xlfn.XLOOKUP(FA758,StatePicklist!$1:$1,StatePicklist!$3:$3,"NA",0))</f>
        <v/>
      </c>
      <c r="FC758" s="297" t="str">
        <f ca="1">IF(RMDF!FB758="", "", IF(ISNUMBER(MATCH(RMDF!FB758, INDIRECT(FB758), 0)), "OK", "Invalid"))</f>
        <v/>
      </c>
    </row>
    <row r="759" spans="1:159" s="205" customFormat="1" ht="39.9" customHeight="1" x14ac:dyDescent="0.25">
      <c r="A759" s="206"/>
      <c r="B759" s="196"/>
      <c r="C759" s="197"/>
      <c r="D759" s="198"/>
      <c r="E759" s="199"/>
      <c r="F759" s="200"/>
      <c r="G759" s="201"/>
      <c r="H759" s="292"/>
      <c r="I759" s="305">
        <f>RMDF!I759</f>
        <v>0</v>
      </c>
      <c r="J759" s="305" t="str">
        <f>IF(I759=ProductCode!$B$30,"PDReclPost",IF(OR(I759=ProductCode!$C$30,I759=ProductCode!$E$30,I759=ProductCode!$G$30),"PDPreCon",IF(OR(I759=ProductCode!$D$30,I759=ProductCode!$F$30),"PDNotReclPost","")))</f>
        <v/>
      </c>
      <c r="K759" s="305" t="str">
        <f t="shared" si="42"/>
        <v/>
      </c>
      <c r="L759" s="289"/>
      <c r="M759" s="305" t="str">
        <f t="shared" si="42"/>
        <v/>
      </c>
      <c r="N759" s="289" t="b">
        <f>AND(RMDF!N759&gt;=0, RMDF!N759&lt;=1-RMDF!L759, RMDF!N759=ROUND(RMDF!N759,4))</f>
        <v>1</v>
      </c>
      <c r="O759" s="286" t="str">
        <f>IF(P759="","",IF(I759="","",IF(LEFT(I759,13)="Reclaimed pos",RawMaterialCode!$E$569,RawMaterialCode!$E$568)))</f>
        <v>Reclaimed pre-consumer mixed fibers (RM0578)</v>
      </c>
      <c r="P759" s="295">
        <f t="shared" si="43"/>
        <v>1</v>
      </c>
      <c r="Q759" s="202"/>
      <c r="R759" s="203"/>
      <c r="S759" s="204" t="str">
        <f t="shared" si="44"/>
        <v/>
      </c>
      <c r="T759" s="281"/>
      <c r="U759" s="281"/>
      <c r="V759" s="281"/>
      <c r="W759" s="281"/>
      <c r="X759" s="317">
        <f>RMDF!X759</f>
        <v>0</v>
      </c>
      <c r="Y759" s="318" t="str">
        <f>IF(X759=0,"",_xlfn.XLOOKUP(X759,StatePicklist!$1:$1,StatePicklist!$3:$3,"NA",0))</f>
        <v/>
      </c>
      <c r="Z759" s="297" t="str">
        <f ca="1">IF(RMDF!Y759="", "", IF(ISNUMBER(MATCH(RMDF!Y759, INDIRECT(Y759), 0)), "OK", "Invalid"))</f>
        <v/>
      </c>
      <c r="AA759" s="281"/>
      <c r="AB759" s="281"/>
      <c r="AC759" s="281"/>
      <c r="AD759" s="281" t="b">
        <f>AND(RMDF!AG759&gt;=0, RMDF!AG759&lt;=1-RMDF!Z759, RMDF!AG759=ROUND(RMDF!AG759,4))</f>
        <v>1</v>
      </c>
      <c r="AE759" s="317">
        <f>RMDF!AE759</f>
        <v>0</v>
      </c>
      <c r="AF759" s="318" t="str">
        <f>IF(AE759=0,"",_xlfn.XLOOKUP(AE759,StatePicklist!$1:$1,StatePicklist!$3:$3,"NA",0))</f>
        <v/>
      </c>
      <c r="AG759" s="297" t="str">
        <f ca="1">IF(RMDF!AF759="", "", IF(ISNUMBER(MATCH(RMDF!AF759, INDIRECT(AF759), 0)), "OK", "Invalid"))</f>
        <v/>
      </c>
      <c r="AH759" s="281"/>
      <c r="AI759" s="281"/>
      <c r="AJ759" s="281"/>
      <c r="AK759" s="281" t="b">
        <f>AND(RMDF!AN759&gt;=0, RMDF!AN759&lt;=1-SUM(RMDF!Z759,RMDF!AG759), RMDF!AN759=ROUND(RMDF!AN759,4))</f>
        <v>1</v>
      </c>
      <c r="AL759" s="317">
        <f>RMDF!AL759</f>
        <v>0</v>
      </c>
      <c r="AM759" s="318" t="str">
        <f>IF(AL759=0,"",_xlfn.XLOOKUP(AL759,StatePicklist!$1:$1,StatePicklist!$3:$3,"NA",0))</f>
        <v/>
      </c>
      <c r="AN759" s="297" t="str">
        <f ca="1">IF(RMDF!AM759="", "", IF(ISNUMBER(MATCH(RMDF!AM759, INDIRECT(AM759), 0)), "OK", "Invalid"))</f>
        <v/>
      </c>
      <c r="AO759" s="281"/>
      <c r="AP759" s="281"/>
      <c r="AQ759" s="281"/>
      <c r="AR759" s="281" t="b">
        <f>AND(RMDF!AU759&gt;=0, RMDF!AU759&lt;=1-SUM(RMDF!Z759,RMDF!AG759,RMDF!AN759), RMDF!AU759=ROUND(RMDF!AU759,4))</f>
        <v>1</v>
      </c>
      <c r="AS759" s="317">
        <f>RMDF!AS759</f>
        <v>0</v>
      </c>
      <c r="AT759" s="318" t="str">
        <f>IF(AS759=0,"",_xlfn.XLOOKUP(AS759,StatePicklist!$1:$1,StatePicklist!$3:$3,"NA",0))</f>
        <v/>
      </c>
      <c r="AU759" s="297" t="str">
        <f ca="1">IF(RMDF!AT759="", "", IF(ISNUMBER(MATCH(RMDF!AT759, INDIRECT(AT759), 0)), "OK", "Invalid"))</f>
        <v/>
      </c>
      <c r="AV759" s="281"/>
      <c r="AW759" s="281"/>
      <c r="AX759" s="281"/>
      <c r="AY759" s="281" t="b">
        <f>AND(RMDF!BB759&gt;=0, RMDF!BB759&lt;=1-SUM(RMDF!Z759,RMDF!AG759,RMDF!AN759,RMDF!AU759), RMDF!BB759=ROUND(RMDF!BB759,4))</f>
        <v>1</v>
      </c>
      <c r="AZ759" s="317">
        <f>RMDF!AZ759</f>
        <v>0</v>
      </c>
      <c r="BA759" s="318" t="str">
        <f>IF(AZ759=0,"",_xlfn.XLOOKUP(AZ759,StatePicklist!$1:$1,StatePicklist!$3:$3,"NA",0))</f>
        <v/>
      </c>
      <c r="BB759" s="297" t="str">
        <f ca="1">IF(RMDF!BA759="", "", IF(ISNUMBER(MATCH(RMDF!BA759, INDIRECT(BA759), 0)), "OK", "Invalid"))</f>
        <v/>
      </c>
      <c r="BC759" s="281"/>
      <c r="BD759" s="281"/>
      <c r="BE759" s="281"/>
      <c r="BF759" s="281" t="b">
        <f>AND(RMDF!BI759&gt;=0, RMDF!BI759&lt;=1-SUM(RMDF!Z759,RMDF!AG759,RMDF!AN759,RMDF!AU759,RMDF!BB759), RMDF!BI759=ROUND(RMDF!BI759,4))</f>
        <v>1</v>
      </c>
      <c r="BG759" s="317">
        <f>RMDF!BG759</f>
        <v>0</v>
      </c>
      <c r="BH759" s="318" t="str">
        <f>IF(BG759=0,"",_xlfn.XLOOKUP(BG759,StatePicklist!$1:$1,StatePicklist!$3:$3,"NA",0))</f>
        <v/>
      </c>
      <c r="BI759" s="297" t="str">
        <f ca="1">IF(RMDF!BH759="", "", IF(ISNUMBER(MATCH(RMDF!BH759, INDIRECT(BH759), 0)), "OK", "Invalid"))</f>
        <v/>
      </c>
      <c r="BJ759" s="281"/>
      <c r="BK759" s="281"/>
      <c r="BL759" s="281"/>
      <c r="BM759" s="281" t="b">
        <f>AND(RMDF!BP759&gt;=0, RMDF!BP759&lt;=1-SUM(RMDF!Z759,RMDF!AG759,RMDF!AN759,RMDF!AU759,RMDF!BB759,RMDF!BI759), RMDF!BP759=ROUND(RMDF!BP759,4))</f>
        <v>1</v>
      </c>
      <c r="BN759" s="317">
        <f>RMDF!BN759</f>
        <v>0</v>
      </c>
      <c r="BO759" s="318" t="str">
        <f>IF(BN759=0,"",_xlfn.XLOOKUP(BN759,StatePicklist!$1:$1,StatePicklist!$3:$3,"NA",0))</f>
        <v/>
      </c>
      <c r="BP759" s="297" t="str">
        <f ca="1">IF(RMDF!BO759="", "", IF(ISNUMBER(MATCH(RMDF!BO759, INDIRECT(BO759), 0)), "OK", "Invalid"))</f>
        <v/>
      </c>
      <c r="BQ759" s="281"/>
      <c r="BR759" s="281"/>
      <c r="BS759" s="281"/>
      <c r="BT759" s="281" t="b">
        <f>AND(RMDF!BW759&gt;=0, RMDF!BW759&lt;=1-SUM(RMDF!Z759,RMDF!AG759,RMDF!AN759,RMDF!AU759,RMDF!BB759,RMDF!BI759,RMDF!BP759), RMDF!BW759=ROUND(RMDF!BW759,4))</f>
        <v>1</v>
      </c>
      <c r="BU759" s="317">
        <f>RMDF!BU759</f>
        <v>0</v>
      </c>
      <c r="BV759" s="318" t="str">
        <f>IF(BU759=0,"",_xlfn.XLOOKUP(BU759,StatePicklist!$1:$1,StatePicklist!$3:$3,"NA",0))</f>
        <v/>
      </c>
      <c r="BW759" s="297" t="str">
        <f ca="1">IF(RMDF!BV759="", "", IF(ISNUMBER(MATCH(RMDF!BV759, INDIRECT(BV759), 0)), "OK", "Invalid"))</f>
        <v/>
      </c>
      <c r="BX759" s="281"/>
      <c r="BY759" s="281"/>
      <c r="BZ759" s="281"/>
      <c r="CA759" s="281" t="b">
        <f>AND(RMDF!CD759&gt;=0, RMDF!CD759&lt;=1-SUM(RMDF!Z759,RMDF!AG759,RMDF!AN759,RMDF!AU759,RMDF!BB759,RMDF!BI759,RMDF!BP759,RMDF!BW759), RMDF!CD759=ROUND(RMDF!CD759,4))</f>
        <v>1</v>
      </c>
      <c r="CB759" s="317">
        <f>RMDF!CB759</f>
        <v>0</v>
      </c>
      <c r="CC759" s="318" t="str">
        <f>IF(CB759=0,"",_xlfn.XLOOKUP(CB759,StatePicklist!$1:$1,StatePicklist!$3:$3,"NA",0))</f>
        <v/>
      </c>
      <c r="CD759" s="297" t="str">
        <f ca="1">IF(RMDF!CC759="", "", IF(ISNUMBER(MATCH(RMDF!CC759, INDIRECT(CC759), 0)), "OK", "Invalid"))</f>
        <v/>
      </c>
      <c r="CE759" s="281"/>
      <c r="CF759" s="281"/>
      <c r="CG759" s="281"/>
      <c r="CH759" s="281" t="b">
        <f>AND(RMDF!CK759&gt;=0, RMDF!CK759&lt;=1-SUM(RMDF!Z759,RMDF!AG759,RMDF!AN759,RMDF!AU759,RMDF!BB759,RMDF!BI759,RMDF!BP759,RMDF!BW759,RMDF!CD759), RMDF!CK759=ROUND(RMDF!CK759,4))</f>
        <v>1</v>
      </c>
      <c r="CI759" s="317">
        <f>RMDF!CI759</f>
        <v>0</v>
      </c>
      <c r="CJ759" s="318" t="str">
        <f>IF(CI759=0,"",_xlfn.XLOOKUP(CI759,StatePicklist!$1:$1,StatePicklist!$3:$3,"NA",0))</f>
        <v/>
      </c>
      <c r="CK759" s="297" t="str">
        <f ca="1">IF(RMDF!CJ759="", "", IF(ISNUMBER(MATCH(RMDF!CJ759, INDIRECT(CJ759), 0)), "OK", "Invalid"))</f>
        <v/>
      </c>
      <c r="CL759" s="281"/>
      <c r="CM759" s="281"/>
      <c r="CN759" s="281"/>
      <c r="CO759" s="281" t="b">
        <f>AND(RMDF!CR759&gt;=0, RMDF!CR759&lt;=1-SUM(RMDF!Z759,RMDF!AG759,RMDF!AN759,RMDF!AU759,RMDF!BB759,RMDF!BI759,RMDF!BP759,RMDF!BW759,RMDF!CD759,RMDF!CK759), RMDF!CR759=ROUND(RMDF!CR759,4))</f>
        <v>1</v>
      </c>
      <c r="CP759" s="317">
        <f>RMDF!CP759</f>
        <v>0</v>
      </c>
      <c r="CQ759" s="318" t="str">
        <f>IF(CP759=0,"",_xlfn.XLOOKUP(CP759,StatePicklist!$1:$1,StatePicklist!$3:$3,"NA",0))</f>
        <v/>
      </c>
      <c r="CR759" s="297" t="str">
        <f ca="1">IF(RMDF!CQ759="", "", IF(ISNUMBER(MATCH(RMDF!CQ759, INDIRECT(CQ759), 0)), "OK", "Invalid"))</f>
        <v/>
      </c>
      <c r="CS759" s="281"/>
      <c r="CT759" s="281"/>
      <c r="CU759" s="281"/>
      <c r="CV759" s="281" t="b">
        <f>AND(RMDF!CY759&gt;=0, RMDF!CY759&lt;=1-SUM(RMDF!Z759,RMDF!AG759,RMDF!AN759,RMDF!AU759,RMDF!BB759,RMDF!BI759,RMDF!BP759,RMDF!BW759,RMDF!CD759,RMDF!CK759,RMDF!CR759), RMDF!CY759=ROUND(RMDF!CY759,4))</f>
        <v>1</v>
      </c>
      <c r="CW759" s="317">
        <f>RMDF!CW759</f>
        <v>0</v>
      </c>
      <c r="CX759" s="318" t="str">
        <f>IF(CW759=0,"",_xlfn.XLOOKUP(CW759,StatePicklist!$1:$1,StatePicklist!$3:$3,"NA",0))</f>
        <v/>
      </c>
      <c r="CY759" s="297" t="str">
        <f ca="1">IF(RMDF!CX759="", "", IF(ISNUMBER(MATCH(RMDF!CX759, INDIRECT(CX759), 0)), "OK", "Invalid"))</f>
        <v/>
      </c>
      <c r="CZ759" s="281"/>
      <c r="DA759" s="281"/>
      <c r="DB759" s="281"/>
      <c r="DC759" s="281" t="b">
        <f>AND(RMDF!DF759&gt;=0, RMDF!DF759&lt;=1-SUM(RMDF!Z759,RMDF!AG759,RMDF!AN759,RMDF!AU759,RMDF!BB759,RMDF!BI759,RMDF!BP759,RMDF!BW759,RMDF!CD759,RMDF!CK759,RMDF!CR759,RMDF!CY759), RMDF!DF759=ROUND(RMDF!DF759,4))</f>
        <v>1</v>
      </c>
      <c r="DD759" s="317">
        <f>RMDF!DD759</f>
        <v>0</v>
      </c>
      <c r="DE759" s="318" t="str">
        <f>IF(DD759=0,"",_xlfn.XLOOKUP(DD759,StatePicklist!$1:$1,StatePicklist!$3:$3,"NA",0))</f>
        <v/>
      </c>
      <c r="DF759" s="297" t="str">
        <f ca="1">IF(RMDF!DE759="", "", IF(ISNUMBER(MATCH(RMDF!DE759, INDIRECT(DE759), 0)), "OK", "Invalid"))</f>
        <v/>
      </c>
      <c r="DG759" s="281"/>
      <c r="DH759" s="281"/>
      <c r="DI759" s="281"/>
      <c r="DJ759" s="281" t="b">
        <f>AND(RMDF!DM759&gt;=0, RMDF!DM759&lt;=1-SUM(RMDF!Z759,RMDF!AG759,RMDF!AN759,RMDF!AU759,RMDF!BB759,RMDF!BI759,RMDF!BP759,RMDF!BW759,RMDF!CD759,RMDF!CK759,RMDF!CR759,RMDF!CY759,RMDF!DF759), RMDF!DM759=ROUND(RMDF!DM759,4))</f>
        <v>1</v>
      </c>
      <c r="DK759" s="317">
        <f>RMDF!DK759</f>
        <v>0</v>
      </c>
      <c r="DL759" s="318" t="str">
        <f>IF(DK759=0,"",_xlfn.XLOOKUP(DK759,StatePicklist!$1:$1,StatePicklist!$3:$3,"NA",0))</f>
        <v/>
      </c>
      <c r="DM759" s="297" t="str">
        <f ca="1">IF(RMDF!DL759="", "", IF(ISNUMBER(MATCH(RMDF!DL759, INDIRECT(DL759), 0)), "OK", "Invalid"))</f>
        <v/>
      </c>
      <c r="DN759" s="281"/>
      <c r="DO759" s="281"/>
      <c r="DP759" s="281"/>
      <c r="DQ759" s="281" t="b">
        <f>AND(RMDF!DT759&gt;=0, RMDF!DT759&lt;=1-SUM(RMDF!Z759,RMDF!AG759,RMDF!AN759,RMDF!AU759,RMDF!BB759,RMDF!BI759,RMDF!BP759,RMDF!BW759,RMDF!CD759,RMDF!CK759,RMDF!CR759,RMDF!CY759,RMDF!DF759,RMDF!DM759), RMDF!DT759=ROUND(RMDF!DT759,4))</f>
        <v>1</v>
      </c>
      <c r="DR759" s="317">
        <f>RMDF!DR759</f>
        <v>0</v>
      </c>
      <c r="DS759" s="318" t="str">
        <f>IF(DR759=0,"",_xlfn.XLOOKUP(DR759,StatePicklist!$1:$1,StatePicklist!$3:$3,"NA",0))</f>
        <v/>
      </c>
      <c r="DT759" s="297" t="str">
        <f ca="1">IF(RMDF!DS759="", "", IF(ISNUMBER(MATCH(RMDF!DS759, INDIRECT(DS759), 0)), "OK", "Invalid"))</f>
        <v/>
      </c>
      <c r="DU759" s="281"/>
      <c r="DV759" s="281"/>
      <c r="DW759" s="281"/>
      <c r="DX759" s="281" t="b">
        <f>AND(RMDF!EA759&gt;=0, RMDF!EA759&lt;=1-SUM(RMDF!Z759,RMDF!AG759,RMDF!AN759,RMDF!AU759,RMDF!BB759,RMDF!BI759,RMDF!BP759,RMDF!BW759,RMDF!CD759,RMDF!CK759,RMDF!CR759,RMDF!CY759,RMDF!DF759,RMDF!DM759,RMDF!DT759), RMDF!EA759=ROUND(RMDF!EA759,4))</f>
        <v>1</v>
      </c>
      <c r="DY759" s="317">
        <f>RMDF!DY759</f>
        <v>0</v>
      </c>
      <c r="DZ759" s="318" t="str">
        <f>IF(DY759=0,"",_xlfn.XLOOKUP(DY759,StatePicklist!$1:$1,StatePicklist!$3:$3,"NA",0))</f>
        <v/>
      </c>
      <c r="EA759" s="297" t="str">
        <f ca="1">IF(RMDF!DZ759="", "", IF(ISNUMBER(MATCH(RMDF!DZ759, INDIRECT(DZ759), 0)), "OK", "Invalid"))</f>
        <v/>
      </c>
      <c r="EB759" s="281"/>
      <c r="EC759" s="281"/>
      <c r="ED759" s="281"/>
      <c r="EE759" s="281" t="b">
        <f>AND(RMDF!EH759&gt;=0, RMDF!EH759&lt;=1-SUM(RMDF!Z759,RMDF!AG759,RMDF!AN759,RMDF!AU759,RMDF!BB759,RMDF!BI759,RMDF!BP759,RMDF!BW759,RMDF!CD759,RMDF!CK759,RMDF!CR759,RMDF!CY759,RMDF!DF759,RMDF!DM759,RMDF!DT759,RMDF!EA759), RMDF!EH759=ROUND(RMDF!EH759,4))</f>
        <v>1</v>
      </c>
      <c r="EF759" s="317">
        <f>RMDF!EF759</f>
        <v>0</v>
      </c>
      <c r="EG759" s="318" t="str">
        <f>IF(EF759=0,"",_xlfn.XLOOKUP(EF759,StatePicklist!$1:$1,StatePicklist!$3:$3,"NA",0))</f>
        <v/>
      </c>
      <c r="EH759" s="297" t="str">
        <f ca="1">IF(RMDF!EG759="", "", IF(ISNUMBER(MATCH(RMDF!EG759, INDIRECT(EG759), 0)), "OK", "Invalid"))</f>
        <v/>
      </c>
      <c r="EI759" s="281"/>
      <c r="EJ759" s="281"/>
      <c r="EK759" s="281"/>
      <c r="EL759" s="281" t="b">
        <f>AND(RMDF!EO759&gt;=0, RMDF!EO759&lt;=1-SUM(RMDF!Z759,RMDF!AG759,RMDF!AN759,RMDF!AU759,RMDF!BB759,RMDF!BI759,RMDF!BP759,RMDF!BW759,RMDF!CD759,RMDF!CK759,RMDF!CR759,RMDF!CY759,RMDF!DF759,RMDF!DM759,RMDF!DT759,RMDF!EA759,RMDF!EH759), RMDF!EO759=ROUND(RMDF!EO759,4))</f>
        <v>1</v>
      </c>
      <c r="EM759" s="317">
        <f>RMDF!EM759</f>
        <v>0</v>
      </c>
      <c r="EN759" s="318" t="str">
        <f>IF(EM759=0,"",_xlfn.XLOOKUP(EM759,StatePicklist!$1:$1,StatePicklist!$3:$3,"NA",0))</f>
        <v/>
      </c>
      <c r="EO759" s="297" t="str">
        <f ca="1">IF(RMDF!EN759="", "", IF(ISNUMBER(MATCH(RMDF!EN759, INDIRECT(EN759), 0)), "OK", "Invalid"))</f>
        <v/>
      </c>
      <c r="EP759" s="281"/>
      <c r="EQ759" s="281"/>
      <c r="ER759" s="281"/>
      <c r="ES759" s="281" t="b">
        <f>AND(RMDF!EV759&gt;=0, RMDF!EV759&lt;=1-SUM(RMDF!Z759,RMDF!AG759,RMDF!AN759,RMDF!AU759,RMDF!BB759,RMDF!BI759,RMDF!BP759,RMDF!BW759,RMDF!CD759,RMDF!CK759,RMDF!CR759,RMDF!CY759,RMDF!DF759,RMDF!DM759,RMDF!DT759,RMDF!EA759,RMDF!EH759,RMDF!EO759), RMDF!EV759=ROUND(RMDF!EV759,4))</f>
        <v>1</v>
      </c>
      <c r="ET759" s="317">
        <f>RMDF!ET759</f>
        <v>0</v>
      </c>
      <c r="EU759" s="318" t="str">
        <f>IF(ET759=0,"",_xlfn.XLOOKUP(ET759,StatePicklist!$1:$1,StatePicklist!$3:$3,"NA",0))</f>
        <v/>
      </c>
      <c r="EV759" s="297" t="str">
        <f ca="1">IF(RMDF!EU759="", "", IF(ISNUMBER(MATCH(RMDF!EU759, INDIRECT(EU759), 0)), "OK", "Invalid"))</f>
        <v/>
      </c>
      <c r="EW759" s="281"/>
      <c r="EX759" s="281"/>
      <c r="EY759" s="281"/>
      <c r="EZ759" s="281" t="b">
        <f>AND(RMDF!FC759&gt;=0, RMDF!FC759&lt;=1-SUM(RMDF!Z759,RMDF!AG759,RMDF!AN759,RMDF!AU759,RMDF!BB759,RMDF!BI759,RMDF!BP759,RMDF!BW759,RMDF!CD759,RMDF!CK759,RMDF!CR759,RMDF!CY759,RMDF!DF759,RMDF!DM759,RMDF!DT759,RMDF!EA759,RMDF!EH759,RMDF!EO759,RMDF!EV759), RMDF!FC759=ROUND(RMDF!FC759,4))</f>
        <v>1</v>
      </c>
      <c r="FA759" s="317">
        <f>RMDF!FA759</f>
        <v>0</v>
      </c>
      <c r="FB759" s="318" t="str">
        <f>IF(FA759=0,"",_xlfn.XLOOKUP(FA759,StatePicklist!$1:$1,StatePicklist!$3:$3,"NA",0))</f>
        <v/>
      </c>
      <c r="FC759" s="297" t="str">
        <f ca="1">IF(RMDF!FB759="", "", IF(ISNUMBER(MATCH(RMDF!FB759, INDIRECT(FB759), 0)), "OK", "Invalid"))</f>
        <v/>
      </c>
    </row>
    <row r="760" spans="1:159" s="205" customFormat="1" ht="39.9" customHeight="1" x14ac:dyDescent="0.25">
      <c r="A760" s="206"/>
      <c r="B760" s="196"/>
      <c r="C760" s="197"/>
      <c r="D760" s="198"/>
      <c r="E760" s="199"/>
      <c r="F760" s="200"/>
      <c r="G760" s="201"/>
      <c r="H760" s="292"/>
      <c r="I760" s="305">
        <f>RMDF!I760</f>
        <v>0</v>
      </c>
      <c r="J760" s="305" t="str">
        <f>IF(I760=ProductCode!$B$30,"PDReclPost",IF(OR(I760=ProductCode!$C$30,I760=ProductCode!$E$30,I760=ProductCode!$G$30),"PDPreCon",IF(OR(I760=ProductCode!$D$30,I760=ProductCode!$F$30),"PDNotReclPost","")))</f>
        <v/>
      </c>
      <c r="K760" s="305" t="str">
        <f t="shared" si="42"/>
        <v/>
      </c>
      <c r="L760" s="289"/>
      <c r="M760" s="305" t="str">
        <f t="shared" si="42"/>
        <v/>
      </c>
      <c r="N760" s="289" t="b">
        <f>AND(RMDF!N760&gt;=0, RMDF!N760&lt;=1-RMDF!L760, RMDF!N760=ROUND(RMDF!N760,4))</f>
        <v>1</v>
      </c>
      <c r="O760" s="286" t="str">
        <f>IF(P760="","",IF(I760="","",IF(LEFT(I760,13)="Reclaimed pos",RawMaterialCode!$E$569,RawMaterialCode!$E$568)))</f>
        <v>Reclaimed pre-consumer mixed fibers (RM0578)</v>
      </c>
      <c r="P760" s="295">
        <f t="shared" si="43"/>
        <v>1</v>
      </c>
      <c r="Q760" s="202"/>
      <c r="R760" s="203"/>
      <c r="S760" s="204" t="str">
        <f t="shared" si="44"/>
        <v/>
      </c>
      <c r="T760" s="281"/>
      <c r="U760" s="281"/>
      <c r="V760" s="281"/>
      <c r="W760" s="281"/>
      <c r="X760" s="317">
        <f>RMDF!X760</f>
        <v>0</v>
      </c>
      <c r="Y760" s="318" t="str">
        <f>IF(X760=0,"",_xlfn.XLOOKUP(X760,StatePicklist!$1:$1,StatePicklist!$3:$3,"NA",0))</f>
        <v/>
      </c>
      <c r="Z760" s="297" t="str">
        <f ca="1">IF(RMDF!Y760="", "", IF(ISNUMBER(MATCH(RMDF!Y760, INDIRECT(Y760), 0)), "OK", "Invalid"))</f>
        <v/>
      </c>
      <c r="AA760" s="281"/>
      <c r="AB760" s="281"/>
      <c r="AC760" s="281"/>
      <c r="AD760" s="281" t="b">
        <f>AND(RMDF!AG760&gt;=0, RMDF!AG760&lt;=1-RMDF!Z760, RMDF!AG760=ROUND(RMDF!AG760,4))</f>
        <v>1</v>
      </c>
      <c r="AE760" s="317">
        <f>RMDF!AE760</f>
        <v>0</v>
      </c>
      <c r="AF760" s="318" t="str">
        <f>IF(AE760=0,"",_xlfn.XLOOKUP(AE760,StatePicklist!$1:$1,StatePicklist!$3:$3,"NA",0))</f>
        <v/>
      </c>
      <c r="AG760" s="297" t="str">
        <f ca="1">IF(RMDF!AF760="", "", IF(ISNUMBER(MATCH(RMDF!AF760, INDIRECT(AF760), 0)), "OK", "Invalid"))</f>
        <v/>
      </c>
      <c r="AH760" s="281"/>
      <c r="AI760" s="281"/>
      <c r="AJ760" s="281"/>
      <c r="AK760" s="281" t="b">
        <f>AND(RMDF!AN760&gt;=0, RMDF!AN760&lt;=1-SUM(RMDF!Z760,RMDF!AG760), RMDF!AN760=ROUND(RMDF!AN760,4))</f>
        <v>1</v>
      </c>
      <c r="AL760" s="317">
        <f>RMDF!AL760</f>
        <v>0</v>
      </c>
      <c r="AM760" s="318" t="str">
        <f>IF(AL760=0,"",_xlfn.XLOOKUP(AL760,StatePicklist!$1:$1,StatePicklist!$3:$3,"NA",0))</f>
        <v/>
      </c>
      <c r="AN760" s="297" t="str">
        <f ca="1">IF(RMDF!AM760="", "", IF(ISNUMBER(MATCH(RMDF!AM760, INDIRECT(AM760), 0)), "OK", "Invalid"))</f>
        <v/>
      </c>
      <c r="AO760" s="281"/>
      <c r="AP760" s="281"/>
      <c r="AQ760" s="281"/>
      <c r="AR760" s="281" t="b">
        <f>AND(RMDF!AU760&gt;=0, RMDF!AU760&lt;=1-SUM(RMDF!Z760,RMDF!AG760,RMDF!AN760), RMDF!AU760=ROUND(RMDF!AU760,4))</f>
        <v>1</v>
      </c>
      <c r="AS760" s="317">
        <f>RMDF!AS760</f>
        <v>0</v>
      </c>
      <c r="AT760" s="318" t="str">
        <f>IF(AS760=0,"",_xlfn.XLOOKUP(AS760,StatePicklist!$1:$1,StatePicklist!$3:$3,"NA",0))</f>
        <v/>
      </c>
      <c r="AU760" s="297" t="str">
        <f ca="1">IF(RMDF!AT760="", "", IF(ISNUMBER(MATCH(RMDF!AT760, INDIRECT(AT760), 0)), "OK", "Invalid"))</f>
        <v/>
      </c>
      <c r="AV760" s="281"/>
      <c r="AW760" s="281"/>
      <c r="AX760" s="281"/>
      <c r="AY760" s="281" t="b">
        <f>AND(RMDF!BB760&gt;=0, RMDF!BB760&lt;=1-SUM(RMDF!Z760,RMDF!AG760,RMDF!AN760,RMDF!AU760), RMDF!BB760=ROUND(RMDF!BB760,4))</f>
        <v>1</v>
      </c>
      <c r="AZ760" s="317">
        <f>RMDF!AZ760</f>
        <v>0</v>
      </c>
      <c r="BA760" s="318" t="str">
        <f>IF(AZ760=0,"",_xlfn.XLOOKUP(AZ760,StatePicklist!$1:$1,StatePicklist!$3:$3,"NA",0))</f>
        <v/>
      </c>
      <c r="BB760" s="297" t="str">
        <f ca="1">IF(RMDF!BA760="", "", IF(ISNUMBER(MATCH(RMDF!BA760, INDIRECT(BA760), 0)), "OK", "Invalid"))</f>
        <v/>
      </c>
      <c r="BC760" s="281"/>
      <c r="BD760" s="281"/>
      <c r="BE760" s="281"/>
      <c r="BF760" s="281" t="b">
        <f>AND(RMDF!BI760&gt;=0, RMDF!BI760&lt;=1-SUM(RMDF!Z760,RMDF!AG760,RMDF!AN760,RMDF!AU760,RMDF!BB760), RMDF!BI760=ROUND(RMDF!BI760,4))</f>
        <v>1</v>
      </c>
      <c r="BG760" s="317">
        <f>RMDF!BG760</f>
        <v>0</v>
      </c>
      <c r="BH760" s="318" t="str">
        <f>IF(BG760=0,"",_xlfn.XLOOKUP(BG760,StatePicklist!$1:$1,StatePicklist!$3:$3,"NA",0))</f>
        <v/>
      </c>
      <c r="BI760" s="297" t="str">
        <f ca="1">IF(RMDF!BH760="", "", IF(ISNUMBER(MATCH(RMDF!BH760, INDIRECT(BH760), 0)), "OK", "Invalid"))</f>
        <v/>
      </c>
      <c r="BJ760" s="281"/>
      <c r="BK760" s="281"/>
      <c r="BL760" s="281"/>
      <c r="BM760" s="281" t="b">
        <f>AND(RMDF!BP760&gt;=0, RMDF!BP760&lt;=1-SUM(RMDF!Z760,RMDF!AG760,RMDF!AN760,RMDF!AU760,RMDF!BB760,RMDF!BI760), RMDF!BP760=ROUND(RMDF!BP760,4))</f>
        <v>1</v>
      </c>
      <c r="BN760" s="317">
        <f>RMDF!BN760</f>
        <v>0</v>
      </c>
      <c r="BO760" s="318" t="str">
        <f>IF(BN760=0,"",_xlfn.XLOOKUP(BN760,StatePicklist!$1:$1,StatePicklist!$3:$3,"NA",0))</f>
        <v/>
      </c>
      <c r="BP760" s="297" t="str">
        <f ca="1">IF(RMDF!BO760="", "", IF(ISNUMBER(MATCH(RMDF!BO760, INDIRECT(BO760), 0)), "OK", "Invalid"))</f>
        <v/>
      </c>
      <c r="BQ760" s="281"/>
      <c r="BR760" s="281"/>
      <c r="BS760" s="281"/>
      <c r="BT760" s="281" t="b">
        <f>AND(RMDF!BW760&gt;=0, RMDF!BW760&lt;=1-SUM(RMDF!Z760,RMDF!AG760,RMDF!AN760,RMDF!AU760,RMDF!BB760,RMDF!BI760,RMDF!BP760), RMDF!BW760=ROUND(RMDF!BW760,4))</f>
        <v>1</v>
      </c>
      <c r="BU760" s="317">
        <f>RMDF!BU760</f>
        <v>0</v>
      </c>
      <c r="BV760" s="318" t="str">
        <f>IF(BU760=0,"",_xlfn.XLOOKUP(BU760,StatePicklist!$1:$1,StatePicklist!$3:$3,"NA",0))</f>
        <v/>
      </c>
      <c r="BW760" s="297" t="str">
        <f ca="1">IF(RMDF!BV760="", "", IF(ISNUMBER(MATCH(RMDF!BV760, INDIRECT(BV760), 0)), "OK", "Invalid"))</f>
        <v/>
      </c>
      <c r="BX760" s="281"/>
      <c r="BY760" s="281"/>
      <c r="BZ760" s="281"/>
      <c r="CA760" s="281" t="b">
        <f>AND(RMDF!CD760&gt;=0, RMDF!CD760&lt;=1-SUM(RMDF!Z760,RMDF!AG760,RMDF!AN760,RMDF!AU760,RMDF!BB760,RMDF!BI760,RMDF!BP760,RMDF!BW760), RMDF!CD760=ROUND(RMDF!CD760,4))</f>
        <v>1</v>
      </c>
      <c r="CB760" s="317">
        <f>RMDF!CB760</f>
        <v>0</v>
      </c>
      <c r="CC760" s="318" t="str">
        <f>IF(CB760=0,"",_xlfn.XLOOKUP(CB760,StatePicklist!$1:$1,StatePicklist!$3:$3,"NA",0))</f>
        <v/>
      </c>
      <c r="CD760" s="297" t="str">
        <f ca="1">IF(RMDF!CC760="", "", IF(ISNUMBER(MATCH(RMDF!CC760, INDIRECT(CC760), 0)), "OK", "Invalid"))</f>
        <v/>
      </c>
      <c r="CE760" s="281"/>
      <c r="CF760" s="281"/>
      <c r="CG760" s="281"/>
      <c r="CH760" s="281" t="b">
        <f>AND(RMDF!CK760&gt;=0, RMDF!CK760&lt;=1-SUM(RMDF!Z760,RMDF!AG760,RMDF!AN760,RMDF!AU760,RMDF!BB760,RMDF!BI760,RMDF!BP760,RMDF!BW760,RMDF!CD760), RMDF!CK760=ROUND(RMDF!CK760,4))</f>
        <v>1</v>
      </c>
      <c r="CI760" s="317">
        <f>RMDF!CI760</f>
        <v>0</v>
      </c>
      <c r="CJ760" s="318" t="str">
        <f>IF(CI760=0,"",_xlfn.XLOOKUP(CI760,StatePicklist!$1:$1,StatePicklist!$3:$3,"NA",0))</f>
        <v/>
      </c>
      <c r="CK760" s="297" t="str">
        <f ca="1">IF(RMDF!CJ760="", "", IF(ISNUMBER(MATCH(RMDF!CJ760, INDIRECT(CJ760), 0)), "OK", "Invalid"))</f>
        <v/>
      </c>
      <c r="CL760" s="281"/>
      <c r="CM760" s="281"/>
      <c r="CN760" s="281"/>
      <c r="CO760" s="281" t="b">
        <f>AND(RMDF!CR760&gt;=0, RMDF!CR760&lt;=1-SUM(RMDF!Z760,RMDF!AG760,RMDF!AN760,RMDF!AU760,RMDF!BB760,RMDF!BI760,RMDF!BP760,RMDF!BW760,RMDF!CD760,RMDF!CK760), RMDF!CR760=ROUND(RMDF!CR760,4))</f>
        <v>1</v>
      </c>
      <c r="CP760" s="317">
        <f>RMDF!CP760</f>
        <v>0</v>
      </c>
      <c r="CQ760" s="318" t="str">
        <f>IF(CP760=0,"",_xlfn.XLOOKUP(CP760,StatePicklist!$1:$1,StatePicklist!$3:$3,"NA",0))</f>
        <v/>
      </c>
      <c r="CR760" s="297" t="str">
        <f ca="1">IF(RMDF!CQ760="", "", IF(ISNUMBER(MATCH(RMDF!CQ760, INDIRECT(CQ760), 0)), "OK", "Invalid"))</f>
        <v/>
      </c>
      <c r="CS760" s="281"/>
      <c r="CT760" s="281"/>
      <c r="CU760" s="281"/>
      <c r="CV760" s="281" t="b">
        <f>AND(RMDF!CY760&gt;=0, RMDF!CY760&lt;=1-SUM(RMDF!Z760,RMDF!AG760,RMDF!AN760,RMDF!AU760,RMDF!BB760,RMDF!BI760,RMDF!BP760,RMDF!BW760,RMDF!CD760,RMDF!CK760,RMDF!CR760), RMDF!CY760=ROUND(RMDF!CY760,4))</f>
        <v>1</v>
      </c>
      <c r="CW760" s="317">
        <f>RMDF!CW760</f>
        <v>0</v>
      </c>
      <c r="CX760" s="318" t="str">
        <f>IF(CW760=0,"",_xlfn.XLOOKUP(CW760,StatePicklist!$1:$1,StatePicklist!$3:$3,"NA",0))</f>
        <v/>
      </c>
      <c r="CY760" s="297" t="str">
        <f ca="1">IF(RMDF!CX760="", "", IF(ISNUMBER(MATCH(RMDF!CX760, INDIRECT(CX760), 0)), "OK", "Invalid"))</f>
        <v/>
      </c>
      <c r="CZ760" s="281"/>
      <c r="DA760" s="281"/>
      <c r="DB760" s="281"/>
      <c r="DC760" s="281" t="b">
        <f>AND(RMDF!DF760&gt;=0, RMDF!DF760&lt;=1-SUM(RMDF!Z760,RMDF!AG760,RMDF!AN760,RMDF!AU760,RMDF!BB760,RMDF!BI760,RMDF!BP760,RMDF!BW760,RMDF!CD760,RMDF!CK760,RMDF!CR760,RMDF!CY760), RMDF!DF760=ROUND(RMDF!DF760,4))</f>
        <v>1</v>
      </c>
      <c r="DD760" s="317">
        <f>RMDF!DD760</f>
        <v>0</v>
      </c>
      <c r="DE760" s="318" t="str">
        <f>IF(DD760=0,"",_xlfn.XLOOKUP(DD760,StatePicklist!$1:$1,StatePicklist!$3:$3,"NA",0))</f>
        <v/>
      </c>
      <c r="DF760" s="297" t="str">
        <f ca="1">IF(RMDF!DE760="", "", IF(ISNUMBER(MATCH(RMDF!DE760, INDIRECT(DE760), 0)), "OK", "Invalid"))</f>
        <v/>
      </c>
      <c r="DG760" s="281"/>
      <c r="DH760" s="281"/>
      <c r="DI760" s="281"/>
      <c r="DJ760" s="281" t="b">
        <f>AND(RMDF!DM760&gt;=0, RMDF!DM760&lt;=1-SUM(RMDF!Z760,RMDF!AG760,RMDF!AN760,RMDF!AU760,RMDF!BB760,RMDF!BI760,RMDF!BP760,RMDF!BW760,RMDF!CD760,RMDF!CK760,RMDF!CR760,RMDF!CY760,RMDF!DF760), RMDF!DM760=ROUND(RMDF!DM760,4))</f>
        <v>1</v>
      </c>
      <c r="DK760" s="317">
        <f>RMDF!DK760</f>
        <v>0</v>
      </c>
      <c r="DL760" s="318" t="str">
        <f>IF(DK760=0,"",_xlfn.XLOOKUP(DK760,StatePicklist!$1:$1,StatePicklist!$3:$3,"NA",0))</f>
        <v/>
      </c>
      <c r="DM760" s="297" t="str">
        <f ca="1">IF(RMDF!DL760="", "", IF(ISNUMBER(MATCH(RMDF!DL760, INDIRECT(DL760), 0)), "OK", "Invalid"))</f>
        <v/>
      </c>
      <c r="DN760" s="281"/>
      <c r="DO760" s="281"/>
      <c r="DP760" s="281"/>
      <c r="DQ760" s="281" t="b">
        <f>AND(RMDF!DT760&gt;=0, RMDF!DT760&lt;=1-SUM(RMDF!Z760,RMDF!AG760,RMDF!AN760,RMDF!AU760,RMDF!BB760,RMDF!BI760,RMDF!BP760,RMDF!BW760,RMDF!CD760,RMDF!CK760,RMDF!CR760,RMDF!CY760,RMDF!DF760,RMDF!DM760), RMDF!DT760=ROUND(RMDF!DT760,4))</f>
        <v>1</v>
      </c>
      <c r="DR760" s="317">
        <f>RMDF!DR760</f>
        <v>0</v>
      </c>
      <c r="DS760" s="318" t="str">
        <f>IF(DR760=0,"",_xlfn.XLOOKUP(DR760,StatePicklist!$1:$1,StatePicklist!$3:$3,"NA",0))</f>
        <v/>
      </c>
      <c r="DT760" s="297" t="str">
        <f ca="1">IF(RMDF!DS760="", "", IF(ISNUMBER(MATCH(RMDF!DS760, INDIRECT(DS760), 0)), "OK", "Invalid"))</f>
        <v/>
      </c>
      <c r="DU760" s="281"/>
      <c r="DV760" s="281"/>
      <c r="DW760" s="281"/>
      <c r="DX760" s="281" t="b">
        <f>AND(RMDF!EA760&gt;=0, RMDF!EA760&lt;=1-SUM(RMDF!Z760,RMDF!AG760,RMDF!AN760,RMDF!AU760,RMDF!BB760,RMDF!BI760,RMDF!BP760,RMDF!BW760,RMDF!CD760,RMDF!CK760,RMDF!CR760,RMDF!CY760,RMDF!DF760,RMDF!DM760,RMDF!DT760), RMDF!EA760=ROUND(RMDF!EA760,4))</f>
        <v>1</v>
      </c>
      <c r="DY760" s="317">
        <f>RMDF!DY760</f>
        <v>0</v>
      </c>
      <c r="DZ760" s="318" t="str">
        <f>IF(DY760=0,"",_xlfn.XLOOKUP(DY760,StatePicklist!$1:$1,StatePicklist!$3:$3,"NA",0))</f>
        <v/>
      </c>
      <c r="EA760" s="297" t="str">
        <f ca="1">IF(RMDF!DZ760="", "", IF(ISNUMBER(MATCH(RMDF!DZ760, INDIRECT(DZ760), 0)), "OK", "Invalid"))</f>
        <v/>
      </c>
      <c r="EB760" s="281"/>
      <c r="EC760" s="281"/>
      <c r="ED760" s="281"/>
      <c r="EE760" s="281" t="b">
        <f>AND(RMDF!EH760&gt;=0, RMDF!EH760&lt;=1-SUM(RMDF!Z760,RMDF!AG760,RMDF!AN760,RMDF!AU760,RMDF!BB760,RMDF!BI760,RMDF!BP760,RMDF!BW760,RMDF!CD760,RMDF!CK760,RMDF!CR760,RMDF!CY760,RMDF!DF760,RMDF!DM760,RMDF!DT760,RMDF!EA760), RMDF!EH760=ROUND(RMDF!EH760,4))</f>
        <v>1</v>
      </c>
      <c r="EF760" s="317">
        <f>RMDF!EF760</f>
        <v>0</v>
      </c>
      <c r="EG760" s="318" t="str">
        <f>IF(EF760=0,"",_xlfn.XLOOKUP(EF760,StatePicklist!$1:$1,StatePicklist!$3:$3,"NA",0))</f>
        <v/>
      </c>
      <c r="EH760" s="297" t="str">
        <f ca="1">IF(RMDF!EG760="", "", IF(ISNUMBER(MATCH(RMDF!EG760, INDIRECT(EG760), 0)), "OK", "Invalid"))</f>
        <v/>
      </c>
      <c r="EI760" s="281"/>
      <c r="EJ760" s="281"/>
      <c r="EK760" s="281"/>
      <c r="EL760" s="281" t="b">
        <f>AND(RMDF!EO760&gt;=0, RMDF!EO760&lt;=1-SUM(RMDF!Z760,RMDF!AG760,RMDF!AN760,RMDF!AU760,RMDF!BB760,RMDF!BI760,RMDF!BP760,RMDF!BW760,RMDF!CD760,RMDF!CK760,RMDF!CR760,RMDF!CY760,RMDF!DF760,RMDF!DM760,RMDF!DT760,RMDF!EA760,RMDF!EH760), RMDF!EO760=ROUND(RMDF!EO760,4))</f>
        <v>1</v>
      </c>
      <c r="EM760" s="317">
        <f>RMDF!EM760</f>
        <v>0</v>
      </c>
      <c r="EN760" s="318" t="str">
        <f>IF(EM760=0,"",_xlfn.XLOOKUP(EM760,StatePicklist!$1:$1,StatePicklist!$3:$3,"NA",0))</f>
        <v/>
      </c>
      <c r="EO760" s="297" t="str">
        <f ca="1">IF(RMDF!EN760="", "", IF(ISNUMBER(MATCH(RMDF!EN760, INDIRECT(EN760), 0)), "OK", "Invalid"))</f>
        <v/>
      </c>
      <c r="EP760" s="281"/>
      <c r="EQ760" s="281"/>
      <c r="ER760" s="281"/>
      <c r="ES760" s="281" t="b">
        <f>AND(RMDF!EV760&gt;=0, RMDF!EV760&lt;=1-SUM(RMDF!Z760,RMDF!AG760,RMDF!AN760,RMDF!AU760,RMDF!BB760,RMDF!BI760,RMDF!BP760,RMDF!BW760,RMDF!CD760,RMDF!CK760,RMDF!CR760,RMDF!CY760,RMDF!DF760,RMDF!DM760,RMDF!DT760,RMDF!EA760,RMDF!EH760,RMDF!EO760), RMDF!EV760=ROUND(RMDF!EV760,4))</f>
        <v>1</v>
      </c>
      <c r="ET760" s="317">
        <f>RMDF!ET760</f>
        <v>0</v>
      </c>
      <c r="EU760" s="318" t="str">
        <f>IF(ET760=0,"",_xlfn.XLOOKUP(ET760,StatePicklist!$1:$1,StatePicklist!$3:$3,"NA",0))</f>
        <v/>
      </c>
      <c r="EV760" s="297" t="str">
        <f ca="1">IF(RMDF!EU760="", "", IF(ISNUMBER(MATCH(RMDF!EU760, INDIRECT(EU760), 0)), "OK", "Invalid"))</f>
        <v/>
      </c>
      <c r="EW760" s="281"/>
      <c r="EX760" s="281"/>
      <c r="EY760" s="281"/>
      <c r="EZ760" s="281" t="b">
        <f>AND(RMDF!FC760&gt;=0, RMDF!FC760&lt;=1-SUM(RMDF!Z760,RMDF!AG760,RMDF!AN760,RMDF!AU760,RMDF!BB760,RMDF!BI760,RMDF!BP760,RMDF!BW760,RMDF!CD760,RMDF!CK760,RMDF!CR760,RMDF!CY760,RMDF!DF760,RMDF!DM760,RMDF!DT760,RMDF!EA760,RMDF!EH760,RMDF!EO760,RMDF!EV760), RMDF!FC760=ROUND(RMDF!FC760,4))</f>
        <v>1</v>
      </c>
      <c r="FA760" s="317">
        <f>RMDF!FA760</f>
        <v>0</v>
      </c>
      <c r="FB760" s="318" t="str">
        <f>IF(FA760=0,"",_xlfn.XLOOKUP(FA760,StatePicklist!$1:$1,StatePicklist!$3:$3,"NA",0))</f>
        <v/>
      </c>
      <c r="FC760" s="297" t="str">
        <f ca="1">IF(RMDF!FB760="", "", IF(ISNUMBER(MATCH(RMDF!FB760, INDIRECT(FB760), 0)), "OK", "Invalid"))</f>
        <v/>
      </c>
    </row>
    <row r="761" spans="1:159" s="205" customFormat="1" ht="39.9" customHeight="1" x14ac:dyDescent="0.25">
      <c r="A761" s="206"/>
      <c r="B761" s="196"/>
      <c r="C761" s="197"/>
      <c r="D761" s="198"/>
      <c r="E761" s="199"/>
      <c r="F761" s="200"/>
      <c r="G761" s="201"/>
      <c r="H761" s="292"/>
      <c r="I761" s="305">
        <f>RMDF!I761</f>
        <v>0</v>
      </c>
      <c r="J761" s="305" t="str">
        <f>IF(I761=ProductCode!$B$30,"PDReclPost",IF(OR(I761=ProductCode!$C$30,I761=ProductCode!$E$30,I761=ProductCode!$G$30),"PDPreCon",IF(OR(I761=ProductCode!$D$30,I761=ProductCode!$F$30),"PDNotReclPost","")))</f>
        <v/>
      </c>
      <c r="K761" s="305" t="str">
        <f t="shared" si="42"/>
        <v/>
      </c>
      <c r="L761" s="289"/>
      <c r="M761" s="305" t="str">
        <f t="shared" si="42"/>
        <v/>
      </c>
      <c r="N761" s="289" t="b">
        <f>AND(RMDF!N761&gt;=0, RMDF!N761&lt;=1-RMDF!L761, RMDF!N761=ROUND(RMDF!N761,4))</f>
        <v>1</v>
      </c>
      <c r="O761" s="286" t="str">
        <f>IF(P761="","",IF(I761="","",IF(LEFT(I761,13)="Reclaimed pos",RawMaterialCode!$E$569,RawMaterialCode!$E$568)))</f>
        <v>Reclaimed pre-consumer mixed fibers (RM0578)</v>
      </c>
      <c r="P761" s="295">
        <f t="shared" si="43"/>
        <v>1</v>
      </c>
      <c r="Q761" s="202"/>
      <c r="R761" s="203"/>
      <c r="S761" s="204" t="str">
        <f t="shared" si="44"/>
        <v/>
      </c>
      <c r="T761" s="281"/>
      <c r="U761" s="281"/>
      <c r="V761" s="281"/>
      <c r="W761" s="281"/>
      <c r="X761" s="317">
        <f>RMDF!X761</f>
        <v>0</v>
      </c>
      <c r="Y761" s="318" t="str">
        <f>IF(X761=0,"",_xlfn.XLOOKUP(X761,StatePicklist!$1:$1,StatePicklist!$3:$3,"NA",0))</f>
        <v/>
      </c>
      <c r="Z761" s="297" t="str">
        <f ca="1">IF(RMDF!Y761="", "", IF(ISNUMBER(MATCH(RMDF!Y761, INDIRECT(Y761), 0)), "OK", "Invalid"))</f>
        <v/>
      </c>
      <c r="AA761" s="281"/>
      <c r="AB761" s="281"/>
      <c r="AC761" s="281"/>
      <c r="AD761" s="281" t="b">
        <f>AND(RMDF!AG761&gt;=0, RMDF!AG761&lt;=1-RMDF!Z761, RMDF!AG761=ROUND(RMDF!AG761,4))</f>
        <v>1</v>
      </c>
      <c r="AE761" s="317">
        <f>RMDF!AE761</f>
        <v>0</v>
      </c>
      <c r="AF761" s="318" t="str">
        <f>IF(AE761=0,"",_xlfn.XLOOKUP(AE761,StatePicklist!$1:$1,StatePicklist!$3:$3,"NA",0))</f>
        <v/>
      </c>
      <c r="AG761" s="297" t="str">
        <f ca="1">IF(RMDF!AF761="", "", IF(ISNUMBER(MATCH(RMDF!AF761, INDIRECT(AF761), 0)), "OK", "Invalid"))</f>
        <v/>
      </c>
      <c r="AH761" s="281"/>
      <c r="AI761" s="281"/>
      <c r="AJ761" s="281"/>
      <c r="AK761" s="281" t="b">
        <f>AND(RMDF!AN761&gt;=0, RMDF!AN761&lt;=1-SUM(RMDF!Z761,RMDF!AG761), RMDF!AN761=ROUND(RMDF!AN761,4))</f>
        <v>1</v>
      </c>
      <c r="AL761" s="317">
        <f>RMDF!AL761</f>
        <v>0</v>
      </c>
      <c r="AM761" s="318" t="str">
        <f>IF(AL761=0,"",_xlfn.XLOOKUP(AL761,StatePicklist!$1:$1,StatePicklist!$3:$3,"NA",0))</f>
        <v/>
      </c>
      <c r="AN761" s="297" t="str">
        <f ca="1">IF(RMDF!AM761="", "", IF(ISNUMBER(MATCH(RMDF!AM761, INDIRECT(AM761), 0)), "OK", "Invalid"))</f>
        <v/>
      </c>
      <c r="AO761" s="281"/>
      <c r="AP761" s="281"/>
      <c r="AQ761" s="281"/>
      <c r="AR761" s="281" t="b">
        <f>AND(RMDF!AU761&gt;=0, RMDF!AU761&lt;=1-SUM(RMDF!Z761,RMDF!AG761,RMDF!AN761), RMDF!AU761=ROUND(RMDF!AU761,4))</f>
        <v>1</v>
      </c>
      <c r="AS761" s="317">
        <f>RMDF!AS761</f>
        <v>0</v>
      </c>
      <c r="AT761" s="318" t="str">
        <f>IF(AS761=0,"",_xlfn.XLOOKUP(AS761,StatePicklist!$1:$1,StatePicklist!$3:$3,"NA",0))</f>
        <v/>
      </c>
      <c r="AU761" s="297" t="str">
        <f ca="1">IF(RMDF!AT761="", "", IF(ISNUMBER(MATCH(RMDF!AT761, INDIRECT(AT761), 0)), "OK", "Invalid"))</f>
        <v/>
      </c>
      <c r="AV761" s="281"/>
      <c r="AW761" s="281"/>
      <c r="AX761" s="281"/>
      <c r="AY761" s="281" t="b">
        <f>AND(RMDF!BB761&gt;=0, RMDF!BB761&lt;=1-SUM(RMDF!Z761,RMDF!AG761,RMDF!AN761,RMDF!AU761), RMDF!BB761=ROUND(RMDF!BB761,4))</f>
        <v>1</v>
      </c>
      <c r="AZ761" s="317">
        <f>RMDF!AZ761</f>
        <v>0</v>
      </c>
      <c r="BA761" s="318" t="str">
        <f>IF(AZ761=0,"",_xlfn.XLOOKUP(AZ761,StatePicklist!$1:$1,StatePicklist!$3:$3,"NA",0))</f>
        <v/>
      </c>
      <c r="BB761" s="297" t="str">
        <f ca="1">IF(RMDF!BA761="", "", IF(ISNUMBER(MATCH(RMDF!BA761, INDIRECT(BA761), 0)), "OK", "Invalid"))</f>
        <v/>
      </c>
      <c r="BC761" s="281"/>
      <c r="BD761" s="281"/>
      <c r="BE761" s="281"/>
      <c r="BF761" s="281" t="b">
        <f>AND(RMDF!BI761&gt;=0, RMDF!BI761&lt;=1-SUM(RMDF!Z761,RMDF!AG761,RMDF!AN761,RMDF!AU761,RMDF!BB761), RMDF!BI761=ROUND(RMDF!BI761,4))</f>
        <v>1</v>
      </c>
      <c r="BG761" s="317">
        <f>RMDF!BG761</f>
        <v>0</v>
      </c>
      <c r="BH761" s="318" t="str">
        <f>IF(BG761=0,"",_xlfn.XLOOKUP(BG761,StatePicklist!$1:$1,StatePicklist!$3:$3,"NA",0))</f>
        <v/>
      </c>
      <c r="BI761" s="297" t="str">
        <f ca="1">IF(RMDF!BH761="", "", IF(ISNUMBER(MATCH(RMDF!BH761, INDIRECT(BH761), 0)), "OK", "Invalid"))</f>
        <v/>
      </c>
      <c r="BJ761" s="281"/>
      <c r="BK761" s="281"/>
      <c r="BL761" s="281"/>
      <c r="BM761" s="281" t="b">
        <f>AND(RMDF!BP761&gt;=0, RMDF!BP761&lt;=1-SUM(RMDF!Z761,RMDF!AG761,RMDF!AN761,RMDF!AU761,RMDF!BB761,RMDF!BI761), RMDF!BP761=ROUND(RMDF!BP761,4))</f>
        <v>1</v>
      </c>
      <c r="BN761" s="317">
        <f>RMDF!BN761</f>
        <v>0</v>
      </c>
      <c r="BO761" s="318" t="str">
        <f>IF(BN761=0,"",_xlfn.XLOOKUP(BN761,StatePicklist!$1:$1,StatePicklist!$3:$3,"NA",0))</f>
        <v/>
      </c>
      <c r="BP761" s="297" t="str">
        <f ca="1">IF(RMDF!BO761="", "", IF(ISNUMBER(MATCH(RMDF!BO761, INDIRECT(BO761), 0)), "OK", "Invalid"))</f>
        <v/>
      </c>
      <c r="BQ761" s="281"/>
      <c r="BR761" s="281"/>
      <c r="BS761" s="281"/>
      <c r="BT761" s="281" t="b">
        <f>AND(RMDF!BW761&gt;=0, RMDF!BW761&lt;=1-SUM(RMDF!Z761,RMDF!AG761,RMDF!AN761,RMDF!AU761,RMDF!BB761,RMDF!BI761,RMDF!BP761), RMDF!BW761=ROUND(RMDF!BW761,4))</f>
        <v>1</v>
      </c>
      <c r="BU761" s="317">
        <f>RMDF!BU761</f>
        <v>0</v>
      </c>
      <c r="BV761" s="318" t="str">
        <f>IF(BU761=0,"",_xlfn.XLOOKUP(BU761,StatePicklist!$1:$1,StatePicklist!$3:$3,"NA",0))</f>
        <v/>
      </c>
      <c r="BW761" s="297" t="str">
        <f ca="1">IF(RMDF!BV761="", "", IF(ISNUMBER(MATCH(RMDF!BV761, INDIRECT(BV761), 0)), "OK", "Invalid"))</f>
        <v/>
      </c>
      <c r="BX761" s="281"/>
      <c r="BY761" s="281"/>
      <c r="BZ761" s="281"/>
      <c r="CA761" s="281" t="b">
        <f>AND(RMDF!CD761&gt;=0, RMDF!CD761&lt;=1-SUM(RMDF!Z761,RMDF!AG761,RMDF!AN761,RMDF!AU761,RMDF!BB761,RMDF!BI761,RMDF!BP761,RMDF!BW761), RMDF!CD761=ROUND(RMDF!CD761,4))</f>
        <v>1</v>
      </c>
      <c r="CB761" s="317">
        <f>RMDF!CB761</f>
        <v>0</v>
      </c>
      <c r="CC761" s="318" t="str">
        <f>IF(CB761=0,"",_xlfn.XLOOKUP(CB761,StatePicklist!$1:$1,StatePicklist!$3:$3,"NA",0))</f>
        <v/>
      </c>
      <c r="CD761" s="297" t="str">
        <f ca="1">IF(RMDF!CC761="", "", IF(ISNUMBER(MATCH(RMDF!CC761, INDIRECT(CC761), 0)), "OK", "Invalid"))</f>
        <v/>
      </c>
      <c r="CE761" s="281"/>
      <c r="CF761" s="281"/>
      <c r="CG761" s="281"/>
      <c r="CH761" s="281" t="b">
        <f>AND(RMDF!CK761&gt;=0, RMDF!CK761&lt;=1-SUM(RMDF!Z761,RMDF!AG761,RMDF!AN761,RMDF!AU761,RMDF!BB761,RMDF!BI761,RMDF!BP761,RMDF!BW761,RMDF!CD761), RMDF!CK761=ROUND(RMDF!CK761,4))</f>
        <v>1</v>
      </c>
      <c r="CI761" s="317">
        <f>RMDF!CI761</f>
        <v>0</v>
      </c>
      <c r="CJ761" s="318" t="str">
        <f>IF(CI761=0,"",_xlfn.XLOOKUP(CI761,StatePicklist!$1:$1,StatePicklist!$3:$3,"NA",0))</f>
        <v/>
      </c>
      <c r="CK761" s="297" t="str">
        <f ca="1">IF(RMDF!CJ761="", "", IF(ISNUMBER(MATCH(RMDF!CJ761, INDIRECT(CJ761), 0)), "OK", "Invalid"))</f>
        <v/>
      </c>
      <c r="CL761" s="281"/>
      <c r="CM761" s="281"/>
      <c r="CN761" s="281"/>
      <c r="CO761" s="281" t="b">
        <f>AND(RMDF!CR761&gt;=0, RMDF!CR761&lt;=1-SUM(RMDF!Z761,RMDF!AG761,RMDF!AN761,RMDF!AU761,RMDF!BB761,RMDF!BI761,RMDF!BP761,RMDF!BW761,RMDF!CD761,RMDF!CK761), RMDF!CR761=ROUND(RMDF!CR761,4))</f>
        <v>1</v>
      </c>
      <c r="CP761" s="317">
        <f>RMDF!CP761</f>
        <v>0</v>
      </c>
      <c r="CQ761" s="318" t="str">
        <f>IF(CP761=0,"",_xlfn.XLOOKUP(CP761,StatePicklist!$1:$1,StatePicklist!$3:$3,"NA",0))</f>
        <v/>
      </c>
      <c r="CR761" s="297" t="str">
        <f ca="1">IF(RMDF!CQ761="", "", IF(ISNUMBER(MATCH(RMDF!CQ761, INDIRECT(CQ761), 0)), "OK", "Invalid"))</f>
        <v/>
      </c>
      <c r="CS761" s="281"/>
      <c r="CT761" s="281"/>
      <c r="CU761" s="281"/>
      <c r="CV761" s="281" t="b">
        <f>AND(RMDF!CY761&gt;=0, RMDF!CY761&lt;=1-SUM(RMDF!Z761,RMDF!AG761,RMDF!AN761,RMDF!AU761,RMDF!BB761,RMDF!BI761,RMDF!BP761,RMDF!BW761,RMDF!CD761,RMDF!CK761,RMDF!CR761), RMDF!CY761=ROUND(RMDF!CY761,4))</f>
        <v>1</v>
      </c>
      <c r="CW761" s="317">
        <f>RMDF!CW761</f>
        <v>0</v>
      </c>
      <c r="CX761" s="318" t="str">
        <f>IF(CW761=0,"",_xlfn.XLOOKUP(CW761,StatePicklist!$1:$1,StatePicklist!$3:$3,"NA",0))</f>
        <v/>
      </c>
      <c r="CY761" s="297" t="str">
        <f ca="1">IF(RMDF!CX761="", "", IF(ISNUMBER(MATCH(RMDF!CX761, INDIRECT(CX761), 0)), "OK", "Invalid"))</f>
        <v/>
      </c>
      <c r="CZ761" s="281"/>
      <c r="DA761" s="281"/>
      <c r="DB761" s="281"/>
      <c r="DC761" s="281" t="b">
        <f>AND(RMDF!DF761&gt;=0, RMDF!DF761&lt;=1-SUM(RMDF!Z761,RMDF!AG761,RMDF!AN761,RMDF!AU761,RMDF!BB761,RMDF!BI761,RMDF!BP761,RMDF!BW761,RMDF!CD761,RMDF!CK761,RMDF!CR761,RMDF!CY761), RMDF!DF761=ROUND(RMDF!DF761,4))</f>
        <v>1</v>
      </c>
      <c r="DD761" s="317">
        <f>RMDF!DD761</f>
        <v>0</v>
      </c>
      <c r="DE761" s="318" t="str">
        <f>IF(DD761=0,"",_xlfn.XLOOKUP(DD761,StatePicklist!$1:$1,StatePicklist!$3:$3,"NA",0))</f>
        <v/>
      </c>
      <c r="DF761" s="297" t="str">
        <f ca="1">IF(RMDF!DE761="", "", IF(ISNUMBER(MATCH(RMDF!DE761, INDIRECT(DE761), 0)), "OK", "Invalid"))</f>
        <v/>
      </c>
      <c r="DG761" s="281"/>
      <c r="DH761" s="281"/>
      <c r="DI761" s="281"/>
      <c r="DJ761" s="281" t="b">
        <f>AND(RMDF!DM761&gt;=0, RMDF!DM761&lt;=1-SUM(RMDF!Z761,RMDF!AG761,RMDF!AN761,RMDF!AU761,RMDF!BB761,RMDF!BI761,RMDF!BP761,RMDF!BW761,RMDF!CD761,RMDF!CK761,RMDF!CR761,RMDF!CY761,RMDF!DF761), RMDF!DM761=ROUND(RMDF!DM761,4))</f>
        <v>1</v>
      </c>
      <c r="DK761" s="317">
        <f>RMDF!DK761</f>
        <v>0</v>
      </c>
      <c r="DL761" s="318" t="str">
        <f>IF(DK761=0,"",_xlfn.XLOOKUP(DK761,StatePicklist!$1:$1,StatePicklist!$3:$3,"NA",0))</f>
        <v/>
      </c>
      <c r="DM761" s="297" t="str">
        <f ca="1">IF(RMDF!DL761="", "", IF(ISNUMBER(MATCH(RMDF!DL761, INDIRECT(DL761), 0)), "OK", "Invalid"))</f>
        <v/>
      </c>
      <c r="DN761" s="281"/>
      <c r="DO761" s="281"/>
      <c r="DP761" s="281"/>
      <c r="DQ761" s="281" t="b">
        <f>AND(RMDF!DT761&gt;=0, RMDF!DT761&lt;=1-SUM(RMDF!Z761,RMDF!AG761,RMDF!AN761,RMDF!AU761,RMDF!BB761,RMDF!BI761,RMDF!BP761,RMDF!BW761,RMDF!CD761,RMDF!CK761,RMDF!CR761,RMDF!CY761,RMDF!DF761,RMDF!DM761), RMDF!DT761=ROUND(RMDF!DT761,4))</f>
        <v>1</v>
      </c>
      <c r="DR761" s="317">
        <f>RMDF!DR761</f>
        <v>0</v>
      </c>
      <c r="DS761" s="318" t="str">
        <f>IF(DR761=0,"",_xlfn.XLOOKUP(DR761,StatePicklist!$1:$1,StatePicklist!$3:$3,"NA",0))</f>
        <v/>
      </c>
      <c r="DT761" s="297" t="str">
        <f ca="1">IF(RMDF!DS761="", "", IF(ISNUMBER(MATCH(RMDF!DS761, INDIRECT(DS761), 0)), "OK", "Invalid"))</f>
        <v/>
      </c>
      <c r="DU761" s="281"/>
      <c r="DV761" s="281"/>
      <c r="DW761" s="281"/>
      <c r="DX761" s="281" t="b">
        <f>AND(RMDF!EA761&gt;=0, RMDF!EA761&lt;=1-SUM(RMDF!Z761,RMDF!AG761,RMDF!AN761,RMDF!AU761,RMDF!BB761,RMDF!BI761,RMDF!BP761,RMDF!BW761,RMDF!CD761,RMDF!CK761,RMDF!CR761,RMDF!CY761,RMDF!DF761,RMDF!DM761,RMDF!DT761), RMDF!EA761=ROUND(RMDF!EA761,4))</f>
        <v>1</v>
      </c>
      <c r="DY761" s="317">
        <f>RMDF!DY761</f>
        <v>0</v>
      </c>
      <c r="DZ761" s="318" t="str">
        <f>IF(DY761=0,"",_xlfn.XLOOKUP(DY761,StatePicklist!$1:$1,StatePicklist!$3:$3,"NA",0))</f>
        <v/>
      </c>
      <c r="EA761" s="297" t="str">
        <f ca="1">IF(RMDF!DZ761="", "", IF(ISNUMBER(MATCH(RMDF!DZ761, INDIRECT(DZ761), 0)), "OK", "Invalid"))</f>
        <v/>
      </c>
      <c r="EB761" s="281"/>
      <c r="EC761" s="281"/>
      <c r="ED761" s="281"/>
      <c r="EE761" s="281" t="b">
        <f>AND(RMDF!EH761&gt;=0, RMDF!EH761&lt;=1-SUM(RMDF!Z761,RMDF!AG761,RMDF!AN761,RMDF!AU761,RMDF!BB761,RMDF!BI761,RMDF!BP761,RMDF!BW761,RMDF!CD761,RMDF!CK761,RMDF!CR761,RMDF!CY761,RMDF!DF761,RMDF!DM761,RMDF!DT761,RMDF!EA761), RMDF!EH761=ROUND(RMDF!EH761,4))</f>
        <v>1</v>
      </c>
      <c r="EF761" s="317">
        <f>RMDF!EF761</f>
        <v>0</v>
      </c>
      <c r="EG761" s="318" t="str">
        <f>IF(EF761=0,"",_xlfn.XLOOKUP(EF761,StatePicklist!$1:$1,StatePicklist!$3:$3,"NA",0))</f>
        <v/>
      </c>
      <c r="EH761" s="297" t="str">
        <f ca="1">IF(RMDF!EG761="", "", IF(ISNUMBER(MATCH(RMDF!EG761, INDIRECT(EG761), 0)), "OK", "Invalid"))</f>
        <v/>
      </c>
      <c r="EI761" s="281"/>
      <c r="EJ761" s="281"/>
      <c r="EK761" s="281"/>
      <c r="EL761" s="281" t="b">
        <f>AND(RMDF!EO761&gt;=0, RMDF!EO761&lt;=1-SUM(RMDF!Z761,RMDF!AG761,RMDF!AN761,RMDF!AU761,RMDF!BB761,RMDF!BI761,RMDF!BP761,RMDF!BW761,RMDF!CD761,RMDF!CK761,RMDF!CR761,RMDF!CY761,RMDF!DF761,RMDF!DM761,RMDF!DT761,RMDF!EA761,RMDF!EH761), RMDF!EO761=ROUND(RMDF!EO761,4))</f>
        <v>1</v>
      </c>
      <c r="EM761" s="317">
        <f>RMDF!EM761</f>
        <v>0</v>
      </c>
      <c r="EN761" s="318" t="str">
        <f>IF(EM761=0,"",_xlfn.XLOOKUP(EM761,StatePicklist!$1:$1,StatePicklist!$3:$3,"NA",0))</f>
        <v/>
      </c>
      <c r="EO761" s="297" t="str">
        <f ca="1">IF(RMDF!EN761="", "", IF(ISNUMBER(MATCH(RMDF!EN761, INDIRECT(EN761), 0)), "OK", "Invalid"))</f>
        <v/>
      </c>
      <c r="EP761" s="281"/>
      <c r="EQ761" s="281"/>
      <c r="ER761" s="281"/>
      <c r="ES761" s="281" t="b">
        <f>AND(RMDF!EV761&gt;=0, RMDF!EV761&lt;=1-SUM(RMDF!Z761,RMDF!AG761,RMDF!AN761,RMDF!AU761,RMDF!BB761,RMDF!BI761,RMDF!BP761,RMDF!BW761,RMDF!CD761,RMDF!CK761,RMDF!CR761,RMDF!CY761,RMDF!DF761,RMDF!DM761,RMDF!DT761,RMDF!EA761,RMDF!EH761,RMDF!EO761), RMDF!EV761=ROUND(RMDF!EV761,4))</f>
        <v>1</v>
      </c>
      <c r="ET761" s="317">
        <f>RMDF!ET761</f>
        <v>0</v>
      </c>
      <c r="EU761" s="318" t="str">
        <f>IF(ET761=0,"",_xlfn.XLOOKUP(ET761,StatePicklist!$1:$1,StatePicklist!$3:$3,"NA",0))</f>
        <v/>
      </c>
      <c r="EV761" s="297" t="str">
        <f ca="1">IF(RMDF!EU761="", "", IF(ISNUMBER(MATCH(RMDF!EU761, INDIRECT(EU761), 0)), "OK", "Invalid"))</f>
        <v/>
      </c>
      <c r="EW761" s="281"/>
      <c r="EX761" s="281"/>
      <c r="EY761" s="281"/>
      <c r="EZ761" s="281" t="b">
        <f>AND(RMDF!FC761&gt;=0, RMDF!FC761&lt;=1-SUM(RMDF!Z761,RMDF!AG761,RMDF!AN761,RMDF!AU761,RMDF!BB761,RMDF!BI761,RMDF!BP761,RMDF!BW761,RMDF!CD761,RMDF!CK761,RMDF!CR761,RMDF!CY761,RMDF!DF761,RMDF!DM761,RMDF!DT761,RMDF!EA761,RMDF!EH761,RMDF!EO761,RMDF!EV761), RMDF!FC761=ROUND(RMDF!FC761,4))</f>
        <v>1</v>
      </c>
      <c r="FA761" s="317">
        <f>RMDF!FA761</f>
        <v>0</v>
      </c>
      <c r="FB761" s="318" t="str">
        <f>IF(FA761=0,"",_xlfn.XLOOKUP(FA761,StatePicklist!$1:$1,StatePicklist!$3:$3,"NA",0))</f>
        <v/>
      </c>
      <c r="FC761" s="297" t="str">
        <f ca="1">IF(RMDF!FB761="", "", IF(ISNUMBER(MATCH(RMDF!FB761, INDIRECT(FB761), 0)), "OK", "Invalid"))</f>
        <v/>
      </c>
    </row>
    <row r="762" spans="1:159" s="205" customFormat="1" ht="39.9" customHeight="1" x14ac:dyDescent="0.25">
      <c r="A762" s="206"/>
      <c r="B762" s="196"/>
      <c r="C762" s="197"/>
      <c r="D762" s="198"/>
      <c r="E762" s="199"/>
      <c r="F762" s="200"/>
      <c r="G762" s="201"/>
      <c r="H762" s="292"/>
      <c r="I762" s="305">
        <f>RMDF!I762</f>
        <v>0</v>
      </c>
      <c r="J762" s="305" t="str">
        <f>IF(I762=ProductCode!$B$30,"PDReclPost",IF(OR(I762=ProductCode!$C$30,I762=ProductCode!$E$30,I762=ProductCode!$G$30),"PDPreCon",IF(OR(I762=ProductCode!$D$30,I762=ProductCode!$F$30),"PDNotReclPost","")))</f>
        <v/>
      </c>
      <c r="K762" s="305" t="str">
        <f t="shared" si="42"/>
        <v/>
      </c>
      <c r="L762" s="289"/>
      <c r="M762" s="305" t="str">
        <f t="shared" si="42"/>
        <v/>
      </c>
      <c r="N762" s="289" t="b">
        <f>AND(RMDF!N762&gt;=0, RMDF!N762&lt;=1-RMDF!L762, RMDF!N762=ROUND(RMDF!N762,4))</f>
        <v>1</v>
      </c>
      <c r="O762" s="286" t="str">
        <f>IF(P762="","",IF(I762="","",IF(LEFT(I762,13)="Reclaimed pos",RawMaterialCode!$E$569,RawMaterialCode!$E$568)))</f>
        <v>Reclaimed pre-consumer mixed fibers (RM0578)</v>
      </c>
      <c r="P762" s="295">
        <f t="shared" si="43"/>
        <v>1</v>
      </c>
      <c r="Q762" s="202"/>
      <c r="R762" s="203"/>
      <c r="S762" s="204" t="str">
        <f t="shared" si="44"/>
        <v/>
      </c>
      <c r="T762" s="281"/>
      <c r="U762" s="281"/>
      <c r="V762" s="281"/>
      <c r="W762" s="281"/>
      <c r="X762" s="317">
        <f>RMDF!X762</f>
        <v>0</v>
      </c>
      <c r="Y762" s="318" t="str">
        <f>IF(X762=0,"",_xlfn.XLOOKUP(X762,StatePicklist!$1:$1,StatePicklist!$3:$3,"NA",0))</f>
        <v/>
      </c>
      <c r="Z762" s="297" t="str">
        <f ca="1">IF(RMDF!Y762="", "", IF(ISNUMBER(MATCH(RMDF!Y762, INDIRECT(Y762), 0)), "OK", "Invalid"))</f>
        <v/>
      </c>
      <c r="AA762" s="281"/>
      <c r="AB762" s="281"/>
      <c r="AC762" s="281"/>
      <c r="AD762" s="281" t="b">
        <f>AND(RMDF!AG762&gt;=0, RMDF!AG762&lt;=1-RMDF!Z762, RMDF!AG762=ROUND(RMDF!AG762,4))</f>
        <v>1</v>
      </c>
      <c r="AE762" s="317">
        <f>RMDF!AE762</f>
        <v>0</v>
      </c>
      <c r="AF762" s="318" t="str">
        <f>IF(AE762=0,"",_xlfn.XLOOKUP(AE762,StatePicklist!$1:$1,StatePicklist!$3:$3,"NA",0))</f>
        <v/>
      </c>
      <c r="AG762" s="297" t="str">
        <f ca="1">IF(RMDF!AF762="", "", IF(ISNUMBER(MATCH(RMDF!AF762, INDIRECT(AF762), 0)), "OK", "Invalid"))</f>
        <v/>
      </c>
      <c r="AH762" s="281"/>
      <c r="AI762" s="281"/>
      <c r="AJ762" s="281"/>
      <c r="AK762" s="281" t="b">
        <f>AND(RMDF!AN762&gt;=0, RMDF!AN762&lt;=1-SUM(RMDF!Z762,RMDF!AG762), RMDF!AN762=ROUND(RMDF!AN762,4))</f>
        <v>1</v>
      </c>
      <c r="AL762" s="317">
        <f>RMDF!AL762</f>
        <v>0</v>
      </c>
      <c r="AM762" s="318" t="str">
        <f>IF(AL762=0,"",_xlfn.XLOOKUP(AL762,StatePicklist!$1:$1,StatePicklist!$3:$3,"NA",0))</f>
        <v/>
      </c>
      <c r="AN762" s="297" t="str">
        <f ca="1">IF(RMDF!AM762="", "", IF(ISNUMBER(MATCH(RMDF!AM762, INDIRECT(AM762), 0)), "OK", "Invalid"))</f>
        <v/>
      </c>
      <c r="AO762" s="281"/>
      <c r="AP762" s="281"/>
      <c r="AQ762" s="281"/>
      <c r="AR762" s="281" t="b">
        <f>AND(RMDF!AU762&gt;=0, RMDF!AU762&lt;=1-SUM(RMDF!Z762,RMDF!AG762,RMDF!AN762), RMDF!AU762=ROUND(RMDF!AU762,4))</f>
        <v>1</v>
      </c>
      <c r="AS762" s="317">
        <f>RMDF!AS762</f>
        <v>0</v>
      </c>
      <c r="AT762" s="318" t="str">
        <f>IF(AS762=0,"",_xlfn.XLOOKUP(AS762,StatePicklist!$1:$1,StatePicklist!$3:$3,"NA",0))</f>
        <v/>
      </c>
      <c r="AU762" s="297" t="str">
        <f ca="1">IF(RMDF!AT762="", "", IF(ISNUMBER(MATCH(RMDF!AT762, INDIRECT(AT762), 0)), "OK", "Invalid"))</f>
        <v/>
      </c>
      <c r="AV762" s="281"/>
      <c r="AW762" s="281"/>
      <c r="AX762" s="281"/>
      <c r="AY762" s="281" t="b">
        <f>AND(RMDF!BB762&gt;=0, RMDF!BB762&lt;=1-SUM(RMDF!Z762,RMDF!AG762,RMDF!AN762,RMDF!AU762), RMDF!BB762=ROUND(RMDF!BB762,4))</f>
        <v>1</v>
      </c>
      <c r="AZ762" s="317">
        <f>RMDF!AZ762</f>
        <v>0</v>
      </c>
      <c r="BA762" s="318" t="str">
        <f>IF(AZ762=0,"",_xlfn.XLOOKUP(AZ762,StatePicklist!$1:$1,StatePicklist!$3:$3,"NA",0))</f>
        <v/>
      </c>
      <c r="BB762" s="297" t="str">
        <f ca="1">IF(RMDF!BA762="", "", IF(ISNUMBER(MATCH(RMDF!BA762, INDIRECT(BA762), 0)), "OK", "Invalid"))</f>
        <v/>
      </c>
      <c r="BC762" s="281"/>
      <c r="BD762" s="281"/>
      <c r="BE762" s="281"/>
      <c r="BF762" s="281" t="b">
        <f>AND(RMDF!BI762&gt;=0, RMDF!BI762&lt;=1-SUM(RMDF!Z762,RMDF!AG762,RMDF!AN762,RMDF!AU762,RMDF!BB762), RMDF!BI762=ROUND(RMDF!BI762,4))</f>
        <v>1</v>
      </c>
      <c r="BG762" s="317">
        <f>RMDF!BG762</f>
        <v>0</v>
      </c>
      <c r="BH762" s="318" t="str">
        <f>IF(BG762=0,"",_xlfn.XLOOKUP(BG762,StatePicklist!$1:$1,StatePicklist!$3:$3,"NA",0))</f>
        <v/>
      </c>
      <c r="BI762" s="297" t="str">
        <f ca="1">IF(RMDF!BH762="", "", IF(ISNUMBER(MATCH(RMDF!BH762, INDIRECT(BH762), 0)), "OK", "Invalid"))</f>
        <v/>
      </c>
      <c r="BJ762" s="281"/>
      <c r="BK762" s="281"/>
      <c r="BL762" s="281"/>
      <c r="BM762" s="281" t="b">
        <f>AND(RMDF!BP762&gt;=0, RMDF!BP762&lt;=1-SUM(RMDF!Z762,RMDF!AG762,RMDF!AN762,RMDF!AU762,RMDF!BB762,RMDF!BI762), RMDF!BP762=ROUND(RMDF!BP762,4))</f>
        <v>1</v>
      </c>
      <c r="BN762" s="317">
        <f>RMDF!BN762</f>
        <v>0</v>
      </c>
      <c r="BO762" s="318" t="str">
        <f>IF(BN762=0,"",_xlfn.XLOOKUP(BN762,StatePicklist!$1:$1,StatePicklist!$3:$3,"NA",0))</f>
        <v/>
      </c>
      <c r="BP762" s="297" t="str">
        <f ca="1">IF(RMDF!BO762="", "", IF(ISNUMBER(MATCH(RMDF!BO762, INDIRECT(BO762), 0)), "OK", "Invalid"))</f>
        <v/>
      </c>
      <c r="BQ762" s="281"/>
      <c r="BR762" s="281"/>
      <c r="BS762" s="281"/>
      <c r="BT762" s="281" t="b">
        <f>AND(RMDF!BW762&gt;=0, RMDF!BW762&lt;=1-SUM(RMDF!Z762,RMDF!AG762,RMDF!AN762,RMDF!AU762,RMDF!BB762,RMDF!BI762,RMDF!BP762), RMDF!BW762=ROUND(RMDF!BW762,4))</f>
        <v>1</v>
      </c>
      <c r="BU762" s="317">
        <f>RMDF!BU762</f>
        <v>0</v>
      </c>
      <c r="BV762" s="318" t="str">
        <f>IF(BU762=0,"",_xlfn.XLOOKUP(BU762,StatePicklist!$1:$1,StatePicklist!$3:$3,"NA",0))</f>
        <v/>
      </c>
      <c r="BW762" s="297" t="str">
        <f ca="1">IF(RMDF!BV762="", "", IF(ISNUMBER(MATCH(RMDF!BV762, INDIRECT(BV762), 0)), "OK", "Invalid"))</f>
        <v/>
      </c>
      <c r="BX762" s="281"/>
      <c r="BY762" s="281"/>
      <c r="BZ762" s="281"/>
      <c r="CA762" s="281" t="b">
        <f>AND(RMDF!CD762&gt;=0, RMDF!CD762&lt;=1-SUM(RMDF!Z762,RMDF!AG762,RMDF!AN762,RMDF!AU762,RMDF!BB762,RMDF!BI762,RMDF!BP762,RMDF!BW762), RMDF!CD762=ROUND(RMDF!CD762,4))</f>
        <v>1</v>
      </c>
      <c r="CB762" s="317">
        <f>RMDF!CB762</f>
        <v>0</v>
      </c>
      <c r="CC762" s="318" t="str">
        <f>IF(CB762=0,"",_xlfn.XLOOKUP(CB762,StatePicklist!$1:$1,StatePicklist!$3:$3,"NA",0))</f>
        <v/>
      </c>
      <c r="CD762" s="297" t="str">
        <f ca="1">IF(RMDF!CC762="", "", IF(ISNUMBER(MATCH(RMDF!CC762, INDIRECT(CC762), 0)), "OK", "Invalid"))</f>
        <v/>
      </c>
      <c r="CE762" s="281"/>
      <c r="CF762" s="281"/>
      <c r="CG762" s="281"/>
      <c r="CH762" s="281" t="b">
        <f>AND(RMDF!CK762&gt;=0, RMDF!CK762&lt;=1-SUM(RMDF!Z762,RMDF!AG762,RMDF!AN762,RMDF!AU762,RMDF!BB762,RMDF!BI762,RMDF!BP762,RMDF!BW762,RMDF!CD762), RMDF!CK762=ROUND(RMDF!CK762,4))</f>
        <v>1</v>
      </c>
      <c r="CI762" s="317">
        <f>RMDF!CI762</f>
        <v>0</v>
      </c>
      <c r="CJ762" s="318" t="str">
        <f>IF(CI762=0,"",_xlfn.XLOOKUP(CI762,StatePicklist!$1:$1,StatePicklist!$3:$3,"NA",0))</f>
        <v/>
      </c>
      <c r="CK762" s="297" t="str">
        <f ca="1">IF(RMDF!CJ762="", "", IF(ISNUMBER(MATCH(RMDF!CJ762, INDIRECT(CJ762), 0)), "OK", "Invalid"))</f>
        <v/>
      </c>
      <c r="CL762" s="281"/>
      <c r="CM762" s="281"/>
      <c r="CN762" s="281"/>
      <c r="CO762" s="281" t="b">
        <f>AND(RMDF!CR762&gt;=0, RMDF!CR762&lt;=1-SUM(RMDF!Z762,RMDF!AG762,RMDF!AN762,RMDF!AU762,RMDF!BB762,RMDF!BI762,RMDF!BP762,RMDF!BW762,RMDF!CD762,RMDF!CK762), RMDF!CR762=ROUND(RMDF!CR762,4))</f>
        <v>1</v>
      </c>
      <c r="CP762" s="317">
        <f>RMDF!CP762</f>
        <v>0</v>
      </c>
      <c r="CQ762" s="318" t="str">
        <f>IF(CP762=0,"",_xlfn.XLOOKUP(CP762,StatePicklist!$1:$1,StatePicklist!$3:$3,"NA",0))</f>
        <v/>
      </c>
      <c r="CR762" s="297" t="str">
        <f ca="1">IF(RMDF!CQ762="", "", IF(ISNUMBER(MATCH(RMDF!CQ762, INDIRECT(CQ762), 0)), "OK", "Invalid"))</f>
        <v/>
      </c>
      <c r="CS762" s="281"/>
      <c r="CT762" s="281"/>
      <c r="CU762" s="281"/>
      <c r="CV762" s="281" t="b">
        <f>AND(RMDF!CY762&gt;=0, RMDF!CY762&lt;=1-SUM(RMDF!Z762,RMDF!AG762,RMDF!AN762,RMDF!AU762,RMDF!BB762,RMDF!BI762,RMDF!BP762,RMDF!BW762,RMDF!CD762,RMDF!CK762,RMDF!CR762), RMDF!CY762=ROUND(RMDF!CY762,4))</f>
        <v>1</v>
      </c>
      <c r="CW762" s="317">
        <f>RMDF!CW762</f>
        <v>0</v>
      </c>
      <c r="CX762" s="318" t="str">
        <f>IF(CW762=0,"",_xlfn.XLOOKUP(CW762,StatePicklist!$1:$1,StatePicklist!$3:$3,"NA",0))</f>
        <v/>
      </c>
      <c r="CY762" s="297" t="str">
        <f ca="1">IF(RMDF!CX762="", "", IF(ISNUMBER(MATCH(RMDF!CX762, INDIRECT(CX762), 0)), "OK", "Invalid"))</f>
        <v/>
      </c>
      <c r="CZ762" s="281"/>
      <c r="DA762" s="281"/>
      <c r="DB762" s="281"/>
      <c r="DC762" s="281" t="b">
        <f>AND(RMDF!DF762&gt;=0, RMDF!DF762&lt;=1-SUM(RMDF!Z762,RMDF!AG762,RMDF!AN762,RMDF!AU762,RMDF!BB762,RMDF!BI762,RMDF!BP762,RMDF!BW762,RMDF!CD762,RMDF!CK762,RMDF!CR762,RMDF!CY762), RMDF!DF762=ROUND(RMDF!DF762,4))</f>
        <v>1</v>
      </c>
      <c r="DD762" s="317">
        <f>RMDF!DD762</f>
        <v>0</v>
      </c>
      <c r="DE762" s="318" t="str">
        <f>IF(DD762=0,"",_xlfn.XLOOKUP(DD762,StatePicklist!$1:$1,StatePicklist!$3:$3,"NA",0))</f>
        <v/>
      </c>
      <c r="DF762" s="297" t="str">
        <f ca="1">IF(RMDF!DE762="", "", IF(ISNUMBER(MATCH(RMDF!DE762, INDIRECT(DE762), 0)), "OK", "Invalid"))</f>
        <v/>
      </c>
      <c r="DG762" s="281"/>
      <c r="DH762" s="281"/>
      <c r="DI762" s="281"/>
      <c r="DJ762" s="281" t="b">
        <f>AND(RMDF!DM762&gt;=0, RMDF!DM762&lt;=1-SUM(RMDF!Z762,RMDF!AG762,RMDF!AN762,RMDF!AU762,RMDF!BB762,RMDF!BI762,RMDF!BP762,RMDF!BW762,RMDF!CD762,RMDF!CK762,RMDF!CR762,RMDF!CY762,RMDF!DF762), RMDF!DM762=ROUND(RMDF!DM762,4))</f>
        <v>1</v>
      </c>
      <c r="DK762" s="317">
        <f>RMDF!DK762</f>
        <v>0</v>
      </c>
      <c r="DL762" s="318" t="str">
        <f>IF(DK762=0,"",_xlfn.XLOOKUP(DK762,StatePicklist!$1:$1,StatePicklist!$3:$3,"NA",0))</f>
        <v/>
      </c>
      <c r="DM762" s="297" t="str">
        <f ca="1">IF(RMDF!DL762="", "", IF(ISNUMBER(MATCH(RMDF!DL762, INDIRECT(DL762), 0)), "OK", "Invalid"))</f>
        <v/>
      </c>
      <c r="DN762" s="281"/>
      <c r="DO762" s="281"/>
      <c r="DP762" s="281"/>
      <c r="DQ762" s="281" t="b">
        <f>AND(RMDF!DT762&gt;=0, RMDF!DT762&lt;=1-SUM(RMDF!Z762,RMDF!AG762,RMDF!AN762,RMDF!AU762,RMDF!BB762,RMDF!BI762,RMDF!BP762,RMDF!BW762,RMDF!CD762,RMDF!CK762,RMDF!CR762,RMDF!CY762,RMDF!DF762,RMDF!DM762), RMDF!DT762=ROUND(RMDF!DT762,4))</f>
        <v>1</v>
      </c>
      <c r="DR762" s="317">
        <f>RMDF!DR762</f>
        <v>0</v>
      </c>
      <c r="DS762" s="318" t="str">
        <f>IF(DR762=0,"",_xlfn.XLOOKUP(DR762,StatePicklist!$1:$1,StatePicklist!$3:$3,"NA",0))</f>
        <v/>
      </c>
      <c r="DT762" s="297" t="str">
        <f ca="1">IF(RMDF!DS762="", "", IF(ISNUMBER(MATCH(RMDF!DS762, INDIRECT(DS762), 0)), "OK", "Invalid"))</f>
        <v/>
      </c>
      <c r="DU762" s="281"/>
      <c r="DV762" s="281"/>
      <c r="DW762" s="281"/>
      <c r="DX762" s="281" t="b">
        <f>AND(RMDF!EA762&gt;=0, RMDF!EA762&lt;=1-SUM(RMDF!Z762,RMDF!AG762,RMDF!AN762,RMDF!AU762,RMDF!BB762,RMDF!BI762,RMDF!BP762,RMDF!BW762,RMDF!CD762,RMDF!CK762,RMDF!CR762,RMDF!CY762,RMDF!DF762,RMDF!DM762,RMDF!DT762), RMDF!EA762=ROUND(RMDF!EA762,4))</f>
        <v>1</v>
      </c>
      <c r="DY762" s="317">
        <f>RMDF!DY762</f>
        <v>0</v>
      </c>
      <c r="DZ762" s="318" t="str">
        <f>IF(DY762=0,"",_xlfn.XLOOKUP(DY762,StatePicklist!$1:$1,StatePicklist!$3:$3,"NA",0))</f>
        <v/>
      </c>
      <c r="EA762" s="297" t="str">
        <f ca="1">IF(RMDF!DZ762="", "", IF(ISNUMBER(MATCH(RMDF!DZ762, INDIRECT(DZ762), 0)), "OK", "Invalid"))</f>
        <v/>
      </c>
      <c r="EB762" s="281"/>
      <c r="EC762" s="281"/>
      <c r="ED762" s="281"/>
      <c r="EE762" s="281" t="b">
        <f>AND(RMDF!EH762&gt;=0, RMDF!EH762&lt;=1-SUM(RMDF!Z762,RMDF!AG762,RMDF!AN762,RMDF!AU762,RMDF!BB762,RMDF!BI762,RMDF!BP762,RMDF!BW762,RMDF!CD762,RMDF!CK762,RMDF!CR762,RMDF!CY762,RMDF!DF762,RMDF!DM762,RMDF!DT762,RMDF!EA762), RMDF!EH762=ROUND(RMDF!EH762,4))</f>
        <v>1</v>
      </c>
      <c r="EF762" s="317">
        <f>RMDF!EF762</f>
        <v>0</v>
      </c>
      <c r="EG762" s="318" t="str">
        <f>IF(EF762=0,"",_xlfn.XLOOKUP(EF762,StatePicklist!$1:$1,StatePicklist!$3:$3,"NA",0))</f>
        <v/>
      </c>
      <c r="EH762" s="297" t="str">
        <f ca="1">IF(RMDF!EG762="", "", IF(ISNUMBER(MATCH(RMDF!EG762, INDIRECT(EG762), 0)), "OK", "Invalid"))</f>
        <v/>
      </c>
      <c r="EI762" s="281"/>
      <c r="EJ762" s="281"/>
      <c r="EK762" s="281"/>
      <c r="EL762" s="281" t="b">
        <f>AND(RMDF!EO762&gt;=0, RMDF!EO762&lt;=1-SUM(RMDF!Z762,RMDF!AG762,RMDF!AN762,RMDF!AU762,RMDF!BB762,RMDF!BI762,RMDF!BP762,RMDF!BW762,RMDF!CD762,RMDF!CK762,RMDF!CR762,RMDF!CY762,RMDF!DF762,RMDF!DM762,RMDF!DT762,RMDF!EA762,RMDF!EH762), RMDF!EO762=ROUND(RMDF!EO762,4))</f>
        <v>1</v>
      </c>
      <c r="EM762" s="317">
        <f>RMDF!EM762</f>
        <v>0</v>
      </c>
      <c r="EN762" s="318" t="str">
        <f>IF(EM762=0,"",_xlfn.XLOOKUP(EM762,StatePicklist!$1:$1,StatePicklist!$3:$3,"NA",0))</f>
        <v/>
      </c>
      <c r="EO762" s="297" t="str">
        <f ca="1">IF(RMDF!EN762="", "", IF(ISNUMBER(MATCH(RMDF!EN762, INDIRECT(EN762), 0)), "OK", "Invalid"))</f>
        <v/>
      </c>
      <c r="EP762" s="281"/>
      <c r="EQ762" s="281"/>
      <c r="ER762" s="281"/>
      <c r="ES762" s="281" t="b">
        <f>AND(RMDF!EV762&gt;=0, RMDF!EV762&lt;=1-SUM(RMDF!Z762,RMDF!AG762,RMDF!AN762,RMDF!AU762,RMDF!BB762,RMDF!BI762,RMDF!BP762,RMDF!BW762,RMDF!CD762,RMDF!CK762,RMDF!CR762,RMDF!CY762,RMDF!DF762,RMDF!DM762,RMDF!DT762,RMDF!EA762,RMDF!EH762,RMDF!EO762), RMDF!EV762=ROUND(RMDF!EV762,4))</f>
        <v>1</v>
      </c>
      <c r="ET762" s="317">
        <f>RMDF!ET762</f>
        <v>0</v>
      </c>
      <c r="EU762" s="318" t="str">
        <f>IF(ET762=0,"",_xlfn.XLOOKUP(ET762,StatePicklist!$1:$1,StatePicklist!$3:$3,"NA",0))</f>
        <v/>
      </c>
      <c r="EV762" s="297" t="str">
        <f ca="1">IF(RMDF!EU762="", "", IF(ISNUMBER(MATCH(RMDF!EU762, INDIRECT(EU762), 0)), "OK", "Invalid"))</f>
        <v/>
      </c>
      <c r="EW762" s="281"/>
      <c r="EX762" s="281"/>
      <c r="EY762" s="281"/>
      <c r="EZ762" s="281" t="b">
        <f>AND(RMDF!FC762&gt;=0, RMDF!FC762&lt;=1-SUM(RMDF!Z762,RMDF!AG762,RMDF!AN762,RMDF!AU762,RMDF!BB762,RMDF!BI762,RMDF!BP762,RMDF!BW762,RMDF!CD762,RMDF!CK762,RMDF!CR762,RMDF!CY762,RMDF!DF762,RMDF!DM762,RMDF!DT762,RMDF!EA762,RMDF!EH762,RMDF!EO762,RMDF!EV762), RMDF!FC762=ROUND(RMDF!FC762,4))</f>
        <v>1</v>
      </c>
      <c r="FA762" s="317">
        <f>RMDF!FA762</f>
        <v>0</v>
      </c>
      <c r="FB762" s="318" t="str">
        <f>IF(FA762=0,"",_xlfn.XLOOKUP(FA762,StatePicklist!$1:$1,StatePicklist!$3:$3,"NA",0))</f>
        <v/>
      </c>
      <c r="FC762" s="297" t="str">
        <f ca="1">IF(RMDF!FB762="", "", IF(ISNUMBER(MATCH(RMDF!FB762, INDIRECT(FB762), 0)), "OK", "Invalid"))</f>
        <v/>
      </c>
    </row>
    <row r="763" spans="1:159" s="205" customFormat="1" ht="39.9" customHeight="1" x14ac:dyDescent="0.25">
      <c r="A763" s="206"/>
      <c r="B763" s="196"/>
      <c r="C763" s="197"/>
      <c r="D763" s="198"/>
      <c r="E763" s="199"/>
      <c r="F763" s="200"/>
      <c r="G763" s="201"/>
      <c r="H763" s="292"/>
      <c r="I763" s="305">
        <f>RMDF!I763</f>
        <v>0</v>
      </c>
      <c r="J763" s="305" t="str">
        <f>IF(I763=ProductCode!$B$30,"PDReclPost",IF(OR(I763=ProductCode!$C$30,I763=ProductCode!$E$30,I763=ProductCode!$G$30),"PDPreCon",IF(OR(I763=ProductCode!$D$30,I763=ProductCode!$F$30),"PDNotReclPost","")))</f>
        <v/>
      </c>
      <c r="K763" s="305" t="str">
        <f t="shared" si="42"/>
        <v/>
      </c>
      <c r="L763" s="289"/>
      <c r="M763" s="305" t="str">
        <f t="shared" si="42"/>
        <v/>
      </c>
      <c r="N763" s="289" t="b">
        <f>AND(RMDF!N763&gt;=0, RMDF!N763&lt;=1-RMDF!L763, RMDF!N763=ROUND(RMDF!N763,4))</f>
        <v>1</v>
      </c>
      <c r="O763" s="286" t="str">
        <f>IF(P763="","",IF(I763="","",IF(LEFT(I763,13)="Reclaimed pos",RawMaterialCode!$E$569,RawMaterialCode!$E$568)))</f>
        <v>Reclaimed pre-consumer mixed fibers (RM0578)</v>
      </c>
      <c r="P763" s="295">
        <f t="shared" si="43"/>
        <v>1</v>
      </c>
      <c r="Q763" s="202"/>
      <c r="R763" s="203"/>
      <c r="S763" s="204" t="str">
        <f t="shared" si="44"/>
        <v/>
      </c>
      <c r="T763" s="281"/>
      <c r="U763" s="281"/>
      <c r="V763" s="281"/>
      <c r="W763" s="281"/>
      <c r="X763" s="317">
        <f>RMDF!X763</f>
        <v>0</v>
      </c>
      <c r="Y763" s="318" t="str">
        <f>IF(X763=0,"",_xlfn.XLOOKUP(X763,StatePicklist!$1:$1,StatePicklist!$3:$3,"NA",0))</f>
        <v/>
      </c>
      <c r="Z763" s="297" t="str">
        <f ca="1">IF(RMDF!Y763="", "", IF(ISNUMBER(MATCH(RMDF!Y763, INDIRECT(Y763), 0)), "OK", "Invalid"))</f>
        <v/>
      </c>
      <c r="AA763" s="281"/>
      <c r="AB763" s="281"/>
      <c r="AC763" s="281"/>
      <c r="AD763" s="281" t="b">
        <f>AND(RMDF!AG763&gt;=0, RMDF!AG763&lt;=1-RMDF!Z763, RMDF!AG763=ROUND(RMDF!AG763,4))</f>
        <v>1</v>
      </c>
      <c r="AE763" s="317">
        <f>RMDF!AE763</f>
        <v>0</v>
      </c>
      <c r="AF763" s="318" t="str">
        <f>IF(AE763=0,"",_xlfn.XLOOKUP(AE763,StatePicklist!$1:$1,StatePicklist!$3:$3,"NA",0))</f>
        <v/>
      </c>
      <c r="AG763" s="297" t="str">
        <f ca="1">IF(RMDF!AF763="", "", IF(ISNUMBER(MATCH(RMDF!AF763, INDIRECT(AF763), 0)), "OK", "Invalid"))</f>
        <v/>
      </c>
      <c r="AH763" s="281"/>
      <c r="AI763" s="281"/>
      <c r="AJ763" s="281"/>
      <c r="AK763" s="281" t="b">
        <f>AND(RMDF!AN763&gt;=0, RMDF!AN763&lt;=1-SUM(RMDF!Z763,RMDF!AG763), RMDF!AN763=ROUND(RMDF!AN763,4))</f>
        <v>1</v>
      </c>
      <c r="AL763" s="317">
        <f>RMDF!AL763</f>
        <v>0</v>
      </c>
      <c r="AM763" s="318" t="str">
        <f>IF(AL763=0,"",_xlfn.XLOOKUP(AL763,StatePicklist!$1:$1,StatePicklist!$3:$3,"NA",0))</f>
        <v/>
      </c>
      <c r="AN763" s="297" t="str">
        <f ca="1">IF(RMDF!AM763="", "", IF(ISNUMBER(MATCH(RMDF!AM763, INDIRECT(AM763), 0)), "OK", "Invalid"))</f>
        <v/>
      </c>
      <c r="AO763" s="281"/>
      <c r="AP763" s="281"/>
      <c r="AQ763" s="281"/>
      <c r="AR763" s="281" t="b">
        <f>AND(RMDF!AU763&gt;=0, RMDF!AU763&lt;=1-SUM(RMDF!Z763,RMDF!AG763,RMDF!AN763), RMDF!AU763=ROUND(RMDF!AU763,4))</f>
        <v>1</v>
      </c>
      <c r="AS763" s="317">
        <f>RMDF!AS763</f>
        <v>0</v>
      </c>
      <c r="AT763" s="318" t="str">
        <f>IF(AS763=0,"",_xlfn.XLOOKUP(AS763,StatePicklist!$1:$1,StatePicklist!$3:$3,"NA",0))</f>
        <v/>
      </c>
      <c r="AU763" s="297" t="str">
        <f ca="1">IF(RMDF!AT763="", "", IF(ISNUMBER(MATCH(RMDF!AT763, INDIRECT(AT763), 0)), "OK", "Invalid"))</f>
        <v/>
      </c>
      <c r="AV763" s="281"/>
      <c r="AW763" s="281"/>
      <c r="AX763" s="281"/>
      <c r="AY763" s="281" t="b">
        <f>AND(RMDF!BB763&gt;=0, RMDF!BB763&lt;=1-SUM(RMDF!Z763,RMDF!AG763,RMDF!AN763,RMDF!AU763), RMDF!BB763=ROUND(RMDF!BB763,4))</f>
        <v>1</v>
      </c>
      <c r="AZ763" s="317">
        <f>RMDF!AZ763</f>
        <v>0</v>
      </c>
      <c r="BA763" s="318" t="str">
        <f>IF(AZ763=0,"",_xlfn.XLOOKUP(AZ763,StatePicklist!$1:$1,StatePicklist!$3:$3,"NA",0))</f>
        <v/>
      </c>
      <c r="BB763" s="297" t="str">
        <f ca="1">IF(RMDF!BA763="", "", IF(ISNUMBER(MATCH(RMDF!BA763, INDIRECT(BA763), 0)), "OK", "Invalid"))</f>
        <v/>
      </c>
      <c r="BC763" s="281"/>
      <c r="BD763" s="281"/>
      <c r="BE763" s="281"/>
      <c r="BF763" s="281" t="b">
        <f>AND(RMDF!BI763&gt;=0, RMDF!BI763&lt;=1-SUM(RMDF!Z763,RMDF!AG763,RMDF!AN763,RMDF!AU763,RMDF!BB763), RMDF!BI763=ROUND(RMDF!BI763,4))</f>
        <v>1</v>
      </c>
      <c r="BG763" s="317">
        <f>RMDF!BG763</f>
        <v>0</v>
      </c>
      <c r="BH763" s="318" t="str">
        <f>IF(BG763=0,"",_xlfn.XLOOKUP(BG763,StatePicklist!$1:$1,StatePicklist!$3:$3,"NA",0))</f>
        <v/>
      </c>
      <c r="BI763" s="297" t="str">
        <f ca="1">IF(RMDF!BH763="", "", IF(ISNUMBER(MATCH(RMDF!BH763, INDIRECT(BH763), 0)), "OK", "Invalid"))</f>
        <v/>
      </c>
      <c r="BJ763" s="281"/>
      <c r="BK763" s="281"/>
      <c r="BL763" s="281"/>
      <c r="BM763" s="281" t="b">
        <f>AND(RMDF!BP763&gt;=0, RMDF!BP763&lt;=1-SUM(RMDF!Z763,RMDF!AG763,RMDF!AN763,RMDF!AU763,RMDF!BB763,RMDF!BI763), RMDF!BP763=ROUND(RMDF!BP763,4))</f>
        <v>1</v>
      </c>
      <c r="BN763" s="317">
        <f>RMDF!BN763</f>
        <v>0</v>
      </c>
      <c r="BO763" s="318" t="str">
        <f>IF(BN763=0,"",_xlfn.XLOOKUP(BN763,StatePicklist!$1:$1,StatePicklist!$3:$3,"NA",0))</f>
        <v/>
      </c>
      <c r="BP763" s="297" t="str">
        <f ca="1">IF(RMDF!BO763="", "", IF(ISNUMBER(MATCH(RMDF!BO763, INDIRECT(BO763), 0)), "OK", "Invalid"))</f>
        <v/>
      </c>
      <c r="BQ763" s="281"/>
      <c r="BR763" s="281"/>
      <c r="BS763" s="281"/>
      <c r="BT763" s="281" t="b">
        <f>AND(RMDF!BW763&gt;=0, RMDF!BW763&lt;=1-SUM(RMDF!Z763,RMDF!AG763,RMDF!AN763,RMDF!AU763,RMDF!BB763,RMDF!BI763,RMDF!BP763), RMDF!BW763=ROUND(RMDF!BW763,4))</f>
        <v>1</v>
      </c>
      <c r="BU763" s="317">
        <f>RMDF!BU763</f>
        <v>0</v>
      </c>
      <c r="BV763" s="318" t="str">
        <f>IF(BU763=0,"",_xlfn.XLOOKUP(BU763,StatePicklist!$1:$1,StatePicklist!$3:$3,"NA",0))</f>
        <v/>
      </c>
      <c r="BW763" s="297" t="str">
        <f ca="1">IF(RMDF!BV763="", "", IF(ISNUMBER(MATCH(RMDF!BV763, INDIRECT(BV763), 0)), "OK", "Invalid"))</f>
        <v/>
      </c>
      <c r="BX763" s="281"/>
      <c r="BY763" s="281"/>
      <c r="BZ763" s="281"/>
      <c r="CA763" s="281" t="b">
        <f>AND(RMDF!CD763&gt;=0, RMDF!CD763&lt;=1-SUM(RMDF!Z763,RMDF!AG763,RMDF!AN763,RMDF!AU763,RMDF!BB763,RMDF!BI763,RMDF!BP763,RMDF!BW763), RMDF!CD763=ROUND(RMDF!CD763,4))</f>
        <v>1</v>
      </c>
      <c r="CB763" s="317">
        <f>RMDF!CB763</f>
        <v>0</v>
      </c>
      <c r="CC763" s="318" t="str">
        <f>IF(CB763=0,"",_xlfn.XLOOKUP(CB763,StatePicklist!$1:$1,StatePicklist!$3:$3,"NA",0))</f>
        <v/>
      </c>
      <c r="CD763" s="297" t="str">
        <f ca="1">IF(RMDF!CC763="", "", IF(ISNUMBER(MATCH(RMDF!CC763, INDIRECT(CC763), 0)), "OK", "Invalid"))</f>
        <v/>
      </c>
      <c r="CE763" s="281"/>
      <c r="CF763" s="281"/>
      <c r="CG763" s="281"/>
      <c r="CH763" s="281" t="b">
        <f>AND(RMDF!CK763&gt;=0, RMDF!CK763&lt;=1-SUM(RMDF!Z763,RMDF!AG763,RMDF!AN763,RMDF!AU763,RMDF!BB763,RMDF!BI763,RMDF!BP763,RMDF!BW763,RMDF!CD763), RMDF!CK763=ROUND(RMDF!CK763,4))</f>
        <v>1</v>
      </c>
      <c r="CI763" s="317">
        <f>RMDF!CI763</f>
        <v>0</v>
      </c>
      <c r="CJ763" s="318" t="str">
        <f>IF(CI763=0,"",_xlfn.XLOOKUP(CI763,StatePicklist!$1:$1,StatePicklist!$3:$3,"NA",0))</f>
        <v/>
      </c>
      <c r="CK763" s="297" t="str">
        <f ca="1">IF(RMDF!CJ763="", "", IF(ISNUMBER(MATCH(RMDF!CJ763, INDIRECT(CJ763), 0)), "OK", "Invalid"))</f>
        <v/>
      </c>
      <c r="CL763" s="281"/>
      <c r="CM763" s="281"/>
      <c r="CN763" s="281"/>
      <c r="CO763" s="281" t="b">
        <f>AND(RMDF!CR763&gt;=0, RMDF!CR763&lt;=1-SUM(RMDF!Z763,RMDF!AG763,RMDF!AN763,RMDF!AU763,RMDF!BB763,RMDF!BI763,RMDF!BP763,RMDF!BW763,RMDF!CD763,RMDF!CK763), RMDF!CR763=ROUND(RMDF!CR763,4))</f>
        <v>1</v>
      </c>
      <c r="CP763" s="317">
        <f>RMDF!CP763</f>
        <v>0</v>
      </c>
      <c r="CQ763" s="318" t="str">
        <f>IF(CP763=0,"",_xlfn.XLOOKUP(CP763,StatePicklist!$1:$1,StatePicklist!$3:$3,"NA",0))</f>
        <v/>
      </c>
      <c r="CR763" s="297" t="str">
        <f ca="1">IF(RMDF!CQ763="", "", IF(ISNUMBER(MATCH(RMDF!CQ763, INDIRECT(CQ763), 0)), "OK", "Invalid"))</f>
        <v/>
      </c>
      <c r="CS763" s="281"/>
      <c r="CT763" s="281"/>
      <c r="CU763" s="281"/>
      <c r="CV763" s="281" t="b">
        <f>AND(RMDF!CY763&gt;=0, RMDF!CY763&lt;=1-SUM(RMDF!Z763,RMDF!AG763,RMDF!AN763,RMDF!AU763,RMDF!BB763,RMDF!BI763,RMDF!BP763,RMDF!BW763,RMDF!CD763,RMDF!CK763,RMDF!CR763), RMDF!CY763=ROUND(RMDF!CY763,4))</f>
        <v>1</v>
      </c>
      <c r="CW763" s="317">
        <f>RMDF!CW763</f>
        <v>0</v>
      </c>
      <c r="CX763" s="318" t="str">
        <f>IF(CW763=0,"",_xlfn.XLOOKUP(CW763,StatePicklist!$1:$1,StatePicklist!$3:$3,"NA",0))</f>
        <v/>
      </c>
      <c r="CY763" s="297" t="str">
        <f ca="1">IF(RMDF!CX763="", "", IF(ISNUMBER(MATCH(RMDF!CX763, INDIRECT(CX763), 0)), "OK", "Invalid"))</f>
        <v/>
      </c>
      <c r="CZ763" s="281"/>
      <c r="DA763" s="281"/>
      <c r="DB763" s="281"/>
      <c r="DC763" s="281" t="b">
        <f>AND(RMDF!DF763&gt;=0, RMDF!DF763&lt;=1-SUM(RMDF!Z763,RMDF!AG763,RMDF!AN763,RMDF!AU763,RMDF!BB763,RMDF!BI763,RMDF!BP763,RMDF!BW763,RMDF!CD763,RMDF!CK763,RMDF!CR763,RMDF!CY763), RMDF!DF763=ROUND(RMDF!DF763,4))</f>
        <v>1</v>
      </c>
      <c r="DD763" s="317">
        <f>RMDF!DD763</f>
        <v>0</v>
      </c>
      <c r="DE763" s="318" t="str">
        <f>IF(DD763=0,"",_xlfn.XLOOKUP(DD763,StatePicklist!$1:$1,StatePicklist!$3:$3,"NA",0))</f>
        <v/>
      </c>
      <c r="DF763" s="297" t="str">
        <f ca="1">IF(RMDF!DE763="", "", IF(ISNUMBER(MATCH(RMDF!DE763, INDIRECT(DE763), 0)), "OK", "Invalid"))</f>
        <v/>
      </c>
      <c r="DG763" s="281"/>
      <c r="DH763" s="281"/>
      <c r="DI763" s="281"/>
      <c r="DJ763" s="281" t="b">
        <f>AND(RMDF!DM763&gt;=0, RMDF!DM763&lt;=1-SUM(RMDF!Z763,RMDF!AG763,RMDF!AN763,RMDF!AU763,RMDF!BB763,RMDF!BI763,RMDF!BP763,RMDF!BW763,RMDF!CD763,RMDF!CK763,RMDF!CR763,RMDF!CY763,RMDF!DF763), RMDF!DM763=ROUND(RMDF!DM763,4))</f>
        <v>1</v>
      </c>
      <c r="DK763" s="317">
        <f>RMDF!DK763</f>
        <v>0</v>
      </c>
      <c r="DL763" s="318" t="str">
        <f>IF(DK763=0,"",_xlfn.XLOOKUP(DK763,StatePicklist!$1:$1,StatePicklist!$3:$3,"NA",0))</f>
        <v/>
      </c>
      <c r="DM763" s="297" t="str">
        <f ca="1">IF(RMDF!DL763="", "", IF(ISNUMBER(MATCH(RMDF!DL763, INDIRECT(DL763), 0)), "OK", "Invalid"))</f>
        <v/>
      </c>
      <c r="DN763" s="281"/>
      <c r="DO763" s="281"/>
      <c r="DP763" s="281"/>
      <c r="DQ763" s="281" t="b">
        <f>AND(RMDF!DT763&gt;=0, RMDF!DT763&lt;=1-SUM(RMDF!Z763,RMDF!AG763,RMDF!AN763,RMDF!AU763,RMDF!BB763,RMDF!BI763,RMDF!BP763,RMDF!BW763,RMDF!CD763,RMDF!CK763,RMDF!CR763,RMDF!CY763,RMDF!DF763,RMDF!DM763), RMDF!DT763=ROUND(RMDF!DT763,4))</f>
        <v>1</v>
      </c>
      <c r="DR763" s="317">
        <f>RMDF!DR763</f>
        <v>0</v>
      </c>
      <c r="DS763" s="318" t="str">
        <f>IF(DR763=0,"",_xlfn.XLOOKUP(DR763,StatePicklist!$1:$1,StatePicklist!$3:$3,"NA",0))</f>
        <v/>
      </c>
      <c r="DT763" s="297" t="str">
        <f ca="1">IF(RMDF!DS763="", "", IF(ISNUMBER(MATCH(RMDF!DS763, INDIRECT(DS763), 0)), "OK", "Invalid"))</f>
        <v/>
      </c>
      <c r="DU763" s="281"/>
      <c r="DV763" s="281"/>
      <c r="DW763" s="281"/>
      <c r="DX763" s="281" t="b">
        <f>AND(RMDF!EA763&gt;=0, RMDF!EA763&lt;=1-SUM(RMDF!Z763,RMDF!AG763,RMDF!AN763,RMDF!AU763,RMDF!BB763,RMDF!BI763,RMDF!BP763,RMDF!BW763,RMDF!CD763,RMDF!CK763,RMDF!CR763,RMDF!CY763,RMDF!DF763,RMDF!DM763,RMDF!DT763), RMDF!EA763=ROUND(RMDF!EA763,4))</f>
        <v>1</v>
      </c>
      <c r="DY763" s="317">
        <f>RMDF!DY763</f>
        <v>0</v>
      </c>
      <c r="DZ763" s="318" t="str">
        <f>IF(DY763=0,"",_xlfn.XLOOKUP(DY763,StatePicklist!$1:$1,StatePicklist!$3:$3,"NA",0))</f>
        <v/>
      </c>
      <c r="EA763" s="297" t="str">
        <f ca="1">IF(RMDF!DZ763="", "", IF(ISNUMBER(MATCH(RMDF!DZ763, INDIRECT(DZ763), 0)), "OK", "Invalid"))</f>
        <v/>
      </c>
      <c r="EB763" s="281"/>
      <c r="EC763" s="281"/>
      <c r="ED763" s="281"/>
      <c r="EE763" s="281" t="b">
        <f>AND(RMDF!EH763&gt;=0, RMDF!EH763&lt;=1-SUM(RMDF!Z763,RMDF!AG763,RMDF!AN763,RMDF!AU763,RMDF!BB763,RMDF!BI763,RMDF!BP763,RMDF!BW763,RMDF!CD763,RMDF!CK763,RMDF!CR763,RMDF!CY763,RMDF!DF763,RMDF!DM763,RMDF!DT763,RMDF!EA763), RMDF!EH763=ROUND(RMDF!EH763,4))</f>
        <v>1</v>
      </c>
      <c r="EF763" s="317">
        <f>RMDF!EF763</f>
        <v>0</v>
      </c>
      <c r="EG763" s="318" t="str">
        <f>IF(EF763=0,"",_xlfn.XLOOKUP(EF763,StatePicklist!$1:$1,StatePicklist!$3:$3,"NA",0))</f>
        <v/>
      </c>
      <c r="EH763" s="297" t="str">
        <f ca="1">IF(RMDF!EG763="", "", IF(ISNUMBER(MATCH(RMDF!EG763, INDIRECT(EG763), 0)), "OK", "Invalid"))</f>
        <v/>
      </c>
      <c r="EI763" s="281"/>
      <c r="EJ763" s="281"/>
      <c r="EK763" s="281"/>
      <c r="EL763" s="281" t="b">
        <f>AND(RMDF!EO763&gt;=0, RMDF!EO763&lt;=1-SUM(RMDF!Z763,RMDF!AG763,RMDF!AN763,RMDF!AU763,RMDF!BB763,RMDF!BI763,RMDF!BP763,RMDF!BW763,RMDF!CD763,RMDF!CK763,RMDF!CR763,RMDF!CY763,RMDF!DF763,RMDF!DM763,RMDF!DT763,RMDF!EA763,RMDF!EH763), RMDF!EO763=ROUND(RMDF!EO763,4))</f>
        <v>1</v>
      </c>
      <c r="EM763" s="317">
        <f>RMDF!EM763</f>
        <v>0</v>
      </c>
      <c r="EN763" s="318" t="str">
        <f>IF(EM763=0,"",_xlfn.XLOOKUP(EM763,StatePicklist!$1:$1,StatePicklist!$3:$3,"NA",0))</f>
        <v/>
      </c>
      <c r="EO763" s="297" t="str">
        <f ca="1">IF(RMDF!EN763="", "", IF(ISNUMBER(MATCH(RMDF!EN763, INDIRECT(EN763), 0)), "OK", "Invalid"))</f>
        <v/>
      </c>
      <c r="EP763" s="281"/>
      <c r="EQ763" s="281"/>
      <c r="ER763" s="281"/>
      <c r="ES763" s="281" t="b">
        <f>AND(RMDF!EV763&gt;=0, RMDF!EV763&lt;=1-SUM(RMDF!Z763,RMDF!AG763,RMDF!AN763,RMDF!AU763,RMDF!BB763,RMDF!BI763,RMDF!BP763,RMDF!BW763,RMDF!CD763,RMDF!CK763,RMDF!CR763,RMDF!CY763,RMDF!DF763,RMDF!DM763,RMDF!DT763,RMDF!EA763,RMDF!EH763,RMDF!EO763), RMDF!EV763=ROUND(RMDF!EV763,4))</f>
        <v>1</v>
      </c>
      <c r="ET763" s="317">
        <f>RMDF!ET763</f>
        <v>0</v>
      </c>
      <c r="EU763" s="318" t="str">
        <f>IF(ET763=0,"",_xlfn.XLOOKUP(ET763,StatePicklist!$1:$1,StatePicklist!$3:$3,"NA",0))</f>
        <v/>
      </c>
      <c r="EV763" s="297" t="str">
        <f ca="1">IF(RMDF!EU763="", "", IF(ISNUMBER(MATCH(RMDF!EU763, INDIRECT(EU763), 0)), "OK", "Invalid"))</f>
        <v/>
      </c>
      <c r="EW763" s="281"/>
      <c r="EX763" s="281"/>
      <c r="EY763" s="281"/>
      <c r="EZ763" s="281" t="b">
        <f>AND(RMDF!FC763&gt;=0, RMDF!FC763&lt;=1-SUM(RMDF!Z763,RMDF!AG763,RMDF!AN763,RMDF!AU763,RMDF!BB763,RMDF!BI763,RMDF!BP763,RMDF!BW763,RMDF!CD763,RMDF!CK763,RMDF!CR763,RMDF!CY763,RMDF!DF763,RMDF!DM763,RMDF!DT763,RMDF!EA763,RMDF!EH763,RMDF!EO763,RMDF!EV763), RMDF!FC763=ROUND(RMDF!FC763,4))</f>
        <v>1</v>
      </c>
      <c r="FA763" s="317">
        <f>RMDF!FA763</f>
        <v>0</v>
      </c>
      <c r="FB763" s="318" t="str">
        <f>IF(FA763=0,"",_xlfn.XLOOKUP(FA763,StatePicklist!$1:$1,StatePicklist!$3:$3,"NA",0))</f>
        <v/>
      </c>
      <c r="FC763" s="297" t="str">
        <f ca="1">IF(RMDF!FB763="", "", IF(ISNUMBER(MATCH(RMDF!FB763, INDIRECT(FB763), 0)), "OK", "Invalid"))</f>
        <v/>
      </c>
    </row>
    <row r="764" spans="1:159" s="205" customFormat="1" ht="39.9" customHeight="1" x14ac:dyDescent="0.25">
      <c r="A764" s="206"/>
      <c r="B764" s="196"/>
      <c r="C764" s="197"/>
      <c r="D764" s="198"/>
      <c r="E764" s="199"/>
      <c r="F764" s="200"/>
      <c r="G764" s="201"/>
      <c r="H764" s="292"/>
      <c r="I764" s="305">
        <f>RMDF!I764</f>
        <v>0</v>
      </c>
      <c r="J764" s="305" t="str">
        <f>IF(I764=ProductCode!$B$30,"PDReclPost",IF(OR(I764=ProductCode!$C$30,I764=ProductCode!$E$30,I764=ProductCode!$G$30),"PDPreCon",IF(OR(I764=ProductCode!$D$30,I764=ProductCode!$F$30),"PDNotReclPost","")))</f>
        <v/>
      </c>
      <c r="K764" s="305" t="str">
        <f t="shared" si="42"/>
        <v/>
      </c>
      <c r="L764" s="289"/>
      <c r="M764" s="305" t="str">
        <f t="shared" si="42"/>
        <v/>
      </c>
      <c r="N764" s="289" t="b">
        <f>AND(RMDF!N764&gt;=0, RMDF!N764&lt;=1-RMDF!L764, RMDF!N764=ROUND(RMDF!N764,4))</f>
        <v>1</v>
      </c>
      <c r="O764" s="286" t="str">
        <f>IF(P764="","",IF(I764="","",IF(LEFT(I764,13)="Reclaimed pos",RawMaterialCode!$E$569,RawMaterialCode!$E$568)))</f>
        <v>Reclaimed pre-consumer mixed fibers (RM0578)</v>
      </c>
      <c r="P764" s="295">
        <f t="shared" si="43"/>
        <v>1</v>
      </c>
      <c r="Q764" s="202"/>
      <c r="R764" s="203"/>
      <c r="S764" s="204" t="str">
        <f t="shared" si="44"/>
        <v/>
      </c>
      <c r="T764" s="281"/>
      <c r="U764" s="281"/>
      <c r="V764" s="281"/>
      <c r="W764" s="281"/>
      <c r="X764" s="317">
        <f>RMDF!X764</f>
        <v>0</v>
      </c>
      <c r="Y764" s="318" t="str">
        <f>IF(X764=0,"",_xlfn.XLOOKUP(X764,StatePicklist!$1:$1,StatePicklist!$3:$3,"NA",0))</f>
        <v/>
      </c>
      <c r="Z764" s="297" t="str">
        <f ca="1">IF(RMDF!Y764="", "", IF(ISNUMBER(MATCH(RMDF!Y764, INDIRECT(Y764), 0)), "OK", "Invalid"))</f>
        <v/>
      </c>
      <c r="AA764" s="281"/>
      <c r="AB764" s="281"/>
      <c r="AC764" s="281"/>
      <c r="AD764" s="281" t="b">
        <f>AND(RMDF!AG764&gt;=0, RMDF!AG764&lt;=1-RMDF!Z764, RMDF!AG764=ROUND(RMDF!AG764,4))</f>
        <v>1</v>
      </c>
      <c r="AE764" s="317">
        <f>RMDF!AE764</f>
        <v>0</v>
      </c>
      <c r="AF764" s="318" t="str">
        <f>IF(AE764=0,"",_xlfn.XLOOKUP(AE764,StatePicklist!$1:$1,StatePicklist!$3:$3,"NA",0))</f>
        <v/>
      </c>
      <c r="AG764" s="297" t="str">
        <f ca="1">IF(RMDF!AF764="", "", IF(ISNUMBER(MATCH(RMDF!AF764, INDIRECT(AF764), 0)), "OK", "Invalid"))</f>
        <v/>
      </c>
      <c r="AH764" s="281"/>
      <c r="AI764" s="281"/>
      <c r="AJ764" s="281"/>
      <c r="AK764" s="281" t="b">
        <f>AND(RMDF!AN764&gt;=0, RMDF!AN764&lt;=1-SUM(RMDF!Z764,RMDF!AG764), RMDF!AN764=ROUND(RMDF!AN764,4))</f>
        <v>1</v>
      </c>
      <c r="AL764" s="317">
        <f>RMDF!AL764</f>
        <v>0</v>
      </c>
      <c r="AM764" s="318" t="str">
        <f>IF(AL764=0,"",_xlfn.XLOOKUP(AL764,StatePicklist!$1:$1,StatePicklist!$3:$3,"NA",0))</f>
        <v/>
      </c>
      <c r="AN764" s="297" t="str">
        <f ca="1">IF(RMDF!AM764="", "", IF(ISNUMBER(MATCH(RMDF!AM764, INDIRECT(AM764), 0)), "OK", "Invalid"))</f>
        <v/>
      </c>
      <c r="AO764" s="281"/>
      <c r="AP764" s="281"/>
      <c r="AQ764" s="281"/>
      <c r="AR764" s="281" t="b">
        <f>AND(RMDF!AU764&gt;=0, RMDF!AU764&lt;=1-SUM(RMDF!Z764,RMDF!AG764,RMDF!AN764), RMDF!AU764=ROUND(RMDF!AU764,4))</f>
        <v>1</v>
      </c>
      <c r="AS764" s="317">
        <f>RMDF!AS764</f>
        <v>0</v>
      </c>
      <c r="AT764" s="318" t="str">
        <f>IF(AS764=0,"",_xlfn.XLOOKUP(AS764,StatePicklist!$1:$1,StatePicklist!$3:$3,"NA",0))</f>
        <v/>
      </c>
      <c r="AU764" s="297" t="str">
        <f ca="1">IF(RMDF!AT764="", "", IF(ISNUMBER(MATCH(RMDF!AT764, INDIRECT(AT764), 0)), "OK", "Invalid"))</f>
        <v/>
      </c>
      <c r="AV764" s="281"/>
      <c r="AW764" s="281"/>
      <c r="AX764" s="281"/>
      <c r="AY764" s="281" t="b">
        <f>AND(RMDF!BB764&gt;=0, RMDF!BB764&lt;=1-SUM(RMDF!Z764,RMDF!AG764,RMDF!AN764,RMDF!AU764), RMDF!BB764=ROUND(RMDF!BB764,4))</f>
        <v>1</v>
      </c>
      <c r="AZ764" s="317">
        <f>RMDF!AZ764</f>
        <v>0</v>
      </c>
      <c r="BA764" s="318" t="str">
        <f>IF(AZ764=0,"",_xlfn.XLOOKUP(AZ764,StatePicklist!$1:$1,StatePicklist!$3:$3,"NA",0))</f>
        <v/>
      </c>
      <c r="BB764" s="297" t="str">
        <f ca="1">IF(RMDF!BA764="", "", IF(ISNUMBER(MATCH(RMDF!BA764, INDIRECT(BA764), 0)), "OK", "Invalid"))</f>
        <v/>
      </c>
      <c r="BC764" s="281"/>
      <c r="BD764" s="281"/>
      <c r="BE764" s="281"/>
      <c r="BF764" s="281" t="b">
        <f>AND(RMDF!BI764&gt;=0, RMDF!BI764&lt;=1-SUM(RMDF!Z764,RMDF!AG764,RMDF!AN764,RMDF!AU764,RMDF!BB764), RMDF!BI764=ROUND(RMDF!BI764,4))</f>
        <v>1</v>
      </c>
      <c r="BG764" s="317">
        <f>RMDF!BG764</f>
        <v>0</v>
      </c>
      <c r="BH764" s="318" t="str">
        <f>IF(BG764=0,"",_xlfn.XLOOKUP(BG764,StatePicklist!$1:$1,StatePicklist!$3:$3,"NA",0))</f>
        <v/>
      </c>
      <c r="BI764" s="297" t="str">
        <f ca="1">IF(RMDF!BH764="", "", IF(ISNUMBER(MATCH(RMDF!BH764, INDIRECT(BH764), 0)), "OK", "Invalid"))</f>
        <v/>
      </c>
      <c r="BJ764" s="281"/>
      <c r="BK764" s="281"/>
      <c r="BL764" s="281"/>
      <c r="BM764" s="281" t="b">
        <f>AND(RMDF!BP764&gt;=0, RMDF!BP764&lt;=1-SUM(RMDF!Z764,RMDF!AG764,RMDF!AN764,RMDF!AU764,RMDF!BB764,RMDF!BI764), RMDF!BP764=ROUND(RMDF!BP764,4))</f>
        <v>1</v>
      </c>
      <c r="BN764" s="317">
        <f>RMDF!BN764</f>
        <v>0</v>
      </c>
      <c r="BO764" s="318" t="str">
        <f>IF(BN764=0,"",_xlfn.XLOOKUP(BN764,StatePicklist!$1:$1,StatePicklist!$3:$3,"NA",0))</f>
        <v/>
      </c>
      <c r="BP764" s="297" t="str">
        <f ca="1">IF(RMDF!BO764="", "", IF(ISNUMBER(MATCH(RMDF!BO764, INDIRECT(BO764), 0)), "OK", "Invalid"))</f>
        <v/>
      </c>
      <c r="BQ764" s="281"/>
      <c r="BR764" s="281"/>
      <c r="BS764" s="281"/>
      <c r="BT764" s="281" t="b">
        <f>AND(RMDF!BW764&gt;=0, RMDF!BW764&lt;=1-SUM(RMDF!Z764,RMDF!AG764,RMDF!AN764,RMDF!AU764,RMDF!BB764,RMDF!BI764,RMDF!BP764), RMDF!BW764=ROUND(RMDF!BW764,4))</f>
        <v>1</v>
      </c>
      <c r="BU764" s="317">
        <f>RMDF!BU764</f>
        <v>0</v>
      </c>
      <c r="BV764" s="318" t="str">
        <f>IF(BU764=0,"",_xlfn.XLOOKUP(BU764,StatePicklist!$1:$1,StatePicklist!$3:$3,"NA",0))</f>
        <v/>
      </c>
      <c r="BW764" s="297" t="str">
        <f ca="1">IF(RMDF!BV764="", "", IF(ISNUMBER(MATCH(RMDF!BV764, INDIRECT(BV764), 0)), "OK", "Invalid"))</f>
        <v/>
      </c>
      <c r="BX764" s="281"/>
      <c r="BY764" s="281"/>
      <c r="BZ764" s="281"/>
      <c r="CA764" s="281" t="b">
        <f>AND(RMDF!CD764&gt;=0, RMDF!CD764&lt;=1-SUM(RMDF!Z764,RMDF!AG764,RMDF!AN764,RMDF!AU764,RMDF!BB764,RMDF!BI764,RMDF!BP764,RMDF!BW764), RMDF!CD764=ROUND(RMDF!CD764,4))</f>
        <v>1</v>
      </c>
      <c r="CB764" s="317">
        <f>RMDF!CB764</f>
        <v>0</v>
      </c>
      <c r="CC764" s="318" t="str">
        <f>IF(CB764=0,"",_xlfn.XLOOKUP(CB764,StatePicklist!$1:$1,StatePicklist!$3:$3,"NA",0))</f>
        <v/>
      </c>
      <c r="CD764" s="297" t="str">
        <f ca="1">IF(RMDF!CC764="", "", IF(ISNUMBER(MATCH(RMDF!CC764, INDIRECT(CC764), 0)), "OK", "Invalid"))</f>
        <v/>
      </c>
      <c r="CE764" s="281"/>
      <c r="CF764" s="281"/>
      <c r="CG764" s="281"/>
      <c r="CH764" s="281" t="b">
        <f>AND(RMDF!CK764&gt;=0, RMDF!CK764&lt;=1-SUM(RMDF!Z764,RMDF!AG764,RMDF!AN764,RMDF!AU764,RMDF!BB764,RMDF!BI764,RMDF!BP764,RMDF!BW764,RMDF!CD764), RMDF!CK764=ROUND(RMDF!CK764,4))</f>
        <v>1</v>
      </c>
      <c r="CI764" s="317">
        <f>RMDF!CI764</f>
        <v>0</v>
      </c>
      <c r="CJ764" s="318" t="str">
        <f>IF(CI764=0,"",_xlfn.XLOOKUP(CI764,StatePicklist!$1:$1,StatePicklist!$3:$3,"NA",0))</f>
        <v/>
      </c>
      <c r="CK764" s="297" t="str">
        <f ca="1">IF(RMDF!CJ764="", "", IF(ISNUMBER(MATCH(RMDF!CJ764, INDIRECT(CJ764), 0)), "OK", "Invalid"))</f>
        <v/>
      </c>
      <c r="CL764" s="281"/>
      <c r="CM764" s="281"/>
      <c r="CN764" s="281"/>
      <c r="CO764" s="281" t="b">
        <f>AND(RMDF!CR764&gt;=0, RMDF!CR764&lt;=1-SUM(RMDF!Z764,RMDF!AG764,RMDF!AN764,RMDF!AU764,RMDF!BB764,RMDF!BI764,RMDF!BP764,RMDF!BW764,RMDF!CD764,RMDF!CK764), RMDF!CR764=ROUND(RMDF!CR764,4))</f>
        <v>1</v>
      </c>
      <c r="CP764" s="317">
        <f>RMDF!CP764</f>
        <v>0</v>
      </c>
      <c r="CQ764" s="318" t="str">
        <f>IF(CP764=0,"",_xlfn.XLOOKUP(CP764,StatePicklist!$1:$1,StatePicklist!$3:$3,"NA",0))</f>
        <v/>
      </c>
      <c r="CR764" s="297" t="str">
        <f ca="1">IF(RMDF!CQ764="", "", IF(ISNUMBER(MATCH(RMDF!CQ764, INDIRECT(CQ764), 0)), "OK", "Invalid"))</f>
        <v/>
      </c>
      <c r="CS764" s="281"/>
      <c r="CT764" s="281"/>
      <c r="CU764" s="281"/>
      <c r="CV764" s="281" t="b">
        <f>AND(RMDF!CY764&gt;=0, RMDF!CY764&lt;=1-SUM(RMDF!Z764,RMDF!AG764,RMDF!AN764,RMDF!AU764,RMDF!BB764,RMDF!BI764,RMDF!BP764,RMDF!BW764,RMDF!CD764,RMDF!CK764,RMDF!CR764), RMDF!CY764=ROUND(RMDF!CY764,4))</f>
        <v>1</v>
      </c>
      <c r="CW764" s="317">
        <f>RMDF!CW764</f>
        <v>0</v>
      </c>
      <c r="CX764" s="318" t="str">
        <f>IF(CW764=0,"",_xlfn.XLOOKUP(CW764,StatePicklist!$1:$1,StatePicklist!$3:$3,"NA",0))</f>
        <v/>
      </c>
      <c r="CY764" s="297" t="str">
        <f ca="1">IF(RMDF!CX764="", "", IF(ISNUMBER(MATCH(RMDF!CX764, INDIRECT(CX764), 0)), "OK", "Invalid"))</f>
        <v/>
      </c>
      <c r="CZ764" s="281"/>
      <c r="DA764" s="281"/>
      <c r="DB764" s="281"/>
      <c r="DC764" s="281" t="b">
        <f>AND(RMDF!DF764&gt;=0, RMDF!DF764&lt;=1-SUM(RMDF!Z764,RMDF!AG764,RMDF!AN764,RMDF!AU764,RMDF!BB764,RMDF!BI764,RMDF!BP764,RMDF!BW764,RMDF!CD764,RMDF!CK764,RMDF!CR764,RMDF!CY764), RMDF!DF764=ROUND(RMDF!DF764,4))</f>
        <v>1</v>
      </c>
      <c r="DD764" s="317">
        <f>RMDF!DD764</f>
        <v>0</v>
      </c>
      <c r="DE764" s="318" t="str">
        <f>IF(DD764=0,"",_xlfn.XLOOKUP(DD764,StatePicklist!$1:$1,StatePicklist!$3:$3,"NA",0))</f>
        <v/>
      </c>
      <c r="DF764" s="297" t="str">
        <f ca="1">IF(RMDF!DE764="", "", IF(ISNUMBER(MATCH(RMDF!DE764, INDIRECT(DE764), 0)), "OK", "Invalid"))</f>
        <v/>
      </c>
      <c r="DG764" s="281"/>
      <c r="DH764" s="281"/>
      <c r="DI764" s="281"/>
      <c r="DJ764" s="281" t="b">
        <f>AND(RMDF!DM764&gt;=0, RMDF!DM764&lt;=1-SUM(RMDF!Z764,RMDF!AG764,RMDF!AN764,RMDF!AU764,RMDF!BB764,RMDF!BI764,RMDF!BP764,RMDF!BW764,RMDF!CD764,RMDF!CK764,RMDF!CR764,RMDF!CY764,RMDF!DF764), RMDF!DM764=ROUND(RMDF!DM764,4))</f>
        <v>1</v>
      </c>
      <c r="DK764" s="317">
        <f>RMDF!DK764</f>
        <v>0</v>
      </c>
      <c r="DL764" s="318" t="str">
        <f>IF(DK764=0,"",_xlfn.XLOOKUP(DK764,StatePicklist!$1:$1,StatePicklist!$3:$3,"NA",0))</f>
        <v/>
      </c>
      <c r="DM764" s="297" t="str">
        <f ca="1">IF(RMDF!DL764="", "", IF(ISNUMBER(MATCH(RMDF!DL764, INDIRECT(DL764), 0)), "OK", "Invalid"))</f>
        <v/>
      </c>
      <c r="DN764" s="281"/>
      <c r="DO764" s="281"/>
      <c r="DP764" s="281"/>
      <c r="DQ764" s="281" t="b">
        <f>AND(RMDF!DT764&gt;=0, RMDF!DT764&lt;=1-SUM(RMDF!Z764,RMDF!AG764,RMDF!AN764,RMDF!AU764,RMDF!BB764,RMDF!BI764,RMDF!BP764,RMDF!BW764,RMDF!CD764,RMDF!CK764,RMDF!CR764,RMDF!CY764,RMDF!DF764,RMDF!DM764), RMDF!DT764=ROUND(RMDF!DT764,4))</f>
        <v>1</v>
      </c>
      <c r="DR764" s="317">
        <f>RMDF!DR764</f>
        <v>0</v>
      </c>
      <c r="DS764" s="318" t="str">
        <f>IF(DR764=0,"",_xlfn.XLOOKUP(DR764,StatePicklist!$1:$1,StatePicklist!$3:$3,"NA",0))</f>
        <v/>
      </c>
      <c r="DT764" s="297" t="str">
        <f ca="1">IF(RMDF!DS764="", "", IF(ISNUMBER(MATCH(RMDF!DS764, INDIRECT(DS764), 0)), "OK", "Invalid"))</f>
        <v/>
      </c>
      <c r="DU764" s="281"/>
      <c r="DV764" s="281"/>
      <c r="DW764" s="281"/>
      <c r="DX764" s="281" t="b">
        <f>AND(RMDF!EA764&gt;=0, RMDF!EA764&lt;=1-SUM(RMDF!Z764,RMDF!AG764,RMDF!AN764,RMDF!AU764,RMDF!BB764,RMDF!BI764,RMDF!BP764,RMDF!BW764,RMDF!CD764,RMDF!CK764,RMDF!CR764,RMDF!CY764,RMDF!DF764,RMDF!DM764,RMDF!DT764), RMDF!EA764=ROUND(RMDF!EA764,4))</f>
        <v>1</v>
      </c>
      <c r="DY764" s="317">
        <f>RMDF!DY764</f>
        <v>0</v>
      </c>
      <c r="DZ764" s="318" t="str">
        <f>IF(DY764=0,"",_xlfn.XLOOKUP(DY764,StatePicklist!$1:$1,StatePicklist!$3:$3,"NA",0))</f>
        <v/>
      </c>
      <c r="EA764" s="297" t="str">
        <f ca="1">IF(RMDF!DZ764="", "", IF(ISNUMBER(MATCH(RMDF!DZ764, INDIRECT(DZ764), 0)), "OK", "Invalid"))</f>
        <v/>
      </c>
      <c r="EB764" s="281"/>
      <c r="EC764" s="281"/>
      <c r="ED764" s="281"/>
      <c r="EE764" s="281" t="b">
        <f>AND(RMDF!EH764&gt;=0, RMDF!EH764&lt;=1-SUM(RMDF!Z764,RMDF!AG764,RMDF!AN764,RMDF!AU764,RMDF!BB764,RMDF!BI764,RMDF!BP764,RMDF!BW764,RMDF!CD764,RMDF!CK764,RMDF!CR764,RMDF!CY764,RMDF!DF764,RMDF!DM764,RMDF!DT764,RMDF!EA764), RMDF!EH764=ROUND(RMDF!EH764,4))</f>
        <v>1</v>
      </c>
      <c r="EF764" s="317">
        <f>RMDF!EF764</f>
        <v>0</v>
      </c>
      <c r="EG764" s="318" t="str">
        <f>IF(EF764=0,"",_xlfn.XLOOKUP(EF764,StatePicklist!$1:$1,StatePicklist!$3:$3,"NA",0))</f>
        <v/>
      </c>
      <c r="EH764" s="297" t="str">
        <f ca="1">IF(RMDF!EG764="", "", IF(ISNUMBER(MATCH(RMDF!EG764, INDIRECT(EG764), 0)), "OK", "Invalid"))</f>
        <v/>
      </c>
      <c r="EI764" s="281"/>
      <c r="EJ764" s="281"/>
      <c r="EK764" s="281"/>
      <c r="EL764" s="281" t="b">
        <f>AND(RMDF!EO764&gt;=0, RMDF!EO764&lt;=1-SUM(RMDF!Z764,RMDF!AG764,RMDF!AN764,RMDF!AU764,RMDF!BB764,RMDF!BI764,RMDF!BP764,RMDF!BW764,RMDF!CD764,RMDF!CK764,RMDF!CR764,RMDF!CY764,RMDF!DF764,RMDF!DM764,RMDF!DT764,RMDF!EA764,RMDF!EH764), RMDF!EO764=ROUND(RMDF!EO764,4))</f>
        <v>1</v>
      </c>
      <c r="EM764" s="317">
        <f>RMDF!EM764</f>
        <v>0</v>
      </c>
      <c r="EN764" s="318" t="str">
        <f>IF(EM764=0,"",_xlfn.XLOOKUP(EM764,StatePicklist!$1:$1,StatePicklist!$3:$3,"NA",0))</f>
        <v/>
      </c>
      <c r="EO764" s="297" t="str">
        <f ca="1">IF(RMDF!EN764="", "", IF(ISNUMBER(MATCH(RMDF!EN764, INDIRECT(EN764), 0)), "OK", "Invalid"))</f>
        <v/>
      </c>
      <c r="EP764" s="281"/>
      <c r="EQ764" s="281"/>
      <c r="ER764" s="281"/>
      <c r="ES764" s="281" t="b">
        <f>AND(RMDF!EV764&gt;=0, RMDF!EV764&lt;=1-SUM(RMDF!Z764,RMDF!AG764,RMDF!AN764,RMDF!AU764,RMDF!BB764,RMDF!BI764,RMDF!BP764,RMDF!BW764,RMDF!CD764,RMDF!CK764,RMDF!CR764,RMDF!CY764,RMDF!DF764,RMDF!DM764,RMDF!DT764,RMDF!EA764,RMDF!EH764,RMDF!EO764), RMDF!EV764=ROUND(RMDF!EV764,4))</f>
        <v>1</v>
      </c>
      <c r="ET764" s="317">
        <f>RMDF!ET764</f>
        <v>0</v>
      </c>
      <c r="EU764" s="318" t="str">
        <f>IF(ET764=0,"",_xlfn.XLOOKUP(ET764,StatePicklist!$1:$1,StatePicklist!$3:$3,"NA",0))</f>
        <v/>
      </c>
      <c r="EV764" s="297" t="str">
        <f ca="1">IF(RMDF!EU764="", "", IF(ISNUMBER(MATCH(RMDF!EU764, INDIRECT(EU764), 0)), "OK", "Invalid"))</f>
        <v/>
      </c>
      <c r="EW764" s="281"/>
      <c r="EX764" s="281"/>
      <c r="EY764" s="281"/>
      <c r="EZ764" s="281" t="b">
        <f>AND(RMDF!FC764&gt;=0, RMDF!FC764&lt;=1-SUM(RMDF!Z764,RMDF!AG764,RMDF!AN764,RMDF!AU764,RMDF!BB764,RMDF!BI764,RMDF!BP764,RMDF!BW764,RMDF!CD764,RMDF!CK764,RMDF!CR764,RMDF!CY764,RMDF!DF764,RMDF!DM764,RMDF!DT764,RMDF!EA764,RMDF!EH764,RMDF!EO764,RMDF!EV764), RMDF!FC764=ROUND(RMDF!FC764,4))</f>
        <v>1</v>
      </c>
      <c r="FA764" s="317">
        <f>RMDF!FA764</f>
        <v>0</v>
      </c>
      <c r="FB764" s="318" t="str">
        <f>IF(FA764=0,"",_xlfn.XLOOKUP(FA764,StatePicklist!$1:$1,StatePicklist!$3:$3,"NA",0))</f>
        <v/>
      </c>
      <c r="FC764" s="297" t="str">
        <f ca="1">IF(RMDF!FB764="", "", IF(ISNUMBER(MATCH(RMDF!FB764, INDIRECT(FB764), 0)), "OK", "Invalid"))</f>
        <v/>
      </c>
    </row>
    <row r="765" spans="1:159" s="205" customFormat="1" ht="39.9" customHeight="1" x14ac:dyDescent="0.25">
      <c r="A765" s="206"/>
      <c r="B765" s="196"/>
      <c r="C765" s="197"/>
      <c r="D765" s="198"/>
      <c r="E765" s="199"/>
      <c r="F765" s="200"/>
      <c r="G765" s="201"/>
      <c r="H765" s="292"/>
      <c r="I765" s="305">
        <f>RMDF!I765</f>
        <v>0</v>
      </c>
      <c r="J765" s="305" t="str">
        <f>IF(I765=ProductCode!$B$30,"PDReclPost",IF(OR(I765=ProductCode!$C$30,I765=ProductCode!$E$30,I765=ProductCode!$G$30),"PDPreCon",IF(OR(I765=ProductCode!$D$30,I765=ProductCode!$F$30),"PDNotReclPost","")))</f>
        <v/>
      </c>
      <c r="K765" s="305" t="str">
        <f t="shared" si="42"/>
        <v/>
      </c>
      <c r="L765" s="289"/>
      <c r="M765" s="305" t="str">
        <f t="shared" si="42"/>
        <v/>
      </c>
      <c r="N765" s="289" t="b">
        <f>AND(RMDF!N765&gt;=0, RMDF!N765&lt;=1-RMDF!L765, RMDF!N765=ROUND(RMDF!N765,4))</f>
        <v>1</v>
      </c>
      <c r="O765" s="286" t="str">
        <f>IF(P765="","",IF(I765="","",IF(LEFT(I765,13)="Reclaimed pos",RawMaterialCode!$E$569,RawMaterialCode!$E$568)))</f>
        <v>Reclaimed pre-consumer mixed fibers (RM0578)</v>
      </c>
      <c r="P765" s="295">
        <f t="shared" si="43"/>
        <v>1</v>
      </c>
      <c r="Q765" s="202"/>
      <c r="R765" s="203"/>
      <c r="S765" s="204" t="str">
        <f t="shared" si="44"/>
        <v/>
      </c>
      <c r="T765" s="281"/>
      <c r="U765" s="281"/>
      <c r="V765" s="281"/>
      <c r="W765" s="281"/>
      <c r="X765" s="317">
        <f>RMDF!X765</f>
        <v>0</v>
      </c>
      <c r="Y765" s="318" t="str">
        <f>IF(X765=0,"",_xlfn.XLOOKUP(X765,StatePicklist!$1:$1,StatePicklist!$3:$3,"NA",0))</f>
        <v/>
      </c>
      <c r="Z765" s="297" t="str">
        <f ca="1">IF(RMDF!Y765="", "", IF(ISNUMBER(MATCH(RMDF!Y765, INDIRECT(Y765), 0)), "OK", "Invalid"))</f>
        <v/>
      </c>
      <c r="AA765" s="281"/>
      <c r="AB765" s="281"/>
      <c r="AC765" s="281"/>
      <c r="AD765" s="281" t="b">
        <f>AND(RMDF!AG765&gt;=0, RMDF!AG765&lt;=1-RMDF!Z765, RMDF!AG765=ROUND(RMDF!AG765,4))</f>
        <v>1</v>
      </c>
      <c r="AE765" s="317">
        <f>RMDF!AE765</f>
        <v>0</v>
      </c>
      <c r="AF765" s="318" t="str">
        <f>IF(AE765=0,"",_xlfn.XLOOKUP(AE765,StatePicklist!$1:$1,StatePicklist!$3:$3,"NA",0))</f>
        <v/>
      </c>
      <c r="AG765" s="297" t="str">
        <f ca="1">IF(RMDF!AF765="", "", IF(ISNUMBER(MATCH(RMDF!AF765, INDIRECT(AF765), 0)), "OK", "Invalid"))</f>
        <v/>
      </c>
      <c r="AH765" s="281"/>
      <c r="AI765" s="281"/>
      <c r="AJ765" s="281"/>
      <c r="AK765" s="281" t="b">
        <f>AND(RMDF!AN765&gt;=0, RMDF!AN765&lt;=1-SUM(RMDF!Z765,RMDF!AG765), RMDF!AN765=ROUND(RMDF!AN765,4))</f>
        <v>1</v>
      </c>
      <c r="AL765" s="317">
        <f>RMDF!AL765</f>
        <v>0</v>
      </c>
      <c r="AM765" s="318" t="str">
        <f>IF(AL765=0,"",_xlfn.XLOOKUP(AL765,StatePicklist!$1:$1,StatePicklist!$3:$3,"NA",0))</f>
        <v/>
      </c>
      <c r="AN765" s="297" t="str">
        <f ca="1">IF(RMDF!AM765="", "", IF(ISNUMBER(MATCH(RMDF!AM765, INDIRECT(AM765), 0)), "OK", "Invalid"))</f>
        <v/>
      </c>
      <c r="AO765" s="281"/>
      <c r="AP765" s="281"/>
      <c r="AQ765" s="281"/>
      <c r="AR765" s="281" t="b">
        <f>AND(RMDF!AU765&gt;=0, RMDF!AU765&lt;=1-SUM(RMDF!Z765,RMDF!AG765,RMDF!AN765), RMDF!AU765=ROUND(RMDF!AU765,4))</f>
        <v>1</v>
      </c>
      <c r="AS765" s="317">
        <f>RMDF!AS765</f>
        <v>0</v>
      </c>
      <c r="AT765" s="318" t="str">
        <f>IF(AS765=0,"",_xlfn.XLOOKUP(AS765,StatePicklist!$1:$1,StatePicklist!$3:$3,"NA",0))</f>
        <v/>
      </c>
      <c r="AU765" s="297" t="str">
        <f ca="1">IF(RMDF!AT765="", "", IF(ISNUMBER(MATCH(RMDF!AT765, INDIRECT(AT765), 0)), "OK", "Invalid"))</f>
        <v/>
      </c>
      <c r="AV765" s="281"/>
      <c r="AW765" s="281"/>
      <c r="AX765" s="281"/>
      <c r="AY765" s="281" t="b">
        <f>AND(RMDF!BB765&gt;=0, RMDF!BB765&lt;=1-SUM(RMDF!Z765,RMDF!AG765,RMDF!AN765,RMDF!AU765), RMDF!BB765=ROUND(RMDF!BB765,4))</f>
        <v>1</v>
      </c>
      <c r="AZ765" s="317">
        <f>RMDF!AZ765</f>
        <v>0</v>
      </c>
      <c r="BA765" s="318" t="str">
        <f>IF(AZ765=0,"",_xlfn.XLOOKUP(AZ765,StatePicklist!$1:$1,StatePicklist!$3:$3,"NA",0))</f>
        <v/>
      </c>
      <c r="BB765" s="297" t="str">
        <f ca="1">IF(RMDF!BA765="", "", IF(ISNUMBER(MATCH(RMDF!BA765, INDIRECT(BA765), 0)), "OK", "Invalid"))</f>
        <v/>
      </c>
      <c r="BC765" s="281"/>
      <c r="BD765" s="281"/>
      <c r="BE765" s="281"/>
      <c r="BF765" s="281" t="b">
        <f>AND(RMDF!BI765&gt;=0, RMDF!BI765&lt;=1-SUM(RMDF!Z765,RMDF!AG765,RMDF!AN765,RMDF!AU765,RMDF!BB765), RMDF!BI765=ROUND(RMDF!BI765,4))</f>
        <v>1</v>
      </c>
      <c r="BG765" s="317">
        <f>RMDF!BG765</f>
        <v>0</v>
      </c>
      <c r="BH765" s="318" t="str">
        <f>IF(BG765=0,"",_xlfn.XLOOKUP(BG765,StatePicklist!$1:$1,StatePicklist!$3:$3,"NA",0))</f>
        <v/>
      </c>
      <c r="BI765" s="297" t="str">
        <f ca="1">IF(RMDF!BH765="", "", IF(ISNUMBER(MATCH(RMDF!BH765, INDIRECT(BH765), 0)), "OK", "Invalid"))</f>
        <v/>
      </c>
      <c r="BJ765" s="281"/>
      <c r="BK765" s="281"/>
      <c r="BL765" s="281"/>
      <c r="BM765" s="281" t="b">
        <f>AND(RMDF!BP765&gt;=0, RMDF!BP765&lt;=1-SUM(RMDF!Z765,RMDF!AG765,RMDF!AN765,RMDF!AU765,RMDF!BB765,RMDF!BI765), RMDF!BP765=ROUND(RMDF!BP765,4))</f>
        <v>1</v>
      </c>
      <c r="BN765" s="317">
        <f>RMDF!BN765</f>
        <v>0</v>
      </c>
      <c r="BO765" s="318" t="str">
        <f>IF(BN765=0,"",_xlfn.XLOOKUP(BN765,StatePicklist!$1:$1,StatePicklist!$3:$3,"NA",0))</f>
        <v/>
      </c>
      <c r="BP765" s="297" t="str">
        <f ca="1">IF(RMDF!BO765="", "", IF(ISNUMBER(MATCH(RMDF!BO765, INDIRECT(BO765), 0)), "OK", "Invalid"))</f>
        <v/>
      </c>
      <c r="BQ765" s="281"/>
      <c r="BR765" s="281"/>
      <c r="BS765" s="281"/>
      <c r="BT765" s="281" t="b">
        <f>AND(RMDF!BW765&gt;=0, RMDF!BW765&lt;=1-SUM(RMDF!Z765,RMDF!AG765,RMDF!AN765,RMDF!AU765,RMDF!BB765,RMDF!BI765,RMDF!BP765), RMDF!BW765=ROUND(RMDF!BW765,4))</f>
        <v>1</v>
      </c>
      <c r="BU765" s="317">
        <f>RMDF!BU765</f>
        <v>0</v>
      </c>
      <c r="BV765" s="318" t="str">
        <f>IF(BU765=0,"",_xlfn.XLOOKUP(BU765,StatePicklist!$1:$1,StatePicklist!$3:$3,"NA",0))</f>
        <v/>
      </c>
      <c r="BW765" s="297" t="str">
        <f ca="1">IF(RMDF!BV765="", "", IF(ISNUMBER(MATCH(RMDF!BV765, INDIRECT(BV765), 0)), "OK", "Invalid"))</f>
        <v/>
      </c>
      <c r="BX765" s="281"/>
      <c r="BY765" s="281"/>
      <c r="BZ765" s="281"/>
      <c r="CA765" s="281" t="b">
        <f>AND(RMDF!CD765&gt;=0, RMDF!CD765&lt;=1-SUM(RMDF!Z765,RMDF!AG765,RMDF!AN765,RMDF!AU765,RMDF!BB765,RMDF!BI765,RMDF!BP765,RMDF!BW765), RMDF!CD765=ROUND(RMDF!CD765,4))</f>
        <v>1</v>
      </c>
      <c r="CB765" s="317">
        <f>RMDF!CB765</f>
        <v>0</v>
      </c>
      <c r="CC765" s="318" t="str">
        <f>IF(CB765=0,"",_xlfn.XLOOKUP(CB765,StatePicklist!$1:$1,StatePicklist!$3:$3,"NA",0))</f>
        <v/>
      </c>
      <c r="CD765" s="297" t="str">
        <f ca="1">IF(RMDF!CC765="", "", IF(ISNUMBER(MATCH(RMDF!CC765, INDIRECT(CC765), 0)), "OK", "Invalid"))</f>
        <v/>
      </c>
      <c r="CE765" s="281"/>
      <c r="CF765" s="281"/>
      <c r="CG765" s="281"/>
      <c r="CH765" s="281" t="b">
        <f>AND(RMDF!CK765&gt;=0, RMDF!CK765&lt;=1-SUM(RMDF!Z765,RMDF!AG765,RMDF!AN765,RMDF!AU765,RMDF!BB765,RMDF!BI765,RMDF!BP765,RMDF!BW765,RMDF!CD765), RMDF!CK765=ROUND(RMDF!CK765,4))</f>
        <v>1</v>
      </c>
      <c r="CI765" s="317">
        <f>RMDF!CI765</f>
        <v>0</v>
      </c>
      <c r="CJ765" s="318" t="str">
        <f>IF(CI765=0,"",_xlfn.XLOOKUP(CI765,StatePicklist!$1:$1,StatePicklist!$3:$3,"NA",0))</f>
        <v/>
      </c>
      <c r="CK765" s="297" t="str">
        <f ca="1">IF(RMDF!CJ765="", "", IF(ISNUMBER(MATCH(RMDF!CJ765, INDIRECT(CJ765), 0)), "OK", "Invalid"))</f>
        <v/>
      </c>
      <c r="CL765" s="281"/>
      <c r="CM765" s="281"/>
      <c r="CN765" s="281"/>
      <c r="CO765" s="281" t="b">
        <f>AND(RMDF!CR765&gt;=0, RMDF!CR765&lt;=1-SUM(RMDF!Z765,RMDF!AG765,RMDF!AN765,RMDF!AU765,RMDF!BB765,RMDF!BI765,RMDF!BP765,RMDF!BW765,RMDF!CD765,RMDF!CK765), RMDF!CR765=ROUND(RMDF!CR765,4))</f>
        <v>1</v>
      </c>
      <c r="CP765" s="317">
        <f>RMDF!CP765</f>
        <v>0</v>
      </c>
      <c r="CQ765" s="318" t="str">
        <f>IF(CP765=0,"",_xlfn.XLOOKUP(CP765,StatePicklist!$1:$1,StatePicklist!$3:$3,"NA",0))</f>
        <v/>
      </c>
      <c r="CR765" s="297" t="str">
        <f ca="1">IF(RMDF!CQ765="", "", IF(ISNUMBER(MATCH(RMDF!CQ765, INDIRECT(CQ765), 0)), "OK", "Invalid"))</f>
        <v/>
      </c>
      <c r="CS765" s="281"/>
      <c r="CT765" s="281"/>
      <c r="CU765" s="281"/>
      <c r="CV765" s="281" t="b">
        <f>AND(RMDF!CY765&gt;=0, RMDF!CY765&lt;=1-SUM(RMDF!Z765,RMDF!AG765,RMDF!AN765,RMDF!AU765,RMDF!BB765,RMDF!BI765,RMDF!BP765,RMDF!BW765,RMDF!CD765,RMDF!CK765,RMDF!CR765), RMDF!CY765=ROUND(RMDF!CY765,4))</f>
        <v>1</v>
      </c>
      <c r="CW765" s="317">
        <f>RMDF!CW765</f>
        <v>0</v>
      </c>
      <c r="CX765" s="318" t="str">
        <f>IF(CW765=0,"",_xlfn.XLOOKUP(CW765,StatePicklist!$1:$1,StatePicklist!$3:$3,"NA",0))</f>
        <v/>
      </c>
      <c r="CY765" s="297" t="str">
        <f ca="1">IF(RMDF!CX765="", "", IF(ISNUMBER(MATCH(RMDF!CX765, INDIRECT(CX765), 0)), "OK", "Invalid"))</f>
        <v/>
      </c>
      <c r="CZ765" s="281"/>
      <c r="DA765" s="281"/>
      <c r="DB765" s="281"/>
      <c r="DC765" s="281" t="b">
        <f>AND(RMDF!DF765&gt;=0, RMDF!DF765&lt;=1-SUM(RMDF!Z765,RMDF!AG765,RMDF!AN765,RMDF!AU765,RMDF!BB765,RMDF!BI765,RMDF!BP765,RMDF!BW765,RMDF!CD765,RMDF!CK765,RMDF!CR765,RMDF!CY765), RMDF!DF765=ROUND(RMDF!DF765,4))</f>
        <v>1</v>
      </c>
      <c r="DD765" s="317">
        <f>RMDF!DD765</f>
        <v>0</v>
      </c>
      <c r="DE765" s="318" t="str">
        <f>IF(DD765=0,"",_xlfn.XLOOKUP(DD765,StatePicklist!$1:$1,StatePicklist!$3:$3,"NA",0))</f>
        <v/>
      </c>
      <c r="DF765" s="297" t="str">
        <f ca="1">IF(RMDF!DE765="", "", IF(ISNUMBER(MATCH(RMDF!DE765, INDIRECT(DE765), 0)), "OK", "Invalid"))</f>
        <v/>
      </c>
      <c r="DG765" s="281"/>
      <c r="DH765" s="281"/>
      <c r="DI765" s="281"/>
      <c r="DJ765" s="281" t="b">
        <f>AND(RMDF!DM765&gt;=0, RMDF!DM765&lt;=1-SUM(RMDF!Z765,RMDF!AG765,RMDF!AN765,RMDF!AU765,RMDF!BB765,RMDF!BI765,RMDF!BP765,RMDF!BW765,RMDF!CD765,RMDF!CK765,RMDF!CR765,RMDF!CY765,RMDF!DF765), RMDF!DM765=ROUND(RMDF!DM765,4))</f>
        <v>1</v>
      </c>
      <c r="DK765" s="317">
        <f>RMDF!DK765</f>
        <v>0</v>
      </c>
      <c r="DL765" s="318" t="str">
        <f>IF(DK765=0,"",_xlfn.XLOOKUP(DK765,StatePicklist!$1:$1,StatePicklist!$3:$3,"NA",0))</f>
        <v/>
      </c>
      <c r="DM765" s="297" t="str">
        <f ca="1">IF(RMDF!DL765="", "", IF(ISNUMBER(MATCH(RMDF!DL765, INDIRECT(DL765), 0)), "OK", "Invalid"))</f>
        <v/>
      </c>
      <c r="DN765" s="281"/>
      <c r="DO765" s="281"/>
      <c r="DP765" s="281"/>
      <c r="DQ765" s="281" t="b">
        <f>AND(RMDF!DT765&gt;=0, RMDF!DT765&lt;=1-SUM(RMDF!Z765,RMDF!AG765,RMDF!AN765,RMDF!AU765,RMDF!BB765,RMDF!BI765,RMDF!BP765,RMDF!BW765,RMDF!CD765,RMDF!CK765,RMDF!CR765,RMDF!CY765,RMDF!DF765,RMDF!DM765), RMDF!DT765=ROUND(RMDF!DT765,4))</f>
        <v>1</v>
      </c>
      <c r="DR765" s="317">
        <f>RMDF!DR765</f>
        <v>0</v>
      </c>
      <c r="DS765" s="318" t="str">
        <f>IF(DR765=0,"",_xlfn.XLOOKUP(DR765,StatePicklist!$1:$1,StatePicklist!$3:$3,"NA",0))</f>
        <v/>
      </c>
      <c r="DT765" s="297" t="str">
        <f ca="1">IF(RMDF!DS765="", "", IF(ISNUMBER(MATCH(RMDF!DS765, INDIRECT(DS765), 0)), "OK", "Invalid"))</f>
        <v/>
      </c>
      <c r="DU765" s="281"/>
      <c r="DV765" s="281"/>
      <c r="DW765" s="281"/>
      <c r="DX765" s="281" t="b">
        <f>AND(RMDF!EA765&gt;=0, RMDF!EA765&lt;=1-SUM(RMDF!Z765,RMDF!AG765,RMDF!AN765,RMDF!AU765,RMDF!BB765,RMDF!BI765,RMDF!BP765,RMDF!BW765,RMDF!CD765,RMDF!CK765,RMDF!CR765,RMDF!CY765,RMDF!DF765,RMDF!DM765,RMDF!DT765), RMDF!EA765=ROUND(RMDF!EA765,4))</f>
        <v>1</v>
      </c>
      <c r="DY765" s="317">
        <f>RMDF!DY765</f>
        <v>0</v>
      </c>
      <c r="DZ765" s="318" t="str">
        <f>IF(DY765=0,"",_xlfn.XLOOKUP(DY765,StatePicklist!$1:$1,StatePicklist!$3:$3,"NA",0))</f>
        <v/>
      </c>
      <c r="EA765" s="297" t="str">
        <f ca="1">IF(RMDF!DZ765="", "", IF(ISNUMBER(MATCH(RMDF!DZ765, INDIRECT(DZ765), 0)), "OK", "Invalid"))</f>
        <v/>
      </c>
      <c r="EB765" s="281"/>
      <c r="EC765" s="281"/>
      <c r="ED765" s="281"/>
      <c r="EE765" s="281" t="b">
        <f>AND(RMDF!EH765&gt;=0, RMDF!EH765&lt;=1-SUM(RMDF!Z765,RMDF!AG765,RMDF!AN765,RMDF!AU765,RMDF!BB765,RMDF!BI765,RMDF!BP765,RMDF!BW765,RMDF!CD765,RMDF!CK765,RMDF!CR765,RMDF!CY765,RMDF!DF765,RMDF!DM765,RMDF!DT765,RMDF!EA765), RMDF!EH765=ROUND(RMDF!EH765,4))</f>
        <v>1</v>
      </c>
      <c r="EF765" s="317">
        <f>RMDF!EF765</f>
        <v>0</v>
      </c>
      <c r="EG765" s="318" t="str">
        <f>IF(EF765=0,"",_xlfn.XLOOKUP(EF765,StatePicklist!$1:$1,StatePicklist!$3:$3,"NA",0))</f>
        <v/>
      </c>
      <c r="EH765" s="297" t="str">
        <f ca="1">IF(RMDF!EG765="", "", IF(ISNUMBER(MATCH(RMDF!EG765, INDIRECT(EG765), 0)), "OK", "Invalid"))</f>
        <v/>
      </c>
      <c r="EI765" s="281"/>
      <c r="EJ765" s="281"/>
      <c r="EK765" s="281"/>
      <c r="EL765" s="281" t="b">
        <f>AND(RMDF!EO765&gt;=0, RMDF!EO765&lt;=1-SUM(RMDF!Z765,RMDF!AG765,RMDF!AN765,RMDF!AU765,RMDF!BB765,RMDF!BI765,RMDF!BP765,RMDF!BW765,RMDF!CD765,RMDF!CK765,RMDF!CR765,RMDF!CY765,RMDF!DF765,RMDF!DM765,RMDF!DT765,RMDF!EA765,RMDF!EH765), RMDF!EO765=ROUND(RMDF!EO765,4))</f>
        <v>1</v>
      </c>
      <c r="EM765" s="317">
        <f>RMDF!EM765</f>
        <v>0</v>
      </c>
      <c r="EN765" s="318" t="str">
        <f>IF(EM765=0,"",_xlfn.XLOOKUP(EM765,StatePicklist!$1:$1,StatePicklist!$3:$3,"NA",0))</f>
        <v/>
      </c>
      <c r="EO765" s="297" t="str">
        <f ca="1">IF(RMDF!EN765="", "", IF(ISNUMBER(MATCH(RMDF!EN765, INDIRECT(EN765), 0)), "OK", "Invalid"))</f>
        <v/>
      </c>
      <c r="EP765" s="281"/>
      <c r="EQ765" s="281"/>
      <c r="ER765" s="281"/>
      <c r="ES765" s="281" t="b">
        <f>AND(RMDF!EV765&gt;=0, RMDF!EV765&lt;=1-SUM(RMDF!Z765,RMDF!AG765,RMDF!AN765,RMDF!AU765,RMDF!BB765,RMDF!BI765,RMDF!BP765,RMDF!BW765,RMDF!CD765,RMDF!CK765,RMDF!CR765,RMDF!CY765,RMDF!DF765,RMDF!DM765,RMDF!DT765,RMDF!EA765,RMDF!EH765,RMDF!EO765), RMDF!EV765=ROUND(RMDF!EV765,4))</f>
        <v>1</v>
      </c>
      <c r="ET765" s="317">
        <f>RMDF!ET765</f>
        <v>0</v>
      </c>
      <c r="EU765" s="318" t="str">
        <f>IF(ET765=0,"",_xlfn.XLOOKUP(ET765,StatePicklist!$1:$1,StatePicklist!$3:$3,"NA",0))</f>
        <v/>
      </c>
      <c r="EV765" s="297" t="str">
        <f ca="1">IF(RMDF!EU765="", "", IF(ISNUMBER(MATCH(RMDF!EU765, INDIRECT(EU765), 0)), "OK", "Invalid"))</f>
        <v/>
      </c>
      <c r="EW765" s="281"/>
      <c r="EX765" s="281"/>
      <c r="EY765" s="281"/>
      <c r="EZ765" s="281" t="b">
        <f>AND(RMDF!FC765&gt;=0, RMDF!FC765&lt;=1-SUM(RMDF!Z765,RMDF!AG765,RMDF!AN765,RMDF!AU765,RMDF!BB765,RMDF!BI765,RMDF!BP765,RMDF!BW765,RMDF!CD765,RMDF!CK765,RMDF!CR765,RMDF!CY765,RMDF!DF765,RMDF!DM765,RMDF!DT765,RMDF!EA765,RMDF!EH765,RMDF!EO765,RMDF!EV765), RMDF!FC765=ROUND(RMDF!FC765,4))</f>
        <v>1</v>
      </c>
      <c r="FA765" s="317">
        <f>RMDF!FA765</f>
        <v>0</v>
      </c>
      <c r="FB765" s="318" t="str">
        <f>IF(FA765=0,"",_xlfn.XLOOKUP(FA765,StatePicklist!$1:$1,StatePicklist!$3:$3,"NA",0))</f>
        <v/>
      </c>
      <c r="FC765" s="297" t="str">
        <f ca="1">IF(RMDF!FB765="", "", IF(ISNUMBER(MATCH(RMDF!FB765, INDIRECT(FB765), 0)), "OK", "Invalid"))</f>
        <v/>
      </c>
    </row>
    <row r="766" spans="1:159" s="205" customFormat="1" ht="39.9" customHeight="1" x14ac:dyDescent="0.25">
      <c r="A766" s="206"/>
      <c r="B766" s="196"/>
      <c r="C766" s="197"/>
      <c r="D766" s="198"/>
      <c r="E766" s="199"/>
      <c r="F766" s="200"/>
      <c r="G766" s="201"/>
      <c r="H766" s="292"/>
      <c r="I766" s="305">
        <f>RMDF!I766</f>
        <v>0</v>
      </c>
      <c r="J766" s="305" t="str">
        <f>IF(I766=ProductCode!$B$30,"PDReclPost",IF(OR(I766=ProductCode!$C$30,I766=ProductCode!$E$30,I766=ProductCode!$G$30),"PDPreCon",IF(OR(I766=ProductCode!$D$30,I766=ProductCode!$F$30),"PDNotReclPost","")))</f>
        <v/>
      </c>
      <c r="K766" s="305" t="str">
        <f t="shared" si="42"/>
        <v/>
      </c>
      <c r="L766" s="289"/>
      <c r="M766" s="305" t="str">
        <f t="shared" si="42"/>
        <v/>
      </c>
      <c r="N766" s="289" t="b">
        <f>AND(RMDF!N766&gt;=0, RMDF!N766&lt;=1-RMDF!L766, RMDF!N766=ROUND(RMDF!N766,4))</f>
        <v>1</v>
      </c>
      <c r="O766" s="286" t="str">
        <f>IF(P766="","",IF(I766="","",IF(LEFT(I766,13)="Reclaimed pos",RawMaterialCode!$E$569,RawMaterialCode!$E$568)))</f>
        <v>Reclaimed pre-consumer mixed fibers (RM0578)</v>
      </c>
      <c r="P766" s="295">
        <f t="shared" si="43"/>
        <v>1</v>
      </c>
      <c r="Q766" s="202"/>
      <c r="R766" s="203"/>
      <c r="S766" s="204" t="str">
        <f t="shared" si="44"/>
        <v/>
      </c>
      <c r="T766" s="281"/>
      <c r="U766" s="281"/>
      <c r="V766" s="281"/>
      <c r="W766" s="281"/>
      <c r="X766" s="317">
        <f>RMDF!X766</f>
        <v>0</v>
      </c>
      <c r="Y766" s="318" t="str">
        <f>IF(X766=0,"",_xlfn.XLOOKUP(X766,StatePicklist!$1:$1,StatePicklist!$3:$3,"NA",0))</f>
        <v/>
      </c>
      <c r="Z766" s="297" t="str">
        <f ca="1">IF(RMDF!Y766="", "", IF(ISNUMBER(MATCH(RMDF!Y766, INDIRECT(Y766), 0)), "OK", "Invalid"))</f>
        <v/>
      </c>
      <c r="AA766" s="281"/>
      <c r="AB766" s="281"/>
      <c r="AC766" s="281"/>
      <c r="AD766" s="281" t="b">
        <f>AND(RMDF!AG766&gt;=0, RMDF!AG766&lt;=1-RMDF!Z766, RMDF!AG766=ROUND(RMDF!AG766,4))</f>
        <v>1</v>
      </c>
      <c r="AE766" s="317">
        <f>RMDF!AE766</f>
        <v>0</v>
      </c>
      <c r="AF766" s="318" t="str">
        <f>IF(AE766=0,"",_xlfn.XLOOKUP(AE766,StatePicklist!$1:$1,StatePicklist!$3:$3,"NA",0))</f>
        <v/>
      </c>
      <c r="AG766" s="297" t="str">
        <f ca="1">IF(RMDF!AF766="", "", IF(ISNUMBER(MATCH(RMDF!AF766, INDIRECT(AF766), 0)), "OK", "Invalid"))</f>
        <v/>
      </c>
      <c r="AH766" s="281"/>
      <c r="AI766" s="281"/>
      <c r="AJ766" s="281"/>
      <c r="AK766" s="281" t="b">
        <f>AND(RMDF!AN766&gt;=0, RMDF!AN766&lt;=1-SUM(RMDF!Z766,RMDF!AG766), RMDF!AN766=ROUND(RMDF!AN766,4))</f>
        <v>1</v>
      </c>
      <c r="AL766" s="317">
        <f>RMDF!AL766</f>
        <v>0</v>
      </c>
      <c r="AM766" s="318" t="str">
        <f>IF(AL766=0,"",_xlfn.XLOOKUP(AL766,StatePicklist!$1:$1,StatePicklist!$3:$3,"NA",0))</f>
        <v/>
      </c>
      <c r="AN766" s="297" t="str">
        <f ca="1">IF(RMDF!AM766="", "", IF(ISNUMBER(MATCH(RMDF!AM766, INDIRECT(AM766), 0)), "OK", "Invalid"))</f>
        <v/>
      </c>
      <c r="AO766" s="281"/>
      <c r="AP766" s="281"/>
      <c r="AQ766" s="281"/>
      <c r="AR766" s="281" t="b">
        <f>AND(RMDF!AU766&gt;=0, RMDF!AU766&lt;=1-SUM(RMDF!Z766,RMDF!AG766,RMDF!AN766), RMDF!AU766=ROUND(RMDF!AU766,4))</f>
        <v>1</v>
      </c>
      <c r="AS766" s="317">
        <f>RMDF!AS766</f>
        <v>0</v>
      </c>
      <c r="AT766" s="318" t="str">
        <f>IF(AS766=0,"",_xlfn.XLOOKUP(AS766,StatePicklist!$1:$1,StatePicklist!$3:$3,"NA",0))</f>
        <v/>
      </c>
      <c r="AU766" s="297" t="str">
        <f ca="1">IF(RMDF!AT766="", "", IF(ISNUMBER(MATCH(RMDF!AT766, INDIRECT(AT766), 0)), "OK", "Invalid"))</f>
        <v/>
      </c>
      <c r="AV766" s="281"/>
      <c r="AW766" s="281"/>
      <c r="AX766" s="281"/>
      <c r="AY766" s="281" t="b">
        <f>AND(RMDF!BB766&gt;=0, RMDF!BB766&lt;=1-SUM(RMDF!Z766,RMDF!AG766,RMDF!AN766,RMDF!AU766), RMDF!BB766=ROUND(RMDF!BB766,4))</f>
        <v>1</v>
      </c>
      <c r="AZ766" s="317">
        <f>RMDF!AZ766</f>
        <v>0</v>
      </c>
      <c r="BA766" s="318" t="str">
        <f>IF(AZ766=0,"",_xlfn.XLOOKUP(AZ766,StatePicklist!$1:$1,StatePicklist!$3:$3,"NA",0))</f>
        <v/>
      </c>
      <c r="BB766" s="297" t="str">
        <f ca="1">IF(RMDF!BA766="", "", IF(ISNUMBER(MATCH(RMDF!BA766, INDIRECT(BA766), 0)), "OK", "Invalid"))</f>
        <v/>
      </c>
      <c r="BC766" s="281"/>
      <c r="BD766" s="281"/>
      <c r="BE766" s="281"/>
      <c r="BF766" s="281" t="b">
        <f>AND(RMDF!BI766&gt;=0, RMDF!BI766&lt;=1-SUM(RMDF!Z766,RMDF!AG766,RMDF!AN766,RMDF!AU766,RMDF!BB766), RMDF!BI766=ROUND(RMDF!BI766,4))</f>
        <v>1</v>
      </c>
      <c r="BG766" s="317">
        <f>RMDF!BG766</f>
        <v>0</v>
      </c>
      <c r="BH766" s="318" t="str">
        <f>IF(BG766=0,"",_xlfn.XLOOKUP(BG766,StatePicklist!$1:$1,StatePicklist!$3:$3,"NA",0))</f>
        <v/>
      </c>
      <c r="BI766" s="297" t="str">
        <f ca="1">IF(RMDF!BH766="", "", IF(ISNUMBER(MATCH(RMDF!BH766, INDIRECT(BH766), 0)), "OK", "Invalid"))</f>
        <v/>
      </c>
      <c r="BJ766" s="281"/>
      <c r="BK766" s="281"/>
      <c r="BL766" s="281"/>
      <c r="BM766" s="281" t="b">
        <f>AND(RMDF!BP766&gt;=0, RMDF!BP766&lt;=1-SUM(RMDF!Z766,RMDF!AG766,RMDF!AN766,RMDF!AU766,RMDF!BB766,RMDF!BI766), RMDF!BP766=ROUND(RMDF!BP766,4))</f>
        <v>1</v>
      </c>
      <c r="BN766" s="317">
        <f>RMDF!BN766</f>
        <v>0</v>
      </c>
      <c r="BO766" s="318" t="str">
        <f>IF(BN766=0,"",_xlfn.XLOOKUP(BN766,StatePicklist!$1:$1,StatePicklist!$3:$3,"NA",0))</f>
        <v/>
      </c>
      <c r="BP766" s="297" t="str">
        <f ca="1">IF(RMDF!BO766="", "", IF(ISNUMBER(MATCH(RMDF!BO766, INDIRECT(BO766), 0)), "OK", "Invalid"))</f>
        <v/>
      </c>
      <c r="BQ766" s="281"/>
      <c r="BR766" s="281"/>
      <c r="BS766" s="281"/>
      <c r="BT766" s="281" t="b">
        <f>AND(RMDF!BW766&gt;=0, RMDF!BW766&lt;=1-SUM(RMDF!Z766,RMDF!AG766,RMDF!AN766,RMDF!AU766,RMDF!BB766,RMDF!BI766,RMDF!BP766), RMDF!BW766=ROUND(RMDF!BW766,4))</f>
        <v>1</v>
      </c>
      <c r="BU766" s="317">
        <f>RMDF!BU766</f>
        <v>0</v>
      </c>
      <c r="BV766" s="318" t="str">
        <f>IF(BU766=0,"",_xlfn.XLOOKUP(BU766,StatePicklist!$1:$1,StatePicklist!$3:$3,"NA",0))</f>
        <v/>
      </c>
      <c r="BW766" s="297" t="str">
        <f ca="1">IF(RMDF!BV766="", "", IF(ISNUMBER(MATCH(RMDF!BV766, INDIRECT(BV766), 0)), "OK", "Invalid"))</f>
        <v/>
      </c>
      <c r="BX766" s="281"/>
      <c r="BY766" s="281"/>
      <c r="BZ766" s="281"/>
      <c r="CA766" s="281" t="b">
        <f>AND(RMDF!CD766&gt;=0, RMDF!CD766&lt;=1-SUM(RMDF!Z766,RMDF!AG766,RMDF!AN766,RMDF!AU766,RMDF!BB766,RMDF!BI766,RMDF!BP766,RMDF!BW766), RMDF!CD766=ROUND(RMDF!CD766,4))</f>
        <v>1</v>
      </c>
      <c r="CB766" s="317">
        <f>RMDF!CB766</f>
        <v>0</v>
      </c>
      <c r="CC766" s="318" t="str">
        <f>IF(CB766=0,"",_xlfn.XLOOKUP(CB766,StatePicklist!$1:$1,StatePicklist!$3:$3,"NA",0))</f>
        <v/>
      </c>
      <c r="CD766" s="297" t="str">
        <f ca="1">IF(RMDF!CC766="", "", IF(ISNUMBER(MATCH(RMDF!CC766, INDIRECT(CC766), 0)), "OK", "Invalid"))</f>
        <v/>
      </c>
      <c r="CE766" s="281"/>
      <c r="CF766" s="281"/>
      <c r="CG766" s="281"/>
      <c r="CH766" s="281" t="b">
        <f>AND(RMDF!CK766&gt;=0, RMDF!CK766&lt;=1-SUM(RMDF!Z766,RMDF!AG766,RMDF!AN766,RMDF!AU766,RMDF!BB766,RMDF!BI766,RMDF!BP766,RMDF!BW766,RMDF!CD766), RMDF!CK766=ROUND(RMDF!CK766,4))</f>
        <v>1</v>
      </c>
      <c r="CI766" s="317">
        <f>RMDF!CI766</f>
        <v>0</v>
      </c>
      <c r="CJ766" s="318" t="str">
        <f>IF(CI766=0,"",_xlfn.XLOOKUP(CI766,StatePicklist!$1:$1,StatePicklist!$3:$3,"NA",0))</f>
        <v/>
      </c>
      <c r="CK766" s="297" t="str">
        <f ca="1">IF(RMDF!CJ766="", "", IF(ISNUMBER(MATCH(RMDF!CJ766, INDIRECT(CJ766), 0)), "OK", "Invalid"))</f>
        <v/>
      </c>
      <c r="CL766" s="281"/>
      <c r="CM766" s="281"/>
      <c r="CN766" s="281"/>
      <c r="CO766" s="281" t="b">
        <f>AND(RMDF!CR766&gt;=0, RMDF!CR766&lt;=1-SUM(RMDF!Z766,RMDF!AG766,RMDF!AN766,RMDF!AU766,RMDF!BB766,RMDF!BI766,RMDF!BP766,RMDF!BW766,RMDF!CD766,RMDF!CK766), RMDF!CR766=ROUND(RMDF!CR766,4))</f>
        <v>1</v>
      </c>
      <c r="CP766" s="317">
        <f>RMDF!CP766</f>
        <v>0</v>
      </c>
      <c r="CQ766" s="318" t="str">
        <f>IF(CP766=0,"",_xlfn.XLOOKUP(CP766,StatePicklist!$1:$1,StatePicklist!$3:$3,"NA",0))</f>
        <v/>
      </c>
      <c r="CR766" s="297" t="str">
        <f ca="1">IF(RMDF!CQ766="", "", IF(ISNUMBER(MATCH(RMDF!CQ766, INDIRECT(CQ766), 0)), "OK", "Invalid"))</f>
        <v/>
      </c>
      <c r="CS766" s="281"/>
      <c r="CT766" s="281"/>
      <c r="CU766" s="281"/>
      <c r="CV766" s="281" t="b">
        <f>AND(RMDF!CY766&gt;=0, RMDF!CY766&lt;=1-SUM(RMDF!Z766,RMDF!AG766,RMDF!AN766,RMDF!AU766,RMDF!BB766,RMDF!BI766,RMDF!BP766,RMDF!BW766,RMDF!CD766,RMDF!CK766,RMDF!CR766), RMDF!CY766=ROUND(RMDF!CY766,4))</f>
        <v>1</v>
      </c>
      <c r="CW766" s="317">
        <f>RMDF!CW766</f>
        <v>0</v>
      </c>
      <c r="CX766" s="318" t="str">
        <f>IF(CW766=0,"",_xlfn.XLOOKUP(CW766,StatePicklist!$1:$1,StatePicklist!$3:$3,"NA",0))</f>
        <v/>
      </c>
      <c r="CY766" s="297" t="str">
        <f ca="1">IF(RMDF!CX766="", "", IF(ISNUMBER(MATCH(RMDF!CX766, INDIRECT(CX766), 0)), "OK", "Invalid"))</f>
        <v/>
      </c>
      <c r="CZ766" s="281"/>
      <c r="DA766" s="281"/>
      <c r="DB766" s="281"/>
      <c r="DC766" s="281" t="b">
        <f>AND(RMDF!DF766&gt;=0, RMDF!DF766&lt;=1-SUM(RMDF!Z766,RMDF!AG766,RMDF!AN766,RMDF!AU766,RMDF!BB766,RMDF!BI766,RMDF!BP766,RMDF!BW766,RMDF!CD766,RMDF!CK766,RMDF!CR766,RMDF!CY766), RMDF!DF766=ROUND(RMDF!DF766,4))</f>
        <v>1</v>
      </c>
      <c r="DD766" s="317">
        <f>RMDF!DD766</f>
        <v>0</v>
      </c>
      <c r="DE766" s="318" t="str">
        <f>IF(DD766=0,"",_xlfn.XLOOKUP(DD766,StatePicklist!$1:$1,StatePicklist!$3:$3,"NA",0))</f>
        <v/>
      </c>
      <c r="DF766" s="297" t="str">
        <f ca="1">IF(RMDF!DE766="", "", IF(ISNUMBER(MATCH(RMDF!DE766, INDIRECT(DE766), 0)), "OK", "Invalid"))</f>
        <v/>
      </c>
      <c r="DG766" s="281"/>
      <c r="DH766" s="281"/>
      <c r="DI766" s="281"/>
      <c r="DJ766" s="281" t="b">
        <f>AND(RMDF!DM766&gt;=0, RMDF!DM766&lt;=1-SUM(RMDF!Z766,RMDF!AG766,RMDF!AN766,RMDF!AU766,RMDF!BB766,RMDF!BI766,RMDF!BP766,RMDF!BW766,RMDF!CD766,RMDF!CK766,RMDF!CR766,RMDF!CY766,RMDF!DF766), RMDF!DM766=ROUND(RMDF!DM766,4))</f>
        <v>1</v>
      </c>
      <c r="DK766" s="317">
        <f>RMDF!DK766</f>
        <v>0</v>
      </c>
      <c r="DL766" s="318" t="str">
        <f>IF(DK766=0,"",_xlfn.XLOOKUP(DK766,StatePicklist!$1:$1,StatePicklist!$3:$3,"NA",0))</f>
        <v/>
      </c>
      <c r="DM766" s="297" t="str">
        <f ca="1">IF(RMDF!DL766="", "", IF(ISNUMBER(MATCH(RMDF!DL766, INDIRECT(DL766), 0)), "OK", "Invalid"))</f>
        <v/>
      </c>
      <c r="DN766" s="281"/>
      <c r="DO766" s="281"/>
      <c r="DP766" s="281"/>
      <c r="DQ766" s="281" t="b">
        <f>AND(RMDF!DT766&gt;=0, RMDF!DT766&lt;=1-SUM(RMDF!Z766,RMDF!AG766,RMDF!AN766,RMDF!AU766,RMDF!BB766,RMDF!BI766,RMDF!BP766,RMDF!BW766,RMDF!CD766,RMDF!CK766,RMDF!CR766,RMDF!CY766,RMDF!DF766,RMDF!DM766), RMDF!DT766=ROUND(RMDF!DT766,4))</f>
        <v>1</v>
      </c>
      <c r="DR766" s="317">
        <f>RMDF!DR766</f>
        <v>0</v>
      </c>
      <c r="DS766" s="318" t="str">
        <f>IF(DR766=0,"",_xlfn.XLOOKUP(DR766,StatePicklist!$1:$1,StatePicklist!$3:$3,"NA",0))</f>
        <v/>
      </c>
      <c r="DT766" s="297" t="str">
        <f ca="1">IF(RMDF!DS766="", "", IF(ISNUMBER(MATCH(RMDF!DS766, INDIRECT(DS766), 0)), "OK", "Invalid"))</f>
        <v/>
      </c>
      <c r="DU766" s="281"/>
      <c r="DV766" s="281"/>
      <c r="DW766" s="281"/>
      <c r="DX766" s="281" t="b">
        <f>AND(RMDF!EA766&gt;=0, RMDF!EA766&lt;=1-SUM(RMDF!Z766,RMDF!AG766,RMDF!AN766,RMDF!AU766,RMDF!BB766,RMDF!BI766,RMDF!BP766,RMDF!BW766,RMDF!CD766,RMDF!CK766,RMDF!CR766,RMDF!CY766,RMDF!DF766,RMDF!DM766,RMDF!DT766), RMDF!EA766=ROUND(RMDF!EA766,4))</f>
        <v>1</v>
      </c>
      <c r="DY766" s="317">
        <f>RMDF!DY766</f>
        <v>0</v>
      </c>
      <c r="DZ766" s="318" t="str">
        <f>IF(DY766=0,"",_xlfn.XLOOKUP(DY766,StatePicklist!$1:$1,StatePicklist!$3:$3,"NA",0))</f>
        <v/>
      </c>
      <c r="EA766" s="297" t="str">
        <f ca="1">IF(RMDF!DZ766="", "", IF(ISNUMBER(MATCH(RMDF!DZ766, INDIRECT(DZ766), 0)), "OK", "Invalid"))</f>
        <v/>
      </c>
      <c r="EB766" s="281"/>
      <c r="EC766" s="281"/>
      <c r="ED766" s="281"/>
      <c r="EE766" s="281" t="b">
        <f>AND(RMDF!EH766&gt;=0, RMDF!EH766&lt;=1-SUM(RMDF!Z766,RMDF!AG766,RMDF!AN766,RMDF!AU766,RMDF!BB766,RMDF!BI766,RMDF!BP766,RMDF!BW766,RMDF!CD766,RMDF!CK766,RMDF!CR766,RMDF!CY766,RMDF!DF766,RMDF!DM766,RMDF!DT766,RMDF!EA766), RMDF!EH766=ROUND(RMDF!EH766,4))</f>
        <v>1</v>
      </c>
      <c r="EF766" s="317">
        <f>RMDF!EF766</f>
        <v>0</v>
      </c>
      <c r="EG766" s="318" t="str">
        <f>IF(EF766=0,"",_xlfn.XLOOKUP(EF766,StatePicklist!$1:$1,StatePicklist!$3:$3,"NA",0))</f>
        <v/>
      </c>
      <c r="EH766" s="297" t="str">
        <f ca="1">IF(RMDF!EG766="", "", IF(ISNUMBER(MATCH(RMDF!EG766, INDIRECT(EG766), 0)), "OK", "Invalid"))</f>
        <v/>
      </c>
      <c r="EI766" s="281"/>
      <c r="EJ766" s="281"/>
      <c r="EK766" s="281"/>
      <c r="EL766" s="281" t="b">
        <f>AND(RMDF!EO766&gt;=0, RMDF!EO766&lt;=1-SUM(RMDF!Z766,RMDF!AG766,RMDF!AN766,RMDF!AU766,RMDF!BB766,RMDF!BI766,RMDF!BP766,RMDF!BW766,RMDF!CD766,RMDF!CK766,RMDF!CR766,RMDF!CY766,RMDF!DF766,RMDF!DM766,RMDF!DT766,RMDF!EA766,RMDF!EH766), RMDF!EO766=ROUND(RMDF!EO766,4))</f>
        <v>1</v>
      </c>
      <c r="EM766" s="317">
        <f>RMDF!EM766</f>
        <v>0</v>
      </c>
      <c r="EN766" s="318" t="str">
        <f>IF(EM766=0,"",_xlfn.XLOOKUP(EM766,StatePicklist!$1:$1,StatePicklist!$3:$3,"NA",0))</f>
        <v/>
      </c>
      <c r="EO766" s="297" t="str">
        <f ca="1">IF(RMDF!EN766="", "", IF(ISNUMBER(MATCH(RMDF!EN766, INDIRECT(EN766), 0)), "OK", "Invalid"))</f>
        <v/>
      </c>
      <c r="EP766" s="281"/>
      <c r="EQ766" s="281"/>
      <c r="ER766" s="281"/>
      <c r="ES766" s="281" t="b">
        <f>AND(RMDF!EV766&gt;=0, RMDF!EV766&lt;=1-SUM(RMDF!Z766,RMDF!AG766,RMDF!AN766,RMDF!AU766,RMDF!BB766,RMDF!BI766,RMDF!BP766,RMDF!BW766,RMDF!CD766,RMDF!CK766,RMDF!CR766,RMDF!CY766,RMDF!DF766,RMDF!DM766,RMDF!DT766,RMDF!EA766,RMDF!EH766,RMDF!EO766), RMDF!EV766=ROUND(RMDF!EV766,4))</f>
        <v>1</v>
      </c>
      <c r="ET766" s="317">
        <f>RMDF!ET766</f>
        <v>0</v>
      </c>
      <c r="EU766" s="318" t="str">
        <f>IF(ET766=0,"",_xlfn.XLOOKUP(ET766,StatePicklist!$1:$1,StatePicklist!$3:$3,"NA",0))</f>
        <v/>
      </c>
      <c r="EV766" s="297" t="str">
        <f ca="1">IF(RMDF!EU766="", "", IF(ISNUMBER(MATCH(RMDF!EU766, INDIRECT(EU766), 0)), "OK", "Invalid"))</f>
        <v/>
      </c>
      <c r="EW766" s="281"/>
      <c r="EX766" s="281"/>
      <c r="EY766" s="281"/>
      <c r="EZ766" s="281" t="b">
        <f>AND(RMDF!FC766&gt;=0, RMDF!FC766&lt;=1-SUM(RMDF!Z766,RMDF!AG766,RMDF!AN766,RMDF!AU766,RMDF!BB766,RMDF!BI766,RMDF!BP766,RMDF!BW766,RMDF!CD766,RMDF!CK766,RMDF!CR766,RMDF!CY766,RMDF!DF766,RMDF!DM766,RMDF!DT766,RMDF!EA766,RMDF!EH766,RMDF!EO766,RMDF!EV766), RMDF!FC766=ROUND(RMDF!FC766,4))</f>
        <v>1</v>
      </c>
      <c r="FA766" s="317">
        <f>RMDF!FA766</f>
        <v>0</v>
      </c>
      <c r="FB766" s="318" t="str">
        <f>IF(FA766=0,"",_xlfn.XLOOKUP(FA766,StatePicklist!$1:$1,StatePicklist!$3:$3,"NA",0))</f>
        <v/>
      </c>
      <c r="FC766" s="297" t="str">
        <f ca="1">IF(RMDF!FB766="", "", IF(ISNUMBER(MATCH(RMDF!FB766, INDIRECT(FB766), 0)), "OK", "Invalid"))</f>
        <v/>
      </c>
    </row>
    <row r="767" spans="1:159" s="205" customFormat="1" ht="39.9" customHeight="1" x14ac:dyDescent="0.25">
      <c r="A767" s="206"/>
      <c r="B767" s="196"/>
      <c r="C767" s="197"/>
      <c r="D767" s="198"/>
      <c r="E767" s="199"/>
      <c r="F767" s="200"/>
      <c r="G767" s="201"/>
      <c r="H767" s="292"/>
      <c r="I767" s="305">
        <f>RMDF!I767</f>
        <v>0</v>
      </c>
      <c r="J767" s="305" t="str">
        <f>IF(I767=ProductCode!$B$30,"PDReclPost",IF(OR(I767=ProductCode!$C$30,I767=ProductCode!$E$30,I767=ProductCode!$G$30),"PDPreCon",IF(OR(I767=ProductCode!$D$30,I767=ProductCode!$F$30),"PDNotReclPost","")))</f>
        <v/>
      </c>
      <c r="K767" s="305" t="str">
        <f t="shared" si="42"/>
        <v/>
      </c>
      <c r="L767" s="289"/>
      <c r="M767" s="305" t="str">
        <f t="shared" si="42"/>
        <v/>
      </c>
      <c r="N767" s="289" t="b">
        <f>AND(RMDF!N767&gt;=0, RMDF!N767&lt;=1-RMDF!L767, RMDF!N767=ROUND(RMDF!N767,4))</f>
        <v>1</v>
      </c>
      <c r="O767" s="286" t="str">
        <f>IF(P767="","",IF(I767="","",IF(LEFT(I767,13)="Reclaimed pos",RawMaterialCode!$E$569,RawMaterialCode!$E$568)))</f>
        <v>Reclaimed pre-consumer mixed fibers (RM0578)</v>
      </c>
      <c r="P767" s="295">
        <f t="shared" si="43"/>
        <v>1</v>
      </c>
      <c r="Q767" s="202"/>
      <c r="R767" s="203"/>
      <c r="S767" s="204" t="str">
        <f t="shared" si="44"/>
        <v/>
      </c>
      <c r="T767" s="281"/>
      <c r="U767" s="281"/>
      <c r="V767" s="281"/>
      <c r="W767" s="281"/>
      <c r="X767" s="317">
        <f>RMDF!X767</f>
        <v>0</v>
      </c>
      <c r="Y767" s="318" t="str">
        <f>IF(X767=0,"",_xlfn.XLOOKUP(X767,StatePicklist!$1:$1,StatePicklist!$3:$3,"NA",0))</f>
        <v/>
      </c>
      <c r="Z767" s="297" t="str">
        <f ca="1">IF(RMDF!Y767="", "", IF(ISNUMBER(MATCH(RMDF!Y767, INDIRECT(Y767), 0)), "OK", "Invalid"))</f>
        <v/>
      </c>
      <c r="AA767" s="281"/>
      <c r="AB767" s="281"/>
      <c r="AC767" s="281"/>
      <c r="AD767" s="281" t="b">
        <f>AND(RMDF!AG767&gt;=0, RMDF!AG767&lt;=1-RMDF!Z767, RMDF!AG767=ROUND(RMDF!AG767,4))</f>
        <v>1</v>
      </c>
      <c r="AE767" s="317">
        <f>RMDF!AE767</f>
        <v>0</v>
      </c>
      <c r="AF767" s="318" t="str">
        <f>IF(AE767=0,"",_xlfn.XLOOKUP(AE767,StatePicklist!$1:$1,StatePicklist!$3:$3,"NA",0))</f>
        <v/>
      </c>
      <c r="AG767" s="297" t="str">
        <f ca="1">IF(RMDF!AF767="", "", IF(ISNUMBER(MATCH(RMDF!AF767, INDIRECT(AF767), 0)), "OK", "Invalid"))</f>
        <v/>
      </c>
      <c r="AH767" s="281"/>
      <c r="AI767" s="281"/>
      <c r="AJ767" s="281"/>
      <c r="AK767" s="281" t="b">
        <f>AND(RMDF!AN767&gt;=0, RMDF!AN767&lt;=1-SUM(RMDF!Z767,RMDF!AG767), RMDF!AN767=ROUND(RMDF!AN767,4))</f>
        <v>1</v>
      </c>
      <c r="AL767" s="317">
        <f>RMDF!AL767</f>
        <v>0</v>
      </c>
      <c r="AM767" s="318" t="str">
        <f>IF(AL767=0,"",_xlfn.XLOOKUP(AL767,StatePicklist!$1:$1,StatePicklist!$3:$3,"NA",0))</f>
        <v/>
      </c>
      <c r="AN767" s="297" t="str">
        <f ca="1">IF(RMDF!AM767="", "", IF(ISNUMBER(MATCH(RMDF!AM767, INDIRECT(AM767), 0)), "OK", "Invalid"))</f>
        <v/>
      </c>
      <c r="AO767" s="281"/>
      <c r="AP767" s="281"/>
      <c r="AQ767" s="281"/>
      <c r="AR767" s="281" t="b">
        <f>AND(RMDF!AU767&gt;=0, RMDF!AU767&lt;=1-SUM(RMDF!Z767,RMDF!AG767,RMDF!AN767), RMDF!AU767=ROUND(RMDF!AU767,4))</f>
        <v>1</v>
      </c>
      <c r="AS767" s="317">
        <f>RMDF!AS767</f>
        <v>0</v>
      </c>
      <c r="AT767" s="318" t="str">
        <f>IF(AS767=0,"",_xlfn.XLOOKUP(AS767,StatePicklist!$1:$1,StatePicklist!$3:$3,"NA",0))</f>
        <v/>
      </c>
      <c r="AU767" s="297" t="str">
        <f ca="1">IF(RMDF!AT767="", "", IF(ISNUMBER(MATCH(RMDF!AT767, INDIRECT(AT767), 0)), "OK", "Invalid"))</f>
        <v/>
      </c>
      <c r="AV767" s="281"/>
      <c r="AW767" s="281"/>
      <c r="AX767" s="281"/>
      <c r="AY767" s="281" t="b">
        <f>AND(RMDF!BB767&gt;=0, RMDF!BB767&lt;=1-SUM(RMDF!Z767,RMDF!AG767,RMDF!AN767,RMDF!AU767), RMDF!BB767=ROUND(RMDF!BB767,4))</f>
        <v>1</v>
      </c>
      <c r="AZ767" s="317">
        <f>RMDF!AZ767</f>
        <v>0</v>
      </c>
      <c r="BA767" s="318" t="str">
        <f>IF(AZ767=0,"",_xlfn.XLOOKUP(AZ767,StatePicklist!$1:$1,StatePicklist!$3:$3,"NA",0))</f>
        <v/>
      </c>
      <c r="BB767" s="297" t="str">
        <f ca="1">IF(RMDF!BA767="", "", IF(ISNUMBER(MATCH(RMDF!BA767, INDIRECT(BA767), 0)), "OK", "Invalid"))</f>
        <v/>
      </c>
      <c r="BC767" s="281"/>
      <c r="BD767" s="281"/>
      <c r="BE767" s="281"/>
      <c r="BF767" s="281" t="b">
        <f>AND(RMDF!BI767&gt;=0, RMDF!BI767&lt;=1-SUM(RMDF!Z767,RMDF!AG767,RMDF!AN767,RMDF!AU767,RMDF!BB767), RMDF!BI767=ROUND(RMDF!BI767,4))</f>
        <v>1</v>
      </c>
      <c r="BG767" s="317">
        <f>RMDF!BG767</f>
        <v>0</v>
      </c>
      <c r="BH767" s="318" t="str">
        <f>IF(BG767=0,"",_xlfn.XLOOKUP(BG767,StatePicklist!$1:$1,StatePicklist!$3:$3,"NA",0))</f>
        <v/>
      </c>
      <c r="BI767" s="297" t="str">
        <f ca="1">IF(RMDF!BH767="", "", IF(ISNUMBER(MATCH(RMDF!BH767, INDIRECT(BH767), 0)), "OK", "Invalid"))</f>
        <v/>
      </c>
      <c r="BJ767" s="281"/>
      <c r="BK767" s="281"/>
      <c r="BL767" s="281"/>
      <c r="BM767" s="281" t="b">
        <f>AND(RMDF!BP767&gt;=0, RMDF!BP767&lt;=1-SUM(RMDF!Z767,RMDF!AG767,RMDF!AN767,RMDF!AU767,RMDF!BB767,RMDF!BI767), RMDF!BP767=ROUND(RMDF!BP767,4))</f>
        <v>1</v>
      </c>
      <c r="BN767" s="317">
        <f>RMDF!BN767</f>
        <v>0</v>
      </c>
      <c r="BO767" s="318" t="str">
        <f>IF(BN767=0,"",_xlfn.XLOOKUP(BN767,StatePicklist!$1:$1,StatePicklist!$3:$3,"NA",0))</f>
        <v/>
      </c>
      <c r="BP767" s="297" t="str">
        <f ca="1">IF(RMDF!BO767="", "", IF(ISNUMBER(MATCH(RMDF!BO767, INDIRECT(BO767), 0)), "OK", "Invalid"))</f>
        <v/>
      </c>
      <c r="BQ767" s="281"/>
      <c r="BR767" s="281"/>
      <c r="BS767" s="281"/>
      <c r="BT767" s="281" t="b">
        <f>AND(RMDF!BW767&gt;=0, RMDF!BW767&lt;=1-SUM(RMDF!Z767,RMDF!AG767,RMDF!AN767,RMDF!AU767,RMDF!BB767,RMDF!BI767,RMDF!BP767), RMDF!BW767=ROUND(RMDF!BW767,4))</f>
        <v>1</v>
      </c>
      <c r="BU767" s="317">
        <f>RMDF!BU767</f>
        <v>0</v>
      </c>
      <c r="BV767" s="318" t="str">
        <f>IF(BU767=0,"",_xlfn.XLOOKUP(BU767,StatePicklist!$1:$1,StatePicklist!$3:$3,"NA",0))</f>
        <v/>
      </c>
      <c r="BW767" s="297" t="str">
        <f ca="1">IF(RMDF!BV767="", "", IF(ISNUMBER(MATCH(RMDF!BV767, INDIRECT(BV767), 0)), "OK", "Invalid"))</f>
        <v/>
      </c>
      <c r="BX767" s="281"/>
      <c r="BY767" s="281"/>
      <c r="BZ767" s="281"/>
      <c r="CA767" s="281" t="b">
        <f>AND(RMDF!CD767&gt;=0, RMDF!CD767&lt;=1-SUM(RMDF!Z767,RMDF!AG767,RMDF!AN767,RMDF!AU767,RMDF!BB767,RMDF!BI767,RMDF!BP767,RMDF!BW767), RMDF!CD767=ROUND(RMDF!CD767,4))</f>
        <v>1</v>
      </c>
      <c r="CB767" s="317">
        <f>RMDF!CB767</f>
        <v>0</v>
      </c>
      <c r="CC767" s="318" t="str">
        <f>IF(CB767=0,"",_xlfn.XLOOKUP(CB767,StatePicklist!$1:$1,StatePicklist!$3:$3,"NA",0))</f>
        <v/>
      </c>
      <c r="CD767" s="297" t="str">
        <f ca="1">IF(RMDF!CC767="", "", IF(ISNUMBER(MATCH(RMDF!CC767, INDIRECT(CC767), 0)), "OK", "Invalid"))</f>
        <v/>
      </c>
      <c r="CE767" s="281"/>
      <c r="CF767" s="281"/>
      <c r="CG767" s="281"/>
      <c r="CH767" s="281" t="b">
        <f>AND(RMDF!CK767&gt;=0, RMDF!CK767&lt;=1-SUM(RMDF!Z767,RMDF!AG767,RMDF!AN767,RMDF!AU767,RMDF!BB767,RMDF!BI767,RMDF!BP767,RMDF!BW767,RMDF!CD767), RMDF!CK767=ROUND(RMDF!CK767,4))</f>
        <v>1</v>
      </c>
      <c r="CI767" s="317">
        <f>RMDF!CI767</f>
        <v>0</v>
      </c>
      <c r="CJ767" s="318" t="str">
        <f>IF(CI767=0,"",_xlfn.XLOOKUP(CI767,StatePicklist!$1:$1,StatePicklist!$3:$3,"NA",0))</f>
        <v/>
      </c>
      <c r="CK767" s="297" t="str">
        <f ca="1">IF(RMDF!CJ767="", "", IF(ISNUMBER(MATCH(RMDF!CJ767, INDIRECT(CJ767), 0)), "OK", "Invalid"))</f>
        <v/>
      </c>
      <c r="CL767" s="281"/>
      <c r="CM767" s="281"/>
      <c r="CN767" s="281"/>
      <c r="CO767" s="281" t="b">
        <f>AND(RMDF!CR767&gt;=0, RMDF!CR767&lt;=1-SUM(RMDF!Z767,RMDF!AG767,RMDF!AN767,RMDF!AU767,RMDF!BB767,RMDF!BI767,RMDF!BP767,RMDF!BW767,RMDF!CD767,RMDF!CK767), RMDF!CR767=ROUND(RMDF!CR767,4))</f>
        <v>1</v>
      </c>
      <c r="CP767" s="317">
        <f>RMDF!CP767</f>
        <v>0</v>
      </c>
      <c r="CQ767" s="318" t="str">
        <f>IF(CP767=0,"",_xlfn.XLOOKUP(CP767,StatePicklist!$1:$1,StatePicklist!$3:$3,"NA",0))</f>
        <v/>
      </c>
      <c r="CR767" s="297" t="str">
        <f ca="1">IF(RMDF!CQ767="", "", IF(ISNUMBER(MATCH(RMDF!CQ767, INDIRECT(CQ767), 0)), "OK", "Invalid"))</f>
        <v/>
      </c>
      <c r="CS767" s="281"/>
      <c r="CT767" s="281"/>
      <c r="CU767" s="281"/>
      <c r="CV767" s="281" t="b">
        <f>AND(RMDF!CY767&gt;=0, RMDF!CY767&lt;=1-SUM(RMDF!Z767,RMDF!AG767,RMDF!AN767,RMDF!AU767,RMDF!BB767,RMDF!BI767,RMDF!BP767,RMDF!BW767,RMDF!CD767,RMDF!CK767,RMDF!CR767), RMDF!CY767=ROUND(RMDF!CY767,4))</f>
        <v>1</v>
      </c>
      <c r="CW767" s="317">
        <f>RMDF!CW767</f>
        <v>0</v>
      </c>
      <c r="CX767" s="318" t="str">
        <f>IF(CW767=0,"",_xlfn.XLOOKUP(CW767,StatePicklist!$1:$1,StatePicklist!$3:$3,"NA",0))</f>
        <v/>
      </c>
      <c r="CY767" s="297" t="str">
        <f ca="1">IF(RMDF!CX767="", "", IF(ISNUMBER(MATCH(RMDF!CX767, INDIRECT(CX767), 0)), "OK", "Invalid"))</f>
        <v/>
      </c>
      <c r="CZ767" s="281"/>
      <c r="DA767" s="281"/>
      <c r="DB767" s="281"/>
      <c r="DC767" s="281" t="b">
        <f>AND(RMDF!DF767&gt;=0, RMDF!DF767&lt;=1-SUM(RMDF!Z767,RMDF!AG767,RMDF!AN767,RMDF!AU767,RMDF!BB767,RMDF!BI767,RMDF!BP767,RMDF!BW767,RMDF!CD767,RMDF!CK767,RMDF!CR767,RMDF!CY767), RMDF!DF767=ROUND(RMDF!DF767,4))</f>
        <v>1</v>
      </c>
      <c r="DD767" s="317">
        <f>RMDF!DD767</f>
        <v>0</v>
      </c>
      <c r="DE767" s="318" t="str">
        <f>IF(DD767=0,"",_xlfn.XLOOKUP(DD767,StatePicklist!$1:$1,StatePicklist!$3:$3,"NA",0))</f>
        <v/>
      </c>
      <c r="DF767" s="297" t="str">
        <f ca="1">IF(RMDF!DE767="", "", IF(ISNUMBER(MATCH(RMDF!DE767, INDIRECT(DE767), 0)), "OK", "Invalid"))</f>
        <v/>
      </c>
      <c r="DG767" s="281"/>
      <c r="DH767" s="281"/>
      <c r="DI767" s="281"/>
      <c r="DJ767" s="281" t="b">
        <f>AND(RMDF!DM767&gt;=0, RMDF!DM767&lt;=1-SUM(RMDF!Z767,RMDF!AG767,RMDF!AN767,RMDF!AU767,RMDF!BB767,RMDF!BI767,RMDF!BP767,RMDF!BW767,RMDF!CD767,RMDF!CK767,RMDF!CR767,RMDF!CY767,RMDF!DF767), RMDF!DM767=ROUND(RMDF!DM767,4))</f>
        <v>1</v>
      </c>
      <c r="DK767" s="317">
        <f>RMDF!DK767</f>
        <v>0</v>
      </c>
      <c r="DL767" s="318" t="str">
        <f>IF(DK767=0,"",_xlfn.XLOOKUP(DK767,StatePicklist!$1:$1,StatePicklist!$3:$3,"NA",0))</f>
        <v/>
      </c>
      <c r="DM767" s="297" t="str">
        <f ca="1">IF(RMDF!DL767="", "", IF(ISNUMBER(MATCH(RMDF!DL767, INDIRECT(DL767), 0)), "OK", "Invalid"))</f>
        <v/>
      </c>
      <c r="DN767" s="281"/>
      <c r="DO767" s="281"/>
      <c r="DP767" s="281"/>
      <c r="DQ767" s="281" t="b">
        <f>AND(RMDF!DT767&gt;=0, RMDF!DT767&lt;=1-SUM(RMDF!Z767,RMDF!AG767,RMDF!AN767,RMDF!AU767,RMDF!BB767,RMDF!BI767,RMDF!BP767,RMDF!BW767,RMDF!CD767,RMDF!CK767,RMDF!CR767,RMDF!CY767,RMDF!DF767,RMDF!DM767), RMDF!DT767=ROUND(RMDF!DT767,4))</f>
        <v>1</v>
      </c>
      <c r="DR767" s="317">
        <f>RMDF!DR767</f>
        <v>0</v>
      </c>
      <c r="DS767" s="318" t="str">
        <f>IF(DR767=0,"",_xlfn.XLOOKUP(DR767,StatePicklist!$1:$1,StatePicklist!$3:$3,"NA",0))</f>
        <v/>
      </c>
      <c r="DT767" s="297" t="str">
        <f ca="1">IF(RMDF!DS767="", "", IF(ISNUMBER(MATCH(RMDF!DS767, INDIRECT(DS767), 0)), "OK", "Invalid"))</f>
        <v/>
      </c>
      <c r="DU767" s="281"/>
      <c r="DV767" s="281"/>
      <c r="DW767" s="281"/>
      <c r="DX767" s="281" t="b">
        <f>AND(RMDF!EA767&gt;=0, RMDF!EA767&lt;=1-SUM(RMDF!Z767,RMDF!AG767,RMDF!AN767,RMDF!AU767,RMDF!BB767,RMDF!BI767,RMDF!BP767,RMDF!BW767,RMDF!CD767,RMDF!CK767,RMDF!CR767,RMDF!CY767,RMDF!DF767,RMDF!DM767,RMDF!DT767), RMDF!EA767=ROUND(RMDF!EA767,4))</f>
        <v>1</v>
      </c>
      <c r="DY767" s="317">
        <f>RMDF!DY767</f>
        <v>0</v>
      </c>
      <c r="DZ767" s="318" t="str">
        <f>IF(DY767=0,"",_xlfn.XLOOKUP(DY767,StatePicklist!$1:$1,StatePicklist!$3:$3,"NA",0))</f>
        <v/>
      </c>
      <c r="EA767" s="297" t="str">
        <f ca="1">IF(RMDF!DZ767="", "", IF(ISNUMBER(MATCH(RMDF!DZ767, INDIRECT(DZ767), 0)), "OK", "Invalid"))</f>
        <v/>
      </c>
      <c r="EB767" s="281"/>
      <c r="EC767" s="281"/>
      <c r="ED767" s="281"/>
      <c r="EE767" s="281" t="b">
        <f>AND(RMDF!EH767&gt;=0, RMDF!EH767&lt;=1-SUM(RMDF!Z767,RMDF!AG767,RMDF!AN767,RMDF!AU767,RMDF!BB767,RMDF!BI767,RMDF!BP767,RMDF!BW767,RMDF!CD767,RMDF!CK767,RMDF!CR767,RMDF!CY767,RMDF!DF767,RMDF!DM767,RMDF!DT767,RMDF!EA767), RMDF!EH767=ROUND(RMDF!EH767,4))</f>
        <v>1</v>
      </c>
      <c r="EF767" s="317">
        <f>RMDF!EF767</f>
        <v>0</v>
      </c>
      <c r="EG767" s="318" t="str">
        <f>IF(EF767=0,"",_xlfn.XLOOKUP(EF767,StatePicklist!$1:$1,StatePicklist!$3:$3,"NA",0))</f>
        <v/>
      </c>
      <c r="EH767" s="297" t="str">
        <f ca="1">IF(RMDF!EG767="", "", IF(ISNUMBER(MATCH(RMDF!EG767, INDIRECT(EG767), 0)), "OK", "Invalid"))</f>
        <v/>
      </c>
      <c r="EI767" s="281"/>
      <c r="EJ767" s="281"/>
      <c r="EK767" s="281"/>
      <c r="EL767" s="281" t="b">
        <f>AND(RMDF!EO767&gt;=0, RMDF!EO767&lt;=1-SUM(RMDF!Z767,RMDF!AG767,RMDF!AN767,RMDF!AU767,RMDF!BB767,RMDF!BI767,RMDF!BP767,RMDF!BW767,RMDF!CD767,RMDF!CK767,RMDF!CR767,RMDF!CY767,RMDF!DF767,RMDF!DM767,RMDF!DT767,RMDF!EA767,RMDF!EH767), RMDF!EO767=ROUND(RMDF!EO767,4))</f>
        <v>1</v>
      </c>
      <c r="EM767" s="317">
        <f>RMDF!EM767</f>
        <v>0</v>
      </c>
      <c r="EN767" s="318" t="str">
        <f>IF(EM767=0,"",_xlfn.XLOOKUP(EM767,StatePicklist!$1:$1,StatePicklist!$3:$3,"NA",0))</f>
        <v/>
      </c>
      <c r="EO767" s="297" t="str">
        <f ca="1">IF(RMDF!EN767="", "", IF(ISNUMBER(MATCH(RMDF!EN767, INDIRECT(EN767), 0)), "OK", "Invalid"))</f>
        <v/>
      </c>
      <c r="EP767" s="281"/>
      <c r="EQ767" s="281"/>
      <c r="ER767" s="281"/>
      <c r="ES767" s="281" t="b">
        <f>AND(RMDF!EV767&gt;=0, RMDF!EV767&lt;=1-SUM(RMDF!Z767,RMDF!AG767,RMDF!AN767,RMDF!AU767,RMDF!BB767,RMDF!BI767,RMDF!BP767,RMDF!BW767,RMDF!CD767,RMDF!CK767,RMDF!CR767,RMDF!CY767,RMDF!DF767,RMDF!DM767,RMDF!DT767,RMDF!EA767,RMDF!EH767,RMDF!EO767), RMDF!EV767=ROUND(RMDF!EV767,4))</f>
        <v>1</v>
      </c>
      <c r="ET767" s="317">
        <f>RMDF!ET767</f>
        <v>0</v>
      </c>
      <c r="EU767" s="318" t="str">
        <f>IF(ET767=0,"",_xlfn.XLOOKUP(ET767,StatePicklist!$1:$1,StatePicklist!$3:$3,"NA",0))</f>
        <v/>
      </c>
      <c r="EV767" s="297" t="str">
        <f ca="1">IF(RMDF!EU767="", "", IF(ISNUMBER(MATCH(RMDF!EU767, INDIRECT(EU767), 0)), "OK", "Invalid"))</f>
        <v/>
      </c>
      <c r="EW767" s="281"/>
      <c r="EX767" s="281"/>
      <c r="EY767" s="281"/>
      <c r="EZ767" s="281" t="b">
        <f>AND(RMDF!FC767&gt;=0, RMDF!FC767&lt;=1-SUM(RMDF!Z767,RMDF!AG767,RMDF!AN767,RMDF!AU767,RMDF!BB767,RMDF!BI767,RMDF!BP767,RMDF!BW767,RMDF!CD767,RMDF!CK767,RMDF!CR767,RMDF!CY767,RMDF!DF767,RMDF!DM767,RMDF!DT767,RMDF!EA767,RMDF!EH767,RMDF!EO767,RMDF!EV767), RMDF!FC767=ROUND(RMDF!FC767,4))</f>
        <v>1</v>
      </c>
      <c r="FA767" s="317">
        <f>RMDF!FA767</f>
        <v>0</v>
      </c>
      <c r="FB767" s="318" t="str">
        <f>IF(FA767=0,"",_xlfn.XLOOKUP(FA767,StatePicklist!$1:$1,StatePicklist!$3:$3,"NA",0))</f>
        <v/>
      </c>
      <c r="FC767" s="297" t="str">
        <f ca="1">IF(RMDF!FB767="", "", IF(ISNUMBER(MATCH(RMDF!FB767, INDIRECT(FB767), 0)), "OK", "Invalid"))</f>
        <v/>
      </c>
    </row>
    <row r="768" spans="1:159" s="205" customFormat="1" ht="39.9" customHeight="1" x14ac:dyDescent="0.25">
      <c r="A768" s="206"/>
      <c r="B768" s="196"/>
      <c r="C768" s="197"/>
      <c r="D768" s="198"/>
      <c r="E768" s="199"/>
      <c r="F768" s="200"/>
      <c r="G768" s="201"/>
      <c r="H768" s="292"/>
      <c r="I768" s="305">
        <f>RMDF!I768</f>
        <v>0</v>
      </c>
      <c r="J768" s="305" t="str">
        <f>IF(I768=ProductCode!$B$30,"PDReclPost",IF(OR(I768=ProductCode!$C$30,I768=ProductCode!$E$30,I768=ProductCode!$G$30),"PDPreCon",IF(OR(I768=ProductCode!$D$30,I768=ProductCode!$F$30),"PDNotReclPost","")))</f>
        <v/>
      </c>
      <c r="K768" s="305" t="str">
        <f t="shared" si="42"/>
        <v/>
      </c>
      <c r="L768" s="289"/>
      <c r="M768" s="305" t="str">
        <f t="shared" si="42"/>
        <v/>
      </c>
      <c r="N768" s="289" t="b">
        <f>AND(RMDF!N768&gt;=0, RMDF!N768&lt;=1-RMDF!L768, RMDF!N768=ROUND(RMDF!N768,4))</f>
        <v>1</v>
      </c>
      <c r="O768" s="286" t="str">
        <f>IF(P768="","",IF(I768="","",IF(LEFT(I768,13)="Reclaimed pos",RawMaterialCode!$E$569,RawMaterialCode!$E$568)))</f>
        <v>Reclaimed pre-consumer mixed fibers (RM0578)</v>
      </c>
      <c r="P768" s="295">
        <f t="shared" si="43"/>
        <v>1</v>
      </c>
      <c r="Q768" s="202"/>
      <c r="R768" s="203"/>
      <c r="S768" s="204" t="str">
        <f t="shared" si="44"/>
        <v/>
      </c>
      <c r="T768" s="281"/>
      <c r="U768" s="281"/>
      <c r="V768" s="281"/>
      <c r="W768" s="281"/>
      <c r="X768" s="317">
        <f>RMDF!X768</f>
        <v>0</v>
      </c>
      <c r="Y768" s="318" t="str">
        <f>IF(X768=0,"",_xlfn.XLOOKUP(X768,StatePicklist!$1:$1,StatePicklist!$3:$3,"NA",0))</f>
        <v/>
      </c>
      <c r="Z768" s="297" t="str">
        <f ca="1">IF(RMDF!Y768="", "", IF(ISNUMBER(MATCH(RMDF!Y768, INDIRECT(Y768), 0)), "OK", "Invalid"))</f>
        <v/>
      </c>
      <c r="AA768" s="281"/>
      <c r="AB768" s="281"/>
      <c r="AC768" s="281"/>
      <c r="AD768" s="281" t="b">
        <f>AND(RMDF!AG768&gt;=0, RMDF!AG768&lt;=1-RMDF!Z768, RMDF!AG768=ROUND(RMDF!AG768,4))</f>
        <v>1</v>
      </c>
      <c r="AE768" s="317">
        <f>RMDF!AE768</f>
        <v>0</v>
      </c>
      <c r="AF768" s="318" t="str">
        <f>IF(AE768=0,"",_xlfn.XLOOKUP(AE768,StatePicklist!$1:$1,StatePicklist!$3:$3,"NA",0))</f>
        <v/>
      </c>
      <c r="AG768" s="297" t="str">
        <f ca="1">IF(RMDF!AF768="", "", IF(ISNUMBER(MATCH(RMDF!AF768, INDIRECT(AF768), 0)), "OK", "Invalid"))</f>
        <v/>
      </c>
      <c r="AH768" s="281"/>
      <c r="AI768" s="281"/>
      <c r="AJ768" s="281"/>
      <c r="AK768" s="281" t="b">
        <f>AND(RMDF!AN768&gt;=0, RMDF!AN768&lt;=1-SUM(RMDF!Z768,RMDF!AG768), RMDF!AN768=ROUND(RMDF!AN768,4))</f>
        <v>1</v>
      </c>
      <c r="AL768" s="317">
        <f>RMDF!AL768</f>
        <v>0</v>
      </c>
      <c r="AM768" s="318" t="str">
        <f>IF(AL768=0,"",_xlfn.XLOOKUP(AL768,StatePicklist!$1:$1,StatePicklist!$3:$3,"NA",0))</f>
        <v/>
      </c>
      <c r="AN768" s="297" t="str">
        <f ca="1">IF(RMDF!AM768="", "", IF(ISNUMBER(MATCH(RMDF!AM768, INDIRECT(AM768), 0)), "OK", "Invalid"))</f>
        <v/>
      </c>
      <c r="AO768" s="281"/>
      <c r="AP768" s="281"/>
      <c r="AQ768" s="281"/>
      <c r="AR768" s="281" t="b">
        <f>AND(RMDF!AU768&gt;=0, RMDF!AU768&lt;=1-SUM(RMDF!Z768,RMDF!AG768,RMDF!AN768), RMDF!AU768=ROUND(RMDF!AU768,4))</f>
        <v>1</v>
      </c>
      <c r="AS768" s="317">
        <f>RMDF!AS768</f>
        <v>0</v>
      </c>
      <c r="AT768" s="318" t="str">
        <f>IF(AS768=0,"",_xlfn.XLOOKUP(AS768,StatePicklist!$1:$1,StatePicklist!$3:$3,"NA",0))</f>
        <v/>
      </c>
      <c r="AU768" s="297" t="str">
        <f ca="1">IF(RMDF!AT768="", "", IF(ISNUMBER(MATCH(RMDF!AT768, INDIRECT(AT768), 0)), "OK", "Invalid"))</f>
        <v/>
      </c>
      <c r="AV768" s="281"/>
      <c r="AW768" s="281"/>
      <c r="AX768" s="281"/>
      <c r="AY768" s="281" t="b">
        <f>AND(RMDF!BB768&gt;=0, RMDF!BB768&lt;=1-SUM(RMDF!Z768,RMDF!AG768,RMDF!AN768,RMDF!AU768), RMDF!BB768=ROUND(RMDF!BB768,4))</f>
        <v>1</v>
      </c>
      <c r="AZ768" s="317">
        <f>RMDF!AZ768</f>
        <v>0</v>
      </c>
      <c r="BA768" s="318" t="str">
        <f>IF(AZ768=0,"",_xlfn.XLOOKUP(AZ768,StatePicklist!$1:$1,StatePicklist!$3:$3,"NA",0))</f>
        <v/>
      </c>
      <c r="BB768" s="297" t="str">
        <f ca="1">IF(RMDF!BA768="", "", IF(ISNUMBER(MATCH(RMDF!BA768, INDIRECT(BA768), 0)), "OK", "Invalid"))</f>
        <v/>
      </c>
      <c r="BC768" s="281"/>
      <c r="BD768" s="281"/>
      <c r="BE768" s="281"/>
      <c r="BF768" s="281" t="b">
        <f>AND(RMDF!BI768&gt;=0, RMDF!BI768&lt;=1-SUM(RMDF!Z768,RMDF!AG768,RMDF!AN768,RMDF!AU768,RMDF!BB768), RMDF!BI768=ROUND(RMDF!BI768,4))</f>
        <v>1</v>
      </c>
      <c r="BG768" s="317">
        <f>RMDF!BG768</f>
        <v>0</v>
      </c>
      <c r="BH768" s="318" t="str">
        <f>IF(BG768=0,"",_xlfn.XLOOKUP(BG768,StatePicklist!$1:$1,StatePicklist!$3:$3,"NA",0))</f>
        <v/>
      </c>
      <c r="BI768" s="297" t="str">
        <f ca="1">IF(RMDF!BH768="", "", IF(ISNUMBER(MATCH(RMDF!BH768, INDIRECT(BH768), 0)), "OK", "Invalid"))</f>
        <v/>
      </c>
      <c r="BJ768" s="281"/>
      <c r="BK768" s="281"/>
      <c r="BL768" s="281"/>
      <c r="BM768" s="281" t="b">
        <f>AND(RMDF!BP768&gt;=0, RMDF!BP768&lt;=1-SUM(RMDF!Z768,RMDF!AG768,RMDF!AN768,RMDF!AU768,RMDF!BB768,RMDF!BI768), RMDF!BP768=ROUND(RMDF!BP768,4))</f>
        <v>1</v>
      </c>
      <c r="BN768" s="317">
        <f>RMDF!BN768</f>
        <v>0</v>
      </c>
      <c r="BO768" s="318" t="str">
        <f>IF(BN768=0,"",_xlfn.XLOOKUP(BN768,StatePicklist!$1:$1,StatePicklist!$3:$3,"NA",0))</f>
        <v/>
      </c>
      <c r="BP768" s="297" t="str">
        <f ca="1">IF(RMDF!BO768="", "", IF(ISNUMBER(MATCH(RMDF!BO768, INDIRECT(BO768), 0)), "OK", "Invalid"))</f>
        <v/>
      </c>
      <c r="BQ768" s="281"/>
      <c r="BR768" s="281"/>
      <c r="BS768" s="281"/>
      <c r="BT768" s="281" t="b">
        <f>AND(RMDF!BW768&gt;=0, RMDF!BW768&lt;=1-SUM(RMDF!Z768,RMDF!AG768,RMDF!AN768,RMDF!AU768,RMDF!BB768,RMDF!BI768,RMDF!BP768), RMDF!BW768=ROUND(RMDF!BW768,4))</f>
        <v>1</v>
      </c>
      <c r="BU768" s="317">
        <f>RMDF!BU768</f>
        <v>0</v>
      </c>
      <c r="BV768" s="318" t="str">
        <f>IF(BU768=0,"",_xlfn.XLOOKUP(BU768,StatePicklist!$1:$1,StatePicklist!$3:$3,"NA",0))</f>
        <v/>
      </c>
      <c r="BW768" s="297" t="str">
        <f ca="1">IF(RMDF!BV768="", "", IF(ISNUMBER(MATCH(RMDF!BV768, INDIRECT(BV768), 0)), "OK", "Invalid"))</f>
        <v/>
      </c>
      <c r="BX768" s="281"/>
      <c r="BY768" s="281"/>
      <c r="BZ768" s="281"/>
      <c r="CA768" s="281" t="b">
        <f>AND(RMDF!CD768&gt;=0, RMDF!CD768&lt;=1-SUM(RMDF!Z768,RMDF!AG768,RMDF!AN768,RMDF!AU768,RMDF!BB768,RMDF!BI768,RMDF!BP768,RMDF!BW768), RMDF!CD768=ROUND(RMDF!CD768,4))</f>
        <v>1</v>
      </c>
      <c r="CB768" s="317">
        <f>RMDF!CB768</f>
        <v>0</v>
      </c>
      <c r="CC768" s="318" t="str">
        <f>IF(CB768=0,"",_xlfn.XLOOKUP(CB768,StatePicklist!$1:$1,StatePicklist!$3:$3,"NA",0))</f>
        <v/>
      </c>
      <c r="CD768" s="297" t="str">
        <f ca="1">IF(RMDF!CC768="", "", IF(ISNUMBER(MATCH(RMDF!CC768, INDIRECT(CC768), 0)), "OK", "Invalid"))</f>
        <v/>
      </c>
      <c r="CE768" s="281"/>
      <c r="CF768" s="281"/>
      <c r="CG768" s="281"/>
      <c r="CH768" s="281" t="b">
        <f>AND(RMDF!CK768&gt;=0, RMDF!CK768&lt;=1-SUM(RMDF!Z768,RMDF!AG768,RMDF!AN768,RMDF!AU768,RMDF!BB768,RMDF!BI768,RMDF!BP768,RMDF!BW768,RMDF!CD768), RMDF!CK768=ROUND(RMDF!CK768,4))</f>
        <v>1</v>
      </c>
      <c r="CI768" s="317">
        <f>RMDF!CI768</f>
        <v>0</v>
      </c>
      <c r="CJ768" s="318" t="str">
        <f>IF(CI768=0,"",_xlfn.XLOOKUP(CI768,StatePicklist!$1:$1,StatePicklist!$3:$3,"NA",0))</f>
        <v/>
      </c>
      <c r="CK768" s="297" t="str">
        <f ca="1">IF(RMDF!CJ768="", "", IF(ISNUMBER(MATCH(RMDF!CJ768, INDIRECT(CJ768), 0)), "OK", "Invalid"))</f>
        <v/>
      </c>
      <c r="CL768" s="281"/>
      <c r="CM768" s="281"/>
      <c r="CN768" s="281"/>
      <c r="CO768" s="281" t="b">
        <f>AND(RMDF!CR768&gt;=0, RMDF!CR768&lt;=1-SUM(RMDF!Z768,RMDF!AG768,RMDF!AN768,RMDF!AU768,RMDF!BB768,RMDF!BI768,RMDF!BP768,RMDF!BW768,RMDF!CD768,RMDF!CK768), RMDF!CR768=ROUND(RMDF!CR768,4))</f>
        <v>1</v>
      </c>
      <c r="CP768" s="317">
        <f>RMDF!CP768</f>
        <v>0</v>
      </c>
      <c r="CQ768" s="318" t="str">
        <f>IF(CP768=0,"",_xlfn.XLOOKUP(CP768,StatePicklist!$1:$1,StatePicklist!$3:$3,"NA",0))</f>
        <v/>
      </c>
      <c r="CR768" s="297" t="str">
        <f ca="1">IF(RMDF!CQ768="", "", IF(ISNUMBER(MATCH(RMDF!CQ768, INDIRECT(CQ768), 0)), "OK", "Invalid"))</f>
        <v/>
      </c>
      <c r="CS768" s="281"/>
      <c r="CT768" s="281"/>
      <c r="CU768" s="281"/>
      <c r="CV768" s="281" t="b">
        <f>AND(RMDF!CY768&gt;=0, RMDF!CY768&lt;=1-SUM(RMDF!Z768,RMDF!AG768,RMDF!AN768,RMDF!AU768,RMDF!BB768,RMDF!BI768,RMDF!BP768,RMDF!BW768,RMDF!CD768,RMDF!CK768,RMDF!CR768), RMDF!CY768=ROUND(RMDF!CY768,4))</f>
        <v>1</v>
      </c>
      <c r="CW768" s="317">
        <f>RMDF!CW768</f>
        <v>0</v>
      </c>
      <c r="CX768" s="318" t="str">
        <f>IF(CW768=0,"",_xlfn.XLOOKUP(CW768,StatePicklist!$1:$1,StatePicklist!$3:$3,"NA",0))</f>
        <v/>
      </c>
      <c r="CY768" s="297" t="str">
        <f ca="1">IF(RMDF!CX768="", "", IF(ISNUMBER(MATCH(RMDF!CX768, INDIRECT(CX768), 0)), "OK", "Invalid"))</f>
        <v/>
      </c>
      <c r="CZ768" s="281"/>
      <c r="DA768" s="281"/>
      <c r="DB768" s="281"/>
      <c r="DC768" s="281" t="b">
        <f>AND(RMDF!DF768&gt;=0, RMDF!DF768&lt;=1-SUM(RMDF!Z768,RMDF!AG768,RMDF!AN768,RMDF!AU768,RMDF!BB768,RMDF!BI768,RMDF!BP768,RMDF!BW768,RMDF!CD768,RMDF!CK768,RMDF!CR768,RMDF!CY768), RMDF!DF768=ROUND(RMDF!DF768,4))</f>
        <v>1</v>
      </c>
      <c r="DD768" s="317">
        <f>RMDF!DD768</f>
        <v>0</v>
      </c>
      <c r="DE768" s="318" t="str">
        <f>IF(DD768=0,"",_xlfn.XLOOKUP(DD768,StatePicklist!$1:$1,StatePicklist!$3:$3,"NA",0))</f>
        <v/>
      </c>
      <c r="DF768" s="297" t="str">
        <f ca="1">IF(RMDF!DE768="", "", IF(ISNUMBER(MATCH(RMDF!DE768, INDIRECT(DE768), 0)), "OK", "Invalid"))</f>
        <v/>
      </c>
      <c r="DG768" s="281"/>
      <c r="DH768" s="281"/>
      <c r="DI768" s="281"/>
      <c r="DJ768" s="281" t="b">
        <f>AND(RMDF!DM768&gt;=0, RMDF!DM768&lt;=1-SUM(RMDF!Z768,RMDF!AG768,RMDF!AN768,RMDF!AU768,RMDF!BB768,RMDF!BI768,RMDF!BP768,RMDF!BW768,RMDF!CD768,RMDF!CK768,RMDF!CR768,RMDF!CY768,RMDF!DF768), RMDF!DM768=ROUND(RMDF!DM768,4))</f>
        <v>1</v>
      </c>
      <c r="DK768" s="317">
        <f>RMDF!DK768</f>
        <v>0</v>
      </c>
      <c r="DL768" s="318" t="str">
        <f>IF(DK768=0,"",_xlfn.XLOOKUP(DK768,StatePicklist!$1:$1,StatePicklist!$3:$3,"NA",0))</f>
        <v/>
      </c>
      <c r="DM768" s="297" t="str">
        <f ca="1">IF(RMDF!DL768="", "", IF(ISNUMBER(MATCH(RMDF!DL768, INDIRECT(DL768), 0)), "OK", "Invalid"))</f>
        <v/>
      </c>
      <c r="DN768" s="281"/>
      <c r="DO768" s="281"/>
      <c r="DP768" s="281"/>
      <c r="DQ768" s="281" t="b">
        <f>AND(RMDF!DT768&gt;=0, RMDF!DT768&lt;=1-SUM(RMDF!Z768,RMDF!AG768,RMDF!AN768,RMDF!AU768,RMDF!BB768,RMDF!BI768,RMDF!BP768,RMDF!BW768,RMDF!CD768,RMDF!CK768,RMDF!CR768,RMDF!CY768,RMDF!DF768,RMDF!DM768), RMDF!DT768=ROUND(RMDF!DT768,4))</f>
        <v>1</v>
      </c>
      <c r="DR768" s="317">
        <f>RMDF!DR768</f>
        <v>0</v>
      </c>
      <c r="DS768" s="318" t="str">
        <f>IF(DR768=0,"",_xlfn.XLOOKUP(DR768,StatePicklist!$1:$1,StatePicklist!$3:$3,"NA",0))</f>
        <v/>
      </c>
      <c r="DT768" s="297" t="str">
        <f ca="1">IF(RMDF!DS768="", "", IF(ISNUMBER(MATCH(RMDF!DS768, INDIRECT(DS768), 0)), "OK", "Invalid"))</f>
        <v/>
      </c>
      <c r="DU768" s="281"/>
      <c r="DV768" s="281"/>
      <c r="DW768" s="281"/>
      <c r="DX768" s="281" t="b">
        <f>AND(RMDF!EA768&gt;=0, RMDF!EA768&lt;=1-SUM(RMDF!Z768,RMDF!AG768,RMDF!AN768,RMDF!AU768,RMDF!BB768,RMDF!BI768,RMDF!BP768,RMDF!BW768,RMDF!CD768,RMDF!CK768,RMDF!CR768,RMDF!CY768,RMDF!DF768,RMDF!DM768,RMDF!DT768), RMDF!EA768=ROUND(RMDF!EA768,4))</f>
        <v>1</v>
      </c>
      <c r="DY768" s="317">
        <f>RMDF!DY768</f>
        <v>0</v>
      </c>
      <c r="DZ768" s="318" t="str">
        <f>IF(DY768=0,"",_xlfn.XLOOKUP(DY768,StatePicklist!$1:$1,StatePicklist!$3:$3,"NA",0))</f>
        <v/>
      </c>
      <c r="EA768" s="297" t="str">
        <f ca="1">IF(RMDF!DZ768="", "", IF(ISNUMBER(MATCH(RMDF!DZ768, INDIRECT(DZ768), 0)), "OK", "Invalid"))</f>
        <v/>
      </c>
      <c r="EB768" s="281"/>
      <c r="EC768" s="281"/>
      <c r="ED768" s="281"/>
      <c r="EE768" s="281" t="b">
        <f>AND(RMDF!EH768&gt;=0, RMDF!EH768&lt;=1-SUM(RMDF!Z768,RMDF!AG768,RMDF!AN768,RMDF!AU768,RMDF!BB768,RMDF!BI768,RMDF!BP768,RMDF!BW768,RMDF!CD768,RMDF!CK768,RMDF!CR768,RMDF!CY768,RMDF!DF768,RMDF!DM768,RMDF!DT768,RMDF!EA768), RMDF!EH768=ROUND(RMDF!EH768,4))</f>
        <v>1</v>
      </c>
      <c r="EF768" s="317">
        <f>RMDF!EF768</f>
        <v>0</v>
      </c>
      <c r="EG768" s="318" t="str">
        <f>IF(EF768=0,"",_xlfn.XLOOKUP(EF768,StatePicklist!$1:$1,StatePicklist!$3:$3,"NA",0))</f>
        <v/>
      </c>
      <c r="EH768" s="297" t="str">
        <f ca="1">IF(RMDF!EG768="", "", IF(ISNUMBER(MATCH(RMDF!EG768, INDIRECT(EG768), 0)), "OK", "Invalid"))</f>
        <v/>
      </c>
      <c r="EI768" s="281"/>
      <c r="EJ768" s="281"/>
      <c r="EK768" s="281"/>
      <c r="EL768" s="281" t="b">
        <f>AND(RMDF!EO768&gt;=0, RMDF!EO768&lt;=1-SUM(RMDF!Z768,RMDF!AG768,RMDF!AN768,RMDF!AU768,RMDF!BB768,RMDF!BI768,RMDF!BP768,RMDF!BW768,RMDF!CD768,RMDF!CK768,RMDF!CR768,RMDF!CY768,RMDF!DF768,RMDF!DM768,RMDF!DT768,RMDF!EA768,RMDF!EH768), RMDF!EO768=ROUND(RMDF!EO768,4))</f>
        <v>1</v>
      </c>
      <c r="EM768" s="317">
        <f>RMDF!EM768</f>
        <v>0</v>
      </c>
      <c r="EN768" s="318" t="str">
        <f>IF(EM768=0,"",_xlfn.XLOOKUP(EM768,StatePicklist!$1:$1,StatePicklist!$3:$3,"NA",0))</f>
        <v/>
      </c>
      <c r="EO768" s="297" t="str">
        <f ca="1">IF(RMDF!EN768="", "", IF(ISNUMBER(MATCH(RMDF!EN768, INDIRECT(EN768), 0)), "OK", "Invalid"))</f>
        <v/>
      </c>
      <c r="EP768" s="281"/>
      <c r="EQ768" s="281"/>
      <c r="ER768" s="281"/>
      <c r="ES768" s="281" t="b">
        <f>AND(RMDF!EV768&gt;=0, RMDF!EV768&lt;=1-SUM(RMDF!Z768,RMDF!AG768,RMDF!AN768,RMDF!AU768,RMDF!BB768,RMDF!BI768,RMDF!BP768,RMDF!BW768,RMDF!CD768,RMDF!CK768,RMDF!CR768,RMDF!CY768,RMDF!DF768,RMDF!DM768,RMDF!DT768,RMDF!EA768,RMDF!EH768,RMDF!EO768), RMDF!EV768=ROUND(RMDF!EV768,4))</f>
        <v>1</v>
      </c>
      <c r="ET768" s="317">
        <f>RMDF!ET768</f>
        <v>0</v>
      </c>
      <c r="EU768" s="318" t="str">
        <f>IF(ET768=0,"",_xlfn.XLOOKUP(ET768,StatePicklist!$1:$1,StatePicklist!$3:$3,"NA",0))</f>
        <v/>
      </c>
      <c r="EV768" s="297" t="str">
        <f ca="1">IF(RMDF!EU768="", "", IF(ISNUMBER(MATCH(RMDF!EU768, INDIRECT(EU768), 0)), "OK", "Invalid"))</f>
        <v/>
      </c>
      <c r="EW768" s="281"/>
      <c r="EX768" s="281"/>
      <c r="EY768" s="281"/>
      <c r="EZ768" s="281" t="b">
        <f>AND(RMDF!FC768&gt;=0, RMDF!FC768&lt;=1-SUM(RMDF!Z768,RMDF!AG768,RMDF!AN768,RMDF!AU768,RMDF!BB768,RMDF!BI768,RMDF!BP768,RMDF!BW768,RMDF!CD768,RMDF!CK768,RMDF!CR768,RMDF!CY768,RMDF!DF768,RMDF!DM768,RMDF!DT768,RMDF!EA768,RMDF!EH768,RMDF!EO768,RMDF!EV768), RMDF!FC768=ROUND(RMDF!FC768,4))</f>
        <v>1</v>
      </c>
      <c r="FA768" s="317">
        <f>RMDF!FA768</f>
        <v>0</v>
      </c>
      <c r="FB768" s="318" t="str">
        <f>IF(FA768=0,"",_xlfn.XLOOKUP(FA768,StatePicklist!$1:$1,StatePicklist!$3:$3,"NA",0))</f>
        <v/>
      </c>
      <c r="FC768" s="297" t="str">
        <f ca="1">IF(RMDF!FB768="", "", IF(ISNUMBER(MATCH(RMDF!FB768, INDIRECT(FB768), 0)), "OK", "Invalid"))</f>
        <v/>
      </c>
    </row>
    <row r="769" spans="1:159" s="205" customFormat="1" ht="39.9" customHeight="1" x14ac:dyDescent="0.25">
      <c r="A769" s="206"/>
      <c r="B769" s="196"/>
      <c r="C769" s="197"/>
      <c r="D769" s="198"/>
      <c r="E769" s="199"/>
      <c r="F769" s="200"/>
      <c r="G769" s="201"/>
      <c r="H769" s="292"/>
      <c r="I769" s="305">
        <f>RMDF!I769</f>
        <v>0</v>
      </c>
      <c r="J769" s="305" t="str">
        <f>IF(I769=ProductCode!$B$30,"PDReclPost",IF(OR(I769=ProductCode!$C$30,I769=ProductCode!$E$30,I769=ProductCode!$G$30),"PDPreCon",IF(OR(I769=ProductCode!$D$30,I769=ProductCode!$F$30),"PDNotReclPost","")))</f>
        <v/>
      </c>
      <c r="K769" s="305" t="str">
        <f t="shared" si="42"/>
        <v/>
      </c>
      <c r="L769" s="289"/>
      <c r="M769" s="305" t="str">
        <f t="shared" si="42"/>
        <v/>
      </c>
      <c r="N769" s="289" t="b">
        <f>AND(RMDF!N769&gt;=0, RMDF!N769&lt;=1-RMDF!L769, RMDF!N769=ROUND(RMDF!N769,4))</f>
        <v>1</v>
      </c>
      <c r="O769" s="286" t="str">
        <f>IF(P769="","",IF(I769="","",IF(LEFT(I769,13)="Reclaimed pos",RawMaterialCode!$E$569,RawMaterialCode!$E$568)))</f>
        <v>Reclaimed pre-consumer mixed fibers (RM0578)</v>
      </c>
      <c r="P769" s="295">
        <f t="shared" si="43"/>
        <v>1</v>
      </c>
      <c r="Q769" s="202"/>
      <c r="R769" s="203"/>
      <c r="S769" s="204" t="str">
        <f t="shared" si="44"/>
        <v/>
      </c>
      <c r="T769" s="281"/>
      <c r="U769" s="281"/>
      <c r="V769" s="281"/>
      <c r="W769" s="281"/>
      <c r="X769" s="317">
        <f>RMDF!X769</f>
        <v>0</v>
      </c>
      <c r="Y769" s="318" t="str">
        <f>IF(X769=0,"",_xlfn.XLOOKUP(X769,StatePicklist!$1:$1,StatePicklist!$3:$3,"NA",0))</f>
        <v/>
      </c>
      <c r="Z769" s="297" t="str">
        <f ca="1">IF(RMDF!Y769="", "", IF(ISNUMBER(MATCH(RMDF!Y769, INDIRECT(Y769), 0)), "OK", "Invalid"))</f>
        <v/>
      </c>
      <c r="AA769" s="281"/>
      <c r="AB769" s="281"/>
      <c r="AC769" s="281"/>
      <c r="AD769" s="281" t="b">
        <f>AND(RMDF!AG769&gt;=0, RMDF!AG769&lt;=1-RMDF!Z769, RMDF!AG769=ROUND(RMDF!AG769,4))</f>
        <v>1</v>
      </c>
      <c r="AE769" s="317">
        <f>RMDF!AE769</f>
        <v>0</v>
      </c>
      <c r="AF769" s="318" t="str">
        <f>IF(AE769=0,"",_xlfn.XLOOKUP(AE769,StatePicklist!$1:$1,StatePicklist!$3:$3,"NA",0))</f>
        <v/>
      </c>
      <c r="AG769" s="297" t="str">
        <f ca="1">IF(RMDF!AF769="", "", IF(ISNUMBER(MATCH(RMDF!AF769, INDIRECT(AF769), 0)), "OK", "Invalid"))</f>
        <v/>
      </c>
      <c r="AH769" s="281"/>
      <c r="AI769" s="281"/>
      <c r="AJ769" s="281"/>
      <c r="AK769" s="281" t="b">
        <f>AND(RMDF!AN769&gt;=0, RMDF!AN769&lt;=1-SUM(RMDF!Z769,RMDF!AG769), RMDF!AN769=ROUND(RMDF!AN769,4))</f>
        <v>1</v>
      </c>
      <c r="AL769" s="317">
        <f>RMDF!AL769</f>
        <v>0</v>
      </c>
      <c r="AM769" s="318" t="str">
        <f>IF(AL769=0,"",_xlfn.XLOOKUP(AL769,StatePicklist!$1:$1,StatePicklist!$3:$3,"NA",0))</f>
        <v/>
      </c>
      <c r="AN769" s="297" t="str">
        <f ca="1">IF(RMDF!AM769="", "", IF(ISNUMBER(MATCH(RMDF!AM769, INDIRECT(AM769), 0)), "OK", "Invalid"))</f>
        <v/>
      </c>
      <c r="AO769" s="281"/>
      <c r="AP769" s="281"/>
      <c r="AQ769" s="281"/>
      <c r="AR769" s="281" t="b">
        <f>AND(RMDF!AU769&gt;=0, RMDF!AU769&lt;=1-SUM(RMDF!Z769,RMDF!AG769,RMDF!AN769), RMDF!AU769=ROUND(RMDF!AU769,4))</f>
        <v>1</v>
      </c>
      <c r="AS769" s="317">
        <f>RMDF!AS769</f>
        <v>0</v>
      </c>
      <c r="AT769" s="318" t="str">
        <f>IF(AS769=0,"",_xlfn.XLOOKUP(AS769,StatePicklist!$1:$1,StatePicklist!$3:$3,"NA",0))</f>
        <v/>
      </c>
      <c r="AU769" s="297" t="str">
        <f ca="1">IF(RMDF!AT769="", "", IF(ISNUMBER(MATCH(RMDF!AT769, INDIRECT(AT769), 0)), "OK", "Invalid"))</f>
        <v/>
      </c>
      <c r="AV769" s="281"/>
      <c r="AW769" s="281"/>
      <c r="AX769" s="281"/>
      <c r="AY769" s="281" t="b">
        <f>AND(RMDF!BB769&gt;=0, RMDF!BB769&lt;=1-SUM(RMDF!Z769,RMDF!AG769,RMDF!AN769,RMDF!AU769), RMDF!BB769=ROUND(RMDF!BB769,4))</f>
        <v>1</v>
      </c>
      <c r="AZ769" s="317">
        <f>RMDF!AZ769</f>
        <v>0</v>
      </c>
      <c r="BA769" s="318" t="str">
        <f>IF(AZ769=0,"",_xlfn.XLOOKUP(AZ769,StatePicklist!$1:$1,StatePicklist!$3:$3,"NA",0))</f>
        <v/>
      </c>
      <c r="BB769" s="297" t="str">
        <f ca="1">IF(RMDF!BA769="", "", IF(ISNUMBER(MATCH(RMDF!BA769, INDIRECT(BA769), 0)), "OK", "Invalid"))</f>
        <v/>
      </c>
      <c r="BC769" s="281"/>
      <c r="BD769" s="281"/>
      <c r="BE769" s="281"/>
      <c r="BF769" s="281" t="b">
        <f>AND(RMDF!BI769&gt;=0, RMDF!BI769&lt;=1-SUM(RMDF!Z769,RMDF!AG769,RMDF!AN769,RMDF!AU769,RMDF!BB769), RMDF!BI769=ROUND(RMDF!BI769,4))</f>
        <v>1</v>
      </c>
      <c r="BG769" s="317">
        <f>RMDF!BG769</f>
        <v>0</v>
      </c>
      <c r="BH769" s="318" t="str">
        <f>IF(BG769=0,"",_xlfn.XLOOKUP(BG769,StatePicklist!$1:$1,StatePicklist!$3:$3,"NA",0))</f>
        <v/>
      </c>
      <c r="BI769" s="297" t="str">
        <f ca="1">IF(RMDF!BH769="", "", IF(ISNUMBER(MATCH(RMDF!BH769, INDIRECT(BH769), 0)), "OK", "Invalid"))</f>
        <v/>
      </c>
      <c r="BJ769" s="281"/>
      <c r="BK769" s="281"/>
      <c r="BL769" s="281"/>
      <c r="BM769" s="281" t="b">
        <f>AND(RMDF!BP769&gt;=0, RMDF!BP769&lt;=1-SUM(RMDF!Z769,RMDF!AG769,RMDF!AN769,RMDF!AU769,RMDF!BB769,RMDF!BI769), RMDF!BP769=ROUND(RMDF!BP769,4))</f>
        <v>1</v>
      </c>
      <c r="BN769" s="317">
        <f>RMDF!BN769</f>
        <v>0</v>
      </c>
      <c r="BO769" s="318" t="str">
        <f>IF(BN769=0,"",_xlfn.XLOOKUP(BN769,StatePicklist!$1:$1,StatePicklist!$3:$3,"NA",0))</f>
        <v/>
      </c>
      <c r="BP769" s="297" t="str">
        <f ca="1">IF(RMDF!BO769="", "", IF(ISNUMBER(MATCH(RMDF!BO769, INDIRECT(BO769), 0)), "OK", "Invalid"))</f>
        <v/>
      </c>
      <c r="BQ769" s="281"/>
      <c r="BR769" s="281"/>
      <c r="BS769" s="281"/>
      <c r="BT769" s="281" t="b">
        <f>AND(RMDF!BW769&gt;=0, RMDF!BW769&lt;=1-SUM(RMDF!Z769,RMDF!AG769,RMDF!AN769,RMDF!AU769,RMDF!BB769,RMDF!BI769,RMDF!BP769), RMDF!BW769=ROUND(RMDF!BW769,4))</f>
        <v>1</v>
      </c>
      <c r="BU769" s="317">
        <f>RMDF!BU769</f>
        <v>0</v>
      </c>
      <c r="BV769" s="318" t="str">
        <f>IF(BU769=0,"",_xlfn.XLOOKUP(BU769,StatePicklist!$1:$1,StatePicklist!$3:$3,"NA",0))</f>
        <v/>
      </c>
      <c r="BW769" s="297" t="str">
        <f ca="1">IF(RMDF!BV769="", "", IF(ISNUMBER(MATCH(RMDF!BV769, INDIRECT(BV769), 0)), "OK", "Invalid"))</f>
        <v/>
      </c>
      <c r="BX769" s="281"/>
      <c r="BY769" s="281"/>
      <c r="BZ769" s="281"/>
      <c r="CA769" s="281" t="b">
        <f>AND(RMDF!CD769&gt;=0, RMDF!CD769&lt;=1-SUM(RMDF!Z769,RMDF!AG769,RMDF!AN769,RMDF!AU769,RMDF!BB769,RMDF!BI769,RMDF!BP769,RMDF!BW769), RMDF!CD769=ROUND(RMDF!CD769,4))</f>
        <v>1</v>
      </c>
      <c r="CB769" s="317">
        <f>RMDF!CB769</f>
        <v>0</v>
      </c>
      <c r="CC769" s="318" t="str">
        <f>IF(CB769=0,"",_xlfn.XLOOKUP(CB769,StatePicklist!$1:$1,StatePicklist!$3:$3,"NA",0))</f>
        <v/>
      </c>
      <c r="CD769" s="297" t="str">
        <f ca="1">IF(RMDF!CC769="", "", IF(ISNUMBER(MATCH(RMDF!CC769, INDIRECT(CC769), 0)), "OK", "Invalid"))</f>
        <v/>
      </c>
      <c r="CE769" s="281"/>
      <c r="CF769" s="281"/>
      <c r="CG769" s="281"/>
      <c r="CH769" s="281" t="b">
        <f>AND(RMDF!CK769&gt;=0, RMDF!CK769&lt;=1-SUM(RMDF!Z769,RMDF!AG769,RMDF!AN769,RMDF!AU769,RMDF!BB769,RMDF!BI769,RMDF!BP769,RMDF!BW769,RMDF!CD769), RMDF!CK769=ROUND(RMDF!CK769,4))</f>
        <v>1</v>
      </c>
      <c r="CI769" s="317">
        <f>RMDF!CI769</f>
        <v>0</v>
      </c>
      <c r="CJ769" s="318" t="str">
        <f>IF(CI769=0,"",_xlfn.XLOOKUP(CI769,StatePicklist!$1:$1,StatePicklist!$3:$3,"NA",0))</f>
        <v/>
      </c>
      <c r="CK769" s="297" t="str">
        <f ca="1">IF(RMDF!CJ769="", "", IF(ISNUMBER(MATCH(RMDF!CJ769, INDIRECT(CJ769), 0)), "OK", "Invalid"))</f>
        <v/>
      </c>
      <c r="CL769" s="281"/>
      <c r="CM769" s="281"/>
      <c r="CN769" s="281"/>
      <c r="CO769" s="281" t="b">
        <f>AND(RMDF!CR769&gt;=0, RMDF!CR769&lt;=1-SUM(RMDF!Z769,RMDF!AG769,RMDF!AN769,RMDF!AU769,RMDF!BB769,RMDF!BI769,RMDF!BP769,RMDF!BW769,RMDF!CD769,RMDF!CK769), RMDF!CR769=ROUND(RMDF!CR769,4))</f>
        <v>1</v>
      </c>
      <c r="CP769" s="317">
        <f>RMDF!CP769</f>
        <v>0</v>
      </c>
      <c r="CQ769" s="318" t="str">
        <f>IF(CP769=0,"",_xlfn.XLOOKUP(CP769,StatePicklist!$1:$1,StatePicklist!$3:$3,"NA",0))</f>
        <v/>
      </c>
      <c r="CR769" s="297" t="str">
        <f ca="1">IF(RMDF!CQ769="", "", IF(ISNUMBER(MATCH(RMDF!CQ769, INDIRECT(CQ769), 0)), "OK", "Invalid"))</f>
        <v/>
      </c>
      <c r="CS769" s="281"/>
      <c r="CT769" s="281"/>
      <c r="CU769" s="281"/>
      <c r="CV769" s="281" t="b">
        <f>AND(RMDF!CY769&gt;=0, RMDF!CY769&lt;=1-SUM(RMDF!Z769,RMDF!AG769,RMDF!AN769,RMDF!AU769,RMDF!BB769,RMDF!BI769,RMDF!BP769,RMDF!BW769,RMDF!CD769,RMDF!CK769,RMDF!CR769), RMDF!CY769=ROUND(RMDF!CY769,4))</f>
        <v>1</v>
      </c>
      <c r="CW769" s="317">
        <f>RMDF!CW769</f>
        <v>0</v>
      </c>
      <c r="CX769" s="318" t="str">
        <f>IF(CW769=0,"",_xlfn.XLOOKUP(CW769,StatePicklist!$1:$1,StatePicklist!$3:$3,"NA",0))</f>
        <v/>
      </c>
      <c r="CY769" s="297" t="str">
        <f ca="1">IF(RMDF!CX769="", "", IF(ISNUMBER(MATCH(RMDF!CX769, INDIRECT(CX769), 0)), "OK", "Invalid"))</f>
        <v/>
      </c>
      <c r="CZ769" s="281"/>
      <c r="DA769" s="281"/>
      <c r="DB769" s="281"/>
      <c r="DC769" s="281" t="b">
        <f>AND(RMDF!DF769&gt;=0, RMDF!DF769&lt;=1-SUM(RMDF!Z769,RMDF!AG769,RMDF!AN769,RMDF!AU769,RMDF!BB769,RMDF!BI769,RMDF!BP769,RMDF!BW769,RMDF!CD769,RMDF!CK769,RMDF!CR769,RMDF!CY769), RMDF!DF769=ROUND(RMDF!DF769,4))</f>
        <v>1</v>
      </c>
      <c r="DD769" s="317">
        <f>RMDF!DD769</f>
        <v>0</v>
      </c>
      <c r="DE769" s="318" t="str">
        <f>IF(DD769=0,"",_xlfn.XLOOKUP(DD769,StatePicklist!$1:$1,StatePicklist!$3:$3,"NA",0))</f>
        <v/>
      </c>
      <c r="DF769" s="297" t="str">
        <f ca="1">IF(RMDF!DE769="", "", IF(ISNUMBER(MATCH(RMDF!DE769, INDIRECT(DE769), 0)), "OK", "Invalid"))</f>
        <v/>
      </c>
      <c r="DG769" s="281"/>
      <c r="DH769" s="281"/>
      <c r="DI769" s="281"/>
      <c r="DJ769" s="281" t="b">
        <f>AND(RMDF!DM769&gt;=0, RMDF!DM769&lt;=1-SUM(RMDF!Z769,RMDF!AG769,RMDF!AN769,RMDF!AU769,RMDF!BB769,RMDF!BI769,RMDF!BP769,RMDF!BW769,RMDF!CD769,RMDF!CK769,RMDF!CR769,RMDF!CY769,RMDF!DF769), RMDF!DM769=ROUND(RMDF!DM769,4))</f>
        <v>1</v>
      </c>
      <c r="DK769" s="317">
        <f>RMDF!DK769</f>
        <v>0</v>
      </c>
      <c r="DL769" s="318" t="str">
        <f>IF(DK769=0,"",_xlfn.XLOOKUP(DK769,StatePicklist!$1:$1,StatePicklist!$3:$3,"NA",0))</f>
        <v/>
      </c>
      <c r="DM769" s="297" t="str">
        <f ca="1">IF(RMDF!DL769="", "", IF(ISNUMBER(MATCH(RMDF!DL769, INDIRECT(DL769), 0)), "OK", "Invalid"))</f>
        <v/>
      </c>
      <c r="DN769" s="281"/>
      <c r="DO769" s="281"/>
      <c r="DP769" s="281"/>
      <c r="DQ769" s="281" t="b">
        <f>AND(RMDF!DT769&gt;=0, RMDF!DT769&lt;=1-SUM(RMDF!Z769,RMDF!AG769,RMDF!AN769,RMDF!AU769,RMDF!BB769,RMDF!BI769,RMDF!BP769,RMDF!BW769,RMDF!CD769,RMDF!CK769,RMDF!CR769,RMDF!CY769,RMDF!DF769,RMDF!DM769), RMDF!DT769=ROUND(RMDF!DT769,4))</f>
        <v>1</v>
      </c>
      <c r="DR769" s="317">
        <f>RMDF!DR769</f>
        <v>0</v>
      </c>
      <c r="DS769" s="318" t="str">
        <f>IF(DR769=0,"",_xlfn.XLOOKUP(DR769,StatePicklist!$1:$1,StatePicklist!$3:$3,"NA",0))</f>
        <v/>
      </c>
      <c r="DT769" s="297" t="str">
        <f ca="1">IF(RMDF!DS769="", "", IF(ISNUMBER(MATCH(RMDF!DS769, INDIRECT(DS769), 0)), "OK", "Invalid"))</f>
        <v/>
      </c>
      <c r="DU769" s="281"/>
      <c r="DV769" s="281"/>
      <c r="DW769" s="281"/>
      <c r="DX769" s="281" t="b">
        <f>AND(RMDF!EA769&gt;=0, RMDF!EA769&lt;=1-SUM(RMDF!Z769,RMDF!AG769,RMDF!AN769,RMDF!AU769,RMDF!BB769,RMDF!BI769,RMDF!BP769,RMDF!BW769,RMDF!CD769,RMDF!CK769,RMDF!CR769,RMDF!CY769,RMDF!DF769,RMDF!DM769,RMDF!DT769), RMDF!EA769=ROUND(RMDF!EA769,4))</f>
        <v>1</v>
      </c>
      <c r="DY769" s="317">
        <f>RMDF!DY769</f>
        <v>0</v>
      </c>
      <c r="DZ769" s="318" t="str">
        <f>IF(DY769=0,"",_xlfn.XLOOKUP(DY769,StatePicklist!$1:$1,StatePicklist!$3:$3,"NA",0))</f>
        <v/>
      </c>
      <c r="EA769" s="297" t="str">
        <f ca="1">IF(RMDF!DZ769="", "", IF(ISNUMBER(MATCH(RMDF!DZ769, INDIRECT(DZ769), 0)), "OK", "Invalid"))</f>
        <v/>
      </c>
      <c r="EB769" s="281"/>
      <c r="EC769" s="281"/>
      <c r="ED769" s="281"/>
      <c r="EE769" s="281" t="b">
        <f>AND(RMDF!EH769&gt;=0, RMDF!EH769&lt;=1-SUM(RMDF!Z769,RMDF!AG769,RMDF!AN769,RMDF!AU769,RMDF!BB769,RMDF!BI769,RMDF!BP769,RMDF!BW769,RMDF!CD769,RMDF!CK769,RMDF!CR769,RMDF!CY769,RMDF!DF769,RMDF!DM769,RMDF!DT769,RMDF!EA769), RMDF!EH769=ROUND(RMDF!EH769,4))</f>
        <v>1</v>
      </c>
      <c r="EF769" s="317">
        <f>RMDF!EF769</f>
        <v>0</v>
      </c>
      <c r="EG769" s="318" t="str">
        <f>IF(EF769=0,"",_xlfn.XLOOKUP(EF769,StatePicklist!$1:$1,StatePicklist!$3:$3,"NA",0))</f>
        <v/>
      </c>
      <c r="EH769" s="297" t="str">
        <f ca="1">IF(RMDF!EG769="", "", IF(ISNUMBER(MATCH(RMDF!EG769, INDIRECT(EG769), 0)), "OK", "Invalid"))</f>
        <v/>
      </c>
      <c r="EI769" s="281"/>
      <c r="EJ769" s="281"/>
      <c r="EK769" s="281"/>
      <c r="EL769" s="281" t="b">
        <f>AND(RMDF!EO769&gt;=0, RMDF!EO769&lt;=1-SUM(RMDF!Z769,RMDF!AG769,RMDF!AN769,RMDF!AU769,RMDF!BB769,RMDF!BI769,RMDF!BP769,RMDF!BW769,RMDF!CD769,RMDF!CK769,RMDF!CR769,RMDF!CY769,RMDF!DF769,RMDF!DM769,RMDF!DT769,RMDF!EA769,RMDF!EH769), RMDF!EO769=ROUND(RMDF!EO769,4))</f>
        <v>1</v>
      </c>
      <c r="EM769" s="317">
        <f>RMDF!EM769</f>
        <v>0</v>
      </c>
      <c r="EN769" s="318" t="str">
        <f>IF(EM769=0,"",_xlfn.XLOOKUP(EM769,StatePicklist!$1:$1,StatePicklist!$3:$3,"NA",0))</f>
        <v/>
      </c>
      <c r="EO769" s="297" t="str">
        <f ca="1">IF(RMDF!EN769="", "", IF(ISNUMBER(MATCH(RMDF!EN769, INDIRECT(EN769), 0)), "OK", "Invalid"))</f>
        <v/>
      </c>
      <c r="EP769" s="281"/>
      <c r="EQ769" s="281"/>
      <c r="ER769" s="281"/>
      <c r="ES769" s="281" t="b">
        <f>AND(RMDF!EV769&gt;=0, RMDF!EV769&lt;=1-SUM(RMDF!Z769,RMDF!AG769,RMDF!AN769,RMDF!AU769,RMDF!BB769,RMDF!BI769,RMDF!BP769,RMDF!BW769,RMDF!CD769,RMDF!CK769,RMDF!CR769,RMDF!CY769,RMDF!DF769,RMDF!DM769,RMDF!DT769,RMDF!EA769,RMDF!EH769,RMDF!EO769), RMDF!EV769=ROUND(RMDF!EV769,4))</f>
        <v>1</v>
      </c>
      <c r="ET769" s="317">
        <f>RMDF!ET769</f>
        <v>0</v>
      </c>
      <c r="EU769" s="318" t="str">
        <f>IF(ET769=0,"",_xlfn.XLOOKUP(ET769,StatePicklist!$1:$1,StatePicklist!$3:$3,"NA",0))</f>
        <v/>
      </c>
      <c r="EV769" s="297" t="str">
        <f ca="1">IF(RMDF!EU769="", "", IF(ISNUMBER(MATCH(RMDF!EU769, INDIRECT(EU769), 0)), "OK", "Invalid"))</f>
        <v/>
      </c>
      <c r="EW769" s="281"/>
      <c r="EX769" s="281"/>
      <c r="EY769" s="281"/>
      <c r="EZ769" s="281" t="b">
        <f>AND(RMDF!FC769&gt;=0, RMDF!FC769&lt;=1-SUM(RMDF!Z769,RMDF!AG769,RMDF!AN769,RMDF!AU769,RMDF!BB769,RMDF!BI769,RMDF!BP769,RMDF!BW769,RMDF!CD769,RMDF!CK769,RMDF!CR769,RMDF!CY769,RMDF!DF769,RMDF!DM769,RMDF!DT769,RMDF!EA769,RMDF!EH769,RMDF!EO769,RMDF!EV769), RMDF!FC769=ROUND(RMDF!FC769,4))</f>
        <v>1</v>
      </c>
      <c r="FA769" s="317">
        <f>RMDF!FA769</f>
        <v>0</v>
      </c>
      <c r="FB769" s="318" t="str">
        <f>IF(FA769=0,"",_xlfn.XLOOKUP(FA769,StatePicklist!$1:$1,StatePicklist!$3:$3,"NA",0))</f>
        <v/>
      </c>
      <c r="FC769" s="297" t="str">
        <f ca="1">IF(RMDF!FB769="", "", IF(ISNUMBER(MATCH(RMDF!FB769, INDIRECT(FB769), 0)), "OK", "Invalid"))</f>
        <v/>
      </c>
    </row>
    <row r="770" spans="1:159" s="205" customFormat="1" ht="39.9" customHeight="1" x14ac:dyDescent="0.25">
      <c r="A770" s="206"/>
      <c r="B770" s="196"/>
      <c r="C770" s="197"/>
      <c r="D770" s="198"/>
      <c r="E770" s="199"/>
      <c r="F770" s="200"/>
      <c r="G770" s="201"/>
      <c r="H770" s="292"/>
      <c r="I770" s="305">
        <f>RMDF!I770</f>
        <v>0</v>
      </c>
      <c r="J770" s="305" t="str">
        <f>IF(I770=ProductCode!$B$30,"PDReclPost",IF(OR(I770=ProductCode!$C$30,I770=ProductCode!$E$30,I770=ProductCode!$G$30),"PDPreCon",IF(OR(I770=ProductCode!$D$30,I770=ProductCode!$F$30),"PDNotReclPost","")))</f>
        <v/>
      </c>
      <c r="K770" s="305" t="str">
        <f t="shared" si="42"/>
        <v/>
      </c>
      <c r="L770" s="289"/>
      <c r="M770" s="305" t="str">
        <f t="shared" si="42"/>
        <v/>
      </c>
      <c r="N770" s="289" t="b">
        <f>AND(RMDF!N770&gt;=0, RMDF!N770&lt;=1-RMDF!L770, RMDF!N770=ROUND(RMDF!N770,4))</f>
        <v>1</v>
      </c>
      <c r="O770" s="286" t="str">
        <f>IF(P770="","",IF(I770="","",IF(LEFT(I770,13)="Reclaimed pos",RawMaterialCode!$E$569,RawMaterialCode!$E$568)))</f>
        <v>Reclaimed pre-consumer mixed fibers (RM0578)</v>
      </c>
      <c r="P770" s="295">
        <f t="shared" si="43"/>
        <v>1</v>
      </c>
      <c r="Q770" s="202"/>
      <c r="R770" s="203"/>
      <c r="S770" s="204" t="str">
        <f t="shared" si="44"/>
        <v/>
      </c>
      <c r="T770" s="281"/>
      <c r="U770" s="281"/>
      <c r="V770" s="281"/>
      <c r="W770" s="281"/>
      <c r="X770" s="317">
        <f>RMDF!X770</f>
        <v>0</v>
      </c>
      <c r="Y770" s="318" t="str">
        <f>IF(X770=0,"",_xlfn.XLOOKUP(X770,StatePicklist!$1:$1,StatePicklist!$3:$3,"NA",0))</f>
        <v/>
      </c>
      <c r="Z770" s="297" t="str">
        <f ca="1">IF(RMDF!Y770="", "", IF(ISNUMBER(MATCH(RMDF!Y770, INDIRECT(Y770), 0)), "OK", "Invalid"))</f>
        <v/>
      </c>
      <c r="AA770" s="281"/>
      <c r="AB770" s="281"/>
      <c r="AC770" s="281"/>
      <c r="AD770" s="281" t="b">
        <f>AND(RMDF!AG770&gt;=0, RMDF!AG770&lt;=1-RMDF!Z770, RMDF!AG770=ROUND(RMDF!AG770,4))</f>
        <v>1</v>
      </c>
      <c r="AE770" s="317">
        <f>RMDF!AE770</f>
        <v>0</v>
      </c>
      <c r="AF770" s="318" t="str">
        <f>IF(AE770=0,"",_xlfn.XLOOKUP(AE770,StatePicklist!$1:$1,StatePicklist!$3:$3,"NA",0))</f>
        <v/>
      </c>
      <c r="AG770" s="297" t="str">
        <f ca="1">IF(RMDF!AF770="", "", IF(ISNUMBER(MATCH(RMDF!AF770, INDIRECT(AF770), 0)), "OK", "Invalid"))</f>
        <v/>
      </c>
      <c r="AH770" s="281"/>
      <c r="AI770" s="281"/>
      <c r="AJ770" s="281"/>
      <c r="AK770" s="281" t="b">
        <f>AND(RMDF!AN770&gt;=0, RMDF!AN770&lt;=1-SUM(RMDF!Z770,RMDF!AG770), RMDF!AN770=ROUND(RMDF!AN770,4))</f>
        <v>1</v>
      </c>
      <c r="AL770" s="317">
        <f>RMDF!AL770</f>
        <v>0</v>
      </c>
      <c r="AM770" s="318" t="str">
        <f>IF(AL770=0,"",_xlfn.XLOOKUP(AL770,StatePicklist!$1:$1,StatePicklist!$3:$3,"NA",0))</f>
        <v/>
      </c>
      <c r="AN770" s="297" t="str">
        <f ca="1">IF(RMDF!AM770="", "", IF(ISNUMBER(MATCH(RMDF!AM770, INDIRECT(AM770), 0)), "OK", "Invalid"))</f>
        <v/>
      </c>
      <c r="AO770" s="281"/>
      <c r="AP770" s="281"/>
      <c r="AQ770" s="281"/>
      <c r="AR770" s="281" t="b">
        <f>AND(RMDF!AU770&gt;=0, RMDF!AU770&lt;=1-SUM(RMDF!Z770,RMDF!AG770,RMDF!AN770), RMDF!AU770=ROUND(RMDF!AU770,4))</f>
        <v>1</v>
      </c>
      <c r="AS770" s="317">
        <f>RMDF!AS770</f>
        <v>0</v>
      </c>
      <c r="AT770" s="318" t="str">
        <f>IF(AS770=0,"",_xlfn.XLOOKUP(AS770,StatePicklist!$1:$1,StatePicklist!$3:$3,"NA",0))</f>
        <v/>
      </c>
      <c r="AU770" s="297" t="str">
        <f ca="1">IF(RMDF!AT770="", "", IF(ISNUMBER(MATCH(RMDF!AT770, INDIRECT(AT770), 0)), "OK", "Invalid"))</f>
        <v/>
      </c>
      <c r="AV770" s="281"/>
      <c r="AW770" s="281"/>
      <c r="AX770" s="281"/>
      <c r="AY770" s="281" t="b">
        <f>AND(RMDF!BB770&gt;=0, RMDF!BB770&lt;=1-SUM(RMDF!Z770,RMDF!AG770,RMDF!AN770,RMDF!AU770), RMDF!BB770=ROUND(RMDF!BB770,4))</f>
        <v>1</v>
      </c>
      <c r="AZ770" s="317">
        <f>RMDF!AZ770</f>
        <v>0</v>
      </c>
      <c r="BA770" s="318" t="str">
        <f>IF(AZ770=0,"",_xlfn.XLOOKUP(AZ770,StatePicklist!$1:$1,StatePicklist!$3:$3,"NA",0))</f>
        <v/>
      </c>
      <c r="BB770" s="297" t="str">
        <f ca="1">IF(RMDF!BA770="", "", IF(ISNUMBER(MATCH(RMDF!BA770, INDIRECT(BA770), 0)), "OK", "Invalid"))</f>
        <v/>
      </c>
      <c r="BC770" s="281"/>
      <c r="BD770" s="281"/>
      <c r="BE770" s="281"/>
      <c r="BF770" s="281" t="b">
        <f>AND(RMDF!BI770&gt;=0, RMDF!BI770&lt;=1-SUM(RMDF!Z770,RMDF!AG770,RMDF!AN770,RMDF!AU770,RMDF!BB770), RMDF!BI770=ROUND(RMDF!BI770,4))</f>
        <v>1</v>
      </c>
      <c r="BG770" s="317">
        <f>RMDF!BG770</f>
        <v>0</v>
      </c>
      <c r="BH770" s="318" t="str">
        <f>IF(BG770=0,"",_xlfn.XLOOKUP(BG770,StatePicklist!$1:$1,StatePicklist!$3:$3,"NA",0))</f>
        <v/>
      </c>
      <c r="BI770" s="297" t="str">
        <f ca="1">IF(RMDF!BH770="", "", IF(ISNUMBER(MATCH(RMDF!BH770, INDIRECT(BH770), 0)), "OK", "Invalid"))</f>
        <v/>
      </c>
      <c r="BJ770" s="281"/>
      <c r="BK770" s="281"/>
      <c r="BL770" s="281"/>
      <c r="BM770" s="281" t="b">
        <f>AND(RMDF!BP770&gt;=0, RMDF!BP770&lt;=1-SUM(RMDF!Z770,RMDF!AG770,RMDF!AN770,RMDF!AU770,RMDF!BB770,RMDF!BI770), RMDF!BP770=ROUND(RMDF!BP770,4))</f>
        <v>1</v>
      </c>
      <c r="BN770" s="317">
        <f>RMDF!BN770</f>
        <v>0</v>
      </c>
      <c r="BO770" s="318" t="str">
        <f>IF(BN770=0,"",_xlfn.XLOOKUP(BN770,StatePicklist!$1:$1,StatePicklist!$3:$3,"NA",0))</f>
        <v/>
      </c>
      <c r="BP770" s="297" t="str">
        <f ca="1">IF(RMDF!BO770="", "", IF(ISNUMBER(MATCH(RMDF!BO770, INDIRECT(BO770), 0)), "OK", "Invalid"))</f>
        <v/>
      </c>
      <c r="BQ770" s="281"/>
      <c r="BR770" s="281"/>
      <c r="BS770" s="281"/>
      <c r="BT770" s="281" t="b">
        <f>AND(RMDF!BW770&gt;=0, RMDF!BW770&lt;=1-SUM(RMDF!Z770,RMDF!AG770,RMDF!AN770,RMDF!AU770,RMDF!BB770,RMDF!BI770,RMDF!BP770), RMDF!BW770=ROUND(RMDF!BW770,4))</f>
        <v>1</v>
      </c>
      <c r="BU770" s="317">
        <f>RMDF!BU770</f>
        <v>0</v>
      </c>
      <c r="BV770" s="318" t="str">
        <f>IF(BU770=0,"",_xlfn.XLOOKUP(BU770,StatePicklist!$1:$1,StatePicklist!$3:$3,"NA",0))</f>
        <v/>
      </c>
      <c r="BW770" s="297" t="str">
        <f ca="1">IF(RMDF!BV770="", "", IF(ISNUMBER(MATCH(RMDF!BV770, INDIRECT(BV770), 0)), "OK", "Invalid"))</f>
        <v/>
      </c>
      <c r="BX770" s="281"/>
      <c r="BY770" s="281"/>
      <c r="BZ770" s="281"/>
      <c r="CA770" s="281" t="b">
        <f>AND(RMDF!CD770&gt;=0, RMDF!CD770&lt;=1-SUM(RMDF!Z770,RMDF!AG770,RMDF!AN770,RMDF!AU770,RMDF!BB770,RMDF!BI770,RMDF!BP770,RMDF!BW770), RMDF!CD770=ROUND(RMDF!CD770,4))</f>
        <v>1</v>
      </c>
      <c r="CB770" s="317">
        <f>RMDF!CB770</f>
        <v>0</v>
      </c>
      <c r="CC770" s="318" t="str">
        <f>IF(CB770=0,"",_xlfn.XLOOKUP(CB770,StatePicklist!$1:$1,StatePicklist!$3:$3,"NA",0))</f>
        <v/>
      </c>
      <c r="CD770" s="297" t="str">
        <f ca="1">IF(RMDF!CC770="", "", IF(ISNUMBER(MATCH(RMDF!CC770, INDIRECT(CC770), 0)), "OK", "Invalid"))</f>
        <v/>
      </c>
      <c r="CE770" s="281"/>
      <c r="CF770" s="281"/>
      <c r="CG770" s="281"/>
      <c r="CH770" s="281" t="b">
        <f>AND(RMDF!CK770&gt;=0, RMDF!CK770&lt;=1-SUM(RMDF!Z770,RMDF!AG770,RMDF!AN770,RMDF!AU770,RMDF!BB770,RMDF!BI770,RMDF!BP770,RMDF!BW770,RMDF!CD770), RMDF!CK770=ROUND(RMDF!CK770,4))</f>
        <v>1</v>
      </c>
      <c r="CI770" s="317">
        <f>RMDF!CI770</f>
        <v>0</v>
      </c>
      <c r="CJ770" s="318" t="str">
        <f>IF(CI770=0,"",_xlfn.XLOOKUP(CI770,StatePicklist!$1:$1,StatePicklist!$3:$3,"NA",0))</f>
        <v/>
      </c>
      <c r="CK770" s="297" t="str">
        <f ca="1">IF(RMDF!CJ770="", "", IF(ISNUMBER(MATCH(RMDF!CJ770, INDIRECT(CJ770), 0)), "OK", "Invalid"))</f>
        <v/>
      </c>
      <c r="CL770" s="281"/>
      <c r="CM770" s="281"/>
      <c r="CN770" s="281"/>
      <c r="CO770" s="281" t="b">
        <f>AND(RMDF!CR770&gt;=0, RMDF!CR770&lt;=1-SUM(RMDF!Z770,RMDF!AG770,RMDF!AN770,RMDF!AU770,RMDF!BB770,RMDF!BI770,RMDF!BP770,RMDF!BW770,RMDF!CD770,RMDF!CK770), RMDF!CR770=ROUND(RMDF!CR770,4))</f>
        <v>1</v>
      </c>
      <c r="CP770" s="317">
        <f>RMDF!CP770</f>
        <v>0</v>
      </c>
      <c r="CQ770" s="318" t="str">
        <f>IF(CP770=0,"",_xlfn.XLOOKUP(CP770,StatePicklist!$1:$1,StatePicklist!$3:$3,"NA",0))</f>
        <v/>
      </c>
      <c r="CR770" s="297" t="str">
        <f ca="1">IF(RMDF!CQ770="", "", IF(ISNUMBER(MATCH(RMDF!CQ770, INDIRECT(CQ770), 0)), "OK", "Invalid"))</f>
        <v/>
      </c>
      <c r="CS770" s="281"/>
      <c r="CT770" s="281"/>
      <c r="CU770" s="281"/>
      <c r="CV770" s="281" t="b">
        <f>AND(RMDF!CY770&gt;=0, RMDF!CY770&lt;=1-SUM(RMDF!Z770,RMDF!AG770,RMDF!AN770,RMDF!AU770,RMDF!BB770,RMDF!BI770,RMDF!BP770,RMDF!BW770,RMDF!CD770,RMDF!CK770,RMDF!CR770), RMDF!CY770=ROUND(RMDF!CY770,4))</f>
        <v>1</v>
      </c>
      <c r="CW770" s="317">
        <f>RMDF!CW770</f>
        <v>0</v>
      </c>
      <c r="CX770" s="318" t="str">
        <f>IF(CW770=0,"",_xlfn.XLOOKUP(CW770,StatePicklist!$1:$1,StatePicklist!$3:$3,"NA",0))</f>
        <v/>
      </c>
      <c r="CY770" s="297" t="str">
        <f ca="1">IF(RMDF!CX770="", "", IF(ISNUMBER(MATCH(RMDF!CX770, INDIRECT(CX770), 0)), "OK", "Invalid"))</f>
        <v/>
      </c>
      <c r="CZ770" s="281"/>
      <c r="DA770" s="281"/>
      <c r="DB770" s="281"/>
      <c r="DC770" s="281" t="b">
        <f>AND(RMDF!DF770&gt;=0, RMDF!DF770&lt;=1-SUM(RMDF!Z770,RMDF!AG770,RMDF!AN770,RMDF!AU770,RMDF!BB770,RMDF!BI770,RMDF!BP770,RMDF!BW770,RMDF!CD770,RMDF!CK770,RMDF!CR770,RMDF!CY770), RMDF!DF770=ROUND(RMDF!DF770,4))</f>
        <v>1</v>
      </c>
      <c r="DD770" s="317">
        <f>RMDF!DD770</f>
        <v>0</v>
      </c>
      <c r="DE770" s="318" t="str">
        <f>IF(DD770=0,"",_xlfn.XLOOKUP(DD770,StatePicklist!$1:$1,StatePicklist!$3:$3,"NA",0))</f>
        <v/>
      </c>
      <c r="DF770" s="297" t="str">
        <f ca="1">IF(RMDF!DE770="", "", IF(ISNUMBER(MATCH(RMDF!DE770, INDIRECT(DE770), 0)), "OK", "Invalid"))</f>
        <v/>
      </c>
      <c r="DG770" s="281"/>
      <c r="DH770" s="281"/>
      <c r="DI770" s="281"/>
      <c r="DJ770" s="281" t="b">
        <f>AND(RMDF!DM770&gt;=0, RMDF!DM770&lt;=1-SUM(RMDF!Z770,RMDF!AG770,RMDF!AN770,RMDF!AU770,RMDF!BB770,RMDF!BI770,RMDF!BP770,RMDF!BW770,RMDF!CD770,RMDF!CK770,RMDF!CR770,RMDF!CY770,RMDF!DF770), RMDF!DM770=ROUND(RMDF!DM770,4))</f>
        <v>1</v>
      </c>
      <c r="DK770" s="317">
        <f>RMDF!DK770</f>
        <v>0</v>
      </c>
      <c r="DL770" s="318" t="str">
        <f>IF(DK770=0,"",_xlfn.XLOOKUP(DK770,StatePicklist!$1:$1,StatePicklist!$3:$3,"NA",0))</f>
        <v/>
      </c>
      <c r="DM770" s="297" t="str">
        <f ca="1">IF(RMDF!DL770="", "", IF(ISNUMBER(MATCH(RMDF!DL770, INDIRECT(DL770), 0)), "OK", "Invalid"))</f>
        <v/>
      </c>
      <c r="DN770" s="281"/>
      <c r="DO770" s="281"/>
      <c r="DP770" s="281"/>
      <c r="DQ770" s="281" t="b">
        <f>AND(RMDF!DT770&gt;=0, RMDF!DT770&lt;=1-SUM(RMDF!Z770,RMDF!AG770,RMDF!AN770,RMDF!AU770,RMDF!BB770,RMDF!BI770,RMDF!BP770,RMDF!BW770,RMDF!CD770,RMDF!CK770,RMDF!CR770,RMDF!CY770,RMDF!DF770,RMDF!DM770), RMDF!DT770=ROUND(RMDF!DT770,4))</f>
        <v>1</v>
      </c>
      <c r="DR770" s="317">
        <f>RMDF!DR770</f>
        <v>0</v>
      </c>
      <c r="DS770" s="318" t="str">
        <f>IF(DR770=0,"",_xlfn.XLOOKUP(DR770,StatePicklist!$1:$1,StatePicklist!$3:$3,"NA",0))</f>
        <v/>
      </c>
      <c r="DT770" s="297" t="str">
        <f ca="1">IF(RMDF!DS770="", "", IF(ISNUMBER(MATCH(RMDF!DS770, INDIRECT(DS770), 0)), "OK", "Invalid"))</f>
        <v/>
      </c>
      <c r="DU770" s="281"/>
      <c r="DV770" s="281"/>
      <c r="DW770" s="281"/>
      <c r="DX770" s="281" t="b">
        <f>AND(RMDF!EA770&gt;=0, RMDF!EA770&lt;=1-SUM(RMDF!Z770,RMDF!AG770,RMDF!AN770,RMDF!AU770,RMDF!BB770,RMDF!BI770,RMDF!BP770,RMDF!BW770,RMDF!CD770,RMDF!CK770,RMDF!CR770,RMDF!CY770,RMDF!DF770,RMDF!DM770,RMDF!DT770), RMDF!EA770=ROUND(RMDF!EA770,4))</f>
        <v>1</v>
      </c>
      <c r="DY770" s="317">
        <f>RMDF!DY770</f>
        <v>0</v>
      </c>
      <c r="DZ770" s="318" t="str">
        <f>IF(DY770=0,"",_xlfn.XLOOKUP(DY770,StatePicklist!$1:$1,StatePicklist!$3:$3,"NA",0))</f>
        <v/>
      </c>
      <c r="EA770" s="297" t="str">
        <f ca="1">IF(RMDF!DZ770="", "", IF(ISNUMBER(MATCH(RMDF!DZ770, INDIRECT(DZ770), 0)), "OK", "Invalid"))</f>
        <v/>
      </c>
      <c r="EB770" s="281"/>
      <c r="EC770" s="281"/>
      <c r="ED770" s="281"/>
      <c r="EE770" s="281" t="b">
        <f>AND(RMDF!EH770&gt;=0, RMDF!EH770&lt;=1-SUM(RMDF!Z770,RMDF!AG770,RMDF!AN770,RMDF!AU770,RMDF!BB770,RMDF!BI770,RMDF!BP770,RMDF!BW770,RMDF!CD770,RMDF!CK770,RMDF!CR770,RMDF!CY770,RMDF!DF770,RMDF!DM770,RMDF!DT770,RMDF!EA770), RMDF!EH770=ROUND(RMDF!EH770,4))</f>
        <v>1</v>
      </c>
      <c r="EF770" s="317">
        <f>RMDF!EF770</f>
        <v>0</v>
      </c>
      <c r="EG770" s="318" t="str">
        <f>IF(EF770=0,"",_xlfn.XLOOKUP(EF770,StatePicklist!$1:$1,StatePicklist!$3:$3,"NA",0))</f>
        <v/>
      </c>
      <c r="EH770" s="297" t="str">
        <f ca="1">IF(RMDF!EG770="", "", IF(ISNUMBER(MATCH(RMDF!EG770, INDIRECT(EG770), 0)), "OK", "Invalid"))</f>
        <v/>
      </c>
      <c r="EI770" s="281"/>
      <c r="EJ770" s="281"/>
      <c r="EK770" s="281"/>
      <c r="EL770" s="281" t="b">
        <f>AND(RMDF!EO770&gt;=0, RMDF!EO770&lt;=1-SUM(RMDF!Z770,RMDF!AG770,RMDF!AN770,RMDF!AU770,RMDF!BB770,RMDF!BI770,RMDF!BP770,RMDF!BW770,RMDF!CD770,RMDF!CK770,RMDF!CR770,RMDF!CY770,RMDF!DF770,RMDF!DM770,RMDF!DT770,RMDF!EA770,RMDF!EH770), RMDF!EO770=ROUND(RMDF!EO770,4))</f>
        <v>1</v>
      </c>
      <c r="EM770" s="317">
        <f>RMDF!EM770</f>
        <v>0</v>
      </c>
      <c r="EN770" s="318" t="str">
        <f>IF(EM770=0,"",_xlfn.XLOOKUP(EM770,StatePicklist!$1:$1,StatePicklist!$3:$3,"NA",0))</f>
        <v/>
      </c>
      <c r="EO770" s="297" t="str">
        <f ca="1">IF(RMDF!EN770="", "", IF(ISNUMBER(MATCH(RMDF!EN770, INDIRECT(EN770), 0)), "OK", "Invalid"))</f>
        <v/>
      </c>
      <c r="EP770" s="281"/>
      <c r="EQ770" s="281"/>
      <c r="ER770" s="281"/>
      <c r="ES770" s="281" t="b">
        <f>AND(RMDF!EV770&gt;=0, RMDF!EV770&lt;=1-SUM(RMDF!Z770,RMDF!AG770,RMDF!AN770,RMDF!AU770,RMDF!BB770,RMDF!BI770,RMDF!BP770,RMDF!BW770,RMDF!CD770,RMDF!CK770,RMDF!CR770,RMDF!CY770,RMDF!DF770,RMDF!DM770,RMDF!DT770,RMDF!EA770,RMDF!EH770,RMDF!EO770), RMDF!EV770=ROUND(RMDF!EV770,4))</f>
        <v>1</v>
      </c>
      <c r="ET770" s="317">
        <f>RMDF!ET770</f>
        <v>0</v>
      </c>
      <c r="EU770" s="318" t="str">
        <f>IF(ET770=0,"",_xlfn.XLOOKUP(ET770,StatePicklist!$1:$1,StatePicklist!$3:$3,"NA",0))</f>
        <v/>
      </c>
      <c r="EV770" s="297" t="str">
        <f ca="1">IF(RMDF!EU770="", "", IF(ISNUMBER(MATCH(RMDF!EU770, INDIRECT(EU770), 0)), "OK", "Invalid"))</f>
        <v/>
      </c>
      <c r="EW770" s="281"/>
      <c r="EX770" s="281"/>
      <c r="EY770" s="281"/>
      <c r="EZ770" s="281" t="b">
        <f>AND(RMDF!FC770&gt;=0, RMDF!FC770&lt;=1-SUM(RMDF!Z770,RMDF!AG770,RMDF!AN770,RMDF!AU770,RMDF!BB770,RMDF!BI770,RMDF!BP770,RMDF!BW770,RMDF!CD770,RMDF!CK770,RMDF!CR770,RMDF!CY770,RMDF!DF770,RMDF!DM770,RMDF!DT770,RMDF!EA770,RMDF!EH770,RMDF!EO770,RMDF!EV770), RMDF!FC770=ROUND(RMDF!FC770,4))</f>
        <v>1</v>
      </c>
      <c r="FA770" s="317">
        <f>RMDF!FA770</f>
        <v>0</v>
      </c>
      <c r="FB770" s="318" t="str">
        <f>IF(FA770=0,"",_xlfn.XLOOKUP(FA770,StatePicklist!$1:$1,StatePicklist!$3:$3,"NA",0))</f>
        <v/>
      </c>
      <c r="FC770" s="297" t="str">
        <f ca="1">IF(RMDF!FB770="", "", IF(ISNUMBER(MATCH(RMDF!FB770, INDIRECT(FB770), 0)), "OK", "Invalid"))</f>
        <v/>
      </c>
    </row>
    <row r="771" spans="1:159" s="205" customFormat="1" ht="39.9" customHeight="1" x14ac:dyDescent="0.25">
      <c r="A771" s="206"/>
      <c r="B771" s="196"/>
      <c r="C771" s="197"/>
      <c r="D771" s="198"/>
      <c r="E771" s="199"/>
      <c r="F771" s="200"/>
      <c r="G771" s="201"/>
      <c r="H771" s="292"/>
      <c r="I771" s="305">
        <f>RMDF!I771</f>
        <v>0</v>
      </c>
      <c r="J771" s="305" t="str">
        <f>IF(I771=ProductCode!$B$30,"PDReclPost",IF(OR(I771=ProductCode!$C$30,I771=ProductCode!$E$30,I771=ProductCode!$G$30),"PDPreCon",IF(OR(I771=ProductCode!$D$30,I771=ProductCode!$F$30),"PDNotReclPost","")))</f>
        <v/>
      </c>
      <c r="K771" s="305" t="str">
        <f t="shared" si="42"/>
        <v/>
      </c>
      <c r="L771" s="289"/>
      <c r="M771" s="305" t="str">
        <f t="shared" si="42"/>
        <v/>
      </c>
      <c r="N771" s="289" t="b">
        <f>AND(RMDF!N771&gt;=0, RMDF!N771&lt;=1-RMDF!L771, RMDF!N771=ROUND(RMDF!N771,4))</f>
        <v>1</v>
      </c>
      <c r="O771" s="286" t="str">
        <f>IF(P771="","",IF(I771="","",IF(LEFT(I771,13)="Reclaimed pos",RawMaterialCode!$E$569,RawMaterialCode!$E$568)))</f>
        <v>Reclaimed pre-consumer mixed fibers (RM0578)</v>
      </c>
      <c r="P771" s="295">
        <f t="shared" si="43"/>
        <v>1</v>
      </c>
      <c r="Q771" s="202"/>
      <c r="R771" s="203"/>
      <c r="S771" s="204" t="str">
        <f t="shared" si="44"/>
        <v/>
      </c>
      <c r="T771" s="281"/>
      <c r="U771" s="281"/>
      <c r="V771" s="281"/>
      <c r="W771" s="281"/>
      <c r="X771" s="317">
        <f>RMDF!X771</f>
        <v>0</v>
      </c>
      <c r="Y771" s="318" t="str">
        <f>IF(X771=0,"",_xlfn.XLOOKUP(X771,StatePicklist!$1:$1,StatePicklist!$3:$3,"NA",0))</f>
        <v/>
      </c>
      <c r="Z771" s="297" t="str">
        <f ca="1">IF(RMDF!Y771="", "", IF(ISNUMBER(MATCH(RMDF!Y771, INDIRECT(Y771), 0)), "OK", "Invalid"))</f>
        <v/>
      </c>
      <c r="AA771" s="281"/>
      <c r="AB771" s="281"/>
      <c r="AC771" s="281"/>
      <c r="AD771" s="281" t="b">
        <f>AND(RMDF!AG771&gt;=0, RMDF!AG771&lt;=1-RMDF!Z771, RMDF!AG771=ROUND(RMDF!AG771,4))</f>
        <v>1</v>
      </c>
      <c r="AE771" s="317">
        <f>RMDF!AE771</f>
        <v>0</v>
      </c>
      <c r="AF771" s="318" t="str">
        <f>IF(AE771=0,"",_xlfn.XLOOKUP(AE771,StatePicklist!$1:$1,StatePicklist!$3:$3,"NA",0))</f>
        <v/>
      </c>
      <c r="AG771" s="297" t="str">
        <f ca="1">IF(RMDF!AF771="", "", IF(ISNUMBER(MATCH(RMDF!AF771, INDIRECT(AF771), 0)), "OK", "Invalid"))</f>
        <v/>
      </c>
      <c r="AH771" s="281"/>
      <c r="AI771" s="281"/>
      <c r="AJ771" s="281"/>
      <c r="AK771" s="281" t="b">
        <f>AND(RMDF!AN771&gt;=0, RMDF!AN771&lt;=1-SUM(RMDF!Z771,RMDF!AG771), RMDF!AN771=ROUND(RMDF!AN771,4))</f>
        <v>1</v>
      </c>
      <c r="AL771" s="317">
        <f>RMDF!AL771</f>
        <v>0</v>
      </c>
      <c r="AM771" s="318" t="str">
        <f>IF(AL771=0,"",_xlfn.XLOOKUP(AL771,StatePicklist!$1:$1,StatePicklist!$3:$3,"NA",0))</f>
        <v/>
      </c>
      <c r="AN771" s="297" t="str">
        <f ca="1">IF(RMDF!AM771="", "", IF(ISNUMBER(MATCH(RMDF!AM771, INDIRECT(AM771), 0)), "OK", "Invalid"))</f>
        <v/>
      </c>
      <c r="AO771" s="281"/>
      <c r="AP771" s="281"/>
      <c r="AQ771" s="281"/>
      <c r="AR771" s="281" t="b">
        <f>AND(RMDF!AU771&gt;=0, RMDF!AU771&lt;=1-SUM(RMDF!Z771,RMDF!AG771,RMDF!AN771), RMDF!AU771=ROUND(RMDF!AU771,4))</f>
        <v>1</v>
      </c>
      <c r="AS771" s="317">
        <f>RMDF!AS771</f>
        <v>0</v>
      </c>
      <c r="AT771" s="318" t="str">
        <f>IF(AS771=0,"",_xlfn.XLOOKUP(AS771,StatePicklist!$1:$1,StatePicklist!$3:$3,"NA",0))</f>
        <v/>
      </c>
      <c r="AU771" s="297" t="str">
        <f ca="1">IF(RMDF!AT771="", "", IF(ISNUMBER(MATCH(RMDF!AT771, INDIRECT(AT771), 0)), "OK", "Invalid"))</f>
        <v/>
      </c>
      <c r="AV771" s="281"/>
      <c r="AW771" s="281"/>
      <c r="AX771" s="281"/>
      <c r="AY771" s="281" t="b">
        <f>AND(RMDF!BB771&gt;=0, RMDF!BB771&lt;=1-SUM(RMDF!Z771,RMDF!AG771,RMDF!AN771,RMDF!AU771), RMDF!BB771=ROUND(RMDF!BB771,4))</f>
        <v>1</v>
      </c>
      <c r="AZ771" s="317">
        <f>RMDF!AZ771</f>
        <v>0</v>
      </c>
      <c r="BA771" s="318" t="str">
        <f>IF(AZ771=0,"",_xlfn.XLOOKUP(AZ771,StatePicklist!$1:$1,StatePicklist!$3:$3,"NA",0))</f>
        <v/>
      </c>
      <c r="BB771" s="297" t="str">
        <f ca="1">IF(RMDF!BA771="", "", IF(ISNUMBER(MATCH(RMDF!BA771, INDIRECT(BA771), 0)), "OK", "Invalid"))</f>
        <v/>
      </c>
      <c r="BC771" s="281"/>
      <c r="BD771" s="281"/>
      <c r="BE771" s="281"/>
      <c r="BF771" s="281" t="b">
        <f>AND(RMDF!BI771&gt;=0, RMDF!BI771&lt;=1-SUM(RMDF!Z771,RMDF!AG771,RMDF!AN771,RMDF!AU771,RMDF!BB771), RMDF!BI771=ROUND(RMDF!BI771,4))</f>
        <v>1</v>
      </c>
      <c r="BG771" s="317">
        <f>RMDF!BG771</f>
        <v>0</v>
      </c>
      <c r="BH771" s="318" t="str">
        <f>IF(BG771=0,"",_xlfn.XLOOKUP(BG771,StatePicklist!$1:$1,StatePicklist!$3:$3,"NA",0))</f>
        <v/>
      </c>
      <c r="BI771" s="297" t="str">
        <f ca="1">IF(RMDF!BH771="", "", IF(ISNUMBER(MATCH(RMDF!BH771, INDIRECT(BH771), 0)), "OK", "Invalid"))</f>
        <v/>
      </c>
      <c r="BJ771" s="281"/>
      <c r="BK771" s="281"/>
      <c r="BL771" s="281"/>
      <c r="BM771" s="281" t="b">
        <f>AND(RMDF!BP771&gt;=0, RMDF!BP771&lt;=1-SUM(RMDF!Z771,RMDF!AG771,RMDF!AN771,RMDF!AU771,RMDF!BB771,RMDF!BI771), RMDF!BP771=ROUND(RMDF!BP771,4))</f>
        <v>1</v>
      </c>
      <c r="BN771" s="317">
        <f>RMDF!BN771</f>
        <v>0</v>
      </c>
      <c r="BO771" s="318" t="str">
        <f>IF(BN771=0,"",_xlfn.XLOOKUP(BN771,StatePicklist!$1:$1,StatePicklist!$3:$3,"NA",0))</f>
        <v/>
      </c>
      <c r="BP771" s="297" t="str">
        <f ca="1">IF(RMDF!BO771="", "", IF(ISNUMBER(MATCH(RMDF!BO771, INDIRECT(BO771), 0)), "OK", "Invalid"))</f>
        <v/>
      </c>
      <c r="BQ771" s="281"/>
      <c r="BR771" s="281"/>
      <c r="BS771" s="281"/>
      <c r="BT771" s="281" t="b">
        <f>AND(RMDF!BW771&gt;=0, RMDF!BW771&lt;=1-SUM(RMDF!Z771,RMDF!AG771,RMDF!AN771,RMDF!AU771,RMDF!BB771,RMDF!BI771,RMDF!BP771), RMDF!BW771=ROUND(RMDF!BW771,4))</f>
        <v>1</v>
      </c>
      <c r="BU771" s="317">
        <f>RMDF!BU771</f>
        <v>0</v>
      </c>
      <c r="BV771" s="318" t="str">
        <f>IF(BU771=0,"",_xlfn.XLOOKUP(BU771,StatePicklist!$1:$1,StatePicklist!$3:$3,"NA",0))</f>
        <v/>
      </c>
      <c r="BW771" s="297" t="str">
        <f ca="1">IF(RMDF!BV771="", "", IF(ISNUMBER(MATCH(RMDF!BV771, INDIRECT(BV771), 0)), "OK", "Invalid"))</f>
        <v/>
      </c>
      <c r="BX771" s="281"/>
      <c r="BY771" s="281"/>
      <c r="BZ771" s="281"/>
      <c r="CA771" s="281" t="b">
        <f>AND(RMDF!CD771&gt;=0, RMDF!CD771&lt;=1-SUM(RMDF!Z771,RMDF!AG771,RMDF!AN771,RMDF!AU771,RMDF!BB771,RMDF!BI771,RMDF!BP771,RMDF!BW771), RMDF!CD771=ROUND(RMDF!CD771,4))</f>
        <v>1</v>
      </c>
      <c r="CB771" s="317">
        <f>RMDF!CB771</f>
        <v>0</v>
      </c>
      <c r="CC771" s="318" t="str">
        <f>IF(CB771=0,"",_xlfn.XLOOKUP(CB771,StatePicklist!$1:$1,StatePicklist!$3:$3,"NA",0))</f>
        <v/>
      </c>
      <c r="CD771" s="297" t="str">
        <f ca="1">IF(RMDF!CC771="", "", IF(ISNUMBER(MATCH(RMDF!CC771, INDIRECT(CC771), 0)), "OK", "Invalid"))</f>
        <v/>
      </c>
      <c r="CE771" s="281"/>
      <c r="CF771" s="281"/>
      <c r="CG771" s="281"/>
      <c r="CH771" s="281" t="b">
        <f>AND(RMDF!CK771&gt;=0, RMDF!CK771&lt;=1-SUM(RMDF!Z771,RMDF!AG771,RMDF!AN771,RMDF!AU771,RMDF!BB771,RMDF!BI771,RMDF!BP771,RMDF!BW771,RMDF!CD771), RMDF!CK771=ROUND(RMDF!CK771,4))</f>
        <v>1</v>
      </c>
      <c r="CI771" s="317">
        <f>RMDF!CI771</f>
        <v>0</v>
      </c>
      <c r="CJ771" s="318" t="str">
        <f>IF(CI771=0,"",_xlfn.XLOOKUP(CI771,StatePicklist!$1:$1,StatePicklist!$3:$3,"NA",0))</f>
        <v/>
      </c>
      <c r="CK771" s="297" t="str">
        <f ca="1">IF(RMDF!CJ771="", "", IF(ISNUMBER(MATCH(RMDF!CJ771, INDIRECT(CJ771), 0)), "OK", "Invalid"))</f>
        <v/>
      </c>
      <c r="CL771" s="281"/>
      <c r="CM771" s="281"/>
      <c r="CN771" s="281"/>
      <c r="CO771" s="281" t="b">
        <f>AND(RMDF!CR771&gt;=0, RMDF!CR771&lt;=1-SUM(RMDF!Z771,RMDF!AG771,RMDF!AN771,RMDF!AU771,RMDF!BB771,RMDF!BI771,RMDF!BP771,RMDF!BW771,RMDF!CD771,RMDF!CK771), RMDF!CR771=ROUND(RMDF!CR771,4))</f>
        <v>1</v>
      </c>
      <c r="CP771" s="317">
        <f>RMDF!CP771</f>
        <v>0</v>
      </c>
      <c r="CQ771" s="318" t="str">
        <f>IF(CP771=0,"",_xlfn.XLOOKUP(CP771,StatePicklist!$1:$1,StatePicklist!$3:$3,"NA",0))</f>
        <v/>
      </c>
      <c r="CR771" s="297" t="str">
        <f ca="1">IF(RMDF!CQ771="", "", IF(ISNUMBER(MATCH(RMDF!CQ771, INDIRECT(CQ771), 0)), "OK", "Invalid"))</f>
        <v/>
      </c>
      <c r="CS771" s="281"/>
      <c r="CT771" s="281"/>
      <c r="CU771" s="281"/>
      <c r="CV771" s="281" t="b">
        <f>AND(RMDF!CY771&gt;=0, RMDF!CY771&lt;=1-SUM(RMDF!Z771,RMDF!AG771,RMDF!AN771,RMDF!AU771,RMDF!BB771,RMDF!BI771,RMDF!BP771,RMDF!BW771,RMDF!CD771,RMDF!CK771,RMDF!CR771), RMDF!CY771=ROUND(RMDF!CY771,4))</f>
        <v>1</v>
      </c>
      <c r="CW771" s="317">
        <f>RMDF!CW771</f>
        <v>0</v>
      </c>
      <c r="CX771" s="318" t="str">
        <f>IF(CW771=0,"",_xlfn.XLOOKUP(CW771,StatePicklist!$1:$1,StatePicklist!$3:$3,"NA",0))</f>
        <v/>
      </c>
      <c r="CY771" s="297" t="str">
        <f ca="1">IF(RMDF!CX771="", "", IF(ISNUMBER(MATCH(RMDF!CX771, INDIRECT(CX771), 0)), "OK", "Invalid"))</f>
        <v/>
      </c>
      <c r="CZ771" s="281"/>
      <c r="DA771" s="281"/>
      <c r="DB771" s="281"/>
      <c r="DC771" s="281" t="b">
        <f>AND(RMDF!DF771&gt;=0, RMDF!DF771&lt;=1-SUM(RMDF!Z771,RMDF!AG771,RMDF!AN771,RMDF!AU771,RMDF!BB771,RMDF!BI771,RMDF!BP771,RMDF!BW771,RMDF!CD771,RMDF!CK771,RMDF!CR771,RMDF!CY771), RMDF!DF771=ROUND(RMDF!DF771,4))</f>
        <v>1</v>
      </c>
      <c r="DD771" s="317">
        <f>RMDF!DD771</f>
        <v>0</v>
      </c>
      <c r="DE771" s="318" t="str">
        <f>IF(DD771=0,"",_xlfn.XLOOKUP(DD771,StatePicklist!$1:$1,StatePicklist!$3:$3,"NA",0))</f>
        <v/>
      </c>
      <c r="DF771" s="297" t="str">
        <f ca="1">IF(RMDF!DE771="", "", IF(ISNUMBER(MATCH(RMDF!DE771, INDIRECT(DE771), 0)), "OK", "Invalid"))</f>
        <v/>
      </c>
      <c r="DG771" s="281"/>
      <c r="DH771" s="281"/>
      <c r="DI771" s="281"/>
      <c r="DJ771" s="281" t="b">
        <f>AND(RMDF!DM771&gt;=0, RMDF!DM771&lt;=1-SUM(RMDF!Z771,RMDF!AG771,RMDF!AN771,RMDF!AU771,RMDF!BB771,RMDF!BI771,RMDF!BP771,RMDF!BW771,RMDF!CD771,RMDF!CK771,RMDF!CR771,RMDF!CY771,RMDF!DF771), RMDF!DM771=ROUND(RMDF!DM771,4))</f>
        <v>1</v>
      </c>
      <c r="DK771" s="317">
        <f>RMDF!DK771</f>
        <v>0</v>
      </c>
      <c r="DL771" s="318" t="str">
        <f>IF(DK771=0,"",_xlfn.XLOOKUP(DK771,StatePicklist!$1:$1,StatePicklist!$3:$3,"NA",0))</f>
        <v/>
      </c>
      <c r="DM771" s="297" t="str">
        <f ca="1">IF(RMDF!DL771="", "", IF(ISNUMBER(MATCH(RMDF!DL771, INDIRECT(DL771), 0)), "OK", "Invalid"))</f>
        <v/>
      </c>
      <c r="DN771" s="281"/>
      <c r="DO771" s="281"/>
      <c r="DP771" s="281"/>
      <c r="DQ771" s="281" t="b">
        <f>AND(RMDF!DT771&gt;=0, RMDF!DT771&lt;=1-SUM(RMDF!Z771,RMDF!AG771,RMDF!AN771,RMDF!AU771,RMDF!BB771,RMDF!BI771,RMDF!BP771,RMDF!BW771,RMDF!CD771,RMDF!CK771,RMDF!CR771,RMDF!CY771,RMDF!DF771,RMDF!DM771), RMDF!DT771=ROUND(RMDF!DT771,4))</f>
        <v>1</v>
      </c>
      <c r="DR771" s="317">
        <f>RMDF!DR771</f>
        <v>0</v>
      </c>
      <c r="DS771" s="318" t="str">
        <f>IF(DR771=0,"",_xlfn.XLOOKUP(DR771,StatePicklist!$1:$1,StatePicklist!$3:$3,"NA",0))</f>
        <v/>
      </c>
      <c r="DT771" s="297" t="str">
        <f ca="1">IF(RMDF!DS771="", "", IF(ISNUMBER(MATCH(RMDF!DS771, INDIRECT(DS771), 0)), "OK", "Invalid"))</f>
        <v/>
      </c>
      <c r="DU771" s="281"/>
      <c r="DV771" s="281"/>
      <c r="DW771" s="281"/>
      <c r="DX771" s="281" t="b">
        <f>AND(RMDF!EA771&gt;=0, RMDF!EA771&lt;=1-SUM(RMDF!Z771,RMDF!AG771,RMDF!AN771,RMDF!AU771,RMDF!BB771,RMDF!BI771,RMDF!BP771,RMDF!BW771,RMDF!CD771,RMDF!CK771,RMDF!CR771,RMDF!CY771,RMDF!DF771,RMDF!DM771,RMDF!DT771), RMDF!EA771=ROUND(RMDF!EA771,4))</f>
        <v>1</v>
      </c>
      <c r="DY771" s="317">
        <f>RMDF!DY771</f>
        <v>0</v>
      </c>
      <c r="DZ771" s="318" t="str">
        <f>IF(DY771=0,"",_xlfn.XLOOKUP(DY771,StatePicklist!$1:$1,StatePicklist!$3:$3,"NA",0))</f>
        <v/>
      </c>
      <c r="EA771" s="297" t="str">
        <f ca="1">IF(RMDF!DZ771="", "", IF(ISNUMBER(MATCH(RMDF!DZ771, INDIRECT(DZ771), 0)), "OK", "Invalid"))</f>
        <v/>
      </c>
      <c r="EB771" s="281"/>
      <c r="EC771" s="281"/>
      <c r="ED771" s="281"/>
      <c r="EE771" s="281" t="b">
        <f>AND(RMDF!EH771&gt;=0, RMDF!EH771&lt;=1-SUM(RMDF!Z771,RMDF!AG771,RMDF!AN771,RMDF!AU771,RMDF!BB771,RMDF!BI771,RMDF!BP771,RMDF!BW771,RMDF!CD771,RMDF!CK771,RMDF!CR771,RMDF!CY771,RMDF!DF771,RMDF!DM771,RMDF!DT771,RMDF!EA771), RMDF!EH771=ROUND(RMDF!EH771,4))</f>
        <v>1</v>
      </c>
      <c r="EF771" s="317">
        <f>RMDF!EF771</f>
        <v>0</v>
      </c>
      <c r="EG771" s="318" t="str">
        <f>IF(EF771=0,"",_xlfn.XLOOKUP(EF771,StatePicklist!$1:$1,StatePicklist!$3:$3,"NA",0))</f>
        <v/>
      </c>
      <c r="EH771" s="297" t="str">
        <f ca="1">IF(RMDF!EG771="", "", IF(ISNUMBER(MATCH(RMDF!EG771, INDIRECT(EG771), 0)), "OK", "Invalid"))</f>
        <v/>
      </c>
      <c r="EI771" s="281"/>
      <c r="EJ771" s="281"/>
      <c r="EK771" s="281"/>
      <c r="EL771" s="281" t="b">
        <f>AND(RMDF!EO771&gt;=0, RMDF!EO771&lt;=1-SUM(RMDF!Z771,RMDF!AG771,RMDF!AN771,RMDF!AU771,RMDF!BB771,RMDF!BI771,RMDF!BP771,RMDF!BW771,RMDF!CD771,RMDF!CK771,RMDF!CR771,RMDF!CY771,RMDF!DF771,RMDF!DM771,RMDF!DT771,RMDF!EA771,RMDF!EH771), RMDF!EO771=ROUND(RMDF!EO771,4))</f>
        <v>1</v>
      </c>
      <c r="EM771" s="317">
        <f>RMDF!EM771</f>
        <v>0</v>
      </c>
      <c r="EN771" s="318" t="str">
        <f>IF(EM771=0,"",_xlfn.XLOOKUP(EM771,StatePicklist!$1:$1,StatePicklist!$3:$3,"NA",0))</f>
        <v/>
      </c>
      <c r="EO771" s="297" t="str">
        <f ca="1">IF(RMDF!EN771="", "", IF(ISNUMBER(MATCH(RMDF!EN771, INDIRECT(EN771), 0)), "OK", "Invalid"))</f>
        <v/>
      </c>
      <c r="EP771" s="281"/>
      <c r="EQ771" s="281"/>
      <c r="ER771" s="281"/>
      <c r="ES771" s="281" t="b">
        <f>AND(RMDF!EV771&gt;=0, RMDF!EV771&lt;=1-SUM(RMDF!Z771,RMDF!AG771,RMDF!AN771,RMDF!AU771,RMDF!BB771,RMDF!BI771,RMDF!BP771,RMDF!BW771,RMDF!CD771,RMDF!CK771,RMDF!CR771,RMDF!CY771,RMDF!DF771,RMDF!DM771,RMDF!DT771,RMDF!EA771,RMDF!EH771,RMDF!EO771), RMDF!EV771=ROUND(RMDF!EV771,4))</f>
        <v>1</v>
      </c>
      <c r="ET771" s="317">
        <f>RMDF!ET771</f>
        <v>0</v>
      </c>
      <c r="EU771" s="318" t="str">
        <f>IF(ET771=0,"",_xlfn.XLOOKUP(ET771,StatePicklist!$1:$1,StatePicklist!$3:$3,"NA",0))</f>
        <v/>
      </c>
      <c r="EV771" s="297" t="str">
        <f ca="1">IF(RMDF!EU771="", "", IF(ISNUMBER(MATCH(RMDF!EU771, INDIRECT(EU771), 0)), "OK", "Invalid"))</f>
        <v/>
      </c>
      <c r="EW771" s="281"/>
      <c r="EX771" s="281"/>
      <c r="EY771" s="281"/>
      <c r="EZ771" s="281" t="b">
        <f>AND(RMDF!FC771&gt;=0, RMDF!FC771&lt;=1-SUM(RMDF!Z771,RMDF!AG771,RMDF!AN771,RMDF!AU771,RMDF!BB771,RMDF!BI771,RMDF!BP771,RMDF!BW771,RMDF!CD771,RMDF!CK771,RMDF!CR771,RMDF!CY771,RMDF!DF771,RMDF!DM771,RMDF!DT771,RMDF!EA771,RMDF!EH771,RMDF!EO771,RMDF!EV771), RMDF!FC771=ROUND(RMDF!FC771,4))</f>
        <v>1</v>
      </c>
      <c r="FA771" s="317">
        <f>RMDF!FA771</f>
        <v>0</v>
      </c>
      <c r="FB771" s="318" t="str">
        <f>IF(FA771=0,"",_xlfn.XLOOKUP(FA771,StatePicklist!$1:$1,StatePicklist!$3:$3,"NA",0))</f>
        <v/>
      </c>
      <c r="FC771" s="297" t="str">
        <f ca="1">IF(RMDF!FB771="", "", IF(ISNUMBER(MATCH(RMDF!FB771, INDIRECT(FB771), 0)), "OK", "Invalid"))</f>
        <v/>
      </c>
    </row>
    <row r="772" spans="1:159" s="205" customFormat="1" ht="39.9" customHeight="1" x14ac:dyDescent="0.25">
      <c r="A772" s="206"/>
      <c r="B772" s="196"/>
      <c r="C772" s="197"/>
      <c r="D772" s="198"/>
      <c r="E772" s="199"/>
      <c r="F772" s="200"/>
      <c r="G772" s="201"/>
      <c r="H772" s="292"/>
      <c r="I772" s="305">
        <f>RMDF!I772</f>
        <v>0</v>
      </c>
      <c r="J772" s="305" t="str">
        <f>IF(I772=ProductCode!$B$30,"PDReclPost",IF(OR(I772=ProductCode!$C$30,I772=ProductCode!$E$30,I772=ProductCode!$G$30),"PDPreCon",IF(OR(I772=ProductCode!$D$30,I772=ProductCode!$F$30),"PDNotReclPost","")))</f>
        <v/>
      </c>
      <c r="K772" s="305" t="str">
        <f t="shared" si="42"/>
        <v/>
      </c>
      <c r="L772" s="289"/>
      <c r="M772" s="305" t="str">
        <f t="shared" si="42"/>
        <v/>
      </c>
      <c r="N772" s="289" t="b">
        <f>AND(RMDF!N772&gt;=0, RMDF!N772&lt;=1-RMDF!L772, RMDF!N772=ROUND(RMDF!N772,4))</f>
        <v>1</v>
      </c>
      <c r="O772" s="286" t="str">
        <f>IF(P772="","",IF(I772="","",IF(LEFT(I772,13)="Reclaimed pos",RawMaterialCode!$E$569,RawMaterialCode!$E$568)))</f>
        <v>Reclaimed pre-consumer mixed fibers (RM0578)</v>
      </c>
      <c r="P772" s="295">
        <f t="shared" si="43"/>
        <v>1</v>
      </c>
      <c r="Q772" s="202"/>
      <c r="R772" s="203"/>
      <c r="S772" s="204" t="str">
        <f t="shared" si="44"/>
        <v/>
      </c>
      <c r="T772" s="281"/>
      <c r="U772" s="281"/>
      <c r="V772" s="281"/>
      <c r="W772" s="281"/>
      <c r="X772" s="317">
        <f>RMDF!X772</f>
        <v>0</v>
      </c>
      <c r="Y772" s="318" t="str">
        <f>IF(X772=0,"",_xlfn.XLOOKUP(X772,StatePicklist!$1:$1,StatePicklist!$3:$3,"NA",0))</f>
        <v/>
      </c>
      <c r="Z772" s="297" t="str">
        <f ca="1">IF(RMDF!Y772="", "", IF(ISNUMBER(MATCH(RMDF!Y772, INDIRECT(Y772), 0)), "OK", "Invalid"))</f>
        <v/>
      </c>
      <c r="AA772" s="281"/>
      <c r="AB772" s="281"/>
      <c r="AC772" s="281"/>
      <c r="AD772" s="281" t="b">
        <f>AND(RMDF!AG772&gt;=0, RMDF!AG772&lt;=1-RMDF!Z772, RMDF!AG772=ROUND(RMDF!AG772,4))</f>
        <v>1</v>
      </c>
      <c r="AE772" s="317">
        <f>RMDF!AE772</f>
        <v>0</v>
      </c>
      <c r="AF772" s="318" t="str">
        <f>IF(AE772=0,"",_xlfn.XLOOKUP(AE772,StatePicklist!$1:$1,StatePicklist!$3:$3,"NA",0))</f>
        <v/>
      </c>
      <c r="AG772" s="297" t="str">
        <f ca="1">IF(RMDF!AF772="", "", IF(ISNUMBER(MATCH(RMDF!AF772, INDIRECT(AF772), 0)), "OK", "Invalid"))</f>
        <v/>
      </c>
      <c r="AH772" s="281"/>
      <c r="AI772" s="281"/>
      <c r="AJ772" s="281"/>
      <c r="AK772" s="281" t="b">
        <f>AND(RMDF!AN772&gt;=0, RMDF!AN772&lt;=1-SUM(RMDF!Z772,RMDF!AG772), RMDF!AN772=ROUND(RMDF!AN772,4))</f>
        <v>1</v>
      </c>
      <c r="AL772" s="317">
        <f>RMDF!AL772</f>
        <v>0</v>
      </c>
      <c r="AM772" s="318" t="str">
        <f>IF(AL772=0,"",_xlfn.XLOOKUP(AL772,StatePicklist!$1:$1,StatePicklist!$3:$3,"NA",0))</f>
        <v/>
      </c>
      <c r="AN772" s="297" t="str">
        <f ca="1">IF(RMDF!AM772="", "", IF(ISNUMBER(MATCH(RMDF!AM772, INDIRECT(AM772), 0)), "OK", "Invalid"))</f>
        <v/>
      </c>
      <c r="AO772" s="281"/>
      <c r="AP772" s="281"/>
      <c r="AQ772" s="281"/>
      <c r="AR772" s="281" t="b">
        <f>AND(RMDF!AU772&gt;=0, RMDF!AU772&lt;=1-SUM(RMDF!Z772,RMDF!AG772,RMDF!AN772), RMDF!AU772=ROUND(RMDF!AU772,4))</f>
        <v>1</v>
      </c>
      <c r="AS772" s="317">
        <f>RMDF!AS772</f>
        <v>0</v>
      </c>
      <c r="AT772" s="318" t="str">
        <f>IF(AS772=0,"",_xlfn.XLOOKUP(AS772,StatePicklist!$1:$1,StatePicklist!$3:$3,"NA",0))</f>
        <v/>
      </c>
      <c r="AU772" s="297" t="str">
        <f ca="1">IF(RMDF!AT772="", "", IF(ISNUMBER(MATCH(RMDF!AT772, INDIRECT(AT772), 0)), "OK", "Invalid"))</f>
        <v/>
      </c>
      <c r="AV772" s="281"/>
      <c r="AW772" s="281"/>
      <c r="AX772" s="281"/>
      <c r="AY772" s="281" t="b">
        <f>AND(RMDF!BB772&gt;=0, RMDF!BB772&lt;=1-SUM(RMDF!Z772,RMDF!AG772,RMDF!AN772,RMDF!AU772), RMDF!BB772=ROUND(RMDF!BB772,4))</f>
        <v>1</v>
      </c>
      <c r="AZ772" s="317">
        <f>RMDF!AZ772</f>
        <v>0</v>
      </c>
      <c r="BA772" s="318" t="str">
        <f>IF(AZ772=0,"",_xlfn.XLOOKUP(AZ772,StatePicklist!$1:$1,StatePicklist!$3:$3,"NA",0))</f>
        <v/>
      </c>
      <c r="BB772" s="297" t="str">
        <f ca="1">IF(RMDF!BA772="", "", IF(ISNUMBER(MATCH(RMDF!BA772, INDIRECT(BA772), 0)), "OK", "Invalid"))</f>
        <v/>
      </c>
      <c r="BC772" s="281"/>
      <c r="BD772" s="281"/>
      <c r="BE772" s="281"/>
      <c r="BF772" s="281" t="b">
        <f>AND(RMDF!BI772&gt;=0, RMDF!BI772&lt;=1-SUM(RMDF!Z772,RMDF!AG772,RMDF!AN772,RMDF!AU772,RMDF!BB772), RMDF!BI772=ROUND(RMDF!BI772,4))</f>
        <v>1</v>
      </c>
      <c r="BG772" s="317">
        <f>RMDF!BG772</f>
        <v>0</v>
      </c>
      <c r="BH772" s="318" t="str">
        <f>IF(BG772=0,"",_xlfn.XLOOKUP(BG772,StatePicklist!$1:$1,StatePicklist!$3:$3,"NA",0))</f>
        <v/>
      </c>
      <c r="BI772" s="297" t="str">
        <f ca="1">IF(RMDF!BH772="", "", IF(ISNUMBER(MATCH(RMDF!BH772, INDIRECT(BH772), 0)), "OK", "Invalid"))</f>
        <v/>
      </c>
      <c r="BJ772" s="281"/>
      <c r="BK772" s="281"/>
      <c r="BL772" s="281"/>
      <c r="BM772" s="281" t="b">
        <f>AND(RMDF!BP772&gt;=0, RMDF!BP772&lt;=1-SUM(RMDF!Z772,RMDF!AG772,RMDF!AN772,RMDF!AU772,RMDF!BB772,RMDF!BI772), RMDF!BP772=ROUND(RMDF!BP772,4))</f>
        <v>1</v>
      </c>
      <c r="BN772" s="317">
        <f>RMDF!BN772</f>
        <v>0</v>
      </c>
      <c r="BO772" s="318" t="str">
        <f>IF(BN772=0,"",_xlfn.XLOOKUP(BN772,StatePicklist!$1:$1,StatePicklist!$3:$3,"NA",0))</f>
        <v/>
      </c>
      <c r="BP772" s="297" t="str">
        <f ca="1">IF(RMDF!BO772="", "", IF(ISNUMBER(MATCH(RMDF!BO772, INDIRECT(BO772), 0)), "OK", "Invalid"))</f>
        <v/>
      </c>
      <c r="BQ772" s="281"/>
      <c r="BR772" s="281"/>
      <c r="BS772" s="281"/>
      <c r="BT772" s="281" t="b">
        <f>AND(RMDF!BW772&gt;=0, RMDF!BW772&lt;=1-SUM(RMDF!Z772,RMDF!AG772,RMDF!AN772,RMDF!AU772,RMDF!BB772,RMDF!BI772,RMDF!BP772), RMDF!BW772=ROUND(RMDF!BW772,4))</f>
        <v>1</v>
      </c>
      <c r="BU772" s="317">
        <f>RMDF!BU772</f>
        <v>0</v>
      </c>
      <c r="BV772" s="318" t="str">
        <f>IF(BU772=0,"",_xlfn.XLOOKUP(BU772,StatePicklist!$1:$1,StatePicklist!$3:$3,"NA",0))</f>
        <v/>
      </c>
      <c r="BW772" s="297" t="str">
        <f ca="1">IF(RMDF!BV772="", "", IF(ISNUMBER(MATCH(RMDF!BV772, INDIRECT(BV772), 0)), "OK", "Invalid"))</f>
        <v/>
      </c>
      <c r="BX772" s="281"/>
      <c r="BY772" s="281"/>
      <c r="BZ772" s="281"/>
      <c r="CA772" s="281" t="b">
        <f>AND(RMDF!CD772&gt;=0, RMDF!CD772&lt;=1-SUM(RMDF!Z772,RMDF!AG772,RMDF!AN772,RMDF!AU772,RMDF!BB772,RMDF!BI772,RMDF!BP772,RMDF!BW772), RMDF!CD772=ROUND(RMDF!CD772,4))</f>
        <v>1</v>
      </c>
      <c r="CB772" s="317">
        <f>RMDF!CB772</f>
        <v>0</v>
      </c>
      <c r="CC772" s="318" t="str">
        <f>IF(CB772=0,"",_xlfn.XLOOKUP(CB772,StatePicklist!$1:$1,StatePicklist!$3:$3,"NA",0))</f>
        <v/>
      </c>
      <c r="CD772" s="297" t="str">
        <f ca="1">IF(RMDF!CC772="", "", IF(ISNUMBER(MATCH(RMDF!CC772, INDIRECT(CC772), 0)), "OK", "Invalid"))</f>
        <v/>
      </c>
      <c r="CE772" s="281"/>
      <c r="CF772" s="281"/>
      <c r="CG772" s="281"/>
      <c r="CH772" s="281" t="b">
        <f>AND(RMDF!CK772&gt;=0, RMDF!CK772&lt;=1-SUM(RMDF!Z772,RMDF!AG772,RMDF!AN772,RMDF!AU772,RMDF!BB772,RMDF!BI772,RMDF!BP772,RMDF!BW772,RMDF!CD772), RMDF!CK772=ROUND(RMDF!CK772,4))</f>
        <v>1</v>
      </c>
      <c r="CI772" s="317">
        <f>RMDF!CI772</f>
        <v>0</v>
      </c>
      <c r="CJ772" s="318" t="str">
        <f>IF(CI772=0,"",_xlfn.XLOOKUP(CI772,StatePicklist!$1:$1,StatePicklist!$3:$3,"NA",0))</f>
        <v/>
      </c>
      <c r="CK772" s="297" t="str">
        <f ca="1">IF(RMDF!CJ772="", "", IF(ISNUMBER(MATCH(RMDF!CJ772, INDIRECT(CJ772), 0)), "OK", "Invalid"))</f>
        <v/>
      </c>
      <c r="CL772" s="281"/>
      <c r="CM772" s="281"/>
      <c r="CN772" s="281"/>
      <c r="CO772" s="281" t="b">
        <f>AND(RMDF!CR772&gt;=0, RMDF!CR772&lt;=1-SUM(RMDF!Z772,RMDF!AG772,RMDF!AN772,RMDF!AU772,RMDF!BB772,RMDF!BI772,RMDF!BP772,RMDF!BW772,RMDF!CD772,RMDF!CK772), RMDF!CR772=ROUND(RMDF!CR772,4))</f>
        <v>1</v>
      </c>
      <c r="CP772" s="317">
        <f>RMDF!CP772</f>
        <v>0</v>
      </c>
      <c r="CQ772" s="318" t="str">
        <f>IF(CP772=0,"",_xlfn.XLOOKUP(CP772,StatePicklist!$1:$1,StatePicklist!$3:$3,"NA",0))</f>
        <v/>
      </c>
      <c r="CR772" s="297" t="str">
        <f ca="1">IF(RMDF!CQ772="", "", IF(ISNUMBER(MATCH(RMDF!CQ772, INDIRECT(CQ772), 0)), "OK", "Invalid"))</f>
        <v/>
      </c>
      <c r="CS772" s="281"/>
      <c r="CT772" s="281"/>
      <c r="CU772" s="281"/>
      <c r="CV772" s="281" t="b">
        <f>AND(RMDF!CY772&gt;=0, RMDF!CY772&lt;=1-SUM(RMDF!Z772,RMDF!AG772,RMDF!AN772,RMDF!AU772,RMDF!BB772,RMDF!BI772,RMDF!BP772,RMDF!BW772,RMDF!CD772,RMDF!CK772,RMDF!CR772), RMDF!CY772=ROUND(RMDF!CY772,4))</f>
        <v>1</v>
      </c>
      <c r="CW772" s="317">
        <f>RMDF!CW772</f>
        <v>0</v>
      </c>
      <c r="CX772" s="318" t="str">
        <f>IF(CW772=0,"",_xlfn.XLOOKUP(CW772,StatePicklist!$1:$1,StatePicklist!$3:$3,"NA",0))</f>
        <v/>
      </c>
      <c r="CY772" s="297" t="str">
        <f ca="1">IF(RMDF!CX772="", "", IF(ISNUMBER(MATCH(RMDF!CX772, INDIRECT(CX772), 0)), "OK", "Invalid"))</f>
        <v/>
      </c>
      <c r="CZ772" s="281"/>
      <c r="DA772" s="281"/>
      <c r="DB772" s="281"/>
      <c r="DC772" s="281" t="b">
        <f>AND(RMDF!DF772&gt;=0, RMDF!DF772&lt;=1-SUM(RMDF!Z772,RMDF!AG772,RMDF!AN772,RMDF!AU772,RMDF!BB772,RMDF!BI772,RMDF!BP772,RMDF!BW772,RMDF!CD772,RMDF!CK772,RMDF!CR772,RMDF!CY772), RMDF!DF772=ROUND(RMDF!DF772,4))</f>
        <v>1</v>
      </c>
      <c r="DD772" s="317">
        <f>RMDF!DD772</f>
        <v>0</v>
      </c>
      <c r="DE772" s="318" t="str">
        <f>IF(DD772=0,"",_xlfn.XLOOKUP(DD772,StatePicklist!$1:$1,StatePicklist!$3:$3,"NA",0))</f>
        <v/>
      </c>
      <c r="DF772" s="297" t="str">
        <f ca="1">IF(RMDF!DE772="", "", IF(ISNUMBER(MATCH(RMDF!DE772, INDIRECT(DE772), 0)), "OK", "Invalid"))</f>
        <v/>
      </c>
      <c r="DG772" s="281"/>
      <c r="DH772" s="281"/>
      <c r="DI772" s="281"/>
      <c r="DJ772" s="281" t="b">
        <f>AND(RMDF!DM772&gt;=0, RMDF!DM772&lt;=1-SUM(RMDF!Z772,RMDF!AG772,RMDF!AN772,RMDF!AU772,RMDF!BB772,RMDF!BI772,RMDF!BP772,RMDF!BW772,RMDF!CD772,RMDF!CK772,RMDF!CR772,RMDF!CY772,RMDF!DF772), RMDF!DM772=ROUND(RMDF!DM772,4))</f>
        <v>1</v>
      </c>
      <c r="DK772" s="317">
        <f>RMDF!DK772</f>
        <v>0</v>
      </c>
      <c r="DL772" s="318" t="str">
        <f>IF(DK772=0,"",_xlfn.XLOOKUP(DK772,StatePicklist!$1:$1,StatePicklist!$3:$3,"NA",0))</f>
        <v/>
      </c>
      <c r="DM772" s="297" t="str">
        <f ca="1">IF(RMDF!DL772="", "", IF(ISNUMBER(MATCH(RMDF!DL772, INDIRECT(DL772), 0)), "OK", "Invalid"))</f>
        <v/>
      </c>
      <c r="DN772" s="281"/>
      <c r="DO772" s="281"/>
      <c r="DP772" s="281"/>
      <c r="DQ772" s="281" t="b">
        <f>AND(RMDF!DT772&gt;=0, RMDF!DT772&lt;=1-SUM(RMDF!Z772,RMDF!AG772,RMDF!AN772,RMDF!AU772,RMDF!BB772,RMDF!BI772,RMDF!BP772,RMDF!BW772,RMDF!CD772,RMDF!CK772,RMDF!CR772,RMDF!CY772,RMDF!DF772,RMDF!DM772), RMDF!DT772=ROUND(RMDF!DT772,4))</f>
        <v>1</v>
      </c>
      <c r="DR772" s="317">
        <f>RMDF!DR772</f>
        <v>0</v>
      </c>
      <c r="DS772" s="318" t="str">
        <f>IF(DR772=0,"",_xlfn.XLOOKUP(DR772,StatePicklist!$1:$1,StatePicklist!$3:$3,"NA",0))</f>
        <v/>
      </c>
      <c r="DT772" s="297" t="str">
        <f ca="1">IF(RMDF!DS772="", "", IF(ISNUMBER(MATCH(RMDF!DS772, INDIRECT(DS772), 0)), "OK", "Invalid"))</f>
        <v/>
      </c>
      <c r="DU772" s="281"/>
      <c r="DV772" s="281"/>
      <c r="DW772" s="281"/>
      <c r="DX772" s="281" t="b">
        <f>AND(RMDF!EA772&gt;=0, RMDF!EA772&lt;=1-SUM(RMDF!Z772,RMDF!AG772,RMDF!AN772,RMDF!AU772,RMDF!BB772,RMDF!BI772,RMDF!BP772,RMDF!BW772,RMDF!CD772,RMDF!CK772,RMDF!CR772,RMDF!CY772,RMDF!DF772,RMDF!DM772,RMDF!DT772), RMDF!EA772=ROUND(RMDF!EA772,4))</f>
        <v>1</v>
      </c>
      <c r="DY772" s="317">
        <f>RMDF!DY772</f>
        <v>0</v>
      </c>
      <c r="DZ772" s="318" t="str">
        <f>IF(DY772=0,"",_xlfn.XLOOKUP(DY772,StatePicklist!$1:$1,StatePicklist!$3:$3,"NA",0))</f>
        <v/>
      </c>
      <c r="EA772" s="297" t="str">
        <f ca="1">IF(RMDF!DZ772="", "", IF(ISNUMBER(MATCH(RMDF!DZ772, INDIRECT(DZ772), 0)), "OK", "Invalid"))</f>
        <v/>
      </c>
      <c r="EB772" s="281"/>
      <c r="EC772" s="281"/>
      <c r="ED772" s="281"/>
      <c r="EE772" s="281" t="b">
        <f>AND(RMDF!EH772&gt;=0, RMDF!EH772&lt;=1-SUM(RMDF!Z772,RMDF!AG772,RMDF!AN772,RMDF!AU772,RMDF!BB772,RMDF!BI772,RMDF!BP772,RMDF!BW772,RMDF!CD772,RMDF!CK772,RMDF!CR772,RMDF!CY772,RMDF!DF772,RMDF!DM772,RMDF!DT772,RMDF!EA772), RMDF!EH772=ROUND(RMDF!EH772,4))</f>
        <v>1</v>
      </c>
      <c r="EF772" s="317">
        <f>RMDF!EF772</f>
        <v>0</v>
      </c>
      <c r="EG772" s="318" t="str">
        <f>IF(EF772=0,"",_xlfn.XLOOKUP(EF772,StatePicklist!$1:$1,StatePicklist!$3:$3,"NA",0))</f>
        <v/>
      </c>
      <c r="EH772" s="297" t="str">
        <f ca="1">IF(RMDF!EG772="", "", IF(ISNUMBER(MATCH(RMDF!EG772, INDIRECT(EG772), 0)), "OK", "Invalid"))</f>
        <v/>
      </c>
      <c r="EI772" s="281"/>
      <c r="EJ772" s="281"/>
      <c r="EK772" s="281"/>
      <c r="EL772" s="281" t="b">
        <f>AND(RMDF!EO772&gt;=0, RMDF!EO772&lt;=1-SUM(RMDF!Z772,RMDF!AG772,RMDF!AN772,RMDF!AU772,RMDF!BB772,RMDF!BI772,RMDF!BP772,RMDF!BW772,RMDF!CD772,RMDF!CK772,RMDF!CR772,RMDF!CY772,RMDF!DF772,RMDF!DM772,RMDF!DT772,RMDF!EA772,RMDF!EH772), RMDF!EO772=ROUND(RMDF!EO772,4))</f>
        <v>1</v>
      </c>
      <c r="EM772" s="317">
        <f>RMDF!EM772</f>
        <v>0</v>
      </c>
      <c r="EN772" s="318" t="str">
        <f>IF(EM772=0,"",_xlfn.XLOOKUP(EM772,StatePicklist!$1:$1,StatePicklist!$3:$3,"NA",0))</f>
        <v/>
      </c>
      <c r="EO772" s="297" t="str">
        <f ca="1">IF(RMDF!EN772="", "", IF(ISNUMBER(MATCH(RMDF!EN772, INDIRECT(EN772), 0)), "OK", "Invalid"))</f>
        <v/>
      </c>
      <c r="EP772" s="281"/>
      <c r="EQ772" s="281"/>
      <c r="ER772" s="281"/>
      <c r="ES772" s="281" t="b">
        <f>AND(RMDF!EV772&gt;=0, RMDF!EV772&lt;=1-SUM(RMDF!Z772,RMDF!AG772,RMDF!AN772,RMDF!AU772,RMDF!BB772,RMDF!BI772,RMDF!BP772,RMDF!BW772,RMDF!CD772,RMDF!CK772,RMDF!CR772,RMDF!CY772,RMDF!DF772,RMDF!DM772,RMDF!DT772,RMDF!EA772,RMDF!EH772,RMDF!EO772), RMDF!EV772=ROUND(RMDF!EV772,4))</f>
        <v>1</v>
      </c>
      <c r="ET772" s="317">
        <f>RMDF!ET772</f>
        <v>0</v>
      </c>
      <c r="EU772" s="318" t="str">
        <f>IF(ET772=0,"",_xlfn.XLOOKUP(ET772,StatePicklist!$1:$1,StatePicklist!$3:$3,"NA",0))</f>
        <v/>
      </c>
      <c r="EV772" s="297" t="str">
        <f ca="1">IF(RMDF!EU772="", "", IF(ISNUMBER(MATCH(RMDF!EU772, INDIRECT(EU772), 0)), "OK", "Invalid"))</f>
        <v/>
      </c>
      <c r="EW772" s="281"/>
      <c r="EX772" s="281"/>
      <c r="EY772" s="281"/>
      <c r="EZ772" s="281" t="b">
        <f>AND(RMDF!FC772&gt;=0, RMDF!FC772&lt;=1-SUM(RMDF!Z772,RMDF!AG772,RMDF!AN772,RMDF!AU772,RMDF!BB772,RMDF!BI772,RMDF!BP772,RMDF!BW772,RMDF!CD772,RMDF!CK772,RMDF!CR772,RMDF!CY772,RMDF!DF772,RMDF!DM772,RMDF!DT772,RMDF!EA772,RMDF!EH772,RMDF!EO772,RMDF!EV772), RMDF!FC772=ROUND(RMDF!FC772,4))</f>
        <v>1</v>
      </c>
      <c r="FA772" s="317">
        <f>RMDF!FA772</f>
        <v>0</v>
      </c>
      <c r="FB772" s="318" t="str">
        <f>IF(FA772=0,"",_xlfn.XLOOKUP(FA772,StatePicklist!$1:$1,StatePicklist!$3:$3,"NA",0))</f>
        <v/>
      </c>
      <c r="FC772" s="297" t="str">
        <f ca="1">IF(RMDF!FB772="", "", IF(ISNUMBER(MATCH(RMDF!FB772, INDIRECT(FB772), 0)), "OK", "Invalid"))</f>
        <v/>
      </c>
    </row>
    <row r="773" spans="1:159" s="205" customFormat="1" ht="39.9" customHeight="1" x14ac:dyDescent="0.25">
      <c r="A773" s="206"/>
      <c r="B773" s="196"/>
      <c r="C773" s="197"/>
      <c r="D773" s="198"/>
      <c r="E773" s="199"/>
      <c r="F773" s="200"/>
      <c r="G773" s="201"/>
      <c r="H773" s="292"/>
      <c r="I773" s="305">
        <f>RMDF!I773</f>
        <v>0</v>
      </c>
      <c r="J773" s="305" t="str">
        <f>IF(I773=ProductCode!$B$30,"PDReclPost",IF(OR(I773=ProductCode!$C$30,I773=ProductCode!$E$30,I773=ProductCode!$G$30),"PDPreCon",IF(OR(I773=ProductCode!$D$30,I773=ProductCode!$F$30),"PDNotReclPost","")))</f>
        <v/>
      </c>
      <c r="K773" s="305" t="str">
        <f t="shared" si="42"/>
        <v/>
      </c>
      <c r="L773" s="289"/>
      <c r="M773" s="305" t="str">
        <f t="shared" si="42"/>
        <v/>
      </c>
      <c r="N773" s="289" t="b">
        <f>AND(RMDF!N773&gt;=0, RMDF!N773&lt;=1-RMDF!L773, RMDF!N773=ROUND(RMDF!N773,4))</f>
        <v>1</v>
      </c>
      <c r="O773" s="286" t="str">
        <f>IF(P773="","",IF(I773="","",IF(LEFT(I773,13)="Reclaimed pos",RawMaterialCode!$E$569,RawMaterialCode!$E$568)))</f>
        <v>Reclaimed pre-consumer mixed fibers (RM0578)</v>
      </c>
      <c r="P773" s="295">
        <f t="shared" si="43"/>
        <v>1</v>
      </c>
      <c r="Q773" s="202"/>
      <c r="R773" s="203"/>
      <c r="S773" s="204" t="str">
        <f t="shared" si="44"/>
        <v/>
      </c>
      <c r="T773" s="281"/>
      <c r="U773" s="281"/>
      <c r="V773" s="281"/>
      <c r="W773" s="281"/>
      <c r="X773" s="317">
        <f>RMDF!X773</f>
        <v>0</v>
      </c>
      <c r="Y773" s="318" t="str">
        <f>IF(X773=0,"",_xlfn.XLOOKUP(X773,StatePicklist!$1:$1,StatePicklist!$3:$3,"NA",0))</f>
        <v/>
      </c>
      <c r="Z773" s="297" t="str">
        <f ca="1">IF(RMDF!Y773="", "", IF(ISNUMBER(MATCH(RMDF!Y773, INDIRECT(Y773), 0)), "OK", "Invalid"))</f>
        <v/>
      </c>
      <c r="AA773" s="281"/>
      <c r="AB773" s="281"/>
      <c r="AC773" s="281"/>
      <c r="AD773" s="281" t="b">
        <f>AND(RMDF!AG773&gt;=0, RMDF!AG773&lt;=1-RMDF!Z773, RMDF!AG773=ROUND(RMDF!AG773,4))</f>
        <v>1</v>
      </c>
      <c r="AE773" s="317">
        <f>RMDF!AE773</f>
        <v>0</v>
      </c>
      <c r="AF773" s="318" t="str">
        <f>IF(AE773=0,"",_xlfn.XLOOKUP(AE773,StatePicklist!$1:$1,StatePicklist!$3:$3,"NA",0))</f>
        <v/>
      </c>
      <c r="AG773" s="297" t="str">
        <f ca="1">IF(RMDF!AF773="", "", IF(ISNUMBER(MATCH(RMDF!AF773, INDIRECT(AF773), 0)), "OK", "Invalid"))</f>
        <v/>
      </c>
      <c r="AH773" s="281"/>
      <c r="AI773" s="281"/>
      <c r="AJ773" s="281"/>
      <c r="AK773" s="281" t="b">
        <f>AND(RMDF!AN773&gt;=0, RMDF!AN773&lt;=1-SUM(RMDF!Z773,RMDF!AG773), RMDF!AN773=ROUND(RMDF!AN773,4))</f>
        <v>1</v>
      </c>
      <c r="AL773" s="317">
        <f>RMDF!AL773</f>
        <v>0</v>
      </c>
      <c r="AM773" s="318" t="str">
        <f>IF(AL773=0,"",_xlfn.XLOOKUP(AL773,StatePicklist!$1:$1,StatePicklist!$3:$3,"NA",0))</f>
        <v/>
      </c>
      <c r="AN773" s="297" t="str">
        <f ca="1">IF(RMDF!AM773="", "", IF(ISNUMBER(MATCH(RMDF!AM773, INDIRECT(AM773), 0)), "OK", "Invalid"))</f>
        <v/>
      </c>
      <c r="AO773" s="281"/>
      <c r="AP773" s="281"/>
      <c r="AQ773" s="281"/>
      <c r="AR773" s="281" t="b">
        <f>AND(RMDF!AU773&gt;=0, RMDF!AU773&lt;=1-SUM(RMDF!Z773,RMDF!AG773,RMDF!AN773), RMDF!AU773=ROUND(RMDF!AU773,4))</f>
        <v>1</v>
      </c>
      <c r="AS773" s="317">
        <f>RMDF!AS773</f>
        <v>0</v>
      </c>
      <c r="AT773" s="318" t="str">
        <f>IF(AS773=0,"",_xlfn.XLOOKUP(AS773,StatePicklist!$1:$1,StatePicklist!$3:$3,"NA",0))</f>
        <v/>
      </c>
      <c r="AU773" s="297" t="str">
        <f ca="1">IF(RMDF!AT773="", "", IF(ISNUMBER(MATCH(RMDF!AT773, INDIRECT(AT773), 0)), "OK", "Invalid"))</f>
        <v/>
      </c>
      <c r="AV773" s="281"/>
      <c r="AW773" s="281"/>
      <c r="AX773" s="281"/>
      <c r="AY773" s="281" t="b">
        <f>AND(RMDF!BB773&gt;=0, RMDF!BB773&lt;=1-SUM(RMDF!Z773,RMDF!AG773,RMDF!AN773,RMDF!AU773), RMDF!BB773=ROUND(RMDF!BB773,4))</f>
        <v>1</v>
      </c>
      <c r="AZ773" s="317">
        <f>RMDF!AZ773</f>
        <v>0</v>
      </c>
      <c r="BA773" s="318" t="str">
        <f>IF(AZ773=0,"",_xlfn.XLOOKUP(AZ773,StatePicklist!$1:$1,StatePicklist!$3:$3,"NA",0))</f>
        <v/>
      </c>
      <c r="BB773" s="297" t="str">
        <f ca="1">IF(RMDF!BA773="", "", IF(ISNUMBER(MATCH(RMDF!BA773, INDIRECT(BA773), 0)), "OK", "Invalid"))</f>
        <v/>
      </c>
      <c r="BC773" s="281"/>
      <c r="BD773" s="281"/>
      <c r="BE773" s="281"/>
      <c r="BF773" s="281" t="b">
        <f>AND(RMDF!BI773&gt;=0, RMDF!BI773&lt;=1-SUM(RMDF!Z773,RMDF!AG773,RMDF!AN773,RMDF!AU773,RMDF!BB773), RMDF!BI773=ROUND(RMDF!BI773,4))</f>
        <v>1</v>
      </c>
      <c r="BG773" s="317">
        <f>RMDF!BG773</f>
        <v>0</v>
      </c>
      <c r="BH773" s="318" t="str">
        <f>IF(BG773=0,"",_xlfn.XLOOKUP(BG773,StatePicklist!$1:$1,StatePicklist!$3:$3,"NA",0))</f>
        <v/>
      </c>
      <c r="BI773" s="297" t="str">
        <f ca="1">IF(RMDF!BH773="", "", IF(ISNUMBER(MATCH(RMDF!BH773, INDIRECT(BH773), 0)), "OK", "Invalid"))</f>
        <v/>
      </c>
      <c r="BJ773" s="281"/>
      <c r="BK773" s="281"/>
      <c r="BL773" s="281"/>
      <c r="BM773" s="281" t="b">
        <f>AND(RMDF!BP773&gt;=0, RMDF!BP773&lt;=1-SUM(RMDF!Z773,RMDF!AG773,RMDF!AN773,RMDF!AU773,RMDF!BB773,RMDF!BI773), RMDF!BP773=ROUND(RMDF!BP773,4))</f>
        <v>1</v>
      </c>
      <c r="BN773" s="317">
        <f>RMDF!BN773</f>
        <v>0</v>
      </c>
      <c r="BO773" s="318" t="str">
        <f>IF(BN773=0,"",_xlfn.XLOOKUP(BN773,StatePicklist!$1:$1,StatePicklist!$3:$3,"NA",0))</f>
        <v/>
      </c>
      <c r="BP773" s="297" t="str">
        <f ca="1">IF(RMDF!BO773="", "", IF(ISNUMBER(MATCH(RMDF!BO773, INDIRECT(BO773), 0)), "OK", "Invalid"))</f>
        <v/>
      </c>
      <c r="BQ773" s="281"/>
      <c r="BR773" s="281"/>
      <c r="BS773" s="281"/>
      <c r="BT773" s="281" t="b">
        <f>AND(RMDF!BW773&gt;=0, RMDF!BW773&lt;=1-SUM(RMDF!Z773,RMDF!AG773,RMDF!AN773,RMDF!AU773,RMDF!BB773,RMDF!BI773,RMDF!BP773), RMDF!BW773=ROUND(RMDF!BW773,4))</f>
        <v>1</v>
      </c>
      <c r="BU773" s="317">
        <f>RMDF!BU773</f>
        <v>0</v>
      </c>
      <c r="BV773" s="318" t="str">
        <f>IF(BU773=0,"",_xlfn.XLOOKUP(BU773,StatePicklist!$1:$1,StatePicklist!$3:$3,"NA",0))</f>
        <v/>
      </c>
      <c r="BW773" s="297" t="str">
        <f ca="1">IF(RMDF!BV773="", "", IF(ISNUMBER(MATCH(RMDF!BV773, INDIRECT(BV773), 0)), "OK", "Invalid"))</f>
        <v/>
      </c>
      <c r="BX773" s="281"/>
      <c r="BY773" s="281"/>
      <c r="BZ773" s="281"/>
      <c r="CA773" s="281" t="b">
        <f>AND(RMDF!CD773&gt;=0, RMDF!CD773&lt;=1-SUM(RMDF!Z773,RMDF!AG773,RMDF!AN773,RMDF!AU773,RMDF!BB773,RMDF!BI773,RMDF!BP773,RMDF!BW773), RMDF!CD773=ROUND(RMDF!CD773,4))</f>
        <v>1</v>
      </c>
      <c r="CB773" s="317">
        <f>RMDF!CB773</f>
        <v>0</v>
      </c>
      <c r="CC773" s="318" t="str">
        <f>IF(CB773=0,"",_xlfn.XLOOKUP(CB773,StatePicklist!$1:$1,StatePicklist!$3:$3,"NA",0))</f>
        <v/>
      </c>
      <c r="CD773" s="297" t="str">
        <f ca="1">IF(RMDF!CC773="", "", IF(ISNUMBER(MATCH(RMDF!CC773, INDIRECT(CC773), 0)), "OK", "Invalid"))</f>
        <v/>
      </c>
      <c r="CE773" s="281"/>
      <c r="CF773" s="281"/>
      <c r="CG773" s="281"/>
      <c r="CH773" s="281" t="b">
        <f>AND(RMDF!CK773&gt;=0, RMDF!CK773&lt;=1-SUM(RMDF!Z773,RMDF!AG773,RMDF!AN773,RMDF!AU773,RMDF!BB773,RMDF!BI773,RMDF!BP773,RMDF!BW773,RMDF!CD773), RMDF!CK773=ROUND(RMDF!CK773,4))</f>
        <v>1</v>
      </c>
      <c r="CI773" s="317">
        <f>RMDF!CI773</f>
        <v>0</v>
      </c>
      <c r="CJ773" s="318" t="str">
        <f>IF(CI773=0,"",_xlfn.XLOOKUP(CI773,StatePicklist!$1:$1,StatePicklist!$3:$3,"NA",0))</f>
        <v/>
      </c>
      <c r="CK773" s="297" t="str">
        <f ca="1">IF(RMDF!CJ773="", "", IF(ISNUMBER(MATCH(RMDF!CJ773, INDIRECT(CJ773), 0)), "OK", "Invalid"))</f>
        <v/>
      </c>
      <c r="CL773" s="281"/>
      <c r="CM773" s="281"/>
      <c r="CN773" s="281"/>
      <c r="CO773" s="281" t="b">
        <f>AND(RMDF!CR773&gt;=0, RMDF!CR773&lt;=1-SUM(RMDF!Z773,RMDF!AG773,RMDF!AN773,RMDF!AU773,RMDF!BB773,RMDF!BI773,RMDF!BP773,RMDF!BW773,RMDF!CD773,RMDF!CK773), RMDF!CR773=ROUND(RMDF!CR773,4))</f>
        <v>1</v>
      </c>
      <c r="CP773" s="317">
        <f>RMDF!CP773</f>
        <v>0</v>
      </c>
      <c r="CQ773" s="318" t="str">
        <f>IF(CP773=0,"",_xlfn.XLOOKUP(CP773,StatePicklist!$1:$1,StatePicklist!$3:$3,"NA",0))</f>
        <v/>
      </c>
      <c r="CR773" s="297" t="str">
        <f ca="1">IF(RMDF!CQ773="", "", IF(ISNUMBER(MATCH(RMDF!CQ773, INDIRECT(CQ773), 0)), "OK", "Invalid"))</f>
        <v/>
      </c>
      <c r="CS773" s="281"/>
      <c r="CT773" s="281"/>
      <c r="CU773" s="281"/>
      <c r="CV773" s="281" t="b">
        <f>AND(RMDF!CY773&gt;=0, RMDF!CY773&lt;=1-SUM(RMDF!Z773,RMDF!AG773,RMDF!AN773,RMDF!AU773,RMDF!BB773,RMDF!BI773,RMDF!BP773,RMDF!BW773,RMDF!CD773,RMDF!CK773,RMDF!CR773), RMDF!CY773=ROUND(RMDF!CY773,4))</f>
        <v>1</v>
      </c>
      <c r="CW773" s="317">
        <f>RMDF!CW773</f>
        <v>0</v>
      </c>
      <c r="CX773" s="318" t="str">
        <f>IF(CW773=0,"",_xlfn.XLOOKUP(CW773,StatePicklist!$1:$1,StatePicklist!$3:$3,"NA",0))</f>
        <v/>
      </c>
      <c r="CY773" s="297" t="str">
        <f ca="1">IF(RMDF!CX773="", "", IF(ISNUMBER(MATCH(RMDF!CX773, INDIRECT(CX773), 0)), "OK", "Invalid"))</f>
        <v/>
      </c>
      <c r="CZ773" s="281"/>
      <c r="DA773" s="281"/>
      <c r="DB773" s="281"/>
      <c r="DC773" s="281" t="b">
        <f>AND(RMDF!DF773&gt;=0, RMDF!DF773&lt;=1-SUM(RMDF!Z773,RMDF!AG773,RMDF!AN773,RMDF!AU773,RMDF!BB773,RMDF!BI773,RMDF!BP773,RMDF!BW773,RMDF!CD773,RMDF!CK773,RMDF!CR773,RMDF!CY773), RMDF!DF773=ROUND(RMDF!DF773,4))</f>
        <v>1</v>
      </c>
      <c r="DD773" s="317">
        <f>RMDF!DD773</f>
        <v>0</v>
      </c>
      <c r="DE773" s="318" t="str">
        <f>IF(DD773=0,"",_xlfn.XLOOKUP(DD773,StatePicklist!$1:$1,StatePicklist!$3:$3,"NA",0))</f>
        <v/>
      </c>
      <c r="DF773" s="297" t="str">
        <f ca="1">IF(RMDF!DE773="", "", IF(ISNUMBER(MATCH(RMDF!DE773, INDIRECT(DE773), 0)), "OK", "Invalid"))</f>
        <v/>
      </c>
      <c r="DG773" s="281"/>
      <c r="DH773" s="281"/>
      <c r="DI773" s="281"/>
      <c r="DJ773" s="281" t="b">
        <f>AND(RMDF!DM773&gt;=0, RMDF!DM773&lt;=1-SUM(RMDF!Z773,RMDF!AG773,RMDF!AN773,RMDF!AU773,RMDF!BB773,RMDF!BI773,RMDF!BP773,RMDF!BW773,RMDF!CD773,RMDF!CK773,RMDF!CR773,RMDF!CY773,RMDF!DF773), RMDF!DM773=ROUND(RMDF!DM773,4))</f>
        <v>1</v>
      </c>
      <c r="DK773" s="317">
        <f>RMDF!DK773</f>
        <v>0</v>
      </c>
      <c r="DL773" s="318" t="str">
        <f>IF(DK773=0,"",_xlfn.XLOOKUP(DK773,StatePicklist!$1:$1,StatePicklist!$3:$3,"NA",0))</f>
        <v/>
      </c>
      <c r="DM773" s="297" t="str">
        <f ca="1">IF(RMDF!DL773="", "", IF(ISNUMBER(MATCH(RMDF!DL773, INDIRECT(DL773), 0)), "OK", "Invalid"))</f>
        <v/>
      </c>
      <c r="DN773" s="281"/>
      <c r="DO773" s="281"/>
      <c r="DP773" s="281"/>
      <c r="DQ773" s="281" t="b">
        <f>AND(RMDF!DT773&gt;=0, RMDF!DT773&lt;=1-SUM(RMDF!Z773,RMDF!AG773,RMDF!AN773,RMDF!AU773,RMDF!BB773,RMDF!BI773,RMDF!BP773,RMDF!BW773,RMDF!CD773,RMDF!CK773,RMDF!CR773,RMDF!CY773,RMDF!DF773,RMDF!DM773), RMDF!DT773=ROUND(RMDF!DT773,4))</f>
        <v>1</v>
      </c>
      <c r="DR773" s="317">
        <f>RMDF!DR773</f>
        <v>0</v>
      </c>
      <c r="DS773" s="318" t="str">
        <f>IF(DR773=0,"",_xlfn.XLOOKUP(DR773,StatePicklist!$1:$1,StatePicklist!$3:$3,"NA",0))</f>
        <v/>
      </c>
      <c r="DT773" s="297" t="str">
        <f ca="1">IF(RMDF!DS773="", "", IF(ISNUMBER(MATCH(RMDF!DS773, INDIRECT(DS773), 0)), "OK", "Invalid"))</f>
        <v/>
      </c>
      <c r="DU773" s="281"/>
      <c r="DV773" s="281"/>
      <c r="DW773" s="281"/>
      <c r="DX773" s="281" t="b">
        <f>AND(RMDF!EA773&gt;=0, RMDF!EA773&lt;=1-SUM(RMDF!Z773,RMDF!AG773,RMDF!AN773,RMDF!AU773,RMDF!BB773,RMDF!BI773,RMDF!BP773,RMDF!BW773,RMDF!CD773,RMDF!CK773,RMDF!CR773,RMDF!CY773,RMDF!DF773,RMDF!DM773,RMDF!DT773), RMDF!EA773=ROUND(RMDF!EA773,4))</f>
        <v>1</v>
      </c>
      <c r="DY773" s="317">
        <f>RMDF!DY773</f>
        <v>0</v>
      </c>
      <c r="DZ773" s="318" t="str">
        <f>IF(DY773=0,"",_xlfn.XLOOKUP(DY773,StatePicklist!$1:$1,StatePicklist!$3:$3,"NA",0))</f>
        <v/>
      </c>
      <c r="EA773" s="297" t="str">
        <f ca="1">IF(RMDF!DZ773="", "", IF(ISNUMBER(MATCH(RMDF!DZ773, INDIRECT(DZ773), 0)), "OK", "Invalid"))</f>
        <v/>
      </c>
      <c r="EB773" s="281"/>
      <c r="EC773" s="281"/>
      <c r="ED773" s="281"/>
      <c r="EE773" s="281" t="b">
        <f>AND(RMDF!EH773&gt;=0, RMDF!EH773&lt;=1-SUM(RMDF!Z773,RMDF!AG773,RMDF!AN773,RMDF!AU773,RMDF!BB773,RMDF!BI773,RMDF!BP773,RMDF!BW773,RMDF!CD773,RMDF!CK773,RMDF!CR773,RMDF!CY773,RMDF!DF773,RMDF!DM773,RMDF!DT773,RMDF!EA773), RMDF!EH773=ROUND(RMDF!EH773,4))</f>
        <v>1</v>
      </c>
      <c r="EF773" s="317">
        <f>RMDF!EF773</f>
        <v>0</v>
      </c>
      <c r="EG773" s="318" t="str">
        <f>IF(EF773=0,"",_xlfn.XLOOKUP(EF773,StatePicklist!$1:$1,StatePicklist!$3:$3,"NA",0))</f>
        <v/>
      </c>
      <c r="EH773" s="297" t="str">
        <f ca="1">IF(RMDF!EG773="", "", IF(ISNUMBER(MATCH(RMDF!EG773, INDIRECT(EG773), 0)), "OK", "Invalid"))</f>
        <v/>
      </c>
      <c r="EI773" s="281"/>
      <c r="EJ773" s="281"/>
      <c r="EK773" s="281"/>
      <c r="EL773" s="281" t="b">
        <f>AND(RMDF!EO773&gt;=0, RMDF!EO773&lt;=1-SUM(RMDF!Z773,RMDF!AG773,RMDF!AN773,RMDF!AU773,RMDF!BB773,RMDF!BI773,RMDF!BP773,RMDF!BW773,RMDF!CD773,RMDF!CK773,RMDF!CR773,RMDF!CY773,RMDF!DF773,RMDF!DM773,RMDF!DT773,RMDF!EA773,RMDF!EH773), RMDF!EO773=ROUND(RMDF!EO773,4))</f>
        <v>1</v>
      </c>
      <c r="EM773" s="317">
        <f>RMDF!EM773</f>
        <v>0</v>
      </c>
      <c r="EN773" s="318" t="str">
        <f>IF(EM773=0,"",_xlfn.XLOOKUP(EM773,StatePicklist!$1:$1,StatePicklist!$3:$3,"NA",0))</f>
        <v/>
      </c>
      <c r="EO773" s="297" t="str">
        <f ca="1">IF(RMDF!EN773="", "", IF(ISNUMBER(MATCH(RMDF!EN773, INDIRECT(EN773), 0)), "OK", "Invalid"))</f>
        <v/>
      </c>
      <c r="EP773" s="281"/>
      <c r="EQ773" s="281"/>
      <c r="ER773" s="281"/>
      <c r="ES773" s="281" t="b">
        <f>AND(RMDF!EV773&gt;=0, RMDF!EV773&lt;=1-SUM(RMDF!Z773,RMDF!AG773,RMDF!AN773,RMDF!AU773,RMDF!BB773,RMDF!BI773,RMDF!BP773,RMDF!BW773,RMDF!CD773,RMDF!CK773,RMDF!CR773,RMDF!CY773,RMDF!DF773,RMDF!DM773,RMDF!DT773,RMDF!EA773,RMDF!EH773,RMDF!EO773), RMDF!EV773=ROUND(RMDF!EV773,4))</f>
        <v>1</v>
      </c>
      <c r="ET773" s="317">
        <f>RMDF!ET773</f>
        <v>0</v>
      </c>
      <c r="EU773" s="318" t="str">
        <f>IF(ET773=0,"",_xlfn.XLOOKUP(ET773,StatePicklist!$1:$1,StatePicklist!$3:$3,"NA",0))</f>
        <v/>
      </c>
      <c r="EV773" s="297" t="str">
        <f ca="1">IF(RMDF!EU773="", "", IF(ISNUMBER(MATCH(RMDF!EU773, INDIRECT(EU773), 0)), "OK", "Invalid"))</f>
        <v/>
      </c>
      <c r="EW773" s="281"/>
      <c r="EX773" s="281"/>
      <c r="EY773" s="281"/>
      <c r="EZ773" s="281" t="b">
        <f>AND(RMDF!FC773&gt;=0, RMDF!FC773&lt;=1-SUM(RMDF!Z773,RMDF!AG773,RMDF!AN773,RMDF!AU773,RMDF!BB773,RMDF!BI773,RMDF!BP773,RMDF!BW773,RMDF!CD773,RMDF!CK773,RMDF!CR773,RMDF!CY773,RMDF!DF773,RMDF!DM773,RMDF!DT773,RMDF!EA773,RMDF!EH773,RMDF!EO773,RMDF!EV773), RMDF!FC773=ROUND(RMDF!FC773,4))</f>
        <v>1</v>
      </c>
      <c r="FA773" s="317">
        <f>RMDF!FA773</f>
        <v>0</v>
      </c>
      <c r="FB773" s="318" t="str">
        <f>IF(FA773=0,"",_xlfn.XLOOKUP(FA773,StatePicklist!$1:$1,StatePicklist!$3:$3,"NA",0))</f>
        <v/>
      </c>
      <c r="FC773" s="297" t="str">
        <f ca="1">IF(RMDF!FB773="", "", IF(ISNUMBER(MATCH(RMDF!FB773, INDIRECT(FB773), 0)), "OK", "Invalid"))</f>
        <v/>
      </c>
    </row>
    <row r="774" spans="1:159" s="205" customFormat="1" ht="39.9" customHeight="1" x14ac:dyDescent="0.25">
      <c r="A774" s="206"/>
      <c r="B774" s="196"/>
      <c r="C774" s="197"/>
      <c r="D774" s="198"/>
      <c r="E774" s="199"/>
      <c r="F774" s="200"/>
      <c r="G774" s="201"/>
      <c r="H774" s="292"/>
      <c r="I774" s="305">
        <f>RMDF!I774</f>
        <v>0</v>
      </c>
      <c r="J774" s="305" t="str">
        <f>IF(I774=ProductCode!$B$30,"PDReclPost",IF(OR(I774=ProductCode!$C$30,I774=ProductCode!$E$30,I774=ProductCode!$G$30),"PDPreCon",IF(OR(I774=ProductCode!$D$30,I774=ProductCode!$F$30),"PDNotReclPost","")))</f>
        <v/>
      </c>
      <c r="K774" s="305" t="str">
        <f t="shared" si="42"/>
        <v/>
      </c>
      <c r="L774" s="289"/>
      <c r="M774" s="305" t="str">
        <f t="shared" si="42"/>
        <v/>
      </c>
      <c r="N774" s="289" t="b">
        <f>AND(RMDF!N774&gt;=0, RMDF!N774&lt;=1-RMDF!L774, RMDF!N774=ROUND(RMDF!N774,4))</f>
        <v>1</v>
      </c>
      <c r="O774" s="286" t="str">
        <f>IF(P774="","",IF(I774="","",IF(LEFT(I774,13)="Reclaimed pos",RawMaterialCode!$E$569,RawMaterialCode!$E$568)))</f>
        <v>Reclaimed pre-consumer mixed fibers (RM0578)</v>
      </c>
      <c r="P774" s="295">
        <f t="shared" si="43"/>
        <v>1</v>
      </c>
      <c r="Q774" s="202"/>
      <c r="R774" s="203"/>
      <c r="S774" s="204" t="str">
        <f t="shared" si="44"/>
        <v/>
      </c>
      <c r="T774" s="281"/>
      <c r="U774" s="281"/>
      <c r="V774" s="281"/>
      <c r="W774" s="281"/>
      <c r="X774" s="317">
        <f>RMDF!X774</f>
        <v>0</v>
      </c>
      <c r="Y774" s="318" t="str">
        <f>IF(X774=0,"",_xlfn.XLOOKUP(X774,StatePicklist!$1:$1,StatePicklist!$3:$3,"NA",0))</f>
        <v/>
      </c>
      <c r="Z774" s="297" t="str">
        <f ca="1">IF(RMDF!Y774="", "", IF(ISNUMBER(MATCH(RMDF!Y774, INDIRECT(Y774), 0)), "OK", "Invalid"))</f>
        <v/>
      </c>
      <c r="AA774" s="281"/>
      <c r="AB774" s="281"/>
      <c r="AC774" s="281"/>
      <c r="AD774" s="281" t="b">
        <f>AND(RMDF!AG774&gt;=0, RMDF!AG774&lt;=1-RMDF!Z774, RMDF!AG774=ROUND(RMDF!AG774,4))</f>
        <v>1</v>
      </c>
      <c r="AE774" s="317">
        <f>RMDF!AE774</f>
        <v>0</v>
      </c>
      <c r="AF774" s="318" t="str">
        <f>IF(AE774=0,"",_xlfn.XLOOKUP(AE774,StatePicklist!$1:$1,StatePicklist!$3:$3,"NA",0))</f>
        <v/>
      </c>
      <c r="AG774" s="297" t="str">
        <f ca="1">IF(RMDF!AF774="", "", IF(ISNUMBER(MATCH(RMDF!AF774, INDIRECT(AF774), 0)), "OK", "Invalid"))</f>
        <v/>
      </c>
      <c r="AH774" s="281"/>
      <c r="AI774" s="281"/>
      <c r="AJ774" s="281"/>
      <c r="AK774" s="281" t="b">
        <f>AND(RMDF!AN774&gt;=0, RMDF!AN774&lt;=1-SUM(RMDF!Z774,RMDF!AG774), RMDF!AN774=ROUND(RMDF!AN774,4))</f>
        <v>1</v>
      </c>
      <c r="AL774" s="317">
        <f>RMDF!AL774</f>
        <v>0</v>
      </c>
      <c r="AM774" s="318" t="str">
        <f>IF(AL774=0,"",_xlfn.XLOOKUP(AL774,StatePicklist!$1:$1,StatePicklist!$3:$3,"NA",0))</f>
        <v/>
      </c>
      <c r="AN774" s="297" t="str">
        <f ca="1">IF(RMDF!AM774="", "", IF(ISNUMBER(MATCH(RMDF!AM774, INDIRECT(AM774), 0)), "OK", "Invalid"))</f>
        <v/>
      </c>
      <c r="AO774" s="281"/>
      <c r="AP774" s="281"/>
      <c r="AQ774" s="281"/>
      <c r="AR774" s="281" t="b">
        <f>AND(RMDF!AU774&gt;=0, RMDF!AU774&lt;=1-SUM(RMDF!Z774,RMDF!AG774,RMDF!AN774), RMDF!AU774=ROUND(RMDF!AU774,4))</f>
        <v>1</v>
      </c>
      <c r="AS774" s="317">
        <f>RMDF!AS774</f>
        <v>0</v>
      </c>
      <c r="AT774" s="318" t="str">
        <f>IF(AS774=0,"",_xlfn.XLOOKUP(AS774,StatePicklist!$1:$1,StatePicklist!$3:$3,"NA",0))</f>
        <v/>
      </c>
      <c r="AU774" s="297" t="str">
        <f ca="1">IF(RMDF!AT774="", "", IF(ISNUMBER(MATCH(RMDF!AT774, INDIRECT(AT774), 0)), "OK", "Invalid"))</f>
        <v/>
      </c>
      <c r="AV774" s="281"/>
      <c r="AW774" s="281"/>
      <c r="AX774" s="281"/>
      <c r="AY774" s="281" t="b">
        <f>AND(RMDF!BB774&gt;=0, RMDF!BB774&lt;=1-SUM(RMDF!Z774,RMDF!AG774,RMDF!AN774,RMDF!AU774), RMDF!BB774=ROUND(RMDF!BB774,4))</f>
        <v>1</v>
      </c>
      <c r="AZ774" s="317">
        <f>RMDF!AZ774</f>
        <v>0</v>
      </c>
      <c r="BA774" s="318" t="str">
        <f>IF(AZ774=0,"",_xlfn.XLOOKUP(AZ774,StatePicklist!$1:$1,StatePicklist!$3:$3,"NA",0))</f>
        <v/>
      </c>
      <c r="BB774" s="297" t="str">
        <f ca="1">IF(RMDF!BA774="", "", IF(ISNUMBER(MATCH(RMDF!BA774, INDIRECT(BA774), 0)), "OK", "Invalid"))</f>
        <v/>
      </c>
      <c r="BC774" s="281"/>
      <c r="BD774" s="281"/>
      <c r="BE774" s="281"/>
      <c r="BF774" s="281" t="b">
        <f>AND(RMDF!BI774&gt;=0, RMDF!BI774&lt;=1-SUM(RMDF!Z774,RMDF!AG774,RMDF!AN774,RMDF!AU774,RMDF!BB774), RMDF!BI774=ROUND(RMDF!BI774,4))</f>
        <v>1</v>
      </c>
      <c r="BG774" s="317">
        <f>RMDF!BG774</f>
        <v>0</v>
      </c>
      <c r="BH774" s="318" t="str">
        <f>IF(BG774=0,"",_xlfn.XLOOKUP(BG774,StatePicklist!$1:$1,StatePicklist!$3:$3,"NA",0))</f>
        <v/>
      </c>
      <c r="BI774" s="297" t="str">
        <f ca="1">IF(RMDF!BH774="", "", IF(ISNUMBER(MATCH(RMDF!BH774, INDIRECT(BH774), 0)), "OK", "Invalid"))</f>
        <v/>
      </c>
      <c r="BJ774" s="281"/>
      <c r="BK774" s="281"/>
      <c r="BL774" s="281"/>
      <c r="BM774" s="281" t="b">
        <f>AND(RMDF!BP774&gt;=0, RMDF!BP774&lt;=1-SUM(RMDF!Z774,RMDF!AG774,RMDF!AN774,RMDF!AU774,RMDF!BB774,RMDF!BI774), RMDF!BP774=ROUND(RMDF!BP774,4))</f>
        <v>1</v>
      </c>
      <c r="BN774" s="317">
        <f>RMDF!BN774</f>
        <v>0</v>
      </c>
      <c r="BO774" s="318" t="str">
        <f>IF(BN774=0,"",_xlfn.XLOOKUP(BN774,StatePicklist!$1:$1,StatePicklist!$3:$3,"NA",0))</f>
        <v/>
      </c>
      <c r="BP774" s="297" t="str">
        <f ca="1">IF(RMDF!BO774="", "", IF(ISNUMBER(MATCH(RMDF!BO774, INDIRECT(BO774), 0)), "OK", "Invalid"))</f>
        <v/>
      </c>
      <c r="BQ774" s="281"/>
      <c r="BR774" s="281"/>
      <c r="BS774" s="281"/>
      <c r="BT774" s="281" t="b">
        <f>AND(RMDF!BW774&gt;=0, RMDF!BW774&lt;=1-SUM(RMDF!Z774,RMDF!AG774,RMDF!AN774,RMDF!AU774,RMDF!BB774,RMDF!BI774,RMDF!BP774), RMDF!BW774=ROUND(RMDF!BW774,4))</f>
        <v>1</v>
      </c>
      <c r="BU774" s="317">
        <f>RMDF!BU774</f>
        <v>0</v>
      </c>
      <c r="BV774" s="318" t="str">
        <f>IF(BU774=0,"",_xlfn.XLOOKUP(BU774,StatePicklist!$1:$1,StatePicklist!$3:$3,"NA",0))</f>
        <v/>
      </c>
      <c r="BW774" s="297" t="str">
        <f ca="1">IF(RMDF!BV774="", "", IF(ISNUMBER(MATCH(RMDF!BV774, INDIRECT(BV774), 0)), "OK", "Invalid"))</f>
        <v/>
      </c>
      <c r="BX774" s="281"/>
      <c r="BY774" s="281"/>
      <c r="BZ774" s="281"/>
      <c r="CA774" s="281" t="b">
        <f>AND(RMDF!CD774&gt;=0, RMDF!CD774&lt;=1-SUM(RMDF!Z774,RMDF!AG774,RMDF!AN774,RMDF!AU774,RMDF!BB774,RMDF!BI774,RMDF!BP774,RMDF!BW774), RMDF!CD774=ROUND(RMDF!CD774,4))</f>
        <v>1</v>
      </c>
      <c r="CB774" s="317">
        <f>RMDF!CB774</f>
        <v>0</v>
      </c>
      <c r="CC774" s="318" t="str">
        <f>IF(CB774=0,"",_xlfn.XLOOKUP(CB774,StatePicklist!$1:$1,StatePicklist!$3:$3,"NA",0))</f>
        <v/>
      </c>
      <c r="CD774" s="297" t="str">
        <f ca="1">IF(RMDF!CC774="", "", IF(ISNUMBER(MATCH(RMDF!CC774, INDIRECT(CC774), 0)), "OK", "Invalid"))</f>
        <v/>
      </c>
      <c r="CE774" s="281"/>
      <c r="CF774" s="281"/>
      <c r="CG774" s="281"/>
      <c r="CH774" s="281" t="b">
        <f>AND(RMDF!CK774&gt;=0, RMDF!CK774&lt;=1-SUM(RMDF!Z774,RMDF!AG774,RMDF!AN774,RMDF!AU774,RMDF!BB774,RMDF!BI774,RMDF!BP774,RMDF!BW774,RMDF!CD774), RMDF!CK774=ROUND(RMDF!CK774,4))</f>
        <v>1</v>
      </c>
      <c r="CI774" s="317">
        <f>RMDF!CI774</f>
        <v>0</v>
      </c>
      <c r="CJ774" s="318" t="str">
        <f>IF(CI774=0,"",_xlfn.XLOOKUP(CI774,StatePicklist!$1:$1,StatePicklist!$3:$3,"NA",0))</f>
        <v/>
      </c>
      <c r="CK774" s="297" t="str">
        <f ca="1">IF(RMDF!CJ774="", "", IF(ISNUMBER(MATCH(RMDF!CJ774, INDIRECT(CJ774), 0)), "OK", "Invalid"))</f>
        <v/>
      </c>
      <c r="CL774" s="281"/>
      <c r="CM774" s="281"/>
      <c r="CN774" s="281"/>
      <c r="CO774" s="281" t="b">
        <f>AND(RMDF!CR774&gt;=0, RMDF!CR774&lt;=1-SUM(RMDF!Z774,RMDF!AG774,RMDF!AN774,RMDF!AU774,RMDF!BB774,RMDF!BI774,RMDF!BP774,RMDF!BW774,RMDF!CD774,RMDF!CK774), RMDF!CR774=ROUND(RMDF!CR774,4))</f>
        <v>1</v>
      </c>
      <c r="CP774" s="317">
        <f>RMDF!CP774</f>
        <v>0</v>
      </c>
      <c r="CQ774" s="318" t="str">
        <f>IF(CP774=0,"",_xlfn.XLOOKUP(CP774,StatePicklist!$1:$1,StatePicklist!$3:$3,"NA",0))</f>
        <v/>
      </c>
      <c r="CR774" s="297" t="str">
        <f ca="1">IF(RMDF!CQ774="", "", IF(ISNUMBER(MATCH(RMDF!CQ774, INDIRECT(CQ774), 0)), "OK", "Invalid"))</f>
        <v/>
      </c>
      <c r="CS774" s="281"/>
      <c r="CT774" s="281"/>
      <c r="CU774" s="281"/>
      <c r="CV774" s="281" t="b">
        <f>AND(RMDF!CY774&gt;=0, RMDF!CY774&lt;=1-SUM(RMDF!Z774,RMDF!AG774,RMDF!AN774,RMDF!AU774,RMDF!BB774,RMDF!BI774,RMDF!BP774,RMDF!BW774,RMDF!CD774,RMDF!CK774,RMDF!CR774), RMDF!CY774=ROUND(RMDF!CY774,4))</f>
        <v>1</v>
      </c>
      <c r="CW774" s="317">
        <f>RMDF!CW774</f>
        <v>0</v>
      </c>
      <c r="CX774" s="318" t="str">
        <f>IF(CW774=0,"",_xlfn.XLOOKUP(CW774,StatePicklist!$1:$1,StatePicklist!$3:$3,"NA",0))</f>
        <v/>
      </c>
      <c r="CY774" s="297" t="str">
        <f ca="1">IF(RMDF!CX774="", "", IF(ISNUMBER(MATCH(RMDF!CX774, INDIRECT(CX774), 0)), "OK", "Invalid"))</f>
        <v/>
      </c>
      <c r="CZ774" s="281"/>
      <c r="DA774" s="281"/>
      <c r="DB774" s="281"/>
      <c r="DC774" s="281" t="b">
        <f>AND(RMDF!DF774&gt;=0, RMDF!DF774&lt;=1-SUM(RMDF!Z774,RMDF!AG774,RMDF!AN774,RMDF!AU774,RMDF!BB774,RMDF!BI774,RMDF!BP774,RMDF!BW774,RMDF!CD774,RMDF!CK774,RMDF!CR774,RMDF!CY774), RMDF!DF774=ROUND(RMDF!DF774,4))</f>
        <v>1</v>
      </c>
      <c r="DD774" s="317">
        <f>RMDF!DD774</f>
        <v>0</v>
      </c>
      <c r="DE774" s="318" t="str">
        <f>IF(DD774=0,"",_xlfn.XLOOKUP(DD774,StatePicklist!$1:$1,StatePicklist!$3:$3,"NA",0))</f>
        <v/>
      </c>
      <c r="DF774" s="297" t="str">
        <f ca="1">IF(RMDF!DE774="", "", IF(ISNUMBER(MATCH(RMDF!DE774, INDIRECT(DE774), 0)), "OK", "Invalid"))</f>
        <v/>
      </c>
      <c r="DG774" s="281"/>
      <c r="DH774" s="281"/>
      <c r="DI774" s="281"/>
      <c r="DJ774" s="281" t="b">
        <f>AND(RMDF!DM774&gt;=0, RMDF!DM774&lt;=1-SUM(RMDF!Z774,RMDF!AG774,RMDF!AN774,RMDF!AU774,RMDF!BB774,RMDF!BI774,RMDF!BP774,RMDF!BW774,RMDF!CD774,RMDF!CK774,RMDF!CR774,RMDF!CY774,RMDF!DF774), RMDF!DM774=ROUND(RMDF!DM774,4))</f>
        <v>1</v>
      </c>
      <c r="DK774" s="317">
        <f>RMDF!DK774</f>
        <v>0</v>
      </c>
      <c r="DL774" s="318" t="str">
        <f>IF(DK774=0,"",_xlfn.XLOOKUP(DK774,StatePicklist!$1:$1,StatePicklist!$3:$3,"NA",0))</f>
        <v/>
      </c>
      <c r="DM774" s="297" t="str">
        <f ca="1">IF(RMDF!DL774="", "", IF(ISNUMBER(MATCH(RMDF!DL774, INDIRECT(DL774), 0)), "OK", "Invalid"))</f>
        <v/>
      </c>
      <c r="DN774" s="281"/>
      <c r="DO774" s="281"/>
      <c r="DP774" s="281"/>
      <c r="DQ774" s="281" t="b">
        <f>AND(RMDF!DT774&gt;=0, RMDF!DT774&lt;=1-SUM(RMDF!Z774,RMDF!AG774,RMDF!AN774,RMDF!AU774,RMDF!BB774,RMDF!BI774,RMDF!BP774,RMDF!BW774,RMDF!CD774,RMDF!CK774,RMDF!CR774,RMDF!CY774,RMDF!DF774,RMDF!DM774), RMDF!DT774=ROUND(RMDF!DT774,4))</f>
        <v>1</v>
      </c>
      <c r="DR774" s="317">
        <f>RMDF!DR774</f>
        <v>0</v>
      </c>
      <c r="DS774" s="318" t="str">
        <f>IF(DR774=0,"",_xlfn.XLOOKUP(DR774,StatePicklist!$1:$1,StatePicklist!$3:$3,"NA",0))</f>
        <v/>
      </c>
      <c r="DT774" s="297" t="str">
        <f ca="1">IF(RMDF!DS774="", "", IF(ISNUMBER(MATCH(RMDF!DS774, INDIRECT(DS774), 0)), "OK", "Invalid"))</f>
        <v/>
      </c>
      <c r="DU774" s="281"/>
      <c r="DV774" s="281"/>
      <c r="DW774" s="281"/>
      <c r="DX774" s="281" t="b">
        <f>AND(RMDF!EA774&gt;=0, RMDF!EA774&lt;=1-SUM(RMDF!Z774,RMDF!AG774,RMDF!AN774,RMDF!AU774,RMDF!BB774,RMDF!BI774,RMDF!BP774,RMDF!BW774,RMDF!CD774,RMDF!CK774,RMDF!CR774,RMDF!CY774,RMDF!DF774,RMDF!DM774,RMDF!DT774), RMDF!EA774=ROUND(RMDF!EA774,4))</f>
        <v>1</v>
      </c>
      <c r="DY774" s="317">
        <f>RMDF!DY774</f>
        <v>0</v>
      </c>
      <c r="DZ774" s="318" t="str">
        <f>IF(DY774=0,"",_xlfn.XLOOKUP(DY774,StatePicklist!$1:$1,StatePicklist!$3:$3,"NA",0))</f>
        <v/>
      </c>
      <c r="EA774" s="297" t="str">
        <f ca="1">IF(RMDF!DZ774="", "", IF(ISNUMBER(MATCH(RMDF!DZ774, INDIRECT(DZ774), 0)), "OK", "Invalid"))</f>
        <v/>
      </c>
      <c r="EB774" s="281"/>
      <c r="EC774" s="281"/>
      <c r="ED774" s="281"/>
      <c r="EE774" s="281" t="b">
        <f>AND(RMDF!EH774&gt;=0, RMDF!EH774&lt;=1-SUM(RMDF!Z774,RMDF!AG774,RMDF!AN774,RMDF!AU774,RMDF!BB774,RMDF!BI774,RMDF!BP774,RMDF!BW774,RMDF!CD774,RMDF!CK774,RMDF!CR774,RMDF!CY774,RMDF!DF774,RMDF!DM774,RMDF!DT774,RMDF!EA774), RMDF!EH774=ROUND(RMDF!EH774,4))</f>
        <v>1</v>
      </c>
      <c r="EF774" s="317">
        <f>RMDF!EF774</f>
        <v>0</v>
      </c>
      <c r="EG774" s="318" t="str">
        <f>IF(EF774=0,"",_xlfn.XLOOKUP(EF774,StatePicklist!$1:$1,StatePicklist!$3:$3,"NA",0))</f>
        <v/>
      </c>
      <c r="EH774" s="297" t="str">
        <f ca="1">IF(RMDF!EG774="", "", IF(ISNUMBER(MATCH(RMDF!EG774, INDIRECT(EG774), 0)), "OK", "Invalid"))</f>
        <v/>
      </c>
      <c r="EI774" s="281"/>
      <c r="EJ774" s="281"/>
      <c r="EK774" s="281"/>
      <c r="EL774" s="281" t="b">
        <f>AND(RMDF!EO774&gt;=0, RMDF!EO774&lt;=1-SUM(RMDF!Z774,RMDF!AG774,RMDF!AN774,RMDF!AU774,RMDF!BB774,RMDF!BI774,RMDF!BP774,RMDF!BW774,RMDF!CD774,RMDF!CK774,RMDF!CR774,RMDF!CY774,RMDF!DF774,RMDF!DM774,RMDF!DT774,RMDF!EA774,RMDF!EH774), RMDF!EO774=ROUND(RMDF!EO774,4))</f>
        <v>1</v>
      </c>
      <c r="EM774" s="317">
        <f>RMDF!EM774</f>
        <v>0</v>
      </c>
      <c r="EN774" s="318" t="str">
        <f>IF(EM774=0,"",_xlfn.XLOOKUP(EM774,StatePicklist!$1:$1,StatePicklist!$3:$3,"NA",0))</f>
        <v/>
      </c>
      <c r="EO774" s="297" t="str">
        <f ca="1">IF(RMDF!EN774="", "", IF(ISNUMBER(MATCH(RMDF!EN774, INDIRECT(EN774), 0)), "OK", "Invalid"))</f>
        <v/>
      </c>
      <c r="EP774" s="281"/>
      <c r="EQ774" s="281"/>
      <c r="ER774" s="281"/>
      <c r="ES774" s="281" t="b">
        <f>AND(RMDF!EV774&gt;=0, RMDF!EV774&lt;=1-SUM(RMDF!Z774,RMDF!AG774,RMDF!AN774,RMDF!AU774,RMDF!BB774,RMDF!BI774,RMDF!BP774,RMDF!BW774,RMDF!CD774,RMDF!CK774,RMDF!CR774,RMDF!CY774,RMDF!DF774,RMDF!DM774,RMDF!DT774,RMDF!EA774,RMDF!EH774,RMDF!EO774), RMDF!EV774=ROUND(RMDF!EV774,4))</f>
        <v>1</v>
      </c>
      <c r="ET774" s="317">
        <f>RMDF!ET774</f>
        <v>0</v>
      </c>
      <c r="EU774" s="318" t="str">
        <f>IF(ET774=0,"",_xlfn.XLOOKUP(ET774,StatePicklist!$1:$1,StatePicklist!$3:$3,"NA",0))</f>
        <v/>
      </c>
      <c r="EV774" s="297" t="str">
        <f ca="1">IF(RMDF!EU774="", "", IF(ISNUMBER(MATCH(RMDF!EU774, INDIRECT(EU774), 0)), "OK", "Invalid"))</f>
        <v/>
      </c>
      <c r="EW774" s="281"/>
      <c r="EX774" s="281"/>
      <c r="EY774" s="281"/>
      <c r="EZ774" s="281" t="b">
        <f>AND(RMDF!FC774&gt;=0, RMDF!FC774&lt;=1-SUM(RMDF!Z774,RMDF!AG774,RMDF!AN774,RMDF!AU774,RMDF!BB774,RMDF!BI774,RMDF!BP774,RMDF!BW774,RMDF!CD774,RMDF!CK774,RMDF!CR774,RMDF!CY774,RMDF!DF774,RMDF!DM774,RMDF!DT774,RMDF!EA774,RMDF!EH774,RMDF!EO774,RMDF!EV774), RMDF!FC774=ROUND(RMDF!FC774,4))</f>
        <v>1</v>
      </c>
      <c r="FA774" s="317">
        <f>RMDF!FA774</f>
        <v>0</v>
      </c>
      <c r="FB774" s="318" t="str">
        <f>IF(FA774=0,"",_xlfn.XLOOKUP(FA774,StatePicklist!$1:$1,StatePicklist!$3:$3,"NA",0))</f>
        <v/>
      </c>
      <c r="FC774" s="297" t="str">
        <f ca="1">IF(RMDF!FB774="", "", IF(ISNUMBER(MATCH(RMDF!FB774, INDIRECT(FB774), 0)), "OK", "Invalid"))</f>
        <v/>
      </c>
    </row>
    <row r="775" spans="1:159" s="205" customFormat="1" ht="39.9" customHeight="1" x14ac:dyDescent="0.25">
      <c r="A775" s="206"/>
      <c r="B775" s="196"/>
      <c r="C775" s="197"/>
      <c r="D775" s="198"/>
      <c r="E775" s="199"/>
      <c r="F775" s="200"/>
      <c r="G775" s="201"/>
      <c r="H775" s="292"/>
      <c r="I775" s="305">
        <f>RMDF!I775</f>
        <v>0</v>
      </c>
      <c r="J775" s="305" t="str">
        <f>IF(I775=ProductCode!$B$30,"PDReclPost",IF(OR(I775=ProductCode!$C$30,I775=ProductCode!$E$30,I775=ProductCode!$G$30),"PDPreCon",IF(OR(I775=ProductCode!$D$30,I775=ProductCode!$F$30),"PDNotReclPost","")))</f>
        <v/>
      </c>
      <c r="K775" s="305" t="str">
        <f t="shared" si="42"/>
        <v/>
      </c>
      <c r="L775" s="289"/>
      <c r="M775" s="305" t="str">
        <f t="shared" si="42"/>
        <v/>
      </c>
      <c r="N775" s="289" t="b">
        <f>AND(RMDF!N775&gt;=0, RMDF!N775&lt;=1-RMDF!L775, RMDF!N775=ROUND(RMDF!N775,4))</f>
        <v>1</v>
      </c>
      <c r="O775" s="286" t="str">
        <f>IF(P775="","",IF(I775="","",IF(LEFT(I775,13)="Reclaimed pos",RawMaterialCode!$E$569,RawMaterialCode!$E$568)))</f>
        <v>Reclaimed pre-consumer mixed fibers (RM0578)</v>
      </c>
      <c r="P775" s="295">
        <f t="shared" si="43"/>
        <v>1</v>
      </c>
      <c r="Q775" s="202"/>
      <c r="R775" s="203"/>
      <c r="S775" s="204" t="str">
        <f t="shared" si="44"/>
        <v/>
      </c>
      <c r="T775" s="281"/>
      <c r="U775" s="281"/>
      <c r="V775" s="281"/>
      <c r="W775" s="281"/>
      <c r="X775" s="317">
        <f>RMDF!X775</f>
        <v>0</v>
      </c>
      <c r="Y775" s="318" t="str">
        <f>IF(X775=0,"",_xlfn.XLOOKUP(X775,StatePicklist!$1:$1,StatePicklist!$3:$3,"NA",0))</f>
        <v/>
      </c>
      <c r="Z775" s="297" t="str">
        <f ca="1">IF(RMDF!Y775="", "", IF(ISNUMBER(MATCH(RMDF!Y775, INDIRECT(Y775), 0)), "OK", "Invalid"))</f>
        <v/>
      </c>
      <c r="AA775" s="281"/>
      <c r="AB775" s="281"/>
      <c r="AC775" s="281"/>
      <c r="AD775" s="281" t="b">
        <f>AND(RMDF!AG775&gt;=0, RMDF!AG775&lt;=1-RMDF!Z775, RMDF!AG775=ROUND(RMDF!AG775,4))</f>
        <v>1</v>
      </c>
      <c r="AE775" s="317">
        <f>RMDF!AE775</f>
        <v>0</v>
      </c>
      <c r="AF775" s="318" t="str">
        <f>IF(AE775=0,"",_xlfn.XLOOKUP(AE775,StatePicklist!$1:$1,StatePicklist!$3:$3,"NA",0))</f>
        <v/>
      </c>
      <c r="AG775" s="297" t="str">
        <f ca="1">IF(RMDF!AF775="", "", IF(ISNUMBER(MATCH(RMDF!AF775, INDIRECT(AF775), 0)), "OK", "Invalid"))</f>
        <v/>
      </c>
      <c r="AH775" s="281"/>
      <c r="AI775" s="281"/>
      <c r="AJ775" s="281"/>
      <c r="AK775" s="281" t="b">
        <f>AND(RMDF!AN775&gt;=0, RMDF!AN775&lt;=1-SUM(RMDF!Z775,RMDF!AG775), RMDF!AN775=ROUND(RMDF!AN775,4))</f>
        <v>1</v>
      </c>
      <c r="AL775" s="317">
        <f>RMDF!AL775</f>
        <v>0</v>
      </c>
      <c r="AM775" s="318" t="str">
        <f>IF(AL775=0,"",_xlfn.XLOOKUP(AL775,StatePicklist!$1:$1,StatePicklist!$3:$3,"NA",0))</f>
        <v/>
      </c>
      <c r="AN775" s="297" t="str">
        <f ca="1">IF(RMDF!AM775="", "", IF(ISNUMBER(MATCH(RMDF!AM775, INDIRECT(AM775), 0)), "OK", "Invalid"))</f>
        <v/>
      </c>
      <c r="AO775" s="281"/>
      <c r="AP775" s="281"/>
      <c r="AQ775" s="281"/>
      <c r="AR775" s="281" t="b">
        <f>AND(RMDF!AU775&gt;=0, RMDF!AU775&lt;=1-SUM(RMDF!Z775,RMDF!AG775,RMDF!AN775), RMDF!AU775=ROUND(RMDF!AU775,4))</f>
        <v>1</v>
      </c>
      <c r="AS775" s="317">
        <f>RMDF!AS775</f>
        <v>0</v>
      </c>
      <c r="AT775" s="318" t="str">
        <f>IF(AS775=0,"",_xlfn.XLOOKUP(AS775,StatePicklist!$1:$1,StatePicklist!$3:$3,"NA",0))</f>
        <v/>
      </c>
      <c r="AU775" s="297" t="str">
        <f ca="1">IF(RMDF!AT775="", "", IF(ISNUMBER(MATCH(RMDF!AT775, INDIRECT(AT775), 0)), "OK", "Invalid"))</f>
        <v/>
      </c>
      <c r="AV775" s="281"/>
      <c r="AW775" s="281"/>
      <c r="AX775" s="281"/>
      <c r="AY775" s="281" t="b">
        <f>AND(RMDF!BB775&gt;=0, RMDF!BB775&lt;=1-SUM(RMDF!Z775,RMDF!AG775,RMDF!AN775,RMDF!AU775), RMDF!BB775=ROUND(RMDF!BB775,4))</f>
        <v>1</v>
      </c>
      <c r="AZ775" s="317">
        <f>RMDF!AZ775</f>
        <v>0</v>
      </c>
      <c r="BA775" s="318" t="str">
        <f>IF(AZ775=0,"",_xlfn.XLOOKUP(AZ775,StatePicklist!$1:$1,StatePicklist!$3:$3,"NA",0))</f>
        <v/>
      </c>
      <c r="BB775" s="297" t="str">
        <f ca="1">IF(RMDF!BA775="", "", IF(ISNUMBER(MATCH(RMDF!BA775, INDIRECT(BA775), 0)), "OK", "Invalid"))</f>
        <v/>
      </c>
      <c r="BC775" s="281"/>
      <c r="BD775" s="281"/>
      <c r="BE775" s="281"/>
      <c r="BF775" s="281" t="b">
        <f>AND(RMDF!BI775&gt;=0, RMDF!BI775&lt;=1-SUM(RMDF!Z775,RMDF!AG775,RMDF!AN775,RMDF!AU775,RMDF!BB775), RMDF!BI775=ROUND(RMDF!BI775,4))</f>
        <v>1</v>
      </c>
      <c r="BG775" s="317">
        <f>RMDF!BG775</f>
        <v>0</v>
      </c>
      <c r="BH775" s="318" t="str">
        <f>IF(BG775=0,"",_xlfn.XLOOKUP(BG775,StatePicklist!$1:$1,StatePicklist!$3:$3,"NA",0))</f>
        <v/>
      </c>
      <c r="BI775" s="297" t="str">
        <f ca="1">IF(RMDF!BH775="", "", IF(ISNUMBER(MATCH(RMDF!BH775, INDIRECT(BH775), 0)), "OK", "Invalid"))</f>
        <v/>
      </c>
      <c r="BJ775" s="281"/>
      <c r="BK775" s="281"/>
      <c r="BL775" s="281"/>
      <c r="BM775" s="281" t="b">
        <f>AND(RMDF!BP775&gt;=0, RMDF!BP775&lt;=1-SUM(RMDF!Z775,RMDF!AG775,RMDF!AN775,RMDF!AU775,RMDF!BB775,RMDF!BI775), RMDF!BP775=ROUND(RMDF!BP775,4))</f>
        <v>1</v>
      </c>
      <c r="BN775" s="317">
        <f>RMDF!BN775</f>
        <v>0</v>
      </c>
      <c r="BO775" s="318" t="str">
        <f>IF(BN775=0,"",_xlfn.XLOOKUP(BN775,StatePicklist!$1:$1,StatePicklist!$3:$3,"NA",0))</f>
        <v/>
      </c>
      <c r="BP775" s="297" t="str">
        <f ca="1">IF(RMDF!BO775="", "", IF(ISNUMBER(MATCH(RMDF!BO775, INDIRECT(BO775), 0)), "OK", "Invalid"))</f>
        <v/>
      </c>
      <c r="BQ775" s="281"/>
      <c r="BR775" s="281"/>
      <c r="BS775" s="281"/>
      <c r="BT775" s="281" t="b">
        <f>AND(RMDF!BW775&gt;=0, RMDF!BW775&lt;=1-SUM(RMDF!Z775,RMDF!AG775,RMDF!AN775,RMDF!AU775,RMDF!BB775,RMDF!BI775,RMDF!BP775), RMDF!BW775=ROUND(RMDF!BW775,4))</f>
        <v>1</v>
      </c>
      <c r="BU775" s="317">
        <f>RMDF!BU775</f>
        <v>0</v>
      </c>
      <c r="BV775" s="318" t="str">
        <f>IF(BU775=0,"",_xlfn.XLOOKUP(BU775,StatePicklist!$1:$1,StatePicklist!$3:$3,"NA",0))</f>
        <v/>
      </c>
      <c r="BW775" s="297" t="str">
        <f ca="1">IF(RMDF!BV775="", "", IF(ISNUMBER(MATCH(RMDF!BV775, INDIRECT(BV775), 0)), "OK", "Invalid"))</f>
        <v/>
      </c>
      <c r="BX775" s="281"/>
      <c r="BY775" s="281"/>
      <c r="BZ775" s="281"/>
      <c r="CA775" s="281" t="b">
        <f>AND(RMDF!CD775&gt;=0, RMDF!CD775&lt;=1-SUM(RMDF!Z775,RMDF!AG775,RMDF!AN775,RMDF!AU775,RMDF!BB775,RMDF!BI775,RMDF!BP775,RMDF!BW775), RMDF!CD775=ROUND(RMDF!CD775,4))</f>
        <v>1</v>
      </c>
      <c r="CB775" s="317">
        <f>RMDF!CB775</f>
        <v>0</v>
      </c>
      <c r="CC775" s="318" t="str">
        <f>IF(CB775=0,"",_xlfn.XLOOKUP(CB775,StatePicklist!$1:$1,StatePicklist!$3:$3,"NA",0))</f>
        <v/>
      </c>
      <c r="CD775" s="297" t="str">
        <f ca="1">IF(RMDF!CC775="", "", IF(ISNUMBER(MATCH(RMDF!CC775, INDIRECT(CC775), 0)), "OK", "Invalid"))</f>
        <v/>
      </c>
      <c r="CE775" s="281"/>
      <c r="CF775" s="281"/>
      <c r="CG775" s="281"/>
      <c r="CH775" s="281" t="b">
        <f>AND(RMDF!CK775&gt;=0, RMDF!CK775&lt;=1-SUM(RMDF!Z775,RMDF!AG775,RMDF!AN775,RMDF!AU775,RMDF!BB775,RMDF!BI775,RMDF!BP775,RMDF!BW775,RMDF!CD775), RMDF!CK775=ROUND(RMDF!CK775,4))</f>
        <v>1</v>
      </c>
      <c r="CI775" s="317">
        <f>RMDF!CI775</f>
        <v>0</v>
      </c>
      <c r="CJ775" s="318" t="str">
        <f>IF(CI775=0,"",_xlfn.XLOOKUP(CI775,StatePicklist!$1:$1,StatePicklist!$3:$3,"NA",0))</f>
        <v/>
      </c>
      <c r="CK775" s="297" t="str">
        <f ca="1">IF(RMDF!CJ775="", "", IF(ISNUMBER(MATCH(RMDF!CJ775, INDIRECT(CJ775), 0)), "OK", "Invalid"))</f>
        <v/>
      </c>
      <c r="CL775" s="281"/>
      <c r="CM775" s="281"/>
      <c r="CN775" s="281"/>
      <c r="CO775" s="281" t="b">
        <f>AND(RMDF!CR775&gt;=0, RMDF!CR775&lt;=1-SUM(RMDF!Z775,RMDF!AG775,RMDF!AN775,RMDF!AU775,RMDF!BB775,RMDF!BI775,RMDF!BP775,RMDF!BW775,RMDF!CD775,RMDF!CK775), RMDF!CR775=ROUND(RMDF!CR775,4))</f>
        <v>1</v>
      </c>
      <c r="CP775" s="317">
        <f>RMDF!CP775</f>
        <v>0</v>
      </c>
      <c r="CQ775" s="318" t="str">
        <f>IF(CP775=0,"",_xlfn.XLOOKUP(CP775,StatePicklist!$1:$1,StatePicklist!$3:$3,"NA",0))</f>
        <v/>
      </c>
      <c r="CR775" s="297" t="str">
        <f ca="1">IF(RMDF!CQ775="", "", IF(ISNUMBER(MATCH(RMDF!CQ775, INDIRECT(CQ775), 0)), "OK", "Invalid"))</f>
        <v/>
      </c>
      <c r="CS775" s="281"/>
      <c r="CT775" s="281"/>
      <c r="CU775" s="281"/>
      <c r="CV775" s="281" t="b">
        <f>AND(RMDF!CY775&gt;=0, RMDF!CY775&lt;=1-SUM(RMDF!Z775,RMDF!AG775,RMDF!AN775,RMDF!AU775,RMDF!BB775,RMDF!BI775,RMDF!BP775,RMDF!BW775,RMDF!CD775,RMDF!CK775,RMDF!CR775), RMDF!CY775=ROUND(RMDF!CY775,4))</f>
        <v>1</v>
      </c>
      <c r="CW775" s="317">
        <f>RMDF!CW775</f>
        <v>0</v>
      </c>
      <c r="CX775" s="318" t="str">
        <f>IF(CW775=0,"",_xlfn.XLOOKUP(CW775,StatePicklist!$1:$1,StatePicklist!$3:$3,"NA",0))</f>
        <v/>
      </c>
      <c r="CY775" s="297" t="str">
        <f ca="1">IF(RMDF!CX775="", "", IF(ISNUMBER(MATCH(RMDF!CX775, INDIRECT(CX775), 0)), "OK", "Invalid"))</f>
        <v/>
      </c>
      <c r="CZ775" s="281"/>
      <c r="DA775" s="281"/>
      <c r="DB775" s="281"/>
      <c r="DC775" s="281" t="b">
        <f>AND(RMDF!DF775&gt;=0, RMDF!DF775&lt;=1-SUM(RMDF!Z775,RMDF!AG775,RMDF!AN775,RMDF!AU775,RMDF!BB775,RMDF!BI775,RMDF!BP775,RMDF!BW775,RMDF!CD775,RMDF!CK775,RMDF!CR775,RMDF!CY775), RMDF!DF775=ROUND(RMDF!DF775,4))</f>
        <v>1</v>
      </c>
      <c r="DD775" s="317">
        <f>RMDF!DD775</f>
        <v>0</v>
      </c>
      <c r="DE775" s="318" t="str">
        <f>IF(DD775=0,"",_xlfn.XLOOKUP(DD775,StatePicklist!$1:$1,StatePicklist!$3:$3,"NA",0))</f>
        <v/>
      </c>
      <c r="DF775" s="297" t="str">
        <f ca="1">IF(RMDF!DE775="", "", IF(ISNUMBER(MATCH(RMDF!DE775, INDIRECT(DE775), 0)), "OK", "Invalid"))</f>
        <v/>
      </c>
      <c r="DG775" s="281"/>
      <c r="DH775" s="281"/>
      <c r="DI775" s="281"/>
      <c r="DJ775" s="281" t="b">
        <f>AND(RMDF!DM775&gt;=0, RMDF!DM775&lt;=1-SUM(RMDF!Z775,RMDF!AG775,RMDF!AN775,RMDF!AU775,RMDF!BB775,RMDF!BI775,RMDF!BP775,RMDF!BW775,RMDF!CD775,RMDF!CK775,RMDF!CR775,RMDF!CY775,RMDF!DF775), RMDF!DM775=ROUND(RMDF!DM775,4))</f>
        <v>1</v>
      </c>
      <c r="DK775" s="317">
        <f>RMDF!DK775</f>
        <v>0</v>
      </c>
      <c r="DL775" s="318" t="str">
        <f>IF(DK775=0,"",_xlfn.XLOOKUP(DK775,StatePicklist!$1:$1,StatePicklist!$3:$3,"NA",0))</f>
        <v/>
      </c>
      <c r="DM775" s="297" t="str">
        <f ca="1">IF(RMDF!DL775="", "", IF(ISNUMBER(MATCH(RMDF!DL775, INDIRECT(DL775), 0)), "OK", "Invalid"))</f>
        <v/>
      </c>
      <c r="DN775" s="281"/>
      <c r="DO775" s="281"/>
      <c r="DP775" s="281"/>
      <c r="DQ775" s="281" t="b">
        <f>AND(RMDF!DT775&gt;=0, RMDF!DT775&lt;=1-SUM(RMDF!Z775,RMDF!AG775,RMDF!AN775,RMDF!AU775,RMDF!BB775,RMDF!BI775,RMDF!BP775,RMDF!BW775,RMDF!CD775,RMDF!CK775,RMDF!CR775,RMDF!CY775,RMDF!DF775,RMDF!DM775), RMDF!DT775=ROUND(RMDF!DT775,4))</f>
        <v>1</v>
      </c>
      <c r="DR775" s="317">
        <f>RMDF!DR775</f>
        <v>0</v>
      </c>
      <c r="DS775" s="318" t="str">
        <f>IF(DR775=0,"",_xlfn.XLOOKUP(DR775,StatePicklist!$1:$1,StatePicklist!$3:$3,"NA",0))</f>
        <v/>
      </c>
      <c r="DT775" s="297" t="str">
        <f ca="1">IF(RMDF!DS775="", "", IF(ISNUMBER(MATCH(RMDF!DS775, INDIRECT(DS775), 0)), "OK", "Invalid"))</f>
        <v/>
      </c>
      <c r="DU775" s="281"/>
      <c r="DV775" s="281"/>
      <c r="DW775" s="281"/>
      <c r="DX775" s="281" t="b">
        <f>AND(RMDF!EA775&gt;=0, RMDF!EA775&lt;=1-SUM(RMDF!Z775,RMDF!AG775,RMDF!AN775,RMDF!AU775,RMDF!BB775,RMDF!BI775,RMDF!BP775,RMDF!BW775,RMDF!CD775,RMDF!CK775,RMDF!CR775,RMDF!CY775,RMDF!DF775,RMDF!DM775,RMDF!DT775), RMDF!EA775=ROUND(RMDF!EA775,4))</f>
        <v>1</v>
      </c>
      <c r="DY775" s="317">
        <f>RMDF!DY775</f>
        <v>0</v>
      </c>
      <c r="DZ775" s="318" t="str">
        <f>IF(DY775=0,"",_xlfn.XLOOKUP(DY775,StatePicklist!$1:$1,StatePicklist!$3:$3,"NA",0))</f>
        <v/>
      </c>
      <c r="EA775" s="297" t="str">
        <f ca="1">IF(RMDF!DZ775="", "", IF(ISNUMBER(MATCH(RMDF!DZ775, INDIRECT(DZ775), 0)), "OK", "Invalid"))</f>
        <v/>
      </c>
      <c r="EB775" s="281"/>
      <c r="EC775" s="281"/>
      <c r="ED775" s="281"/>
      <c r="EE775" s="281" t="b">
        <f>AND(RMDF!EH775&gt;=0, RMDF!EH775&lt;=1-SUM(RMDF!Z775,RMDF!AG775,RMDF!AN775,RMDF!AU775,RMDF!BB775,RMDF!BI775,RMDF!BP775,RMDF!BW775,RMDF!CD775,RMDF!CK775,RMDF!CR775,RMDF!CY775,RMDF!DF775,RMDF!DM775,RMDF!DT775,RMDF!EA775), RMDF!EH775=ROUND(RMDF!EH775,4))</f>
        <v>1</v>
      </c>
      <c r="EF775" s="317">
        <f>RMDF!EF775</f>
        <v>0</v>
      </c>
      <c r="EG775" s="318" t="str">
        <f>IF(EF775=0,"",_xlfn.XLOOKUP(EF775,StatePicklist!$1:$1,StatePicklist!$3:$3,"NA",0))</f>
        <v/>
      </c>
      <c r="EH775" s="297" t="str">
        <f ca="1">IF(RMDF!EG775="", "", IF(ISNUMBER(MATCH(RMDF!EG775, INDIRECT(EG775), 0)), "OK", "Invalid"))</f>
        <v/>
      </c>
      <c r="EI775" s="281"/>
      <c r="EJ775" s="281"/>
      <c r="EK775" s="281"/>
      <c r="EL775" s="281" t="b">
        <f>AND(RMDF!EO775&gt;=0, RMDF!EO775&lt;=1-SUM(RMDF!Z775,RMDF!AG775,RMDF!AN775,RMDF!AU775,RMDF!BB775,RMDF!BI775,RMDF!BP775,RMDF!BW775,RMDF!CD775,RMDF!CK775,RMDF!CR775,RMDF!CY775,RMDF!DF775,RMDF!DM775,RMDF!DT775,RMDF!EA775,RMDF!EH775), RMDF!EO775=ROUND(RMDF!EO775,4))</f>
        <v>1</v>
      </c>
      <c r="EM775" s="317">
        <f>RMDF!EM775</f>
        <v>0</v>
      </c>
      <c r="EN775" s="318" t="str">
        <f>IF(EM775=0,"",_xlfn.XLOOKUP(EM775,StatePicklist!$1:$1,StatePicklist!$3:$3,"NA",0))</f>
        <v/>
      </c>
      <c r="EO775" s="297" t="str">
        <f ca="1">IF(RMDF!EN775="", "", IF(ISNUMBER(MATCH(RMDF!EN775, INDIRECT(EN775), 0)), "OK", "Invalid"))</f>
        <v/>
      </c>
      <c r="EP775" s="281"/>
      <c r="EQ775" s="281"/>
      <c r="ER775" s="281"/>
      <c r="ES775" s="281" t="b">
        <f>AND(RMDF!EV775&gt;=0, RMDF!EV775&lt;=1-SUM(RMDF!Z775,RMDF!AG775,RMDF!AN775,RMDF!AU775,RMDF!BB775,RMDF!BI775,RMDF!BP775,RMDF!BW775,RMDF!CD775,RMDF!CK775,RMDF!CR775,RMDF!CY775,RMDF!DF775,RMDF!DM775,RMDF!DT775,RMDF!EA775,RMDF!EH775,RMDF!EO775), RMDF!EV775=ROUND(RMDF!EV775,4))</f>
        <v>1</v>
      </c>
      <c r="ET775" s="317">
        <f>RMDF!ET775</f>
        <v>0</v>
      </c>
      <c r="EU775" s="318" t="str">
        <f>IF(ET775=0,"",_xlfn.XLOOKUP(ET775,StatePicklist!$1:$1,StatePicklist!$3:$3,"NA",0))</f>
        <v/>
      </c>
      <c r="EV775" s="297" t="str">
        <f ca="1">IF(RMDF!EU775="", "", IF(ISNUMBER(MATCH(RMDF!EU775, INDIRECT(EU775), 0)), "OK", "Invalid"))</f>
        <v/>
      </c>
      <c r="EW775" s="281"/>
      <c r="EX775" s="281"/>
      <c r="EY775" s="281"/>
      <c r="EZ775" s="281" t="b">
        <f>AND(RMDF!FC775&gt;=0, RMDF!FC775&lt;=1-SUM(RMDF!Z775,RMDF!AG775,RMDF!AN775,RMDF!AU775,RMDF!BB775,RMDF!BI775,RMDF!BP775,RMDF!BW775,RMDF!CD775,RMDF!CK775,RMDF!CR775,RMDF!CY775,RMDF!DF775,RMDF!DM775,RMDF!DT775,RMDF!EA775,RMDF!EH775,RMDF!EO775,RMDF!EV775), RMDF!FC775=ROUND(RMDF!FC775,4))</f>
        <v>1</v>
      </c>
      <c r="FA775" s="317">
        <f>RMDF!FA775</f>
        <v>0</v>
      </c>
      <c r="FB775" s="318" t="str">
        <f>IF(FA775=0,"",_xlfn.XLOOKUP(FA775,StatePicklist!$1:$1,StatePicklist!$3:$3,"NA",0))</f>
        <v/>
      </c>
      <c r="FC775" s="297" t="str">
        <f ca="1">IF(RMDF!FB775="", "", IF(ISNUMBER(MATCH(RMDF!FB775, INDIRECT(FB775), 0)), "OK", "Invalid"))</f>
        <v/>
      </c>
    </row>
    <row r="776" spans="1:159" s="205" customFormat="1" ht="39.9" customHeight="1" x14ac:dyDescent="0.25">
      <c r="A776" s="206"/>
      <c r="B776" s="196"/>
      <c r="C776" s="197"/>
      <c r="D776" s="198"/>
      <c r="E776" s="199"/>
      <c r="F776" s="200"/>
      <c r="G776" s="201"/>
      <c r="H776" s="292"/>
      <c r="I776" s="305">
        <f>RMDF!I776</f>
        <v>0</v>
      </c>
      <c r="J776" s="305" t="str">
        <f>IF(I776=ProductCode!$B$30,"PDReclPost",IF(OR(I776=ProductCode!$C$30,I776=ProductCode!$E$30,I776=ProductCode!$G$30),"PDPreCon",IF(OR(I776=ProductCode!$D$30,I776=ProductCode!$F$30),"PDNotReclPost","")))</f>
        <v/>
      </c>
      <c r="K776" s="305" t="str">
        <f t="shared" si="42"/>
        <v/>
      </c>
      <c r="L776" s="289"/>
      <c r="M776" s="305" t="str">
        <f t="shared" si="42"/>
        <v/>
      </c>
      <c r="N776" s="289" t="b">
        <f>AND(RMDF!N776&gt;=0, RMDF!N776&lt;=1-RMDF!L776, RMDF!N776=ROUND(RMDF!N776,4))</f>
        <v>1</v>
      </c>
      <c r="O776" s="286" t="str">
        <f>IF(P776="","",IF(I776="","",IF(LEFT(I776,13)="Reclaimed pos",RawMaterialCode!$E$569,RawMaterialCode!$E$568)))</f>
        <v>Reclaimed pre-consumer mixed fibers (RM0578)</v>
      </c>
      <c r="P776" s="295">
        <f t="shared" si="43"/>
        <v>1</v>
      </c>
      <c r="Q776" s="202"/>
      <c r="R776" s="203"/>
      <c r="S776" s="204" t="str">
        <f t="shared" si="44"/>
        <v/>
      </c>
      <c r="T776" s="281"/>
      <c r="U776" s="281"/>
      <c r="V776" s="281"/>
      <c r="W776" s="281"/>
      <c r="X776" s="317">
        <f>RMDF!X776</f>
        <v>0</v>
      </c>
      <c r="Y776" s="318" t="str">
        <f>IF(X776=0,"",_xlfn.XLOOKUP(X776,StatePicklist!$1:$1,StatePicklist!$3:$3,"NA",0))</f>
        <v/>
      </c>
      <c r="Z776" s="297" t="str">
        <f ca="1">IF(RMDF!Y776="", "", IF(ISNUMBER(MATCH(RMDF!Y776, INDIRECT(Y776), 0)), "OK", "Invalid"))</f>
        <v/>
      </c>
      <c r="AA776" s="281"/>
      <c r="AB776" s="281"/>
      <c r="AC776" s="281"/>
      <c r="AD776" s="281" t="b">
        <f>AND(RMDF!AG776&gt;=0, RMDF!AG776&lt;=1-RMDF!Z776, RMDF!AG776=ROUND(RMDF!AG776,4))</f>
        <v>1</v>
      </c>
      <c r="AE776" s="317">
        <f>RMDF!AE776</f>
        <v>0</v>
      </c>
      <c r="AF776" s="318" t="str">
        <f>IF(AE776=0,"",_xlfn.XLOOKUP(AE776,StatePicklist!$1:$1,StatePicklist!$3:$3,"NA",0))</f>
        <v/>
      </c>
      <c r="AG776" s="297" t="str">
        <f ca="1">IF(RMDF!AF776="", "", IF(ISNUMBER(MATCH(RMDF!AF776, INDIRECT(AF776), 0)), "OK", "Invalid"))</f>
        <v/>
      </c>
      <c r="AH776" s="281"/>
      <c r="AI776" s="281"/>
      <c r="AJ776" s="281"/>
      <c r="AK776" s="281" t="b">
        <f>AND(RMDF!AN776&gt;=0, RMDF!AN776&lt;=1-SUM(RMDF!Z776,RMDF!AG776), RMDF!AN776=ROUND(RMDF!AN776,4))</f>
        <v>1</v>
      </c>
      <c r="AL776" s="317">
        <f>RMDF!AL776</f>
        <v>0</v>
      </c>
      <c r="AM776" s="318" t="str">
        <f>IF(AL776=0,"",_xlfn.XLOOKUP(AL776,StatePicklist!$1:$1,StatePicklist!$3:$3,"NA",0))</f>
        <v/>
      </c>
      <c r="AN776" s="297" t="str">
        <f ca="1">IF(RMDF!AM776="", "", IF(ISNUMBER(MATCH(RMDF!AM776, INDIRECT(AM776), 0)), "OK", "Invalid"))</f>
        <v/>
      </c>
      <c r="AO776" s="281"/>
      <c r="AP776" s="281"/>
      <c r="AQ776" s="281"/>
      <c r="AR776" s="281" t="b">
        <f>AND(RMDF!AU776&gt;=0, RMDF!AU776&lt;=1-SUM(RMDF!Z776,RMDF!AG776,RMDF!AN776), RMDF!AU776=ROUND(RMDF!AU776,4))</f>
        <v>1</v>
      </c>
      <c r="AS776" s="317">
        <f>RMDF!AS776</f>
        <v>0</v>
      </c>
      <c r="AT776" s="318" t="str">
        <f>IF(AS776=0,"",_xlfn.XLOOKUP(AS776,StatePicklist!$1:$1,StatePicklist!$3:$3,"NA",0))</f>
        <v/>
      </c>
      <c r="AU776" s="297" t="str">
        <f ca="1">IF(RMDF!AT776="", "", IF(ISNUMBER(MATCH(RMDF!AT776, INDIRECT(AT776), 0)), "OK", "Invalid"))</f>
        <v/>
      </c>
      <c r="AV776" s="281"/>
      <c r="AW776" s="281"/>
      <c r="AX776" s="281"/>
      <c r="AY776" s="281" t="b">
        <f>AND(RMDF!BB776&gt;=0, RMDF!BB776&lt;=1-SUM(RMDF!Z776,RMDF!AG776,RMDF!AN776,RMDF!AU776), RMDF!BB776=ROUND(RMDF!BB776,4))</f>
        <v>1</v>
      </c>
      <c r="AZ776" s="317">
        <f>RMDF!AZ776</f>
        <v>0</v>
      </c>
      <c r="BA776" s="318" t="str">
        <f>IF(AZ776=0,"",_xlfn.XLOOKUP(AZ776,StatePicklist!$1:$1,StatePicklist!$3:$3,"NA",0))</f>
        <v/>
      </c>
      <c r="BB776" s="297" t="str">
        <f ca="1">IF(RMDF!BA776="", "", IF(ISNUMBER(MATCH(RMDF!BA776, INDIRECT(BA776), 0)), "OK", "Invalid"))</f>
        <v/>
      </c>
      <c r="BC776" s="281"/>
      <c r="BD776" s="281"/>
      <c r="BE776" s="281"/>
      <c r="BF776" s="281" t="b">
        <f>AND(RMDF!BI776&gt;=0, RMDF!BI776&lt;=1-SUM(RMDF!Z776,RMDF!AG776,RMDF!AN776,RMDF!AU776,RMDF!BB776), RMDF!BI776=ROUND(RMDF!BI776,4))</f>
        <v>1</v>
      </c>
      <c r="BG776" s="317">
        <f>RMDF!BG776</f>
        <v>0</v>
      </c>
      <c r="BH776" s="318" t="str">
        <f>IF(BG776=0,"",_xlfn.XLOOKUP(BG776,StatePicklist!$1:$1,StatePicklist!$3:$3,"NA",0))</f>
        <v/>
      </c>
      <c r="BI776" s="297" t="str">
        <f ca="1">IF(RMDF!BH776="", "", IF(ISNUMBER(MATCH(RMDF!BH776, INDIRECT(BH776), 0)), "OK", "Invalid"))</f>
        <v/>
      </c>
      <c r="BJ776" s="281"/>
      <c r="BK776" s="281"/>
      <c r="BL776" s="281"/>
      <c r="BM776" s="281" t="b">
        <f>AND(RMDF!BP776&gt;=0, RMDF!BP776&lt;=1-SUM(RMDF!Z776,RMDF!AG776,RMDF!AN776,RMDF!AU776,RMDF!BB776,RMDF!BI776), RMDF!BP776=ROUND(RMDF!BP776,4))</f>
        <v>1</v>
      </c>
      <c r="BN776" s="317">
        <f>RMDF!BN776</f>
        <v>0</v>
      </c>
      <c r="BO776" s="318" t="str">
        <f>IF(BN776=0,"",_xlfn.XLOOKUP(BN776,StatePicklist!$1:$1,StatePicklist!$3:$3,"NA",0))</f>
        <v/>
      </c>
      <c r="BP776" s="297" t="str">
        <f ca="1">IF(RMDF!BO776="", "", IF(ISNUMBER(MATCH(RMDF!BO776, INDIRECT(BO776), 0)), "OK", "Invalid"))</f>
        <v/>
      </c>
      <c r="BQ776" s="281"/>
      <c r="BR776" s="281"/>
      <c r="BS776" s="281"/>
      <c r="BT776" s="281" t="b">
        <f>AND(RMDF!BW776&gt;=0, RMDF!BW776&lt;=1-SUM(RMDF!Z776,RMDF!AG776,RMDF!AN776,RMDF!AU776,RMDF!BB776,RMDF!BI776,RMDF!BP776), RMDF!BW776=ROUND(RMDF!BW776,4))</f>
        <v>1</v>
      </c>
      <c r="BU776" s="317">
        <f>RMDF!BU776</f>
        <v>0</v>
      </c>
      <c r="BV776" s="318" t="str">
        <f>IF(BU776=0,"",_xlfn.XLOOKUP(BU776,StatePicklist!$1:$1,StatePicklist!$3:$3,"NA",0))</f>
        <v/>
      </c>
      <c r="BW776" s="297" t="str">
        <f ca="1">IF(RMDF!BV776="", "", IF(ISNUMBER(MATCH(RMDF!BV776, INDIRECT(BV776), 0)), "OK", "Invalid"))</f>
        <v/>
      </c>
      <c r="BX776" s="281"/>
      <c r="BY776" s="281"/>
      <c r="BZ776" s="281"/>
      <c r="CA776" s="281" t="b">
        <f>AND(RMDF!CD776&gt;=0, RMDF!CD776&lt;=1-SUM(RMDF!Z776,RMDF!AG776,RMDF!AN776,RMDF!AU776,RMDF!BB776,RMDF!BI776,RMDF!BP776,RMDF!BW776), RMDF!CD776=ROUND(RMDF!CD776,4))</f>
        <v>1</v>
      </c>
      <c r="CB776" s="317">
        <f>RMDF!CB776</f>
        <v>0</v>
      </c>
      <c r="CC776" s="318" t="str">
        <f>IF(CB776=0,"",_xlfn.XLOOKUP(CB776,StatePicklist!$1:$1,StatePicklist!$3:$3,"NA",0))</f>
        <v/>
      </c>
      <c r="CD776" s="297" t="str">
        <f ca="1">IF(RMDF!CC776="", "", IF(ISNUMBER(MATCH(RMDF!CC776, INDIRECT(CC776), 0)), "OK", "Invalid"))</f>
        <v/>
      </c>
      <c r="CE776" s="281"/>
      <c r="CF776" s="281"/>
      <c r="CG776" s="281"/>
      <c r="CH776" s="281" t="b">
        <f>AND(RMDF!CK776&gt;=0, RMDF!CK776&lt;=1-SUM(RMDF!Z776,RMDF!AG776,RMDF!AN776,RMDF!AU776,RMDF!BB776,RMDF!BI776,RMDF!BP776,RMDF!BW776,RMDF!CD776), RMDF!CK776=ROUND(RMDF!CK776,4))</f>
        <v>1</v>
      </c>
      <c r="CI776" s="317">
        <f>RMDF!CI776</f>
        <v>0</v>
      </c>
      <c r="CJ776" s="318" t="str">
        <f>IF(CI776=0,"",_xlfn.XLOOKUP(CI776,StatePicklist!$1:$1,StatePicklist!$3:$3,"NA",0))</f>
        <v/>
      </c>
      <c r="CK776" s="297" t="str">
        <f ca="1">IF(RMDF!CJ776="", "", IF(ISNUMBER(MATCH(RMDF!CJ776, INDIRECT(CJ776), 0)), "OK", "Invalid"))</f>
        <v/>
      </c>
      <c r="CL776" s="281"/>
      <c r="CM776" s="281"/>
      <c r="CN776" s="281"/>
      <c r="CO776" s="281" t="b">
        <f>AND(RMDF!CR776&gt;=0, RMDF!CR776&lt;=1-SUM(RMDF!Z776,RMDF!AG776,RMDF!AN776,RMDF!AU776,RMDF!BB776,RMDF!BI776,RMDF!BP776,RMDF!BW776,RMDF!CD776,RMDF!CK776), RMDF!CR776=ROUND(RMDF!CR776,4))</f>
        <v>1</v>
      </c>
      <c r="CP776" s="317">
        <f>RMDF!CP776</f>
        <v>0</v>
      </c>
      <c r="CQ776" s="318" t="str">
        <f>IF(CP776=0,"",_xlfn.XLOOKUP(CP776,StatePicklist!$1:$1,StatePicklist!$3:$3,"NA",0))</f>
        <v/>
      </c>
      <c r="CR776" s="297" t="str">
        <f ca="1">IF(RMDF!CQ776="", "", IF(ISNUMBER(MATCH(RMDF!CQ776, INDIRECT(CQ776), 0)), "OK", "Invalid"))</f>
        <v/>
      </c>
      <c r="CS776" s="281"/>
      <c r="CT776" s="281"/>
      <c r="CU776" s="281"/>
      <c r="CV776" s="281" t="b">
        <f>AND(RMDF!CY776&gt;=0, RMDF!CY776&lt;=1-SUM(RMDF!Z776,RMDF!AG776,RMDF!AN776,RMDF!AU776,RMDF!BB776,RMDF!BI776,RMDF!BP776,RMDF!BW776,RMDF!CD776,RMDF!CK776,RMDF!CR776), RMDF!CY776=ROUND(RMDF!CY776,4))</f>
        <v>1</v>
      </c>
      <c r="CW776" s="317">
        <f>RMDF!CW776</f>
        <v>0</v>
      </c>
      <c r="CX776" s="318" t="str">
        <f>IF(CW776=0,"",_xlfn.XLOOKUP(CW776,StatePicklist!$1:$1,StatePicklist!$3:$3,"NA",0))</f>
        <v/>
      </c>
      <c r="CY776" s="297" t="str">
        <f ca="1">IF(RMDF!CX776="", "", IF(ISNUMBER(MATCH(RMDF!CX776, INDIRECT(CX776), 0)), "OK", "Invalid"))</f>
        <v/>
      </c>
      <c r="CZ776" s="281"/>
      <c r="DA776" s="281"/>
      <c r="DB776" s="281"/>
      <c r="DC776" s="281" t="b">
        <f>AND(RMDF!DF776&gt;=0, RMDF!DF776&lt;=1-SUM(RMDF!Z776,RMDF!AG776,RMDF!AN776,RMDF!AU776,RMDF!BB776,RMDF!BI776,RMDF!BP776,RMDF!BW776,RMDF!CD776,RMDF!CK776,RMDF!CR776,RMDF!CY776), RMDF!DF776=ROUND(RMDF!DF776,4))</f>
        <v>1</v>
      </c>
      <c r="DD776" s="317">
        <f>RMDF!DD776</f>
        <v>0</v>
      </c>
      <c r="DE776" s="318" t="str">
        <f>IF(DD776=0,"",_xlfn.XLOOKUP(DD776,StatePicklist!$1:$1,StatePicklist!$3:$3,"NA",0))</f>
        <v/>
      </c>
      <c r="DF776" s="297" t="str">
        <f ca="1">IF(RMDF!DE776="", "", IF(ISNUMBER(MATCH(RMDF!DE776, INDIRECT(DE776), 0)), "OK", "Invalid"))</f>
        <v/>
      </c>
      <c r="DG776" s="281"/>
      <c r="DH776" s="281"/>
      <c r="DI776" s="281"/>
      <c r="DJ776" s="281" t="b">
        <f>AND(RMDF!DM776&gt;=0, RMDF!DM776&lt;=1-SUM(RMDF!Z776,RMDF!AG776,RMDF!AN776,RMDF!AU776,RMDF!BB776,RMDF!BI776,RMDF!BP776,RMDF!BW776,RMDF!CD776,RMDF!CK776,RMDF!CR776,RMDF!CY776,RMDF!DF776), RMDF!DM776=ROUND(RMDF!DM776,4))</f>
        <v>1</v>
      </c>
      <c r="DK776" s="317">
        <f>RMDF!DK776</f>
        <v>0</v>
      </c>
      <c r="DL776" s="318" t="str">
        <f>IF(DK776=0,"",_xlfn.XLOOKUP(DK776,StatePicklist!$1:$1,StatePicklist!$3:$3,"NA",0))</f>
        <v/>
      </c>
      <c r="DM776" s="297" t="str">
        <f ca="1">IF(RMDF!DL776="", "", IF(ISNUMBER(MATCH(RMDF!DL776, INDIRECT(DL776), 0)), "OK", "Invalid"))</f>
        <v/>
      </c>
      <c r="DN776" s="281"/>
      <c r="DO776" s="281"/>
      <c r="DP776" s="281"/>
      <c r="DQ776" s="281" t="b">
        <f>AND(RMDF!DT776&gt;=0, RMDF!DT776&lt;=1-SUM(RMDF!Z776,RMDF!AG776,RMDF!AN776,RMDF!AU776,RMDF!BB776,RMDF!BI776,RMDF!BP776,RMDF!BW776,RMDF!CD776,RMDF!CK776,RMDF!CR776,RMDF!CY776,RMDF!DF776,RMDF!DM776), RMDF!DT776=ROUND(RMDF!DT776,4))</f>
        <v>1</v>
      </c>
      <c r="DR776" s="317">
        <f>RMDF!DR776</f>
        <v>0</v>
      </c>
      <c r="DS776" s="318" t="str">
        <f>IF(DR776=0,"",_xlfn.XLOOKUP(DR776,StatePicklist!$1:$1,StatePicklist!$3:$3,"NA",0))</f>
        <v/>
      </c>
      <c r="DT776" s="297" t="str">
        <f ca="1">IF(RMDF!DS776="", "", IF(ISNUMBER(MATCH(RMDF!DS776, INDIRECT(DS776), 0)), "OK", "Invalid"))</f>
        <v/>
      </c>
      <c r="DU776" s="281"/>
      <c r="DV776" s="281"/>
      <c r="DW776" s="281"/>
      <c r="DX776" s="281" t="b">
        <f>AND(RMDF!EA776&gt;=0, RMDF!EA776&lt;=1-SUM(RMDF!Z776,RMDF!AG776,RMDF!AN776,RMDF!AU776,RMDF!BB776,RMDF!BI776,RMDF!BP776,RMDF!BW776,RMDF!CD776,RMDF!CK776,RMDF!CR776,RMDF!CY776,RMDF!DF776,RMDF!DM776,RMDF!DT776), RMDF!EA776=ROUND(RMDF!EA776,4))</f>
        <v>1</v>
      </c>
      <c r="DY776" s="317">
        <f>RMDF!DY776</f>
        <v>0</v>
      </c>
      <c r="DZ776" s="318" t="str">
        <f>IF(DY776=0,"",_xlfn.XLOOKUP(DY776,StatePicklist!$1:$1,StatePicklist!$3:$3,"NA",0))</f>
        <v/>
      </c>
      <c r="EA776" s="297" t="str">
        <f ca="1">IF(RMDF!DZ776="", "", IF(ISNUMBER(MATCH(RMDF!DZ776, INDIRECT(DZ776), 0)), "OK", "Invalid"))</f>
        <v/>
      </c>
      <c r="EB776" s="281"/>
      <c r="EC776" s="281"/>
      <c r="ED776" s="281"/>
      <c r="EE776" s="281" t="b">
        <f>AND(RMDF!EH776&gt;=0, RMDF!EH776&lt;=1-SUM(RMDF!Z776,RMDF!AG776,RMDF!AN776,RMDF!AU776,RMDF!BB776,RMDF!BI776,RMDF!BP776,RMDF!BW776,RMDF!CD776,RMDF!CK776,RMDF!CR776,RMDF!CY776,RMDF!DF776,RMDF!DM776,RMDF!DT776,RMDF!EA776), RMDF!EH776=ROUND(RMDF!EH776,4))</f>
        <v>1</v>
      </c>
      <c r="EF776" s="317">
        <f>RMDF!EF776</f>
        <v>0</v>
      </c>
      <c r="EG776" s="318" t="str">
        <f>IF(EF776=0,"",_xlfn.XLOOKUP(EF776,StatePicklist!$1:$1,StatePicklist!$3:$3,"NA",0))</f>
        <v/>
      </c>
      <c r="EH776" s="297" t="str">
        <f ca="1">IF(RMDF!EG776="", "", IF(ISNUMBER(MATCH(RMDF!EG776, INDIRECT(EG776), 0)), "OK", "Invalid"))</f>
        <v/>
      </c>
      <c r="EI776" s="281"/>
      <c r="EJ776" s="281"/>
      <c r="EK776" s="281"/>
      <c r="EL776" s="281" t="b">
        <f>AND(RMDF!EO776&gt;=0, RMDF!EO776&lt;=1-SUM(RMDF!Z776,RMDF!AG776,RMDF!AN776,RMDF!AU776,RMDF!BB776,RMDF!BI776,RMDF!BP776,RMDF!BW776,RMDF!CD776,RMDF!CK776,RMDF!CR776,RMDF!CY776,RMDF!DF776,RMDF!DM776,RMDF!DT776,RMDF!EA776,RMDF!EH776), RMDF!EO776=ROUND(RMDF!EO776,4))</f>
        <v>1</v>
      </c>
      <c r="EM776" s="317">
        <f>RMDF!EM776</f>
        <v>0</v>
      </c>
      <c r="EN776" s="318" t="str">
        <f>IF(EM776=0,"",_xlfn.XLOOKUP(EM776,StatePicklist!$1:$1,StatePicklist!$3:$3,"NA",0))</f>
        <v/>
      </c>
      <c r="EO776" s="297" t="str">
        <f ca="1">IF(RMDF!EN776="", "", IF(ISNUMBER(MATCH(RMDF!EN776, INDIRECT(EN776), 0)), "OK", "Invalid"))</f>
        <v/>
      </c>
      <c r="EP776" s="281"/>
      <c r="EQ776" s="281"/>
      <c r="ER776" s="281"/>
      <c r="ES776" s="281" t="b">
        <f>AND(RMDF!EV776&gt;=0, RMDF!EV776&lt;=1-SUM(RMDF!Z776,RMDF!AG776,RMDF!AN776,RMDF!AU776,RMDF!BB776,RMDF!BI776,RMDF!BP776,RMDF!BW776,RMDF!CD776,RMDF!CK776,RMDF!CR776,RMDF!CY776,RMDF!DF776,RMDF!DM776,RMDF!DT776,RMDF!EA776,RMDF!EH776,RMDF!EO776), RMDF!EV776=ROUND(RMDF!EV776,4))</f>
        <v>1</v>
      </c>
      <c r="ET776" s="317">
        <f>RMDF!ET776</f>
        <v>0</v>
      </c>
      <c r="EU776" s="318" t="str">
        <f>IF(ET776=0,"",_xlfn.XLOOKUP(ET776,StatePicklist!$1:$1,StatePicklist!$3:$3,"NA",0))</f>
        <v/>
      </c>
      <c r="EV776" s="297" t="str">
        <f ca="1">IF(RMDF!EU776="", "", IF(ISNUMBER(MATCH(RMDF!EU776, INDIRECT(EU776), 0)), "OK", "Invalid"))</f>
        <v/>
      </c>
      <c r="EW776" s="281"/>
      <c r="EX776" s="281"/>
      <c r="EY776" s="281"/>
      <c r="EZ776" s="281" t="b">
        <f>AND(RMDF!FC776&gt;=0, RMDF!FC776&lt;=1-SUM(RMDF!Z776,RMDF!AG776,RMDF!AN776,RMDF!AU776,RMDF!BB776,RMDF!BI776,RMDF!BP776,RMDF!BW776,RMDF!CD776,RMDF!CK776,RMDF!CR776,RMDF!CY776,RMDF!DF776,RMDF!DM776,RMDF!DT776,RMDF!EA776,RMDF!EH776,RMDF!EO776,RMDF!EV776), RMDF!FC776=ROUND(RMDF!FC776,4))</f>
        <v>1</v>
      </c>
      <c r="FA776" s="317">
        <f>RMDF!FA776</f>
        <v>0</v>
      </c>
      <c r="FB776" s="318" t="str">
        <f>IF(FA776=0,"",_xlfn.XLOOKUP(FA776,StatePicklist!$1:$1,StatePicklist!$3:$3,"NA",0))</f>
        <v/>
      </c>
      <c r="FC776" s="297" t="str">
        <f ca="1">IF(RMDF!FB776="", "", IF(ISNUMBER(MATCH(RMDF!FB776, INDIRECT(FB776), 0)), "OK", "Invalid"))</f>
        <v/>
      </c>
    </row>
    <row r="777" spans="1:159" s="205" customFormat="1" ht="39.9" customHeight="1" x14ac:dyDescent="0.25">
      <c r="A777" s="206"/>
      <c r="B777" s="196"/>
      <c r="C777" s="197"/>
      <c r="D777" s="198"/>
      <c r="E777" s="199"/>
      <c r="F777" s="200"/>
      <c r="G777" s="201"/>
      <c r="H777" s="292"/>
      <c r="I777" s="305">
        <f>RMDF!I777</f>
        <v>0</v>
      </c>
      <c r="J777" s="305" t="str">
        <f>IF(I777=ProductCode!$B$30,"PDReclPost",IF(OR(I777=ProductCode!$C$30,I777=ProductCode!$E$30,I777=ProductCode!$G$30),"PDPreCon",IF(OR(I777=ProductCode!$D$30,I777=ProductCode!$F$30),"PDNotReclPost","")))</f>
        <v/>
      </c>
      <c r="K777" s="305" t="str">
        <f t="shared" si="42"/>
        <v/>
      </c>
      <c r="L777" s="289"/>
      <c r="M777" s="305" t="str">
        <f t="shared" si="42"/>
        <v/>
      </c>
      <c r="N777" s="289" t="b">
        <f>AND(RMDF!N777&gt;=0, RMDF!N777&lt;=1-RMDF!L777, RMDF!N777=ROUND(RMDF!N777,4))</f>
        <v>1</v>
      </c>
      <c r="O777" s="286" t="str">
        <f>IF(P777="","",IF(I777="","",IF(LEFT(I777,13)="Reclaimed pos",RawMaterialCode!$E$569,RawMaterialCode!$E$568)))</f>
        <v>Reclaimed pre-consumer mixed fibers (RM0578)</v>
      </c>
      <c r="P777" s="295">
        <f t="shared" si="43"/>
        <v>1</v>
      </c>
      <c r="Q777" s="202"/>
      <c r="R777" s="203"/>
      <c r="S777" s="204" t="str">
        <f t="shared" si="44"/>
        <v/>
      </c>
      <c r="T777" s="281"/>
      <c r="U777" s="281"/>
      <c r="V777" s="281"/>
      <c r="W777" s="281"/>
      <c r="X777" s="317">
        <f>RMDF!X777</f>
        <v>0</v>
      </c>
      <c r="Y777" s="318" t="str">
        <f>IF(X777=0,"",_xlfn.XLOOKUP(X777,StatePicklist!$1:$1,StatePicklist!$3:$3,"NA",0))</f>
        <v/>
      </c>
      <c r="Z777" s="297" t="str">
        <f ca="1">IF(RMDF!Y777="", "", IF(ISNUMBER(MATCH(RMDF!Y777, INDIRECT(Y777), 0)), "OK", "Invalid"))</f>
        <v/>
      </c>
      <c r="AA777" s="281"/>
      <c r="AB777" s="281"/>
      <c r="AC777" s="281"/>
      <c r="AD777" s="281" t="b">
        <f>AND(RMDF!AG777&gt;=0, RMDF!AG777&lt;=1-RMDF!Z777, RMDF!AG777=ROUND(RMDF!AG777,4))</f>
        <v>1</v>
      </c>
      <c r="AE777" s="317">
        <f>RMDF!AE777</f>
        <v>0</v>
      </c>
      <c r="AF777" s="318" t="str">
        <f>IF(AE777=0,"",_xlfn.XLOOKUP(AE777,StatePicklist!$1:$1,StatePicklist!$3:$3,"NA",0))</f>
        <v/>
      </c>
      <c r="AG777" s="297" t="str">
        <f ca="1">IF(RMDF!AF777="", "", IF(ISNUMBER(MATCH(RMDF!AF777, INDIRECT(AF777), 0)), "OK", "Invalid"))</f>
        <v/>
      </c>
      <c r="AH777" s="281"/>
      <c r="AI777" s="281"/>
      <c r="AJ777" s="281"/>
      <c r="AK777" s="281" t="b">
        <f>AND(RMDF!AN777&gt;=0, RMDF!AN777&lt;=1-SUM(RMDF!Z777,RMDF!AG777), RMDF!AN777=ROUND(RMDF!AN777,4))</f>
        <v>1</v>
      </c>
      <c r="AL777" s="317">
        <f>RMDF!AL777</f>
        <v>0</v>
      </c>
      <c r="AM777" s="318" t="str">
        <f>IF(AL777=0,"",_xlfn.XLOOKUP(AL777,StatePicklist!$1:$1,StatePicklist!$3:$3,"NA",0))</f>
        <v/>
      </c>
      <c r="AN777" s="297" t="str">
        <f ca="1">IF(RMDF!AM777="", "", IF(ISNUMBER(MATCH(RMDF!AM777, INDIRECT(AM777), 0)), "OK", "Invalid"))</f>
        <v/>
      </c>
      <c r="AO777" s="281"/>
      <c r="AP777" s="281"/>
      <c r="AQ777" s="281"/>
      <c r="AR777" s="281" t="b">
        <f>AND(RMDF!AU777&gt;=0, RMDF!AU777&lt;=1-SUM(RMDF!Z777,RMDF!AG777,RMDF!AN777), RMDF!AU777=ROUND(RMDF!AU777,4))</f>
        <v>1</v>
      </c>
      <c r="AS777" s="317">
        <f>RMDF!AS777</f>
        <v>0</v>
      </c>
      <c r="AT777" s="318" t="str">
        <f>IF(AS777=0,"",_xlfn.XLOOKUP(AS777,StatePicklist!$1:$1,StatePicklist!$3:$3,"NA",0))</f>
        <v/>
      </c>
      <c r="AU777" s="297" t="str">
        <f ca="1">IF(RMDF!AT777="", "", IF(ISNUMBER(MATCH(RMDF!AT777, INDIRECT(AT777), 0)), "OK", "Invalid"))</f>
        <v/>
      </c>
      <c r="AV777" s="281"/>
      <c r="AW777" s="281"/>
      <c r="AX777" s="281"/>
      <c r="AY777" s="281" t="b">
        <f>AND(RMDF!BB777&gt;=0, RMDF!BB777&lt;=1-SUM(RMDF!Z777,RMDF!AG777,RMDF!AN777,RMDF!AU777), RMDF!BB777=ROUND(RMDF!BB777,4))</f>
        <v>1</v>
      </c>
      <c r="AZ777" s="317">
        <f>RMDF!AZ777</f>
        <v>0</v>
      </c>
      <c r="BA777" s="318" t="str">
        <f>IF(AZ777=0,"",_xlfn.XLOOKUP(AZ777,StatePicklist!$1:$1,StatePicklist!$3:$3,"NA",0))</f>
        <v/>
      </c>
      <c r="BB777" s="297" t="str">
        <f ca="1">IF(RMDF!BA777="", "", IF(ISNUMBER(MATCH(RMDF!BA777, INDIRECT(BA777), 0)), "OK", "Invalid"))</f>
        <v/>
      </c>
      <c r="BC777" s="281"/>
      <c r="BD777" s="281"/>
      <c r="BE777" s="281"/>
      <c r="BF777" s="281" t="b">
        <f>AND(RMDF!BI777&gt;=0, RMDF!BI777&lt;=1-SUM(RMDF!Z777,RMDF!AG777,RMDF!AN777,RMDF!AU777,RMDF!BB777), RMDF!BI777=ROUND(RMDF!BI777,4))</f>
        <v>1</v>
      </c>
      <c r="BG777" s="317">
        <f>RMDF!BG777</f>
        <v>0</v>
      </c>
      <c r="BH777" s="318" t="str">
        <f>IF(BG777=0,"",_xlfn.XLOOKUP(BG777,StatePicklist!$1:$1,StatePicklist!$3:$3,"NA",0))</f>
        <v/>
      </c>
      <c r="BI777" s="297" t="str">
        <f ca="1">IF(RMDF!BH777="", "", IF(ISNUMBER(MATCH(RMDF!BH777, INDIRECT(BH777), 0)), "OK", "Invalid"))</f>
        <v/>
      </c>
      <c r="BJ777" s="281"/>
      <c r="BK777" s="281"/>
      <c r="BL777" s="281"/>
      <c r="BM777" s="281" t="b">
        <f>AND(RMDF!BP777&gt;=0, RMDF!BP777&lt;=1-SUM(RMDF!Z777,RMDF!AG777,RMDF!AN777,RMDF!AU777,RMDF!BB777,RMDF!BI777), RMDF!BP777=ROUND(RMDF!BP777,4))</f>
        <v>1</v>
      </c>
      <c r="BN777" s="317">
        <f>RMDF!BN777</f>
        <v>0</v>
      </c>
      <c r="BO777" s="318" t="str">
        <f>IF(BN777=0,"",_xlfn.XLOOKUP(BN777,StatePicklist!$1:$1,StatePicklist!$3:$3,"NA",0))</f>
        <v/>
      </c>
      <c r="BP777" s="297" t="str">
        <f ca="1">IF(RMDF!BO777="", "", IF(ISNUMBER(MATCH(RMDF!BO777, INDIRECT(BO777), 0)), "OK", "Invalid"))</f>
        <v/>
      </c>
      <c r="BQ777" s="281"/>
      <c r="BR777" s="281"/>
      <c r="BS777" s="281"/>
      <c r="BT777" s="281" t="b">
        <f>AND(RMDF!BW777&gt;=0, RMDF!BW777&lt;=1-SUM(RMDF!Z777,RMDF!AG777,RMDF!AN777,RMDF!AU777,RMDF!BB777,RMDF!BI777,RMDF!BP777), RMDF!BW777=ROUND(RMDF!BW777,4))</f>
        <v>1</v>
      </c>
      <c r="BU777" s="317">
        <f>RMDF!BU777</f>
        <v>0</v>
      </c>
      <c r="BV777" s="318" t="str">
        <f>IF(BU777=0,"",_xlfn.XLOOKUP(BU777,StatePicklist!$1:$1,StatePicklist!$3:$3,"NA",0))</f>
        <v/>
      </c>
      <c r="BW777" s="297" t="str">
        <f ca="1">IF(RMDF!BV777="", "", IF(ISNUMBER(MATCH(RMDF!BV777, INDIRECT(BV777), 0)), "OK", "Invalid"))</f>
        <v/>
      </c>
      <c r="BX777" s="281"/>
      <c r="BY777" s="281"/>
      <c r="BZ777" s="281"/>
      <c r="CA777" s="281" t="b">
        <f>AND(RMDF!CD777&gt;=0, RMDF!CD777&lt;=1-SUM(RMDF!Z777,RMDF!AG777,RMDF!AN777,RMDF!AU777,RMDF!BB777,RMDF!BI777,RMDF!BP777,RMDF!BW777), RMDF!CD777=ROUND(RMDF!CD777,4))</f>
        <v>1</v>
      </c>
      <c r="CB777" s="317">
        <f>RMDF!CB777</f>
        <v>0</v>
      </c>
      <c r="CC777" s="318" t="str">
        <f>IF(CB777=0,"",_xlfn.XLOOKUP(CB777,StatePicklist!$1:$1,StatePicklist!$3:$3,"NA",0))</f>
        <v/>
      </c>
      <c r="CD777" s="297" t="str">
        <f ca="1">IF(RMDF!CC777="", "", IF(ISNUMBER(MATCH(RMDF!CC777, INDIRECT(CC777), 0)), "OK", "Invalid"))</f>
        <v/>
      </c>
      <c r="CE777" s="281"/>
      <c r="CF777" s="281"/>
      <c r="CG777" s="281"/>
      <c r="CH777" s="281" t="b">
        <f>AND(RMDF!CK777&gt;=0, RMDF!CK777&lt;=1-SUM(RMDF!Z777,RMDF!AG777,RMDF!AN777,RMDF!AU777,RMDF!BB777,RMDF!BI777,RMDF!BP777,RMDF!BW777,RMDF!CD777), RMDF!CK777=ROUND(RMDF!CK777,4))</f>
        <v>1</v>
      </c>
      <c r="CI777" s="317">
        <f>RMDF!CI777</f>
        <v>0</v>
      </c>
      <c r="CJ777" s="318" t="str">
        <f>IF(CI777=0,"",_xlfn.XLOOKUP(CI777,StatePicklist!$1:$1,StatePicklist!$3:$3,"NA",0))</f>
        <v/>
      </c>
      <c r="CK777" s="297" t="str">
        <f ca="1">IF(RMDF!CJ777="", "", IF(ISNUMBER(MATCH(RMDF!CJ777, INDIRECT(CJ777), 0)), "OK", "Invalid"))</f>
        <v/>
      </c>
      <c r="CL777" s="281"/>
      <c r="CM777" s="281"/>
      <c r="CN777" s="281"/>
      <c r="CO777" s="281" t="b">
        <f>AND(RMDF!CR777&gt;=0, RMDF!CR777&lt;=1-SUM(RMDF!Z777,RMDF!AG777,RMDF!AN777,RMDF!AU777,RMDF!BB777,RMDF!BI777,RMDF!BP777,RMDF!BW777,RMDF!CD777,RMDF!CK777), RMDF!CR777=ROUND(RMDF!CR777,4))</f>
        <v>1</v>
      </c>
      <c r="CP777" s="317">
        <f>RMDF!CP777</f>
        <v>0</v>
      </c>
      <c r="CQ777" s="318" t="str">
        <f>IF(CP777=0,"",_xlfn.XLOOKUP(CP777,StatePicklist!$1:$1,StatePicklist!$3:$3,"NA",0))</f>
        <v/>
      </c>
      <c r="CR777" s="297" t="str">
        <f ca="1">IF(RMDF!CQ777="", "", IF(ISNUMBER(MATCH(RMDF!CQ777, INDIRECT(CQ777), 0)), "OK", "Invalid"))</f>
        <v/>
      </c>
      <c r="CS777" s="281"/>
      <c r="CT777" s="281"/>
      <c r="CU777" s="281"/>
      <c r="CV777" s="281" t="b">
        <f>AND(RMDF!CY777&gt;=0, RMDF!CY777&lt;=1-SUM(RMDF!Z777,RMDF!AG777,RMDF!AN777,RMDF!AU777,RMDF!BB777,RMDF!BI777,RMDF!BP777,RMDF!BW777,RMDF!CD777,RMDF!CK777,RMDF!CR777), RMDF!CY777=ROUND(RMDF!CY777,4))</f>
        <v>1</v>
      </c>
      <c r="CW777" s="317">
        <f>RMDF!CW777</f>
        <v>0</v>
      </c>
      <c r="CX777" s="318" t="str">
        <f>IF(CW777=0,"",_xlfn.XLOOKUP(CW777,StatePicklist!$1:$1,StatePicklist!$3:$3,"NA",0))</f>
        <v/>
      </c>
      <c r="CY777" s="297" t="str">
        <f ca="1">IF(RMDF!CX777="", "", IF(ISNUMBER(MATCH(RMDF!CX777, INDIRECT(CX777), 0)), "OK", "Invalid"))</f>
        <v/>
      </c>
      <c r="CZ777" s="281"/>
      <c r="DA777" s="281"/>
      <c r="DB777" s="281"/>
      <c r="DC777" s="281" t="b">
        <f>AND(RMDF!DF777&gt;=0, RMDF!DF777&lt;=1-SUM(RMDF!Z777,RMDF!AG777,RMDF!AN777,RMDF!AU777,RMDF!BB777,RMDF!BI777,RMDF!BP777,RMDF!BW777,RMDF!CD777,RMDF!CK777,RMDF!CR777,RMDF!CY777), RMDF!DF777=ROUND(RMDF!DF777,4))</f>
        <v>1</v>
      </c>
      <c r="DD777" s="317">
        <f>RMDF!DD777</f>
        <v>0</v>
      </c>
      <c r="DE777" s="318" t="str">
        <f>IF(DD777=0,"",_xlfn.XLOOKUP(DD777,StatePicklist!$1:$1,StatePicklist!$3:$3,"NA",0))</f>
        <v/>
      </c>
      <c r="DF777" s="297" t="str">
        <f ca="1">IF(RMDF!DE777="", "", IF(ISNUMBER(MATCH(RMDF!DE777, INDIRECT(DE777), 0)), "OK", "Invalid"))</f>
        <v/>
      </c>
      <c r="DG777" s="281"/>
      <c r="DH777" s="281"/>
      <c r="DI777" s="281"/>
      <c r="DJ777" s="281" t="b">
        <f>AND(RMDF!DM777&gt;=0, RMDF!DM777&lt;=1-SUM(RMDF!Z777,RMDF!AG777,RMDF!AN777,RMDF!AU777,RMDF!BB777,RMDF!BI777,RMDF!BP777,RMDF!BW777,RMDF!CD777,RMDF!CK777,RMDF!CR777,RMDF!CY777,RMDF!DF777), RMDF!DM777=ROUND(RMDF!DM777,4))</f>
        <v>1</v>
      </c>
      <c r="DK777" s="317">
        <f>RMDF!DK777</f>
        <v>0</v>
      </c>
      <c r="DL777" s="318" t="str">
        <f>IF(DK777=0,"",_xlfn.XLOOKUP(DK777,StatePicklist!$1:$1,StatePicklist!$3:$3,"NA",0))</f>
        <v/>
      </c>
      <c r="DM777" s="297" t="str">
        <f ca="1">IF(RMDF!DL777="", "", IF(ISNUMBER(MATCH(RMDF!DL777, INDIRECT(DL777), 0)), "OK", "Invalid"))</f>
        <v/>
      </c>
      <c r="DN777" s="281"/>
      <c r="DO777" s="281"/>
      <c r="DP777" s="281"/>
      <c r="DQ777" s="281" t="b">
        <f>AND(RMDF!DT777&gt;=0, RMDF!DT777&lt;=1-SUM(RMDF!Z777,RMDF!AG777,RMDF!AN777,RMDF!AU777,RMDF!BB777,RMDF!BI777,RMDF!BP777,RMDF!BW777,RMDF!CD777,RMDF!CK777,RMDF!CR777,RMDF!CY777,RMDF!DF777,RMDF!DM777), RMDF!DT777=ROUND(RMDF!DT777,4))</f>
        <v>1</v>
      </c>
      <c r="DR777" s="317">
        <f>RMDF!DR777</f>
        <v>0</v>
      </c>
      <c r="DS777" s="318" t="str">
        <f>IF(DR777=0,"",_xlfn.XLOOKUP(DR777,StatePicklist!$1:$1,StatePicklist!$3:$3,"NA",0))</f>
        <v/>
      </c>
      <c r="DT777" s="297" t="str">
        <f ca="1">IF(RMDF!DS777="", "", IF(ISNUMBER(MATCH(RMDF!DS777, INDIRECT(DS777), 0)), "OK", "Invalid"))</f>
        <v/>
      </c>
      <c r="DU777" s="281"/>
      <c r="DV777" s="281"/>
      <c r="DW777" s="281"/>
      <c r="DX777" s="281" t="b">
        <f>AND(RMDF!EA777&gt;=0, RMDF!EA777&lt;=1-SUM(RMDF!Z777,RMDF!AG777,RMDF!AN777,RMDF!AU777,RMDF!BB777,RMDF!BI777,RMDF!BP777,RMDF!BW777,RMDF!CD777,RMDF!CK777,RMDF!CR777,RMDF!CY777,RMDF!DF777,RMDF!DM777,RMDF!DT777), RMDF!EA777=ROUND(RMDF!EA777,4))</f>
        <v>1</v>
      </c>
      <c r="DY777" s="317">
        <f>RMDF!DY777</f>
        <v>0</v>
      </c>
      <c r="DZ777" s="318" t="str">
        <f>IF(DY777=0,"",_xlfn.XLOOKUP(DY777,StatePicklist!$1:$1,StatePicklist!$3:$3,"NA",0))</f>
        <v/>
      </c>
      <c r="EA777" s="297" t="str">
        <f ca="1">IF(RMDF!DZ777="", "", IF(ISNUMBER(MATCH(RMDF!DZ777, INDIRECT(DZ777), 0)), "OK", "Invalid"))</f>
        <v/>
      </c>
      <c r="EB777" s="281"/>
      <c r="EC777" s="281"/>
      <c r="ED777" s="281"/>
      <c r="EE777" s="281" t="b">
        <f>AND(RMDF!EH777&gt;=0, RMDF!EH777&lt;=1-SUM(RMDF!Z777,RMDF!AG777,RMDF!AN777,RMDF!AU777,RMDF!BB777,RMDF!BI777,RMDF!BP777,RMDF!BW777,RMDF!CD777,RMDF!CK777,RMDF!CR777,RMDF!CY777,RMDF!DF777,RMDF!DM777,RMDF!DT777,RMDF!EA777), RMDF!EH777=ROUND(RMDF!EH777,4))</f>
        <v>1</v>
      </c>
      <c r="EF777" s="317">
        <f>RMDF!EF777</f>
        <v>0</v>
      </c>
      <c r="EG777" s="318" t="str">
        <f>IF(EF777=0,"",_xlfn.XLOOKUP(EF777,StatePicklist!$1:$1,StatePicklist!$3:$3,"NA",0))</f>
        <v/>
      </c>
      <c r="EH777" s="297" t="str">
        <f ca="1">IF(RMDF!EG777="", "", IF(ISNUMBER(MATCH(RMDF!EG777, INDIRECT(EG777), 0)), "OK", "Invalid"))</f>
        <v/>
      </c>
      <c r="EI777" s="281"/>
      <c r="EJ777" s="281"/>
      <c r="EK777" s="281"/>
      <c r="EL777" s="281" t="b">
        <f>AND(RMDF!EO777&gt;=0, RMDF!EO777&lt;=1-SUM(RMDF!Z777,RMDF!AG777,RMDF!AN777,RMDF!AU777,RMDF!BB777,RMDF!BI777,RMDF!BP777,RMDF!BW777,RMDF!CD777,RMDF!CK777,RMDF!CR777,RMDF!CY777,RMDF!DF777,RMDF!DM777,RMDF!DT777,RMDF!EA777,RMDF!EH777), RMDF!EO777=ROUND(RMDF!EO777,4))</f>
        <v>1</v>
      </c>
      <c r="EM777" s="317">
        <f>RMDF!EM777</f>
        <v>0</v>
      </c>
      <c r="EN777" s="318" t="str">
        <f>IF(EM777=0,"",_xlfn.XLOOKUP(EM777,StatePicklist!$1:$1,StatePicklist!$3:$3,"NA",0))</f>
        <v/>
      </c>
      <c r="EO777" s="297" t="str">
        <f ca="1">IF(RMDF!EN777="", "", IF(ISNUMBER(MATCH(RMDF!EN777, INDIRECT(EN777), 0)), "OK", "Invalid"))</f>
        <v/>
      </c>
      <c r="EP777" s="281"/>
      <c r="EQ777" s="281"/>
      <c r="ER777" s="281"/>
      <c r="ES777" s="281" t="b">
        <f>AND(RMDF!EV777&gt;=0, RMDF!EV777&lt;=1-SUM(RMDF!Z777,RMDF!AG777,RMDF!AN777,RMDF!AU777,RMDF!BB777,RMDF!BI777,RMDF!BP777,RMDF!BW777,RMDF!CD777,RMDF!CK777,RMDF!CR777,RMDF!CY777,RMDF!DF777,RMDF!DM777,RMDF!DT777,RMDF!EA777,RMDF!EH777,RMDF!EO777), RMDF!EV777=ROUND(RMDF!EV777,4))</f>
        <v>1</v>
      </c>
      <c r="ET777" s="317">
        <f>RMDF!ET777</f>
        <v>0</v>
      </c>
      <c r="EU777" s="318" t="str">
        <f>IF(ET777=0,"",_xlfn.XLOOKUP(ET777,StatePicklist!$1:$1,StatePicklist!$3:$3,"NA",0))</f>
        <v/>
      </c>
      <c r="EV777" s="297" t="str">
        <f ca="1">IF(RMDF!EU777="", "", IF(ISNUMBER(MATCH(RMDF!EU777, INDIRECT(EU777), 0)), "OK", "Invalid"))</f>
        <v/>
      </c>
      <c r="EW777" s="281"/>
      <c r="EX777" s="281"/>
      <c r="EY777" s="281"/>
      <c r="EZ777" s="281" t="b">
        <f>AND(RMDF!FC777&gt;=0, RMDF!FC777&lt;=1-SUM(RMDF!Z777,RMDF!AG777,RMDF!AN777,RMDF!AU777,RMDF!BB777,RMDF!BI777,RMDF!BP777,RMDF!BW777,RMDF!CD777,RMDF!CK777,RMDF!CR777,RMDF!CY777,RMDF!DF777,RMDF!DM777,RMDF!DT777,RMDF!EA777,RMDF!EH777,RMDF!EO777,RMDF!EV777), RMDF!FC777=ROUND(RMDF!FC777,4))</f>
        <v>1</v>
      </c>
      <c r="FA777" s="317">
        <f>RMDF!FA777</f>
        <v>0</v>
      </c>
      <c r="FB777" s="318" t="str">
        <f>IF(FA777=0,"",_xlfn.XLOOKUP(FA777,StatePicklist!$1:$1,StatePicklist!$3:$3,"NA",0))</f>
        <v/>
      </c>
      <c r="FC777" s="297" t="str">
        <f ca="1">IF(RMDF!FB777="", "", IF(ISNUMBER(MATCH(RMDF!FB777, INDIRECT(FB777), 0)), "OK", "Invalid"))</f>
        <v/>
      </c>
    </row>
    <row r="778" spans="1:159" s="205" customFormat="1" ht="39.9" customHeight="1" x14ac:dyDescent="0.25">
      <c r="A778" s="206"/>
      <c r="B778" s="196"/>
      <c r="C778" s="197"/>
      <c r="D778" s="198"/>
      <c r="E778" s="199"/>
      <c r="F778" s="200"/>
      <c r="G778" s="201"/>
      <c r="H778" s="292"/>
      <c r="I778" s="305">
        <f>RMDF!I778</f>
        <v>0</v>
      </c>
      <c r="J778" s="305" t="str">
        <f>IF(I778=ProductCode!$B$30,"PDReclPost",IF(OR(I778=ProductCode!$C$30,I778=ProductCode!$E$30,I778=ProductCode!$G$30),"PDPreCon",IF(OR(I778=ProductCode!$D$30,I778=ProductCode!$F$30),"PDNotReclPost","")))</f>
        <v/>
      </c>
      <c r="K778" s="305" t="str">
        <f t="shared" si="42"/>
        <v/>
      </c>
      <c r="L778" s="289"/>
      <c r="M778" s="305" t="str">
        <f t="shared" si="42"/>
        <v/>
      </c>
      <c r="N778" s="289" t="b">
        <f>AND(RMDF!N778&gt;=0, RMDF!N778&lt;=1-RMDF!L778, RMDF!N778=ROUND(RMDF!N778,4))</f>
        <v>1</v>
      </c>
      <c r="O778" s="286" t="str">
        <f>IF(P778="","",IF(I778="","",IF(LEFT(I778,13)="Reclaimed pos",RawMaterialCode!$E$569,RawMaterialCode!$E$568)))</f>
        <v>Reclaimed pre-consumer mixed fibers (RM0578)</v>
      </c>
      <c r="P778" s="295">
        <f t="shared" si="43"/>
        <v>1</v>
      </c>
      <c r="Q778" s="202"/>
      <c r="R778" s="203"/>
      <c r="S778" s="204" t="str">
        <f t="shared" si="44"/>
        <v/>
      </c>
      <c r="T778" s="281"/>
      <c r="U778" s="281"/>
      <c r="V778" s="281"/>
      <c r="W778" s="281"/>
      <c r="X778" s="317">
        <f>RMDF!X778</f>
        <v>0</v>
      </c>
      <c r="Y778" s="318" t="str">
        <f>IF(X778=0,"",_xlfn.XLOOKUP(X778,StatePicklist!$1:$1,StatePicklist!$3:$3,"NA",0))</f>
        <v/>
      </c>
      <c r="Z778" s="297" t="str">
        <f ca="1">IF(RMDF!Y778="", "", IF(ISNUMBER(MATCH(RMDF!Y778, INDIRECT(Y778), 0)), "OK", "Invalid"))</f>
        <v/>
      </c>
      <c r="AA778" s="281"/>
      <c r="AB778" s="281"/>
      <c r="AC778" s="281"/>
      <c r="AD778" s="281" t="b">
        <f>AND(RMDF!AG778&gt;=0, RMDF!AG778&lt;=1-RMDF!Z778, RMDF!AG778=ROUND(RMDF!AG778,4))</f>
        <v>1</v>
      </c>
      <c r="AE778" s="317">
        <f>RMDF!AE778</f>
        <v>0</v>
      </c>
      <c r="AF778" s="318" t="str">
        <f>IF(AE778=0,"",_xlfn.XLOOKUP(AE778,StatePicklist!$1:$1,StatePicklist!$3:$3,"NA",0))</f>
        <v/>
      </c>
      <c r="AG778" s="297" t="str">
        <f ca="1">IF(RMDF!AF778="", "", IF(ISNUMBER(MATCH(RMDF!AF778, INDIRECT(AF778), 0)), "OK", "Invalid"))</f>
        <v/>
      </c>
      <c r="AH778" s="281"/>
      <c r="AI778" s="281"/>
      <c r="AJ778" s="281"/>
      <c r="AK778" s="281" t="b">
        <f>AND(RMDF!AN778&gt;=0, RMDF!AN778&lt;=1-SUM(RMDF!Z778,RMDF!AG778), RMDF!AN778=ROUND(RMDF!AN778,4))</f>
        <v>1</v>
      </c>
      <c r="AL778" s="317">
        <f>RMDF!AL778</f>
        <v>0</v>
      </c>
      <c r="AM778" s="318" t="str">
        <f>IF(AL778=0,"",_xlfn.XLOOKUP(AL778,StatePicklist!$1:$1,StatePicklist!$3:$3,"NA",0))</f>
        <v/>
      </c>
      <c r="AN778" s="297" t="str">
        <f ca="1">IF(RMDF!AM778="", "", IF(ISNUMBER(MATCH(RMDF!AM778, INDIRECT(AM778), 0)), "OK", "Invalid"))</f>
        <v/>
      </c>
      <c r="AO778" s="281"/>
      <c r="AP778" s="281"/>
      <c r="AQ778" s="281"/>
      <c r="AR778" s="281" t="b">
        <f>AND(RMDF!AU778&gt;=0, RMDF!AU778&lt;=1-SUM(RMDF!Z778,RMDF!AG778,RMDF!AN778), RMDF!AU778=ROUND(RMDF!AU778,4))</f>
        <v>1</v>
      </c>
      <c r="AS778" s="317">
        <f>RMDF!AS778</f>
        <v>0</v>
      </c>
      <c r="AT778" s="318" t="str">
        <f>IF(AS778=0,"",_xlfn.XLOOKUP(AS778,StatePicklist!$1:$1,StatePicklist!$3:$3,"NA",0))</f>
        <v/>
      </c>
      <c r="AU778" s="297" t="str">
        <f ca="1">IF(RMDF!AT778="", "", IF(ISNUMBER(MATCH(RMDF!AT778, INDIRECT(AT778), 0)), "OK", "Invalid"))</f>
        <v/>
      </c>
      <c r="AV778" s="281"/>
      <c r="AW778" s="281"/>
      <c r="AX778" s="281"/>
      <c r="AY778" s="281" t="b">
        <f>AND(RMDF!BB778&gt;=0, RMDF!BB778&lt;=1-SUM(RMDF!Z778,RMDF!AG778,RMDF!AN778,RMDF!AU778), RMDF!BB778=ROUND(RMDF!BB778,4))</f>
        <v>1</v>
      </c>
      <c r="AZ778" s="317">
        <f>RMDF!AZ778</f>
        <v>0</v>
      </c>
      <c r="BA778" s="318" t="str">
        <f>IF(AZ778=0,"",_xlfn.XLOOKUP(AZ778,StatePicklist!$1:$1,StatePicklist!$3:$3,"NA",0))</f>
        <v/>
      </c>
      <c r="BB778" s="297" t="str">
        <f ca="1">IF(RMDF!BA778="", "", IF(ISNUMBER(MATCH(RMDF!BA778, INDIRECT(BA778), 0)), "OK", "Invalid"))</f>
        <v/>
      </c>
      <c r="BC778" s="281"/>
      <c r="BD778" s="281"/>
      <c r="BE778" s="281"/>
      <c r="BF778" s="281" t="b">
        <f>AND(RMDF!BI778&gt;=0, RMDF!BI778&lt;=1-SUM(RMDF!Z778,RMDF!AG778,RMDF!AN778,RMDF!AU778,RMDF!BB778), RMDF!BI778=ROUND(RMDF!BI778,4))</f>
        <v>1</v>
      </c>
      <c r="BG778" s="317">
        <f>RMDF!BG778</f>
        <v>0</v>
      </c>
      <c r="BH778" s="318" t="str">
        <f>IF(BG778=0,"",_xlfn.XLOOKUP(BG778,StatePicklist!$1:$1,StatePicklist!$3:$3,"NA",0))</f>
        <v/>
      </c>
      <c r="BI778" s="297" t="str">
        <f ca="1">IF(RMDF!BH778="", "", IF(ISNUMBER(MATCH(RMDF!BH778, INDIRECT(BH778), 0)), "OK", "Invalid"))</f>
        <v/>
      </c>
      <c r="BJ778" s="281"/>
      <c r="BK778" s="281"/>
      <c r="BL778" s="281"/>
      <c r="BM778" s="281" t="b">
        <f>AND(RMDF!BP778&gt;=0, RMDF!BP778&lt;=1-SUM(RMDF!Z778,RMDF!AG778,RMDF!AN778,RMDF!AU778,RMDF!BB778,RMDF!BI778), RMDF!BP778=ROUND(RMDF!BP778,4))</f>
        <v>1</v>
      </c>
      <c r="BN778" s="317">
        <f>RMDF!BN778</f>
        <v>0</v>
      </c>
      <c r="BO778" s="318" t="str">
        <f>IF(BN778=0,"",_xlfn.XLOOKUP(BN778,StatePicklist!$1:$1,StatePicklist!$3:$3,"NA",0))</f>
        <v/>
      </c>
      <c r="BP778" s="297" t="str">
        <f ca="1">IF(RMDF!BO778="", "", IF(ISNUMBER(MATCH(RMDF!BO778, INDIRECT(BO778), 0)), "OK", "Invalid"))</f>
        <v/>
      </c>
      <c r="BQ778" s="281"/>
      <c r="BR778" s="281"/>
      <c r="BS778" s="281"/>
      <c r="BT778" s="281" t="b">
        <f>AND(RMDF!BW778&gt;=0, RMDF!BW778&lt;=1-SUM(RMDF!Z778,RMDF!AG778,RMDF!AN778,RMDF!AU778,RMDF!BB778,RMDF!BI778,RMDF!BP778), RMDF!BW778=ROUND(RMDF!BW778,4))</f>
        <v>1</v>
      </c>
      <c r="BU778" s="317">
        <f>RMDF!BU778</f>
        <v>0</v>
      </c>
      <c r="BV778" s="318" t="str">
        <f>IF(BU778=0,"",_xlfn.XLOOKUP(BU778,StatePicklist!$1:$1,StatePicklist!$3:$3,"NA",0))</f>
        <v/>
      </c>
      <c r="BW778" s="297" t="str">
        <f ca="1">IF(RMDF!BV778="", "", IF(ISNUMBER(MATCH(RMDF!BV778, INDIRECT(BV778), 0)), "OK", "Invalid"))</f>
        <v/>
      </c>
      <c r="BX778" s="281"/>
      <c r="BY778" s="281"/>
      <c r="BZ778" s="281"/>
      <c r="CA778" s="281" t="b">
        <f>AND(RMDF!CD778&gt;=0, RMDF!CD778&lt;=1-SUM(RMDF!Z778,RMDF!AG778,RMDF!AN778,RMDF!AU778,RMDF!BB778,RMDF!BI778,RMDF!BP778,RMDF!BW778), RMDF!CD778=ROUND(RMDF!CD778,4))</f>
        <v>1</v>
      </c>
      <c r="CB778" s="317">
        <f>RMDF!CB778</f>
        <v>0</v>
      </c>
      <c r="CC778" s="318" t="str">
        <f>IF(CB778=0,"",_xlfn.XLOOKUP(CB778,StatePicklist!$1:$1,StatePicklist!$3:$3,"NA",0))</f>
        <v/>
      </c>
      <c r="CD778" s="297" t="str">
        <f ca="1">IF(RMDF!CC778="", "", IF(ISNUMBER(MATCH(RMDF!CC778, INDIRECT(CC778), 0)), "OK", "Invalid"))</f>
        <v/>
      </c>
      <c r="CE778" s="281"/>
      <c r="CF778" s="281"/>
      <c r="CG778" s="281"/>
      <c r="CH778" s="281" t="b">
        <f>AND(RMDF!CK778&gt;=0, RMDF!CK778&lt;=1-SUM(RMDF!Z778,RMDF!AG778,RMDF!AN778,RMDF!AU778,RMDF!BB778,RMDF!BI778,RMDF!BP778,RMDF!BW778,RMDF!CD778), RMDF!CK778=ROUND(RMDF!CK778,4))</f>
        <v>1</v>
      </c>
      <c r="CI778" s="317">
        <f>RMDF!CI778</f>
        <v>0</v>
      </c>
      <c r="CJ778" s="318" t="str">
        <f>IF(CI778=0,"",_xlfn.XLOOKUP(CI778,StatePicklist!$1:$1,StatePicklist!$3:$3,"NA",0))</f>
        <v/>
      </c>
      <c r="CK778" s="297" t="str">
        <f ca="1">IF(RMDF!CJ778="", "", IF(ISNUMBER(MATCH(RMDF!CJ778, INDIRECT(CJ778), 0)), "OK", "Invalid"))</f>
        <v/>
      </c>
      <c r="CL778" s="281"/>
      <c r="CM778" s="281"/>
      <c r="CN778" s="281"/>
      <c r="CO778" s="281" t="b">
        <f>AND(RMDF!CR778&gt;=0, RMDF!CR778&lt;=1-SUM(RMDF!Z778,RMDF!AG778,RMDF!AN778,RMDF!AU778,RMDF!BB778,RMDF!BI778,RMDF!BP778,RMDF!BW778,RMDF!CD778,RMDF!CK778), RMDF!CR778=ROUND(RMDF!CR778,4))</f>
        <v>1</v>
      </c>
      <c r="CP778" s="317">
        <f>RMDF!CP778</f>
        <v>0</v>
      </c>
      <c r="CQ778" s="318" t="str">
        <f>IF(CP778=0,"",_xlfn.XLOOKUP(CP778,StatePicklist!$1:$1,StatePicklist!$3:$3,"NA",0))</f>
        <v/>
      </c>
      <c r="CR778" s="297" t="str">
        <f ca="1">IF(RMDF!CQ778="", "", IF(ISNUMBER(MATCH(RMDF!CQ778, INDIRECT(CQ778), 0)), "OK", "Invalid"))</f>
        <v/>
      </c>
      <c r="CS778" s="281"/>
      <c r="CT778" s="281"/>
      <c r="CU778" s="281"/>
      <c r="CV778" s="281" t="b">
        <f>AND(RMDF!CY778&gt;=0, RMDF!CY778&lt;=1-SUM(RMDF!Z778,RMDF!AG778,RMDF!AN778,RMDF!AU778,RMDF!BB778,RMDF!BI778,RMDF!BP778,RMDF!BW778,RMDF!CD778,RMDF!CK778,RMDF!CR778), RMDF!CY778=ROUND(RMDF!CY778,4))</f>
        <v>1</v>
      </c>
      <c r="CW778" s="317">
        <f>RMDF!CW778</f>
        <v>0</v>
      </c>
      <c r="CX778" s="318" t="str">
        <f>IF(CW778=0,"",_xlfn.XLOOKUP(CW778,StatePicklist!$1:$1,StatePicklist!$3:$3,"NA",0))</f>
        <v/>
      </c>
      <c r="CY778" s="297" t="str">
        <f ca="1">IF(RMDF!CX778="", "", IF(ISNUMBER(MATCH(RMDF!CX778, INDIRECT(CX778), 0)), "OK", "Invalid"))</f>
        <v/>
      </c>
      <c r="CZ778" s="281"/>
      <c r="DA778" s="281"/>
      <c r="DB778" s="281"/>
      <c r="DC778" s="281" t="b">
        <f>AND(RMDF!DF778&gt;=0, RMDF!DF778&lt;=1-SUM(RMDF!Z778,RMDF!AG778,RMDF!AN778,RMDF!AU778,RMDF!BB778,RMDF!BI778,RMDF!BP778,RMDF!BW778,RMDF!CD778,RMDF!CK778,RMDF!CR778,RMDF!CY778), RMDF!DF778=ROUND(RMDF!DF778,4))</f>
        <v>1</v>
      </c>
      <c r="DD778" s="317">
        <f>RMDF!DD778</f>
        <v>0</v>
      </c>
      <c r="DE778" s="318" t="str">
        <f>IF(DD778=0,"",_xlfn.XLOOKUP(DD778,StatePicklist!$1:$1,StatePicklist!$3:$3,"NA",0))</f>
        <v/>
      </c>
      <c r="DF778" s="297" t="str">
        <f ca="1">IF(RMDF!DE778="", "", IF(ISNUMBER(MATCH(RMDF!DE778, INDIRECT(DE778), 0)), "OK", "Invalid"))</f>
        <v/>
      </c>
      <c r="DG778" s="281"/>
      <c r="DH778" s="281"/>
      <c r="DI778" s="281"/>
      <c r="DJ778" s="281" t="b">
        <f>AND(RMDF!DM778&gt;=0, RMDF!DM778&lt;=1-SUM(RMDF!Z778,RMDF!AG778,RMDF!AN778,RMDF!AU778,RMDF!BB778,RMDF!BI778,RMDF!BP778,RMDF!BW778,RMDF!CD778,RMDF!CK778,RMDF!CR778,RMDF!CY778,RMDF!DF778), RMDF!DM778=ROUND(RMDF!DM778,4))</f>
        <v>1</v>
      </c>
      <c r="DK778" s="317">
        <f>RMDF!DK778</f>
        <v>0</v>
      </c>
      <c r="DL778" s="318" t="str">
        <f>IF(DK778=0,"",_xlfn.XLOOKUP(DK778,StatePicklist!$1:$1,StatePicklist!$3:$3,"NA",0))</f>
        <v/>
      </c>
      <c r="DM778" s="297" t="str">
        <f ca="1">IF(RMDF!DL778="", "", IF(ISNUMBER(MATCH(RMDF!DL778, INDIRECT(DL778), 0)), "OK", "Invalid"))</f>
        <v/>
      </c>
      <c r="DN778" s="281"/>
      <c r="DO778" s="281"/>
      <c r="DP778" s="281"/>
      <c r="DQ778" s="281" t="b">
        <f>AND(RMDF!DT778&gt;=0, RMDF!DT778&lt;=1-SUM(RMDF!Z778,RMDF!AG778,RMDF!AN778,RMDF!AU778,RMDF!BB778,RMDF!BI778,RMDF!BP778,RMDF!BW778,RMDF!CD778,RMDF!CK778,RMDF!CR778,RMDF!CY778,RMDF!DF778,RMDF!DM778), RMDF!DT778=ROUND(RMDF!DT778,4))</f>
        <v>1</v>
      </c>
      <c r="DR778" s="317">
        <f>RMDF!DR778</f>
        <v>0</v>
      </c>
      <c r="DS778" s="318" t="str">
        <f>IF(DR778=0,"",_xlfn.XLOOKUP(DR778,StatePicklist!$1:$1,StatePicklist!$3:$3,"NA",0))</f>
        <v/>
      </c>
      <c r="DT778" s="297" t="str">
        <f ca="1">IF(RMDF!DS778="", "", IF(ISNUMBER(MATCH(RMDF!DS778, INDIRECT(DS778), 0)), "OK", "Invalid"))</f>
        <v/>
      </c>
      <c r="DU778" s="281"/>
      <c r="DV778" s="281"/>
      <c r="DW778" s="281"/>
      <c r="DX778" s="281" t="b">
        <f>AND(RMDF!EA778&gt;=0, RMDF!EA778&lt;=1-SUM(RMDF!Z778,RMDF!AG778,RMDF!AN778,RMDF!AU778,RMDF!BB778,RMDF!BI778,RMDF!BP778,RMDF!BW778,RMDF!CD778,RMDF!CK778,RMDF!CR778,RMDF!CY778,RMDF!DF778,RMDF!DM778,RMDF!DT778), RMDF!EA778=ROUND(RMDF!EA778,4))</f>
        <v>1</v>
      </c>
      <c r="DY778" s="317">
        <f>RMDF!DY778</f>
        <v>0</v>
      </c>
      <c r="DZ778" s="318" t="str">
        <f>IF(DY778=0,"",_xlfn.XLOOKUP(DY778,StatePicklist!$1:$1,StatePicklist!$3:$3,"NA",0))</f>
        <v/>
      </c>
      <c r="EA778" s="297" t="str">
        <f ca="1">IF(RMDF!DZ778="", "", IF(ISNUMBER(MATCH(RMDF!DZ778, INDIRECT(DZ778), 0)), "OK", "Invalid"))</f>
        <v/>
      </c>
      <c r="EB778" s="281"/>
      <c r="EC778" s="281"/>
      <c r="ED778" s="281"/>
      <c r="EE778" s="281" t="b">
        <f>AND(RMDF!EH778&gt;=0, RMDF!EH778&lt;=1-SUM(RMDF!Z778,RMDF!AG778,RMDF!AN778,RMDF!AU778,RMDF!BB778,RMDF!BI778,RMDF!BP778,RMDF!BW778,RMDF!CD778,RMDF!CK778,RMDF!CR778,RMDF!CY778,RMDF!DF778,RMDF!DM778,RMDF!DT778,RMDF!EA778), RMDF!EH778=ROUND(RMDF!EH778,4))</f>
        <v>1</v>
      </c>
      <c r="EF778" s="317">
        <f>RMDF!EF778</f>
        <v>0</v>
      </c>
      <c r="EG778" s="318" t="str">
        <f>IF(EF778=0,"",_xlfn.XLOOKUP(EF778,StatePicklist!$1:$1,StatePicklist!$3:$3,"NA",0))</f>
        <v/>
      </c>
      <c r="EH778" s="297" t="str">
        <f ca="1">IF(RMDF!EG778="", "", IF(ISNUMBER(MATCH(RMDF!EG778, INDIRECT(EG778), 0)), "OK", "Invalid"))</f>
        <v/>
      </c>
      <c r="EI778" s="281"/>
      <c r="EJ778" s="281"/>
      <c r="EK778" s="281"/>
      <c r="EL778" s="281" t="b">
        <f>AND(RMDF!EO778&gt;=0, RMDF!EO778&lt;=1-SUM(RMDF!Z778,RMDF!AG778,RMDF!AN778,RMDF!AU778,RMDF!BB778,RMDF!BI778,RMDF!BP778,RMDF!BW778,RMDF!CD778,RMDF!CK778,RMDF!CR778,RMDF!CY778,RMDF!DF778,RMDF!DM778,RMDF!DT778,RMDF!EA778,RMDF!EH778), RMDF!EO778=ROUND(RMDF!EO778,4))</f>
        <v>1</v>
      </c>
      <c r="EM778" s="317">
        <f>RMDF!EM778</f>
        <v>0</v>
      </c>
      <c r="EN778" s="318" t="str">
        <f>IF(EM778=0,"",_xlfn.XLOOKUP(EM778,StatePicklist!$1:$1,StatePicklist!$3:$3,"NA",0))</f>
        <v/>
      </c>
      <c r="EO778" s="297" t="str">
        <f ca="1">IF(RMDF!EN778="", "", IF(ISNUMBER(MATCH(RMDF!EN778, INDIRECT(EN778), 0)), "OK", "Invalid"))</f>
        <v/>
      </c>
      <c r="EP778" s="281"/>
      <c r="EQ778" s="281"/>
      <c r="ER778" s="281"/>
      <c r="ES778" s="281" t="b">
        <f>AND(RMDF!EV778&gt;=0, RMDF!EV778&lt;=1-SUM(RMDF!Z778,RMDF!AG778,RMDF!AN778,RMDF!AU778,RMDF!BB778,RMDF!BI778,RMDF!BP778,RMDF!BW778,RMDF!CD778,RMDF!CK778,RMDF!CR778,RMDF!CY778,RMDF!DF778,RMDF!DM778,RMDF!DT778,RMDF!EA778,RMDF!EH778,RMDF!EO778), RMDF!EV778=ROUND(RMDF!EV778,4))</f>
        <v>1</v>
      </c>
      <c r="ET778" s="317">
        <f>RMDF!ET778</f>
        <v>0</v>
      </c>
      <c r="EU778" s="318" t="str">
        <f>IF(ET778=0,"",_xlfn.XLOOKUP(ET778,StatePicklist!$1:$1,StatePicklist!$3:$3,"NA",0))</f>
        <v/>
      </c>
      <c r="EV778" s="297" t="str">
        <f ca="1">IF(RMDF!EU778="", "", IF(ISNUMBER(MATCH(RMDF!EU778, INDIRECT(EU778), 0)), "OK", "Invalid"))</f>
        <v/>
      </c>
      <c r="EW778" s="281"/>
      <c r="EX778" s="281"/>
      <c r="EY778" s="281"/>
      <c r="EZ778" s="281" t="b">
        <f>AND(RMDF!FC778&gt;=0, RMDF!FC778&lt;=1-SUM(RMDF!Z778,RMDF!AG778,RMDF!AN778,RMDF!AU778,RMDF!BB778,RMDF!BI778,RMDF!BP778,RMDF!BW778,RMDF!CD778,RMDF!CK778,RMDF!CR778,RMDF!CY778,RMDF!DF778,RMDF!DM778,RMDF!DT778,RMDF!EA778,RMDF!EH778,RMDF!EO778,RMDF!EV778), RMDF!FC778=ROUND(RMDF!FC778,4))</f>
        <v>1</v>
      </c>
      <c r="FA778" s="317">
        <f>RMDF!FA778</f>
        <v>0</v>
      </c>
      <c r="FB778" s="318" t="str">
        <f>IF(FA778=0,"",_xlfn.XLOOKUP(FA778,StatePicklist!$1:$1,StatePicklist!$3:$3,"NA",0))</f>
        <v/>
      </c>
      <c r="FC778" s="297" t="str">
        <f ca="1">IF(RMDF!FB778="", "", IF(ISNUMBER(MATCH(RMDF!FB778, INDIRECT(FB778), 0)), "OK", "Invalid"))</f>
        <v/>
      </c>
    </row>
    <row r="779" spans="1:159" s="205" customFormat="1" ht="39.9" customHeight="1" x14ac:dyDescent="0.25">
      <c r="A779" s="206"/>
      <c r="B779" s="196"/>
      <c r="C779" s="197"/>
      <c r="D779" s="198"/>
      <c r="E779" s="199"/>
      <c r="F779" s="200"/>
      <c r="G779" s="201"/>
      <c r="H779" s="292"/>
      <c r="I779" s="305">
        <f>RMDF!I779</f>
        <v>0</v>
      </c>
      <c r="J779" s="305" t="str">
        <f>IF(I779=ProductCode!$B$30,"PDReclPost",IF(OR(I779=ProductCode!$C$30,I779=ProductCode!$E$30,I779=ProductCode!$G$30),"PDPreCon",IF(OR(I779=ProductCode!$D$30,I779=ProductCode!$F$30),"PDNotReclPost","")))</f>
        <v/>
      </c>
      <c r="K779" s="305" t="str">
        <f t="shared" si="42"/>
        <v/>
      </c>
      <c r="L779" s="289"/>
      <c r="M779" s="305" t="str">
        <f t="shared" si="42"/>
        <v/>
      </c>
      <c r="N779" s="289" t="b">
        <f>AND(RMDF!N779&gt;=0, RMDF!N779&lt;=1-RMDF!L779, RMDF!N779=ROUND(RMDF!N779,4))</f>
        <v>1</v>
      </c>
      <c r="O779" s="286" t="str">
        <f>IF(P779="","",IF(I779="","",IF(LEFT(I779,13)="Reclaimed pos",RawMaterialCode!$E$569,RawMaterialCode!$E$568)))</f>
        <v>Reclaimed pre-consumer mixed fibers (RM0578)</v>
      </c>
      <c r="P779" s="295">
        <f t="shared" si="43"/>
        <v>1</v>
      </c>
      <c r="Q779" s="202"/>
      <c r="R779" s="203"/>
      <c r="S779" s="204" t="str">
        <f t="shared" si="44"/>
        <v/>
      </c>
      <c r="T779" s="281"/>
      <c r="U779" s="281"/>
      <c r="V779" s="281"/>
      <c r="W779" s="281"/>
      <c r="X779" s="317">
        <f>RMDF!X779</f>
        <v>0</v>
      </c>
      <c r="Y779" s="318" t="str">
        <f>IF(X779=0,"",_xlfn.XLOOKUP(X779,StatePicklist!$1:$1,StatePicklist!$3:$3,"NA",0))</f>
        <v/>
      </c>
      <c r="Z779" s="297" t="str">
        <f ca="1">IF(RMDF!Y779="", "", IF(ISNUMBER(MATCH(RMDF!Y779, INDIRECT(Y779), 0)), "OK", "Invalid"))</f>
        <v/>
      </c>
      <c r="AA779" s="281"/>
      <c r="AB779" s="281"/>
      <c r="AC779" s="281"/>
      <c r="AD779" s="281" t="b">
        <f>AND(RMDF!AG779&gt;=0, RMDF!AG779&lt;=1-RMDF!Z779, RMDF!AG779=ROUND(RMDF!AG779,4))</f>
        <v>1</v>
      </c>
      <c r="AE779" s="317">
        <f>RMDF!AE779</f>
        <v>0</v>
      </c>
      <c r="AF779" s="318" t="str">
        <f>IF(AE779=0,"",_xlfn.XLOOKUP(AE779,StatePicklist!$1:$1,StatePicklist!$3:$3,"NA",0))</f>
        <v/>
      </c>
      <c r="AG779" s="297" t="str">
        <f ca="1">IF(RMDF!AF779="", "", IF(ISNUMBER(MATCH(RMDF!AF779, INDIRECT(AF779), 0)), "OK", "Invalid"))</f>
        <v/>
      </c>
      <c r="AH779" s="281"/>
      <c r="AI779" s="281"/>
      <c r="AJ779" s="281"/>
      <c r="AK779" s="281" t="b">
        <f>AND(RMDF!AN779&gt;=0, RMDF!AN779&lt;=1-SUM(RMDF!Z779,RMDF!AG779), RMDF!AN779=ROUND(RMDF!AN779,4))</f>
        <v>1</v>
      </c>
      <c r="AL779" s="317">
        <f>RMDF!AL779</f>
        <v>0</v>
      </c>
      <c r="AM779" s="318" t="str">
        <f>IF(AL779=0,"",_xlfn.XLOOKUP(AL779,StatePicklist!$1:$1,StatePicklist!$3:$3,"NA",0))</f>
        <v/>
      </c>
      <c r="AN779" s="297" t="str">
        <f ca="1">IF(RMDF!AM779="", "", IF(ISNUMBER(MATCH(RMDF!AM779, INDIRECT(AM779), 0)), "OK", "Invalid"))</f>
        <v/>
      </c>
      <c r="AO779" s="281"/>
      <c r="AP779" s="281"/>
      <c r="AQ779" s="281"/>
      <c r="AR779" s="281" t="b">
        <f>AND(RMDF!AU779&gt;=0, RMDF!AU779&lt;=1-SUM(RMDF!Z779,RMDF!AG779,RMDF!AN779), RMDF!AU779=ROUND(RMDF!AU779,4))</f>
        <v>1</v>
      </c>
      <c r="AS779" s="317">
        <f>RMDF!AS779</f>
        <v>0</v>
      </c>
      <c r="AT779" s="318" t="str">
        <f>IF(AS779=0,"",_xlfn.XLOOKUP(AS779,StatePicklist!$1:$1,StatePicklist!$3:$3,"NA",0))</f>
        <v/>
      </c>
      <c r="AU779" s="297" t="str">
        <f ca="1">IF(RMDF!AT779="", "", IF(ISNUMBER(MATCH(RMDF!AT779, INDIRECT(AT779), 0)), "OK", "Invalid"))</f>
        <v/>
      </c>
      <c r="AV779" s="281"/>
      <c r="AW779" s="281"/>
      <c r="AX779" s="281"/>
      <c r="AY779" s="281" t="b">
        <f>AND(RMDF!BB779&gt;=0, RMDF!BB779&lt;=1-SUM(RMDF!Z779,RMDF!AG779,RMDF!AN779,RMDF!AU779), RMDF!BB779=ROUND(RMDF!BB779,4))</f>
        <v>1</v>
      </c>
      <c r="AZ779" s="317">
        <f>RMDF!AZ779</f>
        <v>0</v>
      </c>
      <c r="BA779" s="318" t="str">
        <f>IF(AZ779=0,"",_xlfn.XLOOKUP(AZ779,StatePicklist!$1:$1,StatePicklist!$3:$3,"NA",0))</f>
        <v/>
      </c>
      <c r="BB779" s="297" t="str">
        <f ca="1">IF(RMDF!BA779="", "", IF(ISNUMBER(MATCH(RMDF!BA779, INDIRECT(BA779), 0)), "OK", "Invalid"))</f>
        <v/>
      </c>
      <c r="BC779" s="281"/>
      <c r="BD779" s="281"/>
      <c r="BE779" s="281"/>
      <c r="BF779" s="281" t="b">
        <f>AND(RMDF!BI779&gt;=0, RMDF!BI779&lt;=1-SUM(RMDF!Z779,RMDF!AG779,RMDF!AN779,RMDF!AU779,RMDF!BB779), RMDF!BI779=ROUND(RMDF!BI779,4))</f>
        <v>1</v>
      </c>
      <c r="BG779" s="317">
        <f>RMDF!BG779</f>
        <v>0</v>
      </c>
      <c r="BH779" s="318" t="str">
        <f>IF(BG779=0,"",_xlfn.XLOOKUP(BG779,StatePicklist!$1:$1,StatePicklist!$3:$3,"NA",0))</f>
        <v/>
      </c>
      <c r="BI779" s="297" t="str">
        <f ca="1">IF(RMDF!BH779="", "", IF(ISNUMBER(MATCH(RMDF!BH779, INDIRECT(BH779), 0)), "OK", "Invalid"))</f>
        <v/>
      </c>
      <c r="BJ779" s="281"/>
      <c r="BK779" s="281"/>
      <c r="BL779" s="281"/>
      <c r="BM779" s="281" t="b">
        <f>AND(RMDF!BP779&gt;=0, RMDF!BP779&lt;=1-SUM(RMDF!Z779,RMDF!AG779,RMDF!AN779,RMDF!AU779,RMDF!BB779,RMDF!BI779), RMDF!BP779=ROUND(RMDF!BP779,4))</f>
        <v>1</v>
      </c>
      <c r="BN779" s="317">
        <f>RMDF!BN779</f>
        <v>0</v>
      </c>
      <c r="BO779" s="318" t="str">
        <f>IF(BN779=0,"",_xlfn.XLOOKUP(BN779,StatePicklist!$1:$1,StatePicklist!$3:$3,"NA",0))</f>
        <v/>
      </c>
      <c r="BP779" s="297" t="str">
        <f ca="1">IF(RMDF!BO779="", "", IF(ISNUMBER(MATCH(RMDF!BO779, INDIRECT(BO779), 0)), "OK", "Invalid"))</f>
        <v/>
      </c>
      <c r="BQ779" s="281"/>
      <c r="BR779" s="281"/>
      <c r="BS779" s="281"/>
      <c r="BT779" s="281" t="b">
        <f>AND(RMDF!BW779&gt;=0, RMDF!BW779&lt;=1-SUM(RMDF!Z779,RMDF!AG779,RMDF!AN779,RMDF!AU779,RMDF!BB779,RMDF!BI779,RMDF!BP779), RMDF!BW779=ROUND(RMDF!BW779,4))</f>
        <v>1</v>
      </c>
      <c r="BU779" s="317">
        <f>RMDF!BU779</f>
        <v>0</v>
      </c>
      <c r="BV779" s="318" t="str">
        <f>IF(BU779=0,"",_xlfn.XLOOKUP(BU779,StatePicklist!$1:$1,StatePicklist!$3:$3,"NA",0))</f>
        <v/>
      </c>
      <c r="BW779" s="297" t="str">
        <f ca="1">IF(RMDF!BV779="", "", IF(ISNUMBER(MATCH(RMDF!BV779, INDIRECT(BV779), 0)), "OK", "Invalid"))</f>
        <v/>
      </c>
      <c r="BX779" s="281"/>
      <c r="BY779" s="281"/>
      <c r="BZ779" s="281"/>
      <c r="CA779" s="281" t="b">
        <f>AND(RMDF!CD779&gt;=0, RMDF!CD779&lt;=1-SUM(RMDF!Z779,RMDF!AG779,RMDF!AN779,RMDF!AU779,RMDF!BB779,RMDF!BI779,RMDF!BP779,RMDF!BW779), RMDF!CD779=ROUND(RMDF!CD779,4))</f>
        <v>1</v>
      </c>
      <c r="CB779" s="317">
        <f>RMDF!CB779</f>
        <v>0</v>
      </c>
      <c r="CC779" s="318" t="str">
        <f>IF(CB779=0,"",_xlfn.XLOOKUP(CB779,StatePicklist!$1:$1,StatePicklist!$3:$3,"NA",0))</f>
        <v/>
      </c>
      <c r="CD779" s="297" t="str">
        <f ca="1">IF(RMDF!CC779="", "", IF(ISNUMBER(MATCH(RMDF!CC779, INDIRECT(CC779), 0)), "OK", "Invalid"))</f>
        <v/>
      </c>
      <c r="CE779" s="281"/>
      <c r="CF779" s="281"/>
      <c r="CG779" s="281"/>
      <c r="CH779" s="281" t="b">
        <f>AND(RMDF!CK779&gt;=0, RMDF!CK779&lt;=1-SUM(RMDF!Z779,RMDF!AG779,RMDF!AN779,RMDF!AU779,RMDF!BB779,RMDF!BI779,RMDF!BP779,RMDF!BW779,RMDF!CD779), RMDF!CK779=ROUND(RMDF!CK779,4))</f>
        <v>1</v>
      </c>
      <c r="CI779" s="317">
        <f>RMDF!CI779</f>
        <v>0</v>
      </c>
      <c r="CJ779" s="318" t="str">
        <f>IF(CI779=0,"",_xlfn.XLOOKUP(CI779,StatePicklist!$1:$1,StatePicklist!$3:$3,"NA",0))</f>
        <v/>
      </c>
      <c r="CK779" s="297" t="str">
        <f ca="1">IF(RMDF!CJ779="", "", IF(ISNUMBER(MATCH(RMDF!CJ779, INDIRECT(CJ779), 0)), "OK", "Invalid"))</f>
        <v/>
      </c>
      <c r="CL779" s="281"/>
      <c r="CM779" s="281"/>
      <c r="CN779" s="281"/>
      <c r="CO779" s="281" t="b">
        <f>AND(RMDF!CR779&gt;=0, RMDF!CR779&lt;=1-SUM(RMDF!Z779,RMDF!AG779,RMDF!AN779,RMDF!AU779,RMDF!BB779,RMDF!BI779,RMDF!BP779,RMDF!BW779,RMDF!CD779,RMDF!CK779), RMDF!CR779=ROUND(RMDF!CR779,4))</f>
        <v>1</v>
      </c>
      <c r="CP779" s="317">
        <f>RMDF!CP779</f>
        <v>0</v>
      </c>
      <c r="CQ779" s="318" t="str">
        <f>IF(CP779=0,"",_xlfn.XLOOKUP(CP779,StatePicklist!$1:$1,StatePicklist!$3:$3,"NA",0))</f>
        <v/>
      </c>
      <c r="CR779" s="297" t="str">
        <f ca="1">IF(RMDF!CQ779="", "", IF(ISNUMBER(MATCH(RMDF!CQ779, INDIRECT(CQ779), 0)), "OK", "Invalid"))</f>
        <v/>
      </c>
      <c r="CS779" s="281"/>
      <c r="CT779" s="281"/>
      <c r="CU779" s="281"/>
      <c r="CV779" s="281" t="b">
        <f>AND(RMDF!CY779&gt;=0, RMDF!CY779&lt;=1-SUM(RMDF!Z779,RMDF!AG779,RMDF!AN779,RMDF!AU779,RMDF!BB779,RMDF!BI779,RMDF!BP779,RMDF!BW779,RMDF!CD779,RMDF!CK779,RMDF!CR779), RMDF!CY779=ROUND(RMDF!CY779,4))</f>
        <v>1</v>
      </c>
      <c r="CW779" s="317">
        <f>RMDF!CW779</f>
        <v>0</v>
      </c>
      <c r="CX779" s="318" t="str">
        <f>IF(CW779=0,"",_xlfn.XLOOKUP(CW779,StatePicklist!$1:$1,StatePicklist!$3:$3,"NA",0))</f>
        <v/>
      </c>
      <c r="CY779" s="297" t="str">
        <f ca="1">IF(RMDF!CX779="", "", IF(ISNUMBER(MATCH(RMDF!CX779, INDIRECT(CX779), 0)), "OK", "Invalid"))</f>
        <v/>
      </c>
      <c r="CZ779" s="281"/>
      <c r="DA779" s="281"/>
      <c r="DB779" s="281"/>
      <c r="DC779" s="281" t="b">
        <f>AND(RMDF!DF779&gt;=0, RMDF!DF779&lt;=1-SUM(RMDF!Z779,RMDF!AG779,RMDF!AN779,RMDF!AU779,RMDF!BB779,RMDF!BI779,RMDF!BP779,RMDF!BW779,RMDF!CD779,RMDF!CK779,RMDF!CR779,RMDF!CY779), RMDF!DF779=ROUND(RMDF!DF779,4))</f>
        <v>1</v>
      </c>
      <c r="DD779" s="317">
        <f>RMDF!DD779</f>
        <v>0</v>
      </c>
      <c r="DE779" s="318" t="str">
        <f>IF(DD779=0,"",_xlfn.XLOOKUP(DD779,StatePicklist!$1:$1,StatePicklist!$3:$3,"NA",0))</f>
        <v/>
      </c>
      <c r="DF779" s="297" t="str">
        <f ca="1">IF(RMDF!DE779="", "", IF(ISNUMBER(MATCH(RMDF!DE779, INDIRECT(DE779), 0)), "OK", "Invalid"))</f>
        <v/>
      </c>
      <c r="DG779" s="281"/>
      <c r="DH779" s="281"/>
      <c r="DI779" s="281"/>
      <c r="DJ779" s="281" t="b">
        <f>AND(RMDF!DM779&gt;=0, RMDF!DM779&lt;=1-SUM(RMDF!Z779,RMDF!AG779,RMDF!AN779,RMDF!AU779,RMDF!BB779,RMDF!BI779,RMDF!BP779,RMDF!BW779,RMDF!CD779,RMDF!CK779,RMDF!CR779,RMDF!CY779,RMDF!DF779), RMDF!DM779=ROUND(RMDF!DM779,4))</f>
        <v>1</v>
      </c>
      <c r="DK779" s="317">
        <f>RMDF!DK779</f>
        <v>0</v>
      </c>
      <c r="DL779" s="318" t="str">
        <f>IF(DK779=0,"",_xlfn.XLOOKUP(DK779,StatePicklist!$1:$1,StatePicklist!$3:$3,"NA",0))</f>
        <v/>
      </c>
      <c r="DM779" s="297" t="str">
        <f ca="1">IF(RMDF!DL779="", "", IF(ISNUMBER(MATCH(RMDF!DL779, INDIRECT(DL779), 0)), "OK", "Invalid"))</f>
        <v/>
      </c>
      <c r="DN779" s="281"/>
      <c r="DO779" s="281"/>
      <c r="DP779" s="281"/>
      <c r="DQ779" s="281" t="b">
        <f>AND(RMDF!DT779&gt;=0, RMDF!DT779&lt;=1-SUM(RMDF!Z779,RMDF!AG779,RMDF!AN779,RMDF!AU779,RMDF!BB779,RMDF!BI779,RMDF!BP779,RMDF!BW779,RMDF!CD779,RMDF!CK779,RMDF!CR779,RMDF!CY779,RMDF!DF779,RMDF!DM779), RMDF!DT779=ROUND(RMDF!DT779,4))</f>
        <v>1</v>
      </c>
      <c r="DR779" s="317">
        <f>RMDF!DR779</f>
        <v>0</v>
      </c>
      <c r="DS779" s="318" t="str">
        <f>IF(DR779=0,"",_xlfn.XLOOKUP(DR779,StatePicklist!$1:$1,StatePicklist!$3:$3,"NA",0))</f>
        <v/>
      </c>
      <c r="DT779" s="297" t="str">
        <f ca="1">IF(RMDF!DS779="", "", IF(ISNUMBER(MATCH(RMDF!DS779, INDIRECT(DS779), 0)), "OK", "Invalid"))</f>
        <v/>
      </c>
      <c r="DU779" s="281"/>
      <c r="DV779" s="281"/>
      <c r="DW779" s="281"/>
      <c r="DX779" s="281" t="b">
        <f>AND(RMDF!EA779&gt;=0, RMDF!EA779&lt;=1-SUM(RMDF!Z779,RMDF!AG779,RMDF!AN779,RMDF!AU779,RMDF!BB779,RMDF!BI779,RMDF!BP779,RMDF!BW779,RMDF!CD779,RMDF!CK779,RMDF!CR779,RMDF!CY779,RMDF!DF779,RMDF!DM779,RMDF!DT779), RMDF!EA779=ROUND(RMDF!EA779,4))</f>
        <v>1</v>
      </c>
      <c r="DY779" s="317">
        <f>RMDF!DY779</f>
        <v>0</v>
      </c>
      <c r="DZ779" s="318" t="str">
        <f>IF(DY779=0,"",_xlfn.XLOOKUP(DY779,StatePicklist!$1:$1,StatePicklist!$3:$3,"NA",0))</f>
        <v/>
      </c>
      <c r="EA779" s="297" t="str">
        <f ca="1">IF(RMDF!DZ779="", "", IF(ISNUMBER(MATCH(RMDF!DZ779, INDIRECT(DZ779), 0)), "OK", "Invalid"))</f>
        <v/>
      </c>
      <c r="EB779" s="281"/>
      <c r="EC779" s="281"/>
      <c r="ED779" s="281"/>
      <c r="EE779" s="281" t="b">
        <f>AND(RMDF!EH779&gt;=0, RMDF!EH779&lt;=1-SUM(RMDF!Z779,RMDF!AG779,RMDF!AN779,RMDF!AU779,RMDF!BB779,RMDF!BI779,RMDF!BP779,RMDF!BW779,RMDF!CD779,RMDF!CK779,RMDF!CR779,RMDF!CY779,RMDF!DF779,RMDF!DM779,RMDF!DT779,RMDF!EA779), RMDF!EH779=ROUND(RMDF!EH779,4))</f>
        <v>1</v>
      </c>
      <c r="EF779" s="317">
        <f>RMDF!EF779</f>
        <v>0</v>
      </c>
      <c r="EG779" s="318" t="str">
        <f>IF(EF779=0,"",_xlfn.XLOOKUP(EF779,StatePicklist!$1:$1,StatePicklist!$3:$3,"NA",0))</f>
        <v/>
      </c>
      <c r="EH779" s="297" t="str">
        <f ca="1">IF(RMDF!EG779="", "", IF(ISNUMBER(MATCH(RMDF!EG779, INDIRECT(EG779), 0)), "OK", "Invalid"))</f>
        <v/>
      </c>
      <c r="EI779" s="281"/>
      <c r="EJ779" s="281"/>
      <c r="EK779" s="281"/>
      <c r="EL779" s="281" t="b">
        <f>AND(RMDF!EO779&gt;=0, RMDF!EO779&lt;=1-SUM(RMDF!Z779,RMDF!AG779,RMDF!AN779,RMDF!AU779,RMDF!BB779,RMDF!BI779,RMDF!BP779,RMDF!BW779,RMDF!CD779,RMDF!CK779,RMDF!CR779,RMDF!CY779,RMDF!DF779,RMDF!DM779,RMDF!DT779,RMDF!EA779,RMDF!EH779), RMDF!EO779=ROUND(RMDF!EO779,4))</f>
        <v>1</v>
      </c>
      <c r="EM779" s="317">
        <f>RMDF!EM779</f>
        <v>0</v>
      </c>
      <c r="EN779" s="318" t="str">
        <f>IF(EM779=0,"",_xlfn.XLOOKUP(EM779,StatePicklist!$1:$1,StatePicklist!$3:$3,"NA",0))</f>
        <v/>
      </c>
      <c r="EO779" s="297" t="str">
        <f ca="1">IF(RMDF!EN779="", "", IF(ISNUMBER(MATCH(RMDF!EN779, INDIRECT(EN779), 0)), "OK", "Invalid"))</f>
        <v/>
      </c>
      <c r="EP779" s="281"/>
      <c r="EQ779" s="281"/>
      <c r="ER779" s="281"/>
      <c r="ES779" s="281" t="b">
        <f>AND(RMDF!EV779&gt;=0, RMDF!EV779&lt;=1-SUM(RMDF!Z779,RMDF!AG779,RMDF!AN779,RMDF!AU779,RMDF!BB779,RMDF!BI779,RMDF!BP779,RMDF!BW779,RMDF!CD779,RMDF!CK779,RMDF!CR779,RMDF!CY779,RMDF!DF779,RMDF!DM779,RMDF!DT779,RMDF!EA779,RMDF!EH779,RMDF!EO779), RMDF!EV779=ROUND(RMDF!EV779,4))</f>
        <v>1</v>
      </c>
      <c r="ET779" s="317">
        <f>RMDF!ET779</f>
        <v>0</v>
      </c>
      <c r="EU779" s="318" t="str">
        <f>IF(ET779=0,"",_xlfn.XLOOKUP(ET779,StatePicklist!$1:$1,StatePicklist!$3:$3,"NA",0))</f>
        <v/>
      </c>
      <c r="EV779" s="297" t="str">
        <f ca="1">IF(RMDF!EU779="", "", IF(ISNUMBER(MATCH(RMDF!EU779, INDIRECT(EU779), 0)), "OK", "Invalid"))</f>
        <v/>
      </c>
      <c r="EW779" s="281"/>
      <c r="EX779" s="281"/>
      <c r="EY779" s="281"/>
      <c r="EZ779" s="281" t="b">
        <f>AND(RMDF!FC779&gt;=0, RMDF!FC779&lt;=1-SUM(RMDF!Z779,RMDF!AG779,RMDF!AN779,RMDF!AU779,RMDF!BB779,RMDF!BI779,RMDF!BP779,RMDF!BW779,RMDF!CD779,RMDF!CK779,RMDF!CR779,RMDF!CY779,RMDF!DF779,RMDF!DM779,RMDF!DT779,RMDF!EA779,RMDF!EH779,RMDF!EO779,RMDF!EV779), RMDF!FC779=ROUND(RMDF!FC779,4))</f>
        <v>1</v>
      </c>
      <c r="FA779" s="317">
        <f>RMDF!FA779</f>
        <v>0</v>
      </c>
      <c r="FB779" s="318" t="str">
        <f>IF(FA779=0,"",_xlfn.XLOOKUP(FA779,StatePicklist!$1:$1,StatePicklist!$3:$3,"NA",0))</f>
        <v/>
      </c>
      <c r="FC779" s="297" t="str">
        <f ca="1">IF(RMDF!FB779="", "", IF(ISNUMBER(MATCH(RMDF!FB779, INDIRECT(FB779), 0)), "OK", "Invalid"))</f>
        <v/>
      </c>
    </row>
    <row r="780" spans="1:159" s="205" customFormat="1" ht="39.9" customHeight="1" x14ac:dyDescent="0.25">
      <c r="A780" s="206"/>
      <c r="B780" s="196"/>
      <c r="C780" s="197"/>
      <c r="D780" s="198"/>
      <c r="E780" s="199"/>
      <c r="F780" s="200"/>
      <c r="G780" s="201"/>
      <c r="H780" s="292"/>
      <c r="I780" s="305">
        <f>RMDF!I780</f>
        <v>0</v>
      </c>
      <c r="J780" s="305" t="str">
        <f>IF(I780=ProductCode!$B$30,"PDReclPost",IF(OR(I780=ProductCode!$C$30,I780=ProductCode!$E$30,I780=ProductCode!$G$30),"PDPreCon",IF(OR(I780=ProductCode!$D$30,I780=ProductCode!$F$30),"PDNotReclPost","")))</f>
        <v/>
      </c>
      <c r="K780" s="305" t="str">
        <f t="shared" si="42"/>
        <v/>
      </c>
      <c r="L780" s="289"/>
      <c r="M780" s="305" t="str">
        <f t="shared" si="42"/>
        <v/>
      </c>
      <c r="N780" s="289" t="b">
        <f>AND(RMDF!N780&gt;=0, RMDF!N780&lt;=1-RMDF!L780, RMDF!N780=ROUND(RMDF!N780,4))</f>
        <v>1</v>
      </c>
      <c r="O780" s="286" t="str">
        <f>IF(P780="","",IF(I780="","",IF(LEFT(I780,13)="Reclaimed pos",RawMaterialCode!$E$569,RawMaterialCode!$E$568)))</f>
        <v>Reclaimed pre-consumer mixed fibers (RM0578)</v>
      </c>
      <c r="P780" s="295">
        <f t="shared" si="43"/>
        <v>1</v>
      </c>
      <c r="Q780" s="202"/>
      <c r="R780" s="203"/>
      <c r="S780" s="204" t="str">
        <f t="shared" si="44"/>
        <v/>
      </c>
      <c r="T780" s="281"/>
      <c r="U780" s="281"/>
      <c r="V780" s="281"/>
      <c r="W780" s="281"/>
      <c r="X780" s="317">
        <f>RMDF!X780</f>
        <v>0</v>
      </c>
      <c r="Y780" s="318" t="str">
        <f>IF(X780=0,"",_xlfn.XLOOKUP(X780,StatePicklist!$1:$1,StatePicklist!$3:$3,"NA",0))</f>
        <v/>
      </c>
      <c r="Z780" s="297" t="str">
        <f ca="1">IF(RMDF!Y780="", "", IF(ISNUMBER(MATCH(RMDF!Y780, INDIRECT(Y780), 0)), "OK", "Invalid"))</f>
        <v/>
      </c>
      <c r="AA780" s="281"/>
      <c r="AB780" s="281"/>
      <c r="AC780" s="281"/>
      <c r="AD780" s="281" t="b">
        <f>AND(RMDF!AG780&gt;=0, RMDF!AG780&lt;=1-RMDF!Z780, RMDF!AG780=ROUND(RMDF!AG780,4))</f>
        <v>1</v>
      </c>
      <c r="AE780" s="317">
        <f>RMDF!AE780</f>
        <v>0</v>
      </c>
      <c r="AF780" s="318" t="str">
        <f>IF(AE780=0,"",_xlfn.XLOOKUP(AE780,StatePicklist!$1:$1,StatePicklist!$3:$3,"NA",0))</f>
        <v/>
      </c>
      <c r="AG780" s="297" t="str">
        <f ca="1">IF(RMDF!AF780="", "", IF(ISNUMBER(MATCH(RMDF!AF780, INDIRECT(AF780), 0)), "OK", "Invalid"))</f>
        <v/>
      </c>
      <c r="AH780" s="281"/>
      <c r="AI780" s="281"/>
      <c r="AJ780" s="281"/>
      <c r="AK780" s="281" t="b">
        <f>AND(RMDF!AN780&gt;=0, RMDF!AN780&lt;=1-SUM(RMDF!Z780,RMDF!AG780), RMDF!AN780=ROUND(RMDF!AN780,4))</f>
        <v>1</v>
      </c>
      <c r="AL780" s="317">
        <f>RMDF!AL780</f>
        <v>0</v>
      </c>
      <c r="AM780" s="318" t="str">
        <f>IF(AL780=0,"",_xlfn.XLOOKUP(AL780,StatePicklist!$1:$1,StatePicklist!$3:$3,"NA",0))</f>
        <v/>
      </c>
      <c r="AN780" s="297" t="str">
        <f ca="1">IF(RMDF!AM780="", "", IF(ISNUMBER(MATCH(RMDF!AM780, INDIRECT(AM780), 0)), "OK", "Invalid"))</f>
        <v/>
      </c>
      <c r="AO780" s="281"/>
      <c r="AP780" s="281"/>
      <c r="AQ780" s="281"/>
      <c r="AR780" s="281" t="b">
        <f>AND(RMDF!AU780&gt;=0, RMDF!AU780&lt;=1-SUM(RMDF!Z780,RMDF!AG780,RMDF!AN780), RMDF!AU780=ROUND(RMDF!AU780,4))</f>
        <v>1</v>
      </c>
      <c r="AS780" s="317">
        <f>RMDF!AS780</f>
        <v>0</v>
      </c>
      <c r="AT780" s="318" t="str">
        <f>IF(AS780=0,"",_xlfn.XLOOKUP(AS780,StatePicklist!$1:$1,StatePicklist!$3:$3,"NA",0))</f>
        <v/>
      </c>
      <c r="AU780" s="297" t="str">
        <f ca="1">IF(RMDF!AT780="", "", IF(ISNUMBER(MATCH(RMDF!AT780, INDIRECT(AT780), 0)), "OK", "Invalid"))</f>
        <v/>
      </c>
      <c r="AV780" s="281"/>
      <c r="AW780" s="281"/>
      <c r="AX780" s="281"/>
      <c r="AY780" s="281" t="b">
        <f>AND(RMDF!BB780&gt;=0, RMDF!BB780&lt;=1-SUM(RMDF!Z780,RMDF!AG780,RMDF!AN780,RMDF!AU780), RMDF!BB780=ROUND(RMDF!BB780,4))</f>
        <v>1</v>
      </c>
      <c r="AZ780" s="317">
        <f>RMDF!AZ780</f>
        <v>0</v>
      </c>
      <c r="BA780" s="318" t="str">
        <f>IF(AZ780=0,"",_xlfn.XLOOKUP(AZ780,StatePicklist!$1:$1,StatePicklist!$3:$3,"NA",0))</f>
        <v/>
      </c>
      <c r="BB780" s="297" t="str">
        <f ca="1">IF(RMDF!BA780="", "", IF(ISNUMBER(MATCH(RMDF!BA780, INDIRECT(BA780), 0)), "OK", "Invalid"))</f>
        <v/>
      </c>
      <c r="BC780" s="281"/>
      <c r="BD780" s="281"/>
      <c r="BE780" s="281"/>
      <c r="BF780" s="281" t="b">
        <f>AND(RMDF!BI780&gt;=0, RMDF!BI780&lt;=1-SUM(RMDF!Z780,RMDF!AG780,RMDF!AN780,RMDF!AU780,RMDF!BB780), RMDF!BI780=ROUND(RMDF!BI780,4))</f>
        <v>1</v>
      </c>
      <c r="BG780" s="317">
        <f>RMDF!BG780</f>
        <v>0</v>
      </c>
      <c r="BH780" s="318" t="str">
        <f>IF(BG780=0,"",_xlfn.XLOOKUP(BG780,StatePicklist!$1:$1,StatePicklist!$3:$3,"NA",0))</f>
        <v/>
      </c>
      <c r="BI780" s="297" t="str">
        <f ca="1">IF(RMDF!BH780="", "", IF(ISNUMBER(MATCH(RMDF!BH780, INDIRECT(BH780), 0)), "OK", "Invalid"))</f>
        <v/>
      </c>
      <c r="BJ780" s="281"/>
      <c r="BK780" s="281"/>
      <c r="BL780" s="281"/>
      <c r="BM780" s="281" t="b">
        <f>AND(RMDF!BP780&gt;=0, RMDF!BP780&lt;=1-SUM(RMDF!Z780,RMDF!AG780,RMDF!AN780,RMDF!AU780,RMDF!BB780,RMDF!BI780), RMDF!BP780=ROUND(RMDF!BP780,4))</f>
        <v>1</v>
      </c>
      <c r="BN780" s="317">
        <f>RMDF!BN780</f>
        <v>0</v>
      </c>
      <c r="BO780" s="318" t="str">
        <f>IF(BN780=0,"",_xlfn.XLOOKUP(BN780,StatePicklist!$1:$1,StatePicklist!$3:$3,"NA",0))</f>
        <v/>
      </c>
      <c r="BP780" s="297" t="str">
        <f ca="1">IF(RMDF!BO780="", "", IF(ISNUMBER(MATCH(RMDF!BO780, INDIRECT(BO780), 0)), "OK", "Invalid"))</f>
        <v/>
      </c>
      <c r="BQ780" s="281"/>
      <c r="BR780" s="281"/>
      <c r="BS780" s="281"/>
      <c r="BT780" s="281" t="b">
        <f>AND(RMDF!BW780&gt;=0, RMDF!BW780&lt;=1-SUM(RMDF!Z780,RMDF!AG780,RMDF!AN780,RMDF!AU780,RMDF!BB780,RMDF!BI780,RMDF!BP780), RMDF!BW780=ROUND(RMDF!BW780,4))</f>
        <v>1</v>
      </c>
      <c r="BU780" s="317">
        <f>RMDF!BU780</f>
        <v>0</v>
      </c>
      <c r="BV780" s="318" t="str">
        <f>IF(BU780=0,"",_xlfn.XLOOKUP(BU780,StatePicklist!$1:$1,StatePicklist!$3:$3,"NA",0))</f>
        <v/>
      </c>
      <c r="BW780" s="297" t="str">
        <f ca="1">IF(RMDF!BV780="", "", IF(ISNUMBER(MATCH(RMDF!BV780, INDIRECT(BV780), 0)), "OK", "Invalid"))</f>
        <v/>
      </c>
      <c r="BX780" s="281"/>
      <c r="BY780" s="281"/>
      <c r="BZ780" s="281"/>
      <c r="CA780" s="281" t="b">
        <f>AND(RMDF!CD780&gt;=0, RMDF!CD780&lt;=1-SUM(RMDF!Z780,RMDF!AG780,RMDF!AN780,RMDF!AU780,RMDF!BB780,RMDF!BI780,RMDF!BP780,RMDF!BW780), RMDF!CD780=ROUND(RMDF!CD780,4))</f>
        <v>1</v>
      </c>
      <c r="CB780" s="317">
        <f>RMDF!CB780</f>
        <v>0</v>
      </c>
      <c r="CC780" s="318" t="str">
        <f>IF(CB780=0,"",_xlfn.XLOOKUP(CB780,StatePicklist!$1:$1,StatePicklist!$3:$3,"NA",0))</f>
        <v/>
      </c>
      <c r="CD780" s="297" t="str">
        <f ca="1">IF(RMDF!CC780="", "", IF(ISNUMBER(MATCH(RMDF!CC780, INDIRECT(CC780), 0)), "OK", "Invalid"))</f>
        <v/>
      </c>
      <c r="CE780" s="281"/>
      <c r="CF780" s="281"/>
      <c r="CG780" s="281"/>
      <c r="CH780" s="281" t="b">
        <f>AND(RMDF!CK780&gt;=0, RMDF!CK780&lt;=1-SUM(RMDF!Z780,RMDF!AG780,RMDF!AN780,RMDF!AU780,RMDF!BB780,RMDF!BI780,RMDF!BP780,RMDF!BW780,RMDF!CD780), RMDF!CK780=ROUND(RMDF!CK780,4))</f>
        <v>1</v>
      </c>
      <c r="CI780" s="317">
        <f>RMDF!CI780</f>
        <v>0</v>
      </c>
      <c r="CJ780" s="318" t="str">
        <f>IF(CI780=0,"",_xlfn.XLOOKUP(CI780,StatePicklist!$1:$1,StatePicklist!$3:$3,"NA",0))</f>
        <v/>
      </c>
      <c r="CK780" s="297" t="str">
        <f ca="1">IF(RMDF!CJ780="", "", IF(ISNUMBER(MATCH(RMDF!CJ780, INDIRECT(CJ780), 0)), "OK", "Invalid"))</f>
        <v/>
      </c>
      <c r="CL780" s="281"/>
      <c r="CM780" s="281"/>
      <c r="CN780" s="281"/>
      <c r="CO780" s="281" t="b">
        <f>AND(RMDF!CR780&gt;=0, RMDF!CR780&lt;=1-SUM(RMDF!Z780,RMDF!AG780,RMDF!AN780,RMDF!AU780,RMDF!BB780,RMDF!BI780,RMDF!BP780,RMDF!BW780,RMDF!CD780,RMDF!CK780), RMDF!CR780=ROUND(RMDF!CR780,4))</f>
        <v>1</v>
      </c>
      <c r="CP780" s="317">
        <f>RMDF!CP780</f>
        <v>0</v>
      </c>
      <c r="CQ780" s="318" t="str">
        <f>IF(CP780=0,"",_xlfn.XLOOKUP(CP780,StatePicklist!$1:$1,StatePicklist!$3:$3,"NA",0))</f>
        <v/>
      </c>
      <c r="CR780" s="297" t="str">
        <f ca="1">IF(RMDF!CQ780="", "", IF(ISNUMBER(MATCH(RMDF!CQ780, INDIRECT(CQ780), 0)), "OK", "Invalid"))</f>
        <v/>
      </c>
      <c r="CS780" s="281"/>
      <c r="CT780" s="281"/>
      <c r="CU780" s="281"/>
      <c r="CV780" s="281" t="b">
        <f>AND(RMDF!CY780&gt;=0, RMDF!CY780&lt;=1-SUM(RMDF!Z780,RMDF!AG780,RMDF!AN780,RMDF!AU780,RMDF!BB780,RMDF!BI780,RMDF!BP780,RMDF!BW780,RMDF!CD780,RMDF!CK780,RMDF!CR780), RMDF!CY780=ROUND(RMDF!CY780,4))</f>
        <v>1</v>
      </c>
      <c r="CW780" s="317">
        <f>RMDF!CW780</f>
        <v>0</v>
      </c>
      <c r="CX780" s="318" t="str">
        <f>IF(CW780=0,"",_xlfn.XLOOKUP(CW780,StatePicklist!$1:$1,StatePicklist!$3:$3,"NA",0))</f>
        <v/>
      </c>
      <c r="CY780" s="297" t="str">
        <f ca="1">IF(RMDF!CX780="", "", IF(ISNUMBER(MATCH(RMDF!CX780, INDIRECT(CX780), 0)), "OK", "Invalid"))</f>
        <v/>
      </c>
      <c r="CZ780" s="281"/>
      <c r="DA780" s="281"/>
      <c r="DB780" s="281"/>
      <c r="DC780" s="281" t="b">
        <f>AND(RMDF!DF780&gt;=0, RMDF!DF780&lt;=1-SUM(RMDF!Z780,RMDF!AG780,RMDF!AN780,RMDF!AU780,RMDF!BB780,RMDF!BI780,RMDF!BP780,RMDF!BW780,RMDF!CD780,RMDF!CK780,RMDF!CR780,RMDF!CY780), RMDF!DF780=ROUND(RMDF!DF780,4))</f>
        <v>1</v>
      </c>
      <c r="DD780" s="317">
        <f>RMDF!DD780</f>
        <v>0</v>
      </c>
      <c r="DE780" s="318" t="str">
        <f>IF(DD780=0,"",_xlfn.XLOOKUP(DD780,StatePicklist!$1:$1,StatePicklist!$3:$3,"NA",0))</f>
        <v/>
      </c>
      <c r="DF780" s="297" t="str">
        <f ca="1">IF(RMDF!DE780="", "", IF(ISNUMBER(MATCH(RMDF!DE780, INDIRECT(DE780), 0)), "OK", "Invalid"))</f>
        <v/>
      </c>
      <c r="DG780" s="281"/>
      <c r="DH780" s="281"/>
      <c r="DI780" s="281"/>
      <c r="DJ780" s="281" t="b">
        <f>AND(RMDF!DM780&gt;=0, RMDF!DM780&lt;=1-SUM(RMDF!Z780,RMDF!AG780,RMDF!AN780,RMDF!AU780,RMDF!BB780,RMDF!BI780,RMDF!BP780,RMDF!BW780,RMDF!CD780,RMDF!CK780,RMDF!CR780,RMDF!CY780,RMDF!DF780), RMDF!DM780=ROUND(RMDF!DM780,4))</f>
        <v>1</v>
      </c>
      <c r="DK780" s="317">
        <f>RMDF!DK780</f>
        <v>0</v>
      </c>
      <c r="DL780" s="318" t="str">
        <f>IF(DK780=0,"",_xlfn.XLOOKUP(DK780,StatePicklist!$1:$1,StatePicklist!$3:$3,"NA",0))</f>
        <v/>
      </c>
      <c r="DM780" s="297" t="str">
        <f ca="1">IF(RMDF!DL780="", "", IF(ISNUMBER(MATCH(RMDF!DL780, INDIRECT(DL780), 0)), "OK", "Invalid"))</f>
        <v/>
      </c>
      <c r="DN780" s="281"/>
      <c r="DO780" s="281"/>
      <c r="DP780" s="281"/>
      <c r="DQ780" s="281" t="b">
        <f>AND(RMDF!DT780&gt;=0, RMDF!DT780&lt;=1-SUM(RMDF!Z780,RMDF!AG780,RMDF!AN780,RMDF!AU780,RMDF!BB780,RMDF!BI780,RMDF!BP780,RMDF!BW780,RMDF!CD780,RMDF!CK780,RMDF!CR780,RMDF!CY780,RMDF!DF780,RMDF!DM780), RMDF!DT780=ROUND(RMDF!DT780,4))</f>
        <v>1</v>
      </c>
      <c r="DR780" s="317">
        <f>RMDF!DR780</f>
        <v>0</v>
      </c>
      <c r="DS780" s="318" t="str">
        <f>IF(DR780=0,"",_xlfn.XLOOKUP(DR780,StatePicklist!$1:$1,StatePicklist!$3:$3,"NA",0))</f>
        <v/>
      </c>
      <c r="DT780" s="297" t="str">
        <f ca="1">IF(RMDF!DS780="", "", IF(ISNUMBER(MATCH(RMDF!DS780, INDIRECT(DS780), 0)), "OK", "Invalid"))</f>
        <v/>
      </c>
      <c r="DU780" s="281"/>
      <c r="DV780" s="281"/>
      <c r="DW780" s="281"/>
      <c r="DX780" s="281" t="b">
        <f>AND(RMDF!EA780&gt;=0, RMDF!EA780&lt;=1-SUM(RMDF!Z780,RMDF!AG780,RMDF!AN780,RMDF!AU780,RMDF!BB780,RMDF!BI780,RMDF!BP780,RMDF!BW780,RMDF!CD780,RMDF!CK780,RMDF!CR780,RMDF!CY780,RMDF!DF780,RMDF!DM780,RMDF!DT780), RMDF!EA780=ROUND(RMDF!EA780,4))</f>
        <v>1</v>
      </c>
      <c r="DY780" s="317">
        <f>RMDF!DY780</f>
        <v>0</v>
      </c>
      <c r="DZ780" s="318" t="str">
        <f>IF(DY780=0,"",_xlfn.XLOOKUP(DY780,StatePicklist!$1:$1,StatePicklist!$3:$3,"NA",0))</f>
        <v/>
      </c>
      <c r="EA780" s="297" t="str">
        <f ca="1">IF(RMDF!DZ780="", "", IF(ISNUMBER(MATCH(RMDF!DZ780, INDIRECT(DZ780), 0)), "OK", "Invalid"))</f>
        <v/>
      </c>
      <c r="EB780" s="281"/>
      <c r="EC780" s="281"/>
      <c r="ED780" s="281"/>
      <c r="EE780" s="281" t="b">
        <f>AND(RMDF!EH780&gt;=0, RMDF!EH780&lt;=1-SUM(RMDF!Z780,RMDF!AG780,RMDF!AN780,RMDF!AU780,RMDF!BB780,RMDF!BI780,RMDF!BP780,RMDF!BW780,RMDF!CD780,RMDF!CK780,RMDF!CR780,RMDF!CY780,RMDF!DF780,RMDF!DM780,RMDF!DT780,RMDF!EA780), RMDF!EH780=ROUND(RMDF!EH780,4))</f>
        <v>1</v>
      </c>
      <c r="EF780" s="317">
        <f>RMDF!EF780</f>
        <v>0</v>
      </c>
      <c r="EG780" s="318" t="str">
        <f>IF(EF780=0,"",_xlfn.XLOOKUP(EF780,StatePicklist!$1:$1,StatePicklist!$3:$3,"NA",0))</f>
        <v/>
      </c>
      <c r="EH780" s="297" t="str">
        <f ca="1">IF(RMDF!EG780="", "", IF(ISNUMBER(MATCH(RMDF!EG780, INDIRECT(EG780), 0)), "OK", "Invalid"))</f>
        <v/>
      </c>
      <c r="EI780" s="281"/>
      <c r="EJ780" s="281"/>
      <c r="EK780" s="281"/>
      <c r="EL780" s="281" t="b">
        <f>AND(RMDF!EO780&gt;=0, RMDF!EO780&lt;=1-SUM(RMDF!Z780,RMDF!AG780,RMDF!AN780,RMDF!AU780,RMDF!BB780,RMDF!BI780,RMDF!BP780,RMDF!BW780,RMDF!CD780,RMDF!CK780,RMDF!CR780,RMDF!CY780,RMDF!DF780,RMDF!DM780,RMDF!DT780,RMDF!EA780,RMDF!EH780), RMDF!EO780=ROUND(RMDF!EO780,4))</f>
        <v>1</v>
      </c>
      <c r="EM780" s="317">
        <f>RMDF!EM780</f>
        <v>0</v>
      </c>
      <c r="EN780" s="318" t="str">
        <f>IF(EM780=0,"",_xlfn.XLOOKUP(EM780,StatePicklist!$1:$1,StatePicklist!$3:$3,"NA",0))</f>
        <v/>
      </c>
      <c r="EO780" s="297" t="str">
        <f ca="1">IF(RMDF!EN780="", "", IF(ISNUMBER(MATCH(RMDF!EN780, INDIRECT(EN780), 0)), "OK", "Invalid"))</f>
        <v/>
      </c>
      <c r="EP780" s="281"/>
      <c r="EQ780" s="281"/>
      <c r="ER780" s="281"/>
      <c r="ES780" s="281" t="b">
        <f>AND(RMDF!EV780&gt;=0, RMDF!EV780&lt;=1-SUM(RMDF!Z780,RMDF!AG780,RMDF!AN780,RMDF!AU780,RMDF!BB780,RMDF!BI780,RMDF!BP780,RMDF!BW780,RMDF!CD780,RMDF!CK780,RMDF!CR780,RMDF!CY780,RMDF!DF780,RMDF!DM780,RMDF!DT780,RMDF!EA780,RMDF!EH780,RMDF!EO780), RMDF!EV780=ROUND(RMDF!EV780,4))</f>
        <v>1</v>
      </c>
      <c r="ET780" s="317">
        <f>RMDF!ET780</f>
        <v>0</v>
      </c>
      <c r="EU780" s="318" t="str">
        <f>IF(ET780=0,"",_xlfn.XLOOKUP(ET780,StatePicklist!$1:$1,StatePicklist!$3:$3,"NA",0))</f>
        <v/>
      </c>
      <c r="EV780" s="297" t="str">
        <f ca="1">IF(RMDF!EU780="", "", IF(ISNUMBER(MATCH(RMDF!EU780, INDIRECT(EU780), 0)), "OK", "Invalid"))</f>
        <v/>
      </c>
      <c r="EW780" s="281"/>
      <c r="EX780" s="281"/>
      <c r="EY780" s="281"/>
      <c r="EZ780" s="281" t="b">
        <f>AND(RMDF!FC780&gt;=0, RMDF!FC780&lt;=1-SUM(RMDF!Z780,RMDF!AG780,RMDF!AN780,RMDF!AU780,RMDF!BB780,RMDF!BI780,RMDF!BP780,RMDF!BW780,RMDF!CD780,RMDF!CK780,RMDF!CR780,RMDF!CY780,RMDF!DF780,RMDF!DM780,RMDF!DT780,RMDF!EA780,RMDF!EH780,RMDF!EO780,RMDF!EV780), RMDF!FC780=ROUND(RMDF!FC780,4))</f>
        <v>1</v>
      </c>
      <c r="FA780" s="317">
        <f>RMDF!FA780</f>
        <v>0</v>
      </c>
      <c r="FB780" s="318" t="str">
        <f>IF(FA780=0,"",_xlfn.XLOOKUP(FA780,StatePicklist!$1:$1,StatePicklist!$3:$3,"NA",0))</f>
        <v/>
      </c>
      <c r="FC780" s="297" t="str">
        <f ca="1">IF(RMDF!FB780="", "", IF(ISNUMBER(MATCH(RMDF!FB780, INDIRECT(FB780), 0)), "OK", "Invalid"))</f>
        <v/>
      </c>
    </row>
    <row r="781" spans="1:159" s="205" customFormat="1" ht="39.9" customHeight="1" x14ac:dyDescent="0.25">
      <c r="A781" s="206"/>
      <c r="B781" s="196"/>
      <c r="C781" s="197"/>
      <c r="D781" s="198"/>
      <c r="E781" s="199"/>
      <c r="F781" s="200"/>
      <c r="G781" s="201"/>
      <c r="H781" s="292"/>
      <c r="I781" s="305">
        <f>RMDF!I781</f>
        <v>0</v>
      </c>
      <c r="J781" s="305" t="str">
        <f>IF(I781=ProductCode!$B$30,"PDReclPost",IF(OR(I781=ProductCode!$C$30,I781=ProductCode!$E$30,I781=ProductCode!$G$30),"PDPreCon",IF(OR(I781=ProductCode!$D$30,I781=ProductCode!$F$30),"PDNotReclPost","")))</f>
        <v/>
      </c>
      <c r="K781" s="305" t="str">
        <f t="shared" si="42"/>
        <v/>
      </c>
      <c r="L781" s="289"/>
      <c r="M781" s="305" t="str">
        <f t="shared" si="42"/>
        <v/>
      </c>
      <c r="N781" s="289" t="b">
        <f>AND(RMDF!N781&gt;=0, RMDF!N781&lt;=1-RMDF!L781, RMDF!N781=ROUND(RMDF!N781,4))</f>
        <v>1</v>
      </c>
      <c r="O781" s="286" t="str">
        <f>IF(P781="","",IF(I781="","",IF(LEFT(I781,13)="Reclaimed pos",RawMaterialCode!$E$569,RawMaterialCode!$E$568)))</f>
        <v>Reclaimed pre-consumer mixed fibers (RM0578)</v>
      </c>
      <c r="P781" s="295">
        <f t="shared" si="43"/>
        <v>1</v>
      </c>
      <c r="Q781" s="202"/>
      <c r="R781" s="203"/>
      <c r="S781" s="204" t="str">
        <f t="shared" si="44"/>
        <v/>
      </c>
      <c r="T781" s="281"/>
      <c r="U781" s="281"/>
      <c r="V781" s="281"/>
      <c r="W781" s="281"/>
      <c r="X781" s="317">
        <f>RMDF!X781</f>
        <v>0</v>
      </c>
      <c r="Y781" s="318" t="str">
        <f>IF(X781=0,"",_xlfn.XLOOKUP(X781,StatePicklist!$1:$1,StatePicklist!$3:$3,"NA",0))</f>
        <v/>
      </c>
      <c r="Z781" s="297" t="str">
        <f ca="1">IF(RMDF!Y781="", "", IF(ISNUMBER(MATCH(RMDF!Y781, INDIRECT(Y781), 0)), "OK", "Invalid"))</f>
        <v/>
      </c>
      <c r="AA781" s="281"/>
      <c r="AB781" s="281"/>
      <c r="AC781" s="281"/>
      <c r="AD781" s="281" t="b">
        <f>AND(RMDF!AG781&gt;=0, RMDF!AG781&lt;=1-RMDF!Z781, RMDF!AG781=ROUND(RMDF!AG781,4))</f>
        <v>1</v>
      </c>
      <c r="AE781" s="317">
        <f>RMDF!AE781</f>
        <v>0</v>
      </c>
      <c r="AF781" s="318" t="str">
        <f>IF(AE781=0,"",_xlfn.XLOOKUP(AE781,StatePicklist!$1:$1,StatePicklist!$3:$3,"NA",0))</f>
        <v/>
      </c>
      <c r="AG781" s="297" t="str">
        <f ca="1">IF(RMDF!AF781="", "", IF(ISNUMBER(MATCH(RMDF!AF781, INDIRECT(AF781), 0)), "OK", "Invalid"))</f>
        <v/>
      </c>
      <c r="AH781" s="281"/>
      <c r="AI781" s="281"/>
      <c r="AJ781" s="281"/>
      <c r="AK781" s="281" t="b">
        <f>AND(RMDF!AN781&gt;=0, RMDF!AN781&lt;=1-SUM(RMDF!Z781,RMDF!AG781), RMDF!AN781=ROUND(RMDF!AN781,4))</f>
        <v>1</v>
      </c>
      <c r="AL781" s="317">
        <f>RMDF!AL781</f>
        <v>0</v>
      </c>
      <c r="AM781" s="318" t="str">
        <f>IF(AL781=0,"",_xlfn.XLOOKUP(AL781,StatePicklist!$1:$1,StatePicklist!$3:$3,"NA",0))</f>
        <v/>
      </c>
      <c r="AN781" s="297" t="str">
        <f ca="1">IF(RMDF!AM781="", "", IF(ISNUMBER(MATCH(RMDF!AM781, INDIRECT(AM781), 0)), "OK", "Invalid"))</f>
        <v/>
      </c>
      <c r="AO781" s="281"/>
      <c r="AP781" s="281"/>
      <c r="AQ781" s="281"/>
      <c r="AR781" s="281" t="b">
        <f>AND(RMDF!AU781&gt;=0, RMDF!AU781&lt;=1-SUM(RMDF!Z781,RMDF!AG781,RMDF!AN781), RMDF!AU781=ROUND(RMDF!AU781,4))</f>
        <v>1</v>
      </c>
      <c r="AS781" s="317">
        <f>RMDF!AS781</f>
        <v>0</v>
      </c>
      <c r="AT781" s="318" t="str">
        <f>IF(AS781=0,"",_xlfn.XLOOKUP(AS781,StatePicklist!$1:$1,StatePicklist!$3:$3,"NA",0))</f>
        <v/>
      </c>
      <c r="AU781" s="297" t="str">
        <f ca="1">IF(RMDF!AT781="", "", IF(ISNUMBER(MATCH(RMDF!AT781, INDIRECT(AT781), 0)), "OK", "Invalid"))</f>
        <v/>
      </c>
      <c r="AV781" s="281"/>
      <c r="AW781" s="281"/>
      <c r="AX781" s="281"/>
      <c r="AY781" s="281" t="b">
        <f>AND(RMDF!BB781&gt;=0, RMDF!BB781&lt;=1-SUM(RMDF!Z781,RMDF!AG781,RMDF!AN781,RMDF!AU781), RMDF!BB781=ROUND(RMDF!BB781,4))</f>
        <v>1</v>
      </c>
      <c r="AZ781" s="317">
        <f>RMDF!AZ781</f>
        <v>0</v>
      </c>
      <c r="BA781" s="318" t="str">
        <f>IF(AZ781=0,"",_xlfn.XLOOKUP(AZ781,StatePicklist!$1:$1,StatePicklist!$3:$3,"NA",0))</f>
        <v/>
      </c>
      <c r="BB781" s="297" t="str">
        <f ca="1">IF(RMDF!BA781="", "", IF(ISNUMBER(MATCH(RMDF!BA781, INDIRECT(BA781), 0)), "OK", "Invalid"))</f>
        <v/>
      </c>
      <c r="BC781" s="281"/>
      <c r="BD781" s="281"/>
      <c r="BE781" s="281"/>
      <c r="BF781" s="281" t="b">
        <f>AND(RMDF!BI781&gt;=0, RMDF!BI781&lt;=1-SUM(RMDF!Z781,RMDF!AG781,RMDF!AN781,RMDF!AU781,RMDF!BB781), RMDF!BI781=ROUND(RMDF!BI781,4))</f>
        <v>1</v>
      </c>
      <c r="BG781" s="317">
        <f>RMDF!BG781</f>
        <v>0</v>
      </c>
      <c r="BH781" s="318" t="str">
        <f>IF(BG781=0,"",_xlfn.XLOOKUP(BG781,StatePicklist!$1:$1,StatePicklist!$3:$3,"NA",0))</f>
        <v/>
      </c>
      <c r="BI781" s="297" t="str">
        <f ca="1">IF(RMDF!BH781="", "", IF(ISNUMBER(MATCH(RMDF!BH781, INDIRECT(BH781), 0)), "OK", "Invalid"))</f>
        <v/>
      </c>
      <c r="BJ781" s="281"/>
      <c r="BK781" s="281"/>
      <c r="BL781" s="281"/>
      <c r="BM781" s="281" t="b">
        <f>AND(RMDF!BP781&gt;=0, RMDF!BP781&lt;=1-SUM(RMDF!Z781,RMDF!AG781,RMDF!AN781,RMDF!AU781,RMDF!BB781,RMDF!BI781), RMDF!BP781=ROUND(RMDF!BP781,4))</f>
        <v>1</v>
      </c>
      <c r="BN781" s="317">
        <f>RMDF!BN781</f>
        <v>0</v>
      </c>
      <c r="BO781" s="318" t="str">
        <f>IF(BN781=0,"",_xlfn.XLOOKUP(BN781,StatePicklist!$1:$1,StatePicklist!$3:$3,"NA",0))</f>
        <v/>
      </c>
      <c r="BP781" s="297" t="str">
        <f ca="1">IF(RMDF!BO781="", "", IF(ISNUMBER(MATCH(RMDF!BO781, INDIRECT(BO781), 0)), "OK", "Invalid"))</f>
        <v/>
      </c>
      <c r="BQ781" s="281"/>
      <c r="BR781" s="281"/>
      <c r="BS781" s="281"/>
      <c r="BT781" s="281" t="b">
        <f>AND(RMDF!BW781&gt;=0, RMDF!BW781&lt;=1-SUM(RMDF!Z781,RMDF!AG781,RMDF!AN781,RMDF!AU781,RMDF!BB781,RMDF!BI781,RMDF!BP781), RMDF!BW781=ROUND(RMDF!BW781,4))</f>
        <v>1</v>
      </c>
      <c r="BU781" s="317">
        <f>RMDF!BU781</f>
        <v>0</v>
      </c>
      <c r="BV781" s="318" t="str">
        <f>IF(BU781=0,"",_xlfn.XLOOKUP(BU781,StatePicklist!$1:$1,StatePicklist!$3:$3,"NA",0))</f>
        <v/>
      </c>
      <c r="BW781" s="297" t="str">
        <f ca="1">IF(RMDF!BV781="", "", IF(ISNUMBER(MATCH(RMDF!BV781, INDIRECT(BV781), 0)), "OK", "Invalid"))</f>
        <v/>
      </c>
      <c r="BX781" s="281"/>
      <c r="BY781" s="281"/>
      <c r="BZ781" s="281"/>
      <c r="CA781" s="281" t="b">
        <f>AND(RMDF!CD781&gt;=0, RMDF!CD781&lt;=1-SUM(RMDF!Z781,RMDF!AG781,RMDF!AN781,RMDF!AU781,RMDF!BB781,RMDF!BI781,RMDF!BP781,RMDF!BW781), RMDF!CD781=ROUND(RMDF!CD781,4))</f>
        <v>1</v>
      </c>
      <c r="CB781" s="317">
        <f>RMDF!CB781</f>
        <v>0</v>
      </c>
      <c r="CC781" s="318" t="str">
        <f>IF(CB781=0,"",_xlfn.XLOOKUP(CB781,StatePicklist!$1:$1,StatePicklist!$3:$3,"NA",0))</f>
        <v/>
      </c>
      <c r="CD781" s="297" t="str">
        <f ca="1">IF(RMDF!CC781="", "", IF(ISNUMBER(MATCH(RMDF!CC781, INDIRECT(CC781), 0)), "OK", "Invalid"))</f>
        <v/>
      </c>
      <c r="CE781" s="281"/>
      <c r="CF781" s="281"/>
      <c r="CG781" s="281"/>
      <c r="CH781" s="281" t="b">
        <f>AND(RMDF!CK781&gt;=0, RMDF!CK781&lt;=1-SUM(RMDF!Z781,RMDF!AG781,RMDF!AN781,RMDF!AU781,RMDF!BB781,RMDF!BI781,RMDF!BP781,RMDF!BW781,RMDF!CD781), RMDF!CK781=ROUND(RMDF!CK781,4))</f>
        <v>1</v>
      </c>
      <c r="CI781" s="317">
        <f>RMDF!CI781</f>
        <v>0</v>
      </c>
      <c r="CJ781" s="318" t="str">
        <f>IF(CI781=0,"",_xlfn.XLOOKUP(CI781,StatePicklist!$1:$1,StatePicklist!$3:$3,"NA",0))</f>
        <v/>
      </c>
      <c r="CK781" s="297" t="str">
        <f ca="1">IF(RMDF!CJ781="", "", IF(ISNUMBER(MATCH(RMDF!CJ781, INDIRECT(CJ781), 0)), "OK", "Invalid"))</f>
        <v/>
      </c>
      <c r="CL781" s="281"/>
      <c r="CM781" s="281"/>
      <c r="CN781" s="281"/>
      <c r="CO781" s="281" t="b">
        <f>AND(RMDF!CR781&gt;=0, RMDF!CR781&lt;=1-SUM(RMDF!Z781,RMDF!AG781,RMDF!AN781,RMDF!AU781,RMDF!BB781,RMDF!BI781,RMDF!BP781,RMDF!BW781,RMDF!CD781,RMDF!CK781), RMDF!CR781=ROUND(RMDF!CR781,4))</f>
        <v>1</v>
      </c>
      <c r="CP781" s="317">
        <f>RMDF!CP781</f>
        <v>0</v>
      </c>
      <c r="CQ781" s="318" t="str">
        <f>IF(CP781=0,"",_xlfn.XLOOKUP(CP781,StatePicklist!$1:$1,StatePicklist!$3:$3,"NA",0))</f>
        <v/>
      </c>
      <c r="CR781" s="297" t="str">
        <f ca="1">IF(RMDF!CQ781="", "", IF(ISNUMBER(MATCH(RMDF!CQ781, INDIRECT(CQ781), 0)), "OK", "Invalid"))</f>
        <v/>
      </c>
      <c r="CS781" s="281"/>
      <c r="CT781" s="281"/>
      <c r="CU781" s="281"/>
      <c r="CV781" s="281" t="b">
        <f>AND(RMDF!CY781&gt;=0, RMDF!CY781&lt;=1-SUM(RMDF!Z781,RMDF!AG781,RMDF!AN781,RMDF!AU781,RMDF!BB781,RMDF!BI781,RMDF!BP781,RMDF!BW781,RMDF!CD781,RMDF!CK781,RMDF!CR781), RMDF!CY781=ROUND(RMDF!CY781,4))</f>
        <v>1</v>
      </c>
      <c r="CW781" s="317">
        <f>RMDF!CW781</f>
        <v>0</v>
      </c>
      <c r="CX781" s="318" t="str">
        <f>IF(CW781=0,"",_xlfn.XLOOKUP(CW781,StatePicklist!$1:$1,StatePicklist!$3:$3,"NA",0))</f>
        <v/>
      </c>
      <c r="CY781" s="297" t="str">
        <f ca="1">IF(RMDF!CX781="", "", IF(ISNUMBER(MATCH(RMDF!CX781, INDIRECT(CX781), 0)), "OK", "Invalid"))</f>
        <v/>
      </c>
      <c r="CZ781" s="281"/>
      <c r="DA781" s="281"/>
      <c r="DB781" s="281"/>
      <c r="DC781" s="281" t="b">
        <f>AND(RMDF!DF781&gt;=0, RMDF!DF781&lt;=1-SUM(RMDF!Z781,RMDF!AG781,RMDF!AN781,RMDF!AU781,RMDF!BB781,RMDF!BI781,RMDF!BP781,RMDF!BW781,RMDF!CD781,RMDF!CK781,RMDF!CR781,RMDF!CY781), RMDF!DF781=ROUND(RMDF!DF781,4))</f>
        <v>1</v>
      </c>
      <c r="DD781" s="317">
        <f>RMDF!DD781</f>
        <v>0</v>
      </c>
      <c r="DE781" s="318" t="str">
        <f>IF(DD781=0,"",_xlfn.XLOOKUP(DD781,StatePicklist!$1:$1,StatePicklist!$3:$3,"NA",0))</f>
        <v/>
      </c>
      <c r="DF781" s="297" t="str">
        <f ca="1">IF(RMDF!DE781="", "", IF(ISNUMBER(MATCH(RMDF!DE781, INDIRECT(DE781), 0)), "OK", "Invalid"))</f>
        <v/>
      </c>
      <c r="DG781" s="281"/>
      <c r="DH781" s="281"/>
      <c r="DI781" s="281"/>
      <c r="DJ781" s="281" t="b">
        <f>AND(RMDF!DM781&gt;=0, RMDF!DM781&lt;=1-SUM(RMDF!Z781,RMDF!AG781,RMDF!AN781,RMDF!AU781,RMDF!BB781,RMDF!BI781,RMDF!BP781,RMDF!BW781,RMDF!CD781,RMDF!CK781,RMDF!CR781,RMDF!CY781,RMDF!DF781), RMDF!DM781=ROUND(RMDF!DM781,4))</f>
        <v>1</v>
      </c>
      <c r="DK781" s="317">
        <f>RMDF!DK781</f>
        <v>0</v>
      </c>
      <c r="DL781" s="318" t="str">
        <f>IF(DK781=0,"",_xlfn.XLOOKUP(DK781,StatePicklist!$1:$1,StatePicklist!$3:$3,"NA",0))</f>
        <v/>
      </c>
      <c r="DM781" s="297" t="str">
        <f ca="1">IF(RMDF!DL781="", "", IF(ISNUMBER(MATCH(RMDF!DL781, INDIRECT(DL781), 0)), "OK", "Invalid"))</f>
        <v/>
      </c>
      <c r="DN781" s="281"/>
      <c r="DO781" s="281"/>
      <c r="DP781" s="281"/>
      <c r="DQ781" s="281" t="b">
        <f>AND(RMDF!DT781&gt;=0, RMDF!DT781&lt;=1-SUM(RMDF!Z781,RMDF!AG781,RMDF!AN781,RMDF!AU781,RMDF!BB781,RMDF!BI781,RMDF!BP781,RMDF!BW781,RMDF!CD781,RMDF!CK781,RMDF!CR781,RMDF!CY781,RMDF!DF781,RMDF!DM781), RMDF!DT781=ROUND(RMDF!DT781,4))</f>
        <v>1</v>
      </c>
      <c r="DR781" s="317">
        <f>RMDF!DR781</f>
        <v>0</v>
      </c>
      <c r="DS781" s="318" t="str">
        <f>IF(DR781=0,"",_xlfn.XLOOKUP(DR781,StatePicklist!$1:$1,StatePicklist!$3:$3,"NA",0))</f>
        <v/>
      </c>
      <c r="DT781" s="297" t="str">
        <f ca="1">IF(RMDF!DS781="", "", IF(ISNUMBER(MATCH(RMDF!DS781, INDIRECT(DS781), 0)), "OK", "Invalid"))</f>
        <v/>
      </c>
      <c r="DU781" s="281"/>
      <c r="DV781" s="281"/>
      <c r="DW781" s="281"/>
      <c r="DX781" s="281" t="b">
        <f>AND(RMDF!EA781&gt;=0, RMDF!EA781&lt;=1-SUM(RMDF!Z781,RMDF!AG781,RMDF!AN781,RMDF!AU781,RMDF!BB781,RMDF!BI781,RMDF!BP781,RMDF!BW781,RMDF!CD781,RMDF!CK781,RMDF!CR781,RMDF!CY781,RMDF!DF781,RMDF!DM781,RMDF!DT781), RMDF!EA781=ROUND(RMDF!EA781,4))</f>
        <v>1</v>
      </c>
      <c r="DY781" s="317">
        <f>RMDF!DY781</f>
        <v>0</v>
      </c>
      <c r="DZ781" s="318" t="str">
        <f>IF(DY781=0,"",_xlfn.XLOOKUP(DY781,StatePicklist!$1:$1,StatePicklist!$3:$3,"NA",0))</f>
        <v/>
      </c>
      <c r="EA781" s="297" t="str">
        <f ca="1">IF(RMDF!DZ781="", "", IF(ISNUMBER(MATCH(RMDF!DZ781, INDIRECT(DZ781), 0)), "OK", "Invalid"))</f>
        <v/>
      </c>
      <c r="EB781" s="281"/>
      <c r="EC781" s="281"/>
      <c r="ED781" s="281"/>
      <c r="EE781" s="281" t="b">
        <f>AND(RMDF!EH781&gt;=0, RMDF!EH781&lt;=1-SUM(RMDF!Z781,RMDF!AG781,RMDF!AN781,RMDF!AU781,RMDF!BB781,RMDF!BI781,RMDF!BP781,RMDF!BW781,RMDF!CD781,RMDF!CK781,RMDF!CR781,RMDF!CY781,RMDF!DF781,RMDF!DM781,RMDF!DT781,RMDF!EA781), RMDF!EH781=ROUND(RMDF!EH781,4))</f>
        <v>1</v>
      </c>
      <c r="EF781" s="317">
        <f>RMDF!EF781</f>
        <v>0</v>
      </c>
      <c r="EG781" s="318" t="str">
        <f>IF(EF781=0,"",_xlfn.XLOOKUP(EF781,StatePicklist!$1:$1,StatePicklist!$3:$3,"NA",0))</f>
        <v/>
      </c>
      <c r="EH781" s="297" t="str">
        <f ca="1">IF(RMDF!EG781="", "", IF(ISNUMBER(MATCH(RMDF!EG781, INDIRECT(EG781), 0)), "OK", "Invalid"))</f>
        <v/>
      </c>
      <c r="EI781" s="281"/>
      <c r="EJ781" s="281"/>
      <c r="EK781" s="281"/>
      <c r="EL781" s="281" t="b">
        <f>AND(RMDF!EO781&gt;=0, RMDF!EO781&lt;=1-SUM(RMDF!Z781,RMDF!AG781,RMDF!AN781,RMDF!AU781,RMDF!BB781,RMDF!BI781,RMDF!BP781,RMDF!BW781,RMDF!CD781,RMDF!CK781,RMDF!CR781,RMDF!CY781,RMDF!DF781,RMDF!DM781,RMDF!DT781,RMDF!EA781,RMDF!EH781), RMDF!EO781=ROUND(RMDF!EO781,4))</f>
        <v>1</v>
      </c>
      <c r="EM781" s="317">
        <f>RMDF!EM781</f>
        <v>0</v>
      </c>
      <c r="EN781" s="318" t="str">
        <f>IF(EM781=0,"",_xlfn.XLOOKUP(EM781,StatePicklist!$1:$1,StatePicklist!$3:$3,"NA",0))</f>
        <v/>
      </c>
      <c r="EO781" s="297" t="str">
        <f ca="1">IF(RMDF!EN781="", "", IF(ISNUMBER(MATCH(RMDF!EN781, INDIRECT(EN781), 0)), "OK", "Invalid"))</f>
        <v/>
      </c>
      <c r="EP781" s="281"/>
      <c r="EQ781" s="281"/>
      <c r="ER781" s="281"/>
      <c r="ES781" s="281" t="b">
        <f>AND(RMDF!EV781&gt;=0, RMDF!EV781&lt;=1-SUM(RMDF!Z781,RMDF!AG781,RMDF!AN781,RMDF!AU781,RMDF!BB781,RMDF!BI781,RMDF!BP781,RMDF!BW781,RMDF!CD781,RMDF!CK781,RMDF!CR781,RMDF!CY781,RMDF!DF781,RMDF!DM781,RMDF!DT781,RMDF!EA781,RMDF!EH781,RMDF!EO781), RMDF!EV781=ROUND(RMDF!EV781,4))</f>
        <v>1</v>
      </c>
      <c r="ET781" s="317">
        <f>RMDF!ET781</f>
        <v>0</v>
      </c>
      <c r="EU781" s="318" t="str">
        <f>IF(ET781=0,"",_xlfn.XLOOKUP(ET781,StatePicklist!$1:$1,StatePicklist!$3:$3,"NA",0))</f>
        <v/>
      </c>
      <c r="EV781" s="297" t="str">
        <f ca="1">IF(RMDF!EU781="", "", IF(ISNUMBER(MATCH(RMDF!EU781, INDIRECT(EU781), 0)), "OK", "Invalid"))</f>
        <v/>
      </c>
      <c r="EW781" s="281"/>
      <c r="EX781" s="281"/>
      <c r="EY781" s="281"/>
      <c r="EZ781" s="281" t="b">
        <f>AND(RMDF!FC781&gt;=0, RMDF!FC781&lt;=1-SUM(RMDF!Z781,RMDF!AG781,RMDF!AN781,RMDF!AU781,RMDF!BB781,RMDF!BI781,RMDF!BP781,RMDF!BW781,RMDF!CD781,RMDF!CK781,RMDF!CR781,RMDF!CY781,RMDF!DF781,RMDF!DM781,RMDF!DT781,RMDF!EA781,RMDF!EH781,RMDF!EO781,RMDF!EV781), RMDF!FC781=ROUND(RMDF!FC781,4))</f>
        <v>1</v>
      </c>
      <c r="FA781" s="317">
        <f>RMDF!FA781</f>
        <v>0</v>
      </c>
      <c r="FB781" s="318" t="str">
        <f>IF(FA781=0,"",_xlfn.XLOOKUP(FA781,StatePicklist!$1:$1,StatePicklist!$3:$3,"NA",0))</f>
        <v/>
      </c>
      <c r="FC781" s="297" t="str">
        <f ca="1">IF(RMDF!FB781="", "", IF(ISNUMBER(MATCH(RMDF!FB781, INDIRECT(FB781), 0)), "OK", "Invalid"))</f>
        <v/>
      </c>
    </row>
    <row r="782" spans="1:159" s="205" customFormat="1" ht="39.9" customHeight="1" x14ac:dyDescent="0.25">
      <c r="A782" s="206"/>
      <c r="B782" s="196"/>
      <c r="C782" s="197"/>
      <c r="D782" s="198"/>
      <c r="E782" s="199"/>
      <c r="F782" s="200"/>
      <c r="G782" s="201"/>
      <c r="H782" s="292"/>
      <c r="I782" s="305">
        <f>RMDF!I782</f>
        <v>0</v>
      </c>
      <c r="J782" s="305" t="str">
        <f>IF(I782=ProductCode!$B$30,"PDReclPost",IF(OR(I782=ProductCode!$C$30,I782=ProductCode!$E$30,I782=ProductCode!$G$30),"PDPreCon",IF(OR(I782=ProductCode!$D$30,I782=ProductCode!$F$30),"PDNotReclPost","")))</f>
        <v/>
      </c>
      <c r="K782" s="305" t="str">
        <f t="shared" si="42"/>
        <v/>
      </c>
      <c r="L782" s="289"/>
      <c r="M782" s="305" t="str">
        <f t="shared" si="42"/>
        <v/>
      </c>
      <c r="N782" s="289" t="b">
        <f>AND(RMDF!N782&gt;=0, RMDF!N782&lt;=1-RMDF!L782, RMDF!N782=ROUND(RMDF!N782,4))</f>
        <v>1</v>
      </c>
      <c r="O782" s="286" t="str">
        <f>IF(P782="","",IF(I782="","",IF(LEFT(I782,13)="Reclaimed pos",RawMaterialCode!$E$569,RawMaterialCode!$E$568)))</f>
        <v>Reclaimed pre-consumer mixed fibers (RM0578)</v>
      </c>
      <c r="P782" s="295">
        <f t="shared" si="43"/>
        <v>1</v>
      </c>
      <c r="Q782" s="202"/>
      <c r="R782" s="203"/>
      <c r="S782" s="204" t="str">
        <f t="shared" si="44"/>
        <v/>
      </c>
      <c r="T782" s="281"/>
      <c r="U782" s="281"/>
      <c r="V782" s="281"/>
      <c r="W782" s="281"/>
      <c r="X782" s="317">
        <f>RMDF!X782</f>
        <v>0</v>
      </c>
      <c r="Y782" s="318" t="str">
        <f>IF(X782=0,"",_xlfn.XLOOKUP(X782,StatePicklist!$1:$1,StatePicklist!$3:$3,"NA",0))</f>
        <v/>
      </c>
      <c r="Z782" s="297" t="str">
        <f ca="1">IF(RMDF!Y782="", "", IF(ISNUMBER(MATCH(RMDF!Y782, INDIRECT(Y782), 0)), "OK", "Invalid"))</f>
        <v/>
      </c>
      <c r="AA782" s="281"/>
      <c r="AB782" s="281"/>
      <c r="AC782" s="281"/>
      <c r="AD782" s="281" t="b">
        <f>AND(RMDF!AG782&gt;=0, RMDF!AG782&lt;=1-RMDF!Z782, RMDF!AG782=ROUND(RMDF!AG782,4))</f>
        <v>1</v>
      </c>
      <c r="AE782" s="317">
        <f>RMDF!AE782</f>
        <v>0</v>
      </c>
      <c r="AF782" s="318" t="str">
        <f>IF(AE782=0,"",_xlfn.XLOOKUP(AE782,StatePicklist!$1:$1,StatePicklist!$3:$3,"NA",0))</f>
        <v/>
      </c>
      <c r="AG782" s="297" t="str">
        <f ca="1">IF(RMDF!AF782="", "", IF(ISNUMBER(MATCH(RMDF!AF782, INDIRECT(AF782), 0)), "OK", "Invalid"))</f>
        <v/>
      </c>
      <c r="AH782" s="281"/>
      <c r="AI782" s="281"/>
      <c r="AJ782" s="281"/>
      <c r="AK782" s="281" t="b">
        <f>AND(RMDF!AN782&gt;=0, RMDF!AN782&lt;=1-SUM(RMDF!Z782,RMDF!AG782), RMDF!AN782=ROUND(RMDF!AN782,4))</f>
        <v>1</v>
      </c>
      <c r="AL782" s="317">
        <f>RMDF!AL782</f>
        <v>0</v>
      </c>
      <c r="AM782" s="318" t="str">
        <f>IF(AL782=0,"",_xlfn.XLOOKUP(AL782,StatePicklist!$1:$1,StatePicklist!$3:$3,"NA",0))</f>
        <v/>
      </c>
      <c r="AN782" s="297" t="str">
        <f ca="1">IF(RMDF!AM782="", "", IF(ISNUMBER(MATCH(RMDF!AM782, INDIRECT(AM782), 0)), "OK", "Invalid"))</f>
        <v/>
      </c>
      <c r="AO782" s="281"/>
      <c r="AP782" s="281"/>
      <c r="AQ782" s="281"/>
      <c r="AR782" s="281" t="b">
        <f>AND(RMDF!AU782&gt;=0, RMDF!AU782&lt;=1-SUM(RMDF!Z782,RMDF!AG782,RMDF!AN782), RMDF!AU782=ROUND(RMDF!AU782,4))</f>
        <v>1</v>
      </c>
      <c r="AS782" s="317">
        <f>RMDF!AS782</f>
        <v>0</v>
      </c>
      <c r="AT782" s="318" t="str">
        <f>IF(AS782=0,"",_xlfn.XLOOKUP(AS782,StatePicklist!$1:$1,StatePicklist!$3:$3,"NA",0))</f>
        <v/>
      </c>
      <c r="AU782" s="297" t="str">
        <f ca="1">IF(RMDF!AT782="", "", IF(ISNUMBER(MATCH(RMDF!AT782, INDIRECT(AT782), 0)), "OK", "Invalid"))</f>
        <v/>
      </c>
      <c r="AV782" s="281"/>
      <c r="AW782" s="281"/>
      <c r="AX782" s="281"/>
      <c r="AY782" s="281" t="b">
        <f>AND(RMDF!BB782&gt;=0, RMDF!BB782&lt;=1-SUM(RMDF!Z782,RMDF!AG782,RMDF!AN782,RMDF!AU782), RMDF!BB782=ROUND(RMDF!BB782,4))</f>
        <v>1</v>
      </c>
      <c r="AZ782" s="317">
        <f>RMDF!AZ782</f>
        <v>0</v>
      </c>
      <c r="BA782" s="318" t="str">
        <f>IF(AZ782=0,"",_xlfn.XLOOKUP(AZ782,StatePicklist!$1:$1,StatePicklist!$3:$3,"NA",0))</f>
        <v/>
      </c>
      <c r="BB782" s="297" t="str">
        <f ca="1">IF(RMDF!BA782="", "", IF(ISNUMBER(MATCH(RMDF!BA782, INDIRECT(BA782), 0)), "OK", "Invalid"))</f>
        <v/>
      </c>
      <c r="BC782" s="281"/>
      <c r="BD782" s="281"/>
      <c r="BE782" s="281"/>
      <c r="BF782" s="281" t="b">
        <f>AND(RMDF!BI782&gt;=0, RMDF!BI782&lt;=1-SUM(RMDF!Z782,RMDF!AG782,RMDF!AN782,RMDF!AU782,RMDF!BB782), RMDF!BI782=ROUND(RMDF!BI782,4))</f>
        <v>1</v>
      </c>
      <c r="BG782" s="317">
        <f>RMDF!BG782</f>
        <v>0</v>
      </c>
      <c r="BH782" s="318" t="str">
        <f>IF(BG782=0,"",_xlfn.XLOOKUP(BG782,StatePicklist!$1:$1,StatePicklist!$3:$3,"NA",0))</f>
        <v/>
      </c>
      <c r="BI782" s="297" t="str">
        <f ca="1">IF(RMDF!BH782="", "", IF(ISNUMBER(MATCH(RMDF!BH782, INDIRECT(BH782), 0)), "OK", "Invalid"))</f>
        <v/>
      </c>
      <c r="BJ782" s="281"/>
      <c r="BK782" s="281"/>
      <c r="BL782" s="281"/>
      <c r="BM782" s="281" t="b">
        <f>AND(RMDF!BP782&gt;=0, RMDF!BP782&lt;=1-SUM(RMDF!Z782,RMDF!AG782,RMDF!AN782,RMDF!AU782,RMDF!BB782,RMDF!BI782), RMDF!BP782=ROUND(RMDF!BP782,4))</f>
        <v>1</v>
      </c>
      <c r="BN782" s="317">
        <f>RMDF!BN782</f>
        <v>0</v>
      </c>
      <c r="BO782" s="318" t="str">
        <f>IF(BN782=0,"",_xlfn.XLOOKUP(BN782,StatePicklist!$1:$1,StatePicklist!$3:$3,"NA",0))</f>
        <v/>
      </c>
      <c r="BP782" s="297" t="str">
        <f ca="1">IF(RMDF!BO782="", "", IF(ISNUMBER(MATCH(RMDF!BO782, INDIRECT(BO782), 0)), "OK", "Invalid"))</f>
        <v/>
      </c>
      <c r="BQ782" s="281"/>
      <c r="BR782" s="281"/>
      <c r="BS782" s="281"/>
      <c r="BT782" s="281" t="b">
        <f>AND(RMDF!BW782&gt;=0, RMDF!BW782&lt;=1-SUM(RMDF!Z782,RMDF!AG782,RMDF!AN782,RMDF!AU782,RMDF!BB782,RMDF!BI782,RMDF!BP782), RMDF!BW782=ROUND(RMDF!BW782,4))</f>
        <v>1</v>
      </c>
      <c r="BU782" s="317">
        <f>RMDF!BU782</f>
        <v>0</v>
      </c>
      <c r="BV782" s="318" t="str">
        <f>IF(BU782=0,"",_xlfn.XLOOKUP(BU782,StatePicklist!$1:$1,StatePicklist!$3:$3,"NA",0))</f>
        <v/>
      </c>
      <c r="BW782" s="297" t="str">
        <f ca="1">IF(RMDF!BV782="", "", IF(ISNUMBER(MATCH(RMDF!BV782, INDIRECT(BV782), 0)), "OK", "Invalid"))</f>
        <v/>
      </c>
      <c r="BX782" s="281"/>
      <c r="BY782" s="281"/>
      <c r="BZ782" s="281"/>
      <c r="CA782" s="281" t="b">
        <f>AND(RMDF!CD782&gt;=0, RMDF!CD782&lt;=1-SUM(RMDF!Z782,RMDF!AG782,RMDF!AN782,RMDF!AU782,RMDF!BB782,RMDF!BI782,RMDF!BP782,RMDF!BW782), RMDF!CD782=ROUND(RMDF!CD782,4))</f>
        <v>1</v>
      </c>
      <c r="CB782" s="317">
        <f>RMDF!CB782</f>
        <v>0</v>
      </c>
      <c r="CC782" s="318" t="str">
        <f>IF(CB782=0,"",_xlfn.XLOOKUP(CB782,StatePicklist!$1:$1,StatePicklist!$3:$3,"NA",0))</f>
        <v/>
      </c>
      <c r="CD782" s="297" t="str">
        <f ca="1">IF(RMDF!CC782="", "", IF(ISNUMBER(MATCH(RMDF!CC782, INDIRECT(CC782), 0)), "OK", "Invalid"))</f>
        <v/>
      </c>
      <c r="CE782" s="281"/>
      <c r="CF782" s="281"/>
      <c r="CG782" s="281"/>
      <c r="CH782" s="281" t="b">
        <f>AND(RMDF!CK782&gt;=0, RMDF!CK782&lt;=1-SUM(RMDF!Z782,RMDF!AG782,RMDF!AN782,RMDF!AU782,RMDF!BB782,RMDF!BI782,RMDF!BP782,RMDF!BW782,RMDF!CD782), RMDF!CK782=ROUND(RMDF!CK782,4))</f>
        <v>1</v>
      </c>
      <c r="CI782" s="317">
        <f>RMDF!CI782</f>
        <v>0</v>
      </c>
      <c r="CJ782" s="318" t="str">
        <f>IF(CI782=0,"",_xlfn.XLOOKUP(CI782,StatePicklist!$1:$1,StatePicklist!$3:$3,"NA",0))</f>
        <v/>
      </c>
      <c r="CK782" s="297" t="str">
        <f ca="1">IF(RMDF!CJ782="", "", IF(ISNUMBER(MATCH(RMDF!CJ782, INDIRECT(CJ782), 0)), "OK", "Invalid"))</f>
        <v/>
      </c>
      <c r="CL782" s="281"/>
      <c r="CM782" s="281"/>
      <c r="CN782" s="281"/>
      <c r="CO782" s="281" t="b">
        <f>AND(RMDF!CR782&gt;=0, RMDF!CR782&lt;=1-SUM(RMDF!Z782,RMDF!AG782,RMDF!AN782,RMDF!AU782,RMDF!BB782,RMDF!BI782,RMDF!BP782,RMDF!BW782,RMDF!CD782,RMDF!CK782), RMDF!CR782=ROUND(RMDF!CR782,4))</f>
        <v>1</v>
      </c>
      <c r="CP782" s="317">
        <f>RMDF!CP782</f>
        <v>0</v>
      </c>
      <c r="CQ782" s="318" t="str">
        <f>IF(CP782=0,"",_xlfn.XLOOKUP(CP782,StatePicklist!$1:$1,StatePicklist!$3:$3,"NA",0))</f>
        <v/>
      </c>
      <c r="CR782" s="297" t="str">
        <f ca="1">IF(RMDF!CQ782="", "", IF(ISNUMBER(MATCH(RMDF!CQ782, INDIRECT(CQ782), 0)), "OK", "Invalid"))</f>
        <v/>
      </c>
      <c r="CS782" s="281"/>
      <c r="CT782" s="281"/>
      <c r="CU782" s="281"/>
      <c r="CV782" s="281" t="b">
        <f>AND(RMDF!CY782&gt;=0, RMDF!CY782&lt;=1-SUM(RMDF!Z782,RMDF!AG782,RMDF!AN782,RMDF!AU782,RMDF!BB782,RMDF!BI782,RMDF!BP782,RMDF!BW782,RMDF!CD782,RMDF!CK782,RMDF!CR782), RMDF!CY782=ROUND(RMDF!CY782,4))</f>
        <v>1</v>
      </c>
      <c r="CW782" s="317">
        <f>RMDF!CW782</f>
        <v>0</v>
      </c>
      <c r="CX782" s="318" t="str">
        <f>IF(CW782=0,"",_xlfn.XLOOKUP(CW782,StatePicklist!$1:$1,StatePicklist!$3:$3,"NA",0))</f>
        <v/>
      </c>
      <c r="CY782" s="297" t="str">
        <f ca="1">IF(RMDF!CX782="", "", IF(ISNUMBER(MATCH(RMDF!CX782, INDIRECT(CX782), 0)), "OK", "Invalid"))</f>
        <v/>
      </c>
      <c r="CZ782" s="281"/>
      <c r="DA782" s="281"/>
      <c r="DB782" s="281"/>
      <c r="DC782" s="281" t="b">
        <f>AND(RMDF!DF782&gt;=0, RMDF!DF782&lt;=1-SUM(RMDF!Z782,RMDF!AG782,RMDF!AN782,RMDF!AU782,RMDF!BB782,RMDF!BI782,RMDF!BP782,RMDF!BW782,RMDF!CD782,RMDF!CK782,RMDF!CR782,RMDF!CY782), RMDF!DF782=ROUND(RMDF!DF782,4))</f>
        <v>1</v>
      </c>
      <c r="DD782" s="317">
        <f>RMDF!DD782</f>
        <v>0</v>
      </c>
      <c r="DE782" s="318" t="str">
        <f>IF(DD782=0,"",_xlfn.XLOOKUP(DD782,StatePicklist!$1:$1,StatePicklist!$3:$3,"NA",0))</f>
        <v/>
      </c>
      <c r="DF782" s="297" t="str">
        <f ca="1">IF(RMDF!DE782="", "", IF(ISNUMBER(MATCH(RMDF!DE782, INDIRECT(DE782), 0)), "OK", "Invalid"))</f>
        <v/>
      </c>
      <c r="DG782" s="281"/>
      <c r="DH782" s="281"/>
      <c r="DI782" s="281"/>
      <c r="DJ782" s="281" t="b">
        <f>AND(RMDF!DM782&gt;=0, RMDF!DM782&lt;=1-SUM(RMDF!Z782,RMDF!AG782,RMDF!AN782,RMDF!AU782,RMDF!BB782,RMDF!BI782,RMDF!BP782,RMDF!BW782,RMDF!CD782,RMDF!CK782,RMDF!CR782,RMDF!CY782,RMDF!DF782), RMDF!DM782=ROUND(RMDF!DM782,4))</f>
        <v>1</v>
      </c>
      <c r="DK782" s="317">
        <f>RMDF!DK782</f>
        <v>0</v>
      </c>
      <c r="DL782" s="318" t="str">
        <f>IF(DK782=0,"",_xlfn.XLOOKUP(DK782,StatePicklist!$1:$1,StatePicklist!$3:$3,"NA",0))</f>
        <v/>
      </c>
      <c r="DM782" s="297" t="str">
        <f ca="1">IF(RMDF!DL782="", "", IF(ISNUMBER(MATCH(RMDF!DL782, INDIRECT(DL782), 0)), "OK", "Invalid"))</f>
        <v/>
      </c>
      <c r="DN782" s="281"/>
      <c r="DO782" s="281"/>
      <c r="DP782" s="281"/>
      <c r="DQ782" s="281" t="b">
        <f>AND(RMDF!DT782&gt;=0, RMDF!DT782&lt;=1-SUM(RMDF!Z782,RMDF!AG782,RMDF!AN782,RMDF!AU782,RMDF!BB782,RMDF!BI782,RMDF!BP782,RMDF!BW782,RMDF!CD782,RMDF!CK782,RMDF!CR782,RMDF!CY782,RMDF!DF782,RMDF!DM782), RMDF!DT782=ROUND(RMDF!DT782,4))</f>
        <v>1</v>
      </c>
      <c r="DR782" s="317">
        <f>RMDF!DR782</f>
        <v>0</v>
      </c>
      <c r="DS782" s="318" t="str">
        <f>IF(DR782=0,"",_xlfn.XLOOKUP(DR782,StatePicklist!$1:$1,StatePicklist!$3:$3,"NA",0))</f>
        <v/>
      </c>
      <c r="DT782" s="297" t="str">
        <f ca="1">IF(RMDF!DS782="", "", IF(ISNUMBER(MATCH(RMDF!DS782, INDIRECT(DS782), 0)), "OK", "Invalid"))</f>
        <v/>
      </c>
      <c r="DU782" s="281"/>
      <c r="DV782" s="281"/>
      <c r="DW782" s="281"/>
      <c r="DX782" s="281" t="b">
        <f>AND(RMDF!EA782&gt;=0, RMDF!EA782&lt;=1-SUM(RMDF!Z782,RMDF!AG782,RMDF!AN782,RMDF!AU782,RMDF!BB782,RMDF!BI782,RMDF!BP782,RMDF!BW782,RMDF!CD782,RMDF!CK782,RMDF!CR782,RMDF!CY782,RMDF!DF782,RMDF!DM782,RMDF!DT782), RMDF!EA782=ROUND(RMDF!EA782,4))</f>
        <v>1</v>
      </c>
      <c r="DY782" s="317">
        <f>RMDF!DY782</f>
        <v>0</v>
      </c>
      <c r="DZ782" s="318" t="str">
        <f>IF(DY782=0,"",_xlfn.XLOOKUP(DY782,StatePicklist!$1:$1,StatePicklist!$3:$3,"NA",0))</f>
        <v/>
      </c>
      <c r="EA782" s="297" t="str">
        <f ca="1">IF(RMDF!DZ782="", "", IF(ISNUMBER(MATCH(RMDF!DZ782, INDIRECT(DZ782), 0)), "OK", "Invalid"))</f>
        <v/>
      </c>
      <c r="EB782" s="281"/>
      <c r="EC782" s="281"/>
      <c r="ED782" s="281"/>
      <c r="EE782" s="281" t="b">
        <f>AND(RMDF!EH782&gt;=0, RMDF!EH782&lt;=1-SUM(RMDF!Z782,RMDF!AG782,RMDF!AN782,RMDF!AU782,RMDF!BB782,RMDF!BI782,RMDF!BP782,RMDF!BW782,RMDF!CD782,RMDF!CK782,RMDF!CR782,RMDF!CY782,RMDF!DF782,RMDF!DM782,RMDF!DT782,RMDF!EA782), RMDF!EH782=ROUND(RMDF!EH782,4))</f>
        <v>1</v>
      </c>
      <c r="EF782" s="317">
        <f>RMDF!EF782</f>
        <v>0</v>
      </c>
      <c r="EG782" s="318" t="str">
        <f>IF(EF782=0,"",_xlfn.XLOOKUP(EF782,StatePicklist!$1:$1,StatePicklist!$3:$3,"NA",0))</f>
        <v/>
      </c>
      <c r="EH782" s="297" t="str">
        <f ca="1">IF(RMDF!EG782="", "", IF(ISNUMBER(MATCH(RMDF!EG782, INDIRECT(EG782), 0)), "OK", "Invalid"))</f>
        <v/>
      </c>
      <c r="EI782" s="281"/>
      <c r="EJ782" s="281"/>
      <c r="EK782" s="281"/>
      <c r="EL782" s="281" t="b">
        <f>AND(RMDF!EO782&gt;=0, RMDF!EO782&lt;=1-SUM(RMDF!Z782,RMDF!AG782,RMDF!AN782,RMDF!AU782,RMDF!BB782,RMDF!BI782,RMDF!BP782,RMDF!BW782,RMDF!CD782,RMDF!CK782,RMDF!CR782,RMDF!CY782,RMDF!DF782,RMDF!DM782,RMDF!DT782,RMDF!EA782,RMDF!EH782), RMDF!EO782=ROUND(RMDF!EO782,4))</f>
        <v>1</v>
      </c>
      <c r="EM782" s="317">
        <f>RMDF!EM782</f>
        <v>0</v>
      </c>
      <c r="EN782" s="318" t="str">
        <f>IF(EM782=0,"",_xlfn.XLOOKUP(EM782,StatePicklist!$1:$1,StatePicklist!$3:$3,"NA",0))</f>
        <v/>
      </c>
      <c r="EO782" s="297" t="str">
        <f ca="1">IF(RMDF!EN782="", "", IF(ISNUMBER(MATCH(RMDF!EN782, INDIRECT(EN782), 0)), "OK", "Invalid"))</f>
        <v/>
      </c>
      <c r="EP782" s="281"/>
      <c r="EQ782" s="281"/>
      <c r="ER782" s="281"/>
      <c r="ES782" s="281" t="b">
        <f>AND(RMDF!EV782&gt;=0, RMDF!EV782&lt;=1-SUM(RMDF!Z782,RMDF!AG782,RMDF!AN782,RMDF!AU782,RMDF!BB782,RMDF!BI782,RMDF!BP782,RMDF!BW782,RMDF!CD782,RMDF!CK782,RMDF!CR782,RMDF!CY782,RMDF!DF782,RMDF!DM782,RMDF!DT782,RMDF!EA782,RMDF!EH782,RMDF!EO782), RMDF!EV782=ROUND(RMDF!EV782,4))</f>
        <v>1</v>
      </c>
      <c r="ET782" s="317">
        <f>RMDF!ET782</f>
        <v>0</v>
      </c>
      <c r="EU782" s="318" t="str">
        <f>IF(ET782=0,"",_xlfn.XLOOKUP(ET782,StatePicklist!$1:$1,StatePicklist!$3:$3,"NA",0))</f>
        <v/>
      </c>
      <c r="EV782" s="297" t="str">
        <f ca="1">IF(RMDF!EU782="", "", IF(ISNUMBER(MATCH(RMDF!EU782, INDIRECT(EU782), 0)), "OK", "Invalid"))</f>
        <v/>
      </c>
      <c r="EW782" s="281"/>
      <c r="EX782" s="281"/>
      <c r="EY782" s="281"/>
      <c r="EZ782" s="281" t="b">
        <f>AND(RMDF!FC782&gt;=0, RMDF!FC782&lt;=1-SUM(RMDF!Z782,RMDF!AG782,RMDF!AN782,RMDF!AU782,RMDF!BB782,RMDF!BI782,RMDF!BP782,RMDF!BW782,RMDF!CD782,RMDF!CK782,RMDF!CR782,RMDF!CY782,RMDF!DF782,RMDF!DM782,RMDF!DT782,RMDF!EA782,RMDF!EH782,RMDF!EO782,RMDF!EV782), RMDF!FC782=ROUND(RMDF!FC782,4))</f>
        <v>1</v>
      </c>
      <c r="FA782" s="317">
        <f>RMDF!FA782</f>
        <v>0</v>
      </c>
      <c r="FB782" s="318" t="str">
        <f>IF(FA782=0,"",_xlfn.XLOOKUP(FA782,StatePicklist!$1:$1,StatePicklist!$3:$3,"NA",0))</f>
        <v/>
      </c>
      <c r="FC782" s="297" t="str">
        <f ca="1">IF(RMDF!FB782="", "", IF(ISNUMBER(MATCH(RMDF!FB782, INDIRECT(FB782), 0)), "OK", "Invalid"))</f>
        <v/>
      </c>
    </row>
    <row r="783" spans="1:159" s="205" customFormat="1" ht="39.9" customHeight="1" x14ac:dyDescent="0.25">
      <c r="A783" s="206"/>
      <c r="B783" s="196"/>
      <c r="C783" s="197"/>
      <c r="D783" s="198"/>
      <c r="E783" s="199"/>
      <c r="F783" s="200"/>
      <c r="G783" s="201"/>
      <c r="H783" s="292"/>
      <c r="I783" s="305">
        <f>RMDF!I783</f>
        <v>0</v>
      </c>
      <c r="J783" s="305" t="str">
        <f>IF(I783=ProductCode!$B$30,"PDReclPost",IF(OR(I783=ProductCode!$C$30,I783=ProductCode!$E$30,I783=ProductCode!$G$30),"PDPreCon",IF(OR(I783=ProductCode!$D$30,I783=ProductCode!$F$30),"PDNotReclPost","")))</f>
        <v/>
      </c>
      <c r="K783" s="305" t="str">
        <f t="shared" si="42"/>
        <v/>
      </c>
      <c r="L783" s="289"/>
      <c r="M783" s="305" t="str">
        <f t="shared" si="42"/>
        <v/>
      </c>
      <c r="N783" s="289" t="b">
        <f>AND(RMDF!N783&gt;=0, RMDF!N783&lt;=1-RMDF!L783, RMDF!N783=ROUND(RMDF!N783,4))</f>
        <v>1</v>
      </c>
      <c r="O783" s="286" t="str">
        <f>IF(P783="","",IF(I783="","",IF(LEFT(I783,13)="Reclaimed pos",RawMaterialCode!$E$569,RawMaterialCode!$E$568)))</f>
        <v>Reclaimed pre-consumer mixed fibers (RM0578)</v>
      </c>
      <c r="P783" s="295">
        <f t="shared" si="43"/>
        <v>1</v>
      </c>
      <c r="Q783" s="202"/>
      <c r="R783" s="203"/>
      <c r="S783" s="204" t="str">
        <f t="shared" si="44"/>
        <v/>
      </c>
      <c r="T783" s="281"/>
      <c r="U783" s="281"/>
      <c r="V783" s="281"/>
      <c r="W783" s="281"/>
      <c r="X783" s="317">
        <f>RMDF!X783</f>
        <v>0</v>
      </c>
      <c r="Y783" s="318" t="str">
        <f>IF(X783=0,"",_xlfn.XLOOKUP(X783,StatePicklist!$1:$1,StatePicklist!$3:$3,"NA",0))</f>
        <v/>
      </c>
      <c r="Z783" s="297" t="str">
        <f ca="1">IF(RMDF!Y783="", "", IF(ISNUMBER(MATCH(RMDF!Y783, INDIRECT(Y783), 0)), "OK", "Invalid"))</f>
        <v/>
      </c>
      <c r="AA783" s="281"/>
      <c r="AB783" s="281"/>
      <c r="AC783" s="281"/>
      <c r="AD783" s="281" t="b">
        <f>AND(RMDF!AG783&gt;=0, RMDF!AG783&lt;=1-RMDF!Z783, RMDF!AG783=ROUND(RMDF!AG783,4))</f>
        <v>1</v>
      </c>
      <c r="AE783" s="317">
        <f>RMDF!AE783</f>
        <v>0</v>
      </c>
      <c r="AF783" s="318" t="str">
        <f>IF(AE783=0,"",_xlfn.XLOOKUP(AE783,StatePicklist!$1:$1,StatePicklist!$3:$3,"NA",0))</f>
        <v/>
      </c>
      <c r="AG783" s="297" t="str">
        <f ca="1">IF(RMDF!AF783="", "", IF(ISNUMBER(MATCH(RMDF!AF783, INDIRECT(AF783), 0)), "OK", "Invalid"))</f>
        <v/>
      </c>
      <c r="AH783" s="281"/>
      <c r="AI783" s="281"/>
      <c r="AJ783" s="281"/>
      <c r="AK783" s="281" t="b">
        <f>AND(RMDF!AN783&gt;=0, RMDF!AN783&lt;=1-SUM(RMDF!Z783,RMDF!AG783), RMDF!AN783=ROUND(RMDF!AN783,4))</f>
        <v>1</v>
      </c>
      <c r="AL783" s="317">
        <f>RMDF!AL783</f>
        <v>0</v>
      </c>
      <c r="AM783" s="318" t="str">
        <f>IF(AL783=0,"",_xlfn.XLOOKUP(AL783,StatePicklist!$1:$1,StatePicklist!$3:$3,"NA",0))</f>
        <v/>
      </c>
      <c r="AN783" s="297" t="str">
        <f ca="1">IF(RMDF!AM783="", "", IF(ISNUMBER(MATCH(RMDF!AM783, INDIRECT(AM783), 0)), "OK", "Invalid"))</f>
        <v/>
      </c>
      <c r="AO783" s="281"/>
      <c r="AP783" s="281"/>
      <c r="AQ783" s="281"/>
      <c r="AR783" s="281" t="b">
        <f>AND(RMDF!AU783&gt;=0, RMDF!AU783&lt;=1-SUM(RMDF!Z783,RMDF!AG783,RMDF!AN783), RMDF!AU783=ROUND(RMDF!AU783,4))</f>
        <v>1</v>
      </c>
      <c r="AS783" s="317">
        <f>RMDF!AS783</f>
        <v>0</v>
      </c>
      <c r="AT783" s="318" t="str">
        <f>IF(AS783=0,"",_xlfn.XLOOKUP(AS783,StatePicklist!$1:$1,StatePicklist!$3:$3,"NA",0))</f>
        <v/>
      </c>
      <c r="AU783" s="297" t="str">
        <f ca="1">IF(RMDF!AT783="", "", IF(ISNUMBER(MATCH(RMDF!AT783, INDIRECT(AT783), 0)), "OK", "Invalid"))</f>
        <v/>
      </c>
      <c r="AV783" s="281"/>
      <c r="AW783" s="281"/>
      <c r="AX783" s="281"/>
      <c r="AY783" s="281" t="b">
        <f>AND(RMDF!BB783&gt;=0, RMDF!BB783&lt;=1-SUM(RMDF!Z783,RMDF!AG783,RMDF!AN783,RMDF!AU783), RMDF!BB783=ROUND(RMDF!BB783,4))</f>
        <v>1</v>
      </c>
      <c r="AZ783" s="317">
        <f>RMDF!AZ783</f>
        <v>0</v>
      </c>
      <c r="BA783" s="318" t="str">
        <f>IF(AZ783=0,"",_xlfn.XLOOKUP(AZ783,StatePicklist!$1:$1,StatePicklist!$3:$3,"NA",0))</f>
        <v/>
      </c>
      <c r="BB783" s="297" t="str">
        <f ca="1">IF(RMDF!BA783="", "", IF(ISNUMBER(MATCH(RMDF!BA783, INDIRECT(BA783), 0)), "OK", "Invalid"))</f>
        <v/>
      </c>
      <c r="BC783" s="281"/>
      <c r="BD783" s="281"/>
      <c r="BE783" s="281"/>
      <c r="BF783" s="281" t="b">
        <f>AND(RMDF!BI783&gt;=0, RMDF!BI783&lt;=1-SUM(RMDF!Z783,RMDF!AG783,RMDF!AN783,RMDF!AU783,RMDF!BB783), RMDF!BI783=ROUND(RMDF!BI783,4))</f>
        <v>1</v>
      </c>
      <c r="BG783" s="317">
        <f>RMDF!BG783</f>
        <v>0</v>
      </c>
      <c r="BH783" s="318" t="str">
        <f>IF(BG783=0,"",_xlfn.XLOOKUP(BG783,StatePicklist!$1:$1,StatePicklist!$3:$3,"NA",0))</f>
        <v/>
      </c>
      <c r="BI783" s="297" t="str">
        <f ca="1">IF(RMDF!BH783="", "", IF(ISNUMBER(MATCH(RMDF!BH783, INDIRECT(BH783), 0)), "OK", "Invalid"))</f>
        <v/>
      </c>
      <c r="BJ783" s="281"/>
      <c r="BK783" s="281"/>
      <c r="BL783" s="281"/>
      <c r="BM783" s="281" t="b">
        <f>AND(RMDF!BP783&gt;=0, RMDF!BP783&lt;=1-SUM(RMDF!Z783,RMDF!AG783,RMDF!AN783,RMDF!AU783,RMDF!BB783,RMDF!BI783), RMDF!BP783=ROUND(RMDF!BP783,4))</f>
        <v>1</v>
      </c>
      <c r="BN783" s="317">
        <f>RMDF!BN783</f>
        <v>0</v>
      </c>
      <c r="BO783" s="318" t="str">
        <f>IF(BN783=0,"",_xlfn.XLOOKUP(BN783,StatePicklist!$1:$1,StatePicklist!$3:$3,"NA",0))</f>
        <v/>
      </c>
      <c r="BP783" s="297" t="str">
        <f ca="1">IF(RMDF!BO783="", "", IF(ISNUMBER(MATCH(RMDF!BO783, INDIRECT(BO783), 0)), "OK", "Invalid"))</f>
        <v/>
      </c>
      <c r="BQ783" s="281"/>
      <c r="BR783" s="281"/>
      <c r="BS783" s="281"/>
      <c r="BT783" s="281" t="b">
        <f>AND(RMDF!BW783&gt;=0, RMDF!BW783&lt;=1-SUM(RMDF!Z783,RMDF!AG783,RMDF!AN783,RMDF!AU783,RMDF!BB783,RMDF!BI783,RMDF!BP783), RMDF!BW783=ROUND(RMDF!BW783,4))</f>
        <v>1</v>
      </c>
      <c r="BU783" s="317">
        <f>RMDF!BU783</f>
        <v>0</v>
      </c>
      <c r="BV783" s="318" t="str">
        <f>IF(BU783=0,"",_xlfn.XLOOKUP(BU783,StatePicklist!$1:$1,StatePicklist!$3:$3,"NA",0))</f>
        <v/>
      </c>
      <c r="BW783" s="297" t="str">
        <f ca="1">IF(RMDF!BV783="", "", IF(ISNUMBER(MATCH(RMDF!BV783, INDIRECT(BV783), 0)), "OK", "Invalid"))</f>
        <v/>
      </c>
      <c r="BX783" s="281"/>
      <c r="BY783" s="281"/>
      <c r="BZ783" s="281"/>
      <c r="CA783" s="281" t="b">
        <f>AND(RMDF!CD783&gt;=0, RMDF!CD783&lt;=1-SUM(RMDF!Z783,RMDF!AG783,RMDF!AN783,RMDF!AU783,RMDF!BB783,RMDF!BI783,RMDF!BP783,RMDF!BW783), RMDF!CD783=ROUND(RMDF!CD783,4))</f>
        <v>1</v>
      </c>
      <c r="CB783" s="317">
        <f>RMDF!CB783</f>
        <v>0</v>
      </c>
      <c r="CC783" s="318" t="str">
        <f>IF(CB783=0,"",_xlfn.XLOOKUP(CB783,StatePicklist!$1:$1,StatePicklist!$3:$3,"NA",0))</f>
        <v/>
      </c>
      <c r="CD783" s="297" t="str">
        <f ca="1">IF(RMDF!CC783="", "", IF(ISNUMBER(MATCH(RMDF!CC783, INDIRECT(CC783), 0)), "OK", "Invalid"))</f>
        <v/>
      </c>
      <c r="CE783" s="281"/>
      <c r="CF783" s="281"/>
      <c r="CG783" s="281"/>
      <c r="CH783" s="281" t="b">
        <f>AND(RMDF!CK783&gt;=0, RMDF!CK783&lt;=1-SUM(RMDF!Z783,RMDF!AG783,RMDF!AN783,RMDF!AU783,RMDF!BB783,RMDF!BI783,RMDF!BP783,RMDF!BW783,RMDF!CD783), RMDF!CK783=ROUND(RMDF!CK783,4))</f>
        <v>1</v>
      </c>
      <c r="CI783" s="317">
        <f>RMDF!CI783</f>
        <v>0</v>
      </c>
      <c r="CJ783" s="318" t="str">
        <f>IF(CI783=0,"",_xlfn.XLOOKUP(CI783,StatePicklist!$1:$1,StatePicklist!$3:$3,"NA",0))</f>
        <v/>
      </c>
      <c r="CK783" s="297" t="str">
        <f ca="1">IF(RMDF!CJ783="", "", IF(ISNUMBER(MATCH(RMDF!CJ783, INDIRECT(CJ783), 0)), "OK", "Invalid"))</f>
        <v/>
      </c>
      <c r="CL783" s="281"/>
      <c r="CM783" s="281"/>
      <c r="CN783" s="281"/>
      <c r="CO783" s="281" t="b">
        <f>AND(RMDF!CR783&gt;=0, RMDF!CR783&lt;=1-SUM(RMDF!Z783,RMDF!AG783,RMDF!AN783,RMDF!AU783,RMDF!BB783,RMDF!BI783,RMDF!BP783,RMDF!BW783,RMDF!CD783,RMDF!CK783), RMDF!CR783=ROUND(RMDF!CR783,4))</f>
        <v>1</v>
      </c>
      <c r="CP783" s="317">
        <f>RMDF!CP783</f>
        <v>0</v>
      </c>
      <c r="CQ783" s="318" t="str">
        <f>IF(CP783=0,"",_xlfn.XLOOKUP(CP783,StatePicklist!$1:$1,StatePicklist!$3:$3,"NA",0))</f>
        <v/>
      </c>
      <c r="CR783" s="297" t="str">
        <f ca="1">IF(RMDF!CQ783="", "", IF(ISNUMBER(MATCH(RMDF!CQ783, INDIRECT(CQ783), 0)), "OK", "Invalid"))</f>
        <v/>
      </c>
      <c r="CS783" s="281"/>
      <c r="CT783" s="281"/>
      <c r="CU783" s="281"/>
      <c r="CV783" s="281" t="b">
        <f>AND(RMDF!CY783&gt;=0, RMDF!CY783&lt;=1-SUM(RMDF!Z783,RMDF!AG783,RMDF!AN783,RMDF!AU783,RMDF!BB783,RMDF!BI783,RMDF!BP783,RMDF!BW783,RMDF!CD783,RMDF!CK783,RMDF!CR783), RMDF!CY783=ROUND(RMDF!CY783,4))</f>
        <v>1</v>
      </c>
      <c r="CW783" s="317">
        <f>RMDF!CW783</f>
        <v>0</v>
      </c>
      <c r="CX783" s="318" t="str">
        <f>IF(CW783=0,"",_xlfn.XLOOKUP(CW783,StatePicklist!$1:$1,StatePicklist!$3:$3,"NA",0))</f>
        <v/>
      </c>
      <c r="CY783" s="297" t="str">
        <f ca="1">IF(RMDF!CX783="", "", IF(ISNUMBER(MATCH(RMDF!CX783, INDIRECT(CX783), 0)), "OK", "Invalid"))</f>
        <v/>
      </c>
      <c r="CZ783" s="281"/>
      <c r="DA783" s="281"/>
      <c r="DB783" s="281"/>
      <c r="DC783" s="281" t="b">
        <f>AND(RMDF!DF783&gt;=0, RMDF!DF783&lt;=1-SUM(RMDF!Z783,RMDF!AG783,RMDF!AN783,RMDF!AU783,RMDF!BB783,RMDF!BI783,RMDF!BP783,RMDF!BW783,RMDF!CD783,RMDF!CK783,RMDF!CR783,RMDF!CY783), RMDF!DF783=ROUND(RMDF!DF783,4))</f>
        <v>1</v>
      </c>
      <c r="DD783" s="317">
        <f>RMDF!DD783</f>
        <v>0</v>
      </c>
      <c r="DE783" s="318" t="str">
        <f>IF(DD783=0,"",_xlfn.XLOOKUP(DD783,StatePicklist!$1:$1,StatePicklist!$3:$3,"NA",0))</f>
        <v/>
      </c>
      <c r="DF783" s="297" t="str">
        <f ca="1">IF(RMDF!DE783="", "", IF(ISNUMBER(MATCH(RMDF!DE783, INDIRECT(DE783), 0)), "OK", "Invalid"))</f>
        <v/>
      </c>
      <c r="DG783" s="281"/>
      <c r="DH783" s="281"/>
      <c r="DI783" s="281"/>
      <c r="DJ783" s="281" t="b">
        <f>AND(RMDF!DM783&gt;=0, RMDF!DM783&lt;=1-SUM(RMDF!Z783,RMDF!AG783,RMDF!AN783,RMDF!AU783,RMDF!BB783,RMDF!BI783,RMDF!BP783,RMDF!BW783,RMDF!CD783,RMDF!CK783,RMDF!CR783,RMDF!CY783,RMDF!DF783), RMDF!DM783=ROUND(RMDF!DM783,4))</f>
        <v>1</v>
      </c>
      <c r="DK783" s="317">
        <f>RMDF!DK783</f>
        <v>0</v>
      </c>
      <c r="DL783" s="318" t="str">
        <f>IF(DK783=0,"",_xlfn.XLOOKUP(DK783,StatePicklist!$1:$1,StatePicklist!$3:$3,"NA",0))</f>
        <v/>
      </c>
      <c r="DM783" s="297" t="str">
        <f ca="1">IF(RMDF!DL783="", "", IF(ISNUMBER(MATCH(RMDF!DL783, INDIRECT(DL783), 0)), "OK", "Invalid"))</f>
        <v/>
      </c>
      <c r="DN783" s="281"/>
      <c r="DO783" s="281"/>
      <c r="DP783" s="281"/>
      <c r="DQ783" s="281" t="b">
        <f>AND(RMDF!DT783&gt;=0, RMDF!DT783&lt;=1-SUM(RMDF!Z783,RMDF!AG783,RMDF!AN783,RMDF!AU783,RMDF!BB783,RMDF!BI783,RMDF!BP783,RMDF!BW783,RMDF!CD783,RMDF!CK783,RMDF!CR783,RMDF!CY783,RMDF!DF783,RMDF!DM783), RMDF!DT783=ROUND(RMDF!DT783,4))</f>
        <v>1</v>
      </c>
      <c r="DR783" s="317">
        <f>RMDF!DR783</f>
        <v>0</v>
      </c>
      <c r="DS783" s="318" t="str">
        <f>IF(DR783=0,"",_xlfn.XLOOKUP(DR783,StatePicklist!$1:$1,StatePicklist!$3:$3,"NA",0))</f>
        <v/>
      </c>
      <c r="DT783" s="297" t="str">
        <f ca="1">IF(RMDF!DS783="", "", IF(ISNUMBER(MATCH(RMDF!DS783, INDIRECT(DS783), 0)), "OK", "Invalid"))</f>
        <v/>
      </c>
      <c r="DU783" s="281"/>
      <c r="DV783" s="281"/>
      <c r="DW783" s="281"/>
      <c r="DX783" s="281" t="b">
        <f>AND(RMDF!EA783&gt;=0, RMDF!EA783&lt;=1-SUM(RMDF!Z783,RMDF!AG783,RMDF!AN783,RMDF!AU783,RMDF!BB783,RMDF!BI783,RMDF!BP783,RMDF!BW783,RMDF!CD783,RMDF!CK783,RMDF!CR783,RMDF!CY783,RMDF!DF783,RMDF!DM783,RMDF!DT783), RMDF!EA783=ROUND(RMDF!EA783,4))</f>
        <v>1</v>
      </c>
      <c r="DY783" s="317">
        <f>RMDF!DY783</f>
        <v>0</v>
      </c>
      <c r="DZ783" s="318" t="str">
        <f>IF(DY783=0,"",_xlfn.XLOOKUP(DY783,StatePicklist!$1:$1,StatePicklist!$3:$3,"NA",0))</f>
        <v/>
      </c>
      <c r="EA783" s="297" t="str">
        <f ca="1">IF(RMDF!DZ783="", "", IF(ISNUMBER(MATCH(RMDF!DZ783, INDIRECT(DZ783), 0)), "OK", "Invalid"))</f>
        <v/>
      </c>
      <c r="EB783" s="281"/>
      <c r="EC783" s="281"/>
      <c r="ED783" s="281"/>
      <c r="EE783" s="281" t="b">
        <f>AND(RMDF!EH783&gt;=0, RMDF!EH783&lt;=1-SUM(RMDF!Z783,RMDF!AG783,RMDF!AN783,RMDF!AU783,RMDF!BB783,RMDF!BI783,RMDF!BP783,RMDF!BW783,RMDF!CD783,RMDF!CK783,RMDF!CR783,RMDF!CY783,RMDF!DF783,RMDF!DM783,RMDF!DT783,RMDF!EA783), RMDF!EH783=ROUND(RMDF!EH783,4))</f>
        <v>1</v>
      </c>
      <c r="EF783" s="317">
        <f>RMDF!EF783</f>
        <v>0</v>
      </c>
      <c r="EG783" s="318" t="str">
        <f>IF(EF783=0,"",_xlfn.XLOOKUP(EF783,StatePicklist!$1:$1,StatePicklist!$3:$3,"NA",0))</f>
        <v/>
      </c>
      <c r="EH783" s="297" t="str">
        <f ca="1">IF(RMDF!EG783="", "", IF(ISNUMBER(MATCH(RMDF!EG783, INDIRECT(EG783), 0)), "OK", "Invalid"))</f>
        <v/>
      </c>
      <c r="EI783" s="281"/>
      <c r="EJ783" s="281"/>
      <c r="EK783" s="281"/>
      <c r="EL783" s="281" t="b">
        <f>AND(RMDF!EO783&gt;=0, RMDF!EO783&lt;=1-SUM(RMDF!Z783,RMDF!AG783,RMDF!AN783,RMDF!AU783,RMDF!BB783,RMDF!BI783,RMDF!BP783,RMDF!BW783,RMDF!CD783,RMDF!CK783,RMDF!CR783,RMDF!CY783,RMDF!DF783,RMDF!DM783,RMDF!DT783,RMDF!EA783,RMDF!EH783), RMDF!EO783=ROUND(RMDF!EO783,4))</f>
        <v>1</v>
      </c>
      <c r="EM783" s="317">
        <f>RMDF!EM783</f>
        <v>0</v>
      </c>
      <c r="EN783" s="318" t="str">
        <f>IF(EM783=0,"",_xlfn.XLOOKUP(EM783,StatePicklist!$1:$1,StatePicklist!$3:$3,"NA",0))</f>
        <v/>
      </c>
      <c r="EO783" s="297" t="str">
        <f ca="1">IF(RMDF!EN783="", "", IF(ISNUMBER(MATCH(RMDF!EN783, INDIRECT(EN783), 0)), "OK", "Invalid"))</f>
        <v/>
      </c>
      <c r="EP783" s="281"/>
      <c r="EQ783" s="281"/>
      <c r="ER783" s="281"/>
      <c r="ES783" s="281" t="b">
        <f>AND(RMDF!EV783&gt;=0, RMDF!EV783&lt;=1-SUM(RMDF!Z783,RMDF!AG783,RMDF!AN783,RMDF!AU783,RMDF!BB783,RMDF!BI783,RMDF!BP783,RMDF!BW783,RMDF!CD783,RMDF!CK783,RMDF!CR783,RMDF!CY783,RMDF!DF783,RMDF!DM783,RMDF!DT783,RMDF!EA783,RMDF!EH783,RMDF!EO783), RMDF!EV783=ROUND(RMDF!EV783,4))</f>
        <v>1</v>
      </c>
      <c r="ET783" s="317">
        <f>RMDF!ET783</f>
        <v>0</v>
      </c>
      <c r="EU783" s="318" t="str">
        <f>IF(ET783=0,"",_xlfn.XLOOKUP(ET783,StatePicklist!$1:$1,StatePicklist!$3:$3,"NA",0))</f>
        <v/>
      </c>
      <c r="EV783" s="297" t="str">
        <f ca="1">IF(RMDF!EU783="", "", IF(ISNUMBER(MATCH(RMDF!EU783, INDIRECT(EU783), 0)), "OK", "Invalid"))</f>
        <v/>
      </c>
      <c r="EW783" s="281"/>
      <c r="EX783" s="281"/>
      <c r="EY783" s="281"/>
      <c r="EZ783" s="281" t="b">
        <f>AND(RMDF!FC783&gt;=0, RMDF!FC783&lt;=1-SUM(RMDF!Z783,RMDF!AG783,RMDF!AN783,RMDF!AU783,RMDF!BB783,RMDF!BI783,RMDF!BP783,RMDF!BW783,RMDF!CD783,RMDF!CK783,RMDF!CR783,RMDF!CY783,RMDF!DF783,RMDF!DM783,RMDF!DT783,RMDF!EA783,RMDF!EH783,RMDF!EO783,RMDF!EV783), RMDF!FC783=ROUND(RMDF!FC783,4))</f>
        <v>1</v>
      </c>
      <c r="FA783" s="317">
        <f>RMDF!FA783</f>
        <v>0</v>
      </c>
      <c r="FB783" s="318" t="str">
        <f>IF(FA783=0,"",_xlfn.XLOOKUP(FA783,StatePicklist!$1:$1,StatePicklist!$3:$3,"NA",0))</f>
        <v/>
      </c>
      <c r="FC783" s="297" t="str">
        <f ca="1">IF(RMDF!FB783="", "", IF(ISNUMBER(MATCH(RMDF!FB783, INDIRECT(FB783), 0)), "OK", "Invalid"))</f>
        <v/>
      </c>
    </row>
    <row r="784" spans="1:159" s="205" customFormat="1" ht="39.9" customHeight="1" x14ac:dyDescent="0.25">
      <c r="A784" s="206"/>
      <c r="B784" s="196"/>
      <c r="C784" s="197"/>
      <c r="D784" s="198"/>
      <c r="E784" s="199"/>
      <c r="F784" s="200"/>
      <c r="G784" s="201"/>
      <c r="H784" s="292"/>
      <c r="I784" s="305">
        <f>RMDF!I784</f>
        <v>0</v>
      </c>
      <c r="J784" s="305" t="str">
        <f>IF(I784=ProductCode!$B$30,"PDReclPost",IF(OR(I784=ProductCode!$C$30,I784=ProductCode!$E$30,I784=ProductCode!$G$30),"PDPreCon",IF(OR(I784=ProductCode!$D$30,I784=ProductCode!$F$30),"PDNotReclPost","")))</f>
        <v/>
      </c>
      <c r="K784" s="305" t="str">
        <f t="shared" si="42"/>
        <v/>
      </c>
      <c r="L784" s="289"/>
      <c r="M784" s="305" t="str">
        <f t="shared" si="42"/>
        <v/>
      </c>
      <c r="N784" s="289" t="b">
        <f>AND(RMDF!N784&gt;=0, RMDF!N784&lt;=1-RMDF!L784, RMDF!N784=ROUND(RMDF!N784,4))</f>
        <v>1</v>
      </c>
      <c r="O784" s="286" t="str">
        <f>IF(P784="","",IF(I784="","",IF(LEFT(I784,13)="Reclaimed pos",RawMaterialCode!$E$569,RawMaterialCode!$E$568)))</f>
        <v>Reclaimed pre-consumer mixed fibers (RM0578)</v>
      </c>
      <c r="P784" s="295">
        <f t="shared" si="43"/>
        <v>1</v>
      </c>
      <c r="Q784" s="202"/>
      <c r="R784" s="203"/>
      <c r="S784" s="204" t="str">
        <f t="shared" si="44"/>
        <v/>
      </c>
      <c r="T784" s="281"/>
      <c r="U784" s="281"/>
      <c r="V784" s="281"/>
      <c r="W784" s="281"/>
      <c r="X784" s="317">
        <f>RMDF!X784</f>
        <v>0</v>
      </c>
      <c r="Y784" s="318" t="str">
        <f>IF(X784=0,"",_xlfn.XLOOKUP(X784,StatePicklist!$1:$1,StatePicklist!$3:$3,"NA",0))</f>
        <v/>
      </c>
      <c r="Z784" s="297" t="str">
        <f ca="1">IF(RMDF!Y784="", "", IF(ISNUMBER(MATCH(RMDF!Y784, INDIRECT(Y784), 0)), "OK", "Invalid"))</f>
        <v/>
      </c>
      <c r="AA784" s="281"/>
      <c r="AB784" s="281"/>
      <c r="AC784" s="281"/>
      <c r="AD784" s="281" t="b">
        <f>AND(RMDF!AG784&gt;=0, RMDF!AG784&lt;=1-RMDF!Z784, RMDF!AG784=ROUND(RMDF!AG784,4))</f>
        <v>1</v>
      </c>
      <c r="AE784" s="317">
        <f>RMDF!AE784</f>
        <v>0</v>
      </c>
      <c r="AF784" s="318" t="str">
        <f>IF(AE784=0,"",_xlfn.XLOOKUP(AE784,StatePicklist!$1:$1,StatePicklist!$3:$3,"NA",0))</f>
        <v/>
      </c>
      <c r="AG784" s="297" t="str">
        <f ca="1">IF(RMDF!AF784="", "", IF(ISNUMBER(MATCH(RMDF!AF784, INDIRECT(AF784), 0)), "OK", "Invalid"))</f>
        <v/>
      </c>
      <c r="AH784" s="281"/>
      <c r="AI784" s="281"/>
      <c r="AJ784" s="281"/>
      <c r="AK784" s="281" t="b">
        <f>AND(RMDF!AN784&gt;=0, RMDF!AN784&lt;=1-SUM(RMDF!Z784,RMDF!AG784), RMDF!AN784=ROUND(RMDF!AN784,4))</f>
        <v>1</v>
      </c>
      <c r="AL784" s="317">
        <f>RMDF!AL784</f>
        <v>0</v>
      </c>
      <c r="AM784" s="318" t="str">
        <f>IF(AL784=0,"",_xlfn.XLOOKUP(AL784,StatePicklist!$1:$1,StatePicklist!$3:$3,"NA",0))</f>
        <v/>
      </c>
      <c r="AN784" s="297" t="str">
        <f ca="1">IF(RMDF!AM784="", "", IF(ISNUMBER(MATCH(RMDF!AM784, INDIRECT(AM784), 0)), "OK", "Invalid"))</f>
        <v/>
      </c>
      <c r="AO784" s="281"/>
      <c r="AP784" s="281"/>
      <c r="AQ784" s="281"/>
      <c r="AR784" s="281" t="b">
        <f>AND(RMDF!AU784&gt;=0, RMDF!AU784&lt;=1-SUM(RMDF!Z784,RMDF!AG784,RMDF!AN784), RMDF!AU784=ROUND(RMDF!AU784,4))</f>
        <v>1</v>
      </c>
      <c r="AS784" s="317">
        <f>RMDF!AS784</f>
        <v>0</v>
      </c>
      <c r="AT784" s="318" t="str">
        <f>IF(AS784=0,"",_xlfn.XLOOKUP(AS784,StatePicklist!$1:$1,StatePicklist!$3:$3,"NA",0))</f>
        <v/>
      </c>
      <c r="AU784" s="297" t="str">
        <f ca="1">IF(RMDF!AT784="", "", IF(ISNUMBER(MATCH(RMDF!AT784, INDIRECT(AT784), 0)), "OK", "Invalid"))</f>
        <v/>
      </c>
      <c r="AV784" s="281"/>
      <c r="AW784" s="281"/>
      <c r="AX784" s="281"/>
      <c r="AY784" s="281" t="b">
        <f>AND(RMDF!BB784&gt;=0, RMDF!BB784&lt;=1-SUM(RMDF!Z784,RMDF!AG784,RMDF!AN784,RMDF!AU784), RMDF!BB784=ROUND(RMDF!BB784,4))</f>
        <v>1</v>
      </c>
      <c r="AZ784" s="317">
        <f>RMDF!AZ784</f>
        <v>0</v>
      </c>
      <c r="BA784" s="318" t="str">
        <f>IF(AZ784=0,"",_xlfn.XLOOKUP(AZ784,StatePicklist!$1:$1,StatePicklist!$3:$3,"NA",0))</f>
        <v/>
      </c>
      <c r="BB784" s="297" t="str">
        <f ca="1">IF(RMDF!BA784="", "", IF(ISNUMBER(MATCH(RMDF!BA784, INDIRECT(BA784), 0)), "OK", "Invalid"))</f>
        <v/>
      </c>
      <c r="BC784" s="281"/>
      <c r="BD784" s="281"/>
      <c r="BE784" s="281"/>
      <c r="BF784" s="281" t="b">
        <f>AND(RMDF!BI784&gt;=0, RMDF!BI784&lt;=1-SUM(RMDF!Z784,RMDF!AG784,RMDF!AN784,RMDF!AU784,RMDF!BB784), RMDF!BI784=ROUND(RMDF!BI784,4))</f>
        <v>1</v>
      </c>
      <c r="BG784" s="317">
        <f>RMDF!BG784</f>
        <v>0</v>
      </c>
      <c r="BH784" s="318" t="str">
        <f>IF(BG784=0,"",_xlfn.XLOOKUP(BG784,StatePicklist!$1:$1,StatePicklist!$3:$3,"NA",0))</f>
        <v/>
      </c>
      <c r="BI784" s="297" t="str">
        <f ca="1">IF(RMDF!BH784="", "", IF(ISNUMBER(MATCH(RMDF!BH784, INDIRECT(BH784), 0)), "OK", "Invalid"))</f>
        <v/>
      </c>
      <c r="BJ784" s="281"/>
      <c r="BK784" s="281"/>
      <c r="BL784" s="281"/>
      <c r="BM784" s="281" t="b">
        <f>AND(RMDF!BP784&gt;=0, RMDF!BP784&lt;=1-SUM(RMDF!Z784,RMDF!AG784,RMDF!AN784,RMDF!AU784,RMDF!BB784,RMDF!BI784), RMDF!BP784=ROUND(RMDF!BP784,4))</f>
        <v>1</v>
      </c>
      <c r="BN784" s="317">
        <f>RMDF!BN784</f>
        <v>0</v>
      </c>
      <c r="BO784" s="318" t="str">
        <f>IF(BN784=0,"",_xlfn.XLOOKUP(BN784,StatePicklist!$1:$1,StatePicklist!$3:$3,"NA",0))</f>
        <v/>
      </c>
      <c r="BP784" s="297" t="str">
        <f ca="1">IF(RMDF!BO784="", "", IF(ISNUMBER(MATCH(RMDF!BO784, INDIRECT(BO784), 0)), "OK", "Invalid"))</f>
        <v/>
      </c>
      <c r="BQ784" s="281"/>
      <c r="BR784" s="281"/>
      <c r="BS784" s="281"/>
      <c r="BT784" s="281" t="b">
        <f>AND(RMDF!BW784&gt;=0, RMDF!BW784&lt;=1-SUM(RMDF!Z784,RMDF!AG784,RMDF!AN784,RMDF!AU784,RMDF!BB784,RMDF!BI784,RMDF!BP784), RMDF!BW784=ROUND(RMDF!BW784,4))</f>
        <v>1</v>
      </c>
      <c r="BU784" s="317">
        <f>RMDF!BU784</f>
        <v>0</v>
      </c>
      <c r="BV784" s="318" t="str">
        <f>IF(BU784=0,"",_xlfn.XLOOKUP(BU784,StatePicklist!$1:$1,StatePicklist!$3:$3,"NA",0))</f>
        <v/>
      </c>
      <c r="BW784" s="297" t="str">
        <f ca="1">IF(RMDF!BV784="", "", IF(ISNUMBER(MATCH(RMDF!BV784, INDIRECT(BV784), 0)), "OK", "Invalid"))</f>
        <v/>
      </c>
      <c r="BX784" s="281"/>
      <c r="BY784" s="281"/>
      <c r="BZ784" s="281"/>
      <c r="CA784" s="281" t="b">
        <f>AND(RMDF!CD784&gt;=0, RMDF!CD784&lt;=1-SUM(RMDF!Z784,RMDF!AG784,RMDF!AN784,RMDF!AU784,RMDF!BB784,RMDF!BI784,RMDF!BP784,RMDF!BW784), RMDF!CD784=ROUND(RMDF!CD784,4))</f>
        <v>1</v>
      </c>
      <c r="CB784" s="317">
        <f>RMDF!CB784</f>
        <v>0</v>
      </c>
      <c r="CC784" s="318" t="str">
        <f>IF(CB784=0,"",_xlfn.XLOOKUP(CB784,StatePicklist!$1:$1,StatePicklist!$3:$3,"NA",0))</f>
        <v/>
      </c>
      <c r="CD784" s="297" t="str">
        <f ca="1">IF(RMDF!CC784="", "", IF(ISNUMBER(MATCH(RMDF!CC784, INDIRECT(CC784), 0)), "OK", "Invalid"))</f>
        <v/>
      </c>
      <c r="CE784" s="281"/>
      <c r="CF784" s="281"/>
      <c r="CG784" s="281"/>
      <c r="CH784" s="281" t="b">
        <f>AND(RMDF!CK784&gt;=0, RMDF!CK784&lt;=1-SUM(RMDF!Z784,RMDF!AG784,RMDF!AN784,RMDF!AU784,RMDF!BB784,RMDF!BI784,RMDF!BP784,RMDF!BW784,RMDF!CD784), RMDF!CK784=ROUND(RMDF!CK784,4))</f>
        <v>1</v>
      </c>
      <c r="CI784" s="317">
        <f>RMDF!CI784</f>
        <v>0</v>
      </c>
      <c r="CJ784" s="318" t="str">
        <f>IF(CI784=0,"",_xlfn.XLOOKUP(CI784,StatePicklist!$1:$1,StatePicklist!$3:$3,"NA",0))</f>
        <v/>
      </c>
      <c r="CK784" s="297" t="str">
        <f ca="1">IF(RMDF!CJ784="", "", IF(ISNUMBER(MATCH(RMDF!CJ784, INDIRECT(CJ784), 0)), "OK", "Invalid"))</f>
        <v/>
      </c>
      <c r="CL784" s="281"/>
      <c r="CM784" s="281"/>
      <c r="CN784" s="281"/>
      <c r="CO784" s="281" t="b">
        <f>AND(RMDF!CR784&gt;=0, RMDF!CR784&lt;=1-SUM(RMDF!Z784,RMDF!AG784,RMDF!AN784,RMDF!AU784,RMDF!BB784,RMDF!BI784,RMDF!BP784,RMDF!BW784,RMDF!CD784,RMDF!CK784), RMDF!CR784=ROUND(RMDF!CR784,4))</f>
        <v>1</v>
      </c>
      <c r="CP784" s="317">
        <f>RMDF!CP784</f>
        <v>0</v>
      </c>
      <c r="CQ784" s="318" t="str">
        <f>IF(CP784=0,"",_xlfn.XLOOKUP(CP784,StatePicklist!$1:$1,StatePicklist!$3:$3,"NA",0))</f>
        <v/>
      </c>
      <c r="CR784" s="297" t="str">
        <f ca="1">IF(RMDF!CQ784="", "", IF(ISNUMBER(MATCH(RMDF!CQ784, INDIRECT(CQ784), 0)), "OK", "Invalid"))</f>
        <v/>
      </c>
      <c r="CS784" s="281"/>
      <c r="CT784" s="281"/>
      <c r="CU784" s="281"/>
      <c r="CV784" s="281" t="b">
        <f>AND(RMDF!CY784&gt;=0, RMDF!CY784&lt;=1-SUM(RMDF!Z784,RMDF!AG784,RMDF!AN784,RMDF!AU784,RMDF!BB784,RMDF!BI784,RMDF!BP784,RMDF!BW784,RMDF!CD784,RMDF!CK784,RMDF!CR784), RMDF!CY784=ROUND(RMDF!CY784,4))</f>
        <v>1</v>
      </c>
      <c r="CW784" s="317">
        <f>RMDF!CW784</f>
        <v>0</v>
      </c>
      <c r="CX784" s="318" t="str">
        <f>IF(CW784=0,"",_xlfn.XLOOKUP(CW784,StatePicklist!$1:$1,StatePicklist!$3:$3,"NA",0))</f>
        <v/>
      </c>
      <c r="CY784" s="297" t="str">
        <f ca="1">IF(RMDF!CX784="", "", IF(ISNUMBER(MATCH(RMDF!CX784, INDIRECT(CX784), 0)), "OK", "Invalid"))</f>
        <v/>
      </c>
      <c r="CZ784" s="281"/>
      <c r="DA784" s="281"/>
      <c r="DB784" s="281"/>
      <c r="DC784" s="281" t="b">
        <f>AND(RMDF!DF784&gt;=0, RMDF!DF784&lt;=1-SUM(RMDF!Z784,RMDF!AG784,RMDF!AN784,RMDF!AU784,RMDF!BB784,RMDF!BI784,RMDF!BP784,RMDF!BW784,RMDF!CD784,RMDF!CK784,RMDF!CR784,RMDF!CY784), RMDF!DF784=ROUND(RMDF!DF784,4))</f>
        <v>1</v>
      </c>
      <c r="DD784" s="317">
        <f>RMDF!DD784</f>
        <v>0</v>
      </c>
      <c r="DE784" s="318" t="str">
        <f>IF(DD784=0,"",_xlfn.XLOOKUP(DD784,StatePicklist!$1:$1,StatePicklist!$3:$3,"NA",0))</f>
        <v/>
      </c>
      <c r="DF784" s="297" t="str">
        <f ca="1">IF(RMDF!DE784="", "", IF(ISNUMBER(MATCH(RMDF!DE784, INDIRECT(DE784), 0)), "OK", "Invalid"))</f>
        <v/>
      </c>
      <c r="DG784" s="281"/>
      <c r="DH784" s="281"/>
      <c r="DI784" s="281"/>
      <c r="DJ784" s="281" t="b">
        <f>AND(RMDF!DM784&gt;=0, RMDF!DM784&lt;=1-SUM(RMDF!Z784,RMDF!AG784,RMDF!AN784,RMDF!AU784,RMDF!BB784,RMDF!BI784,RMDF!BP784,RMDF!BW784,RMDF!CD784,RMDF!CK784,RMDF!CR784,RMDF!CY784,RMDF!DF784), RMDF!DM784=ROUND(RMDF!DM784,4))</f>
        <v>1</v>
      </c>
      <c r="DK784" s="317">
        <f>RMDF!DK784</f>
        <v>0</v>
      </c>
      <c r="DL784" s="318" t="str">
        <f>IF(DK784=0,"",_xlfn.XLOOKUP(DK784,StatePicklist!$1:$1,StatePicklist!$3:$3,"NA",0))</f>
        <v/>
      </c>
      <c r="DM784" s="297" t="str">
        <f ca="1">IF(RMDF!DL784="", "", IF(ISNUMBER(MATCH(RMDF!DL784, INDIRECT(DL784), 0)), "OK", "Invalid"))</f>
        <v/>
      </c>
      <c r="DN784" s="281"/>
      <c r="DO784" s="281"/>
      <c r="DP784" s="281"/>
      <c r="DQ784" s="281" t="b">
        <f>AND(RMDF!DT784&gt;=0, RMDF!DT784&lt;=1-SUM(RMDF!Z784,RMDF!AG784,RMDF!AN784,RMDF!AU784,RMDF!BB784,RMDF!BI784,RMDF!BP784,RMDF!BW784,RMDF!CD784,RMDF!CK784,RMDF!CR784,RMDF!CY784,RMDF!DF784,RMDF!DM784), RMDF!DT784=ROUND(RMDF!DT784,4))</f>
        <v>1</v>
      </c>
      <c r="DR784" s="317">
        <f>RMDF!DR784</f>
        <v>0</v>
      </c>
      <c r="DS784" s="318" t="str">
        <f>IF(DR784=0,"",_xlfn.XLOOKUP(DR784,StatePicklist!$1:$1,StatePicklist!$3:$3,"NA",0))</f>
        <v/>
      </c>
      <c r="DT784" s="297" t="str">
        <f ca="1">IF(RMDF!DS784="", "", IF(ISNUMBER(MATCH(RMDF!DS784, INDIRECT(DS784), 0)), "OK", "Invalid"))</f>
        <v/>
      </c>
      <c r="DU784" s="281"/>
      <c r="DV784" s="281"/>
      <c r="DW784" s="281"/>
      <c r="DX784" s="281" t="b">
        <f>AND(RMDF!EA784&gt;=0, RMDF!EA784&lt;=1-SUM(RMDF!Z784,RMDF!AG784,RMDF!AN784,RMDF!AU784,RMDF!BB784,RMDF!BI784,RMDF!BP784,RMDF!BW784,RMDF!CD784,RMDF!CK784,RMDF!CR784,RMDF!CY784,RMDF!DF784,RMDF!DM784,RMDF!DT784), RMDF!EA784=ROUND(RMDF!EA784,4))</f>
        <v>1</v>
      </c>
      <c r="DY784" s="317">
        <f>RMDF!DY784</f>
        <v>0</v>
      </c>
      <c r="DZ784" s="318" t="str">
        <f>IF(DY784=0,"",_xlfn.XLOOKUP(DY784,StatePicklist!$1:$1,StatePicklist!$3:$3,"NA",0))</f>
        <v/>
      </c>
      <c r="EA784" s="297" t="str">
        <f ca="1">IF(RMDF!DZ784="", "", IF(ISNUMBER(MATCH(RMDF!DZ784, INDIRECT(DZ784), 0)), "OK", "Invalid"))</f>
        <v/>
      </c>
      <c r="EB784" s="281"/>
      <c r="EC784" s="281"/>
      <c r="ED784" s="281"/>
      <c r="EE784" s="281" t="b">
        <f>AND(RMDF!EH784&gt;=0, RMDF!EH784&lt;=1-SUM(RMDF!Z784,RMDF!AG784,RMDF!AN784,RMDF!AU784,RMDF!BB784,RMDF!BI784,RMDF!BP784,RMDF!BW784,RMDF!CD784,RMDF!CK784,RMDF!CR784,RMDF!CY784,RMDF!DF784,RMDF!DM784,RMDF!DT784,RMDF!EA784), RMDF!EH784=ROUND(RMDF!EH784,4))</f>
        <v>1</v>
      </c>
      <c r="EF784" s="317">
        <f>RMDF!EF784</f>
        <v>0</v>
      </c>
      <c r="EG784" s="318" t="str">
        <f>IF(EF784=0,"",_xlfn.XLOOKUP(EF784,StatePicklist!$1:$1,StatePicklist!$3:$3,"NA",0))</f>
        <v/>
      </c>
      <c r="EH784" s="297" t="str">
        <f ca="1">IF(RMDF!EG784="", "", IF(ISNUMBER(MATCH(RMDF!EG784, INDIRECT(EG784), 0)), "OK", "Invalid"))</f>
        <v/>
      </c>
      <c r="EI784" s="281"/>
      <c r="EJ784" s="281"/>
      <c r="EK784" s="281"/>
      <c r="EL784" s="281" t="b">
        <f>AND(RMDF!EO784&gt;=0, RMDF!EO784&lt;=1-SUM(RMDF!Z784,RMDF!AG784,RMDF!AN784,RMDF!AU784,RMDF!BB784,RMDF!BI784,RMDF!BP784,RMDF!BW784,RMDF!CD784,RMDF!CK784,RMDF!CR784,RMDF!CY784,RMDF!DF784,RMDF!DM784,RMDF!DT784,RMDF!EA784,RMDF!EH784), RMDF!EO784=ROUND(RMDF!EO784,4))</f>
        <v>1</v>
      </c>
      <c r="EM784" s="317">
        <f>RMDF!EM784</f>
        <v>0</v>
      </c>
      <c r="EN784" s="318" t="str">
        <f>IF(EM784=0,"",_xlfn.XLOOKUP(EM784,StatePicklist!$1:$1,StatePicklist!$3:$3,"NA",0))</f>
        <v/>
      </c>
      <c r="EO784" s="297" t="str">
        <f ca="1">IF(RMDF!EN784="", "", IF(ISNUMBER(MATCH(RMDF!EN784, INDIRECT(EN784), 0)), "OK", "Invalid"))</f>
        <v/>
      </c>
      <c r="EP784" s="281"/>
      <c r="EQ784" s="281"/>
      <c r="ER784" s="281"/>
      <c r="ES784" s="281" t="b">
        <f>AND(RMDF!EV784&gt;=0, RMDF!EV784&lt;=1-SUM(RMDF!Z784,RMDF!AG784,RMDF!AN784,RMDF!AU784,RMDF!BB784,RMDF!BI784,RMDF!BP784,RMDF!BW784,RMDF!CD784,RMDF!CK784,RMDF!CR784,RMDF!CY784,RMDF!DF784,RMDF!DM784,RMDF!DT784,RMDF!EA784,RMDF!EH784,RMDF!EO784), RMDF!EV784=ROUND(RMDF!EV784,4))</f>
        <v>1</v>
      </c>
      <c r="ET784" s="317">
        <f>RMDF!ET784</f>
        <v>0</v>
      </c>
      <c r="EU784" s="318" t="str">
        <f>IF(ET784=0,"",_xlfn.XLOOKUP(ET784,StatePicklist!$1:$1,StatePicklist!$3:$3,"NA",0))</f>
        <v/>
      </c>
      <c r="EV784" s="297" t="str">
        <f ca="1">IF(RMDF!EU784="", "", IF(ISNUMBER(MATCH(RMDF!EU784, INDIRECT(EU784), 0)), "OK", "Invalid"))</f>
        <v/>
      </c>
      <c r="EW784" s="281"/>
      <c r="EX784" s="281"/>
      <c r="EY784" s="281"/>
      <c r="EZ784" s="281" t="b">
        <f>AND(RMDF!FC784&gt;=0, RMDF!FC784&lt;=1-SUM(RMDF!Z784,RMDF!AG784,RMDF!AN784,RMDF!AU784,RMDF!BB784,RMDF!BI784,RMDF!BP784,RMDF!BW784,RMDF!CD784,RMDF!CK784,RMDF!CR784,RMDF!CY784,RMDF!DF784,RMDF!DM784,RMDF!DT784,RMDF!EA784,RMDF!EH784,RMDF!EO784,RMDF!EV784), RMDF!FC784=ROUND(RMDF!FC784,4))</f>
        <v>1</v>
      </c>
      <c r="FA784" s="317">
        <f>RMDF!FA784</f>
        <v>0</v>
      </c>
      <c r="FB784" s="318" t="str">
        <f>IF(FA784=0,"",_xlfn.XLOOKUP(FA784,StatePicklist!$1:$1,StatePicklist!$3:$3,"NA",0))</f>
        <v/>
      </c>
      <c r="FC784" s="297" t="str">
        <f ca="1">IF(RMDF!FB784="", "", IF(ISNUMBER(MATCH(RMDF!FB784, INDIRECT(FB784), 0)), "OK", "Invalid"))</f>
        <v/>
      </c>
    </row>
    <row r="785" spans="1:159" s="205" customFormat="1" ht="39.9" customHeight="1" x14ac:dyDescent="0.25">
      <c r="A785" s="206"/>
      <c r="B785" s="196"/>
      <c r="C785" s="197"/>
      <c r="D785" s="198"/>
      <c r="E785" s="199"/>
      <c r="F785" s="200"/>
      <c r="G785" s="201"/>
      <c r="H785" s="292"/>
      <c r="I785" s="305">
        <f>RMDF!I785</f>
        <v>0</v>
      </c>
      <c r="J785" s="305" t="str">
        <f>IF(I785=ProductCode!$B$30,"PDReclPost",IF(OR(I785=ProductCode!$C$30,I785=ProductCode!$E$30,I785=ProductCode!$G$30),"PDPreCon",IF(OR(I785=ProductCode!$D$30,I785=ProductCode!$F$30),"PDNotReclPost","")))</f>
        <v/>
      </c>
      <c r="K785" s="305" t="str">
        <f t="shared" si="42"/>
        <v/>
      </c>
      <c r="L785" s="289"/>
      <c r="M785" s="305" t="str">
        <f t="shared" si="42"/>
        <v/>
      </c>
      <c r="N785" s="289" t="b">
        <f>AND(RMDF!N785&gt;=0, RMDF!N785&lt;=1-RMDF!L785, RMDF!N785=ROUND(RMDF!N785,4))</f>
        <v>1</v>
      </c>
      <c r="O785" s="286" t="str">
        <f>IF(P785="","",IF(I785="","",IF(LEFT(I785,13)="Reclaimed pos",RawMaterialCode!$E$569,RawMaterialCode!$E$568)))</f>
        <v>Reclaimed pre-consumer mixed fibers (RM0578)</v>
      </c>
      <c r="P785" s="295">
        <f t="shared" si="43"/>
        <v>1</v>
      </c>
      <c r="Q785" s="202"/>
      <c r="R785" s="203"/>
      <c r="S785" s="204" t="str">
        <f t="shared" si="44"/>
        <v/>
      </c>
      <c r="T785" s="281"/>
      <c r="U785" s="281"/>
      <c r="V785" s="281"/>
      <c r="W785" s="281"/>
      <c r="X785" s="317">
        <f>RMDF!X785</f>
        <v>0</v>
      </c>
      <c r="Y785" s="318" t="str">
        <f>IF(X785=0,"",_xlfn.XLOOKUP(X785,StatePicklist!$1:$1,StatePicklist!$3:$3,"NA",0))</f>
        <v/>
      </c>
      <c r="Z785" s="297" t="str">
        <f ca="1">IF(RMDF!Y785="", "", IF(ISNUMBER(MATCH(RMDF!Y785, INDIRECT(Y785), 0)), "OK", "Invalid"))</f>
        <v/>
      </c>
      <c r="AA785" s="281"/>
      <c r="AB785" s="281"/>
      <c r="AC785" s="281"/>
      <c r="AD785" s="281" t="b">
        <f>AND(RMDF!AG785&gt;=0, RMDF!AG785&lt;=1-RMDF!Z785, RMDF!AG785=ROUND(RMDF!AG785,4))</f>
        <v>1</v>
      </c>
      <c r="AE785" s="317">
        <f>RMDF!AE785</f>
        <v>0</v>
      </c>
      <c r="AF785" s="318" t="str">
        <f>IF(AE785=0,"",_xlfn.XLOOKUP(AE785,StatePicklist!$1:$1,StatePicklist!$3:$3,"NA",0))</f>
        <v/>
      </c>
      <c r="AG785" s="297" t="str">
        <f ca="1">IF(RMDF!AF785="", "", IF(ISNUMBER(MATCH(RMDF!AF785, INDIRECT(AF785), 0)), "OK", "Invalid"))</f>
        <v/>
      </c>
      <c r="AH785" s="281"/>
      <c r="AI785" s="281"/>
      <c r="AJ785" s="281"/>
      <c r="AK785" s="281" t="b">
        <f>AND(RMDF!AN785&gt;=0, RMDF!AN785&lt;=1-SUM(RMDF!Z785,RMDF!AG785), RMDF!AN785=ROUND(RMDF!AN785,4))</f>
        <v>1</v>
      </c>
      <c r="AL785" s="317">
        <f>RMDF!AL785</f>
        <v>0</v>
      </c>
      <c r="AM785" s="318" t="str">
        <f>IF(AL785=0,"",_xlfn.XLOOKUP(AL785,StatePicklist!$1:$1,StatePicklist!$3:$3,"NA",0))</f>
        <v/>
      </c>
      <c r="AN785" s="297" t="str">
        <f ca="1">IF(RMDF!AM785="", "", IF(ISNUMBER(MATCH(RMDF!AM785, INDIRECT(AM785), 0)), "OK", "Invalid"))</f>
        <v/>
      </c>
      <c r="AO785" s="281"/>
      <c r="AP785" s="281"/>
      <c r="AQ785" s="281"/>
      <c r="AR785" s="281" t="b">
        <f>AND(RMDF!AU785&gt;=0, RMDF!AU785&lt;=1-SUM(RMDF!Z785,RMDF!AG785,RMDF!AN785), RMDF!AU785=ROUND(RMDF!AU785,4))</f>
        <v>1</v>
      </c>
      <c r="AS785" s="317">
        <f>RMDF!AS785</f>
        <v>0</v>
      </c>
      <c r="AT785" s="318" t="str">
        <f>IF(AS785=0,"",_xlfn.XLOOKUP(AS785,StatePicklist!$1:$1,StatePicklist!$3:$3,"NA",0))</f>
        <v/>
      </c>
      <c r="AU785" s="297" t="str">
        <f ca="1">IF(RMDF!AT785="", "", IF(ISNUMBER(MATCH(RMDF!AT785, INDIRECT(AT785), 0)), "OK", "Invalid"))</f>
        <v/>
      </c>
      <c r="AV785" s="281"/>
      <c r="AW785" s="281"/>
      <c r="AX785" s="281"/>
      <c r="AY785" s="281" t="b">
        <f>AND(RMDF!BB785&gt;=0, RMDF!BB785&lt;=1-SUM(RMDF!Z785,RMDF!AG785,RMDF!AN785,RMDF!AU785), RMDF!BB785=ROUND(RMDF!BB785,4))</f>
        <v>1</v>
      </c>
      <c r="AZ785" s="317">
        <f>RMDF!AZ785</f>
        <v>0</v>
      </c>
      <c r="BA785" s="318" t="str">
        <f>IF(AZ785=0,"",_xlfn.XLOOKUP(AZ785,StatePicklist!$1:$1,StatePicklist!$3:$3,"NA",0))</f>
        <v/>
      </c>
      <c r="BB785" s="297" t="str">
        <f ca="1">IF(RMDF!BA785="", "", IF(ISNUMBER(MATCH(RMDF!BA785, INDIRECT(BA785), 0)), "OK", "Invalid"))</f>
        <v/>
      </c>
      <c r="BC785" s="281"/>
      <c r="BD785" s="281"/>
      <c r="BE785" s="281"/>
      <c r="BF785" s="281" t="b">
        <f>AND(RMDF!BI785&gt;=0, RMDF!BI785&lt;=1-SUM(RMDF!Z785,RMDF!AG785,RMDF!AN785,RMDF!AU785,RMDF!BB785), RMDF!BI785=ROUND(RMDF!BI785,4))</f>
        <v>1</v>
      </c>
      <c r="BG785" s="317">
        <f>RMDF!BG785</f>
        <v>0</v>
      </c>
      <c r="BH785" s="318" t="str">
        <f>IF(BG785=0,"",_xlfn.XLOOKUP(BG785,StatePicklist!$1:$1,StatePicklist!$3:$3,"NA",0))</f>
        <v/>
      </c>
      <c r="BI785" s="297" t="str">
        <f ca="1">IF(RMDF!BH785="", "", IF(ISNUMBER(MATCH(RMDF!BH785, INDIRECT(BH785), 0)), "OK", "Invalid"))</f>
        <v/>
      </c>
      <c r="BJ785" s="281"/>
      <c r="BK785" s="281"/>
      <c r="BL785" s="281"/>
      <c r="BM785" s="281" t="b">
        <f>AND(RMDF!BP785&gt;=0, RMDF!BP785&lt;=1-SUM(RMDF!Z785,RMDF!AG785,RMDF!AN785,RMDF!AU785,RMDF!BB785,RMDF!BI785), RMDF!BP785=ROUND(RMDF!BP785,4))</f>
        <v>1</v>
      </c>
      <c r="BN785" s="317">
        <f>RMDF!BN785</f>
        <v>0</v>
      </c>
      <c r="BO785" s="318" t="str">
        <f>IF(BN785=0,"",_xlfn.XLOOKUP(BN785,StatePicklist!$1:$1,StatePicklist!$3:$3,"NA",0))</f>
        <v/>
      </c>
      <c r="BP785" s="297" t="str">
        <f ca="1">IF(RMDF!BO785="", "", IF(ISNUMBER(MATCH(RMDF!BO785, INDIRECT(BO785), 0)), "OK", "Invalid"))</f>
        <v/>
      </c>
      <c r="BQ785" s="281"/>
      <c r="BR785" s="281"/>
      <c r="BS785" s="281"/>
      <c r="BT785" s="281" t="b">
        <f>AND(RMDF!BW785&gt;=0, RMDF!BW785&lt;=1-SUM(RMDF!Z785,RMDF!AG785,RMDF!AN785,RMDF!AU785,RMDF!BB785,RMDF!BI785,RMDF!BP785), RMDF!BW785=ROUND(RMDF!BW785,4))</f>
        <v>1</v>
      </c>
      <c r="BU785" s="317">
        <f>RMDF!BU785</f>
        <v>0</v>
      </c>
      <c r="BV785" s="318" t="str">
        <f>IF(BU785=0,"",_xlfn.XLOOKUP(BU785,StatePicklist!$1:$1,StatePicklist!$3:$3,"NA",0))</f>
        <v/>
      </c>
      <c r="BW785" s="297" t="str">
        <f ca="1">IF(RMDF!BV785="", "", IF(ISNUMBER(MATCH(RMDF!BV785, INDIRECT(BV785), 0)), "OK", "Invalid"))</f>
        <v/>
      </c>
      <c r="BX785" s="281"/>
      <c r="BY785" s="281"/>
      <c r="BZ785" s="281"/>
      <c r="CA785" s="281" t="b">
        <f>AND(RMDF!CD785&gt;=0, RMDF!CD785&lt;=1-SUM(RMDF!Z785,RMDF!AG785,RMDF!AN785,RMDF!AU785,RMDF!BB785,RMDF!BI785,RMDF!BP785,RMDF!BW785), RMDF!CD785=ROUND(RMDF!CD785,4))</f>
        <v>1</v>
      </c>
      <c r="CB785" s="317">
        <f>RMDF!CB785</f>
        <v>0</v>
      </c>
      <c r="CC785" s="318" t="str">
        <f>IF(CB785=0,"",_xlfn.XLOOKUP(CB785,StatePicklist!$1:$1,StatePicklist!$3:$3,"NA",0))</f>
        <v/>
      </c>
      <c r="CD785" s="297" t="str">
        <f ca="1">IF(RMDF!CC785="", "", IF(ISNUMBER(MATCH(RMDF!CC785, INDIRECT(CC785), 0)), "OK", "Invalid"))</f>
        <v/>
      </c>
      <c r="CE785" s="281"/>
      <c r="CF785" s="281"/>
      <c r="CG785" s="281"/>
      <c r="CH785" s="281" t="b">
        <f>AND(RMDF!CK785&gt;=0, RMDF!CK785&lt;=1-SUM(RMDF!Z785,RMDF!AG785,RMDF!AN785,RMDF!AU785,RMDF!BB785,RMDF!BI785,RMDF!BP785,RMDF!BW785,RMDF!CD785), RMDF!CK785=ROUND(RMDF!CK785,4))</f>
        <v>1</v>
      </c>
      <c r="CI785" s="317">
        <f>RMDF!CI785</f>
        <v>0</v>
      </c>
      <c r="CJ785" s="318" t="str">
        <f>IF(CI785=0,"",_xlfn.XLOOKUP(CI785,StatePicklist!$1:$1,StatePicklist!$3:$3,"NA",0))</f>
        <v/>
      </c>
      <c r="CK785" s="297" t="str">
        <f ca="1">IF(RMDF!CJ785="", "", IF(ISNUMBER(MATCH(RMDF!CJ785, INDIRECT(CJ785), 0)), "OK", "Invalid"))</f>
        <v/>
      </c>
      <c r="CL785" s="281"/>
      <c r="CM785" s="281"/>
      <c r="CN785" s="281"/>
      <c r="CO785" s="281" t="b">
        <f>AND(RMDF!CR785&gt;=0, RMDF!CR785&lt;=1-SUM(RMDF!Z785,RMDF!AG785,RMDF!AN785,RMDF!AU785,RMDF!BB785,RMDF!BI785,RMDF!BP785,RMDF!BW785,RMDF!CD785,RMDF!CK785), RMDF!CR785=ROUND(RMDF!CR785,4))</f>
        <v>1</v>
      </c>
      <c r="CP785" s="317">
        <f>RMDF!CP785</f>
        <v>0</v>
      </c>
      <c r="CQ785" s="318" t="str">
        <f>IF(CP785=0,"",_xlfn.XLOOKUP(CP785,StatePicklist!$1:$1,StatePicklist!$3:$3,"NA",0))</f>
        <v/>
      </c>
      <c r="CR785" s="297" t="str">
        <f ca="1">IF(RMDF!CQ785="", "", IF(ISNUMBER(MATCH(RMDF!CQ785, INDIRECT(CQ785), 0)), "OK", "Invalid"))</f>
        <v/>
      </c>
      <c r="CS785" s="281"/>
      <c r="CT785" s="281"/>
      <c r="CU785" s="281"/>
      <c r="CV785" s="281" t="b">
        <f>AND(RMDF!CY785&gt;=0, RMDF!CY785&lt;=1-SUM(RMDF!Z785,RMDF!AG785,RMDF!AN785,RMDF!AU785,RMDF!BB785,RMDF!BI785,RMDF!BP785,RMDF!BW785,RMDF!CD785,RMDF!CK785,RMDF!CR785), RMDF!CY785=ROUND(RMDF!CY785,4))</f>
        <v>1</v>
      </c>
      <c r="CW785" s="317">
        <f>RMDF!CW785</f>
        <v>0</v>
      </c>
      <c r="CX785" s="318" t="str">
        <f>IF(CW785=0,"",_xlfn.XLOOKUP(CW785,StatePicklist!$1:$1,StatePicklist!$3:$3,"NA",0))</f>
        <v/>
      </c>
      <c r="CY785" s="297" t="str">
        <f ca="1">IF(RMDF!CX785="", "", IF(ISNUMBER(MATCH(RMDF!CX785, INDIRECT(CX785), 0)), "OK", "Invalid"))</f>
        <v/>
      </c>
      <c r="CZ785" s="281"/>
      <c r="DA785" s="281"/>
      <c r="DB785" s="281"/>
      <c r="DC785" s="281" t="b">
        <f>AND(RMDF!DF785&gt;=0, RMDF!DF785&lt;=1-SUM(RMDF!Z785,RMDF!AG785,RMDF!AN785,RMDF!AU785,RMDF!BB785,RMDF!BI785,RMDF!BP785,RMDF!BW785,RMDF!CD785,RMDF!CK785,RMDF!CR785,RMDF!CY785), RMDF!DF785=ROUND(RMDF!DF785,4))</f>
        <v>1</v>
      </c>
      <c r="DD785" s="317">
        <f>RMDF!DD785</f>
        <v>0</v>
      </c>
      <c r="DE785" s="318" t="str">
        <f>IF(DD785=0,"",_xlfn.XLOOKUP(DD785,StatePicklist!$1:$1,StatePicklist!$3:$3,"NA",0))</f>
        <v/>
      </c>
      <c r="DF785" s="297" t="str">
        <f ca="1">IF(RMDF!DE785="", "", IF(ISNUMBER(MATCH(RMDF!DE785, INDIRECT(DE785), 0)), "OK", "Invalid"))</f>
        <v/>
      </c>
      <c r="DG785" s="281"/>
      <c r="DH785" s="281"/>
      <c r="DI785" s="281"/>
      <c r="DJ785" s="281" t="b">
        <f>AND(RMDF!DM785&gt;=0, RMDF!DM785&lt;=1-SUM(RMDF!Z785,RMDF!AG785,RMDF!AN785,RMDF!AU785,RMDF!BB785,RMDF!BI785,RMDF!BP785,RMDF!BW785,RMDF!CD785,RMDF!CK785,RMDF!CR785,RMDF!CY785,RMDF!DF785), RMDF!DM785=ROUND(RMDF!DM785,4))</f>
        <v>1</v>
      </c>
      <c r="DK785" s="317">
        <f>RMDF!DK785</f>
        <v>0</v>
      </c>
      <c r="DL785" s="318" t="str">
        <f>IF(DK785=0,"",_xlfn.XLOOKUP(DK785,StatePicklist!$1:$1,StatePicklist!$3:$3,"NA",0))</f>
        <v/>
      </c>
      <c r="DM785" s="297" t="str">
        <f ca="1">IF(RMDF!DL785="", "", IF(ISNUMBER(MATCH(RMDF!DL785, INDIRECT(DL785), 0)), "OK", "Invalid"))</f>
        <v/>
      </c>
      <c r="DN785" s="281"/>
      <c r="DO785" s="281"/>
      <c r="DP785" s="281"/>
      <c r="DQ785" s="281" t="b">
        <f>AND(RMDF!DT785&gt;=0, RMDF!DT785&lt;=1-SUM(RMDF!Z785,RMDF!AG785,RMDF!AN785,RMDF!AU785,RMDF!BB785,RMDF!BI785,RMDF!BP785,RMDF!BW785,RMDF!CD785,RMDF!CK785,RMDF!CR785,RMDF!CY785,RMDF!DF785,RMDF!DM785), RMDF!DT785=ROUND(RMDF!DT785,4))</f>
        <v>1</v>
      </c>
      <c r="DR785" s="317">
        <f>RMDF!DR785</f>
        <v>0</v>
      </c>
      <c r="DS785" s="318" t="str">
        <f>IF(DR785=0,"",_xlfn.XLOOKUP(DR785,StatePicklist!$1:$1,StatePicklist!$3:$3,"NA",0))</f>
        <v/>
      </c>
      <c r="DT785" s="297" t="str">
        <f ca="1">IF(RMDF!DS785="", "", IF(ISNUMBER(MATCH(RMDF!DS785, INDIRECT(DS785), 0)), "OK", "Invalid"))</f>
        <v/>
      </c>
      <c r="DU785" s="281"/>
      <c r="DV785" s="281"/>
      <c r="DW785" s="281"/>
      <c r="DX785" s="281" t="b">
        <f>AND(RMDF!EA785&gt;=0, RMDF!EA785&lt;=1-SUM(RMDF!Z785,RMDF!AG785,RMDF!AN785,RMDF!AU785,RMDF!BB785,RMDF!BI785,RMDF!BP785,RMDF!BW785,RMDF!CD785,RMDF!CK785,RMDF!CR785,RMDF!CY785,RMDF!DF785,RMDF!DM785,RMDF!DT785), RMDF!EA785=ROUND(RMDF!EA785,4))</f>
        <v>1</v>
      </c>
      <c r="DY785" s="317">
        <f>RMDF!DY785</f>
        <v>0</v>
      </c>
      <c r="DZ785" s="318" t="str">
        <f>IF(DY785=0,"",_xlfn.XLOOKUP(DY785,StatePicklist!$1:$1,StatePicklist!$3:$3,"NA",0))</f>
        <v/>
      </c>
      <c r="EA785" s="297" t="str">
        <f ca="1">IF(RMDF!DZ785="", "", IF(ISNUMBER(MATCH(RMDF!DZ785, INDIRECT(DZ785), 0)), "OK", "Invalid"))</f>
        <v/>
      </c>
      <c r="EB785" s="281"/>
      <c r="EC785" s="281"/>
      <c r="ED785" s="281"/>
      <c r="EE785" s="281" t="b">
        <f>AND(RMDF!EH785&gt;=0, RMDF!EH785&lt;=1-SUM(RMDF!Z785,RMDF!AG785,RMDF!AN785,RMDF!AU785,RMDF!BB785,RMDF!BI785,RMDF!BP785,RMDF!BW785,RMDF!CD785,RMDF!CK785,RMDF!CR785,RMDF!CY785,RMDF!DF785,RMDF!DM785,RMDF!DT785,RMDF!EA785), RMDF!EH785=ROUND(RMDF!EH785,4))</f>
        <v>1</v>
      </c>
      <c r="EF785" s="317">
        <f>RMDF!EF785</f>
        <v>0</v>
      </c>
      <c r="EG785" s="318" t="str">
        <f>IF(EF785=0,"",_xlfn.XLOOKUP(EF785,StatePicklist!$1:$1,StatePicklist!$3:$3,"NA",0))</f>
        <v/>
      </c>
      <c r="EH785" s="297" t="str">
        <f ca="1">IF(RMDF!EG785="", "", IF(ISNUMBER(MATCH(RMDF!EG785, INDIRECT(EG785), 0)), "OK", "Invalid"))</f>
        <v/>
      </c>
      <c r="EI785" s="281"/>
      <c r="EJ785" s="281"/>
      <c r="EK785" s="281"/>
      <c r="EL785" s="281" t="b">
        <f>AND(RMDF!EO785&gt;=0, RMDF!EO785&lt;=1-SUM(RMDF!Z785,RMDF!AG785,RMDF!AN785,RMDF!AU785,RMDF!BB785,RMDF!BI785,RMDF!BP785,RMDF!BW785,RMDF!CD785,RMDF!CK785,RMDF!CR785,RMDF!CY785,RMDF!DF785,RMDF!DM785,RMDF!DT785,RMDF!EA785,RMDF!EH785), RMDF!EO785=ROUND(RMDF!EO785,4))</f>
        <v>1</v>
      </c>
      <c r="EM785" s="317">
        <f>RMDF!EM785</f>
        <v>0</v>
      </c>
      <c r="EN785" s="318" t="str">
        <f>IF(EM785=0,"",_xlfn.XLOOKUP(EM785,StatePicklist!$1:$1,StatePicklist!$3:$3,"NA",0))</f>
        <v/>
      </c>
      <c r="EO785" s="297" t="str">
        <f ca="1">IF(RMDF!EN785="", "", IF(ISNUMBER(MATCH(RMDF!EN785, INDIRECT(EN785), 0)), "OK", "Invalid"))</f>
        <v/>
      </c>
      <c r="EP785" s="281"/>
      <c r="EQ785" s="281"/>
      <c r="ER785" s="281"/>
      <c r="ES785" s="281" t="b">
        <f>AND(RMDF!EV785&gt;=0, RMDF!EV785&lt;=1-SUM(RMDF!Z785,RMDF!AG785,RMDF!AN785,RMDF!AU785,RMDF!BB785,RMDF!BI785,RMDF!BP785,RMDF!BW785,RMDF!CD785,RMDF!CK785,RMDF!CR785,RMDF!CY785,RMDF!DF785,RMDF!DM785,RMDF!DT785,RMDF!EA785,RMDF!EH785,RMDF!EO785), RMDF!EV785=ROUND(RMDF!EV785,4))</f>
        <v>1</v>
      </c>
      <c r="ET785" s="317">
        <f>RMDF!ET785</f>
        <v>0</v>
      </c>
      <c r="EU785" s="318" t="str">
        <f>IF(ET785=0,"",_xlfn.XLOOKUP(ET785,StatePicklist!$1:$1,StatePicklist!$3:$3,"NA",0))</f>
        <v/>
      </c>
      <c r="EV785" s="297" t="str">
        <f ca="1">IF(RMDF!EU785="", "", IF(ISNUMBER(MATCH(RMDF!EU785, INDIRECT(EU785), 0)), "OK", "Invalid"))</f>
        <v/>
      </c>
      <c r="EW785" s="281"/>
      <c r="EX785" s="281"/>
      <c r="EY785" s="281"/>
      <c r="EZ785" s="281" t="b">
        <f>AND(RMDF!FC785&gt;=0, RMDF!FC785&lt;=1-SUM(RMDF!Z785,RMDF!AG785,RMDF!AN785,RMDF!AU785,RMDF!BB785,RMDF!BI785,RMDF!BP785,RMDF!BW785,RMDF!CD785,RMDF!CK785,RMDF!CR785,RMDF!CY785,RMDF!DF785,RMDF!DM785,RMDF!DT785,RMDF!EA785,RMDF!EH785,RMDF!EO785,RMDF!EV785), RMDF!FC785=ROUND(RMDF!FC785,4))</f>
        <v>1</v>
      </c>
      <c r="FA785" s="317">
        <f>RMDF!FA785</f>
        <v>0</v>
      </c>
      <c r="FB785" s="318" t="str">
        <f>IF(FA785=0,"",_xlfn.XLOOKUP(FA785,StatePicklist!$1:$1,StatePicklist!$3:$3,"NA",0))</f>
        <v/>
      </c>
      <c r="FC785" s="297" t="str">
        <f ca="1">IF(RMDF!FB785="", "", IF(ISNUMBER(MATCH(RMDF!FB785, INDIRECT(FB785), 0)), "OK", "Invalid"))</f>
        <v/>
      </c>
    </row>
    <row r="786" spans="1:159" s="205" customFormat="1" ht="39.9" customHeight="1" x14ac:dyDescent="0.25">
      <c r="A786" s="206"/>
      <c r="B786" s="196"/>
      <c r="C786" s="197"/>
      <c r="D786" s="198"/>
      <c r="E786" s="199"/>
      <c r="F786" s="200"/>
      <c r="G786" s="201"/>
      <c r="H786" s="292"/>
      <c r="I786" s="305">
        <f>RMDF!I786</f>
        <v>0</v>
      </c>
      <c r="J786" s="305" t="str">
        <f>IF(I786=ProductCode!$B$30,"PDReclPost",IF(OR(I786=ProductCode!$C$30,I786=ProductCode!$E$30,I786=ProductCode!$G$30),"PDPreCon",IF(OR(I786=ProductCode!$D$30,I786=ProductCode!$F$30),"PDNotReclPost","")))</f>
        <v/>
      </c>
      <c r="K786" s="305" t="str">
        <f t="shared" si="42"/>
        <v/>
      </c>
      <c r="L786" s="289"/>
      <c r="M786" s="305" t="str">
        <f t="shared" si="42"/>
        <v/>
      </c>
      <c r="N786" s="289" t="b">
        <f>AND(RMDF!N786&gt;=0, RMDF!N786&lt;=1-RMDF!L786, RMDF!N786=ROUND(RMDF!N786,4))</f>
        <v>1</v>
      </c>
      <c r="O786" s="286" t="str">
        <f>IF(P786="","",IF(I786="","",IF(LEFT(I786,13)="Reclaimed pos",RawMaterialCode!$E$569,RawMaterialCode!$E$568)))</f>
        <v>Reclaimed pre-consumer mixed fibers (RM0578)</v>
      </c>
      <c r="P786" s="295">
        <f t="shared" si="43"/>
        <v>1</v>
      </c>
      <c r="Q786" s="202"/>
      <c r="R786" s="203"/>
      <c r="S786" s="204" t="str">
        <f t="shared" si="44"/>
        <v/>
      </c>
      <c r="T786" s="281"/>
      <c r="U786" s="281"/>
      <c r="V786" s="281"/>
      <c r="W786" s="281"/>
      <c r="X786" s="317">
        <f>RMDF!X786</f>
        <v>0</v>
      </c>
      <c r="Y786" s="318" t="str">
        <f>IF(X786=0,"",_xlfn.XLOOKUP(X786,StatePicklist!$1:$1,StatePicklist!$3:$3,"NA",0))</f>
        <v/>
      </c>
      <c r="Z786" s="297" t="str">
        <f ca="1">IF(RMDF!Y786="", "", IF(ISNUMBER(MATCH(RMDF!Y786, INDIRECT(Y786), 0)), "OK", "Invalid"))</f>
        <v/>
      </c>
      <c r="AA786" s="281"/>
      <c r="AB786" s="281"/>
      <c r="AC786" s="281"/>
      <c r="AD786" s="281" t="b">
        <f>AND(RMDF!AG786&gt;=0, RMDF!AG786&lt;=1-RMDF!Z786, RMDF!AG786=ROUND(RMDF!AG786,4))</f>
        <v>1</v>
      </c>
      <c r="AE786" s="317">
        <f>RMDF!AE786</f>
        <v>0</v>
      </c>
      <c r="AF786" s="318" t="str">
        <f>IF(AE786=0,"",_xlfn.XLOOKUP(AE786,StatePicklist!$1:$1,StatePicklist!$3:$3,"NA",0))</f>
        <v/>
      </c>
      <c r="AG786" s="297" t="str">
        <f ca="1">IF(RMDF!AF786="", "", IF(ISNUMBER(MATCH(RMDF!AF786, INDIRECT(AF786), 0)), "OK", "Invalid"))</f>
        <v/>
      </c>
      <c r="AH786" s="281"/>
      <c r="AI786" s="281"/>
      <c r="AJ786" s="281"/>
      <c r="AK786" s="281" t="b">
        <f>AND(RMDF!AN786&gt;=0, RMDF!AN786&lt;=1-SUM(RMDF!Z786,RMDF!AG786), RMDF!AN786=ROUND(RMDF!AN786,4))</f>
        <v>1</v>
      </c>
      <c r="AL786" s="317">
        <f>RMDF!AL786</f>
        <v>0</v>
      </c>
      <c r="AM786" s="318" t="str">
        <f>IF(AL786=0,"",_xlfn.XLOOKUP(AL786,StatePicklist!$1:$1,StatePicklist!$3:$3,"NA",0))</f>
        <v/>
      </c>
      <c r="AN786" s="297" t="str">
        <f ca="1">IF(RMDF!AM786="", "", IF(ISNUMBER(MATCH(RMDF!AM786, INDIRECT(AM786), 0)), "OK", "Invalid"))</f>
        <v/>
      </c>
      <c r="AO786" s="281"/>
      <c r="AP786" s="281"/>
      <c r="AQ786" s="281"/>
      <c r="AR786" s="281" t="b">
        <f>AND(RMDF!AU786&gt;=0, RMDF!AU786&lt;=1-SUM(RMDF!Z786,RMDF!AG786,RMDF!AN786), RMDF!AU786=ROUND(RMDF!AU786,4))</f>
        <v>1</v>
      </c>
      <c r="AS786" s="317">
        <f>RMDF!AS786</f>
        <v>0</v>
      </c>
      <c r="AT786" s="318" t="str">
        <f>IF(AS786=0,"",_xlfn.XLOOKUP(AS786,StatePicklist!$1:$1,StatePicklist!$3:$3,"NA",0))</f>
        <v/>
      </c>
      <c r="AU786" s="297" t="str">
        <f ca="1">IF(RMDF!AT786="", "", IF(ISNUMBER(MATCH(RMDF!AT786, INDIRECT(AT786), 0)), "OK", "Invalid"))</f>
        <v/>
      </c>
      <c r="AV786" s="281"/>
      <c r="AW786" s="281"/>
      <c r="AX786" s="281"/>
      <c r="AY786" s="281" t="b">
        <f>AND(RMDF!BB786&gt;=0, RMDF!BB786&lt;=1-SUM(RMDF!Z786,RMDF!AG786,RMDF!AN786,RMDF!AU786), RMDF!BB786=ROUND(RMDF!BB786,4))</f>
        <v>1</v>
      </c>
      <c r="AZ786" s="317">
        <f>RMDF!AZ786</f>
        <v>0</v>
      </c>
      <c r="BA786" s="318" t="str">
        <f>IF(AZ786=0,"",_xlfn.XLOOKUP(AZ786,StatePicklist!$1:$1,StatePicklist!$3:$3,"NA",0))</f>
        <v/>
      </c>
      <c r="BB786" s="297" t="str">
        <f ca="1">IF(RMDF!BA786="", "", IF(ISNUMBER(MATCH(RMDF!BA786, INDIRECT(BA786), 0)), "OK", "Invalid"))</f>
        <v/>
      </c>
      <c r="BC786" s="281"/>
      <c r="BD786" s="281"/>
      <c r="BE786" s="281"/>
      <c r="BF786" s="281" t="b">
        <f>AND(RMDF!BI786&gt;=0, RMDF!BI786&lt;=1-SUM(RMDF!Z786,RMDF!AG786,RMDF!AN786,RMDF!AU786,RMDF!BB786), RMDF!BI786=ROUND(RMDF!BI786,4))</f>
        <v>1</v>
      </c>
      <c r="BG786" s="317">
        <f>RMDF!BG786</f>
        <v>0</v>
      </c>
      <c r="BH786" s="318" t="str">
        <f>IF(BG786=0,"",_xlfn.XLOOKUP(BG786,StatePicklist!$1:$1,StatePicklist!$3:$3,"NA",0))</f>
        <v/>
      </c>
      <c r="BI786" s="297" t="str">
        <f ca="1">IF(RMDF!BH786="", "", IF(ISNUMBER(MATCH(RMDF!BH786, INDIRECT(BH786), 0)), "OK", "Invalid"))</f>
        <v/>
      </c>
      <c r="BJ786" s="281"/>
      <c r="BK786" s="281"/>
      <c r="BL786" s="281"/>
      <c r="BM786" s="281" t="b">
        <f>AND(RMDF!BP786&gt;=0, RMDF!BP786&lt;=1-SUM(RMDF!Z786,RMDF!AG786,RMDF!AN786,RMDF!AU786,RMDF!BB786,RMDF!BI786), RMDF!BP786=ROUND(RMDF!BP786,4))</f>
        <v>1</v>
      </c>
      <c r="BN786" s="317">
        <f>RMDF!BN786</f>
        <v>0</v>
      </c>
      <c r="BO786" s="318" t="str">
        <f>IF(BN786=0,"",_xlfn.XLOOKUP(BN786,StatePicklist!$1:$1,StatePicklist!$3:$3,"NA",0))</f>
        <v/>
      </c>
      <c r="BP786" s="297" t="str">
        <f ca="1">IF(RMDF!BO786="", "", IF(ISNUMBER(MATCH(RMDF!BO786, INDIRECT(BO786), 0)), "OK", "Invalid"))</f>
        <v/>
      </c>
      <c r="BQ786" s="281"/>
      <c r="BR786" s="281"/>
      <c r="BS786" s="281"/>
      <c r="BT786" s="281" t="b">
        <f>AND(RMDF!BW786&gt;=0, RMDF!BW786&lt;=1-SUM(RMDF!Z786,RMDF!AG786,RMDF!AN786,RMDF!AU786,RMDF!BB786,RMDF!BI786,RMDF!BP786), RMDF!BW786=ROUND(RMDF!BW786,4))</f>
        <v>1</v>
      </c>
      <c r="BU786" s="317">
        <f>RMDF!BU786</f>
        <v>0</v>
      </c>
      <c r="BV786" s="318" t="str">
        <f>IF(BU786=0,"",_xlfn.XLOOKUP(BU786,StatePicklist!$1:$1,StatePicklist!$3:$3,"NA",0))</f>
        <v/>
      </c>
      <c r="BW786" s="297" t="str">
        <f ca="1">IF(RMDF!BV786="", "", IF(ISNUMBER(MATCH(RMDF!BV786, INDIRECT(BV786), 0)), "OK", "Invalid"))</f>
        <v/>
      </c>
      <c r="BX786" s="281"/>
      <c r="BY786" s="281"/>
      <c r="BZ786" s="281"/>
      <c r="CA786" s="281" t="b">
        <f>AND(RMDF!CD786&gt;=0, RMDF!CD786&lt;=1-SUM(RMDF!Z786,RMDF!AG786,RMDF!AN786,RMDF!AU786,RMDF!BB786,RMDF!BI786,RMDF!BP786,RMDF!BW786), RMDF!CD786=ROUND(RMDF!CD786,4))</f>
        <v>1</v>
      </c>
      <c r="CB786" s="317">
        <f>RMDF!CB786</f>
        <v>0</v>
      </c>
      <c r="CC786" s="318" t="str">
        <f>IF(CB786=0,"",_xlfn.XLOOKUP(CB786,StatePicklist!$1:$1,StatePicklist!$3:$3,"NA",0))</f>
        <v/>
      </c>
      <c r="CD786" s="297" t="str">
        <f ca="1">IF(RMDF!CC786="", "", IF(ISNUMBER(MATCH(RMDF!CC786, INDIRECT(CC786), 0)), "OK", "Invalid"))</f>
        <v/>
      </c>
      <c r="CE786" s="281"/>
      <c r="CF786" s="281"/>
      <c r="CG786" s="281"/>
      <c r="CH786" s="281" t="b">
        <f>AND(RMDF!CK786&gt;=0, RMDF!CK786&lt;=1-SUM(RMDF!Z786,RMDF!AG786,RMDF!AN786,RMDF!AU786,RMDF!BB786,RMDF!BI786,RMDF!BP786,RMDF!BW786,RMDF!CD786), RMDF!CK786=ROUND(RMDF!CK786,4))</f>
        <v>1</v>
      </c>
      <c r="CI786" s="317">
        <f>RMDF!CI786</f>
        <v>0</v>
      </c>
      <c r="CJ786" s="318" t="str">
        <f>IF(CI786=0,"",_xlfn.XLOOKUP(CI786,StatePicklist!$1:$1,StatePicklist!$3:$3,"NA",0))</f>
        <v/>
      </c>
      <c r="CK786" s="297" t="str">
        <f ca="1">IF(RMDF!CJ786="", "", IF(ISNUMBER(MATCH(RMDF!CJ786, INDIRECT(CJ786), 0)), "OK", "Invalid"))</f>
        <v/>
      </c>
      <c r="CL786" s="281"/>
      <c r="CM786" s="281"/>
      <c r="CN786" s="281"/>
      <c r="CO786" s="281" t="b">
        <f>AND(RMDF!CR786&gt;=0, RMDF!CR786&lt;=1-SUM(RMDF!Z786,RMDF!AG786,RMDF!AN786,RMDF!AU786,RMDF!BB786,RMDF!BI786,RMDF!BP786,RMDF!BW786,RMDF!CD786,RMDF!CK786), RMDF!CR786=ROUND(RMDF!CR786,4))</f>
        <v>1</v>
      </c>
      <c r="CP786" s="317">
        <f>RMDF!CP786</f>
        <v>0</v>
      </c>
      <c r="CQ786" s="318" t="str">
        <f>IF(CP786=0,"",_xlfn.XLOOKUP(CP786,StatePicklist!$1:$1,StatePicklist!$3:$3,"NA",0))</f>
        <v/>
      </c>
      <c r="CR786" s="297" t="str">
        <f ca="1">IF(RMDF!CQ786="", "", IF(ISNUMBER(MATCH(RMDF!CQ786, INDIRECT(CQ786), 0)), "OK", "Invalid"))</f>
        <v/>
      </c>
      <c r="CS786" s="281"/>
      <c r="CT786" s="281"/>
      <c r="CU786" s="281"/>
      <c r="CV786" s="281" t="b">
        <f>AND(RMDF!CY786&gt;=0, RMDF!CY786&lt;=1-SUM(RMDF!Z786,RMDF!AG786,RMDF!AN786,RMDF!AU786,RMDF!BB786,RMDF!BI786,RMDF!BP786,RMDF!BW786,RMDF!CD786,RMDF!CK786,RMDF!CR786), RMDF!CY786=ROUND(RMDF!CY786,4))</f>
        <v>1</v>
      </c>
      <c r="CW786" s="317">
        <f>RMDF!CW786</f>
        <v>0</v>
      </c>
      <c r="CX786" s="318" t="str">
        <f>IF(CW786=0,"",_xlfn.XLOOKUP(CW786,StatePicklist!$1:$1,StatePicklist!$3:$3,"NA",0))</f>
        <v/>
      </c>
      <c r="CY786" s="297" t="str">
        <f ca="1">IF(RMDF!CX786="", "", IF(ISNUMBER(MATCH(RMDF!CX786, INDIRECT(CX786), 0)), "OK", "Invalid"))</f>
        <v/>
      </c>
      <c r="CZ786" s="281"/>
      <c r="DA786" s="281"/>
      <c r="DB786" s="281"/>
      <c r="DC786" s="281" t="b">
        <f>AND(RMDF!DF786&gt;=0, RMDF!DF786&lt;=1-SUM(RMDF!Z786,RMDF!AG786,RMDF!AN786,RMDF!AU786,RMDF!BB786,RMDF!BI786,RMDF!BP786,RMDF!BW786,RMDF!CD786,RMDF!CK786,RMDF!CR786,RMDF!CY786), RMDF!DF786=ROUND(RMDF!DF786,4))</f>
        <v>1</v>
      </c>
      <c r="DD786" s="317">
        <f>RMDF!DD786</f>
        <v>0</v>
      </c>
      <c r="DE786" s="318" t="str">
        <f>IF(DD786=0,"",_xlfn.XLOOKUP(DD786,StatePicklist!$1:$1,StatePicklist!$3:$3,"NA",0))</f>
        <v/>
      </c>
      <c r="DF786" s="297" t="str">
        <f ca="1">IF(RMDF!DE786="", "", IF(ISNUMBER(MATCH(RMDF!DE786, INDIRECT(DE786), 0)), "OK", "Invalid"))</f>
        <v/>
      </c>
      <c r="DG786" s="281"/>
      <c r="DH786" s="281"/>
      <c r="DI786" s="281"/>
      <c r="DJ786" s="281" t="b">
        <f>AND(RMDF!DM786&gt;=0, RMDF!DM786&lt;=1-SUM(RMDF!Z786,RMDF!AG786,RMDF!AN786,RMDF!AU786,RMDF!BB786,RMDF!BI786,RMDF!BP786,RMDF!BW786,RMDF!CD786,RMDF!CK786,RMDF!CR786,RMDF!CY786,RMDF!DF786), RMDF!DM786=ROUND(RMDF!DM786,4))</f>
        <v>1</v>
      </c>
      <c r="DK786" s="317">
        <f>RMDF!DK786</f>
        <v>0</v>
      </c>
      <c r="DL786" s="318" t="str">
        <f>IF(DK786=0,"",_xlfn.XLOOKUP(DK786,StatePicklist!$1:$1,StatePicklist!$3:$3,"NA",0))</f>
        <v/>
      </c>
      <c r="DM786" s="297" t="str">
        <f ca="1">IF(RMDF!DL786="", "", IF(ISNUMBER(MATCH(RMDF!DL786, INDIRECT(DL786), 0)), "OK", "Invalid"))</f>
        <v/>
      </c>
      <c r="DN786" s="281"/>
      <c r="DO786" s="281"/>
      <c r="DP786" s="281"/>
      <c r="DQ786" s="281" t="b">
        <f>AND(RMDF!DT786&gt;=0, RMDF!DT786&lt;=1-SUM(RMDF!Z786,RMDF!AG786,RMDF!AN786,RMDF!AU786,RMDF!BB786,RMDF!BI786,RMDF!BP786,RMDF!BW786,RMDF!CD786,RMDF!CK786,RMDF!CR786,RMDF!CY786,RMDF!DF786,RMDF!DM786), RMDF!DT786=ROUND(RMDF!DT786,4))</f>
        <v>1</v>
      </c>
      <c r="DR786" s="317">
        <f>RMDF!DR786</f>
        <v>0</v>
      </c>
      <c r="DS786" s="318" t="str">
        <f>IF(DR786=0,"",_xlfn.XLOOKUP(DR786,StatePicklist!$1:$1,StatePicklist!$3:$3,"NA",0))</f>
        <v/>
      </c>
      <c r="DT786" s="297" t="str">
        <f ca="1">IF(RMDF!DS786="", "", IF(ISNUMBER(MATCH(RMDF!DS786, INDIRECT(DS786), 0)), "OK", "Invalid"))</f>
        <v/>
      </c>
      <c r="DU786" s="281"/>
      <c r="DV786" s="281"/>
      <c r="DW786" s="281"/>
      <c r="DX786" s="281" t="b">
        <f>AND(RMDF!EA786&gt;=0, RMDF!EA786&lt;=1-SUM(RMDF!Z786,RMDF!AG786,RMDF!AN786,RMDF!AU786,RMDF!BB786,RMDF!BI786,RMDF!BP786,RMDF!BW786,RMDF!CD786,RMDF!CK786,RMDF!CR786,RMDF!CY786,RMDF!DF786,RMDF!DM786,RMDF!DT786), RMDF!EA786=ROUND(RMDF!EA786,4))</f>
        <v>1</v>
      </c>
      <c r="DY786" s="317">
        <f>RMDF!DY786</f>
        <v>0</v>
      </c>
      <c r="DZ786" s="318" t="str">
        <f>IF(DY786=0,"",_xlfn.XLOOKUP(DY786,StatePicklist!$1:$1,StatePicklist!$3:$3,"NA",0))</f>
        <v/>
      </c>
      <c r="EA786" s="297" t="str">
        <f ca="1">IF(RMDF!DZ786="", "", IF(ISNUMBER(MATCH(RMDF!DZ786, INDIRECT(DZ786), 0)), "OK", "Invalid"))</f>
        <v/>
      </c>
      <c r="EB786" s="281"/>
      <c r="EC786" s="281"/>
      <c r="ED786" s="281"/>
      <c r="EE786" s="281" t="b">
        <f>AND(RMDF!EH786&gt;=0, RMDF!EH786&lt;=1-SUM(RMDF!Z786,RMDF!AG786,RMDF!AN786,RMDF!AU786,RMDF!BB786,RMDF!BI786,RMDF!BP786,RMDF!BW786,RMDF!CD786,RMDF!CK786,RMDF!CR786,RMDF!CY786,RMDF!DF786,RMDF!DM786,RMDF!DT786,RMDF!EA786), RMDF!EH786=ROUND(RMDF!EH786,4))</f>
        <v>1</v>
      </c>
      <c r="EF786" s="317">
        <f>RMDF!EF786</f>
        <v>0</v>
      </c>
      <c r="EG786" s="318" t="str">
        <f>IF(EF786=0,"",_xlfn.XLOOKUP(EF786,StatePicklist!$1:$1,StatePicklist!$3:$3,"NA",0))</f>
        <v/>
      </c>
      <c r="EH786" s="297" t="str">
        <f ca="1">IF(RMDF!EG786="", "", IF(ISNUMBER(MATCH(RMDF!EG786, INDIRECT(EG786), 0)), "OK", "Invalid"))</f>
        <v/>
      </c>
      <c r="EI786" s="281"/>
      <c r="EJ786" s="281"/>
      <c r="EK786" s="281"/>
      <c r="EL786" s="281" t="b">
        <f>AND(RMDF!EO786&gt;=0, RMDF!EO786&lt;=1-SUM(RMDF!Z786,RMDF!AG786,RMDF!AN786,RMDF!AU786,RMDF!BB786,RMDF!BI786,RMDF!BP786,RMDF!BW786,RMDF!CD786,RMDF!CK786,RMDF!CR786,RMDF!CY786,RMDF!DF786,RMDF!DM786,RMDF!DT786,RMDF!EA786,RMDF!EH786), RMDF!EO786=ROUND(RMDF!EO786,4))</f>
        <v>1</v>
      </c>
      <c r="EM786" s="317">
        <f>RMDF!EM786</f>
        <v>0</v>
      </c>
      <c r="EN786" s="318" t="str">
        <f>IF(EM786=0,"",_xlfn.XLOOKUP(EM786,StatePicklist!$1:$1,StatePicklist!$3:$3,"NA",0))</f>
        <v/>
      </c>
      <c r="EO786" s="297" t="str">
        <f ca="1">IF(RMDF!EN786="", "", IF(ISNUMBER(MATCH(RMDF!EN786, INDIRECT(EN786), 0)), "OK", "Invalid"))</f>
        <v/>
      </c>
      <c r="EP786" s="281"/>
      <c r="EQ786" s="281"/>
      <c r="ER786" s="281"/>
      <c r="ES786" s="281" t="b">
        <f>AND(RMDF!EV786&gt;=0, RMDF!EV786&lt;=1-SUM(RMDF!Z786,RMDF!AG786,RMDF!AN786,RMDF!AU786,RMDF!BB786,RMDF!BI786,RMDF!BP786,RMDF!BW786,RMDF!CD786,RMDF!CK786,RMDF!CR786,RMDF!CY786,RMDF!DF786,RMDF!DM786,RMDF!DT786,RMDF!EA786,RMDF!EH786,RMDF!EO786), RMDF!EV786=ROUND(RMDF!EV786,4))</f>
        <v>1</v>
      </c>
      <c r="ET786" s="317">
        <f>RMDF!ET786</f>
        <v>0</v>
      </c>
      <c r="EU786" s="318" t="str">
        <f>IF(ET786=0,"",_xlfn.XLOOKUP(ET786,StatePicklist!$1:$1,StatePicklist!$3:$3,"NA",0))</f>
        <v/>
      </c>
      <c r="EV786" s="297" t="str">
        <f ca="1">IF(RMDF!EU786="", "", IF(ISNUMBER(MATCH(RMDF!EU786, INDIRECT(EU786), 0)), "OK", "Invalid"))</f>
        <v/>
      </c>
      <c r="EW786" s="281"/>
      <c r="EX786" s="281"/>
      <c r="EY786" s="281"/>
      <c r="EZ786" s="281" t="b">
        <f>AND(RMDF!FC786&gt;=0, RMDF!FC786&lt;=1-SUM(RMDF!Z786,RMDF!AG786,RMDF!AN786,RMDF!AU786,RMDF!BB786,RMDF!BI786,RMDF!BP786,RMDF!BW786,RMDF!CD786,RMDF!CK786,RMDF!CR786,RMDF!CY786,RMDF!DF786,RMDF!DM786,RMDF!DT786,RMDF!EA786,RMDF!EH786,RMDF!EO786,RMDF!EV786), RMDF!FC786=ROUND(RMDF!FC786,4))</f>
        <v>1</v>
      </c>
      <c r="FA786" s="317">
        <f>RMDF!FA786</f>
        <v>0</v>
      </c>
      <c r="FB786" s="318" t="str">
        <f>IF(FA786=0,"",_xlfn.XLOOKUP(FA786,StatePicklist!$1:$1,StatePicklist!$3:$3,"NA",0))</f>
        <v/>
      </c>
      <c r="FC786" s="297" t="str">
        <f ca="1">IF(RMDF!FB786="", "", IF(ISNUMBER(MATCH(RMDF!FB786, INDIRECT(FB786), 0)), "OK", "Invalid"))</f>
        <v/>
      </c>
    </row>
    <row r="787" spans="1:159" s="205" customFormat="1" ht="39.9" customHeight="1" x14ac:dyDescent="0.25">
      <c r="A787" s="206"/>
      <c r="B787" s="196"/>
      <c r="C787" s="197"/>
      <c r="D787" s="198"/>
      <c r="E787" s="199"/>
      <c r="F787" s="200"/>
      <c r="G787" s="201"/>
      <c r="H787" s="292"/>
      <c r="I787" s="305">
        <f>RMDF!I787</f>
        <v>0</v>
      </c>
      <c r="J787" s="305" t="str">
        <f>IF(I787=ProductCode!$B$30,"PDReclPost",IF(OR(I787=ProductCode!$C$30,I787=ProductCode!$E$30,I787=ProductCode!$G$30),"PDPreCon",IF(OR(I787=ProductCode!$D$30,I787=ProductCode!$F$30),"PDNotReclPost","")))</f>
        <v/>
      </c>
      <c r="K787" s="305" t="str">
        <f t="shared" si="42"/>
        <v/>
      </c>
      <c r="L787" s="289"/>
      <c r="M787" s="305" t="str">
        <f t="shared" si="42"/>
        <v/>
      </c>
      <c r="N787" s="289" t="b">
        <f>AND(RMDF!N787&gt;=0, RMDF!N787&lt;=1-RMDF!L787, RMDF!N787=ROUND(RMDF!N787,4))</f>
        <v>1</v>
      </c>
      <c r="O787" s="286" t="str">
        <f>IF(P787="","",IF(I787="","",IF(LEFT(I787,13)="Reclaimed pos",RawMaterialCode!$E$569,RawMaterialCode!$E$568)))</f>
        <v>Reclaimed pre-consumer mixed fibers (RM0578)</v>
      </c>
      <c r="P787" s="295">
        <f t="shared" si="43"/>
        <v>1</v>
      </c>
      <c r="Q787" s="202"/>
      <c r="R787" s="203"/>
      <c r="S787" s="204" t="str">
        <f t="shared" si="44"/>
        <v/>
      </c>
      <c r="T787" s="281"/>
      <c r="U787" s="281"/>
      <c r="V787" s="281"/>
      <c r="W787" s="281"/>
      <c r="X787" s="317">
        <f>RMDF!X787</f>
        <v>0</v>
      </c>
      <c r="Y787" s="318" t="str">
        <f>IF(X787=0,"",_xlfn.XLOOKUP(X787,StatePicklist!$1:$1,StatePicklist!$3:$3,"NA",0))</f>
        <v/>
      </c>
      <c r="Z787" s="297" t="str">
        <f ca="1">IF(RMDF!Y787="", "", IF(ISNUMBER(MATCH(RMDF!Y787, INDIRECT(Y787), 0)), "OK", "Invalid"))</f>
        <v/>
      </c>
      <c r="AA787" s="281"/>
      <c r="AB787" s="281"/>
      <c r="AC787" s="281"/>
      <c r="AD787" s="281" t="b">
        <f>AND(RMDF!AG787&gt;=0, RMDF!AG787&lt;=1-RMDF!Z787, RMDF!AG787=ROUND(RMDF!AG787,4))</f>
        <v>1</v>
      </c>
      <c r="AE787" s="317">
        <f>RMDF!AE787</f>
        <v>0</v>
      </c>
      <c r="AF787" s="318" t="str">
        <f>IF(AE787=0,"",_xlfn.XLOOKUP(AE787,StatePicklist!$1:$1,StatePicklist!$3:$3,"NA",0))</f>
        <v/>
      </c>
      <c r="AG787" s="297" t="str">
        <f ca="1">IF(RMDF!AF787="", "", IF(ISNUMBER(MATCH(RMDF!AF787, INDIRECT(AF787), 0)), "OK", "Invalid"))</f>
        <v/>
      </c>
      <c r="AH787" s="281"/>
      <c r="AI787" s="281"/>
      <c r="AJ787" s="281"/>
      <c r="AK787" s="281" t="b">
        <f>AND(RMDF!AN787&gt;=0, RMDF!AN787&lt;=1-SUM(RMDF!Z787,RMDF!AG787), RMDF!AN787=ROUND(RMDF!AN787,4))</f>
        <v>1</v>
      </c>
      <c r="AL787" s="317">
        <f>RMDF!AL787</f>
        <v>0</v>
      </c>
      <c r="AM787" s="318" t="str">
        <f>IF(AL787=0,"",_xlfn.XLOOKUP(AL787,StatePicklist!$1:$1,StatePicklist!$3:$3,"NA",0))</f>
        <v/>
      </c>
      <c r="AN787" s="297" t="str">
        <f ca="1">IF(RMDF!AM787="", "", IF(ISNUMBER(MATCH(RMDF!AM787, INDIRECT(AM787), 0)), "OK", "Invalid"))</f>
        <v/>
      </c>
      <c r="AO787" s="281"/>
      <c r="AP787" s="281"/>
      <c r="AQ787" s="281"/>
      <c r="AR787" s="281" t="b">
        <f>AND(RMDF!AU787&gt;=0, RMDF!AU787&lt;=1-SUM(RMDF!Z787,RMDF!AG787,RMDF!AN787), RMDF!AU787=ROUND(RMDF!AU787,4))</f>
        <v>1</v>
      </c>
      <c r="AS787" s="317">
        <f>RMDF!AS787</f>
        <v>0</v>
      </c>
      <c r="AT787" s="318" t="str">
        <f>IF(AS787=0,"",_xlfn.XLOOKUP(AS787,StatePicklist!$1:$1,StatePicklist!$3:$3,"NA",0))</f>
        <v/>
      </c>
      <c r="AU787" s="297" t="str">
        <f ca="1">IF(RMDF!AT787="", "", IF(ISNUMBER(MATCH(RMDF!AT787, INDIRECT(AT787), 0)), "OK", "Invalid"))</f>
        <v/>
      </c>
      <c r="AV787" s="281"/>
      <c r="AW787" s="281"/>
      <c r="AX787" s="281"/>
      <c r="AY787" s="281" t="b">
        <f>AND(RMDF!BB787&gt;=0, RMDF!BB787&lt;=1-SUM(RMDF!Z787,RMDF!AG787,RMDF!AN787,RMDF!AU787), RMDF!BB787=ROUND(RMDF!BB787,4))</f>
        <v>1</v>
      </c>
      <c r="AZ787" s="317">
        <f>RMDF!AZ787</f>
        <v>0</v>
      </c>
      <c r="BA787" s="318" t="str">
        <f>IF(AZ787=0,"",_xlfn.XLOOKUP(AZ787,StatePicklist!$1:$1,StatePicklist!$3:$3,"NA",0))</f>
        <v/>
      </c>
      <c r="BB787" s="297" t="str">
        <f ca="1">IF(RMDF!BA787="", "", IF(ISNUMBER(MATCH(RMDF!BA787, INDIRECT(BA787), 0)), "OK", "Invalid"))</f>
        <v/>
      </c>
      <c r="BC787" s="281"/>
      <c r="BD787" s="281"/>
      <c r="BE787" s="281"/>
      <c r="BF787" s="281" t="b">
        <f>AND(RMDF!BI787&gt;=0, RMDF!BI787&lt;=1-SUM(RMDF!Z787,RMDF!AG787,RMDF!AN787,RMDF!AU787,RMDF!BB787), RMDF!BI787=ROUND(RMDF!BI787,4))</f>
        <v>1</v>
      </c>
      <c r="BG787" s="317">
        <f>RMDF!BG787</f>
        <v>0</v>
      </c>
      <c r="BH787" s="318" t="str">
        <f>IF(BG787=0,"",_xlfn.XLOOKUP(BG787,StatePicklist!$1:$1,StatePicklist!$3:$3,"NA",0))</f>
        <v/>
      </c>
      <c r="BI787" s="297" t="str">
        <f ca="1">IF(RMDF!BH787="", "", IF(ISNUMBER(MATCH(RMDF!BH787, INDIRECT(BH787), 0)), "OK", "Invalid"))</f>
        <v/>
      </c>
      <c r="BJ787" s="281"/>
      <c r="BK787" s="281"/>
      <c r="BL787" s="281"/>
      <c r="BM787" s="281" t="b">
        <f>AND(RMDF!BP787&gt;=0, RMDF!BP787&lt;=1-SUM(RMDF!Z787,RMDF!AG787,RMDF!AN787,RMDF!AU787,RMDF!BB787,RMDF!BI787), RMDF!BP787=ROUND(RMDF!BP787,4))</f>
        <v>1</v>
      </c>
      <c r="BN787" s="317">
        <f>RMDF!BN787</f>
        <v>0</v>
      </c>
      <c r="BO787" s="318" t="str">
        <f>IF(BN787=0,"",_xlfn.XLOOKUP(BN787,StatePicklist!$1:$1,StatePicklist!$3:$3,"NA",0))</f>
        <v/>
      </c>
      <c r="BP787" s="297" t="str">
        <f ca="1">IF(RMDF!BO787="", "", IF(ISNUMBER(MATCH(RMDF!BO787, INDIRECT(BO787), 0)), "OK", "Invalid"))</f>
        <v/>
      </c>
      <c r="BQ787" s="281"/>
      <c r="BR787" s="281"/>
      <c r="BS787" s="281"/>
      <c r="BT787" s="281" t="b">
        <f>AND(RMDF!BW787&gt;=0, RMDF!BW787&lt;=1-SUM(RMDF!Z787,RMDF!AG787,RMDF!AN787,RMDF!AU787,RMDF!BB787,RMDF!BI787,RMDF!BP787), RMDF!BW787=ROUND(RMDF!BW787,4))</f>
        <v>1</v>
      </c>
      <c r="BU787" s="317">
        <f>RMDF!BU787</f>
        <v>0</v>
      </c>
      <c r="BV787" s="318" t="str">
        <f>IF(BU787=0,"",_xlfn.XLOOKUP(BU787,StatePicklist!$1:$1,StatePicklist!$3:$3,"NA",0))</f>
        <v/>
      </c>
      <c r="BW787" s="297" t="str">
        <f ca="1">IF(RMDF!BV787="", "", IF(ISNUMBER(MATCH(RMDF!BV787, INDIRECT(BV787), 0)), "OK", "Invalid"))</f>
        <v/>
      </c>
      <c r="BX787" s="281"/>
      <c r="BY787" s="281"/>
      <c r="BZ787" s="281"/>
      <c r="CA787" s="281" t="b">
        <f>AND(RMDF!CD787&gt;=0, RMDF!CD787&lt;=1-SUM(RMDF!Z787,RMDF!AG787,RMDF!AN787,RMDF!AU787,RMDF!BB787,RMDF!BI787,RMDF!BP787,RMDF!BW787), RMDF!CD787=ROUND(RMDF!CD787,4))</f>
        <v>1</v>
      </c>
      <c r="CB787" s="317">
        <f>RMDF!CB787</f>
        <v>0</v>
      </c>
      <c r="CC787" s="318" t="str">
        <f>IF(CB787=0,"",_xlfn.XLOOKUP(CB787,StatePicklist!$1:$1,StatePicklist!$3:$3,"NA",0))</f>
        <v/>
      </c>
      <c r="CD787" s="297" t="str">
        <f ca="1">IF(RMDF!CC787="", "", IF(ISNUMBER(MATCH(RMDF!CC787, INDIRECT(CC787), 0)), "OK", "Invalid"))</f>
        <v/>
      </c>
      <c r="CE787" s="281"/>
      <c r="CF787" s="281"/>
      <c r="CG787" s="281"/>
      <c r="CH787" s="281" t="b">
        <f>AND(RMDF!CK787&gt;=0, RMDF!CK787&lt;=1-SUM(RMDF!Z787,RMDF!AG787,RMDF!AN787,RMDF!AU787,RMDF!BB787,RMDF!BI787,RMDF!BP787,RMDF!BW787,RMDF!CD787), RMDF!CK787=ROUND(RMDF!CK787,4))</f>
        <v>1</v>
      </c>
      <c r="CI787" s="317">
        <f>RMDF!CI787</f>
        <v>0</v>
      </c>
      <c r="CJ787" s="318" t="str">
        <f>IF(CI787=0,"",_xlfn.XLOOKUP(CI787,StatePicklist!$1:$1,StatePicklist!$3:$3,"NA",0))</f>
        <v/>
      </c>
      <c r="CK787" s="297" t="str">
        <f ca="1">IF(RMDF!CJ787="", "", IF(ISNUMBER(MATCH(RMDF!CJ787, INDIRECT(CJ787), 0)), "OK", "Invalid"))</f>
        <v/>
      </c>
      <c r="CL787" s="281"/>
      <c r="CM787" s="281"/>
      <c r="CN787" s="281"/>
      <c r="CO787" s="281" t="b">
        <f>AND(RMDF!CR787&gt;=0, RMDF!CR787&lt;=1-SUM(RMDF!Z787,RMDF!AG787,RMDF!AN787,RMDF!AU787,RMDF!BB787,RMDF!BI787,RMDF!BP787,RMDF!BW787,RMDF!CD787,RMDF!CK787), RMDF!CR787=ROUND(RMDF!CR787,4))</f>
        <v>1</v>
      </c>
      <c r="CP787" s="317">
        <f>RMDF!CP787</f>
        <v>0</v>
      </c>
      <c r="CQ787" s="318" t="str">
        <f>IF(CP787=0,"",_xlfn.XLOOKUP(CP787,StatePicklist!$1:$1,StatePicklist!$3:$3,"NA",0))</f>
        <v/>
      </c>
      <c r="CR787" s="297" t="str">
        <f ca="1">IF(RMDF!CQ787="", "", IF(ISNUMBER(MATCH(RMDF!CQ787, INDIRECT(CQ787), 0)), "OK", "Invalid"))</f>
        <v/>
      </c>
      <c r="CS787" s="281"/>
      <c r="CT787" s="281"/>
      <c r="CU787" s="281"/>
      <c r="CV787" s="281" t="b">
        <f>AND(RMDF!CY787&gt;=0, RMDF!CY787&lt;=1-SUM(RMDF!Z787,RMDF!AG787,RMDF!AN787,RMDF!AU787,RMDF!BB787,RMDF!BI787,RMDF!BP787,RMDF!BW787,RMDF!CD787,RMDF!CK787,RMDF!CR787), RMDF!CY787=ROUND(RMDF!CY787,4))</f>
        <v>1</v>
      </c>
      <c r="CW787" s="317">
        <f>RMDF!CW787</f>
        <v>0</v>
      </c>
      <c r="CX787" s="318" t="str">
        <f>IF(CW787=0,"",_xlfn.XLOOKUP(CW787,StatePicklist!$1:$1,StatePicklist!$3:$3,"NA",0))</f>
        <v/>
      </c>
      <c r="CY787" s="297" t="str">
        <f ca="1">IF(RMDF!CX787="", "", IF(ISNUMBER(MATCH(RMDF!CX787, INDIRECT(CX787), 0)), "OK", "Invalid"))</f>
        <v/>
      </c>
      <c r="CZ787" s="281"/>
      <c r="DA787" s="281"/>
      <c r="DB787" s="281"/>
      <c r="DC787" s="281" t="b">
        <f>AND(RMDF!DF787&gt;=0, RMDF!DF787&lt;=1-SUM(RMDF!Z787,RMDF!AG787,RMDF!AN787,RMDF!AU787,RMDF!BB787,RMDF!BI787,RMDF!BP787,RMDF!BW787,RMDF!CD787,RMDF!CK787,RMDF!CR787,RMDF!CY787), RMDF!DF787=ROUND(RMDF!DF787,4))</f>
        <v>1</v>
      </c>
      <c r="DD787" s="317">
        <f>RMDF!DD787</f>
        <v>0</v>
      </c>
      <c r="DE787" s="318" t="str">
        <f>IF(DD787=0,"",_xlfn.XLOOKUP(DD787,StatePicklist!$1:$1,StatePicklist!$3:$3,"NA",0))</f>
        <v/>
      </c>
      <c r="DF787" s="297" t="str">
        <f ca="1">IF(RMDF!DE787="", "", IF(ISNUMBER(MATCH(RMDF!DE787, INDIRECT(DE787), 0)), "OK", "Invalid"))</f>
        <v/>
      </c>
      <c r="DG787" s="281"/>
      <c r="DH787" s="281"/>
      <c r="DI787" s="281"/>
      <c r="DJ787" s="281" t="b">
        <f>AND(RMDF!DM787&gt;=0, RMDF!DM787&lt;=1-SUM(RMDF!Z787,RMDF!AG787,RMDF!AN787,RMDF!AU787,RMDF!BB787,RMDF!BI787,RMDF!BP787,RMDF!BW787,RMDF!CD787,RMDF!CK787,RMDF!CR787,RMDF!CY787,RMDF!DF787), RMDF!DM787=ROUND(RMDF!DM787,4))</f>
        <v>1</v>
      </c>
      <c r="DK787" s="317">
        <f>RMDF!DK787</f>
        <v>0</v>
      </c>
      <c r="DL787" s="318" t="str">
        <f>IF(DK787=0,"",_xlfn.XLOOKUP(DK787,StatePicklist!$1:$1,StatePicklist!$3:$3,"NA",0))</f>
        <v/>
      </c>
      <c r="DM787" s="297" t="str">
        <f ca="1">IF(RMDF!DL787="", "", IF(ISNUMBER(MATCH(RMDF!DL787, INDIRECT(DL787), 0)), "OK", "Invalid"))</f>
        <v/>
      </c>
      <c r="DN787" s="281"/>
      <c r="DO787" s="281"/>
      <c r="DP787" s="281"/>
      <c r="DQ787" s="281" t="b">
        <f>AND(RMDF!DT787&gt;=0, RMDF!DT787&lt;=1-SUM(RMDF!Z787,RMDF!AG787,RMDF!AN787,RMDF!AU787,RMDF!BB787,RMDF!BI787,RMDF!BP787,RMDF!BW787,RMDF!CD787,RMDF!CK787,RMDF!CR787,RMDF!CY787,RMDF!DF787,RMDF!DM787), RMDF!DT787=ROUND(RMDF!DT787,4))</f>
        <v>1</v>
      </c>
      <c r="DR787" s="317">
        <f>RMDF!DR787</f>
        <v>0</v>
      </c>
      <c r="DS787" s="318" t="str">
        <f>IF(DR787=0,"",_xlfn.XLOOKUP(DR787,StatePicklist!$1:$1,StatePicklist!$3:$3,"NA",0))</f>
        <v/>
      </c>
      <c r="DT787" s="297" t="str">
        <f ca="1">IF(RMDF!DS787="", "", IF(ISNUMBER(MATCH(RMDF!DS787, INDIRECT(DS787), 0)), "OK", "Invalid"))</f>
        <v/>
      </c>
      <c r="DU787" s="281"/>
      <c r="DV787" s="281"/>
      <c r="DW787" s="281"/>
      <c r="DX787" s="281" t="b">
        <f>AND(RMDF!EA787&gt;=0, RMDF!EA787&lt;=1-SUM(RMDF!Z787,RMDF!AG787,RMDF!AN787,RMDF!AU787,RMDF!BB787,RMDF!BI787,RMDF!BP787,RMDF!BW787,RMDF!CD787,RMDF!CK787,RMDF!CR787,RMDF!CY787,RMDF!DF787,RMDF!DM787,RMDF!DT787), RMDF!EA787=ROUND(RMDF!EA787,4))</f>
        <v>1</v>
      </c>
      <c r="DY787" s="317">
        <f>RMDF!DY787</f>
        <v>0</v>
      </c>
      <c r="DZ787" s="318" t="str">
        <f>IF(DY787=0,"",_xlfn.XLOOKUP(DY787,StatePicklist!$1:$1,StatePicklist!$3:$3,"NA",0))</f>
        <v/>
      </c>
      <c r="EA787" s="297" t="str">
        <f ca="1">IF(RMDF!DZ787="", "", IF(ISNUMBER(MATCH(RMDF!DZ787, INDIRECT(DZ787), 0)), "OK", "Invalid"))</f>
        <v/>
      </c>
      <c r="EB787" s="281"/>
      <c r="EC787" s="281"/>
      <c r="ED787" s="281"/>
      <c r="EE787" s="281" t="b">
        <f>AND(RMDF!EH787&gt;=0, RMDF!EH787&lt;=1-SUM(RMDF!Z787,RMDF!AG787,RMDF!AN787,RMDF!AU787,RMDF!BB787,RMDF!BI787,RMDF!BP787,RMDF!BW787,RMDF!CD787,RMDF!CK787,RMDF!CR787,RMDF!CY787,RMDF!DF787,RMDF!DM787,RMDF!DT787,RMDF!EA787), RMDF!EH787=ROUND(RMDF!EH787,4))</f>
        <v>1</v>
      </c>
      <c r="EF787" s="317">
        <f>RMDF!EF787</f>
        <v>0</v>
      </c>
      <c r="EG787" s="318" t="str">
        <f>IF(EF787=0,"",_xlfn.XLOOKUP(EF787,StatePicklist!$1:$1,StatePicklist!$3:$3,"NA",0))</f>
        <v/>
      </c>
      <c r="EH787" s="297" t="str">
        <f ca="1">IF(RMDF!EG787="", "", IF(ISNUMBER(MATCH(RMDF!EG787, INDIRECT(EG787), 0)), "OK", "Invalid"))</f>
        <v/>
      </c>
      <c r="EI787" s="281"/>
      <c r="EJ787" s="281"/>
      <c r="EK787" s="281"/>
      <c r="EL787" s="281" t="b">
        <f>AND(RMDF!EO787&gt;=0, RMDF!EO787&lt;=1-SUM(RMDF!Z787,RMDF!AG787,RMDF!AN787,RMDF!AU787,RMDF!BB787,RMDF!BI787,RMDF!BP787,RMDF!BW787,RMDF!CD787,RMDF!CK787,RMDF!CR787,RMDF!CY787,RMDF!DF787,RMDF!DM787,RMDF!DT787,RMDF!EA787,RMDF!EH787), RMDF!EO787=ROUND(RMDF!EO787,4))</f>
        <v>1</v>
      </c>
      <c r="EM787" s="317">
        <f>RMDF!EM787</f>
        <v>0</v>
      </c>
      <c r="EN787" s="318" t="str">
        <f>IF(EM787=0,"",_xlfn.XLOOKUP(EM787,StatePicklist!$1:$1,StatePicklist!$3:$3,"NA",0))</f>
        <v/>
      </c>
      <c r="EO787" s="297" t="str">
        <f ca="1">IF(RMDF!EN787="", "", IF(ISNUMBER(MATCH(RMDF!EN787, INDIRECT(EN787), 0)), "OK", "Invalid"))</f>
        <v/>
      </c>
      <c r="EP787" s="281"/>
      <c r="EQ787" s="281"/>
      <c r="ER787" s="281"/>
      <c r="ES787" s="281" t="b">
        <f>AND(RMDF!EV787&gt;=0, RMDF!EV787&lt;=1-SUM(RMDF!Z787,RMDF!AG787,RMDF!AN787,RMDF!AU787,RMDF!BB787,RMDF!BI787,RMDF!BP787,RMDF!BW787,RMDF!CD787,RMDF!CK787,RMDF!CR787,RMDF!CY787,RMDF!DF787,RMDF!DM787,RMDF!DT787,RMDF!EA787,RMDF!EH787,RMDF!EO787), RMDF!EV787=ROUND(RMDF!EV787,4))</f>
        <v>1</v>
      </c>
      <c r="ET787" s="317">
        <f>RMDF!ET787</f>
        <v>0</v>
      </c>
      <c r="EU787" s="318" t="str">
        <f>IF(ET787=0,"",_xlfn.XLOOKUP(ET787,StatePicklist!$1:$1,StatePicklist!$3:$3,"NA",0))</f>
        <v/>
      </c>
      <c r="EV787" s="297" t="str">
        <f ca="1">IF(RMDF!EU787="", "", IF(ISNUMBER(MATCH(RMDF!EU787, INDIRECT(EU787), 0)), "OK", "Invalid"))</f>
        <v/>
      </c>
      <c r="EW787" s="281"/>
      <c r="EX787" s="281"/>
      <c r="EY787" s="281"/>
      <c r="EZ787" s="281" t="b">
        <f>AND(RMDF!FC787&gt;=0, RMDF!FC787&lt;=1-SUM(RMDF!Z787,RMDF!AG787,RMDF!AN787,RMDF!AU787,RMDF!BB787,RMDF!BI787,RMDF!BP787,RMDF!BW787,RMDF!CD787,RMDF!CK787,RMDF!CR787,RMDF!CY787,RMDF!DF787,RMDF!DM787,RMDF!DT787,RMDF!EA787,RMDF!EH787,RMDF!EO787,RMDF!EV787), RMDF!FC787=ROUND(RMDF!FC787,4))</f>
        <v>1</v>
      </c>
      <c r="FA787" s="317">
        <f>RMDF!FA787</f>
        <v>0</v>
      </c>
      <c r="FB787" s="318" t="str">
        <f>IF(FA787=0,"",_xlfn.XLOOKUP(FA787,StatePicklist!$1:$1,StatePicklist!$3:$3,"NA",0))</f>
        <v/>
      </c>
      <c r="FC787" s="297" t="str">
        <f ca="1">IF(RMDF!FB787="", "", IF(ISNUMBER(MATCH(RMDF!FB787, INDIRECT(FB787), 0)), "OK", "Invalid"))</f>
        <v/>
      </c>
    </row>
    <row r="788" spans="1:159" s="205" customFormat="1" ht="39.9" customHeight="1" x14ac:dyDescent="0.25">
      <c r="A788" s="206"/>
      <c r="B788" s="196"/>
      <c r="C788" s="197"/>
      <c r="D788" s="198"/>
      <c r="E788" s="199"/>
      <c r="F788" s="200"/>
      <c r="G788" s="201"/>
      <c r="H788" s="292"/>
      <c r="I788" s="305">
        <f>RMDF!I788</f>
        <v>0</v>
      </c>
      <c r="J788" s="305" t="str">
        <f>IF(I788=ProductCode!$B$30,"PDReclPost",IF(OR(I788=ProductCode!$C$30,I788=ProductCode!$E$30,I788=ProductCode!$G$30),"PDPreCon",IF(OR(I788=ProductCode!$D$30,I788=ProductCode!$F$30),"PDNotReclPost","")))</f>
        <v/>
      </c>
      <c r="K788" s="305" t="str">
        <f t="shared" si="42"/>
        <v/>
      </c>
      <c r="L788" s="289"/>
      <c r="M788" s="305" t="str">
        <f t="shared" si="42"/>
        <v/>
      </c>
      <c r="N788" s="289" t="b">
        <f>AND(RMDF!N788&gt;=0, RMDF!N788&lt;=1-RMDF!L788, RMDF!N788=ROUND(RMDF!N788,4))</f>
        <v>1</v>
      </c>
      <c r="O788" s="286" t="str">
        <f>IF(P788="","",IF(I788="","",IF(LEFT(I788,13)="Reclaimed pos",RawMaterialCode!$E$569,RawMaterialCode!$E$568)))</f>
        <v>Reclaimed pre-consumer mixed fibers (RM0578)</v>
      </c>
      <c r="P788" s="295">
        <f t="shared" si="43"/>
        <v>1</v>
      </c>
      <c r="Q788" s="202"/>
      <c r="R788" s="203"/>
      <c r="S788" s="204" t="str">
        <f t="shared" si="44"/>
        <v/>
      </c>
      <c r="T788" s="281"/>
      <c r="U788" s="281"/>
      <c r="V788" s="281"/>
      <c r="W788" s="281"/>
      <c r="X788" s="317">
        <f>RMDF!X788</f>
        <v>0</v>
      </c>
      <c r="Y788" s="318" t="str">
        <f>IF(X788=0,"",_xlfn.XLOOKUP(X788,StatePicklist!$1:$1,StatePicklist!$3:$3,"NA",0))</f>
        <v/>
      </c>
      <c r="Z788" s="297" t="str">
        <f ca="1">IF(RMDF!Y788="", "", IF(ISNUMBER(MATCH(RMDF!Y788, INDIRECT(Y788), 0)), "OK", "Invalid"))</f>
        <v/>
      </c>
      <c r="AA788" s="281"/>
      <c r="AB788" s="281"/>
      <c r="AC788" s="281"/>
      <c r="AD788" s="281" t="b">
        <f>AND(RMDF!AG788&gt;=0, RMDF!AG788&lt;=1-RMDF!Z788, RMDF!AG788=ROUND(RMDF!AG788,4))</f>
        <v>1</v>
      </c>
      <c r="AE788" s="317">
        <f>RMDF!AE788</f>
        <v>0</v>
      </c>
      <c r="AF788" s="318" t="str">
        <f>IF(AE788=0,"",_xlfn.XLOOKUP(AE788,StatePicklist!$1:$1,StatePicklist!$3:$3,"NA",0))</f>
        <v/>
      </c>
      <c r="AG788" s="297" t="str">
        <f ca="1">IF(RMDF!AF788="", "", IF(ISNUMBER(MATCH(RMDF!AF788, INDIRECT(AF788), 0)), "OK", "Invalid"))</f>
        <v/>
      </c>
      <c r="AH788" s="281"/>
      <c r="AI788" s="281"/>
      <c r="AJ788" s="281"/>
      <c r="AK788" s="281" t="b">
        <f>AND(RMDF!AN788&gt;=0, RMDF!AN788&lt;=1-SUM(RMDF!Z788,RMDF!AG788), RMDF!AN788=ROUND(RMDF!AN788,4))</f>
        <v>1</v>
      </c>
      <c r="AL788" s="317">
        <f>RMDF!AL788</f>
        <v>0</v>
      </c>
      <c r="AM788" s="318" t="str">
        <f>IF(AL788=0,"",_xlfn.XLOOKUP(AL788,StatePicklist!$1:$1,StatePicklist!$3:$3,"NA",0))</f>
        <v/>
      </c>
      <c r="AN788" s="297" t="str">
        <f ca="1">IF(RMDF!AM788="", "", IF(ISNUMBER(MATCH(RMDF!AM788, INDIRECT(AM788), 0)), "OK", "Invalid"))</f>
        <v/>
      </c>
      <c r="AO788" s="281"/>
      <c r="AP788" s="281"/>
      <c r="AQ788" s="281"/>
      <c r="AR788" s="281" t="b">
        <f>AND(RMDF!AU788&gt;=0, RMDF!AU788&lt;=1-SUM(RMDF!Z788,RMDF!AG788,RMDF!AN788), RMDF!AU788=ROUND(RMDF!AU788,4))</f>
        <v>1</v>
      </c>
      <c r="AS788" s="317">
        <f>RMDF!AS788</f>
        <v>0</v>
      </c>
      <c r="AT788" s="318" t="str">
        <f>IF(AS788=0,"",_xlfn.XLOOKUP(AS788,StatePicklist!$1:$1,StatePicklist!$3:$3,"NA",0))</f>
        <v/>
      </c>
      <c r="AU788" s="297" t="str">
        <f ca="1">IF(RMDF!AT788="", "", IF(ISNUMBER(MATCH(RMDF!AT788, INDIRECT(AT788), 0)), "OK", "Invalid"))</f>
        <v/>
      </c>
      <c r="AV788" s="281"/>
      <c r="AW788" s="281"/>
      <c r="AX788" s="281"/>
      <c r="AY788" s="281" t="b">
        <f>AND(RMDF!BB788&gt;=0, RMDF!BB788&lt;=1-SUM(RMDF!Z788,RMDF!AG788,RMDF!AN788,RMDF!AU788), RMDF!BB788=ROUND(RMDF!BB788,4))</f>
        <v>1</v>
      </c>
      <c r="AZ788" s="317">
        <f>RMDF!AZ788</f>
        <v>0</v>
      </c>
      <c r="BA788" s="318" t="str">
        <f>IF(AZ788=0,"",_xlfn.XLOOKUP(AZ788,StatePicklist!$1:$1,StatePicklist!$3:$3,"NA",0))</f>
        <v/>
      </c>
      <c r="BB788" s="297" t="str">
        <f ca="1">IF(RMDF!BA788="", "", IF(ISNUMBER(MATCH(RMDF!BA788, INDIRECT(BA788), 0)), "OK", "Invalid"))</f>
        <v/>
      </c>
      <c r="BC788" s="281"/>
      <c r="BD788" s="281"/>
      <c r="BE788" s="281"/>
      <c r="BF788" s="281" t="b">
        <f>AND(RMDF!BI788&gt;=0, RMDF!BI788&lt;=1-SUM(RMDF!Z788,RMDF!AG788,RMDF!AN788,RMDF!AU788,RMDF!BB788), RMDF!BI788=ROUND(RMDF!BI788,4))</f>
        <v>1</v>
      </c>
      <c r="BG788" s="317">
        <f>RMDF!BG788</f>
        <v>0</v>
      </c>
      <c r="BH788" s="318" t="str">
        <f>IF(BG788=0,"",_xlfn.XLOOKUP(BG788,StatePicklist!$1:$1,StatePicklist!$3:$3,"NA",0))</f>
        <v/>
      </c>
      <c r="BI788" s="297" t="str">
        <f ca="1">IF(RMDF!BH788="", "", IF(ISNUMBER(MATCH(RMDF!BH788, INDIRECT(BH788), 0)), "OK", "Invalid"))</f>
        <v/>
      </c>
      <c r="BJ788" s="281"/>
      <c r="BK788" s="281"/>
      <c r="BL788" s="281"/>
      <c r="BM788" s="281" t="b">
        <f>AND(RMDF!BP788&gt;=0, RMDF!BP788&lt;=1-SUM(RMDF!Z788,RMDF!AG788,RMDF!AN788,RMDF!AU788,RMDF!BB788,RMDF!BI788), RMDF!BP788=ROUND(RMDF!BP788,4))</f>
        <v>1</v>
      </c>
      <c r="BN788" s="317">
        <f>RMDF!BN788</f>
        <v>0</v>
      </c>
      <c r="BO788" s="318" t="str">
        <f>IF(BN788=0,"",_xlfn.XLOOKUP(BN788,StatePicklist!$1:$1,StatePicklist!$3:$3,"NA",0))</f>
        <v/>
      </c>
      <c r="BP788" s="297" t="str">
        <f ca="1">IF(RMDF!BO788="", "", IF(ISNUMBER(MATCH(RMDF!BO788, INDIRECT(BO788), 0)), "OK", "Invalid"))</f>
        <v/>
      </c>
      <c r="BQ788" s="281"/>
      <c r="BR788" s="281"/>
      <c r="BS788" s="281"/>
      <c r="BT788" s="281" t="b">
        <f>AND(RMDF!BW788&gt;=0, RMDF!BW788&lt;=1-SUM(RMDF!Z788,RMDF!AG788,RMDF!AN788,RMDF!AU788,RMDF!BB788,RMDF!BI788,RMDF!BP788), RMDF!BW788=ROUND(RMDF!BW788,4))</f>
        <v>1</v>
      </c>
      <c r="BU788" s="317">
        <f>RMDF!BU788</f>
        <v>0</v>
      </c>
      <c r="BV788" s="318" t="str">
        <f>IF(BU788=0,"",_xlfn.XLOOKUP(BU788,StatePicklist!$1:$1,StatePicklist!$3:$3,"NA",0))</f>
        <v/>
      </c>
      <c r="BW788" s="297" t="str">
        <f ca="1">IF(RMDF!BV788="", "", IF(ISNUMBER(MATCH(RMDF!BV788, INDIRECT(BV788), 0)), "OK", "Invalid"))</f>
        <v/>
      </c>
      <c r="BX788" s="281"/>
      <c r="BY788" s="281"/>
      <c r="BZ788" s="281"/>
      <c r="CA788" s="281" t="b">
        <f>AND(RMDF!CD788&gt;=0, RMDF!CD788&lt;=1-SUM(RMDF!Z788,RMDF!AG788,RMDF!AN788,RMDF!AU788,RMDF!BB788,RMDF!BI788,RMDF!BP788,RMDF!BW788), RMDF!CD788=ROUND(RMDF!CD788,4))</f>
        <v>1</v>
      </c>
      <c r="CB788" s="317">
        <f>RMDF!CB788</f>
        <v>0</v>
      </c>
      <c r="CC788" s="318" t="str">
        <f>IF(CB788=0,"",_xlfn.XLOOKUP(CB788,StatePicklist!$1:$1,StatePicklist!$3:$3,"NA",0))</f>
        <v/>
      </c>
      <c r="CD788" s="297" t="str">
        <f ca="1">IF(RMDF!CC788="", "", IF(ISNUMBER(MATCH(RMDF!CC788, INDIRECT(CC788), 0)), "OK", "Invalid"))</f>
        <v/>
      </c>
      <c r="CE788" s="281"/>
      <c r="CF788" s="281"/>
      <c r="CG788" s="281"/>
      <c r="CH788" s="281" t="b">
        <f>AND(RMDF!CK788&gt;=0, RMDF!CK788&lt;=1-SUM(RMDF!Z788,RMDF!AG788,RMDF!AN788,RMDF!AU788,RMDF!BB788,RMDF!BI788,RMDF!BP788,RMDF!BW788,RMDF!CD788), RMDF!CK788=ROUND(RMDF!CK788,4))</f>
        <v>1</v>
      </c>
      <c r="CI788" s="317">
        <f>RMDF!CI788</f>
        <v>0</v>
      </c>
      <c r="CJ788" s="318" t="str">
        <f>IF(CI788=0,"",_xlfn.XLOOKUP(CI788,StatePicklist!$1:$1,StatePicklist!$3:$3,"NA",0))</f>
        <v/>
      </c>
      <c r="CK788" s="297" t="str">
        <f ca="1">IF(RMDF!CJ788="", "", IF(ISNUMBER(MATCH(RMDF!CJ788, INDIRECT(CJ788), 0)), "OK", "Invalid"))</f>
        <v/>
      </c>
      <c r="CL788" s="281"/>
      <c r="CM788" s="281"/>
      <c r="CN788" s="281"/>
      <c r="CO788" s="281" t="b">
        <f>AND(RMDF!CR788&gt;=0, RMDF!CR788&lt;=1-SUM(RMDF!Z788,RMDF!AG788,RMDF!AN788,RMDF!AU788,RMDF!BB788,RMDF!BI788,RMDF!BP788,RMDF!BW788,RMDF!CD788,RMDF!CK788), RMDF!CR788=ROUND(RMDF!CR788,4))</f>
        <v>1</v>
      </c>
      <c r="CP788" s="317">
        <f>RMDF!CP788</f>
        <v>0</v>
      </c>
      <c r="CQ788" s="318" t="str">
        <f>IF(CP788=0,"",_xlfn.XLOOKUP(CP788,StatePicklist!$1:$1,StatePicklist!$3:$3,"NA",0))</f>
        <v/>
      </c>
      <c r="CR788" s="297" t="str">
        <f ca="1">IF(RMDF!CQ788="", "", IF(ISNUMBER(MATCH(RMDF!CQ788, INDIRECT(CQ788), 0)), "OK", "Invalid"))</f>
        <v/>
      </c>
      <c r="CS788" s="281"/>
      <c r="CT788" s="281"/>
      <c r="CU788" s="281"/>
      <c r="CV788" s="281" t="b">
        <f>AND(RMDF!CY788&gt;=0, RMDF!CY788&lt;=1-SUM(RMDF!Z788,RMDF!AG788,RMDF!AN788,RMDF!AU788,RMDF!BB788,RMDF!BI788,RMDF!BP788,RMDF!BW788,RMDF!CD788,RMDF!CK788,RMDF!CR788), RMDF!CY788=ROUND(RMDF!CY788,4))</f>
        <v>1</v>
      </c>
      <c r="CW788" s="317">
        <f>RMDF!CW788</f>
        <v>0</v>
      </c>
      <c r="CX788" s="318" t="str">
        <f>IF(CW788=0,"",_xlfn.XLOOKUP(CW788,StatePicklist!$1:$1,StatePicklist!$3:$3,"NA",0))</f>
        <v/>
      </c>
      <c r="CY788" s="297" t="str">
        <f ca="1">IF(RMDF!CX788="", "", IF(ISNUMBER(MATCH(RMDF!CX788, INDIRECT(CX788), 0)), "OK", "Invalid"))</f>
        <v/>
      </c>
      <c r="CZ788" s="281"/>
      <c r="DA788" s="281"/>
      <c r="DB788" s="281"/>
      <c r="DC788" s="281" t="b">
        <f>AND(RMDF!DF788&gt;=0, RMDF!DF788&lt;=1-SUM(RMDF!Z788,RMDF!AG788,RMDF!AN788,RMDF!AU788,RMDF!BB788,RMDF!BI788,RMDF!BP788,RMDF!BW788,RMDF!CD788,RMDF!CK788,RMDF!CR788,RMDF!CY788), RMDF!DF788=ROUND(RMDF!DF788,4))</f>
        <v>1</v>
      </c>
      <c r="DD788" s="317">
        <f>RMDF!DD788</f>
        <v>0</v>
      </c>
      <c r="DE788" s="318" t="str">
        <f>IF(DD788=0,"",_xlfn.XLOOKUP(DD788,StatePicklist!$1:$1,StatePicklist!$3:$3,"NA",0))</f>
        <v/>
      </c>
      <c r="DF788" s="297" t="str">
        <f ca="1">IF(RMDF!DE788="", "", IF(ISNUMBER(MATCH(RMDF!DE788, INDIRECT(DE788), 0)), "OK", "Invalid"))</f>
        <v/>
      </c>
      <c r="DG788" s="281"/>
      <c r="DH788" s="281"/>
      <c r="DI788" s="281"/>
      <c r="DJ788" s="281" t="b">
        <f>AND(RMDF!DM788&gt;=0, RMDF!DM788&lt;=1-SUM(RMDF!Z788,RMDF!AG788,RMDF!AN788,RMDF!AU788,RMDF!BB788,RMDF!BI788,RMDF!BP788,RMDF!BW788,RMDF!CD788,RMDF!CK788,RMDF!CR788,RMDF!CY788,RMDF!DF788), RMDF!DM788=ROUND(RMDF!DM788,4))</f>
        <v>1</v>
      </c>
      <c r="DK788" s="317">
        <f>RMDF!DK788</f>
        <v>0</v>
      </c>
      <c r="DL788" s="318" t="str">
        <f>IF(DK788=0,"",_xlfn.XLOOKUP(DK788,StatePicklist!$1:$1,StatePicklist!$3:$3,"NA",0))</f>
        <v/>
      </c>
      <c r="DM788" s="297" t="str">
        <f ca="1">IF(RMDF!DL788="", "", IF(ISNUMBER(MATCH(RMDF!DL788, INDIRECT(DL788), 0)), "OK", "Invalid"))</f>
        <v/>
      </c>
      <c r="DN788" s="281"/>
      <c r="DO788" s="281"/>
      <c r="DP788" s="281"/>
      <c r="DQ788" s="281" t="b">
        <f>AND(RMDF!DT788&gt;=0, RMDF!DT788&lt;=1-SUM(RMDF!Z788,RMDF!AG788,RMDF!AN788,RMDF!AU788,RMDF!BB788,RMDF!BI788,RMDF!BP788,RMDF!BW788,RMDF!CD788,RMDF!CK788,RMDF!CR788,RMDF!CY788,RMDF!DF788,RMDF!DM788), RMDF!DT788=ROUND(RMDF!DT788,4))</f>
        <v>1</v>
      </c>
      <c r="DR788" s="317">
        <f>RMDF!DR788</f>
        <v>0</v>
      </c>
      <c r="DS788" s="318" t="str">
        <f>IF(DR788=0,"",_xlfn.XLOOKUP(DR788,StatePicklist!$1:$1,StatePicklist!$3:$3,"NA",0))</f>
        <v/>
      </c>
      <c r="DT788" s="297" t="str">
        <f ca="1">IF(RMDF!DS788="", "", IF(ISNUMBER(MATCH(RMDF!DS788, INDIRECT(DS788), 0)), "OK", "Invalid"))</f>
        <v/>
      </c>
      <c r="DU788" s="281"/>
      <c r="DV788" s="281"/>
      <c r="DW788" s="281"/>
      <c r="DX788" s="281" t="b">
        <f>AND(RMDF!EA788&gt;=0, RMDF!EA788&lt;=1-SUM(RMDF!Z788,RMDF!AG788,RMDF!AN788,RMDF!AU788,RMDF!BB788,RMDF!BI788,RMDF!BP788,RMDF!BW788,RMDF!CD788,RMDF!CK788,RMDF!CR788,RMDF!CY788,RMDF!DF788,RMDF!DM788,RMDF!DT788), RMDF!EA788=ROUND(RMDF!EA788,4))</f>
        <v>1</v>
      </c>
      <c r="DY788" s="317">
        <f>RMDF!DY788</f>
        <v>0</v>
      </c>
      <c r="DZ788" s="318" t="str">
        <f>IF(DY788=0,"",_xlfn.XLOOKUP(DY788,StatePicklist!$1:$1,StatePicklist!$3:$3,"NA",0))</f>
        <v/>
      </c>
      <c r="EA788" s="297" t="str">
        <f ca="1">IF(RMDF!DZ788="", "", IF(ISNUMBER(MATCH(RMDF!DZ788, INDIRECT(DZ788), 0)), "OK", "Invalid"))</f>
        <v/>
      </c>
      <c r="EB788" s="281"/>
      <c r="EC788" s="281"/>
      <c r="ED788" s="281"/>
      <c r="EE788" s="281" t="b">
        <f>AND(RMDF!EH788&gt;=0, RMDF!EH788&lt;=1-SUM(RMDF!Z788,RMDF!AG788,RMDF!AN788,RMDF!AU788,RMDF!BB788,RMDF!BI788,RMDF!BP788,RMDF!BW788,RMDF!CD788,RMDF!CK788,RMDF!CR788,RMDF!CY788,RMDF!DF788,RMDF!DM788,RMDF!DT788,RMDF!EA788), RMDF!EH788=ROUND(RMDF!EH788,4))</f>
        <v>1</v>
      </c>
      <c r="EF788" s="317">
        <f>RMDF!EF788</f>
        <v>0</v>
      </c>
      <c r="EG788" s="318" t="str">
        <f>IF(EF788=0,"",_xlfn.XLOOKUP(EF788,StatePicklist!$1:$1,StatePicklist!$3:$3,"NA",0))</f>
        <v/>
      </c>
      <c r="EH788" s="297" t="str">
        <f ca="1">IF(RMDF!EG788="", "", IF(ISNUMBER(MATCH(RMDF!EG788, INDIRECT(EG788), 0)), "OK", "Invalid"))</f>
        <v/>
      </c>
      <c r="EI788" s="281"/>
      <c r="EJ788" s="281"/>
      <c r="EK788" s="281"/>
      <c r="EL788" s="281" t="b">
        <f>AND(RMDF!EO788&gt;=0, RMDF!EO788&lt;=1-SUM(RMDF!Z788,RMDF!AG788,RMDF!AN788,RMDF!AU788,RMDF!BB788,RMDF!BI788,RMDF!BP788,RMDF!BW788,RMDF!CD788,RMDF!CK788,RMDF!CR788,RMDF!CY788,RMDF!DF788,RMDF!DM788,RMDF!DT788,RMDF!EA788,RMDF!EH788), RMDF!EO788=ROUND(RMDF!EO788,4))</f>
        <v>1</v>
      </c>
      <c r="EM788" s="317">
        <f>RMDF!EM788</f>
        <v>0</v>
      </c>
      <c r="EN788" s="318" t="str">
        <f>IF(EM788=0,"",_xlfn.XLOOKUP(EM788,StatePicklist!$1:$1,StatePicklist!$3:$3,"NA",0))</f>
        <v/>
      </c>
      <c r="EO788" s="297" t="str">
        <f ca="1">IF(RMDF!EN788="", "", IF(ISNUMBER(MATCH(RMDF!EN788, INDIRECT(EN788), 0)), "OK", "Invalid"))</f>
        <v/>
      </c>
      <c r="EP788" s="281"/>
      <c r="EQ788" s="281"/>
      <c r="ER788" s="281"/>
      <c r="ES788" s="281" t="b">
        <f>AND(RMDF!EV788&gt;=0, RMDF!EV788&lt;=1-SUM(RMDF!Z788,RMDF!AG788,RMDF!AN788,RMDF!AU788,RMDF!BB788,RMDF!BI788,RMDF!BP788,RMDF!BW788,RMDF!CD788,RMDF!CK788,RMDF!CR788,RMDF!CY788,RMDF!DF788,RMDF!DM788,RMDF!DT788,RMDF!EA788,RMDF!EH788,RMDF!EO788), RMDF!EV788=ROUND(RMDF!EV788,4))</f>
        <v>1</v>
      </c>
      <c r="ET788" s="317">
        <f>RMDF!ET788</f>
        <v>0</v>
      </c>
      <c r="EU788" s="318" t="str">
        <f>IF(ET788=0,"",_xlfn.XLOOKUP(ET788,StatePicklist!$1:$1,StatePicklist!$3:$3,"NA",0))</f>
        <v/>
      </c>
      <c r="EV788" s="297" t="str">
        <f ca="1">IF(RMDF!EU788="", "", IF(ISNUMBER(MATCH(RMDF!EU788, INDIRECT(EU788), 0)), "OK", "Invalid"))</f>
        <v/>
      </c>
      <c r="EW788" s="281"/>
      <c r="EX788" s="281"/>
      <c r="EY788" s="281"/>
      <c r="EZ788" s="281" t="b">
        <f>AND(RMDF!FC788&gt;=0, RMDF!FC788&lt;=1-SUM(RMDF!Z788,RMDF!AG788,RMDF!AN788,RMDF!AU788,RMDF!BB788,RMDF!BI788,RMDF!BP788,RMDF!BW788,RMDF!CD788,RMDF!CK788,RMDF!CR788,RMDF!CY788,RMDF!DF788,RMDF!DM788,RMDF!DT788,RMDF!EA788,RMDF!EH788,RMDF!EO788,RMDF!EV788), RMDF!FC788=ROUND(RMDF!FC788,4))</f>
        <v>1</v>
      </c>
      <c r="FA788" s="317">
        <f>RMDF!FA788</f>
        <v>0</v>
      </c>
      <c r="FB788" s="318" t="str">
        <f>IF(FA788=0,"",_xlfn.XLOOKUP(FA788,StatePicklist!$1:$1,StatePicklist!$3:$3,"NA",0))</f>
        <v/>
      </c>
      <c r="FC788" s="297" t="str">
        <f ca="1">IF(RMDF!FB788="", "", IF(ISNUMBER(MATCH(RMDF!FB788, INDIRECT(FB788), 0)), "OK", "Invalid"))</f>
        <v/>
      </c>
    </row>
    <row r="789" spans="1:159" s="205" customFormat="1" ht="39.9" customHeight="1" x14ac:dyDescent="0.25">
      <c r="A789" s="206"/>
      <c r="B789" s="196"/>
      <c r="C789" s="197"/>
      <c r="D789" s="198"/>
      <c r="E789" s="199"/>
      <c r="F789" s="200"/>
      <c r="G789" s="201"/>
      <c r="H789" s="292"/>
      <c r="I789" s="305">
        <f>RMDF!I789</f>
        <v>0</v>
      </c>
      <c r="J789" s="305" t="str">
        <f>IF(I789=ProductCode!$B$30,"PDReclPost",IF(OR(I789=ProductCode!$C$30,I789=ProductCode!$E$30,I789=ProductCode!$G$30),"PDPreCon",IF(OR(I789=ProductCode!$D$30,I789=ProductCode!$F$30),"PDNotReclPost","")))</f>
        <v/>
      </c>
      <c r="K789" s="305" t="str">
        <f t="shared" si="42"/>
        <v/>
      </c>
      <c r="L789" s="289"/>
      <c r="M789" s="305" t="str">
        <f t="shared" si="42"/>
        <v/>
      </c>
      <c r="N789" s="289" t="b">
        <f>AND(RMDF!N789&gt;=0, RMDF!N789&lt;=1-RMDF!L789, RMDF!N789=ROUND(RMDF!N789,4))</f>
        <v>1</v>
      </c>
      <c r="O789" s="286" t="str">
        <f>IF(P789="","",IF(I789="","",IF(LEFT(I789,13)="Reclaimed pos",RawMaterialCode!$E$569,RawMaterialCode!$E$568)))</f>
        <v>Reclaimed pre-consumer mixed fibers (RM0578)</v>
      </c>
      <c r="P789" s="295">
        <f t="shared" si="43"/>
        <v>1</v>
      </c>
      <c r="Q789" s="202"/>
      <c r="R789" s="203"/>
      <c r="S789" s="204" t="str">
        <f t="shared" si="44"/>
        <v/>
      </c>
      <c r="T789" s="281"/>
      <c r="U789" s="281"/>
      <c r="V789" s="281"/>
      <c r="W789" s="281"/>
      <c r="X789" s="317">
        <f>RMDF!X789</f>
        <v>0</v>
      </c>
      <c r="Y789" s="318" t="str">
        <f>IF(X789=0,"",_xlfn.XLOOKUP(X789,StatePicklist!$1:$1,StatePicklist!$3:$3,"NA",0))</f>
        <v/>
      </c>
      <c r="Z789" s="297" t="str">
        <f ca="1">IF(RMDF!Y789="", "", IF(ISNUMBER(MATCH(RMDF!Y789, INDIRECT(Y789), 0)), "OK", "Invalid"))</f>
        <v/>
      </c>
      <c r="AA789" s="281"/>
      <c r="AB789" s="281"/>
      <c r="AC789" s="281"/>
      <c r="AD789" s="281" t="b">
        <f>AND(RMDF!AG789&gt;=0, RMDF!AG789&lt;=1-RMDF!Z789, RMDF!AG789=ROUND(RMDF!AG789,4))</f>
        <v>1</v>
      </c>
      <c r="AE789" s="317">
        <f>RMDF!AE789</f>
        <v>0</v>
      </c>
      <c r="AF789" s="318" t="str">
        <f>IF(AE789=0,"",_xlfn.XLOOKUP(AE789,StatePicklist!$1:$1,StatePicklist!$3:$3,"NA",0))</f>
        <v/>
      </c>
      <c r="AG789" s="297" t="str">
        <f ca="1">IF(RMDF!AF789="", "", IF(ISNUMBER(MATCH(RMDF!AF789, INDIRECT(AF789), 0)), "OK", "Invalid"))</f>
        <v/>
      </c>
      <c r="AH789" s="281"/>
      <c r="AI789" s="281"/>
      <c r="AJ789" s="281"/>
      <c r="AK789" s="281" t="b">
        <f>AND(RMDF!AN789&gt;=0, RMDF!AN789&lt;=1-SUM(RMDF!Z789,RMDF!AG789), RMDF!AN789=ROUND(RMDF!AN789,4))</f>
        <v>1</v>
      </c>
      <c r="AL789" s="317">
        <f>RMDF!AL789</f>
        <v>0</v>
      </c>
      <c r="AM789" s="318" t="str">
        <f>IF(AL789=0,"",_xlfn.XLOOKUP(AL789,StatePicklist!$1:$1,StatePicklist!$3:$3,"NA",0))</f>
        <v/>
      </c>
      <c r="AN789" s="297" t="str">
        <f ca="1">IF(RMDF!AM789="", "", IF(ISNUMBER(MATCH(RMDF!AM789, INDIRECT(AM789), 0)), "OK", "Invalid"))</f>
        <v/>
      </c>
      <c r="AO789" s="281"/>
      <c r="AP789" s="281"/>
      <c r="AQ789" s="281"/>
      <c r="AR789" s="281" t="b">
        <f>AND(RMDF!AU789&gt;=0, RMDF!AU789&lt;=1-SUM(RMDF!Z789,RMDF!AG789,RMDF!AN789), RMDF!AU789=ROUND(RMDF!AU789,4))</f>
        <v>1</v>
      </c>
      <c r="AS789" s="317">
        <f>RMDF!AS789</f>
        <v>0</v>
      </c>
      <c r="AT789" s="318" t="str">
        <f>IF(AS789=0,"",_xlfn.XLOOKUP(AS789,StatePicklist!$1:$1,StatePicklist!$3:$3,"NA",0))</f>
        <v/>
      </c>
      <c r="AU789" s="297" t="str">
        <f ca="1">IF(RMDF!AT789="", "", IF(ISNUMBER(MATCH(RMDF!AT789, INDIRECT(AT789), 0)), "OK", "Invalid"))</f>
        <v/>
      </c>
      <c r="AV789" s="281"/>
      <c r="AW789" s="281"/>
      <c r="AX789" s="281"/>
      <c r="AY789" s="281" t="b">
        <f>AND(RMDF!BB789&gt;=0, RMDF!BB789&lt;=1-SUM(RMDF!Z789,RMDF!AG789,RMDF!AN789,RMDF!AU789), RMDF!BB789=ROUND(RMDF!BB789,4))</f>
        <v>1</v>
      </c>
      <c r="AZ789" s="317">
        <f>RMDF!AZ789</f>
        <v>0</v>
      </c>
      <c r="BA789" s="318" t="str">
        <f>IF(AZ789=0,"",_xlfn.XLOOKUP(AZ789,StatePicklist!$1:$1,StatePicklist!$3:$3,"NA",0))</f>
        <v/>
      </c>
      <c r="BB789" s="297" t="str">
        <f ca="1">IF(RMDF!BA789="", "", IF(ISNUMBER(MATCH(RMDF!BA789, INDIRECT(BA789), 0)), "OK", "Invalid"))</f>
        <v/>
      </c>
      <c r="BC789" s="281"/>
      <c r="BD789" s="281"/>
      <c r="BE789" s="281"/>
      <c r="BF789" s="281" t="b">
        <f>AND(RMDF!BI789&gt;=0, RMDF!BI789&lt;=1-SUM(RMDF!Z789,RMDF!AG789,RMDF!AN789,RMDF!AU789,RMDF!BB789), RMDF!BI789=ROUND(RMDF!BI789,4))</f>
        <v>1</v>
      </c>
      <c r="BG789" s="317">
        <f>RMDF!BG789</f>
        <v>0</v>
      </c>
      <c r="BH789" s="318" t="str">
        <f>IF(BG789=0,"",_xlfn.XLOOKUP(BG789,StatePicklist!$1:$1,StatePicklist!$3:$3,"NA",0))</f>
        <v/>
      </c>
      <c r="BI789" s="297" t="str">
        <f ca="1">IF(RMDF!BH789="", "", IF(ISNUMBER(MATCH(RMDF!BH789, INDIRECT(BH789), 0)), "OK", "Invalid"))</f>
        <v/>
      </c>
      <c r="BJ789" s="281"/>
      <c r="BK789" s="281"/>
      <c r="BL789" s="281"/>
      <c r="BM789" s="281" t="b">
        <f>AND(RMDF!BP789&gt;=0, RMDF!BP789&lt;=1-SUM(RMDF!Z789,RMDF!AG789,RMDF!AN789,RMDF!AU789,RMDF!BB789,RMDF!BI789), RMDF!BP789=ROUND(RMDF!BP789,4))</f>
        <v>1</v>
      </c>
      <c r="BN789" s="317">
        <f>RMDF!BN789</f>
        <v>0</v>
      </c>
      <c r="BO789" s="318" t="str">
        <f>IF(BN789=0,"",_xlfn.XLOOKUP(BN789,StatePicklist!$1:$1,StatePicklist!$3:$3,"NA",0))</f>
        <v/>
      </c>
      <c r="BP789" s="297" t="str">
        <f ca="1">IF(RMDF!BO789="", "", IF(ISNUMBER(MATCH(RMDF!BO789, INDIRECT(BO789), 0)), "OK", "Invalid"))</f>
        <v/>
      </c>
      <c r="BQ789" s="281"/>
      <c r="BR789" s="281"/>
      <c r="BS789" s="281"/>
      <c r="BT789" s="281" t="b">
        <f>AND(RMDF!BW789&gt;=0, RMDF!BW789&lt;=1-SUM(RMDF!Z789,RMDF!AG789,RMDF!AN789,RMDF!AU789,RMDF!BB789,RMDF!BI789,RMDF!BP789), RMDF!BW789=ROUND(RMDF!BW789,4))</f>
        <v>1</v>
      </c>
      <c r="BU789" s="317">
        <f>RMDF!BU789</f>
        <v>0</v>
      </c>
      <c r="BV789" s="318" t="str">
        <f>IF(BU789=0,"",_xlfn.XLOOKUP(BU789,StatePicklist!$1:$1,StatePicklist!$3:$3,"NA",0))</f>
        <v/>
      </c>
      <c r="BW789" s="297" t="str">
        <f ca="1">IF(RMDF!BV789="", "", IF(ISNUMBER(MATCH(RMDF!BV789, INDIRECT(BV789), 0)), "OK", "Invalid"))</f>
        <v/>
      </c>
      <c r="BX789" s="281"/>
      <c r="BY789" s="281"/>
      <c r="BZ789" s="281"/>
      <c r="CA789" s="281" t="b">
        <f>AND(RMDF!CD789&gt;=0, RMDF!CD789&lt;=1-SUM(RMDF!Z789,RMDF!AG789,RMDF!AN789,RMDF!AU789,RMDF!BB789,RMDF!BI789,RMDF!BP789,RMDF!BW789), RMDF!CD789=ROUND(RMDF!CD789,4))</f>
        <v>1</v>
      </c>
      <c r="CB789" s="317">
        <f>RMDF!CB789</f>
        <v>0</v>
      </c>
      <c r="CC789" s="318" t="str">
        <f>IF(CB789=0,"",_xlfn.XLOOKUP(CB789,StatePicklist!$1:$1,StatePicklist!$3:$3,"NA",0))</f>
        <v/>
      </c>
      <c r="CD789" s="297" t="str">
        <f ca="1">IF(RMDF!CC789="", "", IF(ISNUMBER(MATCH(RMDF!CC789, INDIRECT(CC789), 0)), "OK", "Invalid"))</f>
        <v/>
      </c>
      <c r="CE789" s="281"/>
      <c r="CF789" s="281"/>
      <c r="CG789" s="281"/>
      <c r="CH789" s="281" t="b">
        <f>AND(RMDF!CK789&gt;=0, RMDF!CK789&lt;=1-SUM(RMDF!Z789,RMDF!AG789,RMDF!AN789,RMDF!AU789,RMDF!BB789,RMDF!BI789,RMDF!BP789,RMDF!BW789,RMDF!CD789), RMDF!CK789=ROUND(RMDF!CK789,4))</f>
        <v>1</v>
      </c>
      <c r="CI789" s="317">
        <f>RMDF!CI789</f>
        <v>0</v>
      </c>
      <c r="CJ789" s="318" t="str">
        <f>IF(CI789=0,"",_xlfn.XLOOKUP(CI789,StatePicklist!$1:$1,StatePicklist!$3:$3,"NA",0))</f>
        <v/>
      </c>
      <c r="CK789" s="297" t="str">
        <f ca="1">IF(RMDF!CJ789="", "", IF(ISNUMBER(MATCH(RMDF!CJ789, INDIRECT(CJ789), 0)), "OK", "Invalid"))</f>
        <v/>
      </c>
      <c r="CL789" s="281"/>
      <c r="CM789" s="281"/>
      <c r="CN789" s="281"/>
      <c r="CO789" s="281" t="b">
        <f>AND(RMDF!CR789&gt;=0, RMDF!CR789&lt;=1-SUM(RMDF!Z789,RMDF!AG789,RMDF!AN789,RMDF!AU789,RMDF!BB789,RMDF!BI789,RMDF!BP789,RMDF!BW789,RMDF!CD789,RMDF!CK789), RMDF!CR789=ROUND(RMDF!CR789,4))</f>
        <v>1</v>
      </c>
      <c r="CP789" s="317">
        <f>RMDF!CP789</f>
        <v>0</v>
      </c>
      <c r="CQ789" s="318" t="str">
        <f>IF(CP789=0,"",_xlfn.XLOOKUP(CP789,StatePicklist!$1:$1,StatePicklist!$3:$3,"NA",0))</f>
        <v/>
      </c>
      <c r="CR789" s="297" t="str">
        <f ca="1">IF(RMDF!CQ789="", "", IF(ISNUMBER(MATCH(RMDF!CQ789, INDIRECT(CQ789), 0)), "OK", "Invalid"))</f>
        <v/>
      </c>
      <c r="CS789" s="281"/>
      <c r="CT789" s="281"/>
      <c r="CU789" s="281"/>
      <c r="CV789" s="281" t="b">
        <f>AND(RMDF!CY789&gt;=0, RMDF!CY789&lt;=1-SUM(RMDF!Z789,RMDF!AG789,RMDF!AN789,RMDF!AU789,RMDF!BB789,RMDF!BI789,RMDF!BP789,RMDF!BW789,RMDF!CD789,RMDF!CK789,RMDF!CR789), RMDF!CY789=ROUND(RMDF!CY789,4))</f>
        <v>1</v>
      </c>
      <c r="CW789" s="317">
        <f>RMDF!CW789</f>
        <v>0</v>
      </c>
      <c r="CX789" s="318" t="str">
        <f>IF(CW789=0,"",_xlfn.XLOOKUP(CW789,StatePicklist!$1:$1,StatePicklist!$3:$3,"NA",0))</f>
        <v/>
      </c>
      <c r="CY789" s="297" t="str">
        <f ca="1">IF(RMDF!CX789="", "", IF(ISNUMBER(MATCH(RMDF!CX789, INDIRECT(CX789), 0)), "OK", "Invalid"))</f>
        <v/>
      </c>
      <c r="CZ789" s="281"/>
      <c r="DA789" s="281"/>
      <c r="DB789" s="281"/>
      <c r="DC789" s="281" t="b">
        <f>AND(RMDF!DF789&gt;=0, RMDF!DF789&lt;=1-SUM(RMDF!Z789,RMDF!AG789,RMDF!AN789,RMDF!AU789,RMDF!BB789,RMDF!BI789,RMDF!BP789,RMDF!BW789,RMDF!CD789,RMDF!CK789,RMDF!CR789,RMDF!CY789), RMDF!DF789=ROUND(RMDF!DF789,4))</f>
        <v>1</v>
      </c>
      <c r="DD789" s="317">
        <f>RMDF!DD789</f>
        <v>0</v>
      </c>
      <c r="DE789" s="318" t="str">
        <f>IF(DD789=0,"",_xlfn.XLOOKUP(DD789,StatePicklist!$1:$1,StatePicklist!$3:$3,"NA",0))</f>
        <v/>
      </c>
      <c r="DF789" s="297" t="str">
        <f ca="1">IF(RMDF!DE789="", "", IF(ISNUMBER(MATCH(RMDF!DE789, INDIRECT(DE789), 0)), "OK", "Invalid"))</f>
        <v/>
      </c>
      <c r="DG789" s="281"/>
      <c r="DH789" s="281"/>
      <c r="DI789" s="281"/>
      <c r="DJ789" s="281" t="b">
        <f>AND(RMDF!DM789&gt;=0, RMDF!DM789&lt;=1-SUM(RMDF!Z789,RMDF!AG789,RMDF!AN789,RMDF!AU789,RMDF!BB789,RMDF!BI789,RMDF!BP789,RMDF!BW789,RMDF!CD789,RMDF!CK789,RMDF!CR789,RMDF!CY789,RMDF!DF789), RMDF!DM789=ROUND(RMDF!DM789,4))</f>
        <v>1</v>
      </c>
      <c r="DK789" s="317">
        <f>RMDF!DK789</f>
        <v>0</v>
      </c>
      <c r="DL789" s="318" t="str">
        <f>IF(DK789=0,"",_xlfn.XLOOKUP(DK789,StatePicklist!$1:$1,StatePicklist!$3:$3,"NA",0))</f>
        <v/>
      </c>
      <c r="DM789" s="297" t="str">
        <f ca="1">IF(RMDF!DL789="", "", IF(ISNUMBER(MATCH(RMDF!DL789, INDIRECT(DL789), 0)), "OK", "Invalid"))</f>
        <v/>
      </c>
      <c r="DN789" s="281"/>
      <c r="DO789" s="281"/>
      <c r="DP789" s="281"/>
      <c r="DQ789" s="281" t="b">
        <f>AND(RMDF!DT789&gt;=0, RMDF!DT789&lt;=1-SUM(RMDF!Z789,RMDF!AG789,RMDF!AN789,RMDF!AU789,RMDF!BB789,RMDF!BI789,RMDF!BP789,RMDF!BW789,RMDF!CD789,RMDF!CK789,RMDF!CR789,RMDF!CY789,RMDF!DF789,RMDF!DM789), RMDF!DT789=ROUND(RMDF!DT789,4))</f>
        <v>1</v>
      </c>
      <c r="DR789" s="317">
        <f>RMDF!DR789</f>
        <v>0</v>
      </c>
      <c r="DS789" s="318" t="str">
        <f>IF(DR789=0,"",_xlfn.XLOOKUP(DR789,StatePicklist!$1:$1,StatePicklist!$3:$3,"NA",0))</f>
        <v/>
      </c>
      <c r="DT789" s="297" t="str">
        <f ca="1">IF(RMDF!DS789="", "", IF(ISNUMBER(MATCH(RMDF!DS789, INDIRECT(DS789), 0)), "OK", "Invalid"))</f>
        <v/>
      </c>
      <c r="DU789" s="281"/>
      <c r="DV789" s="281"/>
      <c r="DW789" s="281"/>
      <c r="DX789" s="281" t="b">
        <f>AND(RMDF!EA789&gt;=0, RMDF!EA789&lt;=1-SUM(RMDF!Z789,RMDF!AG789,RMDF!AN789,RMDF!AU789,RMDF!BB789,RMDF!BI789,RMDF!BP789,RMDF!BW789,RMDF!CD789,RMDF!CK789,RMDF!CR789,RMDF!CY789,RMDF!DF789,RMDF!DM789,RMDF!DT789), RMDF!EA789=ROUND(RMDF!EA789,4))</f>
        <v>1</v>
      </c>
      <c r="DY789" s="317">
        <f>RMDF!DY789</f>
        <v>0</v>
      </c>
      <c r="DZ789" s="318" t="str">
        <f>IF(DY789=0,"",_xlfn.XLOOKUP(DY789,StatePicklist!$1:$1,StatePicklist!$3:$3,"NA",0))</f>
        <v/>
      </c>
      <c r="EA789" s="297" t="str">
        <f ca="1">IF(RMDF!DZ789="", "", IF(ISNUMBER(MATCH(RMDF!DZ789, INDIRECT(DZ789), 0)), "OK", "Invalid"))</f>
        <v/>
      </c>
      <c r="EB789" s="281"/>
      <c r="EC789" s="281"/>
      <c r="ED789" s="281"/>
      <c r="EE789" s="281" t="b">
        <f>AND(RMDF!EH789&gt;=0, RMDF!EH789&lt;=1-SUM(RMDF!Z789,RMDF!AG789,RMDF!AN789,RMDF!AU789,RMDF!BB789,RMDF!BI789,RMDF!BP789,RMDF!BW789,RMDF!CD789,RMDF!CK789,RMDF!CR789,RMDF!CY789,RMDF!DF789,RMDF!DM789,RMDF!DT789,RMDF!EA789), RMDF!EH789=ROUND(RMDF!EH789,4))</f>
        <v>1</v>
      </c>
      <c r="EF789" s="317">
        <f>RMDF!EF789</f>
        <v>0</v>
      </c>
      <c r="EG789" s="318" t="str">
        <f>IF(EF789=0,"",_xlfn.XLOOKUP(EF789,StatePicklist!$1:$1,StatePicklist!$3:$3,"NA",0))</f>
        <v/>
      </c>
      <c r="EH789" s="297" t="str">
        <f ca="1">IF(RMDF!EG789="", "", IF(ISNUMBER(MATCH(RMDF!EG789, INDIRECT(EG789), 0)), "OK", "Invalid"))</f>
        <v/>
      </c>
      <c r="EI789" s="281"/>
      <c r="EJ789" s="281"/>
      <c r="EK789" s="281"/>
      <c r="EL789" s="281" t="b">
        <f>AND(RMDF!EO789&gt;=0, RMDF!EO789&lt;=1-SUM(RMDF!Z789,RMDF!AG789,RMDF!AN789,RMDF!AU789,RMDF!BB789,RMDF!BI789,RMDF!BP789,RMDF!BW789,RMDF!CD789,RMDF!CK789,RMDF!CR789,RMDF!CY789,RMDF!DF789,RMDF!DM789,RMDF!DT789,RMDF!EA789,RMDF!EH789), RMDF!EO789=ROUND(RMDF!EO789,4))</f>
        <v>1</v>
      </c>
      <c r="EM789" s="317">
        <f>RMDF!EM789</f>
        <v>0</v>
      </c>
      <c r="EN789" s="318" t="str">
        <f>IF(EM789=0,"",_xlfn.XLOOKUP(EM789,StatePicklist!$1:$1,StatePicklist!$3:$3,"NA",0))</f>
        <v/>
      </c>
      <c r="EO789" s="297" t="str">
        <f ca="1">IF(RMDF!EN789="", "", IF(ISNUMBER(MATCH(RMDF!EN789, INDIRECT(EN789), 0)), "OK", "Invalid"))</f>
        <v/>
      </c>
      <c r="EP789" s="281"/>
      <c r="EQ789" s="281"/>
      <c r="ER789" s="281"/>
      <c r="ES789" s="281" t="b">
        <f>AND(RMDF!EV789&gt;=0, RMDF!EV789&lt;=1-SUM(RMDF!Z789,RMDF!AG789,RMDF!AN789,RMDF!AU789,RMDF!BB789,RMDF!BI789,RMDF!BP789,RMDF!BW789,RMDF!CD789,RMDF!CK789,RMDF!CR789,RMDF!CY789,RMDF!DF789,RMDF!DM789,RMDF!DT789,RMDF!EA789,RMDF!EH789,RMDF!EO789), RMDF!EV789=ROUND(RMDF!EV789,4))</f>
        <v>1</v>
      </c>
      <c r="ET789" s="317">
        <f>RMDF!ET789</f>
        <v>0</v>
      </c>
      <c r="EU789" s="318" t="str">
        <f>IF(ET789=0,"",_xlfn.XLOOKUP(ET789,StatePicklist!$1:$1,StatePicklist!$3:$3,"NA",0))</f>
        <v/>
      </c>
      <c r="EV789" s="297" t="str">
        <f ca="1">IF(RMDF!EU789="", "", IF(ISNUMBER(MATCH(RMDF!EU789, INDIRECT(EU789), 0)), "OK", "Invalid"))</f>
        <v/>
      </c>
      <c r="EW789" s="281"/>
      <c r="EX789" s="281"/>
      <c r="EY789" s="281"/>
      <c r="EZ789" s="281" t="b">
        <f>AND(RMDF!FC789&gt;=0, RMDF!FC789&lt;=1-SUM(RMDF!Z789,RMDF!AG789,RMDF!AN789,RMDF!AU789,RMDF!BB789,RMDF!BI789,RMDF!BP789,RMDF!BW789,RMDF!CD789,RMDF!CK789,RMDF!CR789,RMDF!CY789,RMDF!DF789,RMDF!DM789,RMDF!DT789,RMDF!EA789,RMDF!EH789,RMDF!EO789,RMDF!EV789), RMDF!FC789=ROUND(RMDF!FC789,4))</f>
        <v>1</v>
      </c>
      <c r="FA789" s="317">
        <f>RMDF!FA789</f>
        <v>0</v>
      </c>
      <c r="FB789" s="318" t="str">
        <f>IF(FA789=0,"",_xlfn.XLOOKUP(FA789,StatePicklist!$1:$1,StatePicklist!$3:$3,"NA",0))</f>
        <v/>
      </c>
      <c r="FC789" s="297" t="str">
        <f ca="1">IF(RMDF!FB789="", "", IF(ISNUMBER(MATCH(RMDF!FB789, INDIRECT(FB789), 0)), "OK", "Invalid"))</f>
        <v/>
      </c>
    </row>
    <row r="790" spans="1:159" s="205" customFormat="1" ht="39.9" customHeight="1" x14ac:dyDescent="0.25">
      <c r="A790" s="206"/>
      <c r="B790" s="196"/>
      <c r="C790" s="197"/>
      <c r="D790" s="198"/>
      <c r="E790" s="199"/>
      <c r="F790" s="200"/>
      <c r="G790" s="201"/>
      <c r="H790" s="292"/>
      <c r="I790" s="305">
        <f>RMDF!I790</f>
        <v>0</v>
      </c>
      <c r="J790" s="305" t="str">
        <f>IF(I790=ProductCode!$B$30,"PDReclPost",IF(OR(I790=ProductCode!$C$30,I790=ProductCode!$E$30,I790=ProductCode!$G$30),"PDPreCon",IF(OR(I790=ProductCode!$D$30,I790=ProductCode!$F$30),"PDNotReclPost","")))</f>
        <v/>
      </c>
      <c r="K790" s="305" t="str">
        <f t="shared" si="42"/>
        <v/>
      </c>
      <c r="L790" s="289"/>
      <c r="M790" s="305" t="str">
        <f t="shared" si="42"/>
        <v/>
      </c>
      <c r="N790" s="289" t="b">
        <f>AND(RMDF!N790&gt;=0, RMDF!N790&lt;=1-RMDF!L790, RMDF!N790=ROUND(RMDF!N790,4))</f>
        <v>1</v>
      </c>
      <c r="O790" s="286" t="str">
        <f>IF(P790="","",IF(I790="","",IF(LEFT(I790,13)="Reclaimed pos",RawMaterialCode!$E$569,RawMaterialCode!$E$568)))</f>
        <v>Reclaimed pre-consumer mixed fibers (RM0578)</v>
      </c>
      <c r="P790" s="295">
        <f t="shared" si="43"/>
        <v>1</v>
      </c>
      <c r="Q790" s="202"/>
      <c r="R790" s="203"/>
      <c r="S790" s="204" t="str">
        <f t="shared" si="44"/>
        <v/>
      </c>
      <c r="T790" s="281"/>
      <c r="U790" s="281"/>
      <c r="V790" s="281"/>
      <c r="W790" s="281"/>
      <c r="X790" s="317">
        <f>RMDF!X790</f>
        <v>0</v>
      </c>
      <c r="Y790" s="318" t="str">
        <f>IF(X790=0,"",_xlfn.XLOOKUP(X790,StatePicklist!$1:$1,StatePicklist!$3:$3,"NA",0))</f>
        <v/>
      </c>
      <c r="Z790" s="297" t="str">
        <f ca="1">IF(RMDF!Y790="", "", IF(ISNUMBER(MATCH(RMDF!Y790, INDIRECT(Y790), 0)), "OK", "Invalid"))</f>
        <v/>
      </c>
      <c r="AA790" s="281"/>
      <c r="AB790" s="281"/>
      <c r="AC790" s="281"/>
      <c r="AD790" s="281" t="b">
        <f>AND(RMDF!AG790&gt;=0, RMDF!AG790&lt;=1-RMDF!Z790, RMDF!AG790=ROUND(RMDF!AG790,4))</f>
        <v>1</v>
      </c>
      <c r="AE790" s="317">
        <f>RMDF!AE790</f>
        <v>0</v>
      </c>
      <c r="AF790" s="318" t="str">
        <f>IF(AE790=0,"",_xlfn.XLOOKUP(AE790,StatePicklist!$1:$1,StatePicklist!$3:$3,"NA",0))</f>
        <v/>
      </c>
      <c r="AG790" s="297" t="str">
        <f ca="1">IF(RMDF!AF790="", "", IF(ISNUMBER(MATCH(RMDF!AF790, INDIRECT(AF790), 0)), "OK", "Invalid"))</f>
        <v/>
      </c>
      <c r="AH790" s="281"/>
      <c r="AI790" s="281"/>
      <c r="AJ790" s="281"/>
      <c r="AK790" s="281" t="b">
        <f>AND(RMDF!AN790&gt;=0, RMDF!AN790&lt;=1-SUM(RMDF!Z790,RMDF!AG790), RMDF!AN790=ROUND(RMDF!AN790,4))</f>
        <v>1</v>
      </c>
      <c r="AL790" s="317">
        <f>RMDF!AL790</f>
        <v>0</v>
      </c>
      <c r="AM790" s="318" t="str">
        <f>IF(AL790=0,"",_xlfn.XLOOKUP(AL790,StatePicklist!$1:$1,StatePicklist!$3:$3,"NA",0))</f>
        <v/>
      </c>
      <c r="AN790" s="297" t="str">
        <f ca="1">IF(RMDF!AM790="", "", IF(ISNUMBER(MATCH(RMDF!AM790, INDIRECT(AM790), 0)), "OK", "Invalid"))</f>
        <v/>
      </c>
      <c r="AO790" s="281"/>
      <c r="AP790" s="281"/>
      <c r="AQ790" s="281"/>
      <c r="AR790" s="281" t="b">
        <f>AND(RMDF!AU790&gt;=0, RMDF!AU790&lt;=1-SUM(RMDF!Z790,RMDF!AG790,RMDF!AN790), RMDF!AU790=ROUND(RMDF!AU790,4))</f>
        <v>1</v>
      </c>
      <c r="AS790" s="317">
        <f>RMDF!AS790</f>
        <v>0</v>
      </c>
      <c r="AT790" s="318" t="str">
        <f>IF(AS790=0,"",_xlfn.XLOOKUP(AS790,StatePicklist!$1:$1,StatePicklist!$3:$3,"NA",0))</f>
        <v/>
      </c>
      <c r="AU790" s="297" t="str">
        <f ca="1">IF(RMDF!AT790="", "", IF(ISNUMBER(MATCH(RMDF!AT790, INDIRECT(AT790), 0)), "OK", "Invalid"))</f>
        <v/>
      </c>
      <c r="AV790" s="281"/>
      <c r="AW790" s="281"/>
      <c r="AX790" s="281"/>
      <c r="AY790" s="281" t="b">
        <f>AND(RMDF!BB790&gt;=0, RMDF!BB790&lt;=1-SUM(RMDF!Z790,RMDF!AG790,RMDF!AN790,RMDF!AU790), RMDF!BB790=ROUND(RMDF!BB790,4))</f>
        <v>1</v>
      </c>
      <c r="AZ790" s="317">
        <f>RMDF!AZ790</f>
        <v>0</v>
      </c>
      <c r="BA790" s="318" t="str">
        <f>IF(AZ790=0,"",_xlfn.XLOOKUP(AZ790,StatePicklist!$1:$1,StatePicklist!$3:$3,"NA",0))</f>
        <v/>
      </c>
      <c r="BB790" s="297" t="str">
        <f ca="1">IF(RMDF!BA790="", "", IF(ISNUMBER(MATCH(RMDF!BA790, INDIRECT(BA790), 0)), "OK", "Invalid"))</f>
        <v/>
      </c>
      <c r="BC790" s="281"/>
      <c r="BD790" s="281"/>
      <c r="BE790" s="281"/>
      <c r="BF790" s="281" t="b">
        <f>AND(RMDF!BI790&gt;=0, RMDF!BI790&lt;=1-SUM(RMDF!Z790,RMDF!AG790,RMDF!AN790,RMDF!AU790,RMDF!BB790), RMDF!BI790=ROUND(RMDF!BI790,4))</f>
        <v>1</v>
      </c>
      <c r="BG790" s="317">
        <f>RMDF!BG790</f>
        <v>0</v>
      </c>
      <c r="BH790" s="318" t="str">
        <f>IF(BG790=0,"",_xlfn.XLOOKUP(BG790,StatePicklist!$1:$1,StatePicklist!$3:$3,"NA",0))</f>
        <v/>
      </c>
      <c r="BI790" s="297" t="str">
        <f ca="1">IF(RMDF!BH790="", "", IF(ISNUMBER(MATCH(RMDF!BH790, INDIRECT(BH790), 0)), "OK", "Invalid"))</f>
        <v/>
      </c>
      <c r="BJ790" s="281"/>
      <c r="BK790" s="281"/>
      <c r="BL790" s="281"/>
      <c r="BM790" s="281" t="b">
        <f>AND(RMDF!BP790&gt;=0, RMDF!BP790&lt;=1-SUM(RMDF!Z790,RMDF!AG790,RMDF!AN790,RMDF!AU790,RMDF!BB790,RMDF!BI790), RMDF!BP790=ROUND(RMDF!BP790,4))</f>
        <v>1</v>
      </c>
      <c r="BN790" s="317">
        <f>RMDF!BN790</f>
        <v>0</v>
      </c>
      <c r="BO790" s="318" t="str">
        <f>IF(BN790=0,"",_xlfn.XLOOKUP(BN790,StatePicklist!$1:$1,StatePicklist!$3:$3,"NA",0))</f>
        <v/>
      </c>
      <c r="BP790" s="297" t="str">
        <f ca="1">IF(RMDF!BO790="", "", IF(ISNUMBER(MATCH(RMDF!BO790, INDIRECT(BO790), 0)), "OK", "Invalid"))</f>
        <v/>
      </c>
      <c r="BQ790" s="281"/>
      <c r="BR790" s="281"/>
      <c r="BS790" s="281"/>
      <c r="BT790" s="281" t="b">
        <f>AND(RMDF!BW790&gt;=0, RMDF!BW790&lt;=1-SUM(RMDF!Z790,RMDF!AG790,RMDF!AN790,RMDF!AU790,RMDF!BB790,RMDF!BI790,RMDF!BP790), RMDF!BW790=ROUND(RMDF!BW790,4))</f>
        <v>1</v>
      </c>
      <c r="BU790" s="317">
        <f>RMDF!BU790</f>
        <v>0</v>
      </c>
      <c r="BV790" s="318" t="str">
        <f>IF(BU790=0,"",_xlfn.XLOOKUP(BU790,StatePicklist!$1:$1,StatePicklist!$3:$3,"NA",0))</f>
        <v/>
      </c>
      <c r="BW790" s="297" t="str">
        <f ca="1">IF(RMDF!BV790="", "", IF(ISNUMBER(MATCH(RMDF!BV790, INDIRECT(BV790), 0)), "OK", "Invalid"))</f>
        <v/>
      </c>
      <c r="BX790" s="281"/>
      <c r="BY790" s="281"/>
      <c r="BZ790" s="281"/>
      <c r="CA790" s="281" t="b">
        <f>AND(RMDF!CD790&gt;=0, RMDF!CD790&lt;=1-SUM(RMDF!Z790,RMDF!AG790,RMDF!AN790,RMDF!AU790,RMDF!BB790,RMDF!BI790,RMDF!BP790,RMDF!BW790), RMDF!CD790=ROUND(RMDF!CD790,4))</f>
        <v>1</v>
      </c>
      <c r="CB790" s="317">
        <f>RMDF!CB790</f>
        <v>0</v>
      </c>
      <c r="CC790" s="318" t="str">
        <f>IF(CB790=0,"",_xlfn.XLOOKUP(CB790,StatePicklist!$1:$1,StatePicklist!$3:$3,"NA",0))</f>
        <v/>
      </c>
      <c r="CD790" s="297" t="str">
        <f ca="1">IF(RMDF!CC790="", "", IF(ISNUMBER(MATCH(RMDF!CC790, INDIRECT(CC790), 0)), "OK", "Invalid"))</f>
        <v/>
      </c>
      <c r="CE790" s="281"/>
      <c r="CF790" s="281"/>
      <c r="CG790" s="281"/>
      <c r="CH790" s="281" t="b">
        <f>AND(RMDF!CK790&gt;=0, RMDF!CK790&lt;=1-SUM(RMDF!Z790,RMDF!AG790,RMDF!AN790,RMDF!AU790,RMDF!BB790,RMDF!BI790,RMDF!BP790,RMDF!BW790,RMDF!CD790), RMDF!CK790=ROUND(RMDF!CK790,4))</f>
        <v>1</v>
      </c>
      <c r="CI790" s="317">
        <f>RMDF!CI790</f>
        <v>0</v>
      </c>
      <c r="CJ790" s="318" t="str">
        <f>IF(CI790=0,"",_xlfn.XLOOKUP(CI790,StatePicklist!$1:$1,StatePicklist!$3:$3,"NA",0))</f>
        <v/>
      </c>
      <c r="CK790" s="297" t="str">
        <f ca="1">IF(RMDF!CJ790="", "", IF(ISNUMBER(MATCH(RMDF!CJ790, INDIRECT(CJ790), 0)), "OK", "Invalid"))</f>
        <v/>
      </c>
      <c r="CL790" s="281"/>
      <c r="CM790" s="281"/>
      <c r="CN790" s="281"/>
      <c r="CO790" s="281" t="b">
        <f>AND(RMDF!CR790&gt;=0, RMDF!CR790&lt;=1-SUM(RMDF!Z790,RMDF!AG790,RMDF!AN790,RMDF!AU790,RMDF!BB790,RMDF!BI790,RMDF!BP790,RMDF!BW790,RMDF!CD790,RMDF!CK790), RMDF!CR790=ROUND(RMDF!CR790,4))</f>
        <v>1</v>
      </c>
      <c r="CP790" s="317">
        <f>RMDF!CP790</f>
        <v>0</v>
      </c>
      <c r="CQ790" s="318" t="str">
        <f>IF(CP790=0,"",_xlfn.XLOOKUP(CP790,StatePicklist!$1:$1,StatePicklist!$3:$3,"NA",0))</f>
        <v/>
      </c>
      <c r="CR790" s="297" t="str">
        <f ca="1">IF(RMDF!CQ790="", "", IF(ISNUMBER(MATCH(RMDF!CQ790, INDIRECT(CQ790), 0)), "OK", "Invalid"))</f>
        <v/>
      </c>
      <c r="CS790" s="281"/>
      <c r="CT790" s="281"/>
      <c r="CU790" s="281"/>
      <c r="CV790" s="281" t="b">
        <f>AND(RMDF!CY790&gt;=0, RMDF!CY790&lt;=1-SUM(RMDF!Z790,RMDF!AG790,RMDF!AN790,RMDF!AU790,RMDF!BB790,RMDF!BI790,RMDF!BP790,RMDF!BW790,RMDF!CD790,RMDF!CK790,RMDF!CR790), RMDF!CY790=ROUND(RMDF!CY790,4))</f>
        <v>1</v>
      </c>
      <c r="CW790" s="317">
        <f>RMDF!CW790</f>
        <v>0</v>
      </c>
      <c r="CX790" s="318" t="str">
        <f>IF(CW790=0,"",_xlfn.XLOOKUP(CW790,StatePicklist!$1:$1,StatePicklist!$3:$3,"NA",0))</f>
        <v/>
      </c>
      <c r="CY790" s="297" t="str">
        <f ca="1">IF(RMDF!CX790="", "", IF(ISNUMBER(MATCH(RMDF!CX790, INDIRECT(CX790), 0)), "OK", "Invalid"))</f>
        <v/>
      </c>
      <c r="CZ790" s="281"/>
      <c r="DA790" s="281"/>
      <c r="DB790" s="281"/>
      <c r="DC790" s="281" t="b">
        <f>AND(RMDF!DF790&gt;=0, RMDF!DF790&lt;=1-SUM(RMDF!Z790,RMDF!AG790,RMDF!AN790,RMDF!AU790,RMDF!BB790,RMDF!BI790,RMDF!BP790,RMDF!BW790,RMDF!CD790,RMDF!CK790,RMDF!CR790,RMDF!CY790), RMDF!DF790=ROUND(RMDF!DF790,4))</f>
        <v>1</v>
      </c>
      <c r="DD790" s="317">
        <f>RMDF!DD790</f>
        <v>0</v>
      </c>
      <c r="DE790" s="318" t="str">
        <f>IF(DD790=0,"",_xlfn.XLOOKUP(DD790,StatePicklist!$1:$1,StatePicklist!$3:$3,"NA",0))</f>
        <v/>
      </c>
      <c r="DF790" s="297" t="str">
        <f ca="1">IF(RMDF!DE790="", "", IF(ISNUMBER(MATCH(RMDF!DE790, INDIRECT(DE790), 0)), "OK", "Invalid"))</f>
        <v/>
      </c>
      <c r="DG790" s="281"/>
      <c r="DH790" s="281"/>
      <c r="DI790" s="281"/>
      <c r="DJ790" s="281" t="b">
        <f>AND(RMDF!DM790&gt;=0, RMDF!DM790&lt;=1-SUM(RMDF!Z790,RMDF!AG790,RMDF!AN790,RMDF!AU790,RMDF!BB790,RMDF!BI790,RMDF!BP790,RMDF!BW790,RMDF!CD790,RMDF!CK790,RMDF!CR790,RMDF!CY790,RMDF!DF790), RMDF!DM790=ROUND(RMDF!DM790,4))</f>
        <v>1</v>
      </c>
      <c r="DK790" s="317">
        <f>RMDF!DK790</f>
        <v>0</v>
      </c>
      <c r="DL790" s="318" t="str">
        <f>IF(DK790=0,"",_xlfn.XLOOKUP(DK790,StatePicklist!$1:$1,StatePicklist!$3:$3,"NA",0))</f>
        <v/>
      </c>
      <c r="DM790" s="297" t="str">
        <f ca="1">IF(RMDF!DL790="", "", IF(ISNUMBER(MATCH(RMDF!DL790, INDIRECT(DL790), 0)), "OK", "Invalid"))</f>
        <v/>
      </c>
      <c r="DN790" s="281"/>
      <c r="DO790" s="281"/>
      <c r="DP790" s="281"/>
      <c r="DQ790" s="281" t="b">
        <f>AND(RMDF!DT790&gt;=0, RMDF!DT790&lt;=1-SUM(RMDF!Z790,RMDF!AG790,RMDF!AN790,RMDF!AU790,RMDF!BB790,RMDF!BI790,RMDF!BP790,RMDF!BW790,RMDF!CD790,RMDF!CK790,RMDF!CR790,RMDF!CY790,RMDF!DF790,RMDF!DM790), RMDF!DT790=ROUND(RMDF!DT790,4))</f>
        <v>1</v>
      </c>
      <c r="DR790" s="317">
        <f>RMDF!DR790</f>
        <v>0</v>
      </c>
      <c r="DS790" s="318" t="str">
        <f>IF(DR790=0,"",_xlfn.XLOOKUP(DR790,StatePicklist!$1:$1,StatePicklist!$3:$3,"NA",0))</f>
        <v/>
      </c>
      <c r="DT790" s="297" t="str">
        <f ca="1">IF(RMDF!DS790="", "", IF(ISNUMBER(MATCH(RMDF!DS790, INDIRECT(DS790), 0)), "OK", "Invalid"))</f>
        <v/>
      </c>
      <c r="DU790" s="281"/>
      <c r="DV790" s="281"/>
      <c r="DW790" s="281"/>
      <c r="DX790" s="281" t="b">
        <f>AND(RMDF!EA790&gt;=0, RMDF!EA790&lt;=1-SUM(RMDF!Z790,RMDF!AG790,RMDF!AN790,RMDF!AU790,RMDF!BB790,RMDF!BI790,RMDF!BP790,RMDF!BW790,RMDF!CD790,RMDF!CK790,RMDF!CR790,RMDF!CY790,RMDF!DF790,RMDF!DM790,RMDF!DT790), RMDF!EA790=ROUND(RMDF!EA790,4))</f>
        <v>1</v>
      </c>
      <c r="DY790" s="317">
        <f>RMDF!DY790</f>
        <v>0</v>
      </c>
      <c r="DZ790" s="318" t="str">
        <f>IF(DY790=0,"",_xlfn.XLOOKUP(DY790,StatePicklist!$1:$1,StatePicklist!$3:$3,"NA",0))</f>
        <v/>
      </c>
      <c r="EA790" s="297" t="str">
        <f ca="1">IF(RMDF!DZ790="", "", IF(ISNUMBER(MATCH(RMDF!DZ790, INDIRECT(DZ790), 0)), "OK", "Invalid"))</f>
        <v/>
      </c>
      <c r="EB790" s="281"/>
      <c r="EC790" s="281"/>
      <c r="ED790" s="281"/>
      <c r="EE790" s="281" t="b">
        <f>AND(RMDF!EH790&gt;=0, RMDF!EH790&lt;=1-SUM(RMDF!Z790,RMDF!AG790,RMDF!AN790,RMDF!AU790,RMDF!BB790,RMDF!BI790,RMDF!BP790,RMDF!BW790,RMDF!CD790,RMDF!CK790,RMDF!CR790,RMDF!CY790,RMDF!DF790,RMDF!DM790,RMDF!DT790,RMDF!EA790), RMDF!EH790=ROUND(RMDF!EH790,4))</f>
        <v>1</v>
      </c>
      <c r="EF790" s="317">
        <f>RMDF!EF790</f>
        <v>0</v>
      </c>
      <c r="EG790" s="318" t="str">
        <f>IF(EF790=0,"",_xlfn.XLOOKUP(EF790,StatePicklist!$1:$1,StatePicklist!$3:$3,"NA",0))</f>
        <v/>
      </c>
      <c r="EH790" s="297" t="str">
        <f ca="1">IF(RMDF!EG790="", "", IF(ISNUMBER(MATCH(RMDF!EG790, INDIRECT(EG790), 0)), "OK", "Invalid"))</f>
        <v/>
      </c>
      <c r="EI790" s="281"/>
      <c r="EJ790" s="281"/>
      <c r="EK790" s="281"/>
      <c r="EL790" s="281" t="b">
        <f>AND(RMDF!EO790&gt;=0, RMDF!EO790&lt;=1-SUM(RMDF!Z790,RMDF!AG790,RMDF!AN790,RMDF!AU790,RMDF!BB790,RMDF!BI790,RMDF!BP790,RMDF!BW790,RMDF!CD790,RMDF!CK790,RMDF!CR790,RMDF!CY790,RMDF!DF790,RMDF!DM790,RMDF!DT790,RMDF!EA790,RMDF!EH790), RMDF!EO790=ROUND(RMDF!EO790,4))</f>
        <v>1</v>
      </c>
      <c r="EM790" s="317">
        <f>RMDF!EM790</f>
        <v>0</v>
      </c>
      <c r="EN790" s="318" t="str">
        <f>IF(EM790=0,"",_xlfn.XLOOKUP(EM790,StatePicklist!$1:$1,StatePicklist!$3:$3,"NA",0))</f>
        <v/>
      </c>
      <c r="EO790" s="297" t="str">
        <f ca="1">IF(RMDF!EN790="", "", IF(ISNUMBER(MATCH(RMDF!EN790, INDIRECT(EN790), 0)), "OK", "Invalid"))</f>
        <v/>
      </c>
      <c r="EP790" s="281"/>
      <c r="EQ790" s="281"/>
      <c r="ER790" s="281"/>
      <c r="ES790" s="281" t="b">
        <f>AND(RMDF!EV790&gt;=0, RMDF!EV790&lt;=1-SUM(RMDF!Z790,RMDF!AG790,RMDF!AN790,RMDF!AU790,RMDF!BB790,RMDF!BI790,RMDF!BP790,RMDF!BW790,RMDF!CD790,RMDF!CK790,RMDF!CR790,RMDF!CY790,RMDF!DF790,RMDF!DM790,RMDF!DT790,RMDF!EA790,RMDF!EH790,RMDF!EO790), RMDF!EV790=ROUND(RMDF!EV790,4))</f>
        <v>1</v>
      </c>
      <c r="ET790" s="317">
        <f>RMDF!ET790</f>
        <v>0</v>
      </c>
      <c r="EU790" s="318" t="str">
        <f>IF(ET790=0,"",_xlfn.XLOOKUP(ET790,StatePicklist!$1:$1,StatePicklist!$3:$3,"NA",0))</f>
        <v/>
      </c>
      <c r="EV790" s="297" t="str">
        <f ca="1">IF(RMDF!EU790="", "", IF(ISNUMBER(MATCH(RMDF!EU790, INDIRECT(EU790), 0)), "OK", "Invalid"))</f>
        <v/>
      </c>
      <c r="EW790" s="281"/>
      <c r="EX790" s="281"/>
      <c r="EY790" s="281"/>
      <c r="EZ790" s="281" t="b">
        <f>AND(RMDF!FC790&gt;=0, RMDF!FC790&lt;=1-SUM(RMDF!Z790,RMDF!AG790,RMDF!AN790,RMDF!AU790,RMDF!BB790,RMDF!BI790,RMDF!BP790,RMDF!BW790,RMDF!CD790,RMDF!CK790,RMDF!CR790,RMDF!CY790,RMDF!DF790,RMDF!DM790,RMDF!DT790,RMDF!EA790,RMDF!EH790,RMDF!EO790,RMDF!EV790), RMDF!FC790=ROUND(RMDF!FC790,4))</f>
        <v>1</v>
      </c>
      <c r="FA790" s="317">
        <f>RMDF!FA790</f>
        <v>0</v>
      </c>
      <c r="FB790" s="318" t="str">
        <f>IF(FA790=0,"",_xlfn.XLOOKUP(FA790,StatePicklist!$1:$1,StatePicklist!$3:$3,"NA",0))</f>
        <v/>
      </c>
      <c r="FC790" s="297" t="str">
        <f ca="1">IF(RMDF!FB790="", "", IF(ISNUMBER(MATCH(RMDF!FB790, INDIRECT(FB790), 0)), "OK", "Invalid"))</f>
        <v/>
      </c>
    </row>
    <row r="791" spans="1:159" s="205" customFormat="1" ht="39.9" customHeight="1" x14ac:dyDescent="0.25">
      <c r="A791" s="206"/>
      <c r="B791" s="196"/>
      <c r="C791" s="197"/>
      <c r="D791" s="198"/>
      <c r="E791" s="199"/>
      <c r="F791" s="200"/>
      <c r="G791" s="201"/>
      <c r="H791" s="292"/>
      <c r="I791" s="305">
        <f>RMDF!I791</f>
        <v>0</v>
      </c>
      <c r="J791" s="305" t="str">
        <f>IF(I791=ProductCode!$B$30,"PDReclPost",IF(OR(I791=ProductCode!$C$30,I791=ProductCode!$E$30,I791=ProductCode!$G$30),"PDPreCon",IF(OR(I791=ProductCode!$D$30,I791=ProductCode!$F$30),"PDNotReclPost","")))</f>
        <v/>
      </c>
      <c r="K791" s="305" t="str">
        <f t="shared" si="42"/>
        <v/>
      </c>
      <c r="L791" s="289"/>
      <c r="M791" s="305" t="str">
        <f t="shared" si="42"/>
        <v/>
      </c>
      <c r="N791" s="289" t="b">
        <f>AND(RMDF!N791&gt;=0, RMDF!N791&lt;=1-RMDF!L791, RMDF!N791=ROUND(RMDF!N791,4))</f>
        <v>1</v>
      </c>
      <c r="O791" s="286" t="str">
        <f>IF(P791="","",IF(I791="","",IF(LEFT(I791,13)="Reclaimed pos",RawMaterialCode!$E$569,RawMaterialCode!$E$568)))</f>
        <v>Reclaimed pre-consumer mixed fibers (RM0578)</v>
      </c>
      <c r="P791" s="295">
        <f t="shared" si="43"/>
        <v>1</v>
      </c>
      <c r="Q791" s="202"/>
      <c r="R791" s="203"/>
      <c r="S791" s="204" t="str">
        <f t="shared" si="44"/>
        <v/>
      </c>
      <c r="T791" s="281"/>
      <c r="U791" s="281"/>
      <c r="V791" s="281"/>
      <c r="W791" s="281"/>
      <c r="X791" s="317">
        <f>RMDF!X791</f>
        <v>0</v>
      </c>
      <c r="Y791" s="318" t="str">
        <f>IF(X791=0,"",_xlfn.XLOOKUP(X791,StatePicklist!$1:$1,StatePicklist!$3:$3,"NA",0))</f>
        <v/>
      </c>
      <c r="Z791" s="297" t="str">
        <f ca="1">IF(RMDF!Y791="", "", IF(ISNUMBER(MATCH(RMDF!Y791, INDIRECT(Y791), 0)), "OK", "Invalid"))</f>
        <v/>
      </c>
      <c r="AA791" s="281"/>
      <c r="AB791" s="281"/>
      <c r="AC791" s="281"/>
      <c r="AD791" s="281" t="b">
        <f>AND(RMDF!AG791&gt;=0, RMDF!AG791&lt;=1-RMDF!Z791, RMDF!AG791=ROUND(RMDF!AG791,4))</f>
        <v>1</v>
      </c>
      <c r="AE791" s="317">
        <f>RMDF!AE791</f>
        <v>0</v>
      </c>
      <c r="AF791" s="318" t="str">
        <f>IF(AE791=0,"",_xlfn.XLOOKUP(AE791,StatePicklist!$1:$1,StatePicklist!$3:$3,"NA",0))</f>
        <v/>
      </c>
      <c r="AG791" s="297" t="str">
        <f ca="1">IF(RMDF!AF791="", "", IF(ISNUMBER(MATCH(RMDF!AF791, INDIRECT(AF791), 0)), "OK", "Invalid"))</f>
        <v/>
      </c>
      <c r="AH791" s="281"/>
      <c r="AI791" s="281"/>
      <c r="AJ791" s="281"/>
      <c r="AK791" s="281" t="b">
        <f>AND(RMDF!AN791&gt;=0, RMDF!AN791&lt;=1-SUM(RMDF!Z791,RMDF!AG791), RMDF!AN791=ROUND(RMDF!AN791,4))</f>
        <v>1</v>
      </c>
      <c r="AL791" s="317">
        <f>RMDF!AL791</f>
        <v>0</v>
      </c>
      <c r="AM791" s="318" t="str">
        <f>IF(AL791=0,"",_xlfn.XLOOKUP(AL791,StatePicklist!$1:$1,StatePicklist!$3:$3,"NA",0))</f>
        <v/>
      </c>
      <c r="AN791" s="297" t="str">
        <f ca="1">IF(RMDF!AM791="", "", IF(ISNUMBER(MATCH(RMDF!AM791, INDIRECT(AM791), 0)), "OK", "Invalid"))</f>
        <v/>
      </c>
      <c r="AO791" s="281"/>
      <c r="AP791" s="281"/>
      <c r="AQ791" s="281"/>
      <c r="AR791" s="281" t="b">
        <f>AND(RMDF!AU791&gt;=0, RMDF!AU791&lt;=1-SUM(RMDF!Z791,RMDF!AG791,RMDF!AN791), RMDF!AU791=ROUND(RMDF!AU791,4))</f>
        <v>1</v>
      </c>
      <c r="AS791" s="317">
        <f>RMDF!AS791</f>
        <v>0</v>
      </c>
      <c r="AT791" s="318" t="str">
        <f>IF(AS791=0,"",_xlfn.XLOOKUP(AS791,StatePicklist!$1:$1,StatePicklist!$3:$3,"NA",0))</f>
        <v/>
      </c>
      <c r="AU791" s="297" t="str">
        <f ca="1">IF(RMDF!AT791="", "", IF(ISNUMBER(MATCH(RMDF!AT791, INDIRECT(AT791), 0)), "OK", "Invalid"))</f>
        <v/>
      </c>
      <c r="AV791" s="281"/>
      <c r="AW791" s="281"/>
      <c r="AX791" s="281"/>
      <c r="AY791" s="281" t="b">
        <f>AND(RMDF!BB791&gt;=0, RMDF!BB791&lt;=1-SUM(RMDF!Z791,RMDF!AG791,RMDF!AN791,RMDF!AU791), RMDF!BB791=ROUND(RMDF!BB791,4))</f>
        <v>1</v>
      </c>
      <c r="AZ791" s="317">
        <f>RMDF!AZ791</f>
        <v>0</v>
      </c>
      <c r="BA791" s="318" t="str">
        <f>IF(AZ791=0,"",_xlfn.XLOOKUP(AZ791,StatePicklist!$1:$1,StatePicklist!$3:$3,"NA",0))</f>
        <v/>
      </c>
      <c r="BB791" s="297" t="str">
        <f ca="1">IF(RMDF!BA791="", "", IF(ISNUMBER(MATCH(RMDF!BA791, INDIRECT(BA791), 0)), "OK", "Invalid"))</f>
        <v/>
      </c>
      <c r="BC791" s="281"/>
      <c r="BD791" s="281"/>
      <c r="BE791" s="281"/>
      <c r="BF791" s="281" t="b">
        <f>AND(RMDF!BI791&gt;=0, RMDF!BI791&lt;=1-SUM(RMDF!Z791,RMDF!AG791,RMDF!AN791,RMDF!AU791,RMDF!BB791), RMDF!BI791=ROUND(RMDF!BI791,4))</f>
        <v>1</v>
      </c>
      <c r="BG791" s="317">
        <f>RMDF!BG791</f>
        <v>0</v>
      </c>
      <c r="BH791" s="318" t="str">
        <f>IF(BG791=0,"",_xlfn.XLOOKUP(BG791,StatePicklist!$1:$1,StatePicklist!$3:$3,"NA",0))</f>
        <v/>
      </c>
      <c r="BI791" s="297" t="str">
        <f ca="1">IF(RMDF!BH791="", "", IF(ISNUMBER(MATCH(RMDF!BH791, INDIRECT(BH791), 0)), "OK", "Invalid"))</f>
        <v/>
      </c>
      <c r="BJ791" s="281"/>
      <c r="BK791" s="281"/>
      <c r="BL791" s="281"/>
      <c r="BM791" s="281" t="b">
        <f>AND(RMDF!BP791&gt;=0, RMDF!BP791&lt;=1-SUM(RMDF!Z791,RMDF!AG791,RMDF!AN791,RMDF!AU791,RMDF!BB791,RMDF!BI791), RMDF!BP791=ROUND(RMDF!BP791,4))</f>
        <v>1</v>
      </c>
      <c r="BN791" s="317">
        <f>RMDF!BN791</f>
        <v>0</v>
      </c>
      <c r="BO791" s="318" t="str">
        <f>IF(BN791=0,"",_xlfn.XLOOKUP(BN791,StatePicklist!$1:$1,StatePicklist!$3:$3,"NA",0))</f>
        <v/>
      </c>
      <c r="BP791" s="297" t="str">
        <f ca="1">IF(RMDF!BO791="", "", IF(ISNUMBER(MATCH(RMDF!BO791, INDIRECT(BO791), 0)), "OK", "Invalid"))</f>
        <v/>
      </c>
      <c r="BQ791" s="281"/>
      <c r="BR791" s="281"/>
      <c r="BS791" s="281"/>
      <c r="BT791" s="281" t="b">
        <f>AND(RMDF!BW791&gt;=0, RMDF!BW791&lt;=1-SUM(RMDF!Z791,RMDF!AG791,RMDF!AN791,RMDF!AU791,RMDF!BB791,RMDF!BI791,RMDF!BP791), RMDF!BW791=ROUND(RMDF!BW791,4))</f>
        <v>1</v>
      </c>
      <c r="BU791" s="317">
        <f>RMDF!BU791</f>
        <v>0</v>
      </c>
      <c r="BV791" s="318" t="str">
        <f>IF(BU791=0,"",_xlfn.XLOOKUP(BU791,StatePicklist!$1:$1,StatePicklist!$3:$3,"NA",0))</f>
        <v/>
      </c>
      <c r="BW791" s="297" t="str">
        <f ca="1">IF(RMDF!BV791="", "", IF(ISNUMBER(MATCH(RMDF!BV791, INDIRECT(BV791), 0)), "OK", "Invalid"))</f>
        <v/>
      </c>
      <c r="BX791" s="281"/>
      <c r="BY791" s="281"/>
      <c r="BZ791" s="281"/>
      <c r="CA791" s="281" t="b">
        <f>AND(RMDF!CD791&gt;=0, RMDF!CD791&lt;=1-SUM(RMDF!Z791,RMDF!AG791,RMDF!AN791,RMDF!AU791,RMDF!BB791,RMDF!BI791,RMDF!BP791,RMDF!BW791), RMDF!CD791=ROUND(RMDF!CD791,4))</f>
        <v>1</v>
      </c>
      <c r="CB791" s="317">
        <f>RMDF!CB791</f>
        <v>0</v>
      </c>
      <c r="CC791" s="318" t="str">
        <f>IF(CB791=0,"",_xlfn.XLOOKUP(CB791,StatePicklist!$1:$1,StatePicklist!$3:$3,"NA",0))</f>
        <v/>
      </c>
      <c r="CD791" s="297" t="str">
        <f ca="1">IF(RMDF!CC791="", "", IF(ISNUMBER(MATCH(RMDF!CC791, INDIRECT(CC791), 0)), "OK", "Invalid"))</f>
        <v/>
      </c>
      <c r="CE791" s="281"/>
      <c r="CF791" s="281"/>
      <c r="CG791" s="281"/>
      <c r="CH791" s="281" t="b">
        <f>AND(RMDF!CK791&gt;=0, RMDF!CK791&lt;=1-SUM(RMDF!Z791,RMDF!AG791,RMDF!AN791,RMDF!AU791,RMDF!BB791,RMDF!BI791,RMDF!BP791,RMDF!BW791,RMDF!CD791), RMDF!CK791=ROUND(RMDF!CK791,4))</f>
        <v>1</v>
      </c>
      <c r="CI791" s="317">
        <f>RMDF!CI791</f>
        <v>0</v>
      </c>
      <c r="CJ791" s="318" t="str">
        <f>IF(CI791=0,"",_xlfn.XLOOKUP(CI791,StatePicklist!$1:$1,StatePicklist!$3:$3,"NA",0))</f>
        <v/>
      </c>
      <c r="CK791" s="297" t="str">
        <f ca="1">IF(RMDF!CJ791="", "", IF(ISNUMBER(MATCH(RMDF!CJ791, INDIRECT(CJ791), 0)), "OK", "Invalid"))</f>
        <v/>
      </c>
      <c r="CL791" s="281"/>
      <c r="CM791" s="281"/>
      <c r="CN791" s="281"/>
      <c r="CO791" s="281" t="b">
        <f>AND(RMDF!CR791&gt;=0, RMDF!CR791&lt;=1-SUM(RMDF!Z791,RMDF!AG791,RMDF!AN791,RMDF!AU791,RMDF!BB791,RMDF!BI791,RMDF!BP791,RMDF!BW791,RMDF!CD791,RMDF!CK791), RMDF!CR791=ROUND(RMDF!CR791,4))</f>
        <v>1</v>
      </c>
      <c r="CP791" s="317">
        <f>RMDF!CP791</f>
        <v>0</v>
      </c>
      <c r="CQ791" s="318" t="str">
        <f>IF(CP791=0,"",_xlfn.XLOOKUP(CP791,StatePicklist!$1:$1,StatePicklist!$3:$3,"NA",0))</f>
        <v/>
      </c>
      <c r="CR791" s="297" t="str">
        <f ca="1">IF(RMDF!CQ791="", "", IF(ISNUMBER(MATCH(RMDF!CQ791, INDIRECT(CQ791), 0)), "OK", "Invalid"))</f>
        <v/>
      </c>
      <c r="CS791" s="281"/>
      <c r="CT791" s="281"/>
      <c r="CU791" s="281"/>
      <c r="CV791" s="281" t="b">
        <f>AND(RMDF!CY791&gt;=0, RMDF!CY791&lt;=1-SUM(RMDF!Z791,RMDF!AG791,RMDF!AN791,RMDF!AU791,RMDF!BB791,RMDF!BI791,RMDF!BP791,RMDF!BW791,RMDF!CD791,RMDF!CK791,RMDF!CR791), RMDF!CY791=ROUND(RMDF!CY791,4))</f>
        <v>1</v>
      </c>
      <c r="CW791" s="317">
        <f>RMDF!CW791</f>
        <v>0</v>
      </c>
      <c r="CX791" s="318" t="str">
        <f>IF(CW791=0,"",_xlfn.XLOOKUP(CW791,StatePicklist!$1:$1,StatePicklist!$3:$3,"NA",0))</f>
        <v/>
      </c>
      <c r="CY791" s="297" t="str">
        <f ca="1">IF(RMDF!CX791="", "", IF(ISNUMBER(MATCH(RMDF!CX791, INDIRECT(CX791), 0)), "OK", "Invalid"))</f>
        <v/>
      </c>
      <c r="CZ791" s="281"/>
      <c r="DA791" s="281"/>
      <c r="DB791" s="281"/>
      <c r="DC791" s="281" t="b">
        <f>AND(RMDF!DF791&gt;=0, RMDF!DF791&lt;=1-SUM(RMDF!Z791,RMDF!AG791,RMDF!AN791,RMDF!AU791,RMDF!BB791,RMDF!BI791,RMDF!BP791,RMDF!BW791,RMDF!CD791,RMDF!CK791,RMDF!CR791,RMDF!CY791), RMDF!DF791=ROUND(RMDF!DF791,4))</f>
        <v>1</v>
      </c>
      <c r="DD791" s="317">
        <f>RMDF!DD791</f>
        <v>0</v>
      </c>
      <c r="DE791" s="318" t="str">
        <f>IF(DD791=0,"",_xlfn.XLOOKUP(DD791,StatePicklist!$1:$1,StatePicklist!$3:$3,"NA",0))</f>
        <v/>
      </c>
      <c r="DF791" s="297" t="str">
        <f ca="1">IF(RMDF!DE791="", "", IF(ISNUMBER(MATCH(RMDF!DE791, INDIRECT(DE791), 0)), "OK", "Invalid"))</f>
        <v/>
      </c>
      <c r="DG791" s="281"/>
      <c r="DH791" s="281"/>
      <c r="DI791" s="281"/>
      <c r="DJ791" s="281" t="b">
        <f>AND(RMDF!DM791&gt;=0, RMDF!DM791&lt;=1-SUM(RMDF!Z791,RMDF!AG791,RMDF!AN791,RMDF!AU791,RMDF!BB791,RMDF!BI791,RMDF!BP791,RMDF!BW791,RMDF!CD791,RMDF!CK791,RMDF!CR791,RMDF!CY791,RMDF!DF791), RMDF!DM791=ROUND(RMDF!DM791,4))</f>
        <v>1</v>
      </c>
      <c r="DK791" s="317">
        <f>RMDF!DK791</f>
        <v>0</v>
      </c>
      <c r="DL791" s="318" t="str">
        <f>IF(DK791=0,"",_xlfn.XLOOKUP(DK791,StatePicklist!$1:$1,StatePicklist!$3:$3,"NA",0))</f>
        <v/>
      </c>
      <c r="DM791" s="297" t="str">
        <f ca="1">IF(RMDF!DL791="", "", IF(ISNUMBER(MATCH(RMDF!DL791, INDIRECT(DL791), 0)), "OK", "Invalid"))</f>
        <v/>
      </c>
      <c r="DN791" s="281"/>
      <c r="DO791" s="281"/>
      <c r="DP791" s="281"/>
      <c r="DQ791" s="281" t="b">
        <f>AND(RMDF!DT791&gt;=0, RMDF!DT791&lt;=1-SUM(RMDF!Z791,RMDF!AG791,RMDF!AN791,RMDF!AU791,RMDF!BB791,RMDF!BI791,RMDF!BP791,RMDF!BW791,RMDF!CD791,RMDF!CK791,RMDF!CR791,RMDF!CY791,RMDF!DF791,RMDF!DM791), RMDF!DT791=ROUND(RMDF!DT791,4))</f>
        <v>1</v>
      </c>
      <c r="DR791" s="317">
        <f>RMDF!DR791</f>
        <v>0</v>
      </c>
      <c r="DS791" s="318" t="str">
        <f>IF(DR791=0,"",_xlfn.XLOOKUP(DR791,StatePicklist!$1:$1,StatePicklist!$3:$3,"NA",0))</f>
        <v/>
      </c>
      <c r="DT791" s="297" t="str">
        <f ca="1">IF(RMDF!DS791="", "", IF(ISNUMBER(MATCH(RMDF!DS791, INDIRECT(DS791), 0)), "OK", "Invalid"))</f>
        <v/>
      </c>
      <c r="DU791" s="281"/>
      <c r="DV791" s="281"/>
      <c r="DW791" s="281"/>
      <c r="DX791" s="281" t="b">
        <f>AND(RMDF!EA791&gt;=0, RMDF!EA791&lt;=1-SUM(RMDF!Z791,RMDF!AG791,RMDF!AN791,RMDF!AU791,RMDF!BB791,RMDF!BI791,RMDF!BP791,RMDF!BW791,RMDF!CD791,RMDF!CK791,RMDF!CR791,RMDF!CY791,RMDF!DF791,RMDF!DM791,RMDF!DT791), RMDF!EA791=ROUND(RMDF!EA791,4))</f>
        <v>1</v>
      </c>
      <c r="DY791" s="317">
        <f>RMDF!DY791</f>
        <v>0</v>
      </c>
      <c r="DZ791" s="318" t="str">
        <f>IF(DY791=0,"",_xlfn.XLOOKUP(DY791,StatePicklist!$1:$1,StatePicklist!$3:$3,"NA",0))</f>
        <v/>
      </c>
      <c r="EA791" s="297" t="str">
        <f ca="1">IF(RMDF!DZ791="", "", IF(ISNUMBER(MATCH(RMDF!DZ791, INDIRECT(DZ791), 0)), "OK", "Invalid"))</f>
        <v/>
      </c>
      <c r="EB791" s="281"/>
      <c r="EC791" s="281"/>
      <c r="ED791" s="281"/>
      <c r="EE791" s="281" t="b">
        <f>AND(RMDF!EH791&gt;=0, RMDF!EH791&lt;=1-SUM(RMDF!Z791,RMDF!AG791,RMDF!AN791,RMDF!AU791,RMDF!BB791,RMDF!BI791,RMDF!BP791,RMDF!BW791,RMDF!CD791,RMDF!CK791,RMDF!CR791,RMDF!CY791,RMDF!DF791,RMDF!DM791,RMDF!DT791,RMDF!EA791), RMDF!EH791=ROUND(RMDF!EH791,4))</f>
        <v>1</v>
      </c>
      <c r="EF791" s="317">
        <f>RMDF!EF791</f>
        <v>0</v>
      </c>
      <c r="EG791" s="318" t="str">
        <f>IF(EF791=0,"",_xlfn.XLOOKUP(EF791,StatePicklist!$1:$1,StatePicklist!$3:$3,"NA",0))</f>
        <v/>
      </c>
      <c r="EH791" s="297" t="str">
        <f ca="1">IF(RMDF!EG791="", "", IF(ISNUMBER(MATCH(RMDF!EG791, INDIRECT(EG791), 0)), "OK", "Invalid"))</f>
        <v/>
      </c>
      <c r="EI791" s="281"/>
      <c r="EJ791" s="281"/>
      <c r="EK791" s="281"/>
      <c r="EL791" s="281" t="b">
        <f>AND(RMDF!EO791&gt;=0, RMDF!EO791&lt;=1-SUM(RMDF!Z791,RMDF!AG791,RMDF!AN791,RMDF!AU791,RMDF!BB791,RMDF!BI791,RMDF!BP791,RMDF!BW791,RMDF!CD791,RMDF!CK791,RMDF!CR791,RMDF!CY791,RMDF!DF791,RMDF!DM791,RMDF!DT791,RMDF!EA791,RMDF!EH791), RMDF!EO791=ROUND(RMDF!EO791,4))</f>
        <v>1</v>
      </c>
      <c r="EM791" s="317">
        <f>RMDF!EM791</f>
        <v>0</v>
      </c>
      <c r="EN791" s="318" t="str">
        <f>IF(EM791=0,"",_xlfn.XLOOKUP(EM791,StatePicklist!$1:$1,StatePicklist!$3:$3,"NA",0))</f>
        <v/>
      </c>
      <c r="EO791" s="297" t="str">
        <f ca="1">IF(RMDF!EN791="", "", IF(ISNUMBER(MATCH(RMDF!EN791, INDIRECT(EN791), 0)), "OK", "Invalid"))</f>
        <v/>
      </c>
      <c r="EP791" s="281"/>
      <c r="EQ791" s="281"/>
      <c r="ER791" s="281"/>
      <c r="ES791" s="281" t="b">
        <f>AND(RMDF!EV791&gt;=0, RMDF!EV791&lt;=1-SUM(RMDF!Z791,RMDF!AG791,RMDF!AN791,RMDF!AU791,RMDF!BB791,RMDF!BI791,RMDF!BP791,RMDF!BW791,RMDF!CD791,RMDF!CK791,RMDF!CR791,RMDF!CY791,RMDF!DF791,RMDF!DM791,RMDF!DT791,RMDF!EA791,RMDF!EH791,RMDF!EO791), RMDF!EV791=ROUND(RMDF!EV791,4))</f>
        <v>1</v>
      </c>
      <c r="ET791" s="317">
        <f>RMDF!ET791</f>
        <v>0</v>
      </c>
      <c r="EU791" s="318" t="str">
        <f>IF(ET791=0,"",_xlfn.XLOOKUP(ET791,StatePicklist!$1:$1,StatePicklist!$3:$3,"NA",0))</f>
        <v/>
      </c>
      <c r="EV791" s="297" t="str">
        <f ca="1">IF(RMDF!EU791="", "", IF(ISNUMBER(MATCH(RMDF!EU791, INDIRECT(EU791), 0)), "OK", "Invalid"))</f>
        <v/>
      </c>
      <c r="EW791" s="281"/>
      <c r="EX791" s="281"/>
      <c r="EY791" s="281"/>
      <c r="EZ791" s="281" t="b">
        <f>AND(RMDF!FC791&gt;=0, RMDF!FC791&lt;=1-SUM(RMDF!Z791,RMDF!AG791,RMDF!AN791,RMDF!AU791,RMDF!BB791,RMDF!BI791,RMDF!BP791,RMDF!BW791,RMDF!CD791,RMDF!CK791,RMDF!CR791,RMDF!CY791,RMDF!DF791,RMDF!DM791,RMDF!DT791,RMDF!EA791,RMDF!EH791,RMDF!EO791,RMDF!EV791), RMDF!FC791=ROUND(RMDF!FC791,4))</f>
        <v>1</v>
      </c>
      <c r="FA791" s="317">
        <f>RMDF!FA791</f>
        <v>0</v>
      </c>
      <c r="FB791" s="318" t="str">
        <f>IF(FA791=0,"",_xlfn.XLOOKUP(FA791,StatePicklist!$1:$1,StatePicklist!$3:$3,"NA",0))</f>
        <v/>
      </c>
      <c r="FC791" s="297" t="str">
        <f ca="1">IF(RMDF!FB791="", "", IF(ISNUMBER(MATCH(RMDF!FB791, INDIRECT(FB791), 0)), "OK", "Invalid"))</f>
        <v/>
      </c>
    </row>
    <row r="792" spans="1:159" s="205" customFormat="1" ht="39.9" customHeight="1" x14ac:dyDescent="0.25">
      <c r="A792" s="206"/>
      <c r="B792" s="196"/>
      <c r="C792" s="197"/>
      <c r="D792" s="198"/>
      <c r="E792" s="199"/>
      <c r="F792" s="200"/>
      <c r="G792" s="201"/>
      <c r="H792" s="292"/>
      <c r="I792" s="305">
        <f>RMDF!I792</f>
        <v>0</v>
      </c>
      <c r="J792" s="305" t="str">
        <f>IF(I792=ProductCode!$B$30,"PDReclPost",IF(OR(I792=ProductCode!$C$30,I792=ProductCode!$E$30,I792=ProductCode!$G$30),"PDPreCon",IF(OR(I792=ProductCode!$D$30,I792=ProductCode!$F$30),"PDNotReclPost","")))</f>
        <v/>
      </c>
      <c r="K792" s="305" t="str">
        <f t="shared" si="42"/>
        <v/>
      </c>
      <c r="L792" s="289"/>
      <c r="M792" s="305" t="str">
        <f t="shared" si="42"/>
        <v/>
      </c>
      <c r="N792" s="289" t="b">
        <f>AND(RMDF!N792&gt;=0, RMDF!N792&lt;=1-RMDF!L792, RMDF!N792=ROUND(RMDF!N792,4))</f>
        <v>1</v>
      </c>
      <c r="O792" s="286" t="str">
        <f>IF(P792="","",IF(I792="","",IF(LEFT(I792,13)="Reclaimed pos",RawMaterialCode!$E$569,RawMaterialCode!$E$568)))</f>
        <v>Reclaimed pre-consumer mixed fibers (RM0578)</v>
      </c>
      <c r="P792" s="295">
        <f t="shared" si="43"/>
        <v>1</v>
      </c>
      <c r="Q792" s="202"/>
      <c r="R792" s="203"/>
      <c r="S792" s="204" t="str">
        <f t="shared" si="44"/>
        <v/>
      </c>
      <c r="T792" s="281"/>
      <c r="U792" s="281"/>
      <c r="V792" s="281"/>
      <c r="W792" s="281"/>
      <c r="X792" s="317">
        <f>RMDF!X792</f>
        <v>0</v>
      </c>
      <c r="Y792" s="318" t="str">
        <f>IF(X792=0,"",_xlfn.XLOOKUP(X792,StatePicklist!$1:$1,StatePicklist!$3:$3,"NA",0))</f>
        <v/>
      </c>
      <c r="Z792" s="297" t="str">
        <f ca="1">IF(RMDF!Y792="", "", IF(ISNUMBER(MATCH(RMDF!Y792, INDIRECT(Y792), 0)), "OK", "Invalid"))</f>
        <v/>
      </c>
      <c r="AA792" s="281"/>
      <c r="AB792" s="281"/>
      <c r="AC792" s="281"/>
      <c r="AD792" s="281" t="b">
        <f>AND(RMDF!AG792&gt;=0, RMDF!AG792&lt;=1-RMDF!Z792, RMDF!AG792=ROUND(RMDF!AG792,4))</f>
        <v>1</v>
      </c>
      <c r="AE792" s="317">
        <f>RMDF!AE792</f>
        <v>0</v>
      </c>
      <c r="AF792" s="318" t="str">
        <f>IF(AE792=0,"",_xlfn.XLOOKUP(AE792,StatePicklist!$1:$1,StatePicklist!$3:$3,"NA",0))</f>
        <v/>
      </c>
      <c r="AG792" s="297" t="str">
        <f ca="1">IF(RMDF!AF792="", "", IF(ISNUMBER(MATCH(RMDF!AF792, INDIRECT(AF792), 0)), "OK", "Invalid"))</f>
        <v/>
      </c>
      <c r="AH792" s="281"/>
      <c r="AI792" s="281"/>
      <c r="AJ792" s="281"/>
      <c r="AK792" s="281" t="b">
        <f>AND(RMDF!AN792&gt;=0, RMDF!AN792&lt;=1-SUM(RMDF!Z792,RMDF!AG792), RMDF!AN792=ROUND(RMDF!AN792,4))</f>
        <v>1</v>
      </c>
      <c r="AL792" s="317">
        <f>RMDF!AL792</f>
        <v>0</v>
      </c>
      <c r="AM792" s="318" t="str">
        <f>IF(AL792=0,"",_xlfn.XLOOKUP(AL792,StatePicklist!$1:$1,StatePicklist!$3:$3,"NA",0))</f>
        <v/>
      </c>
      <c r="AN792" s="297" t="str">
        <f ca="1">IF(RMDF!AM792="", "", IF(ISNUMBER(MATCH(RMDF!AM792, INDIRECT(AM792), 0)), "OK", "Invalid"))</f>
        <v/>
      </c>
      <c r="AO792" s="281"/>
      <c r="AP792" s="281"/>
      <c r="AQ792" s="281"/>
      <c r="AR792" s="281" t="b">
        <f>AND(RMDF!AU792&gt;=0, RMDF!AU792&lt;=1-SUM(RMDF!Z792,RMDF!AG792,RMDF!AN792), RMDF!AU792=ROUND(RMDF!AU792,4))</f>
        <v>1</v>
      </c>
      <c r="AS792" s="317">
        <f>RMDF!AS792</f>
        <v>0</v>
      </c>
      <c r="AT792" s="318" t="str">
        <f>IF(AS792=0,"",_xlfn.XLOOKUP(AS792,StatePicklist!$1:$1,StatePicklist!$3:$3,"NA",0))</f>
        <v/>
      </c>
      <c r="AU792" s="297" t="str">
        <f ca="1">IF(RMDF!AT792="", "", IF(ISNUMBER(MATCH(RMDF!AT792, INDIRECT(AT792), 0)), "OK", "Invalid"))</f>
        <v/>
      </c>
      <c r="AV792" s="281"/>
      <c r="AW792" s="281"/>
      <c r="AX792" s="281"/>
      <c r="AY792" s="281" t="b">
        <f>AND(RMDF!BB792&gt;=0, RMDF!BB792&lt;=1-SUM(RMDF!Z792,RMDF!AG792,RMDF!AN792,RMDF!AU792), RMDF!BB792=ROUND(RMDF!BB792,4))</f>
        <v>1</v>
      </c>
      <c r="AZ792" s="317">
        <f>RMDF!AZ792</f>
        <v>0</v>
      </c>
      <c r="BA792" s="318" t="str">
        <f>IF(AZ792=0,"",_xlfn.XLOOKUP(AZ792,StatePicklist!$1:$1,StatePicklist!$3:$3,"NA",0))</f>
        <v/>
      </c>
      <c r="BB792" s="297" t="str">
        <f ca="1">IF(RMDF!BA792="", "", IF(ISNUMBER(MATCH(RMDF!BA792, INDIRECT(BA792), 0)), "OK", "Invalid"))</f>
        <v/>
      </c>
      <c r="BC792" s="281"/>
      <c r="BD792" s="281"/>
      <c r="BE792" s="281"/>
      <c r="BF792" s="281" t="b">
        <f>AND(RMDF!BI792&gt;=0, RMDF!BI792&lt;=1-SUM(RMDF!Z792,RMDF!AG792,RMDF!AN792,RMDF!AU792,RMDF!BB792), RMDF!BI792=ROUND(RMDF!BI792,4))</f>
        <v>1</v>
      </c>
      <c r="BG792" s="317">
        <f>RMDF!BG792</f>
        <v>0</v>
      </c>
      <c r="BH792" s="318" t="str">
        <f>IF(BG792=0,"",_xlfn.XLOOKUP(BG792,StatePicklist!$1:$1,StatePicklist!$3:$3,"NA",0))</f>
        <v/>
      </c>
      <c r="BI792" s="297" t="str">
        <f ca="1">IF(RMDF!BH792="", "", IF(ISNUMBER(MATCH(RMDF!BH792, INDIRECT(BH792), 0)), "OK", "Invalid"))</f>
        <v/>
      </c>
      <c r="BJ792" s="281"/>
      <c r="BK792" s="281"/>
      <c r="BL792" s="281"/>
      <c r="BM792" s="281" t="b">
        <f>AND(RMDF!BP792&gt;=0, RMDF!BP792&lt;=1-SUM(RMDF!Z792,RMDF!AG792,RMDF!AN792,RMDF!AU792,RMDF!BB792,RMDF!BI792), RMDF!BP792=ROUND(RMDF!BP792,4))</f>
        <v>1</v>
      </c>
      <c r="BN792" s="317">
        <f>RMDF!BN792</f>
        <v>0</v>
      </c>
      <c r="BO792" s="318" t="str">
        <f>IF(BN792=0,"",_xlfn.XLOOKUP(BN792,StatePicklist!$1:$1,StatePicklist!$3:$3,"NA",0))</f>
        <v/>
      </c>
      <c r="BP792" s="297" t="str">
        <f ca="1">IF(RMDF!BO792="", "", IF(ISNUMBER(MATCH(RMDF!BO792, INDIRECT(BO792), 0)), "OK", "Invalid"))</f>
        <v/>
      </c>
      <c r="BQ792" s="281"/>
      <c r="BR792" s="281"/>
      <c r="BS792" s="281"/>
      <c r="BT792" s="281" t="b">
        <f>AND(RMDF!BW792&gt;=0, RMDF!BW792&lt;=1-SUM(RMDF!Z792,RMDF!AG792,RMDF!AN792,RMDF!AU792,RMDF!BB792,RMDF!BI792,RMDF!BP792), RMDF!BW792=ROUND(RMDF!BW792,4))</f>
        <v>1</v>
      </c>
      <c r="BU792" s="317">
        <f>RMDF!BU792</f>
        <v>0</v>
      </c>
      <c r="BV792" s="318" t="str">
        <f>IF(BU792=0,"",_xlfn.XLOOKUP(BU792,StatePicklist!$1:$1,StatePicklist!$3:$3,"NA",0))</f>
        <v/>
      </c>
      <c r="BW792" s="297" t="str">
        <f ca="1">IF(RMDF!BV792="", "", IF(ISNUMBER(MATCH(RMDF!BV792, INDIRECT(BV792), 0)), "OK", "Invalid"))</f>
        <v/>
      </c>
      <c r="BX792" s="281"/>
      <c r="BY792" s="281"/>
      <c r="BZ792" s="281"/>
      <c r="CA792" s="281" t="b">
        <f>AND(RMDF!CD792&gt;=0, RMDF!CD792&lt;=1-SUM(RMDF!Z792,RMDF!AG792,RMDF!AN792,RMDF!AU792,RMDF!BB792,RMDF!BI792,RMDF!BP792,RMDF!BW792), RMDF!CD792=ROUND(RMDF!CD792,4))</f>
        <v>1</v>
      </c>
      <c r="CB792" s="317">
        <f>RMDF!CB792</f>
        <v>0</v>
      </c>
      <c r="CC792" s="318" t="str">
        <f>IF(CB792=0,"",_xlfn.XLOOKUP(CB792,StatePicklist!$1:$1,StatePicklist!$3:$3,"NA",0))</f>
        <v/>
      </c>
      <c r="CD792" s="297" t="str">
        <f ca="1">IF(RMDF!CC792="", "", IF(ISNUMBER(MATCH(RMDF!CC792, INDIRECT(CC792), 0)), "OK", "Invalid"))</f>
        <v/>
      </c>
      <c r="CE792" s="281"/>
      <c r="CF792" s="281"/>
      <c r="CG792" s="281"/>
      <c r="CH792" s="281" t="b">
        <f>AND(RMDF!CK792&gt;=0, RMDF!CK792&lt;=1-SUM(RMDF!Z792,RMDF!AG792,RMDF!AN792,RMDF!AU792,RMDF!BB792,RMDF!BI792,RMDF!BP792,RMDF!BW792,RMDF!CD792), RMDF!CK792=ROUND(RMDF!CK792,4))</f>
        <v>1</v>
      </c>
      <c r="CI792" s="317">
        <f>RMDF!CI792</f>
        <v>0</v>
      </c>
      <c r="CJ792" s="318" t="str">
        <f>IF(CI792=0,"",_xlfn.XLOOKUP(CI792,StatePicklist!$1:$1,StatePicklist!$3:$3,"NA",0))</f>
        <v/>
      </c>
      <c r="CK792" s="297" t="str">
        <f ca="1">IF(RMDF!CJ792="", "", IF(ISNUMBER(MATCH(RMDF!CJ792, INDIRECT(CJ792), 0)), "OK", "Invalid"))</f>
        <v/>
      </c>
      <c r="CL792" s="281"/>
      <c r="CM792" s="281"/>
      <c r="CN792" s="281"/>
      <c r="CO792" s="281" t="b">
        <f>AND(RMDF!CR792&gt;=0, RMDF!CR792&lt;=1-SUM(RMDF!Z792,RMDF!AG792,RMDF!AN792,RMDF!AU792,RMDF!BB792,RMDF!BI792,RMDF!BP792,RMDF!BW792,RMDF!CD792,RMDF!CK792), RMDF!CR792=ROUND(RMDF!CR792,4))</f>
        <v>1</v>
      </c>
      <c r="CP792" s="317">
        <f>RMDF!CP792</f>
        <v>0</v>
      </c>
      <c r="CQ792" s="318" t="str">
        <f>IF(CP792=0,"",_xlfn.XLOOKUP(CP792,StatePicklist!$1:$1,StatePicklist!$3:$3,"NA",0))</f>
        <v/>
      </c>
      <c r="CR792" s="297" t="str">
        <f ca="1">IF(RMDF!CQ792="", "", IF(ISNUMBER(MATCH(RMDF!CQ792, INDIRECT(CQ792), 0)), "OK", "Invalid"))</f>
        <v/>
      </c>
      <c r="CS792" s="281"/>
      <c r="CT792" s="281"/>
      <c r="CU792" s="281"/>
      <c r="CV792" s="281" t="b">
        <f>AND(RMDF!CY792&gt;=0, RMDF!CY792&lt;=1-SUM(RMDF!Z792,RMDF!AG792,RMDF!AN792,RMDF!AU792,RMDF!BB792,RMDF!BI792,RMDF!BP792,RMDF!BW792,RMDF!CD792,RMDF!CK792,RMDF!CR792), RMDF!CY792=ROUND(RMDF!CY792,4))</f>
        <v>1</v>
      </c>
      <c r="CW792" s="317">
        <f>RMDF!CW792</f>
        <v>0</v>
      </c>
      <c r="CX792" s="318" t="str">
        <f>IF(CW792=0,"",_xlfn.XLOOKUP(CW792,StatePicklist!$1:$1,StatePicklist!$3:$3,"NA",0))</f>
        <v/>
      </c>
      <c r="CY792" s="297" t="str">
        <f ca="1">IF(RMDF!CX792="", "", IF(ISNUMBER(MATCH(RMDF!CX792, INDIRECT(CX792), 0)), "OK", "Invalid"))</f>
        <v/>
      </c>
      <c r="CZ792" s="281"/>
      <c r="DA792" s="281"/>
      <c r="DB792" s="281"/>
      <c r="DC792" s="281" t="b">
        <f>AND(RMDF!DF792&gt;=0, RMDF!DF792&lt;=1-SUM(RMDF!Z792,RMDF!AG792,RMDF!AN792,RMDF!AU792,RMDF!BB792,RMDF!BI792,RMDF!BP792,RMDF!BW792,RMDF!CD792,RMDF!CK792,RMDF!CR792,RMDF!CY792), RMDF!DF792=ROUND(RMDF!DF792,4))</f>
        <v>1</v>
      </c>
      <c r="DD792" s="317">
        <f>RMDF!DD792</f>
        <v>0</v>
      </c>
      <c r="DE792" s="318" t="str">
        <f>IF(DD792=0,"",_xlfn.XLOOKUP(DD792,StatePicklist!$1:$1,StatePicklist!$3:$3,"NA",0))</f>
        <v/>
      </c>
      <c r="DF792" s="297" t="str">
        <f ca="1">IF(RMDF!DE792="", "", IF(ISNUMBER(MATCH(RMDF!DE792, INDIRECT(DE792), 0)), "OK", "Invalid"))</f>
        <v/>
      </c>
      <c r="DG792" s="281"/>
      <c r="DH792" s="281"/>
      <c r="DI792" s="281"/>
      <c r="DJ792" s="281" t="b">
        <f>AND(RMDF!DM792&gt;=0, RMDF!DM792&lt;=1-SUM(RMDF!Z792,RMDF!AG792,RMDF!AN792,RMDF!AU792,RMDF!BB792,RMDF!BI792,RMDF!BP792,RMDF!BW792,RMDF!CD792,RMDF!CK792,RMDF!CR792,RMDF!CY792,RMDF!DF792), RMDF!DM792=ROUND(RMDF!DM792,4))</f>
        <v>1</v>
      </c>
      <c r="DK792" s="317">
        <f>RMDF!DK792</f>
        <v>0</v>
      </c>
      <c r="DL792" s="318" t="str">
        <f>IF(DK792=0,"",_xlfn.XLOOKUP(DK792,StatePicklist!$1:$1,StatePicklist!$3:$3,"NA",0))</f>
        <v/>
      </c>
      <c r="DM792" s="297" t="str">
        <f ca="1">IF(RMDF!DL792="", "", IF(ISNUMBER(MATCH(RMDF!DL792, INDIRECT(DL792), 0)), "OK", "Invalid"))</f>
        <v/>
      </c>
      <c r="DN792" s="281"/>
      <c r="DO792" s="281"/>
      <c r="DP792" s="281"/>
      <c r="DQ792" s="281" t="b">
        <f>AND(RMDF!DT792&gt;=0, RMDF!DT792&lt;=1-SUM(RMDF!Z792,RMDF!AG792,RMDF!AN792,RMDF!AU792,RMDF!BB792,RMDF!BI792,RMDF!BP792,RMDF!BW792,RMDF!CD792,RMDF!CK792,RMDF!CR792,RMDF!CY792,RMDF!DF792,RMDF!DM792), RMDF!DT792=ROUND(RMDF!DT792,4))</f>
        <v>1</v>
      </c>
      <c r="DR792" s="317">
        <f>RMDF!DR792</f>
        <v>0</v>
      </c>
      <c r="DS792" s="318" t="str">
        <f>IF(DR792=0,"",_xlfn.XLOOKUP(DR792,StatePicklist!$1:$1,StatePicklist!$3:$3,"NA",0))</f>
        <v/>
      </c>
      <c r="DT792" s="297" t="str">
        <f ca="1">IF(RMDF!DS792="", "", IF(ISNUMBER(MATCH(RMDF!DS792, INDIRECT(DS792), 0)), "OK", "Invalid"))</f>
        <v/>
      </c>
      <c r="DU792" s="281"/>
      <c r="DV792" s="281"/>
      <c r="DW792" s="281"/>
      <c r="DX792" s="281" t="b">
        <f>AND(RMDF!EA792&gt;=0, RMDF!EA792&lt;=1-SUM(RMDF!Z792,RMDF!AG792,RMDF!AN792,RMDF!AU792,RMDF!BB792,RMDF!BI792,RMDF!BP792,RMDF!BW792,RMDF!CD792,RMDF!CK792,RMDF!CR792,RMDF!CY792,RMDF!DF792,RMDF!DM792,RMDF!DT792), RMDF!EA792=ROUND(RMDF!EA792,4))</f>
        <v>1</v>
      </c>
      <c r="DY792" s="317">
        <f>RMDF!DY792</f>
        <v>0</v>
      </c>
      <c r="DZ792" s="318" t="str">
        <f>IF(DY792=0,"",_xlfn.XLOOKUP(DY792,StatePicklist!$1:$1,StatePicklist!$3:$3,"NA",0))</f>
        <v/>
      </c>
      <c r="EA792" s="297" t="str">
        <f ca="1">IF(RMDF!DZ792="", "", IF(ISNUMBER(MATCH(RMDF!DZ792, INDIRECT(DZ792), 0)), "OK", "Invalid"))</f>
        <v/>
      </c>
      <c r="EB792" s="281"/>
      <c r="EC792" s="281"/>
      <c r="ED792" s="281"/>
      <c r="EE792" s="281" t="b">
        <f>AND(RMDF!EH792&gt;=0, RMDF!EH792&lt;=1-SUM(RMDF!Z792,RMDF!AG792,RMDF!AN792,RMDF!AU792,RMDF!BB792,RMDF!BI792,RMDF!BP792,RMDF!BW792,RMDF!CD792,RMDF!CK792,RMDF!CR792,RMDF!CY792,RMDF!DF792,RMDF!DM792,RMDF!DT792,RMDF!EA792), RMDF!EH792=ROUND(RMDF!EH792,4))</f>
        <v>1</v>
      </c>
      <c r="EF792" s="317">
        <f>RMDF!EF792</f>
        <v>0</v>
      </c>
      <c r="EG792" s="318" t="str">
        <f>IF(EF792=0,"",_xlfn.XLOOKUP(EF792,StatePicklist!$1:$1,StatePicklist!$3:$3,"NA",0))</f>
        <v/>
      </c>
      <c r="EH792" s="297" t="str">
        <f ca="1">IF(RMDF!EG792="", "", IF(ISNUMBER(MATCH(RMDF!EG792, INDIRECT(EG792), 0)), "OK", "Invalid"))</f>
        <v/>
      </c>
      <c r="EI792" s="281"/>
      <c r="EJ792" s="281"/>
      <c r="EK792" s="281"/>
      <c r="EL792" s="281" t="b">
        <f>AND(RMDF!EO792&gt;=0, RMDF!EO792&lt;=1-SUM(RMDF!Z792,RMDF!AG792,RMDF!AN792,RMDF!AU792,RMDF!BB792,RMDF!BI792,RMDF!BP792,RMDF!BW792,RMDF!CD792,RMDF!CK792,RMDF!CR792,RMDF!CY792,RMDF!DF792,RMDF!DM792,RMDF!DT792,RMDF!EA792,RMDF!EH792), RMDF!EO792=ROUND(RMDF!EO792,4))</f>
        <v>1</v>
      </c>
      <c r="EM792" s="317">
        <f>RMDF!EM792</f>
        <v>0</v>
      </c>
      <c r="EN792" s="318" t="str">
        <f>IF(EM792=0,"",_xlfn.XLOOKUP(EM792,StatePicklist!$1:$1,StatePicklist!$3:$3,"NA",0))</f>
        <v/>
      </c>
      <c r="EO792" s="297" t="str">
        <f ca="1">IF(RMDF!EN792="", "", IF(ISNUMBER(MATCH(RMDF!EN792, INDIRECT(EN792), 0)), "OK", "Invalid"))</f>
        <v/>
      </c>
      <c r="EP792" s="281"/>
      <c r="EQ792" s="281"/>
      <c r="ER792" s="281"/>
      <c r="ES792" s="281" t="b">
        <f>AND(RMDF!EV792&gt;=0, RMDF!EV792&lt;=1-SUM(RMDF!Z792,RMDF!AG792,RMDF!AN792,RMDF!AU792,RMDF!BB792,RMDF!BI792,RMDF!BP792,RMDF!BW792,RMDF!CD792,RMDF!CK792,RMDF!CR792,RMDF!CY792,RMDF!DF792,RMDF!DM792,RMDF!DT792,RMDF!EA792,RMDF!EH792,RMDF!EO792), RMDF!EV792=ROUND(RMDF!EV792,4))</f>
        <v>1</v>
      </c>
      <c r="ET792" s="317">
        <f>RMDF!ET792</f>
        <v>0</v>
      </c>
      <c r="EU792" s="318" t="str">
        <f>IF(ET792=0,"",_xlfn.XLOOKUP(ET792,StatePicklist!$1:$1,StatePicklist!$3:$3,"NA",0))</f>
        <v/>
      </c>
      <c r="EV792" s="297" t="str">
        <f ca="1">IF(RMDF!EU792="", "", IF(ISNUMBER(MATCH(RMDF!EU792, INDIRECT(EU792), 0)), "OK", "Invalid"))</f>
        <v/>
      </c>
      <c r="EW792" s="281"/>
      <c r="EX792" s="281"/>
      <c r="EY792" s="281"/>
      <c r="EZ792" s="281" t="b">
        <f>AND(RMDF!FC792&gt;=0, RMDF!FC792&lt;=1-SUM(RMDF!Z792,RMDF!AG792,RMDF!AN792,RMDF!AU792,RMDF!BB792,RMDF!BI792,RMDF!BP792,RMDF!BW792,RMDF!CD792,RMDF!CK792,RMDF!CR792,RMDF!CY792,RMDF!DF792,RMDF!DM792,RMDF!DT792,RMDF!EA792,RMDF!EH792,RMDF!EO792,RMDF!EV792), RMDF!FC792=ROUND(RMDF!FC792,4))</f>
        <v>1</v>
      </c>
      <c r="FA792" s="317">
        <f>RMDF!FA792</f>
        <v>0</v>
      </c>
      <c r="FB792" s="318" t="str">
        <f>IF(FA792=0,"",_xlfn.XLOOKUP(FA792,StatePicklist!$1:$1,StatePicklist!$3:$3,"NA",0))</f>
        <v/>
      </c>
      <c r="FC792" s="297" t="str">
        <f ca="1">IF(RMDF!FB792="", "", IF(ISNUMBER(MATCH(RMDF!FB792, INDIRECT(FB792), 0)), "OK", "Invalid"))</f>
        <v/>
      </c>
    </row>
    <row r="793" spans="1:159" s="205" customFormat="1" ht="39.9" customHeight="1" x14ac:dyDescent="0.25">
      <c r="A793" s="206"/>
      <c r="B793" s="196"/>
      <c r="C793" s="197"/>
      <c r="D793" s="198"/>
      <c r="E793" s="199"/>
      <c r="F793" s="200"/>
      <c r="G793" s="201"/>
      <c r="H793" s="292"/>
      <c r="I793" s="305">
        <f>RMDF!I793</f>
        <v>0</v>
      </c>
      <c r="J793" s="305" t="str">
        <f>IF(I793=ProductCode!$B$30,"PDReclPost",IF(OR(I793=ProductCode!$C$30,I793=ProductCode!$E$30,I793=ProductCode!$G$30),"PDPreCon",IF(OR(I793=ProductCode!$D$30,I793=ProductCode!$F$30),"PDNotReclPost","")))</f>
        <v/>
      </c>
      <c r="K793" s="305" t="str">
        <f t="shared" si="42"/>
        <v/>
      </c>
      <c r="L793" s="289"/>
      <c r="M793" s="305" t="str">
        <f t="shared" si="42"/>
        <v/>
      </c>
      <c r="N793" s="289" t="b">
        <f>AND(RMDF!N793&gt;=0, RMDF!N793&lt;=1-RMDF!L793, RMDF!N793=ROUND(RMDF!N793,4))</f>
        <v>1</v>
      </c>
      <c r="O793" s="286" t="str">
        <f>IF(P793="","",IF(I793="","",IF(LEFT(I793,13)="Reclaimed pos",RawMaterialCode!$E$569,RawMaterialCode!$E$568)))</f>
        <v>Reclaimed pre-consumer mixed fibers (RM0578)</v>
      </c>
      <c r="P793" s="295">
        <f t="shared" si="43"/>
        <v>1</v>
      </c>
      <c r="Q793" s="202"/>
      <c r="R793" s="203"/>
      <c r="S793" s="204" t="str">
        <f t="shared" si="44"/>
        <v/>
      </c>
      <c r="T793" s="281"/>
      <c r="U793" s="281"/>
      <c r="V793" s="281"/>
      <c r="W793" s="281"/>
      <c r="X793" s="317">
        <f>RMDF!X793</f>
        <v>0</v>
      </c>
      <c r="Y793" s="318" t="str">
        <f>IF(X793=0,"",_xlfn.XLOOKUP(X793,StatePicklist!$1:$1,StatePicklist!$3:$3,"NA",0))</f>
        <v/>
      </c>
      <c r="Z793" s="297" t="str">
        <f ca="1">IF(RMDF!Y793="", "", IF(ISNUMBER(MATCH(RMDF!Y793, INDIRECT(Y793), 0)), "OK", "Invalid"))</f>
        <v/>
      </c>
      <c r="AA793" s="281"/>
      <c r="AB793" s="281"/>
      <c r="AC793" s="281"/>
      <c r="AD793" s="281" t="b">
        <f>AND(RMDF!AG793&gt;=0, RMDF!AG793&lt;=1-RMDF!Z793, RMDF!AG793=ROUND(RMDF!AG793,4))</f>
        <v>1</v>
      </c>
      <c r="AE793" s="317">
        <f>RMDF!AE793</f>
        <v>0</v>
      </c>
      <c r="AF793" s="318" t="str">
        <f>IF(AE793=0,"",_xlfn.XLOOKUP(AE793,StatePicklist!$1:$1,StatePicklist!$3:$3,"NA",0))</f>
        <v/>
      </c>
      <c r="AG793" s="297" t="str">
        <f ca="1">IF(RMDF!AF793="", "", IF(ISNUMBER(MATCH(RMDF!AF793, INDIRECT(AF793), 0)), "OK", "Invalid"))</f>
        <v/>
      </c>
      <c r="AH793" s="281"/>
      <c r="AI793" s="281"/>
      <c r="AJ793" s="281"/>
      <c r="AK793" s="281" t="b">
        <f>AND(RMDF!AN793&gt;=0, RMDF!AN793&lt;=1-SUM(RMDF!Z793,RMDF!AG793), RMDF!AN793=ROUND(RMDF!AN793,4))</f>
        <v>1</v>
      </c>
      <c r="AL793" s="317">
        <f>RMDF!AL793</f>
        <v>0</v>
      </c>
      <c r="AM793" s="318" t="str">
        <f>IF(AL793=0,"",_xlfn.XLOOKUP(AL793,StatePicklist!$1:$1,StatePicklist!$3:$3,"NA",0))</f>
        <v/>
      </c>
      <c r="AN793" s="297" t="str">
        <f ca="1">IF(RMDF!AM793="", "", IF(ISNUMBER(MATCH(RMDF!AM793, INDIRECT(AM793), 0)), "OK", "Invalid"))</f>
        <v/>
      </c>
      <c r="AO793" s="281"/>
      <c r="AP793" s="281"/>
      <c r="AQ793" s="281"/>
      <c r="AR793" s="281" t="b">
        <f>AND(RMDF!AU793&gt;=0, RMDF!AU793&lt;=1-SUM(RMDF!Z793,RMDF!AG793,RMDF!AN793), RMDF!AU793=ROUND(RMDF!AU793,4))</f>
        <v>1</v>
      </c>
      <c r="AS793" s="317">
        <f>RMDF!AS793</f>
        <v>0</v>
      </c>
      <c r="AT793" s="318" t="str">
        <f>IF(AS793=0,"",_xlfn.XLOOKUP(AS793,StatePicklist!$1:$1,StatePicklist!$3:$3,"NA",0))</f>
        <v/>
      </c>
      <c r="AU793" s="297" t="str">
        <f ca="1">IF(RMDF!AT793="", "", IF(ISNUMBER(MATCH(RMDF!AT793, INDIRECT(AT793), 0)), "OK", "Invalid"))</f>
        <v/>
      </c>
      <c r="AV793" s="281"/>
      <c r="AW793" s="281"/>
      <c r="AX793" s="281"/>
      <c r="AY793" s="281" t="b">
        <f>AND(RMDF!BB793&gt;=0, RMDF!BB793&lt;=1-SUM(RMDF!Z793,RMDF!AG793,RMDF!AN793,RMDF!AU793), RMDF!BB793=ROUND(RMDF!BB793,4))</f>
        <v>1</v>
      </c>
      <c r="AZ793" s="317">
        <f>RMDF!AZ793</f>
        <v>0</v>
      </c>
      <c r="BA793" s="318" t="str">
        <f>IF(AZ793=0,"",_xlfn.XLOOKUP(AZ793,StatePicklist!$1:$1,StatePicklist!$3:$3,"NA",0))</f>
        <v/>
      </c>
      <c r="BB793" s="297" t="str">
        <f ca="1">IF(RMDF!BA793="", "", IF(ISNUMBER(MATCH(RMDF!BA793, INDIRECT(BA793), 0)), "OK", "Invalid"))</f>
        <v/>
      </c>
      <c r="BC793" s="281"/>
      <c r="BD793" s="281"/>
      <c r="BE793" s="281"/>
      <c r="BF793" s="281" t="b">
        <f>AND(RMDF!BI793&gt;=0, RMDF!BI793&lt;=1-SUM(RMDF!Z793,RMDF!AG793,RMDF!AN793,RMDF!AU793,RMDF!BB793), RMDF!BI793=ROUND(RMDF!BI793,4))</f>
        <v>1</v>
      </c>
      <c r="BG793" s="317">
        <f>RMDF!BG793</f>
        <v>0</v>
      </c>
      <c r="BH793" s="318" t="str">
        <f>IF(BG793=0,"",_xlfn.XLOOKUP(BG793,StatePicklist!$1:$1,StatePicklist!$3:$3,"NA",0))</f>
        <v/>
      </c>
      <c r="BI793" s="297" t="str">
        <f ca="1">IF(RMDF!BH793="", "", IF(ISNUMBER(MATCH(RMDF!BH793, INDIRECT(BH793), 0)), "OK", "Invalid"))</f>
        <v/>
      </c>
      <c r="BJ793" s="281"/>
      <c r="BK793" s="281"/>
      <c r="BL793" s="281"/>
      <c r="BM793" s="281" t="b">
        <f>AND(RMDF!BP793&gt;=0, RMDF!BP793&lt;=1-SUM(RMDF!Z793,RMDF!AG793,RMDF!AN793,RMDF!AU793,RMDF!BB793,RMDF!BI793), RMDF!BP793=ROUND(RMDF!BP793,4))</f>
        <v>1</v>
      </c>
      <c r="BN793" s="317">
        <f>RMDF!BN793</f>
        <v>0</v>
      </c>
      <c r="BO793" s="318" t="str">
        <f>IF(BN793=0,"",_xlfn.XLOOKUP(BN793,StatePicklist!$1:$1,StatePicklist!$3:$3,"NA",0))</f>
        <v/>
      </c>
      <c r="BP793" s="297" t="str">
        <f ca="1">IF(RMDF!BO793="", "", IF(ISNUMBER(MATCH(RMDF!BO793, INDIRECT(BO793), 0)), "OK", "Invalid"))</f>
        <v/>
      </c>
      <c r="BQ793" s="281"/>
      <c r="BR793" s="281"/>
      <c r="BS793" s="281"/>
      <c r="BT793" s="281" t="b">
        <f>AND(RMDF!BW793&gt;=0, RMDF!BW793&lt;=1-SUM(RMDF!Z793,RMDF!AG793,RMDF!AN793,RMDF!AU793,RMDF!BB793,RMDF!BI793,RMDF!BP793), RMDF!BW793=ROUND(RMDF!BW793,4))</f>
        <v>1</v>
      </c>
      <c r="BU793" s="317">
        <f>RMDF!BU793</f>
        <v>0</v>
      </c>
      <c r="BV793" s="318" t="str">
        <f>IF(BU793=0,"",_xlfn.XLOOKUP(BU793,StatePicklist!$1:$1,StatePicklist!$3:$3,"NA",0))</f>
        <v/>
      </c>
      <c r="BW793" s="297" t="str">
        <f ca="1">IF(RMDF!BV793="", "", IF(ISNUMBER(MATCH(RMDF!BV793, INDIRECT(BV793), 0)), "OK", "Invalid"))</f>
        <v/>
      </c>
      <c r="BX793" s="281"/>
      <c r="BY793" s="281"/>
      <c r="BZ793" s="281"/>
      <c r="CA793" s="281" t="b">
        <f>AND(RMDF!CD793&gt;=0, RMDF!CD793&lt;=1-SUM(RMDF!Z793,RMDF!AG793,RMDF!AN793,RMDF!AU793,RMDF!BB793,RMDF!BI793,RMDF!BP793,RMDF!BW793), RMDF!CD793=ROUND(RMDF!CD793,4))</f>
        <v>1</v>
      </c>
      <c r="CB793" s="317">
        <f>RMDF!CB793</f>
        <v>0</v>
      </c>
      <c r="CC793" s="318" t="str">
        <f>IF(CB793=0,"",_xlfn.XLOOKUP(CB793,StatePicklist!$1:$1,StatePicklist!$3:$3,"NA",0))</f>
        <v/>
      </c>
      <c r="CD793" s="297" t="str">
        <f ca="1">IF(RMDF!CC793="", "", IF(ISNUMBER(MATCH(RMDF!CC793, INDIRECT(CC793), 0)), "OK", "Invalid"))</f>
        <v/>
      </c>
      <c r="CE793" s="281"/>
      <c r="CF793" s="281"/>
      <c r="CG793" s="281"/>
      <c r="CH793" s="281" t="b">
        <f>AND(RMDF!CK793&gt;=0, RMDF!CK793&lt;=1-SUM(RMDF!Z793,RMDF!AG793,RMDF!AN793,RMDF!AU793,RMDF!BB793,RMDF!BI793,RMDF!BP793,RMDF!BW793,RMDF!CD793), RMDF!CK793=ROUND(RMDF!CK793,4))</f>
        <v>1</v>
      </c>
      <c r="CI793" s="317">
        <f>RMDF!CI793</f>
        <v>0</v>
      </c>
      <c r="CJ793" s="318" t="str">
        <f>IF(CI793=0,"",_xlfn.XLOOKUP(CI793,StatePicklist!$1:$1,StatePicklist!$3:$3,"NA",0))</f>
        <v/>
      </c>
      <c r="CK793" s="297" t="str">
        <f ca="1">IF(RMDF!CJ793="", "", IF(ISNUMBER(MATCH(RMDF!CJ793, INDIRECT(CJ793), 0)), "OK", "Invalid"))</f>
        <v/>
      </c>
      <c r="CL793" s="281"/>
      <c r="CM793" s="281"/>
      <c r="CN793" s="281"/>
      <c r="CO793" s="281" t="b">
        <f>AND(RMDF!CR793&gt;=0, RMDF!CR793&lt;=1-SUM(RMDF!Z793,RMDF!AG793,RMDF!AN793,RMDF!AU793,RMDF!BB793,RMDF!BI793,RMDF!BP793,RMDF!BW793,RMDF!CD793,RMDF!CK793), RMDF!CR793=ROUND(RMDF!CR793,4))</f>
        <v>1</v>
      </c>
      <c r="CP793" s="317">
        <f>RMDF!CP793</f>
        <v>0</v>
      </c>
      <c r="CQ793" s="318" t="str">
        <f>IF(CP793=0,"",_xlfn.XLOOKUP(CP793,StatePicklist!$1:$1,StatePicklist!$3:$3,"NA",0))</f>
        <v/>
      </c>
      <c r="CR793" s="297" t="str">
        <f ca="1">IF(RMDF!CQ793="", "", IF(ISNUMBER(MATCH(RMDF!CQ793, INDIRECT(CQ793), 0)), "OK", "Invalid"))</f>
        <v/>
      </c>
      <c r="CS793" s="281"/>
      <c r="CT793" s="281"/>
      <c r="CU793" s="281"/>
      <c r="CV793" s="281" t="b">
        <f>AND(RMDF!CY793&gt;=0, RMDF!CY793&lt;=1-SUM(RMDF!Z793,RMDF!AG793,RMDF!AN793,RMDF!AU793,RMDF!BB793,RMDF!BI793,RMDF!BP793,RMDF!BW793,RMDF!CD793,RMDF!CK793,RMDF!CR793), RMDF!CY793=ROUND(RMDF!CY793,4))</f>
        <v>1</v>
      </c>
      <c r="CW793" s="317">
        <f>RMDF!CW793</f>
        <v>0</v>
      </c>
      <c r="CX793" s="318" t="str">
        <f>IF(CW793=0,"",_xlfn.XLOOKUP(CW793,StatePicklist!$1:$1,StatePicklist!$3:$3,"NA",0))</f>
        <v/>
      </c>
      <c r="CY793" s="297" t="str">
        <f ca="1">IF(RMDF!CX793="", "", IF(ISNUMBER(MATCH(RMDF!CX793, INDIRECT(CX793), 0)), "OK", "Invalid"))</f>
        <v/>
      </c>
      <c r="CZ793" s="281"/>
      <c r="DA793" s="281"/>
      <c r="DB793" s="281"/>
      <c r="DC793" s="281" t="b">
        <f>AND(RMDF!DF793&gt;=0, RMDF!DF793&lt;=1-SUM(RMDF!Z793,RMDF!AG793,RMDF!AN793,RMDF!AU793,RMDF!BB793,RMDF!BI793,RMDF!BP793,RMDF!BW793,RMDF!CD793,RMDF!CK793,RMDF!CR793,RMDF!CY793), RMDF!DF793=ROUND(RMDF!DF793,4))</f>
        <v>1</v>
      </c>
      <c r="DD793" s="317">
        <f>RMDF!DD793</f>
        <v>0</v>
      </c>
      <c r="DE793" s="318" t="str">
        <f>IF(DD793=0,"",_xlfn.XLOOKUP(DD793,StatePicklist!$1:$1,StatePicklist!$3:$3,"NA",0))</f>
        <v/>
      </c>
      <c r="DF793" s="297" t="str">
        <f ca="1">IF(RMDF!DE793="", "", IF(ISNUMBER(MATCH(RMDF!DE793, INDIRECT(DE793), 0)), "OK", "Invalid"))</f>
        <v/>
      </c>
      <c r="DG793" s="281"/>
      <c r="DH793" s="281"/>
      <c r="DI793" s="281"/>
      <c r="DJ793" s="281" t="b">
        <f>AND(RMDF!DM793&gt;=0, RMDF!DM793&lt;=1-SUM(RMDF!Z793,RMDF!AG793,RMDF!AN793,RMDF!AU793,RMDF!BB793,RMDF!BI793,RMDF!BP793,RMDF!BW793,RMDF!CD793,RMDF!CK793,RMDF!CR793,RMDF!CY793,RMDF!DF793), RMDF!DM793=ROUND(RMDF!DM793,4))</f>
        <v>1</v>
      </c>
      <c r="DK793" s="317">
        <f>RMDF!DK793</f>
        <v>0</v>
      </c>
      <c r="DL793" s="318" t="str">
        <f>IF(DK793=0,"",_xlfn.XLOOKUP(DK793,StatePicklist!$1:$1,StatePicklist!$3:$3,"NA",0))</f>
        <v/>
      </c>
      <c r="DM793" s="297" t="str">
        <f ca="1">IF(RMDF!DL793="", "", IF(ISNUMBER(MATCH(RMDF!DL793, INDIRECT(DL793), 0)), "OK", "Invalid"))</f>
        <v/>
      </c>
      <c r="DN793" s="281"/>
      <c r="DO793" s="281"/>
      <c r="DP793" s="281"/>
      <c r="DQ793" s="281" t="b">
        <f>AND(RMDF!DT793&gt;=0, RMDF!DT793&lt;=1-SUM(RMDF!Z793,RMDF!AG793,RMDF!AN793,RMDF!AU793,RMDF!BB793,RMDF!BI793,RMDF!BP793,RMDF!BW793,RMDF!CD793,RMDF!CK793,RMDF!CR793,RMDF!CY793,RMDF!DF793,RMDF!DM793), RMDF!DT793=ROUND(RMDF!DT793,4))</f>
        <v>1</v>
      </c>
      <c r="DR793" s="317">
        <f>RMDF!DR793</f>
        <v>0</v>
      </c>
      <c r="DS793" s="318" t="str">
        <f>IF(DR793=0,"",_xlfn.XLOOKUP(DR793,StatePicklist!$1:$1,StatePicklist!$3:$3,"NA",0))</f>
        <v/>
      </c>
      <c r="DT793" s="297" t="str">
        <f ca="1">IF(RMDF!DS793="", "", IF(ISNUMBER(MATCH(RMDF!DS793, INDIRECT(DS793), 0)), "OK", "Invalid"))</f>
        <v/>
      </c>
      <c r="DU793" s="281"/>
      <c r="DV793" s="281"/>
      <c r="DW793" s="281"/>
      <c r="DX793" s="281" t="b">
        <f>AND(RMDF!EA793&gt;=0, RMDF!EA793&lt;=1-SUM(RMDF!Z793,RMDF!AG793,RMDF!AN793,RMDF!AU793,RMDF!BB793,RMDF!BI793,RMDF!BP793,RMDF!BW793,RMDF!CD793,RMDF!CK793,RMDF!CR793,RMDF!CY793,RMDF!DF793,RMDF!DM793,RMDF!DT793), RMDF!EA793=ROUND(RMDF!EA793,4))</f>
        <v>1</v>
      </c>
      <c r="DY793" s="317">
        <f>RMDF!DY793</f>
        <v>0</v>
      </c>
      <c r="DZ793" s="318" t="str">
        <f>IF(DY793=0,"",_xlfn.XLOOKUP(DY793,StatePicklist!$1:$1,StatePicklist!$3:$3,"NA",0))</f>
        <v/>
      </c>
      <c r="EA793" s="297" t="str">
        <f ca="1">IF(RMDF!DZ793="", "", IF(ISNUMBER(MATCH(RMDF!DZ793, INDIRECT(DZ793), 0)), "OK", "Invalid"))</f>
        <v/>
      </c>
      <c r="EB793" s="281"/>
      <c r="EC793" s="281"/>
      <c r="ED793" s="281"/>
      <c r="EE793" s="281" t="b">
        <f>AND(RMDF!EH793&gt;=0, RMDF!EH793&lt;=1-SUM(RMDF!Z793,RMDF!AG793,RMDF!AN793,RMDF!AU793,RMDF!BB793,RMDF!BI793,RMDF!BP793,RMDF!BW793,RMDF!CD793,RMDF!CK793,RMDF!CR793,RMDF!CY793,RMDF!DF793,RMDF!DM793,RMDF!DT793,RMDF!EA793), RMDF!EH793=ROUND(RMDF!EH793,4))</f>
        <v>1</v>
      </c>
      <c r="EF793" s="317">
        <f>RMDF!EF793</f>
        <v>0</v>
      </c>
      <c r="EG793" s="318" t="str">
        <f>IF(EF793=0,"",_xlfn.XLOOKUP(EF793,StatePicklist!$1:$1,StatePicklist!$3:$3,"NA",0))</f>
        <v/>
      </c>
      <c r="EH793" s="297" t="str">
        <f ca="1">IF(RMDF!EG793="", "", IF(ISNUMBER(MATCH(RMDF!EG793, INDIRECT(EG793), 0)), "OK", "Invalid"))</f>
        <v/>
      </c>
      <c r="EI793" s="281"/>
      <c r="EJ793" s="281"/>
      <c r="EK793" s="281"/>
      <c r="EL793" s="281" t="b">
        <f>AND(RMDF!EO793&gt;=0, RMDF!EO793&lt;=1-SUM(RMDF!Z793,RMDF!AG793,RMDF!AN793,RMDF!AU793,RMDF!BB793,RMDF!BI793,RMDF!BP793,RMDF!BW793,RMDF!CD793,RMDF!CK793,RMDF!CR793,RMDF!CY793,RMDF!DF793,RMDF!DM793,RMDF!DT793,RMDF!EA793,RMDF!EH793), RMDF!EO793=ROUND(RMDF!EO793,4))</f>
        <v>1</v>
      </c>
      <c r="EM793" s="317">
        <f>RMDF!EM793</f>
        <v>0</v>
      </c>
      <c r="EN793" s="318" t="str">
        <f>IF(EM793=0,"",_xlfn.XLOOKUP(EM793,StatePicklist!$1:$1,StatePicklist!$3:$3,"NA",0))</f>
        <v/>
      </c>
      <c r="EO793" s="297" t="str">
        <f ca="1">IF(RMDF!EN793="", "", IF(ISNUMBER(MATCH(RMDF!EN793, INDIRECT(EN793), 0)), "OK", "Invalid"))</f>
        <v/>
      </c>
      <c r="EP793" s="281"/>
      <c r="EQ793" s="281"/>
      <c r="ER793" s="281"/>
      <c r="ES793" s="281" t="b">
        <f>AND(RMDF!EV793&gt;=0, RMDF!EV793&lt;=1-SUM(RMDF!Z793,RMDF!AG793,RMDF!AN793,RMDF!AU793,RMDF!BB793,RMDF!BI793,RMDF!BP793,RMDF!BW793,RMDF!CD793,RMDF!CK793,RMDF!CR793,RMDF!CY793,RMDF!DF793,RMDF!DM793,RMDF!DT793,RMDF!EA793,RMDF!EH793,RMDF!EO793), RMDF!EV793=ROUND(RMDF!EV793,4))</f>
        <v>1</v>
      </c>
      <c r="ET793" s="317">
        <f>RMDF!ET793</f>
        <v>0</v>
      </c>
      <c r="EU793" s="318" t="str">
        <f>IF(ET793=0,"",_xlfn.XLOOKUP(ET793,StatePicklist!$1:$1,StatePicklist!$3:$3,"NA",0))</f>
        <v/>
      </c>
      <c r="EV793" s="297" t="str">
        <f ca="1">IF(RMDF!EU793="", "", IF(ISNUMBER(MATCH(RMDF!EU793, INDIRECT(EU793), 0)), "OK", "Invalid"))</f>
        <v/>
      </c>
      <c r="EW793" s="281"/>
      <c r="EX793" s="281"/>
      <c r="EY793" s="281"/>
      <c r="EZ793" s="281" t="b">
        <f>AND(RMDF!FC793&gt;=0, RMDF!FC793&lt;=1-SUM(RMDF!Z793,RMDF!AG793,RMDF!AN793,RMDF!AU793,RMDF!BB793,RMDF!BI793,RMDF!BP793,RMDF!BW793,RMDF!CD793,RMDF!CK793,RMDF!CR793,RMDF!CY793,RMDF!DF793,RMDF!DM793,RMDF!DT793,RMDF!EA793,RMDF!EH793,RMDF!EO793,RMDF!EV793), RMDF!FC793=ROUND(RMDF!FC793,4))</f>
        <v>1</v>
      </c>
      <c r="FA793" s="317">
        <f>RMDF!FA793</f>
        <v>0</v>
      </c>
      <c r="FB793" s="318" t="str">
        <f>IF(FA793=0,"",_xlfn.XLOOKUP(FA793,StatePicklist!$1:$1,StatePicklist!$3:$3,"NA",0))</f>
        <v/>
      </c>
      <c r="FC793" s="297" t="str">
        <f ca="1">IF(RMDF!FB793="", "", IF(ISNUMBER(MATCH(RMDF!FB793, INDIRECT(FB793), 0)), "OK", "Invalid"))</f>
        <v/>
      </c>
    </row>
    <row r="794" spans="1:159" s="205" customFormat="1" ht="39.9" customHeight="1" x14ac:dyDescent="0.25">
      <c r="A794" s="206"/>
      <c r="B794" s="196"/>
      <c r="C794" s="197"/>
      <c r="D794" s="198"/>
      <c r="E794" s="199"/>
      <c r="F794" s="200"/>
      <c r="G794" s="201"/>
      <c r="H794" s="292"/>
      <c r="I794" s="305">
        <f>RMDF!I794</f>
        <v>0</v>
      </c>
      <c r="J794" s="305" t="str">
        <f>IF(I794=ProductCode!$B$30,"PDReclPost",IF(OR(I794=ProductCode!$C$30,I794=ProductCode!$E$30,I794=ProductCode!$G$30),"PDPreCon",IF(OR(I794=ProductCode!$D$30,I794=ProductCode!$F$30),"PDNotReclPost","")))</f>
        <v/>
      </c>
      <c r="K794" s="305" t="str">
        <f t="shared" si="42"/>
        <v/>
      </c>
      <c r="L794" s="289"/>
      <c r="M794" s="305" t="str">
        <f t="shared" si="42"/>
        <v/>
      </c>
      <c r="N794" s="289" t="b">
        <f>AND(RMDF!N794&gt;=0, RMDF!N794&lt;=1-RMDF!L794, RMDF!N794=ROUND(RMDF!N794,4))</f>
        <v>1</v>
      </c>
      <c r="O794" s="286" t="str">
        <f>IF(P794="","",IF(I794="","",IF(LEFT(I794,13)="Reclaimed pos",RawMaterialCode!$E$569,RawMaterialCode!$E$568)))</f>
        <v>Reclaimed pre-consumer mixed fibers (RM0578)</v>
      </c>
      <c r="P794" s="295">
        <f t="shared" si="43"/>
        <v>1</v>
      </c>
      <c r="Q794" s="202"/>
      <c r="R794" s="203"/>
      <c r="S794" s="204" t="str">
        <f t="shared" si="44"/>
        <v/>
      </c>
      <c r="T794" s="281"/>
      <c r="U794" s="281"/>
      <c r="V794" s="281"/>
      <c r="W794" s="281"/>
      <c r="X794" s="317">
        <f>RMDF!X794</f>
        <v>0</v>
      </c>
      <c r="Y794" s="318" t="str">
        <f>IF(X794=0,"",_xlfn.XLOOKUP(X794,StatePicklist!$1:$1,StatePicklist!$3:$3,"NA",0))</f>
        <v/>
      </c>
      <c r="Z794" s="297" t="str">
        <f ca="1">IF(RMDF!Y794="", "", IF(ISNUMBER(MATCH(RMDF!Y794, INDIRECT(Y794), 0)), "OK", "Invalid"))</f>
        <v/>
      </c>
      <c r="AA794" s="281"/>
      <c r="AB794" s="281"/>
      <c r="AC794" s="281"/>
      <c r="AD794" s="281" t="b">
        <f>AND(RMDF!AG794&gt;=0, RMDF!AG794&lt;=1-RMDF!Z794, RMDF!AG794=ROUND(RMDF!AG794,4))</f>
        <v>1</v>
      </c>
      <c r="AE794" s="317">
        <f>RMDF!AE794</f>
        <v>0</v>
      </c>
      <c r="AF794" s="318" t="str">
        <f>IF(AE794=0,"",_xlfn.XLOOKUP(AE794,StatePicklist!$1:$1,StatePicklist!$3:$3,"NA",0))</f>
        <v/>
      </c>
      <c r="AG794" s="297" t="str">
        <f ca="1">IF(RMDF!AF794="", "", IF(ISNUMBER(MATCH(RMDF!AF794, INDIRECT(AF794), 0)), "OK", "Invalid"))</f>
        <v/>
      </c>
      <c r="AH794" s="281"/>
      <c r="AI794" s="281"/>
      <c r="AJ794" s="281"/>
      <c r="AK794" s="281" t="b">
        <f>AND(RMDF!AN794&gt;=0, RMDF!AN794&lt;=1-SUM(RMDF!Z794,RMDF!AG794), RMDF!AN794=ROUND(RMDF!AN794,4))</f>
        <v>1</v>
      </c>
      <c r="AL794" s="317">
        <f>RMDF!AL794</f>
        <v>0</v>
      </c>
      <c r="AM794" s="318" t="str">
        <f>IF(AL794=0,"",_xlfn.XLOOKUP(AL794,StatePicklist!$1:$1,StatePicklist!$3:$3,"NA",0))</f>
        <v/>
      </c>
      <c r="AN794" s="297" t="str">
        <f ca="1">IF(RMDF!AM794="", "", IF(ISNUMBER(MATCH(RMDF!AM794, INDIRECT(AM794), 0)), "OK", "Invalid"))</f>
        <v/>
      </c>
      <c r="AO794" s="281"/>
      <c r="AP794" s="281"/>
      <c r="AQ794" s="281"/>
      <c r="AR794" s="281" t="b">
        <f>AND(RMDF!AU794&gt;=0, RMDF!AU794&lt;=1-SUM(RMDF!Z794,RMDF!AG794,RMDF!AN794), RMDF!AU794=ROUND(RMDF!AU794,4))</f>
        <v>1</v>
      </c>
      <c r="AS794" s="317">
        <f>RMDF!AS794</f>
        <v>0</v>
      </c>
      <c r="AT794" s="318" t="str">
        <f>IF(AS794=0,"",_xlfn.XLOOKUP(AS794,StatePicklist!$1:$1,StatePicklist!$3:$3,"NA",0))</f>
        <v/>
      </c>
      <c r="AU794" s="297" t="str">
        <f ca="1">IF(RMDF!AT794="", "", IF(ISNUMBER(MATCH(RMDF!AT794, INDIRECT(AT794), 0)), "OK", "Invalid"))</f>
        <v/>
      </c>
      <c r="AV794" s="281"/>
      <c r="AW794" s="281"/>
      <c r="AX794" s="281"/>
      <c r="AY794" s="281" t="b">
        <f>AND(RMDF!BB794&gt;=0, RMDF!BB794&lt;=1-SUM(RMDF!Z794,RMDF!AG794,RMDF!AN794,RMDF!AU794), RMDF!BB794=ROUND(RMDF!BB794,4))</f>
        <v>1</v>
      </c>
      <c r="AZ794" s="317">
        <f>RMDF!AZ794</f>
        <v>0</v>
      </c>
      <c r="BA794" s="318" t="str">
        <f>IF(AZ794=0,"",_xlfn.XLOOKUP(AZ794,StatePicklist!$1:$1,StatePicklist!$3:$3,"NA",0))</f>
        <v/>
      </c>
      <c r="BB794" s="297" t="str">
        <f ca="1">IF(RMDF!BA794="", "", IF(ISNUMBER(MATCH(RMDF!BA794, INDIRECT(BA794), 0)), "OK", "Invalid"))</f>
        <v/>
      </c>
      <c r="BC794" s="281"/>
      <c r="BD794" s="281"/>
      <c r="BE794" s="281"/>
      <c r="BF794" s="281" t="b">
        <f>AND(RMDF!BI794&gt;=0, RMDF!BI794&lt;=1-SUM(RMDF!Z794,RMDF!AG794,RMDF!AN794,RMDF!AU794,RMDF!BB794), RMDF!BI794=ROUND(RMDF!BI794,4))</f>
        <v>1</v>
      </c>
      <c r="BG794" s="317">
        <f>RMDF!BG794</f>
        <v>0</v>
      </c>
      <c r="BH794" s="318" t="str">
        <f>IF(BG794=0,"",_xlfn.XLOOKUP(BG794,StatePicklist!$1:$1,StatePicklist!$3:$3,"NA",0))</f>
        <v/>
      </c>
      <c r="BI794" s="297" t="str">
        <f ca="1">IF(RMDF!BH794="", "", IF(ISNUMBER(MATCH(RMDF!BH794, INDIRECT(BH794), 0)), "OK", "Invalid"))</f>
        <v/>
      </c>
      <c r="BJ794" s="281"/>
      <c r="BK794" s="281"/>
      <c r="BL794" s="281"/>
      <c r="BM794" s="281" t="b">
        <f>AND(RMDF!BP794&gt;=0, RMDF!BP794&lt;=1-SUM(RMDF!Z794,RMDF!AG794,RMDF!AN794,RMDF!AU794,RMDF!BB794,RMDF!BI794), RMDF!BP794=ROUND(RMDF!BP794,4))</f>
        <v>1</v>
      </c>
      <c r="BN794" s="317">
        <f>RMDF!BN794</f>
        <v>0</v>
      </c>
      <c r="BO794" s="318" t="str">
        <f>IF(BN794=0,"",_xlfn.XLOOKUP(BN794,StatePicklist!$1:$1,StatePicklist!$3:$3,"NA",0))</f>
        <v/>
      </c>
      <c r="BP794" s="297" t="str">
        <f ca="1">IF(RMDF!BO794="", "", IF(ISNUMBER(MATCH(RMDF!BO794, INDIRECT(BO794), 0)), "OK", "Invalid"))</f>
        <v/>
      </c>
      <c r="BQ794" s="281"/>
      <c r="BR794" s="281"/>
      <c r="BS794" s="281"/>
      <c r="BT794" s="281" t="b">
        <f>AND(RMDF!BW794&gt;=0, RMDF!BW794&lt;=1-SUM(RMDF!Z794,RMDF!AG794,RMDF!AN794,RMDF!AU794,RMDF!BB794,RMDF!BI794,RMDF!BP794), RMDF!BW794=ROUND(RMDF!BW794,4))</f>
        <v>1</v>
      </c>
      <c r="BU794" s="317">
        <f>RMDF!BU794</f>
        <v>0</v>
      </c>
      <c r="BV794" s="318" t="str">
        <f>IF(BU794=0,"",_xlfn.XLOOKUP(BU794,StatePicklist!$1:$1,StatePicklist!$3:$3,"NA",0))</f>
        <v/>
      </c>
      <c r="BW794" s="297" t="str">
        <f ca="1">IF(RMDF!BV794="", "", IF(ISNUMBER(MATCH(RMDF!BV794, INDIRECT(BV794), 0)), "OK", "Invalid"))</f>
        <v/>
      </c>
      <c r="BX794" s="281"/>
      <c r="BY794" s="281"/>
      <c r="BZ794" s="281"/>
      <c r="CA794" s="281" t="b">
        <f>AND(RMDF!CD794&gt;=0, RMDF!CD794&lt;=1-SUM(RMDF!Z794,RMDF!AG794,RMDF!AN794,RMDF!AU794,RMDF!BB794,RMDF!BI794,RMDF!BP794,RMDF!BW794), RMDF!CD794=ROUND(RMDF!CD794,4))</f>
        <v>1</v>
      </c>
      <c r="CB794" s="317">
        <f>RMDF!CB794</f>
        <v>0</v>
      </c>
      <c r="CC794" s="318" t="str">
        <f>IF(CB794=0,"",_xlfn.XLOOKUP(CB794,StatePicklist!$1:$1,StatePicklist!$3:$3,"NA",0))</f>
        <v/>
      </c>
      <c r="CD794" s="297" t="str">
        <f ca="1">IF(RMDF!CC794="", "", IF(ISNUMBER(MATCH(RMDF!CC794, INDIRECT(CC794), 0)), "OK", "Invalid"))</f>
        <v/>
      </c>
      <c r="CE794" s="281"/>
      <c r="CF794" s="281"/>
      <c r="CG794" s="281"/>
      <c r="CH794" s="281" t="b">
        <f>AND(RMDF!CK794&gt;=0, RMDF!CK794&lt;=1-SUM(RMDF!Z794,RMDF!AG794,RMDF!AN794,RMDF!AU794,RMDF!BB794,RMDF!BI794,RMDF!BP794,RMDF!BW794,RMDF!CD794), RMDF!CK794=ROUND(RMDF!CK794,4))</f>
        <v>1</v>
      </c>
      <c r="CI794" s="317">
        <f>RMDF!CI794</f>
        <v>0</v>
      </c>
      <c r="CJ794" s="318" t="str">
        <f>IF(CI794=0,"",_xlfn.XLOOKUP(CI794,StatePicklist!$1:$1,StatePicklist!$3:$3,"NA",0))</f>
        <v/>
      </c>
      <c r="CK794" s="297" t="str">
        <f ca="1">IF(RMDF!CJ794="", "", IF(ISNUMBER(MATCH(RMDF!CJ794, INDIRECT(CJ794), 0)), "OK", "Invalid"))</f>
        <v/>
      </c>
      <c r="CL794" s="281"/>
      <c r="CM794" s="281"/>
      <c r="CN794" s="281"/>
      <c r="CO794" s="281" t="b">
        <f>AND(RMDF!CR794&gt;=0, RMDF!CR794&lt;=1-SUM(RMDF!Z794,RMDF!AG794,RMDF!AN794,RMDF!AU794,RMDF!BB794,RMDF!BI794,RMDF!BP794,RMDF!BW794,RMDF!CD794,RMDF!CK794), RMDF!CR794=ROUND(RMDF!CR794,4))</f>
        <v>1</v>
      </c>
      <c r="CP794" s="317">
        <f>RMDF!CP794</f>
        <v>0</v>
      </c>
      <c r="CQ794" s="318" t="str">
        <f>IF(CP794=0,"",_xlfn.XLOOKUP(CP794,StatePicklist!$1:$1,StatePicklist!$3:$3,"NA",0))</f>
        <v/>
      </c>
      <c r="CR794" s="297" t="str">
        <f ca="1">IF(RMDF!CQ794="", "", IF(ISNUMBER(MATCH(RMDF!CQ794, INDIRECT(CQ794), 0)), "OK", "Invalid"))</f>
        <v/>
      </c>
      <c r="CS794" s="281"/>
      <c r="CT794" s="281"/>
      <c r="CU794" s="281"/>
      <c r="CV794" s="281" t="b">
        <f>AND(RMDF!CY794&gt;=0, RMDF!CY794&lt;=1-SUM(RMDF!Z794,RMDF!AG794,RMDF!AN794,RMDF!AU794,RMDF!BB794,RMDF!BI794,RMDF!BP794,RMDF!BW794,RMDF!CD794,RMDF!CK794,RMDF!CR794), RMDF!CY794=ROUND(RMDF!CY794,4))</f>
        <v>1</v>
      </c>
      <c r="CW794" s="317">
        <f>RMDF!CW794</f>
        <v>0</v>
      </c>
      <c r="CX794" s="318" t="str">
        <f>IF(CW794=0,"",_xlfn.XLOOKUP(CW794,StatePicklist!$1:$1,StatePicklist!$3:$3,"NA",0))</f>
        <v/>
      </c>
      <c r="CY794" s="297" t="str">
        <f ca="1">IF(RMDF!CX794="", "", IF(ISNUMBER(MATCH(RMDF!CX794, INDIRECT(CX794), 0)), "OK", "Invalid"))</f>
        <v/>
      </c>
      <c r="CZ794" s="281"/>
      <c r="DA794" s="281"/>
      <c r="DB794" s="281"/>
      <c r="DC794" s="281" t="b">
        <f>AND(RMDF!DF794&gt;=0, RMDF!DF794&lt;=1-SUM(RMDF!Z794,RMDF!AG794,RMDF!AN794,RMDF!AU794,RMDF!BB794,RMDF!BI794,RMDF!BP794,RMDF!BW794,RMDF!CD794,RMDF!CK794,RMDF!CR794,RMDF!CY794), RMDF!DF794=ROUND(RMDF!DF794,4))</f>
        <v>1</v>
      </c>
      <c r="DD794" s="317">
        <f>RMDF!DD794</f>
        <v>0</v>
      </c>
      <c r="DE794" s="318" t="str">
        <f>IF(DD794=0,"",_xlfn.XLOOKUP(DD794,StatePicklist!$1:$1,StatePicklist!$3:$3,"NA",0))</f>
        <v/>
      </c>
      <c r="DF794" s="297" t="str">
        <f ca="1">IF(RMDF!DE794="", "", IF(ISNUMBER(MATCH(RMDF!DE794, INDIRECT(DE794), 0)), "OK", "Invalid"))</f>
        <v/>
      </c>
      <c r="DG794" s="281"/>
      <c r="DH794" s="281"/>
      <c r="DI794" s="281"/>
      <c r="DJ794" s="281" t="b">
        <f>AND(RMDF!DM794&gt;=0, RMDF!DM794&lt;=1-SUM(RMDF!Z794,RMDF!AG794,RMDF!AN794,RMDF!AU794,RMDF!BB794,RMDF!BI794,RMDF!BP794,RMDF!BW794,RMDF!CD794,RMDF!CK794,RMDF!CR794,RMDF!CY794,RMDF!DF794), RMDF!DM794=ROUND(RMDF!DM794,4))</f>
        <v>1</v>
      </c>
      <c r="DK794" s="317">
        <f>RMDF!DK794</f>
        <v>0</v>
      </c>
      <c r="DL794" s="318" t="str">
        <f>IF(DK794=0,"",_xlfn.XLOOKUP(DK794,StatePicklist!$1:$1,StatePicklist!$3:$3,"NA",0))</f>
        <v/>
      </c>
      <c r="DM794" s="297" t="str">
        <f ca="1">IF(RMDF!DL794="", "", IF(ISNUMBER(MATCH(RMDF!DL794, INDIRECT(DL794), 0)), "OK", "Invalid"))</f>
        <v/>
      </c>
      <c r="DN794" s="281"/>
      <c r="DO794" s="281"/>
      <c r="DP794" s="281"/>
      <c r="DQ794" s="281" t="b">
        <f>AND(RMDF!DT794&gt;=0, RMDF!DT794&lt;=1-SUM(RMDF!Z794,RMDF!AG794,RMDF!AN794,RMDF!AU794,RMDF!BB794,RMDF!BI794,RMDF!BP794,RMDF!BW794,RMDF!CD794,RMDF!CK794,RMDF!CR794,RMDF!CY794,RMDF!DF794,RMDF!DM794), RMDF!DT794=ROUND(RMDF!DT794,4))</f>
        <v>1</v>
      </c>
      <c r="DR794" s="317">
        <f>RMDF!DR794</f>
        <v>0</v>
      </c>
      <c r="DS794" s="318" t="str">
        <f>IF(DR794=0,"",_xlfn.XLOOKUP(DR794,StatePicklist!$1:$1,StatePicklist!$3:$3,"NA",0))</f>
        <v/>
      </c>
      <c r="DT794" s="297" t="str">
        <f ca="1">IF(RMDF!DS794="", "", IF(ISNUMBER(MATCH(RMDF!DS794, INDIRECT(DS794), 0)), "OK", "Invalid"))</f>
        <v/>
      </c>
      <c r="DU794" s="281"/>
      <c r="DV794" s="281"/>
      <c r="DW794" s="281"/>
      <c r="DX794" s="281" t="b">
        <f>AND(RMDF!EA794&gt;=0, RMDF!EA794&lt;=1-SUM(RMDF!Z794,RMDF!AG794,RMDF!AN794,RMDF!AU794,RMDF!BB794,RMDF!BI794,RMDF!BP794,RMDF!BW794,RMDF!CD794,RMDF!CK794,RMDF!CR794,RMDF!CY794,RMDF!DF794,RMDF!DM794,RMDF!DT794), RMDF!EA794=ROUND(RMDF!EA794,4))</f>
        <v>1</v>
      </c>
      <c r="DY794" s="317">
        <f>RMDF!DY794</f>
        <v>0</v>
      </c>
      <c r="DZ794" s="318" t="str">
        <f>IF(DY794=0,"",_xlfn.XLOOKUP(DY794,StatePicklist!$1:$1,StatePicklist!$3:$3,"NA",0))</f>
        <v/>
      </c>
      <c r="EA794" s="297" t="str">
        <f ca="1">IF(RMDF!DZ794="", "", IF(ISNUMBER(MATCH(RMDF!DZ794, INDIRECT(DZ794), 0)), "OK", "Invalid"))</f>
        <v/>
      </c>
      <c r="EB794" s="281"/>
      <c r="EC794" s="281"/>
      <c r="ED794" s="281"/>
      <c r="EE794" s="281" t="b">
        <f>AND(RMDF!EH794&gt;=0, RMDF!EH794&lt;=1-SUM(RMDF!Z794,RMDF!AG794,RMDF!AN794,RMDF!AU794,RMDF!BB794,RMDF!BI794,RMDF!BP794,RMDF!BW794,RMDF!CD794,RMDF!CK794,RMDF!CR794,RMDF!CY794,RMDF!DF794,RMDF!DM794,RMDF!DT794,RMDF!EA794), RMDF!EH794=ROUND(RMDF!EH794,4))</f>
        <v>1</v>
      </c>
      <c r="EF794" s="317">
        <f>RMDF!EF794</f>
        <v>0</v>
      </c>
      <c r="EG794" s="318" t="str">
        <f>IF(EF794=0,"",_xlfn.XLOOKUP(EF794,StatePicklist!$1:$1,StatePicklist!$3:$3,"NA",0))</f>
        <v/>
      </c>
      <c r="EH794" s="297" t="str">
        <f ca="1">IF(RMDF!EG794="", "", IF(ISNUMBER(MATCH(RMDF!EG794, INDIRECT(EG794), 0)), "OK", "Invalid"))</f>
        <v/>
      </c>
      <c r="EI794" s="281"/>
      <c r="EJ794" s="281"/>
      <c r="EK794" s="281"/>
      <c r="EL794" s="281" t="b">
        <f>AND(RMDF!EO794&gt;=0, RMDF!EO794&lt;=1-SUM(RMDF!Z794,RMDF!AG794,RMDF!AN794,RMDF!AU794,RMDF!BB794,RMDF!BI794,RMDF!BP794,RMDF!BW794,RMDF!CD794,RMDF!CK794,RMDF!CR794,RMDF!CY794,RMDF!DF794,RMDF!DM794,RMDF!DT794,RMDF!EA794,RMDF!EH794), RMDF!EO794=ROUND(RMDF!EO794,4))</f>
        <v>1</v>
      </c>
      <c r="EM794" s="317">
        <f>RMDF!EM794</f>
        <v>0</v>
      </c>
      <c r="EN794" s="318" t="str">
        <f>IF(EM794=0,"",_xlfn.XLOOKUP(EM794,StatePicklist!$1:$1,StatePicklist!$3:$3,"NA",0))</f>
        <v/>
      </c>
      <c r="EO794" s="297" t="str">
        <f ca="1">IF(RMDF!EN794="", "", IF(ISNUMBER(MATCH(RMDF!EN794, INDIRECT(EN794), 0)), "OK", "Invalid"))</f>
        <v/>
      </c>
      <c r="EP794" s="281"/>
      <c r="EQ794" s="281"/>
      <c r="ER794" s="281"/>
      <c r="ES794" s="281" t="b">
        <f>AND(RMDF!EV794&gt;=0, RMDF!EV794&lt;=1-SUM(RMDF!Z794,RMDF!AG794,RMDF!AN794,RMDF!AU794,RMDF!BB794,RMDF!BI794,RMDF!BP794,RMDF!BW794,RMDF!CD794,RMDF!CK794,RMDF!CR794,RMDF!CY794,RMDF!DF794,RMDF!DM794,RMDF!DT794,RMDF!EA794,RMDF!EH794,RMDF!EO794), RMDF!EV794=ROUND(RMDF!EV794,4))</f>
        <v>1</v>
      </c>
      <c r="ET794" s="317">
        <f>RMDF!ET794</f>
        <v>0</v>
      </c>
      <c r="EU794" s="318" t="str">
        <f>IF(ET794=0,"",_xlfn.XLOOKUP(ET794,StatePicklist!$1:$1,StatePicklist!$3:$3,"NA",0))</f>
        <v/>
      </c>
      <c r="EV794" s="297" t="str">
        <f ca="1">IF(RMDF!EU794="", "", IF(ISNUMBER(MATCH(RMDF!EU794, INDIRECT(EU794), 0)), "OK", "Invalid"))</f>
        <v/>
      </c>
      <c r="EW794" s="281"/>
      <c r="EX794" s="281"/>
      <c r="EY794" s="281"/>
      <c r="EZ794" s="281" t="b">
        <f>AND(RMDF!FC794&gt;=0, RMDF!FC794&lt;=1-SUM(RMDF!Z794,RMDF!AG794,RMDF!AN794,RMDF!AU794,RMDF!BB794,RMDF!BI794,RMDF!BP794,RMDF!BW794,RMDF!CD794,RMDF!CK794,RMDF!CR794,RMDF!CY794,RMDF!DF794,RMDF!DM794,RMDF!DT794,RMDF!EA794,RMDF!EH794,RMDF!EO794,RMDF!EV794), RMDF!FC794=ROUND(RMDF!FC794,4))</f>
        <v>1</v>
      </c>
      <c r="FA794" s="317">
        <f>RMDF!FA794</f>
        <v>0</v>
      </c>
      <c r="FB794" s="318" t="str">
        <f>IF(FA794=0,"",_xlfn.XLOOKUP(FA794,StatePicklist!$1:$1,StatePicklist!$3:$3,"NA",0))</f>
        <v/>
      </c>
      <c r="FC794" s="297" t="str">
        <f ca="1">IF(RMDF!FB794="", "", IF(ISNUMBER(MATCH(RMDF!FB794, INDIRECT(FB794), 0)), "OK", "Invalid"))</f>
        <v/>
      </c>
    </row>
    <row r="795" spans="1:159" s="205" customFormat="1" ht="39.9" customHeight="1" x14ac:dyDescent="0.25">
      <c r="A795" s="206"/>
      <c r="B795" s="196"/>
      <c r="C795" s="197"/>
      <c r="D795" s="198"/>
      <c r="E795" s="199"/>
      <c r="F795" s="200"/>
      <c r="G795" s="201"/>
      <c r="H795" s="292"/>
      <c r="I795" s="305">
        <f>RMDF!I795</f>
        <v>0</v>
      </c>
      <c r="J795" s="305" t="str">
        <f>IF(I795=ProductCode!$B$30,"PDReclPost",IF(OR(I795=ProductCode!$C$30,I795=ProductCode!$E$30,I795=ProductCode!$G$30),"PDPreCon",IF(OR(I795=ProductCode!$D$30,I795=ProductCode!$F$30),"PDNotReclPost","")))</f>
        <v/>
      </c>
      <c r="K795" s="305" t="str">
        <f t="shared" si="42"/>
        <v/>
      </c>
      <c r="L795" s="289"/>
      <c r="M795" s="305" t="str">
        <f t="shared" si="42"/>
        <v/>
      </c>
      <c r="N795" s="289" t="b">
        <f>AND(RMDF!N795&gt;=0, RMDF!N795&lt;=1-RMDF!L795, RMDF!N795=ROUND(RMDF!N795,4))</f>
        <v>1</v>
      </c>
      <c r="O795" s="286" t="str">
        <f>IF(P795="","",IF(I795="","",IF(LEFT(I795,13)="Reclaimed pos",RawMaterialCode!$E$569,RawMaterialCode!$E$568)))</f>
        <v>Reclaimed pre-consumer mixed fibers (RM0578)</v>
      </c>
      <c r="P795" s="295">
        <f t="shared" si="43"/>
        <v>1</v>
      </c>
      <c r="Q795" s="202"/>
      <c r="R795" s="203"/>
      <c r="S795" s="204" t="str">
        <f t="shared" si="44"/>
        <v/>
      </c>
      <c r="T795" s="281"/>
      <c r="U795" s="281"/>
      <c r="V795" s="281"/>
      <c r="W795" s="281"/>
      <c r="X795" s="317">
        <f>RMDF!X795</f>
        <v>0</v>
      </c>
      <c r="Y795" s="318" t="str">
        <f>IF(X795=0,"",_xlfn.XLOOKUP(X795,StatePicklist!$1:$1,StatePicklist!$3:$3,"NA",0))</f>
        <v/>
      </c>
      <c r="Z795" s="297" t="str">
        <f ca="1">IF(RMDF!Y795="", "", IF(ISNUMBER(MATCH(RMDF!Y795, INDIRECT(Y795), 0)), "OK", "Invalid"))</f>
        <v/>
      </c>
      <c r="AA795" s="281"/>
      <c r="AB795" s="281"/>
      <c r="AC795" s="281"/>
      <c r="AD795" s="281" t="b">
        <f>AND(RMDF!AG795&gt;=0, RMDF!AG795&lt;=1-RMDF!Z795, RMDF!AG795=ROUND(RMDF!AG795,4))</f>
        <v>1</v>
      </c>
      <c r="AE795" s="317">
        <f>RMDF!AE795</f>
        <v>0</v>
      </c>
      <c r="AF795" s="318" t="str">
        <f>IF(AE795=0,"",_xlfn.XLOOKUP(AE795,StatePicklist!$1:$1,StatePicklist!$3:$3,"NA",0))</f>
        <v/>
      </c>
      <c r="AG795" s="297" t="str">
        <f ca="1">IF(RMDF!AF795="", "", IF(ISNUMBER(MATCH(RMDF!AF795, INDIRECT(AF795), 0)), "OK", "Invalid"))</f>
        <v/>
      </c>
      <c r="AH795" s="281"/>
      <c r="AI795" s="281"/>
      <c r="AJ795" s="281"/>
      <c r="AK795" s="281" t="b">
        <f>AND(RMDF!AN795&gt;=0, RMDF!AN795&lt;=1-SUM(RMDF!Z795,RMDF!AG795), RMDF!AN795=ROUND(RMDF!AN795,4))</f>
        <v>1</v>
      </c>
      <c r="AL795" s="317">
        <f>RMDF!AL795</f>
        <v>0</v>
      </c>
      <c r="AM795" s="318" t="str">
        <f>IF(AL795=0,"",_xlfn.XLOOKUP(AL795,StatePicklist!$1:$1,StatePicklist!$3:$3,"NA",0))</f>
        <v/>
      </c>
      <c r="AN795" s="297" t="str">
        <f ca="1">IF(RMDF!AM795="", "", IF(ISNUMBER(MATCH(RMDF!AM795, INDIRECT(AM795), 0)), "OK", "Invalid"))</f>
        <v/>
      </c>
      <c r="AO795" s="281"/>
      <c r="AP795" s="281"/>
      <c r="AQ795" s="281"/>
      <c r="AR795" s="281" t="b">
        <f>AND(RMDF!AU795&gt;=0, RMDF!AU795&lt;=1-SUM(RMDF!Z795,RMDF!AG795,RMDF!AN795), RMDF!AU795=ROUND(RMDF!AU795,4))</f>
        <v>1</v>
      </c>
      <c r="AS795" s="317">
        <f>RMDF!AS795</f>
        <v>0</v>
      </c>
      <c r="AT795" s="318" t="str">
        <f>IF(AS795=0,"",_xlfn.XLOOKUP(AS795,StatePicklist!$1:$1,StatePicklist!$3:$3,"NA",0))</f>
        <v/>
      </c>
      <c r="AU795" s="297" t="str">
        <f ca="1">IF(RMDF!AT795="", "", IF(ISNUMBER(MATCH(RMDF!AT795, INDIRECT(AT795), 0)), "OK", "Invalid"))</f>
        <v/>
      </c>
      <c r="AV795" s="281"/>
      <c r="AW795" s="281"/>
      <c r="AX795" s="281"/>
      <c r="AY795" s="281" t="b">
        <f>AND(RMDF!BB795&gt;=0, RMDF!BB795&lt;=1-SUM(RMDF!Z795,RMDF!AG795,RMDF!AN795,RMDF!AU795), RMDF!BB795=ROUND(RMDF!BB795,4))</f>
        <v>1</v>
      </c>
      <c r="AZ795" s="317">
        <f>RMDF!AZ795</f>
        <v>0</v>
      </c>
      <c r="BA795" s="318" t="str">
        <f>IF(AZ795=0,"",_xlfn.XLOOKUP(AZ795,StatePicklist!$1:$1,StatePicklist!$3:$3,"NA",0))</f>
        <v/>
      </c>
      <c r="BB795" s="297" t="str">
        <f ca="1">IF(RMDF!BA795="", "", IF(ISNUMBER(MATCH(RMDF!BA795, INDIRECT(BA795), 0)), "OK", "Invalid"))</f>
        <v/>
      </c>
      <c r="BC795" s="281"/>
      <c r="BD795" s="281"/>
      <c r="BE795" s="281"/>
      <c r="BF795" s="281" t="b">
        <f>AND(RMDF!BI795&gt;=0, RMDF!BI795&lt;=1-SUM(RMDF!Z795,RMDF!AG795,RMDF!AN795,RMDF!AU795,RMDF!BB795), RMDF!BI795=ROUND(RMDF!BI795,4))</f>
        <v>1</v>
      </c>
      <c r="BG795" s="317">
        <f>RMDF!BG795</f>
        <v>0</v>
      </c>
      <c r="BH795" s="318" t="str">
        <f>IF(BG795=0,"",_xlfn.XLOOKUP(BG795,StatePicklist!$1:$1,StatePicklist!$3:$3,"NA",0))</f>
        <v/>
      </c>
      <c r="BI795" s="297" t="str">
        <f ca="1">IF(RMDF!BH795="", "", IF(ISNUMBER(MATCH(RMDF!BH795, INDIRECT(BH795), 0)), "OK", "Invalid"))</f>
        <v/>
      </c>
      <c r="BJ795" s="281"/>
      <c r="BK795" s="281"/>
      <c r="BL795" s="281"/>
      <c r="BM795" s="281" t="b">
        <f>AND(RMDF!BP795&gt;=0, RMDF!BP795&lt;=1-SUM(RMDF!Z795,RMDF!AG795,RMDF!AN795,RMDF!AU795,RMDF!BB795,RMDF!BI795), RMDF!BP795=ROUND(RMDF!BP795,4))</f>
        <v>1</v>
      </c>
      <c r="BN795" s="317">
        <f>RMDF!BN795</f>
        <v>0</v>
      </c>
      <c r="BO795" s="318" t="str">
        <f>IF(BN795=0,"",_xlfn.XLOOKUP(BN795,StatePicklist!$1:$1,StatePicklist!$3:$3,"NA",0))</f>
        <v/>
      </c>
      <c r="BP795" s="297" t="str">
        <f ca="1">IF(RMDF!BO795="", "", IF(ISNUMBER(MATCH(RMDF!BO795, INDIRECT(BO795), 0)), "OK", "Invalid"))</f>
        <v/>
      </c>
      <c r="BQ795" s="281"/>
      <c r="BR795" s="281"/>
      <c r="BS795" s="281"/>
      <c r="BT795" s="281" t="b">
        <f>AND(RMDF!BW795&gt;=0, RMDF!BW795&lt;=1-SUM(RMDF!Z795,RMDF!AG795,RMDF!AN795,RMDF!AU795,RMDF!BB795,RMDF!BI795,RMDF!BP795), RMDF!BW795=ROUND(RMDF!BW795,4))</f>
        <v>1</v>
      </c>
      <c r="BU795" s="317">
        <f>RMDF!BU795</f>
        <v>0</v>
      </c>
      <c r="BV795" s="318" t="str">
        <f>IF(BU795=0,"",_xlfn.XLOOKUP(BU795,StatePicklist!$1:$1,StatePicklist!$3:$3,"NA",0))</f>
        <v/>
      </c>
      <c r="BW795" s="297" t="str">
        <f ca="1">IF(RMDF!BV795="", "", IF(ISNUMBER(MATCH(RMDF!BV795, INDIRECT(BV795), 0)), "OK", "Invalid"))</f>
        <v/>
      </c>
      <c r="BX795" s="281"/>
      <c r="BY795" s="281"/>
      <c r="BZ795" s="281"/>
      <c r="CA795" s="281" t="b">
        <f>AND(RMDF!CD795&gt;=0, RMDF!CD795&lt;=1-SUM(RMDF!Z795,RMDF!AG795,RMDF!AN795,RMDF!AU795,RMDF!BB795,RMDF!BI795,RMDF!BP795,RMDF!BW795), RMDF!CD795=ROUND(RMDF!CD795,4))</f>
        <v>1</v>
      </c>
      <c r="CB795" s="317">
        <f>RMDF!CB795</f>
        <v>0</v>
      </c>
      <c r="CC795" s="318" t="str">
        <f>IF(CB795=0,"",_xlfn.XLOOKUP(CB795,StatePicklist!$1:$1,StatePicklist!$3:$3,"NA",0))</f>
        <v/>
      </c>
      <c r="CD795" s="297" t="str">
        <f ca="1">IF(RMDF!CC795="", "", IF(ISNUMBER(MATCH(RMDF!CC795, INDIRECT(CC795), 0)), "OK", "Invalid"))</f>
        <v/>
      </c>
      <c r="CE795" s="281"/>
      <c r="CF795" s="281"/>
      <c r="CG795" s="281"/>
      <c r="CH795" s="281" t="b">
        <f>AND(RMDF!CK795&gt;=0, RMDF!CK795&lt;=1-SUM(RMDF!Z795,RMDF!AG795,RMDF!AN795,RMDF!AU795,RMDF!BB795,RMDF!BI795,RMDF!BP795,RMDF!BW795,RMDF!CD795), RMDF!CK795=ROUND(RMDF!CK795,4))</f>
        <v>1</v>
      </c>
      <c r="CI795" s="317">
        <f>RMDF!CI795</f>
        <v>0</v>
      </c>
      <c r="CJ795" s="318" t="str">
        <f>IF(CI795=0,"",_xlfn.XLOOKUP(CI795,StatePicklist!$1:$1,StatePicklist!$3:$3,"NA",0))</f>
        <v/>
      </c>
      <c r="CK795" s="297" t="str">
        <f ca="1">IF(RMDF!CJ795="", "", IF(ISNUMBER(MATCH(RMDF!CJ795, INDIRECT(CJ795), 0)), "OK", "Invalid"))</f>
        <v/>
      </c>
      <c r="CL795" s="281"/>
      <c r="CM795" s="281"/>
      <c r="CN795" s="281"/>
      <c r="CO795" s="281" t="b">
        <f>AND(RMDF!CR795&gt;=0, RMDF!CR795&lt;=1-SUM(RMDF!Z795,RMDF!AG795,RMDF!AN795,RMDF!AU795,RMDF!BB795,RMDF!BI795,RMDF!BP795,RMDF!BW795,RMDF!CD795,RMDF!CK795), RMDF!CR795=ROUND(RMDF!CR795,4))</f>
        <v>1</v>
      </c>
      <c r="CP795" s="317">
        <f>RMDF!CP795</f>
        <v>0</v>
      </c>
      <c r="CQ795" s="318" t="str">
        <f>IF(CP795=0,"",_xlfn.XLOOKUP(CP795,StatePicklist!$1:$1,StatePicklist!$3:$3,"NA",0))</f>
        <v/>
      </c>
      <c r="CR795" s="297" t="str">
        <f ca="1">IF(RMDF!CQ795="", "", IF(ISNUMBER(MATCH(RMDF!CQ795, INDIRECT(CQ795), 0)), "OK", "Invalid"))</f>
        <v/>
      </c>
      <c r="CS795" s="281"/>
      <c r="CT795" s="281"/>
      <c r="CU795" s="281"/>
      <c r="CV795" s="281" t="b">
        <f>AND(RMDF!CY795&gt;=0, RMDF!CY795&lt;=1-SUM(RMDF!Z795,RMDF!AG795,RMDF!AN795,RMDF!AU795,RMDF!BB795,RMDF!BI795,RMDF!BP795,RMDF!BW795,RMDF!CD795,RMDF!CK795,RMDF!CR795), RMDF!CY795=ROUND(RMDF!CY795,4))</f>
        <v>1</v>
      </c>
      <c r="CW795" s="317">
        <f>RMDF!CW795</f>
        <v>0</v>
      </c>
      <c r="CX795" s="318" t="str">
        <f>IF(CW795=0,"",_xlfn.XLOOKUP(CW795,StatePicklist!$1:$1,StatePicklist!$3:$3,"NA",0))</f>
        <v/>
      </c>
      <c r="CY795" s="297" t="str">
        <f ca="1">IF(RMDF!CX795="", "", IF(ISNUMBER(MATCH(RMDF!CX795, INDIRECT(CX795), 0)), "OK", "Invalid"))</f>
        <v/>
      </c>
      <c r="CZ795" s="281"/>
      <c r="DA795" s="281"/>
      <c r="DB795" s="281"/>
      <c r="DC795" s="281" t="b">
        <f>AND(RMDF!DF795&gt;=0, RMDF!DF795&lt;=1-SUM(RMDF!Z795,RMDF!AG795,RMDF!AN795,RMDF!AU795,RMDF!BB795,RMDF!BI795,RMDF!BP795,RMDF!BW795,RMDF!CD795,RMDF!CK795,RMDF!CR795,RMDF!CY795), RMDF!DF795=ROUND(RMDF!DF795,4))</f>
        <v>1</v>
      </c>
      <c r="DD795" s="317">
        <f>RMDF!DD795</f>
        <v>0</v>
      </c>
      <c r="DE795" s="318" t="str">
        <f>IF(DD795=0,"",_xlfn.XLOOKUP(DD795,StatePicklist!$1:$1,StatePicklist!$3:$3,"NA",0))</f>
        <v/>
      </c>
      <c r="DF795" s="297" t="str">
        <f ca="1">IF(RMDF!DE795="", "", IF(ISNUMBER(MATCH(RMDF!DE795, INDIRECT(DE795), 0)), "OK", "Invalid"))</f>
        <v/>
      </c>
      <c r="DG795" s="281"/>
      <c r="DH795" s="281"/>
      <c r="DI795" s="281"/>
      <c r="DJ795" s="281" t="b">
        <f>AND(RMDF!DM795&gt;=0, RMDF!DM795&lt;=1-SUM(RMDF!Z795,RMDF!AG795,RMDF!AN795,RMDF!AU795,RMDF!BB795,RMDF!BI795,RMDF!BP795,RMDF!BW795,RMDF!CD795,RMDF!CK795,RMDF!CR795,RMDF!CY795,RMDF!DF795), RMDF!DM795=ROUND(RMDF!DM795,4))</f>
        <v>1</v>
      </c>
      <c r="DK795" s="317">
        <f>RMDF!DK795</f>
        <v>0</v>
      </c>
      <c r="DL795" s="318" t="str">
        <f>IF(DK795=0,"",_xlfn.XLOOKUP(DK795,StatePicklist!$1:$1,StatePicklist!$3:$3,"NA",0))</f>
        <v/>
      </c>
      <c r="DM795" s="297" t="str">
        <f ca="1">IF(RMDF!DL795="", "", IF(ISNUMBER(MATCH(RMDF!DL795, INDIRECT(DL795), 0)), "OK", "Invalid"))</f>
        <v/>
      </c>
      <c r="DN795" s="281"/>
      <c r="DO795" s="281"/>
      <c r="DP795" s="281"/>
      <c r="DQ795" s="281" t="b">
        <f>AND(RMDF!DT795&gt;=0, RMDF!DT795&lt;=1-SUM(RMDF!Z795,RMDF!AG795,RMDF!AN795,RMDF!AU795,RMDF!BB795,RMDF!BI795,RMDF!BP795,RMDF!BW795,RMDF!CD795,RMDF!CK795,RMDF!CR795,RMDF!CY795,RMDF!DF795,RMDF!DM795), RMDF!DT795=ROUND(RMDF!DT795,4))</f>
        <v>1</v>
      </c>
      <c r="DR795" s="317">
        <f>RMDF!DR795</f>
        <v>0</v>
      </c>
      <c r="DS795" s="318" t="str">
        <f>IF(DR795=0,"",_xlfn.XLOOKUP(DR795,StatePicklist!$1:$1,StatePicklist!$3:$3,"NA",0))</f>
        <v/>
      </c>
      <c r="DT795" s="297" t="str">
        <f ca="1">IF(RMDF!DS795="", "", IF(ISNUMBER(MATCH(RMDF!DS795, INDIRECT(DS795), 0)), "OK", "Invalid"))</f>
        <v/>
      </c>
      <c r="DU795" s="281"/>
      <c r="DV795" s="281"/>
      <c r="DW795" s="281"/>
      <c r="DX795" s="281" t="b">
        <f>AND(RMDF!EA795&gt;=0, RMDF!EA795&lt;=1-SUM(RMDF!Z795,RMDF!AG795,RMDF!AN795,RMDF!AU795,RMDF!BB795,RMDF!BI795,RMDF!BP795,RMDF!BW795,RMDF!CD795,RMDF!CK795,RMDF!CR795,RMDF!CY795,RMDF!DF795,RMDF!DM795,RMDF!DT795), RMDF!EA795=ROUND(RMDF!EA795,4))</f>
        <v>1</v>
      </c>
      <c r="DY795" s="317">
        <f>RMDF!DY795</f>
        <v>0</v>
      </c>
      <c r="DZ795" s="318" t="str">
        <f>IF(DY795=0,"",_xlfn.XLOOKUP(DY795,StatePicklist!$1:$1,StatePicklist!$3:$3,"NA",0))</f>
        <v/>
      </c>
      <c r="EA795" s="297" t="str">
        <f ca="1">IF(RMDF!DZ795="", "", IF(ISNUMBER(MATCH(RMDF!DZ795, INDIRECT(DZ795), 0)), "OK", "Invalid"))</f>
        <v/>
      </c>
      <c r="EB795" s="281"/>
      <c r="EC795" s="281"/>
      <c r="ED795" s="281"/>
      <c r="EE795" s="281" t="b">
        <f>AND(RMDF!EH795&gt;=0, RMDF!EH795&lt;=1-SUM(RMDF!Z795,RMDF!AG795,RMDF!AN795,RMDF!AU795,RMDF!BB795,RMDF!BI795,RMDF!BP795,RMDF!BW795,RMDF!CD795,RMDF!CK795,RMDF!CR795,RMDF!CY795,RMDF!DF795,RMDF!DM795,RMDF!DT795,RMDF!EA795), RMDF!EH795=ROUND(RMDF!EH795,4))</f>
        <v>1</v>
      </c>
      <c r="EF795" s="317">
        <f>RMDF!EF795</f>
        <v>0</v>
      </c>
      <c r="EG795" s="318" t="str">
        <f>IF(EF795=0,"",_xlfn.XLOOKUP(EF795,StatePicklist!$1:$1,StatePicklist!$3:$3,"NA",0))</f>
        <v/>
      </c>
      <c r="EH795" s="297" t="str">
        <f ca="1">IF(RMDF!EG795="", "", IF(ISNUMBER(MATCH(RMDF!EG795, INDIRECT(EG795), 0)), "OK", "Invalid"))</f>
        <v/>
      </c>
      <c r="EI795" s="281"/>
      <c r="EJ795" s="281"/>
      <c r="EK795" s="281"/>
      <c r="EL795" s="281" t="b">
        <f>AND(RMDF!EO795&gt;=0, RMDF!EO795&lt;=1-SUM(RMDF!Z795,RMDF!AG795,RMDF!AN795,RMDF!AU795,RMDF!BB795,RMDF!BI795,RMDF!BP795,RMDF!BW795,RMDF!CD795,RMDF!CK795,RMDF!CR795,RMDF!CY795,RMDF!DF795,RMDF!DM795,RMDF!DT795,RMDF!EA795,RMDF!EH795), RMDF!EO795=ROUND(RMDF!EO795,4))</f>
        <v>1</v>
      </c>
      <c r="EM795" s="317">
        <f>RMDF!EM795</f>
        <v>0</v>
      </c>
      <c r="EN795" s="318" t="str">
        <f>IF(EM795=0,"",_xlfn.XLOOKUP(EM795,StatePicklist!$1:$1,StatePicklist!$3:$3,"NA",0))</f>
        <v/>
      </c>
      <c r="EO795" s="297" t="str">
        <f ca="1">IF(RMDF!EN795="", "", IF(ISNUMBER(MATCH(RMDF!EN795, INDIRECT(EN795), 0)), "OK", "Invalid"))</f>
        <v/>
      </c>
      <c r="EP795" s="281"/>
      <c r="EQ795" s="281"/>
      <c r="ER795" s="281"/>
      <c r="ES795" s="281" t="b">
        <f>AND(RMDF!EV795&gt;=0, RMDF!EV795&lt;=1-SUM(RMDF!Z795,RMDF!AG795,RMDF!AN795,RMDF!AU795,RMDF!BB795,RMDF!BI795,RMDF!BP795,RMDF!BW795,RMDF!CD795,RMDF!CK795,RMDF!CR795,RMDF!CY795,RMDF!DF795,RMDF!DM795,RMDF!DT795,RMDF!EA795,RMDF!EH795,RMDF!EO795), RMDF!EV795=ROUND(RMDF!EV795,4))</f>
        <v>1</v>
      </c>
      <c r="ET795" s="317">
        <f>RMDF!ET795</f>
        <v>0</v>
      </c>
      <c r="EU795" s="318" t="str">
        <f>IF(ET795=0,"",_xlfn.XLOOKUP(ET795,StatePicklist!$1:$1,StatePicklist!$3:$3,"NA",0))</f>
        <v/>
      </c>
      <c r="EV795" s="297" t="str">
        <f ca="1">IF(RMDF!EU795="", "", IF(ISNUMBER(MATCH(RMDF!EU795, INDIRECT(EU795), 0)), "OK", "Invalid"))</f>
        <v/>
      </c>
      <c r="EW795" s="281"/>
      <c r="EX795" s="281"/>
      <c r="EY795" s="281"/>
      <c r="EZ795" s="281" t="b">
        <f>AND(RMDF!FC795&gt;=0, RMDF!FC795&lt;=1-SUM(RMDF!Z795,RMDF!AG795,RMDF!AN795,RMDF!AU795,RMDF!BB795,RMDF!BI795,RMDF!BP795,RMDF!BW795,RMDF!CD795,RMDF!CK795,RMDF!CR795,RMDF!CY795,RMDF!DF795,RMDF!DM795,RMDF!DT795,RMDF!EA795,RMDF!EH795,RMDF!EO795,RMDF!EV795), RMDF!FC795=ROUND(RMDF!FC795,4))</f>
        <v>1</v>
      </c>
      <c r="FA795" s="317">
        <f>RMDF!FA795</f>
        <v>0</v>
      </c>
      <c r="FB795" s="318" t="str">
        <f>IF(FA795=0,"",_xlfn.XLOOKUP(FA795,StatePicklist!$1:$1,StatePicklist!$3:$3,"NA",0))</f>
        <v/>
      </c>
      <c r="FC795" s="297" t="str">
        <f ca="1">IF(RMDF!FB795="", "", IF(ISNUMBER(MATCH(RMDF!FB795, INDIRECT(FB795), 0)), "OK", "Invalid"))</f>
        <v/>
      </c>
    </row>
    <row r="796" spans="1:159" s="205" customFormat="1" ht="39.9" customHeight="1" x14ac:dyDescent="0.25">
      <c r="A796" s="206"/>
      <c r="B796" s="196"/>
      <c r="C796" s="197"/>
      <c r="D796" s="198"/>
      <c r="E796" s="199"/>
      <c r="F796" s="200"/>
      <c r="G796" s="201"/>
      <c r="H796" s="292"/>
      <c r="I796" s="305">
        <f>RMDF!I796</f>
        <v>0</v>
      </c>
      <c r="J796" s="305" t="str">
        <f>IF(I796=ProductCode!$B$30,"PDReclPost",IF(OR(I796=ProductCode!$C$30,I796=ProductCode!$E$30,I796=ProductCode!$G$30),"PDPreCon",IF(OR(I796=ProductCode!$D$30,I796=ProductCode!$F$30),"PDNotReclPost","")))</f>
        <v/>
      </c>
      <c r="K796" s="305" t="str">
        <f t="shared" si="42"/>
        <v/>
      </c>
      <c r="L796" s="289"/>
      <c r="M796" s="305" t="str">
        <f t="shared" si="42"/>
        <v/>
      </c>
      <c r="N796" s="289" t="b">
        <f>AND(RMDF!N796&gt;=0, RMDF!N796&lt;=1-RMDF!L796, RMDF!N796=ROUND(RMDF!N796,4))</f>
        <v>1</v>
      </c>
      <c r="O796" s="286" t="str">
        <f>IF(P796="","",IF(I796="","",IF(LEFT(I796,13)="Reclaimed pos",RawMaterialCode!$E$569,RawMaterialCode!$E$568)))</f>
        <v>Reclaimed pre-consumer mixed fibers (RM0578)</v>
      </c>
      <c r="P796" s="295">
        <f t="shared" si="43"/>
        <v>1</v>
      </c>
      <c r="Q796" s="202"/>
      <c r="R796" s="203"/>
      <c r="S796" s="204" t="str">
        <f t="shared" si="44"/>
        <v/>
      </c>
      <c r="T796" s="281"/>
      <c r="U796" s="281"/>
      <c r="V796" s="281"/>
      <c r="W796" s="281"/>
      <c r="X796" s="317">
        <f>RMDF!X796</f>
        <v>0</v>
      </c>
      <c r="Y796" s="318" t="str">
        <f>IF(X796=0,"",_xlfn.XLOOKUP(X796,StatePicklist!$1:$1,StatePicklist!$3:$3,"NA",0))</f>
        <v/>
      </c>
      <c r="Z796" s="297" t="str">
        <f ca="1">IF(RMDF!Y796="", "", IF(ISNUMBER(MATCH(RMDF!Y796, INDIRECT(Y796), 0)), "OK", "Invalid"))</f>
        <v/>
      </c>
      <c r="AA796" s="281"/>
      <c r="AB796" s="281"/>
      <c r="AC796" s="281"/>
      <c r="AD796" s="281" t="b">
        <f>AND(RMDF!AG796&gt;=0, RMDF!AG796&lt;=1-RMDF!Z796, RMDF!AG796=ROUND(RMDF!AG796,4))</f>
        <v>1</v>
      </c>
      <c r="AE796" s="317">
        <f>RMDF!AE796</f>
        <v>0</v>
      </c>
      <c r="AF796" s="318" t="str">
        <f>IF(AE796=0,"",_xlfn.XLOOKUP(AE796,StatePicklist!$1:$1,StatePicklist!$3:$3,"NA",0))</f>
        <v/>
      </c>
      <c r="AG796" s="297" t="str">
        <f ca="1">IF(RMDF!AF796="", "", IF(ISNUMBER(MATCH(RMDF!AF796, INDIRECT(AF796), 0)), "OK", "Invalid"))</f>
        <v/>
      </c>
      <c r="AH796" s="281"/>
      <c r="AI796" s="281"/>
      <c r="AJ796" s="281"/>
      <c r="AK796" s="281" t="b">
        <f>AND(RMDF!AN796&gt;=0, RMDF!AN796&lt;=1-SUM(RMDF!Z796,RMDF!AG796), RMDF!AN796=ROUND(RMDF!AN796,4))</f>
        <v>1</v>
      </c>
      <c r="AL796" s="317">
        <f>RMDF!AL796</f>
        <v>0</v>
      </c>
      <c r="AM796" s="318" t="str">
        <f>IF(AL796=0,"",_xlfn.XLOOKUP(AL796,StatePicklist!$1:$1,StatePicklist!$3:$3,"NA",0))</f>
        <v/>
      </c>
      <c r="AN796" s="297" t="str">
        <f ca="1">IF(RMDF!AM796="", "", IF(ISNUMBER(MATCH(RMDF!AM796, INDIRECT(AM796), 0)), "OK", "Invalid"))</f>
        <v/>
      </c>
      <c r="AO796" s="281"/>
      <c r="AP796" s="281"/>
      <c r="AQ796" s="281"/>
      <c r="AR796" s="281" t="b">
        <f>AND(RMDF!AU796&gt;=0, RMDF!AU796&lt;=1-SUM(RMDF!Z796,RMDF!AG796,RMDF!AN796), RMDF!AU796=ROUND(RMDF!AU796,4))</f>
        <v>1</v>
      </c>
      <c r="AS796" s="317">
        <f>RMDF!AS796</f>
        <v>0</v>
      </c>
      <c r="AT796" s="318" t="str">
        <f>IF(AS796=0,"",_xlfn.XLOOKUP(AS796,StatePicklist!$1:$1,StatePicklist!$3:$3,"NA",0))</f>
        <v/>
      </c>
      <c r="AU796" s="297" t="str">
        <f ca="1">IF(RMDF!AT796="", "", IF(ISNUMBER(MATCH(RMDF!AT796, INDIRECT(AT796), 0)), "OK", "Invalid"))</f>
        <v/>
      </c>
      <c r="AV796" s="281"/>
      <c r="AW796" s="281"/>
      <c r="AX796" s="281"/>
      <c r="AY796" s="281" t="b">
        <f>AND(RMDF!BB796&gt;=0, RMDF!BB796&lt;=1-SUM(RMDF!Z796,RMDF!AG796,RMDF!AN796,RMDF!AU796), RMDF!BB796=ROUND(RMDF!BB796,4))</f>
        <v>1</v>
      </c>
      <c r="AZ796" s="317">
        <f>RMDF!AZ796</f>
        <v>0</v>
      </c>
      <c r="BA796" s="318" t="str">
        <f>IF(AZ796=0,"",_xlfn.XLOOKUP(AZ796,StatePicklist!$1:$1,StatePicklist!$3:$3,"NA",0))</f>
        <v/>
      </c>
      <c r="BB796" s="297" t="str">
        <f ca="1">IF(RMDF!BA796="", "", IF(ISNUMBER(MATCH(RMDF!BA796, INDIRECT(BA796), 0)), "OK", "Invalid"))</f>
        <v/>
      </c>
      <c r="BC796" s="281"/>
      <c r="BD796" s="281"/>
      <c r="BE796" s="281"/>
      <c r="BF796" s="281" t="b">
        <f>AND(RMDF!BI796&gt;=0, RMDF!BI796&lt;=1-SUM(RMDF!Z796,RMDF!AG796,RMDF!AN796,RMDF!AU796,RMDF!BB796), RMDF!BI796=ROUND(RMDF!BI796,4))</f>
        <v>1</v>
      </c>
      <c r="BG796" s="317">
        <f>RMDF!BG796</f>
        <v>0</v>
      </c>
      <c r="BH796" s="318" t="str">
        <f>IF(BG796=0,"",_xlfn.XLOOKUP(BG796,StatePicklist!$1:$1,StatePicklist!$3:$3,"NA",0))</f>
        <v/>
      </c>
      <c r="BI796" s="297" t="str">
        <f ca="1">IF(RMDF!BH796="", "", IF(ISNUMBER(MATCH(RMDF!BH796, INDIRECT(BH796), 0)), "OK", "Invalid"))</f>
        <v/>
      </c>
      <c r="BJ796" s="281"/>
      <c r="BK796" s="281"/>
      <c r="BL796" s="281"/>
      <c r="BM796" s="281" t="b">
        <f>AND(RMDF!BP796&gt;=0, RMDF!BP796&lt;=1-SUM(RMDF!Z796,RMDF!AG796,RMDF!AN796,RMDF!AU796,RMDF!BB796,RMDF!BI796), RMDF!BP796=ROUND(RMDF!BP796,4))</f>
        <v>1</v>
      </c>
      <c r="BN796" s="317">
        <f>RMDF!BN796</f>
        <v>0</v>
      </c>
      <c r="BO796" s="318" t="str">
        <f>IF(BN796=0,"",_xlfn.XLOOKUP(BN796,StatePicklist!$1:$1,StatePicklist!$3:$3,"NA",0))</f>
        <v/>
      </c>
      <c r="BP796" s="297" t="str">
        <f ca="1">IF(RMDF!BO796="", "", IF(ISNUMBER(MATCH(RMDF!BO796, INDIRECT(BO796), 0)), "OK", "Invalid"))</f>
        <v/>
      </c>
      <c r="BQ796" s="281"/>
      <c r="BR796" s="281"/>
      <c r="BS796" s="281"/>
      <c r="BT796" s="281" t="b">
        <f>AND(RMDF!BW796&gt;=0, RMDF!BW796&lt;=1-SUM(RMDF!Z796,RMDF!AG796,RMDF!AN796,RMDF!AU796,RMDF!BB796,RMDF!BI796,RMDF!BP796), RMDF!BW796=ROUND(RMDF!BW796,4))</f>
        <v>1</v>
      </c>
      <c r="BU796" s="317">
        <f>RMDF!BU796</f>
        <v>0</v>
      </c>
      <c r="BV796" s="318" t="str">
        <f>IF(BU796=0,"",_xlfn.XLOOKUP(BU796,StatePicklist!$1:$1,StatePicklist!$3:$3,"NA",0))</f>
        <v/>
      </c>
      <c r="BW796" s="297" t="str">
        <f ca="1">IF(RMDF!BV796="", "", IF(ISNUMBER(MATCH(RMDF!BV796, INDIRECT(BV796), 0)), "OK", "Invalid"))</f>
        <v/>
      </c>
      <c r="BX796" s="281"/>
      <c r="BY796" s="281"/>
      <c r="BZ796" s="281"/>
      <c r="CA796" s="281" t="b">
        <f>AND(RMDF!CD796&gt;=0, RMDF!CD796&lt;=1-SUM(RMDF!Z796,RMDF!AG796,RMDF!AN796,RMDF!AU796,RMDF!BB796,RMDF!BI796,RMDF!BP796,RMDF!BW796), RMDF!CD796=ROUND(RMDF!CD796,4))</f>
        <v>1</v>
      </c>
      <c r="CB796" s="317">
        <f>RMDF!CB796</f>
        <v>0</v>
      </c>
      <c r="CC796" s="318" t="str">
        <f>IF(CB796=0,"",_xlfn.XLOOKUP(CB796,StatePicklist!$1:$1,StatePicklist!$3:$3,"NA",0))</f>
        <v/>
      </c>
      <c r="CD796" s="297" t="str">
        <f ca="1">IF(RMDF!CC796="", "", IF(ISNUMBER(MATCH(RMDF!CC796, INDIRECT(CC796), 0)), "OK", "Invalid"))</f>
        <v/>
      </c>
      <c r="CE796" s="281"/>
      <c r="CF796" s="281"/>
      <c r="CG796" s="281"/>
      <c r="CH796" s="281" t="b">
        <f>AND(RMDF!CK796&gt;=0, RMDF!CK796&lt;=1-SUM(RMDF!Z796,RMDF!AG796,RMDF!AN796,RMDF!AU796,RMDF!BB796,RMDF!BI796,RMDF!BP796,RMDF!BW796,RMDF!CD796), RMDF!CK796=ROUND(RMDF!CK796,4))</f>
        <v>1</v>
      </c>
      <c r="CI796" s="317">
        <f>RMDF!CI796</f>
        <v>0</v>
      </c>
      <c r="CJ796" s="318" t="str">
        <f>IF(CI796=0,"",_xlfn.XLOOKUP(CI796,StatePicklist!$1:$1,StatePicklist!$3:$3,"NA",0))</f>
        <v/>
      </c>
      <c r="CK796" s="297" t="str">
        <f ca="1">IF(RMDF!CJ796="", "", IF(ISNUMBER(MATCH(RMDF!CJ796, INDIRECT(CJ796), 0)), "OK", "Invalid"))</f>
        <v/>
      </c>
      <c r="CL796" s="281"/>
      <c r="CM796" s="281"/>
      <c r="CN796" s="281"/>
      <c r="CO796" s="281" t="b">
        <f>AND(RMDF!CR796&gt;=0, RMDF!CR796&lt;=1-SUM(RMDF!Z796,RMDF!AG796,RMDF!AN796,RMDF!AU796,RMDF!BB796,RMDF!BI796,RMDF!BP796,RMDF!BW796,RMDF!CD796,RMDF!CK796), RMDF!CR796=ROUND(RMDF!CR796,4))</f>
        <v>1</v>
      </c>
      <c r="CP796" s="317">
        <f>RMDF!CP796</f>
        <v>0</v>
      </c>
      <c r="CQ796" s="318" t="str">
        <f>IF(CP796=0,"",_xlfn.XLOOKUP(CP796,StatePicklist!$1:$1,StatePicklist!$3:$3,"NA",0))</f>
        <v/>
      </c>
      <c r="CR796" s="297" t="str">
        <f ca="1">IF(RMDF!CQ796="", "", IF(ISNUMBER(MATCH(RMDF!CQ796, INDIRECT(CQ796), 0)), "OK", "Invalid"))</f>
        <v/>
      </c>
      <c r="CS796" s="281"/>
      <c r="CT796" s="281"/>
      <c r="CU796" s="281"/>
      <c r="CV796" s="281" t="b">
        <f>AND(RMDF!CY796&gt;=0, RMDF!CY796&lt;=1-SUM(RMDF!Z796,RMDF!AG796,RMDF!AN796,RMDF!AU796,RMDF!BB796,RMDF!BI796,RMDF!BP796,RMDF!BW796,RMDF!CD796,RMDF!CK796,RMDF!CR796), RMDF!CY796=ROUND(RMDF!CY796,4))</f>
        <v>1</v>
      </c>
      <c r="CW796" s="317">
        <f>RMDF!CW796</f>
        <v>0</v>
      </c>
      <c r="CX796" s="318" t="str">
        <f>IF(CW796=0,"",_xlfn.XLOOKUP(CW796,StatePicklist!$1:$1,StatePicklist!$3:$3,"NA",0))</f>
        <v/>
      </c>
      <c r="CY796" s="297" t="str">
        <f ca="1">IF(RMDF!CX796="", "", IF(ISNUMBER(MATCH(RMDF!CX796, INDIRECT(CX796), 0)), "OK", "Invalid"))</f>
        <v/>
      </c>
      <c r="CZ796" s="281"/>
      <c r="DA796" s="281"/>
      <c r="DB796" s="281"/>
      <c r="DC796" s="281" t="b">
        <f>AND(RMDF!DF796&gt;=0, RMDF!DF796&lt;=1-SUM(RMDF!Z796,RMDF!AG796,RMDF!AN796,RMDF!AU796,RMDF!BB796,RMDF!BI796,RMDF!BP796,RMDF!BW796,RMDF!CD796,RMDF!CK796,RMDF!CR796,RMDF!CY796), RMDF!DF796=ROUND(RMDF!DF796,4))</f>
        <v>1</v>
      </c>
      <c r="DD796" s="317">
        <f>RMDF!DD796</f>
        <v>0</v>
      </c>
      <c r="DE796" s="318" t="str">
        <f>IF(DD796=0,"",_xlfn.XLOOKUP(DD796,StatePicklist!$1:$1,StatePicklist!$3:$3,"NA",0))</f>
        <v/>
      </c>
      <c r="DF796" s="297" t="str">
        <f ca="1">IF(RMDF!DE796="", "", IF(ISNUMBER(MATCH(RMDF!DE796, INDIRECT(DE796), 0)), "OK", "Invalid"))</f>
        <v/>
      </c>
      <c r="DG796" s="281"/>
      <c r="DH796" s="281"/>
      <c r="DI796" s="281"/>
      <c r="DJ796" s="281" t="b">
        <f>AND(RMDF!DM796&gt;=0, RMDF!DM796&lt;=1-SUM(RMDF!Z796,RMDF!AG796,RMDF!AN796,RMDF!AU796,RMDF!BB796,RMDF!BI796,RMDF!BP796,RMDF!BW796,RMDF!CD796,RMDF!CK796,RMDF!CR796,RMDF!CY796,RMDF!DF796), RMDF!DM796=ROUND(RMDF!DM796,4))</f>
        <v>1</v>
      </c>
      <c r="DK796" s="317">
        <f>RMDF!DK796</f>
        <v>0</v>
      </c>
      <c r="DL796" s="318" t="str">
        <f>IF(DK796=0,"",_xlfn.XLOOKUP(DK796,StatePicklist!$1:$1,StatePicklist!$3:$3,"NA",0))</f>
        <v/>
      </c>
      <c r="DM796" s="297" t="str">
        <f ca="1">IF(RMDF!DL796="", "", IF(ISNUMBER(MATCH(RMDF!DL796, INDIRECT(DL796), 0)), "OK", "Invalid"))</f>
        <v/>
      </c>
      <c r="DN796" s="281"/>
      <c r="DO796" s="281"/>
      <c r="DP796" s="281"/>
      <c r="DQ796" s="281" t="b">
        <f>AND(RMDF!DT796&gt;=0, RMDF!DT796&lt;=1-SUM(RMDF!Z796,RMDF!AG796,RMDF!AN796,RMDF!AU796,RMDF!BB796,RMDF!BI796,RMDF!BP796,RMDF!BW796,RMDF!CD796,RMDF!CK796,RMDF!CR796,RMDF!CY796,RMDF!DF796,RMDF!DM796), RMDF!DT796=ROUND(RMDF!DT796,4))</f>
        <v>1</v>
      </c>
      <c r="DR796" s="317">
        <f>RMDF!DR796</f>
        <v>0</v>
      </c>
      <c r="DS796" s="318" t="str">
        <f>IF(DR796=0,"",_xlfn.XLOOKUP(DR796,StatePicklist!$1:$1,StatePicklist!$3:$3,"NA",0))</f>
        <v/>
      </c>
      <c r="DT796" s="297" t="str">
        <f ca="1">IF(RMDF!DS796="", "", IF(ISNUMBER(MATCH(RMDF!DS796, INDIRECT(DS796), 0)), "OK", "Invalid"))</f>
        <v/>
      </c>
      <c r="DU796" s="281"/>
      <c r="DV796" s="281"/>
      <c r="DW796" s="281"/>
      <c r="DX796" s="281" t="b">
        <f>AND(RMDF!EA796&gt;=0, RMDF!EA796&lt;=1-SUM(RMDF!Z796,RMDF!AG796,RMDF!AN796,RMDF!AU796,RMDF!BB796,RMDF!BI796,RMDF!BP796,RMDF!BW796,RMDF!CD796,RMDF!CK796,RMDF!CR796,RMDF!CY796,RMDF!DF796,RMDF!DM796,RMDF!DT796), RMDF!EA796=ROUND(RMDF!EA796,4))</f>
        <v>1</v>
      </c>
      <c r="DY796" s="317">
        <f>RMDF!DY796</f>
        <v>0</v>
      </c>
      <c r="DZ796" s="318" t="str">
        <f>IF(DY796=0,"",_xlfn.XLOOKUP(DY796,StatePicklist!$1:$1,StatePicklist!$3:$3,"NA",0))</f>
        <v/>
      </c>
      <c r="EA796" s="297" t="str">
        <f ca="1">IF(RMDF!DZ796="", "", IF(ISNUMBER(MATCH(RMDF!DZ796, INDIRECT(DZ796), 0)), "OK", "Invalid"))</f>
        <v/>
      </c>
      <c r="EB796" s="281"/>
      <c r="EC796" s="281"/>
      <c r="ED796" s="281"/>
      <c r="EE796" s="281" t="b">
        <f>AND(RMDF!EH796&gt;=0, RMDF!EH796&lt;=1-SUM(RMDF!Z796,RMDF!AG796,RMDF!AN796,RMDF!AU796,RMDF!BB796,RMDF!BI796,RMDF!BP796,RMDF!BW796,RMDF!CD796,RMDF!CK796,RMDF!CR796,RMDF!CY796,RMDF!DF796,RMDF!DM796,RMDF!DT796,RMDF!EA796), RMDF!EH796=ROUND(RMDF!EH796,4))</f>
        <v>1</v>
      </c>
      <c r="EF796" s="317">
        <f>RMDF!EF796</f>
        <v>0</v>
      </c>
      <c r="EG796" s="318" t="str">
        <f>IF(EF796=0,"",_xlfn.XLOOKUP(EF796,StatePicklist!$1:$1,StatePicklist!$3:$3,"NA",0))</f>
        <v/>
      </c>
      <c r="EH796" s="297" t="str">
        <f ca="1">IF(RMDF!EG796="", "", IF(ISNUMBER(MATCH(RMDF!EG796, INDIRECT(EG796), 0)), "OK", "Invalid"))</f>
        <v/>
      </c>
      <c r="EI796" s="281"/>
      <c r="EJ796" s="281"/>
      <c r="EK796" s="281"/>
      <c r="EL796" s="281" t="b">
        <f>AND(RMDF!EO796&gt;=0, RMDF!EO796&lt;=1-SUM(RMDF!Z796,RMDF!AG796,RMDF!AN796,RMDF!AU796,RMDF!BB796,RMDF!BI796,RMDF!BP796,RMDF!BW796,RMDF!CD796,RMDF!CK796,RMDF!CR796,RMDF!CY796,RMDF!DF796,RMDF!DM796,RMDF!DT796,RMDF!EA796,RMDF!EH796), RMDF!EO796=ROUND(RMDF!EO796,4))</f>
        <v>1</v>
      </c>
      <c r="EM796" s="317">
        <f>RMDF!EM796</f>
        <v>0</v>
      </c>
      <c r="EN796" s="318" t="str">
        <f>IF(EM796=0,"",_xlfn.XLOOKUP(EM796,StatePicklist!$1:$1,StatePicklist!$3:$3,"NA",0))</f>
        <v/>
      </c>
      <c r="EO796" s="297" t="str">
        <f ca="1">IF(RMDF!EN796="", "", IF(ISNUMBER(MATCH(RMDF!EN796, INDIRECT(EN796), 0)), "OK", "Invalid"))</f>
        <v/>
      </c>
      <c r="EP796" s="281"/>
      <c r="EQ796" s="281"/>
      <c r="ER796" s="281"/>
      <c r="ES796" s="281" t="b">
        <f>AND(RMDF!EV796&gt;=0, RMDF!EV796&lt;=1-SUM(RMDF!Z796,RMDF!AG796,RMDF!AN796,RMDF!AU796,RMDF!BB796,RMDF!BI796,RMDF!BP796,RMDF!BW796,RMDF!CD796,RMDF!CK796,RMDF!CR796,RMDF!CY796,RMDF!DF796,RMDF!DM796,RMDF!DT796,RMDF!EA796,RMDF!EH796,RMDF!EO796), RMDF!EV796=ROUND(RMDF!EV796,4))</f>
        <v>1</v>
      </c>
      <c r="ET796" s="317">
        <f>RMDF!ET796</f>
        <v>0</v>
      </c>
      <c r="EU796" s="318" t="str">
        <f>IF(ET796=0,"",_xlfn.XLOOKUP(ET796,StatePicklist!$1:$1,StatePicklist!$3:$3,"NA",0))</f>
        <v/>
      </c>
      <c r="EV796" s="297" t="str">
        <f ca="1">IF(RMDF!EU796="", "", IF(ISNUMBER(MATCH(RMDF!EU796, INDIRECT(EU796), 0)), "OK", "Invalid"))</f>
        <v/>
      </c>
      <c r="EW796" s="281"/>
      <c r="EX796" s="281"/>
      <c r="EY796" s="281"/>
      <c r="EZ796" s="281" t="b">
        <f>AND(RMDF!FC796&gt;=0, RMDF!FC796&lt;=1-SUM(RMDF!Z796,RMDF!AG796,RMDF!AN796,RMDF!AU796,RMDF!BB796,RMDF!BI796,RMDF!BP796,RMDF!BW796,RMDF!CD796,RMDF!CK796,RMDF!CR796,RMDF!CY796,RMDF!DF796,RMDF!DM796,RMDF!DT796,RMDF!EA796,RMDF!EH796,RMDF!EO796,RMDF!EV796), RMDF!FC796=ROUND(RMDF!FC796,4))</f>
        <v>1</v>
      </c>
      <c r="FA796" s="317">
        <f>RMDF!FA796</f>
        <v>0</v>
      </c>
      <c r="FB796" s="318" t="str">
        <f>IF(FA796=0,"",_xlfn.XLOOKUP(FA796,StatePicklist!$1:$1,StatePicklist!$3:$3,"NA",0))</f>
        <v/>
      </c>
      <c r="FC796" s="297" t="str">
        <f ca="1">IF(RMDF!FB796="", "", IF(ISNUMBER(MATCH(RMDF!FB796, INDIRECT(FB796), 0)), "OK", "Invalid"))</f>
        <v/>
      </c>
    </row>
    <row r="797" spans="1:159" s="205" customFormat="1" ht="39.9" customHeight="1" x14ac:dyDescent="0.25">
      <c r="A797" s="206"/>
      <c r="B797" s="196"/>
      <c r="C797" s="197"/>
      <c r="D797" s="198"/>
      <c r="E797" s="199"/>
      <c r="F797" s="200"/>
      <c r="G797" s="201"/>
      <c r="H797" s="292"/>
      <c r="I797" s="305">
        <f>RMDF!I797</f>
        <v>0</v>
      </c>
      <c r="J797" s="305" t="str">
        <f>IF(I797=ProductCode!$B$30,"PDReclPost",IF(OR(I797=ProductCode!$C$30,I797=ProductCode!$E$30,I797=ProductCode!$G$30),"PDPreCon",IF(OR(I797=ProductCode!$D$30,I797=ProductCode!$F$30),"PDNotReclPost","")))</f>
        <v/>
      </c>
      <c r="K797" s="305" t="str">
        <f t="shared" si="42"/>
        <v/>
      </c>
      <c r="L797" s="289"/>
      <c r="M797" s="305" t="str">
        <f t="shared" si="42"/>
        <v/>
      </c>
      <c r="N797" s="289" t="b">
        <f>AND(RMDF!N797&gt;=0, RMDF!N797&lt;=1-RMDF!L797, RMDF!N797=ROUND(RMDF!N797,4))</f>
        <v>1</v>
      </c>
      <c r="O797" s="286" t="str">
        <f>IF(P797="","",IF(I797="","",IF(LEFT(I797,13)="Reclaimed pos",RawMaterialCode!$E$569,RawMaterialCode!$E$568)))</f>
        <v>Reclaimed pre-consumer mixed fibers (RM0578)</v>
      </c>
      <c r="P797" s="295">
        <f t="shared" si="43"/>
        <v>1</v>
      </c>
      <c r="Q797" s="202"/>
      <c r="R797" s="203"/>
      <c r="S797" s="204" t="str">
        <f t="shared" si="44"/>
        <v/>
      </c>
      <c r="T797" s="281"/>
      <c r="U797" s="281"/>
      <c r="V797" s="281"/>
      <c r="W797" s="281"/>
      <c r="X797" s="317">
        <f>RMDF!X797</f>
        <v>0</v>
      </c>
      <c r="Y797" s="318" t="str">
        <f>IF(X797=0,"",_xlfn.XLOOKUP(X797,StatePicklist!$1:$1,StatePicklist!$3:$3,"NA",0))</f>
        <v/>
      </c>
      <c r="Z797" s="297" t="str">
        <f ca="1">IF(RMDF!Y797="", "", IF(ISNUMBER(MATCH(RMDF!Y797, INDIRECT(Y797), 0)), "OK", "Invalid"))</f>
        <v/>
      </c>
      <c r="AA797" s="281"/>
      <c r="AB797" s="281"/>
      <c r="AC797" s="281"/>
      <c r="AD797" s="281" t="b">
        <f>AND(RMDF!AG797&gt;=0, RMDF!AG797&lt;=1-RMDF!Z797, RMDF!AG797=ROUND(RMDF!AG797,4))</f>
        <v>1</v>
      </c>
      <c r="AE797" s="317">
        <f>RMDF!AE797</f>
        <v>0</v>
      </c>
      <c r="AF797" s="318" t="str">
        <f>IF(AE797=0,"",_xlfn.XLOOKUP(AE797,StatePicklist!$1:$1,StatePicklist!$3:$3,"NA",0))</f>
        <v/>
      </c>
      <c r="AG797" s="297" t="str">
        <f ca="1">IF(RMDF!AF797="", "", IF(ISNUMBER(MATCH(RMDF!AF797, INDIRECT(AF797), 0)), "OK", "Invalid"))</f>
        <v/>
      </c>
      <c r="AH797" s="281"/>
      <c r="AI797" s="281"/>
      <c r="AJ797" s="281"/>
      <c r="AK797" s="281" t="b">
        <f>AND(RMDF!AN797&gt;=0, RMDF!AN797&lt;=1-SUM(RMDF!Z797,RMDF!AG797), RMDF!AN797=ROUND(RMDF!AN797,4))</f>
        <v>1</v>
      </c>
      <c r="AL797" s="317">
        <f>RMDF!AL797</f>
        <v>0</v>
      </c>
      <c r="AM797" s="318" t="str">
        <f>IF(AL797=0,"",_xlfn.XLOOKUP(AL797,StatePicklist!$1:$1,StatePicklist!$3:$3,"NA",0))</f>
        <v/>
      </c>
      <c r="AN797" s="297" t="str">
        <f ca="1">IF(RMDF!AM797="", "", IF(ISNUMBER(MATCH(RMDF!AM797, INDIRECT(AM797), 0)), "OK", "Invalid"))</f>
        <v/>
      </c>
      <c r="AO797" s="281"/>
      <c r="AP797" s="281"/>
      <c r="AQ797" s="281"/>
      <c r="AR797" s="281" t="b">
        <f>AND(RMDF!AU797&gt;=0, RMDF!AU797&lt;=1-SUM(RMDF!Z797,RMDF!AG797,RMDF!AN797), RMDF!AU797=ROUND(RMDF!AU797,4))</f>
        <v>1</v>
      </c>
      <c r="AS797" s="317">
        <f>RMDF!AS797</f>
        <v>0</v>
      </c>
      <c r="AT797" s="318" t="str">
        <f>IF(AS797=0,"",_xlfn.XLOOKUP(AS797,StatePicklist!$1:$1,StatePicklist!$3:$3,"NA",0))</f>
        <v/>
      </c>
      <c r="AU797" s="297" t="str">
        <f ca="1">IF(RMDF!AT797="", "", IF(ISNUMBER(MATCH(RMDF!AT797, INDIRECT(AT797), 0)), "OK", "Invalid"))</f>
        <v/>
      </c>
      <c r="AV797" s="281"/>
      <c r="AW797" s="281"/>
      <c r="AX797" s="281"/>
      <c r="AY797" s="281" t="b">
        <f>AND(RMDF!BB797&gt;=0, RMDF!BB797&lt;=1-SUM(RMDF!Z797,RMDF!AG797,RMDF!AN797,RMDF!AU797), RMDF!BB797=ROUND(RMDF!BB797,4))</f>
        <v>1</v>
      </c>
      <c r="AZ797" s="317">
        <f>RMDF!AZ797</f>
        <v>0</v>
      </c>
      <c r="BA797" s="318" t="str">
        <f>IF(AZ797=0,"",_xlfn.XLOOKUP(AZ797,StatePicklist!$1:$1,StatePicklist!$3:$3,"NA",0))</f>
        <v/>
      </c>
      <c r="BB797" s="297" t="str">
        <f ca="1">IF(RMDF!BA797="", "", IF(ISNUMBER(MATCH(RMDF!BA797, INDIRECT(BA797), 0)), "OK", "Invalid"))</f>
        <v/>
      </c>
      <c r="BC797" s="281"/>
      <c r="BD797" s="281"/>
      <c r="BE797" s="281"/>
      <c r="BF797" s="281" t="b">
        <f>AND(RMDF!BI797&gt;=0, RMDF!BI797&lt;=1-SUM(RMDF!Z797,RMDF!AG797,RMDF!AN797,RMDF!AU797,RMDF!BB797), RMDF!BI797=ROUND(RMDF!BI797,4))</f>
        <v>1</v>
      </c>
      <c r="BG797" s="317">
        <f>RMDF!BG797</f>
        <v>0</v>
      </c>
      <c r="BH797" s="318" t="str">
        <f>IF(BG797=0,"",_xlfn.XLOOKUP(BG797,StatePicklist!$1:$1,StatePicklist!$3:$3,"NA",0))</f>
        <v/>
      </c>
      <c r="BI797" s="297" t="str">
        <f ca="1">IF(RMDF!BH797="", "", IF(ISNUMBER(MATCH(RMDF!BH797, INDIRECT(BH797), 0)), "OK", "Invalid"))</f>
        <v/>
      </c>
      <c r="BJ797" s="281"/>
      <c r="BK797" s="281"/>
      <c r="BL797" s="281"/>
      <c r="BM797" s="281" t="b">
        <f>AND(RMDF!BP797&gt;=0, RMDF!BP797&lt;=1-SUM(RMDF!Z797,RMDF!AG797,RMDF!AN797,RMDF!AU797,RMDF!BB797,RMDF!BI797), RMDF!BP797=ROUND(RMDF!BP797,4))</f>
        <v>1</v>
      </c>
      <c r="BN797" s="317">
        <f>RMDF!BN797</f>
        <v>0</v>
      </c>
      <c r="BO797" s="318" t="str">
        <f>IF(BN797=0,"",_xlfn.XLOOKUP(BN797,StatePicklist!$1:$1,StatePicklist!$3:$3,"NA",0))</f>
        <v/>
      </c>
      <c r="BP797" s="297" t="str">
        <f ca="1">IF(RMDF!BO797="", "", IF(ISNUMBER(MATCH(RMDF!BO797, INDIRECT(BO797), 0)), "OK", "Invalid"))</f>
        <v/>
      </c>
      <c r="BQ797" s="281"/>
      <c r="BR797" s="281"/>
      <c r="BS797" s="281"/>
      <c r="BT797" s="281" t="b">
        <f>AND(RMDF!BW797&gt;=0, RMDF!BW797&lt;=1-SUM(RMDF!Z797,RMDF!AG797,RMDF!AN797,RMDF!AU797,RMDF!BB797,RMDF!BI797,RMDF!BP797), RMDF!BW797=ROUND(RMDF!BW797,4))</f>
        <v>1</v>
      </c>
      <c r="BU797" s="317">
        <f>RMDF!BU797</f>
        <v>0</v>
      </c>
      <c r="BV797" s="318" t="str">
        <f>IF(BU797=0,"",_xlfn.XLOOKUP(BU797,StatePicklist!$1:$1,StatePicklist!$3:$3,"NA",0))</f>
        <v/>
      </c>
      <c r="BW797" s="297" t="str">
        <f ca="1">IF(RMDF!BV797="", "", IF(ISNUMBER(MATCH(RMDF!BV797, INDIRECT(BV797), 0)), "OK", "Invalid"))</f>
        <v/>
      </c>
      <c r="BX797" s="281"/>
      <c r="BY797" s="281"/>
      <c r="BZ797" s="281"/>
      <c r="CA797" s="281" t="b">
        <f>AND(RMDF!CD797&gt;=0, RMDF!CD797&lt;=1-SUM(RMDF!Z797,RMDF!AG797,RMDF!AN797,RMDF!AU797,RMDF!BB797,RMDF!BI797,RMDF!BP797,RMDF!BW797), RMDF!CD797=ROUND(RMDF!CD797,4))</f>
        <v>1</v>
      </c>
      <c r="CB797" s="317">
        <f>RMDF!CB797</f>
        <v>0</v>
      </c>
      <c r="CC797" s="318" t="str">
        <f>IF(CB797=0,"",_xlfn.XLOOKUP(CB797,StatePicklist!$1:$1,StatePicklist!$3:$3,"NA",0))</f>
        <v/>
      </c>
      <c r="CD797" s="297" t="str">
        <f ca="1">IF(RMDF!CC797="", "", IF(ISNUMBER(MATCH(RMDF!CC797, INDIRECT(CC797), 0)), "OK", "Invalid"))</f>
        <v/>
      </c>
      <c r="CE797" s="281"/>
      <c r="CF797" s="281"/>
      <c r="CG797" s="281"/>
      <c r="CH797" s="281" t="b">
        <f>AND(RMDF!CK797&gt;=0, RMDF!CK797&lt;=1-SUM(RMDF!Z797,RMDF!AG797,RMDF!AN797,RMDF!AU797,RMDF!BB797,RMDF!BI797,RMDF!BP797,RMDF!BW797,RMDF!CD797), RMDF!CK797=ROUND(RMDF!CK797,4))</f>
        <v>1</v>
      </c>
      <c r="CI797" s="317">
        <f>RMDF!CI797</f>
        <v>0</v>
      </c>
      <c r="CJ797" s="318" t="str">
        <f>IF(CI797=0,"",_xlfn.XLOOKUP(CI797,StatePicklist!$1:$1,StatePicklist!$3:$3,"NA",0))</f>
        <v/>
      </c>
      <c r="CK797" s="297" t="str">
        <f ca="1">IF(RMDF!CJ797="", "", IF(ISNUMBER(MATCH(RMDF!CJ797, INDIRECT(CJ797), 0)), "OK", "Invalid"))</f>
        <v/>
      </c>
      <c r="CL797" s="281"/>
      <c r="CM797" s="281"/>
      <c r="CN797" s="281"/>
      <c r="CO797" s="281" t="b">
        <f>AND(RMDF!CR797&gt;=0, RMDF!CR797&lt;=1-SUM(RMDF!Z797,RMDF!AG797,RMDF!AN797,RMDF!AU797,RMDF!BB797,RMDF!BI797,RMDF!BP797,RMDF!BW797,RMDF!CD797,RMDF!CK797), RMDF!CR797=ROUND(RMDF!CR797,4))</f>
        <v>1</v>
      </c>
      <c r="CP797" s="317">
        <f>RMDF!CP797</f>
        <v>0</v>
      </c>
      <c r="CQ797" s="318" t="str">
        <f>IF(CP797=0,"",_xlfn.XLOOKUP(CP797,StatePicklist!$1:$1,StatePicklist!$3:$3,"NA",0))</f>
        <v/>
      </c>
      <c r="CR797" s="297" t="str">
        <f ca="1">IF(RMDF!CQ797="", "", IF(ISNUMBER(MATCH(RMDF!CQ797, INDIRECT(CQ797), 0)), "OK", "Invalid"))</f>
        <v/>
      </c>
      <c r="CS797" s="281"/>
      <c r="CT797" s="281"/>
      <c r="CU797" s="281"/>
      <c r="CV797" s="281" t="b">
        <f>AND(RMDF!CY797&gt;=0, RMDF!CY797&lt;=1-SUM(RMDF!Z797,RMDF!AG797,RMDF!AN797,RMDF!AU797,RMDF!BB797,RMDF!BI797,RMDF!BP797,RMDF!BW797,RMDF!CD797,RMDF!CK797,RMDF!CR797), RMDF!CY797=ROUND(RMDF!CY797,4))</f>
        <v>1</v>
      </c>
      <c r="CW797" s="317">
        <f>RMDF!CW797</f>
        <v>0</v>
      </c>
      <c r="CX797" s="318" t="str">
        <f>IF(CW797=0,"",_xlfn.XLOOKUP(CW797,StatePicklist!$1:$1,StatePicklist!$3:$3,"NA",0))</f>
        <v/>
      </c>
      <c r="CY797" s="297" t="str">
        <f ca="1">IF(RMDF!CX797="", "", IF(ISNUMBER(MATCH(RMDF!CX797, INDIRECT(CX797), 0)), "OK", "Invalid"))</f>
        <v/>
      </c>
      <c r="CZ797" s="281"/>
      <c r="DA797" s="281"/>
      <c r="DB797" s="281"/>
      <c r="DC797" s="281" t="b">
        <f>AND(RMDF!DF797&gt;=0, RMDF!DF797&lt;=1-SUM(RMDF!Z797,RMDF!AG797,RMDF!AN797,RMDF!AU797,RMDF!BB797,RMDF!BI797,RMDF!BP797,RMDF!BW797,RMDF!CD797,RMDF!CK797,RMDF!CR797,RMDF!CY797), RMDF!DF797=ROUND(RMDF!DF797,4))</f>
        <v>1</v>
      </c>
      <c r="DD797" s="317">
        <f>RMDF!DD797</f>
        <v>0</v>
      </c>
      <c r="DE797" s="318" t="str">
        <f>IF(DD797=0,"",_xlfn.XLOOKUP(DD797,StatePicklist!$1:$1,StatePicklist!$3:$3,"NA",0))</f>
        <v/>
      </c>
      <c r="DF797" s="297" t="str">
        <f ca="1">IF(RMDF!DE797="", "", IF(ISNUMBER(MATCH(RMDF!DE797, INDIRECT(DE797), 0)), "OK", "Invalid"))</f>
        <v/>
      </c>
      <c r="DG797" s="281"/>
      <c r="DH797" s="281"/>
      <c r="DI797" s="281"/>
      <c r="DJ797" s="281" t="b">
        <f>AND(RMDF!DM797&gt;=0, RMDF!DM797&lt;=1-SUM(RMDF!Z797,RMDF!AG797,RMDF!AN797,RMDF!AU797,RMDF!BB797,RMDF!BI797,RMDF!BP797,RMDF!BW797,RMDF!CD797,RMDF!CK797,RMDF!CR797,RMDF!CY797,RMDF!DF797), RMDF!DM797=ROUND(RMDF!DM797,4))</f>
        <v>1</v>
      </c>
      <c r="DK797" s="317">
        <f>RMDF!DK797</f>
        <v>0</v>
      </c>
      <c r="DL797" s="318" t="str">
        <f>IF(DK797=0,"",_xlfn.XLOOKUP(DK797,StatePicklist!$1:$1,StatePicklist!$3:$3,"NA",0))</f>
        <v/>
      </c>
      <c r="DM797" s="297" t="str">
        <f ca="1">IF(RMDF!DL797="", "", IF(ISNUMBER(MATCH(RMDF!DL797, INDIRECT(DL797), 0)), "OK", "Invalid"))</f>
        <v/>
      </c>
      <c r="DN797" s="281"/>
      <c r="DO797" s="281"/>
      <c r="DP797" s="281"/>
      <c r="DQ797" s="281" t="b">
        <f>AND(RMDF!DT797&gt;=0, RMDF!DT797&lt;=1-SUM(RMDF!Z797,RMDF!AG797,RMDF!AN797,RMDF!AU797,RMDF!BB797,RMDF!BI797,RMDF!BP797,RMDF!BW797,RMDF!CD797,RMDF!CK797,RMDF!CR797,RMDF!CY797,RMDF!DF797,RMDF!DM797), RMDF!DT797=ROUND(RMDF!DT797,4))</f>
        <v>1</v>
      </c>
      <c r="DR797" s="317">
        <f>RMDF!DR797</f>
        <v>0</v>
      </c>
      <c r="DS797" s="318" t="str">
        <f>IF(DR797=0,"",_xlfn.XLOOKUP(DR797,StatePicklist!$1:$1,StatePicklist!$3:$3,"NA",0))</f>
        <v/>
      </c>
      <c r="DT797" s="297" t="str">
        <f ca="1">IF(RMDF!DS797="", "", IF(ISNUMBER(MATCH(RMDF!DS797, INDIRECT(DS797), 0)), "OK", "Invalid"))</f>
        <v/>
      </c>
      <c r="DU797" s="281"/>
      <c r="DV797" s="281"/>
      <c r="DW797" s="281"/>
      <c r="DX797" s="281" t="b">
        <f>AND(RMDF!EA797&gt;=0, RMDF!EA797&lt;=1-SUM(RMDF!Z797,RMDF!AG797,RMDF!AN797,RMDF!AU797,RMDF!BB797,RMDF!BI797,RMDF!BP797,RMDF!BW797,RMDF!CD797,RMDF!CK797,RMDF!CR797,RMDF!CY797,RMDF!DF797,RMDF!DM797,RMDF!DT797), RMDF!EA797=ROUND(RMDF!EA797,4))</f>
        <v>1</v>
      </c>
      <c r="DY797" s="317">
        <f>RMDF!DY797</f>
        <v>0</v>
      </c>
      <c r="DZ797" s="318" t="str">
        <f>IF(DY797=0,"",_xlfn.XLOOKUP(DY797,StatePicklist!$1:$1,StatePicklist!$3:$3,"NA",0))</f>
        <v/>
      </c>
      <c r="EA797" s="297" t="str">
        <f ca="1">IF(RMDF!DZ797="", "", IF(ISNUMBER(MATCH(RMDF!DZ797, INDIRECT(DZ797), 0)), "OK", "Invalid"))</f>
        <v/>
      </c>
      <c r="EB797" s="281"/>
      <c r="EC797" s="281"/>
      <c r="ED797" s="281"/>
      <c r="EE797" s="281" t="b">
        <f>AND(RMDF!EH797&gt;=0, RMDF!EH797&lt;=1-SUM(RMDF!Z797,RMDF!AG797,RMDF!AN797,RMDF!AU797,RMDF!BB797,RMDF!BI797,RMDF!BP797,RMDF!BW797,RMDF!CD797,RMDF!CK797,RMDF!CR797,RMDF!CY797,RMDF!DF797,RMDF!DM797,RMDF!DT797,RMDF!EA797), RMDF!EH797=ROUND(RMDF!EH797,4))</f>
        <v>1</v>
      </c>
      <c r="EF797" s="317">
        <f>RMDF!EF797</f>
        <v>0</v>
      </c>
      <c r="EG797" s="318" t="str">
        <f>IF(EF797=0,"",_xlfn.XLOOKUP(EF797,StatePicklist!$1:$1,StatePicklist!$3:$3,"NA",0))</f>
        <v/>
      </c>
      <c r="EH797" s="297" t="str">
        <f ca="1">IF(RMDF!EG797="", "", IF(ISNUMBER(MATCH(RMDF!EG797, INDIRECT(EG797), 0)), "OK", "Invalid"))</f>
        <v/>
      </c>
      <c r="EI797" s="281"/>
      <c r="EJ797" s="281"/>
      <c r="EK797" s="281"/>
      <c r="EL797" s="281" t="b">
        <f>AND(RMDF!EO797&gt;=0, RMDF!EO797&lt;=1-SUM(RMDF!Z797,RMDF!AG797,RMDF!AN797,RMDF!AU797,RMDF!BB797,RMDF!BI797,RMDF!BP797,RMDF!BW797,RMDF!CD797,RMDF!CK797,RMDF!CR797,RMDF!CY797,RMDF!DF797,RMDF!DM797,RMDF!DT797,RMDF!EA797,RMDF!EH797), RMDF!EO797=ROUND(RMDF!EO797,4))</f>
        <v>1</v>
      </c>
      <c r="EM797" s="317">
        <f>RMDF!EM797</f>
        <v>0</v>
      </c>
      <c r="EN797" s="318" t="str">
        <f>IF(EM797=0,"",_xlfn.XLOOKUP(EM797,StatePicklist!$1:$1,StatePicklist!$3:$3,"NA",0))</f>
        <v/>
      </c>
      <c r="EO797" s="297" t="str">
        <f ca="1">IF(RMDF!EN797="", "", IF(ISNUMBER(MATCH(RMDF!EN797, INDIRECT(EN797), 0)), "OK", "Invalid"))</f>
        <v/>
      </c>
      <c r="EP797" s="281"/>
      <c r="EQ797" s="281"/>
      <c r="ER797" s="281"/>
      <c r="ES797" s="281" t="b">
        <f>AND(RMDF!EV797&gt;=0, RMDF!EV797&lt;=1-SUM(RMDF!Z797,RMDF!AG797,RMDF!AN797,RMDF!AU797,RMDF!BB797,RMDF!BI797,RMDF!BP797,RMDF!BW797,RMDF!CD797,RMDF!CK797,RMDF!CR797,RMDF!CY797,RMDF!DF797,RMDF!DM797,RMDF!DT797,RMDF!EA797,RMDF!EH797,RMDF!EO797), RMDF!EV797=ROUND(RMDF!EV797,4))</f>
        <v>1</v>
      </c>
      <c r="ET797" s="317">
        <f>RMDF!ET797</f>
        <v>0</v>
      </c>
      <c r="EU797" s="318" t="str">
        <f>IF(ET797=0,"",_xlfn.XLOOKUP(ET797,StatePicklist!$1:$1,StatePicklist!$3:$3,"NA",0))</f>
        <v/>
      </c>
      <c r="EV797" s="297" t="str">
        <f ca="1">IF(RMDF!EU797="", "", IF(ISNUMBER(MATCH(RMDF!EU797, INDIRECT(EU797), 0)), "OK", "Invalid"))</f>
        <v/>
      </c>
      <c r="EW797" s="281"/>
      <c r="EX797" s="281"/>
      <c r="EY797" s="281"/>
      <c r="EZ797" s="281" t="b">
        <f>AND(RMDF!FC797&gt;=0, RMDF!FC797&lt;=1-SUM(RMDF!Z797,RMDF!AG797,RMDF!AN797,RMDF!AU797,RMDF!BB797,RMDF!BI797,RMDF!BP797,RMDF!BW797,RMDF!CD797,RMDF!CK797,RMDF!CR797,RMDF!CY797,RMDF!DF797,RMDF!DM797,RMDF!DT797,RMDF!EA797,RMDF!EH797,RMDF!EO797,RMDF!EV797), RMDF!FC797=ROUND(RMDF!FC797,4))</f>
        <v>1</v>
      </c>
      <c r="FA797" s="317">
        <f>RMDF!FA797</f>
        <v>0</v>
      </c>
      <c r="FB797" s="318" t="str">
        <f>IF(FA797=0,"",_xlfn.XLOOKUP(FA797,StatePicklist!$1:$1,StatePicklist!$3:$3,"NA",0))</f>
        <v/>
      </c>
      <c r="FC797" s="297" t="str">
        <f ca="1">IF(RMDF!FB797="", "", IF(ISNUMBER(MATCH(RMDF!FB797, INDIRECT(FB797), 0)), "OK", "Invalid"))</f>
        <v/>
      </c>
    </row>
    <row r="798" spans="1:159" s="205" customFormat="1" ht="39.9" customHeight="1" x14ac:dyDescent="0.25">
      <c r="A798" s="206"/>
      <c r="B798" s="196"/>
      <c r="C798" s="197"/>
      <c r="D798" s="198"/>
      <c r="E798" s="199"/>
      <c r="F798" s="200"/>
      <c r="G798" s="201"/>
      <c r="H798" s="292"/>
      <c r="I798" s="305">
        <f>RMDF!I798</f>
        <v>0</v>
      </c>
      <c r="J798" s="305" t="str">
        <f>IF(I798=ProductCode!$B$30,"PDReclPost",IF(OR(I798=ProductCode!$C$30,I798=ProductCode!$E$30,I798=ProductCode!$G$30),"PDPreCon",IF(OR(I798=ProductCode!$D$30,I798=ProductCode!$F$30),"PDNotReclPost","")))</f>
        <v/>
      </c>
      <c r="K798" s="305" t="str">
        <f t="shared" si="42"/>
        <v/>
      </c>
      <c r="L798" s="289"/>
      <c r="M798" s="305" t="str">
        <f t="shared" si="42"/>
        <v/>
      </c>
      <c r="N798" s="289" t="b">
        <f>AND(RMDF!N798&gt;=0, RMDF!N798&lt;=1-RMDF!L798, RMDF!N798=ROUND(RMDF!N798,4))</f>
        <v>1</v>
      </c>
      <c r="O798" s="286" t="str">
        <f>IF(P798="","",IF(I798="","",IF(LEFT(I798,13)="Reclaimed pos",RawMaterialCode!$E$569,RawMaterialCode!$E$568)))</f>
        <v>Reclaimed pre-consumer mixed fibers (RM0578)</v>
      </c>
      <c r="P798" s="295">
        <f t="shared" si="43"/>
        <v>1</v>
      </c>
      <c r="Q798" s="202"/>
      <c r="R798" s="203"/>
      <c r="S798" s="204" t="str">
        <f t="shared" si="44"/>
        <v/>
      </c>
      <c r="T798" s="281"/>
      <c r="U798" s="281"/>
      <c r="V798" s="281"/>
      <c r="W798" s="281"/>
      <c r="X798" s="317">
        <f>RMDF!X798</f>
        <v>0</v>
      </c>
      <c r="Y798" s="318" t="str">
        <f>IF(X798=0,"",_xlfn.XLOOKUP(X798,StatePicklist!$1:$1,StatePicklist!$3:$3,"NA",0))</f>
        <v/>
      </c>
      <c r="Z798" s="297" t="str">
        <f ca="1">IF(RMDF!Y798="", "", IF(ISNUMBER(MATCH(RMDF!Y798, INDIRECT(Y798), 0)), "OK", "Invalid"))</f>
        <v/>
      </c>
      <c r="AA798" s="281"/>
      <c r="AB798" s="281"/>
      <c r="AC798" s="281"/>
      <c r="AD798" s="281" t="b">
        <f>AND(RMDF!AG798&gt;=0, RMDF!AG798&lt;=1-RMDF!Z798, RMDF!AG798=ROUND(RMDF!AG798,4))</f>
        <v>1</v>
      </c>
      <c r="AE798" s="317">
        <f>RMDF!AE798</f>
        <v>0</v>
      </c>
      <c r="AF798" s="318" t="str">
        <f>IF(AE798=0,"",_xlfn.XLOOKUP(AE798,StatePicklist!$1:$1,StatePicklist!$3:$3,"NA",0))</f>
        <v/>
      </c>
      <c r="AG798" s="297" t="str">
        <f ca="1">IF(RMDF!AF798="", "", IF(ISNUMBER(MATCH(RMDF!AF798, INDIRECT(AF798), 0)), "OK", "Invalid"))</f>
        <v/>
      </c>
      <c r="AH798" s="281"/>
      <c r="AI798" s="281"/>
      <c r="AJ798" s="281"/>
      <c r="AK798" s="281" t="b">
        <f>AND(RMDF!AN798&gt;=0, RMDF!AN798&lt;=1-SUM(RMDF!Z798,RMDF!AG798), RMDF!AN798=ROUND(RMDF!AN798,4))</f>
        <v>1</v>
      </c>
      <c r="AL798" s="317">
        <f>RMDF!AL798</f>
        <v>0</v>
      </c>
      <c r="AM798" s="318" t="str">
        <f>IF(AL798=0,"",_xlfn.XLOOKUP(AL798,StatePicklist!$1:$1,StatePicklist!$3:$3,"NA",0))</f>
        <v/>
      </c>
      <c r="AN798" s="297" t="str">
        <f ca="1">IF(RMDF!AM798="", "", IF(ISNUMBER(MATCH(RMDF!AM798, INDIRECT(AM798), 0)), "OK", "Invalid"))</f>
        <v/>
      </c>
      <c r="AO798" s="281"/>
      <c r="AP798" s="281"/>
      <c r="AQ798" s="281"/>
      <c r="AR798" s="281" t="b">
        <f>AND(RMDF!AU798&gt;=0, RMDF!AU798&lt;=1-SUM(RMDF!Z798,RMDF!AG798,RMDF!AN798), RMDF!AU798=ROUND(RMDF!AU798,4))</f>
        <v>1</v>
      </c>
      <c r="AS798" s="317">
        <f>RMDF!AS798</f>
        <v>0</v>
      </c>
      <c r="AT798" s="318" t="str">
        <f>IF(AS798=0,"",_xlfn.XLOOKUP(AS798,StatePicklist!$1:$1,StatePicklist!$3:$3,"NA",0))</f>
        <v/>
      </c>
      <c r="AU798" s="297" t="str">
        <f ca="1">IF(RMDF!AT798="", "", IF(ISNUMBER(MATCH(RMDF!AT798, INDIRECT(AT798), 0)), "OK", "Invalid"))</f>
        <v/>
      </c>
      <c r="AV798" s="281"/>
      <c r="AW798" s="281"/>
      <c r="AX798" s="281"/>
      <c r="AY798" s="281" t="b">
        <f>AND(RMDF!BB798&gt;=0, RMDF!BB798&lt;=1-SUM(RMDF!Z798,RMDF!AG798,RMDF!AN798,RMDF!AU798), RMDF!BB798=ROUND(RMDF!BB798,4))</f>
        <v>1</v>
      </c>
      <c r="AZ798" s="317">
        <f>RMDF!AZ798</f>
        <v>0</v>
      </c>
      <c r="BA798" s="318" t="str">
        <f>IF(AZ798=0,"",_xlfn.XLOOKUP(AZ798,StatePicklist!$1:$1,StatePicklist!$3:$3,"NA",0))</f>
        <v/>
      </c>
      <c r="BB798" s="297" t="str">
        <f ca="1">IF(RMDF!BA798="", "", IF(ISNUMBER(MATCH(RMDF!BA798, INDIRECT(BA798), 0)), "OK", "Invalid"))</f>
        <v/>
      </c>
      <c r="BC798" s="281"/>
      <c r="BD798" s="281"/>
      <c r="BE798" s="281"/>
      <c r="BF798" s="281" t="b">
        <f>AND(RMDF!BI798&gt;=0, RMDF!BI798&lt;=1-SUM(RMDF!Z798,RMDF!AG798,RMDF!AN798,RMDF!AU798,RMDF!BB798), RMDF!BI798=ROUND(RMDF!BI798,4))</f>
        <v>1</v>
      </c>
      <c r="BG798" s="317">
        <f>RMDF!BG798</f>
        <v>0</v>
      </c>
      <c r="BH798" s="318" t="str">
        <f>IF(BG798=0,"",_xlfn.XLOOKUP(BG798,StatePicklist!$1:$1,StatePicklist!$3:$3,"NA",0))</f>
        <v/>
      </c>
      <c r="BI798" s="297" t="str">
        <f ca="1">IF(RMDF!BH798="", "", IF(ISNUMBER(MATCH(RMDF!BH798, INDIRECT(BH798), 0)), "OK", "Invalid"))</f>
        <v/>
      </c>
      <c r="BJ798" s="281"/>
      <c r="BK798" s="281"/>
      <c r="BL798" s="281"/>
      <c r="BM798" s="281" t="b">
        <f>AND(RMDF!BP798&gt;=0, RMDF!BP798&lt;=1-SUM(RMDF!Z798,RMDF!AG798,RMDF!AN798,RMDF!AU798,RMDF!BB798,RMDF!BI798), RMDF!BP798=ROUND(RMDF!BP798,4))</f>
        <v>1</v>
      </c>
      <c r="BN798" s="317">
        <f>RMDF!BN798</f>
        <v>0</v>
      </c>
      <c r="BO798" s="318" t="str">
        <f>IF(BN798=0,"",_xlfn.XLOOKUP(BN798,StatePicklist!$1:$1,StatePicklist!$3:$3,"NA",0))</f>
        <v/>
      </c>
      <c r="BP798" s="297" t="str">
        <f ca="1">IF(RMDF!BO798="", "", IF(ISNUMBER(MATCH(RMDF!BO798, INDIRECT(BO798), 0)), "OK", "Invalid"))</f>
        <v/>
      </c>
      <c r="BQ798" s="281"/>
      <c r="BR798" s="281"/>
      <c r="BS798" s="281"/>
      <c r="BT798" s="281" t="b">
        <f>AND(RMDF!BW798&gt;=0, RMDF!BW798&lt;=1-SUM(RMDF!Z798,RMDF!AG798,RMDF!AN798,RMDF!AU798,RMDF!BB798,RMDF!BI798,RMDF!BP798), RMDF!BW798=ROUND(RMDF!BW798,4))</f>
        <v>1</v>
      </c>
      <c r="BU798" s="317">
        <f>RMDF!BU798</f>
        <v>0</v>
      </c>
      <c r="BV798" s="318" t="str">
        <f>IF(BU798=0,"",_xlfn.XLOOKUP(BU798,StatePicklist!$1:$1,StatePicklist!$3:$3,"NA",0))</f>
        <v/>
      </c>
      <c r="BW798" s="297" t="str">
        <f ca="1">IF(RMDF!BV798="", "", IF(ISNUMBER(MATCH(RMDF!BV798, INDIRECT(BV798), 0)), "OK", "Invalid"))</f>
        <v/>
      </c>
      <c r="BX798" s="281"/>
      <c r="BY798" s="281"/>
      <c r="BZ798" s="281"/>
      <c r="CA798" s="281" t="b">
        <f>AND(RMDF!CD798&gt;=0, RMDF!CD798&lt;=1-SUM(RMDF!Z798,RMDF!AG798,RMDF!AN798,RMDF!AU798,RMDF!BB798,RMDF!BI798,RMDF!BP798,RMDF!BW798), RMDF!CD798=ROUND(RMDF!CD798,4))</f>
        <v>1</v>
      </c>
      <c r="CB798" s="317">
        <f>RMDF!CB798</f>
        <v>0</v>
      </c>
      <c r="CC798" s="318" t="str">
        <f>IF(CB798=0,"",_xlfn.XLOOKUP(CB798,StatePicklist!$1:$1,StatePicklist!$3:$3,"NA",0))</f>
        <v/>
      </c>
      <c r="CD798" s="297" t="str">
        <f ca="1">IF(RMDF!CC798="", "", IF(ISNUMBER(MATCH(RMDF!CC798, INDIRECT(CC798), 0)), "OK", "Invalid"))</f>
        <v/>
      </c>
      <c r="CE798" s="281"/>
      <c r="CF798" s="281"/>
      <c r="CG798" s="281"/>
      <c r="CH798" s="281" t="b">
        <f>AND(RMDF!CK798&gt;=0, RMDF!CK798&lt;=1-SUM(RMDF!Z798,RMDF!AG798,RMDF!AN798,RMDF!AU798,RMDF!BB798,RMDF!BI798,RMDF!BP798,RMDF!BW798,RMDF!CD798), RMDF!CK798=ROUND(RMDF!CK798,4))</f>
        <v>1</v>
      </c>
      <c r="CI798" s="317">
        <f>RMDF!CI798</f>
        <v>0</v>
      </c>
      <c r="CJ798" s="318" t="str">
        <f>IF(CI798=0,"",_xlfn.XLOOKUP(CI798,StatePicklist!$1:$1,StatePicklist!$3:$3,"NA",0))</f>
        <v/>
      </c>
      <c r="CK798" s="297" t="str">
        <f ca="1">IF(RMDF!CJ798="", "", IF(ISNUMBER(MATCH(RMDF!CJ798, INDIRECT(CJ798), 0)), "OK", "Invalid"))</f>
        <v/>
      </c>
      <c r="CL798" s="281"/>
      <c r="CM798" s="281"/>
      <c r="CN798" s="281"/>
      <c r="CO798" s="281" t="b">
        <f>AND(RMDF!CR798&gt;=0, RMDF!CR798&lt;=1-SUM(RMDF!Z798,RMDF!AG798,RMDF!AN798,RMDF!AU798,RMDF!BB798,RMDF!BI798,RMDF!BP798,RMDF!BW798,RMDF!CD798,RMDF!CK798), RMDF!CR798=ROUND(RMDF!CR798,4))</f>
        <v>1</v>
      </c>
      <c r="CP798" s="317">
        <f>RMDF!CP798</f>
        <v>0</v>
      </c>
      <c r="CQ798" s="318" t="str">
        <f>IF(CP798=0,"",_xlfn.XLOOKUP(CP798,StatePicklist!$1:$1,StatePicklist!$3:$3,"NA",0))</f>
        <v/>
      </c>
      <c r="CR798" s="297" t="str">
        <f ca="1">IF(RMDF!CQ798="", "", IF(ISNUMBER(MATCH(RMDF!CQ798, INDIRECT(CQ798), 0)), "OK", "Invalid"))</f>
        <v/>
      </c>
      <c r="CS798" s="281"/>
      <c r="CT798" s="281"/>
      <c r="CU798" s="281"/>
      <c r="CV798" s="281" t="b">
        <f>AND(RMDF!CY798&gt;=0, RMDF!CY798&lt;=1-SUM(RMDF!Z798,RMDF!AG798,RMDF!AN798,RMDF!AU798,RMDF!BB798,RMDF!BI798,RMDF!BP798,RMDF!BW798,RMDF!CD798,RMDF!CK798,RMDF!CR798), RMDF!CY798=ROUND(RMDF!CY798,4))</f>
        <v>1</v>
      </c>
      <c r="CW798" s="317">
        <f>RMDF!CW798</f>
        <v>0</v>
      </c>
      <c r="CX798" s="318" t="str">
        <f>IF(CW798=0,"",_xlfn.XLOOKUP(CW798,StatePicklist!$1:$1,StatePicklist!$3:$3,"NA",0))</f>
        <v/>
      </c>
      <c r="CY798" s="297" t="str">
        <f ca="1">IF(RMDF!CX798="", "", IF(ISNUMBER(MATCH(RMDF!CX798, INDIRECT(CX798), 0)), "OK", "Invalid"))</f>
        <v/>
      </c>
      <c r="CZ798" s="281"/>
      <c r="DA798" s="281"/>
      <c r="DB798" s="281"/>
      <c r="DC798" s="281" t="b">
        <f>AND(RMDF!DF798&gt;=0, RMDF!DF798&lt;=1-SUM(RMDF!Z798,RMDF!AG798,RMDF!AN798,RMDF!AU798,RMDF!BB798,RMDF!BI798,RMDF!BP798,RMDF!BW798,RMDF!CD798,RMDF!CK798,RMDF!CR798,RMDF!CY798), RMDF!DF798=ROUND(RMDF!DF798,4))</f>
        <v>1</v>
      </c>
      <c r="DD798" s="317">
        <f>RMDF!DD798</f>
        <v>0</v>
      </c>
      <c r="DE798" s="318" t="str">
        <f>IF(DD798=0,"",_xlfn.XLOOKUP(DD798,StatePicklist!$1:$1,StatePicklist!$3:$3,"NA",0))</f>
        <v/>
      </c>
      <c r="DF798" s="297" t="str">
        <f ca="1">IF(RMDF!DE798="", "", IF(ISNUMBER(MATCH(RMDF!DE798, INDIRECT(DE798), 0)), "OK", "Invalid"))</f>
        <v/>
      </c>
      <c r="DG798" s="281"/>
      <c r="DH798" s="281"/>
      <c r="DI798" s="281"/>
      <c r="DJ798" s="281" t="b">
        <f>AND(RMDF!DM798&gt;=0, RMDF!DM798&lt;=1-SUM(RMDF!Z798,RMDF!AG798,RMDF!AN798,RMDF!AU798,RMDF!BB798,RMDF!BI798,RMDF!BP798,RMDF!BW798,RMDF!CD798,RMDF!CK798,RMDF!CR798,RMDF!CY798,RMDF!DF798), RMDF!DM798=ROUND(RMDF!DM798,4))</f>
        <v>1</v>
      </c>
      <c r="DK798" s="317">
        <f>RMDF!DK798</f>
        <v>0</v>
      </c>
      <c r="DL798" s="318" t="str">
        <f>IF(DK798=0,"",_xlfn.XLOOKUP(DK798,StatePicklist!$1:$1,StatePicklist!$3:$3,"NA",0))</f>
        <v/>
      </c>
      <c r="DM798" s="297" t="str">
        <f ca="1">IF(RMDF!DL798="", "", IF(ISNUMBER(MATCH(RMDF!DL798, INDIRECT(DL798), 0)), "OK", "Invalid"))</f>
        <v/>
      </c>
      <c r="DN798" s="281"/>
      <c r="DO798" s="281"/>
      <c r="DP798" s="281"/>
      <c r="DQ798" s="281" t="b">
        <f>AND(RMDF!DT798&gt;=0, RMDF!DT798&lt;=1-SUM(RMDF!Z798,RMDF!AG798,RMDF!AN798,RMDF!AU798,RMDF!BB798,RMDF!BI798,RMDF!BP798,RMDF!BW798,RMDF!CD798,RMDF!CK798,RMDF!CR798,RMDF!CY798,RMDF!DF798,RMDF!DM798), RMDF!DT798=ROUND(RMDF!DT798,4))</f>
        <v>1</v>
      </c>
      <c r="DR798" s="317">
        <f>RMDF!DR798</f>
        <v>0</v>
      </c>
      <c r="DS798" s="318" t="str">
        <f>IF(DR798=0,"",_xlfn.XLOOKUP(DR798,StatePicklist!$1:$1,StatePicklist!$3:$3,"NA",0))</f>
        <v/>
      </c>
      <c r="DT798" s="297" t="str">
        <f ca="1">IF(RMDF!DS798="", "", IF(ISNUMBER(MATCH(RMDF!DS798, INDIRECT(DS798), 0)), "OK", "Invalid"))</f>
        <v/>
      </c>
      <c r="DU798" s="281"/>
      <c r="DV798" s="281"/>
      <c r="DW798" s="281"/>
      <c r="DX798" s="281" t="b">
        <f>AND(RMDF!EA798&gt;=0, RMDF!EA798&lt;=1-SUM(RMDF!Z798,RMDF!AG798,RMDF!AN798,RMDF!AU798,RMDF!BB798,RMDF!BI798,RMDF!BP798,RMDF!BW798,RMDF!CD798,RMDF!CK798,RMDF!CR798,RMDF!CY798,RMDF!DF798,RMDF!DM798,RMDF!DT798), RMDF!EA798=ROUND(RMDF!EA798,4))</f>
        <v>1</v>
      </c>
      <c r="DY798" s="317">
        <f>RMDF!DY798</f>
        <v>0</v>
      </c>
      <c r="DZ798" s="318" t="str">
        <f>IF(DY798=0,"",_xlfn.XLOOKUP(DY798,StatePicklist!$1:$1,StatePicklist!$3:$3,"NA",0))</f>
        <v/>
      </c>
      <c r="EA798" s="297" t="str">
        <f ca="1">IF(RMDF!DZ798="", "", IF(ISNUMBER(MATCH(RMDF!DZ798, INDIRECT(DZ798), 0)), "OK", "Invalid"))</f>
        <v/>
      </c>
      <c r="EB798" s="281"/>
      <c r="EC798" s="281"/>
      <c r="ED798" s="281"/>
      <c r="EE798" s="281" t="b">
        <f>AND(RMDF!EH798&gt;=0, RMDF!EH798&lt;=1-SUM(RMDF!Z798,RMDF!AG798,RMDF!AN798,RMDF!AU798,RMDF!BB798,RMDF!BI798,RMDF!BP798,RMDF!BW798,RMDF!CD798,RMDF!CK798,RMDF!CR798,RMDF!CY798,RMDF!DF798,RMDF!DM798,RMDF!DT798,RMDF!EA798), RMDF!EH798=ROUND(RMDF!EH798,4))</f>
        <v>1</v>
      </c>
      <c r="EF798" s="317">
        <f>RMDF!EF798</f>
        <v>0</v>
      </c>
      <c r="EG798" s="318" t="str">
        <f>IF(EF798=0,"",_xlfn.XLOOKUP(EF798,StatePicklist!$1:$1,StatePicklist!$3:$3,"NA",0))</f>
        <v/>
      </c>
      <c r="EH798" s="297" t="str">
        <f ca="1">IF(RMDF!EG798="", "", IF(ISNUMBER(MATCH(RMDF!EG798, INDIRECT(EG798), 0)), "OK", "Invalid"))</f>
        <v/>
      </c>
      <c r="EI798" s="281"/>
      <c r="EJ798" s="281"/>
      <c r="EK798" s="281"/>
      <c r="EL798" s="281" t="b">
        <f>AND(RMDF!EO798&gt;=0, RMDF!EO798&lt;=1-SUM(RMDF!Z798,RMDF!AG798,RMDF!AN798,RMDF!AU798,RMDF!BB798,RMDF!BI798,RMDF!BP798,RMDF!BW798,RMDF!CD798,RMDF!CK798,RMDF!CR798,RMDF!CY798,RMDF!DF798,RMDF!DM798,RMDF!DT798,RMDF!EA798,RMDF!EH798), RMDF!EO798=ROUND(RMDF!EO798,4))</f>
        <v>1</v>
      </c>
      <c r="EM798" s="317">
        <f>RMDF!EM798</f>
        <v>0</v>
      </c>
      <c r="EN798" s="318" t="str">
        <f>IF(EM798=0,"",_xlfn.XLOOKUP(EM798,StatePicklist!$1:$1,StatePicklist!$3:$3,"NA",0))</f>
        <v/>
      </c>
      <c r="EO798" s="297" t="str">
        <f ca="1">IF(RMDF!EN798="", "", IF(ISNUMBER(MATCH(RMDF!EN798, INDIRECT(EN798), 0)), "OK", "Invalid"))</f>
        <v/>
      </c>
      <c r="EP798" s="281"/>
      <c r="EQ798" s="281"/>
      <c r="ER798" s="281"/>
      <c r="ES798" s="281" t="b">
        <f>AND(RMDF!EV798&gt;=0, RMDF!EV798&lt;=1-SUM(RMDF!Z798,RMDF!AG798,RMDF!AN798,RMDF!AU798,RMDF!BB798,RMDF!BI798,RMDF!BP798,RMDF!BW798,RMDF!CD798,RMDF!CK798,RMDF!CR798,RMDF!CY798,RMDF!DF798,RMDF!DM798,RMDF!DT798,RMDF!EA798,RMDF!EH798,RMDF!EO798), RMDF!EV798=ROUND(RMDF!EV798,4))</f>
        <v>1</v>
      </c>
      <c r="ET798" s="317">
        <f>RMDF!ET798</f>
        <v>0</v>
      </c>
      <c r="EU798" s="318" t="str">
        <f>IF(ET798=0,"",_xlfn.XLOOKUP(ET798,StatePicklist!$1:$1,StatePicklist!$3:$3,"NA",0))</f>
        <v/>
      </c>
      <c r="EV798" s="297" t="str">
        <f ca="1">IF(RMDF!EU798="", "", IF(ISNUMBER(MATCH(RMDF!EU798, INDIRECT(EU798), 0)), "OK", "Invalid"))</f>
        <v/>
      </c>
      <c r="EW798" s="281"/>
      <c r="EX798" s="281"/>
      <c r="EY798" s="281"/>
      <c r="EZ798" s="281" t="b">
        <f>AND(RMDF!FC798&gt;=0, RMDF!FC798&lt;=1-SUM(RMDF!Z798,RMDF!AG798,RMDF!AN798,RMDF!AU798,RMDF!BB798,RMDF!BI798,RMDF!BP798,RMDF!BW798,RMDF!CD798,RMDF!CK798,RMDF!CR798,RMDF!CY798,RMDF!DF798,RMDF!DM798,RMDF!DT798,RMDF!EA798,RMDF!EH798,RMDF!EO798,RMDF!EV798), RMDF!FC798=ROUND(RMDF!FC798,4))</f>
        <v>1</v>
      </c>
      <c r="FA798" s="317">
        <f>RMDF!FA798</f>
        <v>0</v>
      </c>
      <c r="FB798" s="318" t="str">
        <f>IF(FA798=0,"",_xlfn.XLOOKUP(FA798,StatePicklist!$1:$1,StatePicklist!$3:$3,"NA",0))</f>
        <v/>
      </c>
      <c r="FC798" s="297" t="str">
        <f ca="1">IF(RMDF!FB798="", "", IF(ISNUMBER(MATCH(RMDF!FB798, INDIRECT(FB798), 0)), "OK", "Invalid"))</f>
        <v/>
      </c>
    </row>
    <row r="799" spans="1:159" s="205" customFormat="1" ht="39.9" customHeight="1" x14ac:dyDescent="0.25">
      <c r="A799" s="206"/>
      <c r="B799" s="196"/>
      <c r="C799" s="197"/>
      <c r="D799" s="198"/>
      <c r="E799" s="199"/>
      <c r="F799" s="200"/>
      <c r="G799" s="201"/>
      <c r="H799" s="292"/>
      <c r="I799" s="305">
        <f>RMDF!I799</f>
        <v>0</v>
      </c>
      <c r="J799" s="305" t="str">
        <f>IF(I799=ProductCode!$B$30,"PDReclPost",IF(OR(I799=ProductCode!$C$30,I799=ProductCode!$E$30,I799=ProductCode!$G$30),"PDPreCon",IF(OR(I799=ProductCode!$D$30,I799=ProductCode!$F$30),"PDNotReclPost","")))</f>
        <v/>
      </c>
      <c r="K799" s="305" t="str">
        <f t="shared" si="42"/>
        <v/>
      </c>
      <c r="L799" s="289"/>
      <c r="M799" s="305" t="str">
        <f t="shared" si="42"/>
        <v/>
      </c>
      <c r="N799" s="289" t="b">
        <f>AND(RMDF!N799&gt;=0, RMDF!N799&lt;=1-RMDF!L799, RMDF!N799=ROUND(RMDF!N799,4))</f>
        <v>1</v>
      </c>
      <c r="O799" s="286" t="str">
        <f>IF(P799="","",IF(I799="","",IF(LEFT(I799,13)="Reclaimed pos",RawMaterialCode!$E$569,RawMaterialCode!$E$568)))</f>
        <v>Reclaimed pre-consumer mixed fibers (RM0578)</v>
      </c>
      <c r="P799" s="295">
        <f t="shared" si="43"/>
        <v>1</v>
      </c>
      <c r="Q799" s="202"/>
      <c r="R799" s="203"/>
      <c r="S799" s="204" t="str">
        <f t="shared" si="44"/>
        <v/>
      </c>
      <c r="T799" s="281"/>
      <c r="U799" s="281"/>
      <c r="V799" s="281"/>
      <c r="W799" s="281"/>
      <c r="X799" s="317">
        <f>RMDF!X799</f>
        <v>0</v>
      </c>
      <c r="Y799" s="318" t="str">
        <f>IF(X799=0,"",_xlfn.XLOOKUP(X799,StatePicklist!$1:$1,StatePicklist!$3:$3,"NA",0))</f>
        <v/>
      </c>
      <c r="Z799" s="297" t="str">
        <f ca="1">IF(RMDF!Y799="", "", IF(ISNUMBER(MATCH(RMDF!Y799, INDIRECT(Y799), 0)), "OK", "Invalid"))</f>
        <v/>
      </c>
      <c r="AA799" s="281"/>
      <c r="AB799" s="281"/>
      <c r="AC799" s="281"/>
      <c r="AD799" s="281" t="b">
        <f>AND(RMDF!AG799&gt;=0, RMDF!AG799&lt;=1-RMDF!Z799, RMDF!AG799=ROUND(RMDF!AG799,4))</f>
        <v>1</v>
      </c>
      <c r="AE799" s="317">
        <f>RMDF!AE799</f>
        <v>0</v>
      </c>
      <c r="AF799" s="318" t="str">
        <f>IF(AE799=0,"",_xlfn.XLOOKUP(AE799,StatePicklist!$1:$1,StatePicklist!$3:$3,"NA",0))</f>
        <v/>
      </c>
      <c r="AG799" s="297" t="str">
        <f ca="1">IF(RMDF!AF799="", "", IF(ISNUMBER(MATCH(RMDF!AF799, INDIRECT(AF799), 0)), "OK", "Invalid"))</f>
        <v/>
      </c>
      <c r="AH799" s="281"/>
      <c r="AI799" s="281"/>
      <c r="AJ799" s="281"/>
      <c r="AK799" s="281" t="b">
        <f>AND(RMDF!AN799&gt;=0, RMDF!AN799&lt;=1-SUM(RMDF!Z799,RMDF!AG799), RMDF!AN799=ROUND(RMDF!AN799,4))</f>
        <v>1</v>
      </c>
      <c r="AL799" s="317">
        <f>RMDF!AL799</f>
        <v>0</v>
      </c>
      <c r="AM799" s="318" t="str">
        <f>IF(AL799=0,"",_xlfn.XLOOKUP(AL799,StatePicklist!$1:$1,StatePicklist!$3:$3,"NA",0))</f>
        <v/>
      </c>
      <c r="AN799" s="297" t="str">
        <f ca="1">IF(RMDF!AM799="", "", IF(ISNUMBER(MATCH(RMDF!AM799, INDIRECT(AM799), 0)), "OK", "Invalid"))</f>
        <v/>
      </c>
      <c r="AO799" s="281"/>
      <c r="AP799" s="281"/>
      <c r="AQ799" s="281"/>
      <c r="AR799" s="281" t="b">
        <f>AND(RMDF!AU799&gt;=0, RMDF!AU799&lt;=1-SUM(RMDF!Z799,RMDF!AG799,RMDF!AN799), RMDF!AU799=ROUND(RMDF!AU799,4))</f>
        <v>1</v>
      </c>
      <c r="AS799" s="317">
        <f>RMDF!AS799</f>
        <v>0</v>
      </c>
      <c r="AT799" s="318" t="str">
        <f>IF(AS799=0,"",_xlfn.XLOOKUP(AS799,StatePicklist!$1:$1,StatePicklist!$3:$3,"NA",0))</f>
        <v/>
      </c>
      <c r="AU799" s="297" t="str">
        <f ca="1">IF(RMDF!AT799="", "", IF(ISNUMBER(MATCH(RMDF!AT799, INDIRECT(AT799), 0)), "OK", "Invalid"))</f>
        <v/>
      </c>
      <c r="AV799" s="281"/>
      <c r="AW799" s="281"/>
      <c r="AX799" s="281"/>
      <c r="AY799" s="281" t="b">
        <f>AND(RMDF!BB799&gt;=0, RMDF!BB799&lt;=1-SUM(RMDF!Z799,RMDF!AG799,RMDF!AN799,RMDF!AU799), RMDF!BB799=ROUND(RMDF!BB799,4))</f>
        <v>1</v>
      </c>
      <c r="AZ799" s="317">
        <f>RMDF!AZ799</f>
        <v>0</v>
      </c>
      <c r="BA799" s="318" t="str">
        <f>IF(AZ799=0,"",_xlfn.XLOOKUP(AZ799,StatePicklist!$1:$1,StatePicklist!$3:$3,"NA",0))</f>
        <v/>
      </c>
      <c r="BB799" s="297" t="str">
        <f ca="1">IF(RMDF!BA799="", "", IF(ISNUMBER(MATCH(RMDF!BA799, INDIRECT(BA799), 0)), "OK", "Invalid"))</f>
        <v/>
      </c>
      <c r="BC799" s="281"/>
      <c r="BD799" s="281"/>
      <c r="BE799" s="281"/>
      <c r="BF799" s="281" t="b">
        <f>AND(RMDF!BI799&gt;=0, RMDF!BI799&lt;=1-SUM(RMDF!Z799,RMDF!AG799,RMDF!AN799,RMDF!AU799,RMDF!BB799), RMDF!BI799=ROUND(RMDF!BI799,4))</f>
        <v>1</v>
      </c>
      <c r="BG799" s="317">
        <f>RMDF!BG799</f>
        <v>0</v>
      </c>
      <c r="BH799" s="318" t="str">
        <f>IF(BG799=0,"",_xlfn.XLOOKUP(BG799,StatePicklist!$1:$1,StatePicklist!$3:$3,"NA",0))</f>
        <v/>
      </c>
      <c r="BI799" s="297" t="str">
        <f ca="1">IF(RMDF!BH799="", "", IF(ISNUMBER(MATCH(RMDF!BH799, INDIRECT(BH799), 0)), "OK", "Invalid"))</f>
        <v/>
      </c>
      <c r="BJ799" s="281"/>
      <c r="BK799" s="281"/>
      <c r="BL799" s="281"/>
      <c r="BM799" s="281" t="b">
        <f>AND(RMDF!BP799&gt;=0, RMDF!BP799&lt;=1-SUM(RMDF!Z799,RMDF!AG799,RMDF!AN799,RMDF!AU799,RMDF!BB799,RMDF!BI799), RMDF!BP799=ROUND(RMDF!BP799,4))</f>
        <v>1</v>
      </c>
      <c r="BN799" s="317">
        <f>RMDF!BN799</f>
        <v>0</v>
      </c>
      <c r="BO799" s="318" t="str">
        <f>IF(BN799=0,"",_xlfn.XLOOKUP(BN799,StatePicklist!$1:$1,StatePicklist!$3:$3,"NA",0))</f>
        <v/>
      </c>
      <c r="BP799" s="297" t="str">
        <f ca="1">IF(RMDF!BO799="", "", IF(ISNUMBER(MATCH(RMDF!BO799, INDIRECT(BO799), 0)), "OK", "Invalid"))</f>
        <v/>
      </c>
      <c r="BQ799" s="281"/>
      <c r="BR799" s="281"/>
      <c r="BS799" s="281"/>
      <c r="BT799" s="281" t="b">
        <f>AND(RMDF!BW799&gt;=0, RMDF!BW799&lt;=1-SUM(RMDF!Z799,RMDF!AG799,RMDF!AN799,RMDF!AU799,RMDF!BB799,RMDF!BI799,RMDF!BP799), RMDF!BW799=ROUND(RMDF!BW799,4))</f>
        <v>1</v>
      </c>
      <c r="BU799" s="317">
        <f>RMDF!BU799</f>
        <v>0</v>
      </c>
      <c r="BV799" s="318" t="str">
        <f>IF(BU799=0,"",_xlfn.XLOOKUP(BU799,StatePicklist!$1:$1,StatePicklist!$3:$3,"NA",0))</f>
        <v/>
      </c>
      <c r="BW799" s="297" t="str">
        <f ca="1">IF(RMDF!BV799="", "", IF(ISNUMBER(MATCH(RMDF!BV799, INDIRECT(BV799), 0)), "OK", "Invalid"))</f>
        <v/>
      </c>
      <c r="BX799" s="281"/>
      <c r="BY799" s="281"/>
      <c r="BZ799" s="281"/>
      <c r="CA799" s="281" t="b">
        <f>AND(RMDF!CD799&gt;=0, RMDF!CD799&lt;=1-SUM(RMDF!Z799,RMDF!AG799,RMDF!AN799,RMDF!AU799,RMDF!BB799,RMDF!BI799,RMDF!BP799,RMDF!BW799), RMDF!CD799=ROUND(RMDF!CD799,4))</f>
        <v>1</v>
      </c>
      <c r="CB799" s="317">
        <f>RMDF!CB799</f>
        <v>0</v>
      </c>
      <c r="CC799" s="318" t="str">
        <f>IF(CB799=0,"",_xlfn.XLOOKUP(CB799,StatePicklist!$1:$1,StatePicklist!$3:$3,"NA",0))</f>
        <v/>
      </c>
      <c r="CD799" s="297" t="str">
        <f ca="1">IF(RMDF!CC799="", "", IF(ISNUMBER(MATCH(RMDF!CC799, INDIRECT(CC799), 0)), "OK", "Invalid"))</f>
        <v/>
      </c>
      <c r="CE799" s="281"/>
      <c r="CF799" s="281"/>
      <c r="CG799" s="281"/>
      <c r="CH799" s="281" t="b">
        <f>AND(RMDF!CK799&gt;=0, RMDF!CK799&lt;=1-SUM(RMDF!Z799,RMDF!AG799,RMDF!AN799,RMDF!AU799,RMDF!BB799,RMDF!BI799,RMDF!BP799,RMDF!BW799,RMDF!CD799), RMDF!CK799=ROUND(RMDF!CK799,4))</f>
        <v>1</v>
      </c>
      <c r="CI799" s="317">
        <f>RMDF!CI799</f>
        <v>0</v>
      </c>
      <c r="CJ799" s="318" t="str">
        <f>IF(CI799=0,"",_xlfn.XLOOKUP(CI799,StatePicklist!$1:$1,StatePicklist!$3:$3,"NA",0))</f>
        <v/>
      </c>
      <c r="CK799" s="297" t="str">
        <f ca="1">IF(RMDF!CJ799="", "", IF(ISNUMBER(MATCH(RMDF!CJ799, INDIRECT(CJ799), 0)), "OK", "Invalid"))</f>
        <v/>
      </c>
      <c r="CL799" s="281"/>
      <c r="CM799" s="281"/>
      <c r="CN799" s="281"/>
      <c r="CO799" s="281" t="b">
        <f>AND(RMDF!CR799&gt;=0, RMDF!CR799&lt;=1-SUM(RMDF!Z799,RMDF!AG799,RMDF!AN799,RMDF!AU799,RMDF!BB799,RMDF!BI799,RMDF!BP799,RMDF!BW799,RMDF!CD799,RMDF!CK799), RMDF!CR799=ROUND(RMDF!CR799,4))</f>
        <v>1</v>
      </c>
      <c r="CP799" s="317">
        <f>RMDF!CP799</f>
        <v>0</v>
      </c>
      <c r="CQ799" s="318" t="str">
        <f>IF(CP799=0,"",_xlfn.XLOOKUP(CP799,StatePicklist!$1:$1,StatePicklist!$3:$3,"NA",0))</f>
        <v/>
      </c>
      <c r="CR799" s="297" t="str">
        <f ca="1">IF(RMDF!CQ799="", "", IF(ISNUMBER(MATCH(RMDF!CQ799, INDIRECT(CQ799), 0)), "OK", "Invalid"))</f>
        <v/>
      </c>
      <c r="CS799" s="281"/>
      <c r="CT799" s="281"/>
      <c r="CU799" s="281"/>
      <c r="CV799" s="281" t="b">
        <f>AND(RMDF!CY799&gt;=0, RMDF!CY799&lt;=1-SUM(RMDF!Z799,RMDF!AG799,RMDF!AN799,RMDF!AU799,RMDF!BB799,RMDF!BI799,RMDF!BP799,RMDF!BW799,RMDF!CD799,RMDF!CK799,RMDF!CR799), RMDF!CY799=ROUND(RMDF!CY799,4))</f>
        <v>1</v>
      </c>
      <c r="CW799" s="317">
        <f>RMDF!CW799</f>
        <v>0</v>
      </c>
      <c r="CX799" s="318" t="str">
        <f>IF(CW799=0,"",_xlfn.XLOOKUP(CW799,StatePicklist!$1:$1,StatePicklist!$3:$3,"NA",0))</f>
        <v/>
      </c>
      <c r="CY799" s="297" t="str">
        <f ca="1">IF(RMDF!CX799="", "", IF(ISNUMBER(MATCH(RMDF!CX799, INDIRECT(CX799), 0)), "OK", "Invalid"))</f>
        <v/>
      </c>
      <c r="CZ799" s="281"/>
      <c r="DA799" s="281"/>
      <c r="DB799" s="281"/>
      <c r="DC799" s="281" t="b">
        <f>AND(RMDF!DF799&gt;=0, RMDF!DF799&lt;=1-SUM(RMDF!Z799,RMDF!AG799,RMDF!AN799,RMDF!AU799,RMDF!BB799,RMDF!BI799,RMDF!BP799,RMDF!BW799,RMDF!CD799,RMDF!CK799,RMDF!CR799,RMDF!CY799), RMDF!DF799=ROUND(RMDF!DF799,4))</f>
        <v>1</v>
      </c>
      <c r="DD799" s="317">
        <f>RMDF!DD799</f>
        <v>0</v>
      </c>
      <c r="DE799" s="318" t="str">
        <f>IF(DD799=0,"",_xlfn.XLOOKUP(DD799,StatePicklist!$1:$1,StatePicklist!$3:$3,"NA",0))</f>
        <v/>
      </c>
      <c r="DF799" s="297" t="str">
        <f ca="1">IF(RMDF!DE799="", "", IF(ISNUMBER(MATCH(RMDF!DE799, INDIRECT(DE799), 0)), "OK", "Invalid"))</f>
        <v/>
      </c>
      <c r="DG799" s="281"/>
      <c r="DH799" s="281"/>
      <c r="DI799" s="281"/>
      <c r="DJ799" s="281" t="b">
        <f>AND(RMDF!DM799&gt;=0, RMDF!DM799&lt;=1-SUM(RMDF!Z799,RMDF!AG799,RMDF!AN799,RMDF!AU799,RMDF!BB799,RMDF!BI799,RMDF!BP799,RMDF!BW799,RMDF!CD799,RMDF!CK799,RMDF!CR799,RMDF!CY799,RMDF!DF799), RMDF!DM799=ROUND(RMDF!DM799,4))</f>
        <v>1</v>
      </c>
      <c r="DK799" s="317">
        <f>RMDF!DK799</f>
        <v>0</v>
      </c>
      <c r="DL799" s="318" t="str">
        <f>IF(DK799=0,"",_xlfn.XLOOKUP(DK799,StatePicklist!$1:$1,StatePicklist!$3:$3,"NA",0))</f>
        <v/>
      </c>
      <c r="DM799" s="297" t="str">
        <f ca="1">IF(RMDF!DL799="", "", IF(ISNUMBER(MATCH(RMDF!DL799, INDIRECT(DL799), 0)), "OK", "Invalid"))</f>
        <v/>
      </c>
      <c r="DN799" s="281"/>
      <c r="DO799" s="281"/>
      <c r="DP799" s="281"/>
      <c r="DQ799" s="281" t="b">
        <f>AND(RMDF!DT799&gt;=0, RMDF!DT799&lt;=1-SUM(RMDF!Z799,RMDF!AG799,RMDF!AN799,RMDF!AU799,RMDF!BB799,RMDF!BI799,RMDF!BP799,RMDF!BW799,RMDF!CD799,RMDF!CK799,RMDF!CR799,RMDF!CY799,RMDF!DF799,RMDF!DM799), RMDF!DT799=ROUND(RMDF!DT799,4))</f>
        <v>1</v>
      </c>
      <c r="DR799" s="317">
        <f>RMDF!DR799</f>
        <v>0</v>
      </c>
      <c r="DS799" s="318" t="str">
        <f>IF(DR799=0,"",_xlfn.XLOOKUP(DR799,StatePicklist!$1:$1,StatePicklist!$3:$3,"NA",0))</f>
        <v/>
      </c>
      <c r="DT799" s="297" t="str">
        <f ca="1">IF(RMDF!DS799="", "", IF(ISNUMBER(MATCH(RMDF!DS799, INDIRECT(DS799), 0)), "OK", "Invalid"))</f>
        <v/>
      </c>
      <c r="DU799" s="281"/>
      <c r="DV799" s="281"/>
      <c r="DW799" s="281"/>
      <c r="DX799" s="281" t="b">
        <f>AND(RMDF!EA799&gt;=0, RMDF!EA799&lt;=1-SUM(RMDF!Z799,RMDF!AG799,RMDF!AN799,RMDF!AU799,RMDF!BB799,RMDF!BI799,RMDF!BP799,RMDF!BW799,RMDF!CD799,RMDF!CK799,RMDF!CR799,RMDF!CY799,RMDF!DF799,RMDF!DM799,RMDF!DT799), RMDF!EA799=ROUND(RMDF!EA799,4))</f>
        <v>1</v>
      </c>
      <c r="DY799" s="317">
        <f>RMDF!DY799</f>
        <v>0</v>
      </c>
      <c r="DZ799" s="318" t="str">
        <f>IF(DY799=0,"",_xlfn.XLOOKUP(DY799,StatePicklist!$1:$1,StatePicklist!$3:$3,"NA",0))</f>
        <v/>
      </c>
      <c r="EA799" s="297" t="str">
        <f ca="1">IF(RMDF!DZ799="", "", IF(ISNUMBER(MATCH(RMDF!DZ799, INDIRECT(DZ799), 0)), "OK", "Invalid"))</f>
        <v/>
      </c>
      <c r="EB799" s="281"/>
      <c r="EC799" s="281"/>
      <c r="ED799" s="281"/>
      <c r="EE799" s="281" t="b">
        <f>AND(RMDF!EH799&gt;=0, RMDF!EH799&lt;=1-SUM(RMDF!Z799,RMDF!AG799,RMDF!AN799,RMDF!AU799,RMDF!BB799,RMDF!BI799,RMDF!BP799,RMDF!BW799,RMDF!CD799,RMDF!CK799,RMDF!CR799,RMDF!CY799,RMDF!DF799,RMDF!DM799,RMDF!DT799,RMDF!EA799), RMDF!EH799=ROUND(RMDF!EH799,4))</f>
        <v>1</v>
      </c>
      <c r="EF799" s="317">
        <f>RMDF!EF799</f>
        <v>0</v>
      </c>
      <c r="EG799" s="318" t="str">
        <f>IF(EF799=0,"",_xlfn.XLOOKUP(EF799,StatePicklist!$1:$1,StatePicklist!$3:$3,"NA",0))</f>
        <v/>
      </c>
      <c r="EH799" s="297" t="str">
        <f ca="1">IF(RMDF!EG799="", "", IF(ISNUMBER(MATCH(RMDF!EG799, INDIRECT(EG799), 0)), "OK", "Invalid"))</f>
        <v/>
      </c>
      <c r="EI799" s="281"/>
      <c r="EJ799" s="281"/>
      <c r="EK799" s="281"/>
      <c r="EL799" s="281" t="b">
        <f>AND(RMDF!EO799&gt;=0, RMDF!EO799&lt;=1-SUM(RMDF!Z799,RMDF!AG799,RMDF!AN799,RMDF!AU799,RMDF!BB799,RMDF!BI799,RMDF!BP799,RMDF!BW799,RMDF!CD799,RMDF!CK799,RMDF!CR799,RMDF!CY799,RMDF!DF799,RMDF!DM799,RMDF!DT799,RMDF!EA799,RMDF!EH799), RMDF!EO799=ROUND(RMDF!EO799,4))</f>
        <v>1</v>
      </c>
      <c r="EM799" s="317">
        <f>RMDF!EM799</f>
        <v>0</v>
      </c>
      <c r="EN799" s="318" t="str">
        <f>IF(EM799=0,"",_xlfn.XLOOKUP(EM799,StatePicklist!$1:$1,StatePicklist!$3:$3,"NA",0))</f>
        <v/>
      </c>
      <c r="EO799" s="297" t="str">
        <f ca="1">IF(RMDF!EN799="", "", IF(ISNUMBER(MATCH(RMDF!EN799, INDIRECT(EN799), 0)), "OK", "Invalid"))</f>
        <v/>
      </c>
      <c r="EP799" s="281"/>
      <c r="EQ799" s="281"/>
      <c r="ER799" s="281"/>
      <c r="ES799" s="281" t="b">
        <f>AND(RMDF!EV799&gt;=0, RMDF!EV799&lt;=1-SUM(RMDF!Z799,RMDF!AG799,RMDF!AN799,RMDF!AU799,RMDF!BB799,RMDF!BI799,RMDF!BP799,RMDF!BW799,RMDF!CD799,RMDF!CK799,RMDF!CR799,RMDF!CY799,RMDF!DF799,RMDF!DM799,RMDF!DT799,RMDF!EA799,RMDF!EH799,RMDF!EO799), RMDF!EV799=ROUND(RMDF!EV799,4))</f>
        <v>1</v>
      </c>
      <c r="ET799" s="317">
        <f>RMDF!ET799</f>
        <v>0</v>
      </c>
      <c r="EU799" s="318" t="str">
        <f>IF(ET799=0,"",_xlfn.XLOOKUP(ET799,StatePicklist!$1:$1,StatePicklist!$3:$3,"NA",0))</f>
        <v/>
      </c>
      <c r="EV799" s="297" t="str">
        <f ca="1">IF(RMDF!EU799="", "", IF(ISNUMBER(MATCH(RMDF!EU799, INDIRECT(EU799), 0)), "OK", "Invalid"))</f>
        <v/>
      </c>
      <c r="EW799" s="281"/>
      <c r="EX799" s="281"/>
      <c r="EY799" s="281"/>
      <c r="EZ799" s="281" t="b">
        <f>AND(RMDF!FC799&gt;=0, RMDF!FC799&lt;=1-SUM(RMDF!Z799,RMDF!AG799,RMDF!AN799,RMDF!AU799,RMDF!BB799,RMDF!BI799,RMDF!BP799,RMDF!BW799,RMDF!CD799,RMDF!CK799,RMDF!CR799,RMDF!CY799,RMDF!DF799,RMDF!DM799,RMDF!DT799,RMDF!EA799,RMDF!EH799,RMDF!EO799,RMDF!EV799), RMDF!FC799=ROUND(RMDF!FC799,4))</f>
        <v>1</v>
      </c>
      <c r="FA799" s="317">
        <f>RMDF!FA799</f>
        <v>0</v>
      </c>
      <c r="FB799" s="318" t="str">
        <f>IF(FA799=0,"",_xlfn.XLOOKUP(FA799,StatePicklist!$1:$1,StatePicklist!$3:$3,"NA",0))</f>
        <v/>
      </c>
      <c r="FC799" s="297" t="str">
        <f ca="1">IF(RMDF!FB799="", "", IF(ISNUMBER(MATCH(RMDF!FB799, INDIRECT(FB799), 0)), "OK", "Invalid"))</f>
        <v/>
      </c>
    </row>
    <row r="800" spans="1:159" s="205" customFormat="1" ht="39.9" customHeight="1" x14ac:dyDescent="0.25">
      <c r="A800" s="206"/>
      <c r="B800" s="196"/>
      <c r="C800" s="197"/>
      <c r="D800" s="198"/>
      <c r="E800" s="199"/>
      <c r="F800" s="200"/>
      <c r="G800" s="201"/>
      <c r="H800" s="292"/>
      <c r="I800" s="305">
        <f>RMDF!I800</f>
        <v>0</v>
      </c>
      <c r="J800" s="305" t="str">
        <f>IF(I800=ProductCode!$B$30,"PDReclPost",IF(OR(I800=ProductCode!$C$30,I800=ProductCode!$E$30,I800=ProductCode!$G$30),"PDPreCon",IF(OR(I800=ProductCode!$D$30,I800=ProductCode!$F$30),"PDNotReclPost","")))</f>
        <v/>
      </c>
      <c r="K800" s="305" t="str">
        <f t="shared" si="42"/>
        <v/>
      </c>
      <c r="L800" s="289"/>
      <c r="M800" s="305" t="str">
        <f t="shared" si="42"/>
        <v/>
      </c>
      <c r="N800" s="289" t="b">
        <f>AND(RMDF!N800&gt;=0, RMDF!N800&lt;=1-RMDF!L800, RMDF!N800=ROUND(RMDF!N800,4))</f>
        <v>1</v>
      </c>
      <c r="O800" s="286" t="str">
        <f>IF(P800="","",IF(I800="","",IF(LEFT(I800,13)="Reclaimed pos",RawMaterialCode!$E$569,RawMaterialCode!$E$568)))</f>
        <v>Reclaimed pre-consumer mixed fibers (RM0578)</v>
      </c>
      <c r="P800" s="295">
        <f t="shared" si="43"/>
        <v>1</v>
      </c>
      <c r="Q800" s="202"/>
      <c r="R800" s="203"/>
      <c r="S800" s="204" t="str">
        <f t="shared" si="44"/>
        <v/>
      </c>
      <c r="T800" s="281"/>
      <c r="U800" s="281"/>
      <c r="V800" s="281"/>
      <c r="W800" s="281"/>
      <c r="X800" s="317">
        <f>RMDF!X800</f>
        <v>0</v>
      </c>
      <c r="Y800" s="318" t="str">
        <f>IF(X800=0,"",_xlfn.XLOOKUP(X800,StatePicklist!$1:$1,StatePicklist!$3:$3,"NA",0))</f>
        <v/>
      </c>
      <c r="Z800" s="297" t="str">
        <f ca="1">IF(RMDF!Y800="", "", IF(ISNUMBER(MATCH(RMDF!Y800, INDIRECT(Y800), 0)), "OK", "Invalid"))</f>
        <v/>
      </c>
      <c r="AA800" s="281"/>
      <c r="AB800" s="281"/>
      <c r="AC800" s="281"/>
      <c r="AD800" s="281" t="b">
        <f>AND(RMDF!AG800&gt;=0, RMDF!AG800&lt;=1-RMDF!Z800, RMDF!AG800=ROUND(RMDF!AG800,4))</f>
        <v>1</v>
      </c>
      <c r="AE800" s="317">
        <f>RMDF!AE800</f>
        <v>0</v>
      </c>
      <c r="AF800" s="318" t="str">
        <f>IF(AE800=0,"",_xlfn.XLOOKUP(AE800,StatePicklist!$1:$1,StatePicklist!$3:$3,"NA",0))</f>
        <v/>
      </c>
      <c r="AG800" s="297" t="str">
        <f ca="1">IF(RMDF!AF800="", "", IF(ISNUMBER(MATCH(RMDF!AF800, INDIRECT(AF800), 0)), "OK", "Invalid"))</f>
        <v/>
      </c>
      <c r="AH800" s="281"/>
      <c r="AI800" s="281"/>
      <c r="AJ800" s="281"/>
      <c r="AK800" s="281" t="b">
        <f>AND(RMDF!AN800&gt;=0, RMDF!AN800&lt;=1-SUM(RMDF!Z800,RMDF!AG800), RMDF!AN800=ROUND(RMDF!AN800,4))</f>
        <v>1</v>
      </c>
      <c r="AL800" s="317">
        <f>RMDF!AL800</f>
        <v>0</v>
      </c>
      <c r="AM800" s="318" t="str">
        <f>IF(AL800=0,"",_xlfn.XLOOKUP(AL800,StatePicklist!$1:$1,StatePicklist!$3:$3,"NA",0))</f>
        <v/>
      </c>
      <c r="AN800" s="297" t="str">
        <f ca="1">IF(RMDF!AM800="", "", IF(ISNUMBER(MATCH(RMDF!AM800, INDIRECT(AM800), 0)), "OK", "Invalid"))</f>
        <v/>
      </c>
      <c r="AO800" s="281"/>
      <c r="AP800" s="281"/>
      <c r="AQ800" s="281"/>
      <c r="AR800" s="281" t="b">
        <f>AND(RMDF!AU800&gt;=0, RMDF!AU800&lt;=1-SUM(RMDF!Z800,RMDF!AG800,RMDF!AN800), RMDF!AU800=ROUND(RMDF!AU800,4))</f>
        <v>1</v>
      </c>
      <c r="AS800" s="317">
        <f>RMDF!AS800</f>
        <v>0</v>
      </c>
      <c r="AT800" s="318" t="str">
        <f>IF(AS800=0,"",_xlfn.XLOOKUP(AS800,StatePicklist!$1:$1,StatePicklist!$3:$3,"NA",0))</f>
        <v/>
      </c>
      <c r="AU800" s="297" t="str">
        <f ca="1">IF(RMDF!AT800="", "", IF(ISNUMBER(MATCH(RMDF!AT800, INDIRECT(AT800), 0)), "OK", "Invalid"))</f>
        <v/>
      </c>
      <c r="AV800" s="281"/>
      <c r="AW800" s="281"/>
      <c r="AX800" s="281"/>
      <c r="AY800" s="281" t="b">
        <f>AND(RMDF!BB800&gt;=0, RMDF!BB800&lt;=1-SUM(RMDF!Z800,RMDF!AG800,RMDF!AN800,RMDF!AU800), RMDF!BB800=ROUND(RMDF!BB800,4))</f>
        <v>1</v>
      </c>
      <c r="AZ800" s="317">
        <f>RMDF!AZ800</f>
        <v>0</v>
      </c>
      <c r="BA800" s="318" t="str">
        <f>IF(AZ800=0,"",_xlfn.XLOOKUP(AZ800,StatePicklist!$1:$1,StatePicklist!$3:$3,"NA",0))</f>
        <v/>
      </c>
      <c r="BB800" s="297" t="str">
        <f ca="1">IF(RMDF!BA800="", "", IF(ISNUMBER(MATCH(RMDF!BA800, INDIRECT(BA800), 0)), "OK", "Invalid"))</f>
        <v/>
      </c>
      <c r="BC800" s="281"/>
      <c r="BD800" s="281"/>
      <c r="BE800" s="281"/>
      <c r="BF800" s="281" t="b">
        <f>AND(RMDF!BI800&gt;=0, RMDF!BI800&lt;=1-SUM(RMDF!Z800,RMDF!AG800,RMDF!AN800,RMDF!AU800,RMDF!BB800), RMDF!BI800=ROUND(RMDF!BI800,4))</f>
        <v>1</v>
      </c>
      <c r="BG800" s="317">
        <f>RMDF!BG800</f>
        <v>0</v>
      </c>
      <c r="BH800" s="318" t="str">
        <f>IF(BG800=0,"",_xlfn.XLOOKUP(BG800,StatePicklist!$1:$1,StatePicklist!$3:$3,"NA",0))</f>
        <v/>
      </c>
      <c r="BI800" s="297" t="str">
        <f ca="1">IF(RMDF!BH800="", "", IF(ISNUMBER(MATCH(RMDF!BH800, INDIRECT(BH800), 0)), "OK", "Invalid"))</f>
        <v/>
      </c>
      <c r="BJ800" s="281"/>
      <c r="BK800" s="281"/>
      <c r="BL800" s="281"/>
      <c r="BM800" s="281" t="b">
        <f>AND(RMDF!BP800&gt;=0, RMDF!BP800&lt;=1-SUM(RMDF!Z800,RMDF!AG800,RMDF!AN800,RMDF!AU800,RMDF!BB800,RMDF!BI800), RMDF!BP800=ROUND(RMDF!BP800,4))</f>
        <v>1</v>
      </c>
      <c r="BN800" s="317">
        <f>RMDF!BN800</f>
        <v>0</v>
      </c>
      <c r="BO800" s="318" t="str">
        <f>IF(BN800=0,"",_xlfn.XLOOKUP(BN800,StatePicklist!$1:$1,StatePicklist!$3:$3,"NA",0))</f>
        <v/>
      </c>
      <c r="BP800" s="297" t="str">
        <f ca="1">IF(RMDF!BO800="", "", IF(ISNUMBER(MATCH(RMDF!BO800, INDIRECT(BO800), 0)), "OK", "Invalid"))</f>
        <v/>
      </c>
      <c r="BQ800" s="281"/>
      <c r="BR800" s="281"/>
      <c r="BS800" s="281"/>
      <c r="BT800" s="281" t="b">
        <f>AND(RMDF!BW800&gt;=0, RMDF!BW800&lt;=1-SUM(RMDF!Z800,RMDF!AG800,RMDF!AN800,RMDF!AU800,RMDF!BB800,RMDF!BI800,RMDF!BP800), RMDF!BW800=ROUND(RMDF!BW800,4))</f>
        <v>1</v>
      </c>
      <c r="BU800" s="317">
        <f>RMDF!BU800</f>
        <v>0</v>
      </c>
      <c r="BV800" s="318" t="str">
        <f>IF(BU800=0,"",_xlfn.XLOOKUP(BU800,StatePicklist!$1:$1,StatePicklist!$3:$3,"NA",0))</f>
        <v/>
      </c>
      <c r="BW800" s="297" t="str">
        <f ca="1">IF(RMDF!BV800="", "", IF(ISNUMBER(MATCH(RMDF!BV800, INDIRECT(BV800), 0)), "OK", "Invalid"))</f>
        <v/>
      </c>
      <c r="BX800" s="281"/>
      <c r="BY800" s="281"/>
      <c r="BZ800" s="281"/>
      <c r="CA800" s="281" t="b">
        <f>AND(RMDF!CD800&gt;=0, RMDF!CD800&lt;=1-SUM(RMDF!Z800,RMDF!AG800,RMDF!AN800,RMDF!AU800,RMDF!BB800,RMDF!BI800,RMDF!BP800,RMDF!BW800), RMDF!CD800=ROUND(RMDF!CD800,4))</f>
        <v>1</v>
      </c>
      <c r="CB800" s="317">
        <f>RMDF!CB800</f>
        <v>0</v>
      </c>
      <c r="CC800" s="318" t="str">
        <f>IF(CB800=0,"",_xlfn.XLOOKUP(CB800,StatePicklist!$1:$1,StatePicklist!$3:$3,"NA",0))</f>
        <v/>
      </c>
      <c r="CD800" s="297" t="str">
        <f ca="1">IF(RMDF!CC800="", "", IF(ISNUMBER(MATCH(RMDF!CC800, INDIRECT(CC800), 0)), "OK", "Invalid"))</f>
        <v/>
      </c>
      <c r="CE800" s="281"/>
      <c r="CF800" s="281"/>
      <c r="CG800" s="281"/>
      <c r="CH800" s="281" t="b">
        <f>AND(RMDF!CK800&gt;=0, RMDF!CK800&lt;=1-SUM(RMDF!Z800,RMDF!AG800,RMDF!AN800,RMDF!AU800,RMDF!BB800,RMDF!BI800,RMDF!BP800,RMDF!BW800,RMDF!CD800), RMDF!CK800=ROUND(RMDF!CK800,4))</f>
        <v>1</v>
      </c>
      <c r="CI800" s="317">
        <f>RMDF!CI800</f>
        <v>0</v>
      </c>
      <c r="CJ800" s="318" t="str">
        <f>IF(CI800=0,"",_xlfn.XLOOKUP(CI800,StatePicklist!$1:$1,StatePicklist!$3:$3,"NA",0))</f>
        <v/>
      </c>
      <c r="CK800" s="297" t="str">
        <f ca="1">IF(RMDF!CJ800="", "", IF(ISNUMBER(MATCH(RMDF!CJ800, INDIRECT(CJ800), 0)), "OK", "Invalid"))</f>
        <v/>
      </c>
      <c r="CL800" s="281"/>
      <c r="CM800" s="281"/>
      <c r="CN800" s="281"/>
      <c r="CO800" s="281" t="b">
        <f>AND(RMDF!CR800&gt;=0, RMDF!CR800&lt;=1-SUM(RMDF!Z800,RMDF!AG800,RMDF!AN800,RMDF!AU800,RMDF!BB800,RMDF!BI800,RMDF!BP800,RMDF!BW800,RMDF!CD800,RMDF!CK800), RMDF!CR800=ROUND(RMDF!CR800,4))</f>
        <v>1</v>
      </c>
      <c r="CP800" s="317">
        <f>RMDF!CP800</f>
        <v>0</v>
      </c>
      <c r="CQ800" s="318" t="str">
        <f>IF(CP800=0,"",_xlfn.XLOOKUP(CP800,StatePicklist!$1:$1,StatePicklist!$3:$3,"NA",0))</f>
        <v/>
      </c>
      <c r="CR800" s="297" t="str">
        <f ca="1">IF(RMDF!CQ800="", "", IF(ISNUMBER(MATCH(RMDF!CQ800, INDIRECT(CQ800), 0)), "OK", "Invalid"))</f>
        <v/>
      </c>
      <c r="CS800" s="281"/>
      <c r="CT800" s="281"/>
      <c r="CU800" s="281"/>
      <c r="CV800" s="281" t="b">
        <f>AND(RMDF!CY800&gt;=0, RMDF!CY800&lt;=1-SUM(RMDF!Z800,RMDF!AG800,RMDF!AN800,RMDF!AU800,RMDF!BB800,RMDF!BI800,RMDF!BP800,RMDF!BW800,RMDF!CD800,RMDF!CK800,RMDF!CR800), RMDF!CY800=ROUND(RMDF!CY800,4))</f>
        <v>1</v>
      </c>
      <c r="CW800" s="317">
        <f>RMDF!CW800</f>
        <v>0</v>
      </c>
      <c r="CX800" s="318" t="str">
        <f>IF(CW800=0,"",_xlfn.XLOOKUP(CW800,StatePicklist!$1:$1,StatePicklist!$3:$3,"NA",0))</f>
        <v/>
      </c>
      <c r="CY800" s="297" t="str">
        <f ca="1">IF(RMDF!CX800="", "", IF(ISNUMBER(MATCH(RMDF!CX800, INDIRECT(CX800), 0)), "OK", "Invalid"))</f>
        <v/>
      </c>
      <c r="CZ800" s="281"/>
      <c r="DA800" s="281"/>
      <c r="DB800" s="281"/>
      <c r="DC800" s="281" t="b">
        <f>AND(RMDF!DF800&gt;=0, RMDF!DF800&lt;=1-SUM(RMDF!Z800,RMDF!AG800,RMDF!AN800,RMDF!AU800,RMDF!BB800,RMDF!BI800,RMDF!BP800,RMDF!BW800,RMDF!CD800,RMDF!CK800,RMDF!CR800,RMDF!CY800), RMDF!DF800=ROUND(RMDF!DF800,4))</f>
        <v>1</v>
      </c>
      <c r="DD800" s="317">
        <f>RMDF!DD800</f>
        <v>0</v>
      </c>
      <c r="DE800" s="318" t="str">
        <f>IF(DD800=0,"",_xlfn.XLOOKUP(DD800,StatePicklist!$1:$1,StatePicklist!$3:$3,"NA",0))</f>
        <v/>
      </c>
      <c r="DF800" s="297" t="str">
        <f ca="1">IF(RMDF!DE800="", "", IF(ISNUMBER(MATCH(RMDF!DE800, INDIRECT(DE800), 0)), "OK", "Invalid"))</f>
        <v/>
      </c>
      <c r="DG800" s="281"/>
      <c r="DH800" s="281"/>
      <c r="DI800" s="281"/>
      <c r="DJ800" s="281" t="b">
        <f>AND(RMDF!DM800&gt;=0, RMDF!DM800&lt;=1-SUM(RMDF!Z800,RMDF!AG800,RMDF!AN800,RMDF!AU800,RMDF!BB800,RMDF!BI800,RMDF!BP800,RMDF!BW800,RMDF!CD800,RMDF!CK800,RMDF!CR800,RMDF!CY800,RMDF!DF800), RMDF!DM800=ROUND(RMDF!DM800,4))</f>
        <v>1</v>
      </c>
      <c r="DK800" s="317">
        <f>RMDF!DK800</f>
        <v>0</v>
      </c>
      <c r="DL800" s="318" t="str">
        <f>IF(DK800=0,"",_xlfn.XLOOKUP(DK800,StatePicklist!$1:$1,StatePicklist!$3:$3,"NA",0))</f>
        <v/>
      </c>
      <c r="DM800" s="297" t="str">
        <f ca="1">IF(RMDF!DL800="", "", IF(ISNUMBER(MATCH(RMDF!DL800, INDIRECT(DL800), 0)), "OK", "Invalid"))</f>
        <v/>
      </c>
      <c r="DN800" s="281"/>
      <c r="DO800" s="281"/>
      <c r="DP800" s="281"/>
      <c r="DQ800" s="281" t="b">
        <f>AND(RMDF!DT800&gt;=0, RMDF!DT800&lt;=1-SUM(RMDF!Z800,RMDF!AG800,RMDF!AN800,RMDF!AU800,RMDF!BB800,RMDF!BI800,RMDF!BP800,RMDF!BW800,RMDF!CD800,RMDF!CK800,RMDF!CR800,RMDF!CY800,RMDF!DF800,RMDF!DM800), RMDF!DT800=ROUND(RMDF!DT800,4))</f>
        <v>1</v>
      </c>
      <c r="DR800" s="317">
        <f>RMDF!DR800</f>
        <v>0</v>
      </c>
      <c r="DS800" s="318" t="str">
        <f>IF(DR800=0,"",_xlfn.XLOOKUP(DR800,StatePicklist!$1:$1,StatePicklist!$3:$3,"NA",0))</f>
        <v/>
      </c>
      <c r="DT800" s="297" t="str">
        <f ca="1">IF(RMDF!DS800="", "", IF(ISNUMBER(MATCH(RMDF!DS800, INDIRECT(DS800), 0)), "OK", "Invalid"))</f>
        <v/>
      </c>
      <c r="DU800" s="281"/>
      <c r="DV800" s="281"/>
      <c r="DW800" s="281"/>
      <c r="DX800" s="281" t="b">
        <f>AND(RMDF!EA800&gt;=0, RMDF!EA800&lt;=1-SUM(RMDF!Z800,RMDF!AG800,RMDF!AN800,RMDF!AU800,RMDF!BB800,RMDF!BI800,RMDF!BP800,RMDF!BW800,RMDF!CD800,RMDF!CK800,RMDF!CR800,RMDF!CY800,RMDF!DF800,RMDF!DM800,RMDF!DT800), RMDF!EA800=ROUND(RMDF!EA800,4))</f>
        <v>1</v>
      </c>
      <c r="DY800" s="317">
        <f>RMDF!DY800</f>
        <v>0</v>
      </c>
      <c r="DZ800" s="318" t="str">
        <f>IF(DY800=0,"",_xlfn.XLOOKUP(DY800,StatePicklist!$1:$1,StatePicklist!$3:$3,"NA",0))</f>
        <v/>
      </c>
      <c r="EA800" s="297" t="str">
        <f ca="1">IF(RMDF!DZ800="", "", IF(ISNUMBER(MATCH(RMDF!DZ800, INDIRECT(DZ800), 0)), "OK", "Invalid"))</f>
        <v/>
      </c>
      <c r="EB800" s="281"/>
      <c r="EC800" s="281"/>
      <c r="ED800" s="281"/>
      <c r="EE800" s="281" t="b">
        <f>AND(RMDF!EH800&gt;=0, RMDF!EH800&lt;=1-SUM(RMDF!Z800,RMDF!AG800,RMDF!AN800,RMDF!AU800,RMDF!BB800,RMDF!BI800,RMDF!BP800,RMDF!BW800,RMDF!CD800,RMDF!CK800,RMDF!CR800,RMDF!CY800,RMDF!DF800,RMDF!DM800,RMDF!DT800,RMDF!EA800), RMDF!EH800=ROUND(RMDF!EH800,4))</f>
        <v>1</v>
      </c>
      <c r="EF800" s="317">
        <f>RMDF!EF800</f>
        <v>0</v>
      </c>
      <c r="EG800" s="318" t="str">
        <f>IF(EF800=0,"",_xlfn.XLOOKUP(EF800,StatePicklist!$1:$1,StatePicklist!$3:$3,"NA",0))</f>
        <v/>
      </c>
      <c r="EH800" s="297" t="str">
        <f ca="1">IF(RMDF!EG800="", "", IF(ISNUMBER(MATCH(RMDF!EG800, INDIRECT(EG800), 0)), "OK", "Invalid"))</f>
        <v/>
      </c>
      <c r="EI800" s="281"/>
      <c r="EJ800" s="281"/>
      <c r="EK800" s="281"/>
      <c r="EL800" s="281" t="b">
        <f>AND(RMDF!EO800&gt;=0, RMDF!EO800&lt;=1-SUM(RMDF!Z800,RMDF!AG800,RMDF!AN800,RMDF!AU800,RMDF!BB800,RMDF!BI800,RMDF!BP800,RMDF!BW800,RMDF!CD800,RMDF!CK800,RMDF!CR800,RMDF!CY800,RMDF!DF800,RMDF!DM800,RMDF!DT800,RMDF!EA800,RMDF!EH800), RMDF!EO800=ROUND(RMDF!EO800,4))</f>
        <v>1</v>
      </c>
      <c r="EM800" s="317">
        <f>RMDF!EM800</f>
        <v>0</v>
      </c>
      <c r="EN800" s="318" t="str">
        <f>IF(EM800=0,"",_xlfn.XLOOKUP(EM800,StatePicklist!$1:$1,StatePicklist!$3:$3,"NA",0))</f>
        <v/>
      </c>
      <c r="EO800" s="297" t="str">
        <f ca="1">IF(RMDF!EN800="", "", IF(ISNUMBER(MATCH(RMDF!EN800, INDIRECT(EN800), 0)), "OK", "Invalid"))</f>
        <v/>
      </c>
      <c r="EP800" s="281"/>
      <c r="EQ800" s="281"/>
      <c r="ER800" s="281"/>
      <c r="ES800" s="281" t="b">
        <f>AND(RMDF!EV800&gt;=0, RMDF!EV800&lt;=1-SUM(RMDF!Z800,RMDF!AG800,RMDF!AN800,RMDF!AU800,RMDF!BB800,RMDF!BI800,RMDF!BP800,RMDF!BW800,RMDF!CD800,RMDF!CK800,RMDF!CR800,RMDF!CY800,RMDF!DF800,RMDF!DM800,RMDF!DT800,RMDF!EA800,RMDF!EH800,RMDF!EO800), RMDF!EV800=ROUND(RMDF!EV800,4))</f>
        <v>1</v>
      </c>
      <c r="ET800" s="317">
        <f>RMDF!ET800</f>
        <v>0</v>
      </c>
      <c r="EU800" s="318" t="str">
        <f>IF(ET800=0,"",_xlfn.XLOOKUP(ET800,StatePicklist!$1:$1,StatePicklist!$3:$3,"NA",0))</f>
        <v/>
      </c>
      <c r="EV800" s="297" t="str">
        <f ca="1">IF(RMDF!EU800="", "", IF(ISNUMBER(MATCH(RMDF!EU800, INDIRECT(EU800), 0)), "OK", "Invalid"))</f>
        <v/>
      </c>
      <c r="EW800" s="281"/>
      <c r="EX800" s="281"/>
      <c r="EY800" s="281"/>
      <c r="EZ800" s="281" t="b">
        <f>AND(RMDF!FC800&gt;=0, RMDF!FC800&lt;=1-SUM(RMDF!Z800,RMDF!AG800,RMDF!AN800,RMDF!AU800,RMDF!BB800,RMDF!BI800,RMDF!BP800,RMDF!BW800,RMDF!CD800,RMDF!CK800,RMDF!CR800,RMDF!CY800,RMDF!DF800,RMDF!DM800,RMDF!DT800,RMDF!EA800,RMDF!EH800,RMDF!EO800,RMDF!EV800), RMDF!FC800=ROUND(RMDF!FC800,4))</f>
        <v>1</v>
      </c>
      <c r="FA800" s="317">
        <f>RMDF!FA800</f>
        <v>0</v>
      </c>
      <c r="FB800" s="318" t="str">
        <f>IF(FA800=0,"",_xlfn.XLOOKUP(FA800,StatePicklist!$1:$1,StatePicklist!$3:$3,"NA",0))</f>
        <v/>
      </c>
      <c r="FC800" s="297" t="str">
        <f ca="1">IF(RMDF!FB800="", "", IF(ISNUMBER(MATCH(RMDF!FB800, INDIRECT(FB800), 0)), "OK", "Invalid"))</f>
        <v/>
      </c>
    </row>
    <row r="801" spans="1:159" s="205" customFormat="1" ht="39.9" customHeight="1" x14ac:dyDescent="0.25">
      <c r="A801" s="206"/>
      <c r="B801" s="196"/>
      <c r="C801" s="197"/>
      <c r="D801" s="198"/>
      <c r="E801" s="199"/>
      <c r="F801" s="200"/>
      <c r="G801" s="201"/>
      <c r="H801" s="292"/>
      <c r="I801" s="305">
        <f>RMDF!I801</f>
        <v>0</v>
      </c>
      <c r="J801" s="305" t="str">
        <f>IF(I801=ProductCode!$B$30,"PDReclPost",IF(OR(I801=ProductCode!$C$30,I801=ProductCode!$E$30,I801=ProductCode!$G$30),"PDPreCon",IF(OR(I801=ProductCode!$D$30,I801=ProductCode!$F$30),"PDNotReclPost","")))</f>
        <v/>
      </c>
      <c r="K801" s="305" t="str">
        <f t="shared" si="42"/>
        <v/>
      </c>
      <c r="L801" s="289"/>
      <c r="M801" s="305" t="str">
        <f t="shared" si="42"/>
        <v/>
      </c>
      <c r="N801" s="289" t="b">
        <f>AND(RMDF!N801&gt;=0, RMDF!N801&lt;=1-RMDF!L801, RMDF!N801=ROUND(RMDF!N801,4))</f>
        <v>1</v>
      </c>
      <c r="O801" s="286" t="str">
        <f>IF(P801="","",IF(I801="","",IF(LEFT(I801,13)="Reclaimed pos",RawMaterialCode!$E$569,RawMaterialCode!$E$568)))</f>
        <v>Reclaimed pre-consumer mixed fibers (RM0578)</v>
      </c>
      <c r="P801" s="295">
        <f t="shared" si="43"/>
        <v>1</v>
      </c>
      <c r="Q801" s="202"/>
      <c r="R801" s="203"/>
      <c r="S801" s="204" t="str">
        <f t="shared" si="44"/>
        <v/>
      </c>
      <c r="T801" s="281"/>
      <c r="U801" s="281"/>
      <c r="V801" s="281"/>
      <c r="W801" s="281"/>
      <c r="X801" s="317">
        <f>RMDF!X801</f>
        <v>0</v>
      </c>
      <c r="Y801" s="318" t="str">
        <f>IF(X801=0,"",_xlfn.XLOOKUP(X801,StatePicklist!$1:$1,StatePicklist!$3:$3,"NA",0))</f>
        <v/>
      </c>
      <c r="Z801" s="297" t="str">
        <f ca="1">IF(RMDF!Y801="", "", IF(ISNUMBER(MATCH(RMDF!Y801, INDIRECT(Y801), 0)), "OK", "Invalid"))</f>
        <v/>
      </c>
      <c r="AA801" s="281"/>
      <c r="AB801" s="281"/>
      <c r="AC801" s="281"/>
      <c r="AD801" s="281" t="b">
        <f>AND(RMDF!AG801&gt;=0, RMDF!AG801&lt;=1-RMDF!Z801, RMDF!AG801=ROUND(RMDF!AG801,4))</f>
        <v>1</v>
      </c>
      <c r="AE801" s="317">
        <f>RMDF!AE801</f>
        <v>0</v>
      </c>
      <c r="AF801" s="318" t="str">
        <f>IF(AE801=0,"",_xlfn.XLOOKUP(AE801,StatePicklist!$1:$1,StatePicklist!$3:$3,"NA",0))</f>
        <v/>
      </c>
      <c r="AG801" s="297" t="str">
        <f ca="1">IF(RMDF!AF801="", "", IF(ISNUMBER(MATCH(RMDF!AF801, INDIRECT(AF801), 0)), "OK", "Invalid"))</f>
        <v/>
      </c>
      <c r="AH801" s="281"/>
      <c r="AI801" s="281"/>
      <c r="AJ801" s="281"/>
      <c r="AK801" s="281" t="b">
        <f>AND(RMDF!AN801&gt;=0, RMDF!AN801&lt;=1-SUM(RMDF!Z801,RMDF!AG801), RMDF!AN801=ROUND(RMDF!AN801,4))</f>
        <v>1</v>
      </c>
      <c r="AL801" s="317">
        <f>RMDF!AL801</f>
        <v>0</v>
      </c>
      <c r="AM801" s="318" t="str">
        <f>IF(AL801=0,"",_xlfn.XLOOKUP(AL801,StatePicklist!$1:$1,StatePicklist!$3:$3,"NA",0))</f>
        <v/>
      </c>
      <c r="AN801" s="297" t="str">
        <f ca="1">IF(RMDF!AM801="", "", IF(ISNUMBER(MATCH(RMDF!AM801, INDIRECT(AM801), 0)), "OK", "Invalid"))</f>
        <v/>
      </c>
      <c r="AO801" s="281"/>
      <c r="AP801" s="281"/>
      <c r="AQ801" s="281"/>
      <c r="AR801" s="281" t="b">
        <f>AND(RMDF!AU801&gt;=0, RMDF!AU801&lt;=1-SUM(RMDF!Z801,RMDF!AG801,RMDF!AN801), RMDF!AU801=ROUND(RMDF!AU801,4))</f>
        <v>1</v>
      </c>
      <c r="AS801" s="317">
        <f>RMDF!AS801</f>
        <v>0</v>
      </c>
      <c r="AT801" s="318" t="str">
        <f>IF(AS801=0,"",_xlfn.XLOOKUP(AS801,StatePicklist!$1:$1,StatePicklist!$3:$3,"NA",0))</f>
        <v/>
      </c>
      <c r="AU801" s="297" t="str">
        <f ca="1">IF(RMDF!AT801="", "", IF(ISNUMBER(MATCH(RMDF!AT801, INDIRECT(AT801), 0)), "OK", "Invalid"))</f>
        <v/>
      </c>
      <c r="AV801" s="281"/>
      <c r="AW801" s="281"/>
      <c r="AX801" s="281"/>
      <c r="AY801" s="281" t="b">
        <f>AND(RMDF!BB801&gt;=0, RMDF!BB801&lt;=1-SUM(RMDF!Z801,RMDF!AG801,RMDF!AN801,RMDF!AU801), RMDF!BB801=ROUND(RMDF!BB801,4))</f>
        <v>1</v>
      </c>
      <c r="AZ801" s="317">
        <f>RMDF!AZ801</f>
        <v>0</v>
      </c>
      <c r="BA801" s="318" t="str">
        <f>IF(AZ801=0,"",_xlfn.XLOOKUP(AZ801,StatePicklist!$1:$1,StatePicklist!$3:$3,"NA",0))</f>
        <v/>
      </c>
      <c r="BB801" s="297" t="str">
        <f ca="1">IF(RMDF!BA801="", "", IF(ISNUMBER(MATCH(RMDF!BA801, INDIRECT(BA801), 0)), "OK", "Invalid"))</f>
        <v/>
      </c>
      <c r="BC801" s="281"/>
      <c r="BD801" s="281"/>
      <c r="BE801" s="281"/>
      <c r="BF801" s="281" t="b">
        <f>AND(RMDF!BI801&gt;=0, RMDF!BI801&lt;=1-SUM(RMDF!Z801,RMDF!AG801,RMDF!AN801,RMDF!AU801,RMDF!BB801), RMDF!BI801=ROUND(RMDF!BI801,4))</f>
        <v>1</v>
      </c>
      <c r="BG801" s="317">
        <f>RMDF!BG801</f>
        <v>0</v>
      </c>
      <c r="BH801" s="318" t="str">
        <f>IF(BG801=0,"",_xlfn.XLOOKUP(BG801,StatePicklist!$1:$1,StatePicklist!$3:$3,"NA",0))</f>
        <v/>
      </c>
      <c r="BI801" s="297" t="str">
        <f ca="1">IF(RMDF!BH801="", "", IF(ISNUMBER(MATCH(RMDF!BH801, INDIRECT(BH801), 0)), "OK", "Invalid"))</f>
        <v/>
      </c>
      <c r="BJ801" s="281"/>
      <c r="BK801" s="281"/>
      <c r="BL801" s="281"/>
      <c r="BM801" s="281" t="b">
        <f>AND(RMDF!BP801&gt;=0, RMDF!BP801&lt;=1-SUM(RMDF!Z801,RMDF!AG801,RMDF!AN801,RMDF!AU801,RMDF!BB801,RMDF!BI801), RMDF!BP801=ROUND(RMDF!BP801,4))</f>
        <v>1</v>
      </c>
      <c r="BN801" s="317">
        <f>RMDF!BN801</f>
        <v>0</v>
      </c>
      <c r="BO801" s="318" t="str">
        <f>IF(BN801=0,"",_xlfn.XLOOKUP(BN801,StatePicklist!$1:$1,StatePicklist!$3:$3,"NA",0))</f>
        <v/>
      </c>
      <c r="BP801" s="297" t="str">
        <f ca="1">IF(RMDF!BO801="", "", IF(ISNUMBER(MATCH(RMDF!BO801, INDIRECT(BO801), 0)), "OK", "Invalid"))</f>
        <v/>
      </c>
      <c r="BQ801" s="281"/>
      <c r="BR801" s="281"/>
      <c r="BS801" s="281"/>
      <c r="BT801" s="281" t="b">
        <f>AND(RMDF!BW801&gt;=0, RMDF!BW801&lt;=1-SUM(RMDF!Z801,RMDF!AG801,RMDF!AN801,RMDF!AU801,RMDF!BB801,RMDF!BI801,RMDF!BP801), RMDF!BW801=ROUND(RMDF!BW801,4))</f>
        <v>1</v>
      </c>
      <c r="BU801" s="317">
        <f>RMDF!BU801</f>
        <v>0</v>
      </c>
      <c r="BV801" s="318" t="str">
        <f>IF(BU801=0,"",_xlfn.XLOOKUP(BU801,StatePicklist!$1:$1,StatePicklist!$3:$3,"NA",0))</f>
        <v/>
      </c>
      <c r="BW801" s="297" t="str">
        <f ca="1">IF(RMDF!BV801="", "", IF(ISNUMBER(MATCH(RMDF!BV801, INDIRECT(BV801), 0)), "OK", "Invalid"))</f>
        <v/>
      </c>
      <c r="BX801" s="281"/>
      <c r="BY801" s="281"/>
      <c r="BZ801" s="281"/>
      <c r="CA801" s="281" t="b">
        <f>AND(RMDF!CD801&gt;=0, RMDF!CD801&lt;=1-SUM(RMDF!Z801,RMDF!AG801,RMDF!AN801,RMDF!AU801,RMDF!BB801,RMDF!BI801,RMDF!BP801,RMDF!BW801), RMDF!CD801=ROUND(RMDF!CD801,4))</f>
        <v>1</v>
      </c>
      <c r="CB801" s="317">
        <f>RMDF!CB801</f>
        <v>0</v>
      </c>
      <c r="CC801" s="318" t="str">
        <f>IF(CB801=0,"",_xlfn.XLOOKUP(CB801,StatePicklist!$1:$1,StatePicklist!$3:$3,"NA",0))</f>
        <v/>
      </c>
      <c r="CD801" s="297" t="str">
        <f ca="1">IF(RMDF!CC801="", "", IF(ISNUMBER(MATCH(RMDF!CC801, INDIRECT(CC801), 0)), "OK", "Invalid"))</f>
        <v/>
      </c>
      <c r="CE801" s="281"/>
      <c r="CF801" s="281"/>
      <c r="CG801" s="281"/>
      <c r="CH801" s="281" t="b">
        <f>AND(RMDF!CK801&gt;=0, RMDF!CK801&lt;=1-SUM(RMDF!Z801,RMDF!AG801,RMDF!AN801,RMDF!AU801,RMDF!BB801,RMDF!BI801,RMDF!BP801,RMDF!BW801,RMDF!CD801), RMDF!CK801=ROUND(RMDF!CK801,4))</f>
        <v>1</v>
      </c>
      <c r="CI801" s="317">
        <f>RMDF!CI801</f>
        <v>0</v>
      </c>
      <c r="CJ801" s="318" t="str">
        <f>IF(CI801=0,"",_xlfn.XLOOKUP(CI801,StatePicklist!$1:$1,StatePicklist!$3:$3,"NA",0))</f>
        <v/>
      </c>
      <c r="CK801" s="297" t="str">
        <f ca="1">IF(RMDF!CJ801="", "", IF(ISNUMBER(MATCH(RMDF!CJ801, INDIRECT(CJ801), 0)), "OK", "Invalid"))</f>
        <v/>
      </c>
      <c r="CL801" s="281"/>
      <c r="CM801" s="281"/>
      <c r="CN801" s="281"/>
      <c r="CO801" s="281" t="b">
        <f>AND(RMDF!CR801&gt;=0, RMDF!CR801&lt;=1-SUM(RMDF!Z801,RMDF!AG801,RMDF!AN801,RMDF!AU801,RMDF!BB801,RMDF!BI801,RMDF!BP801,RMDF!BW801,RMDF!CD801,RMDF!CK801), RMDF!CR801=ROUND(RMDF!CR801,4))</f>
        <v>1</v>
      </c>
      <c r="CP801" s="317">
        <f>RMDF!CP801</f>
        <v>0</v>
      </c>
      <c r="CQ801" s="318" t="str">
        <f>IF(CP801=0,"",_xlfn.XLOOKUP(CP801,StatePicklist!$1:$1,StatePicklist!$3:$3,"NA",0))</f>
        <v/>
      </c>
      <c r="CR801" s="297" t="str">
        <f ca="1">IF(RMDF!CQ801="", "", IF(ISNUMBER(MATCH(RMDF!CQ801, INDIRECT(CQ801), 0)), "OK", "Invalid"))</f>
        <v/>
      </c>
      <c r="CS801" s="281"/>
      <c r="CT801" s="281"/>
      <c r="CU801" s="281"/>
      <c r="CV801" s="281" t="b">
        <f>AND(RMDF!CY801&gt;=0, RMDF!CY801&lt;=1-SUM(RMDF!Z801,RMDF!AG801,RMDF!AN801,RMDF!AU801,RMDF!BB801,RMDF!BI801,RMDF!BP801,RMDF!BW801,RMDF!CD801,RMDF!CK801,RMDF!CR801), RMDF!CY801=ROUND(RMDF!CY801,4))</f>
        <v>1</v>
      </c>
      <c r="CW801" s="317">
        <f>RMDF!CW801</f>
        <v>0</v>
      </c>
      <c r="CX801" s="318" t="str">
        <f>IF(CW801=0,"",_xlfn.XLOOKUP(CW801,StatePicklist!$1:$1,StatePicklist!$3:$3,"NA",0))</f>
        <v/>
      </c>
      <c r="CY801" s="297" t="str">
        <f ca="1">IF(RMDF!CX801="", "", IF(ISNUMBER(MATCH(RMDF!CX801, INDIRECT(CX801), 0)), "OK", "Invalid"))</f>
        <v/>
      </c>
      <c r="CZ801" s="281"/>
      <c r="DA801" s="281"/>
      <c r="DB801" s="281"/>
      <c r="DC801" s="281" t="b">
        <f>AND(RMDF!DF801&gt;=0, RMDF!DF801&lt;=1-SUM(RMDF!Z801,RMDF!AG801,RMDF!AN801,RMDF!AU801,RMDF!BB801,RMDF!BI801,RMDF!BP801,RMDF!BW801,RMDF!CD801,RMDF!CK801,RMDF!CR801,RMDF!CY801), RMDF!DF801=ROUND(RMDF!DF801,4))</f>
        <v>1</v>
      </c>
      <c r="DD801" s="317">
        <f>RMDF!DD801</f>
        <v>0</v>
      </c>
      <c r="DE801" s="318" t="str">
        <f>IF(DD801=0,"",_xlfn.XLOOKUP(DD801,StatePicklist!$1:$1,StatePicklist!$3:$3,"NA",0))</f>
        <v/>
      </c>
      <c r="DF801" s="297" t="str">
        <f ca="1">IF(RMDF!DE801="", "", IF(ISNUMBER(MATCH(RMDF!DE801, INDIRECT(DE801), 0)), "OK", "Invalid"))</f>
        <v/>
      </c>
      <c r="DG801" s="281"/>
      <c r="DH801" s="281"/>
      <c r="DI801" s="281"/>
      <c r="DJ801" s="281" t="b">
        <f>AND(RMDF!DM801&gt;=0, RMDF!DM801&lt;=1-SUM(RMDF!Z801,RMDF!AG801,RMDF!AN801,RMDF!AU801,RMDF!BB801,RMDF!BI801,RMDF!BP801,RMDF!BW801,RMDF!CD801,RMDF!CK801,RMDF!CR801,RMDF!CY801,RMDF!DF801), RMDF!DM801=ROUND(RMDF!DM801,4))</f>
        <v>1</v>
      </c>
      <c r="DK801" s="317">
        <f>RMDF!DK801</f>
        <v>0</v>
      </c>
      <c r="DL801" s="318" t="str">
        <f>IF(DK801=0,"",_xlfn.XLOOKUP(DK801,StatePicklist!$1:$1,StatePicklist!$3:$3,"NA",0))</f>
        <v/>
      </c>
      <c r="DM801" s="297" t="str">
        <f ca="1">IF(RMDF!DL801="", "", IF(ISNUMBER(MATCH(RMDF!DL801, INDIRECT(DL801), 0)), "OK", "Invalid"))</f>
        <v/>
      </c>
      <c r="DN801" s="281"/>
      <c r="DO801" s="281"/>
      <c r="DP801" s="281"/>
      <c r="DQ801" s="281" t="b">
        <f>AND(RMDF!DT801&gt;=0, RMDF!DT801&lt;=1-SUM(RMDF!Z801,RMDF!AG801,RMDF!AN801,RMDF!AU801,RMDF!BB801,RMDF!BI801,RMDF!BP801,RMDF!BW801,RMDF!CD801,RMDF!CK801,RMDF!CR801,RMDF!CY801,RMDF!DF801,RMDF!DM801), RMDF!DT801=ROUND(RMDF!DT801,4))</f>
        <v>1</v>
      </c>
      <c r="DR801" s="317">
        <f>RMDF!DR801</f>
        <v>0</v>
      </c>
      <c r="DS801" s="318" t="str">
        <f>IF(DR801=0,"",_xlfn.XLOOKUP(DR801,StatePicklist!$1:$1,StatePicklist!$3:$3,"NA",0))</f>
        <v/>
      </c>
      <c r="DT801" s="297" t="str">
        <f ca="1">IF(RMDF!DS801="", "", IF(ISNUMBER(MATCH(RMDF!DS801, INDIRECT(DS801), 0)), "OK", "Invalid"))</f>
        <v/>
      </c>
      <c r="DU801" s="281"/>
      <c r="DV801" s="281"/>
      <c r="DW801" s="281"/>
      <c r="DX801" s="281" t="b">
        <f>AND(RMDF!EA801&gt;=0, RMDF!EA801&lt;=1-SUM(RMDF!Z801,RMDF!AG801,RMDF!AN801,RMDF!AU801,RMDF!BB801,RMDF!BI801,RMDF!BP801,RMDF!BW801,RMDF!CD801,RMDF!CK801,RMDF!CR801,RMDF!CY801,RMDF!DF801,RMDF!DM801,RMDF!DT801), RMDF!EA801=ROUND(RMDF!EA801,4))</f>
        <v>1</v>
      </c>
      <c r="DY801" s="317">
        <f>RMDF!DY801</f>
        <v>0</v>
      </c>
      <c r="DZ801" s="318" t="str">
        <f>IF(DY801=0,"",_xlfn.XLOOKUP(DY801,StatePicklist!$1:$1,StatePicklist!$3:$3,"NA",0))</f>
        <v/>
      </c>
      <c r="EA801" s="297" t="str">
        <f ca="1">IF(RMDF!DZ801="", "", IF(ISNUMBER(MATCH(RMDF!DZ801, INDIRECT(DZ801), 0)), "OK", "Invalid"))</f>
        <v/>
      </c>
      <c r="EB801" s="281"/>
      <c r="EC801" s="281"/>
      <c r="ED801" s="281"/>
      <c r="EE801" s="281" t="b">
        <f>AND(RMDF!EH801&gt;=0, RMDF!EH801&lt;=1-SUM(RMDF!Z801,RMDF!AG801,RMDF!AN801,RMDF!AU801,RMDF!BB801,RMDF!BI801,RMDF!BP801,RMDF!BW801,RMDF!CD801,RMDF!CK801,RMDF!CR801,RMDF!CY801,RMDF!DF801,RMDF!DM801,RMDF!DT801,RMDF!EA801), RMDF!EH801=ROUND(RMDF!EH801,4))</f>
        <v>1</v>
      </c>
      <c r="EF801" s="317">
        <f>RMDF!EF801</f>
        <v>0</v>
      </c>
      <c r="EG801" s="318" t="str">
        <f>IF(EF801=0,"",_xlfn.XLOOKUP(EF801,StatePicklist!$1:$1,StatePicklist!$3:$3,"NA",0))</f>
        <v/>
      </c>
      <c r="EH801" s="297" t="str">
        <f ca="1">IF(RMDF!EG801="", "", IF(ISNUMBER(MATCH(RMDF!EG801, INDIRECT(EG801), 0)), "OK", "Invalid"))</f>
        <v/>
      </c>
      <c r="EI801" s="281"/>
      <c r="EJ801" s="281"/>
      <c r="EK801" s="281"/>
      <c r="EL801" s="281" t="b">
        <f>AND(RMDF!EO801&gt;=0, RMDF!EO801&lt;=1-SUM(RMDF!Z801,RMDF!AG801,RMDF!AN801,RMDF!AU801,RMDF!BB801,RMDF!BI801,RMDF!BP801,RMDF!BW801,RMDF!CD801,RMDF!CK801,RMDF!CR801,RMDF!CY801,RMDF!DF801,RMDF!DM801,RMDF!DT801,RMDF!EA801,RMDF!EH801), RMDF!EO801=ROUND(RMDF!EO801,4))</f>
        <v>1</v>
      </c>
      <c r="EM801" s="317">
        <f>RMDF!EM801</f>
        <v>0</v>
      </c>
      <c r="EN801" s="318" t="str">
        <f>IF(EM801=0,"",_xlfn.XLOOKUP(EM801,StatePicklist!$1:$1,StatePicklist!$3:$3,"NA",0))</f>
        <v/>
      </c>
      <c r="EO801" s="297" t="str">
        <f ca="1">IF(RMDF!EN801="", "", IF(ISNUMBER(MATCH(RMDF!EN801, INDIRECT(EN801), 0)), "OK", "Invalid"))</f>
        <v/>
      </c>
      <c r="EP801" s="281"/>
      <c r="EQ801" s="281"/>
      <c r="ER801" s="281"/>
      <c r="ES801" s="281" t="b">
        <f>AND(RMDF!EV801&gt;=0, RMDF!EV801&lt;=1-SUM(RMDF!Z801,RMDF!AG801,RMDF!AN801,RMDF!AU801,RMDF!BB801,RMDF!BI801,RMDF!BP801,RMDF!BW801,RMDF!CD801,RMDF!CK801,RMDF!CR801,RMDF!CY801,RMDF!DF801,RMDF!DM801,RMDF!DT801,RMDF!EA801,RMDF!EH801,RMDF!EO801), RMDF!EV801=ROUND(RMDF!EV801,4))</f>
        <v>1</v>
      </c>
      <c r="ET801" s="317">
        <f>RMDF!ET801</f>
        <v>0</v>
      </c>
      <c r="EU801" s="318" t="str">
        <f>IF(ET801=0,"",_xlfn.XLOOKUP(ET801,StatePicklist!$1:$1,StatePicklist!$3:$3,"NA",0))</f>
        <v/>
      </c>
      <c r="EV801" s="297" t="str">
        <f ca="1">IF(RMDF!EU801="", "", IF(ISNUMBER(MATCH(RMDF!EU801, INDIRECT(EU801), 0)), "OK", "Invalid"))</f>
        <v/>
      </c>
      <c r="EW801" s="281"/>
      <c r="EX801" s="281"/>
      <c r="EY801" s="281"/>
      <c r="EZ801" s="281" t="b">
        <f>AND(RMDF!FC801&gt;=0, RMDF!FC801&lt;=1-SUM(RMDF!Z801,RMDF!AG801,RMDF!AN801,RMDF!AU801,RMDF!BB801,RMDF!BI801,RMDF!BP801,RMDF!BW801,RMDF!CD801,RMDF!CK801,RMDF!CR801,RMDF!CY801,RMDF!DF801,RMDF!DM801,RMDF!DT801,RMDF!EA801,RMDF!EH801,RMDF!EO801,RMDF!EV801), RMDF!FC801=ROUND(RMDF!FC801,4))</f>
        <v>1</v>
      </c>
      <c r="FA801" s="317">
        <f>RMDF!FA801</f>
        <v>0</v>
      </c>
      <c r="FB801" s="318" t="str">
        <f>IF(FA801=0,"",_xlfn.XLOOKUP(FA801,StatePicklist!$1:$1,StatePicklist!$3:$3,"NA",0))</f>
        <v/>
      </c>
      <c r="FC801" s="297" t="str">
        <f ca="1">IF(RMDF!FB801="", "", IF(ISNUMBER(MATCH(RMDF!FB801, INDIRECT(FB801), 0)), "OK", "Invalid"))</f>
        <v/>
      </c>
    </row>
    <row r="802" spans="1:159" s="205" customFormat="1" ht="39.9" customHeight="1" x14ac:dyDescent="0.25">
      <c r="A802" s="206"/>
      <c r="B802" s="196"/>
      <c r="C802" s="197"/>
      <c r="D802" s="198"/>
      <c r="E802" s="199"/>
      <c r="F802" s="200"/>
      <c r="G802" s="201"/>
      <c r="H802" s="292"/>
      <c r="I802" s="305">
        <f>RMDF!I802</f>
        <v>0</v>
      </c>
      <c r="J802" s="305" t="str">
        <f>IF(I802=ProductCode!$B$30,"PDReclPost",IF(OR(I802=ProductCode!$C$30,I802=ProductCode!$E$30,I802=ProductCode!$G$30),"PDPreCon",IF(OR(I802=ProductCode!$D$30,I802=ProductCode!$F$30),"PDNotReclPost","")))</f>
        <v/>
      </c>
      <c r="K802" s="305" t="str">
        <f t="shared" si="42"/>
        <v/>
      </c>
      <c r="L802" s="289"/>
      <c r="M802" s="305" t="str">
        <f t="shared" si="42"/>
        <v/>
      </c>
      <c r="N802" s="289" t="b">
        <f>AND(RMDF!N802&gt;=0, RMDF!N802&lt;=1-RMDF!L802, RMDF!N802=ROUND(RMDF!N802,4))</f>
        <v>1</v>
      </c>
      <c r="O802" s="286" t="str">
        <f>IF(P802="","",IF(I802="","",IF(LEFT(I802,13)="Reclaimed pos",RawMaterialCode!$E$569,RawMaterialCode!$E$568)))</f>
        <v>Reclaimed pre-consumer mixed fibers (RM0578)</v>
      </c>
      <c r="P802" s="295">
        <f t="shared" si="43"/>
        <v>1</v>
      </c>
      <c r="Q802" s="202"/>
      <c r="R802" s="203"/>
      <c r="S802" s="204" t="str">
        <f t="shared" si="44"/>
        <v/>
      </c>
      <c r="T802" s="281"/>
      <c r="U802" s="281"/>
      <c r="V802" s="281"/>
      <c r="W802" s="281"/>
      <c r="X802" s="317">
        <f>RMDF!X802</f>
        <v>0</v>
      </c>
      <c r="Y802" s="318" t="str">
        <f>IF(X802=0,"",_xlfn.XLOOKUP(X802,StatePicklist!$1:$1,StatePicklist!$3:$3,"NA",0))</f>
        <v/>
      </c>
      <c r="Z802" s="297" t="str">
        <f ca="1">IF(RMDF!Y802="", "", IF(ISNUMBER(MATCH(RMDF!Y802, INDIRECT(Y802), 0)), "OK", "Invalid"))</f>
        <v/>
      </c>
      <c r="AA802" s="281"/>
      <c r="AB802" s="281"/>
      <c r="AC802" s="281"/>
      <c r="AD802" s="281" t="b">
        <f>AND(RMDF!AG802&gt;=0, RMDF!AG802&lt;=1-RMDF!Z802, RMDF!AG802=ROUND(RMDF!AG802,4))</f>
        <v>1</v>
      </c>
      <c r="AE802" s="317">
        <f>RMDF!AE802</f>
        <v>0</v>
      </c>
      <c r="AF802" s="318" t="str">
        <f>IF(AE802=0,"",_xlfn.XLOOKUP(AE802,StatePicklist!$1:$1,StatePicklist!$3:$3,"NA",0))</f>
        <v/>
      </c>
      <c r="AG802" s="297" t="str">
        <f ca="1">IF(RMDF!AF802="", "", IF(ISNUMBER(MATCH(RMDF!AF802, INDIRECT(AF802), 0)), "OK", "Invalid"))</f>
        <v/>
      </c>
      <c r="AH802" s="281"/>
      <c r="AI802" s="281"/>
      <c r="AJ802" s="281"/>
      <c r="AK802" s="281" t="b">
        <f>AND(RMDF!AN802&gt;=0, RMDF!AN802&lt;=1-SUM(RMDF!Z802,RMDF!AG802), RMDF!AN802=ROUND(RMDF!AN802,4))</f>
        <v>1</v>
      </c>
      <c r="AL802" s="317">
        <f>RMDF!AL802</f>
        <v>0</v>
      </c>
      <c r="AM802" s="318" t="str">
        <f>IF(AL802=0,"",_xlfn.XLOOKUP(AL802,StatePicklist!$1:$1,StatePicklist!$3:$3,"NA",0))</f>
        <v/>
      </c>
      <c r="AN802" s="297" t="str">
        <f ca="1">IF(RMDF!AM802="", "", IF(ISNUMBER(MATCH(RMDF!AM802, INDIRECT(AM802), 0)), "OK", "Invalid"))</f>
        <v/>
      </c>
      <c r="AO802" s="281"/>
      <c r="AP802" s="281"/>
      <c r="AQ802" s="281"/>
      <c r="AR802" s="281" t="b">
        <f>AND(RMDF!AU802&gt;=0, RMDF!AU802&lt;=1-SUM(RMDF!Z802,RMDF!AG802,RMDF!AN802), RMDF!AU802=ROUND(RMDF!AU802,4))</f>
        <v>1</v>
      </c>
      <c r="AS802" s="317">
        <f>RMDF!AS802</f>
        <v>0</v>
      </c>
      <c r="AT802" s="318" t="str">
        <f>IF(AS802=0,"",_xlfn.XLOOKUP(AS802,StatePicklist!$1:$1,StatePicklist!$3:$3,"NA",0))</f>
        <v/>
      </c>
      <c r="AU802" s="297" t="str">
        <f ca="1">IF(RMDF!AT802="", "", IF(ISNUMBER(MATCH(RMDF!AT802, INDIRECT(AT802), 0)), "OK", "Invalid"))</f>
        <v/>
      </c>
      <c r="AV802" s="281"/>
      <c r="AW802" s="281"/>
      <c r="AX802" s="281"/>
      <c r="AY802" s="281" t="b">
        <f>AND(RMDF!BB802&gt;=0, RMDF!BB802&lt;=1-SUM(RMDF!Z802,RMDF!AG802,RMDF!AN802,RMDF!AU802), RMDF!BB802=ROUND(RMDF!BB802,4))</f>
        <v>1</v>
      </c>
      <c r="AZ802" s="317">
        <f>RMDF!AZ802</f>
        <v>0</v>
      </c>
      <c r="BA802" s="318" t="str">
        <f>IF(AZ802=0,"",_xlfn.XLOOKUP(AZ802,StatePicklist!$1:$1,StatePicklist!$3:$3,"NA",0))</f>
        <v/>
      </c>
      <c r="BB802" s="297" t="str">
        <f ca="1">IF(RMDF!BA802="", "", IF(ISNUMBER(MATCH(RMDF!BA802, INDIRECT(BA802), 0)), "OK", "Invalid"))</f>
        <v/>
      </c>
      <c r="BC802" s="281"/>
      <c r="BD802" s="281"/>
      <c r="BE802" s="281"/>
      <c r="BF802" s="281" t="b">
        <f>AND(RMDF!BI802&gt;=0, RMDF!BI802&lt;=1-SUM(RMDF!Z802,RMDF!AG802,RMDF!AN802,RMDF!AU802,RMDF!BB802), RMDF!BI802=ROUND(RMDF!BI802,4))</f>
        <v>1</v>
      </c>
      <c r="BG802" s="317">
        <f>RMDF!BG802</f>
        <v>0</v>
      </c>
      <c r="BH802" s="318" t="str">
        <f>IF(BG802=0,"",_xlfn.XLOOKUP(BG802,StatePicklist!$1:$1,StatePicklist!$3:$3,"NA",0))</f>
        <v/>
      </c>
      <c r="BI802" s="297" t="str">
        <f ca="1">IF(RMDF!BH802="", "", IF(ISNUMBER(MATCH(RMDF!BH802, INDIRECT(BH802), 0)), "OK", "Invalid"))</f>
        <v/>
      </c>
      <c r="BJ802" s="281"/>
      <c r="BK802" s="281"/>
      <c r="BL802" s="281"/>
      <c r="BM802" s="281" t="b">
        <f>AND(RMDF!BP802&gt;=0, RMDF!BP802&lt;=1-SUM(RMDF!Z802,RMDF!AG802,RMDF!AN802,RMDF!AU802,RMDF!BB802,RMDF!BI802), RMDF!BP802=ROUND(RMDF!BP802,4))</f>
        <v>1</v>
      </c>
      <c r="BN802" s="317">
        <f>RMDF!BN802</f>
        <v>0</v>
      </c>
      <c r="BO802" s="318" t="str">
        <f>IF(BN802=0,"",_xlfn.XLOOKUP(BN802,StatePicklist!$1:$1,StatePicklist!$3:$3,"NA",0))</f>
        <v/>
      </c>
      <c r="BP802" s="297" t="str">
        <f ca="1">IF(RMDF!BO802="", "", IF(ISNUMBER(MATCH(RMDF!BO802, INDIRECT(BO802), 0)), "OK", "Invalid"))</f>
        <v/>
      </c>
      <c r="BQ802" s="281"/>
      <c r="BR802" s="281"/>
      <c r="BS802" s="281"/>
      <c r="BT802" s="281" t="b">
        <f>AND(RMDF!BW802&gt;=0, RMDF!BW802&lt;=1-SUM(RMDF!Z802,RMDF!AG802,RMDF!AN802,RMDF!AU802,RMDF!BB802,RMDF!BI802,RMDF!BP802), RMDF!BW802=ROUND(RMDF!BW802,4))</f>
        <v>1</v>
      </c>
      <c r="BU802" s="317">
        <f>RMDF!BU802</f>
        <v>0</v>
      </c>
      <c r="BV802" s="318" t="str">
        <f>IF(BU802=0,"",_xlfn.XLOOKUP(BU802,StatePicklist!$1:$1,StatePicklist!$3:$3,"NA",0))</f>
        <v/>
      </c>
      <c r="BW802" s="297" t="str">
        <f ca="1">IF(RMDF!BV802="", "", IF(ISNUMBER(MATCH(RMDF!BV802, INDIRECT(BV802), 0)), "OK", "Invalid"))</f>
        <v/>
      </c>
      <c r="BX802" s="281"/>
      <c r="BY802" s="281"/>
      <c r="BZ802" s="281"/>
      <c r="CA802" s="281" t="b">
        <f>AND(RMDF!CD802&gt;=0, RMDF!CD802&lt;=1-SUM(RMDF!Z802,RMDF!AG802,RMDF!AN802,RMDF!AU802,RMDF!BB802,RMDF!BI802,RMDF!BP802,RMDF!BW802), RMDF!CD802=ROUND(RMDF!CD802,4))</f>
        <v>1</v>
      </c>
      <c r="CB802" s="317">
        <f>RMDF!CB802</f>
        <v>0</v>
      </c>
      <c r="CC802" s="318" t="str">
        <f>IF(CB802=0,"",_xlfn.XLOOKUP(CB802,StatePicklist!$1:$1,StatePicklist!$3:$3,"NA",0))</f>
        <v/>
      </c>
      <c r="CD802" s="297" t="str">
        <f ca="1">IF(RMDF!CC802="", "", IF(ISNUMBER(MATCH(RMDF!CC802, INDIRECT(CC802), 0)), "OK", "Invalid"))</f>
        <v/>
      </c>
      <c r="CE802" s="281"/>
      <c r="CF802" s="281"/>
      <c r="CG802" s="281"/>
      <c r="CH802" s="281" t="b">
        <f>AND(RMDF!CK802&gt;=0, RMDF!CK802&lt;=1-SUM(RMDF!Z802,RMDF!AG802,RMDF!AN802,RMDF!AU802,RMDF!BB802,RMDF!BI802,RMDF!BP802,RMDF!BW802,RMDF!CD802), RMDF!CK802=ROUND(RMDF!CK802,4))</f>
        <v>1</v>
      </c>
      <c r="CI802" s="317">
        <f>RMDF!CI802</f>
        <v>0</v>
      </c>
      <c r="CJ802" s="318" t="str">
        <f>IF(CI802=0,"",_xlfn.XLOOKUP(CI802,StatePicklist!$1:$1,StatePicklist!$3:$3,"NA",0))</f>
        <v/>
      </c>
      <c r="CK802" s="297" t="str">
        <f ca="1">IF(RMDF!CJ802="", "", IF(ISNUMBER(MATCH(RMDF!CJ802, INDIRECT(CJ802), 0)), "OK", "Invalid"))</f>
        <v/>
      </c>
      <c r="CL802" s="281"/>
      <c r="CM802" s="281"/>
      <c r="CN802" s="281"/>
      <c r="CO802" s="281" t="b">
        <f>AND(RMDF!CR802&gt;=0, RMDF!CR802&lt;=1-SUM(RMDF!Z802,RMDF!AG802,RMDF!AN802,RMDF!AU802,RMDF!BB802,RMDF!BI802,RMDF!BP802,RMDF!BW802,RMDF!CD802,RMDF!CK802), RMDF!CR802=ROUND(RMDF!CR802,4))</f>
        <v>1</v>
      </c>
      <c r="CP802" s="317">
        <f>RMDF!CP802</f>
        <v>0</v>
      </c>
      <c r="CQ802" s="318" t="str">
        <f>IF(CP802=0,"",_xlfn.XLOOKUP(CP802,StatePicklist!$1:$1,StatePicklist!$3:$3,"NA",0))</f>
        <v/>
      </c>
      <c r="CR802" s="297" t="str">
        <f ca="1">IF(RMDF!CQ802="", "", IF(ISNUMBER(MATCH(RMDF!CQ802, INDIRECT(CQ802), 0)), "OK", "Invalid"))</f>
        <v/>
      </c>
      <c r="CS802" s="281"/>
      <c r="CT802" s="281"/>
      <c r="CU802" s="281"/>
      <c r="CV802" s="281" t="b">
        <f>AND(RMDF!CY802&gt;=0, RMDF!CY802&lt;=1-SUM(RMDF!Z802,RMDF!AG802,RMDF!AN802,RMDF!AU802,RMDF!BB802,RMDF!BI802,RMDF!BP802,RMDF!BW802,RMDF!CD802,RMDF!CK802,RMDF!CR802), RMDF!CY802=ROUND(RMDF!CY802,4))</f>
        <v>1</v>
      </c>
      <c r="CW802" s="317">
        <f>RMDF!CW802</f>
        <v>0</v>
      </c>
      <c r="CX802" s="318" t="str">
        <f>IF(CW802=0,"",_xlfn.XLOOKUP(CW802,StatePicklist!$1:$1,StatePicklist!$3:$3,"NA",0))</f>
        <v/>
      </c>
      <c r="CY802" s="297" t="str">
        <f ca="1">IF(RMDF!CX802="", "", IF(ISNUMBER(MATCH(RMDF!CX802, INDIRECT(CX802), 0)), "OK", "Invalid"))</f>
        <v/>
      </c>
      <c r="CZ802" s="281"/>
      <c r="DA802" s="281"/>
      <c r="DB802" s="281"/>
      <c r="DC802" s="281" t="b">
        <f>AND(RMDF!DF802&gt;=0, RMDF!DF802&lt;=1-SUM(RMDF!Z802,RMDF!AG802,RMDF!AN802,RMDF!AU802,RMDF!BB802,RMDF!BI802,RMDF!BP802,RMDF!BW802,RMDF!CD802,RMDF!CK802,RMDF!CR802,RMDF!CY802), RMDF!DF802=ROUND(RMDF!DF802,4))</f>
        <v>1</v>
      </c>
      <c r="DD802" s="317">
        <f>RMDF!DD802</f>
        <v>0</v>
      </c>
      <c r="DE802" s="318" t="str">
        <f>IF(DD802=0,"",_xlfn.XLOOKUP(DD802,StatePicklist!$1:$1,StatePicklist!$3:$3,"NA",0))</f>
        <v/>
      </c>
      <c r="DF802" s="297" t="str">
        <f ca="1">IF(RMDF!DE802="", "", IF(ISNUMBER(MATCH(RMDF!DE802, INDIRECT(DE802), 0)), "OK", "Invalid"))</f>
        <v/>
      </c>
      <c r="DG802" s="281"/>
      <c r="DH802" s="281"/>
      <c r="DI802" s="281"/>
      <c r="DJ802" s="281" t="b">
        <f>AND(RMDF!DM802&gt;=0, RMDF!DM802&lt;=1-SUM(RMDF!Z802,RMDF!AG802,RMDF!AN802,RMDF!AU802,RMDF!BB802,RMDF!BI802,RMDF!BP802,RMDF!BW802,RMDF!CD802,RMDF!CK802,RMDF!CR802,RMDF!CY802,RMDF!DF802), RMDF!DM802=ROUND(RMDF!DM802,4))</f>
        <v>1</v>
      </c>
      <c r="DK802" s="317">
        <f>RMDF!DK802</f>
        <v>0</v>
      </c>
      <c r="DL802" s="318" t="str">
        <f>IF(DK802=0,"",_xlfn.XLOOKUP(DK802,StatePicklist!$1:$1,StatePicklist!$3:$3,"NA",0))</f>
        <v/>
      </c>
      <c r="DM802" s="297" t="str">
        <f ca="1">IF(RMDF!DL802="", "", IF(ISNUMBER(MATCH(RMDF!DL802, INDIRECT(DL802), 0)), "OK", "Invalid"))</f>
        <v/>
      </c>
      <c r="DN802" s="281"/>
      <c r="DO802" s="281"/>
      <c r="DP802" s="281"/>
      <c r="DQ802" s="281" t="b">
        <f>AND(RMDF!DT802&gt;=0, RMDF!DT802&lt;=1-SUM(RMDF!Z802,RMDF!AG802,RMDF!AN802,RMDF!AU802,RMDF!BB802,RMDF!BI802,RMDF!BP802,RMDF!BW802,RMDF!CD802,RMDF!CK802,RMDF!CR802,RMDF!CY802,RMDF!DF802,RMDF!DM802), RMDF!DT802=ROUND(RMDF!DT802,4))</f>
        <v>1</v>
      </c>
      <c r="DR802" s="317">
        <f>RMDF!DR802</f>
        <v>0</v>
      </c>
      <c r="DS802" s="318" t="str">
        <f>IF(DR802=0,"",_xlfn.XLOOKUP(DR802,StatePicklist!$1:$1,StatePicklist!$3:$3,"NA",0))</f>
        <v/>
      </c>
      <c r="DT802" s="297" t="str">
        <f ca="1">IF(RMDF!DS802="", "", IF(ISNUMBER(MATCH(RMDF!DS802, INDIRECT(DS802), 0)), "OK", "Invalid"))</f>
        <v/>
      </c>
      <c r="DU802" s="281"/>
      <c r="DV802" s="281"/>
      <c r="DW802" s="281"/>
      <c r="DX802" s="281" t="b">
        <f>AND(RMDF!EA802&gt;=0, RMDF!EA802&lt;=1-SUM(RMDF!Z802,RMDF!AG802,RMDF!AN802,RMDF!AU802,RMDF!BB802,RMDF!BI802,RMDF!BP802,RMDF!BW802,RMDF!CD802,RMDF!CK802,RMDF!CR802,RMDF!CY802,RMDF!DF802,RMDF!DM802,RMDF!DT802), RMDF!EA802=ROUND(RMDF!EA802,4))</f>
        <v>1</v>
      </c>
      <c r="DY802" s="317">
        <f>RMDF!DY802</f>
        <v>0</v>
      </c>
      <c r="DZ802" s="318" t="str">
        <f>IF(DY802=0,"",_xlfn.XLOOKUP(DY802,StatePicklist!$1:$1,StatePicklist!$3:$3,"NA",0))</f>
        <v/>
      </c>
      <c r="EA802" s="297" t="str">
        <f ca="1">IF(RMDF!DZ802="", "", IF(ISNUMBER(MATCH(RMDF!DZ802, INDIRECT(DZ802), 0)), "OK", "Invalid"))</f>
        <v/>
      </c>
      <c r="EB802" s="281"/>
      <c r="EC802" s="281"/>
      <c r="ED802" s="281"/>
      <c r="EE802" s="281" t="b">
        <f>AND(RMDF!EH802&gt;=0, RMDF!EH802&lt;=1-SUM(RMDF!Z802,RMDF!AG802,RMDF!AN802,RMDF!AU802,RMDF!BB802,RMDF!BI802,RMDF!BP802,RMDF!BW802,RMDF!CD802,RMDF!CK802,RMDF!CR802,RMDF!CY802,RMDF!DF802,RMDF!DM802,RMDF!DT802,RMDF!EA802), RMDF!EH802=ROUND(RMDF!EH802,4))</f>
        <v>1</v>
      </c>
      <c r="EF802" s="317">
        <f>RMDF!EF802</f>
        <v>0</v>
      </c>
      <c r="EG802" s="318" t="str">
        <f>IF(EF802=0,"",_xlfn.XLOOKUP(EF802,StatePicklist!$1:$1,StatePicklist!$3:$3,"NA",0))</f>
        <v/>
      </c>
      <c r="EH802" s="297" t="str">
        <f ca="1">IF(RMDF!EG802="", "", IF(ISNUMBER(MATCH(RMDF!EG802, INDIRECT(EG802), 0)), "OK", "Invalid"))</f>
        <v/>
      </c>
      <c r="EI802" s="281"/>
      <c r="EJ802" s="281"/>
      <c r="EK802" s="281"/>
      <c r="EL802" s="281" t="b">
        <f>AND(RMDF!EO802&gt;=0, RMDF!EO802&lt;=1-SUM(RMDF!Z802,RMDF!AG802,RMDF!AN802,RMDF!AU802,RMDF!BB802,RMDF!BI802,RMDF!BP802,RMDF!BW802,RMDF!CD802,RMDF!CK802,RMDF!CR802,RMDF!CY802,RMDF!DF802,RMDF!DM802,RMDF!DT802,RMDF!EA802,RMDF!EH802), RMDF!EO802=ROUND(RMDF!EO802,4))</f>
        <v>1</v>
      </c>
      <c r="EM802" s="317">
        <f>RMDF!EM802</f>
        <v>0</v>
      </c>
      <c r="EN802" s="318" t="str">
        <f>IF(EM802=0,"",_xlfn.XLOOKUP(EM802,StatePicklist!$1:$1,StatePicklist!$3:$3,"NA",0))</f>
        <v/>
      </c>
      <c r="EO802" s="297" t="str">
        <f ca="1">IF(RMDF!EN802="", "", IF(ISNUMBER(MATCH(RMDF!EN802, INDIRECT(EN802), 0)), "OK", "Invalid"))</f>
        <v/>
      </c>
      <c r="EP802" s="281"/>
      <c r="EQ802" s="281"/>
      <c r="ER802" s="281"/>
      <c r="ES802" s="281" t="b">
        <f>AND(RMDF!EV802&gt;=0, RMDF!EV802&lt;=1-SUM(RMDF!Z802,RMDF!AG802,RMDF!AN802,RMDF!AU802,RMDF!BB802,RMDF!BI802,RMDF!BP802,RMDF!BW802,RMDF!CD802,RMDF!CK802,RMDF!CR802,RMDF!CY802,RMDF!DF802,RMDF!DM802,RMDF!DT802,RMDF!EA802,RMDF!EH802,RMDF!EO802), RMDF!EV802=ROUND(RMDF!EV802,4))</f>
        <v>1</v>
      </c>
      <c r="ET802" s="317">
        <f>RMDF!ET802</f>
        <v>0</v>
      </c>
      <c r="EU802" s="318" t="str">
        <f>IF(ET802=0,"",_xlfn.XLOOKUP(ET802,StatePicklist!$1:$1,StatePicklist!$3:$3,"NA",0))</f>
        <v/>
      </c>
      <c r="EV802" s="297" t="str">
        <f ca="1">IF(RMDF!EU802="", "", IF(ISNUMBER(MATCH(RMDF!EU802, INDIRECT(EU802), 0)), "OK", "Invalid"))</f>
        <v/>
      </c>
      <c r="EW802" s="281"/>
      <c r="EX802" s="281"/>
      <c r="EY802" s="281"/>
      <c r="EZ802" s="281" t="b">
        <f>AND(RMDF!FC802&gt;=0, RMDF!FC802&lt;=1-SUM(RMDF!Z802,RMDF!AG802,RMDF!AN802,RMDF!AU802,RMDF!BB802,RMDF!BI802,RMDF!BP802,RMDF!BW802,RMDF!CD802,RMDF!CK802,RMDF!CR802,RMDF!CY802,RMDF!DF802,RMDF!DM802,RMDF!DT802,RMDF!EA802,RMDF!EH802,RMDF!EO802,RMDF!EV802), RMDF!FC802=ROUND(RMDF!FC802,4))</f>
        <v>1</v>
      </c>
      <c r="FA802" s="317">
        <f>RMDF!FA802</f>
        <v>0</v>
      </c>
      <c r="FB802" s="318" t="str">
        <f>IF(FA802=0,"",_xlfn.XLOOKUP(FA802,StatePicklist!$1:$1,StatePicklist!$3:$3,"NA",0))</f>
        <v/>
      </c>
      <c r="FC802" s="297" t="str">
        <f ca="1">IF(RMDF!FB802="", "", IF(ISNUMBER(MATCH(RMDF!FB802, INDIRECT(FB802), 0)), "OK", "Invalid"))</f>
        <v/>
      </c>
    </row>
    <row r="803" spans="1:159" s="205" customFormat="1" ht="39.9" customHeight="1" x14ac:dyDescent="0.25">
      <c r="A803" s="206"/>
      <c r="B803" s="196"/>
      <c r="C803" s="197"/>
      <c r="D803" s="198"/>
      <c r="E803" s="199"/>
      <c r="F803" s="200"/>
      <c r="G803" s="201"/>
      <c r="H803" s="292"/>
      <c r="I803" s="305">
        <f>RMDF!I803</f>
        <v>0</v>
      </c>
      <c r="J803" s="305" t="str">
        <f>IF(I803=ProductCode!$B$30,"PDReclPost",IF(OR(I803=ProductCode!$C$30,I803=ProductCode!$E$30,I803=ProductCode!$G$30),"PDPreCon",IF(OR(I803=ProductCode!$D$30,I803=ProductCode!$F$30),"PDNotReclPost","")))</f>
        <v/>
      </c>
      <c r="K803" s="305" t="str">
        <f t="shared" si="42"/>
        <v/>
      </c>
      <c r="L803" s="289"/>
      <c r="M803" s="305" t="str">
        <f t="shared" si="42"/>
        <v/>
      </c>
      <c r="N803" s="289" t="b">
        <f>AND(RMDF!N803&gt;=0, RMDF!N803&lt;=1-RMDF!L803, RMDF!N803=ROUND(RMDF!N803,4))</f>
        <v>1</v>
      </c>
      <c r="O803" s="286" t="str">
        <f>IF(P803="","",IF(I803="","",IF(LEFT(I803,13)="Reclaimed pos",RawMaterialCode!$E$569,RawMaterialCode!$E$568)))</f>
        <v>Reclaimed pre-consumer mixed fibers (RM0578)</v>
      </c>
      <c r="P803" s="295">
        <f t="shared" si="43"/>
        <v>1</v>
      </c>
      <c r="Q803" s="202"/>
      <c r="R803" s="203"/>
      <c r="S803" s="204" t="str">
        <f t="shared" si="44"/>
        <v/>
      </c>
      <c r="T803" s="281"/>
      <c r="U803" s="281"/>
      <c r="V803" s="281"/>
      <c r="W803" s="281"/>
      <c r="X803" s="317">
        <f>RMDF!X803</f>
        <v>0</v>
      </c>
      <c r="Y803" s="318" t="str">
        <f>IF(X803=0,"",_xlfn.XLOOKUP(X803,StatePicklist!$1:$1,StatePicklist!$3:$3,"NA",0))</f>
        <v/>
      </c>
      <c r="Z803" s="297" t="str">
        <f ca="1">IF(RMDF!Y803="", "", IF(ISNUMBER(MATCH(RMDF!Y803, INDIRECT(Y803), 0)), "OK", "Invalid"))</f>
        <v/>
      </c>
      <c r="AA803" s="281"/>
      <c r="AB803" s="281"/>
      <c r="AC803" s="281"/>
      <c r="AD803" s="281" t="b">
        <f>AND(RMDF!AG803&gt;=0, RMDF!AG803&lt;=1-RMDF!Z803, RMDF!AG803=ROUND(RMDF!AG803,4))</f>
        <v>1</v>
      </c>
      <c r="AE803" s="317">
        <f>RMDF!AE803</f>
        <v>0</v>
      </c>
      <c r="AF803" s="318" t="str">
        <f>IF(AE803=0,"",_xlfn.XLOOKUP(AE803,StatePicklist!$1:$1,StatePicklist!$3:$3,"NA",0))</f>
        <v/>
      </c>
      <c r="AG803" s="297" t="str">
        <f ca="1">IF(RMDF!AF803="", "", IF(ISNUMBER(MATCH(RMDF!AF803, INDIRECT(AF803), 0)), "OK", "Invalid"))</f>
        <v/>
      </c>
      <c r="AH803" s="281"/>
      <c r="AI803" s="281"/>
      <c r="AJ803" s="281"/>
      <c r="AK803" s="281" t="b">
        <f>AND(RMDF!AN803&gt;=0, RMDF!AN803&lt;=1-SUM(RMDF!Z803,RMDF!AG803), RMDF!AN803=ROUND(RMDF!AN803,4))</f>
        <v>1</v>
      </c>
      <c r="AL803" s="317">
        <f>RMDF!AL803</f>
        <v>0</v>
      </c>
      <c r="AM803" s="318" t="str">
        <f>IF(AL803=0,"",_xlfn.XLOOKUP(AL803,StatePicklist!$1:$1,StatePicklist!$3:$3,"NA",0))</f>
        <v/>
      </c>
      <c r="AN803" s="297" t="str">
        <f ca="1">IF(RMDF!AM803="", "", IF(ISNUMBER(MATCH(RMDF!AM803, INDIRECT(AM803), 0)), "OK", "Invalid"))</f>
        <v/>
      </c>
      <c r="AO803" s="281"/>
      <c r="AP803" s="281"/>
      <c r="AQ803" s="281"/>
      <c r="AR803" s="281" t="b">
        <f>AND(RMDF!AU803&gt;=0, RMDF!AU803&lt;=1-SUM(RMDF!Z803,RMDF!AG803,RMDF!AN803), RMDF!AU803=ROUND(RMDF!AU803,4))</f>
        <v>1</v>
      </c>
      <c r="AS803" s="317">
        <f>RMDF!AS803</f>
        <v>0</v>
      </c>
      <c r="AT803" s="318" t="str">
        <f>IF(AS803=0,"",_xlfn.XLOOKUP(AS803,StatePicklist!$1:$1,StatePicklist!$3:$3,"NA",0))</f>
        <v/>
      </c>
      <c r="AU803" s="297" t="str">
        <f ca="1">IF(RMDF!AT803="", "", IF(ISNUMBER(MATCH(RMDF!AT803, INDIRECT(AT803), 0)), "OK", "Invalid"))</f>
        <v/>
      </c>
      <c r="AV803" s="281"/>
      <c r="AW803" s="281"/>
      <c r="AX803" s="281"/>
      <c r="AY803" s="281" t="b">
        <f>AND(RMDF!BB803&gt;=0, RMDF!BB803&lt;=1-SUM(RMDF!Z803,RMDF!AG803,RMDF!AN803,RMDF!AU803), RMDF!BB803=ROUND(RMDF!BB803,4))</f>
        <v>1</v>
      </c>
      <c r="AZ803" s="317">
        <f>RMDF!AZ803</f>
        <v>0</v>
      </c>
      <c r="BA803" s="318" t="str">
        <f>IF(AZ803=0,"",_xlfn.XLOOKUP(AZ803,StatePicklist!$1:$1,StatePicklist!$3:$3,"NA",0))</f>
        <v/>
      </c>
      <c r="BB803" s="297" t="str">
        <f ca="1">IF(RMDF!BA803="", "", IF(ISNUMBER(MATCH(RMDF!BA803, INDIRECT(BA803), 0)), "OK", "Invalid"))</f>
        <v/>
      </c>
      <c r="BC803" s="281"/>
      <c r="BD803" s="281"/>
      <c r="BE803" s="281"/>
      <c r="BF803" s="281" t="b">
        <f>AND(RMDF!BI803&gt;=0, RMDF!BI803&lt;=1-SUM(RMDF!Z803,RMDF!AG803,RMDF!AN803,RMDF!AU803,RMDF!BB803), RMDF!BI803=ROUND(RMDF!BI803,4))</f>
        <v>1</v>
      </c>
      <c r="BG803" s="317">
        <f>RMDF!BG803</f>
        <v>0</v>
      </c>
      <c r="BH803" s="318" t="str">
        <f>IF(BG803=0,"",_xlfn.XLOOKUP(BG803,StatePicklist!$1:$1,StatePicklist!$3:$3,"NA",0))</f>
        <v/>
      </c>
      <c r="BI803" s="297" t="str">
        <f ca="1">IF(RMDF!BH803="", "", IF(ISNUMBER(MATCH(RMDF!BH803, INDIRECT(BH803), 0)), "OK", "Invalid"))</f>
        <v/>
      </c>
      <c r="BJ803" s="281"/>
      <c r="BK803" s="281"/>
      <c r="BL803" s="281"/>
      <c r="BM803" s="281" t="b">
        <f>AND(RMDF!BP803&gt;=0, RMDF!BP803&lt;=1-SUM(RMDF!Z803,RMDF!AG803,RMDF!AN803,RMDF!AU803,RMDF!BB803,RMDF!BI803), RMDF!BP803=ROUND(RMDF!BP803,4))</f>
        <v>1</v>
      </c>
      <c r="BN803" s="317">
        <f>RMDF!BN803</f>
        <v>0</v>
      </c>
      <c r="BO803" s="318" t="str">
        <f>IF(BN803=0,"",_xlfn.XLOOKUP(BN803,StatePicklist!$1:$1,StatePicklist!$3:$3,"NA",0))</f>
        <v/>
      </c>
      <c r="BP803" s="297" t="str">
        <f ca="1">IF(RMDF!BO803="", "", IF(ISNUMBER(MATCH(RMDF!BO803, INDIRECT(BO803), 0)), "OK", "Invalid"))</f>
        <v/>
      </c>
      <c r="BQ803" s="281"/>
      <c r="BR803" s="281"/>
      <c r="BS803" s="281"/>
      <c r="BT803" s="281" t="b">
        <f>AND(RMDF!BW803&gt;=0, RMDF!BW803&lt;=1-SUM(RMDF!Z803,RMDF!AG803,RMDF!AN803,RMDF!AU803,RMDF!BB803,RMDF!BI803,RMDF!BP803), RMDF!BW803=ROUND(RMDF!BW803,4))</f>
        <v>1</v>
      </c>
      <c r="BU803" s="317">
        <f>RMDF!BU803</f>
        <v>0</v>
      </c>
      <c r="BV803" s="318" t="str">
        <f>IF(BU803=0,"",_xlfn.XLOOKUP(BU803,StatePicklist!$1:$1,StatePicklist!$3:$3,"NA",0))</f>
        <v/>
      </c>
      <c r="BW803" s="297" t="str">
        <f ca="1">IF(RMDF!BV803="", "", IF(ISNUMBER(MATCH(RMDF!BV803, INDIRECT(BV803), 0)), "OK", "Invalid"))</f>
        <v/>
      </c>
      <c r="BX803" s="281"/>
      <c r="BY803" s="281"/>
      <c r="BZ803" s="281"/>
      <c r="CA803" s="281" t="b">
        <f>AND(RMDF!CD803&gt;=0, RMDF!CD803&lt;=1-SUM(RMDF!Z803,RMDF!AG803,RMDF!AN803,RMDF!AU803,RMDF!BB803,RMDF!BI803,RMDF!BP803,RMDF!BW803), RMDF!CD803=ROUND(RMDF!CD803,4))</f>
        <v>1</v>
      </c>
      <c r="CB803" s="317">
        <f>RMDF!CB803</f>
        <v>0</v>
      </c>
      <c r="CC803" s="318" t="str">
        <f>IF(CB803=0,"",_xlfn.XLOOKUP(CB803,StatePicklist!$1:$1,StatePicklist!$3:$3,"NA",0))</f>
        <v/>
      </c>
      <c r="CD803" s="297" t="str">
        <f ca="1">IF(RMDF!CC803="", "", IF(ISNUMBER(MATCH(RMDF!CC803, INDIRECT(CC803), 0)), "OK", "Invalid"))</f>
        <v/>
      </c>
      <c r="CE803" s="281"/>
      <c r="CF803" s="281"/>
      <c r="CG803" s="281"/>
      <c r="CH803" s="281" t="b">
        <f>AND(RMDF!CK803&gt;=0, RMDF!CK803&lt;=1-SUM(RMDF!Z803,RMDF!AG803,RMDF!AN803,RMDF!AU803,RMDF!BB803,RMDF!BI803,RMDF!BP803,RMDF!BW803,RMDF!CD803), RMDF!CK803=ROUND(RMDF!CK803,4))</f>
        <v>1</v>
      </c>
      <c r="CI803" s="317">
        <f>RMDF!CI803</f>
        <v>0</v>
      </c>
      <c r="CJ803" s="318" t="str">
        <f>IF(CI803=0,"",_xlfn.XLOOKUP(CI803,StatePicklist!$1:$1,StatePicklist!$3:$3,"NA",0))</f>
        <v/>
      </c>
      <c r="CK803" s="297" t="str">
        <f ca="1">IF(RMDF!CJ803="", "", IF(ISNUMBER(MATCH(RMDF!CJ803, INDIRECT(CJ803), 0)), "OK", "Invalid"))</f>
        <v/>
      </c>
      <c r="CL803" s="281"/>
      <c r="CM803" s="281"/>
      <c r="CN803" s="281"/>
      <c r="CO803" s="281" t="b">
        <f>AND(RMDF!CR803&gt;=0, RMDF!CR803&lt;=1-SUM(RMDF!Z803,RMDF!AG803,RMDF!AN803,RMDF!AU803,RMDF!BB803,RMDF!BI803,RMDF!BP803,RMDF!BW803,RMDF!CD803,RMDF!CK803), RMDF!CR803=ROUND(RMDF!CR803,4))</f>
        <v>1</v>
      </c>
      <c r="CP803" s="317">
        <f>RMDF!CP803</f>
        <v>0</v>
      </c>
      <c r="CQ803" s="318" t="str">
        <f>IF(CP803=0,"",_xlfn.XLOOKUP(CP803,StatePicklist!$1:$1,StatePicklist!$3:$3,"NA",0))</f>
        <v/>
      </c>
      <c r="CR803" s="297" t="str">
        <f ca="1">IF(RMDF!CQ803="", "", IF(ISNUMBER(MATCH(RMDF!CQ803, INDIRECT(CQ803), 0)), "OK", "Invalid"))</f>
        <v/>
      </c>
      <c r="CS803" s="281"/>
      <c r="CT803" s="281"/>
      <c r="CU803" s="281"/>
      <c r="CV803" s="281" t="b">
        <f>AND(RMDF!CY803&gt;=0, RMDF!CY803&lt;=1-SUM(RMDF!Z803,RMDF!AG803,RMDF!AN803,RMDF!AU803,RMDF!BB803,RMDF!BI803,RMDF!BP803,RMDF!BW803,RMDF!CD803,RMDF!CK803,RMDF!CR803), RMDF!CY803=ROUND(RMDF!CY803,4))</f>
        <v>1</v>
      </c>
      <c r="CW803" s="317">
        <f>RMDF!CW803</f>
        <v>0</v>
      </c>
      <c r="CX803" s="318" t="str">
        <f>IF(CW803=0,"",_xlfn.XLOOKUP(CW803,StatePicklist!$1:$1,StatePicklist!$3:$3,"NA",0))</f>
        <v/>
      </c>
      <c r="CY803" s="297" t="str">
        <f ca="1">IF(RMDF!CX803="", "", IF(ISNUMBER(MATCH(RMDF!CX803, INDIRECT(CX803), 0)), "OK", "Invalid"))</f>
        <v/>
      </c>
      <c r="CZ803" s="281"/>
      <c r="DA803" s="281"/>
      <c r="DB803" s="281"/>
      <c r="DC803" s="281" t="b">
        <f>AND(RMDF!DF803&gt;=0, RMDF!DF803&lt;=1-SUM(RMDF!Z803,RMDF!AG803,RMDF!AN803,RMDF!AU803,RMDF!BB803,RMDF!BI803,RMDF!BP803,RMDF!BW803,RMDF!CD803,RMDF!CK803,RMDF!CR803,RMDF!CY803), RMDF!DF803=ROUND(RMDF!DF803,4))</f>
        <v>1</v>
      </c>
      <c r="DD803" s="317">
        <f>RMDF!DD803</f>
        <v>0</v>
      </c>
      <c r="DE803" s="318" t="str">
        <f>IF(DD803=0,"",_xlfn.XLOOKUP(DD803,StatePicklist!$1:$1,StatePicklist!$3:$3,"NA",0))</f>
        <v/>
      </c>
      <c r="DF803" s="297" t="str">
        <f ca="1">IF(RMDF!DE803="", "", IF(ISNUMBER(MATCH(RMDF!DE803, INDIRECT(DE803), 0)), "OK", "Invalid"))</f>
        <v/>
      </c>
      <c r="DG803" s="281"/>
      <c r="DH803" s="281"/>
      <c r="DI803" s="281"/>
      <c r="DJ803" s="281" t="b">
        <f>AND(RMDF!DM803&gt;=0, RMDF!DM803&lt;=1-SUM(RMDF!Z803,RMDF!AG803,RMDF!AN803,RMDF!AU803,RMDF!BB803,RMDF!BI803,RMDF!BP803,RMDF!BW803,RMDF!CD803,RMDF!CK803,RMDF!CR803,RMDF!CY803,RMDF!DF803), RMDF!DM803=ROUND(RMDF!DM803,4))</f>
        <v>1</v>
      </c>
      <c r="DK803" s="317">
        <f>RMDF!DK803</f>
        <v>0</v>
      </c>
      <c r="DL803" s="318" t="str">
        <f>IF(DK803=0,"",_xlfn.XLOOKUP(DK803,StatePicklist!$1:$1,StatePicklist!$3:$3,"NA",0))</f>
        <v/>
      </c>
      <c r="DM803" s="297" t="str">
        <f ca="1">IF(RMDF!DL803="", "", IF(ISNUMBER(MATCH(RMDF!DL803, INDIRECT(DL803), 0)), "OK", "Invalid"))</f>
        <v/>
      </c>
      <c r="DN803" s="281"/>
      <c r="DO803" s="281"/>
      <c r="DP803" s="281"/>
      <c r="DQ803" s="281" t="b">
        <f>AND(RMDF!DT803&gt;=0, RMDF!DT803&lt;=1-SUM(RMDF!Z803,RMDF!AG803,RMDF!AN803,RMDF!AU803,RMDF!BB803,RMDF!BI803,RMDF!BP803,RMDF!BW803,RMDF!CD803,RMDF!CK803,RMDF!CR803,RMDF!CY803,RMDF!DF803,RMDF!DM803), RMDF!DT803=ROUND(RMDF!DT803,4))</f>
        <v>1</v>
      </c>
      <c r="DR803" s="317">
        <f>RMDF!DR803</f>
        <v>0</v>
      </c>
      <c r="DS803" s="318" t="str">
        <f>IF(DR803=0,"",_xlfn.XLOOKUP(DR803,StatePicklist!$1:$1,StatePicklist!$3:$3,"NA",0))</f>
        <v/>
      </c>
      <c r="DT803" s="297" t="str">
        <f ca="1">IF(RMDF!DS803="", "", IF(ISNUMBER(MATCH(RMDF!DS803, INDIRECT(DS803), 0)), "OK", "Invalid"))</f>
        <v/>
      </c>
      <c r="DU803" s="281"/>
      <c r="DV803" s="281"/>
      <c r="DW803" s="281"/>
      <c r="DX803" s="281" t="b">
        <f>AND(RMDF!EA803&gt;=0, RMDF!EA803&lt;=1-SUM(RMDF!Z803,RMDF!AG803,RMDF!AN803,RMDF!AU803,RMDF!BB803,RMDF!BI803,RMDF!BP803,RMDF!BW803,RMDF!CD803,RMDF!CK803,RMDF!CR803,RMDF!CY803,RMDF!DF803,RMDF!DM803,RMDF!DT803), RMDF!EA803=ROUND(RMDF!EA803,4))</f>
        <v>1</v>
      </c>
      <c r="DY803" s="317">
        <f>RMDF!DY803</f>
        <v>0</v>
      </c>
      <c r="DZ803" s="318" t="str">
        <f>IF(DY803=0,"",_xlfn.XLOOKUP(DY803,StatePicklist!$1:$1,StatePicklist!$3:$3,"NA",0))</f>
        <v/>
      </c>
      <c r="EA803" s="297" t="str">
        <f ca="1">IF(RMDF!DZ803="", "", IF(ISNUMBER(MATCH(RMDF!DZ803, INDIRECT(DZ803), 0)), "OK", "Invalid"))</f>
        <v/>
      </c>
      <c r="EB803" s="281"/>
      <c r="EC803" s="281"/>
      <c r="ED803" s="281"/>
      <c r="EE803" s="281" t="b">
        <f>AND(RMDF!EH803&gt;=0, RMDF!EH803&lt;=1-SUM(RMDF!Z803,RMDF!AG803,RMDF!AN803,RMDF!AU803,RMDF!BB803,RMDF!BI803,RMDF!BP803,RMDF!BW803,RMDF!CD803,RMDF!CK803,RMDF!CR803,RMDF!CY803,RMDF!DF803,RMDF!DM803,RMDF!DT803,RMDF!EA803), RMDF!EH803=ROUND(RMDF!EH803,4))</f>
        <v>1</v>
      </c>
      <c r="EF803" s="317">
        <f>RMDF!EF803</f>
        <v>0</v>
      </c>
      <c r="EG803" s="318" t="str">
        <f>IF(EF803=0,"",_xlfn.XLOOKUP(EF803,StatePicklist!$1:$1,StatePicklist!$3:$3,"NA",0))</f>
        <v/>
      </c>
      <c r="EH803" s="297" t="str">
        <f ca="1">IF(RMDF!EG803="", "", IF(ISNUMBER(MATCH(RMDF!EG803, INDIRECT(EG803), 0)), "OK", "Invalid"))</f>
        <v/>
      </c>
      <c r="EI803" s="281"/>
      <c r="EJ803" s="281"/>
      <c r="EK803" s="281"/>
      <c r="EL803" s="281" t="b">
        <f>AND(RMDF!EO803&gt;=0, RMDF!EO803&lt;=1-SUM(RMDF!Z803,RMDF!AG803,RMDF!AN803,RMDF!AU803,RMDF!BB803,RMDF!BI803,RMDF!BP803,RMDF!BW803,RMDF!CD803,RMDF!CK803,RMDF!CR803,RMDF!CY803,RMDF!DF803,RMDF!DM803,RMDF!DT803,RMDF!EA803,RMDF!EH803), RMDF!EO803=ROUND(RMDF!EO803,4))</f>
        <v>1</v>
      </c>
      <c r="EM803" s="317">
        <f>RMDF!EM803</f>
        <v>0</v>
      </c>
      <c r="EN803" s="318" t="str">
        <f>IF(EM803=0,"",_xlfn.XLOOKUP(EM803,StatePicklist!$1:$1,StatePicklist!$3:$3,"NA",0))</f>
        <v/>
      </c>
      <c r="EO803" s="297" t="str">
        <f ca="1">IF(RMDF!EN803="", "", IF(ISNUMBER(MATCH(RMDF!EN803, INDIRECT(EN803), 0)), "OK", "Invalid"))</f>
        <v/>
      </c>
      <c r="EP803" s="281"/>
      <c r="EQ803" s="281"/>
      <c r="ER803" s="281"/>
      <c r="ES803" s="281" t="b">
        <f>AND(RMDF!EV803&gt;=0, RMDF!EV803&lt;=1-SUM(RMDF!Z803,RMDF!AG803,RMDF!AN803,RMDF!AU803,RMDF!BB803,RMDF!BI803,RMDF!BP803,RMDF!BW803,RMDF!CD803,RMDF!CK803,RMDF!CR803,RMDF!CY803,RMDF!DF803,RMDF!DM803,RMDF!DT803,RMDF!EA803,RMDF!EH803,RMDF!EO803), RMDF!EV803=ROUND(RMDF!EV803,4))</f>
        <v>1</v>
      </c>
      <c r="ET803" s="317">
        <f>RMDF!ET803</f>
        <v>0</v>
      </c>
      <c r="EU803" s="318" t="str">
        <f>IF(ET803=0,"",_xlfn.XLOOKUP(ET803,StatePicklist!$1:$1,StatePicklist!$3:$3,"NA",0))</f>
        <v/>
      </c>
      <c r="EV803" s="297" t="str">
        <f ca="1">IF(RMDF!EU803="", "", IF(ISNUMBER(MATCH(RMDF!EU803, INDIRECT(EU803), 0)), "OK", "Invalid"))</f>
        <v/>
      </c>
      <c r="EW803" s="281"/>
      <c r="EX803" s="281"/>
      <c r="EY803" s="281"/>
      <c r="EZ803" s="281" t="b">
        <f>AND(RMDF!FC803&gt;=0, RMDF!FC803&lt;=1-SUM(RMDF!Z803,RMDF!AG803,RMDF!AN803,RMDF!AU803,RMDF!BB803,RMDF!BI803,RMDF!BP803,RMDF!BW803,RMDF!CD803,RMDF!CK803,RMDF!CR803,RMDF!CY803,RMDF!DF803,RMDF!DM803,RMDF!DT803,RMDF!EA803,RMDF!EH803,RMDF!EO803,RMDF!EV803), RMDF!FC803=ROUND(RMDF!FC803,4))</f>
        <v>1</v>
      </c>
      <c r="FA803" s="317">
        <f>RMDF!FA803</f>
        <v>0</v>
      </c>
      <c r="FB803" s="318" t="str">
        <f>IF(FA803=0,"",_xlfn.XLOOKUP(FA803,StatePicklist!$1:$1,StatePicklist!$3:$3,"NA",0))</f>
        <v/>
      </c>
      <c r="FC803" s="297" t="str">
        <f ca="1">IF(RMDF!FB803="", "", IF(ISNUMBER(MATCH(RMDF!FB803, INDIRECT(FB803), 0)), "OK", "Invalid"))</f>
        <v/>
      </c>
    </row>
    <row r="804" spans="1:159" s="205" customFormat="1" ht="39.9" customHeight="1" x14ac:dyDescent="0.25">
      <c r="A804" s="206"/>
      <c r="B804" s="196"/>
      <c r="C804" s="197"/>
      <c r="D804" s="198"/>
      <c r="E804" s="199"/>
      <c r="F804" s="200"/>
      <c r="G804" s="201"/>
      <c r="H804" s="292"/>
      <c r="I804" s="305">
        <f>RMDF!I804</f>
        <v>0</v>
      </c>
      <c r="J804" s="305" t="str">
        <f>IF(I804=ProductCode!$B$30,"PDReclPost",IF(OR(I804=ProductCode!$C$30,I804=ProductCode!$E$30,I804=ProductCode!$G$30),"PDPreCon",IF(OR(I804=ProductCode!$D$30,I804=ProductCode!$F$30),"PDNotReclPost","")))</f>
        <v/>
      </c>
      <c r="K804" s="305" t="str">
        <f t="shared" ref="K804:M867" si="45">IF(LEFT($I804,13)="Reclaimed pre","Rmpre",IF(LEFT($I804,13)="Reclaimed pos","Rmpost",""))</f>
        <v/>
      </c>
      <c r="L804" s="289"/>
      <c r="M804" s="305" t="str">
        <f t="shared" si="45"/>
        <v/>
      </c>
      <c r="N804" s="289" t="b">
        <f>AND(RMDF!N804&gt;=0, RMDF!N804&lt;=1-RMDF!L804, RMDF!N804=ROUND(RMDF!N804,4))</f>
        <v>1</v>
      </c>
      <c r="O804" s="286" t="str">
        <f>IF(P804="","",IF(I804="","",IF(LEFT(I804,13)="Reclaimed pos",RawMaterialCode!$E$569,RawMaterialCode!$E$568)))</f>
        <v>Reclaimed pre-consumer mixed fibers (RM0578)</v>
      </c>
      <c r="P804" s="295">
        <f t="shared" ref="P804:P867" si="46">IF(OR(I804="",1-SUM(L804,N804)=0),"",1-SUM(L804,N804))</f>
        <v>1</v>
      </c>
      <c r="Q804" s="202"/>
      <c r="R804" s="203"/>
      <c r="S804" s="204" t="str">
        <f t="shared" ref="S804:S867" si="47">IF(C804="","",IF(R804&lt;&gt;0,SUMIF($Z$33:$FC$33,$Z$33,Z804:FC804),""))</f>
        <v/>
      </c>
      <c r="T804" s="281"/>
      <c r="U804" s="281"/>
      <c r="V804" s="281"/>
      <c r="W804" s="281"/>
      <c r="X804" s="317">
        <f>RMDF!X804</f>
        <v>0</v>
      </c>
      <c r="Y804" s="318" t="str">
        <f>IF(X804=0,"",_xlfn.XLOOKUP(X804,StatePicklist!$1:$1,StatePicklist!$3:$3,"NA",0))</f>
        <v/>
      </c>
      <c r="Z804" s="297" t="str">
        <f ca="1">IF(RMDF!Y804="", "", IF(ISNUMBER(MATCH(RMDF!Y804, INDIRECT(Y804), 0)), "OK", "Invalid"))</f>
        <v/>
      </c>
      <c r="AA804" s="281"/>
      <c r="AB804" s="281"/>
      <c r="AC804" s="281"/>
      <c r="AD804" s="281" t="b">
        <f>AND(RMDF!AG804&gt;=0, RMDF!AG804&lt;=1-RMDF!Z804, RMDF!AG804=ROUND(RMDF!AG804,4))</f>
        <v>1</v>
      </c>
      <c r="AE804" s="317">
        <f>RMDF!AE804</f>
        <v>0</v>
      </c>
      <c r="AF804" s="318" t="str">
        <f>IF(AE804=0,"",_xlfn.XLOOKUP(AE804,StatePicklist!$1:$1,StatePicklist!$3:$3,"NA",0))</f>
        <v/>
      </c>
      <c r="AG804" s="297" t="str">
        <f ca="1">IF(RMDF!AF804="", "", IF(ISNUMBER(MATCH(RMDF!AF804, INDIRECT(AF804), 0)), "OK", "Invalid"))</f>
        <v/>
      </c>
      <c r="AH804" s="281"/>
      <c r="AI804" s="281"/>
      <c r="AJ804" s="281"/>
      <c r="AK804" s="281" t="b">
        <f>AND(RMDF!AN804&gt;=0, RMDF!AN804&lt;=1-SUM(RMDF!Z804,RMDF!AG804), RMDF!AN804=ROUND(RMDF!AN804,4))</f>
        <v>1</v>
      </c>
      <c r="AL804" s="317">
        <f>RMDF!AL804</f>
        <v>0</v>
      </c>
      <c r="AM804" s="318" t="str">
        <f>IF(AL804=0,"",_xlfn.XLOOKUP(AL804,StatePicklist!$1:$1,StatePicklist!$3:$3,"NA",0))</f>
        <v/>
      </c>
      <c r="AN804" s="297" t="str">
        <f ca="1">IF(RMDF!AM804="", "", IF(ISNUMBER(MATCH(RMDF!AM804, INDIRECT(AM804), 0)), "OK", "Invalid"))</f>
        <v/>
      </c>
      <c r="AO804" s="281"/>
      <c r="AP804" s="281"/>
      <c r="AQ804" s="281"/>
      <c r="AR804" s="281" t="b">
        <f>AND(RMDF!AU804&gt;=0, RMDF!AU804&lt;=1-SUM(RMDF!Z804,RMDF!AG804,RMDF!AN804), RMDF!AU804=ROUND(RMDF!AU804,4))</f>
        <v>1</v>
      </c>
      <c r="AS804" s="317">
        <f>RMDF!AS804</f>
        <v>0</v>
      </c>
      <c r="AT804" s="318" t="str">
        <f>IF(AS804=0,"",_xlfn.XLOOKUP(AS804,StatePicklist!$1:$1,StatePicklist!$3:$3,"NA",0))</f>
        <v/>
      </c>
      <c r="AU804" s="297" t="str">
        <f ca="1">IF(RMDF!AT804="", "", IF(ISNUMBER(MATCH(RMDF!AT804, INDIRECT(AT804), 0)), "OK", "Invalid"))</f>
        <v/>
      </c>
      <c r="AV804" s="281"/>
      <c r="AW804" s="281"/>
      <c r="AX804" s="281"/>
      <c r="AY804" s="281" t="b">
        <f>AND(RMDF!BB804&gt;=0, RMDF!BB804&lt;=1-SUM(RMDF!Z804,RMDF!AG804,RMDF!AN804,RMDF!AU804), RMDF!BB804=ROUND(RMDF!BB804,4))</f>
        <v>1</v>
      </c>
      <c r="AZ804" s="317">
        <f>RMDF!AZ804</f>
        <v>0</v>
      </c>
      <c r="BA804" s="318" t="str">
        <f>IF(AZ804=0,"",_xlfn.XLOOKUP(AZ804,StatePicklist!$1:$1,StatePicklist!$3:$3,"NA",0))</f>
        <v/>
      </c>
      <c r="BB804" s="297" t="str">
        <f ca="1">IF(RMDF!BA804="", "", IF(ISNUMBER(MATCH(RMDF!BA804, INDIRECT(BA804), 0)), "OK", "Invalid"))</f>
        <v/>
      </c>
      <c r="BC804" s="281"/>
      <c r="BD804" s="281"/>
      <c r="BE804" s="281"/>
      <c r="BF804" s="281" t="b">
        <f>AND(RMDF!BI804&gt;=0, RMDF!BI804&lt;=1-SUM(RMDF!Z804,RMDF!AG804,RMDF!AN804,RMDF!AU804,RMDF!BB804), RMDF!BI804=ROUND(RMDF!BI804,4))</f>
        <v>1</v>
      </c>
      <c r="BG804" s="317">
        <f>RMDF!BG804</f>
        <v>0</v>
      </c>
      <c r="BH804" s="318" t="str">
        <f>IF(BG804=0,"",_xlfn.XLOOKUP(BG804,StatePicklist!$1:$1,StatePicklist!$3:$3,"NA",0))</f>
        <v/>
      </c>
      <c r="BI804" s="297" t="str">
        <f ca="1">IF(RMDF!BH804="", "", IF(ISNUMBER(MATCH(RMDF!BH804, INDIRECT(BH804), 0)), "OK", "Invalid"))</f>
        <v/>
      </c>
      <c r="BJ804" s="281"/>
      <c r="BK804" s="281"/>
      <c r="BL804" s="281"/>
      <c r="BM804" s="281" t="b">
        <f>AND(RMDF!BP804&gt;=0, RMDF!BP804&lt;=1-SUM(RMDF!Z804,RMDF!AG804,RMDF!AN804,RMDF!AU804,RMDF!BB804,RMDF!BI804), RMDF!BP804=ROUND(RMDF!BP804,4))</f>
        <v>1</v>
      </c>
      <c r="BN804" s="317">
        <f>RMDF!BN804</f>
        <v>0</v>
      </c>
      <c r="BO804" s="318" t="str">
        <f>IF(BN804=0,"",_xlfn.XLOOKUP(BN804,StatePicklist!$1:$1,StatePicklist!$3:$3,"NA",0))</f>
        <v/>
      </c>
      <c r="BP804" s="297" t="str">
        <f ca="1">IF(RMDF!BO804="", "", IF(ISNUMBER(MATCH(RMDF!BO804, INDIRECT(BO804), 0)), "OK", "Invalid"))</f>
        <v/>
      </c>
      <c r="BQ804" s="281"/>
      <c r="BR804" s="281"/>
      <c r="BS804" s="281"/>
      <c r="BT804" s="281" t="b">
        <f>AND(RMDF!BW804&gt;=0, RMDF!BW804&lt;=1-SUM(RMDF!Z804,RMDF!AG804,RMDF!AN804,RMDF!AU804,RMDF!BB804,RMDF!BI804,RMDF!BP804), RMDF!BW804=ROUND(RMDF!BW804,4))</f>
        <v>1</v>
      </c>
      <c r="BU804" s="317">
        <f>RMDF!BU804</f>
        <v>0</v>
      </c>
      <c r="BV804" s="318" t="str">
        <f>IF(BU804=0,"",_xlfn.XLOOKUP(BU804,StatePicklist!$1:$1,StatePicklist!$3:$3,"NA",0))</f>
        <v/>
      </c>
      <c r="BW804" s="297" t="str">
        <f ca="1">IF(RMDF!BV804="", "", IF(ISNUMBER(MATCH(RMDF!BV804, INDIRECT(BV804), 0)), "OK", "Invalid"))</f>
        <v/>
      </c>
      <c r="BX804" s="281"/>
      <c r="BY804" s="281"/>
      <c r="BZ804" s="281"/>
      <c r="CA804" s="281" t="b">
        <f>AND(RMDF!CD804&gt;=0, RMDF!CD804&lt;=1-SUM(RMDF!Z804,RMDF!AG804,RMDF!AN804,RMDF!AU804,RMDF!BB804,RMDF!BI804,RMDF!BP804,RMDF!BW804), RMDF!CD804=ROUND(RMDF!CD804,4))</f>
        <v>1</v>
      </c>
      <c r="CB804" s="317">
        <f>RMDF!CB804</f>
        <v>0</v>
      </c>
      <c r="CC804" s="318" t="str">
        <f>IF(CB804=0,"",_xlfn.XLOOKUP(CB804,StatePicklist!$1:$1,StatePicklist!$3:$3,"NA",0))</f>
        <v/>
      </c>
      <c r="CD804" s="297" t="str">
        <f ca="1">IF(RMDF!CC804="", "", IF(ISNUMBER(MATCH(RMDF!CC804, INDIRECT(CC804), 0)), "OK", "Invalid"))</f>
        <v/>
      </c>
      <c r="CE804" s="281"/>
      <c r="CF804" s="281"/>
      <c r="CG804" s="281"/>
      <c r="CH804" s="281" t="b">
        <f>AND(RMDF!CK804&gt;=0, RMDF!CK804&lt;=1-SUM(RMDF!Z804,RMDF!AG804,RMDF!AN804,RMDF!AU804,RMDF!BB804,RMDF!BI804,RMDF!BP804,RMDF!BW804,RMDF!CD804), RMDF!CK804=ROUND(RMDF!CK804,4))</f>
        <v>1</v>
      </c>
      <c r="CI804" s="317">
        <f>RMDF!CI804</f>
        <v>0</v>
      </c>
      <c r="CJ804" s="318" t="str">
        <f>IF(CI804=0,"",_xlfn.XLOOKUP(CI804,StatePicklist!$1:$1,StatePicklist!$3:$3,"NA",0))</f>
        <v/>
      </c>
      <c r="CK804" s="297" t="str">
        <f ca="1">IF(RMDF!CJ804="", "", IF(ISNUMBER(MATCH(RMDF!CJ804, INDIRECT(CJ804), 0)), "OK", "Invalid"))</f>
        <v/>
      </c>
      <c r="CL804" s="281"/>
      <c r="CM804" s="281"/>
      <c r="CN804" s="281"/>
      <c r="CO804" s="281" t="b">
        <f>AND(RMDF!CR804&gt;=0, RMDF!CR804&lt;=1-SUM(RMDF!Z804,RMDF!AG804,RMDF!AN804,RMDF!AU804,RMDF!BB804,RMDF!BI804,RMDF!BP804,RMDF!BW804,RMDF!CD804,RMDF!CK804), RMDF!CR804=ROUND(RMDF!CR804,4))</f>
        <v>1</v>
      </c>
      <c r="CP804" s="317">
        <f>RMDF!CP804</f>
        <v>0</v>
      </c>
      <c r="CQ804" s="318" t="str">
        <f>IF(CP804=0,"",_xlfn.XLOOKUP(CP804,StatePicklist!$1:$1,StatePicklist!$3:$3,"NA",0))</f>
        <v/>
      </c>
      <c r="CR804" s="297" t="str">
        <f ca="1">IF(RMDF!CQ804="", "", IF(ISNUMBER(MATCH(RMDF!CQ804, INDIRECT(CQ804), 0)), "OK", "Invalid"))</f>
        <v/>
      </c>
      <c r="CS804" s="281"/>
      <c r="CT804" s="281"/>
      <c r="CU804" s="281"/>
      <c r="CV804" s="281" t="b">
        <f>AND(RMDF!CY804&gt;=0, RMDF!CY804&lt;=1-SUM(RMDF!Z804,RMDF!AG804,RMDF!AN804,RMDF!AU804,RMDF!BB804,RMDF!BI804,RMDF!BP804,RMDF!BW804,RMDF!CD804,RMDF!CK804,RMDF!CR804), RMDF!CY804=ROUND(RMDF!CY804,4))</f>
        <v>1</v>
      </c>
      <c r="CW804" s="317">
        <f>RMDF!CW804</f>
        <v>0</v>
      </c>
      <c r="CX804" s="318" t="str">
        <f>IF(CW804=0,"",_xlfn.XLOOKUP(CW804,StatePicklist!$1:$1,StatePicklist!$3:$3,"NA",0))</f>
        <v/>
      </c>
      <c r="CY804" s="297" t="str">
        <f ca="1">IF(RMDF!CX804="", "", IF(ISNUMBER(MATCH(RMDF!CX804, INDIRECT(CX804), 0)), "OK", "Invalid"))</f>
        <v/>
      </c>
      <c r="CZ804" s="281"/>
      <c r="DA804" s="281"/>
      <c r="DB804" s="281"/>
      <c r="DC804" s="281" t="b">
        <f>AND(RMDF!DF804&gt;=0, RMDF!DF804&lt;=1-SUM(RMDF!Z804,RMDF!AG804,RMDF!AN804,RMDF!AU804,RMDF!BB804,RMDF!BI804,RMDF!BP804,RMDF!BW804,RMDF!CD804,RMDF!CK804,RMDF!CR804,RMDF!CY804), RMDF!DF804=ROUND(RMDF!DF804,4))</f>
        <v>1</v>
      </c>
      <c r="DD804" s="317">
        <f>RMDF!DD804</f>
        <v>0</v>
      </c>
      <c r="DE804" s="318" t="str">
        <f>IF(DD804=0,"",_xlfn.XLOOKUP(DD804,StatePicklist!$1:$1,StatePicklist!$3:$3,"NA",0))</f>
        <v/>
      </c>
      <c r="DF804" s="297" t="str">
        <f ca="1">IF(RMDF!DE804="", "", IF(ISNUMBER(MATCH(RMDF!DE804, INDIRECT(DE804), 0)), "OK", "Invalid"))</f>
        <v/>
      </c>
      <c r="DG804" s="281"/>
      <c r="DH804" s="281"/>
      <c r="DI804" s="281"/>
      <c r="DJ804" s="281" t="b">
        <f>AND(RMDF!DM804&gt;=0, RMDF!DM804&lt;=1-SUM(RMDF!Z804,RMDF!AG804,RMDF!AN804,RMDF!AU804,RMDF!BB804,RMDF!BI804,RMDF!BP804,RMDF!BW804,RMDF!CD804,RMDF!CK804,RMDF!CR804,RMDF!CY804,RMDF!DF804), RMDF!DM804=ROUND(RMDF!DM804,4))</f>
        <v>1</v>
      </c>
      <c r="DK804" s="317">
        <f>RMDF!DK804</f>
        <v>0</v>
      </c>
      <c r="DL804" s="318" t="str">
        <f>IF(DK804=0,"",_xlfn.XLOOKUP(DK804,StatePicklist!$1:$1,StatePicklist!$3:$3,"NA",0))</f>
        <v/>
      </c>
      <c r="DM804" s="297" t="str">
        <f ca="1">IF(RMDF!DL804="", "", IF(ISNUMBER(MATCH(RMDF!DL804, INDIRECT(DL804), 0)), "OK", "Invalid"))</f>
        <v/>
      </c>
      <c r="DN804" s="281"/>
      <c r="DO804" s="281"/>
      <c r="DP804" s="281"/>
      <c r="DQ804" s="281" t="b">
        <f>AND(RMDF!DT804&gt;=0, RMDF!DT804&lt;=1-SUM(RMDF!Z804,RMDF!AG804,RMDF!AN804,RMDF!AU804,RMDF!BB804,RMDF!BI804,RMDF!BP804,RMDF!BW804,RMDF!CD804,RMDF!CK804,RMDF!CR804,RMDF!CY804,RMDF!DF804,RMDF!DM804), RMDF!DT804=ROUND(RMDF!DT804,4))</f>
        <v>1</v>
      </c>
      <c r="DR804" s="317">
        <f>RMDF!DR804</f>
        <v>0</v>
      </c>
      <c r="DS804" s="318" t="str">
        <f>IF(DR804=0,"",_xlfn.XLOOKUP(DR804,StatePicklist!$1:$1,StatePicklist!$3:$3,"NA",0))</f>
        <v/>
      </c>
      <c r="DT804" s="297" t="str">
        <f ca="1">IF(RMDF!DS804="", "", IF(ISNUMBER(MATCH(RMDF!DS804, INDIRECT(DS804), 0)), "OK", "Invalid"))</f>
        <v/>
      </c>
      <c r="DU804" s="281"/>
      <c r="DV804" s="281"/>
      <c r="DW804" s="281"/>
      <c r="DX804" s="281" t="b">
        <f>AND(RMDF!EA804&gt;=0, RMDF!EA804&lt;=1-SUM(RMDF!Z804,RMDF!AG804,RMDF!AN804,RMDF!AU804,RMDF!BB804,RMDF!BI804,RMDF!BP804,RMDF!BW804,RMDF!CD804,RMDF!CK804,RMDF!CR804,RMDF!CY804,RMDF!DF804,RMDF!DM804,RMDF!DT804), RMDF!EA804=ROUND(RMDF!EA804,4))</f>
        <v>1</v>
      </c>
      <c r="DY804" s="317">
        <f>RMDF!DY804</f>
        <v>0</v>
      </c>
      <c r="DZ804" s="318" t="str">
        <f>IF(DY804=0,"",_xlfn.XLOOKUP(DY804,StatePicklist!$1:$1,StatePicklist!$3:$3,"NA",0))</f>
        <v/>
      </c>
      <c r="EA804" s="297" t="str">
        <f ca="1">IF(RMDF!DZ804="", "", IF(ISNUMBER(MATCH(RMDF!DZ804, INDIRECT(DZ804), 0)), "OK", "Invalid"))</f>
        <v/>
      </c>
      <c r="EB804" s="281"/>
      <c r="EC804" s="281"/>
      <c r="ED804" s="281"/>
      <c r="EE804" s="281" t="b">
        <f>AND(RMDF!EH804&gt;=0, RMDF!EH804&lt;=1-SUM(RMDF!Z804,RMDF!AG804,RMDF!AN804,RMDF!AU804,RMDF!BB804,RMDF!BI804,RMDF!BP804,RMDF!BW804,RMDF!CD804,RMDF!CK804,RMDF!CR804,RMDF!CY804,RMDF!DF804,RMDF!DM804,RMDF!DT804,RMDF!EA804), RMDF!EH804=ROUND(RMDF!EH804,4))</f>
        <v>1</v>
      </c>
      <c r="EF804" s="317">
        <f>RMDF!EF804</f>
        <v>0</v>
      </c>
      <c r="EG804" s="318" t="str">
        <f>IF(EF804=0,"",_xlfn.XLOOKUP(EF804,StatePicklist!$1:$1,StatePicklist!$3:$3,"NA",0))</f>
        <v/>
      </c>
      <c r="EH804" s="297" t="str">
        <f ca="1">IF(RMDF!EG804="", "", IF(ISNUMBER(MATCH(RMDF!EG804, INDIRECT(EG804), 0)), "OK", "Invalid"))</f>
        <v/>
      </c>
      <c r="EI804" s="281"/>
      <c r="EJ804" s="281"/>
      <c r="EK804" s="281"/>
      <c r="EL804" s="281" t="b">
        <f>AND(RMDF!EO804&gt;=0, RMDF!EO804&lt;=1-SUM(RMDF!Z804,RMDF!AG804,RMDF!AN804,RMDF!AU804,RMDF!BB804,RMDF!BI804,RMDF!BP804,RMDF!BW804,RMDF!CD804,RMDF!CK804,RMDF!CR804,RMDF!CY804,RMDF!DF804,RMDF!DM804,RMDF!DT804,RMDF!EA804,RMDF!EH804), RMDF!EO804=ROUND(RMDF!EO804,4))</f>
        <v>1</v>
      </c>
      <c r="EM804" s="317">
        <f>RMDF!EM804</f>
        <v>0</v>
      </c>
      <c r="EN804" s="318" t="str">
        <f>IF(EM804=0,"",_xlfn.XLOOKUP(EM804,StatePicklist!$1:$1,StatePicklist!$3:$3,"NA",0))</f>
        <v/>
      </c>
      <c r="EO804" s="297" t="str">
        <f ca="1">IF(RMDF!EN804="", "", IF(ISNUMBER(MATCH(RMDF!EN804, INDIRECT(EN804), 0)), "OK", "Invalid"))</f>
        <v/>
      </c>
      <c r="EP804" s="281"/>
      <c r="EQ804" s="281"/>
      <c r="ER804" s="281"/>
      <c r="ES804" s="281" t="b">
        <f>AND(RMDF!EV804&gt;=0, RMDF!EV804&lt;=1-SUM(RMDF!Z804,RMDF!AG804,RMDF!AN804,RMDF!AU804,RMDF!BB804,RMDF!BI804,RMDF!BP804,RMDF!BW804,RMDF!CD804,RMDF!CK804,RMDF!CR804,RMDF!CY804,RMDF!DF804,RMDF!DM804,RMDF!DT804,RMDF!EA804,RMDF!EH804,RMDF!EO804), RMDF!EV804=ROUND(RMDF!EV804,4))</f>
        <v>1</v>
      </c>
      <c r="ET804" s="317">
        <f>RMDF!ET804</f>
        <v>0</v>
      </c>
      <c r="EU804" s="318" t="str">
        <f>IF(ET804=0,"",_xlfn.XLOOKUP(ET804,StatePicklist!$1:$1,StatePicklist!$3:$3,"NA",0))</f>
        <v/>
      </c>
      <c r="EV804" s="297" t="str">
        <f ca="1">IF(RMDF!EU804="", "", IF(ISNUMBER(MATCH(RMDF!EU804, INDIRECT(EU804), 0)), "OK", "Invalid"))</f>
        <v/>
      </c>
      <c r="EW804" s="281"/>
      <c r="EX804" s="281"/>
      <c r="EY804" s="281"/>
      <c r="EZ804" s="281" t="b">
        <f>AND(RMDF!FC804&gt;=0, RMDF!FC804&lt;=1-SUM(RMDF!Z804,RMDF!AG804,RMDF!AN804,RMDF!AU804,RMDF!BB804,RMDF!BI804,RMDF!BP804,RMDF!BW804,RMDF!CD804,RMDF!CK804,RMDF!CR804,RMDF!CY804,RMDF!DF804,RMDF!DM804,RMDF!DT804,RMDF!EA804,RMDF!EH804,RMDF!EO804,RMDF!EV804), RMDF!FC804=ROUND(RMDF!FC804,4))</f>
        <v>1</v>
      </c>
      <c r="FA804" s="317">
        <f>RMDF!FA804</f>
        <v>0</v>
      </c>
      <c r="FB804" s="318" t="str">
        <f>IF(FA804=0,"",_xlfn.XLOOKUP(FA804,StatePicklist!$1:$1,StatePicklist!$3:$3,"NA",0))</f>
        <v/>
      </c>
      <c r="FC804" s="297" t="str">
        <f ca="1">IF(RMDF!FB804="", "", IF(ISNUMBER(MATCH(RMDF!FB804, INDIRECT(FB804), 0)), "OK", "Invalid"))</f>
        <v/>
      </c>
    </row>
    <row r="805" spans="1:159" s="205" customFormat="1" ht="39.9" customHeight="1" x14ac:dyDescent="0.25">
      <c r="A805" s="206"/>
      <c r="B805" s="196"/>
      <c r="C805" s="197"/>
      <c r="D805" s="198"/>
      <c r="E805" s="199"/>
      <c r="F805" s="200"/>
      <c r="G805" s="201"/>
      <c r="H805" s="292"/>
      <c r="I805" s="305">
        <f>RMDF!I805</f>
        <v>0</v>
      </c>
      <c r="J805" s="305" t="str">
        <f>IF(I805=ProductCode!$B$30,"PDReclPost",IF(OR(I805=ProductCode!$C$30,I805=ProductCode!$E$30,I805=ProductCode!$G$30),"PDPreCon",IF(OR(I805=ProductCode!$D$30,I805=ProductCode!$F$30),"PDNotReclPost","")))</f>
        <v/>
      </c>
      <c r="K805" s="305" t="str">
        <f t="shared" si="45"/>
        <v/>
      </c>
      <c r="L805" s="289"/>
      <c r="M805" s="305" t="str">
        <f t="shared" si="45"/>
        <v/>
      </c>
      <c r="N805" s="289" t="b">
        <f>AND(RMDF!N805&gt;=0, RMDF!N805&lt;=1-RMDF!L805, RMDF!N805=ROUND(RMDF!N805,4))</f>
        <v>1</v>
      </c>
      <c r="O805" s="286" t="str">
        <f>IF(P805="","",IF(I805="","",IF(LEFT(I805,13)="Reclaimed pos",RawMaterialCode!$E$569,RawMaterialCode!$E$568)))</f>
        <v>Reclaimed pre-consumer mixed fibers (RM0578)</v>
      </c>
      <c r="P805" s="295">
        <f t="shared" si="46"/>
        <v>1</v>
      </c>
      <c r="Q805" s="202"/>
      <c r="R805" s="203"/>
      <c r="S805" s="204" t="str">
        <f t="shared" si="47"/>
        <v/>
      </c>
      <c r="T805" s="281"/>
      <c r="U805" s="281"/>
      <c r="V805" s="281"/>
      <c r="W805" s="281"/>
      <c r="X805" s="317">
        <f>RMDF!X805</f>
        <v>0</v>
      </c>
      <c r="Y805" s="318" t="str">
        <f>IF(X805=0,"",_xlfn.XLOOKUP(X805,StatePicklist!$1:$1,StatePicklist!$3:$3,"NA",0))</f>
        <v/>
      </c>
      <c r="Z805" s="297" t="str">
        <f ca="1">IF(RMDF!Y805="", "", IF(ISNUMBER(MATCH(RMDF!Y805, INDIRECT(Y805), 0)), "OK", "Invalid"))</f>
        <v/>
      </c>
      <c r="AA805" s="281"/>
      <c r="AB805" s="281"/>
      <c r="AC805" s="281"/>
      <c r="AD805" s="281" t="b">
        <f>AND(RMDF!AG805&gt;=0, RMDF!AG805&lt;=1-RMDF!Z805, RMDF!AG805=ROUND(RMDF!AG805,4))</f>
        <v>1</v>
      </c>
      <c r="AE805" s="317">
        <f>RMDF!AE805</f>
        <v>0</v>
      </c>
      <c r="AF805" s="318" t="str">
        <f>IF(AE805=0,"",_xlfn.XLOOKUP(AE805,StatePicklist!$1:$1,StatePicklist!$3:$3,"NA",0))</f>
        <v/>
      </c>
      <c r="AG805" s="297" t="str">
        <f ca="1">IF(RMDF!AF805="", "", IF(ISNUMBER(MATCH(RMDF!AF805, INDIRECT(AF805), 0)), "OK", "Invalid"))</f>
        <v/>
      </c>
      <c r="AH805" s="281"/>
      <c r="AI805" s="281"/>
      <c r="AJ805" s="281"/>
      <c r="AK805" s="281" t="b">
        <f>AND(RMDF!AN805&gt;=0, RMDF!AN805&lt;=1-SUM(RMDF!Z805,RMDF!AG805), RMDF!AN805=ROUND(RMDF!AN805,4))</f>
        <v>1</v>
      </c>
      <c r="AL805" s="317">
        <f>RMDF!AL805</f>
        <v>0</v>
      </c>
      <c r="AM805" s="318" t="str">
        <f>IF(AL805=0,"",_xlfn.XLOOKUP(AL805,StatePicklist!$1:$1,StatePicklist!$3:$3,"NA",0))</f>
        <v/>
      </c>
      <c r="AN805" s="297" t="str">
        <f ca="1">IF(RMDF!AM805="", "", IF(ISNUMBER(MATCH(RMDF!AM805, INDIRECT(AM805), 0)), "OK", "Invalid"))</f>
        <v/>
      </c>
      <c r="AO805" s="281"/>
      <c r="AP805" s="281"/>
      <c r="AQ805" s="281"/>
      <c r="AR805" s="281" t="b">
        <f>AND(RMDF!AU805&gt;=0, RMDF!AU805&lt;=1-SUM(RMDF!Z805,RMDF!AG805,RMDF!AN805), RMDF!AU805=ROUND(RMDF!AU805,4))</f>
        <v>1</v>
      </c>
      <c r="AS805" s="317">
        <f>RMDF!AS805</f>
        <v>0</v>
      </c>
      <c r="AT805" s="318" t="str">
        <f>IF(AS805=0,"",_xlfn.XLOOKUP(AS805,StatePicklist!$1:$1,StatePicklist!$3:$3,"NA",0))</f>
        <v/>
      </c>
      <c r="AU805" s="297" t="str">
        <f ca="1">IF(RMDF!AT805="", "", IF(ISNUMBER(MATCH(RMDF!AT805, INDIRECT(AT805), 0)), "OK", "Invalid"))</f>
        <v/>
      </c>
      <c r="AV805" s="281"/>
      <c r="AW805" s="281"/>
      <c r="AX805" s="281"/>
      <c r="AY805" s="281" t="b">
        <f>AND(RMDF!BB805&gt;=0, RMDF!BB805&lt;=1-SUM(RMDF!Z805,RMDF!AG805,RMDF!AN805,RMDF!AU805), RMDF!BB805=ROUND(RMDF!BB805,4))</f>
        <v>1</v>
      </c>
      <c r="AZ805" s="317">
        <f>RMDF!AZ805</f>
        <v>0</v>
      </c>
      <c r="BA805" s="318" t="str">
        <f>IF(AZ805=0,"",_xlfn.XLOOKUP(AZ805,StatePicklist!$1:$1,StatePicklist!$3:$3,"NA",0))</f>
        <v/>
      </c>
      <c r="BB805" s="297" t="str">
        <f ca="1">IF(RMDF!BA805="", "", IF(ISNUMBER(MATCH(RMDF!BA805, INDIRECT(BA805), 0)), "OK", "Invalid"))</f>
        <v/>
      </c>
      <c r="BC805" s="281"/>
      <c r="BD805" s="281"/>
      <c r="BE805" s="281"/>
      <c r="BF805" s="281" t="b">
        <f>AND(RMDF!BI805&gt;=0, RMDF!BI805&lt;=1-SUM(RMDF!Z805,RMDF!AG805,RMDF!AN805,RMDF!AU805,RMDF!BB805), RMDF!BI805=ROUND(RMDF!BI805,4))</f>
        <v>1</v>
      </c>
      <c r="BG805" s="317">
        <f>RMDF!BG805</f>
        <v>0</v>
      </c>
      <c r="BH805" s="318" t="str">
        <f>IF(BG805=0,"",_xlfn.XLOOKUP(BG805,StatePicklist!$1:$1,StatePicklist!$3:$3,"NA",0))</f>
        <v/>
      </c>
      <c r="BI805" s="297" t="str">
        <f ca="1">IF(RMDF!BH805="", "", IF(ISNUMBER(MATCH(RMDF!BH805, INDIRECT(BH805), 0)), "OK", "Invalid"))</f>
        <v/>
      </c>
      <c r="BJ805" s="281"/>
      <c r="BK805" s="281"/>
      <c r="BL805" s="281"/>
      <c r="BM805" s="281" t="b">
        <f>AND(RMDF!BP805&gt;=0, RMDF!BP805&lt;=1-SUM(RMDF!Z805,RMDF!AG805,RMDF!AN805,RMDF!AU805,RMDF!BB805,RMDF!BI805), RMDF!BP805=ROUND(RMDF!BP805,4))</f>
        <v>1</v>
      </c>
      <c r="BN805" s="317">
        <f>RMDF!BN805</f>
        <v>0</v>
      </c>
      <c r="BO805" s="318" t="str">
        <f>IF(BN805=0,"",_xlfn.XLOOKUP(BN805,StatePicklist!$1:$1,StatePicklist!$3:$3,"NA",0))</f>
        <v/>
      </c>
      <c r="BP805" s="297" t="str">
        <f ca="1">IF(RMDF!BO805="", "", IF(ISNUMBER(MATCH(RMDF!BO805, INDIRECT(BO805), 0)), "OK", "Invalid"))</f>
        <v/>
      </c>
      <c r="BQ805" s="281"/>
      <c r="BR805" s="281"/>
      <c r="BS805" s="281"/>
      <c r="BT805" s="281" t="b">
        <f>AND(RMDF!BW805&gt;=0, RMDF!BW805&lt;=1-SUM(RMDF!Z805,RMDF!AG805,RMDF!AN805,RMDF!AU805,RMDF!BB805,RMDF!BI805,RMDF!BP805), RMDF!BW805=ROUND(RMDF!BW805,4))</f>
        <v>1</v>
      </c>
      <c r="BU805" s="317">
        <f>RMDF!BU805</f>
        <v>0</v>
      </c>
      <c r="BV805" s="318" t="str">
        <f>IF(BU805=0,"",_xlfn.XLOOKUP(BU805,StatePicklist!$1:$1,StatePicklist!$3:$3,"NA",0))</f>
        <v/>
      </c>
      <c r="BW805" s="297" t="str">
        <f ca="1">IF(RMDF!BV805="", "", IF(ISNUMBER(MATCH(RMDF!BV805, INDIRECT(BV805), 0)), "OK", "Invalid"))</f>
        <v/>
      </c>
      <c r="BX805" s="281"/>
      <c r="BY805" s="281"/>
      <c r="BZ805" s="281"/>
      <c r="CA805" s="281" t="b">
        <f>AND(RMDF!CD805&gt;=0, RMDF!CD805&lt;=1-SUM(RMDF!Z805,RMDF!AG805,RMDF!AN805,RMDF!AU805,RMDF!BB805,RMDF!BI805,RMDF!BP805,RMDF!BW805), RMDF!CD805=ROUND(RMDF!CD805,4))</f>
        <v>1</v>
      </c>
      <c r="CB805" s="317">
        <f>RMDF!CB805</f>
        <v>0</v>
      </c>
      <c r="CC805" s="318" t="str">
        <f>IF(CB805=0,"",_xlfn.XLOOKUP(CB805,StatePicklist!$1:$1,StatePicklist!$3:$3,"NA",0))</f>
        <v/>
      </c>
      <c r="CD805" s="297" t="str">
        <f ca="1">IF(RMDF!CC805="", "", IF(ISNUMBER(MATCH(RMDF!CC805, INDIRECT(CC805), 0)), "OK", "Invalid"))</f>
        <v/>
      </c>
      <c r="CE805" s="281"/>
      <c r="CF805" s="281"/>
      <c r="CG805" s="281"/>
      <c r="CH805" s="281" t="b">
        <f>AND(RMDF!CK805&gt;=0, RMDF!CK805&lt;=1-SUM(RMDF!Z805,RMDF!AG805,RMDF!AN805,RMDF!AU805,RMDF!BB805,RMDF!BI805,RMDF!BP805,RMDF!BW805,RMDF!CD805), RMDF!CK805=ROUND(RMDF!CK805,4))</f>
        <v>1</v>
      </c>
      <c r="CI805" s="317">
        <f>RMDF!CI805</f>
        <v>0</v>
      </c>
      <c r="CJ805" s="318" t="str">
        <f>IF(CI805=0,"",_xlfn.XLOOKUP(CI805,StatePicklist!$1:$1,StatePicklist!$3:$3,"NA",0))</f>
        <v/>
      </c>
      <c r="CK805" s="297" t="str">
        <f ca="1">IF(RMDF!CJ805="", "", IF(ISNUMBER(MATCH(RMDF!CJ805, INDIRECT(CJ805), 0)), "OK", "Invalid"))</f>
        <v/>
      </c>
      <c r="CL805" s="281"/>
      <c r="CM805" s="281"/>
      <c r="CN805" s="281"/>
      <c r="CO805" s="281" t="b">
        <f>AND(RMDF!CR805&gt;=0, RMDF!CR805&lt;=1-SUM(RMDF!Z805,RMDF!AG805,RMDF!AN805,RMDF!AU805,RMDF!BB805,RMDF!BI805,RMDF!BP805,RMDF!BW805,RMDF!CD805,RMDF!CK805), RMDF!CR805=ROUND(RMDF!CR805,4))</f>
        <v>1</v>
      </c>
      <c r="CP805" s="317">
        <f>RMDF!CP805</f>
        <v>0</v>
      </c>
      <c r="CQ805" s="318" t="str">
        <f>IF(CP805=0,"",_xlfn.XLOOKUP(CP805,StatePicklist!$1:$1,StatePicklist!$3:$3,"NA",0))</f>
        <v/>
      </c>
      <c r="CR805" s="297" t="str">
        <f ca="1">IF(RMDF!CQ805="", "", IF(ISNUMBER(MATCH(RMDF!CQ805, INDIRECT(CQ805), 0)), "OK", "Invalid"))</f>
        <v/>
      </c>
      <c r="CS805" s="281"/>
      <c r="CT805" s="281"/>
      <c r="CU805" s="281"/>
      <c r="CV805" s="281" t="b">
        <f>AND(RMDF!CY805&gt;=0, RMDF!CY805&lt;=1-SUM(RMDF!Z805,RMDF!AG805,RMDF!AN805,RMDF!AU805,RMDF!BB805,RMDF!BI805,RMDF!BP805,RMDF!BW805,RMDF!CD805,RMDF!CK805,RMDF!CR805), RMDF!CY805=ROUND(RMDF!CY805,4))</f>
        <v>1</v>
      </c>
      <c r="CW805" s="317">
        <f>RMDF!CW805</f>
        <v>0</v>
      </c>
      <c r="CX805" s="318" t="str">
        <f>IF(CW805=0,"",_xlfn.XLOOKUP(CW805,StatePicklist!$1:$1,StatePicklist!$3:$3,"NA",0))</f>
        <v/>
      </c>
      <c r="CY805" s="297" t="str">
        <f ca="1">IF(RMDF!CX805="", "", IF(ISNUMBER(MATCH(RMDF!CX805, INDIRECT(CX805), 0)), "OK", "Invalid"))</f>
        <v/>
      </c>
      <c r="CZ805" s="281"/>
      <c r="DA805" s="281"/>
      <c r="DB805" s="281"/>
      <c r="DC805" s="281" t="b">
        <f>AND(RMDF!DF805&gt;=0, RMDF!DF805&lt;=1-SUM(RMDF!Z805,RMDF!AG805,RMDF!AN805,RMDF!AU805,RMDF!BB805,RMDF!BI805,RMDF!BP805,RMDF!BW805,RMDF!CD805,RMDF!CK805,RMDF!CR805,RMDF!CY805), RMDF!DF805=ROUND(RMDF!DF805,4))</f>
        <v>1</v>
      </c>
      <c r="DD805" s="317">
        <f>RMDF!DD805</f>
        <v>0</v>
      </c>
      <c r="DE805" s="318" t="str">
        <f>IF(DD805=0,"",_xlfn.XLOOKUP(DD805,StatePicklist!$1:$1,StatePicklist!$3:$3,"NA",0))</f>
        <v/>
      </c>
      <c r="DF805" s="297" t="str">
        <f ca="1">IF(RMDF!DE805="", "", IF(ISNUMBER(MATCH(RMDF!DE805, INDIRECT(DE805), 0)), "OK", "Invalid"))</f>
        <v/>
      </c>
      <c r="DG805" s="281"/>
      <c r="DH805" s="281"/>
      <c r="DI805" s="281"/>
      <c r="DJ805" s="281" t="b">
        <f>AND(RMDF!DM805&gt;=0, RMDF!DM805&lt;=1-SUM(RMDF!Z805,RMDF!AG805,RMDF!AN805,RMDF!AU805,RMDF!BB805,RMDF!BI805,RMDF!BP805,RMDF!BW805,RMDF!CD805,RMDF!CK805,RMDF!CR805,RMDF!CY805,RMDF!DF805), RMDF!DM805=ROUND(RMDF!DM805,4))</f>
        <v>1</v>
      </c>
      <c r="DK805" s="317">
        <f>RMDF!DK805</f>
        <v>0</v>
      </c>
      <c r="DL805" s="318" t="str">
        <f>IF(DK805=0,"",_xlfn.XLOOKUP(DK805,StatePicklist!$1:$1,StatePicklist!$3:$3,"NA",0))</f>
        <v/>
      </c>
      <c r="DM805" s="297" t="str">
        <f ca="1">IF(RMDF!DL805="", "", IF(ISNUMBER(MATCH(RMDF!DL805, INDIRECT(DL805), 0)), "OK", "Invalid"))</f>
        <v/>
      </c>
      <c r="DN805" s="281"/>
      <c r="DO805" s="281"/>
      <c r="DP805" s="281"/>
      <c r="DQ805" s="281" t="b">
        <f>AND(RMDF!DT805&gt;=0, RMDF!DT805&lt;=1-SUM(RMDF!Z805,RMDF!AG805,RMDF!AN805,RMDF!AU805,RMDF!BB805,RMDF!BI805,RMDF!BP805,RMDF!BW805,RMDF!CD805,RMDF!CK805,RMDF!CR805,RMDF!CY805,RMDF!DF805,RMDF!DM805), RMDF!DT805=ROUND(RMDF!DT805,4))</f>
        <v>1</v>
      </c>
      <c r="DR805" s="317">
        <f>RMDF!DR805</f>
        <v>0</v>
      </c>
      <c r="DS805" s="318" t="str">
        <f>IF(DR805=0,"",_xlfn.XLOOKUP(DR805,StatePicklist!$1:$1,StatePicklist!$3:$3,"NA",0))</f>
        <v/>
      </c>
      <c r="DT805" s="297" t="str">
        <f ca="1">IF(RMDF!DS805="", "", IF(ISNUMBER(MATCH(RMDF!DS805, INDIRECT(DS805), 0)), "OK", "Invalid"))</f>
        <v/>
      </c>
      <c r="DU805" s="281"/>
      <c r="DV805" s="281"/>
      <c r="DW805" s="281"/>
      <c r="DX805" s="281" t="b">
        <f>AND(RMDF!EA805&gt;=0, RMDF!EA805&lt;=1-SUM(RMDF!Z805,RMDF!AG805,RMDF!AN805,RMDF!AU805,RMDF!BB805,RMDF!BI805,RMDF!BP805,RMDF!BW805,RMDF!CD805,RMDF!CK805,RMDF!CR805,RMDF!CY805,RMDF!DF805,RMDF!DM805,RMDF!DT805), RMDF!EA805=ROUND(RMDF!EA805,4))</f>
        <v>1</v>
      </c>
      <c r="DY805" s="317">
        <f>RMDF!DY805</f>
        <v>0</v>
      </c>
      <c r="DZ805" s="318" t="str">
        <f>IF(DY805=0,"",_xlfn.XLOOKUP(DY805,StatePicklist!$1:$1,StatePicklist!$3:$3,"NA",0))</f>
        <v/>
      </c>
      <c r="EA805" s="297" t="str">
        <f ca="1">IF(RMDF!DZ805="", "", IF(ISNUMBER(MATCH(RMDF!DZ805, INDIRECT(DZ805), 0)), "OK", "Invalid"))</f>
        <v/>
      </c>
      <c r="EB805" s="281"/>
      <c r="EC805" s="281"/>
      <c r="ED805" s="281"/>
      <c r="EE805" s="281" t="b">
        <f>AND(RMDF!EH805&gt;=0, RMDF!EH805&lt;=1-SUM(RMDF!Z805,RMDF!AG805,RMDF!AN805,RMDF!AU805,RMDF!BB805,RMDF!BI805,RMDF!BP805,RMDF!BW805,RMDF!CD805,RMDF!CK805,RMDF!CR805,RMDF!CY805,RMDF!DF805,RMDF!DM805,RMDF!DT805,RMDF!EA805), RMDF!EH805=ROUND(RMDF!EH805,4))</f>
        <v>1</v>
      </c>
      <c r="EF805" s="317">
        <f>RMDF!EF805</f>
        <v>0</v>
      </c>
      <c r="EG805" s="318" t="str">
        <f>IF(EF805=0,"",_xlfn.XLOOKUP(EF805,StatePicklist!$1:$1,StatePicklist!$3:$3,"NA",0))</f>
        <v/>
      </c>
      <c r="EH805" s="297" t="str">
        <f ca="1">IF(RMDF!EG805="", "", IF(ISNUMBER(MATCH(RMDF!EG805, INDIRECT(EG805), 0)), "OK", "Invalid"))</f>
        <v/>
      </c>
      <c r="EI805" s="281"/>
      <c r="EJ805" s="281"/>
      <c r="EK805" s="281"/>
      <c r="EL805" s="281" t="b">
        <f>AND(RMDF!EO805&gt;=0, RMDF!EO805&lt;=1-SUM(RMDF!Z805,RMDF!AG805,RMDF!AN805,RMDF!AU805,RMDF!BB805,RMDF!BI805,RMDF!BP805,RMDF!BW805,RMDF!CD805,RMDF!CK805,RMDF!CR805,RMDF!CY805,RMDF!DF805,RMDF!DM805,RMDF!DT805,RMDF!EA805,RMDF!EH805), RMDF!EO805=ROUND(RMDF!EO805,4))</f>
        <v>1</v>
      </c>
      <c r="EM805" s="317">
        <f>RMDF!EM805</f>
        <v>0</v>
      </c>
      <c r="EN805" s="318" t="str">
        <f>IF(EM805=0,"",_xlfn.XLOOKUP(EM805,StatePicklist!$1:$1,StatePicklist!$3:$3,"NA",0))</f>
        <v/>
      </c>
      <c r="EO805" s="297" t="str">
        <f ca="1">IF(RMDF!EN805="", "", IF(ISNUMBER(MATCH(RMDF!EN805, INDIRECT(EN805), 0)), "OK", "Invalid"))</f>
        <v/>
      </c>
      <c r="EP805" s="281"/>
      <c r="EQ805" s="281"/>
      <c r="ER805" s="281"/>
      <c r="ES805" s="281" t="b">
        <f>AND(RMDF!EV805&gt;=0, RMDF!EV805&lt;=1-SUM(RMDF!Z805,RMDF!AG805,RMDF!AN805,RMDF!AU805,RMDF!BB805,RMDF!BI805,RMDF!BP805,RMDF!BW805,RMDF!CD805,RMDF!CK805,RMDF!CR805,RMDF!CY805,RMDF!DF805,RMDF!DM805,RMDF!DT805,RMDF!EA805,RMDF!EH805,RMDF!EO805), RMDF!EV805=ROUND(RMDF!EV805,4))</f>
        <v>1</v>
      </c>
      <c r="ET805" s="317">
        <f>RMDF!ET805</f>
        <v>0</v>
      </c>
      <c r="EU805" s="318" t="str">
        <f>IF(ET805=0,"",_xlfn.XLOOKUP(ET805,StatePicklist!$1:$1,StatePicklist!$3:$3,"NA",0))</f>
        <v/>
      </c>
      <c r="EV805" s="297" t="str">
        <f ca="1">IF(RMDF!EU805="", "", IF(ISNUMBER(MATCH(RMDF!EU805, INDIRECT(EU805), 0)), "OK", "Invalid"))</f>
        <v/>
      </c>
      <c r="EW805" s="281"/>
      <c r="EX805" s="281"/>
      <c r="EY805" s="281"/>
      <c r="EZ805" s="281" t="b">
        <f>AND(RMDF!FC805&gt;=0, RMDF!FC805&lt;=1-SUM(RMDF!Z805,RMDF!AG805,RMDF!AN805,RMDF!AU805,RMDF!BB805,RMDF!BI805,RMDF!BP805,RMDF!BW805,RMDF!CD805,RMDF!CK805,RMDF!CR805,RMDF!CY805,RMDF!DF805,RMDF!DM805,RMDF!DT805,RMDF!EA805,RMDF!EH805,RMDF!EO805,RMDF!EV805), RMDF!FC805=ROUND(RMDF!FC805,4))</f>
        <v>1</v>
      </c>
      <c r="FA805" s="317">
        <f>RMDF!FA805</f>
        <v>0</v>
      </c>
      <c r="FB805" s="318" t="str">
        <f>IF(FA805=0,"",_xlfn.XLOOKUP(FA805,StatePicklist!$1:$1,StatePicklist!$3:$3,"NA",0))</f>
        <v/>
      </c>
      <c r="FC805" s="297" t="str">
        <f ca="1">IF(RMDF!FB805="", "", IF(ISNUMBER(MATCH(RMDF!FB805, INDIRECT(FB805), 0)), "OK", "Invalid"))</f>
        <v/>
      </c>
    </row>
    <row r="806" spans="1:159" s="205" customFormat="1" ht="39.9" customHeight="1" x14ac:dyDescent="0.25">
      <c r="A806" s="206"/>
      <c r="B806" s="196"/>
      <c r="C806" s="197"/>
      <c r="D806" s="198"/>
      <c r="E806" s="199"/>
      <c r="F806" s="200"/>
      <c r="G806" s="201"/>
      <c r="H806" s="292"/>
      <c r="I806" s="305">
        <f>RMDF!I806</f>
        <v>0</v>
      </c>
      <c r="J806" s="305" t="str">
        <f>IF(I806=ProductCode!$B$30,"PDReclPost",IF(OR(I806=ProductCode!$C$30,I806=ProductCode!$E$30,I806=ProductCode!$G$30),"PDPreCon",IF(OR(I806=ProductCode!$D$30,I806=ProductCode!$F$30),"PDNotReclPost","")))</f>
        <v/>
      </c>
      <c r="K806" s="305" t="str">
        <f t="shared" si="45"/>
        <v/>
      </c>
      <c r="L806" s="289"/>
      <c r="M806" s="305" t="str">
        <f t="shared" si="45"/>
        <v/>
      </c>
      <c r="N806" s="289" t="b">
        <f>AND(RMDF!N806&gt;=0, RMDF!N806&lt;=1-RMDF!L806, RMDF!N806=ROUND(RMDF!N806,4))</f>
        <v>1</v>
      </c>
      <c r="O806" s="286" t="str">
        <f>IF(P806="","",IF(I806="","",IF(LEFT(I806,13)="Reclaimed pos",RawMaterialCode!$E$569,RawMaterialCode!$E$568)))</f>
        <v>Reclaimed pre-consumer mixed fibers (RM0578)</v>
      </c>
      <c r="P806" s="295">
        <f t="shared" si="46"/>
        <v>1</v>
      </c>
      <c r="Q806" s="202"/>
      <c r="R806" s="203"/>
      <c r="S806" s="204" t="str">
        <f t="shared" si="47"/>
        <v/>
      </c>
      <c r="T806" s="281"/>
      <c r="U806" s="281"/>
      <c r="V806" s="281"/>
      <c r="W806" s="281"/>
      <c r="X806" s="317">
        <f>RMDF!X806</f>
        <v>0</v>
      </c>
      <c r="Y806" s="318" t="str">
        <f>IF(X806=0,"",_xlfn.XLOOKUP(X806,StatePicklist!$1:$1,StatePicklist!$3:$3,"NA",0))</f>
        <v/>
      </c>
      <c r="Z806" s="297" t="str">
        <f ca="1">IF(RMDF!Y806="", "", IF(ISNUMBER(MATCH(RMDF!Y806, INDIRECT(Y806), 0)), "OK", "Invalid"))</f>
        <v/>
      </c>
      <c r="AA806" s="281"/>
      <c r="AB806" s="281"/>
      <c r="AC806" s="281"/>
      <c r="AD806" s="281" t="b">
        <f>AND(RMDF!AG806&gt;=0, RMDF!AG806&lt;=1-RMDF!Z806, RMDF!AG806=ROUND(RMDF!AG806,4))</f>
        <v>1</v>
      </c>
      <c r="AE806" s="317">
        <f>RMDF!AE806</f>
        <v>0</v>
      </c>
      <c r="AF806" s="318" t="str">
        <f>IF(AE806=0,"",_xlfn.XLOOKUP(AE806,StatePicklist!$1:$1,StatePicklist!$3:$3,"NA",0))</f>
        <v/>
      </c>
      <c r="AG806" s="297" t="str">
        <f ca="1">IF(RMDF!AF806="", "", IF(ISNUMBER(MATCH(RMDF!AF806, INDIRECT(AF806), 0)), "OK", "Invalid"))</f>
        <v/>
      </c>
      <c r="AH806" s="281"/>
      <c r="AI806" s="281"/>
      <c r="AJ806" s="281"/>
      <c r="AK806" s="281" t="b">
        <f>AND(RMDF!AN806&gt;=0, RMDF!AN806&lt;=1-SUM(RMDF!Z806,RMDF!AG806), RMDF!AN806=ROUND(RMDF!AN806,4))</f>
        <v>1</v>
      </c>
      <c r="AL806" s="317">
        <f>RMDF!AL806</f>
        <v>0</v>
      </c>
      <c r="AM806" s="318" t="str">
        <f>IF(AL806=0,"",_xlfn.XLOOKUP(AL806,StatePicklist!$1:$1,StatePicklist!$3:$3,"NA",0))</f>
        <v/>
      </c>
      <c r="AN806" s="297" t="str">
        <f ca="1">IF(RMDF!AM806="", "", IF(ISNUMBER(MATCH(RMDF!AM806, INDIRECT(AM806), 0)), "OK", "Invalid"))</f>
        <v/>
      </c>
      <c r="AO806" s="281"/>
      <c r="AP806" s="281"/>
      <c r="AQ806" s="281"/>
      <c r="AR806" s="281" t="b">
        <f>AND(RMDF!AU806&gt;=0, RMDF!AU806&lt;=1-SUM(RMDF!Z806,RMDF!AG806,RMDF!AN806), RMDF!AU806=ROUND(RMDF!AU806,4))</f>
        <v>1</v>
      </c>
      <c r="AS806" s="317">
        <f>RMDF!AS806</f>
        <v>0</v>
      </c>
      <c r="AT806" s="318" t="str">
        <f>IF(AS806=0,"",_xlfn.XLOOKUP(AS806,StatePicklist!$1:$1,StatePicklist!$3:$3,"NA",0))</f>
        <v/>
      </c>
      <c r="AU806" s="297" t="str">
        <f ca="1">IF(RMDF!AT806="", "", IF(ISNUMBER(MATCH(RMDF!AT806, INDIRECT(AT806), 0)), "OK", "Invalid"))</f>
        <v/>
      </c>
      <c r="AV806" s="281"/>
      <c r="AW806" s="281"/>
      <c r="AX806" s="281"/>
      <c r="AY806" s="281" t="b">
        <f>AND(RMDF!BB806&gt;=0, RMDF!BB806&lt;=1-SUM(RMDF!Z806,RMDF!AG806,RMDF!AN806,RMDF!AU806), RMDF!BB806=ROUND(RMDF!BB806,4))</f>
        <v>1</v>
      </c>
      <c r="AZ806" s="317">
        <f>RMDF!AZ806</f>
        <v>0</v>
      </c>
      <c r="BA806" s="318" t="str">
        <f>IF(AZ806=0,"",_xlfn.XLOOKUP(AZ806,StatePicklist!$1:$1,StatePicklist!$3:$3,"NA",0))</f>
        <v/>
      </c>
      <c r="BB806" s="297" t="str">
        <f ca="1">IF(RMDF!BA806="", "", IF(ISNUMBER(MATCH(RMDF!BA806, INDIRECT(BA806), 0)), "OK", "Invalid"))</f>
        <v/>
      </c>
      <c r="BC806" s="281"/>
      <c r="BD806" s="281"/>
      <c r="BE806" s="281"/>
      <c r="BF806" s="281" t="b">
        <f>AND(RMDF!BI806&gt;=0, RMDF!BI806&lt;=1-SUM(RMDF!Z806,RMDF!AG806,RMDF!AN806,RMDF!AU806,RMDF!BB806), RMDF!BI806=ROUND(RMDF!BI806,4))</f>
        <v>1</v>
      </c>
      <c r="BG806" s="317">
        <f>RMDF!BG806</f>
        <v>0</v>
      </c>
      <c r="BH806" s="318" t="str">
        <f>IF(BG806=0,"",_xlfn.XLOOKUP(BG806,StatePicklist!$1:$1,StatePicklist!$3:$3,"NA",0))</f>
        <v/>
      </c>
      <c r="BI806" s="297" t="str">
        <f ca="1">IF(RMDF!BH806="", "", IF(ISNUMBER(MATCH(RMDF!BH806, INDIRECT(BH806), 0)), "OK", "Invalid"))</f>
        <v/>
      </c>
      <c r="BJ806" s="281"/>
      <c r="BK806" s="281"/>
      <c r="BL806" s="281"/>
      <c r="BM806" s="281" t="b">
        <f>AND(RMDF!BP806&gt;=0, RMDF!BP806&lt;=1-SUM(RMDF!Z806,RMDF!AG806,RMDF!AN806,RMDF!AU806,RMDF!BB806,RMDF!BI806), RMDF!BP806=ROUND(RMDF!BP806,4))</f>
        <v>1</v>
      </c>
      <c r="BN806" s="317">
        <f>RMDF!BN806</f>
        <v>0</v>
      </c>
      <c r="BO806" s="318" t="str">
        <f>IF(BN806=0,"",_xlfn.XLOOKUP(BN806,StatePicklist!$1:$1,StatePicklist!$3:$3,"NA",0))</f>
        <v/>
      </c>
      <c r="BP806" s="297" t="str">
        <f ca="1">IF(RMDF!BO806="", "", IF(ISNUMBER(MATCH(RMDF!BO806, INDIRECT(BO806), 0)), "OK", "Invalid"))</f>
        <v/>
      </c>
      <c r="BQ806" s="281"/>
      <c r="BR806" s="281"/>
      <c r="BS806" s="281"/>
      <c r="BT806" s="281" t="b">
        <f>AND(RMDF!BW806&gt;=0, RMDF!BW806&lt;=1-SUM(RMDF!Z806,RMDF!AG806,RMDF!AN806,RMDF!AU806,RMDF!BB806,RMDF!BI806,RMDF!BP806), RMDF!BW806=ROUND(RMDF!BW806,4))</f>
        <v>1</v>
      </c>
      <c r="BU806" s="317">
        <f>RMDF!BU806</f>
        <v>0</v>
      </c>
      <c r="BV806" s="318" t="str">
        <f>IF(BU806=0,"",_xlfn.XLOOKUP(BU806,StatePicklist!$1:$1,StatePicklist!$3:$3,"NA",0))</f>
        <v/>
      </c>
      <c r="BW806" s="297" t="str">
        <f ca="1">IF(RMDF!BV806="", "", IF(ISNUMBER(MATCH(RMDF!BV806, INDIRECT(BV806), 0)), "OK", "Invalid"))</f>
        <v/>
      </c>
      <c r="BX806" s="281"/>
      <c r="BY806" s="281"/>
      <c r="BZ806" s="281"/>
      <c r="CA806" s="281" t="b">
        <f>AND(RMDF!CD806&gt;=0, RMDF!CD806&lt;=1-SUM(RMDF!Z806,RMDF!AG806,RMDF!AN806,RMDF!AU806,RMDF!BB806,RMDF!BI806,RMDF!BP806,RMDF!BW806), RMDF!CD806=ROUND(RMDF!CD806,4))</f>
        <v>1</v>
      </c>
      <c r="CB806" s="317">
        <f>RMDF!CB806</f>
        <v>0</v>
      </c>
      <c r="CC806" s="318" t="str">
        <f>IF(CB806=0,"",_xlfn.XLOOKUP(CB806,StatePicklist!$1:$1,StatePicklist!$3:$3,"NA",0))</f>
        <v/>
      </c>
      <c r="CD806" s="297" t="str">
        <f ca="1">IF(RMDF!CC806="", "", IF(ISNUMBER(MATCH(RMDF!CC806, INDIRECT(CC806), 0)), "OK", "Invalid"))</f>
        <v/>
      </c>
      <c r="CE806" s="281"/>
      <c r="CF806" s="281"/>
      <c r="CG806" s="281"/>
      <c r="CH806" s="281" t="b">
        <f>AND(RMDF!CK806&gt;=0, RMDF!CK806&lt;=1-SUM(RMDF!Z806,RMDF!AG806,RMDF!AN806,RMDF!AU806,RMDF!BB806,RMDF!BI806,RMDF!BP806,RMDF!BW806,RMDF!CD806), RMDF!CK806=ROUND(RMDF!CK806,4))</f>
        <v>1</v>
      </c>
      <c r="CI806" s="317">
        <f>RMDF!CI806</f>
        <v>0</v>
      </c>
      <c r="CJ806" s="318" t="str">
        <f>IF(CI806=0,"",_xlfn.XLOOKUP(CI806,StatePicklist!$1:$1,StatePicklist!$3:$3,"NA",0))</f>
        <v/>
      </c>
      <c r="CK806" s="297" t="str">
        <f ca="1">IF(RMDF!CJ806="", "", IF(ISNUMBER(MATCH(RMDF!CJ806, INDIRECT(CJ806), 0)), "OK", "Invalid"))</f>
        <v/>
      </c>
      <c r="CL806" s="281"/>
      <c r="CM806" s="281"/>
      <c r="CN806" s="281"/>
      <c r="CO806" s="281" t="b">
        <f>AND(RMDF!CR806&gt;=0, RMDF!CR806&lt;=1-SUM(RMDF!Z806,RMDF!AG806,RMDF!AN806,RMDF!AU806,RMDF!BB806,RMDF!BI806,RMDF!BP806,RMDF!BW806,RMDF!CD806,RMDF!CK806), RMDF!CR806=ROUND(RMDF!CR806,4))</f>
        <v>1</v>
      </c>
      <c r="CP806" s="317">
        <f>RMDF!CP806</f>
        <v>0</v>
      </c>
      <c r="CQ806" s="318" t="str">
        <f>IF(CP806=0,"",_xlfn.XLOOKUP(CP806,StatePicklist!$1:$1,StatePicklist!$3:$3,"NA",0))</f>
        <v/>
      </c>
      <c r="CR806" s="297" t="str">
        <f ca="1">IF(RMDF!CQ806="", "", IF(ISNUMBER(MATCH(RMDF!CQ806, INDIRECT(CQ806), 0)), "OK", "Invalid"))</f>
        <v/>
      </c>
      <c r="CS806" s="281"/>
      <c r="CT806" s="281"/>
      <c r="CU806" s="281"/>
      <c r="CV806" s="281" t="b">
        <f>AND(RMDF!CY806&gt;=0, RMDF!CY806&lt;=1-SUM(RMDF!Z806,RMDF!AG806,RMDF!AN806,RMDF!AU806,RMDF!BB806,RMDF!BI806,RMDF!BP806,RMDF!BW806,RMDF!CD806,RMDF!CK806,RMDF!CR806), RMDF!CY806=ROUND(RMDF!CY806,4))</f>
        <v>1</v>
      </c>
      <c r="CW806" s="317">
        <f>RMDF!CW806</f>
        <v>0</v>
      </c>
      <c r="CX806" s="318" t="str">
        <f>IF(CW806=0,"",_xlfn.XLOOKUP(CW806,StatePicklist!$1:$1,StatePicklist!$3:$3,"NA",0))</f>
        <v/>
      </c>
      <c r="CY806" s="297" t="str">
        <f ca="1">IF(RMDF!CX806="", "", IF(ISNUMBER(MATCH(RMDF!CX806, INDIRECT(CX806), 0)), "OK", "Invalid"))</f>
        <v/>
      </c>
      <c r="CZ806" s="281"/>
      <c r="DA806" s="281"/>
      <c r="DB806" s="281"/>
      <c r="DC806" s="281" t="b">
        <f>AND(RMDF!DF806&gt;=0, RMDF!DF806&lt;=1-SUM(RMDF!Z806,RMDF!AG806,RMDF!AN806,RMDF!AU806,RMDF!BB806,RMDF!BI806,RMDF!BP806,RMDF!BW806,RMDF!CD806,RMDF!CK806,RMDF!CR806,RMDF!CY806), RMDF!DF806=ROUND(RMDF!DF806,4))</f>
        <v>1</v>
      </c>
      <c r="DD806" s="317">
        <f>RMDF!DD806</f>
        <v>0</v>
      </c>
      <c r="DE806" s="318" t="str">
        <f>IF(DD806=0,"",_xlfn.XLOOKUP(DD806,StatePicklist!$1:$1,StatePicklist!$3:$3,"NA",0))</f>
        <v/>
      </c>
      <c r="DF806" s="297" t="str">
        <f ca="1">IF(RMDF!DE806="", "", IF(ISNUMBER(MATCH(RMDF!DE806, INDIRECT(DE806), 0)), "OK", "Invalid"))</f>
        <v/>
      </c>
      <c r="DG806" s="281"/>
      <c r="DH806" s="281"/>
      <c r="DI806" s="281"/>
      <c r="DJ806" s="281" t="b">
        <f>AND(RMDF!DM806&gt;=0, RMDF!DM806&lt;=1-SUM(RMDF!Z806,RMDF!AG806,RMDF!AN806,RMDF!AU806,RMDF!BB806,RMDF!BI806,RMDF!BP806,RMDF!BW806,RMDF!CD806,RMDF!CK806,RMDF!CR806,RMDF!CY806,RMDF!DF806), RMDF!DM806=ROUND(RMDF!DM806,4))</f>
        <v>1</v>
      </c>
      <c r="DK806" s="317">
        <f>RMDF!DK806</f>
        <v>0</v>
      </c>
      <c r="DL806" s="318" t="str">
        <f>IF(DK806=0,"",_xlfn.XLOOKUP(DK806,StatePicklist!$1:$1,StatePicklist!$3:$3,"NA",0))</f>
        <v/>
      </c>
      <c r="DM806" s="297" t="str">
        <f ca="1">IF(RMDF!DL806="", "", IF(ISNUMBER(MATCH(RMDF!DL806, INDIRECT(DL806), 0)), "OK", "Invalid"))</f>
        <v/>
      </c>
      <c r="DN806" s="281"/>
      <c r="DO806" s="281"/>
      <c r="DP806" s="281"/>
      <c r="DQ806" s="281" t="b">
        <f>AND(RMDF!DT806&gt;=0, RMDF!DT806&lt;=1-SUM(RMDF!Z806,RMDF!AG806,RMDF!AN806,RMDF!AU806,RMDF!BB806,RMDF!BI806,RMDF!BP806,RMDF!BW806,RMDF!CD806,RMDF!CK806,RMDF!CR806,RMDF!CY806,RMDF!DF806,RMDF!DM806), RMDF!DT806=ROUND(RMDF!DT806,4))</f>
        <v>1</v>
      </c>
      <c r="DR806" s="317">
        <f>RMDF!DR806</f>
        <v>0</v>
      </c>
      <c r="DS806" s="318" t="str">
        <f>IF(DR806=0,"",_xlfn.XLOOKUP(DR806,StatePicklist!$1:$1,StatePicklist!$3:$3,"NA",0))</f>
        <v/>
      </c>
      <c r="DT806" s="297" t="str">
        <f ca="1">IF(RMDF!DS806="", "", IF(ISNUMBER(MATCH(RMDF!DS806, INDIRECT(DS806), 0)), "OK", "Invalid"))</f>
        <v/>
      </c>
      <c r="DU806" s="281"/>
      <c r="DV806" s="281"/>
      <c r="DW806" s="281"/>
      <c r="DX806" s="281" t="b">
        <f>AND(RMDF!EA806&gt;=0, RMDF!EA806&lt;=1-SUM(RMDF!Z806,RMDF!AG806,RMDF!AN806,RMDF!AU806,RMDF!BB806,RMDF!BI806,RMDF!BP806,RMDF!BW806,RMDF!CD806,RMDF!CK806,RMDF!CR806,RMDF!CY806,RMDF!DF806,RMDF!DM806,RMDF!DT806), RMDF!EA806=ROUND(RMDF!EA806,4))</f>
        <v>1</v>
      </c>
      <c r="DY806" s="317">
        <f>RMDF!DY806</f>
        <v>0</v>
      </c>
      <c r="DZ806" s="318" t="str">
        <f>IF(DY806=0,"",_xlfn.XLOOKUP(DY806,StatePicklist!$1:$1,StatePicklist!$3:$3,"NA",0))</f>
        <v/>
      </c>
      <c r="EA806" s="297" t="str">
        <f ca="1">IF(RMDF!DZ806="", "", IF(ISNUMBER(MATCH(RMDF!DZ806, INDIRECT(DZ806), 0)), "OK", "Invalid"))</f>
        <v/>
      </c>
      <c r="EB806" s="281"/>
      <c r="EC806" s="281"/>
      <c r="ED806" s="281"/>
      <c r="EE806" s="281" t="b">
        <f>AND(RMDF!EH806&gt;=0, RMDF!EH806&lt;=1-SUM(RMDF!Z806,RMDF!AG806,RMDF!AN806,RMDF!AU806,RMDF!BB806,RMDF!BI806,RMDF!BP806,RMDF!BW806,RMDF!CD806,RMDF!CK806,RMDF!CR806,RMDF!CY806,RMDF!DF806,RMDF!DM806,RMDF!DT806,RMDF!EA806), RMDF!EH806=ROUND(RMDF!EH806,4))</f>
        <v>1</v>
      </c>
      <c r="EF806" s="317">
        <f>RMDF!EF806</f>
        <v>0</v>
      </c>
      <c r="EG806" s="318" t="str">
        <f>IF(EF806=0,"",_xlfn.XLOOKUP(EF806,StatePicklist!$1:$1,StatePicklist!$3:$3,"NA",0))</f>
        <v/>
      </c>
      <c r="EH806" s="297" t="str">
        <f ca="1">IF(RMDF!EG806="", "", IF(ISNUMBER(MATCH(RMDF!EG806, INDIRECT(EG806), 0)), "OK", "Invalid"))</f>
        <v/>
      </c>
      <c r="EI806" s="281"/>
      <c r="EJ806" s="281"/>
      <c r="EK806" s="281"/>
      <c r="EL806" s="281" t="b">
        <f>AND(RMDF!EO806&gt;=0, RMDF!EO806&lt;=1-SUM(RMDF!Z806,RMDF!AG806,RMDF!AN806,RMDF!AU806,RMDF!BB806,RMDF!BI806,RMDF!BP806,RMDF!BW806,RMDF!CD806,RMDF!CK806,RMDF!CR806,RMDF!CY806,RMDF!DF806,RMDF!DM806,RMDF!DT806,RMDF!EA806,RMDF!EH806), RMDF!EO806=ROUND(RMDF!EO806,4))</f>
        <v>1</v>
      </c>
      <c r="EM806" s="317">
        <f>RMDF!EM806</f>
        <v>0</v>
      </c>
      <c r="EN806" s="318" t="str">
        <f>IF(EM806=0,"",_xlfn.XLOOKUP(EM806,StatePicklist!$1:$1,StatePicklist!$3:$3,"NA",0))</f>
        <v/>
      </c>
      <c r="EO806" s="297" t="str">
        <f ca="1">IF(RMDF!EN806="", "", IF(ISNUMBER(MATCH(RMDF!EN806, INDIRECT(EN806), 0)), "OK", "Invalid"))</f>
        <v/>
      </c>
      <c r="EP806" s="281"/>
      <c r="EQ806" s="281"/>
      <c r="ER806" s="281"/>
      <c r="ES806" s="281" t="b">
        <f>AND(RMDF!EV806&gt;=0, RMDF!EV806&lt;=1-SUM(RMDF!Z806,RMDF!AG806,RMDF!AN806,RMDF!AU806,RMDF!BB806,RMDF!BI806,RMDF!BP806,RMDF!BW806,RMDF!CD806,RMDF!CK806,RMDF!CR806,RMDF!CY806,RMDF!DF806,RMDF!DM806,RMDF!DT806,RMDF!EA806,RMDF!EH806,RMDF!EO806), RMDF!EV806=ROUND(RMDF!EV806,4))</f>
        <v>1</v>
      </c>
      <c r="ET806" s="317">
        <f>RMDF!ET806</f>
        <v>0</v>
      </c>
      <c r="EU806" s="318" t="str">
        <f>IF(ET806=0,"",_xlfn.XLOOKUP(ET806,StatePicklist!$1:$1,StatePicklist!$3:$3,"NA",0))</f>
        <v/>
      </c>
      <c r="EV806" s="297" t="str">
        <f ca="1">IF(RMDF!EU806="", "", IF(ISNUMBER(MATCH(RMDF!EU806, INDIRECT(EU806), 0)), "OK", "Invalid"))</f>
        <v/>
      </c>
      <c r="EW806" s="281"/>
      <c r="EX806" s="281"/>
      <c r="EY806" s="281"/>
      <c r="EZ806" s="281" t="b">
        <f>AND(RMDF!FC806&gt;=0, RMDF!FC806&lt;=1-SUM(RMDF!Z806,RMDF!AG806,RMDF!AN806,RMDF!AU806,RMDF!BB806,RMDF!BI806,RMDF!BP806,RMDF!BW806,RMDF!CD806,RMDF!CK806,RMDF!CR806,RMDF!CY806,RMDF!DF806,RMDF!DM806,RMDF!DT806,RMDF!EA806,RMDF!EH806,RMDF!EO806,RMDF!EV806), RMDF!FC806=ROUND(RMDF!FC806,4))</f>
        <v>1</v>
      </c>
      <c r="FA806" s="317">
        <f>RMDF!FA806</f>
        <v>0</v>
      </c>
      <c r="FB806" s="318" t="str">
        <f>IF(FA806=0,"",_xlfn.XLOOKUP(FA806,StatePicklist!$1:$1,StatePicklist!$3:$3,"NA",0))</f>
        <v/>
      </c>
      <c r="FC806" s="297" t="str">
        <f ca="1">IF(RMDF!FB806="", "", IF(ISNUMBER(MATCH(RMDF!FB806, INDIRECT(FB806), 0)), "OK", "Invalid"))</f>
        <v/>
      </c>
    </row>
    <row r="807" spans="1:159" s="205" customFormat="1" ht="39.9" customHeight="1" x14ac:dyDescent="0.25">
      <c r="A807" s="206"/>
      <c r="B807" s="196"/>
      <c r="C807" s="197"/>
      <c r="D807" s="198"/>
      <c r="E807" s="199"/>
      <c r="F807" s="200"/>
      <c r="G807" s="201"/>
      <c r="H807" s="292"/>
      <c r="I807" s="305">
        <f>RMDF!I807</f>
        <v>0</v>
      </c>
      <c r="J807" s="305" t="str">
        <f>IF(I807=ProductCode!$B$30,"PDReclPost",IF(OR(I807=ProductCode!$C$30,I807=ProductCode!$E$30,I807=ProductCode!$G$30),"PDPreCon",IF(OR(I807=ProductCode!$D$30,I807=ProductCode!$F$30),"PDNotReclPost","")))</f>
        <v/>
      </c>
      <c r="K807" s="305" t="str">
        <f t="shared" si="45"/>
        <v/>
      </c>
      <c r="L807" s="289"/>
      <c r="M807" s="305" t="str">
        <f t="shared" si="45"/>
        <v/>
      </c>
      <c r="N807" s="289" t="b">
        <f>AND(RMDF!N807&gt;=0, RMDF!N807&lt;=1-RMDF!L807, RMDF!N807=ROUND(RMDF!N807,4))</f>
        <v>1</v>
      </c>
      <c r="O807" s="286" t="str">
        <f>IF(P807="","",IF(I807="","",IF(LEFT(I807,13)="Reclaimed pos",RawMaterialCode!$E$569,RawMaterialCode!$E$568)))</f>
        <v>Reclaimed pre-consumer mixed fibers (RM0578)</v>
      </c>
      <c r="P807" s="295">
        <f t="shared" si="46"/>
        <v>1</v>
      </c>
      <c r="Q807" s="202"/>
      <c r="R807" s="203"/>
      <c r="S807" s="204" t="str">
        <f t="shared" si="47"/>
        <v/>
      </c>
      <c r="T807" s="281"/>
      <c r="U807" s="281"/>
      <c r="V807" s="281"/>
      <c r="W807" s="281"/>
      <c r="X807" s="317">
        <f>RMDF!X807</f>
        <v>0</v>
      </c>
      <c r="Y807" s="318" t="str">
        <f>IF(X807=0,"",_xlfn.XLOOKUP(X807,StatePicklist!$1:$1,StatePicklist!$3:$3,"NA",0))</f>
        <v/>
      </c>
      <c r="Z807" s="297" t="str">
        <f ca="1">IF(RMDF!Y807="", "", IF(ISNUMBER(MATCH(RMDF!Y807, INDIRECT(Y807), 0)), "OK", "Invalid"))</f>
        <v/>
      </c>
      <c r="AA807" s="281"/>
      <c r="AB807" s="281"/>
      <c r="AC807" s="281"/>
      <c r="AD807" s="281" t="b">
        <f>AND(RMDF!AG807&gt;=0, RMDF!AG807&lt;=1-RMDF!Z807, RMDF!AG807=ROUND(RMDF!AG807,4))</f>
        <v>1</v>
      </c>
      <c r="AE807" s="317">
        <f>RMDF!AE807</f>
        <v>0</v>
      </c>
      <c r="AF807" s="318" t="str">
        <f>IF(AE807=0,"",_xlfn.XLOOKUP(AE807,StatePicklist!$1:$1,StatePicklist!$3:$3,"NA",0))</f>
        <v/>
      </c>
      <c r="AG807" s="297" t="str">
        <f ca="1">IF(RMDF!AF807="", "", IF(ISNUMBER(MATCH(RMDF!AF807, INDIRECT(AF807), 0)), "OK", "Invalid"))</f>
        <v/>
      </c>
      <c r="AH807" s="281"/>
      <c r="AI807" s="281"/>
      <c r="AJ807" s="281"/>
      <c r="AK807" s="281" t="b">
        <f>AND(RMDF!AN807&gt;=0, RMDF!AN807&lt;=1-SUM(RMDF!Z807,RMDF!AG807), RMDF!AN807=ROUND(RMDF!AN807,4))</f>
        <v>1</v>
      </c>
      <c r="AL807" s="317">
        <f>RMDF!AL807</f>
        <v>0</v>
      </c>
      <c r="AM807" s="318" t="str">
        <f>IF(AL807=0,"",_xlfn.XLOOKUP(AL807,StatePicklist!$1:$1,StatePicklist!$3:$3,"NA",0))</f>
        <v/>
      </c>
      <c r="AN807" s="297" t="str">
        <f ca="1">IF(RMDF!AM807="", "", IF(ISNUMBER(MATCH(RMDF!AM807, INDIRECT(AM807), 0)), "OK", "Invalid"))</f>
        <v/>
      </c>
      <c r="AO807" s="281"/>
      <c r="AP807" s="281"/>
      <c r="AQ807" s="281"/>
      <c r="AR807" s="281" t="b">
        <f>AND(RMDF!AU807&gt;=0, RMDF!AU807&lt;=1-SUM(RMDF!Z807,RMDF!AG807,RMDF!AN807), RMDF!AU807=ROUND(RMDF!AU807,4))</f>
        <v>1</v>
      </c>
      <c r="AS807" s="317">
        <f>RMDF!AS807</f>
        <v>0</v>
      </c>
      <c r="AT807" s="318" t="str">
        <f>IF(AS807=0,"",_xlfn.XLOOKUP(AS807,StatePicklist!$1:$1,StatePicklist!$3:$3,"NA",0))</f>
        <v/>
      </c>
      <c r="AU807" s="297" t="str">
        <f ca="1">IF(RMDF!AT807="", "", IF(ISNUMBER(MATCH(RMDF!AT807, INDIRECT(AT807), 0)), "OK", "Invalid"))</f>
        <v/>
      </c>
      <c r="AV807" s="281"/>
      <c r="AW807" s="281"/>
      <c r="AX807" s="281"/>
      <c r="AY807" s="281" t="b">
        <f>AND(RMDF!BB807&gt;=0, RMDF!BB807&lt;=1-SUM(RMDF!Z807,RMDF!AG807,RMDF!AN807,RMDF!AU807), RMDF!BB807=ROUND(RMDF!BB807,4))</f>
        <v>1</v>
      </c>
      <c r="AZ807" s="317">
        <f>RMDF!AZ807</f>
        <v>0</v>
      </c>
      <c r="BA807" s="318" t="str">
        <f>IF(AZ807=0,"",_xlfn.XLOOKUP(AZ807,StatePicklist!$1:$1,StatePicklist!$3:$3,"NA",0))</f>
        <v/>
      </c>
      <c r="BB807" s="297" t="str">
        <f ca="1">IF(RMDF!BA807="", "", IF(ISNUMBER(MATCH(RMDF!BA807, INDIRECT(BA807), 0)), "OK", "Invalid"))</f>
        <v/>
      </c>
      <c r="BC807" s="281"/>
      <c r="BD807" s="281"/>
      <c r="BE807" s="281"/>
      <c r="BF807" s="281" t="b">
        <f>AND(RMDF!BI807&gt;=0, RMDF!BI807&lt;=1-SUM(RMDF!Z807,RMDF!AG807,RMDF!AN807,RMDF!AU807,RMDF!BB807), RMDF!BI807=ROUND(RMDF!BI807,4))</f>
        <v>1</v>
      </c>
      <c r="BG807" s="317">
        <f>RMDF!BG807</f>
        <v>0</v>
      </c>
      <c r="BH807" s="318" t="str">
        <f>IF(BG807=0,"",_xlfn.XLOOKUP(BG807,StatePicklist!$1:$1,StatePicklist!$3:$3,"NA",0))</f>
        <v/>
      </c>
      <c r="BI807" s="297" t="str">
        <f ca="1">IF(RMDF!BH807="", "", IF(ISNUMBER(MATCH(RMDF!BH807, INDIRECT(BH807), 0)), "OK", "Invalid"))</f>
        <v/>
      </c>
      <c r="BJ807" s="281"/>
      <c r="BK807" s="281"/>
      <c r="BL807" s="281"/>
      <c r="BM807" s="281" t="b">
        <f>AND(RMDF!BP807&gt;=0, RMDF!BP807&lt;=1-SUM(RMDF!Z807,RMDF!AG807,RMDF!AN807,RMDF!AU807,RMDF!BB807,RMDF!BI807), RMDF!BP807=ROUND(RMDF!BP807,4))</f>
        <v>1</v>
      </c>
      <c r="BN807" s="317">
        <f>RMDF!BN807</f>
        <v>0</v>
      </c>
      <c r="BO807" s="318" t="str">
        <f>IF(BN807=0,"",_xlfn.XLOOKUP(BN807,StatePicklist!$1:$1,StatePicklist!$3:$3,"NA",0))</f>
        <v/>
      </c>
      <c r="BP807" s="297" t="str">
        <f ca="1">IF(RMDF!BO807="", "", IF(ISNUMBER(MATCH(RMDF!BO807, INDIRECT(BO807), 0)), "OK", "Invalid"))</f>
        <v/>
      </c>
      <c r="BQ807" s="281"/>
      <c r="BR807" s="281"/>
      <c r="BS807" s="281"/>
      <c r="BT807" s="281" t="b">
        <f>AND(RMDF!BW807&gt;=0, RMDF!BW807&lt;=1-SUM(RMDF!Z807,RMDF!AG807,RMDF!AN807,RMDF!AU807,RMDF!BB807,RMDF!BI807,RMDF!BP807), RMDF!BW807=ROUND(RMDF!BW807,4))</f>
        <v>1</v>
      </c>
      <c r="BU807" s="317">
        <f>RMDF!BU807</f>
        <v>0</v>
      </c>
      <c r="BV807" s="318" t="str">
        <f>IF(BU807=0,"",_xlfn.XLOOKUP(BU807,StatePicklist!$1:$1,StatePicklist!$3:$3,"NA",0))</f>
        <v/>
      </c>
      <c r="BW807" s="297" t="str">
        <f ca="1">IF(RMDF!BV807="", "", IF(ISNUMBER(MATCH(RMDF!BV807, INDIRECT(BV807), 0)), "OK", "Invalid"))</f>
        <v/>
      </c>
      <c r="BX807" s="281"/>
      <c r="BY807" s="281"/>
      <c r="BZ807" s="281"/>
      <c r="CA807" s="281" t="b">
        <f>AND(RMDF!CD807&gt;=0, RMDF!CD807&lt;=1-SUM(RMDF!Z807,RMDF!AG807,RMDF!AN807,RMDF!AU807,RMDF!BB807,RMDF!BI807,RMDF!BP807,RMDF!BW807), RMDF!CD807=ROUND(RMDF!CD807,4))</f>
        <v>1</v>
      </c>
      <c r="CB807" s="317">
        <f>RMDF!CB807</f>
        <v>0</v>
      </c>
      <c r="CC807" s="318" t="str">
        <f>IF(CB807=0,"",_xlfn.XLOOKUP(CB807,StatePicklist!$1:$1,StatePicklist!$3:$3,"NA",0))</f>
        <v/>
      </c>
      <c r="CD807" s="297" t="str">
        <f ca="1">IF(RMDF!CC807="", "", IF(ISNUMBER(MATCH(RMDF!CC807, INDIRECT(CC807), 0)), "OK", "Invalid"))</f>
        <v/>
      </c>
      <c r="CE807" s="281"/>
      <c r="CF807" s="281"/>
      <c r="CG807" s="281"/>
      <c r="CH807" s="281" t="b">
        <f>AND(RMDF!CK807&gt;=0, RMDF!CK807&lt;=1-SUM(RMDF!Z807,RMDF!AG807,RMDF!AN807,RMDF!AU807,RMDF!BB807,RMDF!BI807,RMDF!BP807,RMDF!BW807,RMDF!CD807), RMDF!CK807=ROUND(RMDF!CK807,4))</f>
        <v>1</v>
      </c>
      <c r="CI807" s="317">
        <f>RMDF!CI807</f>
        <v>0</v>
      </c>
      <c r="CJ807" s="318" t="str">
        <f>IF(CI807=0,"",_xlfn.XLOOKUP(CI807,StatePicklist!$1:$1,StatePicklist!$3:$3,"NA",0))</f>
        <v/>
      </c>
      <c r="CK807" s="297" t="str">
        <f ca="1">IF(RMDF!CJ807="", "", IF(ISNUMBER(MATCH(RMDF!CJ807, INDIRECT(CJ807), 0)), "OK", "Invalid"))</f>
        <v/>
      </c>
      <c r="CL807" s="281"/>
      <c r="CM807" s="281"/>
      <c r="CN807" s="281"/>
      <c r="CO807" s="281" t="b">
        <f>AND(RMDF!CR807&gt;=0, RMDF!CR807&lt;=1-SUM(RMDF!Z807,RMDF!AG807,RMDF!AN807,RMDF!AU807,RMDF!BB807,RMDF!BI807,RMDF!BP807,RMDF!BW807,RMDF!CD807,RMDF!CK807), RMDF!CR807=ROUND(RMDF!CR807,4))</f>
        <v>1</v>
      </c>
      <c r="CP807" s="317">
        <f>RMDF!CP807</f>
        <v>0</v>
      </c>
      <c r="CQ807" s="318" t="str">
        <f>IF(CP807=0,"",_xlfn.XLOOKUP(CP807,StatePicklist!$1:$1,StatePicklist!$3:$3,"NA",0))</f>
        <v/>
      </c>
      <c r="CR807" s="297" t="str">
        <f ca="1">IF(RMDF!CQ807="", "", IF(ISNUMBER(MATCH(RMDF!CQ807, INDIRECT(CQ807), 0)), "OK", "Invalid"))</f>
        <v/>
      </c>
      <c r="CS807" s="281"/>
      <c r="CT807" s="281"/>
      <c r="CU807" s="281"/>
      <c r="CV807" s="281" t="b">
        <f>AND(RMDF!CY807&gt;=0, RMDF!CY807&lt;=1-SUM(RMDF!Z807,RMDF!AG807,RMDF!AN807,RMDF!AU807,RMDF!BB807,RMDF!BI807,RMDF!BP807,RMDF!BW807,RMDF!CD807,RMDF!CK807,RMDF!CR807), RMDF!CY807=ROUND(RMDF!CY807,4))</f>
        <v>1</v>
      </c>
      <c r="CW807" s="317">
        <f>RMDF!CW807</f>
        <v>0</v>
      </c>
      <c r="CX807" s="318" t="str">
        <f>IF(CW807=0,"",_xlfn.XLOOKUP(CW807,StatePicklist!$1:$1,StatePicklist!$3:$3,"NA",0))</f>
        <v/>
      </c>
      <c r="CY807" s="297" t="str">
        <f ca="1">IF(RMDF!CX807="", "", IF(ISNUMBER(MATCH(RMDF!CX807, INDIRECT(CX807), 0)), "OK", "Invalid"))</f>
        <v/>
      </c>
      <c r="CZ807" s="281"/>
      <c r="DA807" s="281"/>
      <c r="DB807" s="281"/>
      <c r="DC807" s="281" t="b">
        <f>AND(RMDF!DF807&gt;=0, RMDF!DF807&lt;=1-SUM(RMDF!Z807,RMDF!AG807,RMDF!AN807,RMDF!AU807,RMDF!BB807,RMDF!BI807,RMDF!BP807,RMDF!BW807,RMDF!CD807,RMDF!CK807,RMDF!CR807,RMDF!CY807), RMDF!DF807=ROUND(RMDF!DF807,4))</f>
        <v>1</v>
      </c>
      <c r="DD807" s="317">
        <f>RMDF!DD807</f>
        <v>0</v>
      </c>
      <c r="DE807" s="318" t="str">
        <f>IF(DD807=0,"",_xlfn.XLOOKUP(DD807,StatePicklist!$1:$1,StatePicklist!$3:$3,"NA",0))</f>
        <v/>
      </c>
      <c r="DF807" s="297" t="str">
        <f ca="1">IF(RMDF!DE807="", "", IF(ISNUMBER(MATCH(RMDF!DE807, INDIRECT(DE807), 0)), "OK", "Invalid"))</f>
        <v/>
      </c>
      <c r="DG807" s="281"/>
      <c r="DH807" s="281"/>
      <c r="DI807" s="281"/>
      <c r="DJ807" s="281" t="b">
        <f>AND(RMDF!DM807&gt;=0, RMDF!DM807&lt;=1-SUM(RMDF!Z807,RMDF!AG807,RMDF!AN807,RMDF!AU807,RMDF!BB807,RMDF!BI807,RMDF!BP807,RMDF!BW807,RMDF!CD807,RMDF!CK807,RMDF!CR807,RMDF!CY807,RMDF!DF807), RMDF!DM807=ROUND(RMDF!DM807,4))</f>
        <v>1</v>
      </c>
      <c r="DK807" s="317">
        <f>RMDF!DK807</f>
        <v>0</v>
      </c>
      <c r="DL807" s="318" t="str">
        <f>IF(DK807=0,"",_xlfn.XLOOKUP(DK807,StatePicklist!$1:$1,StatePicklist!$3:$3,"NA",0))</f>
        <v/>
      </c>
      <c r="DM807" s="297" t="str">
        <f ca="1">IF(RMDF!DL807="", "", IF(ISNUMBER(MATCH(RMDF!DL807, INDIRECT(DL807), 0)), "OK", "Invalid"))</f>
        <v/>
      </c>
      <c r="DN807" s="281"/>
      <c r="DO807" s="281"/>
      <c r="DP807" s="281"/>
      <c r="DQ807" s="281" t="b">
        <f>AND(RMDF!DT807&gt;=0, RMDF!DT807&lt;=1-SUM(RMDF!Z807,RMDF!AG807,RMDF!AN807,RMDF!AU807,RMDF!BB807,RMDF!BI807,RMDF!BP807,RMDF!BW807,RMDF!CD807,RMDF!CK807,RMDF!CR807,RMDF!CY807,RMDF!DF807,RMDF!DM807), RMDF!DT807=ROUND(RMDF!DT807,4))</f>
        <v>1</v>
      </c>
      <c r="DR807" s="317">
        <f>RMDF!DR807</f>
        <v>0</v>
      </c>
      <c r="DS807" s="318" t="str">
        <f>IF(DR807=0,"",_xlfn.XLOOKUP(DR807,StatePicklist!$1:$1,StatePicklist!$3:$3,"NA",0))</f>
        <v/>
      </c>
      <c r="DT807" s="297" t="str">
        <f ca="1">IF(RMDF!DS807="", "", IF(ISNUMBER(MATCH(RMDF!DS807, INDIRECT(DS807), 0)), "OK", "Invalid"))</f>
        <v/>
      </c>
      <c r="DU807" s="281"/>
      <c r="DV807" s="281"/>
      <c r="DW807" s="281"/>
      <c r="DX807" s="281" t="b">
        <f>AND(RMDF!EA807&gt;=0, RMDF!EA807&lt;=1-SUM(RMDF!Z807,RMDF!AG807,RMDF!AN807,RMDF!AU807,RMDF!BB807,RMDF!BI807,RMDF!BP807,RMDF!BW807,RMDF!CD807,RMDF!CK807,RMDF!CR807,RMDF!CY807,RMDF!DF807,RMDF!DM807,RMDF!DT807), RMDF!EA807=ROUND(RMDF!EA807,4))</f>
        <v>1</v>
      </c>
      <c r="DY807" s="317">
        <f>RMDF!DY807</f>
        <v>0</v>
      </c>
      <c r="DZ807" s="318" t="str">
        <f>IF(DY807=0,"",_xlfn.XLOOKUP(DY807,StatePicklist!$1:$1,StatePicklist!$3:$3,"NA",0))</f>
        <v/>
      </c>
      <c r="EA807" s="297" t="str">
        <f ca="1">IF(RMDF!DZ807="", "", IF(ISNUMBER(MATCH(RMDF!DZ807, INDIRECT(DZ807), 0)), "OK", "Invalid"))</f>
        <v/>
      </c>
      <c r="EB807" s="281"/>
      <c r="EC807" s="281"/>
      <c r="ED807" s="281"/>
      <c r="EE807" s="281" t="b">
        <f>AND(RMDF!EH807&gt;=0, RMDF!EH807&lt;=1-SUM(RMDF!Z807,RMDF!AG807,RMDF!AN807,RMDF!AU807,RMDF!BB807,RMDF!BI807,RMDF!BP807,RMDF!BW807,RMDF!CD807,RMDF!CK807,RMDF!CR807,RMDF!CY807,RMDF!DF807,RMDF!DM807,RMDF!DT807,RMDF!EA807), RMDF!EH807=ROUND(RMDF!EH807,4))</f>
        <v>1</v>
      </c>
      <c r="EF807" s="317">
        <f>RMDF!EF807</f>
        <v>0</v>
      </c>
      <c r="EG807" s="318" t="str">
        <f>IF(EF807=0,"",_xlfn.XLOOKUP(EF807,StatePicklist!$1:$1,StatePicklist!$3:$3,"NA",0))</f>
        <v/>
      </c>
      <c r="EH807" s="297" t="str">
        <f ca="1">IF(RMDF!EG807="", "", IF(ISNUMBER(MATCH(RMDF!EG807, INDIRECT(EG807), 0)), "OK", "Invalid"))</f>
        <v/>
      </c>
      <c r="EI807" s="281"/>
      <c r="EJ807" s="281"/>
      <c r="EK807" s="281"/>
      <c r="EL807" s="281" t="b">
        <f>AND(RMDF!EO807&gt;=0, RMDF!EO807&lt;=1-SUM(RMDF!Z807,RMDF!AG807,RMDF!AN807,RMDF!AU807,RMDF!BB807,RMDF!BI807,RMDF!BP807,RMDF!BW807,RMDF!CD807,RMDF!CK807,RMDF!CR807,RMDF!CY807,RMDF!DF807,RMDF!DM807,RMDF!DT807,RMDF!EA807,RMDF!EH807), RMDF!EO807=ROUND(RMDF!EO807,4))</f>
        <v>1</v>
      </c>
      <c r="EM807" s="317">
        <f>RMDF!EM807</f>
        <v>0</v>
      </c>
      <c r="EN807" s="318" t="str">
        <f>IF(EM807=0,"",_xlfn.XLOOKUP(EM807,StatePicklist!$1:$1,StatePicklist!$3:$3,"NA",0))</f>
        <v/>
      </c>
      <c r="EO807" s="297" t="str">
        <f ca="1">IF(RMDF!EN807="", "", IF(ISNUMBER(MATCH(RMDF!EN807, INDIRECT(EN807), 0)), "OK", "Invalid"))</f>
        <v/>
      </c>
      <c r="EP807" s="281"/>
      <c r="EQ807" s="281"/>
      <c r="ER807" s="281"/>
      <c r="ES807" s="281" t="b">
        <f>AND(RMDF!EV807&gt;=0, RMDF!EV807&lt;=1-SUM(RMDF!Z807,RMDF!AG807,RMDF!AN807,RMDF!AU807,RMDF!BB807,RMDF!BI807,RMDF!BP807,RMDF!BW807,RMDF!CD807,RMDF!CK807,RMDF!CR807,RMDF!CY807,RMDF!DF807,RMDF!DM807,RMDF!DT807,RMDF!EA807,RMDF!EH807,RMDF!EO807), RMDF!EV807=ROUND(RMDF!EV807,4))</f>
        <v>1</v>
      </c>
      <c r="ET807" s="317">
        <f>RMDF!ET807</f>
        <v>0</v>
      </c>
      <c r="EU807" s="318" t="str">
        <f>IF(ET807=0,"",_xlfn.XLOOKUP(ET807,StatePicklist!$1:$1,StatePicklist!$3:$3,"NA",0))</f>
        <v/>
      </c>
      <c r="EV807" s="297" t="str">
        <f ca="1">IF(RMDF!EU807="", "", IF(ISNUMBER(MATCH(RMDF!EU807, INDIRECT(EU807), 0)), "OK", "Invalid"))</f>
        <v/>
      </c>
      <c r="EW807" s="281"/>
      <c r="EX807" s="281"/>
      <c r="EY807" s="281"/>
      <c r="EZ807" s="281" t="b">
        <f>AND(RMDF!FC807&gt;=0, RMDF!FC807&lt;=1-SUM(RMDF!Z807,RMDF!AG807,RMDF!AN807,RMDF!AU807,RMDF!BB807,RMDF!BI807,RMDF!BP807,RMDF!BW807,RMDF!CD807,RMDF!CK807,RMDF!CR807,RMDF!CY807,RMDF!DF807,RMDF!DM807,RMDF!DT807,RMDF!EA807,RMDF!EH807,RMDF!EO807,RMDF!EV807), RMDF!FC807=ROUND(RMDF!FC807,4))</f>
        <v>1</v>
      </c>
      <c r="FA807" s="317">
        <f>RMDF!FA807</f>
        <v>0</v>
      </c>
      <c r="FB807" s="318" t="str">
        <f>IF(FA807=0,"",_xlfn.XLOOKUP(FA807,StatePicklist!$1:$1,StatePicklist!$3:$3,"NA",0))</f>
        <v/>
      </c>
      <c r="FC807" s="297" t="str">
        <f ca="1">IF(RMDF!FB807="", "", IF(ISNUMBER(MATCH(RMDF!FB807, INDIRECT(FB807), 0)), "OK", "Invalid"))</f>
        <v/>
      </c>
    </row>
    <row r="808" spans="1:159" s="205" customFormat="1" ht="39.9" customHeight="1" x14ac:dyDescent="0.25">
      <c r="A808" s="206"/>
      <c r="B808" s="196"/>
      <c r="C808" s="197"/>
      <c r="D808" s="198"/>
      <c r="E808" s="199"/>
      <c r="F808" s="200"/>
      <c r="G808" s="201"/>
      <c r="H808" s="292"/>
      <c r="I808" s="305">
        <f>RMDF!I808</f>
        <v>0</v>
      </c>
      <c r="J808" s="305" t="str">
        <f>IF(I808=ProductCode!$B$30,"PDReclPost",IF(OR(I808=ProductCode!$C$30,I808=ProductCode!$E$30,I808=ProductCode!$G$30),"PDPreCon",IF(OR(I808=ProductCode!$D$30,I808=ProductCode!$F$30),"PDNotReclPost","")))</f>
        <v/>
      </c>
      <c r="K808" s="305" t="str">
        <f t="shared" si="45"/>
        <v/>
      </c>
      <c r="L808" s="289"/>
      <c r="M808" s="305" t="str">
        <f t="shared" si="45"/>
        <v/>
      </c>
      <c r="N808" s="289" t="b">
        <f>AND(RMDF!N808&gt;=0, RMDF!N808&lt;=1-RMDF!L808, RMDF!N808=ROUND(RMDF!N808,4))</f>
        <v>1</v>
      </c>
      <c r="O808" s="286" t="str">
        <f>IF(P808="","",IF(I808="","",IF(LEFT(I808,13)="Reclaimed pos",RawMaterialCode!$E$569,RawMaterialCode!$E$568)))</f>
        <v>Reclaimed pre-consumer mixed fibers (RM0578)</v>
      </c>
      <c r="P808" s="295">
        <f t="shared" si="46"/>
        <v>1</v>
      </c>
      <c r="Q808" s="202"/>
      <c r="R808" s="203"/>
      <c r="S808" s="204" t="str">
        <f t="shared" si="47"/>
        <v/>
      </c>
      <c r="T808" s="281"/>
      <c r="U808" s="281"/>
      <c r="V808" s="281"/>
      <c r="W808" s="281"/>
      <c r="X808" s="317">
        <f>RMDF!X808</f>
        <v>0</v>
      </c>
      <c r="Y808" s="318" t="str">
        <f>IF(X808=0,"",_xlfn.XLOOKUP(X808,StatePicklist!$1:$1,StatePicklist!$3:$3,"NA",0))</f>
        <v/>
      </c>
      <c r="Z808" s="297" t="str">
        <f ca="1">IF(RMDF!Y808="", "", IF(ISNUMBER(MATCH(RMDF!Y808, INDIRECT(Y808), 0)), "OK", "Invalid"))</f>
        <v/>
      </c>
      <c r="AA808" s="281"/>
      <c r="AB808" s="281"/>
      <c r="AC808" s="281"/>
      <c r="AD808" s="281" t="b">
        <f>AND(RMDF!AG808&gt;=0, RMDF!AG808&lt;=1-RMDF!Z808, RMDF!AG808=ROUND(RMDF!AG808,4))</f>
        <v>1</v>
      </c>
      <c r="AE808" s="317">
        <f>RMDF!AE808</f>
        <v>0</v>
      </c>
      <c r="AF808" s="318" t="str">
        <f>IF(AE808=0,"",_xlfn.XLOOKUP(AE808,StatePicklist!$1:$1,StatePicklist!$3:$3,"NA",0))</f>
        <v/>
      </c>
      <c r="AG808" s="297" t="str">
        <f ca="1">IF(RMDF!AF808="", "", IF(ISNUMBER(MATCH(RMDF!AF808, INDIRECT(AF808), 0)), "OK", "Invalid"))</f>
        <v/>
      </c>
      <c r="AH808" s="281"/>
      <c r="AI808" s="281"/>
      <c r="AJ808" s="281"/>
      <c r="AK808" s="281" t="b">
        <f>AND(RMDF!AN808&gt;=0, RMDF!AN808&lt;=1-SUM(RMDF!Z808,RMDF!AG808), RMDF!AN808=ROUND(RMDF!AN808,4))</f>
        <v>1</v>
      </c>
      <c r="AL808" s="317">
        <f>RMDF!AL808</f>
        <v>0</v>
      </c>
      <c r="AM808" s="318" t="str">
        <f>IF(AL808=0,"",_xlfn.XLOOKUP(AL808,StatePicklist!$1:$1,StatePicklist!$3:$3,"NA",0))</f>
        <v/>
      </c>
      <c r="AN808" s="297" t="str">
        <f ca="1">IF(RMDF!AM808="", "", IF(ISNUMBER(MATCH(RMDF!AM808, INDIRECT(AM808), 0)), "OK", "Invalid"))</f>
        <v/>
      </c>
      <c r="AO808" s="281"/>
      <c r="AP808" s="281"/>
      <c r="AQ808" s="281"/>
      <c r="AR808" s="281" t="b">
        <f>AND(RMDF!AU808&gt;=0, RMDF!AU808&lt;=1-SUM(RMDF!Z808,RMDF!AG808,RMDF!AN808), RMDF!AU808=ROUND(RMDF!AU808,4))</f>
        <v>1</v>
      </c>
      <c r="AS808" s="317">
        <f>RMDF!AS808</f>
        <v>0</v>
      </c>
      <c r="AT808" s="318" t="str">
        <f>IF(AS808=0,"",_xlfn.XLOOKUP(AS808,StatePicklist!$1:$1,StatePicklist!$3:$3,"NA",0))</f>
        <v/>
      </c>
      <c r="AU808" s="297" t="str">
        <f ca="1">IF(RMDF!AT808="", "", IF(ISNUMBER(MATCH(RMDF!AT808, INDIRECT(AT808), 0)), "OK", "Invalid"))</f>
        <v/>
      </c>
      <c r="AV808" s="281"/>
      <c r="AW808" s="281"/>
      <c r="AX808" s="281"/>
      <c r="AY808" s="281" t="b">
        <f>AND(RMDF!BB808&gt;=0, RMDF!BB808&lt;=1-SUM(RMDF!Z808,RMDF!AG808,RMDF!AN808,RMDF!AU808), RMDF!BB808=ROUND(RMDF!BB808,4))</f>
        <v>1</v>
      </c>
      <c r="AZ808" s="317">
        <f>RMDF!AZ808</f>
        <v>0</v>
      </c>
      <c r="BA808" s="318" t="str">
        <f>IF(AZ808=0,"",_xlfn.XLOOKUP(AZ808,StatePicklist!$1:$1,StatePicklist!$3:$3,"NA",0))</f>
        <v/>
      </c>
      <c r="BB808" s="297" t="str">
        <f ca="1">IF(RMDF!BA808="", "", IF(ISNUMBER(MATCH(RMDF!BA808, INDIRECT(BA808), 0)), "OK", "Invalid"))</f>
        <v/>
      </c>
      <c r="BC808" s="281"/>
      <c r="BD808" s="281"/>
      <c r="BE808" s="281"/>
      <c r="BF808" s="281" t="b">
        <f>AND(RMDF!BI808&gt;=0, RMDF!BI808&lt;=1-SUM(RMDF!Z808,RMDF!AG808,RMDF!AN808,RMDF!AU808,RMDF!BB808), RMDF!BI808=ROUND(RMDF!BI808,4))</f>
        <v>1</v>
      </c>
      <c r="BG808" s="317">
        <f>RMDF!BG808</f>
        <v>0</v>
      </c>
      <c r="BH808" s="318" t="str">
        <f>IF(BG808=0,"",_xlfn.XLOOKUP(BG808,StatePicklist!$1:$1,StatePicklist!$3:$3,"NA",0))</f>
        <v/>
      </c>
      <c r="BI808" s="297" t="str">
        <f ca="1">IF(RMDF!BH808="", "", IF(ISNUMBER(MATCH(RMDF!BH808, INDIRECT(BH808), 0)), "OK", "Invalid"))</f>
        <v/>
      </c>
      <c r="BJ808" s="281"/>
      <c r="BK808" s="281"/>
      <c r="BL808" s="281"/>
      <c r="BM808" s="281" t="b">
        <f>AND(RMDF!BP808&gt;=0, RMDF!BP808&lt;=1-SUM(RMDF!Z808,RMDF!AG808,RMDF!AN808,RMDF!AU808,RMDF!BB808,RMDF!BI808), RMDF!BP808=ROUND(RMDF!BP808,4))</f>
        <v>1</v>
      </c>
      <c r="BN808" s="317">
        <f>RMDF!BN808</f>
        <v>0</v>
      </c>
      <c r="BO808" s="318" t="str">
        <f>IF(BN808=0,"",_xlfn.XLOOKUP(BN808,StatePicklist!$1:$1,StatePicklist!$3:$3,"NA",0))</f>
        <v/>
      </c>
      <c r="BP808" s="297" t="str">
        <f ca="1">IF(RMDF!BO808="", "", IF(ISNUMBER(MATCH(RMDF!BO808, INDIRECT(BO808), 0)), "OK", "Invalid"))</f>
        <v/>
      </c>
      <c r="BQ808" s="281"/>
      <c r="BR808" s="281"/>
      <c r="BS808" s="281"/>
      <c r="BT808" s="281" t="b">
        <f>AND(RMDF!BW808&gt;=0, RMDF!BW808&lt;=1-SUM(RMDF!Z808,RMDF!AG808,RMDF!AN808,RMDF!AU808,RMDF!BB808,RMDF!BI808,RMDF!BP808), RMDF!BW808=ROUND(RMDF!BW808,4))</f>
        <v>1</v>
      </c>
      <c r="BU808" s="317">
        <f>RMDF!BU808</f>
        <v>0</v>
      </c>
      <c r="BV808" s="318" t="str">
        <f>IF(BU808=0,"",_xlfn.XLOOKUP(BU808,StatePicklist!$1:$1,StatePicklist!$3:$3,"NA",0))</f>
        <v/>
      </c>
      <c r="BW808" s="297" t="str">
        <f ca="1">IF(RMDF!BV808="", "", IF(ISNUMBER(MATCH(RMDF!BV808, INDIRECT(BV808), 0)), "OK", "Invalid"))</f>
        <v/>
      </c>
      <c r="BX808" s="281"/>
      <c r="BY808" s="281"/>
      <c r="BZ808" s="281"/>
      <c r="CA808" s="281" t="b">
        <f>AND(RMDF!CD808&gt;=0, RMDF!CD808&lt;=1-SUM(RMDF!Z808,RMDF!AG808,RMDF!AN808,RMDF!AU808,RMDF!BB808,RMDF!BI808,RMDF!BP808,RMDF!BW808), RMDF!CD808=ROUND(RMDF!CD808,4))</f>
        <v>1</v>
      </c>
      <c r="CB808" s="317">
        <f>RMDF!CB808</f>
        <v>0</v>
      </c>
      <c r="CC808" s="318" t="str">
        <f>IF(CB808=0,"",_xlfn.XLOOKUP(CB808,StatePicklist!$1:$1,StatePicklist!$3:$3,"NA",0))</f>
        <v/>
      </c>
      <c r="CD808" s="297" t="str">
        <f ca="1">IF(RMDF!CC808="", "", IF(ISNUMBER(MATCH(RMDF!CC808, INDIRECT(CC808), 0)), "OK", "Invalid"))</f>
        <v/>
      </c>
      <c r="CE808" s="281"/>
      <c r="CF808" s="281"/>
      <c r="CG808" s="281"/>
      <c r="CH808" s="281" t="b">
        <f>AND(RMDF!CK808&gt;=0, RMDF!CK808&lt;=1-SUM(RMDF!Z808,RMDF!AG808,RMDF!AN808,RMDF!AU808,RMDF!BB808,RMDF!BI808,RMDF!BP808,RMDF!BW808,RMDF!CD808), RMDF!CK808=ROUND(RMDF!CK808,4))</f>
        <v>1</v>
      </c>
      <c r="CI808" s="317">
        <f>RMDF!CI808</f>
        <v>0</v>
      </c>
      <c r="CJ808" s="318" t="str">
        <f>IF(CI808=0,"",_xlfn.XLOOKUP(CI808,StatePicklist!$1:$1,StatePicklist!$3:$3,"NA",0))</f>
        <v/>
      </c>
      <c r="CK808" s="297" t="str">
        <f ca="1">IF(RMDF!CJ808="", "", IF(ISNUMBER(MATCH(RMDF!CJ808, INDIRECT(CJ808), 0)), "OK", "Invalid"))</f>
        <v/>
      </c>
      <c r="CL808" s="281"/>
      <c r="CM808" s="281"/>
      <c r="CN808" s="281"/>
      <c r="CO808" s="281" t="b">
        <f>AND(RMDF!CR808&gt;=0, RMDF!CR808&lt;=1-SUM(RMDF!Z808,RMDF!AG808,RMDF!AN808,RMDF!AU808,RMDF!BB808,RMDF!BI808,RMDF!BP808,RMDF!BW808,RMDF!CD808,RMDF!CK808), RMDF!CR808=ROUND(RMDF!CR808,4))</f>
        <v>1</v>
      </c>
      <c r="CP808" s="317">
        <f>RMDF!CP808</f>
        <v>0</v>
      </c>
      <c r="CQ808" s="318" t="str">
        <f>IF(CP808=0,"",_xlfn.XLOOKUP(CP808,StatePicklist!$1:$1,StatePicklist!$3:$3,"NA",0))</f>
        <v/>
      </c>
      <c r="CR808" s="297" t="str">
        <f ca="1">IF(RMDF!CQ808="", "", IF(ISNUMBER(MATCH(RMDF!CQ808, INDIRECT(CQ808), 0)), "OK", "Invalid"))</f>
        <v/>
      </c>
      <c r="CS808" s="281"/>
      <c r="CT808" s="281"/>
      <c r="CU808" s="281"/>
      <c r="CV808" s="281" t="b">
        <f>AND(RMDF!CY808&gt;=0, RMDF!CY808&lt;=1-SUM(RMDF!Z808,RMDF!AG808,RMDF!AN808,RMDF!AU808,RMDF!BB808,RMDF!BI808,RMDF!BP808,RMDF!BW808,RMDF!CD808,RMDF!CK808,RMDF!CR808), RMDF!CY808=ROUND(RMDF!CY808,4))</f>
        <v>1</v>
      </c>
      <c r="CW808" s="317">
        <f>RMDF!CW808</f>
        <v>0</v>
      </c>
      <c r="CX808" s="318" t="str">
        <f>IF(CW808=0,"",_xlfn.XLOOKUP(CW808,StatePicklist!$1:$1,StatePicklist!$3:$3,"NA",0))</f>
        <v/>
      </c>
      <c r="CY808" s="297" t="str">
        <f ca="1">IF(RMDF!CX808="", "", IF(ISNUMBER(MATCH(RMDF!CX808, INDIRECT(CX808), 0)), "OK", "Invalid"))</f>
        <v/>
      </c>
      <c r="CZ808" s="281"/>
      <c r="DA808" s="281"/>
      <c r="DB808" s="281"/>
      <c r="DC808" s="281" t="b">
        <f>AND(RMDF!DF808&gt;=0, RMDF!DF808&lt;=1-SUM(RMDF!Z808,RMDF!AG808,RMDF!AN808,RMDF!AU808,RMDF!BB808,RMDF!BI808,RMDF!BP808,RMDF!BW808,RMDF!CD808,RMDF!CK808,RMDF!CR808,RMDF!CY808), RMDF!DF808=ROUND(RMDF!DF808,4))</f>
        <v>1</v>
      </c>
      <c r="DD808" s="317">
        <f>RMDF!DD808</f>
        <v>0</v>
      </c>
      <c r="DE808" s="318" t="str">
        <f>IF(DD808=0,"",_xlfn.XLOOKUP(DD808,StatePicklist!$1:$1,StatePicklist!$3:$3,"NA",0))</f>
        <v/>
      </c>
      <c r="DF808" s="297" t="str">
        <f ca="1">IF(RMDF!DE808="", "", IF(ISNUMBER(MATCH(RMDF!DE808, INDIRECT(DE808), 0)), "OK", "Invalid"))</f>
        <v/>
      </c>
      <c r="DG808" s="281"/>
      <c r="DH808" s="281"/>
      <c r="DI808" s="281"/>
      <c r="DJ808" s="281" t="b">
        <f>AND(RMDF!DM808&gt;=0, RMDF!DM808&lt;=1-SUM(RMDF!Z808,RMDF!AG808,RMDF!AN808,RMDF!AU808,RMDF!BB808,RMDF!BI808,RMDF!BP808,RMDF!BW808,RMDF!CD808,RMDF!CK808,RMDF!CR808,RMDF!CY808,RMDF!DF808), RMDF!DM808=ROUND(RMDF!DM808,4))</f>
        <v>1</v>
      </c>
      <c r="DK808" s="317">
        <f>RMDF!DK808</f>
        <v>0</v>
      </c>
      <c r="DL808" s="318" t="str">
        <f>IF(DK808=0,"",_xlfn.XLOOKUP(DK808,StatePicklist!$1:$1,StatePicklist!$3:$3,"NA",0))</f>
        <v/>
      </c>
      <c r="DM808" s="297" t="str">
        <f ca="1">IF(RMDF!DL808="", "", IF(ISNUMBER(MATCH(RMDF!DL808, INDIRECT(DL808), 0)), "OK", "Invalid"))</f>
        <v/>
      </c>
      <c r="DN808" s="281"/>
      <c r="DO808" s="281"/>
      <c r="DP808" s="281"/>
      <c r="DQ808" s="281" t="b">
        <f>AND(RMDF!DT808&gt;=0, RMDF!DT808&lt;=1-SUM(RMDF!Z808,RMDF!AG808,RMDF!AN808,RMDF!AU808,RMDF!BB808,RMDF!BI808,RMDF!BP808,RMDF!BW808,RMDF!CD808,RMDF!CK808,RMDF!CR808,RMDF!CY808,RMDF!DF808,RMDF!DM808), RMDF!DT808=ROUND(RMDF!DT808,4))</f>
        <v>1</v>
      </c>
      <c r="DR808" s="317">
        <f>RMDF!DR808</f>
        <v>0</v>
      </c>
      <c r="DS808" s="318" t="str">
        <f>IF(DR808=0,"",_xlfn.XLOOKUP(DR808,StatePicklist!$1:$1,StatePicklist!$3:$3,"NA",0))</f>
        <v/>
      </c>
      <c r="DT808" s="297" t="str">
        <f ca="1">IF(RMDF!DS808="", "", IF(ISNUMBER(MATCH(RMDF!DS808, INDIRECT(DS808), 0)), "OK", "Invalid"))</f>
        <v/>
      </c>
      <c r="DU808" s="281"/>
      <c r="DV808" s="281"/>
      <c r="DW808" s="281"/>
      <c r="DX808" s="281" t="b">
        <f>AND(RMDF!EA808&gt;=0, RMDF!EA808&lt;=1-SUM(RMDF!Z808,RMDF!AG808,RMDF!AN808,RMDF!AU808,RMDF!BB808,RMDF!BI808,RMDF!BP808,RMDF!BW808,RMDF!CD808,RMDF!CK808,RMDF!CR808,RMDF!CY808,RMDF!DF808,RMDF!DM808,RMDF!DT808), RMDF!EA808=ROUND(RMDF!EA808,4))</f>
        <v>1</v>
      </c>
      <c r="DY808" s="317">
        <f>RMDF!DY808</f>
        <v>0</v>
      </c>
      <c r="DZ808" s="318" t="str">
        <f>IF(DY808=0,"",_xlfn.XLOOKUP(DY808,StatePicklist!$1:$1,StatePicklist!$3:$3,"NA",0))</f>
        <v/>
      </c>
      <c r="EA808" s="297" t="str">
        <f ca="1">IF(RMDF!DZ808="", "", IF(ISNUMBER(MATCH(RMDF!DZ808, INDIRECT(DZ808), 0)), "OK", "Invalid"))</f>
        <v/>
      </c>
      <c r="EB808" s="281"/>
      <c r="EC808" s="281"/>
      <c r="ED808" s="281"/>
      <c r="EE808" s="281" t="b">
        <f>AND(RMDF!EH808&gt;=0, RMDF!EH808&lt;=1-SUM(RMDF!Z808,RMDF!AG808,RMDF!AN808,RMDF!AU808,RMDF!BB808,RMDF!BI808,RMDF!BP808,RMDF!BW808,RMDF!CD808,RMDF!CK808,RMDF!CR808,RMDF!CY808,RMDF!DF808,RMDF!DM808,RMDF!DT808,RMDF!EA808), RMDF!EH808=ROUND(RMDF!EH808,4))</f>
        <v>1</v>
      </c>
      <c r="EF808" s="317">
        <f>RMDF!EF808</f>
        <v>0</v>
      </c>
      <c r="EG808" s="318" t="str">
        <f>IF(EF808=0,"",_xlfn.XLOOKUP(EF808,StatePicklist!$1:$1,StatePicklist!$3:$3,"NA",0))</f>
        <v/>
      </c>
      <c r="EH808" s="297" t="str">
        <f ca="1">IF(RMDF!EG808="", "", IF(ISNUMBER(MATCH(RMDF!EG808, INDIRECT(EG808), 0)), "OK", "Invalid"))</f>
        <v/>
      </c>
      <c r="EI808" s="281"/>
      <c r="EJ808" s="281"/>
      <c r="EK808" s="281"/>
      <c r="EL808" s="281" t="b">
        <f>AND(RMDF!EO808&gt;=0, RMDF!EO808&lt;=1-SUM(RMDF!Z808,RMDF!AG808,RMDF!AN808,RMDF!AU808,RMDF!BB808,RMDF!BI808,RMDF!BP808,RMDF!BW808,RMDF!CD808,RMDF!CK808,RMDF!CR808,RMDF!CY808,RMDF!DF808,RMDF!DM808,RMDF!DT808,RMDF!EA808,RMDF!EH808), RMDF!EO808=ROUND(RMDF!EO808,4))</f>
        <v>1</v>
      </c>
      <c r="EM808" s="317">
        <f>RMDF!EM808</f>
        <v>0</v>
      </c>
      <c r="EN808" s="318" t="str">
        <f>IF(EM808=0,"",_xlfn.XLOOKUP(EM808,StatePicklist!$1:$1,StatePicklist!$3:$3,"NA",0))</f>
        <v/>
      </c>
      <c r="EO808" s="297" t="str">
        <f ca="1">IF(RMDF!EN808="", "", IF(ISNUMBER(MATCH(RMDF!EN808, INDIRECT(EN808), 0)), "OK", "Invalid"))</f>
        <v/>
      </c>
      <c r="EP808" s="281"/>
      <c r="EQ808" s="281"/>
      <c r="ER808" s="281"/>
      <c r="ES808" s="281" t="b">
        <f>AND(RMDF!EV808&gt;=0, RMDF!EV808&lt;=1-SUM(RMDF!Z808,RMDF!AG808,RMDF!AN808,RMDF!AU808,RMDF!BB808,RMDF!BI808,RMDF!BP808,RMDF!BW808,RMDF!CD808,RMDF!CK808,RMDF!CR808,RMDF!CY808,RMDF!DF808,RMDF!DM808,RMDF!DT808,RMDF!EA808,RMDF!EH808,RMDF!EO808), RMDF!EV808=ROUND(RMDF!EV808,4))</f>
        <v>1</v>
      </c>
      <c r="ET808" s="317">
        <f>RMDF!ET808</f>
        <v>0</v>
      </c>
      <c r="EU808" s="318" t="str">
        <f>IF(ET808=0,"",_xlfn.XLOOKUP(ET808,StatePicklist!$1:$1,StatePicklist!$3:$3,"NA",0))</f>
        <v/>
      </c>
      <c r="EV808" s="297" t="str">
        <f ca="1">IF(RMDF!EU808="", "", IF(ISNUMBER(MATCH(RMDF!EU808, INDIRECT(EU808), 0)), "OK", "Invalid"))</f>
        <v/>
      </c>
      <c r="EW808" s="281"/>
      <c r="EX808" s="281"/>
      <c r="EY808" s="281"/>
      <c r="EZ808" s="281" t="b">
        <f>AND(RMDF!FC808&gt;=0, RMDF!FC808&lt;=1-SUM(RMDF!Z808,RMDF!AG808,RMDF!AN808,RMDF!AU808,RMDF!BB808,RMDF!BI808,RMDF!BP808,RMDF!BW808,RMDF!CD808,RMDF!CK808,RMDF!CR808,RMDF!CY808,RMDF!DF808,RMDF!DM808,RMDF!DT808,RMDF!EA808,RMDF!EH808,RMDF!EO808,RMDF!EV808), RMDF!FC808=ROUND(RMDF!FC808,4))</f>
        <v>1</v>
      </c>
      <c r="FA808" s="317">
        <f>RMDF!FA808</f>
        <v>0</v>
      </c>
      <c r="FB808" s="318" t="str">
        <f>IF(FA808=0,"",_xlfn.XLOOKUP(FA808,StatePicklist!$1:$1,StatePicklist!$3:$3,"NA",0))</f>
        <v/>
      </c>
      <c r="FC808" s="297" t="str">
        <f ca="1">IF(RMDF!FB808="", "", IF(ISNUMBER(MATCH(RMDF!FB808, INDIRECT(FB808), 0)), "OK", "Invalid"))</f>
        <v/>
      </c>
    </row>
    <row r="809" spans="1:159" s="205" customFormat="1" ht="39.9" customHeight="1" x14ac:dyDescent="0.25">
      <c r="A809" s="206"/>
      <c r="B809" s="196"/>
      <c r="C809" s="197"/>
      <c r="D809" s="198"/>
      <c r="E809" s="199"/>
      <c r="F809" s="200"/>
      <c r="G809" s="201"/>
      <c r="H809" s="292"/>
      <c r="I809" s="305">
        <f>RMDF!I809</f>
        <v>0</v>
      </c>
      <c r="J809" s="305" t="str">
        <f>IF(I809=ProductCode!$B$30,"PDReclPost",IF(OR(I809=ProductCode!$C$30,I809=ProductCode!$E$30,I809=ProductCode!$G$30),"PDPreCon",IF(OR(I809=ProductCode!$D$30,I809=ProductCode!$F$30),"PDNotReclPost","")))</f>
        <v/>
      </c>
      <c r="K809" s="305" t="str">
        <f t="shared" si="45"/>
        <v/>
      </c>
      <c r="L809" s="289"/>
      <c r="M809" s="305" t="str">
        <f t="shared" si="45"/>
        <v/>
      </c>
      <c r="N809" s="289" t="b">
        <f>AND(RMDF!N809&gt;=0, RMDF!N809&lt;=1-RMDF!L809, RMDF!N809=ROUND(RMDF!N809,4))</f>
        <v>1</v>
      </c>
      <c r="O809" s="286" t="str">
        <f>IF(P809="","",IF(I809="","",IF(LEFT(I809,13)="Reclaimed pos",RawMaterialCode!$E$569,RawMaterialCode!$E$568)))</f>
        <v>Reclaimed pre-consumer mixed fibers (RM0578)</v>
      </c>
      <c r="P809" s="295">
        <f t="shared" si="46"/>
        <v>1</v>
      </c>
      <c r="Q809" s="202"/>
      <c r="R809" s="203"/>
      <c r="S809" s="204" t="str">
        <f t="shared" si="47"/>
        <v/>
      </c>
      <c r="T809" s="281"/>
      <c r="U809" s="281"/>
      <c r="V809" s="281"/>
      <c r="W809" s="281"/>
      <c r="X809" s="317">
        <f>RMDF!X809</f>
        <v>0</v>
      </c>
      <c r="Y809" s="318" t="str">
        <f>IF(X809=0,"",_xlfn.XLOOKUP(X809,StatePicklist!$1:$1,StatePicklist!$3:$3,"NA",0))</f>
        <v/>
      </c>
      <c r="Z809" s="297" t="str">
        <f ca="1">IF(RMDF!Y809="", "", IF(ISNUMBER(MATCH(RMDF!Y809, INDIRECT(Y809), 0)), "OK", "Invalid"))</f>
        <v/>
      </c>
      <c r="AA809" s="281"/>
      <c r="AB809" s="281"/>
      <c r="AC809" s="281"/>
      <c r="AD809" s="281" t="b">
        <f>AND(RMDF!AG809&gt;=0, RMDF!AG809&lt;=1-RMDF!Z809, RMDF!AG809=ROUND(RMDF!AG809,4))</f>
        <v>1</v>
      </c>
      <c r="AE809" s="317">
        <f>RMDF!AE809</f>
        <v>0</v>
      </c>
      <c r="AF809" s="318" t="str">
        <f>IF(AE809=0,"",_xlfn.XLOOKUP(AE809,StatePicklist!$1:$1,StatePicklist!$3:$3,"NA",0))</f>
        <v/>
      </c>
      <c r="AG809" s="297" t="str">
        <f ca="1">IF(RMDF!AF809="", "", IF(ISNUMBER(MATCH(RMDF!AF809, INDIRECT(AF809), 0)), "OK", "Invalid"))</f>
        <v/>
      </c>
      <c r="AH809" s="281"/>
      <c r="AI809" s="281"/>
      <c r="AJ809" s="281"/>
      <c r="AK809" s="281" t="b">
        <f>AND(RMDF!AN809&gt;=0, RMDF!AN809&lt;=1-SUM(RMDF!Z809,RMDF!AG809), RMDF!AN809=ROUND(RMDF!AN809,4))</f>
        <v>1</v>
      </c>
      <c r="AL809" s="317">
        <f>RMDF!AL809</f>
        <v>0</v>
      </c>
      <c r="AM809" s="318" t="str">
        <f>IF(AL809=0,"",_xlfn.XLOOKUP(AL809,StatePicklist!$1:$1,StatePicklist!$3:$3,"NA",0))</f>
        <v/>
      </c>
      <c r="AN809" s="297" t="str">
        <f ca="1">IF(RMDF!AM809="", "", IF(ISNUMBER(MATCH(RMDF!AM809, INDIRECT(AM809), 0)), "OK", "Invalid"))</f>
        <v/>
      </c>
      <c r="AO809" s="281"/>
      <c r="AP809" s="281"/>
      <c r="AQ809" s="281"/>
      <c r="AR809" s="281" t="b">
        <f>AND(RMDF!AU809&gt;=0, RMDF!AU809&lt;=1-SUM(RMDF!Z809,RMDF!AG809,RMDF!AN809), RMDF!AU809=ROUND(RMDF!AU809,4))</f>
        <v>1</v>
      </c>
      <c r="AS809" s="317">
        <f>RMDF!AS809</f>
        <v>0</v>
      </c>
      <c r="AT809" s="318" t="str">
        <f>IF(AS809=0,"",_xlfn.XLOOKUP(AS809,StatePicklist!$1:$1,StatePicklist!$3:$3,"NA",0))</f>
        <v/>
      </c>
      <c r="AU809" s="297" t="str">
        <f ca="1">IF(RMDF!AT809="", "", IF(ISNUMBER(MATCH(RMDF!AT809, INDIRECT(AT809), 0)), "OK", "Invalid"))</f>
        <v/>
      </c>
      <c r="AV809" s="281"/>
      <c r="AW809" s="281"/>
      <c r="AX809" s="281"/>
      <c r="AY809" s="281" t="b">
        <f>AND(RMDF!BB809&gt;=0, RMDF!BB809&lt;=1-SUM(RMDF!Z809,RMDF!AG809,RMDF!AN809,RMDF!AU809), RMDF!BB809=ROUND(RMDF!BB809,4))</f>
        <v>1</v>
      </c>
      <c r="AZ809" s="317">
        <f>RMDF!AZ809</f>
        <v>0</v>
      </c>
      <c r="BA809" s="318" t="str">
        <f>IF(AZ809=0,"",_xlfn.XLOOKUP(AZ809,StatePicklist!$1:$1,StatePicklist!$3:$3,"NA",0))</f>
        <v/>
      </c>
      <c r="BB809" s="297" t="str">
        <f ca="1">IF(RMDF!BA809="", "", IF(ISNUMBER(MATCH(RMDF!BA809, INDIRECT(BA809), 0)), "OK", "Invalid"))</f>
        <v/>
      </c>
      <c r="BC809" s="281"/>
      <c r="BD809" s="281"/>
      <c r="BE809" s="281"/>
      <c r="BF809" s="281" t="b">
        <f>AND(RMDF!BI809&gt;=0, RMDF!BI809&lt;=1-SUM(RMDF!Z809,RMDF!AG809,RMDF!AN809,RMDF!AU809,RMDF!BB809), RMDF!BI809=ROUND(RMDF!BI809,4))</f>
        <v>1</v>
      </c>
      <c r="BG809" s="317">
        <f>RMDF!BG809</f>
        <v>0</v>
      </c>
      <c r="BH809" s="318" t="str">
        <f>IF(BG809=0,"",_xlfn.XLOOKUP(BG809,StatePicklist!$1:$1,StatePicklist!$3:$3,"NA",0))</f>
        <v/>
      </c>
      <c r="BI809" s="297" t="str">
        <f ca="1">IF(RMDF!BH809="", "", IF(ISNUMBER(MATCH(RMDF!BH809, INDIRECT(BH809), 0)), "OK", "Invalid"))</f>
        <v/>
      </c>
      <c r="BJ809" s="281"/>
      <c r="BK809" s="281"/>
      <c r="BL809" s="281"/>
      <c r="BM809" s="281" t="b">
        <f>AND(RMDF!BP809&gt;=0, RMDF!BP809&lt;=1-SUM(RMDF!Z809,RMDF!AG809,RMDF!AN809,RMDF!AU809,RMDF!BB809,RMDF!BI809), RMDF!BP809=ROUND(RMDF!BP809,4))</f>
        <v>1</v>
      </c>
      <c r="BN809" s="317">
        <f>RMDF!BN809</f>
        <v>0</v>
      </c>
      <c r="BO809" s="318" t="str">
        <f>IF(BN809=0,"",_xlfn.XLOOKUP(BN809,StatePicklist!$1:$1,StatePicklist!$3:$3,"NA",0))</f>
        <v/>
      </c>
      <c r="BP809" s="297" t="str">
        <f ca="1">IF(RMDF!BO809="", "", IF(ISNUMBER(MATCH(RMDF!BO809, INDIRECT(BO809), 0)), "OK", "Invalid"))</f>
        <v/>
      </c>
      <c r="BQ809" s="281"/>
      <c r="BR809" s="281"/>
      <c r="BS809" s="281"/>
      <c r="BT809" s="281" t="b">
        <f>AND(RMDF!BW809&gt;=0, RMDF!BW809&lt;=1-SUM(RMDF!Z809,RMDF!AG809,RMDF!AN809,RMDF!AU809,RMDF!BB809,RMDF!BI809,RMDF!BP809), RMDF!BW809=ROUND(RMDF!BW809,4))</f>
        <v>1</v>
      </c>
      <c r="BU809" s="317">
        <f>RMDF!BU809</f>
        <v>0</v>
      </c>
      <c r="BV809" s="318" t="str">
        <f>IF(BU809=0,"",_xlfn.XLOOKUP(BU809,StatePicklist!$1:$1,StatePicklist!$3:$3,"NA",0))</f>
        <v/>
      </c>
      <c r="BW809" s="297" t="str">
        <f ca="1">IF(RMDF!BV809="", "", IF(ISNUMBER(MATCH(RMDF!BV809, INDIRECT(BV809), 0)), "OK", "Invalid"))</f>
        <v/>
      </c>
      <c r="BX809" s="281"/>
      <c r="BY809" s="281"/>
      <c r="BZ809" s="281"/>
      <c r="CA809" s="281" t="b">
        <f>AND(RMDF!CD809&gt;=0, RMDF!CD809&lt;=1-SUM(RMDF!Z809,RMDF!AG809,RMDF!AN809,RMDF!AU809,RMDF!BB809,RMDF!BI809,RMDF!BP809,RMDF!BW809), RMDF!CD809=ROUND(RMDF!CD809,4))</f>
        <v>1</v>
      </c>
      <c r="CB809" s="317">
        <f>RMDF!CB809</f>
        <v>0</v>
      </c>
      <c r="CC809" s="318" t="str">
        <f>IF(CB809=0,"",_xlfn.XLOOKUP(CB809,StatePicklist!$1:$1,StatePicklist!$3:$3,"NA",0))</f>
        <v/>
      </c>
      <c r="CD809" s="297" t="str">
        <f ca="1">IF(RMDF!CC809="", "", IF(ISNUMBER(MATCH(RMDF!CC809, INDIRECT(CC809), 0)), "OK", "Invalid"))</f>
        <v/>
      </c>
      <c r="CE809" s="281"/>
      <c r="CF809" s="281"/>
      <c r="CG809" s="281"/>
      <c r="CH809" s="281" t="b">
        <f>AND(RMDF!CK809&gt;=0, RMDF!CK809&lt;=1-SUM(RMDF!Z809,RMDF!AG809,RMDF!AN809,RMDF!AU809,RMDF!BB809,RMDF!BI809,RMDF!BP809,RMDF!BW809,RMDF!CD809), RMDF!CK809=ROUND(RMDF!CK809,4))</f>
        <v>1</v>
      </c>
      <c r="CI809" s="317">
        <f>RMDF!CI809</f>
        <v>0</v>
      </c>
      <c r="CJ809" s="318" t="str">
        <f>IF(CI809=0,"",_xlfn.XLOOKUP(CI809,StatePicklist!$1:$1,StatePicklist!$3:$3,"NA",0))</f>
        <v/>
      </c>
      <c r="CK809" s="297" t="str">
        <f ca="1">IF(RMDF!CJ809="", "", IF(ISNUMBER(MATCH(RMDF!CJ809, INDIRECT(CJ809), 0)), "OK", "Invalid"))</f>
        <v/>
      </c>
      <c r="CL809" s="281"/>
      <c r="CM809" s="281"/>
      <c r="CN809" s="281"/>
      <c r="CO809" s="281" t="b">
        <f>AND(RMDF!CR809&gt;=0, RMDF!CR809&lt;=1-SUM(RMDF!Z809,RMDF!AG809,RMDF!AN809,RMDF!AU809,RMDF!BB809,RMDF!BI809,RMDF!BP809,RMDF!BW809,RMDF!CD809,RMDF!CK809), RMDF!CR809=ROUND(RMDF!CR809,4))</f>
        <v>1</v>
      </c>
      <c r="CP809" s="317">
        <f>RMDF!CP809</f>
        <v>0</v>
      </c>
      <c r="CQ809" s="318" t="str">
        <f>IF(CP809=0,"",_xlfn.XLOOKUP(CP809,StatePicklist!$1:$1,StatePicklist!$3:$3,"NA",0))</f>
        <v/>
      </c>
      <c r="CR809" s="297" t="str">
        <f ca="1">IF(RMDF!CQ809="", "", IF(ISNUMBER(MATCH(RMDF!CQ809, INDIRECT(CQ809), 0)), "OK", "Invalid"))</f>
        <v/>
      </c>
      <c r="CS809" s="281"/>
      <c r="CT809" s="281"/>
      <c r="CU809" s="281"/>
      <c r="CV809" s="281" t="b">
        <f>AND(RMDF!CY809&gt;=0, RMDF!CY809&lt;=1-SUM(RMDF!Z809,RMDF!AG809,RMDF!AN809,RMDF!AU809,RMDF!BB809,RMDF!BI809,RMDF!BP809,RMDF!BW809,RMDF!CD809,RMDF!CK809,RMDF!CR809), RMDF!CY809=ROUND(RMDF!CY809,4))</f>
        <v>1</v>
      </c>
      <c r="CW809" s="317">
        <f>RMDF!CW809</f>
        <v>0</v>
      </c>
      <c r="CX809" s="318" t="str">
        <f>IF(CW809=0,"",_xlfn.XLOOKUP(CW809,StatePicklist!$1:$1,StatePicklist!$3:$3,"NA",0))</f>
        <v/>
      </c>
      <c r="CY809" s="297" t="str">
        <f ca="1">IF(RMDF!CX809="", "", IF(ISNUMBER(MATCH(RMDF!CX809, INDIRECT(CX809), 0)), "OK", "Invalid"))</f>
        <v/>
      </c>
      <c r="CZ809" s="281"/>
      <c r="DA809" s="281"/>
      <c r="DB809" s="281"/>
      <c r="DC809" s="281" t="b">
        <f>AND(RMDF!DF809&gt;=0, RMDF!DF809&lt;=1-SUM(RMDF!Z809,RMDF!AG809,RMDF!AN809,RMDF!AU809,RMDF!BB809,RMDF!BI809,RMDF!BP809,RMDF!BW809,RMDF!CD809,RMDF!CK809,RMDF!CR809,RMDF!CY809), RMDF!DF809=ROUND(RMDF!DF809,4))</f>
        <v>1</v>
      </c>
      <c r="DD809" s="317">
        <f>RMDF!DD809</f>
        <v>0</v>
      </c>
      <c r="DE809" s="318" t="str">
        <f>IF(DD809=0,"",_xlfn.XLOOKUP(DD809,StatePicklist!$1:$1,StatePicklist!$3:$3,"NA",0))</f>
        <v/>
      </c>
      <c r="DF809" s="297" t="str">
        <f ca="1">IF(RMDF!DE809="", "", IF(ISNUMBER(MATCH(RMDF!DE809, INDIRECT(DE809), 0)), "OK", "Invalid"))</f>
        <v/>
      </c>
      <c r="DG809" s="281"/>
      <c r="DH809" s="281"/>
      <c r="DI809" s="281"/>
      <c r="DJ809" s="281" t="b">
        <f>AND(RMDF!DM809&gt;=0, RMDF!DM809&lt;=1-SUM(RMDF!Z809,RMDF!AG809,RMDF!AN809,RMDF!AU809,RMDF!BB809,RMDF!BI809,RMDF!BP809,RMDF!BW809,RMDF!CD809,RMDF!CK809,RMDF!CR809,RMDF!CY809,RMDF!DF809), RMDF!DM809=ROUND(RMDF!DM809,4))</f>
        <v>1</v>
      </c>
      <c r="DK809" s="317">
        <f>RMDF!DK809</f>
        <v>0</v>
      </c>
      <c r="DL809" s="318" t="str">
        <f>IF(DK809=0,"",_xlfn.XLOOKUP(DK809,StatePicklist!$1:$1,StatePicklist!$3:$3,"NA",0))</f>
        <v/>
      </c>
      <c r="DM809" s="297" t="str">
        <f ca="1">IF(RMDF!DL809="", "", IF(ISNUMBER(MATCH(RMDF!DL809, INDIRECT(DL809), 0)), "OK", "Invalid"))</f>
        <v/>
      </c>
      <c r="DN809" s="281"/>
      <c r="DO809" s="281"/>
      <c r="DP809" s="281"/>
      <c r="DQ809" s="281" t="b">
        <f>AND(RMDF!DT809&gt;=0, RMDF!DT809&lt;=1-SUM(RMDF!Z809,RMDF!AG809,RMDF!AN809,RMDF!AU809,RMDF!BB809,RMDF!BI809,RMDF!BP809,RMDF!BW809,RMDF!CD809,RMDF!CK809,RMDF!CR809,RMDF!CY809,RMDF!DF809,RMDF!DM809), RMDF!DT809=ROUND(RMDF!DT809,4))</f>
        <v>1</v>
      </c>
      <c r="DR809" s="317">
        <f>RMDF!DR809</f>
        <v>0</v>
      </c>
      <c r="DS809" s="318" t="str">
        <f>IF(DR809=0,"",_xlfn.XLOOKUP(DR809,StatePicklist!$1:$1,StatePicklist!$3:$3,"NA",0))</f>
        <v/>
      </c>
      <c r="DT809" s="297" t="str">
        <f ca="1">IF(RMDF!DS809="", "", IF(ISNUMBER(MATCH(RMDF!DS809, INDIRECT(DS809), 0)), "OK", "Invalid"))</f>
        <v/>
      </c>
      <c r="DU809" s="281"/>
      <c r="DV809" s="281"/>
      <c r="DW809" s="281"/>
      <c r="DX809" s="281" t="b">
        <f>AND(RMDF!EA809&gt;=0, RMDF!EA809&lt;=1-SUM(RMDF!Z809,RMDF!AG809,RMDF!AN809,RMDF!AU809,RMDF!BB809,RMDF!BI809,RMDF!BP809,RMDF!BW809,RMDF!CD809,RMDF!CK809,RMDF!CR809,RMDF!CY809,RMDF!DF809,RMDF!DM809,RMDF!DT809), RMDF!EA809=ROUND(RMDF!EA809,4))</f>
        <v>1</v>
      </c>
      <c r="DY809" s="317">
        <f>RMDF!DY809</f>
        <v>0</v>
      </c>
      <c r="DZ809" s="318" t="str">
        <f>IF(DY809=0,"",_xlfn.XLOOKUP(DY809,StatePicklist!$1:$1,StatePicklist!$3:$3,"NA",0))</f>
        <v/>
      </c>
      <c r="EA809" s="297" t="str">
        <f ca="1">IF(RMDF!DZ809="", "", IF(ISNUMBER(MATCH(RMDF!DZ809, INDIRECT(DZ809), 0)), "OK", "Invalid"))</f>
        <v/>
      </c>
      <c r="EB809" s="281"/>
      <c r="EC809" s="281"/>
      <c r="ED809" s="281"/>
      <c r="EE809" s="281" t="b">
        <f>AND(RMDF!EH809&gt;=0, RMDF!EH809&lt;=1-SUM(RMDF!Z809,RMDF!AG809,RMDF!AN809,RMDF!AU809,RMDF!BB809,RMDF!BI809,RMDF!BP809,RMDF!BW809,RMDF!CD809,RMDF!CK809,RMDF!CR809,RMDF!CY809,RMDF!DF809,RMDF!DM809,RMDF!DT809,RMDF!EA809), RMDF!EH809=ROUND(RMDF!EH809,4))</f>
        <v>1</v>
      </c>
      <c r="EF809" s="317">
        <f>RMDF!EF809</f>
        <v>0</v>
      </c>
      <c r="EG809" s="318" t="str">
        <f>IF(EF809=0,"",_xlfn.XLOOKUP(EF809,StatePicklist!$1:$1,StatePicklist!$3:$3,"NA",0))</f>
        <v/>
      </c>
      <c r="EH809" s="297" t="str">
        <f ca="1">IF(RMDF!EG809="", "", IF(ISNUMBER(MATCH(RMDF!EG809, INDIRECT(EG809), 0)), "OK", "Invalid"))</f>
        <v/>
      </c>
      <c r="EI809" s="281"/>
      <c r="EJ809" s="281"/>
      <c r="EK809" s="281"/>
      <c r="EL809" s="281" t="b">
        <f>AND(RMDF!EO809&gt;=0, RMDF!EO809&lt;=1-SUM(RMDF!Z809,RMDF!AG809,RMDF!AN809,RMDF!AU809,RMDF!BB809,RMDF!BI809,RMDF!BP809,RMDF!BW809,RMDF!CD809,RMDF!CK809,RMDF!CR809,RMDF!CY809,RMDF!DF809,RMDF!DM809,RMDF!DT809,RMDF!EA809,RMDF!EH809), RMDF!EO809=ROUND(RMDF!EO809,4))</f>
        <v>1</v>
      </c>
      <c r="EM809" s="317">
        <f>RMDF!EM809</f>
        <v>0</v>
      </c>
      <c r="EN809" s="318" t="str">
        <f>IF(EM809=0,"",_xlfn.XLOOKUP(EM809,StatePicklist!$1:$1,StatePicklist!$3:$3,"NA",0))</f>
        <v/>
      </c>
      <c r="EO809" s="297" t="str">
        <f ca="1">IF(RMDF!EN809="", "", IF(ISNUMBER(MATCH(RMDF!EN809, INDIRECT(EN809), 0)), "OK", "Invalid"))</f>
        <v/>
      </c>
      <c r="EP809" s="281"/>
      <c r="EQ809" s="281"/>
      <c r="ER809" s="281"/>
      <c r="ES809" s="281" t="b">
        <f>AND(RMDF!EV809&gt;=0, RMDF!EV809&lt;=1-SUM(RMDF!Z809,RMDF!AG809,RMDF!AN809,RMDF!AU809,RMDF!BB809,RMDF!BI809,RMDF!BP809,RMDF!BW809,RMDF!CD809,RMDF!CK809,RMDF!CR809,RMDF!CY809,RMDF!DF809,RMDF!DM809,RMDF!DT809,RMDF!EA809,RMDF!EH809,RMDF!EO809), RMDF!EV809=ROUND(RMDF!EV809,4))</f>
        <v>1</v>
      </c>
      <c r="ET809" s="317">
        <f>RMDF!ET809</f>
        <v>0</v>
      </c>
      <c r="EU809" s="318" t="str">
        <f>IF(ET809=0,"",_xlfn.XLOOKUP(ET809,StatePicklist!$1:$1,StatePicklist!$3:$3,"NA",0))</f>
        <v/>
      </c>
      <c r="EV809" s="297" t="str">
        <f ca="1">IF(RMDF!EU809="", "", IF(ISNUMBER(MATCH(RMDF!EU809, INDIRECT(EU809), 0)), "OK", "Invalid"))</f>
        <v/>
      </c>
      <c r="EW809" s="281"/>
      <c r="EX809" s="281"/>
      <c r="EY809" s="281"/>
      <c r="EZ809" s="281" t="b">
        <f>AND(RMDF!FC809&gt;=0, RMDF!FC809&lt;=1-SUM(RMDF!Z809,RMDF!AG809,RMDF!AN809,RMDF!AU809,RMDF!BB809,RMDF!BI809,RMDF!BP809,RMDF!BW809,RMDF!CD809,RMDF!CK809,RMDF!CR809,RMDF!CY809,RMDF!DF809,RMDF!DM809,RMDF!DT809,RMDF!EA809,RMDF!EH809,RMDF!EO809,RMDF!EV809), RMDF!FC809=ROUND(RMDF!FC809,4))</f>
        <v>1</v>
      </c>
      <c r="FA809" s="317">
        <f>RMDF!FA809</f>
        <v>0</v>
      </c>
      <c r="FB809" s="318" t="str">
        <f>IF(FA809=0,"",_xlfn.XLOOKUP(FA809,StatePicklist!$1:$1,StatePicklist!$3:$3,"NA",0))</f>
        <v/>
      </c>
      <c r="FC809" s="297" t="str">
        <f ca="1">IF(RMDF!FB809="", "", IF(ISNUMBER(MATCH(RMDF!FB809, INDIRECT(FB809), 0)), "OK", "Invalid"))</f>
        <v/>
      </c>
    </row>
    <row r="810" spans="1:159" s="205" customFormat="1" ht="39.9" customHeight="1" x14ac:dyDescent="0.25">
      <c r="A810" s="206"/>
      <c r="B810" s="196"/>
      <c r="C810" s="197"/>
      <c r="D810" s="198"/>
      <c r="E810" s="199"/>
      <c r="F810" s="200"/>
      <c r="G810" s="201"/>
      <c r="H810" s="292"/>
      <c r="I810" s="305">
        <f>RMDF!I810</f>
        <v>0</v>
      </c>
      <c r="J810" s="305" t="str">
        <f>IF(I810=ProductCode!$B$30,"PDReclPost",IF(OR(I810=ProductCode!$C$30,I810=ProductCode!$E$30,I810=ProductCode!$G$30),"PDPreCon",IF(OR(I810=ProductCode!$D$30,I810=ProductCode!$F$30),"PDNotReclPost","")))</f>
        <v/>
      </c>
      <c r="K810" s="305" t="str">
        <f t="shared" si="45"/>
        <v/>
      </c>
      <c r="L810" s="289"/>
      <c r="M810" s="305" t="str">
        <f t="shared" si="45"/>
        <v/>
      </c>
      <c r="N810" s="289" t="b">
        <f>AND(RMDF!N810&gt;=0, RMDF!N810&lt;=1-RMDF!L810, RMDF!N810=ROUND(RMDF!N810,4))</f>
        <v>1</v>
      </c>
      <c r="O810" s="286" t="str">
        <f>IF(P810="","",IF(I810="","",IF(LEFT(I810,13)="Reclaimed pos",RawMaterialCode!$E$569,RawMaterialCode!$E$568)))</f>
        <v>Reclaimed pre-consumer mixed fibers (RM0578)</v>
      </c>
      <c r="P810" s="295">
        <f t="shared" si="46"/>
        <v>1</v>
      </c>
      <c r="Q810" s="202"/>
      <c r="R810" s="203"/>
      <c r="S810" s="204" t="str">
        <f t="shared" si="47"/>
        <v/>
      </c>
      <c r="T810" s="281"/>
      <c r="U810" s="281"/>
      <c r="V810" s="281"/>
      <c r="W810" s="281"/>
      <c r="X810" s="317">
        <f>RMDF!X810</f>
        <v>0</v>
      </c>
      <c r="Y810" s="318" t="str">
        <f>IF(X810=0,"",_xlfn.XLOOKUP(X810,StatePicklist!$1:$1,StatePicklist!$3:$3,"NA",0))</f>
        <v/>
      </c>
      <c r="Z810" s="297" t="str">
        <f ca="1">IF(RMDF!Y810="", "", IF(ISNUMBER(MATCH(RMDF!Y810, INDIRECT(Y810), 0)), "OK", "Invalid"))</f>
        <v/>
      </c>
      <c r="AA810" s="281"/>
      <c r="AB810" s="281"/>
      <c r="AC810" s="281"/>
      <c r="AD810" s="281" t="b">
        <f>AND(RMDF!AG810&gt;=0, RMDF!AG810&lt;=1-RMDF!Z810, RMDF!AG810=ROUND(RMDF!AG810,4))</f>
        <v>1</v>
      </c>
      <c r="AE810" s="317">
        <f>RMDF!AE810</f>
        <v>0</v>
      </c>
      <c r="AF810" s="318" t="str">
        <f>IF(AE810=0,"",_xlfn.XLOOKUP(AE810,StatePicklist!$1:$1,StatePicklist!$3:$3,"NA",0))</f>
        <v/>
      </c>
      <c r="AG810" s="297" t="str">
        <f ca="1">IF(RMDF!AF810="", "", IF(ISNUMBER(MATCH(RMDF!AF810, INDIRECT(AF810), 0)), "OK", "Invalid"))</f>
        <v/>
      </c>
      <c r="AH810" s="281"/>
      <c r="AI810" s="281"/>
      <c r="AJ810" s="281"/>
      <c r="AK810" s="281" t="b">
        <f>AND(RMDF!AN810&gt;=0, RMDF!AN810&lt;=1-SUM(RMDF!Z810,RMDF!AG810), RMDF!AN810=ROUND(RMDF!AN810,4))</f>
        <v>1</v>
      </c>
      <c r="AL810" s="317">
        <f>RMDF!AL810</f>
        <v>0</v>
      </c>
      <c r="AM810" s="318" t="str">
        <f>IF(AL810=0,"",_xlfn.XLOOKUP(AL810,StatePicklist!$1:$1,StatePicklist!$3:$3,"NA",0))</f>
        <v/>
      </c>
      <c r="AN810" s="297" t="str">
        <f ca="1">IF(RMDF!AM810="", "", IF(ISNUMBER(MATCH(RMDF!AM810, INDIRECT(AM810), 0)), "OK", "Invalid"))</f>
        <v/>
      </c>
      <c r="AO810" s="281"/>
      <c r="AP810" s="281"/>
      <c r="AQ810" s="281"/>
      <c r="AR810" s="281" t="b">
        <f>AND(RMDF!AU810&gt;=0, RMDF!AU810&lt;=1-SUM(RMDF!Z810,RMDF!AG810,RMDF!AN810), RMDF!AU810=ROUND(RMDF!AU810,4))</f>
        <v>1</v>
      </c>
      <c r="AS810" s="317">
        <f>RMDF!AS810</f>
        <v>0</v>
      </c>
      <c r="AT810" s="318" t="str">
        <f>IF(AS810=0,"",_xlfn.XLOOKUP(AS810,StatePicklist!$1:$1,StatePicklist!$3:$3,"NA",0))</f>
        <v/>
      </c>
      <c r="AU810" s="297" t="str">
        <f ca="1">IF(RMDF!AT810="", "", IF(ISNUMBER(MATCH(RMDF!AT810, INDIRECT(AT810), 0)), "OK", "Invalid"))</f>
        <v/>
      </c>
      <c r="AV810" s="281"/>
      <c r="AW810" s="281"/>
      <c r="AX810" s="281"/>
      <c r="AY810" s="281" t="b">
        <f>AND(RMDF!BB810&gt;=0, RMDF!BB810&lt;=1-SUM(RMDF!Z810,RMDF!AG810,RMDF!AN810,RMDF!AU810), RMDF!BB810=ROUND(RMDF!BB810,4))</f>
        <v>1</v>
      </c>
      <c r="AZ810" s="317">
        <f>RMDF!AZ810</f>
        <v>0</v>
      </c>
      <c r="BA810" s="318" t="str">
        <f>IF(AZ810=0,"",_xlfn.XLOOKUP(AZ810,StatePicklist!$1:$1,StatePicklist!$3:$3,"NA",0))</f>
        <v/>
      </c>
      <c r="BB810" s="297" t="str">
        <f ca="1">IF(RMDF!BA810="", "", IF(ISNUMBER(MATCH(RMDF!BA810, INDIRECT(BA810), 0)), "OK", "Invalid"))</f>
        <v/>
      </c>
      <c r="BC810" s="281"/>
      <c r="BD810" s="281"/>
      <c r="BE810" s="281"/>
      <c r="BF810" s="281" t="b">
        <f>AND(RMDF!BI810&gt;=0, RMDF!BI810&lt;=1-SUM(RMDF!Z810,RMDF!AG810,RMDF!AN810,RMDF!AU810,RMDF!BB810), RMDF!BI810=ROUND(RMDF!BI810,4))</f>
        <v>1</v>
      </c>
      <c r="BG810" s="317">
        <f>RMDF!BG810</f>
        <v>0</v>
      </c>
      <c r="BH810" s="318" t="str">
        <f>IF(BG810=0,"",_xlfn.XLOOKUP(BG810,StatePicklist!$1:$1,StatePicklist!$3:$3,"NA",0))</f>
        <v/>
      </c>
      <c r="BI810" s="297" t="str">
        <f ca="1">IF(RMDF!BH810="", "", IF(ISNUMBER(MATCH(RMDF!BH810, INDIRECT(BH810), 0)), "OK", "Invalid"))</f>
        <v/>
      </c>
      <c r="BJ810" s="281"/>
      <c r="BK810" s="281"/>
      <c r="BL810" s="281"/>
      <c r="BM810" s="281" t="b">
        <f>AND(RMDF!BP810&gt;=0, RMDF!BP810&lt;=1-SUM(RMDF!Z810,RMDF!AG810,RMDF!AN810,RMDF!AU810,RMDF!BB810,RMDF!BI810), RMDF!BP810=ROUND(RMDF!BP810,4))</f>
        <v>1</v>
      </c>
      <c r="BN810" s="317">
        <f>RMDF!BN810</f>
        <v>0</v>
      </c>
      <c r="BO810" s="318" t="str">
        <f>IF(BN810=0,"",_xlfn.XLOOKUP(BN810,StatePicklist!$1:$1,StatePicklist!$3:$3,"NA",0))</f>
        <v/>
      </c>
      <c r="BP810" s="297" t="str">
        <f ca="1">IF(RMDF!BO810="", "", IF(ISNUMBER(MATCH(RMDF!BO810, INDIRECT(BO810), 0)), "OK", "Invalid"))</f>
        <v/>
      </c>
      <c r="BQ810" s="281"/>
      <c r="BR810" s="281"/>
      <c r="BS810" s="281"/>
      <c r="BT810" s="281" t="b">
        <f>AND(RMDF!BW810&gt;=0, RMDF!BW810&lt;=1-SUM(RMDF!Z810,RMDF!AG810,RMDF!AN810,RMDF!AU810,RMDF!BB810,RMDF!BI810,RMDF!BP810), RMDF!BW810=ROUND(RMDF!BW810,4))</f>
        <v>1</v>
      </c>
      <c r="BU810" s="317">
        <f>RMDF!BU810</f>
        <v>0</v>
      </c>
      <c r="BV810" s="318" t="str">
        <f>IF(BU810=0,"",_xlfn.XLOOKUP(BU810,StatePicklist!$1:$1,StatePicklist!$3:$3,"NA",0))</f>
        <v/>
      </c>
      <c r="BW810" s="297" t="str">
        <f ca="1">IF(RMDF!BV810="", "", IF(ISNUMBER(MATCH(RMDF!BV810, INDIRECT(BV810), 0)), "OK", "Invalid"))</f>
        <v/>
      </c>
      <c r="BX810" s="281"/>
      <c r="BY810" s="281"/>
      <c r="BZ810" s="281"/>
      <c r="CA810" s="281" t="b">
        <f>AND(RMDF!CD810&gt;=0, RMDF!CD810&lt;=1-SUM(RMDF!Z810,RMDF!AG810,RMDF!AN810,RMDF!AU810,RMDF!BB810,RMDF!BI810,RMDF!BP810,RMDF!BW810), RMDF!CD810=ROUND(RMDF!CD810,4))</f>
        <v>1</v>
      </c>
      <c r="CB810" s="317">
        <f>RMDF!CB810</f>
        <v>0</v>
      </c>
      <c r="CC810" s="318" t="str">
        <f>IF(CB810=0,"",_xlfn.XLOOKUP(CB810,StatePicklist!$1:$1,StatePicklist!$3:$3,"NA",0))</f>
        <v/>
      </c>
      <c r="CD810" s="297" t="str">
        <f ca="1">IF(RMDF!CC810="", "", IF(ISNUMBER(MATCH(RMDF!CC810, INDIRECT(CC810), 0)), "OK", "Invalid"))</f>
        <v/>
      </c>
      <c r="CE810" s="281"/>
      <c r="CF810" s="281"/>
      <c r="CG810" s="281"/>
      <c r="CH810" s="281" t="b">
        <f>AND(RMDF!CK810&gt;=0, RMDF!CK810&lt;=1-SUM(RMDF!Z810,RMDF!AG810,RMDF!AN810,RMDF!AU810,RMDF!BB810,RMDF!BI810,RMDF!BP810,RMDF!BW810,RMDF!CD810), RMDF!CK810=ROUND(RMDF!CK810,4))</f>
        <v>1</v>
      </c>
      <c r="CI810" s="317">
        <f>RMDF!CI810</f>
        <v>0</v>
      </c>
      <c r="CJ810" s="318" t="str">
        <f>IF(CI810=0,"",_xlfn.XLOOKUP(CI810,StatePicklist!$1:$1,StatePicklist!$3:$3,"NA",0))</f>
        <v/>
      </c>
      <c r="CK810" s="297" t="str">
        <f ca="1">IF(RMDF!CJ810="", "", IF(ISNUMBER(MATCH(RMDF!CJ810, INDIRECT(CJ810), 0)), "OK", "Invalid"))</f>
        <v/>
      </c>
      <c r="CL810" s="281"/>
      <c r="CM810" s="281"/>
      <c r="CN810" s="281"/>
      <c r="CO810" s="281" t="b">
        <f>AND(RMDF!CR810&gt;=0, RMDF!CR810&lt;=1-SUM(RMDF!Z810,RMDF!AG810,RMDF!AN810,RMDF!AU810,RMDF!BB810,RMDF!BI810,RMDF!BP810,RMDF!BW810,RMDF!CD810,RMDF!CK810), RMDF!CR810=ROUND(RMDF!CR810,4))</f>
        <v>1</v>
      </c>
      <c r="CP810" s="317">
        <f>RMDF!CP810</f>
        <v>0</v>
      </c>
      <c r="CQ810" s="318" t="str">
        <f>IF(CP810=0,"",_xlfn.XLOOKUP(CP810,StatePicklist!$1:$1,StatePicklist!$3:$3,"NA",0))</f>
        <v/>
      </c>
      <c r="CR810" s="297" t="str">
        <f ca="1">IF(RMDF!CQ810="", "", IF(ISNUMBER(MATCH(RMDF!CQ810, INDIRECT(CQ810), 0)), "OK", "Invalid"))</f>
        <v/>
      </c>
      <c r="CS810" s="281"/>
      <c r="CT810" s="281"/>
      <c r="CU810" s="281"/>
      <c r="CV810" s="281" t="b">
        <f>AND(RMDF!CY810&gt;=0, RMDF!CY810&lt;=1-SUM(RMDF!Z810,RMDF!AG810,RMDF!AN810,RMDF!AU810,RMDF!BB810,RMDF!BI810,RMDF!BP810,RMDF!BW810,RMDF!CD810,RMDF!CK810,RMDF!CR810), RMDF!CY810=ROUND(RMDF!CY810,4))</f>
        <v>1</v>
      </c>
      <c r="CW810" s="317">
        <f>RMDF!CW810</f>
        <v>0</v>
      </c>
      <c r="CX810" s="318" t="str">
        <f>IF(CW810=0,"",_xlfn.XLOOKUP(CW810,StatePicklist!$1:$1,StatePicklist!$3:$3,"NA",0))</f>
        <v/>
      </c>
      <c r="CY810" s="297" t="str">
        <f ca="1">IF(RMDF!CX810="", "", IF(ISNUMBER(MATCH(RMDF!CX810, INDIRECT(CX810), 0)), "OK", "Invalid"))</f>
        <v/>
      </c>
      <c r="CZ810" s="281"/>
      <c r="DA810" s="281"/>
      <c r="DB810" s="281"/>
      <c r="DC810" s="281" t="b">
        <f>AND(RMDF!DF810&gt;=0, RMDF!DF810&lt;=1-SUM(RMDF!Z810,RMDF!AG810,RMDF!AN810,RMDF!AU810,RMDF!BB810,RMDF!BI810,RMDF!BP810,RMDF!BW810,RMDF!CD810,RMDF!CK810,RMDF!CR810,RMDF!CY810), RMDF!DF810=ROUND(RMDF!DF810,4))</f>
        <v>1</v>
      </c>
      <c r="DD810" s="317">
        <f>RMDF!DD810</f>
        <v>0</v>
      </c>
      <c r="DE810" s="318" t="str">
        <f>IF(DD810=0,"",_xlfn.XLOOKUP(DD810,StatePicklist!$1:$1,StatePicklist!$3:$3,"NA",0))</f>
        <v/>
      </c>
      <c r="DF810" s="297" t="str">
        <f ca="1">IF(RMDF!DE810="", "", IF(ISNUMBER(MATCH(RMDF!DE810, INDIRECT(DE810), 0)), "OK", "Invalid"))</f>
        <v/>
      </c>
      <c r="DG810" s="281"/>
      <c r="DH810" s="281"/>
      <c r="DI810" s="281"/>
      <c r="DJ810" s="281" t="b">
        <f>AND(RMDF!DM810&gt;=0, RMDF!DM810&lt;=1-SUM(RMDF!Z810,RMDF!AG810,RMDF!AN810,RMDF!AU810,RMDF!BB810,RMDF!BI810,RMDF!BP810,RMDF!BW810,RMDF!CD810,RMDF!CK810,RMDF!CR810,RMDF!CY810,RMDF!DF810), RMDF!DM810=ROUND(RMDF!DM810,4))</f>
        <v>1</v>
      </c>
      <c r="DK810" s="317">
        <f>RMDF!DK810</f>
        <v>0</v>
      </c>
      <c r="DL810" s="318" t="str">
        <f>IF(DK810=0,"",_xlfn.XLOOKUP(DK810,StatePicklist!$1:$1,StatePicklist!$3:$3,"NA",0))</f>
        <v/>
      </c>
      <c r="DM810" s="297" t="str">
        <f ca="1">IF(RMDF!DL810="", "", IF(ISNUMBER(MATCH(RMDF!DL810, INDIRECT(DL810), 0)), "OK", "Invalid"))</f>
        <v/>
      </c>
      <c r="DN810" s="281"/>
      <c r="DO810" s="281"/>
      <c r="DP810" s="281"/>
      <c r="DQ810" s="281" t="b">
        <f>AND(RMDF!DT810&gt;=0, RMDF!DT810&lt;=1-SUM(RMDF!Z810,RMDF!AG810,RMDF!AN810,RMDF!AU810,RMDF!BB810,RMDF!BI810,RMDF!BP810,RMDF!BW810,RMDF!CD810,RMDF!CK810,RMDF!CR810,RMDF!CY810,RMDF!DF810,RMDF!DM810), RMDF!DT810=ROUND(RMDF!DT810,4))</f>
        <v>1</v>
      </c>
      <c r="DR810" s="317">
        <f>RMDF!DR810</f>
        <v>0</v>
      </c>
      <c r="DS810" s="318" t="str">
        <f>IF(DR810=0,"",_xlfn.XLOOKUP(DR810,StatePicklist!$1:$1,StatePicklist!$3:$3,"NA",0))</f>
        <v/>
      </c>
      <c r="DT810" s="297" t="str">
        <f ca="1">IF(RMDF!DS810="", "", IF(ISNUMBER(MATCH(RMDF!DS810, INDIRECT(DS810), 0)), "OK", "Invalid"))</f>
        <v/>
      </c>
      <c r="DU810" s="281"/>
      <c r="DV810" s="281"/>
      <c r="DW810" s="281"/>
      <c r="DX810" s="281" t="b">
        <f>AND(RMDF!EA810&gt;=0, RMDF!EA810&lt;=1-SUM(RMDF!Z810,RMDF!AG810,RMDF!AN810,RMDF!AU810,RMDF!BB810,RMDF!BI810,RMDF!BP810,RMDF!BW810,RMDF!CD810,RMDF!CK810,RMDF!CR810,RMDF!CY810,RMDF!DF810,RMDF!DM810,RMDF!DT810), RMDF!EA810=ROUND(RMDF!EA810,4))</f>
        <v>1</v>
      </c>
      <c r="DY810" s="317">
        <f>RMDF!DY810</f>
        <v>0</v>
      </c>
      <c r="DZ810" s="318" t="str">
        <f>IF(DY810=0,"",_xlfn.XLOOKUP(DY810,StatePicklist!$1:$1,StatePicklist!$3:$3,"NA",0))</f>
        <v/>
      </c>
      <c r="EA810" s="297" t="str">
        <f ca="1">IF(RMDF!DZ810="", "", IF(ISNUMBER(MATCH(RMDF!DZ810, INDIRECT(DZ810), 0)), "OK", "Invalid"))</f>
        <v/>
      </c>
      <c r="EB810" s="281"/>
      <c r="EC810" s="281"/>
      <c r="ED810" s="281"/>
      <c r="EE810" s="281" t="b">
        <f>AND(RMDF!EH810&gt;=0, RMDF!EH810&lt;=1-SUM(RMDF!Z810,RMDF!AG810,RMDF!AN810,RMDF!AU810,RMDF!BB810,RMDF!BI810,RMDF!BP810,RMDF!BW810,RMDF!CD810,RMDF!CK810,RMDF!CR810,RMDF!CY810,RMDF!DF810,RMDF!DM810,RMDF!DT810,RMDF!EA810), RMDF!EH810=ROUND(RMDF!EH810,4))</f>
        <v>1</v>
      </c>
      <c r="EF810" s="317">
        <f>RMDF!EF810</f>
        <v>0</v>
      </c>
      <c r="EG810" s="318" t="str">
        <f>IF(EF810=0,"",_xlfn.XLOOKUP(EF810,StatePicklist!$1:$1,StatePicklist!$3:$3,"NA",0))</f>
        <v/>
      </c>
      <c r="EH810" s="297" t="str">
        <f ca="1">IF(RMDF!EG810="", "", IF(ISNUMBER(MATCH(RMDF!EG810, INDIRECT(EG810), 0)), "OK", "Invalid"))</f>
        <v/>
      </c>
      <c r="EI810" s="281"/>
      <c r="EJ810" s="281"/>
      <c r="EK810" s="281"/>
      <c r="EL810" s="281" t="b">
        <f>AND(RMDF!EO810&gt;=0, RMDF!EO810&lt;=1-SUM(RMDF!Z810,RMDF!AG810,RMDF!AN810,RMDF!AU810,RMDF!BB810,RMDF!BI810,RMDF!BP810,RMDF!BW810,RMDF!CD810,RMDF!CK810,RMDF!CR810,RMDF!CY810,RMDF!DF810,RMDF!DM810,RMDF!DT810,RMDF!EA810,RMDF!EH810), RMDF!EO810=ROUND(RMDF!EO810,4))</f>
        <v>1</v>
      </c>
      <c r="EM810" s="317">
        <f>RMDF!EM810</f>
        <v>0</v>
      </c>
      <c r="EN810" s="318" t="str">
        <f>IF(EM810=0,"",_xlfn.XLOOKUP(EM810,StatePicklist!$1:$1,StatePicklist!$3:$3,"NA",0))</f>
        <v/>
      </c>
      <c r="EO810" s="297" t="str">
        <f ca="1">IF(RMDF!EN810="", "", IF(ISNUMBER(MATCH(RMDF!EN810, INDIRECT(EN810), 0)), "OK", "Invalid"))</f>
        <v/>
      </c>
      <c r="EP810" s="281"/>
      <c r="EQ810" s="281"/>
      <c r="ER810" s="281"/>
      <c r="ES810" s="281" t="b">
        <f>AND(RMDF!EV810&gt;=0, RMDF!EV810&lt;=1-SUM(RMDF!Z810,RMDF!AG810,RMDF!AN810,RMDF!AU810,RMDF!BB810,RMDF!BI810,RMDF!BP810,RMDF!BW810,RMDF!CD810,RMDF!CK810,RMDF!CR810,RMDF!CY810,RMDF!DF810,RMDF!DM810,RMDF!DT810,RMDF!EA810,RMDF!EH810,RMDF!EO810), RMDF!EV810=ROUND(RMDF!EV810,4))</f>
        <v>1</v>
      </c>
      <c r="ET810" s="317">
        <f>RMDF!ET810</f>
        <v>0</v>
      </c>
      <c r="EU810" s="318" t="str">
        <f>IF(ET810=0,"",_xlfn.XLOOKUP(ET810,StatePicklist!$1:$1,StatePicklist!$3:$3,"NA",0))</f>
        <v/>
      </c>
      <c r="EV810" s="297" t="str">
        <f ca="1">IF(RMDF!EU810="", "", IF(ISNUMBER(MATCH(RMDF!EU810, INDIRECT(EU810), 0)), "OK", "Invalid"))</f>
        <v/>
      </c>
      <c r="EW810" s="281"/>
      <c r="EX810" s="281"/>
      <c r="EY810" s="281"/>
      <c r="EZ810" s="281" t="b">
        <f>AND(RMDF!FC810&gt;=0, RMDF!FC810&lt;=1-SUM(RMDF!Z810,RMDF!AG810,RMDF!AN810,RMDF!AU810,RMDF!BB810,RMDF!BI810,RMDF!BP810,RMDF!BW810,RMDF!CD810,RMDF!CK810,RMDF!CR810,RMDF!CY810,RMDF!DF810,RMDF!DM810,RMDF!DT810,RMDF!EA810,RMDF!EH810,RMDF!EO810,RMDF!EV810), RMDF!FC810=ROUND(RMDF!FC810,4))</f>
        <v>1</v>
      </c>
      <c r="FA810" s="317">
        <f>RMDF!FA810</f>
        <v>0</v>
      </c>
      <c r="FB810" s="318" t="str">
        <f>IF(FA810=0,"",_xlfn.XLOOKUP(FA810,StatePicklist!$1:$1,StatePicklist!$3:$3,"NA",0))</f>
        <v/>
      </c>
      <c r="FC810" s="297" t="str">
        <f ca="1">IF(RMDF!FB810="", "", IF(ISNUMBER(MATCH(RMDF!FB810, INDIRECT(FB810), 0)), "OK", "Invalid"))</f>
        <v/>
      </c>
    </row>
    <row r="811" spans="1:159" s="205" customFormat="1" ht="39.9" customHeight="1" x14ac:dyDescent="0.25">
      <c r="A811" s="206"/>
      <c r="B811" s="196"/>
      <c r="C811" s="197"/>
      <c r="D811" s="198"/>
      <c r="E811" s="199"/>
      <c r="F811" s="200"/>
      <c r="G811" s="201"/>
      <c r="H811" s="292"/>
      <c r="I811" s="305">
        <f>RMDF!I811</f>
        <v>0</v>
      </c>
      <c r="J811" s="305" t="str">
        <f>IF(I811=ProductCode!$B$30,"PDReclPost",IF(OR(I811=ProductCode!$C$30,I811=ProductCode!$E$30,I811=ProductCode!$G$30),"PDPreCon",IF(OR(I811=ProductCode!$D$30,I811=ProductCode!$F$30),"PDNotReclPost","")))</f>
        <v/>
      </c>
      <c r="K811" s="305" t="str">
        <f t="shared" si="45"/>
        <v/>
      </c>
      <c r="L811" s="289"/>
      <c r="M811" s="305" t="str">
        <f t="shared" si="45"/>
        <v/>
      </c>
      <c r="N811" s="289" t="b">
        <f>AND(RMDF!N811&gt;=0, RMDF!N811&lt;=1-RMDF!L811, RMDF!N811=ROUND(RMDF!N811,4))</f>
        <v>1</v>
      </c>
      <c r="O811" s="286" t="str">
        <f>IF(P811="","",IF(I811="","",IF(LEFT(I811,13)="Reclaimed pos",RawMaterialCode!$E$569,RawMaterialCode!$E$568)))</f>
        <v>Reclaimed pre-consumer mixed fibers (RM0578)</v>
      </c>
      <c r="P811" s="295">
        <f t="shared" si="46"/>
        <v>1</v>
      </c>
      <c r="Q811" s="202"/>
      <c r="R811" s="203"/>
      <c r="S811" s="204" t="str">
        <f t="shared" si="47"/>
        <v/>
      </c>
      <c r="T811" s="281"/>
      <c r="U811" s="281"/>
      <c r="V811" s="281"/>
      <c r="W811" s="281"/>
      <c r="X811" s="317">
        <f>RMDF!X811</f>
        <v>0</v>
      </c>
      <c r="Y811" s="318" t="str">
        <f>IF(X811=0,"",_xlfn.XLOOKUP(X811,StatePicklist!$1:$1,StatePicklist!$3:$3,"NA",0))</f>
        <v/>
      </c>
      <c r="Z811" s="297" t="str">
        <f ca="1">IF(RMDF!Y811="", "", IF(ISNUMBER(MATCH(RMDF!Y811, INDIRECT(Y811), 0)), "OK", "Invalid"))</f>
        <v/>
      </c>
      <c r="AA811" s="281"/>
      <c r="AB811" s="281"/>
      <c r="AC811" s="281"/>
      <c r="AD811" s="281" t="b">
        <f>AND(RMDF!AG811&gt;=0, RMDF!AG811&lt;=1-RMDF!Z811, RMDF!AG811=ROUND(RMDF!AG811,4))</f>
        <v>1</v>
      </c>
      <c r="AE811" s="317">
        <f>RMDF!AE811</f>
        <v>0</v>
      </c>
      <c r="AF811" s="318" t="str">
        <f>IF(AE811=0,"",_xlfn.XLOOKUP(AE811,StatePicklist!$1:$1,StatePicklist!$3:$3,"NA",0))</f>
        <v/>
      </c>
      <c r="AG811" s="297" t="str">
        <f ca="1">IF(RMDF!AF811="", "", IF(ISNUMBER(MATCH(RMDF!AF811, INDIRECT(AF811), 0)), "OK", "Invalid"))</f>
        <v/>
      </c>
      <c r="AH811" s="281"/>
      <c r="AI811" s="281"/>
      <c r="AJ811" s="281"/>
      <c r="AK811" s="281" t="b">
        <f>AND(RMDF!AN811&gt;=0, RMDF!AN811&lt;=1-SUM(RMDF!Z811,RMDF!AG811), RMDF!AN811=ROUND(RMDF!AN811,4))</f>
        <v>1</v>
      </c>
      <c r="AL811" s="317">
        <f>RMDF!AL811</f>
        <v>0</v>
      </c>
      <c r="AM811" s="318" t="str">
        <f>IF(AL811=0,"",_xlfn.XLOOKUP(AL811,StatePicklist!$1:$1,StatePicklist!$3:$3,"NA",0))</f>
        <v/>
      </c>
      <c r="AN811" s="297" t="str">
        <f ca="1">IF(RMDF!AM811="", "", IF(ISNUMBER(MATCH(RMDF!AM811, INDIRECT(AM811), 0)), "OK", "Invalid"))</f>
        <v/>
      </c>
      <c r="AO811" s="281"/>
      <c r="AP811" s="281"/>
      <c r="AQ811" s="281"/>
      <c r="AR811" s="281" t="b">
        <f>AND(RMDF!AU811&gt;=0, RMDF!AU811&lt;=1-SUM(RMDF!Z811,RMDF!AG811,RMDF!AN811), RMDF!AU811=ROUND(RMDF!AU811,4))</f>
        <v>1</v>
      </c>
      <c r="AS811" s="317">
        <f>RMDF!AS811</f>
        <v>0</v>
      </c>
      <c r="AT811" s="318" t="str">
        <f>IF(AS811=0,"",_xlfn.XLOOKUP(AS811,StatePicklist!$1:$1,StatePicklist!$3:$3,"NA",0))</f>
        <v/>
      </c>
      <c r="AU811" s="297" t="str">
        <f ca="1">IF(RMDF!AT811="", "", IF(ISNUMBER(MATCH(RMDF!AT811, INDIRECT(AT811), 0)), "OK", "Invalid"))</f>
        <v/>
      </c>
      <c r="AV811" s="281"/>
      <c r="AW811" s="281"/>
      <c r="AX811" s="281"/>
      <c r="AY811" s="281" t="b">
        <f>AND(RMDF!BB811&gt;=0, RMDF!BB811&lt;=1-SUM(RMDF!Z811,RMDF!AG811,RMDF!AN811,RMDF!AU811), RMDF!BB811=ROUND(RMDF!BB811,4))</f>
        <v>1</v>
      </c>
      <c r="AZ811" s="317">
        <f>RMDF!AZ811</f>
        <v>0</v>
      </c>
      <c r="BA811" s="318" t="str">
        <f>IF(AZ811=0,"",_xlfn.XLOOKUP(AZ811,StatePicklist!$1:$1,StatePicklist!$3:$3,"NA",0))</f>
        <v/>
      </c>
      <c r="BB811" s="297" t="str">
        <f ca="1">IF(RMDF!BA811="", "", IF(ISNUMBER(MATCH(RMDF!BA811, INDIRECT(BA811), 0)), "OK", "Invalid"))</f>
        <v/>
      </c>
      <c r="BC811" s="281"/>
      <c r="BD811" s="281"/>
      <c r="BE811" s="281"/>
      <c r="BF811" s="281" t="b">
        <f>AND(RMDF!BI811&gt;=0, RMDF!BI811&lt;=1-SUM(RMDF!Z811,RMDF!AG811,RMDF!AN811,RMDF!AU811,RMDF!BB811), RMDF!BI811=ROUND(RMDF!BI811,4))</f>
        <v>1</v>
      </c>
      <c r="BG811" s="317">
        <f>RMDF!BG811</f>
        <v>0</v>
      </c>
      <c r="BH811" s="318" t="str">
        <f>IF(BG811=0,"",_xlfn.XLOOKUP(BG811,StatePicklist!$1:$1,StatePicklist!$3:$3,"NA",0))</f>
        <v/>
      </c>
      <c r="BI811" s="297" t="str">
        <f ca="1">IF(RMDF!BH811="", "", IF(ISNUMBER(MATCH(RMDF!BH811, INDIRECT(BH811), 0)), "OK", "Invalid"))</f>
        <v/>
      </c>
      <c r="BJ811" s="281"/>
      <c r="BK811" s="281"/>
      <c r="BL811" s="281"/>
      <c r="BM811" s="281" t="b">
        <f>AND(RMDF!BP811&gt;=0, RMDF!BP811&lt;=1-SUM(RMDF!Z811,RMDF!AG811,RMDF!AN811,RMDF!AU811,RMDF!BB811,RMDF!BI811), RMDF!BP811=ROUND(RMDF!BP811,4))</f>
        <v>1</v>
      </c>
      <c r="BN811" s="317">
        <f>RMDF!BN811</f>
        <v>0</v>
      </c>
      <c r="BO811" s="318" t="str">
        <f>IF(BN811=0,"",_xlfn.XLOOKUP(BN811,StatePicklist!$1:$1,StatePicklist!$3:$3,"NA",0))</f>
        <v/>
      </c>
      <c r="BP811" s="297" t="str">
        <f ca="1">IF(RMDF!BO811="", "", IF(ISNUMBER(MATCH(RMDF!BO811, INDIRECT(BO811), 0)), "OK", "Invalid"))</f>
        <v/>
      </c>
      <c r="BQ811" s="281"/>
      <c r="BR811" s="281"/>
      <c r="BS811" s="281"/>
      <c r="BT811" s="281" t="b">
        <f>AND(RMDF!BW811&gt;=0, RMDF!BW811&lt;=1-SUM(RMDF!Z811,RMDF!AG811,RMDF!AN811,RMDF!AU811,RMDF!BB811,RMDF!BI811,RMDF!BP811), RMDF!BW811=ROUND(RMDF!BW811,4))</f>
        <v>1</v>
      </c>
      <c r="BU811" s="317">
        <f>RMDF!BU811</f>
        <v>0</v>
      </c>
      <c r="BV811" s="318" t="str">
        <f>IF(BU811=0,"",_xlfn.XLOOKUP(BU811,StatePicklist!$1:$1,StatePicklist!$3:$3,"NA",0))</f>
        <v/>
      </c>
      <c r="BW811" s="297" t="str">
        <f ca="1">IF(RMDF!BV811="", "", IF(ISNUMBER(MATCH(RMDF!BV811, INDIRECT(BV811), 0)), "OK", "Invalid"))</f>
        <v/>
      </c>
      <c r="BX811" s="281"/>
      <c r="BY811" s="281"/>
      <c r="BZ811" s="281"/>
      <c r="CA811" s="281" t="b">
        <f>AND(RMDF!CD811&gt;=0, RMDF!CD811&lt;=1-SUM(RMDF!Z811,RMDF!AG811,RMDF!AN811,RMDF!AU811,RMDF!BB811,RMDF!BI811,RMDF!BP811,RMDF!BW811), RMDF!CD811=ROUND(RMDF!CD811,4))</f>
        <v>1</v>
      </c>
      <c r="CB811" s="317">
        <f>RMDF!CB811</f>
        <v>0</v>
      </c>
      <c r="CC811" s="318" t="str">
        <f>IF(CB811=0,"",_xlfn.XLOOKUP(CB811,StatePicklist!$1:$1,StatePicklist!$3:$3,"NA",0))</f>
        <v/>
      </c>
      <c r="CD811" s="297" t="str">
        <f ca="1">IF(RMDF!CC811="", "", IF(ISNUMBER(MATCH(RMDF!CC811, INDIRECT(CC811), 0)), "OK", "Invalid"))</f>
        <v/>
      </c>
      <c r="CE811" s="281"/>
      <c r="CF811" s="281"/>
      <c r="CG811" s="281"/>
      <c r="CH811" s="281" t="b">
        <f>AND(RMDF!CK811&gt;=0, RMDF!CK811&lt;=1-SUM(RMDF!Z811,RMDF!AG811,RMDF!AN811,RMDF!AU811,RMDF!BB811,RMDF!BI811,RMDF!BP811,RMDF!BW811,RMDF!CD811), RMDF!CK811=ROUND(RMDF!CK811,4))</f>
        <v>1</v>
      </c>
      <c r="CI811" s="317">
        <f>RMDF!CI811</f>
        <v>0</v>
      </c>
      <c r="CJ811" s="318" t="str">
        <f>IF(CI811=0,"",_xlfn.XLOOKUP(CI811,StatePicklist!$1:$1,StatePicklist!$3:$3,"NA",0))</f>
        <v/>
      </c>
      <c r="CK811" s="297" t="str">
        <f ca="1">IF(RMDF!CJ811="", "", IF(ISNUMBER(MATCH(RMDF!CJ811, INDIRECT(CJ811), 0)), "OK", "Invalid"))</f>
        <v/>
      </c>
      <c r="CL811" s="281"/>
      <c r="CM811" s="281"/>
      <c r="CN811" s="281"/>
      <c r="CO811" s="281" t="b">
        <f>AND(RMDF!CR811&gt;=0, RMDF!CR811&lt;=1-SUM(RMDF!Z811,RMDF!AG811,RMDF!AN811,RMDF!AU811,RMDF!BB811,RMDF!BI811,RMDF!BP811,RMDF!BW811,RMDF!CD811,RMDF!CK811), RMDF!CR811=ROUND(RMDF!CR811,4))</f>
        <v>1</v>
      </c>
      <c r="CP811" s="317">
        <f>RMDF!CP811</f>
        <v>0</v>
      </c>
      <c r="CQ811" s="318" t="str">
        <f>IF(CP811=0,"",_xlfn.XLOOKUP(CP811,StatePicklist!$1:$1,StatePicklist!$3:$3,"NA",0))</f>
        <v/>
      </c>
      <c r="CR811" s="297" t="str">
        <f ca="1">IF(RMDF!CQ811="", "", IF(ISNUMBER(MATCH(RMDF!CQ811, INDIRECT(CQ811), 0)), "OK", "Invalid"))</f>
        <v/>
      </c>
      <c r="CS811" s="281"/>
      <c r="CT811" s="281"/>
      <c r="CU811" s="281"/>
      <c r="CV811" s="281" t="b">
        <f>AND(RMDF!CY811&gt;=0, RMDF!CY811&lt;=1-SUM(RMDF!Z811,RMDF!AG811,RMDF!AN811,RMDF!AU811,RMDF!BB811,RMDF!BI811,RMDF!BP811,RMDF!BW811,RMDF!CD811,RMDF!CK811,RMDF!CR811), RMDF!CY811=ROUND(RMDF!CY811,4))</f>
        <v>1</v>
      </c>
      <c r="CW811" s="317">
        <f>RMDF!CW811</f>
        <v>0</v>
      </c>
      <c r="CX811" s="318" t="str">
        <f>IF(CW811=0,"",_xlfn.XLOOKUP(CW811,StatePicklist!$1:$1,StatePicklist!$3:$3,"NA",0))</f>
        <v/>
      </c>
      <c r="CY811" s="297" t="str">
        <f ca="1">IF(RMDF!CX811="", "", IF(ISNUMBER(MATCH(RMDF!CX811, INDIRECT(CX811), 0)), "OK", "Invalid"))</f>
        <v/>
      </c>
      <c r="CZ811" s="281"/>
      <c r="DA811" s="281"/>
      <c r="DB811" s="281"/>
      <c r="DC811" s="281" t="b">
        <f>AND(RMDF!DF811&gt;=0, RMDF!DF811&lt;=1-SUM(RMDF!Z811,RMDF!AG811,RMDF!AN811,RMDF!AU811,RMDF!BB811,RMDF!BI811,RMDF!BP811,RMDF!BW811,RMDF!CD811,RMDF!CK811,RMDF!CR811,RMDF!CY811), RMDF!DF811=ROUND(RMDF!DF811,4))</f>
        <v>1</v>
      </c>
      <c r="DD811" s="317">
        <f>RMDF!DD811</f>
        <v>0</v>
      </c>
      <c r="DE811" s="318" t="str">
        <f>IF(DD811=0,"",_xlfn.XLOOKUP(DD811,StatePicklist!$1:$1,StatePicklist!$3:$3,"NA",0))</f>
        <v/>
      </c>
      <c r="DF811" s="297" t="str">
        <f ca="1">IF(RMDF!DE811="", "", IF(ISNUMBER(MATCH(RMDF!DE811, INDIRECT(DE811), 0)), "OK", "Invalid"))</f>
        <v/>
      </c>
      <c r="DG811" s="281"/>
      <c r="DH811" s="281"/>
      <c r="DI811" s="281"/>
      <c r="DJ811" s="281" t="b">
        <f>AND(RMDF!DM811&gt;=0, RMDF!DM811&lt;=1-SUM(RMDF!Z811,RMDF!AG811,RMDF!AN811,RMDF!AU811,RMDF!BB811,RMDF!BI811,RMDF!BP811,RMDF!BW811,RMDF!CD811,RMDF!CK811,RMDF!CR811,RMDF!CY811,RMDF!DF811), RMDF!DM811=ROUND(RMDF!DM811,4))</f>
        <v>1</v>
      </c>
      <c r="DK811" s="317">
        <f>RMDF!DK811</f>
        <v>0</v>
      </c>
      <c r="DL811" s="318" t="str">
        <f>IF(DK811=0,"",_xlfn.XLOOKUP(DK811,StatePicklist!$1:$1,StatePicklist!$3:$3,"NA",0))</f>
        <v/>
      </c>
      <c r="DM811" s="297" t="str">
        <f ca="1">IF(RMDF!DL811="", "", IF(ISNUMBER(MATCH(RMDF!DL811, INDIRECT(DL811), 0)), "OK", "Invalid"))</f>
        <v/>
      </c>
      <c r="DN811" s="281"/>
      <c r="DO811" s="281"/>
      <c r="DP811" s="281"/>
      <c r="DQ811" s="281" t="b">
        <f>AND(RMDF!DT811&gt;=0, RMDF!DT811&lt;=1-SUM(RMDF!Z811,RMDF!AG811,RMDF!AN811,RMDF!AU811,RMDF!BB811,RMDF!BI811,RMDF!BP811,RMDF!BW811,RMDF!CD811,RMDF!CK811,RMDF!CR811,RMDF!CY811,RMDF!DF811,RMDF!DM811), RMDF!DT811=ROUND(RMDF!DT811,4))</f>
        <v>1</v>
      </c>
      <c r="DR811" s="317">
        <f>RMDF!DR811</f>
        <v>0</v>
      </c>
      <c r="DS811" s="318" t="str">
        <f>IF(DR811=0,"",_xlfn.XLOOKUP(DR811,StatePicklist!$1:$1,StatePicklist!$3:$3,"NA",0))</f>
        <v/>
      </c>
      <c r="DT811" s="297" t="str">
        <f ca="1">IF(RMDF!DS811="", "", IF(ISNUMBER(MATCH(RMDF!DS811, INDIRECT(DS811), 0)), "OK", "Invalid"))</f>
        <v/>
      </c>
      <c r="DU811" s="281"/>
      <c r="DV811" s="281"/>
      <c r="DW811" s="281"/>
      <c r="DX811" s="281" t="b">
        <f>AND(RMDF!EA811&gt;=0, RMDF!EA811&lt;=1-SUM(RMDF!Z811,RMDF!AG811,RMDF!AN811,RMDF!AU811,RMDF!BB811,RMDF!BI811,RMDF!BP811,RMDF!BW811,RMDF!CD811,RMDF!CK811,RMDF!CR811,RMDF!CY811,RMDF!DF811,RMDF!DM811,RMDF!DT811), RMDF!EA811=ROUND(RMDF!EA811,4))</f>
        <v>1</v>
      </c>
      <c r="DY811" s="317">
        <f>RMDF!DY811</f>
        <v>0</v>
      </c>
      <c r="DZ811" s="318" t="str">
        <f>IF(DY811=0,"",_xlfn.XLOOKUP(DY811,StatePicklist!$1:$1,StatePicklist!$3:$3,"NA",0))</f>
        <v/>
      </c>
      <c r="EA811" s="297" t="str">
        <f ca="1">IF(RMDF!DZ811="", "", IF(ISNUMBER(MATCH(RMDF!DZ811, INDIRECT(DZ811), 0)), "OK", "Invalid"))</f>
        <v/>
      </c>
      <c r="EB811" s="281"/>
      <c r="EC811" s="281"/>
      <c r="ED811" s="281"/>
      <c r="EE811" s="281" t="b">
        <f>AND(RMDF!EH811&gt;=0, RMDF!EH811&lt;=1-SUM(RMDF!Z811,RMDF!AG811,RMDF!AN811,RMDF!AU811,RMDF!BB811,RMDF!BI811,RMDF!BP811,RMDF!BW811,RMDF!CD811,RMDF!CK811,RMDF!CR811,RMDF!CY811,RMDF!DF811,RMDF!DM811,RMDF!DT811,RMDF!EA811), RMDF!EH811=ROUND(RMDF!EH811,4))</f>
        <v>1</v>
      </c>
      <c r="EF811" s="317">
        <f>RMDF!EF811</f>
        <v>0</v>
      </c>
      <c r="EG811" s="318" t="str">
        <f>IF(EF811=0,"",_xlfn.XLOOKUP(EF811,StatePicklist!$1:$1,StatePicklist!$3:$3,"NA",0))</f>
        <v/>
      </c>
      <c r="EH811" s="297" t="str">
        <f ca="1">IF(RMDF!EG811="", "", IF(ISNUMBER(MATCH(RMDF!EG811, INDIRECT(EG811), 0)), "OK", "Invalid"))</f>
        <v/>
      </c>
      <c r="EI811" s="281"/>
      <c r="EJ811" s="281"/>
      <c r="EK811" s="281"/>
      <c r="EL811" s="281" t="b">
        <f>AND(RMDF!EO811&gt;=0, RMDF!EO811&lt;=1-SUM(RMDF!Z811,RMDF!AG811,RMDF!AN811,RMDF!AU811,RMDF!BB811,RMDF!BI811,RMDF!BP811,RMDF!BW811,RMDF!CD811,RMDF!CK811,RMDF!CR811,RMDF!CY811,RMDF!DF811,RMDF!DM811,RMDF!DT811,RMDF!EA811,RMDF!EH811), RMDF!EO811=ROUND(RMDF!EO811,4))</f>
        <v>1</v>
      </c>
      <c r="EM811" s="317">
        <f>RMDF!EM811</f>
        <v>0</v>
      </c>
      <c r="EN811" s="318" t="str">
        <f>IF(EM811=0,"",_xlfn.XLOOKUP(EM811,StatePicklist!$1:$1,StatePicklist!$3:$3,"NA",0))</f>
        <v/>
      </c>
      <c r="EO811" s="297" t="str">
        <f ca="1">IF(RMDF!EN811="", "", IF(ISNUMBER(MATCH(RMDF!EN811, INDIRECT(EN811), 0)), "OK", "Invalid"))</f>
        <v/>
      </c>
      <c r="EP811" s="281"/>
      <c r="EQ811" s="281"/>
      <c r="ER811" s="281"/>
      <c r="ES811" s="281" t="b">
        <f>AND(RMDF!EV811&gt;=0, RMDF!EV811&lt;=1-SUM(RMDF!Z811,RMDF!AG811,RMDF!AN811,RMDF!AU811,RMDF!BB811,RMDF!BI811,RMDF!BP811,RMDF!BW811,RMDF!CD811,RMDF!CK811,RMDF!CR811,RMDF!CY811,RMDF!DF811,RMDF!DM811,RMDF!DT811,RMDF!EA811,RMDF!EH811,RMDF!EO811), RMDF!EV811=ROUND(RMDF!EV811,4))</f>
        <v>1</v>
      </c>
      <c r="ET811" s="317">
        <f>RMDF!ET811</f>
        <v>0</v>
      </c>
      <c r="EU811" s="318" t="str">
        <f>IF(ET811=0,"",_xlfn.XLOOKUP(ET811,StatePicklist!$1:$1,StatePicklist!$3:$3,"NA",0))</f>
        <v/>
      </c>
      <c r="EV811" s="297" t="str">
        <f ca="1">IF(RMDF!EU811="", "", IF(ISNUMBER(MATCH(RMDF!EU811, INDIRECT(EU811), 0)), "OK", "Invalid"))</f>
        <v/>
      </c>
      <c r="EW811" s="281"/>
      <c r="EX811" s="281"/>
      <c r="EY811" s="281"/>
      <c r="EZ811" s="281" t="b">
        <f>AND(RMDF!FC811&gt;=0, RMDF!FC811&lt;=1-SUM(RMDF!Z811,RMDF!AG811,RMDF!AN811,RMDF!AU811,RMDF!BB811,RMDF!BI811,RMDF!BP811,RMDF!BW811,RMDF!CD811,RMDF!CK811,RMDF!CR811,RMDF!CY811,RMDF!DF811,RMDF!DM811,RMDF!DT811,RMDF!EA811,RMDF!EH811,RMDF!EO811,RMDF!EV811), RMDF!FC811=ROUND(RMDF!FC811,4))</f>
        <v>1</v>
      </c>
      <c r="FA811" s="317">
        <f>RMDF!FA811</f>
        <v>0</v>
      </c>
      <c r="FB811" s="318" t="str">
        <f>IF(FA811=0,"",_xlfn.XLOOKUP(FA811,StatePicklist!$1:$1,StatePicklist!$3:$3,"NA",0))</f>
        <v/>
      </c>
      <c r="FC811" s="297" t="str">
        <f ca="1">IF(RMDF!FB811="", "", IF(ISNUMBER(MATCH(RMDF!FB811, INDIRECT(FB811), 0)), "OK", "Invalid"))</f>
        <v/>
      </c>
    </row>
    <row r="812" spans="1:159" s="205" customFormat="1" ht="39.9" customHeight="1" x14ac:dyDescent="0.25">
      <c r="A812" s="206"/>
      <c r="B812" s="196"/>
      <c r="C812" s="197"/>
      <c r="D812" s="198"/>
      <c r="E812" s="199"/>
      <c r="F812" s="200"/>
      <c r="G812" s="201"/>
      <c r="H812" s="292"/>
      <c r="I812" s="305">
        <f>RMDF!I812</f>
        <v>0</v>
      </c>
      <c r="J812" s="305" t="str">
        <f>IF(I812=ProductCode!$B$30,"PDReclPost",IF(OR(I812=ProductCode!$C$30,I812=ProductCode!$E$30,I812=ProductCode!$G$30),"PDPreCon",IF(OR(I812=ProductCode!$D$30,I812=ProductCode!$F$30),"PDNotReclPost","")))</f>
        <v/>
      </c>
      <c r="K812" s="305" t="str">
        <f t="shared" si="45"/>
        <v/>
      </c>
      <c r="L812" s="289"/>
      <c r="M812" s="305" t="str">
        <f t="shared" si="45"/>
        <v/>
      </c>
      <c r="N812" s="289" t="b">
        <f>AND(RMDF!N812&gt;=0, RMDF!N812&lt;=1-RMDF!L812, RMDF!N812=ROUND(RMDF!N812,4))</f>
        <v>1</v>
      </c>
      <c r="O812" s="286" t="str">
        <f>IF(P812="","",IF(I812="","",IF(LEFT(I812,13)="Reclaimed pos",RawMaterialCode!$E$569,RawMaterialCode!$E$568)))</f>
        <v>Reclaimed pre-consumer mixed fibers (RM0578)</v>
      </c>
      <c r="P812" s="295">
        <f t="shared" si="46"/>
        <v>1</v>
      </c>
      <c r="Q812" s="202"/>
      <c r="R812" s="203"/>
      <c r="S812" s="204" t="str">
        <f t="shared" si="47"/>
        <v/>
      </c>
      <c r="T812" s="281"/>
      <c r="U812" s="281"/>
      <c r="V812" s="281"/>
      <c r="W812" s="281"/>
      <c r="X812" s="317">
        <f>RMDF!X812</f>
        <v>0</v>
      </c>
      <c r="Y812" s="318" t="str">
        <f>IF(X812=0,"",_xlfn.XLOOKUP(X812,StatePicklist!$1:$1,StatePicklist!$3:$3,"NA",0))</f>
        <v/>
      </c>
      <c r="Z812" s="297" t="str">
        <f ca="1">IF(RMDF!Y812="", "", IF(ISNUMBER(MATCH(RMDF!Y812, INDIRECT(Y812), 0)), "OK", "Invalid"))</f>
        <v/>
      </c>
      <c r="AA812" s="281"/>
      <c r="AB812" s="281"/>
      <c r="AC812" s="281"/>
      <c r="AD812" s="281" t="b">
        <f>AND(RMDF!AG812&gt;=0, RMDF!AG812&lt;=1-RMDF!Z812, RMDF!AG812=ROUND(RMDF!AG812,4))</f>
        <v>1</v>
      </c>
      <c r="AE812" s="317">
        <f>RMDF!AE812</f>
        <v>0</v>
      </c>
      <c r="AF812" s="318" t="str">
        <f>IF(AE812=0,"",_xlfn.XLOOKUP(AE812,StatePicklist!$1:$1,StatePicklist!$3:$3,"NA",0))</f>
        <v/>
      </c>
      <c r="AG812" s="297" t="str">
        <f ca="1">IF(RMDF!AF812="", "", IF(ISNUMBER(MATCH(RMDF!AF812, INDIRECT(AF812), 0)), "OK", "Invalid"))</f>
        <v/>
      </c>
      <c r="AH812" s="281"/>
      <c r="AI812" s="281"/>
      <c r="AJ812" s="281"/>
      <c r="AK812" s="281" t="b">
        <f>AND(RMDF!AN812&gt;=0, RMDF!AN812&lt;=1-SUM(RMDF!Z812,RMDF!AG812), RMDF!AN812=ROUND(RMDF!AN812,4))</f>
        <v>1</v>
      </c>
      <c r="AL812" s="317">
        <f>RMDF!AL812</f>
        <v>0</v>
      </c>
      <c r="AM812" s="318" t="str">
        <f>IF(AL812=0,"",_xlfn.XLOOKUP(AL812,StatePicklist!$1:$1,StatePicklist!$3:$3,"NA",0))</f>
        <v/>
      </c>
      <c r="AN812" s="297" t="str">
        <f ca="1">IF(RMDF!AM812="", "", IF(ISNUMBER(MATCH(RMDF!AM812, INDIRECT(AM812), 0)), "OK", "Invalid"))</f>
        <v/>
      </c>
      <c r="AO812" s="281"/>
      <c r="AP812" s="281"/>
      <c r="AQ812" s="281"/>
      <c r="AR812" s="281" t="b">
        <f>AND(RMDF!AU812&gt;=0, RMDF!AU812&lt;=1-SUM(RMDF!Z812,RMDF!AG812,RMDF!AN812), RMDF!AU812=ROUND(RMDF!AU812,4))</f>
        <v>1</v>
      </c>
      <c r="AS812" s="317">
        <f>RMDF!AS812</f>
        <v>0</v>
      </c>
      <c r="AT812" s="318" t="str">
        <f>IF(AS812=0,"",_xlfn.XLOOKUP(AS812,StatePicklist!$1:$1,StatePicklist!$3:$3,"NA",0))</f>
        <v/>
      </c>
      <c r="AU812" s="297" t="str">
        <f ca="1">IF(RMDF!AT812="", "", IF(ISNUMBER(MATCH(RMDF!AT812, INDIRECT(AT812), 0)), "OK", "Invalid"))</f>
        <v/>
      </c>
      <c r="AV812" s="281"/>
      <c r="AW812" s="281"/>
      <c r="AX812" s="281"/>
      <c r="AY812" s="281" t="b">
        <f>AND(RMDF!BB812&gt;=0, RMDF!BB812&lt;=1-SUM(RMDF!Z812,RMDF!AG812,RMDF!AN812,RMDF!AU812), RMDF!BB812=ROUND(RMDF!BB812,4))</f>
        <v>1</v>
      </c>
      <c r="AZ812" s="317">
        <f>RMDF!AZ812</f>
        <v>0</v>
      </c>
      <c r="BA812" s="318" t="str">
        <f>IF(AZ812=0,"",_xlfn.XLOOKUP(AZ812,StatePicklist!$1:$1,StatePicklist!$3:$3,"NA",0))</f>
        <v/>
      </c>
      <c r="BB812" s="297" t="str">
        <f ca="1">IF(RMDF!BA812="", "", IF(ISNUMBER(MATCH(RMDF!BA812, INDIRECT(BA812), 0)), "OK", "Invalid"))</f>
        <v/>
      </c>
      <c r="BC812" s="281"/>
      <c r="BD812" s="281"/>
      <c r="BE812" s="281"/>
      <c r="BF812" s="281" t="b">
        <f>AND(RMDF!BI812&gt;=0, RMDF!BI812&lt;=1-SUM(RMDF!Z812,RMDF!AG812,RMDF!AN812,RMDF!AU812,RMDF!BB812), RMDF!BI812=ROUND(RMDF!BI812,4))</f>
        <v>1</v>
      </c>
      <c r="BG812" s="317">
        <f>RMDF!BG812</f>
        <v>0</v>
      </c>
      <c r="BH812" s="318" t="str">
        <f>IF(BG812=0,"",_xlfn.XLOOKUP(BG812,StatePicklist!$1:$1,StatePicklist!$3:$3,"NA",0))</f>
        <v/>
      </c>
      <c r="BI812" s="297" t="str">
        <f ca="1">IF(RMDF!BH812="", "", IF(ISNUMBER(MATCH(RMDF!BH812, INDIRECT(BH812), 0)), "OK", "Invalid"))</f>
        <v/>
      </c>
      <c r="BJ812" s="281"/>
      <c r="BK812" s="281"/>
      <c r="BL812" s="281"/>
      <c r="BM812" s="281" t="b">
        <f>AND(RMDF!BP812&gt;=0, RMDF!BP812&lt;=1-SUM(RMDF!Z812,RMDF!AG812,RMDF!AN812,RMDF!AU812,RMDF!BB812,RMDF!BI812), RMDF!BP812=ROUND(RMDF!BP812,4))</f>
        <v>1</v>
      </c>
      <c r="BN812" s="317">
        <f>RMDF!BN812</f>
        <v>0</v>
      </c>
      <c r="BO812" s="318" t="str">
        <f>IF(BN812=0,"",_xlfn.XLOOKUP(BN812,StatePicklist!$1:$1,StatePicklist!$3:$3,"NA",0))</f>
        <v/>
      </c>
      <c r="BP812" s="297" t="str">
        <f ca="1">IF(RMDF!BO812="", "", IF(ISNUMBER(MATCH(RMDF!BO812, INDIRECT(BO812), 0)), "OK", "Invalid"))</f>
        <v/>
      </c>
      <c r="BQ812" s="281"/>
      <c r="BR812" s="281"/>
      <c r="BS812" s="281"/>
      <c r="BT812" s="281" t="b">
        <f>AND(RMDF!BW812&gt;=0, RMDF!BW812&lt;=1-SUM(RMDF!Z812,RMDF!AG812,RMDF!AN812,RMDF!AU812,RMDF!BB812,RMDF!BI812,RMDF!BP812), RMDF!BW812=ROUND(RMDF!BW812,4))</f>
        <v>1</v>
      </c>
      <c r="BU812" s="317">
        <f>RMDF!BU812</f>
        <v>0</v>
      </c>
      <c r="BV812" s="318" t="str">
        <f>IF(BU812=0,"",_xlfn.XLOOKUP(BU812,StatePicklist!$1:$1,StatePicklist!$3:$3,"NA",0))</f>
        <v/>
      </c>
      <c r="BW812" s="297" t="str">
        <f ca="1">IF(RMDF!BV812="", "", IF(ISNUMBER(MATCH(RMDF!BV812, INDIRECT(BV812), 0)), "OK", "Invalid"))</f>
        <v/>
      </c>
      <c r="BX812" s="281"/>
      <c r="BY812" s="281"/>
      <c r="BZ812" s="281"/>
      <c r="CA812" s="281" t="b">
        <f>AND(RMDF!CD812&gt;=0, RMDF!CD812&lt;=1-SUM(RMDF!Z812,RMDF!AG812,RMDF!AN812,RMDF!AU812,RMDF!BB812,RMDF!BI812,RMDF!BP812,RMDF!BW812), RMDF!CD812=ROUND(RMDF!CD812,4))</f>
        <v>1</v>
      </c>
      <c r="CB812" s="317">
        <f>RMDF!CB812</f>
        <v>0</v>
      </c>
      <c r="CC812" s="318" t="str">
        <f>IF(CB812=0,"",_xlfn.XLOOKUP(CB812,StatePicklist!$1:$1,StatePicklist!$3:$3,"NA",0))</f>
        <v/>
      </c>
      <c r="CD812" s="297" t="str">
        <f ca="1">IF(RMDF!CC812="", "", IF(ISNUMBER(MATCH(RMDF!CC812, INDIRECT(CC812), 0)), "OK", "Invalid"))</f>
        <v/>
      </c>
      <c r="CE812" s="281"/>
      <c r="CF812" s="281"/>
      <c r="CG812" s="281"/>
      <c r="CH812" s="281" t="b">
        <f>AND(RMDF!CK812&gt;=0, RMDF!CK812&lt;=1-SUM(RMDF!Z812,RMDF!AG812,RMDF!AN812,RMDF!AU812,RMDF!BB812,RMDF!BI812,RMDF!BP812,RMDF!BW812,RMDF!CD812), RMDF!CK812=ROUND(RMDF!CK812,4))</f>
        <v>1</v>
      </c>
      <c r="CI812" s="317">
        <f>RMDF!CI812</f>
        <v>0</v>
      </c>
      <c r="CJ812" s="318" t="str">
        <f>IF(CI812=0,"",_xlfn.XLOOKUP(CI812,StatePicklist!$1:$1,StatePicklist!$3:$3,"NA",0))</f>
        <v/>
      </c>
      <c r="CK812" s="297" t="str">
        <f ca="1">IF(RMDF!CJ812="", "", IF(ISNUMBER(MATCH(RMDF!CJ812, INDIRECT(CJ812), 0)), "OK", "Invalid"))</f>
        <v/>
      </c>
      <c r="CL812" s="281"/>
      <c r="CM812" s="281"/>
      <c r="CN812" s="281"/>
      <c r="CO812" s="281" t="b">
        <f>AND(RMDF!CR812&gt;=0, RMDF!CR812&lt;=1-SUM(RMDF!Z812,RMDF!AG812,RMDF!AN812,RMDF!AU812,RMDF!BB812,RMDF!BI812,RMDF!BP812,RMDF!BW812,RMDF!CD812,RMDF!CK812), RMDF!CR812=ROUND(RMDF!CR812,4))</f>
        <v>1</v>
      </c>
      <c r="CP812" s="317">
        <f>RMDF!CP812</f>
        <v>0</v>
      </c>
      <c r="CQ812" s="318" t="str">
        <f>IF(CP812=0,"",_xlfn.XLOOKUP(CP812,StatePicklist!$1:$1,StatePicklist!$3:$3,"NA",0))</f>
        <v/>
      </c>
      <c r="CR812" s="297" t="str">
        <f ca="1">IF(RMDF!CQ812="", "", IF(ISNUMBER(MATCH(RMDF!CQ812, INDIRECT(CQ812), 0)), "OK", "Invalid"))</f>
        <v/>
      </c>
      <c r="CS812" s="281"/>
      <c r="CT812" s="281"/>
      <c r="CU812" s="281"/>
      <c r="CV812" s="281" t="b">
        <f>AND(RMDF!CY812&gt;=0, RMDF!CY812&lt;=1-SUM(RMDF!Z812,RMDF!AG812,RMDF!AN812,RMDF!AU812,RMDF!BB812,RMDF!BI812,RMDF!BP812,RMDF!BW812,RMDF!CD812,RMDF!CK812,RMDF!CR812), RMDF!CY812=ROUND(RMDF!CY812,4))</f>
        <v>1</v>
      </c>
      <c r="CW812" s="317">
        <f>RMDF!CW812</f>
        <v>0</v>
      </c>
      <c r="CX812" s="318" t="str">
        <f>IF(CW812=0,"",_xlfn.XLOOKUP(CW812,StatePicklist!$1:$1,StatePicklist!$3:$3,"NA",0))</f>
        <v/>
      </c>
      <c r="CY812" s="297" t="str">
        <f ca="1">IF(RMDF!CX812="", "", IF(ISNUMBER(MATCH(RMDF!CX812, INDIRECT(CX812), 0)), "OK", "Invalid"))</f>
        <v/>
      </c>
      <c r="CZ812" s="281"/>
      <c r="DA812" s="281"/>
      <c r="DB812" s="281"/>
      <c r="DC812" s="281" t="b">
        <f>AND(RMDF!DF812&gt;=0, RMDF!DF812&lt;=1-SUM(RMDF!Z812,RMDF!AG812,RMDF!AN812,RMDF!AU812,RMDF!BB812,RMDF!BI812,RMDF!BP812,RMDF!BW812,RMDF!CD812,RMDF!CK812,RMDF!CR812,RMDF!CY812), RMDF!DF812=ROUND(RMDF!DF812,4))</f>
        <v>1</v>
      </c>
      <c r="DD812" s="317">
        <f>RMDF!DD812</f>
        <v>0</v>
      </c>
      <c r="DE812" s="318" t="str">
        <f>IF(DD812=0,"",_xlfn.XLOOKUP(DD812,StatePicklist!$1:$1,StatePicklist!$3:$3,"NA",0))</f>
        <v/>
      </c>
      <c r="DF812" s="297" t="str">
        <f ca="1">IF(RMDF!DE812="", "", IF(ISNUMBER(MATCH(RMDF!DE812, INDIRECT(DE812), 0)), "OK", "Invalid"))</f>
        <v/>
      </c>
      <c r="DG812" s="281"/>
      <c r="DH812" s="281"/>
      <c r="DI812" s="281"/>
      <c r="DJ812" s="281" t="b">
        <f>AND(RMDF!DM812&gt;=0, RMDF!DM812&lt;=1-SUM(RMDF!Z812,RMDF!AG812,RMDF!AN812,RMDF!AU812,RMDF!BB812,RMDF!BI812,RMDF!BP812,RMDF!BW812,RMDF!CD812,RMDF!CK812,RMDF!CR812,RMDF!CY812,RMDF!DF812), RMDF!DM812=ROUND(RMDF!DM812,4))</f>
        <v>1</v>
      </c>
      <c r="DK812" s="317">
        <f>RMDF!DK812</f>
        <v>0</v>
      </c>
      <c r="DL812" s="318" t="str">
        <f>IF(DK812=0,"",_xlfn.XLOOKUP(DK812,StatePicklist!$1:$1,StatePicklist!$3:$3,"NA",0))</f>
        <v/>
      </c>
      <c r="DM812" s="297" t="str">
        <f ca="1">IF(RMDF!DL812="", "", IF(ISNUMBER(MATCH(RMDF!DL812, INDIRECT(DL812), 0)), "OK", "Invalid"))</f>
        <v/>
      </c>
      <c r="DN812" s="281"/>
      <c r="DO812" s="281"/>
      <c r="DP812" s="281"/>
      <c r="DQ812" s="281" t="b">
        <f>AND(RMDF!DT812&gt;=0, RMDF!DT812&lt;=1-SUM(RMDF!Z812,RMDF!AG812,RMDF!AN812,RMDF!AU812,RMDF!BB812,RMDF!BI812,RMDF!BP812,RMDF!BW812,RMDF!CD812,RMDF!CK812,RMDF!CR812,RMDF!CY812,RMDF!DF812,RMDF!DM812), RMDF!DT812=ROUND(RMDF!DT812,4))</f>
        <v>1</v>
      </c>
      <c r="DR812" s="317">
        <f>RMDF!DR812</f>
        <v>0</v>
      </c>
      <c r="DS812" s="318" t="str">
        <f>IF(DR812=0,"",_xlfn.XLOOKUP(DR812,StatePicklist!$1:$1,StatePicklist!$3:$3,"NA",0))</f>
        <v/>
      </c>
      <c r="DT812" s="297" t="str">
        <f ca="1">IF(RMDF!DS812="", "", IF(ISNUMBER(MATCH(RMDF!DS812, INDIRECT(DS812), 0)), "OK", "Invalid"))</f>
        <v/>
      </c>
      <c r="DU812" s="281"/>
      <c r="DV812" s="281"/>
      <c r="DW812" s="281"/>
      <c r="DX812" s="281" t="b">
        <f>AND(RMDF!EA812&gt;=0, RMDF!EA812&lt;=1-SUM(RMDF!Z812,RMDF!AG812,RMDF!AN812,RMDF!AU812,RMDF!BB812,RMDF!BI812,RMDF!BP812,RMDF!BW812,RMDF!CD812,RMDF!CK812,RMDF!CR812,RMDF!CY812,RMDF!DF812,RMDF!DM812,RMDF!DT812), RMDF!EA812=ROUND(RMDF!EA812,4))</f>
        <v>1</v>
      </c>
      <c r="DY812" s="317">
        <f>RMDF!DY812</f>
        <v>0</v>
      </c>
      <c r="DZ812" s="318" t="str">
        <f>IF(DY812=0,"",_xlfn.XLOOKUP(DY812,StatePicklist!$1:$1,StatePicklist!$3:$3,"NA",0))</f>
        <v/>
      </c>
      <c r="EA812" s="297" t="str">
        <f ca="1">IF(RMDF!DZ812="", "", IF(ISNUMBER(MATCH(RMDF!DZ812, INDIRECT(DZ812), 0)), "OK", "Invalid"))</f>
        <v/>
      </c>
      <c r="EB812" s="281"/>
      <c r="EC812" s="281"/>
      <c r="ED812" s="281"/>
      <c r="EE812" s="281" t="b">
        <f>AND(RMDF!EH812&gt;=0, RMDF!EH812&lt;=1-SUM(RMDF!Z812,RMDF!AG812,RMDF!AN812,RMDF!AU812,RMDF!BB812,RMDF!BI812,RMDF!BP812,RMDF!BW812,RMDF!CD812,RMDF!CK812,RMDF!CR812,RMDF!CY812,RMDF!DF812,RMDF!DM812,RMDF!DT812,RMDF!EA812), RMDF!EH812=ROUND(RMDF!EH812,4))</f>
        <v>1</v>
      </c>
      <c r="EF812" s="317">
        <f>RMDF!EF812</f>
        <v>0</v>
      </c>
      <c r="EG812" s="318" t="str">
        <f>IF(EF812=0,"",_xlfn.XLOOKUP(EF812,StatePicklist!$1:$1,StatePicklist!$3:$3,"NA",0))</f>
        <v/>
      </c>
      <c r="EH812" s="297" t="str">
        <f ca="1">IF(RMDF!EG812="", "", IF(ISNUMBER(MATCH(RMDF!EG812, INDIRECT(EG812), 0)), "OK", "Invalid"))</f>
        <v/>
      </c>
      <c r="EI812" s="281"/>
      <c r="EJ812" s="281"/>
      <c r="EK812" s="281"/>
      <c r="EL812" s="281" t="b">
        <f>AND(RMDF!EO812&gt;=0, RMDF!EO812&lt;=1-SUM(RMDF!Z812,RMDF!AG812,RMDF!AN812,RMDF!AU812,RMDF!BB812,RMDF!BI812,RMDF!BP812,RMDF!BW812,RMDF!CD812,RMDF!CK812,RMDF!CR812,RMDF!CY812,RMDF!DF812,RMDF!DM812,RMDF!DT812,RMDF!EA812,RMDF!EH812), RMDF!EO812=ROUND(RMDF!EO812,4))</f>
        <v>1</v>
      </c>
      <c r="EM812" s="317">
        <f>RMDF!EM812</f>
        <v>0</v>
      </c>
      <c r="EN812" s="318" t="str">
        <f>IF(EM812=0,"",_xlfn.XLOOKUP(EM812,StatePicklist!$1:$1,StatePicklist!$3:$3,"NA",0))</f>
        <v/>
      </c>
      <c r="EO812" s="297" t="str">
        <f ca="1">IF(RMDF!EN812="", "", IF(ISNUMBER(MATCH(RMDF!EN812, INDIRECT(EN812), 0)), "OK", "Invalid"))</f>
        <v/>
      </c>
      <c r="EP812" s="281"/>
      <c r="EQ812" s="281"/>
      <c r="ER812" s="281"/>
      <c r="ES812" s="281" t="b">
        <f>AND(RMDF!EV812&gt;=0, RMDF!EV812&lt;=1-SUM(RMDF!Z812,RMDF!AG812,RMDF!AN812,RMDF!AU812,RMDF!BB812,RMDF!BI812,RMDF!BP812,RMDF!BW812,RMDF!CD812,RMDF!CK812,RMDF!CR812,RMDF!CY812,RMDF!DF812,RMDF!DM812,RMDF!DT812,RMDF!EA812,RMDF!EH812,RMDF!EO812), RMDF!EV812=ROUND(RMDF!EV812,4))</f>
        <v>1</v>
      </c>
      <c r="ET812" s="317">
        <f>RMDF!ET812</f>
        <v>0</v>
      </c>
      <c r="EU812" s="318" t="str">
        <f>IF(ET812=0,"",_xlfn.XLOOKUP(ET812,StatePicklist!$1:$1,StatePicklist!$3:$3,"NA",0))</f>
        <v/>
      </c>
      <c r="EV812" s="297" t="str">
        <f ca="1">IF(RMDF!EU812="", "", IF(ISNUMBER(MATCH(RMDF!EU812, INDIRECT(EU812), 0)), "OK", "Invalid"))</f>
        <v/>
      </c>
      <c r="EW812" s="281"/>
      <c r="EX812" s="281"/>
      <c r="EY812" s="281"/>
      <c r="EZ812" s="281" t="b">
        <f>AND(RMDF!FC812&gt;=0, RMDF!FC812&lt;=1-SUM(RMDF!Z812,RMDF!AG812,RMDF!AN812,RMDF!AU812,RMDF!BB812,RMDF!BI812,RMDF!BP812,RMDF!BW812,RMDF!CD812,RMDF!CK812,RMDF!CR812,RMDF!CY812,RMDF!DF812,RMDF!DM812,RMDF!DT812,RMDF!EA812,RMDF!EH812,RMDF!EO812,RMDF!EV812), RMDF!FC812=ROUND(RMDF!FC812,4))</f>
        <v>1</v>
      </c>
      <c r="FA812" s="317">
        <f>RMDF!FA812</f>
        <v>0</v>
      </c>
      <c r="FB812" s="318" t="str">
        <f>IF(FA812=0,"",_xlfn.XLOOKUP(FA812,StatePicklist!$1:$1,StatePicklist!$3:$3,"NA",0))</f>
        <v/>
      </c>
      <c r="FC812" s="297" t="str">
        <f ca="1">IF(RMDF!FB812="", "", IF(ISNUMBER(MATCH(RMDF!FB812, INDIRECT(FB812), 0)), "OK", "Invalid"))</f>
        <v/>
      </c>
    </row>
    <row r="813" spans="1:159" s="205" customFormat="1" ht="39.9" customHeight="1" x14ac:dyDescent="0.25">
      <c r="A813" s="206"/>
      <c r="B813" s="196"/>
      <c r="C813" s="197"/>
      <c r="D813" s="198"/>
      <c r="E813" s="199"/>
      <c r="F813" s="200"/>
      <c r="G813" s="201"/>
      <c r="H813" s="292"/>
      <c r="I813" s="305">
        <f>RMDF!I813</f>
        <v>0</v>
      </c>
      <c r="J813" s="305" t="str">
        <f>IF(I813=ProductCode!$B$30,"PDReclPost",IF(OR(I813=ProductCode!$C$30,I813=ProductCode!$E$30,I813=ProductCode!$G$30),"PDPreCon",IF(OR(I813=ProductCode!$D$30,I813=ProductCode!$F$30),"PDNotReclPost","")))</f>
        <v/>
      </c>
      <c r="K813" s="305" t="str">
        <f t="shared" si="45"/>
        <v/>
      </c>
      <c r="L813" s="289"/>
      <c r="M813" s="305" t="str">
        <f t="shared" si="45"/>
        <v/>
      </c>
      <c r="N813" s="289" t="b">
        <f>AND(RMDF!N813&gt;=0, RMDF!N813&lt;=1-RMDF!L813, RMDF!N813=ROUND(RMDF!N813,4))</f>
        <v>1</v>
      </c>
      <c r="O813" s="286" t="str">
        <f>IF(P813="","",IF(I813="","",IF(LEFT(I813,13)="Reclaimed pos",RawMaterialCode!$E$569,RawMaterialCode!$E$568)))</f>
        <v>Reclaimed pre-consumer mixed fibers (RM0578)</v>
      </c>
      <c r="P813" s="295">
        <f t="shared" si="46"/>
        <v>1</v>
      </c>
      <c r="Q813" s="202"/>
      <c r="R813" s="203"/>
      <c r="S813" s="204" t="str">
        <f t="shared" si="47"/>
        <v/>
      </c>
      <c r="T813" s="281"/>
      <c r="U813" s="281"/>
      <c r="V813" s="281"/>
      <c r="W813" s="281"/>
      <c r="X813" s="317">
        <f>RMDF!X813</f>
        <v>0</v>
      </c>
      <c r="Y813" s="318" t="str">
        <f>IF(X813=0,"",_xlfn.XLOOKUP(X813,StatePicklist!$1:$1,StatePicklist!$3:$3,"NA",0))</f>
        <v/>
      </c>
      <c r="Z813" s="297" t="str">
        <f ca="1">IF(RMDF!Y813="", "", IF(ISNUMBER(MATCH(RMDF!Y813, INDIRECT(Y813), 0)), "OK", "Invalid"))</f>
        <v/>
      </c>
      <c r="AA813" s="281"/>
      <c r="AB813" s="281"/>
      <c r="AC813" s="281"/>
      <c r="AD813" s="281" t="b">
        <f>AND(RMDF!AG813&gt;=0, RMDF!AG813&lt;=1-RMDF!Z813, RMDF!AG813=ROUND(RMDF!AG813,4))</f>
        <v>1</v>
      </c>
      <c r="AE813" s="317">
        <f>RMDF!AE813</f>
        <v>0</v>
      </c>
      <c r="AF813" s="318" t="str">
        <f>IF(AE813=0,"",_xlfn.XLOOKUP(AE813,StatePicklist!$1:$1,StatePicklist!$3:$3,"NA",0))</f>
        <v/>
      </c>
      <c r="AG813" s="297" t="str">
        <f ca="1">IF(RMDF!AF813="", "", IF(ISNUMBER(MATCH(RMDF!AF813, INDIRECT(AF813), 0)), "OK", "Invalid"))</f>
        <v/>
      </c>
      <c r="AH813" s="281"/>
      <c r="AI813" s="281"/>
      <c r="AJ813" s="281"/>
      <c r="AK813" s="281" t="b">
        <f>AND(RMDF!AN813&gt;=0, RMDF!AN813&lt;=1-SUM(RMDF!Z813,RMDF!AG813), RMDF!AN813=ROUND(RMDF!AN813,4))</f>
        <v>1</v>
      </c>
      <c r="AL813" s="317">
        <f>RMDF!AL813</f>
        <v>0</v>
      </c>
      <c r="AM813" s="318" t="str">
        <f>IF(AL813=0,"",_xlfn.XLOOKUP(AL813,StatePicklist!$1:$1,StatePicklist!$3:$3,"NA",0))</f>
        <v/>
      </c>
      <c r="AN813" s="297" t="str">
        <f ca="1">IF(RMDF!AM813="", "", IF(ISNUMBER(MATCH(RMDF!AM813, INDIRECT(AM813), 0)), "OK", "Invalid"))</f>
        <v/>
      </c>
      <c r="AO813" s="281"/>
      <c r="AP813" s="281"/>
      <c r="AQ813" s="281"/>
      <c r="AR813" s="281" t="b">
        <f>AND(RMDF!AU813&gt;=0, RMDF!AU813&lt;=1-SUM(RMDF!Z813,RMDF!AG813,RMDF!AN813), RMDF!AU813=ROUND(RMDF!AU813,4))</f>
        <v>1</v>
      </c>
      <c r="AS813" s="317">
        <f>RMDF!AS813</f>
        <v>0</v>
      </c>
      <c r="AT813" s="318" t="str">
        <f>IF(AS813=0,"",_xlfn.XLOOKUP(AS813,StatePicklist!$1:$1,StatePicklist!$3:$3,"NA",0))</f>
        <v/>
      </c>
      <c r="AU813" s="297" t="str">
        <f ca="1">IF(RMDF!AT813="", "", IF(ISNUMBER(MATCH(RMDF!AT813, INDIRECT(AT813), 0)), "OK", "Invalid"))</f>
        <v/>
      </c>
      <c r="AV813" s="281"/>
      <c r="AW813" s="281"/>
      <c r="AX813" s="281"/>
      <c r="AY813" s="281" t="b">
        <f>AND(RMDF!BB813&gt;=0, RMDF!BB813&lt;=1-SUM(RMDF!Z813,RMDF!AG813,RMDF!AN813,RMDF!AU813), RMDF!BB813=ROUND(RMDF!BB813,4))</f>
        <v>1</v>
      </c>
      <c r="AZ813" s="317">
        <f>RMDF!AZ813</f>
        <v>0</v>
      </c>
      <c r="BA813" s="318" t="str">
        <f>IF(AZ813=0,"",_xlfn.XLOOKUP(AZ813,StatePicklist!$1:$1,StatePicklist!$3:$3,"NA",0))</f>
        <v/>
      </c>
      <c r="BB813" s="297" t="str">
        <f ca="1">IF(RMDF!BA813="", "", IF(ISNUMBER(MATCH(RMDF!BA813, INDIRECT(BA813), 0)), "OK", "Invalid"))</f>
        <v/>
      </c>
      <c r="BC813" s="281"/>
      <c r="BD813" s="281"/>
      <c r="BE813" s="281"/>
      <c r="BF813" s="281" t="b">
        <f>AND(RMDF!BI813&gt;=0, RMDF!BI813&lt;=1-SUM(RMDF!Z813,RMDF!AG813,RMDF!AN813,RMDF!AU813,RMDF!BB813), RMDF!BI813=ROUND(RMDF!BI813,4))</f>
        <v>1</v>
      </c>
      <c r="BG813" s="317">
        <f>RMDF!BG813</f>
        <v>0</v>
      </c>
      <c r="BH813" s="318" t="str">
        <f>IF(BG813=0,"",_xlfn.XLOOKUP(BG813,StatePicklist!$1:$1,StatePicklist!$3:$3,"NA",0))</f>
        <v/>
      </c>
      <c r="BI813" s="297" t="str">
        <f ca="1">IF(RMDF!BH813="", "", IF(ISNUMBER(MATCH(RMDF!BH813, INDIRECT(BH813), 0)), "OK", "Invalid"))</f>
        <v/>
      </c>
      <c r="BJ813" s="281"/>
      <c r="BK813" s="281"/>
      <c r="BL813" s="281"/>
      <c r="BM813" s="281" t="b">
        <f>AND(RMDF!BP813&gt;=0, RMDF!BP813&lt;=1-SUM(RMDF!Z813,RMDF!AG813,RMDF!AN813,RMDF!AU813,RMDF!BB813,RMDF!BI813), RMDF!BP813=ROUND(RMDF!BP813,4))</f>
        <v>1</v>
      </c>
      <c r="BN813" s="317">
        <f>RMDF!BN813</f>
        <v>0</v>
      </c>
      <c r="BO813" s="318" t="str">
        <f>IF(BN813=0,"",_xlfn.XLOOKUP(BN813,StatePicklist!$1:$1,StatePicklist!$3:$3,"NA",0))</f>
        <v/>
      </c>
      <c r="BP813" s="297" t="str">
        <f ca="1">IF(RMDF!BO813="", "", IF(ISNUMBER(MATCH(RMDF!BO813, INDIRECT(BO813), 0)), "OK", "Invalid"))</f>
        <v/>
      </c>
      <c r="BQ813" s="281"/>
      <c r="BR813" s="281"/>
      <c r="BS813" s="281"/>
      <c r="BT813" s="281" t="b">
        <f>AND(RMDF!BW813&gt;=0, RMDF!BW813&lt;=1-SUM(RMDF!Z813,RMDF!AG813,RMDF!AN813,RMDF!AU813,RMDF!BB813,RMDF!BI813,RMDF!BP813), RMDF!BW813=ROUND(RMDF!BW813,4))</f>
        <v>1</v>
      </c>
      <c r="BU813" s="317">
        <f>RMDF!BU813</f>
        <v>0</v>
      </c>
      <c r="BV813" s="318" t="str">
        <f>IF(BU813=0,"",_xlfn.XLOOKUP(BU813,StatePicklist!$1:$1,StatePicklist!$3:$3,"NA",0))</f>
        <v/>
      </c>
      <c r="BW813" s="297" t="str">
        <f ca="1">IF(RMDF!BV813="", "", IF(ISNUMBER(MATCH(RMDF!BV813, INDIRECT(BV813), 0)), "OK", "Invalid"))</f>
        <v/>
      </c>
      <c r="BX813" s="281"/>
      <c r="BY813" s="281"/>
      <c r="BZ813" s="281"/>
      <c r="CA813" s="281" t="b">
        <f>AND(RMDF!CD813&gt;=0, RMDF!CD813&lt;=1-SUM(RMDF!Z813,RMDF!AG813,RMDF!AN813,RMDF!AU813,RMDF!BB813,RMDF!BI813,RMDF!BP813,RMDF!BW813), RMDF!CD813=ROUND(RMDF!CD813,4))</f>
        <v>1</v>
      </c>
      <c r="CB813" s="317">
        <f>RMDF!CB813</f>
        <v>0</v>
      </c>
      <c r="CC813" s="318" t="str">
        <f>IF(CB813=0,"",_xlfn.XLOOKUP(CB813,StatePicklist!$1:$1,StatePicklist!$3:$3,"NA",0))</f>
        <v/>
      </c>
      <c r="CD813" s="297" t="str">
        <f ca="1">IF(RMDF!CC813="", "", IF(ISNUMBER(MATCH(RMDF!CC813, INDIRECT(CC813), 0)), "OK", "Invalid"))</f>
        <v/>
      </c>
      <c r="CE813" s="281"/>
      <c r="CF813" s="281"/>
      <c r="CG813" s="281"/>
      <c r="CH813" s="281" t="b">
        <f>AND(RMDF!CK813&gt;=0, RMDF!CK813&lt;=1-SUM(RMDF!Z813,RMDF!AG813,RMDF!AN813,RMDF!AU813,RMDF!BB813,RMDF!BI813,RMDF!BP813,RMDF!BW813,RMDF!CD813), RMDF!CK813=ROUND(RMDF!CK813,4))</f>
        <v>1</v>
      </c>
      <c r="CI813" s="317">
        <f>RMDF!CI813</f>
        <v>0</v>
      </c>
      <c r="CJ813" s="318" t="str">
        <f>IF(CI813=0,"",_xlfn.XLOOKUP(CI813,StatePicklist!$1:$1,StatePicklist!$3:$3,"NA",0))</f>
        <v/>
      </c>
      <c r="CK813" s="297" t="str">
        <f ca="1">IF(RMDF!CJ813="", "", IF(ISNUMBER(MATCH(RMDF!CJ813, INDIRECT(CJ813), 0)), "OK", "Invalid"))</f>
        <v/>
      </c>
      <c r="CL813" s="281"/>
      <c r="CM813" s="281"/>
      <c r="CN813" s="281"/>
      <c r="CO813" s="281" t="b">
        <f>AND(RMDF!CR813&gt;=0, RMDF!CR813&lt;=1-SUM(RMDF!Z813,RMDF!AG813,RMDF!AN813,RMDF!AU813,RMDF!BB813,RMDF!BI813,RMDF!BP813,RMDF!BW813,RMDF!CD813,RMDF!CK813), RMDF!CR813=ROUND(RMDF!CR813,4))</f>
        <v>1</v>
      </c>
      <c r="CP813" s="317">
        <f>RMDF!CP813</f>
        <v>0</v>
      </c>
      <c r="CQ813" s="318" t="str">
        <f>IF(CP813=0,"",_xlfn.XLOOKUP(CP813,StatePicklist!$1:$1,StatePicklist!$3:$3,"NA",0))</f>
        <v/>
      </c>
      <c r="CR813" s="297" t="str">
        <f ca="1">IF(RMDF!CQ813="", "", IF(ISNUMBER(MATCH(RMDF!CQ813, INDIRECT(CQ813), 0)), "OK", "Invalid"))</f>
        <v/>
      </c>
      <c r="CS813" s="281"/>
      <c r="CT813" s="281"/>
      <c r="CU813" s="281"/>
      <c r="CV813" s="281" t="b">
        <f>AND(RMDF!CY813&gt;=0, RMDF!CY813&lt;=1-SUM(RMDF!Z813,RMDF!AG813,RMDF!AN813,RMDF!AU813,RMDF!BB813,RMDF!BI813,RMDF!BP813,RMDF!BW813,RMDF!CD813,RMDF!CK813,RMDF!CR813), RMDF!CY813=ROUND(RMDF!CY813,4))</f>
        <v>1</v>
      </c>
      <c r="CW813" s="317">
        <f>RMDF!CW813</f>
        <v>0</v>
      </c>
      <c r="CX813" s="318" t="str">
        <f>IF(CW813=0,"",_xlfn.XLOOKUP(CW813,StatePicklist!$1:$1,StatePicklist!$3:$3,"NA",0))</f>
        <v/>
      </c>
      <c r="CY813" s="297" t="str">
        <f ca="1">IF(RMDF!CX813="", "", IF(ISNUMBER(MATCH(RMDF!CX813, INDIRECT(CX813), 0)), "OK", "Invalid"))</f>
        <v/>
      </c>
      <c r="CZ813" s="281"/>
      <c r="DA813" s="281"/>
      <c r="DB813" s="281"/>
      <c r="DC813" s="281" t="b">
        <f>AND(RMDF!DF813&gt;=0, RMDF!DF813&lt;=1-SUM(RMDF!Z813,RMDF!AG813,RMDF!AN813,RMDF!AU813,RMDF!BB813,RMDF!BI813,RMDF!BP813,RMDF!BW813,RMDF!CD813,RMDF!CK813,RMDF!CR813,RMDF!CY813), RMDF!DF813=ROUND(RMDF!DF813,4))</f>
        <v>1</v>
      </c>
      <c r="DD813" s="317">
        <f>RMDF!DD813</f>
        <v>0</v>
      </c>
      <c r="DE813" s="318" t="str">
        <f>IF(DD813=0,"",_xlfn.XLOOKUP(DD813,StatePicklist!$1:$1,StatePicklist!$3:$3,"NA",0))</f>
        <v/>
      </c>
      <c r="DF813" s="297" t="str">
        <f ca="1">IF(RMDF!DE813="", "", IF(ISNUMBER(MATCH(RMDF!DE813, INDIRECT(DE813), 0)), "OK", "Invalid"))</f>
        <v/>
      </c>
      <c r="DG813" s="281"/>
      <c r="DH813" s="281"/>
      <c r="DI813" s="281"/>
      <c r="DJ813" s="281" t="b">
        <f>AND(RMDF!DM813&gt;=0, RMDF!DM813&lt;=1-SUM(RMDF!Z813,RMDF!AG813,RMDF!AN813,RMDF!AU813,RMDF!BB813,RMDF!BI813,RMDF!BP813,RMDF!BW813,RMDF!CD813,RMDF!CK813,RMDF!CR813,RMDF!CY813,RMDF!DF813), RMDF!DM813=ROUND(RMDF!DM813,4))</f>
        <v>1</v>
      </c>
      <c r="DK813" s="317">
        <f>RMDF!DK813</f>
        <v>0</v>
      </c>
      <c r="DL813" s="318" t="str">
        <f>IF(DK813=0,"",_xlfn.XLOOKUP(DK813,StatePicklist!$1:$1,StatePicklist!$3:$3,"NA",0))</f>
        <v/>
      </c>
      <c r="DM813" s="297" t="str">
        <f ca="1">IF(RMDF!DL813="", "", IF(ISNUMBER(MATCH(RMDF!DL813, INDIRECT(DL813), 0)), "OK", "Invalid"))</f>
        <v/>
      </c>
      <c r="DN813" s="281"/>
      <c r="DO813" s="281"/>
      <c r="DP813" s="281"/>
      <c r="DQ813" s="281" t="b">
        <f>AND(RMDF!DT813&gt;=0, RMDF!DT813&lt;=1-SUM(RMDF!Z813,RMDF!AG813,RMDF!AN813,RMDF!AU813,RMDF!BB813,RMDF!BI813,RMDF!BP813,RMDF!BW813,RMDF!CD813,RMDF!CK813,RMDF!CR813,RMDF!CY813,RMDF!DF813,RMDF!DM813), RMDF!DT813=ROUND(RMDF!DT813,4))</f>
        <v>1</v>
      </c>
      <c r="DR813" s="317">
        <f>RMDF!DR813</f>
        <v>0</v>
      </c>
      <c r="DS813" s="318" t="str">
        <f>IF(DR813=0,"",_xlfn.XLOOKUP(DR813,StatePicklist!$1:$1,StatePicklist!$3:$3,"NA",0))</f>
        <v/>
      </c>
      <c r="DT813" s="297" t="str">
        <f ca="1">IF(RMDF!DS813="", "", IF(ISNUMBER(MATCH(RMDF!DS813, INDIRECT(DS813), 0)), "OK", "Invalid"))</f>
        <v/>
      </c>
      <c r="DU813" s="281"/>
      <c r="DV813" s="281"/>
      <c r="DW813" s="281"/>
      <c r="DX813" s="281" t="b">
        <f>AND(RMDF!EA813&gt;=0, RMDF!EA813&lt;=1-SUM(RMDF!Z813,RMDF!AG813,RMDF!AN813,RMDF!AU813,RMDF!BB813,RMDF!BI813,RMDF!BP813,RMDF!BW813,RMDF!CD813,RMDF!CK813,RMDF!CR813,RMDF!CY813,RMDF!DF813,RMDF!DM813,RMDF!DT813), RMDF!EA813=ROUND(RMDF!EA813,4))</f>
        <v>1</v>
      </c>
      <c r="DY813" s="317">
        <f>RMDF!DY813</f>
        <v>0</v>
      </c>
      <c r="DZ813" s="318" t="str">
        <f>IF(DY813=0,"",_xlfn.XLOOKUP(DY813,StatePicklist!$1:$1,StatePicklist!$3:$3,"NA",0))</f>
        <v/>
      </c>
      <c r="EA813" s="297" t="str">
        <f ca="1">IF(RMDF!DZ813="", "", IF(ISNUMBER(MATCH(RMDF!DZ813, INDIRECT(DZ813), 0)), "OK", "Invalid"))</f>
        <v/>
      </c>
      <c r="EB813" s="281"/>
      <c r="EC813" s="281"/>
      <c r="ED813" s="281"/>
      <c r="EE813" s="281" t="b">
        <f>AND(RMDF!EH813&gt;=0, RMDF!EH813&lt;=1-SUM(RMDF!Z813,RMDF!AG813,RMDF!AN813,RMDF!AU813,RMDF!BB813,RMDF!BI813,RMDF!BP813,RMDF!BW813,RMDF!CD813,RMDF!CK813,RMDF!CR813,RMDF!CY813,RMDF!DF813,RMDF!DM813,RMDF!DT813,RMDF!EA813), RMDF!EH813=ROUND(RMDF!EH813,4))</f>
        <v>1</v>
      </c>
      <c r="EF813" s="317">
        <f>RMDF!EF813</f>
        <v>0</v>
      </c>
      <c r="EG813" s="318" t="str">
        <f>IF(EF813=0,"",_xlfn.XLOOKUP(EF813,StatePicklist!$1:$1,StatePicklist!$3:$3,"NA",0))</f>
        <v/>
      </c>
      <c r="EH813" s="297" t="str">
        <f ca="1">IF(RMDF!EG813="", "", IF(ISNUMBER(MATCH(RMDF!EG813, INDIRECT(EG813), 0)), "OK", "Invalid"))</f>
        <v/>
      </c>
      <c r="EI813" s="281"/>
      <c r="EJ813" s="281"/>
      <c r="EK813" s="281"/>
      <c r="EL813" s="281" t="b">
        <f>AND(RMDF!EO813&gt;=0, RMDF!EO813&lt;=1-SUM(RMDF!Z813,RMDF!AG813,RMDF!AN813,RMDF!AU813,RMDF!BB813,RMDF!BI813,RMDF!BP813,RMDF!BW813,RMDF!CD813,RMDF!CK813,RMDF!CR813,RMDF!CY813,RMDF!DF813,RMDF!DM813,RMDF!DT813,RMDF!EA813,RMDF!EH813), RMDF!EO813=ROUND(RMDF!EO813,4))</f>
        <v>1</v>
      </c>
      <c r="EM813" s="317">
        <f>RMDF!EM813</f>
        <v>0</v>
      </c>
      <c r="EN813" s="318" t="str">
        <f>IF(EM813=0,"",_xlfn.XLOOKUP(EM813,StatePicklist!$1:$1,StatePicklist!$3:$3,"NA",0))</f>
        <v/>
      </c>
      <c r="EO813" s="297" t="str">
        <f ca="1">IF(RMDF!EN813="", "", IF(ISNUMBER(MATCH(RMDF!EN813, INDIRECT(EN813), 0)), "OK", "Invalid"))</f>
        <v/>
      </c>
      <c r="EP813" s="281"/>
      <c r="EQ813" s="281"/>
      <c r="ER813" s="281"/>
      <c r="ES813" s="281" t="b">
        <f>AND(RMDF!EV813&gt;=0, RMDF!EV813&lt;=1-SUM(RMDF!Z813,RMDF!AG813,RMDF!AN813,RMDF!AU813,RMDF!BB813,RMDF!BI813,RMDF!BP813,RMDF!BW813,RMDF!CD813,RMDF!CK813,RMDF!CR813,RMDF!CY813,RMDF!DF813,RMDF!DM813,RMDF!DT813,RMDF!EA813,RMDF!EH813,RMDF!EO813), RMDF!EV813=ROUND(RMDF!EV813,4))</f>
        <v>1</v>
      </c>
      <c r="ET813" s="317">
        <f>RMDF!ET813</f>
        <v>0</v>
      </c>
      <c r="EU813" s="318" t="str">
        <f>IF(ET813=0,"",_xlfn.XLOOKUP(ET813,StatePicklist!$1:$1,StatePicklist!$3:$3,"NA",0))</f>
        <v/>
      </c>
      <c r="EV813" s="297" t="str">
        <f ca="1">IF(RMDF!EU813="", "", IF(ISNUMBER(MATCH(RMDF!EU813, INDIRECT(EU813), 0)), "OK", "Invalid"))</f>
        <v/>
      </c>
      <c r="EW813" s="281"/>
      <c r="EX813" s="281"/>
      <c r="EY813" s="281"/>
      <c r="EZ813" s="281" t="b">
        <f>AND(RMDF!FC813&gt;=0, RMDF!FC813&lt;=1-SUM(RMDF!Z813,RMDF!AG813,RMDF!AN813,RMDF!AU813,RMDF!BB813,RMDF!BI813,RMDF!BP813,RMDF!BW813,RMDF!CD813,RMDF!CK813,RMDF!CR813,RMDF!CY813,RMDF!DF813,RMDF!DM813,RMDF!DT813,RMDF!EA813,RMDF!EH813,RMDF!EO813,RMDF!EV813), RMDF!FC813=ROUND(RMDF!FC813,4))</f>
        <v>1</v>
      </c>
      <c r="FA813" s="317">
        <f>RMDF!FA813</f>
        <v>0</v>
      </c>
      <c r="FB813" s="318" t="str">
        <f>IF(FA813=0,"",_xlfn.XLOOKUP(FA813,StatePicklist!$1:$1,StatePicklist!$3:$3,"NA",0))</f>
        <v/>
      </c>
      <c r="FC813" s="297" t="str">
        <f ca="1">IF(RMDF!FB813="", "", IF(ISNUMBER(MATCH(RMDF!FB813, INDIRECT(FB813), 0)), "OK", "Invalid"))</f>
        <v/>
      </c>
    </row>
    <row r="814" spans="1:159" s="205" customFormat="1" ht="39.9" customHeight="1" x14ac:dyDescent="0.25">
      <c r="A814" s="206"/>
      <c r="B814" s="196"/>
      <c r="C814" s="197"/>
      <c r="D814" s="198"/>
      <c r="E814" s="199"/>
      <c r="F814" s="200"/>
      <c r="G814" s="201"/>
      <c r="H814" s="292"/>
      <c r="I814" s="305">
        <f>RMDF!I814</f>
        <v>0</v>
      </c>
      <c r="J814" s="305" t="str">
        <f>IF(I814=ProductCode!$B$30,"PDReclPost",IF(OR(I814=ProductCode!$C$30,I814=ProductCode!$E$30,I814=ProductCode!$G$30),"PDPreCon",IF(OR(I814=ProductCode!$D$30,I814=ProductCode!$F$30),"PDNotReclPost","")))</f>
        <v/>
      </c>
      <c r="K814" s="305" t="str">
        <f t="shared" si="45"/>
        <v/>
      </c>
      <c r="L814" s="289"/>
      <c r="M814" s="305" t="str">
        <f t="shared" si="45"/>
        <v/>
      </c>
      <c r="N814" s="289" t="b">
        <f>AND(RMDF!N814&gt;=0, RMDF!N814&lt;=1-RMDF!L814, RMDF!N814=ROUND(RMDF!N814,4))</f>
        <v>1</v>
      </c>
      <c r="O814" s="286" t="str">
        <f>IF(P814="","",IF(I814="","",IF(LEFT(I814,13)="Reclaimed pos",RawMaterialCode!$E$569,RawMaterialCode!$E$568)))</f>
        <v>Reclaimed pre-consumer mixed fibers (RM0578)</v>
      </c>
      <c r="P814" s="295">
        <f t="shared" si="46"/>
        <v>1</v>
      </c>
      <c r="Q814" s="202"/>
      <c r="R814" s="203"/>
      <c r="S814" s="204" t="str">
        <f t="shared" si="47"/>
        <v/>
      </c>
      <c r="T814" s="281"/>
      <c r="U814" s="281"/>
      <c r="V814" s="281"/>
      <c r="W814" s="281"/>
      <c r="X814" s="317">
        <f>RMDF!X814</f>
        <v>0</v>
      </c>
      <c r="Y814" s="318" t="str">
        <f>IF(X814=0,"",_xlfn.XLOOKUP(X814,StatePicklist!$1:$1,StatePicklist!$3:$3,"NA",0))</f>
        <v/>
      </c>
      <c r="Z814" s="297" t="str">
        <f ca="1">IF(RMDF!Y814="", "", IF(ISNUMBER(MATCH(RMDF!Y814, INDIRECT(Y814), 0)), "OK", "Invalid"))</f>
        <v/>
      </c>
      <c r="AA814" s="281"/>
      <c r="AB814" s="281"/>
      <c r="AC814" s="281"/>
      <c r="AD814" s="281" t="b">
        <f>AND(RMDF!AG814&gt;=0, RMDF!AG814&lt;=1-RMDF!Z814, RMDF!AG814=ROUND(RMDF!AG814,4))</f>
        <v>1</v>
      </c>
      <c r="AE814" s="317">
        <f>RMDF!AE814</f>
        <v>0</v>
      </c>
      <c r="AF814" s="318" t="str">
        <f>IF(AE814=0,"",_xlfn.XLOOKUP(AE814,StatePicklist!$1:$1,StatePicklist!$3:$3,"NA",0))</f>
        <v/>
      </c>
      <c r="AG814" s="297" t="str">
        <f ca="1">IF(RMDF!AF814="", "", IF(ISNUMBER(MATCH(RMDF!AF814, INDIRECT(AF814), 0)), "OK", "Invalid"))</f>
        <v/>
      </c>
      <c r="AH814" s="281"/>
      <c r="AI814" s="281"/>
      <c r="AJ814" s="281"/>
      <c r="AK814" s="281" t="b">
        <f>AND(RMDF!AN814&gt;=0, RMDF!AN814&lt;=1-SUM(RMDF!Z814,RMDF!AG814), RMDF!AN814=ROUND(RMDF!AN814,4))</f>
        <v>1</v>
      </c>
      <c r="AL814" s="317">
        <f>RMDF!AL814</f>
        <v>0</v>
      </c>
      <c r="AM814" s="318" t="str">
        <f>IF(AL814=0,"",_xlfn.XLOOKUP(AL814,StatePicklist!$1:$1,StatePicklist!$3:$3,"NA",0))</f>
        <v/>
      </c>
      <c r="AN814" s="297" t="str">
        <f ca="1">IF(RMDF!AM814="", "", IF(ISNUMBER(MATCH(RMDF!AM814, INDIRECT(AM814), 0)), "OK", "Invalid"))</f>
        <v/>
      </c>
      <c r="AO814" s="281"/>
      <c r="AP814" s="281"/>
      <c r="AQ814" s="281"/>
      <c r="AR814" s="281" t="b">
        <f>AND(RMDF!AU814&gt;=0, RMDF!AU814&lt;=1-SUM(RMDF!Z814,RMDF!AG814,RMDF!AN814), RMDF!AU814=ROUND(RMDF!AU814,4))</f>
        <v>1</v>
      </c>
      <c r="AS814" s="317">
        <f>RMDF!AS814</f>
        <v>0</v>
      </c>
      <c r="AT814" s="318" t="str">
        <f>IF(AS814=0,"",_xlfn.XLOOKUP(AS814,StatePicklist!$1:$1,StatePicklist!$3:$3,"NA",0))</f>
        <v/>
      </c>
      <c r="AU814" s="297" t="str">
        <f ca="1">IF(RMDF!AT814="", "", IF(ISNUMBER(MATCH(RMDF!AT814, INDIRECT(AT814), 0)), "OK", "Invalid"))</f>
        <v/>
      </c>
      <c r="AV814" s="281"/>
      <c r="AW814" s="281"/>
      <c r="AX814" s="281"/>
      <c r="AY814" s="281" t="b">
        <f>AND(RMDF!BB814&gt;=0, RMDF!BB814&lt;=1-SUM(RMDF!Z814,RMDF!AG814,RMDF!AN814,RMDF!AU814), RMDF!BB814=ROUND(RMDF!BB814,4))</f>
        <v>1</v>
      </c>
      <c r="AZ814" s="317">
        <f>RMDF!AZ814</f>
        <v>0</v>
      </c>
      <c r="BA814" s="318" t="str">
        <f>IF(AZ814=0,"",_xlfn.XLOOKUP(AZ814,StatePicklist!$1:$1,StatePicklist!$3:$3,"NA",0))</f>
        <v/>
      </c>
      <c r="BB814" s="297" t="str">
        <f ca="1">IF(RMDF!BA814="", "", IF(ISNUMBER(MATCH(RMDF!BA814, INDIRECT(BA814), 0)), "OK", "Invalid"))</f>
        <v/>
      </c>
      <c r="BC814" s="281"/>
      <c r="BD814" s="281"/>
      <c r="BE814" s="281"/>
      <c r="BF814" s="281" t="b">
        <f>AND(RMDF!BI814&gt;=0, RMDF!BI814&lt;=1-SUM(RMDF!Z814,RMDF!AG814,RMDF!AN814,RMDF!AU814,RMDF!BB814), RMDF!BI814=ROUND(RMDF!BI814,4))</f>
        <v>1</v>
      </c>
      <c r="BG814" s="317">
        <f>RMDF!BG814</f>
        <v>0</v>
      </c>
      <c r="BH814" s="318" t="str">
        <f>IF(BG814=0,"",_xlfn.XLOOKUP(BG814,StatePicklist!$1:$1,StatePicklist!$3:$3,"NA",0))</f>
        <v/>
      </c>
      <c r="BI814" s="297" t="str">
        <f ca="1">IF(RMDF!BH814="", "", IF(ISNUMBER(MATCH(RMDF!BH814, INDIRECT(BH814), 0)), "OK", "Invalid"))</f>
        <v/>
      </c>
      <c r="BJ814" s="281"/>
      <c r="BK814" s="281"/>
      <c r="BL814" s="281"/>
      <c r="BM814" s="281" t="b">
        <f>AND(RMDF!BP814&gt;=0, RMDF!BP814&lt;=1-SUM(RMDF!Z814,RMDF!AG814,RMDF!AN814,RMDF!AU814,RMDF!BB814,RMDF!BI814), RMDF!BP814=ROUND(RMDF!BP814,4))</f>
        <v>1</v>
      </c>
      <c r="BN814" s="317">
        <f>RMDF!BN814</f>
        <v>0</v>
      </c>
      <c r="BO814" s="318" t="str">
        <f>IF(BN814=0,"",_xlfn.XLOOKUP(BN814,StatePicklist!$1:$1,StatePicklist!$3:$3,"NA",0))</f>
        <v/>
      </c>
      <c r="BP814" s="297" t="str">
        <f ca="1">IF(RMDF!BO814="", "", IF(ISNUMBER(MATCH(RMDF!BO814, INDIRECT(BO814), 0)), "OK", "Invalid"))</f>
        <v/>
      </c>
      <c r="BQ814" s="281"/>
      <c r="BR814" s="281"/>
      <c r="BS814" s="281"/>
      <c r="BT814" s="281" t="b">
        <f>AND(RMDF!BW814&gt;=0, RMDF!BW814&lt;=1-SUM(RMDF!Z814,RMDF!AG814,RMDF!AN814,RMDF!AU814,RMDF!BB814,RMDF!BI814,RMDF!BP814), RMDF!BW814=ROUND(RMDF!BW814,4))</f>
        <v>1</v>
      </c>
      <c r="BU814" s="317">
        <f>RMDF!BU814</f>
        <v>0</v>
      </c>
      <c r="BV814" s="318" t="str">
        <f>IF(BU814=0,"",_xlfn.XLOOKUP(BU814,StatePicklist!$1:$1,StatePicklist!$3:$3,"NA",0))</f>
        <v/>
      </c>
      <c r="BW814" s="297" t="str">
        <f ca="1">IF(RMDF!BV814="", "", IF(ISNUMBER(MATCH(RMDF!BV814, INDIRECT(BV814), 0)), "OK", "Invalid"))</f>
        <v/>
      </c>
      <c r="BX814" s="281"/>
      <c r="BY814" s="281"/>
      <c r="BZ814" s="281"/>
      <c r="CA814" s="281" t="b">
        <f>AND(RMDF!CD814&gt;=0, RMDF!CD814&lt;=1-SUM(RMDF!Z814,RMDF!AG814,RMDF!AN814,RMDF!AU814,RMDF!BB814,RMDF!BI814,RMDF!BP814,RMDF!BW814), RMDF!CD814=ROUND(RMDF!CD814,4))</f>
        <v>1</v>
      </c>
      <c r="CB814" s="317">
        <f>RMDF!CB814</f>
        <v>0</v>
      </c>
      <c r="CC814" s="318" t="str">
        <f>IF(CB814=0,"",_xlfn.XLOOKUP(CB814,StatePicklist!$1:$1,StatePicklist!$3:$3,"NA",0))</f>
        <v/>
      </c>
      <c r="CD814" s="297" t="str">
        <f ca="1">IF(RMDF!CC814="", "", IF(ISNUMBER(MATCH(RMDF!CC814, INDIRECT(CC814), 0)), "OK", "Invalid"))</f>
        <v/>
      </c>
      <c r="CE814" s="281"/>
      <c r="CF814" s="281"/>
      <c r="CG814" s="281"/>
      <c r="CH814" s="281" t="b">
        <f>AND(RMDF!CK814&gt;=0, RMDF!CK814&lt;=1-SUM(RMDF!Z814,RMDF!AG814,RMDF!AN814,RMDF!AU814,RMDF!BB814,RMDF!BI814,RMDF!BP814,RMDF!BW814,RMDF!CD814), RMDF!CK814=ROUND(RMDF!CK814,4))</f>
        <v>1</v>
      </c>
      <c r="CI814" s="317">
        <f>RMDF!CI814</f>
        <v>0</v>
      </c>
      <c r="CJ814" s="318" t="str">
        <f>IF(CI814=0,"",_xlfn.XLOOKUP(CI814,StatePicklist!$1:$1,StatePicklist!$3:$3,"NA",0))</f>
        <v/>
      </c>
      <c r="CK814" s="297" t="str">
        <f ca="1">IF(RMDF!CJ814="", "", IF(ISNUMBER(MATCH(RMDF!CJ814, INDIRECT(CJ814), 0)), "OK", "Invalid"))</f>
        <v/>
      </c>
      <c r="CL814" s="281"/>
      <c r="CM814" s="281"/>
      <c r="CN814" s="281"/>
      <c r="CO814" s="281" t="b">
        <f>AND(RMDF!CR814&gt;=0, RMDF!CR814&lt;=1-SUM(RMDF!Z814,RMDF!AG814,RMDF!AN814,RMDF!AU814,RMDF!BB814,RMDF!BI814,RMDF!BP814,RMDF!BW814,RMDF!CD814,RMDF!CK814), RMDF!CR814=ROUND(RMDF!CR814,4))</f>
        <v>1</v>
      </c>
      <c r="CP814" s="317">
        <f>RMDF!CP814</f>
        <v>0</v>
      </c>
      <c r="CQ814" s="318" t="str">
        <f>IF(CP814=0,"",_xlfn.XLOOKUP(CP814,StatePicklist!$1:$1,StatePicklist!$3:$3,"NA",0))</f>
        <v/>
      </c>
      <c r="CR814" s="297" t="str">
        <f ca="1">IF(RMDF!CQ814="", "", IF(ISNUMBER(MATCH(RMDF!CQ814, INDIRECT(CQ814), 0)), "OK", "Invalid"))</f>
        <v/>
      </c>
      <c r="CS814" s="281"/>
      <c r="CT814" s="281"/>
      <c r="CU814" s="281"/>
      <c r="CV814" s="281" t="b">
        <f>AND(RMDF!CY814&gt;=0, RMDF!CY814&lt;=1-SUM(RMDF!Z814,RMDF!AG814,RMDF!AN814,RMDF!AU814,RMDF!BB814,RMDF!BI814,RMDF!BP814,RMDF!BW814,RMDF!CD814,RMDF!CK814,RMDF!CR814), RMDF!CY814=ROUND(RMDF!CY814,4))</f>
        <v>1</v>
      </c>
      <c r="CW814" s="317">
        <f>RMDF!CW814</f>
        <v>0</v>
      </c>
      <c r="CX814" s="318" t="str">
        <f>IF(CW814=0,"",_xlfn.XLOOKUP(CW814,StatePicklist!$1:$1,StatePicklist!$3:$3,"NA",0))</f>
        <v/>
      </c>
      <c r="CY814" s="297" t="str">
        <f ca="1">IF(RMDF!CX814="", "", IF(ISNUMBER(MATCH(RMDF!CX814, INDIRECT(CX814), 0)), "OK", "Invalid"))</f>
        <v/>
      </c>
      <c r="CZ814" s="281"/>
      <c r="DA814" s="281"/>
      <c r="DB814" s="281"/>
      <c r="DC814" s="281" t="b">
        <f>AND(RMDF!DF814&gt;=0, RMDF!DF814&lt;=1-SUM(RMDF!Z814,RMDF!AG814,RMDF!AN814,RMDF!AU814,RMDF!BB814,RMDF!BI814,RMDF!BP814,RMDF!BW814,RMDF!CD814,RMDF!CK814,RMDF!CR814,RMDF!CY814), RMDF!DF814=ROUND(RMDF!DF814,4))</f>
        <v>1</v>
      </c>
      <c r="DD814" s="317">
        <f>RMDF!DD814</f>
        <v>0</v>
      </c>
      <c r="DE814" s="318" t="str">
        <f>IF(DD814=0,"",_xlfn.XLOOKUP(DD814,StatePicklist!$1:$1,StatePicklist!$3:$3,"NA",0))</f>
        <v/>
      </c>
      <c r="DF814" s="297" t="str">
        <f ca="1">IF(RMDF!DE814="", "", IF(ISNUMBER(MATCH(RMDF!DE814, INDIRECT(DE814), 0)), "OK", "Invalid"))</f>
        <v/>
      </c>
      <c r="DG814" s="281"/>
      <c r="DH814" s="281"/>
      <c r="DI814" s="281"/>
      <c r="DJ814" s="281" t="b">
        <f>AND(RMDF!DM814&gt;=0, RMDF!DM814&lt;=1-SUM(RMDF!Z814,RMDF!AG814,RMDF!AN814,RMDF!AU814,RMDF!BB814,RMDF!BI814,RMDF!BP814,RMDF!BW814,RMDF!CD814,RMDF!CK814,RMDF!CR814,RMDF!CY814,RMDF!DF814), RMDF!DM814=ROUND(RMDF!DM814,4))</f>
        <v>1</v>
      </c>
      <c r="DK814" s="317">
        <f>RMDF!DK814</f>
        <v>0</v>
      </c>
      <c r="DL814" s="318" t="str">
        <f>IF(DK814=0,"",_xlfn.XLOOKUP(DK814,StatePicklist!$1:$1,StatePicklist!$3:$3,"NA",0))</f>
        <v/>
      </c>
      <c r="DM814" s="297" t="str">
        <f ca="1">IF(RMDF!DL814="", "", IF(ISNUMBER(MATCH(RMDF!DL814, INDIRECT(DL814), 0)), "OK", "Invalid"))</f>
        <v/>
      </c>
      <c r="DN814" s="281"/>
      <c r="DO814" s="281"/>
      <c r="DP814" s="281"/>
      <c r="DQ814" s="281" t="b">
        <f>AND(RMDF!DT814&gt;=0, RMDF!DT814&lt;=1-SUM(RMDF!Z814,RMDF!AG814,RMDF!AN814,RMDF!AU814,RMDF!BB814,RMDF!BI814,RMDF!BP814,RMDF!BW814,RMDF!CD814,RMDF!CK814,RMDF!CR814,RMDF!CY814,RMDF!DF814,RMDF!DM814), RMDF!DT814=ROUND(RMDF!DT814,4))</f>
        <v>1</v>
      </c>
      <c r="DR814" s="317">
        <f>RMDF!DR814</f>
        <v>0</v>
      </c>
      <c r="DS814" s="318" t="str">
        <f>IF(DR814=0,"",_xlfn.XLOOKUP(DR814,StatePicklist!$1:$1,StatePicklist!$3:$3,"NA",0))</f>
        <v/>
      </c>
      <c r="DT814" s="297" t="str">
        <f ca="1">IF(RMDF!DS814="", "", IF(ISNUMBER(MATCH(RMDF!DS814, INDIRECT(DS814), 0)), "OK", "Invalid"))</f>
        <v/>
      </c>
      <c r="DU814" s="281"/>
      <c r="DV814" s="281"/>
      <c r="DW814" s="281"/>
      <c r="DX814" s="281" t="b">
        <f>AND(RMDF!EA814&gt;=0, RMDF!EA814&lt;=1-SUM(RMDF!Z814,RMDF!AG814,RMDF!AN814,RMDF!AU814,RMDF!BB814,RMDF!BI814,RMDF!BP814,RMDF!BW814,RMDF!CD814,RMDF!CK814,RMDF!CR814,RMDF!CY814,RMDF!DF814,RMDF!DM814,RMDF!DT814), RMDF!EA814=ROUND(RMDF!EA814,4))</f>
        <v>1</v>
      </c>
      <c r="DY814" s="317">
        <f>RMDF!DY814</f>
        <v>0</v>
      </c>
      <c r="DZ814" s="318" t="str">
        <f>IF(DY814=0,"",_xlfn.XLOOKUP(DY814,StatePicklist!$1:$1,StatePicklist!$3:$3,"NA",0))</f>
        <v/>
      </c>
      <c r="EA814" s="297" t="str">
        <f ca="1">IF(RMDF!DZ814="", "", IF(ISNUMBER(MATCH(RMDF!DZ814, INDIRECT(DZ814), 0)), "OK", "Invalid"))</f>
        <v/>
      </c>
      <c r="EB814" s="281"/>
      <c r="EC814" s="281"/>
      <c r="ED814" s="281"/>
      <c r="EE814" s="281" t="b">
        <f>AND(RMDF!EH814&gt;=0, RMDF!EH814&lt;=1-SUM(RMDF!Z814,RMDF!AG814,RMDF!AN814,RMDF!AU814,RMDF!BB814,RMDF!BI814,RMDF!BP814,RMDF!BW814,RMDF!CD814,RMDF!CK814,RMDF!CR814,RMDF!CY814,RMDF!DF814,RMDF!DM814,RMDF!DT814,RMDF!EA814), RMDF!EH814=ROUND(RMDF!EH814,4))</f>
        <v>1</v>
      </c>
      <c r="EF814" s="317">
        <f>RMDF!EF814</f>
        <v>0</v>
      </c>
      <c r="EG814" s="318" t="str">
        <f>IF(EF814=0,"",_xlfn.XLOOKUP(EF814,StatePicklist!$1:$1,StatePicklist!$3:$3,"NA",0))</f>
        <v/>
      </c>
      <c r="EH814" s="297" t="str">
        <f ca="1">IF(RMDF!EG814="", "", IF(ISNUMBER(MATCH(RMDF!EG814, INDIRECT(EG814), 0)), "OK", "Invalid"))</f>
        <v/>
      </c>
      <c r="EI814" s="281"/>
      <c r="EJ814" s="281"/>
      <c r="EK814" s="281"/>
      <c r="EL814" s="281" t="b">
        <f>AND(RMDF!EO814&gt;=0, RMDF!EO814&lt;=1-SUM(RMDF!Z814,RMDF!AG814,RMDF!AN814,RMDF!AU814,RMDF!BB814,RMDF!BI814,RMDF!BP814,RMDF!BW814,RMDF!CD814,RMDF!CK814,RMDF!CR814,RMDF!CY814,RMDF!DF814,RMDF!DM814,RMDF!DT814,RMDF!EA814,RMDF!EH814), RMDF!EO814=ROUND(RMDF!EO814,4))</f>
        <v>1</v>
      </c>
      <c r="EM814" s="317">
        <f>RMDF!EM814</f>
        <v>0</v>
      </c>
      <c r="EN814" s="318" t="str">
        <f>IF(EM814=0,"",_xlfn.XLOOKUP(EM814,StatePicklist!$1:$1,StatePicklist!$3:$3,"NA",0))</f>
        <v/>
      </c>
      <c r="EO814" s="297" t="str">
        <f ca="1">IF(RMDF!EN814="", "", IF(ISNUMBER(MATCH(RMDF!EN814, INDIRECT(EN814), 0)), "OK", "Invalid"))</f>
        <v/>
      </c>
      <c r="EP814" s="281"/>
      <c r="EQ814" s="281"/>
      <c r="ER814" s="281"/>
      <c r="ES814" s="281" t="b">
        <f>AND(RMDF!EV814&gt;=0, RMDF!EV814&lt;=1-SUM(RMDF!Z814,RMDF!AG814,RMDF!AN814,RMDF!AU814,RMDF!BB814,RMDF!BI814,RMDF!BP814,RMDF!BW814,RMDF!CD814,RMDF!CK814,RMDF!CR814,RMDF!CY814,RMDF!DF814,RMDF!DM814,RMDF!DT814,RMDF!EA814,RMDF!EH814,RMDF!EO814), RMDF!EV814=ROUND(RMDF!EV814,4))</f>
        <v>1</v>
      </c>
      <c r="ET814" s="317">
        <f>RMDF!ET814</f>
        <v>0</v>
      </c>
      <c r="EU814" s="318" t="str">
        <f>IF(ET814=0,"",_xlfn.XLOOKUP(ET814,StatePicklist!$1:$1,StatePicklist!$3:$3,"NA",0))</f>
        <v/>
      </c>
      <c r="EV814" s="297" t="str">
        <f ca="1">IF(RMDF!EU814="", "", IF(ISNUMBER(MATCH(RMDF!EU814, INDIRECT(EU814), 0)), "OK", "Invalid"))</f>
        <v/>
      </c>
      <c r="EW814" s="281"/>
      <c r="EX814" s="281"/>
      <c r="EY814" s="281"/>
      <c r="EZ814" s="281" t="b">
        <f>AND(RMDF!FC814&gt;=0, RMDF!FC814&lt;=1-SUM(RMDF!Z814,RMDF!AG814,RMDF!AN814,RMDF!AU814,RMDF!BB814,RMDF!BI814,RMDF!BP814,RMDF!BW814,RMDF!CD814,RMDF!CK814,RMDF!CR814,RMDF!CY814,RMDF!DF814,RMDF!DM814,RMDF!DT814,RMDF!EA814,RMDF!EH814,RMDF!EO814,RMDF!EV814), RMDF!FC814=ROUND(RMDF!FC814,4))</f>
        <v>1</v>
      </c>
      <c r="FA814" s="317">
        <f>RMDF!FA814</f>
        <v>0</v>
      </c>
      <c r="FB814" s="318" t="str">
        <f>IF(FA814=0,"",_xlfn.XLOOKUP(FA814,StatePicklist!$1:$1,StatePicklist!$3:$3,"NA",0))</f>
        <v/>
      </c>
      <c r="FC814" s="297" t="str">
        <f ca="1">IF(RMDF!FB814="", "", IF(ISNUMBER(MATCH(RMDF!FB814, INDIRECT(FB814), 0)), "OK", "Invalid"))</f>
        <v/>
      </c>
    </row>
    <row r="815" spans="1:159" s="205" customFormat="1" ht="39.9" customHeight="1" x14ac:dyDescent="0.25">
      <c r="A815" s="206"/>
      <c r="B815" s="196"/>
      <c r="C815" s="197"/>
      <c r="D815" s="198"/>
      <c r="E815" s="199"/>
      <c r="F815" s="200"/>
      <c r="G815" s="201"/>
      <c r="H815" s="292"/>
      <c r="I815" s="305">
        <f>RMDF!I815</f>
        <v>0</v>
      </c>
      <c r="J815" s="305" t="str">
        <f>IF(I815=ProductCode!$B$30,"PDReclPost",IF(OR(I815=ProductCode!$C$30,I815=ProductCode!$E$30,I815=ProductCode!$G$30),"PDPreCon",IF(OR(I815=ProductCode!$D$30,I815=ProductCode!$F$30),"PDNotReclPost","")))</f>
        <v/>
      </c>
      <c r="K815" s="305" t="str">
        <f t="shared" si="45"/>
        <v/>
      </c>
      <c r="L815" s="289"/>
      <c r="M815" s="305" t="str">
        <f t="shared" si="45"/>
        <v/>
      </c>
      <c r="N815" s="289" t="b">
        <f>AND(RMDF!N815&gt;=0, RMDF!N815&lt;=1-RMDF!L815, RMDF!N815=ROUND(RMDF!N815,4))</f>
        <v>1</v>
      </c>
      <c r="O815" s="286" t="str">
        <f>IF(P815="","",IF(I815="","",IF(LEFT(I815,13)="Reclaimed pos",RawMaterialCode!$E$569,RawMaterialCode!$E$568)))</f>
        <v>Reclaimed pre-consumer mixed fibers (RM0578)</v>
      </c>
      <c r="P815" s="295">
        <f t="shared" si="46"/>
        <v>1</v>
      </c>
      <c r="Q815" s="202"/>
      <c r="R815" s="203"/>
      <c r="S815" s="204" t="str">
        <f t="shared" si="47"/>
        <v/>
      </c>
      <c r="T815" s="281"/>
      <c r="U815" s="281"/>
      <c r="V815" s="281"/>
      <c r="W815" s="281"/>
      <c r="X815" s="317">
        <f>RMDF!X815</f>
        <v>0</v>
      </c>
      <c r="Y815" s="318" t="str">
        <f>IF(X815=0,"",_xlfn.XLOOKUP(X815,StatePicklist!$1:$1,StatePicklist!$3:$3,"NA",0))</f>
        <v/>
      </c>
      <c r="Z815" s="297" t="str">
        <f ca="1">IF(RMDF!Y815="", "", IF(ISNUMBER(MATCH(RMDF!Y815, INDIRECT(Y815), 0)), "OK", "Invalid"))</f>
        <v/>
      </c>
      <c r="AA815" s="281"/>
      <c r="AB815" s="281"/>
      <c r="AC815" s="281"/>
      <c r="AD815" s="281" t="b">
        <f>AND(RMDF!AG815&gt;=0, RMDF!AG815&lt;=1-RMDF!Z815, RMDF!AG815=ROUND(RMDF!AG815,4))</f>
        <v>1</v>
      </c>
      <c r="AE815" s="317">
        <f>RMDF!AE815</f>
        <v>0</v>
      </c>
      <c r="AF815" s="318" t="str">
        <f>IF(AE815=0,"",_xlfn.XLOOKUP(AE815,StatePicklist!$1:$1,StatePicklist!$3:$3,"NA",0))</f>
        <v/>
      </c>
      <c r="AG815" s="297" t="str">
        <f ca="1">IF(RMDF!AF815="", "", IF(ISNUMBER(MATCH(RMDF!AF815, INDIRECT(AF815), 0)), "OK", "Invalid"))</f>
        <v/>
      </c>
      <c r="AH815" s="281"/>
      <c r="AI815" s="281"/>
      <c r="AJ815" s="281"/>
      <c r="AK815" s="281" t="b">
        <f>AND(RMDF!AN815&gt;=0, RMDF!AN815&lt;=1-SUM(RMDF!Z815,RMDF!AG815), RMDF!AN815=ROUND(RMDF!AN815,4))</f>
        <v>1</v>
      </c>
      <c r="AL815" s="317">
        <f>RMDF!AL815</f>
        <v>0</v>
      </c>
      <c r="AM815" s="318" t="str">
        <f>IF(AL815=0,"",_xlfn.XLOOKUP(AL815,StatePicklist!$1:$1,StatePicklist!$3:$3,"NA",0))</f>
        <v/>
      </c>
      <c r="AN815" s="297" t="str">
        <f ca="1">IF(RMDF!AM815="", "", IF(ISNUMBER(MATCH(RMDF!AM815, INDIRECT(AM815), 0)), "OK", "Invalid"))</f>
        <v/>
      </c>
      <c r="AO815" s="281"/>
      <c r="AP815" s="281"/>
      <c r="AQ815" s="281"/>
      <c r="AR815" s="281" t="b">
        <f>AND(RMDF!AU815&gt;=0, RMDF!AU815&lt;=1-SUM(RMDF!Z815,RMDF!AG815,RMDF!AN815), RMDF!AU815=ROUND(RMDF!AU815,4))</f>
        <v>1</v>
      </c>
      <c r="AS815" s="317">
        <f>RMDF!AS815</f>
        <v>0</v>
      </c>
      <c r="AT815" s="318" t="str">
        <f>IF(AS815=0,"",_xlfn.XLOOKUP(AS815,StatePicklist!$1:$1,StatePicklist!$3:$3,"NA",0))</f>
        <v/>
      </c>
      <c r="AU815" s="297" t="str">
        <f ca="1">IF(RMDF!AT815="", "", IF(ISNUMBER(MATCH(RMDF!AT815, INDIRECT(AT815), 0)), "OK", "Invalid"))</f>
        <v/>
      </c>
      <c r="AV815" s="281"/>
      <c r="AW815" s="281"/>
      <c r="AX815" s="281"/>
      <c r="AY815" s="281" t="b">
        <f>AND(RMDF!BB815&gt;=0, RMDF!BB815&lt;=1-SUM(RMDF!Z815,RMDF!AG815,RMDF!AN815,RMDF!AU815), RMDF!BB815=ROUND(RMDF!BB815,4))</f>
        <v>1</v>
      </c>
      <c r="AZ815" s="317">
        <f>RMDF!AZ815</f>
        <v>0</v>
      </c>
      <c r="BA815" s="318" t="str">
        <f>IF(AZ815=0,"",_xlfn.XLOOKUP(AZ815,StatePicklist!$1:$1,StatePicklist!$3:$3,"NA",0))</f>
        <v/>
      </c>
      <c r="BB815" s="297" t="str">
        <f ca="1">IF(RMDF!BA815="", "", IF(ISNUMBER(MATCH(RMDF!BA815, INDIRECT(BA815), 0)), "OK", "Invalid"))</f>
        <v/>
      </c>
      <c r="BC815" s="281"/>
      <c r="BD815" s="281"/>
      <c r="BE815" s="281"/>
      <c r="BF815" s="281" t="b">
        <f>AND(RMDF!BI815&gt;=0, RMDF!BI815&lt;=1-SUM(RMDF!Z815,RMDF!AG815,RMDF!AN815,RMDF!AU815,RMDF!BB815), RMDF!BI815=ROUND(RMDF!BI815,4))</f>
        <v>1</v>
      </c>
      <c r="BG815" s="317">
        <f>RMDF!BG815</f>
        <v>0</v>
      </c>
      <c r="BH815" s="318" t="str">
        <f>IF(BG815=0,"",_xlfn.XLOOKUP(BG815,StatePicklist!$1:$1,StatePicklist!$3:$3,"NA",0))</f>
        <v/>
      </c>
      <c r="BI815" s="297" t="str">
        <f ca="1">IF(RMDF!BH815="", "", IF(ISNUMBER(MATCH(RMDF!BH815, INDIRECT(BH815), 0)), "OK", "Invalid"))</f>
        <v/>
      </c>
      <c r="BJ815" s="281"/>
      <c r="BK815" s="281"/>
      <c r="BL815" s="281"/>
      <c r="BM815" s="281" t="b">
        <f>AND(RMDF!BP815&gt;=0, RMDF!BP815&lt;=1-SUM(RMDF!Z815,RMDF!AG815,RMDF!AN815,RMDF!AU815,RMDF!BB815,RMDF!BI815), RMDF!BP815=ROUND(RMDF!BP815,4))</f>
        <v>1</v>
      </c>
      <c r="BN815" s="317">
        <f>RMDF!BN815</f>
        <v>0</v>
      </c>
      <c r="BO815" s="318" t="str">
        <f>IF(BN815=0,"",_xlfn.XLOOKUP(BN815,StatePicklist!$1:$1,StatePicklist!$3:$3,"NA",0))</f>
        <v/>
      </c>
      <c r="BP815" s="297" t="str">
        <f ca="1">IF(RMDF!BO815="", "", IF(ISNUMBER(MATCH(RMDF!BO815, INDIRECT(BO815), 0)), "OK", "Invalid"))</f>
        <v/>
      </c>
      <c r="BQ815" s="281"/>
      <c r="BR815" s="281"/>
      <c r="BS815" s="281"/>
      <c r="BT815" s="281" t="b">
        <f>AND(RMDF!BW815&gt;=0, RMDF!BW815&lt;=1-SUM(RMDF!Z815,RMDF!AG815,RMDF!AN815,RMDF!AU815,RMDF!BB815,RMDF!BI815,RMDF!BP815), RMDF!BW815=ROUND(RMDF!BW815,4))</f>
        <v>1</v>
      </c>
      <c r="BU815" s="317">
        <f>RMDF!BU815</f>
        <v>0</v>
      </c>
      <c r="BV815" s="318" t="str">
        <f>IF(BU815=0,"",_xlfn.XLOOKUP(BU815,StatePicklist!$1:$1,StatePicklist!$3:$3,"NA",0))</f>
        <v/>
      </c>
      <c r="BW815" s="297" t="str">
        <f ca="1">IF(RMDF!BV815="", "", IF(ISNUMBER(MATCH(RMDF!BV815, INDIRECT(BV815), 0)), "OK", "Invalid"))</f>
        <v/>
      </c>
      <c r="BX815" s="281"/>
      <c r="BY815" s="281"/>
      <c r="BZ815" s="281"/>
      <c r="CA815" s="281" t="b">
        <f>AND(RMDF!CD815&gt;=0, RMDF!CD815&lt;=1-SUM(RMDF!Z815,RMDF!AG815,RMDF!AN815,RMDF!AU815,RMDF!BB815,RMDF!BI815,RMDF!BP815,RMDF!BW815), RMDF!CD815=ROUND(RMDF!CD815,4))</f>
        <v>1</v>
      </c>
      <c r="CB815" s="317">
        <f>RMDF!CB815</f>
        <v>0</v>
      </c>
      <c r="CC815" s="318" t="str">
        <f>IF(CB815=0,"",_xlfn.XLOOKUP(CB815,StatePicklist!$1:$1,StatePicklist!$3:$3,"NA",0))</f>
        <v/>
      </c>
      <c r="CD815" s="297" t="str">
        <f ca="1">IF(RMDF!CC815="", "", IF(ISNUMBER(MATCH(RMDF!CC815, INDIRECT(CC815), 0)), "OK", "Invalid"))</f>
        <v/>
      </c>
      <c r="CE815" s="281"/>
      <c r="CF815" s="281"/>
      <c r="CG815" s="281"/>
      <c r="CH815" s="281" t="b">
        <f>AND(RMDF!CK815&gt;=0, RMDF!CK815&lt;=1-SUM(RMDF!Z815,RMDF!AG815,RMDF!AN815,RMDF!AU815,RMDF!BB815,RMDF!BI815,RMDF!BP815,RMDF!BW815,RMDF!CD815), RMDF!CK815=ROUND(RMDF!CK815,4))</f>
        <v>1</v>
      </c>
      <c r="CI815" s="317">
        <f>RMDF!CI815</f>
        <v>0</v>
      </c>
      <c r="CJ815" s="318" t="str">
        <f>IF(CI815=0,"",_xlfn.XLOOKUP(CI815,StatePicklist!$1:$1,StatePicklist!$3:$3,"NA",0))</f>
        <v/>
      </c>
      <c r="CK815" s="297" t="str">
        <f ca="1">IF(RMDF!CJ815="", "", IF(ISNUMBER(MATCH(RMDF!CJ815, INDIRECT(CJ815), 0)), "OK", "Invalid"))</f>
        <v/>
      </c>
      <c r="CL815" s="281"/>
      <c r="CM815" s="281"/>
      <c r="CN815" s="281"/>
      <c r="CO815" s="281" t="b">
        <f>AND(RMDF!CR815&gt;=0, RMDF!CR815&lt;=1-SUM(RMDF!Z815,RMDF!AG815,RMDF!AN815,RMDF!AU815,RMDF!BB815,RMDF!BI815,RMDF!BP815,RMDF!BW815,RMDF!CD815,RMDF!CK815), RMDF!CR815=ROUND(RMDF!CR815,4))</f>
        <v>1</v>
      </c>
      <c r="CP815" s="317">
        <f>RMDF!CP815</f>
        <v>0</v>
      </c>
      <c r="CQ815" s="318" t="str">
        <f>IF(CP815=0,"",_xlfn.XLOOKUP(CP815,StatePicklist!$1:$1,StatePicklist!$3:$3,"NA",0))</f>
        <v/>
      </c>
      <c r="CR815" s="297" t="str">
        <f ca="1">IF(RMDF!CQ815="", "", IF(ISNUMBER(MATCH(RMDF!CQ815, INDIRECT(CQ815), 0)), "OK", "Invalid"))</f>
        <v/>
      </c>
      <c r="CS815" s="281"/>
      <c r="CT815" s="281"/>
      <c r="CU815" s="281"/>
      <c r="CV815" s="281" t="b">
        <f>AND(RMDF!CY815&gt;=0, RMDF!CY815&lt;=1-SUM(RMDF!Z815,RMDF!AG815,RMDF!AN815,RMDF!AU815,RMDF!BB815,RMDF!BI815,RMDF!BP815,RMDF!BW815,RMDF!CD815,RMDF!CK815,RMDF!CR815), RMDF!CY815=ROUND(RMDF!CY815,4))</f>
        <v>1</v>
      </c>
      <c r="CW815" s="317">
        <f>RMDF!CW815</f>
        <v>0</v>
      </c>
      <c r="CX815" s="318" t="str">
        <f>IF(CW815=0,"",_xlfn.XLOOKUP(CW815,StatePicklist!$1:$1,StatePicklist!$3:$3,"NA",0))</f>
        <v/>
      </c>
      <c r="CY815" s="297" t="str">
        <f ca="1">IF(RMDF!CX815="", "", IF(ISNUMBER(MATCH(RMDF!CX815, INDIRECT(CX815), 0)), "OK", "Invalid"))</f>
        <v/>
      </c>
      <c r="CZ815" s="281"/>
      <c r="DA815" s="281"/>
      <c r="DB815" s="281"/>
      <c r="DC815" s="281" t="b">
        <f>AND(RMDF!DF815&gt;=0, RMDF!DF815&lt;=1-SUM(RMDF!Z815,RMDF!AG815,RMDF!AN815,RMDF!AU815,RMDF!BB815,RMDF!BI815,RMDF!BP815,RMDF!BW815,RMDF!CD815,RMDF!CK815,RMDF!CR815,RMDF!CY815), RMDF!DF815=ROUND(RMDF!DF815,4))</f>
        <v>1</v>
      </c>
      <c r="DD815" s="317">
        <f>RMDF!DD815</f>
        <v>0</v>
      </c>
      <c r="DE815" s="318" t="str">
        <f>IF(DD815=0,"",_xlfn.XLOOKUP(DD815,StatePicklist!$1:$1,StatePicklist!$3:$3,"NA",0))</f>
        <v/>
      </c>
      <c r="DF815" s="297" t="str">
        <f ca="1">IF(RMDF!DE815="", "", IF(ISNUMBER(MATCH(RMDF!DE815, INDIRECT(DE815), 0)), "OK", "Invalid"))</f>
        <v/>
      </c>
      <c r="DG815" s="281"/>
      <c r="DH815" s="281"/>
      <c r="DI815" s="281"/>
      <c r="DJ815" s="281" t="b">
        <f>AND(RMDF!DM815&gt;=0, RMDF!DM815&lt;=1-SUM(RMDF!Z815,RMDF!AG815,RMDF!AN815,RMDF!AU815,RMDF!BB815,RMDF!BI815,RMDF!BP815,RMDF!BW815,RMDF!CD815,RMDF!CK815,RMDF!CR815,RMDF!CY815,RMDF!DF815), RMDF!DM815=ROUND(RMDF!DM815,4))</f>
        <v>1</v>
      </c>
      <c r="DK815" s="317">
        <f>RMDF!DK815</f>
        <v>0</v>
      </c>
      <c r="DL815" s="318" t="str">
        <f>IF(DK815=0,"",_xlfn.XLOOKUP(DK815,StatePicklist!$1:$1,StatePicklist!$3:$3,"NA",0))</f>
        <v/>
      </c>
      <c r="DM815" s="297" t="str">
        <f ca="1">IF(RMDF!DL815="", "", IF(ISNUMBER(MATCH(RMDF!DL815, INDIRECT(DL815), 0)), "OK", "Invalid"))</f>
        <v/>
      </c>
      <c r="DN815" s="281"/>
      <c r="DO815" s="281"/>
      <c r="DP815" s="281"/>
      <c r="DQ815" s="281" t="b">
        <f>AND(RMDF!DT815&gt;=0, RMDF!DT815&lt;=1-SUM(RMDF!Z815,RMDF!AG815,RMDF!AN815,RMDF!AU815,RMDF!BB815,RMDF!BI815,RMDF!BP815,RMDF!BW815,RMDF!CD815,RMDF!CK815,RMDF!CR815,RMDF!CY815,RMDF!DF815,RMDF!DM815), RMDF!DT815=ROUND(RMDF!DT815,4))</f>
        <v>1</v>
      </c>
      <c r="DR815" s="317">
        <f>RMDF!DR815</f>
        <v>0</v>
      </c>
      <c r="DS815" s="318" t="str">
        <f>IF(DR815=0,"",_xlfn.XLOOKUP(DR815,StatePicklist!$1:$1,StatePicklist!$3:$3,"NA",0))</f>
        <v/>
      </c>
      <c r="DT815" s="297" t="str">
        <f ca="1">IF(RMDF!DS815="", "", IF(ISNUMBER(MATCH(RMDF!DS815, INDIRECT(DS815), 0)), "OK", "Invalid"))</f>
        <v/>
      </c>
      <c r="DU815" s="281"/>
      <c r="DV815" s="281"/>
      <c r="DW815" s="281"/>
      <c r="DX815" s="281" t="b">
        <f>AND(RMDF!EA815&gt;=0, RMDF!EA815&lt;=1-SUM(RMDF!Z815,RMDF!AG815,RMDF!AN815,RMDF!AU815,RMDF!BB815,RMDF!BI815,RMDF!BP815,RMDF!BW815,RMDF!CD815,RMDF!CK815,RMDF!CR815,RMDF!CY815,RMDF!DF815,RMDF!DM815,RMDF!DT815), RMDF!EA815=ROUND(RMDF!EA815,4))</f>
        <v>1</v>
      </c>
      <c r="DY815" s="317">
        <f>RMDF!DY815</f>
        <v>0</v>
      </c>
      <c r="DZ815" s="318" t="str">
        <f>IF(DY815=0,"",_xlfn.XLOOKUP(DY815,StatePicklist!$1:$1,StatePicklist!$3:$3,"NA",0))</f>
        <v/>
      </c>
      <c r="EA815" s="297" t="str">
        <f ca="1">IF(RMDF!DZ815="", "", IF(ISNUMBER(MATCH(RMDF!DZ815, INDIRECT(DZ815), 0)), "OK", "Invalid"))</f>
        <v/>
      </c>
      <c r="EB815" s="281"/>
      <c r="EC815" s="281"/>
      <c r="ED815" s="281"/>
      <c r="EE815" s="281" t="b">
        <f>AND(RMDF!EH815&gt;=0, RMDF!EH815&lt;=1-SUM(RMDF!Z815,RMDF!AG815,RMDF!AN815,RMDF!AU815,RMDF!BB815,RMDF!BI815,RMDF!BP815,RMDF!BW815,RMDF!CD815,RMDF!CK815,RMDF!CR815,RMDF!CY815,RMDF!DF815,RMDF!DM815,RMDF!DT815,RMDF!EA815), RMDF!EH815=ROUND(RMDF!EH815,4))</f>
        <v>1</v>
      </c>
      <c r="EF815" s="317">
        <f>RMDF!EF815</f>
        <v>0</v>
      </c>
      <c r="EG815" s="318" t="str">
        <f>IF(EF815=0,"",_xlfn.XLOOKUP(EF815,StatePicklist!$1:$1,StatePicklist!$3:$3,"NA",0))</f>
        <v/>
      </c>
      <c r="EH815" s="297" t="str">
        <f ca="1">IF(RMDF!EG815="", "", IF(ISNUMBER(MATCH(RMDF!EG815, INDIRECT(EG815), 0)), "OK", "Invalid"))</f>
        <v/>
      </c>
      <c r="EI815" s="281"/>
      <c r="EJ815" s="281"/>
      <c r="EK815" s="281"/>
      <c r="EL815" s="281" t="b">
        <f>AND(RMDF!EO815&gt;=0, RMDF!EO815&lt;=1-SUM(RMDF!Z815,RMDF!AG815,RMDF!AN815,RMDF!AU815,RMDF!BB815,RMDF!BI815,RMDF!BP815,RMDF!BW815,RMDF!CD815,RMDF!CK815,RMDF!CR815,RMDF!CY815,RMDF!DF815,RMDF!DM815,RMDF!DT815,RMDF!EA815,RMDF!EH815), RMDF!EO815=ROUND(RMDF!EO815,4))</f>
        <v>1</v>
      </c>
      <c r="EM815" s="317">
        <f>RMDF!EM815</f>
        <v>0</v>
      </c>
      <c r="EN815" s="318" t="str">
        <f>IF(EM815=0,"",_xlfn.XLOOKUP(EM815,StatePicklist!$1:$1,StatePicklist!$3:$3,"NA",0))</f>
        <v/>
      </c>
      <c r="EO815" s="297" t="str">
        <f ca="1">IF(RMDF!EN815="", "", IF(ISNUMBER(MATCH(RMDF!EN815, INDIRECT(EN815), 0)), "OK", "Invalid"))</f>
        <v/>
      </c>
      <c r="EP815" s="281"/>
      <c r="EQ815" s="281"/>
      <c r="ER815" s="281"/>
      <c r="ES815" s="281" t="b">
        <f>AND(RMDF!EV815&gt;=0, RMDF!EV815&lt;=1-SUM(RMDF!Z815,RMDF!AG815,RMDF!AN815,RMDF!AU815,RMDF!BB815,RMDF!BI815,RMDF!BP815,RMDF!BW815,RMDF!CD815,RMDF!CK815,RMDF!CR815,RMDF!CY815,RMDF!DF815,RMDF!DM815,RMDF!DT815,RMDF!EA815,RMDF!EH815,RMDF!EO815), RMDF!EV815=ROUND(RMDF!EV815,4))</f>
        <v>1</v>
      </c>
      <c r="ET815" s="317">
        <f>RMDF!ET815</f>
        <v>0</v>
      </c>
      <c r="EU815" s="318" t="str">
        <f>IF(ET815=0,"",_xlfn.XLOOKUP(ET815,StatePicklist!$1:$1,StatePicklist!$3:$3,"NA",0))</f>
        <v/>
      </c>
      <c r="EV815" s="297" t="str">
        <f ca="1">IF(RMDF!EU815="", "", IF(ISNUMBER(MATCH(RMDF!EU815, INDIRECT(EU815), 0)), "OK", "Invalid"))</f>
        <v/>
      </c>
      <c r="EW815" s="281"/>
      <c r="EX815" s="281"/>
      <c r="EY815" s="281"/>
      <c r="EZ815" s="281" t="b">
        <f>AND(RMDF!FC815&gt;=0, RMDF!FC815&lt;=1-SUM(RMDF!Z815,RMDF!AG815,RMDF!AN815,RMDF!AU815,RMDF!BB815,RMDF!BI815,RMDF!BP815,RMDF!BW815,RMDF!CD815,RMDF!CK815,RMDF!CR815,RMDF!CY815,RMDF!DF815,RMDF!DM815,RMDF!DT815,RMDF!EA815,RMDF!EH815,RMDF!EO815,RMDF!EV815), RMDF!FC815=ROUND(RMDF!FC815,4))</f>
        <v>1</v>
      </c>
      <c r="FA815" s="317">
        <f>RMDF!FA815</f>
        <v>0</v>
      </c>
      <c r="FB815" s="318" t="str">
        <f>IF(FA815=0,"",_xlfn.XLOOKUP(FA815,StatePicklist!$1:$1,StatePicklist!$3:$3,"NA",0))</f>
        <v/>
      </c>
      <c r="FC815" s="297" t="str">
        <f ca="1">IF(RMDF!FB815="", "", IF(ISNUMBER(MATCH(RMDF!FB815, INDIRECT(FB815), 0)), "OK", "Invalid"))</f>
        <v/>
      </c>
    </row>
    <row r="816" spans="1:159" s="205" customFormat="1" ht="39.9" customHeight="1" x14ac:dyDescent="0.25">
      <c r="A816" s="206"/>
      <c r="B816" s="196"/>
      <c r="C816" s="197"/>
      <c r="D816" s="198"/>
      <c r="E816" s="199"/>
      <c r="F816" s="200"/>
      <c r="G816" s="201"/>
      <c r="H816" s="292"/>
      <c r="I816" s="305">
        <f>RMDF!I816</f>
        <v>0</v>
      </c>
      <c r="J816" s="305" t="str">
        <f>IF(I816=ProductCode!$B$30,"PDReclPost",IF(OR(I816=ProductCode!$C$30,I816=ProductCode!$E$30,I816=ProductCode!$G$30),"PDPreCon",IF(OR(I816=ProductCode!$D$30,I816=ProductCode!$F$30),"PDNotReclPost","")))</f>
        <v/>
      </c>
      <c r="K816" s="305" t="str">
        <f t="shared" si="45"/>
        <v/>
      </c>
      <c r="L816" s="289"/>
      <c r="M816" s="305" t="str">
        <f t="shared" si="45"/>
        <v/>
      </c>
      <c r="N816" s="289" t="b">
        <f>AND(RMDF!N816&gt;=0, RMDF!N816&lt;=1-RMDF!L816, RMDF!N816=ROUND(RMDF!N816,4))</f>
        <v>1</v>
      </c>
      <c r="O816" s="286" t="str">
        <f>IF(P816="","",IF(I816="","",IF(LEFT(I816,13)="Reclaimed pos",RawMaterialCode!$E$569,RawMaterialCode!$E$568)))</f>
        <v>Reclaimed pre-consumer mixed fibers (RM0578)</v>
      </c>
      <c r="P816" s="295">
        <f t="shared" si="46"/>
        <v>1</v>
      </c>
      <c r="Q816" s="202"/>
      <c r="R816" s="203"/>
      <c r="S816" s="204" t="str">
        <f t="shared" si="47"/>
        <v/>
      </c>
      <c r="T816" s="281"/>
      <c r="U816" s="281"/>
      <c r="V816" s="281"/>
      <c r="W816" s="281"/>
      <c r="X816" s="317">
        <f>RMDF!X816</f>
        <v>0</v>
      </c>
      <c r="Y816" s="318" t="str">
        <f>IF(X816=0,"",_xlfn.XLOOKUP(X816,StatePicklist!$1:$1,StatePicklist!$3:$3,"NA",0))</f>
        <v/>
      </c>
      <c r="Z816" s="297" t="str">
        <f ca="1">IF(RMDF!Y816="", "", IF(ISNUMBER(MATCH(RMDF!Y816, INDIRECT(Y816), 0)), "OK", "Invalid"))</f>
        <v/>
      </c>
      <c r="AA816" s="281"/>
      <c r="AB816" s="281"/>
      <c r="AC816" s="281"/>
      <c r="AD816" s="281" t="b">
        <f>AND(RMDF!AG816&gt;=0, RMDF!AG816&lt;=1-RMDF!Z816, RMDF!AG816=ROUND(RMDF!AG816,4))</f>
        <v>1</v>
      </c>
      <c r="AE816" s="317">
        <f>RMDF!AE816</f>
        <v>0</v>
      </c>
      <c r="AF816" s="318" t="str">
        <f>IF(AE816=0,"",_xlfn.XLOOKUP(AE816,StatePicklist!$1:$1,StatePicklist!$3:$3,"NA",0))</f>
        <v/>
      </c>
      <c r="AG816" s="297" t="str">
        <f ca="1">IF(RMDF!AF816="", "", IF(ISNUMBER(MATCH(RMDF!AF816, INDIRECT(AF816), 0)), "OK", "Invalid"))</f>
        <v/>
      </c>
      <c r="AH816" s="281"/>
      <c r="AI816" s="281"/>
      <c r="AJ816" s="281"/>
      <c r="AK816" s="281" t="b">
        <f>AND(RMDF!AN816&gt;=0, RMDF!AN816&lt;=1-SUM(RMDF!Z816,RMDF!AG816), RMDF!AN816=ROUND(RMDF!AN816,4))</f>
        <v>1</v>
      </c>
      <c r="AL816" s="317">
        <f>RMDF!AL816</f>
        <v>0</v>
      </c>
      <c r="AM816" s="318" t="str">
        <f>IF(AL816=0,"",_xlfn.XLOOKUP(AL816,StatePicklist!$1:$1,StatePicklist!$3:$3,"NA",0))</f>
        <v/>
      </c>
      <c r="AN816" s="297" t="str">
        <f ca="1">IF(RMDF!AM816="", "", IF(ISNUMBER(MATCH(RMDF!AM816, INDIRECT(AM816), 0)), "OK", "Invalid"))</f>
        <v/>
      </c>
      <c r="AO816" s="281"/>
      <c r="AP816" s="281"/>
      <c r="AQ816" s="281"/>
      <c r="AR816" s="281" t="b">
        <f>AND(RMDF!AU816&gt;=0, RMDF!AU816&lt;=1-SUM(RMDF!Z816,RMDF!AG816,RMDF!AN816), RMDF!AU816=ROUND(RMDF!AU816,4))</f>
        <v>1</v>
      </c>
      <c r="AS816" s="317">
        <f>RMDF!AS816</f>
        <v>0</v>
      </c>
      <c r="AT816" s="318" t="str">
        <f>IF(AS816=0,"",_xlfn.XLOOKUP(AS816,StatePicklist!$1:$1,StatePicklist!$3:$3,"NA",0))</f>
        <v/>
      </c>
      <c r="AU816" s="297" t="str">
        <f ca="1">IF(RMDF!AT816="", "", IF(ISNUMBER(MATCH(RMDF!AT816, INDIRECT(AT816), 0)), "OK", "Invalid"))</f>
        <v/>
      </c>
      <c r="AV816" s="281"/>
      <c r="AW816" s="281"/>
      <c r="AX816" s="281"/>
      <c r="AY816" s="281" t="b">
        <f>AND(RMDF!BB816&gt;=0, RMDF!BB816&lt;=1-SUM(RMDF!Z816,RMDF!AG816,RMDF!AN816,RMDF!AU816), RMDF!BB816=ROUND(RMDF!BB816,4))</f>
        <v>1</v>
      </c>
      <c r="AZ816" s="317">
        <f>RMDF!AZ816</f>
        <v>0</v>
      </c>
      <c r="BA816" s="318" t="str">
        <f>IF(AZ816=0,"",_xlfn.XLOOKUP(AZ816,StatePicklist!$1:$1,StatePicklist!$3:$3,"NA",0))</f>
        <v/>
      </c>
      <c r="BB816" s="297" t="str">
        <f ca="1">IF(RMDF!BA816="", "", IF(ISNUMBER(MATCH(RMDF!BA816, INDIRECT(BA816), 0)), "OK", "Invalid"))</f>
        <v/>
      </c>
      <c r="BC816" s="281"/>
      <c r="BD816" s="281"/>
      <c r="BE816" s="281"/>
      <c r="BF816" s="281" t="b">
        <f>AND(RMDF!BI816&gt;=0, RMDF!BI816&lt;=1-SUM(RMDF!Z816,RMDF!AG816,RMDF!AN816,RMDF!AU816,RMDF!BB816), RMDF!BI816=ROUND(RMDF!BI816,4))</f>
        <v>1</v>
      </c>
      <c r="BG816" s="317">
        <f>RMDF!BG816</f>
        <v>0</v>
      </c>
      <c r="BH816" s="318" t="str">
        <f>IF(BG816=0,"",_xlfn.XLOOKUP(BG816,StatePicklist!$1:$1,StatePicklist!$3:$3,"NA",0))</f>
        <v/>
      </c>
      <c r="BI816" s="297" t="str">
        <f ca="1">IF(RMDF!BH816="", "", IF(ISNUMBER(MATCH(RMDF!BH816, INDIRECT(BH816), 0)), "OK", "Invalid"))</f>
        <v/>
      </c>
      <c r="BJ816" s="281"/>
      <c r="BK816" s="281"/>
      <c r="BL816" s="281"/>
      <c r="BM816" s="281" t="b">
        <f>AND(RMDF!BP816&gt;=0, RMDF!BP816&lt;=1-SUM(RMDF!Z816,RMDF!AG816,RMDF!AN816,RMDF!AU816,RMDF!BB816,RMDF!BI816), RMDF!BP816=ROUND(RMDF!BP816,4))</f>
        <v>1</v>
      </c>
      <c r="BN816" s="317">
        <f>RMDF!BN816</f>
        <v>0</v>
      </c>
      <c r="BO816" s="318" t="str">
        <f>IF(BN816=0,"",_xlfn.XLOOKUP(BN816,StatePicklist!$1:$1,StatePicklist!$3:$3,"NA",0))</f>
        <v/>
      </c>
      <c r="BP816" s="297" t="str">
        <f ca="1">IF(RMDF!BO816="", "", IF(ISNUMBER(MATCH(RMDF!BO816, INDIRECT(BO816), 0)), "OK", "Invalid"))</f>
        <v/>
      </c>
      <c r="BQ816" s="281"/>
      <c r="BR816" s="281"/>
      <c r="BS816" s="281"/>
      <c r="BT816" s="281" t="b">
        <f>AND(RMDF!BW816&gt;=0, RMDF!BW816&lt;=1-SUM(RMDF!Z816,RMDF!AG816,RMDF!AN816,RMDF!AU816,RMDF!BB816,RMDF!BI816,RMDF!BP816), RMDF!BW816=ROUND(RMDF!BW816,4))</f>
        <v>1</v>
      </c>
      <c r="BU816" s="317">
        <f>RMDF!BU816</f>
        <v>0</v>
      </c>
      <c r="BV816" s="318" t="str">
        <f>IF(BU816=0,"",_xlfn.XLOOKUP(BU816,StatePicklist!$1:$1,StatePicklist!$3:$3,"NA",0))</f>
        <v/>
      </c>
      <c r="BW816" s="297" t="str">
        <f ca="1">IF(RMDF!BV816="", "", IF(ISNUMBER(MATCH(RMDF!BV816, INDIRECT(BV816), 0)), "OK", "Invalid"))</f>
        <v/>
      </c>
      <c r="BX816" s="281"/>
      <c r="BY816" s="281"/>
      <c r="BZ816" s="281"/>
      <c r="CA816" s="281" t="b">
        <f>AND(RMDF!CD816&gt;=0, RMDF!CD816&lt;=1-SUM(RMDF!Z816,RMDF!AG816,RMDF!AN816,RMDF!AU816,RMDF!BB816,RMDF!BI816,RMDF!BP816,RMDF!BW816), RMDF!CD816=ROUND(RMDF!CD816,4))</f>
        <v>1</v>
      </c>
      <c r="CB816" s="317">
        <f>RMDF!CB816</f>
        <v>0</v>
      </c>
      <c r="CC816" s="318" t="str">
        <f>IF(CB816=0,"",_xlfn.XLOOKUP(CB816,StatePicklist!$1:$1,StatePicklist!$3:$3,"NA",0))</f>
        <v/>
      </c>
      <c r="CD816" s="297" t="str">
        <f ca="1">IF(RMDF!CC816="", "", IF(ISNUMBER(MATCH(RMDF!CC816, INDIRECT(CC816), 0)), "OK", "Invalid"))</f>
        <v/>
      </c>
      <c r="CE816" s="281"/>
      <c r="CF816" s="281"/>
      <c r="CG816" s="281"/>
      <c r="CH816" s="281" t="b">
        <f>AND(RMDF!CK816&gt;=0, RMDF!CK816&lt;=1-SUM(RMDF!Z816,RMDF!AG816,RMDF!AN816,RMDF!AU816,RMDF!BB816,RMDF!BI816,RMDF!BP816,RMDF!BW816,RMDF!CD816), RMDF!CK816=ROUND(RMDF!CK816,4))</f>
        <v>1</v>
      </c>
      <c r="CI816" s="317">
        <f>RMDF!CI816</f>
        <v>0</v>
      </c>
      <c r="CJ816" s="318" t="str">
        <f>IF(CI816=0,"",_xlfn.XLOOKUP(CI816,StatePicklist!$1:$1,StatePicklist!$3:$3,"NA",0))</f>
        <v/>
      </c>
      <c r="CK816" s="297" t="str">
        <f ca="1">IF(RMDF!CJ816="", "", IF(ISNUMBER(MATCH(RMDF!CJ816, INDIRECT(CJ816), 0)), "OK", "Invalid"))</f>
        <v/>
      </c>
      <c r="CL816" s="281"/>
      <c r="CM816" s="281"/>
      <c r="CN816" s="281"/>
      <c r="CO816" s="281" t="b">
        <f>AND(RMDF!CR816&gt;=0, RMDF!CR816&lt;=1-SUM(RMDF!Z816,RMDF!AG816,RMDF!AN816,RMDF!AU816,RMDF!BB816,RMDF!BI816,RMDF!BP816,RMDF!BW816,RMDF!CD816,RMDF!CK816), RMDF!CR816=ROUND(RMDF!CR816,4))</f>
        <v>1</v>
      </c>
      <c r="CP816" s="317">
        <f>RMDF!CP816</f>
        <v>0</v>
      </c>
      <c r="CQ816" s="318" t="str">
        <f>IF(CP816=0,"",_xlfn.XLOOKUP(CP816,StatePicklist!$1:$1,StatePicklist!$3:$3,"NA",0))</f>
        <v/>
      </c>
      <c r="CR816" s="297" t="str">
        <f ca="1">IF(RMDF!CQ816="", "", IF(ISNUMBER(MATCH(RMDF!CQ816, INDIRECT(CQ816), 0)), "OK", "Invalid"))</f>
        <v/>
      </c>
      <c r="CS816" s="281"/>
      <c r="CT816" s="281"/>
      <c r="CU816" s="281"/>
      <c r="CV816" s="281" t="b">
        <f>AND(RMDF!CY816&gt;=0, RMDF!CY816&lt;=1-SUM(RMDF!Z816,RMDF!AG816,RMDF!AN816,RMDF!AU816,RMDF!BB816,RMDF!BI816,RMDF!BP816,RMDF!BW816,RMDF!CD816,RMDF!CK816,RMDF!CR816), RMDF!CY816=ROUND(RMDF!CY816,4))</f>
        <v>1</v>
      </c>
      <c r="CW816" s="317">
        <f>RMDF!CW816</f>
        <v>0</v>
      </c>
      <c r="CX816" s="318" t="str">
        <f>IF(CW816=0,"",_xlfn.XLOOKUP(CW816,StatePicklist!$1:$1,StatePicklist!$3:$3,"NA",0))</f>
        <v/>
      </c>
      <c r="CY816" s="297" t="str">
        <f ca="1">IF(RMDF!CX816="", "", IF(ISNUMBER(MATCH(RMDF!CX816, INDIRECT(CX816), 0)), "OK", "Invalid"))</f>
        <v/>
      </c>
      <c r="CZ816" s="281"/>
      <c r="DA816" s="281"/>
      <c r="DB816" s="281"/>
      <c r="DC816" s="281" t="b">
        <f>AND(RMDF!DF816&gt;=0, RMDF!DF816&lt;=1-SUM(RMDF!Z816,RMDF!AG816,RMDF!AN816,RMDF!AU816,RMDF!BB816,RMDF!BI816,RMDF!BP816,RMDF!BW816,RMDF!CD816,RMDF!CK816,RMDF!CR816,RMDF!CY816), RMDF!DF816=ROUND(RMDF!DF816,4))</f>
        <v>1</v>
      </c>
      <c r="DD816" s="317">
        <f>RMDF!DD816</f>
        <v>0</v>
      </c>
      <c r="DE816" s="318" t="str">
        <f>IF(DD816=0,"",_xlfn.XLOOKUP(DD816,StatePicklist!$1:$1,StatePicklist!$3:$3,"NA",0))</f>
        <v/>
      </c>
      <c r="DF816" s="297" t="str">
        <f ca="1">IF(RMDF!DE816="", "", IF(ISNUMBER(MATCH(RMDF!DE816, INDIRECT(DE816), 0)), "OK", "Invalid"))</f>
        <v/>
      </c>
      <c r="DG816" s="281"/>
      <c r="DH816" s="281"/>
      <c r="DI816" s="281"/>
      <c r="DJ816" s="281" t="b">
        <f>AND(RMDF!DM816&gt;=0, RMDF!DM816&lt;=1-SUM(RMDF!Z816,RMDF!AG816,RMDF!AN816,RMDF!AU816,RMDF!BB816,RMDF!BI816,RMDF!BP816,RMDF!BW816,RMDF!CD816,RMDF!CK816,RMDF!CR816,RMDF!CY816,RMDF!DF816), RMDF!DM816=ROUND(RMDF!DM816,4))</f>
        <v>1</v>
      </c>
      <c r="DK816" s="317">
        <f>RMDF!DK816</f>
        <v>0</v>
      </c>
      <c r="DL816" s="318" t="str">
        <f>IF(DK816=0,"",_xlfn.XLOOKUP(DK816,StatePicklist!$1:$1,StatePicklist!$3:$3,"NA",0))</f>
        <v/>
      </c>
      <c r="DM816" s="297" t="str">
        <f ca="1">IF(RMDF!DL816="", "", IF(ISNUMBER(MATCH(RMDF!DL816, INDIRECT(DL816), 0)), "OK", "Invalid"))</f>
        <v/>
      </c>
      <c r="DN816" s="281"/>
      <c r="DO816" s="281"/>
      <c r="DP816" s="281"/>
      <c r="DQ816" s="281" t="b">
        <f>AND(RMDF!DT816&gt;=0, RMDF!DT816&lt;=1-SUM(RMDF!Z816,RMDF!AG816,RMDF!AN816,RMDF!AU816,RMDF!BB816,RMDF!BI816,RMDF!BP816,RMDF!BW816,RMDF!CD816,RMDF!CK816,RMDF!CR816,RMDF!CY816,RMDF!DF816,RMDF!DM816), RMDF!DT816=ROUND(RMDF!DT816,4))</f>
        <v>1</v>
      </c>
      <c r="DR816" s="317">
        <f>RMDF!DR816</f>
        <v>0</v>
      </c>
      <c r="DS816" s="318" t="str">
        <f>IF(DR816=0,"",_xlfn.XLOOKUP(DR816,StatePicklist!$1:$1,StatePicklist!$3:$3,"NA",0))</f>
        <v/>
      </c>
      <c r="DT816" s="297" t="str">
        <f ca="1">IF(RMDF!DS816="", "", IF(ISNUMBER(MATCH(RMDF!DS816, INDIRECT(DS816), 0)), "OK", "Invalid"))</f>
        <v/>
      </c>
      <c r="DU816" s="281"/>
      <c r="DV816" s="281"/>
      <c r="DW816" s="281"/>
      <c r="DX816" s="281" t="b">
        <f>AND(RMDF!EA816&gt;=0, RMDF!EA816&lt;=1-SUM(RMDF!Z816,RMDF!AG816,RMDF!AN816,RMDF!AU816,RMDF!BB816,RMDF!BI816,RMDF!BP816,RMDF!BW816,RMDF!CD816,RMDF!CK816,RMDF!CR816,RMDF!CY816,RMDF!DF816,RMDF!DM816,RMDF!DT816), RMDF!EA816=ROUND(RMDF!EA816,4))</f>
        <v>1</v>
      </c>
      <c r="DY816" s="317">
        <f>RMDF!DY816</f>
        <v>0</v>
      </c>
      <c r="DZ816" s="318" t="str">
        <f>IF(DY816=0,"",_xlfn.XLOOKUP(DY816,StatePicklist!$1:$1,StatePicklist!$3:$3,"NA",0))</f>
        <v/>
      </c>
      <c r="EA816" s="297" t="str">
        <f ca="1">IF(RMDF!DZ816="", "", IF(ISNUMBER(MATCH(RMDF!DZ816, INDIRECT(DZ816), 0)), "OK", "Invalid"))</f>
        <v/>
      </c>
      <c r="EB816" s="281"/>
      <c r="EC816" s="281"/>
      <c r="ED816" s="281"/>
      <c r="EE816" s="281" t="b">
        <f>AND(RMDF!EH816&gt;=0, RMDF!EH816&lt;=1-SUM(RMDF!Z816,RMDF!AG816,RMDF!AN816,RMDF!AU816,RMDF!BB816,RMDF!BI816,RMDF!BP816,RMDF!BW816,RMDF!CD816,RMDF!CK816,RMDF!CR816,RMDF!CY816,RMDF!DF816,RMDF!DM816,RMDF!DT816,RMDF!EA816), RMDF!EH816=ROUND(RMDF!EH816,4))</f>
        <v>1</v>
      </c>
      <c r="EF816" s="317">
        <f>RMDF!EF816</f>
        <v>0</v>
      </c>
      <c r="EG816" s="318" t="str">
        <f>IF(EF816=0,"",_xlfn.XLOOKUP(EF816,StatePicklist!$1:$1,StatePicklist!$3:$3,"NA",0))</f>
        <v/>
      </c>
      <c r="EH816" s="297" t="str">
        <f ca="1">IF(RMDF!EG816="", "", IF(ISNUMBER(MATCH(RMDF!EG816, INDIRECT(EG816), 0)), "OK", "Invalid"))</f>
        <v/>
      </c>
      <c r="EI816" s="281"/>
      <c r="EJ816" s="281"/>
      <c r="EK816" s="281"/>
      <c r="EL816" s="281" t="b">
        <f>AND(RMDF!EO816&gt;=0, RMDF!EO816&lt;=1-SUM(RMDF!Z816,RMDF!AG816,RMDF!AN816,RMDF!AU816,RMDF!BB816,RMDF!BI816,RMDF!BP816,RMDF!BW816,RMDF!CD816,RMDF!CK816,RMDF!CR816,RMDF!CY816,RMDF!DF816,RMDF!DM816,RMDF!DT816,RMDF!EA816,RMDF!EH816), RMDF!EO816=ROUND(RMDF!EO816,4))</f>
        <v>1</v>
      </c>
      <c r="EM816" s="317">
        <f>RMDF!EM816</f>
        <v>0</v>
      </c>
      <c r="EN816" s="318" t="str">
        <f>IF(EM816=0,"",_xlfn.XLOOKUP(EM816,StatePicklist!$1:$1,StatePicklist!$3:$3,"NA",0))</f>
        <v/>
      </c>
      <c r="EO816" s="297" t="str">
        <f ca="1">IF(RMDF!EN816="", "", IF(ISNUMBER(MATCH(RMDF!EN816, INDIRECT(EN816), 0)), "OK", "Invalid"))</f>
        <v/>
      </c>
      <c r="EP816" s="281"/>
      <c r="EQ816" s="281"/>
      <c r="ER816" s="281"/>
      <c r="ES816" s="281" t="b">
        <f>AND(RMDF!EV816&gt;=0, RMDF!EV816&lt;=1-SUM(RMDF!Z816,RMDF!AG816,RMDF!AN816,RMDF!AU816,RMDF!BB816,RMDF!BI816,RMDF!BP816,RMDF!BW816,RMDF!CD816,RMDF!CK816,RMDF!CR816,RMDF!CY816,RMDF!DF816,RMDF!DM816,RMDF!DT816,RMDF!EA816,RMDF!EH816,RMDF!EO816), RMDF!EV816=ROUND(RMDF!EV816,4))</f>
        <v>1</v>
      </c>
      <c r="ET816" s="317">
        <f>RMDF!ET816</f>
        <v>0</v>
      </c>
      <c r="EU816" s="318" t="str">
        <f>IF(ET816=0,"",_xlfn.XLOOKUP(ET816,StatePicklist!$1:$1,StatePicklist!$3:$3,"NA",0))</f>
        <v/>
      </c>
      <c r="EV816" s="297" t="str">
        <f ca="1">IF(RMDF!EU816="", "", IF(ISNUMBER(MATCH(RMDF!EU816, INDIRECT(EU816), 0)), "OK", "Invalid"))</f>
        <v/>
      </c>
      <c r="EW816" s="281"/>
      <c r="EX816" s="281"/>
      <c r="EY816" s="281"/>
      <c r="EZ816" s="281" t="b">
        <f>AND(RMDF!FC816&gt;=0, RMDF!FC816&lt;=1-SUM(RMDF!Z816,RMDF!AG816,RMDF!AN816,RMDF!AU816,RMDF!BB816,RMDF!BI816,RMDF!BP816,RMDF!BW816,RMDF!CD816,RMDF!CK816,RMDF!CR816,RMDF!CY816,RMDF!DF816,RMDF!DM816,RMDF!DT816,RMDF!EA816,RMDF!EH816,RMDF!EO816,RMDF!EV816), RMDF!FC816=ROUND(RMDF!FC816,4))</f>
        <v>1</v>
      </c>
      <c r="FA816" s="317">
        <f>RMDF!FA816</f>
        <v>0</v>
      </c>
      <c r="FB816" s="318" t="str">
        <f>IF(FA816=0,"",_xlfn.XLOOKUP(FA816,StatePicklist!$1:$1,StatePicklist!$3:$3,"NA",0))</f>
        <v/>
      </c>
      <c r="FC816" s="297" t="str">
        <f ca="1">IF(RMDF!FB816="", "", IF(ISNUMBER(MATCH(RMDF!FB816, INDIRECT(FB816), 0)), "OK", "Invalid"))</f>
        <v/>
      </c>
    </row>
    <row r="817" spans="1:159" s="205" customFormat="1" ht="39.9" customHeight="1" x14ac:dyDescent="0.25">
      <c r="A817" s="206"/>
      <c r="B817" s="196"/>
      <c r="C817" s="197"/>
      <c r="D817" s="198"/>
      <c r="E817" s="199"/>
      <c r="F817" s="200"/>
      <c r="G817" s="201"/>
      <c r="H817" s="292"/>
      <c r="I817" s="305">
        <f>RMDF!I817</f>
        <v>0</v>
      </c>
      <c r="J817" s="305" t="str">
        <f>IF(I817=ProductCode!$B$30,"PDReclPost",IF(OR(I817=ProductCode!$C$30,I817=ProductCode!$E$30,I817=ProductCode!$G$30),"PDPreCon",IF(OR(I817=ProductCode!$D$30,I817=ProductCode!$F$30),"PDNotReclPost","")))</f>
        <v/>
      </c>
      <c r="K817" s="305" t="str">
        <f t="shared" si="45"/>
        <v/>
      </c>
      <c r="L817" s="289"/>
      <c r="M817" s="305" t="str">
        <f t="shared" si="45"/>
        <v/>
      </c>
      <c r="N817" s="289" t="b">
        <f>AND(RMDF!N817&gt;=0, RMDF!N817&lt;=1-RMDF!L817, RMDF!N817=ROUND(RMDF!N817,4))</f>
        <v>1</v>
      </c>
      <c r="O817" s="286" t="str">
        <f>IF(P817="","",IF(I817="","",IF(LEFT(I817,13)="Reclaimed pos",RawMaterialCode!$E$569,RawMaterialCode!$E$568)))</f>
        <v>Reclaimed pre-consumer mixed fibers (RM0578)</v>
      </c>
      <c r="P817" s="295">
        <f t="shared" si="46"/>
        <v>1</v>
      </c>
      <c r="Q817" s="202"/>
      <c r="R817" s="203"/>
      <c r="S817" s="204" t="str">
        <f t="shared" si="47"/>
        <v/>
      </c>
      <c r="T817" s="281"/>
      <c r="U817" s="281"/>
      <c r="V817" s="281"/>
      <c r="W817" s="281"/>
      <c r="X817" s="317">
        <f>RMDF!X817</f>
        <v>0</v>
      </c>
      <c r="Y817" s="318" t="str">
        <f>IF(X817=0,"",_xlfn.XLOOKUP(X817,StatePicklist!$1:$1,StatePicklist!$3:$3,"NA",0))</f>
        <v/>
      </c>
      <c r="Z817" s="297" t="str">
        <f ca="1">IF(RMDF!Y817="", "", IF(ISNUMBER(MATCH(RMDF!Y817, INDIRECT(Y817), 0)), "OK", "Invalid"))</f>
        <v/>
      </c>
      <c r="AA817" s="281"/>
      <c r="AB817" s="281"/>
      <c r="AC817" s="281"/>
      <c r="AD817" s="281" t="b">
        <f>AND(RMDF!AG817&gt;=0, RMDF!AG817&lt;=1-RMDF!Z817, RMDF!AG817=ROUND(RMDF!AG817,4))</f>
        <v>1</v>
      </c>
      <c r="AE817" s="317">
        <f>RMDF!AE817</f>
        <v>0</v>
      </c>
      <c r="AF817" s="318" t="str">
        <f>IF(AE817=0,"",_xlfn.XLOOKUP(AE817,StatePicklist!$1:$1,StatePicklist!$3:$3,"NA",0))</f>
        <v/>
      </c>
      <c r="AG817" s="297" t="str">
        <f ca="1">IF(RMDF!AF817="", "", IF(ISNUMBER(MATCH(RMDF!AF817, INDIRECT(AF817), 0)), "OK", "Invalid"))</f>
        <v/>
      </c>
      <c r="AH817" s="281"/>
      <c r="AI817" s="281"/>
      <c r="AJ817" s="281"/>
      <c r="AK817" s="281" t="b">
        <f>AND(RMDF!AN817&gt;=0, RMDF!AN817&lt;=1-SUM(RMDF!Z817,RMDF!AG817), RMDF!AN817=ROUND(RMDF!AN817,4))</f>
        <v>1</v>
      </c>
      <c r="AL817" s="317">
        <f>RMDF!AL817</f>
        <v>0</v>
      </c>
      <c r="AM817" s="318" t="str">
        <f>IF(AL817=0,"",_xlfn.XLOOKUP(AL817,StatePicklist!$1:$1,StatePicklist!$3:$3,"NA",0))</f>
        <v/>
      </c>
      <c r="AN817" s="297" t="str">
        <f ca="1">IF(RMDF!AM817="", "", IF(ISNUMBER(MATCH(RMDF!AM817, INDIRECT(AM817), 0)), "OK", "Invalid"))</f>
        <v/>
      </c>
      <c r="AO817" s="281"/>
      <c r="AP817" s="281"/>
      <c r="AQ817" s="281"/>
      <c r="AR817" s="281" t="b">
        <f>AND(RMDF!AU817&gt;=0, RMDF!AU817&lt;=1-SUM(RMDF!Z817,RMDF!AG817,RMDF!AN817), RMDF!AU817=ROUND(RMDF!AU817,4))</f>
        <v>1</v>
      </c>
      <c r="AS817" s="317">
        <f>RMDF!AS817</f>
        <v>0</v>
      </c>
      <c r="AT817" s="318" t="str">
        <f>IF(AS817=0,"",_xlfn.XLOOKUP(AS817,StatePicklist!$1:$1,StatePicklist!$3:$3,"NA",0))</f>
        <v/>
      </c>
      <c r="AU817" s="297" t="str">
        <f ca="1">IF(RMDF!AT817="", "", IF(ISNUMBER(MATCH(RMDF!AT817, INDIRECT(AT817), 0)), "OK", "Invalid"))</f>
        <v/>
      </c>
      <c r="AV817" s="281"/>
      <c r="AW817" s="281"/>
      <c r="AX817" s="281"/>
      <c r="AY817" s="281" t="b">
        <f>AND(RMDF!BB817&gt;=0, RMDF!BB817&lt;=1-SUM(RMDF!Z817,RMDF!AG817,RMDF!AN817,RMDF!AU817), RMDF!BB817=ROUND(RMDF!BB817,4))</f>
        <v>1</v>
      </c>
      <c r="AZ817" s="317">
        <f>RMDF!AZ817</f>
        <v>0</v>
      </c>
      <c r="BA817" s="318" t="str">
        <f>IF(AZ817=0,"",_xlfn.XLOOKUP(AZ817,StatePicklist!$1:$1,StatePicklist!$3:$3,"NA",0))</f>
        <v/>
      </c>
      <c r="BB817" s="297" t="str">
        <f ca="1">IF(RMDF!BA817="", "", IF(ISNUMBER(MATCH(RMDF!BA817, INDIRECT(BA817), 0)), "OK", "Invalid"))</f>
        <v/>
      </c>
      <c r="BC817" s="281"/>
      <c r="BD817" s="281"/>
      <c r="BE817" s="281"/>
      <c r="BF817" s="281" t="b">
        <f>AND(RMDF!BI817&gt;=0, RMDF!BI817&lt;=1-SUM(RMDF!Z817,RMDF!AG817,RMDF!AN817,RMDF!AU817,RMDF!BB817), RMDF!BI817=ROUND(RMDF!BI817,4))</f>
        <v>1</v>
      </c>
      <c r="BG817" s="317">
        <f>RMDF!BG817</f>
        <v>0</v>
      </c>
      <c r="BH817" s="318" t="str">
        <f>IF(BG817=0,"",_xlfn.XLOOKUP(BG817,StatePicklist!$1:$1,StatePicklist!$3:$3,"NA",0))</f>
        <v/>
      </c>
      <c r="BI817" s="297" t="str">
        <f ca="1">IF(RMDF!BH817="", "", IF(ISNUMBER(MATCH(RMDF!BH817, INDIRECT(BH817), 0)), "OK", "Invalid"))</f>
        <v/>
      </c>
      <c r="BJ817" s="281"/>
      <c r="BK817" s="281"/>
      <c r="BL817" s="281"/>
      <c r="BM817" s="281" t="b">
        <f>AND(RMDF!BP817&gt;=0, RMDF!BP817&lt;=1-SUM(RMDF!Z817,RMDF!AG817,RMDF!AN817,RMDF!AU817,RMDF!BB817,RMDF!BI817), RMDF!BP817=ROUND(RMDF!BP817,4))</f>
        <v>1</v>
      </c>
      <c r="BN817" s="317">
        <f>RMDF!BN817</f>
        <v>0</v>
      </c>
      <c r="BO817" s="318" t="str">
        <f>IF(BN817=0,"",_xlfn.XLOOKUP(BN817,StatePicklist!$1:$1,StatePicklist!$3:$3,"NA",0))</f>
        <v/>
      </c>
      <c r="BP817" s="297" t="str">
        <f ca="1">IF(RMDF!BO817="", "", IF(ISNUMBER(MATCH(RMDF!BO817, INDIRECT(BO817), 0)), "OK", "Invalid"))</f>
        <v/>
      </c>
      <c r="BQ817" s="281"/>
      <c r="BR817" s="281"/>
      <c r="BS817" s="281"/>
      <c r="BT817" s="281" t="b">
        <f>AND(RMDF!BW817&gt;=0, RMDF!BW817&lt;=1-SUM(RMDF!Z817,RMDF!AG817,RMDF!AN817,RMDF!AU817,RMDF!BB817,RMDF!BI817,RMDF!BP817), RMDF!BW817=ROUND(RMDF!BW817,4))</f>
        <v>1</v>
      </c>
      <c r="BU817" s="317">
        <f>RMDF!BU817</f>
        <v>0</v>
      </c>
      <c r="BV817" s="318" t="str">
        <f>IF(BU817=0,"",_xlfn.XLOOKUP(BU817,StatePicklist!$1:$1,StatePicklist!$3:$3,"NA",0))</f>
        <v/>
      </c>
      <c r="BW817" s="297" t="str">
        <f ca="1">IF(RMDF!BV817="", "", IF(ISNUMBER(MATCH(RMDF!BV817, INDIRECT(BV817), 0)), "OK", "Invalid"))</f>
        <v/>
      </c>
      <c r="BX817" s="281"/>
      <c r="BY817" s="281"/>
      <c r="BZ817" s="281"/>
      <c r="CA817" s="281" t="b">
        <f>AND(RMDF!CD817&gt;=0, RMDF!CD817&lt;=1-SUM(RMDF!Z817,RMDF!AG817,RMDF!AN817,RMDF!AU817,RMDF!BB817,RMDF!BI817,RMDF!BP817,RMDF!BW817), RMDF!CD817=ROUND(RMDF!CD817,4))</f>
        <v>1</v>
      </c>
      <c r="CB817" s="317">
        <f>RMDF!CB817</f>
        <v>0</v>
      </c>
      <c r="CC817" s="318" t="str">
        <f>IF(CB817=0,"",_xlfn.XLOOKUP(CB817,StatePicklist!$1:$1,StatePicklist!$3:$3,"NA",0))</f>
        <v/>
      </c>
      <c r="CD817" s="297" t="str">
        <f ca="1">IF(RMDF!CC817="", "", IF(ISNUMBER(MATCH(RMDF!CC817, INDIRECT(CC817), 0)), "OK", "Invalid"))</f>
        <v/>
      </c>
      <c r="CE817" s="281"/>
      <c r="CF817" s="281"/>
      <c r="CG817" s="281"/>
      <c r="CH817" s="281" t="b">
        <f>AND(RMDF!CK817&gt;=0, RMDF!CK817&lt;=1-SUM(RMDF!Z817,RMDF!AG817,RMDF!AN817,RMDF!AU817,RMDF!BB817,RMDF!BI817,RMDF!BP817,RMDF!BW817,RMDF!CD817), RMDF!CK817=ROUND(RMDF!CK817,4))</f>
        <v>1</v>
      </c>
      <c r="CI817" s="317">
        <f>RMDF!CI817</f>
        <v>0</v>
      </c>
      <c r="CJ817" s="318" t="str">
        <f>IF(CI817=0,"",_xlfn.XLOOKUP(CI817,StatePicklist!$1:$1,StatePicklist!$3:$3,"NA",0))</f>
        <v/>
      </c>
      <c r="CK817" s="297" t="str">
        <f ca="1">IF(RMDF!CJ817="", "", IF(ISNUMBER(MATCH(RMDF!CJ817, INDIRECT(CJ817), 0)), "OK", "Invalid"))</f>
        <v/>
      </c>
      <c r="CL817" s="281"/>
      <c r="CM817" s="281"/>
      <c r="CN817" s="281"/>
      <c r="CO817" s="281" t="b">
        <f>AND(RMDF!CR817&gt;=0, RMDF!CR817&lt;=1-SUM(RMDF!Z817,RMDF!AG817,RMDF!AN817,RMDF!AU817,RMDF!BB817,RMDF!BI817,RMDF!BP817,RMDF!BW817,RMDF!CD817,RMDF!CK817), RMDF!CR817=ROUND(RMDF!CR817,4))</f>
        <v>1</v>
      </c>
      <c r="CP817" s="317">
        <f>RMDF!CP817</f>
        <v>0</v>
      </c>
      <c r="CQ817" s="318" t="str">
        <f>IF(CP817=0,"",_xlfn.XLOOKUP(CP817,StatePicklist!$1:$1,StatePicklist!$3:$3,"NA",0))</f>
        <v/>
      </c>
      <c r="CR817" s="297" t="str">
        <f ca="1">IF(RMDF!CQ817="", "", IF(ISNUMBER(MATCH(RMDF!CQ817, INDIRECT(CQ817), 0)), "OK", "Invalid"))</f>
        <v/>
      </c>
      <c r="CS817" s="281"/>
      <c r="CT817" s="281"/>
      <c r="CU817" s="281"/>
      <c r="CV817" s="281" t="b">
        <f>AND(RMDF!CY817&gt;=0, RMDF!CY817&lt;=1-SUM(RMDF!Z817,RMDF!AG817,RMDF!AN817,RMDF!AU817,RMDF!BB817,RMDF!BI817,RMDF!BP817,RMDF!BW817,RMDF!CD817,RMDF!CK817,RMDF!CR817), RMDF!CY817=ROUND(RMDF!CY817,4))</f>
        <v>1</v>
      </c>
      <c r="CW817" s="317">
        <f>RMDF!CW817</f>
        <v>0</v>
      </c>
      <c r="CX817" s="318" t="str">
        <f>IF(CW817=0,"",_xlfn.XLOOKUP(CW817,StatePicklist!$1:$1,StatePicklist!$3:$3,"NA",0))</f>
        <v/>
      </c>
      <c r="CY817" s="297" t="str">
        <f ca="1">IF(RMDF!CX817="", "", IF(ISNUMBER(MATCH(RMDF!CX817, INDIRECT(CX817), 0)), "OK", "Invalid"))</f>
        <v/>
      </c>
      <c r="CZ817" s="281"/>
      <c r="DA817" s="281"/>
      <c r="DB817" s="281"/>
      <c r="DC817" s="281" t="b">
        <f>AND(RMDF!DF817&gt;=0, RMDF!DF817&lt;=1-SUM(RMDF!Z817,RMDF!AG817,RMDF!AN817,RMDF!AU817,RMDF!BB817,RMDF!BI817,RMDF!BP817,RMDF!BW817,RMDF!CD817,RMDF!CK817,RMDF!CR817,RMDF!CY817), RMDF!DF817=ROUND(RMDF!DF817,4))</f>
        <v>1</v>
      </c>
      <c r="DD817" s="317">
        <f>RMDF!DD817</f>
        <v>0</v>
      </c>
      <c r="DE817" s="318" t="str">
        <f>IF(DD817=0,"",_xlfn.XLOOKUP(DD817,StatePicklist!$1:$1,StatePicklist!$3:$3,"NA",0))</f>
        <v/>
      </c>
      <c r="DF817" s="297" t="str">
        <f ca="1">IF(RMDF!DE817="", "", IF(ISNUMBER(MATCH(RMDF!DE817, INDIRECT(DE817), 0)), "OK", "Invalid"))</f>
        <v/>
      </c>
      <c r="DG817" s="281"/>
      <c r="DH817" s="281"/>
      <c r="DI817" s="281"/>
      <c r="DJ817" s="281" t="b">
        <f>AND(RMDF!DM817&gt;=0, RMDF!DM817&lt;=1-SUM(RMDF!Z817,RMDF!AG817,RMDF!AN817,RMDF!AU817,RMDF!BB817,RMDF!BI817,RMDF!BP817,RMDF!BW817,RMDF!CD817,RMDF!CK817,RMDF!CR817,RMDF!CY817,RMDF!DF817), RMDF!DM817=ROUND(RMDF!DM817,4))</f>
        <v>1</v>
      </c>
      <c r="DK817" s="317">
        <f>RMDF!DK817</f>
        <v>0</v>
      </c>
      <c r="DL817" s="318" t="str">
        <f>IF(DK817=0,"",_xlfn.XLOOKUP(DK817,StatePicklist!$1:$1,StatePicklist!$3:$3,"NA",0))</f>
        <v/>
      </c>
      <c r="DM817" s="297" t="str">
        <f ca="1">IF(RMDF!DL817="", "", IF(ISNUMBER(MATCH(RMDF!DL817, INDIRECT(DL817), 0)), "OK", "Invalid"))</f>
        <v/>
      </c>
      <c r="DN817" s="281"/>
      <c r="DO817" s="281"/>
      <c r="DP817" s="281"/>
      <c r="DQ817" s="281" t="b">
        <f>AND(RMDF!DT817&gt;=0, RMDF!DT817&lt;=1-SUM(RMDF!Z817,RMDF!AG817,RMDF!AN817,RMDF!AU817,RMDF!BB817,RMDF!BI817,RMDF!BP817,RMDF!BW817,RMDF!CD817,RMDF!CK817,RMDF!CR817,RMDF!CY817,RMDF!DF817,RMDF!DM817), RMDF!DT817=ROUND(RMDF!DT817,4))</f>
        <v>1</v>
      </c>
      <c r="DR817" s="317">
        <f>RMDF!DR817</f>
        <v>0</v>
      </c>
      <c r="DS817" s="318" t="str">
        <f>IF(DR817=0,"",_xlfn.XLOOKUP(DR817,StatePicklist!$1:$1,StatePicklist!$3:$3,"NA",0))</f>
        <v/>
      </c>
      <c r="DT817" s="297" t="str">
        <f ca="1">IF(RMDF!DS817="", "", IF(ISNUMBER(MATCH(RMDF!DS817, INDIRECT(DS817), 0)), "OK", "Invalid"))</f>
        <v/>
      </c>
      <c r="DU817" s="281"/>
      <c r="DV817" s="281"/>
      <c r="DW817" s="281"/>
      <c r="DX817" s="281" t="b">
        <f>AND(RMDF!EA817&gt;=0, RMDF!EA817&lt;=1-SUM(RMDF!Z817,RMDF!AG817,RMDF!AN817,RMDF!AU817,RMDF!BB817,RMDF!BI817,RMDF!BP817,RMDF!BW817,RMDF!CD817,RMDF!CK817,RMDF!CR817,RMDF!CY817,RMDF!DF817,RMDF!DM817,RMDF!DT817), RMDF!EA817=ROUND(RMDF!EA817,4))</f>
        <v>1</v>
      </c>
      <c r="DY817" s="317">
        <f>RMDF!DY817</f>
        <v>0</v>
      </c>
      <c r="DZ817" s="318" t="str">
        <f>IF(DY817=0,"",_xlfn.XLOOKUP(DY817,StatePicklist!$1:$1,StatePicklist!$3:$3,"NA",0))</f>
        <v/>
      </c>
      <c r="EA817" s="297" t="str">
        <f ca="1">IF(RMDF!DZ817="", "", IF(ISNUMBER(MATCH(RMDF!DZ817, INDIRECT(DZ817), 0)), "OK", "Invalid"))</f>
        <v/>
      </c>
      <c r="EB817" s="281"/>
      <c r="EC817" s="281"/>
      <c r="ED817" s="281"/>
      <c r="EE817" s="281" t="b">
        <f>AND(RMDF!EH817&gt;=0, RMDF!EH817&lt;=1-SUM(RMDF!Z817,RMDF!AG817,RMDF!AN817,RMDF!AU817,RMDF!BB817,RMDF!BI817,RMDF!BP817,RMDF!BW817,RMDF!CD817,RMDF!CK817,RMDF!CR817,RMDF!CY817,RMDF!DF817,RMDF!DM817,RMDF!DT817,RMDF!EA817), RMDF!EH817=ROUND(RMDF!EH817,4))</f>
        <v>1</v>
      </c>
      <c r="EF817" s="317">
        <f>RMDF!EF817</f>
        <v>0</v>
      </c>
      <c r="EG817" s="318" t="str">
        <f>IF(EF817=0,"",_xlfn.XLOOKUP(EF817,StatePicklist!$1:$1,StatePicklist!$3:$3,"NA",0))</f>
        <v/>
      </c>
      <c r="EH817" s="297" t="str">
        <f ca="1">IF(RMDF!EG817="", "", IF(ISNUMBER(MATCH(RMDF!EG817, INDIRECT(EG817), 0)), "OK", "Invalid"))</f>
        <v/>
      </c>
      <c r="EI817" s="281"/>
      <c r="EJ817" s="281"/>
      <c r="EK817" s="281"/>
      <c r="EL817" s="281" t="b">
        <f>AND(RMDF!EO817&gt;=0, RMDF!EO817&lt;=1-SUM(RMDF!Z817,RMDF!AG817,RMDF!AN817,RMDF!AU817,RMDF!BB817,RMDF!BI817,RMDF!BP817,RMDF!BW817,RMDF!CD817,RMDF!CK817,RMDF!CR817,RMDF!CY817,RMDF!DF817,RMDF!DM817,RMDF!DT817,RMDF!EA817,RMDF!EH817), RMDF!EO817=ROUND(RMDF!EO817,4))</f>
        <v>1</v>
      </c>
      <c r="EM817" s="317">
        <f>RMDF!EM817</f>
        <v>0</v>
      </c>
      <c r="EN817" s="318" t="str">
        <f>IF(EM817=0,"",_xlfn.XLOOKUP(EM817,StatePicklist!$1:$1,StatePicklist!$3:$3,"NA",0))</f>
        <v/>
      </c>
      <c r="EO817" s="297" t="str">
        <f ca="1">IF(RMDF!EN817="", "", IF(ISNUMBER(MATCH(RMDF!EN817, INDIRECT(EN817), 0)), "OK", "Invalid"))</f>
        <v/>
      </c>
      <c r="EP817" s="281"/>
      <c r="EQ817" s="281"/>
      <c r="ER817" s="281"/>
      <c r="ES817" s="281" t="b">
        <f>AND(RMDF!EV817&gt;=0, RMDF!EV817&lt;=1-SUM(RMDF!Z817,RMDF!AG817,RMDF!AN817,RMDF!AU817,RMDF!BB817,RMDF!BI817,RMDF!BP817,RMDF!BW817,RMDF!CD817,RMDF!CK817,RMDF!CR817,RMDF!CY817,RMDF!DF817,RMDF!DM817,RMDF!DT817,RMDF!EA817,RMDF!EH817,RMDF!EO817), RMDF!EV817=ROUND(RMDF!EV817,4))</f>
        <v>1</v>
      </c>
      <c r="ET817" s="317">
        <f>RMDF!ET817</f>
        <v>0</v>
      </c>
      <c r="EU817" s="318" t="str">
        <f>IF(ET817=0,"",_xlfn.XLOOKUP(ET817,StatePicklist!$1:$1,StatePicklist!$3:$3,"NA",0))</f>
        <v/>
      </c>
      <c r="EV817" s="297" t="str">
        <f ca="1">IF(RMDF!EU817="", "", IF(ISNUMBER(MATCH(RMDF!EU817, INDIRECT(EU817), 0)), "OK", "Invalid"))</f>
        <v/>
      </c>
      <c r="EW817" s="281"/>
      <c r="EX817" s="281"/>
      <c r="EY817" s="281"/>
      <c r="EZ817" s="281" t="b">
        <f>AND(RMDF!FC817&gt;=0, RMDF!FC817&lt;=1-SUM(RMDF!Z817,RMDF!AG817,RMDF!AN817,RMDF!AU817,RMDF!BB817,RMDF!BI817,RMDF!BP817,RMDF!BW817,RMDF!CD817,RMDF!CK817,RMDF!CR817,RMDF!CY817,RMDF!DF817,RMDF!DM817,RMDF!DT817,RMDF!EA817,RMDF!EH817,RMDF!EO817,RMDF!EV817), RMDF!FC817=ROUND(RMDF!FC817,4))</f>
        <v>1</v>
      </c>
      <c r="FA817" s="317">
        <f>RMDF!FA817</f>
        <v>0</v>
      </c>
      <c r="FB817" s="318" t="str">
        <f>IF(FA817=0,"",_xlfn.XLOOKUP(FA817,StatePicklist!$1:$1,StatePicklist!$3:$3,"NA",0))</f>
        <v/>
      </c>
      <c r="FC817" s="297" t="str">
        <f ca="1">IF(RMDF!FB817="", "", IF(ISNUMBER(MATCH(RMDF!FB817, INDIRECT(FB817), 0)), "OK", "Invalid"))</f>
        <v/>
      </c>
    </row>
    <row r="818" spans="1:159" s="205" customFormat="1" ht="39.9" customHeight="1" x14ac:dyDescent="0.25">
      <c r="A818" s="206"/>
      <c r="B818" s="196"/>
      <c r="C818" s="197"/>
      <c r="D818" s="198"/>
      <c r="E818" s="199"/>
      <c r="F818" s="200"/>
      <c r="G818" s="201"/>
      <c r="H818" s="292"/>
      <c r="I818" s="305">
        <f>RMDF!I818</f>
        <v>0</v>
      </c>
      <c r="J818" s="305" t="str">
        <f>IF(I818=ProductCode!$B$30,"PDReclPost",IF(OR(I818=ProductCode!$C$30,I818=ProductCode!$E$30,I818=ProductCode!$G$30),"PDPreCon",IF(OR(I818=ProductCode!$D$30,I818=ProductCode!$F$30),"PDNotReclPost","")))</f>
        <v/>
      </c>
      <c r="K818" s="305" t="str">
        <f t="shared" si="45"/>
        <v/>
      </c>
      <c r="L818" s="289"/>
      <c r="M818" s="305" t="str">
        <f t="shared" si="45"/>
        <v/>
      </c>
      <c r="N818" s="289" t="b">
        <f>AND(RMDF!N818&gt;=0, RMDF!N818&lt;=1-RMDF!L818, RMDF!N818=ROUND(RMDF!N818,4))</f>
        <v>1</v>
      </c>
      <c r="O818" s="286" t="str">
        <f>IF(P818="","",IF(I818="","",IF(LEFT(I818,13)="Reclaimed pos",RawMaterialCode!$E$569,RawMaterialCode!$E$568)))</f>
        <v>Reclaimed pre-consumer mixed fibers (RM0578)</v>
      </c>
      <c r="P818" s="295">
        <f t="shared" si="46"/>
        <v>1</v>
      </c>
      <c r="Q818" s="202"/>
      <c r="R818" s="203"/>
      <c r="S818" s="204" t="str">
        <f t="shared" si="47"/>
        <v/>
      </c>
      <c r="T818" s="281"/>
      <c r="U818" s="281"/>
      <c r="V818" s="281"/>
      <c r="W818" s="281"/>
      <c r="X818" s="317">
        <f>RMDF!X818</f>
        <v>0</v>
      </c>
      <c r="Y818" s="318" t="str">
        <f>IF(X818=0,"",_xlfn.XLOOKUP(X818,StatePicklist!$1:$1,StatePicklist!$3:$3,"NA",0))</f>
        <v/>
      </c>
      <c r="Z818" s="297" t="str">
        <f ca="1">IF(RMDF!Y818="", "", IF(ISNUMBER(MATCH(RMDF!Y818, INDIRECT(Y818), 0)), "OK", "Invalid"))</f>
        <v/>
      </c>
      <c r="AA818" s="281"/>
      <c r="AB818" s="281"/>
      <c r="AC818" s="281"/>
      <c r="AD818" s="281" t="b">
        <f>AND(RMDF!AG818&gt;=0, RMDF!AG818&lt;=1-RMDF!Z818, RMDF!AG818=ROUND(RMDF!AG818,4))</f>
        <v>1</v>
      </c>
      <c r="AE818" s="317">
        <f>RMDF!AE818</f>
        <v>0</v>
      </c>
      <c r="AF818" s="318" t="str">
        <f>IF(AE818=0,"",_xlfn.XLOOKUP(AE818,StatePicklist!$1:$1,StatePicklist!$3:$3,"NA",0))</f>
        <v/>
      </c>
      <c r="AG818" s="297" t="str">
        <f ca="1">IF(RMDF!AF818="", "", IF(ISNUMBER(MATCH(RMDF!AF818, INDIRECT(AF818), 0)), "OK", "Invalid"))</f>
        <v/>
      </c>
      <c r="AH818" s="281"/>
      <c r="AI818" s="281"/>
      <c r="AJ818" s="281"/>
      <c r="AK818" s="281" t="b">
        <f>AND(RMDF!AN818&gt;=0, RMDF!AN818&lt;=1-SUM(RMDF!Z818,RMDF!AG818), RMDF!AN818=ROUND(RMDF!AN818,4))</f>
        <v>1</v>
      </c>
      <c r="AL818" s="317">
        <f>RMDF!AL818</f>
        <v>0</v>
      </c>
      <c r="AM818" s="318" t="str">
        <f>IF(AL818=0,"",_xlfn.XLOOKUP(AL818,StatePicklist!$1:$1,StatePicklist!$3:$3,"NA",0))</f>
        <v/>
      </c>
      <c r="AN818" s="297" t="str">
        <f ca="1">IF(RMDF!AM818="", "", IF(ISNUMBER(MATCH(RMDF!AM818, INDIRECT(AM818), 0)), "OK", "Invalid"))</f>
        <v/>
      </c>
      <c r="AO818" s="281"/>
      <c r="AP818" s="281"/>
      <c r="AQ818" s="281"/>
      <c r="AR818" s="281" t="b">
        <f>AND(RMDF!AU818&gt;=0, RMDF!AU818&lt;=1-SUM(RMDF!Z818,RMDF!AG818,RMDF!AN818), RMDF!AU818=ROUND(RMDF!AU818,4))</f>
        <v>1</v>
      </c>
      <c r="AS818" s="317">
        <f>RMDF!AS818</f>
        <v>0</v>
      </c>
      <c r="AT818" s="318" t="str">
        <f>IF(AS818=0,"",_xlfn.XLOOKUP(AS818,StatePicklist!$1:$1,StatePicklist!$3:$3,"NA",0))</f>
        <v/>
      </c>
      <c r="AU818" s="297" t="str">
        <f ca="1">IF(RMDF!AT818="", "", IF(ISNUMBER(MATCH(RMDF!AT818, INDIRECT(AT818), 0)), "OK", "Invalid"))</f>
        <v/>
      </c>
      <c r="AV818" s="281"/>
      <c r="AW818" s="281"/>
      <c r="AX818" s="281"/>
      <c r="AY818" s="281" t="b">
        <f>AND(RMDF!BB818&gt;=0, RMDF!BB818&lt;=1-SUM(RMDF!Z818,RMDF!AG818,RMDF!AN818,RMDF!AU818), RMDF!BB818=ROUND(RMDF!BB818,4))</f>
        <v>1</v>
      </c>
      <c r="AZ818" s="317">
        <f>RMDF!AZ818</f>
        <v>0</v>
      </c>
      <c r="BA818" s="318" t="str">
        <f>IF(AZ818=0,"",_xlfn.XLOOKUP(AZ818,StatePicklist!$1:$1,StatePicklist!$3:$3,"NA",0))</f>
        <v/>
      </c>
      <c r="BB818" s="297" t="str">
        <f ca="1">IF(RMDF!BA818="", "", IF(ISNUMBER(MATCH(RMDF!BA818, INDIRECT(BA818), 0)), "OK", "Invalid"))</f>
        <v/>
      </c>
      <c r="BC818" s="281"/>
      <c r="BD818" s="281"/>
      <c r="BE818" s="281"/>
      <c r="BF818" s="281" t="b">
        <f>AND(RMDF!BI818&gt;=0, RMDF!BI818&lt;=1-SUM(RMDF!Z818,RMDF!AG818,RMDF!AN818,RMDF!AU818,RMDF!BB818), RMDF!BI818=ROUND(RMDF!BI818,4))</f>
        <v>1</v>
      </c>
      <c r="BG818" s="317">
        <f>RMDF!BG818</f>
        <v>0</v>
      </c>
      <c r="BH818" s="318" t="str">
        <f>IF(BG818=0,"",_xlfn.XLOOKUP(BG818,StatePicklist!$1:$1,StatePicklist!$3:$3,"NA",0))</f>
        <v/>
      </c>
      <c r="BI818" s="297" t="str">
        <f ca="1">IF(RMDF!BH818="", "", IF(ISNUMBER(MATCH(RMDF!BH818, INDIRECT(BH818), 0)), "OK", "Invalid"))</f>
        <v/>
      </c>
      <c r="BJ818" s="281"/>
      <c r="BK818" s="281"/>
      <c r="BL818" s="281"/>
      <c r="BM818" s="281" t="b">
        <f>AND(RMDF!BP818&gt;=0, RMDF!BP818&lt;=1-SUM(RMDF!Z818,RMDF!AG818,RMDF!AN818,RMDF!AU818,RMDF!BB818,RMDF!BI818), RMDF!BP818=ROUND(RMDF!BP818,4))</f>
        <v>1</v>
      </c>
      <c r="BN818" s="317">
        <f>RMDF!BN818</f>
        <v>0</v>
      </c>
      <c r="BO818" s="318" t="str">
        <f>IF(BN818=0,"",_xlfn.XLOOKUP(BN818,StatePicklist!$1:$1,StatePicklist!$3:$3,"NA",0))</f>
        <v/>
      </c>
      <c r="BP818" s="297" t="str">
        <f ca="1">IF(RMDF!BO818="", "", IF(ISNUMBER(MATCH(RMDF!BO818, INDIRECT(BO818), 0)), "OK", "Invalid"))</f>
        <v/>
      </c>
      <c r="BQ818" s="281"/>
      <c r="BR818" s="281"/>
      <c r="BS818" s="281"/>
      <c r="BT818" s="281" t="b">
        <f>AND(RMDF!BW818&gt;=0, RMDF!BW818&lt;=1-SUM(RMDF!Z818,RMDF!AG818,RMDF!AN818,RMDF!AU818,RMDF!BB818,RMDF!BI818,RMDF!BP818), RMDF!BW818=ROUND(RMDF!BW818,4))</f>
        <v>1</v>
      </c>
      <c r="BU818" s="317">
        <f>RMDF!BU818</f>
        <v>0</v>
      </c>
      <c r="BV818" s="318" t="str">
        <f>IF(BU818=0,"",_xlfn.XLOOKUP(BU818,StatePicklist!$1:$1,StatePicklist!$3:$3,"NA",0))</f>
        <v/>
      </c>
      <c r="BW818" s="297" t="str">
        <f ca="1">IF(RMDF!BV818="", "", IF(ISNUMBER(MATCH(RMDF!BV818, INDIRECT(BV818), 0)), "OK", "Invalid"))</f>
        <v/>
      </c>
      <c r="BX818" s="281"/>
      <c r="BY818" s="281"/>
      <c r="BZ818" s="281"/>
      <c r="CA818" s="281" t="b">
        <f>AND(RMDF!CD818&gt;=0, RMDF!CD818&lt;=1-SUM(RMDF!Z818,RMDF!AG818,RMDF!AN818,RMDF!AU818,RMDF!BB818,RMDF!BI818,RMDF!BP818,RMDF!BW818), RMDF!CD818=ROUND(RMDF!CD818,4))</f>
        <v>1</v>
      </c>
      <c r="CB818" s="317">
        <f>RMDF!CB818</f>
        <v>0</v>
      </c>
      <c r="CC818" s="318" t="str">
        <f>IF(CB818=0,"",_xlfn.XLOOKUP(CB818,StatePicklist!$1:$1,StatePicklist!$3:$3,"NA",0))</f>
        <v/>
      </c>
      <c r="CD818" s="297" t="str">
        <f ca="1">IF(RMDF!CC818="", "", IF(ISNUMBER(MATCH(RMDF!CC818, INDIRECT(CC818), 0)), "OK", "Invalid"))</f>
        <v/>
      </c>
      <c r="CE818" s="281"/>
      <c r="CF818" s="281"/>
      <c r="CG818" s="281"/>
      <c r="CH818" s="281" t="b">
        <f>AND(RMDF!CK818&gt;=0, RMDF!CK818&lt;=1-SUM(RMDF!Z818,RMDF!AG818,RMDF!AN818,RMDF!AU818,RMDF!BB818,RMDF!BI818,RMDF!BP818,RMDF!BW818,RMDF!CD818), RMDF!CK818=ROUND(RMDF!CK818,4))</f>
        <v>1</v>
      </c>
      <c r="CI818" s="317">
        <f>RMDF!CI818</f>
        <v>0</v>
      </c>
      <c r="CJ818" s="318" t="str">
        <f>IF(CI818=0,"",_xlfn.XLOOKUP(CI818,StatePicklist!$1:$1,StatePicklist!$3:$3,"NA",0))</f>
        <v/>
      </c>
      <c r="CK818" s="297" t="str">
        <f ca="1">IF(RMDF!CJ818="", "", IF(ISNUMBER(MATCH(RMDF!CJ818, INDIRECT(CJ818), 0)), "OK", "Invalid"))</f>
        <v/>
      </c>
      <c r="CL818" s="281"/>
      <c r="CM818" s="281"/>
      <c r="CN818" s="281"/>
      <c r="CO818" s="281" t="b">
        <f>AND(RMDF!CR818&gt;=0, RMDF!CR818&lt;=1-SUM(RMDF!Z818,RMDF!AG818,RMDF!AN818,RMDF!AU818,RMDF!BB818,RMDF!BI818,RMDF!BP818,RMDF!BW818,RMDF!CD818,RMDF!CK818), RMDF!CR818=ROUND(RMDF!CR818,4))</f>
        <v>1</v>
      </c>
      <c r="CP818" s="317">
        <f>RMDF!CP818</f>
        <v>0</v>
      </c>
      <c r="CQ818" s="318" t="str">
        <f>IF(CP818=0,"",_xlfn.XLOOKUP(CP818,StatePicklist!$1:$1,StatePicklist!$3:$3,"NA",0))</f>
        <v/>
      </c>
      <c r="CR818" s="297" t="str">
        <f ca="1">IF(RMDF!CQ818="", "", IF(ISNUMBER(MATCH(RMDF!CQ818, INDIRECT(CQ818), 0)), "OK", "Invalid"))</f>
        <v/>
      </c>
      <c r="CS818" s="281"/>
      <c r="CT818" s="281"/>
      <c r="CU818" s="281"/>
      <c r="CV818" s="281" t="b">
        <f>AND(RMDF!CY818&gt;=0, RMDF!CY818&lt;=1-SUM(RMDF!Z818,RMDF!AG818,RMDF!AN818,RMDF!AU818,RMDF!BB818,RMDF!BI818,RMDF!BP818,RMDF!BW818,RMDF!CD818,RMDF!CK818,RMDF!CR818), RMDF!CY818=ROUND(RMDF!CY818,4))</f>
        <v>1</v>
      </c>
      <c r="CW818" s="317">
        <f>RMDF!CW818</f>
        <v>0</v>
      </c>
      <c r="CX818" s="318" t="str">
        <f>IF(CW818=0,"",_xlfn.XLOOKUP(CW818,StatePicklist!$1:$1,StatePicklist!$3:$3,"NA",0))</f>
        <v/>
      </c>
      <c r="CY818" s="297" t="str">
        <f ca="1">IF(RMDF!CX818="", "", IF(ISNUMBER(MATCH(RMDF!CX818, INDIRECT(CX818), 0)), "OK", "Invalid"))</f>
        <v/>
      </c>
      <c r="CZ818" s="281"/>
      <c r="DA818" s="281"/>
      <c r="DB818" s="281"/>
      <c r="DC818" s="281" t="b">
        <f>AND(RMDF!DF818&gt;=0, RMDF!DF818&lt;=1-SUM(RMDF!Z818,RMDF!AG818,RMDF!AN818,RMDF!AU818,RMDF!BB818,RMDF!BI818,RMDF!BP818,RMDF!BW818,RMDF!CD818,RMDF!CK818,RMDF!CR818,RMDF!CY818), RMDF!DF818=ROUND(RMDF!DF818,4))</f>
        <v>1</v>
      </c>
      <c r="DD818" s="317">
        <f>RMDF!DD818</f>
        <v>0</v>
      </c>
      <c r="DE818" s="318" t="str">
        <f>IF(DD818=0,"",_xlfn.XLOOKUP(DD818,StatePicklist!$1:$1,StatePicklist!$3:$3,"NA",0))</f>
        <v/>
      </c>
      <c r="DF818" s="297" t="str">
        <f ca="1">IF(RMDF!DE818="", "", IF(ISNUMBER(MATCH(RMDF!DE818, INDIRECT(DE818), 0)), "OK", "Invalid"))</f>
        <v/>
      </c>
      <c r="DG818" s="281"/>
      <c r="DH818" s="281"/>
      <c r="DI818" s="281"/>
      <c r="DJ818" s="281" t="b">
        <f>AND(RMDF!DM818&gt;=0, RMDF!DM818&lt;=1-SUM(RMDF!Z818,RMDF!AG818,RMDF!AN818,RMDF!AU818,RMDF!BB818,RMDF!BI818,RMDF!BP818,RMDF!BW818,RMDF!CD818,RMDF!CK818,RMDF!CR818,RMDF!CY818,RMDF!DF818), RMDF!DM818=ROUND(RMDF!DM818,4))</f>
        <v>1</v>
      </c>
      <c r="DK818" s="317">
        <f>RMDF!DK818</f>
        <v>0</v>
      </c>
      <c r="DL818" s="318" t="str">
        <f>IF(DK818=0,"",_xlfn.XLOOKUP(DK818,StatePicklist!$1:$1,StatePicklist!$3:$3,"NA",0))</f>
        <v/>
      </c>
      <c r="DM818" s="297" t="str">
        <f ca="1">IF(RMDF!DL818="", "", IF(ISNUMBER(MATCH(RMDF!DL818, INDIRECT(DL818), 0)), "OK", "Invalid"))</f>
        <v/>
      </c>
      <c r="DN818" s="281"/>
      <c r="DO818" s="281"/>
      <c r="DP818" s="281"/>
      <c r="DQ818" s="281" t="b">
        <f>AND(RMDF!DT818&gt;=0, RMDF!DT818&lt;=1-SUM(RMDF!Z818,RMDF!AG818,RMDF!AN818,RMDF!AU818,RMDF!BB818,RMDF!BI818,RMDF!BP818,RMDF!BW818,RMDF!CD818,RMDF!CK818,RMDF!CR818,RMDF!CY818,RMDF!DF818,RMDF!DM818), RMDF!DT818=ROUND(RMDF!DT818,4))</f>
        <v>1</v>
      </c>
      <c r="DR818" s="317">
        <f>RMDF!DR818</f>
        <v>0</v>
      </c>
      <c r="DS818" s="318" t="str">
        <f>IF(DR818=0,"",_xlfn.XLOOKUP(DR818,StatePicklist!$1:$1,StatePicklist!$3:$3,"NA",0))</f>
        <v/>
      </c>
      <c r="DT818" s="297" t="str">
        <f ca="1">IF(RMDF!DS818="", "", IF(ISNUMBER(MATCH(RMDF!DS818, INDIRECT(DS818), 0)), "OK", "Invalid"))</f>
        <v/>
      </c>
      <c r="DU818" s="281"/>
      <c r="DV818" s="281"/>
      <c r="DW818" s="281"/>
      <c r="DX818" s="281" t="b">
        <f>AND(RMDF!EA818&gt;=0, RMDF!EA818&lt;=1-SUM(RMDF!Z818,RMDF!AG818,RMDF!AN818,RMDF!AU818,RMDF!BB818,RMDF!BI818,RMDF!BP818,RMDF!BW818,RMDF!CD818,RMDF!CK818,RMDF!CR818,RMDF!CY818,RMDF!DF818,RMDF!DM818,RMDF!DT818), RMDF!EA818=ROUND(RMDF!EA818,4))</f>
        <v>1</v>
      </c>
      <c r="DY818" s="317">
        <f>RMDF!DY818</f>
        <v>0</v>
      </c>
      <c r="DZ818" s="318" t="str">
        <f>IF(DY818=0,"",_xlfn.XLOOKUP(DY818,StatePicklist!$1:$1,StatePicklist!$3:$3,"NA",0))</f>
        <v/>
      </c>
      <c r="EA818" s="297" t="str">
        <f ca="1">IF(RMDF!DZ818="", "", IF(ISNUMBER(MATCH(RMDF!DZ818, INDIRECT(DZ818), 0)), "OK", "Invalid"))</f>
        <v/>
      </c>
      <c r="EB818" s="281"/>
      <c r="EC818" s="281"/>
      <c r="ED818" s="281"/>
      <c r="EE818" s="281" t="b">
        <f>AND(RMDF!EH818&gt;=0, RMDF!EH818&lt;=1-SUM(RMDF!Z818,RMDF!AG818,RMDF!AN818,RMDF!AU818,RMDF!BB818,RMDF!BI818,RMDF!BP818,RMDF!BW818,RMDF!CD818,RMDF!CK818,RMDF!CR818,RMDF!CY818,RMDF!DF818,RMDF!DM818,RMDF!DT818,RMDF!EA818), RMDF!EH818=ROUND(RMDF!EH818,4))</f>
        <v>1</v>
      </c>
      <c r="EF818" s="317">
        <f>RMDF!EF818</f>
        <v>0</v>
      </c>
      <c r="EG818" s="318" t="str">
        <f>IF(EF818=0,"",_xlfn.XLOOKUP(EF818,StatePicklist!$1:$1,StatePicklist!$3:$3,"NA",0))</f>
        <v/>
      </c>
      <c r="EH818" s="297" t="str">
        <f ca="1">IF(RMDF!EG818="", "", IF(ISNUMBER(MATCH(RMDF!EG818, INDIRECT(EG818), 0)), "OK", "Invalid"))</f>
        <v/>
      </c>
      <c r="EI818" s="281"/>
      <c r="EJ818" s="281"/>
      <c r="EK818" s="281"/>
      <c r="EL818" s="281" t="b">
        <f>AND(RMDF!EO818&gt;=0, RMDF!EO818&lt;=1-SUM(RMDF!Z818,RMDF!AG818,RMDF!AN818,RMDF!AU818,RMDF!BB818,RMDF!BI818,RMDF!BP818,RMDF!BW818,RMDF!CD818,RMDF!CK818,RMDF!CR818,RMDF!CY818,RMDF!DF818,RMDF!DM818,RMDF!DT818,RMDF!EA818,RMDF!EH818), RMDF!EO818=ROUND(RMDF!EO818,4))</f>
        <v>1</v>
      </c>
      <c r="EM818" s="317">
        <f>RMDF!EM818</f>
        <v>0</v>
      </c>
      <c r="EN818" s="318" t="str">
        <f>IF(EM818=0,"",_xlfn.XLOOKUP(EM818,StatePicklist!$1:$1,StatePicklist!$3:$3,"NA",0))</f>
        <v/>
      </c>
      <c r="EO818" s="297" t="str">
        <f ca="1">IF(RMDF!EN818="", "", IF(ISNUMBER(MATCH(RMDF!EN818, INDIRECT(EN818), 0)), "OK", "Invalid"))</f>
        <v/>
      </c>
      <c r="EP818" s="281"/>
      <c r="EQ818" s="281"/>
      <c r="ER818" s="281"/>
      <c r="ES818" s="281" t="b">
        <f>AND(RMDF!EV818&gt;=0, RMDF!EV818&lt;=1-SUM(RMDF!Z818,RMDF!AG818,RMDF!AN818,RMDF!AU818,RMDF!BB818,RMDF!BI818,RMDF!BP818,RMDF!BW818,RMDF!CD818,RMDF!CK818,RMDF!CR818,RMDF!CY818,RMDF!DF818,RMDF!DM818,RMDF!DT818,RMDF!EA818,RMDF!EH818,RMDF!EO818), RMDF!EV818=ROUND(RMDF!EV818,4))</f>
        <v>1</v>
      </c>
      <c r="ET818" s="317">
        <f>RMDF!ET818</f>
        <v>0</v>
      </c>
      <c r="EU818" s="318" t="str">
        <f>IF(ET818=0,"",_xlfn.XLOOKUP(ET818,StatePicklist!$1:$1,StatePicklist!$3:$3,"NA",0))</f>
        <v/>
      </c>
      <c r="EV818" s="297" t="str">
        <f ca="1">IF(RMDF!EU818="", "", IF(ISNUMBER(MATCH(RMDF!EU818, INDIRECT(EU818), 0)), "OK", "Invalid"))</f>
        <v/>
      </c>
      <c r="EW818" s="281"/>
      <c r="EX818" s="281"/>
      <c r="EY818" s="281"/>
      <c r="EZ818" s="281" t="b">
        <f>AND(RMDF!FC818&gt;=0, RMDF!FC818&lt;=1-SUM(RMDF!Z818,RMDF!AG818,RMDF!AN818,RMDF!AU818,RMDF!BB818,RMDF!BI818,RMDF!BP818,RMDF!BW818,RMDF!CD818,RMDF!CK818,RMDF!CR818,RMDF!CY818,RMDF!DF818,RMDF!DM818,RMDF!DT818,RMDF!EA818,RMDF!EH818,RMDF!EO818,RMDF!EV818), RMDF!FC818=ROUND(RMDF!FC818,4))</f>
        <v>1</v>
      </c>
      <c r="FA818" s="317">
        <f>RMDF!FA818</f>
        <v>0</v>
      </c>
      <c r="FB818" s="318" t="str">
        <f>IF(FA818=0,"",_xlfn.XLOOKUP(FA818,StatePicklist!$1:$1,StatePicklist!$3:$3,"NA",0))</f>
        <v/>
      </c>
      <c r="FC818" s="297" t="str">
        <f ca="1">IF(RMDF!FB818="", "", IF(ISNUMBER(MATCH(RMDF!FB818, INDIRECT(FB818), 0)), "OK", "Invalid"))</f>
        <v/>
      </c>
    </row>
    <row r="819" spans="1:159" s="205" customFormat="1" ht="39.9" customHeight="1" x14ac:dyDescent="0.25">
      <c r="A819" s="206"/>
      <c r="B819" s="196"/>
      <c r="C819" s="197"/>
      <c r="D819" s="198"/>
      <c r="E819" s="199"/>
      <c r="F819" s="200"/>
      <c r="G819" s="201"/>
      <c r="H819" s="292"/>
      <c r="I819" s="305">
        <f>RMDF!I819</f>
        <v>0</v>
      </c>
      <c r="J819" s="305" t="str">
        <f>IF(I819=ProductCode!$B$30,"PDReclPost",IF(OR(I819=ProductCode!$C$30,I819=ProductCode!$E$30,I819=ProductCode!$G$30),"PDPreCon",IF(OR(I819=ProductCode!$D$30,I819=ProductCode!$F$30),"PDNotReclPost","")))</f>
        <v/>
      </c>
      <c r="K819" s="305" t="str">
        <f t="shared" si="45"/>
        <v/>
      </c>
      <c r="L819" s="289"/>
      <c r="M819" s="305" t="str">
        <f t="shared" si="45"/>
        <v/>
      </c>
      <c r="N819" s="289" t="b">
        <f>AND(RMDF!N819&gt;=0, RMDF!N819&lt;=1-RMDF!L819, RMDF!N819=ROUND(RMDF!N819,4))</f>
        <v>1</v>
      </c>
      <c r="O819" s="286" t="str">
        <f>IF(P819="","",IF(I819="","",IF(LEFT(I819,13)="Reclaimed pos",RawMaterialCode!$E$569,RawMaterialCode!$E$568)))</f>
        <v>Reclaimed pre-consumer mixed fibers (RM0578)</v>
      </c>
      <c r="P819" s="295">
        <f t="shared" si="46"/>
        <v>1</v>
      </c>
      <c r="Q819" s="202"/>
      <c r="R819" s="203"/>
      <c r="S819" s="204" t="str">
        <f t="shared" si="47"/>
        <v/>
      </c>
      <c r="T819" s="281"/>
      <c r="U819" s="281"/>
      <c r="V819" s="281"/>
      <c r="W819" s="281"/>
      <c r="X819" s="317">
        <f>RMDF!X819</f>
        <v>0</v>
      </c>
      <c r="Y819" s="318" t="str">
        <f>IF(X819=0,"",_xlfn.XLOOKUP(X819,StatePicklist!$1:$1,StatePicklist!$3:$3,"NA",0))</f>
        <v/>
      </c>
      <c r="Z819" s="297" t="str">
        <f ca="1">IF(RMDF!Y819="", "", IF(ISNUMBER(MATCH(RMDF!Y819, INDIRECT(Y819), 0)), "OK", "Invalid"))</f>
        <v/>
      </c>
      <c r="AA819" s="281"/>
      <c r="AB819" s="281"/>
      <c r="AC819" s="281"/>
      <c r="AD819" s="281" t="b">
        <f>AND(RMDF!AG819&gt;=0, RMDF!AG819&lt;=1-RMDF!Z819, RMDF!AG819=ROUND(RMDF!AG819,4))</f>
        <v>1</v>
      </c>
      <c r="AE819" s="317">
        <f>RMDF!AE819</f>
        <v>0</v>
      </c>
      <c r="AF819" s="318" t="str">
        <f>IF(AE819=0,"",_xlfn.XLOOKUP(AE819,StatePicklist!$1:$1,StatePicklist!$3:$3,"NA",0))</f>
        <v/>
      </c>
      <c r="AG819" s="297" t="str">
        <f ca="1">IF(RMDF!AF819="", "", IF(ISNUMBER(MATCH(RMDF!AF819, INDIRECT(AF819), 0)), "OK", "Invalid"))</f>
        <v/>
      </c>
      <c r="AH819" s="281"/>
      <c r="AI819" s="281"/>
      <c r="AJ819" s="281"/>
      <c r="AK819" s="281" t="b">
        <f>AND(RMDF!AN819&gt;=0, RMDF!AN819&lt;=1-SUM(RMDF!Z819,RMDF!AG819), RMDF!AN819=ROUND(RMDF!AN819,4))</f>
        <v>1</v>
      </c>
      <c r="AL819" s="317">
        <f>RMDF!AL819</f>
        <v>0</v>
      </c>
      <c r="AM819" s="318" t="str">
        <f>IF(AL819=0,"",_xlfn.XLOOKUP(AL819,StatePicklist!$1:$1,StatePicklist!$3:$3,"NA",0))</f>
        <v/>
      </c>
      <c r="AN819" s="297" t="str">
        <f ca="1">IF(RMDF!AM819="", "", IF(ISNUMBER(MATCH(RMDF!AM819, INDIRECT(AM819), 0)), "OK", "Invalid"))</f>
        <v/>
      </c>
      <c r="AO819" s="281"/>
      <c r="AP819" s="281"/>
      <c r="AQ819" s="281"/>
      <c r="AR819" s="281" t="b">
        <f>AND(RMDF!AU819&gt;=0, RMDF!AU819&lt;=1-SUM(RMDF!Z819,RMDF!AG819,RMDF!AN819), RMDF!AU819=ROUND(RMDF!AU819,4))</f>
        <v>1</v>
      </c>
      <c r="AS819" s="317">
        <f>RMDF!AS819</f>
        <v>0</v>
      </c>
      <c r="AT819" s="318" t="str">
        <f>IF(AS819=0,"",_xlfn.XLOOKUP(AS819,StatePicklist!$1:$1,StatePicklist!$3:$3,"NA",0))</f>
        <v/>
      </c>
      <c r="AU819" s="297" t="str">
        <f ca="1">IF(RMDF!AT819="", "", IF(ISNUMBER(MATCH(RMDF!AT819, INDIRECT(AT819), 0)), "OK", "Invalid"))</f>
        <v/>
      </c>
      <c r="AV819" s="281"/>
      <c r="AW819" s="281"/>
      <c r="AX819" s="281"/>
      <c r="AY819" s="281" t="b">
        <f>AND(RMDF!BB819&gt;=0, RMDF!BB819&lt;=1-SUM(RMDF!Z819,RMDF!AG819,RMDF!AN819,RMDF!AU819), RMDF!BB819=ROUND(RMDF!BB819,4))</f>
        <v>1</v>
      </c>
      <c r="AZ819" s="317">
        <f>RMDF!AZ819</f>
        <v>0</v>
      </c>
      <c r="BA819" s="318" t="str">
        <f>IF(AZ819=0,"",_xlfn.XLOOKUP(AZ819,StatePicklist!$1:$1,StatePicklist!$3:$3,"NA",0))</f>
        <v/>
      </c>
      <c r="BB819" s="297" t="str">
        <f ca="1">IF(RMDF!BA819="", "", IF(ISNUMBER(MATCH(RMDF!BA819, INDIRECT(BA819), 0)), "OK", "Invalid"))</f>
        <v/>
      </c>
      <c r="BC819" s="281"/>
      <c r="BD819" s="281"/>
      <c r="BE819" s="281"/>
      <c r="BF819" s="281" t="b">
        <f>AND(RMDF!BI819&gt;=0, RMDF!BI819&lt;=1-SUM(RMDF!Z819,RMDF!AG819,RMDF!AN819,RMDF!AU819,RMDF!BB819), RMDF!BI819=ROUND(RMDF!BI819,4))</f>
        <v>1</v>
      </c>
      <c r="BG819" s="317">
        <f>RMDF!BG819</f>
        <v>0</v>
      </c>
      <c r="BH819" s="318" t="str">
        <f>IF(BG819=0,"",_xlfn.XLOOKUP(BG819,StatePicklist!$1:$1,StatePicklist!$3:$3,"NA",0))</f>
        <v/>
      </c>
      <c r="BI819" s="297" t="str">
        <f ca="1">IF(RMDF!BH819="", "", IF(ISNUMBER(MATCH(RMDF!BH819, INDIRECT(BH819), 0)), "OK", "Invalid"))</f>
        <v/>
      </c>
      <c r="BJ819" s="281"/>
      <c r="BK819" s="281"/>
      <c r="BL819" s="281"/>
      <c r="BM819" s="281" t="b">
        <f>AND(RMDF!BP819&gt;=0, RMDF!BP819&lt;=1-SUM(RMDF!Z819,RMDF!AG819,RMDF!AN819,RMDF!AU819,RMDF!BB819,RMDF!BI819), RMDF!BP819=ROUND(RMDF!BP819,4))</f>
        <v>1</v>
      </c>
      <c r="BN819" s="317">
        <f>RMDF!BN819</f>
        <v>0</v>
      </c>
      <c r="BO819" s="318" t="str">
        <f>IF(BN819=0,"",_xlfn.XLOOKUP(BN819,StatePicklist!$1:$1,StatePicklist!$3:$3,"NA",0))</f>
        <v/>
      </c>
      <c r="BP819" s="297" t="str">
        <f ca="1">IF(RMDF!BO819="", "", IF(ISNUMBER(MATCH(RMDF!BO819, INDIRECT(BO819), 0)), "OK", "Invalid"))</f>
        <v/>
      </c>
      <c r="BQ819" s="281"/>
      <c r="BR819" s="281"/>
      <c r="BS819" s="281"/>
      <c r="BT819" s="281" t="b">
        <f>AND(RMDF!BW819&gt;=0, RMDF!BW819&lt;=1-SUM(RMDF!Z819,RMDF!AG819,RMDF!AN819,RMDF!AU819,RMDF!BB819,RMDF!BI819,RMDF!BP819), RMDF!BW819=ROUND(RMDF!BW819,4))</f>
        <v>1</v>
      </c>
      <c r="BU819" s="317">
        <f>RMDF!BU819</f>
        <v>0</v>
      </c>
      <c r="BV819" s="318" t="str">
        <f>IF(BU819=0,"",_xlfn.XLOOKUP(BU819,StatePicklist!$1:$1,StatePicklist!$3:$3,"NA",0))</f>
        <v/>
      </c>
      <c r="BW819" s="297" t="str">
        <f ca="1">IF(RMDF!BV819="", "", IF(ISNUMBER(MATCH(RMDF!BV819, INDIRECT(BV819), 0)), "OK", "Invalid"))</f>
        <v/>
      </c>
      <c r="BX819" s="281"/>
      <c r="BY819" s="281"/>
      <c r="BZ819" s="281"/>
      <c r="CA819" s="281" t="b">
        <f>AND(RMDF!CD819&gt;=0, RMDF!CD819&lt;=1-SUM(RMDF!Z819,RMDF!AG819,RMDF!AN819,RMDF!AU819,RMDF!BB819,RMDF!BI819,RMDF!BP819,RMDF!BW819), RMDF!CD819=ROUND(RMDF!CD819,4))</f>
        <v>1</v>
      </c>
      <c r="CB819" s="317">
        <f>RMDF!CB819</f>
        <v>0</v>
      </c>
      <c r="CC819" s="318" t="str">
        <f>IF(CB819=0,"",_xlfn.XLOOKUP(CB819,StatePicklist!$1:$1,StatePicklist!$3:$3,"NA",0))</f>
        <v/>
      </c>
      <c r="CD819" s="297" t="str">
        <f ca="1">IF(RMDF!CC819="", "", IF(ISNUMBER(MATCH(RMDF!CC819, INDIRECT(CC819), 0)), "OK", "Invalid"))</f>
        <v/>
      </c>
      <c r="CE819" s="281"/>
      <c r="CF819" s="281"/>
      <c r="CG819" s="281"/>
      <c r="CH819" s="281" t="b">
        <f>AND(RMDF!CK819&gt;=0, RMDF!CK819&lt;=1-SUM(RMDF!Z819,RMDF!AG819,RMDF!AN819,RMDF!AU819,RMDF!BB819,RMDF!BI819,RMDF!BP819,RMDF!BW819,RMDF!CD819), RMDF!CK819=ROUND(RMDF!CK819,4))</f>
        <v>1</v>
      </c>
      <c r="CI819" s="317">
        <f>RMDF!CI819</f>
        <v>0</v>
      </c>
      <c r="CJ819" s="318" t="str">
        <f>IF(CI819=0,"",_xlfn.XLOOKUP(CI819,StatePicklist!$1:$1,StatePicklist!$3:$3,"NA",0))</f>
        <v/>
      </c>
      <c r="CK819" s="297" t="str">
        <f ca="1">IF(RMDF!CJ819="", "", IF(ISNUMBER(MATCH(RMDF!CJ819, INDIRECT(CJ819), 0)), "OK", "Invalid"))</f>
        <v/>
      </c>
      <c r="CL819" s="281"/>
      <c r="CM819" s="281"/>
      <c r="CN819" s="281"/>
      <c r="CO819" s="281" t="b">
        <f>AND(RMDF!CR819&gt;=0, RMDF!CR819&lt;=1-SUM(RMDF!Z819,RMDF!AG819,RMDF!AN819,RMDF!AU819,RMDF!BB819,RMDF!BI819,RMDF!BP819,RMDF!BW819,RMDF!CD819,RMDF!CK819), RMDF!CR819=ROUND(RMDF!CR819,4))</f>
        <v>1</v>
      </c>
      <c r="CP819" s="317">
        <f>RMDF!CP819</f>
        <v>0</v>
      </c>
      <c r="CQ819" s="318" t="str">
        <f>IF(CP819=0,"",_xlfn.XLOOKUP(CP819,StatePicklist!$1:$1,StatePicklist!$3:$3,"NA",0))</f>
        <v/>
      </c>
      <c r="CR819" s="297" t="str">
        <f ca="1">IF(RMDF!CQ819="", "", IF(ISNUMBER(MATCH(RMDF!CQ819, INDIRECT(CQ819), 0)), "OK", "Invalid"))</f>
        <v/>
      </c>
      <c r="CS819" s="281"/>
      <c r="CT819" s="281"/>
      <c r="CU819" s="281"/>
      <c r="CV819" s="281" t="b">
        <f>AND(RMDF!CY819&gt;=0, RMDF!CY819&lt;=1-SUM(RMDF!Z819,RMDF!AG819,RMDF!AN819,RMDF!AU819,RMDF!BB819,RMDF!BI819,RMDF!BP819,RMDF!BW819,RMDF!CD819,RMDF!CK819,RMDF!CR819), RMDF!CY819=ROUND(RMDF!CY819,4))</f>
        <v>1</v>
      </c>
      <c r="CW819" s="317">
        <f>RMDF!CW819</f>
        <v>0</v>
      </c>
      <c r="CX819" s="318" t="str">
        <f>IF(CW819=0,"",_xlfn.XLOOKUP(CW819,StatePicklist!$1:$1,StatePicklist!$3:$3,"NA",0))</f>
        <v/>
      </c>
      <c r="CY819" s="297" t="str">
        <f ca="1">IF(RMDF!CX819="", "", IF(ISNUMBER(MATCH(RMDF!CX819, INDIRECT(CX819), 0)), "OK", "Invalid"))</f>
        <v/>
      </c>
      <c r="CZ819" s="281"/>
      <c r="DA819" s="281"/>
      <c r="DB819" s="281"/>
      <c r="DC819" s="281" t="b">
        <f>AND(RMDF!DF819&gt;=0, RMDF!DF819&lt;=1-SUM(RMDF!Z819,RMDF!AG819,RMDF!AN819,RMDF!AU819,RMDF!BB819,RMDF!BI819,RMDF!BP819,RMDF!BW819,RMDF!CD819,RMDF!CK819,RMDF!CR819,RMDF!CY819), RMDF!DF819=ROUND(RMDF!DF819,4))</f>
        <v>1</v>
      </c>
      <c r="DD819" s="317">
        <f>RMDF!DD819</f>
        <v>0</v>
      </c>
      <c r="DE819" s="318" t="str">
        <f>IF(DD819=0,"",_xlfn.XLOOKUP(DD819,StatePicklist!$1:$1,StatePicklist!$3:$3,"NA",0))</f>
        <v/>
      </c>
      <c r="DF819" s="297" t="str">
        <f ca="1">IF(RMDF!DE819="", "", IF(ISNUMBER(MATCH(RMDF!DE819, INDIRECT(DE819), 0)), "OK", "Invalid"))</f>
        <v/>
      </c>
      <c r="DG819" s="281"/>
      <c r="DH819" s="281"/>
      <c r="DI819" s="281"/>
      <c r="DJ819" s="281" t="b">
        <f>AND(RMDF!DM819&gt;=0, RMDF!DM819&lt;=1-SUM(RMDF!Z819,RMDF!AG819,RMDF!AN819,RMDF!AU819,RMDF!BB819,RMDF!BI819,RMDF!BP819,RMDF!BW819,RMDF!CD819,RMDF!CK819,RMDF!CR819,RMDF!CY819,RMDF!DF819), RMDF!DM819=ROUND(RMDF!DM819,4))</f>
        <v>1</v>
      </c>
      <c r="DK819" s="317">
        <f>RMDF!DK819</f>
        <v>0</v>
      </c>
      <c r="DL819" s="318" t="str">
        <f>IF(DK819=0,"",_xlfn.XLOOKUP(DK819,StatePicklist!$1:$1,StatePicklist!$3:$3,"NA",0))</f>
        <v/>
      </c>
      <c r="DM819" s="297" t="str">
        <f ca="1">IF(RMDF!DL819="", "", IF(ISNUMBER(MATCH(RMDF!DL819, INDIRECT(DL819), 0)), "OK", "Invalid"))</f>
        <v/>
      </c>
      <c r="DN819" s="281"/>
      <c r="DO819" s="281"/>
      <c r="DP819" s="281"/>
      <c r="DQ819" s="281" t="b">
        <f>AND(RMDF!DT819&gt;=0, RMDF!DT819&lt;=1-SUM(RMDF!Z819,RMDF!AG819,RMDF!AN819,RMDF!AU819,RMDF!BB819,RMDF!BI819,RMDF!BP819,RMDF!BW819,RMDF!CD819,RMDF!CK819,RMDF!CR819,RMDF!CY819,RMDF!DF819,RMDF!DM819), RMDF!DT819=ROUND(RMDF!DT819,4))</f>
        <v>1</v>
      </c>
      <c r="DR819" s="317">
        <f>RMDF!DR819</f>
        <v>0</v>
      </c>
      <c r="DS819" s="318" t="str">
        <f>IF(DR819=0,"",_xlfn.XLOOKUP(DR819,StatePicklist!$1:$1,StatePicklist!$3:$3,"NA",0))</f>
        <v/>
      </c>
      <c r="DT819" s="297" t="str">
        <f ca="1">IF(RMDF!DS819="", "", IF(ISNUMBER(MATCH(RMDF!DS819, INDIRECT(DS819), 0)), "OK", "Invalid"))</f>
        <v/>
      </c>
      <c r="DU819" s="281"/>
      <c r="DV819" s="281"/>
      <c r="DW819" s="281"/>
      <c r="DX819" s="281" t="b">
        <f>AND(RMDF!EA819&gt;=0, RMDF!EA819&lt;=1-SUM(RMDF!Z819,RMDF!AG819,RMDF!AN819,RMDF!AU819,RMDF!BB819,RMDF!BI819,RMDF!BP819,RMDF!BW819,RMDF!CD819,RMDF!CK819,RMDF!CR819,RMDF!CY819,RMDF!DF819,RMDF!DM819,RMDF!DT819), RMDF!EA819=ROUND(RMDF!EA819,4))</f>
        <v>1</v>
      </c>
      <c r="DY819" s="317">
        <f>RMDF!DY819</f>
        <v>0</v>
      </c>
      <c r="DZ819" s="318" t="str">
        <f>IF(DY819=0,"",_xlfn.XLOOKUP(DY819,StatePicklist!$1:$1,StatePicklist!$3:$3,"NA",0))</f>
        <v/>
      </c>
      <c r="EA819" s="297" t="str">
        <f ca="1">IF(RMDF!DZ819="", "", IF(ISNUMBER(MATCH(RMDF!DZ819, INDIRECT(DZ819), 0)), "OK", "Invalid"))</f>
        <v/>
      </c>
      <c r="EB819" s="281"/>
      <c r="EC819" s="281"/>
      <c r="ED819" s="281"/>
      <c r="EE819" s="281" t="b">
        <f>AND(RMDF!EH819&gt;=0, RMDF!EH819&lt;=1-SUM(RMDF!Z819,RMDF!AG819,RMDF!AN819,RMDF!AU819,RMDF!BB819,RMDF!BI819,RMDF!BP819,RMDF!BW819,RMDF!CD819,RMDF!CK819,RMDF!CR819,RMDF!CY819,RMDF!DF819,RMDF!DM819,RMDF!DT819,RMDF!EA819), RMDF!EH819=ROUND(RMDF!EH819,4))</f>
        <v>1</v>
      </c>
      <c r="EF819" s="317">
        <f>RMDF!EF819</f>
        <v>0</v>
      </c>
      <c r="EG819" s="318" t="str">
        <f>IF(EF819=0,"",_xlfn.XLOOKUP(EF819,StatePicklist!$1:$1,StatePicklist!$3:$3,"NA",0))</f>
        <v/>
      </c>
      <c r="EH819" s="297" t="str">
        <f ca="1">IF(RMDF!EG819="", "", IF(ISNUMBER(MATCH(RMDF!EG819, INDIRECT(EG819), 0)), "OK", "Invalid"))</f>
        <v/>
      </c>
      <c r="EI819" s="281"/>
      <c r="EJ819" s="281"/>
      <c r="EK819" s="281"/>
      <c r="EL819" s="281" t="b">
        <f>AND(RMDF!EO819&gt;=0, RMDF!EO819&lt;=1-SUM(RMDF!Z819,RMDF!AG819,RMDF!AN819,RMDF!AU819,RMDF!BB819,RMDF!BI819,RMDF!BP819,RMDF!BW819,RMDF!CD819,RMDF!CK819,RMDF!CR819,RMDF!CY819,RMDF!DF819,RMDF!DM819,RMDF!DT819,RMDF!EA819,RMDF!EH819), RMDF!EO819=ROUND(RMDF!EO819,4))</f>
        <v>1</v>
      </c>
      <c r="EM819" s="317">
        <f>RMDF!EM819</f>
        <v>0</v>
      </c>
      <c r="EN819" s="318" t="str">
        <f>IF(EM819=0,"",_xlfn.XLOOKUP(EM819,StatePicklist!$1:$1,StatePicklist!$3:$3,"NA",0))</f>
        <v/>
      </c>
      <c r="EO819" s="297" t="str">
        <f ca="1">IF(RMDF!EN819="", "", IF(ISNUMBER(MATCH(RMDF!EN819, INDIRECT(EN819), 0)), "OK", "Invalid"))</f>
        <v/>
      </c>
      <c r="EP819" s="281"/>
      <c r="EQ819" s="281"/>
      <c r="ER819" s="281"/>
      <c r="ES819" s="281" t="b">
        <f>AND(RMDF!EV819&gt;=0, RMDF!EV819&lt;=1-SUM(RMDF!Z819,RMDF!AG819,RMDF!AN819,RMDF!AU819,RMDF!BB819,RMDF!BI819,RMDF!BP819,RMDF!BW819,RMDF!CD819,RMDF!CK819,RMDF!CR819,RMDF!CY819,RMDF!DF819,RMDF!DM819,RMDF!DT819,RMDF!EA819,RMDF!EH819,RMDF!EO819), RMDF!EV819=ROUND(RMDF!EV819,4))</f>
        <v>1</v>
      </c>
      <c r="ET819" s="317">
        <f>RMDF!ET819</f>
        <v>0</v>
      </c>
      <c r="EU819" s="318" t="str">
        <f>IF(ET819=0,"",_xlfn.XLOOKUP(ET819,StatePicklist!$1:$1,StatePicklist!$3:$3,"NA",0))</f>
        <v/>
      </c>
      <c r="EV819" s="297" t="str">
        <f ca="1">IF(RMDF!EU819="", "", IF(ISNUMBER(MATCH(RMDF!EU819, INDIRECT(EU819), 0)), "OK", "Invalid"))</f>
        <v/>
      </c>
      <c r="EW819" s="281"/>
      <c r="EX819" s="281"/>
      <c r="EY819" s="281"/>
      <c r="EZ819" s="281" t="b">
        <f>AND(RMDF!FC819&gt;=0, RMDF!FC819&lt;=1-SUM(RMDF!Z819,RMDF!AG819,RMDF!AN819,RMDF!AU819,RMDF!BB819,RMDF!BI819,RMDF!BP819,RMDF!BW819,RMDF!CD819,RMDF!CK819,RMDF!CR819,RMDF!CY819,RMDF!DF819,RMDF!DM819,RMDF!DT819,RMDF!EA819,RMDF!EH819,RMDF!EO819,RMDF!EV819), RMDF!FC819=ROUND(RMDF!FC819,4))</f>
        <v>1</v>
      </c>
      <c r="FA819" s="317">
        <f>RMDF!FA819</f>
        <v>0</v>
      </c>
      <c r="FB819" s="318" t="str">
        <f>IF(FA819=0,"",_xlfn.XLOOKUP(FA819,StatePicklist!$1:$1,StatePicklist!$3:$3,"NA",0))</f>
        <v/>
      </c>
      <c r="FC819" s="297" t="str">
        <f ca="1">IF(RMDF!FB819="", "", IF(ISNUMBER(MATCH(RMDF!FB819, INDIRECT(FB819), 0)), "OK", "Invalid"))</f>
        <v/>
      </c>
    </row>
    <row r="820" spans="1:159" s="205" customFormat="1" ht="39.9" customHeight="1" x14ac:dyDescent="0.25">
      <c r="A820" s="206"/>
      <c r="B820" s="196"/>
      <c r="C820" s="197"/>
      <c r="D820" s="198"/>
      <c r="E820" s="199"/>
      <c r="F820" s="200"/>
      <c r="G820" s="201"/>
      <c r="H820" s="292"/>
      <c r="I820" s="305">
        <f>RMDF!I820</f>
        <v>0</v>
      </c>
      <c r="J820" s="305" t="str">
        <f>IF(I820=ProductCode!$B$30,"PDReclPost",IF(OR(I820=ProductCode!$C$30,I820=ProductCode!$E$30,I820=ProductCode!$G$30),"PDPreCon",IF(OR(I820=ProductCode!$D$30,I820=ProductCode!$F$30),"PDNotReclPost","")))</f>
        <v/>
      </c>
      <c r="K820" s="305" t="str">
        <f t="shared" si="45"/>
        <v/>
      </c>
      <c r="L820" s="289"/>
      <c r="M820" s="305" t="str">
        <f t="shared" si="45"/>
        <v/>
      </c>
      <c r="N820" s="289" t="b">
        <f>AND(RMDF!N820&gt;=0, RMDF!N820&lt;=1-RMDF!L820, RMDF!N820=ROUND(RMDF!N820,4))</f>
        <v>1</v>
      </c>
      <c r="O820" s="286" t="str">
        <f>IF(P820="","",IF(I820="","",IF(LEFT(I820,13)="Reclaimed pos",RawMaterialCode!$E$569,RawMaterialCode!$E$568)))</f>
        <v>Reclaimed pre-consumer mixed fibers (RM0578)</v>
      </c>
      <c r="P820" s="295">
        <f t="shared" si="46"/>
        <v>1</v>
      </c>
      <c r="Q820" s="202"/>
      <c r="R820" s="203"/>
      <c r="S820" s="204" t="str">
        <f t="shared" si="47"/>
        <v/>
      </c>
      <c r="T820" s="281"/>
      <c r="U820" s="281"/>
      <c r="V820" s="281"/>
      <c r="W820" s="281"/>
      <c r="X820" s="317">
        <f>RMDF!X820</f>
        <v>0</v>
      </c>
      <c r="Y820" s="318" t="str">
        <f>IF(X820=0,"",_xlfn.XLOOKUP(X820,StatePicklist!$1:$1,StatePicklist!$3:$3,"NA",0))</f>
        <v/>
      </c>
      <c r="Z820" s="297" t="str">
        <f ca="1">IF(RMDF!Y820="", "", IF(ISNUMBER(MATCH(RMDF!Y820, INDIRECT(Y820), 0)), "OK", "Invalid"))</f>
        <v/>
      </c>
      <c r="AA820" s="281"/>
      <c r="AB820" s="281"/>
      <c r="AC820" s="281"/>
      <c r="AD820" s="281" t="b">
        <f>AND(RMDF!AG820&gt;=0, RMDF!AG820&lt;=1-RMDF!Z820, RMDF!AG820=ROUND(RMDF!AG820,4))</f>
        <v>1</v>
      </c>
      <c r="AE820" s="317">
        <f>RMDF!AE820</f>
        <v>0</v>
      </c>
      <c r="AF820" s="318" t="str">
        <f>IF(AE820=0,"",_xlfn.XLOOKUP(AE820,StatePicklist!$1:$1,StatePicklist!$3:$3,"NA",0))</f>
        <v/>
      </c>
      <c r="AG820" s="297" t="str">
        <f ca="1">IF(RMDF!AF820="", "", IF(ISNUMBER(MATCH(RMDF!AF820, INDIRECT(AF820), 0)), "OK", "Invalid"))</f>
        <v/>
      </c>
      <c r="AH820" s="281"/>
      <c r="AI820" s="281"/>
      <c r="AJ820" s="281"/>
      <c r="AK820" s="281" t="b">
        <f>AND(RMDF!AN820&gt;=0, RMDF!AN820&lt;=1-SUM(RMDF!Z820,RMDF!AG820), RMDF!AN820=ROUND(RMDF!AN820,4))</f>
        <v>1</v>
      </c>
      <c r="AL820" s="317">
        <f>RMDF!AL820</f>
        <v>0</v>
      </c>
      <c r="AM820" s="318" t="str">
        <f>IF(AL820=0,"",_xlfn.XLOOKUP(AL820,StatePicklist!$1:$1,StatePicklist!$3:$3,"NA",0))</f>
        <v/>
      </c>
      <c r="AN820" s="297" t="str">
        <f ca="1">IF(RMDF!AM820="", "", IF(ISNUMBER(MATCH(RMDF!AM820, INDIRECT(AM820), 0)), "OK", "Invalid"))</f>
        <v/>
      </c>
      <c r="AO820" s="281"/>
      <c r="AP820" s="281"/>
      <c r="AQ820" s="281"/>
      <c r="AR820" s="281" t="b">
        <f>AND(RMDF!AU820&gt;=0, RMDF!AU820&lt;=1-SUM(RMDF!Z820,RMDF!AG820,RMDF!AN820), RMDF!AU820=ROUND(RMDF!AU820,4))</f>
        <v>1</v>
      </c>
      <c r="AS820" s="317">
        <f>RMDF!AS820</f>
        <v>0</v>
      </c>
      <c r="AT820" s="318" t="str">
        <f>IF(AS820=0,"",_xlfn.XLOOKUP(AS820,StatePicklist!$1:$1,StatePicklist!$3:$3,"NA",0))</f>
        <v/>
      </c>
      <c r="AU820" s="297" t="str">
        <f ca="1">IF(RMDF!AT820="", "", IF(ISNUMBER(MATCH(RMDF!AT820, INDIRECT(AT820), 0)), "OK", "Invalid"))</f>
        <v/>
      </c>
      <c r="AV820" s="281"/>
      <c r="AW820" s="281"/>
      <c r="AX820" s="281"/>
      <c r="AY820" s="281" t="b">
        <f>AND(RMDF!BB820&gt;=0, RMDF!BB820&lt;=1-SUM(RMDF!Z820,RMDF!AG820,RMDF!AN820,RMDF!AU820), RMDF!BB820=ROUND(RMDF!BB820,4))</f>
        <v>1</v>
      </c>
      <c r="AZ820" s="317">
        <f>RMDF!AZ820</f>
        <v>0</v>
      </c>
      <c r="BA820" s="318" t="str">
        <f>IF(AZ820=0,"",_xlfn.XLOOKUP(AZ820,StatePicklist!$1:$1,StatePicklist!$3:$3,"NA",0))</f>
        <v/>
      </c>
      <c r="BB820" s="297" t="str">
        <f ca="1">IF(RMDF!BA820="", "", IF(ISNUMBER(MATCH(RMDF!BA820, INDIRECT(BA820), 0)), "OK", "Invalid"))</f>
        <v/>
      </c>
      <c r="BC820" s="281"/>
      <c r="BD820" s="281"/>
      <c r="BE820" s="281"/>
      <c r="BF820" s="281" t="b">
        <f>AND(RMDF!BI820&gt;=0, RMDF!BI820&lt;=1-SUM(RMDF!Z820,RMDF!AG820,RMDF!AN820,RMDF!AU820,RMDF!BB820), RMDF!BI820=ROUND(RMDF!BI820,4))</f>
        <v>1</v>
      </c>
      <c r="BG820" s="317">
        <f>RMDF!BG820</f>
        <v>0</v>
      </c>
      <c r="BH820" s="318" t="str">
        <f>IF(BG820=0,"",_xlfn.XLOOKUP(BG820,StatePicklist!$1:$1,StatePicklist!$3:$3,"NA",0))</f>
        <v/>
      </c>
      <c r="BI820" s="297" t="str">
        <f ca="1">IF(RMDF!BH820="", "", IF(ISNUMBER(MATCH(RMDF!BH820, INDIRECT(BH820), 0)), "OK", "Invalid"))</f>
        <v/>
      </c>
      <c r="BJ820" s="281"/>
      <c r="BK820" s="281"/>
      <c r="BL820" s="281"/>
      <c r="BM820" s="281" t="b">
        <f>AND(RMDF!BP820&gt;=0, RMDF!BP820&lt;=1-SUM(RMDF!Z820,RMDF!AG820,RMDF!AN820,RMDF!AU820,RMDF!BB820,RMDF!BI820), RMDF!BP820=ROUND(RMDF!BP820,4))</f>
        <v>1</v>
      </c>
      <c r="BN820" s="317">
        <f>RMDF!BN820</f>
        <v>0</v>
      </c>
      <c r="BO820" s="318" t="str">
        <f>IF(BN820=0,"",_xlfn.XLOOKUP(BN820,StatePicklist!$1:$1,StatePicklist!$3:$3,"NA",0))</f>
        <v/>
      </c>
      <c r="BP820" s="297" t="str">
        <f ca="1">IF(RMDF!BO820="", "", IF(ISNUMBER(MATCH(RMDF!BO820, INDIRECT(BO820), 0)), "OK", "Invalid"))</f>
        <v/>
      </c>
      <c r="BQ820" s="281"/>
      <c r="BR820" s="281"/>
      <c r="BS820" s="281"/>
      <c r="BT820" s="281" t="b">
        <f>AND(RMDF!BW820&gt;=0, RMDF!BW820&lt;=1-SUM(RMDF!Z820,RMDF!AG820,RMDF!AN820,RMDF!AU820,RMDF!BB820,RMDF!BI820,RMDF!BP820), RMDF!BW820=ROUND(RMDF!BW820,4))</f>
        <v>1</v>
      </c>
      <c r="BU820" s="317">
        <f>RMDF!BU820</f>
        <v>0</v>
      </c>
      <c r="BV820" s="318" t="str">
        <f>IF(BU820=0,"",_xlfn.XLOOKUP(BU820,StatePicklist!$1:$1,StatePicklist!$3:$3,"NA",0))</f>
        <v/>
      </c>
      <c r="BW820" s="297" t="str">
        <f ca="1">IF(RMDF!BV820="", "", IF(ISNUMBER(MATCH(RMDF!BV820, INDIRECT(BV820), 0)), "OK", "Invalid"))</f>
        <v/>
      </c>
      <c r="BX820" s="281"/>
      <c r="BY820" s="281"/>
      <c r="BZ820" s="281"/>
      <c r="CA820" s="281" t="b">
        <f>AND(RMDF!CD820&gt;=0, RMDF!CD820&lt;=1-SUM(RMDF!Z820,RMDF!AG820,RMDF!AN820,RMDF!AU820,RMDF!BB820,RMDF!BI820,RMDF!BP820,RMDF!BW820), RMDF!CD820=ROUND(RMDF!CD820,4))</f>
        <v>1</v>
      </c>
      <c r="CB820" s="317">
        <f>RMDF!CB820</f>
        <v>0</v>
      </c>
      <c r="CC820" s="318" t="str">
        <f>IF(CB820=0,"",_xlfn.XLOOKUP(CB820,StatePicklist!$1:$1,StatePicklist!$3:$3,"NA",0))</f>
        <v/>
      </c>
      <c r="CD820" s="297" t="str">
        <f ca="1">IF(RMDF!CC820="", "", IF(ISNUMBER(MATCH(RMDF!CC820, INDIRECT(CC820), 0)), "OK", "Invalid"))</f>
        <v/>
      </c>
      <c r="CE820" s="281"/>
      <c r="CF820" s="281"/>
      <c r="CG820" s="281"/>
      <c r="CH820" s="281" t="b">
        <f>AND(RMDF!CK820&gt;=0, RMDF!CK820&lt;=1-SUM(RMDF!Z820,RMDF!AG820,RMDF!AN820,RMDF!AU820,RMDF!BB820,RMDF!BI820,RMDF!BP820,RMDF!BW820,RMDF!CD820), RMDF!CK820=ROUND(RMDF!CK820,4))</f>
        <v>1</v>
      </c>
      <c r="CI820" s="317">
        <f>RMDF!CI820</f>
        <v>0</v>
      </c>
      <c r="CJ820" s="318" t="str">
        <f>IF(CI820=0,"",_xlfn.XLOOKUP(CI820,StatePicklist!$1:$1,StatePicklist!$3:$3,"NA",0))</f>
        <v/>
      </c>
      <c r="CK820" s="297" t="str">
        <f ca="1">IF(RMDF!CJ820="", "", IF(ISNUMBER(MATCH(RMDF!CJ820, INDIRECT(CJ820), 0)), "OK", "Invalid"))</f>
        <v/>
      </c>
      <c r="CL820" s="281"/>
      <c r="CM820" s="281"/>
      <c r="CN820" s="281"/>
      <c r="CO820" s="281" t="b">
        <f>AND(RMDF!CR820&gt;=0, RMDF!CR820&lt;=1-SUM(RMDF!Z820,RMDF!AG820,RMDF!AN820,RMDF!AU820,RMDF!BB820,RMDF!BI820,RMDF!BP820,RMDF!BW820,RMDF!CD820,RMDF!CK820), RMDF!CR820=ROUND(RMDF!CR820,4))</f>
        <v>1</v>
      </c>
      <c r="CP820" s="317">
        <f>RMDF!CP820</f>
        <v>0</v>
      </c>
      <c r="CQ820" s="318" t="str">
        <f>IF(CP820=0,"",_xlfn.XLOOKUP(CP820,StatePicklist!$1:$1,StatePicklist!$3:$3,"NA",0))</f>
        <v/>
      </c>
      <c r="CR820" s="297" t="str">
        <f ca="1">IF(RMDF!CQ820="", "", IF(ISNUMBER(MATCH(RMDF!CQ820, INDIRECT(CQ820), 0)), "OK", "Invalid"))</f>
        <v/>
      </c>
      <c r="CS820" s="281"/>
      <c r="CT820" s="281"/>
      <c r="CU820" s="281"/>
      <c r="CV820" s="281" t="b">
        <f>AND(RMDF!CY820&gt;=0, RMDF!CY820&lt;=1-SUM(RMDF!Z820,RMDF!AG820,RMDF!AN820,RMDF!AU820,RMDF!BB820,RMDF!BI820,RMDF!BP820,RMDF!BW820,RMDF!CD820,RMDF!CK820,RMDF!CR820), RMDF!CY820=ROUND(RMDF!CY820,4))</f>
        <v>1</v>
      </c>
      <c r="CW820" s="317">
        <f>RMDF!CW820</f>
        <v>0</v>
      </c>
      <c r="CX820" s="318" t="str">
        <f>IF(CW820=0,"",_xlfn.XLOOKUP(CW820,StatePicklist!$1:$1,StatePicklist!$3:$3,"NA",0))</f>
        <v/>
      </c>
      <c r="CY820" s="297" t="str">
        <f ca="1">IF(RMDF!CX820="", "", IF(ISNUMBER(MATCH(RMDF!CX820, INDIRECT(CX820), 0)), "OK", "Invalid"))</f>
        <v/>
      </c>
      <c r="CZ820" s="281"/>
      <c r="DA820" s="281"/>
      <c r="DB820" s="281"/>
      <c r="DC820" s="281" t="b">
        <f>AND(RMDF!DF820&gt;=0, RMDF!DF820&lt;=1-SUM(RMDF!Z820,RMDF!AG820,RMDF!AN820,RMDF!AU820,RMDF!BB820,RMDF!BI820,RMDF!BP820,RMDF!BW820,RMDF!CD820,RMDF!CK820,RMDF!CR820,RMDF!CY820), RMDF!DF820=ROUND(RMDF!DF820,4))</f>
        <v>1</v>
      </c>
      <c r="DD820" s="317">
        <f>RMDF!DD820</f>
        <v>0</v>
      </c>
      <c r="DE820" s="318" t="str">
        <f>IF(DD820=0,"",_xlfn.XLOOKUP(DD820,StatePicklist!$1:$1,StatePicklist!$3:$3,"NA",0))</f>
        <v/>
      </c>
      <c r="DF820" s="297" t="str">
        <f ca="1">IF(RMDF!DE820="", "", IF(ISNUMBER(MATCH(RMDF!DE820, INDIRECT(DE820), 0)), "OK", "Invalid"))</f>
        <v/>
      </c>
      <c r="DG820" s="281"/>
      <c r="DH820" s="281"/>
      <c r="DI820" s="281"/>
      <c r="DJ820" s="281" t="b">
        <f>AND(RMDF!DM820&gt;=0, RMDF!DM820&lt;=1-SUM(RMDF!Z820,RMDF!AG820,RMDF!AN820,RMDF!AU820,RMDF!BB820,RMDF!BI820,RMDF!BP820,RMDF!BW820,RMDF!CD820,RMDF!CK820,RMDF!CR820,RMDF!CY820,RMDF!DF820), RMDF!DM820=ROUND(RMDF!DM820,4))</f>
        <v>1</v>
      </c>
      <c r="DK820" s="317">
        <f>RMDF!DK820</f>
        <v>0</v>
      </c>
      <c r="DL820" s="318" t="str">
        <f>IF(DK820=0,"",_xlfn.XLOOKUP(DK820,StatePicklist!$1:$1,StatePicklist!$3:$3,"NA",0))</f>
        <v/>
      </c>
      <c r="DM820" s="297" t="str">
        <f ca="1">IF(RMDF!DL820="", "", IF(ISNUMBER(MATCH(RMDF!DL820, INDIRECT(DL820), 0)), "OK", "Invalid"))</f>
        <v/>
      </c>
      <c r="DN820" s="281"/>
      <c r="DO820" s="281"/>
      <c r="DP820" s="281"/>
      <c r="DQ820" s="281" t="b">
        <f>AND(RMDF!DT820&gt;=0, RMDF!DT820&lt;=1-SUM(RMDF!Z820,RMDF!AG820,RMDF!AN820,RMDF!AU820,RMDF!BB820,RMDF!BI820,RMDF!BP820,RMDF!BW820,RMDF!CD820,RMDF!CK820,RMDF!CR820,RMDF!CY820,RMDF!DF820,RMDF!DM820), RMDF!DT820=ROUND(RMDF!DT820,4))</f>
        <v>1</v>
      </c>
      <c r="DR820" s="317">
        <f>RMDF!DR820</f>
        <v>0</v>
      </c>
      <c r="DS820" s="318" t="str">
        <f>IF(DR820=0,"",_xlfn.XLOOKUP(DR820,StatePicklist!$1:$1,StatePicklist!$3:$3,"NA",0))</f>
        <v/>
      </c>
      <c r="DT820" s="297" t="str">
        <f ca="1">IF(RMDF!DS820="", "", IF(ISNUMBER(MATCH(RMDF!DS820, INDIRECT(DS820), 0)), "OK", "Invalid"))</f>
        <v/>
      </c>
      <c r="DU820" s="281"/>
      <c r="DV820" s="281"/>
      <c r="DW820" s="281"/>
      <c r="DX820" s="281" t="b">
        <f>AND(RMDF!EA820&gt;=0, RMDF!EA820&lt;=1-SUM(RMDF!Z820,RMDF!AG820,RMDF!AN820,RMDF!AU820,RMDF!BB820,RMDF!BI820,RMDF!BP820,RMDF!BW820,RMDF!CD820,RMDF!CK820,RMDF!CR820,RMDF!CY820,RMDF!DF820,RMDF!DM820,RMDF!DT820), RMDF!EA820=ROUND(RMDF!EA820,4))</f>
        <v>1</v>
      </c>
      <c r="DY820" s="317">
        <f>RMDF!DY820</f>
        <v>0</v>
      </c>
      <c r="DZ820" s="318" t="str">
        <f>IF(DY820=0,"",_xlfn.XLOOKUP(DY820,StatePicklist!$1:$1,StatePicklist!$3:$3,"NA",0))</f>
        <v/>
      </c>
      <c r="EA820" s="297" t="str">
        <f ca="1">IF(RMDF!DZ820="", "", IF(ISNUMBER(MATCH(RMDF!DZ820, INDIRECT(DZ820), 0)), "OK", "Invalid"))</f>
        <v/>
      </c>
      <c r="EB820" s="281"/>
      <c r="EC820" s="281"/>
      <c r="ED820" s="281"/>
      <c r="EE820" s="281" t="b">
        <f>AND(RMDF!EH820&gt;=0, RMDF!EH820&lt;=1-SUM(RMDF!Z820,RMDF!AG820,RMDF!AN820,RMDF!AU820,RMDF!BB820,RMDF!BI820,RMDF!BP820,RMDF!BW820,RMDF!CD820,RMDF!CK820,RMDF!CR820,RMDF!CY820,RMDF!DF820,RMDF!DM820,RMDF!DT820,RMDF!EA820), RMDF!EH820=ROUND(RMDF!EH820,4))</f>
        <v>1</v>
      </c>
      <c r="EF820" s="317">
        <f>RMDF!EF820</f>
        <v>0</v>
      </c>
      <c r="EG820" s="318" t="str">
        <f>IF(EF820=0,"",_xlfn.XLOOKUP(EF820,StatePicklist!$1:$1,StatePicklist!$3:$3,"NA",0))</f>
        <v/>
      </c>
      <c r="EH820" s="297" t="str">
        <f ca="1">IF(RMDF!EG820="", "", IF(ISNUMBER(MATCH(RMDF!EG820, INDIRECT(EG820), 0)), "OK", "Invalid"))</f>
        <v/>
      </c>
      <c r="EI820" s="281"/>
      <c r="EJ820" s="281"/>
      <c r="EK820" s="281"/>
      <c r="EL820" s="281" t="b">
        <f>AND(RMDF!EO820&gt;=0, RMDF!EO820&lt;=1-SUM(RMDF!Z820,RMDF!AG820,RMDF!AN820,RMDF!AU820,RMDF!BB820,RMDF!BI820,RMDF!BP820,RMDF!BW820,RMDF!CD820,RMDF!CK820,RMDF!CR820,RMDF!CY820,RMDF!DF820,RMDF!DM820,RMDF!DT820,RMDF!EA820,RMDF!EH820), RMDF!EO820=ROUND(RMDF!EO820,4))</f>
        <v>1</v>
      </c>
      <c r="EM820" s="317">
        <f>RMDF!EM820</f>
        <v>0</v>
      </c>
      <c r="EN820" s="318" t="str">
        <f>IF(EM820=0,"",_xlfn.XLOOKUP(EM820,StatePicklist!$1:$1,StatePicklist!$3:$3,"NA",0))</f>
        <v/>
      </c>
      <c r="EO820" s="297" t="str">
        <f ca="1">IF(RMDF!EN820="", "", IF(ISNUMBER(MATCH(RMDF!EN820, INDIRECT(EN820), 0)), "OK", "Invalid"))</f>
        <v/>
      </c>
      <c r="EP820" s="281"/>
      <c r="EQ820" s="281"/>
      <c r="ER820" s="281"/>
      <c r="ES820" s="281" t="b">
        <f>AND(RMDF!EV820&gt;=0, RMDF!EV820&lt;=1-SUM(RMDF!Z820,RMDF!AG820,RMDF!AN820,RMDF!AU820,RMDF!BB820,RMDF!BI820,RMDF!BP820,RMDF!BW820,RMDF!CD820,RMDF!CK820,RMDF!CR820,RMDF!CY820,RMDF!DF820,RMDF!DM820,RMDF!DT820,RMDF!EA820,RMDF!EH820,RMDF!EO820), RMDF!EV820=ROUND(RMDF!EV820,4))</f>
        <v>1</v>
      </c>
      <c r="ET820" s="317">
        <f>RMDF!ET820</f>
        <v>0</v>
      </c>
      <c r="EU820" s="318" t="str">
        <f>IF(ET820=0,"",_xlfn.XLOOKUP(ET820,StatePicklist!$1:$1,StatePicklist!$3:$3,"NA",0))</f>
        <v/>
      </c>
      <c r="EV820" s="297" t="str">
        <f ca="1">IF(RMDF!EU820="", "", IF(ISNUMBER(MATCH(RMDF!EU820, INDIRECT(EU820), 0)), "OK", "Invalid"))</f>
        <v/>
      </c>
      <c r="EW820" s="281"/>
      <c r="EX820" s="281"/>
      <c r="EY820" s="281"/>
      <c r="EZ820" s="281" t="b">
        <f>AND(RMDF!FC820&gt;=0, RMDF!FC820&lt;=1-SUM(RMDF!Z820,RMDF!AG820,RMDF!AN820,RMDF!AU820,RMDF!BB820,RMDF!BI820,RMDF!BP820,RMDF!BW820,RMDF!CD820,RMDF!CK820,RMDF!CR820,RMDF!CY820,RMDF!DF820,RMDF!DM820,RMDF!DT820,RMDF!EA820,RMDF!EH820,RMDF!EO820,RMDF!EV820), RMDF!FC820=ROUND(RMDF!FC820,4))</f>
        <v>1</v>
      </c>
      <c r="FA820" s="317">
        <f>RMDF!FA820</f>
        <v>0</v>
      </c>
      <c r="FB820" s="318" t="str">
        <f>IF(FA820=0,"",_xlfn.XLOOKUP(FA820,StatePicklist!$1:$1,StatePicklist!$3:$3,"NA",0))</f>
        <v/>
      </c>
      <c r="FC820" s="297" t="str">
        <f ca="1">IF(RMDF!FB820="", "", IF(ISNUMBER(MATCH(RMDF!FB820, INDIRECT(FB820), 0)), "OK", "Invalid"))</f>
        <v/>
      </c>
    </row>
    <row r="821" spans="1:159" s="205" customFormat="1" ht="39.9" customHeight="1" x14ac:dyDescent="0.25">
      <c r="A821" s="206"/>
      <c r="B821" s="196"/>
      <c r="C821" s="197"/>
      <c r="D821" s="198"/>
      <c r="E821" s="199"/>
      <c r="F821" s="200"/>
      <c r="G821" s="201"/>
      <c r="H821" s="292"/>
      <c r="I821" s="305">
        <f>RMDF!I821</f>
        <v>0</v>
      </c>
      <c r="J821" s="305" t="str">
        <f>IF(I821=ProductCode!$B$30,"PDReclPost",IF(OR(I821=ProductCode!$C$30,I821=ProductCode!$E$30,I821=ProductCode!$G$30),"PDPreCon",IF(OR(I821=ProductCode!$D$30,I821=ProductCode!$F$30),"PDNotReclPost","")))</f>
        <v/>
      </c>
      <c r="K821" s="305" t="str">
        <f t="shared" si="45"/>
        <v/>
      </c>
      <c r="L821" s="289"/>
      <c r="M821" s="305" t="str">
        <f t="shared" si="45"/>
        <v/>
      </c>
      <c r="N821" s="289" t="b">
        <f>AND(RMDF!N821&gt;=0, RMDF!N821&lt;=1-RMDF!L821, RMDF!N821=ROUND(RMDF!N821,4))</f>
        <v>1</v>
      </c>
      <c r="O821" s="286" t="str">
        <f>IF(P821="","",IF(I821="","",IF(LEFT(I821,13)="Reclaimed pos",RawMaterialCode!$E$569,RawMaterialCode!$E$568)))</f>
        <v>Reclaimed pre-consumer mixed fibers (RM0578)</v>
      </c>
      <c r="P821" s="295">
        <f t="shared" si="46"/>
        <v>1</v>
      </c>
      <c r="Q821" s="202"/>
      <c r="R821" s="203"/>
      <c r="S821" s="204" t="str">
        <f t="shared" si="47"/>
        <v/>
      </c>
      <c r="T821" s="281"/>
      <c r="U821" s="281"/>
      <c r="V821" s="281"/>
      <c r="W821" s="281"/>
      <c r="X821" s="317">
        <f>RMDF!X821</f>
        <v>0</v>
      </c>
      <c r="Y821" s="318" t="str">
        <f>IF(X821=0,"",_xlfn.XLOOKUP(X821,StatePicklist!$1:$1,StatePicklist!$3:$3,"NA",0))</f>
        <v/>
      </c>
      <c r="Z821" s="297" t="str">
        <f ca="1">IF(RMDF!Y821="", "", IF(ISNUMBER(MATCH(RMDF!Y821, INDIRECT(Y821), 0)), "OK", "Invalid"))</f>
        <v/>
      </c>
      <c r="AA821" s="281"/>
      <c r="AB821" s="281"/>
      <c r="AC821" s="281"/>
      <c r="AD821" s="281" t="b">
        <f>AND(RMDF!AG821&gt;=0, RMDF!AG821&lt;=1-RMDF!Z821, RMDF!AG821=ROUND(RMDF!AG821,4))</f>
        <v>1</v>
      </c>
      <c r="AE821" s="317">
        <f>RMDF!AE821</f>
        <v>0</v>
      </c>
      <c r="AF821" s="318" t="str">
        <f>IF(AE821=0,"",_xlfn.XLOOKUP(AE821,StatePicklist!$1:$1,StatePicklist!$3:$3,"NA",0))</f>
        <v/>
      </c>
      <c r="AG821" s="297" t="str">
        <f ca="1">IF(RMDF!AF821="", "", IF(ISNUMBER(MATCH(RMDF!AF821, INDIRECT(AF821), 0)), "OK", "Invalid"))</f>
        <v/>
      </c>
      <c r="AH821" s="281"/>
      <c r="AI821" s="281"/>
      <c r="AJ821" s="281"/>
      <c r="AK821" s="281" t="b">
        <f>AND(RMDF!AN821&gt;=0, RMDF!AN821&lt;=1-SUM(RMDF!Z821,RMDF!AG821), RMDF!AN821=ROUND(RMDF!AN821,4))</f>
        <v>1</v>
      </c>
      <c r="AL821" s="317">
        <f>RMDF!AL821</f>
        <v>0</v>
      </c>
      <c r="AM821" s="318" t="str">
        <f>IF(AL821=0,"",_xlfn.XLOOKUP(AL821,StatePicklist!$1:$1,StatePicklist!$3:$3,"NA",0))</f>
        <v/>
      </c>
      <c r="AN821" s="297" t="str">
        <f ca="1">IF(RMDF!AM821="", "", IF(ISNUMBER(MATCH(RMDF!AM821, INDIRECT(AM821), 0)), "OK", "Invalid"))</f>
        <v/>
      </c>
      <c r="AO821" s="281"/>
      <c r="AP821" s="281"/>
      <c r="AQ821" s="281"/>
      <c r="AR821" s="281" t="b">
        <f>AND(RMDF!AU821&gt;=0, RMDF!AU821&lt;=1-SUM(RMDF!Z821,RMDF!AG821,RMDF!AN821), RMDF!AU821=ROUND(RMDF!AU821,4))</f>
        <v>1</v>
      </c>
      <c r="AS821" s="317">
        <f>RMDF!AS821</f>
        <v>0</v>
      </c>
      <c r="AT821" s="318" t="str">
        <f>IF(AS821=0,"",_xlfn.XLOOKUP(AS821,StatePicklist!$1:$1,StatePicklist!$3:$3,"NA",0))</f>
        <v/>
      </c>
      <c r="AU821" s="297" t="str">
        <f ca="1">IF(RMDF!AT821="", "", IF(ISNUMBER(MATCH(RMDF!AT821, INDIRECT(AT821), 0)), "OK", "Invalid"))</f>
        <v/>
      </c>
      <c r="AV821" s="281"/>
      <c r="AW821" s="281"/>
      <c r="AX821" s="281"/>
      <c r="AY821" s="281" t="b">
        <f>AND(RMDF!BB821&gt;=0, RMDF!BB821&lt;=1-SUM(RMDF!Z821,RMDF!AG821,RMDF!AN821,RMDF!AU821), RMDF!BB821=ROUND(RMDF!BB821,4))</f>
        <v>1</v>
      </c>
      <c r="AZ821" s="317">
        <f>RMDF!AZ821</f>
        <v>0</v>
      </c>
      <c r="BA821" s="318" t="str">
        <f>IF(AZ821=0,"",_xlfn.XLOOKUP(AZ821,StatePicklist!$1:$1,StatePicklist!$3:$3,"NA",0))</f>
        <v/>
      </c>
      <c r="BB821" s="297" t="str">
        <f ca="1">IF(RMDF!BA821="", "", IF(ISNUMBER(MATCH(RMDF!BA821, INDIRECT(BA821), 0)), "OK", "Invalid"))</f>
        <v/>
      </c>
      <c r="BC821" s="281"/>
      <c r="BD821" s="281"/>
      <c r="BE821" s="281"/>
      <c r="BF821" s="281" t="b">
        <f>AND(RMDF!BI821&gt;=0, RMDF!BI821&lt;=1-SUM(RMDF!Z821,RMDF!AG821,RMDF!AN821,RMDF!AU821,RMDF!BB821), RMDF!BI821=ROUND(RMDF!BI821,4))</f>
        <v>1</v>
      </c>
      <c r="BG821" s="317">
        <f>RMDF!BG821</f>
        <v>0</v>
      </c>
      <c r="BH821" s="318" t="str">
        <f>IF(BG821=0,"",_xlfn.XLOOKUP(BG821,StatePicklist!$1:$1,StatePicklist!$3:$3,"NA",0))</f>
        <v/>
      </c>
      <c r="BI821" s="297" t="str">
        <f ca="1">IF(RMDF!BH821="", "", IF(ISNUMBER(MATCH(RMDF!BH821, INDIRECT(BH821), 0)), "OK", "Invalid"))</f>
        <v/>
      </c>
      <c r="BJ821" s="281"/>
      <c r="BK821" s="281"/>
      <c r="BL821" s="281"/>
      <c r="BM821" s="281" t="b">
        <f>AND(RMDF!BP821&gt;=0, RMDF!BP821&lt;=1-SUM(RMDF!Z821,RMDF!AG821,RMDF!AN821,RMDF!AU821,RMDF!BB821,RMDF!BI821), RMDF!BP821=ROUND(RMDF!BP821,4))</f>
        <v>1</v>
      </c>
      <c r="BN821" s="317">
        <f>RMDF!BN821</f>
        <v>0</v>
      </c>
      <c r="BO821" s="318" t="str">
        <f>IF(BN821=0,"",_xlfn.XLOOKUP(BN821,StatePicklist!$1:$1,StatePicklist!$3:$3,"NA",0))</f>
        <v/>
      </c>
      <c r="BP821" s="297" t="str">
        <f ca="1">IF(RMDF!BO821="", "", IF(ISNUMBER(MATCH(RMDF!BO821, INDIRECT(BO821), 0)), "OK", "Invalid"))</f>
        <v/>
      </c>
      <c r="BQ821" s="281"/>
      <c r="BR821" s="281"/>
      <c r="BS821" s="281"/>
      <c r="BT821" s="281" t="b">
        <f>AND(RMDF!BW821&gt;=0, RMDF!BW821&lt;=1-SUM(RMDF!Z821,RMDF!AG821,RMDF!AN821,RMDF!AU821,RMDF!BB821,RMDF!BI821,RMDF!BP821), RMDF!BW821=ROUND(RMDF!BW821,4))</f>
        <v>1</v>
      </c>
      <c r="BU821" s="317">
        <f>RMDF!BU821</f>
        <v>0</v>
      </c>
      <c r="BV821" s="318" t="str">
        <f>IF(BU821=0,"",_xlfn.XLOOKUP(BU821,StatePicklist!$1:$1,StatePicklist!$3:$3,"NA",0))</f>
        <v/>
      </c>
      <c r="BW821" s="297" t="str">
        <f ca="1">IF(RMDF!BV821="", "", IF(ISNUMBER(MATCH(RMDF!BV821, INDIRECT(BV821), 0)), "OK", "Invalid"))</f>
        <v/>
      </c>
      <c r="BX821" s="281"/>
      <c r="BY821" s="281"/>
      <c r="BZ821" s="281"/>
      <c r="CA821" s="281" t="b">
        <f>AND(RMDF!CD821&gt;=0, RMDF!CD821&lt;=1-SUM(RMDF!Z821,RMDF!AG821,RMDF!AN821,RMDF!AU821,RMDF!BB821,RMDF!BI821,RMDF!BP821,RMDF!BW821), RMDF!CD821=ROUND(RMDF!CD821,4))</f>
        <v>1</v>
      </c>
      <c r="CB821" s="317">
        <f>RMDF!CB821</f>
        <v>0</v>
      </c>
      <c r="CC821" s="318" t="str">
        <f>IF(CB821=0,"",_xlfn.XLOOKUP(CB821,StatePicklist!$1:$1,StatePicklist!$3:$3,"NA",0))</f>
        <v/>
      </c>
      <c r="CD821" s="297" t="str">
        <f ca="1">IF(RMDF!CC821="", "", IF(ISNUMBER(MATCH(RMDF!CC821, INDIRECT(CC821), 0)), "OK", "Invalid"))</f>
        <v/>
      </c>
      <c r="CE821" s="281"/>
      <c r="CF821" s="281"/>
      <c r="CG821" s="281"/>
      <c r="CH821" s="281" t="b">
        <f>AND(RMDF!CK821&gt;=0, RMDF!CK821&lt;=1-SUM(RMDF!Z821,RMDF!AG821,RMDF!AN821,RMDF!AU821,RMDF!BB821,RMDF!BI821,RMDF!BP821,RMDF!BW821,RMDF!CD821), RMDF!CK821=ROUND(RMDF!CK821,4))</f>
        <v>1</v>
      </c>
      <c r="CI821" s="317">
        <f>RMDF!CI821</f>
        <v>0</v>
      </c>
      <c r="CJ821" s="318" t="str">
        <f>IF(CI821=0,"",_xlfn.XLOOKUP(CI821,StatePicklist!$1:$1,StatePicklist!$3:$3,"NA",0))</f>
        <v/>
      </c>
      <c r="CK821" s="297" t="str">
        <f ca="1">IF(RMDF!CJ821="", "", IF(ISNUMBER(MATCH(RMDF!CJ821, INDIRECT(CJ821), 0)), "OK", "Invalid"))</f>
        <v/>
      </c>
      <c r="CL821" s="281"/>
      <c r="CM821" s="281"/>
      <c r="CN821" s="281"/>
      <c r="CO821" s="281" t="b">
        <f>AND(RMDF!CR821&gt;=0, RMDF!CR821&lt;=1-SUM(RMDF!Z821,RMDF!AG821,RMDF!AN821,RMDF!AU821,RMDF!BB821,RMDF!BI821,RMDF!BP821,RMDF!BW821,RMDF!CD821,RMDF!CK821), RMDF!CR821=ROUND(RMDF!CR821,4))</f>
        <v>1</v>
      </c>
      <c r="CP821" s="317">
        <f>RMDF!CP821</f>
        <v>0</v>
      </c>
      <c r="CQ821" s="318" t="str">
        <f>IF(CP821=0,"",_xlfn.XLOOKUP(CP821,StatePicklist!$1:$1,StatePicklist!$3:$3,"NA",0))</f>
        <v/>
      </c>
      <c r="CR821" s="297" t="str">
        <f ca="1">IF(RMDF!CQ821="", "", IF(ISNUMBER(MATCH(RMDF!CQ821, INDIRECT(CQ821), 0)), "OK", "Invalid"))</f>
        <v/>
      </c>
      <c r="CS821" s="281"/>
      <c r="CT821" s="281"/>
      <c r="CU821" s="281"/>
      <c r="CV821" s="281" t="b">
        <f>AND(RMDF!CY821&gt;=0, RMDF!CY821&lt;=1-SUM(RMDF!Z821,RMDF!AG821,RMDF!AN821,RMDF!AU821,RMDF!BB821,RMDF!BI821,RMDF!BP821,RMDF!BW821,RMDF!CD821,RMDF!CK821,RMDF!CR821), RMDF!CY821=ROUND(RMDF!CY821,4))</f>
        <v>1</v>
      </c>
      <c r="CW821" s="317">
        <f>RMDF!CW821</f>
        <v>0</v>
      </c>
      <c r="CX821" s="318" t="str">
        <f>IF(CW821=0,"",_xlfn.XLOOKUP(CW821,StatePicklist!$1:$1,StatePicklist!$3:$3,"NA",0))</f>
        <v/>
      </c>
      <c r="CY821" s="297" t="str">
        <f ca="1">IF(RMDF!CX821="", "", IF(ISNUMBER(MATCH(RMDF!CX821, INDIRECT(CX821), 0)), "OK", "Invalid"))</f>
        <v/>
      </c>
      <c r="CZ821" s="281"/>
      <c r="DA821" s="281"/>
      <c r="DB821" s="281"/>
      <c r="DC821" s="281" t="b">
        <f>AND(RMDF!DF821&gt;=0, RMDF!DF821&lt;=1-SUM(RMDF!Z821,RMDF!AG821,RMDF!AN821,RMDF!AU821,RMDF!BB821,RMDF!BI821,RMDF!BP821,RMDF!BW821,RMDF!CD821,RMDF!CK821,RMDF!CR821,RMDF!CY821), RMDF!DF821=ROUND(RMDF!DF821,4))</f>
        <v>1</v>
      </c>
      <c r="DD821" s="317">
        <f>RMDF!DD821</f>
        <v>0</v>
      </c>
      <c r="DE821" s="318" t="str">
        <f>IF(DD821=0,"",_xlfn.XLOOKUP(DD821,StatePicklist!$1:$1,StatePicklist!$3:$3,"NA",0))</f>
        <v/>
      </c>
      <c r="DF821" s="297" t="str">
        <f ca="1">IF(RMDF!DE821="", "", IF(ISNUMBER(MATCH(RMDF!DE821, INDIRECT(DE821), 0)), "OK", "Invalid"))</f>
        <v/>
      </c>
      <c r="DG821" s="281"/>
      <c r="DH821" s="281"/>
      <c r="DI821" s="281"/>
      <c r="DJ821" s="281" t="b">
        <f>AND(RMDF!DM821&gt;=0, RMDF!DM821&lt;=1-SUM(RMDF!Z821,RMDF!AG821,RMDF!AN821,RMDF!AU821,RMDF!BB821,RMDF!BI821,RMDF!BP821,RMDF!BW821,RMDF!CD821,RMDF!CK821,RMDF!CR821,RMDF!CY821,RMDF!DF821), RMDF!DM821=ROUND(RMDF!DM821,4))</f>
        <v>1</v>
      </c>
      <c r="DK821" s="317">
        <f>RMDF!DK821</f>
        <v>0</v>
      </c>
      <c r="DL821" s="318" t="str">
        <f>IF(DK821=0,"",_xlfn.XLOOKUP(DK821,StatePicklist!$1:$1,StatePicklist!$3:$3,"NA",0))</f>
        <v/>
      </c>
      <c r="DM821" s="297" t="str">
        <f ca="1">IF(RMDF!DL821="", "", IF(ISNUMBER(MATCH(RMDF!DL821, INDIRECT(DL821), 0)), "OK", "Invalid"))</f>
        <v/>
      </c>
      <c r="DN821" s="281"/>
      <c r="DO821" s="281"/>
      <c r="DP821" s="281"/>
      <c r="DQ821" s="281" t="b">
        <f>AND(RMDF!DT821&gt;=0, RMDF!DT821&lt;=1-SUM(RMDF!Z821,RMDF!AG821,RMDF!AN821,RMDF!AU821,RMDF!BB821,RMDF!BI821,RMDF!BP821,RMDF!BW821,RMDF!CD821,RMDF!CK821,RMDF!CR821,RMDF!CY821,RMDF!DF821,RMDF!DM821), RMDF!DT821=ROUND(RMDF!DT821,4))</f>
        <v>1</v>
      </c>
      <c r="DR821" s="317">
        <f>RMDF!DR821</f>
        <v>0</v>
      </c>
      <c r="DS821" s="318" t="str">
        <f>IF(DR821=0,"",_xlfn.XLOOKUP(DR821,StatePicklist!$1:$1,StatePicklist!$3:$3,"NA",0))</f>
        <v/>
      </c>
      <c r="DT821" s="297" t="str">
        <f ca="1">IF(RMDF!DS821="", "", IF(ISNUMBER(MATCH(RMDF!DS821, INDIRECT(DS821), 0)), "OK", "Invalid"))</f>
        <v/>
      </c>
      <c r="DU821" s="281"/>
      <c r="DV821" s="281"/>
      <c r="DW821" s="281"/>
      <c r="DX821" s="281" t="b">
        <f>AND(RMDF!EA821&gt;=0, RMDF!EA821&lt;=1-SUM(RMDF!Z821,RMDF!AG821,RMDF!AN821,RMDF!AU821,RMDF!BB821,RMDF!BI821,RMDF!BP821,RMDF!BW821,RMDF!CD821,RMDF!CK821,RMDF!CR821,RMDF!CY821,RMDF!DF821,RMDF!DM821,RMDF!DT821), RMDF!EA821=ROUND(RMDF!EA821,4))</f>
        <v>1</v>
      </c>
      <c r="DY821" s="317">
        <f>RMDF!DY821</f>
        <v>0</v>
      </c>
      <c r="DZ821" s="318" t="str">
        <f>IF(DY821=0,"",_xlfn.XLOOKUP(DY821,StatePicklist!$1:$1,StatePicklist!$3:$3,"NA",0))</f>
        <v/>
      </c>
      <c r="EA821" s="297" t="str">
        <f ca="1">IF(RMDF!DZ821="", "", IF(ISNUMBER(MATCH(RMDF!DZ821, INDIRECT(DZ821), 0)), "OK", "Invalid"))</f>
        <v/>
      </c>
      <c r="EB821" s="281"/>
      <c r="EC821" s="281"/>
      <c r="ED821" s="281"/>
      <c r="EE821" s="281" t="b">
        <f>AND(RMDF!EH821&gt;=0, RMDF!EH821&lt;=1-SUM(RMDF!Z821,RMDF!AG821,RMDF!AN821,RMDF!AU821,RMDF!BB821,RMDF!BI821,RMDF!BP821,RMDF!BW821,RMDF!CD821,RMDF!CK821,RMDF!CR821,RMDF!CY821,RMDF!DF821,RMDF!DM821,RMDF!DT821,RMDF!EA821), RMDF!EH821=ROUND(RMDF!EH821,4))</f>
        <v>1</v>
      </c>
      <c r="EF821" s="317">
        <f>RMDF!EF821</f>
        <v>0</v>
      </c>
      <c r="EG821" s="318" t="str">
        <f>IF(EF821=0,"",_xlfn.XLOOKUP(EF821,StatePicklist!$1:$1,StatePicklist!$3:$3,"NA",0))</f>
        <v/>
      </c>
      <c r="EH821" s="297" t="str">
        <f ca="1">IF(RMDF!EG821="", "", IF(ISNUMBER(MATCH(RMDF!EG821, INDIRECT(EG821), 0)), "OK", "Invalid"))</f>
        <v/>
      </c>
      <c r="EI821" s="281"/>
      <c r="EJ821" s="281"/>
      <c r="EK821" s="281"/>
      <c r="EL821" s="281" t="b">
        <f>AND(RMDF!EO821&gt;=0, RMDF!EO821&lt;=1-SUM(RMDF!Z821,RMDF!AG821,RMDF!AN821,RMDF!AU821,RMDF!BB821,RMDF!BI821,RMDF!BP821,RMDF!BW821,RMDF!CD821,RMDF!CK821,RMDF!CR821,RMDF!CY821,RMDF!DF821,RMDF!DM821,RMDF!DT821,RMDF!EA821,RMDF!EH821), RMDF!EO821=ROUND(RMDF!EO821,4))</f>
        <v>1</v>
      </c>
      <c r="EM821" s="317">
        <f>RMDF!EM821</f>
        <v>0</v>
      </c>
      <c r="EN821" s="318" t="str">
        <f>IF(EM821=0,"",_xlfn.XLOOKUP(EM821,StatePicklist!$1:$1,StatePicklist!$3:$3,"NA",0))</f>
        <v/>
      </c>
      <c r="EO821" s="297" t="str">
        <f ca="1">IF(RMDF!EN821="", "", IF(ISNUMBER(MATCH(RMDF!EN821, INDIRECT(EN821), 0)), "OK", "Invalid"))</f>
        <v/>
      </c>
      <c r="EP821" s="281"/>
      <c r="EQ821" s="281"/>
      <c r="ER821" s="281"/>
      <c r="ES821" s="281" t="b">
        <f>AND(RMDF!EV821&gt;=0, RMDF!EV821&lt;=1-SUM(RMDF!Z821,RMDF!AG821,RMDF!AN821,RMDF!AU821,RMDF!BB821,RMDF!BI821,RMDF!BP821,RMDF!BW821,RMDF!CD821,RMDF!CK821,RMDF!CR821,RMDF!CY821,RMDF!DF821,RMDF!DM821,RMDF!DT821,RMDF!EA821,RMDF!EH821,RMDF!EO821), RMDF!EV821=ROUND(RMDF!EV821,4))</f>
        <v>1</v>
      </c>
      <c r="ET821" s="317">
        <f>RMDF!ET821</f>
        <v>0</v>
      </c>
      <c r="EU821" s="318" t="str">
        <f>IF(ET821=0,"",_xlfn.XLOOKUP(ET821,StatePicklist!$1:$1,StatePicklist!$3:$3,"NA",0))</f>
        <v/>
      </c>
      <c r="EV821" s="297" t="str">
        <f ca="1">IF(RMDF!EU821="", "", IF(ISNUMBER(MATCH(RMDF!EU821, INDIRECT(EU821), 0)), "OK", "Invalid"))</f>
        <v/>
      </c>
      <c r="EW821" s="281"/>
      <c r="EX821" s="281"/>
      <c r="EY821" s="281"/>
      <c r="EZ821" s="281" t="b">
        <f>AND(RMDF!FC821&gt;=0, RMDF!FC821&lt;=1-SUM(RMDF!Z821,RMDF!AG821,RMDF!AN821,RMDF!AU821,RMDF!BB821,RMDF!BI821,RMDF!BP821,RMDF!BW821,RMDF!CD821,RMDF!CK821,RMDF!CR821,RMDF!CY821,RMDF!DF821,RMDF!DM821,RMDF!DT821,RMDF!EA821,RMDF!EH821,RMDF!EO821,RMDF!EV821), RMDF!FC821=ROUND(RMDF!FC821,4))</f>
        <v>1</v>
      </c>
      <c r="FA821" s="317">
        <f>RMDF!FA821</f>
        <v>0</v>
      </c>
      <c r="FB821" s="318" t="str">
        <f>IF(FA821=0,"",_xlfn.XLOOKUP(FA821,StatePicklist!$1:$1,StatePicklist!$3:$3,"NA",0))</f>
        <v/>
      </c>
      <c r="FC821" s="297" t="str">
        <f ca="1">IF(RMDF!FB821="", "", IF(ISNUMBER(MATCH(RMDF!FB821, INDIRECT(FB821), 0)), "OK", "Invalid"))</f>
        <v/>
      </c>
    </row>
    <row r="822" spans="1:159" s="205" customFormat="1" ht="39.9" customHeight="1" x14ac:dyDescent="0.25">
      <c r="A822" s="206"/>
      <c r="B822" s="196"/>
      <c r="C822" s="197"/>
      <c r="D822" s="198"/>
      <c r="E822" s="199"/>
      <c r="F822" s="200"/>
      <c r="G822" s="201"/>
      <c r="H822" s="292"/>
      <c r="I822" s="305">
        <f>RMDF!I822</f>
        <v>0</v>
      </c>
      <c r="J822" s="305" t="str">
        <f>IF(I822=ProductCode!$B$30,"PDReclPost",IF(OR(I822=ProductCode!$C$30,I822=ProductCode!$E$30,I822=ProductCode!$G$30),"PDPreCon",IF(OR(I822=ProductCode!$D$30,I822=ProductCode!$F$30),"PDNotReclPost","")))</f>
        <v/>
      </c>
      <c r="K822" s="305" t="str">
        <f t="shared" si="45"/>
        <v/>
      </c>
      <c r="L822" s="289"/>
      <c r="M822" s="305" t="str">
        <f t="shared" si="45"/>
        <v/>
      </c>
      <c r="N822" s="289" t="b">
        <f>AND(RMDF!N822&gt;=0, RMDF!N822&lt;=1-RMDF!L822, RMDF!N822=ROUND(RMDF!N822,4))</f>
        <v>1</v>
      </c>
      <c r="O822" s="286" t="str">
        <f>IF(P822="","",IF(I822="","",IF(LEFT(I822,13)="Reclaimed pos",RawMaterialCode!$E$569,RawMaterialCode!$E$568)))</f>
        <v>Reclaimed pre-consumer mixed fibers (RM0578)</v>
      </c>
      <c r="P822" s="295">
        <f t="shared" si="46"/>
        <v>1</v>
      </c>
      <c r="Q822" s="202"/>
      <c r="R822" s="203"/>
      <c r="S822" s="204" t="str">
        <f t="shared" si="47"/>
        <v/>
      </c>
      <c r="T822" s="281"/>
      <c r="U822" s="281"/>
      <c r="V822" s="281"/>
      <c r="W822" s="281"/>
      <c r="X822" s="317">
        <f>RMDF!X822</f>
        <v>0</v>
      </c>
      <c r="Y822" s="318" t="str">
        <f>IF(X822=0,"",_xlfn.XLOOKUP(X822,StatePicklist!$1:$1,StatePicklist!$3:$3,"NA",0))</f>
        <v/>
      </c>
      <c r="Z822" s="297" t="str">
        <f ca="1">IF(RMDF!Y822="", "", IF(ISNUMBER(MATCH(RMDF!Y822, INDIRECT(Y822), 0)), "OK", "Invalid"))</f>
        <v/>
      </c>
      <c r="AA822" s="281"/>
      <c r="AB822" s="281"/>
      <c r="AC822" s="281"/>
      <c r="AD822" s="281" t="b">
        <f>AND(RMDF!AG822&gt;=0, RMDF!AG822&lt;=1-RMDF!Z822, RMDF!AG822=ROUND(RMDF!AG822,4))</f>
        <v>1</v>
      </c>
      <c r="AE822" s="317">
        <f>RMDF!AE822</f>
        <v>0</v>
      </c>
      <c r="AF822" s="318" t="str">
        <f>IF(AE822=0,"",_xlfn.XLOOKUP(AE822,StatePicklist!$1:$1,StatePicklist!$3:$3,"NA",0))</f>
        <v/>
      </c>
      <c r="AG822" s="297" t="str">
        <f ca="1">IF(RMDF!AF822="", "", IF(ISNUMBER(MATCH(RMDF!AF822, INDIRECT(AF822), 0)), "OK", "Invalid"))</f>
        <v/>
      </c>
      <c r="AH822" s="281"/>
      <c r="AI822" s="281"/>
      <c r="AJ822" s="281"/>
      <c r="AK822" s="281" t="b">
        <f>AND(RMDF!AN822&gt;=0, RMDF!AN822&lt;=1-SUM(RMDF!Z822,RMDF!AG822), RMDF!AN822=ROUND(RMDF!AN822,4))</f>
        <v>1</v>
      </c>
      <c r="AL822" s="317">
        <f>RMDF!AL822</f>
        <v>0</v>
      </c>
      <c r="AM822" s="318" t="str">
        <f>IF(AL822=0,"",_xlfn.XLOOKUP(AL822,StatePicklist!$1:$1,StatePicklist!$3:$3,"NA",0))</f>
        <v/>
      </c>
      <c r="AN822" s="297" t="str">
        <f ca="1">IF(RMDF!AM822="", "", IF(ISNUMBER(MATCH(RMDF!AM822, INDIRECT(AM822), 0)), "OK", "Invalid"))</f>
        <v/>
      </c>
      <c r="AO822" s="281"/>
      <c r="AP822" s="281"/>
      <c r="AQ822" s="281"/>
      <c r="AR822" s="281" t="b">
        <f>AND(RMDF!AU822&gt;=0, RMDF!AU822&lt;=1-SUM(RMDF!Z822,RMDF!AG822,RMDF!AN822), RMDF!AU822=ROUND(RMDF!AU822,4))</f>
        <v>1</v>
      </c>
      <c r="AS822" s="317">
        <f>RMDF!AS822</f>
        <v>0</v>
      </c>
      <c r="AT822" s="318" t="str">
        <f>IF(AS822=0,"",_xlfn.XLOOKUP(AS822,StatePicklist!$1:$1,StatePicklist!$3:$3,"NA",0))</f>
        <v/>
      </c>
      <c r="AU822" s="297" t="str">
        <f ca="1">IF(RMDF!AT822="", "", IF(ISNUMBER(MATCH(RMDF!AT822, INDIRECT(AT822), 0)), "OK", "Invalid"))</f>
        <v/>
      </c>
      <c r="AV822" s="281"/>
      <c r="AW822" s="281"/>
      <c r="AX822" s="281"/>
      <c r="AY822" s="281" t="b">
        <f>AND(RMDF!BB822&gt;=0, RMDF!BB822&lt;=1-SUM(RMDF!Z822,RMDF!AG822,RMDF!AN822,RMDF!AU822), RMDF!BB822=ROUND(RMDF!BB822,4))</f>
        <v>1</v>
      </c>
      <c r="AZ822" s="317">
        <f>RMDF!AZ822</f>
        <v>0</v>
      </c>
      <c r="BA822" s="318" t="str">
        <f>IF(AZ822=0,"",_xlfn.XLOOKUP(AZ822,StatePicklist!$1:$1,StatePicklist!$3:$3,"NA",0))</f>
        <v/>
      </c>
      <c r="BB822" s="297" t="str">
        <f ca="1">IF(RMDF!BA822="", "", IF(ISNUMBER(MATCH(RMDF!BA822, INDIRECT(BA822), 0)), "OK", "Invalid"))</f>
        <v/>
      </c>
      <c r="BC822" s="281"/>
      <c r="BD822" s="281"/>
      <c r="BE822" s="281"/>
      <c r="BF822" s="281" t="b">
        <f>AND(RMDF!BI822&gt;=0, RMDF!BI822&lt;=1-SUM(RMDF!Z822,RMDF!AG822,RMDF!AN822,RMDF!AU822,RMDF!BB822), RMDF!BI822=ROUND(RMDF!BI822,4))</f>
        <v>1</v>
      </c>
      <c r="BG822" s="317">
        <f>RMDF!BG822</f>
        <v>0</v>
      </c>
      <c r="BH822" s="318" t="str">
        <f>IF(BG822=0,"",_xlfn.XLOOKUP(BG822,StatePicklist!$1:$1,StatePicklist!$3:$3,"NA",0))</f>
        <v/>
      </c>
      <c r="BI822" s="297" t="str">
        <f ca="1">IF(RMDF!BH822="", "", IF(ISNUMBER(MATCH(RMDF!BH822, INDIRECT(BH822), 0)), "OK", "Invalid"))</f>
        <v/>
      </c>
      <c r="BJ822" s="281"/>
      <c r="BK822" s="281"/>
      <c r="BL822" s="281"/>
      <c r="BM822" s="281" t="b">
        <f>AND(RMDF!BP822&gt;=0, RMDF!BP822&lt;=1-SUM(RMDF!Z822,RMDF!AG822,RMDF!AN822,RMDF!AU822,RMDF!BB822,RMDF!BI822), RMDF!BP822=ROUND(RMDF!BP822,4))</f>
        <v>1</v>
      </c>
      <c r="BN822" s="317">
        <f>RMDF!BN822</f>
        <v>0</v>
      </c>
      <c r="BO822" s="318" t="str">
        <f>IF(BN822=0,"",_xlfn.XLOOKUP(BN822,StatePicklist!$1:$1,StatePicklist!$3:$3,"NA",0))</f>
        <v/>
      </c>
      <c r="BP822" s="297" t="str">
        <f ca="1">IF(RMDF!BO822="", "", IF(ISNUMBER(MATCH(RMDF!BO822, INDIRECT(BO822), 0)), "OK", "Invalid"))</f>
        <v/>
      </c>
      <c r="BQ822" s="281"/>
      <c r="BR822" s="281"/>
      <c r="BS822" s="281"/>
      <c r="BT822" s="281" t="b">
        <f>AND(RMDF!BW822&gt;=0, RMDF!BW822&lt;=1-SUM(RMDF!Z822,RMDF!AG822,RMDF!AN822,RMDF!AU822,RMDF!BB822,RMDF!BI822,RMDF!BP822), RMDF!BW822=ROUND(RMDF!BW822,4))</f>
        <v>1</v>
      </c>
      <c r="BU822" s="317">
        <f>RMDF!BU822</f>
        <v>0</v>
      </c>
      <c r="BV822" s="318" t="str">
        <f>IF(BU822=0,"",_xlfn.XLOOKUP(BU822,StatePicklist!$1:$1,StatePicklist!$3:$3,"NA",0))</f>
        <v/>
      </c>
      <c r="BW822" s="297" t="str">
        <f ca="1">IF(RMDF!BV822="", "", IF(ISNUMBER(MATCH(RMDF!BV822, INDIRECT(BV822), 0)), "OK", "Invalid"))</f>
        <v/>
      </c>
      <c r="BX822" s="281"/>
      <c r="BY822" s="281"/>
      <c r="BZ822" s="281"/>
      <c r="CA822" s="281" t="b">
        <f>AND(RMDF!CD822&gt;=0, RMDF!CD822&lt;=1-SUM(RMDF!Z822,RMDF!AG822,RMDF!AN822,RMDF!AU822,RMDF!BB822,RMDF!BI822,RMDF!BP822,RMDF!BW822), RMDF!CD822=ROUND(RMDF!CD822,4))</f>
        <v>1</v>
      </c>
      <c r="CB822" s="317">
        <f>RMDF!CB822</f>
        <v>0</v>
      </c>
      <c r="CC822" s="318" t="str">
        <f>IF(CB822=0,"",_xlfn.XLOOKUP(CB822,StatePicklist!$1:$1,StatePicklist!$3:$3,"NA",0))</f>
        <v/>
      </c>
      <c r="CD822" s="297" t="str">
        <f ca="1">IF(RMDF!CC822="", "", IF(ISNUMBER(MATCH(RMDF!CC822, INDIRECT(CC822), 0)), "OK", "Invalid"))</f>
        <v/>
      </c>
      <c r="CE822" s="281"/>
      <c r="CF822" s="281"/>
      <c r="CG822" s="281"/>
      <c r="CH822" s="281" t="b">
        <f>AND(RMDF!CK822&gt;=0, RMDF!CK822&lt;=1-SUM(RMDF!Z822,RMDF!AG822,RMDF!AN822,RMDF!AU822,RMDF!BB822,RMDF!BI822,RMDF!BP822,RMDF!BW822,RMDF!CD822), RMDF!CK822=ROUND(RMDF!CK822,4))</f>
        <v>1</v>
      </c>
      <c r="CI822" s="317">
        <f>RMDF!CI822</f>
        <v>0</v>
      </c>
      <c r="CJ822" s="318" t="str">
        <f>IF(CI822=0,"",_xlfn.XLOOKUP(CI822,StatePicklist!$1:$1,StatePicklist!$3:$3,"NA",0))</f>
        <v/>
      </c>
      <c r="CK822" s="297" t="str">
        <f ca="1">IF(RMDF!CJ822="", "", IF(ISNUMBER(MATCH(RMDF!CJ822, INDIRECT(CJ822), 0)), "OK", "Invalid"))</f>
        <v/>
      </c>
      <c r="CL822" s="281"/>
      <c r="CM822" s="281"/>
      <c r="CN822" s="281"/>
      <c r="CO822" s="281" t="b">
        <f>AND(RMDF!CR822&gt;=0, RMDF!CR822&lt;=1-SUM(RMDF!Z822,RMDF!AG822,RMDF!AN822,RMDF!AU822,RMDF!BB822,RMDF!BI822,RMDF!BP822,RMDF!BW822,RMDF!CD822,RMDF!CK822), RMDF!CR822=ROUND(RMDF!CR822,4))</f>
        <v>1</v>
      </c>
      <c r="CP822" s="317">
        <f>RMDF!CP822</f>
        <v>0</v>
      </c>
      <c r="CQ822" s="318" t="str">
        <f>IF(CP822=0,"",_xlfn.XLOOKUP(CP822,StatePicklist!$1:$1,StatePicklist!$3:$3,"NA",0))</f>
        <v/>
      </c>
      <c r="CR822" s="297" t="str">
        <f ca="1">IF(RMDF!CQ822="", "", IF(ISNUMBER(MATCH(RMDF!CQ822, INDIRECT(CQ822), 0)), "OK", "Invalid"))</f>
        <v/>
      </c>
      <c r="CS822" s="281"/>
      <c r="CT822" s="281"/>
      <c r="CU822" s="281"/>
      <c r="CV822" s="281" t="b">
        <f>AND(RMDF!CY822&gt;=0, RMDF!CY822&lt;=1-SUM(RMDF!Z822,RMDF!AG822,RMDF!AN822,RMDF!AU822,RMDF!BB822,RMDF!BI822,RMDF!BP822,RMDF!BW822,RMDF!CD822,RMDF!CK822,RMDF!CR822), RMDF!CY822=ROUND(RMDF!CY822,4))</f>
        <v>1</v>
      </c>
      <c r="CW822" s="317">
        <f>RMDF!CW822</f>
        <v>0</v>
      </c>
      <c r="CX822" s="318" t="str">
        <f>IF(CW822=0,"",_xlfn.XLOOKUP(CW822,StatePicklist!$1:$1,StatePicklist!$3:$3,"NA",0))</f>
        <v/>
      </c>
      <c r="CY822" s="297" t="str">
        <f ca="1">IF(RMDF!CX822="", "", IF(ISNUMBER(MATCH(RMDF!CX822, INDIRECT(CX822), 0)), "OK", "Invalid"))</f>
        <v/>
      </c>
      <c r="CZ822" s="281"/>
      <c r="DA822" s="281"/>
      <c r="DB822" s="281"/>
      <c r="DC822" s="281" t="b">
        <f>AND(RMDF!DF822&gt;=0, RMDF!DF822&lt;=1-SUM(RMDF!Z822,RMDF!AG822,RMDF!AN822,RMDF!AU822,RMDF!BB822,RMDF!BI822,RMDF!BP822,RMDF!BW822,RMDF!CD822,RMDF!CK822,RMDF!CR822,RMDF!CY822), RMDF!DF822=ROUND(RMDF!DF822,4))</f>
        <v>1</v>
      </c>
      <c r="DD822" s="317">
        <f>RMDF!DD822</f>
        <v>0</v>
      </c>
      <c r="DE822" s="318" t="str">
        <f>IF(DD822=0,"",_xlfn.XLOOKUP(DD822,StatePicklist!$1:$1,StatePicklist!$3:$3,"NA",0))</f>
        <v/>
      </c>
      <c r="DF822" s="297" t="str">
        <f ca="1">IF(RMDF!DE822="", "", IF(ISNUMBER(MATCH(RMDF!DE822, INDIRECT(DE822), 0)), "OK", "Invalid"))</f>
        <v/>
      </c>
      <c r="DG822" s="281"/>
      <c r="DH822" s="281"/>
      <c r="DI822" s="281"/>
      <c r="DJ822" s="281" t="b">
        <f>AND(RMDF!DM822&gt;=0, RMDF!DM822&lt;=1-SUM(RMDF!Z822,RMDF!AG822,RMDF!AN822,RMDF!AU822,RMDF!BB822,RMDF!BI822,RMDF!BP822,RMDF!BW822,RMDF!CD822,RMDF!CK822,RMDF!CR822,RMDF!CY822,RMDF!DF822), RMDF!DM822=ROUND(RMDF!DM822,4))</f>
        <v>1</v>
      </c>
      <c r="DK822" s="317">
        <f>RMDF!DK822</f>
        <v>0</v>
      </c>
      <c r="DL822" s="318" t="str">
        <f>IF(DK822=0,"",_xlfn.XLOOKUP(DK822,StatePicklist!$1:$1,StatePicklist!$3:$3,"NA",0))</f>
        <v/>
      </c>
      <c r="DM822" s="297" t="str">
        <f ca="1">IF(RMDF!DL822="", "", IF(ISNUMBER(MATCH(RMDF!DL822, INDIRECT(DL822), 0)), "OK", "Invalid"))</f>
        <v/>
      </c>
      <c r="DN822" s="281"/>
      <c r="DO822" s="281"/>
      <c r="DP822" s="281"/>
      <c r="DQ822" s="281" t="b">
        <f>AND(RMDF!DT822&gt;=0, RMDF!DT822&lt;=1-SUM(RMDF!Z822,RMDF!AG822,RMDF!AN822,RMDF!AU822,RMDF!BB822,RMDF!BI822,RMDF!BP822,RMDF!BW822,RMDF!CD822,RMDF!CK822,RMDF!CR822,RMDF!CY822,RMDF!DF822,RMDF!DM822), RMDF!DT822=ROUND(RMDF!DT822,4))</f>
        <v>1</v>
      </c>
      <c r="DR822" s="317">
        <f>RMDF!DR822</f>
        <v>0</v>
      </c>
      <c r="DS822" s="318" t="str">
        <f>IF(DR822=0,"",_xlfn.XLOOKUP(DR822,StatePicklist!$1:$1,StatePicklist!$3:$3,"NA",0))</f>
        <v/>
      </c>
      <c r="DT822" s="297" t="str">
        <f ca="1">IF(RMDF!DS822="", "", IF(ISNUMBER(MATCH(RMDF!DS822, INDIRECT(DS822), 0)), "OK", "Invalid"))</f>
        <v/>
      </c>
      <c r="DU822" s="281"/>
      <c r="DV822" s="281"/>
      <c r="DW822" s="281"/>
      <c r="DX822" s="281" t="b">
        <f>AND(RMDF!EA822&gt;=0, RMDF!EA822&lt;=1-SUM(RMDF!Z822,RMDF!AG822,RMDF!AN822,RMDF!AU822,RMDF!BB822,RMDF!BI822,RMDF!BP822,RMDF!BW822,RMDF!CD822,RMDF!CK822,RMDF!CR822,RMDF!CY822,RMDF!DF822,RMDF!DM822,RMDF!DT822), RMDF!EA822=ROUND(RMDF!EA822,4))</f>
        <v>1</v>
      </c>
      <c r="DY822" s="317">
        <f>RMDF!DY822</f>
        <v>0</v>
      </c>
      <c r="DZ822" s="318" t="str">
        <f>IF(DY822=0,"",_xlfn.XLOOKUP(DY822,StatePicklist!$1:$1,StatePicklist!$3:$3,"NA",0))</f>
        <v/>
      </c>
      <c r="EA822" s="297" t="str">
        <f ca="1">IF(RMDF!DZ822="", "", IF(ISNUMBER(MATCH(RMDF!DZ822, INDIRECT(DZ822), 0)), "OK", "Invalid"))</f>
        <v/>
      </c>
      <c r="EB822" s="281"/>
      <c r="EC822" s="281"/>
      <c r="ED822" s="281"/>
      <c r="EE822" s="281" t="b">
        <f>AND(RMDF!EH822&gt;=0, RMDF!EH822&lt;=1-SUM(RMDF!Z822,RMDF!AG822,RMDF!AN822,RMDF!AU822,RMDF!BB822,RMDF!BI822,RMDF!BP822,RMDF!BW822,RMDF!CD822,RMDF!CK822,RMDF!CR822,RMDF!CY822,RMDF!DF822,RMDF!DM822,RMDF!DT822,RMDF!EA822), RMDF!EH822=ROUND(RMDF!EH822,4))</f>
        <v>1</v>
      </c>
      <c r="EF822" s="317">
        <f>RMDF!EF822</f>
        <v>0</v>
      </c>
      <c r="EG822" s="318" t="str">
        <f>IF(EF822=0,"",_xlfn.XLOOKUP(EF822,StatePicklist!$1:$1,StatePicklist!$3:$3,"NA",0))</f>
        <v/>
      </c>
      <c r="EH822" s="297" t="str">
        <f ca="1">IF(RMDF!EG822="", "", IF(ISNUMBER(MATCH(RMDF!EG822, INDIRECT(EG822), 0)), "OK", "Invalid"))</f>
        <v/>
      </c>
      <c r="EI822" s="281"/>
      <c r="EJ822" s="281"/>
      <c r="EK822" s="281"/>
      <c r="EL822" s="281" t="b">
        <f>AND(RMDF!EO822&gt;=0, RMDF!EO822&lt;=1-SUM(RMDF!Z822,RMDF!AG822,RMDF!AN822,RMDF!AU822,RMDF!BB822,RMDF!BI822,RMDF!BP822,RMDF!BW822,RMDF!CD822,RMDF!CK822,RMDF!CR822,RMDF!CY822,RMDF!DF822,RMDF!DM822,RMDF!DT822,RMDF!EA822,RMDF!EH822), RMDF!EO822=ROUND(RMDF!EO822,4))</f>
        <v>1</v>
      </c>
      <c r="EM822" s="317">
        <f>RMDF!EM822</f>
        <v>0</v>
      </c>
      <c r="EN822" s="318" t="str">
        <f>IF(EM822=0,"",_xlfn.XLOOKUP(EM822,StatePicklist!$1:$1,StatePicklist!$3:$3,"NA",0))</f>
        <v/>
      </c>
      <c r="EO822" s="297" t="str">
        <f ca="1">IF(RMDF!EN822="", "", IF(ISNUMBER(MATCH(RMDF!EN822, INDIRECT(EN822), 0)), "OK", "Invalid"))</f>
        <v/>
      </c>
      <c r="EP822" s="281"/>
      <c r="EQ822" s="281"/>
      <c r="ER822" s="281"/>
      <c r="ES822" s="281" t="b">
        <f>AND(RMDF!EV822&gt;=0, RMDF!EV822&lt;=1-SUM(RMDF!Z822,RMDF!AG822,RMDF!AN822,RMDF!AU822,RMDF!BB822,RMDF!BI822,RMDF!BP822,RMDF!BW822,RMDF!CD822,RMDF!CK822,RMDF!CR822,RMDF!CY822,RMDF!DF822,RMDF!DM822,RMDF!DT822,RMDF!EA822,RMDF!EH822,RMDF!EO822), RMDF!EV822=ROUND(RMDF!EV822,4))</f>
        <v>1</v>
      </c>
      <c r="ET822" s="317">
        <f>RMDF!ET822</f>
        <v>0</v>
      </c>
      <c r="EU822" s="318" t="str">
        <f>IF(ET822=0,"",_xlfn.XLOOKUP(ET822,StatePicklist!$1:$1,StatePicklist!$3:$3,"NA",0))</f>
        <v/>
      </c>
      <c r="EV822" s="297" t="str">
        <f ca="1">IF(RMDF!EU822="", "", IF(ISNUMBER(MATCH(RMDF!EU822, INDIRECT(EU822), 0)), "OK", "Invalid"))</f>
        <v/>
      </c>
      <c r="EW822" s="281"/>
      <c r="EX822" s="281"/>
      <c r="EY822" s="281"/>
      <c r="EZ822" s="281" t="b">
        <f>AND(RMDF!FC822&gt;=0, RMDF!FC822&lt;=1-SUM(RMDF!Z822,RMDF!AG822,RMDF!AN822,RMDF!AU822,RMDF!BB822,RMDF!BI822,RMDF!BP822,RMDF!BW822,RMDF!CD822,RMDF!CK822,RMDF!CR822,RMDF!CY822,RMDF!DF822,RMDF!DM822,RMDF!DT822,RMDF!EA822,RMDF!EH822,RMDF!EO822,RMDF!EV822), RMDF!FC822=ROUND(RMDF!FC822,4))</f>
        <v>1</v>
      </c>
      <c r="FA822" s="317">
        <f>RMDF!FA822</f>
        <v>0</v>
      </c>
      <c r="FB822" s="318" t="str">
        <f>IF(FA822=0,"",_xlfn.XLOOKUP(FA822,StatePicklist!$1:$1,StatePicklist!$3:$3,"NA",0))</f>
        <v/>
      </c>
      <c r="FC822" s="297" t="str">
        <f ca="1">IF(RMDF!FB822="", "", IF(ISNUMBER(MATCH(RMDF!FB822, INDIRECT(FB822), 0)), "OK", "Invalid"))</f>
        <v/>
      </c>
    </row>
    <row r="823" spans="1:159" s="205" customFormat="1" ht="39.9" customHeight="1" x14ac:dyDescent="0.25">
      <c r="A823" s="206"/>
      <c r="B823" s="196"/>
      <c r="C823" s="197"/>
      <c r="D823" s="198"/>
      <c r="E823" s="199"/>
      <c r="F823" s="200"/>
      <c r="G823" s="201"/>
      <c r="H823" s="292"/>
      <c r="I823" s="305">
        <f>RMDF!I823</f>
        <v>0</v>
      </c>
      <c r="J823" s="305" t="str">
        <f>IF(I823=ProductCode!$B$30,"PDReclPost",IF(OR(I823=ProductCode!$C$30,I823=ProductCode!$E$30,I823=ProductCode!$G$30),"PDPreCon",IF(OR(I823=ProductCode!$D$30,I823=ProductCode!$F$30),"PDNotReclPost","")))</f>
        <v/>
      </c>
      <c r="K823" s="305" t="str">
        <f t="shared" si="45"/>
        <v/>
      </c>
      <c r="L823" s="289"/>
      <c r="M823" s="305" t="str">
        <f t="shared" si="45"/>
        <v/>
      </c>
      <c r="N823" s="289" t="b">
        <f>AND(RMDF!N823&gt;=0, RMDF!N823&lt;=1-RMDF!L823, RMDF!N823=ROUND(RMDF!N823,4))</f>
        <v>1</v>
      </c>
      <c r="O823" s="286" t="str">
        <f>IF(P823="","",IF(I823="","",IF(LEFT(I823,13)="Reclaimed pos",RawMaterialCode!$E$569,RawMaterialCode!$E$568)))</f>
        <v>Reclaimed pre-consumer mixed fibers (RM0578)</v>
      </c>
      <c r="P823" s="295">
        <f t="shared" si="46"/>
        <v>1</v>
      </c>
      <c r="Q823" s="202"/>
      <c r="R823" s="203"/>
      <c r="S823" s="204" t="str">
        <f t="shared" si="47"/>
        <v/>
      </c>
      <c r="T823" s="281"/>
      <c r="U823" s="281"/>
      <c r="V823" s="281"/>
      <c r="W823" s="281"/>
      <c r="X823" s="317">
        <f>RMDF!X823</f>
        <v>0</v>
      </c>
      <c r="Y823" s="318" t="str">
        <f>IF(X823=0,"",_xlfn.XLOOKUP(X823,StatePicklist!$1:$1,StatePicklist!$3:$3,"NA",0))</f>
        <v/>
      </c>
      <c r="Z823" s="297" t="str">
        <f ca="1">IF(RMDF!Y823="", "", IF(ISNUMBER(MATCH(RMDF!Y823, INDIRECT(Y823), 0)), "OK", "Invalid"))</f>
        <v/>
      </c>
      <c r="AA823" s="281"/>
      <c r="AB823" s="281"/>
      <c r="AC823" s="281"/>
      <c r="AD823" s="281" t="b">
        <f>AND(RMDF!AG823&gt;=0, RMDF!AG823&lt;=1-RMDF!Z823, RMDF!AG823=ROUND(RMDF!AG823,4))</f>
        <v>1</v>
      </c>
      <c r="AE823" s="317">
        <f>RMDF!AE823</f>
        <v>0</v>
      </c>
      <c r="AF823" s="318" t="str">
        <f>IF(AE823=0,"",_xlfn.XLOOKUP(AE823,StatePicklist!$1:$1,StatePicklist!$3:$3,"NA",0))</f>
        <v/>
      </c>
      <c r="AG823" s="297" t="str">
        <f ca="1">IF(RMDF!AF823="", "", IF(ISNUMBER(MATCH(RMDF!AF823, INDIRECT(AF823), 0)), "OK", "Invalid"))</f>
        <v/>
      </c>
      <c r="AH823" s="281"/>
      <c r="AI823" s="281"/>
      <c r="AJ823" s="281"/>
      <c r="AK823" s="281" t="b">
        <f>AND(RMDF!AN823&gt;=0, RMDF!AN823&lt;=1-SUM(RMDF!Z823,RMDF!AG823), RMDF!AN823=ROUND(RMDF!AN823,4))</f>
        <v>1</v>
      </c>
      <c r="AL823" s="317">
        <f>RMDF!AL823</f>
        <v>0</v>
      </c>
      <c r="AM823" s="318" t="str">
        <f>IF(AL823=0,"",_xlfn.XLOOKUP(AL823,StatePicklist!$1:$1,StatePicklist!$3:$3,"NA",0))</f>
        <v/>
      </c>
      <c r="AN823" s="297" t="str">
        <f ca="1">IF(RMDF!AM823="", "", IF(ISNUMBER(MATCH(RMDF!AM823, INDIRECT(AM823), 0)), "OK", "Invalid"))</f>
        <v/>
      </c>
      <c r="AO823" s="281"/>
      <c r="AP823" s="281"/>
      <c r="AQ823" s="281"/>
      <c r="AR823" s="281" t="b">
        <f>AND(RMDF!AU823&gt;=0, RMDF!AU823&lt;=1-SUM(RMDF!Z823,RMDF!AG823,RMDF!AN823), RMDF!AU823=ROUND(RMDF!AU823,4))</f>
        <v>1</v>
      </c>
      <c r="AS823" s="317">
        <f>RMDF!AS823</f>
        <v>0</v>
      </c>
      <c r="AT823" s="318" t="str">
        <f>IF(AS823=0,"",_xlfn.XLOOKUP(AS823,StatePicklist!$1:$1,StatePicklist!$3:$3,"NA",0))</f>
        <v/>
      </c>
      <c r="AU823" s="297" t="str">
        <f ca="1">IF(RMDF!AT823="", "", IF(ISNUMBER(MATCH(RMDF!AT823, INDIRECT(AT823), 0)), "OK", "Invalid"))</f>
        <v/>
      </c>
      <c r="AV823" s="281"/>
      <c r="AW823" s="281"/>
      <c r="AX823" s="281"/>
      <c r="AY823" s="281" t="b">
        <f>AND(RMDF!BB823&gt;=0, RMDF!BB823&lt;=1-SUM(RMDF!Z823,RMDF!AG823,RMDF!AN823,RMDF!AU823), RMDF!BB823=ROUND(RMDF!BB823,4))</f>
        <v>1</v>
      </c>
      <c r="AZ823" s="317">
        <f>RMDF!AZ823</f>
        <v>0</v>
      </c>
      <c r="BA823" s="318" t="str">
        <f>IF(AZ823=0,"",_xlfn.XLOOKUP(AZ823,StatePicklist!$1:$1,StatePicklist!$3:$3,"NA",0))</f>
        <v/>
      </c>
      <c r="BB823" s="297" t="str">
        <f ca="1">IF(RMDF!BA823="", "", IF(ISNUMBER(MATCH(RMDF!BA823, INDIRECT(BA823), 0)), "OK", "Invalid"))</f>
        <v/>
      </c>
      <c r="BC823" s="281"/>
      <c r="BD823" s="281"/>
      <c r="BE823" s="281"/>
      <c r="BF823" s="281" t="b">
        <f>AND(RMDF!BI823&gt;=0, RMDF!BI823&lt;=1-SUM(RMDF!Z823,RMDF!AG823,RMDF!AN823,RMDF!AU823,RMDF!BB823), RMDF!BI823=ROUND(RMDF!BI823,4))</f>
        <v>1</v>
      </c>
      <c r="BG823" s="317">
        <f>RMDF!BG823</f>
        <v>0</v>
      </c>
      <c r="BH823" s="318" t="str">
        <f>IF(BG823=0,"",_xlfn.XLOOKUP(BG823,StatePicklist!$1:$1,StatePicklist!$3:$3,"NA",0))</f>
        <v/>
      </c>
      <c r="BI823" s="297" t="str">
        <f ca="1">IF(RMDF!BH823="", "", IF(ISNUMBER(MATCH(RMDF!BH823, INDIRECT(BH823), 0)), "OK", "Invalid"))</f>
        <v/>
      </c>
      <c r="BJ823" s="281"/>
      <c r="BK823" s="281"/>
      <c r="BL823" s="281"/>
      <c r="BM823" s="281" t="b">
        <f>AND(RMDF!BP823&gt;=0, RMDF!BP823&lt;=1-SUM(RMDF!Z823,RMDF!AG823,RMDF!AN823,RMDF!AU823,RMDF!BB823,RMDF!BI823), RMDF!BP823=ROUND(RMDF!BP823,4))</f>
        <v>1</v>
      </c>
      <c r="BN823" s="317">
        <f>RMDF!BN823</f>
        <v>0</v>
      </c>
      <c r="BO823" s="318" t="str">
        <f>IF(BN823=0,"",_xlfn.XLOOKUP(BN823,StatePicklist!$1:$1,StatePicklist!$3:$3,"NA",0))</f>
        <v/>
      </c>
      <c r="BP823" s="297" t="str">
        <f ca="1">IF(RMDF!BO823="", "", IF(ISNUMBER(MATCH(RMDF!BO823, INDIRECT(BO823), 0)), "OK", "Invalid"))</f>
        <v/>
      </c>
      <c r="BQ823" s="281"/>
      <c r="BR823" s="281"/>
      <c r="BS823" s="281"/>
      <c r="BT823" s="281" t="b">
        <f>AND(RMDF!BW823&gt;=0, RMDF!BW823&lt;=1-SUM(RMDF!Z823,RMDF!AG823,RMDF!AN823,RMDF!AU823,RMDF!BB823,RMDF!BI823,RMDF!BP823), RMDF!BW823=ROUND(RMDF!BW823,4))</f>
        <v>1</v>
      </c>
      <c r="BU823" s="317">
        <f>RMDF!BU823</f>
        <v>0</v>
      </c>
      <c r="BV823" s="318" t="str">
        <f>IF(BU823=0,"",_xlfn.XLOOKUP(BU823,StatePicklist!$1:$1,StatePicklist!$3:$3,"NA",0))</f>
        <v/>
      </c>
      <c r="BW823" s="297" t="str">
        <f ca="1">IF(RMDF!BV823="", "", IF(ISNUMBER(MATCH(RMDF!BV823, INDIRECT(BV823), 0)), "OK", "Invalid"))</f>
        <v/>
      </c>
      <c r="BX823" s="281"/>
      <c r="BY823" s="281"/>
      <c r="BZ823" s="281"/>
      <c r="CA823" s="281" t="b">
        <f>AND(RMDF!CD823&gt;=0, RMDF!CD823&lt;=1-SUM(RMDF!Z823,RMDF!AG823,RMDF!AN823,RMDF!AU823,RMDF!BB823,RMDF!BI823,RMDF!BP823,RMDF!BW823), RMDF!CD823=ROUND(RMDF!CD823,4))</f>
        <v>1</v>
      </c>
      <c r="CB823" s="317">
        <f>RMDF!CB823</f>
        <v>0</v>
      </c>
      <c r="CC823" s="318" t="str">
        <f>IF(CB823=0,"",_xlfn.XLOOKUP(CB823,StatePicklist!$1:$1,StatePicklist!$3:$3,"NA",0))</f>
        <v/>
      </c>
      <c r="CD823" s="297" t="str">
        <f ca="1">IF(RMDF!CC823="", "", IF(ISNUMBER(MATCH(RMDF!CC823, INDIRECT(CC823), 0)), "OK", "Invalid"))</f>
        <v/>
      </c>
      <c r="CE823" s="281"/>
      <c r="CF823" s="281"/>
      <c r="CG823" s="281"/>
      <c r="CH823" s="281" t="b">
        <f>AND(RMDF!CK823&gt;=0, RMDF!CK823&lt;=1-SUM(RMDF!Z823,RMDF!AG823,RMDF!AN823,RMDF!AU823,RMDF!BB823,RMDF!BI823,RMDF!BP823,RMDF!BW823,RMDF!CD823), RMDF!CK823=ROUND(RMDF!CK823,4))</f>
        <v>1</v>
      </c>
      <c r="CI823" s="317">
        <f>RMDF!CI823</f>
        <v>0</v>
      </c>
      <c r="CJ823" s="318" t="str">
        <f>IF(CI823=0,"",_xlfn.XLOOKUP(CI823,StatePicklist!$1:$1,StatePicklist!$3:$3,"NA",0))</f>
        <v/>
      </c>
      <c r="CK823" s="297" t="str">
        <f ca="1">IF(RMDF!CJ823="", "", IF(ISNUMBER(MATCH(RMDF!CJ823, INDIRECT(CJ823), 0)), "OK", "Invalid"))</f>
        <v/>
      </c>
      <c r="CL823" s="281"/>
      <c r="CM823" s="281"/>
      <c r="CN823" s="281"/>
      <c r="CO823" s="281" t="b">
        <f>AND(RMDF!CR823&gt;=0, RMDF!CR823&lt;=1-SUM(RMDF!Z823,RMDF!AG823,RMDF!AN823,RMDF!AU823,RMDF!BB823,RMDF!BI823,RMDF!BP823,RMDF!BW823,RMDF!CD823,RMDF!CK823), RMDF!CR823=ROUND(RMDF!CR823,4))</f>
        <v>1</v>
      </c>
      <c r="CP823" s="317">
        <f>RMDF!CP823</f>
        <v>0</v>
      </c>
      <c r="CQ823" s="318" t="str">
        <f>IF(CP823=0,"",_xlfn.XLOOKUP(CP823,StatePicklist!$1:$1,StatePicklist!$3:$3,"NA",0))</f>
        <v/>
      </c>
      <c r="CR823" s="297" t="str">
        <f ca="1">IF(RMDF!CQ823="", "", IF(ISNUMBER(MATCH(RMDF!CQ823, INDIRECT(CQ823), 0)), "OK", "Invalid"))</f>
        <v/>
      </c>
      <c r="CS823" s="281"/>
      <c r="CT823" s="281"/>
      <c r="CU823" s="281"/>
      <c r="CV823" s="281" t="b">
        <f>AND(RMDF!CY823&gt;=0, RMDF!CY823&lt;=1-SUM(RMDF!Z823,RMDF!AG823,RMDF!AN823,RMDF!AU823,RMDF!BB823,RMDF!BI823,RMDF!BP823,RMDF!BW823,RMDF!CD823,RMDF!CK823,RMDF!CR823), RMDF!CY823=ROUND(RMDF!CY823,4))</f>
        <v>1</v>
      </c>
      <c r="CW823" s="317">
        <f>RMDF!CW823</f>
        <v>0</v>
      </c>
      <c r="CX823" s="318" t="str">
        <f>IF(CW823=0,"",_xlfn.XLOOKUP(CW823,StatePicklist!$1:$1,StatePicklist!$3:$3,"NA",0))</f>
        <v/>
      </c>
      <c r="CY823" s="297" t="str">
        <f ca="1">IF(RMDF!CX823="", "", IF(ISNUMBER(MATCH(RMDF!CX823, INDIRECT(CX823), 0)), "OK", "Invalid"))</f>
        <v/>
      </c>
      <c r="CZ823" s="281"/>
      <c r="DA823" s="281"/>
      <c r="DB823" s="281"/>
      <c r="DC823" s="281" t="b">
        <f>AND(RMDF!DF823&gt;=0, RMDF!DF823&lt;=1-SUM(RMDF!Z823,RMDF!AG823,RMDF!AN823,RMDF!AU823,RMDF!BB823,RMDF!BI823,RMDF!BP823,RMDF!BW823,RMDF!CD823,RMDF!CK823,RMDF!CR823,RMDF!CY823), RMDF!DF823=ROUND(RMDF!DF823,4))</f>
        <v>1</v>
      </c>
      <c r="DD823" s="317">
        <f>RMDF!DD823</f>
        <v>0</v>
      </c>
      <c r="DE823" s="318" t="str">
        <f>IF(DD823=0,"",_xlfn.XLOOKUP(DD823,StatePicklist!$1:$1,StatePicklist!$3:$3,"NA",0))</f>
        <v/>
      </c>
      <c r="DF823" s="297" t="str">
        <f ca="1">IF(RMDF!DE823="", "", IF(ISNUMBER(MATCH(RMDF!DE823, INDIRECT(DE823), 0)), "OK", "Invalid"))</f>
        <v/>
      </c>
      <c r="DG823" s="281"/>
      <c r="DH823" s="281"/>
      <c r="DI823" s="281"/>
      <c r="DJ823" s="281" t="b">
        <f>AND(RMDF!DM823&gt;=0, RMDF!DM823&lt;=1-SUM(RMDF!Z823,RMDF!AG823,RMDF!AN823,RMDF!AU823,RMDF!BB823,RMDF!BI823,RMDF!BP823,RMDF!BW823,RMDF!CD823,RMDF!CK823,RMDF!CR823,RMDF!CY823,RMDF!DF823), RMDF!DM823=ROUND(RMDF!DM823,4))</f>
        <v>1</v>
      </c>
      <c r="DK823" s="317">
        <f>RMDF!DK823</f>
        <v>0</v>
      </c>
      <c r="DL823" s="318" t="str">
        <f>IF(DK823=0,"",_xlfn.XLOOKUP(DK823,StatePicklist!$1:$1,StatePicklist!$3:$3,"NA",0))</f>
        <v/>
      </c>
      <c r="DM823" s="297" t="str">
        <f ca="1">IF(RMDF!DL823="", "", IF(ISNUMBER(MATCH(RMDF!DL823, INDIRECT(DL823), 0)), "OK", "Invalid"))</f>
        <v/>
      </c>
      <c r="DN823" s="281"/>
      <c r="DO823" s="281"/>
      <c r="DP823" s="281"/>
      <c r="DQ823" s="281" t="b">
        <f>AND(RMDF!DT823&gt;=0, RMDF!DT823&lt;=1-SUM(RMDF!Z823,RMDF!AG823,RMDF!AN823,RMDF!AU823,RMDF!BB823,RMDF!BI823,RMDF!BP823,RMDF!BW823,RMDF!CD823,RMDF!CK823,RMDF!CR823,RMDF!CY823,RMDF!DF823,RMDF!DM823), RMDF!DT823=ROUND(RMDF!DT823,4))</f>
        <v>1</v>
      </c>
      <c r="DR823" s="317">
        <f>RMDF!DR823</f>
        <v>0</v>
      </c>
      <c r="DS823" s="318" t="str">
        <f>IF(DR823=0,"",_xlfn.XLOOKUP(DR823,StatePicklist!$1:$1,StatePicklist!$3:$3,"NA",0))</f>
        <v/>
      </c>
      <c r="DT823" s="297" t="str">
        <f ca="1">IF(RMDF!DS823="", "", IF(ISNUMBER(MATCH(RMDF!DS823, INDIRECT(DS823), 0)), "OK", "Invalid"))</f>
        <v/>
      </c>
      <c r="DU823" s="281"/>
      <c r="DV823" s="281"/>
      <c r="DW823" s="281"/>
      <c r="DX823" s="281" t="b">
        <f>AND(RMDF!EA823&gt;=0, RMDF!EA823&lt;=1-SUM(RMDF!Z823,RMDF!AG823,RMDF!AN823,RMDF!AU823,RMDF!BB823,RMDF!BI823,RMDF!BP823,RMDF!BW823,RMDF!CD823,RMDF!CK823,RMDF!CR823,RMDF!CY823,RMDF!DF823,RMDF!DM823,RMDF!DT823), RMDF!EA823=ROUND(RMDF!EA823,4))</f>
        <v>1</v>
      </c>
      <c r="DY823" s="317">
        <f>RMDF!DY823</f>
        <v>0</v>
      </c>
      <c r="DZ823" s="318" t="str">
        <f>IF(DY823=0,"",_xlfn.XLOOKUP(DY823,StatePicklist!$1:$1,StatePicklist!$3:$3,"NA",0))</f>
        <v/>
      </c>
      <c r="EA823" s="297" t="str">
        <f ca="1">IF(RMDF!DZ823="", "", IF(ISNUMBER(MATCH(RMDF!DZ823, INDIRECT(DZ823), 0)), "OK", "Invalid"))</f>
        <v/>
      </c>
      <c r="EB823" s="281"/>
      <c r="EC823" s="281"/>
      <c r="ED823" s="281"/>
      <c r="EE823" s="281" t="b">
        <f>AND(RMDF!EH823&gt;=0, RMDF!EH823&lt;=1-SUM(RMDF!Z823,RMDF!AG823,RMDF!AN823,RMDF!AU823,RMDF!BB823,RMDF!BI823,RMDF!BP823,RMDF!BW823,RMDF!CD823,RMDF!CK823,RMDF!CR823,RMDF!CY823,RMDF!DF823,RMDF!DM823,RMDF!DT823,RMDF!EA823), RMDF!EH823=ROUND(RMDF!EH823,4))</f>
        <v>1</v>
      </c>
      <c r="EF823" s="317">
        <f>RMDF!EF823</f>
        <v>0</v>
      </c>
      <c r="EG823" s="318" t="str">
        <f>IF(EF823=0,"",_xlfn.XLOOKUP(EF823,StatePicklist!$1:$1,StatePicklist!$3:$3,"NA",0))</f>
        <v/>
      </c>
      <c r="EH823" s="297" t="str">
        <f ca="1">IF(RMDF!EG823="", "", IF(ISNUMBER(MATCH(RMDF!EG823, INDIRECT(EG823), 0)), "OK", "Invalid"))</f>
        <v/>
      </c>
      <c r="EI823" s="281"/>
      <c r="EJ823" s="281"/>
      <c r="EK823" s="281"/>
      <c r="EL823" s="281" t="b">
        <f>AND(RMDF!EO823&gt;=0, RMDF!EO823&lt;=1-SUM(RMDF!Z823,RMDF!AG823,RMDF!AN823,RMDF!AU823,RMDF!BB823,RMDF!BI823,RMDF!BP823,RMDF!BW823,RMDF!CD823,RMDF!CK823,RMDF!CR823,RMDF!CY823,RMDF!DF823,RMDF!DM823,RMDF!DT823,RMDF!EA823,RMDF!EH823), RMDF!EO823=ROUND(RMDF!EO823,4))</f>
        <v>1</v>
      </c>
      <c r="EM823" s="317">
        <f>RMDF!EM823</f>
        <v>0</v>
      </c>
      <c r="EN823" s="318" t="str">
        <f>IF(EM823=0,"",_xlfn.XLOOKUP(EM823,StatePicklist!$1:$1,StatePicklist!$3:$3,"NA",0))</f>
        <v/>
      </c>
      <c r="EO823" s="297" t="str">
        <f ca="1">IF(RMDF!EN823="", "", IF(ISNUMBER(MATCH(RMDF!EN823, INDIRECT(EN823), 0)), "OK", "Invalid"))</f>
        <v/>
      </c>
      <c r="EP823" s="281"/>
      <c r="EQ823" s="281"/>
      <c r="ER823" s="281"/>
      <c r="ES823" s="281" t="b">
        <f>AND(RMDF!EV823&gt;=0, RMDF!EV823&lt;=1-SUM(RMDF!Z823,RMDF!AG823,RMDF!AN823,RMDF!AU823,RMDF!BB823,RMDF!BI823,RMDF!BP823,RMDF!BW823,RMDF!CD823,RMDF!CK823,RMDF!CR823,RMDF!CY823,RMDF!DF823,RMDF!DM823,RMDF!DT823,RMDF!EA823,RMDF!EH823,RMDF!EO823), RMDF!EV823=ROUND(RMDF!EV823,4))</f>
        <v>1</v>
      </c>
      <c r="ET823" s="317">
        <f>RMDF!ET823</f>
        <v>0</v>
      </c>
      <c r="EU823" s="318" t="str">
        <f>IF(ET823=0,"",_xlfn.XLOOKUP(ET823,StatePicklist!$1:$1,StatePicklist!$3:$3,"NA",0))</f>
        <v/>
      </c>
      <c r="EV823" s="297" t="str">
        <f ca="1">IF(RMDF!EU823="", "", IF(ISNUMBER(MATCH(RMDF!EU823, INDIRECT(EU823), 0)), "OK", "Invalid"))</f>
        <v/>
      </c>
      <c r="EW823" s="281"/>
      <c r="EX823" s="281"/>
      <c r="EY823" s="281"/>
      <c r="EZ823" s="281" t="b">
        <f>AND(RMDF!FC823&gt;=0, RMDF!FC823&lt;=1-SUM(RMDF!Z823,RMDF!AG823,RMDF!AN823,RMDF!AU823,RMDF!BB823,RMDF!BI823,RMDF!BP823,RMDF!BW823,RMDF!CD823,RMDF!CK823,RMDF!CR823,RMDF!CY823,RMDF!DF823,RMDF!DM823,RMDF!DT823,RMDF!EA823,RMDF!EH823,RMDF!EO823,RMDF!EV823), RMDF!FC823=ROUND(RMDF!FC823,4))</f>
        <v>1</v>
      </c>
      <c r="FA823" s="317">
        <f>RMDF!FA823</f>
        <v>0</v>
      </c>
      <c r="FB823" s="318" t="str">
        <f>IF(FA823=0,"",_xlfn.XLOOKUP(FA823,StatePicklist!$1:$1,StatePicklist!$3:$3,"NA",0))</f>
        <v/>
      </c>
      <c r="FC823" s="297" t="str">
        <f ca="1">IF(RMDF!FB823="", "", IF(ISNUMBER(MATCH(RMDF!FB823, INDIRECT(FB823), 0)), "OK", "Invalid"))</f>
        <v/>
      </c>
    </row>
    <row r="824" spans="1:159" s="205" customFormat="1" ht="39.9" customHeight="1" x14ac:dyDescent="0.25">
      <c r="A824" s="206"/>
      <c r="B824" s="196"/>
      <c r="C824" s="197"/>
      <c r="D824" s="198"/>
      <c r="E824" s="199"/>
      <c r="F824" s="200"/>
      <c r="G824" s="201"/>
      <c r="H824" s="292"/>
      <c r="I824" s="305">
        <f>RMDF!I824</f>
        <v>0</v>
      </c>
      <c r="J824" s="305" t="str">
        <f>IF(I824=ProductCode!$B$30,"PDReclPost",IF(OR(I824=ProductCode!$C$30,I824=ProductCode!$E$30,I824=ProductCode!$G$30),"PDPreCon",IF(OR(I824=ProductCode!$D$30,I824=ProductCode!$F$30),"PDNotReclPost","")))</f>
        <v/>
      </c>
      <c r="K824" s="305" t="str">
        <f t="shared" si="45"/>
        <v/>
      </c>
      <c r="L824" s="289"/>
      <c r="M824" s="305" t="str">
        <f t="shared" si="45"/>
        <v/>
      </c>
      <c r="N824" s="289" t="b">
        <f>AND(RMDF!N824&gt;=0, RMDF!N824&lt;=1-RMDF!L824, RMDF!N824=ROUND(RMDF!N824,4))</f>
        <v>1</v>
      </c>
      <c r="O824" s="286" t="str">
        <f>IF(P824="","",IF(I824="","",IF(LEFT(I824,13)="Reclaimed pos",RawMaterialCode!$E$569,RawMaterialCode!$E$568)))</f>
        <v>Reclaimed pre-consumer mixed fibers (RM0578)</v>
      </c>
      <c r="P824" s="295">
        <f t="shared" si="46"/>
        <v>1</v>
      </c>
      <c r="Q824" s="202"/>
      <c r="R824" s="203"/>
      <c r="S824" s="204" t="str">
        <f t="shared" si="47"/>
        <v/>
      </c>
      <c r="T824" s="281"/>
      <c r="U824" s="281"/>
      <c r="V824" s="281"/>
      <c r="W824" s="281"/>
      <c r="X824" s="317">
        <f>RMDF!X824</f>
        <v>0</v>
      </c>
      <c r="Y824" s="318" t="str">
        <f>IF(X824=0,"",_xlfn.XLOOKUP(X824,StatePicklist!$1:$1,StatePicklist!$3:$3,"NA",0))</f>
        <v/>
      </c>
      <c r="Z824" s="297" t="str">
        <f ca="1">IF(RMDF!Y824="", "", IF(ISNUMBER(MATCH(RMDF!Y824, INDIRECT(Y824), 0)), "OK", "Invalid"))</f>
        <v/>
      </c>
      <c r="AA824" s="281"/>
      <c r="AB824" s="281"/>
      <c r="AC824" s="281"/>
      <c r="AD824" s="281" t="b">
        <f>AND(RMDF!AG824&gt;=0, RMDF!AG824&lt;=1-RMDF!Z824, RMDF!AG824=ROUND(RMDF!AG824,4))</f>
        <v>1</v>
      </c>
      <c r="AE824" s="317">
        <f>RMDF!AE824</f>
        <v>0</v>
      </c>
      <c r="AF824" s="318" t="str">
        <f>IF(AE824=0,"",_xlfn.XLOOKUP(AE824,StatePicklist!$1:$1,StatePicklist!$3:$3,"NA",0))</f>
        <v/>
      </c>
      <c r="AG824" s="297" t="str">
        <f ca="1">IF(RMDF!AF824="", "", IF(ISNUMBER(MATCH(RMDF!AF824, INDIRECT(AF824), 0)), "OK", "Invalid"))</f>
        <v/>
      </c>
      <c r="AH824" s="281"/>
      <c r="AI824" s="281"/>
      <c r="AJ824" s="281"/>
      <c r="AK824" s="281" t="b">
        <f>AND(RMDF!AN824&gt;=0, RMDF!AN824&lt;=1-SUM(RMDF!Z824,RMDF!AG824), RMDF!AN824=ROUND(RMDF!AN824,4))</f>
        <v>1</v>
      </c>
      <c r="AL824" s="317">
        <f>RMDF!AL824</f>
        <v>0</v>
      </c>
      <c r="AM824" s="318" t="str">
        <f>IF(AL824=0,"",_xlfn.XLOOKUP(AL824,StatePicklist!$1:$1,StatePicklist!$3:$3,"NA",0))</f>
        <v/>
      </c>
      <c r="AN824" s="297" t="str">
        <f ca="1">IF(RMDF!AM824="", "", IF(ISNUMBER(MATCH(RMDF!AM824, INDIRECT(AM824), 0)), "OK", "Invalid"))</f>
        <v/>
      </c>
      <c r="AO824" s="281"/>
      <c r="AP824" s="281"/>
      <c r="AQ824" s="281"/>
      <c r="AR824" s="281" t="b">
        <f>AND(RMDF!AU824&gt;=0, RMDF!AU824&lt;=1-SUM(RMDF!Z824,RMDF!AG824,RMDF!AN824), RMDF!AU824=ROUND(RMDF!AU824,4))</f>
        <v>1</v>
      </c>
      <c r="AS824" s="317">
        <f>RMDF!AS824</f>
        <v>0</v>
      </c>
      <c r="AT824" s="318" t="str">
        <f>IF(AS824=0,"",_xlfn.XLOOKUP(AS824,StatePicklist!$1:$1,StatePicklist!$3:$3,"NA",0))</f>
        <v/>
      </c>
      <c r="AU824" s="297" t="str">
        <f ca="1">IF(RMDF!AT824="", "", IF(ISNUMBER(MATCH(RMDF!AT824, INDIRECT(AT824), 0)), "OK", "Invalid"))</f>
        <v/>
      </c>
      <c r="AV824" s="281"/>
      <c r="AW824" s="281"/>
      <c r="AX824" s="281"/>
      <c r="AY824" s="281" t="b">
        <f>AND(RMDF!BB824&gt;=0, RMDF!BB824&lt;=1-SUM(RMDF!Z824,RMDF!AG824,RMDF!AN824,RMDF!AU824), RMDF!BB824=ROUND(RMDF!BB824,4))</f>
        <v>1</v>
      </c>
      <c r="AZ824" s="317">
        <f>RMDF!AZ824</f>
        <v>0</v>
      </c>
      <c r="BA824" s="318" t="str">
        <f>IF(AZ824=0,"",_xlfn.XLOOKUP(AZ824,StatePicklist!$1:$1,StatePicklist!$3:$3,"NA",0))</f>
        <v/>
      </c>
      <c r="BB824" s="297" t="str">
        <f ca="1">IF(RMDF!BA824="", "", IF(ISNUMBER(MATCH(RMDF!BA824, INDIRECT(BA824), 0)), "OK", "Invalid"))</f>
        <v/>
      </c>
      <c r="BC824" s="281"/>
      <c r="BD824" s="281"/>
      <c r="BE824" s="281"/>
      <c r="BF824" s="281" t="b">
        <f>AND(RMDF!BI824&gt;=0, RMDF!BI824&lt;=1-SUM(RMDF!Z824,RMDF!AG824,RMDF!AN824,RMDF!AU824,RMDF!BB824), RMDF!BI824=ROUND(RMDF!BI824,4))</f>
        <v>1</v>
      </c>
      <c r="BG824" s="317">
        <f>RMDF!BG824</f>
        <v>0</v>
      </c>
      <c r="BH824" s="318" t="str">
        <f>IF(BG824=0,"",_xlfn.XLOOKUP(BG824,StatePicklist!$1:$1,StatePicklist!$3:$3,"NA",0))</f>
        <v/>
      </c>
      <c r="BI824" s="297" t="str">
        <f ca="1">IF(RMDF!BH824="", "", IF(ISNUMBER(MATCH(RMDF!BH824, INDIRECT(BH824), 0)), "OK", "Invalid"))</f>
        <v/>
      </c>
      <c r="BJ824" s="281"/>
      <c r="BK824" s="281"/>
      <c r="BL824" s="281"/>
      <c r="BM824" s="281" t="b">
        <f>AND(RMDF!BP824&gt;=0, RMDF!BP824&lt;=1-SUM(RMDF!Z824,RMDF!AG824,RMDF!AN824,RMDF!AU824,RMDF!BB824,RMDF!BI824), RMDF!BP824=ROUND(RMDF!BP824,4))</f>
        <v>1</v>
      </c>
      <c r="BN824" s="317">
        <f>RMDF!BN824</f>
        <v>0</v>
      </c>
      <c r="BO824" s="318" t="str">
        <f>IF(BN824=0,"",_xlfn.XLOOKUP(BN824,StatePicklist!$1:$1,StatePicklist!$3:$3,"NA",0))</f>
        <v/>
      </c>
      <c r="BP824" s="297" t="str">
        <f ca="1">IF(RMDF!BO824="", "", IF(ISNUMBER(MATCH(RMDF!BO824, INDIRECT(BO824), 0)), "OK", "Invalid"))</f>
        <v/>
      </c>
      <c r="BQ824" s="281"/>
      <c r="BR824" s="281"/>
      <c r="BS824" s="281"/>
      <c r="BT824" s="281" t="b">
        <f>AND(RMDF!BW824&gt;=0, RMDF!BW824&lt;=1-SUM(RMDF!Z824,RMDF!AG824,RMDF!AN824,RMDF!AU824,RMDF!BB824,RMDF!BI824,RMDF!BP824), RMDF!BW824=ROUND(RMDF!BW824,4))</f>
        <v>1</v>
      </c>
      <c r="BU824" s="317">
        <f>RMDF!BU824</f>
        <v>0</v>
      </c>
      <c r="BV824" s="318" t="str">
        <f>IF(BU824=0,"",_xlfn.XLOOKUP(BU824,StatePicklist!$1:$1,StatePicklist!$3:$3,"NA",0))</f>
        <v/>
      </c>
      <c r="BW824" s="297" t="str">
        <f ca="1">IF(RMDF!BV824="", "", IF(ISNUMBER(MATCH(RMDF!BV824, INDIRECT(BV824), 0)), "OK", "Invalid"))</f>
        <v/>
      </c>
      <c r="BX824" s="281"/>
      <c r="BY824" s="281"/>
      <c r="BZ824" s="281"/>
      <c r="CA824" s="281" t="b">
        <f>AND(RMDF!CD824&gt;=0, RMDF!CD824&lt;=1-SUM(RMDF!Z824,RMDF!AG824,RMDF!AN824,RMDF!AU824,RMDF!BB824,RMDF!BI824,RMDF!BP824,RMDF!BW824), RMDF!CD824=ROUND(RMDF!CD824,4))</f>
        <v>1</v>
      </c>
      <c r="CB824" s="317">
        <f>RMDF!CB824</f>
        <v>0</v>
      </c>
      <c r="CC824" s="318" t="str">
        <f>IF(CB824=0,"",_xlfn.XLOOKUP(CB824,StatePicklist!$1:$1,StatePicklist!$3:$3,"NA",0))</f>
        <v/>
      </c>
      <c r="CD824" s="297" t="str">
        <f ca="1">IF(RMDF!CC824="", "", IF(ISNUMBER(MATCH(RMDF!CC824, INDIRECT(CC824), 0)), "OK", "Invalid"))</f>
        <v/>
      </c>
      <c r="CE824" s="281"/>
      <c r="CF824" s="281"/>
      <c r="CG824" s="281"/>
      <c r="CH824" s="281" t="b">
        <f>AND(RMDF!CK824&gt;=0, RMDF!CK824&lt;=1-SUM(RMDF!Z824,RMDF!AG824,RMDF!AN824,RMDF!AU824,RMDF!BB824,RMDF!BI824,RMDF!BP824,RMDF!BW824,RMDF!CD824), RMDF!CK824=ROUND(RMDF!CK824,4))</f>
        <v>1</v>
      </c>
      <c r="CI824" s="317">
        <f>RMDF!CI824</f>
        <v>0</v>
      </c>
      <c r="CJ824" s="318" t="str">
        <f>IF(CI824=0,"",_xlfn.XLOOKUP(CI824,StatePicklist!$1:$1,StatePicklist!$3:$3,"NA",0))</f>
        <v/>
      </c>
      <c r="CK824" s="297" t="str">
        <f ca="1">IF(RMDF!CJ824="", "", IF(ISNUMBER(MATCH(RMDF!CJ824, INDIRECT(CJ824), 0)), "OK", "Invalid"))</f>
        <v/>
      </c>
      <c r="CL824" s="281"/>
      <c r="CM824" s="281"/>
      <c r="CN824" s="281"/>
      <c r="CO824" s="281" t="b">
        <f>AND(RMDF!CR824&gt;=0, RMDF!CR824&lt;=1-SUM(RMDF!Z824,RMDF!AG824,RMDF!AN824,RMDF!AU824,RMDF!BB824,RMDF!BI824,RMDF!BP824,RMDF!BW824,RMDF!CD824,RMDF!CK824), RMDF!CR824=ROUND(RMDF!CR824,4))</f>
        <v>1</v>
      </c>
      <c r="CP824" s="317">
        <f>RMDF!CP824</f>
        <v>0</v>
      </c>
      <c r="CQ824" s="318" t="str">
        <f>IF(CP824=0,"",_xlfn.XLOOKUP(CP824,StatePicklist!$1:$1,StatePicklist!$3:$3,"NA",0))</f>
        <v/>
      </c>
      <c r="CR824" s="297" t="str">
        <f ca="1">IF(RMDF!CQ824="", "", IF(ISNUMBER(MATCH(RMDF!CQ824, INDIRECT(CQ824), 0)), "OK", "Invalid"))</f>
        <v/>
      </c>
      <c r="CS824" s="281"/>
      <c r="CT824" s="281"/>
      <c r="CU824" s="281"/>
      <c r="CV824" s="281" t="b">
        <f>AND(RMDF!CY824&gt;=0, RMDF!CY824&lt;=1-SUM(RMDF!Z824,RMDF!AG824,RMDF!AN824,RMDF!AU824,RMDF!BB824,RMDF!BI824,RMDF!BP824,RMDF!BW824,RMDF!CD824,RMDF!CK824,RMDF!CR824), RMDF!CY824=ROUND(RMDF!CY824,4))</f>
        <v>1</v>
      </c>
      <c r="CW824" s="317">
        <f>RMDF!CW824</f>
        <v>0</v>
      </c>
      <c r="CX824" s="318" t="str">
        <f>IF(CW824=0,"",_xlfn.XLOOKUP(CW824,StatePicklist!$1:$1,StatePicklist!$3:$3,"NA",0))</f>
        <v/>
      </c>
      <c r="CY824" s="297" t="str">
        <f ca="1">IF(RMDF!CX824="", "", IF(ISNUMBER(MATCH(RMDF!CX824, INDIRECT(CX824), 0)), "OK", "Invalid"))</f>
        <v/>
      </c>
      <c r="CZ824" s="281"/>
      <c r="DA824" s="281"/>
      <c r="DB824" s="281"/>
      <c r="DC824" s="281" t="b">
        <f>AND(RMDF!DF824&gt;=0, RMDF!DF824&lt;=1-SUM(RMDF!Z824,RMDF!AG824,RMDF!AN824,RMDF!AU824,RMDF!BB824,RMDF!BI824,RMDF!BP824,RMDF!BW824,RMDF!CD824,RMDF!CK824,RMDF!CR824,RMDF!CY824), RMDF!DF824=ROUND(RMDF!DF824,4))</f>
        <v>1</v>
      </c>
      <c r="DD824" s="317">
        <f>RMDF!DD824</f>
        <v>0</v>
      </c>
      <c r="DE824" s="318" t="str">
        <f>IF(DD824=0,"",_xlfn.XLOOKUP(DD824,StatePicklist!$1:$1,StatePicklist!$3:$3,"NA",0))</f>
        <v/>
      </c>
      <c r="DF824" s="297" t="str">
        <f ca="1">IF(RMDF!DE824="", "", IF(ISNUMBER(MATCH(RMDF!DE824, INDIRECT(DE824), 0)), "OK", "Invalid"))</f>
        <v/>
      </c>
      <c r="DG824" s="281"/>
      <c r="DH824" s="281"/>
      <c r="DI824" s="281"/>
      <c r="DJ824" s="281" t="b">
        <f>AND(RMDF!DM824&gt;=0, RMDF!DM824&lt;=1-SUM(RMDF!Z824,RMDF!AG824,RMDF!AN824,RMDF!AU824,RMDF!BB824,RMDF!BI824,RMDF!BP824,RMDF!BW824,RMDF!CD824,RMDF!CK824,RMDF!CR824,RMDF!CY824,RMDF!DF824), RMDF!DM824=ROUND(RMDF!DM824,4))</f>
        <v>1</v>
      </c>
      <c r="DK824" s="317">
        <f>RMDF!DK824</f>
        <v>0</v>
      </c>
      <c r="DL824" s="318" t="str">
        <f>IF(DK824=0,"",_xlfn.XLOOKUP(DK824,StatePicklist!$1:$1,StatePicklist!$3:$3,"NA",0))</f>
        <v/>
      </c>
      <c r="DM824" s="297" t="str">
        <f ca="1">IF(RMDF!DL824="", "", IF(ISNUMBER(MATCH(RMDF!DL824, INDIRECT(DL824), 0)), "OK", "Invalid"))</f>
        <v/>
      </c>
      <c r="DN824" s="281"/>
      <c r="DO824" s="281"/>
      <c r="DP824" s="281"/>
      <c r="DQ824" s="281" t="b">
        <f>AND(RMDF!DT824&gt;=0, RMDF!DT824&lt;=1-SUM(RMDF!Z824,RMDF!AG824,RMDF!AN824,RMDF!AU824,RMDF!BB824,RMDF!BI824,RMDF!BP824,RMDF!BW824,RMDF!CD824,RMDF!CK824,RMDF!CR824,RMDF!CY824,RMDF!DF824,RMDF!DM824), RMDF!DT824=ROUND(RMDF!DT824,4))</f>
        <v>1</v>
      </c>
      <c r="DR824" s="317">
        <f>RMDF!DR824</f>
        <v>0</v>
      </c>
      <c r="DS824" s="318" t="str">
        <f>IF(DR824=0,"",_xlfn.XLOOKUP(DR824,StatePicklist!$1:$1,StatePicklist!$3:$3,"NA",0))</f>
        <v/>
      </c>
      <c r="DT824" s="297" t="str">
        <f ca="1">IF(RMDF!DS824="", "", IF(ISNUMBER(MATCH(RMDF!DS824, INDIRECT(DS824), 0)), "OK", "Invalid"))</f>
        <v/>
      </c>
      <c r="DU824" s="281"/>
      <c r="DV824" s="281"/>
      <c r="DW824" s="281"/>
      <c r="DX824" s="281" t="b">
        <f>AND(RMDF!EA824&gt;=0, RMDF!EA824&lt;=1-SUM(RMDF!Z824,RMDF!AG824,RMDF!AN824,RMDF!AU824,RMDF!BB824,RMDF!BI824,RMDF!BP824,RMDF!BW824,RMDF!CD824,RMDF!CK824,RMDF!CR824,RMDF!CY824,RMDF!DF824,RMDF!DM824,RMDF!DT824), RMDF!EA824=ROUND(RMDF!EA824,4))</f>
        <v>1</v>
      </c>
      <c r="DY824" s="317">
        <f>RMDF!DY824</f>
        <v>0</v>
      </c>
      <c r="DZ824" s="318" t="str">
        <f>IF(DY824=0,"",_xlfn.XLOOKUP(DY824,StatePicklist!$1:$1,StatePicklist!$3:$3,"NA",0))</f>
        <v/>
      </c>
      <c r="EA824" s="297" t="str">
        <f ca="1">IF(RMDF!DZ824="", "", IF(ISNUMBER(MATCH(RMDF!DZ824, INDIRECT(DZ824), 0)), "OK", "Invalid"))</f>
        <v/>
      </c>
      <c r="EB824" s="281"/>
      <c r="EC824" s="281"/>
      <c r="ED824" s="281"/>
      <c r="EE824" s="281" t="b">
        <f>AND(RMDF!EH824&gt;=0, RMDF!EH824&lt;=1-SUM(RMDF!Z824,RMDF!AG824,RMDF!AN824,RMDF!AU824,RMDF!BB824,RMDF!BI824,RMDF!BP824,RMDF!BW824,RMDF!CD824,RMDF!CK824,RMDF!CR824,RMDF!CY824,RMDF!DF824,RMDF!DM824,RMDF!DT824,RMDF!EA824), RMDF!EH824=ROUND(RMDF!EH824,4))</f>
        <v>1</v>
      </c>
      <c r="EF824" s="317">
        <f>RMDF!EF824</f>
        <v>0</v>
      </c>
      <c r="EG824" s="318" t="str">
        <f>IF(EF824=0,"",_xlfn.XLOOKUP(EF824,StatePicklist!$1:$1,StatePicklist!$3:$3,"NA",0))</f>
        <v/>
      </c>
      <c r="EH824" s="297" t="str">
        <f ca="1">IF(RMDF!EG824="", "", IF(ISNUMBER(MATCH(RMDF!EG824, INDIRECT(EG824), 0)), "OK", "Invalid"))</f>
        <v/>
      </c>
      <c r="EI824" s="281"/>
      <c r="EJ824" s="281"/>
      <c r="EK824" s="281"/>
      <c r="EL824" s="281" t="b">
        <f>AND(RMDF!EO824&gt;=0, RMDF!EO824&lt;=1-SUM(RMDF!Z824,RMDF!AG824,RMDF!AN824,RMDF!AU824,RMDF!BB824,RMDF!BI824,RMDF!BP824,RMDF!BW824,RMDF!CD824,RMDF!CK824,RMDF!CR824,RMDF!CY824,RMDF!DF824,RMDF!DM824,RMDF!DT824,RMDF!EA824,RMDF!EH824), RMDF!EO824=ROUND(RMDF!EO824,4))</f>
        <v>1</v>
      </c>
      <c r="EM824" s="317">
        <f>RMDF!EM824</f>
        <v>0</v>
      </c>
      <c r="EN824" s="318" t="str">
        <f>IF(EM824=0,"",_xlfn.XLOOKUP(EM824,StatePicklist!$1:$1,StatePicklist!$3:$3,"NA",0))</f>
        <v/>
      </c>
      <c r="EO824" s="297" t="str">
        <f ca="1">IF(RMDF!EN824="", "", IF(ISNUMBER(MATCH(RMDF!EN824, INDIRECT(EN824), 0)), "OK", "Invalid"))</f>
        <v/>
      </c>
      <c r="EP824" s="281"/>
      <c r="EQ824" s="281"/>
      <c r="ER824" s="281"/>
      <c r="ES824" s="281" t="b">
        <f>AND(RMDF!EV824&gt;=0, RMDF!EV824&lt;=1-SUM(RMDF!Z824,RMDF!AG824,RMDF!AN824,RMDF!AU824,RMDF!BB824,RMDF!BI824,RMDF!BP824,RMDF!BW824,RMDF!CD824,RMDF!CK824,RMDF!CR824,RMDF!CY824,RMDF!DF824,RMDF!DM824,RMDF!DT824,RMDF!EA824,RMDF!EH824,RMDF!EO824), RMDF!EV824=ROUND(RMDF!EV824,4))</f>
        <v>1</v>
      </c>
      <c r="ET824" s="317">
        <f>RMDF!ET824</f>
        <v>0</v>
      </c>
      <c r="EU824" s="318" t="str">
        <f>IF(ET824=0,"",_xlfn.XLOOKUP(ET824,StatePicklist!$1:$1,StatePicklist!$3:$3,"NA",0))</f>
        <v/>
      </c>
      <c r="EV824" s="297" t="str">
        <f ca="1">IF(RMDF!EU824="", "", IF(ISNUMBER(MATCH(RMDF!EU824, INDIRECT(EU824), 0)), "OK", "Invalid"))</f>
        <v/>
      </c>
      <c r="EW824" s="281"/>
      <c r="EX824" s="281"/>
      <c r="EY824" s="281"/>
      <c r="EZ824" s="281" t="b">
        <f>AND(RMDF!FC824&gt;=0, RMDF!FC824&lt;=1-SUM(RMDF!Z824,RMDF!AG824,RMDF!AN824,RMDF!AU824,RMDF!BB824,RMDF!BI824,RMDF!BP824,RMDF!BW824,RMDF!CD824,RMDF!CK824,RMDF!CR824,RMDF!CY824,RMDF!DF824,RMDF!DM824,RMDF!DT824,RMDF!EA824,RMDF!EH824,RMDF!EO824,RMDF!EV824), RMDF!FC824=ROUND(RMDF!FC824,4))</f>
        <v>1</v>
      </c>
      <c r="FA824" s="317">
        <f>RMDF!FA824</f>
        <v>0</v>
      </c>
      <c r="FB824" s="318" t="str">
        <f>IF(FA824=0,"",_xlfn.XLOOKUP(FA824,StatePicklist!$1:$1,StatePicklist!$3:$3,"NA",0))</f>
        <v/>
      </c>
      <c r="FC824" s="297" t="str">
        <f ca="1">IF(RMDF!FB824="", "", IF(ISNUMBER(MATCH(RMDF!FB824, INDIRECT(FB824), 0)), "OK", "Invalid"))</f>
        <v/>
      </c>
    </row>
    <row r="825" spans="1:159" s="205" customFormat="1" ht="39.9" customHeight="1" x14ac:dyDescent="0.25">
      <c r="A825" s="206"/>
      <c r="B825" s="196"/>
      <c r="C825" s="197"/>
      <c r="D825" s="198"/>
      <c r="E825" s="199"/>
      <c r="F825" s="200"/>
      <c r="G825" s="201"/>
      <c r="H825" s="292"/>
      <c r="I825" s="305">
        <f>RMDF!I825</f>
        <v>0</v>
      </c>
      <c r="J825" s="305" t="str">
        <f>IF(I825=ProductCode!$B$30,"PDReclPost",IF(OR(I825=ProductCode!$C$30,I825=ProductCode!$E$30,I825=ProductCode!$G$30),"PDPreCon",IF(OR(I825=ProductCode!$D$30,I825=ProductCode!$F$30),"PDNotReclPost","")))</f>
        <v/>
      </c>
      <c r="K825" s="305" t="str">
        <f t="shared" si="45"/>
        <v/>
      </c>
      <c r="L825" s="289"/>
      <c r="M825" s="305" t="str">
        <f t="shared" si="45"/>
        <v/>
      </c>
      <c r="N825" s="289" t="b">
        <f>AND(RMDF!N825&gt;=0, RMDF!N825&lt;=1-RMDF!L825, RMDF!N825=ROUND(RMDF!N825,4))</f>
        <v>1</v>
      </c>
      <c r="O825" s="286" t="str">
        <f>IF(P825="","",IF(I825="","",IF(LEFT(I825,13)="Reclaimed pos",RawMaterialCode!$E$569,RawMaterialCode!$E$568)))</f>
        <v>Reclaimed pre-consumer mixed fibers (RM0578)</v>
      </c>
      <c r="P825" s="295">
        <f t="shared" si="46"/>
        <v>1</v>
      </c>
      <c r="Q825" s="202"/>
      <c r="R825" s="203"/>
      <c r="S825" s="204" t="str">
        <f t="shared" si="47"/>
        <v/>
      </c>
      <c r="T825" s="281"/>
      <c r="U825" s="281"/>
      <c r="V825" s="281"/>
      <c r="W825" s="281"/>
      <c r="X825" s="317">
        <f>RMDF!X825</f>
        <v>0</v>
      </c>
      <c r="Y825" s="318" t="str">
        <f>IF(X825=0,"",_xlfn.XLOOKUP(X825,StatePicklist!$1:$1,StatePicklist!$3:$3,"NA",0))</f>
        <v/>
      </c>
      <c r="Z825" s="297" t="str">
        <f ca="1">IF(RMDF!Y825="", "", IF(ISNUMBER(MATCH(RMDF!Y825, INDIRECT(Y825), 0)), "OK", "Invalid"))</f>
        <v/>
      </c>
      <c r="AA825" s="281"/>
      <c r="AB825" s="281"/>
      <c r="AC825" s="281"/>
      <c r="AD825" s="281" t="b">
        <f>AND(RMDF!AG825&gt;=0, RMDF!AG825&lt;=1-RMDF!Z825, RMDF!AG825=ROUND(RMDF!AG825,4))</f>
        <v>1</v>
      </c>
      <c r="AE825" s="317">
        <f>RMDF!AE825</f>
        <v>0</v>
      </c>
      <c r="AF825" s="318" t="str">
        <f>IF(AE825=0,"",_xlfn.XLOOKUP(AE825,StatePicklist!$1:$1,StatePicklist!$3:$3,"NA",0))</f>
        <v/>
      </c>
      <c r="AG825" s="297" t="str">
        <f ca="1">IF(RMDF!AF825="", "", IF(ISNUMBER(MATCH(RMDF!AF825, INDIRECT(AF825), 0)), "OK", "Invalid"))</f>
        <v/>
      </c>
      <c r="AH825" s="281"/>
      <c r="AI825" s="281"/>
      <c r="AJ825" s="281"/>
      <c r="AK825" s="281" t="b">
        <f>AND(RMDF!AN825&gt;=0, RMDF!AN825&lt;=1-SUM(RMDF!Z825,RMDF!AG825), RMDF!AN825=ROUND(RMDF!AN825,4))</f>
        <v>1</v>
      </c>
      <c r="AL825" s="317">
        <f>RMDF!AL825</f>
        <v>0</v>
      </c>
      <c r="AM825" s="318" t="str">
        <f>IF(AL825=0,"",_xlfn.XLOOKUP(AL825,StatePicklist!$1:$1,StatePicklist!$3:$3,"NA",0))</f>
        <v/>
      </c>
      <c r="AN825" s="297" t="str">
        <f ca="1">IF(RMDF!AM825="", "", IF(ISNUMBER(MATCH(RMDF!AM825, INDIRECT(AM825), 0)), "OK", "Invalid"))</f>
        <v/>
      </c>
      <c r="AO825" s="281"/>
      <c r="AP825" s="281"/>
      <c r="AQ825" s="281"/>
      <c r="AR825" s="281" t="b">
        <f>AND(RMDF!AU825&gt;=0, RMDF!AU825&lt;=1-SUM(RMDF!Z825,RMDF!AG825,RMDF!AN825), RMDF!AU825=ROUND(RMDF!AU825,4))</f>
        <v>1</v>
      </c>
      <c r="AS825" s="317">
        <f>RMDF!AS825</f>
        <v>0</v>
      </c>
      <c r="AT825" s="318" t="str">
        <f>IF(AS825=0,"",_xlfn.XLOOKUP(AS825,StatePicklist!$1:$1,StatePicklist!$3:$3,"NA",0))</f>
        <v/>
      </c>
      <c r="AU825" s="297" t="str">
        <f ca="1">IF(RMDF!AT825="", "", IF(ISNUMBER(MATCH(RMDF!AT825, INDIRECT(AT825), 0)), "OK", "Invalid"))</f>
        <v/>
      </c>
      <c r="AV825" s="281"/>
      <c r="AW825" s="281"/>
      <c r="AX825" s="281"/>
      <c r="AY825" s="281" t="b">
        <f>AND(RMDF!BB825&gt;=0, RMDF!BB825&lt;=1-SUM(RMDF!Z825,RMDF!AG825,RMDF!AN825,RMDF!AU825), RMDF!BB825=ROUND(RMDF!BB825,4))</f>
        <v>1</v>
      </c>
      <c r="AZ825" s="317">
        <f>RMDF!AZ825</f>
        <v>0</v>
      </c>
      <c r="BA825" s="318" t="str">
        <f>IF(AZ825=0,"",_xlfn.XLOOKUP(AZ825,StatePicklist!$1:$1,StatePicklist!$3:$3,"NA",0))</f>
        <v/>
      </c>
      <c r="BB825" s="297" t="str">
        <f ca="1">IF(RMDF!BA825="", "", IF(ISNUMBER(MATCH(RMDF!BA825, INDIRECT(BA825), 0)), "OK", "Invalid"))</f>
        <v/>
      </c>
      <c r="BC825" s="281"/>
      <c r="BD825" s="281"/>
      <c r="BE825" s="281"/>
      <c r="BF825" s="281" t="b">
        <f>AND(RMDF!BI825&gt;=0, RMDF!BI825&lt;=1-SUM(RMDF!Z825,RMDF!AG825,RMDF!AN825,RMDF!AU825,RMDF!BB825), RMDF!BI825=ROUND(RMDF!BI825,4))</f>
        <v>1</v>
      </c>
      <c r="BG825" s="317">
        <f>RMDF!BG825</f>
        <v>0</v>
      </c>
      <c r="BH825" s="318" t="str">
        <f>IF(BG825=0,"",_xlfn.XLOOKUP(BG825,StatePicklist!$1:$1,StatePicklist!$3:$3,"NA",0))</f>
        <v/>
      </c>
      <c r="BI825" s="297" t="str">
        <f ca="1">IF(RMDF!BH825="", "", IF(ISNUMBER(MATCH(RMDF!BH825, INDIRECT(BH825), 0)), "OK", "Invalid"))</f>
        <v/>
      </c>
      <c r="BJ825" s="281"/>
      <c r="BK825" s="281"/>
      <c r="BL825" s="281"/>
      <c r="BM825" s="281" t="b">
        <f>AND(RMDF!BP825&gt;=0, RMDF!BP825&lt;=1-SUM(RMDF!Z825,RMDF!AG825,RMDF!AN825,RMDF!AU825,RMDF!BB825,RMDF!BI825), RMDF!BP825=ROUND(RMDF!BP825,4))</f>
        <v>1</v>
      </c>
      <c r="BN825" s="317">
        <f>RMDF!BN825</f>
        <v>0</v>
      </c>
      <c r="BO825" s="318" t="str">
        <f>IF(BN825=0,"",_xlfn.XLOOKUP(BN825,StatePicklist!$1:$1,StatePicklist!$3:$3,"NA",0))</f>
        <v/>
      </c>
      <c r="BP825" s="297" t="str">
        <f ca="1">IF(RMDF!BO825="", "", IF(ISNUMBER(MATCH(RMDF!BO825, INDIRECT(BO825), 0)), "OK", "Invalid"))</f>
        <v/>
      </c>
      <c r="BQ825" s="281"/>
      <c r="BR825" s="281"/>
      <c r="BS825" s="281"/>
      <c r="BT825" s="281" t="b">
        <f>AND(RMDF!BW825&gt;=0, RMDF!BW825&lt;=1-SUM(RMDF!Z825,RMDF!AG825,RMDF!AN825,RMDF!AU825,RMDF!BB825,RMDF!BI825,RMDF!BP825), RMDF!BW825=ROUND(RMDF!BW825,4))</f>
        <v>1</v>
      </c>
      <c r="BU825" s="317">
        <f>RMDF!BU825</f>
        <v>0</v>
      </c>
      <c r="BV825" s="318" t="str">
        <f>IF(BU825=0,"",_xlfn.XLOOKUP(BU825,StatePicklist!$1:$1,StatePicklist!$3:$3,"NA",0))</f>
        <v/>
      </c>
      <c r="BW825" s="297" t="str">
        <f ca="1">IF(RMDF!BV825="", "", IF(ISNUMBER(MATCH(RMDF!BV825, INDIRECT(BV825), 0)), "OK", "Invalid"))</f>
        <v/>
      </c>
      <c r="BX825" s="281"/>
      <c r="BY825" s="281"/>
      <c r="BZ825" s="281"/>
      <c r="CA825" s="281" t="b">
        <f>AND(RMDF!CD825&gt;=0, RMDF!CD825&lt;=1-SUM(RMDF!Z825,RMDF!AG825,RMDF!AN825,RMDF!AU825,RMDF!BB825,RMDF!BI825,RMDF!BP825,RMDF!BW825), RMDF!CD825=ROUND(RMDF!CD825,4))</f>
        <v>1</v>
      </c>
      <c r="CB825" s="317">
        <f>RMDF!CB825</f>
        <v>0</v>
      </c>
      <c r="CC825" s="318" t="str">
        <f>IF(CB825=0,"",_xlfn.XLOOKUP(CB825,StatePicklist!$1:$1,StatePicklist!$3:$3,"NA",0))</f>
        <v/>
      </c>
      <c r="CD825" s="297" t="str">
        <f ca="1">IF(RMDF!CC825="", "", IF(ISNUMBER(MATCH(RMDF!CC825, INDIRECT(CC825), 0)), "OK", "Invalid"))</f>
        <v/>
      </c>
      <c r="CE825" s="281"/>
      <c r="CF825" s="281"/>
      <c r="CG825" s="281"/>
      <c r="CH825" s="281" t="b">
        <f>AND(RMDF!CK825&gt;=0, RMDF!CK825&lt;=1-SUM(RMDF!Z825,RMDF!AG825,RMDF!AN825,RMDF!AU825,RMDF!BB825,RMDF!BI825,RMDF!BP825,RMDF!BW825,RMDF!CD825), RMDF!CK825=ROUND(RMDF!CK825,4))</f>
        <v>1</v>
      </c>
      <c r="CI825" s="317">
        <f>RMDF!CI825</f>
        <v>0</v>
      </c>
      <c r="CJ825" s="318" t="str">
        <f>IF(CI825=0,"",_xlfn.XLOOKUP(CI825,StatePicklist!$1:$1,StatePicklist!$3:$3,"NA",0))</f>
        <v/>
      </c>
      <c r="CK825" s="297" t="str">
        <f ca="1">IF(RMDF!CJ825="", "", IF(ISNUMBER(MATCH(RMDF!CJ825, INDIRECT(CJ825), 0)), "OK", "Invalid"))</f>
        <v/>
      </c>
      <c r="CL825" s="281"/>
      <c r="CM825" s="281"/>
      <c r="CN825" s="281"/>
      <c r="CO825" s="281" t="b">
        <f>AND(RMDF!CR825&gt;=0, RMDF!CR825&lt;=1-SUM(RMDF!Z825,RMDF!AG825,RMDF!AN825,RMDF!AU825,RMDF!BB825,RMDF!BI825,RMDF!BP825,RMDF!BW825,RMDF!CD825,RMDF!CK825), RMDF!CR825=ROUND(RMDF!CR825,4))</f>
        <v>1</v>
      </c>
      <c r="CP825" s="317">
        <f>RMDF!CP825</f>
        <v>0</v>
      </c>
      <c r="CQ825" s="318" t="str">
        <f>IF(CP825=0,"",_xlfn.XLOOKUP(CP825,StatePicklist!$1:$1,StatePicklist!$3:$3,"NA",0))</f>
        <v/>
      </c>
      <c r="CR825" s="297" t="str">
        <f ca="1">IF(RMDF!CQ825="", "", IF(ISNUMBER(MATCH(RMDF!CQ825, INDIRECT(CQ825), 0)), "OK", "Invalid"))</f>
        <v/>
      </c>
      <c r="CS825" s="281"/>
      <c r="CT825" s="281"/>
      <c r="CU825" s="281"/>
      <c r="CV825" s="281" t="b">
        <f>AND(RMDF!CY825&gt;=0, RMDF!CY825&lt;=1-SUM(RMDF!Z825,RMDF!AG825,RMDF!AN825,RMDF!AU825,RMDF!BB825,RMDF!BI825,RMDF!BP825,RMDF!BW825,RMDF!CD825,RMDF!CK825,RMDF!CR825), RMDF!CY825=ROUND(RMDF!CY825,4))</f>
        <v>1</v>
      </c>
      <c r="CW825" s="317">
        <f>RMDF!CW825</f>
        <v>0</v>
      </c>
      <c r="CX825" s="318" t="str">
        <f>IF(CW825=0,"",_xlfn.XLOOKUP(CW825,StatePicklist!$1:$1,StatePicklist!$3:$3,"NA",0))</f>
        <v/>
      </c>
      <c r="CY825" s="297" t="str">
        <f ca="1">IF(RMDF!CX825="", "", IF(ISNUMBER(MATCH(RMDF!CX825, INDIRECT(CX825), 0)), "OK", "Invalid"))</f>
        <v/>
      </c>
      <c r="CZ825" s="281"/>
      <c r="DA825" s="281"/>
      <c r="DB825" s="281"/>
      <c r="DC825" s="281" t="b">
        <f>AND(RMDF!DF825&gt;=0, RMDF!DF825&lt;=1-SUM(RMDF!Z825,RMDF!AG825,RMDF!AN825,RMDF!AU825,RMDF!BB825,RMDF!BI825,RMDF!BP825,RMDF!BW825,RMDF!CD825,RMDF!CK825,RMDF!CR825,RMDF!CY825), RMDF!DF825=ROUND(RMDF!DF825,4))</f>
        <v>1</v>
      </c>
      <c r="DD825" s="317">
        <f>RMDF!DD825</f>
        <v>0</v>
      </c>
      <c r="DE825" s="318" t="str">
        <f>IF(DD825=0,"",_xlfn.XLOOKUP(DD825,StatePicklist!$1:$1,StatePicklist!$3:$3,"NA",0))</f>
        <v/>
      </c>
      <c r="DF825" s="297" t="str">
        <f ca="1">IF(RMDF!DE825="", "", IF(ISNUMBER(MATCH(RMDF!DE825, INDIRECT(DE825), 0)), "OK", "Invalid"))</f>
        <v/>
      </c>
      <c r="DG825" s="281"/>
      <c r="DH825" s="281"/>
      <c r="DI825" s="281"/>
      <c r="DJ825" s="281" t="b">
        <f>AND(RMDF!DM825&gt;=0, RMDF!DM825&lt;=1-SUM(RMDF!Z825,RMDF!AG825,RMDF!AN825,RMDF!AU825,RMDF!BB825,RMDF!BI825,RMDF!BP825,RMDF!BW825,RMDF!CD825,RMDF!CK825,RMDF!CR825,RMDF!CY825,RMDF!DF825), RMDF!DM825=ROUND(RMDF!DM825,4))</f>
        <v>1</v>
      </c>
      <c r="DK825" s="317">
        <f>RMDF!DK825</f>
        <v>0</v>
      </c>
      <c r="DL825" s="318" t="str">
        <f>IF(DK825=0,"",_xlfn.XLOOKUP(DK825,StatePicklist!$1:$1,StatePicklist!$3:$3,"NA",0))</f>
        <v/>
      </c>
      <c r="DM825" s="297" t="str">
        <f ca="1">IF(RMDF!DL825="", "", IF(ISNUMBER(MATCH(RMDF!DL825, INDIRECT(DL825), 0)), "OK", "Invalid"))</f>
        <v/>
      </c>
      <c r="DN825" s="281"/>
      <c r="DO825" s="281"/>
      <c r="DP825" s="281"/>
      <c r="DQ825" s="281" t="b">
        <f>AND(RMDF!DT825&gt;=0, RMDF!DT825&lt;=1-SUM(RMDF!Z825,RMDF!AG825,RMDF!AN825,RMDF!AU825,RMDF!BB825,RMDF!BI825,RMDF!BP825,RMDF!BW825,RMDF!CD825,RMDF!CK825,RMDF!CR825,RMDF!CY825,RMDF!DF825,RMDF!DM825), RMDF!DT825=ROUND(RMDF!DT825,4))</f>
        <v>1</v>
      </c>
      <c r="DR825" s="317">
        <f>RMDF!DR825</f>
        <v>0</v>
      </c>
      <c r="DS825" s="318" t="str">
        <f>IF(DR825=0,"",_xlfn.XLOOKUP(DR825,StatePicklist!$1:$1,StatePicklist!$3:$3,"NA",0))</f>
        <v/>
      </c>
      <c r="DT825" s="297" t="str">
        <f ca="1">IF(RMDF!DS825="", "", IF(ISNUMBER(MATCH(RMDF!DS825, INDIRECT(DS825), 0)), "OK", "Invalid"))</f>
        <v/>
      </c>
      <c r="DU825" s="281"/>
      <c r="DV825" s="281"/>
      <c r="DW825" s="281"/>
      <c r="DX825" s="281" t="b">
        <f>AND(RMDF!EA825&gt;=0, RMDF!EA825&lt;=1-SUM(RMDF!Z825,RMDF!AG825,RMDF!AN825,RMDF!AU825,RMDF!BB825,RMDF!BI825,RMDF!BP825,RMDF!BW825,RMDF!CD825,RMDF!CK825,RMDF!CR825,RMDF!CY825,RMDF!DF825,RMDF!DM825,RMDF!DT825), RMDF!EA825=ROUND(RMDF!EA825,4))</f>
        <v>1</v>
      </c>
      <c r="DY825" s="317">
        <f>RMDF!DY825</f>
        <v>0</v>
      </c>
      <c r="DZ825" s="318" t="str">
        <f>IF(DY825=0,"",_xlfn.XLOOKUP(DY825,StatePicklist!$1:$1,StatePicklist!$3:$3,"NA",0))</f>
        <v/>
      </c>
      <c r="EA825" s="297" t="str">
        <f ca="1">IF(RMDF!DZ825="", "", IF(ISNUMBER(MATCH(RMDF!DZ825, INDIRECT(DZ825), 0)), "OK", "Invalid"))</f>
        <v/>
      </c>
      <c r="EB825" s="281"/>
      <c r="EC825" s="281"/>
      <c r="ED825" s="281"/>
      <c r="EE825" s="281" t="b">
        <f>AND(RMDF!EH825&gt;=0, RMDF!EH825&lt;=1-SUM(RMDF!Z825,RMDF!AG825,RMDF!AN825,RMDF!AU825,RMDF!BB825,RMDF!BI825,RMDF!BP825,RMDF!BW825,RMDF!CD825,RMDF!CK825,RMDF!CR825,RMDF!CY825,RMDF!DF825,RMDF!DM825,RMDF!DT825,RMDF!EA825), RMDF!EH825=ROUND(RMDF!EH825,4))</f>
        <v>1</v>
      </c>
      <c r="EF825" s="317">
        <f>RMDF!EF825</f>
        <v>0</v>
      </c>
      <c r="EG825" s="318" t="str">
        <f>IF(EF825=0,"",_xlfn.XLOOKUP(EF825,StatePicklist!$1:$1,StatePicklist!$3:$3,"NA",0))</f>
        <v/>
      </c>
      <c r="EH825" s="297" t="str">
        <f ca="1">IF(RMDF!EG825="", "", IF(ISNUMBER(MATCH(RMDF!EG825, INDIRECT(EG825), 0)), "OK", "Invalid"))</f>
        <v/>
      </c>
      <c r="EI825" s="281"/>
      <c r="EJ825" s="281"/>
      <c r="EK825" s="281"/>
      <c r="EL825" s="281" t="b">
        <f>AND(RMDF!EO825&gt;=0, RMDF!EO825&lt;=1-SUM(RMDF!Z825,RMDF!AG825,RMDF!AN825,RMDF!AU825,RMDF!BB825,RMDF!BI825,RMDF!BP825,RMDF!BW825,RMDF!CD825,RMDF!CK825,RMDF!CR825,RMDF!CY825,RMDF!DF825,RMDF!DM825,RMDF!DT825,RMDF!EA825,RMDF!EH825), RMDF!EO825=ROUND(RMDF!EO825,4))</f>
        <v>1</v>
      </c>
      <c r="EM825" s="317">
        <f>RMDF!EM825</f>
        <v>0</v>
      </c>
      <c r="EN825" s="318" t="str">
        <f>IF(EM825=0,"",_xlfn.XLOOKUP(EM825,StatePicklist!$1:$1,StatePicklist!$3:$3,"NA",0))</f>
        <v/>
      </c>
      <c r="EO825" s="297" t="str">
        <f ca="1">IF(RMDF!EN825="", "", IF(ISNUMBER(MATCH(RMDF!EN825, INDIRECT(EN825), 0)), "OK", "Invalid"))</f>
        <v/>
      </c>
      <c r="EP825" s="281"/>
      <c r="EQ825" s="281"/>
      <c r="ER825" s="281"/>
      <c r="ES825" s="281" t="b">
        <f>AND(RMDF!EV825&gt;=0, RMDF!EV825&lt;=1-SUM(RMDF!Z825,RMDF!AG825,RMDF!AN825,RMDF!AU825,RMDF!BB825,RMDF!BI825,RMDF!BP825,RMDF!BW825,RMDF!CD825,RMDF!CK825,RMDF!CR825,RMDF!CY825,RMDF!DF825,RMDF!DM825,RMDF!DT825,RMDF!EA825,RMDF!EH825,RMDF!EO825), RMDF!EV825=ROUND(RMDF!EV825,4))</f>
        <v>1</v>
      </c>
      <c r="ET825" s="317">
        <f>RMDF!ET825</f>
        <v>0</v>
      </c>
      <c r="EU825" s="318" t="str">
        <f>IF(ET825=0,"",_xlfn.XLOOKUP(ET825,StatePicklist!$1:$1,StatePicklist!$3:$3,"NA",0))</f>
        <v/>
      </c>
      <c r="EV825" s="297" t="str">
        <f ca="1">IF(RMDF!EU825="", "", IF(ISNUMBER(MATCH(RMDF!EU825, INDIRECT(EU825), 0)), "OK", "Invalid"))</f>
        <v/>
      </c>
      <c r="EW825" s="281"/>
      <c r="EX825" s="281"/>
      <c r="EY825" s="281"/>
      <c r="EZ825" s="281" t="b">
        <f>AND(RMDF!FC825&gt;=0, RMDF!FC825&lt;=1-SUM(RMDF!Z825,RMDF!AG825,RMDF!AN825,RMDF!AU825,RMDF!BB825,RMDF!BI825,RMDF!BP825,RMDF!BW825,RMDF!CD825,RMDF!CK825,RMDF!CR825,RMDF!CY825,RMDF!DF825,RMDF!DM825,RMDF!DT825,RMDF!EA825,RMDF!EH825,RMDF!EO825,RMDF!EV825), RMDF!FC825=ROUND(RMDF!FC825,4))</f>
        <v>1</v>
      </c>
      <c r="FA825" s="317">
        <f>RMDF!FA825</f>
        <v>0</v>
      </c>
      <c r="FB825" s="318" t="str">
        <f>IF(FA825=0,"",_xlfn.XLOOKUP(FA825,StatePicklist!$1:$1,StatePicklist!$3:$3,"NA",0))</f>
        <v/>
      </c>
      <c r="FC825" s="297" t="str">
        <f ca="1">IF(RMDF!FB825="", "", IF(ISNUMBER(MATCH(RMDF!FB825, INDIRECT(FB825), 0)), "OK", "Invalid"))</f>
        <v/>
      </c>
    </row>
    <row r="826" spans="1:159" s="205" customFormat="1" ht="39.9" customHeight="1" x14ac:dyDescent="0.25">
      <c r="A826" s="206"/>
      <c r="B826" s="196"/>
      <c r="C826" s="197"/>
      <c r="D826" s="198"/>
      <c r="E826" s="199"/>
      <c r="F826" s="200"/>
      <c r="G826" s="201"/>
      <c r="H826" s="292"/>
      <c r="I826" s="305">
        <f>RMDF!I826</f>
        <v>0</v>
      </c>
      <c r="J826" s="305" t="str">
        <f>IF(I826=ProductCode!$B$30,"PDReclPost",IF(OR(I826=ProductCode!$C$30,I826=ProductCode!$E$30,I826=ProductCode!$G$30),"PDPreCon",IF(OR(I826=ProductCode!$D$30,I826=ProductCode!$F$30),"PDNotReclPost","")))</f>
        <v/>
      </c>
      <c r="K826" s="305" t="str">
        <f t="shared" si="45"/>
        <v/>
      </c>
      <c r="L826" s="289"/>
      <c r="M826" s="305" t="str">
        <f t="shared" si="45"/>
        <v/>
      </c>
      <c r="N826" s="289" t="b">
        <f>AND(RMDF!N826&gt;=0, RMDF!N826&lt;=1-RMDF!L826, RMDF!N826=ROUND(RMDF!N826,4))</f>
        <v>1</v>
      </c>
      <c r="O826" s="286" t="str">
        <f>IF(P826="","",IF(I826="","",IF(LEFT(I826,13)="Reclaimed pos",RawMaterialCode!$E$569,RawMaterialCode!$E$568)))</f>
        <v>Reclaimed pre-consumer mixed fibers (RM0578)</v>
      </c>
      <c r="P826" s="295">
        <f t="shared" si="46"/>
        <v>1</v>
      </c>
      <c r="Q826" s="202"/>
      <c r="R826" s="203"/>
      <c r="S826" s="204" t="str">
        <f t="shared" si="47"/>
        <v/>
      </c>
      <c r="T826" s="281"/>
      <c r="U826" s="281"/>
      <c r="V826" s="281"/>
      <c r="W826" s="281"/>
      <c r="X826" s="317">
        <f>RMDF!X826</f>
        <v>0</v>
      </c>
      <c r="Y826" s="318" t="str">
        <f>IF(X826=0,"",_xlfn.XLOOKUP(X826,StatePicklist!$1:$1,StatePicklist!$3:$3,"NA",0))</f>
        <v/>
      </c>
      <c r="Z826" s="297" t="str">
        <f ca="1">IF(RMDF!Y826="", "", IF(ISNUMBER(MATCH(RMDF!Y826, INDIRECT(Y826), 0)), "OK", "Invalid"))</f>
        <v/>
      </c>
      <c r="AA826" s="281"/>
      <c r="AB826" s="281"/>
      <c r="AC826" s="281"/>
      <c r="AD826" s="281" t="b">
        <f>AND(RMDF!AG826&gt;=0, RMDF!AG826&lt;=1-RMDF!Z826, RMDF!AG826=ROUND(RMDF!AG826,4))</f>
        <v>1</v>
      </c>
      <c r="AE826" s="317">
        <f>RMDF!AE826</f>
        <v>0</v>
      </c>
      <c r="AF826" s="318" t="str">
        <f>IF(AE826=0,"",_xlfn.XLOOKUP(AE826,StatePicklist!$1:$1,StatePicklist!$3:$3,"NA",0))</f>
        <v/>
      </c>
      <c r="AG826" s="297" t="str">
        <f ca="1">IF(RMDF!AF826="", "", IF(ISNUMBER(MATCH(RMDF!AF826, INDIRECT(AF826), 0)), "OK", "Invalid"))</f>
        <v/>
      </c>
      <c r="AH826" s="281"/>
      <c r="AI826" s="281"/>
      <c r="AJ826" s="281"/>
      <c r="AK826" s="281" t="b">
        <f>AND(RMDF!AN826&gt;=0, RMDF!AN826&lt;=1-SUM(RMDF!Z826,RMDF!AG826), RMDF!AN826=ROUND(RMDF!AN826,4))</f>
        <v>1</v>
      </c>
      <c r="AL826" s="317">
        <f>RMDF!AL826</f>
        <v>0</v>
      </c>
      <c r="AM826" s="318" t="str">
        <f>IF(AL826=0,"",_xlfn.XLOOKUP(AL826,StatePicklist!$1:$1,StatePicklist!$3:$3,"NA",0))</f>
        <v/>
      </c>
      <c r="AN826" s="297" t="str">
        <f ca="1">IF(RMDF!AM826="", "", IF(ISNUMBER(MATCH(RMDF!AM826, INDIRECT(AM826), 0)), "OK", "Invalid"))</f>
        <v/>
      </c>
      <c r="AO826" s="281"/>
      <c r="AP826" s="281"/>
      <c r="AQ826" s="281"/>
      <c r="AR826" s="281" t="b">
        <f>AND(RMDF!AU826&gt;=0, RMDF!AU826&lt;=1-SUM(RMDF!Z826,RMDF!AG826,RMDF!AN826), RMDF!AU826=ROUND(RMDF!AU826,4))</f>
        <v>1</v>
      </c>
      <c r="AS826" s="317">
        <f>RMDF!AS826</f>
        <v>0</v>
      </c>
      <c r="AT826" s="318" t="str">
        <f>IF(AS826=0,"",_xlfn.XLOOKUP(AS826,StatePicklist!$1:$1,StatePicklist!$3:$3,"NA",0))</f>
        <v/>
      </c>
      <c r="AU826" s="297" t="str">
        <f ca="1">IF(RMDF!AT826="", "", IF(ISNUMBER(MATCH(RMDF!AT826, INDIRECT(AT826), 0)), "OK", "Invalid"))</f>
        <v/>
      </c>
      <c r="AV826" s="281"/>
      <c r="AW826" s="281"/>
      <c r="AX826" s="281"/>
      <c r="AY826" s="281" t="b">
        <f>AND(RMDF!BB826&gt;=0, RMDF!BB826&lt;=1-SUM(RMDF!Z826,RMDF!AG826,RMDF!AN826,RMDF!AU826), RMDF!BB826=ROUND(RMDF!BB826,4))</f>
        <v>1</v>
      </c>
      <c r="AZ826" s="317">
        <f>RMDF!AZ826</f>
        <v>0</v>
      </c>
      <c r="BA826" s="318" t="str">
        <f>IF(AZ826=0,"",_xlfn.XLOOKUP(AZ826,StatePicklist!$1:$1,StatePicklist!$3:$3,"NA",0))</f>
        <v/>
      </c>
      <c r="BB826" s="297" t="str">
        <f ca="1">IF(RMDF!BA826="", "", IF(ISNUMBER(MATCH(RMDF!BA826, INDIRECT(BA826), 0)), "OK", "Invalid"))</f>
        <v/>
      </c>
      <c r="BC826" s="281"/>
      <c r="BD826" s="281"/>
      <c r="BE826" s="281"/>
      <c r="BF826" s="281" t="b">
        <f>AND(RMDF!BI826&gt;=0, RMDF!BI826&lt;=1-SUM(RMDF!Z826,RMDF!AG826,RMDF!AN826,RMDF!AU826,RMDF!BB826), RMDF!BI826=ROUND(RMDF!BI826,4))</f>
        <v>1</v>
      </c>
      <c r="BG826" s="317">
        <f>RMDF!BG826</f>
        <v>0</v>
      </c>
      <c r="BH826" s="318" t="str">
        <f>IF(BG826=0,"",_xlfn.XLOOKUP(BG826,StatePicklist!$1:$1,StatePicklist!$3:$3,"NA",0))</f>
        <v/>
      </c>
      <c r="BI826" s="297" t="str">
        <f ca="1">IF(RMDF!BH826="", "", IF(ISNUMBER(MATCH(RMDF!BH826, INDIRECT(BH826), 0)), "OK", "Invalid"))</f>
        <v/>
      </c>
      <c r="BJ826" s="281"/>
      <c r="BK826" s="281"/>
      <c r="BL826" s="281"/>
      <c r="BM826" s="281" t="b">
        <f>AND(RMDF!BP826&gt;=0, RMDF!BP826&lt;=1-SUM(RMDF!Z826,RMDF!AG826,RMDF!AN826,RMDF!AU826,RMDF!BB826,RMDF!BI826), RMDF!BP826=ROUND(RMDF!BP826,4))</f>
        <v>1</v>
      </c>
      <c r="BN826" s="317">
        <f>RMDF!BN826</f>
        <v>0</v>
      </c>
      <c r="BO826" s="318" t="str">
        <f>IF(BN826=0,"",_xlfn.XLOOKUP(BN826,StatePicklist!$1:$1,StatePicklist!$3:$3,"NA",0))</f>
        <v/>
      </c>
      <c r="BP826" s="297" t="str">
        <f ca="1">IF(RMDF!BO826="", "", IF(ISNUMBER(MATCH(RMDF!BO826, INDIRECT(BO826), 0)), "OK", "Invalid"))</f>
        <v/>
      </c>
      <c r="BQ826" s="281"/>
      <c r="BR826" s="281"/>
      <c r="BS826" s="281"/>
      <c r="BT826" s="281" t="b">
        <f>AND(RMDF!BW826&gt;=0, RMDF!BW826&lt;=1-SUM(RMDF!Z826,RMDF!AG826,RMDF!AN826,RMDF!AU826,RMDF!BB826,RMDF!BI826,RMDF!BP826), RMDF!BW826=ROUND(RMDF!BW826,4))</f>
        <v>1</v>
      </c>
      <c r="BU826" s="317">
        <f>RMDF!BU826</f>
        <v>0</v>
      </c>
      <c r="BV826" s="318" t="str">
        <f>IF(BU826=0,"",_xlfn.XLOOKUP(BU826,StatePicklist!$1:$1,StatePicklist!$3:$3,"NA",0))</f>
        <v/>
      </c>
      <c r="BW826" s="297" t="str">
        <f ca="1">IF(RMDF!BV826="", "", IF(ISNUMBER(MATCH(RMDF!BV826, INDIRECT(BV826), 0)), "OK", "Invalid"))</f>
        <v/>
      </c>
      <c r="BX826" s="281"/>
      <c r="BY826" s="281"/>
      <c r="BZ826" s="281"/>
      <c r="CA826" s="281" t="b">
        <f>AND(RMDF!CD826&gt;=0, RMDF!CD826&lt;=1-SUM(RMDF!Z826,RMDF!AG826,RMDF!AN826,RMDF!AU826,RMDF!BB826,RMDF!BI826,RMDF!BP826,RMDF!BW826), RMDF!CD826=ROUND(RMDF!CD826,4))</f>
        <v>1</v>
      </c>
      <c r="CB826" s="317">
        <f>RMDF!CB826</f>
        <v>0</v>
      </c>
      <c r="CC826" s="318" t="str">
        <f>IF(CB826=0,"",_xlfn.XLOOKUP(CB826,StatePicklist!$1:$1,StatePicklist!$3:$3,"NA",0))</f>
        <v/>
      </c>
      <c r="CD826" s="297" t="str">
        <f ca="1">IF(RMDF!CC826="", "", IF(ISNUMBER(MATCH(RMDF!CC826, INDIRECT(CC826), 0)), "OK", "Invalid"))</f>
        <v/>
      </c>
      <c r="CE826" s="281"/>
      <c r="CF826" s="281"/>
      <c r="CG826" s="281"/>
      <c r="CH826" s="281" t="b">
        <f>AND(RMDF!CK826&gt;=0, RMDF!CK826&lt;=1-SUM(RMDF!Z826,RMDF!AG826,RMDF!AN826,RMDF!AU826,RMDF!BB826,RMDF!BI826,RMDF!BP826,RMDF!BW826,RMDF!CD826), RMDF!CK826=ROUND(RMDF!CK826,4))</f>
        <v>1</v>
      </c>
      <c r="CI826" s="317">
        <f>RMDF!CI826</f>
        <v>0</v>
      </c>
      <c r="CJ826" s="318" t="str">
        <f>IF(CI826=0,"",_xlfn.XLOOKUP(CI826,StatePicklist!$1:$1,StatePicklist!$3:$3,"NA",0))</f>
        <v/>
      </c>
      <c r="CK826" s="297" t="str">
        <f ca="1">IF(RMDF!CJ826="", "", IF(ISNUMBER(MATCH(RMDF!CJ826, INDIRECT(CJ826), 0)), "OK", "Invalid"))</f>
        <v/>
      </c>
      <c r="CL826" s="281"/>
      <c r="CM826" s="281"/>
      <c r="CN826" s="281"/>
      <c r="CO826" s="281" t="b">
        <f>AND(RMDF!CR826&gt;=0, RMDF!CR826&lt;=1-SUM(RMDF!Z826,RMDF!AG826,RMDF!AN826,RMDF!AU826,RMDF!BB826,RMDF!BI826,RMDF!BP826,RMDF!BW826,RMDF!CD826,RMDF!CK826), RMDF!CR826=ROUND(RMDF!CR826,4))</f>
        <v>1</v>
      </c>
      <c r="CP826" s="317">
        <f>RMDF!CP826</f>
        <v>0</v>
      </c>
      <c r="CQ826" s="318" t="str">
        <f>IF(CP826=0,"",_xlfn.XLOOKUP(CP826,StatePicklist!$1:$1,StatePicklist!$3:$3,"NA",0))</f>
        <v/>
      </c>
      <c r="CR826" s="297" t="str">
        <f ca="1">IF(RMDF!CQ826="", "", IF(ISNUMBER(MATCH(RMDF!CQ826, INDIRECT(CQ826), 0)), "OK", "Invalid"))</f>
        <v/>
      </c>
      <c r="CS826" s="281"/>
      <c r="CT826" s="281"/>
      <c r="CU826" s="281"/>
      <c r="CV826" s="281" t="b">
        <f>AND(RMDF!CY826&gt;=0, RMDF!CY826&lt;=1-SUM(RMDF!Z826,RMDF!AG826,RMDF!AN826,RMDF!AU826,RMDF!BB826,RMDF!BI826,RMDF!BP826,RMDF!BW826,RMDF!CD826,RMDF!CK826,RMDF!CR826), RMDF!CY826=ROUND(RMDF!CY826,4))</f>
        <v>1</v>
      </c>
      <c r="CW826" s="317">
        <f>RMDF!CW826</f>
        <v>0</v>
      </c>
      <c r="CX826" s="318" t="str">
        <f>IF(CW826=0,"",_xlfn.XLOOKUP(CW826,StatePicklist!$1:$1,StatePicklist!$3:$3,"NA",0))</f>
        <v/>
      </c>
      <c r="CY826" s="297" t="str">
        <f ca="1">IF(RMDF!CX826="", "", IF(ISNUMBER(MATCH(RMDF!CX826, INDIRECT(CX826), 0)), "OK", "Invalid"))</f>
        <v/>
      </c>
      <c r="CZ826" s="281"/>
      <c r="DA826" s="281"/>
      <c r="DB826" s="281"/>
      <c r="DC826" s="281" t="b">
        <f>AND(RMDF!DF826&gt;=0, RMDF!DF826&lt;=1-SUM(RMDF!Z826,RMDF!AG826,RMDF!AN826,RMDF!AU826,RMDF!BB826,RMDF!BI826,RMDF!BP826,RMDF!BW826,RMDF!CD826,RMDF!CK826,RMDF!CR826,RMDF!CY826), RMDF!DF826=ROUND(RMDF!DF826,4))</f>
        <v>1</v>
      </c>
      <c r="DD826" s="317">
        <f>RMDF!DD826</f>
        <v>0</v>
      </c>
      <c r="DE826" s="318" t="str">
        <f>IF(DD826=0,"",_xlfn.XLOOKUP(DD826,StatePicklist!$1:$1,StatePicklist!$3:$3,"NA",0))</f>
        <v/>
      </c>
      <c r="DF826" s="297" t="str">
        <f ca="1">IF(RMDF!DE826="", "", IF(ISNUMBER(MATCH(RMDF!DE826, INDIRECT(DE826), 0)), "OK", "Invalid"))</f>
        <v/>
      </c>
      <c r="DG826" s="281"/>
      <c r="DH826" s="281"/>
      <c r="DI826" s="281"/>
      <c r="DJ826" s="281" t="b">
        <f>AND(RMDF!DM826&gt;=0, RMDF!DM826&lt;=1-SUM(RMDF!Z826,RMDF!AG826,RMDF!AN826,RMDF!AU826,RMDF!BB826,RMDF!BI826,RMDF!BP826,RMDF!BW826,RMDF!CD826,RMDF!CK826,RMDF!CR826,RMDF!CY826,RMDF!DF826), RMDF!DM826=ROUND(RMDF!DM826,4))</f>
        <v>1</v>
      </c>
      <c r="DK826" s="317">
        <f>RMDF!DK826</f>
        <v>0</v>
      </c>
      <c r="DL826" s="318" t="str">
        <f>IF(DK826=0,"",_xlfn.XLOOKUP(DK826,StatePicklist!$1:$1,StatePicklist!$3:$3,"NA",0))</f>
        <v/>
      </c>
      <c r="DM826" s="297" t="str">
        <f ca="1">IF(RMDF!DL826="", "", IF(ISNUMBER(MATCH(RMDF!DL826, INDIRECT(DL826), 0)), "OK", "Invalid"))</f>
        <v/>
      </c>
      <c r="DN826" s="281"/>
      <c r="DO826" s="281"/>
      <c r="DP826" s="281"/>
      <c r="DQ826" s="281" t="b">
        <f>AND(RMDF!DT826&gt;=0, RMDF!DT826&lt;=1-SUM(RMDF!Z826,RMDF!AG826,RMDF!AN826,RMDF!AU826,RMDF!BB826,RMDF!BI826,RMDF!BP826,RMDF!BW826,RMDF!CD826,RMDF!CK826,RMDF!CR826,RMDF!CY826,RMDF!DF826,RMDF!DM826), RMDF!DT826=ROUND(RMDF!DT826,4))</f>
        <v>1</v>
      </c>
      <c r="DR826" s="317">
        <f>RMDF!DR826</f>
        <v>0</v>
      </c>
      <c r="DS826" s="318" t="str">
        <f>IF(DR826=0,"",_xlfn.XLOOKUP(DR826,StatePicklist!$1:$1,StatePicklist!$3:$3,"NA",0))</f>
        <v/>
      </c>
      <c r="DT826" s="297" t="str">
        <f ca="1">IF(RMDF!DS826="", "", IF(ISNUMBER(MATCH(RMDF!DS826, INDIRECT(DS826), 0)), "OK", "Invalid"))</f>
        <v/>
      </c>
      <c r="DU826" s="281"/>
      <c r="DV826" s="281"/>
      <c r="DW826" s="281"/>
      <c r="DX826" s="281" t="b">
        <f>AND(RMDF!EA826&gt;=0, RMDF!EA826&lt;=1-SUM(RMDF!Z826,RMDF!AG826,RMDF!AN826,RMDF!AU826,RMDF!BB826,RMDF!BI826,RMDF!BP826,RMDF!BW826,RMDF!CD826,RMDF!CK826,RMDF!CR826,RMDF!CY826,RMDF!DF826,RMDF!DM826,RMDF!DT826), RMDF!EA826=ROUND(RMDF!EA826,4))</f>
        <v>1</v>
      </c>
      <c r="DY826" s="317">
        <f>RMDF!DY826</f>
        <v>0</v>
      </c>
      <c r="DZ826" s="318" t="str">
        <f>IF(DY826=0,"",_xlfn.XLOOKUP(DY826,StatePicklist!$1:$1,StatePicklist!$3:$3,"NA",0))</f>
        <v/>
      </c>
      <c r="EA826" s="297" t="str">
        <f ca="1">IF(RMDF!DZ826="", "", IF(ISNUMBER(MATCH(RMDF!DZ826, INDIRECT(DZ826), 0)), "OK", "Invalid"))</f>
        <v/>
      </c>
      <c r="EB826" s="281"/>
      <c r="EC826" s="281"/>
      <c r="ED826" s="281"/>
      <c r="EE826" s="281" t="b">
        <f>AND(RMDF!EH826&gt;=0, RMDF!EH826&lt;=1-SUM(RMDF!Z826,RMDF!AG826,RMDF!AN826,RMDF!AU826,RMDF!BB826,RMDF!BI826,RMDF!BP826,RMDF!BW826,RMDF!CD826,RMDF!CK826,RMDF!CR826,RMDF!CY826,RMDF!DF826,RMDF!DM826,RMDF!DT826,RMDF!EA826), RMDF!EH826=ROUND(RMDF!EH826,4))</f>
        <v>1</v>
      </c>
      <c r="EF826" s="317">
        <f>RMDF!EF826</f>
        <v>0</v>
      </c>
      <c r="EG826" s="318" t="str">
        <f>IF(EF826=0,"",_xlfn.XLOOKUP(EF826,StatePicklist!$1:$1,StatePicklist!$3:$3,"NA",0))</f>
        <v/>
      </c>
      <c r="EH826" s="297" t="str">
        <f ca="1">IF(RMDF!EG826="", "", IF(ISNUMBER(MATCH(RMDF!EG826, INDIRECT(EG826), 0)), "OK", "Invalid"))</f>
        <v/>
      </c>
      <c r="EI826" s="281"/>
      <c r="EJ826" s="281"/>
      <c r="EK826" s="281"/>
      <c r="EL826" s="281" t="b">
        <f>AND(RMDF!EO826&gt;=0, RMDF!EO826&lt;=1-SUM(RMDF!Z826,RMDF!AG826,RMDF!AN826,RMDF!AU826,RMDF!BB826,RMDF!BI826,RMDF!BP826,RMDF!BW826,RMDF!CD826,RMDF!CK826,RMDF!CR826,RMDF!CY826,RMDF!DF826,RMDF!DM826,RMDF!DT826,RMDF!EA826,RMDF!EH826), RMDF!EO826=ROUND(RMDF!EO826,4))</f>
        <v>1</v>
      </c>
      <c r="EM826" s="317">
        <f>RMDF!EM826</f>
        <v>0</v>
      </c>
      <c r="EN826" s="318" t="str">
        <f>IF(EM826=0,"",_xlfn.XLOOKUP(EM826,StatePicklist!$1:$1,StatePicklist!$3:$3,"NA",0))</f>
        <v/>
      </c>
      <c r="EO826" s="297" t="str">
        <f ca="1">IF(RMDF!EN826="", "", IF(ISNUMBER(MATCH(RMDF!EN826, INDIRECT(EN826), 0)), "OK", "Invalid"))</f>
        <v/>
      </c>
      <c r="EP826" s="281"/>
      <c r="EQ826" s="281"/>
      <c r="ER826" s="281"/>
      <c r="ES826" s="281" t="b">
        <f>AND(RMDF!EV826&gt;=0, RMDF!EV826&lt;=1-SUM(RMDF!Z826,RMDF!AG826,RMDF!AN826,RMDF!AU826,RMDF!BB826,RMDF!BI826,RMDF!BP826,RMDF!BW826,RMDF!CD826,RMDF!CK826,RMDF!CR826,RMDF!CY826,RMDF!DF826,RMDF!DM826,RMDF!DT826,RMDF!EA826,RMDF!EH826,RMDF!EO826), RMDF!EV826=ROUND(RMDF!EV826,4))</f>
        <v>1</v>
      </c>
      <c r="ET826" s="317">
        <f>RMDF!ET826</f>
        <v>0</v>
      </c>
      <c r="EU826" s="318" t="str">
        <f>IF(ET826=0,"",_xlfn.XLOOKUP(ET826,StatePicklist!$1:$1,StatePicklist!$3:$3,"NA",0))</f>
        <v/>
      </c>
      <c r="EV826" s="297" t="str">
        <f ca="1">IF(RMDF!EU826="", "", IF(ISNUMBER(MATCH(RMDF!EU826, INDIRECT(EU826), 0)), "OK", "Invalid"))</f>
        <v/>
      </c>
      <c r="EW826" s="281"/>
      <c r="EX826" s="281"/>
      <c r="EY826" s="281"/>
      <c r="EZ826" s="281" t="b">
        <f>AND(RMDF!FC826&gt;=0, RMDF!FC826&lt;=1-SUM(RMDF!Z826,RMDF!AG826,RMDF!AN826,RMDF!AU826,RMDF!BB826,RMDF!BI826,RMDF!BP826,RMDF!BW826,RMDF!CD826,RMDF!CK826,RMDF!CR826,RMDF!CY826,RMDF!DF826,RMDF!DM826,RMDF!DT826,RMDF!EA826,RMDF!EH826,RMDF!EO826,RMDF!EV826), RMDF!FC826=ROUND(RMDF!FC826,4))</f>
        <v>1</v>
      </c>
      <c r="FA826" s="317">
        <f>RMDF!FA826</f>
        <v>0</v>
      </c>
      <c r="FB826" s="318" t="str">
        <f>IF(FA826=0,"",_xlfn.XLOOKUP(FA826,StatePicklist!$1:$1,StatePicklist!$3:$3,"NA",0))</f>
        <v/>
      </c>
      <c r="FC826" s="297" t="str">
        <f ca="1">IF(RMDF!FB826="", "", IF(ISNUMBER(MATCH(RMDF!FB826, INDIRECT(FB826), 0)), "OK", "Invalid"))</f>
        <v/>
      </c>
    </row>
    <row r="827" spans="1:159" s="205" customFormat="1" ht="39.9" customHeight="1" x14ac:dyDescent="0.25">
      <c r="A827" s="206"/>
      <c r="B827" s="196"/>
      <c r="C827" s="197"/>
      <c r="D827" s="198"/>
      <c r="E827" s="199"/>
      <c r="F827" s="200"/>
      <c r="G827" s="201"/>
      <c r="H827" s="292"/>
      <c r="I827" s="305">
        <f>RMDF!I827</f>
        <v>0</v>
      </c>
      <c r="J827" s="305" t="str">
        <f>IF(I827=ProductCode!$B$30,"PDReclPost",IF(OR(I827=ProductCode!$C$30,I827=ProductCode!$E$30,I827=ProductCode!$G$30),"PDPreCon",IF(OR(I827=ProductCode!$D$30,I827=ProductCode!$F$30),"PDNotReclPost","")))</f>
        <v/>
      </c>
      <c r="K827" s="305" t="str">
        <f t="shared" si="45"/>
        <v/>
      </c>
      <c r="L827" s="289"/>
      <c r="M827" s="305" t="str">
        <f t="shared" si="45"/>
        <v/>
      </c>
      <c r="N827" s="289" t="b">
        <f>AND(RMDF!N827&gt;=0, RMDF!N827&lt;=1-RMDF!L827, RMDF!N827=ROUND(RMDF!N827,4))</f>
        <v>1</v>
      </c>
      <c r="O827" s="286" t="str">
        <f>IF(P827="","",IF(I827="","",IF(LEFT(I827,13)="Reclaimed pos",RawMaterialCode!$E$569,RawMaterialCode!$E$568)))</f>
        <v>Reclaimed pre-consumer mixed fibers (RM0578)</v>
      </c>
      <c r="P827" s="295">
        <f t="shared" si="46"/>
        <v>1</v>
      </c>
      <c r="Q827" s="202"/>
      <c r="R827" s="203"/>
      <c r="S827" s="204" t="str">
        <f t="shared" si="47"/>
        <v/>
      </c>
      <c r="T827" s="281"/>
      <c r="U827" s="281"/>
      <c r="V827" s="281"/>
      <c r="W827" s="281"/>
      <c r="X827" s="317">
        <f>RMDF!X827</f>
        <v>0</v>
      </c>
      <c r="Y827" s="318" t="str">
        <f>IF(X827=0,"",_xlfn.XLOOKUP(X827,StatePicklist!$1:$1,StatePicklist!$3:$3,"NA",0))</f>
        <v/>
      </c>
      <c r="Z827" s="297" t="str">
        <f ca="1">IF(RMDF!Y827="", "", IF(ISNUMBER(MATCH(RMDF!Y827, INDIRECT(Y827), 0)), "OK", "Invalid"))</f>
        <v/>
      </c>
      <c r="AA827" s="281"/>
      <c r="AB827" s="281"/>
      <c r="AC827" s="281"/>
      <c r="AD827" s="281" t="b">
        <f>AND(RMDF!AG827&gt;=0, RMDF!AG827&lt;=1-RMDF!Z827, RMDF!AG827=ROUND(RMDF!AG827,4))</f>
        <v>1</v>
      </c>
      <c r="AE827" s="317">
        <f>RMDF!AE827</f>
        <v>0</v>
      </c>
      <c r="AF827" s="318" t="str">
        <f>IF(AE827=0,"",_xlfn.XLOOKUP(AE827,StatePicklist!$1:$1,StatePicklist!$3:$3,"NA",0))</f>
        <v/>
      </c>
      <c r="AG827" s="297" t="str">
        <f ca="1">IF(RMDF!AF827="", "", IF(ISNUMBER(MATCH(RMDF!AF827, INDIRECT(AF827), 0)), "OK", "Invalid"))</f>
        <v/>
      </c>
      <c r="AH827" s="281"/>
      <c r="AI827" s="281"/>
      <c r="AJ827" s="281"/>
      <c r="AK827" s="281" t="b">
        <f>AND(RMDF!AN827&gt;=0, RMDF!AN827&lt;=1-SUM(RMDF!Z827,RMDF!AG827), RMDF!AN827=ROUND(RMDF!AN827,4))</f>
        <v>1</v>
      </c>
      <c r="AL827" s="317">
        <f>RMDF!AL827</f>
        <v>0</v>
      </c>
      <c r="AM827" s="318" t="str">
        <f>IF(AL827=0,"",_xlfn.XLOOKUP(AL827,StatePicklist!$1:$1,StatePicklist!$3:$3,"NA",0))</f>
        <v/>
      </c>
      <c r="AN827" s="297" t="str">
        <f ca="1">IF(RMDF!AM827="", "", IF(ISNUMBER(MATCH(RMDF!AM827, INDIRECT(AM827), 0)), "OK", "Invalid"))</f>
        <v/>
      </c>
      <c r="AO827" s="281"/>
      <c r="AP827" s="281"/>
      <c r="AQ827" s="281"/>
      <c r="AR827" s="281" t="b">
        <f>AND(RMDF!AU827&gt;=0, RMDF!AU827&lt;=1-SUM(RMDF!Z827,RMDF!AG827,RMDF!AN827), RMDF!AU827=ROUND(RMDF!AU827,4))</f>
        <v>1</v>
      </c>
      <c r="AS827" s="317">
        <f>RMDF!AS827</f>
        <v>0</v>
      </c>
      <c r="AT827" s="318" t="str">
        <f>IF(AS827=0,"",_xlfn.XLOOKUP(AS827,StatePicklist!$1:$1,StatePicklist!$3:$3,"NA",0))</f>
        <v/>
      </c>
      <c r="AU827" s="297" t="str">
        <f ca="1">IF(RMDF!AT827="", "", IF(ISNUMBER(MATCH(RMDF!AT827, INDIRECT(AT827), 0)), "OK", "Invalid"))</f>
        <v/>
      </c>
      <c r="AV827" s="281"/>
      <c r="AW827" s="281"/>
      <c r="AX827" s="281"/>
      <c r="AY827" s="281" t="b">
        <f>AND(RMDF!BB827&gt;=0, RMDF!BB827&lt;=1-SUM(RMDF!Z827,RMDF!AG827,RMDF!AN827,RMDF!AU827), RMDF!BB827=ROUND(RMDF!BB827,4))</f>
        <v>1</v>
      </c>
      <c r="AZ827" s="317">
        <f>RMDF!AZ827</f>
        <v>0</v>
      </c>
      <c r="BA827" s="318" t="str">
        <f>IF(AZ827=0,"",_xlfn.XLOOKUP(AZ827,StatePicklist!$1:$1,StatePicklist!$3:$3,"NA",0))</f>
        <v/>
      </c>
      <c r="BB827" s="297" t="str">
        <f ca="1">IF(RMDF!BA827="", "", IF(ISNUMBER(MATCH(RMDF!BA827, INDIRECT(BA827), 0)), "OK", "Invalid"))</f>
        <v/>
      </c>
      <c r="BC827" s="281"/>
      <c r="BD827" s="281"/>
      <c r="BE827" s="281"/>
      <c r="BF827" s="281" t="b">
        <f>AND(RMDF!BI827&gt;=0, RMDF!BI827&lt;=1-SUM(RMDF!Z827,RMDF!AG827,RMDF!AN827,RMDF!AU827,RMDF!BB827), RMDF!BI827=ROUND(RMDF!BI827,4))</f>
        <v>1</v>
      </c>
      <c r="BG827" s="317">
        <f>RMDF!BG827</f>
        <v>0</v>
      </c>
      <c r="BH827" s="318" t="str">
        <f>IF(BG827=0,"",_xlfn.XLOOKUP(BG827,StatePicklist!$1:$1,StatePicklist!$3:$3,"NA",0))</f>
        <v/>
      </c>
      <c r="BI827" s="297" t="str">
        <f ca="1">IF(RMDF!BH827="", "", IF(ISNUMBER(MATCH(RMDF!BH827, INDIRECT(BH827), 0)), "OK", "Invalid"))</f>
        <v/>
      </c>
      <c r="BJ827" s="281"/>
      <c r="BK827" s="281"/>
      <c r="BL827" s="281"/>
      <c r="BM827" s="281" t="b">
        <f>AND(RMDF!BP827&gt;=0, RMDF!BP827&lt;=1-SUM(RMDF!Z827,RMDF!AG827,RMDF!AN827,RMDF!AU827,RMDF!BB827,RMDF!BI827), RMDF!BP827=ROUND(RMDF!BP827,4))</f>
        <v>1</v>
      </c>
      <c r="BN827" s="317">
        <f>RMDF!BN827</f>
        <v>0</v>
      </c>
      <c r="BO827" s="318" t="str">
        <f>IF(BN827=0,"",_xlfn.XLOOKUP(BN827,StatePicklist!$1:$1,StatePicklist!$3:$3,"NA",0))</f>
        <v/>
      </c>
      <c r="BP827" s="297" t="str">
        <f ca="1">IF(RMDF!BO827="", "", IF(ISNUMBER(MATCH(RMDF!BO827, INDIRECT(BO827), 0)), "OK", "Invalid"))</f>
        <v/>
      </c>
      <c r="BQ827" s="281"/>
      <c r="BR827" s="281"/>
      <c r="BS827" s="281"/>
      <c r="BT827" s="281" t="b">
        <f>AND(RMDF!BW827&gt;=0, RMDF!BW827&lt;=1-SUM(RMDF!Z827,RMDF!AG827,RMDF!AN827,RMDF!AU827,RMDF!BB827,RMDF!BI827,RMDF!BP827), RMDF!BW827=ROUND(RMDF!BW827,4))</f>
        <v>1</v>
      </c>
      <c r="BU827" s="317">
        <f>RMDF!BU827</f>
        <v>0</v>
      </c>
      <c r="BV827" s="318" t="str">
        <f>IF(BU827=0,"",_xlfn.XLOOKUP(BU827,StatePicklist!$1:$1,StatePicklist!$3:$3,"NA",0))</f>
        <v/>
      </c>
      <c r="BW827" s="297" t="str">
        <f ca="1">IF(RMDF!BV827="", "", IF(ISNUMBER(MATCH(RMDF!BV827, INDIRECT(BV827), 0)), "OK", "Invalid"))</f>
        <v/>
      </c>
      <c r="BX827" s="281"/>
      <c r="BY827" s="281"/>
      <c r="BZ827" s="281"/>
      <c r="CA827" s="281" t="b">
        <f>AND(RMDF!CD827&gt;=0, RMDF!CD827&lt;=1-SUM(RMDF!Z827,RMDF!AG827,RMDF!AN827,RMDF!AU827,RMDF!BB827,RMDF!BI827,RMDF!BP827,RMDF!BW827), RMDF!CD827=ROUND(RMDF!CD827,4))</f>
        <v>1</v>
      </c>
      <c r="CB827" s="317">
        <f>RMDF!CB827</f>
        <v>0</v>
      </c>
      <c r="CC827" s="318" t="str">
        <f>IF(CB827=0,"",_xlfn.XLOOKUP(CB827,StatePicklist!$1:$1,StatePicklist!$3:$3,"NA",0))</f>
        <v/>
      </c>
      <c r="CD827" s="297" t="str">
        <f ca="1">IF(RMDF!CC827="", "", IF(ISNUMBER(MATCH(RMDF!CC827, INDIRECT(CC827), 0)), "OK", "Invalid"))</f>
        <v/>
      </c>
      <c r="CE827" s="281"/>
      <c r="CF827" s="281"/>
      <c r="CG827" s="281"/>
      <c r="CH827" s="281" t="b">
        <f>AND(RMDF!CK827&gt;=0, RMDF!CK827&lt;=1-SUM(RMDF!Z827,RMDF!AG827,RMDF!AN827,RMDF!AU827,RMDF!BB827,RMDF!BI827,RMDF!BP827,RMDF!BW827,RMDF!CD827), RMDF!CK827=ROUND(RMDF!CK827,4))</f>
        <v>1</v>
      </c>
      <c r="CI827" s="317">
        <f>RMDF!CI827</f>
        <v>0</v>
      </c>
      <c r="CJ827" s="318" t="str">
        <f>IF(CI827=0,"",_xlfn.XLOOKUP(CI827,StatePicklist!$1:$1,StatePicklist!$3:$3,"NA",0))</f>
        <v/>
      </c>
      <c r="CK827" s="297" t="str">
        <f ca="1">IF(RMDF!CJ827="", "", IF(ISNUMBER(MATCH(RMDF!CJ827, INDIRECT(CJ827), 0)), "OK", "Invalid"))</f>
        <v/>
      </c>
      <c r="CL827" s="281"/>
      <c r="CM827" s="281"/>
      <c r="CN827" s="281"/>
      <c r="CO827" s="281" t="b">
        <f>AND(RMDF!CR827&gt;=0, RMDF!CR827&lt;=1-SUM(RMDF!Z827,RMDF!AG827,RMDF!AN827,RMDF!AU827,RMDF!BB827,RMDF!BI827,RMDF!BP827,RMDF!BW827,RMDF!CD827,RMDF!CK827), RMDF!CR827=ROUND(RMDF!CR827,4))</f>
        <v>1</v>
      </c>
      <c r="CP827" s="317">
        <f>RMDF!CP827</f>
        <v>0</v>
      </c>
      <c r="CQ827" s="318" t="str">
        <f>IF(CP827=0,"",_xlfn.XLOOKUP(CP827,StatePicklist!$1:$1,StatePicklist!$3:$3,"NA",0))</f>
        <v/>
      </c>
      <c r="CR827" s="297" t="str">
        <f ca="1">IF(RMDF!CQ827="", "", IF(ISNUMBER(MATCH(RMDF!CQ827, INDIRECT(CQ827), 0)), "OK", "Invalid"))</f>
        <v/>
      </c>
      <c r="CS827" s="281"/>
      <c r="CT827" s="281"/>
      <c r="CU827" s="281"/>
      <c r="CV827" s="281" t="b">
        <f>AND(RMDF!CY827&gt;=0, RMDF!CY827&lt;=1-SUM(RMDF!Z827,RMDF!AG827,RMDF!AN827,RMDF!AU827,RMDF!BB827,RMDF!BI827,RMDF!BP827,RMDF!BW827,RMDF!CD827,RMDF!CK827,RMDF!CR827), RMDF!CY827=ROUND(RMDF!CY827,4))</f>
        <v>1</v>
      </c>
      <c r="CW827" s="317">
        <f>RMDF!CW827</f>
        <v>0</v>
      </c>
      <c r="CX827" s="318" t="str">
        <f>IF(CW827=0,"",_xlfn.XLOOKUP(CW827,StatePicklist!$1:$1,StatePicklist!$3:$3,"NA",0))</f>
        <v/>
      </c>
      <c r="CY827" s="297" t="str">
        <f ca="1">IF(RMDF!CX827="", "", IF(ISNUMBER(MATCH(RMDF!CX827, INDIRECT(CX827), 0)), "OK", "Invalid"))</f>
        <v/>
      </c>
      <c r="CZ827" s="281"/>
      <c r="DA827" s="281"/>
      <c r="DB827" s="281"/>
      <c r="DC827" s="281" t="b">
        <f>AND(RMDF!DF827&gt;=0, RMDF!DF827&lt;=1-SUM(RMDF!Z827,RMDF!AG827,RMDF!AN827,RMDF!AU827,RMDF!BB827,RMDF!BI827,RMDF!BP827,RMDF!BW827,RMDF!CD827,RMDF!CK827,RMDF!CR827,RMDF!CY827), RMDF!DF827=ROUND(RMDF!DF827,4))</f>
        <v>1</v>
      </c>
      <c r="DD827" s="317">
        <f>RMDF!DD827</f>
        <v>0</v>
      </c>
      <c r="DE827" s="318" t="str">
        <f>IF(DD827=0,"",_xlfn.XLOOKUP(DD827,StatePicklist!$1:$1,StatePicklist!$3:$3,"NA",0))</f>
        <v/>
      </c>
      <c r="DF827" s="297" t="str">
        <f ca="1">IF(RMDF!DE827="", "", IF(ISNUMBER(MATCH(RMDF!DE827, INDIRECT(DE827), 0)), "OK", "Invalid"))</f>
        <v/>
      </c>
      <c r="DG827" s="281"/>
      <c r="DH827" s="281"/>
      <c r="DI827" s="281"/>
      <c r="DJ827" s="281" t="b">
        <f>AND(RMDF!DM827&gt;=0, RMDF!DM827&lt;=1-SUM(RMDF!Z827,RMDF!AG827,RMDF!AN827,RMDF!AU827,RMDF!BB827,RMDF!BI827,RMDF!BP827,RMDF!BW827,RMDF!CD827,RMDF!CK827,RMDF!CR827,RMDF!CY827,RMDF!DF827), RMDF!DM827=ROUND(RMDF!DM827,4))</f>
        <v>1</v>
      </c>
      <c r="DK827" s="317">
        <f>RMDF!DK827</f>
        <v>0</v>
      </c>
      <c r="DL827" s="318" t="str">
        <f>IF(DK827=0,"",_xlfn.XLOOKUP(DK827,StatePicklist!$1:$1,StatePicklist!$3:$3,"NA",0))</f>
        <v/>
      </c>
      <c r="DM827" s="297" t="str">
        <f ca="1">IF(RMDF!DL827="", "", IF(ISNUMBER(MATCH(RMDF!DL827, INDIRECT(DL827), 0)), "OK", "Invalid"))</f>
        <v/>
      </c>
      <c r="DN827" s="281"/>
      <c r="DO827" s="281"/>
      <c r="DP827" s="281"/>
      <c r="DQ827" s="281" t="b">
        <f>AND(RMDF!DT827&gt;=0, RMDF!DT827&lt;=1-SUM(RMDF!Z827,RMDF!AG827,RMDF!AN827,RMDF!AU827,RMDF!BB827,RMDF!BI827,RMDF!BP827,RMDF!BW827,RMDF!CD827,RMDF!CK827,RMDF!CR827,RMDF!CY827,RMDF!DF827,RMDF!DM827), RMDF!DT827=ROUND(RMDF!DT827,4))</f>
        <v>1</v>
      </c>
      <c r="DR827" s="317">
        <f>RMDF!DR827</f>
        <v>0</v>
      </c>
      <c r="DS827" s="318" t="str">
        <f>IF(DR827=0,"",_xlfn.XLOOKUP(DR827,StatePicklist!$1:$1,StatePicklist!$3:$3,"NA",0))</f>
        <v/>
      </c>
      <c r="DT827" s="297" t="str">
        <f ca="1">IF(RMDF!DS827="", "", IF(ISNUMBER(MATCH(RMDF!DS827, INDIRECT(DS827), 0)), "OK", "Invalid"))</f>
        <v/>
      </c>
      <c r="DU827" s="281"/>
      <c r="DV827" s="281"/>
      <c r="DW827" s="281"/>
      <c r="DX827" s="281" t="b">
        <f>AND(RMDF!EA827&gt;=0, RMDF!EA827&lt;=1-SUM(RMDF!Z827,RMDF!AG827,RMDF!AN827,RMDF!AU827,RMDF!BB827,RMDF!BI827,RMDF!BP827,RMDF!BW827,RMDF!CD827,RMDF!CK827,RMDF!CR827,RMDF!CY827,RMDF!DF827,RMDF!DM827,RMDF!DT827), RMDF!EA827=ROUND(RMDF!EA827,4))</f>
        <v>1</v>
      </c>
      <c r="DY827" s="317">
        <f>RMDF!DY827</f>
        <v>0</v>
      </c>
      <c r="DZ827" s="318" t="str">
        <f>IF(DY827=0,"",_xlfn.XLOOKUP(DY827,StatePicklist!$1:$1,StatePicklist!$3:$3,"NA",0))</f>
        <v/>
      </c>
      <c r="EA827" s="297" t="str">
        <f ca="1">IF(RMDF!DZ827="", "", IF(ISNUMBER(MATCH(RMDF!DZ827, INDIRECT(DZ827), 0)), "OK", "Invalid"))</f>
        <v/>
      </c>
      <c r="EB827" s="281"/>
      <c r="EC827" s="281"/>
      <c r="ED827" s="281"/>
      <c r="EE827" s="281" t="b">
        <f>AND(RMDF!EH827&gt;=0, RMDF!EH827&lt;=1-SUM(RMDF!Z827,RMDF!AG827,RMDF!AN827,RMDF!AU827,RMDF!BB827,RMDF!BI827,RMDF!BP827,RMDF!BW827,RMDF!CD827,RMDF!CK827,RMDF!CR827,RMDF!CY827,RMDF!DF827,RMDF!DM827,RMDF!DT827,RMDF!EA827), RMDF!EH827=ROUND(RMDF!EH827,4))</f>
        <v>1</v>
      </c>
      <c r="EF827" s="317">
        <f>RMDF!EF827</f>
        <v>0</v>
      </c>
      <c r="EG827" s="318" t="str">
        <f>IF(EF827=0,"",_xlfn.XLOOKUP(EF827,StatePicklist!$1:$1,StatePicklist!$3:$3,"NA",0))</f>
        <v/>
      </c>
      <c r="EH827" s="297" t="str">
        <f ca="1">IF(RMDF!EG827="", "", IF(ISNUMBER(MATCH(RMDF!EG827, INDIRECT(EG827), 0)), "OK", "Invalid"))</f>
        <v/>
      </c>
      <c r="EI827" s="281"/>
      <c r="EJ827" s="281"/>
      <c r="EK827" s="281"/>
      <c r="EL827" s="281" t="b">
        <f>AND(RMDF!EO827&gt;=0, RMDF!EO827&lt;=1-SUM(RMDF!Z827,RMDF!AG827,RMDF!AN827,RMDF!AU827,RMDF!BB827,RMDF!BI827,RMDF!BP827,RMDF!BW827,RMDF!CD827,RMDF!CK827,RMDF!CR827,RMDF!CY827,RMDF!DF827,RMDF!DM827,RMDF!DT827,RMDF!EA827,RMDF!EH827), RMDF!EO827=ROUND(RMDF!EO827,4))</f>
        <v>1</v>
      </c>
      <c r="EM827" s="317">
        <f>RMDF!EM827</f>
        <v>0</v>
      </c>
      <c r="EN827" s="318" t="str">
        <f>IF(EM827=0,"",_xlfn.XLOOKUP(EM827,StatePicklist!$1:$1,StatePicklist!$3:$3,"NA",0))</f>
        <v/>
      </c>
      <c r="EO827" s="297" t="str">
        <f ca="1">IF(RMDF!EN827="", "", IF(ISNUMBER(MATCH(RMDF!EN827, INDIRECT(EN827), 0)), "OK", "Invalid"))</f>
        <v/>
      </c>
      <c r="EP827" s="281"/>
      <c r="EQ827" s="281"/>
      <c r="ER827" s="281"/>
      <c r="ES827" s="281" t="b">
        <f>AND(RMDF!EV827&gt;=0, RMDF!EV827&lt;=1-SUM(RMDF!Z827,RMDF!AG827,RMDF!AN827,RMDF!AU827,RMDF!BB827,RMDF!BI827,RMDF!BP827,RMDF!BW827,RMDF!CD827,RMDF!CK827,RMDF!CR827,RMDF!CY827,RMDF!DF827,RMDF!DM827,RMDF!DT827,RMDF!EA827,RMDF!EH827,RMDF!EO827), RMDF!EV827=ROUND(RMDF!EV827,4))</f>
        <v>1</v>
      </c>
      <c r="ET827" s="317">
        <f>RMDF!ET827</f>
        <v>0</v>
      </c>
      <c r="EU827" s="318" t="str">
        <f>IF(ET827=0,"",_xlfn.XLOOKUP(ET827,StatePicklist!$1:$1,StatePicklist!$3:$3,"NA",0))</f>
        <v/>
      </c>
      <c r="EV827" s="297" t="str">
        <f ca="1">IF(RMDF!EU827="", "", IF(ISNUMBER(MATCH(RMDF!EU827, INDIRECT(EU827), 0)), "OK", "Invalid"))</f>
        <v/>
      </c>
      <c r="EW827" s="281"/>
      <c r="EX827" s="281"/>
      <c r="EY827" s="281"/>
      <c r="EZ827" s="281" t="b">
        <f>AND(RMDF!FC827&gt;=0, RMDF!FC827&lt;=1-SUM(RMDF!Z827,RMDF!AG827,RMDF!AN827,RMDF!AU827,RMDF!BB827,RMDF!BI827,RMDF!BP827,RMDF!BW827,RMDF!CD827,RMDF!CK827,RMDF!CR827,RMDF!CY827,RMDF!DF827,RMDF!DM827,RMDF!DT827,RMDF!EA827,RMDF!EH827,RMDF!EO827,RMDF!EV827), RMDF!FC827=ROUND(RMDF!FC827,4))</f>
        <v>1</v>
      </c>
      <c r="FA827" s="317">
        <f>RMDF!FA827</f>
        <v>0</v>
      </c>
      <c r="FB827" s="318" t="str">
        <f>IF(FA827=0,"",_xlfn.XLOOKUP(FA827,StatePicklist!$1:$1,StatePicklist!$3:$3,"NA",0))</f>
        <v/>
      </c>
      <c r="FC827" s="297" t="str">
        <f ca="1">IF(RMDF!FB827="", "", IF(ISNUMBER(MATCH(RMDF!FB827, INDIRECT(FB827), 0)), "OK", "Invalid"))</f>
        <v/>
      </c>
    </row>
    <row r="828" spans="1:159" s="205" customFormat="1" ht="39.9" customHeight="1" x14ac:dyDescent="0.25">
      <c r="A828" s="206"/>
      <c r="B828" s="196"/>
      <c r="C828" s="197"/>
      <c r="D828" s="198"/>
      <c r="E828" s="199"/>
      <c r="F828" s="200"/>
      <c r="G828" s="201"/>
      <c r="H828" s="292"/>
      <c r="I828" s="305">
        <f>RMDF!I828</f>
        <v>0</v>
      </c>
      <c r="J828" s="305" t="str">
        <f>IF(I828=ProductCode!$B$30,"PDReclPost",IF(OR(I828=ProductCode!$C$30,I828=ProductCode!$E$30,I828=ProductCode!$G$30),"PDPreCon",IF(OR(I828=ProductCode!$D$30,I828=ProductCode!$F$30),"PDNotReclPost","")))</f>
        <v/>
      </c>
      <c r="K828" s="305" t="str">
        <f t="shared" si="45"/>
        <v/>
      </c>
      <c r="L828" s="289"/>
      <c r="M828" s="305" t="str">
        <f t="shared" si="45"/>
        <v/>
      </c>
      <c r="N828" s="289" t="b">
        <f>AND(RMDF!N828&gt;=0, RMDF!N828&lt;=1-RMDF!L828, RMDF!N828=ROUND(RMDF!N828,4))</f>
        <v>1</v>
      </c>
      <c r="O828" s="286" t="str">
        <f>IF(P828="","",IF(I828="","",IF(LEFT(I828,13)="Reclaimed pos",RawMaterialCode!$E$569,RawMaterialCode!$E$568)))</f>
        <v>Reclaimed pre-consumer mixed fibers (RM0578)</v>
      </c>
      <c r="P828" s="295">
        <f t="shared" si="46"/>
        <v>1</v>
      </c>
      <c r="Q828" s="202"/>
      <c r="R828" s="203"/>
      <c r="S828" s="204" t="str">
        <f t="shared" si="47"/>
        <v/>
      </c>
      <c r="T828" s="281"/>
      <c r="U828" s="281"/>
      <c r="V828" s="281"/>
      <c r="W828" s="281"/>
      <c r="X828" s="317">
        <f>RMDF!X828</f>
        <v>0</v>
      </c>
      <c r="Y828" s="318" t="str">
        <f>IF(X828=0,"",_xlfn.XLOOKUP(X828,StatePicklist!$1:$1,StatePicklist!$3:$3,"NA",0))</f>
        <v/>
      </c>
      <c r="Z828" s="297" t="str">
        <f ca="1">IF(RMDF!Y828="", "", IF(ISNUMBER(MATCH(RMDF!Y828, INDIRECT(Y828), 0)), "OK", "Invalid"))</f>
        <v/>
      </c>
      <c r="AA828" s="281"/>
      <c r="AB828" s="281"/>
      <c r="AC828" s="281"/>
      <c r="AD828" s="281" t="b">
        <f>AND(RMDF!AG828&gt;=0, RMDF!AG828&lt;=1-RMDF!Z828, RMDF!AG828=ROUND(RMDF!AG828,4))</f>
        <v>1</v>
      </c>
      <c r="AE828" s="317">
        <f>RMDF!AE828</f>
        <v>0</v>
      </c>
      <c r="AF828" s="318" t="str">
        <f>IF(AE828=0,"",_xlfn.XLOOKUP(AE828,StatePicklist!$1:$1,StatePicklist!$3:$3,"NA",0))</f>
        <v/>
      </c>
      <c r="AG828" s="297" t="str">
        <f ca="1">IF(RMDF!AF828="", "", IF(ISNUMBER(MATCH(RMDF!AF828, INDIRECT(AF828), 0)), "OK", "Invalid"))</f>
        <v/>
      </c>
      <c r="AH828" s="281"/>
      <c r="AI828" s="281"/>
      <c r="AJ828" s="281"/>
      <c r="AK828" s="281" t="b">
        <f>AND(RMDF!AN828&gt;=0, RMDF!AN828&lt;=1-SUM(RMDF!Z828,RMDF!AG828), RMDF!AN828=ROUND(RMDF!AN828,4))</f>
        <v>1</v>
      </c>
      <c r="AL828" s="317">
        <f>RMDF!AL828</f>
        <v>0</v>
      </c>
      <c r="AM828" s="318" t="str">
        <f>IF(AL828=0,"",_xlfn.XLOOKUP(AL828,StatePicklist!$1:$1,StatePicklist!$3:$3,"NA",0))</f>
        <v/>
      </c>
      <c r="AN828" s="297" t="str">
        <f ca="1">IF(RMDF!AM828="", "", IF(ISNUMBER(MATCH(RMDF!AM828, INDIRECT(AM828), 0)), "OK", "Invalid"))</f>
        <v/>
      </c>
      <c r="AO828" s="281"/>
      <c r="AP828" s="281"/>
      <c r="AQ828" s="281"/>
      <c r="AR828" s="281" t="b">
        <f>AND(RMDF!AU828&gt;=0, RMDF!AU828&lt;=1-SUM(RMDF!Z828,RMDF!AG828,RMDF!AN828), RMDF!AU828=ROUND(RMDF!AU828,4))</f>
        <v>1</v>
      </c>
      <c r="AS828" s="317">
        <f>RMDF!AS828</f>
        <v>0</v>
      </c>
      <c r="AT828" s="318" t="str">
        <f>IF(AS828=0,"",_xlfn.XLOOKUP(AS828,StatePicklist!$1:$1,StatePicklist!$3:$3,"NA",0))</f>
        <v/>
      </c>
      <c r="AU828" s="297" t="str">
        <f ca="1">IF(RMDF!AT828="", "", IF(ISNUMBER(MATCH(RMDF!AT828, INDIRECT(AT828), 0)), "OK", "Invalid"))</f>
        <v/>
      </c>
      <c r="AV828" s="281"/>
      <c r="AW828" s="281"/>
      <c r="AX828" s="281"/>
      <c r="AY828" s="281" t="b">
        <f>AND(RMDF!BB828&gt;=0, RMDF!BB828&lt;=1-SUM(RMDF!Z828,RMDF!AG828,RMDF!AN828,RMDF!AU828), RMDF!BB828=ROUND(RMDF!BB828,4))</f>
        <v>1</v>
      </c>
      <c r="AZ828" s="317">
        <f>RMDF!AZ828</f>
        <v>0</v>
      </c>
      <c r="BA828" s="318" t="str">
        <f>IF(AZ828=0,"",_xlfn.XLOOKUP(AZ828,StatePicklist!$1:$1,StatePicklist!$3:$3,"NA",0))</f>
        <v/>
      </c>
      <c r="BB828" s="297" t="str">
        <f ca="1">IF(RMDF!BA828="", "", IF(ISNUMBER(MATCH(RMDF!BA828, INDIRECT(BA828), 0)), "OK", "Invalid"))</f>
        <v/>
      </c>
      <c r="BC828" s="281"/>
      <c r="BD828" s="281"/>
      <c r="BE828" s="281"/>
      <c r="BF828" s="281" t="b">
        <f>AND(RMDF!BI828&gt;=0, RMDF!BI828&lt;=1-SUM(RMDF!Z828,RMDF!AG828,RMDF!AN828,RMDF!AU828,RMDF!BB828), RMDF!BI828=ROUND(RMDF!BI828,4))</f>
        <v>1</v>
      </c>
      <c r="BG828" s="317">
        <f>RMDF!BG828</f>
        <v>0</v>
      </c>
      <c r="BH828" s="318" t="str">
        <f>IF(BG828=0,"",_xlfn.XLOOKUP(BG828,StatePicklist!$1:$1,StatePicklist!$3:$3,"NA",0))</f>
        <v/>
      </c>
      <c r="BI828" s="297" t="str">
        <f ca="1">IF(RMDF!BH828="", "", IF(ISNUMBER(MATCH(RMDF!BH828, INDIRECT(BH828), 0)), "OK", "Invalid"))</f>
        <v/>
      </c>
      <c r="BJ828" s="281"/>
      <c r="BK828" s="281"/>
      <c r="BL828" s="281"/>
      <c r="BM828" s="281" t="b">
        <f>AND(RMDF!BP828&gt;=0, RMDF!BP828&lt;=1-SUM(RMDF!Z828,RMDF!AG828,RMDF!AN828,RMDF!AU828,RMDF!BB828,RMDF!BI828), RMDF!BP828=ROUND(RMDF!BP828,4))</f>
        <v>1</v>
      </c>
      <c r="BN828" s="317">
        <f>RMDF!BN828</f>
        <v>0</v>
      </c>
      <c r="BO828" s="318" t="str">
        <f>IF(BN828=0,"",_xlfn.XLOOKUP(BN828,StatePicklist!$1:$1,StatePicklist!$3:$3,"NA",0))</f>
        <v/>
      </c>
      <c r="BP828" s="297" t="str">
        <f ca="1">IF(RMDF!BO828="", "", IF(ISNUMBER(MATCH(RMDF!BO828, INDIRECT(BO828), 0)), "OK", "Invalid"))</f>
        <v/>
      </c>
      <c r="BQ828" s="281"/>
      <c r="BR828" s="281"/>
      <c r="BS828" s="281"/>
      <c r="BT828" s="281" t="b">
        <f>AND(RMDF!BW828&gt;=0, RMDF!BW828&lt;=1-SUM(RMDF!Z828,RMDF!AG828,RMDF!AN828,RMDF!AU828,RMDF!BB828,RMDF!BI828,RMDF!BP828), RMDF!BW828=ROUND(RMDF!BW828,4))</f>
        <v>1</v>
      </c>
      <c r="BU828" s="317">
        <f>RMDF!BU828</f>
        <v>0</v>
      </c>
      <c r="BV828" s="318" t="str">
        <f>IF(BU828=0,"",_xlfn.XLOOKUP(BU828,StatePicklist!$1:$1,StatePicklist!$3:$3,"NA",0))</f>
        <v/>
      </c>
      <c r="BW828" s="297" t="str">
        <f ca="1">IF(RMDF!BV828="", "", IF(ISNUMBER(MATCH(RMDF!BV828, INDIRECT(BV828), 0)), "OK", "Invalid"))</f>
        <v/>
      </c>
      <c r="BX828" s="281"/>
      <c r="BY828" s="281"/>
      <c r="BZ828" s="281"/>
      <c r="CA828" s="281" t="b">
        <f>AND(RMDF!CD828&gt;=0, RMDF!CD828&lt;=1-SUM(RMDF!Z828,RMDF!AG828,RMDF!AN828,RMDF!AU828,RMDF!BB828,RMDF!BI828,RMDF!BP828,RMDF!BW828), RMDF!CD828=ROUND(RMDF!CD828,4))</f>
        <v>1</v>
      </c>
      <c r="CB828" s="317">
        <f>RMDF!CB828</f>
        <v>0</v>
      </c>
      <c r="CC828" s="318" t="str">
        <f>IF(CB828=0,"",_xlfn.XLOOKUP(CB828,StatePicklist!$1:$1,StatePicklist!$3:$3,"NA",0))</f>
        <v/>
      </c>
      <c r="CD828" s="297" t="str">
        <f ca="1">IF(RMDF!CC828="", "", IF(ISNUMBER(MATCH(RMDF!CC828, INDIRECT(CC828), 0)), "OK", "Invalid"))</f>
        <v/>
      </c>
      <c r="CE828" s="281"/>
      <c r="CF828" s="281"/>
      <c r="CG828" s="281"/>
      <c r="CH828" s="281" t="b">
        <f>AND(RMDF!CK828&gt;=0, RMDF!CK828&lt;=1-SUM(RMDF!Z828,RMDF!AG828,RMDF!AN828,RMDF!AU828,RMDF!BB828,RMDF!BI828,RMDF!BP828,RMDF!BW828,RMDF!CD828), RMDF!CK828=ROUND(RMDF!CK828,4))</f>
        <v>1</v>
      </c>
      <c r="CI828" s="317">
        <f>RMDF!CI828</f>
        <v>0</v>
      </c>
      <c r="CJ828" s="318" t="str">
        <f>IF(CI828=0,"",_xlfn.XLOOKUP(CI828,StatePicklist!$1:$1,StatePicklist!$3:$3,"NA",0))</f>
        <v/>
      </c>
      <c r="CK828" s="297" t="str">
        <f ca="1">IF(RMDF!CJ828="", "", IF(ISNUMBER(MATCH(RMDF!CJ828, INDIRECT(CJ828), 0)), "OK", "Invalid"))</f>
        <v/>
      </c>
      <c r="CL828" s="281"/>
      <c r="CM828" s="281"/>
      <c r="CN828" s="281"/>
      <c r="CO828" s="281" t="b">
        <f>AND(RMDF!CR828&gt;=0, RMDF!CR828&lt;=1-SUM(RMDF!Z828,RMDF!AG828,RMDF!AN828,RMDF!AU828,RMDF!BB828,RMDF!BI828,RMDF!BP828,RMDF!BW828,RMDF!CD828,RMDF!CK828), RMDF!CR828=ROUND(RMDF!CR828,4))</f>
        <v>1</v>
      </c>
      <c r="CP828" s="317">
        <f>RMDF!CP828</f>
        <v>0</v>
      </c>
      <c r="CQ828" s="318" t="str">
        <f>IF(CP828=0,"",_xlfn.XLOOKUP(CP828,StatePicklist!$1:$1,StatePicklist!$3:$3,"NA",0))</f>
        <v/>
      </c>
      <c r="CR828" s="297" t="str">
        <f ca="1">IF(RMDF!CQ828="", "", IF(ISNUMBER(MATCH(RMDF!CQ828, INDIRECT(CQ828), 0)), "OK", "Invalid"))</f>
        <v/>
      </c>
      <c r="CS828" s="281"/>
      <c r="CT828" s="281"/>
      <c r="CU828" s="281"/>
      <c r="CV828" s="281" t="b">
        <f>AND(RMDF!CY828&gt;=0, RMDF!CY828&lt;=1-SUM(RMDF!Z828,RMDF!AG828,RMDF!AN828,RMDF!AU828,RMDF!BB828,RMDF!BI828,RMDF!BP828,RMDF!BW828,RMDF!CD828,RMDF!CK828,RMDF!CR828), RMDF!CY828=ROUND(RMDF!CY828,4))</f>
        <v>1</v>
      </c>
      <c r="CW828" s="317">
        <f>RMDF!CW828</f>
        <v>0</v>
      </c>
      <c r="CX828" s="318" t="str">
        <f>IF(CW828=0,"",_xlfn.XLOOKUP(CW828,StatePicklist!$1:$1,StatePicklist!$3:$3,"NA",0))</f>
        <v/>
      </c>
      <c r="CY828" s="297" t="str">
        <f ca="1">IF(RMDF!CX828="", "", IF(ISNUMBER(MATCH(RMDF!CX828, INDIRECT(CX828), 0)), "OK", "Invalid"))</f>
        <v/>
      </c>
      <c r="CZ828" s="281"/>
      <c r="DA828" s="281"/>
      <c r="DB828" s="281"/>
      <c r="DC828" s="281" t="b">
        <f>AND(RMDF!DF828&gt;=0, RMDF!DF828&lt;=1-SUM(RMDF!Z828,RMDF!AG828,RMDF!AN828,RMDF!AU828,RMDF!BB828,RMDF!BI828,RMDF!BP828,RMDF!BW828,RMDF!CD828,RMDF!CK828,RMDF!CR828,RMDF!CY828), RMDF!DF828=ROUND(RMDF!DF828,4))</f>
        <v>1</v>
      </c>
      <c r="DD828" s="317">
        <f>RMDF!DD828</f>
        <v>0</v>
      </c>
      <c r="DE828" s="318" t="str">
        <f>IF(DD828=0,"",_xlfn.XLOOKUP(DD828,StatePicklist!$1:$1,StatePicklist!$3:$3,"NA",0))</f>
        <v/>
      </c>
      <c r="DF828" s="297" t="str">
        <f ca="1">IF(RMDF!DE828="", "", IF(ISNUMBER(MATCH(RMDF!DE828, INDIRECT(DE828), 0)), "OK", "Invalid"))</f>
        <v/>
      </c>
      <c r="DG828" s="281"/>
      <c r="DH828" s="281"/>
      <c r="DI828" s="281"/>
      <c r="DJ828" s="281" t="b">
        <f>AND(RMDF!DM828&gt;=0, RMDF!DM828&lt;=1-SUM(RMDF!Z828,RMDF!AG828,RMDF!AN828,RMDF!AU828,RMDF!BB828,RMDF!BI828,RMDF!BP828,RMDF!BW828,RMDF!CD828,RMDF!CK828,RMDF!CR828,RMDF!CY828,RMDF!DF828), RMDF!DM828=ROUND(RMDF!DM828,4))</f>
        <v>1</v>
      </c>
      <c r="DK828" s="317">
        <f>RMDF!DK828</f>
        <v>0</v>
      </c>
      <c r="DL828" s="318" t="str">
        <f>IF(DK828=0,"",_xlfn.XLOOKUP(DK828,StatePicklist!$1:$1,StatePicklist!$3:$3,"NA",0))</f>
        <v/>
      </c>
      <c r="DM828" s="297" t="str">
        <f ca="1">IF(RMDF!DL828="", "", IF(ISNUMBER(MATCH(RMDF!DL828, INDIRECT(DL828), 0)), "OK", "Invalid"))</f>
        <v/>
      </c>
      <c r="DN828" s="281"/>
      <c r="DO828" s="281"/>
      <c r="DP828" s="281"/>
      <c r="DQ828" s="281" t="b">
        <f>AND(RMDF!DT828&gt;=0, RMDF!DT828&lt;=1-SUM(RMDF!Z828,RMDF!AG828,RMDF!AN828,RMDF!AU828,RMDF!BB828,RMDF!BI828,RMDF!BP828,RMDF!BW828,RMDF!CD828,RMDF!CK828,RMDF!CR828,RMDF!CY828,RMDF!DF828,RMDF!DM828), RMDF!DT828=ROUND(RMDF!DT828,4))</f>
        <v>1</v>
      </c>
      <c r="DR828" s="317">
        <f>RMDF!DR828</f>
        <v>0</v>
      </c>
      <c r="DS828" s="318" t="str">
        <f>IF(DR828=0,"",_xlfn.XLOOKUP(DR828,StatePicklist!$1:$1,StatePicklist!$3:$3,"NA",0))</f>
        <v/>
      </c>
      <c r="DT828" s="297" t="str">
        <f ca="1">IF(RMDF!DS828="", "", IF(ISNUMBER(MATCH(RMDF!DS828, INDIRECT(DS828), 0)), "OK", "Invalid"))</f>
        <v/>
      </c>
      <c r="DU828" s="281"/>
      <c r="DV828" s="281"/>
      <c r="DW828" s="281"/>
      <c r="DX828" s="281" t="b">
        <f>AND(RMDF!EA828&gt;=0, RMDF!EA828&lt;=1-SUM(RMDF!Z828,RMDF!AG828,RMDF!AN828,RMDF!AU828,RMDF!BB828,RMDF!BI828,RMDF!BP828,RMDF!BW828,RMDF!CD828,RMDF!CK828,RMDF!CR828,RMDF!CY828,RMDF!DF828,RMDF!DM828,RMDF!DT828), RMDF!EA828=ROUND(RMDF!EA828,4))</f>
        <v>1</v>
      </c>
      <c r="DY828" s="317">
        <f>RMDF!DY828</f>
        <v>0</v>
      </c>
      <c r="DZ828" s="318" t="str">
        <f>IF(DY828=0,"",_xlfn.XLOOKUP(DY828,StatePicklist!$1:$1,StatePicklist!$3:$3,"NA",0))</f>
        <v/>
      </c>
      <c r="EA828" s="297" t="str">
        <f ca="1">IF(RMDF!DZ828="", "", IF(ISNUMBER(MATCH(RMDF!DZ828, INDIRECT(DZ828), 0)), "OK", "Invalid"))</f>
        <v/>
      </c>
      <c r="EB828" s="281"/>
      <c r="EC828" s="281"/>
      <c r="ED828" s="281"/>
      <c r="EE828" s="281" t="b">
        <f>AND(RMDF!EH828&gt;=0, RMDF!EH828&lt;=1-SUM(RMDF!Z828,RMDF!AG828,RMDF!AN828,RMDF!AU828,RMDF!BB828,RMDF!BI828,RMDF!BP828,RMDF!BW828,RMDF!CD828,RMDF!CK828,RMDF!CR828,RMDF!CY828,RMDF!DF828,RMDF!DM828,RMDF!DT828,RMDF!EA828), RMDF!EH828=ROUND(RMDF!EH828,4))</f>
        <v>1</v>
      </c>
      <c r="EF828" s="317">
        <f>RMDF!EF828</f>
        <v>0</v>
      </c>
      <c r="EG828" s="318" t="str">
        <f>IF(EF828=0,"",_xlfn.XLOOKUP(EF828,StatePicklist!$1:$1,StatePicklist!$3:$3,"NA",0))</f>
        <v/>
      </c>
      <c r="EH828" s="297" t="str">
        <f ca="1">IF(RMDF!EG828="", "", IF(ISNUMBER(MATCH(RMDF!EG828, INDIRECT(EG828), 0)), "OK", "Invalid"))</f>
        <v/>
      </c>
      <c r="EI828" s="281"/>
      <c r="EJ828" s="281"/>
      <c r="EK828" s="281"/>
      <c r="EL828" s="281" t="b">
        <f>AND(RMDF!EO828&gt;=0, RMDF!EO828&lt;=1-SUM(RMDF!Z828,RMDF!AG828,RMDF!AN828,RMDF!AU828,RMDF!BB828,RMDF!BI828,RMDF!BP828,RMDF!BW828,RMDF!CD828,RMDF!CK828,RMDF!CR828,RMDF!CY828,RMDF!DF828,RMDF!DM828,RMDF!DT828,RMDF!EA828,RMDF!EH828), RMDF!EO828=ROUND(RMDF!EO828,4))</f>
        <v>1</v>
      </c>
      <c r="EM828" s="317">
        <f>RMDF!EM828</f>
        <v>0</v>
      </c>
      <c r="EN828" s="318" t="str">
        <f>IF(EM828=0,"",_xlfn.XLOOKUP(EM828,StatePicklist!$1:$1,StatePicklist!$3:$3,"NA",0))</f>
        <v/>
      </c>
      <c r="EO828" s="297" t="str">
        <f ca="1">IF(RMDF!EN828="", "", IF(ISNUMBER(MATCH(RMDF!EN828, INDIRECT(EN828), 0)), "OK", "Invalid"))</f>
        <v/>
      </c>
      <c r="EP828" s="281"/>
      <c r="EQ828" s="281"/>
      <c r="ER828" s="281"/>
      <c r="ES828" s="281" t="b">
        <f>AND(RMDF!EV828&gt;=0, RMDF!EV828&lt;=1-SUM(RMDF!Z828,RMDF!AG828,RMDF!AN828,RMDF!AU828,RMDF!BB828,RMDF!BI828,RMDF!BP828,RMDF!BW828,RMDF!CD828,RMDF!CK828,RMDF!CR828,RMDF!CY828,RMDF!DF828,RMDF!DM828,RMDF!DT828,RMDF!EA828,RMDF!EH828,RMDF!EO828), RMDF!EV828=ROUND(RMDF!EV828,4))</f>
        <v>1</v>
      </c>
      <c r="ET828" s="317">
        <f>RMDF!ET828</f>
        <v>0</v>
      </c>
      <c r="EU828" s="318" t="str">
        <f>IF(ET828=0,"",_xlfn.XLOOKUP(ET828,StatePicklist!$1:$1,StatePicklist!$3:$3,"NA",0))</f>
        <v/>
      </c>
      <c r="EV828" s="297" t="str">
        <f ca="1">IF(RMDF!EU828="", "", IF(ISNUMBER(MATCH(RMDF!EU828, INDIRECT(EU828), 0)), "OK", "Invalid"))</f>
        <v/>
      </c>
      <c r="EW828" s="281"/>
      <c r="EX828" s="281"/>
      <c r="EY828" s="281"/>
      <c r="EZ828" s="281" t="b">
        <f>AND(RMDF!FC828&gt;=0, RMDF!FC828&lt;=1-SUM(RMDF!Z828,RMDF!AG828,RMDF!AN828,RMDF!AU828,RMDF!BB828,RMDF!BI828,RMDF!BP828,RMDF!BW828,RMDF!CD828,RMDF!CK828,RMDF!CR828,RMDF!CY828,RMDF!DF828,RMDF!DM828,RMDF!DT828,RMDF!EA828,RMDF!EH828,RMDF!EO828,RMDF!EV828), RMDF!FC828=ROUND(RMDF!FC828,4))</f>
        <v>1</v>
      </c>
      <c r="FA828" s="317">
        <f>RMDF!FA828</f>
        <v>0</v>
      </c>
      <c r="FB828" s="318" t="str">
        <f>IF(FA828=0,"",_xlfn.XLOOKUP(FA828,StatePicklist!$1:$1,StatePicklist!$3:$3,"NA",0))</f>
        <v/>
      </c>
      <c r="FC828" s="297" t="str">
        <f ca="1">IF(RMDF!FB828="", "", IF(ISNUMBER(MATCH(RMDF!FB828, INDIRECT(FB828), 0)), "OK", "Invalid"))</f>
        <v/>
      </c>
    </row>
    <row r="829" spans="1:159" s="205" customFormat="1" ht="39.9" customHeight="1" x14ac:dyDescent="0.25">
      <c r="A829" s="206"/>
      <c r="B829" s="196"/>
      <c r="C829" s="197"/>
      <c r="D829" s="198"/>
      <c r="E829" s="199"/>
      <c r="F829" s="200"/>
      <c r="G829" s="201"/>
      <c r="H829" s="292"/>
      <c r="I829" s="305">
        <f>RMDF!I829</f>
        <v>0</v>
      </c>
      <c r="J829" s="305" t="str">
        <f>IF(I829=ProductCode!$B$30,"PDReclPost",IF(OR(I829=ProductCode!$C$30,I829=ProductCode!$E$30,I829=ProductCode!$G$30),"PDPreCon",IF(OR(I829=ProductCode!$D$30,I829=ProductCode!$F$30),"PDNotReclPost","")))</f>
        <v/>
      </c>
      <c r="K829" s="305" t="str">
        <f t="shared" si="45"/>
        <v/>
      </c>
      <c r="L829" s="289"/>
      <c r="M829" s="305" t="str">
        <f t="shared" si="45"/>
        <v/>
      </c>
      <c r="N829" s="289" t="b">
        <f>AND(RMDF!N829&gt;=0, RMDF!N829&lt;=1-RMDF!L829, RMDF!N829=ROUND(RMDF!N829,4))</f>
        <v>1</v>
      </c>
      <c r="O829" s="286" t="str">
        <f>IF(P829="","",IF(I829="","",IF(LEFT(I829,13)="Reclaimed pos",RawMaterialCode!$E$569,RawMaterialCode!$E$568)))</f>
        <v>Reclaimed pre-consumer mixed fibers (RM0578)</v>
      </c>
      <c r="P829" s="295">
        <f t="shared" si="46"/>
        <v>1</v>
      </c>
      <c r="Q829" s="202"/>
      <c r="R829" s="203"/>
      <c r="S829" s="204" t="str">
        <f t="shared" si="47"/>
        <v/>
      </c>
      <c r="T829" s="281"/>
      <c r="U829" s="281"/>
      <c r="V829" s="281"/>
      <c r="W829" s="281"/>
      <c r="X829" s="317">
        <f>RMDF!X829</f>
        <v>0</v>
      </c>
      <c r="Y829" s="318" t="str">
        <f>IF(X829=0,"",_xlfn.XLOOKUP(X829,StatePicklist!$1:$1,StatePicklist!$3:$3,"NA",0))</f>
        <v/>
      </c>
      <c r="Z829" s="297" t="str">
        <f ca="1">IF(RMDF!Y829="", "", IF(ISNUMBER(MATCH(RMDF!Y829, INDIRECT(Y829), 0)), "OK", "Invalid"))</f>
        <v/>
      </c>
      <c r="AA829" s="281"/>
      <c r="AB829" s="281"/>
      <c r="AC829" s="281"/>
      <c r="AD829" s="281" t="b">
        <f>AND(RMDF!AG829&gt;=0, RMDF!AG829&lt;=1-RMDF!Z829, RMDF!AG829=ROUND(RMDF!AG829,4))</f>
        <v>1</v>
      </c>
      <c r="AE829" s="317">
        <f>RMDF!AE829</f>
        <v>0</v>
      </c>
      <c r="AF829" s="318" t="str">
        <f>IF(AE829=0,"",_xlfn.XLOOKUP(AE829,StatePicklist!$1:$1,StatePicklist!$3:$3,"NA",0))</f>
        <v/>
      </c>
      <c r="AG829" s="297" t="str">
        <f ca="1">IF(RMDF!AF829="", "", IF(ISNUMBER(MATCH(RMDF!AF829, INDIRECT(AF829), 0)), "OK", "Invalid"))</f>
        <v/>
      </c>
      <c r="AH829" s="281"/>
      <c r="AI829" s="281"/>
      <c r="AJ829" s="281"/>
      <c r="AK829" s="281" t="b">
        <f>AND(RMDF!AN829&gt;=0, RMDF!AN829&lt;=1-SUM(RMDF!Z829,RMDF!AG829), RMDF!AN829=ROUND(RMDF!AN829,4))</f>
        <v>1</v>
      </c>
      <c r="AL829" s="317">
        <f>RMDF!AL829</f>
        <v>0</v>
      </c>
      <c r="AM829" s="318" t="str">
        <f>IF(AL829=0,"",_xlfn.XLOOKUP(AL829,StatePicklist!$1:$1,StatePicklist!$3:$3,"NA",0))</f>
        <v/>
      </c>
      <c r="AN829" s="297" t="str">
        <f ca="1">IF(RMDF!AM829="", "", IF(ISNUMBER(MATCH(RMDF!AM829, INDIRECT(AM829), 0)), "OK", "Invalid"))</f>
        <v/>
      </c>
      <c r="AO829" s="281"/>
      <c r="AP829" s="281"/>
      <c r="AQ829" s="281"/>
      <c r="AR829" s="281" t="b">
        <f>AND(RMDF!AU829&gt;=0, RMDF!AU829&lt;=1-SUM(RMDF!Z829,RMDF!AG829,RMDF!AN829), RMDF!AU829=ROUND(RMDF!AU829,4))</f>
        <v>1</v>
      </c>
      <c r="AS829" s="317">
        <f>RMDF!AS829</f>
        <v>0</v>
      </c>
      <c r="AT829" s="318" t="str">
        <f>IF(AS829=0,"",_xlfn.XLOOKUP(AS829,StatePicklist!$1:$1,StatePicklist!$3:$3,"NA",0))</f>
        <v/>
      </c>
      <c r="AU829" s="297" t="str">
        <f ca="1">IF(RMDF!AT829="", "", IF(ISNUMBER(MATCH(RMDF!AT829, INDIRECT(AT829), 0)), "OK", "Invalid"))</f>
        <v/>
      </c>
      <c r="AV829" s="281"/>
      <c r="AW829" s="281"/>
      <c r="AX829" s="281"/>
      <c r="AY829" s="281" t="b">
        <f>AND(RMDF!BB829&gt;=0, RMDF!BB829&lt;=1-SUM(RMDF!Z829,RMDF!AG829,RMDF!AN829,RMDF!AU829), RMDF!BB829=ROUND(RMDF!BB829,4))</f>
        <v>1</v>
      </c>
      <c r="AZ829" s="317">
        <f>RMDF!AZ829</f>
        <v>0</v>
      </c>
      <c r="BA829" s="318" t="str">
        <f>IF(AZ829=0,"",_xlfn.XLOOKUP(AZ829,StatePicklist!$1:$1,StatePicklist!$3:$3,"NA",0))</f>
        <v/>
      </c>
      <c r="BB829" s="297" t="str">
        <f ca="1">IF(RMDF!BA829="", "", IF(ISNUMBER(MATCH(RMDF!BA829, INDIRECT(BA829), 0)), "OK", "Invalid"))</f>
        <v/>
      </c>
      <c r="BC829" s="281"/>
      <c r="BD829" s="281"/>
      <c r="BE829" s="281"/>
      <c r="BF829" s="281" t="b">
        <f>AND(RMDF!BI829&gt;=0, RMDF!BI829&lt;=1-SUM(RMDF!Z829,RMDF!AG829,RMDF!AN829,RMDF!AU829,RMDF!BB829), RMDF!BI829=ROUND(RMDF!BI829,4))</f>
        <v>1</v>
      </c>
      <c r="BG829" s="317">
        <f>RMDF!BG829</f>
        <v>0</v>
      </c>
      <c r="BH829" s="318" t="str">
        <f>IF(BG829=0,"",_xlfn.XLOOKUP(BG829,StatePicklist!$1:$1,StatePicklist!$3:$3,"NA",0))</f>
        <v/>
      </c>
      <c r="BI829" s="297" t="str">
        <f ca="1">IF(RMDF!BH829="", "", IF(ISNUMBER(MATCH(RMDF!BH829, INDIRECT(BH829), 0)), "OK", "Invalid"))</f>
        <v/>
      </c>
      <c r="BJ829" s="281"/>
      <c r="BK829" s="281"/>
      <c r="BL829" s="281"/>
      <c r="BM829" s="281" t="b">
        <f>AND(RMDF!BP829&gt;=0, RMDF!BP829&lt;=1-SUM(RMDF!Z829,RMDF!AG829,RMDF!AN829,RMDF!AU829,RMDF!BB829,RMDF!BI829), RMDF!BP829=ROUND(RMDF!BP829,4))</f>
        <v>1</v>
      </c>
      <c r="BN829" s="317">
        <f>RMDF!BN829</f>
        <v>0</v>
      </c>
      <c r="BO829" s="318" t="str">
        <f>IF(BN829=0,"",_xlfn.XLOOKUP(BN829,StatePicklist!$1:$1,StatePicklist!$3:$3,"NA",0))</f>
        <v/>
      </c>
      <c r="BP829" s="297" t="str">
        <f ca="1">IF(RMDF!BO829="", "", IF(ISNUMBER(MATCH(RMDF!BO829, INDIRECT(BO829), 0)), "OK", "Invalid"))</f>
        <v/>
      </c>
      <c r="BQ829" s="281"/>
      <c r="BR829" s="281"/>
      <c r="BS829" s="281"/>
      <c r="BT829" s="281" t="b">
        <f>AND(RMDF!BW829&gt;=0, RMDF!BW829&lt;=1-SUM(RMDF!Z829,RMDF!AG829,RMDF!AN829,RMDF!AU829,RMDF!BB829,RMDF!BI829,RMDF!BP829), RMDF!BW829=ROUND(RMDF!BW829,4))</f>
        <v>1</v>
      </c>
      <c r="BU829" s="317">
        <f>RMDF!BU829</f>
        <v>0</v>
      </c>
      <c r="BV829" s="318" t="str">
        <f>IF(BU829=0,"",_xlfn.XLOOKUP(BU829,StatePicklist!$1:$1,StatePicklist!$3:$3,"NA",0))</f>
        <v/>
      </c>
      <c r="BW829" s="297" t="str">
        <f ca="1">IF(RMDF!BV829="", "", IF(ISNUMBER(MATCH(RMDF!BV829, INDIRECT(BV829), 0)), "OK", "Invalid"))</f>
        <v/>
      </c>
      <c r="BX829" s="281"/>
      <c r="BY829" s="281"/>
      <c r="BZ829" s="281"/>
      <c r="CA829" s="281" t="b">
        <f>AND(RMDF!CD829&gt;=0, RMDF!CD829&lt;=1-SUM(RMDF!Z829,RMDF!AG829,RMDF!AN829,RMDF!AU829,RMDF!BB829,RMDF!BI829,RMDF!BP829,RMDF!BW829), RMDF!CD829=ROUND(RMDF!CD829,4))</f>
        <v>1</v>
      </c>
      <c r="CB829" s="317">
        <f>RMDF!CB829</f>
        <v>0</v>
      </c>
      <c r="CC829" s="318" t="str">
        <f>IF(CB829=0,"",_xlfn.XLOOKUP(CB829,StatePicklist!$1:$1,StatePicklist!$3:$3,"NA",0))</f>
        <v/>
      </c>
      <c r="CD829" s="297" t="str">
        <f ca="1">IF(RMDF!CC829="", "", IF(ISNUMBER(MATCH(RMDF!CC829, INDIRECT(CC829), 0)), "OK", "Invalid"))</f>
        <v/>
      </c>
      <c r="CE829" s="281"/>
      <c r="CF829" s="281"/>
      <c r="CG829" s="281"/>
      <c r="CH829" s="281" t="b">
        <f>AND(RMDF!CK829&gt;=0, RMDF!CK829&lt;=1-SUM(RMDF!Z829,RMDF!AG829,RMDF!AN829,RMDF!AU829,RMDF!BB829,RMDF!BI829,RMDF!BP829,RMDF!BW829,RMDF!CD829), RMDF!CK829=ROUND(RMDF!CK829,4))</f>
        <v>1</v>
      </c>
      <c r="CI829" s="317">
        <f>RMDF!CI829</f>
        <v>0</v>
      </c>
      <c r="CJ829" s="318" t="str">
        <f>IF(CI829=0,"",_xlfn.XLOOKUP(CI829,StatePicklist!$1:$1,StatePicklist!$3:$3,"NA",0))</f>
        <v/>
      </c>
      <c r="CK829" s="297" t="str">
        <f ca="1">IF(RMDF!CJ829="", "", IF(ISNUMBER(MATCH(RMDF!CJ829, INDIRECT(CJ829), 0)), "OK", "Invalid"))</f>
        <v/>
      </c>
      <c r="CL829" s="281"/>
      <c r="CM829" s="281"/>
      <c r="CN829" s="281"/>
      <c r="CO829" s="281" t="b">
        <f>AND(RMDF!CR829&gt;=0, RMDF!CR829&lt;=1-SUM(RMDF!Z829,RMDF!AG829,RMDF!AN829,RMDF!AU829,RMDF!BB829,RMDF!BI829,RMDF!BP829,RMDF!BW829,RMDF!CD829,RMDF!CK829), RMDF!CR829=ROUND(RMDF!CR829,4))</f>
        <v>1</v>
      </c>
      <c r="CP829" s="317">
        <f>RMDF!CP829</f>
        <v>0</v>
      </c>
      <c r="CQ829" s="318" t="str">
        <f>IF(CP829=0,"",_xlfn.XLOOKUP(CP829,StatePicklist!$1:$1,StatePicklist!$3:$3,"NA",0))</f>
        <v/>
      </c>
      <c r="CR829" s="297" t="str">
        <f ca="1">IF(RMDF!CQ829="", "", IF(ISNUMBER(MATCH(RMDF!CQ829, INDIRECT(CQ829), 0)), "OK", "Invalid"))</f>
        <v/>
      </c>
      <c r="CS829" s="281"/>
      <c r="CT829" s="281"/>
      <c r="CU829" s="281"/>
      <c r="CV829" s="281" t="b">
        <f>AND(RMDF!CY829&gt;=0, RMDF!CY829&lt;=1-SUM(RMDF!Z829,RMDF!AG829,RMDF!AN829,RMDF!AU829,RMDF!BB829,RMDF!BI829,RMDF!BP829,RMDF!BW829,RMDF!CD829,RMDF!CK829,RMDF!CR829), RMDF!CY829=ROUND(RMDF!CY829,4))</f>
        <v>1</v>
      </c>
      <c r="CW829" s="317">
        <f>RMDF!CW829</f>
        <v>0</v>
      </c>
      <c r="CX829" s="318" t="str">
        <f>IF(CW829=0,"",_xlfn.XLOOKUP(CW829,StatePicklist!$1:$1,StatePicklist!$3:$3,"NA",0))</f>
        <v/>
      </c>
      <c r="CY829" s="297" t="str">
        <f ca="1">IF(RMDF!CX829="", "", IF(ISNUMBER(MATCH(RMDF!CX829, INDIRECT(CX829), 0)), "OK", "Invalid"))</f>
        <v/>
      </c>
      <c r="CZ829" s="281"/>
      <c r="DA829" s="281"/>
      <c r="DB829" s="281"/>
      <c r="DC829" s="281" t="b">
        <f>AND(RMDF!DF829&gt;=0, RMDF!DF829&lt;=1-SUM(RMDF!Z829,RMDF!AG829,RMDF!AN829,RMDF!AU829,RMDF!BB829,RMDF!BI829,RMDF!BP829,RMDF!BW829,RMDF!CD829,RMDF!CK829,RMDF!CR829,RMDF!CY829), RMDF!DF829=ROUND(RMDF!DF829,4))</f>
        <v>1</v>
      </c>
      <c r="DD829" s="317">
        <f>RMDF!DD829</f>
        <v>0</v>
      </c>
      <c r="DE829" s="318" t="str">
        <f>IF(DD829=0,"",_xlfn.XLOOKUP(DD829,StatePicklist!$1:$1,StatePicklist!$3:$3,"NA",0))</f>
        <v/>
      </c>
      <c r="DF829" s="297" t="str">
        <f ca="1">IF(RMDF!DE829="", "", IF(ISNUMBER(MATCH(RMDF!DE829, INDIRECT(DE829), 0)), "OK", "Invalid"))</f>
        <v/>
      </c>
      <c r="DG829" s="281"/>
      <c r="DH829" s="281"/>
      <c r="DI829" s="281"/>
      <c r="DJ829" s="281" t="b">
        <f>AND(RMDF!DM829&gt;=0, RMDF!DM829&lt;=1-SUM(RMDF!Z829,RMDF!AG829,RMDF!AN829,RMDF!AU829,RMDF!BB829,RMDF!BI829,RMDF!BP829,RMDF!BW829,RMDF!CD829,RMDF!CK829,RMDF!CR829,RMDF!CY829,RMDF!DF829), RMDF!DM829=ROUND(RMDF!DM829,4))</f>
        <v>1</v>
      </c>
      <c r="DK829" s="317">
        <f>RMDF!DK829</f>
        <v>0</v>
      </c>
      <c r="DL829" s="318" t="str">
        <f>IF(DK829=0,"",_xlfn.XLOOKUP(DK829,StatePicklist!$1:$1,StatePicklist!$3:$3,"NA",0))</f>
        <v/>
      </c>
      <c r="DM829" s="297" t="str">
        <f ca="1">IF(RMDF!DL829="", "", IF(ISNUMBER(MATCH(RMDF!DL829, INDIRECT(DL829), 0)), "OK", "Invalid"))</f>
        <v/>
      </c>
      <c r="DN829" s="281"/>
      <c r="DO829" s="281"/>
      <c r="DP829" s="281"/>
      <c r="DQ829" s="281" t="b">
        <f>AND(RMDF!DT829&gt;=0, RMDF!DT829&lt;=1-SUM(RMDF!Z829,RMDF!AG829,RMDF!AN829,RMDF!AU829,RMDF!BB829,RMDF!BI829,RMDF!BP829,RMDF!BW829,RMDF!CD829,RMDF!CK829,RMDF!CR829,RMDF!CY829,RMDF!DF829,RMDF!DM829), RMDF!DT829=ROUND(RMDF!DT829,4))</f>
        <v>1</v>
      </c>
      <c r="DR829" s="317">
        <f>RMDF!DR829</f>
        <v>0</v>
      </c>
      <c r="DS829" s="318" t="str">
        <f>IF(DR829=0,"",_xlfn.XLOOKUP(DR829,StatePicklist!$1:$1,StatePicklist!$3:$3,"NA",0))</f>
        <v/>
      </c>
      <c r="DT829" s="297" t="str">
        <f ca="1">IF(RMDF!DS829="", "", IF(ISNUMBER(MATCH(RMDF!DS829, INDIRECT(DS829), 0)), "OK", "Invalid"))</f>
        <v/>
      </c>
      <c r="DU829" s="281"/>
      <c r="DV829" s="281"/>
      <c r="DW829" s="281"/>
      <c r="DX829" s="281" t="b">
        <f>AND(RMDF!EA829&gt;=0, RMDF!EA829&lt;=1-SUM(RMDF!Z829,RMDF!AG829,RMDF!AN829,RMDF!AU829,RMDF!BB829,RMDF!BI829,RMDF!BP829,RMDF!BW829,RMDF!CD829,RMDF!CK829,RMDF!CR829,RMDF!CY829,RMDF!DF829,RMDF!DM829,RMDF!DT829), RMDF!EA829=ROUND(RMDF!EA829,4))</f>
        <v>1</v>
      </c>
      <c r="DY829" s="317">
        <f>RMDF!DY829</f>
        <v>0</v>
      </c>
      <c r="DZ829" s="318" t="str">
        <f>IF(DY829=0,"",_xlfn.XLOOKUP(DY829,StatePicklist!$1:$1,StatePicklist!$3:$3,"NA",0))</f>
        <v/>
      </c>
      <c r="EA829" s="297" t="str">
        <f ca="1">IF(RMDF!DZ829="", "", IF(ISNUMBER(MATCH(RMDF!DZ829, INDIRECT(DZ829), 0)), "OK", "Invalid"))</f>
        <v/>
      </c>
      <c r="EB829" s="281"/>
      <c r="EC829" s="281"/>
      <c r="ED829" s="281"/>
      <c r="EE829" s="281" t="b">
        <f>AND(RMDF!EH829&gt;=0, RMDF!EH829&lt;=1-SUM(RMDF!Z829,RMDF!AG829,RMDF!AN829,RMDF!AU829,RMDF!BB829,RMDF!BI829,RMDF!BP829,RMDF!BW829,RMDF!CD829,RMDF!CK829,RMDF!CR829,RMDF!CY829,RMDF!DF829,RMDF!DM829,RMDF!DT829,RMDF!EA829), RMDF!EH829=ROUND(RMDF!EH829,4))</f>
        <v>1</v>
      </c>
      <c r="EF829" s="317">
        <f>RMDF!EF829</f>
        <v>0</v>
      </c>
      <c r="EG829" s="318" t="str">
        <f>IF(EF829=0,"",_xlfn.XLOOKUP(EF829,StatePicklist!$1:$1,StatePicklist!$3:$3,"NA",0))</f>
        <v/>
      </c>
      <c r="EH829" s="297" t="str">
        <f ca="1">IF(RMDF!EG829="", "", IF(ISNUMBER(MATCH(RMDF!EG829, INDIRECT(EG829), 0)), "OK", "Invalid"))</f>
        <v/>
      </c>
      <c r="EI829" s="281"/>
      <c r="EJ829" s="281"/>
      <c r="EK829" s="281"/>
      <c r="EL829" s="281" t="b">
        <f>AND(RMDF!EO829&gt;=0, RMDF!EO829&lt;=1-SUM(RMDF!Z829,RMDF!AG829,RMDF!AN829,RMDF!AU829,RMDF!BB829,RMDF!BI829,RMDF!BP829,RMDF!BW829,RMDF!CD829,RMDF!CK829,RMDF!CR829,RMDF!CY829,RMDF!DF829,RMDF!DM829,RMDF!DT829,RMDF!EA829,RMDF!EH829), RMDF!EO829=ROUND(RMDF!EO829,4))</f>
        <v>1</v>
      </c>
      <c r="EM829" s="317">
        <f>RMDF!EM829</f>
        <v>0</v>
      </c>
      <c r="EN829" s="318" t="str">
        <f>IF(EM829=0,"",_xlfn.XLOOKUP(EM829,StatePicklist!$1:$1,StatePicklist!$3:$3,"NA",0))</f>
        <v/>
      </c>
      <c r="EO829" s="297" t="str">
        <f ca="1">IF(RMDF!EN829="", "", IF(ISNUMBER(MATCH(RMDF!EN829, INDIRECT(EN829), 0)), "OK", "Invalid"))</f>
        <v/>
      </c>
      <c r="EP829" s="281"/>
      <c r="EQ829" s="281"/>
      <c r="ER829" s="281"/>
      <c r="ES829" s="281" t="b">
        <f>AND(RMDF!EV829&gt;=0, RMDF!EV829&lt;=1-SUM(RMDF!Z829,RMDF!AG829,RMDF!AN829,RMDF!AU829,RMDF!BB829,RMDF!BI829,RMDF!BP829,RMDF!BW829,RMDF!CD829,RMDF!CK829,RMDF!CR829,RMDF!CY829,RMDF!DF829,RMDF!DM829,RMDF!DT829,RMDF!EA829,RMDF!EH829,RMDF!EO829), RMDF!EV829=ROUND(RMDF!EV829,4))</f>
        <v>1</v>
      </c>
      <c r="ET829" s="317">
        <f>RMDF!ET829</f>
        <v>0</v>
      </c>
      <c r="EU829" s="318" t="str">
        <f>IF(ET829=0,"",_xlfn.XLOOKUP(ET829,StatePicklist!$1:$1,StatePicklist!$3:$3,"NA",0))</f>
        <v/>
      </c>
      <c r="EV829" s="297" t="str">
        <f ca="1">IF(RMDF!EU829="", "", IF(ISNUMBER(MATCH(RMDF!EU829, INDIRECT(EU829), 0)), "OK", "Invalid"))</f>
        <v/>
      </c>
      <c r="EW829" s="281"/>
      <c r="EX829" s="281"/>
      <c r="EY829" s="281"/>
      <c r="EZ829" s="281" t="b">
        <f>AND(RMDF!FC829&gt;=0, RMDF!FC829&lt;=1-SUM(RMDF!Z829,RMDF!AG829,RMDF!AN829,RMDF!AU829,RMDF!BB829,RMDF!BI829,RMDF!BP829,RMDF!BW829,RMDF!CD829,RMDF!CK829,RMDF!CR829,RMDF!CY829,RMDF!DF829,RMDF!DM829,RMDF!DT829,RMDF!EA829,RMDF!EH829,RMDF!EO829,RMDF!EV829), RMDF!FC829=ROUND(RMDF!FC829,4))</f>
        <v>1</v>
      </c>
      <c r="FA829" s="317">
        <f>RMDF!FA829</f>
        <v>0</v>
      </c>
      <c r="FB829" s="318" t="str">
        <f>IF(FA829=0,"",_xlfn.XLOOKUP(FA829,StatePicklist!$1:$1,StatePicklist!$3:$3,"NA",0))</f>
        <v/>
      </c>
      <c r="FC829" s="297" t="str">
        <f ca="1">IF(RMDF!FB829="", "", IF(ISNUMBER(MATCH(RMDF!FB829, INDIRECT(FB829), 0)), "OK", "Invalid"))</f>
        <v/>
      </c>
    </row>
    <row r="830" spans="1:159" s="205" customFormat="1" ht="39.9" customHeight="1" x14ac:dyDescent="0.25">
      <c r="A830" s="206"/>
      <c r="B830" s="196"/>
      <c r="C830" s="197"/>
      <c r="D830" s="198"/>
      <c r="E830" s="199"/>
      <c r="F830" s="200"/>
      <c r="G830" s="201"/>
      <c r="H830" s="292"/>
      <c r="I830" s="305">
        <f>RMDF!I830</f>
        <v>0</v>
      </c>
      <c r="J830" s="305" t="str">
        <f>IF(I830=ProductCode!$B$30,"PDReclPost",IF(OR(I830=ProductCode!$C$30,I830=ProductCode!$E$30,I830=ProductCode!$G$30),"PDPreCon",IF(OR(I830=ProductCode!$D$30,I830=ProductCode!$F$30),"PDNotReclPost","")))</f>
        <v/>
      </c>
      <c r="K830" s="305" t="str">
        <f t="shared" si="45"/>
        <v/>
      </c>
      <c r="L830" s="289"/>
      <c r="M830" s="305" t="str">
        <f t="shared" si="45"/>
        <v/>
      </c>
      <c r="N830" s="289" t="b">
        <f>AND(RMDF!N830&gt;=0, RMDF!N830&lt;=1-RMDF!L830, RMDF!N830=ROUND(RMDF!N830,4))</f>
        <v>1</v>
      </c>
      <c r="O830" s="286" t="str">
        <f>IF(P830="","",IF(I830="","",IF(LEFT(I830,13)="Reclaimed pos",RawMaterialCode!$E$569,RawMaterialCode!$E$568)))</f>
        <v>Reclaimed pre-consumer mixed fibers (RM0578)</v>
      </c>
      <c r="P830" s="295">
        <f t="shared" si="46"/>
        <v>1</v>
      </c>
      <c r="Q830" s="202"/>
      <c r="R830" s="203"/>
      <c r="S830" s="204" t="str">
        <f t="shared" si="47"/>
        <v/>
      </c>
      <c r="T830" s="281"/>
      <c r="U830" s="281"/>
      <c r="V830" s="281"/>
      <c r="W830" s="281"/>
      <c r="X830" s="317">
        <f>RMDF!X830</f>
        <v>0</v>
      </c>
      <c r="Y830" s="318" t="str">
        <f>IF(X830=0,"",_xlfn.XLOOKUP(X830,StatePicklist!$1:$1,StatePicklist!$3:$3,"NA",0))</f>
        <v/>
      </c>
      <c r="Z830" s="297" t="str">
        <f ca="1">IF(RMDF!Y830="", "", IF(ISNUMBER(MATCH(RMDF!Y830, INDIRECT(Y830), 0)), "OK", "Invalid"))</f>
        <v/>
      </c>
      <c r="AA830" s="281"/>
      <c r="AB830" s="281"/>
      <c r="AC830" s="281"/>
      <c r="AD830" s="281" t="b">
        <f>AND(RMDF!AG830&gt;=0, RMDF!AG830&lt;=1-RMDF!Z830, RMDF!AG830=ROUND(RMDF!AG830,4))</f>
        <v>1</v>
      </c>
      <c r="AE830" s="317">
        <f>RMDF!AE830</f>
        <v>0</v>
      </c>
      <c r="AF830" s="318" t="str">
        <f>IF(AE830=0,"",_xlfn.XLOOKUP(AE830,StatePicklist!$1:$1,StatePicklist!$3:$3,"NA",0))</f>
        <v/>
      </c>
      <c r="AG830" s="297" t="str">
        <f ca="1">IF(RMDF!AF830="", "", IF(ISNUMBER(MATCH(RMDF!AF830, INDIRECT(AF830), 0)), "OK", "Invalid"))</f>
        <v/>
      </c>
      <c r="AH830" s="281"/>
      <c r="AI830" s="281"/>
      <c r="AJ830" s="281"/>
      <c r="AK830" s="281" t="b">
        <f>AND(RMDF!AN830&gt;=0, RMDF!AN830&lt;=1-SUM(RMDF!Z830,RMDF!AG830), RMDF!AN830=ROUND(RMDF!AN830,4))</f>
        <v>1</v>
      </c>
      <c r="AL830" s="317">
        <f>RMDF!AL830</f>
        <v>0</v>
      </c>
      <c r="AM830" s="318" t="str">
        <f>IF(AL830=0,"",_xlfn.XLOOKUP(AL830,StatePicklist!$1:$1,StatePicklist!$3:$3,"NA",0))</f>
        <v/>
      </c>
      <c r="AN830" s="297" t="str">
        <f ca="1">IF(RMDF!AM830="", "", IF(ISNUMBER(MATCH(RMDF!AM830, INDIRECT(AM830), 0)), "OK", "Invalid"))</f>
        <v/>
      </c>
      <c r="AO830" s="281"/>
      <c r="AP830" s="281"/>
      <c r="AQ830" s="281"/>
      <c r="AR830" s="281" t="b">
        <f>AND(RMDF!AU830&gt;=0, RMDF!AU830&lt;=1-SUM(RMDF!Z830,RMDF!AG830,RMDF!AN830), RMDF!AU830=ROUND(RMDF!AU830,4))</f>
        <v>1</v>
      </c>
      <c r="AS830" s="317">
        <f>RMDF!AS830</f>
        <v>0</v>
      </c>
      <c r="AT830" s="318" t="str">
        <f>IF(AS830=0,"",_xlfn.XLOOKUP(AS830,StatePicklist!$1:$1,StatePicklist!$3:$3,"NA",0))</f>
        <v/>
      </c>
      <c r="AU830" s="297" t="str">
        <f ca="1">IF(RMDF!AT830="", "", IF(ISNUMBER(MATCH(RMDF!AT830, INDIRECT(AT830), 0)), "OK", "Invalid"))</f>
        <v/>
      </c>
      <c r="AV830" s="281"/>
      <c r="AW830" s="281"/>
      <c r="AX830" s="281"/>
      <c r="AY830" s="281" t="b">
        <f>AND(RMDF!BB830&gt;=0, RMDF!BB830&lt;=1-SUM(RMDF!Z830,RMDF!AG830,RMDF!AN830,RMDF!AU830), RMDF!BB830=ROUND(RMDF!BB830,4))</f>
        <v>1</v>
      </c>
      <c r="AZ830" s="317">
        <f>RMDF!AZ830</f>
        <v>0</v>
      </c>
      <c r="BA830" s="318" t="str">
        <f>IF(AZ830=0,"",_xlfn.XLOOKUP(AZ830,StatePicklist!$1:$1,StatePicklist!$3:$3,"NA",0))</f>
        <v/>
      </c>
      <c r="BB830" s="297" t="str">
        <f ca="1">IF(RMDF!BA830="", "", IF(ISNUMBER(MATCH(RMDF!BA830, INDIRECT(BA830), 0)), "OK", "Invalid"))</f>
        <v/>
      </c>
      <c r="BC830" s="281"/>
      <c r="BD830" s="281"/>
      <c r="BE830" s="281"/>
      <c r="BF830" s="281" t="b">
        <f>AND(RMDF!BI830&gt;=0, RMDF!BI830&lt;=1-SUM(RMDF!Z830,RMDF!AG830,RMDF!AN830,RMDF!AU830,RMDF!BB830), RMDF!BI830=ROUND(RMDF!BI830,4))</f>
        <v>1</v>
      </c>
      <c r="BG830" s="317">
        <f>RMDF!BG830</f>
        <v>0</v>
      </c>
      <c r="BH830" s="318" t="str">
        <f>IF(BG830=0,"",_xlfn.XLOOKUP(BG830,StatePicklist!$1:$1,StatePicklist!$3:$3,"NA",0))</f>
        <v/>
      </c>
      <c r="BI830" s="297" t="str">
        <f ca="1">IF(RMDF!BH830="", "", IF(ISNUMBER(MATCH(RMDF!BH830, INDIRECT(BH830), 0)), "OK", "Invalid"))</f>
        <v/>
      </c>
      <c r="BJ830" s="281"/>
      <c r="BK830" s="281"/>
      <c r="BL830" s="281"/>
      <c r="BM830" s="281" t="b">
        <f>AND(RMDF!BP830&gt;=0, RMDF!BP830&lt;=1-SUM(RMDF!Z830,RMDF!AG830,RMDF!AN830,RMDF!AU830,RMDF!BB830,RMDF!BI830), RMDF!BP830=ROUND(RMDF!BP830,4))</f>
        <v>1</v>
      </c>
      <c r="BN830" s="317">
        <f>RMDF!BN830</f>
        <v>0</v>
      </c>
      <c r="BO830" s="318" t="str">
        <f>IF(BN830=0,"",_xlfn.XLOOKUP(BN830,StatePicklist!$1:$1,StatePicklist!$3:$3,"NA",0))</f>
        <v/>
      </c>
      <c r="BP830" s="297" t="str">
        <f ca="1">IF(RMDF!BO830="", "", IF(ISNUMBER(MATCH(RMDF!BO830, INDIRECT(BO830), 0)), "OK", "Invalid"))</f>
        <v/>
      </c>
      <c r="BQ830" s="281"/>
      <c r="BR830" s="281"/>
      <c r="BS830" s="281"/>
      <c r="BT830" s="281" t="b">
        <f>AND(RMDF!BW830&gt;=0, RMDF!BW830&lt;=1-SUM(RMDF!Z830,RMDF!AG830,RMDF!AN830,RMDF!AU830,RMDF!BB830,RMDF!BI830,RMDF!BP830), RMDF!BW830=ROUND(RMDF!BW830,4))</f>
        <v>1</v>
      </c>
      <c r="BU830" s="317">
        <f>RMDF!BU830</f>
        <v>0</v>
      </c>
      <c r="BV830" s="318" t="str">
        <f>IF(BU830=0,"",_xlfn.XLOOKUP(BU830,StatePicklist!$1:$1,StatePicklist!$3:$3,"NA",0))</f>
        <v/>
      </c>
      <c r="BW830" s="297" t="str">
        <f ca="1">IF(RMDF!BV830="", "", IF(ISNUMBER(MATCH(RMDF!BV830, INDIRECT(BV830), 0)), "OK", "Invalid"))</f>
        <v/>
      </c>
      <c r="BX830" s="281"/>
      <c r="BY830" s="281"/>
      <c r="BZ830" s="281"/>
      <c r="CA830" s="281" t="b">
        <f>AND(RMDF!CD830&gt;=0, RMDF!CD830&lt;=1-SUM(RMDF!Z830,RMDF!AG830,RMDF!AN830,RMDF!AU830,RMDF!BB830,RMDF!BI830,RMDF!BP830,RMDF!BW830), RMDF!CD830=ROUND(RMDF!CD830,4))</f>
        <v>1</v>
      </c>
      <c r="CB830" s="317">
        <f>RMDF!CB830</f>
        <v>0</v>
      </c>
      <c r="CC830" s="318" t="str">
        <f>IF(CB830=0,"",_xlfn.XLOOKUP(CB830,StatePicklist!$1:$1,StatePicklist!$3:$3,"NA",0))</f>
        <v/>
      </c>
      <c r="CD830" s="297" t="str">
        <f ca="1">IF(RMDF!CC830="", "", IF(ISNUMBER(MATCH(RMDF!CC830, INDIRECT(CC830), 0)), "OK", "Invalid"))</f>
        <v/>
      </c>
      <c r="CE830" s="281"/>
      <c r="CF830" s="281"/>
      <c r="CG830" s="281"/>
      <c r="CH830" s="281" t="b">
        <f>AND(RMDF!CK830&gt;=0, RMDF!CK830&lt;=1-SUM(RMDF!Z830,RMDF!AG830,RMDF!AN830,RMDF!AU830,RMDF!BB830,RMDF!BI830,RMDF!BP830,RMDF!BW830,RMDF!CD830), RMDF!CK830=ROUND(RMDF!CK830,4))</f>
        <v>1</v>
      </c>
      <c r="CI830" s="317">
        <f>RMDF!CI830</f>
        <v>0</v>
      </c>
      <c r="CJ830" s="318" t="str">
        <f>IF(CI830=0,"",_xlfn.XLOOKUP(CI830,StatePicklist!$1:$1,StatePicklist!$3:$3,"NA",0))</f>
        <v/>
      </c>
      <c r="CK830" s="297" t="str">
        <f ca="1">IF(RMDF!CJ830="", "", IF(ISNUMBER(MATCH(RMDF!CJ830, INDIRECT(CJ830), 0)), "OK", "Invalid"))</f>
        <v/>
      </c>
      <c r="CL830" s="281"/>
      <c r="CM830" s="281"/>
      <c r="CN830" s="281"/>
      <c r="CO830" s="281" t="b">
        <f>AND(RMDF!CR830&gt;=0, RMDF!CR830&lt;=1-SUM(RMDF!Z830,RMDF!AG830,RMDF!AN830,RMDF!AU830,RMDF!BB830,RMDF!BI830,RMDF!BP830,RMDF!BW830,RMDF!CD830,RMDF!CK830), RMDF!CR830=ROUND(RMDF!CR830,4))</f>
        <v>1</v>
      </c>
      <c r="CP830" s="317">
        <f>RMDF!CP830</f>
        <v>0</v>
      </c>
      <c r="CQ830" s="318" t="str">
        <f>IF(CP830=0,"",_xlfn.XLOOKUP(CP830,StatePicklist!$1:$1,StatePicklist!$3:$3,"NA",0))</f>
        <v/>
      </c>
      <c r="CR830" s="297" t="str">
        <f ca="1">IF(RMDF!CQ830="", "", IF(ISNUMBER(MATCH(RMDF!CQ830, INDIRECT(CQ830), 0)), "OK", "Invalid"))</f>
        <v/>
      </c>
      <c r="CS830" s="281"/>
      <c r="CT830" s="281"/>
      <c r="CU830" s="281"/>
      <c r="CV830" s="281" t="b">
        <f>AND(RMDF!CY830&gt;=0, RMDF!CY830&lt;=1-SUM(RMDF!Z830,RMDF!AG830,RMDF!AN830,RMDF!AU830,RMDF!BB830,RMDF!BI830,RMDF!BP830,RMDF!BW830,RMDF!CD830,RMDF!CK830,RMDF!CR830), RMDF!CY830=ROUND(RMDF!CY830,4))</f>
        <v>1</v>
      </c>
      <c r="CW830" s="317">
        <f>RMDF!CW830</f>
        <v>0</v>
      </c>
      <c r="CX830" s="318" t="str">
        <f>IF(CW830=0,"",_xlfn.XLOOKUP(CW830,StatePicklist!$1:$1,StatePicklist!$3:$3,"NA",0))</f>
        <v/>
      </c>
      <c r="CY830" s="297" t="str">
        <f ca="1">IF(RMDF!CX830="", "", IF(ISNUMBER(MATCH(RMDF!CX830, INDIRECT(CX830), 0)), "OK", "Invalid"))</f>
        <v/>
      </c>
      <c r="CZ830" s="281"/>
      <c r="DA830" s="281"/>
      <c r="DB830" s="281"/>
      <c r="DC830" s="281" t="b">
        <f>AND(RMDF!DF830&gt;=0, RMDF!DF830&lt;=1-SUM(RMDF!Z830,RMDF!AG830,RMDF!AN830,RMDF!AU830,RMDF!BB830,RMDF!BI830,RMDF!BP830,RMDF!BW830,RMDF!CD830,RMDF!CK830,RMDF!CR830,RMDF!CY830), RMDF!DF830=ROUND(RMDF!DF830,4))</f>
        <v>1</v>
      </c>
      <c r="DD830" s="317">
        <f>RMDF!DD830</f>
        <v>0</v>
      </c>
      <c r="DE830" s="318" t="str">
        <f>IF(DD830=0,"",_xlfn.XLOOKUP(DD830,StatePicklist!$1:$1,StatePicklist!$3:$3,"NA",0))</f>
        <v/>
      </c>
      <c r="DF830" s="297" t="str">
        <f ca="1">IF(RMDF!DE830="", "", IF(ISNUMBER(MATCH(RMDF!DE830, INDIRECT(DE830), 0)), "OK", "Invalid"))</f>
        <v/>
      </c>
      <c r="DG830" s="281"/>
      <c r="DH830" s="281"/>
      <c r="DI830" s="281"/>
      <c r="DJ830" s="281" t="b">
        <f>AND(RMDF!DM830&gt;=0, RMDF!DM830&lt;=1-SUM(RMDF!Z830,RMDF!AG830,RMDF!AN830,RMDF!AU830,RMDF!BB830,RMDF!BI830,RMDF!BP830,RMDF!BW830,RMDF!CD830,RMDF!CK830,RMDF!CR830,RMDF!CY830,RMDF!DF830), RMDF!DM830=ROUND(RMDF!DM830,4))</f>
        <v>1</v>
      </c>
      <c r="DK830" s="317">
        <f>RMDF!DK830</f>
        <v>0</v>
      </c>
      <c r="DL830" s="318" t="str">
        <f>IF(DK830=0,"",_xlfn.XLOOKUP(DK830,StatePicklist!$1:$1,StatePicklist!$3:$3,"NA",0))</f>
        <v/>
      </c>
      <c r="DM830" s="297" t="str">
        <f ca="1">IF(RMDF!DL830="", "", IF(ISNUMBER(MATCH(RMDF!DL830, INDIRECT(DL830), 0)), "OK", "Invalid"))</f>
        <v/>
      </c>
      <c r="DN830" s="281"/>
      <c r="DO830" s="281"/>
      <c r="DP830" s="281"/>
      <c r="DQ830" s="281" t="b">
        <f>AND(RMDF!DT830&gt;=0, RMDF!DT830&lt;=1-SUM(RMDF!Z830,RMDF!AG830,RMDF!AN830,RMDF!AU830,RMDF!BB830,RMDF!BI830,RMDF!BP830,RMDF!BW830,RMDF!CD830,RMDF!CK830,RMDF!CR830,RMDF!CY830,RMDF!DF830,RMDF!DM830), RMDF!DT830=ROUND(RMDF!DT830,4))</f>
        <v>1</v>
      </c>
      <c r="DR830" s="317">
        <f>RMDF!DR830</f>
        <v>0</v>
      </c>
      <c r="DS830" s="318" t="str">
        <f>IF(DR830=0,"",_xlfn.XLOOKUP(DR830,StatePicklist!$1:$1,StatePicklist!$3:$3,"NA",0))</f>
        <v/>
      </c>
      <c r="DT830" s="297" t="str">
        <f ca="1">IF(RMDF!DS830="", "", IF(ISNUMBER(MATCH(RMDF!DS830, INDIRECT(DS830), 0)), "OK", "Invalid"))</f>
        <v/>
      </c>
      <c r="DU830" s="281"/>
      <c r="DV830" s="281"/>
      <c r="DW830" s="281"/>
      <c r="DX830" s="281" t="b">
        <f>AND(RMDF!EA830&gt;=0, RMDF!EA830&lt;=1-SUM(RMDF!Z830,RMDF!AG830,RMDF!AN830,RMDF!AU830,RMDF!BB830,RMDF!BI830,RMDF!BP830,RMDF!BW830,RMDF!CD830,RMDF!CK830,RMDF!CR830,RMDF!CY830,RMDF!DF830,RMDF!DM830,RMDF!DT830), RMDF!EA830=ROUND(RMDF!EA830,4))</f>
        <v>1</v>
      </c>
      <c r="DY830" s="317">
        <f>RMDF!DY830</f>
        <v>0</v>
      </c>
      <c r="DZ830" s="318" t="str">
        <f>IF(DY830=0,"",_xlfn.XLOOKUP(DY830,StatePicklist!$1:$1,StatePicklist!$3:$3,"NA",0))</f>
        <v/>
      </c>
      <c r="EA830" s="297" t="str">
        <f ca="1">IF(RMDF!DZ830="", "", IF(ISNUMBER(MATCH(RMDF!DZ830, INDIRECT(DZ830), 0)), "OK", "Invalid"))</f>
        <v/>
      </c>
      <c r="EB830" s="281"/>
      <c r="EC830" s="281"/>
      <c r="ED830" s="281"/>
      <c r="EE830" s="281" t="b">
        <f>AND(RMDF!EH830&gt;=0, RMDF!EH830&lt;=1-SUM(RMDF!Z830,RMDF!AG830,RMDF!AN830,RMDF!AU830,RMDF!BB830,RMDF!BI830,RMDF!BP830,RMDF!BW830,RMDF!CD830,RMDF!CK830,RMDF!CR830,RMDF!CY830,RMDF!DF830,RMDF!DM830,RMDF!DT830,RMDF!EA830), RMDF!EH830=ROUND(RMDF!EH830,4))</f>
        <v>1</v>
      </c>
      <c r="EF830" s="317">
        <f>RMDF!EF830</f>
        <v>0</v>
      </c>
      <c r="EG830" s="318" t="str">
        <f>IF(EF830=0,"",_xlfn.XLOOKUP(EF830,StatePicklist!$1:$1,StatePicklist!$3:$3,"NA",0))</f>
        <v/>
      </c>
      <c r="EH830" s="297" t="str">
        <f ca="1">IF(RMDF!EG830="", "", IF(ISNUMBER(MATCH(RMDF!EG830, INDIRECT(EG830), 0)), "OK", "Invalid"))</f>
        <v/>
      </c>
      <c r="EI830" s="281"/>
      <c r="EJ830" s="281"/>
      <c r="EK830" s="281"/>
      <c r="EL830" s="281" t="b">
        <f>AND(RMDF!EO830&gt;=0, RMDF!EO830&lt;=1-SUM(RMDF!Z830,RMDF!AG830,RMDF!AN830,RMDF!AU830,RMDF!BB830,RMDF!BI830,RMDF!BP830,RMDF!BW830,RMDF!CD830,RMDF!CK830,RMDF!CR830,RMDF!CY830,RMDF!DF830,RMDF!DM830,RMDF!DT830,RMDF!EA830,RMDF!EH830), RMDF!EO830=ROUND(RMDF!EO830,4))</f>
        <v>1</v>
      </c>
      <c r="EM830" s="317">
        <f>RMDF!EM830</f>
        <v>0</v>
      </c>
      <c r="EN830" s="318" t="str">
        <f>IF(EM830=0,"",_xlfn.XLOOKUP(EM830,StatePicklist!$1:$1,StatePicklist!$3:$3,"NA",0))</f>
        <v/>
      </c>
      <c r="EO830" s="297" t="str">
        <f ca="1">IF(RMDF!EN830="", "", IF(ISNUMBER(MATCH(RMDF!EN830, INDIRECT(EN830), 0)), "OK", "Invalid"))</f>
        <v/>
      </c>
      <c r="EP830" s="281"/>
      <c r="EQ830" s="281"/>
      <c r="ER830" s="281"/>
      <c r="ES830" s="281" t="b">
        <f>AND(RMDF!EV830&gt;=0, RMDF!EV830&lt;=1-SUM(RMDF!Z830,RMDF!AG830,RMDF!AN830,RMDF!AU830,RMDF!BB830,RMDF!BI830,RMDF!BP830,RMDF!BW830,RMDF!CD830,RMDF!CK830,RMDF!CR830,RMDF!CY830,RMDF!DF830,RMDF!DM830,RMDF!DT830,RMDF!EA830,RMDF!EH830,RMDF!EO830), RMDF!EV830=ROUND(RMDF!EV830,4))</f>
        <v>1</v>
      </c>
      <c r="ET830" s="317">
        <f>RMDF!ET830</f>
        <v>0</v>
      </c>
      <c r="EU830" s="318" t="str">
        <f>IF(ET830=0,"",_xlfn.XLOOKUP(ET830,StatePicklist!$1:$1,StatePicklist!$3:$3,"NA",0))</f>
        <v/>
      </c>
      <c r="EV830" s="297" t="str">
        <f ca="1">IF(RMDF!EU830="", "", IF(ISNUMBER(MATCH(RMDF!EU830, INDIRECT(EU830), 0)), "OK", "Invalid"))</f>
        <v/>
      </c>
      <c r="EW830" s="281"/>
      <c r="EX830" s="281"/>
      <c r="EY830" s="281"/>
      <c r="EZ830" s="281" t="b">
        <f>AND(RMDF!FC830&gt;=0, RMDF!FC830&lt;=1-SUM(RMDF!Z830,RMDF!AG830,RMDF!AN830,RMDF!AU830,RMDF!BB830,RMDF!BI830,RMDF!BP830,RMDF!BW830,RMDF!CD830,RMDF!CK830,RMDF!CR830,RMDF!CY830,RMDF!DF830,RMDF!DM830,RMDF!DT830,RMDF!EA830,RMDF!EH830,RMDF!EO830,RMDF!EV830), RMDF!FC830=ROUND(RMDF!FC830,4))</f>
        <v>1</v>
      </c>
      <c r="FA830" s="317">
        <f>RMDF!FA830</f>
        <v>0</v>
      </c>
      <c r="FB830" s="318" t="str">
        <f>IF(FA830=0,"",_xlfn.XLOOKUP(FA830,StatePicklist!$1:$1,StatePicklist!$3:$3,"NA",0))</f>
        <v/>
      </c>
      <c r="FC830" s="297" t="str">
        <f ca="1">IF(RMDF!FB830="", "", IF(ISNUMBER(MATCH(RMDF!FB830, INDIRECT(FB830), 0)), "OK", "Invalid"))</f>
        <v/>
      </c>
    </row>
    <row r="831" spans="1:159" s="205" customFormat="1" ht="39.9" customHeight="1" x14ac:dyDescent="0.25">
      <c r="A831" s="206"/>
      <c r="B831" s="196"/>
      <c r="C831" s="197"/>
      <c r="D831" s="198"/>
      <c r="E831" s="199"/>
      <c r="F831" s="200"/>
      <c r="G831" s="201"/>
      <c r="H831" s="292"/>
      <c r="I831" s="305">
        <f>RMDF!I831</f>
        <v>0</v>
      </c>
      <c r="J831" s="305" t="str">
        <f>IF(I831=ProductCode!$B$30,"PDReclPost",IF(OR(I831=ProductCode!$C$30,I831=ProductCode!$E$30,I831=ProductCode!$G$30),"PDPreCon",IF(OR(I831=ProductCode!$D$30,I831=ProductCode!$F$30),"PDNotReclPost","")))</f>
        <v/>
      </c>
      <c r="K831" s="305" t="str">
        <f t="shared" si="45"/>
        <v/>
      </c>
      <c r="L831" s="289"/>
      <c r="M831" s="305" t="str">
        <f t="shared" si="45"/>
        <v/>
      </c>
      <c r="N831" s="289" t="b">
        <f>AND(RMDF!N831&gt;=0, RMDF!N831&lt;=1-RMDF!L831, RMDF!N831=ROUND(RMDF!N831,4))</f>
        <v>1</v>
      </c>
      <c r="O831" s="286" t="str">
        <f>IF(P831="","",IF(I831="","",IF(LEFT(I831,13)="Reclaimed pos",RawMaterialCode!$E$569,RawMaterialCode!$E$568)))</f>
        <v>Reclaimed pre-consumer mixed fibers (RM0578)</v>
      </c>
      <c r="P831" s="295">
        <f t="shared" si="46"/>
        <v>1</v>
      </c>
      <c r="Q831" s="202"/>
      <c r="R831" s="203"/>
      <c r="S831" s="204" t="str">
        <f t="shared" si="47"/>
        <v/>
      </c>
      <c r="T831" s="281"/>
      <c r="U831" s="281"/>
      <c r="V831" s="281"/>
      <c r="W831" s="281"/>
      <c r="X831" s="317">
        <f>RMDF!X831</f>
        <v>0</v>
      </c>
      <c r="Y831" s="318" t="str">
        <f>IF(X831=0,"",_xlfn.XLOOKUP(X831,StatePicklist!$1:$1,StatePicklist!$3:$3,"NA",0))</f>
        <v/>
      </c>
      <c r="Z831" s="297" t="str">
        <f ca="1">IF(RMDF!Y831="", "", IF(ISNUMBER(MATCH(RMDF!Y831, INDIRECT(Y831), 0)), "OK", "Invalid"))</f>
        <v/>
      </c>
      <c r="AA831" s="281"/>
      <c r="AB831" s="281"/>
      <c r="AC831" s="281"/>
      <c r="AD831" s="281" t="b">
        <f>AND(RMDF!AG831&gt;=0, RMDF!AG831&lt;=1-RMDF!Z831, RMDF!AG831=ROUND(RMDF!AG831,4))</f>
        <v>1</v>
      </c>
      <c r="AE831" s="317">
        <f>RMDF!AE831</f>
        <v>0</v>
      </c>
      <c r="AF831" s="318" t="str">
        <f>IF(AE831=0,"",_xlfn.XLOOKUP(AE831,StatePicklist!$1:$1,StatePicklist!$3:$3,"NA",0))</f>
        <v/>
      </c>
      <c r="AG831" s="297" t="str">
        <f ca="1">IF(RMDF!AF831="", "", IF(ISNUMBER(MATCH(RMDF!AF831, INDIRECT(AF831), 0)), "OK", "Invalid"))</f>
        <v/>
      </c>
      <c r="AH831" s="281"/>
      <c r="AI831" s="281"/>
      <c r="AJ831" s="281"/>
      <c r="AK831" s="281" t="b">
        <f>AND(RMDF!AN831&gt;=0, RMDF!AN831&lt;=1-SUM(RMDF!Z831,RMDF!AG831), RMDF!AN831=ROUND(RMDF!AN831,4))</f>
        <v>1</v>
      </c>
      <c r="AL831" s="317">
        <f>RMDF!AL831</f>
        <v>0</v>
      </c>
      <c r="AM831" s="318" t="str">
        <f>IF(AL831=0,"",_xlfn.XLOOKUP(AL831,StatePicklist!$1:$1,StatePicklist!$3:$3,"NA",0))</f>
        <v/>
      </c>
      <c r="AN831" s="297" t="str">
        <f ca="1">IF(RMDF!AM831="", "", IF(ISNUMBER(MATCH(RMDF!AM831, INDIRECT(AM831), 0)), "OK", "Invalid"))</f>
        <v/>
      </c>
      <c r="AO831" s="281"/>
      <c r="AP831" s="281"/>
      <c r="AQ831" s="281"/>
      <c r="AR831" s="281" t="b">
        <f>AND(RMDF!AU831&gt;=0, RMDF!AU831&lt;=1-SUM(RMDF!Z831,RMDF!AG831,RMDF!AN831), RMDF!AU831=ROUND(RMDF!AU831,4))</f>
        <v>1</v>
      </c>
      <c r="AS831" s="317">
        <f>RMDF!AS831</f>
        <v>0</v>
      </c>
      <c r="AT831" s="318" t="str">
        <f>IF(AS831=0,"",_xlfn.XLOOKUP(AS831,StatePicklist!$1:$1,StatePicklist!$3:$3,"NA",0))</f>
        <v/>
      </c>
      <c r="AU831" s="297" t="str">
        <f ca="1">IF(RMDF!AT831="", "", IF(ISNUMBER(MATCH(RMDF!AT831, INDIRECT(AT831), 0)), "OK", "Invalid"))</f>
        <v/>
      </c>
      <c r="AV831" s="281"/>
      <c r="AW831" s="281"/>
      <c r="AX831" s="281"/>
      <c r="AY831" s="281" t="b">
        <f>AND(RMDF!BB831&gt;=0, RMDF!BB831&lt;=1-SUM(RMDF!Z831,RMDF!AG831,RMDF!AN831,RMDF!AU831), RMDF!BB831=ROUND(RMDF!BB831,4))</f>
        <v>1</v>
      </c>
      <c r="AZ831" s="317">
        <f>RMDF!AZ831</f>
        <v>0</v>
      </c>
      <c r="BA831" s="318" t="str">
        <f>IF(AZ831=0,"",_xlfn.XLOOKUP(AZ831,StatePicklist!$1:$1,StatePicklist!$3:$3,"NA",0))</f>
        <v/>
      </c>
      <c r="BB831" s="297" t="str">
        <f ca="1">IF(RMDF!BA831="", "", IF(ISNUMBER(MATCH(RMDF!BA831, INDIRECT(BA831), 0)), "OK", "Invalid"))</f>
        <v/>
      </c>
      <c r="BC831" s="281"/>
      <c r="BD831" s="281"/>
      <c r="BE831" s="281"/>
      <c r="BF831" s="281" t="b">
        <f>AND(RMDF!BI831&gt;=0, RMDF!BI831&lt;=1-SUM(RMDF!Z831,RMDF!AG831,RMDF!AN831,RMDF!AU831,RMDF!BB831), RMDF!BI831=ROUND(RMDF!BI831,4))</f>
        <v>1</v>
      </c>
      <c r="BG831" s="317">
        <f>RMDF!BG831</f>
        <v>0</v>
      </c>
      <c r="BH831" s="318" t="str">
        <f>IF(BG831=0,"",_xlfn.XLOOKUP(BG831,StatePicklist!$1:$1,StatePicklist!$3:$3,"NA",0))</f>
        <v/>
      </c>
      <c r="BI831" s="297" t="str">
        <f ca="1">IF(RMDF!BH831="", "", IF(ISNUMBER(MATCH(RMDF!BH831, INDIRECT(BH831), 0)), "OK", "Invalid"))</f>
        <v/>
      </c>
      <c r="BJ831" s="281"/>
      <c r="BK831" s="281"/>
      <c r="BL831" s="281"/>
      <c r="BM831" s="281" t="b">
        <f>AND(RMDF!BP831&gt;=0, RMDF!BP831&lt;=1-SUM(RMDF!Z831,RMDF!AG831,RMDF!AN831,RMDF!AU831,RMDF!BB831,RMDF!BI831), RMDF!BP831=ROUND(RMDF!BP831,4))</f>
        <v>1</v>
      </c>
      <c r="BN831" s="317">
        <f>RMDF!BN831</f>
        <v>0</v>
      </c>
      <c r="BO831" s="318" t="str">
        <f>IF(BN831=0,"",_xlfn.XLOOKUP(BN831,StatePicklist!$1:$1,StatePicklist!$3:$3,"NA",0))</f>
        <v/>
      </c>
      <c r="BP831" s="297" t="str">
        <f ca="1">IF(RMDF!BO831="", "", IF(ISNUMBER(MATCH(RMDF!BO831, INDIRECT(BO831), 0)), "OK", "Invalid"))</f>
        <v/>
      </c>
      <c r="BQ831" s="281"/>
      <c r="BR831" s="281"/>
      <c r="BS831" s="281"/>
      <c r="BT831" s="281" t="b">
        <f>AND(RMDF!BW831&gt;=0, RMDF!BW831&lt;=1-SUM(RMDF!Z831,RMDF!AG831,RMDF!AN831,RMDF!AU831,RMDF!BB831,RMDF!BI831,RMDF!BP831), RMDF!BW831=ROUND(RMDF!BW831,4))</f>
        <v>1</v>
      </c>
      <c r="BU831" s="317">
        <f>RMDF!BU831</f>
        <v>0</v>
      </c>
      <c r="BV831" s="318" t="str">
        <f>IF(BU831=0,"",_xlfn.XLOOKUP(BU831,StatePicklist!$1:$1,StatePicklist!$3:$3,"NA",0))</f>
        <v/>
      </c>
      <c r="BW831" s="297" t="str">
        <f ca="1">IF(RMDF!BV831="", "", IF(ISNUMBER(MATCH(RMDF!BV831, INDIRECT(BV831), 0)), "OK", "Invalid"))</f>
        <v/>
      </c>
      <c r="BX831" s="281"/>
      <c r="BY831" s="281"/>
      <c r="BZ831" s="281"/>
      <c r="CA831" s="281" t="b">
        <f>AND(RMDF!CD831&gt;=0, RMDF!CD831&lt;=1-SUM(RMDF!Z831,RMDF!AG831,RMDF!AN831,RMDF!AU831,RMDF!BB831,RMDF!BI831,RMDF!BP831,RMDF!BW831), RMDF!CD831=ROUND(RMDF!CD831,4))</f>
        <v>1</v>
      </c>
      <c r="CB831" s="317">
        <f>RMDF!CB831</f>
        <v>0</v>
      </c>
      <c r="CC831" s="318" t="str">
        <f>IF(CB831=0,"",_xlfn.XLOOKUP(CB831,StatePicklist!$1:$1,StatePicklist!$3:$3,"NA",0))</f>
        <v/>
      </c>
      <c r="CD831" s="297" t="str">
        <f ca="1">IF(RMDF!CC831="", "", IF(ISNUMBER(MATCH(RMDF!CC831, INDIRECT(CC831), 0)), "OK", "Invalid"))</f>
        <v/>
      </c>
      <c r="CE831" s="281"/>
      <c r="CF831" s="281"/>
      <c r="CG831" s="281"/>
      <c r="CH831" s="281" t="b">
        <f>AND(RMDF!CK831&gt;=0, RMDF!CK831&lt;=1-SUM(RMDF!Z831,RMDF!AG831,RMDF!AN831,RMDF!AU831,RMDF!BB831,RMDF!BI831,RMDF!BP831,RMDF!BW831,RMDF!CD831), RMDF!CK831=ROUND(RMDF!CK831,4))</f>
        <v>1</v>
      </c>
      <c r="CI831" s="317">
        <f>RMDF!CI831</f>
        <v>0</v>
      </c>
      <c r="CJ831" s="318" t="str">
        <f>IF(CI831=0,"",_xlfn.XLOOKUP(CI831,StatePicklist!$1:$1,StatePicklist!$3:$3,"NA",0))</f>
        <v/>
      </c>
      <c r="CK831" s="297" t="str">
        <f ca="1">IF(RMDF!CJ831="", "", IF(ISNUMBER(MATCH(RMDF!CJ831, INDIRECT(CJ831), 0)), "OK", "Invalid"))</f>
        <v/>
      </c>
      <c r="CL831" s="281"/>
      <c r="CM831" s="281"/>
      <c r="CN831" s="281"/>
      <c r="CO831" s="281" t="b">
        <f>AND(RMDF!CR831&gt;=0, RMDF!CR831&lt;=1-SUM(RMDF!Z831,RMDF!AG831,RMDF!AN831,RMDF!AU831,RMDF!BB831,RMDF!BI831,RMDF!BP831,RMDF!BW831,RMDF!CD831,RMDF!CK831), RMDF!CR831=ROUND(RMDF!CR831,4))</f>
        <v>1</v>
      </c>
      <c r="CP831" s="317">
        <f>RMDF!CP831</f>
        <v>0</v>
      </c>
      <c r="CQ831" s="318" t="str">
        <f>IF(CP831=0,"",_xlfn.XLOOKUP(CP831,StatePicklist!$1:$1,StatePicklist!$3:$3,"NA",0))</f>
        <v/>
      </c>
      <c r="CR831" s="297" t="str">
        <f ca="1">IF(RMDF!CQ831="", "", IF(ISNUMBER(MATCH(RMDF!CQ831, INDIRECT(CQ831), 0)), "OK", "Invalid"))</f>
        <v/>
      </c>
      <c r="CS831" s="281"/>
      <c r="CT831" s="281"/>
      <c r="CU831" s="281"/>
      <c r="CV831" s="281" t="b">
        <f>AND(RMDF!CY831&gt;=0, RMDF!CY831&lt;=1-SUM(RMDF!Z831,RMDF!AG831,RMDF!AN831,RMDF!AU831,RMDF!BB831,RMDF!BI831,RMDF!BP831,RMDF!BW831,RMDF!CD831,RMDF!CK831,RMDF!CR831), RMDF!CY831=ROUND(RMDF!CY831,4))</f>
        <v>1</v>
      </c>
      <c r="CW831" s="317">
        <f>RMDF!CW831</f>
        <v>0</v>
      </c>
      <c r="CX831" s="318" t="str">
        <f>IF(CW831=0,"",_xlfn.XLOOKUP(CW831,StatePicklist!$1:$1,StatePicklist!$3:$3,"NA",0))</f>
        <v/>
      </c>
      <c r="CY831" s="297" t="str">
        <f ca="1">IF(RMDF!CX831="", "", IF(ISNUMBER(MATCH(RMDF!CX831, INDIRECT(CX831), 0)), "OK", "Invalid"))</f>
        <v/>
      </c>
      <c r="CZ831" s="281"/>
      <c r="DA831" s="281"/>
      <c r="DB831" s="281"/>
      <c r="DC831" s="281" t="b">
        <f>AND(RMDF!DF831&gt;=0, RMDF!DF831&lt;=1-SUM(RMDF!Z831,RMDF!AG831,RMDF!AN831,RMDF!AU831,RMDF!BB831,RMDF!BI831,RMDF!BP831,RMDF!BW831,RMDF!CD831,RMDF!CK831,RMDF!CR831,RMDF!CY831), RMDF!DF831=ROUND(RMDF!DF831,4))</f>
        <v>1</v>
      </c>
      <c r="DD831" s="317">
        <f>RMDF!DD831</f>
        <v>0</v>
      </c>
      <c r="DE831" s="318" t="str">
        <f>IF(DD831=0,"",_xlfn.XLOOKUP(DD831,StatePicklist!$1:$1,StatePicklist!$3:$3,"NA",0))</f>
        <v/>
      </c>
      <c r="DF831" s="297" t="str">
        <f ca="1">IF(RMDF!DE831="", "", IF(ISNUMBER(MATCH(RMDF!DE831, INDIRECT(DE831), 0)), "OK", "Invalid"))</f>
        <v/>
      </c>
      <c r="DG831" s="281"/>
      <c r="DH831" s="281"/>
      <c r="DI831" s="281"/>
      <c r="DJ831" s="281" t="b">
        <f>AND(RMDF!DM831&gt;=0, RMDF!DM831&lt;=1-SUM(RMDF!Z831,RMDF!AG831,RMDF!AN831,RMDF!AU831,RMDF!BB831,RMDF!BI831,RMDF!BP831,RMDF!BW831,RMDF!CD831,RMDF!CK831,RMDF!CR831,RMDF!CY831,RMDF!DF831), RMDF!DM831=ROUND(RMDF!DM831,4))</f>
        <v>1</v>
      </c>
      <c r="DK831" s="317">
        <f>RMDF!DK831</f>
        <v>0</v>
      </c>
      <c r="DL831" s="318" t="str">
        <f>IF(DK831=0,"",_xlfn.XLOOKUP(DK831,StatePicklist!$1:$1,StatePicklist!$3:$3,"NA",0))</f>
        <v/>
      </c>
      <c r="DM831" s="297" t="str">
        <f ca="1">IF(RMDF!DL831="", "", IF(ISNUMBER(MATCH(RMDF!DL831, INDIRECT(DL831), 0)), "OK", "Invalid"))</f>
        <v/>
      </c>
      <c r="DN831" s="281"/>
      <c r="DO831" s="281"/>
      <c r="DP831" s="281"/>
      <c r="DQ831" s="281" t="b">
        <f>AND(RMDF!DT831&gt;=0, RMDF!DT831&lt;=1-SUM(RMDF!Z831,RMDF!AG831,RMDF!AN831,RMDF!AU831,RMDF!BB831,RMDF!BI831,RMDF!BP831,RMDF!BW831,RMDF!CD831,RMDF!CK831,RMDF!CR831,RMDF!CY831,RMDF!DF831,RMDF!DM831), RMDF!DT831=ROUND(RMDF!DT831,4))</f>
        <v>1</v>
      </c>
      <c r="DR831" s="317">
        <f>RMDF!DR831</f>
        <v>0</v>
      </c>
      <c r="DS831" s="318" t="str">
        <f>IF(DR831=0,"",_xlfn.XLOOKUP(DR831,StatePicklist!$1:$1,StatePicklist!$3:$3,"NA",0))</f>
        <v/>
      </c>
      <c r="DT831" s="297" t="str">
        <f ca="1">IF(RMDF!DS831="", "", IF(ISNUMBER(MATCH(RMDF!DS831, INDIRECT(DS831), 0)), "OK", "Invalid"))</f>
        <v/>
      </c>
      <c r="DU831" s="281"/>
      <c r="DV831" s="281"/>
      <c r="DW831" s="281"/>
      <c r="DX831" s="281" t="b">
        <f>AND(RMDF!EA831&gt;=0, RMDF!EA831&lt;=1-SUM(RMDF!Z831,RMDF!AG831,RMDF!AN831,RMDF!AU831,RMDF!BB831,RMDF!BI831,RMDF!BP831,RMDF!BW831,RMDF!CD831,RMDF!CK831,RMDF!CR831,RMDF!CY831,RMDF!DF831,RMDF!DM831,RMDF!DT831), RMDF!EA831=ROUND(RMDF!EA831,4))</f>
        <v>1</v>
      </c>
      <c r="DY831" s="317">
        <f>RMDF!DY831</f>
        <v>0</v>
      </c>
      <c r="DZ831" s="318" t="str">
        <f>IF(DY831=0,"",_xlfn.XLOOKUP(DY831,StatePicklist!$1:$1,StatePicklist!$3:$3,"NA",0))</f>
        <v/>
      </c>
      <c r="EA831" s="297" t="str">
        <f ca="1">IF(RMDF!DZ831="", "", IF(ISNUMBER(MATCH(RMDF!DZ831, INDIRECT(DZ831), 0)), "OK", "Invalid"))</f>
        <v/>
      </c>
      <c r="EB831" s="281"/>
      <c r="EC831" s="281"/>
      <c r="ED831" s="281"/>
      <c r="EE831" s="281" t="b">
        <f>AND(RMDF!EH831&gt;=0, RMDF!EH831&lt;=1-SUM(RMDF!Z831,RMDF!AG831,RMDF!AN831,RMDF!AU831,RMDF!BB831,RMDF!BI831,RMDF!BP831,RMDF!BW831,RMDF!CD831,RMDF!CK831,RMDF!CR831,RMDF!CY831,RMDF!DF831,RMDF!DM831,RMDF!DT831,RMDF!EA831), RMDF!EH831=ROUND(RMDF!EH831,4))</f>
        <v>1</v>
      </c>
      <c r="EF831" s="317">
        <f>RMDF!EF831</f>
        <v>0</v>
      </c>
      <c r="EG831" s="318" t="str">
        <f>IF(EF831=0,"",_xlfn.XLOOKUP(EF831,StatePicklist!$1:$1,StatePicklist!$3:$3,"NA",0))</f>
        <v/>
      </c>
      <c r="EH831" s="297" t="str">
        <f ca="1">IF(RMDF!EG831="", "", IF(ISNUMBER(MATCH(RMDF!EG831, INDIRECT(EG831), 0)), "OK", "Invalid"))</f>
        <v/>
      </c>
      <c r="EI831" s="281"/>
      <c r="EJ831" s="281"/>
      <c r="EK831" s="281"/>
      <c r="EL831" s="281" t="b">
        <f>AND(RMDF!EO831&gt;=0, RMDF!EO831&lt;=1-SUM(RMDF!Z831,RMDF!AG831,RMDF!AN831,RMDF!AU831,RMDF!BB831,RMDF!BI831,RMDF!BP831,RMDF!BW831,RMDF!CD831,RMDF!CK831,RMDF!CR831,RMDF!CY831,RMDF!DF831,RMDF!DM831,RMDF!DT831,RMDF!EA831,RMDF!EH831), RMDF!EO831=ROUND(RMDF!EO831,4))</f>
        <v>1</v>
      </c>
      <c r="EM831" s="317">
        <f>RMDF!EM831</f>
        <v>0</v>
      </c>
      <c r="EN831" s="318" t="str">
        <f>IF(EM831=0,"",_xlfn.XLOOKUP(EM831,StatePicklist!$1:$1,StatePicklist!$3:$3,"NA",0))</f>
        <v/>
      </c>
      <c r="EO831" s="297" t="str">
        <f ca="1">IF(RMDF!EN831="", "", IF(ISNUMBER(MATCH(RMDF!EN831, INDIRECT(EN831), 0)), "OK", "Invalid"))</f>
        <v/>
      </c>
      <c r="EP831" s="281"/>
      <c r="EQ831" s="281"/>
      <c r="ER831" s="281"/>
      <c r="ES831" s="281" t="b">
        <f>AND(RMDF!EV831&gt;=0, RMDF!EV831&lt;=1-SUM(RMDF!Z831,RMDF!AG831,RMDF!AN831,RMDF!AU831,RMDF!BB831,RMDF!BI831,RMDF!BP831,RMDF!BW831,RMDF!CD831,RMDF!CK831,RMDF!CR831,RMDF!CY831,RMDF!DF831,RMDF!DM831,RMDF!DT831,RMDF!EA831,RMDF!EH831,RMDF!EO831), RMDF!EV831=ROUND(RMDF!EV831,4))</f>
        <v>1</v>
      </c>
      <c r="ET831" s="317">
        <f>RMDF!ET831</f>
        <v>0</v>
      </c>
      <c r="EU831" s="318" t="str">
        <f>IF(ET831=0,"",_xlfn.XLOOKUP(ET831,StatePicklist!$1:$1,StatePicklist!$3:$3,"NA",0))</f>
        <v/>
      </c>
      <c r="EV831" s="297" t="str">
        <f ca="1">IF(RMDF!EU831="", "", IF(ISNUMBER(MATCH(RMDF!EU831, INDIRECT(EU831), 0)), "OK", "Invalid"))</f>
        <v/>
      </c>
      <c r="EW831" s="281"/>
      <c r="EX831" s="281"/>
      <c r="EY831" s="281"/>
      <c r="EZ831" s="281" t="b">
        <f>AND(RMDF!FC831&gt;=0, RMDF!FC831&lt;=1-SUM(RMDF!Z831,RMDF!AG831,RMDF!AN831,RMDF!AU831,RMDF!BB831,RMDF!BI831,RMDF!BP831,RMDF!BW831,RMDF!CD831,RMDF!CK831,RMDF!CR831,RMDF!CY831,RMDF!DF831,RMDF!DM831,RMDF!DT831,RMDF!EA831,RMDF!EH831,RMDF!EO831,RMDF!EV831), RMDF!FC831=ROUND(RMDF!FC831,4))</f>
        <v>1</v>
      </c>
      <c r="FA831" s="317">
        <f>RMDF!FA831</f>
        <v>0</v>
      </c>
      <c r="FB831" s="318" t="str">
        <f>IF(FA831=0,"",_xlfn.XLOOKUP(FA831,StatePicklist!$1:$1,StatePicklist!$3:$3,"NA",0))</f>
        <v/>
      </c>
      <c r="FC831" s="297" t="str">
        <f ca="1">IF(RMDF!FB831="", "", IF(ISNUMBER(MATCH(RMDF!FB831, INDIRECT(FB831), 0)), "OK", "Invalid"))</f>
        <v/>
      </c>
    </row>
    <row r="832" spans="1:159" s="205" customFormat="1" ht="39.9" customHeight="1" x14ac:dyDescent="0.25">
      <c r="A832" s="206"/>
      <c r="B832" s="196"/>
      <c r="C832" s="197"/>
      <c r="D832" s="198"/>
      <c r="E832" s="199"/>
      <c r="F832" s="200"/>
      <c r="G832" s="201"/>
      <c r="H832" s="292"/>
      <c r="I832" s="305">
        <f>RMDF!I832</f>
        <v>0</v>
      </c>
      <c r="J832" s="305" t="str">
        <f>IF(I832=ProductCode!$B$30,"PDReclPost",IF(OR(I832=ProductCode!$C$30,I832=ProductCode!$E$30,I832=ProductCode!$G$30),"PDPreCon",IF(OR(I832=ProductCode!$D$30,I832=ProductCode!$F$30),"PDNotReclPost","")))</f>
        <v/>
      </c>
      <c r="K832" s="305" t="str">
        <f t="shared" si="45"/>
        <v/>
      </c>
      <c r="L832" s="289"/>
      <c r="M832" s="305" t="str">
        <f t="shared" si="45"/>
        <v/>
      </c>
      <c r="N832" s="289" t="b">
        <f>AND(RMDF!N832&gt;=0, RMDF!N832&lt;=1-RMDF!L832, RMDF!N832=ROUND(RMDF!N832,4))</f>
        <v>1</v>
      </c>
      <c r="O832" s="286" t="str">
        <f>IF(P832="","",IF(I832="","",IF(LEFT(I832,13)="Reclaimed pos",RawMaterialCode!$E$569,RawMaterialCode!$E$568)))</f>
        <v>Reclaimed pre-consumer mixed fibers (RM0578)</v>
      </c>
      <c r="P832" s="295">
        <f t="shared" si="46"/>
        <v>1</v>
      </c>
      <c r="Q832" s="202"/>
      <c r="R832" s="203"/>
      <c r="S832" s="204" t="str">
        <f t="shared" si="47"/>
        <v/>
      </c>
      <c r="T832" s="281"/>
      <c r="U832" s="281"/>
      <c r="V832" s="281"/>
      <c r="W832" s="281"/>
      <c r="X832" s="317">
        <f>RMDF!X832</f>
        <v>0</v>
      </c>
      <c r="Y832" s="318" t="str">
        <f>IF(X832=0,"",_xlfn.XLOOKUP(X832,StatePicklist!$1:$1,StatePicklist!$3:$3,"NA",0))</f>
        <v/>
      </c>
      <c r="Z832" s="297" t="str">
        <f ca="1">IF(RMDF!Y832="", "", IF(ISNUMBER(MATCH(RMDF!Y832, INDIRECT(Y832), 0)), "OK", "Invalid"))</f>
        <v/>
      </c>
      <c r="AA832" s="281"/>
      <c r="AB832" s="281"/>
      <c r="AC832" s="281"/>
      <c r="AD832" s="281" t="b">
        <f>AND(RMDF!AG832&gt;=0, RMDF!AG832&lt;=1-RMDF!Z832, RMDF!AG832=ROUND(RMDF!AG832,4))</f>
        <v>1</v>
      </c>
      <c r="AE832" s="317">
        <f>RMDF!AE832</f>
        <v>0</v>
      </c>
      <c r="AF832" s="318" t="str">
        <f>IF(AE832=0,"",_xlfn.XLOOKUP(AE832,StatePicklist!$1:$1,StatePicklist!$3:$3,"NA",0))</f>
        <v/>
      </c>
      <c r="AG832" s="297" t="str">
        <f ca="1">IF(RMDF!AF832="", "", IF(ISNUMBER(MATCH(RMDF!AF832, INDIRECT(AF832), 0)), "OK", "Invalid"))</f>
        <v/>
      </c>
      <c r="AH832" s="281"/>
      <c r="AI832" s="281"/>
      <c r="AJ832" s="281"/>
      <c r="AK832" s="281" t="b">
        <f>AND(RMDF!AN832&gt;=0, RMDF!AN832&lt;=1-SUM(RMDF!Z832,RMDF!AG832), RMDF!AN832=ROUND(RMDF!AN832,4))</f>
        <v>1</v>
      </c>
      <c r="AL832" s="317">
        <f>RMDF!AL832</f>
        <v>0</v>
      </c>
      <c r="AM832" s="318" t="str">
        <f>IF(AL832=0,"",_xlfn.XLOOKUP(AL832,StatePicklist!$1:$1,StatePicklist!$3:$3,"NA",0))</f>
        <v/>
      </c>
      <c r="AN832" s="297" t="str">
        <f ca="1">IF(RMDF!AM832="", "", IF(ISNUMBER(MATCH(RMDF!AM832, INDIRECT(AM832), 0)), "OK", "Invalid"))</f>
        <v/>
      </c>
      <c r="AO832" s="281"/>
      <c r="AP832" s="281"/>
      <c r="AQ832" s="281"/>
      <c r="AR832" s="281" t="b">
        <f>AND(RMDF!AU832&gt;=0, RMDF!AU832&lt;=1-SUM(RMDF!Z832,RMDF!AG832,RMDF!AN832), RMDF!AU832=ROUND(RMDF!AU832,4))</f>
        <v>1</v>
      </c>
      <c r="AS832" s="317">
        <f>RMDF!AS832</f>
        <v>0</v>
      </c>
      <c r="AT832" s="318" t="str">
        <f>IF(AS832=0,"",_xlfn.XLOOKUP(AS832,StatePicklist!$1:$1,StatePicklist!$3:$3,"NA",0))</f>
        <v/>
      </c>
      <c r="AU832" s="297" t="str">
        <f ca="1">IF(RMDF!AT832="", "", IF(ISNUMBER(MATCH(RMDF!AT832, INDIRECT(AT832), 0)), "OK", "Invalid"))</f>
        <v/>
      </c>
      <c r="AV832" s="281"/>
      <c r="AW832" s="281"/>
      <c r="AX832" s="281"/>
      <c r="AY832" s="281" t="b">
        <f>AND(RMDF!BB832&gt;=0, RMDF!BB832&lt;=1-SUM(RMDF!Z832,RMDF!AG832,RMDF!AN832,RMDF!AU832), RMDF!BB832=ROUND(RMDF!BB832,4))</f>
        <v>1</v>
      </c>
      <c r="AZ832" s="317">
        <f>RMDF!AZ832</f>
        <v>0</v>
      </c>
      <c r="BA832" s="318" t="str">
        <f>IF(AZ832=0,"",_xlfn.XLOOKUP(AZ832,StatePicklist!$1:$1,StatePicklist!$3:$3,"NA",0))</f>
        <v/>
      </c>
      <c r="BB832" s="297" t="str">
        <f ca="1">IF(RMDF!BA832="", "", IF(ISNUMBER(MATCH(RMDF!BA832, INDIRECT(BA832), 0)), "OK", "Invalid"))</f>
        <v/>
      </c>
      <c r="BC832" s="281"/>
      <c r="BD832" s="281"/>
      <c r="BE832" s="281"/>
      <c r="BF832" s="281" t="b">
        <f>AND(RMDF!BI832&gt;=0, RMDF!BI832&lt;=1-SUM(RMDF!Z832,RMDF!AG832,RMDF!AN832,RMDF!AU832,RMDF!BB832), RMDF!BI832=ROUND(RMDF!BI832,4))</f>
        <v>1</v>
      </c>
      <c r="BG832" s="317">
        <f>RMDF!BG832</f>
        <v>0</v>
      </c>
      <c r="BH832" s="318" t="str">
        <f>IF(BG832=0,"",_xlfn.XLOOKUP(BG832,StatePicklist!$1:$1,StatePicklist!$3:$3,"NA",0))</f>
        <v/>
      </c>
      <c r="BI832" s="297" t="str">
        <f ca="1">IF(RMDF!BH832="", "", IF(ISNUMBER(MATCH(RMDF!BH832, INDIRECT(BH832), 0)), "OK", "Invalid"))</f>
        <v/>
      </c>
      <c r="BJ832" s="281"/>
      <c r="BK832" s="281"/>
      <c r="BL832" s="281"/>
      <c r="BM832" s="281" t="b">
        <f>AND(RMDF!BP832&gt;=0, RMDF!BP832&lt;=1-SUM(RMDF!Z832,RMDF!AG832,RMDF!AN832,RMDF!AU832,RMDF!BB832,RMDF!BI832), RMDF!BP832=ROUND(RMDF!BP832,4))</f>
        <v>1</v>
      </c>
      <c r="BN832" s="317">
        <f>RMDF!BN832</f>
        <v>0</v>
      </c>
      <c r="BO832" s="318" t="str">
        <f>IF(BN832=0,"",_xlfn.XLOOKUP(BN832,StatePicklist!$1:$1,StatePicklist!$3:$3,"NA",0))</f>
        <v/>
      </c>
      <c r="BP832" s="297" t="str">
        <f ca="1">IF(RMDF!BO832="", "", IF(ISNUMBER(MATCH(RMDF!BO832, INDIRECT(BO832), 0)), "OK", "Invalid"))</f>
        <v/>
      </c>
      <c r="BQ832" s="281"/>
      <c r="BR832" s="281"/>
      <c r="BS832" s="281"/>
      <c r="BT832" s="281" t="b">
        <f>AND(RMDF!BW832&gt;=0, RMDF!BW832&lt;=1-SUM(RMDF!Z832,RMDF!AG832,RMDF!AN832,RMDF!AU832,RMDF!BB832,RMDF!BI832,RMDF!BP832), RMDF!BW832=ROUND(RMDF!BW832,4))</f>
        <v>1</v>
      </c>
      <c r="BU832" s="317">
        <f>RMDF!BU832</f>
        <v>0</v>
      </c>
      <c r="BV832" s="318" t="str">
        <f>IF(BU832=0,"",_xlfn.XLOOKUP(BU832,StatePicklist!$1:$1,StatePicklist!$3:$3,"NA",0))</f>
        <v/>
      </c>
      <c r="BW832" s="297" t="str">
        <f ca="1">IF(RMDF!BV832="", "", IF(ISNUMBER(MATCH(RMDF!BV832, INDIRECT(BV832), 0)), "OK", "Invalid"))</f>
        <v/>
      </c>
      <c r="BX832" s="281"/>
      <c r="BY832" s="281"/>
      <c r="BZ832" s="281"/>
      <c r="CA832" s="281" t="b">
        <f>AND(RMDF!CD832&gt;=0, RMDF!CD832&lt;=1-SUM(RMDF!Z832,RMDF!AG832,RMDF!AN832,RMDF!AU832,RMDF!BB832,RMDF!BI832,RMDF!BP832,RMDF!BW832), RMDF!CD832=ROUND(RMDF!CD832,4))</f>
        <v>1</v>
      </c>
      <c r="CB832" s="317">
        <f>RMDF!CB832</f>
        <v>0</v>
      </c>
      <c r="CC832" s="318" t="str">
        <f>IF(CB832=0,"",_xlfn.XLOOKUP(CB832,StatePicklist!$1:$1,StatePicklist!$3:$3,"NA",0))</f>
        <v/>
      </c>
      <c r="CD832" s="297" t="str">
        <f ca="1">IF(RMDF!CC832="", "", IF(ISNUMBER(MATCH(RMDF!CC832, INDIRECT(CC832), 0)), "OK", "Invalid"))</f>
        <v/>
      </c>
      <c r="CE832" s="281"/>
      <c r="CF832" s="281"/>
      <c r="CG832" s="281"/>
      <c r="CH832" s="281" t="b">
        <f>AND(RMDF!CK832&gt;=0, RMDF!CK832&lt;=1-SUM(RMDF!Z832,RMDF!AG832,RMDF!AN832,RMDF!AU832,RMDF!BB832,RMDF!BI832,RMDF!BP832,RMDF!BW832,RMDF!CD832), RMDF!CK832=ROUND(RMDF!CK832,4))</f>
        <v>1</v>
      </c>
      <c r="CI832" s="317">
        <f>RMDF!CI832</f>
        <v>0</v>
      </c>
      <c r="CJ832" s="318" t="str">
        <f>IF(CI832=0,"",_xlfn.XLOOKUP(CI832,StatePicklist!$1:$1,StatePicklist!$3:$3,"NA",0))</f>
        <v/>
      </c>
      <c r="CK832" s="297" t="str">
        <f ca="1">IF(RMDF!CJ832="", "", IF(ISNUMBER(MATCH(RMDF!CJ832, INDIRECT(CJ832), 0)), "OK", "Invalid"))</f>
        <v/>
      </c>
      <c r="CL832" s="281"/>
      <c r="CM832" s="281"/>
      <c r="CN832" s="281"/>
      <c r="CO832" s="281" t="b">
        <f>AND(RMDF!CR832&gt;=0, RMDF!CR832&lt;=1-SUM(RMDF!Z832,RMDF!AG832,RMDF!AN832,RMDF!AU832,RMDF!BB832,RMDF!BI832,RMDF!BP832,RMDF!BW832,RMDF!CD832,RMDF!CK832), RMDF!CR832=ROUND(RMDF!CR832,4))</f>
        <v>1</v>
      </c>
      <c r="CP832" s="317">
        <f>RMDF!CP832</f>
        <v>0</v>
      </c>
      <c r="CQ832" s="318" t="str">
        <f>IF(CP832=0,"",_xlfn.XLOOKUP(CP832,StatePicklist!$1:$1,StatePicklist!$3:$3,"NA",0))</f>
        <v/>
      </c>
      <c r="CR832" s="297" t="str">
        <f ca="1">IF(RMDF!CQ832="", "", IF(ISNUMBER(MATCH(RMDF!CQ832, INDIRECT(CQ832), 0)), "OK", "Invalid"))</f>
        <v/>
      </c>
      <c r="CS832" s="281"/>
      <c r="CT832" s="281"/>
      <c r="CU832" s="281"/>
      <c r="CV832" s="281" t="b">
        <f>AND(RMDF!CY832&gt;=0, RMDF!CY832&lt;=1-SUM(RMDF!Z832,RMDF!AG832,RMDF!AN832,RMDF!AU832,RMDF!BB832,RMDF!BI832,RMDF!BP832,RMDF!BW832,RMDF!CD832,RMDF!CK832,RMDF!CR832), RMDF!CY832=ROUND(RMDF!CY832,4))</f>
        <v>1</v>
      </c>
      <c r="CW832" s="317">
        <f>RMDF!CW832</f>
        <v>0</v>
      </c>
      <c r="CX832" s="318" t="str">
        <f>IF(CW832=0,"",_xlfn.XLOOKUP(CW832,StatePicklist!$1:$1,StatePicklist!$3:$3,"NA",0))</f>
        <v/>
      </c>
      <c r="CY832" s="297" t="str">
        <f ca="1">IF(RMDF!CX832="", "", IF(ISNUMBER(MATCH(RMDF!CX832, INDIRECT(CX832), 0)), "OK", "Invalid"))</f>
        <v/>
      </c>
      <c r="CZ832" s="281"/>
      <c r="DA832" s="281"/>
      <c r="DB832" s="281"/>
      <c r="DC832" s="281" t="b">
        <f>AND(RMDF!DF832&gt;=0, RMDF!DF832&lt;=1-SUM(RMDF!Z832,RMDF!AG832,RMDF!AN832,RMDF!AU832,RMDF!BB832,RMDF!BI832,RMDF!BP832,RMDF!BW832,RMDF!CD832,RMDF!CK832,RMDF!CR832,RMDF!CY832), RMDF!DF832=ROUND(RMDF!DF832,4))</f>
        <v>1</v>
      </c>
      <c r="DD832" s="317">
        <f>RMDF!DD832</f>
        <v>0</v>
      </c>
      <c r="DE832" s="318" t="str">
        <f>IF(DD832=0,"",_xlfn.XLOOKUP(DD832,StatePicklist!$1:$1,StatePicklist!$3:$3,"NA",0))</f>
        <v/>
      </c>
      <c r="DF832" s="297" t="str">
        <f ca="1">IF(RMDF!DE832="", "", IF(ISNUMBER(MATCH(RMDF!DE832, INDIRECT(DE832), 0)), "OK", "Invalid"))</f>
        <v/>
      </c>
      <c r="DG832" s="281"/>
      <c r="DH832" s="281"/>
      <c r="DI832" s="281"/>
      <c r="DJ832" s="281" t="b">
        <f>AND(RMDF!DM832&gt;=0, RMDF!DM832&lt;=1-SUM(RMDF!Z832,RMDF!AG832,RMDF!AN832,RMDF!AU832,RMDF!BB832,RMDF!BI832,RMDF!BP832,RMDF!BW832,RMDF!CD832,RMDF!CK832,RMDF!CR832,RMDF!CY832,RMDF!DF832), RMDF!DM832=ROUND(RMDF!DM832,4))</f>
        <v>1</v>
      </c>
      <c r="DK832" s="317">
        <f>RMDF!DK832</f>
        <v>0</v>
      </c>
      <c r="DL832" s="318" t="str">
        <f>IF(DK832=0,"",_xlfn.XLOOKUP(DK832,StatePicklist!$1:$1,StatePicklist!$3:$3,"NA",0))</f>
        <v/>
      </c>
      <c r="DM832" s="297" t="str">
        <f ca="1">IF(RMDF!DL832="", "", IF(ISNUMBER(MATCH(RMDF!DL832, INDIRECT(DL832), 0)), "OK", "Invalid"))</f>
        <v/>
      </c>
      <c r="DN832" s="281"/>
      <c r="DO832" s="281"/>
      <c r="DP832" s="281"/>
      <c r="DQ832" s="281" t="b">
        <f>AND(RMDF!DT832&gt;=0, RMDF!DT832&lt;=1-SUM(RMDF!Z832,RMDF!AG832,RMDF!AN832,RMDF!AU832,RMDF!BB832,RMDF!BI832,RMDF!BP832,RMDF!BW832,RMDF!CD832,RMDF!CK832,RMDF!CR832,RMDF!CY832,RMDF!DF832,RMDF!DM832), RMDF!DT832=ROUND(RMDF!DT832,4))</f>
        <v>1</v>
      </c>
      <c r="DR832" s="317">
        <f>RMDF!DR832</f>
        <v>0</v>
      </c>
      <c r="DS832" s="318" t="str">
        <f>IF(DR832=0,"",_xlfn.XLOOKUP(DR832,StatePicklist!$1:$1,StatePicklist!$3:$3,"NA",0))</f>
        <v/>
      </c>
      <c r="DT832" s="297" t="str">
        <f ca="1">IF(RMDF!DS832="", "", IF(ISNUMBER(MATCH(RMDF!DS832, INDIRECT(DS832), 0)), "OK", "Invalid"))</f>
        <v/>
      </c>
      <c r="DU832" s="281"/>
      <c r="DV832" s="281"/>
      <c r="DW832" s="281"/>
      <c r="DX832" s="281" t="b">
        <f>AND(RMDF!EA832&gt;=0, RMDF!EA832&lt;=1-SUM(RMDF!Z832,RMDF!AG832,RMDF!AN832,RMDF!AU832,RMDF!BB832,RMDF!BI832,RMDF!BP832,RMDF!BW832,RMDF!CD832,RMDF!CK832,RMDF!CR832,RMDF!CY832,RMDF!DF832,RMDF!DM832,RMDF!DT832), RMDF!EA832=ROUND(RMDF!EA832,4))</f>
        <v>1</v>
      </c>
      <c r="DY832" s="317">
        <f>RMDF!DY832</f>
        <v>0</v>
      </c>
      <c r="DZ832" s="318" t="str">
        <f>IF(DY832=0,"",_xlfn.XLOOKUP(DY832,StatePicklist!$1:$1,StatePicklist!$3:$3,"NA",0))</f>
        <v/>
      </c>
      <c r="EA832" s="297" t="str">
        <f ca="1">IF(RMDF!DZ832="", "", IF(ISNUMBER(MATCH(RMDF!DZ832, INDIRECT(DZ832), 0)), "OK", "Invalid"))</f>
        <v/>
      </c>
      <c r="EB832" s="281"/>
      <c r="EC832" s="281"/>
      <c r="ED832" s="281"/>
      <c r="EE832" s="281" t="b">
        <f>AND(RMDF!EH832&gt;=0, RMDF!EH832&lt;=1-SUM(RMDF!Z832,RMDF!AG832,RMDF!AN832,RMDF!AU832,RMDF!BB832,RMDF!BI832,RMDF!BP832,RMDF!BW832,RMDF!CD832,RMDF!CK832,RMDF!CR832,RMDF!CY832,RMDF!DF832,RMDF!DM832,RMDF!DT832,RMDF!EA832), RMDF!EH832=ROUND(RMDF!EH832,4))</f>
        <v>1</v>
      </c>
      <c r="EF832" s="317">
        <f>RMDF!EF832</f>
        <v>0</v>
      </c>
      <c r="EG832" s="318" t="str">
        <f>IF(EF832=0,"",_xlfn.XLOOKUP(EF832,StatePicklist!$1:$1,StatePicklist!$3:$3,"NA",0))</f>
        <v/>
      </c>
      <c r="EH832" s="297" t="str">
        <f ca="1">IF(RMDF!EG832="", "", IF(ISNUMBER(MATCH(RMDF!EG832, INDIRECT(EG832), 0)), "OK", "Invalid"))</f>
        <v/>
      </c>
      <c r="EI832" s="281"/>
      <c r="EJ832" s="281"/>
      <c r="EK832" s="281"/>
      <c r="EL832" s="281" t="b">
        <f>AND(RMDF!EO832&gt;=0, RMDF!EO832&lt;=1-SUM(RMDF!Z832,RMDF!AG832,RMDF!AN832,RMDF!AU832,RMDF!BB832,RMDF!BI832,RMDF!BP832,RMDF!BW832,RMDF!CD832,RMDF!CK832,RMDF!CR832,RMDF!CY832,RMDF!DF832,RMDF!DM832,RMDF!DT832,RMDF!EA832,RMDF!EH832), RMDF!EO832=ROUND(RMDF!EO832,4))</f>
        <v>1</v>
      </c>
      <c r="EM832" s="317">
        <f>RMDF!EM832</f>
        <v>0</v>
      </c>
      <c r="EN832" s="318" t="str">
        <f>IF(EM832=0,"",_xlfn.XLOOKUP(EM832,StatePicklist!$1:$1,StatePicklist!$3:$3,"NA",0))</f>
        <v/>
      </c>
      <c r="EO832" s="297" t="str">
        <f ca="1">IF(RMDF!EN832="", "", IF(ISNUMBER(MATCH(RMDF!EN832, INDIRECT(EN832), 0)), "OK", "Invalid"))</f>
        <v/>
      </c>
      <c r="EP832" s="281"/>
      <c r="EQ832" s="281"/>
      <c r="ER832" s="281"/>
      <c r="ES832" s="281" t="b">
        <f>AND(RMDF!EV832&gt;=0, RMDF!EV832&lt;=1-SUM(RMDF!Z832,RMDF!AG832,RMDF!AN832,RMDF!AU832,RMDF!BB832,RMDF!BI832,RMDF!BP832,RMDF!BW832,RMDF!CD832,RMDF!CK832,RMDF!CR832,RMDF!CY832,RMDF!DF832,RMDF!DM832,RMDF!DT832,RMDF!EA832,RMDF!EH832,RMDF!EO832), RMDF!EV832=ROUND(RMDF!EV832,4))</f>
        <v>1</v>
      </c>
      <c r="ET832" s="317">
        <f>RMDF!ET832</f>
        <v>0</v>
      </c>
      <c r="EU832" s="318" t="str">
        <f>IF(ET832=0,"",_xlfn.XLOOKUP(ET832,StatePicklist!$1:$1,StatePicklist!$3:$3,"NA",0))</f>
        <v/>
      </c>
      <c r="EV832" s="297" t="str">
        <f ca="1">IF(RMDF!EU832="", "", IF(ISNUMBER(MATCH(RMDF!EU832, INDIRECT(EU832), 0)), "OK", "Invalid"))</f>
        <v/>
      </c>
      <c r="EW832" s="281"/>
      <c r="EX832" s="281"/>
      <c r="EY832" s="281"/>
      <c r="EZ832" s="281" t="b">
        <f>AND(RMDF!FC832&gt;=0, RMDF!FC832&lt;=1-SUM(RMDF!Z832,RMDF!AG832,RMDF!AN832,RMDF!AU832,RMDF!BB832,RMDF!BI832,RMDF!BP832,RMDF!BW832,RMDF!CD832,RMDF!CK832,RMDF!CR832,RMDF!CY832,RMDF!DF832,RMDF!DM832,RMDF!DT832,RMDF!EA832,RMDF!EH832,RMDF!EO832,RMDF!EV832), RMDF!FC832=ROUND(RMDF!FC832,4))</f>
        <v>1</v>
      </c>
      <c r="FA832" s="317">
        <f>RMDF!FA832</f>
        <v>0</v>
      </c>
      <c r="FB832" s="318" t="str">
        <f>IF(FA832=0,"",_xlfn.XLOOKUP(FA832,StatePicklist!$1:$1,StatePicklist!$3:$3,"NA",0))</f>
        <v/>
      </c>
      <c r="FC832" s="297" t="str">
        <f ca="1">IF(RMDF!FB832="", "", IF(ISNUMBER(MATCH(RMDF!FB832, INDIRECT(FB832), 0)), "OK", "Invalid"))</f>
        <v/>
      </c>
    </row>
    <row r="833" spans="1:159" s="205" customFormat="1" ht="39.9" customHeight="1" x14ac:dyDescent="0.25">
      <c r="A833" s="206"/>
      <c r="B833" s="196"/>
      <c r="C833" s="197"/>
      <c r="D833" s="198"/>
      <c r="E833" s="199"/>
      <c r="F833" s="200"/>
      <c r="G833" s="201"/>
      <c r="H833" s="292"/>
      <c r="I833" s="305">
        <f>RMDF!I833</f>
        <v>0</v>
      </c>
      <c r="J833" s="305" t="str">
        <f>IF(I833=ProductCode!$B$30,"PDReclPost",IF(OR(I833=ProductCode!$C$30,I833=ProductCode!$E$30,I833=ProductCode!$G$30),"PDPreCon",IF(OR(I833=ProductCode!$D$30,I833=ProductCode!$F$30),"PDNotReclPost","")))</f>
        <v/>
      </c>
      <c r="K833" s="305" t="str">
        <f t="shared" si="45"/>
        <v/>
      </c>
      <c r="L833" s="289"/>
      <c r="M833" s="305" t="str">
        <f t="shared" si="45"/>
        <v/>
      </c>
      <c r="N833" s="289" t="b">
        <f>AND(RMDF!N833&gt;=0, RMDF!N833&lt;=1-RMDF!L833, RMDF!N833=ROUND(RMDF!N833,4))</f>
        <v>1</v>
      </c>
      <c r="O833" s="286" t="str">
        <f>IF(P833="","",IF(I833="","",IF(LEFT(I833,13)="Reclaimed pos",RawMaterialCode!$E$569,RawMaterialCode!$E$568)))</f>
        <v>Reclaimed pre-consumer mixed fibers (RM0578)</v>
      </c>
      <c r="P833" s="295">
        <f t="shared" si="46"/>
        <v>1</v>
      </c>
      <c r="Q833" s="202"/>
      <c r="R833" s="203"/>
      <c r="S833" s="204" t="str">
        <f t="shared" si="47"/>
        <v/>
      </c>
      <c r="T833" s="281"/>
      <c r="U833" s="281"/>
      <c r="V833" s="281"/>
      <c r="W833" s="281"/>
      <c r="X833" s="317">
        <f>RMDF!X833</f>
        <v>0</v>
      </c>
      <c r="Y833" s="318" t="str">
        <f>IF(X833=0,"",_xlfn.XLOOKUP(X833,StatePicklist!$1:$1,StatePicklist!$3:$3,"NA",0))</f>
        <v/>
      </c>
      <c r="Z833" s="297" t="str">
        <f ca="1">IF(RMDF!Y833="", "", IF(ISNUMBER(MATCH(RMDF!Y833, INDIRECT(Y833), 0)), "OK", "Invalid"))</f>
        <v/>
      </c>
      <c r="AA833" s="281"/>
      <c r="AB833" s="281"/>
      <c r="AC833" s="281"/>
      <c r="AD833" s="281" t="b">
        <f>AND(RMDF!AG833&gt;=0, RMDF!AG833&lt;=1-RMDF!Z833, RMDF!AG833=ROUND(RMDF!AG833,4))</f>
        <v>1</v>
      </c>
      <c r="AE833" s="317">
        <f>RMDF!AE833</f>
        <v>0</v>
      </c>
      <c r="AF833" s="318" t="str">
        <f>IF(AE833=0,"",_xlfn.XLOOKUP(AE833,StatePicklist!$1:$1,StatePicklist!$3:$3,"NA",0))</f>
        <v/>
      </c>
      <c r="AG833" s="297" t="str">
        <f ca="1">IF(RMDF!AF833="", "", IF(ISNUMBER(MATCH(RMDF!AF833, INDIRECT(AF833), 0)), "OK", "Invalid"))</f>
        <v/>
      </c>
      <c r="AH833" s="281"/>
      <c r="AI833" s="281"/>
      <c r="AJ833" s="281"/>
      <c r="AK833" s="281" t="b">
        <f>AND(RMDF!AN833&gt;=0, RMDF!AN833&lt;=1-SUM(RMDF!Z833,RMDF!AG833), RMDF!AN833=ROUND(RMDF!AN833,4))</f>
        <v>1</v>
      </c>
      <c r="AL833" s="317">
        <f>RMDF!AL833</f>
        <v>0</v>
      </c>
      <c r="AM833" s="318" t="str">
        <f>IF(AL833=0,"",_xlfn.XLOOKUP(AL833,StatePicklist!$1:$1,StatePicklist!$3:$3,"NA",0))</f>
        <v/>
      </c>
      <c r="AN833" s="297" t="str">
        <f ca="1">IF(RMDF!AM833="", "", IF(ISNUMBER(MATCH(RMDF!AM833, INDIRECT(AM833), 0)), "OK", "Invalid"))</f>
        <v/>
      </c>
      <c r="AO833" s="281"/>
      <c r="AP833" s="281"/>
      <c r="AQ833" s="281"/>
      <c r="AR833" s="281" t="b">
        <f>AND(RMDF!AU833&gt;=0, RMDF!AU833&lt;=1-SUM(RMDF!Z833,RMDF!AG833,RMDF!AN833), RMDF!AU833=ROUND(RMDF!AU833,4))</f>
        <v>1</v>
      </c>
      <c r="AS833" s="317">
        <f>RMDF!AS833</f>
        <v>0</v>
      </c>
      <c r="AT833" s="318" t="str">
        <f>IF(AS833=0,"",_xlfn.XLOOKUP(AS833,StatePicklist!$1:$1,StatePicklist!$3:$3,"NA",0))</f>
        <v/>
      </c>
      <c r="AU833" s="297" t="str">
        <f ca="1">IF(RMDF!AT833="", "", IF(ISNUMBER(MATCH(RMDF!AT833, INDIRECT(AT833), 0)), "OK", "Invalid"))</f>
        <v/>
      </c>
      <c r="AV833" s="281"/>
      <c r="AW833" s="281"/>
      <c r="AX833" s="281"/>
      <c r="AY833" s="281" t="b">
        <f>AND(RMDF!BB833&gt;=0, RMDF!BB833&lt;=1-SUM(RMDF!Z833,RMDF!AG833,RMDF!AN833,RMDF!AU833), RMDF!BB833=ROUND(RMDF!BB833,4))</f>
        <v>1</v>
      </c>
      <c r="AZ833" s="317">
        <f>RMDF!AZ833</f>
        <v>0</v>
      </c>
      <c r="BA833" s="318" t="str">
        <f>IF(AZ833=0,"",_xlfn.XLOOKUP(AZ833,StatePicklist!$1:$1,StatePicklist!$3:$3,"NA",0))</f>
        <v/>
      </c>
      <c r="BB833" s="297" t="str">
        <f ca="1">IF(RMDF!BA833="", "", IF(ISNUMBER(MATCH(RMDF!BA833, INDIRECT(BA833), 0)), "OK", "Invalid"))</f>
        <v/>
      </c>
      <c r="BC833" s="281"/>
      <c r="BD833" s="281"/>
      <c r="BE833" s="281"/>
      <c r="BF833" s="281" t="b">
        <f>AND(RMDF!BI833&gt;=0, RMDF!BI833&lt;=1-SUM(RMDF!Z833,RMDF!AG833,RMDF!AN833,RMDF!AU833,RMDF!BB833), RMDF!BI833=ROUND(RMDF!BI833,4))</f>
        <v>1</v>
      </c>
      <c r="BG833" s="317">
        <f>RMDF!BG833</f>
        <v>0</v>
      </c>
      <c r="BH833" s="318" t="str">
        <f>IF(BG833=0,"",_xlfn.XLOOKUP(BG833,StatePicklist!$1:$1,StatePicklist!$3:$3,"NA",0))</f>
        <v/>
      </c>
      <c r="BI833" s="297" t="str">
        <f ca="1">IF(RMDF!BH833="", "", IF(ISNUMBER(MATCH(RMDF!BH833, INDIRECT(BH833), 0)), "OK", "Invalid"))</f>
        <v/>
      </c>
      <c r="BJ833" s="281"/>
      <c r="BK833" s="281"/>
      <c r="BL833" s="281"/>
      <c r="BM833" s="281" t="b">
        <f>AND(RMDF!BP833&gt;=0, RMDF!BP833&lt;=1-SUM(RMDF!Z833,RMDF!AG833,RMDF!AN833,RMDF!AU833,RMDF!BB833,RMDF!BI833), RMDF!BP833=ROUND(RMDF!BP833,4))</f>
        <v>1</v>
      </c>
      <c r="BN833" s="317">
        <f>RMDF!BN833</f>
        <v>0</v>
      </c>
      <c r="BO833" s="318" t="str">
        <f>IF(BN833=0,"",_xlfn.XLOOKUP(BN833,StatePicklist!$1:$1,StatePicklist!$3:$3,"NA",0))</f>
        <v/>
      </c>
      <c r="BP833" s="297" t="str">
        <f ca="1">IF(RMDF!BO833="", "", IF(ISNUMBER(MATCH(RMDF!BO833, INDIRECT(BO833), 0)), "OK", "Invalid"))</f>
        <v/>
      </c>
      <c r="BQ833" s="281"/>
      <c r="BR833" s="281"/>
      <c r="BS833" s="281"/>
      <c r="BT833" s="281" t="b">
        <f>AND(RMDF!BW833&gt;=0, RMDF!BW833&lt;=1-SUM(RMDF!Z833,RMDF!AG833,RMDF!AN833,RMDF!AU833,RMDF!BB833,RMDF!BI833,RMDF!BP833), RMDF!BW833=ROUND(RMDF!BW833,4))</f>
        <v>1</v>
      </c>
      <c r="BU833" s="317">
        <f>RMDF!BU833</f>
        <v>0</v>
      </c>
      <c r="BV833" s="318" t="str">
        <f>IF(BU833=0,"",_xlfn.XLOOKUP(BU833,StatePicklist!$1:$1,StatePicklist!$3:$3,"NA",0))</f>
        <v/>
      </c>
      <c r="BW833" s="297" t="str">
        <f ca="1">IF(RMDF!BV833="", "", IF(ISNUMBER(MATCH(RMDF!BV833, INDIRECT(BV833), 0)), "OK", "Invalid"))</f>
        <v/>
      </c>
      <c r="BX833" s="281"/>
      <c r="BY833" s="281"/>
      <c r="BZ833" s="281"/>
      <c r="CA833" s="281" t="b">
        <f>AND(RMDF!CD833&gt;=0, RMDF!CD833&lt;=1-SUM(RMDF!Z833,RMDF!AG833,RMDF!AN833,RMDF!AU833,RMDF!BB833,RMDF!BI833,RMDF!BP833,RMDF!BW833), RMDF!CD833=ROUND(RMDF!CD833,4))</f>
        <v>1</v>
      </c>
      <c r="CB833" s="317">
        <f>RMDF!CB833</f>
        <v>0</v>
      </c>
      <c r="CC833" s="318" t="str">
        <f>IF(CB833=0,"",_xlfn.XLOOKUP(CB833,StatePicklist!$1:$1,StatePicklist!$3:$3,"NA",0))</f>
        <v/>
      </c>
      <c r="CD833" s="297" t="str">
        <f ca="1">IF(RMDF!CC833="", "", IF(ISNUMBER(MATCH(RMDF!CC833, INDIRECT(CC833), 0)), "OK", "Invalid"))</f>
        <v/>
      </c>
      <c r="CE833" s="281"/>
      <c r="CF833" s="281"/>
      <c r="CG833" s="281"/>
      <c r="CH833" s="281" t="b">
        <f>AND(RMDF!CK833&gt;=0, RMDF!CK833&lt;=1-SUM(RMDF!Z833,RMDF!AG833,RMDF!AN833,RMDF!AU833,RMDF!BB833,RMDF!BI833,RMDF!BP833,RMDF!BW833,RMDF!CD833), RMDF!CK833=ROUND(RMDF!CK833,4))</f>
        <v>1</v>
      </c>
      <c r="CI833" s="317">
        <f>RMDF!CI833</f>
        <v>0</v>
      </c>
      <c r="CJ833" s="318" t="str">
        <f>IF(CI833=0,"",_xlfn.XLOOKUP(CI833,StatePicklist!$1:$1,StatePicklist!$3:$3,"NA",0))</f>
        <v/>
      </c>
      <c r="CK833" s="297" t="str">
        <f ca="1">IF(RMDF!CJ833="", "", IF(ISNUMBER(MATCH(RMDF!CJ833, INDIRECT(CJ833), 0)), "OK", "Invalid"))</f>
        <v/>
      </c>
      <c r="CL833" s="281"/>
      <c r="CM833" s="281"/>
      <c r="CN833" s="281"/>
      <c r="CO833" s="281" t="b">
        <f>AND(RMDF!CR833&gt;=0, RMDF!CR833&lt;=1-SUM(RMDF!Z833,RMDF!AG833,RMDF!AN833,RMDF!AU833,RMDF!BB833,RMDF!BI833,RMDF!BP833,RMDF!BW833,RMDF!CD833,RMDF!CK833), RMDF!CR833=ROUND(RMDF!CR833,4))</f>
        <v>1</v>
      </c>
      <c r="CP833" s="317">
        <f>RMDF!CP833</f>
        <v>0</v>
      </c>
      <c r="CQ833" s="318" t="str">
        <f>IF(CP833=0,"",_xlfn.XLOOKUP(CP833,StatePicklist!$1:$1,StatePicklist!$3:$3,"NA",0))</f>
        <v/>
      </c>
      <c r="CR833" s="297" t="str">
        <f ca="1">IF(RMDF!CQ833="", "", IF(ISNUMBER(MATCH(RMDF!CQ833, INDIRECT(CQ833), 0)), "OK", "Invalid"))</f>
        <v/>
      </c>
      <c r="CS833" s="281"/>
      <c r="CT833" s="281"/>
      <c r="CU833" s="281"/>
      <c r="CV833" s="281" t="b">
        <f>AND(RMDF!CY833&gt;=0, RMDF!CY833&lt;=1-SUM(RMDF!Z833,RMDF!AG833,RMDF!AN833,RMDF!AU833,RMDF!BB833,RMDF!BI833,RMDF!BP833,RMDF!BW833,RMDF!CD833,RMDF!CK833,RMDF!CR833), RMDF!CY833=ROUND(RMDF!CY833,4))</f>
        <v>1</v>
      </c>
      <c r="CW833" s="317">
        <f>RMDF!CW833</f>
        <v>0</v>
      </c>
      <c r="CX833" s="318" t="str">
        <f>IF(CW833=0,"",_xlfn.XLOOKUP(CW833,StatePicklist!$1:$1,StatePicklist!$3:$3,"NA",0))</f>
        <v/>
      </c>
      <c r="CY833" s="297" t="str">
        <f ca="1">IF(RMDF!CX833="", "", IF(ISNUMBER(MATCH(RMDF!CX833, INDIRECT(CX833), 0)), "OK", "Invalid"))</f>
        <v/>
      </c>
      <c r="CZ833" s="281"/>
      <c r="DA833" s="281"/>
      <c r="DB833" s="281"/>
      <c r="DC833" s="281" t="b">
        <f>AND(RMDF!DF833&gt;=0, RMDF!DF833&lt;=1-SUM(RMDF!Z833,RMDF!AG833,RMDF!AN833,RMDF!AU833,RMDF!BB833,RMDF!BI833,RMDF!BP833,RMDF!BW833,RMDF!CD833,RMDF!CK833,RMDF!CR833,RMDF!CY833), RMDF!DF833=ROUND(RMDF!DF833,4))</f>
        <v>1</v>
      </c>
      <c r="DD833" s="317">
        <f>RMDF!DD833</f>
        <v>0</v>
      </c>
      <c r="DE833" s="318" t="str">
        <f>IF(DD833=0,"",_xlfn.XLOOKUP(DD833,StatePicklist!$1:$1,StatePicklist!$3:$3,"NA",0))</f>
        <v/>
      </c>
      <c r="DF833" s="297" t="str">
        <f ca="1">IF(RMDF!DE833="", "", IF(ISNUMBER(MATCH(RMDF!DE833, INDIRECT(DE833), 0)), "OK", "Invalid"))</f>
        <v/>
      </c>
      <c r="DG833" s="281"/>
      <c r="DH833" s="281"/>
      <c r="DI833" s="281"/>
      <c r="DJ833" s="281" t="b">
        <f>AND(RMDF!DM833&gt;=0, RMDF!DM833&lt;=1-SUM(RMDF!Z833,RMDF!AG833,RMDF!AN833,RMDF!AU833,RMDF!BB833,RMDF!BI833,RMDF!BP833,RMDF!BW833,RMDF!CD833,RMDF!CK833,RMDF!CR833,RMDF!CY833,RMDF!DF833), RMDF!DM833=ROUND(RMDF!DM833,4))</f>
        <v>1</v>
      </c>
      <c r="DK833" s="317">
        <f>RMDF!DK833</f>
        <v>0</v>
      </c>
      <c r="DL833" s="318" t="str">
        <f>IF(DK833=0,"",_xlfn.XLOOKUP(DK833,StatePicklist!$1:$1,StatePicklist!$3:$3,"NA",0))</f>
        <v/>
      </c>
      <c r="DM833" s="297" t="str">
        <f ca="1">IF(RMDF!DL833="", "", IF(ISNUMBER(MATCH(RMDF!DL833, INDIRECT(DL833), 0)), "OK", "Invalid"))</f>
        <v/>
      </c>
      <c r="DN833" s="281"/>
      <c r="DO833" s="281"/>
      <c r="DP833" s="281"/>
      <c r="DQ833" s="281" t="b">
        <f>AND(RMDF!DT833&gt;=0, RMDF!DT833&lt;=1-SUM(RMDF!Z833,RMDF!AG833,RMDF!AN833,RMDF!AU833,RMDF!BB833,RMDF!BI833,RMDF!BP833,RMDF!BW833,RMDF!CD833,RMDF!CK833,RMDF!CR833,RMDF!CY833,RMDF!DF833,RMDF!DM833), RMDF!DT833=ROUND(RMDF!DT833,4))</f>
        <v>1</v>
      </c>
      <c r="DR833" s="317">
        <f>RMDF!DR833</f>
        <v>0</v>
      </c>
      <c r="DS833" s="318" t="str">
        <f>IF(DR833=0,"",_xlfn.XLOOKUP(DR833,StatePicklist!$1:$1,StatePicklist!$3:$3,"NA",0))</f>
        <v/>
      </c>
      <c r="DT833" s="297" t="str">
        <f ca="1">IF(RMDF!DS833="", "", IF(ISNUMBER(MATCH(RMDF!DS833, INDIRECT(DS833), 0)), "OK", "Invalid"))</f>
        <v/>
      </c>
      <c r="DU833" s="281"/>
      <c r="DV833" s="281"/>
      <c r="DW833" s="281"/>
      <c r="DX833" s="281" t="b">
        <f>AND(RMDF!EA833&gt;=0, RMDF!EA833&lt;=1-SUM(RMDF!Z833,RMDF!AG833,RMDF!AN833,RMDF!AU833,RMDF!BB833,RMDF!BI833,RMDF!BP833,RMDF!BW833,RMDF!CD833,RMDF!CK833,RMDF!CR833,RMDF!CY833,RMDF!DF833,RMDF!DM833,RMDF!DT833), RMDF!EA833=ROUND(RMDF!EA833,4))</f>
        <v>1</v>
      </c>
      <c r="DY833" s="317">
        <f>RMDF!DY833</f>
        <v>0</v>
      </c>
      <c r="DZ833" s="318" t="str">
        <f>IF(DY833=0,"",_xlfn.XLOOKUP(DY833,StatePicklist!$1:$1,StatePicklist!$3:$3,"NA",0))</f>
        <v/>
      </c>
      <c r="EA833" s="297" t="str">
        <f ca="1">IF(RMDF!DZ833="", "", IF(ISNUMBER(MATCH(RMDF!DZ833, INDIRECT(DZ833), 0)), "OK", "Invalid"))</f>
        <v/>
      </c>
      <c r="EB833" s="281"/>
      <c r="EC833" s="281"/>
      <c r="ED833" s="281"/>
      <c r="EE833" s="281" t="b">
        <f>AND(RMDF!EH833&gt;=0, RMDF!EH833&lt;=1-SUM(RMDF!Z833,RMDF!AG833,RMDF!AN833,RMDF!AU833,RMDF!BB833,RMDF!BI833,RMDF!BP833,RMDF!BW833,RMDF!CD833,RMDF!CK833,RMDF!CR833,RMDF!CY833,RMDF!DF833,RMDF!DM833,RMDF!DT833,RMDF!EA833), RMDF!EH833=ROUND(RMDF!EH833,4))</f>
        <v>1</v>
      </c>
      <c r="EF833" s="317">
        <f>RMDF!EF833</f>
        <v>0</v>
      </c>
      <c r="EG833" s="318" t="str">
        <f>IF(EF833=0,"",_xlfn.XLOOKUP(EF833,StatePicklist!$1:$1,StatePicklist!$3:$3,"NA",0))</f>
        <v/>
      </c>
      <c r="EH833" s="297" t="str">
        <f ca="1">IF(RMDF!EG833="", "", IF(ISNUMBER(MATCH(RMDF!EG833, INDIRECT(EG833), 0)), "OK", "Invalid"))</f>
        <v/>
      </c>
      <c r="EI833" s="281"/>
      <c r="EJ833" s="281"/>
      <c r="EK833" s="281"/>
      <c r="EL833" s="281" t="b">
        <f>AND(RMDF!EO833&gt;=0, RMDF!EO833&lt;=1-SUM(RMDF!Z833,RMDF!AG833,RMDF!AN833,RMDF!AU833,RMDF!BB833,RMDF!BI833,RMDF!BP833,RMDF!BW833,RMDF!CD833,RMDF!CK833,RMDF!CR833,RMDF!CY833,RMDF!DF833,RMDF!DM833,RMDF!DT833,RMDF!EA833,RMDF!EH833), RMDF!EO833=ROUND(RMDF!EO833,4))</f>
        <v>1</v>
      </c>
      <c r="EM833" s="317">
        <f>RMDF!EM833</f>
        <v>0</v>
      </c>
      <c r="EN833" s="318" t="str">
        <f>IF(EM833=0,"",_xlfn.XLOOKUP(EM833,StatePicklist!$1:$1,StatePicklist!$3:$3,"NA",0))</f>
        <v/>
      </c>
      <c r="EO833" s="297" t="str">
        <f ca="1">IF(RMDF!EN833="", "", IF(ISNUMBER(MATCH(RMDF!EN833, INDIRECT(EN833), 0)), "OK", "Invalid"))</f>
        <v/>
      </c>
      <c r="EP833" s="281"/>
      <c r="EQ833" s="281"/>
      <c r="ER833" s="281"/>
      <c r="ES833" s="281" t="b">
        <f>AND(RMDF!EV833&gt;=0, RMDF!EV833&lt;=1-SUM(RMDF!Z833,RMDF!AG833,RMDF!AN833,RMDF!AU833,RMDF!BB833,RMDF!BI833,RMDF!BP833,RMDF!BW833,RMDF!CD833,RMDF!CK833,RMDF!CR833,RMDF!CY833,RMDF!DF833,RMDF!DM833,RMDF!DT833,RMDF!EA833,RMDF!EH833,RMDF!EO833), RMDF!EV833=ROUND(RMDF!EV833,4))</f>
        <v>1</v>
      </c>
      <c r="ET833" s="317">
        <f>RMDF!ET833</f>
        <v>0</v>
      </c>
      <c r="EU833" s="318" t="str">
        <f>IF(ET833=0,"",_xlfn.XLOOKUP(ET833,StatePicklist!$1:$1,StatePicklist!$3:$3,"NA",0))</f>
        <v/>
      </c>
      <c r="EV833" s="297" t="str">
        <f ca="1">IF(RMDF!EU833="", "", IF(ISNUMBER(MATCH(RMDF!EU833, INDIRECT(EU833), 0)), "OK", "Invalid"))</f>
        <v/>
      </c>
      <c r="EW833" s="281"/>
      <c r="EX833" s="281"/>
      <c r="EY833" s="281"/>
      <c r="EZ833" s="281" t="b">
        <f>AND(RMDF!FC833&gt;=0, RMDF!FC833&lt;=1-SUM(RMDF!Z833,RMDF!AG833,RMDF!AN833,RMDF!AU833,RMDF!BB833,RMDF!BI833,RMDF!BP833,RMDF!BW833,RMDF!CD833,RMDF!CK833,RMDF!CR833,RMDF!CY833,RMDF!DF833,RMDF!DM833,RMDF!DT833,RMDF!EA833,RMDF!EH833,RMDF!EO833,RMDF!EV833), RMDF!FC833=ROUND(RMDF!FC833,4))</f>
        <v>1</v>
      </c>
      <c r="FA833" s="317">
        <f>RMDF!FA833</f>
        <v>0</v>
      </c>
      <c r="FB833" s="318" t="str">
        <f>IF(FA833=0,"",_xlfn.XLOOKUP(FA833,StatePicklist!$1:$1,StatePicklist!$3:$3,"NA",0))</f>
        <v/>
      </c>
      <c r="FC833" s="297" t="str">
        <f ca="1">IF(RMDF!FB833="", "", IF(ISNUMBER(MATCH(RMDF!FB833, INDIRECT(FB833), 0)), "OK", "Invalid"))</f>
        <v/>
      </c>
    </row>
    <row r="834" spans="1:159" s="205" customFormat="1" ht="39.9" customHeight="1" x14ac:dyDescent="0.25">
      <c r="A834" s="206"/>
      <c r="B834" s="196"/>
      <c r="C834" s="197"/>
      <c r="D834" s="198"/>
      <c r="E834" s="199"/>
      <c r="F834" s="200"/>
      <c r="G834" s="201"/>
      <c r="H834" s="292"/>
      <c r="I834" s="305">
        <f>RMDF!I834</f>
        <v>0</v>
      </c>
      <c r="J834" s="305" t="str">
        <f>IF(I834=ProductCode!$B$30,"PDReclPost",IF(OR(I834=ProductCode!$C$30,I834=ProductCode!$E$30,I834=ProductCode!$G$30),"PDPreCon",IF(OR(I834=ProductCode!$D$30,I834=ProductCode!$F$30),"PDNotReclPost","")))</f>
        <v/>
      </c>
      <c r="K834" s="305" t="str">
        <f t="shared" si="45"/>
        <v/>
      </c>
      <c r="L834" s="289"/>
      <c r="M834" s="305" t="str">
        <f t="shared" si="45"/>
        <v/>
      </c>
      <c r="N834" s="289" t="b">
        <f>AND(RMDF!N834&gt;=0, RMDF!N834&lt;=1-RMDF!L834, RMDF!N834=ROUND(RMDF!N834,4))</f>
        <v>1</v>
      </c>
      <c r="O834" s="286" t="str">
        <f>IF(P834="","",IF(I834="","",IF(LEFT(I834,13)="Reclaimed pos",RawMaterialCode!$E$569,RawMaterialCode!$E$568)))</f>
        <v>Reclaimed pre-consumer mixed fibers (RM0578)</v>
      </c>
      <c r="P834" s="295">
        <f t="shared" si="46"/>
        <v>1</v>
      </c>
      <c r="Q834" s="202"/>
      <c r="R834" s="203"/>
      <c r="S834" s="204" t="str">
        <f t="shared" si="47"/>
        <v/>
      </c>
      <c r="T834" s="281"/>
      <c r="U834" s="281"/>
      <c r="V834" s="281"/>
      <c r="W834" s="281"/>
      <c r="X834" s="317">
        <f>RMDF!X834</f>
        <v>0</v>
      </c>
      <c r="Y834" s="318" t="str">
        <f>IF(X834=0,"",_xlfn.XLOOKUP(X834,StatePicklist!$1:$1,StatePicklist!$3:$3,"NA",0))</f>
        <v/>
      </c>
      <c r="Z834" s="297" t="str">
        <f ca="1">IF(RMDF!Y834="", "", IF(ISNUMBER(MATCH(RMDF!Y834, INDIRECT(Y834), 0)), "OK", "Invalid"))</f>
        <v/>
      </c>
      <c r="AA834" s="281"/>
      <c r="AB834" s="281"/>
      <c r="AC834" s="281"/>
      <c r="AD834" s="281" t="b">
        <f>AND(RMDF!AG834&gt;=0, RMDF!AG834&lt;=1-RMDF!Z834, RMDF!AG834=ROUND(RMDF!AG834,4))</f>
        <v>1</v>
      </c>
      <c r="AE834" s="317">
        <f>RMDF!AE834</f>
        <v>0</v>
      </c>
      <c r="AF834" s="318" t="str">
        <f>IF(AE834=0,"",_xlfn.XLOOKUP(AE834,StatePicklist!$1:$1,StatePicklist!$3:$3,"NA",0))</f>
        <v/>
      </c>
      <c r="AG834" s="297" t="str">
        <f ca="1">IF(RMDF!AF834="", "", IF(ISNUMBER(MATCH(RMDF!AF834, INDIRECT(AF834), 0)), "OK", "Invalid"))</f>
        <v/>
      </c>
      <c r="AH834" s="281"/>
      <c r="AI834" s="281"/>
      <c r="AJ834" s="281"/>
      <c r="AK834" s="281" t="b">
        <f>AND(RMDF!AN834&gt;=0, RMDF!AN834&lt;=1-SUM(RMDF!Z834,RMDF!AG834), RMDF!AN834=ROUND(RMDF!AN834,4))</f>
        <v>1</v>
      </c>
      <c r="AL834" s="317">
        <f>RMDF!AL834</f>
        <v>0</v>
      </c>
      <c r="AM834" s="318" t="str">
        <f>IF(AL834=0,"",_xlfn.XLOOKUP(AL834,StatePicklist!$1:$1,StatePicklist!$3:$3,"NA",0))</f>
        <v/>
      </c>
      <c r="AN834" s="297" t="str">
        <f ca="1">IF(RMDF!AM834="", "", IF(ISNUMBER(MATCH(RMDF!AM834, INDIRECT(AM834), 0)), "OK", "Invalid"))</f>
        <v/>
      </c>
      <c r="AO834" s="281"/>
      <c r="AP834" s="281"/>
      <c r="AQ834" s="281"/>
      <c r="AR834" s="281" t="b">
        <f>AND(RMDF!AU834&gt;=0, RMDF!AU834&lt;=1-SUM(RMDF!Z834,RMDF!AG834,RMDF!AN834), RMDF!AU834=ROUND(RMDF!AU834,4))</f>
        <v>1</v>
      </c>
      <c r="AS834" s="317">
        <f>RMDF!AS834</f>
        <v>0</v>
      </c>
      <c r="AT834" s="318" t="str">
        <f>IF(AS834=0,"",_xlfn.XLOOKUP(AS834,StatePicklist!$1:$1,StatePicklist!$3:$3,"NA",0))</f>
        <v/>
      </c>
      <c r="AU834" s="297" t="str">
        <f ca="1">IF(RMDF!AT834="", "", IF(ISNUMBER(MATCH(RMDF!AT834, INDIRECT(AT834), 0)), "OK", "Invalid"))</f>
        <v/>
      </c>
      <c r="AV834" s="281"/>
      <c r="AW834" s="281"/>
      <c r="AX834" s="281"/>
      <c r="AY834" s="281" t="b">
        <f>AND(RMDF!BB834&gt;=0, RMDF!BB834&lt;=1-SUM(RMDF!Z834,RMDF!AG834,RMDF!AN834,RMDF!AU834), RMDF!BB834=ROUND(RMDF!BB834,4))</f>
        <v>1</v>
      </c>
      <c r="AZ834" s="317">
        <f>RMDF!AZ834</f>
        <v>0</v>
      </c>
      <c r="BA834" s="318" t="str">
        <f>IF(AZ834=0,"",_xlfn.XLOOKUP(AZ834,StatePicklist!$1:$1,StatePicklist!$3:$3,"NA",0))</f>
        <v/>
      </c>
      <c r="BB834" s="297" t="str">
        <f ca="1">IF(RMDF!BA834="", "", IF(ISNUMBER(MATCH(RMDF!BA834, INDIRECT(BA834), 0)), "OK", "Invalid"))</f>
        <v/>
      </c>
      <c r="BC834" s="281"/>
      <c r="BD834" s="281"/>
      <c r="BE834" s="281"/>
      <c r="BF834" s="281" t="b">
        <f>AND(RMDF!BI834&gt;=0, RMDF!BI834&lt;=1-SUM(RMDF!Z834,RMDF!AG834,RMDF!AN834,RMDF!AU834,RMDF!BB834), RMDF!BI834=ROUND(RMDF!BI834,4))</f>
        <v>1</v>
      </c>
      <c r="BG834" s="317">
        <f>RMDF!BG834</f>
        <v>0</v>
      </c>
      <c r="BH834" s="318" t="str">
        <f>IF(BG834=0,"",_xlfn.XLOOKUP(BG834,StatePicklist!$1:$1,StatePicklist!$3:$3,"NA",0))</f>
        <v/>
      </c>
      <c r="BI834" s="297" t="str">
        <f ca="1">IF(RMDF!BH834="", "", IF(ISNUMBER(MATCH(RMDF!BH834, INDIRECT(BH834), 0)), "OK", "Invalid"))</f>
        <v/>
      </c>
      <c r="BJ834" s="281"/>
      <c r="BK834" s="281"/>
      <c r="BL834" s="281"/>
      <c r="BM834" s="281" t="b">
        <f>AND(RMDF!BP834&gt;=0, RMDF!BP834&lt;=1-SUM(RMDF!Z834,RMDF!AG834,RMDF!AN834,RMDF!AU834,RMDF!BB834,RMDF!BI834), RMDF!BP834=ROUND(RMDF!BP834,4))</f>
        <v>1</v>
      </c>
      <c r="BN834" s="317">
        <f>RMDF!BN834</f>
        <v>0</v>
      </c>
      <c r="BO834" s="318" t="str">
        <f>IF(BN834=0,"",_xlfn.XLOOKUP(BN834,StatePicklist!$1:$1,StatePicklist!$3:$3,"NA",0))</f>
        <v/>
      </c>
      <c r="BP834" s="297" t="str">
        <f ca="1">IF(RMDF!BO834="", "", IF(ISNUMBER(MATCH(RMDF!BO834, INDIRECT(BO834), 0)), "OK", "Invalid"))</f>
        <v/>
      </c>
      <c r="BQ834" s="281"/>
      <c r="BR834" s="281"/>
      <c r="BS834" s="281"/>
      <c r="BT834" s="281" t="b">
        <f>AND(RMDF!BW834&gt;=0, RMDF!BW834&lt;=1-SUM(RMDF!Z834,RMDF!AG834,RMDF!AN834,RMDF!AU834,RMDF!BB834,RMDF!BI834,RMDF!BP834), RMDF!BW834=ROUND(RMDF!BW834,4))</f>
        <v>1</v>
      </c>
      <c r="BU834" s="317">
        <f>RMDF!BU834</f>
        <v>0</v>
      </c>
      <c r="BV834" s="318" t="str">
        <f>IF(BU834=0,"",_xlfn.XLOOKUP(BU834,StatePicklist!$1:$1,StatePicklist!$3:$3,"NA",0))</f>
        <v/>
      </c>
      <c r="BW834" s="297" t="str">
        <f ca="1">IF(RMDF!BV834="", "", IF(ISNUMBER(MATCH(RMDF!BV834, INDIRECT(BV834), 0)), "OK", "Invalid"))</f>
        <v/>
      </c>
      <c r="BX834" s="281"/>
      <c r="BY834" s="281"/>
      <c r="BZ834" s="281"/>
      <c r="CA834" s="281" t="b">
        <f>AND(RMDF!CD834&gt;=0, RMDF!CD834&lt;=1-SUM(RMDF!Z834,RMDF!AG834,RMDF!AN834,RMDF!AU834,RMDF!BB834,RMDF!BI834,RMDF!BP834,RMDF!BW834), RMDF!CD834=ROUND(RMDF!CD834,4))</f>
        <v>1</v>
      </c>
      <c r="CB834" s="317">
        <f>RMDF!CB834</f>
        <v>0</v>
      </c>
      <c r="CC834" s="318" t="str">
        <f>IF(CB834=0,"",_xlfn.XLOOKUP(CB834,StatePicklist!$1:$1,StatePicklist!$3:$3,"NA",0))</f>
        <v/>
      </c>
      <c r="CD834" s="297" t="str">
        <f ca="1">IF(RMDF!CC834="", "", IF(ISNUMBER(MATCH(RMDF!CC834, INDIRECT(CC834), 0)), "OK", "Invalid"))</f>
        <v/>
      </c>
      <c r="CE834" s="281"/>
      <c r="CF834" s="281"/>
      <c r="CG834" s="281"/>
      <c r="CH834" s="281" t="b">
        <f>AND(RMDF!CK834&gt;=0, RMDF!CK834&lt;=1-SUM(RMDF!Z834,RMDF!AG834,RMDF!AN834,RMDF!AU834,RMDF!BB834,RMDF!BI834,RMDF!BP834,RMDF!BW834,RMDF!CD834), RMDF!CK834=ROUND(RMDF!CK834,4))</f>
        <v>1</v>
      </c>
      <c r="CI834" s="317">
        <f>RMDF!CI834</f>
        <v>0</v>
      </c>
      <c r="CJ834" s="318" t="str">
        <f>IF(CI834=0,"",_xlfn.XLOOKUP(CI834,StatePicklist!$1:$1,StatePicklist!$3:$3,"NA",0))</f>
        <v/>
      </c>
      <c r="CK834" s="297" t="str">
        <f ca="1">IF(RMDF!CJ834="", "", IF(ISNUMBER(MATCH(RMDF!CJ834, INDIRECT(CJ834), 0)), "OK", "Invalid"))</f>
        <v/>
      </c>
      <c r="CL834" s="281"/>
      <c r="CM834" s="281"/>
      <c r="CN834" s="281"/>
      <c r="CO834" s="281" t="b">
        <f>AND(RMDF!CR834&gt;=0, RMDF!CR834&lt;=1-SUM(RMDF!Z834,RMDF!AG834,RMDF!AN834,RMDF!AU834,RMDF!BB834,RMDF!BI834,RMDF!BP834,RMDF!BW834,RMDF!CD834,RMDF!CK834), RMDF!CR834=ROUND(RMDF!CR834,4))</f>
        <v>1</v>
      </c>
      <c r="CP834" s="317">
        <f>RMDF!CP834</f>
        <v>0</v>
      </c>
      <c r="CQ834" s="318" t="str">
        <f>IF(CP834=0,"",_xlfn.XLOOKUP(CP834,StatePicklist!$1:$1,StatePicklist!$3:$3,"NA",0))</f>
        <v/>
      </c>
      <c r="CR834" s="297" t="str">
        <f ca="1">IF(RMDF!CQ834="", "", IF(ISNUMBER(MATCH(RMDF!CQ834, INDIRECT(CQ834), 0)), "OK", "Invalid"))</f>
        <v/>
      </c>
      <c r="CS834" s="281"/>
      <c r="CT834" s="281"/>
      <c r="CU834" s="281"/>
      <c r="CV834" s="281" t="b">
        <f>AND(RMDF!CY834&gt;=0, RMDF!CY834&lt;=1-SUM(RMDF!Z834,RMDF!AG834,RMDF!AN834,RMDF!AU834,RMDF!BB834,RMDF!BI834,RMDF!BP834,RMDF!BW834,RMDF!CD834,RMDF!CK834,RMDF!CR834), RMDF!CY834=ROUND(RMDF!CY834,4))</f>
        <v>1</v>
      </c>
      <c r="CW834" s="317">
        <f>RMDF!CW834</f>
        <v>0</v>
      </c>
      <c r="CX834" s="318" t="str">
        <f>IF(CW834=0,"",_xlfn.XLOOKUP(CW834,StatePicklist!$1:$1,StatePicklist!$3:$3,"NA",0))</f>
        <v/>
      </c>
      <c r="CY834" s="297" t="str">
        <f ca="1">IF(RMDF!CX834="", "", IF(ISNUMBER(MATCH(RMDF!CX834, INDIRECT(CX834), 0)), "OK", "Invalid"))</f>
        <v/>
      </c>
      <c r="CZ834" s="281"/>
      <c r="DA834" s="281"/>
      <c r="DB834" s="281"/>
      <c r="DC834" s="281" t="b">
        <f>AND(RMDF!DF834&gt;=0, RMDF!DF834&lt;=1-SUM(RMDF!Z834,RMDF!AG834,RMDF!AN834,RMDF!AU834,RMDF!BB834,RMDF!BI834,RMDF!BP834,RMDF!BW834,RMDF!CD834,RMDF!CK834,RMDF!CR834,RMDF!CY834), RMDF!DF834=ROUND(RMDF!DF834,4))</f>
        <v>1</v>
      </c>
      <c r="DD834" s="317">
        <f>RMDF!DD834</f>
        <v>0</v>
      </c>
      <c r="DE834" s="318" t="str">
        <f>IF(DD834=0,"",_xlfn.XLOOKUP(DD834,StatePicklist!$1:$1,StatePicklist!$3:$3,"NA",0))</f>
        <v/>
      </c>
      <c r="DF834" s="297" t="str">
        <f ca="1">IF(RMDF!DE834="", "", IF(ISNUMBER(MATCH(RMDF!DE834, INDIRECT(DE834), 0)), "OK", "Invalid"))</f>
        <v/>
      </c>
      <c r="DG834" s="281"/>
      <c r="DH834" s="281"/>
      <c r="DI834" s="281"/>
      <c r="DJ834" s="281" t="b">
        <f>AND(RMDF!DM834&gt;=0, RMDF!DM834&lt;=1-SUM(RMDF!Z834,RMDF!AG834,RMDF!AN834,RMDF!AU834,RMDF!BB834,RMDF!BI834,RMDF!BP834,RMDF!BW834,RMDF!CD834,RMDF!CK834,RMDF!CR834,RMDF!CY834,RMDF!DF834), RMDF!DM834=ROUND(RMDF!DM834,4))</f>
        <v>1</v>
      </c>
      <c r="DK834" s="317">
        <f>RMDF!DK834</f>
        <v>0</v>
      </c>
      <c r="DL834" s="318" t="str">
        <f>IF(DK834=0,"",_xlfn.XLOOKUP(DK834,StatePicklist!$1:$1,StatePicklist!$3:$3,"NA",0))</f>
        <v/>
      </c>
      <c r="DM834" s="297" t="str">
        <f ca="1">IF(RMDF!DL834="", "", IF(ISNUMBER(MATCH(RMDF!DL834, INDIRECT(DL834), 0)), "OK", "Invalid"))</f>
        <v/>
      </c>
      <c r="DN834" s="281"/>
      <c r="DO834" s="281"/>
      <c r="DP834" s="281"/>
      <c r="DQ834" s="281" t="b">
        <f>AND(RMDF!DT834&gt;=0, RMDF!DT834&lt;=1-SUM(RMDF!Z834,RMDF!AG834,RMDF!AN834,RMDF!AU834,RMDF!BB834,RMDF!BI834,RMDF!BP834,RMDF!BW834,RMDF!CD834,RMDF!CK834,RMDF!CR834,RMDF!CY834,RMDF!DF834,RMDF!DM834), RMDF!DT834=ROUND(RMDF!DT834,4))</f>
        <v>1</v>
      </c>
      <c r="DR834" s="317">
        <f>RMDF!DR834</f>
        <v>0</v>
      </c>
      <c r="DS834" s="318" t="str">
        <f>IF(DR834=0,"",_xlfn.XLOOKUP(DR834,StatePicklist!$1:$1,StatePicklist!$3:$3,"NA",0))</f>
        <v/>
      </c>
      <c r="DT834" s="297" t="str">
        <f ca="1">IF(RMDF!DS834="", "", IF(ISNUMBER(MATCH(RMDF!DS834, INDIRECT(DS834), 0)), "OK", "Invalid"))</f>
        <v/>
      </c>
      <c r="DU834" s="281"/>
      <c r="DV834" s="281"/>
      <c r="DW834" s="281"/>
      <c r="DX834" s="281" t="b">
        <f>AND(RMDF!EA834&gt;=0, RMDF!EA834&lt;=1-SUM(RMDF!Z834,RMDF!AG834,RMDF!AN834,RMDF!AU834,RMDF!BB834,RMDF!BI834,RMDF!BP834,RMDF!BW834,RMDF!CD834,RMDF!CK834,RMDF!CR834,RMDF!CY834,RMDF!DF834,RMDF!DM834,RMDF!DT834), RMDF!EA834=ROUND(RMDF!EA834,4))</f>
        <v>1</v>
      </c>
      <c r="DY834" s="317">
        <f>RMDF!DY834</f>
        <v>0</v>
      </c>
      <c r="DZ834" s="318" t="str">
        <f>IF(DY834=0,"",_xlfn.XLOOKUP(DY834,StatePicklist!$1:$1,StatePicklist!$3:$3,"NA",0))</f>
        <v/>
      </c>
      <c r="EA834" s="297" t="str">
        <f ca="1">IF(RMDF!DZ834="", "", IF(ISNUMBER(MATCH(RMDF!DZ834, INDIRECT(DZ834), 0)), "OK", "Invalid"))</f>
        <v/>
      </c>
      <c r="EB834" s="281"/>
      <c r="EC834" s="281"/>
      <c r="ED834" s="281"/>
      <c r="EE834" s="281" t="b">
        <f>AND(RMDF!EH834&gt;=0, RMDF!EH834&lt;=1-SUM(RMDF!Z834,RMDF!AG834,RMDF!AN834,RMDF!AU834,RMDF!BB834,RMDF!BI834,RMDF!BP834,RMDF!BW834,RMDF!CD834,RMDF!CK834,RMDF!CR834,RMDF!CY834,RMDF!DF834,RMDF!DM834,RMDF!DT834,RMDF!EA834), RMDF!EH834=ROUND(RMDF!EH834,4))</f>
        <v>1</v>
      </c>
      <c r="EF834" s="317">
        <f>RMDF!EF834</f>
        <v>0</v>
      </c>
      <c r="EG834" s="318" t="str">
        <f>IF(EF834=0,"",_xlfn.XLOOKUP(EF834,StatePicklist!$1:$1,StatePicklist!$3:$3,"NA",0))</f>
        <v/>
      </c>
      <c r="EH834" s="297" t="str">
        <f ca="1">IF(RMDF!EG834="", "", IF(ISNUMBER(MATCH(RMDF!EG834, INDIRECT(EG834), 0)), "OK", "Invalid"))</f>
        <v/>
      </c>
      <c r="EI834" s="281"/>
      <c r="EJ834" s="281"/>
      <c r="EK834" s="281"/>
      <c r="EL834" s="281" t="b">
        <f>AND(RMDF!EO834&gt;=0, RMDF!EO834&lt;=1-SUM(RMDF!Z834,RMDF!AG834,RMDF!AN834,RMDF!AU834,RMDF!BB834,RMDF!BI834,RMDF!BP834,RMDF!BW834,RMDF!CD834,RMDF!CK834,RMDF!CR834,RMDF!CY834,RMDF!DF834,RMDF!DM834,RMDF!DT834,RMDF!EA834,RMDF!EH834), RMDF!EO834=ROUND(RMDF!EO834,4))</f>
        <v>1</v>
      </c>
      <c r="EM834" s="317">
        <f>RMDF!EM834</f>
        <v>0</v>
      </c>
      <c r="EN834" s="318" t="str">
        <f>IF(EM834=0,"",_xlfn.XLOOKUP(EM834,StatePicklist!$1:$1,StatePicklist!$3:$3,"NA",0))</f>
        <v/>
      </c>
      <c r="EO834" s="297" t="str">
        <f ca="1">IF(RMDF!EN834="", "", IF(ISNUMBER(MATCH(RMDF!EN834, INDIRECT(EN834), 0)), "OK", "Invalid"))</f>
        <v/>
      </c>
      <c r="EP834" s="281"/>
      <c r="EQ834" s="281"/>
      <c r="ER834" s="281"/>
      <c r="ES834" s="281" t="b">
        <f>AND(RMDF!EV834&gt;=0, RMDF!EV834&lt;=1-SUM(RMDF!Z834,RMDF!AG834,RMDF!AN834,RMDF!AU834,RMDF!BB834,RMDF!BI834,RMDF!BP834,RMDF!BW834,RMDF!CD834,RMDF!CK834,RMDF!CR834,RMDF!CY834,RMDF!DF834,RMDF!DM834,RMDF!DT834,RMDF!EA834,RMDF!EH834,RMDF!EO834), RMDF!EV834=ROUND(RMDF!EV834,4))</f>
        <v>1</v>
      </c>
      <c r="ET834" s="317">
        <f>RMDF!ET834</f>
        <v>0</v>
      </c>
      <c r="EU834" s="318" t="str">
        <f>IF(ET834=0,"",_xlfn.XLOOKUP(ET834,StatePicklist!$1:$1,StatePicklist!$3:$3,"NA",0))</f>
        <v/>
      </c>
      <c r="EV834" s="297" t="str">
        <f ca="1">IF(RMDF!EU834="", "", IF(ISNUMBER(MATCH(RMDF!EU834, INDIRECT(EU834), 0)), "OK", "Invalid"))</f>
        <v/>
      </c>
      <c r="EW834" s="281"/>
      <c r="EX834" s="281"/>
      <c r="EY834" s="281"/>
      <c r="EZ834" s="281" t="b">
        <f>AND(RMDF!FC834&gt;=0, RMDF!FC834&lt;=1-SUM(RMDF!Z834,RMDF!AG834,RMDF!AN834,RMDF!AU834,RMDF!BB834,RMDF!BI834,RMDF!BP834,RMDF!BW834,RMDF!CD834,RMDF!CK834,RMDF!CR834,RMDF!CY834,RMDF!DF834,RMDF!DM834,RMDF!DT834,RMDF!EA834,RMDF!EH834,RMDF!EO834,RMDF!EV834), RMDF!FC834=ROUND(RMDF!FC834,4))</f>
        <v>1</v>
      </c>
      <c r="FA834" s="317">
        <f>RMDF!FA834</f>
        <v>0</v>
      </c>
      <c r="FB834" s="318" t="str">
        <f>IF(FA834=0,"",_xlfn.XLOOKUP(FA834,StatePicklist!$1:$1,StatePicklist!$3:$3,"NA",0))</f>
        <v/>
      </c>
      <c r="FC834" s="297" t="str">
        <f ca="1">IF(RMDF!FB834="", "", IF(ISNUMBER(MATCH(RMDF!FB834, INDIRECT(FB834), 0)), "OK", "Invalid"))</f>
        <v/>
      </c>
    </row>
    <row r="835" spans="1:159" s="205" customFormat="1" ht="39.9" customHeight="1" x14ac:dyDescent="0.25">
      <c r="A835" s="206"/>
      <c r="B835" s="196"/>
      <c r="C835" s="197"/>
      <c r="D835" s="198"/>
      <c r="E835" s="199"/>
      <c r="F835" s="200"/>
      <c r="G835" s="201"/>
      <c r="H835" s="292"/>
      <c r="I835" s="305">
        <f>RMDF!I835</f>
        <v>0</v>
      </c>
      <c r="J835" s="305" t="str">
        <f>IF(I835=ProductCode!$B$30,"PDReclPost",IF(OR(I835=ProductCode!$C$30,I835=ProductCode!$E$30,I835=ProductCode!$G$30),"PDPreCon",IF(OR(I835=ProductCode!$D$30,I835=ProductCode!$F$30),"PDNotReclPost","")))</f>
        <v/>
      </c>
      <c r="K835" s="305" t="str">
        <f t="shared" si="45"/>
        <v/>
      </c>
      <c r="L835" s="289"/>
      <c r="M835" s="305" t="str">
        <f t="shared" si="45"/>
        <v/>
      </c>
      <c r="N835" s="289" t="b">
        <f>AND(RMDF!N835&gt;=0, RMDF!N835&lt;=1-RMDF!L835, RMDF!N835=ROUND(RMDF!N835,4))</f>
        <v>1</v>
      </c>
      <c r="O835" s="286" t="str">
        <f>IF(P835="","",IF(I835="","",IF(LEFT(I835,13)="Reclaimed pos",RawMaterialCode!$E$569,RawMaterialCode!$E$568)))</f>
        <v>Reclaimed pre-consumer mixed fibers (RM0578)</v>
      </c>
      <c r="P835" s="295">
        <f t="shared" si="46"/>
        <v>1</v>
      </c>
      <c r="Q835" s="202"/>
      <c r="R835" s="203"/>
      <c r="S835" s="204" t="str">
        <f t="shared" si="47"/>
        <v/>
      </c>
      <c r="T835" s="281"/>
      <c r="U835" s="281"/>
      <c r="V835" s="281"/>
      <c r="W835" s="281"/>
      <c r="X835" s="317">
        <f>RMDF!X835</f>
        <v>0</v>
      </c>
      <c r="Y835" s="318" t="str">
        <f>IF(X835=0,"",_xlfn.XLOOKUP(X835,StatePicklist!$1:$1,StatePicklist!$3:$3,"NA",0))</f>
        <v/>
      </c>
      <c r="Z835" s="297" t="str">
        <f ca="1">IF(RMDF!Y835="", "", IF(ISNUMBER(MATCH(RMDF!Y835, INDIRECT(Y835), 0)), "OK", "Invalid"))</f>
        <v/>
      </c>
      <c r="AA835" s="281"/>
      <c r="AB835" s="281"/>
      <c r="AC835" s="281"/>
      <c r="AD835" s="281" t="b">
        <f>AND(RMDF!AG835&gt;=0, RMDF!AG835&lt;=1-RMDF!Z835, RMDF!AG835=ROUND(RMDF!AG835,4))</f>
        <v>1</v>
      </c>
      <c r="AE835" s="317">
        <f>RMDF!AE835</f>
        <v>0</v>
      </c>
      <c r="AF835" s="318" t="str">
        <f>IF(AE835=0,"",_xlfn.XLOOKUP(AE835,StatePicklist!$1:$1,StatePicklist!$3:$3,"NA",0))</f>
        <v/>
      </c>
      <c r="AG835" s="297" t="str">
        <f ca="1">IF(RMDF!AF835="", "", IF(ISNUMBER(MATCH(RMDF!AF835, INDIRECT(AF835), 0)), "OK", "Invalid"))</f>
        <v/>
      </c>
      <c r="AH835" s="281"/>
      <c r="AI835" s="281"/>
      <c r="AJ835" s="281"/>
      <c r="AK835" s="281" t="b">
        <f>AND(RMDF!AN835&gt;=0, RMDF!AN835&lt;=1-SUM(RMDF!Z835,RMDF!AG835), RMDF!AN835=ROUND(RMDF!AN835,4))</f>
        <v>1</v>
      </c>
      <c r="AL835" s="317">
        <f>RMDF!AL835</f>
        <v>0</v>
      </c>
      <c r="AM835" s="318" t="str">
        <f>IF(AL835=0,"",_xlfn.XLOOKUP(AL835,StatePicklist!$1:$1,StatePicklist!$3:$3,"NA",0))</f>
        <v/>
      </c>
      <c r="AN835" s="297" t="str">
        <f ca="1">IF(RMDF!AM835="", "", IF(ISNUMBER(MATCH(RMDF!AM835, INDIRECT(AM835), 0)), "OK", "Invalid"))</f>
        <v/>
      </c>
      <c r="AO835" s="281"/>
      <c r="AP835" s="281"/>
      <c r="AQ835" s="281"/>
      <c r="AR835" s="281" t="b">
        <f>AND(RMDF!AU835&gt;=0, RMDF!AU835&lt;=1-SUM(RMDF!Z835,RMDF!AG835,RMDF!AN835), RMDF!AU835=ROUND(RMDF!AU835,4))</f>
        <v>1</v>
      </c>
      <c r="AS835" s="317">
        <f>RMDF!AS835</f>
        <v>0</v>
      </c>
      <c r="AT835" s="318" t="str">
        <f>IF(AS835=0,"",_xlfn.XLOOKUP(AS835,StatePicklist!$1:$1,StatePicklist!$3:$3,"NA",0))</f>
        <v/>
      </c>
      <c r="AU835" s="297" t="str">
        <f ca="1">IF(RMDF!AT835="", "", IF(ISNUMBER(MATCH(RMDF!AT835, INDIRECT(AT835), 0)), "OK", "Invalid"))</f>
        <v/>
      </c>
      <c r="AV835" s="281"/>
      <c r="AW835" s="281"/>
      <c r="AX835" s="281"/>
      <c r="AY835" s="281" t="b">
        <f>AND(RMDF!BB835&gt;=0, RMDF!BB835&lt;=1-SUM(RMDF!Z835,RMDF!AG835,RMDF!AN835,RMDF!AU835), RMDF!BB835=ROUND(RMDF!BB835,4))</f>
        <v>1</v>
      </c>
      <c r="AZ835" s="317">
        <f>RMDF!AZ835</f>
        <v>0</v>
      </c>
      <c r="BA835" s="318" t="str">
        <f>IF(AZ835=0,"",_xlfn.XLOOKUP(AZ835,StatePicklist!$1:$1,StatePicklist!$3:$3,"NA",0))</f>
        <v/>
      </c>
      <c r="BB835" s="297" t="str">
        <f ca="1">IF(RMDF!BA835="", "", IF(ISNUMBER(MATCH(RMDF!BA835, INDIRECT(BA835), 0)), "OK", "Invalid"))</f>
        <v/>
      </c>
      <c r="BC835" s="281"/>
      <c r="BD835" s="281"/>
      <c r="BE835" s="281"/>
      <c r="BF835" s="281" t="b">
        <f>AND(RMDF!BI835&gt;=0, RMDF!BI835&lt;=1-SUM(RMDF!Z835,RMDF!AG835,RMDF!AN835,RMDF!AU835,RMDF!BB835), RMDF!BI835=ROUND(RMDF!BI835,4))</f>
        <v>1</v>
      </c>
      <c r="BG835" s="317">
        <f>RMDF!BG835</f>
        <v>0</v>
      </c>
      <c r="BH835" s="318" t="str">
        <f>IF(BG835=0,"",_xlfn.XLOOKUP(BG835,StatePicklist!$1:$1,StatePicklist!$3:$3,"NA",0))</f>
        <v/>
      </c>
      <c r="BI835" s="297" t="str">
        <f ca="1">IF(RMDF!BH835="", "", IF(ISNUMBER(MATCH(RMDF!BH835, INDIRECT(BH835), 0)), "OK", "Invalid"))</f>
        <v/>
      </c>
      <c r="BJ835" s="281"/>
      <c r="BK835" s="281"/>
      <c r="BL835" s="281"/>
      <c r="BM835" s="281" t="b">
        <f>AND(RMDF!BP835&gt;=0, RMDF!BP835&lt;=1-SUM(RMDF!Z835,RMDF!AG835,RMDF!AN835,RMDF!AU835,RMDF!BB835,RMDF!BI835), RMDF!BP835=ROUND(RMDF!BP835,4))</f>
        <v>1</v>
      </c>
      <c r="BN835" s="317">
        <f>RMDF!BN835</f>
        <v>0</v>
      </c>
      <c r="BO835" s="318" t="str">
        <f>IF(BN835=0,"",_xlfn.XLOOKUP(BN835,StatePicklist!$1:$1,StatePicklist!$3:$3,"NA",0))</f>
        <v/>
      </c>
      <c r="BP835" s="297" t="str">
        <f ca="1">IF(RMDF!BO835="", "", IF(ISNUMBER(MATCH(RMDF!BO835, INDIRECT(BO835), 0)), "OK", "Invalid"))</f>
        <v/>
      </c>
      <c r="BQ835" s="281"/>
      <c r="BR835" s="281"/>
      <c r="BS835" s="281"/>
      <c r="BT835" s="281" t="b">
        <f>AND(RMDF!BW835&gt;=0, RMDF!BW835&lt;=1-SUM(RMDF!Z835,RMDF!AG835,RMDF!AN835,RMDF!AU835,RMDF!BB835,RMDF!BI835,RMDF!BP835), RMDF!BW835=ROUND(RMDF!BW835,4))</f>
        <v>1</v>
      </c>
      <c r="BU835" s="317">
        <f>RMDF!BU835</f>
        <v>0</v>
      </c>
      <c r="BV835" s="318" t="str">
        <f>IF(BU835=0,"",_xlfn.XLOOKUP(BU835,StatePicklist!$1:$1,StatePicklist!$3:$3,"NA",0))</f>
        <v/>
      </c>
      <c r="BW835" s="297" t="str">
        <f ca="1">IF(RMDF!BV835="", "", IF(ISNUMBER(MATCH(RMDF!BV835, INDIRECT(BV835), 0)), "OK", "Invalid"))</f>
        <v/>
      </c>
      <c r="BX835" s="281"/>
      <c r="BY835" s="281"/>
      <c r="BZ835" s="281"/>
      <c r="CA835" s="281" t="b">
        <f>AND(RMDF!CD835&gt;=0, RMDF!CD835&lt;=1-SUM(RMDF!Z835,RMDF!AG835,RMDF!AN835,RMDF!AU835,RMDF!BB835,RMDF!BI835,RMDF!BP835,RMDF!BW835), RMDF!CD835=ROUND(RMDF!CD835,4))</f>
        <v>1</v>
      </c>
      <c r="CB835" s="317">
        <f>RMDF!CB835</f>
        <v>0</v>
      </c>
      <c r="CC835" s="318" t="str">
        <f>IF(CB835=0,"",_xlfn.XLOOKUP(CB835,StatePicklist!$1:$1,StatePicklist!$3:$3,"NA",0))</f>
        <v/>
      </c>
      <c r="CD835" s="297" t="str">
        <f ca="1">IF(RMDF!CC835="", "", IF(ISNUMBER(MATCH(RMDF!CC835, INDIRECT(CC835), 0)), "OK", "Invalid"))</f>
        <v/>
      </c>
      <c r="CE835" s="281"/>
      <c r="CF835" s="281"/>
      <c r="CG835" s="281"/>
      <c r="CH835" s="281" t="b">
        <f>AND(RMDF!CK835&gt;=0, RMDF!CK835&lt;=1-SUM(RMDF!Z835,RMDF!AG835,RMDF!AN835,RMDF!AU835,RMDF!BB835,RMDF!BI835,RMDF!BP835,RMDF!BW835,RMDF!CD835), RMDF!CK835=ROUND(RMDF!CK835,4))</f>
        <v>1</v>
      </c>
      <c r="CI835" s="317">
        <f>RMDF!CI835</f>
        <v>0</v>
      </c>
      <c r="CJ835" s="318" t="str">
        <f>IF(CI835=0,"",_xlfn.XLOOKUP(CI835,StatePicklist!$1:$1,StatePicklist!$3:$3,"NA",0))</f>
        <v/>
      </c>
      <c r="CK835" s="297" t="str">
        <f ca="1">IF(RMDF!CJ835="", "", IF(ISNUMBER(MATCH(RMDF!CJ835, INDIRECT(CJ835), 0)), "OK", "Invalid"))</f>
        <v/>
      </c>
      <c r="CL835" s="281"/>
      <c r="CM835" s="281"/>
      <c r="CN835" s="281"/>
      <c r="CO835" s="281" t="b">
        <f>AND(RMDF!CR835&gt;=0, RMDF!CR835&lt;=1-SUM(RMDF!Z835,RMDF!AG835,RMDF!AN835,RMDF!AU835,RMDF!BB835,RMDF!BI835,RMDF!BP835,RMDF!BW835,RMDF!CD835,RMDF!CK835), RMDF!CR835=ROUND(RMDF!CR835,4))</f>
        <v>1</v>
      </c>
      <c r="CP835" s="317">
        <f>RMDF!CP835</f>
        <v>0</v>
      </c>
      <c r="CQ835" s="318" t="str">
        <f>IF(CP835=0,"",_xlfn.XLOOKUP(CP835,StatePicklist!$1:$1,StatePicklist!$3:$3,"NA",0))</f>
        <v/>
      </c>
      <c r="CR835" s="297" t="str">
        <f ca="1">IF(RMDF!CQ835="", "", IF(ISNUMBER(MATCH(RMDF!CQ835, INDIRECT(CQ835), 0)), "OK", "Invalid"))</f>
        <v/>
      </c>
      <c r="CS835" s="281"/>
      <c r="CT835" s="281"/>
      <c r="CU835" s="281"/>
      <c r="CV835" s="281" t="b">
        <f>AND(RMDF!CY835&gt;=0, RMDF!CY835&lt;=1-SUM(RMDF!Z835,RMDF!AG835,RMDF!AN835,RMDF!AU835,RMDF!BB835,RMDF!BI835,RMDF!BP835,RMDF!BW835,RMDF!CD835,RMDF!CK835,RMDF!CR835), RMDF!CY835=ROUND(RMDF!CY835,4))</f>
        <v>1</v>
      </c>
      <c r="CW835" s="317">
        <f>RMDF!CW835</f>
        <v>0</v>
      </c>
      <c r="CX835" s="318" t="str">
        <f>IF(CW835=0,"",_xlfn.XLOOKUP(CW835,StatePicklist!$1:$1,StatePicklist!$3:$3,"NA",0))</f>
        <v/>
      </c>
      <c r="CY835" s="297" t="str">
        <f ca="1">IF(RMDF!CX835="", "", IF(ISNUMBER(MATCH(RMDF!CX835, INDIRECT(CX835), 0)), "OK", "Invalid"))</f>
        <v/>
      </c>
      <c r="CZ835" s="281"/>
      <c r="DA835" s="281"/>
      <c r="DB835" s="281"/>
      <c r="DC835" s="281" t="b">
        <f>AND(RMDF!DF835&gt;=0, RMDF!DF835&lt;=1-SUM(RMDF!Z835,RMDF!AG835,RMDF!AN835,RMDF!AU835,RMDF!BB835,RMDF!BI835,RMDF!BP835,RMDF!BW835,RMDF!CD835,RMDF!CK835,RMDF!CR835,RMDF!CY835), RMDF!DF835=ROUND(RMDF!DF835,4))</f>
        <v>1</v>
      </c>
      <c r="DD835" s="317">
        <f>RMDF!DD835</f>
        <v>0</v>
      </c>
      <c r="DE835" s="318" t="str">
        <f>IF(DD835=0,"",_xlfn.XLOOKUP(DD835,StatePicklist!$1:$1,StatePicklist!$3:$3,"NA",0))</f>
        <v/>
      </c>
      <c r="DF835" s="297" t="str">
        <f ca="1">IF(RMDF!DE835="", "", IF(ISNUMBER(MATCH(RMDF!DE835, INDIRECT(DE835), 0)), "OK", "Invalid"))</f>
        <v/>
      </c>
      <c r="DG835" s="281"/>
      <c r="DH835" s="281"/>
      <c r="DI835" s="281"/>
      <c r="DJ835" s="281" t="b">
        <f>AND(RMDF!DM835&gt;=0, RMDF!DM835&lt;=1-SUM(RMDF!Z835,RMDF!AG835,RMDF!AN835,RMDF!AU835,RMDF!BB835,RMDF!BI835,RMDF!BP835,RMDF!BW835,RMDF!CD835,RMDF!CK835,RMDF!CR835,RMDF!CY835,RMDF!DF835), RMDF!DM835=ROUND(RMDF!DM835,4))</f>
        <v>1</v>
      </c>
      <c r="DK835" s="317">
        <f>RMDF!DK835</f>
        <v>0</v>
      </c>
      <c r="DL835" s="318" t="str">
        <f>IF(DK835=0,"",_xlfn.XLOOKUP(DK835,StatePicklist!$1:$1,StatePicklist!$3:$3,"NA",0))</f>
        <v/>
      </c>
      <c r="DM835" s="297" t="str">
        <f ca="1">IF(RMDF!DL835="", "", IF(ISNUMBER(MATCH(RMDF!DL835, INDIRECT(DL835), 0)), "OK", "Invalid"))</f>
        <v/>
      </c>
      <c r="DN835" s="281"/>
      <c r="DO835" s="281"/>
      <c r="DP835" s="281"/>
      <c r="DQ835" s="281" t="b">
        <f>AND(RMDF!DT835&gt;=0, RMDF!DT835&lt;=1-SUM(RMDF!Z835,RMDF!AG835,RMDF!AN835,RMDF!AU835,RMDF!BB835,RMDF!BI835,RMDF!BP835,RMDF!BW835,RMDF!CD835,RMDF!CK835,RMDF!CR835,RMDF!CY835,RMDF!DF835,RMDF!DM835), RMDF!DT835=ROUND(RMDF!DT835,4))</f>
        <v>1</v>
      </c>
      <c r="DR835" s="317">
        <f>RMDF!DR835</f>
        <v>0</v>
      </c>
      <c r="DS835" s="318" t="str">
        <f>IF(DR835=0,"",_xlfn.XLOOKUP(DR835,StatePicklist!$1:$1,StatePicklist!$3:$3,"NA",0))</f>
        <v/>
      </c>
      <c r="DT835" s="297" t="str">
        <f ca="1">IF(RMDF!DS835="", "", IF(ISNUMBER(MATCH(RMDF!DS835, INDIRECT(DS835), 0)), "OK", "Invalid"))</f>
        <v/>
      </c>
      <c r="DU835" s="281"/>
      <c r="DV835" s="281"/>
      <c r="DW835" s="281"/>
      <c r="DX835" s="281" t="b">
        <f>AND(RMDF!EA835&gt;=0, RMDF!EA835&lt;=1-SUM(RMDF!Z835,RMDF!AG835,RMDF!AN835,RMDF!AU835,RMDF!BB835,RMDF!BI835,RMDF!BP835,RMDF!BW835,RMDF!CD835,RMDF!CK835,RMDF!CR835,RMDF!CY835,RMDF!DF835,RMDF!DM835,RMDF!DT835), RMDF!EA835=ROUND(RMDF!EA835,4))</f>
        <v>1</v>
      </c>
      <c r="DY835" s="317">
        <f>RMDF!DY835</f>
        <v>0</v>
      </c>
      <c r="DZ835" s="318" t="str">
        <f>IF(DY835=0,"",_xlfn.XLOOKUP(DY835,StatePicklist!$1:$1,StatePicklist!$3:$3,"NA",0))</f>
        <v/>
      </c>
      <c r="EA835" s="297" t="str">
        <f ca="1">IF(RMDF!DZ835="", "", IF(ISNUMBER(MATCH(RMDF!DZ835, INDIRECT(DZ835), 0)), "OK", "Invalid"))</f>
        <v/>
      </c>
      <c r="EB835" s="281"/>
      <c r="EC835" s="281"/>
      <c r="ED835" s="281"/>
      <c r="EE835" s="281" t="b">
        <f>AND(RMDF!EH835&gt;=0, RMDF!EH835&lt;=1-SUM(RMDF!Z835,RMDF!AG835,RMDF!AN835,RMDF!AU835,RMDF!BB835,RMDF!BI835,RMDF!BP835,RMDF!BW835,RMDF!CD835,RMDF!CK835,RMDF!CR835,RMDF!CY835,RMDF!DF835,RMDF!DM835,RMDF!DT835,RMDF!EA835), RMDF!EH835=ROUND(RMDF!EH835,4))</f>
        <v>1</v>
      </c>
      <c r="EF835" s="317">
        <f>RMDF!EF835</f>
        <v>0</v>
      </c>
      <c r="EG835" s="318" t="str">
        <f>IF(EF835=0,"",_xlfn.XLOOKUP(EF835,StatePicklist!$1:$1,StatePicklist!$3:$3,"NA",0))</f>
        <v/>
      </c>
      <c r="EH835" s="297" t="str">
        <f ca="1">IF(RMDF!EG835="", "", IF(ISNUMBER(MATCH(RMDF!EG835, INDIRECT(EG835), 0)), "OK", "Invalid"))</f>
        <v/>
      </c>
      <c r="EI835" s="281"/>
      <c r="EJ835" s="281"/>
      <c r="EK835" s="281"/>
      <c r="EL835" s="281" t="b">
        <f>AND(RMDF!EO835&gt;=0, RMDF!EO835&lt;=1-SUM(RMDF!Z835,RMDF!AG835,RMDF!AN835,RMDF!AU835,RMDF!BB835,RMDF!BI835,RMDF!BP835,RMDF!BW835,RMDF!CD835,RMDF!CK835,RMDF!CR835,RMDF!CY835,RMDF!DF835,RMDF!DM835,RMDF!DT835,RMDF!EA835,RMDF!EH835), RMDF!EO835=ROUND(RMDF!EO835,4))</f>
        <v>1</v>
      </c>
      <c r="EM835" s="317">
        <f>RMDF!EM835</f>
        <v>0</v>
      </c>
      <c r="EN835" s="318" t="str">
        <f>IF(EM835=0,"",_xlfn.XLOOKUP(EM835,StatePicklist!$1:$1,StatePicklist!$3:$3,"NA",0))</f>
        <v/>
      </c>
      <c r="EO835" s="297" t="str">
        <f ca="1">IF(RMDF!EN835="", "", IF(ISNUMBER(MATCH(RMDF!EN835, INDIRECT(EN835), 0)), "OK", "Invalid"))</f>
        <v/>
      </c>
      <c r="EP835" s="281"/>
      <c r="EQ835" s="281"/>
      <c r="ER835" s="281"/>
      <c r="ES835" s="281" t="b">
        <f>AND(RMDF!EV835&gt;=0, RMDF!EV835&lt;=1-SUM(RMDF!Z835,RMDF!AG835,RMDF!AN835,RMDF!AU835,RMDF!BB835,RMDF!BI835,RMDF!BP835,RMDF!BW835,RMDF!CD835,RMDF!CK835,RMDF!CR835,RMDF!CY835,RMDF!DF835,RMDF!DM835,RMDF!DT835,RMDF!EA835,RMDF!EH835,RMDF!EO835), RMDF!EV835=ROUND(RMDF!EV835,4))</f>
        <v>1</v>
      </c>
      <c r="ET835" s="317">
        <f>RMDF!ET835</f>
        <v>0</v>
      </c>
      <c r="EU835" s="318" t="str">
        <f>IF(ET835=0,"",_xlfn.XLOOKUP(ET835,StatePicklist!$1:$1,StatePicklist!$3:$3,"NA",0))</f>
        <v/>
      </c>
      <c r="EV835" s="297" t="str">
        <f ca="1">IF(RMDF!EU835="", "", IF(ISNUMBER(MATCH(RMDF!EU835, INDIRECT(EU835), 0)), "OK", "Invalid"))</f>
        <v/>
      </c>
      <c r="EW835" s="281"/>
      <c r="EX835" s="281"/>
      <c r="EY835" s="281"/>
      <c r="EZ835" s="281" t="b">
        <f>AND(RMDF!FC835&gt;=0, RMDF!FC835&lt;=1-SUM(RMDF!Z835,RMDF!AG835,RMDF!AN835,RMDF!AU835,RMDF!BB835,RMDF!BI835,RMDF!BP835,RMDF!BW835,RMDF!CD835,RMDF!CK835,RMDF!CR835,RMDF!CY835,RMDF!DF835,RMDF!DM835,RMDF!DT835,RMDF!EA835,RMDF!EH835,RMDF!EO835,RMDF!EV835), RMDF!FC835=ROUND(RMDF!FC835,4))</f>
        <v>1</v>
      </c>
      <c r="FA835" s="317">
        <f>RMDF!FA835</f>
        <v>0</v>
      </c>
      <c r="FB835" s="318" t="str">
        <f>IF(FA835=0,"",_xlfn.XLOOKUP(FA835,StatePicklist!$1:$1,StatePicklist!$3:$3,"NA",0))</f>
        <v/>
      </c>
      <c r="FC835" s="297" t="str">
        <f ca="1">IF(RMDF!FB835="", "", IF(ISNUMBER(MATCH(RMDF!FB835, INDIRECT(FB835), 0)), "OK", "Invalid"))</f>
        <v/>
      </c>
    </row>
    <row r="836" spans="1:159" s="205" customFormat="1" ht="39.9" customHeight="1" x14ac:dyDescent="0.25">
      <c r="A836" s="206"/>
      <c r="B836" s="196"/>
      <c r="C836" s="197"/>
      <c r="D836" s="198"/>
      <c r="E836" s="199"/>
      <c r="F836" s="200"/>
      <c r="G836" s="201"/>
      <c r="H836" s="292"/>
      <c r="I836" s="305">
        <f>RMDF!I836</f>
        <v>0</v>
      </c>
      <c r="J836" s="305" t="str">
        <f>IF(I836=ProductCode!$B$30,"PDReclPost",IF(OR(I836=ProductCode!$C$30,I836=ProductCode!$E$30,I836=ProductCode!$G$30),"PDPreCon",IF(OR(I836=ProductCode!$D$30,I836=ProductCode!$F$30),"PDNotReclPost","")))</f>
        <v/>
      </c>
      <c r="K836" s="305" t="str">
        <f t="shared" si="45"/>
        <v/>
      </c>
      <c r="L836" s="289"/>
      <c r="M836" s="305" t="str">
        <f t="shared" si="45"/>
        <v/>
      </c>
      <c r="N836" s="289" t="b">
        <f>AND(RMDF!N836&gt;=0, RMDF!N836&lt;=1-RMDF!L836, RMDF!N836=ROUND(RMDF!N836,4))</f>
        <v>1</v>
      </c>
      <c r="O836" s="286" t="str">
        <f>IF(P836="","",IF(I836="","",IF(LEFT(I836,13)="Reclaimed pos",RawMaterialCode!$E$569,RawMaterialCode!$E$568)))</f>
        <v>Reclaimed pre-consumer mixed fibers (RM0578)</v>
      </c>
      <c r="P836" s="295">
        <f t="shared" si="46"/>
        <v>1</v>
      </c>
      <c r="Q836" s="202"/>
      <c r="R836" s="203"/>
      <c r="S836" s="204" t="str">
        <f t="shared" si="47"/>
        <v/>
      </c>
      <c r="T836" s="281"/>
      <c r="U836" s="281"/>
      <c r="V836" s="281"/>
      <c r="W836" s="281"/>
      <c r="X836" s="317">
        <f>RMDF!X836</f>
        <v>0</v>
      </c>
      <c r="Y836" s="318" t="str">
        <f>IF(X836=0,"",_xlfn.XLOOKUP(X836,StatePicklist!$1:$1,StatePicklist!$3:$3,"NA",0))</f>
        <v/>
      </c>
      <c r="Z836" s="297" t="str">
        <f ca="1">IF(RMDF!Y836="", "", IF(ISNUMBER(MATCH(RMDF!Y836, INDIRECT(Y836), 0)), "OK", "Invalid"))</f>
        <v/>
      </c>
      <c r="AA836" s="281"/>
      <c r="AB836" s="281"/>
      <c r="AC836" s="281"/>
      <c r="AD836" s="281" t="b">
        <f>AND(RMDF!AG836&gt;=0, RMDF!AG836&lt;=1-RMDF!Z836, RMDF!AG836=ROUND(RMDF!AG836,4))</f>
        <v>1</v>
      </c>
      <c r="AE836" s="317">
        <f>RMDF!AE836</f>
        <v>0</v>
      </c>
      <c r="AF836" s="318" t="str">
        <f>IF(AE836=0,"",_xlfn.XLOOKUP(AE836,StatePicklist!$1:$1,StatePicklist!$3:$3,"NA",0))</f>
        <v/>
      </c>
      <c r="AG836" s="297" t="str">
        <f ca="1">IF(RMDF!AF836="", "", IF(ISNUMBER(MATCH(RMDF!AF836, INDIRECT(AF836), 0)), "OK", "Invalid"))</f>
        <v/>
      </c>
      <c r="AH836" s="281"/>
      <c r="AI836" s="281"/>
      <c r="AJ836" s="281"/>
      <c r="AK836" s="281" t="b">
        <f>AND(RMDF!AN836&gt;=0, RMDF!AN836&lt;=1-SUM(RMDF!Z836,RMDF!AG836), RMDF!AN836=ROUND(RMDF!AN836,4))</f>
        <v>1</v>
      </c>
      <c r="AL836" s="317">
        <f>RMDF!AL836</f>
        <v>0</v>
      </c>
      <c r="AM836" s="318" t="str">
        <f>IF(AL836=0,"",_xlfn.XLOOKUP(AL836,StatePicklist!$1:$1,StatePicklist!$3:$3,"NA",0))</f>
        <v/>
      </c>
      <c r="AN836" s="297" t="str">
        <f ca="1">IF(RMDF!AM836="", "", IF(ISNUMBER(MATCH(RMDF!AM836, INDIRECT(AM836), 0)), "OK", "Invalid"))</f>
        <v/>
      </c>
      <c r="AO836" s="281"/>
      <c r="AP836" s="281"/>
      <c r="AQ836" s="281"/>
      <c r="AR836" s="281" t="b">
        <f>AND(RMDF!AU836&gt;=0, RMDF!AU836&lt;=1-SUM(RMDF!Z836,RMDF!AG836,RMDF!AN836), RMDF!AU836=ROUND(RMDF!AU836,4))</f>
        <v>1</v>
      </c>
      <c r="AS836" s="317">
        <f>RMDF!AS836</f>
        <v>0</v>
      </c>
      <c r="AT836" s="318" t="str">
        <f>IF(AS836=0,"",_xlfn.XLOOKUP(AS836,StatePicklist!$1:$1,StatePicklist!$3:$3,"NA",0))</f>
        <v/>
      </c>
      <c r="AU836" s="297" t="str">
        <f ca="1">IF(RMDF!AT836="", "", IF(ISNUMBER(MATCH(RMDF!AT836, INDIRECT(AT836), 0)), "OK", "Invalid"))</f>
        <v/>
      </c>
      <c r="AV836" s="281"/>
      <c r="AW836" s="281"/>
      <c r="AX836" s="281"/>
      <c r="AY836" s="281" t="b">
        <f>AND(RMDF!BB836&gt;=0, RMDF!BB836&lt;=1-SUM(RMDF!Z836,RMDF!AG836,RMDF!AN836,RMDF!AU836), RMDF!BB836=ROUND(RMDF!BB836,4))</f>
        <v>1</v>
      </c>
      <c r="AZ836" s="317">
        <f>RMDF!AZ836</f>
        <v>0</v>
      </c>
      <c r="BA836" s="318" t="str">
        <f>IF(AZ836=0,"",_xlfn.XLOOKUP(AZ836,StatePicklist!$1:$1,StatePicklist!$3:$3,"NA",0))</f>
        <v/>
      </c>
      <c r="BB836" s="297" t="str">
        <f ca="1">IF(RMDF!BA836="", "", IF(ISNUMBER(MATCH(RMDF!BA836, INDIRECT(BA836), 0)), "OK", "Invalid"))</f>
        <v/>
      </c>
      <c r="BC836" s="281"/>
      <c r="BD836" s="281"/>
      <c r="BE836" s="281"/>
      <c r="BF836" s="281" t="b">
        <f>AND(RMDF!BI836&gt;=0, RMDF!BI836&lt;=1-SUM(RMDF!Z836,RMDF!AG836,RMDF!AN836,RMDF!AU836,RMDF!BB836), RMDF!BI836=ROUND(RMDF!BI836,4))</f>
        <v>1</v>
      </c>
      <c r="BG836" s="317">
        <f>RMDF!BG836</f>
        <v>0</v>
      </c>
      <c r="BH836" s="318" t="str">
        <f>IF(BG836=0,"",_xlfn.XLOOKUP(BG836,StatePicklist!$1:$1,StatePicklist!$3:$3,"NA",0))</f>
        <v/>
      </c>
      <c r="BI836" s="297" t="str">
        <f ca="1">IF(RMDF!BH836="", "", IF(ISNUMBER(MATCH(RMDF!BH836, INDIRECT(BH836), 0)), "OK", "Invalid"))</f>
        <v/>
      </c>
      <c r="BJ836" s="281"/>
      <c r="BK836" s="281"/>
      <c r="BL836" s="281"/>
      <c r="BM836" s="281" t="b">
        <f>AND(RMDF!BP836&gt;=0, RMDF!BP836&lt;=1-SUM(RMDF!Z836,RMDF!AG836,RMDF!AN836,RMDF!AU836,RMDF!BB836,RMDF!BI836), RMDF!BP836=ROUND(RMDF!BP836,4))</f>
        <v>1</v>
      </c>
      <c r="BN836" s="317">
        <f>RMDF!BN836</f>
        <v>0</v>
      </c>
      <c r="BO836" s="318" t="str">
        <f>IF(BN836=0,"",_xlfn.XLOOKUP(BN836,StatePicklist!$1:$1,StatePicklist!$3:$3,"NA",0))</f>
        <v/>
      </c>
      <c r="BP836" s="297" t="str">
        <f ca="1">IF(RMDF!BO836="", "", IF(ISNUMBER(MATCH(RMDF!BO836, INDIRECT(BO836), 0)), "OK", "Invalid"))</f>
        <v/>
      </c>
      <c r="BQ836" s="281"/>
      <c r="BR836" s="281"/>
      <c r="BS836" s="281"/>
      <c r="BT836" s="281" t="b">
        <f>AND(RMDF!BW836&gt;=0, RMDF!BW836&lt;=1-SUM(RMDF!Z836,RMDF!AG836,RMDF!AN836,RMDF!AU836,RMDF!BB836,RMDF!BI836,RMDF!BP836), RMDF!BW836=ROUND(RMDF!BW836,4))</f>
        <v>1</v>
      </c>
      <c r="BU836" s="317">
        <f>RMDF!BU836</f>
        <v>0</v>
      </c>
      <c r="BV836" s="318" t="str">
        <f>IF(BU836=0,"",_xlfn.XLOOKUP(BU836,StatePicklist!$1:$1,StatePicklist!$3:$3,"NA",0))</f>
        <v/>
      </c>
      <c r="BW836" s="297" t="str">
        <f ca="1">IF(RMDF!BV836="", "", IF(ISNUMBER(MATCH(RMDF!BV836, INDIRECT(BV836), 0)), "OK", "Invalid"))</f>
        <v/>
      </c>
      <c r="BX836" s="281"/>
      <c r="BY836" s="281"/>
      <c r="BZ836" s="281"/>
      <c r="CA836" s="281" t="b">
        <f>AND(RMDF!CD836&gt;=0, RMDF!CD836&lt;=1-SUM(RMDF!Z836,RMDF!AG836,RMDF!AN836,RMDF!AU836,RMDF!BB836,RMDF!BI836,RMDF!BP836,RMDF!BW836), RMDF!CD836=ROUND(RMDF!CD836,4))</f>
        <v>1</v>
      </c>
      <c r="CB836" s="317">
        <f>RMDF!CB836</f>
        <v>0</v>
      </c>
      <c r="CC836" s="318" t="str">
        <f>IF(CB836=0,"",_xlfn.XLOOKUP(CB836,StatePicklist!$1:$1,StatePicklist!$3:$3,"NA",0))</f>
        <v/>
      </c>
      <c r="CD836" s="297" t="str">
        <f ca="1">IF(RMDF!CC836="", "", IF(ISNUMBER(MATCH(RMDF!CC836, INDIRECT(CC836), 0)), "OK", "Invalid"))</f>
        <v/>
      </c>
      <c r="CE836" s="281"/>
      <c r="CF836" s="281"/>
      <c r="CG836" s="281"/>
      <c r="CH836" s="281" t="b">
        <f>AND(RMDF!CK836&gt;=0, RMDF!CK836&lt;=1-SUM(RMDF!Z836,RMDF!AG836,RMDF!AN836,RMDF!AU836,RMDF!BB836,RMDF!BI836,RMDF!BP836,RMDF!BW836,RMDF!CD836), RMDF!CK836=ROUND(RMDF!CK836,4))</f>
        <v>1</v>
      </c>
      <c r="CI836" s="317">
        <f>RMDF!CI836</f>
        <v>0</v>
      </c>
      <c r="CJ836" s="318" t="str">
        <f>IF(CI836=0,"",_xlfn.XLOOKUP(CI836,StatePicklist!$1:$1,StatePicklist!$3:$3,"NA",0))</f>
        <v/>
      </c>
      <c r="CK836" s="297" t="str">
        <f ca="1">IF(RMDF!CJ836="", "", IF(ISNUMBER(MATCH(RMDF!CJ836, INDIRECT(CJ836), 0)), "OK", "Invalid"))</f>
        <v/>
      </c>
      <c r="CL836" s="281"/>
      <c r="CM836" s="281"/>
      <c r="CN836" s="281"/>
      <c r="CO836" s="281" t="b">
        <f>AND(RMDF!CR836&gt;=0, RMDF!CR836&lt;=1-SUM(RMDF!Z836,RMDF!AG836,RMDF!AN836,RMDF!AU836,RMDF!BB836,RMDF!BI836,RMDF!BP836,RMDF!BW836,RMDF!CD836,RMDF!CK836), RMDF!CR836=ROUND(RMDF!CR836,4))</f>
        <v>1</v>
      </c>
      <c r="CP836" s="317">
        <f>RMDF!CP836</f>
        <v>0</v>
      </c>
      <c r="CQ836" s="318" t="str">
        <f>IF(CP836=0,"",_xlfn.XLOOKUP(CP836,StatePicklist!$1:$1,StatePicklist!$3:$3,"NA",0))</f>
        <v/>
      </c>
      <c r="CR836" s="297" t="str">
        <f ca="1">IF(RMDF!CQ836="", "", IF(ISNUMBER(MATCH(RMDF!CQ836, INDIRECT(CQ836), 0)), "OK", "Invalid"))</f>
        <v/>
      </c>
      <c r="CS836" s="281"/>
      <c r="CT836" s="281"/>
      <c r="CU836" s="281"/>
      <c r="CV836" s="281" t="b">
        <f>AND(RMDF!CY836&gt;=0, RMDF!CY836&lt;=1-SUM(RMDF!Z836,RMDF!AG836,RMDF!AN836,RMDF!AU836,RMDF!BB836,RMDF!BI836,RMDF!BP836,RMDF!BW836,RMDF!CD836,RMDF!CK836,RMDF!CR836), RMDF!CY836=ROUND(RMDF!CY836,4))</f>
        <v>1</v>
      </c>
      <c r="CW836" s="317">
        <f>RMDF!CW836</f>
        <v>0</v>
      </c>
      <c r="CX836" s="318" t="str">
        <f>IF(CW836=0,"",_xlfn.XLOOKUP(CW836,StatePicklist!$1:$1,StatePicklist!$3:$3,"NA",0))</f>
        <v/>
      </c>
      <c r="CY836" s="297" t="str">
        <f ca="1">IF(RMDF!CX836="", "", IF(ISNUMBER(MATCH(RMDF!CX836, INDIRECT(CX836), 0)), "OK", "Invalid"))</f>
        <v/>
      </c>
      <c r="CZ836" s="281"/>
      <c r="DA836" s="281"/>
      <c r="DB836" s="281"/>
      <c r="DC836" s="281" t="b">
        <f>AND(RMDF!DF836&gt;=0, RMDF!DF836&lt;=1-SUM(RMDF!Z836,RMDF!AG836,RMDF!AN836,RMDF!AU836,RMDF!BB836,RMDF!BI836,RMDF!BP836,RMDF!BW836,RMDF!CD836,RMDF!CK836,RMDF!CR836,RMDF!CY836), RMDF!DF836=ROUND(RMDF!DF836,4))</f>
        <v>1</v>
      </c>
      <c r="DD836" s="317">
        <f>RMDF!DD836</f>
        <v>0</v>
      </c>
      <c r="DE836" s="318" t="str">
        <f>IF(DD836=0,"",_xlfn.XLOOKUP(DD836,StatePicklist!$1:$1,StatePicklist!$3:$3,"NA",0))</f>
        <v/>
      </c>
      <c r="DF836" s="297" t="str">
        <f ca="1">IF(RMDF!DE836="", "", IF(ISNUMBER(MATCH(RMDF!DE836, INDIRECT(DE836), 0)), "OK", "Invalid"))</f>
        <v/>
      </c>
      <c r="DG836" s="281"/>
      <c r="DH836" s="281"/>
      <c r="DI836" s="281"/>
      <c r="DJ836" s="281" t="b">
        <f>AND(RMDF!DM836&gt;=0, RMDF!DM836&lt;=1-SUM(RMDF!Z836,RMDF!AG836,RMDF!AN836,RMDF!AU836,RMDF!BB836,RMDF!BI836,RMDF!BP836,RMDF!BW836,RMDF!CD836,RMDF!CK836,RMDF!CR836,RMDF!CY836,RMDF!DF836), RMDF!DM836=ROUND(RMDF!DM836,4))</f>
        <v>1</v>
      </c>
      <c r="DK836" s="317">
        <f>RMDF!DK836</f>
        <v>0</v>
      </c>
      <c r="DL836" s="318" t="str">
        <f>IF(DK836=0,"",_xlfn.XLOOKUP(DK836,StatePicklist!$1:$1,StatePicklist!$3:$3,"NA",0))</f>
        <v/>
      </c>
      <c r="DM836" s="297" t="str">
        <f ca="1">IF(RMDF!DL836="", "", IF(ISNUMBER(MATCH(RMDF!DL836, INDIRECT(DL836), 0)), "OK", "Invalid"))</f>
        <v/>
      </c>
      <c r="DN836" s="281"/>
      <c r="DO836" s="281"/>
      <c r="DP836" s="281"/>
      <c r="DQ836" s="281" t="b">
        <f>AND(RMDF!DT836&gt;=0, RMDF!DT836&lt;=1-SUM(RMDF!Z836,RMDF!AG836,RMDF!AN836,RMDF!AU836,RMDF!BB836,RMDF!BI836,RMDF!BP836,RMDF!BW836,RMDF!CD836,RMDF!CK836,RMDF!CR836,RMDF!CY836,RMDF!DF836,RMDF!DM836), RMDF!DT836=ROUND(RMDF!DT836,4))</f>
        <v>1</v>
      </c>
      <c r="DR836" s="317">
        <f>RMDF!DR836</f>
        <v>0</v>
      </c>
      <c r="DS836" s="318" t="str">
        <f>IF(DR836=0,"",_xlfn.XLOOKUP(DR836,StatePicklist!$1:$1,StatePicklist!$3:$3,"NA",0))</f>
        <v/>
      </c>
      <c r="DT836" s="297" t="str">
        <f ca="1">IF(RMDF!DS836="", "", IF(ISNUMBER(MATCH(RMDF!DS836, INDIRECT(DS836), 0)), "OK", "Invalid"))</f>
        <v/>
      </c>
      <c r="DU836" s="281"/>
      <c r="DV836" s="281"/>
      <c r="DW836" s="281"/>
      <c r="DX836" s="281" t="b">
        <f>AND(RMDF!EA836&gt;=0, RMDF!EA836&lt;=1-SUM(RMDF!Z836,RMDF!AG836,RMDF!AN836,RMDF!AU836,RMDF!BB836,RMDF!BI836,RMDF!BP836,RMDF!BW836,RMDF!CD836,RMDF!CK836,RMDF!CR836,RMDF!CY836,RMDF!DF836,RMDF!DM836,RMDF!DT836), RMDF!EA836=ROUND(RMDF!EA836,4))</f>
        <v>1</v>
      </c>
      <c r="DY836" s="317">
        <f>RMDF!DY836</f>
        <v>0</v>
      </c>
      <c r="DZ836" s="318" t="str">
        <f>IF(DY836=0,"",_xlfn.XLOOKUP(DY836,StatePicklist!$1:$1,StatePicklist!$3:$3,"NA",0))</f>
        <v/>
      </c>
      <c r="EA836" s="297" t="str">
        <f ca="1">IF(RMDF!DZ836="", "", IF(ISNUMBER(MATCH(RMDF!DZ836, INDIRECT(DZ836), 0)), "OK", "Invalid"))</f>
        <v/>
      </c>
      <c r="EB836" s="281"/>
      <c r="EC836" s="281"/>
      <c r="ED836" s="281"/>
      <c r="EE836" s="281" t="b">
        <f>AND(RMDF!EH836&gt;=0, RMDF!EH836&lt;=1-SUM(RMDF!Z836,RMDF!AG836,RMDF!AN836,RMDF!AU836,RMDF!BB836,RMDF!BI836,RMDF!BP836,RMDF!BW836,RMDF!CD836,RMDF!CK836,RMDF!CR836,RMDF!CY836,RMDF!DF836,RMDF!DM836,RMDF!DT836,RMDF!EA836), RMDF!EH836=ROUND(RMDF!EH836,4))</f>
        <v>1</v>
      </c>
      <c r="EF836" s="317">
        <f>RMDF!EF836</f>
        <v>0</v>
      </c>
      <c r="EG836" s="318" t="str">
        <f>IF(EF836=0,"",_xlfn.XLOOKUP(EF836,StatePicklist!$1:$1,StatePicklist!$3:$3,"NA",0))</f>
        <v/>
      </c>
      <c r="EH836" s="297" t="str">
        <f ca="1">IF(RMDF!EG836="", "", IF(ISNUMBER(MATCH(RMDF!EG836, INDIRECT(EG836), 0)), "OK", "Invalid"))</f>
        <v/>
      </c>
      <c r="EI836" s="281"/>
      <c r="EJ836" s="281"/>
      <c r="EK836" s="281"/>
      <c r="EL836" s="281" t="b">
        <f>AND(RMDF!EO836&gt;=0, RMDF!EO836&lt;=1-SUM(RMDF!Z836,RMDF!AG836,RMDF!AN836,RMDF!AU836,RMDF!BB836,RMDF!BI836,RMDF!BP836,RMDF!BW836,RMDF!CD836,RMDF!CK836,RMDF!CR836,RMDF!CY836,RMDF!DF836,RMDF!DM836,RMDF!DT836,RMDF!EA836,RMDF!EH836), RMDF!EO836=ROUND(RMDF!EO836,4))</f>
        <v>1</v>
      </c>
      <c r="EM836" s="317">
        <f>RMDF!EM836</f>
        <v>0</v>
      </c>
      <c r="EN836" s="318" t="str">
        <f>IF(EM836=0,"",_xlfn.XLOOKUP(EM836,StatePicklist!$1:$1,StatePicklist!$3:$3,"NA",0))</f>
        <v/>
      </c>
      <c r="EO836" s="297" t="str">
        <f ca="1">IF(RMDF!EN836="", "", IF(ISNUMBER(MATCH(RMDF!EN836, INDIRECT(EN836), 0)), "OK", "Invalid"))</f>
        <v/>
      </c>
      <c r="EP836" s="281"/>
      <c r="EQ836" s="281"/>
      <c r="ER836" s="281"/>
      <c r="ES836" s="281" t="b">
        <f>AND(RMDF!EV836&gt;=0, RMDF!EV836&lt;=1-SUM(RMDF!Z836,RMDF!AG836,RMDF!AN836,RMDF!AU836,RMDF!BB836,RMDF!BI836,RMDF!BP836,RMDF!BW836,RMDF!CD836,RMDF!CK836,RMDF!CR836,RMDF!CY836,RMDF!DF836,RMDF!DM836,RMDF!DT836,RMDF!EA836,RMDF!EH836,RMDF!EO836), RMDF!EV836=ROUND(RMDF!EV836,4))</f>
        <v>1</v>
      </c>
      <c r="ET836" s="317">
        <f>RMDF!ET836</f>
        <v>0</v>
      </c>
      <c r="EU836" s="318" t="str">
        <f>IF(ET836=0,"",_xlfn.XLOOKUP(ET836,StatePicklist!$1:$1,StatePicklist!$3:$3,"NA",0))</f>
        <v/>
      </c>
      <c r="EV836" s="297" t="str">
        <f ca="1">IF(RMDF!EU836="", "", IF(ISNUMBER(MATCH(RMDF!EU836, INDIRECT(EU836), 0)), "OK", "Invalid"))</f>
        <v/>
      </c>
      <c r="EW836" s="281"/>
      <c r="EX836" s="281"/>
      <c r="EY836" s="281"/>
      <c r="EZ836" s="281" t="b">
        <f>AND(RMDF!FC836&gt;=0, RMDF!FC836&lt;=1-SUM(RMDF!Z836,RMDF!AG836,RMDF!AN836,RMDF!AU836,RMDF!BB836,RMDF!BI836,RMDF!BP836,RMDF!BW836,RMDF!CD836,RMDF!CK836,RMDF!CR836,RMDF!CY836,RMDF!DF836,RMDF!DM836,RMDF!DT836,RMDF!EA836,RMDF!EH836,RMDF!EO836,RMDF!EV836), RMDF!FC836=ROUND(RMDF!FC836,4))</f>
        <v>1</v>
      </c>
      <c r="FA836" s="317">
        <f>RMDF!FA836</f>
        <v>0</v>
      </c>
      <c r="FB836" s="318" t="str">
        <f>IF(FA836=0,"",_xlfn.XLOOKUP(FA836,StatePicklist!$1:$1,StatePicklist!$3:$3,"NA",0))</f>
        <v/>
      </c>
      <c r="FC836" s="297" t="str">
        <f ca="1">IF(RMDF!FB836="", "", IF(ISNUMBER(MATCH(RMDF!FB836, INDIRECT(FB836), 0)), "OK", "Invalid"))</f>
        <v/>
      </c>
    </row>
    <row r="837" spans="1:159" s="205" customFormat="1" ht="39.9" customHeight="1" x14ac:dyDescent="0.25">
      <c r="A837" s="206"/>
      <c r="B837" s="196"/>
      <c r="C837" s="197"/>
      <c r="D837" s="198"/>
      <c r="E837" s="199"/>
      <c r="F837" s="200"/>
      <c r="G837" s="201"/>
      <c r="H837" s="292"/>
      <c r="I837" s="305">
        <f>RMDF!I837</f>
        <v>0</v>
      </c>
      <c r="J837" s="305" t="str">
        <f>IF(I837=ProductCode!$B$30,"PDReclPost",IF(OR(I837=ProductCode!$C$30,I837=ProductCode!$E$30,I837=ProductCode!$G$30),"PDPreCon",IF(OR(I837=ProductCode!$D$30,I837=ProductCode!$F$30),"PDNotReclPost","")))</f>
        <v/>
      </c>
      <c r="K837" s="305" t="str">
        <f t="shared" si="45"/>
        <v/>
      </c>
      <c r="L837" s="289"/>
      <c r="M837" s="305" t="str">
        <f t="shared" si="45"/>
        <v/>
      </c>
      <c r="N837" s="289" t="b">
        <f>AND(RMDF!N837&gt;=0, RMDF!N837&lt;=1-RMDF!L837, RMDF!N837=ROUND(RMDF!N837,4))</f>
        <v>1</v>
      </c>
      <c r="O837" s="286" t="str">
        <f>IF(P837="","",IF(I837="","",IF(LEFT(I837,13)="Reclaimed pos",RawMaterialCode!$E$569,RawMaterialCode!$E$568)))</f>
        <v>Reclaimed pre-consumer mixed fibers (RM0578)</v>
      </c>
      <c r="P837" s="295">
        <f t="shared" si="46"/>
        <v>1</v>
      </c>
      <c r="Q837" s="202"/>
      <c r="R837" s="203"/>
      <c r="S837" s="204" t="str">
        <f t="shared" si="47"/>
        <v/>
      </c>
      <c r="T837" s="281"/>
      <c r="U837" s="281"/>
      <c r="V837" s="281"/>
      <c r="W837" s="281"/>
      <c r="X837" s="317">
        <f>RMDF!X837</f>
        <v>0</v>
      </c>
      <c r="Y837" s="318" t="str">
        <f>IF(X837=0,"",_xlfn.XLOOKUP(X837,StatePicklist!$1:$1,StatePicklist!$3:$3,"NA",0))</f>
        <v/>
      </c>
      <c r="Z837" s="297" t="str">
        <f ca="1">IF(RMDF!Y837="", "", IF(ISNUMBER(MATCH(RMDF!Y837, INDIRECT(Y837), 0)), "OK", "Invalid"))</f>
        <v/>
      </c>
      <c r="AA837" s="281"/>
      <c r="AB837" s="281"/>
      <c r="AC837" s="281"/>
      <c r="AD837" s="281" t="b">
        <f>AND(RMDF!AG837&gt;=0, RMDF!AG837&lt;=1-RMDF!Z837, RMDF!AG837=ROUND(RMDF!AG837,4))</f>
        <v>1</v>
      </c>
      <c r="AE837" s="317">
        <f>RMDF!AE837</f>
        <v>0</v>
      </c>
      <c r="AF837" s="318" t="str">
        <f>IF(AE837=0,"",_xlfn.XLOOKUP(AE837,StatePicklist!$1:$1,StatePicklist!$3:$3,"NA",0))</f>
        <v/>
      </c>
      <c r="AG837" s="297" t="str">
        <f ca="1">IF(RMDF!AF837="", "", IF(ISNUMBER(MATCH(RMDF!AF837, INDIRECT(AF837), 0)), "OK", "Invalid"))</f>
        <v/>
      </c>
      <c r="AH837" s="281"/>
      <c r="AI837" s="281"/>
      <c r="AJ837" s="281"/>
      <c r="AK837" s="281" t="b">
        <f>AND(RMDF!AN837&gt;=0, RMDF!AN837&lt;=1-SUM(RMDF!Z837,RMDF!AG837), RMDF!AN837=ROUND(RMDF!AN837,4))</f>
        <v>1</v>
      </c>
      <c r="AL837" s="317">
        <f>RMDF!AL837</f>
        <v>0</v>
      </c>
      <c r="AM837" s="318" t="str">
        <f>IF(AL837=0,"",_xlfn.XLOOKUP(AL837,StatePicklist!$1:$1,StatePicklist!$3:$3,"NA",0))</f>
        <v/>
      </c>
      <c r="AN837" s="297" t="str">
        <f ca="1">IF(RMDF!AM837="", "", IF(ISNUMBER(MATCH(RMDF!AM837, INDIRECT(AM837), 0)), "OK", "Invalid"))</f>
        <v/>
      </c>
      <c r="AO837" s="281"/>
      <c r="AP837" s="281"/>
      <c r="AQ837" s="281"/>
      <c r="AR837" s="281" t="b">
        <f>AND(RMDF!AU837&gt;=0, RMDF!AU837&lt;=1-SUM(RMDF!Z837,RMDF!AG837,RMDF!AN837), RMDF!AU837=ROUND(RMDF!AU837,4))</f>
        <v>1</v>
      </c>
      <c r="AS837" s="317">
        <f>RMDF!AS837</f>
        <v>0</v>
      </c>
      <c r="AT837" s="318" t="str">
        <f>IF(AS837=0,"",_xlfn.XLOOKUP(AS837,StatePicklist!$1:$1,StatePicklist!$3:$3,"NA",0))</f>
        <v/>
      </c>
      <c r="AU837" s="297" t="str">
        <f ca="1">IF(RMDF!AT837="", "", IF(ISNUMBER(MATCH(RMDF!AT837, INDIRECT(AT837), 0)), "OK", "Invalid"))</f>
        <v/>
      </c>
      <c r="AV837" s="281"/>
      <c r="AW837" s="281"/>
      <c r="AX837" s="281"/>
      <c r="AY837" s="281" t="b">
        <f>AND(RMDF!BB837&gt;=0, RMDF!BB837&lt;=1-SUM(RMDF!Z837,RMDF!AG837,RMDF!AN837,RMDF!AU837), RMDF!BB837=ROUND(RMDF!BB837,4))</f>
        <v>1</v>
      </c>
      <c r="AZ837" s="317">
        <f>RMDF!AZ837</f>
        <v>0</v>
      </c>
      <c r="BA837" s="318" t="str">
        <f>IF(AZ837=0,"",_xlfn.XLOOKUP(AZ837,StatePicklist!$1:$1,StatePicklist!$3:$3,"NA",0))</f>
        <v/>
      </c>
      <c r="BB837" s="297" t="str">
        <f ca="1">IF(RMDF!BA837="", "", IF(ISNUMBER(MATCH(RMDF!BA837, INDIRECT(BA837), 0)), "OK", "Invalid"))</f>
        <v/>
      </c>
      <c r="BC837" s="281"/>
      <c r="BD837" s="281"/>
      <c r="BE837" s="281"/>
      <c r="BF837" s="281" t="b">
        <f>AND(RMDF!BI837&gt;=0, RMDF!BI837&lt;=1-SUM(RMDF!Z837,RMDF!AG837,RMDF!AN837,RMDF!AU837,RMDF!BB837), RMDF!BI837=ROUND(RMDF!BI837,4))</f>
        <v>1</v>
      </c>
      <c r="BG837" s="317">
        <f>RMDF!BG837</f>
        <v>0</v>
      </c>
      <c r="BH837" s="318" t="str">
        <f>IF(BG837=0,"",_xlfn.XLOOKUP(BG837,StatePicklist!$1:$1,StatePicklist!$3:$3,"NA",0))</f>
        <v/>
      </c>
      <c r="BI837" s="297" t="str">
        <f ca="1">IF(RMDF!BH837="", "", IF(ISNUMBER(MATCH(RMDF!BH837, INDIRECT(BH837), 0)), "OK", "Invalid"))</f>
        <v/>
      </c>
      <c r="BJ837" s="281"/>
      <c r="BK837" s="281"/>
      <c r="BL837" s="281"/>
      <c r="BM837" s="281" t="b">
        <f>AND(RMDF!BP837&gt;=0, RMDF!BP837&lt;=1-SUM(RMDF!Z837,RMDF!AG837,RMDF!AN837,RMDF!AU837,RMDF!BB837,RMDF!BI837), RMDF!BP837=ROUND(RMDF!BP837,4))</f>
        <v>1</v>
      </c>
      <c r="BN837" s="317">
        <f>RMDF!BN837</f>
        <v>0</v>
      </c>
      <c r="BO837" s="318" t="str">
        <f>IF(BN837=0,"",_xlfn.XLOOKUP(BN837,StatePicklist!$1:$1,StatePicklist!$3:$3,"NA",0))</f>
        <v/>
      </c>
      <c r="BP837" s="297" t="str">
        <f ca="1">IF(RMDF!BO837="", "", IF(ISNUMBER(MATCH(RMDF!BO837, INDIRECT(BO837), 0)), "OK", "Invalid"))</f>
        <v/>
      </c>
      <c r="BQ837" s="281"/>
      <c r="BR837" s="281"/>
      <c r="BS837" s="281"/>
      <c r="BT837" s="281" t="b">
        <f>AND(RMDF!BW837&gt;=0, RMDF!BW837&lt;=1-SUM(RMDF!Z837,RMDF!AG837,RMDF!AN837,RMDF!AU837,RMDF!BB837,RMDF!BI837,RMDF!BP837), RMDF!BW837=ROUND(RMDF!BW837,4))</f>
        <v>1</v>
      </c>
      <c r="BU837" s="317">
        <f>RMDF!BU837</f>
        <v>0</v>
      </c>
      <c r="BV837" s="318" t="str">
        <f>IF(BU837=0,"",_xlfn.XLOOKUP(BU837,StatePicklist!$1:$1,StatePicklist!$3:$3,"NA",0))</f>
        <v/>
      </c>
      <c r="BW837" s="297" t="str">
        <f ca="1">IF(RMDF!BV837="", "", IF(ISNUMBER(MATCH(RMDF!BV837, INDIRECT(BV837), 0)), "OK", "Invalid"))</f>
        <v/>
      </c>
      <c r="BX837" s="281"/>
      <c r="BY837" s="281"/>
      <c r="BZ837" s="281"/>
      <c r="CA837" s="281" t="b">
        <f>AND(RMDF!CD837&gt;=0, RMDF!CD837&lt;=1-SUM(RMDF!Z837,RMDF!AG837,RMDF!AN837,RMDF!AU837,RMDF!BB837,RMDF!BI837,RMDF!BP837,RMDF!BW837), RMDF!CD837=ROUND(RMDF!CD837,4))</f>
        <v>1</v>
      </c>
      <c r="CB837" s="317">
        <f>RMDF!CB837</f>
        <v>0</v>
      </c>
      <c r="CC837" s="318" t="str">
        <f>IF(CB837=0,"",_xlfn.XLOOKUP(CB837,StatePicklist!$1:$1,StatePicklist!$3:$3,"NA",0))</f>
        <v/>
      </c>
      <c r="CD837" s="297" t="str">
        <f ca="1">IF(RMDF!CC837="", "", IF(ISNUMBER(MATCH(RMDF!CC837, INDIRECT(CC837), 0)), "OK", "Invalid"))</f>
        <v/>
      </c>
      <c r="CE837" s="281"/>
      <c r="CF837" s="281"/>
      <c r="CG837" s="281"/>
      <c r="CH837" s="281" t="b">
        <f>AND(RMDF!CK837&gt;=0, RMDF!CK837&lt;=1-SUM(RMDF!Z837,RMDF!AG837,RMDF!AN837,RMDF!AU837,RMDF!BB837,RMDF!BI837,RMDF!BP837,RMDF!BW837,RMDF!CD837), RMDF!CK837=ROUND(RMDF!CK837,4))</f>
        <v>1</v>
      </c>
      <c r="CI837" s="317">
        <f>RMDF!CI837</f>
        <v>0</v>
      </c>
      <c r="CJ837" s="318" t="str">
        <f>IF(CI837=0,"",_xlfn.XLOOKUP(CI837,StatePicklist!$1:$1,StatePicklist!$3:$3,"NA",0))</f>
        <v/>
      </c>
      <c r="CK837" s="297" t="str">
        <f ca="1">IF(RMDF!CJ837="", "", IF(ISNUMBER(MATCH(RMDF!CJ837, INDIRECT(CJ837), 0)), "OK", "Invalid"))</f>
        <v/>
      </c>
      <c r="CL837" s="281"/>
      <c r="CM837" s="281"/>
      <c r="CN837" s="281"/>
      <c r="CO837" s="281" t="b">
        <f>AND(RMDF!CR837&gt;=0, RMDF!CR837&lt;=1-SUM(RMDF!Z837,RMDF!AG837,RMDF!AN837,RMDF!AU837,RMDF!BB837,RMDF!BI837,RMDF!BP837,RMDF!BW837,RMDF!CD837,RMDF!CK837), RMDF!CR837=ROUND(RMDF!CR837,4))</f>
        <v>1</v>
      </c>
      <c r="CP837" s="317">
        <f>RMDF!CP837</f>
        <v>0</v>
      </c>
      <c r="CQ837" s="318" t="str">
        <f>IF(CP837=0,"",_xlfn.XLOOKUP(CP837,StatePicklist!$1:$1,StatePicklist!$3:$3,"NA",0))</f>
        <v/>
      </c>
      <c r="CR837" s="297" t="str">
        <f ca="1">IF(RMDF!CQ837="", "", IF(ISNUMBER(MATCH(RMDF!CQ837, INDIRECT(CQ837), 0)), "OK", "Invalid"))</f>
        <v/>
      </c>
      <c r="CS837" s="281"/>
      <c r="CT837" s="281"/>
      <c r="CU837" s="281"/>
      <c r="CV837" s="281" t="b">
        <f>AND(RMDF!CY837&gt;=0, RMDF!CY837&lt;=1-SUM(RMDF!Z837,RMDF!AG837,RMDF!AN837,RMDF!AU837,RMDF!BB837,RMDF!BI837,RMDF!BP837,RMDF!BW837,RMDF!CD837,RMDF!CK837,RMDF!CR837), RMDF!CY837=ROUND(RMDF!CY837,4))</f>
        <v>1</v>
      </c>
      <c r="CW837" s="317">
        <f>RMDF!CW837</f>
        <v>0</v>
      </c>
      <c r="CX837" s="318" t="str">
        <f>IF(CW837=0,"",_xlfn.XLOOKUP(CW837,StatePicklist!$1:$1,StatePicklist!$3:$3,"NA",0))</f>
        <v/>
      </c>
      <c r="CY837" s="297" t="str">
        <f ca="1">IF(RMDF!CX837="", "", IF(ISNUMBER(MATCH(RMDF!CX837, INDIRECT(CX837), 0)), "OK", "Invalid"))</f>
        <v/>
      </c>
      <c r="CZ837" s="281"/>
      <c r="DA837" s="281"/>
      <c r="DB837" s="281"/>
      <c r="DC837" s="281" t="b">
        <f>AND(RMDF!DF837&gt;=0, RMDF!DF837&lt;=1-SUM(RMDF!Z837,RMDF!AG837,RMDF!AN837,RMDF!AU837,RMDF!BB837,RMDF!BI837,RMDF!BP837,RMDF!BW837,RMDF!CD837,RMDF!CK837,RMDF!CR837,RMDF!CY837), RMDF!DF837=ROUND(RMDF!DF837,4))</f>
        <v>1</v>
      </c>
      <c r="DD837" s="317">
        <f>RMDF!DD837</f>
        <v>0</v>
      </c>
      <c r="DE837" s="318" t="str">
        <f>IF(DD837=0,"",_xlfn.XLOOKUP(DD837,StatePicklist!$1:$1,StatePicklist!$3:$3,"NA",0))</f>
        <v/>
      </c>
      <c r="DF837" s="297" t="str">
        <f ca="1">IF(RMDF!DE837="", "", IF(ISNUMBER(MATCH(RMDF!DE837, INDIRECT(DE837), 0)), "OK", "Invalid"))</f>
        <v/>
      </c>
      <c r="DG837" s="281"/>
      <c r="DH837" s="281"/>
      <c r="DI837" s="281"/>
      <c r="DJ837" s="281" t="b">
        <f>AND(RMDF!DM837&gt;=0, RMDF!DM837&lt;=1-SUM(RMDF!Z837,RMDF!AG837,RMDF!AN837,RMDF!AU837,RMDF!BB837,RMDF!BI837,RMDF!BP837,RMDF!BW837,RMDF!CD837,RMDF!CK837,RMDF!CR837,RMDF!CY837,RMDF!DF837), RMDF!DM837=ROUND(RMDF!DM837,4))</f>
        <v>1</v>
      </c>
      <c r="DK837" s="317">
        <f>RMDF!DK837</f>
        <v>0</v>
      </c>
      <c r="DL837" s="318" t="str">
        <f>IF(DK837=0,"",_xlfn.XLOOKUP(DK837,StatePicklist!$1:$1,StatePicklist!$3:$3,"NA",0))</f>
        <v/>
      </c>
      <c r="DM837" s="297" t="str">
        <f ca="1">IF(RMDF!DL837="", "", IF(ISNUMBER(MATCH(RMDF!DL837, INDIRECT(DL837), 0)), "OK", "Invalid"))</f>
        <v/>
      </c>
      <c r="DN837" s="281"/>
      <c r="DO837" s="281"/>
      <c r="DP837" s="281"/>
      <c r="DQ837" s="281" t="b">
        <f>AND(RMDF!DT837&gt;=0, RMDF!DT837&lt;=1-SUM(RMDF!Z837,RMDF!AG837,RMDF!AN837,RMDF!AU837,RMDF!BB837,RMDF!BI837,RMDF!BP837,RMDF!BW837,RMDF!CD837,RMDF!CK837,RMDF!CR837,RMDF!CY837,RMDF!DF837,RMDF!DM837), RMDF!DT837=ROUND(RMDF!DT837,4))</f>
        <v>1</v>
      </c>
      <c r="DR837" s="317">
        <f>RMDF!DR837</f>
        <v>0</v>
      </c>
      <c r="DS837" s="318" t="str">
        <f>IF(DR837=0,"",_xlfn.XLOOKUP(DR837,StatePicklist!$1:$1,StatePicklist!$3:$3,"NA",0))</f>
        <v/>
      </c>
      <c r="DT837" s="297" t="str">
        <f ca="1">IF(RMDF!DS837="", "", IF(ISNUMBER(MATCH(RMDF!DS837, INDIRECT(DS837), 0)), "OK", "Invalid"))</f>
        <v/>
      </c>
      <c r="DU837" s="281"/>
      <c r="DV837" s="281"/>
      <c r="DW837" s="281"/>
      <c r="DX837" s="281" t="b">
        <f>AND(RMDF!EA837&gt;=0, RMDF!EA837&lt;=1-SUM(RMDF!Z837,RMDF!AG837,RMDF!AN837,RMDF!AU837,RMDF!BB837,RMDF!BI837,RMDF!BP837,RMDF!BW837,RMDF!CD837,RMDF!CK837,RMDF!CR837,RMDF!CY837,RMDF!DF837,RMDF!DM837,RMDF!DT837), RMDF!EA837=ROUND(RMDF!EA837,4))</f>
        <v>1</v>
      </c>
      <c r="DY837" s="317">
        <f>RMDF!DY837</f>
        <v>0</v>
      </c>
      <c r="DZ837" s="318" t="str">
        <f>IF(DY837=0,"",_xlfn.XLOOKUP(DY837,StatePicklist!$1:$1,StatePicklist!$3:$3,"NA",0))</f>
        <v/>
      </c>
      <c r="EA837" s="297" t="str">
        <f ca="1">IF(RMDF!DZ837="", "", IF(ISNUMBER(MATCH(RMDF!DZ837, INDIRECT(DZ837), 0)), "OK", "Invalid"))</f>
        <v/>
      </c>
      <c r="EB837" s="281"/>
      <c r="EC837" s="281"/>
      <c r="ED837" s="281"/>
      <c r="EE837" s="281" t="b">
        <f>AND(RMDF!EH837&gt;=0, RMDF!EH837&lt;=1-SUM(RMDF!Z837,RMDF!AG837,RMDF!AN837,RMDF!AU837,RMDF!BB837,RMDF!BI837,RMDF!BP837,RMDF!BW837,RMDF!CD837,RMDF!CK837,RMDF!CR837,RMDF!CY837,RMDF!DF837,RMDF!DM837,RMDF!DT837,RMDF!EA837), RMDF!EH837=ROUND(RMDF!EH837,4))</f>
        <v>1</v>
      </c>
      <c r="EF837" s="317">
        <f>RMDF!EF837</f>
        <v>0</v>
      </c>
      <c r="EG837" s="318" t="str">
        <f>IF(EF837=0,"",_xlfn.XLOOKUP(EF837,StatePicklist!$1:$1,StatePicklist!$3:$3,"NA",0))</f>
        <v/>
      </c>
      <c r="EH837" s="297" t="str">
        <f ca="1">IF(RMDF!EG837="", "", IF(ISNUMBER(MATCH(RMDF!EG837, INDIRECT(EG837), 0)), "OK", "Invalid"))</f>
        <v/>
      </c>
      <c r="EI837" s="281"/>
      <c r="EJ837" s="281"/>
      <c r="EK837" s="281"/>
      <c r="EL837" s="281" t="b">
        <f>AND(RMDF!EO837&gt;=0, RMDF!EO837&lt;=1-SUM(RMDF!Z837,RMDF!AG837,RMDF!AN837,RMDF!AU837,RMDF!BB837,RMDF!BI837,RMDF!BP837,RMDF!BW837,RMDF!CD837,RMDF!CK837,RMDF!CR837,RMDF!CY837,RMDF!DF837,RMDF!DM837,RMDF!DT837,RMDF!EA837,RMDF!EH837), RMDF!EO837=ROUND(RMDF!EO837,4))</f>
        <v>1</v>
      </c>
      <c r="EM837" s="317">
        <f>RMDF!EM837</f>
        <v>0</v>
      </c>
      <c r="EN837" s="318" t="str">
        <f>IF(EM837=0,"",_xlfn.XLOOKUP(EM837,StatePicklist!$1:$1,StatePicklist!$3:$3,"NA",0))</f>
        <v/>
      </c>
      <c r="EO837" s="297" t="str">
        <f ca="1">IF(RMDF!EN837="", "", IF(ISNUMBER(MATCH(RMDF!EN837, INDIRECT(EN837), 0)), "OK", "Invalid"))</f>
        <v/>
      </c>
      <c r="EP837" s="281"/>
      <c r="EQ837" s="281"/>
      <c r="ER837" s="281"/>
      <c r="ES837" s="281" t="b">
        <f>AND(RMDF!EV837&gt;=0, RMDF!EV837&lt;=1-SUM(RMDF!Z837,RMDF!AG837,RMDF!AN837,RMDF!AU837,RMDF!BB837,RMDF!BI837,RMDF!BP837,RMDF!BW837,RMDF!CD837,RMDF!CK837,RMDF!CR837,RMDF!CY837,RMDF!DF837,RMDF!DM837,RMDF!DT837,RMDF!EA837,RMDF!EH837,RMDF!EO837), RMDF!EV837=ROUND(RMDF!EV837,4))</f>
        <v>1</v>
      </c>
      <c r="ET837" s="317">
        <f>RMDF!ET837</f>
        <v>0</v>
      </c>
      <c r="EU837" s="318" t="str">
        <f>IF(ET837=0,"",_xlfn.XLOOKUP(ET837,StatePicklist!$1:$1,StatePicklist!$3:$3,"NA",0))</f>
        <v/>
      </c>
      <c r="EV837" s="297" t="str">
        <f ca="1">IF(RMDF!EU837="", "", IF(ISNUMBER(MATCH(RMDF!EU837, INDIRECT(EU837), 0)), "OK", "Invalid"))</f>
        <v/>
      </c>
      <c r="EW837" s="281"/>
      <c r="EX837" s="281"/>
      <c r="EY837" s="281"/>
      <c r="EZ837" s="281" t="b">
        <f>AND(RMDF!FC837&gt;=0, RMDF!FC837&lt;=1-SUM(RMDF!Z837,RMDF!AG837,RMDF!AN837,RMDF!AU837,RMDF!BB837,RMDF!BI837,RMDF!BP837,RMDF!BW837,RMDF!CD837,RMDF!CK837,RMDF!CR837,RMDF!CY837,RMDF!DF837,RMDF!DM837,RMDF!DT837,RMDF!EA837,RMDF!EH837,RMDF!EO837,RMDF!EV837), RMDF!FC837=ROUND(RMDF!FC837,4))</f>
        <v>1</v>
      </c>
      <c r="FA837" s="317">
        <f>RMDF!FA837</f>
        <v>0</v>
      </c>
      <c r="FB837" s="318" t="str">
        <f>IF(FA837=0,"",_xlfn.XLOOKUP(FA837,StatePicklist!$1:$1,StatePicklist!$3:$3,"NA",0))</f>
        <v/>
      </c>
      <c r="FC837" s="297" t="str">
        <f ca="1">IF(RMDF!FB837="", "", IF(ISNUMBER(MATCH(RMDF!FB837, INDIRECT(FB837), 0)), "OK", "Invalid"))</f>
        <v/>
      </c>
    </row>
    <row r="838" spans="1:159" s="205" customFormat="1" ht="39.9" customHeight="1" x14ac:dyDescent="0.25">
      <c r="A838" s="206"/>
      <c r="B838" s="196"/>
      <c r="C838" s="197"/>
      <c r="D838" s="198"/>
      <c r="E838" s="199"/>
      <c r="F838" s="200"/>
      <c r="G838" s="201"/>
      <c r="H838" s="292"/>
      <c r="I838" s="305">
        <f>RMDF!I838</f>
        <v>0</v>
      </c>
      <c r="J838" s="305" t="str">
        <f>IF(I838=ProductCode!$B$30,"PDReclPost",IF(OR(I838=ProductCode!$C$30,I838=ProductCode!$E$30,I838=ProductCode!$G$30),"PDPreCon",IF(OR(I838=ProductCode!$D$30,I838=ProductCode!$F$30),"PDNotReclPost","")))</f>
        <v/>
      </c>
      <c r="K838" s="305" t="str">
        <f t="shared" si="45"/>
        <v/>
      </c>
      <c r="L838" s="289"/>
      <c r="M838" s="305" t="str">
        <f t="shared" si="45"/>
        <v/>
      </c>
      <c r="N838" s="289" t="b">
        <f>AND(RMDF!N838&gt;=0, RMDF!N838&lt;=1-RMDF!L838, RMDF!N838=ROUND(RMDF!N838,4))</f>
        <v>1</v>
      </c>
      <c r="O838" s="286" t="str">
        <f>IF(P838="","",IF(I838="","",IF(LEFT(I838,13)="Reclaimed pos",RawMaterialCode!$E$569,RawMaterialCode!$E$568)))</f>
        <v>Reclaimed pre-consumer mixed fibers (RM0578)</v>
      </c>
      <c r="P838" s="295">
        <f t="shared" si="46"/>
        <v>1</v>
      </c>
      <c r="Q838" s="202"/>
      <c r="R838" s="203"/>
      <c r="S838" s="204" t="str">
        <f t="shared" si="47"/>
        <v/>
      </c>
      <c r="T838" s="281"/>
      <c r="U838" s="281"/>
      <c r="V838" s="281"/>
      <c r="W838" s="281"/>
      <c r="X838" s="317">
        <f>RMDF!X838</f>
        <v>0</v>
      </c>
      <c r="Y838" s="318" t="str">
        <f>IF(X838=0,"",_xlfn.XLOOKUP(X838,StatePicklist!$1:$1,StatePicklist!$3:$3,"NA",0))</f>
        <v/>
      </c>
      <c r="Z838" s="297" t="str">
        <f ca="1">IF(RMDF!Y838="", "", IF(ISNUMBER(MATCH(RMDF!Y838, INDIRECT(Y838), 0)), "OK", "Invalid"))</f>
        <v/>
      </c>
      <c r="AA838" s="281"/>
      <c r="AB838" s="281"/>
      <c r="AC838" s="281"/>
      <c r="AD838" s="281" t="b">
        <f>AND(RMDF!AG838&gt;=0, RMDF!AG838&lt;=1-RMDF!Z838, RMDF!AG838=ROUND(RMDF!AG838,4))</f>
        <v>1</v>
      </c>
      <c r="AE838" s="317">
        <f>RMDF!AE838</f>
        <v>0</v>
      </c>
      <c r="AF838" s="318" t="str">
        <f>IF(AE838=0,"",_xlfn.XLOOKUP(AE838,StatePicklist!$1:$1,StatePicklist!$3:$3,"NA",0))</f>
        <v/>
      </c>
      <c r="AG838" s="297" t="str">
        <f ca="1">IF(RMDF!AF838="", "", IF(ISNUMBER(MATCH(RMDF!AF838, INDIRECT(AF838), 0)), "OK", "Invalid"))</f>
        <v/>
      </c>
      <c r="AH838" s="281"/>
      <c r="AI838" s="281"/>
      <c r="AJ838" s="281"/>
      <c r="AK838" s="281" t="b">
        <f>AND(RMDF!AN838&gt;=0, RMDF!AN838&lt;=1-SUM(RMDF!Z838,RMDF!AG838), RMDF!AN838=ROUND(RMDF!AN838,4))</f>
        <v>1</v>
      </c>
      <c r="AL838" s="317">
        <f>RMDF!AL838</f>
        <v>0</v>
      </c>
      <c r="AM838" s="318" t="str">
        <f>IF(AL838=0,"",_xlfn.XLOOKUP(AL838,StatePicklist!$1:$1,StatePicklist!$3:$3,"NA",0))</f>
        <v/>
      </c>
      <c r="AN838" s="297" t="str">
        <f ca="1">IF(RMDF!AM838="", "", IF(ISNUMBER(MATCH(RMDF!AM838, INDIRECT(AM838), 0)), "OK", "Invalid"))</f>
        <v/>
      </c>
      <c r="AO838" s="281"/>
      <c r="AP838" s="281"/>
      <c r="AQ838" s="281"/>
      <c r="AR838" s="281" t="b">
        <f>AND(RMDF!AU838&gt;=0, RMDF!AU838&lt;=1-SUM(RMDF!Z838,RMDF!AG838,RMDF!AN838), RMDF!AU838=ROUND(RMDF!AU838,4))</f>
        <v>1</v>
      </c>
      <c r="AS838" s="317">
        <f>RMDF!AS838</f>
        <v>0</v>
      </c>
      <c r="AT838" s="318" t="str">
        <f>IF(AS838=0,"",_xlfn.XLOOKUP(AS838,StatePicklist!$1:$1,StatePicklist!$3:$3,"NA",0))</f>
        <v/>
      </c>
      <c r="AU838" s="297" t="str">
        <f ca="1">IF(RMDF!AT838="", "", IF(ISNUMBER(MATCH(RMDF!AT838, INDIRECT(AT838), 0)), "OK", "Invalid"))</f>
        <v/>
      </c>
      <c r="AV838" s="281"/>
      <c r="AW838" s="281"/>
      <c r="AX838" s="281"/>
      <c r="AY838" s="281" t="b">
        <f>AND(RMDF!BB838&gt;=0, RMDF!BB838&lt;=1-SUM(RMDF!Z838,RMDF!AG838,RMDF!AN838,RMDF!AU838), RMDF!BB838=ROUND(RMDF!BB838,4))</f>
        <v>1</v>
      </c>
      <c r="AZ838" s="317">
        <f>RMDF!AZ838</f>
        <v>0</v>
      </c>
      <c r="BA838" s="318" t="str">
        <f>IF(AZ838=0,"",_xlfn.XLOOKUP(AZ838,StatePicklist!$1:$1,StatePicklist!$3:$3,"NA",0))</f>
        <v/>
      </c>
      <c r="BB838" s="297" t="str">
        <f ca="1">IF(RMDF!BA838="", "", IF(ISNUMBER(MATCH(RMDF!BA838, INDIRECT(BA838), 0)), "OK", "Invalid"))</f>
        <v/>
      </c>
      <c r="BC838" s="281"/>
      <c r="BD838" s="281"/>
      <c r="BE838" s="281"/>
      <c r="BF838" s="281" t="b">
        <f>AND(RMDF!BI838&gt;=0, RMDF!BI838&lt;=1-SUM(RMDF!Z838,RMDF!AG838,RMDF!AN838,RMDF!AU838,RMDF!BB838), RMDF!BI838=ROUND(RMDF!BI838,4))</f>
        <v>1</v>
      </c>
      <c r="BG838" s="317">
        <f>RMDF!BG838</f>
        <v>0</v>
      </c>
      <c r="BH838" s="318" t="str">
        <f>IF(BG838=0,"",_xlfn.XLOOKUP(BG838,StatePicklist!$1:$1,StatePicklist!$3:$3,"NA",0))</f>
        <v/>
      </c>
      <c r="BI838" s="297" t="str">
        <f ca="1">IF(RMDF!BH838="", "", IF(ISNUMBER(MATCH(RMDF!BH838, INDIRECT(BH838), 0)), "OK", "Invalid"))</f>
        <v/>
      </c>
      <c r="BJ838" s="281"/>
      <c r="BK838" s="281"/>
      <c r="BL838" s="281"/>
      <c r="BM838" s="281" t="b">
        <f>AND(RMDF!BP838&gt;=0, RMDF!BP838&lt;=1-SUM(RMDF!Z838,RMDF!AG838,RMDF!AN838,RMDF!AU838,RMDF!BB838,RMDF!BI838), RMDF!BP838=ROUND(RMDF!BP838,4))</f>
        <v>1</v>
      </c>
      <c r="BN838" s="317">
        <f>RMDF!BN838</f>
        <v>0</v>
      </c>
      <c r="BO838" s="318" t="str">
        <f>IF(BN838=0,"",_xlfn.XLOOKUP(BN838,StatePicklist!$1:$1,StatePicklist!$3:$3,"NA",0))</f>
        <v/>
      </c>
      <c r="BP838" s="297" t="str">
        <f ca="1">IF(RMDF!BO838="", "", IF(ISNUMBER(MATCH(RMDF!BO838, INDIRECT(BO838), 0)), "OK", "Invalid"))</f>
        <v/>
      </c>
      <c r="BQ838" s="281"/>
      <c r="BR838" s="281"/>
      <c r="BS838" s="281"/>
      <c r="BT838" s="281" t="b">
        <f>AND(RMDF!BW838&gt;=0, RMDF!BW838&lt;=1-SUM(RMDF!Z838,RMDF!AG838,RMDF!AN838,RMDF!AU838,RMDF!BB838,RMDF!BI838,RMDF!BP838), RMDF!BW838=ROUND(RMDF!BW838,4))</f>
        <v>1</v>
      </c>
      <c r="BU838" s="317">
        <f>RMDF!BU838</f>
        <v>0</v>
      </c>
      <c r="BV838" s="318" t="str">
        <f>IF(BU838=0,"",_xlfn.XLOOKUP(BU838,StatePicklist!$1:$1,StatePicklist!$3:$3,"NA",0))</f>
        <v/>
      </c>
      <c r="BW838" s="297" t="str">
        <f ca="1">IF(RMDF!BV838="", "", IF(ISNUMBER(MATCH(RMDF!BV838, INDIRECT(BV838), 0)), "OK", "Invalid"))</f>
        <v/>
      </c>
      <c r="BX838" s="281"/>
      <c r="BY838" s="281"/>
      <c r="BZ838" s="281"/>
      <c r="CA838" s="281" t="b">
        <f>AND(RMDF!CD838&gt;=0, RMDF!CD838&lt;=1-SUM(RMDF!Z838,RMDF!AG838,RMDF!AN838,RMDF!AU838,RMDF!BB838,RMDF!BI838,RMDF!BP838,RMDF!BW838), RMDF!CD838=ROUND(RMDF!CD838,4))</f>
        <v>1</v>
      </c>
      <c r="CB838" s="317">
        <f>RMDF!CB838</f>
        <v>0</v>
      </c>
      <c r="CC838" s="318" t="str">
        <f>IF(CB838=0,"",_xlfn.XLOOKUP(CB838,StatePicklist!$1:$1,StatePicklist!$3:$3,"NA",0))</f>
        <v/>
      </c>
      <c r="CD838" s="297" t="str">
        <f ca="1">IF(RMDF!CC838="", "", IF(ISNUMBER(MATCH(RMDF!CC838, INDIRECT(CC838), 0)), "OK", "Invalid"))</f>
        <v/>
      </c>
      <c r="CE838" s="281"/>
      <c r="CF838" s="281"/>
      <c r="CG838" s="281"/>
      <c r="CH838" s="281" t="b">
        <f>AND(RMDF!CK838&gt;=0, RMDF!CK838&lt;=1-SUM(RMDF!Z838,RMDF!AG838,RMDF!AN838,RMDF!AU838,RMDF!BB838,RMDF!BI838,RMDF!BP838,RMDF!BW838,RMDF!CD838), RMDF!CK838=ROUND(RMDF!CK838,4))</f>
        <v>1</v>
      </c>
      <c r="CI838" s="317">
        <f>RMDF!CI838</f>
        <v>0</v>
      </c>
      <c r="CJ838" s="318" t="str">
        <f>IF(CI838=0,"",_xlfn.XLOOKUP(CI838,StatePicklist!$1:$1,StatePicklist!$3:$3,"NA",0))</f>
        <v/>
      </c>
      <c r="CK838" s="297" t="str">
        <f ca="1">IF(RMDF!CJ838="", "", IF(ISNUMBER(MATCH(RMDF!CJ838, INDIRECT(CJ838), 0)), "OK", "Invalid"))</f>
        <v/>
      </c>
      <c r="CL838" s="281"/>
      <c r="CM838" s="281"/>
      <c r="CN838" s="281"/>
      <c r="CO838" s="281" t="b">
        <f>AND(RMDF!CR838&gt;=0, RMDF!CR838&lt;=1-SUM(RMDF!Z838,RMDF!AG838,RMDF!AN838,RMDF!AU838,RMDF!BB838,RMDF!BI838,RMDF!BP838,RMDF!BW838,RMDF!CD838,RMDF!CK838), RMDF!CR838=ROUND(RMDF!CR838,4))</f>
        <v>1</v>
      </c>
      <c r="CP838" s="317">
        <f>RMDF!CP838</f>
        <v>0</v>
      </c>
      <c r="CQ838" s="318" t="str">
        <f>IF(CP838=0,"",_xlfn.XLOOKUP(CP838,StatePicklist!$1:$1,StatePicklist!$3:$3,"NA",0))</f>
        <v/>
      </c>
      <c r="CR838" s="297" t="str">
        <f ca="1">IF(RMDF!CQ838="", "", IF(ISNUMBER(MATCH(RMDF!CQ838, INDIRECT(CQ838), 0)), "OK", "Invalid"))</f>
        <v/>
      </c>
      <c r="CS838" s="281"/>
      <c r="CT838" s="281"/>
      <c r="CU838" s="281"/>
      <c r="CV838" s="281" t="b">
        <f>AND(RMDF!CY838&gt;=0, RMDF!CY838&lt;=1-SUM(RMDF!Z838,RMDF!AG838,RMDF!AN838,RMDF!AU838,RMDF!BB838,RMDF!BI838,RMDF!BP838,RMDF!BW838,RMDF!CD838,RMDF!CK838,RMDF!CR838), RMDF!CY838=ROUND(RMDF!CY838,4))</f>
        <v>1</v>
      </c>
      <c r="CW838" s="317">
        <f>RMDF!CW838</f>
        <v>0</v>
      </c>
      <c r="CX838" s="318" t="str">
        <f>IF(CW838=0,"",_xlfn.XLOOKUP(CW838,StatePicklist!$1:$1,StatePicklist!$3:$3,"NA",0))</f>
        <v/>
      </c>
      <c r="CY838" s="297" t="str">
        <f ca="1">IF(RMDF!CX838="", "", IF(ISNUMBER(MATCH(RMDF!CX838, INDIRECT(CX838), 0)), "OK", "Invalid"))</f>
        <v/>
      </c>
      <c r="CZ838" s="281"/>
      <c r="DA838" s="281"/>
      <c r="DB838" s="281"/>
      <c r="DC838" s="281" t="b">
        <f>AND(RMDF!DF838&gt;=0, RMDF!DF838&lt;=1-SUM(RMDF!Z838,RMDF!AG838,RMDF!AN838,RMDF!AU838,RMDF!BB838,RMDF!BI838,RMDF!BP838,RMDF!BW838,RMDF!CD838,RMDF!CK838,RMDF!CR838,RMDF!CY838), RMDF!DF838=ROUND(RMDF!DF838,4))</f>
        <v>1</v>
      </c>
      <c r="DD838" s="317">
        <f>RMDF!DD838</f>
        <v>0</v>
      </c>
      <c r="DE838" s="318" t="str">
        <f>IF(DD838=0,"",_xlfn.XLOOKUP(DD838,StatePicklist!$1:$1,StatePicklist!$3:$3,"NA",0))</f>
        <v/>
      </c>
      <c r="DF838" s="297" t="str">
        <f ca="1">IF(RMDF!DE838="", "", IF(ISNUMBER(MATCH(RMDF!DE838, INDIRECT(DE838), 0)), "OK", "Invalid"))</f>
        <v/>
      </c>
      <c r="DG838" s="281"/>
      <c r="DH838" s="281"/>
      <c r="DI838" s="281"/>
      <c r="DJ838" s="281" t="b">
        <f>AND(RMDF!DM838&gt;=0, RMDF!DM838&lt;=1-SUM(RMDF!Z838,RMDF!AG838,RMDF!AN838,RMDF!AU838,RMDF!BB838,RMDF!BI838,RMDF!BP838,RMDF!BW838,RMDF!CD838,RMDF!CK838,RMDF!CR838,RMDF!CY838,RMDF!DF838), RMDF!DM838=ROUND(RMDF!DM838,4))</f>
        <v>1</v>
      </c>
      <c r="DK838" s="317">
        <f>RMDF!DK838</f>
        <v>0</v>
      </c>
      <c r="DL838" s="318" t="str">
        <f>IF(DK838=0,"",_xlfn.XLOOKUP(DK838,StatePicklist!$1:$1,StatePicklist!$3:$3,"NA",0))</f>
        <v/>
      </c>
      <c r="DM838" s="297" t="str">
        <f ca="1">IF(RMDF!DL838="", "", IF(ISNUMBER(MATCH(RMDF!DL838, INDIRECT(DL838), 0)), "OK", "Invalid"))</f>
        <v/>
      </c>
      <c r="DN838" s="281"/>
      <c r="DO838" s="281"/>
      <c r="DP838" s="281"/>
      <c r="DQ838" s="281" t="b">
        <f>AND(RMDF!DT838&gt;=0, RMDF!DT838&lt;=1-SUM(RMDF!Z838,RMDF!AG838,RMDF!AN838,RMDF!AU838,RMDF!BB838,RMDF!BI838,RMDF!BP838,RMDF!BW838,RMDF!CD838,RMDF!CK838,RMDF!CR838,RMDF!CY838,RMDF!DF838,RMDF!DM838), RMDF!DT838=ROUND(RMDF!DT838,4))</f>
        <v>1</v>
      </c>
      <c r="DR838" s="317">
        <f>RMDF!DR838</f>
        <v>0</v>
      </c>
      <c r="DS838" s="318" t="str">
        <f>IF(DR838=0,"",_xlfn.XLOOKUP(DR838,StatePicklist!$1:$1,StatePicklist!$3:$3,"NA",0))</f>
        <v/>
      </c>
      <c r="DT838" s="297" t="str">
        <f ca="1">IF(RMDF!DS838="", "", IF(ISNUMBER(MATCH(RMDF!DS838, INDIRECT(DS838), 0)), "OK", "Invalid"))</f>
        <v/>
      </c>
      <c r="DU838" s="281"/>
      <c r="DV838" s="281"/>
      <c r="DW838" s="281"/>
      <c r="DX838" s="281" t="b">
        <f>AND(RMDF!EA838&gt;=0, RMDF!EA838&lt;=1-SUM(RMDF!Z838,RMDF!AG838,RMDF!AN838,RMDF!AU838,RMDF!BB838,RMDF!BI838,RMDF!BP838,RMDF!BW838,RMDF!CD838,RMDF!CK838,RMDF!CR838,RMDF!CY838,RMDF!DF838,RMDF!DM838,RMDF!DT838), RMDF!EA838=ROUND(RMDF!EA838,4))</f>
        <v>1</v>
      </c>
      <c r="DY838" s="317">
        <f>RMDF!DY838</f>
        <v>0</v>
      </c>
      <c r="DZ838" s="318" t="str">
        <f>IF(DY838=0,"",_xlfn.XLOOKUP(DY838,StatePicklist!$1:$1,StatePicklist!$3:$3,"NA",0))</f>
        <v/>
      </c>
      <c r="EA838" s="297" t="str">
        <f ca="1">IF(RMDF!DZ838="", "", IF(ISNUMBER(MATCH(RMDF!DZ838, INDIRECT(DZ838), 0)), "OK", "Invalid"))</f>
        <v/>
      </c>
      <c r="EB838" s="281"/>
      <c r="EC838" s="281"/>
      <c r="ED838" s="281"/>
      <c r="EE838" s="281" t="b">
        <f>AND(RMDF!EH838&gt;=0, RMDF!EH838&lt;=1-SUM(RMDF!Z838,RMDF!AG838,RMDF!AN838,RMDF!AU838,RMDF!BB838,RMDF!BI838,RMDF!BP838,RMDF!BW838,RMDF!CD838,RMDF!CK838,RMDF!CR838,RMDF!CY838,RMDF!DF838,RMDF!DM838,RMDF!DT838,RMDF!EA838), RMDF!EH838=ROUND(RMDF!EH838,4))</f>
        <v>1</v>
      </c>
      <c r="EF838" s="317">
        <f>RMDF!EF838</f>
        <v>0</v>
      </c>
      <c r="EG838" s="318" t="str">
        <f>IF(EF838=0,"",_xlfn.XLOOKUP(EF838,StatePicklist!$1:$1,StatePicklist!$3:$3,"NA",0))</f>
        <v/>
      </c>
      <c r="EH838" s="297" t="str">
        <f ca="1">IF(RMDF!EG838="", "", IF(ISNUMBER(MATCH(RMDF!EG838, INDIRECT(EG838), 0)), "OK", "Invalid"))</f>
        <v/>
      </c>
      <c r="EI838" s="281"/>
      <c r="EJ838" s="281"/>
      <c r="EK838" s="281"/>
      <c r="EL838" s="281" t="b">
        <f>AND(RMDF!EO838&gt;=0, RMDF!EO838&lt;=1-SUM(RMDF!Z838,RMDF!AG838,RMDF!AN838,RMDF!AU838,RMDF!BB838,RMDF!BI838,RMDF!BP838,RMDF!BW838,RMDF!CD838,RMDF!CK838,RMDF!CR838,RMDF!CY838,RMDF!DF838,RMDF!DM838,RMDF!DT838,RMDF!EA838,RMDF!EH838), RMDF!EO838=ROUND(RMDF!EO838,4))</f>
        <v>1</v>
      </c>
      <c r="EM838" s="317">
        <f>RMDF!EM838</f>
        <v>0</v>
      </c>
      <c r="EN838" s="318" t="str">
        <f>IF(EM838=0,"",_xlfn.XLOOKUP(EM838,StatePicklist!$1:$1,StatePicklist!$3:$3,"NA",0))</f>
        <v/>
      </c>
      <c r="EO838" s="297" t="str">
        <f ca="1">IF(RMDF!EN838="", "", IF(ISNUMBER(MATCH(RMDF!EN838, INDIRECT(EN838), 0)), "OK", "Invalid"))</f>
        <v/>
      </c>
      <c r="EP838" s="281"/>
      <c r="EQ838" s="281"/>
      <c r="ER838" s="281"/>
      <c r="ES838" s="281" t="b">
        <f>AND(RMDF!EV838&gt;=0, RMDF!EV838&lt;=1-SUM(RMDF!Z838,RMDF!AG838,RMDF!AN838,RMDF!AU838,RMDF!BB838,RMDF!BI838,RMDF!BP838,RMDF!BW838,RMDF!CD838,RMDF!CK838,RMDF!CR838,RMDF!CY838,RMDF!DF838,RMDF!DM838,RMDF!DT838,RMDF!EA838,RMDF!EH838,RMDF!EO838), RMDF!EV838=ROUND(RMDF!EV838,4))</f>
        <v>1</v>
      </c>
      <c r="ET838" s="317">
        <f>RMDF!ET838</f>
        <v>0</v>
      </c>
      <c r="EU838" s="318" t="str">
        <f>IF(ET838=0,"",_xlfn.XLOOKUP(ET838,StatePicklist!$1:$1,StatePicklist!$3:$3,"NA",0))</f>
        <v/>
      </c>
      <c r="EV838" s="297" t="str">
        <f ca="1">IF(RMDF!EU838="", "", IF(ISNUMBER(MATCH(RMDF!EU838, INDIRECT(EU838), 0)), "OK", "Invalid"))</f>
        <v/>
      </c>
      <c r="EW838" s="281"/>
      <c r="EX838" s="281"/>
      <c r="EY838" s="281"/>
      <c r="EZ838" s="281" t="b">
        <f>AND(RMDF!FC838&gt;=0, RMDF!FC838&lt;=1-SUM(RMDF!Z838,RMDF!AG838,RMDF!AN838,RMDF!AU838,RMDF!BB838,RMDF!BI838,RMDF!BP838,RMDF!BW838,RMDF!CD838,RMDF!CK838,RMDF!CR838,RMDF!CY838,RMDF!DF838,RMDF!DM838,RMDF!DT838,RMDF!EA838,RMDF!EH838,RMDF!EO838,RMDF!EV838), RMDF!FC838=ROUND(RMDF!FC838,4))</f>
        <v>1</v>
      </c>
      <c r="FA838" s="317">
        <f>RMDF!FA838</f>
        <v>0</v>
      </c>
      <c r="FB838" s="318" t="str">
        <f>IF(FA838=0,"",_xlfn.XLOOKUP(FA838,StatePicklist!$1:$1,StatePicklist!$3:$3,"NA",0))</f>
        <v/>
      </c>
      <c r="FC838" s="297" t="str">
        <f ca="1">IF(RMDF!FB838="", "", IF(ISNUMBER(MATCH(RMDF!FB838, INDIRECT(FB838), 0)), "OK", "Invalid"))</f>
        <v/>
      </c>
    </row>
    <row r="839" spans="1:159" s="205" customFormat="1" ht="39.9" customHeight="1" x14ac:dyDescent="0.25">
      <c r="A839" s="206"/>
      <c r="B839" s="196"/>
      <c r="C839" s="197"/>
      <c r="D839" s="198"/>
      <c r="E839" s="199"/>
      <c r="F839" s="200"/>
      <c r="G839" s="201"/>
      <c r="H839" s="292"/>
      <c r="I839" s="305">
        <f>RMDF!I839</f>
        <v>0</v>
      </c>
      <c r="J839" s="305" t="str">
        <f>IF(I839=ProductCode!$B$30,"PDReclPost",IF(OR(I839=ProductCode!$C$30,I839=ProductCode!$E$30,I839=ProductCode!$G$30),"PDPreCon",IF(OR(I839=ProductCode!$D$30,I839=ProductCode!$F$30),"PDNotReclPost","")))</f>
        <v/>
      </c>
      <c r="K839" s="305" t="str">
        <f t="shared" si="45"/>
        <v/>
      </c>
      <c r="L839" s="289"/>
      <c r="M839" s="305" t="str">
        <f t="shared" si="45"/>
        <v/>
      </c>
      <c r="N839" s="289" t="b">
        <f>AND(RMDF!N839&gt;=0, RMDF!N839&lt;=1-RMDF!L839, RMDF!N839=ROUND(RMDF!N839,4))</f>
        <v>1</v>
      </c>
      <c r="O839" s="286" t="str">
        <f>IF(P839="","",IF(I839="","",IF(LEFT(I839,13)="Reclaimed pos",RawMaterialCode!$E$569,RawMaterialCode!$E$568)))</f>
        <v>Reclaimed pre-consumer mixed fibers (RM0578)</v>
      </c>
      <c r="P839" s="295">
        <f t="shared" si="46"/>
        <v>1</v>
      </c>
      <c r="Q839" s="202"/>
      <c r="R839" s="203"/>
      <c r="S839" s="204" t="str">
        <f t="shared" si="47"/>
        <v/>
      </c>
      <c r="T839" s="281"/>
      <c r="U839" s="281"/>
      <c r="V839" s="281"/>
      <c r="W839" s="281"/>
      <c r="X839" s="317">
        <f>RMDF!X839</f>
        <v>0</v>
      </c>
      <c r="Y839" s="318" t="str">
        <f>IF(X839=0,"",_xlfn.XLOOKUP(X839,StatePicklist!$1:$1,StatePicklist!$3:$3,"NA",0))</f>
        <v/>
      </c>
      <c r="Z839" s="297" t="str">
        <f ca="1">IF(RMDF!Y839="", "", IF(ISNUMBER(MATCH(RMDF!Y839, INDIRECT(Y839), 0)), "OK", "Invalid"))</f>
        <v/>
      </c>
      <c r="AA839" s="281"/>
      <c r="AB839" s="281"/>
      <c r="AC839" s="281"/>
      <c r="AD839" s="281" t="b">
        <f>AND(RMDF!AG839&gt;=0, RMDF!AG839&lt;=1-RMDF!Z839, RMDF!AG839=ROUND(RMDF!AG839,4))</f>
        <v>1</v>
      </c>
      <c r="AE839" s="317">
        <f>RMDF!AE839</f>
        <v>0</v>
      </c>
      <c r="AF839" s="318" t="str">
        <f>IF(AE839=0,"",_xlfn.XLOOKUP(AE839,StatePicklist!$1:$1,StatePicklist!$3:$3,"NA",0))</f>
        <v/>
      </c>
      <c r="AG839" s="297" t="str">
        <f ca="1">IF(RMDF!AF839="", "", IF(ISNUMBER(MATCH(RMDF!AF839, INDIRECT(AF839), 0)), "OK", "Invalid"))</f>
        <v/>
      </c>
      <c r="AH839" s="281"/>
      <c r="AI839" s="281"/>
      <c r="AJ839" s="281"/>
      <c r="AK839" s="281" t="b">
        <f>AND(RMDF!AN839&gt;=0, RMDF!AN839&lt;=1-SUM(RMDF!Z839,RMDF!AG839), RMDF!AN839=ROUND(RMDF!AN839,4))</f>
        <v>1</v>
      </c>
      <c r="AL839" s="317">
        <f>RMDF!AL839</f>
        <v>0</v>
      </c>
      <c r="AM839" s="318" t="str">
        <f>IF(AL839=0,"",_xlfn.XLOOKUP(AL839,StatePicklist!$1:$1,StatePicklist!$3:$3,"NA",0))</f>
        <v/>
      </c>
      <c r="AN839" s="297" t="str">
        <f ca="1">IF(RMDF!AM839="", "", IF(ISNUMBER(MATCH(RMDF!AM839, INDIRECT(AM839), 0)), "OK", "Invalid"))</f>
        <v/>
      </c>
      <c r="AO839" s="281"/>
      <c r="AP839" s="281"/>
      <c r="AQ839" s="281"/>
      <c r="AR839" s="281" t="b">
        <f>AND(RMDF!AU839&gt;=0, RMDF!AU839&lt;=1-SUM(RMDF!Z839,RMDF!AG839,RMDF!AN839), RMDF!AU839=ROUND(RMDF!AU839,4))</f>
        <v>1</v>
      </c>
      <c r="AS839" s="317">
        <f>RMDF!AS839</f>
        <v>0</v>
      </c>
      <c r="AT839" s="318" t="str">
        <f>IF(AS839=0,"",_xlfn.XLOOKUP(AS839,StatePicklist!$1:$1,StatePicklist!$3:$3,"NA",0))</f>
        <v/>
      </c>
      <c r="AU839" s="297" t="str">
        <f ca="1">IF(RMDF!AT839="", "", IF(ISNUMBER(MATCH(RMDF!AT839, INDIRECT(AT839), 0)), "OK", "Invalid"))</f>
        <v/>
      </c>
      <c r="AV839" s="281"/>
      <c r="AW839" s="281"/>
      <c r="AX839" s="281"/>
      <c r="AY839" s="281" t="b">
        <f>AND(RMDF!BB839&gt;=0, RMDF!BB839&lt;=1-SUM(RMDF!Z839,RMDF!AG839,RMDF!AN839,RMDF!AU839), RMDF!BB839=ROUND(RMDF!BB839,4))</f>
        <v>1</v>
      </c>
      <c r="AZ839" s="317">
        <f>RMDF!AZ839</f>
        <v>0</v>
      </c>
      <c r="BA839" s="318" t="str">
        <f>IF(AZ839=0,"",_xlfn.XLOOKUP(AZ839,StatePicklist!$1:$1,StatePicklist!$3:$3,"NA",0))</f>
        <v/>
      </c>
      <c r="BB839" s="297" t="str">
        <f ca="1">IF(RMDF!BA839="", "", IF(ISNUMBER(MATCH(RMDF!BA839, INDIRECT(BA839), 0)), "OK", "Invalid"))</f>
        <v/>
      </c>
      <c r="BC839" s="281"/>
      <c r="BD839" s="281"/>
      <c r="BE839" s="281"/>
      <c r="BF839" s="281" t="b">
        <f>AND(RMDF!BI839&gt;=0, RMDF!BI839&lt;=1-SUM(RMDF!Z839,RMDF!AG839,RMDF!AN839,RMDF!AU839,RMDF!BB839), RMDF!BI839=ROUND(RMDF!BI839,4))</f>
        <v>1</v>
      </c>
      <c r="BG839" s="317">
        <f>RMDF!BG839</f>
        <v>0</v>
      </c>
      <c r="BH839" s="318" t="str">
        <f>IF(BG839=0,"",_xlfn.XLOOKUP(BG839,StatePicklist!$1:$1,StatePicklist!$3:$3,"NA",0))</f>
        <v/>
      </c>
      <c r="BI839" s="297" t="str">
        <f ca="1">IF(RMDF!BH839="", "", IF(ISNUMBER(MATCH(RMDF!BH839, INDIRECT(BH839), 0)), "OK", "Invalid"))</f>
        <v/>
      </c>
      <c r="BJ839" s="281"/>
      <c r="BK839" s="281"/>
      <c r="BL839" s="281"/>
      <c r="BM839" s="281" t="b">
        <f>AND(RMDF!BP839&gt;=0, RMDF!BP839&lt;=1-SUM(RMDF!Z839,RMDF!AG839,RMDF!AN839,RMDF!AU839,RMDF!BB839,RMDF!BI839), RMDF!BP839=ROUND(RMDF!BP839,4))</f>
        <v>1</v>
      </c>
      <c r="BN839" s="317">
        <f>RMDF!BN839</f>
        <v>0</v>
      </c>
      <c r="BO839" s="318" t="str">
        <f>IF(BN839=0,"",_xlfn.XLOOKUP(BN839,StatePicklist!$1:$1,StatePicklist!$3:$3,"NA",0))</f>
        <v/>
      </c>
      <c r="BP839" s="297" t="str">
        <f ca="1">IF(RMDF!BO839="", "", IF(ISNUMBER(MATCH(RMDF!BO839, INDIRECT(BO839), 0)), "OK", "Invalid"))</f>
        <v/>
      </c>
      <c r="BQ839" s="281"/>
      <c r="BR839" s="281"/>
      <c r="BS839" s="281"/>
      <c r="BT839" s="281" t="b">
        <f>AND(RMDF!BW839&gt;=0, RMDF!BW839&lt;=1-SUM(RMDF!Z839,RMDF!AG839,RMDF!AN839,RMDF!AU839,RMDF!BB839,RMDF!BI839,RMDF!BP839), RMDF!BW839=ROUND(RMDF!BW839,4))</f>
        <v>1</v>
      </c>
      <c r="BU839" s="317">
        <f>RMDF!BU839</f>
        <v>0</v>
      </c>
      <c r="BV839" s="318" t="str">
        <f>IF(BU839=0,"",_xlfn.XLOOKUP(BU839,StatePicklist!$1:$1,StatePicklist!$3:$3,"NA",0))</f>
        <v/>
      </c>
      <c r="BW839" s="297" t="str">
        <f ca="1">IF(RMDF!BV839="", "", IF(ISNUMBER(MATCH(RMDF!BV839, INDIRECT(BV839), 0)), "OK", "Invalid"))</f>
        <v/>
      </c>
      <c r="BX839" s="281"/>
      <c r="BY839" s="281"/>
      <c r="BZ839" s="281"/>
      <c r="CA839" s="281" t="b">
        <f>AND(RMDF!CD839&gt;=0, RMDF!CD839&lt;=1-SUM(RMDF!Z839,RMDF!AG839,RMDF!AN839,RMDF!AU839,RMDF!BB839,RMDF!BI839,RMDF!BP839,RMDF!BW839), RMDF!CD839=ROUND(RMDF!CD839,4))</f>
        <v>1</v>
      </c>
      <c r="CB839" s="317">
        <f>RMDF!CB839</f>
        <v>0</v>
      </c>
      <c r="CC839" s="318" t="str">
        <f>IF(CB839=0,"",_xlfn.XLOOKUP(CB839,StatePicklist!$1:$1,StatePicklist!$3:$3,"NA",0))</f>
        <v/>
      </c>
      <c r="CD839" s="297" t="str">
        <f ca="1">IF(RMDF!CC839="", "", IF(ISNUMBER(MATCH(RMDF!CC839, INDIRECT(CC839), 0)), "OK", "Invalid"))</f>
        <v/>
      </c>
      <c r="CE839" s="281"/>
      <c r="CF839" s="281"/>
      <c r="CG839" s="281"/>
      <c r="CH839" s="281" t="b">
        <f>AND(RMDF!CK839&gt;=0, RMDF!CK839&lt;=1-SUM(RMDF!Z839,RMDF!AG839,RMDF!AN839,RMDF!AU839,RMDF!BB839,RMDF!BI839,RMDF!BP839,RMDF!BW839,RMDF!CD839), RMDF!CK839=ROUND(RMDF!CK839,4))</f>
        <v>1</v>
      </c>
      <c r="CI839" s="317">
        <f>RMDF!CI839</f>
        <v>0</v>
      </c>
      <c r="CJ839" s="318" t="str">
        <f>IF(CI839=0,"",_xlfn.XLOOKUP(CI839,StatePicklist!$1:$1,StatePicklist!$3:$3,"NA",0))</f>
        <v/>
      </c>
      <c r="CK839" s="297" t="str">
        <f ca="1">IF(RMDF!CJ839="", "", IF(ISNUMBER(MATCH(RMDF!CJ839, INDIRECT(CJ839), 0)), "OK", "Invalid"))</f>
        <v/>
      </c>
      <c r="CL839" s="281"/>
      <c r="CM839" s="281"/>
      <c r="CN839" s="281"/>
      <c r="CO839" s="281" t="b">
        <f>AND(RMDF!CR839&gt;=0, RMDF!CR839&lt;=1-SUM(RMDF!Z839,RMDF!AG839,RMDF!AN839,RMDF!AU839,RMDF!BB839,RMDF!BI839,RMDF!BP839,RMDF!BW839,RMDF!CD839,RMDF!CK839), RMDF!CR839=ROUND(RMDF!CR839,4))</f>
        <v>1</v>
      </c>
      <c r="CP839" s="317">
        <f>RMDF!CP839</f>
        <v>0</v>
      </c>
      <c r="CQ839" s="318" t="str">
        <f>IF(CP839=0,"",_xlfn.XLOOKUP(CP839,StatePicklist!$1:$1,StatePicklist!$3:$3,"NA",0))</f>
        <v/>
      </c>
      <c r="CR839" s="297" t="str">
        <f ca="1">IF(RMDF!CQ839="", "", IF(ISNUMBER(MATCH(RMDF!CQ839, INDIRECT(CQ839), 0)), "OK", "Invalid"))</f>
        <v/>
      </c>
      <c r="CS839" s="281"/>
      <c r="CT839" s="281"/>
      <c r="CU839" s="281"/>
      <c r="CV839" s="281" t="b">
        <f>AND(RMDF!CY839&gt;=0, RMDF!CY839&lt;=1-SUM(RMDF!Z839,RMDF!AG839,RMDF!AN839,RMDF!AU839,RMDF!BB839,RMDF!BI839,RMDF!BP839,RMDF!BW839,RMDF!CD839,RMDF!CK839,RMDF!CR839), RMDF!CY839=ROUND(RMDF!CY839,4))</f>
        <v>1</v>
      </c>
      <c r="CW839" s="317">
        <f>RMDF!CW839</f>
        <v>0</v>
      </c>
      <c r="CX839" s="318" t="str">
        <f>IF(CW839=0,"",_xlfn.XLOOKUP(CW839,StatePicklist!$1:$1,StatePicklist!$3:$3,"NA",0))</f>
        <v/>
      </c>
      <c r="CY839" s="297" t="str">
        <f ca="1">IF(RMDF!CX839="", "", IF(ISNUMBER(MATCH(RMDF!CX839, INDIRECT(CX839), 0)), "OK", "Invalid"))</f>
        <v/>
      </c>
      <c r="CZ839" s="281"/>
      <c r="DA839" s="281"/>
      <c r="DB839" s="281"/>
      <c r="DC839" s="281" t="b">
        <f>AND(RMDF!DF839&gt;=0, RMDF!DF839&lt;=1-SUM(RMDF!Z839,RMDF!AG839,RMDF!AN839,RMDF!AU839,RMDF!BB839,RMDF!BI839,RMDF!BP839,RMDF!BW839,RMDF!CD839,RMDF!CK839,RMDF!CR839,RMDF!CY839), RMDF!DF839=ROUND(RMDF!DF839,4))</f>
        <v>1</v>
      </c>
      <c r="DD839" s="317">
        <f>RMDF!DD839</f>
        <v>0</v>
      </c>
      <c r="DE839" s="318" t="str">
        <f>IF(DD839=0,"",_xlfn.XLOOKUP(DD839,StatePicklist!$1:$1,StatePicklist!$3:$3,"NA",0))</f>
        <v/>
      </c>
      <c r="DF839" s="297" t="str">
        <f ca="1">IF(RMDF!DE839="", "", IF(ISNUMBER(MATCH(RMDF!DE839, INDIRECT(DE839), 0)), "OK", "Invalid"))</f>
        <v/>
      </c>
      <c r="DG839" s="281"/>
      <c r="DH839" s="281"/>
      <c r="DI839" s="281"/>
      <c r="DJ839" s="281" t="b">
        <f>AND(RMDF!DM839&gt;=0, RMDF!DM839&lt;=1-SUM(RMDF!Z839,RMDF!AG839,RMDF!AN839,RMDF!AU839,RMDF!BB839,RMDF!BI839,RMDF!BP839,RMDF!BW839,RMDF!CD839,RMDF!CK839,RMDF!CR839,RMDF!CY839,RMDF!DF839), RMDF!DM839=ROUND(RMDF!DM839,4))</f>
        <v>1</v>
      </c>
      <c r="DK839" s="317">
        <f>RMDF!DK839</f>
        <v>0</v>
      </c>
      <c r="DL839" s="318" t="str">
        <f>IF(DK839=0,"",_xlfn.XLOOKUP(DK839,StatePicklist!$1:$1,StatePicklist!$3:$3,"NA",0))</f>
        <v/>
      </c>
      <c r="DM839" s="297" t="str">
        <f ca="1">IF(RMDF!DL839="", "", IF(ISNUMBER(MATCH(RMDF!DL839, INDIRECT(DL839), 0)), "OK", "Invalid"))</f>
        <v/>
      </c>
      <c r="DN839" s="281"/>
      <c r="DO839" s="281"/>
      <c r="DP839" s="281"/>
      <c r="DQ839" s="281" t="b">
        <f>AND(RMDF!DT839&gt;=0, RMDF!DT839&lt;=1-SUM(RMDF!Z839,RMDF!AG839,RMDF!AN839,RMDF!AU839,RMDF!BB839,RMDF!BI839,RMDF!BP839,RMDF!BW839,RMDF!CD839,RMDF!CK839,RMDF!CR839,RMDF!CY839,RMDF!DF839,RMDF!DM839), RMDF!DT839=ROUND(RMDF!DT839,4))</f>
        <v>1</v>
      </c>
      <c r="DR839" s="317">
        <f>RMDF!DR839</f>
        <v>0</v>
      </c>
      <c r="DS839" s="318" t="str">
        <f>IF(DR839=0,"",_xlfn.XLOOKUP(DR839,StatePicklist!$1:$1,StatePicklist!$3:$3,"NA",0))</f>
        <v/>
      </c>
      <c r="DT839" s="297" t="str">
        <f ca="1">IF(RMDF!DS839="", "", IF(ISNUMBER(MATCH(RMDF!DS839, INDIRECT(DS839), 0)), "OK", "Invalid"))</f>
        <v/>
      </c>
      <c r="DU839" s="281"/>
      <c r="DV839" s="281"/>
      <c r="DW839" s="281"/>
      <c r="DX839" s="281" t="b">
        <f>AND(RMDF!EA839&gt;=0, RMDF!EA839&lt;=1-SUM(RMDF!Z839,RMDF!AG839,RMDF!AN839,RMDF!AU839,RMDF!BB839,RMDF!BI839,RMDF!BP839,RMDF!BW839,RMDF!CD839,RMDF!CK839,RMDF!CR839,RMDF!CY839,RMDF!DF839,RMDF!DM839,RMDF!DT839), RMDF!EA839=ROUND(RMDF!EA839,4))</f>
        <v>1</v>
      </c>
      <c r="DY839" s="317">
        <f>RMDF!DY839</f>
        <v>0</v>
      </c>
      <c r="DZ839" s="318" t="str">
        <f>IF(DY839=0,"",_xlfn.XLOOKUP(DY839,StatePicklist!$1:$1,StatePicklist!$3:$3,"NA",0))</f>
        <v/>
      </c>
      <c r="EA839" s="297" t="str">
        <f ca="1">IF(RMDF!DZ839="", "", IF(ISNUMBER(MATCH(RMDF!DZ839, INDIRECT(DZ839), 0)), "OK", "Invalid"))</f>
        <v/>
      </c>
      <c r="EB839" s="281"/>
      <c r="EC839" s="281"/>
      <c r="ED839" s="281"/>
      <c r="EE839" s="281" t="b">
        <f>AND(RMDF!EH839&gt;=0, RMDF!EH839&lt;=1-SUM(RMDF!Z839,RMDF!AG839,RMDF!AN839,RMDF!AU839,RMDF!BB839,RMDF!BI839,RMDF!BP839,RMDF!BW839,RMDF!CD839,RMDF!CK839,RMDF!CR839,RMDF!CY839,RMDF!DF839,RMDF!DM839,RMDF!DT839,RMDF!EA839), RMDF!EH839=ROUND(RMDF!EH839,4))</f>
        <v>1</v>
      </c>
      <c r="EF839" s="317">
        <f>RMDF!EF839</f>
        <v>0</v>
      </c>
      <c r="EG839" s="318" t="str">
        <f>IF(EF839=0,"",_xlfn.XLOOKUP(EF839,StatePicklist!$1:$1,StatePicklist!$3:$3,"NA",0))</f>
        <v/>
      </c>
      <c r="EH839" s="297" t="str">
        <f ca="1">IF(RMDF!EG839="", "", IF(ISNUMBER(MATCH(RMDF!EG839, INDIRECT(EG839), 0)), "OK", "Invalid"))</f>
        <v/>
      </c>
      <c r="EI839" s="281"/>
      <c r="EJ839" s="281"/>
      <c r="EK839" s="281"/>
      <c r="EL839" s="281" t="b">
        <f>AND(RMDF!EO839&gt;=0, RMDF!EO839&lt;=1-SUM(RMDF!Z839,RMDF!AG839,RMDF!AN839,RMDF!AU839,RMDF!BB839,RMDF!BI839,RMDF!BP839,RMDF!BW839,RMDF!CD839,RMDF!CK839,RMDF!CR839,RMDF!CY839,RMDF!DF839,RMDF!DM839,RMDF!DT839,RMDF!EA839,RMDF!EH839), RMDF!EO839=ROUND(RMDF!EO839,4))</f>
        <v>1</v>
      </c>
      <c r="EM839" s="317">
        <f>RMDF!EM839</f>
        <v>0</v>
      </c>
      <c r="EN839" s="318" t="str">
        <f>IF(EM839=0,"",_xlfn.XLOOKUP(EM839,StatePicklist!$1:$1,StatePicklist!$3:$3,"NA",0))</f>
        <v/>
      </c>
      <c r="EO839" s="297" t="str">
        <f ca="1">IF(RMDF!EN839="", "", IF(ISNUMBER(MATCH(RMDF!EN839, INDIRECT(EN839), 0)), "OK", "Invalid"))</f>
        <v/>
      </c>
      <c r="EP839" s="281"/>
      <c r="EQ839" s="281"/>
      <c r="ER839" s="281"/>
      <c r="ES839" s="281" t="b">
        <f>AND(RMDF!EV839&gt;=0, RMDF!EV839&lt;=1-SUM(RMDF!Z839,RMDF!AG839,RMDF!AN839,RMDF!AU839,RMDF!BB839,RMDF!BI839,RMDF!BP839,RMDF!BW839,RMDF!CD839,RMDF!CK839,RMDF!CR839,RMDF!CY839,RMDF!DF839,RMDF!DM839,RMDF!DT839,RMDF!EA839,RMDF!EH839,RMDF!EO839), RMDF!EV839=ROUND(RMDF!EV839,4))</f>
        <v>1</v>
      </c>
      <c r="ET839" s="317">
        <f>RMDF!ET839</f>
        <v>0</v>
      </c>
      <c r="EU839" s="318" t="str">
        <f>IF(ET839=0,"",_xlfn.XLOOKUP(ET839,StatePicklist!$1:$1,StatePicklist!$3:$3,"NA",0))</f>
        <v/>
      </c>
      <c r="EV839" s="297" t="str">
        <f ca="1">IF(RMDF!EU839="", "", IF(ISNUMBER(MATCH(RMDF!EU839, INDIRECT(EU839), 0)), "OK", "Invalid"))</f>
        <v/>
      </c>
      <c r="EW839" s="281"/>
      <c r="EX839" s="281"/>
      <c r="EY839" s="281"/>
      <c r="EZ839" s="281" t="b">
        <f>AND(RMDF!FC839&gt;=0, RMDF!FC839&lt;=1-SUM(RMDF!Z839,RMDF!AG839,RMDF!AN839,RMDF!AU839,RMDF!BB839,RMDF!BI839,RMDF!BP839,RMDF!BW839,RMDF!CD839,RMDF!CK839,RMDF!CR839,RMDF!CY839,RMDF!DF839,RMDF!DM839,RMDF!DT839,RMDF!EA839,RMDF!EH839,RMDF!EO839,RMDF!EV839), RMDF!FC839=ROUND(RMDF!FC839,4))</f>
        <v>1</v>
      </c>
      <c r="FA839" s="317">
        <f>RMDF!FA839</f>
        <v>0</v>
      </c>
      <c r="FB839" s="318" t="str">
        <f>IF(FA839=0,"",_xlfn.XLOOKUP(FA839,StatePicklist!$1:$1,StatePicklist!$3:$3,"NA",0))</f>
        <v/>
      </c>
      <c r="FC839" s="297" t="str">
        <f ca="1">IF(RMDF!FB839="", "", IF(ISNUMBER(MATCH(RMDF!FB839, INDIRECT(FB839), 0)), "OK", "Invalid"))</f>
        <v/>
      </c>
    </row>
    <row r="840" spans="1:159" s="205" customFormat="1" ht="39.9" customHeight="1" x14ac:dyDescent="0.25">
      <c r="A840" s="206"/>
      <c r="B840" s="196"/>
      <c r="C840" s="197"/>
      <c r="D840" s="198"/>
      <c r="E840" s="199"/>
      <c r="F840" s="200"/>
      <c r="G840" s="201"/>
      <c r="H840" s="292"/>
      <c r="I840" s="305">
        <f>RMDF!I840</f>
        <v>0</v>
      </c>
      <c r="J840" s="305" t="str">
        <f>IF(I840=ProductCode!$B$30,"PDReclPost",IF(OR(I840=ProductCode!$C$30,I840=ProductCode!$E$30,I840=ProductCode!$G$30),"PDPreCon",IF(OR(I840=ProductCode!$D$30,I840=ProductCode!$F$30),"PDNotReclPost","")))</f>
        <v/>
      </c>
      <c r="K840" s="305" t="str">
        <f t="shared" si="45"/>
        <v/>
      </c>
      <c r="L840" s="289"/>
      <c r="M840" s="305" t="str">
        <f t="shared" si="45"/>
        <v/>
      </c>
      <c r="N840" s="289" t="b">
        <f>AND(RMDF!N840&gt;=0, RMDF!N840&lt;=1-RMDF!L840, RMDF!N840=ROUND(RMDF!N840,4))</f>
        <v>1</v>
      </c>
      <c r="O840" s="286" t="str">
        <f>IF(P840="","",IF(I840="","",IF(LEFT(I840,13)="Reclaimed pos",RawMaterialCode!$E$569,RawMaterialCode!$E$568)))</f>
        <v>Reclaimed pre-consumer mixed fibers (RM0578)</v>
      </c>
      <c r="P840" s="295">
        <f t="shared" si="46"/>
        <v>1</v>
      </c>
      <c r="Q840" s="202"/>
      <c r="R840" s="203"/>
      <c r="S840" s="204" t="str">
        <f t="shared" si="47"/>
        <v/>
      </c>
      <c r="T840" s="281"/>
      <c r="U840" s="281"/>
      <c r="V840" s="281"/>
      <c r="W840" s="281"/>
      <c r="X840" s="317">
        <f>RMDF!X840</f>
        <v>0</v>
      </c>
      <c r="Y840" s="318" t="str">
        <f>IF(X840=0,"",_xlfn.XLOOKUP(X840,StatePicklist!$1:$1,StatePicklist!$3:$3,"NA",0))</f>
        <v/>
      </c>
      <c r="Z840" s="297" t="str">
        <f ca="1">IF(RMDF!Y840="", "", IF(ISNUMBER(MATCH(RMDF!Y840, INDIRECT(Y840), 0)), "OK", "Invalid"))</f>
        <v/>
      </c>
      <c r="AA840" s="281"/>
      <c r="AB840" s="281"/>
      <c r="AC840" s="281"/>
      <c r="AD840" s="281" t="b">
        <f>AND(RMDF!AG840&gt;=0, RMDF!AG840&lt;=1-RMDF!Z840, RMDF!AG840=ROUND(RMDF!AG840,4))</f>
        <v>1</v>
      </c>
      <c r="AE840" s="317">
        <f>RMDF!AE840</f>
        <v>0</v>
      </c>
      <c r="AF840" s="318" t="str">
        <f>IF(AE840=0,"",_xlfn.XLOOKUP(AE840,StatePicklist!$1:$1,StatePicklist!$3:$3,"NA",0))</f>
        <v/>
      </c>
      <c r="AG840" s="297" t="str">
        <f ca="1">IF(RMDF!AF840="", "", IF(ISNUMBER(MATCH(RMDF!AF840, INDIRECT(AF840), 0)), "OK", "Invalid"))</f>
        <v/>
      </c>
      <c r="AH840" s="281"/>
      <c r="AI840" s="281"/>
      <c r="AJ840" s="281"/>
      <c r="AK840" s="281" t="b">
        <f>AND(RMDF!AN840&gt;=0, RMDF!AN840&lt;=1-SUM(RMDF!Z840,RMDF!AG840), RMDF!AN840=ROUND(RMDF!AN840,4))</f>
        <v>1</v>
      </c>
      <c r="AL840" s="317">
        <f>RMDF!AL840</f>
        <v>0</v>
      </c>
      <c r="AM840" s="318" t="str">
        <f>IF(AL840=0,"",_xlfn.XLOOKUP(AL840,StatePicklist!$1:$1,StatePicklist!$3:$3,"NA",0))</f>
        <v/>
      </c>
      <c r="AN840" s="297" t="str">
        <f ca="1">IF(RMDF!AM840="", "", IF(ISNUMBER(MATCH(RMDF!AM840, INDIRECT(AM840), 0)), "OK", "Invalid"))</f>
        <v/>
      </c>
      <c r="AO840" s="281"/>
      <c r="AP840" s="281"/>
      <c r="AQ840" s="281"/>
      <c r="AR840" s="281" t="b">
        <f>AND(RMDF!AU840&gt;=0, RMDF!AU840&lt;=1-SUM(RMDF!Z840,RMDF!AG840,RMDF!AN840), RMDF!AU840=ROUND(RMDF!AU840,4))</f>
        <v>1</v>
      </c>
      <c r="AS840" s="317">
        <f>RMDF!AS840</f>
        <v>0</v>
      </c>
      <c r="AT840" s="318" t="str">
        <f>IF(AS840=0,"",_xlfn.XLOOKUP(AS840,StatePicklist!$1:$1,StatePicklist!$3:$3,"NA",0))</f>
        <v/>
      </c>
      <c r="AU840" s="297" t="str">
        <f ca="1">IF(RMDF!AT840="", "", IF(ISNUMBER(MATCH(RMDF!AT840, INDIRECT(AT840), 0)), "OK", "Invalid"))</f>
        <v/>
      </c>
      <c r="AV840" s="281"/>
      <c r="AW840" s="281"/>
      <c r="AX840" s="281"/>
      <c r="AY840" s="281" t="b">
        <f>AND(RMDF!BB840&gt;=0, RMDF!BB840&lt;=1-SUM(RMDF!Z840,RMDF!AG840,RMDF!AN840,RMDF!AU840), RMDF!BB840=ROUND(RMDF!BB840,4))</f>
        <v>1</v>
      </c>
      <c r="AZ840" s="317">
        <f>RMDF!AZ840</f>
        <v>0</v>
      </c>
      <c r="BA840" s="318" t="str">
        <f>IF(AZ840=0,"",_xlfn.XLOOKUP(AZ840,StatePicklist!$1:$1,StatePicklist!$3:$3,"NA",0))</f>
        <v/>
      </c>
      <c r="BB840" s="297" t="str">
        <f ca="1">IF(RMDF!BA840="", "", IF(ISNUMBER(MATCH(RMDF!BA840, INDIRECT(BA840), 0)), "OK", "Invalid"))</f>
        <v/>
      </c>
      <c r="BC840" s="281"/>
      <c r="BD840" s="281"/>
      <c r="BE840" s="281"/>
      <c r="BF840" s="281" t="b">
        <f>AND(RMDF!BI840&gt;=0, RMDF!BI840&lt;=1-SUM(RMDF!Z840,RMDF!AG840,RMDF!AN840,RMDF!AU840,RMDF!BB840), RMDF!BI840=ROUND(RMDF!BI840,4))</f>
        <v>1</v>
      </c>
      <c r="BG840" s="317">
        <f>RMDF!BG840</f>
        <v>0</v>
      </c>
      <c r="BH840" s="318" t="str">
        <f>IF(BG840=0,"",_xlfn.XLOOKUP(BG840,StatePicklist!$1:$1,StatePicklist!$3:$3,"NA",0))</f>
        <v/>
      </c>
      <c r="BI840" s="297" t="str">
        <f ca="1">IF(RMDF!BH840="", "", IF(ISNUMBER(MATCH(RMDF!BH840, INDIRECT(BH840), 0)), "OK", "Invalid"))</f>
        <v/>
      </c>
      <c r="BJ840" s="281"/>
      <c r="BK840" s="281"/>
      <c r="BL840" s="281"/>
      <c r="BM840" s="281" t="b">
        <f>AND(RMDF!BP840&gt;=0, RMDF!BP840&lt;=1-SUM(RMDF!Z840,RMDF!AG840,RMDF!AN840,RMDF!AU840,RMDF!BB840,RMDF!BI840), RMDF!BP840=ROUND(RMDF!BP840,4))</f>
        <v>1</v>
      </c>
      <c r="BN840" s="317">
        <f>RMDF!BN840</f>
        <v>0</v>
      </c>
      <c r="BO840" s="318" t="str">
        <f>IF(BN840=0,"",_xlfn.XLOOKUP(BN840,StatePicklist!$1:$1,StatePicklist!$3:$3,"NA",0))</f>
        <v/>
      </c>
      <c r="BP840" s="297" t="str">
        <f ca="1">IF(RMDF!BO840="", "", IF(ISNUMBER(MATCH(RMDF!BO840, INDIRECT(BO840), 0)), "OK", "Invalid"))</f>
        <v/>
      </c>
      <c r="BQ840" s="281"/>
      <c r="BR840" s="281"/>
      <c r="BS840" s="281"/>
      <c r="BT840" s="281" t="b">
        <f>AND(RMDF!BW840&gt;=0, RMDF!BW840&lt;=1-SUM(RMDF!Z840,RMDF!AG840,RMDF!AN840,RMDF!AU840,RMDF!BB840,RMDF!BI840,RMDF!BP840), RMDF!BW840=ROUND(RMDF!BW840,4))</f>
        <v>1</v>
      </c>
      <c r="BU840" s="317">
        <f>RMDF!BU840</f>
        <v>0</v>
      </c>
      <c r="BV840" s="318" t="str">
        <f>IF(BU840=0,"",_xlfn.XLOOKUP(BU840,StatePicklist!$1:$1,StatePicklist!$3:$3,"NA",0))</f>
        <v/>
      </c>
      <c r="BW840" s="297" t="str">
        <f ca="1">IF(RMDF!BV840="", "", IF(ISNUMBER(MATCH(RMDF!BV840, INDIRECT(BV840), 0)), "OK", "Invalid"))</f>
        <v/>
      </c>
      <c r="BX840" s="281"/>
      <c r="BY840" s="281"/>
      <c r="BZ840" s="281"/>
      <c r="CA840" s="281" t="b">
        <f>AND(RMDF!CD840&gt;=0, RMDF!CD840&lt;=1-SUM(RMDF!Z840,RMDF!AG840,RMDF!AN840,RMDF!AU840,RMDF!BB840,RMDF!BI840,RMDF!BP840,RMDF!BW840), RMDF!CD840=ROUND(RMDF!CD840,4))</f>
        <v>1</v>
      </c>
      <c r="CB840" s="317">
        <f>RMDF!CB840</f>
        <v>0</v>
      </c>
      <c r="CC840" s="318" t="str">
        <f>IF(CB840=0,"",_xlfn.XLOOKUP(CB840,StatePicklist!$1:$1,StatePicklist!$3:$3,"NA",0))</f>
        <v/>
      </c>
      <c r="CD840" s="297" t="str">
        <f ca="1">IF(RMDF!CC840="", "", IF(ISNUMBER(MATCH(RMDF!CC840, INDIRECT(CC840), 0)), "OK", "Invalid"))</f>
        <v/>
      </c>
      <c r="CE840" s="281"/>
      <c r="CF840" s="281"/>
      <c r="CG840" s="281"/>
      <c r="CH840" s="281" t="b">
        <f>AND(RMDF!CK840&gt;=0, RMDF!CK840&lt;=1-SUM(RMDF!Z840,RMDF!AG840,RMDF!AN840,RMDF!AU840,RMDF!BB840,RMDF!BI840,RMDF!BP840,RMDF!BW840,RMDF!CD840), RMDF!CK840=ROUND(RMDF!CK840,4))</f>
        <v>1</v>
      </c>
      <c r="CI840" s="317">
        <f>RMDF!CI840</f>
        <v>0</v>
      </c>
      <c r="CJ840" s="318" t="str">
        <f>IF(CI840=0,"",_xlfn.XLOOKUP(CI840,StatePicklist!$1:$1,StatePicklist!$3:$3,"NA",0))</f>
        <v/>
      </c>
      <c r="CK840" s="297" t="str">
        <f ca="1">IF(RMDF!CJ840="", "", IF(ISNUMBER(MATCH(RMDF!CJ840, INDIRECT(CJ840), 0)), "OK", "Invalid"))</f>
        <v/>
      </c>
      <c r="CL840" s="281"/>
      <c r="CM840" s="281"/>
      <c r="CN840" s="281"/>
      <c r="CO840" s="281" t="b">
        <f>AND(RMDF!CR840&gt;=0, RMDF!CR840&lt;=1-SUM(RMDF!Z840,RMDF!AG840,RMDF!AN840,RMDF!AU840,RMDF!BB840,RMDF!BI840,RMDF!BP840,RMDF!BW840,RMDF!CD840,RMDF!CK840), RMDF!CR840=ROUND(RMDF!CR840,4))</f>
        <v>1</v>
      </c>
      <c r="CP840" s="317">
        <f>RMDF!CP840</f>
        <v>0</v>
      </c>
      <c r="CQ840" s="318" t="str">
        <f>IF(CP840=0,"",_xlfn.XLOOKUP(CP840,StatePicklist!$1:$1,StatePicklist!$3:$3,"NA",0))</f>
        <v/>
      </c>
      <c r="CR840" s="297" t="str">
        <f ca="1">IF(RMDF!CQ840="", "", IF(ISNUMBER(MATCH(RMDF!CQ840, INDIRECT(CQ840), 0)), "OK", "Invalid"))</f>
        <v/>
      </c>
      <c r="CS840" s="281"/>
      <c r="CT840" s="281"/>
      <c r="CU840" s="281"/>
      <c r="CV840" s="281" t="b">
        <f>AND(RMDF!CY840&gt;=0, RMDF!CY840&lt;=1-SUM(RMDF!Z840,RMDF!AG840,RMDF!AN840,RMDF!AU840,RMDF!BB840,RMDF!BI840,RMDF!BP840,RMDF!BW840,RMDF!CD840,RMDF!CK840,RMDF!CR840), RMDF!CY840=ROUND(RMDF!CY840,4))</f>
        <v>1</v>
      </c>
      <c r="CW840" s="317">
        <f>RMDF!CW840</f>
        <v>0</v>
      </c>
      <c r="CX840" s="318" t="str">
        <f>IF(CW840=0,"",_xlfn.XLOOKUP(CW840,StatePicklist!$1:$1,StatePicklist!$3:$3,"NA",0))</f>
        <v/>
      </c>
      <c r="CY840" s="297" t="str">
        <f ca="1">IF(RMDF!CX840="", "", IF(ISNUMBER(MATCH(RMDF!CX840, INDIRECT(CX840), 0)), "OK", "Invalid"))</f>
        <v/>
      </c>
      <c r="CZ840" s="281"/>
      <c r="DA840" s="281"/>
      <c r="DB840" s="281"/>
      <c r="DC840" s="281" t="b">
        <f>AND(RMDF!DF840&gt;=0, RMDF!DF840&lt;=1-SUM(RMDF!Z840,RMDF!AG840,RMDF!AN840,RMDF!AU840,RMDF!BB840,RMDF!BI840,RMDF!BP840,RMDF!BW840,RMDF!CD840,RMDF!CK840,RMDF!CR840,RMDF!CY840), RMDF!DF840=ROUND(RMDF!DF840,4))</f>
        <v>1</v>
      </c>
      <c r="DD840" s="317">
        <f>RMDF!DD840</f>
        <v>0</v>
      </c>
      <c r="DE840" s="318" t="str">
        <f>IF(DD840=0,"",_xlfn.XLOOKUP(DD840,StatePicklist!$1:$1,StatePicklist!$3:$3,"NA",0))</f>
        <v/>
      </c>
      <c r="DF840" s="297" t="str">
        <f ca="1">IF(RMDF!DE840="", "", IF(ISNUMBER(MATCH(RMDF!DE840, INDIRECT(DE840), 0)), "OK", "Invalid"))</f>
        <v/>
      </c>
      <c r="DG840" s="281"/>
      <c r="DH840" s="281"/>
      <c r="DI840" s="281"/>
      <c r="DJ840" s="281" t="b">
        <f>AND(RMDF!DM840&gt;=0, RMDF!DM840&lt;=1-SUM(RMDF!Z840,RMDF!AG840,RMDF!AN840,RMDF!AU840,RMDF!BB840,RMDF!BI840,RMDF!BP840,RMDF!BW840,RMDF!CD840,RMDF!CK840,RMDF!CR840,RMDF!CY840,RMDF!DF840), RMDF!DM840=ROUND(RMDF!DM840,4))</f>
        <v>1</v>
      </c>
      <c r="DK840" s="317">
        <f>RMDF!DK840</f>
        <v>0</v>
      </c>
      <c r="DL840" s="318" t="str">
        <f>IF(DK840=0,"",_xlfn.XLOOKUP(DK840,StatePicklist!$1:$1,StatePicklist!$3:$3,"NA",0))</f>
        <v/>
      </c>
      <c r="DM840" s="297" t="str">
        <f ca="1">IF(RMDF!DL840="", "", IF(ISNUMBER(MATCH(RMDF!DL840, INDIRECT(DL840), 0)), "OK", "Invalid"))</f>
        <v/>
      </c>
      <c r="DN840" s="281"/>
      <c r="DO840" s="281"/>
      <c r="DP840" s="281"/>
      <c r="DQ840" s="281" t="b">
        <f>AND(RMDF!DT840&gt;=0, RMDF!DT840&lt;=1-SUM(RMDF!Z840,RMDF!AG840,RMDF!AN840,RMDF!AU840,RMDF!BB840,RMDF!BI840,RMDF!BP840,RMDF!BW840,RMDF!CD840,RMDF!CK840,RMDF!CR840,RMDF!CY840,RMDF!DF840,RMDF!DM840), RMDF!DT840=ROUND(RMDF!DT840,4))</f>
        <v>1</v>
      </c>
      <c r="DR840" s="317">
        <f>RMDF!DR840</f>
        <v>0</v>
      </c>
      <c r="DS840" s="318" t="str">
        <f>IF(DR840=0,"",_xlfn.XLOOKUP(DR840,StatePicklist!$1:$1,StatePicklist!$3:$3,"NA",0))</f>
        <v/>
      </c>
      <c r="DT840" s="297" t="str">
        <f ca="1">IF(RMDF!DS840="", "", IF(ISNUMBER(MATCH(RMDF!DS840, INDIRECT(DS840), 0)), "OK", "Invalid"))</f>
        <v/>
      </c>
      <c r="DU840" s="281"/>
      <c r="DV840" s="281"/>
      <c r="DW840" s="281"/>
      <c r="DX840" s="281" t="b">
        <f>AND(RMDF!EA840&gt;=0, RMDF!EA840&lt;=1-SUM(RMDF!Z840,RMDF!AG840,RMDF!AN840,RMDF!AU840,RMDF!BB840,RMDF!BI840,RMDF!BP840,RMDF!BW840,RMDF!CD840,RMDF!CK840,RMDF!CR840,RMDF!CY840,RMDF!DF840,RMDF!DM840,RMDF!DT840), RMDF!EA840=ROUND(RMDF!EA840,4))</f>
        <v>1</v>
      </c>
      <c r="DY840" s="317">
        <f>RMDF!DY840</f>
        <v>0</v>
      </c>
      <c r="DZ840" s="318" t="str">
        <f>IF(DY840=0,"",_xlfn.XLOOKUP(DY840,StatePicklist!$1:$1,StatePicklist!$3:$3,"NA",0))</f>
        <v/>
      </c>
      <c r="EA840" s="297" t="str">
        <f ca="1">IF(RMDF!DZ840="", "", IF(ISNUMBER(MATCH(RMDF!DZ840, INDIRECT(DZ840), 0)), "OK", "Invalid"))</f>
        <v/>
      </c>
      <c r="EB840" s="281"/>
      <c r="EC840" s="281"/>
      <c r="ED840" s="281"/>
      <c r="EE840" s="281" t="b">
        <f>AND(RMDF!EH840&gt;=0, RMDF!EH840&lt;=1-SUM(RMDF!Z840,RMDF!AG840,RMDF!AN840,RMDF!AU840,RMDF!BB840,RMDF!BI840,RMDF!BP840,RMDF!BW840,RMDF!CD840,RMDF!CK840,RMDF!CR840,RMDF!CY840,RMDF!DF840,RMDF!DM840,RMDF!DT840,RMDF!EA840), RMDF!EH840=ROUND(RMDF!EH840,4))</f>
        <v>1</v>
      </c>
      <c r="EF840" s="317">
        <f>RMDF!EF840</f>
        <v>0</v>
      </c>
      <c r="EG840" s="318" t="str">
        <f>IF(EF840=0,"",_xlfn.XLOOKUP(EF840,StatePicklist!$1:$1,StatePicklist!$3:$3,"NA",0))</f>
        <v/>
      </c>
      <c r="EH840" s="297" t="str">
        <f ca="1">IF(RMDF!EG840="", "", IF(ISNUMBER(MATCH(RMDF!EG840, INDIRECT(EG840), 0)), "OK", "Invalid"))</f>
        <v/>
      </c>
      <c r="EI840" s="281"/>
      <c r="EJ840" s="281"/>
      <c r="EK840" s="281"/>
      <c r="EL840" s="281" t="b">
        <f>AND(RMDF!EO840&gt;=0, RMDF!EO840&lt;=1-SUM(RMDF!Z840,RMDF!AG840,RMDF!AN840,RMDF!AU840,RMDF!BB840,RMDF!BI840,RMDF!BP840,RMDF!BW840,RMDF!CD840,RMDF!CK840,RMDF!CR840,RMDF!CY840,RMDF!DF840,RMDF!DM840,RMDF!DT840,RMDF!EA840,RMDF!EH840), RMDF!EO840=ROUND(RMDF!EO840,4))</f>
        <v>1</v>
      </c>
      <c r="EM840" s="317">
        <f>RMDF!EM840</f>
        <v>0</v>
      </c>
      <c r="EN840" s="318" t="str">
        <f>IF(EM840=0,"",_xlfn.XLOOKUP(EM840,StatePicklist!$1:$1,StatePicklist!$3:$3,"NA",0))</f>
        <v/>
      </c>
      <c r="EO840" s="297" t="str">
        <f ca="1">IF(RMDF!EN840="", "", IF(ISNUMBER(MATCH(RMDF!EN840, INDIRECT(EN840), 0)), "OK", "Invalid"))</f>
        <v/>
      </c>
      <c r="EP840" s="281"/>
      <c r="EQ840" s="281"/>
      <c r="ER840" s="281"/>
      <c r="ES840" s="281" t="b">
        <f>AND(RMDF!EV840&gt;=0, RMDF!EV840&lt;=1-SUM(RMDF!Z840,RMDF!AG840,RMDF!AN840,RMDF!AU840,RMDF!BB840,RMDF!BI840,RMDF!BP840,RMDF!BW840,RMDF!CD840,RMDF!CK840,RMDF!CR840,RMDF!CY840,RMDF!DF840,RMDF!DM840,RMDF!DT840,RMDF!EA840,RMDF!EH840,RMDF!EO840), RMDF!EV840=ROUND(RMDF!EV840,4))</f>
        <v>1</v>
      </c>
      <c r="ET840" s="317">
        <f>RMDF!ET840</f>
        <v>0</v>
      </c>
      <c r="EU840" s="318" t="str">
        <f>IF(ET840=0,"",_xlfn.XLOOKUP(ET840,StatePicklist!$1:$1,StatePicklist!$3:$3,"NA",0))</f>
        <v/>
      </c>
      <c r="EV840" s="297" t="str">
        <f ca="1">IF(RMDF!EU840="", "", IF(ISNUMBER(MATCH(RMDF!EU840, INDIRECT(EU840), 0)), "OK", "Invalid"))</f>
        <v/>
      </c>
      <c r="EW840" s="281"/>
      <c r="EX840" s="281"/>
      <c r="EY840" s="281"/>
      <c r="EZ840" s="281" t="b">
        <f>AND(RMDF!FC840&gt;=0, RMDF!FC840&lt;=1-SUM(RMDF!Z840,RMDF!AG840,RMDF!AN840,RMDF!AU840,RMDF!BB840,RMDF!BI840,RMDF!BP840,RMDF!BW840,RMDF!CD840,RMDF!CK840,RMDF!CR840,RMDF!CY840,RMDF!DF840,RMDF!DM840,RMDF!DT840,RMDF!EA840,RMDF!EH840,RMDF!EO840,RMDF!EV840), RMDF!FC840=ROUND(RMDF!FC840,4))</f>
        <v>1</v>
      </c>
      <c r="FA840" s="317">
        <f>RMDF!FA840</f>
        <v>0</v>
      </c>
      <c r="FB840" s="318" t="str">
        <f>IF(FA840=0,"",_xlfn.XLOOKUP(FA840,StatePicklist!$1:$1,StatePicklist!$3:$3,"NA",0))</f>
        <v/>
      </c>
      <c r="FC840" s="297" t="str">
        <f ca="1">IF(RMDF!FB840="", "", IF(ISNUMBER(MATCH(RMDF!FB840, INDIRECT(FB840), 0)), "OK", "Invalid"))</f>
        <v/>
      </c>
    </row>
    <row r="841" spans="1:159" s="205" customFormat="1" ht="39.9" customHeight="1" x14ac:dyDescent="0.25">
      <c r="A841" s="206"/>
      <c r="B841" s="196"/>
      <c r="C841" s="197"/>
      <c r="D841" s="198"/>
      <c r="E841" s="199"/>
      <c r="F841" s="200"/>
      <c r="G841" s="201"/>
      <c r="H841" s="292"/>
      <c r="I841" s="305">
        <f>RMDF!I841</f>
        <v>0</v>
      </c>
      <c r="J841" s="305" t="str">
        <f>IF(I841=ProductCode!$B$30,"PDReclPost",IF(OR(I841=ProductCode!$C$30,I841=ProductCode!$E$30,I841=ProductCode!$G$30),"PDPreCon",IF(OR(I841=ProductCode!$D$30,I841=ProductCode!$F$30),"PDNotReclPost","")))</f>
        <v/>
      </c>
      <c r="K841" s="305" t="str">
        <f t="shared" si="45"/>
        <v/>
      </c>
      <c r="L841" s="289"/>
      <c r="M841" s="305" t="str">
        <f t="shared" si="45"/>
        <v/>
      </c>
      <c r="N841" s="289" t="b">
        <f>AND(RMDF!N841&gt;=0, RMDF!N841&lt;=1-RMDF!L841, RMDF!N841=ROUND(RMDF!N841,4))</f>
        <v>1</v>
      </c>
      <c r="O841" s="286" t="str">
        <f>IF(P841="","",IF(I841="","",IF(LEFT(I841,13)="Reclaimed pos",RawMaterialCode!$E$569,RawMaterialCode!$E$568)))</f>
        <v>Reclaimed pre-consumer mixed fibers (RM0578)</v>
      </c>
      <c r="P841" s="295">
        <f t="shared" si="46"/>
        <v>1</v>
      </c>
      <c r="Q841" s="202"/>
      <c r="R841" s="203"/>
      <c r="S841" s="204" t="str">
        <f t="shared" si="47"/>
        <v/>
      </c>
      <c r="T841" s="281"/>
      <c r="U841" s="281"/>
      <c r="V841" s="281"/>
      <c r="W841" s="281"/>
      <c r="X841" s="317">
        <f>RMDF!X841</f>
        <v>0</v>
      </c>
      <c r="Y841" s="318" t="str">
        <f>IF(X841=0,"",_xlfn.XLOOKUP(X841,StatePicklist!$1:$1,StatePicklist!$3:$3,"NA",0))</f>
        <v/>
      </c>
      <c r="Z841" s="297" t="str">
        <f ca="1">IF(RMDF!Y841="", "", IF(ISNUMBER(MATCH(RMDF!Y841, INDIRECT(Y841), 0)), "OK", "Invalid"))</f>
        <v/>
      </c>
      <c r="AA841" s="281"/>
      <c r="AB841" s="281"/>
      <c r="AC841" s="281"/>
      <c r="AD841" s="281" t="b">
        <f>AND(RMDF!AG841&gt;=0, RMDF!AG841&lt;=1-RMDF!Z841, RMDF!AG841=ROUND(RMDF!AG841,4))</f>
        <v>1</v>
      </c>
      <c r="AE841" s="317">
        <f>RMDF!AE841</f>
        <v>0</v>
      </c>
      <c r="AF841" s="318" t="str">
        <f>IF(AE841=0,"",_xlfn.XLOOKUP(AE841,StatePicklist!$1:$1,StatePicklist!$3:$3,"NA",0))</f>
        <v/>
      </c>
      <c r="AG841" s="297" t="str">
        <f ca="1">IF(RMDF!AF841="", "", IF(ISNUMBER(MATCH(RMDF!AF841, INDIRECT(AF841), 0)), "OK", "Invalid"))</f>
        <v/>
      </c>
      <c r="AH841" s="281"/>
      <c r="AI841" s="281"/>
      <c r="AJ841" s="281"/>
      <c r="AK841" s="281" t="b">
        <f>AND(RMDF!AN841&gt;=0, RMDF!AN841&lt;=1-SUM(RMDF!Z841,RMDF!AG841), RMDF!AN841=ROUND(RMDF!AN841,4))</f>
        <v>1</v>
      </c>
      <c r="AL841" s="317">
        <f>RMDF!AL841</f>
        <v>0</v>
      </c>
      <c r="AM841" s="318" t="str">
        <f>IF(AL841=0,"",_xlfn.XLOOKUP(AL841,StatePicklist!$1:$1,StatePicklist!$3:$3,"NA",0))</f>
        <v/>
      </c>
      <c r="AN841" s="297" t="str">
        <f ca="1">IF(RMDF!AM841="", "", IF(ISNUMBER(MATCH(RMDF!AM841, INDIRECT(AM841), 0)), "OK", "Invalid"))</f>
        <v/>
      </c>
      <c r="AO841" s="281"/>
      <c r="AP841" s="281"/>
      <c r="AQ841" s="281"/>
      <c r="AR841" s="281" t="b">
        <f>AND(RMDF!AU841&gt;=0, RMDF!AU841&lt;=1-SUM(RMDF!Z841,RMDF!AG841,RMDF!AN841), RMDF!AU841=ROUND(RMDF!AU841,4))</f>
        <v>1</v>
      </c>
      <c r="AS841" s="317">
        <f>RMDF!AS841</f>
        <v>0</v>
      </c>
      <c r="AT841" s="318" t="str">
        <f>IF(AS841=0,"",_xlfn.XLOOKUP(AS841,StatePicklist!$1:$1,StatePicklist!$3:$3,"NA",0))</f>
        <v/>
      </c>
      <c r="AU841" s="297" t="str">
        <f ca="1">IF(RMDF!AT841="", "", IF(ISNUMBER(MATCH(RMDF!AT841, INDIRECT(AT841), 0)), "OK", "Invalid"))</f>
        <v/>
      </c>
      <c r="AV841" s="281"/>
      <c r="AW841" s="281"/>
      <c r="AX841" s="281"/>
      <c r="AY841" s="281" t="b">
        <f>AND(RMDF!BB841&gt;=0, RMDF!BB841&lt;=1-SUM(RMDF!Z841,RMDF!AG841,RMDF!AN841,RMDF!AU841), RMDF!BB841=ROUND(RMDF!BB841,4))</f>
        <v>1</v>
      </c>
      <c r="AZ841" s="317">
        <f>RMDF!AZ841</f>
        <v>0</v>
      </c>
      <c r="BA841" s="318" t="str">
        <f>IF(AZ841=0,"",_xlfn.XLOOKUP(AZ841,StatePicklist!$1:$1,StatePicklist!$3:$3,"NA",0))</f>
        <v/>
      </c>
      <c r="BB841" s="297" t="str">
        <f ca="1">IF(RMDF!BA841="", "", IF(ISNUMBER(MATCH(RMDF!BA841, INDIRECT(BA841), 0)), "OK", "Invalid"))</f>
        <v/>
      </c>
      <c r="BC841" s="281"/>
      <c r="BD841" s="281"/>
      <c r="BE841" s="281"/>
      <c r="BF841" s="281" t="b">
        <f>AND(RMDF!BI841&gt;=0, RMDF!BI841&lt;=1-SUM(RMDF!Z841,RMDF!AG841,RMDF!AN841,RMDF!AU841,RMDF!BB841), RMDF!BI841=ROUND(RMDF!BI841,4))</f>
        <v>1</v>
      </c>
      <c r="BG841" s="317">
        <f>RMDF!BG841</f>
        <v>0</v>
      </c>
      <c r="BH841" s="318" t="str">
        <f>IF(BG841=0,"",_xlfn.XLOOKUP(BG841,StatePicklist!$1:$1,StatePicklist!$3:$3,"NA",0))</f>
        <v/>
      </c>
      <c r="BI841" s="297" t="str">
        <f ca="1">IF(RMDF!BH841="", "", IF(ISNUMBER(MATCH(RMDF!BH841, INDIRECT(BH841), 0)), "OK", "Invalid"))</f>
        <v/>
      </c>
      <c r="BJ841" s="281"/>
      <c r="BK841" s="281"/>
      <c r="BL841" s="281"/>
      <c r="BM841" s="281" t="b">
        <f>AND(RMDF!BP841&gt;=0, RMDF!BP841&lt;=1-SUM(RMDF!Z841,RMDF!AG841,RMDF!AN841,RMDF!AU841,RMDF!BB841,RMDF!BI841), RMDF!BP841=ROUND(RMDF!BP841,4))</f>
        <v>1</v>
      </c>
      <c r="BN841" s="317">
        <f>RMDF!BN841</f>
        <v>0</v>
      </c>
      <c r="BO841" s="318" t="str">
        <f>IF(BN841=0,"",_xlfn.XLOOKUP(BN841,StatePicklist!$1:$1,StatePicklist!$3:$3,"NA",0))</f>
        <v/>
      </c>
      <c r="BP841" s="297" t="str">
        <f ca="1">IF(RMDF!BO841="", "", IF(ISNUMBER(MATCH(RMDF!BO841, INDIRECT(BO841), 0)), "OK", "Invalid"))</f>
        <v/>
      </c>
      <c r="BQ841" s="281"/>
      <c r="BR841" s="281"/>
      <c r="BS841" s="281"/>
      <c r="BT841" s="281" t="b">
        <f>AND(RMDF!BW841&gt;=0, RMDF!BW841&lt;=1-SUM(RMDF!Z841,RMDF!AG841,RMDF!AN841,RMDF!AU841,RMDF!BB841,RMDF!BI841,RMDF!BP841), RMDF!BW841=ROUND(RMDF!BW841,4))</f>
        <v>1</v>
      </c>
      <c r="BU841" s="317">
        <f>RMDF!BU841</f>
        <v>0</v>
      </c>
      <c r="BV841" s="318" t="str">
        <f>IF(BU841=0,"",_xlfn.XLOOKUP(BU841,StatePicklist!$1:$1,StatePicklist!$3:$3,"NA",0))</f>
        <v/>
      </c>
      <c r="BW841" s="297" t="str">
        <f ca="1">IF(RMDF!BV841="", "", IF(ISNUMBER(MATCH(RMDF!BV841, INDIRECT(BV841), 0)), "OK", "Invalid"))</f>
        <v/>
      </c>
      <c r="BX841" s="281"/>
      <c r="BY841" s="281"/>
      <c r="BZ841" s="281"/>
      <c r="CA841" s="281" t="b">
        <f>AND(RMDF!CD841&gt;=0, RMDF!CD841&lt;=1-SUM(RMDF!Z841,RMDF!AG841,RMDF!AN841,RMDF!AU841,RMDF!BB841,RMDF!BI841,RMDF!BP841,RMDF!BW841), RMDF!CD841=ROUND(RMDF!CD841,4))</f>
        <v>1</v>
      </c>
      <c r="CB841" s="317">
        <f>RMDF!CB841</f>
        <v>0</v>
      </c>
      <c r="CC841" s="318" t="str">
        <f>IF(CB841=0,"",_xlfn.XLOOKUP(CB841,StatePicklist!$1:$1,StatePicklist!$3:$3,"NA",0))</f>
        <v/>
      </c>
      <c r="CD841" s="297" t="str">
        <f ca="1">IF(RMDF!CC841="", "", IF(ISNUMBER(MATCH(RMDF!CC841, INDIRECT(CC841), 0)), "OK", "Invalid"))</f>
        <v/>
      </c>
      <c r="CE841" s="281"/>
      <c r="CF841" s="281"/>
      <c r="CG841" s="281"/>
      <c r="CH841" s="281" t="b">
        <f>AND(RMDF!CK841&gt;=0, RMDF!CK841&lt;=1-SUM(RMDF!Z841,RMDF!AG841,RMDF!AN841,RMDF!AU841,RMDF!BB841,RMDF!BI841,RMDF!BP841,RMDF!BW841,RMDF!CD841), RMDF!CK841=ROUND(RMDF!CK841,4))</f>
        <v>1</v>
      </c>
      <c r="CI841" s="317">
        <f>RMDF!CI841</f>
        <v>0</v>
      </c>
      <c r="CJ841" s="318" t="str">
        <f>IF(CI841=0,"",_xlfn.XLOOKUP(CI841,StatePicklist!$1:$1,StatePicklist!$3:$3,"NA",0))</f>
        <v/>
      </c>
      <c r="CK841" s="297" t="str">
        <f ca="1">IF(RMDF!CJ841="", "", IF(ISNUMBER(MATCH(RMDF!CJ841, INDIRECT(CJ841), 0)), "OK", "Invalid"))</f>
        <v/>
      </c>
      <c r="CL841" s="281"/>
      <c r="CM841" s="281"/>
      <c r="CN841" s="281"/>
      <c r="CO841" s="281" t="b">
        <f>AND(RMDF!CR841&gt;=0, RMDF!CR841&lt;=1-SUM(RMDF!Z841,RMDF!AG841,RMDF!AN841,RMDF!AU841,RMDF!BB841,RMDF!BI841,RMDF!BP841,RMDF!BW841,RMDF!CD841,RMDF!CK841), RMDF!CR841=ROUND(RMDF!CR841,4))</f>
        <v>1</v>
      </c>
      <c r="CP841" s="317">
        <f>RMDF!CP841</f>
        <v>0</v>
      </c>
      <c r="CQ841" s="318" t="str">
        <f>IF(CP841=0,"",_xlfn.XLOOKUP(CP841,StatePicklist!$1:$1,StatePicklist!$3:$3,"NA",0))</f>
        <v/>
      </c>
      <c r="CR841" s="297" t="str">
        <f ca="1">IF(RMDF!CQ841="", "", IF(ISNUMBER(MATCH(RMDF!CQ841, INDIRECT(CQ841), 0)), "OK", "Invalid"))</f>
        <v/>
      </c>
      <c r="CS841" s="281"/>
      <c r="CT841" s="281"/>
      <c r="CU841" s="281"/>
      <c r="CV841" s="281" t="b">
        <f>AND(RMDF!CY841&gt;=0, RMDF!CY841&lt;=1-SUM(RMDF!Z841,RMDF!AG841,RMDF!AN841,RMDF!AU841,RMDF!BB841,RMDF!BI841,RMDF!BP841,RMDF!BW841,RMDF!CD841,RMDF!CK841,RMDF!CR841), RMDF!CY841=ROUND(RMDF!CY841,4))</f>
        <v>1</v>
      </c>
      <c r="CW841" s="317">
        <f>RMDF!CW841</f>
        <v>0</v>
      </c>
      <c r="CX841" s="318" t="str">
        <f>IF(CW841=0,"",_xlfn.XLOOKUP(CW841,StatePicklist!$1:$1,StatePicklist!$3:$3,"NA",0))</f>
        <v/>
      </c>
      <c r="CY841" s="297" t="str">
        <f ca="1">IF(RMDF!CX841="", "", IF(ISNUMBER(MATCH(RMDF!CX841, INDIRECT(CX841), 0)), "OK", "Invalid"))</f>
        <v/>
      </c>
      <c r="CZ841" s="281"/>
      <c r="DA841" s="281"/>
      <c r="DB841" s="281"/>
      <c r="DC841" s="281" t="b">
        <f>AND(RMDF!DF841&gt;=0, RMDF!DF841&lt;=1-SUM(RMDF!Z841,RMDF!AG841,RMDF!AN841,RMDF!AU841,RMDF!BB841,RMDF!BI841,RMDF!BP841,RMDF!BW841,RMDF!CD841,RMDF!CK841,RMDF!CR841,RMDF!CY841), RMDF!DF841=ROUND(RMDF!DF841,4))</f>
        <v>1</v>
      </c>
      <c r="DD841" s="317">
        <f>RMDF!DD841</f>
        <v>0</v>
      </c>
      <c r="DE841" s="318" t="str">
        <f>IF(DD841=0,"",_xlfn.XLOOKUP(DD841,StatePicklist!$1:$1,StatePicklist!$3:$3,"NA",0))</f>
        <v/>
      </c>
      <c r="DF841" s="297" t="str">
        <f ca="1">IF(RMDF!DE841="", "", IF(ISNUMBER(MATCH(RMDF!DE841, INDIRECT(DE841), 0)), "OK", "Invalid"))</f>
        <v/>
      </c>
      <c r="DG841" s="281"/>
      <c r="DH841" s="281"/>
      <c r="DI841" s="281"/>
      <c r="DJ841" s="281" t="b">
        <f>AND(RMDF!DM841&gt;=0, RMDF!DM841&lt;=1-SUM(RMDF!Z841,RMDF!AG841,RMDF!AN841,RMDF!AU841,RMDF!BB841,RMDF!BI841,RMDF!BP841,RMDF!BW841,RMDF!CD841,RMDF!CK841,RMDF!CR841,RMDF!CY841,RMDF!DF841), RMDF!DM841=ROUND(RMDF!DM841,4))</f>
        <v>1</v>
      </c>
      <c r="DK841" s="317">
        <f>RMDF!DK841</f>
        <v>0</v>
      </c>
      <c r="DL841" s="318" t="str">
        <f>IF(DK841=0,"",_xlfn.XLOOKUP(DK841,StatePicklist!$1:$1,StatePicklist!$3:$3,"NA",0))</f>
        <v/>
      </c>
      <c r="DM841" s="297" t="str">
        <f ca="1">IF(RMDF!DL841="", "", IF(ISNUMBER(MATCH(RMDF!DL841, INDIRECT(DL841), 0)), "OK", "Invalid"))</f>
        <v/>
      </c>
      <c r="DN841" s="281"/>
      <c r="DO841" s="281"/>
      <c r="DP841" s="281"/>
      <c r="DQ841" s="281" t="b">
        <f>AND(RMDF!DT841&gt;=0, RMDF!DT841&lt;=1-SUM(RMDF!Z841,RMDF!AG841,RMDF!AN841,RMDF!AU841,RMDF!BB841,RMDF!BI841,RMDF!BP841,RMDF!BW841,RMDF!CD841,RMDF!CK841,RMDF!CR841,RMDF!CY841,RMDF!DF841,RMDF!DM841), RMDF!DT841=ROUND(RMDF!DT841,4))</f>
        <v>1</v>
      </c>
      <c r="DR841" s="317">
        <f>RMDF!DR841</f>
        <v>0</v>
      </c>
      <c r="DS841" s="318" t="str">
        <f>IF(DR841=0,"",_xlfn.XLOOKUP(DR841,StatePicklist!$1:$1,StatePicklist!$3:$3,"NA",0))</f>
        <v/>
      </c>
      <c r="DT841" s="297" t="str">
        <f ca="1">IF(RMDF!DS841="", "", IF(ISNUMBER(MATCH(RMDF!DS841, INDIRECT(DS841), 0)), "OK", "Invalid"))</f>
        <v/>
      </c>
      <c r="DU841" s="281"/>
      <c r="DV841" s="281"/>
      <c r="DW841" s="281"/>
      <c r="DX841" s="281" t="b">
        <f>AND(RMDF!EA841&gt;=0, RMDF!EA841&lt;=1-SUM(RMDF!Z841,RMDF!AG841,RMDF!AN841,RMDF!AU841,RMDF!BB841,RMDF!BI841,RMDF!BP841,RMDF!BW841,RMDF!CD841,RMDF!CK841,RMDF!CR841,RMDF!CY841,RMDF!DF841,RMDF!DM841,RMDF!DT841), RMDF!EA841=ROUND(RMDF!EA841,4))</f>
        <v>1</v>
      </c>
      <c r="DY841" s="317">
        <f>RMDF!DY841</f>
        <v>0</v>
      </c>
      <c r="DZ841" s="318" t="str">
        <f>IF(DY841=0,"",_xlfn.XLOOKUP(DY841,StatePicklist!$1:$1,StatePicklist!$3:$3,"NA",0))</f>
        <v/>
      </c>
      <c r="EA841" s="297" t="str">
        <f ca="1">IF(RMDF!DZ841="", "", IF(ISNUMBER(MATCH(RMDF!DZ841, INDIRECT(DZ841), 0)), "OK", "Invalid"))</f>
        <v/>
      </c>
      <c r="EB841" s="281"/>
      <c r="EC841" s="281"/>
      <c r="ED841" s="281"/>
      <c r="EE841" s="281" t="b">
        <f>AND(RMDF!EH841&gt;=0, RMDF!EH841&lt;=1-SUM(RMDF!Z841,RMDF!AG841,RMDF!AN841,RMDF!AU841,RMDF!BB841,RMDF!BI841,RMDF!BP841,RMDF!BW841,RMDF!CD841,RMDF!CK841,RMDF!CR841,RMDF!CY841,RMDF!DF841,RMDF!DM841,RMDF!DT841,RMDF!EA841), RMDF!EH841=ROUND(RMDF!EH841,4))</f>
        <v>1</v>
      </c>
      <c r="EF841" s="317">
        <f>RMDF!EF841</f>
        <v>0</v>
      </c>
      <c r="EG841" s="318" t="str">
        <f>IF(EF841=0,"",_xlfn.XLOOKUP(EF841,StatePicklist!$1:$1,StatePicklist!$3:$3,"NA",0))</f>
        <v/>
      </c>
      <c r="EH841" s="297" t="str">
        <f ca="1">IF(RMDF!EG841="", "", IF(ISNUMBER(MATCH(RMDF!EG841, INDIRECT(EG841), 0)), "OK", "Invalid"))</f>
        <v/>
      </c>
      <c r="EI841" s="281"/>
      <c r="EJ841" s="281"/>
      <c r="EK841" s="281"/>
      <c r="EL841" s="281" t="b">
        <f>AND(RMDF!EO841&gt;=0, RMDF!EO841&lt;=1-SUM(RMDF!Z841,RMDF!AG841,RMDF!AN841,RMDF!AU841,RMDF!BB841,RMDF!BI841,RMDF!BP841,RMDF!BW841,RMDF!CD841,RMDF!CK841,RMDF!CR841,RMDF!CY841,RMDF!DF841,RMDF!DM841,RMDF!DT841,RMDF!EA841,RMDF!EH841), RMDF!EO841=ROUND(RMDF!EO841,4))</f>
        <v>1</v>
      </c>
      <c r="EM841" s="317">
        <f>RMDF!EM841</f>
        <v>0</v>
      </c>
      <c r="EN841" s="318" t="str">
        <f>IF(EM841=0,"",_xlfn.XLOOKUP(EM841,StatePicklist!$1:$1,StatePicklist!$3:$3,"NA",0))</f>
        <v/>
      </c>
      <c r="EO841" s="297" t="str">
        <f ca="1">IF(RMDF!EN841="", "", IF(ISNUMBER(MATCH(RMDF!EN841, INDIRECT(EN841), 0)), "OK", "Invalid"))</f>
        <v/>
      </c>
      <c r="EP841" s="281"/>
      <c r="EQ841" s="281"/>
      <c r="ER841" s="281"/>
      <c r="ES841" s="281" t="b">
        <f>AND(RMDF!EV841&gt;=0, RMDF!EV841&lt;=1-SUM(RMDF!Z841,RMDF!AG841,RMDF!AN841,RMDF!AU841,RMDF!BB841,RMDF!BI841,RMDF!BP841,RMDF!BW841,RMDF!CD841,RMDF!CK841,RMDF!CR841,RMDF!CY841,RMDF!DF841,RMDF!DM841,RMDF!DT841,RMDF!EA841,RMDF!EH841,RMDF!EO841), RMDF!EV841=ROUND(RMDF!EV841,4))</f>
        <v>1</v>
      </c>
      <c r="ET841" s="317">
        <f>RMDF!ET841</f>
        <v>0</v>
      </c>
      <c r="EU841" s="318" t="str">
        <f>IF(ET841=0,"",_xlfn.XLOOKUP(ET841,StatePicklist!$1:$1,StatePicklist!$3:$3,"NA",0))</f>
        <v/>
      </c>
      <c r="EV841" s="297" t="str">
        <f ca="1">IF(RMDF!EU841="", "", IF(ISNUMBER(MATCH(RMDF!EU841, INDIRECT(EU841), 0)), "OK", "Invalid"))</f>
        <v/>
      </c>
      <c r="EW841" s="281"/>
      <c r="EX841" s="281"/>
      <c r="EY841" s="281"/>
      <c r="EZ841" s="281" t="b">
        <f>AND(RMDF!FC841&gt;=0, RMDF!FC841&lt;=1-SUM(RMDF!Z841,RMDF!AG841,RMDF!AN841,RMDF!AU841,RMDF!BB841,RMDF!BI841,RMDF!BP841,RMDF!BW841,RMDF!CD841,RMDF!CK841,RMDF!CR841,RMDF!CY841,RMDF!DF841,RMDF!DM841,RMDF!DT841,RMDF!EA841,RMDF!EH841,RMDF!EO841,RMDF!EV841), RMDF!FC841=ROUND(RMDF!FC841,4))</f>
        <v>1</v>
      </c>
      <c r="FA841" s="317">
        <f>RMDF!FA841</f>
        <v>0</v>
      </c>
      <c r="FB841" s="318" t="str">
        <f>IF(FA841=0,"",_xlfn.XLOOKUP(FA841,StatePicklist!$1:$1,StatePicklist!$3:$3,"NA",0))</f>
        <v/>
      </c>
      <c r="FC841" s="297" t="str">
        <f ca="1">IF(RMDF!FB841="", "", IF(ISNUMBER(MATCH(RMDF!FB841, INDIRECT(FB841), 0)), "OK", "Invalid"))</f>
        <v/>
      </c>
    </row>
    <row r="842" spans="1:159" s="205" customFormat="1" ht="39.9" customHeight="1" x14ac:dyDescent="0.25">
      <c r="A842" s="206"/>
      <c r="B842" s="196"/>
      <c r="C842" s="197"/>
      <c r="D842" s="198"/>
      <c r="E842" s="199"/>
      <c r="F842" s="200"/>
      <c r="G842" s="201"/>
      <c r="H842" s="292"/>
      <c r="I842" s="305">
        <f>RMDF!I842</f>
        <v>0</v>
      </c>
      <c r="J842" s="305" t="str">
        <f>IF(I842=ProductCode!$B$30,"PDReclPost",IF(OR(I842=ProductCode!$C$30,I842=ProductCode!$E$30,I842=ProductCode!$G$30),"PDPreCon",IF(OR(I842=ProductCode!$D$30,I842=ProductCode!$F$30),"PDNotReclPost","")))</f>
        <v/>
      </c>
      <c r="K842" s="305" t="str">
        <f t="shared" si="45"/>
        <v/>
      </c>
      <c r="L842" s="289"/>
      <c r="M842" s="305" t="str">
        <f t="shared" si="45"/>
        <v/>
      </c>
      <c r="N842" s="289" t="b">
        <f>AND(RMDF!N842&gt;=0, RMDF!N842&lt;=1-RMDF!L842, RMDF!N842=ROUND(RMDF!N842,4))</f>
        <v>1</v>
      </c>
      <c r="O842" s="286" t="str">
        <f>IF(P842="","",IF(I842="","",IF(LEFT(I842,13)="Reclaimed pos",RawMaterialCode!$E$569,RawMaterialCode!$E$568)))</f>
        <v>Reclaimed pre-consumer mixed fibers (RM0578)</v>
      </c>
      <c r="P842" s="295">
        <f t="shared" si="46"/>
        <v>1</v>
      </c>
      <c r="Q842" s="202"/>
      <c r="R842" s="203"/>
      <c r="S842" s="204" t="str">
        <f t="shared" si="47"/>
        <v/>
      </c>
      <c r="T842" s="281"/>
      <c r="U842" s="281"/>
      <c r="V842" s="281"/>
      <c r="W842" s="281"/>
      <c r="X842" s="317">
        <f>RMDF!X842</f>
        <v>0</v>
      </c>
      <c r="Y842" s="318" t="str">
        <f>IF(X842=0,"",_xlfn.XLOOKUP(X842,StatePicklist!$1:$1,StatePicklist!$3:$3,"NA",0))</f>
        <v/>
      </c>
      <c r="Z842" s="297" t="str">
        <f ca="1">IF(RMDF!Y842="", "", IF(ISNUMBER(MATCH(RMDF!Y842, INDIRECT(Y842), 0)), "OK", "Invalid"))</f>
        <v/>
      </c>
      <c r="AA842" s="281"/>
      <c r="AB842" s="281"/>
      <c r="AC842" s="281"/>
      <c r="AD842" s="281" t="b">
        <f>AND(RMDF!AG842&gt;=0, RMDF!AG842&lt;=1-RMDF!Z842, RMDF!AG842=ROUND(RMDF!AG842,4))</f>
        <v>1</v>
      </c>
      <c r="AE842" s="317">
        <f>RMDF!AE842</f>
        <v>0</v>
      </c>
      <c r="AF842" s="318" t="str">
        <f>IF(AE842=0,"",_xlfn.XLOOKUP(AE842,StatePicklist!$1:$1,StatePicklist!$3:$3,"NA",0))</f>
        <v/>
      </c>
      <c r="AG842" s="297" t="str">
        <f ca="1">IF(RMDF!AF842="", "", IF(ISNUMBER(MATCH(RMDF!AF842, INDIRECT(AF842), 0)), "OK", "Invalid"))</f>
        <v/>
      </c>
      <c r="AH842" s="281"/>
      <c r="AI842" s="281"/>
      <c r="AJ842" s="281"/>
      <c r="AK842" s="281" t="b">
        <f>AND(RMDF!AN842&gt;=0, RMDF!AN842&lt;=1-SUM(RMDF!Z842,RMDF!AG842), RMDF!AN842=ROUND(RMDF!AN842,4))</f>
        <v>1</v>
      </c>
      <c r="AL842" s="317">
        <f>RMDF!AL842</f>
        <v>0</v>
      </c>
      <c r="AM842" s="318" t="str">
        <f>IF(AL842=0,"",_xlfn.XLOOKUP(AL842,StatePicklist!$1:$1,StatePicklist!$3:$3,"NA",0))</f>
        <v/>
      </c>
      <c r="AN842" s="297" t="str">
        <f ca="1">IF(RMDF!AM842="", "", IF(ISNUMBER(MATCH(RMDF!AM842, INDIRECT(AM842), 0)), "OK", "Invalid"))</f>
        <v/>
      </c>
      <c r="AO842" s="281"/>
      <c r="AP842" s="281"/>
      <c r="AQ842" s="281"/>
      <c r="AR842" s="281" t="b">
        <f>AND(RMDF!AU842&gt;=0, RMDF!AU842&lt;=1-SUM(RMDF!Z842,RMDF!AG842,RMDF!AN842), RMDF!AU842=ROUND(RMDF!AU842,4))</f>
        <v>1</v>
      </c>
      <c r="AS842" s="317">
        <f>RMDF!AS842</f>
        <v>0</v>
      </c>
      <c r="AT842" s="318" t="str">
        <f>IF(AS842=0,"",_xlfn.XLOOKUP(AS842,StatePicklist!$1:$1,StatePicklist!$3:$3,"NA",0))</f>
        <v/>
      </c>
      <c r="AU842" s="297" t="str">
        <f ca="1">IF(RMDF!AT842="", "", IF(ISNUMBER(MATCH(RMDF!AT842, INDIRECT(AT842), 0)), "OK", "Invalid"))</f>
        <v/>
      </c>
      <c r="AV842" s="281"/>
      <c r="AW842" s="281"/>
      <c r="AX842" s="281"/>
      <c r="AY842" s="281" t="b">
        <f>AND(RMDF!BB842&gt;=0, RMDF!BB842&lt;=1-SUM(RMDF!Z842,RMDF!AG842,RMDF!AN842,RMDF!AU842), RMDF!BB842=ROUND(RMDF!BB842,4))</f>
        <v>1</v>
      </c>
      <c r="AZ842" s="317">
        <f>RMDF!AZ842</f>
        <v>0</v>
      </c>
      <c r="BA842" s="318" t="str">
        <f>IF(AZ842=0,"",_xlfn.XLOOKUP(AZ842,StatePicklist!$1:$1,StatePicklist!$3:$3,"NA",0))</f>
        <v/>
      </c>
      <c r="BB842" s="297" t="str">
        <f ca="1">IF(RMDF!BA842="", "", IF(ISNUMBER(MATCH(RMDF!BA842, INDIRECT(BA842), 0)), "OK", "Invalid"))</f>
        <v/>
      </c>
      <c r="BC842" s="281"/>
      <c r="BD842" s="281"/>
      <c r="BE842" s="281"/>
      <c r="BF842" s="281" t="b">
        <f>AND(RMDF!BI842&gt;=0, RMDF!BI842&lt;=1-SUM(RMDF!Z842,RMDF!AG842,RMDF!AN842,RMDF!AU842,RMDF!BB842), RMDF!BI842=ROUND(RMDF!BI842,4))</f>
        <v>1</v>
      </c>
      <c r="BG842" s="317">
        <f>RMDF!BG842</f>
        <v>0</v>
      </c>
      <c r="BH842" s="318" t="str">
        <f>IF(BG842=0,"",_xlfn.XLOOKUP(BG842,StatePicklist!$1:$1,StatePicklist!$3:$3,"NA",0))</f>
        <v/>
      </c>
      <c r="BI842" s="297" t="str">
        <f ca="1">IF(RMDF!BH842="", "", IF(ISNUMBER(MATCH(RMDF!BH842, INDIRECT(BH842), 0)), "OK", "Invalid"))</f>
        <v/>
      </c>
      <c r="BJ842" s="281"/>
      <c r="BK842" s="281"/>
      <c r="BL842" s="281"/>
      <c r="BM842" s="281" t="b">
        <f>AND(RMDF!BP842&gt;=0, RMDF!BP842&lt;=1-SUM(RMDF!Z842,RMDF!AG842,RMDF!AN842,RMDF!AU842,RMDF!BB842,RMDF!BI842), RMDF!BP842=ROUND(RMDF!BP842,4))</f>
        <v>1</v>
      </c>
      <c r="BN842" s="317">
        <f>RMDF!BN842</f>
        <v>0</v>
      </c>
      <c r="BO842" s="318" t="str">
        <f>IF(BN842=0,"",_xlfn.XLOOKUP(BN842,StatePicklist!$1:$1,StatePicklist!$3:$3,"NA",0))</f>
        <v/>
      </c>
      <c r="BP842" s="297" t="str">
        <f ca="1">IF(RMDF!BO842="", "", IF(ISNUMBER(MATCH(RMDF!BO842, INDIRECT(BO842), 0)), "OK", "Invalid"))</f>
        <v/>
      </c>
      <c r="BQ842" s="281"/>
      <c r="BR842" s="281"/>
      <c r="BS842" s="281"/>
      <c r="BT842" s="281" t="b">
        <f>AND(RMDF!BW842&gt;=0, RMDF!BW842&lt;=1-SUM(RMDF!Z842,RMDF!AG842,RMDF!AN842,RMDF!AU842,RMDF!BB842,RMDF!BI842,RMDF!BP842), RMDF!BW842=ROUND(RMDF!BW842,4))</f>
        <v>1</v>
      </c>
      <c r="BU842" s="317">
        <f>RMDF!BU842</f>
        <v>0</v>
      </c>
      <c r="BV842" s="318" t="str">
        <f>IF(BU842=0,"",_xlfn.XLOOKUP(BU842,StatePicklist!$1:$1,StatePicklist!$3:$3,"NA",0))</f>
        <v/>
      </c>
      <c r="BW842" s="297" t="str">
        <f ca="1">IF(RMDF!BV842="", "", IF(ISNUMBER(MATCH(RMDF!BV842, INDIRECT(BV842), 0)), "OK", "Invalid"))</f>
        <v/>
      </c>
      <c r="BX842" s="281"/>
      <c r="BY842" s="281"/>
      <c r="BZ842" s="281"/>
      <c r="CA842" s="281" t="b">
        <f>AND(RMDF!CD842&gt;=0, RMDF!CD842&lt;=1-SUM(RMDF!Z842,RMDF!AG842,RMDF!AN842,RMDF!AU842,RMDF!BB842,RMDF!BI842,RMDF!BP842,RMDF!BW842), RMDF!CD842=ROUND(RMDF!CD842,4))</f>
        <v>1</v>
      </c>
      <c r="CB842" s="317">
        <f>RMDF!CB842</f>
        <v>0</v>
      </c>
      <c r="CC842" s="318" t="str">
        <f>IF(CB842=0,"",_xlfn.XLOOKUP(CB842,StatePicklist!$1:$1,StatePicklist!$3:$3,"NA",0))</f>
        <v/>
      </c>
      <c r="CD842" s="297" t="str">
        <f ca="1">IF(RMDF!CC842="", "", IF(ISNUMBER(MATCH(RMDF!CC842, INDIRECT(CC842), 0)), "OK", "Invalid"))</f>
        <v/>
      </c>
      <c r="CE842" s="281"/>
      <c r="CF842" s="281"/>
      <c r="CG842" s="281"/>
      <c r="CH842" s="281" t="b">
        <f>AND(RMDF!CK842&gt;=0, RMDF!CK842&lt;=1-SUM(RMDF!Z842,RMDF!AG842,RMDF!AN842,RMDF!AU842,RMDF!BB842,RMDF!BI842,RMDF!BP842,RMDF!BW842,RMDF!CD842), RMDF!CK842=ROUND(RMDF!CK842,4))</f>
        <v>1</v>
      </c>
      <c r="CI842" s="317">
        <f>RMDF!CI842</f>
        <v>0</v>
      </c>
      <c r="CJ842" s="318" t="str">
        <f>IF(CI842=0,"",_xlfn.XLOOKUP(CI842,StatePicklist!$1:$1,StatePicklist!$3:$3,"NA",0))</f>
        <v/>
      </c>
      <c r="CK842" s="297" t="str">
        <f ca="1">IF(RMDF!CJ842="", "", IF(ISNUMBER(MATCH(RMDF!CJ842, INDIRECT(CJ842), 0)), "OK", "Invalid"))</f>
        <v/>
      </c>
      <c r="CL842" s="281"/>
      <c r="CM842" s="281"/>
      <c r="CN842" s="281"/>
      <c r="CO842" s="281" t="b">
        <f>AND(RMDF!CR842&gt;=0, RMDF!CR842&lt;=1-SUM(RMDF!Z842,RMDF!AG842,RMDF!AN842,RMDF!AU842,RMDF!BB842,RMDF!BI842,RMDF!BP842,RMDF!BW842,RMDF!CD842,RMDF!CK842), RMDF!CR842=ROUND(RMDF!CR842,4))</f>
        <v>1</v>
      </c>
      <c r="CP842" s="317">
        <f>RMDF!CP842</f>
        <v>0</v>
      </c>
      <c r="CQ842" s="318" t="str">
        <f>IF(CP842=0,"",_xlfn.XLOOKUP(CP842,StatePicklist!$1:$1,StatePicklist!$3:$3,"NA",0))</f>
        <v/>
      </c>
      <c r="CR842" s="297" t="str">
        <f ca="1">IF(RMDF!CQ842="", "", IF(ISNUMBER(MATCH(RMDF!CQ842, INDIRECT(CQ842), 0)), "OK", "Invalid"))</f>
        <v/>
      </c>
      <c r="CS842" s="281"/>
      <c r="CT842" s="281"/>
      <c r="CU842" s="281"/>
      <c r="CV842" s="281" t="b">
        <f>AND(RMDF!CY842&gt;=0, RMDF!CY842&lt;=1-SUM(RMDF!Z842,RMDF!AG842,RMDF!AN842,RMDF!AU842,RMDF!BB842,RMDF!BI842,RMDF!BP842,RMDF!BW842,RMDF!CD842,RMDF!CK842,RMDF!CR842), RMDF!CY842=ROUND(RMDF!CY842,4))</f>
        <v>1</v>
      </c>
      <c r="CW842" s="317">
        <f>RMDF!CW842</f>
        <v>0</v>
      </c>
      <c r="CX842" s="318" t="str">
        <f>IF(CW842=0,"",_xlfn.XLOOKUP(CW842,StatePicklist!$1:$1,StatePicklist!$3:$3,"NA",0))</f>
        <v/>
      </c>
      <c r="CY842" s="297" t="str">
        <f ca="1">IF(RMDF!CX842="", "", IF(ISNUMBER(MATCH(RMDF!CX842, INDIRECT(CX842), 0)), "OK", "Invalid"))</f>
        <v/>
      </c>
      <c r="CZ842" s="281"/>
      <c r="DA842" s="281"/>
      <c r="DB842" s="281"/>
      <c r="DC842" s="281" t="b">
        <f>AND(RMDF!DF842&gt;=0, RMDF!DF842&lt;=1-SUM(RMDF!Z842,RMDF!AG842,RMDF!AN842,RMDF!AU842,RMDF!BB842,RMDF!BI842,RMDF!BP842,RMDF!BW842,RMDF!CD842,RMDF!CK842,RMDF!CR842,RMDF!CY842), RMDF!DF842=ROUND(RMDF!DF842,4))</f>
        <v>1</v>
      </c>
      <c r="DD842" s="317">
        <f>RMDF!DD842</f>
        <v>0</v>
      </c>
      <c r="DE842" s="318" t="str">
        <f>IF(DD842=0,"",_xlfn.XLOOKUP(DD842,StatePicklist!$1:$1,StatePicklist!$3:$3,"NA",0))</f>
        <v/>
      </c>
      <c r="DF842" s="297" t="str">
        <f ca="1">IF(RMDF!DE842="", "", IF(ISNUMBER(MATCH(RMDF!DE842, INDIRECT(DE842), 0)), "OK", "Invalid"))</f>
        <v/>
      </c>
      <c r="DG842" s="281"/>
      <c r="DH842" s="281"/>
      <c r="DI842" s="281"/>
      <c r="DJ842" s="281" t="b">
        <f>AND(RMDF!DM842&gt;=0, RMDF!DM842&lt;=1-SUM(RMDF!Z842,RMDF!AG842,RMDF!AN842,RMDF!AU842,RMDF!BB842,RMDF!BI842,RMDF!BP842,RMDF!BW842,RMDF!CD842,RMDF!CK842,RMDF!CR842,RMDF!CY842,RMDF!DF842), RMDF!DM842=ROUND(RMDF!DM842,4))</f>
        <v>1</v>
      </c>
      <c r="DK842" s="317">
        <f>RMDF!DK842</f>
        <v>0</v>
      </c>
      <c r="DL842" s="318" t="str">
        <f>IF(DK842=0,"",_xlfn.XLOOKUP(DK842,StatePicklist!$1:$1,StatePicklist!$3:$3,"NA",0))</f>
        <v/>
      </c>
      <c r="DM842" s="297" t="str">
        <f ca="1">IF(RMDF!DL842="", "", IF(ISNUMBER(MATCH(RMDF!DL842, INDIRECT(DL842), 0)), "OK", "Invalid"))</f>
        <v/>
      </c>
      <c r="DN842" s="281"/>
      <c r="DO842" s="281"/>
      <c r="DP842" s="281"/>
      <c r="DQ842" s="281" t="b">
        <f>AND(RMDF!DT842&gt;=0, RMDF!DT842&lt;=1-SUM(RMDF!Z842,RMDF!AG842,RMDF!AN842,RMDF!AU842,RMDF!BB842,RMDF!BI842,RMDF!BP842,RMDF!BW842,RMDF!CD842,RMDF!CK842,RMDF!CR842,RMDF!CY842,RMDF!DF842,RMDF!DM842), RMDF!DT842=ROUND(RMDF!DT842,4))</f>
        <v>1</v>
      </c>
      <c r="DR842" s="317">
        <f>RMDF!DR842</f>
        <v>0</v>
      </c>
      <c r="DS842" s="318" t="str">
        <f>IF(DR842=0,"",_xlfn.XLOOKUP(DR842,StatePicklist!$1:$1,StatePicklist!$3:$3,"NA",0))</f>
        <v/>
      </c>
      <c r="DT842" s="297" t="str">
        <f ca="1">IF(RMDF!DS842="", "", IF(ISNUMBER(MATCH(RMDF!DS842, INDIRECT(DS842), 0)), "OK", "Invalid"))</f>
        <v/>
      </c>
      <c r="DU842" s="281"/>
      <c r="DV842" s="281"/>
      <c r="DW842" s="281"/>
      <c r="DX842" s="281" t="b">
        <f>AND(RMDF!EA842&gt;=0, RMDF!EA842&lt;=1-SUM(RMDF!Z842,RMDF!AG842,RMDF!AN842,RMDF!AU842,RMDF!BB842,RMDF!BI842,RMDF!BP842,RMDF!BW842,RMDF!CD842,RMDF!CK842,RMDF!CR842,RMDF!CY842,RMDF!DF842,RMDF!DM842,RMDF!DT842), RMDF!EA842=ROUND(RMDF!EA842,4))</f>
        <v>1</v>
      </c>
      <c r="DY842" s="317">
        <f>RMDF!DY842</f>
        <v>0</v>
      </c>
      <c r="DZ842" s="318" t="str">
        <f>IF(DY842=0,"",_xlfn.XLOOKUP(DY842,StatePicklist!$1:$1,StatePicklist!$3:$3,"NA",0))</f>
        <v/>
      </c>
      <c r="EA842" s="297" t="str">
        <f ca="1">IF(RMDF!DZ842="", "", IF(ISNUMBER(MATCH(RMDF!DZ842, INDIRECT(DZ842), 0)), "OK", "Invalid"))</f>
        <v/>
      </c>
      <c r="EB842" s="281"/>
      <c r="EC842" s="281"/>
      <c r="ED842" s="281"/>
      <c r="EE842" s="281" t="b">
        <f>AND(RMDF!EH842&gt;=0, RMDF!EH842&lt;=1-SUM(RMDF!Z842,RMDF!AG842,RMDF!AN842,RMDF!AU842,RMDF!BB842,RMDF!BI842,RMDF!BP842,RMDF!BW842,RMDF!CD842,RMDF!CK842,RMDF!CR842,RMDF!CY842,RMDF!DF842,RMDF!DM842,RMDF!DT842,RMDF!EA842), RMDF!EH842=ROUND(RMDF!EH842,4))</f>
        <v>1</v>
      </c>
      <c r="EF842" s="317">
        <f>RMDF!EF842</f>
        <v>0</v>
      </c>
      <c r="EG842" s="318" t="str">
        <f>IF(EF842=0,"",_xlfn.XLOOKUP(EF842,StatePicklist!$1:$1,StatePicklist!$3:$3,"NA",0))</f>
        <v/>
      </c>
      <c r="EH842" s="297" t="str">
        <f ca="1">IF(RMDF!EG842="", "", IF(ISNUMBER(MATCH(RMDF!EG842, INDIRECT(EG842), 0)), "OK", "Invalid"))</f>
        <v/>
      </c>
      <c r="EI842" s="281"/>
      <c r="EJ842" s="281"/>
      <c r="EK842" s="281"/>
      <c r="EL842" s="281" t="b">
        <f>AND(RMDF!EO842&gt;=0, RMDF!EO842&lt;=1-SUM(RMDF!Z842,RMDF!AG842,RMDF!AN842,RMDF!AU842,RMDF!BB842,RMDF!BI842,RMDF!BP842,RMDF!BW842,RMDF!CD842,RMDF!CK842,RMDF!CR842,RMDF!CY842,RMDF!DF842,RMDF!DM842,RMDF!DT842,RMDF!EA842,RMDF!EH842), RMDF!EO842=ROUND(RMDF!EO842,4))</f>
        <v>1</v>
      </c>
      <c r="EM842" s="317">
        <f>RMDF!EM842</f>
        <v>0</v>
      </c>
      <c r="EN842" s="318" t="str">
        <f>IF(EM842=0,"",_xlfn.XLOOKUP(EM842,StatePicklist!$1:$1,StatePicklist!$3:$3,"NA",0))</f>
        <v/>
      </c>
      <c r="EO842" s="297" t="str">
        <f ca="1">IF(RMDF!EN842="", "", IF(ISNUMBER(MATCH(RMDF!EN842, INDIRECT(EN842), 0)), "OK", "Invalid"))</f>
        <v/>
      </c>
      <c r="EP842" s="281"/>
      <c r="EQ842" s="281"/>
      <c r="ER842" s="281"/>
      <c r="ES842" s="281" t="b">
        <f>AND(RMDF!EV842&gt;=0, RMDF!EV842&lt;=1-SUM(RMDF!Z842,RMDF!AG842,RMDF!AN842,RMDF!AU842,RMDF!BB842,RMDF!BI842,RMDF!BP842,RMDF!BW842,RMDF!CD842,RMDF!CK842,RMDF!CR842,RMDF!CY842,RMDF!DF842,RMDF!DM842,RMDF!DT842,RMDF!EA842,RMDF!EH842,RMDF!EO842), RMDF!EV842=ROUND(RMDF!EV842,4))</f>
        <v>1</v>
      </c>
      <c r="ET842" s="317">
        <f>RMDF!ET842</f>
        <v>0</v>
      </c>
      <c r="EU842" s="318" t="str">
        <f>IF(ET842=0,"",_xlfn.XLOOKUP(ET842,StatePicklist!$1:$1,StatePicklist!$3:$3,"NA",0))</f>
        <v/>
      </c>
      <c r="EV842" s="297" t="str">
        <f ca="1">IF(RMDF!EU842="", "", IF(ISNUMBER(MATCH(RMDF!EU842, INDIRECT(EU842), 0)), "OK", "Invalid"))</f>
        <v/>
      </c>
      <c r="EW842" s="281"/>
      <c r="EX842" s="281"/>
      <c r="EY842" s="281"/>
      <c r="EZ842" s="281" t="b">
        <f>AND(RMDF!FC842&gt;=0, RMDF!FC842&lt;=1-SUM(RMDF!Z842,RMDF!AG842,RMDF!AN842,RMDF!AU842,RMDF!BB842,RMDF!BI842,RMDF!BP842,RMDF!BW842,RMDF!CD842,RMDF!CK842,RMDF!CR842,RMDF!CY842,RMDF!DF842,RMDF!DM842,RMDF!DT842,RMDF!EA842,RMDF!EH842,RMDF!EO842,RMDF!EV842), RMDF!FC842=ROUND(RMDF!FC842,4))</f>
        <v>1</v>
      </c>
      <c r="FA842" s="317">
        <f>RMDF!FA842</f>
        <v>0</v>
      </c>
      <c r="FB842" s="318" t="str">
        <f>IF(FA842=0,"",_xlfn.XLOOKUP(FA842,StatePicklist!$1:$1,StatePicklist!$3:$3,"NA",0))</f>
        <v/>
      </c>
      <c r="FC842" s="297" t="str">
        <f ca="1">IF(RMDF!FB842="", "", IF(ISNUMBER(MATCH(RMDF!FB842, INDIRECT(FB842), 0)), "OK", "Invalid"))</f>
        <v/>
      </c>
    </row>
    <row r="843" spans="1:159" s="205" customFormat="1" ht="39.9" customHeight="1" x14ac:dyDescent="0.25">
      <c r="A843" s="206"/>
      <c r="B843" s="196"/>
      <c r="C843" s="197"/>
      <c r="D843" s="198"/>
      <c r="E843" s="199"/>
      <c r="F843" s="200"/>
      <c r="G843" s="201"/>
      <c r="H843" s="292"/>
      <c r="I843" s="305">
        <f>RMDF!I843</f>
        <v>0</v>
      </c>
      <c r="J843" s="305" t="str">
        <f>IF(I843=ProductCode!$B$30,"PDReclPost",IF(OR(I843=ProductCode!$C$30,I843=ProductCode!$E$30,I843=ProductCode!$G$30),"PDPreCon",IF(OR(I843=ProductCode!$D$30,I843=ProductCode!$F$30),"PDNotReclPost","")))</f>
        <v/>
      </c>
      <c r="K843" s="305" t="str">
        <f t="shared" si="45"/>
        <v/>
      </c>
      <c r="L843" s="289"/>
      <c r="M843" s="305" t="str">
        <f t="shared" si="45"/>
        <v/>
      </c>
      <c r="N843" s="289" t="b">
        <f>AND(RMDF!N843&gt;=0, RMDF!N843&lt;=1-RMDF!L843, RMDF!N843=ROUND(RMDF!N843,4))</f>
        <v>1</v>
      </c>
      <c r="O843" s="286" t="str">
        <f>IF(P843="","",IF(I843="","",IF(LEFT(I843,13)="Reclaimed pos",RawMaterialCode!$E$569,RawMaterialCode!$E$568)))</f>
        <v>Reclaimed pre-consumer mixed fibers (RM0578)</v>
      </c>
      <c r="P843" s="295">
        <f t="shared" si="46"/>
        <v>1</v>
      </c>
      <c r="Q843" s="202"/>
      <c r="R843" s="203"/>
      <c r="S843" s="204" t="str">
        <f t="shared" si="47"/>
        <v/>
      </c>
      <c r="T843" s="281"/>
      <c r="U843" s="281"/>
      <c r="V843" s="281"/>
      <c r="W843" s="281"/>
      <c r="X843" s="317">
        <f>RMDF!X843</f>
        <v>0</v>
      </c>
      <c r="Y843" s="318" t="str">
        <f>IF(X843=0,"",_xlfn.XLOOKUP(X843,StatePicklist!$1:$1,StatePicklist!$3:$3,"NA",0))</f>
        <v/>
      </c>
      <c r="Z843" s="297" t="str">
        <f ca="1">IF(RMDF!Y843="", "", IF(ISNUMBER(MATCH(RMDF!Y843, INDIRECT(Y843), 0)), "OK", "Invalid"))</f>
        <v/>
      </c>
      <c r="AA843" s="281"/>
      <c r="AB843" s="281"/>
      <c r="AC843" s="281"/>
      <c r="AD843" s="281" t="b">
        <f>AND(RMDF!AG843&gt;=0, RMDF!AG843&lt;=1-RMDF!Z843, RMDF!AG843=ROUND(RMDF!AG843,4))</f>
        <v>1</v>
      </c>
      <c r="AE843" s="317">
        <f>RMDF!AE843</f>
        <v>0</v>
      </c>
      <c r="AF843" s="318" t="str">
        <f>IF(AE843=0,"",_xlfn.XLOOKUP(AE843,StatePicklist!$1:$1,StatePicklist!$3:$3,"NA",0))</f>
        <v/>
      </c>
      <c r="AG843" s="297" t="str">
        <f ca="1">IF(RMDF!AF843="", "", IF(ISNUMBER(MATCH(RMDF!AF843, INDIRECT(AF843), 0)), "OK", "Invalid"))</f>
        <v/>
      </c>
      <c r="AH843" s="281"/>
      <c r="AI843" s="281"/>
      <c r="AJ843" s="281"/>
      <c r="AK843" s="281" t="b">
        <f>AND(RMDF!AN843&gt;=0, RMDF!AN843&lt;=1-SUM(RMDF!Z843,RMDF!AG843), RMDF!AN843=ROUND(RMDF!AN843,4))</f>
        <v>1</v>
      </c>
      <c r="AL843" s="317">
        <f>RMDF!AL843</f>
        <v>0</v>
      </c>
      <c r="AM843" s="318" t="str">
        <f>IF(AL843=0,"",_xlfn.XLOOKUP(AL843,StatePicklist!$1:$1,StatePicklist!$3:$3,"NA",0))</f>
        <v/>
      </c>
      <c r="AN843" s="297" t="str">
        <f ca="1">IF(RMDF!AM843="", "", IF(ISNUMBER(MATCH(RMDF!AM843, INDIRECT(AM843), 0)), "OK", "Invalid"))</f>
        <v/>
      </c>
      <c r="AO843" s="281"/>
      <c r="AP843" s="281"/>
      <c r="AQ843" s="281"/>
      <c r="AR843" s="281" t="b">
        <f>AND(RMDF!AU843&gt;=0, RMDF!AU843&lt;=1-SUM(RMDF!Z843,RMDF!AG843,RMDF!AN843), RMDF!AU843=ROUND(RMDF!AU843,4))</f>
        <v>1</v>
      </c>
      <c r="AS843" s="317">
        <f>RMDF!AS843</f>
        <v>0</v>
      </c>
      <c r="AT843" s="318" t="str">
        <f>IF(AS843=0,"",_xlfn.XLOOKUP(AS843,StatePicklist!$1:$1,StatePicklist!$3:$3,"NA",0))</f>
        <v/>
      </c>
      <c r="AU843" s="297" t="str">
        <f ca="1">IF(RMDF!AT843="", "", IF(ISNUMBER(MATCH(RMDF!AT843, INDIRECT(AT843), 0)), "OK", "Invalid"))</f>
        <v/>
      </c>
      <c r="AV843" s="281"/>
      <c r="AW843" s="281"/>
      <c r="AX843" s="281"/>
      <c r="AY843" s="281" t="b">
        <f>AND(RMDF!BB843&gt;=0, RMDF!BB843&lt;=1-SUM(RMDF!Z843,RMDF!AG843,RMDF!AN843,RMDF!AU843), RMDF!BB843=ROUND(RMDF!BB843,4))</f>
        <v>1</v>
      </c>
      <c r="AZ843" s="317">
        <f>RMDF!AZ843</f>
        <v>0</v>
      </c>
      <c r="BA843" s="318" t="str">
        <f>IF(AZ843=0,"",_xlfn.XLOOKUP(AZ843,StatePicklist!$1:$1,StatePicklist!$3:$3,"NA",0))</f>
        <v/>
      </c>
      <c r="BB843" s="297" t="str">
        <f ca="1">IF(RMDF!BA843="", "", IF(ISNUMBER(MATCH(RMDF!BA843, INDIRECT(BA843), 0)), "OK", "Invalid"))</f>
        <v/>
      </c>
      <c r="BC843" s="281"/>
      <c r="BD843" s="281"/>
      <c r="BE843" s="281"/>
      <c r="BF843" s="281" t="b">
        <f>AND(RMDF!BI843&gt;=0, RMDF!BI843&lt;=1-SUM(RMDF!Z843,RMDF!AG843,RMDF!AN843,RMDF!AU843,RMDF!BB843), RMDF!BI843=ROUND(RMDF!BI843,4))</f>
        <v>1</v>
      </c>
      <c r="BG843" s="317">
        <f>RMDF!BG843</f>
        <v>0</v>
      </c>
      <c r="BH843" s="318" t="str">
        <f>IF(BG843=0,"",_xlfn.XLOOKUP(BG843,StatePicklist!$1:$1,StatePicklist!$3:$3,"NA",0))</f>
        <v/>
      </c>
      <c r="BI843" s="297" t="str">
        <f ca="1">IF(RMDF!BH843="", "", IF(ISNUMBER(MATCH(RMDF!BH843, INDIRECT(BH843), 0)), "OK", "Invalid"))</f>
        <v/>
      </c>
      <c r="BJ843" s="281"/>
      <c r="BK843" s="281"/>
      <c r="BL843" s="281"/>
      <c r="BM843" s="281" t="b">
        <f>AND(RMDF!BP843&gt;=0, RMDF!BP843&lt;=1-SUM(RMDF!Z843,RMDF!AG843,RMDF!AN843,RMDF!AU843,RMDF!BB843,RMDF!BI843), RMDF!BP843=ROUND(RMDF!BP843,4))</f>
        <v>1</v>
      </c>
      <c r="BN843" s="317">
        <f>RMDF!BN843</f>
        <v>0</v>
      </c>
      <c r="BO843" s="318" t="str">
        <f>IF(BN843=0,"",_xlfn.XLOOKUP(BN843,StatePicklist!$1:$1,StatePicklist!$3:$3,"NA",0))</f>
        <v/>
      </c>
      <c r="BP843" s="297" t="str">
        <f ca="1">IF(RMDF!BO843="", "", IF(ISNUMBER(MATCH(RMDF!BO843, INDIRECT(BO843), 0)), "OK", "Invalid"))</f>
        <v/>
      </c>
      <c r="BQ843" s="281"/>
      <c r="BR843" s="281"/>
      <c r="BS843" s="281"/>
      <c r="BT843" s="281" t="b">
        <f>AND(RMDF!BW843&gt;=0, RMDF!BW843&lt;=1-SUM(RMDF!Z843,RMDF!AG843,RMDF!AN843,RMDF!AU843,RMDF!BB843,RMDF!BI843,RMDF!BP843), RMDF!BW843=ROUND(RMDF!BW843,4))</f>
        <v>1</v>
      </c>
      <c r="BU843" s="317">
        <f>RMDF!BU843</f>
        <v>0</v>
      </c>
      <c r="BV843" s="318" t="str">
        <f>IF(BU843=0,"",_xlfn.XLOOKUP(BU843,StatePicklist!$1:$1,StatePicklist!$3:$3,"NA",0))</f>
        <v/>
      </c>
      <c r="BW843" s="297" t="str">
        <f ca="1">IF(RMDF!BV843="", "", IF(ISNUMBER(MATCH(RMDF!BV843, INDIRECT(BV843), 0)), "OK", "Invalid"))</f>
        <v/>
      </c>
      <c r="BX843" s="281"/>
      <c r="BY843" s="281"/>
      <c r="BZ843" s="281"/>
      <c r="CA843" s="281" t="b">
        <f>AND(RMDF!CD843&gt;=0, RMDF!CD843&lt;=1-SUM(RMDF!Z843,RMDF!AG843,RMDF!AN843,RMDF!AU843,RMDF!BB843,RMDF!BI843,RMDF!BP843,RMDF!BW843), RMDF!CD843=ROUND(RMDF!CD843,4))</f>
        <v>1</v>
      </c>
      <c r="CB843" s="317">
        <f>RMDF!CB843</f>
        <v>0</v>
      </c>
      <c r="CC843" s="318" t="str">
        <f>IF(CB843=0,"",_xlfn.XLOOKUP(CB843,StatePicklist!$1:$1,StatePicklist!$3:$3,"NA",0))</f>
        <v/>
      </c>
      <c r="CD843" s="297" t="str">
        <f ca="1">IF(RMDF!CC843="", "", IF(ISNUMBER(MATCH(RMDF!CC843, INDIRECT(CC843), 0)), "OK", "Invalid"))</f>
        <v/>
      </c>
      <c r="CE843" s="281"/>
      <c r="CF843" s="281"/>
      <c r="CG843" s="281"/>
      <c r="CH843" s="281" t="b">
        <f>AND(RMDF!CK843&gt;=0, RMDF!CK843&lt;=1-SUM(RMDF!Z843,RMDF!AG843,RMDF!AN843,RMDF!AU843,RMDF!BB843,RMDF!BI843,RMDF!BP843,RMDF!BW843,RMDF!CD843), RMDF!CK843=ROUND(RMDF!CK843,4))</f>
        <v>1</v>
      </c>
      <c r="CI843" s="317">
        <f>RMDF!CI843</f>
        <v>0</v>
      </c>
      <c r="CJ843" s="318" t="str">
        <f>IF(CI843=0,"",_xlfn.XLOOKUP(CI843,StatePicklist!$1:$1,StatePicklist!$3:$3,"NA",0))</f>
        <v/>
      </c>
      <c r="CK843" s="297" t="str">
        <f ca="1">IF(RMDF!CJ843="", "", IF(ISNUMBER(MATCH(RMDF!CJ843, INDIRECT(CJ843), 0)), "OK", "Invalid"))</f>
        <v/>
      </c>
      <c r="CL843" s="281"/>
      <c r="CM843" s="281"/>
      <c r="CN843" s="281"/>
      <c r="CO843" s="281" t="b">
        <f>AND(RMDF!CR843&gt;=0, RMDF!CR843&lt;=1-SUM(RMDF!Z843,RMDF!AG843,RMDF!AN843,RMDF!AU843,RMDF!BB843,RMDF!BI843,RMDF!BP843,RMDF!BW843,RMDF!CD843,RMDF!CK843), RMDF!CR843=ROUND(RMDF!CR843,4))</f>
        <v>1</v>
      </c>
      <c r="CP843" s="317">
        <f>RMDF!CP843</f>
        <v>0</v>
      </c>
      <c r="CQ843" s="318" t="str">
        <f>IF(CP843=0,"",_xlfn.XLOOKUP(CP843,StatePicklist!$1:$1,StatePicklist!$3:$3,"NA",0))</f>
        <v/>
      </c>
      <c r="CR843" s="297" t="str">
        <f ca="1">IF(RMDF!CQ843="", "", IF(ISNUMBER(MATCH(RMDF!CQ843, INDIRECT(CQ843), 0)), "OK", "Invalid"))</f>
        <v/>
      </c>
      <c r="CS843" s="281"/>
      <c r="CT843" s="281"/>
      <c r="CU843" s="281"/>
      <c r="CV843" s="281" t="b">
        <f>AND(RMDF!CY843&gt;=0, RMDF!CY843&lt;=1-SUM(RMDF!Z843,RMDF!AG843,RMDF!AN843,RMDF!AU843,RMDF!BB843,RMDF!BI843,RMDF!BP843,RMDF!BW843,RMDF!CD843,RMDF!CK843,RMDF!CR843), RMDF!CY843=ROUND(RMDF!CY843,4))</f>
        <v>1</v>
      </c>
      <c r="CW843" s="317">
        <f>RMDF!CW843</f>
        <v>0</v>
      </c>
      <c r="CX843" s="318" t="str">
        <f>IF(CW843=0,"",_xlfn.XLOOKUP(CW843,StatePicklist!$1:$1,StatePicklist!$3:$3,"NA",0))</f>
        <v/>
      </c>
      <c r="CY843" s="297" t="str">
        <f ca="1">IF(RMDF!CX843="", "", IF(ISNUMBER(MATCH(RMDF!CX843, INDIRECT(CX843), 0)), "OK", "Invalid"))</f>
        <v/>
      </c>
      <c r="CZ843" s="281"/>
      <c r="DA843" s="281"/>
      <c r="DB843" s="281"/>
      <c r="DC843" s="281" t="b">
        <f>AND(RMDF!DF843&gt;=0, RMDF!DF843&lt;=1-SUM(RMDF!Z843,RMDF!AG843,RMDF!AN843,RMDF!AU843,RMDF!BB843,RMDF!BI843,RMDF!BP843,RMDF!BW843,RMDF!CD843,RMDF!CK843,RMDF!CR843,RMDF!CY843), RMDF!DF843=ROUND(RMDF!DF843,4))</f>
        <v>1</v>
      </c>
      <c r="DD843" s="317">
        <f>RMDF!DD843</f>
        <v>0</v>
      </c>
      <c r="DE843" s="318" t="str">
        <f>IF(DD843=0,"",_xlfn.XLOOKUP(DD843,StatePicklist!$1:$1,StatePicklist!$3:$3,"NA",0))</f>
        <v/>
      </c>
      <c r="DF843" s="297" t="str">
        <f ca="1">IF(RMDF!DE843="", "", IF(ISNUMBER(MATCH(RMDF!DE843, INDIRECT(DE843), 0)), "OK", "Invalid"))</f>
        <v/>
      </c>
      <c r="DG843" s="281"/>
      <c r="DH843" s="281"/>
      <c r="DI843" s="281"/>
      <c r="DJ843" s="281" t="b">
        <f>AND(RMDF!DM843&gt;=0, RMDF!DM843&lt;=1-SUM(RMDF!Z843,RMDF!AG843,RMDF!AN843,RMDF!AU843,RMDF!BB843,RMDF!BI843,RMDF!BP843,RMDF!BW843,RMDF!CD843,RMDF!CK843,RMDF!CR843,RMDF!CY843,RMDF!DF843), RMDF!DM843=ROUND(RMDF!DM843,4))</f>
        <v>1</v>
      </c>
      <c r="DK843" s="317">
        <f>RMDF!DK843</f>
        <v>0</v>
      </c>
      <c r="DL843" s="318" t="str">
        <f>IF(DK843=0,"",_xlfn.XLOOKUP(DK843,StatePicklist!$1:$1,StatePicklist!$3:$3,"NA",0))</f>
        <v/>
      </c>
      <c r="DM843" s="297" t="str">
        <f ca="1">IF(RMDF!DL843="", "", IF(ISNUMBER(MATCH(RMDF!DL843, INDIRECT(DL843), 0)), "OK", "Invalid"))</f>
        <v/>
      </c>
      <c r="DN843" s="281"/>
      <c r="DO843" s="281"/>
      <c r="DP843" s="281"/>
      <c r="DQ843" s="281" t="b">
        <f>AND(RMDF!DT843&gt;=0, RMDF!DT843&lt;=1-SUM(RMDF!Z843,RMDF!AG843,RMDF!AN843,RMDF!AU843,RMDF!BB843,RMDF!BI843,RMDF!BP843,RMDF!BW843,RMDF!CD843,RMDF!CK843,RMDF!CR843,RMDF!CY843,RMDF!DF843,RMDF!DM843), RMDF!DT843=ROUND(RMDF!DT843,4))</f>
        <v>1</v>
      </c>
      <c r="DR843" s="317">
        <f>RMDF!DR843</f>
        <v>0</v>
      </c>
      <c r="DS843" s="318" t="str">
        <f>IF(DR843=0,"",_xlfn.XLOOKUP(DR843,StatePicklist!$1:$1,StatePicklist!$3:$3,"NA",0))</f>
        <v/>
      </c>
      <c r="DT843" s="297" t="str">
        <f ca="1">IF(RMDF!DS843="", "", IF(ISNUMBER(MATCH(RMDF!DS843, INDIRECT(DS843), 0)), "OK", "Invalid"))</f>
        <v/>
      </c>
      <c r="DU843" s="281"/>
      <c r="DV843" s="281"/>
      <c r="DW843" s="281"/>
      <c r="DX843" s="281" t="b">
        <f>AND(RMDF!EA843&gt;=0, RMDF!EA843&lt;=1-SUM(RMDF!Z843,RMDF!AG843,RMDF!AN843,RMDF!AU843,RMDF!BB843,RMDF!BI843,RMDF!BP843,RMDF!BW843,RMDF!CD843,RMDF!CK843,RMDF!CR843,RMDF!CY843,RMDF!DF843,RMDF!DM843,RMDF!DT843), RMDF!EA843=ROUND(RMDF!EA843,4))</f>
        <v>1</v>
      </c>
      <c r="DY843" s="317">
        <f>RMDF!DY843</f>
        <v>0</v>
      </c>
      <c r="DZ843" s="318" t="str">
        <f>IF(DY843=0,"",_xlfn.XLOOKUP(DY843,StatePicklist!$1:$1,StatePicklist!$3:$3,"NA",0))</f>
        <v/>
      </c>
      <c r="EA843" s="297" t="str">
        <f ca="1">IF(RMDF!DZ843="", "", IF(ISNUMBER(MATCH(RMDF!DZ843, INDIRECT(DZ843), 0)), "OK", "Invalid"))</f>
        <v/>
      </c>
      <c r="EB843" s="281"/>
      <c r="EC843" s="281"/>
      <c r="ED843" s="281"/>
      <c r="EE843" s="281" t="b">
        <f>AND(RMDF!EH843&gt;=0, RMDF!EH843&lt;=1-SUM(RMDF!Z843,RMDF!AG843,RMDF!AN843,RMDF!AU843,RMDF!BB843,RMDF!BI843,RMDF!BP843,RMDF!BW843,RMDF!CD843,RMDF!CK843,RMDF!CR843,RMDF!CY843,RMDF!DF843,RMDF!DM843,RMDF!DT843,RMDF!EA843), RMDF!EH843=ROUND(RMDF!EH843,4))</f>
        <v>1</v>
      </c>
      <c r="EF843" s="317">
        <f>RMDF!EF843</f>
        <v>0</v>
      </c>
      <c r="EG843" s="318" t="str">
        <f>IF(EF843=0,"",_xlfn.XLOOKUP(EF843,StatePicklist!$1:$1,StatePicklist!$3:$3,"NA",0))</f>
        <v/>
      </c>
      <c r="EH843" s="297" t="str">
        <f ca="1">IF(RMDF!EG843="", "", IF(ISNUMBER(MATCH(RMDF!EG843, INDIRECT(EG843), 0)), "OK", "Invalid"))</f>
        <v/>
      </c>
      <c r="EI843" s="281"/>
      <c r="EJ843" s="281"/>
      <c r="EK843" s="281"/>
      <c r="EL843" s="281" t="b">
        <f>AND(RMDF!EO843&gt;=0, RMDF!EO843&lt;=1-SUM(RMDF!Z843,RMDF!AG843,RMDF!AN843,RMDF!AU843,RMDF!BB843,RMDF!BI843,RMDF!BP843,RMDF!BW843,RMDF!CD843,RMDF!CK843,RMDF!CR843,RMDF!CY843,RMDF!DF843,RMDF!DM843,RMDF!DT843,RMDF!EA843,RMDF!EH843), RMDF!EO843=ROUND(RMDF!EO843,4))</f>
        <v>1</v>
      </c>
      <c r="EM843" s="317">
        <f>RMDF!EM843</f>
        <v>0</v>
      </c>
      <c r="EN843" s="318" t="str">
        <f>IF(EM843=0,"",_xlfn.XLOOKUP(EM843,StatePicklist!$1:$1,StatePicklist!$3:$3,"NA",0))</f>
        <v/>
      </c>
      <c r="EO843" s="297" t="str">
        <f ca="1">IF(RMDF!EN843="", "", IF(ISNUMBER(MATCH(RMDF!EN843, INDIRECT(EN843), 0)), "OK", "Invalid"))</f>
        <v/>
      </c>
      <c r="EP843" s="281"/>
      <c r="EQ843" s="281"/>
      <c r="ER843" s="281"/>
      <c r="ES843" s="281" t="b">
        <f>AND(RMDF!EV843&gt;=0, RMDF!EV843&lt;=1-SUM(RMDF!Z843,RMDF!AG843,RMDF!AN843,RMDF!AU843,RMDF!BB843,RMDF!BI843,RMDF!BP843,RMDF!BW843,RMDF!CD843,RMDF!CK843,RMDF!CR843,RMDF!CY843,RMDF!DF843,RMDF!DM843,RMDF!DT843,RMDF!EA843,RMDF!EH843,RMDF!EO843), RMDF!EV843=ROUND(RMDF!EV843,4))</f>
        <v>1</v>
      </c>
      <c r="ET843" s="317">
        <f>RMDF!ET843</f>
        <v>0</v>
      </c>
      <c r="EU843" s="318" t="str">
        <f>IF(ET843=0,"",_xlfn.XLOOKUP(ET843,StatePicklist!$1:$1,StatePicklist!$3:$3,"NA",0))</f>
        <v/>
      </c>
      <c r="EV843" s="297" t="str">
        <f ca="1">IF(RMDF!EU843="", "", IF(ISNUMBER(MATCH(RMDF!EU843, INDIRECT(EU843), 0)), "OK", "Invalid"))</f>
        <v/>
      </c>
      <c r="EW843" s="281"/>
      <c r="EX843" s="281"/>
      <c r="EY843" s="281"/>
      <c r="EZ843" s="281" t="b">
        <f>AND(RMDF!FC843&gt;=0, RMDF!FC843&lt;=1-SUM(RMDF!Z843,RMDF!AG843,RMDF!AN843,RMDF!AU843,RMDF!BB843,RMDF!BI843,RMDF!BP843,RMDF!BW843,RMDF!CD843,RMDF!CK843,RMDF!CR843,RMDF!CY843,RMDF!DF843,RMDF!DM843,RMDF!DT843,RMDF!EA843,RMDF!EH843,RMDF!EO843,RMDF!EV843), RMDF!FC843=ROUND(RMDF!FC843,4))</f>
        <v>1</v>
      </c>
      <c r="FA843" s="317">
        <f>RMDF!FA843</f>
        <v>0</v>
      </c>
      <c r="FB843" s="318" t="str">
        <f>IF(FA843=0,"",_xlfn.XLOOKUP(FA843,StatePicklist!$1:$1,StatePicklist!$3:$3,"NA",0))</f>
        <v/>
      </c>
      <c r="FC843" s="297" t="str">
        <f ca="1">IF(RMDF!FB843="", "", IF(ISNUMBER(MATCH(RMDF!FB843, INDIRECT(FB843), 0)), "OK", "Invalid"))</f>
        <v/>
      </c>
    </row>
    <row r="844" spans="1:159" s="205" customFormat="1" ht="39.9" customHeight="1" x14ac:dyDescent="0.25">
      <c r="A844" s="206"/>
      <c r="B844" s="196"/>
      <c r="C844" s="197"/>
      <c r="D844" s="198"/>
      <c r="E844" s="199"/>
      <c r="F844" s="200"/>
      <c r="G844" s="201"/>
      <c r="H844" s="292"/>
      <c r="I844" s="305">
        <f>RMDF!I844</f>
        <v>0</v>
      </c>
      <c r="J844" s="305" t="str">
        <f>IF(I844=ProductCode!$B$30,"PDReclPost",IF(OR(I844=ProductCode!$C$30,I844=ProductCode!$E$30,I844=ProductCode!$G$30),"PDPreCon",IF(OR(I844=ProductCode!$D$30,I844=ProductCode!$F$30),"PDNotReclPost","")))</f>
        <v/>
      </c>
      <c r="K844" s="305" t="str">
        <f t="shared" si="45"/>
        <v/>
      </c>
      <c r="L844" s="289"/>
      <c r="M844" s="305" t="str">
        <f t="shared" si="45"/>
        <v/>
      </c>
      <c r="N844" s="289" t="b">
        <f>AND(RMDF!N844&gt;=0, RMDF!N844&lt;=1-RMDF!L844, RMDF!N844=ROUND(RMDF!N844,4))</f>
        <v>1</v>
      </c>
      <c r="O844" s="286" t="str">
        <f>IF(P844="","",IF(I844="","",IF(LEFT(I844,13)="Reclaimed pos",RawMaterialCode!$E$569,RawMaterialCode!$E$568)))</f>
        <v>Reclaimed pre-consumer mixed fibers (RM0578)</v>
      </c>
      <c r="P844" s="295">
        <f t="shared" si="46"/>
        <v>1</v>
      </c>
      <c r="Q844" s="202"/>
      <c r="R844" s="203"/>
      <c r="S844" s="204" t="str">
        <f t="shared" si="47"/>
        <v/>
      </c>
      <c r="T844" s="281"/>
      <c r="U844" s="281"/>
      <c r="V844" s="281"/>
      <c r="W844" s="281"/>
      <c r="X844" s="317">
        <f>RMDF!X844</f>
        <v>0</v>
      </c>
      <c r="Y844" s="318" t="str">
        <f>IF(X844=0,"",_xlfn.XLOOKUP(X844,StatePicklist!$1:$1,StatePicklist!$3:$3,"NA",0))</f>
        <v/>
      </c>
      <c r="Z844" s="297" t="str">
        <f ca="1">IF(RMDF!Y844="", "", IF(ISNUMBER(MATCH(RMDF!Y844, INDIRECT(Y844), 0)), "OK", "Invalid"))</f>
        <v/>
      </c>
      <c r="AA844" s="281"/>
      <c r="AB844" s="281"/>
      <c r="AC844" s="281"/>
      <c r="AD844" s="281" t="b">
        <f>AND(RMDF!AG844&gt;=0, RMDF!AG844&lt;=1-RMDF!Z844, RMDF!AG844=ROUND(RMDF!AG844,4))</f>
        <v>1</v>
      </c>
      <c r="AE844" s="317">
        <f>RMDF!AE844</f>
        <v>0</v>
      </c>
      <c r="AF844" s="318" t="str">
        <f>IF(AE844=0,"",_xlfn.XLOOKUP(AE844,StatePicklist!$1:$1,StatePicklist!$3:$3,"NA",0))</f>
        <v/>
      </c>
      <c r="AG844" s="297" t="str">
        <f ca="1">IF(RMDF!AF844="", "", IF(ISNUMBER(MATCH(RMDF!AF844, INDIRECT(AF844), 0)), "OK", "Invalid"))</f>
        <v/>
      </c>
      <c r="AH844" s="281"/>
      <c r="AI844" s="281"/>
      <c r="AJ844" s="281"/>
      <c r="AK844" s="281" t="b">
        <f>AND(RMDF!AN844&gt;=0, RMDF!AN844&lt;=1-SUM(RMDF!Z844,RMDF!AG844), RMDF!AN844=ROUND(RMDF!AN844,4))</f>
        <v>1</v>
      </c>
      <c r="AL844" s="317">
        <f>RMDF!AL844</f>
        <v>0</v>
      </c>
      <c r="AM844" s="318" t="str">
        <f>IF(AL844=0,"",_xlfn.XLOOKUP(AL844,StatePicklist!$1:$1,StatePicklist!$3:$3,"NA",0))</f>
        <v/>
      </c>
      <c r="AN844" s="297" t="str">
        <f ca="1">IF(RMDF!AM844="", "", IF(ISNUMBER(MATCH(RMDF!AM844, INDIRECT(AM844), 0)), "OK", "Invalid"))</f>
        <v/>
      </c>
      <c r="AO844" s="281"/>
      <c r="AP844" s="281"/>
      <c r="AQ844" s="281"/>
      <c r="AR844" s="281" t="b">
        <f>AND(RMDF!AU844&gt;=0, RMDF!AU844&lt;=1-SUM(RMDF!Z844,RMDF!AG844,RMDF!AN844), RMDF!AU844=ROUND(RMDF!AU844,4))</f>
        <v>1</v>
      </c>
      <c r="AS844" s="317">
        <f>RMDF!AS844</f>
        <v>0</v>
      </c>
      <c r="AT844" s="318" t="str">
        <f>IF(AS844=0,"",_xlfn.XLOOKUP(AS844,StatePicklist!$1:$1,StatePicklist!$3:$3,"NA",0))</f>
        <v/>
      </c>
      <c r="AU844" s="297" t="str">
        <f ca="1">IF(RMDF!AT844="", "", IF(ISNUMBER(MATCH(RMDF!AT844, INDIRECT(AT844), 0)), "OK", "Invalid"))</f>
        <v/>
      </c>
      <c r="AV844" s="281"/>
      <c r="AW844" s="281"/>
      <c r="AX844" s="281"/>
      <c r="AY844" s="281" t="b">
        <f>AND(RMDF!BB844&gt;=0, RMDF!BB844&lt;=1-SUM(RMDF!Z844,RMDF!AG844,RMDF!AN844,RMDF!AU844), RMDF!BB844=ROUND(RMDF!BB844,4))</f>
        <v>1</v>
      </c>
      <c r="AZ844" s="317">
        <f>RMDF!AZ844</f>
        <v>0</v>
      </c>
      <c r="BA844" s="318" t="str">
        <f>IF(AZ844=0,"",_xlfn.XLOOKUP(AZ844,StatePicklist!$1:$1,StatePicklist!$3:$3,"NA",0))</f>
        <v/>
      </c>
      <c r="BB844" s="297" t="str">
        <f ca="1">IF(RMDF!BA844="", "", IF(ISNUMBER(MATCH(RMDF!BA844, INDIRECT(BA844), 0)), "OK", "Invalid"))</f>
        <v/>
      </c>
      <c r="BC844" s="281"/>
      <c r="BD844" s="281"/>
      <c r="BE844" s="281"/>
      <c r="BF844" s="281" t="b">
        <f>AND(RMDF!BI844&gt;=0, RMDF!BI844&lt;=1-SUM(RMDF!Z844,RMDF!AG844,RMDF!AN844,RMDF!AU844,RMDF!BB844), RMDF!BI844=ROUND(RMDF!BI844,4))</f>
        <v>1</v>
      </c>
      <c r="BG844" s="317">
        <f>RMDF!BG844</f>
        <v>0</v>
      </c>
      <c r="BH844" s="318" t="str">
        <f>IF(BG844=0,"",_xlfn.XLOOKUP(BG844,StatePicklist!$1:$1,StatePicklist!$3:$3,"NA",0))</f>
        <v/>
      </c>
      <c r="BI844" s="297" t="str">
        <f ca="1">IF(RMDF!BH844="", "", IF(ISNUMBER(MATCH(RMDF!BH844, INDIRECT(BH844), 0)), "OK", "Invalid"))</f>
        <v/>
      </c>
      <c r="BJ844" s="281"/>
      <c r="BK844" s="281"/>
      <c r="BL844" s="281"/>
      <c r="BM844" s="281" t="b">
        <f>AND(RMDF!BP844&gt;=0, RMDF!BP844&lt;=1-SUM(RMDF!Z844,RMDF!AG844,RMDF!AN844,RMDF!AU844,RMDF!BB844,RMDF!BI844), RMDF!BP844=ROUND(RMDF!BP844,4))</f>
        <v>1</v>
      </c>
      <c r="BN844" s="317">
        <f>RMDF!BN844</f>
        <v>0</v>
      </c>
      <c r="BO844" s="318" t="str">
        <f>IF(BN844=0,"",_xlfn.XLOOKUP(BN844,StatePicklist!$1:$1,StatePicklist!$3:$3,"NA",0))</f>
        <v/>
      </c>
      <c r="BP844" s="297" t="str">
        <f ca="1">IF(RMDF!BO844="", "", IF(ISNUMBER(MATCH(RMDF!BO844, INDIRECT(BO844), 0)), "OK", "Invalid"))</f>
        <v/>
      </c>
      <c r="BQ844" s="281"/>
      <c r="BR844" s="281"/>
      <c r="BS844" s="281"/>
      <c r="BT844" s="281" t="b">
        <f>AND(RMDF!BW844&gt;=0, RMDF!BW844&lt;=1-SUM(RMDF!Z844,RMDF!AG844,RMDF!AN844,RMDF!AU844,RMDF!BB844,RMDF!BI844,RMDF!BP844), RMDF!BW844=ROUND(RMDF!BW844,4))</f>
        <v>1</v>
      </c>
      <c r="BU844" s="317">
        <f>RMDF!BU844</f>
        <v>0</v>
      </c>
      <c r="BV844" s="318" t="str">
        <f>IF(BU844=0,"",_xlfn.XLOOKUP(BU844,StatePicklist!$1:$1,StatePicklist!$3:$3,"NA",0))</f>
        <v/>
      </c>
      <c r="BW844" s="297" t="str">
        <f ca="1">IF(RMDF!BV844="", "", IF(ISNUMBER(MATCH(RMDF!BV844, INDIRECT(BV844), 0)), "OK", "Invalid"))</f>
        <v/>
      </c>
      <c r="BX844" s="281"/>
      <c r="BY844" s="281"/>
      <c r="BZ844" s="281"/>
      <c r="CA844" s="281" t="b">
        <f>AND(RMDF!CD844&gt;=0, RMDF!CD844&lt;=1-SUM(RMDF!Z844,RMDF!AG844,RMDF!AN844,RMDF!AU844,RMDF!BB844,RMDF!BI844,RMDF!BP844,RMDF!BW844), RMDF!CD844=ROUND(RMDF!CD844,4))</f>
        <v>1</v>
      </c>
      <c r="CB844" s="317">
        <f>RMDF!CB844</f>
        <v>0</v>
      </c>
      <c r="CC844" s="318" t="str">
        <f>IF(CB844=0,"",_xlfn.XLOOKUP(CB844,StatePicklist!$1:$1,StatePicklist!$3:$3,"NA",0))</f>
        <v/>
      </c>
      <c r="CD844" s="297" t="str">
        <f ca="1">IF(RMDF!CC844="", "", IF(ISNUMBER(MATCH(RMDF!CC844, INDIRECT(CC844), 0)), "OK", "Invalid"))</f>
        <v/>
      </c>
      <c r="CE844" s="281"/>
      <c r="CF844" s="281"/>
      <c r="CG844" s="281"/>
      <c r="CH844" s="281" t="b">
        <f>AND(RMDF!CK844&gt;=0, RMDF!CK844&lt;=1-SUM(RMDF!Z844,RMDF!AG844,RMDF!AN844,RMDF!AU844,RMDF!BB844,RMDF!BI844,RMDF!BP844,RMDF!BW844,RMDF!CD844), RMDF!CK844=ROUND(RMDF!CK844,4))</f>
        <v>1</v>
      </c>
      <c r="CI844" s="317">
        <f>RMDF!CI844</f>
        <v>0</v>
      </c>
      <c r="CJ844" s="318" t="str">
        <f>IF(CI844=0,"",_xlfn.XLOOKUP(CI844,StatePicklist!$1:$1,StatePicklist!$3:$3,"NA",0))</f>
        <v/>
      </c>
      <c r="CK844" s="297" t="str">
        <f ca="1">IF(RMDF!CJ844="", "", IF(ISNUMBER(MATCH(RMDF!CJ844, INDIRECT(CJ844), 0)), "OK", "Invalid"))</f>
        <v/>
      </c>
      <c r="CL844" s="281"/>
      <c r="CM844" s="281"/>
      <c r="CN844" s="281"/>
      <c r="CO844" s="281" t="b">
        <f>AND(RMDF!CR844&gt;=0, RMDF!CR844&lt;=1-SUM(RMDF!Z844,RMDF!AG844,RMDF!AN844,RMDF!AU844,RMDF!BB844,RMDF!BI844,RMDF!BP844,RMDF!BW844,RMDF!CD844,RMDF!CK844), RMDF!CR844=ROUND(RMDF!CR844,4))</f>
        <v>1</v>
      </c>
      <c r="CP844" s="317">
        <f>RMDF!CP844</f>
        <v>0</v>
      </c>
      <c r="CQ844" s="318" t="str">
        <f>IF(CP844=0,"",_xlfn.XLOOKUP(CP844,StatePicklist!$1:$1,StatePicklist!$3:$3,"NA",0))</f>
        <v/>
      </c>
      <c r="CR844" s="297" t="str">
        <f ca="1">IF(RMDF!CQ844="", "", IF(ISNUMBER(MATCH(RMDF!CQ844, INDIRECT(CQ844), 0)), "OK", "Invalid"))</f>
        <v/>
      </c>
      <c r="CS844" s="281"/>
      <c r="CT844" s="281"/>
      <c r="CU844" s="281"/>
      <c r="CV844" s="281" t="b">
        <f>AND(RMDF!CY844&gt;=0, RMDF!CY844&lt;=1-SUM(RMDF!Z844,RMDF!AG844,RMDF!AN844,RMDF!AU844,RMDF!BB844,RMDF!BI844,RMDF!BP844,RMDF!BW844,RMDF!CD844,RMDF!CK844,RMDF!CR844), RMDF!CY844=ROUND(RMDF!CY844,4))</f>
        <v>1</v>
      </c>
      <c r="CW844" s="317">
        <f>RMDF!CW844</f>
        <v>0</v>
      </c>
      <c r="CX844" s="318" t="str">
        <f>IF(CW844=0,"",_xlfn.XLOOKUP(CW844,StatePicklist!$1:$1,StatePicklist!$3:$3,"NA",0))</f>
        <v/>
      </c>
      <c r="CY844" s="297" t="str">
        <f ca="1">IF(RMDF!CX844="", "", IF(ISNUMBER(MATCH(RMDF!CX844, INDIRECT(CX844), 0)), "OK", "Invalid"))</f>
        <v/>
      </c>
      <c r="CZ844" s="281"/>
      <c r="DA844" s="281"/>
      <c r="DB844" s="281"/>
      <c r="DC844" s="281" t="b">
        <f>AND(RMDF!DF844&gt;=0, RMDF!DF844&lt;=1-SUM(RMDF!Z844,RMDF!AG844,RMDF!AN844,RMDF!AU844,RMDF!BB844,RMDF!BI844,RMDF!BP844,RMDF!BW844,RMDF!CD844,RMDF!CK844,RMDF!CR844,RMDF!CY844), RMDF!DF844=ROUND(RMDF!DF844,4))</f>
        <v>1</v>
      </c>
      <c r="DD844" s="317">
        <f>RMDF!DD844</f>
        <v>0</v>
      </c>
      <c r="DE844" s="318" t="str">
        <f>IF(DD844=0,"",_xlfn.XLOOKUP(DD844,StatePicklist!$1:$1,StatePicklist!$3:$3,"NA",0))</f>
        <v/>
      </c>
      <c r="DF844" s="297" t="str">
        <f ca="1">IF(RMDF!DE844="", "", IF(ISNUMBER(MATCH(RMDF!DE844, INDIRECT(DE844), 0)), "OK", "Invalid"))</f>
        <v/>
      </c>
      <c r="DG844" s="281"/>
      <c r="DH844" s="281"/>
      <c r="DI844" s="281"/>
      <c r="DJ844" s="281" t="b">
        <f>AND(RMDF!DM844&gt;=0, RMDF!DM844&lt;=1-SUM(RMDF!Z844,RMDF!AG844,RMDF!AN844,RMDF!AU844,RMDF!BB844,RMDF!BI844,RMDF!BP844,RMDF!BW844,RMDF!CD844,RMDF!CK844,RMDF!CR844,RMDF!CY844,RMDF!DF844), RMDF!DM844=ROUND(RMDF!DM844,4))</f>
        <v>1</v>
      </c>
      <c r="DK844" s="317">
        <f>RMDF!DK844</f>
        <v>0</v>
      </c>
      <c r="DL844" s="318" t="str">
        <f>IF(DK844=0,"",_xlfn.XLOOKUP(DK844,StatePicklist!$1:$1,StatePicklist!$3:$3,"NA",0))</f>
        <v/>
      </c>
      <c r="DM844" s="297" t="str">
        <f ca="1">IF(RMDF!DL844="", "", IF(ISNUMBER(MATCH(RMDF!DL844, INDIRECT(DL844), 0)), "OK", "Invalid"))</f>
        <v/>
      </c>
      <c r="DN844" s="281"/>
      <c r="DO844" s="281"/>
      <c r="DP844" s="281"/>
      <c r="DQ844" s="281" t="b">
        <f>AND(RMDF!DT844&gt;=0, RMDF!DT844&lt;=1-SUM(RMDF!Z844,RMDF!AG844,RMDF!AN844,RMDF!AU844,RMDF!BB844,RMDF!BI844,RMDF!BP844,RMDF!BW844,RMDF!CD844,RMDF!CK844,RMDF!CR844,RMDF!CY844,RMDF!DF844,RMDF!DM844), RMDF!DT844=ROUND(RMDF!DT844,4))</f>
        <v>1</v>
      </c>
      <c r="DR844" s="317">
        <f>RMDF!DR844</f>
        <v>0</v>
      </c>
      <c r="DS844" s="318" t="str">
        <f>IF(DR844=0,"",_xlfn.XLOOKUP(DR844,StatePicklist!$1:$1,StatePicklist!$3:$3,"NA",0))</f>
        <v/>
      </c>
      <c r="DT844" s="297" t="str">
        <f ca="1">IF(RMDF!DS844="", "", IF(ISNUMBER(MATCH(RMDF!DS844, INDIRECT(DS844), 0)), "OK", "Invalid"))</f>
        <v/>
      </c>
      <c r="DU844" s="281"/>
      <c r="DV844" s="281"/>
      <c r="DW844" s="281"/>
      <c r="DX844" s="281" t="b">
        <f>AND(RMDF!EA844&gt;=0, RMDF!EA844&lt;=1-SUM(RMDF!Z844,RMDF!AG844,RMDF!AN844,RMDF!AU844,RMDF!BB844,RMDF!BI844,RMDF!BP844,RMDF!BW844,RMDF!CD844,RMDF!CK844,RMDF!CR844,RMDF!CY844,RMDF!DF844,RMDF!DM844,RMDF!DT844), RMDF!EA844=ROUND(RMDF!EA844,4))</f>
        <v>1</v>
      </c>
      <c r="DY844" s="317">
        <f>RMDF!DY844</f>
        <v>0</v>
      </c>
      <c r="DZ844" s="318" t="str">
        <f>IF(DY844=0,"",_xlfn.XLOOKUP(DY844,StatePicklist!$1:$1,StatePicklist!$3:$3,"NA",0))</f>
        <v/>
      </c>
      <c r="EA844" s="297" t="str">
        <f ca="1">IF(RMDF!DZ844="", "", IF(ISNUMBER(MATCH(RMDF!DZ844, INDIRECT(DZ844), 0)), "OK", "Invalid"))</f>
        <v/>
      </c>
      <c r="EB844" s="281"/>
      <c r="EC844" s="281"/>
      <c r="ED844" s="281"/>
      <c r="EE844" s="281" t="b">
        <f>AND(RMDF!EH844&gt;=0, RMDF!EH844&lt;=1-SUM(RMDF!Z844,RMDF!AG844,RMDF!AN844,RMDF!AU844,RMDF!BB844,RMDF!BI844,RMDF!BP844,RMDF!BW844,RMDF!CD844,RMDF!CK844,RMDF!CR844,RMDF!CY844,RMDF!DF844,RMDF!DM844,RMDF!DT844,RMDF!EA844), RMDF!EH844=ROUND(RMDF!EH844,4))</f>
        <v>1</v>
      </c>
      <c r="EF844" s="317">
        <f>RMDF!EF844</f>
        <v>0</v>
      </c>
      <c r="EG844" s="318" t="str">
        <f>IF(EF844=0,"",_xlfn.XLOOKUP(EF844,StatePicklist!$1:$1,StatePicklist!$3:$3,"NA",0))</f>
        <v/>
      </c>
      <c r="EH844" s="297" t="str">
        <f ca="1">IF(RMDF!EG844="", "", IF(ISNUMBER(MATCH(RMDF!EG844, INDIRECT(EG844), 0)), "OK", "Invalid"))</f>
        <v/>
      </c>
      <c r="EI844" s="281"/>
      <c r="EJ844" s="281"/>
      <c r="EK844" s="281"/>
      <c r="EL844" s="281" t="b">
        <f>AND(RMDF!EO844&gt;=0, RMDF!EO844&lt;=1-SUM(RMDF!Z844,RMDF!AG844,RMDF!AN844,RMDF!AU844,RMDF!BB844,RMDF!BI844,RMDF!BP844,RMDF!BW844,RMDF!CD844,RMDF!CK844,RMDF!CR844,RMDF!CY844,RMDF!DF844,RMDF!DM844,RMDF!DT844,RMDF!EA844,RMDF!EH844), RMDF!EO844=ROUND(RMDF!EO844,4))</f>
        <v>1</v>
      </c>
      <c r="EM844" s="317">
        <f>RMDF!EM844</f>
        <v>0</v>
      </c>
      <c r="EN844" s="318" t="str">
        <f>IF(EM844=0,"",_xlfn.XLOOKUP(EM844,StatePicklist!$1:$1,StatePicklist!$3:$3,"NA",0))</f>
        <v/>
      </c>
      <c r="EO844" s="297" t="str">
        <f ca="1">IF(RMDF!EN844="", "", IF(ISNUMBER(MATCH(RMDF!EN844, INDIRECT(EN844), 0)), "OK", "Invalid"))</f>
        <v/>
      </c>
      <c r="EP844" s="281"/>
      <c r="EQ844" s="281"/>
      <c r="ER844" s="281"/>
      <c r="ES844" s="281" t="b">
        <f>AND(RMDF!EV844&gt;=0, RMDF!EV844&lt;=1-SUM(RMDF!Z844,RMDF!AG844,RMDF!AN844,RMDF!AU844,RMDF!BB844,RMDF!BI844,RMDF!BP844,RMDF!BW844,RMDF!CD844,RMDF!CK844,RMDF!CR844,RMDF!CY844,RMDF!DF844,RMDF!DM844,RMDF!DT844,RMDF!EA844,RMDF!EH844,RMDF!EO844), RMDF!EV844=ROUND(RMDF!EV844,4))</f>
        <v>1</v>
      </c>
      <c r="ET844" s="317">
        <f>RMDF!ET844</f>
        <v>0</v>
      </c>
      <c r="EU844" s="318" t="str">
        <f>IF(ET844=0,"",_xlfn.XLOOKUP(ET844,StatePicklist!$1:$1,StatePicklist!$3:$3,"NA",0))</f>
        <v/>
      </c>
      <c r="EV844" s="297" t="str">
        <f ca="1">IF(RMDF!EU844="", "", IF(ISNUMBER(MATCH(RMDF!EU844, INDIRECT(EU844), 0)), "OK", "Invalid"))</f>
        <v/>
      </c>
      <c r="EW844" s="281"/>
      <c r="EX844" s="281"/>
      <c r="EY844" s="281"/>
      <c r="EZ844" s="281" t="b">
        <f>AND(RMDF!FC844&gt;=0, RMDF!FC844&lt;=1-SUM(RMDF!Z844,RMDF!AG844,RMDF!AN844,RMDF!AU844,RMDF!BB844,RMDF!BI844,RMDF!BP844,RMDF!BW844,RMDF!CD844,RMDF!CK844,RMDF!CR844,RMDF!CY844,RMDF!DF844,RMDF!DM844,RMDF!DT844,RMDF!EA844,RMDF!EH844,RMDF!EO844,RMDF!EV844), RMDF!FC844=ROUND(RMDF!FC844,4))</f>
        <v>1</v>
      </c>
      <c r="FA844" s="317">
        <f>RMDF!FA844</f>
        <v>0</v>
      </c>
      <c r="FB844" s="318" t="str">
        <f>IF(FA844=0,"",_xlfn.XLOOKUP(FA844,StatePicklist!$1:$1,StatePicklist!$3:$3,"NA",0))</f>
        <v/>
      </c>
      <c r="FC844" s="297" t="str">
        <f ca="1">IF(RMDF!FB844="", "", IF(ISNUMBER(MATCH(RMDF!FB844, INDIRECT(FB844), 0)), "OK", "Invalid"))</f>
        <v/>
      </c>
    </row>
    <row r="845" spans="1:159" s="205" customFormat="1" ht="39.9" customHeight="1" x14ac:dyDescent="0.25">
      <c r="A845" s="206"/>
      <c r="B845" s="196"/>
      <c r="C845" s="197"/>
      <c r="D845" s="198"/>
      <c r="E845" s="199"/>
      <c r="F845" s="200"/>
      <c r="G845" s="201"/>
      <c r="H845" s="292"/>
      <c r="I845" s="305">
        <f>RMDF!I845</f>
        <v>0</v>
      </c>
      <c r="J845" s="305" t="str">
        <f>IF(I845=ProductCode!$B$30,"PDReclPost",IF(OR(I845=ProductCode!$C$30,I845=ProductCode!$E$30,I845=ProductCode!$G$30),"PDPreCon",IF(OR(I845=ProductCode!$D$30,I845=ProductCode!$F$30),"PDNotReclPost","")))</f>
        <v/>
      </c>
      <c r="K845" s="305" t="str">
        <f t="shared" si="45"/>
        <v/>
      </c>
      <c r="L845" s="289"/>
      <c r="M845" s="305" t="str">
        <f t="shared" si="45"/>
        <v/>
      </c>
      <c r="N845" s="289" t="b">
        <f>AND(RMDF!N845&gt;=0, RMDF!N845&lt;=1-RMDF!L845, RMDF!N845=ROUND(RMDF!N845,4))</f>
        <v>1</v>
      </c>
      <c r="O845" s="286" t="str">
        <f>IF(P845="","",IF(I845="","",IF(LEFT(I845,13)="Reclaimed pos",RawMaterialCode!$E$569,RawMaterialCode!$E$568)))</f>
        <v>Reclaimed pre-consumer mixed fibers (RM0578)</v>
      </c>
      <c r="P845" s="295">
        <f t="shared" si="46"/>
        <v>1</v>
      </c>
      <c r="Q845" s="202"/>
      <c r="R845" s="203"/>
      <c r="S845" s="204" t="str">
        <f t="shared" si="47"/>
        <v/>
      </c>
      <c r="T845" s="281"/>
      <c r="U845" s="281"/>
      <c r="V845" s="281"/>
      <c r="W845" s="281"/>
      <c r="X845" s="317">
        <f>RMDF!X845</f>
        <v>0</v>
      </c>
      <c r="Y845" s="318" t="str">
        <f>IF(X845=0,"",_xlfn.XLOOKUP(X845,StatePicklist!$1:$1,StatePicklist!$3:$3,"NA",0))</f>
        <v/>
      </c>
      <c r="Z845" s="297" t="str">
        <f ca="1">IF(RMDF!Y845="", "", IF(ISNUMBER(MATCH(RMDF!Y845, INDIRECT(Y845), 0)), "OK", "Invalid"))</f>
        <v/>
      </c>
      <c r="AA845" s="281"/>
      <c r="AB845" s="281"/>
      <c r="AC845" s="281"/>
      <c r="AD845" s="281" t="b">
        <f>AND(RMDF!AG845&gt;=0, RMDF!AG845&lt;=1-RMDF!Z845, RMDF!AG845=ROUND(RMDF!AG845,4))</f>
        <v>1</v>
      </c>
      <c r="AE845" s="317">
        <f>RMDF!AE845</f>
        <v>0</v>
      </c>
      <c r="AF845" s="318" t="str">
        <f>IF(AE845=0,"",_xlfn.XLOOKUP(AE845,StatePicklist!$1:$1,StatePicklist!$3:$3,"NA",0))</f>
        <v/>
      </c>
      <c r="AG845" s="297" t="str">
        <f ca="1">IF(RMDF!AF845="", "", IF(ISNUMBER(MATCH(RMDF!AF845, INDIRECT(AF845), 0)), "OK", "Invalid"))</f>
        <v/>
      </c>
      <c r="AH845" s="281"/>
      <c r="AI845" s="281"/>
      <c r="AJ845" s="281"/>
      <c r="AK845" s="281" t="b">
        <f>AND(RMDF!AN845&gt;=0, RMDF!AN845&lt;=1-SUM(RMDF!Z845,RMDF!AG845), RMDF!AN845=ROUND(RMDF!AN845,4))</f>
        <v>1</v>
      </c>
      <c r="AL845" s="317">
        <f>RMDF!AL845</f>
        <v>0</v>
      </c>
      <c r="AM845" s="318" t="str">
        <f>IF(AL845=0,"",_xlfn.XLOOKUP(AL845,StatePicklist!$1:$1,StatePicklist!$3:$3,"NA",0))</f>
        <v/>
      </c>
      <c r="AN845" s="297" t="str">
        <f ca="1">IF(RMDF!AM845="", "", IF(ISNUMBER(MATCH(RMDF!AM845, INDIRECT(AM845), 0)), "OK", "Invalid"))</f>
        <v/>
      </c>
      <c r="AO845" s="281"/>
      <c r="AP845" s="281"/>
      <c r="AQ845" s="281"/>
      <c r="AR845" s="281" t="b">
        <f>AND(RMDF!AU845&gt;=0, RMDF!AU845&lt;=1-SUM(RMDF!Z845,RMDF!AG845,RMDF!AN845), RMDF!AU845=ROUND(RMDF!AU845,4))</f>
        <v>1</v>
      </c>
      <c r="AS845" s="317">
        <f>RMDF!AS845</f>
        <v>0</v>
      </c>
      <c r="AT845" s="318" t="str">
        <f>IF(AS845=0,"",_xlfn.XLOOKUP(AS845,StatePicklist!$1:$1,StatePicklist!$3:$3,"NA",0))</f>
        <v/>
      </c>
      <c r="AU845" s="297" t="str">
        <f ca="1">IF(RMDF!AT845="", "", IF(ISNUMBER(MATCH(RMDF!AT845, INDIRECT(AT845), 0)), "OK", "Invalid"))</f>
        <v/>
      </c>
      <c r="AV845" s="281"/>
      <c r="AW845" s="281"/>
      <c r="AX845" s="281"/>
      <c r="AY845" s="281" t="b">
        <f>AND(RMDF!BB845&gt;=0, RMDF!BB845&lt;=1-SUM(RMDF!Z845,RMDF!AG845,RMDF!AN845,RMDF!AU845), RMDF!BB845=ROUND(RMDF!BB845,4))</f>
        <v>1</v>
      </c>
      <c r="AZ845" s="317">
        <f>RMDF!AZ845</f>
        <v>0</v>
      </c>
      <c r="BA845" s="318" t="str">
        <f>IF(AZ845=0,"",_xlfn.XLOOKUP(AZ845,StatePicklist!$1:$1,StatePicklist!$3:$3,"NA",0))</f>
        <v/>
      </c>
      <c r="BB845" s="297" t="str">
        <f ca="1">IF(RMDF!BA845="", "", IF(ISNUMBER(MATCH(RMDF!BA845, INDIRECT(BA845), 0)), "OK", "Invalid"))</f>
        <v/>
      </c>
      <c r="BC845" s="281"/>
      <c r="BD845" s="281"/>
      <c r="BE845" s="281"/>
      <c r="BF845" s="281" t="b">
        <f>AND(RMDF!BI845&gt;=0, RMDF!BI845&lt;=1-SUM(RMDF!Z845,RMDF!AG845,RMDF!AN845,RMDF!AU845,RMDF!BB845), RMDF!BI845=ROUND(RMDF!BI845,4))</f>
        <v>1</v>
      </c>
      <c r="BG845" s="317">
        <f>RMDF!BG845</f>
        <v>0</v>
      </c>
      <c r="BH845" s="318" t="str">
        <f>IF(BG845=0,"",_xlfn.XLOOKUP(BG845,StatePicklist!$1:$1,StatePicklist!$3:$3,"NA",0))</f>
        <v/>
      </c>
      <c r="BI845" s="297" t="str">
        <f ca="1">IF(RMDF!BH845="", "", IF(ISNUMBER(MATCH(RMDF!BH845, INDIRECT(BH845), 0)), "OK", "Invalid"))</f>
        <v/>
      </c>
      <c r="BJ845" s="281"/>
      <c r="BK845" s="281"/>
      <c r="BL845" s="281"/>
      <c r="BM845" s="281" t="b">
        <f>AND(RMDF!BP845&gt;=0, RMDF!BP845&lt;=1-SUM(RMDF!Z845,RMDF!AG845,RMDF!AN845,RMDF!AU845,RMDF!BB845,RMDF!BI845), RMDF!BP845=ROUND(RMDF!BP845,4))</f>
        <v>1</v>
      </c>
      <c r="BN845" s="317">
        <f>RMDF!BN845</f>
        <v>0</v>
      </c>
      <c r="BO845" s="318" t="str">
        <f>IF(BN845=0,"",_xlfn.XLOOKUP(BN845,StatePicklist!$1:$1,StatePicklist!$3:$3,"NA",0))</f>
        <v/>
      </c>
      <c r="BP845" s="297" t="str">
        <f ca="1">IF(RMDF!BO845="", "", IF(ISNUMBER(MATCH(RMDF!BO845, INDIRECT(BO845), 0)), "OK", "Invalid"))</f>
        <v/>
      </c>
      <c r="BQ845" s="281"/>
      <c r="BR845" s="281"/>
      <c r="BS845" s="281"/>
      <c r="BT845" s="281" t="b">
        <f>AND(RMDF!BW845&gt;=0, RMDF!BW845&lt;=1-SUM(RMDF!Z845,RMDF!AG845,RMDF!AN845,RMDF!AU845,RMDF!BB845,RMDF!BI845,RMDF!BP845), RMDF!BW845=ROUND(RMDF!BW845,4))</f>
        <v>1</v>
      </c>
      <c r="BU845" s="317">
        <f>RMDF!BU845</f>
        <v>0</v>
      </c>
      <c r="BV845" s="318" t="str">
        <f>IF(BU845=0,"",_xlfn.XLOOKUP(BU845,StatePicklist!$1:$1,StatePicklist!$3:$3,"NA",0))</f>
        <v/>
      </c>
      <c r="BW845" s="297" t="str">
        <f ca="1">IF(RMDF!BV845="", "", IF(ISNUMBER(MATCH(RMDF!BV845, INDIRECT(BV845), 0)), "OK", "Invalid"))</f>
        <v/>
      </c>
      <c r="BX845" s="281"/>
      <c r="BY845" s="281"/>
      <c r="BZ845" s="281"/>
      <c r="CA845" s="281" t="b">
        <f>AND(RMDF!CD845&gt;=0, RMDF!CD845&lt;=1-SUM(RMDF!Z845,RMDF!AG845,RMDF!AN845,RMDF!AU845,RMDF!BB845,RMDF!BI845,RMDF!BP845,RMDF!BW845), RMDF!CD845=ROUND(RMDF!CD845,4))</f>
        <v>1</v>
      </c>
      <c r="CB845" s="317">
        <f>RMDF!CB845</f>
        <v>0</v>
      </c>
      <c r="CC845" s="318" t="str">
        <f>IF(CB845=0,"",_xlfn.XLOOKUP(CB845,StatePicklist!$1:$1,StatePicklist!$3:$3,"NA",0))</f>
        <v/>
      </c>
      <c r="CD845" s="297" t="str">
        <f ca="1">IF(RMDF!CC845="", "", IF(ISNUMBER(MATCH(RMDF!CC845, INDIRECT(CC845), 0)), "OK", "Invalid"))</f>
        <v/>
      </c>
      <c r="CE845" s="281"/>
      <c r="CF845" s="281"/>
      <c r="CG845" s="281"/>
      <c r="CH845" s="281" t="b">
        <f>AND(RMDF!CK845&gt;=0, RMDF!CK845&lt;=1-SUM(RMDF!Z845,RMDF!AG845,RMDF!AN845,RMDF!AU845,RMDF!BB845,RMDF!BI845,RMDF!BP845,RMDF!BW845,RMDF!CD845), RMDF!CK845=ROUND(RMDF!CK845,4))</f>
        <v>1</v>
      </c>
      <c r="CI845" s="317">
        <f>RMDF!CI845</f>
        <v>0</v>
      </c>
      <c r="CJ845" s="318" t="str">
        <f>IF(CI845=0,"",_xlfn.XLOOKUP(CI845,StatePicklist!$1:$1,StatePicklist!$3:$3,"NA",0))</f>
        <v/>
      </c>
      <c r="CK845" s="297" t="str">
        <f ca="1">IF(RMDF!CJ845="", "", IF(ISNUMBER(MATCH(RMDF!CJ845, INDIRECT(CJ845), 0)), "OK", "Invalid"))</f>
        <v/>
      </c>
      <c r="CL845" s="281"/>
      <c r="CM845" s="281"/>
      <c r="CN845" s="281"/>
      <c r="CO845" s="281" t="b">
        <f>AND(RMDF!CR845&gt;=0, RMDF!CR845&lt;=1-SUM(RMDF!Z845,RMDF!AG845,RMDF!AN845,RMDF!AU845,RMDF!BB845,RMDF!BI845,RMDF!BP845,RMDF!BW845,RMDF!CD845,RMDF!CK845), RMDF!CR845=ROUND(RMDF!CR845,4))</f>
        <v>1</v>
      </c>
      <c r="CP845" s="317">
        <f>RMDF!CP845</f>
        <v>0</v>
      </c>
      <c r="CQ845" s="318" t="str">
        <f>IF(CP845=0,"",_xlfn.XLOOKUP(CP845,StatePicklist!$1:$1,StatePicklist!$3:$3,"NA",0))</f>
        <v/>
      </c>
      <c r="CR845" s="297" t="str">
        <f ca="1">IF(RMDF!CQ845="", "", IF(ISNUMBER(MATCH(RMDF!CQ845, INDIRECT(CQ845), 0)), "OK", "Invalid"))</f>
        <v/>
      </c>
      <c r="CS845" s="281"/>
      <c r="CT845" s="281"/>
      <c r="CU845" s="281"/>
      <c r="CV845" s="281" t="b">
        <f>AND(RMDF!CY845&gt;=0, RMDF!CY845&lt;=1-SUM(RMDF!Z845,RMDF!AG845,RMDF!AN845,RMDF!AU845,RMDF!BB845,RMDF!BI845,RMDF!BP845,RMDF!BW845,RMDF!CD845,RMDF!CK845,RMDF!CR845), RMDF!CY845=ROUND(RMDF!CY845,4))</f>
        <v>1</v>
      </c>
      <c r="CW845" s="317">
        <f>RMDF!CW845</f>
        <v>0</v>
      </c>
      <c r="CX845" s="318" t="str">
        <f>IF(CW845=0,"",_xlfn.XLOOKUP(CW845,StatePicklist!$1:$1,StatePicklist!$3:$3,"NA",0))</f>
        <v/>
      </c>
      <c r="CY845" s="297" t="str">
        <f ca="1">IF(RMDF!CX845="", "", IF(ISNUMBER(MATCH(RMDF!CX845, INDIRECT(CX845), 0)), "OK", "Invalid"))</f>
        <v/>
      </c>
      <c r="CZ845" s="281"/>
      <c r="DA845" s="281"/>
      <c r="DB845" s="281"/>
      <c r="DC845" s="281" t="b">
        <f>AND(RMDF!DF845&gt;=0, RMDF!DF845&lt;=1-SUM(RMDF!Z845,RMDF!AG845,RMDF!AN845,RMDF!AU845,RMDF!BB845,RMDF!BI845,RMDF!BP845,RMDF!BW845,RMDF!CD845,RMDF!CK845,RMDF!CR845,RMDF!CY845), RMDF!DF845=ROUND(RMDF!DF845,4))</f>
        <v>1</v>
      </c>
      <c r="DD845" s="317">
        <f>RMDF!DD845</f>
        <v>0</v>
      </c>
      <c r="DE845" s="318" t="str">
        <f>IF(DD845=0,"",_xlfn.XLOOKUP(DD845,StatePicklist!$1:$1,StatePicklist!$3:$3,"NA",0))</f>
        <v/>
      </c>
      <c r="DF845" s="297" t="str">
        <f ca="1">IF(RMDF!DE845="", "", IF(ISNUMBER(MATCH(RMDF!DE845, INDIRECT(DE845), 0)), "OK", "Invalid"))</f>
        <v/>
      </c>
      <c r="DG845" s="281"/>
      <c r="DH845" s="281"/>
      <c r="DI845" s="281"/>
      <c r="DJ845" s="281" t="b">
        <f>AND(RMDF!DM845&gt;=0, RMDF!DM845&lt;=1-SUM(RMDF!Z845,RMDF!AG845,RMDF!AN845,RMDF!AU845,RMDF!BB845,RMDF!BI845,RMDF!BP845,RMDF!BW845,RMDF!CD845,RMDF!CK845,RMDF!CR845,RMDF!CY845,RMDF!DF845), RMDF!DM845=ROUND(RMDF!DM845,4))</f>
        <v>1</v>
      </c>
      <c r="DK845" s="317">
        <f>RMDF!DK845</f>
        <v>0</v>
      </c>
      <c r="DL845" s="318" t="str">
        <f>IF(DK845=0,"",_xlfn.XLOOKUP(DK845,StatePicklist!$1:$1,StatePicklist!$3:$3,"NA",0))</f>
        <v/>
      </c>
      <c r="DM845" s="297" t="str">
        <f ca="1">IF(RMDF!DL845="", "", IF(ISNUMBER(MATCH(RMDF!DL845, INDIRECT(DL845), 0)), "OK", "Invalid"))</f>
        <v/>
      </c>
      <c r="DN845" s="281"/>
      <c r="DO845" s="281"/>
      <c r="DP845" s="281"/>
      <c r="DQ845" s="281" t="b">
        <f>AND(RMDF!DT845&gt;=0, RMDF!DT845&lt;=1-SUM(RMDF!Z845,RMDF!AG845,RMDF!AN845,RMDF!AU845,RMDF!BB845,RMDF!BI845,RMDF!BP845,RMDF!BW845,RMDF!CD845,RMDF!CK845,RMDF!CR845,RMDF!CY845,RMDF!DF845,RMDF!DM845), RMDF!DT845=ROUND(RMDF!DT845,4))</f>
        <v>1</v>
      </c>
      <c r="DR845" s="317">
        <f>RMDF!DR845</f>
        <v>0</v>
      </c>
      <c r="DS845" s="318" t="str">
        <f>IF(DR845=0,"",_xlfn.XLOOKUP(DR845,StatePicklist!$1:$1,StatePicklist!$3:$3,"NA",0))</f>
        <v/>
      </c>
      <c r="DT845" s="297" t="str">
        <f ca="1">IF(RMDF!DS845="", "", IF(ISNUMBER(MATCH(RMDF!DS845, INDIRECT(DS845), 0)), "OK", "Invalid"))</f>
        <v/>
      </c>
      <c r="DU845" s="281"/>
      <c r="DV845" s="281"/>
      <c r="DW845" s="281"/>
      <c r="DX845" s="281" t="b">
        <f>AND(RMDF!EA845&gt;=0, RMDF!EA845&lt;=1-SUM(RMDF!Z845,RMDF!AG845,RMDF!AN845,RMDF!AU845,RMDF!BB845,RMDF!BI845,RMDF!BP845,RMDF!BW845,RMDF!CD845,RMDF!CK845,RMDF!CR845,RMDF!CY845,RMDF!DF845,RMDF!DM845,RMDF!DT845), RMDF!EA845=ROUND(RMDF!EA845,4))</f>
        <v>1</v>
      </c>
      <c r="DY845" s="317">
        <f>RMDF!DY845</f>
        <v>0</v>
      </c>
      <c r="DZ845" s="318" t="str">
        <f>IF(DY845=0,"",_xlfn.XLOOKUP(DY845,StatePicklist!$1:$1,StatePicklist!$3:$3,"NA",0))</f>
        <v/>
      </c>
      <c r="EA845" s="297" t="str">
        <f ca="1">IF(RMDF!DZ845="", "", IF(ISNUMBER(MATCH(RMDF!DZ845, INDIRECT(DZ845), 0)), "OK", "Invalid"))</f>
        <v/>
      </c>
      <c r="EB845" s="281"/>
      <c r="EC845" s="281"/>
      <c r="ED845" s="281"/>
      <c r="EE845" s="281" t="b">
        <f>AND(RMDF!EH845&gt;=0, RMDF!EH845&lt;=1-SUM(RMDF!Z845,RMDF!AG845,RMDF!AN845,RMDF!AU845,RMDF!BB845,RMDF!BI845,RMDF!BP845,RMDF!BW845,RMDF!CD845,RMDF!CK845,RMDF!CR845,RMDF!CY845,RMDF!DF845,RMDF!DM845,RMDF!DT845,RMDF!EA845), RMDF!EH845=ROUND(RMDF!EH845,4))</f>
        <v>1</v>
      </c>
      <c r="EF845" s="317">
        <f>RMDF!EF845</f>
        <v>0</v>
      </c>
      <c r="EG845" s="318" t="str">
        <f>IF(EF845=0,"",_xlfn.XLOOKUP(EF845,StatePicklist!$1:$1,StatePicklist!$3:$3,"NA",0))</f>
        <v/>
      </c>
      <c r="EH845" s="297" t="str">
        <f ca="1">IF(RMDF!EG845="", "", IF(ISNUMBER(MATCH(RMDF!EG845, INDIRECT(EG845), 0)), "OK", "Invalid"))</f>
        <v/>
      </c>
      <c r="EI845" s="281"/>
      <c r="EJ845" s="281"/>
      <c r="EK845" s="281"/>
      <c r="EL845" s="281" t="b">
        <f>AND(RMDF!EO845&gt;=0, RMDF!EO845&lt;=1-SUM(RMDF!Z845,RMDF!AG845,RMDF!AN845,RMDF!AU845,RMDF!BB845,RMDF!BI845,RMDF!BP845,RMDF!BW845,RMDF!CD845,RMDF!CK845,RMDF!CR845,RMDF!CY845,RMDF!DF845,RMDF!DM845,RMDF!DT845,RMDF!EA845,RMDF!EH845), RMDF!EO845=ROUND(RMDF!EO845,4))</f>
        <v>1</v>
      </c>
      <c r="EM845" s="317">
        <f>RMDF!EM845</f>
        <v>0</v>
      </c>
      <c r="EN845" s="318" t="str">
        <f>IF(EM845=0,"",_xlfn.XLOOKUP(EM845,StatePicklist!$1:$1,StatePicklist!$3:$3,"NA",0))</f>
        <v/>
      </c>
      <c r="EO845" s="297" t="str">
        <f ca="1">IF(RMDF!EN845="", "", IF(ISNUMBER(MATCH(RMDF!EN845, INDIRECT(EN845), 0)), "OK", "Invalid"))</f>
        <v/>
      </c>
      <c r="EP845" s="281"/>
      <c r="EQ845" s="281"/>
      <c r="ER845" s="281"/>
      <c r="ES845" s="281" t="b">
        <f>AND(RMDF!EV845&gt;=0, RMDF!EV845&lt;=1-SUM(RMDF!Z845,RMDF!AG845,RMDF!AN845,RMDF!AU845,RMDF!BB845,RMDF!BI845,RMDF!BP845,RMDF!BW845,RMDF!CD845,RMDF!CK845,RMDF!CR845,RMDF!CY845,RMDF!DF845,RMDF!DM845,RMDF!DT845,RMDF!EA845,RMDF!EH845,RMDF!EO845), RMDF!EV845=ROUND(RMDF!EV845,4))</f>
        <v>1</v>
      </c>
      <c r="ET845" s="317">
        <f>RMDF!ET845</f>
        <v>0</v>
      </c>
      <c r="EU845" s="318" t="str">
        <f>IF(ET845=0,"",_xlfn.XLOOKUP(ET845,StatePicklist!$1:$1,StatePicklist!$3:$3,"NA",0))</f>
        <v/>
      </c>
      <c r="EV845" s="297" t="str">
        <f ca="1">IF(RMDF!EU845="", "", IF(ISNUMBER(MATCH(RMDF!EU845, INDIRECT(EU845), 0)), "OK", "Invalid"))</f>
        <v/>
      </c>
      <c r="EW845" s="281"/>
      <c r="EX845" s="281"/>
      <c r="EY845" s="281"/>
      <c r="EZ845" s="281" t="b">
        <f>AND(RMDF!FC845&gt;=0, RMDF!FC845&lt;=1-SUM(RMDF!Z845,RMDF!AG845,RMDF!AN845,RMDF!AU845,RMDF!BB845,RMDF!BI845,RMDF!BP845,RMDF!BW845,RMDF!CD845,RMDF!CK845,RMDF!CR845,RMDF!CY845,RMDF!DF845,RMDF!DM845,RMDF!DT845,RMDF!EA845,RMDF!EH845,RMDF!EO845,RMDF!EV845), RMDF!FC845=ROUND(RMDF!FC845,4))</f>
        <v>1</v>
      </c>
      <c r="FA845" s="317">
        <f>RMDF!FA845</f>
        <v>0</v>
      </c>
      <c r="FB845" s="318" t="str">
        <f>IF(FA845=0,"",_xlfn.XLOOKUP(FA845,StatePicklist!$1:$1,StatePicklist!$3:$3,"NA",0))</f>
        <v/>
      </c>
      <c r="FC845" s="297" t="str">
        <f ca="1">IF(RMDF!FB845="", "", IF(ISNUMBER(MATCH(RMDF!FB845, INDIRECT(FB845), 0)), "OK", "Invalid"))</f>
        <v/>
      </c>
    </row>
    <row r="846" spans="1:159" s="205" customFormat="1" ht="39.9" customHeight="1" x14ac:dyDescent="0.25">
      <c r="A846" s="206"/>
      <c r="B846" s="196"/>
      <c r="C846" s="197"/>
      <c r="D846" s="198"/>
      <c r="E846" s="199"/>
      <c r="F846" s="200"/>
      <c r="G846" s="201"/>
      <c r="H846" s="292"/>
      <c r="I846" s="305">
        <f>RMDF!I846</f>
        <v>0</v>
      </c>
      <c r="J846" s="305" t="str">
        <f>IF(I846=ProductCode!$B$30,"PDReclPost",IF(OR(I846=ProductCode!$C$30,I846=ProductCode!$E$30,I846=ProductCode!$G$30),"PDPreCon",IF(OR(I846=ProductCode!$D$30,I846=ProductCode!$F$30),"PDNotReclPost","")))</f>
        <v/>
      </c>
      <c r="K846" s="305" t="str">
        <f t="shared" si="45"/>
        <v/>
      </c>
      <c r="L846" s="289"/>
      <c r="M846" s="305" t="str">
        <f t="shared" si="45"/>
        <v/>
      </c>
      <c r="N846" s="289" t="b">
        <f>AND(RMDF!N846&gt;=0, RMDF!N846&lt;=1-RMDF!L846, RMDF!N846=ROUND(RMDF!N846,4))</f>
        <v>1</v>
      </c>
      <c r="O846" s="286" t="str">
        <f>IF(P846="","",IF(I846="","",IF(LEFT(I846,13)="Reclaimed pos",RawMaterialCode!$E$569,RawMaterialCode!$E$568)))</f>
        <v>Reclaimed pre-consumer mixed fibers (RM0578)</v>
      </c>
      <c r="P846" s="295">
        <f t="shared" si="46"/>
        <v>1</v>
      </c>
      <c r="Q846" s="202"/>
      <c r="R846" s="203"/>
      <c r="S846" s="204" t="str">
        <f t="shared" si="47"/>
        <v/>
      </c>
      <c r="T846" s="281"/>
      <c r="U846" s="281"/>
      <c r="V846" s="281"/>
      <c r="W846" s="281"/>
      <c r="X846" s="317">
        <f>RMDF!X846</f>
        <v>0</v>
      </c>
      <c r="Y846" s="318" t="str">
        <f>IF(X846=0,"",_xlfn.XLOOKUP(X846,StatePicklist!$1:$1,StatePicklist!$3:$3,"NA",0))</f>
        <v/>
      </c>
      <c r="Z846" s="297" t="str">
        <f ca="1">IF(RMDF!Y846="", "", IF(ISNUMBER(MATCH(RMDF!Y846, INDIRECT(Y846), 0)), "OK", "Invalid"))</f>
        <v/>
      </c>
      <c r="AA846" s="281"/>
      <c r="AB846" s="281"/>
      <c r="AC846" s="281"/>
      <c r="AD846" s="281" t="b">
        <f>AND(RMDF!AG846&gt;=0, RMDF!AG846&lt;=1-RMDF!Z846, RMDF!AG846=ROUND(RMDF!AG846,4))</f>
        <v>1</v>
      </c>
      <c r="AE846" s="317">
        <f>RMDF!AE846</f>
        <v>0</v>
      </c>
      <c r="AF846" s="318" t="str">
        <f>IF(AE846=0,"",_xlfn.XLOOKUP(AE846,StatePicklist!$1:$1,StatePicklist!$3:$3,"NA",0))</f>
        <v/>
      </c>
      <c r="AG846" s="297" t="str">
        <f ca="1">IF(RMDF!AF846="", "", IF(ISNUMBER(MATCH(RMDF!AF846, INDIRECT(AF846), 0)), "OK", "Invalid"))</f>
        <v/>
      </c>
      <c r="AH846" s="281"/>
      <c r="AI846" s="281"/>
      <c r="AJ846" s="281"/>
      <c r="AK846" s="281" t="b">
        <f>AND(RMDF!AN846&gt;=0, RMDF!AN846&lt;=1-SUM(RMDF!Z846,RMDF!AG846), RMDF!AN846=ROUND(RMDF!AN846,4))</f>
        <v>1</v>
      </c>
      <c r="AL846" s="317">
        <f>RMDF!AL846</f>
        <v>0</v>
      </c>
      <c r="AM846" s="318" t="str">
        <f>IF(AL846=0,"",_xlfn.XLOOKUP(AL846,StatePicklist!$1:$1,StatePicklist!$3:$3,"NA",0))</f>
        <v/>
      </c>
      <c r="AN846" s="297" t="str">
        <f ca="1">IF(RMDF!AM846="", "", IF(ISNUMBER(MATCH(RMDF!AM846, INDIRECT(AM846), 0)), "OK", "Invalid"))</f>
        <v/>
      </c>
      <c r="AO846" s="281"/>
      <c r="AP846" s="281"/>
      <c r="AQ846" s="281"/>
      <c r="AR846" s="281" t="b">
        <f>AND(RMDF!AU846&gt;=0, RMDF!AU846&lt;=1-SUM(RMDF!Z846,RMDF!AG846,RMDF!AN846), RMDF!AU846=ROUND(RMDF!AU846,4))</f>
        <v>1</v>
      </c>
      <c r="AS846" s="317">
        <f>RMDF!AS846</f>
        <v>0</v>
      </c>
      <c r="AT846" s="318" t="str">
        <f>IF(AS846=0,"",_xlfn.XLOOKUP(AS846,StatePicklist!$1:$1,StatePicklist!$3:$3,"NA",0))</f>
        <v/>
      </c>
      <c r="AU846" s="297" t="str">
        <f ca="1">IF(RMDF!AT846="", "", IF(ISNUMBER(MATCH(RMDF!AT846, INDIRECT(AT846), 0)), "OK", "Invalid"))</f>
        <v/>
      </c>
      <c r="AV846" s="281"/>
      <c r="AW846" s="281"/>
      <c r="AX846" s="281"/>
      <c r="AY846" s="281" t="b">
        <f>AND(RMDF!BB846&gt;=0, RMDF!BB846&lt;=1-SUM(RMDF!Z846,RMDF!AG846,RMDF!AN846,RMDF!AU846), RMDF!BB846=ROUND(RMDF!BB846,4))</f>
        <v>1</v>
      </c>
      <c r="AZ846" s="317">
        <f>RMDF!AZ846</f>
        <v>0</v>
      </c>
      <c r="BA846" s="318" t="str">
        <f>IF(AZ846=0,"",_xlfn.XLOOKUP(AZ846,StatePicklist!$1:$1,StatePicklist!$3:$3,"NA",0))</f>
        <v/>
      </c>
      <c r="BB846" s="297" t="str">
        <f ca="1">IF(RMDF!BA846="", "", IF(ISNUMBER(MATCH(RMDF!BA846, INDIRECT(BA846), 0)), "OK", "Invalid"))</f>
        <v/>
      </c>
      <c r="BC846" s="281"/>
      <c r="BD846" s="281"/>
      <c r="BE846" s="281"/>
      <c r="BF846" s="281" t="b">
        <f>AND(RMDF!BI846&gt;=0, RMDF!BI846&lt;=1-SUM(RMDF!Z846,RMDF!AG846,RMDF!AN846,RMDF!AU846,RMDF!BB846), RMDF!BI846=ROUND(RMDF!BI846,4))</f>
        <v>1</v>
      </c>
      <c r="BG846" s="317">
        <f>RMDF!BG846</f>
        <v>0</v>
      </c>
      <c r="BH846" s="318" t="str">
        <f>IF(BG846=0,"",_xlfn.XLOOKUP(BG846,StatePicklist!$1:$1,StatePicklist!$3:$3,"NA",0))</f>
        <v/>
      </c>
      <c r="BI846" s="297" t="str">
        <f ca="1">IF(RMDF!BH846="", "", IF(ISNUMBER(MATCH(RMDF!BH846, INDIRECT(BH846), 0)), "OK", "Invalid"))</f>
        <v/>
      </c>
      <c r="BJ846" s="281"/>
      <c r="BK846" s="281"/>
      <c r="BL846" s="281"/>
      <c r="BM846" s="281" t="b">
        <f>AND(RMDF!BP846&gt;=0, RMDF!BP846&lt;=1-SUM(RMDF!Z846,RMDF!AG846,RMDF!AN846,RMDF!AU846,RMDF!BB846,RMDF!BI846), RMDF!BP846=ROUND(RMDF!BP846,4))</f>
        <v>1</v>
      </c>
      <c r="BN846" s="317">
        <f>RMDF!BN846</f>
        <v>0</v>
      </c>
      <c r="BO846" s="318" t="str">
        <f>IF(BN846=0,"",_xlfn.XLOOKUP(BN846,StatePicklist!$1:$1,StatePicklist!$3:$3,"NA",0))</f>
        <v/>
      </c>
      <c r="BP846" s="297" t="str">
        <f ca="1">IF(RMDF!BO846="", "", IF(ISNUMBER(MATCH(RMDF!BO846, INDIRECT(BO846), 0)), "OK", "Invalid"))</f>
        <v/>
      </c>
      <c r="BQ846" s="281"/>
      <c r="BR846" s="281"/>
      <c r="BS846" s="281"/>
      <c r="BT846" s="281" t="b">
        <f>AND(RMDF!BW846&gt;=0, RMDF!BW846&lt;=1-SUM(RMDF!Z846,RMDF!AG846,RMDF!AN846,RMDF!AU846,RMDF!BB846,RMDF!BI846,RMDF!BP846), RMDF!BW846=ROUND(RMDF!BW846,4))</f>
        <v>1</v>
      </c>
      <c r="BU846" s="317">
        <f>RMDF!BU846</f>
        <v>0</v>
      </c>
      <c r="BV846" s="318" t="str">
        <f>IF(BU846=0,"",_xlfn.XLOOKUP(BU846,StatePicklist!$1:$1,StatePicklist!$3:$3,"NA",0))</f>
        <v/>
      </c>
      <c r="BW846" s="297" t="str">
        <f ca="1">IF(RMDF!BV846="", "", IF(ISNUMBER(MATCH(RMDF!BV846, INDIRECT(BV846), 0)), "OK", "Invalid"))</f>
        <v/>
      </c>
      <c r="BX846" s="281"/>
      <c r="BY846" s="281"/>
      <c r="BZ846" s="281"/>
      <c r="CA846" s="281" t="b">
        <f>AND(RMDF!CD846&gt;=0, RMDF!CD846&lt;=1-SUM(RMDF!Z846,RMDF!AG846,RMDF!AN846,RMDF!AU846,RMDF!BB846,RMDF!BI846,RMDF!BP846,RMDF!BW846), RMDF!CD846=ROUND(RMDF!CD846,4))</f>
        <v>1</v>
      </c>
      <c r="CB846" s="317">
        <f>RMDF!CB846</f>
        <v>0</v>
      </c>
      <c r="CC846" s="318" t="str">
        <f>IF(CB846=0,"",_xlfn.XLOOKUP(CB846,StatePicklist!$1:$1,StatePicklist!$3:$3,"NA",0))</f>
        <v/>
      </c>
      <c r="CD846" s="297" t="str">
        <f ca="1">IF(RMDF!CC846="", "", IF(ISNUMBER(MATCH(RMDF!CC846, INDIRECT(CC846), 0)), "OK", "Invalid"))</f>
        <v/>
      </c>
      <c r="CE846" s="281"/>
      <c r="CF846" s="281"/>
      <c r="CG846" s="281"/>
      <c r="CH846" s="281" t="b">
        <f>AND(RMDF!CK846&gt;=0, RMDF!CK846&lt;=1-SUM(RMDF!Z846,RMDF!AG846,RMDF!AN846,RMDF!AU846,RMDF!BB846,RMDF!BI846,RMDF!BP846,RMDF!BW846,RMDF!CD846), RMDF!CK846=ROUND(RMDF!CK846,4))</f>
        <v>1</v>
      </c>
      <c r="CI846" s="317">
        <f>RMDF!CI846</f>
        <v>0</v>
      </c>
      <c r="CJ846" s="318" t="str">
        <f>IF(CI846=0,"",_xlfn.XLOOKUP(CI846,StatePicklist!$1:$1,StatePicklist!$3:$3,"NA",0))</f>
        <v/>
      </c>
      <c r="CK846" s="297" t="str">
        <f ca="1">IF(RMDF!CJ846="", "", IF(ISNUMBER(MATCH(RMDF!CJ846, INDIRECT(CJ846), 0)), "OK", "Invalid"))</f>
        <v/>
      </c>
      <c r="CL846" s="281"/>
      <c r="CM846" s="281"/>
      <c r="CN846" s="281"/>
      <c r="CO846" s="281" t="b">
        <f>AND(RMDF!CR846&gt;=0, RMDF!CR846&lt;=1-SUM(RMDF!Z846,RMDF!AG846,RMDF!AN846,RMDF!AU846,RMDF!BB846,RMDF!BI846,RMDF!BP846,RMDF!BW846,RMDF!CD846,RMDF!CK846), RMDF!CR846=ROUND(RMDF!CR846,4))</f>
        <v>1</v>
      </c>
      <c r="CP846" s="317">
        <f>RMDF!CP846</f>
        <v>0</v>
      </c>
      <c r="CQ846" s="318" t="str">
        <f>IF(CP846=0,"",_xlfn.XLOOKUP(CP846,StatePicklist!$1:$1,StatePicklist!$3:$3,"NA",0))</f>
        <v/>
      </c>
      <c r="CR846" s="297" t="str">
        <f ca="1">IF(RMDF!CQ846="", "", IF(ISNUMBER(MATCH(RMDF!CQ846, INDIRECT(CQ846), 0)), "OK", "Invalid"))</f>
        <v/>
      </c>
      <c r="CS846" s="281"/>
      <c r="CT846" s="281"/>
      <c r="CU846" s="281"/>
      <c r="CV846" s="281" t="b">
        <f>AND(RMDF!CY846&gt;=0, RMDF!CY846&lt;=1-SUM(RMDF!Z846,RMDF!AG846,RMDF!AN846,RMDF!AU846,RMDF!BB846,RMDF!BI846,RMDF!BP846,RMDF!BW846,RMDF!CD846,RMDF!CK846,RMDF!CR846), RMDF!CY846=ROUND(RMDF!CY846,4))</f>
        <v>1</v>
      </c>
      <c r="CW846" s="317">
        <f>RMDF!CW846</f>
        <v>0</v>
      </c>
      <c r="CX846" s="318" t="str">
        <f>IF(CW846=0,"",_xlfn.XLOOKUP(CW846,StatePicklist!$1:$1,StatePicklist!$3:$3,"NA",0))</f>
        <v/>
      </c>
      <c r="CY846" s="297" t="str">
        <f ca="1">IF(RMDF!CX846="", "", IF(ISNUMBER(MATCH(RMDF!CX846, INDIRECT(CX846), 0)), "OK", "Invalid"))</f>
        <v/>
      </c>
      <c r="CZ846" s="281"/>
      <c r="DA846" s="281"/>
      <c r="DB846" s="281"/>
      <c r="DC846" s="281" t="b">
        <f>AND(RMDF!DF846&gt;=0, RMDF!DF846&lt;=1-SUM(RMDF!Z846,RMDF!AG846,RMDF!AN846,RMDF!AU846,RMDF!BB846,RMDF!BI846,RMDF!BP846,RMDF!BW846,RMDF!CD846,RMDF!CK846,RMDF!CR846,RMDF!CY846), RMDF!DF846=ROUND(RMDF!DF846,4))</f>
        <v>1</v>
      </c>
      <c r="DD846" s="317">
        <f>RMDF!DD846</f>
        <v>0</v>
      </c>
      <c r="DE846" s="318" t="str">
        <f>IF(DD846=0,"",_xlfn.XLOOKUP(DD846,StatePicklist!$1:$1,StatePicklist!$3:$3,"NA",0))</f>
        <v/>
      </c>
      <c r="DF846" s="297" t="str">
        <f ca="1">IF(RMDF!DE846="", "", IF(ISNUMBER(MATCH(RMDF!DE846, INDIRECT(DE846), 0)), "OK", "Invalid"))</f>
        <v/>
      </c>
      <c r="DG846" s="281"/>
      <c r="DH846" s="281"/>
      <c r="DI846" s="281"/>
      <c r="DJ846" s="281" t="b">
        <f>AND(RMDF!DM846&gt;=0, RMDF!DM846&lt;=1-SUM(RMDF!Z846,RMDF!AG846,RMDF!AN846,RMDF!AU846,RMDF!BB846,RMDF!BI846,RMDF!BP846,RMDF!BW846,RMDF!CD846,RMDF!CK846,RMDF!CR846,RMDF!CY846,RMDF!DF846), RMDF!DM846=ROUND(RMDF!DM846,4))</f>
        <v>1</v>
      </c>
      <c r="DK846" s="317">
        <f>RMDF!DK846</f>
        <v>0</v>
      </c>
      <c r="DL846" s="318" t="str">
        <f>IF(DK846=0,"",_xlfn.XLOOKUP(DK846,StatePicklist!$1:$1,StatePicklist!$3:$3,"NA",0))</f>
        <v/>
      </c>
      <c r="DM846" s="297" t="str">
        <f ca="1">IF(RMDF!DL846="", "", IF(ISNUMBER(MATCH(RMDF!DL846, INDIRECT(DL846), 0)), "OK", "Invalid"))</f>
        <v/>
      </c>
      <c r="DN846" s="281"/>
      <c r="DO846" s="281"/>
      <c r="DP846" s="281"/>
      <c r="DQ846" s="281" t="b">
        <f>AND(RMDF!DT846&gt;=0, RMDF!DT846&lt;=1-SUM(RMDF!Z846,RMDF!AG846,RMDF!AN846,RMDF!AU846,RMDF!BB846,RMDF!BI846,RMDF!BP846,RMDF!BW846,RMDF!CD846,RMDF!CK846,RMDF!CR846,RMDF!CY846,RMDF!DF846,RMDF!DM846), RMDF!DT846=ROUND(RMDF!DT846,4))</f>
        <v>1</v>
      </c>
      <c r="DR846" s="317">
        <f>RMDF!DR846</f>
        <v>0</v>
      </c>
      <c r="DS846" s="318" t="str">
        <f>IF(DR846=0,"",_xlfn.XLOOKUP(DR846,StatePicklist!$1:$1,StatePicklist!$3:$3,"NA",0))</f>
        <v/>
      </c>
      <c r="DT846" s="297" t="str">
        <f ca="1">IF(RMDF!DS846="", "", IF(ISNUMBER(MATCH(RMDF!DS846, INDIRECT(DS846), 0)), "OK", "Invalid"))</f>
        <v/>
      </c>
      <c r="DU846" s="281"/>
      <c r="DV846" s="281"/>
      <c r="DW846" s="281"/>
      <c r="DX846" s="281" t="b">
        <f>AND(RMDF!EA846&gt;=0, RMDF!EA846&lt;=1-SUM(RMDF!Z846,RMDF!AG846,RMDF!AN846,RMDF!AU846,RMDF!BB846,RMDF!BI846,RMDF!BP846,RMDF!BW846,RMDF!CD846,RMDF!CK846,RMDF!CR846,RMDF!CY846,RMDF!DF846,RMDF!DM846,RMDF!DT846), RMDF!EA846=ROUND(RMDF!EA846,4))</f>
        <v>1</v>
      </c>
      <c r="DY846" s="317">
        <f>RMDF!DY846</f>
        <v>0</v>
      </c>
      <c r="DZ846" s="318" t="str">
        <f>IF(DY846=0,"",_xlfn.XLOOKUP(DY846,StatePicklist!$1:$1,StatePicklist!$3:$3,"NA",0))</f>
        <v/>
      </c>
      <c r="EA846" s="297" t="str">
        <f ca="1">IF(RMDF!DZ846="", "", IF(ISNUMBER(MATCH(RMDF!DZ846, INDIRECT(DZ846), 0)), "OK", "Invalid"))</f>
        <v/>
      </c>
      <c r="EB846" s="281"/>
      <c r="EC846" s="281"/>
      <c r="ED846" s="281"/>
      <c r="EE846" s="281" t="b">
        <f>AND(RMDF!EH846&gt;=0, RMDF!EH846&lt;=1-SUM(RMDF!Z846,RMDF!AG846,RMDF!AN846,RMDF!AU846,RMDF!BB846,RMDF!BI846,RMDF!BP846,RMDF!BW846,RMDF!CD846,RMDF!CK846,RMDF!CR846,RMDF!CY846,RMDF!DF846,RMDF!DM846,RMDF!DT846,RMDF!EA846), RMDF!EH846=ROUND(RMDF!EH846,4))</f>
        <v>1</v>
      </c>
      <c r="EF846" s="317">
        <f>RMDF!EF846</f>
        <v>0</v>
      </c>
      <c r="EG846" s="318" t="str">
        <f>IF(EF846=0,"",_xlfn.XLOOKUP(EF846,StatePicklist!$1:$1,StatePicklist!$3:$3,"NA",0))</f>
        <v/>
      </c>
      <c r="EH846" s="297" t="str">
        <f ca="1">IF(RMDF!EG846="", "", IF(ISNUMBER(MATCH(RMDF!EG846, INDIRECT(EG846), 0)), "OK", "Invalid"))</f>
        <v/>
      </c>
      <c r="EI846" s="281"/>
      <c r="EJ846" s="281"/>
      <c r="EK846" s="281"/>
      <c r="EL846" s="281" t="b">
        <f>AND(RMDF!EO846&gt;=0, RMDF!EO846&lt;=1-SUM(RMDF!Z846,RMDF!AG846,RMDF!AN846,RMDF!AU846,RMDF!BB846,RMDF!BI846,RMDF!BP846,RMDF!BW846,RMDF!CD846,RMDF!CK846,RMDF!CR846,RMDF!CY846,RMDF!DF846,RMDF!DM846,RMDF!DT846,RMDF!EA846,RMDF!EH846), RMDF!EO846=ROUND(RMDF!EO846,4))</f>
        <v>1</v>
      </c>
      <c r="EM846" s="317">
        <f>RMDF!EM846</f>
        <v>0</v>
      </c>
      <c r="EN846" s="318" t="str">
        <f>IF(EM846=0,"",_xlfn.XLOOKUP(EM846,StatePicklist!$1:$1,StatePicklist!$3:$3,"NA",0))</f>
        <v/>
      </c>
      <c r="EO846" s="297" t="str">
        <f ca="1">IF(RMDF!EN846="", "", IF(ISNUMBER(MATCH(RMDF!EN846, INDIRECT(EN846), 0)), "OK", "Invalid"))</f>
        <v/>
      </c>
      <c r="EP846" s="281"/>
      <c r="EQ846" s="281"/>
      <c r="ER846" s="281"/>
      <c r="ES846" s="281" t="b">
        <f>AND(RMDF!EV846&gt;=0, RMDF!EV846&lt;=1-SUM(RMDF!Z846,RMDF!AG846,RMDF!AN846,RMDF!AU846,RMDF!BB846,RMDF!BI846,RMDF!BP846,RMDF!BW846,RMDF!CD846,RMDF!CK846,RMDF!CR846,RMDF!CY846,RMDF!DF846,RMDF!DM846,RMDF!DT846,RMDF!EA846,RMDF!EH846,RMDF!EO846), RMDF!EV846=ROUND(RMDF!EV846,4))</f>
        <v>1</v>
      </c>
      <c r="ET846" s="317">
        <f>RMDF!ET846</f>
        <v>0</v>
      </c>
      <c r="EU846" s="318" t="str">
        <f>IF(ET846=0,"",_xlfn.XLOOKUP(ET846,StatePicklist!$1:$1,StatePicklist!$3:$3,"NA",0))</f>
        <v/>
      </c>
      <c r="EV846" s="297" t="str">
        <f ca="1">IF(RMDF!EU846="", "", IF(ISNUMBER(MATCH(RMDF!EU846, INDIRECT(EU846), 0)), "OK", "Invalid"))</f>
        <v/>
      </c>
      <c r="EW846" s="281"/>
      <c r="EX846" s="281"/>
      <c r="EY846" s="281"/>
      <c r="EZ846" s="281" t="b">
        <f>AND(RMDF!FC846&gt;=0, RMDF!FC846&lt;=1-SUM(RMDF!Z846,RMDF!AG846,RMDF!AN846,RMDF!AU846,RMDF!BB846,RMDF!BI846,RMDF!BP846,RMDF!BW846,RMDF!CD846,RMDF!CK846,RMDF!CR846,RMDF!CY846,RMDF!DF846,RMDF!DM846,RMDF!DT846,RMDF!EA846,RMDF!EH846,RMDF!EO846,RMDF!EV846), RMDF!FC846=ROUND(RMDF!FC846,4))</f>
        <v>1</v>
      </c>
      <c r="FA846" s="317">
        <f>RMDF!FA846</f>
        <v>0</v>
      </c>
      <c r="FB846" s="318" t="str">
        <f>IF(FA846=0,"",_xlfn.XLOOKUP(FA846,StatePicklist!$1:$1,StatePicklist!$3:$3,"NA",0))</f>
        <v/>
      </c>
      <c r="FC846" s="297" t="str">
        <f ca="1">IF(RMDF!FB846="", "", IF(ISNUMBER(MATCH(RMDF!FB846, INDIRECT(FB846), 0)), "OK", "Invalid"))</f>
        <v/>
      </c>
    </row>
    <row r="847" spans="1:159" s="205" customFormat="1" ht="39.9" customHeight="1" x14ac:dyDescent="0.25">
      <c r="A847" s="206"/>
      <c r="B847" s="196"/>
      <c r="C847" s="197"/>
      <c r="D847" s="198"/>
      <c r="E847" s="199"/>
      <c r="F847" s="200"/>
      <c r="G847" s="201"/>
      <c r="H847" s="292"/>
      <c r="I847" s="305">
        <f>RMDF!I847</f>
        <v>0</v>
      </c>
      <c r="J847" s="305" t="str">
        <f>IF(I847=ProductCode!$B$30,"PDReclPost",IF(OR(I847=ProductCode!$C$30,I847=ProductCode!$E$30,I847=ProductCode!$G$30),"PDPreCon",IF(OR(I847=ProductCode!$D$30,I847=ProductCode!$F$30),"PDNotReclPost","")))</f>
        <v/>
      </c>
      <c r="K847" s="305" t="str">
        <f t="shared" si="45"/>
        <v/>
      </c>
      <c r="L847" s="289"/>
      <c r="M847" s="305" t="str">
        <f t="shared" si="45"/>
        <v/>
      </c>
      <c r="N847" s="289" t="b">
        <f>AND(RMDF!N847&gt;=0, RMDF!N847&lt;=1-RMDF!L847, RMDF!N847=ROUND(RMDF!N847,4))</f>
        <v>1</v>
      </c>
      <c r="O847" s="286" t="str">
        <f>IF(P847="","",IF(I847="","",IF(LEFT(I847,13)="Reclaimed pos",RawMaterialCode!$E$569,RawMaterialCode!$E$568)))</f>
        <v>Reclaimed pre-consumer mixed fibers (RM0578)</v>
      </c>
      <c r="P847" s="295">
        <f t="shared" si="46"/>
        <v>1</v>
      </c>
      <c r="Q847" s="202"/>
      <c r="R847" s="203"/>
      <c r="S847" s="204" t="str">
        <f t="shared" si="47"/>
        <v/>
      </c>
      <c r="T847" s="281"/>
      <c r="U847" s="281"/>
      <c r="V847" s="281"/>
      <c r="W847" s="281"/>
      <c r="X847" s="317">
        <f>RMDF!X847</f>
        <v>0</v>
      </c>
      <c r="Y847" s="318" t="str">
        <f>IF(X847=0,"",_xlfn.XLOOKUP(X847,StatePicklist!$1:$1,StatePicklist!$3:$3,"NA",0))</f>
        <v/>
      </c>
      <c r="Z847" s="297" t="str">
        <f ca="1">IF(RMDF!Y847="", "", IF(ISNUMBER(MATCH(RMDF!Y847, INDIRECT(Y847), 0)), "OK", "Invalid"))</f>
        <v/>
      </c>
      <c r="AA847" s="281"/>
      <c r="AB847" s="281"/>
      <c r="AC847" s="281"/>
      <c r="AD847" s="281" t="b">
        <f>AND(RMDF!AG847&gt;=0, RMDF!AG847&lt;=1-RMDF!Z847, RMDF!AG847=ROUND(RMDF!AG847,4))</f>
        <v>1</v>
      </c>
      <c r="AE847" s="317">
        <f>RMDF!AE847</f>
        <v>0</v>
      </c>
      <c r="AF847" s="318" t="str">
        <f>IF(AE847=0,"",_xlfn.XLOOKUP(AE847,StatePicklist!$1:$1,StatePicklist!$3:$3,"NA",0))</f>
        <v/>
      </c>
      <c r="AG847" s="297" t="str">
        <f ca="1">IF(RMDF!AF847="", "", IF(ISNUMBER(MATCH(RMDF!AF847, INDIRECT(AF847), 0)), "OK", "Invalid"))</f>
        <v/>
      </c>
      <c r="AH847" s="281"/>
      <c r="AI847" s="281"/>
      <c r="AJ847" s="281"/>
      <c r="AK847" s="281" t="b">
        <f>AND(RMDF!AN847&gt;=0, RMDF!AN847&lt;=1-SUM(RMDF!Z847,RMDF!AG847), RMDF!AN847=ROUND(RMDF!AN847,4))</f>
        <v>1</v>
      </c>
      <c r="AL847" s="317">
        <f>RMDF!AL847</f>
        <v>0</v>
      </c>
      <c r="AM847" s="318" t="str">
        <f>IF(AL847=0,"",_xlfn.XLOOKUP(AL847,StatePicklist!$1:$1,StatePicklist!$3:$3,"NA",0))</f>
        <v/>
      </c>
      <c r="AN847" s="297" t="str">
        <f ca="1">IF(RMDF!AM847="", "", IF(ISNUMBER(MATCH(RMDF!AM847, INDIRECT(AM847), 0)), "OK", "Invalid"))</f>
        <v/>
      </c>
      <c r="AO847" s="281"/>
      <c r="AP847" s="281"/>
      <c r="AQ847" s="281"/>
      <c r="AR847" s="281" t="b">
        <f>AND(RMDF!AU847&gt;=0, RMDF!AU847&lt;=1-SUM(RMDF!Z847,RMDF!AG847,RMDF!AN847), RMDF!AU847=ROUND(RMDF!AU847,4))</f>
        <v>1</v>
      </c>
      <c r="AS847" s="317">
        <f>RMDF!AS847</f>
        <v>0</v>
      </c>
      <c r="AT847" s="318" t="str">
        <f>IF(AS847=0,"",_xlfn.XLOOKUP(AS847,StatePicklist!$1:$1,StatePicklist!$3:$3,"NA",0))</f>
        <v/>
      </c>
      <c r="AU847" s="297" t="str">
        <f ca="1">IF(RMDF!AT847="", "", IF(ISNUMBER(MATCH(RMDF!AT847, INDIRECT(AT847), 0)), "OK", "Invalid"))</f>
        <v/>
      </c>
      <c r="AV847" s="281"/>
      <c r="AW847" s="281"/>
      <c r="AX847" s="281"/>
      <c r="AY847" s="281" t="b">
        <f>AND(RMDF!BB847&gt;=0, RMDF!BB847&lt;=1-SUM(RMDF!Z847,RMDF!AG847,RMDF!AN847,RMDF!AU847), RMDF!BB847=ROUND(RMDF!BB847,4))</f>
        <v>1</v>
      </c>
      <c r="AZ847" s="317">
        <f>RMDF!AZ847</f>
        <v>0</v>
      </c>
      <c r="BA847" s="318" t="str">
        <f>IF(AZ847=0,"",_xlfn.XLOOKUP(AZ847,StatePicklist!$1:$1,StatePicklist!$3:$3,"NA",0))</f>
        <v/>
      </c>
      <c r="BB847" s="297" t="str">
        <f ca="1">IF(RMDF!BA847="", "", IF(ISNUMBER(MATCH(RMDF!BA847, INDIRECT(BA847), 0)), "OK", "Invalid"))</f>
        <v/>
      </c>
      <c r="BC847" s="281"/>
      <c r="BD847" s="281"/>
      <c r="BE847" s="281"/>
      <c r="BF847" s="281" t="b">
        <f>AND(RMDF!BI847&gt;=0, RMDF!BI847&lt;=1-SUM(RMDF!Z847,RMDF!AG847,RMDF!AN847,RMDF!AU847,RMDF!BB847), RMDF!BI847=ROUND(RMDF!BI847,4))</f>
        <v>1</v>
      </c>
      <c r="BG847" s="317">
        <f>RMDF!BG847</f>
        <v>0</v>
      </c>
      <c r="BH847" s="318" t="str">
        <f>IF(BG847=0,"",_xlfn.XLOOKUP(BG847,StatePicklist!$1:$1,StatePicklist!$3:$3,"NA",0))</f>
        <v/>
      </c>
      <c r="BI847" s="297" t="str">
        <f ca="1">IF(RMDF!BH847="", "", IF(ISNUMBER(MATCH(RMDF!BH847, INDIRECT(BH847), 0)), "OK", "Invalid"))</f>
        <v/>
      </c>
      <c r="BJ847" s="281"/>
      <c r="BK847" s="281"/>
      <c r="BL847" s="281"/>
      <c r="BM847" s="281" t="b">
        <f>AND(RMDF!BP847&gt;=0, RMDF!BP847&lt;=1-SUM(RMDF!Z847,RMDF!AG847,RMDF!AN847,RMDF!AU847,RMDF!BB847,RMDF!BI847), RMDF!BP847=ROUND(RMDF!BP847,4))</f>
        <v>1</v>
      </c>
      <c r="BN847" s="317">
        <f>RMDF!BN847</f>
        <v>0</v>
      </c>
      <c r="BO847" s="318" t="str">
        <f>IF(BN847=0,"",_xlfn.XLOOKUP(BN847,StatePicklist!$1:$1,StatePicklist!$3:$3,"NA",0))</f>
        <v/>
      </c>
      <c r="BP847" s="297" t="str">
        <f ca="1">IF(RMDF!BO847="", "", IF(ISNUMBER(MATCH(RMDF!BO847, INDIRECT(BO847), 0)), "OK", "Invalid"))</f>
        <v/>
      </c>
      <c r="BQ847" s="281"/>
      <c r="BR847" s="281"/>
      <c r="BS847" s="281"/>
      <c r="BT847" s="281" t="b">
        <f>AND(RMDF!BW847&gt;=0, RMDF!BW847&lt;=1-SUM(RMDF!Z847,RMDF!AG847,RMDF!AN847,RMDF!AU847,RMDF!BB847,RMDF!BI847,RMDF!BP847), RMDF!BW847=ROUND(RMDF!BW847,4))</f>
        <v>1</v>
      </c>
      <c r="BU847" s="317">
        <f>RMDF!BU847</f>
        <v>0</v>
      </c>
      <c r="BV847" s="318" t="str">
        <f>IF(BU847=0,"",_xlfn.XLOOKUP(BU847,StatePicklist!$1:$1,StatePicklist!$3:$3,"NA",0))</f>
        <v/>
      </c>
      <c r="BW847" s="297" t="str">
        <f ca="1">IF(RMDF!BV847="", "", IF(ISNUMBER(MATCH(RMDF!BV847, INDIRECT(BV847), 0)), "OK", "Invalid"))</f>
        <v/>
      </c>
      <c r="BX847" s="281"/>
      <c r="BY847" s="281"/>
      <c r="BZ847" s="281"/>
      <c r="CA847" s="281" t="b">
        <f>AND(RMDF!CD847&gt;=0, RMDF!CD847&lt;=1-SUM(RMDF!Z847,RMDF!AG847,RMDF!AN847,RMDF!AU847,RMDF!BB847,RMDF!BI847,RMDF!BP847,RMDF!BW847), RMDF!CD847=ROUND(RMDF!CD847,4))</f>
        <v>1</v>
      </c>
      <c r="CB847" s="317">
        <f>RMDF!CB847</f>
        <v>0</v>
      </c>
      <c r="CC847" s="318" t="str">
        <f>IF(CB847=0,"",_xlfn.XLOOKUP(CB847,StatePicklist!$1:$1,StatePicklist!$3:$3,"NA",0))</f>
        <v/>
      </c>
      <c r="CD847" s="297" t="str">
        <f ca="1">IF(RMDF!CC847="", "", IF(ISNUMBER(MATCH(RMDF!CC847, INDIRECT(CC847), 0)), "OK", "Invalid"))</f>
        <v/>
      </c>
      <c r="CE847" s="281"/>
      <c r="CF847" s="281"/>
      <c r="CG847" s="281"/>
      <c r="CH847" s="281" t="b">
        <f>AND(RMDF!CK847&gt;=0, RMDF!CK847&lt;=1-SUM(RMDF!Z847,RMDF!AG847,RMDF!AN847,RMDF!AU847,RMDF!BB847,RMDF!BI847,RMDF!BP847,RMDF!BW847,RMDF!CD847), RMDF!CK847=ROUND(RMDF!CK847,4))</f>
        <v>1</v>
      </c>
      <c r="CI847" s="317">
        <f>RMDF!CI847</f>
        <v>0</v>
      </c>
      <c r="CJ847" s="318" t="str">
        <f>IF(CI847=0,"",_xlfn.XLOOKUP(CI847,StatePicklist!$1:$1,StatePicklist!$3:$3,"NA",0))</f>
        <v/>
      </c>
      <c r="CK847" s="297" t="str">
        <f ca="1">IF(RMDF!CJ847="", "", IF(ISNUMBER(MATCH(RMDF!CJ847, INDIRECT(CJ847), 0)), "OK", "Invalid"))</f>
        <v/>
      </c>
      <c r="CL847" s="281"/>
      <c r="CM847" s="281"/>
      <c r="CN847" s="281"/>
      <c r="CO847" s="281" t="b">
        <f>AND(RMDF!CR847&gt;=0, RMDF!CR847&lt;=1-SUM(RMDF!Z847,RMDF!AG847,RMDF!AN847,RMDF!AU847,RMDF!BB847,RMDF!BI847,RMDF!BP847,RMDF!BW847,RMDF!CD847,RMDF!CK847), RMDF!CR847=ROUND(RMDF!CR847,4))</f>
        <v>1</v>
      </c>
      <c r="CP847" s="317">
        <f>RMDF!CP847</f>
        <v>0</v>
      </c>
      <c r="CQ847" s="318" t="str">
        <f>IF(CP847=0,"",_xlfn.XLOOKUP(CP847,StatePicklist!$1:$1,StatePicklist!$3:$3,"NA",0))</f>
        <v/>
      </c>
      <c r="CR847" s="297" t="str">
        <f ca="1">IF(RMDF!CQ847="", "", IF(ISNUMBER(MATCH(RMDF!CQ847, INDIRECT(CQ847), 0)), "OK", "Invalid"))</f>
        <v/>
      </c>
      <c r="CS847" s="281"/>
      <c r="CT847" s="281"/>
      <c r="CU847" s="281"/>
      <c r="CV847" s="281" t="b">
        <f>AND(RMDF!CY847&gt;=0, RMDF!CY847&lt;=1-SUM(RMDF!Z847,RMDF!AG847,RMDF!AN847,RMDF!AU847,RMDF!BB847,RMDF!BI847,RMDF!BP847,RMDF!BW847,RMDF!CD847,RMDF!CK847,RMDF!CR847), RMDF!CY847=ROUND(RMDF!CY847,4))</f>
        <v>1</v>
      </c>
      <c r="CW847" s="317">
        <f>RMDF!CW847</f>
        <v>0</v>
      </c>
      <c r="CX847" s="318" t="str">
        <f>IF(CW847=0,"",_xlfn.XLOOKUP(CW847,StatePicklist!$1:$1,StatePicklist!$3:$3,"NA",0))</f>
        <v/>
      </c>
      <c r="CY847" s="297" t="str">
        <f ca="1">IF(RMDF!CX847="", "", IF(ISNUMBER(MATCH(RMDF!CX847, INDIRECT(CX847), 0)), "OK", "Invalid"))</f>
        <v/>
      </c>
      <c r="CZ847" s="281"/>
      <c r="DA847" s="281"/>
      <c r="DB847" s="281"/>
      <c r="DC847" s="281" t="b">
        <f>AND(RMDF!DF847&gt;=0, RMDF!DF847&lt;=1-SUM(RMDF!Z847,RMDF!AG847,RMDF!AN847,RMDF!AU847,RMDF!BB847,RMDF!BI847,RMDF!BP847,RMDF!BW847,RMDF!CD847,RMDF!CK847,RMDF!CR847,RMDF!CY847), RMDF!DF847=ROUND(RMDF!DF847,4))</f>
        <v>1</v>
      </c>
      <c r="DD847" s="317">
        <f>RMDF!DD847</f>
        <v>0</v>
      </c>
      <c r="DE847" s="318" t="str">
        <f>IF(DD847=0,"",_xlfn.XLOOKUP(DD847,StatePicklist!$1:$1,StatePicklist!$3:$3,"NA",0))</f>
        <v/>
      </c>
      <c r="DF847" s="297" t="str">
        <f ca="1">IF(RMDF!DE847="", "", IF(ISNUMBER(MATCH(RMDF!DE847, INDIRECT(DE847), 0)), "OK", "Invalid"))</f>
        <v/>
      </c>
      <c r="DG847" s="281"/>
      <c r="DH847" s="281"/>
      <c r="DI847" s="281"/>
      <c r="DJ847" s="281" t="b">
        <f>AND(RMDF!DM847&gt;=0, RMDF!DM847&lt;=1-SUM(RMDF!Z847,RMDF!AG847,RMDF!AN847,RMDF!AU847,RMDF!BB847,RMDF!BI847,RMDF!BP847,RMDF!BW847,RMDF!CD847,RMDF!CK847,RMDF!CR847,RMDF!CY847,RMDF!DF847), RMDF!DM847=ROUND(RMDF!DM847,4))</f>
        <v>1</v>
      </c>
      <c r="DK847" s="317">
        <f>RMDF!DK847</f>
        <v>0</v>
      </c>
      <c r="DL847" s="318" t="str">
        <f>IF(DK847=0,"",_xlfn.XLOOKUP(DK847,StatePicklist!$1:$1,StatePicklist!$3:$3,"NA",0))</f>
        <v/>
      </c>
      <c r="DM847" s="297" t="str">
        <f ca="1">IF(RMDF!DL847="", "", IF(ISNUMBER(MATCH(RMDF!DL847, INDIRECT(DL847), 0)), "OK", "Invalid"))</f>
        <v/>
      </c>
      <c r="DN847" s="281"/>
      <c r="DO847" s="281"/>
      <c r="DP847" s="281"/>
      <c r="DQ847" s="281" t="b">
        <f>AND(RMDF!DT847&gt;=0, RMDF!DT847&lt;=1-SUM(RMDF!Z847,RMDF!AG847,RMDF!AN847,RMDF!AU847,RMDF!BB847,RMDF!BI847,RMDF!BP847,RMDF!BW847,RMDF!CD847,RMDF!CK847,RMDF!CR847,RMDF!CY847,RMDF!DF847,RMDF!DM847), RMDF!DT847=ROUND(RMDF!DT847,4))</f>
        <v>1</v>
      </c>
      <c r="DR847" s="317">
        <f>RMDF!DR847</f>
        <v>0</v>
      </c>
      <c r="DS847" s="318" t="str">
        <f>IF(DR847=0,"",_xlfn.XLOOKUP(DR847,StatePicklist!$1:$1,StatePicklist!$3:$3,"NA",0))</f>
        <v/>
      </c>
      <c r="DT847" s="297" t="str">
        <f ca="1">IF(RMDF!DS847="", "", IF(ISNUMBER(MATCH(RMDF!DS847, INDIRECT(DS847), 0)), "OK", "Invalid"))</f>
        <v/>
      </c>
      <c r="DU847" s="281"/>
      <c r="DV847" s="281"/>
      <c r="DW847" s="281"/>
      <c r="DX847" s="281" t="b">
        <f>AND(RMDF!EA847&gt;=0, RMDF!EA847&lt;=1-SUM(RMDF!Z847,RMDF!AG847,RMDF!AN847,RMDF!AU847,RMDF!BB847,RMDF!BI847,RMDF!BP847,RMDF!BW847,RMDF!CD847,RMDF!CK847,RMDF!CR847,RMDF!CY847,RMDF!DF847,RMDF!DM847,RMDF!DT847), RMDF!EA847=ROUND(RMDF!EA847,4))</f>
        <v>1</v>
      </c>
      <c r="DY847" s="317">
        <f>RMDF!DY847</f>
        <v>0</v>
      </c>
      <c r="DZ847" s="318" t="str">
        <f>IF(DY847=0,"",_xlfn.XLOOKUP(DY847,StatePicklist!$1:$1,StatePicklist!$3:$3,"NA",0))</f>
        <v/>
      </c>
      <c r="EA847" s="297" t="str">
        <f ca="1">IF(RMDF!DZ847="", "", IF(ISNUMBER(MATCH(RMDF!DZ847, INDIRECT(DZ847), 0)), "OK", "Invalid"))</f>
        <v/>
      </c>
      <c r="EB847" s="281"/>
      <c r="EC847" s="281"/>
      <c r="ED847" s="281"/>
      <c r="EE847" s="281" t="b">
        <f>AND(RMDF!EH847&gt;=0, RMDF!EH847&lt;=1-SUM(RMDF!Z847,RMDF!AG847,RMDF!AN847,RMDF!AU847,RMDF!BB847,RMDF!BI847,RMDF!BP847,RMDF!BW847,RMDF!CD847,RMDF!CK847,RMDF!CR847,RMDF!CY847,RMDF!DF847,RMDF!DM847,RMDF!DT847,RMDF!EA847), RMDF!EH847=ROUND(RMDF!EH847,4))</f>
        <v>1</v>
      </c>
      <c r="EF847" s="317">
        <f>RMDF!EF847</f>
        <v>0</v>
      </c>
      <c r="EG847" s="318" t="str">
        <f>IF(EF847=0,"",_xlfn.XLOOKUP(EF847,StatePicklist!$1:$1,StatePicklist!$3:$3,"NA",0))</f>
        <v/>
      </c>
      <c r="EH847" s="297" t="str">
        <f ca="1">IF(RMDF!EG847="", "", IF(ISNUMBER(MATCH(RMDF!EG847, INDIRECT(EG847), 0)), "OK", "Invalid"))</f>
        <v/>
      </c>
      <c r="EI847" s="281"/>
      <c r="EJ847" s="281"/>
      <c r="EK847" s="281"/>
      <c r="EL847" s="281" t="b">
        <f>AND(RMDF!EO847&gt;=0, RMDF!EO847&lt;=1-SUM(RMDF!Z847,RMDF!AG847,RMDF!AN847,RMDF!AU847,RMDF!BB847,RMDF!BI847,RMDF!BP847,RMDF!BW847,RMDF!CD847,RMDF!CK847,RMDF!CR847,RMDF!CY847,RMDF!DF847,RMDF!DM847,RMDF!DT847,RMDF!EA847,RMDF!EH847), RMDF!EO847=ROUND(RMDF!EO847,4))</f>
        <v>1</v>
      </c>
      <c r="EM847" s="317">
        <f>RMDF!EM847</f>
        <v>0</v>
      </c>
      <c r="EN847" s="318" t="str">
        <f>IF(EM847=0,"",_xlfn.XLOOKUP(EM847,StatePicklist!$1:$1,StatePicklist!$3:$3,"NA",0))</f>
        <v/>
      </c>
      <c r="EO847" s="297" t="str">
        <f ca="1">IF(RMDF!EN847="", "", IF(ISNUMBER(MATCH(RMDF!EN847, INDIRECT(EN847), 0)), "OK", "Invalid"))</f>
        <v/>
      </c>
      <c r="EP847" s="281"/>
      <c r="EQ847" s="281"/>
      <c r="ER847" s="281"/>
      <c r="ES847" s="281" t="b">
        <f>AND(RMDF!EV847&gt;=0, RMDF!EV847&lt;=1-SUM(RMDF!Z847,RMDF!AG847,RMDF!AN847,RMDF!AU847,RMDF!BB847,RMDF!BI847,RMDF!BP847,RMDF!BW847,RMDF!CD847,RMDF!CK847,RMDF!CR847,RMDF!CY847,RMDF!DF847,RMDF!DM847,RMDF!DT847,RMDF!EA847,RMDF!EH847,RMDF!EO847), RMDF!EV847=ROUND(RMDF!EV847,4))</f>
        <v>1</v>
      </c>
      <c r="ET847" s="317">
        <f>RMDF!ET847</f>
        <v>0</v>
      </c>
      <c r="EU847" s="318" t="str">
        <f>IF(ET847=0,"",_xlfn.XLOOKUP(ET847,StatePicklist!$1:$1,StatePicklist!$3:$3,"NA",0))</f>
        <v/>
      </c>
      <c r="EV847" s="297" t="str">
        <f ca="1">IF(RMDF!EU847="", "", IF(ISNUMBER(MATCH(RMDF!EU847, INDIRECT(EU847), 0)), "OK", "Invalid"))</f>
        <v/>
      </c>
      <c r="EW847" s="281"/>
      <c r="EX847" s="281"/>
      <c r="EY847" s="281"/>
      <c r="EZ847" s="281" t="b">
        <f>AND(RMDF!FC847&gt;=0, RMDF!FC847&lt;=1-SUM(RMDF!Z847,RMDF!AG847,RMDF!AN847,RMDF!AU847,RMDF!BB847,RMDF!BI847,RMDF!BP847,RMDF!BW847,RMDF!CD847,RMDF!CK847,RMDF!CR847,RMDF!CY847,RMDF!DF847,RMDF!DM847,RMDF!DT847,RMDF!EA847,RMDF!EH847,RMDF!EO847,RMDF!EV847), RMDF!FC847=ROUND(RMDF!FC847,4))</f>
        <v>1</v>
      </c>
      <c r="FA847" s="317">
        <f>RMDF!FA847</f>
        <v>0</v>
      </c>
      <c r="FB847" s="318" t="str">
        <f>IF(FA847=0,"",_xlfn.XLOOKUP(FA847,StatePicklist!$1:$1,StatePicklist!$3:$3,"NA",0))</f>
        <v/>
      </c>
      <c r="FC847" s="297" t="str">
        <f ca="1">IF(RMDF!FB847="", "", IF(ISNUMBER(MATCH(RMDF!FB847, INDIRECT(FB847), 0)), "OK", "Invalid"))</f>
        <v/>
      </c>
    </row>
    <row r="848" spans="1:159" s="205" customFormat="1" ht="39.9" customHeight="1" x14ac:dyDescent="0.25">
      <c r="A848" s="206"/>
      <c r="B848" s="196"/>
      <c r="C848" s="197"/>
      <c r="D848" s="198"/>
      <c r="E848" s="199"/>
      <c r="F848" s="200"/>
      <c r="G848" s="201"/>
      <c r="H848" s="292"/>
      <c r="I848" s="305">
        <f>RMDF!I848</f>
        <v>0</v>
      </c>
      <c r="J848" s="305" t="str">
        <f>IF(I848=ProductCode!$B$30,"PDReclPost",IF(OR(I848=ProductCode!$C$30,I848=ProductCode!$E$30,I848=ProductCode!$G$30),"PDPreCon",IF(OR(I848=ProductCode!$D$30,I848=ProductCode!$F$30),"PDNotReclPost","")))</f>
        <v/>
      </c>
      <c r="K848" s="305" t="str">
        <f t="shared" si="45"/>
        <v/>
      </c>
      <c r="L848" s="289"/>
      <c r="M848" s="305" t="str">
        <f t="shared" si="45"/>
        <v/>
      </c>
      <c r="N848" s="289" t="b">
        <f>AND(RMDF!N848&gt;=0, RMDF!N848&lt;=1-RMDF!L848, RMDF!N848=ROUND(RMDF!N848,4))</f>
        <v>1</v>
      </c>
      <c r="O848" s="286" t="str">
        <f>IF(P848="","",IF(I848="","",IF(LEFT(I848,13)="Reclaimed pos",RawMaterialCode!$E$569,RawMaterialCode!$E$568)))</f>
        <v>Reclaimed pre-consumer mixed fibers (RM0578)</v>
      </c>
      <c r="P848" s="295">
        <f t="shared" si="46"/>
        <v>1</v>
      </c>
      <c r="Q848" s="202"/>
      <c r="R848" s="203"/>
      <c r="S848" s="204" t="str">
        <f t="shared" si="47"/>
        <v/>
      </c>
      <c r="T848" s="281"/>
      <c r="U848" s="281"/>
      <c r="V848" s="281"/>
      <c r="W848" s="281"/>
      <c r="X848" s="317">
        <f>RMDF!X848</f>
        <v>0</v>
      </c>
      <c r="Y848" s="318" t="str">
        <f>IF(X848=0,"",_xlfn.XLOOKUP(X848,StatePicklist!$1:$1,StatePicklist!$3:$3,"NA",0))</f>
        <v/>
      </c>
      <c r="Z848" s="297" t="str">
        <f ca="1">IF(RMDF!Y848="", "", IF(ISNUMBER(MATCH(RMDF!Y848, INDIRECT(Y848), 0)), "OK", "Invalid"))</f>
        <v/>
      </c>
      <c r="AA848" s="281"/>
      <c r="AB848" s="281"/>
      <c r="AC848" s="281"/>
      <c r="AD848" s="281" t="b">
        <f>AND(RMDF!AG848&gt;=0, RMDF!AG848&lt;=1-RMDF!Z848, RMDF!AG848=ROUND(RMDF!AG848,4))</f>
        <v>1</v>
      </c>
      <c r="AE848" s="317">
        <f>RMDF!AE848</f>
        <v>0</v>
      </c>
      <c r="AF848" s="318" t="str">
        <f>IF(AE848=0,"",_xlfn.XLOOKUP(AE848,StatePicklist!$1:$1,StatePicklist!$3:$3,"NA",0))</f>
        <v/>
      </c>
      <c r="AG848" s="297" t="str">
        <f ca="1">IF(RMDF!AF848="", "", IF(ISNUMBER(MATCH(RMDF!AF848, INDIRECT(AF848), 0)), "OK", "Invalid"))</f>
        <v/>
      </c>
      <c r="AH848" s="281"/>
      <c r="AI848" s="281"/>
      <c r="AJ848" s="281"/>
      <c r="AK848" s="281" t="b">
        <f>AND(RMDF!AN848&gt;=0, RMDF!AN848&lt;=1-SUM(RMDF!Z848,RMDF!AG848), RMDF!AN848=ROUND(RMDF!AN848,4))</f>
        <v>1</v>
      </c>
      <c r="AL848" s="317">
        <f>RMDF!AL848</f>
        <v>0</v>
      </c>
      <c r="AM848" s="318" t="str">
        <f>IF(AL848=0,"",_xlfn.XLOOKUP(AL848,StatePicklist!$1:$1,StatePicklist!$3:$3,"NA",0))</f>
        <v/>
      </c>
      <c r="AN848" s="297" t="str">
        <f ca="1">IF(RMDF!AM848="", "", IF(ISNUMBER(MATCH(RMDF!AM848, INDIRECT(AM848), 0)), "OK", "Invalid"))</f>
        <v/>
      </c>
      <c r="AO848" s="281"/>
      <c r="AP848" s="281"/>
      <c r="AQ848" s="281"/>
      <c r="AR848" s="281" t="b">
        <f>AND(RMDF!AU848&gt;=0, RMDF!AU848&lt;=1-SUM(RMDF!Z848,RMDF!AG848,RMDF!AN848), RMDF!AU848=ROUND(RMDF!AU848,4))</f>
        <v>1</v>
      </c>
      <c r="AS848" s="317">
        <f>RMDF!AS848</f>
        <v>0</v>
      </c>
      <c r="AT848" s="318" t="str">
        <f>IF(AS848=0,"",_xlfn.XLOOKUP(AS848,StatePicklist!$1:$1,StatePicklist!$3:$3,"NA",0))</f>
        <v/>
      </c>
      <c r="AU848" s="297" t="str">
        <f ca="1">IF(RMDF!AT848="", "", IF(ISNUMBER(MATCH(RMDF!AT848, INDIRECT(AT848), 0)), "OK", "Invalid"))</f>
        <v/>
      </c>
      <c r="AV848" s="281"/>
      <c r="AW848" s="281"/>
      <c r="AX848" s="281"/>
      <c r="AY848" s="281" t="b">
        <f>AND(RMDF!BB848&gt;=0, RMDF!BB848&lt;=1-SUM(RMDF!Z848,RMDF!AG848,RMDF!AN848,RMDF!AU848), RMDF!BB848=ROUND(RMDF!BB848,4))</f>
        <v>1</v>
      </c>
      <c r="AZ848" s="317">
        <f>RMDF!AZ848</f>
        <v>0</v>
      </c>
      <c r="BA848" s="318" t="str">
        <f>IF(AZ848=0,"",_xlfn.XLOOKUP(AZ848,StatePicklist!$1:$1,StatePicklist!$3:$3,"NA",0))</f>
        <v/>
      </c>
      <c r="BB848" s="297" t="str">
        <f ca="1">IF(RMDF!BA848="", "", IF(ISNUMBER(MATCH(RMDF!BA848, INDIRECT(BA848), 0)), "OK", "Invalid"))</f>
        <v/>
      </c>
      <c r="BC848" s="281"/>
      <c r="BD848" s="281"/>
      <c r="BE848" s="281"/>
      <c r="BF848" s="281" t="b">
        <f>AND(RMDF!BI848&gt;=0, RMDF!BI848&lt;=1-SUM(RMDF!Z848,RMDF!AG848,RMDF!AN848,RMDF!AU848,RMDF!BB848), RMDF!BI848=ROUND(RMDF!BI848,4))</f>
        <v>1</v>
      </c>
      <c r="BG848" s="317">
        <f>RMDF!BG848</f>
        <v>0</v>
      </c>
      <c r="BH848" s="318" t="str">
        <f>IF(BG848=0,"",_xlfn.XLOOKUP(BG848,StatePicklist!$1:$1,StatePicklist!$3:$3,"NA",0))</f>
        <v/>
      </c>
      <c r="BI848" s="297" t="str">
        <f ca="1">IF(RMDF!BH848="", "", IF(ISNUMBER(MATCH(RMDF!BH848, INDIRECT(BH848), 0)), "OK", "Invalid"))</f>
        <v/>
      </c>
      <c r="BJ848" s="281"/>
      <c r="BK848" s="281"/>
      <c r="BL848" s="281"/>
      <c r="BM848" s="281" t="b">
        <f>AND(RMDF!BP848&gt;=0, RMDF!BP848&lt;=1-SUM(RMDF!Z848,RMDF!AG848,RMDF!AN848,RMDF!AU848,RMDF!BB848,RMDF!BI848), RMDF!BP848=ROUND(RMDF!BP848,4))</f>
        <v>1</v>
      </c>
      <c r="BN848" s="317">
        <f>RMDF!BN848</f>
        <v>0</v>
      </c>
      <c r="BO848" s="318" t="str">
        <f>IF(BN848=0,"",_xlfn.XLOOKUP(BN848,StatePicklist!$1:$1,StatePicklist!$3:$3,"NA",0))</f>
        <v/>
      </c>
      <c r="BP848" s="297" t="str">
        <f ca="1">IF(RMDF!BO848="", "", IF(ISNUMBER(MATCH(RMDF!BO848, INDIRECT(BO848), 0)), "OK", "Invalid"))</f>
        <v/>
      </c>
      <c r="BQ848" s="281"/>
      <c r="BR848" s="281"/>
      <c r="BS848" s="281"/>
      <c r="BT848" s="281" t="b">
        <f>AND(RMDF!BW848&gt;=0, RMDF!BW848&lt;=1-SUM(RMDF!Z848,RMDF!AG848,RMDF!AN848,RMDF!AU848,RMDF!BB848,RMDF!BI848,RMDF!BP848), RMDF!BW848=ROUND(RMDF!BW848,4))</f>
        <v>1</v>
      </c>
      <c r="BU848" s="317">
        <f>RMDF!BU848</f>
        <v>0</v>
      </c>
      <c r="BV848" s="318" t="str">
        <f>IF(BU848=0,"",_xlfn.XLOOKUP(BU848,StatePicklist!$1:$1,StatePicklist!$3:$3,"NA",0))</f>
        <v/>
      </c>
      <c r="BW848" s="297" t="str">
        <f ca="1">IF(RMDF!BV848="", "", IF(ISNUMBER(MATCH(RMDF!BV848, INDIRECT(BV848), 0)), "OK", "Invalid"))</f>
        <v/>
      </c>
      <c r="BX848" s="281"/>
      <c r="BY848" s="281"/>
      <c r="BZ848" s="281"/>
      <c r="CA848" s="281" t="b">
        <f>AND(RMDF!CD848&gt;=0, RMDF!CD848&lt;=1-SUM(RMDF!Z848,RMDF!AG848,RMDF!AN848,RMDF!AU848,RMDF!BB848,RMDF!BI848,RMDF!BP848,RMDF!BW848), RMDF!CD848=ROUND(RMDF!CD848,4))</f>
        <v>1</v>
      </c>
      <c r="CB848" s="317">
        <f>RMDF!CB848</f>
        <v>0</v>
      </c>
      <c r="CC848" s="318" t="str">
        <f>IF(CB848=0,"",_xlfn.XLOOKUP(CB848,StatePicklist!$1:$1,StatePicklist!$3:$3,"NA",0))</f>
        <v/>
      </c>
      <c r="CD848" s="297" t="str">
        <f ca="1">IF(RMDF!CC848="", "", IF(ISNUMBER(MATCH(RMDF!CC848, INDIRECT(CC848), 0)), "OK", "Invalid"))</f>
        <v/>
      </c>
      <c r="CE848" s="281"/>
      <c r="CF848" s="281"/>
      <c r="CG848" s="281"/>
      <c r="CH848" s="281" t="b">
        <f>AND(RMDF!CK848&gt;=0, RMDF!CK848&lt;=1-SUM(RMDF!Z848,RMDF!AG848,RMDF!AN848,RMDF!AU848,RMDF!BB848,RMDF!BI848,RMDF!BP848,RMDF!BW848,RMDF!CD848), RMDF!CK848=ROUND(RMDF!CK848,4))</f>
        <v>1</v>
      </c>
      <c r="CI848" s="317">
        <f>RMDF!CI848</f>
        <v>0</v>
      </c>
      <c r="CJ848" s="318" t="str">
        <f>IF(CI848=0,"",_xlfn.XLOOKUP(CI848,StatePicklist!$1:$1,StatePicklist!$3:$3,"NA",0))</f>
        <v/>
      </c>
      <c r="CK848" s="297" t="str">
        <f ca="1">IF(RMDF!CJ848="", "", IF(ISNUMBER(MATCH(RMDF!CJ848, INDIRECT(CJ848), 0)), "OK", "Invalid"))</f>
        <v/>
      </c>
      <c r="CL848" s="281"/>
      <c r="CM848" s="281"/>
      <c r="CN848" s="281"/>
      <c r="CO848" s="281" t="b">
        <f>AND(RMDF!CR848&gt;=0, RMDF!CR848&lt;=1-SUM(RMDF!Z848,RMDF!AG848,RMDF!AN848,RMDF!AU848,RMDF!BB848,RMDF!BI848,RMDF!BP848,RMDF!BW848,RMDF!CD848,RMDF!CK848), RMDF!CR848=ROUND(RMDF!CR848,4))</f>
        <v>1</v>
      </c>
      <c r="CP848" s="317">
        <f>RMDF!CP848</f>
        <v>0</v>
      </c>
      <c r="CQ848" s="318" t="str">
        <f>IF(CP848=0,"",_xlfn.XLOOKUP(CP848,StatePicklist!$1:$1,StatePicklist!$3:$3,"NA",0))</f>
        <v/>
      </c>
      <c r="CR848" s="297" t="str">
        <f ca="1">IF(RMDF!CQ848="", "", IF(ISNUMBER(MATCH(RMDF!CQ848, INDIRECT(CQ848), 0)), "OK", "Invalid"))</f>
        <v/>
      </c>
      <c r="CS848" s="281"/>
      <c r="CT848" s="281"/>
      <c r="CU848" s="281"/>
      <c r="CV848" s="281" t="b">
        <f>AND(RMDF!CY848&gt;=0, RMDF!CY848&lt;=1-SUM(RMDF!Z848,RMDF!AG848,RMDF!AN848,RMDF!AU848,RMDF!BB848,RMDF!BI848,RMDF!BP848,RMDF!BW848,RMDF!CD848,RMDF!CK848,RMDF!CR848), RMDF!CY848=ROUND(RMDF!CY848,4))</f>
        <v>1</v>
      </c>
      <c r="CW848" s="317">
        <f>RMDF!CW848</f>
        <v>0</v>
      </c>
      <c r="CX848" s="318" t="str">
        <f>IF(CW848=0,"",_xlfn.XLOOKUP(CW848,StatePicklist!$1:$1,StatePicklist!$3:$3,"NA",0))</f>
        <v/>
      </c>
      <c r="CY848" s="297" t="str">
        <f ca="1">IF(RMDF!CX848="", "", IF(ISNUMBER(MATCH(RMDF!CX848, INDIRECT(CX848), 0)), "OK", "Invalid"))</f>
        <v/>
      </c>
      <c r="CZ848" s="281"/>
      <c r="DA848" s="281"/>
      <c r="DB848" s="281"/>
      <c r="DC848" s="281" t="b">
        <f>AND(RMDF!DF848&gt;=0, RMDF!DF848&lt;=1-SUM(RMDF!Z848,RMDF!AG848,RMDF!AN848,RMDF!AU848,RMDF!BB848,RMDF!BI848,RMDF!BP848,RMDF!BW848,RMDF!CD848,RMDF!CK848,RMDF!CR848,RMDF!CY848), RMDF!DF848=ROUND(RMDF!DF848,4))</f>
        <v>1</v>
      </c>
      <c r="DD848" s="317">
        <f>RMDF!DD848</f>
        <v>0</v>
      </c>
      <c r="DE848" s="318" t="str">
        <f>IF(DD848=0,"",_xlfn.XLOOKUP(DD848,StatePicklist!$1:$1,StatePicklist!$3:$3,"NA",0))</f>
        <v/>
      </c>
      <c r="DF848" s="297" t="str">
        <f ca="1">IF(RMDF!DE848="", "", IF(ISNUMBER(MATCH(RMDF!DE848, INDIRECT(DE848), 0)), "OK", "Invalid"))</f>
        <v/>
      </c>
      <c r="DG848" s="281"/>
      <c r="DH848" s="281"/>
      <c r="DI848" s="281"/>
      <c r="DJ848" s="281" t="b">
        <f>AND(RMDF!DM848&gt;=0, RMDF!DM848&lt;=1-SUM(RMDF!Z848,RMDF!AG848,RMDF!AN848,RMDF!AU848,RMDF!BB848,RMDF!BI848,RMDF!BP848,RMDF!BW848,RMDF!CD848,RMDF!CK848,RMDF!CR848,RMDF!CY848,RMDF!DF848), RMDF!DM848=ROUND(RMDF!DM848,4))</f>
        <v>1</v>
      </c>
      <c r="DK848" s="317">
        <f>RMDF!DK848</f>
        <v>0</v>
      </c>
      <c r="DL848" s="318" t="str">
        <f>IF(DK848=0,"",_xlfn.XLOOKUP(DK848,StatePicklist!$1:$1,StatePicklist!$3:$3,"NA",0))</f>
        <v/>
      </c>
      <c r="DM848" s="297" t="str">
        <f ca="1">IF(RMDF!DL848="", "", IF(ISNUMBER(MATCH(RMDF!DL848, INDIRECT(DL848), 0)), "OK", "Invalid"))</f>
        <v/>
      </c>
      <c r="DN848" s="281"/>
      <c r="DO848" s="281"/>
      <c r="DP848" s="281"/>
      <c r="DQ848" s="281" t="b">
        <f>AND(RMDF!DT848&gt;=0, RMDF!DT848&lt;=1-SUM(RMDF!Z848,RMDF!AG848,RMDF!AN848,RMDF!AU848,RMDF!BB848,RMDF!BI848,RMDF!BP848,RMDF!BW848,RMDF!CD848,RMDF!CK848,RMDF!CR848,RMDF!CY848,RMDF!DF848,RMDF!DM848), RMDF!DT848=ROUND(RMDF!DT848,4))</f>
        <v>1</v>
      </c>
      <c r="DR848" s="317">
        <f>RMDF!DR848</f>
        <v>0</v>
      </c>
      <c r="DS848" s="318" t="str">
        <f>IF(DR848=0,"",_xlfn.XLOOKUP(DR848,StatePicklist!$1:$1,StatePicklist!$3:$3,"NA",0))</f>
        <v/>
      </c>
      <c r="DT848" s="297" t="str">
        <f ca="1">IF(RMDF!DS848="", "", IF(ISNUMBER(MATCH(RMDF!DS848, INDIRECT(DS848), 0)), "OK", "Invalid"))</f>
        <v/>
      </c>
      <c r="DU848" s="281"/>
      <c r="DV848" s="281"/>
      <c r="DW848" s="281"/>
      <c r="DX848" s="281" t="b">
        <f>AND(RMDF!EA848&gt;=0, RMDF!EA848&lt;=1-SUM(RMDF!Z848,RMDF!AG848,RMDF!AN848,RMDF!AU848,RMDF!BB848,RMDF!BI848,RMDF!BP848,RMDF!BW848,RMDF!CD848,RMDF!CK848,RMDF!CR848,RMDF!CY848,RMDF!DF848,RMDF!DM848,RMDF!DT848), RMDF!EA848=ROUND(RMDF!EA848,4))</f>
        <v>1</v>
      </c>
      <c r="DY848" s="317">
        <f>RMDF!DY848</f>
        <v>0</v>
      </c>
      <c r="DZ848" s="318" t="str">
        <f>IF(DY848=0,"",_xlfn.XLOOKUP(DY848,StatePicklist!$1:$1,StatePicklist!$3:$3,"NA",0))</f>
        <v/>
      </c>
      <c r="EA848" s="297" t="str">
        <f ca="1">IF(RMDF!DZ848="", "", IF(ISNUMBER(MATCH(RMDF!DZ848, INDIRECT(DZ848), 0)), "OK", "Invalid"))</f>
        <v/>
      </c>
      <c r="EB848" s="281"/>
      <c r="EC848" s="281"/>
      <c r="ED848" s="281"/>
      <c r="EE848" s="281" t="b">
        <f>AND(RMDF!EH848&gt;=0, RMDF!EH848&lt;=1-SUM(RMDF!Z848,RMDF!AG848,RMDF!AN848,RMDF!AU848,RMDF!BB848,RMDF!BI848,RMDF!BP848,RMDF!BW848,RMDF!CD848,RMDF!CK848,RMDF!CR848,RMDF!CY848,RMDF!DF848,RMDF!DM848,RMDF!DT848,RMDF!EA848), RMDF!EH848=ROUND(RMDF!EH848,4))</f>
        <v>1</v>
      </c>
      <c r="EF848" s="317">
        <f>RMDF!EF848</f>
        <v>0</v>
      </c>
      <c r="EG848" s="318" t="str">
        <f>IF(EF848=0,"",_xlfn.XLOOKUP(EF848,StatePicklist!$1:$1,StatePicklist!$3:$3,"NA",0))</f>
        <v/>
      </c>
      <c r="EH848" s="297" t="str">
        <f ca="1">IF(RMDF!EG848="", "", IF(ISNUMBER(MATCH(RMDF!EG848, INDIRECT(EG848), 0)), "OK", "Invalid"))</f>
        <v/>
      </c>
      <c r="EI848" s="281"/>
      <c r="EJ848" s="281"/>
      <c r="EK848" s="281"/>
      <c r="EL848" s="281" t="b">
        <f>AND(RMDF!EO848&gt;=0, RMDF!EO848&lt;=1-SUM(RMDF!Z848,RMDF!AG848,RMDF!AN848,RMDF!AU848,RMDF!BB848,RMDF!BI848,RMDF!BP848,RMDF!BW848,RMDF!CD848,RMDF!CK848,RMDF!CR848,RMDF!CY848,RMDF!DF848,RMDF!DM848,RMDF!DT848,RMDF!EA848,RMDF!EH848), RMDF!EO848=ROUND(RMDF!EO848,4))</f>
        <v>1</v>
      </c>
      <c r="EM848" s="317">
        <f>RMDF!EM848</f>
        <v>0</v>
      </c>
      <c r="EN848" s="318" t="str">
        <f>IF(EM848=0,"",_xlfn.XLOOKUP(EM848,StatePicklist!$1:$1,StatePicklist!$3:$3,"NA",0))</f>
        <v/>
      </c>
      <c r="EO848" s="297" t="str">
        <f ca="1">IF(RMDF!EN848="", "", IF(ISNUMBER(MATCH(RMDF!EN848, INDIRECT(EN848), 0)), "OK", "Invalid"))</f>
        <v/>
      </c>
      <c r="EP848" s="281"/>
      <c r="EQ848" s="281"/>
      <c r="ER848" s="281"/>
      <c r="ES848" s="281" t="b">
        <f>AND(RMDF!EV848&gt;=0, RMDF!EV848&lt;=1-SUM(RMDF!Z848,RMDF!AG848,RMDF!AN848,RMDF!AU848,RMDF!BB848,RMDF!BI848,RMDF!BP848,RMDF!BW848,RMDF!CD848,RMDF!CK848,RMDF!CR848,RMDF!CY848,RMDF!DF848,RMDF!DM848,RMDF!DT848,RMDF!EA848,RMDF!EH848,RMDF!EO848), RMDF!EV848=ROUND(RMDF!EV848,4))</f>
        <v>1</v>
      </c>
      <c r="ET848" s="317">
        <f>RMDF!ET848</f>
        <v>0</v>
      </c>
      <c r="EU848" s="318" t="str">
        <f>IF(ET848=0,"",_xlfn.XLOOKUP(ET848,StatePicklist!$1:$1,StatePicklist!$3:$3,"NA",0))</f>
        <v/>
      </c>
      <c r="EV848" s="297" t="str">
        <f ca="1">IF(RMDF!EU848="", "", IF(ISNUMBER(MATCH(RMDF!EU848, INDIRECT(EU848), 0)), "OK", "Invalid"))</f>
        <v/>
      </c>
      <c r="EW848" s="281"/>
      <c r="EX848" s="281"/>
      <c r="EY848" s="281"/>
      <c r="EZ848" s="281" t="b">
        <f>AND(RMDF!FC848&gt;=0, RMDF!FC848&lt;=1-SUM(RMDF!Z848,RMDF!AG848,RMDF!AN848,RMDF!AU848,RMDF!BB848,RMDF!BI848,RMDF!BP848,RMDF!BW848,RMDF!CD848,RMDF!CK848,RMDF!CR848,RMDF!CY848,RMDF!DF848,RMDF!DM848,RMDF!DT848,RMDF!EA848,RMDF!EH848,RMDF!EO848,RMDF!EV848), RMDF!FC848=ROUND(RMDF!FC848,4))</f>
        <v>1</v>
      </c>
      <c r="FA848" s="317">
        <f>RMDF!FA848</f>
        <v>0</v>
      </c>
      <c r="FB848" s="318" t="str">
        <f>IF(FA848=0,"",_xlfn.XLOOKUP(FA848,StatePicklist!$1:$1,StatePicklist!$3:$3,"NA",0))</f>
        <v/>
      </c>
      <c r="FC848" s="297" t="str">
        <f ca="1">IF(RMDF!FB848="", "", IF(ISNUMBER(MATCH(RMDF!FB848, INDIRECT(FB848), 0)), "OK", "Invalid"))</f>
        <v/>
      </c>
    </row>
    <row r="849" spans="1:159" s="205" customFormat="1" ht="39.9" customHeight="1" x14ac:dyDescent="0.25">
      <c r="A849" s="206"/>
      <c r="B849" s="196"/>
      <c r="C849" s="197"/>
      <c r="D849" s="198"/>
      <c r="E849" s="199"/>
      <c r="F849" s="200"/>
      <c r="G849" s="201"/>
      <c r="H849" s="292"/>
      <c r="I849" s="305">
        <f>RMDF!I849</f>
        <v>0</v>
      </c>
      <c r="J849" s="305" t="str">
        <f>IF(I849=ProductCode!$B$30,"PDReclPost",IF(OR(I849=ProductCode!$C$30,I849=ProductCode!$E$30,I849=ProductCode!$G$30),"PDPreCon",IF(OR(I849=ProductCode!$D$30,I849=ProductCode!$F$30),"PDNotReclPost","")))</f>
        <v/>
      </c>
      <c r="K849" s="305" t="str">
        <f t="shared" si="45"/>
        <v/>
      </c>
      <c r="L849" s="289"/>
      <c r="M849" s="305" t="str">
        <f t="shared" si="45"/>
        <v/>
      </c>
      <c r="N849" s="289" t="b">
        <f>AND(RMDF!N849&gt;=0, RMDF!N849&lt;=1-RMDF!L849, RMDF!N849=ROUND(RMDF!N849,4))</f>
        <v>1</v>
      </c>
      <c r="O849" s="286" t="str">
        <f>IF(P849="","",IF(I849="","",IF(LEFT(I849,13)="Reclaimed pos",RawMaterialCode!$E$569,RawMaterialCode!$E$568)))</f>
        <v>Reclaimed pre-consumer mixed fibers (RM0578)</v>
      </c>
      <c r="P849" s="295">
        <f t="shared" si="46"/>
        <v>1</v>
      </c>
      <c r="Q849" s="202"/>
      <c r="R849" s="203"/>
      <c r="S849" s="204" t="str">
        <f t="shared" si="47"/>
        <v/>
      </c>
      <c r="T849" s="281"/>
      <c r="U849" s="281"/>
      <c r="V849" s="281"/>
      <c r="W849" s="281"/>
      <c r="X849" s="317">
        <f>RMDF!X849</f>
        <v>0</v>
      </c>
      <c r="Y849" s="318" t="str">
        <f>IF(X849=0,"",_xlfn.XLOOKUP(X849,StatePicklist!$1:$1,StatePicklist!$3:$3,"NA",0))</f>
        <v/>
      </c>
      <c r="Z849" s="297" t="str">
        <f ca="1">IF(RMDF!Y849="", "", IF(ISNUMBER(MATCH(RMDF!Y849, INDIRECT(Y849), 0)), "OK", "Invalid"))</f>
        <v/>
      </c>
      <c r="AA849" s="281"/>
      <c r="AB849" s="281"/>
      <c r="AC849" s="281"/>
      <c r="AD849" s="281" t="b">
        <f>AND(RMDF!AG849&gt;=0, RMDF!AG849&lt;=1-RMDF!Z849, RMDF!AG849=ROUND(RMDF!AG849,4))</f>
        <v>1</v>
      </c>
      <c r="AE849" s="317">
        <f>RMDF!AE849</f>
        <v>0</v>
      </c>
      <c r="AF849" s="318" t="str">
        <f>IF(AE849=0,"",_xlfn.XLOOKUP(AE849,StatePicklist!$1:$1,StatePicklist!$3:$3,"NA",0))</f>
        <v/>
      </c>
      <c r="AG849" s="297" t="str">
        <f ca="1">IF(RMDF!AF849="", "", IF(ISNUMBER(MATCH(RMDF!AF849, INDIRECT(AF849), 0)), "OK", "Invalid"))</f>
        <v/>
      </c>
      <c r="AH849" s="281"/>
      <c r="AI849" s="281"/>
      <c r="AJ849" s="281"/>
      <c r="AK849" s="281" t="b">
        <f>AND(RMDF!AN849&gt;=0, RMDF!AN849&lt;=1-SUM(RMDF!Z849,RMDF!AG849), RMDF!AN849=ROUND(RMDF!AN849,4))</f>
        <v>1</v>
      </c>
      <c r="AL849" s="317">
        <f>RMDF!AL849</f>
        <v>0</v>
      </c>
      <c r="AM849" s="318" t="str">
        <f>IF(AL849=0,"",_xlfn.XLOOKUP(AL849,StatePicklist!$1:$1,StatePicklist!$3:$3,"NA",0))</f>
        <v/>
      </c>
      <c r="AN849" s="297" t="str">
        <f ca="1">IF(RMDF!AM849="", "", IF(ISNUMBER(MATCH(RMDF!AM849, INDIRECT(AM849), 0)), "OK", "Invalid"))</f>
        <v/>
      </c>
      <c r="AO849" s="281"/>
      <c r="AP849" s="281"/>
      <c r="AQ849" s="281"/>
      <c r="AR849" s="281" t="b">
        <f>AND(RMDF!AU849&gt;=0, RMDF!AU849&lt;=1-SUM(RMDF!Z849,RMDF!AG849,RMDF!AN849), RMDF!AU849=ROUND(RMDF!AU849,4))</f>
        <v>1</v>
      </c>
      <c r="AS849" s="317">
        <f>RMDF!AS849</f>
        <v>0</v>
      </c>
      <c r="AT849" s="318" t="str">
        <f>IF(AS849=0,"",_xlfn.XLOOKUP(AS849,StatePicklist!$1:$1,StatePicklist!$3:$3,"NA",0))</f>
        <v/>
      </c>
      <c r="AU849" s="297" t="str">
        <f ca="1">IF(RMDF!AT849="", "", IF(ISNUMBER(MATCH(RMDF!AT849, INDIRECT(AT849), 0)), "OK", "Invalid"))</f>
        <v/>
      </c>
      <c r="AV849" s="281"/>
      <c r="AW849" s="281"/>
      <c r="AX849" s="281"/>
      <c r="AY849" s="281" t="b">
        <f>AND(RMDF!BB849&gt;=0, RMDF!BB849&lt;=1-SUM(RMDF!Z849,RMDF!AG849,RMDF!AN849,RMDF!AU849), RMDF!BB849=ROUND(RMDF!BB849,4))</f>
        <v>1</v>
      </c>
      <c r="AZ849" s="317">
        <f>RMDF!AZ849</f>
        <v>0</v>
      </c>
      <c r="BA849" s="318" t="str">
        <f>IF(AZ849=0,"",_xlfn.XLOOKUP(AZ849,StatePicklist!$1:$1,StatePicklist!$3:$3,"NA",0))</f>
        <v/>
      </c>
      <c r="BB849" s="297" t="str">
        <f ca="1">IF(RMDF!BA849="", "", IF(ISNUMBER(MATCH(RMDF!BA849, INDIRECT(BA849), 0)), "OK", "Invalid"))</f>
        <v/>
      </c>
      <c r="BC849" s="281"/>
      <c r="BD849" s="281"/>
      <c r="BE849" s="281"/>
      <c r="BF849" s="281" t="b">
        <f>AND(RMDF!BI849&gt;=0, RMDF!BI849&lt;=1-SUM(RMDF!Z849,RMDF!AG849,RMDF!AN849,RMDF!AU849,RMDF!BB849), RMDF!BI849=ROUND(RMDF!BI849,4))</f>
        <v>1</v>
      </c>
      <c r="BG849" s="317">
        <f>RMDF!BG849</f>
        <v>0</v>
      </c>
      <c r="BH849" s="318" t="str">
        <f>IF(BG849=0,"",_xlfn.XLOOKUP(BG849,StatePicklist!$1:$1,StatePicklist!$3:$3,"NA",0))</f>
        <v/>
      </c>
      <c r="BI849" s="297" t="str">
        <f ca="1">IF(RMDF!BH849="", "", IF(ISNUMBER(MATCH(RMDF!BH849, INDIRECT(BH849), 0)), "OK", "Invalid"))</f>
        <v/>
      </c>
      <c r="BJ849" s="281"/>
      <c r="BK849" s="281"/>
      <c r="BL849" s="281"/>
      <c r="BM849" s="281" t="b">
        <f>AND(RMDF!BP849&gt;=0, RMDF!BP849&lt;=1-SUM(RMDF!Z849,RMDF!AG849,RMDF!AN849,RMDF!AU849,RMDF!BB849,RMDF!BI849), RMDF!BP849=ROUND(RMDF!BP849,4))</f>
        <v>1</v>
      </c>
      <c r="BN849" s="317">
        <f>RMDF!BN849</f>
        <v>0</v>
      </c>
      <c r="BO849" s="318" t="str">
        <f>IF(BN849=0,"",_xlfn.XLOOKUP(BN849,StatePicklist!$1:$1,StatePicklist!$3:$3,"NA",0))</f>
        <v/>
      </c>
      <c r="BP849" s="297" t="str">
        <f ca="1">IF(RMDF!BO849="", "", IF(ISNUMBER(MATCH(RMDF!BO849, INDIRECT(BO849), 0)), "OK", "Invalid"))</f>
        <v/>
      </c>
      <c r="BQ849" s="281"/>
      <c r="BR849" s="281"/>
      <c r="BS849" s="281"/>
      <c r="BT849" s="281" t="b">
        <f>AND(RMDF!BW849&gt;=0, RMDF!BW849&lt;=1-SUM(RMDF!Z849,RMDF!AG849,RMDF!AN849,RMDF!AU849,RMDF!BB849,RMDF!BI849,RMDF!BP849), RMDF!BW849=ROUND(RMDF!BW849,4))</f>
        <v>1</v>
      </c>
      <c r="BU849" s="317">
        <f>RMDF!BU849</f>
        <v>0</v>
      </c>
      <c r="BV849" s="318" t="str">
        <f>IF(BU849=0,"",_xlfn.XLOOKUP(BU849,StatePicklist!$1:$1,StatePicklist!$3:$3,"NA",0))</f>
        <v/>
      </c>
      <c r="BW849" s="297" t="str">
        <f ca="1">IF(RMDF!BV849="", "", IF(ISNUMBER(MATCH(RMDF!BV849, INDIRECT(BV849), 0)), "OK", "Invalid"))</f>
        <v/>
      </c>
      <c r="BX849" s="281"/>
      <c r="BY849" s="281"/>
      <c r="BZ849" s="281"/>
      <c r="CA849" s="281" t="b">
        <f>AND(RMDF!CD849&gt;=0, RMDF!CD849&lt;=1-SUM(RMDF!Z849,RMDF!AG849,RMDF!AN849,RMDF!AU849,RMDF!BB849,RMDF!BI849,RMDF!BP849,RMDF!BW849), RMDF!CD849=ROUND(RMDF!CD849,4))</f>
        <v>1</v>
      </c>
      <c r="CB849" s="317">
        <f>RMDF!CB849</f>
        <v>0</v>
      </c>
      <c r="CC849" s="318" t="str">
        <f>IF(CB849=0,"",_xlfn.XLOOKUP(CB849,StatePicklist!$1:$1,StatePicklist!$3:$3,"NA",0))</f>
        <v/>
      </c>
      <c r="CD849" s="297" t="str">
        <f ca="1">IF(RMDF!CC849="", "", IF(ISNUMBER(MATCH(RMDF!CC849, INDIRECT(CC849), 0)), "OK", "Invalid"))</f>
        <v/>
      </c>
      <c r="CE849" s="281"/>
      <c r="CF849" s="281"/>
      <c r="CG849" s="281"/>
      <c r="CH849" s="281" t="b">
        <f>AND(RMDF!CK849&gt;=0, RMDF!CK849&lt;=1-SUM(RMDF!Z849,RMDF!AG849,RMDF!AN849,RMDF!AU849,RMDF!BB849,RMDF!BI849,RMDF!BP849,RMDF!BW849,RMDF!CD849), RMDF!CK849=ROUND(RMDF!CK849,4))</f>
        <v>1</v>
      </c>
      <c r="CI849" s="317">
        <f>RMDF!CI849</f>
        <v>0</v>
      </c>
      <c r="CJ849" s="318" t="str">
        <f>IF(CI849=0,"",_xlfn.XLOOKUP(CI849,StatePicklist!$1:$1,StatePicklist!$3:$3,"NA",0))</f>
        <v/>
      </c>
      <c r="CK849" s="297" t="str">
        <f ca="1">IF(RMDF!CJ849="", "", IF(ISNUMBER(MATCH(RMDF!CJ849, INDIRECT(CJ849), 0)), "OK", "Invalid"))</f>
        <v/>
      </c>
      <c r="CL849" s="281"/>
      <c r="CM849" s="281"/>
      <c r="CN849" s="281"/>
      <c r="CO849" s="281" t="b">
        <f>AND(RMDF!CR849&gt;=0, RMDF!CR849&lt;=1-SUM(RMDF!Z849,RMDF!AG849,RMDF!AN849,RMDF!AU849,RMDF!BB849,RMDF!BI849,RMDF!BP849,RMDF!BW849,RMDF!CD849,RMDF!CK849), RMDF!CR849=ROUND(RMDF!CR849,4))</f>
        <v>1</v>
      </c>
      <c r="CP849" s="317">
        <f>RMDF!CP849</f>
        <v>0</v>
      </c>
      <c r="CQ849" s="318" t="str">
        <f>IF(CP849=0,"",_xlfn.XLOOKUP(CP849,StatePicklist!$1:$1,StatePicklist!$3:$3,"NA",0))</f>
        <v/>
      </c>
      <c r="CR849" s="297" t="str">
        <f ca="1">IF(RMDF!CQ849="", "", IF(ISNUMBER(MATCH(RMDF!CQ849, INDIRECT(CQ849), 0)), "OK", "Invalid"))</f>
        <v/>
      </c>
      <c r="CS849" s="281"/>
      <c r="CT849" s="281"/>
      <c r="CU849" s="281"/>
      <c r="CV849" s="281" t="b">
        <f>AND(RMDF!CY849&gt;=0, RMDF!CY849&lt;=1-SUM(RMDF!Z849,RMDF!AG849,RMDF!AN849,RMDF!AU849,RMDF!BB849,RMDF!BI849,RMDF!BP849,RMDF!BW849,RMDF!CD849,RMDF!CK849,RMDF!CR849), RMDF!CY849=ROUND(RMDF!CY849,4))</f>
        <v>1</v>
      </c>
      <c r="CW849" s="317">
        <f>RMDF!CW849</f>
        <v>0</v>
      </c>
      <c r="CX849" s="318" t="str">
        <f>IF(CW849=0,"",_xlfn.XLOOKUP(CW849,StatePicklist!$1:$1,StatePicklist!$3:$3,"NA",0))</f>
        <v/>
      </c>
      <c r="CY849" s="297" t="str">
        <f ca="1">IF(RMDF!CX849="", "", IF(ISNUMBER(MATCH(RMDF!CX849, INDIRECT(CX849), 0)), "OK", "Invalid"))</f>
        <v/>
      </c>
      <c r="CZ849" s="281"/>
      <c r="DA849" s="281"/>
      <c r="DB849" s="281"/>
      <c r="DC849" s="281" t="b">
        <f>AND(RMDF!DF849&gt;=0, RMDF!DF849&lt;=1-SUM(RMDF!Z849,RMDF!AG849,RMDF!AN849,RMDF!AU849,RMDF!BB849,RMDF!BI849,RMDF!BP849,RMDF!BW849,RMDF!CD849,RMDF!CK849,RMDF!CR849,RMDF!CY849), RMDF!DF849=ROUND(RMDF!DF849,4))</f>
        <v>1</v>
      </c>
      <c r="DD849" s="317">
        <f>RMDF!DD849</f>
        <v>0</v>
      </c>
      <c r="DE849" s="318" t="str">
        <f>IF(DD849=0,"",_xlfn.XLOOKUP(DD849,StatePicklist!$1:$1,StatePicklist!$3:$3,"NA",0))</f>
        <v/>
      </c>
      <c r="DF849" s="297" t="str">
        <f ca="1">IF(RMDF!DE849="", "", IF(ISNUMBER(MATCH(RMDF!DE849, INDIRECT(DE849), 0)), "OK", "Invalid"))</f>
        <v/>
      </c>
      <c r="DG849" s="281"/>
      <c r="DH849" s="281"/>
      <c r="DI849" s="281"/>
      <c r="DJ849" s="281" t="b">
        <f>AND(RMDF!DM849&gt;=0, RMDF!DM849&lt;=1-SUM(RMDF!Z849,RMDF!AG849,RMDF!AN849,RMDF!AU849,RMDF!BB849,RMDF!BI849,RMDF!BP849,RMDF!BW849,RMDF!CD849,RMDF!CK849,RMDF!CR849,RMDF!CY849,RMDF!DF849), RMDF!DM849=ROUND(RMDF!DM849,4))</f>
        <v>1</v>
      </c>
      <c r="DK849" s="317">
        <f>RMDF!DK849</f>
        <v>0</v>
      </c>
      <c r="DL849" s="318" t="str">
        <f>IF(DK849=0,"",_xlfn.XLOOKUP(DK849,StatePicklist!$1:$1,StatePicklist!$3:$3,"NA",0))</f>
        <v/>
      </c>
      <c r="DM849" s="297" t="str">
        <f ca="1">IF(RMDF!DL849="", "", IF(ISNUMBER(MATCH(RMDF!DL849, INDIRECT(DL849), 0)), "OK", "Invalid"))</f>
        <v/>
      </c>
      <c r="DN849" s="281"/>
      <c r="DO849" s="281"/>
      <c r="DP849" s="281"/>
      <c r="DQ849" s="281" t="b">
        <f>AND(RMDF!DT849&gt;=0, RMDF!DT849&lt;=1-SUM(RMDF!Z849,RMDF!AG849,RMDF!AN849,RMDF!AU849,RMDF!BB849,RMDF!BI849,RMDF!BP849,RMDF!BW849,RMDF!CD849,RMDF!CK849,RMDF!CR849,RMDF!CY849,RMDF!DF849,RMDF!DM849), RMDF!DT849=ROUND(RMDF!DT849,4))</f>
        <v>1</v>
      </c>
      <c r="DR849" s="317">
        <f>RMDF!DR849</f>
        <v>0</v>
      </c>
      <c r="DS849" s="318" t="str">
        <f>IF(DR849=0,"",_xlfn.XLOOKUP(DR849,StatePicklist!$1:$1,StatePicklist!$3:$3,"NA",0))</f>
        <v/>
      </c>
      <c r="DT849" s="297" t="str">
        <f ca="1">IF(RMDF!DS849="", "", IF(ISNUMBER(MATCH(RMDF!DS849, INDIRECT(DS849), 0)), "OK", "Invalid"))</f>
        <v/>
      </c>
      <c r="DU849" s="281"/>
      <c r="DV849" s="281"/>
      <c r="DW849" s="281"/>
      <c r="DX849" s="281" t="b">
        <f>AND(RMDF!EA849&gt;=0, RMDF!EA849&lt;=1-SUM(RMDF!Z849,RMDF!AG849,RMDF!AN849,RMDF!AU849,RMDF!BB849,RMDF!BI849,RMDF!BP849,RMDF!BW849,RMDF!CD849,RMDF!CK849,RMDF!CR849,RMDF!CY849,RMDF!DF849,RMDF!DM849,RMDF!DT849), RMDF!EA849=ROUND(RMDF!EA849,4))</f>
        <v>1</v>
      </c>
      <c r="DY849" s="317">
        <f>RMDF!DY849</f>
        <v>0</v>
      </c>
      <c r="DZ849" s="318" t="str">
        <f>IF(DY849=0,"",_xlfn.XLOOKUP(DY849,StatePicklist!$1:$1,StatePicklist!$3:$3,"NA",0))</f>
        <v/>
      </c>
      <c r="EA849" s="297" t="str">
        <f ca="1">IF(RMDF!DZ849="", "", IF(ISNUMBER(MATCH(RMDF!DZ849, INDIRECT(DZ849), 0)), "OK", "Invalid"))</f>
        <v/>
      </c>
      <c r="EB849" s="281"/>
      <c r="EC849" s="281"/>
      <c r="ED849" s="281"/>
      <c r="EE849" s="281" t="b">
        <f>AND(RMDF!EH849&gt;=0, RMDF!EH849&lt;=1-SUM(RMDF!Z849,RMDF!AG849,RMDF!AN849,RMDF!AU849,RMDF!BB849,RMDF!BI849,RMDF!BP849,RMDF!BW849,RMDF!CD849,RMDF!CK849,RMDF!CR849,RMDF!CY849,RMDF!DF849,RMDF!DM849,RMDF!DT849,RMDF!EA849), RMDF!EH849=ROUND(RMDF!EH849,4))</f>
        <v>1</v>
      </c>
      <c r="EF849" s="317">
        <f>RMDF!EF849</f>
        <v>0</v>
      </c>
      <c r="EG849" s="318" t="str">
        <f>IF(EF849=0,"",_xlfn.XLOOKUP(EF849,StatePicklist!$1:$1,StatePicklist!$3:$3,"NA",0))</f>
        <v/>
      </c>
      <c r="EH849" s="297" t="str">
        <f ca="1">IF(RMDF!EG849="", "", IF(ISNUMBER(MATCH(RMDF!EG849, INDIRECT(EG849), 0)), "OK", "Invalid"))</f>
        <v/>
      </c>
      <c r="EI849" s="281"/>
      <c r="EJ849" s="281"/>
      <c r="EK849" s="281"/>
      <c r="EL849" s="281" t="b">
        <f>AND(RMDF!EO849&gt;=0, RMDF!EO849&lt;=1-SUM(RMDF!Z849,RMDF!AG849,RMDF!AN849,RMDF!AU849,RMDF!BB849,RMDF!BI849,RMDF!BP849,RMDF!BW849,RMDF!CD849,RMDF!CK849,RMDF!CR849,RMDF!CY849,RMDF!DF849,RMDF!DM849,RMDF!DT849,RMDF!EA849,RMDF!EH849), RMDF!EO849=ROUND(RMDF!EO849,4))</f>
        <v>1</v>
      </c>
      <c r="EM849" s="317">
        <f>RMDF!EM849</f>
        <v>0</v>
      </c>
      <c r="EN849" s="318" t="str">
        <f>IF(EM849=0,"",_xlfn.XLOOKUP(EM849,StatePicklist!$1:$1,StatePicklist!$3:$3,"NA",0))</f>
        <v/>
      </c>
      <c r="EO849" s="297" t="str">
        <f ca="1">IF(RMDF!EN849="", "", IF(ISNUMBER(MATCH(RMDF!EN849, INDIRECT(EN849), 0)), "OK", "Invalid"))</f>
        <v/>
      </c>
      <c r="EP849" s="281"/>
      <c r="EQ849" s="281"/>
      <c r="ER849" s="281"/>
      <c r="ES849" s="281" t="b">
        <f>AND(RMDF!EV849&gt;=0, RMDF!EV849&lt;=1-SUM(RMDF!Z849,RMDF!AG849,RMDF!AN849,RMDF!AU849,RMDF!BB849,RMDF!BI849,RMDF!BP849,RMDF!BW849,RMDF!CD849,RMDF!CK849,RMDF!CR849,RMDF!CY849,RMDF!DF849,RMDF!DM849,RMDF!DT849,RMDF!EA849,RMDF!EH849,RMDF!EO849), RMDF!EV849=ROUND(RMDF!EV849,4))</f>
        <v>1</v>
      </c>
      <c r="ET849" s="317">
        <f>RMDF!ET849</f>
        <v>0</v>
      </c>
      <c r="EU849" s="318" t="str">
        <f>IF(ET849=0,"",_xlfn.XLOOKUP(ET849,StatePicklist!$1:$1,StatePicklist!$3:$3,"NA",0))</f>
        <v/>
      </c>
      <c r="EV849" s="297" t="str">
        <f ca="1">IF(RMDF!EU849="", "", IF(ISNUMBER(MATCH(RMDF!EU849, INDIRECT(EU849), 0)), "OK", "Invalid"))</f>
        <v/>
      </c>
      <c r="EW849" s="281"/>
      <c r="EX849" s="281"/>
      <c r="EY849" s="281"/>
      <c r="EZ849" s="281" t="b">
        <f>AND(RMDF!FC849&gt;=0, RMDF!FC849&lt;=1-SUM(RMDF!Z849,RMDF!AG849,RMDF!AN849,RMDF!AU849,RMDF!BB849,RMDF!BI849,RMDF!BP849,RMDF!BW849,RMDF!CD849,RMDF!CK849,RMDF!CR849,RMDF!CY849,RMDF!DF849,RMDF!DM849,RMDF!DT849,RMDF!EA849,RMDF!EH849,RMDF!EO849,RMDF!EV849), RMDF!FC849=ROUND(RMDF!FC849,4))</f>
        <v>1</v>
      </c>
      <c r="FA849" s="317">
        <f>RMDF!FA849</f>
        <v>0</v>
      </c>
      <c r="FB849" s="318" t="str">
        <f>IF(FA849=0,"",_xlfn.XLOOKUP(FA849,StatePicklist!$1:$1,StatePicklist!$3:$3,"NA",0))</f>
        <v/>
      </c>
      <c r="FC849" s="297" t="str">
        <f ca="1">IF(RMDF!FB849="", "", IF(ISNUMBER(MATCH(RMDF!FB849, INDIRECT(FB849), 0)), "OK", "Invalid"))</f>
        <v/>
      </c>
    </row>
    <row r="850" spans="1:159" s="205" customFormat="1" ht="39.9" customHeight="1" x14ac:dyDescent="0.25">
      <c r="A850" s="206"/>
      <c r="B850" s="196"/>
      <c r="C850" s="197"/>
      <c r="D850" s="198"/>
      <c r="E850" s="199"/>
      <c r="F850" s="200"/>
      <c r="G850" s="201"/>
      <c r="H850" s="292"/>
      <c r="I850" s="305">
        <f>RMDF!I850</f>
        <v>0</v>
      </c>
      <c r="J850" s="305" t="str">
        <f>IF(I850=ProductCode!$B$30,"PDReclPost",IF(OR(I850=ProductCode!$C$30,I850=ProductCode!$E$30,I850=ProductCode!$G$30),"PDPreCon",IF(OR(I850=ProductCode!$D$30,I850=ProductCode!$F$30),"PDNotReclPost","")))</f>
        <v/>
      </c>
      <c r="K850" s="305" t="str">
        <f t="shared" si="45"/>
        <v/>
      </c>
      <c r="L850" s="289"/>
      <c r="M850" s="305" t="str">
        <f t="shared" si="45"/>
        <v/>
      </c>
      <c r="N850" s="289" t="b">
        <f>AND(RMDF!N850&gt;=0, RMDF!N850&lt;=1-RMDF!L850, RMDF!N850=ROUND(RMDF!N850,4))</f>
        <v>1</v>
      </c>
      <c r="O850" s="286" t="str">
        <f>IF(P850="","",IF(I850="","",IF(LEFT(I850,13)="Reclaimed pos",RawMaterialCode!$E$569,RawMaterialCode!$E$568)))</f>
        <v>Reclaimed pre-consumer mixed fibers (RM0578)</v>
      </c>
      <c r="P850" s="295">
        <f t="shared" si="46"/>
        <v>1</v>
      </c>
      <c r="Q850" s="202"/>
      <c r="R850" s="203"/>
      <c r="S850" s="204" t="str">
        <f t="shared" si="47"/>
        <v/>
      </c>
      <c r="T850" s="281"/>
      <c r="U850" s="281"/>
      <c r="V850" s="281"/>
      <c r="W850" s="281"/>
      <c r="X850" s="317">
        <f>RMDF!X850</f>
        <v>0</v>
      </c>
      <c r="Y850" s="318" t="str">
        <f>IF(X850=0,"",_xlfn.XLOOKUP(X850,StatePicklist!$1:$1,StatePicklist!$3:$3,"NA",0))</f>
        <v/>
      </c>
      <c r="Z850" s="297" t="str">
        <f ca="1">IF(RMDF!Y850="", "", IF(ISNUMBER(MATCH(RMDF!Y850, INDIRECT(Y850), 0)), "OK", "Invalid"))</f>
        <v/>
      </c>
      <c r="AA850" s="281"/>
      <c r="AB850" s="281"/>
      <c r="AC850" s="281"/>
      <c r="AD850" s="281" t="b">
        <f>AND(RMDF!AG850&gt;=0, RMDF!AG850&lt;=1-RMDF!Z850, RMDF!AG850=ROUND(RMDF!AG850,4))</f>
        <v>1</v>
      </c>
      <c r="AE850" s="317">
        <f>RMDF!AE850</f>
        <v>0</v>
      </c>
      <c r="AF850" s="318" t="str">
        <f>IF(AE850=0,"",_xlfn.XLOOKUP(AE850,StatePicklist!$1:$1,StatePicklist!$3:$3,"NA",0))</f>
        <v/>
      </c>
      <c r="AG850" s="297" t="str">
        <f ca="1">IF(RMDF!AF850="", "", IF(ISNUMBER(MATCH(RMDF!AF850, INDIRECT(AF850), 0)), "OK", "Invalid"))</f>
        <v/>
      </c>
      <c r="AH850" s="281"/>
      <c r="AI850" s="281"/>
      <c r="AJ850" s="281"/>
      <c r="AK850" s="281" t="b">
        <f>AND(RMDF!AN850&gt;=0, RMDF!AN850&lt;=1-SUM(RMDF!Z850,RMDF!AG850), RMDF!AN850=ROUND(RMDF!AN850,4))</f>
        <v>1</v>
      </c>
      <c r="AL850" s="317">
        <f>RMDF!AL850</f>
        <v>0</v>
      </c>
      <c r="AM850" s="318" t="str">
        <f>IF(AL850=0,"",_xlfn.XLOOKUP(AL850,StatePicklist!$1:$1,StatePicklist!$3:$3,"NA",0))</f>
        <v/>
      </c>
      <c r="AN850" s="297" t="str">
        <f ca="1">IF(RMDF!AM850="", "", IF(ISNUMBER(MATCH(RMDF!AM850, INDIRECT(AM850), 0)), "OK", "Invalid"))</f>
        <v/>
      </c>
      <c r="AO850" s="281"/>
      <c r="AP850" s="281"/>
      <c r="AQ850" s="281"/>
      <c r="AR850" s="281" t="b">
        <f>AND(RMDF!AU850&gt;=0, RMDF!AU850&lt;=1-SUM(RMDF!Z850,RMDF!AG850,RMDF!AN850), RMDF!AU850=ROUND(RMDF!AU850,4))</f>
        <v>1</v>
      </c>
      <c r="AS850" s="317">
        <f>RMDF!AS850</f>
        <v>0</v>
      </c>
      <c r="AT850" s="318" t="str">
        <f>IF(AS850=0,"",_xlfn.XLOOKUP(AS850,StatePicklist!$1:$1,StatePicklist!$3:$3,"NA",0))</f>
        <v/>
      </c>
      <c r="AU850" s="297" t="str">
        <f ca="1">IF(RMDF!AT850="", "", IF(ISNUMBER(MATCH(RMDF!AT850, INDIRECT(AT850), 0)), "OK", "Invalid"))</f>
        <v/>
      </c>
      <c r="AV850" s="281"/>
      <c r="AW850" s="281"/>
      <c r="AX850" s="281"/>
      <c r="AY850" s="281" t="b">
        <f>AND(RMDF!BB850&gt;=0, RMDF!BB850&lt;=1-SUM(RMDF!Z850,RMDF!AG850,RMDF!AN850,RMDF!AU850), RMDF!BB850=ROUND(RMDF!BB850,4))</f>
        <v>1</v>
      </c>
      <c r="AZ850" s="317">
        <f>RMDF!AZ850</f>
        <v>0</v>
      </c>
      <c r="BA850" s="318" t="str">
        <f>IF(AZ850=0,"",_xlfn.XLOOKUP(AZ850,StatePicklist!$1:$1,StatePicklist!$3:$3,"NA",0))</f>
        <v/>
      </c>
      <c r="BB850" s="297" t="str">
        <f ca="1">IF(RMDF!BA850="", "", IF(ISNUMBER(MATCH(RMDF!BA850, INDIRECT(BA850), 0)), "OK", "Invalid"))</f>
        <v/>
      </c>
      <c r="BC850" s="281"/>
      <c r="BD850" s="281"/>
      <c r="BE850" s="281"/>
      <c r="BF850" s="281" t="b">
        <f>AND(RMDF!BI850&gt;=0, RMDF!BI850&lt;=1-SUM(RMDF!Z850,RMDF!AG850,RMDF!AN850,RMDF!AU850,RMDF!BB850), RMDF!BI850=ROUND(RMDF!BI850,4))</f>
        <v>1</v>
      </c>
      <c r="BG850" s="317">
        <f>RMDF!BG850</f>
        <v>0</v>
      </c>
      <c r="BH850" s="318" t="str">
        <f>IF(BG850=0,"",_xlfn.XLOOKUP(BG850,StatePicklist!$1:$1,StatePicklist!$3:$3,"NA",0))</f>
        <v/>
      </c>
      <c r="BI850" s="297" t="str">
        <f ca="1">IF(RMDF!BH850="", "", IF(ISNUMBER(MATCH(RMDF!BH850, INDIRECT(BH850), 0)), "OK", "Invalid"))</f>
        <v/>
      </c>
      <c r="BJ850" s="281"/>
      <c r="BK850" s="281"/>
      <c r="BL850" s="281"/>
      <c r="BM850" s="281" t="b">
        <f>AND(RMDF!BP850&gt;=0, RMDF!BP850&lt;=1-SUM(RMDF!Z850,RMDF!AG850,RMDF!AN850,RMDF!AU850,RMDF!BB850,RMDF!BI850), RMDF!BP850=ROUND(RMDF!BP850,4))</f>
        <v>1</v>
      </c>
      <c r="BN850" s="317">
        <f>RMDF!BN850</f>
        <v>0</v>
      </c>
      <c r="BO850" s="318" t="str">
        <f>IF(BN850=0,"",_xlfn.XLOOKUP(BN850,StatePicklist!$1:$1,StatePicklist!$3:$3,"NA",0))</f>
        <v/>
      </c>
      <c r="BP850" s="297" t="str">
        <f ca="1">IF(RMDF!BO850="", "", IF(ISNUMBER(MATCH(RMDF!BO850, INDIRECT(BO850), 0)), "OK", "Invalid"))</f>
        <v/>
      </c>
      <c r="BQ850" s="281"/>
      <c r="BR850" s="281"/>
      <c r="BS850" s="281"/>
      <c r="BT850" s="281" t="b">
        <f>AND(RMDF!BW850&gt;=0, RMDF!BW850&lt;=1-SUM(RMDF!Z850,RMDF!AG850,RMDF!AN850,RMDF!AU850,RMDF!BB850,RMDF!BI850,RMDF!BP850), RMDF!BW850=ROUND(RMDF!BW850,4))</f>
        <v>1</v>
      </c>
      <c r="BU850" s="317">
        <f>RMDF!BU850</f>
        <v>0</v>
      </c>
      <c r="BV850" s="318" t="str">
        <f>IF(BU850=0,"",_xlfn.XLOOKUP(BU850,StatePicklist!$1:$1,StatePicklist!$3:$3,"NA",0))</f>
        <v/>
      </c>
      <c r="BW850" s="297" t="str">
        <f ca="1">IF(RMDF!BV850="", "", IF(ISNUMBER(MATCH(RMDF!BV850, INDIRECT(BV850), 0)), "OK", "Invalid"))</f>
        <v/>
      </c>
      <c r="BX850" s="281"/>
      <c r="BY850" s="281"/>
      <c r="BZ850" s="281"/>
      <c r="CA850" s="281" t="b">
        <f>AND(RMDF!CD850&gt;=0, RMDF!CD850&lt;=1-SUM(RMDF!Z850,RMDF!AG850,RMDF!AN850,RMDF!AU850,RMDF!BB850,RMDF!BI850,RMDF!BP850,RMDF!BW850), RMDF!CD850=ROUND(RMDF!CD850,4))</f>
        <v>1</v>
      </c>
      <c r="CB850" s="317">
        <f>RMDF!CB850</f>
        <v>0</v>
      </c>
      <c r="CC850" s="318" t="str">
        <f>IF(CB850=0,"",_xlfn.XLOOKUP(CB850,StatePicklist!$1:$1,StatePicklist!$3:$3,"NA",0))</f>
        <v/>
      </c>
      <c r="CD850" s="297" t="str">
        <f ca="1">IF(RMDF!CC850="", "", IF(ISNUMBER(MATCH(RMDF!CC850, INDIRECT(CC850), 0)), "OK", "Invalid"))</f>
        <v/>
      </c>
      <c r="CE850" s="281"/>
      <c r="CF850" s="281"/>
      <c r="CG850" s="281"/>
      <c r="CH850" s="281" t="b">
        <f>AND(RMDF!CK850&gt;=0, RMDF!CK850&lt;=1-SUM(RMDF!Z850,RMDF!AG850,RMDF!AN850,RMDF!AU850,RMDF!BB850,RMDF!BI850,RMDF!BP850,RMDF!BW850,RMDF!CD850), RMDF!CK850=ROUND(RMDF!CK850,4))</f>
        <v>1</v>
      </c>
      <c r="CI850" s="317">
        <f>RMDF!CI850</f>
        <v>0</v>
      </c>
      <c r="CJ850" s="318" t="str">
        <f>IF(CI850=0,"",_xlfn.XLOOKUP(CI850,StatePicklist!$1:$1,StatePicklist!$3:$3,"NA",0))</f>
        <v/>
      </c>
      <c r="CK850" s="297" t="str">
        <f ca="1">IF(RMDF!CJ850="", "", IF(ISNUMBER(MATCH(RMDF!CJ850, INDIRECT(CJ850), 0)), "OK", "Invalid"))</f>
        <v/>
      </c>
      <c r="CL850" s="281"/>
      <c r="CM850" s="281"/>
      <c r="CN850" s="281"/>
      <c r="CO850" s="281" t="b">
        <f>AND(RMDF!CR850&gt;=0, RMDF!CR850&lt;=1-SUM(RMDF!Z850,RMDF!AG850,RMDF!AN850,RMDF!AU850,RMDF!BB850,RMDF!BI850,RMDF!BP850,RMDF!BW850,RMDF!CD850,RMDF!CK850), RMDF!CR850=ROUND(RMDF!CR850,4))</f>
        <v>1</v>
      </c>
      <c r="CP850" s="317">
        <f>RMDF!CP850</f>
        <v>0</v>
      </c>
      <c r="CQ850" s="318" t="str">
        <f>IF(CP850=0,"",_xlfn.XLOOKUP(CP850,StatePicklist!$1:$1,StatePicklist!$3:$3,"NA",0))</f>
        <v/>
      </c>
      <c r="CR850" s="297" t="str">
        <f ca="1">IF(RMDF!CQ850="", "", IF(ISNUMBER(MATCH(RMDF!CQ850, INDIRECT(CQ850), 0)), "OK", "Invalid"))</f>
        <v/>
      </c>
      <c r="CS850" s="281"/>
      <c r="CT850" s="281"/>
      <c r="CU850" s="281"/>
      <c r="CV850" s="281" t="b">
        <f>AND(RMDF!CY850&gt;=0, RMDF!CY850&lt;=1-SUM(RMDF!Z850,RMDF!AG850,RMDF!AN850,RMDF!AU850,RMDF!BB850,RMDF!BI850,RMDF!BP850,RMDF!BW850,RMDF!CD850,RMDF!CK850,RMDF!CR850), RMDF!CY850=ROUND(RMDF!CY850,4))</f>
        <v>1</v>
      </c>
      <c r="CW850" s="317">
        <f>RMDF!CW850</f>
        <v>0</v>
      </c>
      <c r="CX850" s="318" t="str">
        <f>IF(CW850=0,"",_xlfn.XLOOKUP(CW850,StatePicklist!$1:$1,StatePicklist!$3:$3,"NA",0))</f>
        <v/>
      </c>
      <c r="CY850" s="297" t="str">
        <f ca="1">IF(RMDF!CX850="", "", IF(ISNUMBER(MATCH(RMDF!CX850, INDIRECT(CX850), 0)), "OK", "Invalid"))</f>
        <v/>
      </c>
      <c r="CZ850" s="281"/>
      <c r="DA850" s="281"/>
      <c r="DB850" s="281"/>
      <c r="DC850" s="281" t="b">
        <f>AND(RMDF!DF850&gt;=0, RMDF!DF850&lt;=1-SUM(RMDF!Z850,RMDF!AG850,RMDF!AN850,RMDF!AU850,RMDF!BB850,RMDF!BI850,RMDF!BP850,RMDF!BW850,RMDF!CD850,RMDF!CK850,RMDF!CR850,RMDF!CY850), RMDF!DF850=ROUND(RMDF!DF850,4))</f>
        <v>1</v>
      </c>
      <c r="DD850" s="317">
        <f>RMDF!DD850</f>
        <v>0</v>
      </c>
      <c r="DE850" s="318" t="str">
        <f>IF(DD850=0,"",_xlfn.XLOOKUP(DD850,StatePicklist!$1:$1,StatePicklist!$3:$3,"NA",0))</f>
        <v/>
      </c>
      <c r="DF850" s="297" t="str">
        <f ca="1">IF(RMDF!DE850="", "", IF(ISNUMBER(MATCH(RMDF!DE850, INDIRECT(DE850), 0)), "OK", "Invalid"))</f>
        <v/>
      </c>
      <c r="DG850" s="281"/>
      <c r="DH850" s="281"/>
      <c r="DI850" s="281"/>
      <c r="DJ850" s="281" t="b">
        <f>AND(RMDF!DM850&gt;=0, RMDF!DM850&lt;=1-SUM(RMDF!Z850,RMDF!AG850,RMDF!AN850,RMDF!AU850,RMDF!BB850,RMDF!BI850,RMDF!BP850,RMDF!BW850,RMDF!CD850,RMDF!CK850,RMDF!CR850,RMDF!CY850,RMDF!DF850), RMDF!DM850=ROUND(RMDF!DM850,4))</f>
        <v>1</v>
      </c>
      <c r="DK850" s="317">
        <f>RMDF!DK850</f>
        <v>0</v>
      </c>
      <c r="DL850" s="318" t="str">
        <f>IF(DK850=0,"",_xlfn.XLOOKUP(DK850,StatePicklist!$1:$1,StatePicklist!$3:$3,"NA",0))</f>
        <v/>
      </c>
      <c r="DM850" s="297" t="str">
        <f ca="1">IF(RMDF!DL850="", "", IF(ISNUMBER(MATCH(RMDF!DL850, INDIRECT(DL850), 0)), "OK", "Invalid"))</f>
        <v/>
      </c>
      <c r="DN850" s="281"/>
      <c r="DO850" s="281"/>
      <c r="DP850" s="281"/>
      <c r="DQ850" s="281" t="b">
        <f>AND(RMDF!DT850&gt;=0, RMDF!DT850&lt;=1-SUM(RMDF!Z850,RMDF!AG850,RMDF!AN850,RMDF!AU850,RMDF!BB850,RMDF!BI850,RMDF!BP850,RMDF!BW850,RMDF!CD850,RMDF!CK850,RMDF!CR850,RMDF!CY850,RMDF!DF850,RMDF!DM850), RMDF!DT850=ROUND(RMDF!DT850,4))</f>
        <v>1</v>
      </c>
      <c r="DR850" s="317">
        <f>RMDF!DR850</f>
        <v>0</v>
      </c>
      <c r="DS850" s="318" t="str">
        <f>IF(DR850=0,"",_xlfn.XLOOKUP(DR850,StatePicklist!$1:$1,StatePicklist!$3:$3,"NA",0))</f>
        <v/>
      </c>
      <c r="DT850" s="297" t="str">
        <f ca="1">IF(RMDF!DS850="", "", IF(ISNUMBER(MATCH(RMDF!DS850, INDIRECT(DS850), 0)), "OK", "Invalid"))</f>
        <v/>
      </c>
      <c r="DU850" s="281"/>
      <c r="DV850" s="281"/>
      <c r="DW850" s="281"/>
      <c r="DX850" s="281" t="b">
        <f>AND(RMDF!EA850&gt;=0, RMDF!EA850&lt;=1-SUM(RMDF!Z850,RMDF!AG850,RMDF!AN850,RMDF!AU850,RMDF!BB850,RMDF!BI850,RMDF!BP850,RMDF!BW850,RMDF!CD850,RMDF!CK850,RMDF!CR850,RMDF!CY850,RMDF!DF850,RMDF!DM850,RMDF!DT850), RMDF!EA850=ROUND(RMDF!EA850,4))</f>
        <v>1</v>
      </c>
      <c r="DY850" s="317">
        <f>RMDF!DY850</f>
        <v>0</v>
      </c>
      <c r="DZ850" s="318" t="str">
        <f>IF(DY850=0,"",_xlfn.XLOOKUP(DY850,StatePicklist!$1:$1,StatePicklist!$3:$3,"NA",0))</f>
        <v/>
      </c>
      <c r="EA850" s="297" t="str">
        <f ca="1">IF(RMDF!DZ850="", "", IF(ISNUMBER(MATCH(RMDF!DZ850, INDIRECT(DZ850), 0)), "OK", "Invalid"))</f>
        <v/>
      </c>
      <c r="EB850" s="281"/>
      <c r="EC850" s="281"/>
      <c r="ED850" s="281"/>
      <c r="EE850" s="281" t="b">
        <f>AND(RMDF!EH850&gt;=0, RMDF!EH850&lt;=1-SUM(RMDF!Z850,RMDF!AG850,RMDF!AN850,RMDF!AU850,RMDF!BB850,RMDF!BI850,RMDF!BP850,RMDF!BW850,RMDF!CD850,RMDF!CK850,RMDF!CR850,RMDF!CY850,RMDF!DF850,RMDF!DM850,RMDF!DT850,RMDF!EA850), RMDF!EH850=ROUND(RMDF!EH850,4))</f>
        <v>1</v>
      </c>
      <c r="EF850" s="317">
        <f>RMDF!EF850</f>
        <v>0</v>
      </c>
      <c r="EG850" s="318" t="str">
        <f>IF(EF850=0,"",_xlfn.XLOOKUP(EF850,StatePicklist!$1:$1,StatePicklist!$3:$3,"NA",0))</f>
        <v/>
      </c>
      <c r="EH850" s="297" t="str">
        <f ca="1">IF(RMDF!EG850="", "", IF(ISNUMBER(MATCH(RMDF!EG850, INDIRECT(EG850), 0)), "OK", "Invalid"))</f>
        <v/>
      </c>
      <c r="EI850" s="281"/>
      <c r="EJ850" s="281"/>
      <c r="EK850" s="281"/>
      <c r="EL850" s="281" t="b">
        <f>AND(RMDF!EO850&gt;=0, RMDF!EO850&lt;=1-SUM(RMDF!Z850,RMDF!AG850,RMDF!AN850,RMDF!AU850,RMDF!BB850,RMDF!BI850,RMDF!BP850,RMDF!BW850,RMDF!CD850,RMDF!CK850,RMDF!CR850,RMDF!CY850,RMDF!DF850,RMDF!DM850,RMDF!DT850,RMDF!EA850,RMDF!EH850), RMDF!EO850=ROUND(RMDF!EO850,4))</f>
        <v>1</v>
      </c>
      <c r="EM850" s="317">
        <f>RMDF!EM850</f>
        <v>0</v>
      </c>
      <c r="EN850" s="318" t="str">
        <f>IF(EM850=0,"",_xlfn.XLOOKUP(EM850,StatePicklist!$1:$1,StatePicklist!$3:$3,"NA",0))</f>
        <v/>
      </c>
      <c r="EO850" s="297" t="str">
        <f ca="1">IF(RMDF!EN850="", "", IF(ISNUMBER(MATCH(RMDF!EN850, INDIRECT(EN850), 0)), "OK", "Invalid"))</f>
        <v/>
      </c>
      <c r="EP850" s="281"/>
      <c r="EQ850" s="281"/>
      <c r="ER850" s="281"/>
      <c r="ES850" s="281" t="b">
        <f>AND(RMDF!EV850&gt;=0, RMDF!EV850&lt;=1-SUM(RMDF!Z850,RMDF!AG850,RMDF!AN850,RMDF!AU850,RMDF!BB850,RMDF!BI850,RMDF!BP850,RMDF!BW850,RMDF!CD850,RMDF!CK850,RMDF!CR850,RMDF!CY850,RMDF!DF850,RMDF!DM850,RMDF!DT850,RMDF!EA850,RMDF!EH850,RMDF!EO850), RMDF!EV850=ROUND(RMDF!EV850,4))</f>
        <v>1</v>
      </c>
      <c r="ET850" s="317">
        <f>RMDF!ET850</f>
        <v>0</v>
      </c>
      <c r="EU850" s="318" t="str">
        <f>IF(ET850=0,"",_xlfn.XLOOKUP(ET850,StatePicklist!$1:$1,StatePicklist!$3:$3,"NA",0))</f>
        <v/>
      </c>
      <c r="EV850" s="297" t="str">
        <f ca="1">IF(RMDF!EU850="", "", IF(ISNUMBER(MATCH(RMDF!EU850, INDIRECT(EU850), 0)), "OK", "Invalid"))</f>
        <v/>
      </c>
      <c r="EW850" s="281"/>
      <c r="EX850" s="281"/>
      <c r="EY850" s="281"/>
      <c r="EZ850" s="281" t="b">
        <f>AND(RMDF!FC850&gt;=0, RMDF!FC850&lt;=1-SUM(RMDF!Z850,RMDF!AG850,RMDF!AN850,RMDF!AU850,RMDF!BB850,RMDF!BI850,RMDF!BP850,RMDF!BW850,RMDF!CD850,RMDF!CK850,RMDF!CR850,RMDF!CY850,RMDF!DF850,RMDF!DM850,RMDF!DT850,RMDF!EA850,RMDF!EH850,RMDF!EO850,RMDF!EV850), RMDF!FC850=ROUND(RMDF!FC850,4))</f>
        <v>1</v>
      </c>
      <c r="FA850" s="317">
        <f>RMDF!FA850</f>
        <v>0</v>
      </c>
      <c r="FB850" s="318" t="str">
        <f>IF(FA850=0,"",_xlfn.XLOOKUP(FA850,StatePicklist!$1:$1,StatePicklist!$3:$3,"NA",0))</f>
        <v/>
      </c>
      <c r="FC850" s="297" t="str">
        <f ca="1">IF(RMDF!FB850="", "", IF(ISNUMBER(MATCH(RMDF!FB850, INDIRECT(FB850), 0)), "OK", "Invalid"))</f>
        <v/>
      </c>
    </row>
    <row r="851" spans="1:159" s="205" customFormat="1" ht="39.9" customHeight="1" x14ac:dyDescent="0.25">
      <c r="A851" s="206"/>
      <c r="B851" s="196"/>
      <c r="C851" s="197"/>
      <c r="D851" s="198"/>
      <c r="E851" s="199"/>
      <c r="F851" s="200"/>
      <c r="G851" s="201"/>
      <c r="H851" s="292"/>
      <c r="I851" s="305">
        <f>RMDF!I851</f>
        <v>0</v>
      </c>
      <c r="J851" s="305" t="str">
        <f>IF(I851=ProductCode!$B$30,"PDReclPost",IF(OR(I851=ProductCode!$C$30,I851=ProductCode!$E$30,I851=ProductCode!$G$30),"PDPreCon",IF(OR(I851=ProductCode!$D$30,I851=ProductCode!$F$30),"PDNotReclPost","")))</f>
        <v/>
      </c>
      <c r="K851" s="305" t="str">
        <f t="shared" si="45"/>
        <v/>
      </c>
      <c r="L851" s="289"/>
      <c r="M851" s="305" t="str">
        <f t="shared" si="45"/>
        <v/>
      </c>
      <c r="N851" s="289" t="b">
        <f>AND(RMDF!N851&gt;=0, RMDF!N851&lt;=1-RMDF!L851, RMDF!N851=ROUND(RMDF!N851,4))</f>
        <v>1</v>
      </c>
      <c r="O851" s="286" t="str">
        <f>IF(P851="","",IF(I851="","",IF(LEFT(I851,13)="Reclaimed pos",RawMaterialCode!$E$569,RawMaterialCode!$E$568)))</f>
        <v>Reclaimed pre-consumer mixed fibers (RM0578)</v>
      </c>
      <c r="P851" s="295">
        <f t="shared" si="46"/>
        <v>1</v>
      </c>
      <c r="Q851" s="202"/>
      <c r="R851" s="203"/>
      <c r="S851" s="204" t="str">
        <f t="shared" si="47"/>
        <v/>
      </c>
      <c r="T851" s="281"/>
      <c r="U851" s="281"/>
      <c r="V851" s="281"/>
      <c r="W851" s="281"/>
      <c r="X851" s="317">
        <f>RMDF!X851</f>
        <v>0</v>
      </c>
      <c r="Y851" s="318" t="str">
        <f>IF(X851=0,"",_xlfn.XLOOKUP(X851,StatePicklist!$1:$1,StatePicklist!$3:$3,"NA",0))</f>
        <v/>
      </c>
      <c r="Z851" s="297" t="str">
        <f ca="1">IF(RMDF!Y851="", "", IF(ISNUMBER(MATCH(RMDF!Y851, INDIRECT(Y851), 0)), "OK", "Invalid"))</f>
        <v/>
      </c>
      <c r="AA851" s="281"/>
      <c r="AB851" s="281"/>
      <c r="AC851" s="281"/>
      <c r="AD851" s="281" t="b">
        <f>AND(RMDF!AG851&gt;=0, RMDF!AG851&lt;=1-RMDF!Z851, RMDF!AG851=ROUND(RMDF!AG851,4))</f>
        <v>1</v>
      </c>
      <c r="AE851" s="317">
        <f>RMDF!AE851</f>
        <v>0</v>
      </c>
      <c r="AF851" s="318" t="str">
        <f>IF(AE851=0,"",_xlfn.XLOOKUP(AE851,StatePicklist!$1:$1,StatePicklist!$3:$3,"NA",0))</f>
        <v/>
      </c>
      <c r="AG851" s="297" t="str">
        <f ca="1">IF(RMDF!AF851="", "", IF(ISNUMBER(MATCH(RMDF!AF851, INDIRECT(AF851), 0)), "OK", "Invalid"))</f>
        <v/>
      </c>
      <c r="AH851" s="281"/>
      <c r="AI851" s="281"/>
      <c r="AJ851" s="281"/>
      <c r="AK851" s="281" t="b">
        <f>AND(RMDF!AN851&gt;=0, RMDF!AN851&lt;=1-SUM(RMDF!Z851,RMDF!AG851), RMDF!AN851=ROUND(RMDF!AN851,4))</f>
        <v>1</v>
      </c>
      <c r="AL851" s="317">
        <f>RMDF!AL851</f>
        <v>0</v>
      </c>
      <c r="AM851" s="318" t="str">
        <f>IF(AL851=0,"",_xlfn.XLOOKUP(AL851,StatePicklist!$1:$1,StatePicklist!$3:$3,"NA",0))</f>
        <v/>
      </c>
      <c r="AN851" s="297" t="str">
        <f ca="1">IF(RMDF!AM851="", "", IF(ISNUMBER(MATCH(RMDF!AM851, INDIRECT(AM851), 0)), "OK", "Invalid"))</f>
        <v/>
      </c>
      <c r="AO851" s="281"/>
      <c r="AP851" s="281"/>
      <c r="AQ851" s="281"/>
      <c r="AR851" s="281" t="b">
        <f>AND(RMDF!AU851&gt;=0, RMDF!AU851&lt;=1-SUM(RMDF!Z851,RMDF!AG851,RMDF!AN851), RMDF!AU851=ROUND(RMDF!AU851,4))</f>
        <v>1</v>
      </c>
      <c r="AS851" s="317">
        <f>RMDF!AS851</f>
        <v>0</v>
      </c>
      <c r="AT851" s="318" t="str">
        <f>IF(AS851=0,"",_xlfn.XLOOKUP(AS851,StatePicklist!$1:$1,StatePicklist!$3:$3,"NA",0))</f>
        <v/>
      </c>
      <c r="AU851" s="297" t="str">
        <f ca="1">IF(RMDF!AT851="", "", IF(ISNUMBER(MATCH(RMDF!AT851, INDIRECT(AT851), 0)), "OK", "Invalid"))</f>
        <v/>
      </c>
      <c r="AV851" s="281"/>
      <c r="AW851" s="281"/>
      <c r="AX851" s="281"/>
      <c r="AY851" s="281" t="b">
        <f>AND(RMDF!BB851&gt;=0, RMDF!BB851&lt;=1-SUM(RMDF!Z851,RMDF!AG851,RMDF!AN851,RMDF!AU851), RMDF!BB851=ROUND(RMDF!BB851,4))</f>
        <v>1</v>
      </c>
      <c r="AZ851" s="317">
        <f>RMDF!AZ851</f>
        <v>0</v>
      </c>
      <c r="BA851" s="318" t="str">
        <f>IF(AZ851=0,"",_xlfn.XLOOKUP(AZ851,StatePicklist!$1:$1,StatePicklist!$3:$3,"NA",0))</f>
        <v/>
      </c>
      <c r="BB851" s="297" t="str">
        <f ca="1">IF(RMDF!BA851="", "", IF(ISNUMBER(MATCH(RMDF!BA851, INDIRECT(BA851), 0)), "OK", "Invalid"))</f>
        <v/>
      </c>
      <c r="BC851" s="281"/>
      <c r="BD851" s="281"/>
      <c r="BE851" s="281"/>
      <c r="BF851" s="281" t="b">
        <f>AND(RMDF!BI851&gt;=0, RMDF!BI851&lt;=1-SUM(RMDF!Z851,RMDF!AG851,RMDF!AN851,RMDF!AU851,RMDF!BB851), RMDF!BI851=ROUND(RMDF!BI851,4))</f>
        <v>1</v>
      </c>
      <c r="BG851" s="317">
        <f>RMDF!BG851</f>
        <v>0</v>
      </c>
      <c r="BH851" s="318" t="str">
        <f>IF(BG851=0,"",_xlfn.XLOOKUP(BG851,StatePicklist!$1:$1,StatePicklist!$3:$3,"NA",0))</f>
        <v/>
      </c>
      <c r="BI851" s="297" t="str">
        <f ca="1">IF(RMDF!BH851="", "", IF(ISNUMBER(MATCH(RMDF!BH851, INDIRECT(BH851), 0)), "OK", "Invalid"))</f>
        <v/>
      </c>
      <c r="BJ851" s="281"/>
      <c r="BK851" s="281"/>
      <c r="BL851" s="281"/>
      <c r="BM851" s="281" t="b">
        <f>AND(RMDF!BP851&gt;=0, RMDF!BP851&lt;=1-SUM(RMDF!Z851,RMDF!AG851,RMDF!AN851,RMDF!AU851,RMDF!BB851,RMDF!BI851), RMDF!BP851=ROUND(RMDF!BP851,4))</f>
        <v>1</v>
      </c>
      <c r="BN851" s="317">
        <f>RMDF!BN851</f>
        <v>0</v>
      </c>
      <c r="BO851" s="318" t="str">
        <f>IF(BN851=0,"",_xlfn.XLOOKUP(BN851,StatePicklist!$1:$1,StatePicklist!$3:$3,"NA",0))</f>
        <v/>
      </c>
      <c r="BP851" s="297" t="str">
        <f ca="1">IF(RMDF!BO851="", "", IF(ISNUMBER(MATCH(RMDF!BO851, INDIRECT(BO851), 0)), "OK", "Invalid"))</f>
        <v/>
      </c>
      <c r="BQ851" s="281"/>
      <c r="BR851" s="281"/>
      <c r="BS851" s="281"/>
      <c r="BT851" s="281" t="b">
        <f>AND(RMDF!BW851&gt;=0, RMDF!BW851&lt;=1-SUM(RMDF!Z851,RMDF!AG851,RMDF!AN851,RMDF!AU851,RMDF!BB851,RMDF!BI851,RMDF!BP851), RMDF!BW851=ROUND(RMDF!BW851,4))</f>
        <v>1</v>
      </c>
      <c r="BU851" s="317">
        <f>RMDF!BU851</f>
        <v>0</v>
      </c>
      <c r="BV851" s="318" t="str">
        <f>IF(BU851=0,"",_xlfn.XLOOKUP(BU851,StatePicklist!$1:$1,StatePicklist!$3:$3,"NA",0))</f>
        <v/>
      </c>
      <c r="BW851" s="297" t="str">
        <f ca="1">IF(RMDF!BV851="", "", IF(ISNUMBER(MATCH(RMDF!BV851, INDIRECT(BV851), 0)), "OK", "Invalid"))</f>
        <v/>
      </c>
      <c r="BX851" s="281"/>
      <c r="BY851" s="281"/>
      <c r="BZ851" s="281"/>
      <c r="CA851" s="281" t="b">
        <f>AND(RMDF!CD851&gt;=0, RMDF!CD851&lt;=1-SUM(RMDF!Z851,RMDF!AG851,RMDF!AN851,RMDF!AU851,RMDF!BB851,RMDF!BI851,RMDF!BP851,RMDF!BW851), RMDF!CD851=ROUND(RMDF!CD851,4))</f>
        <v>1</v>
      </c>
      <c r="CB851" s="317">
        <f>RMDF!CB851</f>
        <v>0</v>
      </c>
      <c r="CC851" s="318" t="str">
        <f>IF(CB851=0,"",_xlfn.XLOOKUP(CB851,StatePicklist!$1:$1,StatePicklist!$3:$3,"NA",0))</f>
        <v/>
      </c>
      <c r="CD851" s="297" t="str">
        <f ca="1">IF(RMDF!CC851="", "", IF(ISNUMBER(MATCH(RMDF!CC851, INDIRECT(CC851), 0)), "OK", "Invalid"))</f>
        <v/>
      </c>
      <c r="CE851" s="281"/>
      <c r="CF851" s="281"/>
      <c r="CG851" s="281"/>
      <c r="CH851" s="281" t="b">
        <f>AND(RMDF!CK851&gt;=0, RMDF!CK851&lt;=1-SUM(RMDF!Z851,RMDF!AG851,RMDF!AN851,RMDF!AU851,RMDF!BB851,RMDF!BI851,RMDF!BP851,RMDF!BW851,RMDF!CD851), RMDF!CK851=ROUND(RMDF!CK851,4))</f>
        <v>1</v>
      </c>
      <c r="CI851" s="317">
        <f>RMDF!CI851</f>
        <v>0</v>
      </c>
      <c r="CJ851" s="318" t="str">
        <f>IF(CI851=0,"",_xlfn.XLOOKUP(CI851,StatePicklist!$1:$1,StatePicklist!$3:$3,"NA",0))</f>
        <v/>
      </c>
      <c r="CK851" s="297" t="str">
        <f ca="1">IF(RMDF!CJ851="", "", IF(ISNUMBER(MATCH(RMDF!CJ851, INDIRECT(CJ851), 0)), "OK", "Invalid"))</f>
        <v/>
      </c>
      <c r="CL851" s="281"/>
      <c r="CM851" s="281"/>
      <c r="CN851" s="281"/>
      <c r="CO851" s="281" t="b">
        <f>AND(RMDF!CR851&gt;=0, RMDF!CR851&lt;=1-SUM(RMDF!Z851,RMDF!AG851,RMDF!AN851,RMDF!AU851,RMDF!BB851,RMDF!BI851,RMDF!BP851,RMDF!BW851,RMDF!CD851,RMDF!CK851), RMDF!CR851=ROUND(RMDF!CR851,4))</f>
        <v>1</v>
      </c>
      <c r="CP851" s="317">
        <f>RMDF!CP851</f>
        <v>0</v>
      </c>
      <c r="CQ851" s="318" t="str">
        <f>IF(CP851=0,"",_xlfn.XLOOKUP(CP851,StatePicklist!$1:$1,StatePicklist!$3:$3,"NA",0))</f>
        <v/>
      </c>
      <c r="CR851" s="297" t="str">
        <f ca="1">IF(RMDF!CQ851="", "", IF(ISNUMBER(MATCH(RMDF!CQ851, INDIRECT(CQ851), 0)), "OK", "Invalid"))</f>
        <v/>
      </c>
      <c r="CS851" s="281"/>
      <c r="CT851" s="281"/>
      <c r="CU851" s="281"/>
      <c r="CV851" s="281" t="b">
        <f>AND(RMDF!CY851&gt;=0, RMDF!CY851&lt;=1-SUM(RMDF!Z851,RMDF!AG851,RMDF!AN851,RMDF!AU851,RMDF!BB851,RMDF!BI851,RMDF!BP851,RMDF!BW851,RMDF!CD851,RMDF!CK851,RMDF!CR851), RMDF!CY851=ROUND(RMDF!CY851,4))</f>
        <v>1</v>
      </c>
      <c r="CW851" s="317">
        <f>RMDF!CW851</f>
        <v>0</v>
      </c>
      <c r="CX851" s="318" t="str">
        <f>IF(CW851=0,"",_xlfn.XLOOKUP(CW851,StatePicklist!$1:$1,StatePicklist!$3:$3,"NA",0))</f>
        <v/>
      </c>
      <c r="CY851" s="297" t="str">
        <f ca="1">IF(RMDF!CX851="", "", IF(ISNUMBER(MATCH(RMDF!CX851, INDIRECT(CX851), 0)), "OK", "Invalid"))</f>
        <v/>
      </c>
      <c r="CZ851" s="281"/>
      <c r="DA851" s="281"/>
      <c r="DB851" s="281"/>
      <c r="DC851" s="281" t="b">
        <f>AND(RMDF!DF851&gt;=0, RMDF!DF851&lt;=1-SUM(RMDF!Z851,RMDF!AG851,RMDF!AN851,RMDF!AU851,RMDF!BB851,RMDF!BI851,RMDF!BP851,RMDF!BW851,RMDF!CD851,RMDF!CK851,RMDF!CR851,RMDF!CY851), RMDF!DF851=ROUND(RMDF!DF851,4))</f>
        <v>1</v>
      </c>
      <c r="DD851" s="317">
        <f>RMDF!DD851</f>
        <v>0</v>
      </c>
      <c r="DE851" s="318" t="str">
        <f>IF(DD851=0,"",_xlfn.XLOOKUP(DD851,StatePicklist!$1:$1,StatePicklist!$3:$3,"NA",0))</f>
        <v/>
      </c>
      <c r="DF851" s="297" t="str">
        <f ca="1">IF(RMDF!DE851="", "", IF(ISNUMBER(MATCH(RMDF!DE851, INDIRECT(DE851), 0)), "OK", "Invalid"))</f>
        <v/>
      </c>
      <c r="DG851" s="281"/>
      <c r="DH851" s="281"/>
      <c r="DI851" s="281"/>
      <c r="DJ851" s="281" t="b">
        <f>AND(RMDF!DM851&gt;=0, RMDF!DM851&lt;=1-SUM(RMDF!Z851,RMDF!AG851,RMDF!AN851,RMDF!AU851,RMDF!BB851,RMDF!BI851,RMDF!BP851,RMDF!BW851,RMDF!CD851,RMDF!CK851,RMDF!CR851,RMDF!CY851,RMDF!DF851), RMDF!DM851=ROUND(RMDF!DM851,4))</f>
        <v>1</v>
      </c>
      <c r="DK851" s="317">
        <f>RMDF!DK851</f>
        <v>0</v>
      </c>
      <c r="DL851" s="318" t="str">
        <f>IF(DK851=0,"",_xlfn.XLOOKUP(DK851,StatePicklist!$1:$1,StatePicklist!$3:$3,"NA",0))</f>
        <v/>
      </c>
      <c r="DM851" s="297" t="str">
        <f ca="1">IF(RMDF!DL851="", "", IF(ISNUMBER(MATCH(RMDF!DL851, INDIRECT(DL851), 0)), "OK", "Invalid"))</f>
        <v/>
      </c>
      <c r="DN851" s="281"/>
      <c r="DO851" s="281"/>
      <c r="DP851" s="281"/>
      <c r="DQ851" s="281" t="b">
        <f>AND(RMDF!DT851&gt;=0, RMDF!DT851&lt;=1-SUM(RMDF!Z851,RMDF!AG851,RMDF!AN851,RMDF!AU851,RMDF!BB851,RMDF!BI851,RMDF!BP851,RMDF!BW851,RMDF!CD851,RMDF!CK851,RMDF!CR851,RMDF!CY851,RMDF!DF851,RMDF!DM851), RMDF!DT851=ROUND(RMDF!DT851,4))</f>
        <v>1</v>
      </c>
      <c r="DR851" s="317">
        <f>RMDF!DR851</f>
        <v>0</v>
      </c>
      <c r="DS851" s="318" t="str">
        <f>IF(DR851=0,"",_xlfn.XLOOKUP(DR851,StatePicklist!$1:$1,StatePicklist!$3:$3,"NA",0))</f>
        <v/>
      </c>
      <c r="DT851" s="297" t="str">
        <f ca="1">IF(RMDF!DS851="", "", IF(ISNUMBER(MATCH(RMDF!DS851, INDIRECT(DS851), 0)), "OK", "Invalid"))</f>
        <v/>
      </c>
      <c r="DU851" s="281"/>
      <c r="DV851" s="281"/>
      <c r="DW851" s="281"/>
      <c r="DX851" s="281" t="b">
        <f>AND(RMDF!EA851&gt;=0, RMDF!EA851&lt;=1-SUM(RMDF!Z851,RMDF!AG851,RMDF!AN851,RMDF!AU851,RMDF!BB851,RMDF!BI851,RMDF!BP851,RMDF!BW851,RMDF!CD851,RMDF!CK851,RMDF!CR851,RMDF!CY851,RMDF!DF851,RMDF!DM851,RMDF!DT851), RMDF!EA851=ROUND(RMDF!EA851,4))</f>
        <v>1</v>
      </c>
      <c r="DY851" s="317">
        <f>RMDF!DY851</f>
        <v>0</v>
      </c>
      <c r="DZ851" s="318" t="str">
        <f>IF(DY851=0,"",_xlfn.XLOOKUP(DY851,StatePicklist!$1:$1,StatePicklist!$3:$3,"NA",0))</f>
        <v/>
      </c>
      <c r="EA851" s="297" t="str">
        <f ca="1">IF(RMDF!DZ851="", "", IF(ISNUMBER(MATCH(RMDF!DZ851, INDIRECT(DZ851), 0)), "OK", "Invalid"))</f>
        <v/>
      </c>
      <c r="EB851" s="281"/>
      <c r="EC851" s="281"/>
      <c r="ED851" s="281"/>
      <c r="EE851" s="281" t="b">
        <f>AND(RMDF!EH851&gt;=0, RMDF!EH851&lt;=1-SUM(RMDF!Z851,RMDF!AG851,RMDF!AN851,RMDF!AU851,RMDF!BB851,RMDF!BI851,RMDF!BP851,RMDF!BW851,RMDF!CD851,RMDF!CK851,RMDF!CR851,RMDF!CY851,RMDF!DF851,RMDF!DM851,RMDF!DT851,RMDF!EA851), RMDF!EH851=ROUND(RMDF!EH851,4))</f>
        <v>1</v>
      </c>
      <c r="EF851" s="317">
        <f>RMDF!EF851</f>
        <v>0</v>
      </c>
      <c r="EG851" s="318" t="str">
        <f>IF(EF851=0,"",_xlfn.XLOOKUP(EF851,StatePicklist!$1:$1,StatePicklist!$3:$3,"NA",0))</f>
        <v/>
      </c>
      <c r="EH851" s="297" t="str">
        <f ca="1">IF(RMDF!EG851="", "", IF(ISNUMBER(MATCH(RMDF!EG851, INDIRECT(EG851), 0)), "OK", "Invalid"))</f>
        <v/>
      </c>
      <c r="EI851" s="281"/>
      <c r="EJ851" s="281"/>
      <c r="EK851" s="281"/>
      <c r="EL851" s="281" t="b">
        <f>AND(RMDF!EO851&gt;=0, RMDF!EO851&lt;=1-SUM(RMDF!Z851,RMDF!AG851,RMDF!AN851,RMDF!AU851,RMDF!BB851,RMDF!BI851,RMDF!BP851,RMDF!BW851,RMDF!CD851,RMDF!CK851,RMDF!CR851,RMDF!CY851,RMDF!DF851,RMDF!DM851,RMDF!DT851,RMDF!EA851,RMDF!EH851), RMDF!EO851=ROUND(RMDF!EO851,4))</f>
        <v>1</v>
      </c>
      <c r="EM851" s="317">
        <f>RMDF!EM851</f>
        <v>0</v>
      </c>
      <c r="EN851" s="318" t="str">
        <f>IF(EM851=0,"",_xlfn.XLOOKUP(EM851,StatePicklist!$1:$1,StatePicklist!$3:$3,"NA",0))</f>
        <v/>
      </c>
      <c r="EO851" s="297" t="str">
        <f ca="1">IF(RMDF!EN851="", "", IF(ISNUMBER(MATCH(RMDF!EN851, INDIRECT(EN851), 0)), "OK", "Invalid"))</f>
        <v/>
      </c>
      <c r="EP851" s="281"/>
      <c r="EQ851" s="281"/>
      <c r="ER851" s="281"/>
      <c r="ES851" s="281" t="b">
        <f>AND(RMDF!EV851&gt;=0, RMDF!EV851&lt;=1-SUM(RMDF!Z851,RMDF!AG851,RMDF!AN851,RMDF!AU851,RMDF!BB851,RMDF!BI851,RMDF!BP851,RMDF!BW851,RMDF!CD851,RMDF!CK851,RMDF!CR851,RMDF!CY851,RMDF!DF851,RMDF!DM851,RMDF!DT851,RMDF!EA851,RMDF!EH851,RMDF!EO851), RMDF!EV851=ROUND(RMDF!EV851,4))</f>
        <v>1</v>
      </c>
      <c r="ET851" s="317">
        <f>RMDF!ET851</f>
        <v>0</v>
      </c>
      <c r="EU851" s="318" t="str">
        <f>IF(ET851=0,"",_xlfn.XLOOKUP(ET851,StatePicklist!$1:$1,StatePicklist!$3:$3,"NA",0))</f>
        <v/>
      </c>
      <c r="EV851" s="297" t="str">
        <f ca="1">IF(RMDF!EU851="", "", IF(ISNUMBER(MATCH(RMDF!EU851, INDIRECT(EU851), 0)), "OK", "Invalid"))</f>
        <v/>
      </c>
      <c r="EW851" s="281"/>
      <c r="EX851" s="281"/>
      <c r="EY851" s="281"/>
      <c r="EZ851" s="281" t="b">
        <f>AND(RMDF!FC851&gt;=0, RMDF!FC851&lt;=1-SUM(RMDF!Z851,RMDF!AG851,RMDF!AN851,RMDF!AU851,RMDF!BB851,RMDF!BI851,RMDF!BP851,RMDF!BW851,RMDF!CD851,RMDF!CK851,RMDF!CR851,RMDF!CY851,RMDF!DF851,RMDF!DM851,RMDF!DT851,RMDF!EA851,RMDF!EH851,RMDF!EO851,RMDF!EV851), RMDF!FC851=ROUND(RMDF!FC851,4))</f>
        <v>1</v>
      </c>
      <c r="FA851" s="317">
        <f>RMDF!FA851</f>
        <v>0</v>
      </c>
      <c r="FB851" s="318" t="str">
        <f>IF(FA851=0,"",_xlfn.XLOOKUP(FA851,StatePicklist!$1:$1,StatePicklist!$3:$3,"NA",0))</f>
        <v/>
      </c>
      <c r="FC851" s="297" t="str">
        <f ca="1">IF(RMDF!FB851="", "", IF(ISNUMBER(MATCH(RMDF!FB851, INDIRECT(FB851), 0)), "OK", "Invalid"))</f>
        <v/>
      </c>
    </row>
    <row r="852" spans="1:159" s="205" customFormat="1" ht="39.9" customHeight="1" x14ac:dyDescent="0.25">
      <c r="A852" s="206"/>
      <c r="B852" s="196"/>
      <c r="C852" s="197"/>
      <c r="D852" s="198"/>
      <c r="E852" s="199"/>
      <c r="F852" s="200"/>
      <c r="G852" s="201"/>
      <c r="H852" s="292"/>
      <c r="I852" s="305">
        <f>RMDF!I852</f>
        <v>0</v>
      </c>
      <c r="J852" s="305" t="str">
        <f>IF(I852=ProductCode!$B$30,"PDReclPost",IF(OR(I852=ProductCode!$C$30,I852=ProductCode!$E$30,I852=ProductCode!$G$30),"PDPreCon",IF(OR(I852=ProductCode!$D$30,I852=ProductCode!$F$30),"PDNotReclPost","")))</f>
        <v/>
      </c>
      <c r="K852" s="305" t="str">
        <f t="shared" si="45"/>
        <v/>
      </c>
      <c r="L852" s="289"/>
      <c r="M852" s="305" t="str">
        <f t="shared" si="45"/>
        <v/>
      </c>
      <c r="N852" s="289" t="b">
        <f>AND(RMDF!N852&gt;=0, RMDF!N852&lt;=1-RMDF!L852, RMDF!N852=ROUND(RMDF!N852,4))</f>
        <v>1</v>
      </c>
      <c r="O852" s="286" t="str">
        <f>IF(P852="","",IF(I852="","",IF(LEFT(I852,13)="Reclaimed pos",RawMaterialCode!$E$569,RawMaterialCode!$E$568)))</f>
        <v>Reclaimed pre-consumer mixed fibers (RM0578)</v>
      </c>
      <c r="P852" s="295">
        <f t="shared" si="46"/>
        <v>1</v>
      </c>
      <c r="Q852" s="202"/>
      <c r="R852" s="203"/>
      <c r="S852" s="204" t="str">
        <f t="shared" si="47"/>
        <v/>
      </c>
      <c r="T852" s="281"/>
      <c r="U852" s="281"/>
      <c r="V852" s="281"/>
      <c r="W852" s="281"/>
      <c r="X852" s="317">
        <f>RMDF!X852</f>
        <v>0</v>
      </c>
      <c r="Y852" s="318" t="str">
        <f>IF(X852=0,"",_xlfn.XLOOKUP(X852,StatePicklist!$1:$1,StatePicklist!$3:$3,"NA",0))</f>
        <v/>
      </c>
      <c r="Z852" s="297" t="str">
        <f ca="1">IF(RMDF!Y852="", "", IF(ISNUMBER(MATCH(RMDF!Y852, INDIRECT(Y852), 0)), "OK", "Invalid"))</f>
        <v/>
      </c>
      <c r="AA852" s="281"/>
      <c r="AB852" s="281"/>
      <c r="AC852" s="281"/>
      <c r="AD852" s="281" t="b">
        <f>AND(RMDF!AG852&gt;=0, RMDF!AG852&lt;=1-RMDF!Z852, RMDF!AG852=ROUND(RMDF!AG852,4))</f>
        <v>1</v>
      </c>
      <c r="AE852" s="317">
        <f>RMDF!AE852</f>
        <v>0</v>
      </c>
      <c r="AF852" s="318" t="str">
        <f>IF(AE852=0,"",_xlfn.XLOOKUP(AE852,StatePicklist!$1:$1,StatePicklist!$3:$3,"NA",0))</f>
        <v/>
      </c>
      <c r="AG852" s="297" t="str">
        <f ca="1">IF(RMDF!AF852="", "", IF(ISNUMBER(MATCH(RMDF!AF852, INDIRECT(AF852), 0)), "OK", "Invalid"))</f>
        <v/>
      </c>
      <c r="AH852" s="281"/>
      <c r="AI852" s="281"/>
      <c r="AJ852" s="281"/>
      <c r="AK852" s="281" t="b">
        <f>AND(RMDF!AN852&gt;=0, RMDF!AN852&lt;=1-SUM(RMDF!Z852,RMDF!AG852), RMDF!AN852=ROUND(RMDF!AN852,4))</f>
        <v>1</v>
      </c>
      <c r="AL852" s="317">
        <f>RMDF!AL852</f>
        <v>0</v>
      </c>
      <c r="AM852" s="318" t="str">
        <f>IF(AL852=0,"",_xlfn.XLOOKUP(AL852,StatePicklist!$1:$1,StatePicklist!$3:$3,"NA",0))</f>
        <v/>
      </c>
      <c r="AN852" s="297" t="str">
        <f ca="1">IF(RMDF!AM852="", "", IF(ISNUMBER(MATCH(RMDF!AM852, INDIRECT(AM852), 0)), "OK", "Invalid"))</f>
        <v/>
      </c>
      <c r="AO852" s="281"/>
      <c r="AP852" s="281"/>
      <c r="AQ852" s="281"/>
      <c r="AR852" s="281" t="b">
        <f>AND(RMDF!AU852&gt;=0, RMDF!AU852&lt;=1-SUM(RMDF!Z852,RMDF!AG852,RMDF!AN852), RMDF!AU852=ROUND(RMDF!AU852,4))</f>
        <v>1</v>
      </c>
      <c r="AS852" s="317">
        <f>RMDF!AS852</f>
        <v>0</v>
      </c>
      <c r="AT852" s="318" t="str">
        <f>IF(AS852=0,"",_xlfn.XLOOKUP(AS852,StatePicklist!$1:$1,StatePicklist!$3:$3,"NA",0))</f>
        <v/>
      </c>
      <c r="AU852" s="297" t="str">
        <f ca="1">IF(RMDF!AT852="", "", IF(ISNUMBER(MATCH(RMDF!AT852, INDIRECT(AT852), 0)), "OK", "Invalid"))</f>
        <v/>
      </c>
      <c r="AV852" s="281"/>
      <c r="AW852" s="281"/>
      <c r="AX852" s="281"/>
      <c r="AY852" s="281" t="b">
        <f>AND(RMDF!BB852&gt;=0, RMDF!BB852&lt;=1-SUM(RMDF!Z852,RMDF!AG852,RMDF!AN852,RMDF!AU852), RMDF!BB852=ROUND(RMDF!BB852,4))</f>
        <v>1</v>
      </c>
      <c r="AZ852" s="317">
        <f>RMDF!AZ852</f>
        <v>0</v>
      </c>
      <c r="BA852" s="318" t="str">
        <f>IF(AZ852=0,"",_xlfn.XLOOKUP(AZ852,StatePicklist!$1:$1,StatePicklist!$3:$3,"NA",0))</f>
        <v/>
      </c>
      <c r="BB852" s="297" t="str">
        <f ca="1">IF(RMDF!BA852="", "", IF(ISNUMBER(MATCH(RMDF!BA852, INDIRECT(BA852), 0)), "OK", "Invalid"))</f>
        <v/>
      </c>
      <c r="BC852" s="281"/>
      <c r="BD852" s="281"/>
      <c r="BE852" s="281"/>
      <c r="BF852" s="281" t="b">
        <f>AND(RMDF!BI852&gt;=0, RMDF!BI852&lt;=1-SUM(RMDF!Z852,RMDF!AG852,RMDF!AN852,RMDF!AU852,RMDF!BB852), RMDF!BI852=ROUND(RMDF!BI852,4))</f>
        <v>1</v>
      </c>
      <c r="BG852" s="317">
        <f>RMDF!BG852</f>
        <v>0</v>
      </c>
      <c r="BH852" s="318" t="str">
        <f>IF(BG852=0,"",_xlfn.XLOOKUP(BG852,StatePicklist!$1:$1,StatePicklist!$3:$3,"NA",0))</f>
        <v/>
      </c>
      <c r="BI852" s="297" t="str">
        <f ca="1">IF(RMDF!BH852="", "", IF(ISNUMBER(MATCH(RMDF!BH852, INDIRECT(BH852), 0)), "OK", "Invalid"))</f>
        <v/>
      </c>
      <c r="BJ852" s="281"/>
      <c r="BK852" s="281"/>
      <c r="BL852" s="281"/>
      <c r="BM852" s="281" t="b">
        <f>AND(RMDF!BP852&gt;=0, RMDF!BP852&lt;=1-SUM(RMDF!Z852,RMDF!AG852,RMDF!AN852,RMDF!AU852,RMDF!BB852,RMDF!BI852), RMDF!BP852=ROUND(RMDF!BP852,4))</f>
        <v>1</v>
      </c>
      <c r="BN852" s="317">
        <f>RMDF!BN852</f>
        <v>0</v>
      </c>
      <c r="BO852" s="318" t="str">
        <f>IF(BN852=0,"",_xlfn.XLOOKUP(BN852,StatePicklist!$1:$1,StatePicklist!$3:$3,"NA",0))</f>
        <v/>
      </c>
      <c r="BP852" s="297" t="str">
        <f ca="1">IF(RMDF!BO852="", "", IF(ISNUMBER(MATCH(RMDF!BO852, INDIRECT(BO852), 0)), "OK", "Invalid"))</f>
        <v/>
      </c>
      <c r="BQ852" s="281"/>
      <c r="BR852" s="281"/>
      <c r="BS852" s="281"/>
      <c r="BT852" s="281" t="b">
        <f>AND(RMDF!BW852&gt;=0, RMDF!BW852&lt;=1-SUM(RMDF!Z852,RMDF!AG852,RMDF!AN852,RMDF!AU852,RMDF!BB852,RMDF!BI852,RMDF!BP852), RMDF!BW852=ROUND(RMDF!BW852,4))</f>
        <v>1</v>
      </c>
      <c r="BU852" s="317">
        <f>RMDF!BU852</f>
        <v>0</v>
      </c>
      <c r="BV852" s="318" t="str">
        <f>IF(BU852=0,"",_xlfn.XLOOKUP(BU852,StatePicklist!$1:$1,StatePicklist!$3:$3,"NA",0))</f>
        <v/>
      </c>
      <c r="BW852" s="297" t="str">
        <f ca="1">IF(RMDF!BV852="", "", IF(ISNUMBER(MATCH(RMDF!BV852, INDIRECT(BV852), 0)), "OK", "Invalid"))</f>
        <v/>
      </c>
      <c r="BX852" s="281"/>
      <c r="BY852" s="281"/>
      <c r="BZ852" s="281"/>
      <c r="CA852" s="281" t="b">
        <f>AND(RMDF!CD852&gt;=0, RMDF!CD852&lt;=1-SUM(RMDF!Z852,RMDF!AG852,RMDF!AN852,RMDF!AU852,RMDF!BB852,RMDF!BI852,RMDF!BP852,RMDF!BW852), RMDF!CD852=ROUND(RMDF!CD852,4))</f>
        <v>1</v>
      </c>
      <c r="CB852" s="317">
        <f>RMDF!CB852</f>
        <v>0</v>
      </c>
      <c r="CC852" s="318" t="str">
        <f>IF(CB852=0,"",_xlfn.XLOOKUP(CB852,StatePicklist!$1:$1,StatePicklist!$3:$3,"NA",0))</f>
        <v/>
      </c>
      <c r="CD852" s="297" t="str">
        <f ca="1">IF(RMDF!CC852="", "", IF(ISNUMBER(MATCH(RMDF!CC852, INDIRECT(CC852), 0)), "OK", "Invalid"))</f>
        <v/>
      </c>
      <c r="CE852" s="281"/>
      <c r="CF852" s="281"/>
      <c r="CG852" s="281"/>
      <c r="CH852" s="281" t="b">
        <f>AND(RMDF!CK852&gt;=0, RMDF!CK852&lt;=1-SUM(RMDF!Z852,RMDF!AG852,RMDF!AN852,RMDF!AU852,RMDF!BB852,RMDF!BI852,RMDF!BP852,RMDF!BW852,RMDF!CD852), RMDF!CK852=ROUND(RMDF!CK852,4))</f>
        <v>1</v>
      </c>
      <c r="CI852" s="317">
        <f>RMDF!CI852</f>
        <v>0</v>
      </c>
      <c r="CJ852" s="318" t="str">
        <f>IF(CI852=0,"",_xlfn.XLOOKUP(CI852,StatePicklist!$1:$1,StatePicklist!$3:$3,"NA",0))</f>
        <v/>
      </c>
      <c r="CK852" s="297" t="str">
        <f ca="1">IF(RMDF!CJ852="", "", IF(ISNUMBER(MATCH(RMDF!CJ852, INDIRECT(CJ852), 0)), "OK", "Invalid"))</f>
        <v/>
      </c>
      <c r="CL852" s="281"/>
      <c r="CM852" s="281"/>
      <c r="CN852" s="281"/>
      <c r="CO852" s="281" t="b">
        <f>AND(RMDF!CR852&gt;=0, RMDF!CR852&lt;=1-SUM(RMDF!Z852,RMDF!AG852,RMDF!AN852,RMDF!AU852,RMDF!BB852,RMDF!BI852,RMDF!BP852,RMDF!BW852,RMDF!CD852,RMDF!CK852), RMDF!CR852=ROUND(RMDF!CR852,4))</f>
        <v>1</v>
      </c>
      <c r="CP852" s="317">
        <f>RMDF!CP852</f>
        <v>0</v>
      </c>
      <c r="CQ852" s="318" t="str">
        <f>IF(CP852=0,"",_xlfn.XLOOKUP(CP852,StatePicklist!$1:$1,StatePicklist!$3:$3,"NA",0))</f>
        <v/>
      </c>
      <c r="CR852" s="297" t="str">
        <f ca="1">IF(RMDF!CQ852="", "", IF(ISNUMBER(MATCH(RMDF!CQ852, INDIRECT(CQ852), 0)), "OK", "Invalid"))</f>
        <v/>
      </c>
      <c r="CS852" s="281"/>
      <c r="CT852" s="281"/>
      <c r="CU852" s="281"/>
      <c r="CV852" s="281" t="b">
        <f>AND(RMDF!CY852&gt;=0, RMDF!CY852&lt;=1-SUM(RMDF!Z852,RMDF!AG852,RMDF!AN852,RMDF!AU852,RMDF!BB852,RMDF!BI852,RMDF!BP852,RMDF!BW852,RMDF!CD852,RMDF!CK852,RMDF!CR852), RMDF!CY852=ROUND(RMDF!CY852,4))</f>
        <v>1</v>
      </c>
      <c r="CW852" s="317">
        <f>RMDF!CW852</f>
        <v>0</v>
      </c>
      <c r="CX852" s="318" t="str">
        <f>IF(CW852=0,"",_xlfn.XLOOKUP(CW852,StatePicklist!$1:$1,StatePicklist!$3:$3,"NA",0))</f>
        <v/>
      </c>
      <c r="CY852" s="297" t="str">
        <f ca="1">IF(RMDF!CX852="", "", IF(ISNUMBER(MATCH(RMDF!CX852, INDIRECT(CX852), 0)), "OK", "Invalid"))</f>
        <v/>
      </c>
      <c r="CZ852" s="281"/>
      <c r="DA852" s="281"/>
      <c r="DB852" s="281"/>
      <c r="DC852" s="281" t="b">
        <f>AND(RMDF!DF852&gt;=0, RMDF!DF852&lt;=1-SUM(RMDF!Z852,RMDF!AG852,RMDF!AN852,RMDF!AU852,RMDF!BB852,RMDF!BI852,RMDF!BP852,RMDF!BW852,RMDF!CD852,RMDF!CK852,RMDF!CR852,RMDF!CY852), RMDF!DF852=ROUND(RMDF!DF852,4))</f>
        <v>1</v>
      </c>
      <c r="DD852" s="317">
        <f>RMDF!DD852</f>
        <v>0</v>
      </c>
      <c r="DE852" s="318" t="str">
        <f>IF(DD852=0,"",_xlfn.XLOOKUP(DD852,StatePicklist!$1:$1,StatePicklist!$3:$3,"NA",0))</f>
        <v/>
      </c>
      <c r="DF852" s="297" t="str">
        <f ca="1">IF(RMDF!DE852="", "", IF(ISNUMBER(MATCH(RMDF!DE852, INDIRECT(DE852), 0)), "OK", "Invalid"))</f>
        <v/>
      </c>
      <c r="DG852" s="281"/>
      <c r="DH852" s="281"/>
      <c r="DI852" s="281"/>
      <c r="DJ852" s="281" t="b">
        <f>AND(RMDF!DM852&gt;=0, RMDF!DM852&lt;=1-SUM(RMDF!Z852,RMDF!AG852,RMDF!AN852,RMDF!AU852,RMDF!BB852,RMDF!BI852,RMDF!BP852,RMDF!BW852,RMDF!CD852,RMDF!CK852,RMDF!CR852,RMDF!CY852,RMDF!DF852), RMDF!DM852=ROUND(RMDF!DM852,4))</f>
        <v>1</v>
      </c>
      <c r="DK852" s="317">
        <f>RMDF!DK852</f>
        <v>0</v>
      </c>
      <c r="DL852" s="318" t="str">
        <f>IF(DK852=0,"",_xlfn.XLOOKUP(DK852,StatePicklist!$1:$1,StatePicklist!$3:$3,"NA",0))</f>
        <v/>
      </c>
      <c r="DM852" s="297" t="str">
        <f ca="1">IF(RMDF!DL852="", "", IF(ISNUMBER(MATCH(RMDF!DL852, INDIRECT(DL852), 0)), "OK", "Invalid"))</f>
        <v/>
      </c>
      <c r="DN852" s="281"/>
      <c r="DO852" s="281"/>
      <c r="DP852" s="281"/>
      <c r="DQ852" s="281" t="b">
        <f>AND(RMDF!DT852&gt;=0, RMDF!DT852&lt;=1-SUM(RMDF!Z852,RMDF!AG852,RMDF!AN852,RMDF!AU852,RMDF!BB852,RMDF!BI852,RMDF!BP852,RMDF!BW852,RMDF!CD852,RMDF!CK852,RMDF!CR852,RMDF!CY852,RMDF!DF852,RMDF!DM852), RMDF!DT852=ROUND(RMDF!DT852,4))</f>
        <v>1</v>
      </c>
      <c r="DR852" s="317">
        <f>RMDF!DR852</f>
        <v>0</v>
      </c>
      <c r="DS852" s="318" t="str">
        <f>IF(DR852=0,"",_xlfn.XLOOKUP(DR852,StatePicklist!$1:$1,StatePicklist!$3:$3,"NA",0))</f>
        <v/>
      </c>
      <c r="DT852" s="297" t="str">
        <f ca="1">IF(RMDF!DS852="", "", IF(ISNUMBER(MATCH(RMDF!DS852, INDIRECT(DS852), 0)), "OK", "Invalid"))</f>
        <v/>
      </c>
      <c r="DU852" s="281"/>
      <c r="DV852" s="281"/>
      <c r="DW852" s="281"/>
      <c r="DX852" s="281" t="b">
        <f>AND(RMDF!EA852&gt;=0, RMDF!EA852&lt;=1-SUM(RMDF!Z852,RMDF!AG852,RMDF!AN852,RMDF!AU852,RMDF!BB852,RMDF!BI852,RMDF!BP852,RMDF!BW852,RMDF!CD852,RMDF!CK852,RMDF!CR852,RMDF!CY852,RMDF!DF852,RMDF!DM852,RMDF!DT852), RMDF!EA852=ROUND(RMDF!EA852,4))</f>
        <v>1</v>
      </c>
      <c r="DY852" s="317">
        <f>RMDF!DY852</f>
        <v>0</v>
      </c>
      <c r="DZ852" s="318" t="str">
        <f>IF(DY852=0,"",_xlfn.XLOOKUP(DY852,StatePicklist!$1:$1,StatePicklist!$3:$3,"NA",0))</f>
        <v/>
      </c>
      <c r="EA852" s="297" t="str">
        <f ca="1">IF(RMDF!DZ852="", "", IF(ISNUMBER(MATCH(RMDF!DZ852, INDIRECT(DZ852), 0)), "OK", "Invalid"))</f>
        <v/>
      </c>
      <c r="EB852" s="281"/>
      <c r="EC852" s="281"/>
      <c r="ED852" s="281"/>
      <c r="EE852" s="281" t="b">
        <f>AND(RMDF!EH852&gt;=0, RMDF!EH852&lt;=1-SUM(RMDF!Z852,RMDF!AG852,RMDF!AN852,RMDF!AU852,RMDF!BB852,RMDF!BI852,RMDF!BP852,RMDF!BW852,RMDF!CD852,RMDF!CK852,RMDF!CR852,RMDF!CY852,RMDF!DF852,RMDF!DM852,RMDF!DT852,RMDF!EA852), RMDF!EH852=ROUND(RMDF!EH852,4))</f>
        <v>1</v>
      </c>
      <c r="EF852" s="317">
        <f>RMDF!EF852</f>
        <v>0</v>
      </c>
      <c r="EG852" s="318" t="str">
        <f>IF(EF852=0,"",_xlfn.XLOOKUP(EF852,StatePicklist!$1:$1,StatePicklist!$3:$3,"NA",0))</f>
        <v/>
      </c>
      <c r="EH852" s="297" t="str">
        <f ca="1">IF(RMDF!EG852="", "", IF(ISNUMBER(MATCH(RMDF!EG852, INDIRECT(EG852), 0)), "OK", "Invalid"))</f>
        <v/>
      </c>
      <c r="EI852" s="281"/>
      <c r="EJ852" s="281"/>
      <c r="EK852" s="281"/>
      <c r="EL852" s="281" t="b">
        <f>AND(RMDF!EO852&gt;=0, RMDF!EO852&lt;=1-SUM(RMDF!Z852,RMDF!AG852,RMDF!AN852,RMDF!AU852,RMDF!BB852,RMDF!BI852,RMDF!BP852,RMDF!BW852,RMDF!CD852,RMDF!CK852,RMDF!CR852,RMDF!CY852,RMDF!DF852,RMDF!DM852,RMDF!DT852,RMDF!EA852,RMDF!EH852), RMDF!EO852=ROUND(RMDF!EO852,4))</f>
        <v>1</v>
      </c>
      <c r="EM852" s="317">
        <f>RMDF!EM852</f>
        <v>0</v>
      </c>
      <c r="EN852" s="318" t="str">
        <f>IF(EM852=0,"",_xlfn.XLOOKUP(EM852,StatePicklist!$1:$1,StatePicklist!$3:$3,"NA",0))</f>
        <v/>
      </c>
      <c r="EO852" s="297" t="str">
        <f ca="1">IF(RMDF!EN852="", "", IF(ISNUMBER(MATCH(RMDF!EN852, INDIRECT(EN852), 0)), "OK", "Invalid"))</f>
        <v/>
      </c>
      <c r="EP852" s="281"/>
      <c r="EQ852" s="281"/>
      <c r="ER852" s="281"/>
      <c r="ES852" s="281" t="b">
        <f>AND(RMDF!EV852&gt;=0, RMDF!EV852&lt;=1-SUM(RMDF!Z852,RMDF!AG852,RMDF!AN852,RMDF!AU852,RMDF!BB852,RMDF!BI852,RMDF!BP852,RMDF!BW852,RMDF!CD852,RMDF!CK852,RMDF!CR852,RMDF!CY852,RMDF!DF852,RMDF!DM852,RMDF!DT852,RMDF!EA852,RMDF!EH852,RMDF!EO852), RMDF!EV852=ROUND(RMDF!EV852,4))</f>
        <v>1</v>
      </c>
      <c r="ET852" s="317">
        <f>RMDF!ET852</f>
        <v>0</v>
      </c>
      <c r="EU852" s="318" t="str">
        <f>IF(ET852=0,"",_xlfn.XLOOKUP(ET852,StatePicklist!$1:$1,StatePicklist!$3:$3,"NA",0))</f>
        <v/>
      </c>
      <c r="EV852" s="297" t="str">
        <f ca="1">IF(RMDF!EU852="", "", IF(ISNUMBER(MATCH(RMDF!EU852, INDIRECT(EU852), 0)), "OK", "Invalid"))</f>
        <v/>
      </c>
      <c r="EW852" s="281"/>
      <c r="EX852" s="281"/>
      <c r="EY852" s="281"/>
      <c r="EZ852" s="281" t="b">
        <f>AND(RMDF!FC852&gt;=0, RMDF!FC852&lt;=1-SUM(RMDF!Z852,RMDF!AG852,RMDF!AN852,RMDF!AU852,RMDF!BB852,RMDF!BI852,RMDF!BP852,RMDF!BW852,RMDF!CD852,RMDF!CK852,RMDF!CR852,RMDF!CY852,RMDF!DF852,RMDF!DM852,RMDF!DT852,RMDF!EA852,RMDF!EH852,RMDF!EO852,RMDF!EV852), RMDF!FC852=ROUND(RMDF!FC852,4))</f>
        <v>1</v>
      </c>
      <c r="FA852" s="317">
        <f>RMDF!FA852</f>
        <v>0</v>
      </c>
      <c r="FB852" s="318" t="str">
        <f>IF(FA852=0,"",_xlfn.XLOOKUP(FA852,StatePicklist!$1:$1,StatePicklist!$3:$3,"NA",0))</f>
        <v/>
      </c>
      <c r="FC852" s="297" t="str">
        <f ca="1">IF(RMDF!FB852="", "", IF(ISNUMBER(MATCH(RMDF!FB852, INDIRECT(FB852), 0)), "OK", "Invalid"))</f>
        <v/>
      </c>
    </row>
    <row r="853" spans="1:159" s="205" customFormat="1" ht="39.9" customHeight="1" x14ac:dyDescent="0.25">
      <c r="A853" s="206"/>
      <c r="B853" s="196"/>
      <c r="C853" s="197"/>
      <c r="D853" s="198"/>
      <c r="E853" s="199"/>
      <c r="F853" s="200"/>
      <c r="G853" s="201"/>
      <c r="H853" s="292"/>
      <c r="I853" s="305">
        <f>RMDF!I853</f>
        <v>0</v>
      </c>
      <c r="J853" s="305" t="str">
        <f>IF(I853=ProductCode!$B$30,"PDReclPost",IF(OR(I853=ProductCode!$C$30,I853=ProductCode!$E$30,I853=ProductCode!$G$30),"PDPreCon",IF(OR(I853=ProductCode!$D$30,I853=ProductCode!$F$30),"PDNotReclPost","")))</f>
        <v/>
      </c>
      <c r="K853" s="305" t="str">
        <f t="shared" si="45"/>
        <v/>
      </c>
      <c r="L853" s="289"/>
      <c r="M853" s="305" t="str">
        <f t="shared" si="45"/>
        <v/>
      </c>
      <c r="N853" s="289" t="b">
        <f>AND(RMDF!N853&gt;=0, RMDF!N853&lt;=1-RMDF!L853, RMDF!N853=ROUND(RMDF!N853,4))</f>
        <v>1</v>
      </c>
      <c r="O853" s="286" t="str">
        <f>IF(P853="","",IF(I853="","",IF(LEFT(I853,13)="Reclaimed pos",RawMaterialCode!$E$569,RawMaterialCode!$E$568)))</f>
        <v>Reclaimed pre-consumer mixed fibers (RM0578)</v>
      </c>
      <c r="P853" s="295">
        <f t="shared" si="46"/>
        <v>1</v>
      </c>
      <c r="Q853" s="202"/>
      <c r="R853" s="203"/>
      <c r="S853" s="204" t="str">
        <f t="shared" si="47"/>
        <v/>
      </c>
      <c r="T853" s="281"/>
      <c r="U853" s="281"/>
      <c r="V853" s="281"/>
      <c r="W853" s="281"/>
      <c r="X853" s="317">
        <f>RMDF!X853</f>
        <v>0</v>
      </c>
      <c r="Y853" s="318" t="str">
        <f>IF(X853=0,"",_xlfn.XLOOKUP(X853,StatePicklist!$1:$1,StatePicklist!$3:$3,"NA",0))</f>
        <v/>
      </c>
      <c r="Z853" s="297" t="str">
        <f ca="1">IF(RMDF!Y853="", "", IF(ISNUMBER(MATCH(RMDF!Y853, INDIRECT(Y853), 0)), "OK", "Invalid"))</f>
        <v/>
      </c>
      <c r="AA853" s="281"/>
      <c r="AB853" s="281"/>
      <c r="AC853" s="281"/>
      <c r="AD853" s="281" t="b">
        <f>AND(RMDF!AG853&gt;=0, RMDF!AG853&lt;=1-RMDF!Z853, RMDF!AG853=ROUND(RMDF!AG853,4))</f>
        <v>1</v>
      </c>
      <c r="AE853" s="317">
        <f>RMDF!AE853</f>
        <v>0</v>
      </c>
      <c r="AF853" s="318" t="str">
        <f>IF(AE853=0,"",_xlfn.XLOOKUP(AE853,StatePicklist!$1:$1,StatePicklist!$3:$3,"NA",0))</f>
        <v/>
      </c>
      <c r="AG853" s="297" t="str">
        <f ca="1">IF(RMDF!AF853="", "", IF(ISNUMBER(MATCH(RMDF!AF853, INDIRECT(AF853), 0)), "OK", "Invalid"))</f>
        <v/>
      </c>
      <c r="AH853" s="281"/>
      <c r="AI853" s="281"/>
      <c r="AJ853" s="281"/>
      <c r="AK853" s="281" t="b">
        <f>AND(RMDF!AN853&gt;=0, RMDF!AN853&lt;=1-SUM(RMDF!Z853,RMDF!AG853), RMDF!AN853=ROUND(RMDF!AN853,4))</f>
        <v>1</v>
      </c>
      <c r="AL853" s="317">
        <f>RMDF!AL853</f>
        <v>0</v>
      </c>
      <c r="AM853" s="318" t="str">
        <f>IF(AL853=0,"",_xlfn.XLOOKUP(AL853,StatePicklist!$1:$1,StatePicklist!$3:$3,"NA",0))</f>
        <v/>
      </c>
      <c r="AN853" s="297" t="str">
        <f ca="1">IF(RMDF!AM853="", "", IF(ISNUMBER(MATCH(RMDF!AM853, INDIRECT(AM853), 0)), "OK", "Invalid"))</f>
        <v/>
      </c>
      <c r="AO853" s="281"/>
      <c r="AP853" s="281"/>
      <c r="AQ853" s="281"/>
      <c r="AR853" s="281" t="b">
        <f>AND(RMDF!AU853&gt;=0, RMDF!AU853&lt;=1-SUM(RMDF!Z853,RMDF!AG853,RMDF!AN853), RMDF!AU853=ROUND(RMDF!AU853,4))</f>
        <v>1</v>
      </c>
      <c r="AS853" s="317">
        <f>RMDF!AS853</f>
        <v>0</v>
      </c>
      <c r="AT853" s="318" t="str">
        <f>IF(AS853=0,"",_xlfn.XLOOKUP(AS853,StatePicklist!$1:$1,StatePicklist!$3:$3,"NA",0))</f>
        <v/>
      </c>
      <c r="AU853" s="297" t="str">
        <f ca="1">IF(RMDF!AT853="", "", IF(ISNUMBER(MATCH(RMDF!AT853, INDIRECT(AT853), 0)), "OK", "Invalid"))</f>
        <v/>
      </c>
      <c r="AV853" s="281"/>
      <c r="AW853" s="281"/>
      <c r="AX853" s="281"/>
      <c r="AY853" s="281" t="b">
        <f>AND(RMDF!BB853&gt;=0, RMDF!BB853&lt;=1-SUM(RMDF!Z853,RMDF!AG853,RMDF!AN853,RMDF!AU853), RMDF!BB853=ROUND(RMDF!BB853,4))</f>
        <v>1</v>
      </c>
      <c r="AZ853" s="317">
        <f>RMDF!AZ853</f>
        <v>0</v>
      </c>
      <c r="BA853" s="318" t="str">
        <f>IF(AZ853=0,"",_xlfn.XLOOKUP(AZ853,StatePicklist!$1:$1,StatePicklist!$3:$3,"NA",0))</f>
        <v/>
      </c>
      <c r="BB853" s="297" t="str">
        <f ca="1">IF(RMDF!BA853="", "", IF(ISNUMBER(MATCH(RMDF!BA853, INDIRECT(BA853), 0)), "OK", "Invalid"))</f>
        <v/>
      </c>
      <c r="BC853" s="281"/>
      <c r="BD853" s="281"/>
      <c r="BE853" s="281"/>
      <c r="BF853" s="281" t="b">
        <f>AND(RMDF!BI853&gt;=0, RMDF!BI853&lt;=1-SUM(RMDF!Z853,RMDF!AG853,RMDF!AN853,RMDF!AU853,RMDF!BB853), RMDF!BI853=ROUND(RMDF!BI853,4))</f>
        <v>1</v>
      </c>
      <c r="BG853" s="317">
        <f>RMDF!BG853</f>
        <v>0</v>
      </c>
      <c r="BH853" s="318" t="str">
        <f>IF(BG853=0,"",_xlfn.XLOOKUP(BG853,StatePicklist!$1:$1,StatePicklist!$3:$3,"NA",0))</f>
        <v/>
      </c>
      <c r="BI853" s="297" t="str">
        <f ca="1">IF(RMDF!BH853="", "", IF(ISNUMBER(MATCH(RMDF!BH853, INDIRECT(BH853), 0)), "OK", "Invalid"))</f>
        <v/>
      </c>
      <c r="BJ853" s="281"/>
      <c r="BK853" s="281"/>
      <c r="BL853" s="281"/>
      <c r="BM853" s="281" t="b">
        <f>AND(RMDF!BP853&gt;=0, RMDF!BP853&lt;=1-SUM(RMDF!Z853,RMDF!AG853,RMDF!AN853,RMDF!AU853,RMDF!BB853,RMDF!BI853), RMDF!BP853=ROUND(RMDF!BP853,4))</f>
        <v>1</v>
      </c>
      <c r="BN853" s="317">
        <f>RMDF!BN853</f>
        <v>0</v>
      </c>
      <c r="BO853" s="318" t="str">
        <f>IF(BN853=0,"",_xlfn.XLOOKUP(BN853,StatePicklist!$1:$1,StatePicklist!$3:$3,"NA",0))</f>
        <v/>
      </c>
      <c r="BP853" s="297" t="str">
        <f ca="1">IF(RMDF!BO853="", "", IF(ISNUMBER(MATCH(RMDF!BO853, INDIRECT(BO853), 0)), "OK", "Invalid"))</f>
        <v/>
      </c>
      <c r="BQ853" s="281"/>
      <c r="BR853" s="281"/>
      <c r="BS853" s="281"/>
      <c r="BT853" s="281" t="b">
        <f>AND(RMDF!BW853&gt;=0, RMDF!BW853&lt;=1-SUM(RMDF!Z853,RMDF!AG853,RMDF!AN853,RMDF!AU853,RMDF!BB853,RMDF!BI853,RMDF!BP853), RMDF!BW853=ROUND(RMDF!BW853,4))</f>
        <v>1</v>
      </c>
      <c r="BU853" s="317">
        <f>RMDF!BU853</f>
        <v>0</v>
      </c>
      <c r="BV853" s="318" t="str">
        <f>IF(BU853=0,"",_xlfn.XLOOKUP(BU853,StatePicklist!$1:$1,StatePicklist!$3:$3,"NA",0))</f>
        <v/>
      </c>
      <c r="BW853" s="297" t="str">
        <f ca="1">IF(RMDF!BV853="", "", IF(ISNUMBER(MATCH(RMDF!BV853, INDIRECT(BV853), 0)), "OK", "Invalid"))</f>
        <v/>
      </c>
      <c r="BX853" s="281"/>
      <c r="BY853" s="281"/>
      <c r="BZ853" s="281"/>
      <c r="CA853" s="281" t="b">
        <f>AND(RMDF!CD853&gt;=0, RMDF!CD853&lt;=1-SUM(RMDF!Z853,RMDF!AG853,RMDF!AN853,RMDF!AU853,RMDF!BB853,RMDF!BI853,RMDF!BP853,RMDF!BW853), RMDF!CD853=ROUND(RMDF!CD853,4))</f>
        <v>1</v>
      </c>
      <c r="CB853" s="317">
        <f>RMDF!CB853</f>
        <v>0</v>
      </c>
      <c r="CC853" s="318" t="str">
        <f>IF(CB853=0,"",_xlfn.XLOOKUP(CB853,StatePicklist!$1:$1,StatePicklist!$3:$3,"NA",0))</f>
        <v/>
      </c>
      <c r="CD853" s="297" t="str">
        <f ca="1">IF(RMDF!CC853="", "", IF(ISNUMBER(MATCH(RMDF!CC853, INDIRECT(CC853), 0)), "OK", "Invalid"))</f>
        <v/>
      </c>
      <c r="CE853" s="281"/>
      <c r="CF853" s="281"/>
      <c r="CG853" s="281"/>
      <c r="CH853" s="281" t="b">
        <f>AND(RMDF!CK853&gt;=0, RMDF!CK853&lt;=1-SUM(RMDF!Z853,RMDF!AG853,RMDF!AN853,RMDF!AU853,RMDF!BB853,RMDF!BI853,RMDF!BP853,RMDF!BW853,RMDF!CD853), RMDF!CK853=ROUND(RMDF!CK853,4))</f>
        <v>1</v>
      </c>
      <c r="CI853" s="317">
        <f>RMDF!CI853</f>
        <v>0</v>
      </c>
      <c r="CJ853" s="318" t="str">
        <f>IF(CI853=0,"",_xlfn.XLOOKUP(CI853,StatePicklist!$1:$1,StatePicklist!$3:$3,"NA",0))</f>
        <v/>
      </c>
      <c r="CK853" s="297" t="str">
        <f ca="1">IF(RMDF!CJ853="", "", IF(ISNUMBER(MATCH(RMDF!CJ853, INDIRECT(CJ853), 0)), "OK", "Invalid"))</f>
        <v/>
      </c>
      <c r="CL853" s="281"/>
      <c r="CM853" s="281"/>
      <c r="CN853" s="281"/>
      <c r="CO853" s="281" t="b">
        <f>AND(RMDF!CR853&gt;=0, RMDF!CR853&lt;=1-SUM(RMDF!Z853,RMDF!AG853,RMDF!AN853,RMDF!AU853,RMDF!BB853,RMDF!BI853,RMDF!BP853,RMDF!BW853,RMDF!CD853,RMDF!CK853), RMDF!CR853=ROUND(RMDF!CR853,4))</f>
        <v>1</v>
      </c>
      <c r="CP853" s="317">
        <f>RMDF!CP853</f>
        <v>0</v>
      </c>
      <c r="CQ853" s="318" t="str">
        <f>IF(CP853=0,"",_xlfn.XLOOKUP(CP853,StatePicklist!$1:$1,StatePicklist!$3:$3,"NA",0))</f>
        <v/>
      </c>
      <c r="CR853" s="297" t="str">
        <f ca="1">IF(RMDF!CQ853="", "", IF(ISNUMBER(MATCH(RMDF!CQ853, INDIRECT(CQ853), 0)), "OK", "Invalid"))</f>
        <v/>
      </c>
      <c r="CS853" s="281"/>
      <c r="CT853" s="281"/>
      <c r="CU853" s="281"/>
      <c r="CV853" s="281" t="b">
        <f>AND(RMDF!CY853&gt;=0, RMDF!CY853&lt;=1-SUM(RMDF!Z853,RMDF!AG853,RMDF!AN853,RMDF!AU853,RMDF!BB853,RMDF!BI853,RMDF!BP853,RMDF!BW853,RMDF!CD853,RMDF!CK853,RMDF!CR853), RMDF!CY853=ROUND(RMDF!CY853,4))</f>
        <v>1</v>
      </c>
      <c r="CW853" s="317">
        <f>RMDF!CW853</f>
        <v>0</v>
      </c>
      <c r="CX853" s="318" t="str">
        <f>IF(CW853=0,"",_xlfn.XLOOKUP(CW853,StatePicklist!$1:$1,StatePicklist!$3:$3,"NA",0))</f>
        <v/>
      </c>
      <c r="CY853" s="297" t="str">
        <f ca="1">IF(RMDF!CX853="", "", IF(ISNUMBER(MATCH(RMDF!CX853, INDIRECT(CX853), 0)), "OK", "Invalid"))</f>
        <v/>
      </c>
      <c r="CZ853" s="281"/>
      <c r="DA853" s="281"/>
      <c r="DB853" s="281"/>
      <c r="DC853" s="281" t="b">
        <f>AND(RMDF!DF853&gt;=0, RMDF!DF853&lt;=1-SUM(RMDF!Z853,RMDF!AG853,RMDF!AN853,RMDF!AU853,RMDF!BB853,RMDF!BI853,RMDF!BP853,RMDF!BW853,RMDF!CD853,RMDF!CK853,RMDF!CR853,RMDF!CY853), RMDF!DF853=ROUND(RMDF!DF853,4))</f>
        <v>1</v>
      </c>
      <c r="DD853" s="317">
        <f>RMDF!DD853</f>
        <v>0</v>
      </c>
      <c r="DE853" s="318" t="str">
        <f>IF(DD853=0,"",_xlfn.XLOOKUP(DD853,StatePicklist!$1:$1,StatePicklist!$3:$3,"NA",0))</f>
        <v/>
      </c>
      <c r="DF853" s="297" t="str">
        <f ca="1">IF(RMDF!DE853="", "", IF(ISNUMBER(MATCH(RMDF!DE853, INDIRECT(DE853), 0)), "OK", "Invalid"))</f>
        <v/>
      </c>
      <c r="DG853" s="281"/>
      <c r="DH853" s="281"/>
      <c r="DI853" s="281"/>
      <c r="DJ853" s="281" t="b">
        <f>AND(RMDF!DM853&gt;=0, RMDF!DM853&lt;=1-SUM(RMDF!Z853,RMDF!AG853,RMDF!AN853,RMDF!AU853,RMDF!BB853,RMDF!BI853,RMDF!BP853,RMDF!BW853,RMDF!CD853,RMDF!CK853,RMDF!CR853,RMDF!CY853,RMDF!DF853), RMDF!DM853=ROUND(RMDF!DM853,4))</f>
        <v>1</v>
      </c>
      <c r="DK853" s="317">
        <f>RMDF!DK853</f>
        <v>0</v>
      </c>
      <c r="DL853" s="318" t="str">
        <f>IF(DK853=0,"",_xlfn.XLOOKUP(DK853,StatePicklist!$1:$1,StatePicklist!$3:$3,"NA",0))</f>
        <v/>
      </c>
      <c r="DM853" s="297" t="str">
        <f ca="1">IF(RMDF!DL853="", "", IF(ISNUMBER(MATCH(RMDF!DL853, INDIRECT(DL853), 0)), "OK", "Invalid"))</f>
        <v/>
      </c>
      <c r="DN853" s="281"/>
      <c r="DO853" s="281"/>
      <c r="DP853" s="281"/>
      <c r="DQ853" s="281" t="b">
        <f>AND(RMDF!DT853&gt;=0, RMDF!DT853&lt;=1-SUM(RMDF!Z853,RMDF!AG853,RMDF!AN853,RMDF!AU853,RMDF!BB853,RMDF!BI853,RMDF!BP853,RMDF!BW853,RMDF!CD853,RMDF!CK853,RMDF!CR853,RMDF!CY853,RMDF!DF853,RMDF!DM853), RMDF!DT853=ROUND(RMDF!DT853,4))</f>
        <v>1</v>
      </c>
      <c r="DR853" s="317">
        <f>RMDF!DR853</f>
        <v>0</v>
      </c>
      <c r="DS853" s="318" t="str">
        <f>IF(DR853=0,"",_xlfn.XLOOKUP(DR853,StatePicklist!$1:$1,StatePicklist!$3:$3,"NA",0))</f>
        <v/>
      </c>
      <c r="DT853" s="297" t="str">
        <f ca="1">IF(RMDF!DS853="", "", IF(ISNUMBER(MATCH(RMDF!DS853, INDIRECT(DS853), 0)), "OK", "Invalid"))</f>
        <v/>
      </c>
      <c r="DU853" s="281"/>
      <c r="DV853" s="281"/>
      <c r="DW853" s="281"/>
      <c r="DX853" s="281" t="b">
        <f>AND(RMDF!EA853&gt;=0, RMDF!EA853&lt;=1-SUM(RMDF!Z853,RMDF!AG853,RMDF!AN853,RMDF!AU853,RMDF!BB853,RMDF!BI853,RMDF!BP853,RMDF!BW853,RMDF!CD853,RMDF!CK853,RMDF!CR853,RMDF!CY853,RMDF!DF853,RMDF!DM853,RMDF!DT853), RMDF!EA853=ROUND(RMDF!EA853,4))</f>
        <v>1</v>
      </c>
      <c r="DY853" s="317">
        <f>RMDF!DY853</f>
        <v>0</v>
      </c>
      <c r="DZ853" s="318" t="str">
        <f>IF(DY853=0,"",_xlfn.XLOOKUP(DY853,StatePicklist!$1:$1,StatePicklist!$3:$3,"NA",0))</f>
        <v/>
      </c>
      <c r="EA853" s="297" t="str">
        <f ca="1">IF(RMDF!DZ853="", "", IF(ISNUMBER(MATCH(RMDF!DZ853, INDIRECT(DZ853), 0)), "OK", "Invalid"))</f>
        <v/>
      </c>
      <c r="EB853" s="281"/>
      <c r="EC853" s="281"/>
      <c r="ED853" s="281"/>
      <c r="EE853" s="281" t="b">
        <f>AND(RMDF!EH853&gt;=0, RMDF!EH853&lt;=1-SUM(RMDF!Z853,RMDF!AG853,RMDF!AN853,RMDF!AU853,RMDF!BB853,RMDF!BI853,RMDF!BP853,RMDF!BW853,RMDF!CD853,RMDF!CK853,RMDF!CR853,RMDF!CY853,RMDF!DF853,RMDF!DM853,RMDF!DT853,RMDF!EA853), RMDF!EH853=ROUND(RMDF!EH853,4))</f>
        <v>1</v>
      </c>
      <c r="EF853" s="317">
        <f>RMDF!EF853</f>
        <v>0</v>
      </c>
      <c r="EG853" s="318" t="str">
        <f>IF(EF853=0,"",_xlfn.XLOOKUP(EF853,StatePicklist!$1:$1,StatePicklist!$3:$3,"NA",0))</f>
        <v/>
      </c>
      <c r="EH853" s="297" t="str">
        <f ca="1">IF(RMDF!EG853="", "", IF(ISNUMBER(MATCH(RMDF!EG853, INDIRECT(EG853), 0)), "OK", "Invalid"))</f>
        <v/>
      </c>
      <c r="EI853" s="281"/>
      <c r="EJ853" s="281"/>
      <c r="EK853" s="281"/>
      <c r="EL853" s="281" t="b">
        <f>AND(RMDF!EO853&gt;=0, RMDF!EO853&lt;=1-SUM(RMDF!Z853,RMDF!AG853,RMDF!AN853,RMDF!AU853,RMDF!BB853,RMDF!BI853,RMDF!BP853,RMDF!BW853,RMDF!CD853,RMDF!CK853,RMDF!CR853,RMDF!CY853,RMDF!DF853,RMDF!DM853,RMDF!DT853,RMDF!EA853,RMDF!EH853), RMDF!EO853=ROUND(RMDF!EO853,4))</f>
        <v>1</v>
      </c>
      <c r="EM853" s="317">
        <f>RMDF!EM853</f>
        <v>0</v>
      </c>
      <c r="EN853" s="318" t="str">
        <f>IF(EM853=0,"",_xlfn.XLOOKUP(EM853,StatePicklist!$1:$1,StatePicklist!$3:$3,"NA",0))</f>
        <v/>
      </c>
      <c r="EO853" s="297" t="str">
        <f ca="1">IF(RMDF!EN853="", "", IF(ISNUMBER(MATCH(RMDF!EN853, INDIRECT(EN853), 0)), "OK", "Invalid"))</f>
        <v/>
      </c>
      <c r="EP853" s="281"/>
      <c r="EQ853" s="281"/>
      <c r="ER853" s="281"/>
      <c r="ES853" s="281" t="b">
        <f>AND(RMDF!EV853&gt;=0, RMDF!EV853&lt;=1-SUM(RMDF!Z853,RMDF!AG853,RMDF!AN853,RMDF!AU853,RMDF!BB853,RMDF!BI853,RMDF!BP853,RMDF!BW853,RMDF!CD853,RMDF!CK853,RMDF!CR853,RMDF!CY853,RMDF!DF853,RMDF!DM853,RMDF!DT853,RMDF!EA853,RMDF!EH853,RMDF!EO853), RMDF!EV853=ROUND(RMDF!EV853,4))</f>
        <v>1</v>
      </c>
      <c r="ET853" s="317">
        <f>RMDF!ET853</f>
        <v>0</v>
      </c>
      <c r="EU853" s="318" t="str">
        <f>IF(ET853=0,"",_xlfn.XLOOKUP(ET853,StatePicklist!$1:$1,StatePicklist!$3:$3,"NA",0))</f>
        <v/>
      </c>
      <c r="EV853" s="297" t="str">
        <f ca="1">IF(RMDF!EU853="", "", IF(ISNUMBER(MATCH(RMDF!EU853, INDIRECT(EU853), 0)), "OK", "Invalid"))</f>
        <v/>
      </c>
      <c r="EW853" s="281"/>
      <c r="EX853" s="281"/>
      <c r="EY853" s="281"/>
      <c r="EZ853" s="281" t="b">
        <f>AND(RMDF!FC853&gt;=0, RMDF!FC853&lt;=1-SUM(RMDF!Z853,RMDF!AG853,RMDF!AN853,RMDF!AU853,RMDF!BB853,RMDF!BI853,RMDF!BP853,RMDF!BW853,RMDF!CD853,RMDF!CK853,RMDF!CR853,RMDF!CY853,RMDF!DF853,RMDF!DM853,RMDF!DT853,RMDF!EA853,RMDF!EH853,RMDF!EO853,RMDF!EV853), RMDF!FC853=ROUND(RMDF!FC853,4))</f>
        <v>1</v>
      </c>
      <c r="FA853" s="317">
        <f>RMDF!FA853</f>
        <v>0</v>
      </c>
      <c r="FB853" s="318" t="str">
        <f>IF(FA853=0,"",_xlfn.XLOOKUP(FA853,StatePicklist!$1:$1,StatePicklist!$3:$3,"NA",0))</f>
        <v/>
      </c>
      <c r="FC853" s="297" t="str">
        <f ca="1">IF(RMDF!FB853="", "", IF(ISNUMBER(MATCH(RMDF!FB853, INDIRECT(FB853), 0)), "OK", "Invalid"))</f>
        <v/>
      </c>
    </row>
    <row r="854" spans="1:159" s="205" customFormat="1" ht="39.9" customHeight="1" x14ac:dyDescent="0.25">
      <c r="A854" s="206"/>
      <c r="B854" s="196"/>
      <c r="C854" s="197"/>
      <c r="D854" s="198"/>
      <c r="E854" s="199"/>
      <c r="F854" s="200"/>
      <c r="G854" s="201"/>
      <c r="H854" s="292"/>
      <c r="I854" s="305">
        <f>RMDF!I854</f>
        <v>0</v>
      </c>
      <c r="J854" s="305" t="str">
        <f>IF(I854=ProductCode!$B$30,"PDReclPost",IF(OR(I854=ProductCode!$C$30,I854=ProductCode!$E$30,I854=ProductCode!$G$30),"PDPreCon",IF(OR(I854=ProductCode!$D$30,I854=ProductCode!$F$30),"PDNotReclPost","")))</f>
        <v/>
      </c>
      <c r="K854" s="305" t="str">
        <f t="shared" si="45"/>
        <v/>
      </c>
      <c r="L854" s="289"/>
      <c r="M854" s="305" t="str">
        <f t="shared" si="45"/>
        <v/>
      </c>
      <c r="N854" s="289" t="b">
        <f>AND(RMDF!N854&gt;=0, RMDF!N854&lt;=1-RMDF!L854, RMDF!N854=ROUND(RMDF!N854,4))</f>
        <v>1</v>
      </c>
      <c r="O854" s="286" t="str">
        <f>IF(P854="","",IF(I854="","",IF(LEFT(I854,13)="Reclaimed pos",RawMaterialCode!$E$569,RawMaterialCode!$E$568)))</f>
        <v>Reclaimed pre-consumer mixed fibers (RM0578)</v>
      </c>
      <c r="P854" s="295">
        <f t="shared" si="46"/>
        <v>1</v>
      </c>
      <c r="Q854" s="202"/>
      <c r="R854" s="203"/>
      <c r="S854" s="204" t="str">
        <f t="shared" si="47"/>
        <v/>
      </c>
      <c r="T854" s="281"/>
      <c r="U854" s="281"/>
      <c r="V854" s="281"/>
      <c r="W854" s="281"/>
      <c r="X854" s="317">
        <f>RMDF!X854</f>
        <v>0</v>
      </c>
      <c r="Y854" s="318" t="str">
        <f>IF(X854=0,"",_xlfn.XLOOKUP(X854,StatePicklist!$1:$1,StatePicklist!$3:$3,"NA",0))</f>
        <v/>
      </c>
      <c r="Z854" s="297" t="str">
        <f ca="1">IF(RMDF!Y854="", "", IF(ISNUMBER(MATCH(RMDF!Y854, INDIRECT(Y854), 0)), "OK", "Invalid"))</f>
        <v/>
      </c>
      <c r="AA854" s="281"/>
      <c r="AB854" s="281"/>
      <c r="AC854" s="281"/>
      <c r="AD854" s="281" t="b">
        <f>AND(RMDF!AG854&gt;=0, RMDF!AG854&lt;=1-RMDF!Z854, RMDF!AG854=ROUND(RMDF!AG854,4))</f>
        <v>1</v>
      </c>
      <c r="AE854" s="317">
        <f>RMDF!AE854</f>
        <v>0</v>
      </c>
      <c r="AF854" s="318" t="str">
        <f>IF(AE854=0,"",_xlfn.XLOOKUP(AE854,StatePicklist!$1:$1,StatePicklist!$3:$3,"NA",0))</f>
        <v/>
      </c>
      <c r="AG854" s="297" t="str">
        <f ca="1">IF(RMDF!AF854="", "", IF(ISNUMBER(MATCH(RMDF!AF854, INDIRECT(AF854), 0)), "OK", "Invalid"))</f>
        <v/>
      </c>
      <c r="AH854" s="281"/>
      <c r="AI854" s="281"/>
      <c r="AJ854" s="281"/>
      <c r="AK854" s="281" t="b">
        <f>AND(RMDF!AN854&gt;=0, RMDF!AN854&lt;=1-SUM(RMDF!Z854,RMDF!AG854), RMDF!AN854=ROUND(RMDF!AN854,4))</f>
        <v>1</v>
      </c>
      <c r="AL854" s="317">
        <f>RMDF!AL854</f>
        <v>0</v>
      </c>
      <c r="AM854" s="318" t="str">
        <f>IF(AL854=0,"",_xlfn.XLOOKUP(AL854,StatePicklist!$1:$1,StatePicklist!$3:$3,"NA",0))</f>
        <v/>
      </c>
      <c r="AN854" s="297" t="str">
        <f ca="1">IF(RMDF!AM854="", "", IF(ISNUMBER(MATCH(RMDF!AM854, INDIRECT(AM854), 0)), "OK", "Invalid"))</f>
        <v/>
      </c>
      <c r="AO854" s="281"/>
      <c r="AP854" s="281"/>
      <c r="AQ854" s="281"/>
      <c r="AR854" s="281" t="b">
        <f>AND(RMDF!AU854&gt;=0, RMDF!AU854&lt;=1-SUM(RMDF!Z854,RMDF!AG854,RMDF!AN854), RMDF!AU854=ROUND(RMDF!AU854,4))</f>
        <v>1</v>
      </c>
      <c r="AS854" s="317">
        <f>RMDF!AS854</f>
        <v>0</v>
      </c>
      <c r="AT854" s="318" t="str">
        <f>IF(AS854=0,"",_xlfn.XLOOKUP(AS854,StatePicklist!$1:$1,StatePicklist!$3:$3,"NA",0))</f>
        <v/>
      </c>
      <c r="AU854" s="297" t="str">
        <f ca="1">IF(RMDF!AT854="", "", IF(ISNUMBER(MATCH(RMDF!AT854, INDIRECT(AT854), 0)), "OK", "Invalid"))</f>
        <v/>
      </c>
      <c r="AV854" s="281"/>
      <c r="AW854" s="281"/>
      <c r="AX854" s="281"/>
      <c r="AY854" s="281" t="b">
        <f>AND(RMDF!BB854&gt;=0, RMDF!BB854&lt;=1-SUM(RMDF!Z854,RMDF!AG854,RMDF!AN854,RMDF!AU854), RMDF!BB854=ROUND(RMDF!BB854,4))</f>
        <v>1</v>
      </c>
      <c r="AZ854" s="317">
        <f>RMDF!AZ854</f>
        <v>0</v>
      </c>
      <c r="BA854" s="318" t="str">
        <f>IF(AZ854=0,"",_xlfn.XLOOKUP(AZ854,StatePicklist!$1:$1,StatePicklist!$3:$3,"NA",0))</f>
        <v/>
      </c>
      <c r="BB854" s="297" t="str">
        <f ca="1">IF(RMDF!BA854="", "", IF(ISNUMBER(MATCH(RMDF!BA854, INDIRECT(BA854), 0)), "OK", "Invalid"))</f>
        <v/>
      </c>
      <c r="BC854" s="281"/>
      <c r="BD854" s="281"/>
      <c r="BE854" s="281"/>
      <c r="BF854" s="281" t="b">
        <f>AND(RMDF!BI854&gt;=0, RMDF!BI854&lt;=1-SUM(RMDF!Z854,RMDF!AG854,RMDF!AN854,RMDF!AU854,RMDF!BB854), RMDF!BI854=ROUND(RMDF!BI854,4))</f>
        <v>1</v>
      </c>
      <c r="BG854" s="317">
        <f>RMDF!BG854</f>
        <v>0</v>
      </c>
      <c r="BH854" s="318" t="str">
        <f>IF(BG854=0,"",_xlfn.XLOOKUP(BG854,StatePicklist!$1:$1,StatePicklist!$3:$3,"NA",0))</f>
        <v/>
      </c>
      <c r="BI854" s="297" t="str">
        <f ca="1">IF(RMDF!BH854="", "", IF(ISNUMBER(MATCH(RMDF!BH854, INDIRECT(BH854), 0)), "OK", "Invalid"))</f>
        <v/>
      </c>
      <c r="BJ854" s="281"/>
      <c r="BK854" s="281"/>
      <c r="BL854" s="281"/>
      <c r="BM854" s="281" t="b">
        <f>AND(RMDF!BP854&gt;=0, RMDF!BP854&lt;=1-SUM(RMDF!Z854,RMDF!AG854,RMDF!AN854,RMDF!AU854,RMDF!BB854,RMDF!BI854), RMDF!BP854=ROUND(RMDF!BP854,4))</f>
        <v>1</v>
      </c>
      <c r="BN854" s="317">
        <f>RMDF!BN854</f>
        <v>0</v>
      </c>
      <c r="BO854" s="318" t="str">
        <f>IF(BN854=0,"",_xlfn.XLOOKUP(BN854,StatePicklist!$1:$1,StatePicklist!$3:$3,"NA",0))</f>
        <v/>
      </c>
      <c r="BP854" s="297" t="str">
        <f ca="1">IF(RMDF!BO854="", "", IF(ISNUMBER(MATCH(RMDF!BO854, INDIRECT(BO854), 0)), "OK", "Invalid"))</f>
        <v/>
      </c>
      <c r="BQ854" s="281"/>
      <c r="BR854" s="281"/>
      <c r="BS854" s="281"/>
      <c r="BT854" s="281" t="b">
        <f>AND(RMDF!BW854&gt;=0, RMDF!BW854&lt;=1-SUM(RMDF!Z854,RMDF!AG854,RMDF!AN854,RMDF!AU854,RMDF!BB854,RMDF!BI854,RMDF!BP854), RMDF!BW854=ROUND(RMDF!BW854,4))</f>
        <v>1</v>
      </c>
      <c r="BU854" s="317">
        <f>RMDF!BU854</f>
        <v>0</v>
      </c>
      <c r="BV854" s="318" t="str">
        <f>IF(BU854=0,"",_xlfn.XLOOKUP(BU854,StatePicklist!$1:$1,StatePicklist!$3:$3,"NA",0))</f>
        <v/>
      </c>
      <c r="BW854" s="297" t="str">
        <f ca="1">IF(RMDF!BV854="", "", IF(ISNUMBER(MATCH(RMDF!BV854, INDIRECT(BV854), 0)), "OK", "Invalid"))</f>
        <v/>
      </c>
      <c r="BX854" s="281"/>
      <c r="BY854" s="281"/>
      <c r="BZ854" s="281"/>
      <c r="CA854" s="281" t="b">
        <f>AND(RMDF!CD854&gt;=0, RMDF!CD854&lt;=1-SUM(RMDF!Z854,RMDF!AG854,RMDF!AN854,RMDF!AU854,RMDF!BB854,RMDF!BI854,RMDF!BP854,RMDF!BW854), RMDF!CD854=ROUND(RMDF!CD854,4))</f>
        <v>1</v>
      </c>
      <c r="CB854" s="317">
        <f>RMDF!CB854</f>
        <v>0</v>
      </c>
      <c r="CC854" s="318" t="str">
        <f>IF(CB854=0,"",_xlfn.XLOOKUP(CB854,StatePicklist!$1:$1,StatePicklist!$3:$3,"NA",0))</f>
        <v/>
      </c>
      <c r="CD854" s="297" t="str">
        <f ca="1">IF(RMDF!CC854="", "", IF(ISNUMBER(MATCH(RMDF!CC854, INDIRECT(CC854), 0)), "OK", "Invalid"))</f>
        <v/>
      </c>
      <c r="CE854" s="281"/>
      <c r="CF854" s="281"/>
      <c r="CG854" s="281"/>
      <c r="CH854" s="281" t="b">
        <f>AND(RMDF!CK854&gt;=0, RMDF!CK854&lt;=1-SUM(RMDF!Z854,RMDF!AG854,RMDF!AN854,RMDF!AU854,RMDF!BB854,RMDF!BI854,RMDF!BP854,RMDF!BW854,RMDF!CD854), RMDF!CK854=ROUND(RMDF!CK854,4))</f>
        <v>1</v>
      </c>
      <c r="CI854" s="317">
        <f>RMDF!CI854</f>
        <v>0</v>
      </c>
      <c r="CJ854" s="318" t="str">
        <f>IF(CI854=0,"",_xlfn.XLOOKUP(CI854,StatePicklist!$1:$1,StatePicklist!$3:$3,"NA",0))</f>
        <v/>
      </c>
      <c r="CK854" s="297" t="str">
        <f ca="1">IF(RMDF!CJ854="", "", IF(ISNUMBER(MATCH(RMDF!CJ854, INDIRECT(CJ854), 0)), "OK", "Invalid"))</f>
        <v/>
      </c>
      <c r="CL854" s="281"/>
      <c r="CM854" s="281"/>
      <c r="CN854" s="281"/>
      <c r="CO854" s="281" t="b">
        <f>AND(RMDF!CR854&gt;=0, RMDF!CR854&lt;=1-SUM(RMDF!Z854,RMDF!AG854,RMDF!AN854,RMDF!AU854,RMDF!BB854,RMDF!BI854,RMDF!BP854,RMDF!BW854,RMDF!CD854,RMDF!CK854), RMDF!CR854=ROUND(RMDF!CR854,4))</f>
        <v>1</v>
      </c>
      <c r="CP854" s="317">
        <f>RMDF!CP854</f>
        <v>0</v>
      </c>
      <c r="CQ854" s="318" t="str">
        <f>IF(CP854=0,"",_xlfn.XLOOKUP(CP854,StatePicklist!$1:$1,StatePicklist!$3:$3,"NA",0))</f>
        <v/>
      </c>
      <c r="CR854" s="297" t="str">
        <f ca="1">IF(RMDF!CQ854="", "", IF(ISNUMBER(MATCH(RMDF!CQ854, INDIRECT(CQ854), 0)), "OK", "Invalid"))</f>
        <v/>
      </c>
      <c r="CS854" s="281"/>
      <c r="CT854" s="281"/>
      <c r="CU854" s="281"/>
      <c r="CV854" s="281" t="b">
        <f>AND(RMDF!CY854&gt;=0, RMDF!CY854&lt;=1-SUM(RMDF!Z854,RMDF!AG854,RMDF!AN854,RMDF!AU854,RMDF!BB854,RMDF!BI854,RMDF!BP854,RMDF!BW854,RMDF!CD854,RMDF!CK854,RMDF!CR854), RMDF!CY854=ROUND(RMDF!CY854,4))</f>
        <v>1</v>
      </c>
      <c r="CW854" s="317">
        <f>RMDF!CW854</f>
        <v>0</v>
      </c>
      <c r="CX854" s="318" t="str">
        <f>IF(CW854=0,"",_xlfn.XLOOKUP(CW854,StatePicklist!$1:$1,StatePicklist!$3:$3,"NA",0))</f>
        <v/>
      </c>
      <c r="CY854" s="297" t="str">
        <f ca="1">IF(RMDF!CX854="", "", IF(ISNUMBER(MATCH(RMDF!CX854, INDIRECT(CX854), 0)), "OK", "Invalid"))</f>
        <v/>
      </c>
      <c r="CZ854" s="281"/>
      <c r="DA854" s="281"/>
      <c r="DB854" s="281"/>
      <c r="DC854" s="281" t="b">
        <f>AND(RMDF!DF854&gt;=0, RMDF!DF854&lt;=1-SUM(RMDF!Z854,RMDF!AG854,RMDF!AN854,RMDF!AU854,RMDF!BB854,RMDF!BI854,RMDF!BP854,RMDF!BW854,RMDF!CD854,RMDF!CK854,RMDF!CR854,RMDF!CY854), RMDF!DF854=ROUND(RMDF!DF854,4))</f>
        <v>1</v>
      </c>
      <c r="DD854" s="317">
        <f>RMDF!DD854</f>
        <v>0</v>
      </c>
      <c r="DE854" s="318" t="str">
        <f>IF(DD854=0,"",_xlfn.XLOOKUP(DD854,StatePicklist!$1:$1,StatePicklist!$3:$3,"NA",0))</f>
        <v/>
      </c>
      <c r="DF854" s="297" t="str">
        <f ca="1">IF(RMDF!DE854="", "", IF(ISNUMBER(MATCH(RMDF!DE854, INDIRECT(DE854), 0)), "OK", "Invalid"))</f>
        <v/>
      </c>
      <c r="DG854" s="281"/>
      <c r="DH854" s="281"/>
      <c r="DI854" s="281"/>
      <c r="DJ854" s="281" t="b">
        <f>AND(RMDF!DM854&gt;=0, RMDF!DM854&lt;=1-SUM(RMDF!Z854,RMDF!AG854,RMDF!AN854,RMDF!AU854,RMDF!BB854,RMDF!BI854,RMDF!BP854,RMDF!BW854,RMDF!CD854,RMDF!CK854,RMDF!CR854,RMDF!CY854,RMDF!DF854), RMDF!DM854=ROUND(RMDF!DM854,4))</f>
        <v>1</v>
      </c>
      <c r="DK854" s="317">
        <f>RMDF!DK854</f>
        <v>0</v>
      </c>
      <c r="DL854" s="318" t="str">
        <f>IF(DK854=0,"",_xlfn.XLOOKUP(DK854,StatePicklist!$1:$1,StatePicklist!$3:$3,"NA",0))</f>
        <v/>
      </c>
      <c r="DM854" s="297" t="str">
        <f ca="1">IF(RMDF!DL854="", "", IF(ISNUMBER(MATCH(RMDF!DL854, INDIRECT(DL854), 0)), "OK", "Invalid"))</f>
        <v/>
      </c>
      <c r="DN854" s="281"/>
      <c r="DO854" s="281"/>
      <c r="DP854" s="281"/>
      <c r="DQ854" s="281" t="b">
        <f>AND(RMDF!DT854&gt;=0, RMDF!DT854&lt;=1-SUM(RMDF!Z854,RMDF!AG854,RMDF!AN854,RMDF!AU854,RMDF!BB854,RMDF!BI854,RMDF!BP854,RMDF!BW854,RMDF!CD854,RMDF!CK854,RMDF!CR854,RMDF!CY854,RMDF!DF854,RMDF!DM854), RMDF!DT854=ROUND(RMDF!DT854,4))</f>
        <v>1</v>
      </c>
      <c r="DR854" s="317">
        <f>RMDF!DR854</f>
        <v>0</v>
      </c>
      <c r="DS854" s="318" t="str">
        <f>IF(DR854=0,"",_xlfn.XLOOKUP(DR854,StatePicklist!$1:$1,StatePicklist!$3:$3,"NA",0))</f>
        <v/>
      </c>
      <c r="DT854" s="297" t="str">
        <f ca="1">IF(RMDF!DS854="", "", IF(ISNUMBER(MATCH(RMDF!DS854, INDIRECT(DS854), 0)), "OK", "Invalid"))</f>
        <v/>
      </c>
      <c r="DU854" s="281"/>
      <c r="DV854" s="281"/>
      <c r="DW854" s="281"/>
      <c r="DX854" s="281" t="b">
        <f>AND(RMDF!EA854&gt;=0, RMDF!EA854&lt;=1-SUM(RMDF!Z854,RMDF!AG854,RMDF!AN854,RMDF!AU854,RMDF!BB854,RMDF!BI854,RMDF!BP854,RMDF!BW854,RMDF!CD854,RMDF!CK854,RMDF!CR854,RMDF!CY854,RMDF!DF854,RMDF!DM854,RMDF!DT854), RMDF!EA854=ROUND(RMDF!EA854,4))</f>
        <v>1</v>
      </c>
      <c r="DY854" s="317">
        <f>RMDF!DY854</f>
        <v>0</v>
      </c>
      <c r="DZ854" s="318" t="str">
        <f>IF(DY854=0,"",_xlfn.XLOOKUP(DY854,StatePicklist!$1:$1,StatePicklist!$3:$3,"NA",0))</f>
        <v/>
      </c>
      <c r="EA854" s="297" t="str">
        <f ca="1">IF(RMDF!DZ854="", "", IF(ISNUMBER(MATCH(RMDF!DZ854, INDIRECT(DZ854), 0)), "OK", "Invalid"))</f>
        <v/>
      </c>
      <c r="EB854" s="281"/>
      <c r="EC854" s="281"/>
      <c r="ED854" s="281"/>
      <c r="EE854" s="281" t="b">
        <f>AND(RMDF!EH854&gt;=0, RMDF!EH854&lt;=1-SUM(RMDF!Z854,RMDF!AG854,RMDF!AN854,RMDF!AU854,RMDF!BB854,RMDF!BI854,RMDF!BP854,RMDF!BW854,RMDF!CD854,RMDF!CK854,RMDF!CR854,RMDF!CY854,RMDF!DF854,RMDF!DM854,RMDF!DT854,RMDF!EA854), RMDF!EH854=ROUND(RMDF!EH854,4))</f>
        <v>1</v>
      </c>
      <c r="EF854" s="317">
        <f>RMDF!EF854</f>
        <v>0</v>
      </c>
      <c r="EG854" s="318" t="str">
        <f>IF(EF854=0,"",_xlfn.XLOOKUP(EF854,StatePicklist!$1:$1,StatePicklist!$3:$3,"NA",0))</f>
        <v/>
      </c>
      <c r="EH854" s="297" t="str">
        <f ca="1">IF(RMDF!EG854="", "", IF(ISNUMBER(MATCH(RMDF!EG854, INDIRECT(EG854), 0)), "OK", "Invalid"))</f>
        <v/>
      </c>
      <c r="EI854" s="281"/>
      <c r="EJ854" s="281"/>
      <c r="EK854" s="281"/>
      <c r="EL854" s="281" t="b">
        <f>AND(RMDF!EO854&gt;=0, RMDF!EO854&lt;=1-SUM(RMDF!Z854,RMDF!AG854,RMDF!AN854,RMDF!AU854,RMDF!BB854,RMDF!BI854,RMDF!BP854,RMDF!BW854,RMDF!CD854,RMDF!CK854,RMDF!CR854,RMDF!CY854,RMDF!DF854,RMDF!DM854,RMDF!DT854,RMDF!EA854,RMDF!EH854), RMDF!EO854=ROUND(RMDF!EO854,4))</f>
        <v>1</v>
      </c>
      <c r="EM854" s="317">
        <f>RMDF!EM854</f>
        <v>0</v>
      </c>
      <c r="EN854" s="318" t="str">
        <f>IF(EM854=0,"",_xlfn.XLOOKUP(EM854,StatePicklist!$1:$1,StatePicklist!$3:$3,"NA",0))</f>
        <v/>
      </c>
      <c r="EO854" s="297" t="str">
        <f ca="1">IF(RMDF!EN854="", "", IF(ISNUMBER(MATCH(RMDF!EN854, INDIRECT(EN854), 0)), "OK", "Invalid"))</f>
        <v/>
      </c>
      <c r="EP854" s="281"/>
      <c r="EQ854" s="281"/>
      <c r="ER854" s="281"/>
      <c r="ES854" s="281" t="b">
        <f>AND(RMDF!EV854&gt;=0, RMDF!EV854&lt;=1-SUM(RMDF!Z854,RMDF!AG854,RMDF!AN854,RMDF!AU854,RMDF!BB854,RMDF!BI854,RMDF!BP854,RMDF!BW854,RMDF!CD854,RMDF!CK854,RMDF!CR854,RMDF!CY854,RMDF!DF854,RMDF!DM854,RMDF!DT854,RMDF!EA854,RMDF!EH854,RMDF!EO854), RMDF!EV854=ROUND(RMDF!EV854,4))</f>
        <v>1</v>
      </c>
      <c r="ET854" s="317">
        <f>RMDF!ET854</f>
        <v>0</v>
      </c>
      <c r="EU854" s="318" t="str">
        <f>IF(ET854=0,"",_xlfn.XLOOKUP(ET854,StatePicklist!$1:$1,StatePicklist!$3:$3,"NA",0))</f>
        <v/>
      </c>
      <c r="EV854" s="297" t="str">
        <f ca="1">IF(RMDF!EU854="", "", IF(ISNUMBER(MATCH(RMDF!EU854, INDIRECT(EU854), 0)), "OK", "Invalid"))</f>
        <v/>
      </c>
      <c r="EW854" s="281"/>
      <c r="EX854" s="281"/>
      <c r="EY854" s="281"/>
      <c r="EZ854" s="281" t="b">
        <f>AND(RMDF!FC854&gt;=0, RMDF!FC854&lt;=1-SUM(RMDF!Z854,RMDF!AG854,RMDF!AN854,RMDF!AU854,RMDF!BB854,RMDF!BI854,RMDF!BP854,RMDF!BW854,RMDF!CD854,RMDF!CK854,RMDF!CR854,RMDF!CY854,RMDF!DF854,RMDF!DM854,RMDF!DT854,RMDF!EA854,RMDF!EH854,RMDF!EO854,RMDF!EV854), RMDF!FC854=ROUND(RMDF!FC854,4))</f>
        <v>1</v>
      </c>
      <c r="FA854" s="317">
        <f>RMDF!FA854</f>
        <v>0</v>
      </c>
      <c r="FB854" s="318" t="str">
        <f>IF(FA854=0,"",_xlfn.XLOOKUP(FA854,StatePicklist!$1:$1,StatePicklist!$3:$3,"NA",0))</f>
        <v/>
      </c>
      <c r="FC854" s="297" t="str">
        <f ca="1">IF(RMDF!FB854="", "", IF(ISNUMBER(MATCH(RMDF!FB854, INDIRECT(FB854), 0)), "OK", "Invalid"))</f>
        <v/>
      </c>
    </row>
    <row r="855" spans="1:159" s="205" customFormat="1" ht="39.9" customHeight="1" x14ac:dyDescent="0.25">
      <c r="A855" s="206"/>
      <c r="B855" s="196"/>
      <c r="C855" s="197"/>
      <c r="D855" s="198"/>
      <c r="E855" s="199"/>
      <c r="F855" s="200"/>
      <c r="G855" s="201"/>
      <c r="H855" s="292"/>
      <c r="I855" s="305">
        <f>RMDF!I855</f>
        <v>0</v>
      </c>
      <c r="J855" s="305" t="str">
        <f>IF(I855=ProductCode!$B$30,"PDReclPost",IF(OR(I855=ProductCode!$C$30,I855=ProductCode!$E$30,I855=ProductCode!$G$30),"PDPreCon",IF(OR(I855=ProductCode!$D$30,I855=ProductCode!$F$30),"PDNotReclPost","")))</f>
        <v/>
      </c>
      <c r="K855" s="305" t="str">
        <f t="shared" si="45"/>
        <v/>
      </c>
      <c r="L855" s="289"/>
      <c r="M855" s="305" t="str">
        <f t="shared" si="45"/>
        <v/>
      </c>
      <c r="N855" s="289" t="b">
        <f>AND(RMDF!N855&gt;=0, RMDF!N855&lt;=1-RMDF!L855, RMDF!N855=ROUND(RMDF!N855,4))</f>
        <v>1</v>
      </c>
      <c r="O855" s="286" t="str">
        <f>IF(P855="","",IF(I855="","",IF(LEFT(I855,13)="Reclaimed pos",RawMaterialCode!$E$569,RawMaterialCode!$E$568)))</f>
        <v>Reclaimed pre-consumer mixed fibers (RM0578)</v>
      </c>
      <c r="P855" s="295">
        <f t="shared" si="46"/>
        <v>1</v>
      </c>
      <c r="Q855" s="202"/>
      <c r="R855" s="203"/>
      <c r="S855" s="204" t="str">
        <f t="shared" si="47"/>
        <v/>
      </c>
      <c r="T855" s="281"/>
      <c r="U855" s="281"/>
      <c r="V855" s="281"/>
      <c r="W855" s="281"/>
      <c r="X855" s="317">
        <f>RMDF!X855</f>
        <v>0</v>
      </c>
      <c r="Y855" s="318" t="str">
        <f>IF(X855=0,"",_xlfn.XLOOKUP(X855,StatePicklist!$1:$1,StatePicklist!$3:$3,"NA",0))</f>
        <v/>
      </c>
      <c r="Z855" s="297" t="str">
        <f ca="1">IF(RMDF!Y855="", "", IF(ISNUMBER(MATCH(RMDF!Y855, INDIRECT(Y855), 0)), "OK", "Invalid"))</f>
        <v/>
      </c>
      <c r="AA855" s="281"/>
      <c r="AB855" s="281"/>
      <c r="AC855" s="281"/>
      <c r="AD855" s="281" t="b">
        <f>AND(RMDF!AG855&gt;=0, RMDF!AG855&lt;=1-RMDF!Z855, RMDF!AG855=ROUND(RMDF!AG855,4))</f>
        <v>1</v>
      </c>
      <c r="AE855" s="317">
        <f>RMDF!AE855</f>
        <v>0</v>
      </c>
      <c r="AF855" s="318" t="str">
        <f>IF(AE855=0,"",_xlfn.XLOOKUP(AE855,StatePicklist!$1:$1,StatePicklist!$3:$3,"NA",0))</f>
        <v/>
      </c>
      <c r="AG855" s="297" t="str">
        <f ca="1">IF(RMDF!AF855="", "", IF(ISNUMBER(MATCH(RMDF!AF855, INDIRECT(AF855), 0)), "OK", "Invalid"))</f>
        <v/>
      </c>
      <c r="AH855" s="281"/>
      <c r="AI855" s="281"/>
      <c r="AJ855" s="281"/>
      <c r="AK855" s="281" t="b">
        <f>AND(RMDF!AN855&gt;=0, RMDF!AN855&lt;=1-SUM(RMDF!Z855,RMDF!AG855), RMDF!AN855=ROUND(RMDF!AN855,4))</f>
        <v>1</v>
      </c>
      <c r="AL855" s="317">
        <f>RMDF!AL855</f>
        <v>0</v>
      </c>
      <c r="AM855" s="318" t="str">
        <f>IF(AL855=0,"",_xlfn.XLOOKUP(AL855,StatePicklist!$1:$1,StatePicklist!$3:$3,"NA",0))</f>
        <v/>
      </c>
      <c r="AN855" s="297" t="str">
        <f ca="1">IF(RMDF!AM855="", "", IF(ISNUMBER(MATCH(RMDF!AM855, INDIRECT(AM855), 0)), "OK", "Invalid"))</f>
        <v/>
      </c>
      <c r="AO855" s="281"/>
      <c r="AP855" s="281"/>
      <c r="AQ855" s="281"/>
      <c r="AR855" s="281" t="b">
        <f>AND(RMDF!AU855&gt;=0, RMDF!AU855&lt;=1-SUM(RMDF!Z855,RMDF!AG855,RMDF!AN855), RMDF!AU855=ROUND(RMDF!AU855,4))</f>
        <v>1</v>
      </c>
      <c r="AS855" s="317">
        <f>RMDF!AS855</f>
        <v>0</v>
      </c>
      <c r="AT855" s="318" t="str">
        <f>IF(AS855=0,"",_xlfn.XLOOKUP(AS855,StatePicklist!$1:$1,StatePicklist!$3:$3,"NA",0))</f>
        <v/>
      </c>
      <c r="AU855" s="297" t="str">
        <f ca="1">IF(RMDF!AT855="", "", IF(ISNUMBER(MATCH(RMDF!AT855, INDIRECT(AT855), 0)), "OK", "Invalid"))</f>
        <v/>
      </c>
      <c r="AV855" s="281"/>
      <c r="AW855" s="281"/>
      <c r="AX855" s="281"/>
      <c r="AY855" s="281" t="b">
        <f>AND(RMDF!BB855&gt;=0, RMDF!BB855&lt;=1-SUM(RMDF!Z855,RMDF!AG855,RMDF!AN855,RMDF!AU855), RMDF!BB855=ROUND(RMDF!BB855,4))</f>
        <v>1</v>
      </c>
      <c r="AZ855" s="317">
        <f>RMDF!AZ855</f>
        <v>0</v>
      </c>
      <c r="BA855" s="318" t="str">
        <f>IF(AZ855=0,"",_xlfn.XLOOKUP(AZ855,StatePicklist!$1:$1,StatePicklist!$3:$3,"NA",0))</f>
        <v/>
      </c>
      <c r="BB855" s="297" t="str">
        <f ca="1">IF(RMDF!BA855="", "", IF(ISNUMBER(MATCH(RMDF!BA855, INDIRECT(BA855), 0)), "OK", "Invalid"))</f>
        <v/>
      </c>
      <c r="BC855" s="281"/>
      <c r="BD855" s="281"/>
      <c r="BE855" s="281"/>
      <c r="BF855" s="281" t="b">
        <f>AND(RMDF!BI855&gt;=0, RMDF!BI855&lt;=1-SUM(RMDF!Z855,RMDF!AG855,RMDF!AN855,RMDF!AU855,RMDF!BB855), RMDF!BI855=ROUND(RMDF!BI855,4))</f>
        <v>1</v>
      </c>
      <c r="BG855" s="317">
        <f>RMDF!BG855</f>
        <v>0</v>
      </c>
      <c r="BH855" s="318" t="str">
        <f>IF(BG855=0,"",_xlfn.XLOOKUP(BG855,StatePicklist!$1:$1,StatePicklist!$3:$3,"NA",0))</f>
        <v/>
      </c>
      <c r="BI855" s="297" t="str">
        <f ca="1">IF(RMDF!BH855="", "", IF(ISNUMBER(MATCH(RMDF!BH855, INDIRECT(BH855), 0)), "OK", "Invalid"))</f>
        <v/>
      </c>
      <c r="BJ855" s="281"/>
      <c r="BK855" s="281"/>
      <c r="BL855" s="281"/>
      <c r="BM855" s="281" t="b">
        <f>AND(RMDF!BP855&gt;=0, RMDF!BP855&lt;=1-SUM(RMDF!Z855,RMDF!AG855,RMDF!AN855,RMDF!AU855,RMDF!BB855,RMDF!BI855), RMDF!BP855=ROUND(RMDF!BP855,4))</f>
        <v>1</v>
      </c>
      <c r="BN855" s="317">
        <f>RMDF!BN855</f>
        <v>0</v>
      </c>
      <c r="BO855" s="318" t="str">
        <f>IF(BN855=0,"",_xlfn.XLOOKUP(BN855,StatePicklist!$1:$1,StatePicklist!$3:$3,"NA",0))</f>
        <v/>
      </c>
      <c r="BP855" s="297" t="str">
        <f ca="1">IF(RMDF!BO855="", "", IF(ISNUMBER(MATCH(RMDF!BO855, INDIRECT(BO855), 0)), "OK", "Invalid"))</f>
        <v/>
      </c>
      <c r="BQ855" s="281"/>
      <c r="BR855" s="281"/>
      <c r="BS855" s="281"/>
      <c r="BT855" s="281" t="b">
        <f>AND(RMDF!BW855&gt;=0, RMDF!BW855&lt;=1-SUM(RMDF!Z855,RMDF!AG855,RMDF!AN855,RMDF!AU855,RMDF!BB855,RMDF!BI855,RMDF!BP855), RMDF!BW855=ROUND(RMDF!BW855,4))</f>
        <v>1</v>
      </c>
      <c r="BU855" s="317">
        <f>RMDF!BU855</f>
        <v>0</v>
      </c>
      <c r="BV855" s="318" t="str">
        <f>IF(BU855=0,"",_xlfn.XLOOKUP(BU855,StatePicklist!$1:$1,StatePicklist!$3:$3,"NA",0))</f>
        <v/>
      </c>
      <c r="BW855" s="297" t="str">
        <f ca="1">IF(RMDF!BV855="", "", IF(ISNUMBER(MATCH(RMDF!BV855, INDIRECT(BV855), 0)), "OK", "Invalid"))</f>
        <v/>
      </c>
      <c r="BX855" s="281"/>
      <c r="BY855" s="281"/>
      <c r="BZ855" s="281"/>
      <c r="CA855" s="281" t="b">
        <f>AND(RMDF!CD855&gt;=0, RMDF!CD855&lt;=1-SUM(RMDF!Z855,RMDF!AG855,RMDF!AN855,RMDF!AU855,RMDF!BB855,RMDF!BI855,RMDF!BP855,RMDF!BW855), RMDF!CD855=ROUND(RMDF!CD855,4))</f>
        <v>1</v>
      </c>
      <c r="CB855" s="317">
        <f>RMDF!CB855</f>
        <v>0</v>
      </c>
      <c r="CC855" s="318" t="str">
        <f>IF(CB855=0,"",_xlfn.XLOOKUP(CB855,StatePicklist!$1:$1,StatePicklist!$3:$3,"NA",0))</f>
        <v/>
      </c>
      <c r="CD855" s="297" t="str">
        <f ca="1">IF(RMDF!CC855="", "", IF(ISNUMBER(MATCH(RMDF!CC855, INDIRECT(CC855), 0)), "OK", "Invalid"))</f>
        <v/>
      </c>
      <c r="CE855" s="281"/>
      <c r="CF855" s="281"/>
      <c r="CG855" s="281"/>
      <c r="CH855" s="281" t="b">
        <f>AND(RMDF!CK855&gt;=0, RMDF!CK855&lt;=1-SUM(RMDF!Z855,RMDF!AG855,RMDF!AN855,RMDF!AU855,RMDF!BB855,RMDF!BI855,RMDF!BP855,RMDF!BW855,RMDF!CD855), RMDF!CK855=ROUND(RMDF!CK855,4))</f>
        <v>1</v>
      </c>
      <c r="CI855" s="317">
        <f>RMDF!CI855</f>
        <v>0</v>
      </c>
      <c r="CJ855" s="318" t="str">
        <f>IF(CI855=0,"",_xlfn.XLOOKUP(CI855,StatePicklist!$1:$1,StatePicklist!$3:$3,"NA",0))</f>
        <v/>
      </c>
      <c r="CK855" s="297" t="str">
        <f ca="1">IF(RMDF!CJ855="", "", IF(ISNUMBER(MATCH(RMDF!CJ855, INDIRECT(CJ855), 0)), "OK", "Invalid"))</f>
        <v/>
      </c>
      <c r="CL855" s="281"/>
      <c r="CM855" s="281"/>
      <c r="CN855" s="281"/>
      <c r="CO855" s="281" t="b">
        <f>AND(RMDF!CR855&gt;=0, RMDF!CR855&lt;=1-SUM(RMDF!Z855,RMDF!AG855,RMDF!AN855,RMDF!AU855,RMDF!BB855,RMDF!BI855,RMDF!BP855,RMDF!BW855,RMDF!CD855,RMDF!CK855), RMDF!CR855=ROUND(RMDF!CR855,4))</f>
        <v>1</v>
      </c>
      <c r="CP855" s="317">
        <f>RMDF!CP855</f>
        <v>0</v>
      </c>
      <c r="CQ855" s="318" t="str">
        <f>IF(CP855=0,"",_xlfn.XLOOKUP(CP855,StatePicklist!$1:$1,StatePicklist!$3:$3,"NA",0))</f>
        <v/>
      </c>
      <c r="CR855" s="297" t="str">
        <f ca="1">IF(RMDF!CQ855="", "", IF(ISNUMBER(MATCH(RMDF!CQ855, INDIRECT(CQ855), 0)), "OK", "Invalid"))</f>
        <v/>
      </c>
      <c r="CS855" s="281"/>
      <c r="CT855" s="281"/>
      <c r="CU855" s="281"/>
      <c r="CV855" s="281" t="b">
        <f>AND(RMDF!CY855&gt;=0, RMDF!CY855&lt;=1-SUM(RMDF!Z855,RMDF!AG855,RMDF!AN855,RMDF!AU855,RMDF!BB855,RMDF!BI855,RMDF!BP855,RMDF!BW855,RMDF!CD855,RMDF!CK855,RMDF!CR855), RMDF!CY855=ROUND(RMDF!CY855,4))</f>
        <v>1</v>
      </c>
      <c r="CW855" s="317">
        <f>RMDF!CW855</f>
        <v>0</v>
      </c>
      <c r="CX855" s="318" t="str">
        <f>IF(CW855=0,"",_xlfn.XLOOKUP(CW855,StatePicklist!$1:$1,StatePicklist!$3:$3,"NA",0))</f>
        <v/>
      </c>
      <c r="CY855" s="297" t="str">
        <f ca="1">IF(RMDF!CX855="", "", IF(ISNUMBER(MATCH(RMDF!CX855, INDIRECT(CX855), 0)), "OK", "Invalid"))</f>
        <v/>
      </c>
      <c r="CZ855" s="281"/>
      <c r="DA855" s="281"/>
      <c r="DB855" s="281"/>
      <c r="DC855" s="281" t="b">
        <f>AND(RMDF!DF855&gt;=0, RMDF!DF855&lt;=1-SUM(RMDF!Z855,RMDF!AG855,RMDF!AN855,RMDF!AU855,RMDF!BB855,RMDF!BI855,RMDF!BP855,RMDF!BW855,RMDF!CD855,RMDF!CK855,RMDF!CR855,RMDF!CY855), RMDF!DF855=ROUND(RMDF!DF855,4))</f>
        <v>1</v>
      </c>
      <c r="DD855" s="317">
        <f>RMDF!DD855</f>
        <v>0</v>
      </c>
      <c r="DE855" s="318" t="str">
        <f>IF(DD855=0,"",_xlfn.XLOOKUP(DD855,StatePicklist!$1:$1,StatePicklist!$3:$3,"NA",0))</f>
        <v/>
      </c>
      <c r="DF855" s="297" t="str">
        <f ca="1">IF(RMDF!DE855="", "", IF(ISNUMBER(MATCH(RMDF!DE855, INDIRECT(DE855), 0)), "OK", "Invalid"))</f>
        <v/>
      </c>
      <c r="DG855" s="281"/>
      <c r="DH855" s="281"/>
      <c r="DI855" s="281"/>
      <c r="DJ855" s="281" t="b">
        <f>AND(RMDF!DM855&gt;=0, RMDF!DM855&lt;=1-SUM(RMDF!Z855,RMDF!AG855,RMDF!AN855,RMDF!AU855,RMDF!BB855,RMDF!BI855,RMDF!BP855,RMDF!BW855,RMDF!CD855,RMDF!CK855,RMDF!CR855,RMDF!CY855,RMDF!DF855), RMDF!DM855=ROUND(RMDF!DM855,4))</f>
        <v>1</v>
      </c>
      <c r="DK855" s="317">
        <f>RMDF!DK855</f>
        <v>0</v>
      </c>
      <c r="DL855" s="318" t="str">
        <f>IF(DK855=0,"",_xlfn.XLOOKUP(DK855,StatePicklist!$1:$1,StatePicklist!$3:$3,"NA",0))</f>
        <v/>
      </c>
      <c r="DM855" s="297" t="str">
        <f ca="1">IF(RMDF!DL855="", "", IF(ISNUMBER(MATCH(RMDF!DL855, INDIRECT(DL855), 0)), "OK", "Invalid"))</f>
        <v/>
      </c>
      <c r="DN855" s="281"/>
      <c r="DO855" s="281"/>
      <c r="DP855" s="281"/>
      <c r="DQ855" s="281" t="b">
        <f>AND(RMDF!DT855&gt;=0, RMDF!DT855&lt;=1-SUM(RMDF!Z855,RMDF!AG855,RMDF!AN855,RMDF!AU855,RMDF!BB855,RMDF!BI855,RMDF!BP855,RMDF!BW855,RMDF!CD855,RMDF!CK855,RMDF!CR855,RMDF!CY855,RMDF!DF855,RMDF!DM855), RMDF!DT855=ROUND(RMDF!DT855,4))</f>
        <v>1</v>
      </c>
      <c r="DR855" s="317">
        <f>RMDF!DR855</f>
        <v>0</v>
      </c>
      <c r="DS855" s="318" t="str">
        <f>IF(DR855=0,"",_xlfn.XLOOKUP(DR855,StatePicklist!$1:$1,StatePicklist!$3:$3,"NA",0))</f>
        <v/>
      </c>
      <c r="DT855" s="297" t="str">
        <f ca="1">IF(RMDF!DS855="", "", IF(ISNUMBER(MATCH(RMDF!DS855, INDIRECT(DS855), 0)), "OK", "Invalid"))</f>
        <v/>
      </c>
      <c r="DU855" s="281"/>
      <c r="DV855" s="281"/>
      <c r="DW855" s="281"/>
      <c r="DX855" s="281" t="b">
        <f>AND(RMDF!EA855&gt;=0, RMDF!EA855&lt;=1-SUM(RMDF!Z855,RMDF!AG855,RMDF!AN855,RMDF!AU855,RMDF!BB855,RMDF!BI855,RMDF!BP855,RMDF!BW855,RMDF!CD855,RMDF!CK855,RMDF!CR855,RMDF!CY855,RMDF!DF855,RMDF!DM855,RMDF!DT855), RMDF!EA855=ROUND(RMDF!EA855,4))</f>
        <v>1</v>
      </c>
      <c r="DY855" s="317">
        <f>RMDF!DY855</f>
        <v>0</v>
      </c>
      <c r="DZ855" s="318" t="str">
        <f>IF(DY855=0,"",_xlfn.XLOOKUP(DY855,StatePicklist!$1:$1,StatePicklist!$3:$3,"NA",0))</f>
        <v/>
      </c>
      <c r="EA855" s="297" t="str">
        <f ca="1">IF(RMDF!DZ855="", "", IF(ISNUMBER(MATCH(RMDF!DZ855, INDIRECT(DZ855), 0)), "OK", "Invalid"))</f>
        <v/>
      </c>
      <c r="EB855" s="281"/>
      <c r="EC855" s="281"/>
      <c r="ED855" s="281"/>
      <c r="EE855" s="281" t="b">
        <f>AND(RMDF!EH855&gt;=0, RMDF!EH855&lt;=1-SUM(RMDF!Z855,RMDF!AG855,RMDF!AN855,RMDF!AU855,RMDF!BB855,RMDF!BI855,RMDF!BP855,RMDF!BW855,RMDF!CD855,RMDF!CK855,RMDF!CR855,RMDF!CY855,RMDF!DF855,RMDF!DM855,RMDF!DT855,RMDF!EA855), RMDF!EH855=ROUND(RMDF!EH855,4))</f>
        <v>1</v>
      </c>
      <c r="EF855" s="317">
        <f>RMDF!EF855</f>
        <v>0</v>
      </c>
      <c r="EG855" s="318" t="str">
        <f>IF(EF855=0,"",_xlfn.XLOOKUP(EF855,StatePicklist!$1:$1,StatePicklist!$3:$3,"NA",0))</f>
        <v/>
      </c>
      <c r="EH855" s="297" t="str">
        <f ca="1">IF(RMDF!EG855="", "", IF(ISNUMBER(MATCH(RMDF!EG855, INDIRECT(EG855), 0)), "OK", "Invalid"))</f>
        <v/>
      </c>
      <c r="EI855" s="281"/>
      <c r="EJ855" s="281"/>
      <c r="EK855" s="281"/>
      <c r="EL855" s="281" t="b">
        <f>AND(RMDF!EO855&gt;=0, RMDF!EO855&lt;=1-SUM(RMDF!Z855,RMDF!AG855,RMDF!AN855,RMDF!AU855,RMDF!BB855,RMDF!BI855,RMDF!BP855,RMDF!BW855,RMDF!CD855,RMDF!CK855,RMDF!CR855,RMDF!CY855,RMDF!DF855,RMDF!DM855,RMDF!DT855,RMDF!EA855,RMDF!EH855), RMDF!EO855=ROUND(RMDF!EO855,4))</f>
        <v>1</v>
      </c>
      <c r="EM855" s="317">
        <f>RMDF!EM855</f>
        <v>0</v>
      </c>
      <c r="EN855" s="318" t="str">
        <f>IF(EM855=0,"",_xlfn.XLOOKUP(EM855,StatePicklist!$1:$1,StatePicklist!$3:$3,"NA",0))</f>
        <v/>
      </c>
      <c r="EO855" s="297" t="str">
        <f ca="1">IF(RMDF!EN855="", "", IF(ISNUMBER(MATCH(RMDF!EN855, INDIRECT(EN855), 0)), "OK", "Invalid"))</f>
        <v/>
      </c>
      <c r="EP855" s="281"/>
      <c r="EQ855" s="281"/>
      <c r="ER855" s="281"/>
      <c r="ES855" s="281" t="b">
        <f>AND(RMDF!EV855&gt;=0, RMDF!EV855&lt;=1-SUM(RMDF!Z855,RMDF!AG855,RMDF!AN855,RMDF!AU855,RMDF!BB855,RMDF!BI855,RMDF!BP855,RMDF!BW855,RMDF!CD855,RMDF!CK855,RMDF!CR855,RMDF!CY855,RMDF!DF855,RMDF!DM855,RMDF!DT855,RMDF!EA855,RMDF!EH855,RMDF!EO855), RMDF!EV855=ROUND(RMDF!EV855,4))</f>
        <v>1</v>
      </c>
      <c r="ET855" s="317">
        <f>RMDF!ET855</f>
        <v>0</v>
      </c>
      <c r="EU855" s="318" t="str">
        <f>IF(ET855=0,"",_xlfn.XLOOKUP(ET855,StatePicklist!$1:$1,StatePicklist!$3:$3,"NA",0))</f>
        <v/>
      </c>
      <c r="EV855" s="297" t="str">
        <f ca="1">IF(RMDF!EU855="", "", IF(ISNUMBER(MATCH(RMDF!EU855, INDIRECT(EU855), 0)), "OK", "Invalid"))</f>
        <v/>
      </c>
      <c r="EW855" s="281"/>
      <c r="EX855" s="281"/>
      <c r="EY855" s="281"/>
      <c r="EZ855" s="281" t="b">
        <f>AND(RMDF!FC855&gt;=0, RMDF!FC855&lt;=1-SUM(RMDF!Z855,RMDF!AG855,RMDF!AN855,RMDF!AU855,RMDF!BB855,RMDF!BI855,RMDF!BP855,RMDF!BW855,RMDF!CD855,RMDF!CK855,RMDF!CR855,RMDF!CY855,RMDF!DF855,RMDF!DM855,RMDF!DT855,RMDF!EA855,RMDF!EH855,RMDF!EO855,RMDF!EV855), RMDF!FC855=ROUND(RMDF!FC855,4))</f>
        <v>1</v>
      </c>
      <c r="FA855" s="317">
        <f>RMDF!FA855</f>
        <v>0</v>
      </c>
      <c r="FB855" s="318" t="str">
        <f>IF(FA855=0,"",_xlfn.XLOOKUP(FA855,StatePicklist!$1:$1,StatePicklist!$3:$3,"NA",0))</f>
        <v/>
      </c>
      <c r="FC855" s="297" t="str">
        <f ca="1">IF(RMDF!FB855="", "", IF(ISNUMBER(MATCH(RMDF!FB855, INDIRECT(FB855), 0)), "OK", "Invalid"))</f>
        <v/>
      </c>
    </row>
    <row r="856" spans="1:159" s="205" customFormat="1" ht="39.9" customHeight="1" x14ac:dyDescent="0.25">
      <c r="A856" s="206"/>
      <c r="B856" s="196"/>
      <c r="C856" s="197"/>
      <c r="D856" s="198"/>
      <c r="E856" s="199"/>
      <c r="F856" s="200"/>
      <c r="G856" s="201"/>
      <c r="H856" s="292"/>
      <c r="I856" s="305">
        <f>RMDF!I856</f>
        <v>0</v>
      </c>
      <c r="J856" s="305" t="str">
        <f>IF(I856=ProductCode!$B$30,"PDReclPost",IF(OR(I856=ProductCode!$C$30,I856=ProductCode!$E$30,I856=ProductCode!$G$30),"PDPreCon",IF(OR(I856=ProductCode!$D$30,I856=ProductCode!$F$30),"PDNotReclPost","")))</f>
        <v/>
      </c>
      <c r="K856" s="305" t="str">
        <f t="shared" si="45"/>
        <v/>
      </c>
      <c r="L856" s="289"/>
      <c r="M856" s="305" t="str">
        <f t="shared" si="45"/>
        <v/>
      </c>
      <c r="N856" s="289" t="b">
        <f>AND(RMDF!N856&gt;=0, RMDF!N856&lt;=1-RMDF!L856, RMDF!N856=ROUND(RMDF!N856,4))</f>
        <v>1</v>
      </c>
      <c r="O856" s="286" t="str">
        <f>IF(P856="","",IF(I856="","",IF(LEFT(I856,13)="Reclaimed pos",RawMaterialCode!$E$569,RawMaterialCode!$E$568)))</f>
        <v>Reclaimed pre-consumer mixed fibers (RM0578)</v>
      </c>
      <c r="P856" s="295">
        <f t="shared" si="46"/>
        <v>1</v>
      </c>
      <c r="Q856" s="202"/>
      <c r="R856" s="203"/>
      <c r="S856" s="204" t="str">
        <f t="shared" si="47"/>
        <v/>
      </c>
      <c r="T856" s="281"/>
      <c r="U856" s="281"/>
      <c r="V856" s="281"/>
      <c r="W856" s="281"/>
      <c r="X856" s="317">
        <f>RMDF!X856</f>
        <v>0</v>
      </c>
      <c r="Y856" s="318" t="str">
        <f>IF(X856=0,"",_xlfn.XLOOKUP(X856,StatePicklist!$1:$1,StatePicklist!$3:$3,"NA",0))</f>
        <v/>
      </c>
      <c r="Z856" s="297" t="str">
        <f ca="1">IF(RMDF!Y856="", "", IF(ISNUMBER(MATCH(RMDF!Y856, INDIRECT(Y856), 0)), "OK", "Invalid"))</f>
        <v/>
      </c>
      <c r="AA856" s="281"/>
      <c r="AB856" s="281"/>
      <c r="AC856" s="281"/>
      <c r="AD856" s="281" t="b">
        <f>AND(RMDF!AG856&gt;=0, RMDF!AG856&lt;=1-RMDF!Z856, RMDF!AG856=ROUND(RMDF!AG856,4))</f>
        <v>1</v>
      </c>
      <c r="AE856" s="317">
        <f>RMDF!AE856</f>
        <v>0</v>
      </c>
      <c r="AF856" s="318" t="str">
        <f>IF(AE856=0,"",_xlfn.XLOOKUP(AE856,StatePicklist!$1:$1,StatePicklist!$3:$3,"NA",0))</f>
        <v/>
      </c>
      <c r="AG856" s="297" t="str">
        <f ca="1">IF(RMDF!AF856="", "", IF(ISNUMBER(MATCH(RMDF!AF856, INDIRECT(AF856), 0)), "OK", "Invalid"))</f>
        <v/>
      </c>
      <c r="AH856" s="281"/>
      <c r="AI856" s="281"/>
      <c r="AJ856" s="281"/>
      <c r="AK856" s="281" t="b">
        <f>AND(RMDF!AN856&gt;=0, RMDF!AN856&lt;=1-SUM(RMDF!Z856,RMDF!AG856), RMDF!AN856=ROUND(RMDF!AN856,4))</f>
        <v>1</v>
      </c>
      <c r="AL856" s="317">
        <f>RMDF!AL856</f>
        <v>0</v>
      </c>
      <c r="AM856" s="318" t="str">
        <f>IF(AL856=0,"",_xlfn.XLOOKUP(AL856,StatePicklist!$1:$1,StatePicklist!$3:$3,"NA",0))</f>
        <v/>
      </c>
      <c r="AN856" s="297" t="str">
        <f ca="1">IF(RMDF!AM856="", "", IF(ISNUMBER(MATCH(RMDF!AM856, INDIRECT(AM856), 0)), "OK", "Invalid"))</f>
        <v/>
      </c>
      <c r="AO856" s="281"/>
      <c r="AP856" s="281"/>
      <c r="AQ856" s="281"/>
      <c r="AR856" s="281" t="b">
        <f>AND(RMDF!AU856&gt;=0, RMDF!AU856&lt;=1-SUM(RMDF!Z856,RMDF!AG856,RMDF!AN856), RMDF!AU856=ROUND(RMDF!AU856,4))</f>
        <v>1</v>
      </c>
      <c r="AS856" s="317">
        <f>RMDF!AS856</f>
        <v>0</v>
      </c>
      <c r="AT856" s="318" t="str">
        <f>IF(AS856=0,"",_xlfn.XLOOKUP(AS856,StatePicklist!$1:$1,StatePicklist!$3:$3,"NA",0))</f>
        <v/>
      </c>
      <c r="AU856" s="297" t="str">
        <f ca="1">IF(RMDF!AT856="", "", IF(ISNUMBER(MATCH(RMDF!AT856, INDIRECT(AT856), 0)), "OK", "Invalid"))</f>
        <v/>
      </c>
      <c r="AV856" s="281"/>
      <c r="AW856" s="281"/>
      <c r="AX856" s="281"/>
      <c r="AY856" s="281" t="b">
        <f>AND(RMDF!BB856&gt;=0, RMDF!BB856&lt;=1-SUM(RMDF!Z856,RMDF!AG856,RMDF!AN856,RMDF!AU856), RMDF!BB856=ROUND(RMDF!BB856,4))</f>
        <v>1</v>
      </c>
      <c r="AZ856" s="317">
        <f>RMDF!AZ856</f>
        <v>0</v>
      </c>
      <c r="BA856" s="318" t="str">
        <f>IF(AZ856=0,"",_xlfn.XLOOKUP(AZ856,StatePicklist!$1:$1,StatePicklist!$3:$3,"NA",0))</f>
        <v/>
      </c>
      <c r="BB856" s="297" t="str">
        <f ca="1">IF(RMDF!BA856="", "", IF(ISNUMBER(MATCH(RMDF!BA856, INDIRECT(BA856), 0)), "OK", "Invalid"))</f>
        <v/>
      </c>
      <c r="BC856" s="281"/>
      <c r="BD856" s="281"/>
      <c r="BE856" s="281"/>
      <c r="BF856" s="281" t="b">
        <f>AND(RMDF!BI856&gt;=0, RMDF!BI856&lt;=1-SUM(RMDF!Z856,RMDF!AG856,RMDF!AN856,RMDF!AU856,RMDF!BB856), RMDF!BI856=ROUND(RMDF!BI856,4))</f>
        <v>1</v>
      </c>
      <c r="BG856" s="317">
        <f>RMDF!BG856</f>
        <v>0</v>
      </c>
      <c r="BH856" s="318" t="str">
        <f>IF(BG856=0,"",_xlfn.XLOOKUP(BG856,StatePicklist!$1:$1,StatePicklist!$3:$3,"NA",0))</f>
        <v/>
      </c>
      <c r="BI856" s="297" t="str">
        <f ca="1">IF(RMDF!BH856="", "", IF(ISNUMBER(MATCH(RMDF!BH856, INDIRECT(BH856), 0)), "OK", "Invalid"))</f>
        <v/>
      </c>
      <c r="BJ856" s="281"/>
      <c r="BK856" s="281"/>
      <c r="BL856" s="281"/>
      <c r="BM856" s="281" t="b">
        <f>AND(RMDF!BP856&gt;=0, RMDF!BP856&lt;=1-SUM(RMDF!Z856,RMDF!AG856,RMDF!AN856,RMDF!AU856,RMDF!BB856,RMDF!BI856), RMDF!BP856=ROUND(RMDF!BP856,4))</f>
        <v>1</v>
      </c>
      <c r="BN856" s="317">
        <f>RMDF!BN856</f>
        <v>0</v>
      </c>
      <c r="BO856" s="318" t="str">
        <f>IF(BN856=0,"",_xlfn.XLOOKUP(BN856,StatePicklist!$1:$1,StatePicklist!$3:$3,"NA",0))</f>
        <v/>
      </c>
      <c r="BP856" s="297" t="str">
        <f ca="1">IF(RMDF!BO856="", "", IF(ISNUMBER(MATCH(RMDF!BO856, INDIRECT(BO856), 0)), "OK", "Invalid"))</f>
        <v/>
      </c>
      <c r="BQ856" s="281"/>
      <c r="BR856" s="281"/>
      <c r="BS856" s="281"/>
      <c r="BT856" s="281" t="b">
        <f>AND(RMDF!BW856&gt;=0, RMDF!BW856&lt;=1-SUM(RMDF!Z856,RMDF!AG856,RMDF!AN856,RMDF!AU856,RMDF!BB856,RMDF!BI856,RMDF!BP856), RMDF!BW856=ROUND(RMDF!BW856,4))</f>
        <v>1</v>
      </c>
      <c r="BU856" s="317">
        <f>RMDF!BU856</f>
        <v>0</v>
      </c>
      <c r="BV856" s="318" t="str">
        <f>IF(BU856=0,"",_xlfn.XLOOKUP(BU856,StatePicklist!$1:$1,StatePicklist!$3:$3,"NA",0))</f>
        <v/>
      </c>
      <c r="BW856" s="297" t="str">
        <f ca="1">IF(RMDF!BV856="", "", IF(ISNUMBER(MATCH(RMDF!BV856, INDIRECT(BV856), 0)), "OK", "Invalid"))</f>
        <v/>
      </c>
      <c r="BX856" s="281"/>
      <c r="BY856" s="281"/>
      <c r="BZ856" s="281"/>
      <c r="CA856" s="281" t="b">
        <f>AND(RMDF!CD856&gt;=0, RMDF!CD856&lt;=1-SUM(RMDF!Z856,RMDF!AG856,RMDF!AN856,RMDF!AU856,RMDF!BB856,RMDF!BI856,RMDF!BP856,RMDF!BW856), RMDF!CD856=ROUND(RMDF!CD856,4))</f>
        <v>1</v>
      </c>
      <c r="CB856" s="317">
        <f>RMDF!CB856</f>
        <v>0</v>
      </c>
      <c r="CC856" s="318" t="str">
        <f>IF(CB856=0,"",_xlfn.XLOOKUP(CB856,StatePicklist!$1:$1,StatePicklist!$3:$3,"NA",0))</f>
        <v/>
      </c>
      <c r="CD856" s="297" t="str">
        <f ca="1">IF(RMDF!CC856="", "", IF(ISNUMBER(MATCH(RMDF!CC856, INDIRECT(CC856), 0)), "OK", "Invalid"))</f>
        <v/>
      </c>
      <c r="CE856" s="281"/>
      <c r="CF856" s="281"/>
      <c r="CG856" s="281"/>
      <c r="CH856" s="281" t="b">
        <f>AND(RMDF!CK856&gt;=0, RMDF!CK856&lt;=1-SUM(RMDF!Z856,RMDF!AG856,RMDF!AN856,RMDF!AU856,RMDF!BB856,RMDF!BI856,RMDF!BP856,RMDF!BW856,RMDF!CD856), RMDF!CK856=ROUND(RMDF!CK856,4))</f>
        <v>1</v>
      </c>
      <c r="CI856" s="317">
        <f>RMDF!CI856</f>
        <v>0</v>
      </c>
      <c r="CJ856" s="318" t="str">
        <f>IF(CI856=0,"",_xlfn.XLOOKUP(CI856,StatePicklist!$1:$1,StatePicklist!$3:$3,"NA",0))</f>
        <v/>
      </c>
      <c r="CK856" s="297" t="str">
        <f ca="1">IF(RMDF!CJ856="", "", IF(ISNUMBER(MATCH(RMDF!CJ856, INDIRECT(CJ856), 0)), "OK", "Invalid"))</f>
        <v/>
      </c>
      <c r="CL856" s="281"/>
      <c r="CM856" s="281"/>
      <c r="CN856" s="281"/>
      <c r="CO856" s="281" t="b">
        <f>AND(RMDF!CR856&gt;=0, RMDF!CR856&lt;=1-SUM(RMDF!Z856,RMDF!AG856,RMDF!AN856,RMDF!AU856,RMDF!BB856,RMDF!BI856,RMDF!BP856,RMDF!BW856,RMDF!CD856,RMDF!CK856), RMDF!CR856=ROUND(RMDF!CR856,4))</f>
        <v>1</v>
      </c>
      <c r="CP856" s="317">
        <f>RMDF!CP856</f>
        <v>0</v>
      </c>
      <c r="CQ856" s="318" t="str">
        <f>IF(CP856=0,"",_xlfn.XLOOKUP(CP856,StatePicklist!$1:$1,StatePicklist!$3:$3,"NA",0))</f>
        <v/>
      </c>
      <c r="CR856" s="297" t="str">
        <f ca="1">IF(RMDF!CQ856="", "", IF(ISNUMBER(MATCH(RMDF!CQ856, INDIRECT(CQ856), 0)), "OK", "Invalid"))</f>
        <v/>
      </c>
      <c r="CS856" s="281"/>
      <c r="CT856" s="281"/>
      <c r="CU856" s="281"/>
      <c r="CV856" s="281" t="b">
        <f>AND(RMDF!CY856&gt;=0, RMDF!CY856&lt;=1-SUM(RMDF!Z856,RMDF!AG856,RMDF!AN856,RMDF!AU856,RMDF!BB856,RMDF!BI856,RMDF!BP856,RMDF!BW856,RMDF!CD856,RMDF!CK856,RMDF!CR856), RMDF!CY856=ROUND(RMDF!CY856,4))</f>
        <v>1</v>
      </c>
      <c r="CW856" s="317">
        <f>RMDF!CW856</f>
        <v>0</v>
      </c>
      <c r="CX856" s="318" t="str">
        <f>IF(CW856=0,"",_xlfn.XLOOKUP(CW856,StatePicklist!$1:$1,StatePicklist!$3:$3,"NA",0))</f>
        <v/>
      </c>
      <c r="CY856" s="297" t="str">
        <f ca="1">IF(RMDF!CX856="", "", IF(ISNUMBER(MATCH(RMDF!CX856, INDIRECT(CX856), 0)), "OK", "Invalid"))</f>
        <v/>
      </c>
      <c r="CZ856" s="281"/>
      <c r="DA856" s="281"/>
      <c r="DB856" s="281"/>
      <c r="DC856" s="281" t="b">
        <f>AND(RMDF!DF856&gt;=0, RMDF!DF856&lt;=1-SUM(RMDF!Z856,RMDF!AG856,RMDF!AN856,RMDF!AU856,RMDF!BB856,RMDF!BI856,RMDF!BP856,RMDF!BW856,RMDF!CD856,RMDF!CK856,RMDF!CR856,RMDF!CY856), RMDF!DF856=ROUND(RMDF!DF856,4))</f>
        <v>1</v>
      </c>
      <c r="DD856" s="317">
        <f>RMDF!DD856</f>
        <v>0</v>
      </c>
      <c r="DE856" s="318" t="str">
        <f>IF(DD856=0,"",_xlfn.XLOOKUP(DD856,StatePicklist!$1:$1,StatePicklist!$3:$3,"NA",0))</f>
        <v/>
      </c>
      <c r="DF856" s="297" t="str">
        <f ca="1">IF(RMDF!DE856="", "", IF(ISNUMBER(MATCH(RMDF!DE856, INDIRECT(DE856), 0)), "OK", "Invalid"))</f>
        <v/>
      </c>
      <c r="DG856" s="281"/>
      <c r="DH856" s="281"/>
      <c r="DI856" s="281"/>
      <c r="DJ856" s="281" t="b">
        <f>AND(RMDF!DM856&gt;=0, RMDF!DM856&lt;=1-SUM(RMDF!Z856,RMDF!AG856,RMDF!AN856,RMDF!AU856,RMDF!BB856,RMDF!BI856,RMDF!BP856,RMDF!BW856,RMDF!CD856,RMDF!CK856,RMDF!CR856,RMDF!CY856,RMDF!DF856), RMDF!DM856=ROUND(RMDF!DM856,4))</f>
        <v>1</v>
      </c>
      <c r="DK856" s="317">
        <f>RMDF!DK856</f>
        <v>0</v>
      </c>
      <c r="DL856" s="318" t="str">
        <f>IF(DK856=0,"",_xlfn.XLOOKUP(DK856,StatePicklist!$1:$1,StatePicklist!$3:$3,"NA",0))</f>
        <v/>
      </c>
      <c r="DM856" s="297" t="str">
        <f ca="1">IF(RMDF!DL856="", "", IF(ISNUMBER(MATCH(RMDF!DL856, INDIRECT(DL856), 0)), "OK", "Invalid"))</f>
        <v/>
      </c>
      <c r="DN856" s="281"/>
      <c r="DO856" s="281"/>
      <c r="DP856" s="281"/>
      <c r="DQ856" s="281" t="b">
        <f>AND(RMDF!DT856&gt;=0, RMDF!DT856&lt;=1-SUM(RMDF!Z856,RMDF!AG856,RMDF!AN856,RMDF!AU856,RMDF!BB856,RMDF!BI856,RMDF!BP856,RMDF!BW856,RMDF!CD856,RMDF!CK856,RMDF!CR856,RMDF!CY856,RMDF!DF856,RMDF!DM856), RMDF!DT856=ROUND(RMDF!DT856,4))</f>
        <v>1</v>
      </c>
      <c r="DR856" s="317">
        <f>RMDF!DR856</f>
        <v>0</v>
      </c>
      <c r="DS856" s="318" t="str">
        <f>IF(DR856=0,"",_xlfn.XLOOKUP(DR856,StatePicklist!$1:$1,StatePicklist!$3:$3,"NA",0))</f>
        <v/>
      </c>
      <c r="DT856" s="297" t="str">
        <f ca="1">IF(RMDF!DS856="", "", IF(ISNUMBER(MATCH(RMDF!DS856, INDIRECT(DS856), 0)), "OK", "Invalid"))</f>
        <v/>
      </c>
      <c r="DU856" s="281"/>
      <c r="DV856" s="281"/>
      <c r="DW856" s="281"/>
      <c r="DX856" s="281" t="b">
        <f>AND(RMDF!EA856&gt;=0, RMDF!EA856&lt;=1-SUM(RMDF!Z856,RMDF!AG856,RMDF!AN856,RMDF!AU856,RMDF!BB856,RMDF!BI856,RMDF!BP856,RMDF!BW856,RMDF!CD856,RMDF!CK856,RMDF!CR856,RMDF!CY856,RMDF!DF856,RMDF!DM856,RMDF!DT856), RMDF!EA856=ROUND(RMDF!EA856,4))</f>
        <v>1</v>
      </c>
      <c r="DY856" s="317">
        <f>RMDF!DY856</f>
        <v>0</v>
      </c>
      <c r="DZ856" s="318" t="str">
        <f>IF(DY856=0,"",_xlfn.XLOOKUP(DY856,StatePicklist!$1:$1,StatePicklist!$3:$3,"NA",0))</f>
        <v/>
      </c>
      <c r="EA856" s="297" t="str">
        <f ca="1">IF(RMDF!DZ856="", "", IF(ISNUMBER(MATCH(RMDF!DZ856, INDIRECT(DZ856), 0)), "OK", "Invalid"))</f>
        <v/>
      </c>
      <c r="EB856" s="281"/>
      <c r="EC856" s="281"/>
      <c r="ED856" s="281"/>
      <c r="EE856" s="281" t="b">
        <f>AND(RMDF!EH856&gt;=0, RMDF!EH856&lt;=1-SUM(RMDF!Z856,RMDF!AG856,RMDF!AN856,RMDF!AU856,RMDF!BB856,RMDF!BI856,RMDF!BP856,RMDF!BW856,RMDF!CD856,RMDF!CK856,RMDF!CR856,RMDF!CY856,RMDF!DF856,RMDF!DM856,RMDF!DT856,RMDF!EA856), RMDF!EH856=ROUND(RMDF!EH856,4))</f>
        <v>1</v>
      </c>
      <c r="EF856" s="317">
        <f>RMDF!EF856</f>
        <v>0</v>
      </c>
      <c r="EG856" s="318" t="str">
        <f>IF(EF856=0,"",_xlfn.XLOOKUP(EF856,StatePicklist!$1:$1,StatePicklist!$3:$3,"NA",0))</f>
        <v/>
      </c>
      <c r="EH856" s="297" t="str">
        <f ca="1">IF(RMDF!EG856="", "", IF(ISNUMBER(MATCH(RMDF!EG856, INDIRECT(EG856), 0)), "OK", "Invalid"))</f>
        <v/>
      </c>
      <c r="EI856" s="281"/>
      <c r="EJ856" s="281"/>
      <c r="EK856" s="281"/>
      <c r="EL856" s="281" t="b">
        <f>AND(RMDF!EO856&gt;=0, RMDF!EO856&lt;=1-SUM(RMDF!Z856,RMDF!AG856,RMDF!AN856,RMDF!AU856,RMDF!BB856,RMDF!BI856,RMDF!BP856,RMDF!BW856,RMDF!CD856,RMDF!CK856,RMDF!CR856,RMDF!CY856,RMDF!DF856,RMDF!DM856,RMDF!DT856,RMDF!EA856,RMDF!EH856), RMDF!EO856=ROUND(RMDF!EO856,4))</f>
        <v>1</v>
      </c>
      <c r="EM856" s="317">
        <f>RMDF!EM856</f>
        <v>0</v>
      </c>
      <c r="EN856" s="318" t="str">
        <f>IF(EM856=0,"",_xlfn.XLOOKUP(EM856,StatePicklist!$1:$1,StatePicklist!$3:$3,"NA",0))</f>
        <v/>
      </c>
      <c r="EO856" s="297" t="str">
        <f ca="1">IF(RMDF!EN856="", "", IF(ISNUMBER(MATCH(RMDF!EN856, INDIRECT(EN856), 0)), "OK", "Invalid"))</f>
        <v/>
      </c>
      <c r="EP856" s="281"/>
      <c r="EQ856" s="281"/>
      <c r="ER856" s="281"/>
      <c r="ES856" s="281" t="b">
        <f>AND(RMDF!EV856&gt;=0, RMDF!EV856&lt;=1-SUM(RMDF!Z856,RMDF!AG856,RMDF!AN856,RMDF!AU856,RMDF!BB856,RMDF!BI856,RMDF!BP856,RMDF!BW856,RMDF!CD856,RMDF!CK856,RMDF!CR856,RMDF!CY856,RMDF!DF856,RMDF!DM856,RMDF!DT856,RMDF!EA856,RMDF!EH856,RMDF!EO856), RMDF!EV856=ROUND(RMDF!EV856,4))</f>
        <v>1</v>
      </c>
      <c r="ET856" s="317">
        <f>RMDF!ET856</f>
        <v>0</v>
      </c>
      <c r="EU856" s="318" t="str">
        <f>IF(ET856=0,"",_xlfn.XLOOKUP(ET856,StatePicklist!$1:$1,StatePicklist!$3:$3,"NA",0))</f>
        <v/>
      </c>
      <c r="EV856" s="297" t="str">
        <f ca="1">IF(RMDF!EU856="", "", IF(ISNUMBER(MATCH(RMDF!EU856, INDIRECT(EU856), 0)), "OK", "Invalid"))</f>
        <v/>
      </c>
      <c r="EW856" s="281"/>
      <c r="EX856" s="281"/>
      <c r="EY856" s="281"/>
      <c r="EZ856" s="281" t="b">
        <f>AND(RMDF!FC856&gt;=0, RMDF!FC856&lt;=1-SUM(RMDF!Z856,RMDF!AG856,RMDF!AN856,RMDF!AU856,RMDF!BB856,RMDF!BI856,RMDF!BP856,RMDF!BW856,RMDF!CD856,RMDF!CK856,RMDF!CR856,RMDF!CY856,RMDF!DF856,RMDF!DM856,RMDF!DT856,RMDF!EA856,RMDF!EH856,RMDF!EO856,RMDF!EV856), RMDF!FC856=ROUND(RMDF!FC856,4))</f>
        <v>1</v>
      </c>
      <c r="FA856" s="317">
        <f>RMDF!FA856</f>
        <v>0</v>
      </c>
      <c r="FB856" s="318" t="str">
        <f>IF(FA856=0,"",_xlfn.XLOOKUP(FA856,StatePicklist!$1:$1,StatePicklist!$3:$3,"NA",0))</f>
        <v/>
      </c>
      <c r="FC856" s="297" t="str">
        <f ca="1">IF(RMDF!FB856="", "", IF(ISNUMBER(MATCH(RMDF!FB856, INDIRECT(FB856), 0)), "OK", "Invalid"))</f>
        <v/>
      </c>
    </row>
    <row r="857" spans="1:159" s="205" customFormat="1" ht="39.9" customHeight="1" x14ac:dyDescent="0.25">
      <c r="A857" s="206"/>
      <c r="B857" s="196"/>
      <c r="C857" s="197"/>
      <c r="D857" s="198"/>
      <c r="E857" s="199"/>
      <c r="F857" s="200"/>
      <c r="G857" s="201"/>
      <c r="H857" s="292"/>
      <c r="I857" s="305">
        <f>RMDF!I857</f>
        <v>0</v>
      </c>
      <c r="J857" s="305" t="str">
        <f>IF(I857=ProductCode!$B$30,"PDReclPost",IF(OR(I857=ProductCode!$C$30,I857=ProductCode!$E$30,I857=ProductCode!$G$30),"PDPreCon",IF(OR(I857=ProductCode!$D$30,I857=ProductCode!$F$30),"PDNotReclPost","")))</f>
        <v/>
      </c>
      <c r="K857" s="305" t="str">
        <f t="shared" si="45"/>
        <v/>
      </c>
      <c r="L857" s="289"/>
      <c r="M857" s="305" t="str">
        <f t="shared" si="45"/>
        <v/>
      </c>
      <c r="N857" s="289" t="b">
        <f>AND(RMDF!N857&gt;=0, RMDF!N857&lt;=1-RMDF!L857, RMDF!N857=ROUND(RMDF!N857,4))</f>
        <v>1</v>
      </c>
      <c r="O857" s="286" t="str">
        <f>IF(P857="","",IF(I857="","",IF(LEFT(I857,13)="Reclaimed pos",RawMaterialCode!$E$569,RawMaterialCode!$E$568)))</f>
        <v>Reclaimed pre-consumer mixed fibers (RM0578)</v>
      </c>
      <c r="P857" s="295">
        <f t="shared" si="46"/>
        <v>1</v>
      </c>
      <c r="Q857" s="202"/>
      <c r="R857" s="203"/>
      <c r="S857" s="204" t="str">
        <f t="shared" si="47"/>
        <v/>
      </c>
      <c r="T857" s="281"/>
      <c r="U857" s="281"/>
      <c r="V857" s="281"/>
      <c r="W857" s="281"/>
      <c r="X857" s="317">
        <f>RMDF!X857</f>
        <v>0</v>
      </c>
      <c r="Y857" s="318" t="str">
        <f>IF(X857=0,"",_xlfn.XLOOKUP(X857,StatePicklist!$1:$1,StatePicklist!$3:$3,"NA",0))</f>
        <v/>
      </c>
      <c r="Z857" s="297" t="str">
        <f ca="1">IF(RMDF!Y857="", "", IF(ISNUMBER(MATCH(RMDF!Y857, INDIRECT(Y857), 0)), "OK", "Invalid"))</f>
        <v/>
      </c>
      <c r="AA857" s="281"/>
      <c r="AB857" s="281"/>
      <c r="AC857" s="281"/>
      <c r="AD857" s="281" t="b">
        <f>AND(RMDF!AG857&gt;=0, RMDF!AG857&lt;=1-RMDF!Z857, RMDF!AG857=ROUND(RMDF!AG857,4))</f>
        <v>1</v>
      </c>
      <c r="AE857" s="317">
        <f>RMDF!AE857</f>
        <v>0</v>
      </c>
      <c r="AF857" s="318" t="str">
        <f>IF(AE857=0,"",_xlfn.XLOOKUP(AE857,StatePicklist!$1:$1,StatePicklist!$3:$3,"NA",0))</f>
        <v/>
      </c>
      <c r="AG857" s="297" t="str">
        <f ca="1">IF(RMDF!AF857="", "", IF(ISNUMBER(MATCH(RMDF!AF857, INDIRECT(AF857), 0)), "OK", "Invalid"))</f>
        <v/>
      </c>
      <c r="AH857" s="281"/>
      <c r="AI857" s="281"/>
      <c r="AJ857" s="281"/>
      <c r="AK857" s="281" t="b">
        <f>AND(RMDF!AN857&gt;=0, RMDF!AN857&lt;=1-SUM(RMDF!Z857,RMDF!AG857), RMDF!AN857=ROUND(RMDF!AN857,4))</f>
        <v>1</v>
      </c>
      <c r="AL857" s="317">
        <f>RMDF!AL857</f>
        <v>0</v>
      </c>
      <c r="AM857" s="318" t="str">
        <f>IF(AL857=0,"",_xlfn.XLOOKUP(AL857,StatePicklist!$1:$1,StatePicklist!$3:$3,"NA",0))</f>
        <v/>
      </c>
      <c r="AN857" s="297" t="str">
        <f ca="1">IF(RMDF!AM857="", "", IF(ISNUMBER(MATCH(RMDF!AM857, INDIRECT(AM857), 0)), "OK", "Invalid"))</f>
        <v/>
      </c>
      <c r="AO857" s="281"/>
      <c r="AP857" s="281"/>
      <c r="AQ857" s="281"/>
      <c r="AR857" s="281" t="b">
        <f>AND(RMDF!AU857&gt;=0, RMDF!AU857&lt;=1-SUM(RMDF!Z857,RMDF!AG857,RMDF!AN857), RMDF!AU857=ROUND(RMDF!AU857,4))</f>
        <v>1</v>
      </c>
      <c r="AS857" s="317">
        <f>RMDF!AS857</f>
        <v>0</v>
      </c>
      <c r="AT857" s="318" t="str">
        <f>IF(AS857=0,"",_xlfn.XLOOKUP(AS857,StatePicklist!$1:$1,StatePicklist!$3:$3,"NA",0))</f>
        <v/>
      </c>
      <c r="AU857" s="297" t="str">
        <f ca="1">IF(RMDF!AT857="", "", IF(ISNUMBER(MATCH(RMDF!AT857, INDIRECT(AT857), 0)), "OK", "Invalid"))</f>
        <v/>
      </c>
      <c r="AV857" s="281"/>
      <c r="AW857" s="281"/>
      <c r="AX857" s="281"/>
      <c r="AY857" s="281" t="b">
        <f>AND(RMDF!BB857&gt;=0, RMDF!BB857&lt;=1-SUM(RMDF!Z857,RMDF!AG857,RMDF!AN857,RMDF!AU857), RMDF!BB857=ROUND(RMDF!BB857,4))</f>
        <v>1</v>
      </c>
      <c r="AZ857" s="317">
        <f>RMDF!AZ857</f>
        <v>0</v>
      </c>
      <c r="BA857" s="318" t="str">
        <f>IF(AZ857=0,"",_xlfn.XLOOKUP(AZ857,StatePicklist!$1:$1,StatePicklist!$3:$3,"NA",0))</f>
        <v/>
      </c>
      <c r="BB857" s="297" t="str">
        <f ca="1">IF(RMDF!BA857="", "", IF(ISNUMBER(MATCH(RMDF!BA857, INDIRECT(BA857), 0)), "OK", "Invalid"))</f>
        <v/>
      </c>
      <c r="BC857" s="281"/>
      <c r="BD857" s="281"/>
      <c r="BE857" s="281"/>
      <c r="BF857" s="281" t="b">
        <f>AND(RMDF!BI857&gt;=0, RMDF!BI857&lt;=1-SUM(RMDF!Z857,RMDF!AG857,RMDF!AN857,RMDF!AU857,RMDF!BB857), RMDF!BI857=ROUND(RMDF!BI857,4))</f>
        <v>1</v>
      </c>
      <c r="BG857" s="317">
        <f>RMDF!BG857</f>
        <v>0</v>
      </c>
      <c r="BH857" s="318" t="str">
        <f>IF(BG857=0,"",_xlfn.XLOOKUP(BG857,StatePicklist!$1:$1,StatePicklist!$3:$3,"NA",0))</f>
        <v/>
      </c>
      <c r="BI857" s="297" t="str">
        <f ca="1">IF(RMDF!BH857="", "", IF(ISNUMBER(MATCH(RMDF!BH857, INDIRECT(BH857), 0)), "OK", "Invalid"))</f>
        <v/>
      </c>
      <c r="BJ857" s="281"/>
      <c r="BK857" s="281"/>
      <c r="BL857" s="281"/>
      <c r="BM857" s="281" t="b">
        <f>AND(RMDF!BP857&gt;=0, RMDF!BP857&lt;=1-SUM(RMDF!Z857,RMDF!AG857,RMDF!AN857,RMDF!AU857,RMDF!BB857,RMDF!BI857), RMDF!BP857=ROUND(RMDF!BP857,4))</f>
        <v>1</v>
      </c>
      <c r="BN857" s="317">
        <f>RMDF!BN857</f>
        <v>0</v>
      </c>
      <c r="BO857" s="318" t="str">
        <f>IF(BN857=0,"",_xlfn.XLOOKUP(BN857,StatePicklist!$1:$1,StatePicklist!$3:$3,"NA",0))</f>
        <v/>
      </c>
      <c r="BP857" s="297" t="str">
        <f ca="1">IF(RMDF!BO857="", "", IF(ISNUMBER(MATCH(RMDF!BO857, INDIRECT(BO857), 0)), "OK", "Invalid"))</f>
        <v/>
      </c>
      <c r="BQ857" s="281"/>
      <c r="BR857" s="281"/>
      <c r="BS857" s="281"/>
      <c r="BT857" s="281" t="b">
        <f>AND(RMDF!BW857&gt;=0, RMDF!BW857&lt;=1-SUM(RMDF!Z857,RMDF!AG857,RMDF!AN857,RMDF!AU857,RMDF!BB857,RMDF!BI857,RMDF!BP857), RMDF!BW857=ROUND(RMDF!BW857,4))</f>
        <v>1</v>
      </c>
      <c r="BU857" s="317">
        <f>RMDF!BU857</f>
        <v>0</v>
      </c>
      <c r="BV857" s="318" t="str">
        <f>IF(BU857=0,"",_xlfn.XLOOKUP(BU857,StatePicklist!$1:$1,StatePicklist!$3:$3,"NA",0))</f>
        <v/>
      </c>
      <c r="BW857" s="297" t="str">
        <f ca="1">IF(RMDF!BV857="", "", IF(ISNUMBER(MATCH(RMDF!BV857, INDIRECT(BV857), 0)), "OK", "Invalid"))</f>
        <v/>
      </c>
      <c r="BX857" s="281"/>
      <c r="BY857" s="281"/>
      <c r="BZ857" s="281"/>
      <c r="CA857" s="281" t="b">
        <f>AND(RMDF!CD857&gt;=0, RMDF!CD857&lt;=1-SUM(RMDF!Z857,RMDF!AG857,RMDF!AN857,RMDF!AU857,RMDF!BB857,RMDF!BI857,RMDF!BP857,RMDF!BW857), RMDF!CD857=ROUND(RMDF!CD857,4))</f>
        <v>1</v>
      </c>
      <c r="CB857" s="317">
        <f>RMDF!CB857</f>
        <v>0</v>
      </c>
      <c r="CC857" s="318" t="str">
        <f>IF(CB857=0,"",_xlfn.XLOOKUP(CB857,StatePicklist!$1:$1,StatePicklist!$3:$3,"NA",0))</f>
        <v/>
      </c>
      <c r="CD857" s="297" t="str">
        <f ca="1">IF(RMDF!CC857="", "", IF(ISNUMBER(MATCH(RMDF!CC857, INDIRECT(CC857), 0)), "OK", "Invalid"))</f>
        <v/>
      </c>
      <c r="CE857" s="281"/>
      <c r="CF857" s="281"/>
      <c r="CG857" s="281"/>
      <c r="CH857" s="281" t="b">
        <f>AND(RMDF!CK857&gt;=0, RMDF!CK857&lt;=1-SUM(RMDF!Z857,RMDF!AG857,RMDF!AN857,RMDF!AU857,RMDF!BB857,RMDF!BI857,RMDF!BP857,RMDF!BW857,RMDF!CD857), RMDF!CK857=ROUND(RMDF!CK857,4))</f>
        <v>1</v>
      </c>
      <c r="CI857" s="317">
        <f>RMDF!CI857</f>
        <v>0</v>
      </c>
      <c r="CJ857" s="318" t="str">
        <f>IF(CI857=0,"",_xlfn.XLOOKUP(CI857,StatePicklist!$1:$1,StatePicklist!$3:$3,"NA",0))</f>
        <v/>
      </c>
      <c r="CK857" s="297" t="str">
        <f ca="1">IF(RMDF!CJ857="", "", IF(ISNUMBER(MATCH(RMDF!CJ857, INDIRECT(CJ857), 0)), "OK", "Invalid"))</f>
        <v/>
      </c>
      <c r="CL857" s="281"/>
      <c r="CM857" s="281"/>
      <c r="CN857" s="281"/>
      <c r="CO857" s="281" t="b">
        <f>AND(RMDF!CR857&gt;=0, RMDF!CR857&lt;=1-SUM(RMDF!Z857,RMDF!AG857,RMDF!AN857,RMDF!AU857,RMDF!BB857,RMDF!BI857,RMDF!BP857,RMDF!BW857,RMDF!CD857,RMDF!CK857), RMDF!CR857=ROUND(RMDF!CR857,4))</f>
        <v>1</v>
      </c>
      <c r="CP857" s="317">
        <f>RMDF!CP857</f>
        <v>0</v>
      </c>
      <c r="CQ857" s="318" t="str">
        <f>IF(CP857=0,"",_xlfn.XLOOKUP(CP857,StatePicklist!$1:$1,StatePicklist!$3:$3,"NA",0))</f>
        <v/>
      </c>
      <c r="CR857" s="297" t="str">
        <f ca="1">IF(RMDF!CQ857="", "", IF(ISNUMBER(MATCH(RMDF!CQ857, INDIRECT(CQ857), 0)), "OK", "Invalid"))</f>
        <v/>
      </c>
      <c r="CS857" s="281"/>
      <c r="CT857" s="281"/>
      <c r="CU857" s="281"/>
      <c r="CV857" s="281" t="b">
        <f>AND(RMDF!CY857&gt;=0, RMDF!CY857&lt;=1-SUM(RMDF!Z857,RMDF!AG857,RMDF!AN857,RMDF!AU857,RMDF!BB857,RMDF!BI857,RMDF!BP857,RMDF!BW857,RMDF!CD857,RMDF!CK857,RMDF!CR857), RMDF!CY857=ROUND(RMDF!CY857,4))</f>
        <v>1</v>
      </c>
      <c r="CW857" s="317">
        <f>RMDF!CW857</f>
        <v>0</v>
      </c>
      <c r="CX857" s="318" t="str">
        <f>IF(CW857=0,"",_xlfn.XLOOKUP(CW857,StatePicklist!$1:$1,StatePicklist!$3:$3,"NA",0))</f>
        <v/>
      </c>
      <c r="CY857" s="297" t="str">
        <f ca="1">IF(RMDF!CX857="", "", IF(ISNUMBER(MATCH(RMDF!CX857, INDIRECT(CX857), 0)), "OK", "Invalid"))</f>
        <v/>
      </c>
      <c r="CZ857" s="281"/>
      <c r="DA857" s="281"/>
      <c r="DB857" s="281"/>
      <c r="DC857" s="281" t="b">
        <f>AND(RMDF!DF857&gt;=0, RMDF!DF857&lt;=1-SUM(RMDF!Z857,RMDF!AG857,RMDF!AN857,RMDF!AU857,RMDF!BB857,RMDF!BI857,RMDF!BP857,RMDF!BW857,RMDF!CD857,RMDF!CK857,RMDF!CR857,RMDF!CY857), RMDF!DF857=ROUND(RMDF!DF857,4))</f>
        <v>1</v>
      </c>
      <c r="DD857" s="317">
        <f>RMDF!DD857</f>
        <v>0</v>
      </c>
      <c r="DE857" s="318" t="str">
        <f>IF(DD857=0,"",_xlfn.XLOOKUP(DD857,StatePicklist!$1:$1,StatePicklist!$3:$3,"NA",0))</f>
        <v/>
      </c>
      <c r="DF857" s="297" t="str">
        <f ca="1">IF(RMDF!DE857="", "", IF(ISNUMBER(MATCH(RMDF!DE857, INDIRECT(DE857), 0)), "OK", "Invalid"))</f>
        <v/>
      </c>
      <c r="DG857" s="281"/>
      <c r="DH857" s="281"/>
      <c r="DI857" s="281"/>
      <c r="DJ857" s="281" t="b">
        <f>AND(RMDF!DM857&gt;=0, RMDF!DM857&lt;=1-SUM(RMDF!Z857,RMDF!AG857,RMDF!AN857,RMDF!AU857,RMDF!BB857,RMDF!BI857,RMDF!BP857,RMDF!BW857,RMDF!CD857,RMDF!CK857,RMDF!CR857,RMDF!CY857,RMDF!DF857), RMDF!DM857=ROUND(RMDF!DM857,4))</f>
        <v>1</v>
      </c>
      <c r="DK857" s="317">
        <f>RMDF!DK857</f>
        <v>0</v>
      </c>
      <c r="DL857" s="318" t="str">
        <f>IF(DK857=0,"",_xlfn.XLOOKUP(DK857,StatePicklist!$1:$1,StatePicklist!$3:$3,"NA",0))</f>
        <v/>
      </c>
      <c r="DM857" s="297" t="str">
        <f ca="1">IF(RMDF!DL857="", "", IF(ISNUMBER(MATCH(RMDF!DL857, INDIRECT(DL857), 0)), "OK", "Invalid"))</f>
        <v/>
      </c>
      <c r="DN857" s="281"/>
      <c r="DO857" s="281"/>
      <c r="DP857" s="281"/>
      <c r="DQ857" s="281" t="b">
        <f>AND(RMDF!DT857&gt;=0, RMDF!DT857&lt;=1-SUM(RMDF!Z857,RMDF!AG857,RMDF!AN857,RMDF!AU857,RMDF!BB857,RMDF!BI857,RMDF!BP857,RMDF!BW857,RMDF!CD857,RMDF!CK857,RMDF!CR857,RMDF!CY857,RMDF!DF857,RMDF!DM857), RMDF!DT857=ROUND(RMDF!DT857,4))</f>
        <v>1</v>
      </c>
      <c r="DR857" s="317">
        <f>RMDF!DR857</f>
        <v>0</v>
      </c>
      <c r="DS857" s="318" t="str">
        <f>IF(DR857=0,"",_xlfn.XLOOKUP(DR857,StatePicklist!$1:$1,StatePicklist!$3:$3,"NA",0))</f>
        <v/>
      </c>
      <c r="DT857" s="297" t="str">
        <f ca="1">IF(RMDF!DS857="", "", IF(ISNUMBER(MATCH(RMDF!DS857, INDIRECT(DS857), 0)), "OK", "Invalid"))</f>
        <v/>
      </c>
      <c r="DU857" s="281"/>
      <c r="DV857" s="281"/>
      <c r="DW857" s="281"/>
      <c r="DX857" s="281" t="b">
        <f>AND(RMDF!EA857&gt;=0, RMDF!EA857&lt;=1-SUM(RMDF!Z857,RMDF!AG857,RMDF!AN857,RMDF!AU857,RMDF!BB857,RMDF!BI857,RMDF!BP857,RMDF!BW857,RMDF!CD857,RMDF!CK857,RMDF!CR857,RMDF!CY857,RMDF!DF857,RMDF!DM857,RMDF!DT857), RMDF!EA857=ROUND(RMDF!EA857,4))</f>
        <v>1</v>
      </c>
      <c r="DY857" s="317">
        <f>RMDF!DY857</f>
        <v>0</v>
      </c>
      <c r="DZ857" s="318" t="str">
        <f>IF(DY857=0,"",_xlfn.XLOOKUP(DY857,StatePicklist!$1:$1,StatePicklist!$3:$3,"NA",0))</f>
        <v/>
      </c>
      <c r="EA857" s="297" t="str">
        <f ca="1">IF(RMDF!DZ857="", "", IF(ISNUMBER(MATCH(RMDF!DZ857, INDIRECT(DZ857), 0)), "OK", "Invalid"))</f>
        <v/>
      </c>
      <c r="EB857" s="281"/>
      <c r="EC857" s="281"/>
      <c r="ED857" s="281"/>
      <c r="EE857" s="281" t="b">
        <f>AND(RMDF!EH857&gt;=0, RMDF!EH857&lt;=1-SUM(RMDF!Z857,RMDF!AG857,RMDF!AN857,RMDF!AU857,RMDF!BB857,RMDF!BI857,RMDF!BP857,RMDF!BW857,RMDF!CD857,RMDF!CK857,RMDF!CR857,RMDF!CY857,RMDF!DF857,RMDF!DM857,RMDF!DT857,RMDF!EA857), RMDF!EH857=ROUND(RMDF!EH857,4))</f>
        <v>1</v>
      </c>
      <c r="EF857" s="317">
        <f>RMDF!EF857</f>
        <v>0</v>
      </c>
      <c r="EG857" s="318" t="str">
        <f>IF(EF857=0,"",_xlfn.XLOOKUP(EF857,StatePicklist!$1:$1,StatePicklist!$3:$3,"NA",0))</f>
        <v/>
      </c>
      <c r="EH857" s="297" t="str">
        <f ca="1">IF(RMDF!EG857="", "", IF(ISNUMBER(MATCH(RMDF!EG857, INDIRECT(EG857), 0)), "OK", "Invalid"))</f>
        <v/>
      </c>
      <c r="EI857" s="281"/>
      <c r="EJ857" s="281"/>
      <c r="EK857" s="281"/>
      <c r="EL857" s="281" t="b">
        <f>AND(RMDF!EO857&gt;=0, RMDF!EO857&lt;=1-SUM(RMDF!Z857,RMDF!AG857,RMDF!AN857,RMDF!AU857,RMDF!BB857,RMDF!BI857,RMDF!BP857,RMDF!BW857,RMDF!CD857,RMDF!CK857,RMDF!CR857,RMDF!CY857,RMDF!DF857,RMDF!DM857,RMDF!DT857,RMDF!EA857,RMDF!EH857), RMDF!EO857=ROUND(RMDF!EO857,4))</f>
        <v>1</v>
      </c>
      <c r="EM857" s="317">
        <f>RMDF!EM857</f>
        <v>0</v>
      </c>
      <c r="EN857" s="318" t="str">
        <f>IF(EM857=0,"",_xlfn.XLOOKUP(EM857,StatePicklist!$1:$1,StatePicklist!$3:$3,"NA",0))</f>
        <v/>
      </c>
      <c r="EO857" s="297" t="str">
        <f ca="1">IF(RMDF!EN857="", "", IF(ISNUMBER(MATCH(RMDF!EN857, INDIRECT(EN857), 0)), "OK", "Invalid"))</f>
        <v/>
      </c>
      <c r="EP857" s="281"/>
      <c r="EQ857" s="281"/>
      <c r="ER857" s="281"/>
      <c r="ES857" s="281" t="b">
        <f>AND(RMDF!EV857&gt;=0, RMDF!EV857&lt;=1-SUM(RMDF!Z857,RMDF!AG857,RMDF!AN857,RMDF!AU857,RMDF!BB857,RMDF!BI857,RMDF!BP857,RMDF!BW857,RMDF!CD857,RMDF!CK857,RMDF!CR857,RMDF!CY857,RMDF!DF857,RMDF!DM857,RMDF!DT857,RMDF!EA857,RMDF!EH857,RMDF!EO857), RMDF!EV857=ROUND(RMDF!EV857,4))</f>
        <v>1</v>
      </c>
      <c r="ET857" s="317">
        <f>RMDF!ET857</f>
        <v>0</v>
      </c>
      <c r="EU857" s="318" t="str">
        <f>IF(ET857=0,"",_xlfn.XLOOKUP(ET857,StatePicklist!$1:$1,StatePicklist!$3:$3,"NA",0))</f>
        <v/>
      </c>
      <c r="EV857" s="297" t="str">
        <f ca="1">IF(RMDF!EU857="", "", IF(ISNUMBER(MATCH(RMDF!EU857, INDIRECT(EU857), 0)), "OK", "Invalid"))</f>
        <v/>
      </c>
      <c r="EW857" s="281"/>
      <c r="EX857" s="281"/>
      <c r="EY857" s="281"/>
      <c r="EZ857" s="281" t="b">
        <f>AND(RMDF!FC857&gt;=0, RMDF!FC857&lt;=1-SUM(RMDF!Z857,RMDF!AG857,RMDF!AN857,RMDF!AU857,RMDF!BB857,RMDF!BI857,RMDF!BP857,RMDF!BW857,RMDF!CD857,RMDF!CK857,RMDF!CR857,RMDF!CY857,RMDF!DF857,RMDF!DM857,RMDF!DT857,RMDF!EA857,RMDF!EH857,RMDF!EO857,RMDF!EV857), RMDF!FC857=ROUND(RMDF!FC857,4))</f>
        <v>1</v>
      </c>
      <c r="FA857" s="317">
        <f>RMDF!FA857</f>
        <v>0</v>
      </c>
      <c r="FB857" s="318" t="str">
        <f>IF(FA857=0,"",_xlfn.XLOOKUP(FA857,StatePicklist!$1:$1,StatePicklist!$3:$3,"NA",0))</f>
        <v/>
      </c>
      <c r="FC857" s="297" t="str">
        <f ca="1">IF(RMDF!FB857="", "", IF(ISNUMBER(MATCH(RMDF!FB857, INDIRECT(FB857), 0)), "OK", "Invalid"))</f>
        <v/>
      </c>
    </row>
    <row r="858" spans="1:159" s="205" customFormat="1" ht="39.9" customHeight="1" x14ac:dyDescent="0.25">
      <c r="A858" s="206"/>
      <c r="B858" s="196"/>
      <c r="C858" s="197"/>
      <c r="D858" s="198"/>
      <c r="E858" s="199"/>
      <c r="F858" s="200"/>
      <c r="G858" s="201"/>
      <c r="H858" s="292"/>
      <c r="I858" s="305">
        <f>RMDF!I858</f>
        <v>0</v>
      </c>
      <c r="J858" s="305" t="str">
        <f>IF(I858=ProductCode!$B$30,"PDReclPost",IF(OR(I858=ProductCode!$C$30,I858=ProductCode!$E$30,I858=ProductCode!$G$30),"PDPreCon",IF(OR(I858=ProductCode!$D$30,I858=ProductCode!$F$30),"PDNotReclPost","")))</f>
        <v/>
      </c>
      <c r="K858" s="305" t="str">
        <f t="shared" si="45"/>
        <v/>
      </c>
      <c r="L858" s="289"/>
      <c r="M858" s="305" t="str">
        <f t="shared" si="45"/>
        <v/>
      </c>
      <c r="N858" s="289" t="b">
        <f>AND(RMDF!N858&gt;=0, RMDF!N858&lt;=1-RMDF!L858, RMDF!N858=ROUND(RMDF!N858,4))</f>
        <v>1</v>
      </c>
      <c r="O858" s="286" t="str">
        <f>IF(P858="","",IF(I858="","",IF(LEFT(I858,13)="Reclaimed pos",RawMaterialCode!$E$569,RawMaterialCode!$E$568)))</f>
        <v>Reclaimed pre-consumer mixed fibers (RM0578)</v>
      </c>
      <c r="P858" s="295">
        <f t="shared" si="46"/>
        <v>1</v>
      </c>
      <c r="Q858" s="202"/>
      <c r="R858" s="203"/>
      <c r="S858" s="204" t="str">
        <f t="shared" si="47"/>
        <v/>
      </c>
      <c r="T858" s="281"/>
      <c r="U858" s="281"/>
      <c r="V858" s="281"/>
      <c r="W858" s="281"/>
      <c r="X858" s="317">
        <f>RMDF!X858</f>
        <v>0</v>
      </c>
      <c r="Y858" s="318" t="str">
        <f>IF(X858=0,"",_xlfn.XLOOKUP(X858,StatePicklist!$1:$1,StatePicklist!$3:$3,"NA",0))</f>
        <v/>
      </c>
      <c r="Z858" s="297" t="str">
        <f ca="1">IF(RMDF!Y858="", "", IF(ISNUMBER(MATCH(RMDF!Y858, INDIRECT(Y858), 0)), "OK", "Invalid"))</f>
        <v/>
      </c>
      <c r="AA858" s="281"/>
      <c r="AB858" s="281"/>
      <c r="AC858" s="281"/>
      <c r="AD858" s="281" t="b">
        <f>AND(RMDF!AG858&gt;=0, RMDF!AG858&lt;=1-RMDF!Z858, RMDF!AG858=ROUND(RMDF!AG858,4))</f>
        <v>1</v>
      </c>
      <c r="AE858" s="317">
        <f>RMDF!AE858</f>
        <v>0</v>
      </c>
      <c r="AF858" s="318" t="str">
        <f>IF(AE858=0,"",_xlfn.XLOOKUP(AE858,StatePicklist!$1:$1,StatePicklist!$3:$3,"NA",0))</f>
        <v/>
      </c>
      <c r="AG858" s="297" t="str">
        <f ca="1">IF(RMDF!AF858="", "", IF(ISNUMBER(MATCH(RMDF!AF858, INDIRECT(AF858), 0)), "OK", "Invalid"))</f>
        <v/>
      </c>
      <c r="AH858" s="281"/>
      <c r="AI858" s="281"/>
      <c r="AJ858" s="281"/>
      <c r="AK858" s="281" t="b">
        <f>AND(RMDF!AN858&gt;=0, RMDF!AN858&lt;=1-SUM(RMDF!Z858,RMDF!AG858), RMDF!AN858=ROUND(RMDF!AN858,4))</f>
        <v>1</v>
      </c>
      <c r="AL858" s="317">
        <f>RMDF!AL858</f>
        <v>0</v>
      </c>
      <c r="AM858" s="318" t="str">
        <f>IF(AL858=0,"",_xlfn.XLOOKUP(AL858,StatePicklist!$1:$1,StatePicklist!$3:$3,"NA",0))</f>
        <v/>
      </c>
      <c r="AN858" s="297" t="str">
        <f ca="1">IF(RMDF!AM858="", "", IF(ISNUMBER(MATCH(RMDF!AM858, INDIRECT(AM858), 0)), "OK", "Invalid"))</f>
        <v/>
      </c>
      <c r="AO858" s="281"/>
      <c r="AP858" s="281"/>
      <c r="AQ858" s="281"/>
      <c r="AR858" s="281" t="b">
        <f>AND(RMDF!AU858&gt;=0, RMDF!AU858&lt;=1-SUM(RMDF!Z858,RMDF!AG858,RMDF!AN858), RMDF!AU858=ROUND(RMDF!AU858,4))</f>
        <v>1</v>
      </c>
      <c r="AS858" s="317">
        <f>RMDF!AS858</f>
        <v>0</v>
      </c>
      <c r="AT858" s="318" t="str">
        <f>IF(AS858=0,"",_xlfn.XLOOKUP(AS858,StatePicklist!$1:$1,StatePicklist!$3:$3,"NA",0))</f>
        <v/>
      </c>
      <c r="AU858" s="297" t="str">
        <f ca="1">IF(RMDF!AT858="", "", IF(ISNUMBER(MATCH(RMDF!AT858, INDIRECT(AT858), 0)), "OK", "Invalid"))</f>
        <v/>
      </c>
      <c r="AV858" s="281"/>
      <c r="AW858" s="281"/>
      <c r="AX858" s="281"/>
      <c r="AY858" s="281" t="b">
        <f>AND(RMDF!BB858&gt;=0, RMDF!BB858&lt;=1-SUM(RMDF!Z858,RMDF!AG858,RMDF!AN858,RMDF!AU858), RMDF!BB858=ROUND(RMDF!BB858,4))</f>
        <v>1</v>
      </c>
      <c r="AZ858" s="317">
        <f>RMDF!AZ858</f>
        <v>0</v>
      </c>
      <c r="BA858" s="318" t="str">
        <f>IF(AZ858=0,"",_xlfn.XLOOKUP(AZ858,StatePicklist!$1:$1,StatePicklist!$3:$3,"NA",0))</f>
        <v/>
      </c>
      <c r="BB858" s="297" t="str">
        <f ca="1">IF(RMDF!BA858="", "", IF(ISNUMBER(MATCH(RMDF!BA858, INDIRECT(BA858), 0)), "OK", "Invalid"))</f>
        <v/>
      </c>
      <c r="BC858" s="281"/>
      <c r="BD858" s="281"/>
      <c r="BE858" s="281"/>
      <c r="BF858" s="281" t="b">
        <f>AND(RMDF!BI858&gt;=0, RMDF!BI858&lt;=1-SUM(RMDF!Z858,RMDF!AG858,RMDF!AN858,RMDF!AU858,RMDF!BB858), RMDF!BI858=ROUND(RMDF!BI858,4))</f>
        <v>1</v>
      </c>
      <c r="BG858" s="317">
        <f>RMDF!BG858</f>
        <v>0</v>
      </c>
      <c r="BH858" s="318" t="str">
        <f>IF(BG858=0,"",_xlfn.XLOOKUP(BG858,StatePicklist!$1:$1,StatePicklist!$3:$3,"NA",0))</f>
        <v/>
      </c>
      <c r="BI858" s="297" t="str">
        <f ca="1">IF(RMDF!BH858="", "", IF(ISNUMBER(MATCH(RMDF!BH858, INDIRECT(BH858), 0)), "OK", "Invalid"))</f>
        <v/>
      </c>
      <c r="BJ858" s="281"/>
      <c r="BK858" s="281"/>
      <c r="BL858" s="281"/>
      <c r="BM858" s="281" t="b">
        <f>AND(RMDF!BP858&gt;=0, RMDF!BP858&lt;=1-SUM(RMDF!Z858,RMDF!AG858,RMDF!AN858,RMDF!AU858,RMDF!BB858,RMDF!BI858), RMDF!BP858=ROUND(RMDF!BP858,4))</f>
        <v>1</v>
      </c>
      <c r="BN858" s="317">
        <f>RMDF!BN858</f>
        <v>0</v>
      </c>
      <c r="BO858" s="318" t="str">
        <f>IF(BN858=0,"",_xlfn.XLOOKUP(BN858,StatePicklist!$1:$1,StatePicklist!$3:$3,"NA",0))</f>
        <v/>
      </c>
      <c r="BP858" s="297" t="str">
        <f ca="1">IF(RMDF!BO858="", "", IF(ISNUMBER(MATCH(RMDF!BO858, INDIRECT(BO858), 0)), "OK", "Invalid"))</f>
        <v/>
      </c>
      <c r="BQ858" s="281"/>
      <c r="BR858" s="281"/>
      <c r="BS858" s="281"/>
      <c r="BT858" s="281" t="b">
        <f>AND(RMDF!BW858&gt;=0, RMDF!BW858&lt;=1-SUM(RMDF!Z858,RMDF!AG858,RMDF!AN858,RMDF!AU858,RMDF!BB858,RMDF!BI858,RMDF!BP858), RMDF!BW858=ROUND(RMDF!BW858,4))</f>
        <v>1</v>
      </c>
      <c r="BU858" s="317">
        <f>RMDF!BU858</f>
        <v>0</v>
      </c>
      <c r="BV858" s="318" t="str">
        <f>IF(BU858=0,"",_xlfn.XLOOKUP(BU858,StatePicklist!$1:$1,StatePicklist!$3:$3,"NA",0))</f>
        <v/>
      </c>
      <c r="BW858" s="297" t="str">
        <f ca="1">IF(RMDF!BV858="", "", IF(ISNUMBER(MATCH(RMDF!BV858, INDIRECT(BV858), 0)), "OK", "Invalid"))</f>
        <v/>
      </c>
      <c r="BX858" s="281"/>
      <c r="BY858" s="281"/>
      <c r="BZ858" s="281"/>
      <c r="CA858" s="281" t="b">
        <f>AND(RMDF!CD858&gt;=0, RMDF!CD858&lt;=1-SUM(RMDF!Z858,RMDF!AG858,RMDF!AN858,RMDF!AU858,RMDF!BB858,RMDF!BI858,RMDF!BP858,RMDF!BW858), RMDF!CD858=ROUND(RMDF!CD858,4))</f>
        <v>1</v>
      </c>
      <c r="CB858" s="317">
        <f>RMDF!CB858</f>
        <v>0</v>
      </c>
      <c r="CC858" s="318" t="str">
        <f>IF(CB858=0,"",_xlfn.XLOOKUP(CB858,StatePicklist!$1:$1,StatePicklist!$3:$3,"NA",0))</f>
        <v/>
      </c>
      <c r="CD858" s="297" t="str">
        <f ca="1">IF(RMDF!CC858="", "", IF(ISNUMBER(MATCH(RMDF!CC858, INDIRECT(CC858), 0)), "OK", "Invalid"))</f>
        <v/>
      </c>
      <c r="CE858" s="281"/>
      <c r="CF858" s="281"/>
      <c r="CG858" s="281"/>
      <c r="CH858" s="281" t="b">
        <f>AND(RMDF!CK858&gt;=0, RMDF!CK858&lt;=1-SUM(RMDF!Z858,RMDF!AG858,RMDF!AN858,RMDF!AU858,RMDF!BB858,RMDF!BI858,RMDF!BP858,RMDF!BW858,RMDF!CD858), RMDF!CK858=ROUND(RMDF!CK858,4))</f>
        <v>1</v>
      </c>
      <c r="CI858" s="317">
        <f>RMDF!CI858</f>
        <v>0</v>
      </c>
      <c r="CJ858" s="318" t="str">
        <f>IF(CI858=0,"",_xlfn.XLOOKUP(CI858,StatePicklist!$1:$1,StatePicklist!$3:$3,"NA",0))</f>
        <v/>
      </c>
      <c r="CK858" s="297" t="str">
        <f ca="1">IF(RMDF!CJ858="", "", IF(ISNUMBER(MATCH(RMDF!CJ858, INDIRECT(CJ858), 0)), "OK", "Invalid"))</f>
        <v/>
      </c>
      <c r="CL858" s="281"/>
      <c r="CM858" s="281"/>
      <c r="CN858" s="281"/>
      <c r="CO858" s="281" t="b">
        <f>AND(RMDF!CR858&gt;=0, RMDF!CR858&lt;=1-SUM(RMDF!Z858,RMDF!AG858,RMDF!AN858,RMDF!AU858,RMDF!BB858,RMDF!BI858,RMDF!BP858,RMDF!BW858,RMDF!CD858,RMDF!CK858), RMDF!CR858=ROUND(RMDF!CR858,4))</f>
        <v>1</v>
      </c>
      <c r="CP858" s="317">
        <f>RMDF!CP858</f>
        <v>0</v>
      </c>
      <c r="CQ858" s="318" t="str">
        <f>IF(CP858=0,"",_xlfn.XLOOKUP(CP858,StatePicklist!$1:$1,StatePicklist!$3:$3,"NA",0))</f>
        <v/>
      </c>
      <c r="CR858" s="297" t="str">
        <f ca="1">IF(RMDF!CQ858="", "", IF(ISNUMBER(MATCH(RMDF!CQ858, INDIRECT(CQ858), 0)), "OK", "Invalid"))</f>
        <v/>
      </c>
      <c r="CS858" s="281"/>
      <c r="CT858" s="281"/>
      <c r="CU858" s="281"/>
      <c r="CV858" s="281" t="b">
        <f>AND(RMDF!CY858&gt;=0, RMDF!CY858&lt;=1-SUM(RMDF!Z858,RMDF!AG858,RMDF!AN858,RMDF!AU858,RMDF!BB858,RMDF!BI858,RMDF!BP858,RMDF!BW858,RMDF!CD858,RMDF!CK858,RMDF!CR858), RMDF!CY858=ROUND(RMDF!CY858,4))</f>
        <v>1</v>
      </c>
      <c r="CW858" s="317">
        <f>RMDF!CW858</f>
        <v>0</v>
      </c>
      <c r="CX858" s="318" t="str">
        <f>IF(CW858=0,"",_xlfn.XLOOKUP(CW858,StatePicklist!$1:$1,StatePicklist!$3:$3,"NA",0))</f>
        <v/>
      </c>
      <c r="CY858" s="297" t="str">
        <f ca="1">IF(RMDF!CX858="", "", IF(ISNUMBER(MATCH(RMDF!CX858, INDIRECT(CX858), 0)), "OK", "Invalid"))</f>
        <v/>
      </c>
      <c r="CZ858" s="281"/>
      <c r="DA858" s="281"/>
      <c r="DB858" s="281"/>
      <c r="DC858" s="281" t="b">
        <f>AND(RMDF!DF858&gt;=0, RMDF!DF858&lt;=1-SUM(RMDF!Z858,RMDF!AG858,RMDF!AN858,RMDF!AU858,RMDF!BB858,RMDF!BI858,RMDF!BP858,RMDF!BW858,RMDF!CD858,RMDF!CK858,RMDF!CR858,RMDF!CY858), RMDF!DF858=ROUND(RMDF!DF858,4))</f>
        <v>1</v>
      </c>
      <c r="DD858" s="317">
        <f>RMDF!DD858</f>
        <v>0</v>
      </c>
      <c r="DE858" s="318" t="str">
        <f>IF(DD858=0,"",_xlfn.XLOOKUP(DD858,StatePicklist!$1:$1,StatePicklist!$3:$3,"NA",0))</f>
        <v/>
      </c>
      <c r="DF858" s="297" t="str">
        <f ca="1">IF(RMDF!DE858="", "", IF(ISNUMBER(MATCH(RMDF!DE858, INDIRECT(DE858), 0)), "OK", "Invalid"))</f>
        <v/>
      </c>
      <c r="DG858" s="281"/>
      <c r="DH858" s="281"/>
      <c r="DI858" s="281"/>
      <c r="DJ858" s="281" t="b">
        <f>AND(RMDF!DM858&gt;=0, RMDF!DM858&lt;=1-SUM(RMDF!Z858,RMDF!AG858,RMDF!AN858,RMDF!AU858,RMDF!BB858,RMDF!BI858,RMDF!BP858,RMDF!BW858,RMDF!CD858,RMDF!CK858,RMDF!CR858,RMDF!CY858,RMDF!DF858), RMDF!DM858=ROUND(RMDF!DM858,4))</f>
        <v>1</v>
      </c>
      <c r="DK858" s="317">
        <f>RMDF!DK858</f>
        <v>0</v>
      </c>
      <c r="DL858" s="318" t="str">
        <f>IF(DK858=0,"",_xlfn.XLOOKUP(DK858,StatePicklist!$1:$1,StatePicklist!$3:$3,"NA",0))</f>
        <v/>
      </c>
      <c r="DM858" s="297" t="str">
        <f ca="1">IF(RMDF!DL858="", "", IF(ISNUMBER(MATCH(RMDF!DL858, INDIRECT(DL858), 0)), "OK", "Invalid"))</f>
        <v/>
      </c>
      <c r="DN858" s="281"/>
      <c r="DO858" s="281"/>
      <c r="DP858" s="281"/>
      <c r="DQ858" s="281" t="b">
        <f>AND(RMDF!DT858&gt;=0, RMDF!DT858&lt;=1-SUM(RMDF!Z858,RMDF!AG858,RMDF!AN858,RMDF!AU858,RMDF!BB858,RMDF!BI858,RMDF!BP858,RMDF!BW858,RMDF!CD858,RMDF!CK858,RMDF!CR858,RMDF!CY858,RMDF!DF858,RMDF!DM858), RMDF!DT858=ROUND(RMDF!DT858,4))</f>
        <v>1</v>
      </c>
      <c r="DR858" s="317">
        <f>RMDF!DR858</f>
        <v>0</v>
      </c>
      <c r="DS858" s="318" t="str">
        <f>IF(DR858=0,"",_xlfn.XLOOKUP(DR858,StatePicklist!$1:$1,StatePicklist!$3:$3,"NA",0))</f>
        <v/>
      </c>
      <c r="DT858" s="297" t="str">
        <f ca="1">IF(RMDF!DS858="", "", IF(ISNUMBER(MATCH(RMDF!DS858, INDIRECT(DS858), 0)), "OK", "Invalid"))</f>
        <v/>
      </c>
      <c r="DU858" s="281"/>
      <c r="DV858" s="281"/>
      <c r="DW858" s="281"/>
      <c r="DX858" s="281" t="b">
        <f>AND(RMDF!EA858&gt;=0, RMDF!EA858&lt;=1-SUM(RMDF!Z858,RMDF!AG858,RMDF!AN858,RMDF!AU858,RMDF!BB858,RMDF!BI858,RMDF!BP858,RMDF!BW858,RMDF!CD858,RMDF!CK858,RMDF!CR858,RMDF!CY858,RMDF!DF858,RMDF!DM858,RMDF!DT858), RMDF!EA858=ROUND(RMDF!EA858,4))</f>
        <v>1</v>
      </c>
      <c r="DY858" s="317">
        <f>RMDF!DY858</f>
        <v>0</v>
      </c>
      <c r="DZ858" s="318" t="str">
        <f>IF(DY858=0,"",_xlfn.XLOOKUP(DY858,StatePicklist!$1:$1,StatePicklist!$3:$3,"NA",0))</f>
        <v/>
      </c>
      <c r="EA858" s="297" t="str">
        <f ca="1">IF(RMDF!DZ858="", "", IF(ISNUMBER(MATCH(RMDF!DZ858, INDIRECT(DZ858), 0)), "OK", "Invalid"))</f>
        <v/>
      </c>
      <c r="EB858" s="281"/>
      <c r="EC858" s="281"/>
      <c r="ED858" s="281"/>
      <c r="EE858" s="281" t="b">
        <f>AND(RMDF!EH858&gt;=0, RMDF!EH858&lt;=1-SUM(RMDF!Z858,RMDF!AG858,RMDF!AN858,RMDF!AU858,RMDF!BB858,RMDF!BI858,RMDF!BP858,RMDF!BW858,RMDF!CD858,RMDF!CK858,RMDF!CR858,RMDF!CY858,RMDF!DF858,RMDF!DM858,RMDF!DT858,RMDF!EA858), RMDF!EH858=ROUND(RMDF!EH858,4))</f>
        <v>1</v>
      </c>
      <c r="EF858" s="317">
        <f>RMDF!EF858</f>
        <v>0</v>
      </c>
      <c r="EG858" s="318" t="str">
        <f>IF(EF858=0,"",_xlfn.XLOOKUP(EF858,StatePicklist!$1:$1,StatePicklist!$3:$3,"NA",0))</f>
        <v/>
      </c>
      <c r="EH858" s="297" t="str">
        <f ca="1">IF(RMDF!EG858="", "", IF(ISNUMBER(MATCH(RMDF!EG858, INDIRECT(EG858), 0)), "OK", "Invalid"))</f>
        <v/>
      </c>
      <c r="EI858" s="281"/>
      <c r="EJ858" s="281"/>
      <c r="EK858" s="281"/>
      <c r="EL858" s="281" t="b">
        <f>AND(RMDF!EO858&gt;=0, RMDF!EO858&lt;=1-SUM(RMDF!Z858,RMDF!AG858,RMDF!AN858,RMDF!AU858,RMDF!BB858,RMDF!BI858,RMDF!BP858,RMDF!BW858,RMDF!CD858,RMDF!CK858,RMDF!CR858,RMDF!CY858,RMDF!DF858,RMDF!DM858,RMDF!DT858,RMDF!EA858,RMDF!EH858), RMDF!EO858=ROUND(RMDF!EO858,4))</f>
        <v>1</v>
      </c>
      <c r="EM858" s="317">
        <f>RMDF!EM858</f>
        <v>0</v>
      </c>
      <c r="EN858" s="318" t="str">
        <f>IF(EM858=0,"",_xlfn.XLOOKUP(EM858,StatePicklist!$1:$1,StatePicklist!$3:$3,"NA",0))</f>
        <v/>
      </c>
      <c r="EO858" s="297" t="str">
        <f ca="1">IF(RMDF!EN858="", "", IF(ISNUMBER(MATCH(RMDF!EN858, INDIRECT(EN858), 0)), "OK", "Invalid"))</f>
        <v/>
      </c>
      <c r="EP858" s="281"/>
      <c r="EQ858" s="281"/>
      <c r="ER858" s="281"/>
      <c r="ES858" s="281" t="b">
        <f>AND(RMDF!EV858&gt;=0, RMDF!EV858&lt;=1-SUM(RMDF!Z858,RMDF!AG858,RMDF!AN858,RMDF!AU858,RMDF!BB858,RMDF!BI858,RMDF!BP858,RMDF!BW858,RMDF!CD858,RMDF!CK858,RMDF!CR858,RMDF!CY858,RMDF!DF858,RMDF!DM858,RMDF!DT858,RMDF!EA858,RMDF!EH858,RMDF!EO858), RMDF!EV858=ROUND(RMDF!EV858,4))</f>
        <v>1</v>
      </c>
      <c r="ET858" s="317">
        <f>RMDF!ET858</f>
        <v>0</v>
      </c>
      <c r="EU858" s="318" t="str">
        <f>IF(ET858=0,"",_xlfn.XLOOKUP(ET858,StatePicklist!$1:$1,StatePicklist!$3:$3,"NA",0))</f>
        <v/>
      </c>
      <c r="EV858" s="297" t="str">
        <f ca="1">IF(RMDF!EU858="", "", IF(ISNUMBER(MATCH(RMDF!EU858, INDIRECT(EU858), 0)), "OK", "Invalid"))</f>
        <v/>
      </c>
      <c r="EW858" s="281"/>
      <c r="EX858" s="281"/>
      <c r="EY858" s="281"/>
      <c r="EZ858" s="281" t="b">
        <f>AND(RMDF!FC858&gt;=0, RMDF!FC858&lt;=1-SUM(RMDF!Z858,RMDF!AG858,RMDF!AN858,RMDF!AU858,RMDF!BB858,RMDF!BI858,RMDF!BP858,RMDF!BW858,RMDF!CD858,RMDF!CK858,RMDF!CR858,RMDF!CY858,RMDF!DF858,RMDF!DM858,RMDF!DT858,RMDF!EA858,RMDF!EH858,RMDF!EO858,RMDF!EV858), RMDF!FC858=ROUND(RMDF!FC858,4))</f>
        <v>1</v>
      </c>
      <c r="FA858" s="317">
        <f>RMDF!FA858</f>
        <v>0</v>
      </c>
      <c r="FB858" s="318" t="str">
        <f>IF(FA858=0,"",_xlfn.XLOOKUP(FA858,StatePicklist!$1:$1,StatePicklist!$3:$3,"NA",0))</f>
        <v/>
      </c>
      <c r="FC858" s="297" t="str">
        <f ca="1">IF(RMDF!FB858="", "", IF(ISNUMBER(MATCH(RMDF!FB858, INDIRECT(FB858), 0)), "OK", "Invalid"))</f>
        <v/>
      </c>
    </row>
    <row r="859" spans="1:159" s="205" customFormat="1" ht="39.9" customHeight="1" x14ac:dyDescent="0.25">
      <c r="A859" s="206"/>
      <c r="B859" s="196"/>
      <c r="C859" s="197"/>
      <c r="D859" s="198"/>
      <c r="E859" s="199"/>
      <c r="F859" s="200"/>
      <c r="G859" s="201"/>
      <c r="H859" s="292"/>
      <c r="I859" s="305">
        <f>RMDF!I859</f>
        <v>0</v>
      </c>
      <c r="J859" s="305" t="str">
        <f>IF(I859=ProductCode!$B$30,"PDReclPost",IF(OR(I859=ProductCode!$C$30,I859=ProductCode!$E$30,I859=ProductCode!$G$30),"PDPreCon",IF(OR(I859=ProductCode!$D$30,I859=ProductCode!$F$30),"PDNotReclPost","")))</f>
        <v/>
      </c>
      <c r="K859" s="305" t="str">
        <f t="shared" si="45"/>
        <v/>
      </c>
      <c r="L859" s="289"/>
      <c r="M859" s="305" t="str">
        <f t="shared" si="45"/>
        <v/>
      </c>
      <c r="N859" s="289" t="b">
        <f>AND(RMDF!N859&gt;=0, RMDF!N859&lt;=1-RMDF!L859, RMDF!N859=ROUND(RMDF!N859,4))</f>
        <v>1</v>
      </c>
      <c r="O859" s="286" t="str">
        <f>IF(P859="","",IF(I859="","",IF(LEFT(I859,13)="Reclaimed pos",RawMaterialCode!$E$569,RawMaterialCode!$E$568)))</f>
        <v>Reclaimed pre-consumer mixed fibers (RM0578)</v>
      </c>
      <c r="P859" s="295">
        <f t="shared" si="46"/>
        <v>1</v>
      </c>
      <c r="Q859" s="202"/>
      <c r="R859" s="203"/>
      <c r="S859" s="204" t="str">
        <f t="shared" si="47"/>
        <v/>
      </c>
      <c r="T859" s="281"/>
      <c r="U859" s="281"/>
      <c r="V859" s="281"/>
      <c r="W859" s="281"/>
      <c r="X859" s="317">
        <f>RMDF!X859</f>
        <v>0</v>
      </c>
      <c r="Y859" s="318" t="str">
        <f>IF(X859=0,"",_xlfn.XLOOKUP(X859,StatePicklist!$1:$1,StatePicklist!$3:$3,"NA",0))</f>
        <v/>
      </c>
      <c r="Z859" s="297" t="str">
        <f ca="1">IF(RMDF!Y859="", "", IF(ISNUMBER(MATCH(RMDF!Y859, INDIRECT(Y859), 0)), "OK", "Invalid"))</f>
        <v/>
      </c>
      <c r="AA859" s="281"/>
      <c r="AB859" s="281"/>
      <c r="AC859" s="281"/>
      <c r="AD859" s="281" t="b">
        <f>AND(RMDF!AG859&gt;=0, RMDF!AG859&lt;=1-RMDF!Z859, RMDF!AG859=ROUND(RMDF!AG859,4))</f>
        <v>1</v>
      </c>
      <c r="AE859" s="317">
        <f>RMDF!AE859</f>
        <v>0</v>
      </c>
      <c r="AF859" s="318" t="str">
        <f>IF(AE859=0,"",_xlfn.XLOOKUP(AE859,StatePicklist!$1:$1,StatePicklist!$3:$3,"NA",0))</f>
        <v/>
      </c>
      <c r="AG859" s="297" t="str">
        <f ca="1">IF(RMDF!AF859="", "", IF(ISNUMBER(MATCH(RMDF!AF859, INDIRECT(AF859), 0)), "OK", "Invalid"))</f>
        <v/>
      </c>
      <c r="AH859" s="281"/>
      <c r="AI859" s="281"/>
      <c r="AJ859" s="281"/>
      <c r="AK859" s="281" t="b">
        <f>AND(RMDF!AN859&gt;=0, RMDF!AN859&lt;=1-SUM(RMDF!Z859,RMDF!AG859), RMDF!AN859=ROUND(RMDF!AN859,4))</f>
        <v>1</v>
      </c>
      <c r="AL859" s="317">
        <f>RMDF!AL859</f>
        <v>0</v>
      </c>
      <c r="AM859" s="318" t="str">
        <f>IF(AL859=0,"",_xlfn.XLOOKUP(AL859,StatePicklist!$1:$1,StatePicklist!$3:$3,"NA",0))</f>
        <v/>
      </c>
      <c r="AN859" s="297" t="str">
        <f ca="1">IF(RMDF!AM859="", "", IF(ISNUMBER(MATCH(RMDF!AM859, INDIRECT(AM859), 0)), "OK", "Invalid"))</f>
        <v/>
      </c>
      <c r="AO859" s="281"/>
      <c r="AP859" s="281"/>
      <c r="AQ859" s="281"/>
      <c r="AR859" s="281" t="b">
        <f>AND(RMDF!AU859&gt;=0, RMDF!AU859&lt;=1-SUM(RMDF!Z859,RMDF!AG859,RMDF!AN859), RMDF!AU859=ROUND(RMDF!AU859,4))</f>
        <v>1</v>
      </c>
      <c r="AS859" s="317">
        <f>RMDF!AS859</f>
        <v>0</v>
      </c>
      <c r="AT859" s="318" t="str">
        <f>IF(AS859=0,"",_xlfn.XLOOKUP(AS859,StatePicklist!$1:$1,StatePicklist!$3:$3,"NA",0))</f>
        <v/>
      </c>
      <c r="AU859" s="297" t="str">
        <f ca="1">IF(RMDF!AT859="", "", IF(ISNUMBER(MATCH(RMDF!AT859, INDIRECT(AT859), 0)), "OK", "Invalid"))</f>
        <v/>
      </c>
      <c r="AV859" s="281"/>
      <c r="AW859" s="281"/>
      <c r="AX859" s="281"/>
      <c r="AY859" s="281" t="b">
        <f>AND(RMDF!BB859&gt;=0, RMDF!BB859&lt;=1-SUM(RMDF!Z859,RMDF!AG859,RMDF!AN859,RMDF!AU859), RMDF!BB859=ROUND(RMDF!BB859,4))</f>
        <v>1</v>
      </c>
      <c r="AZ859" s="317">
        <f>RMDF!AZ859</f>
        <v>0</v>
      </c>
      <c r="BA859" s="318" t="str">
        <f>IF(AZ859=0,"",_xlfn.XLOOKUP(AZ859,StatePicklist!$1:$1,StatePicklist!$3:$3,"NA",0))</f>
        <v/>
      </c>
      <c r="BB859" s="297" t="str">
        <f ca="1">IF(RMDF!BA859="", "", IF(ISNUMBER(MATCH(RMDF!BA859, INDIRECT(BA859), 0)), "OK", "Invalid"))</f>
        <v/>
      </c>
      <c r="BC859" s="281"/>
      <c r="BD859" s="281"/>
      <c r="BE859" s="281"/>
      <c r="BF859" s="281" t="b">
        <f>AND(RMDF!BI859&gt;=0, RMDF!BI859&lt;=1-SUM(RMDF!Z859,RMDF!AG859,RMDF!AN859,RMDF!AU859,RMDF!BB859), RMDF!BI859=ROUND(RMDF!BI859,4))</f>
        <v>1</v>
      </c>
      <c r="BG859" s="317">
        <f>RMDF!BG859</f>
        <v>0</v>
      </c>
      <c r="BH859" s="318" t="str">
        <f>IF(BG859=0,"",_xlfn.XLOOKUP(BG859,StatePicklist!$1:$1,StatePicklist!$3:$3,"NA",0))</f>
        <v/>
      </c>
      <c r="BI859" s="297" t="str">
        <f ca="1">IF(RMDF!BH859="", "", IF(ISNUMBER(MATCH(RMDF!BH859, INDIRECT(BH859), 0)), "OK", "Invalid"))</f>
        <v/>
      </c>
      <c r="BJ859" s="281"/>
      <c r="BK859" s="281"/>
      <c r="BL859" s="281"/>
      <c r="BM859" s="281" t="b">
        <f>AND(RMDF!BP859&gt;=0, RMDF!BP859&lt;=1-SUM(RMDF!Z859,RMDF!AG859,RMDF!AN859,RMDF!AU859,RMDF!BB859,RMDF!BI859), RMDF!BP859=ROUND(RMDF!BP859,4))</f>
        <v>1</v>
      </c>
      <c r="BN859" s="317">
        <f>RMDF!BN859</f>
        <v>0</v>
      </c>
      <c r="BO859" s="318" t="str">
        <f>IF(BN859=0,"",_xlfn.XLOOKUP(BN859,StatePicklist!$1:$1,StatePicklist!$3:$3,"NA",0))</f>
        <v/>
      </c>
      <c r="BP859" s="297" t="str">
        <f ca="1">IF(RMDF!BO859="", "", IF(ISNUMBER(MATCH(RMDF!BO859, INDIRECT(BO859), 0)), "OK", "Invalid"))</f>
        <v/>
      </c>
      <c r="BQ859" s="281"/>
      <c r="BR859" s="281"/>
      <c r="BS859" s="281"/>
      <c r="BT859" s="281" t="b">
        <f>AND(RMDF!BW859&gt;=0, RMDF!BW859&lt;=1-SUM(RMDF!Z859,RMDF!AG859,RMDF!AN859,RMDF!AU859,RMDF!BB859,RMDF!BI859,RMDF!BP859), RMDF!BW859=ROUND(RMDF!BW859,4))</f>
        <v>1</v>
      </c>
      <c r="BU859" s="317">
        <f>RMDF!BU859</f>
        <v>0</v>
      </c>
      <c r="BV859" s="318" t="str">
        <f>IF(BU859=0,"",_xlfn.XLOOKUP(BU859,StatePicklist!$1:$1,StatePicklist!$3:$3,"NA",0))</f>
        <v/>
      </c>
      <c r="BW859" s="297" t="str">
        <f ca="1">IF(RMDF!BV859="", "", IF(ISNUMBER(MATCH(RMDF!BV859, INDIRECT(BV859), 0)), "OK", "Invalid"))</f>
        <v/>
      </c>
      <c r="BX859" s="281"/>
      <c r="BY859" s="281"/>
      <c r="BZ859" s="281"/>
      <c r="CA859" s="281" t="b">
        <f>AND(RMDF!CD859&gt;=0, RMDF!CD859&lt;=1-SUM(RMDF!Z859,RMDF!AG859,RMDF!AN859,RMDF!AU859,RMDF!BB859,RMDF!BI859,RMDF!BP859,RMDF!BW859), RMDF!CD859=ROUND(RMDF!CD859,4))</f>
        <v>1</v>
      </c>
      <c r="CB859" s="317">
        <f>RMDF!CB859</f>
        <v>0</v>
      </c>
      <c r="CC859" s="318" t="str">
        <f>IF(CB859=0,"",_xlfn.XLOOKUP(CB859,StatePicklist!$1:$1,StatePicklist!$3:$3,"NA",0))</f>
        <v/>
      </c>
      <c r="CD859" s="297" t="str">
        <f ca="1">IF(RMDF!CC859="", "", IF(ISNUMBER(MATCH(RMDF!CC859, INDIRECT(CC859), 0)), "OK", "Invalid"))</f>
        <v/>
      </c>
      <c r="CE859" s="281"/>
      <c r="CF859" s="281"/>
      <c r="CG859" s="281"/>
      <c r="CH859" s="281" t="b">
        <f>AND(RMDF!CK859&gt;=0, RMDF!CK859&lt;=1-SUM(RMDF!Z859,RMDF!AG859,RMDF!AN859,RMDF!AU859,RMDF!BB859,RMDF!BI859,RMDF!BP859,RMDF!BW859,RMDF!CD859), RMDF!CK859=ROUND(RMDF!CK859,4))</f>
        <v>1</v>
      </c>
      <c r="CI859" s="317">
        <f>RMDF!CI859</f>
        <v>0</v>
      </c>
      <c r="CJ859" s="318" t="str">
        <f>IF(CI859=0,"",_xlfn.XLOOKUP(CI859,StatePicklist!$1:$1,StatePicklist!$3:$3,"NA",0))</f>
        <v/>
      </c>
      <c r="CK859" s="297" t="str">
        <f ca="1">IF(RMDF!CJ859="", "", IF(ISNUMBER(MATCH(RMDF!CJ859, INDIRECT(CJ859), 0)), "OK", "Invalid"))</f>
        <v/>
      </c>
      <c r="CL859" s="281"/>
      <c r="CM859" s="281"/>
      <c r="CN859" s="281"/>
      <c r="CO859" s="281" t="b">
        <f>AND(RMDF!CR859&gt;=0, RMDF!CR859&lt;=1-SUM(RMDF!Z859,RMDF!AG859,RMDF!AN859,RMDF!AU859,RMDF!BB859,RMDF!BI859,RMDF!BP859,RMDF!BW859,RMDF!CD859,RMDF!CK859), RMDF!CR859=ROUND(RMDF!CR859,4))</f>
        <v>1</v>
      </c>
      <c r="CP859" s="317">
        <f>RMDF!CP859</f>
        <v>0</v>
      </c>
      <c r="CQ859" s="318" t="str">
        <f>IF(CP859=0,"",_xlfn.XLOOKUP(CP859,StatePicklist!$1:$1,StatePicklist!$3:$3,"NA",0))</f>
        <v/>
      </c>
      <c r="CR859" s="297" t="str">
        <f ca="1">IF(RMDF!CQ859="", "", IF(ISNUMBER(MATCH(RMDF!CQ859, INDIRECT(CQ859), 0)), "OK", "Invalid"))</f>
        <v/>
      </c>
      <c r="CS859" s="281"/>
      <c r="CT859" s="281"/>
      <c r="CU859" s="281"/>
      <c r="CV859" s="281" t="b">
        <f>AND(RMDF!CY859&gt;=0, RMDF!CY859&lt;=1-SUM(RMDF!Z859,RMDF!AG859,RMDF!AN859,RMDF!AU859,RMDF!BB859,RMDF!BI859,RMDF!BP859,RMDF!BW859,RMDF!CD859,RMDF!CK859,RMDF!CR859), RMDF!CY859=ROUND(RMDF!CY859,4))</f>
        <v>1</v>
      </c>
      <c r="CW859" s="317">
        <f>RMDF!CW859</f>
        <v>0</v>
      </c>
      <c r="CX859" s="318" t="str">
        <f>IF(CW859=0,"",_xlfn.XLOOKUP(CW859,StatePicklist!$1:$1,StatePicklist!$3:$3,"NA",0))</f>
        <v/>
      </c>
      <c r="CY859" s="297" t="str">
        <f ca="1">IF(RMDF!CX859="", "", IF(ISNUMBER(MATCH(RMDF!CX859, INDIRECT(CX859), 0)), "OK", "Invalid"))</f>
        <v/>
      </c>
      <c r="CZ859" s="281"/>
      <c r="DA859" s="281"/>
      <c r="DB859" s="281"/>
      <c r="DC859" s="281" t="b">
        <f>AND(RMDF!DF859&gt;=0, RMDF!DF859&lt;=1-SUM(RMDF!Z859,RMDF!AG859,RMDF!AN859,RMDF!AU859,RMDF!BB859,RMDF!BI859,RMDF!BP859,RMDF!BW859,RMDF!CD859,RMDF!CK859,RMDF!CR859,RMDF!CY859), RMDF!DF859=ROUND(RMDF!DF859,4))</f>
        <v>1</v>
      </c>
      <c r="DD859" s="317">
        <f>RMDF!DD859</f>
        <v>0</v>
      </c>
      <c r="DE859" s="318" t="str">
        <f>IF(DD859=0,"",_xlfn.XLOOKUP(DD859,StatePicklist!$1:$1,StatePicklist!$3:$3,"NA",0))</f>
        <v/>
      </c>
      <c r="DF859" s="297" t="str">
        <f ca="1">IF(RMDF!DE859="", "", IF(ISNUMBER(MATCH(RMDF!DE859, INDIRECT(DE859), 0)), "OK", "Invalid"))</f>
        <v/>
      </c>
      <c r="DG859" s="281"/>
      <c r="DH859" s="281"/>
      <c r="DI859" s="281"/>
      <c r="DJ859" s="281" t="b">
        <f>AND(RMDF!DM859&gt;=0, RMDF!DM859&lt;=1-SUM(RMDF!Z859,RMDF!AG859,RMDF!AN859,RMDF!AU859,RMDF!BB859,RMDF!BI859,RMDF!BP859,RMDF!BW859,RMDF!CD859,RMDF!CK859,RMDF!CR859,RMDF!CY859,RMDF!DF859), RMDF!DM859=ROUND(RMDF!DM859,4))</f>
        <v>1</v>
      </c>
      <c r="DK859" s="317">
        <f>RMDF!DK859</f>
        <v>0</v>
      </c>
      <c r="DL859" s="318" t="str">
        <f>IF(DK859=0,"",_xlfn.XLOOKUP(DK859,StatePicklist!$1:$1,StatePicklist!$3:$3,"NA",0))</f>
        <v/>
      </c>
      <c r="DM859" s="297" t="str">
        <f ca="1">IF(RMDF!DL859="", "", IF(ISNUMBER(MATCH(RMDF!DL859, INDIRECT(DL859), 0)), "OK", "Invalid"))</f>
        <v/>
      </c>
      <c r="DN859" s="281"/>
      <c r="DO859" s="281"/>
      <c r="DP859" s="281"/>
      <c r="DQ859" s="281" t="b">
        <f>AND(RMDF!DT859&gt;=0, RMDF!DT859&lt;=1-SUM(RMDF!Z859,RMDF!AG859,RMDF!AN859,RMDF!AU859,RMDF!BB859,RMDF!BI859,RMDF!BP859,RMDF!BW859,RMDF!CD859,RMDF!CK859,RMDF!CR859,RMDF!CY859,RMDF!DF859,RMDF!DM859), RMDF!DT859=ROUND(RMDF!DT859,4))</f>
        <v>1</v>
      </c>
      <c r="DR859" s="317">
        <f>RMDF!DR859</f>
        <v>0</v>
      </c>
      <c r="DS859" s="318" t="str">
        <f>IF(DR859=0,"",_xlfn.XLOOKUP(DR859,StatePicklist!$1:$1,StatePicklist!$3:$3,"NA",0))</f>
        <v/>
      </c>
      <c r="DT859" s="297" t="str">
        <f ca="1">IF(RMDF!DS859="", "", IF(ISNUMBER(MATCH(RMDF!DS859, INDIRECT(DS859), 0)), "OK", "Invalid"))</f>
        <v/>
      </c>
      <c r="DU859" s="281"/>
      <c r="DV859" s="281"/>
      <c r="DW859" s="281"/>
      <c r="DX859" s="281" t="b">
        <f>AND(RMDF!EA859&gt;=0, RMDF!EA859&lt;=1-SUM(RMDF!Z859,RMDF!AG859,RMDF!AN859,RMDF!AU859,RMDF!BB859,RMDF!BI859,RMDF!BP859,RMDF!BW859,RMDF!CD859,RMDF!CK859,RMDF!CR859,RMDF!CY859,RMDF!DF859,RMDF!DM859,RMDF!DT859), RMDF!EA859=ROUND(RMDF!EA859,4))</f>
        <v>1</v>
      </c>
      <c r="DY859" s="317">
        <f>RMDF!DY859</f>
        <v>0</v>
      </c>
      <c r="DZ859" s="318" t="str">
        <f>IF(DY859=0,"",_xlfn.XLOOKUP(DY859,StatePicklist!$1:$1,StatePicklist!$3:$3,"NA",0))</f>
        <v/>
      </c>
      <c r="EA859" s="297" t="str">
        <f ca="1">IF(RMDF!DZ859="", "", IF(ISNUMBER(MATCH(RMDF!DZ859, INDIRECT(DZ859), 0)), "OK", "Invalid"))</f>
        <v/>
      </c>
      <c r="EB859" s="281"/>
      <c r="EC859" s="281"/>
      <c r="ED859" s="281"/>
      <c r="EE859" s="281" t="b">
        <f>AND(RMDF!EH859&gt;=0, RMDF!EH859&lt;=1-SUM(RMDF!Z859,RMDF!AG859,RMDF!AN859,RMDF!AU859,RMDF!BB859,RMDF!BI859,RMDF!BP859,RMDF!BW859,RMDF!CD859,RMDF!CK859,RMDF!CR859,RMDF!CY859,RMDF!DF859,RMDF!DM859,RMDF!DT859,RMDF!EA859), RMDF!EH859=ROUND(RMDF!EH859,4))</f>
        <v>1</v>
      </c>
      <c r="EF859" s="317">
        <f>RMDF!EF859</f>
        <v>0</v>
      </c>
      <c r="EG859" s="318" t="str">
        <f>IF(EF859=0,"",_xlfn.XLOOKUP(EF859,StatePicklist!$1:$1,StatePicklist!$3:$3,"NA",0))</f>
        <v/>
      </c>
      <c r="EH859" s="297" t="str">
        <f ca="1">IF(RMDF!EG859="", "", IF(ISNUMBER(MATCH(RMDF!EG859, INDIRECT(EG859), 0)), "OK", "Invalid"))</f>
        <v/>
      </c>
      <c r="EI859" s="281"/>
      <c r="EJ859" s="281"/>
      <c r="EK859" s="281"/>
      <c r="EL859" s="281" t="b">
        <f>AND(RMDF!EO859&gt;=0, RMDF!EO859&lt;=1-SUM(RMDF!Z859,RMDF!AG859,RMDF!AN859,RMDF!AU859,RMDF!BB859,RMDF!BI859,RMDF!BP859,RMDF!BW859,RMDF!CD859,RMDF!CK859,RMDF!CR859,RMDF!CY859,RMDF!DF859,RMDF!DM859,RMDF!DT859,RMDF!EA859,RMDF!EH859), RMDF!EO859=ROUND(RMDF!EO859,4))</f>
        <v>1</v>
      </c>
      <c r="EM859" s="317">
        <f>RMDF!EM859</f>
        <v>0</v>
      </c>
      <c r="EN859" s="318" t="str">
        <f>IF(EM859=0,"",_xlfn.XLOOKUP(EM859,StatePicklist!$1:$1,StatePicklist!$3:$3,"NA",0))</f>
        <v/>
      </c>
      <c r="EO859" s="297" t="str">
        <f ca="1">IF(RMDF!EN859="", "", IF(ISNUMBER(MATCH(RMDF!EN859, INDIRECT(EN859), 0)), "OK", "Invalid"))</f>
        <v/>
      </c>
      <c r="EP859" s="281"/>
      <c r="EQ859" s="281"/>
      <c r="ER859" s="281"/>
      <c r="ES859" s="281" t="b">
        <f>AND(RMDF!EV859&gt;=0, RMDF!EV859&lt;=1-SUM(RMDF!Z859,RMDF!AG859,RMDF!AN859,RMDF!AU859,RMDF!BB859,RMDF!BI859,RMDF!BP859,RMDF!BW859,RMDF!CD859,RMDF!CK859,RMDF!CR859,RMDF!CY859,RMDF!DF859,RMDF!DM859,RMDF!DT859,RMDF!EA859,RMDF!EH859,RMDF!EO859), RMDF!EV859=ROUND(RMDF!EV859,4))</f>
        <v>1</v>
      </c>
      <c r="ET859" s="317">
        <f>RMDF!ET859</f>
        <v>0</v>
      </c>
      <c r="EU859" s="318" t="str">
        <f>IF(ET859=0,"",_xlfn.XLOOKUP(ET859,StatePicklist!$1:$1,StatePicklist!$3:$3,"NA",0))</f>
        <v/>
      </c>
      <c r="EV859" s="297" t="str">
        <f ca="1">IF(RMDF!EU859="", "", IF(ISNUMBER(MATCH(RMDF!EU859, INDIRECT(EU859), 0)), "OK", "Invalid"))</f>
        <v/>
      </c>
      <c r="EW859" s="281"/>
      <c r="EX859" s="281"/>
      <c r="EY859" s="281"/>
      <c r="EZ859" s="281" t="b">
        <f>AND(RMDF!FC859&gt;=0, RMDF!FC859&lt;=1-SUM(RMDF!Z859,RMDF!AG859,RMDF!AN859,RMDF!AU859,RMDF!BB859,RMDF!BI859,RMDF!BP859,RMDF!BW859,RMDF!CD859,RMDF!CK859,RMDF!CR859,RMDF!CY859,RMDF!DF859,RMDF!DM859,RMDF!DT859,RMDF!EA859,RMDF!EH859,RMDF!EO859,RMDF!EV859), RMDF!FC859=ROUND(RMDF!FC859,4))</f>
        <v>1</v>
      </c>
      <c r="FA859" s="317">
        <f>RMDF!FA859</f>
        <v>0</v>
      </c>
      <c r="FB859" s="318" t="str">
        <f>IF(FA859=0,"",_xlfn.XLOOKUP(FA859,StatePicklist!$1:$1,StatePicklist!$3:$3,"NA",0))</f>
        <v/>
      </c>
      <c r="FC859" s="297" t="str">
        <f ca="1">IF(RMDF!FB859="", "", IF(ISNUMBER(MATCH(RMDF!FB859, INDIRECT(FB859), 0)), "OK", "Invalid"))</f>
        <v/>
      </c>
    </row>
    <row r="860" spans="1:159" s="205" customFormat="1" ht="39.9" customHeight="1" x14ac:dyDescent="0.25">
      <c r="A860" s="206"/>
      <c r="B860" s="196"/>
      <c r="C860" s="197"/>
      <c r="D860" s="198"/>
      <c r="E860" s="199"/>
      <c r="F860" s="200"/>
      <c r="G860" s="201"/>
      <c r="H860" s="292"/>
      <c r="I860" s="305">
        <f>RMDF!I860</f>
        <v>0</v>
      </c>
      <c r="J860" s="305" t="str">
        <f>IF(I860=ProductCode!$B$30,"PDReclPost",IF(OR(I860=ProductCode!$C$30,I860=ProductCode!$E$30,I860=ProductCode!$G$30),"PDPreCon",IF(OR(I860=ProductCode!$D$30,I860=ProductCode!$F$30),"PDNotReclPost","")))</f>
        <v/>
      </c>
      <c r="K860" s="305" t="str">
        <f t="shared" si="45"/>
        <v/>
      </c>
      <c r="L860" s="289"/>
      <c r="M860" s="305" t="str">
        <f t="shared" si="45"/>
        <v/>
      </c>
      <c r="N860" s="289" t="b">
        <f>AND(RMDF!N860&gt;=0, RMDF!N860&lt;=1-RMDF!L860, RMDF!N860=ROUND(RMDF!N860,4))</f>
        <v>1</v>
      </c>
      <c r="O860" s="286" t="str">
        <f>IF(P860="","",IF(I860="","",IF(LEFT(I860,13)="Reclaimed pos",RawMaterialCode!$E$569,RawMaterialCode!$E$568)))</f>
        <v>Reclaimed pre-consumer mixed fibers (RM0578)</v>
      </c>
      <c r="P860" s="295">
        <f t="shared" si="46"/>
        <v>1</v>
      </c>
      <c r="Q860" s="202"/>
      <c r="R860" s="203"/>
      <c r="S860" s="204" t="str">
        <f t="shared" si="47"/>
        <v/>
      </c>
      <c r="T860" s="281"/>
      <c r="U860" s="281"/>
      <c r="V860" s="281"/>
      <c r="W860" s="281"/>
      <c r="X860" s="317">
        <f>RMDF!X860</f>
        <v>0</v>
      </c>
      <c r="Y860" s="318" t="str">
        <f>IF(X860=0,"",_xlfn.XLOOKUP(X860,StatePicklist!$1:$1,StatePicklist!$3:$3,"NA",0))</f>
        <v/>
      </c>
      <c r="Z860" s="297" t="str">
        <f ca="1">IF(RMDF!Y860="", "", IF(ISNUMBER(MATCH(RMDF!Y860, INDIRECT(Y860), 0)), "OK", "Invalid"))</f>
        <v/>
      </c>
      <c r="AA860" s="281"/>
      <c r="AB860" s="281"/>
      <c r="AC860" s="281"/>
      <c r="AD860" s="281" t="b">
        <f>AND(RMDF!AG860&gt;=0, RMDF!AG860&lt;=1-RMDF!Z860, RMDF!AG860=ROUND(RMDF!AG860,4))</f>
        <v>1</v>
      </c>
      <c r="AE860" s="317">
        <f>RMDF!AE860</f>
        <v>0</v>
      </c>
      <c r="AF860" s="318" t="str">
        <f>IF(AE860=0,"",_xlfn.XLOOKUP(AE860,StatePicklist!$1:$1,StatePicklist!$3:$3,"NA",0))</f>
        <v/>
      </c>
      <c r="AG860" s="297" t="str">
        <f ca="1">IF(RMDF!AF860="", "", IF(ISNUMBER(MATCH(RMDF!AF860, INDIRECT(AF860), 0)), "OK", "Invalid"))</f>
        <v/>
      </c>
      <c r="AH860" s="281"/>
      <c r="AI860" s="281"/>
      <c r="AJ860" s="281"/>
      <c r="AK860" s="281" t="b">
        <f>AND(RMDF!AN860&gt;=0, RMDF!AN860&lt;=1-SUM(RMDF!Z860,RMDF!AG860), RMDF!AN860=ROUND(RMDF!AN860,4))</f>
        <v>1</v>
      </c>
      <c r="AL860" s="317">
        <f>RMDF!AL860</f>
        <v>0</v>
      </c>
      <c r="AM860" s="318" t="str">
        <f>IF(AL860=0,"",_xlfn.XLOOKUP(AL860,StatePicklist!$1:$1,StatePicklist!$3:$3,"NA",0))</f>
        <v/>
      </c>
      <c r="AN860" s="297" t="str">
        <f ca="1">IF(RMDF!AM860="", "", IF(ISNUMBER(MATCH(RMDF!AM860, INDIRECT(AM860), 0)), "OK", "Invalid"))</f>
        <v/>
      </c>
      <c r="AO860" s="281"/>
      <c r="AP860" s="281"/>
      <c r="AQ860" s="281"/>
      <c r="AR860" s="281" t="b">
        <f>AND(RMDF!AU860&gt;=0, RMDF!AU860&lt;=1-SUM(RMDF!Z860,RMDF!AG860,RMDF!AN860), RMDF!AU860=ROUND(RMDF!AU860,4))</f>
        <v>1</v>
      </c>
      <c r="AS860" s="317">
        <f>RMDF!AS860</f>
        <v>0</v>
      </c>
      <c r="AT860" s="318" t="str">
        <f>IF(AS860=0,"",_xlfn.XLOOKUP(AS860,StatePicklist!$1:$1,StatePicklist!$3:$3,"NA",0))</f>
        <v/>
      </c>
      <c r="AU860" s="297" t="str">
        <f ca="1">IF(RMDF!AT860="", "", IF(ISNUMBER(MATCH(RMDF!AT860, INDIRECT(AT860), 0)), "OK", "Invalid"))</f>
        <v/>
      </c>
      <c r="AV860" s="281"/>
      <c r="AW860" s="281"/>
      <c r="AX860" s="281"/>
      <c r="AY860" s="281" t="b">
        <f>AND(RMDF!BB860&gt;=0, RMDF!BB860&lt;=1-SUM(RMDF!Z860,RMDF!AG860,RMDF!AN860,RMDF!AU860), RMDF!BB860=ROUND(RMDF!BB860,4))</f>
        <v>1</v>
      </c>
      <c r="AZ860" s="317">
        <f>RMDF!AZ860</f>
        <v>0</v>
      </c>
      <c r="BA860" s="318" t="str">
        <f>IF(AZ860=0,"",_xlfn.XLOOKUP(AZ860,StatePicklist!$1:$1,StatePicklist!$3:$3,"NA",0))</f>
        <v/>
      </c>
      <c r="BB860" s="297" t="str">
        <f ca="1">IF(RMDF!BA860="", "", IF(ISNUMBER(MATCH(RMDF!BA860, INDIRECT(BA860), 0)), "OK", "Invalid"))</f>
        <v/>
      </c>
      <c r="BC860" s="281"/>
      <c r="BD860" s="281"/>
      <c r="BE860" s="281"/>
      <c r="BF860" s="281" t="b">
        <f>AND(RMDF!BI860&gt;=0, RMDF!BI860&lt;=1-SUM(RMDF!Z860,RMDF!AG860,RMDF!AN860,RMDF!AU860,RMDF!BB860), RMDF!BI860=ROUND(RMDF!BI860,4))</f>
        <v>1</v>
      </c>
      <c r="BG860" s="317">
        <f>RMDF!BG860</f>
        <v>0</v>
      </c>
      <c r="BH860" s="318" t="str">
        <f>IF(BG860=0,"",_xlfn.XLOOKUP(BG860,StatePicklist!$1:$1,StatePicklist!$3:$3,"NA",0))</f>
        <v/>
      </c>
      <c r="BI860" s="297" t="str">
        <f ca="1">IF(RMDF!BH860="", "", IF(ISNUMBER(MATCH(RMDF!BH860, INDIRECT(BH860), 0)), "OK", "Invalid"))</f>
        <v/>
      </c>
      <c r="BJ860" s="281"/>
      <c r="BK860" s="281"/>
      <c r="BL860" s="281"/>
      <c r="BM860" s="281" t="b">
        <f>AND(RMDF!BP860&gt;=0, RMDF!BP860&lt;=1-SUM(RMDF!Z860,RMDF!AG860,RMDF!AN860,RMDF!AU860,RMDF!BB860,RMDF!BI860), RMDF!BP860=ROUND(RMDF!BP860,4))</f>
        <v>1</v>
      </c>
      <c r="BN860" s="317">
        <f>RMDF!BN860</f>
        <v>0</v>
      </c>
      <c r="BO860" s="318" t="str">
        <f>IF(BN860=0,"",_xlfn.XLOOKUP(BN860,StatePicklist!$1:$1,StatePicklist!$3:$3,"NA",0))</f>
        <v/>
      </c>
      <c r="BP860" s="297" t="str">
        <f ca="1">IF(RMDF!BO860="", "", IF(ISNUMBER(MATCH(RMDF!BO860, INDIRECT(BO860), 0)), "OK", "Invalid"))</f>
        <v/>
      </c>
      <c r="BQ860" s="281"/>
      <c r="BR860" s="281"/>
      <c r="BS860" s="281"/>
      <c r="BT860" s="281" t="b">
        <f>AND(RMDF!BW860&gt;=0, RMDF!BW860&lt;=1-SUM(RMDF!Z860,RMDF!AG860,RMDF!AN860,RMDF!AU860,RMDF!BB860,RMDF!BI860,RMDF!BP860), RMDF!BW860=ROUND(RMDF!BW860,4))</f>
        <v>1</v>
      </c>
      <c r="BU860" s="317">
        <f>RMDF!BU860</f>
        <v>0</v>
      </c>
      <c r="BV860" s="318" t="str">
        <f>IF(BU860=0,"",_xlfn.XLOOKUP(BU860,StatePicklist!$1:$1,StatePicklist!$3:$3,"NA",0))</f>
        <v/>
      </c>
      <c r="BW860" s="297" t="str">
        <f ca="1">IF(RMDF!BV860="", "", IF(ISNUMBER(MATCH(RMDF!BV860, INDIRECT(BV860), 0)), "OK", "Invalid"))</f>
        <v/>
      </c>
      <c r="BX860" s="281"/>
      <c r="BY860" s="281"/>
      <c r="BZ860" s="281"/>
      <c r="CA860" s="281" t="b">
        <f>AND(RMDF!CD860&gt;=0, RMDF!CD860&lt;=1-SUM(RMDF!Z860,RMDF!AG860,RMDF!AN860,RMDF!AU860,RMDF!BB860,RMDF!BI860,RMDF!BP860,RMDF!BW860), RMDF!CD860=ROUND(RMDF!CD860,4))</f>
        <v>1</v>
      </c>
      <c r="CB860" s="317">
        <f>RMDF!CB860</f>
        <v>0</v>
      </c>
      <c r="CC860" s="318" t="str">
        <f>IF(CB860=0,"",_xlfn.XLOOKUP(CB860,StatePicklist!$1:$1,StatePicklist!$3:$3,"NA",0))</f>
        <v/>
      </c>
      <c r="CD860" s="297" t="str">
        <f ca="1">IF(RMDF!CC860="", "", IF(ISNUMBER(MATCH(RMDF!CC860, INDIRECT(CC860), 0)), "OK", "Invalid"))</f>
        <v/>
      </c>
      <c r="CE860" s="281"/>
      <c r="CF860" s="281"/>
      <c r="CG860" s="281"/>
      <c r="CH860" s="281" t="b">
        <f>AND(RMDF!CK860&gt;=0, RMDF!CK860&lt;=1-SUM(RMDF!Z860,RMDF!AG860,RMDF!AN860,RMDF!AU860,RMDF!BB860,RMDF!BI860,RMDF!BP860,RMDF!BW860,RMDF!CD860), RMDF!CK860=ROUND(RMDF!CK860,4))</f>
        <v>1</v>
      </c>
      <c r="CI860" s="317">
        <f>RMDF!CI860</f>
        <v>0</v>
      </c>
      <c r="CJ860" s="318" t="str">
        <f>IF(CI860=0,"",_xlfn.XLOOKUP(CI860,StatePicklist!$1:$1,StatePicklist!$3:$3,"NA",0))</f>
        <v/>
      </c>
      <c r="CK860" s="297" t="str">
        <f ca="1">IF(RMDF!CJ860="", "", IF(ISNUMBER(MATCH(RMDF!CJ860, INDIRECT(CJ860), 0)), "OK", "Invalid"))</f>
        <v/>
      </c>
      <c r="CL860" s="281"/>
      <c r="CM860" s="281"/>
      <c r="CN860" s="281"/>
      <c r="CO860" s="281" t="b">
        <f>AND(RMDF!CR860&gt;=0, RMDF!CR860&lt;=1-SUM(RMDF!Z860,RMDF!AG860,RMDF!AN860,RMDF!AU860,RMDF!BB860,RMDF!BI860,RMDF!BP860,RMDF!BW860,RMDF!CD860,RMDF!CK860), RMDF!CR860=ROUND(RMDF!CR860,4))</f>
        <v>1</v>
      </c>
      <c r="CP860" s="317">
        <f>RMDF!CP860</f>
        <v>0</v>
      </c>
      <c r="CQ860" s="318" t="str">
        <f>IF(CP860=0,"",_xlfn.XLOOKUP(CP860,StatePicklist!$1:$1,StatePicklist!$3:$3,"NA",0))</f>
        <v/>
      </c>
      <c r="CR860" s="297" t="str">
        <f ca="1">IF(RMDF!CQ860="", "", IF(ISNUMBER(MATCH(RMDF!CQ860, INDIRECT(CQ860), 0)), "OK", "Invalid"))</f>
        <v/>
      </c>
      <c r="CS860" s="281"/>
      <c r="CT860" s="281"/>
      <c r="CU860" s="281"/>
      <c r="CV860" s="281" t="b">
        <f>AND(RMDF!CY860&gt;=0, RMDF!CY860&lt;=1-SUM(RMDF!Z860,RMDF!AG860,RMDF!AN860,RMDF!AU860,RMDF!BB860,RMDF!BI860,RMDF!BP860,RMDF!BW860,RMDF!CD860,RMDF!CK860,RMDF!CR860), RMDF!CY860=ROUND(RMDF!CY860,4))</f>
        <v>1</v>
      </c>
      <c r="CW860" s="317">
        <f>RMDF!CW860</f>
        <v>0</v>
      </c>
      <c r="CX860" s="318" t="str">
        <f>IF(CW860=0,"",_xlfn.XLOOKUP(CW860,StatePicklist!$1:$1,StatePicklist!$3:$3,"NA",0))</f>
        <v/>
      </c>
      <c r="CY860" s="297" t="str">
        <f ca="1">IF(RMDF!CX860="", "", IF(ISNUMBER(MATCH(RMDF!CX860, INDIRECT(CX860), 0)), "OK", "Invalid"))</f>
        <v/>
      </c>
      <c r="CZ860" s="281"/>
      <c r="DA860" s="281"/>
      <c r="DB860" s="281"/>
      <c r="DC860" s="281" t="b">
        <f>AND(RMDF!DF860&gt;=0, RMDF!DF860&lt;=1-SUM(RMDF!Z860,RMDF!AG860,RMDF!AN860,RMDF!AU860,RMDF!BB860,RMDF!BI860,RMDF!BP860,RMDF!BW860,RMDF!CD860,RMDF!CK860,RMDF!CR860,RMDF!CY860), RMDF!DF860=ROUND(RMDF!DF860,4))</f>
        <v>1</v>
      </c>
      <c r="DD860" s="317">
        <f>RMDF!DD860</f>
        <v>0</v>
      </c>
      <c r="DE860" s="318" t="str">
        <f>IF(DD860=0,"",_xlfn.XLOOKUP(DD860,StatePicklist!$1:$1,StatePicklist!$3:$3,"NA",0))</f>
        <v/>
      </c>
      <c r="DF860" s="297" t="str">
        <f ca="1">IF(RMDF!DE860="", "", IF(ISNUMBER(MATCH(RMDF!DE860, INDIRECT(DE860), 0)), "OK", "Invalid"))</f>
        <v/>
      </c>
      <c r="DG860" s="281"/>
      <c r="DH860" s="281"/>
      <c r="DI860" s="281"/>
      <c r="DJ860" s="281" t="b">
        <f>AND(RMDF!DM860&gt;=0, RMDF!DM860&lt;=1-SUM(RMDF!Z860,RMDF!AG860,RMDF!AN860,RMDF!AU860,RMDF!BB860,RMDF!BI860,RMDF!BP860,RMDF!BW860,RMDF!CD860,RMDF!CK860,RMDF!CR860,RMDF!CY860,RMDF!DF860), RMDF!DM860=ROUND(RMDF!DM860,4))</f>
        <v>1</v>
      </c>
      <c r="DK860" s="317">
        <f>RMDF!DK860</f>
        <v>0</v>
      </c>
      <c r="DL860" s="318" t="str">
        <f>IF(DK860=0,"",_xlfn.XLOOKUP(DK860,StatePicklist!$1:$1,StatePicklist!$3:$3,"NA",0))</f>
        <v/>
      </c>
      <c r="DM860" s="297" t="str">
        <f ca="1">IF(RMDF!DL860="", "", IF(ISNUMBER(MATCH(RMDF!DL860, INDIRECT(DL860), 0)), "OK", "Invalid"))</f>
        <v/>
      </c>
      <c r="DN860" s="281"/>
      <c r="DO860" s="281"/>
      <c r="DP860" s="281"/>
      <c r="DQ860" s="281" t="b">
        <f>AND(RMDF!DT860&gt;=0, RMDF!DT860&lt;=1-SUM(RMDF!Z860,RMDF!AG860,RMDF!AN860,RMDF!AU860,RMDF!BB860,RMDF!BI860,RMDF!BP860,RMDF!BW860,RMDF!CD860,RMDF!CK860,RMDF!CR860,RMDF!CY860,RMDF!DF860,RMDF!DM860), RMDF!DT860=ROUND(RMDF!DT860,4))</f>
        <v>1</v>
      </c>
      <c r="DR860" s="317">
        <f>RMDF!DR860</f>
        <v>0</v>
      </c>
      <c r="DS860" s="318" t="str">
        <f>IF(DR860=0,"",_xlfn.XLOOKUP(DR860,StatePicklist!$1:$1,StatePicklist!$3:$3,"NA",0))</f>
        <v/>
      </c>
      <c r="DT860" s="297" t="str">
        <f ca="1">IF(RMDF!DS860="", "", IF(ISNUMBER(MATCH(RMDF!DS860, INDIRECT(DS860), 0)), "OK", "Invalid"))</f>
        <v/>
      </c>
      <c r="DU860" s="281"/>
      <c r="DV860" s="281"/>
      <c r="DW860" s="281"/>
      <c r="DX860" s="281" t="b">
        <f>AND(RMDF!EA860&gt;=0, RMDF!EA860&lt;=1-SUM(RMDF!Z860,RMDF!AG860,RMDF!AN860,RMDF!AU860,RMDF!BB860,RMDF!BI860,RMDF!BP860,RMDF!BW860,RMDF!CD860,RMDF!CK860,RMDF!CR860,RMDF!CY860,RMDF!DF860,RMDF!DM860,RMDF!DT860), RMDF!EA860=ROUND(RMDF!EA860,4))</f>
        <v>1</v>
      </c>
      <c r="DY860" s="317">
        <f>RMDF!DY860</f>
        <v>0</v>
      </c>
      <c r="DZ860" s="318" t="str">
        <f>IF(DY860=0,"",_xlfn.XLOOKUP(DY860,StatePicklist!$1:$1,StatePicklist!$3:$3,"NA",0))</f>
        <v/>
      </c>
      <c r="EA860" s="297" t="str">
        <f ca="1">IF(RMDF!DZ860="", "", IF(ISNUMBER(MATCH(RMDF!DZ860, INDIRECT(DZ860), 0)), "OK", "Invalid"))</f>
        <v/>
      </c>
      <c r="EB860" s="281"/>
      <c r="EC860" s="281"/>
      <c r="ED860" s="281"/>
      <c r="EE860" s="281" t="b">
        <f>AND(RMDF!EH860&gt;=0, RMDF!EH860&lt;=1-SUM(RMDF!Z860,RMDF!AG860,RMDF!AN860,RMDF!AU860,RMDF!BB860,RMDF!BI860,RMDF!BP860,RMDF!BW860,RMDF!CD860,RMDF!CK860,RMDF!CR860,RMDF!CY860,RMDF!DF860,RMDF!DM860,RMDF!DT860,RMDF!EA860), RMDF!EH860=ROUND(RMDF!EH860,4))</f>
        <v>1</v>
      </c>
      <c r="EF860" s="317">
        <f>RMDF!EF860</f>
        <v>0</v>
      </c>
      <c r="EG860" s="318" t="str">
        <f>IF(EF860=0,"",_xlfn.XLOOKUP(EF860,StatePicklist!$1:$1,StatePicklist!$3:$3,"NA",0))</f>
        <v/>
      </c>
      <c r="EH860" s="297" t="str">
        <f ca="1">IF(RMDF!EG860="", "", IF(ISNUMBER(MATCH(RMDF!EG860, INDIRECT(EG860), 0)), "OK", "Invalid"))</f>
        <v/>
      </c>
      <c r="EI860" s="281"/>
      <c r="EJ860" s="281"/>
      <c r="EK860" s="281"/>
      <c r="EL860" s="281" t="b">
        <f>AND(RMDF!EO860&gt;=0, RMDF!EO860&lt;=1-SUM(RMDF!Z860,RMDF!AG860,RMDF!AN860,RMDF!AU860,RMDF!BB860,RMDF!BI860,RMDF!BP860,RMDF!BW860,RMDF!CD860,RMDF!CK860,RMDF!CR860,RMDF!CY860,RMDF!DF860,RMDF!DM860,RMDF!DT860,RMDF!EA860,RMDF!EH860), RMDF!EO860=ROUND(RMDF!EO860,4))</f>
        <v>1</v>
      </c>
      <c r="EM860" s="317">
        <f>RMDF!EM860</f>
        <v>0</v>
      </c>
      <c r="EN860" s="318" t="str">
        <f>IF(EM860=0,"",_xlfn.XLOOKUP(EM860,StatePicklist!$1:$1,StatePicklist!$3:$3,"NA",0))</f>
        <v/>
      </c>
      <c r="EO860" s="297" t="str">
        <f ca="1">IF(RMDF!EN860="", "", IF(ISNUMBER(MATCH(RMDF!EN860, INDIRECT(EN860), 0)), "OK", "Invalid"))</f>
        <v/>
      </c>
      <c r="EP860" s="281"/>
      <c r="EQ860" s="281"/>
      <c r="ER860" s="281"/>
      <c r="ES860" s="281" t="b">
        <f>AND(RMDF!EV860&gt;=0, RMDF!EV860&lt;=1-SUM(RMDF!Z860,RMDF!AG860,RMDF!AN860,RMDF!AU860,RMDF!BB860,RMDF!BI860,RMDF!BP860,RMDF!BW860,RMDF!CD860,RMDF!CK860,RMDF!CR860,RMDF!CY860,RMDF!DF860,RMDF!DM860,RMDF!DT860,RMDF!EA860,RMDF!EH860,RMDF!EO860), RMDF!EV860=ROUND(RMDF!EV860,4))</f>
        <v>1</v>
      </c>
      <c r="ET860" s="317">
        <f>RMDF!ET860</f>
        <v>0</v>
      </c>
      <c r="EU860" s="318" t="str">
        <f>IF(ET860=0,"",_xlfn.XLOOKUP(ET860,StatePicklist!$1:$1,StatePicklist!$3:$3,"NA",0))</f>
        <v/>
      </c>
      <c r="EV860" s="297" t="str">
        <f ca="1">IF(RMDF!EU860="", "", IF(ISNUMBER(MATCH(RMDF!EU860, INDIRECT(EU860), 0)), "OK", "Invalid"))</f>
        <v/>
      </c>
      <c r="EW860" s="281"/>
      <c r="EX860" s="281"/>
      <c r="EY860" s="281"/>
      <c r="EZ860" s="281" t="b">
        <f>AND(RMDF!FC860&gt;=0, RMDF!FC860&lt;=1-SUM(RMDF!Z860,RMDF!AG860,RMDF!AN860,RMDF!AU860,RMDF!BB860,RMDF!BI860,RMDF!BP860,RMDF!BW860,RMDF!CD860,RMDF!CK860,RMDF!CR860,RMDF!CY860,RMDF!DF860,RMDF!DM860,RMDF!DT860,RMDF!EA860,RMDF!EH860,RMDF!EO860,RMDF!EV860), RMDF!FC860=ROUND(RMDF!FC860,4))</f>
        <v>1</v>
      </c>
      <c r="FA860" s="317">
        <f>RMDF!FA860</f>
        <v>0</v>
      </c>
      <c r="FB860" s="318" t="str">
        <f>IF(FA860=0,"",_xlfn.XLOOKUP(FA860,StatePicklist!$1:$1,StatePicklist!$3:$3,"NA",0))</f>
        <v/>
      </c>
      <c r="FC860" s="297" t="str">
        <f ca="1">IF(RMDF!FB860="", "", IF(ISNUMBER(MATCH(RMDF!FB860, INDIRECT(FB860), 0)), "OK", "Invalid"))</f>
        <v/>
      </c>
    </row>
    <row r="861" spans="1:159" s="205" customFormat="1" ht="39.9" customHeight="1" x14ac:dyDescent="0.25">
      <c r="A861" s="206"/>
      <c r="B861" s="196"/>
      <c r="C861" s="197"/>
      <c r="D861" s="198"/>
      <c r="E861" s="199"/>
      <c r="F861" s="200"/>
      <c r="G861" s="201"/>
      <c r="H861" s="292"/>
      <c r="I861" s="305">
        <f>RMDF!I861</f>
        <v>0</v>
      </c>
      <c r="J861" s="305" t="str">
        <f>IF(I861=ProductCode!$B$30,"PDReclPost",IF(OR(I861=ProductCode!$C$30,I861=ProductCode!$E$30,I861=ProductCode!$G$30),"PDPreCon",IF(OR(I861=ProductCode!$D$30,I861=ProductCode!$F$30),"PDNotReclPost","")))</f>
        <v/>
      </c>
      <c r="K861" s="305" t="str">
        <f t="shared" si="45"/>
        <v/>
      </c>
      <c r="L861" s="289"/>
      <c r="M861" s="305" t="str">
        <f t="shared" si="45"/>
        <v/>
      </c>
      <c r="N861" s="289" t="b">
        <f>AND(RMDF!N861&gt;=0, RMDF!N861&lt;=1-RMDF!L861, RMDF!N861=ROUND(RMDF!N861,4))</f>
        <v>1</v>
      </c>
      <c r="O861" s="286" t="str">
        <f>IF(P861="","",IF(I861="","",IF(LEFT(I861,13)="Reclaimed pos",RawMaterialCode!$E$569,RawMaterialCode!$E$568)))</f>
        <v>Reclaimed pre-consumer mixed fibers (RM0578)</v>
      </c>
      <c r="P861" s="295">
        <f t="shared" si="46"/>
        <v>1</v>
      </c>
      <c r="Q861" s="202"/>
      <c r="R861" s="203"/>
      <c r="S861" s="204" t="str">
        <f t="shared" si="47"/>
        <v/>
      </c>
      <c r="T861" s="281"/>
      <c r="U861" s="281"/>
      <c r="V861" s="281"/>
      <c r="W861" s="281"/>
      <c r="X861" s="317">
        <f>RMDF!X861</f>
        <v>0</v>
      </c>
      <c r="Y861" s="318" t="str">
        <f>IF(X861=0,"",_xlfn.XLOOKUP(X861,StatePicklist!$1:$1,StatePicklist!$3:$3,"NA",0))</f>
        <v/>
      </c>
      <c r="Z861" s="297" t="str">
        <f ca="1">IF(RMDF!Y861="", "", IF(ISNUMBER(MATCH(RMDF!Y861, INDIRECT(Y861), 0)), "OK", "Invalid"))</f>
        <v/>
      </c>
      <c r="AA861" s="281"/>
      <c r="AB861" s="281"/>
      <c r="AC861" s="281"/>
      <c r="AD861" s="281" t="b">
        <f>AND(RMDF!AG861&gt;=0, RMDF!AG861&lt;=1-RMDF!Z861, RMDF!AG861=ROUND(RMDF!AG861,4))</f>
        <v>1</v>
      </c>
      <c r="AE861" s="317">
        <f>RMDF!AE861</f>
        <v>0</v>
      </c>
      <c r="AF861" s="318" t="str">
        <f>IF(AE861=0,"",_xlfn.XLOOKUP(AE861,StatePicklist!$1:$1,StatePicklist!$3:$3,"NA",0))</f>
        <v/>
      </c>
      <c r="AG861" s="297" t="str">
        <f ca="1">IF(RMDF!AF861="", "", IF(ISNUMBER(MATCH(RMDF!AF861, INDIRECT(AF861), 0)), "OK", "Invalid"))</f>
        <v/>
      </c>
      <c r="AH861" s="281"/>
      <c r="AI861" s="281"/>
      <c r="AJ861" s="281"/>
      <c r="AK861" s="281" t="b">
        <f>AND(RMDF!AN861&gt;=0, RMDF!AN861&lt;=1-SUM(RMDF!Z861,RMDF!AG861), RMDF!AN861=ROUND(RMDF!AN861,4))</f>
        <v>1</v>
      </c>
      <c r="AL861" s="317">
        <f>RMDF!AL861</f>
        <v>0</v>
      </c>
      <c r="AM861" s="318" t="str">
        <f>IF(AL861=0,"",_xlfn.XLOOKUP(AL861,StatePicklist!$1:$1,StatePicklist!$3:$3,"NA",0))</f>
        <v/>
      </c>
      <c r="AN861" s="297" t="str">
        <f ca="1">IF(RMDF!AM861="", "", IF(ISNUMBER(MATCH(RMDF!AM861, INDIRECT(AM861), 0)), "OK", "Invalid"))</f>
        <v/>
      </c>
      <c r="AO861" s="281"/>
      <c r="AP861" s="281"/>
      <c r="AQ861" s="281"/>
      <c r="AR861" s="281" t="b">
        <f>AND(RMDF!AU861&gt;=0, RMDF!AU861&lt;=1-SUM(RMDF!Z861,RMDF!AG861,RMDF!AN861), RMDF!AU861=ROUND(RMDF!AU861,4))</f>
        <v>1</v>
      </c>
      <c r="AS861" s="317">
        <f>RMDF!AS861</f>
        <v>0</v>
      </c>
      <c r="AT861" s="318" t="str">
        <f>IF(AS861=0,"",_xlfn.XLOOKUP(AS861,StatePicklist!$1:$1,StatePicklist!$3:$3,"NA",0))</f>
        <v/>
      </c>
      <c r="AU861" s="297" t="str">
        <f ca="1">IF(RMDF!AT861="", "", IF(ISNUMBER(MATCH(RMDF!AT861, INDIRECT(AT861), 0)), "OK", "Invalid"))</f>
        <v/>
      </c>
      <c r="AV861" s="281"/>
      <c r="AW861" s="281"/>
      <c r="AX861" s="281"/>
      <c r="AY861" s="281" t="b">
        <f>AND(RMDF!BB861&gt;=0, RMDF!BB861&lt;=1-SUM(RMDF!Z861,RMDF!AG861,RMDF!AN861,RMDF!AU861), RMDF!BB861=ROUND(RMDF!BB861,4))</f>
        <v>1</v>
      </c>
      <c r="AZ861" s="317">
        <f>RMDF!AZ861</f>
        <v>0</v>
      </c>
      <c r="BA861" s="318" t="str">
        <f>IF(AZ861=0,"",_xlfn.XLOOKUP(AZ861,StatePicklist!$1:$1,StatePicklist!$3:$3,"NA",0))</f>
        <v/>
      </c>
      <c r="BB861" s="297" t="str">
        <f ca="1">IF(RMDF!BA861="", "", IF(ISNUMBER(MATCH(RMDF!BA861, INDIRECT(BA861), 0)), "OK", "Invalid"))</f>
        <v/>
      </c>
      <c r="BC861" s="281"/>
      <c r="BD861" s="281"/>
      <c r="BE861" s="281"/>
      <c r="BF861" s="281" t="b">
        <f>AND(RMDF!BI861&gt;=0, RMDF!BI861&lt;=1-SUM(RMDF!Z861,RMDF!AG861,RMDF!AN861,RMDF!AU861,RMDF!BB861), RMDF!BI861=ROUND(RMDF!BI861,4))</f>
        <v>1</v>
      </c>
      <c r="BG861" s="317">
        <f>RMDF!BG861</f>
        <v>0</v>
      </c>
      <c r="BH861" s="318" t="str">
        <f>IF(BG861=0,"",_xlfn.XLOOKUP(BG861,StatePicklist!$1:$1,StatePicklist!$3:$3,"NA",0))</f>
        <v/>
      </c>
      <c r="BI861" s="297" t="str">
        <f ca="1">IF(RMDF!BH861="", "", IF(ISNUMBER(MATCH(RMDF!BH861, INDIRECT(BH861), 0)), "OK", "Invalid"))</f>
        <v/>
      </c>
      <c r="BJ861" s="281"/>
      <c r="BK861" s="281"/>
      <c r="BL861" s="281"/>
      <c r="BM861" s="281" t="b">
        <f>AND(RMDF!BP861&gt;=0, RMDF!BP861&lt;=1-SUM(RMDF!Z861,RMDF!AG861,RMDF!AN861,RMDF!AU861,RMDF!BB861,RMDF!BI861), RMDF!BP861=ROUND(RMDF!BP861,4))</f>
        <v>1</v>
      </c>
      <c r="BN861" s="317">
        <f>RMDF!BN861</f>
        <v>0</v>
      </c>
      <c r="BO861" s="318" t="str">
        <f>IF(BN861=0,"",_xlfn.XLOOKUP(BN861,StatePicklist!$1:$1,StatePicklist!$3:$3,"NA",0))</f>
        <v/>
      </c>
      <c r="BP861" s="297" t="str">
        <f ca="1">IF(RMDF!BO861="", "", IF(ISNUMBER(MATCH(RMDF!BO861, INDIRECT(BO861), 0)), "OK", "Invalid"))</f>
        <v/>
      </c>
      <c r="BQ861" s="281"/>
      <c r="BR861" s="281"/>
      <c r="BS861" s="281"/>
      <c r="BT861" s="281" t="b">
        <f>AND(RMDF!BW861&gt;=0, RMDF!BW861&lt;=1-SUM(RMDF!Z861,RMDF!AG861,RMDF!AN861,RMDF!AU861,RMDF!BB861,RMDF!BI861,RMDF!BP861), RMDF!BW861=ROUND(RMDF!BW861,4))</f>
        <v>1</v>
      </c>
      <c r="BU861" s="317">
        <f>RMDF!BU861</f>
        <v>0</v>
      </c>
      <c r="BV861" s="318" t="str">
        <f>IF(BU861=0,"",_xlfn.XLOOKUP(BU861,StatePicklist!$1:$1,StatePicklist!$3:$3,"NA",0))</f>
        <v/>
      </c>
      <c r="BW861" s="297" t="str">
        <f ca="1">IF(RMDF!BV861="", "", IF(ISNUMBER(MATCH(RMDF!BV861, INDIRECT(BV861), 0)), "OK", "Invalid"))</f>
        <v/>
      </c>
      <c r="BX861" s="281"/>
      <c r="BY861" s="281"/>
      <c r="BZ861" s="281"/>
      <c r="CA861" s="281" t="b">
        <f>AND(RMDF!CD861&gt;=0, RMDF!CD861&lt;=1-SUM(RMDF!Z861,RMDF!AG861,RMDF!AN861,RMDF!AU861,RMDF!BB861,RMDF!BI861,RMDF!BP861,RMDF!BW861), RMDF!CD861=ROUND(RMDF!CD861,4))</f>
        <v>1</v>
      </c>
      <c r="CB861" s="317">
        <f>RMDF!CB861</f>
        <v>0</v>
      </c>
      <c r="CC861" s="318" t="str">
        <f>IF(CB861=0,"",_xlfn.XLOOKUP(CB861,StatePicklist!$1:$1,StatePicklist!$3:$3,"NA",0))</f>
        <v/>
      </c>
      <c r="CD861" s="297" t="str">
        <f ca="1">IF(RMDF!CC861="", "", IF(ISNUMBER(MATCH(RMDF!CC861, INDIRECT(CC861), 0)), "OK", "Invalid"))</f>
        <v/>
      </c>
      <c r="CE861" s="281"/>
      <c r="CF861" s="281"/>
      <c r="CG861" s="281"/>
      <c r="CH861" s="281" t="b">
        <f>AND(RMDF!CK861&gt;=0, RMDF!CK861&lt;=1-SUM(RMDF!Z861,RMDF!AG861,RMDF!AN861,RMDF!AU861,RMDF!BB861,RMDF!BI861,RMDF!BP861,RMDF!BW861,RMDF!CD861), RMDF!CK861=ROUND(RMDF!CK861,4))</f>
        <v>1</v>
      </c>
      <c r="CI861" s="317">
        <f>RMDF!CI861</f>
        <v>0</v>
      </c>
      <c r="CJ861" s="318" t="str">
        <f>IF(CI861=0,"",_xlfn.XLOOKUP(CI861,StatePicklist!$1:$1,StatePicklist!$3:$3,"NA",0))</f>
        <v/>
      </c>
      <c r="CK861" s="297" t="str">
        <f ca="1">IF(RMDF!CJ861="", "", IF(ISNUMBER(MATCH(RMDF!CJ861, INDIRECT(CJ861), 0)), "OK", "Invalid"))</f>
        <v/>
      </c>
      <c r="CL861" s="281"/>
      <c r="CM861" s="281"/>
      <c r="CN861" s="281"/>
      <c r="CO861" s="281" t="b">
        <f>AND(RMDF!CR861&gt;=0, RMDF!CR861&lt;=1-SUM(RMDF!Z861,RMDF!AG861,RMDF!AN861,RMDF!AU861,RMDF!BB861,RMDF!BI861,RMDF!BP861,RMDF!BW861,RMDF!CD861,RMDF!CK861), RMDF!CR861=ROUND(RMDF!CR861,4))</f>
        <v>1</v>
      </c>
      <c r="CP861" s="317">
        <f>RMDF!CP861</f>
        <v>0</v>
      </c>
      <c r="CQ861" s="318" t="str">
        <f>IF(CP861=0,"",_xlfn.XLOOKUP(CP861,StatePicklist!$1:$1,StatePicklist!$3:$3,"NA",0))</f>
        <v/>
      </c>
      <c r="CR861" s="297" t="str">
        <f ca="1">IF(RMDF!CQ861="", "", IF(ISNUMBER(MATCH(RMDF!CQ861, INDIRECT(CQ861), 0)), "OK", "Invalid"))</f>
        <v/>
      </c>
      <c r="CS861" s="281"/>
      <c r="CT861" s="281"/>
      <c r="CU861" s="281"/>
      <c r="CV861" s="281" t="b">
        <f>AND(RMDF!CY861&gt;=0, RMDF!CY861&lt;=1-SUM(RMDF!Z861,RMDF!AG861,RMDF!AN861,RMDF!AU861,RMDF!BB861,RMDF!BI861,RMDF!BP861,RMDF!BW861,RMDF!CD861,RMDF!CK861,RMDF!CR861), RMDF!CY861=ROUND(RMDF!CY861,4))</f>
        <v>1</v>
      </c>
      <c r="CW861" s="317">
        <f>RMDF!CW861</f>
        <v>0</v>
      </c>
      <c r="CX861" s="318" t="str">
        <f>IF(CW861=0,"",_xlfn.XLOOKUP(CW861,StatePicklist!$1:$1,StatePicklist!$3:$3,"NA",0))</f>
        <v/>
      </c>
      <c r="CY861" s="297" t="str">
        <f ca="1">IF(RMDF!CX861="", "", IF(ISNUMBER(MATCH(RMDF!CX861, INDIRECT(CX861), 0)), "OK", "Invalid"))</f>
        <v/>
      </c>
      <c r="CZ861" s="281"/>
      <c r="DA861" s="281"/>
      <c r="DB861" s="281"/>
      <c r="DC861" s="281" t="b">
        <f>AND(RMDF!DF861&gt;=0, RMDF!DF861&lt;=1-SUM(RMDF!Z861,RMDF!AG861,RMDF!AN861,RMDF!AU861,RMDF!BB861,RMDF!BI861,RMDF!BP861,RMDF!BW861,RMDF!CD861,RMDF!CK861,RMDF!CR861,RMDF!CY861), RMDF!DF861=ROUND(RMDF!DF861,4))</f>
        <v>1</v>
      </c>
      <c r="DD861" s="317">
        <f>RMDF!DD861</f>
        <v>0</v>
      </c>
      <c r="DE861" s="318" t="str">
        <f>IF(DD861=0,"",_xlfn.XLOOKUP(DD861,StatePicklist!$1:$1,StatePicklist!$3:$3,"NA",0))</f>
        <v/>
      </c>
      <c r="DF861" s="297" t="str">
        <f ca="1">IF(RMDF!DE861="", "", IF(ISNUMBER(MATCH(RMDF!DE861, INDIRECT(DE861), 0)), "OK", "Invalid"))</f>
        <v/>
      </c>
      <c r="DG861" s="281"/>
      <c r="DH861" s="281"/>
      <c r="DI861" s="281"/>
      <c r="DJ861" s="281" t="b">
        <f>AND(RMDF!DM861&gt;=0, RMDF!DM861&lt;=1-SUM(RMDF!Z861,RMDF!AG861,RMDF!AN861,RMDF!AU861,RMDF!BB861,RMDF!BI861,RMDF!BP861,RMDF!BW861,RMDF!CD861,RMDF!CK861,RMDF!CR861,RMDF!CY861,RMDF!DF861), RMDF!DM861=ROUND(RMDF!DM861,4))</f>
        <v>1</v>
      </c>
      <c r="DK861" s="317">
        <f>RMDF!DK861</f>
        <v>0</v>
      </c>
      <c r="DL861" s="318" t="str">
        <f>IF(DK861=0,"",_xlfn.XLOOKUP(DK861,StatePicklist!$1:$1,StatePicklist!$3:$3,"NA",0))</f>
        <v/>
      </c>
      <c r="DM861" s="297" t="str">
        <f ca="1">IF(RMDF!DL861="", "", IF(ISNUMBER(MATCH(RMDF!DL861, INDIRECT(DL861), 0)), "OK", "Invalid"))</f>
        <v/>
      </c>
      <c r="DN861" s="281"/>
      <c r="DO861" s="281"/>
      <c r="DP861" s="281"/>
      <c r="DQ861" s="281" t="b">
        <f>AND(RMDF!DT861&gt;=0, RMDF!DT861&lt;=1-SUM(RMDF!Z861,RMDF!AG861,RMDF!AN861,RMDF!AU861,RMDF!BB861,RMDF!BI861,RMDF!BP861,RMDF!BW861,RMDF!CD861,RMDF!CK861,RMDF!CR861,RMDF!CY861,RMDF!DF861,RMDF!DM861), RMDF!DT861=ROUND(RMDF!DT861,4))</f>
        <v>1</v>
      </c>
      <c r="DR861" s="317">
        <f>RMDF!DR861</f>
        <v>0</v>
      </c>
      <c r="DS861" s="318" t="str">
        <f>IF(DR861=0,"",_xlfn.XLOOKUP(DR861,StatePicklist!$1:$1,StatePicklist!$3:$3,"NA",0))</f>
        <v/>
      </c>
      <c r="DT861" s="297" t="str">
        <f ca="1">IF(RMDF!DS861="", "", IF(ISNUMBER(MATCH(RMDF!DS861, INDIRECT(DS861), 0)), "OK", "Invalid"))</f>
        <v/>
      </c>
      <c r="DU861" s="281"/>
      <c r="DV861" s="281"/>
      <c r="DW861" s="281"/>
      <c r="DX861" s="281" t="b">
        <f>AND(RMDF!EA861&gt;=0, RMDF!EA861&lt;=1-SUM(RMDF!Z861,RMDF!AG861,RMDF!AN861,RMDF!AU861,RMDF!BB861,RMDF!BI861,RMDF!BP861,RMDF!BW861,RMDF!CD861,RMDF!CK861,RMDF!CR861,RMDF!CY861,RMDF!DF861,RMDF!DM861,RMDF!DT861), RMDF!EA861=ROUND(RMDF!EA861,4))</f>
        <v>1</v>
      </c>
      <c r="DY861" s="317">
        <f>RMDF!DY861</f>
        <v>0</v>
      </c>
      <c r="DZ861" s="318" t="str">
        <f>IF(DY861=0,"",_xlfn.XLOOKUP(DY861,StatePicklist!$1:$1,StatePicklist!$3:$3,"NA",0))</f>
        <v/>
      </c>
      <c r="EA861" s="297" t="str">
        <f ca="1">IF(RMDF!DZ861="", "", IF(ISNUMBER(MATCH(RMDF!DZ861, INDIRECT(DZ861), 0)), "OK", "Invalid"))</f>
        <v/>
      </c>
      <c r="EB861" s="281"/>
      <c r="EC861" s="281"/>
      <c r="ED861" s="281"/>
      <c r="EE861" s="281" t="b">
        <f>AND(RMDF!EH861&gt;=0, RMDF!EH861&lt;=1-SUM(RMDF!Z861,RMDF!AG861,RMDF!AN861,RMDF!AU861,RMDF!BB861,RMDF!BI861,RMDF!BP861,RMDF!BW861,RMDF!CD861,RMDF!CK861,RMDF!CR861,RMDF!CY861,RMDF!DF861,RMDF!DM861,RMDF!DT861,RMDF!EA861), RMDF!EH861=ROUND(RMDF!EH861,4))</f>
        <v>1</v>
      </c>
      <c r="EF861" s="317">
        <f>RMDF!EF861</f>
        <v>0</v>
      </c>
      <c r="EG861" s="318" t="str">
        <f>IF(EF861=0,"",_xlfn.XLOOKUP(EF861,StatePicklist!$1:$1,StatePicklist!$3:$3,"NA",0))</f>
        <v/>
      </c>
      <c r="EH861" s="297" t="str">
        <f ca="1">IF(RMDF!EG861="", "", IF(ISNUMBER(MATCH(RMDF!EG861, INDIRECT(EG861), 0)), "OK", "Invalid"))</f>
        <v/>
      </c>
      <c r="EI861" s="281"/>
      <c r="EJ861" s="281"/>
      <c r="EK861" s="281"/>
      <c r="EL861" s="281" t="b">
        <f>AND(RMDF!EO861&gt;=0, RMDF!EO861&lt;=1-SUM(RMDF!Z861,RMDF!AG861,RMDF!AN861,RMDF!AU861,RMDF!BB861,RMDF!BI861,RMDF!BP861,RMDF!BW861,RMDF!CD861,RMDF!CK861,RMDF!CR861,RMDF!CY861,RMDF!DF861,RMDF!DM861,RMDF!DT861,RMDF!EA861,RMDF!EH861), RMDF!EO861=ROUND(RMDF!EO861,4))</f>
        <v>1</v>
      </c>
      <c r="EM861" s="317">
        <f>RMDF!EM861</f>
        <v>0</v>
      </c>
      <c r="EN861" s="318" t="str">
        <f>IF(EM861=0,"",_xlfn.XLOOKUP(EM861,StatePicklist!$1:$1,StatePicklist!$3:$3,"NA",0))</f>
        <v/>
      </c>
      <c r="EO861" s="297" t="str">
        <f ca="1">IF(RMDF!EN861="", "", IF(ISNUMBER(MATCH(RMDF!EN861, INDIRECT(EN861), 0)), "OK", "Invalid"))</f>
        <v/>
      </c>
      <c r="EP861" s="281"/>
      <c r="EQ861" s="281"/>
      <c r="ER861" s="281"/>
      <c r="ES861" s="281" t="b">
        <f>AND(RMDF!EV861&gt;=0, RMDF!EV861&lt;=1-SUM(RMDF!Z861,RMDF!AG861,RMDF!AN861,RMDF!AU861,RMDF!BB861,RMDF!BI861,RMDF!BP861,RMDF!BW861,RMDF!CD861,RMDF!CK861,RMDF!CR861,RMDF!CY861,RMDF!DF861,RMDF!DM861,RMDF!DT861,RMDF!EA861,RMDF!EH861,RMDF!EO861), RMDF!EV861=ROUND(RMDF!EV861,4))</f>
        <v>1</v>
      </c>
      <c r="ET861" s="317">
        <f>RMDF!ET861</f>
        <v>0</v>
      </c>
      <c r="EU861" s="318" t="str">
        <f>IF(ET861=0,"",_xlfn.XLOOKUP(ET861,StatePicklist!$1:$1,StatePicklist!$3:$3,"NA",0))</f>
        <v/>
      </c>
      <c r="EV861" s="297" t="str">
        <f ca="1">IF(RMDF!EU861="", "", IF(ISNUMBER(MATCH(RMDF!EU861, INDIRECT(EU861), 0)), "OK", "Invalid"))</f>
        <v/>
      </c>
      <c r="EW861" s="281"/>
      <c r="EX861" s="281"/>
      <c r="EY861" s="281"/>
      <c r="EZ861" s="281" t="b">
        <f>AND(RMDF!FC861&gt;=0, RMDF!FC861&lt;=1-SUM(RMDF!Z861,RMDF!AG861,RMDF!AN861,RMDF!AU861,RMDF!BB861,RMDF!BI861,RMDF!BP861,RMDF!BW861,RMDF!CD861,RMDF!CK861,RMDF!CR861,RMDF!CY861,RMDF!DF861,RMDF!DM861,RMDF!DT861,RMDF!EA861,RMDF!EH861,RMDF!EO861,RMDF!EV861), RMDF!FC861=ROUND(RMDF!FC861,4))</f>
        <v>1</v>
      </c>
      <c r="FA861" s="317">
        <f>RMDF!FA861</f>
        <v>0</v>
      </c>
      <c r="FB861" s="318" t="str">
        <f>IF(FA861=0,"",_xlfn.XLOOKUP(FA861,StatePicklist!$1:$1,StatePicklist!$3:$3,"NA",0))</f>
        <v/>
      </c>
      <c r="FC861" s="297" t="str">
        <f ca="1">IF(RMDF!FB861="", "", IF(ISNUMBER(MATCH(RMDF!FB861, INDIRECT(FB861), 0)), "OK", "Invalid"))</f>
        <v/>
      </c>
    </row>
    <row r="862" spans="1:159" s="205" customFormat="1" ht="39.9" customHeight="1" x14ac:dyDescent="0.25">
      <c r="A862" s="206"/>
      <c r="B862" s="196"/>
      <c r="C862" s="197"/>
      <c r="D862" s="198"/>
      <c r="E862" s="199"/>
      <c r="F862" s="200"/>
      <c r="G862" s="201"/>
      <c r="H862" s="292"/>
      <c r="I862" s="305">
        <f>RMDF!I862</f>
        <v>0</v>
      </c>
      <c r="J862" s="305" t="str">
        <f>IF(I862=ProductCode!$B$30,"PDReclPost",IF(OR(I862=ProductCode!$C$30,I862=ProductCode!$E$30,I862=ProductCode!$G$30),"PDPreCon",IF(OR(I862=ProductCode!$D$30,I862=ProductCode!$F$30),"PDNotReclPost","")))</f>
        <v/>
      </c>
      <c r="K862" s="305" t="str">
        <f t="shared" si="45"/>
        <v/>
      </c>
      <c r="L862" s="289"/>
      <c r="M862" s="305" t="str">
        <f t="shared" si="45"/>
        <v/>
      </c>
      <c r="N862" s="289" t="b">
        <f>AND(RMDF!N862&gt;=0, RMDF!N862&lt;=1-RMDF!L862, RMDF!N862=ROUND(RMDF!N862,4))</f>
        <v>1</v>
      </c>
      <c r="O862" s="286" t="str">
        <f>IF(P862="","",IF(I862="","",IF(LEFT(I862,13)="Reclaimed pos",RawMaterialCode!$E$569,RawMaterialCode!$E$568)))</f>
        <v>Reclaimed pre-consumer mixed fibers (RM0578)</v>
      </c>
      <c r="P862" s="295">
        <f t="shared" si="46"/>
        <v>1</v>
      </c>
      <c r="Q862" s="202"/>
      <c r="R862" s="203"/>
      <c r="S862" s="204" t="str">
        <f t="shared" si="47"/>
        <v/>
      </c>
      <c r="T862" s="281"/>
      <c r="U862" s="281"/>
      <c r="V862" s="281"/>
      <c r="W862" s="281"/>
      <c r="X862" s="317">
        <f>RMDF!X862</f>
        <v>0</v>
      </c>
      <c r="Y862" s="318" t="str">
        <f>IF(X862=0,"",_xlfn.XLOOKUP(X862,StatePicklist!$1:$1,StatePicklist!$3:$3,"NA",0))</f>
        <v/>
      </c>
      <c r="Z862" s="297" t="str">
        <f ca="1">IF(RMDF!Y862="", "", IF(ISNUMBER(MATCH(RMDF!Y862, INDIRECT(Y862), 0)), "OK", "Invalid"))</f>
        <v/>
      </c>
      <c r="AA862" s="281"/>
      <c r="AB862" s="281"/>
      <c r="AC862" s="281"/>
      <c r="AD862" s="281" t="b">
        <f>AND(RMDF!AG862&gt;=0, RMDF!AG862&lt;=1-RMDF!Z862, RMDF!AG862=ROUND(RMDF!AG862,4))</f>
        <v>1</v>
      </c>
      <c r="AE862" s="317">
        <f>RMDF!AE862</f>
        <v>0</v>
      </c>
      <c r="AF862" s="318" t="str">
        <f>IF(AE862=0,"",_xlfn.XLOOKUP(AE862,StatePicklist!$1:$1,StatePicklist!$3:$3,"NA",0))</f>
        <v/>
      </c>
      <c r="AG862" s="297" t="str">
        <f ca="1">IF(RMDF!AF862="", "", IF(ISNUMBER(MATCH(RMDF!AF862, INDIRECT(AF862), 0)), "OK", "Invalid"))</f>
        <v/>
      </c>
      <c r="AH862" s="281"/>
      <c r="AI862" s="281"/>
      <c r="AJ862" s="281"/>
      <c r="AK862" s="281" t="b">
        <f>AND(RMDF!AN862&gt;=0, RMDF!AN862&lt;=1-SUM(RMDF!Z862,RMDF!AG862), RMDF!AN862=ROUND(RMDF!AN862,4))</f>
        <v>1</v>
      </c>
      <c r="AL862" s="317">
        <f>RMDF!AL862</f>
        <v>0</v>
      </c>
      <c r="AM862" s="318" t="str">
        <f>IF(AL862=0,"",_xlfn.XLOOKUP(AL862,StatePicklist!$1:$1,StatePicklist!$3:$3,"NA",0))</f>
        <v/>
      </c>
      <c r="AN862" s="297" t="str">
        <f ca="1">IF(RMDF!AM862="", "", IF(ISNUMBER(MATCH(RMDF!AM862, INDIRECT(AM862), 0)), "OK", "Invalid"))</f>
        <v/>
      </c>
      <c r="AO862" s="281"/>
      <c r="AP862" s="281"/>
      <c r="AQ862" s="281"/>
      <c r="AR862" s="281" t="b">
        <f>AND(RMDF!AU862&gt;=0, RMDF!AU862&lt;=1-SUM(RMDF!Z862,RMDF!AG862,RMDF!AN862), RMDF!AU862=ROUND(RMDF!AU862,4))</f>
        <v>1</v>
      </c>
      <c r="AS862" s="317">
        <f>RMDF!AS862</f>
        <v>0</v>
      </c>
      <c r="AT862" s="318" t="str">
        <f>IF(AS862=0,"",_xlfn.XLOOKUP(AS862,StatePicklist!$1:$1,StatePicklist!$3:$3,"NA",0))</f>
        <v/>
      </c>
      <c r="AU862" s="297" t="str">
        <f ca="1">IF(RMDF!AT862="", "", IF(ISNUMBER(MATCH(RMDF!AT862, INDIRECT(AT862), 0)), "OK", "Invalid"))</f>
        <v/>
      </c>
      <c r="AV862" s="281"/>
      <c r="AW862" s="281"/>
      <c r="AX862" s="281"/>
      <c r="AY862" s="281" t="b">
        <f>AND(RMDF!BB862&gt;=0, RMDF!BB862&lt;=1-SUM(RMDF!Z862,RMDF!AG862,RMDF!AN862,RMDF!AU862), RMDF!BB862=ROUND(RMDF!BB862,4))</f>
        <v>1</v>
      </c>
      <c r="AZ862" s="317">
        <f>RMDF!AZ862</f>
        <v>0</v>
      </c>
      <c r="BA862" s="318" t="str">
        <f>IF(AZ862=0,"",_xlfn.XLOOKUP(AZ862,StatePicklist!$1:$1,StatePicklist!$3:$3,"NA",0))</f>
        <v/>
      </c>
      <c r="BB862" s="297" t="str">
        <f ca="1">IF(RMDF!BA862="", "", IF(ISNUMBER(MATCH(RMDF!BA862, INDIRECT(BA862), 0)), "OK", "Invalid"))</f>
        <v/>
      </c>
      <c r="BC862" s="281"/>
      <c r="BD862" s="281"/>
      <c r="BE862" s="281"/>
      <c r="BF862" s="281" t="b">
        <f>AND(RMDF!BI862&gt;=0, RMDF!BI862&lt;=1-SUM(RMDF!Z862,RMDF!AG862,RMDF!AN862,RMDF!AU862,RMDF!BB862), RMDF!BI862=ROUND(RMDF!BI862,4))</f>
        <v>1</v>
      </c>
      <c r="BG862" s="317">
        <f>RMDF!BG862</f>
        <v>0</v>
      </c>
      <c r="BH862" s="318" t="str">
        <f>IF(BG862=0,"",_xlfn.XLOOKUP(BG862,StatePicklist!$1:$1,StatePicklist!$3:$3,"NA",0))</f>
        <v/>
      </c>
      <c r="BI862" s="297" t="str">
        <f ca="1">IF(RMDF!BH862="", "", IF(ISNUMBER(MATCH(RMDF!BH862, INDIRECT(BH862), 0)), "OK", "Invalid"))</f>
        <v/>
      </c>
      <c r="BJ862" s="281"/>
      <c r="BK862" s="281"/>
      <c r="BL862" s="281"/>
      <c r="BM862" s="281" t="b">
        <f>AND(RMDF!BP862&gt;=0, RMDF!BP862&lt;=1-SUM(RMDF!Z862,RMDF!AG862,RMDF!AN862,RMDF!AU862,RMDF!BB862,RMDF!BI862), RMDF!BP862=ROUND(RMDF!BP862,4))</f>
        <v>1</v>
      </c>
      <c r="BN862" s="317">
        <f>RMDF!BN862</f>
        <v>0</v>
      </c>
      <c r="BO862" s="318" t="str">
        <f>IF(BN862=0,"",_xlfn.XLOOKUP(BN862,StatePicklist!$1:$1,StatePicklist!$3:$3,"NA",0))</f>
        <v/>
      </c>
      <c r="BP862" s="297" t="str">
        <f ca="1">IF(RMDF!BO862="", "", IF(ISNUMBER(MATCH(RMDF!BO862, INDIRECT(BO862), 0)), "OK", "Invalid"))</f>
        <v/>
      </c>
      <c r="BQ862" s="281"/>
      <c r="BR862" s="281"/>
      <c r="BS862" s="281"/>
      <c r="BT862" s="281" t="b">
        <f>AND(RMDF!BW862&gt;=0, RMDF!BW862&lt;=1-SUM(RMDF!Z862,RMDF!AG862,RMDF!AN862,RMDF!AU862,RMDF!BB862,RMDF!BI862,RMDF!BP862), RMDF!BW862=ROUND(RMDF!BW862,4))</f>
        <v>1</v>
      </c>
      <c r="BU862" s="317">
        <f>RMDF!BU862</f>
        <v>0</v>
      </c>
      <c r="BV862" s="318" t="str">
        <f>IF(BU862=0,"",_xlfn.XLOOKUP(BU862,StatePicklist!$1:$1,StatePicklist!$3:$3,"NA",0))</f>
        <v/>
      </c>
      <c r="BW862" s="297" t="str">
        <f ca="1">IF(RMDF!BV862="", "", IF(ISNUMBER(MATCH(RMDF!BV862, INDIRECT(BV862), 0)), "OK", "Invalid"))</f>
        <v/>
      </c>
      <c r="BX862" s="281"/>
      <c r="BY862" s="281"/>
      <c r="BZ862" s="281"/>
      <c r="CA862" s="281" t="b">
        <f>AND(RMDF!CD862&gt;=0, RMDF!CD862&lt;=1-SUM(RMDF!Z862,RMDF!AG862,RMDF!AN862,RMDF!AU862,RMDF!BB862,RMDF!BI862,RMDF!BP862,RMDF!BW862), RMDF!CD862=ROUND(RMDF!CD862,4))</f>
        <v>1</v>
      </c>
      <c r="CB862" s="317">
        <f>RMDF!CB862</f>
        <v>0</v>
      </c>
      <c r="CC862" s="318" t="str">
        <f>IF(CB862=0,"",_xlfn.XLOOKUP(CB862,StatePicklist!$1:$1,StatePicklist!$3:$3,"NA",0))</f>
        <v/>
      </c>
      <c r="CD862" s="297" t="str">
        <f ca="1">IF(RMDF!CC862="", "", IF(ISNUMBER(MATCH(RMDF!CC862, INDIRECT(CC862), 0)), "OK", "Invalid"))</f>
        <v/>
      </c>
      <c r="CE862" s="281"/>
      <c r="CF862" s="281"/>
      <c r="CG862" s="281"/>
      <c r="CH862" s="281" t="b">
        <f>AND(RMDF!CK862&gt;=0, RMDF!CK862&lt;=1-SUM(RMDF!Z862,RMDF!AG862,RMDF!AN862,RMDF!AU862,RMDF!BB862,RMDF!BI862,RMDF!BP862,RMDF!BW862,RMDF!CD862), RMDF!CK862=ROUND(RMDF!CK862,4))</f>
        <v>1</v>
      </c>
      <c r="CI862" s="317">
        <f>RMDF!CI862</f>
        <v>0</v>
      </c>
      <c r="CJ862" s="318" t="str">
        <f>IF(CI862=0,"",_xlfn.XLOOKUP(CI862,StatePicklist!$1:$1,StatePicklist!$3:$3,"NA",0))</f>
        <v/>
      </c>
      <c r="CK862" s="297" t="str">
        <f ca="1">IF(RMDF!CJ862="", "", IF(ISNUMBER(MATCH(RMDF!CJ862, INDIRECT(CJ862), 0)), "OK", "Invalid"))</f>
        <v/>
      </c>
      <c r="CL862" s="281"/>
      <c r="CM862" s="281"/>
      <c r="CN862" s="281"/>
      <c r="CO862" s="281" t="b">
        <f>AND(RMDF!CR862&gt;=0, RMDF!CR862&lt;=1-SUM(RMDF!Z862,RMDF!AG862,RMDF!AN862,RMDF!AU862,RMDF!BB862,RMDF!BI862,RMDF!BP862,RMDF!BW862,RMDF!CD862,RMDF!CK862), RMDF!CR862=ROUND(RMDF!CR862,4))</f>
        <v>1</v>
      </c>
      <c r="CP862" s="317">
        <f>RMDF!CP862</f>
        <v>0</v>
      </c>
      <c r="CQ862" s="318" t="str">
        <f>IF(CP862=0,"",_xlfn.XLOOKUP(CP862,StatePicklist!$1:$1,StatePicklist!$3:$3,"NA",0))</f>
        <v/>
      </c>
      <c r="CR862" s="297" t="str">
        <f ca="1">IF(RMDF!CQ862="", "", IF(ISNUMBER(MATCH(RMDF!CQ862, INDIRECT(CQ862), 0)), "OK", "Invalid"))</f>
        <v/>
      </c>
      <c r="CS862" s="281"/>
      <c r="CT862" s="281"/>
      <c r="CU862" s="281"/>
      <c r="CV862" s="281" t="b">
        <f>AND(RMDF!CY862&gt;=0, RMDF!CY862&lt;=1-SUM(RMDF!Z862,RMDF!AG862,RMDF!AN862,RMDF!AU862,RMDF!BB862,RMDF!BI862,RMDF!BP862,RMDF!BW862,RMDF!CD862,RMDF!CK862,RMDF!CR862), RMDF!CY862=ROUND(RMDF!CY862,4))</f>
        <v>1</v>
      </c>
      <c r="CW862" s="317">
        <f>RMDF!CW862</f>
        <v>0</v>
      </c>
      <c r="CX862" s="318" t="str">
        <f>IF(CW862=0,"",_xlfn.XLOOKUP(CW862,StatePicklist!$1:$1,StatePicklist!$3:$3,"NA",0))</f>
        <v/>
      </c>
      <c r="CY862" s="297" t="str">
        <f ca="1">IF(RMDF!CX862="", "", IF(ISNUMBER(MATCH(RMDF!CX862, INDIRECT(CX862), 0)), "OK", "Invalid"))</f>
        <v/>
      </c>
      <c r="CZ862" s="281"/>
      <c r="DA862" s="281"/>
      <c r="DB862" s="281"/>
      <c r="DC862" s="281" t="b">
        <f>AND(RMDF!DF862&gt;=0, RMDF!DF862&lt;=1-SUM(RMDF!Z862,RMDF!AG862,RMDF!AN862,RMDF!AU862,RMDF!BB862,RMDF!BI862,RMDF!BP862,RMDF!BW862,RMDF!CD862,RMDF!CK862,RMDF!CR862,RMDF!CY862), RMDF!DF862=ROUND(RMDF!DF862,4))</f>
        <v>1</v>
      </c>
      <c r="DD862" s="317">
        <f>RMDF!DD862</f>
        <v>0</v>
      </c>
      <c r="DE862" s="318" t="str">
        <f>IF(DD862=0,"",_xlfn.XLOOKUP(DD862,StatePicklist!$1:$1,StatePicklist!$3:$3,"NA",0))</f>
        <v/>
      </c>
      <c r="DF862" s="297" t="str">
        <f ca="1">IF(RMDF!DE862="", "", IF(ISNUMBER(MATCH(RMDF!DE862, INDIRECT(DE862), 0)), "OK", "Invalid"))</f>
        <v/>
      </c>
      <c r="DG862" s="281"/>
      <c r="DH862" s="281"/>
      <c r="DI862" s="281"/>
      <c r="DJ862" s="281" t="b">
        <f>AND(RMDF!DM862&gt;=0, RMDF!DM862&lt;=1-SUM(RMDF!Z862,RMDF!AG862,RMDF!AN862,RMDF!AU862,RMDF!BB862,RMDF!BI862,RMDF!BP862,RMDF!BW862,RMDF!CD862,RMDF!CK862,RMDF!CR862,RMDF!CY862,RMDF!DF862), RMDF!DM862=ROUND(RMDF!DM862,4))</f>
        <v>1</v>
      </c>
      <c r="DK862" s="317">
        <f>RMDF!DK862</f>
        <v>0</v>
      </c>
      <c r="DL862" s="318" t="str">
        <f>IF(DK862=0,"",_xlfn.XLOOKUP(DK862,StatePicklist!$1:$1,StatePicklist!$3:$3,"NA",0))</f>
        <v/>
      </c>
      <c r="DM862" s="297" t="str">
        <f ca="1">IF(RMDF!DL862="", "", IF(ISNUMBER(MATCH(RMDF!DL862, INDIRECT(DL862), 0)), "OK", "Invalid"))</f>
        <v/>
      </c>
      <c r="DN862" s="281"/>
      <c r="DO862" s="281"/>
      <c r="DP862" s="281"/>
      <c r="DQ862" s="281" t="b">
        <f>AND(RMDF!DT862&gt;=0, RMDF!DT862&lt;=1-SUM(RMDF!Z862,RMDF!AG862,RMDF!AN862,RMDF!AU862,RMDF!BB862,RMDF!BI862,RMDF!BP862,RMDF!BW862,RMDF!CD862,RMDF!CK862,RMDF!CR862,RMDF!CY862,RMDF!DF862,RMDF!DM862), RMDF!DT862=ROUND(RMDF!DT862,4))</f>
        <v>1</v>
      </c>
      <c r="DR862" s="317">
        <f>RMDF!DR862</f>
        <v>0</v>
      </c>
      <c r="DS862" s="318" t="str">
        <f>IF(DR862=0,"",_xlfn.XLOOKUP(DR862,StatePicklist!$1:$1,StatePicklist!$3:$3,"NA",0))</f>
        <v/>
      </c>
      <c r="DT862" s="297" t="str">
        <f ca="1">IF(RMDF!DS862="", "", IF(ISNUMBER(MATCH(RMDF!DS862, INDIRECT(DS862), 0)), "OK", "Invalid"))</f>
        <v/>
      </c>
      <c r="DU862" s="281"/>
      <c r="DV862" s="281"/>
      <c r="DW862" s="281"/>
      <c r="DX862" s="281" t="b">
        <f>AND(RMDF!EA862&gt;=0, RMDF!EA862&lt;=1-SUM(RMDF!Z862,RMDF!AG862,RMDF!AN862,RMDF!AU862,RMDF!BB862,RMDF!BI862,RMDF!BP862,RMDF!BW862,RMDF!CD862,RMDF!CK862,RMDF!CR862,RMDF!CY862,RMDF!DF862,RMDF!DM862,RMDF!DT862), RMDF!EA862=ROUND(RMDF!EA862,4))</f>
        <v>1</v>
      </c>
      <c r="DY862" s="317">
        <f>RMDF!DY862</f>
        <v>0</v>
      </c>
      <c r="DZ862" s="318" t="str">
        <f>IF(DY862=0,"",_xlfn.XLOOKUP(DY862,StatePicklist!$1:$1,StatePicklist!$3:$3,"NA",0))</f>
        <v/>
      </c>
      <c r="EA862" s="297" t="str">
        <f ca="1">IF(RMDF!DZ862="", "", IF(ISNUMBER(MATCH(RMDF!DZ862, INDIRECT(DZ862), 0)), "OK", "Invalid"))</f>
        <v/>
      </c>
      <c r="EB862" s="281"/>
      <c r="EC862" s="281"/>
      <c r="ED862" s="281"/>
      <c r="EE862" s="281" t="b">
        <f>AND(RMDF!EH862&gt;=0, RMDF!EH862&lt;=1-SUM(RMDF!Z862,RMDF!AG862,RMDF!AN862,RMDF!AU862,RMDF!BB862,RMDF!BI862,RMDF!BP862,RMDF!BW862,RMDF!CD862,RMDF!CK862,RMDF!CR862,RMDF!CY862,RMDF!DF862,RMDF!DM862,RMDF!DT862,RMDF!EA862), RMDF!EH862=ROUND(RMDF!EH862,4))</f>
        <v>1</v>
      </c>
      <c r="EF862" s="317">
        <f>RMDF!EF862</f>
        <v>0</v>
      </c>
      <c r="EG862" s="318" t="str">
        <f>IF(EF862=0,"",_xlfn.XLOOKUP(EF862,StatePicklist!$1:$1,StatePicklist!$3:$3,"NA",0))</f>
        <v/>
      </c>
      <c r="EH862" s="297" t="str">
        <f ca="1">IF(RMDF!EG862="", "", IF(ISNUMBER(MATCH(RMDF!EG862, INDIRECT(EG862), 0)), "OK", "Invalid"))</f>
        <v/>
      </c>
      <c r="EI862" s="281"/>
      <c r="EJ862" s="281"/>
      <c r="EK862" s="281"/>
      <c r="EL862" s="281" t="b">
        <f>AND(RMDF!EO862&gt;=0, RMDF!EO862&lt;=1-SUM(RMDF!Z862,RMDF!AG862,RMDF!AN862,RMDF!AU862,RMDF!BB862,RMDF!BI862,RMDF!BP862,RMDF!BW862,RMDF!CD862,RMDF!CK862,RMDF!CR862,RMDF!CY862,RMDF!DF862,RMDF!DM862,RMDF!DT862,RMDF!EA862,RMDF!EH862), RMDF!EO862=ROUND(RMDF!EO862,4))</f>
        <v>1</v>
      </c>
      <c r="EM862" s="317">
        <f>RMDF!EM862</f>
        <v>0</v>
      </c>
      <c r="EN862" s="318" t="str">
        <f>IF(EM862=0,"",_xlfn.XLOOKUP(EM862,StatePicklist!$1:$1,StatePicklist!$3:$3,"NA",0))</f>
        <v/>
      </c>
      <c r="EO862" s="297" t="str">
        <f ca="1">IF(RMDF!EN862="", "", IF(ISNUMBER(MATCH(RMDF!EN862, INDIRECT(EN862), 0)), "OK", "Invalid"))</f>
        <v/>
      </c>
      <c r="EP862" s="281"/>
      <c r="EQ862" s="281"/>
      <c r="ER862" s="281"/>
      <c r="ES862" s="281" t="b">
        <f>AND(RMDF!EV862&gt;=0, RMDF!EV862&lt;=1-SUM(RMDF!Z862,RMDF!AG862,RMDF!AN862,RMDF!AU862,RMDF!BB862,RMDF!BI862,RMDF!BP862,RMDF!BW862,RMDF!CD862,RMDF!CK862,RMDF!CR862,RMDF!CY862,RMDF!DF862,RMDF!DM862,RMDF!DT862,RMDF!EA862,RMDF!EH862,RMDF!EO862), RMDF!EV862=ROUND(RMDF!EV862,4))</f>
        <v>1</v>
      </c>
      <c r="ET862" s="317">
        <f>RMDF!ET862</f>
        <v>0</v>
      </c>
      <c r="EU862" s="318" t="str">
        <f>IF(ET862=0,"",_xlfn.XLOOKUP(ET862,StatePicklist!$1:$1,StatePicklist!$3:$3,"NA",0))</f>
        <v/>
      </c>
      <c r="EV862" s="297" t="str">
        <f ca="1">IF(RMDF!EU862="", "", IF(ISNUMBER(MATCH(RMDF!EU862, INDIRECT(EU862), 0)), "OK", "Invalid"))</f>
        <v/>
      </c>
      <c r="EW862" s="281"/>
      <c r="EX862" s="281"/>
      <c r="EY862" s="281"/>
      <c r="EZ862" s="281" t="b">
        <f>AND(RMDF!FC862&gt;=0, RMDF!FC862&lt;=1-SUM(RMDF!Z862,RMDF!AG862,RMDF!AN862,RMDF!AU862,RMDF!BB862,RMDF!BI862,RMDF!BP862,RMDF!BW862,RMDF!CD862,RMDF!CK862,RMDF!CR862,RMDF!CY862,RMDF!DF862,RMDF!DM862,RMDF!DT862,RMDF!EA862,RMDF!EH862,RMDF!EO862,RMDF!EV862), RMDF!FC862=ROUND(RMDF!FC862,4))</f>
        <v>1</v>
      </c>
      <c r="FA862" s="317">
        <f>RMDF!FA862</f>
        <v>0</v>
      </c>
      <c r="FB862" s="318" t="str">
        <f>IF(FA862=0,"",_xlfn.XLOOKUP(FA862,StatePicklist!$1:$1,StatePicklist!$3:$3,"NA",0))</f>
        <v/>
      </c>
      <c r="FC862" s="297" t="str">
        <f ca="1">IF(RMDF!FB862="", "", IF(ISNUMBER(MATCH(RMDF!FB862, INDIRECT(FB862), 0)), "OK", "Invalid"))</f>
        <v/>
      </c>
    </row>
    <row r="863" spans="1:159" s="205" customFormat="1" ht="39.9" customHeight="1" x14ac:dyDescent="0.25">
      <c r="A863" s="206"/>
      <c r="B863" s="196"/>
      <c r="C863" s="197"/>
      <c r="D863" s="198"/>
      <c r="E863" s="199"/>
      <c r="F863" s="200"/>
      <c r="G863" s="201"/>
      <c r="H863" s="292"/>
      <c r="I863" s="305">
        <f>RMDF!I863</f>
        <v>0</v>
      </c>
      <c r="J863" s="305" t="str">
        <f>IF(I863=ProductCode!$B$30,"PDReclPost",IF(OR(I863=ProductCode!$C$30,I863=ProductCode!$E$30,I863=ProductCode!$G$30),"PDPreCon",IF(OR(I863=ProductCode!$D$30,I863=ProductCode!$F$30),"PDNotReclPost","")))</f>
        <v/>
      </c>
      <c r="K863" s="305" t="str">
        <f t="shared" si="45"/>
        <v/>
      </c>
      <c r="L863" s="289"/>
      <c r="M863" s="305" t="str">
        <f t="shared" si="45"/>
        <v/>
      </c>
      <c r="N863" s="289" t="b">
        <f>AND(RMDF!N863&gt;=0, RMDF!N863&lt;=1-RMDF!L863, RMDF!N863=ROUND(RMDF!N863,4))</f>
        <v>1</v>
      </c>
      <c r="O863" s="286" t="str">
        <f>IF(P863="","",IF(I863="","",IF(LEFT(I863,13)="Reclaimed pos",RawMaterialCode!$E$569,RawMaterialCode!$E$568)))</f>
        <v>Reclaimed pre-consumer mixed fibers (RM0578)</v>
      </c>
      <c r="P863" s="295">
        <f t="shared" si="46"/>
        <v>1</v>
      </c>
      <c r="Q863" s="202"/>
      <c r="R863" s="203"/>
      <c r="S863" s="204" t="str">
        <f t="shared" si="47"/>
        <v/>
      </c>
      <c r="T863" s="281"/>
      <c r="U863" s="281"/>
      <c r="V863" s="281"/>
      <c r="W863" s="281"/>
      <c r="X863" s="317">
        <f>RMDF!X863</f>
        <v>0</v>
      </c>
      <c r="Y863" s="318" t="str">
        <f>IF(X863=0,"",_xlfn.XLOOKUP(X863,StatePicklist!$1:$1,StatePicklist!$3:$3,"NA",0))</f>
        <v/>
      </c>
      <c r="Z863" s="297" t="str">
        <f ca="1">IF(RMDF!Y863="", "", IF(ISNUMBER(MATCH(RMDF!Y863, INDIRECT(Y863), 0)), "OK", "Invalid"))</f>
        <v/>
      </c>
      <c r="AA863" s="281"/>
      <c r="AB863" s="281"/>
      <c r="AC863" s="281"/>
      <c r="AD863" s="281" t="b">
        <f>AND(RMDF!AG863&gt;=0, RMDF!AG863&lt;=1-RMDF!Z863, RMDF!AG863=ROUND(RMDF!AG863,4))</f>
        <v>1</v>
      </c>
      <c r="AE863" s="317">
        <f>RMDF!AE863</f>
        <v>0</v>
      </c>
      <c r="AF863" s="318" t="str">
        <f>IF(AE863=0,"",_xlfn.XLOOKUP(AE863,StatePicklist!$1:$1,StatePicklist!$3:$3,"NA",0))</f>
        <v/>
      </c>
      <c r="AG863" s="297" t="str">
        <f ca="1">IF(RMDF!AF863="", "", IF(ISNUMBER(MATCH(RMDF!AF863, INDIRECT(AF863), 0)), "OK", "Invalid"))</f>
        <v/>
      </c>
      <c r="AH863" s="281"/>
      <c r="AI863" s="281"/>
      <c r="AJ863" s="281"/>
      <c r="AK863" s="281" t="b">
        <f>AND(RMDF!AN863&gt;=0, RMDF!AN863&lt;=1-SUM(RMDF!Z863,RMDF!AG863), RMDF!AN863=ROUND(RMDF!AN863,4))</f>
        <v>1</v>
      </c>
      <c r="AL863" s="317">
        <f>RMDF!AL863</f>
        <v>0</v>
      </c>
      <c r="AM863" s="318" t="str">
        <f>IF(AL863=0,"",_xlfn.XLOOKUP(AL863,StatePicklist!$1:$1,StatePicklist!$3:$3,"NA",0))</f>
        <v/>
      </c>
      <c r="AN863" s="297" t="str">
        <f ca="1">IF(RMDF!AM863="", "", IF(ISNUMBER(MATCH(RMDF!AM863, INDIRECT(AM863), 0)), "OK", "Invalid"))</f>
        <v/>
      </c>
      <c r="AO863" s="281"/>
      <c r="AP863" s="281"/>
      <c r="AQ863" s="281"/>
      <c r="AR863" s="281" t="b">
        <f>AND(RMDF!AU863&gt;=0, RMDF!AU863&lt;=1-SUM(RMDF!Z863,RMDF!AG863,RMDF!AN863), RMDF!AU863=ROUND(RMDF!AU863,4))</f>
        <v>1</v>
      </c>
      <c r="AS863" s="317">
        <f>RMDF!AS863</f>
        <v>0</v>
      </c>
      <c r="AT863" s="318" t="str">
        <f>IF(AS863=0,"",_xlfn.XLOOKUP(AS863,StatePicklist!$1:$1,StatePicklist!$3:$3,"NA",0))</f>
        <v/>
      </c>
      <c r="AU863" s="297" t="str">
        <f ca="1">IF(RMDF!AT863="", "", IF(ISNUMBER(MATCH(RMDF!AT863, INDIRECT(AT863), 0)), "OK", "Invalid"))</f>
        <v/>
      </c>
      <c r="AV863" s="281"/>
      <c r="AW863" s="281"/>
      <c r="AX863" s="281"/>
      <c r="AY863" s="281" t="b">
        <f>AND(RMDF!BB863&gt;=0, RMDF!BB863&lt;=1-SUM(RMDF!Z863,RMDF!AG863,RMDF!AN863,RMDF!AU863), RMDF!BB863=ROUND(RMDF!BB863,4))</f>
        <v>1</v>
      </c>
      <c r="AZ863" s="317">
        <f>RMDF!AZ863</f>
        <v>0</v>
      </c>
      <c r="BA863" s="318" t="str">
        <f>IF(AZ863=0,"",_xlfn.XLOOKUP(AZ863,StatePicklist!$1:$1,StatePicklist!$3:$3,"NA",0))</f>
        <v/>
      </c>
      <c r="BB863" s="297" t="str">
        <f ca="1">IF(RMDF!BA863="", "", IF(ISNUMBER(MATCH(RMDF!BA863, INDIRECT(BA863), 0)), "OK", "Invalid"))</f>
        <v/>
      </c>
      <c r="BC863" s="281"/>
      <c r="BD863" s="281"/>
      <c r="BE863" s="281"/>
      <c r="BF863" s="281" t="b">
        <f>AND(RMDF!BI863&gt;=0, RMDF!BI863&lt;=1-SUM(RMDF!Z863,RMDF!AG863,RMDF!AN863,RMDF!AU863,RMDF!BB863), RMDF!BI863=ROUND(RMDF!BI863,4))</f>
        <v>1</v>
      </c>
      <c r="BG863" s="317">
        <f>RMDF!BG863</f>
        <v>0</v>
      </c>
      <c r="BH863" s="318" t="str">
        <f>IF(BG863=0,"",_xlfn.XLOOKUP(BG863,StatePicklist!$1:$1,StatePicklist!$3:$3,"NA",0))</f>
        <v/>
      </c>
      <c r="BI863" s="297" t="str">
        <f ca="1">IF(RMDF!BH863="", "", IF(ISNUMBER(MATCH(RMDF!BH863, INDIRECT(BH863), 0)), "OK", "Invalid"))</f>
        <v/>
      </c>
      <c r="BJ863" s="281"/>
      <c r="BK863" s="281"/>
      <c r="BL863" s="281"/>
      <c r="BM863" s="281" t="b">
        <f>AND(RMDF!BP863&gt;=0, RMDF!BP863&lt;=1-SUM(RMDF!Z863,RMDF!AG863,RMDF!AN863,RMDF!AU863,RMDF!BB863,RMDF!BI863), RMDF!BP863=ROUND(RMDF!BP863,4))</f>
        <v>1</v>
      </c>
      <c r="BN863" s="317">
        <f>RMDF!BN863</f>
        <v>0</v>
      </c>
      <c r="BO863" s="318" t="str">
        <f>IF(BN863=0,"",_xlfn.XLOOKUP(BN863,StatePicklist!$1:$1,StatePicklist!$3:$3,"NA",0))</f>
        <v/>
      </c>
      <c r="BP863" s="297" t="str">
        <f ca="1">IF(RMDF!BO863="", "", IF(ISNUMBER(MATCH(RMDF!BO863, INDIRECT(BO863), 0)), "OK", "Invalid"))</f>
        <v/>
      </c>
      <c r="BQ863" s="281"/>
      <c r="BR863" s="281"/>
      <c r="BS863" s="281"/>
      <c r="BT863" s="281" t="b">
        <f>AND(RMDF!BW863&gt;=0, RMDF!BW863&lt;=1-SUM(RMDF!Z863,RMDF!AG863,RMDF!AN863,RMDF!AU863,RMDF!BB863,RMDF!BI863,RMDF!BP863), RMDF!BW863=ROUND(RMDF!BW863,4))</f>
        <v>1</v>
      </c>
      <c r="BU863" s="317">
        <f>RMDF!BU863</f>
        <v>0</v>
      </c>
      <c r="BV863" s="318" t="str">
        <f>IF(BU863=0,"",_xlfn.XLOOKUP(BU863,StatePicklist!$1:$1,StatePicklist!$3:$3,"NA",0))</f>
        <v/>
      </c>
      <c r="BW863" s="297" t="str">
        <f ca="1">IF(RMDF!BV863="", "", IF(ISNUMBER(MATCH(RMDF!BV863, INDIRECT(BV863), 0)), "OK", "Invalid"))</f>
        <v/>
      </c>
      <c r="BX863" s="281"/>
      <c r="BY863" s="281"/>
      <c r="BZ863" s="281"/>
      <c r="CA863" s="281" t="b">
        <f>AND(RMDF!CD863&gt;=0, RMDF!CD863&lt;=1-SUM(RMDF!Z863,RMDF!AG863,RMDF!AN863,RMDF!AU863,RMDF!BB863,RMDF!BI863,RMDF!BP863,RMDF!BW863), RMDF!CD863=ROUND(RMDF!CD863,4))</f>
        <v>1</v>
      </c>
      <c r="CB863" s="317">
        <f>RMDF!CB863</f>
        <v>0</v>
      </c>
      <c r="CC863" s="318" t="str">
        <f>IF(CB863=0,"",_xlfn.XLOOKUP(CB863,StatePicklist!$1:$1,StatePicklist!$3:$3,"NA",0))</f>
        <v/>
      </c>
      <c r="CD863" s="297" t="str">
        <f ca="1">IF(RMDF!CC863="", "", IF(ISNUMBER(MATCH(RMDF!CC863, INDIRECT(CC863), 0)), "OK", "Invalid"))</f>
        <v/>
      </c>
      <c r="CE863" s="281"/>
      <c r="CF863" s="281"/>
      <c r="CG863" s="281"/>
      <c r="CH863" s="281" t="b">
        <f>AND(RMDF!CK863&gt;=0, RMDF!CK863&lt;=1-SUM(RMDF!Z863,RMDF!AG863,RMDF!AN863,RMDF!AU863,RMDF!BB863,RMDF!BI863,RMDF!BP863,RMDF!BW863,RMDF!CD863), RMDF!CK863=ROUND(RMDF!CK863,4))</f>
        <v>1</v>
      </c>
      <c r="CI863" s="317">
        <f>RMDF!CI863</f>
        <v>0</v>
      </c>
      <c r="CJ863" s="318" t="str">
        <f>IF(CI863=0,"",_xlfn.XLOOKUP(CI863,StatePicklist!$1:$1,StatePicklist!$3:$3,"NA",0))</f>
        <v/>
      </c>
      <c r="CK863" s="297" t="str">
        <f ca="1">IF(RMDF!CJ863="", "", IF(ISNUMBER(MATCH(RMDF!CJ863, INDIRECT(CJ863), 0)), "OK", "Invalid"))</f>
        <v/>
      </c>
      <c r="CL863" s="281"/>
      <c r="CM863" s="281"/>
      <c r="CN863" s="281"/>
      <c r="CO863" s="281" t="b">
        <f>AND(RMDF!CR863&gt;=0, RMDF!CR863&lt;=1-SUM(RMDF!Z863,RMDF!AG863,RMDF!AN863,RMDF!AU863,RMDF!BB863,RMDF!BI863,RMDF!BP863,RMDF!BW863,RMDF!CD863,RMDF!CK863), RMDF!CR863=ROUND(RMDF!CR863,4))</f>
        <v>1</v>
      </c>
      <c r="CP863" s="317">
        <f>RMDF!CP863</f>
        <v>0</v>
      </c>
      <c r="CQ863" s="318" t="str">
        <f>IF(CP863=0,"",_xlfn.XLOOKUP(CP863,StatePicklist!$1:$1,StatePicklist!$3:$3,"NA",0))</f>
        <v/>
      </c>
      <c r="CR863" s="297" t="str">
        <f ca="1">IF(RMDF!CQ863="", "", IF(ISNUMBER(MATCH(RMDF!CQ863, INDIRECT(CQ863), 0)), "OK", "Invalid"))</f>
        <v/>
      </c>
      <c r="CS863" s="281"/>
      <c r="CT863" s="281"/>
      <c r="CU863" s="281"/>
      <c r="CV863" s="281" t="b">
        <f>AND(RMDF!CY863&gt;=0, RMDF!CY863&lt;=1-SUM(RMDF!Z863,RMDF!AG863,RMDF!AN863,RMDF!AU863,RMDF!BB863,RMDF!BI863,RMDF!BP863,RMDF!BW863,RMDF!CD863,RMDF!CK863,RMDF!CR863), RMDF!CY863=ROUND(RMDF!CY863,4))</f>
        <v>1</v>
      </c>
      <c r="CW863" s="317">
        <f>RMDF!CW863</f>
        <v>0</v>
      </c>
      <c r="CX863" s="318" t="str">
        <f>IF(CW863=0,"",_xlfn.XLOOKUP(CW863,StatePicklist!$1:$1,StatePicklist!$3:$3,"NA",0))</f>
        <v/>
      </c>
      <c r="CY863" s="297" t="str">
        <f ca="1">IF(RMDF!CX863="", "", IF(ISNUMBER(MATCH(RMDF!CX863, INDIRECT(CX863), 0)), "OK", "Invalid"))</f>
        <v/>
      </c>
      <c r="CZ863" s="281"/>
      <c r="DA863" s="281"/>
      <c r="DB863" s="281"/>
      <c r="DC863" s="281" t="b">
        <f>AND(RMDF!DF863&gt;=0, RMDF!DF863&lt;=1-SUM(RMDF!Z863,RMDF!AG863,RMDF!AN863,RMDF!AU863,RMDF!BB863,RMDF!BI863,RMDF!BP863,RMDF!BW863,RMDF!CD863,RMDF!CK863,RMDF!CR863,RMDF!CY863), RMDF!DF863=ROUND(RMDF!DF863,4))</f>
        <v>1</v>
      </c>
      <c r="DD863" s="317">
        <f>RMDF!DD863</f>
        <v>0</v>
      </c>
      <c r="DE863" s="318" t="str">
        <f>IF(DD863=0,"",_xlfn.XLOOKUP(DD863,StatePicklist!$1:$1,StatePicklist!$3:$3,"NA",0))</f>
        <v/>
      </c>
      <c r="DF863" s="297" t="str">
        <f ca="1">IF(RMDF!DE863="", "", IF(ISNUMBER(MATCH(RMDF!DE863, INDIRECT(DE863), 0)), "OK", "Invalid"))</f>
        <v/>
      </c>
      <c r="DG863" s="281"/>
      <c r="DH863" s="281"/>
      <c r="DI863" s="281"/>
      <c r="DJ863" s="281" t="b">
        <f>AND(RMDF!DM863&gt;=0, RMDF!DM863&lt;=1-SUM(RMDF!Z863,RMDF!AG863,RMDF!AN863,RMDF!AU863,RMDF!BB863,RMDF!BI863,RMDF!BP863,RMDF!BW863,RMDF!CD863,RMDF!CK863,RMDF!CR863,RMDF!CY863,RMDF!DF863), RMDF!DM863=ROUND(RMDF!DM863,4))</f>
        <v>1</v>
      </c>
      <c r="DK863" s="317">
        <f>RMDF!DK863</f>
        <v>0</v>
      </c>
      <c r="DL863" s="318" t="str">
        <f>IF(DK863=0,"",_xlfn.XLOOKUP(DK863,StatePicklist!$1:$1,StatePicklist!$3:$3,"NA",0))</f>
        <v/>
      </c>
      <c r="DM863" s="297" t="str">
        <f ca="1">IF(RMDF!DL863="", "", IF(ISNUMBER(MATCH(RMDF!DL863, INDIRECT(DL863), 0)), "OK", "Invalid"))</f>
        <v/>
      </c>
      <c r="DN863" s="281"/>
      <c r="DO863" s="281"/>
      <c r="DP863" s="281"/>
      <c r="DQ863" s="281" t="b">
        <f>AND(RMDF!DT863&gt;=0, RMDF!DT863&lt;=1-SUM(RMDF!Z863,RMDF!AG863,RMDF!AN863,RMDF!AU863,RMDF!BB863,RMDF!BI863,RMDF!BP863,RMDF!BW863,RMDF!CD863,RMDF!CK863,RMDF!CR863,RMDF!CY863,RMDF!DF863,RMDF!DM863), RMDF!DT863=ROUND(RMDF!DT863,4))</f>
        <v>1</v>
      </c>
      <c r="DR863" s="317">
        <f>RMDF!DR863</f>
        <v>0</v>
      </c>
      <c r="DS863" s="318" t="str">
        <f>IF(DR863=0,"",_xlfn.XLOOKUP(DR863,StatePicklist!$1:$1,StatePicklist!$3:$3,"NA",0))</f>
        <v/>
      </c>
      <c r="DT863" s="297" t="str">
        <f ca="1">IF(RMDF!DS863="", "", IF(ISNUMBER(MATCH(RMDF!DS863, INDIRECT(DS863), 0)), "OK", "Invalid"))</f>
        <v/>
      </c>
      <c r="DU863" s="281"/>
      <c r="DV863" s="281"/>
      <c r="DW863" s="281"/>
      <c r="DX863" s="281" t="b">
        <f>AND(RMDF!EA863&gt;=0, RMDF!EA863&lt;=1-SUM(RMDF!Z863,RMDF!AG863,RMDF!AN863,RMDF!AU863,RMDF!BB863,RMDF!BI863,RMDF!BP863,RMDF!BW863,RMDF!CD863,RMDF!CK863,RMDF!CR863,RMDF!CY863,RMDF!DF863,RMDF!DM863,RMDF!DT863), RMDF!EA863=ROUND(RMDF!EA863,4))</f>
        <v>1</v>
      </c>
      <c r="DY863" s="317">
        <f>RMDF!DY863</f>
        <v>0</v>
      </c>
      <c r="DZ863" s="318" t="str">
        <f>IF(DY863=0,"",_xlfn.XLOOKUP(DY863,StatePicklist!$1:$1,StatePicklist!$3:$3,"NA",0))</f>
        <v/>
      </c>
      <c r="EA863" s="297" t="str">
        <f ca="1">IF(RMDF!DZ863="", "", IF(ISNUMBER(MATCH(RMDF!DZ863, INDIRECT(DZ863), 0)), "OK", "Invalid"))</f>
        <v/>
      </c>
      <c r="EB863" s="281"/>
      <c r="EC863" s="281"/>
      <c r="ED863" s="281"/>
      <c r="EE863" s="281" t="b">
        <f>AND(RMDF!EH863&gt;=0, RMDF!EH863&lt;=1-SUM(RMDF!Z863,RMDF!AG863,RMDF!AN863,RMDF!AU863,RMDF!BB863,RMDF!BI863,RMDF!BP863,RMDF!BW863,RMDF!CD863,RMDF!CK863,RMDF!CR863,RMDF!CY863,RMDF!DF863,RMDF!DM863,RMDF!DT863,RMDF!EA863), RMDF!EH863=ROUND(RMDF!EH863,4))</f>
        <v>1</v>
      </c>
      <c r="EF863" s="317">
        <f>RMDF!EF863</f>
        <v>0</v>
      </c>
      <c r="EG863" s="318" t="str">
        <f>IF(EF863=0,"",_xlfn.XLOOKUP(EF863,StatePicklist!$1:$1,StatePicklist!$3:$3,"NA",0))</f>
        <v/>
      </c>
      <c r="EH863" s="297" t="str">
        <f ca="1">IF(RMDF!EG863="", "", IF(ISNUMBER(MATCH(RMDF!EG863, INDIRECT(EG863), 0)), "OK", "Invalid"))</f>
        <v/>
      </c>
      <c r="EI863" s="281"/>
      <c r="EJ863" s="281"/>
      <c r="EK863" s="281"/>
      <c r="EL863" s="281" t="b">
        <f>AND(RMDF!EO863&gt;=0, RMDF!EO863&lt;=1-SUM(RMDF!Z863,RMDF!AG863,RMDF!AN863,RMDF!AU863,RMDF!BB863,RMDF!BI863,RMDF!BP863,RMDF!BW863,RMDF!CD863,RMDF!CK863,RMDF!CR863,RMDF!CY863,RMDF!DF863,RMDF!DM863,RMDF!DT863,RMDF!EA863,RMDF!EH863), RMDF!EO863=ROUND(RMDF!EO863,4))</f>
        <v>1</v>
      </c>
      <c r="EM863" s="317">
        <f>RMDF!EM863</f>
        <v>0</v>
      </c>
      <c r="EN863" s="318" t="str">
        <f>IF(EM863=0,"",_xlfn.XLOOKUP(EM863,StatePicklist!$1:$1,StatePicklist!$3:$3,"NA",0))</f>
        <v/>
      </c>
      <c r="EO863" s="297" t="str">
        <f ca="1">IF(RMDF!EN863="", "", IF(ISNUMBER(MATCH(RMDF!EN863, INDIRECT(EN863), 0)), "OK", "Invalid"))</f>
        <v/>
      </c>
      <c r="EP863" s="281"/>
      <c r="EQ863" s="281"/>
      <c r="ER863" s="281"/>
      <c r="ES863" s="281" t="b">
        <f>AND(RMDF!EV863&gt;=0, RMDF!EV863&lt;=1-SUM(RMDF!Z863,RMDF!AG863,RMDF!AN863,RMDF!AU863,RMDF!BB863,RMDF!BI863,RMDF!BP863,RMDF!BW863,RMDF!CD863,RMDF!CK863,RMDF!CR863,RMDF!CY863,RMDF!DF863,RMDF!DM863,RMDF!DT863,RMDF!EA863,RMDF!EH863,RMDF!EO863), RMDF!EV863=ROUND(RMDF!EV863,4))</f>
        <v>1</v>
      </c>
      <c r="ET863" s="317">
        <f>RMDF!ET863</f>
        <v>0</v>
      </c>
      <c r="EU863" s="318" t="str">
        <f>IF(ET863=0,"",_xlfn.XLOOKUP(ET863,StatePicklist!$1:$1,StatePicklist!$3:$3,"NA",0))</f>
        <v/>
      </c>
      <c r="EV863" s="297" t="str">
        <f ca="1">IF(RMDF!EU863="", "", IF(ISNUMBER(MATCH(RMDF!EU863, INDIRECT(EU863), 0)), "OK", "Invalid"))</f>
        <v/>
      </c>
      <c r="EW863" s="281"/>
      <c r="EX863" s="281"/>
      <c r="EY863" s="281"/>
      <c r="EZ863" s="281" t="b">
        <f>AND(RMDF!FC863&gt;=0, RMDF!FC863&lt;=1-SUM(RMDF!Z863,RMDF!AG863,RMDF!AN863,RMDF!AU863,RMDF!BB863,RMDF!BI863,RMDF!BP863,RMDF!BW863,RMDF!CD863,RMDF!CK863,RMDF!CR863,RMDF!CY863,RMDF!DF863,RMDF!DM863,RMDF!DT863,RMDF!EA863,RMDF!EH863,RMDF!EO863,RMDF!EV863), RMDF!FC863=ROUND(RMDF!FC863,4))</f>
        <v>1</v>
      </c>
      <c r="FA863" s="317">
        <f>RMDF!FA863</f>
        <v>0</v>
      </c>
      <c r="FB863" s="318" t="str">
        <f>IF(FA863=0,"",_xlfn.XLOOKUP(FA863,StatePicklist!$1:$1,StatePicklist!$3:$3,"NA",0))</f>
        <v/>
      </c>
      <c r="FC863" s="297" t="str">
        <f ca="1">IF(RMDF!FB863="", "", IF(ISNUMBER(MATCH(RMDF!FB863, INDIRECT(FB863), 0)), "OK", "Invalid"))</f>
        <v/>
      </c>
    </row>
    <row r="864" spans="1:159" s="205" customFormat="1" ht="39.9" customHeight="1" x14ac:dyDescent="0.25">
      <c r="A864" s="206"/>
      <c r="B864" s="196"/>
      <c r="C864" s="197"/>
      <c r="D864" s="198"/>
      <c r="E864" s="199"/>
      <c r="F864" s="200"/>
      <c r="G864" s="201"/>
      <c r="H864" s="292"/>
      <c r="I864" s="305">
        <f>RMDF!I864</f>
        <v>0</v>
      </c>
      <c r="J864" s="305" t="str">
        <f>IF(I864=ProductCode!$B$30,"PDReclPost",IF(OR(I864=ProductCode!$C$30,I864=ProductCode!$E$30,I864=ProductCode!$G$30),"PDPreCon",IF(OR(I864=ProductCode!$D$30,I864=ProductCode!$F$30),"PDNotReclPost","")))</f>
        <v/>
      </c>
      <c r="K864" s="305" t="str">
        <f t="shared" si="45"/>
        <v/>
      </c>
      <c r="L864" s="289"/>
      <c r="M864" s="305" t="str">
        <f t="shared" si="45"/>
        <v/>
      </c>
      <c r="N864" s="289" t="b">
        <f>AND(RMDF!N864&gt;=0, RMDF!N864&lt;=1-RMDF!L864, RMDF!N864=ROUND(RMDF!N864,4))</f>
        <v>1</v>
      </c>
      <c r="O864" s="286" t="str">
        <f>IF(P864="","",IF(I864="","",IF(LEFT(I864,13)="Reclaimed pos",RawMaterialCode!$E$569,RawMaterialCode!$E$568)))</f>
        <v>Reclaimed pre-consumer mixed fibers (RM0578)</v>
      </c>
      <c r="P864" s="295">
        <f t="shared" si="46"/>
        <v>1</v>
      </c>
      <c r="Q864" s="202"/>
      <c r="R864" s="203"/>
      <c r="S864" s="204" t="str">
        <f t="shared" si="47"/>
        <v/>
      </c>
      <c r="T864" s="281"/>
      <c r="U864" s="281"/>
      <c r="V864" s="281"/>
      <c r="W864" s="281"/>
      <c r="X864" s="317">
        <f>RMDF!X864</f>
        <v>0</v>
      </c>
      <c r="Y864" s="318" t="str">
        <f>IF(X864=0,"",_xlfn.XLOOKUP(X864,StatePicklist!$1:$1,StatePicklist!$3:$3,"NA",0))</f>
        <v/>
      </c>
      <c r="Z864" s="297" t="str">
        <f ca="1">IF(RMDF!Y864="", "", IF(ISNUMBER(MATCH(RMDF!Y864, INDIRECT(Y864), 0)), "OK", "Invalid"))</f>
        <v/>
      </c>
      <c r="AA864" s="281"/>
      <c r="AB864" s="281"/>
      <c r="AC864" s="281"/>
      <c r="AD864" s="281" t="b">
        <f>AND(RMDF!AG864&gt;=0, RMDF!AG864&lt;=1-RMDF!Z864, RMDF!AG864=ROUND(RMDF!AG864,4))</f>
        <v>1</v>
      </c>
      <c r="AE864" s="317">
        <f>RMDF!AE864</f>
        <v>0</v>
      </c>
      <c r="AF864" s="318" t="str">
        <f>IF(AE864=0,"",_xlfn.XLOOKUP(AE864,StatePicklist!$1:$1,StatePicklist!$3:$3,"NA",0))</f>
        <v/>
      </c>
      <c r="AG864" s="297" t="str">
        <f ca="1">IF(RMDF!AF864="", "", IF(ISNUMBER(MATCH(RMDF!AF864, INDIRECT(AF864), 0)), "OK", "Invalid"))</f>
        <v/>
      </c>
      <c r="AH864" s="281"/>
      <c r="AI864" s="281"/>
      <c r="AJ864" s="281"/>
      <c r="AK864" s="281" t="b">
        <f>AND(RMDF!AN864&gt;=0, RMDF!AN864&lt;=1-SUM(RMDF!Z864,RMDF!AG864), RMDF!AN864=ROUND(RMDF!AN864,4))</f>
        <v>1</v>
      </c>
      <c r="AL864" s="317">
        <f>RMDF!AL864</f>
        <v>0</v>
      </c>
      <c r="AM864" s="318" t="str">
        <f>IF(AL864=0,"",_xlfn.XLOOKUP(AL864,StatePicklist!$1:$1,StatePicklist!$3:$3,"NA",0))</f>
        <v/>
      </c>
      <c r="AN864" s="297" t="str">
        <f ca="1">IF(RMDF!AM864="", "", IF(ISNUMBER(MATCH(RMDF!AM864, INDIRECT(AM864), 0)), "OK", "Invalid"))</f>
        <v/>
      </c>
      <c r="AO864" s="281"/>
      <c r="AP864" s="281"/>
      <c r="AQ864" s="281"/>
      <c r="AR864" s="281" t="b">
        <f>AND(RMDF!AU864&gt;=0, RMDF!AU864&lt;=1-SUM(RMDF!Z864,RMDF!AG864,RMDF!AN864), RMDF!AU864=ROUND(RMDF!AU864,4))</f>
        <v>1</v>
      </c>
      <c r="AS864" s="317">
        <f>RMDF!AS864</f>
        <v>0</v>
      </c>
      <c r="AT864" s="318" t="str">
        <f>IF(AS864=0,"",_xlfn.XLOOKUP(AS864,StatePicklist!$1:$1,StatePicklist!$3:$3,"NA",0))</f>
        <v/>
      </c>
      <c r="AU864" s="297" t="str">
        <f ca="1">IF(RMDF!AT864="", "", IF(ISNUMBER(MATCH(RMDF!AT864, INDIRECT(AT864), 0)), "OK", "Invalid"))</f>
        <v/>
      </c>
      <c r="AV864" s="281"/>
      <c r="AW864" s="281"/>
      <c r="AX864" s="281"/>
      <c r="AY864" s="281" t="b">
        <f>AND(RMDF!BB864&gt;=0, RMDF!BB864&lt;=1-SUM(RMDF!Z864,RMDF!AG864,RMDF!AN864,RMDF!AU864), RMDF!BB864=ROUND(RMDF!BB864,4))</f>
        <v>1</v>
      </c>
      <c r="AZ864" s="317">
        <f>RMDF!AZ864</f>
        <v>0</v>
      </c>
      <c r="BA864" s="318" t="str">
        <f>IF(AZ864=0,"",_xlfn.XLOOKUP(AZ864,StatePicklist!$1:$1,StatePicklist!$3:$3,"NA",0))</f>
        <v/>
      </c>
      <c r="BB864" s="297" t="str">
        <f ca="1">IF(RMDF!BA864="", "", IF(ISNUMBER(MATCH(RMDF!BA864, INDIRECT(BA864), 0)), "OK", "Invalid"))</f>
        <v/>
      </c>
      <c r="BC864" s="281"/>
      <c r="BD864" s="281"/>
      <c r="BE864" s="281"/>
      <c r="BF864" s="281" t="b">
        <f>AND(RMDF!BI864&gt;=0, RMDF!BI864&lt;=1-SUM(RMDF!Z864,RMDF!AG864,RMDF!AN864,RMDF!AU864,RMDF!BB864), RMDF!BI864=ROUND(RMDF!BI864,4))</f>
        <v>1</v>
      </c>
      <c r="BG864" s="317">
        <f>RMDF!BG864</f>
        <v>0</v>
      </c>
      <c r="BH864" s="318" t="str">
        <f>IF(BG864=0,"",_xlfn.XLOOKUP(BG864,StatePicklist!$1:$1,StatePicklist!$3:$3,"NA",0))</f>
        <v/>
      </c>
      <c r="BI864" s="297" t="str">
        <f ca="1">IF(RMDF!BH864="", "", IF(ISNUMBER(MATCH(RMDF!BH864, INDIRECT(BH864), 0)), "OK", "Invalid"))</f>
        <v/>
      </c>
      <c r="BJ864" s="281"/>
      <c r="BK864" s="281"/>
      <c r="BL864" s="281"/>
      <c r="BM864" s="281" t="b">
        <f>AND(RMDF!BP864&gt;=0, RMDF!BP864&lt;=1-SUM(RMDF!Z864,RMDF!AG864,RMDF!AN864,RMDF!AU864,RMDF!BB864,RMDF!BI864), RMDF!BP864=ROUND(RMDF!BP864,4))</f>
        <v>1</v>
      </c>
      <c r="BN864" s="317">
        <f>RMDF!BN864</f>
        <v>0</v>
      </c>
      <c r="BO864" s="318" t="str">
        <f>IF(BN864=0,"",_xlfn.XLOOKUP(BN864,StatePicklist!$1:$1,StatePicklist!$3:$3,"NA",0))</f>
        <v/>
      </c>
      <c r="BP864" s="297" t="str">
        <f ca="1">IF(RMDF!BO864="", "", IF(ISNUMBER(MATCH(RMDF!BO864, INDIRECT(BO864), 0)), "OK", "Invalid"))</f>
        <v/>
      </c>
      <c r="BQ864" s="281"/>
      <c r="BR864" s="281"/>
      <c r="BS864" s="281"/>
      <c r="BT864" s="281" t="b">
        <f>AND(RMDF!BW864&gt;=0, RMDF!BW864&lt;=1-SUM(RMDF!Z864,RMDF!AG864,RMDF!AN864,RMDF!AU864,RMDF!BB864,RMDF!BI864,RMDF!BP864), RMDF!BW864=ROUND(RMDF!BW864,4))</f>
        <v>1</v>
      </c>
      <c r="BU864" s="317">
        <f>RMDF!BU864</f>
        <v>0</v>
      </c>
      <c r="BV864" s="318" t="str">
        <f>IF(BU864=0,"",_xlfn.XLOOKUP(BU864,StatePicklist!$1:$1,StatePicklist!$3:$3,"NA",0))</f>
        <v/>
      </c>
      <c r="BW864" s="297" t="str">
        <f ca="1">IF(RMDF!BV864="", "", IF(ISNUMBER(MATCH(RMDF!BV864, INDIRECT(BV864), 0)), "OK", "Invalid"))</f>
        <v/>
      </c>
      <c r="BX864" s="281"/>
      <c r="BY864" s="281"/>
      <c r="BZ864" s="281"/>
      <c r="CA864" s="281" t="b">
        <f>AND(RMDF!CD864&gt;=0, RMDF!CD864&lt;=1-SUM(RMDF!Z864,RMDF!AG864,RMDF!AN864,RMDF!AU864,RMDF!BB864,RMDF!BI864,RMDF!BP864,RMDF!BW864), RMDF!CD864=ROUND(RMDF!CD864,4))</f>
        <v>1</v>
      </c>
      <c r="CB864" s="317">
        <f>RMDF!CB864</f>
        <v>0</v>
      </c>
      <c r="CC864" s="318" t="str">
        <f>IF(CB864=0,"",_xlfn.XLOOKUP(CB864,StatePicklist!$1:$1,StatePicklist!$3:$3,"NA",0))</f>
        <v/>
      </c>
      <c r="CD864" s="297" t="str">
        <f ca="1">IF(RMDF!CC864="", "", IF(ISNUMBER(MATCH(RMDF!CC864, INDIRECT(CC864), 0)), "OK", "Invalid"))</f>
        <v/>
      </c>
      <c r="CE864" s="281"/>
      <c r="CF864" s="281"/>
      <c r="CG864" s="281"/>
      <c r="CH864" s="281" t="b">
        <f>AND(RMDF!CK864&gt;=0, RMDF!CK864&lt;=1-SUM(RMDF!Z864,RMDF!AG864,RMDF!AN864,RMDF!AU864,RMDF!BB864,RMDF!BI864,RMDF!BP864,RMDF!BW864,RMDF!CD864), RMDF!CK864=ROUND(RMDF!CK864,4))</f>
        <v>1</v>
      </c>
      <c r="CI864" s="317">
        <f>RMDF!CI864</f>
        <v>0</v>
      </c>
      <c r="CJ864" s="318" t="str">
        <f>IF(CI864=0,"",_xlfn.XLOOKUP(CI864,StatePicklist!$1:$1,StatePicklist!$3:$3,"NA",0))</f>
        <v/>
      </c>
      <c r="CK864" s="297" t="str">
        <f ca="1">IF(RMDF!CJ864="", "", IF(ISNUMBER(MATCH(RMDF!CJ864, INDIRECT(CJ864), 0)), "OK", "Invalid"))</f>
        <v/>
      </c>
      <c r="CL864" s="281"/>
      <c r="CM864" s="281"/>
      <c r="CN864" s="281"/>
      <c r="CO864" s="281" t="b">
        <f>AND(RMDF!CR864&gt;=0, RMDF!CR864&lt;=1-SUM(RMDF!Z864,RMDF!AG864,RMDF!AN864,RMDF!AU864,RMDF!BB864,RMDF!BI864,RMDF!BP864,RMDF!BW864,RMDF!CD864,RMDF!CK864), RMDF!CR864=ROUND(RMDF!CR864,4))</f>
        <v>1</v>
      </c>
      <c r="CP864" s="317">
        <f>RMDF!CP864</f>
        <v>0</v>
      </c>
      <c r="CQ864" s="318" t="str">
        <f>IF(CP864=0,"",_xlfn.XLOOKUP(CP864,StatePicklist!$1:$1,StatePicklist!$3:$3,"NA",0))</f>
        <v/>
      </c>
      <c r="CR864" s="297" t="str">
        <f ca="1">IF(RMDF!CQ864="", "", IF(ISNUMBER(MATCH(RMDF!CQ864, INDIRECT(CQ864), 0)), "OK", "Invalid"))</f>
        <v/>
      </c>
      <c r="CS864" s="281"/>
      <c r="CT864" s="281"/>
      <c r="CU864" s="281"/>
      <c r="CV864" s="281" t="b">
        <f>AND(RMDF!CY864&gt;=0, RMDF!CY864&lt;=1-SUM(RMDF!Z864,RMDF!AG864,RMDF!AN864,RMDF!AU864,RMDF!BB864,RMDF!BI864,RMDF!BP864,RMDF!BW864,RMDF!CD864,RMDF!CK864,RMDF!CR864), RMDF!CY864=ROUND(RMDF!CY864,4))</f>
        <v>1</v>
      </c>
      <c r="CW864" s="317">
        <f>RMDF!CW864</f>
        <v>0</v>
      </c>
      <c r="CX864" s="318" t="str">
        <f>IF(CW864=0,"",_xlfn.XLOOKUP(CW864,StatePicklist!$1:$1,StatePicklist!$3:$3,"NA",0))</f>
        <v/>
      </c>
      <c r="CY864" s="297" t="str">
        <f ca="1">IF(RMDF!CX864="", "", IF(ISNUMBER(MATCH(RMDF!CX864, INDIRECT(CX864), 0)), "OK", "Invalid"))</f>
        <v/>
      </c>
      <c r="CZ864" s="281"/>
      <c r="DA864" s="281"/>
      <c r="DB864" s="281"/>
      <c r="DC864" s="281" t="b">
        <f>AND(RMDF!DF864&gt;=0, RMDF!DF864&lt;=1-SUM(RMDF!Z864,RMDF!AG864,RMDF!AN864,RMDF!AU864,RMDF!BB864,RMDF!BI864,RMDF!BP864,RMDF!BW864,RMDF!CD864,RMDF!CK864,RMDF!CR864,RMDF!CY864), RMDF!DF864=ROUND(RMDF!DF864,4))</f>
        <v>1</v>
      </c>
      <c r="DD864" s="317">
        <f>RMDF!DD864</f>
        <v>0</v>
      </c>
      <c r="DE864" s="318" t="str">
        <f>IF(DD864=0,"",_xlfn.XLOOKUP(DD864,StatePicklist!$1:$1,StatePicklist!$3:$3,"NA",0))</f>
        <v/>
      </c>
      <c r="DF864" s="297" t="str">
        <f ca="1">IF(RMDF!DE864="", "", IF(ISNUMBER(MATCH(RMDF!DE864, INDIRECT(DE864), 0)), "OK", "Invalid"))</f>
        <v/>
      </c>
      <c r="DG864" s="281"/>
      <c r="DH864" s="281"/>
      <c r="DI864" s="281"/>
      <c r="DJ864" s="281" t="b">
        <f>AND(RMDF!DM864&gt;=0, RMDF!DM864&lt;=1-SUM(RMDF!Z864,RMDF!AG864,RMDF!AN864,RMDF!AU864,RMDF!BB864,RMDF!BI864,RMDF!BP864,RMDF!BW864,RMDF!CD864,RMDF!CK864,RMDF!CR864,RMDF!CY864,RMDF!DF864), RMDF!DM864=ROUND(RMDF!DM864,4))</f>
        <v>1</v>
      </c>
      <c r="DK864" s="317">
        <f>RMDF!DK864</f>
        <v>0</v>
      </c>
      <c r="DL864" s="318" t="str">
        <f>IF(DK864=0,"",_xlfn.XLOOKUP(DK864,StatePicklist!$1:$1,StatePicklist!$3:$3,"NA",0))</f>
        <v/>
      </c>
      <c r="DM864" s="297" t="str">
        <f ca="1">IF(RMDF!DL864="", "", IF(ISNUMBER(MATCH(RMDF!DL864, INDIRECT(DL864), 0)), "OK", "Invalid"))</f>
        <v/>
      </c>
      <c r="DN864" s="281"/>
      <c r="DO864" s="281"/>
      <c r="DP864" s="281"/>
      <c r="DQ864" s="281" t="b">
        <f>AND(RMDF!DT864&gt;=0, RMDF!DT864&lt;=1-SUM(RMDF!Z864,RMDF!AG864,RMDF!AN864,RMDF!AU864,RMDF!BB864,RMDF!BI864,RMDF!BP864,RMDF!BW864,RMDF!CD864,RMDF!CK864,RMDF!CR864,RMDF!CY864,RMDF!DF864,RMDF!DM864), RMDF!DT864=ROUND(RMDF!DT864,4))</f>
        <v>1</v>
      </c>
      <c r="DR864" s="317">
        <f>RMDF!DR864</f>
        <v>0</v>
      </c>
      <c r="DS864" s="318" t="str">
        <f>IF(DR864=0,"",_xlfn.XLOOKUP(DR864,StatePicklist!$1:$1,StatePicklist!$3:$3,"NA",0))</f>
        <v/>
      </c>
      <c r="DT864" s="297" t="str">
        <f ca="1">IF(RMDF!DS864="", "", IF(ISNUMBER(MATCH(RMDF!DS864, INDIRECT(DS864), 0)), "OK", "Invalid"))</f>
        <v/>
      </c>
      <c r="DU864" s="281"/>
      <c r="DV864" s="281"/>
      <c r="DW864" s="281"/>
      <c r="DX864" s="281" t="b">
        <f>AND(RMDF!EA864&gt;=0, RMDF!EA864&lt;=1-SUM(RMDF!Z864,RMDF!AG864,RMDF!AN864,RMDF!AU864,RMDF!BB864,RMDF!BI864,RMDF!BP864,RMDF!BW864,RMDF!CD864,RMDF!CK864,RMDF!CR864,RMDF!CY864,RMDF!DF864,RMDF!DM864,RMDF!DT864), RMDF!EA864=ROUND(RMDF!EA864,4))</f>
        <v>1</v>
      </c>
      <c r="DY864" s="317">
        <f>RMDF!DY864</f>
        <v>0</v>
      </c>
      <c r="DZ864" s="318" t="str">
        <f>IF(DY864=0,"",_xlfn.XLOOKUP(DY864,StatePicklist!$1:$1,StatePicklist!$3:$3,"NA",0))</f>
        <v/>
      </c>
      <c r="EA864" s="297" t="str">
        <f ca="1">IF(RMDF!DZ864="", "", IF(ISNUMBER(MATCH(RMDF!DZ864, INDIRECT(DZ864), 0)), "OK", "Invalid"))</f>
        <v/>
      </c>
      <c r="EB864" s="281"/>
      <c r="EC864" s="281"/>
      <c r="ED864" s="281"/>
      <c r="EE864" s="281" t="b">
        <f>AND(RMDF!EH864&gt;=0, RMDF!EH864&lt;=1-SUM(RMDF!Z864,RMDF!AG864,RMDF!AN864,RMDF!AU864,RMDF!BB864,RMDF!BI864,RMDF!BP864,RMDF!BW864,RMDF!CD864,RMDF!CK864,RMDF!CR864,RMDF!CY864,RMDF!DF864,RMDF!DM864,RMDF!DT864,RMDF!EA864), RMDF!EH864=ROUND(RMDF!EH864,4))</f>
        <v>1</v>
      </c>
      <c r="EF864" s="317">
        <f>RMDF!EF864</f>
        <v>0</v>
      </c>
      <c r="EG864" s="318" t="str">
        <f>IF(EF864=0,"",_xlfn.XLOOKUP(EF864,StatePicklist!$1:$1,StatePicklist!$3:$3,"NA",0))</f>
        <v/>
      </c>
      <c r="EH864" s="297" t="str">
        <f ca="1">IF(RMDF!EG864="", "", IF(ISNUMBER(MATCH(RMDF!EG864, INDIRECT(EG864), 0)), "OK", "Invalid"))</f>
        <v/>
      </c>
      <c r="EI864" s="281"/>
      <c r="EJ864" s="281"/>
      <c r="EK864" s="281"/>
      <c r="EL864" s="281" t="b">
        <f>AND(RMDF!EO864&gt;=0, RMDF!EO864&lt;=1-SUM(RMDF!Z864,RMDF!AG864,RMDF!AN864,RMDF!AU864,RMDF!BB864,RMDF!BI864,RMDF!BP864,RMDF!BW864,RMDF!CD864,RMDF!CK864,RMDF!CR864,RMDF!CY864,RMDF!DF864,RMDF!DM864,RMDF!DT864,RMDF!EA864,RMDF!EH864), RMDF!EO864=ROUND(RMDF!EO864,4))</f>
        <v>1</v>
      </c>
      <c r="EM864" s="317">
        <f>RMDF!EM864</f>
        <v>0</v>
      </c>
      <c r="EN864" s="318" t="str">
        <f>IF(EM864=0,"",_xlfn.XLOOKUP(EM864,StatePicklist!$1:$1,StatePicklist!$3:$3,"NA",0))</f>
        <v/>
      </c>
      <c r="EO864" s="297" t="str">
        <f ca="1">IF(RMDF!EN864="", "", IF(ISNUMBER(MATCH(RMDF!EN864, INDIRECT(EN864), 0)), "OK", "Invalid"))</f>
        <v/>
      </c>
      <c r="EP864" s="281"/>
      <c r="EQ864" s="281"/>
      <c r="ER864" s="281"/>
      <c r="ES864" s="281" t="b">
        <f>AND(RMDF!EV864&gt;=0, RMDF!EV864&lt;=1-SUM(RMDF!Z864,RMDF!AG864,RMDF!AN864,RMDF!AU864,RMDF!BB864,RMDF!BI864,RMDF!BP864,RMDF!BW864,RMDF!CD864,RMDF!CK864,RMDF!CR864,RMDF!CY864,RMDF!DF864,RMDF!DM864,RMDF!DT864,RMDF!EA864,RMDF!EH864,RMDF!EO864), RMDF!EV864=ROUND(RMDF!EV864,4))</f>
        <v>1</v>
      </c>
      <c r="ET864" s="317">
        <f>RMDF!ET864</f>
        <v>0</v>
      </c>
      <c r="EU864" s="318" t="str">
        <f>IF(ET864=0,"",_xlfn.XLOOKUP(ET864,StatePicklist!$1:$1,StatePicklist!$3:$3,"NA",0))</f>
        <v/>
      </c>
      <c r="EV864" s="297" t="str">
        <f ca="1">IF(RMDF!EU864="", "", IF(ISNUMBER(MATCH(RMDF!EU864, INDIRECT(EU864), 0)), "OK", "Invalid"))</f>
        <v/>
      </c>
      <c r="EW864" s="281"/>
      <c r="EX864" s="281"/>
      <c r="EY864" s="281"/>
      <c r="EZ864" s="281" t="b">
        <f>AND(RMDF!FC864&gt;=0, RMDF!FC864&lt;=1-SUM(RMDF!Z864,RMDF!AG864,RMDF!AN864,RMDF!AU864,RMDF!BB864,RMDF!BI864,RMDF!BP864,RMDF!BW864,RMDF!CD864,RMDF!CK864,RMDF!CR864,RMDF!CY864,RMDF!DF864,RMDF!DM864,RMDF!DT864,RMDF!EA864,RMDF!EH864,RMDF!EO864,RMDF!EV864), RMDF!FC864=ROUND(RMDF!FC864,4))</f>
        <v>1</v>
      </c>
      <c r="FA864" s="317">
        <f>RMDF!FA864</f>
        <v>0</v>
      </c>
      <c r="FB864" s="318" t="str">
        <f>IF(FA864=0,"",_xlfn.XLOOKUP(FA864,StatePicklist!$1:$1,StatePicklist!$3:$3,"NA",0))</f>
        <v/>
      </c>
      <c r="FC864" s="297" t="str">
        <f ca="1">IF(RMDF!FB864="", "", IF(ISNUMBER(MATCH(RMDF!FB864, INDIRECT(FB864), 0)), "OK", "Invalid"))</f>
        <v/>
      </c>
    </row>
    <row r="865" spans="1:159" s="205" customFormat="1" ht="39.9" customHeight="1" x14ac:dyDescent="0.25">
      <c r="A865" s="206"/>
      <c r="B865" s="196"/>
      <c r="C865" s="197"/>
      <c r="D865" s="198"/>
      <c r="E865" s="199"/>
      <c r="F865" s="200"/>
      <c r="G865" s="201"/>
      <c r="H865" s="292"/>
      <c r="I865" s="305">
        <f>RMDF!I865</f>
        <v>0</v>
      </c>
      <c r="J865" s="305" t="str">
        <f>IF(I865=ProductCode!$B$30,"PDReclPost",IF(OR(I865=ProductCode!$C$30,I865=ProductCode!$E$30,I865=ProductCode!$G$30),"PDPreCon",IF(OR(I865=ProductCode!$D$30,I865=ProductCode!$F$30),"PDNotReclPost","")))</f>
        <v/>
      </c>
      <c r="K865" s="305" t="str">
        <f t="shared" si="45"/>
        <v/>
      </c>
      <c r="L865" s="289"/>
      <c r="M865" s="305" t="str">
        <f t="shared" si="45"/>
        <v/>
      </c>
      <c r="N865" s="289" t="b">
        <f>AND(RMDF!N865&gt;=0, RMDF!N865&lt;=1-RMDF!L865, RMDF!N865=ROUND(RMDF!N865,4))</f>
        <v>1</v>
      </c>
      <c r="O865" s="286" t="str">
        <f>IF(P865="","",IF(I865="","",IF(LEFT(I865,13)="Reclaimed pos",RawMaterialCode!$E$569,RawMaterialCode!$E$568)))</f>
        <v>Reclaimed pre-consumer mixed fibers (RM0578)</v>
      </c>
      <c r="P865" s="295">
        <f t="shared" si="46"/>
        <v>1</v>
      </c>
      <c r="Q865" s="202"/>
      <c r="R865" s="203"/>
      <c r="S865" s="204" t="str">
        <f t="shared" si="47"/>
        <v/>
      </c>
      <c r="T865" s="281"/>
      <c r="U865" s="281"/>
      <c r="V865" s="281"/>
      <c r="W865" s="281"/>
      <c r="X865" s="317">
        <f>RMDF!X865</f>
        <v>0</v>
      </c>
      <c r="Y865" s="318" t="str">
        <f>IF(X865=0,"",_xlfn.XLOOKUP(X865,StatePicklist!$1:$1,StatePicklist!$3:$3,"NA",0))</f>
        <v/>
      </c>
      <c r="Z865" s="297" t="str">
        <f ca="1">IF(RMDF!Y865="", "", IF(ISNUMBER(MATCH(RMDF!Y865, INDIRECT(Y865), 0)), "OK", "Invalid"))</f>
        <v/>
      </c>
      <c r="AA865" s="281"/>
      <c r="AB865" s="281"/>
      <c r="AC865" s="281"/>
      <c r="AD865" s="281" t="b">
        <f>AND(RMDF!AG865&gt;=0, RMDF!AG865&lt;=1-RMDF!Z865, RMDF!AG865=ROUND(RMDF!AG865,4))</f>
        <v>1</v>
      </c>
      <c r="AE865" s="317">
        <f>RMDF!AE865</f>
        <v>0</v>
      </c>
      <c r="AF865" s="318" t="str">
        <f>IF(AE865=0,"",_xlfn.XLOOKUP(AE865,StatePicklist!$1:$1,StatePicklist!$3:$3,"NA",0))</f>
        <v/>
      </c>
      <c r="AG865" s="297" t="str">
        <f ca="1">IF(RMDF!AF865="", "", IF(ISNUMBER(MATCH(RMDF!AF865, INDIRECT(AF865), 0)), "OK", "Invalid"))</f>
        <v/>
      </c>
      <c r="AH865" s="281"/>
      <c r="AI865" s="281"/>
      <c r="AJ865" s="281"/>
      <c r="AK865" s="281" t="b">
        <f>AND(RMDF!AN865&gt;=0, RMDF!AN865&lt;=1-SUM(RMDF!Z865,RMDF!AG865), RMDF!AN865=ROUND(RMDF!AN865,4))</f>
        <v>1</v>
      </c>
      <c r="AL865" s="317">
        <f>RMDF!AL865</f>
        <v>0</v>
      </c>
      <c r="AM865" s="318" t="str">
        <f>IF(AL865=0,"",_xlfn.XLOOKUP(AL865,StatePicklist!$1:$1,StatePicklist!$3:$3,"NA",0))</f>
        <v/>
      </c>
      <c r="AN865" s="297" t="str">
        <f ca="1">IF(RMDF!AM865="", "", IF(ISNUMBER(MATCH(RMDF!AM865, INDIRECT(AM865), 0)), "OK", "Invalid"))</f>
        <v/>
      </c>
      <c r="AO865" s="281"/>
      <c r="AP865" s="281"/>
      <c r="AQ865" s="281"/>
      <c r="AR865" s="281" t="b">
        <f>AND(RMDF!AU865&gt;=0, RMDF!AU865&lt;=1-SUM(RMDF!Z865,RMDF!AG865,RMDF!AN865), RMDF!AU865=ROUND(RMDF!AU865,4))</f>
        <v>1</v>
      </c>
      <c r="AS865" s="317">
        <f>RMDF!AS865</f>
        <v>0</v>
      </c>
      <c r="AT865" s="318" t="str">
        <f>IF(AS865=0,"",_xlfn.XLOOKUP(AS865,StatePicklist!$1:$1,StatePicklist!$3:$3,"NA",0))</f>
        <v/>
      </c>
      <c r="AU865" s="297" t="str">
        <f ca="1">IF(RMDF!AT865="", "", IF(ISNUMBER(MATCH(RMDF!AT865, INDIRECT(AT865), 0)), "OK", "Invalid"))</f>
        <v/>
      </c>
      <c r="AV865" s="281"/>
      <c r="AW865" s="281"/>
      <c r="AX865" s="281"/>
      <c r="AY865" s="281" t="b">
        <f>AND(RMDF!BB865&gt;=0, RMDF!BB865&lt;=1-SUM(RMDF!Z865,RMDF!AG865,RMDF!AN865,RMDF!AU865), RMDF!BB865=ROUND(RMDF!BB865,4))</f>
        <v>1</v>
      </c>
      <c r="AZ865" s="317">
        <f>RMDF!AZ865</f>
        <v>0</v>
      </c>
      <c r="BA865" s="318" t="str">
        <f>IF(AZ865=0,"",_xlfn.XLOOKUP(AZ865,StatePicklist!$1:$1,StatePicklist!$3:$3,"NA",0))</f>
        <v/>
      </c>
      <c r="BB865" s="297" t="str">
        <f ca="1">IF(RMDF!BA865="", "", IF(ISNUMBER(MATCH(RMDF!BA865, INDIRECT(BA865), 0)), "OK", "Invalid"))</f>
        <v/>
      </c>
      <c r="BC865" s="281"/>
      <c r="BD865" s="281"/>
      <c r="BE865" s="281"/>
      <c r="BF865" s="281" t="b">
        <f>AND(RMDF!BI865&gt;=0, RMDF!BI865&lt;=1-SUM(RMDF!Z865,RMDF!AG865,RMDF!AN865,RMDF!AU865,RMDF!BB865), RMDF!BI865=ROUND(RMDF!BI865,4))</f>
        <v>1</v>
      </c>
      <c r="BG865" s="317">
        <f>RMDF!BG865</f>
        <v>0</v>
      </c>
      <c r="BH865" s="318" t="str">
        <f>IF(BG865=0,"",_xlfn.XLOOKUP(BG865,StatePicklist!$1:$1,StatePicklist!$3:$3,"NA",0))</f>
        <v/>
      </c>
      <c r="BI865" s="297" t="str">
        <f ca="1">IF(RMDF!BH865="", "", IF(ISNUMBER(MATCH(RMDF!BH865, INDIRECT(BH865), 0)), "OK", "Invalid"))</f>
        <v/>
      </c>
      <c r="BJ865" s="281"/>
      <c r="BK865" s="281"/>
      <c r="BL865" s="281"/>
      <c r="BM865" s="281" t="b">
        <f>AND(RMDF!BP865&gt;=0, RMDF!BP865&lt;=1-SUM(RMDF!Z865,RMDF!AG865,RMDF!AN865,RMDF!AU865,RMDF!BB865,RMDF!BI865), RMDF!BP865=ROUND(RMDF!BP865,4))</f>
        <v>1</v>
      </c>
      <c r="BN865" s="317">
        <f>RMDF!BN865</f>
        <v>0</v>
      </c>
      <c r="BO865" s="318" t="str">
        <f>IF(BN865=0,"",_xlfn.XLOOKUP(BN865,StatePicklist!$1:$1,StatePicklist!$3:$3,"NA",0))</f>
        <v/>
      </c>
      <c r="BP865" s="297" t="str">
        <f ca="1">IF(RMDF!BO865="", "", IF(ISNUMBER(MATCH(RMDF!BO865, INDIRECT(BO865), 0)), "OK", "Invalid"))</f>
        <v/>
      </c>
      <c r="BQ865" s="281"/>
      <c r="BR865" s="281"/>
      <c r="BS865" s="281"/>
      <c r="BT865" s="281" t="b">
        <f>AND(RMDF!BW865&gt;=0, RMDF!BW865&lt;=1-SUM(RMDF!Z865,RMDF!AG865,RMDF!AN865,RMDF!AU865,RMDF!BB865,RMDF!BI865,RMDF!BP865), RMDF!BW865=ROUND(RMDF!BW865,4))</f>
        <v>1</v>
      </c>
      <c r="BU865" s="317">
        <f>RMDF!BU865</f>
        <v>0</v>
      </c>
      <c r="BV865" s="318" t="str">
        <f>IF(BU865=0,"",_xlfn.XLOOKUP(BU865,StatePicklist!$1:$1,StatePicklist!$3:$3,"NA",0))</f>
        <v/>
      </c>
      <c r="BW865" s="297" t="str">
        <f ca="1">IF(RMDF!BV865="", "", IF(ISNUMBER(MATCH(RMDF!BV865, INDIRECT(BV865), 0)), "OK", "Invalid"))</f>
        <v/>
      </c>
      <c r="BX865" s="281"/>
      <c r="BY865" s="281"/>
      <c r="BZ865" s="281"/>
      <c r="CA865" s="281" t="b">
        <f>AND(RMDF!CD865&gt;=0, RMDF!CD865&lt;=1-SUM(RMDF!Z865,RMDF!AG865,RMDF!AN865,RMDF!AU865,RMDF!BB865,RMDF!BI865,RMDF!BP865,RMDF!BW865), RMDF!CD865=ROUND(RMDF!CD865,4))</f>
        <v>1</v>
      </c>
      <c r="CB865" s="317">
        <f>RMDF!CB865</f>
        <v>0</v>
      </c>
      <c r="CC865" s="318" t="str">
        <f>IF(CB865=0,"",_xlfn.XLOOKUP(CB865,StatePicklist!$1:$1,StatePicklist!$3:$3,"NA",0))</f>
        <v/>
      </c>
      <c r="CD865" s="297" t="str">
        <f ca="1">IF(RMDF!CC865="", "", IF(ISNUMBER(MATCH(RMDF!CC865, INDIRECT(CC865), 0)), "OK", "Invalid"))</f>
        <v/>
      </c>
      <c r="CE865" s="281"/>
      <c r="CF865" s="281"/>
      <c r="CG865" s="281"/>
      <c r="CH865" s="281" t="b">
        <f>AND(RMDF!CK865&gt;=0, RMDF!CK865&lt;=1-SUM(RMDF!Z865,RMDF!AG865,RMDF!AN865,RMDF!AU865,RMDF!BB865,RMDF!BI865,RMDF!BP865,RMDF!BW865,RMDF!CD865), RMDF!CK865=ROUND(RMDF!CK865,4))</f>
        <v>1</v>
      </c>
      <c r="CI865" s="317">
        <f>RMDF!CI865</f>
        <v>0</v>
      </c>
      <c r="CJ865" s="318" t="str">
        <f>IF(CI865=0,"",_xlfn.XLOOKUP(CI865,StatePicklist!$1:$1,StatePicklist!$3:$3,"NA",0))</f>
        <v/>
      </c>
      <c r="CK865" s="297" t="str">
        <f ca="1">IF(RMDF!CJ865="", "", IF(ISNUMBER(MATCH(RMDF!CJ865, INDIRECT(CJ865), 0)), "OK", "Invalid"))</f>
        <v/>
      </c>
      <c r="CL865" s="281"/>
      <c r="CM865" s="281"/>
      <c r="CN865" s="281"/>
      <c r="CO865" s="281" t="b">
        <f>AND(RMDF!CR865&gt;=0, RMDF!CR865&lt;=1-SUM(RMDF!Z865,RMDF!AG865,RMDF!AN865,RMDF!AU865,RMDF!BB865,RMDF!BI865,RMDF!BP865,RMDF!BW865,RMDF!CD865,RMDF!CK865), RMDF!CR865=ROUND(RMDF!CR865,4))</f>
        <v>1</v>
      </c>
      <c r="CP865" s="317">
        <f>RMDF!CP865</f>
        <v>0</v>
      </c>
      <c r="CQ865" s="318" t="str">
        <f>IF(CP865=0,"",_xlfn.XLOOKUP(CP865,StatePicklist!$1:$1,StatePicklist!$3:$3,"NA",0))</f>
        <v/>
      </c>
      <c r="CR865" s="297" t="str">
        <f ca="1">IF(RMDF!CQ865="", "", IF(ISNUMBER(MATCH(RMDF!CQ865, INDIRECT(CQ865), 0)), "OK", "Invalid"))</f>
        <v/>
      </c>
      <c r="CS865" s="281"/>
      <c r="CT865" s="281"/>
      <c r="CU865" s="281"/>
      <c r="CV865" s="281" t="b">
        <f>AND(RMDF!CY865&gt;=0, RMDF!CY865&lt;=1-SUM(RMDF!Z865,RMDF!AG865,RMDF!AN865,RMDF!AU865,RMDF!BB865,RMDF!BI865,RMDF!BP865,RMDF!BW865,RMDF!CD865,RMDF!CK865,RMDF!CR865), RMDF!CY865=ROUND(RMDF!CY865,4))</f>
        <v>1</v>
      </c>
      <c r="CW865" s="317">
        <f>RMDF!CW865</f>
        <v>0</v>
      </c>
      <c r="CX865" s="318" t="str">
        <f>IF(CW865=0,"",_xlfn.XLOOKUP(CW865,StatePicklist!$1:$1,StatePicklist!$3:$3,"NA",0))</f>
        <v/>
      </c>
      <c r="CY865" s="297" t="str">
        <f ca="1">IF(RMDF!CX865="", "", IF(ISNUMBER(MATCH(RMDF!CX865, INDIRECT(CX865), 0)), "OK", "Invalid"))</f>
        <v/>
      </c>
      <c r="CZ865" s="281"/>
      <c r="DA865" s="281"/>
      <c r="DB865" s="281"/>
      <c r="DC865" s="281" t="b">
        <f>AND(RMDF!DF865&gt;=0, RMDF!DF865&lt;=1-SUM(RMDF!Z865,RMDF!AG865,RMDF!AN865,RMDF!AU865,RMDF!BB865,RMDF!BI865,RMDF!BP865,RMDF!BW865,RMDF!CD865,RMDF!CK865,RMDF!CR865,RMDF!CY865), RMDF!DF865=ROUND(RMDF!DF865,4))</f>
        <v>1</v>
      </c>
      <c r="DD865" s="317">
        <f>RMDF!DD865</f>
        <v>0</v>
      </c>
      <c r="DE865" s="318" t="str">
        <f>IF(DD865=0,"",_xlfn.XLOOKUP(DD865,StatePicklist!$1:$1,StatePicklist!$3:$3,"NA",0))</f>
        <v/>
      </c>
      <c r="DF865" s="297" t="str">
        <f ca="1">IF(RMDF!DE865="", "", IF(ISNUMBER(MATCH(RMDF!DE865, INDIRECT(DE865), 0)), "OK", "Invalid"))</f>
        <v/>
      </c>
      <c r="DG865" s="281"/>
      <c r="DH865" s="281"/>
      <c r="DI865" s="281"/>
      <c r="DJ865" s="281" t="b">
        <f>AND(RMDF!DM865&gt;=0, RMDF!DM865&lt;=1-SUM(RMDF!Z865,RMDF!AG865,RMDF!AN865,RMDF!AU865,RMDF!BB865,RMDF!BI865,RMDF!BP865,RMDF!BW865,RMDF!CD865,RMDF!CK865,RMDF!CR865,RMDF!CY865,RMDF!DF865), RMDF!DM865=ROUND(RMDF!DM865,4))</f>
        <v>1</v>
      </c>
      <c r="DK865" s="317">
        <f>RMDF!DK865</f>
        <v>0</v>
      </c>
      <c r="DL865" s="318" t="str">
        <f>IF(DK865=0,"",_xlfn.XLOOKUP(DK865,StatePicklist!$1:$1,StatePicklist!$3:$3,"NA",0))</f>
        <v/>
      </c>
      <c r="DM865" s="297" t="str">
        <f ca="1">IF(RMDF!DL865="", "", IF(ISNUMBER(MATCH(RMDF!DL865, INDIRECT(DL865), 0)), "OK", "Invalid"))</f>
        <v/>
      </c>
      <c r="DN865" s="281"/>
      <c r="DO865" s="281"/>
      <c r="DP865" s="281"/>
      <c r="DQ865" s="281" t="b">
        <f>AND(RMDF!DT865&gt;=0, RMDF!DT865&lt;=1-SUM(RMDF!Z865,RMDF!AG865,RMDF!AN865,RMDF!AU865,RMDF!BB865,RMDF!BI865,RMDF!BP865,RMDF!BW865,RMDF!CD865,RMDF!CK865,RMDF!CR865,RMDF!CY865,RMDF!DF865,RMDF!DM865), RMDF!DT865=ROUND(RMDF!DT865,4))</f>
        <v>1</v>
      </c>
      <c r="DR865" s="317">
        <f>RMDF!DR865</f>
        <v>0</v>
      </c>
      <c r="DS865" s="318" t="str">
        <f>IF(DR865=0,"",_xlfn.XLOOKUP(DR865,StatePicklist!$1:$1,StatePicklist!$3:$3,"NA",0))</f>
        <v/>
      </c>
      <c r="DT865" s="297" t="str">
        <f ca="1">IF(RMDF!DS865="", "", IF(ISNUMBER(MATCH(RMDF!DS865, INDIRECT(DS865), 0)), "OK", "Invalid"))</f>
        <v/>
      </c>
      <c r="DU865" s="281"/>
      <c r="DV865" s="281"/>
      <c r="DW865" s="281"/>
      <c r="DX865" s="281" t="b">
        <f>AND(RMDF!EA865&gt;=0, RMDF!EA865&lt;=1-SUM(RMDF!Z865,RMDF!AG865,RMDF!AN865,RMDF!AU865,RMDF!BB865,RMDF!BI865,RMDF!BP865,RMDF!BW865,RMDF!CD865,RMDF!CK865,RMDF!CR865,RMDF!CY865,RMDF!DF865,RMDF!DM865,RMDF!DT865), RMDF!EA865=ROUND(RMDF!EA865,4))</f>
        <v>1</v>
      </c>
      <c r="DY865" s="317">
        <f>RMDF!DY865</f>
        <v>0</v>
      </c>
      <c r="DZ865" s="318" t="str">
        <f>IF(DY865=0,"",_xlfn.XLOOKUP(DY865,StatePicklist!$1:$1,StatePicklist!$3:$3,"NA",0))</f>
        <v/>
      </c>
      <c r="EA865" s="297" t="str">
        <f ca="1">IF(RMDF!DZ865="", "", IF(ISNUMBER(MATCH(RMDF!DZ865, INDIRECT(DZ865), 0)), "OK", "Invalid"))</f>
        <v/>
      </c>
      <c r="EB865" s="281"/>
      <c r="EC865" s="281"/>
      <c r="ED865" s="281"/>
      <c r="EE865" s="281" t="b">
        <f>AND(RMDF!EH865&gt;=0, RMDF!EH865&lt;=1-SUM(RMDF!Z865,RMDF!AG865,RMDF!AN865,RMDF!AU865,RMDF!BB865,RMDF!BI865,RMDF!BP865,RMDF!BW865,RMDF!CD865,RMDF!CK865,RMDF!CR865,RMDF!CY865,RMDF!DF865,RMDF!DM865,RMDF!DT865,RMDF!EA865), RMDF!EH865=ROUND(RMDF!EH865,4))</f>
        <v>1</v>
      </c>
      <c r="EF865" s="317">
        <f>RMDF!EF865</f>
        <v>0</v>
      </c>
      <c r="EG865" s="318" t="str">
        <f>IF(EF865=0,"",_xlfn.XLOOKUP(EF865,StatePicklist!$1:$1,StatePicklist!$3:$3,"NA",0))</f>
        <v/>
      </c>
      <c r="EH865" s="297" t="str">
        <f ca="1">IF(RMDF!EG865="", "", IF(ISNUMBER(MATCH(RMDF!EG865, INDIRECT(EG865), 0)), "OK", "Invalid"))</f>
        <v/>
      </c>
      <c r="EI865" s="281"/>
      <c r="EJ865" s="281"/>
      <c r="EK865" s="281"/>
      <c r="EL865" s="281" t="b">
        <f>AND(RMDF!EO865&gt;=0, RMDF!EO865&lt;=1-SUM(RMDF!Z865,RMDF!AG865,RMDF!AN865,RMDF!AU865,RMDF!BB865,RMDF!BI865,RMDF!BP865,RMDF!BW865,RMDF!CD865,RMDF!CK865,RMDF!CR865,RMDF!CY865,RMDF!DF865,RMDF!DM865,RMDF!DT865,RMDF!EA865,RMDF!EH865), RMDF!EO865=ROUND(RMDF!EO865,4))</f>
        <v>1</v>
      </c>
      <c r="EM865" s="317">
        <f>RMDF!EM865</f>
        <v>0</v>
      </c>
      <c r="EN865" s="318" t="str">
        <f>IF(EM865=0,"",_xlfn.XLOOKUP(EM865,StatePicklist!$1:$1,StatePicklist!$3:$3,"NA",0))</f>
        <v/>
      </c>
      <c r="EO865" s="297" t="str">
        <f ca="1">IF(RMDF!EN865="", "", IF(ISNUMBER(MATCH(RMDF!EN865, INDIRECT(EN865), 0)), "OK", "Invalid"))</f>
        <v/>
      </c>
      <c r="EP865" s="281"/>
      <c r="EQ865" s="281"/>
      <c r="ER865" s="281"/>
      <c r="ES865" s="281" t="b">
        <f>AND(RMDF!EV865&gt;=0, RMDF!EV865&lt;=1-SUM(RMDF!Z865,RMDF!AG865,RMDF!AN865,RMDF!AU865,RMDF!BB865,RMDF!BI865,RMDF!BP865,RMDF!BW865,RMDF!CD865,RMDF!CK865,RMDF!CR865,RMDF!CY865,RMDF!DF865,RMDF!DM865,RMDF!DT865,RMDF!EA865,RMDF!EH865,RMDF!EO865), RMDF!EV865=ROUND(RMDF!EV865,4))</f>
        <v>1</v>
      </c>
      <c r="ET865" s="317">
        <f>RMDF!ET865</f>
        <v>0</v>
      </c>
      <c r="EU865" s="318" t="str">
        <f>IF(ET865=0,"",_xlfn.XLOOKUP(ET865,StatePicklist!$1:$1,StatePicklist!$3:$3,"NA",0))</f>
        <v/>
      </c>
      <c r="EV865" s="297" t="str">
        <f ca="1">IF(RMDF!EU865="", "", IF(ISNUMBER(MATCH(RMDF!EU865, INDIRECT(EU865), 0)), "OK", "Invalid"))</f>
        <v/>
      </c>
      <c r="EW865" s="281"/>
      <c r="EX865" s="281"/>
      <c r="EY865" s="281"/>
      <c r="EZ865" s="281" t="b">
        <f>AND(RMDF!FC865&gt;=0, RMDF!FC865&lt;=1-SUM(RMDF!Z865,RMDF!AG865,RMDF!AN865,RMDF!AU865,RMDF!BB865,RMDF!BI865,RMDF!BP865,RMDF!BW865,RMDF!CD865,RMDF!CK865,RMDF!CR865,RMDF!CY865,RMDF!DF865,RMDF!DM865,RMDF!DT865,RMDF!EA865,RMDF!EH865,RMDF!EO865,RMDF!EV865), RMDF!FC865=ROUND(RMDF!FC865,4))</f>
        <v>1</v>
      </c>
      <c r="FA865" s="317">
        <f>RMDF!FA865</f>
        <v>0</v>
      </c>
      <c r="FB865" s="318" t="str">
        <f>IF(FA865=0,"",_xlfn.XLOOKUP(FA865,StatePicklist!$1:$1,StatePicklist!$3:$3,"NA",0))</f>
        <v/>
      </c>
      <c r="FC865" s="297" t="str">
        <f ca="1">IF(RMDF!FB865="", "", IF(ISNUMBER(MATCH(RMDF!FB865, INDIRECT(FB865), 0)), "OK", "Invalid"))</f>
        <v/>
      </c>
    </row>
    <row r="866" spans="1:159" s="205" customFormat="1" ht="39.9" customHeight="1" x14ac:dyDescent="0.25">
      <c r="A866" s="206"/>
      <c r="B866" s="196"/>
      <c r="C866" s="197"/>
      <c r="D866" s="198"/>
      <c r="E866" s="199"/>
      <c r="F866" s="200"/>
      <c r="G866" s="201"/>
      <c r="H866" s="292"/>
      <c r="I866" s="305">
        <f>RMDF!I866</f>
        <v>0</v>
      </c>
      <c r="J866" s="305" t="str">
        <f>IF(I866=ProductCode!$B$30,"PDReclPost",IF(OR(I866=ProductCode!$C$30,I866=ProductCode!$E$30,I866=ProductCode!$G$30),"PDPreCon",IF(OR(I866=ProductCode!$D$30,I866=ProductCode!$F$30),"PDNotReclPost","")))</f>
        <v/>
      </c>
      <c r="K866" s="305" t="str">
        <f t="shared" si="45"/>
        <v/>
      </c>
      <c r="L866" s="289"/>
      <c r="M866" s="305" t="str">
        <f t="shared" si="45"/>
        <v/>
      </c>
      <c r="N866" s="289" t="b">
        <f>AND(RMDF!N866&gt;=0, RMDF!N866&lt;=1-RMDF!L866, RMDF!N866=ROUND(RMDF!N866,4))</f>
        <v>1</v>
      </c>
      <c r="O866" s="286" t="str">
        <f>IF(P866="","",IF(I866="","",IF(LEFT(I866,13)="Reclaimed pos",RawMaterialCode!$E$569,RawMaterialCode!$E$568)))</f>
        <v>Reclaimed pre-consumer mixed fibers (RM0578)</v>
      </c>
      <c r="P866" s="295">
        <f t="shared" si="46"/>
        <v>1</v>
      </c>
      <c r="Q866" s="202"/>
      <c r="R866" s="203"/>
      <c r="S866" s="204" t="str">
        <f t="shared" si="47"/>
        <v/>
      </c>
      <c r="T866" s="281"/>
      <c r="U866" s="281"/>
      <c r="V866" s="281"/>
      <c r="W866" s="281"/>
      <c r="X866" s="317">
        <f>RMDF!X866</f>
        <v>0</v>
      </c>
      <c r="Y866" s="318" t="str">
        <f>IF(X866=0,"",_xlfn.XLOOKUP(X866,StatePicklist!$1:$1,StatePicklist!$3:$3,"NA",0))</f>
        <v/>
      </c>
      <c r="Z866" s="297" t="str">
        <f ca="1">IF(RMDF!Y866="", "", IF(ISNUMBER(MATCH(RMDF!Y866, INDIRECT(Y866), 0)), "OK", "Invalid"))</f>
        <v/>
      </c>
      <c r="AA866" s="281"/>
      <c r="AB866" s="281"/>
      <c r="AC866" s="281"/>
      <c r="AD866" s="281" t="b">
        <f>AND(RMDF!AG866&gt;=0, RMDF!AG866&lt;=1-RMDF!Z866, RMDF!AG866=ROUND(RMDF!AG866,4))</f>
        <v>1</v>
      </c>
      <c r="AE866" s="317">
        <f>RMDF!AE866</f>
        <v>0</v>
      </c>
      <c r="AF866" s="318" t="str">
        <f>IF(AE866=0,"",_xlfn.XLOOKUP(AE866,StatePicklist!$1:$1,StatePicklist!$3:$3,"NA",0))</f>
        <v/>
      </c>
      <c r="AG866" s="297" t="str">
        <f ca="1">IF(RMDF!AF866="", "", IF(ISNUMBER(MATCH(RMDF!AF866, INDIRECT(AF866), 0)), "OK", "Invalid"))</f>
        <v/>
      </c>
      <c r="AH866" s="281"/>
      <c r="AI866" s="281"/>
      <c r="AJ866" s="281"/>
      <c r="AK866" s="281" t="b">
        <f>AND(RMDF!AN866&gt;=0, RMDF!AN866&lt;=1-SUM(RMDF!Z866,RMDF!AG866), RMDF!AN866=ROUND(RMDF!AN866,4))</f>
        <v>1</v>
      </c>
      <c r="AL866" s="317">
        <f>RMDF!AL866</f>
        <v>0</v>
      </c>
      <c r="AM866" s="318" t="str">
        <f>IF(AL866=0,"",_xlfn.XLOOKUP(AL866,StatePicklist!$1:$1,StatePicklist!$3:$3,"NA",0))</f>
        <v/>
      </c>
      <c r="AN866" s="297" t="str">
        <f ca="1">IF(RMDF!AM866="", "", IF(ISNUMBER(MATCH(RMDF!AM866, INDIRECT(AM866), 0)), "OK", "Invalid"))</f>
        <v/>
      </c>
      <c r="AO866" s="281"/>
      <c r="AP866" s="281"/>
      <c r="AQ866" s="281"/>
      <c r="AR866" s="281" t="b">
        <f>AND(RMDF!AU866&gt;=0, RMDF!AU866&lt;=1-SUM(RMDF!Z866,RMDF!AG866,RMDF!AN866), RMDF!AU866=ROUND(RMDF!AU866,4))</f>
        <v>1</v>
      </c>
      <c r="AS866" s="317">
        <f>RMDF!AS866</f>
        <v>0</v>
      </c>
      <c r="AT866" s="318" t="str">
        <f>IF(AS866=0,"",_xlfn.XLOOKUP(AS866,StatePicklist!$1:$1,StatePicklist!$3:$3,"NA",0))</f>
        <v/>
      </c>
      <c r="AU866" s="297" t="str">
        <f ca="1">IF(RMDF!AT866="", "", IF(ISNUMBER(MATCH(RMDF!AT866, INDIRECT(AT866), 0)), "OK", "Invalid"))</f>
        <v/>
      </c>
      <c r="AV866" s="281"/>
      <c r="AW866" s="281"/>
      <c r="AX866" s="281"/>
      <c r="AY866" s="281" t="b">
        <f>AND(RMDF!BB866&gt;=0, RMDF!BB866&lt;=1-SUM(RMDF!Z866,RMDF!AG866,RMDF!AN866,RMDF!AU866), RMDF!BB866=ROUND(RMDF!BB866,4))</f>
        <v>1</v>
      </c>
      <c r="AZ866" s="317">
        <f>RMDF!AZ866</f>
        <v>0</v>
      </c>
      <c r="BA866" s="318" t="str">
        <f>IF(AZ866=0,"",_xlfn.XLOOKUP(AZ866,StatePicklist!$1:$1,StatePicklist!$3:$3,"NA",0))</f>
        <v/>
      </c>
      <c r="BB866" s="297" t="str">
        <f ca="1">IF(RMDF!BA866="", "", IF(ISNUMBER(MATCH(RMDF!BA866, INDIRECT(BA866), 0)), "OK", "Invalid"))</f>
        <v/>
      </c>
      <c r="BC866" s="281"/>
      <c r="BD866" s="281"/>
      <c r="BE866" s="281"/>
      <c r="BF866" s="281" t="b">
        <f>AND(RMDF!BI866&gt;=0, RMDF!BI866&lt;=1-SUM(RMDF!Z866,RMDF!AG866,RMDF!AN866,RMDF!AU866,RMDF!BB866), RMDF!BI866=ROUND(RMDF!BI866,4))</f>
        <v>1</v>
      </c>
      <c r="BG866" s="317">
        <f>RMDF!BG866</f>
        <v>0</v>
      </c>
      <c r="BH866" s="318" t="str">
        <f>IF(BG866=0,"",_xlfn.XLOOKUP(BG866,StatePicklist!$1:$1,StatePicklist!$3:$3,"NA",0))</f>
        <v/>
      </c>
      <c r="BI866" s="297" t="str">
        <f ca="1">IF(RMDF!BH866="", "", IF(ISNUMBER(MATCH(RMDF!BH866, INDIRECT(BH866), 0)), "OK", "Invalid"))</f>
        <v/>
      </c>
      <c r="BJ866" s="281"/>
      <c r="BK866" s="281"/>
      <c r="BL866" s="281"/>
      <c r="BM866" s="281" t="b">
        <f>AND(RMDF!BP866&gt;=0, RMDF!BP866&lt;=1-SUM(RMDF!Z866,RMDF!AG866,RMDF!AN866,RMDF!AU866,RMDF!BB866,RMDF!BI866), RMDF!BP866=ROUND(RMDF!BP866,4))</f>
        <v>1</v>
      </c>
      <c r="BN866" s="317">
        <f>RMDF!BN866</f>
        <v>0</v>
      </c>
      <c r="BO866" s="318" t="str">
        <f>IF(BN866=0,"",_xlfn.XLOOKUP(BN866,StatePicklist!$1:$1,StatePicklist!$3:$3,"NA",0))</f>
        <v/>
      </c>
      <c r="BP866" s="297" t="str">
        <f ca="1">IF(RMDF!BO866="", "", IF(ISNUMBER(MATCH(RMDF!BO866, INDIRECT(BO866), 0)), "OK", "Invalid"))</f>
        <v/>
      </c>
      <c r="BQ866" s="281"/>
      <c r="BR866" s="281"/>
      <c r="BS866" s="281"/>
      <c r="BT866" s="281" t="b">
        <f>AND(RMDF!BW866&gt;=0, RMDF!BW866&lt;=1-SUM(RMDF!Z866,RMDF!AG866,RMDF!AN866,RMDF!AU866,RMDF!BB866,RMDF!BI866,RMDF!BP866), RMDF!BW866=ROUND(RMDF!BW866,4))</f>
        <v>1</v>
      </c>
      <c r="BU866" s="317">
        <f>RMDF!BU866</f>
        <v>0</v>
      </c>
      <c r="BV866" s="318" t="str">
        <f>IF(BU866=0,"",_xlfn.XLOOKUP(BU866,StatePicklist!$1:$1,StatePicklist!$3:$3,"NA",0))</f>
        <v/>
      </c>
      <c r="BW866" s="297" t="str">
        <f ca="1">IF(RMDF!BV866="", "", IF(ISNUMBER(MATCH(RMDF!BV866, INDIRECT(BV866), 0)), "OK", "Invalid"))</f>
        <v/>
      </c>
      <c r="BX866" s="281"/>
      <c r="BY866" s="281"/>
      <c r="BZ866" s="281"/>
      <c r="CA866" s="281" t="b">
        <f>AND(RMDF!CD866&gt;=0, RMDF!CD866&lt;=1-SUM(RMDF!Z866,RMDF!AG866,RMDF!AN866,RMDF!AU866,RMDF!BB866,RMDF!BI866,RMDF!BP866,RMDF!BW866), RMDF!CD866=ROUND(RMDF!CD866,4))</f>
        <v>1</v>
      </c>
      <c r="CB866" s="317">
        <f>RMDF!CB866</f>
        <v>0</v>
      </c>
      <c r="CC866" s="318" t="str">
        <f>IF(CB866=0,"",_xlfn.XLOOKUP(CB866,StatePicklist!$1:$1,StatePicklist!$3:$3,"NA",0))</f>
        <v/>
      </c>
      <c r="CD866" s="297" t="str">
        <f ca="1">IF(RMDF!CC866="", "", IF(ISNUMBER(MATCH(RMDF!CC866, INDIRECT(CC866), 0)), "OK", "Invalid"))</f>
        <v/>
      </c>
      <c r="CE866" s="281"/>
      <c r="CF866" s="281"/>
      <c r="CG866" s="281"/>
      <c r="CH866" s="281" t="b">
        <f>AND(RMDF!CK866&gt;=0, RMDF!CK866&lt;=1-SUM(RMDF!Z866,RMDF!AG866,RMDF!AN866,RMDF!AU866,RMDF!BB866,RMDF!BI866,RMDF!BP866,RMDF!BW866,RMDF!CD866), RMDF!CK866=ROUND(RMDF!CK866,4))</f>
        <v>1</v>
      </c>
      <c r="CI866" s="317">
        <f>RMDF!CI866</f>
        <v>0</v>
      </c>
      <c r="CJ866" s="318" t="str">
        <f>IF(CI866=0,"",_xlfn.XLOOKUP(CI866,StatePicklist!$1:$1,StatePicklist!$3:$3,"NA",0))</f>
        <v/>
      </c>
      <c r="CK866" s="297" t="str">
        <f ca="1">IF(RMDF!CJ866="", "", IF(ISNUMBER(MATCH(RMDF!CJ866, INDIRECT(CJ866), 0)), "OK", "Invalid"))</f>
        <v/>
      </c>
      <c r="CL866" s="281"/>
      <c r="CM866" s="281"/>
      <c r="CN866" s="281"/>
      <c r="CO866" s="281" t="b">
        <f>AND(RMDF!CR866&gt;=0, RMDF!CR866&lt;=1-SUM(RMDF!Z866,RMDF!AG866,RMDF!AN866,RMDF!AU866,RMDF!BB866,RMDF!BI866,RMDF!BP866,RMDF!BW866,RMDF!CD866,RMDF!CK866), RMDF!CR866=ROUND(RMDF!CR866,4))</f>
        <v>1</v>
      </c>
      <c r="CP866" s="317">
        <f>RMDF!CP866</f>
        <v>0</v>
      </c>
      <c r="CQ866" s="318" t="str">
        <f>IF(CP866=0,"",_xlfn.XLOOKUP(CP866,StatePicklist!$1:$1,StatePicklist!$3:$3,"NA",0))</f>
        <v/>
      </c>
      <c r="CR866" s="297" t="str">
        <f ca="1">IF(RMDF!CQ866="", "", IF(ISNUMBER(MATCH(RMDF!CQ866, INDIRECT(CQ866), 0)), "OK", "Invalid"))</f>
        <v/>
      </c>
      <c r="CS866" s="281"/>
      <c r="CT866" s="281"/>
      <c r="CU866" s="281"/>
      <c r="CV866" s="281" t="b">
        <f>AND(RMDF!CY866&gt;=0, RMDF!CY866&lt;=1-SUM(RMDF!Z866,RMDF!AG866,RMDF!AN866,RMDF!AU866,RMDF!BB866,RMDF!BI866,RMDF!BP866,RMDF!BW866,RMDF!CD866,RMDF!CK866,RMDF!CR866), RMDF!CY866=ROUND(RMDF!CY866,4))</f>
        <v>1</v>
      </c>
      <c r="CW866" s="317">
        <f>RMDF!CW866</f>
        <v>0</v>
      </c>
      <c r="CX866" s="318" t="str">
        <f>IF(CW866=0,"",_xlfn.XLOOKUP(CW866,StatePicklist!$1:$1,StatePicklist!$3:$3,"NA",0))</f>
        <v/>
      </c>
      <c r="CY866" s="297" t="str">
        <f ca="1">IF(RMDF!CX866="", "", IF(ISNUMBER(MATCH(RMDF!CX866, INDIRECT(CX866), 0)), "OK", "Invalid"))</f>
        <v/>
      </c>
      <c r="CZ866" s="281"/>
      <c r="DA866" s="281"/>
      <c r="DB866" s="281"/>
      <c r="DC866" s="281" t="b">
        <f>AND(RMDF!DF866&gt;=0, RMDF!DF866&lt;=1-SUM(RMDF!Z866,RMDF!AG866,RMDF!AN866,RMDF!AU866,RMDF!BB866,RMDF!BI866,RMDF!BP866,RMDF!BW866,RMDF!CD866,RMDF!CK866,RMDF!CR866,RMDF!CY866), RMDF!DF866=ROUND(RMDF!DF866,4))</f>
        <v>1</v>
      </c>
      <c r="DD866" s="317">
        <f>RMDF!DD866</f>
        <v>0</v>
      </c>
      <c r="DE866" s="318" t="str">
        <f>IF(DD866=0,"",_xlfn.XLOOKUP(DD866,StatePicklist!$1:$1,StatePicklist!$3:$3,"NA",0))</f>
        <v/>
      </c>
      <c r="DF866" s="297" t="str">
        <f ca="1">IF(RMDF!DE866="", "", IF(ISNUMBER(MATCH(RMDF!DE866, INDIRECT(DE866), 0)), "OK", "Invalid"))</f>
        <v/>
      </c>
      <c r="DG866" s="281"/>
      <c r="DH866" s="281"/>
      <c r="DI866" s="281"/>
      <c r="DJ866" s="281" t="b">
        <f>AND(RMDF!DM866&gt;=0, RMDF!DM866&lt;=1-SUM(RMDF!Z866,RMDF!AG866,RMDF!AN866,RMDF!AU866,RMDF!BB866,RMDF!BI866,RMDF!BP866,RMDF!BW866,RMDF!CD866,RMDF!CK866,RMDF!CR866,RMDF!CY866,RMDF!DF866), RMDF!DM866=ROUND(RMDF!DM866,4))</f>
        <v>1</v>
      </c>
      <c r="DK866" s="317">
        <f>RMDF!DK866</f>
        <v>0</v>
      </c>
      <c r="DL866" s="318" t="str">
        <f>IF(DK866=0,"",_xlfn.XLOOKUP(DK866,StatePicklist!$1:$1,StatePicklist!$3:$3,"NA",0))</f>
        <v/>
      </c>
      <c r="DM866" s="297" t="str">
        <f ca="1">IF(RMDF!DL866="", "", IF(ISNUMBER(MATCH(RMDF!DL866, INDIRECT(DL866), 0)), "OK", "Invalid"))</f>
        <v/>
      </c>
      <c r="DN866" s="281"/>
      <c r="DO866" s="281"/>
      <c r="DP866" s="281"/>
      <c r="DQ866" s="281" t="b">
        <f>AND(RMDF!DT866&gt;=0, RMDF!DT866&lt;=1-SUM(RMDF!Z866,RMDF!AG866,RMDF!AN866,RMDF!AU866,RMDF!BB866,RMDF!BI866,RMDF!BP866,RMDF!BW866,RMDF!CD866,RMDF!CK866,RMDF!CR866,RMDF!CY866,RMDF!DF866,RMDF!DM866), RMDF!DT866=ROUND(RMDF!DT866,4))</f>
        <v>1</v>
      </c>
      <c r="DR866" s="317">
        <f>RMDF!DR866</f>
        <v>0</v>
      </c>
      <c r="DS866" s="318" t="str">
        <f>IF(DR866=0,"",_xlfn.XLOOKUP(DR866,StatePicklist!$1:$1,StatePicklist!$3:$3,"NA",0))</f>
        <v/>
      </c>
      <c r="DT866" s="297" t="str">
        <f ca="1">IF(RMDF!DS866="", "", IF(ISNUMBER(MATCH(RMDF!DS866, INDIRECT(DS866), 0)), "OK", "Invalid"))</f>
        <v/>
      </c>
      <c r="DU866" s="281"/>
      <c r="DV866" s="281"/>
      <c r="DW866" s="281"/>
      <c r="DX866" s="281" t="b">
        <f>AND(RMDF!EA866&gt;=0, RMDF!EA866&lt;=1-SUM(RMDF!Z866,RMDF!AG866,RMDF!AN866,RMDF!AU866,RMDF!BB866,RMDF!BI866,RMDF!BP866,RMDF!BW866,RMDF!CD866,RMDF!CK866,RMDF!CR866,RMDF!CY866,RMDF!DF866,RMDF!DM866,RMDF!DT866), RMDF!EA866=ROUND(RMDF!EA866,4))</f>
        <v>1</v>
      </c>
      <c r="DY866" s="317">
        <f>RMDF!DY866</f>
        <v>0</v>
      </c>
      <c r="DZ866" s="318" t="str">
        <f>IF(DY866=0,"",_xlfn.XLOOKUP(DY866,StatePicklist!$1:$1,StatePicklist!$3:$3,"NA",0))</f>
        <v/>
      </c>
      <c r="EA866" s="297" t="str">
        <f ca="1">IF(RMDF!DZ866="", "", IF(ISNUMBER(MATCH(RMDF!DZ866, INDIRECT(DZ866), 0)), "OK", "Invalid"))</f>
        <v/>
      </c>
      <c r="EB866" s="281"/>
      <c r="EC866" s="281"/>
      <c r="ED866" s="281"/>
      <c r="EE866" s="281" t="b">
        <f>AND(RMDF!EH866&gt;=0, RMDF!EH866&lt;=1-SUM(RMDF!Z866,RMDF!AG866,RMDF!AN866,RMDF!AU866,RMDF!BB866,RMDF!BI866,RMDF!BP866,RMDF!BW866,RMDF!CD866,RMDF!CK866,RMDF!CR866,RMDF!CY866,RMDF!DF866,RMDF!DM866,RMDF!DT866,RMDF!EA866), RMDF!EH866=ROUND(RMDF!EH866,4))</f>
        <v>1</v>
      </c>
      <c r="EF866" s="317">
        <f>RMDF!EF866</f>
        <v>0</v>
      </c>
      <c r="EG866" s="318" t="str">
        <f>IF(EF866=0,"",_xlfn.XLOOKUP(EF866,StatePicklist!$1:$1,StatePicklist!$3:$3,"NA",0))</f>
        <v/>
      </c>
      <c r="EH866" s="297" t="str">
        <f ca="1">IF(RMDF!EG866="", "", IF(ISNUMBER(MATCH(RMDF!EG866, INDIRECT(EG866), 0)), "OK", "Invalid"))</f>
        <v/>
      </c>
      <c r="EI866" s="281"/>
      <c r="EJ866" s="281"/>
      <c r="EK866" s="281"/>
      <c r="EL866" s="281" t="b">
        <f>AND(RMDF!EO866&gt;=0, RMDF!EO866&lt;=1-SUM(RMDF!Z866,RMDF!AG866,RMDF!AN866,RMDF!AU866,RMDF!BB866,RMDF!BI866,RMDF!BP866,RMDF!BW866,RMDF!CD866,RMDF!CK866,RMDF!CR866,RMDF!CY866,RMDF!DF866,RMDF!DM866,RMDF!DT866,RMDF!EA866,RMDF!EH866), RMDF!EO866=ROUND(RMDF!EO866,4))</f>
        <v>1</v>
      </c>
      <c r="EM866" s="317">
        <f>RMDF!EM866</f>
        <v>0</v>
      </c>
      <c r="EN866" s="318" t="str">
        <f>IF(EM866=0,"",_xlfn.XLOOKUP(EM866,StatePicklist!$1:$1,StatePicklist!$3:$3,"NA",0))</f>
        <v/>
      </c>
      <c r="EO866" s="297" t="str">
        <f ca="1">IF(RMDF!EN866="", "", IF(ISNUMBER(MATCH(RMDF!EN866, INDIRECT(EN866), 0)), "OK", "Invalid"))</f>
        <v/>
      </c>
      <c r="EP866" s="281"/>
      <c r="EQ866" s="281"/>
      <c r="ER866" s="281"/>
      <c r="ES866" s="281" t="b">
        <f>AND(RMDF!EV866&gt;=0, RMDF!EV866&lt;=1-SUM(RMDF!Z866,RMDF!AG866,RMDF!AN866,RMDF!AU866,RMDF!BB866,RMDF!BI866,RMDF!BP866,RMDF!BW866,RMDF!CD866,RMDF!CK866,RMDF!CR866,RMDF!CY866,RMDF!DF866,RMDF!DM866,RMDF!DT866,RMDF!EA866,RMDF!EH866,RMDF!EO866), RMDF!EV866=ROUND(RMDF!EV866,4))</f>
        <v>1</v>
      </c>
      <c r="ET866" s="317">
        <f>RMDF!ET866</f>
        <v>0</v>
      </c>
      <c r="EU866" s="318" t="str">
        <f>IF(ET866=0,"",_xlfn.XLOOKUP(ET866,StatePicklist!$1:$1,StatePicklist!$3:$3,"NA",0))</f>
        <v/>
      </c>
      <c r="EV866" s="297" t="str">
        <f ca="1">IF(RMDF!EU866="", "", IF(ISNUMBER(MATCH(RMDF!EU866, INDIRECT(EU866), 0)), "OK", "Invalid"))</f>
        <v/>
      </c>
      <c r="EW866" s="281"/>
      <c r="EX866" s="281"/>
      <c r="EY866" s="281"/>
      <c r="EZ866" s="281" t="b">
        <f>AND(RMDF!FC866&gt;=0, RMDF!FC866&lt;=1-SUM(RMDF!Z866,RMDF!AG866,RMDF!AN866,RMDF!AU866,RMDF!BB866,RMDF!BI866,RMDF!BP866,RMDF!BW866,RMDF!CD866,RMDF!CK866,RMDF!CR866,RMDF!CY866,RMDF!DF866,RMDF!DM866,RMDF!DT866,RMDF!EA866,RMDF!EH866,RMDF!EO866,RMDF!EV866), RMDF!FC866=ROUND(RMDF!FC866,4))</f>
        <v>1</v>
      </c>
      <c r="FA866" s="317">
        <f>RMDF!FA866</f>
        <v>0</v>
      </c>
      <c r="FB866" s="318" t="str">
        <f>IF(FA866=0,"",_xlfn.XLOOKUP(FA866,StatePicklist!$1:$1,StatePicklist!$3:$3,"NA",0))</f>
        <v/>
      </c>
      <c r="FC866" s="297" t="str">
        <f ca="1">IF(RMDF!FB866="", "", IF(ISNUMBER(MATCH(RMDF!FB866, INDIRECT(FB866), 0)), "OK", "Invalid"))</f>
        <v/>
      </c>
    </row>
    <row r="867" spans="1:159" s="205" customFormat="1" ht="39.9" customHeight="1" x14ac:dyDescent="0.25">
      <c r="A867" s="206"/>
      <c r="B867" s="196"/>
      <c r="C867" s="197"/>
      <c r="D867" s="198"/>
      <c r="E867" s="199"/>
      <c r="F867" s="200"/>
      <c r="G867" s="201"/>
      <c r="H867" s="292"/>
      <c r="I867" s="305">
        <f>RMDF!I867</f>
        <v>0</v>
      </c>
      <c r="J867" s="305" t="str">
        <f>IF(I867=ProductCode!$B$30,"PDReclPost",IF(OR(I867=ProductCode!$C$30,I867=ProductCode!$E$30,I867=ProductCode!$G$30),"PDPreCon",IF(OR(I867=ProductCode!$D$30,I867=ProductCode!$F$30),"PDNotReclPost","")))</f>
        <v/>
      </c>
      <c r="K867" s="305" t="str">
        <f t="shared" si="45"/>
        <v/>
      </c>
      <c r="L867" s="289"/>
      <c r="M867" s="305" t="str">
        <f t="shared" si="45"/>
        <v/>
      </c>
      <c r="N867" s="289" t="b">
        <f>AND(RMDF!N867&gt;=0, RMDF!N867&lt;=1-RMDF!L867, RMDF!N867=ROUND(RMDF!N867,4))</f>
        <v>1</v>
      </c>
      <c r="O867" s="286" t="str">
        <f>IF(P867="","",IF(I867="","",IF(LEFT(I867,13)="Reclaimed pos",RawMaterialCode!$E$569,RawMaterialCode!$E$568)))</f>
        <v>Reclaimed pre-consumer mixed fibers (RM0578)</v>
      </c>
      <c r="P867" s="295">
        <f t="shared" si="46"/>
        <v>1</v>
      </c>
      <c r="Q867" s="202"/>
      <c r="R867" s="203"/>
      <c r="S867" s="204" t="str">
        <f t="shared" si="47"/>
        <v/>
      </c>
      <c r="T867" s="281"/>
      <c r="U867" s="281"/>
      <c r="V867" s="281"/>
      <c r="W867" s="281"/>
      <c r="X867" s="317">
        <f>RMDF!X867</f>
        <v>0</v>
      </c>
      <c r="Y867" s="318" t="str">
        <f>IF(X867=0,"",_xlfn.XLOOKUP(X867,StatePicklist!$1:$1,StatePicklist!$3:$3,"NA",0))</f>
        <v/>
      </c>
      <c r="Z867" s="297" t="str">
        <f ca="1">IF(RMDF!Y867="", "", IF(ISNUMBER(MATCH(RMDF!Y867, INDIRECT(Y867), 0)), "OK", "Invalid"))</f>
        <v/>
      </c>
      <c r="AA867" s="281"/>
      <c r="AB867" s="281"/>
      <c r="AC867" s="281"/>
      <c r="AD867" s="281" t="b">
        <f>AND(RMDF!AG867&gt;=0, RMDF!AG867&lt;=1-RMDF!Z867, RMDF!AG867=ROUND(RMDF!AG867,4))</f>
        <v>1</v>
      </c>
      <c r="AE867" s="317">
        <f>RMDF!AE867</f>
        <v>0</v>
      </c>
      <c r="AF867" s="318" t="str">
        <f>IF(AE867=0,"",_xlfn.XLOOKUP(AE867,StatePicklist!$1:$1,StatePicklist!$3:$3,"NA",0))</f>
        <v/>
      </c>
      <c r="AG867" s="297" t="str">
        <f ca="1">IF(RMDF!AF867="", "", IF(ISNUMBER(MATCH(RMDF!AF867, INDIRECT(AF867), 0)), "OK", "Invalid"))</f>
        <v/>
      </c>
      <c r="AH867" s="281"/>
      <c r="AI867" s="281"/>
      <c r="AJ867" s="281"/>
      <c r="AK867" s="281" t="b">
        <f>AND(RMDF!AN867&gt;=0, RMDF!AN867&lt;=1-SUM(RMDF!Z867,RMDF!AG867), RMDF!AN867=ROUND(RMDF!AN867,4))</f>
        <v>1</v>
      </c>
      <c r="AL867" s="317">
        <f>RMDF!AL867</f>
        <v>0</v>
      </c>
      <c r="AM867" s="318" t="str">
        <f>IF(AL867=0,"",_xlfn.XLOOKUP(AL867,StatePicklist!$1:$1,StatePicklist!$3:$3,"NA",0))</f>
        <v/>
      </c>
      <c r="AN867" s="297" t="str">
        <f ca="1">IF(RMDF!AM867="", "", IF(ISNUMBER(MATCH(RMDF!AM867, INDIRECT(AM867), 0)), "OK", "Invalid"))</f>
        <v/>
      </c>
      <c r="AO867" s="281"/>
      <c r="AP867" s="281"/>
      <c r="AQ867" s="281"/>
      <c r="AR867" s="281" t="b">
        <f>AND(RMDF!AU867&gt;=0, RMDF!AU867&lt;=1-SUM(RMDF!Z867,RMDF!AG867,RMDF!AN867), RMDF!AU867=ROUND(RMDF!AU867,4))</f>
        <v>1</v>
      </c>
      <c r="AS867" s="317">
        <f>RMDF!AS867</f>
        <v>0</v>
      </c>
      <c r="AT867" s="318" t="str">
        <f>IF(AS867=0,"",_xlfn.XLOOKUP(AS867,StatePicklist!$1:$1,StatePicklist!$3:$3,"NA",0))</f>
        <v/>
      </c>
      <c r="AU867" s="297" t="str">
        <f ca="1">IF(RMDF!AT867="", "", IF(ISNUMBER(MATCH(RMDF!AT867, INDIRECT(AT867), 0)), "OK", "Invalid"))</f>
        <v/>
      </c>
      <c r="AV867" s="281"/>
      <c r="AW867" s="281"/>
      <c r="AX867" s="281"/>
      <c r="AY867" s="281" t="b">
        <f>AND(RMDF!BB867&gt;=0, RMDF!BB867&lt;=1-SUM(RMDF!Z867,RMDF!AG867,RMDF!AN867,RMDF!AU867), RMDF!BB867=ROUND(RMDF!BB867,4))</f>
        <v>1</v>
      </c>
      <c r="AZ867" s="317">
        <f>RMDF!AZ867</f>
        <v>0</v>
      </c>
      <c r="BA867" s="318" t="str">
        <f>IF(AZ867=0,"",_xlfn.XLOOKUP(AZ867,StatePicklist!$1:$1,StatePicklist!$3:$3,"NA",0))</f>
        <v/>
      </c>
      <c r="BB867" s="297" t="str">
        <f ca="1">IF(RMDF!BA867="", "", IF(ISNUMBER(MATCH(RMDF!BA867, INDIRECT(BA867), 0)), "OK", "Invalid"))</f>
        <v/>
      </c>
      <c r="BC867" s="281"/>
      <c r="BD867" s="281"/>
      <c r="BE867" s="281"/>
      <c r="BF867" s="281" t="b">
        <f>AND(RMDF!BI867&gt;=0, RMDF!BI867&lt;=1-SUM(RMDF!Z867,RMDF!AG867,RMDF!AN867,RMDF!AU867,RMDF!BB867), RMDF!BI867=ROUND(RMDF!BI867,4))</f>
        <v>1</v>
      </c>
      <c r="BG867" s="317">
        <f>RMDF!BG867</f>
        <v>0</v>
      </c>
      <c r="BH867" s="318" t="str">
        <f>IF(BG867=0,"",_xlfn.XLOOKUP(BG867,StatePicklist!$1:$1,StatePicklist!$3:$3,"NA",0))</f>
        <v/>
      </c>
      <c r="BI867" s="297" t="str">
        <f ca="1">IF(RMDF!BH867="", "", IF(ISNUMBER(MATCH(RMDF!BH867, INDIRECT(BH867), 0)), "OK", "Invalid"))</f>
        <v/>
      </c>
      <c r="BJ867" s="281"/>
      <c r="BK867" s="281"/>
      <c r="BL867" s="281"/>
      <c r="BM867" s="281" t="b">
        <f>AND(RMDF!BP867&gt;=0, RMDF!BP867&lt;=1-SUM(RMDF!Z867,RMDF!AG867,RMDF!AN867,RMDF!AU867,RMDF!BB867,RMDF!BI867), RMDF!BP867=ROUND(RMDF!BP867,4))</f>
        <v>1</v>
      </c>
      <c r="BN867" s="317">
        <f>RMDF!BN867</f>
        <v>0</v>
      </c>
      <c r="BO867" s="318" t="str">
        <f>IF(BN867=0,"",_xlfn.XLOOKUP(BN867,StatePicklist!$1:$1,StatePicklist!$3:$3,"NA",0))</f>
        <v/>
      </c>
      <c r="BP867" s="297" t="str">
        <f ca="1">IF(RMDF!BO867="", "", IF(ISNUMBER(MATCH(RMDF!BO867, INDIRECT(BO867), 0)), "OK", "Invalid"))</f>
        <v/>
      </c>
      <c r="BQ867" s="281"/>
      <c r="BR867" s="281"/>
      <c r="BS867" s="281"/>
      <c r="BT867" s="281" t="b">
        <f>AND(RMDF!BW867&gt;=0, RMDF!BW867&lt;=1-SUM(RMDF!Z867,RMDF!AG867,RMDF!AN867,RMDF!AU867,RMDF!BB867,RMDF!BI867,RMDF!BP867), RMDF!BW867=ROUND(RMDF!BW867,4))</f>
        <v>1</v>
      </c>
      <c r="BU867" s="317">
        <f>RMDF!BU867</f>
        <v>0</v>
      </c>
      <c r="BV867" s="318" t="str">
        <f>IF(BU867=0,"",_xlfn.XLOOKUP(BU867,StatePicklist!$1:$1,StatePicklist!$3:$3,"NA",0))</f>
        <v/>
      </c>
      <c r="BW867" s="297" t="str">
        <f ca="1">IF(RMDF!BV867="", "", IF(ISNUMBER(MATCH(RMDF!BV867, INDIRECT(BV867), 0)), "OK", "Invalid"))</f>
        <v/>
      </c>
      <c r="BX867" s="281"/>
      <c r="BY867" s="281"/>
      <c r="BZ867" s="281"/>
      <c r="CA867" s="281" t="b">
        <f>AND(RMDF!CD867&gt;=0, RMDF!CD867&lt;=1-SUM(RMDF!Z867,RMDF!AG867,RMDF!AN867,RMDF!AU867,RMDF!BB867,RMDF!BI867,RMDF!BP867,RMDF!BW867), RMDF!CD867=ROUND(RMDF!CD867,4))</f>
        <v>1</v>
      </c>
      <c r="CB867" s="317">
        <f>RMDF!CB867</f>
        <v>0</v>
      </c>
      <c r="CC867" s="318" t="str">
        <f>IF(CB867=0,"",_xlfn.XLOOKUP(CB867,StatePicklist!$1:$1,StatePicklist!$3:$3,"NA",0))</f>
        <v/>
      </c>
      <c r="CD867" s="297" t="str">
        <f ca="1">IF(RMDF!CC867="", "", IF(ISNUMBER(MATCH(RMDF!CC867, INDIRECT(CC867), 0)), "OK", "Invalid"))</f>
        <v/>
      </c>
      <c r="CE867" s="281"/>
      <c r="CF867" s="281"/>
      <c r="CG867" s="281"/>
      <c r="CH867" s="281" t="b">
        <f>AND(RMDF!CK867&gt;=0, RMDF!CK867&lt;=1-SUM(RMDF!Z867,RMDF!AG867,RMDF!AN867,RMDF!AU867,RMDF!BB867,RMDF!BI867,RMDF!BP867,RMDF!BW867,RMDF!CD867), RMDF!CK867=ROUND(RMDF!CK867,4))</f>
        <v>1</v>
      </c>
      <c r="CI867" s="317">
        <f>RMDF!CI867</f>
        <v>0</v>
      </c>
      <c r="CJ867" s="318" t="str">
        <f>IF(CI867=0,"",_xlfn.XLOOKUP(CI867,StatePicklist!$1:$1,StatePicklist!$3:$3,"NA",0))</f>
        <v/>
      </c>
      <c r="CK867" s="297" t="str">
        <f ca="1">IF(RMDF!CJ867="", "", IF(ISNUMBER(MATCH(RMDF!CJ867, INDIRECT(CJ867), 0)), "OK", "Invalid"))</f>
        <v/>
      </c>
      <c r="CL867" s="281"/>
      <c r="CM867" s="281"/>
      <c r="CN867" s="281"/>
      <c r="CO867" s="281" t="b">
        <f>AND(RMDF!CR867&gt;=0, RMDF!CR867&lt;=1-SUM(RMDF!Z867,RMDF!AG867,RMDF!AN867,RMDF!AU867,RMDF!BB867,RMDF!BI867,RMDF!BP867,RMDF!BW867,RMDF!CD867,RMDF!CK867), RMDF!CR867=ROUND(RMDF!CR867,4))</f>
        <v>1</v>
      </c>
      <c r="CP867" s="317">
        <f>RMDF!CP867</f>
        <v>0</v>
      </c>
      <c r="CQ867" s="318" t="str">
        <f>IF(CP867=0,"",_xlfn.XLOOKUP(CP867,StatePicklist!$1:$1,StatePicklist!$3:$3,"NA",0))</f>
        <v/>
      </c>
      <c r="CR867" s="297" t="str">
        <f ca="1">IF(RMDF!CQ867="", "", IF(ISNUMBER(MATCH(RMDF!CQ867, INDIRECT(CQ867), 0)), "OK", "Invalid"))</f>
        <v/>
      </c>
      <c r="CS867" s="281"/>
      <c r="CT867" s="281"/>
      <c r="CU867" s="281"/>
      <c r="CV867" s="281" t="b">
        <f>AND(RMDF!CY867&gt;=0, RMDF!CY867&lt;=1-SUM(RMDF!Z867,RMDF!AG867,RMDF!AN867,RMDF!AU867,RMDF!BB867,RMDF!BI867,RMDF!BP867,RMDF!BW867,RMDF!CD867,RMDF!CK867,RMDF!CR867), RMDF!CY867=ROUND(RMDF!CY867,4))</f>
        <v>1</v>
      </c>
      <c r="CW867" s="317">
        <f>RMDF!CW867</f>
        <v>0</v>
      </c>
      <c r="CX867" s="318" t="str">
        <f>IF(CW867=0,"",_xlfn.XLOOKUP(CW867,StatePicklist!$1:$1,StatePicklist!$3:$3,"NA",0))</f>
        <v/>
      </c>
      <c r="CY867" s="297" t="str">
        <f ca="1">IF(RMDF!CX867="", "", IF(ISNUMBER(MATCH(RMDF!CX867, INDIRECT(CX867), 0)), "OK", "Invalid"))</f>
        <v/>
      </c>
      <c r="CZ867" s="281"/>
      <c r="DA867" s="281"/>
      <c r="DB867" s="281"/>
      <c r="DC867" s="281" t="b">
        <f>AND(RMDF!DF867&gt;=0, RMDF!DF867&lt;=1-SUM(RMDF!Z867,RMDF!AG867,RMDF!AN867,RMDF!AU867,RMDF!BB867,RMDF!BI867,RMDF!BP867,RMDF!BW867,RMDF!CD867,RMDF!CK867,RMDF!CR867,RMDF!CY867), RMDF!DF867=ROUND(RMDF!DF867,4))</f>
        <v>1</v>
      </c>
      <c r="DD867" s="317">
        <f>RMDF!DD867</f>
        <v>0</v>
      </c>
      <c r="DE867" s="318" t="str">
        <f>IF(DD867=0,"",_xlfn.XLOOKUP(DD867,StatePicklist!$1:$1,StatePicklist!$3:$3,"NA",0))</f>
        <v/>
      </c>
      <c r="DF867" s="297" t="str">
        <f ca="1">IF(RMDF!DE867="", "", IF(ISNUMBER(MATCH(RMDF!DE867, INDIRECT(DE867), 0)), "OK", "Invalid"))</f>
        <v/>
      </c>
      <c r="DG867" s="281"/>
      <c r="DH867" s="281"/>
      <c r="DI867" s="281"/>
      <c r="DJ867" s="281" t="b">
        <f>AND(RMDF!DM867&gt;=0, RMDF!DM867&lt;=1-SUM(RMDF!Z867,RMDF!AG867,RMDF!AN867,RMDF!AU867,RMDF!BB867,RMDF!BI867,RMDF!BP867,RMDF!BW867,RMDF!CD867,RMDF!CK867,RMDF!CR867,RMDF!CY867,RMDF!DF867), RMDF!DM867=ROUND(RMDF!DM867,4))</f>
        <v>1</v>
      </c>
      <c r="DK867" s="317">
        <f>RMDF!DK867</f>
        <v>0</v>
      </c>
      <c r="DL867" s="318" t="str">
        <f>IF(DK867=0,"",_xlfn.XLOOKUP(DK867,StatePicklist!$1:$1,StatePicklist!$3:$3,"NA",0))</f>
        <v/>
      </c>
      <c r="DM867" s="297" t="str">
        <f ca="1">IF(RMDF!DL867="", "", IF(ISNUMBER(MATCH(RMDF!DL867, INDIRECT(DL867), 0)), "OK", "Invalid"))</f>
        <v/>
      </c>
      <c r="DN867" s="281"/>
      <c r="DO867" s="281"/>
      <c r="DP867" s="281"/>
      <c r="DQ867" s="281" t="b">
        <f>AND(RMDF!DT867&gt;=0, RMDF!DT867&lt;=1-SUM(RMDF!Z867,RMDF!AG867,RMDF!AN867,RMDF!AU867,RMDF!BB867,RMDF!BI867,RMDF!BP867,RMDF!BW867,RMDF!CD867,RMDF!CK867,RMDF!CR867,RMDF!CY867,RMDF!DF867,RMDF!DM867), RMDF!DT867=ROUND(RMDF!DT867,4))</f>
        <v>1</v>
      </c>
      <c r="DR867" s="317">
        <f>RMDF!DR867</f>
        <v>0</v>
      </c>
      <c r="DS867" s="318" t="str">
        <f>IF(DR867=0,"",_xlfn.XLOOKUP(DR867,StatePicklist!$1:$1,StatePicklist!$3:$3,"NA",0))</f>
        <v/>
      </c>
      <c r="DT867" s="297" t="str">
        <f ca="1">IF(RMDF!DS867="", "", IF(ISNUMBER(MATCH(RMDF!DS867, INDIRECT(DS867), 0)), "OK", "Invalid"))</f>
        <v/>
      </c>
      <c r="DU867" s="281"/>
      <c r="DV867" s="281"/>
      <c r="DW867" s="281"/>
      <c r="DX867" s="281" t="b">
        <f>AND(RMDF!EA867&gt;=0, RMDF!EA867&lt;=1-SUM(RMDF!Z867,RMDF!AG867,RMDF!AN867,RMDF!AU867,RMDF!BB867,RMDF!BI867,RMDF!BP867,RMDF!BW867,RMDF!CD867,RMDF!CK867,RMDF!CR867,RMDF!CY867,RMDF!DF867,RMDF!DM867,RMDF!DT867), RMDF!EA867=ROUND(RMDF!EA867,4))</f>
        <v>1</v>
      </c>
      <c r="DY867" s="317">
        <f>RMDF!DY867</f>
        <v>0</v>
      </c>
      <c r="DZ867" s="318" t="str">
        <f>IF(DY867=0,"",_xlfn.XLOOKUP(DY867,StatePicklist!$1:$1,StatePicklist!$3:$3,"NA",0))</f>
        <v/>
      </c>
      <c r="EA867" s="297" t="str">
        <f ca="1">IF(RMDF!DZ867="", "", IF(ISNUMBER(MATCH(RMDF!DZ867, INDIRECT(DZ867), 0)), "OK", "Invalid"))</f>
        <v/>
      </c>
      <c r="EB867" s="281"/>
      <c r="EC867" s="281"/>
      <c r="ED867" s="281"/>
      <c r="EE867" s="281" t="b">
        <f>AND(RMDF!EH867&gt;=0, RMDF!EH867&lt;=1-SUM(RMDF!Z867,RMDF!AG867,RMDF!AN867,RMDF!AU867,RMDF!BB867,RMDF!BI867,RMDF!BP867,RMDF!BW867,RMDF!CD867,RMDF!CK867,RMDF!CR867,RMDF!CY867,RMDF!DF867,RMDF!DM867,RMDF!DT867,RMDF!EA867), RMDF!EH867=ROUND(RMDF!EH867,4))</f>
        <v>1</v>
      </c>
      <c r="EF867" s="317">
        <f>RMDF!EF867</f>
        <v>0</v>
      </c>
      <c r="EG867" s="318" t="str">
        <f>IF(EF867=0,"",_xlfn.XLOOKUP(EF867,StatePicklist!$1:$1,StatePicklist!$3:$3,"NA",0))</f>
        <v/>
      </c>
      <c r="EH867" s="297" t="str">
        <f ca="1">IF(RMDF!EG867="", "", IF(ISNUMBER(MATCH(RMDF!EG867, INDIRECT(EG867), 0)), "OK", "Invalid"))</f>
        <v/>
      </c>
      <c r="EI867" s="281"/>
      <c r="EJ867" s="281"/>
      <c r="EK867" s="281"/>
      <c r="EL867" s="281" t="b">
        <f>AND(RMDF!EO867&gt;=0, RMDF!EO867&lt;=1-SUM(RMDF!Z867,RMDF!AG867,RMDF!AN867,RMDF!AU867,RMDF!BB867,RMDF!BI867,RMDF!BP867,RMDF!BW867,RMDF!CD867,RMDF!CK867,RMDF!CR867,RMDF!CY867,RMDF!DF867,RMDF!DM867,RMDF!DT867,RMDF!EA867,RMDF!EH867), RMDF!EO867=ROUND(RMDF!EO867,4))</f>
        <v>1</v>
      </c>
      <c r="EM867" s="317">
        <f>RMDF!EM867</f>
        <v>0</v>
      </c>
      <c r="EN867" s="318" t="str">
        <f>IF(EM867=0,"",_xlfn.XLOOKUP(EM867,StatePicklist!$1:$1,StatePicklist!$3:$3,"NA",0))</f>
        <v/>
      </c>
      <c r="EO867" s="297" t="str">
        <f ca="1">IF(RMDF!EN867="", "", IF(ISNUMBER(MATCH(RMDF!EN867, INDIRECT(EN867), 0)), "OK", "Invalid"))</f>
        <v/>
      </c>
      <c r="EP867" s="281"/>
      <c r="EQ867" s="281"/>
      <c r="ER867" s="281"/>
      <c r="ES867" s="281" t="b">
        <f>AND(RMDF!EV867&gt;=0, RMDF!EV867&lt;=1-SUM(RMDF!Z867,RMDF!AG867,RMDF!AN867,RMDF!AU867,RMDF!BB867,RMDF!BI867,RMDF!BP867,RMDF!BW867,RMDF!CD867,RMDF!CK867,RMDF!CR867,RMDF!CY867,RMDF!DF867,RMDF!DM867,RMDF!DT867,RMDF!EA867,RMDF!EH867,RMDF!EO867), RMDF!EV867=ROUND(RMDF!EV867,4))</f>
        <v>1</v>
      </c>
      <c r="ET867" s="317">
        <f>RMDF!ET867</f>
        <v>0</v>
      </c>
      <c r="EU867" s="318" t="str">
        <f>IF(ET867=0,"",_xlfn.XLOOKUP(ET867,StatePicklist!$1:$1,StatePicklist!$3:$3,"NA",0))</f>
        <v/>
      </c>
      <c r="EV867" s="297" t="str">
        <f ca="1">IF(RMDF!EU867="", "", IF(ISNUMBER(MATCH(RMDF!EU867, INDIRECT(EU867), 0)), "OK", "Invalid"))</f>
        <v/>
      </c>
      <c r="EW867" s="281"/>
      <c r="EX867" s="281"/>
      <c r="EY867" s="281"/>
      <c r="EZ867" s="281" t="b">
        <f>AND(RMDF!FC867&gt;=0, RMDF!FC867&lt;=1-SUM(RMDF!Z867,RMDF!AG867,RMDF!AN867,RMDF!AU867,RMDF!BB867,RMDF!BI867,RMDF!BP867,RMDF!BW867,RMDF!CD867,RMDF!CK867,RMDF!CR867,RMDF!CY867,RMDF!DF867,RMDF!DM867,RMDF!DT867,RMDF!EA867,RMDF!EH867,RMDF!EO867,RMDF!EV867), RMDF!FC867=ROUND(RMDF!FC867,4))</f>
        <v>1</v>
      </c>
      <c r="FA867" s="317">
        <f>RMDF!FA867</f>
        <v>0</v>
      </c>
      <c r="FB867" s="318" t="str">
        <f>IF(FA867=0,"",_xlfn.XLOOKUP(FA867,StatePicklist!$1:$1,StatePicklist!$3:$3,"NA",0))</f>
        <v/>
      </c>
      <c r="FC867" s="297" t="str">
        <f ca="1">IF(RMDF!FB867="", "", IF(ISNUMBER(MATCH(RMDF!FB867, INDIRECT(FB867), 0)), "OK", "Invalid"))</f>
        <v/>
      </c>
    </row>
    <row r="868" spans="1:159" s="205" customFormat="1" ht="39.9" customHeight="1" x14ac:dyDescent="0.25">
      <c r="A868" s="206"/>
      <c r="B868" s="196"/>
      <c r="C868" s="197"/>
      <c r="D868" s="198"/>
      <c r="E868" s="199"/>
      <c r="F868" s="200"/>
      <c r="G868" s="201"/>
      <c r="H868" s="292"/>
      <c r="I868" s="305">
        <f>RMDF!I868</f>
        <v>0</v>
      </c>
      <c r="J868" s="305" t="str">
        <f>IF(I868=ProductCode!$B$30,"PDReclPost",IF(OR(I868=ProductCode!$C$30,I868=ProductCode!$E$30,I868=ProductCode!$G$30),"PDPreCon",IF(OR(I868=ProductCode!$D$30,I868=ProductCode!$F$30),"PDNotReclPost","")))</f>
        <v/>
      </c>
      <c r="K868" s="305" t="str">
        <f t="shared" ref="K868:M931" si="48">IF(LEFT($I868,13)="Reclaimed pre","Rmpre",IF(LEFT($I868,13)="Reclaimed pos","Rmpost",""))</f>
        <v/>
      </c>
      <c r="L868" s="289"/>
      <c r="M868" s="305" t="str">
        <f t="shared" si="48"/>
        <v/>
      </c>
      <c r="N868" s="289" t="b">
        <f>AND(RMDF!N868&gt;=0, RMDF!N868&lt;=1-RMDF!L868, RMDF!N868=ROUND(RMDF!N868,4))</f>
        <v>1</v>
      </c>
      <c r="O868" s="286" t="str">
        <f>IF(P868="","",IF(I868="","",IF(LEFT(I868,13)="Reclaimed pos",RawMaterialCode!$E$569,RawMaterialCode!$E$568)))</f>
        <v>Reclaimed pre-consumer mixed fibers (RM0578)</v>
      </c>
      <c r="P868" s="295">
        <f t="shared" ref="P868:P931" si="49">IF(OR(I868="",1-SUM(L868,N868)=0),"",1-SUM(L868,N868))</f>
        <v>1</v>
      </c>
      <c r="Q868" s="202"/>
      <c r="R868" s="203"/>
      <c r="S868" s="204" t="str">
        <f t="shared" ref="S868:S931" si="50">IF(C868="","",IF(R868&lt;&gt;0,SUMIF($Z$33:$FC$33,$Z$33,Z868:FC868),""))</f>
        <v/>
      </c>
      <c r="T868" s="281"/>
      <c r="U868" s="281"/>
      <c r="V868" s="281"/>
      <c r="W868" s="281"/>
      <c r="X868" s="317">
        <f>RMDF!X868</f>
        <v>0</v>
      </c>
      <c r="Y868" s="318" t="str">
        <f>IF(X868=0,"",_xlfn.XLOOKUP(X868,StatePicklist!$1:$1,StatePicklist!$3:$3,"NA",0))</f>
        <v/>
      </c>
      <c r="Z868" s="297" t="str">
        <f ca="1">IF(RMDF!Y868="", "", IF(ISNUMBER(MATCH(RMDF!Y868, INDIRECT(Y868), 0)), "OK", "Invalid"))</f>
        <v/>
      </c>
      <c r="AA868" s="281"/>
      <c r="AB868" s="281"/>
      <c r="AC868" s="281"/>
      <c r="AD868" s="281" t="b">
        <f>AND(RMDF!AG868&gt;=0, RMDF!AG868&lt;=1-RMDF!Z868, RMDF!AG868=ROUND(RMDF!AG868,4))</f>
        <v>1</v>
      </c>
      <c r="AE868" s="317">
        <f>RMDF!AE868</f>
        <v>0</v>
      </c>
      <c r="AF868" s="318" t="str">
        <f>IF(AE868=0,"",_xlfn.XLOOKUP(AE868,StatePicklist!$1:$1,StatePicklist!$3:$3,"NA",0))</f>
        <v/>
      </c>
      <c r="AG868" s="297" t="str">
        <f ca="1">IF(RMDF!AF868="", "", IF(ISNUMBER(MATCH(RMDF!AF868, INDIRECT(AF868), 0)), "OK", "Invalid"))</f>
        <v/>
      </c>
      <c r="AH868" s="281"/>
      <c r="AI868" s="281"/>
      <c r="AJ868" s="281"/>
      <c r="AK868" s="281" t="b">
        <f>AND(RMDF!AN868&gt;=0, RMDF!AN868&lt;=1-SUM(RMDF!Z868,RMDF!AG868), RMDF!AN868=ROUND(RMDF!AN868,4))</f>
        <v>1</v>
      </c>
      <c r="AL868" s="317">
        <f>RMDF!AL868</f>
        <v>0</v>
      </c>
      <c r="AM868" s="318" t="str">
        <f>IF(AL868=0,"",_xlfn.XLOOKUP(AL868,StatePicklist!$1:$1,StatePicklist!$3:$3,"NA",0))</f>
        <v/>
      </c>
      <c r="AN868" s="297" t="str">
        <f ca="1">IF(RMDF!AM868="", "", IF(ISNUMBER(MATCH(RMDF!AM868, INDIRECT(AM868), 0)), "OK", "Invalid"))</f>
        <v/>
      </c>
      <c r="AO868" s="281"/>
      <c r="AP868" s="281"/>
      <c r="AQ868" s="281"/>
      <c r="AR868" s="281" t="b">
        <f>AND(RMDF!AU868&gt;=0, RMDF!AU868&lt;=1-SUM(RMDF!Z868,RMDF!AG868,RMDF!AN868), RMDF!AU868=ROUND(RMDF!AU868,4))</f>
        <v>1</v>
      </c>
      <c r="AS868" s="317">
        <f>RMDF!AS868</f>
        <v>0</v>
      </c>
      <c r="AT868" s="318" t="str">
        <f>IF(AS868=0,"",_xlfn.XLOOKUP(AS868,StatePicklist!$1:$1,StatePicklist!$3:$3,"NA",0))</f>
        <v/>
      </c>
      <c r="AU868" s="297" t="str">
        <f ca="1">IF(RMDF!AT868="", "", IF(ISNUMBER(MATCH(RMDF!AT868, INDIRECT(AT868), 0)), "OK", "Invalid"))</f>
        <v/>
      </c>
      <c r="AV868" s="281"/>
      <c r="AW868" s="281"/>
      <c r="AX868" s="281"/>
      <c r="AY868" s="281" t="b">
        <f>AND(RMDF!BB868&gt;=0, RMDF!BB868&lt;=1-SUM(RMDF!Z868,RMDF!AG868,RMDF!AN868,RMDF!AU868), RMDF!BB868=ROUND(RMDF!BB868,4))</f>
        <v>1</v>
      </c>
      <c r="AZ868" s="317">
        <f>RMDF!AZ868</f>
        <v>0</v>
      </c>
      <c r="BA868" s="318" t="str">
        <f>IF(AZ868=0,"",_xlfn.XLOOKUP(AZ868,StatePicklist!$1:$1,StatePicklist!$3:$3,"NA",0))</f>
        <v/>
      </c>
      <c r="BB868" s="297" t="str">
        <f ca="1">IF(RMDF!BA868="", "", IF(ISNUMBER(MATCH(RMDF!BA868, INDIRECT(BA868), 0)), "OK", "Invalid"))</f>
        <v/>
      </c>
      <c r="BC868" s="281"/>
      <c r="BD868" s="281"/>
      <c r="BE868" s="281"/>
      <c r="BF868" s="281" t="b">
        <f>AND(RMDF!BI868&gt;=0, RMDF!BI868&lt;=1-SUM(RMDF!Z868,RMDF!AG868,RMDF!AN868,RMDF!AU868,RMDF!BB868), RMDF!BI868=ROUND(RMDF!BI868,4))</f>
        <v>1</v>
      </c>
      <c r="BG868" s="317">
        <f>RMDF!BG868</f>
        <v>0</v>
      </c>
      <c r="BH868" s="318" t="str">
        <f>IF(BG868=0,"",_xlfn.XLOOKUP(BG868,StatePicklist!$1:$1,StatePicklist!$3:$3,"NA",0))</f>
        <v/>
      </c>
      <c r="BI868" s="297" t="str">
        <f ca="1">IF(RMDF!BH868="", "", IF(ISNUMBER(MATCH(RMDF!BH868, INDIRECT(BH868), 0)), "OK", "Invalid"))</f>
        <v/>
      </c>
      <c r="BJ868" s="281"/>
      <c r="BK868" s="281"/>
      <c r="BL868" s="281"/>
      <c r="BM868" s="281" t="b">
        <f>AND(RMDF!BP868&gt;=0, RMDF!BP868&lt;=1-SUM(RMDF!Z868,RMDF!AG868,RMDF!AN868,RMDF!AU868,RMDF!BB868,RMDF!BI868), RMDF!BP868=ROUND(RMDF!BP868,4))</f>
        <v>1</v>
      </c>
      <c r="BN868" s="317">
        <f>RMDF!BN868</f>
        <v>0</v>
      </c>
      <c r="BO868" s="318" t="str">
        <f>IF(BN868=0,"",_xlfn.XLOOKUP(BN868,StatePicklist!$1:$1,StatePicklist!$3:$3,"NA",0))</f>
        <v/>
      </c>
      <c r="BP868" s="297" t="str">
        <f ca="1">IF(RMDF!BO868="", "", IF(ISNUMBER(MATCH(RMDF!BO868, INDIRECT(BO868), 0)), "OK", "Invalid"))</f>
        <v/>
      </c>
      <c r="BQ868" s="281"/>
      <c r="BR868" s="281"/>
      <c r="BS868" s="281"/>
      <c r="BT868" s="281" t="b">
        <f>AND(RMDF!BW868&gt;=0, RMDF!BW868&lt;=1-SUM(RMDF!Z868,RMDF!AG868,RMDF!AN868,RMDF!AU868,RMDF!BB868,RMDF!BI868,RMDF!BP868), RMDF!BW868=ROUND(RMDF!BW868,4))</f>
        <v>1</v>
      </c>
      <c r="BU868" s="317">
        <f>RMDF!BU868</f>
        <v>0</v>
      </c>
      <c r="BV868" s="318" t="str">
        <f>IF(BU868=0,"",_xlfn.XLOOKUP(BU868,StatePicklist!$1:$1,StatePicklist!$3:$3,"NA",0))</f>
        <v/>
      </c>
      <c r="BW868" s="297" t="str">
        <f ca="1">IF(RMDF!BV868="", "", IF(ISNUMBER(MATCH(RMDF!BV868, INDIRECT(BV868), 0)), "OK", "Invalid"))</f>
        <v/>
      </c>
      <c r="BX868" s="281"/>
      <c r="BY868" s="281"/>
      <c r="BZ868" s="281"/>
      <c r="CA868" s="281" t="b">
        <f>AND(RMDF!CD868&gt;=0, RMDF!CD868&lt;=1-SUM(RMDF!Z868,RMDF!AG868,RMDF!AN868,RMDF!AU868,RMDF!BB868,RMDF!BI868,RMDF!BP868,RMDF!BW868), RMDF!CD868=ROUND(RMDF!CD868,4))</f>
        <v>1</v>
      </c>
      <c r="CB868" s="317">
        <f>RMDF!CB868</f>
        <v>0</v>
      </c>
      <c r="CC868" s="318" t="str">
        <f>IF(CB868=0,"",_xlfn.XLOOKUP(CB868,StatePicklist!$1:$1,StatePicklist!$3:$3,"NA",0))</f>
        <v/>
      </c>
      <c r="CD868" s="297" t="str">
        <f ca="1">IF(RMDF!CC868="", "", IF(ISNUMBER(MATCH(RMDF!CC868, INDIRECT(CC868), 0)), "OK", "Invalid"))</f>
        <v/>
      </c>
      <c r="CE868" s="281"/>
      <c r="CF868" s="281"/>
      <c r="CG868" s="281"/>
      <c r="CH868" s="281" t="b">
        <f>AND(RMDF!CK868&gt;=0, RMDF!CK868&lt;=1-SUM(RMDF!Z868,RMDF!AG868,RMDF!AN868,RMDF!AU868,RMDF!BB868,RMDF!BI868,RMDF!BP868,RMDF!BW868,RMDF!CD868), RMDF!CK868=ROUND(RMDF!CK868,4))</f>
        <v>1</v>
      </c>
      <c r="CI868" s="317">
        <f>RMDF!CI868</f>
        <v>0</v>
      </c>
      <c r="CJ868" s="318" t="str">
        <f>IF(CI868=0,"",_xlfn.XLOOKUP(CI868,StatePicklist!$1:$1,StatePicklist!$3:$3,"NA",0))</f>
        <v/>
      </c>
      <c r="CK868" s="297" t="str">
        <f ca="1">IF(RMDF!CJ868="", "", IF(ISNUMBER(MATCH(RMDF!CJ868, INDIRECT(CJ868), 0)), "OK", "Invalid"))</f>
        <v/>
      </c>
      <c r="CL868" s="281"/>
      <c r="CM868" s="281"/>
      <c r="CN868" s="281"/>
      <c r="CO868" s="281" t="b">
        <f>AND(RMDF!CR868&gt;=0, RMDF!CR868&lt;=1-SUM(RMDF!Z868,RMDF!AG868,RMDF!AN868,RMDF!AU868,RMDF!BB868,RMDF!BI868,RMDF!BP868,RMDF!BW868,RMDF!CD868,RMDF!CK868), RMDF!CR868=ROUND(RMDF!CR868,4))</f>
        <v>1</v>
      </c>
      <c r="CP868" s="317">
        <f>RMDF!CP868</f>
        <v>0</v>
      </c>
      <c r="CQ868" s="318" t="str">
        <f>IF(CP868=0,"",_xlfn.XLOOKUP(CP868,StatePicklist!$1:$1,StatePicklist!$3:$3,"NA",0))</f>
        <v/>
      </c>
      <c r="CR868" s="297" t="str">
        <f ca="1">IF(RMDF!CQ868="", "", IF(ISNUMBER(MATCH(RMDF!CQ868, INDIRECT(CQ868), 0)), "OK", "Invalid"))</f>
        <v/>
      </c>
      <c r="CS868" s="281"/>
      <c r="CT868" s="281"/>
      <c r="CU868" s="281"/>
      <c r="CV868" s="281" t="b">
        <f>AND(RMDF!CY868&gt;=0, RMDF!CY868&lt;=1-SUM(RMDF!Z868,RMDF!AG868,RMDF!AN868,RMDF!AU868,RMDF!BB868,RMDF!BI868,RMDF!BP868,RMDF!BW868,RMDF!CD868,RMDF!CK868,RMDF!CR868), RMDF!CY868=ROUND(RMDF!CY868,4))</f>
        <v>1</v>
      </c>
      <c r="CW868" s="317">
        <f>RMDF!CW868</f>
        <v>0</v>
      </c>
      <c r="CX868" s="318" t="str">
        <f>IF(CW868=0,"",_xlfn.XLOOKUP(CW868,StatePicklist!$1:$1,StatePicklist!$3:$3,"NA",0))</f>
        <v/>
      </c>
      <c r="CY868" s="297" t="str">
        <f ca="1">IF(RMDF!CX868="", "", IF(ISNUMBER(MATCH(RMDF!CX868, INDIRECT(CX868), 0)), "OK", "Invalid"))</f>
        <v/>
      </c>
      <c r="CZ868" s="281"/>
      <c r="DA868" s="281"/>
      <c r="DB868" s="281"/>
      <c r="DC868" s="281" t="b">
        <f>AND(RMDF!DF868&gt;=0, RMDF!DF868&lt;=1-SUM(RMDF!Z868,RMDF!AG868,RMDF!AN868,RMDF!AU868,RMDF!BB868,RMDF!BI868,RMDF!BP868,RMDF!BW868,RMDF!CD868,RMDF!CK868,RMDF!CR868,RMDF!CY868), RMDF!DF868=ROUND(RMDF!DF868,4))</f>
        <v>1</v>
      </c>
      <c r="DD868" s="317">
        <f>RMDF!DD868</f>
        <v>0</v>
      </c>
      <c r="DE868" s="318" t="str">
        <f>IF(DD868=0,"",_xlfn.XLOOKUP(DD868,StatePicklist!$1:$1,StatePicklist!$3:$3,"NA",0))</f>
        <v/>
      </c>
      <c r="DF868" s="297" t="str">
        <f ca="1">IF(RMDF!DE868="", "", IF(ISNUMBER(MATCH(RMDF!DE868, INDIRECT(DE868), 0)), "OK", "Invalid"))</f>
        <v/>
      </c>
      <c r="DG868" s="281"/>
      <c r="DH868" s="281"/>
      <c r="DI868" s="281"/>
      <c r="DJ868" s="281" t="b">
        <f>AND(RMDF!DM868&gt;=0, RMDF!DM868&lt;=1-SUM(RMDF!Z868,RMDF!AG868,RMDF!AN868,RMDF!AU868,RMDF!BB868,RMDF!BI868,RMDF!BP868,RMDF!BW868,RMDF!CD868,RMDF!CK868,RMDF!CR868,RMDF!CY868,RMDF!DF868), RMDF!DM868=ROUND(RMDF!DM868,4))</f>
        <v>1</v>
      </c>
      <c r="DK868" s="317">
        <f>RMDF!DK868</f>
        <v>0</v>
      </c>
      <c r="DL868" s="318" t="str">
        <f>IF(DK868=0,"",_xlfn.XLOOKUP(DK868,StatePicklist!$1:$1,StatePicklist!$3:$3,"NA",0))</f>
        <v/>
      </c>
      <c r="DM868" s="297" t="str">
        <f ca="1">IF(RMDF!DL868="", "", IF(ISNUMBER(MATCH(RMDF!DL868, INDIRECT(DL868), 0)), "OK", "Invalid"))</f>
        <v/>
      </c>
      <c r="DN868" s="281"/>
      <c r="DO868" s="281"/>
      <c r="DP868" s="281"/>
      <c r="DQ868" s="281" t="b">
        <f>AND(RMDF!DT868&gt;=0, RMDF!DT868&lt;=1-SUM(RMDF!Z868,RMDF!AG868,RMDF!AN868,RMDF!AU868,RMDF!BB868,RMDF!BI868,RMDF!BP868,RMDF!BW868,RMDF!CD868,RMDF!CK868,RMDF!CR868,RMDF!CY868,RMDF!DF868,RMDF!DM868), RMDF!DT868=ROUND(RMDF!DT868,4))</f>
        <v>1</v>
      </c>
      <c r="DR868" s="317">
        <f>RMDF!DR868</f>
        <v>0</v>
      </c>
      <c r="DS868" s="318" t="str">
        <f>IF(DR868=0,"",_xlfn.XLOOKUP(DR868,StatePicklist!$1:$1,StatePicklist!$3:$3,"NA",0))</f>
        <v/>
      </c>
      <c r="DT868" s="297" t="str">
        <f ca="1">IF(RMDF!DS868="", "", IF(ISNUMBER(MATCH(RMDF!DS868, INDIRECT(DS868), 0)), "OK", "Invalid"))</f>
        <v/>
      </c>
      <c r="DU868" s="281"/>
      <c r="DV868" s="281"/>
      <c r="DW868" s="281"/>
      <c r="DX868" s="281" t="b">
        <f>AND(RMDF!EA868&gt;=0, RMDF!EA868&lt;=1-SUM(RMDF!Z868,RMDF!AG868,RMDF!AN868,RMDF!AU868,RMDF!BB868,RMDF!BI868,RMDF!BP868,RMDF!BW868,RMDF!CD868,RMDF!CK868,RMDF!CR868,RMDF!CY868,RMDF!DF868,RMDF!DM868,RMDF!DT868), RMDF!EA868=ROUND(RMDF!EA868,4))</f>
        <v>1</v>
      </c>
      <c r="DY868" s="317">
        <f>RMDF!DY868</f>
        <v>0</v>
      </c>
      <c r="DZ868" s="318" t="str">
        <f>IF(DY868=0,"",_xlfn.XLOOKUP(DY868,StatePicklist!$1:$1,StatePicklist!$3:$3,"NA",0))</f>
        <v/>
      </c>
      <c r="EA868" s="297" t="str">
        <f ca="1">IF(RMDF!DZ868="", "", IF(ISNUMBER(MATCH(RMDF!DZ868, INDIRECT(DZ868), 0)), "OK", "Invalid"))</f>
        <v/>
      </c>
      <c r="EB868" s="281"/>
      <c r="EC868" s="281"/>
      <c r="ED868" s="281"/>
      <c r="EE868" s="281" t="b">
        <f>AND(RMDF!EH868&gt;=0, RMDF!EH868&lt;=1-SUM(RMDF!Z868,RMDF!AG868,RMDF!AN868,RMDF!AU868,RMDF!BB868,RMDF!BI868,RMDF!BP868,RMDF!BW868,RMDF!CD868,RMDF!CK868,RMDF!CR868,RMDF!CY868,RMDF!DF868,RMDF!DM868,RMDF!DT868,RMDF!EA868), RMDF!EH868=ROUND(RMDF!EH868,4))</f>
        <v>1</v>
      </c>
      <c r="EF868" s="317">
        <f>RMDF!EF868</f>
        <v>0</v>
      </c>
      <c r="EG868" s="318" t="str">
        <f>IF(EF868=0,"",_xlfn.XLOOKUP(EF868,StatePicklist!$1:$1,StatePicklist!$3:$3,"NA",0))</f>
        <v/>
      </c>
      <c r="EH868" s="297" t="str">
        <f ca="1">IF(RMDF!EG868="", "", IF(ISNUMBER(MATCH(RMDF!EG868, INDIRECT(EG868), 0)), "OK", "Invalid"))</f>
        <v/>
      </c>
      <c r="EI868" s="281"/>
      <c r="EJ868" s="281"/>
      <c r="EK868" s="281"/>
      <c r="EL868" s="281" t="b">
        <f>AND(RMDF!EO868&gt;=0, RMDF!EO868&lt;=1-SUM(RMDF!Z868,RMDF!AG868,RMDF!AN868,RMDF!AU868,RMDF!BB868,RMDF!BI868,RMDF!BP868,RMDF!BW868,RMDF!CD868,RMDF!CK868,RMDF!CR868,RMDF!CY868,RMDF!DF868,RMDF!DM868,RMDF!DT868,RMDF!EA868,RMDF!EH868), RMDF!EO868=ROUND(RMDF!EO868,4))</f>
        <v>1</v>
      </c>
      <c r="EM868" s="317">
        <f>RMDF!EM868</f>
        <v>0</v>
      </c>
      <c r="EN868" s="318" t="str">
        <f>IF(EM868=0,"",_xlfn.XLOOKUP(EM868,StatePicklist!$1:$1,StatePicklist!$3:$3,"NA",0))</f>
        <v/>
      </c>
      <c r="EO868" s="297" t="str">
        <f ca="1">IF(RMDF!EN868="", "", IF(ISNUMBER(MATCH(RMDF!EN868, INDIRECT(EN868), 0)), "OK", "Invalid"))</f>
        <v/>
      </c>
      <c r="EP868" s="281"/>
      <c r="EQ868" s="281"/>
      <c r="ER868" s="281"/>
      <c r="ES868" s="281" t="b">
        <f>AND(RMDF!EV868&gt;=0, RMDF!EV868&lt;=1-SUM(RMDF!Z868,RMDF!AG868,RMDF!AN868,RMDF!AU868,RMDF!BB868,RMDF!BI868,RMDF!BP868,RMDF!BW868,RMDF!CD868,RMDF!CK868,RMDF!CR868,RMDF!CY868,RMDF!DF868,RMDF!DM868,RMDF!DT868,RMDF!EA868,RMDF!EH868,RMDF!EO868), RMDF!EV868=ROUND(RMDF!EV868,4))</f>
        <v>1</v>
      </c>
      <c r="ET868" s="317">
        <f>RMDF!ET868</f>
        <v>0</v>
      </c>
      <c r="EU868" s="318" t="str">
        <f>IF(ET868=0,"",_xlfn.XLOOKUP(ET868,StatePicklist!$1:$1,StatePicklist!$3:$3,"NA",0))</f>
        <v/>
      </c>
      <c r="EV868" s="297" t="str">
        <f ca="1">IF(RMDF!EU868="", "", IF(ISNUMBER(MATCH(RMDF!EU868, INDIRECT(EU868), 0)), "OK", "Invalid"))</f>
        <v/>
      </c>
      <c r="EW868" s="281"/>
      <c r="EX868" s="281"/>
      <c r="EY868" s="281"/>
      <c r="EZ868" s="281" t="b">
        <f>AND(RMDF!FC868&gt;=0, RMDF!FC868&lt;=1-SUM(RMDF!Z868,RMDF!AG868,RMDF!AN868,RMDF!AU868,RMDF!BB868,RMDF!BI868,RMDF!BP868,RMDF!BW868,RMDF!CD868,RMDF!CK868,RMDF!CR868,RMDF!CY868,RMDF!DF868,RMDF!DM868,RMDF!DT868,RMDF!EA868,RMDF!EH868,RMDF!EO868,RMDF!EV868), RMDF!FC868=ROUND(RMDF!FC868,4))</f>
        <v>1</v>
      </c>
      <c r="FA868" s="317">
        <f>RMDF!FA868</f>
        <v>0</v>
      </c>
      <c r="FB868" s="318" t="str">
        <f>IF(FA868=0,"",_xlfn.XLOOKUP(FA868,StatePicklist!$1:$1,StatePicklist!$3:$3,"NA",0))</f>
        <v/>
      </c>
      <c r="FC868" s="297" t="str">
        <f ca="1">IF(RMDF!FB868="", "", IF(ISNUMBER(MATCH(RMDF!FB868, INDIRECT(FB868), 0)), "OK", "Invalid"))</f>
        <v/>
      </c>
    </row>
    <row r="869" spans="1:159" s="205" customFormat="1" ht="39.9" customHeight="1" x14ac:dyDescent="0.25">
      <c r="A869" s="206"/>
      <c r="B869" s="196"/>
      <c r="C869" s="197"/>
      <c r="D869" s="198"/>
      <c r="E869" s="199"/>
      <c r="F869" s="200"/>
      <c r="G869" s="201"/>
      <c r="H869" s="292"/>
      <c r="I869" s="305">
        <f>RMDF!I869</f>
        <v>0</v>
      </c>
      <c r="J869" s="305" t="str">
        <f>IF(I869=ProductCode!$B$30,"PDReclPost",IF(OR(I869=ProductCode!$C$30,I869=ProductCode!$E$30,I869=ProductCode!$G$30),"PDPreCon",IF(OR(I869=ProductCode!$D$30,I869=ProductCode!$F$30),"PDNotReclPost","")))</f>
        <v/>
      </c>
      <c r="K869" s="305" t="str">
        <f t="shared" si="48"/>
        <v/>
      </c>
      <c r="L869" s="289"/>
      <c r="M869" s="305" t="str">
        <f t="shared" si="48"/>
        <v/>
      </c>
      <c r="N869" s="289" t="b">
        <f>AND(RMDF!N869&gt;=0, RMDF!N869&lt;=1-RMDF!L869, RMDF!N869=ROUND(RMDF!N869,4))</f>
        <v>1</v>
      </c>
      <c r="O869" s="286" t="str">
        <f>IF(P869="","",IF(I869="","",IF(LEFT(I869,13)="Reclaimed pos",RawMaterialCode!$E$569,RawMaterialCode!$E$568)))</f>
        <v>Reclaimed pre-consumer mixed fibers (RM0578)</v>
      </c>
      <c r="P869" s="295">
        <f t="shared" si="49"/>
        <v>1</v>
      </c>
      <c r="Q869" s="202"/>
      <c r="R869" s="203"/>
      <c r="S869" s="204" t="str">
        <f t="shared" si="50"/>
        <v/>
      </c>
      <c r="T869" s="281"/>
      <c r="U869" s="281"/>
      <c r="V869" s="281"/>
      <c r="W869" s="281"/>
      <c r="X869" s="317">
        <f>RMDF!X869</f>
        <v>0</v>
      </c>
      <c r="Y869" s="318" t="str">
        <f>IF(X869=0,"",_xlfn.XLOOKUP(X869,StatePicklist!$1:$1,StatePicklist!$3:$3,"NA",0))</f>
        <v/>
      </c>
      <c r="Z869" s="297" t="str">
        <f ca="1">IF(RMDF!Y869="", "", IF(ISNUMBER(MATCH(RMDF!Y869, INDIRECT(Y869), 0)), "OK", "Invalid"))</f>
        <v/>
      </c>
      <c r="AA869" s="281"/>
      <c r="AB869" s="281"/>
      <c r="AC869" s="281"/>
      <c r="AD869" s="281" t="b">
        <f>AND(RMDF!AG869&gt;=0, RMDF!AG869&lt;=1-RMDF!Z869, RMDF!AG869=ROUND(RMDF!AG869,4))</f>
        <v>1</v>
      </c>
      <c r="AE869" s="317">
        <f>RMDF!AE869</f>
        <v>0</v>
      </c>
      <c r="AF869" s="318" t="str">
        <f>IF(AE869=0,"",_xlfn.XLOOKUP(AE869,StatePicklist!$1:$1,StatePicklist!$3:$3,"NA",0))</f>
        <v/>
      </c>
      <c r="AG869" s="297" t="str">
        <f ca="1">IF(RMDF!AF869="", "", IF(ISNUMBER(MATCH(RMDF!AF869, INDIRECT(AF869), 0)), "OK", "Invalid"))</f>
        <v/>
      </c>
      <c r="AH869" s="281"/>
      <c r="AI869" s="281"/>
      <c r="AJ869" s="281"/>
      <c r="AK869" s="281" t="b">
        <f>AND(RMDF!AN869&gt;=0, RMDF!AN869&lt;=1-SUM(RMDF!Z869,RMDF!AG869), RMDF!AN869=ROUND(RMDF!AN869,4))</f>
        <v>1</v>
      </c>
      <c r="AL869" s="317">
        <f>RMDF!AL869</f>
        <v>0</v>
      </c>
      <c r="AM869" s="318" t="str">
        <f>IF(AL869=0,"",_xlfn.XLOOKUP(AL869,StatePicklist!$1:$1,StatePicklist!$3:$3,"NA",0))</f>
        <v/>
      </c>
      <c r="AN869" s="297" t="str">
        <f ca="1">IF(RMDF!AM869="", "", IF(ISNUMBER(MATCH(RMDF!AM869, INDIRECT(AM869), 0)), "OK", "Invalid"))</f>
        <v/>
      </c>
      <c r="AO869" s="281"/>
      <c r="AP869" s="281"/>
      <c r="AQ869" s="281"/>
      <c r="AR869" s="281" t="b">
        <f>AND(RMDF!AU869&gt;=0, RMDF!AU869&lt;=1-SUM(RMDF!Z869,RMDF!AG869,RMDF!AN869), RMDF!AU869=ROUND(RMDF!AU869,4))</f>
        <v>1</v>
      </c>
      <c r="AS869" s="317">
        <f>RMDF!AS869</f>
        <v>0</v>
      </c>
      <c r="AT869" s="318" t="str">
        <f>IF(AS869=0,"",_xlfn.XLOOKUP(AS869,StatePicklist!$1:$1,StatePicklist!$3:$3,"NA",0))</f>
        <v/>
      </c>
      <c r="AU869" s="297" t="str">
        <f ca="1">IF(RMDF!AT869="", "", IF(ISNUMBER(MATCH(RMDF!AT869, INDIRECT(AT869), 0)), "OK", "Invalid"))</f>
        <v/>
      </c>
      <c r="AV869" s="281"/>
      <c r="AW869" s="281"/>
      <c r="AX869" s="281"/>
      <c r="AY869" s="281" t="b">
        <f>AND(RMDF!BB869&gt;=0, RMDF!BB869&lt;=1-SUM(RMDF!Z869,RMDF!AG869,RMDF!AN869,RMDF!AU869), RMDF!BB869=ROUND(RMDF!BB869,4))</f>
        <v>1</v>
      </c>
      <c r="AZ869" s="317">
        <f>RMDF!AZ869</f>
        <v>0</v>
      </c>
      <c r="BA869" s="318" t="str">
        <f>IF(AZ869=0,"",_xlfn.XLOOKUP(AZ869,StatePicklist!$1:$1,StatePicklist!$3:$3,"NA",0))</f>
        <v/>
      </c>
      <c r="BB869" s="297" t="str">
        <f ca="1">IF(RMDF!BA869="", "", IF(ISNUMBER(MATCH(RMDF!BA869, INDIRECT(BA869), 0)), "OK", "Invalid"))</f>
        <v/>
      </c>
      <c r="BC869" s="281"/>
      <c r="BD869" s="281"/>
      <c r="BE869" s="281"/>
      <c r="BF869" s="281" t="b">
        <f>AND(RMDF!BI869&gt;=0, RMDF!BI869&lt;=1-SUM(RMDF!Z869,RMDF!AG869,RMDF!AN869,RMDF!AU869,RMDF!BB869), RMDF!BI869=ROUND(RMDF!BI869,4))</f>
        <v>1</v>
      </c>
      <c r="BG869" s="317">
        <f>RMDF!BG869</f>
        <v>0</v>
      </c>
      <c r="BH869" s="318" t="str">
        <f>IF(BG869=0,"",_xlfn.XLOOKUP(BG869,StatePicklist!$1:$1,StatePicklist!$3:$3,"NA",0))</f>
        <v/>
      </c>
      <c r="BI869" s="297" t="str">
        <f ca="1">IF(RMDF!BH869="", "", IF(ISNUMBER(MATCH(RMDF!BH869, INDIRECT(BH869), 0)), "OK", "Invalid"))</f>
        <v/>
      </c>
      <c r="BJ869" s="281"/>
      <c r="BK869" s="281"/>
      <c r="BL869" s="281"/>
      <c r="BM869" s="281" t="b">
        <f>AND(RMDF!BP869&gt;=0, RMDF!BP869&lt;=1-SUM(RMDF!Z869,RMDF!AG869,RMDF!AN869,RMDF!AU869,RMDF!BB869,RMDF!BI869), RMDF!BP869=ROUND(RMDF!BP869,4))</f>
        <v>1</v>
      </c>
      <c r="BN869" s="317">
        <f>RMDF!BN869</f>
        <v>0</v>
      </c>
      <c r="BO869" s="318" t="str">
        <f>IF(BN869=0,"",_xlfn.XLOOKUP(BN869,StatePicklist!$1:$1,StatePicklist!$3:$3,"NA",0))</f>
        <v/>
      </c>
      <c r="BP869" s="297" t="str">
        <f ca="1">IF(RMDF!BO869="", "", IF(ISNUMBER(MATCH(RMDF!BO869, INDIRECT(BO869), 0)), "OK", "Invalid"))</f>
        <v/>
      </c>
      <c r="BQ869" s="281"/>
      <c r="BR869" s="281"/>
      <c r="BS869" s="281"/>
      <c r="BT869" s="281" t="b">
        <f>AND(RMDF!BW869&gt;=0, RMDF!BW869&lt;=1-SUM(RMDF!Z869,RMDF!AG869,RMDF!AN869,RMDF!AU869,RMDF!BB869,RMDF!BI869,RMDF!BP869), RMDF!BW869=ROUND(RMDF!BW869,4))</f>
        <v>1</v>
      </c>
      <c r="BU869" s="317">
        <f>RMDF!BU869</f>
        <v>0</v>
      </c>
      <c r="BV869" s="318" t="str">
        <f>IF(BU869=0,"",_xlfn.XLOOKUP(BU869,StatePicklist!$1:$1,StatePicklist!$3:$3,"NA",0))</f>
        <v/>
      </c>
      <c r="BW869" s="297" t="str">
        <f ca="1">IF(RMDF!BV869="", "", IF(ISNUMBER(MATCH(RMDF!BV869, INDIRECT(BV869), 0)), "OK", "Invalid"))</f>
        <v/>
      </c>
      <c r="BX869" s="281"/>
      <c r="BY869" s="281"/>
      <c r="BZ869" s="281"/>
      <c r="CA869" s="281" t="b">
        <f>AND(RMDF!CD869&gt;=0, RMDF!CD869&lt;=1-SUM(RMDF!Z869,RMDF!AG869,RMDF!AN869,RMDF!AU869,RMDF!BB869,RMDF!BI869,RMDF!BP869,RMDF!BW869), RMDF!CD869=ROUND(RMDF!CD869,4))</f>
        <v>1</v>
      </c>
      <c r="CB869" s="317">
        <f>RMDF!CB869</f>
        <v>0</v>
      </c>
      <c r="CC869" s="318" t="str">
        <f>IF(CB869=0,"",_xlfn.XLOOKUP(CB869,StatePicklist!$1:$1,StatePicklist!$3:$3,"NA",0))</f>
        <v/>
      </c>
      <c r="CD869" s="297" t="str">
        <f ca="1">IF(RMDF!CC869="", "", IF(ISNUMBER(MATCH(RMDF!CC869, INDIRECT(CC869), 0)), "OK", "Invalid"))</f>
        <v/>
      </c>
      <c r="CE869" s="281"/>
      <c r="CF869" s="281"/>
      <c r="CG869" s="281"/>
      <c r="CH869" s="281" t="b">
        <f>AND(RMDF!CK869&gt;=0, RMDF!CK869&lt;=1-SUM(RMDF!Z869,RMDF!AG869,RMDF!AN869,RMDF!AU869,RMDF!BB869,RMDF!BI869,RMDF!BP869,RMDF!BW869,RMDF!CD869), RMDF!CK869=ROUND(RMDF!CK869,4))</f>
        <v>1</v>
      </c>
      <c r="CI869" s="317">
        <f>RMDF!CI869</f>
        <v>0</v>
      </c>
      <c r="CJ869" s="318" t="str">
        <f>IF(CI869=0,"",_xlfn.XLOOKUP(CI869,StatePicklist!$1:$1,StatePicklist!$3:$3,"NA",0))</f>
        <v/>
      </c>
      <c r="CK869" s="297" t="str">
        <f ca="1">IF(RMDF!CJ869="", "", IF(ISNUMBER(MATCH(RMDF!CJ869, INDIRECT(CJ869), 0)), "OK", "Invalid"))</f>
        <v/>
      </c>
      <c r="CL869" s="281"/>
      <c r="CM869" s="281"/>
      <c r="CN869" s="281"/>
      <c r="CO869" s="281" t="b">
        <f>AND(RMDF!CR869&gt;=0, RMDF!CR869&lt;=1-SUM(RMDF!Z869,RMDF!AG869,RMDF!AN869,RMDF!AU869,RMDF!BB869,RMDF!BI869,RMDF!BP869,RMDF!BW869,RMDF!CD869,RMDF!CK869), RMDF!CR869=ROUND(RMDF!CR869,4))</f>
        <v>1</v>
      </c>
      <c r="CP869" s="317">
        <f>RMDF!CP869</f>
        <v>0</v>
      </c>
      <c r="CQ869" s="318" t="str">
        <f>IF(CP869=0,"",_xlfn.XLOOKUP(CP869,StatePicklist!$1:$1,StatePicklist!$3:$3,"NA",0))</f>
        <v/>
      </c>
      <c r="CR869" s="297" t="str">
        <f ca="1">IF(RMDF!CQ869="", "", IF(ISNUMBER(MATCH(RMDF!CQ869, INDIRECT(CQ869), 0)), "OK", "Invalid"))</f>
        <v/>
      </c>
      <c r="CS869" s="281"/>
      <c r="CT869" s="281"/>
      <c r="CU869" s="281"/>
      <c r="CV869" s="281" t="b">
        <f>AND(RMDF!CY869&gt;=0, RMDF!CY869&lt;=1-SUM(RMDF!Z869,RMDF!AG869,RMDF!AN869,RMDF!AU869,RMDF!BB869,RMDF!BI869,RMDF!BP869,RMDF!BW869,RMDF!CD869,RMDF!CK869,RMDF!CR869), RMDF!CY869=ROUND(RMDF!CY869,4))</f>
        <v>1</v>
      </c>
      <c r="CW869" s="317">
        <f>RMDF!CW869</f>
        <v>0</v>
      </c>
      <c r="CX869" s="318" t="str">
        <f>IF(CW869=0,"",_xlfn.XLOOKUP(CW869,StatePicklist!$1:$1,StatePicklist!$3:$3,"NA",0))</f>
        <v/>
      </c>
      <c r="CY869" s="297" t="str">
        <f ca="1">IF(RMDF!CX869="", "", IF(ISNUMBER(MATCH(RMDF!CX869, INDIRECT(CX869), 0)), "OK", "Invalid"))</f>
        <v/>
      </c>
      <c r="CZ869" s="281"/>
      <c r="DA869" s="281"/>
      <c r="DB869" s="281"/>
      <c r="DC869" s="281" t="b">
        <f>AND(RMDF!DF869&gt;=0, RMDF!DF869&lt;=1-SUM(RMDF!Z869,RMDF!AG869,RMDF!AN869,RMDF!AU869,RMDF!BB869,RMDF!BI869,RMDF!BP869,RMDF!BW869,RMDF!CD869,RMDF!CK869,RMDF!CR869,RMDF!CY869), RMDF!DF869=ROUND(RMDF!DF869,4))</f>
        <v>1</v>
      </c>
      <c r="DD869" s="317">
        <f>RMDF!DD869</f>
        <v>0</v>
      </c>
      <c r="DE869" s="318" t="str">
        <f>IF(DD869=0,"",_xlfn.XLOOKUP(DD869,StatePicklist!$1:$1,StatePicklist!$3:$3,"NA",0))</f>
        <v/>
      </c>
      <c r="DF869" s="297" t="str">
        <f ca="1">IF(RMDF!DE869="", "", IF(ISNUMBER(MATCH(RMDF!DE869, INDIRECT(DE869), 0)), "OK", "Invalid"))</f>
        <v/>
      </c>
      <c r="DG869" s="281"/>
      <c r="DH869" s="281"/>
      <c r="DI869" s="281"/>
      <c r="DJ869" s="281" t="b">
        <f>AND(RMDF!DM869&gt;=0, RMDF!DM869&lt;=1-SUM(RMDF!Z869,RMDF!AG869,RMDF!AN869,RMDF!AU869,RMDF!BB869,RMDF!BI869,RMDF!BP869,RMDF!BW869,RMDF!CD869,RMDF!CK869,RMDF!CR869,RMDF!CY869,RMDF!DF869), RMDF!DM869=ROUND(RMDF!DM869,4))</f>
        <v>1</v>
      </c>
      <c r="DK869" s="317">
        <f>RMDF!DK869</f>
        <v>0</v>
      </c>
      <c r="DL869" s="318" t="str">
        <f>IF(DK869=0,"",_xlfn.XLOOKUP(DK869,StatePicklist!$1:$1,StatePicklist!$3:$3,"NA",0))</f>
        <v/>
      </c>
      <c r="DM869" s="297" t="str">
        <f ca="1">IF(RMDF!DL869="", "", IF(ISNUMBER(MATCH(RMDF!DL869, INDIRECT(DL869), 0)), "OK", "Invalid"))</f>
        <v/>
      </c>
      <c r="DN869" s="281"/>
      <c r="DO869" s="281"/>
      <c r="DP869" s="281"/>
      <c r="DQ869" s="281" t="b">
        <f>AND(RMDF!DT869&gt;=0, RMDF!DT869&lt;=1-SUM(RMDF!Z869,RMDF!AG869,RMDF!AN869,RMDF!AU869,RMDF!BB869,RMDF!BI869,RMDF!BP869,RMDF!BW869,RMDF!CD869,RMDF!CK869,RMDF!CR869,RMDF!CY869,RMDF!DF869,RMDF!DM869), RMDF!DT869=ROUND(RMDF!DT869,4))</f>
        <v>1</v>
      </c>
      <c r="DR869" s="317">
        <f>RMDF!DR869</f>
        <v>0</v>
      </c>
      <c r="DS869" s="318" t="str">
        <f>IF(DR869=0,"",_xlfn.XLOOKUP(DR869,StatePicklist!$1:$1,StatePicklist!$3:$3,"NA",0))</f>
        <v/>
      </c>
      <c r="DT869" s="297" t="str">
        <f ca="1">IF(RMDF!DS869="", "", IF(ISNUMBER(MATCH(RMDF!DS869, INDIRECT(DS869), 0)), "OK", "Invalid"))</f>
        <v/>
      </c>
      <c r="DU869" s="281"/>
      <c r="DV869" s="281"/>
      <c r="DW869" s="281"/>
      <c r="DX869" s="281" t="b">
        <f>AND(RMDF!EA869&gt;=0, RMDF!EA869&lt;=1-SUM(RMDF!Z869,RMDF!AG869,RMDF!AN869,RMDF!AU869,RMDF!BB869,RMDF!BI869,RMDF!BP869,RMDF!BW869,RMDF!CD869,RMDF!CK869,RMDF!CR869,RMDF!CY869,RMDF!DF869,RMDF!DM869,RMDF!DT869), RMDF!EA869=ROUND(RMDF!EA869,4))</f>
        <v>1</v>
      </c>
      <c r="DY869" s="317">
        <f>RMDF!DY869</f>
        <v>0</v>
      </c>
      <c r="DZ869" s="318" t="str">
        <f>IF(DY869=0,"",_xlfn.XLOOKUP(DY869,StatePicklist!$1:$1,StatePicklist!$3:$3,"NA",0))</f>
        <v/>
      </c>
      <c r="EA869" s="297" t="str">
        <f ca="1">IF(RMDF!DZ869="", "", IF(ISNUMBER(MATCH(RMDF!DZ869, INDIRECT(DZ869), 0)), "OK", "Invalid"))</f>
        <v/>
      </c>
      <c r="EB869" s="281"/>
      <c r="EC869" s="281"/>
      <c r="ED869" s="281"/>
      <c r="EE869" s="281" t="b">
        <f>AND(RMDF!EH869&gt;=0, RMDF!EH869&lt;=1-SUM(RMDF!Z869,RMDF!AG869,RMDF!AN869,RMDF!AU869,RMDF!BB869,RMDF!BI869,RMDF!BP869,RMDF!BW869,RMDF!CD869,RMDF!CK869,RMDF!CR869,RMDF!CY869,RMDF!DF869,RMDF!DM869,RMDF!DT869,RMDF!EA869), RMDF!EH869=ROUND(RMDF!EH869,4))</f>
        <v>1</v>
      </c>
      <c r="EF869" s="317">
        <f>RMDF!EF869</f>
        <v>0</v>
      </c>
      <c r="EG869" s="318" t="str">
        <f>IF(EF869=0,"",_xlfn.XLOOKUP(EF869,StatePicklist!$1:$1,StatePicklist!$3:$3,"NA",0))</f>
        <v/>
      </c>
      <c r="EH869" s="297" t="str">
        <f ca="1">IF(RMDF!EG869="", "", IF(ISNUMBER(MATCH(RMDF!EG869, INDIRECT(EG869), 0)), "OK", "Invalid"))</f>
        <v/>
      </c>
      <c r="EI869" s="281"/>
      <c r="EJ869" s="281"/>
      <c r="EK869" s="281"/>
      <c r="EL869" s="281" t="b">
        <f>AND(RMDF!EO869&gt;=0, RMDF!EO869&lt;=1-SUM(RMDF!Z869,RMDF!AG869,RMDF!AN869,RMDF!AU869,RMDF!BB869,RMDF!BI869,RMDF!BP869,RMDF!BW869,RMDF!CD869,RMDF!CK869,RMDF!CR869,RMDF!CY869,RMDF!DF869,RMDF!DM869,RMDF!DT869,RMDF!EA869,RMDF!EH869), RMDF!EO869=ROUND(RMDF!EO869,4))</f>
        <v>1</v>
      </c>
      <c r="EM869" s="317">
        <f>RMDF!EM869</f>
        <v>0</v>
      </c>
      <c r="EN869" s="318" t="str">
        <f>IF(EM869=0,"",_xlfn.XLOOKUP(EM869,StatePicklist!$1:$1,StatePicklist!$3:$3,"NA",0))</f>
        <v/>
      </c>
      <c r="EO869" s="297" t="str">
        <f ca="1">IF(RMDF!EN869="", "", IF(ISNUMBER(MATCH(RMDF!EN869, INDIRECT(EN869), 0)), "OK", "Invalid"))</f>
        <v/>
      </c>
      <c r="EP869" s="281"/>
      <c r="EQ869" s="281"/>
      <c r="ER869" s="281"/>
      <c r="ES869" s="281" t="b">
        <f>AND(RMDF!EV869&gt;=0, RMDF!EV869&lt;=1-SUM(RMDF!Z869,RMDF!AG869,RMDF!AN869,RMDF!AU869,RMDF!BB869,RMDF!BI869,RMDF!BP869,RMDF!BW869,RMDF!CD869,RMDF!CK869,RMDF!CR869,RMDF!CY869,RMDF!DF869,RMDF!DM869,RMDF!DT869,RMDF!EA869,RMDF!EH869,RMDF!EO869), RMDF!EV869=ROUND(RMDF!EV869,4))</f>
        <v>1</v>
      </c>
      <c r="ET869" s="317">
        <f>RMDF!ET869</f>
        <v>0</v>
      </c>
      <c r="EU869" s="318" t="str">
        <f>IF(ET869=0,"",_xlfn.XLOOKUP(ET869,StatePicklist!$1:$1,StatePicklist!$3:$3,"NA",0))</f>
        <v/>
      </c>
      <c r="EV869" s="297" t="str">
        <f ca="1">IF(RMDF!EU869="", "", IF(ISNUMBER(MATCH(RMDF!EU869, INDIRECT(EU869), 0)), "OK", "Invalid"))</f>
        <v/>
      </c>
      <c r="EW869" s="281"/>
      <c r="EX869" s="281"/>
      <c r="EY869" s="281"/>
      <c r="EZ869" s="281" t="b">
        <f>AND(RMDF!FC869&gt;=0, RMDF!FC869&lt;=1-SUM(RMDF!Z869,RMDF!AG869,RMDF!AN869,RMDF!AU869,RMDF!BB869,RMDF!BI869,RMDF!BP869,RMDF!BW869,RMDF!CD869,RMDF!CK869,RMDF!CR869,RMDF!CY869,RMDF!DF869,RMDF!DM869,RMDF!DT869,RMDF!EA869,RMDF!EH869,RMDF!EO869,RMDF!EV869), RMDF!FC869=ROUND(RMDF!FC869,4))</f>
        <v>1</v>
      </c>
      <c r="FA869" s="317">
        <f>RMDF!FA869</f>
        <v>0</v>
      </c>
      <c r="FB869" s="318" t="str">
        <f>IF(FA869=0,"",_xlfn.XLOOKUP(FA869,StatePicklist!$1:$1,StatePicklist!$3:$3,"NA",0))</f>
        <v/>
      </c>
      <c r="FC869" s="297" t="str">
        <f ca="1">IF(RMDF!FB869="", "", IF(ISNUMBER(MATCH(RMDF!FB869, INDIRECT(FB869), 0)), "OK", "Invalid"))</f>
        <v/>
      </c>
    </row>
    <row r="870" spans="1:159" s="205" customFormat="1" ht="39.9" customHeight="1" x14ac:dyDescent="0.25">
      <c r="A870" s="206"/>
      <c r="B870" s="196"/>
      <c r="C870" s="197"/>
      <c r="D870" s="198"/>
      <c r="E870" s="199"/>
      <c r="F870" s="200"/>
      <c r="G870" s="201"/>
      <c r="H870" s="292"/>
      <c r="I870" s="305">
        <f>RMDF!I870</f>
        <v>0</v>
      </c>
      <c r="J870" s="305" t="str">
        <f>IF(I870=ProductCode!$B$30,"PDReclPost",IF(OR(I870=ProductCode!$C$30,I870=ProductCode!$E$30,I870=ProductCode!$G$30),"PDPreCon",IF(OR(I870=ProductCode!$D$30,I870=ProductCode!$F$30),"PDNotReclPost","")))</f>
        <v/>
      </c>
      <c r="K870" s="305" t="str">
        <f t="shared" si="48"/>
        <v/>
      </c>
      <c r="L870" s="289"/>
      <c r="M870" s="305" t="str">
        <f t="shared" si="48"/>
        <v/>
      </c>
      <c r="N870" s="289" t="b">
        <f>AND(RMDF!N870&gt;=0, RMDF!N870&lt;=1-RMDF!L870, RMDF!N870=ROUND(RMDF!N870,4))</f>
        <v>1</v>
      </c>
      <c r="O870" s="286" t="str">
        <f>IF(P870="","",IF(I870="","",IF(LEFT(I870,13)="Reclaimed pos",RawMaterialCode!$E$569,RawMaterialCode!$E$568)))</f>
        <v>Reclaimed pre-consumer mixed fibers (RM0578)</v>
      </c>
      <c r="P870" s="295">
        <f t="shared" si="49"/>
        <v>1</v>
      </c>
      <c r="Q870" s="202"/>
      <c r="R870" s="203"/>
      <c r="S870" s="204" t="str">
        <f t="shared" si="50"/>
        <v/>
      </c>
      <c r="T870" s="281"/>
      <c r="U870" s="281"/>
      <c r="V870" s="281"/>
      <c r="W870" s="281"/>
      <c r="X870" s="317">
        <f>RMDF!X870</f>
        <v>0</v>
      </c>
      <c r="Y870" s="318" t="str">
        <f>IF(X870=0,"",_xlfn.XLOOKUP(X870,StatePicklist!$1:$1,StatePicklist!$3:$3,"NA",0))</f>
        <v/>
      </c>
      <c r="Z870" s="297" t="str">
        <f ca="1">IF(RMDF!Y870="", "", IF(ISNUMBER(MATCH(RMDF!Y870, INDIRECT(Y870), 0)), "OK", "Invalid"))</f>
        <v/>
      </c>
      <c r="AA870" s="281"/>
      <c r="AB870" s="281"/>
      <c r="AC870" s="281"/>
      <c r="AD870" s="281" t="b">
        <f>AND(RMDF!AG870&gt;=0, RMDF!AG870&lt;=1-RMDF!Z870, RMDF!AG870=ROUND(RMDF!AG870,4))</f>
        <v>1</v>
      </c>
      <c r="AE870" s="317">
        <f>RMDF!AE870</f>
        <v>0</v>
      </c>
      <c r="AF870" s="318" t="str">
        <f>IF(AE870=0,"",_xlfn.XLOOKUP(AE870,StatePicklist!$1:$1,StatePicklist!$3:$3,"NA",0))</f>
        <v/>
      </c>
      <c r="AG870" s="297" t="str">
        <f ca="1">IF(RMDF!AF870="", "", IF(ISNUMBER(MATCH(RMDF!AF870, INDIRECT(AF870), 0)), "OK", "Invalid"))</f>
        <v/>
      </c>
      <c r="AH870" s="281"/>
      <c r="AI870" s="281"/>
      <c r="AJ870" s="281"/>
      <c r="AK870" s="281" t="b">
        <f>AND(RMDF!AN870&gt;=0, RMDF!AN870&lt;=1-SUM(RMDF!Z870,RMDF!AG870), RMDF!AN870=ROUND(RMDF!AN870,4))</f>
        <v>1</v>
      </c>
      <c r="AL870" s="317">
        <f>RMDF!AL870</f>
        <v>0</v>
      </c>
      <c r="AM870" s="318" t="str">
        <f>IF(AL870=0,"",_xlfn.XLOOKUP(AL870,StatePicklist!$1:$1,StatePicklist!$3:$3,"NA",0))</f>
        <v/>
      </c>
      <c r="AN870" s="297" t="str">
        <f ca="1">IF(RMDF!AM870="", "", IF(ISNUMBER(MATCH(RMDF!AM870, INDIRECT(AM870), 0)), "OK", "Invalid"))</f>
        <v/>
      </c>
      <c r="AO870" s="281"/>
      <c r="AP870" s="281"/>
      <c r="AQ870" s="281"/>
      <c r="AR870" s="281" t="b">
        <f>AND(RMDF!AU870&gt;=0, RMDF!AU870&lt;=1-SUM(RMDF!Z870,RMDF!AG870,RMDF!AN870), RMDF!AU870=ROUND(RMDF!AU870,4))</f>
        <v>1</v>
      </c>
      <c r="AS870" s="317">
        <f>RMDF!AS870</f>
        <v>0</v>
      </c>
      <c r="AT870" s="318" t="str">
        <f>IF(AS870=0,"",_xlfn.XLOOKUP(AS870,StatePicklist!$1:$1,StatePicklist!$3:$3,"NA",0))</f>
        <v/>
      </c>
      <c r="AU870" s="297" t="str">
        <f ca="1">IF(RMDF!AT870="", "", IF(ISNUMBER(MATCH(RMDF!AT870, INDIRECT(AT870), 0)), "OK", "Invalid"))</f>
        <v/>
      </c>
      <c r="AV870" s="281"/>
      <c r="AW870" s="281"/>
      <c r="AX870" s="281"/>
      <c r="AY870" s="281" t="b">
        <f>AND(RMDF!BB870&gt;=0, RMDF!BB870&lt;=1-SUM(RMDF!Z870,RMDF!AG870,RMDF!AN870,RMDF!AU870), RMDF!BB870=ROUND(RMDF!BB870,4))</f>
        <v>1</v>
      </c>
      <c r="AZ870" s="317">
        <f>RMDF!AZ870</f>
        <v>0</v>
      </c>
      <c r="BA870" s="318" t="str">
        <f>IF(AZ870=0,"",_xlfn.XLOOKUP(AZ870,StatePicklist!$1:$1,StatePicklist!$3:$3,"NA",0))</f>
        <v/>
      </c>
      <c r="BB870" s="297" t="str">
        <f ca="1">IF(RMDF!BA870="", "", IF(ISNUMBER(MATCH(RMDF!BA870, INDIRECT(BA870), 0)), "OK", "Invalid"))</f>
        <v/>
      </c>
      <c r="BC870" s="281"/>
      <c r="BD870" s="281"/>
      <c r="BE870" s="281"/>
      <c r="BF870" s="281" t="b">
        <f>AND(RMDF!BI870&gt;=0, RMDF!BI870&lt;=1-SUM(RMDF!Z870,RMDF!AG870,RMDF!AN870,RMDF!AU870,RMDF!BB870), RMDF!BI870=ROUND(RMDF!BI870,4))</f>
        <v>1</v>
      </c>
      <c r="BG870" s="317">
        <f>RMDF!BG870</f>
        <v>0</v>
      </c>
      <c r="BH870" s="318" t="str">
        <f>IF(BG870=0,"",_xlfn.XLOOKUP(BG870,StatePicklist!$1:$1,StatePicklist!$3:$3,"NA",0))</f>
        <v/>
      </c>
      <c r="BI870" s="297" t="str">
        <f ca="1">IF(RMDF!BH870="", "", IF(ISNUMBER(MATCH(RMDF!BH870, INDIRECT(BH870), 0)), "OK", "Invalid"))</f>
        <v/>
      </c>
      <c r="BJ870" s="281"/>
      <c r="BK870" s="281"/>
      <c r="BL870" s="281"/>
      <c r="BM870" s="281" t="b">
        <f>AND(RMDF!BP870&gt;=0, RMDF!BP870&lt;=1-SUM(RMDF!Z870,RMDF!AG870,RMDF!AN870,RMDF!AU870,RMDF!BB870,RMDF!BI870), RMDF!BP870=ROUND(RMDF!BP870,4))</f>
        <v>1</v>
      </c>
      <c r="BN870" s="317">
        <f>RMDF!BN870</f>
        <v>0</v>
      </c>
      <c r="BO870" s="318" t="str">
        <f>IF(BN870=0,"",_xlfn.XLOOKUP(BN870,StatePicklist!$1:$1,StatePicklist!$3:$3,"NA",0))</f>
        <v/>
      </c>
      <c r="BP870" s="297" t="str">
        <f ca="1">IF(RMDF!BO870="", "", IF(ISNUMBER(MATCH(RMDF!BO870, INDIRECT(BO870), 0)), "OK", "Invalid"))</f>
        <v/>
      </c>
      <c r="BQ870" s="281"/>
      <c r="BR870" s="281"/>
      <c r="BS870" s="281"/>
      <c r="BT870" s="281" t="b">
        <f>AND(RMDF!BW870&gt;=0, RMDF!BW870&lt;=1-SUM(RMDF!Z870,RMDF!AG870,RMDF!AN870,RMDF!AU870,RMDF!BB870,RMDF!BI870,RMDF!BP870), RMDF!BW870=ROUND(RMDF!BW870,4))</f>
        <v>1</v>
      </c>
      <c r="BU870" s="317">
        <f>RMDF!BU870</f>
        <v>0</v>
      </c>
      <c r="BV870" s="318" t="str">
        <f>IF(BU870=0,"",_xlfn.XLOOKUP(BU870,StatePicklist!$1:$1,StatePicklist!$3:$3,"NA",0))</f>
        <v/>
      </c>
      <c r="BW870" s="297" t="str">
        <f ca="1">IF(RMDF!BV870="", "", IF(ISNUMBER(MATCH(RMDF!BV870, INDIRECT(BV870), 0)), "OK", "Invalid"))</f>
        <v/>
      </c>
      <c r="BX870" s="281"/>
      <c r="BY870" s="281"/>
      <c r="BZ870" s="281"/>
      <c r="CA870" s="281" t="b">
        <f>AND(RMDF!CD870&gt;=0, RMDF!CD870&lt;=1-SUM(RMDF!Z870,RMDF!AG870,RMDF!AN870,RMDF!AU870,RMDF!BB870,RMDF!BI870,RMDF!BP870,RMDF!BW870), RMDF!CD870=ROUND(RMDF!CD870,4))</f>
        <v>1</v>
      </c>
      <c r="CB870" s="317">
        <f>RMDF!CB870</f>
        <v>0</v>
      </c>
      <c r="CC870" s="318" t="str">
        <f>IF(CB870=0,"",_xlfn.XLOOKUP(CB870,StatePicklist!$1:$1,StatePicklist!$3:$3,"NA",0))</f>
        <v/>
      </c>
      <c r="CD870" s="297" t="str">
        <f ca="1">IF(RMDF!CC870="", "", IF(ISNUMBER(MATCH(RMDF!CC870, INDIRECT(CC870), 0)), "OK", "Invalid"))</f>
        <v/>
      </c>
      <c r="CE870" s="281"/>
      <c r="CF870" s="281"/>
      <c r="CG870" s="281"/>
      <c r="CH870" s="281" t="b">
        <f>AND(RMDF!CK870&gt;=0, RMDF!CK870&lt;=1-SUM(RMDF!Z870,RMDF!AG870,RMDF!AN870,RMDF!AU870,RMDF!BB870,RMDF!BI870,RMDF!BP870,RMDF!BW870,RMDF!CD870), RMDF!CK870=ROUND(RMDF!CK870,4))</f>
        <v>1</v>
      </c>
      <c r="CI870" s="317">
        <f>RMDF!CI870</f>
        <v>0</v>
      </c>
      <c r="CJ870" s="318" t="str">
        <f>IF(CI870=0,"",_xlfn.XLOOKUP(CI870,StatePicklist!$1:$1,StatePicklist!$3:$3,"NA",0))</f>
        <v/>
      </c>
      <c r="CK870" s="297" t="str">
        <f ca="1">IF(RMDF!CJ870="", "", IF(ISNUMBER(MATCH(RMDF!CJ870, INDIRECT(CJ870), 0)), "OK", "Invalid"))</f>
        <v/>
      </c>
      <c r="CL870" s="281"/>
      <c r="CM870" s="281"/>
      <c r="CN870" s="281"/>
      <c r="CO870" s="281" t="b">
        <f>AND(RMDF!CR870&gt;=0, RMDF!CR870&lt;=1-SUM(RMDF!Z870,RMDF!AG870,RMDF!AN870,RMDF!AU870,RMDF!BB870,RMDF!BI870,RMDF!BP870,RMDF!BW870,RMDF!CD870,RMDF!CK870), RMDF!CR870=ROUND(RMDF!CR870,4))</f>
        <v>1</v>
      </c>
      <c r="CP870" s="317">
        <f>RMDF!CP870</f>
        <v>0</v>
      </c>
      <c r="CQ870" s="318" t="str">
        <f>IF(CP870=0,"",_xlfn.XLOOKUP(CP870,StatePicklist!$1:$1,StatePicklist!$3:$3,"NA",0))</f>
        <v/>
      </c>
      <c r="CR870" s="297" t="str">
        <f ca="1">IF(RMDF!CQ870="", "", IF(ISNUMBER(MATCH(RMDF!CQ870, INDIRECT(CQ870), 0)), "OK", "Invalid"))</f>
        <v/>
      </c>
      <c r="CS870" s="281"/>
      <c r="CT870" s="281"/>
      <c r="CU870" s="281"/>
      <c r="CV870" s="281" t="b">
        <f>AND(RMDF!CY870&gt;=0, RMDF!CY870&lt;=1-SUM(RMDF!Z870,RMDF!AG870,RMDF!AN870,RMDF!AU870,RMDF!BB870,RMDF!BI870,RMDF!BP870,RMDF!BW870,RMDF!CD870,RMDF!CK870,RMDF!CR870), RMDF!CY870=ROUND(RMDF!CY870,4))</f>
        <v>1</v>
      </c>
      <c r="CW870" s="317">
        <f>RMDF!CW870</f>
        <v>0</v>
      </c>
      <c r="CX870" s="318" t="str">
        <f>IF(CW870=0,"",_xlfn.XLOOKUP(CW870,StatePicklist!$1:$1,StatePicklist!$3:$3,"NA",0))</f>
        <v/>
      </c>
      <c r="CY870" s="297" t="str">
        <f ca="1">IF(RMDF!CX870="", "", IF(ISNUMBER(MATCH(RMDF!CX870, INDIRECT(CX870), 0)), "OK", "Invalid"))</f>
        <v/>
      </c>
      <c r="CZ870" s="281"/>
      <c r="DA870" s="281"/>
      <c r="DB870" s="281"/>
      <c r="DC870" s="281" t="b">
        <f>AND(RMDF!DF870&gt;=0, RMDF!DF870&lt;=1-SUM(RMDF!Z870,RMDF!AG870,RMDF!AN870,RMDF!AU870,RMDF!BB870,RMDF!BI870,RMDF!BP870,RMDF!BW870,RMDF!CD870,RMDF!CK870,RMDF!CR870,RMDF!CY870), RMDF!DF870=ROUND(RMDF!DF870,4))</f>
        <v>1</v>
      </c>
      <c r="DD870" s="317">
        <f>RMDF!DD870</f>
        <v>0</v>
      </c>
      <c r="DE870" s="318" t="str">
        <f>IF(DD870=0,"",_xlfn.XLOOKUP(DD870,StatePicklist!$1:$1,StatePicklist!$3:$3,"NA",0))</f>
        <v/>
      </c>
      <c r="DF870" s="297" t="str">
        <f ca="1">IF(RMDF!DE870="", "", IF(ISNUMBER(MATCH(RMDF!DE870, INDIRECT(DE870), 0)), "OK", "Invalid"))</f>
        <v/>
      </c>
      <c r="DG870" s="281"/>
      <c r="DH870" s="281"/>
      <c r="DI870" s="281"/>
      <c r="DJ870" s="281" t="b">
        <f>AND(RMDF!DM870&gt;=0, RMDF!DM870&lt;=1-SUM(RMDF!Z870,RMDF!AG870,RMDF!AN870,RMDF!AU870,RMDF!BB870,RMDF!BI870,RMDF!BP870,RMDF!BW870,RMDF!CD870,RMDF!CK870,RMDF!CR870,RMDF!CY870,RMDF!DF870), RMDF!DM870=ROUND(RMDF!DM870,4))</f>
        <v>1</v>
      </c>
      <c r="DK870" s="317">
        <f>RMDF!DK870</f>
        <v>0</v>
      </c>
      <c r="DL870" s="318" t="str">
        <f>IF(DK870=0,"",_xlfn.XLOOKUP(DK870,StatePicklist!$1:$1,StatePicklist!$3:$3,"NA",0))</f>
        <v/>
      </c>
      <c r="DM870" s="297" t="str">
        <f ca="1">IF(RMDF!DL870="", "", IF(ISNUMBER(MATCH(RMDF!DL870, INDIRECT(DL870), 0)), "OK", "Invalid"))</f>
        <v/>
      </c>
      <c r="DN870" s="281"/>
      <c r="DO870" s="281"/>
      <c r="DP870" s="281"/>
      <c r="DQ870" s="281" t="b">
        <f>AND(RMDF!DT870&gt;=0, RMDF!DT870&lt;=1-SUM(RMDF!Z870,RMDF!AG870,RMDF!AN870,RMDF!AU870,RMDF!BB870,RMDF!BI870,RMDF!BP870,RMDF!BW870,RMDF!CD870,RMDF!CK870,RMDF!CR870,RMDF!CY870,RMDF!DF870,RMDF!DM870), RMDF!DT870=ROUND(RMDF!DT870,4))</f>
        <v>1</v>
      </c>
      <c r="DR870" s="317">
        <f>RMDF!DR870</f>
        <v>0</v>
      </c>
      <c r="DS870" s="318" t="str">
        <f>IF(DR870=0,"",_xlfn.XLOOKUP(DR870,StatePicklist!$1:$1,StatePicklist!$3:$3,"NA",0))</f>
        <v/>
      </c>
      <c r="DT870" s="297" t="str">
        <f ca="1">IF(RMDF!DS870="", "", IF(ISNUMBER(MATCH(RMDF!DS870, INDIRECT(DS870), 0)), "OK", "Invalid"))</f>
        <v/>
      </c>
      <c r="DU870" s="281"/>
      <c r="DV870" s="281"/>
      <c r="DW870" s="281"/>
      <c r="DX870" s="281" t="b">
        <f>AND(RMDF!EA870&gt;=0, RMDF!EA870&lt;=1-SUM(RMDF!Z870,RMDF!AG870,RMDF!AN870,RMDF!AU870,RMDF!BB870,RMDF!BI870,RMDF!BP870,RMDF!BW870,RMDF!CD870,RMDF!CK870,RMDF!CR870,RMDF!CY870,RMDF!DF870,RMDF!DM870,RMDF!DT870), RMDF!EA870=ROUND(RMDF!EA870,4))</f>
        <v>1</v>
      </c>
      <c r="DY870" s="317">
        <f>RMDF!DY870</f>
        <v>0</v>
      </c>
      <c r="DZ870" s="318" t="str">
        <f>IF(DY870=0,"",_xlfn.XLOOKUP(DY870,StatePicklist!$1:$1,StatePicklist!$3:$3,"NA",0))</f>
        <v/>
      </c>
      <c r="EA870" s="297" t="str">
        <f ca="1">IF(RMDF!DZ870="", "", IF(ISNUMBER(MATCH(RMDF!DZ870, INDIRECT(DZ870), 0)), "OK", "Invalid"))</f>
        <v/>
      </c>
      <c r="EB870" s="281"/>
      <c r="EC870" s="281"/>
      <c r="ED870" s="281"/>
      <c r="EE870" s="281" t="b">
        <f>AND(RMDF!EH870&gt;=0, RMDF!EH870&lt;=1-SUM(RMDF!Z870,RMDF!AG870,RMDF!AN870,RMDF!AU870,RMDF!BB870,RMDF!BI870,RMDF!BP870,RMDF!BW870,RMDF!CD870,RMDF!CK870,RMDF!CR870,RMDF!CY870,RMDF!DF870,RMDF!DM870,RMDF!DT870,RMDF!EA870), RMDF!EH870=ROUND(RMDF!EH870,4))</f>
        <v>1</v>
      </c>
      <c r="EF870" s="317">
        <f>RMDF!EF870</f>
        <v>0</v>
      </c>
      <c r="EG870" s="318" t="str">
        <f>IF(EF870=0,"",_xlfn.XLOOKUP(EF870,StatePicklist!$1:$1,StatePicklist!$3:$3,"NA",0))</f>
        <v/>
      </c>
      <c r="EH870" s="297" t="str">
        <f ca="1">IF(RMDF!EG870="", "", IF(ISNUMBER(MATCH(RMDF!EG870, INDIRECT(EG870), 0)), "OK", "Invalid"))</f>
        <v/>
      </c>
      <c r="EI870" s="281"/>
      <c r="EJ870" s="281"/>
      <c r="EK870" s="281"/>
      <c r="EL870" s="281" t="b">
        <f>AND(RMDF!EO870&gt;=0, RMDF!EO870&lt;=1-SUM(RMDF!Z870,RMDF!AG870,RMDF!AN870,RMDF!AU870,RMDF!BB870,RMDF!BI870,RMDF!BP870,RMDF!BW870,RMDF!CD870,RMDF!CK870,RMDF!CR870,RMDF!CY870,RMDF!DF870,RMDF!DM870,RMDF!DT870,RMDF!EA870,RMDF!EH870), RMDF!EO870=ROUND(RMDF!EO870,4))</f>
        <v>1</v>
      </c>
      <c r="EM870" s="317">
        <f>RMDF!EM870</f>
        <v>0</v>
      </c>
      <c r="EN870" s="318" t="str">
        <f>IF(EM870=0,"",_xlfn.XLOOKUP(EM870,StatePicklist!$1:$1,StatePicklist!$3:$3,"NA",0))</f>
        <v/>
      </c>
      <c r="EO870" s="297" t="str">
        <f ca="1">IF(RMDF!EN870="", "", IF(ISNUMBER(MATCH(RMDF!EN870, INDIRECT(EN870), 0)), "OK", "Invalid"))</f>
        <v/>
      </c>
      <c r="EP870" s="281"/>
      <c r="EQ870" s="281"/>
      <c r="ER870" s="281"/>
      <c r="ES870" s="281" t="b">
        <f>AND(RMDF!EV870&gt;=0, RMDF!EV870&lt;=1-SUM(RMDF!Z870,RMDF!AG870,RMDF!AN870,RMDF!AU870,RMDF!BB870,RMDF!BI870,RMDF!BP870,RMDF!BW870,RMDF!CD870,RMDF!CK870,RMDF!CR870,RMDF!CY870,RMDF!DF870,RMDF!DM870,RMDF!DT870,RMDF!EA870,RMDF!EH870,RMDF!EO870), RMDF!EV870=ROUND(RMDF!EV870,4))</f>
        <v>1</v>
      </c>
      <c r="ET870" s="317">
        <f>RMDF!ET870</f>
        <v>0</v>
      </c>
      <c r="EU870" s="318" t="str">
        <f>IF(ET870=0,"",_xlfn.XLOOKUP(ET870,StatePicklist!$1:$1,StatePicklist!$3:$3,"NA",0))</f>
        <v/>
      </c>
      <c r="EV870" s="297" t="str">
        <f ca="1">IF(RMDF!EU870="", "", IF(ISNUMBER(MATCH(RMDF!EU870, INDIRECT(EU870), 0)), "OK", "Invalid"))</f>
        <v/>
      </c>
      <c r="EW870" s="281"/>
      <c r="EX870" s="281"/>
      <c r="EY870" s="281"/>
      <c r="EZ870" s="281" t="b">
        <f>AND(RMDF!FC870&gt;=0, RMDF!FC870&lt;=1-SUM(RMDF!Z870,RMDF!AG870,RMDF!AN870,RMDF!AU870,RMDF!BB870,RMDF!BI870,RMDF!BP870,RMDF!BW870,RMDF!CD870,RMDF!CK870,RMDF!CR870,RMDF!CY870,RMDF!DF870,RMDF!DM870,RMDF!DT870,RMDF!EA870,RMDF!EH870,RMDF!EO870,RMDF!EV870), RMDF!FC870=ROUND(RMDF!FC870,4))</f>
        <v>1</v>
      </c>
      <c r="FA870" s="317">
        <f>RMDF!FA870</f>
        <v>0</v>
      </c>
      <c r="FB870" s="318" t="str">
        <f>IF(FA870=0,"",_xlfn.XLOOKUP(FA870,StatePicklist!$1:$1,StatePicklist!$3:$3,"NA",0))</f>
        <v/>
      </c>
      <c r="FC870" s="297" t="str">
        <f ca="1">IF(RMDF!FB870="", "", IF(ISNUMBER(MATCH(RMDF!FB870, INDIRECT(FB870), 0)), "OK", "Invalid"))</f>
        <v/>
      </c>
    </row>
    <row r="871" spans="1:159" s="205" customFormat="1" ht="39.9" customHeight="1" x14ac:dyDescent="0.25">
      <c r="A871" s="206"/>
      <c r="B871" s="196"/>
      <c r="C871" s="197"/>
      <c r="D871" s="198"/>
      <c r="E871" s="199"/>
      <c r="F871" s="200"/>
      <c r="G871" s="201"/>
      <c r="H871" s="292"/>
      <c r="I871" s="305">
        <f>RMDF!I871</f>
        <v>0</v>
      </c>
      <c r="J871" s="305" t="str">
        <f>IF(I871=ProductCode!$B$30,"PDReclPost",IF(OR(I871=ProductCode!$C$30,I871=ProductCode!$E$30,I871=ProductCode!$G$30),"PDPreCon",IF(OR(I871=ProductCode!$D$30,I871=ProductCode!$F$30),"PDNotReclPost","")))</f>
        <v/>
      </c>
      <c r="K871" s="305" t="str">
        <f t="shared" si="48"/>
        <v/>
      </c>
      <c r="L871" s="289"/>
      <c r="M871" s="305" t="str">
        <f t="shared" si="48"/>
        <v/>
      </c>
      <c r="N871" s="289" t="b">
        <f>AND(RMDF!N871&gt;=0, RMDF!N871&lt;=1-RMDF!L871, RMDF!N871=ROUND(RMDF!N871,4))</f>
        <v>1</v>
      </c>
      <c r="O871" s="286" t="str">
        <f>IF(P871="","",IF(I871="","",IF(LEFT(I871,13)="Reclaimed pos",RawMaterialCode!$E$569,RawMaterialCode!$E$568)))</f>
        <v>Reclaimed pre-consumer mixed fibers (RM0578)</v>
      </c>
      <c r="P871" s="295">
        <f t="shared" si="49"/>
        <v>1</v>
      </c>
      <c r="Q871" s="202"/>
      <c r="R871" s="203"/>
      <c r="S871" s="204" t="str">
        <f t="shared" si="50"/>
        <v/>
      </c>
      <c r="T871" s="281"/>
      <c r="U871" s="281"/>
      <c r="V871" s="281"/>
      <c r="W871" s="281"/>
      <c r="X871" s="317">
        <f>RMDF!X871</f>
        <v>0</v>
      </c>
      <c r="Y871" s="318" t="str">
        <f>IF(X871=0,"",_xlfn.XLOOKUP(X871,StatePicklist!$1:$1,StatePicklist!$3:$3,"NA",0))</f>
        <v/>
      </c>
      <c r="Z871" s="297" t="str">
        <f ca="1">IF(RMDF!Y871="", "", IF(ISNUMBER(MATCH(RMDF!Y871, INDIRECT(Y871), 0)), "OK", "Invalid"))</f>
        <v/>
      </c>
      <c r="AA871" s="281"/>
      <c r="AB871" s="281"/>
      <c r="AC871" s="281"/>
      <c r="AD871" s="281" t="b">
        <f>AND(RMDF!AG871&gt;=0, RMDF!AG871&lt;=1-RMDF!Z871, RMDF!AG871=ROUND(RMDF!AG871,4))</f>
        <v>1</v>
      </c>
      <c r="AE871" s="317">
        <f>RMDF!AE871</f>
        <v>0</v>
      </c>
      <c r="AF871" s="318" t="str">
        <f>IF(AE871=0,"",_xlfn.XLOOKUP(AE871,StatePicklist!$1:$1,StatePicklist!$3:$3,"NA",0))</f>
        <v/>
      </c>
      <c r="AG871" s="297" t="str">
        <f ca="1">IF(RMDF!AF871="", "", IF(ISNUMBER(MATCH(RMDF!AF871, INDIRECT(AF871), 0)), "OK", "Invalid"))</f>
        <v/>
      </c>
      <c r="AH871" s="281"/>
      <c r="AI871" s="281"/>
      <c r="AJ871" s="281"/>
      <c r="AK871" s="281" t="b">
        <f>AND(RMDF!AN871&gt;=0, RMDF!AN871&lt;=1-SUM(RMDF!Z871,RMDF!AG871), RMDF!AN871=ROUND(RMDF!AN871,4))</f>
        <v>1</v>
      </c>
      <c r="AL871" s="317">
        <f>RMDF!AL871</f>
        <v>0</v>
      </c>
      <c r="AM871" s="318" t="str">
        <f>IF(AL871=0,"",_xlfn.XLOOKUP(AL871,StatePicklist!$1:$1,StatePicklist!$3:$3,"NA",0))</f>
        <v/>
      </c>
      <c r="AN871" s="297" t="str">
        <f ca="1">IF(RMDF!AM871="", "", IF(ISNUMBER(MATCH(RMDF!AM871, INDIRECT(AM871), 0)), "OK", "Invalid"))</f>
        <v/>
      </c>
      <c r="AO871" s="281"/>
      <c r="AP871" s="281"/>
      <c r="AQ871" s="281"/>
      <c r="AR871" s="281" t="b">
        <f>AND(RMDF!AU871&gt;=0, RMDF!AU871&lt;=1-SUM(RMDF!Z871,RMDF!AG871,RMDF!AN871), RMDF!AU871=ROUND(RMDF!AU871,4))</f>
        <v>1</v>
      </c>
      <c r="AS871" s="317">
        <f>RMDF!AS871</f>
        <v>0</v>
      </c>
      <c r="AT871" s="318" t="str">
        <f>IF(AS871=0,"",_xlfn.XLOOKUP(AS871,StatePicklist!$1:$1,StatePicklist!$3:$3,"NA",0))</f>
        <v/>
      </c>
      <c r="AU871" s="297" t="str">
        <f ca="1">IF(RMDF!AT871="", "", IF(ISNUMBER(MATCH(RMDF!AT871, INDIRECT(AT871), 0)), "OK", "Invalid"))</f>
        <v/>
      </c>
      <c r="AV871" s="281"/>
      <c r="AW871" s="281"/>
      <c r="AX871" s="281"/>
      <c r="AY871" s="281" t="b">
        <f>AND(RMDF!BB871&gt;=0, RMDF!BB871&lt;=1-SUM(RMDF!Z871,RMDF!AG871,RMDF!AN871,RMDF!AU871), RMDF!BB871=ROUND(RMDF!BB871,4))</f>
        <v>1</v>
      </c>
      <c r="AZ871" s="317">
        <f>RMDF!AZ871</f>
        <v>0</v>
      </c>
      <c r="BA871" s="318" t="str">
        <f>IF(AZ871=0,"",_xlfn.XLOOKUP(AZ871,StatePicklist!$1:$1,StatePicklist!$3:$3,"NA",0))</f>
        <v/>
      </c>
      <c r="BB871" s="297" t="str">
        <f ca="1">IF(RMDF!BA871="", "", IF(ISNUMBER(MATCH(RMDF!BA871, INDIRECT(BA871), 0)), "OK", "Invalid"))</f>
        <v/>
      </c>
      <c r="BC871" s="281"/>
      <c r="BD871" s="281"/>
      <c r="BE871" s="281"/>
      <c r="BF871" s="281" t="b">
        <f>AND(RMDF!BI871&gt;=0, RMDF!BI871&lt;=1-SUM(RMDF!Z871,RMDF!AG871,RMDF!AN871,RMDF!AU871,RMDF!BB871), RMDF!BI871=ROUND(RMDF!BI871,4))</f>
        <v>1</v>
      </c>
      <c r="BG871" s="317">
        <f>RMDF!BG871</f>
        <v>0</v>
      </c>
      <c r="BH871" s="318" t="str">
        <f>IF(BG871=0,"",_xlfn.XLOOKUP(BG871,StatePicklist!$1:$1,StatePicklist!$3:$3,"NA",0))</f>
        <v/>
      </c>
      <c r="BI871" s="297" t="str">
        <f ca="1">IF(RMDF!BH871="", "", IF(ISNUMBER(MATCH(RMDF!BH871, INDIRECT(BH871), 0)), "OK", "Invalid"))</f>
        <v/>
      </c>
      <c r="BJ871" s="281"/>
      <c r="BK871" s="281"/>
      <c r="BL871" s="281"/>
      <c r="BM871" s="281" t="b">
        <f>AND(RMDF!BP871&gt;=0, RMDF!BP871&lt;=1-SUM(RMDF!Z871,RMDF!AG871,RMDF!AN871,RMDF!AU871,RMDF!BB871,RMDF!BI871), RMDF!BP871=ROUND(RMDF!BP871,4))</f>
        <v>1</v>
      </c>
      <c r="BN871" s="317">
        <f>RMDF!BN871</f>
        <v>0</v>
      </c>
      <c r="BO871" s="318" t="str">
        <f>IF(BN871=0,"",_xlfn.XLOOKUP(BN871,StatePicklist!$1:$1,StatePicklist!$3:$3,"NA",0))</f>
        <v/>
      </c>
      <c r="BP871" s="297" t="str">
        <f ca="1">IF(RMDF!BO871="", "", IF(ISNUMBER(MATCH(RMDF!BO871, INDIRECT(BO871), 0)), "OK", "Invalid"))</f>
        <v/>
      </c>
      <c r="BQ871" s="281"/>
      <c r="BR871" s="281"/>
      <c r="BS871" s="281"/>
      <c r="BT871" s="281" t="b">
        <f>AND(RMDF!BW871&gt;=0, RMDF!BW871&lt;=1-SUM(RMDF!Z871,RMDF!AG871,RMDF!AN871,RMDF!AU871,RMDF!BB871,RMDF!BI871,RMDF!BP871), RMDF!BW871=ROUND(RMDF!BW871,4))</f>
        <v>1</v>
      </c>
      <c r="BU871" s="317">
        <f>RMDF!BU871</f>
        <v>0</v>
      </c>
      <c r="BV871" s="318" t="str">
        <f>IF(BU871=0,"",_xlfn.XLOOKUP(BU871,StatePicklist!$1:$1,StatePicklist!$3:$3,"NA",0))</f>
        <v/>
      </c>
      <c r="BW871" s="297" t="str">
        <f ca="1">IF(RMDF!BV871="", "", IF(ISNUMBER(MATCH(RMDF!BV871, INDIRECT(BV871), 0)), "OK", "Invalid"))</f>
        <v/>
      </c>
      <c r="BX871" s="281"/>
      <c r="BY871" s="281"/>
      <c r="BZ871" s="281"/>
      <c r="CA871" s="281" t="b">
        <f>AND(RMDF!CD871&gt;=0, RMDF!CD871&lt;=1-SUM(RMDF!Z871,RMDF!AG871,RMDF!AN871,RMDF!AU871,RMDF!BB871,RMDF!BI871,RMDF!BP871,RMDF!BW871), RMDF!CD871=ROUND(RMDF!CD871,4))</f>
        <v>1</v>
      </c>
      <c r="CB871" s="317">
        <f>RMDF!CB871</f>
        <v>0</v>
      </c>
      <c r="CC871" s="318" t="str">
        <f>IF(CB871=0,"",_xlfn.XLOOKUP(CB871,StatePicklist!$1:$1,StatePicklist!$3:$3,"NA",0))</f>
        <v/>
      </c>
      <c r="CD871" s="297" t="str">
        <f ca="1">IF(RMDF!CC871="", "", IF(ISNUMBER(MATCH(RMDF!CC871, INDIRECT(CC871), 0)), "OK", "Invalid"))</f>
        <v/>
      </c>
      <c r="CE871" s="281"/>
      <c r="CF871" s="281"/>
      <c r="CG871" s="281"/>
      <c r="CH871" s="281" t="b">
        <f>AND(RMDF!CK871&gt;=0, RMDF!CK871&lt;=1-SUM(RMDF!Z871,RMDF!AG871,RMDF!AN871,RMDF!AU871,RMDF!BB871,RMDF!BI871,RMDF!BP871,RMDF!BW871,RMDF!CD871), RMDF!CK871=ROUND(RMDF!CK871,4))</f>
        <v>1</v>
      </c>
      <c r="CI871" s="317">
        <f>RMDF!CI871</f>
        <v>0</v>
      </c>
      <c r="CJ871" s="318" t="str">
        <f>IF(CI871=0,"",_xlfn.XLOOKUP(CI871,StatePicklist!$1:$1,StatePicklist!$3:$3,"NA",0))</f>
        <v/>
      </c>
      <c r="CK871" s="297" t="str">
        <f ca="1">IF(RMDF!CJ871="", "", IF(ISNUMBER(MATCH(RMDF!CJ871, INDIRECT(CJ871), 0)), "OK", "Invalid"))</f>
        <v/>
      </c>
      <c r="CL871" s="281"/>
      <c r="CM871" s="281"/>
      <c r="CN871" s="281"/>
      <c r="CO871" s="281" t="b">
        <f>AND(RMDF!CR871&gt;=0, RMDF!CR871&lt;=1-SUM(RMDF!Z871,RMDF!AG871,RMDF!AN871,RMDF!AU871,RMDF!BB871,RMDF!BI871,RMDF!BP871,RMDF!BW871,RMDF!CD871,RMDF!CK871), RMDF!CR871=ROUND(RMDF!CR871,4))</f>
        <v>1</v>
      </c>
      <c r="CP871" s="317">
        <f>RMDF!CP871</f>
        <v>0</v>
      </c>
      <c r="CQ871" s="318" t="str">
        <f>IF(CP871=0,"",_xlfn.XLOOKUP(CP871,StatePicklist!$1:$1,StatePicklist!$3:$3,"NA",0))</f>
        <v/>
      </c>
      <c r="CR871" s="297" t="str">
        <f ca="1">IF(RMDF!CQ871="", "", IF(ISNUMBER(MATCH(RMDF!CQ871, INDIRECT(CQ871), 0)), "OK", "Invalid"))</f>
        <v/>
      </c>
      <c r="CS871" s="281"/>
      <c r="CT871" s="281"/>
      <c r="CU871" s="281"/>
      <c r="CV871" s="281" t="b">
        <f>AND(RMDF!CY871&gt;=0, RMDF!CY871&lt;=1-SUM(RMDF!Z871,RMDF!AG871,RMDF!AN871,RMDF!AU871,RMDF!BB871,RMDF!BI871,RMDF!BP871,RMDF!BW871,RMDF!CD871,RMDF!CK871,RMDF!CR871), RMDF!CY871=ROUND(RMDF!CY871,4))</f>
        <v>1</v>
      </c>
      <c r="CW871" s="317">
        <f>RMDF!CW871</f>
        <v>0</v>
      </c>
      <c r="CX871" s="318" t="str">
        <f>IF(CW871=0,"",_xlfn.XLOOKUP(CW871,StatePicklist!$1:$1,StatePicklist!$3:$3,"NA",0))</f>
        <v/>
      </c>
      <c r="CY871" s="297" t="str">
        <f ca="1">IF(RMDF!CX871="", "", IF(ISNUMBER(MATCH(RMDF!CX871, INDIRECT(CX871), 0)), "OK", "Invalid"))</f>
        <v/>
      </c>
      <c r="CZ871" s="281"/>
      <c r="DA871" s="281"/>
      <c r="DB871" s="281"/>
      <c r="DC871" s="281" t="b">
        <f>AND(RMDF!DF871&gt;=0, RMDF!DF871&lt;=1-SUM(RMDF!Z871,RMDF!AG871,RMDF!AN871,RMDF!AU871,RMDF!BB871,RMDF!BI871,RMDF!BP871,RMDF!BW871,RMDF!CD871,RMDF!CK871,RMDF!CR871,RMDF!CY871), RMDF!DF871=ROUND(RMDF!DF871,4))</f>
        <v>1</v>
      </c>
      <c r="DD871" s="317">
        <f>RMDF!DD871</f>
        <v>0</v>
      </c>
      <c r="DE871" s="318" t="str">
        <f>IF(DD871=0,"",_xlfn.XLOOKUP(DD871,StatePicklist!$1:$1,StatePicklist!$3:$3,"NA",0))</f>
        <v/>
      </c>
      <c r="DF871" s="297" t="str">
        <f ca="1">IF(RMDF!DE871="", "", IF(ISNUMBER(MATCH(RMDF!DE871, INDIRECT(DE871), 0)), "OK", "Invalid"))</f>
        <v/>
      </c>
      <c r="DG871" s="281"/>
      <c r="DH871" s="281"/>
      <c r="DI871" s="281"/>
      <c r="DJ871" s="281" t="b">
        <f>AND(RMDF!DM871&gt;=0, RMDF!DM871&lt;=1-SUM(RMDF!Z871,RMDF!AG871,RMDF!AN871,RMDF!AU871,RMDF!BB871,RMDF!BI871,RMDF!BP871,RMDF!BW871,RMDF!CD871,RMDF!CK871,RMDF!CR871,RMDF!CY871,RMDF!DF871), RMDF!DM871=ROUND(RMDF!DM871,4))</f>
        <v>1</v>
      </c>
      <c r="DK871" s="317">
        <f>RMDF!DK871</f>
        <v>0</v>
      </c>
      <c r="DL871" s="318" t="str">
        <f>IF(DK871=0,"",_xlfn.XLOOKUP(DK871,StatePicklist!$1:$1,StatePicklist!$3:$3,"NA",0))</f>
        <v/>
      </c>
      <c r="DM871" s="297" t="str">
        <f ca="1">IF(RMDF!DL871="", "", IF(ISNUMBER(MATCH(RMDF!DL871, INDIRECT(DL871), 0)), "OK", "Invalid"))</f>
        <v/>
      </c>
      <c r="DN871" s="281"/>
      <c r="DO871" s="281"/>
      <c r="DP871" s="281"/>
      <c r="DQ871" s="281" t="b">
        <f>AND(RMDF!DT871&gt;=0, RMDF!DT871&lt;=1-SUM(RMDF!Z871,RMDF!AG871,RMDF!AN871,RMDF!AU871,RMDF!BB871,RMDF!BI871,RMDF!BP871,RMDF!BW871,RMDF!CD871,RMDF!CK871,RMDF!CR871,RMDF!CY871,RMDF!DF871,RMDF!DM871), RMDF!DT871=ROUND(RMDF!DT871,4))</f>
        <v>1</v>
      </c>
      <c r="DR871" s="317">
        <f>RMDF!DR871</f>
        <v>0</v>
      </c>
      <c r="DS871" s="318" t="str">
        <f>IF(DR871=0,"",_xlfn.XLOOKUP(DR871,StatePicklist!$1:$1,StatePicklist!$3:$3,"NA",0))</f>
        <v/>
      </c>
      <c r="DT871" s="297" t="str">
        <f ca="1">IF(RMDF!DS871="", "", IF(ISNUMBER(MATCH(RMDF!DS871, INDIRECT(DS871), 0)), "OK", "Invalid"))</f>
        <v/>
      </c>
      <c r="DU871" s="281"/>
      <c r="DV871" s="281"/>
      <c r="DW871" s="281"/>
      <c r="DX871" s="281" t="b">
        <f>AND(RMDF!EA871&gt;=0, RMDF!EA871&lt;=1-SUM(RMDF!Z871,RMDF!AG871,RMDF!AN871,RMDF!AU871,RMDF!BB871,RMDF!BI871,RMDF!BP871,RMDF!BW871,RMDF!CD871,RMDF!CK871,RMDF!CR871,RMDF!CY871,RMDF!DF871,RMDF!DM871,RMDF!DT871), RMDF!EA871=ROUND(RMDF!EA871,4))</f>
        <v>1</v>
      </c>
      <c r="DY871" s="317">
        <f>RMDF!DY871</f>
        <v>0</v>
      </c>
      <c r="DZ871" s="318" t="str">
        <f>IF(DY871=0,"",_xlfn.XLOOKUP(DY871,StatePicklist!$1:$1,StatePicklist!$3:$3,"NA",0))</f>
        <v/>
      </c>
      <c r="EA871" s="297" t="str">
        <f ca="1">IF(RMDF!DZ871="", "", IF(ISNUMBER(MATCH(RMDF!DZ871, INDIRECT(DZ871), 0)), "OK", "Invalid"))</f>
        <v/>
      </c>
      <c r="EB871" s="281"/>
      <c r="EC871" s="281"/>
      <c r="ED871" s="281"/>
      <c r="EE871" s="281" t="b">
        <f>AND(RMDF!EH871&gt;=0, RMDF!EH871&lt;=1-SUM(RMDF!Z871,RMDF!AG871,RMDF!AN871,RMDF!AU871,RMDF!BB871,RMDF!BI871,RMDF!BP871,RMDF!BW871,RMDF!CD871,RMDF!CK871,RMDF!CR871,RMDF!CY871,RMDF!DF871,RMDF!DM871,RMDF!DT871,RMDF!EA871), RMDF!EH871=ROUND(RMDF!EH871,4))</f>
        <v>1</v>
      </c>
      <c r="EF871" s="317">
        <f>RMDF!EF871</f>
        <v>0</v>
      </c>
      <c r="EG871" s="318" t="str">
        <f>IF(EF871=0,"",_xlfn.XLOOKUP(EF871,StatePicklist!$1:$1,StatePicklist!$3:$3,"NA",0))</f>
        <v/>
      </c>
      <c r="EH871" s="297" t="str">
        <f ca="1">IF(RMDF!EG871="", "", IF(ISNUMBER(MATCH(RMDF!EG871, INDIRECT(EG871), 0)), "OK", "Invalid"))</f>
        <v/>
      </c>
      <c r="EI871" s="281"/>
      <c r="EJ871" s="281"/>
      <c r="EK871" s="281"/>
      <c r="EL871" s="281" t="b">
        <f>AND(RMDF!EO871&gt;=0, RMDF!EO871&lt;=1-SUM(RMDF!Z871,RMDF!AG871,RMDF!AN871,RMDF!AU871,RMDF!BB871,RMDF!BI871,RMDF!BP871,RMDF!BW871,RMDF!CD871,RMDF!CK871,RMDF!CR871,RMDF!CY871,RMDF!DF871,RMDF!DM871,RMDF!DT871,RMDF!EA871,RMDF!EH871), RMDF!EO871=ROUND(RMDF!EO871,4))</f>
        <v>1</v>
      </c>
      <c r="EM871" s="317">
        <f>RMDF!EM871</f>
        <v>0</v>
      </c>
      <c r="EN871" s="318" t="str">
        <f>IF(EM871=0,"",_xlfn.XLOOKUP(EM871,StatePicklist!$1:$1,StatePicklist!$3:$3,"NA",0))</f>
        <v/>
      </c>
      <c r="EO871" s="297" t="str">
        <f ca="1">IF(RMDF!EN871="", "", IF(ISNUMBER(MATCH(RMDF!EN871, INDIRECT(EN871), 0)), "OK", "Invalid"))</f>
        <v/>
      </c>
      <c r="EP871" s="281"/>
      <c r="EQ871" s="281"/>
      <c r="ER871" s="281"/>
      <c r="ES871" s="281" t="b">
        <f>AND(RMDF!EV871&gt;=0, RMDF!EV871&lt;=1-SUM(RMDF!Z871,RMDF!AG871,RMDF!AN871,RMDF!AU871,RMDF!BB871,RMDF!BI871,RMDF!BP871,RMDF!BW871,RMDF!CD871,RMDF!CK871,RMDF!CR871,RMDF!CY871,RMDF!DF871,RMDF!DM871,RMDF!DT871,RMDF!EA871,RMDF!EH871,RMDF!EO871), RMDF!EV871=ROUND(RMDF!EV871,4))</f>
        <v>1</v>
      </c>
      <c r="ET871" s="317">
        <f>RMDF!ET871</f>
        <v>0</v>
      </c>
      <c r="EU871" s="318" t="str">
        <f>IF(ET871=0,"",_xlfn.XLOOKUP(ET871,StatePicklist!$1:$1,StatePicklist!$3:$3,"NA",0))</f>
        <v/>
      </c>
      <c r="EV871" s="297" t="str">
        <f ca="1">IF(RMDF!EU871="", "", IF(ISNUMBER(MATCH(RMDF!EU871, INDIRECT(EU871), 0)), "OK", "Invalid"))</f>
        <v/>
      </c>
      <c r="EW871" s="281"/>
      <c r="EX871" s="281"/>
      <c r="EY871" s="281"/>
      <c r="EZ871" s="281" t="b">
        <f>AND(RMDF!FC871&gt;=0, RMDF!FC871&lt;=1-SUM(RMDF!Z871,RMDF!AG871,RMDF!AN871,RMDF!AU871,RMDF!BB871,RMDF!BI871,RMDF!BP871,RMDF!BW871,RMDF!CD871,RMDF!CK871,RMDF!CR871,RMDF!CY871,RMDF!DF871,RMDF!DM871,RMDF!DT871,RMDF!EA871,RMDF!EH871,RMDF!EO871,RMDF!EV871), RMDF!FC871=ROUND(RMDF!FC871,4))</f>
        <v>1</v>
      </c>
      <c r="FA871" s="317">
        <f>RMDF!FA871</f>
        <v>0</v>
      </c>
      <c r="FB871" s="318" t="str">
        <f>IF(FA871=0,"",_xlfn.XLOOKUP(FA871,StatePicklist!$1:$1,StatePicklist!$3:$3,"NA",0))</f>
        <v/>
      </c>
      <c r="FC871" s="297" t="str">
        <f ca="1">IF(RMDF!FB871="", "", IF(ISNUMBER(MATCH(RMDF!FB871, INDIRECT(FB871), 0)), "OK", "Invalid"))</f>
        <v/>
      </c>
    </row>
    <row r="872" spans="1:159" s="205" customFormat="1" ht="39.9" customHeight="1" x14ac:dyDescent="0.25">
      <c r="A872" s="206"/>
      <c r="B872" s="196"/>
      <c r="C872" s="197"/>
      <c r="D872" s="198"/>
      <c r="E872" s="199"/>
      <c r="F872" s="200"/>
      <c r="G872" s="201"/>
      <c r="H872" s="292"/>
      <c r="I872" s="305">
        <f>RMDF!I872</f>
        <v>0</v>
      </c>
      <c r="J872" s="305" t="str">
        <f>IF(I872=ProductCode!$B$30,"PDReclPost",IF(OR(I872=ProductCode!$C$30,I872=ProductCode!$E$30,I872=ProductCode!$G$30),"PDPreCon",IF(OR(I872=ProductCode!$D$30,I872=ProductCode!$F$30),"PDNotReclPost","")))</f>
        <v/>
      </c>
      <c r="K872" s="305" t="str">
        <f t="shared" si="48"/>
        <v/>
      </c>
      <c r="L872" s="289"/>
      <c r="M872" s="305" t="str">
        <f t="shared" si="48"/>
        <v/>
      </c>
      <c r="N872" s="289" t="b">
        <f>AND(RMDF!N872&gt;=0, RMDF!N872&lt;=1-RMDF!L872, RMDF!N872=ROUND(RMDF!N872,4))</f>
        <v>1</v>
      </c>
      <c r="O872" s="286" t="str">
        <f>IF(P872="","",IF(I872="","",IF(LEFT(I872,13)="Reclaimed pos",RawMaterialCode!$E$569,RawMaterialCode!$E$568)))</f>
        <v>Reclaimed pre-consumer mixed fibers (RM0578)</v>
      </c>
      <c r="P872" s="295">
        <f t="shared" si="49"/>
        <v>1</v>
      </c>
      <c r="Q872" s="202"/>
      <c r="R872" s="203"/>
      <c r="S872" s="204" t="str">
        <f t="shared" si="50"/>
        <v/>
      </c>
      <c r="T872" s="281"/>
      <c r="U872" s="281"/>
      <c r="V872" s="281"/>
      <c r="W872" s="281"/>
      <c r="X872" s="317">
        <f>RMDF!X872</f>
        <v>0</v>
      </c>
      <c r="Y872" s="318" t="str">
        <f>IF(X872=0,"",_xlfn.XLOOKUP(X872,StatePicklist!$1:$1,StatePicklist!$3:$3,"NA",0))</f>
        <v/>
      </c>
      <c r="Z872" s="297" t="str">
        <f ca="1">IF(RMDF!Y872="", "", IF(ISNUMBER(MATCH(RMDF!Y872, INDIRECT(Y872), 0)), "OK", "Invalid"))</f>
        <v/>
      </c>
      <c r="AA872" s="281"/>
      <c r="AB872" s="281"/>
      <c r="AC872" s="281"/>
      <c r="AD872" s="281" t="b">
        <f>AND(RMDF!AG872&gt;=0, RMDF!AG872&lt;=1-RMDF!Z872, RMDF!AG872=ROUND(RMDF!AG872,4))</f>
        <v>1</v>
      </c>
      <c r="AE872" s="317">
        <f>RMDF!AE872</f>
        <v>0</v>
      </c>
      <c r="AF872" s="318" t="str">
        <f>IF(AE872=0,"",_xlfn.XLOOKUP(AE872,StatePicklist!$1:$1,StatePicklist!$3:$3,"NA",0))</f>
        <v/>
      </c>
      <c r="AG872" s="297" t="str">
        <f ca="1">IF(RMDF!AF872="", "", IF(ISNUMBER(MATCH(RMDF!AF872, INDIRECT(AF872), 0)), "OK", "Invalid"))</f>
        <v/>
      </c>
      <c r="AH872" s="281"/>
      <c r="AI872" s="281"/>
      <c r="AJ872" s="281"/>
      <c r="AK872" s="281" t="b">
        <f>AND(RMDF!AN872&gt;=0, RMDF!AN872&lt;=1-SUM(RMDF!Z872,RMDF!AG872), RMDF!AN872=ROUND(RMDF!AN872,4))</f>
        <v>1</v>
      </c>
      <c r="AL872" s="317">
        <f>RMDF!AL872</f>
        <v>0</v>
      </c>
      <c r="AM872" s="318" t="str">
        <f>IF(AL872=0,"",_xlfn.XLOOKUP(AL872,StatePicklist!$1:$1,StatePicklist!$3:$3,"NA",0))</f>
        <v/>
      </c>
      <c r="AN872" s="297" t="str">
        <f ca="1">IF(RMDF!AM872="", "", IF(ISNUMBER(MATCH(RMDF!AM872, INDIRECT(AM872), 0)), "OK", "Invalid"))</f>
        <v/>
      </c>
      <c r="AO872" s="281"/>
      <c r="AP872" s="281"/>
      <c r="AQ872" s="281"/>
      <c r="AR872" s="281" t="b">
        <f>AND(RMDF!AU872&gt;=0, RMDF!AU872&lt;=1-SUM(RMDF!Z872,RMDF!AG872,RMDF!AN872), RMDF!AU872=ROUND(RMDF!AU872,4))</f>
        <v>1</v>
      </c>
      <c r="AS872" s="317">
        <f>RMDF!AS872</f>
        <v>0</v>
      </c>
      <c r="AT872" s="318" t="str">
        <f>IF(AS872=0,"",_xlfn.XLOOKUP(AS872,StatePicklist!$1:$1,StatePicklist!$3:$3,"NA",0))</f>
        <v/>
      </c>
      <c r="AU872" s="297" t="str">
        <f ca="1">IF(RMDF!AT872="", "", IF(ISNUMBER(MATCH(RMDF!AT872, INDIRECT(AT872), 0)), "OK", "Invalid"))</f>
        <v/>
      </c>
      <c r="AV872" s="281"/>
      <c r="AW872" s="281"/>
      <c r="AX872" s="281"/>
      <c r="AY872" s="281" t="b">
        <f>AND(RMDF!BB872&gt;=0, RMDF!BB872&lt;=1-SUM(RMDF!Z872,RMDF!AG872,RMDF!AN872,RMDF!AU872), RMDF!BB872=ROUND(RMDF!BB872,4))</f>
        <v>1</v>
      </c>
      <c r="AZ872" s="317">
        <f>RMDF!AZ872</f>
        <v>0</v>
      </c>
      <c r="BA872" s="318" t="str">
        <f>IF(AZ872=0,"",_xlfn.XLOOKUP(AZ872,StatePicklist!$1:$1,StatePicklist!$3:$3,"NA",0))</f>
        <v/>
      </c>
      <c r="BB872" s="297" t="str">
        <f ca="1">IF(RMDF!BA872="", "", IF(ISNUMBER(MATCH(RMDF!BA872, INDIRECT(BA872), 0)), "OK", "Invalid"))</f>
        <v/>
      </c>
      <c r="BC872" s="281"/>
      <c r="BD872" s="281"/>
      <c r="BE872" s="281"/>
      <c r="BF872" s="281" t="b">
        <f>AND(RMDF!BI872&gt;=0, RMDF!BI872&lt;=1-SUM(RMDF!Z872,RMDF!AG872,RMDF!AN872,RMDF!AU872,RMDF!BB872), RMDF!BI872=ROUND(RMDF!BI872,4))</f>
        <v>1</v>
      </c>
      <c r="BG872" s="317">
        <f>RMDF!BG872</f>
        <v>0</v>
      </c>
      <c r="BH872" s="318" t="str">
        <f>IF(BG872=0,"",_xlfn.XLOOKUP(BG872,StatePicklist!$1:$1,StatePicklist!$3:$3,"NA",0))</f>
        <v/>
      </c>
      <c r="BI872" s="297" t="str">
        <f ca="1">IF(RMDF!BH872="", "", IF(ISNUMBER(MATCH(RMDF!BH872, INDIRECT(BH872), 0)), "OK", "Invalid"))</f>
        <v/>
      </c>
      <c r="BJ872" s="281"/>
      <c r="BK872" s="281"/>
      <c r="BL872" s="281"/>
      <c r="BM872" s="281" t="b">
        <f>AND(RMDF!BP872&gt;=0, RMDF!BP872&lt;=1-SUM(RMDF!Z872,RMDF!AG872,RMDF!AN872,RMDF!AU872,RMDF!BB872,RMDF!BI872), RMDF!BP872=ROUND(RMDF!BP872,4))</f>
        <v>1</v>
      </c>
      <c r="BN872" s="317">
        <f>RMDF!BN872</f>
        <v>0</v>
      </c>
      <c r="BO872" s="318" t="str">
        <f>IF(BN872=0,"",_xlfn.XLOOKUP(BN872,StatePicklist!$1:$1,StatePicklist!$3:$3,"NA",0))</f>
        <v/>
      </c>
      <c r="BP872" s="297" t="str">
        <f ca="1">IF(RMDF!BO872="", "", IF(ISNUMBER(MATCH(RMDF!BO872, INDIRECT(BO872), 0)), "OK", "Invalid"))</f>
        <v/>
      </c>
      <c r="BQ872" s="281"/>
      <c r="BR872" s="281"/>
      <c r="BS872" s="281"/>
      <c r="BT872" s="281" t="b">
        <f>AND(RMDF!BW872&gt;=0, RMDF!BW872&lt;=1-SUM(RMDF!Z872,RMDF!AG872,RMDF!AN872,RMDF!AU872,RMDF!BB872,RMDF!BI872,RMDF!BP872), RMDF!BW872=ROUND(RMDF!BW872,4))</f>
        <v>1</v>
      </c>
      <c r="BU872" s="317">
        <f>RMDF!BU872</f>
        <v>0</v>
      </c>
      <c r="BV872" s="318" t="str">
        <f>IF(BU872=0,"",_xlfn.XLOOKUP(BU872,StatePicklist!$1:$1,StatePicklist!$3:$3,"NA",0))</f>
        <v/>
      </c>
      <c r="BW872" s="297" t="str">
        <f ca="1">IF(RMDF!BV872="", "", IF(ISNUMBER(MATCH(RMDF!BV872, INDIRECT(BV872), 0)), "OK", "Invalid"))</f>
        <v/>
      </c>
      <c r="BX872" s="281"/>
      <c r="BY872" s="281"/>
      <c r="BZ872" s="281"/>
      <c r="CA872" s="281" t="b">
        <f>AND(RMDF!CD872&gt;=0, RMDF!CD872&lt;=1-SUM(RMDF!Z872,RMDF!AG872,RMDF!AN872,RMDF!AU872,RMDF!BB872,RMDF!BI872,RMDF!BP872,RMDF!BW872), RMDF!CD872=ROUND(RMDF!CD872,4))</f>
        <v>1</v>
      </c>
      <c r="CB872" s="317">
        <f>RMDF!CB872</f>
        <v>0</v>
      </c>
      <c r="CC872" s="318" t="str">
        <f>IF(CB872=0,"",_xlfn.XLOOKUP(CB872,StatePicklist!$1:$1,StatePicklist!$3:$3,"NA",0))</f>
        <v/>
      </c>
      <c r="CD872" s="297" t="str">
        <f ca="1">IF(RMDF!CC872="", "", IF(ISNUMBER(MATCH(RMDF!CC872, INDIRECT(CC872), 0)), "OK", "Invalid"))</f>
        <v/>
      </c>
      <c r="CE872" s="281"/>
      <c r="CF872" s="281"/>
      <c r="CG872" s="281"/>
      <c r="CH872" s="281" t="b">
        <f>AND(RMDF!CK872&gt;=0, RMDF!CK872&lt;=1-SUM(RMDF!Z872,RMDF!AG872,RMDF!AN872,RMDF!AU872,RMDF!BB872,RMDF!BI872,RMDF!BP872,RMDF!BW872,RMDF!CD872), RMDF!CK872=ROUND(RMDF!CK872,4))</f>
        <v>1</v>
      </c>
      <c r="CI872" s="317">
        <f>RMDF!CI872</f>
        <v>0</v>
      </c>
      <c r="CJ872" s="318" t="str">
        <f>IF(CI872=0,"",_xlfn.XLOOKUP(CI872,StatePicklist!$1:$1,StatePicklist!$3:$3,"NA",0))</f>
        <v/>
      </c>
      <c r="CK872" s="297" t="str">
        <f ca="1">IF(RMDF!CJ872="", "", IF(ISNUMBER(MATCH(RMDF!CJ872, INDIRECT(CJ872), 0)), "OK", "Invalid"))</f>
        <v/>
      </c>
      <c r="CL872" s="281"/>
      <c r="CM872" s="281"/>
      <c r="CN872" s="281"/>
      <c r="CO872" s="281" t="b">
        <f>AND(RMDF!CR872&gt;=0, RMDF!CR872&lt;=1-SUM(RMDF!Z872,RMDF!AG872,RMDF!AN872,RMDF!AU872,RMDF!BB872,RMDF!BI872,RMDF!BP872,RMDF!BW872,RMDF!CD872,RMDF!CK872), RMDF!CR872=ROUND(RMDF!CR872,4))</f>
        <v>1</v>
      </c>
      <c r="CP872" s="317">
        <f>RMDF!CP872</f>
        <v>0</v>
      </c>
      <c r="CQ872" s="318" t="str">
        <f>IF(CP872=0,"",_xlfn.XLOOKUP(CP872,StatePicklist!$1:$1,StatePicklist!$3:$3,"NA",0))</f>
        <v/>
      </c>
      <c r="CR872" s="297" t="str">
        <f ca="1">IF(RMDF!CQ872="", "", IF(ISNUMBER(MATCH(RMDF!CQ872, INDIRECT(CQ872), 0)), "OK", "Invalid"))</f>
        <v/>
      </c>
      <c r="CS872" s="281"/>
      <c r="CT872" s="281"/>
      <c r="CU872" s="281"/>
      <c r="CV872" s="281" t="b">
        <f>AND(RMDF!CY872&gt;=0, RMDF!CY872&lt;=1-SUM(RMDF!Z872,RMDF!AG872,RMDF!AN872,RMDF!AU872,RMDF!BB872,RMDF!BI872,RMDF!BP872,RMDF!BW872,RMDF!CD872,RMDF!CK872,RMDF!CR872), RMDF!CY872=ROUND(RMDF!CY872,4))</f>
        <v>1</v>
      </c>
      <c r="CW872" s="317">
        <f>RMDF!CW872</f>
        <v>0</v>
      </c>
      <c r="CX872" s="318" t="str">
        <f>IF(CW872=0,"",_xlfn.XLOOKUP(CW872,StatePicklist!$1:$1,StatePicklist!$3:$3,"NA",0))</f>
        <v/>
      </c>
      <c r="CY872" s="297" t="str">
        <f ca="1">IF(RMDF!CX872="", "", IF(ISNUMBER(MATCH(RMDF!CX872, INDIRECT(CX872), 0)), "OK", "Invalid"))</f>
        <v/>
      </c>
      <c r="CZ872" s="281"/>
      <c r="DA872" s="281"/>
      <c r="DB872" s="281"/>
      <c r="DC872" s="281" t="b">
        <f>AND(RMDF!DF872&gt;=0, RMDF!DF872&lt;=1-SUM(RMDF!Z872,RMDF!AG872,RMDF!AN872,RMDF!AU872,RMDF!BB872,RMDF!BI872,RMDF!BP872,RMDF!BW872,RMDF!CD872,RMDF!CK872,RMDF!CR872,RMDF!CY872), RMDF!DF872=ROUND(RMDF!DF872,4))</f>
        <v>1</v>
      </c>
      <c r="DD872" s="317">
        <f>RMDF!DD872</f>
        <v>0</v>
      </c>
      <c r="DE872" s="318" t="str">
        <f>IF(DD872=0,"",_xlfn.XLOOKUP(DD872,StatePicklist!$1:$1,StatePicklist!$3:$3,"NA",0))</f>
        <v/>
      </c>
      <c r="DF872" s="297" t="str">
        <f ca="1">IF(RMDF!DE872="", "", IF(ISNUMBER(MATCH(RMDF!DE872, INDIRECT(DE872), 0)), "OK", "Invalid"))</f>
        <v/>
      </c>
      <c r="DG872" s="281"/>
      <c r="DH872" s="281"/>
      <c r="DI872" s="281"/>
      <c r="DJ872" s="281" t="b">
        <f>AND(RMDF!DM872&gt;=0, RMDF!DM872&lt;=1-SUM(RMDF!Z872,RMDF!AG872,RMDF!AN872,RMDF!AU872,RMDF!BB872,RMDF!BI872,RMDF!BP872,RMDF!BW872,RMDF!CD872,RMDF!CK872,RMDF!CR872,RMDF!CY872,RMDF!DF872), RMDF!DM872=ROUND(RMDF!DM872,4))</f>
        <v>1</v>
      </c>
      <c r="DK872" s="317">
        <f>RMDF!DK872</f>
        <v>0</v>
      </c>
      <c r="DL872" s="318" t="str">
        <f>IF(DK872=0,"",_xlfn.XLOOKUP(DK872,StatePicklist!$1:$1,StatePicklist!$3:$3,"NA",0))</f>
        <v/>
      </c>
      <c r="DM872" s="297" t="str">
        <f ca="1">IF(RMDF!DL872="", "", IF(ISNUMBER(MATCH(RMDF!DL872, INDIRECT(DL872), 0)), "OK", "Invalid"))</f>
        <v/>
      </c>
      <c r="DN872" s="281"/>
      <c r="DO872" s="281"/>
      <c r="DP872" s="281"/>
      <c r="DQ872" s="281" t="b">
        <f>AND(RMDF!DT872&gt;=0, RMDF!DT872&lt;=1-SUM(RMDF!Z872,RMDF!AG872,RMDF!AN872,RMDF!AU872,RMDF!BB872,RMDF!BI872,RMDF!BP872,RMDF!BW872,RMDF!CD872,RMDF!CK872,RMDF!CR872,RMDF!CY872,RMDF!DF872,RMDF!DM872), RMDF!DT872=ROUND(RMDF!DT872,4))</f>
        <v>1</v>
      </c>
      <c r="DR872" s="317">
        <f>RMDF!DR872</f>
        <v>0</v>
      </c>
      <c r="DS872" s="318" t="str">
        <f>IF(DR872=0,"",_xlfn.XLOOKUP(DR872,StatePicklist!$1:$1,StatePicklist!$3:$3,"NA",0))</f>
        <v/>
      </c>
      <c r="DT872" s="297" t="str">
        <f ca="1">IF(RMDF!DS872="", "", IF(ISNUMBER(MATCH(RMDF!DS872, INDIRECT(DS872), 0)), "OK", "Invalid"))</f>
        <v/>
      </c>
      <c r="DU872" s="281"/>
      <c r="DV872" s="281"/>
      <c r="DW872" s="281"/>
      <c r="DX872" s="281" t="b">
        <f>AND(RMDF!EA872&gt;=0, RMDF!EA872&lt;=1-SUM(RMDF!Z872,RMDF!AG872,RMDF!AN872,RMDF!AU872,RMDF!BB872,RMDF!BI872,RMDF!BP872,RMDF!BW872,RMDF!CD872,RMDF!CK872,RMDF!CR872,RMDF!CY872,RMDF!DF872,RMDF!DM872,RMDF!DT872), RMDF!EA872=ROUND(RMDF!EA872,4))</f>
        <v>1</v>
      </c>
      <c r="DY872" s="317">
        <f>RMDF!DY872</f>
        <v>0</v>
      </c>
      <c r="DZ872" s="318" t="str">
        <f>IF(DY872=0,"",_xlfn.XLOOKUP(DY872,StatePicklist!$1:$1,StatePicklist!$3:$3,"NA",0))</f>
        <v/>
      </c>
      <c r="EA872" s="297" t="str">
        <f ca="1">IF(RMDF!DZ872="", "", IF(ISNUMBER(MATCH(RMDF!DZ872, INDIRECT(DZ872), 0)), "OK", "Invalid"))</f>
        <v/>
      </c>
      <c r="EB872" s="281"/>
      <c r="EC872" s="281"/>
      <c r="ED872" s="281"/>
      <c r="EE872" s="281" t="b">
        <f>AND(RMDF!EH872&gt;=0, RMDF!EH872&lt;=1-SUM(RMDF!Z872,RMDF!AG872,RMDF!AN872,RMDF!AU872,RMDF!BB872,RMDF!BI872,RMDF!BP872,RMDF!BW872,RMDF!CD872,RMDF!CK872,RMDF!CR872,RMDF!CY872,RMDF!DF872,RMDF!DM872,RMDF!DT872,RMDF!EA872), RMDF!EH872=ROUND(RMDF!EH872,4))</f>
        <v>1</v>
      </c>
      <c r="EF872" s="317">
        <f>RMDF!EF872</f>
        <v>0</v>
      </c>
      <c r="EG872" s="318" t="str">
        <f>IF(EF872=0,"",_xlfn.XLOOKUP(EF872,StatePicklist!$1:$1,StatePicklist!$3:$3,"NA",0))</f>
        <v/>
      </c>
      <c r="EH872" s="297" t="str">
        <f ca="1">IF(RMDF!EG872="", "", IF(ISNUMBER(MATCH(RMDF!EG872, INDIRECT(EG872), 0)), "OK", "Invalid"))</f>
        <v/>
      </c>
      <c r="EI872" s="281"/>
      <c r="EJ872" s="281"/>
      <c r="EK872" s="281"/>
      <c r="EL872" s="281" t="b">
        <f>AND(RMDF!EO872&gt;=0, RMDF!EO872&lt;=1-SUM(RMDF!Z872,RMDF!AG872,RMDF!AN872,RMDF!AU872,RMDF!BB872,RMDF!BI872,RMDF!BP872,RMDF!BW872,RMDF!CD872,RMDF!CK872,RMDF!CR872,RMDF!CY872,RMDF!DF872,RMDF!DM872,RMDF!DT872,RMDF!EA872,RMDF!EH872), RMDF!EO872=ROUND(RMDF!EO872,4))</f>
        <v>1</v>
      </c>
      <c r="EM872" s="317">
        <f>RMDF!EM872</f>
        <v>0</v>
      </c>
      <c r="EN872" s="318" t="str">
        <f>IF(EM872=0,"",_xlfn.XLOOKUP(EM872,StatePicklist!$1:$1,StatePicklist!$3:$3,"NA",0))</f>
        <v/>
      </c>
      <c r="EO872" s="297" t="str">
        <f ca="1">IF(RMDF!EN872="", "", IF(ISNUMBER(MATCH(RMDF!EN872, INDIRECT(EN872), 0)), "OK", "Invalid"))</f>
        <v/>
      </c>
      <c r="EP872" s="281"/>
      <c r="EQ872" s="281"/>
      <c r="ER872" s="281"/>
      <c r="ES872" s="281" t="b">
        <f>AND(RMDF!EV872&gt;=0, RMDF!EV872&lt;=1-SUM(RMDF!Z872,RMDF!AG872,RMDF!AN872,RMDF!AU872,RMDF!BB872,RMDF!BI872,RMDF!BP872,RMDF!BW872,RMDF!CD872,RMDF!CK872,RMDF!CR872,RMDF!CY872,RMDF!DF872,RMDF!DM872,RMDF!DT872,RMDF!EA872,RMDF!EH872,RMDF!EO872), RMDF!EV872=ROUND(RMDF!EV872,4))</f>
        <v>1</v>
      </c>
      <c r="ET872" s="317">
        <f>RMDF!ET872</f>
        <v>0</v>
      </c>
      <c r="EU872" s="318" t="str">
        <f>IF(ET872=0,"",_xlfn.XLOOKUP(ET872,StatePicklist!$1:$1,StatePicklist!$3:$3,"NA",0))</f>
        <v/>
      </c>
      <c r="EV872" s="297" t="str">
        <f ca="1">IF(RMDF!EU872="", "", IF(ISNUMBER(MATCH(RMDF!EU872, INDIRECT(EU872), 0)), "OK", "Invalid"))</f>
        <v/>
      </c>
      <c r="EW872" s="281"/>
      <c r="EX872" s="281"/>
      <c r="EY872" s="281"/>
      <c r="EZ872" s="281" t="b">
        <f>AND(RMDF!FC872&gt;=0, RMDF!FC872&lt;=1-SUM(RMDF!Z872,RMDF!AG872,RMDF!AN872,RMDF!AU872,RMDF!BB872,RMDF!BI872,RMDF!BP872,RMDF!BW872,RMDF!CD872,RMDF!CK872,RMDF!CR872,RMDF!CY872,RMDF!DF872,RMDF!DM872,RMDF!DT872,RMDF!EA872,RMDF!EH872,RMDF!EO872,RMDF!EV872), RMDF!FC872=ROUND(RMDF!FC872,4))</f>
        <v>1</v>
      </c>
      <c r="FA872" s="317">
        <f>RMDF!FA872</f>
        <v>0</v>
      </c>
      <c r="FB872" s="318" t="str">
        <f>IF(FA872=0,"",_xlfn.XLOOKUP(FA872,StatePicklist!$1:$1,StatePicklist!$3:$3,"NA",0))</f>
        <v/>
      </c>
      <c r="FC872" s="297" t="str">
        <f ca="1">IF(RMDF!FB872="", "", IF(ISNUMBER(MATCH(RMDF!FB872, INDIRECT(FB872), 0)), "OK", "Invalid"))</f>
        <v/>
      </c>
    </row>
    <row r="873" spans="1:159" s="205" customFormat="1" ht="39.9" customHeight="1" x14ac:dyDescent="0.25">
      <c r="A873" s="206"/>
      <c r="B873" s="196"/>
      <c r="C873" s="197"/>
      <c r="D873" s="198"/>
      <c r="E873" s="199"/>
      <c r="F873" s="200"/>
      <c r="G873" s="201"/>
      <c r="H873" s="292"/>
      <c r="I873" s="305">
        <f>RMDF!I873</f>
        <v>0</v>
      </c>
      <c r="J873" s="305" t="str">
        <f>IF(I873=ProductCode!$B$30,"PDReclPost",IF(OR(I873=ProductCode!$C$30,I873=ProductCode!$E$30,I873=ProductCode!$G$30),"PDPreCon",IF(OR(I873=ProductCode!$D$30,I873=ProductCode!$F$30),"PDNotReclPost","")))</f>
        <v/>
      </c>
      <c r="K873" s="305" t="str">
        <f t="shared" si="48"/>
        <v/>
      </c>
      <c r="L873" s="289"/>
      <c r="M873" s="305" t="str">
        <f t="shared" si="48"/>
        <v/>
      </c>
      <c r="N873" s="289" t="b">
        <f>AND(RMDF!N873&gt;=0, RMDF!N873&lt;=1-RMDF!L873, RMDF!N873=ROUND(RMDF!N873,4))</f>
        <v>1</v>
      </c>
      <c r="O873" s="286" t="str">
        <f>IF(P873="","",IF(I873="","",IF(LEFT(I873,13)="Reclaimed pos",RawMaterialCode!$E$569,RawMaterialCode!$E$568)))</f>
        <v>Reclaimed pre-consumer mixed fibers (RM0578)</v>
      </c>
      <c r="P873" s="295">
        <f t="shared" si="49"/>
        <v>1</v>
      </c>
      <c r="Q873" s="202"/>
      <c r="R873" s="203"/>
      <c r="S873" s="204" t="str">
        <f t="shared" si="50"/>
        <v/>
      </c>
      <c r="T873" s="281"/>
      <c r="U873" s="281"/>
      <c r="V873" s="281"/>
      <c r="W873" s="281"/>
      <c r="X873" s="317">
        <f>RMDF!X873</f>
        <v>0</v>
      </c>
      <c r="Y873" s="318" t="str">
        <f>IF(X873=0,"",_xlfn.XLOOKUP(X873,StatePicklist!$1:$1,StatePicklist!$3:$3,"NA",0))</f>
        <v/>
      </c>
      <c r="Z873" s="297" t="str">
        <f ca="1">IF(RMDF!Y873="", "", IF(ISNUMBER(MATCH(RMDF!Y873, INDIRECT(Y873), 0)), "OK", "Invalid"))</f>
        <v/>
      </c>
      <c r="AA873" s="281"/>
      <c r="AB873" s="281"/>
      <c r="AC873" s="281"/>
      <c r="AD873" s="281" t="b">
        <f>AND(RMDF!AG873&gt;=0, RMDF!AG873&lt;=1-RMDF!Z873, RMDF!AG873=ROUND(RMDF!AG873,4))</f>
        <v>1</v>
      </c>
      <c r="AE873" s="317">
        <f>RMDF!AE873</f>
        <v>0</v>
      </c>
      <c r="AF873" s="318" t="str">
        <f>IF(AE873=0,"",_xlfn.XLOOKUP(AE873,StatePicklist!$1:$1,StatePicklist!$3:$3,"NA",0))</f>
        <v/>
      </c>
      <c r="AG873" s="297" t="str">
        <f ca="1">IF(RMDF!AF873="", "", IF(ISNUMBER(MATCH(RMDF!AF873, INDIRECT(AF873), 0)), "OK", "Invalid"))</f>
        <v/>
      </c>
      <c r="AH873" s="281"/>
      <c r="AI873" s="281"/>
      <c r="AJ873" s="281"/>
      <c r="AK873" s="281" t="b">
        <f>AND(RMDF!AN873&gt;=0, RMDF!AN873&lt;=1-SUM(RMDF!Z873,RMDF!AG873), RMDF!AN873=ROUND(RMDF!AN873,4))</f>
        <v>1</v>
      </c>
      <c r="AL873" s="317">
        <f>RMDF!AL873</f>
        <v>0</v>
      </c>
      <c r="AM873" s="318" t="str">
        <f>IF(AL873=0,"",_xlfn.XLOOKUP(AL873,StatePicklist!$1:$1,StatePicklist!$3:$3,"NA",0))</f>
        <v/>
      </c>
      <c r="AN873" s="297" t="str">
        <f ca="1">IF(RMDF!AM873="", "", IF(ISNUMBER(MATCH(RMDF!AM873, INDIRECT(AM873), 0)), "OK", "Invalid"))</f>
        <v/>
      </c>
      <c r="AO873" s="281"/>
      <c r="AP873" s="281"/>
      <c r="AQ873" s="281"/>
      <c r="AR873" s="281" t="b">
        <f>AND(RMDF!AU873&gt;=0, RMDF!AU873&lt;=1-SUM(RMDF!Z873,RMDF!AG873,RMDF!AN873), RMDF!AU873=ROUND(RMDF!AU873,4))</f>
        <v>1</v>
      </c>
      <c r="AS873" s="317">
        <f>RMDF!AS873</f>
        <v>0</v>
      </c>
      <c r="AT873" s="318" t="str">
        <f>IF(AS873=0,"",_xlfn.XLOOKUP(AS873,StatePicklist!$1:$1,StatePicklist!$3:$3,"NA",0))</f>
        <v/>
      </c>
      <c r="AU873" s="297" t="str">
        <f ca="1">IF(RMDF!AT873="", "", IF(ISNUMBER(MATCH(RMDF!AT873, INDIRECT(AT873), 0)), "OK", "Invalid"))</f>
        <v/>
      </c>
      <c r="AV873" s="281"/>
      <c r="AW873" s="281"/>
      <c r="AX873" s="281"/>
      <c r="AY873" s="281" t="b">
        <f>AND(RMDF!BB873&gt;=0, RMDF!BB873&lt;=1-SUM(RMDF!Z873,RMDF!AG873,RMDF!AN873,RMDF!AU873), RMDF!BB873=ROUND(RMDF!BB873,4))</f>
        <v>1</v>
      </c>
      <c r="AZ873" s="317">
        <f>RMDF!AZ873</f>
        <v>0</v>
      </c>
      <c r="BA873" s="318" t="str">
        <f>IF(AZ873=0,"",_xlfn.XLOOKUP(AZ873,StatePicklist!$1:$1,StatePicklist!$3:$3,"NA",0))</f>
        <v/>
      </c>
      <c r="BB873" s="297" t="str">
        <f ca="1">IF(RMDF!BA873="", "", IF(ISNUMBER(MATCH(RMDF!BA873, INDIRECT(BA873), 0)), "OK", "Invalid"))</f>
        <v/>
      </c>
      <c r="BC873" s="281"/>
      <c r="BD873" s="281"/>
      <c r="BE873" s="281"/>
      <c r="BF873" s="281" t="b">
        <f>AND(RMDF!BI873&gt;=0, RMDF!BI873&lt;=1-SUM(RMDF!Z873,RMDF!AG873,RMDF!AN873,RMDF!AU873,RMDF!BB873), RMDF!BI873=ROUND(RMDF!BI873,4))</f>
        <v>1</v>
      </c>
      <c r="BG873" s="317">
        <f>RMDF!BG873</f>
        <v>0</v>
      </c>
      <c r="BH873" s="318" t="str">
        <f>IF(BG873=0,"",_xlfn.XLOOKUP(BG873,StatePicklist!$1:$1,StatePicklist!$3:$3,"NA",0))</f>
        <v/>
      </c>
      <c r="BI873" s="297" t="str">
        <f ca="1">IF(RMDF!BH873="", "", IF(ISNUMBER(MATCH(RMDF!BH873, INDIRECT(BH873), 0)), "OK", "Invalid"))</f>
        <v/>
      </c>
      <c r="BJ873" s="281"/>
      <c r="BK873" s="281"/>
      <c r="BL873" s="281"/>
      <c r="BM873" s="281" t="b">
        <f>AND(RMDF!BP873&gt;=0, RMDF!BP873&lt;=1-SUM(RMDF!Z873,RMDF!AG873,RMDF!AN873,RMDF!AU873,RMDF!BB873,RMDF!BI873), RMDF!BP873=ROUND(RMDF!BP873,4))</f>
        <v>1</v>
      </c>
      <c r="BN873" s="317">
        <f>RMDF!BN873</f>
        <v>0</v>
      </c>
      <c r="BO873" s="318" t="str">
        <f>IF(BN873=0,"",_xlfn.XLOOKUP(BN873,StatePicklist!$1:$1,StatePicklist!$3:$3,"NA",0))</f>
        <v/>
      </c>
      <c r="BP873" s="297" t="str">
        <f ca="1">IF(RMDF!BO873="", "", IF(ISNUMBER(MATCH(RMDF!BO873, INDIRECT(BO873), 0)), "OK", "Invalid"))</f>
        <v/>
      </c>
      <c r="BQ873" s="281"/>
      <c r="BR873" s="281"/>
      <c r="BS873" s="281"/>
      <c r="BT873" s="281" t="b">
        <f>AND(RMDF!BW873&gt;=0, RMDF!BW873&lt;=1-SUM(RMDF!Z873,RMDF!AG873,RMDF!AN873,RMDF!AU873,RMDF!BB873,RMDF!BI873,RMDF!BP873), RMDF!BW873=ROUND(RMDF!BW873,4))</f>
        <v>1</v>
      </c>
      <c r="BU873" s="317">
        <f>RMDF!BU873</f>
        <v>0</v>
      </c>
      <c r="BV873" s="318" t="str">
        <f>IF(BU873=0,"",_xlfn.XLOOKUP(BU873,StatePicklist!$1:$1,StatePicklist!$3:$3,"NA",0))</f>
        <v/>
      </c>
      <c r="BW873" s="297" t="str">
        <f ca="1">IF(RMDF!BV873="", "", IF(ISNUMBER(MATCH(RMDF!BV873, INDIRECT(BV873), 0)), "OK", "Invalid"))</f>
        <v/>
      </c>
      <c r="BX873" s="281"/>
      <c r="BY873" s="281"/>
      <c r="BZ873" s="281"/>
      <c r="CA873" s="281" t="b">
        <f>AND(RMDF!CD873&gt;=0, RMDF!CD873&lt;=1-SUM(RMDF!Z873,RMDF!AG873,RMDF!AN873,RMDF!AU873,RMDF!BB873,RMDF!BI873,RMDF!BP873,RMDF!BW873), RMDF!CD873=ROUND(RMDF!CD873,4))</f>
        <v>1</v>
      </c>
      <c r="CB873" s="317">
        <f>RMDF!CB873</f>
        <v>0</v>
      </c>
      <c r="CC873" s="318" t="str">
        <f>IF(CB873=0,"",_xlfn.XLOOKUP(CB873,StatePicklist!$1:$1,StatePicklist!$3:$3,"NA",0))</f>
        <v/>
      </c>
      <c r="CD873" s="297" t="str">
        <f ca="1">IF(RMDF!CC873="", "", IF(ISNUMBER(MATCH(RMDF!CC873, INDIRECT(CC873), 0)), "OK", "Invalid"))</f>
        <v/>
      </c>
      <c r="CE873" s="281"/>
      <c r="CF873" s="281"/>
      <c r="CG873" s="281"/>
      <c r="CH873" s="281" t="b">
        <f>AND(RMDF!CK873&gt;=0, RMDF!CK873&lt;=1-SUM(RMDF!Z873,RMDF!AG873,RMDF!AN873,RMDF!AU873,RMDF!BB873,RMDF!BI873,RMDF!BP873,RMDF!BW873,RMDF!CD873), RMDF!CK873=ROUND(RMDF!CK873,4))</f>
        <v>1</v>
      </c>
      <c r="CI873" s="317">
        <f>RMDF!CI873</f>
        <v>0</v>
      </c>
      <c r="CJ873" s="318" t="str">
        <f>IF(CI873=0,"",_xlfn.XLOOKUP(CI873,StatePicklist!$1:$1,StatePicklist!$3:$3,"NA",0))</f>
        <v/>
      </c>
      <c r="CK873" s="297" t="str">
        <f ca="1">IF(RMDF!CJ873="", "", IF(ISNUMBER(MATCH(RMDF!CJ873, INDIRECT(CJ873), 0)), "OK", "Invalid"))</f>
        <v/>
      </c>
      <c r="CL873" s="281"/>
      <c r="CM873" s="281"/>
      <c r="CN873" s="281"/>
      <c r="CO873" s="281" t="b">
        <f>AND(RMDF!CR873&gt;=0, RMDF!CR873&lt;=1-SUM(RMDF!Z873,RMDF!AG873,RMDF!AN873,RMDF!AU873,RMDF!BB873,RMDF!BI873,RMDF!BP873,RMDF!BW873,RMDF!CD873,RMDF!CK873), RMDF!CR873=ROUND(RMDF!CR873,4))</f>
        <v>1</v>
      </c>
      <c r="CP873" s="317">
        <f>RMDF!CP873</f>
        <v>0</v>
      </c>
      <c r="CQ873" s="318" t="str">
        <f>IF(CP873=0,"",_xlfn.XLOOKUP(CP873,StatePicklist!$1:$1,StatePicklist!$3:$3,"NA",0))</f>
        <v/>
      </c>
      <c r="CR873" s="297" t="str">
        <f ca="1">IF(RMDF!CQ873="", "", IF(ISNUMBER(MATCH(RMDF!CQ873, INDIRECT(CQ873), 0)), "OK", "Invalid"))</f>
        <v/>
      </c>
      <c r="CS873" s="281"/>
      <c r="CT873" s="281"/>
      <c r="CU873" s="281"/>
      <c r="CV873" s="281" t="b">
        <f>AND(RMDF!CY873&gt;=0, RMDF!CY873&lt;=1-SUM(RMDF!Z873,RMDF!AG873,RMDF!AN873,RMDF!AU873,RMDF!BB873,RMDF!BI873,RMDF!BP873,RMDF!BW873,RMDF!CD873,RMDF!CK873,RMDF!CR873), RMDF!CY873=ROUND(RMDF!CY873,4))</f>
        <v>1</v>
      </c>
      <c r="CW873" s="317">
        <f>RMDF!CW873</f>
        <v>0</v>
      </c>
      <c r="CX873" s="318" t="str">
        <f>IF(CW873=0,"",_xlfn.XLOOKUP(CW873,StatePicklist!$1:$1,StatePicklist!$3:$3,"NA",0))</f>
        <v/>
      </c>
      <c r="CY873" s="297" t="str">
        <f ca="1">IF(RMDF!CX873="", "", IF(ISNUMBER(MATCH(RMDF!CX873, INDIRECT(CX873), 0)), "OK", "Invalid"))</f>
        <v/>
      </c>
      <c r="CZ873" s="281"/>
      <c r="DA873" s="281"/>
      <c r="DB873" s="281"/>
      <c r="DC873" s="281" t="b">
        <f>AND(RMDF!DF873&gt;=0, RMDF!DF873&lt;=1-SUM(RMDF!Z873,RMDF!AG873,RMDF!AN873,RMDF!AU873,RMDF!BB873,RMDF!BI873,RMDF!BP873,RMDF!BW873,RMDF!CD873,RMDF!CK873,RMDF!CR873,RMDF!CY873), RMDF!DF873=ROUND(RMDF!DF873,4))</f>
        <v>1</v>
      </c>
      <c r="DD873" s="317">
        <f>RMDF!DD873</f>
        <v>0</v>
      </c>
      <c r="DE873" s="318" t="str">
        <f>IF(DD873=0,"",_xlfn.XLOOKUP(DD873,StatePicklist!$1:$1,StatePicklist!$3:$3,"NA",0))</f>
        <v/>
      </c>
      <c r="DF873" s="297" t="str">
        <f ca="1">IF(RMDF!DE873="", "", IF(ISNUMBER(MATCH(RMDF!DE873, INDIRECT(DE873), 0)), "OK", "Invalid"))</f>
        <v/>
      </c>
      <c r="DG873" s="281"/>
      <c r="DH873" s="281"/>
      <c r="DI873" s="281"/>
      <c r="DJ873" s="281" t="b">
        <f>AND(RMDF!DM873&gt;=0, RMDF!DM873&lt;=1-SUM(RMDF!Z873,RMDF!AG873,RMDF!AN873,RMDF!AU873,RMDF!BB873,RMDF!BI873,RMDF!BP873,RMDF!BW873,RMDF!CD873,RMDF!CK873,RMDF!CR873,RMDF!CY873,RMDF!DF873), RMDF!DM873=ROUND(RMDF!DM873,4))</f>
        <v>1</v>
      </c>
      <c r="DK873" s="317">
        <f>RMDF!DK873</f>
        <v>0</v>
      </c>
      <c r="DL873" s="318" t="str">
        <f>IF(DK873=0,"",_xlfn.XLOOKUP(DK873,StatePicklist!$1:$1,StatePicklist!$3:$3,"NA",0))</f>
        <v/>
      </c>
      <c r="DM873" s="297" t="str">
        <f ca="1">IF(RMDF!DL873="", "", IF(ISNUMBER(MATCH(RMDF!DL873, INDIRECT(DL873), 0)), "OK", "Invalid"))</f>
        <v/>
      </c>
      <c r="DN873" s="281"/>
      <c r="DO873" s="281"/>
      <c r="DP873" s="281"/>
      <c r="DQ873" s="281" t="b">
        <f>AND(RMDF!DT873&gt;=0, RMDF!DT873&lt;=1-SUM(RMDF!Z873,RMDF!AG873,RMDF!AN873,RMDF!AU873,RMDF!BB873,RMDF!BI873,RMDF!BP873,RMDF!BW873,RMDF!CD873,RMDF!CK873,RMDF!CR873,RMDF!CY873,RMDF!DF873,RMDF!DM873), RMDF!DT873=ROUND(RMDF!DT873,4))</f>
        <v>1</v>
      </c>
      <c r="DR873" s="317">
        <f>RMDF!DR873</f>
        <v>0</v>
      </c>
      <c r="DS873" s="318" t="str">
        <f>IF(DR873=0,"",_xlfn.XLOOKUP(DR873,StatePicklist!$1:$1,StatePicklist!$3:$3,"NA",0))</f>
        <v/>
      </c>
      <c r="DT873" s="297" t="str">
        <f ca="1">IF(RMDF!DS873="", "", IF(ISNUMBER(MATCH(RMDF!DS873, INDIRECT(DS873), 0)), "OK", "Invalid"))</f>
        <v/>
      </c>
      <c r="DU873" s="281"/>
      <c r="DV873" s="281"/>
      <c r="DW873" s="281"/>
      <c r="DX873" s="281" t="b">
        <f>AND(RMDF!EA873&gt;=0, RMDF!EA873&lt;=1-SUM(RMDF!Z873,RMDF!AG873,RMDF!AN873,RMDF!AU873,RMDF!BB873,RMDF!BI873,RMDF!BP873,RMDF!BW873,RMDF!CD873,RMDF!CK873,RMDF!CR873,RMDF!CY873,RMDF!DF873,RMDF!DM873,RMDF!DT873), RMDF!EA873=ROUND(RMDF!EA873,4))</f>
        <v>1</v>
      </c>
      <c r="DY873" s="317">
        <f>RMDF!DY873</f>
        <v>0</v>
      </c>
      <c r="DZ873" s="318" t="str">
        <f>IF(DY873=0,"",_xlfn.XLOOKUP(DY873,StatePicklist!$1:$1,StatePicklist!$3:$3,"NA",0))</f>
        <v/>
      </c>
      <c r="EA873" s="297" t="str">
        <f ca="1">IF(RMDF!DZ873="", "", IF(ISNUMBER(MATCH(RMDF!DZ873, INDIRECT(DZ873), 0)), "OK", "Invalid"))</f>
        <v/>
      </c>
      <c r="EB873" s="281"/>
      <c r="EC873" s="281"/>
      <c r="ED873" s="281"/>
      <c r="EE873" s="281" t="b">
        <f>AND(RMDF!EH873&gt;=0, RMDF!EH873&lt;=1-SUM(RMDF!Z873,RMDF!AG873,RMDF!AN873,RMDF!AU873,RMDF!BB873,RMDF!BI873,RMDF!BP873,RMDF!BW873,RMDF!CD873,RMDF!CK873,RMDF!CR873,RMDF!CY873,RMDF!DF873,RMDF!DM873,RMDF!DT873,RMDF!EA873), RMDF!EH873=ROUND(RMDF!EH873,4))</f>
        <v>1</v>
      </c>
      <c r="EF873" s="317">
        <f>RMDF!EF873</f>
        <v>0</v>
      </c>
      <c r="EG873" s="318" t="str">
        <f>IF(EF873=0,"",_xlfn.XLOOKUP(EF873,StatePicklist!$1:$1,StatePicklist!$3:$3,"NA",0))</f>
        <v/>
      </c>
      <c r="EH873" s="297" t="str">
        <f ca="1">IF(RMDF!EG873="", "", IF(ISNUMBER(MATCH(RMDF!EG873, INDIRECT(EG873), 0)), "OK", "Invalid"))</f>
        <v/>
      </c>
      <c r="EI873" s="281"/>
      <c r="EJ873" s="281"/>
      <c r="EK873" s="281"/>
      <c r="EL873" s="281" t="b">
        <f>AND(RMDF!EO873&gt;=0, RMDF!EO873&lt;=1-SUM(RMDF!Z873,RMDF!AG873,RMDF!AN873,RMDF!AU873,RMDF!BB873,RMDF!BI873,RMDF!BP873,RMDF!BW873,RMDF!CD873,RMDF!CK873,RMDF!CR873,RMDF!CY873,RMDF!DF873,RMDF!DM873,RMDF!DT873,RMDF!EA873,RMDF!EH873), RMDF!EO873=ROUND(RMDF!EO873,4))</f>
        <v>1</v>
      </c>
      <c r="EM873" s="317">
        <f>RMDF!EM873</f>
        <v>0</v>
      </c>
      <c r="EN873" s="318" t="str">
        <f>IF(EM873=0,"",_xlfn.XLOOKUP(EM873,StatePicklist!$1:$1,StatePicklist!$3:$3,"NA",0))</f>
        <v/>
      </c>
      <c r="EO873" s="297" t="str">
        <f ca="1">IF(RMDF!EN873="", "", IF(ISNUMBER(MATCH(RMDF!EN873, INDIRECT(EN873), 0)), "OK", "Invalid"))</f>
        <v/>
      </c>
      <c r="EP873" s="281"/>
      <c r="EQ873" s="281"/>
      <c r="ER873" s="281"/>
      <c r="ES873" s="281" t="b">
        <f>AND(RMDF!EV873&gt;=0, RMDF!EV873&lt;=1-SUM(RMDF!Z873,RMDF!AG873,RMDF!AN873,RMDF!AU873,RMDF!BB873,RMDF!BI873,RMDF!BP873,RMDF!BW873,RMDF!CD873,RMDF!CK873,RMDF!CR873,RMDF!CY873,RMDF!DF873,RMDF!DM873,RMDF!DT873,RMDF!EA873,RMDF!EH873,RMDF!EO873), RMDF!EV873=ROUND(RMDF!EV873,4))</f>
        <v>1</v>
      </c>
      <c r="ET873" s="317">
        <f>RMDF!ET873</f>
        <v>0</v>
      </c>
      <c r="EU873" s="318" t="str">
        <f>IF(ET873=0,"",_xlfn.XLOOKUP(ET873,StatePicklist!$1:$1,StatePicklist!$3:$3,"NA",0))</f>
        <v/>
      </c>
      <c r="EV873" s="297" t="str">
        <f ca="1">IF(RMDF!EU873="", "", IF(ISNUMBER(MATCH(RMDF!EU873, INDIRECT(EU873), 0)), "OK", "Invalid"))</f>
        <v/>
      </c>
      <c r="EW873" s="281"/>
      <c r="EX873" s="281"/>
      <c r="EY873" s="281"/>
      <c r="EZ873" s="281" t="b">
        <f>AND(RMDF!FC873&gt;=0, RMDF!FC873&lt;=1-SUM(RMDF!Z873,RMDF!AG873,RMDF!AN873,RMDF!AU873,RMDF!BB873,RMDF!BI873,RMDF!BP873,RMDF!BW873,RMDF!CD873,RMDF!CK873,RMDF!CR873,RMDF!CY873,RMDF!DF873,RMDF!DM873,RMDF!DT873,RMDF!EA873,RMDF!EH873,RMDF!EO873,RMDF!EV873), RMDF!FC873=ROUND(RMDF!FC873,4))</f>
        <v>1</v>
      </c>
      <c r="FA873" s="317">
        <f>RMDF!FA873</f>
        <v>0</v>
      </c>
      <c r="FB873" s="318" t="str">
        <f>IF(FA873=0,"",_xlfn.XLOOKUP(FA873,StatePicklist!$1:$1,StatePicklist!$3:$3,"NA",0))</f>
        <v/>
      </c>
      <c r="FC873" s="297" t="str">
        <f ca="1">IF(RMDF!FB873="", "", IF(ISNUMBER(MATCH(RMDF!FB873, INDIRECT(FB873), 0)), "OK", "Invalid"))</f>
        <v/>
      </c>
    </row>
    <row r="874" spans="1:159" s="205" customFormat="1" ht="39.9" customHeight="1" x14ac:dyDescent="0.25">
      <c r="A874" s="206"/>
      <c r="B874" s="196"/>
      <c r="C874" s="197"/>
      <c r="D874" s="198"/>
      <c r="E874" s="199"/>
      <c r="F874" s="200"/>
      <c r="G874" s="201"/>
      <c r="H874" s="292"/>
      <c r="I874" s="305">
        <f>RMDF!I874</f>
        <v>0</v>
      </c>
      <c r="J874" s="305" t="str">
        <f>IF(I874=ProductCode!$B$30,"PDReclPost",IF(OR(I874=ProductCode!$C$30,I874=ProductCode!$E$30,I874=ProductCode!$G$30),"PDPreCon",IF(OR(I874=ProductCode!$D$30,I874=ProductCode!$F$30),"PDNotReclPost","")))</f>
        <v/>
      </c>
      <c r="K874" s="305" t="str">
        <f t="shared" si="48"/>
        <v/>
      </c>
      <c r="L874" s="289"/>
      <c r="M874" s="305" t="str">
        <f t="shared" si="48"/>
        <v/>
      </c>
      <c r="N874" s="289" t="b">
        <f>AND(RMDF!N874&gt;=0, RMDF!N874&lt;=1-RMDF!L874, RMDF!N874=ROUND(RMDF!N874,4))</f>
        <v>1</v>
      </c>
      <c r="O874" s="286" t="str">
        <f>IF(P874="","",IF(I874="","",IF(LEFT(I874,13)="Reclaimed pos",RawMaterialCode!$E$569,RawMaterialCode!$E$568)))</f>
        <v>Reclaimed pre-consumer mixed fibers (RM0578)</v>
      </c>
      <c r="P874" s="295">
        <f t="shared" si="49"/>
        <v>1</v>
      </c>
      <c r="Q874" s="202"/>
      <c r="R874" s="203"/>
      <c r="S874" s="204" t="str">
        <f t="shared" si="50"/>
        <v/>
      </c>
      <c r="T874" s="281"/>
      <c r="U874" s="281"/>
      <c r="V874" s="281"/>
      <c r="W874" s="281"/>
      <c r="X874" s="317">
        <f>RMDF!X874</f>
        <v>0</v>
      </c>
      <c r="Y874" s="318" t="str">
        <f>IF(X874=0,"",_xlfn.XLOOKUP(X874,StatePicklist!$1:$1,StatePicklist!$3:$3,"NA",0))</f>
        <v/>
      </c>
      <c r="Z874" s="297" t="str">
        <f ca="1">IF(RMDF!Y874="", "", IF(ISNUMBER(MATCH(RMDF!Y874, INDIRECT(Y874), 0)), "OK", "Invalid"))</f>
        <v/>
      </c>
      <c r="AA874" s="281"/>
      <c r="AB874" s="281"/>
      <c r="AC874" s="281"/>
      <c r="AD874" s="281" t="b">
        <f>AND(RMDF!AG874&gt;=0, RMDF!AG874&lt;=1-RMDF!Z874, RMDF!AG874=ROUND(RMDF!AG874,4))</f>
        <v>1</v>
      </c>
      <c r="AE874" s="317">
        <f>RMDF!AE874</f>
        <v>0</v>
      </c>
      <c r="AF874" s="318" t="str">
        <f>IF(AE874=0,"",_xlfn.XLOOKUP(AE874,StatePicklist!$1:$1,StatePicklist!$3:$3,"NA",0))</f>
        <v/>
      </c>
      <c r="AG874" s="297" t="str">
        <f ca="1">IF(RMDF!AF874="", "", IF(ISNUMBER(MATCH(RMDF!AF874, INDIRECT(AF874), 0)), "OK", "Invalid"))</f>
        <v/>
      </c>
      <c r="AH874" s="281"/>
      <c r="AI874" s="281"/>
      <c r="AJ874" s="281"/>
      <c r="AK874" s="281" t="b">
        <f>AND(RMDF!AN874&gt;=0, RMDF!AN874&lt;=1-SUM(RMDF!Z874,RMDF!AG874), RMDF!AN874=ROUND(RMDF!AN874,4))</f>
        <v>1</v>
      </c>
      <c r="AL874" s="317">
        <f>RMDF!AL874</f>
        <v>0</v>
      </c>
      <c r="AM874" s="318" t="str">
        <f>IF(AL874=0,"",_xlfn.XLOOKUP(AL874,StatePicklist!$1:$1,StatePicklist!$3:$3,"NA",0))</f>
        <v/>
      </c>
      <c r="AN874" s="297" t="str">
        <f ca="1">IF(RMDF!AM874="", "", IF(ISNUMBER(MATCH(RMDF!AM874, INDIRECT(AM874), 0)), "OK", "Invalid"))</f>
        <v/>
      </c>
      <c r="AO874" s="281"/>
      <c r="AP874" s="281"/>
      <c r="AQ874" s="281"/>
      <c r="AR874" s="281" t="b">
        <f>AND(RMDF!AU874&gt;=0, RMDF!AU874&lt;=1-SUM(RMDF!Z874,RMDF!AG874,RMDF!AN874), RMDF!AU874=ROUND(RMDF!AU874,4))</f>
        <v>1</v>
      </c>
      <c r="AS874" s="317">
        <f>RMDF!AS874</f>
        <v>0</v>
      </c>
      <c r="AT874" s="318" t="str">
        <f>IF(AS874=0,"",_xlfn.XLOOKUP(AS874,StatePicklist!$1:$1,StatePicklist!$3:$3,"NA",0))</f>
        <v/>
      </c>
      <c r="AU874" s="297" t="str">
        <f ca="1">IF(RMDF!AT874="", "", IF(ISNUMBER(MATCH(RMDF!AT874, INDIRECT(AT874), 0)), "OK", "Invalid"))</f>
        <v/>
      </c>
      <c r="AV874" s="281"/>
      <c r="AW874" s="281"/>
      <c r="AX874" s="281"/>
      <c r="AY874" s="281" t="b">
        <f>AND(RMDF!BB874&gt;=0, RMDF!BB874&lt;=1-SUM(RMDF!Z874,RMDF!AG874,RMDF!AN874,RMDF!AU874), RMDF!BB874=ROUND(RMDF!BB874,4))</f>
        <v>1</v>
      </c>
      <c r="AZ874" s="317">
        <f>RMDF!AZ874</f>
        <v>0</v>
      </c>
      <c r="BA874" s="318" t="str">
        <f>IF(AZ874=0,"",_xlfn.XLOOKUP(AZ874,StatePicklist!$1:$1,StatePicklist!$3:$3,"NA",0))</f>
        <v/>
      </c>
      <c r="BB874" s="297" t="str">
        <f ca="1">IF(RMDF!BA874="", "", IF(ISNUMBER(MATCH(RMDF!BA874, INDIRECT(BA874), 0)), "OK", "Invalid"))</f>
        <v/>
      </c>
      <c r="BC874" s="281"/>
      <c r="BD874" s="281"/>
      <c r="BE874" s="281"/>
      <c r="BF874" s="281" t="b">
        <f>AND(RMDF!BI874&gt;=0, RMDF!BI874&lt;=1-SUM(RMDF!Z874,RMDF!AG874,RMDF!AN874,RMDF!AU874,RMDF!BB874), RMDF!BI874=ROUND(RMDF!BI874,4))</f>
        <v>1</v>
      </c>
      <c r="BG874" s="317">
        <f>RMDF!BG874</f>
        <v>0</v>
      </c>
      <c r="BH874" s="318" t="str">
        <f>IF(BG874=0,"",_xlfn.XLOOKUP(BG874,StatePicklist!$1:$1,StatePicklist!$3:$3,"NA",0))</f>
        <v/>
      </c>
      <c r="BI874" s="297" t="str">
        <f ca="1">IF(RMDF!BH874="", "", IF(ISNUMBER(MATCH(RMDF!BH874, INDIRECT(BH874), 0)), "OK", "Invalid"))</f>
        <v/>
      </c>
      <c r="BJ874" s="281"/>
      <c r="BK874" s="281"/>
      <c r="BL874" s="281"/>
      <c r="BM874" s="281" t="b">
        <f>AND(RMDF!BP874&gt;=0, RMDF!BP874&lt;=1-SUM(RMDF!Z874,RMDF!AG874,RMDF!AN874,RMDF!AU874,RMDF!BB874,RMDF!BI874), RMDF!BP874=ROUND(RMDF!BP874,4))</f>
        <v>1</v>
      </c>
      <c r="BN874" s="317">
        <f>RMDF!BN874</f>
        <v>0</v>
      </c>
      <c r="BO874" s="318" t="str">
        <f>IF(BN874=0,"",_xlfn.XLOOKUP(BN874,StatePicklist!$1:$1,StatePicklist!$3:$3,"NA",0))</f>
        <v/>
      </c>
      <c r="BP874" s="297" t="str">
        <f ca="1">IF(RMDF!BO874="", "", IF(ISNUMBER(MATCH(RMDF!BO874, INDIRECT(BO874), 0)), "OK", "Invalid"))</f>
        <v/>
      </c>
      <c r="BQ874" s="281"/>
      <c r="BR874" s="281"/>
      <c r="BS874" s="281"/>
      <c r="BT874" s="281" t="b">
        <f>AND(RMDF!BW874&gt;=0, RMDF!BW874&lt;=1-SUM(RMDF!Z874,RMDF!AG874,RMDF!AN874,RMDF!AU874,RMDF!BB874,RMDF!BI874,RMDF!BP874), RMDF!BW874=ROUND(RMDF!BW874,4))</f>
        <v>1</v>
      </c>
      <c r="BU874" s="317">
        <f>RMDF!BU874</f>
        <v>0</v>
      </c>
      <c r="BV874" s="318" t="str">
        <f>IF(BU874=0,"",_xlfn.XLOOKUP(BU874,StatePicklist!$1:$1,StatePicklist!$3:$3,"NA",0))</f>
        <v/>
      </c>
      <c r="BW874" s="297" t="str">
        <f ca="1">IF(RMDF!BV874="", "", IF(ISNUMBER(MATCH(RMDF!BV874, INDIRECT(BV874), 0)), "OK", "Invalid"))</f>
        <v/>
      </c>
      <c r="BX874" s="281"/>
      <c r="BY874" s="281"/>
      <c r="BZ874" s="281"/>
      <c r="CA874" s="281" t="b">
        <f>AND(RMDF!CD874&gt;=0, RMDF!CD874&lt;=1-SUM(RMDF!Z874,RMDF!AG874,RMDF!AN874,RMDF!AU874,RMDF!BB874,RMDF!BI874,RMDF!BP874,RMDF!BW874), RMDF!CD874=ROUND(RMDF!CD874,4))</f>
        <v>1</v>
      </c>
      <c r="CB874" s="317">
        <f>RMDF!CB874</f>
        <v>0</v>
      </c>
      <c r="CC874" s="318" t="str">
        <f>IF(CB874=0,"",_xlfn.XLOOKUP(CB874,StatePicklist!$1:$1,StatePicklist!$3:$3,"NA",0))</f>
        <v/>
      </c>
      <c r="CD874" s="297" t="str">
        <f ca="1">IF(RMDF!CC874="", "", IF(ISNUMBER(MATCH(RMDF!CC874, INDIRECT(CC874), 0)), "OK", "Invalid"))</f>
        <v/>
      </c>
      <c r="CE874" s="281"/>
      <c r="CF874" s="281"/>
      <c r="CG874" s="281"/>
      <c r="CH874" s="281" t="b">
        <f>AND(RMDF!CK874&gt;=0, RMDF!CK874&lt;=1-SUM(RMDF!Z874,RMDF!AG874,RMDF!AN874,RMDF!AU874,RMDF!BB874,RMDF!BI874,RMDF!BP874,RMDF!BW874,RMDF!CD874), RMDF!CK874=ROUND(RMDF!CK874,4))</f>
        <v>1</v>
      </c>
      <c r="CI874" s="317">
        <f>RMDF!CI874</f>
        <v>0</v>
      </c>
      <c r="CJ874" s="318" t="str">
        <f>IF(CI874=0,"",_xlfn.XLOOKUP(CI874,StatePicklist!$1:$1,StatePicklist!$3:$3,"NA",0))</f>
        <v/>
      </c>
      <c r="CK874" s="297" t="str">
        <f ca="1">IF(RMDF!CJ874="", "", IF(ISNUMBER(MATCH(RMDF!CJ874, INDIRECT(CJ874), 0)), "OK", "Invalid"))</f>
        <v/>
      </c>
      <c r="CL874" s="281"/>
      <c r="CM874" s="281"/>
      <c r="CN874" s="281"/>
      <c r="CO874" s="281" t="b">
        <f>AND(RMDF!CR874&gt;=0, RMDF!CR874&lt;=1-SUM(RMDF!Z874,RMDF!AG874,RMDF!AN874,RMDF!AU874,RMDF!BB874,RMDF!BI874,RMDF!BP874,RMDF!BW874,RMDF!CD874,RMDF!CK874), RMDF!CR874=ROUND(RMDF!CR874,4))</f>
        <v>1</v>
      </c>
      <c r="CP874" s="317">
        <f>RMDF!CP874</f>
        <v>0</v>
      </c>
      <c r="CQ874" s="318" t="str">
        <f>IF(CP874=0,"",_xlfn.XLOOKUP(CP874,StatePicklist!$1:$1,StatePicklist!$3:$3,"NA",0))</f>
        <v/>
      </c>
      <c r="CR874" s="297" t="str">
        <f ca="1">IF(RMDF!CQ874="", "", IF(ISNUMBER(MATCH(RMDF!CQ874, INDIRECT(CQ874), 0)), "OK", "Invalid"))</f>
        <v/>
      </c>
      <c r="CS874" s="281"/>
      <c r="CT874" s="281"/>
      <c r="CU874" s="281"/>
      <c r="CV874" s="281" t="b">
        <f>AND(RMDF!CY874&gt;=0, RMDF!CY874&lt;=1-SUM(RMDF!Z874,RMDF!AG874,RMDF!AN874,RMDF!AU874,RMDF!BB874,RMDF!BI874,RMDF!BP874,RMDF!BW874,RMDF!CD874,RMDF!CK874,RMDF!CR874), RMDF!CY874=ROUND(RMDF!CY874,4))</f>
        <v>1</v>
      </c>
      <c r="CW874" s="317">
        <f>RMDF!CW874</f>
        <v>0</v>
      </c>
      <c r="CX874" s="318" t="str">
        <f>IF(CW874=0,"",_xlfn.XLOOKUP(CW874,StatePicklist!$1:$1,StatePicklist!$3:$3,"NA",0))</f>
        <v/>
      </c>
      <c r="CY874" s="297" t="str">
        <f ca="1">IF(RMDF!CX874="", "", IF(ISNUMBER(MATCH(RMDF!CX874, INDIRECT(CX874), 0)), "OK", "Invalid"))</f>
        <v/>
      </c>
      <c r="CZ874" s="281"/>
      <c r="DA874" s="281"/>
      <c r="DB874" s="281"/>
      <c r="DC874" s="281" t="b">
        <f>AND(RMDF!DF874&gt;=0, RMDF!DF874&lt;=1-SUM(RMDF!Z874,RMDF!AG874,RMDF!AN874,RMDF!AU874,RMDF!BB874,RMDF!BI874,RMDF!BP874,RMDF!BW874,RMDF!CD874,RMDF!CK874,RMDF!CR874,RMDF!CY874), RMDF!DF874=ROUND(RMDF!DF874,4))</f>
        <v>1</v>
      </c>
      <c r="DD874" s="317">
        <f>RMDF!DD874</f>
        <v>0</v>
      </c>
      <c r="DE874" s="318" t="str">
        <f>IF(DD874=0,"",_xlfn.XLOOKUP(DD874,StatePicklist!$1:$1,StatePicklist!$3:$3,"NA",0))</f>
        <v/>
      </c>
      <c r="DF874" s="297" t="str">
        <f ca="1">IF(RMDF!DE874="", "", IF(ISNUMBER(MATCH(RMDF!DE874, INDIRECT(DE874), 0)), "OK", "Invalid"))</f>
        <v/>
      </c>
      <c r="DG874" s="281"/>
      <c r="DH874" s="281"/>
      <c r="DI874" s="281"/>
      <c r="DJ874" s="281" t="b">
        <f>AND(RMDF!DM874&gt;=0, RMDF!DM874&lt;=1-SUM(RMDF!Z874,RMDF!AG874,RMDF!AN874,RMDF!AU874,RMDF!BB874,RMDF!BI874,RMDF!BP874,RMDF!BW874,RMDF!CD874,RMDF!CK874,RMDF!CR874,RMDF!CY874,RMDF!DF874), RMDF!DM874=ROUND(RMDF!DM874,4))</f>
        <v>1</v>
      </c>
      <c r="DK874" s="317">
        <f>RMDF!DK874</f>
        <v>0</v>
      </c>
      <c r="DL874" s="318" t="str">
        <f>IF(DK874=0,"",_xlfn.XLOOKUP(DK874,StatePicklist!$1:$1,StatePicklist!$3:$3,"NA",0))</f>
        <v/>
      </c>
      <c r="DM874" s="297" t="str">
        <f ca="1">IF(RMDF!DL874="", "", IF(ISNUMBER(MATCH(RMDF!DL874, INDIRECT(DL874), 0)), "OK", "Invalid"))</f>
        <v/>
      </c>
      <c r="DN874" s="281"/>
      <c r="DO874" s="281"/>
      <c r="DP874" s="281"/>
      <c r="DQ874" s="281" t="b">
        <f>AND(RMDF!DT874&gt;=0, RMDF!DT874&lt;=1-SUM(RMDF!Z874,RMDF!AG874,RMDF!AN874,RMDF!AU874,RMDF!BB874,RMDF!BI874,RMDF!BP874,RMDF!BW874,RMDF!CD874,RMDF!CK874,RMDF!CR874,RMDF!CY874,RMDF!DF874,RMDF!DM874), RMDF!DT874=ROUND(RMDF!DT874,4))</f>
        <v>1</v>
      </c>
      <c r="DR874" s="317">
        <f>RMDF!DR874</f>
        <v>0</v>
      </c>
      <c r="DS874" s="318" t="str">
        <f>IF(DR874=0,"",_xlfn.XLOOKUP(DR874,StatePicklist!$1:$1,StatePicklist!$3:$3,"NA",0))</f>
        <v/>
      </c>
      <c r="DT874" s="297" t="str">
        <f ca="1">IF(RMDF!DS874="", "", IF(ISNUMBER(MATCH(RMDF!DS874, INDIRECT(DS874), 0)), "OK", "Invalid"))</f>
        <v/>
      </c>
      <c r="DU874" s="281"/>
      <c r="DV874" s="281"/>
      <c r="DW874" s="281"/>
      <c r="DX874" s="281" t="b">
        <f>AND(RMDF!EA874&gt;=0, RMDF!EA874&lt;=1-SUM(RMDF!Z874,RMDF!AG874,RMDF!AN874,RMDF!AU874,RMDF!BB874,RMDF!BI874,RMDF!BP874,RMDF!BW874,RMDF!CD874,RMDF!CK874,RMDF!CR874,RMDF!CY874,RMDF!DF874,RMDF!DM874,RMDF!DT874), RMDF!EA874=ROUND(RMDF!EA874,4))</f>
        <v>1</v>
      </c>
      <c r="DY874" s="317">
        <f>RMDF!DY874</f>
        <v>0</v>
      </c>
      <c r="DZ874" s="318" t="str">
        <f>IF(DY874=0,"",_xlfn.XLOOKUP(DY874,StatePicklist!$1:$1,StatePicklist!$3:$3,"NA",0))</f>
        <v/>
      </c>
      <c r="EA874" s="297" t="str">
        <f ca="1">IF(RMDF!DZ874="", "", IF(ISNUMBER(MATCH(RMDF!DZ874, INDIRECT(DZ874), 0)), "OK", "Invalid"))</f>
        <v/>
      </c>
      <c r="EB874" s="281"/>
      <c r="EC874" s="281"/>
      <c r="ED874" s="281"/>
      <c r="EE874" s="281" t="b">
        <f>AND(RMDF!EH874&gt;=0, RMDF!EH874&lt;=1-SUM(RMDF!Z874,RMDF!AG874,RMDF!AN874,RMDF!AU874,RMDF!BB874,RMDF!BI874,RMDF!BP874,RMDF!BW874,RMDF!CD874,RMDF!CK874,RMDF!CR874,RMDF!CY874,RMDF!DF874,RMDF!DM874,RMDF!DT874,RMDF!EA874), RMDF!EH874=ROUND(RMDF!EH874,4))</f>
        <v>1</v>
      </c>
      <c r="EF874" s="317">
        <f>RMDF!EF874</f>
        <v>0</v>
      </c>
      <c r="EG874" s="318" t="str">
        <f>IF(EF874=0,"",_xlfn.XLOOKUP(EF874,StatePicklist!$1:$1,StatePicklist!$3:$3,"NA",0))</f>
        <v/>
      </c>
      <c r="EH874" s="297" t="str">
        <f ca="1">IF(RMDF!EG874="", "", IF(ISNUMBER(MATCH(RMDF!EG874, INDIRECT(EG874), 0)), "OK", "Invalid"))</f>
        <v/>
      </c>
      <c r="EI874" s="281"/>
      <c r="EJ874" s="281"/>
      <c r="EK874" s="281"/>
      <c r="EL874" s="281" t="b">
        <f>AND(RMDF!EO874&gt;=0, RMDF!EO874&lt;=1-SUM(RMDF!Z874,RMDF!AG874,RMDF!AN874,RMDF!AU874,RMDF!BB874,RMDF!BI874,RMDF!BP874,RMDF!BW874,RMDF!CD874,RMDF!CK874,RMDF!CR874,RMDF!CY874,RMDF!DF874,RMDF!DM874,RMDF!DT874,RMDF!EA874,RMDF!EH874), RMDF!EO874=ROUND(RMDF!EO874,4))</f>
        <v>1</v>
      </c>
      <c r="EM874" s="317">
        <f>RMDF!EM874</f>
        <v>0</v>
      </c>
      <c r="EN874" s="318" t="str">
        <f>IF(EM874=0,"",_xlfn.XLOOKUP(EM874,StatePicklist!$1:$1,StatePicklist!$3:$3,"NA",0))</f>
        <v/>
      </c>
      <c r="EO874" s="297" t="str">
        <f ca="1">IF(RMDF!EN874="", "", IF(ISNUMBER(MATCH(RMDF!EN874, INDIRECT(EN874), 0)), "OK", "Invalid"))</f>
        <v/>
      </c>
      <c r="EP874" s="281"/>
      <c r="EQ874" s="281"/>
      <c r="ER874" s="281"/>
      <c r="ES874" s="281" t="b">
        <f>AND(RMDF!EV874&gt;=0, RMDF!EV874&lt;=1-SUM(RMDF!Z874,RMDF!AG874,RMDF!AN874,RMDF!AU874,RMDF!BB874,RMDF!BI874,RMDF!BP874,RMDF!BW874,RMDF!CD874,RMDF!CK874,RMDF!CR874,RMDF!CY874,RMDF!DF874,RMDF!DM874,RMDF!DT874,RMDF!EA874,RMDF!EH874,RMDF!EO874), RMDF!EV874=ROUND(RMDF!EV874,4))</f>
        <v>1</v>
      </c>
      <c r="ET874" s="317">
        <f>RMDF!ET874</f>
        <v>0</v>
      </c>
      <c r="EU874" s="318" t="str">
        <f>IF(ET874=0,"",_xlfn.XLOOKUP(ET874,StatePicklist!$1:$1,StatePicklist!$3:$3,"NA",0))</f>
        <v/>
      </c>
      <c r="EV874" s="297" t="str">
        <f ca="1">IF(RMDF!EU874="", "", IF(ISNUMBER(MATCH(RMDF!EU874, INDIRECT(EU874), 0)), "OK", "Invalid"))</f>
        <v/>
      </c>
      <c r="EW874" s="281"/>
      <c r="EX874" s="281"/>
      <c r="EY874" s="281"/>
      <c r="EZ874" s="281" t="b">
        <f>AND(RMDF!FC874&gt;=0, RMDF!FC874&lt;=1-SUM(RMDF!Z874,RMDF!AG874,RMDF!AN874,RMDF!AU874,RMDF!BB874,RMDF!BI874,RMDF!BP874,RMDF!BW874,RMDF!CD874,RMDF!CK874,RMDF!CR874,RMDF!CY874,RMDF!DF874,RMDF!DM874,RMDF!DT874,RMDF!EA874,RMDF!EH874,RMDF!EO874,RMDF!EV874), RMDF!FC874=ROUND(RMDF!FC874,4))</f>
        <v>1</v>
      </c>
      <c r="FA874" s="317">
        <f>RMDF!FA874</f>
        <v>0</v>
      </c>
      <c r="FB874" s="318" t="str">
        <f>IF(FA874=0,"",_xlfn.XLOOKUP(FA874,StatePicklist!$1:$1,StatePicklist!$3:$3,"NA",0))</f>
        <v/>
      </c>
      <c r="FC874" s="297" t="str">
        <f ca="1">IF(RMDF!FB874="", "", IF(ISNUMBER(MATCH(RMDF!FB874, INDIRECT(FB874), 0)), "OK", "Invalid"))</f>
        <v/>
      </c>
    </row>
    <row r="875" spans="1:159" s="205" customFormat="1" ht="39.9" customHeight="1" x14ac:dyDescent="0.25">
      <c r="A875" s="206"/>
      <c r="B875" s="196"/>
      <c r="C875" s="197"/>
      <c r="D875" s="198"/>
      <c r="E875" s="199"/>
      <c r="F875" s="200"/>
      <c r="G875" s="201"/>
      <c r="H875" s="292"/>
      <c r="I875" s="305">
        <f>RMDF!I875</f>
        <v>0</v>
      </c>
      <c r="J875" s="305" t="str">
        <f>IF(I875=ProductCode!$B$30,"PDReclPost",IF(OR(I875=ProductCode!$C$30,I875=ProductCode!$E$30,I875=ProductCode!$G$30),"PDPreCon",IF(OR(I875=ProductCode!$D$30,I875=ProductCode!$F$30),"PDNotReclPost","")))</f>
        <v/>
      </c>
      <c r="K875" s="305" t="str">
        <f t="shared" si="48"/>
        <v/>
      </c>
      <c r="L875" s="289"/>
      <c r="M875" s="305" t="str">
        <f t="shared" si="48"/>
        <v/>
      </c>
      <c r="N875" s="289" t="b">
        <f>AND(RMDF!N875&gt;=0, RMDF!N875&lt;=1-RMDF!L875, RMDF!N875=ROUND(RMDF!N875,4))</f>
        <v>1</v>
      </c>
      <c r="O875" s="286" t="str">
        <f>IF(P875="","",IF(I875="","",IF(LEFT(I875,13)="Reclaimed pos",RawMaterialCode!$E$569,RawMaterialCode!$E$568)))</f>
        <v>Reclaimed pre-consumer mixed fibers (RM0578)</v>
      </c>
      <c r="P875" s="295">
        <f t="shared" si="49"/>
        <v>1</v>
      </c>
      <c r="Q875" s="202"/>
      <c r="R875" s="203"/>
      <c r="S875" s="204" t="str">
        <f t="shared" si="50"/>
        <v/>
      </c>
      <c r="T875" s="281"/>
      <c r="U875" s="281"/>
      <c r="V875" s="281"/>
      <c r="W875" s="281"/>
      <c r="X875" s="317">
        <f>RMDF!X875</f>
        <v>0</v>
      </c>
      <c r="Y875" s="318" t="str">
        <f>IF(X875=0,"",_xlfn.XLOOKUP(X875,StatePicklist!$1:$1,StatePicklist!$3:$3,"NA",0))</f>
        <v/>
      </c>
      <c r="Z875" s="297" t="str">
        <f ca="1">IF(RMDF!Y875="", "", IF(ISNUMBER(MATCH(RMDF!Y875, INDIRECT(Y875), 0)), "OK", "Invalid"))</f>
        <v/>
      </c>
      <c r="AA875" s="281"/>
      <c r="AB875" s="281"/>
      <c r="AC875" s="281"/>
      <c r="AD875" s="281" t="b">
        <f>AND(RMDF!AG875&gt;=0, RMDF!AG875&lt;=1-RMDF!Z875, RMDF!AG875=ROUND(RMDF!AG875,4))</f>
        <v>1</v>
      </c>
      <c r="AE875" s="317">
        <f>RMDF!AE875</f>
        <v>0</v>
      </c>
      <c r="AF875" s="318" t="str">
        <f>IF(AE875=0,"",_xlfn.XLOOKUP(AE875,StatePicklist!$1:$1,StatePicklist!$3:$3,"NA",0))</f>
        <v/>
      </c>
      <c r="AG875" s="297" t="str">
        <f ca="1">IF(RMDF!AF875="", "", IF(ISNUMBER(MATCH(RMDF!AF875, INDIRECT(AF875), 0)), "OK", "Invalid"))</f>
        <v/>
      </c>
      <c r="AH875" s="281"/>
      <c r="AI875" s="281"/>
      <c r="AJ875" s="281"/>
      <c r="AK875" s="281" t="b">
        <f>AND(RMDF!AN875&gt;=0, RMDF!AN875&lt;=1-SUM(RMDF!Z875,RMDF!AG875), RMDF!AN875=ROUND(RMDF!AN875,4))</f>
        <v>1</v>
      </c>
      <c r="AL875" s="317">
        <f>RMDF!AL875</f>
        <v>0</v>
      </c>
      <c r="AM875" s="318" t="str">
        <f>IF(AL875=0,"",_xlfn.XLOOKUP(AL875,StatePicklist!$1:$1,StatePicklist!$3:$3,"NA",0))</f>
        <v/>
      </c>
      <c r="AN875" s="297" t="str">
        <f ca="1">IF(RMDF!AM875="", "", IF(ISNUMBER(MATCH(RMDF!AM875, INDIRECT(AM875), 0)), "OK", "Invalid"))</f>
        <v/>
      </c>
      <c r="AO875" s="281"/>
      <c r="AP875" s="281"/>
      <c r="AQ875" s="281"/>
      <c r="AR875" s="281" t="b">
        <f>AND(RMDF!AU875&gt;=0, RMDF!AU875&lt;=1-SUM(RMDF!Z875,RMDF!AG875,RMDF!AN875), RMDF!AU875=ROUND(RMDF!AU875,4))</f>
        <v>1</v>
      </c>
      <c r="AS875" s="317">
        <f>RMDF!AS875</f>
        <v>0</v>
      </c>
      <c r="AT875" s="318" t="str">
        <f>IF(AS875=0,"",_xlfn.XLOOKUP(AS875,StatePicklist!$1:$1,StatePicklist!$3:$3,"NA",0))</f>
        <v/>
      </c>
      <c r="AU875" s="297" t="str">
        <f ca="1">IF(RMDF!AT875="", "", IF(ISNUMBER(MATCH(RMDF!AT875, INDIRECT(AT875), 0)), "OK", "Invalid"))</f>
        <v/>
      </c>
      <c r="AV875" s="281"/>
      <c r="AW875" s="281"/>
      <c r="AX875" s="281"/>
      <c r="AY875" s="281" t="b">
        <f>AND(RMDF!BB875&gt;=0, RMDF!BB875&lt;=1-SUM(RMDF!Z875,RMDF!AG875,RMDF!AN875,RMDF!AU875), RMDF!BB875=ROUND(RMDF!BB875,4))</f>
        <v>1</v>
      </c>
      <c r="AZ875" s="317">
        <f>RMDF!AZ875</f>
        <v>0</v>
      </c>
      <c r="BA875" s="318" t="str">
        <f>IF(AZ875=0,"",_xlfn.XLOOKUP(AZ875,StatePicklist!$1:$1,StatePicklist!$3:$3,"NA",0))</f>
        <v/>
      </c>
      <c r="BB875" s="297" t="str">
        <f ca="1">IF(RMDF!BA875="", "", IF(ISNUMBER(MATCH(RMDF!BA875, INDIRECT(BA875), 0)), "OK", "Invalid"))</f>
        <v/>
      </c>
      <c r="BC875" s="281"/>
      <c r="BD875" s="281"/>
      <c r="BE875" s="281"/>
      <c r="BF875" s="281" t="b">
        <f>AND(RMDF!BI875&gt;=0, RMDF!BI875&lt;=1-SUM(RMDF!Z875,RMDF!AG875,RMDF!AN875,RMDF!AU875,RMDF!BB875), RMDF!BI875=ROUND(RMDF!BI875,4))</f>
        <v>1</v>
      </c>
      <c r="BG875" s="317">
        <f>RMDF!BG875</f>
        <v>0</v>
      </c>
      <c r="BH875" s="318" t="str">
        <f>IF(BG875=0,"",_xlfn.XLOOKUP(BG875,StatePicklist!$1:$1,StatePicklist!$3:$3,"NA",0))</f>
        <v/>
      </c>
      <c r="BI875" s="297" t="str">
        <f ca="1">IF(RMDF!BH875="", "", IF(ISNUMBER(MATCH(RMDF!BH875, INDIRECT(BH875), 0)), "OK", "Invalid"))</f>
        <v/>
      </c>
      <c r="BJ875" s="281"/>
      <c r="BK875" s="281"/>
      <c r="BL875" s="281"/>
      <c r="BM875" s="281" t="b">
        <f>AND(RMDF!BP875&gt;=0, RMDF!BP875&lt;=1-SUM(RMDF!Z875,RMDF!AG875,RMDF!AN875,RMDF!AU875,RMDF!BB875,RMDF!BI875), RMDF!BP875=ROUND(RMDF!BP875,4))</f>
        <v>1</v>
      </c>
      <c r="BN875" s="317">
        <f>RMDF!BN875</f>
        <v>0</v>
      </c>
      <c r="BO875" s="318" t="str">
        <f>IF(BN875=0,"",_xlfn.XLOOKUP(BN875,StatePicklist!$1:$1,StatePicklist!$3:$3,"NA",0))</f>
        <v/>
      </c>
      <c r="BP875" s="297" t="str">
        <f ca="1">IF(RMDF!BO875="", "", IF(ISNUMBER(MATCH(RMDF!BO875, INDIRECT(BO875), 0)), "OK", "Invalid"))</f>
        <v/>
      </c>
      <c r="BQ875" s="281"/>
      <c r="BR875" s="281"/>
      <c r="BS875" s="281"/>
      <c r="BT875" s="281" t="b">
        <f>AND(RMDF!BW875&gt;=0, RMDF!BW875&lt;=1-SUM(RMDF!Z875,RMDF!AG875,RMDF!AN875,RMDF!AU875,RMDF!BB875,RMDF!BI875,RMDF!BP875), RMDF!BW875=ROUND(RMDF!BW875,4))</f>
        <v>1</v>
      </c>
      <c r="BU875" s="317">
        <f>RMDF!BU875</f>
        <v>0</v>
      </c>
      <c r="BV875" s="318" t="str">
        <f>IF(BU875=0,"",_xlfn.XLOOKUP(BU875,StatePicklist!$1:$1,StatePicklist!$3:$3,"NA",0))</f>
        <v/>
      </c>
      <c r="BW875" s="297" t="str">
        <f ca="1">IF(RMDF!BV875="", "", IF(ISNUMBER(MATCH(RMDF!BV875, INDIRECT(BV875), 0)), "OK", "Invalid"))</f>
        <v/>
      </c>
      <c r="BX875" s="281"/>
      <c r="BY875" s="281"/>
      <c r="BZ875" s="281"/>
      <c r="CA875" s="281" t="b">
        <f>AND(RMDF!CD875&gt;=0, RMDF!CD875&lt;=1-SUM(RMDF!Z875,RMDF!AG875,RMDF!AN875,RMDF!AU875,RMDF!BB875,RMDF!BI875,RMDF!BP875,RMDF!BW875), RMDF!CD875=ROUND(RMDF!CD875,4))</f>
        <v>1</v>
      </c>
      <c r="CB875" s="317">
        <f>RMDF!CB875</f>
        <v>0</v>
      </c>
      <c r="CC875" s="318" t="str">
        <f>IF(CB875=0,"",_xlfn.XLOOKUP(CB875,StatePicklist!$1:$1,StatePicklist!$3:$3,"NA",0))</f>
        <v/>
      </c>
      <c r="CD875" s="297" t="str">
        <f ca="1">IF(RMDF!CC875="", "", IF(ISNUMBER(MATCH(RMDF!CC875, INDIRECT(CC875), 0)), "OK", "Invalid"))</f>
        <v/>
      </c>
      <c r="CE875" s="281"/>
      <c r="CF875" s="281"/>
      <c r="CG875" s="281"/>
      <c r="CH875" s="281" t="b">
        <f>AND(RMDF!CK875&gt;=0, RMDF!CK875&lt;=1-SUM(RMDF!Z875,RMDF!AG875,RMDF!AN875,RMDF!AU875,RMDF!BB875,RMDF!BI875,RMDF!BP875,RMDF!BW875,RMDF!CD875), RMDF!CK875=ROUND(RMDF!CK875,4))</f>
        <v>1</v>
      </c>
      <c r="CI875" s="317">
        <f>RMDF!CI875</f>
        <v>0</v>
      </c>
      <c r="CJ875" s="318" t="str">
        <f>IF(CI875=0,"",_xlfn.XLOOKUP(CI875,StatePicklist!$1:$1,StatePicklist!$3:$3,"NA",0))</f>
        <v/>
      </c>
      <c r="CK875" s="297" t="str">
        <f ca="1">IF(RMDF!CJ875="", "", IF(ISNUMBER(MATCH(RMDF!CJ875, INDIRECT(CJ875), 0)), "OK", "Invalid"))</f>
        <v/>
      </c>
      <c r="CL875" s="281"/>
      <c r="CM875" s="281"/>
      <c r="CN875" s="281"/>
      <c r="CO875" s="281" t="b">
        <f>AND(RMDF!CR875&gt;=0, RMDF!CR875&lt;=1-SUM(RMDF!Z875,RMDF!AG875,RMDF!AN875,RMDF!AU875,RMDF!BB875,RMDF!BI875,RMDF!BP875,RMDF!BW875,RMDF!CD875,RMDF!CK875), RMDF!CR875=ROUND(RMDF!CR875,4))</f>
        <v>1</v>
      </c>
      <c r="CP875" s="317">
        <f>RMDF!CP875</f>
        <v>0</v>
      </c>
      <c r="CQ875" s="318" t="str">
        <f>IF(CP875=0,"",_xlfn.XLOOKUP(CP875,StatePicklist!$1:$1,StatePicklist!$3:$3,"NA",0))</f>
        <v/>
      </c>
      <c r="CR875" s="297" t="str">
        <f ca="1">IF(RMDF!CQ875="", "", IF(ISNUMBER(MATCH(RMDF!CQ875, INDIRECT(CQ875), 0)), "OK", "Invalid"))</f>
        <v/>
      </c>
      <c r="CS875" s="281"/>
      <c r="CT875" s="281"/>
      <c r="CU875" s="281"/>
      <c r="CV875" s="281" t="b">
        <f>AND(RMDF!CY875&gt;=0, RMDF!CY875&lt;=1-SUM(RMDF!Z875,RMDF!AG875,RMDF!AN875,RMDF!AU875,RMDF!BB875,RMDF!BI875,RMDF!BP875,RMDF!BW875,RMDF!CD875,RMDF!CK875,RMDF!CR875), RMDF!CY875=ROUND(RMDF!CY875,4))</f>
        <v>1</v>
      </c>
      <c r="CW875" s="317">
        <f>RMDF!CW875</f>
        <v>0</v>
      </c>
      <c r="CX875" s="318" t="str">
        <f>IF(CW875=0,"",_xlfn.XLOOKUP(CW875,StatePicklist!$1:$1,StatePicklist!$3:$3,"NA",0))</f>
        <v/>
      </c>
      <c r="CY875" s="297" t="str">
        <f ca="1">IF(RMDF!CX875="", "", IF(ISNUMBER(MATCH(RMDF!CX875, INDIRECT(CX875), 0)), "OK", "Invalid"))</f>
        <v/>
      </c>
      <c r="CZ875" s="281"/>
      <c r="DA875" s="281"/>
      <c r="DB875" s="281"/>
      <c r="DC875" s="281" t="b">
        <f>AND(RMDF!DF875&gt;=0, RMDF!DF875&lt;=1-SUM(RMDF!Z875,RMDF!AG875,RMDF!AN875,RMDF!AU875,RMDF!BB875,RMDF!BI875,RMDF!BP875,RMDF!BW875,RMDF!CD875,RMDF!CK875,RMDF!CR875,RMDF!CY875), RMDF!DF875=ROUND(RMDF!DF875,4))</f>
        <v>1</v>
      </c>
      <c r="DD875" s="317">
        <f>RMDF!DD875</f>
        <v>0</v>
      </c>
      <c r="DE875" s="318" t="str">
        <f>IF(DD875=0,"",_xlfn.XLOOKUP(DD875,StatePicklist!$1:$1,StatePicklist!$3:$3,"NA",0))</f>
        <v/>
      </c>
      <c r="DF875" s="297" t="str">
        <f ca="1">IF(RMDF!DE875="", "", IF(ISNUMBER(MATCH(RMDF!DE875, INDIRECT(DE875), 0)), "OK", "Invalid"))</f>
        <v/>
      </c>
      <c r="DG875" s="281"/>
      <c r="DH875" s="281"/>
      <c r="DI875" s="281"/>
      <c r="DJ875" s="281" t="b">
        <f>AND(RMDF!DM875&gt;=0, RMDF!DM875&lt;=1-SUM(RMDF!Z875,RMDF!AG875,RMDF!AN875,RMDF!AU875,RMDF!BB875,RMDF!BI875,RMDF!BP875,RMDF!BW875,RMDF!CD875,RMDF!CK875,RMDF!CR875,RMDF!CY875,RMDF!DF875), RMDF!DM875=ROUND(RMDF!DM875,4))</f>
        <v>1</v>
      </c>
      <c r="DK875" s="317">
        <f>RMDF!DK875</f>
        <v>0</v>
      </c>
      <c r="DL875" s="318" t="str">
        <f>IF(DK875=0,"",_xlfn.XLOOKUP(DK875,StatePicklist!$1:$1,StatePicklist!$3:$3,"NA",0))</f>
        <v/>
      </c>
      <c r="DM875" s="297" t="str">
        <f ca="1">IF(RMDF!DL875="", "", IF(ISNUMBER(MATCH(RMDF!DL875, INDIRECT(DL875), 0)), "OK", "Invalid"))</f>
        <v/>
      </c>
      <c r="DN875" s="281"/>
      <c r="DO875" s="281"/>
      <c r="DP875" s="281"/>
      <c r="DQ875" s="281" t="b">
        <f>AND(RMDF!DT875&gt;=0, RMDF!DT875&lt;=1-SUM(RMDF!Z875,RMDF!AG875,RMDF!AN875,RMDF!AU875,RMDF!BB875,RMDF!BI875,RMDF!BP875,RMDF!BW875,RMDF!CD875,RMDF!CK875,RMDF!CR875,RMDF!CY875,RMDF!DF875,RMDF!DM875), RMDF!DT875=ROUND(RMDF!DT875,4))</f>
        <v>1</v>
      </c>
      <c r="DR875" s="317">
        <f>RMDF!DR875</f>
        <v>0</v>
      </c>
      <c r="DS875" s="318" t="str">
        <f>IF(DR875=0,"",_xlfn.XLOOKUP(DR875,StatePicklist!$1:$1,StatePicklist!$3:$3,"NA",0))</f>
        <v/>
      </c>
      <c r="DT875" s="297" t="str">
        <f ca="1">IF(RMDF!DS875="", "", IF(ISNUMBER(MATCH(RMDF!DS875, INDIRECT(DS875), 0)), "OK", "Invalid"))</f>
        <v/>
      </c>
      <c r="DU875" s="281"/>
      <c r="DV875" s="281"/>
      <c r="DW875" s="281"/>
      <c r="DX875" s="281" t="b">
        <f>AND(RMDF!EA875&gt;=0, RMDF!EA875&lt;=1-SUM(RMDF!Z875,RMDF!AG875,RMDF!AN875,RMDF!AU875,RMDF!BB875,RMDF!BI875,RMDF!BP875,RMDF!BW875,RMDF!CD875,RMDF!CK875,RMDF!CR875,RMDF!CY875,RMDF!DF875,RMDF!DM875,RMDF!DT875), RMDF!EA875=ROUND(RMDF!EA875,4))</f>
        <v>1</v>
      </c>
      <c r="DY875" s="317">
        <f>RMDF!DY875</f>
        <v>0</v>
      </c>
      <c r="DZ875" s="318" t="str">
        <f>IF(DY875=0,"",_xlfn.XLOOKUP(DY875,StatePicklist!$1:$1,StatePicklist!$3:$3,"NA",0))</f>
        <v/>
      </c>
      <c r="EA875" s="297" t="str">
        <f ca="1">IF(RMDF!DZ875="", "", IF(ISNUMBER(MATCH(RMDF!DZ875, INDIRECT(DZ875), 0)), "OK", "Invalid"))</f>
        <v/>
      </c>
      <c r="EB875" s="281"/>
      <c r="EC875" s="281"/>
      <c r="ED875" s="281"/>
      <c r="EE875" s="281" t="b">
        <f>AND(RMDF!EH875&gt;=0, RMDF!EH875&lt;=1-SUM(RMDF!Z875,RMDF!AG875,RMDF!AN875,RMDF!AU875,RMDF!BB875,RMDF!BI875,RMDF!BP875,RMDF!BW875,RMDF!CD875,RMDF!CK875,RMDF!CR875,RMDF!CY875,RMDF!DF875,RMDF!DM875,RMDF!DT875,RMDF!EA875), RMDF!EH875=ROUND(RMDF!EH875,4))</f>
        <v>1</v>
      </c>
      <c r="EF875" s="317">
        <f>RMDF!EF875</f>
        <v>0</v>
      </c>
      <c r="EG875" s="318" t="str">
        <f>IF(EF875=0,"",_xlfn.XLOOKUP(EF875,StatePicklist!$1:$1,StatePicklist!$3:$3,"NA",0))</f>
        <v/>
      </c>
      <c r="EH875" s="297" t="str">
        <f ca="1">IF(RMDF!EG875="", "", IF(ISNUMBER(MATCH(RMDF!EG875, INDIRECT(EG875), 0)), "OK", "Invalid"))</f>
        <v/>
      </c>
      <c r="EI875" s="281"/>
      <c r="EJ875" s="281"/>
      <c r="EK875" s="281"/>
      <c r="EL875" s="281" t="b">
        <f>AND(RMDF!EO875&gt;=0, RMDF!EO875&lt;=1-SUM(RMDF!Z875,RMDF!AG875,RMDF!AN875,RMDF!AU875,RMDF!BB875,RMDF!BI875,RMDF!BP875,RMDF!BW875,RMDF!CD875,RMDF!CK875,RMDF!CR875,RMDF!CY875,RMDF!DF875,RMDF!DM875,RMDF!DT875,RMDF!EA875,RMDF!EH875), RMDF!EO875=ROUND(RMDF!EO875,4))</f>
        <v>1</v>
      </c>
      <c r="EM875" s="317">
        <f>RMDF!EM875</f>
        <v>0</v>
      </c>
      <c r="EN875" s="318" t="str">
        <f>IF(EM875=0,"",_xlfn.XLOOKUP(EM875,StatePicklist!$1:$1,StatePicklist!$3:$3,"NA",0))</f>
        <v/>
      </c>
      <c r="EO875" s="297" t="str">
        <f ca="1">IF(RMDF!EN875="", "", IF(ISNUMBER(MATCH(RMDF!EN875, INDIRECT(EN875), 0)), "OK", "Invalid"))</f>
        <v/>
      </c>
      <c r="EP875" s="281"/>
      <c r="EQ875" s="281"/>
      <c r="ER875" s="281"/>
      <c r="ES875" s="281" t="b">
        <f>AND(RMDF!EV875&gt;=0, RMDF!EV875&lt;=1-SUM(RMDF!Z875,RMDF!AG875,RMDF!AN875,RMDF!AU875,RMDF!BB875,RMDF!BI875,RMDF!BP875,RMDF!BW875,RMDF!CD875,RMDF!CK875,RMDF!CR875,RMDF!CY875,RMDF!DF875,RMDF!DM875,RMDF!DT875,RMDF!EA875,RMDF!EH875,RMDF!EO875), RMDF!EV875=ROUND(RMDF!EV875,4))</f>
        <v>1</v>
      </c>
      <c r="ET875" s="317">
        <f>RMDF!ET875</f>
        <v>0</v>
      </c>
      <c r="EU875" s="318" t="str">
        <f>IF(ET875=0,"",_xlfn.XLOOKUP(ET875,StatePicklist!$1:$1,StatePicklist!$3:$3,"NA",0))</f>
        <v/>
      </c>
      <c r="EV875" s="297" t="str">
        <f ca="1">IF(RMDF!EU875="", "", IF(ISNUMBER(MATCH(RMDF!EU875, INDIRECT(EU875), 0)), "OK", "Invalid"))</f>
        <v/>
      </c>
      <c r="EW875" s="281"/>
      <c r="EX875" s="281"/>
      <c r="EY875" s="281"/>
      <c r="EZ875" s="281" t="b">
        <f>AND(RMDF!FC875&gt;=0, RMDF!FC875&lt;=1-SUM(RMDF!Z875,RMDF!AG875,RMDF!AN875,RMDF!AU875,RMDF!BB875,RMDF!BI875,RMDF!BP875,RMDF!BW875,RMDF!CD875,RMDF!CK875,RMDF!CR875,RMDF!CY875,RMDF!DF875,RMDF!DM875,RMDF!DT875,RMDF!EA875,RMDF!EH875,RMDF!EO875,RMDF!EV875), RMDF!FC875=ROUND(RMDF!FC875,4))</f>
        <v>1</v>
      </c>
      <c r="FA875" s="317">
        <f>RMDF!FA875</f>
        <v>0</v>
      </c>
      <c r="FB875" s="318" t="str">
        <f>IF(FA875=0,"",_xlfn.XLOOKUP(FA875,StatePicklist!$1:$1,StatePicklist!$3:$3,"NA",0))</f>
        <v/>
      </c>
      <c r="FC875" s="297" t="str">
        <f ca="1">IF(RMDF!FB875="", "", IF(ISNUMBER(MATCH(RMDF!FB875, INDIRECT(FB875), 0)), "OK", "Invalid"))</f>
        <v/>
      </c>
    </row>
    <row r="876" spans="1:159" s="205" customFormat="1" ht="39.9" customHeight="1" x14ac:dyDescent="0.25">
      <c r="A876" s="206"/>
      <c r="B876" s="196"/>
      <c r="C876" s="197"/>
      <c r="D876" s="198"/>
      <c r="E876" s="199"/>
      <c r="F876" s="200"/>
      <c r="G876" s="201"/>
      <c r="H876" s="292"/>
      <c r="I876" s="305">
        <f>RMDF!I876</f>
        <v>0</v>
      </c>
      <c r="J876" s="305" t="str">
        <f>IF(I876=ProductCode!$B$30,"PDReclPost",IF(OR(I876=ProductCode!$C$30,I876=ProductCode!$E$30,I876=ProductCode!$G$30),"PDPreCon",IF(OR(I876=ProductCode!$D$30,I876=ProductCode!$F$30),"PDNotReclPost","")))</f>
        <v/>
      </c>
      <c r="K876" s="305" t="str">
        <f t="shared" si="48"/>
        <v/>
      </c>
      <c r="L876" s="289"/>
      <c r="M876" s="305" t="str">
        <f t="shared" si="48"/>
        <v/>
      </c>
      <c r="N876" s="289" t="b">
        <f>AND(RMDF!N876&gt;=0, RMDF!N876&lt;=1-RMDF!L876, RMDF!N876=ROUND(RMDF!N876,4))</f>
        <v>1</v>
      </c>
      <c r="O876" s="286" t="str">
        <f>IF(P876="","",IF(I876="","",IF(LEFT(I876,13)="Reclaimed pos",RawMaterialCode!$E$569,RawMaterialCode!$E$568)))</f>
        <v>Reclaimed pre-consumer mixed fibers (RM0578)</v>
      </c>
      <c r="P876" s="295">
        <f t="shared" si="49"/>
        <v>1</v>
      </c>
      <c r="Q876" s="202"/>
      <c r="R876" s="203"/>
      <c r="S876" s="204" t="str">
        <f t="shared" si="50"/>
        <v/>
      </c>
      <c r="T876" s="281"/>
      <c r="U876" s="281"/>
      <c r="V876" s="281"/>
      <c r="W876" s="281"/>
      <c r="X876" s="317">
        <f>RMDF!X876</f>
        <v>0</v>
      </c>
      <c r="Y876" s="318" t="str">
        <f>IF(X876=0,"",_xlfn.XLOOKUP(X876,StatePicklist!$1:$1,StatePicklist!$3:$3,"NA",0))</f>
        <v/>
      </c>
      <c r="Z876" s="297" t="str">
        <f ca="1">IF(RMDF!Y876="", "", IF(ISNUMBER(MATCH(RMDF!Y876, INDIRECT(Y876), 0)), "OK", "Invalid"))</f>
        <v/>
      </c>
      <c r="AA876" s="281"/>
      <c r="AB876" s="281"/>
      <c r="AC876" s="281"/>
      <c r="AD876" s="281" t="b">
        <f>AND(RMDF!AG876&gt;=0, RMDF!AG876&lt;=1-RMDF!Z876, RMDF!AG876=ROUND(RMDF!AG876,4))</f>
        <v>1</v>
      </c>
      <c r="AE876" s="317">
        <f>RMDF!AE876</f>
        <v>0</v>
      </c>
      <c r="AF876" s="318" t="str">
        <f>IF(AE876=0,"",_xlfn.XLOOKUP(AE876,StatePicklist!$1:$1,StatePicklist!$3:$3,"NA",0))</f>
        <v/>
      </c>
      <c r="AG876" s="297" t="str">
        <f ca="1">IF(RMDF!AF876="", "", IF(ISNUMBER(MATCH(RMDF!AF876, INDIRECT(AF876), 0)), "OK", "Invalid"))</f>
        <v/>
      </c>
      <c r="AH876" s="281"/>
      <c r="AI876" s="281"/>
      <c r="AJ876" s="281"/>
      <c r="AK876" s="281" t="b">
        <f>AND(RMDF!AN876&gt;=0, RMDF!AN876&lt;=1-SUM(RMDF!Z876,RMDF!AG876), RMDF!AN876=ROUND(RMDF!AN876,4))</f>
        <v>1</v>
      </c>
      <c r="AL876" s="317">
        <f>RMDF!AL876</f>
        <v>0</v>
      </c>
      <c r="AM876" s="318" t="str">
        <f>IF(AL876=0,"",_xlfn.XLOOKUP(AL876,StatePicklist!$1:$1,StatePicklist!$3:$3,"NA",0))</f>
        <v/>
      </c>
      <c r="AN876" s="297" t="str">
        <f ca="1">IF(RMDF!AM876="", "", IF(ISNUMBER(MATCH(RMDF!AM876, INDIRECT(AM876), 0)), "OK", "Invalid"))</f>
        <v/>
      </c>
      <c r="AO876" s="281"/>
      <c r="AP876" s="281"/>
      <c r="AQ876" s="281"/>
      <c r="AR876" s="281" t="b">
        <f>AND(RMDF!AU876&gt;=0, RMDF!AU876&lt;=1-SUM(RMDF!Z876,RMDF!AG876,RMDF!AN876), RMDF!AU876=ROUND(RMDF!AU876,4))</f>
        <v>1</v>
      </c>
      <c r="AS876" s="317">
        <f>RMDF!AS876</f>
        <v>0</v>
      </c>
      <c r="AT876" s="318" t="str">
        <f>IF(AS876=0,"",_xlfn.XLOOKUP(AS876,StatePicklist!$1:$1,StatePicklist!$3:$3,"NA",0))</f>
        <v/>
      </c>
      <c r="AU876" s="297" t="str">
        <f ca="1">IF(RMDF!AT876="", "", IF(ISNUMBER(MATCH(RMDF!AT876, INDIRECT(AT876), 0)), "OK", "Invalid"))</f>
        <v/>
      </c>
      <c r="AV876" s="281"/>
      <c r="AW876" s="281"/>
      <c r="AX876" s="281"/>
      <c r="AY876" s="281" t="b">
        <f>AND(RMDF!BB876&gt;=0, RMDF!BB876&lt;=1-SUM(RMDF!Z876,RMDF!AG876,RMDF!AN876,RMDF!AU876), RMDF!BB876=ROUND(RMDF!BB876,4))</f>
        <v>1</v>
      </c>
      <c r="AZ876" s="317">
        <f>RMDF!AZ876</f>
        <v>0</v>
      </c>
      <c r="BA876" s="318" t="str">
        <f>IF(AZ876=0,"",_xlfn.XLOOKUP(AZ876,StatePicklist!$1:$1,StatePicklist!$3:$3,"NA",0))</f>
        <v/>
      </c>
      <c r="BB876" s="297" t="str">
        <f ca="1">IF(RMDF!BA876="", "", IF(ISNUMBER(MATCH(RMDF!BA876, INDIRECT(BA876), 0)), "OK", "Invalid"))</f>
        <v/>
      </c>
      <c r="BC876" s="281"/>
      <c r="BD876" s="281"/>
      <c r="BE876" s="281"/>
      <c r="BF876" s="281" t="b">
        <f>AND(RMDF!BI876&gt;=0, RMDF!BI876&lt;=1-SUM(RMDF!Z876,RMDF!AG876,RMDF!AN876,RMDF!AU876,RMDF!BB876), RMDF!BI876=ROUND(RMDF!BI876,4))</f>
        <v>1</v>
      </c>
      <c r="BG876" s="317">
        <f>RMDF!BG876</f>
        <v>0</v>
      </c>
      <c r="BH876" s="318" t="str">
        <f>IF(BG876=0,"",_xlfn.XLOOKUP(BG876,StatePicklist!$1:$1,StatePicklist!$3:$3,"NA",0))</f>
        <v/>
      </c>
      <c r="BI876" s="297" t="str">
        <f ca="1">IF(RMDF!BH876="", "", IF(ISNUMBER(MATCH(RMDF!BH876, INDIRECT(BH876), 0)), "OK", "Invalid"))</f>
        <v/>
      </c>
      <c r="BJ876" s="281"/>
      <c r="BK876" s="281"/>
      <c r="BL876" s="281"/>
      <c r="BM876" s="281" t="b">
        <f>AND(RMDF!BP876&gt;=0, RMDF!BP876&lt;=1-SUM(RMDF!Z876,RMDF!AG876,RMDF!AN876,RMDF!AU876,RMDF!BB876,RMDF!BI876), RMDF!BP876=ROUND(RMDF!BP876,4))</f>
        <v>1</v>
      </c>
      <c r="BN876" s="317">
        <f>RMDF!BN876</f>
        <v>0</v>
      </c>
      <c r="BO876" s="318" t="str">
        <f>IF(BN876=0,"",_xlfn.XLOOKUP(BN876,StatePicklist!$1:$1,StatePicklist!$3:$3,"NA",0))</f>
        <v/>
      </c>
      <c r="BP876" s="297" t="str">
        <f ca="1">IF(RMDF!BO876="", "", IF(ISNUMBER(MATCH(RMDF!BO876, INDIRECT(BO876), 0)), "OK", "Invalid"))</f>
        <v/>
      </c>
      <c r="BQ876" s="281"/>
      <c r="BR876" s="281"/>
      <c r="BS876" s="281"/>
      <c r="BT876" s="281" t="b">
        <f>AND(RMDF!BW876&gt;=0, RMDF!BW876&lt;=1-SUM(RMDF!Z876,RMDF!AG876,RMDF!AN876,RMDF!AU876,RMDF!BB876,RMDF!BI876,RMDF!BP876), RMDF!BW876=ROUND(RMDF!BW876,4))</f>
        <v>1</v>
      </c>
      <c r="BU876" s="317">
        <f>RMDF!BU876</f>
        <v>0</v>
      </c>
      <c r="BV876" s="318" t="str">
        <f>IF(BU876=0,"",_xlfn.XLOOKUP(BU876,StatePicklist!$1:$1,StatePicklist!$3:$3,"NA",0))</f>
        <v/>
      </c>
      <c r="BW876" s="297" t="str">
        <f ca="1">IF(RMDF!BV876="", "", IF(ISNUMBER(MATCH(RMDF!BV876, INDIRECT(BV876), 0)), "OK", "Invalid"))</f>
        <v/>
      </c>
      <c r="BX876" s="281"/>
      <c r="BY876" s="281"/>
      <c r="BZ876" s="281"/>
      <c r="CA876" s="281" t="b">
        <f>AND(RMDF!CD876&gt;=0, RMDF!CD876&lt;=1-SUM(RMDF!Z876,RMDF!AG876,RMDF!AN876,RMDF!AU876,RMDF!BB876,RMDF!BI876,RMDF!BP876,RMDF!BW876), RMDF!CD876=ROUND(RMDF!CD876,4))</f>
        <v>1</v>
      </c>
      <c r="CB876" s="317">
        <f>RMDF!CB876</f>
        <v>0</v>
      </c>
      <c r="CC876" s="318" t="str">
        <f>IF(CB876=0,"",_xlfn.XLOOKUP(CB876,StatePicklist!$1:$1,StatePicklist!$3:$3,"NA",0))</f>
        <v/>
      </c>
      <c r="CD876" s="297" t="str">
        <f ca="1">IF(RMDF!CC876="", "", IF(ISNUMBER(MATCH(RMDF!CC876, INDIRECT(CC876), 0)), "OK", "Invalid"))</f>
        <v/>
      </c>
      <c r="CE876" s="281"/>
      <c r="CF876" s="281"/>
      <c r="CG876" s="281"/>
      <c r="CH876" s="281" t="b">
        <f>AND(RMDF!CK876&gt;=0, RMDF!CK876&lt;=1-SUM(RMDF!Z876,RMDF!AG876,RMDF!AN876,RMDF!AU876,RMDF!BB876,RMDF!BI876,RMDF!BP876,RMDF!BW876,RMDF!CD876), RMDF!CK876=ROUND(RMDF!CK876,4))</f>
        <v>1</v>
      </c>
      <c r="CI876" s="317">
        <f>RMDF!CI876</f>
        <v>0</v>
      </c>
      <c r="CJ876" s="318" t="str">
        <f>IF(CI876=0,"",_xlfn.XLOOKUP(CI876,StatePicklist!$1:$1,StatePicklist!$3:$3,"NA",0))</f>
        <v/>
      </c>
      <c r="CK876" s="297" t="str">
        <f ca="1">IF(RMDF!CJ876="", "", IF(ISNUMBER(MATCH(RMDF!CJ876, INDIRECT(CJ876), 0)), "OK", "Invalid"))</f>
        <v/>
      </c>
      <c r="CL876" s="281"/>
      <c r="CM876" s="281"/>
      <c r="CN876" s="281"/>
      <c r="CO876" s="281" t="b">
        <f>AND(RMDF!CR876&gt;=0, RMDF!CR876&lt;=1-SUM(RMDF!Z876,RMDF!AG876,RMDF!AN876,RMDF!AU876,RMDF!BB876,RMDF!BI876,RMDF!BP876,RMDF!BW876,RMDF!CD876,RMDF!CK876), RMDF!CR876=ROUND(RMDF!CR876,4))</f>
        <v>1</v>
      </c>
      <c r="CP876" s="317">
        <f>RMDF!CP876</f>
        <v>0</v>
      </c>
      <c r="CQ876" s="318" t="str">
        <f>IF(CP876=0,"",_xlfn.XLOOKUP(CP876,StatePicklist!$1:$1,StatePicklist!$3:$3,"NA",0))</f>
        <v/>
      </c>
      <c r="CR876" s="297" t="str">
        <f ca="1">IF(RMDF!CQ876="", "", IF(ISNUMBER(MATCH(RMDF!CQ876, INDIRECT(CQ876), 0)), "OK", "Invalid"))</f>
        <v/>
      </c>
      <c r="CS876" s="281"/>
      <c r="CT876" s="281"/>
      <c r="CU876" s="281"/>
      <c r="CV876" s="281" t="b">
        <f>AND(RMDF!CY876&gt;=0, RMDF!CY876&lt;=1-SUM(RMDF!Z876,RMDF!AG876,RMDF!AN876,RMDF!AU876,RMDF!BB876,RMDF!BI876,RMDF!BP876,RMDF!BW876,RMDF!CD876,RMDF!CK876,RMDF!CR876), RMDF!CY876=ROUND(RMDF!CY876,4))</f>
        <v>1</v>
      </c>
      <c r="CW876" s="317">
        <f>RMDF!CW876</f>
        <v>0</v>
      </c>
      <c r="CX876" s="318" t="str">
        <f>IF(CW876=0,"",_xlfn.XLOOKUP(CW876,StatePicklist!$1:$1,StatePicklist!$3:$3,"NA",0))</f>
        <v/>
      </c>
      <c r="CY876" s="297" t="str">
        <f ca="1">IF(RMDF!CX876="", "", IF(ISNUMBER(MATCH(RMDF!CX876, INDIRECT(CX876), 0)), "OK", "Invalid"))</f>
        <v/>
      </c>
      <c r="CZ876" s="281"/>
      <c r="DA876" s="281"/>
      <c r="DB876" s="281"/>
      <c r="DC876" s="281" t="b">
        <f>AND(RMDF!DF876&gt;=0, RMDF!DF876&lt;=1-SUM(RMDF!Z876,RMDF!AG876,RMDF!AN876,RMDF!AU876,RMDF!BB876,RMDF!BI876,RMDF!BP876,RMDF!BW876,RMDF!CD876,RMDF!CK876,RMDF!CR876,RMDF!CY876), RMDF!DF876=ROUND(RMDF!DF876,4))</f>
        <v>1</v>
      </c>
      <c r="DD876" s="317">
        <f>RMDF!DD876</f>
        <v>0</v>
      </c>
      <c r="DE876" s="318" t="str">
        <f>IF(DD876=0,"",_xlfn.XLOOKUP(DD876,StatePicklist!$1:$1,StatePicklist!$3:$3,"NA",0))</f>
        <v/>
      </c>
      <c r="DF876" s="297" t="str">
        <f ca="1">IF(RMDF!DE876="", "", IF(ISNUMBER(MATCH(RMDF!DE876, INDIRECT(DE876), 0)), "OK", "Invalid"))</f>
        <v/>
      </c>
      <c r="DG876" s="281"/>
      <c r="DH876" s="281"/>
      <c r="DI876" s="281"/>
      <c r="DJ876" s="281" t="b">
        <f>AND(RMDF!DM876&gt;=0, RMDF!DM876&lt;=1-SUM(RMDF!Z876,RMDF!AG876,RMDF!AN876,RMDF!AU876,RMDF!BB876,RMDF!BI876,RMDF!BP876,RMDF!BW876,RMDF!CD876,RMDF!CK876,RMDF!CR876,RMDF!CY876,RMDF!DF876), RMDF!DM876=ROUND(RMDF!DM876,4))</f>
        <v>1</v>
      </c>
      <c r="DK876" s="317">
        <f>RMDF!DK876</f>
        <v>0</v>
      </c>
      <c r="DL876" s="318" t="str">
        <f>IF(DK876=0,"",_xlfn.XLOOKUP(DK876,StatePicklist!$1:$1,StatePicklist!$3:$3,"NA",0))</f>
        <v/>
      </c>
      <c r="DM876" s="297" t="str">
        <f ca="1">IF(RMDF!DL876="", "", IF(ISNUMBER(MATCH(RMDF!DL876, INDIRECT(DL876), 0)), "OK", "Invalid"))</f>
        <v/>
      </c>
      <c r="DN876" s="281"/>
      <c r="DO876" s="281"/>
      <c r="DP876" s="281"/>
      <c r="DQ876" s="281" t="b">
        <f>AND(RMDF!DT876&gt;=0, RMDF!DT876&lt;=1-SUM(RMDF!Z876,RMDF!AG876,RMDF!AN876,RMDF!AU876,RMDF!BB876,RMDF!BI876,RMDF!BP876,RMDF!BW876,RMDF!CD876,RMDF!CK876,RMDF!CR876,RMDF!CY876,RMDF!DF876,RMDF!DM876), RMDF!DT876=ROUND(RMDF!DT876,4))</f>
        <v>1</v>
      </c>
      <c r="DR876" s="317">
        <f>RMDF!DR876</f>
        <v>0</v>
      </c>
      <c r="DS876" s="318" t="str">
        <f>IF(DR876=0,"",_xlfn.XLOOKUP(DR876,StatePicklist!$1:$1,StatePicklist!$3:$3,"NA",0))</f>
        <v/>
      </c>
      <c r="DT876" s="297" t="str">
        <f ca="1">IF(RMDF!DS876="", "", IF(ISNUMBER(MATCH(RMDF!DS876, INDIRECT(DS876), 0)), "OK", "Invalid"))</f>
        <v/>
      </c>
      <c r="DU876" s="281"/>
      <c r="DV876" s="281"/>
      <c r="DW876" s="281"/>
      <c r="DX876" s="281" t="b">
        <f>AND(RMDF!EA876&gt;=0, RMDF!EA876&lt;=1-SUM(RMDF!Z876,RMDF!AG876,RMDF!AN876,RMDF!AU876,RMDF!BB876,RMDF!BI876,RMDF!BP876,RMDF!BW876,RMDF!CD876,RMDF!CK876,RMDF!CR876,RMDF!CY876,RMDF!DF876,RMDF!DM876,RMDF!DT876), RMDF!EA876=ROUND(RMDF!EA876,4))</f>
        <v>1</v>
      </c>
      <c r="DY876" s="317">
        <f>RMDF!DY876</f>
        <v>0</v>
      </c>
      <c r="DZ876" s="318" t="str">
        <f>IF(DY876=0,"",_xlfn.XLOOKUP(DY876,StatePicklist!$1:$1,StatePicklist!$3:$3,"NA",0))</f>
        <v/>
      </c>
      <c r="EA876" s="297" t="str">
        <f ca="1">IF(RMDF!DZ876="", "", IF(ISNUMBER(MATCH(RMDF!DZ876, INDIRECT(DZ876), 0)), "OK", "Invalid"))</f>
        <v/>
      </c>
      <c r="EB876" s="281"/>
      <c r="EC876" s="281"/>
      <c r="ED876" s="281"/>
      <c r="EE876" s="281" t="b">
        <f>AND(RMDF!EH876&gt;=0, RMDF!EH876&lt;=1-SUM(RMDF!Z876,RMDF!AG876,RMDF!AN876,RMDF!AU876,RMDF!BB876,RMDF!BI876,RMDF!BP876,RMDF!BW876,RMDF!CD876,RMDF!CK876,RMDF!CR876,RMDF!CY876,RMDF!DF876,RMDF!DM876,RMDF!DT876,RMDF!EA876), RMDF!EH876=ROUND(RMDF!EH876,4))</f>
        <v>1</v>
      </c>
      <c r="EF876" s="317">
        <f>RMDF!EF876</f>
        <v>0</v>
      </c>
      <c r="EG876" s="318" t="str">
        <f>IF(EF876=0,"",_xlfn.XLOOKUP(EF876,StatePicklist!$1:$1,StatePicklist!$3:$3,"NA",0))</f>
        <v/>
      </c>
      <c r="EH876" s="297" t="str">
        <f ca="1">IF(RMDF!EG876="", "", IF(ISNUMBER(MATCH(RMDF!EG876, INDIRECT(EG876), 0)), "OK", "Invalid"))</f>
        <v/>
      </c>
      <c r="EI876" s="281"/>
      <c r="EJ876" s="281"/>
      <c r="EK876" s="281"/>
      <c r="EL876" s="281" t="b">
        <f>AND(RMDF!EO876&gt;=0, RMDF!EO876&lt;=1-SUM(RMDF!Z876,RMDF!AG876,RMDF!AN876,RMDF!AU876,RMDF!BB876,RMDF!BI876,RMDF!BP876,RMDF!BW876,RMDF!CD876,RMDF!CK876,RMDF!CR876,RMDF!CY876,RMDF!DF876,RMDF!DM876,RMDF!DT876,RMDF!EA876,RMDF!EH876), RMDF!EO876=ROUND(RMDF!EO876,4))</f>
        <v>1</v>
      </c>
      <c r="EM876" s="317">
        <f>RMDF!EM876</f>
        <v>0</v>
      </c>
      <c r="EN876" s="318" t="str">
        <f>IF(EM876=0,"",_xlfn.XLOOKUP(EM876,StatePicklist!$1:$1,StatePicklist!$3:$3,"NA",0))</f>
        <v/>
      </c>
      <c r="EO876" s="297" t="str">
        <f ca="1">IF(RMDF!EN876="", "", IF(ISNUMBER(MATCH(RMDF!EN876, INDIRECT(EN876), 0)), "OK", "Invalid"))</f>
        <v/>
      </c>
      <c r="EP876" s="281"/>
      <c r="EQ876" s="281"/>
      <c r="ER876" s="281"/>
      <c r="ES876" s="281" t="b">
        <f>AND(RMDF!EV876&gt;=0, RMDF!EV876&lt;=1-SUM(RMDF!Z876,RMDF!AG876,RMDF!AN876,RMDF!AU876,RMDF!BB876,RMDF!BI876,RMDF!BP876,RMDF!BW876,RMDF!CD876,RMDF!CK876,RMDF!CR876,RMDF!CY876,RMDF!DF876,RMDF!DM876,RMDF!DT876,RMDF!EA876,RMDF!EH876,RMDF!EO876), RMDF!EV876=ROUND(RMDF!EV876,4))</f>
        <v>1</v>
      </c>
      <c r="ET876" s="317">
        <f>RMDF!ET876</f>
        <v>0</v>
      </c>
      <c r="EU876" s="318" t="str">
        <f>IF(ET876=0,"",_xlfn.XLOOKUP(ET876,StatePicklist!$1:$1,StatePicklist!$3:$3,"NA",0))</f>
        <v/>
      </c>
      <c r="EV876" s="297" t="str">
        <f ca="1">IF(RMDF!EU876="", "", IF(ISNUMBER(MATCH(RMDF!EU876, INDIRECT(EU876), 0)), "OK", "Invalid"))</f>
        <v/>
      </c>
      <c r="EW876" s="281"/>
      <c r="EX876" s="281"/>
      <c r="EY876" s="281"/>
      <c r="EZ876" s="281" t="b">
        <f>AND(RMDF!FC876&gt;=0, RMDF!FC876&lt;=1-SUM(RMDF!Z876,RMDF!AG876,RMDF!AN876,RMDF!AU876,RMDF!BB876,RMDF!BI876,RMDF!BP876,RMDF!BW876,RMDF!CD876,RMDF!CK876,RMDF!CR876,RMDF!CY876,RMDF!DF876,RMDF!DM876,RMDF!DT876,RMDF!EA876,RMDF!EH876,RMDF!EO876,RMDF!EV876), RMDF!FC876=ROUND(RMDF!FC876,4))</f>
        <v>1</v>
      </c>
      <c r="FA876" s="317">
        <f>RMDF!FA876</f>
        <v>0</v>
      </c>
      <c r="FB876" s="318" t="str">
        <f>IF(FA876=0,"",_xlfn.XLOOKUP(FA876,StatePicklist!$1:$1,StatePicklist!$3:$3,"NA",0))</f>
        <v/>
      </c>
      <c r="FC876" s="297" t="str">
        <f ca="1">IF(RMDF!FB876="", "", IF(ISNUMBER(MATCH(RMDF!FB876, INDIRECT(FB876), 0)), "OK", "Invalid"))</f>
        <v/>
      </c>
    </row>
    <row r="877" spans="1:159" s="205" customFormat="1" ht="39.9" customHeight="1" x14ac:dyDescent="0.25">
      <c r="A877" s="206"/>
      <c r="B877" s="196"/>
      <c r="C877" s="197"/>
      <c r="D877" s="198"/>
      <c r="E877" s="199"/>
      <c r="F877" s="200"/>
      <c r="G877" s="201"/>
      <c r="H877" s="292"/>
      <c r="I877" s="305">
        <f>RMDF!I877</f>
        <v>0</v>
      </c>
      <c r="J877" s="305" t="str">
        <f>IF(I877=ProductCode!$B$30,"PDReclPost",IF(OR(I877=ProductCode!$C$30,I877=ProductCode!$E$30,I877=ProductCode!$G$30),"PDPreCon",IF(OR(I877=ProductCode!$D$30,I877=ProductCode!$F$30),"PDNotReclPost","")))</f>
        <v/>
      </c>
      <c r="K877" s="305" t="str">
        <f t="shared" si="48"/>
        <v/>
      </c>
      <c r="L877" s="289"/>
      <c r="M877" s="305" t="str">
        <f t="shared" si="48"/>
        <v/>
      </c>
      <c r="N877" s="289" t="b">
        <f>AND(RMDF!N877&gt;=0, RMDF!N877&lt;=1-RMDF!L877, RMDF!N877=ROUND(RMDF!N877,4))</f>
        <v>1</v>
      </c>
      <c r="O877" s="286" t="str">
        <f>IF(P877="","",IF(I877="","",IF(LEFT(I877,13)="Reclaimed pos",RawMaterialCode!$E$569,RawMaterialCode!$E$568)))</f>
        <v>Reclaimed pre-consumer mixed fibers (RM0578)</v>
      </c>
      <c r="P877" s="295">
        <f t="shared" si="49"/>
        <v>1</v>
      </c>
      <c r="Q877" s="202"/>
      <c r="R877" s="203"/>
      <c r="S877" s="204" t="str">
        <f t="shared" si="50"/>
        <v/>
      </c>
      <c r="T877" s="281"/>
      <c r="U877" s="281"/>
      <c r="V877" s="281"/>
      <c r="W877" s="281"/>
      <c r="X877" s="317">
        <f>RMDF!X877</f>
        <v>0</v>
      </c>
      <c r="Y877" s="318" t="str">
        <f>IF(X877=0,"",_xlfn.XLOOKUP(X877,StatePicklist!$1:$1,StatePicklist!$3:$3,"NA",0))</f>
        <v/>
      </c>
      <c r="Z877" s="297" t="str">
        <f ca="1">IF(RMDF!Y877="", "", IF(ISNUMBER(MATCH(RMDF!Y877, INDIRECT(Y877), 0)), "OK", "Invalid"))</f>
        <v/>
      </c>
      <c r="AA877" s="281"/>
      <c r="AB877" s="281"/>
      <c r="AC877" s="281"/>
      <c r="AD877" s="281" t="b">
        <f>AND(RMDF!AG877&gt;=0, RMDF!AG877&lt;=1-RMDF!Z877, RMDF!AG877=ROUND(RMDF!AG877,4))</f>
        <v>1</v>
      </c>
      <c r="AE877" s="317">
        <f>RMDF!AE877</f>
        <v>0</v>
      </c>
      <c r="AF877" s="318" t="str">
        <f>IF(AE877=0,"",_xlfn.XLOOKUP(AE877,StatePicklist!$1:$1,StatePicklist!$3:$3,"NA",0))</f>
        <v/>
      </c>
      <c r="AG877" s="297" t="str">
        <f ca="1">IF(RMDF!AF877="", "", IF(ISNUMBER(MATCH(RMDF!AF877, INDIRECT(AF877), 0)), "OK", "Invalid"))</f>
        <v/>
      </c>
      <c r="AH877" s="281"/>
      <c r="AI877" s="281"/>
      <c r="AJ877" s="281"/>
      <c r="AK877" s="281" t="b">
        <f>AND(RMDF!AN877&gt;=0, RMDF!AN877&lt;=1-SUM(RMDF!Z877,RMDF!AG877), RMDF!AN877=ROUND(RMDF!AN877,4))</f>
        <v>1</v>
      </c>
      <c r="AL877" s="317">
        <f>RMDF!AL877</f>
        <v>0</v>
      </c>
      <c r="AM877" s="318" t="str">
        <f>IF(AL877=0,"",_xlfn.XLOOKUP(AL877,StatePicklist!$1:$1,StatePicklist!$3:$3,"NA",0))</f>
        <v/>
      </c>
      <c r="AN877" s="297" t="str">
        <f ca="1">IF(RMDF!AM877="", "", IF(ISNUMBER(MATCH(RMDF!AM877, INDIRECT(AM877), 0)), "OK", "Invalid"))</f>
        <v/>
      </c>
      <c r="AO877" s="281"/>
      <c r="AP877" s="281"/>
      <c r="AQ877" s="281"/>
      <c r="AR877" s="281" t="b">
        <f>AND(RMDF!AU877&gt;=0, RMDF!AU877&lt;=1-SUM(RMDF!Z877,RMDF!AG877,RMDF!AN877), RMDF!AU877=ROUND(RMDF!AU877,4))</f>
        <v>1</v>
      </c>
      <c r="AS877" s="317">
        <f>RMDF!AS877</f>
        <v>0</v>
      </c>
      <c r="AT877" s="318" t="str">
        <f>IF(AS877=0,"",_xlfn.XLOOKUP(AS877,StatePicklist!$1:$1,StatePicklist!$3:$3,"NA",0))</f>
        <v/>
      </c>
      <c r="AU877" s="297" t="str">
        <f ca="1">IF(RMDF!AT877="", "", IF(ISNUMBER(MATCH(RMDF!AT877, INDIRECT(AT877), 0)), "OK", "Invalid"))</f>
        <v/>
      </c>
      <c r="AV877" s="281"/>
      <c r="AW877" s="281"/>
      <c r="AX877" s="281"/>
      <c r="AY877" s="281" t="b">
        <f>AND(RMDF!BB877&gt;=0, RMDF!BB877&lt;=1-SUM(RMDF!Z877,RMDF!AG877,RMDF!AN877,RMDF!AU877), RMDF!BB877=ROUND(RMDF!BB877,4))</f>
        <v>1</v>
      </c>
      <c r="AZ877" s="317">
        <f>RMDF!AZ877</f>
        <v>0</v>
      </c>
      <c r="BA877" s="318" t="str">
        <f>IF(AZ877=0,"",_xlfn.XLOOKUP(AZ877,StatePicklist!$1:$1,StatePicklist!$3:$3,"NA",0))</f>
        <v/>
      </c>
      <c r="BB877" s="297" t="str">
        <f ca="1">IF(RMDF!BA877="", "", IF(ISNUMBER(MATCH(RMDF!BA877, INDIRECT(BA877), 0)), "OK", "Invalid"))</f>
        <v/>
      </c>
      <c r="BC877" s="281"/>
      <c r="BD877" s="281"/>
      <c r="BE877" s="281"/>
      <c r="BF877" s="281" t="b">
        <f>AND(RMDF!BI877&gt;=0, RMDF!BI877&lt;=1-SUM(RMDF!Z877,RMDF!AG877,RMDF!AN877,RMDF!AU877,RMDF!BB877), RMDF!BI877=ROUND(RMDF!BI877,4))</f>
        <v>1</v>
      </c>
      <c r="BG877" s="317">
        <f>RMDF!BG877</f>
        <v>0</v>
      </c>
      <c r="BH877" s="318" t="str">
        <f>IF(BG877=0,"",_xlfn.XLOOKUP(BG877,StatePicklist!$1:$1,StatePicklist!$3:$3,"NA",0))</f>
        <v/>
      </c>
      <c r="BI877" s="297" t="str">
        <f ca="1">IF(RMDF!BH877="", "", IF(ISNUMBER(MATCH(RMDF!BH877, INDIRECT(BH877), 0)), "OK", "Invalid"))</f>
        <v/>
      </c>
      <c r="BJ877" s="281"/>
      <c r="BK877" s="281"/>
      <c r="BL877" s="281"/>
      <c r="BM877" s="281" t="b">
        <f>AND(RMDF!BP877&gt;=0, RMDF!BP877&lt;=1-SUM(RMDF!Z877,RMDF!AG877,RMDF!AN877,RMDF!AU877,RMDF!BB877,RMDF!BI877), RMDF!BP877=ROUND(RMDF!BP877,4))</f>
        <v>1</v>
      </c>
      <c r="BN877" s="317">
        <f>RMDF!BN877</f>
        <v>0</v>
      </c>
      <c r="BO877" s="318" t="str">
        <f>IF(BN877=0,"",_xlfn.XLOOKUP(BN877,StatePicklist!$1:$1,StatePicklist!$3:$3,"NA",0))</f>
        <v/>
      </c>
      <c r="BP877" s="297" t="str">
        <f ca="1">IF(RMDF!BO877="", "", IF(ISNUMBER(MATCH(RMDF!BO877, INDIRECT(BO877), 0)), "OK", "Invalid"))</f>
        <v/>
      </c>
      <c r="BQ877" s="281"/>
      <c r="BR877" s="281"/>
      <c r="BS877" s="281"/>
      <c r="BT877" s="281" t="b">
        <f>AND(RMDF!BW877&gt;=0, RMDF!BW877&lt;=1-SUM(RMDF!Z877,RMDF!AG877,RMDF!AN877,RMDF!AU877,RMDF!BB877,RMDF!BI877,RMDF!BP877), RMDF!BW877=ROUND(RMDF!BW877,4))</f>
        <v>1</v>
      </c>
      <c r="BU877" s="317">
        <f>RMDF!BU877</f>
        <v>0</v>
      </c>
      <c r="BV877" s="318" t="str">
        <f>IF(BU877=0,"",_xlfn.XLOOKUP(BU877,StatePicklist!$1:$1,StatePicklist!$3:$3,"NA",0))</f>
        <v/>
      </c>
      <c r="BW877" s="297" t="str">
        <f ca="1">IF(RMDF!BV877="", "", IF(ISNUMBER(MATCH(RMDF!BV877, INDIRECT(BV877), 0)), "OK", "Invalid"))</f>
        <v/>
      </c>
      <c r="BX877" s="281"/>
      <c r="BY877" s="281"/>
      <c r="BZ877" s="281"/>
      <c r="CA877" s="281" t="b">
        <f>AND(RMDF!CD877&gt;=0, RMDF!CD877&lt;=1-SUM(RMDF!Z877,RMDF!AG877,RMDF!AN877,RMDF!AU877,RMDF!BB877,RMDF!BI877,RMDF!BP877,RMDF!BW877), RMDF!CD877=ROUND(RMDF!CD877,4))</f>
        <v>1</v>
      </c>
      <c r="CB877" s="317">
        <f>RMDF!CB877</f>
        <v>0</v>
      </c>
      <c r="CC877" s="318" t="str">
        <f>IF(CB877=0,"",_xlfn.XLOOKUP(CB877,StatePicklist!$1:$1,StatePicklist!$3:$3,"NA",0))</f>
        <v/>
      </c>
      <c r="CD877" s="297" t="str">
        <f ca="1">IF(RMDF!CC877="", "", IF(ISNUMBER(MATCH(RMDF!CC877, INDIRECT(CC877), 0)), "OK", "Invalid"))</f>
        <v/>
      </c>
      <c r="CE877" s="281"/>
      <c r="CF877" s="281"/>
      <c r="CG877" s="281"/>
      <c r="CH877" s="281" t="b">
        <f>AND(RMDF!CK877&gt;=0, RMDF!CK877&lt;=1-SUM(RMDF!Z877,RMDF!AG877,RMDF!AN877,RMDF!AU877,RMDF!BB877,RMDF!BI877,RMDF!BP877,RMDF!BW877,RMDF!CD877), RMDF!CK877=ROUND(RMDF!CK877,4))</f>
        <v>1</v>
      </c>
      <c r="CI877" s="317">
        <f>RMDF!CI877</f>
        <v>0</v>
      </c>
      <c r="CJ877" s="318" t="str">
        <f>IF(CI877=0,"",_xlfn.XLOOKUP(CI877,StatePicklist!$1:$1,StatePicklist!$3:$3,"NA",0))</f>
        <v/>
      </c>
      <c r="CK877" s="297" t="str">
        <f ca="1">IF(RMDF!CJ877="", "", IF(ISNUMBER(MATCH(RMDF!CJ877, INDIRECT(CJ877), 0)), "OK", "Invalid"))</f>
        <v/>
      </c>
      <c r="CL877" s="281"/>
      <c r="CM877" s="281"/>
      <c r="CN877" s="281"/>
      <c r="CO877" s="281" t="b">
        <f>AND(RMDF!CR877&gt;=0, RMDF!CR877&lt;=1-SUM(RMDF!Z877,RMDF!AG877,RMDF!AN877,RMDF!AU877,RMDF!BB877,RMDF!BI877,RMDF!BP877,RMDF!BW877,RMDF!CD877,RMDF!CK877), RMDF!CR877=ROUND(RMDF!CR877,4))</f>
        <v>1</v>
      </c>
      <c r="CP877" s="317">
        <f>RMDF!CP877</f>
        <v>0</v>
      </c>
      <c r="CQ877" s="318" t="str">
        <f>IF(CP877=0,"",_xlfn.XLOOKUP(CP877,StatePicklist!$1:$1,StatePicklist!$3:$3,"NA",0))</f>
        <v/>
      </c>
      <c r="CR877" s="297" t="str">
        <f ca="1">IF(RMDF!CQ877="", "", IF(ISNUMBER(MATCH(RMDF!CQ877, INDIRECT(CQ877), 0)), "OK", "Invalid"))</f>
        <v/>
      </c>
      <c r="CS877" s="281"/>
      <c r="CT877" s="281"/>
      <c r="CU877" s="281"/>
      <c r="CV877" s="281" t="b">
        <f>AND(RMDF!CY877&gt;=0, RMDF!CY877&lt;=1-SUM(RMDF!Z877,RMDF!AG877,RMDF!AN877,RMDF!AU877,RMDF!BB877,RMDF!BI877,RMDF!BP877,RMDF!BW877,RMDF!CD877,RMDF!CK877,RMDF!CR877), RMDF!CY877=ROUND(RMDF!CY877,4))</f>
        <v>1</v>
      </c>
      <c r="CW877" s="317">
        <f>RMDF!CW877</f>
        <v>0</v>
      </c>
      <c r="CX877" s="318" t="str">
        <f>IF(CW877=0,"",_xlfn.XLOOKUP(CW877,StatePicklist!$1:$1,StatePicklist!$3:$3,"NA",0))</f>
        <v/>
      </c>
      <c r="CY877" s="297" t="str">
        <f ca="1">IF(RMDF!CX877="", "", IF(ISNUMBER(MATCH(RMDF!CX877, INDIRECT(CX877), 0)), "OK", "Invalid"))</f>
        <v/>
      </c>
      <c r="CZ877" s="281"/>
      <c r="DA877" s="281"/>
      <c r="DB877" s="281"/>
      <c r="DC877" s="281" t="b">
        <f>AND(RMDF!DF877&gt;=0, RMDF!DF877&lt;=1-SUM(RMDF!Z877,RMDF!AG877,RMDF!AN877,RMDF!AU877,RMDF!BB877,RMDF!BI877,RMDF!BP877,RMDF!BW877,RMDF!CD877,RMDF!CK877,RMDF!CR877,RMDF!CY877), RMDF!DF877=ROUND(RMDF!DF877,4))</f>
        <v>1</v>
      </c>
      <c r="DD877" s="317">
        <f>RMDF!DD877</f>
        <v>0</v>
      </c>
      <c r="DE877" s="318" t="str">
        <f>IF(DD877=0,"",_xlfn.XLOOKUP(DD877,StatePicklist!$1:$1,StatePicklist!$3:$3,"NA",0))</f>
        <v/>
      </c>
      <c r="DF877" s="297" t="str">
        <f ca="1">IF(RMDF!DE877="", "", IF(ISNUMBER(MATCH(RMDF!DE877, INDIRECT(DE877), 0)), "OK", "Invalid"))</f>
        <v/>
      </c>
      <c r="DG877" s="281"/>
      <c r="DH877" s="281"/>
      <c r="DI877" s="281"/>
      <c r="DJ877" s="281" t="b">
        <f>AND(RMDF!DM877&gt;=0, RMDF!DM877&lt;=1-SUM(RMDF!Z877,RMDF!AG877,RMDF!AN877,RMDF!AU877,RMDF!BB877,RMDF!BI877,RMDF!BP877,RMDF!BW877,RMDF!CD877,RMDF!CK877,RMDF!CR877,RMDF!CY877,RMDF!DF877), RMDF!DM877=ROUND(RMDF!DM877,4))</f>
        <v>1</v>
      </c>
      <c r="DK877" s="317">
        <f>RMDF!DK877</f>
        <v>0</v>
      </c>
      <c r="DL877" s="318" t="str">
        <f>IF(DK877=0,"",_xlfn.XLOOKUP(DK877,StatePicklist!$1:$1,StatePicklist!$3:$3,"NA",0))</f>
        <v/>
      </c>
      <c r="DM877" s="297" t="str">
        <f ca="1">IF(RMDF!DL877="", "", IF(ISNUMBER(MATCH(RMDF!DL877, INDIRECT(DL877), 0)), "OK", "Invalid"))</f>
        <v/>
      </c>
      <c r="DN877" s="281"/>
      <c r="DO877" s="281"/>
      <c r="DP877" s="281"/>
      <c r="DQ877" s="281" t="b">
        <f>AND(RMDF!DT877&gt;=0, RMDF!DT877&lt;=1-SUM(RMDF!Z877,RMDF!AG877,RMDF!AN877,RMDF!AU877,RMDF!BB877,RMDF!BI877,RMDF!BP877,RMDF!BW877,RMDF!CD877,RMDF!CK877,RMDF!CR877,RMDF!CY877,RMDF!DF877,RMDF!DM877), RMDF!DT877=ROUND(RMDF!DT877,4))</f>
        <v>1</v>
      </c>
      <c r="DR877" s="317">
        <f>RMDF!DR877</f>
        <v>0</v>
      </c>
      <c r="DS877" s="318" t="str">
        <f>IF(DR877=0,"",_xlfn.XLOOKUP(DR877,StatePicklist!$1:$1,StatePicklist!$3:$3,"NA",0))</f>
        <v/>
      </c>
      <c r="DT877" s="297" t="str">
        <f ca="1">IF(RMDF!DS877="", "", IF(ISNUMBER(MATCH(RMDF!DS877, INDIRECT(DS877), 0)), "OK", "Invalid"))</f>
        <v/>
      </c>
      <c r="DU877" s="281"/>
      <c r="DV877" s="281"/>
      <c r="DW877" s="281"/>
      <c r="DX877" s="281" t="b">
        <f>AND(RMDF!EA877&gt;=0, RMDF!EA877&lt;=1-SUM(RMDF!Z877,RMDF!AG877,RMDF!AN877,RMDF!AU877,RMDF!BB877,RMDF!BI877,RMDF!BP877,RMDF!BW877,RMDF!CD877,RMDF!CK877,RMDF!CR877,RMDF!CY877,RMDF!DF877,RMDF!DM877,RMDF!DT877), RMDF!EA877=ROUND(RMDF!EA877,4))</f>
        <v>1</v>
      </c>
      <c r="DY877" s="317">
        <f>RMDF!DY877</f>
        <v>0</v>
      </c>
      <c r="DZ877" s="318" t="str">
        <f>IF(DY877=0,"",_xlfn.XLOOKUP(DY877,StatePicklist!$1:$1,StatePicklist!$3:$3,"NA",0))</f>
        <v/>
      </c>
      <c r="EA877" s="297" t="str">
        <f ca="1">IF(RMDF!DZ877="", "", IF(ISNUMBER(MATCH(RMDF!DZ877, INDIRECT(DZ877), 0)), "OK", "Invalid"))</f>
        <v/>
      </c>
      <c r="EB877" s="281"/>
      <c r="EC877" s="281"/>
      <c r="ED877" s="281"/>
      <c r="EE877" s="281" t="b">
        <f>AND(RMDF!EH877&gt;=0, RMDF!EH877&lt;=1-SUM(RMDF!Z877,RMDF!AG877,RMDF!AN877,RMDF!AU877,RMDF!BB877,RMDF!BI877,RMDF!BP877,RMDF!BW877,RMDF!CD877,RMDF!CK877,RMDF!CR877,RMDF!CY877,RMDF!DF877,RMDF!DM877,RMDF!DT877,RMDF!EA877), RMDF!EH877=ROUND(RMDF!EH877,4))</f>
        <v>1</v>
      </c>
      <c r="EF877" s="317">
        <f>RMDF!EF877</f>
        <v>0</v>
      </c>
      <c r="EG877" s="318" t="str">
        <f>IF(EF877=0,"",_xlfn.XLOOKUP(EF877,StatePicklist!$1:$1,StatePicklist!$3:$3,"NA",0))</f>
        <v/>
      </c>
      <c r="EH877" s="297" t="str">
        <f ca="1">IF(RMDF!EG877="", "", IF(ISNUMBER(MATCH(RMDF!EG877, INDIRECT(EG877), 0)), "OK", "Invalid"))</f>
        <v/>
      </c>
      <c r="EI877" s="281"/>
      <c r="EJ877" s="281"/>
      <c r="EK877" s="281"/>
      <c r="EL877" s="281" t="b">
        <f>AND(RMDF!EO877&gt;=0, RMDF!EO877&lt;=1-SUM(RMDF!Z877,RMDF!AG877,RMDF!AN877,RMDF!AU877,RMDF!BB877,RMDF!BI877,RMDF!BP877,RMDF!BW877,RMDF!CD877,RMDF!CK877,RMDF!CR877,RMDF!CY877,RMDF!DF877,RMDF!DM877,RMDF!DT877,RMDF!EA877,RMDF!EH877), RMDF!EO877=ROUND(RMDF!EO877,4))</f>
        <v>1</v>
      </c>
      <c r="EM877" s="317">
        <f>RMDF!EM877</f>
        <v>0</v>
      </c>
      <c r="EN877" s="318" t="str">
        <f>IF(EM877=0,"",_xlfn.XLOOKUP(EM877,StatePicklist!$1:$1,StatePicklist!$3:$3,"NA",0))</f>
        <v/>
      </c>
      <c r="EO877" s="297" t="str">
        <f ca="1">IF(RMDF!EN877="", "", IF(ISNUMBER(MATCH(RMDF!EN877, INDIRECT(EN877), 0)), "OK", "Invalid"))</f>
        <v/>
      </c>
      <c r="EP877" s="281"/>
      <c r="EQ877" s="281"/>
      <c r="ER877" s="281"/>
      <c r="ES877" s="281" t="b">
        <f>AND(RMDF!EV877&gt;=0, RMDF!EV877&lt;=1-SUM(RMDF!Z877,RMDF!AG877,RMDF!AN877,RMDF!AU877,RMDF!BB877,RMDF!BI877,RMDF!BP877,RMDF!BW877,RMDF!CD877,RMDF!CK877,RMDF!CR877,RMDF!CY877,RMDF!DF877,RMDF!DM877,RMDF!DT877,RMDF!EA877,RMDF!EH877,RMDF!EO877), RMDF!EV877=ROUND(RMDF!EV877,4))</f>
        <v>1</v>
      </c>
      <c r="ET877" s="317">
        <f>RMDF!ET877</f>
        <v>0</v>
      </c>
      <c r="EU877" s="318" t="str">
        <f>IF(ET877=0,"",_xlfn.XLOOKUP(ET877,StatePicklist!$1:$1,StatePicklist!$3:$3,"NA",0))</f>
        <v/>
      </c>
      <c r="EV877" s="297" t="str">
        <f ca="1">IF(RMDF!EU877="", "", IF(ISNUMBER(MATCH(RMDF!EU877, INDIRECT(EU877), 0)), "OK", "Invalid"))</f>
        <v/>
      </c>
      <c r="EW877" s="281"/>
      <c r="EX877" s="281"/>
      <c r="EY877" s="281"/>
      <c r="EZ877" s="281" t="b">
        <f>AND(RMDF!FC877&gt;=0, RMDF!FC877&lt;=1-SUM(RMDF!Z877,RMDF!AG877,RMDF!AN877,RMDF!AU877,RMDF!BB877,RMDF!BI877,RMDF!BP877,RMDF!BW877,RMDF!CD877,RMDF!CK877,RMDF!CR877,RMDF!CY877,RMDF!DF877,RMDF!DM877,RMDF!DT877,RMDF!EA877,RMDF!EH877,RMDF!EO877,RMDF!EV877), RMDF!FC877=ROUND(RMDF!FC877,4))</f>
        <v>1</v>
      </c>
      <c r="FA877" s="317">
        <f>RMDF!FA877</f>
        <v>0</v>
      </c>
      <c r="FB877" s="318" t="str">
        <f>IF(FA877=0,"",_xlfn.XLOOKUP(FA877,StatePicklist!$1:$1,StatePicklist!$3:$3,"NA",0))</f>
        <v/>
      </c>
      <c r="FC877" s="297" t="str">
        <f ca="1">IF(RMDF!FB877="", "", IF(ISNUMBER(MATCH(RMDF!FB877, INDIRECT(FB877), 0)), "OK", "Invalid"))</f>
        <v/>
      </c>
    </row>
    <row r="878" spans="1:159" s="205" customFormat="1" ht="39.9" customHeight="1" x14ac:dyDescent="0.25">
      <c r="A878" s="206"/>
      <c r="B878" s="196"/>
      <c r="C878" s="197"/>
      <c r="D878" s="198"/>
      <c r="E878" s="199"/>
      <c r="F878" s="200"/>
      <c r="G878" s="201"/>
      <c r="H878" s="292"/>
      <c r="I878" s="305">
        <f>RMDF!I878</f>
        <v>0</v>
      </c>
      <c r="J878" s="305" t="str">
        <f>IF(I878=ProductCode!$B$30,"PDReclPost",IF(OR(I878=ProductCode!$C$30,I878=ProductCode!$E$30,I878=ProductCode!$G$30),"PDPreCon",IF(OR(I878=ProductCode!$D$30,I878=ProductCode!$F$30),"PDNotReclPost","")))</f>
        <v/>
      </c>
      <c r="K878" s="305" t="str">
        <f t="shared" si="48"/>
        <v/>
      </c>
      <c r="L878" s="289"/>
      <c r="M878" s="305" t="str">
        <f t="shared" si="48"/>
        <v/>
      </c>
      <c r="N878" s="289" t="b">
        <f>AND(RMDF!N878&gt;=0, RMDF!N878&lt;=1-RMDF!L878, RMDF!N878=ROUND(RMDF!N878,4))</f>
        <v>1</v>
      </c>
      <c r="O878" s="286" t="str">
        <f>IF(P878="","",IF(I878="","",IF(LEFT(I878,13)="Reclaimed pos",RawMaterialCode!$E$569,RawMaterialCode!$E$568)))</f>
        <v>Reclaimed pre-consumer mixed fibers (RM0578)</v>
      </c>
      <c r="P878" s="295">
        <f t="shared" si="49"/>
        <v>1</v>
      </c>
      <c r="Q878" s="202"/>
      <c r="R878" s="203"/>
      <c r="S878" s="204" t="str">
        <f t="shared" si="50"/>
        <v/>
      </c>
      <c r="T878" s="281"/>
      <c r="U878" s="281"/>
      <c r="V878" s="281"/>
      <c r="W878" s="281"/>
      <c r="X878" s="317">
        <f>RMDF!X878</f>
        <v>0</v>
      </c>
      <c r="Y878" s="318" t="str">
        <f>IF(X878=0,"",_xlfn.XLOOKUP(X878,StatePicklist!$1:$1,StatePicklist!$3:$3,"NA",0))</f>
        <v/>
      </c>
      <c r="Z878" s="297" t="str">
        <f ca="1">IF(RMDF!Y878="", "", IF(ISNUMBER(MATCH(RMDF!Y878, INDIRECT(Y878), 0)), "OK", "Invalid"))</f>
        <v/>
      </c>
      <c r="AA878" s="281"/>
      <c r="AB878" s="281"/>
      <c r="AC878" s="281"/>
      <c r="AD878" s="281" t="b">
        <f>AND(RMDF!AG878&gt;=0, RMDF!AG878&lt;=1-RMDF!Z878, RMDF!AG878=ROUND(RMDF!AG878,4))</f>
        <v>1</v>
      </c>
      <c r="AE878" s="317">
        <f>RMDF!AE878</f>
        <v>0</v>
      </c>
      <c r="AF878" s="318" t="str">
        <f>IF(AE878=0,"",_xlfn.XLOOKUP(AE878,StatePicklist!$1:$1,StatePicklist!$3:$3,"NA",0))</f>
        <v/>
      </c>
      <c r="AG878" s="297" t="str">
        <f ca="1">IF(RMDF!AF878="", "", IF(ISNUMBER(MATCH(RMDF!AF878, INDIRECT(AF878), 0)), "OK", "Invalid"))</f>
        <v/>
      </c>
      <c r="AH878" s="281"/>
      <c r="AI878" s="281"/>
      <c r="AJ878" s="281"/>
      <c r="AK878" s="281" t="b">
        <f>AND(RMDF!AN878&gt;=0, RMDF!AN878&lt;=1-SUM(RMDF!Z878,RMDF!AG878), RMDF!AN878=ROUND(RMDF!AN878,4))</f>
        <v>1</v>
      </c>
      <c r="AL878" s="317">
        <f>RMDF!AL878</f>
        <v>0</v>
      </c>
      <c r="AM878" s="318" t="str">
        <f>IF(AL878=0,"",_xlfn.XLOOKUP(AL878,StatePicklist!$1:$1,StatePicklist!$3:$3,"NA",0))</f>
        <v/>
      </c>
      <c r="AN878" s="297" t="str">
        <f ca="1">IF(RMDF!AM878="", "", IF(ISNUMBER(MATCH(RMDF!AM878, INDIRECT(AM878), 0)), "OK", "Invalid"))</f>
        <v/>
      </c>
      <c r="AO878" s="281"/>
      <c r="AP878" s="281"/>
      <c r="AQ878" s="281"/>
      <c r="AR878" s="281" t="b">
        <f>AND(RMDF!AU878&gt;=0, RMDF!AU878&lt;=1-SUM(RMDF!Z878,RMDF!AG878,RMDF!AN878), RMDF!AU878=ROUND(RMDF!AU878,4))</f>
        <v>1</v>
      </c>
      <c r="AS878" s="317">
        <f>RMDF!AS878</f>
        <v>0</v>
      </c>
      <c r="AT878" s="318" t="str">
        <f>IF(AS878=0,"",_xlfn.XLOOKUP(AS878,StatePicklist!$1:$1,StatePicklist!$3:$3,"NA",0))</f>
        <v/>
      </c>
      <c r="AU878" s="297" t="str">
        <f ca="1">IF(RMDF!AT878="", "", IF(ISNUMBER(MATCH(RMDF!AT878, INDIRECT(AT878), 0)), "OK", "Invalid"))</f>
        <v/>
      </c>
      <c r="AV878" s="281"/>
      <c r="AW878" s="281"/>
      <c r="AX878" s="281"/>
      <c r="AY878" s="281" t="b">
        <f>AND(RMDF!BB878&gt;=0, RMDF!BB878&lt;=1-SUM(RMDF!Z878,RMDF!AG878,RMDF!AN878,RMDF!AU878), RMDF!BB878=ROUND(RMDF!BB878,4))</f>
        <v>1</v>
      </c>
      <c r="AZ878" s="317">
        <f>RMDF!AZ878</f>
        <v>0</v>
      </c>
      <c r="BA878" s="318" t="str">
        <f>IF(AZ878=0,"",_xlfn.XLOOKUP(AZ878,StatePicklist!$1:$1,StatePicklist!$3:$3,"NA",0))</f>
        <v/>
      </c>
      <c r="BB878" s="297" t="str">
        <f ca="1">IF(RMDF!BA878="", "", IF(ISNUMBER(MATCH(RMDF!BA878, INDIRECT(BA878), 0)), "OK", "Invalid"))</f>
        <v/>
      </c>
      <c r="BC878" s="281"/>
      <c r="BD878" s="281"/>
      <c r="BE878" s="281"/>
      <c r="BF878" s="281" t="b">
        <f>AND(RMDF!BI878&gt;=0, RMDF!BI878&lt;=1-SUM(RMDF!Z878,RMDF!AG878,RMDF!AN878,RMDF!AU878,RMDF!BB878), RMDF!BI878=ROUND(RMDF!BI878,4))</f>
        <v>1</v>
      </c>
      <c r="BG878" s="317">
        <f>RMDF!BG878</f>
        <v>0</v>
      </c>
      <c r="BH878" s="318" t="str">
        <f>IF(BG878=0,"",_xlfn.XLOOKUP(BG878,StatePicklist!$1:$1,StatePicklist!$3:$3,"NA",0))</f>
        <v/>
      </c>
      <c r="BI878" s="297" t="str">
        <f ca="1">IF(RMDF!BH878="", "", IF(ISNUMBER(MATCH(RMDF!BH878, INDIRECT(BH878), 0)), "OK", "Invalid"))</f>
        <v/>
      </c>
      <c r="BJ878" s="281"/>
      <c r="BK878" s="281"/>
      <c r="BL878" s="281"/>
      <c r="BM878" s="281" t="b">
        <f>AND(RMDF!BP878&gt;=0, RMDF!BP878&lt;=1-SUM(RMDF!Z878,RMDF!AG878,RMDF!AN878,RMDF!AU878,RMDF!BB878,RMDF!BI878), RMDF!BP878=ROUND(RMDF!BP878,4))</f>
        <v>1</v>
      </c>
      <c r="BN878" s="317">
        <f>RMDF!BN878</f>
        <v>0</v>
      </c>
      <c r="BO878" s="318" t="str">
        <f>IF(BN878=0,"",_xlfn.XLOOKUP(BN878,StatePicklist!$1:$1,StatePicklist!$3:$3,"NA",0))</f>
        <v/>
      </c>
      <c r="BP878" s="297" t="str">
        <f ca="1">IF(RMDF!BO878="", "", IF(ISNUMBER(MATCH(RMDF!BO878, INDIRECT(BO878), 0)), "OK", "Invalid"))</f>
        <v/>
      </c>
      <c r="BQ878" s="281"/>
      <c r="BR878" s="281"/>
      <c r="BS878" s="281"/>
      <c r="BT878" s="281" t="b">
        <f>AND(RMDF!BW878&gt;=0, RMDF!BW878&lt;=1-SUM(RMDF!Z878,RMDF!AG878,RMDF!AN878,RMDF!AU878,RMDF!BB878,RMDF!BI878,RMDF!BP878), RMDF!BW878=ROUND(RMDF!BW878,4))</f>
        <v>1</v>
      </c>
      <c r="BU878" s="317">
        <f>RMDF!BU878</f>
        <v>0</v>
      </c>
      <c r="BV878" s="318" t="str">
        <f>IF(BU878=0,"",_xlfn.XLOOKUP(BU878,StatePicklist!$1:$1,StatePicklist!$3:$3,"NA",0))</f>
        <v/>
      </c>
      <c r="BW878" s="297" t="str">
        <f ca="1">IF(RMDF!BV878="", "", IF(ISNUMBER(MATCH(RMDF!BV878, INDIRECT(BV878), 0)), "OK", "Invalid"))</f>
        <v/>
      </c>
      <c r="BX878" s="281"/>
      <c r="BY878" s="281"/>
      <c r="BZ878" s="281"/>
      <c r="CA878" s="281" t="b">
        <f>AND(RMDF!CD878&gt;=0, RMDF!CD878&lt;=1-SUM(RMDF!Z878,RMDF!AG878,RMDF!AN878,RMDF!AU878,RMDF!BB878,RMDF!BI878,RMDF!BP878,RMDF!BW878), RMDF!CD878=ROUND(RMDF!CD878,4))</f>
        <v>1</v>
      </c>
      <c r="CB878" s="317">
        <f>RMDF!CB878</f>
        <v>0</v>
      </c>
      <c r="CC878" s="318" t="str">
        <f>IF(CB878=0,"",_xlfn.XLOOKUP(CB878,StatePicklist!$1:$1,StatePicklist!$3:$3,"NA",0))</f>
        <v/>
      </c>
      <c r="CD878" s="297" t="str">
        <f ca="1">IF(RMDF!CC878="", "", IF(ISNUMBER(MATCH(RMDF!CC878, INDIRECT(CC878), 0)), "OK", "Invalid"))</f>
        <v/>
      </c>
      <c r="CE878" s="281"/>
      <c r="CF878" s="281"/>
      <c r="CG878" s="281"/>
      <c r="CH878" s="281" t="b">
        <f>AND(RMDF!CK878&gt;=0, RMDF!CK878&lt;=1-SUM(RMDF!Z878,RMDF!AG878,RMDF!AN878,RMDF!AU878,RMDF!BB878,RMDF!BI878,RMDF!BP878,RMDF!BW878,RMDF!CD878), RMDF!CK878=ROUND(RMDF!CK878,4))</f>
        <v>1</v>
      </c>
      <c r="CI878" s="317">
        <f>RMDF!CI878</f>
        <v>0</v>
      </c>
      <c r="CJ878" s="318" t="str">
        <f>IF(CI878=0,"",_xlfn.XLOOKUP(CI878,StatePicklist!$1:$1,StatePicklist!$3:$3,"NA",0))</f>
        <v/>
      </c>
      <c r="CK878" s="297" t="str">
        <f ca="1">IF(RMDF!CJ878="", "", IF(ISNUMBER(MATCH(RMDF!CJ878, INDIRECT(CJ878), 0)), "OK", "Invalid"))</f>
        <v/>
      </c>
      <c r="CL878" s="281"/>
      <c r="CM878" s="281"/>
      <c r="CN878" s="281"/>
      <c r="CO878" s="281" t="b">
        <f>AND(RMDF!CR878&gt;=0, RMDF!CR878&lt;=1-SUM(RMDF!Z878,RMDF!AG878,RMDF!AN878,RMDF!AU878,RMDF!BB878,RMDF!BI878,RMDF!BP878,RMDF!BW878,RMDF!CD878,RMDF!CK878), RMDF!CR878=ROUND(RMDF!CR878,4))</f>
        <v>1</v>
      </c>
      <c r="CP878" s="317">
        <f>RMDF!CP878</f>
        <v>0</v>
      </c>
      <c r="CQ878" s="318" t="str">
        <f>IF(CP878=0,"",_xlfn.XLOOKUP(CP878,StatePicklist!$1:$1,StatePicklist!$3:$3,"NA",0))</f>
        <v/>
      </c>
      <c r="CR878" s="297" t="str">
        <f ca="1">IF(RMDF!CQ878="", "", IF(ISNUMBER(MATCH(RMDF!CQ878, INDIRECT(CQ878), 0)), "OK", "Invalid"))</f>
        <v/>
      </c>
      <c r="CS878" s="281"/>
      <c r="CT878" s="281"/>
      <c r="CU878" s="281"/>
      <c r="CV878" s="281" t="b">
        <f>AND(RMDF!CY878&gt;=0, RMDF!CY878&lt;=1-SUM(RMDF!Z878,RMDF!AG878,RMDF!AN878,RMDF!AU878,RMDF!BB878,RMDF!BI878,RMDF!BP878,RMDF!BW878,RMDF!CD878,RMDF!CK878,RMDF!CR878), RMDF!CY878=ROUND(RMDF!CY878,4))</f>
        <v>1</v>
      </c>
      <c r="CW878" s="317">
        <f>RMDF!CW878</f>
        <v>0</v>
      </c>
      <c r="CX878" s="318" t="str">
        <f>IF(CW878=0,"",_xlfn.XLOOKUP(CW878,StatePicklist!$1:$1,StatePicklist!$3:$3,"NA",0))</f>
        <v/>
      </c>
      <c r="CY878" s="297" t="str">
        <f ca="1">IF(RMDF!CX878="", "", IF(ISNUMBER(MATCH(RMDF!CX878, INDIRECT(CX878), 0)), "OK", "Invalid"))</f>
        <v/>
      </c>
      <c r="CZ878" s="281"/>
      <c r="DA878" s="281"/>
      <c r="DB878" s="281"/>
      <c r="DC878" s="281" t="b">
        <f>AND(RMDF!DF878&gt;=0, RMDF!DF878&lt;=1-SUM(RMDF!Z878,RMDF!AG878,RMDF!AN878,RMDF!AU878,RMDF!BB878,RMDF!BI878,RMDF!BP878,RMDF!BW878,RMDF!CD878,RMDF!CK878,RMDF!CR878,RMDF!CY878), RMDF!DF878=ROUND(RMDF!DF878,4))</f>
        <v>1</v>
      </c>
      <c r="DD878" s="317">
        <f>RMDF!DD878</f>
        <v>0</v>
      </c>
      <c r="DE878" s="318" t="str">
        <f>IF(DD878=0,"",_xlfn.XLOOKUP(DD878,StatePicklist!$1:$1,StatePicklist!$3:$3,"NA",0))</f>
        <v/>
      </c>
      <c r="DF878" s="297" t="str">
        <f ca="1">IF(RMDF!DE878="", "", IF(ISNUMBER(MATCH(RMDF!DE878, INDIRECT(DE878), 0)), "OK", "Invalid"))</f>
        <v/>
      </c>
      <c r="DG878" s="281"/>
      <c r="DH878" s="281"/>
      <c r="DI878" s="281"/>
      <c r="DJ878" s="281" t="b">
        <f>AND(RMDF!DM878&gt;=0, RMDF!DM878&lt;=1-SUM(RMDF!Z878,RMDF!AG878,RMDF!AN878,RMDF!AU878,RMDF!BB878,RMDF!BI878,RMDF!BP878,RMDF!BW878,RMDF!CD878,RMDF!CK878,RMDF!CR878,RMDF!CY878,RMDF!DF878), RMDF!DM878=ROUND(RMDF!DM878,4))</f>
        <v>1</v>
      </c>
      <c r="DK878" s="317">
        <f>RMDF!DK878</f>
        <v>0</v>
      </c>
      <c r="DL878" s="318" t="str">
        <f>IF(DK878=0,"",_xlfn.XLOOKUP(DK878,StatePicklist!$1:$1,StatePicklist!$3:$3,"NA",0))</f>
        <v/>
      </c>
      <c r="DM878" s="297" t="str">
        <f ca="1">IF(RMDF!DL878="", "", IF(ISNUMBER(MATCH(RMDF!DL878, INDIRECT(DL878), 0)), "OK", "Invalid"))</f>
        <v/>
      </c>
      <c r="DN878" s="281"/>
      <c r="DO878" s="281"/>
      <c r="DP878" s="281"/>
      <c r="DQ878" s="281" t="b">
        <f>AND(RMDF!DT878&gt;=0, RMDF!DT878&lt;=1-SUM(RMDF!Z878,RMDF!AG878,RMDF!AN878,RMDF!AU878,RMDF!BB878,RMDF!BI878,RMDF!BP878,RMDF!BW878,RMDF!CD878,RMDF!CK878,RMDF!CR878,RMDF!CY878,RMDF!DF878,RMDF!DM878), RMDF!DT878=ROUND(RMDF!DT878,4))</f>
        <v>1</v>
      </c>
      <c r="DR878" s="317">
        <f>RMDF!DR878</f>
        <v>0</v>
      </c>
      <c r="DS878" s="318" t="str">
        <f>IF(DR878=0,"",_xlfn.XLOOKUP(DR878,StatePicklist!$1:$1,StatePicklist!$3:$3,"NA",0))</f>
        <v/>
      </c>
      <c r="DT878" s="297" t="str">
        <f ca="1">IF(RMDF!DS878="", "", IF(ISNUMBER(MATCH(RMDF!DS878, INDIRECT(DS878), 0)), "OK", "Invalid"))</f>
        <v/>
      </c>
      <c r="DU878" s="281"/>
      <c r="DV878" s="281"/>
      <c r="DW878" s="281"/>
      <c r="DX878" s="281" t="b">
        <f>AND(RMDF!EA878&gt;=0, RMDF!EA878&lt;=1-SUM(RMDF!Z878,RMDF!AG878,RMDF!AN878,RMDF!AU878,RMDF!BB878,RMDF!BI878,RMDF!BP878,RMDF!BW878,RMDF!CD878,RMDF!CK878,RMDF!CR878,RMDF!CY878,RMDF!DF878,RMDF!DM878,RMDF!DT878), RMDF!EA878=ROUND(RMDF!EA878,4))</f>
        <v>1</v>
      </c>
      <c r="DY878" s="317">
        <f>RMDF!DY878</f>
        <v>0</v>
      </c>
      <c r="DZ878" s="318" t="str">
        <f>IF(DY878=0,"",_xlfn.XLOOKUP(DY878,StatePicklist!$1:$1,StatePicklist!$3:$3,"NA",0))</f>
        <v/>
      </c>
      <c r="EA878" s="297" t="str">
        <f ca="1">IF(RMDF!DZ878="", "", IF(ISNUMBER(MATCH(RMDF!DZ878, INDIRECT(DZ878), 0)), "OK", "Invalid"))</f>
        <v/>
      </c>
      <c r="EB878" s="281"/>
      <c r="EC878" s="281"/>
      <c r="ED878" s="281"/>
      <c r="EE878" s="281" t="b">
        <f>AND(RMDF!EH878&gt;=0, RMDF!EH878&lt;=1-SUM(RMDF!Z878,RMDF!AG878,RMDF!AN878,RMDF!AU878,RMDF!BB878,RMDF!BI878,RMDF!BP878,RMDF!BW878,RMDF!CD878,RMDF!CK878,RMDF!CR878,RMDF!CY878,RMDF!DF878,RMDF!DM878,RMDF!DT878,RMDF!EA878), RMDF!EH878=ROUND(RMDF!EH878,4))</f>
        <v>1</v>
      </c>
      <c r="EF878" s="317">
        <f>RMDF!EF878</f>
        <v>0</v>
      </c>
      <c r="EG878" s="318" t="str">
        <f>IF(EF878=0,"",_xlfn.XLOOKUP(EF878,StatePicklist!$1:$1,StatePicklist!$3:$3,"NA",0))</f>
        <v/>
      </c>
      <c r="EH878" s="297" t="str">
        <f ca="1">IF(RMDF!EG878="", "", IF(ISNUMBER(MATCH(RMDF!EG878, INDIRECT(EG878), 0)), "OK", "Invalid"))</f>
        <v/>
      </c>
      <c r="EI878" s="281"/>
      <c r="EJ878" s="281"/>
      <c r="EK878" s="281"/>
      <c r="EL878" s="281" t="b">
        <f>AND(RMDF!EO878&gt;=0, RMDF!EO878&lt;=1-SUM(RMDF!Z878,RMDF!AG878,RMDF!AN878,RMDF!AU878,RMDF!BB878,RMDF!BI878,RMDF!BP878,RMDF!BW878,RMDF!CD878,RMDF!CK878,RMDF!CR878,RMDF!CY878,RMDF!DF878,RMDF!DM878,RMDF!DT878,RMDF!EA878,RMDF!EH878), RMDF!EO878=ROUND(RMDF!EO878,4))</f>
        <v>1</v>
      </c>
      <c r="EM878" s="317">
        <f>RMDF!EM878</f>
        <v>0</v>
      </c>
      <c r="EN878" s="318" t="str">
        <f>IF(EM878=0,"",_xlfn.XLOOKUP(EM878,StatePicklist!$1:$1,StatePicklist!$3:$3,"NA",0))</f>
        <v/>
      </c>
      <c r="EO878" s="297" t="str">
        <f ca="1">IF(RMDF!EN878="", "", IF(ISNUMBER(MATCH(RMDF!EN878, INDIRECT(EN878), 0)), "OK", "Invalid"))</f>
        <v/>
      </c>
      <c r="EP878" s="281"/>
      <c r="EQ878" s="281"/>
      <c r="ER878" s="281"/>
      <c r="ES878" s="281" t="b">
        <f>AND(RMDF!EV878&gt;=0, RMDF!EV878&lt;=1-SUM(RMDF!Z878,RMDF!AG878,RMDF!AN878,RMDF!AU878,RMDF!BB878,RMDF!BI878,RMDF!BP878,RMDF!BW878,RMDF!CD878,RMDF!CK878,RMDF!CR878,RMDF!CY878,RMDF!DF878,RMDF!DM878,RMDF!DT878,RMDF!EA878,RMDF!EH878,RMDF!EO878), RMDF!EV878=ROUND(RMDF!EV878,4))</f>
        <v>1</v>
      </c>
      <c r="ET878" s="317">
        <f>RMDF!ET878</f>
        <v>0</v>
      </c>
      <c r="EU878" s="318" t="str">
        <f>IF(ET878=0,"",_xlfn.XLOOKUP(ET878,StatePicklist!$1:$1,StatePicklist!$3:$3,"NA",0))</f>
        <v/>
      </c>
      <c r="EV878" s="297" t="str">
        <f ca="1">IF(RMDF!EU878="", "", IF(ISNUMBER(MATCH(RMDF!EU878, INDIRECT(EU878), 0)), "OK", "Invalid"))</f>
        <v/>
      </c>
      <c r="EW878" s="281"/>
      <c r="EX878" s="281"/>
      <c r="EY878" s="281"/>
      <c r="EZ878" s="281" t="b">
        <f>AND(RMDF!FC878&gt;=0, RMDF!FC878&lt;=1-SUM(RMDF!Z878,RMDF!AG878,RMDF!AN878,RMDF!AU878,RMDF!BB878,RMDF!BI878,RMDF!BP878,RMDF!BW878,RMDF!CD878,RMDF!CK878,RMDF!CR878,RMDF!CY878,RMDF!DF878,RMDF!DM878,RMDF!DT878,RMDF!EA878,RMDF!EH878,RMDF!EO878,RMDF!EV878), RMDF!FC878=ROUND(RMDF!FC878,4))</f>
        <v>1</v>
      </c>
      <c r="FA878" s="317">
        <f>RMDF!FA878</f>
        <v>0</v>
      </c>
      <c r="FB878" s="318" t="str">
        <f>IF(FA878=0,"",_xlfn.XLOOKUP(FA878,StatePicklist!$1:$1,StatePicklist!$3:$3,"NA",0))</f>
        <v/>
      </c>
      <c r="FC878" s="297" t="str">
        <f ca="1">IF(RMDF!FB878="", "", IF(ISNUMBER(MATCH(RMDF!FB878, INDIRECT(FB878), 0)), "OK", "Invalid"))</f>
        <v/>
      </c>
    </row>
    <row r="879" spans="1:159" s="205" customFormat="1" ht="39.9" customHeight="1" x14ac:dyDescent="0.25">
      <c r="A879" s="206"/>
      <c r="B879" s="196"/>
      <c r="C879" s="197"/>
      <c r="D879" s="198"/>
      <c r="E879" s="199"/>
      <c r="F879" s="200"/>
      <c r="G879" s="201"/>
      <c r="H879" s="292"/>
      <c r="I879" s="305">
        <f>RMDF!I879</f>
        <v>0</v>
      </c>
      <c r="J879" s="305" t="str">
        <f>IF(I879=ProductCode!$B$30,"PDReclPost",IF(OR(I879=ProductCode!$C$30,I879=ProductCode!$E$30,I879=ProductCode!$G$30),"PDPreCon",IF(OR(I879=ProductCode!$D$30,I879=ProductCode!$F$30),"PDNotReclPost","")))</f>
        <v/>
      </c>
      <c r="K879" s="305" t="str">
        <f t="shared" si="48"/>
        <v/>
      </c>
      <c r="L879" s="289"/>
      <c r="M879" s="305" t="str">
        <f t="shared" si="48"/>
        <v/>
      </c>
      <c r="N879" s="289" t="b">
        <f>AND(RMDF!N879&gt;=0, RMDF!N879&lt;=1-RMDF!L879, RMDF!N879=ROUND(RMDF!N879,4))</f>
        <v>1</v>
      </c>
      <c r="O879" s="286" t="str">
        <f>IF(P879="","",IF(I879="","",IF(LEFT(I879,13)="Reclaimed pos",RawMaterialCode!$E$569,RawMaterialCode!$E$568)))</f>
        <v>Reclaimed pre-consumer mixed fibers (RM0578)</v>
      </c>
      <c r="P879" s="295">
        <f t="shared" si="49"/>
        <v>1</v>
      </c>
      <c r="Q879" s="202"/>
      <c r="R879" s="203"/>
      <c r="S879" s="204" t="str">
        <f t="shared" si="50"/>
        <v/>
      </c>
      <c r="T879" s="281"/>
      <c r="U879" s="281"/>
      <c r="V879" s="281"/>
      <c r="W879" s="281"/>
      <c r="X879" s="317">
        <f>RMDF!X879</f>
        <v>0</v>
      </c>
      <c r="Y879" s="318" t="str">
        <f>IF(X879=0,"",_xlfn.XLOOKUP(X879,StatePicklist!$1:$1,StatePicklist!$3:$3,"NA",0))</f>
        <v/>
      </c>
      <c r="Z879" s="297" t="str">
        <f ca="1">IF(RMDF!Y879="", "", IF(ISNUMBER(MATCH(RMDF!Y879, INDIRECT(Y879), 0)), "OK", "Invalid"))</f>
        <v/>
      </c>
      <c r="AA879" s="281"/>
      <c r="AB879" s="281"/>
      <c r="AC879" s="281"/>
      <c r="AD879" s="281" t="b">
        <f>AND(RMDF!AG879&gt;=0, RMDF!AG879&lt;=1-RMDF!Z879, RMDF!AG879=ROUND(RMDF!AG879,4))</f>
        <v>1</v>
      </c>
      <c r="AE879" s="317">
        <f>RMDF!AE879</f>
        <v>0</v>
      </c>
      <c r="AF879" s="318" t="str">
        <f>IF(AE879=0,"",_xlfn.XLOOKUP(AE879,StatePicklist!$1:$1,StatePicklist!$3:$3,"NA",0))</f>
        <v/>
      </c>
      <c r="AG879" s="297" t="str">
        <f ca="1">IF(RMDF!AF879="", "", IF(ISNUMBER(MATCH(RMDF!AF879, INDIRECT(AF879), 0)), "OK", "Invalid"))</f>
        <v/>
      </c>
      <c r="AH879" s="281"/>
      <c r="AI879" s="281"/>
      <c r="AJ879" s="281"/>
      <c r="AK879" s="281" t="b">
        <f>AND(RMDF!AN879&gt;=0, RMDF!AN879&lt;=1-SUM(RMDF!Z879,RMDF!AG879), RMDF!AN879=ROUND(RMDF!AN879,4))</f>
        <v>1</v>
      </c>
      <c r="AL879" s="317">
        <f>RMDF!AL879</f>
        <v>0</v>
      </c>
      <c r="AM879" s="318" t="str">
        <f>IF(AL879=0,"",_xlfn.XLOOKUP(AL879,StatePicklist!$1:$1,StatePicklist!$3:$3,"NA",0))</f>
        <v/>
      </c>
      <c r="AN879" s="297" t="str">
        <f ca="1">IF(RMDF!AM879="", "", IF(ISNUMBER(MATCH(RMDF!AM879, INDIRECT(AM879), 0)), "OK", "Invalid"))</f>
        <v/>
      </c>
      <c r="AO879" s="281"/>
      <c r="AP879" s="281"/>
      <c r="AQ879" s="281"/>
      <c r="AR879" s="281" t="b">
        <f>AND(RMDF!AU879&gt;=0, RMDF!AU879&lt;=1-SUM(RMDF!Z879,RMDF!AG879,RMDF!AN879), RMDF!AU879=ROUND(RMDF!AU879,4))</f>
        <v>1</v>
      </c>
      <c r="AS879" s="317">
        <f>RMDF!AS879</f>
        <v>0</v>
      </c>
      <c r="AT879" s="318" t="str">
        <f>IF(AS879=0,"",_xlfn.XLOOKUP(AS879,StatePicklist!$1:$1,StatePicklist!$3:$3,"NA",0))</f>
        <v/>
      </c>
      <c r="AU879" s="297" t="str">
        <f ca="1">IF(RMDF!AT879="", "", IF(ISNUMBER(MATCH(RMDF!AT879, INDIRECT(AT879), 0)), "OK", "Invalid"))</f>
        <v/>
      </c>
      <c r="AV879" s="281"/>
      <c r="AW879" s="281"/>
      <c r="AX879" s="281"/>
      <c r="AY879" s="281" t="b">
        <f>AND(RMDF!BB879&gt;=0, RMDF!BB879&lt;=1-SUM(RMDF!Z879,RMDF!AG879,RMDF!AN879,RMDF!AU879), RMDF!BB879=ROUND(RMDF!BB879,4))</f>
        <v>1</v>
      </c>
      <c r="AZ879" s="317">
        <f>RMDF!AZ879</f>
        <v>0</v>
      </c>
      <c r="BA879" s="318" t="str">
        <f>IF(AZ879=0,"",_xlfn.XLOOKUP(AZ879,StatePicklist!$1:$1,StatePicklist!$3:$3,"NA",0))</f>
        <v/>
      </c>
      <c r="BB879" s="297" t="str">
        <f ca="1">IF(RMDF!BA879="", "", IF(ISNUMBER(MATCH(RMDF!BA879, INDIRECT(BA879), 0)), "OK", "Invalid"))</f>
        <v/>
      </c>
      <c r="BC879" s="281"/>
      <c r="BD879" s="281"/>
      <c r="BE879" s="281"/>
      <c r="BF879" s="281" t="b">
        <f>AND(RMDF!BI879&gt;=0, RMDF!BI879&lt;=1-SUM(RMDF!Z879,RMDF!AG879,RMDF!AN879,RMDF!AU879,RMDF!BB879), RMDF!BI879=ROUND(RMDF!BI879,4))</f>
        <v>1</v>
      </c>
      <c r="BG879" s="317">
        <f>RMDF!BG879</f>
        <v>0</v>
      </c>
      <c r="BH879" s="318" t="str">
        <f>IF(BG879=0,"",_xlfn.XLOOKUP(BG879,StatePicklist!$1:$1,StatePicklist!$3:$3,"NA",0))</f>
        <v/>
      </c>
      <c r="BI879" s="297" t="str">
        <f ca="1">IF(RMDF!BH879="", "", IF(ISNUMBER(MATCH(RMDF!BH879, INDIRECT(BH879), 0)), "OK", "Invalid"))</f>
        <v/>
      </c>
      <c r="BJ879" s="281"/>
      <c r="BK879" s="281"/>
      <c r="BL879" s="281"/>
      <c r="BM879" s="281" t="b">
        <f>AND(RMDF!BP879&gt;=0, RMDF!BP879&lt;=1-SUM(RMDF!Z879,RMDF!AG879,RMDF!AN879,RMDF!AU879,RMDF!BB879,RMDF!BI879), RMDF!BP879=ROUND(RMDF!BP879,4))</f>
        <v>1</v>
      </c>
      <c r="BN879" s="317">
        <f>RMDF!BN879</f>
        <v>0</v>
      </c>
      <c r="BO879" s="318" t="str">
        <f>IF(BN879=0,"",_xlfn.XLOOKUP(BN879,StatePicklist!$1:$1,StatePicklist!$3:$3,"NA",0))</f>
        <v/>
      </c>
      <c r="BP879" s="297" t="str">
        <f ca="1">IF(RMDF!BO879="", "", IF(ISNUMBER(MATCH(RMDF!BO879, INDIRECT(BO879), 0)), "OK", "Invalid"))</f>
        <v/>
      </c>
      <c r="BQ879" s="281"/>
      <c r="BR879" s="281"/>
      <c r="BS879" s="281"/>
      <c r="BT879" s="281" t="b">
        <f>AND(RMDF!BW879&gt;=0, RMDF!BW879&lt;=1-SUM(RMDF!Z879,RMDF!AG879,RMDF!AN879,RMDF!AU879,RMDF!BB879,RMDF!BI879,RMDF!BP879), RMDF!BW879=ROUND(RMDF!BW879,4))</f>
        <v>1</v>
      </c>
      <c r="BU879" s="317">
        <f>RMDF!BU879</f>
        <v>0</v>
      </c>
      <c r="BV879" s="318" t="str">
        <f>IF(BU879=0,"",_xlfn.XLOOKUP(BU879,StatePicklist!$1:$1,StatePicklist!$3:$3,"NA",0))</f>
        <v/>
      </c>
      <c r="BW879" s="297" t="str">
        <f ca="1">IF(RMDF!BV879="", "", IF(ISNUMBER(MATCH(RMDF!BV879, INDIRECT(BV879), 0)), "OK", "Invalid"))</f>
        <v/>
      </c>
      <c r="BX879" s="281"/>
      <c r="BY879" s="281"/>
      <c r="BZ879" s="281"/>
      <c r="CA879" s="281" t="b">
        <f>AND(RMDF!CD879&gt;=0, RMDF!CD879&lt;=1-SUM(RMDF!Z879,RMDF!AG879,RMDF!AN879,RMDF!AU879,RMDF!BB879,RMDF!BI879,RMDF!BP879,RMDF!BW879), RMDF!CD879=ROUND(RMDF!CD879,4))</f>
        <v>1</v>
      </c>
      <c r="CB879" s="317">
        <f>RMDF!CB879</f>
        <v>0</v>
      </c>
      <c r="CC879" s="318" t="str">
        <f>IF(CB879=0,"",_xlfn.XLOOKUP(CB879,StatePicklist!$1:$1,StatePicklist!$3:$3,"NA",0))</f>
        <v/>
      </c>
      <c r="CD879" s="297" t="str">
        <f ca="1">IF(RMDF!CC879="", "", IF(ISNUMBER(MATCH(RMDF!CC879, INDIRECT(CC879), 0)), "OK", "Invalid"))</f>
        <v/>
      </c>
      <c r="CE879" s="281"/>
      <c r="CF879" s="281"/>
      <c r="CG879" s="281"/>
      <c r="CH879" s="281" t="b">
        <f>AND(RMDF!CK879&gt;=0, RMDF!CK879&lt;=1-SUM(RMDF!Z879,RMDF!AG879,RMDF!AN879,RMDF!AU879,RMDF!BB879,RMDF!BI879,RMDF!BP879,RMDF!BW879,RMDF!CD879), RMDF!CK879=ROUND(RMDF!CK879,4))</f>
        <v>1</v>
      </c>
      <c r="CI879" s="317">
        <f>RMDF!CI879</f>
        <v>0</v>
      </c>
      <c r="CJ879" s="318" t="str">
        <f>IF(CI879=0,"",_xlfn.XLOOKUP(CI879,StatePicklist!$1:$1,StatePicklist!$3:$3,"NA",0))</f>
        <v/>
      </c>
      <c r="CK879" s="297" t="str">
        <f ca="1">IF(RMDF!CJ879="", "", IF(ISNUMBER(MATCH(RMDF!CJ879, INDIRECT(CJ879), 0)), "OK", "Invalid"))</f>
        <v/>
      </c>
      <c r="CL879" s="281"/>
      <c r="CM879" s="281"/>
      <c r="CN879" s="281"/>
      <c r="CO879" s="281" t="b">
        <f>AND(RMDF!CR879&gt;=0, RMDF!CR879&lt;=1-SUM(RMDF!Z879,RMDF!AG879,RMDF!AN879,RMDF!AU879,RMDF!BB879,RMDF!BI879,RMDF!BP879,RMDF!BW879,RMDF!CD879,RMDF!CK879), RMDF!CR879=ROUND(RMDF!CR879,4))</f>
        <v>1</v>
      </c>
      <c r="CP879" s="317">
        <f>RMDF!CP879</f>
        <v>0</v>
      </c>
      <c r="CQ879" s="318" t="str">
        <f>IF(CP879=0,"",_xlfn.XLOOKUP(CP879,StatePicklist!$1:$1,StatePicklist!$3:$3,"NA",0))</f>
        <v/>
      </c>
      <c r="CR879" s="297" t="str">
        <f ca="1">IF(RMDF!CQ879="", "", IF(ISNUMBER(MATCH(RMDF!CQ879, INDIRECT(CQ879), 0)), "OK", "Invalid"))</f>
        <v/>
      </c>
      <c r="CS879" s="281"/>
      <c r="CT879" s="281"/>
      <c r="CU879" s="281"/>
      <c r="CV879" s="281" t="b">
        <f>AND(RMDF!CY879&gt;=0, RMDF!CY879&lt;=1-SUM(RMDF!Z879,RMDF!AG879,RMDF!AN879,RMDF!AU879,RMDF!BB879,RMDF!BI879,RMDF!BP879,RMDF!BW879,RMDF!CD879,RMDF!CK879,RMDF!CR879), RMDF!CY879=ROUND(RMDF!CY879,4))</f>
        <v>1</v>
      </c>
      <c r="CW879" s="317">
        <f>RMDF!CW879</f>
        <v>0</v>
      </c>
      <c r="CX879" s="318" t="str">
        <f>IF(CW879=0,"",_xlfn.XLOOKUP(CW879,StatePicklist!$1:$1,StatePicklist!$3:$3,"NA",0))</f>
        <v/>
      </c>
      <c r="CY879" s="297" t="str">
        <f ca="1">IF(RMDF!CX879="", "", IF(ISNUMBER(MATCH(RMDF!CX879, INDIRECT(CX879), 0)), "OK", "Invalid"))</f>
        <v/>
      </c>
      <c r="CZ879" s="281"/>
      <c r="DA879" s="281"/>
      <c r="DB879" s="281"/>
      <c r="DC879" s="281" t="b">
        <f>AND(RMDF!DF879&gt;=0, RMDF!DF879&lt;=1-SUM(RMDF!Z879,RMDF!AG879,RMDF!AN879,RMDF!AU879,RMDF!BB879,RMDF!BI879,RMDF!BP879,RMDF!BW879,RMDF!CD879,RMDF!CK879,RMDF!CR879,RMDF!CY879), RMDF!DF879=ROUND(RMDF!DF879,4))</f>
        <v>1</v>
      </c>
      <c r="DD879" s="317">
        <f>RMDF!DD879</f>
        <v>0</v>
      </c>
      <c r="DE879" s="318" t="str">
        <f>IF(DD879=0,"",_xlfn.XLOOKUP(DD879,StatePicklist!$1:$1,StatePicklist!$3:$3,"NA",0))</f>
        <v/>
      </c>
      <c r="DF879" s="297" t="str">
        <f ca="1">IF(RMDF!DE879="", "", IF(ISNUMBER(MATCH(RMDF!DE879, INDIRECT(DE879), 0)), "OK", "Invalid"))</f>
        <v/>
      </c>
      <c r="DG879" s="281"/>
      <c r="DH879" s="281"/>
      <c r="DI879" s="281"/>
      <c r="DJ879" s="281" t="b">
        <f>AND(RMDF!DM879&gt;=0, RMDF!DM879&lt;=1-SUM(RMDF!Z879,RMDF!AG879,RMDF!AN879,RMDF!AU879,RMDF!BB879,RMDF!BI879,RMDF!BP879,RMDF!BW879,RMDF!CD879,RMDF!CK879,RMDF!CR879,RMDF!CY879,RMDF!DF879), RMDF!DM879=ROUND(RMDF!DM879,4))</f>
        <v>1</v>
      </c>
      <c r="DK879" s="317">
        <f>RMDF!DK879</f>
        <v>0</v>
      </c>
      <c r="DL879" s="318" t="str">
        <f>IF(DK879=0,"",_xlfn.XLOOKUP(DK879,StatePicklist!$1:$1,StatePicklist!$3:$3,"NA",0))</f>
        <v/>
      </c>
      <c r="DM879" s="297" t="str">
        <f ca="1">IF(RMDF!DL879="", "", IF(ISNUMBER(MATCH(RMDF!DL879, INDIRECT(DL879), 0)), "OK", "Invalid"))</f>
        <v/>
      </c>
      <c r="DN879" s="281"/>
      <c r="DO879" s="281"/>
      <c r="DP879" s="281"/>
      <c r="DQ879" s="281" t="b">
        <f>AND(RMDF!DT879&gt;=0, RMDF!DT879&lt;=1-SUM(RMDF!Z879,RMDF!AG879,RMDF!AN879,RMDF!AU879,RMDF!BB879,RMDF!BI879,RMDF!BP879,RMDF!BW879,RMDF!CD879,RMDF!CK879,RMDF!CR879,RMDF!CY879,RMDF!DF879,RMDF!DM879), RMDF!DT879=ROUND(RMDF!DT879,4))</f>
        <v>1</v>
      </c>
      <c r="DR879" s="317">
        <f>RMDF!DR879</f>
        <v>0</v>
      </c>
      <c r="DS879" s="318" t="str">
        <f>IF(DR879=0,"",_xlfn.XLOOKUP(DR879,StatePicklist!$1:$1,StatePicklist!$3:$3,"NA",0))</f>
        <v/>
      </c>
      <c r="DT879" s="297" t="str">
        <f ca="1">IF(RMDF!DS879="", "", IF(ISNUMBER(MATCH(RMDF!DS879, INDIRECT(DS879), 0)), "OK", "Invalid"))</f>
        <v/>
      </c>
      <c r="DU879" s="281"/>
      <c r="DV879" s="281"/>
      <c r="DW879" s="281"/>
      <c r="DX879" s="281" t="b">
        <f>AND(RMDF!EA879&gt;=0, RMDF!EA879&lt;=1-SUM(RMDF!Z879,RMDF!AG879,RMDF!AN879,RMDF!AU879,RMDF!BB879,RMDF!BI879,RMDF!BP879,RMDF!BW879,RMDF!CD879,RMDF!CK879,RMDF!CR879,RMDF!CY879,RMDF!DF879,RMDF!DM879,RMDF!DT879), RMDF!EA879=ROUND(RMDF!EA879,4))</f>
        <v>1</v>
      </c>
      <c r="DY879" s="317">
        <f>RMDF!DY879</f>
        <v>0</v>
      </c>
      <c r="DZ879" s="318" t="str">
        <f>IF(DY879=0,"",_xlfn.XLOOKUP(DY879,StatePicklist!$1:$1,StatePicklist!$3:$3,"NA",0))</f>
        <v/>
      </c>
      <c r="EA879" s="297" t="str">
        <f ca="1">IF(RMDF!DZ879="", "", IF(ISNUMBER(MATCH(RMDF!DZ879, INDIRECT(DZ879), 0)), "OK", "Invalid"))</f>
        <v/>
      </c>
      <c r="EB879" s="281"/>
      <c r="EC879" s="281"/>
      <c r="ED879" s="281"/>
      <c r="EE879" s="281" t="b">
        <f>AND(RMDF!EH879&gt;=0, RMDF!EH879&lt;=1-SUM(RMDF!Z879,RMDF!AG879,RMDF!AN879,RMDF!AU879,RMDF!BB879,RMDF!BI879,RMDF!BP879,RMDF!BW879,RMDF!CD879,RMDF!CK879,RMDF!CR879,RMDF!CY879,RMDF!DF879,RMDF!DM879,RMDF!DT879,RMDF!EA879), RMDF!EH879=ROUND(RMDF!EH879,4))</f>
        <v>1</v>
      </c>
      <c r="EF879" s="317">
        <f>RMDF!EF879</f>
        <v>0</v>
      </c>
      <c r="EG879" s="318" t="str">
        <f>IF(EF879=0,"",_xlfn.XLOOKUP(EF879,StatePicklist!$1:$1,StatePicklist!$3:$3,"NA",0))</f>
        <v/>
      </c>
      <c r="EH879" s="297" t="str">
        <f ca="1">IF(RMDF!EG879="", "", IF(ISNUMBER(MATCH(RMDF!EG879, INDIRECT(EG879), 0)), "OK", "Invalid"))</f>
        <v/>
      </c>
      <c r="EI879" s="281"/>
      <c r="EJ879" s="281"/>
      <c r="EK879" s="281"/>
      <c r="EL879" s="281" t="b">
        <f>AND(RMDF!EO879&gt;=0, RMDF!EO879&lt;=1-SUM(RMDF!Z879,RMDF!AG879,RMDF!AN879,RMDF!AU879,RMDF!BB879,RMDF!BI879,RMDF!BP879,RMDF!BW879,RMDF!CD879,RMDF!CK879,RMDF!CR879,RMDF!CY879,RMDF!DF879,RMDF!DM879,RMDF!DT879,RMDF!EA879,RMDF!EH879), RMDF!EO879=ROUND(RMDF!EO879,4))</f>
        <v>1</v>
      </c>
      <c r="EM879" s="317">
        <f>RMDF!EM879</f>
        <v>0</v>
      </c>
      <c r="EN879" s="318" t="str">
        <f>IF(EM879=0,"",_xlfn.XLOOKUP(EM879,StatePicklist!$1:$1,StatePicklist!$3:$3,"NA",0))</f>
        <v/>
      </c>
      <c r="EO879" s="297" t="str">
        <f ca="1">IF(RMDF!EN879="", "", IF(ISNUMBER(MATCH(RMDF!EN879, INDIRECT(EN879), 0)), "OK", "Invalid"))</f>
        <v/>
      </c>
      <c r="EP879" s="281"/>
      <c r="EQ879" s="281"/>
      <c r="ER879" s="281"/>
      <c r="ES879" s="281" t="b">
        <f>AND(RMDF!EV879&gt;=0, RMDF!EV879&lt;=1-SUM(RMDF!Z879,RMDF!AG879,RMDF!AN879,RMDF!AU879,RMDF!BB879,RMDF!BI879,RMDF!BP879,RMDF!BW879,RMDF!CD879,RMDF!CK879,RMDF!CR879,RMDF!CY879,RMDF!DF879,RMDF!DM879,RMDF!DT879,RMDF!EA879,RMDF!EH879,RMDF!EO879), RMDF!EV879=ROUND(RMDF!EV879,4))</f>
        <v>1</v>
      </c>
      <c r="ET879" s="317">
        <f>RMDF!ET879</f>
        <v>0</v>
      </c>
      <c r="EU879" s="318" t="str">
        <f>IF(ET879=0,"",_xlfn.XLOOKUP(ET879,StatePicklist!$1:$1,StatePicklist!$3:$3,"NA",0))</f>
        <v/>
      </c>
      <c r="EV879" s="297" t="str">
        <f ca="1">IF(RMDF!EU879="", "", IF(ISNUMBER(MATCH(RMDF!EU879, INDIRECT(EU879), 0)), "OK", "Invalid"))</f>
        <v/>
      </c>
      <c r="EW879" s="281"/>
      <c r="EX879" s="281"/>
      <c r="EY879" s="281"/>
      <c r="EZ879" s="281" t="b">
        <f>AND(RMDF!FC879&gt;=0, RMDF!FC879&lt;=1-SUM(RMDF!Z879,RMDF!AG879,RMDF!AN879,RMDF!AU879,RMDF!BB879,RMDF!BI879,RMDF!BP879,RMDF!BW879,RMDF!CD879,RMDF!CK879,RMDF!CR879,RMDF!CY879,RMDF!DF879,RMDF!DM879,RMDF!DT879,RMDF!EA879,RMDF!EH879,RMDF!EO879,RMDF!EV879), RMDF!FC879=ROUND(RMDF!FC879,4))</f>
        <v>1</v>
      </c>
      <c r="FA879" s="317">
        <f>RMDF!FA879</f>
        <v>0</v>
      </c>
      <c r="FB879" s="318" t="str">
        <f>IF(FA879=0,"",_xlfn.XLOOKUP(FA879,StatePicklist!$1:$1,StatePicklist!$3:$3,"NA",0))</f>
        <v/>
      </c>
      <c r="FC879" s="297" t="str">
        <f ca="1">IF(RMDF!FB879="", "", IF(ISNUMBER(MATCH(RMDF!FB879, INDIRECT(FB879), 0)), "OK", "Invalid"))</f>
        <v/>
      </c>
    </row>
    <row r="880" spans="1:159" s="205" customFormat="1" ht="39.9" customHeight="1" x14ac:dyDescent="0.25">
      <c r="A880" s="206"/>
      <c r="B880" s="196"/>
      <c r="C880" s="197"/>
      <c r="D880" s="198"/>
      <c r="E880" s="199"/>
      <c r="F880" s="200"/>
      <c r="G880" s="201"/>
      <c r="H880" s="292"/>
      <c r="I880" s="305">
        <f>RMDF!I880</f>
        <v>0</v>
      </c>
      <c r="J880" s="305" t="str">
        <f>IF(I880=ProductCode!$B$30,"PDReclPost",IF(OR(I880=ProductCode!$C$30,I880=ProductCode!$E$30,I880=ProductCode!$G$30),"PDPreCon",IF(OR(I880=ProductCode!$D$30,I880=ProductCode!$F$30),"PDNotReclPost","")))</f>
        <v/>
      </c>
      <c r="K880" s="305" t="str">
        <f t="shared" si="48"/>
        <v/>
      </c>
      <c r="L880" s="289"/>
      <c r="M880" s="305" t="str">
        <f t="shared" si="48"/>
        <v/>
      </c>
      <c r="N880" s="289" t="b">
        <f>AND(RMDF!N880&gt;=0, RMDF!N880&lt;=1-RMDF!L880, RMDF!N880=ROUND(RMDF!N880,4))</f>
        <v>1</v>
      </c>
      <c r="O880" s="286" t="str">
        <f>IF(P880="","",IF(I880="","",IF(LEFT(I880,13)="Reclaimed pos",RawMaterialCode!$E$569,RawMaterialCode!$E$568)))</f>
        <v>Reclaimed pre-consumer mixed fibers (RM0578)</v>
      </c>
      <c r="P880" s="295">
        <f t="shared" si="49"/>
        <v>1</v>
      </c>
      <c r="Q880" s="202"/>
      <c r="R880" s="203"/>
      <c r="S880" s="204" t="str">
        <f t="shared" si="50"/>
        <v/>
      </c>
      <c r="T880" s="281"/>
      <c r="U880" s="281"/>
      <c r="V880" s="281"/>
      <c r="W880" s="281"/>
      <c r="X880" s="317">
        <f>RMDF!X880</f>
        <v>0</v>
      </c>
      <c r="Y880" s="318" t="str">
        <f>IF(X880=0,"",_xlfn.XLOOKUP(X880,StatePicklist!$1:$1,StatePicklist!$3:$3,"NA",0))</f>
        <v/>
      </c>
      <c r="Z880" s="297" t="str">
        <f ca="1">IF(RMDF!Y880="", "", IF(ISNUMBER(MATCH(RMDF!Y880, INDIRECT(Y880), 0)), "OK", "Invalid"))</f>
        <v/>
      </c>
      <c r="AA880" s="281"/>
      <c r="AB880" s="281"/>
      <c r="AC880" s="281"/>
      <c r="AD880" s="281" t="b">
        <f>AND(RMDF!AG880&gt;=0, RMDF!AG880&lt;=1-RMDF!Z880, RMDF!AG880=ROUND(RMDF!AG880,4))</f>
        <v>1</v>
      </c>
      <c r="AE880" s="317">
        <f>RMDF!AE880</f>
        <v>0</v>
      </c>
      <c r="AF880" s="318" t="str">
        <f>IF(AE880=0,"",_xlfn.XLOOKUP(AE880,StatePicklist!$1:$1,StatePicklist!$3:$3,"NA",0))</f>
        <v/>
      </c>
      <c r="AG880" s="297" t="str">
        <f ca="1">IF(RMDF!AF880="", "", IF(ISNUMBER(MATCH(RMDF!AF880, INDIRECT(AF880), 0)), "OK", "Invalid"))</f>
        <v/>
      </c>
      <c r="AH880" s="281"/>
      <c r="AI880" s="281"/>
      <c r="AJ880" s="281"/>
      <c r="AK880" s="281" t="b">
        <f>AND(RMDF!AN880&gt;=0, RMDF!AN880&lt;=1-SUM(RMDF!Z880,RMDF!AG880), RMDF!AN880=ROUND(RMDF!AN880,4))</f>
        <v>1</v>
      </c>
      <c r="AL880" s="317">
        <f>RMDF!AL880</f>
        <v>0</v>
      </c>
      <c r="AM880" s="318" t="str">
        <f>IF(AL880=0,"",_xlfn.XLOOKUP(AL880,StatePicklist!$1:$1,StatePicklist!$3:$3,"NA",0))</f>
        <v/>
      </c>
      <c r="AN880" s="297" t="str">
        <f ca="1">IF(RMDF!AM880="", "", IF(ISNUMBER(MATCH(RMDF!AM880, INDIRECT(AM880), 0)), "OK", "Invalid"))</f>
        <v/>
      </c>
      <c r="AO880" s="281"/>
      <c r="AP880" s="281"/>
      <c r="AQ880" s="281"/>
      <c r="AR880" s="281" t="b">
        <f>AND(RMDF!AU880&gt;=0, RMDF!AU880&lt;=1-SUM(RMDF!Z880,RMDF!AG880,RMDF!AN880), RMDF!AU880=ROUND(RMDF!AU880,4))</f>
        <v>1</v>
      </c>
      <c r="AS880" s="317">
        <f>RMDF!AS880</f>
        <v>0</v>
      </c>
      <c r="AT880" s="318" t="str">
        <f>IF(AS880=0,"",_xlfn.XLOOKUP(AS880,StatePicklist!$1:$1,StatePicklist!$3:$3,"NA",0))</f>
        <v/>
      </c>
      <c r="AU880" s="297" t="str">
        <f ca="1">IF(RMDF!AT880="", "", IF(ISNUMBER(MATCH(RMDF!AT880, INDIRECT(AT880), 0)), "OK", "Invalid"))</f>
        <v/>
      </c>
      <c r="AV880" s="281"/>
      <c r="AW880" s="281"/>
      <c r="AX880" s="281"/>
      <c r="AY880" s="281" t="b">
        <f>AND(RMDF!BB880&gt;=0, RMDF!BB880&lt;=1-SUM(RMDF!Z880,RMDF!AG880,RMDF!AN880,RMDF!AU880), RMDF!BB880=ROUND(RMDF!BB880,4))</f>
        <v>1</v>
      </c>
      <c r="AZ880" s="317">
        <f>RMDF!AZ880</f>
        <v>0</v>
      </c>
      <c r="BA880" s="318" t="str">
        <f>IF(AZ880=0,"",_xlfn.XLOOKUP(AZ880,StatePicklist!$1:$1,StatePicklist!$3:$3,"NA",0))</f>
        <v/>
      </c>
      <c r="BB880" s="297" t="str">
        <f ca="1">IF(RMDF!BA880="", "", IF(ISNUMBER(MATCH(RMDF!BA880, INDIRECT(BA880), 0)), "OK", "Invalid"))</f>
        <v/>
      </c>
      <c r="BC880" s="281"/>
      <c r="BD880" s="281"/>
      <c r="BE880" s="281"/>
      <c r="BF880" s="281" t="b">
        <f>AND(RMDF!BI880&gt;=0, RMDF!BI880&lt;=1-SUM(RMDF!Z880,RMDF!AG880,RMDF!AN880,RMDF!AU880,RMDF!BB880), RMDF!BI880=ROUND(RMDF!BI880,4))</f>
        <v>1</v>
      </c>
      <c r="BG880" s="317">
        <f>RMDF!BG880</f>
        <v>0</v>
      </c>
      <c r="BH880" s="318" t="str">
        <f>IF(BG880=0,"",_xlfn.XLOOKUP(BG880,StatePicklist!$1:$1,StatePicklist!$3:$3,"NA",0))</f>
        <v/>
      </c>
      <c r="BI880" s="297" t="str">
        <f ca="1">IF(RMDF!BH880="", "", IF(ISNUMBER(MATCH(RMDF!BH880, INDIRECT(BH880), 0)), "OK", "Invalid"))</f>
        <v/>
      </c>
      <c r="BJ880" s="281"/>
      <c r="BK880" s="281"/>
      <c r="BL880" s="281"/>
      <c r="BM880" s="281" t="b">
        <f>AND(RMDF!BP880&gt;=0, RMDF!BP880&lt;=1-SUM(RMDF!Z880,RMDF!AG880,RMDF!AN880,RMDF!AU880,RMDF!BB880,RMDF!BI880), RMDF!BP880=ROUND(RMDF!BP880,4))</f>
        <v>1</v>
      </c>
      <c r="BN880" s="317">
        <f>RMDF!BN880</f>
        <v>0</v>
      </c>
      <c r="BO880" s="318" t="str">
        <f>IF(BN880=0,"",_xlfn.XLOOKUP(BN880,StatePicklist!$1:$1,StatePicklist!$3:$3,"NA",0))</f>
        <v/>
      </c>
      <c r="BP880" s="297" t="str">
        <f ca="1">IF(RMDF!BO880="", "", IF(ISNUMBER(MATCH(RMDF!BO880, INDIRECT(BO880), 0)), "OK", "Invalid"))</f>
        <v/>
      </c>
      <c r="BQ880" s="281"/>
      <c r="BR880" s="281"/>
      <c r="BS880" s="281"/>
      <c r="BT880" s="281" t="b">
        <f>AND(RMDF!BW880&gt;=0, RMDF!BW880&lt;=1-SUM(RMDF!Z880,RMDF!AG880,RMDF!AN880,RMDF!AU880,RMDF!BB880,RMDF!BI880,RMDF!BP880), RMDF!BW880=ROUND(RMDF!BW880,4))</f>
        <v>1</v>
      </c>
      <c r="BU880" s="317">
        <f>RMDF!BU880</f>
        <v>0</v>
      </c>
      <c r="BV880" s="318" t="str">
        <f>IF(BU880=0,"",_xlfn.XLOOKUP(BU880,StatePicklist!$1:$1,StatePicklist!$3:$3,"NA",0))</f>
        <v/>
      </c>
      <c r="BW880" s="297" t="str">
        <f ca="1">IF(RMDF!BV880="", "", IF(ISNUMBER(MATCH(RMDF!BV880, INDIRECT(BV880), 0)), "OK", "Invalid"))</f>
        <v/>
      </c>
      <c r="BX880" s="281"/>
      <c r="BY880" s="281"/>
      <c r="BZ880" s="281"/>
      <c r="CA880" s="281" t="b">
        <f>AND(RMDF!CD880&gt;=0, RMDF!CD880&lt;=1-SUM(RMDF!Z880,RMDF!AG880,RMDF!AN880,RMDF!AU880,RMDF!BB880,RMDF!BI880,RMDF!BP880,RMDF!BW880), RMDF!CD880=ROUND(RMDF!CD880,4))</f>
        <v>1</v>
      </c>
      <c r="CB880" s="317">
        <f>RMDF!CB880</f>
        <v>0</v>
      </c>
      <c r="CC880" s="318" t="str">
        <f>IF(CB880=0,"",_xlfn.XLOOKUP(CB880,StatePicklist!$1:$1,StatePicklist!$3:$3,"NA",0))</f>
        <v/>
      </c>
      <c r="CD880" s="297" t="str">
        <f ca="1">IF(RMDF!CC880="", "", IF(ISNUMBER(MATCH(RMDF!CC880, INDIRECT(CC880), 0)), "OK", "Invalid"))</f>
        <v/>
      </c>
      <c r="CE880" s="281"/>
      <c r="CF880" s="281"/>
      <c r="CG880" s="281"/>
      <c r="CH880" s="281" t="b">
        <f>AND(RMDF!CK880&gt;=0, RMDF!CK880&lt;=1-SUM(RMDF!Z880,RMDF!AG880,RMDF!AN880,RMDF!AU880,RMDF!BB880,RMDF!BI880,RMDF!BP880,RMDF!BW880,RMDF!CD880), RMDF!CK880=ROUND(RMDF!CK880,4))</f>
        <v>1</v>
      </c>
      <c r="CI880" s="317">
        <f>RMDF!CI880</f>
        <v>0</v>
      </c>
      <c r="CJ880" s="318" t="str">
        <f>IF(CI880=0,"",_xlfn.XLOOKUP(CI880,StatePicklist!$1:$1,StatePicklist!$3:$3,"NA",0))</f>
        <v/>
      </c>
      <c r="CK880" s="297" t="str">
        <f ca="1">IF(RMDF!CJ880="", "", IF(ISNUMBER(MATCH(RMDF!CJ880, INDIRECT(CJ880), 0)), "OK", "Invalid"))</f>
        <v/>
      </c>
      <c r="CL880" s="281"/>
      <c r="CM880" s="281"/>
      <c r="CN880" s="281"/>
      <c r="CO880" s="281" t="b">
        <f>AND(RMDF!CR880&gt;=0, RMDF!CR880&lt;=1-SUM(RMDF!Z880,RMDF!AG880,RMDF!AN880,RMDF!AU880,RMDF!BB880,RMDF!BI880,RMDF!BP880,RMDF!BW880,RMDF!CD880,RMDF!CK880), RMDF!CR880=ROUND(RMDF!CR880,4))</f>
        <v>1</v>
      </c>
      <c r="CP880" s="317">
        <f>RMDF!CP880</f>
        <v>0</v>
      </c>
      <c r="CQ880" s="318" t="str">
        <f>IF(CP880=0,"",_xlfn.XLOOKUP(CP880,StatePicklist!$1:$1,StatePicklist!$3:$3,"NA",0))</f>
        <v/>
      </c>
      <c r="CR880" s="297" t="str">
        <f ca="1">IF(RMDF!CQ880="", "", IF(ISNUMBER(MATCH(RMDF!CQ880, INDIRECT(CQ880), 0)), "OK", "Invalid"))</f>
        <v/>
      </c>
      <c r="CS880" s="281"/>
      <c r="CT880" s="281"/>
      <c r="CU880" s="281"/>
      <c r="CV880" s="281" t="b">
        <f>AND(RMDF!CY880&gt;=0, RMDF!CY880&lt;=1-SUM(RMDF!Z880,RMDF!AG880,RMDF!AN880,RMDF!AU880,RMDF!BB880,RMDF!BI880,RMDF!BP880,RMDF!BW880,RMDF!CD880,RMDF!CK880,RMDF!CR880), RMDF!CY880=ROUND(RMDF!CY880,4))</f>
        <v>1</v>
      </c>
      <c r="CW880" s="317">
        <f>RMDF!CW880</f>
        <v>0</v>
      </c>
      <c r="CX880" s="318" t="str">
        <f>IF(CW880=0,"",_xlfn.XLOOKUP(CW880,StatePicklist!$1:$1,StatePicklist!$3:$3,"NA",0))</f>
        <v/>
      </c>
      <c r="CY880" s="297" t="str">
        <f ca="1">IF(RMDF!CX880="", "", IF(ISNUMBER(MATCH(RMDF!CX880, INDIRECT(CX880), 0)), "OK", "Invalid"))</f>
        <v/>
      </c>
      <c r="CZ880" s="281"/>
      <c r="DA880" s="281"/>
      <c r="DB880" s="281"/>
      <c r="DC880" s="281" t="b">
        <f>AND(RMDF!DF880&gt;=0, RMDF!DF880&lt;=1-SUM(RMDF!Z880,RMDF!AG880,RMDF!AN880,RMDF!AU880,RMDF!BB880,RMDF!BI880,RMDF!BP880,RMDF!BW880,RMDF!CD880,RMDF!CK880,RMDF!CR880,RMDF!CY880), RMDF!DF880=ROUND(RMDF!DF880,4))</f>
        <v>1</v>
      </c>
      <c r="DD880" s="317">
        <f>RMDF!DD880</f>
        <v>0</v>
      </c>
      <c r="DE880" s="318" t="str">
        <f>IF(DD880=0,"",_xlfn.XLOOKUP(DD880,StatePicklist!$1:$1,StatePicklist!$3:$3,"NA",0))</f>
        <v/>
      </c>
      <c r="DF880" s="297" t="str">
        <f ca="1">IF(RMDF!DE880="", "", IF(ISNUMBER(MATCH(RMDF!DE880, INDIRECT(DE880), 0)), "OK", "Invalid"))</f>
        <v/>
      </c>
      <c r="DG880" s="281"/>
      <c r="DH880" s="281"/>
      <c r="DI880" s="281"/>
      <c r="DJ880" s="281" t="b">
        <f>AND(RMDF!DM880&gt;=0, RMDF!DM880&lt;=1-SUM(RMDF!Z880,RMDF!AG880,RMDF!AN880,RMDF!AU880,RMDF!BB880,RMDF!BI880,RMDF!BP880,RMDF!BW880,RMDF!CD880,RMDF!CK880,RMDF!CR880,RMDF!CY880,RMDF!DF880), RMDF!DM880=ROUND(RMDF!DM880,4))</f>
        <v>1</v>
      </c>
      <c r="DK880" s="317">
        <f>RMDF!DK880</f>
        <v>0</v>
      </c>
      <c r="DL880" s="318" t="str">
        <f>IF(DK880=0,"",_xlfn.XLOOKUP(DK880,StatePicklist!$1:$1,StatePicklist!$3:$3,"NA",0))</f>
        <v/>
      </c>
      <c r="DM880" s="297" t="str">
        <f ca="1">IF(RMDF!DL880="", "", IF(ISNUMBER(MATCH(RMDF!DL880, INDIRECT(DL880), 0)), "OK", "Invalid"))</f>
        <v/>
      </c>
      <c r="DN880" s="281"/>
      <c r="DO880" s="281"/>
      <c r="DP880" s="281"/>
      <c r="DQ880" s="281" t="b">
        <f>AND(RMDF!DT880&gt;=0, RMDF!DT880&lt;=1-SUM(RMDF!Z880,RMDF!AG880,RMDF!AN880,RMDF!AU880,RMDF!BB880,RMDF!BI880,RMDF!BP880,RMDF!BW880,RMDF!CD880,RMDF!CK880,RMDF!CR880,RMDF!CY880,RMDF!DF880,RMDF!DM880), RMDF!DT880=ROUND(RMDF!DT880,4))</f>
        <v>1</v>
      </c>
      <c r="DR880" s="317">
        <f>RMDF!DR880</f>
        <v>0</v>
      </c>
      <c r="DS880" s="318" t="str">
        <f>IF(DR880=0,"",_xlfn.XLOOKUP(DR880,StatePicklist!$1:$1,StatePicklist!$3:$3,"NA",0))</f>
        <v/>
      </c>
      <c r="DT880" s="297" t="str">
        <f ca="1">IF(RMDF!DS880="", "", IF(ISNUMBER(MATCH(RMDF!DS880, INDIRECT(DS880), 0)), "OK", "Invalid"))</f>
        <v/>
      </c>
      <c r="DU880" s="281"/>
      <c r="DV880" s="281"/>
      <c r="DW880" s="281"/>
      <c r="DX880" s="281" t="b">
        <f>AND(RMDF!EA880&gt;=0, RMDF!EA880&lt;=1-SUM(RMDF!Z880,RMDF!AG880,RMDF!AN880,RMDF!AU880,RMDF!BB880,RMDF!BI880,RMDF!BP880,RMDF!BW880,RMDF!CD880,RMDF!CK880,RMDF!CR880,RMDF!CY880,RMDF!DF880,RMDF!DM880,RMDF!DT880), RMDF!EA880=ROUND(RMDF!EA880,4))</f>
        <v>1</v>
      </c>
      <c r="DY880" s="317">
        <f>RMDF!DY880</f>
        <v>0</v>
      </c>
      <c r="DZ880" s="318" t="str">
        <f>IF(DY880=0,"",_xlfn.XLOOKUP(DY880,StatePicklist!$1:$1,StatePicklist!$3:$3,"NA",0))</f>
        <v/>
      </c>
      <c r="EA880" s="297" t="str">
        <f ca="1">IF(RMDF!DZ880="", "", IF(ISNUMBER(MATCH(RMDF!DZ880, INDIRECT(DZ880), 0)), "OK", "Invalid"))</f>
        <v/>
      </c>
      <c r="EB880" s="281"/>
      <c r="EC880" s="281"/>
      <c r="ED880" s="281"/>
      <c r="EE880" s="281" t="b">
        <f>AND(RMDF!EH880&gt;=0, RMDF!EH880&lt;=1-SUM(RMDF!Z880,RMDF!AG880,RMDF!AN880,RMDF!AU880,RMDF!BB880,RMDF!BI880,RMDF!BP880,RMDF!BW880,RMDF!CD880,RMDF!CK880,RMDF!CR880,RMDF!CY880,RMDF!DF880,RMDF!DM880,RMDF!DT880,RMDF!EA880), RMDF!EH880=ROUND(RMDF!EH880,4))</f>
        <v>1</v>
      </c>
      <c r="EF880" s="317">
        <f>RMDF!EF880</f>
        <v>0</v>
      </c>
      <c r="EG880" s="318" t="str">
        <f>IF(EF880=0,"",_xlfn.XLOOKUP(EF880,StatePicklist!$1:$1,StatePicklist!$3:$3,"NA",0))</f>
        <v/>
      </c>
      <c r="EH880" s="297" t="str">
        <f ca="1">IF(RMDF!EG880="", "", IF(ISNUMBER(MATCH(RMDF!EG880, INDIRECT(EG880), 0)), "OK", "Invalid"))</f>
        <v/>
      </c>
      <c r="EI880" s="281"/>
      <c r="EJ880" s="281"/>
      <c r="EK880" s="281"/>
      <c r="EL880" s="281" t="b">
        <f>AND(RMDF!EO880&gt;=0, RMDF!EO880&lt;=1-SUM(RMDF!Z880,RMDF!AG880,RMDF!AN880,RMDF!AU880,RMDF!BB880,RMDF!BI880,RMDF!BP880,RMDF!BW880,RMDF!CD880,RMDF!CK880,RMDF!CR880,RMDF!CY880,RMDF!DF880,RMDF!DM880,RMDF!DT880,RMDF!EA880,RMDF!EH880), RMDF!EO880=ROUND(RMDF!EO880,4))</f>
        <v>1</v>
      </c>
      <c r="EM880" s="317">
        <f>RMDF!EM880</f>
        <v>0</v>
      </c>
      <c r="EN880" s="318" t="str">
        <f>IF(EM880=0,"",_xlfn.XLOOKUP(EM880,StatePicklist!$1:$1,StatePicklist!$3:$3,"NA",0))</f>
        <v/>
      </c>
      <c r="EO880" s="297" t="str">
        <f ca="1">IF(RMDF!EN880="", "", IF(ISNUMBER(MATCH(RMDF!EN880, INDIRECT(EN880), 0)), "OK", "Invalid"))</f>
        <v/>
      </c>
      <c r="EP880" s="281"/>
      <c r="EQ880" s="281"/>
      <c r="ER880" s="281"/>
      <c r="ES880" s="281" t="b">
        <f>AND(RMDF!EV880&gt;=0, RMDF!EV880&lt;=1-SUM(RMDF!Z880,RMDF!AG880,RMDF!AN880,RMDF!AU880,RMDF!BB880,RMDF!BI880,RMDF!BP880,RMDF!BW880,RMDF!CD880,RMDF!CK880,RMDF!CR880,RMDF!CY880,RMDF!DF880,RMDF!DM880,RMDF!DT880,RMDF!EA880,RMDF!EH880,RMDF!EO880), RMDF!EV880=ROUND(RMDF!EV880,4))</f>
        <v>1</v>
      </c>
      <c r="ET880" s="317">
        <f>RMDF!ET880</f>
        <v>0</v>
      </c>
      <c r="EU880" s="318" t="str">
        <f>IF(ET880=0,"",_xlfn.XLOOKUP(ET880,StatePicklist!$1:$1,StatePicklist!$3:$3,"NA",0))</f>
        <v/>
      </c>
      <c r="EV880" s="297" t="str">
        <f ca="1">IF(RMDF!EU880="", "", IF(ISNUMBER(MATCH(RMDF!EU880, INDIRECT(EU880), 0)), "OK", "Invalid"))</f>
        <v/>
      </c>
      <c r="EW880" s="281"/>
      <c r="EX880" s="281"/>
      <c r="EY880" s="281"/>
      <c r="EZ880" s="281" t="b">
        <f>AND(RMDF!FC880&gt;=0, RMDF!FC880&lt;=1-SUM(RMDF!Z880,RMDF!AG880,RMDF!AN880,RMDF!AU880,RMDF!BB880,RMDF!BI880,RMDF!BP880,RMDF!BW880,RMDF!CD880,RMDF!CK880,RMDF!CR880,RMDF!CY880,RMDF!DF880,RMDF!DM880,RMDF!DT880,RMDF!EA880,RMDF!EH880,RMDF!EO880,RMDF!EV880), RMDF!FC880=ROUND(RMDF!FC880,4))</f>
        <v>1</v>
      </c>
      <c r="FA880" s="317">
        <f>RMDF!FA880</f>
        <v>0</v>
      </c>
      <c r="FB880" s="318" t="str">
        <f>IF(FA880=0,"",_xlfn.XLOOKUP(FA880,StatePicklist!$1:$1,StatePicklist!$3:$3,"NA",0))</f>
        <v/>
      </c>
      <c r="FC880" s="297" t="str">
        <f ca="1">IF(RMDF!FB880="", "", IF(ISNUMBER(MATCH(RMDF!FB880, INDIRECT(FB880), 0)), "OK", "Invalid"))</f>
        <v/>
      </c>
    </row>
    <row r="881" spans="1:159" s="205" customFormat="1" ht="39.9" customHeight="1" x14ac:dyDescent="0.25">
      <c r="A881" s="206"/>
      <c r="B881" s="196"/>
      <c r="C881" s="197"/>
      <c r="D881" s="198"/>
      <c r="E881" s="199"/>
      <c r="F881" s="200"/>
      <c r="G881" s="201"/>
      <c r="H881" s="292"/>
      <c r="I881" s="305">
        <f>RMDF!I881</f>
        <v>0</v>
      </c>
      <c r="J881" s="305" t="str">
        <f>IF(I881=ProductCode!$B$30,"PDReclPost",IF(OR(I881=ProductCode!$C$30,I881=ProductCode!$E$30,I881=ProductCode!$G$30),"PDPreCon",IF(OR(I881=ProductCode!$D$30,I881=ProductCode!$F$30),"PDNotReclPost","")))</f>
        <v/>
      </c>
      <c r="K881" s="305" t="str">
        <f t="shared" si="48"/>
        <v/>
      </c>
      <c r="L881" s="289"/>
      <c r="M881" s="305" t="str">
        <f t="shared" si="48"/>
        <v/>
      </c>
      <c r="N881" s="289" t="b">
        <f>AND(RMDF!N881&gt;=0, RMDF!N881&lt;=1-RMDF!L881, RMDF!N881=ROUND(RMDF!N881,4))</f>
        <v>1</v>
      </c>
      <c r="O881" s="286" t="str">
        <f>IF(P881="","",IF(I881="","",IF(LEFT(I881,13)="Reclaimed pos",RawMaterialCode!$E$569,RawMaterialCode!$E$568)))</f>
        <v>Reclaimed pre-consumer mixed fibers (RM0578)</v>
      </c>
      <c r="P881" s="295">
        <f t="shared" si="49"/>
        <v>1</v>
      </c>
      <c r="Q881" s="202"/>
      <c r="R881" s="203"/>
      <c r="S881" s="204" t="str">
        <f t="shared" si="50"/>
        <v/>
      </c>
      <c r="T881" s="281"/>
      <c r="U881" s="281"/>
      <c r="V881" s="281"/>
      <c r="W881" s="281"/>
      <c r="X881" s="317">
        <f>RMDF!X881</f>
        <v>0</v>
      </c>
      <c r="Y881" s="318" t="str">
        <f>IF(X881=0,"",_xlfn.XLOOKUP(X881,StatePicklist!$1:$1,StatePicklist!$3:$3,"NA",0))</f>
        <v/>
      </c>
      <c r="Z881" s="297" t="str">
        <f ca="1">IF(RMDF!Y881="", "", IF(ISNUMBER(MATCH(RMDF!Y881, INDIRECT(Y881), 0)), "OK", "Invalid"))</f>
        <v/>
      </c>
      <c r="AA881" s="281"/>
      <c r="AB881" s="281"/>
      <c r="AC881" s="281"/>
      <c r="AD881" s="281" t="b">
        <f>AND(RMDF!AG881&gt;=0, RMDF!AG881&lt;=1-RMDF!Z881, RMDF!AG881=ROUND(RMDF!AG881,4))</f>
        <v>1</v>
      </c>
      <c r="AE881" s="317">
        <f>RMDF!AE881</f>
        <v>0</v>
      </c>
      <c r="AF881" s="318" t="str">
        <f>IF(AE881=0,"",_xlfn.XLOOKUP(AE881,StatePicklist!$1:$1,StatePicklist!$3:$3,"NA",0))</f>
        <v/>
      </c>
      <c r="AG881" s="297" t="str">
        <f ca="1">IF(RMDF!AF881="", "", IF(ISNUMBER(MATCH(RMDF!AF881, INDIRECT(AF881), 0)), "OK", "Invalid"))</f>
        <v/>
      </c>
      <c r="AH881" s="281"/>
      <c r="AI881" s="281"/>
      <c r="AJ881" s="281"/>
      <c r="AK881" s="281" t="b">
        <f>AND(RMDF!AN881&gt;=0, RMDF!AN881&lt;=1-SUM(RMDF!Z881,RMDF!AG881), RMDF!AN881=ROUND(RMDF!AN881,4))</f>
        <v>1</v>
      </c>
      <c r="AL881" s="317">
        <f>RMDF!AL881</f>
        <v>0</v>
      </c>
      <c r="AM881" s="318" t="str">
        <f>IF(AL881=0,"",_xlfn.XLOOKUP(AL881,StatePicklist!$1:$1,StatePicklist!$3:$3,"NA",0))</f>
        <v/>
      </c>
      <c r="AN881" s="297" t="str">
        <f ca="1">IF(RMDF!AM881="", "", IF(ISNUMBER(MATCH(RMDF!AM881, INDIRECT(AM881), 0)), "OK", "Invalid"))</f>
        <v/>
      </c>
      <c r="AO881" s="281"/>
      <c r="AP881" s="281"/>
      <c r="AQ881" s="281"/>
      <c r="AR881" s="281" t="b">
        <f>AND(RMDF!AU881&gt;=0, RMDF!AU881&lt;=1-SUM(RMDF!Z881,RMDF!AG881,RMDF!AN881), RMDF!AU881=ROUND(RMDF!AU881,4))</f>
        <v>1</v>
      </c>
      <c r="AS881" s="317">
        <f>RMDF!AS881</f>
        <v>0</v>
      </c>
      <c r="AT881" s="318" t="str">
        <f>IF(AS881=0,"",_xlfn.XLOOKUP(AS881,StatePicklist!$1:$1,StatePicklist!$3:$3,"NA",0))</f>
        <v/>
      </c>
      <c r="AU881" s="297" t="str">
        <f ca="1">IF(RMDF!AT881="", "", IF(ISNUMBER(MATCH(RMDF!AT881, INDIRECT(AT881), 0)), "OK", "Invalid"))</f>
        <v/>
      </c>
      <c r="AV881" s="281"/>
      <c r="AW881" s="281"/>
      <c r="AX881" s="281"/>
      <c r="AY881" s="281" t="b">
        <f>AND(RMDF!BB881&gt;=0, RMDF!BB881&lt;=1-SUM(RMDF!Z881,RMDF!AG881,RMDF!AN881,RMDF!AU881), RMDF!BB881=ROUND(RMDF!BB881,4))</f>
        <v>1</v>
      </c>
      <c r="AZ881" s="317">
        <f>RMDF!AZ881</f>
        <v>0</v>
      </c>
      <c r="BA881" s="318" t="str">
        <f>IF(AZ881=0,"",_xlfn.XLOOKUP(AZ881,StatePicklist!$1:$1,StatePicklist!$3:$3,"NA",0))</f>
        <v/>
      </c>
      <c r="BB881" s="297" t="str">
        <f ca="1">IF(RMDF!BA881="", "", IF(ISNUMBER(MATCH(RMDF!BA881, INDIRECT(BA881), 0)), "OK", "Invalid"))</f>
        <v/>
      </c>
      <c r="BC881" s="281"/>
      <c r="BD881" s="281"/>
      <c r="BE881" s="281"/>
      <c r="BF881" s="281" t="b">
        <f>AND(RMDF!BI881&gt;=0, RMDF!BI881&lt;=1-SUM(RMDF!Z881,RMDF!AG881,RMDF!AN881,RMDF!AU881,RMDF!BB881), RMDF!BI881=ROUND(RMDF!BI881,4))</f>
        <v>1</v>
      </c>
      <c r="BG881" s="317">
        <f>RMDF!BG881</f>
        <v>0</v>
      </c>
      <c r="BH881" s="318" t="str">
        <f>IF(BG881=0,"",_xlfn.XLOOKUP(BG881,StatePicklist!$1:$1,StatePicklist!$3:$3,"NA",0))</f>
        <v/>
      </c>
      <c r="BI881" s="297" t="str">
        <f ca="1">IF(RMDF!BH881="", "", IF(ISNUMBER(MATCH(RMDF!BH881, INDIRECT(BH881), 0)), "OK", "Invalid"))</f>
        <v/>
      </c>
      <c r="BJ881" s="281"/>
      <c r="BK881" s="281"/>
      <c r="BL881" s="281"/>
      <c r="BM881" s="281" t="b">
        <f>AND(RMDF!BP881&gt;=0, RMDF!BP881&lt;=1-SUM(RMDF!Z881,RMDF!AG881,RMDF!AN881,RMDF!AU881,RMDF!BB881,RMDF!BI881), RMDF!BP881=ROUND(RMDF!BP881,4))</f>
        <v>1</v>
      </c>
      <c r="BN881" s="317">
        <f>RMDF!BN881</f>
        <v>0</v>
      </c>
      <c r="BO881" s="318" t="str">
        <f>IF(BN881=0,"",_xlfn.XLOOKUP(BN881,StatePicklist!$1:$1,StatePicklist!$3:$3,"NA",0))</f>
        <v/>
      </c>
      <c r="BP881" s="297" t="str">
        <f ca="1">IF(RMDF!BO881="", "", IF(ISNUMBER(MATCH(RMDF!BO881, INDIRECT(BO881), 0)), "OK", "Invalid"))</f>
        <v/>
      </c>
      <c r="BQ881" s="281"/>
      <c r="BR881" s="281"/>
      <c r="BS881" s="281"/>
      <c r="BT881" s="281" t="b">
        <f>AND(RMDF!BW881&gt;=0, RMDF!BW881&lt;=1-SUM(RMDF!Z881,RMDF!AG881,RMDF!AN881,RMDF!AU881,RMDF!BB881,RMDF!BI881,RMDF!BP881), RMDF!BW881=ROUND(RMDF!BW881,4))</f>
        <v>1</v>
      </c>
      <c r="BU881" s="317">
        <f>RMDF!BU881</f>
        <v>0</v>
      </c>
      <c r="BV881" s="318" t="str">
        <f>IF(BU881=0,"",_xlfn.XLOOKUP(BU881,StatePicklist!$1:$1,StatePicklist!$3:$3,"NA",0))</f>
        <v/>
      </c>
      <c r="BW881" s="297" t="str">
        <f ca="1">IF(RMDF!BV881="", "", IF(ISNUMBER(MATCH(RMDF!BV881, INDIRECT(BV881), 0)), "OK", "Invalid"))</f>
        <v/>
      </c>
      <c r="BX881" s="281"/>
      <c r="BY881" s="281"/>
      <c r="BZ881" s="281"/>
      <c r="CA881" s="281" t="b">
        <f>AND(RMDF!CD881&gt;=0, RMDF!CD881&lt;=1-SUM(RMDF!Z881,RMDF!AG881,RMDF!AN881,RMDF!AU881,RMDF!BB881,RMDF!BI881,RMDF!BP881,RMDF!BW881), RMDF!CD881=ROUND(RMDF!CD881,4))</f>
        <v>1</v>
      </c>
      <c r="CB881" s="317">
        <f>RMDF!CB881</f>
        <v>0</v>
      </c>
      <c r="CC881" s="318" t="str">
        <f>IF(CB881=0,"",_xlfn.XLOOKUP(CB881,StatePicklist!$1:$1,StatePicklist!$3:$3,"NA",0))</f>
        <v/>
      </c>
      <c r="CD881" s="297" t="str">
        <f ca="1">IF(RMDF!CC881="", "", IF(ISNUMBER(MATCH(RMDF!CC881, INDIRECT(CC881), 0)), "OK", "Invalid"))</f>
        <v/>
      </c>
      <c r="CE881" s="281"/>
      <c r="CF881" s="281"/>
      <c r="CG881" s="281"/>
      <c r="CH881" s="281" t="b">
        <f>AND(RMDF!CK881&gt;=0, RMDF!CK881&lt;=1-SUM(RMDF!Z881,RMDF!AG881,RMDF!AN881,RMDF!AU881,RMDF!BB881,RMDF!BI881,RMDF!BP881,RMDF!BW881,RMDF!CD881), RMDF!CK881=ROUND(RMDF!CK881,4))</f>
        <v>1</v>
      </c>
      <c r="CI881" s="317">
        <f>RMDF!CI881</f>
        <v>0</v>
      </c>
      <c r="CJ881" s="318" t="str">
        <f>IF(CI881=0,"",_xlfn.XLOOKUP(CI881,StatePicklist!$1:$1,StatePicklist!$3:$3,"NA",0))</f>
        <v/>
      </c>
      <c r="CK881" s="297" t="str">
        <f ca="1">IF(RMDF!CJ881="", "", IF(ISNUMBER(MATCH(RMDF!CJ881, INDIRECT(CJ881), 0)), "OK", "Invalid"))</f>
        <v/>
      </c>
      <c r="CL881" s="281"/>
      <c r="CM881" s="281"/>
      <c r="CN881" s="281"/>
      <c r="CO881" s="281" t="b">
        <f>AND(RMDF!CR881&gt;=0, RMDF!CR881&lt;=1-SUM(RMDF!Z881,RMDF!AG881,RMDF!AN881,RMDF!AU881,RMDF!BB881,RMDF!BI881,RMDF!BP881,RMDF!BW881,RMDF!CD881,RMDF!CK881), RMDF!CR881=ROUND(RMDF!CR881,4))</f>
        <v>1</v>
      </c>
      <c r="CP881" s="317">
        <f>RMDF!CP881</f>
        <v>0</v>
      </c>
      <c r="CQ881" s="318" t="str">
        <f>IF(CP881=0,"",_xlfn.XLOOKUP(CP881,StatePicklist!$1:$1,StatePicklist!$3:$3,"NA",0))</f>
        <v/>
      </c>
      <c r="CR881" s="297" t="str">
        <f ca="1">IF(RMDF!CQ881="", "", IF(ISNUMBER(MATCH(RMDF!CQ881, INDIRECT(CQ881), 0)), "OK", "Invalid"))</f>
        <v/>
      </c>
      <c r="CS881" s="281"/>
      <c r="CT881" s="281"/>
      <c r="CU881" s="281"/>
      <c r="CV881" s="281" t="b">
        <f>AND(RMDF!CY881&gt;=0, RMDF!CY881&lt;=1-SUM(RMDF!Z881,RMDF!AG881,RMDF!AN881,RMDF!AU881,RMDF!BB881,RMDF!BI881,RMDF!BP881,RMDF!BW881,RMDF!CD881,RMDF!CK881,RMDF!CR881), RMDF!CY881=ROUND(RMDF!CY881,4))</f>
        <v>1</v>
      </c>
      <c r="CW881" s="317">
        <f>RMDF!CW881</f>
        <v>0</v>
      </c>
      <c r="CX881" s="318" t="str">
        <f>IF(CW881=0,"",_xlfn.XLOOKUP(CW881,StatePicklist!$1:$1,StatePicklist!$3:$3,"NA",0))</f>
        <v/>
      </c>
      <c r="CY881" s="297" t="str">
        <f ca="1">IF(RMDF!CX881="", "", IF(ISNUMBER(MATCH(RMDF!CX881, INDIRECT(CX881), 0)), "OK", "Invalid"))</f>
        <v/>
      </c>
      <c r="CZ881" s="281"/>
      <c r="DA881" s="281"/>
      <c r="DB881" s="281"/>
      <c r="DC881" s="281" t="b">
        <f>AND(RMDF!DF881&gt;=0, RMDF!DF881&lt;=1-SUM(RMDF!Z881,RMDF!AG881,RMDF!AN881,RMDF!AU881,RMDF!BB881,RMDF!BI881,RMDF!BP881,RMDF!BW881,RMDF!CD881,RMDF!CK881,RMDF!CR881,RMDF!CY881), RMDF!DF881=ROUND(RMDF!DF881,4))</f>
        <v>1</v>
      </c>
      <c r="DD881" s="317">
        <f>RMDF!DD881</f>
        <v>0</v>
      </c>
      <c r="DE881" s="318" t="str">
        <f>IF(DD881=0,"",_xlfn.XLOOKUP(DD881,StatePicklist!$1:$1,StatePicklist!$3:$3,"NA",0))</f>
        <v/>
      </c>
      <c r="DF881" s="297" t="str">
        <f ca="1">IF(RMDF!DE881="", "", IF(ISNUMBER(MATCH(RMDF!DE881, INDIRECT(DE881), 0)), "OK", "Invalid"))</f>
        <v/>
      </c>
      <c r="DG881" s="281"/>
      <c r="DH881" s="281"/>
      <c r="DI881" s="281"/>
      <c r="DJ881" s="281" t="b">
        <f>AND(RMDF!DM881&gt;=0, RMDF!DM881&lt;=1-SUM(RMDF!Z881,RMDF!AG881,RMDF!AN881,RMDF!AU881,RMDF!BB881,RMDF!BI881,RMDF!BP881,RMDF!BW881,RMDF!CD881,RMDF!CK881,RMDF!CR881,RMDF!CY881,RMDF!DF881), RMDF!DM881=ROUND(RMDF!DM881,4))</f>
        <v>1</v>
      </c>
      <c r="DK881" s="317">
        <f>RMDF!DK881</f>
        <v>0</v>
      </c>
      <c r="DL881" s="318" t="str">
        <f>IF(DK881=0,"",_xlfn.XLOOKUP(DK881,StatePicklist!$1:$1,StatePicklist!$3:$3,"NA",0))</f>
        <v/>
      </c>
      <c r="DM881" s="297" t="str">
        <f ca="1">IF(RMDF!DL881="", "", IF(ISNUMBER(MATCH(RMDF!DL881, INDIRECT(DL881), 0)), "OK", "Invalid"))</f>
        <v/>
      </c>
      <c r="DN881" s="281"/>
      <c r="DO881" s="281"/>
      <c r="DP881" s="281"/>
      <c r="DQ881" s="281" t="b">
        <f>AND(RMDF!DT881&gt;=0, RMDF!DT881&lt;=1-SUM(RMDF!Z881,RMDF!AG881,RMDF!AN881,RMDF!AU881,RMDF!BB881,RMDF!BI881,RMDF!BP881,RMDF!BW881,RMDF!CD881,RMDF!CK881,RMDF!CR881,RMDF!CY881,RMDF!DF881,RMDF!DM881), RMDF!DT881=ROUND(RMDF!DT881,4))</f>
        <v>1</v>
      </c>
      <c r="DR881" s="317">
        <f>RMDF!DR881</f>
        <v>0</v>
      </c>
      <c r="DS881" s="318" t="str">
        <f>IF(DR881=0,"",_xlfn.XLOOKUP(DR881,StatePicklist!$1:$1,StatePicklist!$3:$3,"NA",0))</f>
        <v/>
      </c>
      <c r="DT881" s="297" t="str">
        <f ca="1">IF(RMDF!DS881="", "", IF(ISNUMBER(MATCH(RMDF!DS881, INDIRECT(DS881), 0)), "OK", "Invalid"))</f>
        <v/>
      </c>
      <c r="DU881" s="281"/>
      <c r="DV881" s="281"/>
      <c r="DW881" s="281"/>
      <c r="DX881" s="281" t="b">
        <f>AND(RMDF!EA881&gt;=0, RMDF!EA881&lt;=1-SUM(RMDF!Z881,RMDF!AG881,RMDF!AN881,RMDF!AU881,RMDF!BB881,RMDF!BI881,RMDF!BP881,RMDF!BW881,RMDF!CD881,RMDF!CK881,RMDF!CR881,RMDF!CY881,RMDF!DF881,RMDF!DM881,RMDF!DT881), RMDF!EA881=ROUND(RMDF!EA881,4))</f>
        <v>1</v>
      </c>
      <c r="DY881" s="317">
        <f>RMDF!DY881</f>
        <v>0</v>
      </c>
      <c r="DZ881" s="318" t="str">
        <f>IF(DY881=0,"",_xlfn.XLOOKUP(DY881,StatePicklist!$1:$1,StatePicklist!$3:$3,"NA",0))</f>
        <v/>
      </c>
      <c r="EA881" s="297" t="str">
        <f ca="1">IF(RMDF!DZ881="", "", IF(ISNUMBER(MATCH(RMDF!DZ881, INDIRECT(DZ881), 0)), "OK", "Invalid"))</f>
        <v/>
      </c>
      <c r="EB881" s="281"/>
      <c r="EC881" s="281"/>
      <c r="ED881" s="281"/>
      <c r="EE881" s="281" t="b">
        <f>AND(RMDF!EH881&gt;=0, RMDF!EH881&lt;=1-SUM(RMDF!Z881,RMDF!AG881,RMDF!AN881,RMDF!AU881,RMDF!BB881,RMDF!BI881,RMDF!BP881,RMDF!BW881,RMDF!CD881,RMDF!CK881,RMDF!CR881,RMDF!CY881,RMDF!DF881,RMDF!DM881,RMDF!DT881,RMDF!EA881), RMDF!EH881=ROUND(RMDF!EH881,4))</f>
        <v>1</v>
      </c>
      <c r="EF881" s="317">
        <f>RMDF!EF881</f>
        <v>0</v>
      </c>
      <c r="EG881" s="318" t="str">
        <f>IF(EF881=0,"",_xlfn.XLOOKUP(EF881,StatePicklist!$1:$1,StatePicklist!$3:$3,"NA",0))</f>
        <v/>
      </c>
      <c r="EH881" s="297" t="str">
        <f ca="1">IF(RMDF!EG881="", "", IF(ISNUMBER(MATCH(RMDF!EG881, INDIRECT(EG881), 0)), "OK", "Invalid"))</f>
        <v/>
      </c>
      <c r="EI881" s="281"/>
      <c r="EJ881" s="281"/>
      <c r="EK881" s="281"/>
      <c r="EL881" s="281" t="b">
        <f>AND(RMDF!EO881&gt;=0, RMDF!EO881&lt;=1-SUM(RMDF!Z881,RMDF!AG881,RMDF!AN881,RMDF!AU881,RMDF!BB881,RMDF!BI881,RMDF!BP881,RMDF!BW881,RMDF!CD881,RMDF!CK881,RMDF!CR881,RMDF!CY881,RMDF!DF881,RMDF!DM881,RMDF!DT881,RMDF!EA881,RMDF!EH881), RMDF!EO881=ROUND(RMDF!EO881,4))</f>
        <v>1</v>
      </c>
      <c r="EM881" s="317">
        <f>RMDF!EM881</f>
        <v>0</v>
      </c>
      <c r="EN881" s="318" t="str">
        <f>IF(EM881=0,"",_xlfn.XLOOKUP(EM881,StatePicklist!$1:$1,StatePicklist!$3:$3,"NA",0))</f>
        <v/>
      </c>
      <c r="EO881" s="297" t="str">
        <f ca="1">IF(RMDF!EN881="", "", IF(ISNUMBER(MATCH(RMDF!EN881, INDIRECT(EN881), 0)), "OK", "Invalid"))</f>
        <v/>
      </c>
      <c r="EP881" s="281"/>
      <c r="EQ881" s="281"/>
      <c r="ER881" s="281"/>
      <c r="ES881" s="281" t="b">
        <f>AND(RMDF!EV881&gt;=0, RMDF!EV881&lt;=1-SUM(RMDF!Z881,RMDF!AG881,RMDF!AN881,RMDF!AU881,RMDF!BB881,RMDF!BI881,RMDF!BP881,RMDF!BW881,RMDF!CD881,RMDF!CK881,RMDF!CR881,RMDF!CY881,RMDF!DF881,RMDF!DM881,RMDF!DT881,RMDF!EA881,RMDF!EH881,RMDF!EO881), RMDF!EV881=ROUND(RMDF!EV881,4))</f>
        <v>1</v>
      </c>
      <c r="ET881" s="317">
        <f>RMDF!ET881</f>
        <v>0</v>
      </c>
      <c r="EU881" s="318" t="str">
        <f>IF(ET881=0,"",_xlfn.XLOOKUP(ET881,StatePicklist!$1:$1,StatePicklist!$3:$3,"NA",0))</f>
        <v/>
      </c>
      <c r="EV881" s="297" t="str">
        <f ca="1">IF(RMDF!EU881="", "", IF(ISNUMBER(MATCH(RMDF!EU881, INDIRECT(EU881), 0)), "OK", "Invalid"))</f>
        <v/>
      </c>
      <c r="EW881" s="281"/>
      <c r="EX881" s="281"/>
      <c r="EY881" s="281"/>
      <c r="EZ881" s="281" t="b">
        <f>AND(RMDF!FC881&gt;=0, RMDF!FC881&lt;=1-SUM(RMDF!Z881,RMDF!AG881,RMDF!AN881,RMDF!AU881,RMDF!BB881,RMDF!BI881,RMDF!BP881,RMDF!BW881,RMDF!CD881,RMDF!CK881,RMDF!CR881,RMDF!CY881,RMDF!DF881,RMDF!DM881,RMDF!DT881,RMDF!EA881,RMDF!EH881,RMDF!EO881,RMDF!EV881), RMDF!FC881=ROUND(RMDF!FC881,4))</f>
        <v>1</v>
      </c>
      <c r="FA881" s="317">
        <f>RMDF!FA881</f>
        <v>0</v>
      </c>
      <c r="FB881" s="318" t="str">
        <f>IF(FA881=0,"",_xlfn.XLOOKUP(FA881,StatePicklist!$1:$1,StatePicklist!$3:$3,"NA",0))</f>
        <v/>
      </c>
      <c r="FC881" s="297" t="str">
        <f ca="1">IF(RMDF!FB881="", "", IF(ISNUMBER(MATCH(RMDF!FB881, INDIRECT(FB881), 0)), "OK", "Invalid"))</f>
        <v/>
      </c>
    </row>
    <row r="882" spans="1:159" s="205" customFormat="1" ht="39.9" customHeight="1" x14ac:dyDescent="0.25">
      <c r="A882" s="206"/>
      <c r="B882" s="196"/>
      <c r="C882" s="197"/>
      <c r="D882" s="198"/>
      <c r="E882" s="199"/>
      <c r="F882" s="200"/>
      <c r="G882" s="201"/>
      <c r="H882" s="292"/>
      <c r="I882" s="305">
        <f>RMDF!I882</f>
        <v>0</v>
      </c>
      <c r="J882" s="305" t="str">
        <f>IF(I882=ProductCode!$B$30,"PDReclPost",IF(OR(I882=ProductCode!$C$30,I882=ProductCode!$E$30,I882=ProductCode!$G$30),"PDPreCon",IF(OR(I882=ProductCode!$D$30,I882=ProductCode!$F$30),"PDNotReclPost","")))</f>
        <v/>
      </c>
      <c r="K882" s="305" t="str">
        <f t="shared" si="48"/>
        <v/>
      </c>
      <c r="L882" s="289"/>
      <c r="M882" s="305" t="str">
        <f t="shared" si="48"/>
        <v/>
      </c>
      <c r="N882" s="289" t="b">
        <f>AND(RMDF!N882&gt;=0, RMDF!N882&lt;=1-RMDF!L882, RMDF!N882=ROUND(RMDF!N882,4))</f>
        <v>1</v>
      </c>
      <c r="O882" s="286" t="str">
        <f>IF(P882="","",IF(I882="","",IF(LEFT(I882,13)="Reclaimed pos",RawMaterialCode!$E$569,RawMaterialCode!$E$568)))</f>
        <v>Reclaimed pre-consumer mixed fibers (RM0578)</v>
      </c>
      <c r="P882" s="295">
        <f t="shared" si="49"/>
        <v>1</v>
      </c>
      <c r="Q882" s="202"/>
      <c r="R882" s="203"/>
      <c r="S882" s="204" t="str">
        <f t="shared" si="50"/>
        <v/>
      </c>
      <c r="T882" s="281"/>
      <c r="U882" s="281"/>
      <c r="V882" s="281"/>
      <c r="W882" s="281"/>
      <c r="X882" s="317">
        <f>RMDF!X882</f>
        <v>0</v>
      </c>
      <c r="Y882" s="318" t="str">
        <f>IF(X882=0,"",_xlfn.XLOOKUP(X882,StatePicklist!$1:$1,StatePicklist!$3:$3,"NA",0))</f>
        <v/>
      </c>
      <c r="Z882" s="297" t="str">
        <f ca="1">IF(RMDF!Y882="", "", IF(ISNUMBER(MATCH(RMDF!Y882, INDIRECT(Y882), 0)), "OK", "Invalid"))</f>
        <v/>
      </c>
      <c r="AA882" s="281"/>
      <c r="AB882" s="281"/>
      <c r="AC882" s="281"/>
      <c r="AD882" s="281" t="b">
        <f>AND(RMDF!AG882&gt;=0, RMDF!AG882&lt;=1-RMDF!Z882, RMDF!AG882=ROUND(RMDF!AG882,4))</f>
        <v>1</v>
      </c>
      <c r="AE882" s="317">
        <f>RMDF!AE882</f>
        <v>0</v>
      </c>
      <c r="AF882" s="318" t="str">
        <f>IF(AE882=0,"",_xlfn.XLOOKUP(AE882,StatePicklist!$1:$1,StatePicklist!$3:$3,"NA",0))</f>
        <v/>
      </c>
      <c r="AG882" s="297" t="str">
        <f ca="1">IF(RMDF!AF882="", "", IF(ISNUMBER(MATCH(RMDF!AF882, INDIRECT(AF882), 0)), "OK", "Invalid"))</f>
        <v/>
      </c>
      <c r="AH882" s="281"/>
      <c r="AI882" s="281"/>
      <c r="AJ882" s="281"/>
      <c r="AK882" s="281" t="b">
        <f>AND(RMDF!AN882&gt;=0, RMDF!AN882&lt;=1-SUM(RMDF!Z882,RMDF!AG882), RMDF!AN882=ROUND(RMDF!AN882,4))</f>
        <v>1</v>
      </c>
      <c r="AL882" s="317">
        <f>RMDF!AL882</f>
        <v>0</v>
      </c>
      <c r="AM882" s="318" t="str">
        <f>IF(AL882=0,"",_xlfn.XLOOKUP(AL882,StatePicklist!$1:$1,StatePicklist!$3:$3,"NA",0))</f>
        <v/>
      </c>
      <c r="AN882" s="297" t="str">
        <f ca="1">IF(RMDF!AM882="", "", IF(ISNUMBER(MATCH(RMDF!AM882, INDIRECT(AM882), 0)), "OK", "Invalid"))</f>
        <v/>
      </c>
      <c r="AO882" s="281"/>
      <c r="AP882" s="281"/>
      <c r="AQ882" s="281"/>
      <c r="AR882" s="281" t="b">
        <f>AND(RMDF!AU882&gt;=0, RMDF!AU882&lt;=1-SUM(RMDF!Z882,RMDF!AG882,RMDF!AN882), RMDF!AU882=ROUND(RMDF!AU882,4))</f>
        <v>1</v>
      </c>
      <c r="AS882" s="317">
        <f>RMDF!AS882</f>
        <v>0</v>
      </c>
      <c r="AT882" s="318" t="str">
        <f>IF(AS882=0,"",_xlfn.XLOOKUP(AS882,StatePicklist!$1:$1,StatePicklist!$3:$3,"NA",0))</f>
        <v/>
      </c>
      <c r="AU882" s="297" t="str">
        <f ca="1">IF(RMDF!AT882="", "", IF(ISNUMBER(MATCH(RMDF!AT882, INDIRECT(AT882), 0)), "OK", "Invalid"))</f>
        <v/>
      </c>
      <c r="AV882" s="281"/>
      <c r="AW882" s="281"/>
      <c r="AX882" s="281"/>
      <c r="AY882" s="281" t="b">
        <f>AND(RMDF!BB882&gt;=0, RMDF!BB882&lt;=1-SUM(RMDF!Z882,RMDF!AG882,RMDF!AN882,RMDF!AU882), RMDF!BB882=ROUND(RMDF!BB882,4))</f>
        <v>1</v>
      </c>
      <c r="AZ882" s="317">
        <f>RMDF!AZ882</f>
        <v>0</v>
      </c>
      <c r="BA882" s="318" t="str">
        <f>IF(AZ882=0,"",_xlfn.XLOOKUP(AZ882,StatePicklist!$1:$1,StatePicklist!$3:$3,"NA",0))</f>
        <v/>
      </c>
      <c r="BB882" s="297" t="str">
        <f ca="1">IF(RMDF!BA882="", "", IF(ISNUMBER(MATCH(RMDF!BA882, INDIRECT(BA882), 0)), "OK", "Invalid"))</f>
        <v/>
      </c>
      <c r="BC882" s="281"/>
      <c r="BD882" s="281"/>
      <c r="BE882" s="281"/>
      <c r="BF882" s="281" t="b">
        <f>AND(RMDF!BI882&gt;=0, RMDF!BI882&lt;=1-SUM(RMDF!Z882,RMDF!AG882,RMDF!AN882,RMDF!AU882,RMDF!BB882), RMDF!BI882=ROUND(RMDF!BI882,4))</f>
        <v>1</v>
      </c>
      <c r="BG882" s="317">
        <f>RMDF!BG882</f>
        <v>0</v>
      </c>
      <c r="BH882" s="318" t="str">
        <f>IF(BG882=0,"",_xlfn.XLOOKUP(BG882,StatePicklist!$1:$1,StatePicklist!$3:$3,"NA",0))</f>
        <v/>
      </c>
      <c r="BI882" s="297" t="str">
        <f ca="1">IF(RMDF!BH882="", "", IF(ISNUMBER(MATCH(RMDF!BH882, INDIRECT(BH882), 0)), "OK", "Invalid"))</f>
        <v/>
      </c>
      <c r="BJ882" s="281"/>
      <c r="BK882" s="281"/>
      <c r="BL882" s="281"/>
      <c r="BM882" s="281" t="b">
        <f>AND(RMDF!BP882&gt;=0, RMDF!BP882&lt;=1-SUM(RMDF!Z882,RMDF!AG882,RMDF!AN882,RMDF!AU882,RMDF!BB882,RMDF!BI882), RMDF!BP882=ROUND(RMDF!BP882,4))</f>
        <v>1</v>
      </c>
      <c r="BN882" s="317">
        <f>RMDF!BN882</f>
        <v>0</v>
      </c>
      <c r="BO882" s="318" t="str">
        <f>IF(BN882=0,"",_xlfn.XLOOKUP(BN882,StatePicklist!$1:$1,StatePicklist!$3:$3,"NA",0))</f>
        <v/>
      </c>
      <c r="BP882" s="297" t="str">
        <f ca="1">IF(RMDF!BO882="", "", IF(ISNUMBER(MATCH(RMDF!BO882, INDIRECT(BO882), 0)), "OK", "Invalid"))</f>
        <v/>
      </c>
      <c r="BQ882" s="281"/>
      <c r="BR882" s="281"/>
      <c r="BS882" s="281"/>
      <c r="BT882" s="281" t="b">
        <f>AND(RMDF!BW882&gt;=0, RMDF!BW882&lt;=1-SUM(RMDF!Z882,RMDF!AG882,RMDF!AN882,RMDF!AU882,RMDF!BB882,RMDF!BI882,RMDF!BP882), RMDF!BW882=ROUND(RMDF!BW882,4))</f>
        <v>1</v>
      </c>
      <c r="BU882" s="317">
        <f>RMDF!BU882</f>
        <v>0</v>
      </c>
      <c r="BV882" s="318" t="str">
        <f>IF(BU882=0,"",_xlfn.XLOOKUP(BU882,StatePicklist!$1:$1,StatePicklist!$3:$3,"NA",0))</f>
        <v/>
      </c>
      <c r="BW882" s="297" t="str">
        <f ca="1">IF(RMDF!BV882="", "", IF(ISNUMBER(MATCH(RMDF!BV882, INDIRECT(BV882), 0)), "OK", "Invalid"))</f>
        <v/>
      </c>
      <c r="BX882" s="281"/>
      <c r="BY882" s="281"/>
      <c r="BZ882" s="281"/>
      <c r="CA882" s="281" t="b">
        <f>AND(RMDF!CD882&gt;=0, RMDF!CD882&lt;=1-SUM(RMDF!Z882,RMDF!AG882,RMDF!AN882,RMDF!AU882,RMDF!BB882,RMDF!BI882,RMDF!BP882,RMDF!BW882), RMDF!CD882=ROUND(RMDF!CD882,4))</f>
        <v>1</v>
      </c>
      <c r="CB882" s="317">
        <f>RMDF!CB882</f>
        <v>0</v>
      </c>
      <c r="CC882" s="318" t="str">
        <f>IF(CB882=0,"",_xlfn.XLOOKUP(CB882,StatePicklist!$1:$1,StatePicklist!$3:$3,"NA",0))</f>
        <v/>
      </c>
      <c r="CD882" s="297" t="str">
        <f ca="1">IF(RMDF!CC882="", "", IF(ISNUMBER(MATCH(RMDF!CC882, INDIRECT(CC882), 0)), "OK", "Invalid"))</f>
        <v/>
      </c>
      <c r="CE882" s="281"/>
      <c r="CF882" s="281"/>
      <c r="CG882" s="281"/>
      <c r="CH882" s="281" t="b">
        <f>AND(RMDF!CK882&gt;=0, RMDF!CK882&lt;=1-SUM(RMDF!Z882,RMDF!AG882,RMDF!AN882,RMDF!AU882,RMDF!BB882,RMDF!BI882,RMDF!BP882,RMDF!BW882,RMDF!CD882), RMDF!CK882=ROUND(RMDF!CK882,4))</f>
        <v>1</v>
      </c>
      <c r="CI882" s="317">
        <f>RMDF!CI882</f>
        <v>0</v>
      </c>
      <c r="CJ882" s="318" t="str">
        <f>IF(CI882=0,"",_xlfn.XLOOKUP(CI882,StatePicklist!$1:$1,StatePicklist!$3:$3,"NA",0))</f>
        <v/>
      </c>
      <c r="CK882" s="297" t="str">
        <f ca="1">IF(RMDF!CJ882="", "", IF(ISNUMBER(MATCH(RMDF!CJ882, INDIRECT(CJ882), 0)), "OK", "Invalid"))</f>
        <v/>
      </c>
      <c r="CL882" s="281"/>
      <c r="CM882" s="281"/>
      <c r="CN882" s="281"/>
      <c r="CO882" s="281" t="b">
        <f>AND(RMDF!CR882&gt;=0, RMDF!CR882&lt;=1-SUM(RMDF!Z882,RMDF!AG882,RMDF!AN882,RMDF!AU882,RMDF!BB882,RMDF!BI882,RMDF!BP882,RMDF!BW882,RMDF!CD882,RMDF!CK882), RMDF!CR882=ROUND(RMDF!CR882,4))</f>
        <v>1</v>
      </c>
      <c r="CP882" s="317">
        <f>RMDF!CP882</f>
        <v>0</v>
      </c>
      <c r="CQ882" s="318" t="str">
        <f>IF(CP882=0,"",_xlfn.XLOOKUP(CP882,StatePicklist!$1:$1,StatePicklist!$3:$3,"NA",0))</f>
        <v/>
      </c>
      <c r="CR882" s="297" t="str">
        <f ca="1">IF(RMDF!CQ882="", "", IF(ISNUMBER(MATCH(RMDF!CQ882, INDIRECT(CQ882), 0)), "OK", "Invalid"))</f>
        <v/>
      </c>
      <c r="CS882" s="281"/>
      <c r="CT882" s="281"/>
      <c r="CU882" s="281"/>
      <c r="CV882" s="281" t="b">
        <f>AND(RMDF!CY882&gt;=0, RMDF!CY882&lt;=1-SUM(RMDF!Z882,RMDF!AG882,RMDF!AN882,RMDF!AU882,RMDF!BB882,RMDF!BI882,RMDF!BP882,RMDF!BW882,RMDF!CD882,RMDF!CK882,RMDF!CR882), RMDF!CY882=ROUND(RMDF!CY882,4))</f>
        <v>1</v>
      </c>
      <c r="CW882" s="317">
        <f>RMDF!CW882</f>
        <v>0</v>
      </c>
      <c r="CX882" s="318" t="str">
        <f>IF(CW882=0,"",_xlfn.XLOOKUP(CW882,StatePicklist!$1:$1,StatePicklist!$3:$3,"NA",0))</f>
        <v/>
      </c>
      <c r="CY882" s="297" t="str">
        <f ca="1">IF(RMDF!CX882="", "", IF(ISNUMBER(MATCH(RMDF!CX882, INDIRECT(CX882), 0)), "OK", "Invalid"))</f>
        <v/>
      </c>
      <c r="CZ882" s="281"/>
      <c r="DA882" s="281"/>
      <c r="DB882" s="281"/>
      <c r="DC882" s="281" t="b">
        <f>AND(RMDF!DF882&gt;=0, RMDF!DF882&lt;=1-SUM(RMDF!Z882,RMDF!AG882,RMDF!AN882,RMDF!AU882,RMDF!BB882,RMDF!BI882,RMDF!BP882,RMDF!BW882,RMDF!CD882,RMDF!CK882,RMDF!CR882,RMDF!CY882), RMDF!DF882=ROUND(RMDF!DF882,4))</f>
        <v>1</v>
      </c>
      <c r="DD882" s="317">
        <f>RMDF!DD882</f>
        <v>0</v>
      </c>
      <c r="DE882" s="318" t="str">
        <f>IF(DD882=0,"",_xlfn.XLOOKUP(DD882,StatePicklist!$1:$1,StatePicklist!$3:$3,"NA",0))</f>
        <v/>
      </c>
      <c r="DF882" s="297" t="str">
        <f ca="1">IF(RMDF!DE882="", "", IF(ISNUMBER(MATCH(RMDF!DE882, INDIRECT(DE882), 0)), "OK", "Invalid"))</f>
        <v/>
      </c>
      <c r="DG882" s="281"/>
      <c r="DH882" s="281"/>
      <c r="DI882" s="281"/>
      <c r="DJ882" s="281" t="b">
        <f>AND(RMDF!DM882&gt;=0, RMDF!DM882&lt;=1-SUM(RMDF!Z882,RMDF!AG882,RMDF!AN882,RMDF!AU882,RMDF!BB882,RMDF!BI882,RMDF!BP882,RMDF!BW882,RMDF!CD882,RMDF!CK882,RMDF!CR882,RMDF!CY882,RMDF!DF882), RMDF!DM882=ROUND(RMDF!DM882,4))</f>
        <v>1</v>
      </c>
      <c r="DK882" s="317">
        <f>RMDF!DK882</f>
        <v>0</v>
      </c>
      <c r="DL882" s="318" t="str">
        <f>IF(DK882=0,"",_xlfn.XLOOKUP(DK882,StatePicklist!$1:$1,StatePicklist!$3:$3,"NA",0))</f>
        <v/>
      </c>
      <c r="DM882" s="297" t="str">
        <f ca="1">IF(RMDF!DL882="", "", IF(ISNUMBER(MATCH(RMDF!DL882, INDIRECT(DL882), 0)), "OK", "Invalid"))</f>
        <v/>
      </c>
      <c r="DN882" s="281"/>
      <c r="DO882" s="281"/>
      <c r="DP882" s="281"/>
      <c r="DQ882" s="281" t="b">
        <f>AND(RMDF!DT882&gt;=0, RMDF!DT882&lt;=1-SUM(RMDF!Z882,RMDF!AG882,RMDF!AN882,RMDF!AU882,RMDF!BB882,RMDF!BI882,RMDF!BP882,RMDF!BW882,RMDF!CD882,RMDF!CK882,RMDF!CR882,RMDF!CY882,RMDF!DF882,RMDF!DM882), RMDF!DT882=ROUND(RMDF!DT882,4))</f>
        <v>1</v>
      </c>
      <c r="DR882" s="317">
        <f>RMDF!DR882</f>
        <v>0</v>
      </c>
      <c r="DS882" s="318" t="str">
        <f>IF(DR882=0,"",_xlfn.XLOOKUP(DR882,StatePicklist!$1:$1,StatePicklist!$3:$3,"NA",0))</f>
        <v/>
      </c>
      <c r="DT882" s="297" t="str">
        <f ca="1">IF(RMDF!DS882="", "", IF(ISNUMBER(MATCH(RMDF!DS882, INDIRECT(DS882), 0)), "OK", "Invalid"))</f>
        <v/>
      </c>
      <c r="DU882" s="281"/>
      <c r="DV882" s="281"/>
      <c r="DW882" s="281"/>
      <c r="DX882" s="281" t="b">
        <f>AND(RMDF!EA882&gt;=0, RMDF!EA882&lt;=1-SUM(RMDF!Z882,RMDF!AG882,RMDF!AN882,RMDF!AU882,RMDF!BB882,RMDF!BI882,RMDF!BP882,RMDF!BW882,RMDF!CD882,RMDF!CK882,RMDF!CR882,RMDF!CY882,RMDF!DF882,RMDF!DM882,RMDF!DT882), RMDF!EA882=ROUND(RMDF!EA882,4))</f>
        <v>1</v>
      </c>
      <c r="DY882" s="317">
        <f>RMDF!DY882</f>
        <v>0</v>
      </c>
      <c r="DZ882" s="318" t="str">
        <f>IF(DY882=0,"",_xlfn.XLOOKUP(DY882,StatePicklist!$1:$1,StatePicklist!$3:$3,"NA",0))</f>
        <v/>
      </c>
      <c r="EA882" s="297" t="str">
        <f ca="1">IF(RMDF!DZ882="", "", IF(ISNUMBER(MATCH(RMDF!DZ882, INDIRECT(DZ882), 0)), "OK", "Invalid"))</f>
        <v/>
      </c>
      <c r="EB882" s="281"/>
      <c r="EC882" s="281"/>
      <c r="ED882" s="281"/>
      <c r="EE882" s="281" t="b">
        <f>AND(RMDF!EH882&gt;=0, RMDF!EH882&lt;=1-SUM(RMDF!Z882,RMDF!AG882,RMDF!AN882,RMDF!AU882,RMDF!BB882,RMDF!BI882,RMDF!BP882,RMDF!BW882,RMDF!CD882,RMDF!CK882,RMDF!CR882,RMDF!CY882,RMDF!DF882,RMDF!DM882,RMDF!DT882,RMDF!EA882), RMDF!EH882=ROUND(RMDF!EH882,4))</f>
        <v>1</v>
      </c>
      <c r="EF882" s="317">
        <f>RMDF!EF882</f>
        <v>0</v>
      </c>
      <c r="EG882" s="318" t="str">
        <f>IF(EF882=0,"",_xlfn.XLOOKUP(EF882,StatePicklist!$1:$1,StatePicklist!$3:$3,"NA",0))</f>
        <v/>
      </c>
      <c r="EH882" s="297" t="str">
        <f ca="1">IF(RMDF!EG882="", "", IF(ISNUMBER(MATCH(RMDF!EG882, INDIRECT(EG882), 0)), "OK", "Invalid"))</f>
        <v/>
      </c>
      <c r="EI882" s="281"/>
      <c r="EJ882" s="281"/>
      <c r="EK882" s="281"/>
      <c r="EL882" s="281" t="b">
        <f>AND(RMDF!EO882&gt;=0, RMDF!EO882&lt;=1-SUM(RMDF!Z882,RMDF!AG882,RMDF!AN882,RMDF!AU882,RMDF!BB882,RMDF!BI882,RMDF!BP882,RMDF!BW882,RMDF!CD882,RMDF!CK882,RMDF!CR882,RMDF!CY882,RMDF!DF882,RMDF!DM882,RMDF!DT882,RMDF!EA882,RMDF!EH882), RMDF!EO882=ROUND(RMDF!EO882,4))</f>
        <v>1</v>
      </c>
      <c r="EM882" s="317">
        <f>RMDF!EM882</f>
        <v>0</v>
      </c>
      <c r="EN882" s="318" t="str">
        <f>IF(EM882=0,"",_xlfn.XLOOKUP(EM882,StatePicklist!$1:$1,StatePicklist!$3:$3,"NA",0))</f>
        <v/>
      </c>
      <c r="EO882" s="297" t="str">
        <f ca="1">IF(RMDF!EN882="", "", IF(ISNUMBER(MATCH(RMDF!EN882, INDIRECT(EN882), 0)), "OK", "Invalid"))</f>
        <v/>
      </c>
      <c r="EP882" s="281"/>
      <c r="EQ882" s="281"/>
      <c r="ER882" s="281"/>
      <c r="ES882" s="281" t="b">
        <f>AND(RMDF!EV882&gt;=0, RMDF!EV882&lt;=1-SUM(RMDF!Z882,RMDF!AG882,RMDF!AN882,RMDF!AU882,RMDF!BB882,RMDF!BI882,RMDF!BP882,RMDF!BW882,RMDF!CD882,RMDF!CK882,RMDF!CR882,RMDF!CY882,RMDF!DF882,RMDF!DM882,RMDF!DT882,RMDF!EA882,RMDF!EH882,RMDF!EO882), RMDF!EV882=ROUND(RMDF!EV882,4))</f>
        <v>1</v>
      </c>
      <c r="ET882" s="317">
        <f>RMDF!ET882</f>
        <v>0</v>
      </c>
      <c r="EU882" s="318" t="str">
        <f>IF(ET882=0,"",_xlfn.XLOOKUP(ET882,StatePicklist!$1:$1,StatePicklist!$3:$3,"NA",0))</f>
        <v/>
      </c>
      <c r="EV882" s="297" t="str">
        <f ca="1">IF(RMDF!EU882="", "", IF(ISNUMBER(MATCH(RMDF!EU882, INDIRECT(EU882), 0)), "OK", "Invalid"))</f>
        <v/>
      </c>
      <c r="EW882" s="281"/>
      <c r="EX882" s="281"/>
      <c r="EY882" s="281"/>
      <c r="EZ882" s="281" t="b">
        <f>AND(RMDF!FC882&gt;=0, RMDF!FC882&lt;=1-SUM(RMDF!Z882,RMDF!AG882,RMDF!AN882,RMDF!AU882,RMDF!BB882,RMDF!BI882,RMDF!BP882,RMDF!BW882,RMDF!CD882,RMDF!CK882,RMDF!CR882,RMDF!CY882,RMDF!DF882,RMDF!DM882,RMDF!DT882,RMDF!EA882,RMDF!EH882,RMDF!EO882,RMDF!EV882), RMDF!FC882=ROUND(RMDF!FC882,4))</f>
        <v>1</v>
      </c>
      <c r="FA882" s="317">
        <f>RMDF!FA882</f>
        <v>0</v>
      </c>
      <c r="FB882" s="318" t="str">
        <f>IF(FA882=0,"",_xlfn.XLOOKUP(FA882,StatePicklist!$1:$1,StatePicklist!$3:$3,"NA",0))</f>
        <v/>
      </c>
      <c r="FC882" s="297" t="str">
        <f ca="1">IF(RMDF!FB882="", "", IF(ISNUMBER(MATCH(RMDF!FB882, INDIRECT(FB882), 0)), "OK", "Invalid"))</f>
        <v/>
      </c>
    </row>
    <row r="883" spans="1:159" s="205" customFormat="1" ht="39.9" customHeight="1" x14ac:dyDescent="0.25">
      <c r="A883" s="206"/>
      <c r="B883" s="196"/>
      <c r="C883" s="197"/>
      <c r="D883" s="198"/>
      <c r="E883" s="199"/>
      <c r="F883" s="200"/>
      <c r="G883" s="201"/>
      <c r="H883" s="292"/>
      <c r="I883" s="305">
        <f>RMDF!I883</f>
        <v>0</v>
      </c>
      <c r="J883" s="305" t="str">
        <f>IF(I883=ProductCode!$B$30,"PDReclPost",IF(OR(I883=ProductCode!$C$30,I883=ProductCode!$E$30,I883=ProductCode!$G$30),"PDPreCon",IF(OR(I883=ProductCode!$D$30,I883=ProductCode!$F$30),"PDNotReclPost","")))</f>
        <v/>
      </c>
      <c r="K883" s="305" t="str">
        <f t="shared" si="48"/>
        <v/>
      </c>
      <c r="L883" s="289"/>
      <c r="M883" s="305" t="str">
        <f t="shared" si="48"/>
        <v/>
      </c>
      <c r="N883" s="289" t="b">
        <f>AND(RMDF!N883&gt;=0, RMDF!N883&lt;=1-RMDF!L883, RMDF!N883=ROUND(RMDF!N883,4))</f>
        <v>1</v>
      </c>
      <c r="O883" s="286" t="str">
        <f>IF(P883="","",IF(I883="","",IF(LEFT(I883,13)="Reclaimed pos",RawMaterialCode!$E$569,RawMaterialCode!$E$568)))</f>
        <v>Reclaimed pre-consumer mixed fibers (RM0578)</v>
      </c>
      <c r="P883" s="295">
        <f t="shared" si="49"/>
        <v>1</v>
      </c>
      <c r="Q883" s="202"/>
      <c r="R883" s="203"/>
      <c r="S883" s="204" t="str">
        <f t="shared" si="50"/>
        <v/>
      </c>
      <c r="T883" s="281"/>
      <c r="U883" s="281"/>
      <c r="V883" s="281"/>
      <c r="W883" s="281"/>
      <c r="X883" s="317">
        <f>RMDF!X883</f>
        <v>0</v>
      </c>
      <c r="Y883" s="318" t="str">
        <f>IF(X883=0,"",_xlfn.XLOOKUP(X883,StatePicklist!$1:$1,StatePicklist!$3:$3,"NA",0))</f>
        <v/>
      </c>
      <c r="Z883" s="297" t="str">
        <f ca="1">IF(RMDF!Y883="", "", IF(ISNUMBER(MATCH(RMDF!Y883, INDIRECT(Y883), 0)), "OK", "Invalid"))</f>
        <v/>
      </c>
      <c r="AA883" s="281"/>
      <c r="AB883" s="281"/>
      <c r="AC883" s="281"/>
      <c r="AD883" s="281" t="b">
        <f>AND(RMDF!AG883&gt;=0, RMDF!AG883&lt;=1-RMDF!Z883, RMDF!AG883=ROUND(RMDF!AG883,4))</f>
        <v>1</v>
      </c>
      <c r="AE883" s="317">
        <f>RMDF!AE883</f>
        <v>0</v>
      </c>
      <c r="AF883" s="318" t="str">
        <f>IF(AE883=0,"",_xlfn.XLOOKUP(AE883,StatePicklist!$1:$1,StatePicklist!$3:$3,"NA",0))</f>
        <v/>
      </c>
      <c r="AG883" s="297" t="str">
        <f ca="1">IF(RMDF!AF883="", "", IF(ISNUMBER(MATCH(RMDF!AF883, INDIRECT(AF883), 0)), "OK", "Invalid"))</f>
        <v/>
      </c>
      <c r="AH883" s="281"/>
      <c r="AI883" s="281"/>
      <c r="AJ883" s="281"/>
      <c r="AK883" s="281" t="b">
        <f>AND(RMDF!AN883&gt;=0, RMDF!AN883&lt;=1-SUM(RMDF!Z883,RMDF!AG883), RMDF!AN883=ROUND(RMDF!AN883,4))</f>
        <v>1</v>
      </c>
      <c r="AL883" s="317">
        <f>RMDF!AL883</f>
        <v>0</v>
      </c>
      <c r="AM883" s="318" t="str">
        <f>IF(AL883=0,"",_xlfn.XLOOKUP(AL883,StatePicklist!$1:$1,StatePicklist!$3:$3,"NA",0))</f>
        <v/>
      </c>
      <c r="AN883" s="297" t="str">
        <f ca="1">IF(RMDF!AM883="", "", IF(ISNUMBER(MATCH(RMDF!AM883, INDIRECT(AM883), 0)), "OK", "Invalid"))</f>
        <v/>
      </c>
      <c r="AO883" s="281"/>
      <c r="AP883" s="281"/>
      <c r="AQ883" s="281"/>
      <c r="AR883" s="281" t="b">
        <f>AND(RMDF!AU883&gt;=0, RMDF!AU883&lt;=1-SUM(RMDF!Z883,RMDF!AG883,RMDF!AN883), RMDF!AU883=ROUND(RMDF!AU883,4))</f>
        <v>1</v>
      </c>
      <c r="AS883" s="317">
        <f>RMDF!AS883</f>
        <v>0</v>
      </c>
      <c r="AT883" s="318" t="str">
        <f>IF(AS883=0,"",_xlfn.XLOOKUP(AS883,StatePicklist!$1:$1,StatePicklist!$3:$3,"NA",0))</f>
        <v/>
      </c>
      <c r="AU883" s="297" t="str">
        <f ca="1">IF(RMDF!AT883="", "", IF(ISNUMBER(MATCH(RMDF!AT883, INDIRECT(AT883), 0)), "OK", "Invalid"))</f>
        <v/>
      </c>
      <c r="AV883" s="281"/>
      <c r="AW883" s="281"/>
      <c r="AX883" s="281"/>
      <c r="AY883" s="281" t="b">
        <f>AND(RMDF!BB883&gt;=0, RMDF!BB883&lt;=1-SUM(RMDF!Z883,RMDF!AG883,RMDF!AN883,RMDF!AU883), RMDF!BB883=ROUND(RMDF!BB883,4))</f>
        <v>1</v>
      </c>
      <c r="AZ883" s="317">
        <f>RMDF!AZ883</f>
        <v>0</v>
      </c>
      <c r="BA883" s="318" t="str">
        <f>IF(AZ883=0,"",_xlfn.XLOOKUP(AZ883,StatePicklist!$1:$1,StatePicklist!$3:$3,"NA",0))</f>
        <v/>
      </c>
      <c r="BB883" s="297" t="str">
        <f ca="1">IF(RMDF!BA883="", "", IF(ISNUMBER(MATCH(RMDF!BA883, INDIRECT(BA883), 0)), "OK", "Invalid"))</f>
        <v/>
      </c>
      <c r="BC883" s="281"/>
      <c r="BD883" s="281"/>
      <c r="BE883" s="281"/>
      <c r="BF883" s="281" t="b">
        <f>AND(RMDF!BI883&gt;=0, RMDF!BI883&lt;=1-SUM(RMDF!Z883,RMDF!AG883,RMDF!AN883,RMDF!AU883,RMDF!BB883), RMDF!BI883=ROUND(RMDF!BI883,4))</f>
        <v>1</v>
      </c>
      <c r="BG883" s="317">
        <f>RMDF!BG883</f>
        <v>0</v>
      </c>
      <c r="BH883" s="318" t="str">
        <f>IF(BG883=0,"",_xlfn.XLOOKUP(BG883,StatePicklist!$1:$1,StatePicklist!$3:$3,"NA",0))</f>
        <v/>
      </c>
      <c r="BI883" s="297" t="str">
        <f ca="1">IF(RMDF!BH883="", "", IF(ISNUMBER(MATCH(RMDF!BH883, INDIRECT(BH883), 0)), "OK", "Invalid"))</f>
        <v/>
      </c>
      <c r="BJ883" s="281"/>
      <c r="BK883" s="281"/>
      <c r="BL883" s="281"/>
      <c r="BM883" s="281" t="b">
        <f>AND(RMDF!BP883&gt;=0, RMDF!BP883&lt;=1-SUM(RMDF!Z883,RMDF!AG883,RMDF!AN883,RMDF!AU883,RMDF!BB883,RMDF!BI883), RMDF!BP883=ROUND(RMDF!BP883,4))</f>
        <v>1</v>
      </c>
      <c r="BN883" s="317">
        <f>RMDF!BN883</f>
        <v>0</v>
      </c>
      <c r="BO883" s="318" t="str">
        <f>IF(BN883=0,"",_xlfn.XLOOKUP(BN883,StatePicklist!$1:$1,StatePicklist!$3:$3,"NA",0))</f>
        <v/>
      </c>
      <c r="BP883" s="297" t="str">
        <f ca="1">IF(RMDF!BO883="", "", IF(ISNUMBER(MATCH(RMDF!BO883, INDIRECT(BO883), 0)), "OK", "Invalid"))</f>
        <v/>
      </c>
      <c r="BQ883" s="281"/>
      <c r="BR883" s="281"/>
      <c r="BS883" s="281"/>
      <c r="BT883" s="281" t="b">
        <f>AND(RMDF!BW883&gt;=0, RMDF!BW883&lt;=1-SUM(RMDF!Z883,RMDF!AG883,RMDF!AN883,RMDF!AU883,RMDF!BB883,RMDF!BI883,RMDF!BP883), RMDF!BW883=ROUND(RMDF!BW883,4))</f>
        <v>1</v>
      </c>
      <c r="BU883" s="317">
        <f>RMDF!BU883</f>
        <v>0</v>
      </c>
      <c r="BV883" s="318" t="str">
        <f>IF(BU883=0,"",_xlfn.XLOOKUP(BU883,StatePicklist!$1:$1,StatePicklist!$3:$3,"NA",0))</f>
        <v/>
      </c>
      <c r="BW883" s="297" t="str">
        <f ca="1">IF(RMDF!BV883="", "", IF(ISNUMBER(MATCH(RMDF!BV883, INDIRECT(BV883), 0)), "OK", "Invalid"))</f>
        <v/>
      </c>
      <c r="BX883" s="281"/>
      <c r="BY883" s="281"/>
      <c r="BZ883" s="281"/>
      <c r="CA883" s="281" t="b">
        <f>AND(RMDF!CD883&gt;=0, RMDF!CD883&lt;=1-SUM(RMDF!Z883,RMDF!AG883,RMDF!AN883,RMDF!AU883,RMDF!BB883,RMDF!BI883,RMDF!BP883,RMDF!BW883), RMDF!CD883=ROUND(RMDF!CD883,4))</f>
        <v>1</v>
      </c>
      <c r="CB883" s="317">
        <f>RMDF!CB883</f>
        <v>0</v>
      </c>
      <c r="CC883" s="318" t="str">
        <f>IF(CB883=0,"",_xlfn.XLOOKUP(CB883,StatePicklist!$1:$1,StatePicklist!$3:$3,"NA",0))</f>
        <v/>
      </c>
      <c r="CD883" s="297" t="str">
        <f ca="1">IF(RMDF!CC883="", "", IF(ISNUMBER(MATCH(RMDF!CC883, INDIRECT(CC883), 0)), "OK", "Invalid"))</f>
        <v/>
      </c>
      <c r="CE883" s="281"/>
      <c r="CF883" s="281"/>
      <c r="CG883" s="281"/>
      <c r="CH883" s="281" t="b">
        <f>AND(RMDF!CK883&gt;=0, RMDF!CK883&lt;=1-SUM(RMDF!Z883,RMDF!AG883,RMDF!AN883,RMDF!AU883,RMDF!BB883,RMDF!BI883,RMDF!BP883,RMDF!BW883,RMDF!CD883), RMDF!CK883=ROUND(RMDF!CK883,4))</f>
        <v>1</v>
      </c>
      <c r="CI883" s="317">
        <f>RMDF!CI883</f>
        <v>0</v>
      </c>
      <c r="CJ883" s="318" t="str">
        <f>IF(CI883=0,"",_xlfn.XLOOKUP(CI883,StatePicklist!$1:$1,StatePicklist!$3:$3,"NA",0))</f>
        <v/>
      </c>
      <c r="CK883" s="297" t="str">
        <f ca="1">IF(RMDF!CJ883="", "", IF(ISNUMBER(MATCH(RMDF!CJ883, INDIRECT(CJ883), 0)), "OK", "Invalid"))</f>
        <v/>
      </c>
      <c r="CL883" s="281"/>
      <c r="CM883" s="281"/>
      <c r="CN883" s="281"/>
      <c r="CO883" s="281" t="b">
        <f>AND(RMDF!CR883&gt;=0, RMDF!CR883&lt;=1-SUM(RMDF!Z883,RMDF!AG883,RMDF!AN883,RMDF!AU883,RMDF!BB883,RMDF!BI883,RMDF!BP883,RMDF!BW883,RMDF!CD883,RMDF!CK883), RMDF!CR883=ROUND(RMDF!CR883,4))</f>
        <v>1</v>
      </c>
      <c r="CP883" s="317">
        <f>RMDF!CP883</f>
        <v>0</v>
      </c>
      <c r="CQ883" s="318" t="str">
        <f>IF(CP883=0,"",_xlfn.XLOOKUP(CP883,StatePicklist!$1:$1,StatePicklist!$3:$3,"NA",0))</f>
        <v/>
      </c>
      <c r="CR883" s="297" t="str">
        <f ca="1">IF(RMDF!CQ883="", "", IF(ISNUMBER(MATCH(RMDF!CQ883, INDIRECT(CQ883), 0)), "OK", "Invalid"))</f>
        <v/>
      </c>
      <c r="CS883" s="281"/>
      <c r="CT883" s="281"/>
      <c r="CU883" s="281"/>
      <c r="CV883" s="281" t="b">
        <f>AND(RMDF!CY883&gt;=0, RMDF!CY883&lt;=1-SUM(RMDF!Z883,RMDF!AG883,RMDF!AN883,RMDF!AU883,RMDF!BB883,RMDF!BI883,RMDF!BP883,RMDF!BW883,RMDF!CD883,RMDF!CK883,RMDF!CR883), RMDF!CY883=ROUND(RMDF!CY883,4))</f>
        <v>1</v>
      </c>
      <c r="CW883" s="317">
        <f>RMDF!CW883</f>
        <v>0</v>
      </c>
      <c r="CX883" s="318" t="str">
        <f>IF(CW883=0,"",_xlfn.XLOOKUP(CW883,StatePicklist!$1:$1,StatePicklist!$3:$3,"NA",0))</f>
        <v/>
      </c>
      <c r="CY883" s="297" t="str">
        <f ca="1">IF(RMDF!CX883="", "", IF(ISNUMBER(MATCH(RMDF!CX883, INDIRECT(CX883), 0)), "OK", "Invalid"))</f>
        <v/>
      </c>
      <c r="CZ883" s="281"/>
      <c r="DA883" s="281"/>
      <c r="DB883" s="281"/>
      <c r="DC883" s="281" t="b">
        <f>AND(RMDF!DF883&gt;=0, RMDF!DF883&lt;=1-SUM(RMDF!Z883,RMDF!AG883,RMDF!AN883,RMDF!AU883,RMDF!BB883,RMDF!BI883,RMDF!BP883,RMDF!BW883,RMDF!CD883,RMDF!CK883,RMDF!CR883,RMDF!CY883), RMDF!DF883=ROUND(RMDF!DF883,4))</f>
        <v>1</v>
      </c>
      <c r="DD883" s="317">
        <f>RMDF!DD883</f>
        <v>0</v>
      </c>
      <c r="DE883" s="318" t="str">
        <f>IF(DD883=0,"",_xlfn.XLOOKUP(DD883,StatePicklist!$1:$1,StatePicklist!$3:$3,"NA",0))</f>
        <v/>
      </c>
      <c r="DF883" s="297" t="str">
        <f ca="1">IF(RMDF!DE883="", "", IF(ISNUMBER(MATCH(RMDF!DE883, INDIRECT(DE883), 0)), "OK", "Invalid"))</f>
        <v/>
      </c>
      <c r="DG883" s="281"/>
      <c r="DH883" s="281"/>
      <c r="DI883" s="281"/>
      <c r="DJ883" s="281" t="b">
        <f>AND(RMDF!DM883&gt;=0, RMDF!DM883&lt;=1-SUM(RMDF!Z883,RMDF!AG883,RMDF!AN883,RMDF!AU883,RMDF!BB883,RMDF!BI883,RMDF!BP883,RMDF!BW883,RMDF!CD883,RMDF!CK883,RMDF!CR883,RMDF!CY883,RMDF!DF883), RMDF!DM883=ROUND(RMDF!DM883,4))</f>
        <v>1</v>
      </c>
      <c r="DK883" s="317">
        <f>RMDF!DK883</f>
        <v>0</v>
      </c>
      <c r="DL883" s="318" t="str">
        <f>IF(DK883=0,"",_xlfn.XLOOKUP(DK883,StatePicklist!$1:$1,StatePicklist!$3:$3,"NA",0))</f>
        <v/>
      </c>
      <c r="DM883" s="297" t="str">
        <f ca="1">IF(RMDF!DL883="", "", IF(ISNUMBER(MATCH(RMDF!DL883, INDIRECT(DL883), 0)), "OK", "Invalid"))</f>
        <v/>
      </c>
      <c r="DN883" s="281"/>
      <c r="DO883" s="281"/>
      <c r="DP883" s="281"/>
      <c r="DQ883" s="281" t="b">
        <f>AND(RMDF!DT883&gt;=0, RMDF!DT883&lt;=1-SUM(RMDF!Z883,RMDF!AG883,RMDF!AN883,RMDF!AU883,RMDF!BB883,RMDF!BI883,RMDF!BP883,RMDF!BW883,RMDF!CD883,RMDF!CK883,RMDF!CR883,RMDF!CY883,RMDF!DF883,RMDF!DM883), RMDF!DT883=ROUND(RMDF!DT883,4))</f>
        <v>1</v>
      </c>
      <c r="DR883" s="317">
        <f>RMDF!DR883</f>
        <v>0</v>
      </c>
      <c r="DS883" s="318" t="str">
        <f>IF(DR883=0,"",_xlfn.XLOOKUP(DR883,StatePicklist!$1:$1,StatePicklist!$3:$3,"NA",0))</f>
        <v/>
      </c>
      <c r="DT883" s="297" t="str">
        <f ca="1">IF(RMDF!DS883="", "", IF(ISNUMBER(MATCH(RMDF!DS883, INDIRECT(DS883), 0)), "OK", "Invalid"))</f>
        <v/>
      </c>
      <c r="DU883" s="281"/>
      <c r="DV883" s="281"/>
      <c r="DW883" s="281"/>
      <c r="DX883" s="281" t="b">
        <f>AND(RMDF!EA883&gt;=0, RMDF!EA883&lt;=1-SUM(RMDF!Z883,RMDF!AG883,RMDF!AN883,RMDF!AU883,RMDF!BB883,RMDF!BI883,RMDF!BP883,RMDF!BW883,RMDF!CD883,RMDF!CK883,RMDF!CR883,RMDF!CY883,RMDF!DF883,RMDF!DM883,RMDF!DT883), RMDF!EA883=ROUND(RMDF!EA883,4))</f>
        <v>1</v>
      </c>
      <c r="DY883" s="317">
        <f>RMDF!DY883</f>
        <v>0</v>
      </c>
      <c r="DZ883" s="318" t="str">
        <f>IF(DY883=0,"",_xlfn.XLOOKUP(DY883,StatePicklist!$1:$1,StatePicklist!$3:$3,"NA",0))</f>
        <v/>
      </c>
      <c r="EA883" s="297" t="str">
        <f ca="1">IF(RMDF!DZ883="", "", IF(ISNUMBER(MATCH(RMDF!DZ883, INDIRECT(DZ883), 0)), "OK", "Invalid"))</f>
        <v/>
      </c>
      <c r="EB883" s="281"/>
      <c r="EC883" s="281"/>
      <c r="ED883" s="281"/>
      <c r="EE883" s="281" t="b">
        <f>AND(RMDF!EH883&gt;=0, RMDF!EH883&lt;=1-SUM(RMDF!Z883,RMDF!AG883,RMDF!AN883,RMDF!AU883,RMDF!BB883,RMDF!BI883,RMDF!BP883,RMDF!BW883,RMDF!CD883,RMDF!CK883,RMDF!CR883,RMDF!CY883,RMDF!DF883,RMDF!DM883,RMDF!DT883,RMDF!EA883), RMDF!EH883=ROUND(RMDF!EH883,4))</f>
        <v>1</v>
      </c>
      <c r="EF883" s="317">
        <f>RMDF!EF883</f>
        <v>0</v>
      </c>
      <c r="EG883" s="318" t="str">
        <f>IF(EF883=0,"",_xlfn.XLOOKUP(EF883,StatePicklist!$1:$1,StatePicklist!$3:$3,"NA",0))</f>
        <v/>
      </c>
      <c r="EH883" s="297" t="str">
        <f ca="1">IF(RMDF!EG883="", "", IF(ISNUMBER(MATCH(RMDF!EG883, INDIRECT(EG883), 0)), "OK", "Invalid"))</f>
        <v/>
      </c>
      <c r="EI883" s="281"/>
      <c r="EJ883" s="281"/>
      <c r="EK883" s="281"/>
      <c r="EL883" s="281" t="b">
        <f>AND(RMDF!EO883&gt;=0, RMDF!EO883&lt;=1-SUM(RMDF!Z883,RMDF!AG883,RMDF!AN883,RMDF!AU883,RMDF!BB883,RMDF!BI883,RMDF!BP883,RMDF!BW883,RMDF!CD883,RMDF!CK883,RMDF!CR883,RMDF!CY883,RMDF!DF883,RMDF!DM883,RMDF!DT883,RMDF!EA883,RMDF!EH883), RMDF!EO883=ROUND(RMDF!EO883,4))</f>
        <v>1</v>
      </c>
      <c r="EM883" s="317">
        <f>RMDF!EM883</f>
        <v>0</v>
      </c>
      <c r="EN883" s="318" t="str">
        <f>IF(EM883=0,"",_xlfn.XLOOKUP(EM883,StatePicklist!$1:$1,StatePicklist!$3:$3,"NA",0))</f>
        <v/>
      </c>
      <c r="EO883" s="297" t="str">
        <f ca="1">IF(RMDF!EN883="", "", IF(ISNUMBER(MATCH(RMDF!EN883, INDIRECT(EN883), 0)), "OK", "Invalid"))</f>
        <v/>
      </c>
      <c r="EP883" s="281"/>
      <c r="EQ883" s="281"/>
      <c r="ER883" s="281"/>
      <c r="ES883" s="281" t="b">
        <f>AND(RMDF!EV883&gt;=0, RMDF!EV883&lt;=1-SUM(RMDF!Z883,RMDF!AG883,RMDF!AN883,RMDF!AU883,RMDF!BB883,RMDF!BI883,RMDF!BP883,RMDF!BW883,RMDF!CD883,RMDF!CK883,RMDF!CR883,RMDF!CY883,RMDF!DF883,RMDF!DM883,RMDF!DT883,RMDF!EA883,RMDF!EH883,RMDF!EO883), RMDF!EV883=ROUND(RMDF!EV883,4))</f>
        <v>1</v>
      </c>
      <c r="ET883" s="317">
        <f>RMDF!ET883</f>
        <v>0</v>
      </c>
      <c r="EU883" s="318" t="str">
        <f>IF(ET883=0,"",_xlfn.XLOOKUP(ET883,StatePicklist!$1:$1,StatePicklist!$3:$3,"NA",0))</f>
        <v/>
      </c>
      <c r="EV883" s="297" t="str">
        <f ca="1">IF(RMDF!EU883="", "", IF(ISNUMBER(MATCH(RMDF!EU883, INDIRECT(EU883), 0)), "OK", "Invalid"))</f>
        <v/>
      </c>
      <c r="EW883" s="281"/>
      <c r="EX883" s="281"/>
      <c r="EY883" s="281"/>
      <c r="EZ883" s="281" t="b">
        <f>AND(RMDF!FC883&gt;=0, RMDF!FC883&lt;=1-SUM(RMDF!Z883,RMDF!AG883,RMDF!AN883,RMDF!AU883,RMDF!BB883,RMDF!BI883,RMDF!BP883,RMDF!BW883,RMDF!CD883,RMDF!CK883,RMDF!CR883,RMDF!CY883,RMDF!DF883,RMDF!DM883,RMDF!DT883,RMDF!EA883,RMDF!EH883,RMDF!EO883,RMDF!EV883), RMDF!FC883=ROUND(RMDF!FC883,4))</f>
        <v>1</v>
      </c>
      <c r="FA883" s="317">
        <f>RMDF!FA883</f>
        <v>0</v>
      </c>
      <c r="FB883" s="318" t="str">
        <f>IF(FA883=0,"",_xlfn.XLOOKUP(FA883,StatePicklist!$1:$1,StatePicklist!$3:$3,"NA",0))</f>
        <v/>
      </c>
      <c r="FC883" s="297" t="str">
        <f ca="1">IF(RMDF!FB883="", "", IF(ISNUMBER(MATCH(RMDF!FB883, INDIRECT(FB883), 0)), "OK", "Invalid"))</f>
        <v/>
      </c>
    </row>
    <row r="884" spans="1:159" s="205" customFormat="1" ht="39.9" customHeight="1" x14ac:dyDescent="0.25">
      <c r="A884" s="206"/>
      <c r="B884" s="196"/>
      <c r="C884" s="197"/>
      <c r="D884" s="198"/>
      <c r="E884" s="199"/>
      <c r="F884" s="200"/>
      <c r="G884" s="201"/>
      <c r="H884" s="292"/>
      <c r="I884" s="305">
        <f>RMDF!I884</f>
        <v>0</v>
      </c>
      <c r="J884" s="305" t="str">
        <f>IF(I884=ProductCode!$B$30,"PDReclPost",IF(OR(I884=ProductCode!$C$30,I884=ProductCode!$E$30,I884=ProductCode!$G$30),"PDPreCon",IF(OR(I884=ProductCode!$D$30,I884=ProductCode!$F$30),"PDNotReclPost","")))</f>
        <v/>
      </c>
      <c r="K884" s="305" t="str">
        <f t="shared" si="48"/>
        <v/>
      </c>
      <c r="L884" s="289"/>
      <c r="M884" s="305" t="str">
        <f t="shared" si="48"/>
        <v/>
      </c>
      <c r="N884" s="289" t="b">
        <f>AND(RMDF!N884&gt;=0, RMDF!N884&lt;=1-RMDF!L884, RMDF!N884=ROUND(RMDF!N884,4))</f>
        <v>1</v>
      </c>
      <c r="O884" s="286" t="str">
        <f>IF(P884="","",IF(I884="","",IF(LEFT(I884,13)="Reclaimed pos",RawMaterialCode!$E$569,RawMaterialCode!$E$568)))</f>
        <v>Reclaimed pre-consumer mixed fibers (RM0578)</v>
      </c>
      <c r="P884" s="295">
        <f t="shared" si="49"/>
        <v>1</v>
      </c>
      <c r="Q884" s="202"/>
      <c r="R884" s="203"/>
      <c r="S884" s="204" t="str">
        <f t="shared" si="50"/>
        <v/>
      </c>
      <c r="T884" s="281"/>
      <c r="U884" s="281"/>
      <c r="V884" s="281"/>
      <c r="W884" s="281"/>
      <c r="X884" s="317">
        <f>RMDF!X884</f>
        <v>0</v>
      </c>
      <c r="Y884" s="318" t="str">
        <f>IF(X884=0,"",_xlfn.XLOOKUP(X884,StatePicklist!$1:$1,StatePicklist!$3:$3,"NA",0))</f>
        <v/>
      </c>
      <c r="Z884" s="297" t="str">
        <f ca="1">IF(RMDF!Y884="", "", IF(ISNUMBER(MATCH(RMDF!Y884, INDIRECT(Y884), 0)), "OK", "Invalid"))</f>
        <v/>
      </c>
      <c r="AA884" s="281"/>
      <c r="AB884" s="281"/>
      <c r="AC884" s="281"/>
      <c r="AD884" s="281" t="b">
        <f>AND(RMDF!AG884&gt;=0, RMDF!AG884&lt;=1-RMDF!Z884, RMDF!AG884=ROUND(RMDF!AG884,4))</f>
        <v>1</v>
      </c>
      <c r="AE884" s="317">
        <f>RMDF!AE884</f>
        <v>0</v>
      </c>
      <c r="AF884" s="318" t="str">
        <f>IF(AE884=0,"",_xlfn.XLOOKUP(AE884,StatePicklist!$1:$1,StatePicklist!$3:$3,"NA",0))</f>
        <v/>
      </c>
      <c r="AG884" s="297" t="str">
        <f ca="1">IF(RMDF!AF884="", "", IF(ISNUMBER(MATCH(RMDF!AF884, INDIRECT(AF884), 0)), "OK", "Invalid"))</f>
        <v/>
      </c>
      <c r="AH884" s="281"/>
      <c r="AI884" s="281"/>
      <c r="AJ884" s="281"/>
      <c r="AK884" s="281" t="b">
        <f>AND(RMDF!AN884&gt;=0, RMDF!AN884&lt;=1-SUM(RMDF!Z884,RMDF!AG884), RMDF!AN884=ROUND(RMDF!AN884,4))</f>
        <v>1</v>
      </c>
      <c r="AL884" s="317">
        <f>RMDF!AL884</f>
        <v>0</v>
      </c>
      <c r="AM884" s="318" t="str">
        <f>IF(AL884=0,"",_xlfn.XLOOKUP(AL884,StatePicklist!$1:$1,StatePicklist!$3:$3,"NA",0))</f>
        <v/>
      </c>
      <c r="AN884" s="297" t="str">
        <f ca="1">IF(RMDF!AM884="", "", IF(ISNUMBER(MATCH(RMDF!AM884, INDIRECT(AM884), 0)), "OK", "Invalid"))</f>
        <v/>
      </c>
      <c r="AO884" s="281"/>
      <c r="AP884" s="281"/>
      <c r="AQ884" s="281"/>
      <c r="AR884" s="281" t="b">
        <f>AND(RMDF!AU884&gt;=0, RMDF!AU884&lt;=1-SUM(RMDF!Z884,RMDF!AG884,RMDF!AN884), RMDF!AU884=ROUND(RMDF!AU884,4))</f>
        <v>1</v>
      </c>
      <c r="AS884" s="317">
        <f>RMDF!AS884</f>
        <v>0</v>
      </c>
      <c r="AT884" s="318" t="str">
        <f>IF(AS884=0,"",_xlfn.XLOOKUP(AS884,StatePicklist!$1:$1,StatePicklist!$3:$3,"NA",0))</f>
        <v/>
      </c>
      <c r="AU884" s="297" t="str">
        <f ca="1">IF(RMDF!AT884="", "", IF(ISNUMBER(MATCH(RMDF!AT884, INDIRECT(AT884), 0)), "OK", "Invalid"))</f>
        <v/>
      </c>
      <c r="AV884" s="281"/>
      <c r="AW884" s="281"/>
      <c r="AX884" s="281"/>
      <c r="AY884" s="281" t="b">
        <f>AND(RMDF!BB884&gt;=0, RMDF!BB884&lt;=1-SUM(RMDF!Z884,RMDF!AG884,RMDF!AN884,RMDF!AU884), RMDF!BB884=ROUND(RMDF!BB884,4))</f>
        <v>1</v>
      </c>
      <c r="AZ884" s="317">
        <f>RMDF!AZ884</f>
        <v>0</v>
      </c>
      <c r="BA884" s="318" t="str">
        <f>IF(AZ884=0,"",_xlfn.XLOOKUP(AZ884,StatePicklist!$1:$1,StatePicklist!$3:$3,"NA",0))</f>
        <v/>
      </c>
      <c r="BB884" s="297" t="str">
        <f ca="1">IF(RMDF!BA884="", "", IF(ISNUMBER(MATCH(RMDF!BA884, INDIRECT(BA884), 0)), "OK", "Invalid"))</f>
        <v/>
      </c>
      <c r="BC884" s="281"/>
      <c r="BD884" s="281"/>
      <c r="BE884" s="281"/>
      <c r="BF884" s="281" t="b">
        <f>AND(RMDF!BI884&gt;=0, RMDF!BI884&lt;=1-SUM(RMDF!Z884,RMDF!AG884,RMDF!AN884,RMDF!AU884,RMDF!BB884), RMDF!BI884=ROUND(RMDF!BI884,4))</f>
        <v>1</v>
      </c>
      <c r="BG884" s="317">
        <f>RMDF!BG884</f>
        <v>0</v>
      </c>
      <c r="BH884" s="318" t="str">
        <f>IF(BG884=0,"",_xlfn.XLOOKUP(BG884,StatePicklist!$1:$1,StatePicklist!$3:$3,"NA",0))</f>
        <v/>
      </c>
      <c r="BI884" s="297" t="str">
        <f ca="1">IF(RMDF!BH884="", "", IF(ISNUMBER(MATCH(RMDF!BH884, INDIRECT(BH884), 0)), "OK", "Invalid"))</f>
        <v/>
      </c>
      <c r="BJ884" s="281"/>
      <c r="BK884" s="281"/>
      <c r="BL884" s="281"/>
      <c r="BM884" s="281" t="b">
        <f>AND(RMDF!BP884&gt;=0, RMDF!BP884&lt;=1-SUM(RMDF!Z884,RMDF!AG884,RMDF!AN884,RMDF!AU884,RMDF!BB884,RMDF!BI884), RMDF!BP884=ROUND(RMDF!BP884,4))</f>
        <v>1</v>
      </c>
      <c r="BN884" s="317">
        <f>RMDF!BN884</f>
        <v>0</v>
      </c>
      <c r="BO884" s="318" t="str">
        <f>IF(BN884=0,"",_xlfn.XLOOKUP(BN884,StatePicklist!$1:$1,StatePicklist!$3:$3,"NA",0))</f>
        <v/>
      </c>
      <c r="BP884" s="297" t="str">
        <f ca="1">IF(RMDF!BO884="", "", IF(ISNUMBER(MATCH(RMDF!BO884, INDIRECT(BO884), 0)), "OK", "Invalid"))</f>
        <v/>
      </c>
      <c r="BQ884" s="281"/>
      <c r="BR884" s="281"/>
      <c r="BS884" s="281"/>
      <c r="BT884" s="281" t="b">
        <f>AND(RMDF!BW884&gt;=0, RMDF!BW884&lt;=1-SUM(RMDF!Z884,RMDF!AG884,RMDF!AN884,RMDF!AU884,RMDF!BB884,RMDF!BI884,RMDF!BP884), RMDF!BW884=ROUND(RMDF!BW884,4))</f>
        <v>1</v>
      </c>
      <c r="BU884" s="317">
        <f>RMDF!BU884</f>
        <v>0</v>
      </c>
      <c r="BV884" s="318" t="str">
        <f>IF(BU884=0,"",_xlfn.XLOOKUP(BU884,StatePicklist!$1:$1,StatePicklist!$3:$3,"NA",0))</f>
        <v/>
      </c>
      <c r="BW884" s="297" t="str">
        <f ca="1">IF(RMDF!BV884="", "", IF(ISNUMBER(MATCH(RMDF!BV884, INDIRECT(BV884), 0)), "OK", "Invalid"))</f>
        <v/>
      </c>
      <c r="BX884" s="281"/>
      <c r="BY884" s="281"/>
      <c r="BZ884" s="281"/>
      <c r="CA884" s="281" t="b">
        <f>AND(RMDF!CD884&gt;=0, RMDF!CD884&lt;=1-SUM(RMDF!Z884,RMDF!AG884,RMDF!AN884,RMDF!AU884,RMDF!BB884,RMDF!BI884,RMDF!BP884,RMDF!BW884), RMDF!CD884=ROUND(RMDF!CD884,4))</f>
        <v>1</v>
      </c>
      <c r="CB884" s="317">
        <f>RMDF!CB884</f>
        <v>0</v>
      </c>
      <c r="CC884" s="318" t="str">
        <f>IF(CB884=0,"",_xlfn.XLOOKUP(CB884,StatePicklist!$1:$1,StatePicklist!$3:$3,"NA",0))</f>
        <v/>
      </c>
      <c r="CD884" s="297" t="str">
        <f ca="1">IF(RMDF!CC884="", "", IF(ISNUMBER(MATCH(RMDF!CC884, INDIRECT(CC884), 0)), "OK", "Invalid"))</f>
        <v/>
      </c>
      <c r="CE884" s="281"/>
      <c r="CF884" s="281"/>
      <c r="CG884" s="281"/>
      <c r="CH884" s="281" t="b">
        <f>AND(RMDF!CK884&gt;=0, RMDF!CK884&lt;=1-SUM(RMDF!Z884,RMDF!AG884,RMDF!AN884,RMDF!AU884,RMDF!BB884,RMDF!BI884,RMDF!BP884,RMDF!BW884,RMDF!CD884), RMDF!CK884=ROUND(RMDF!CK884,4))</f>
        <v>1</v>
      </c>
      <c r="CI884" s="317">
        <f>RMDF!CI884</f>
        <v>0</v>
      </c>
      <c r="CJ884" s="318" t="str">
        <f>IF(CI884=0,"",_xlfn.XLOOKUP(CI884,StatePicklist!$1:$1,StatePicklist!$3:$3,"NA",0))</f>
        <v/>
      </c>
      <c r="CK884" s="297" t="str">
        <f ca="1">IF(RMDF!CJ884="", "", IF(ISNUMBER(MATCH(RMDF!CJ884, INDIRECT(CJ884), 0)), "OK", "Invalid"))</f>
        <v/>
      </c>
      <c r="CL884" s="281"/>
      <c r="CM884" s="281"/>
      <c r="CN884" s="281"/>
      <c r="CO884" s="281" t="b">
        <f>AND(RMDF!CR884&gt;=0, RMDF!CR884&lt;=1-SUM(RMDF!Z884,RMDF!AG884,RMDF!AN884,RMDF!AU884,RMDF!BB884,RMDF!BI884,RMDF!BP884,RMDF!BW884,RMDF!CD884,RMDF!CK884), RMDF!CR884=ROUND(RMDF!CR884,4))</f>
        <v>1</v>
      </c>
      <c r="CP884" s="317">
        <f>RMDF!CP884</f>
        <v>0</v>
      </c>
      <c r="CQ884" s="318" t="str">
        <f>IF(CP884=0,"",_xlfn.XLOOKUP(CP884,StatePicklist!$1:$1,StatePicklist!$3:$3,"NA",0))</f>
        <v/>
      </c>
      <c r="CR884" s="297" t="str">
        <f ca="1">IF(RMDF!CQ884="", "", IF(ISNUMBER(MATCH(RMDF!CQ884, INDIRECT(CQ884), 0)), "OK", "Invalid"))</f>
        <v/>
      </c>
      <c r="CS884" s="281"/>
      <c r="CT884" s="281"/>
      <c r="CU884" s="281"/>
      <c r="CV884" s="281" t="b">
        <f>AND(RMDF!CY884&gt;=0, RMDF!CY884&lt;=1-SUM(RMDF!Z884,RMDF!AG884,RMDF!AN884,RMDF!AU884,RMDF!BB884,RMDF!BI884,RMDF!BP884,RMDF!BW884,RMDF!CD884,RMDF!CK884,RMDF!CR884), RMDF!CY884=ROUND(RMDF!CY884,4))</f>
        <v>1</v>
      </c>
      <c r="CW884" s="317">
        <f>RMDF!CW884</f>
        <v>0</v>
      </c>
      <c r="CX884" s="318" t="str">
        <f>IF(CW884=0,"",_xlfn.XLOOKUP(CW884,StatePicklist!$1:$1,StatePicklist!$3:$3,"NA",0))</f>
        <v/>
      </c>
      <c r="CY884" s="297" t="str">
        <f ca="1">IF(RMDF!CX884="", "", IF(ISNUMBER(MATCH(RMDF!CX884, INDIRECT(CX884), 0)), "OK", "Invalid"))</f>
        <v/>
      </c>
      <c r="CZ884" s="281"/>
      <c r="DA884" s="281"/>
      <c r="DB884" s="281"/>
      <c r="DC884" s="281" t="b">
        <f>AND(RMDF!DF884&gt;=0, RMDF!DF884&lt;=1-SUM(RMDF!Z884,RMDF!AG884,RMDF!AN884,RMDF!AU884,RMDF!BB884,RMDF!BI884,RMDF!BP884,RMDF!BW884,RMDF!CD884,RMDF!CK884,RMDF!CR884,RMDF!CY884), RMDF!DF884=ROUND(RMDF!DF884,4))</f>
        <v>1</v>
      </c>
      <c r="DD884" s="317">
        <f>RMDF!DD884</f>
        <v>0</v>
      </c>
      <c r="DE884" s="318" t="str">
        <f>IF(DD884=0,"",_xlfn.XLOOKUP(DD884,StatePicklist!$1:$1,StatePicklist!$3:$3,"NA",0))</f>
        <v/>
      </c>
      <c r="DF884" s="297" t="str">
        <f ca="1">IF(RMDF!DE884="", "", IF(ISNUMBER(MATCH(RMDF!DE884, INDIRECT(DE884), 0)), "OK", "Invalid"))</f>
        <v/>
      </c>
      <c r="DG884" s="281"/>
      <c r="DH884" s="281"/>
      <c r="DI884" s="281"/>
      <c r="DJ884" s="281" t="b">
        <f>AND(RMDF!DM884&gt;=0, RMDF!DM884&lt;=1-SUM(RMDF!Z884,RMDF!AG884,RMDF!AN884,RMDF!AU884,RMDF!BB884,RMDF!BI884,RMDF!BP884,RMDF!BW884,RMDF!CD884,RMDF!CK884,RMDF!CR884,RMDF!CY884,RMDF!DF884), RMDF!DM884=ROUND(RMDF!DM884,4))</f>
        <v>1</v>
      </c>
      <c r="DK884" s="317">
        <f>RMDF!DK884</f>
        <v>0</v>
      </c>
      <c r="DL884" s="318" t="str">
        <f>IF(DK884=0,"",_xlfn.XLOOKUP(DK884,StatePicklist!$1:$1,StatePicklist!$3:$3,"NA",0))</f>
        <v/>
      </c>
      <c r="DM884" s="297" t="str">
        <f ca="1">IF(RMDF!DL884="", "", IF(ISNUMBER(MATCH(RMDF!DL884, INDIRECT(DL884), 0)), "OK", "Invalid"))</f>
        <v/>
      </c>
      <c r="DN884" s="281"/>
      <c r="DO884" s="281"/>
      <c r="DP884" s="281"/>
      <c r="DQ884" s="281" t="b">
        <f>AND(RMDF!DT884&gt;=0, RMDF!DT884&lt;=1-SUM(RMDF!Z884,RMDF!AG884,RMDF!AN884,RMDF!AU884,RMDF!BB884,RMDF!BI884,RMDF!BP884,RMDF!BW884,RMDF!CD884,RMDF!CK884,RMDF!CR884,RMDF!CY884,RMDF!DF884,RMDF!DM884), RMDF!DT884=ROUND(RMDF!DT884,4))</f>
        <v>1</v>
      </c>
      <c r="DR884" s="317">
        <f>RMDF!DR884</f>
        <v>0</v>
      </c>
      <c r="DS884" s="318" t="str">
        <f>IF(DR884=0,"",_xlfn.XLOOKUP(DR884,StatePicklist!$1:$1,StatePicklist!$3:$3,"NA",0))</f>
        <v/>
      </c>
      <c r="DT884" s="297" t="str">
        <f ca="1">IF(RMDF!DS884="", "", IF(ISNUMBER(MATCH(RMDF!DS884, INDIRECT(DS884), 0)), "OK", "Invalid"))</f>
        <v/>
      </c>
      <c r="DU884" s="281"/>
      <c r="DV884" s="281"/>
      <c r="DW884" s="281"/>
      <c r="DX884" s="281" t="b">
        <f>AND(RMDF!EA884&gt;=0, RMDF!EA884&lt;=1-SUM(RMDF!Z884,RMDF!AG884,RMDF!AN884,RMDF!AU884,RMDF!BB884,RMDF!BI884,RMDF!BP884,RMDF!BW884,RMDF!CD884,RMDF!CK884,RMDF!CR884,RMDF!CY884,RMDF!DF884,RMDF!DM884,RMDF!DT884), RMDF!EA884=ROUND(RMDF!EA884,4))</f>
        <v>1</v>
      </c>
      <c r="DY884" s="317">
        <f>RMDF!DY884</f>
        <v>0</v>
      </c>
      <c r="DZ884" s="318" t="str">
        <f>IF(DY884=0,"",_xlfn.XLOOKUP(DY884,StatePicklist!$1:$1,StatePicklist!$3:$3,"NA",0))</f>
        <v/>
      </c>
      <c r="EA884" s="297" t="str">
        <f ca="1">IF(RMDF!DZ884="", "", IF(ISNUMBER(MATCH(RMDF!DZ884, INDIRECT(DZ884), 0)), "OK", "Invalid"))</f>
        <v/>
      </c>
      <c r="EB884" s="281"/>
      <c r="EC884" s="281"/>
      <c r="ED884" s="281"/>
      <c r="EE884" s="281" t="b">
        <f>AND(RMDF!EH884&gt;=0, RMDF!EH884&lt;=1-SUM(RMDF!Z884,RMDF!AG884,RMDF!AN884,RMDF!AU884,RMDF!BB884,RMDF!BI884,RMDF!BP884,RMDF!BW884,RMDF!CD884,RMDF!CK884,RMDF!CR884,RMDF!CY884,RMDF!DF884,RMDF!DM884,RMDF!DT884,RMDF!EA884), RMDF!EH884=ROUND(RMDF!EH884,4))</f>
        <v>1</v>
      </c>
      <c r="EF884" s="317">
        <f>RMDF!EF884</f>
        <v>0</v>
      </c>
      <c r="EG884" s="318" t="str">
        <f>IF(EF884=0,"",_xlfn.XLOOKUP(EF884,StatePicklist!$1:$1,StatePicklist!$3:$3,"NA",0))</f>
        <v/>
      </c>
      <c r="EH884" s="297" t="str">
        <f ca="1">IF(RMDF!EG884="", "", IF(ISNUMBER(MATCH(RMDF!EG884, INDIRECT(EG884), 0)), "OK", "Invalid"))</f>
        <v/>
      </c>
      <c r="EI884" s="281"/>
      <c r="EJ884" s="281"/>
      <c r="EK884" s="281"/>
      <c r="EL884" s="281" t="b">
        <f>AND(RMDF!EO884&gt;=0, RMDF!EO884&lt;=1-SUM(RMDF!Z884,RMDF!AG884,RMDF!AN884,RMDF!AU884,RMDF!BB884,RMDF!BI884,RMDF!BP884,RMDF!BW884,RMDF!CD884,RMDF!CK884,RMDF!CR884,RMDF!CY884,RMDF!DF884,RMDF!DM884,RMDF!DT884,RMDF!EA884,RMDF!EH884), RMDF!EO884=ROUND(RMDF!EO884,4))</f>
        <v>1</v>
      </c>
      <c r="EM884" s="317">
        <f>RMDF!EM884</f>
        <v>0</v>
      </c>
      <c r="EN884" s="318" t="str">
        <f>IF(EM884=0,"",_xlfn.XLOOKUP(EM884,StatePicklist!$1:$1,StatePicklist!$3:$3,"NA",0))</f>
        <v/>
      </c>
      <c r="EO884" s="297" t="str">
        <f ca="1">IF(RMDF!EN884="", "", IF(ISNUMBER(MATCH(RMDF!EN884, INDIRECT(EN884), 0)), "OK", "Invalid"))</f>
        <v/>
      </c>
      <c r="EP884" s="281"/>
      <c r="EQ884" s="281"/>
      <c r="ER884" s="281"/>
      <c r="ES884" s="281" t="b">
        <f>AND(RMDF!EV884&gt;=0, RMDF!EV884&lt;=1-SUM(RMDF!Z884,RMDF!AG884,RMDF!AN884,RMDF!AU884,RMDF!BB884,RMDF!BI884,RMDF!BP884,RMDF!BW884,RMDF!CD884,RMDF!CK884,RMDF!CR884,RMDF!CY884,RMDF!DF884,RMDF!DM884,RMDF!DT884,RMDF!EA884,RMDF!EH884,RMDF!EO884), RMDF!EV884=ROUND(RMDF!EV884,4))</f>
        <v>1</v>
      </c>
      <c r="ET884" s="317">
        <f>RMDF!ET884</f>
        <v>0</v>
      </c>
      <c r="EU884" s="318" t="str">
        <f>IF(ET884=0,"",_xlfn.XLOOKUP(ET884,StatePicklist!$1:$1,StatePicklist!$3:$3,"NA",0))</f>
        <v/>
      </c>
      <c r="EV884" s="297" t="str">
        <f ca="1">IF(RMDF!EU884="", "", IF(ISNUMBER(MATCH(RMDF!EU884, INDIRECT(EU884), 0)), "OK", "Invalid"))</f>
        <v/>
      </c>
      <c r="EW884" s="281"/>
      <c r="EX884" s="281"/>
      <c r="EY884" s="281"/>
      <c r="EZ884" s="281" t="b">
        <f>AND(RMDF!FC884&gt;=0, RMDF!FC884&lt;=1-SUM(RMDF!Z884,RMDF!AG884,RMDF!AN884,RMDF!AU884,RMDF!BB884,RMDF!BI884,RMDF!BP884,RMDF!BW884,RMDF!CD884,RMDF!CK884,RMDF!CR884,RMDF!CY884,RMDF!DF884,RMDF!DM884,RMDF!DT884,RMDF!EA884,RMDF!EH884,RMDF!EO884,RMDF!EV884), RMDF!FC884=ROUND(RMDF!FC884,4))</f>
        <v>1</v>
      </c>
      <c r="FA884" s="317">
        <f>RMDF!FA884</f>
        <v>0</v>
      </c>
      <c r="FB884" s="318" t="str">
        <f>IF(FA884=0,"",_xlfn.XLOOKUP(FA884,StatePicklist!$1:$1,StatePicklist!$3:$3,"NA",0))</f>
        <v/>
      </c>
      <c r="FC884" s="297" t="str">
        <f ca="1">IF(RMDF!FB884="", "", IF(ISNUMBER(MATCH(RMDF!FB884, INDIRECT(FB884), 0)), "OK", "Invalid"))</f>
        <v/>
      </c>
    </row>
    <row r="885" spans="1:159" s="205" customFormat="1" ht="39.9" customHeight="1" x14ac:dyDescent="0.25">
      <c r="A885" s="206"/>
      <c r="B885" s="196"/>
      <c r="C885" s="197"/>
      <c r="D885" s="198"/>
      <c r="E885" s="199"/>
      <c r="F885" s="200"/>
      <c r="G885" s="201"/>
      <c r="H885" s="292"/>
      <c r="I885" s="305">
        <f>RMDF!I885</f>
        <v>0</v>
      </c>
      <c r="J885" s="305" t="str">
        <f>IF(I885=ProductCode!$B$30,"PDReclPost",IF(OR(I885=ProductCode!$C$30,I885=ProductCode!$E$30,I885=ProductCode!$G$30),"PDPreCon",IF(OR(I885=ProductCode!$D$30,I885=ProductCode!$F$30),"PDNotReclPost","")))</f>
        <v/>
      </c>
      <c r="K885" s="305" t="str">
        <f t="shared" si="48"/>
        <v/>
      </c>
      <c r="L885" s="289"/>
      <c r="M885" s="305" t="str">
        <f t="shared" si="48"/>
        <v/>
      </c>
      <c r="N885" s="289" t="b">
        <f>AND(RMDF!N885&gt;=0, RMDF!N885&lt;=1-RMDF!L885, RMDF!N885=ROUND(RMDF!N885,4))</f>
        <v>1</v>
      </c>
      <c r="O885" s="286" t="str">
        <f>IF(P885="","",IF(I885="","",IF(LEFT(I885,13)="Reclaimed pos",RawMaterialCode!$E$569,RawMaterialCode!$E$568)))</f>
        <v>Reclaimed pre-consumer mixed fibers (RM0578)</v>
      </c>
      <c r="P885" s="295">
        <f t="shared" si="49"/>
        <v>1</v>
      </c>
      <c r="Q885" s="202"/>
      <c r="R885" s="203"/>
      <c r="S885" s="204" t="str">
        <f t="shared" si="50"/>
        <v/>
      </c>
      <c r="T885" s="281"/>
      <c r="U885" s="281"/>
      <c r="V885" s="281"/>
      <c r="W885" s="281"/>
      <c r="X885" s="317">
        <f>RMDF!X885</f>
        <v>0</v>
      </c>
      <c r="Y885" s="318" t="str">
        <f>IF(X885=0,"",_xlfn.XLOOKUP(X885,StatePicklist!$1:$1,StatePicklist!$3:$3,"NA",0))</f>
        <v/>
      </c>
      <c r="Z885" s="297" t="str">
        <f ca="1">IF(RMDF!Y885="", "", IF(ISNUMBER(MATCH(RMDF!Y885, INDIRECT(Y885), 0)), "OK", "Invalid"))</f>
        <v/>
      </c>
      <c r="AA885" s="281"/>
      <c r="AB885" s="281"/>
      <c r="AC885" s="281"/>
      <c r="AD885" s="281" t="b">
        <f>AND(RMDF!AG885&gt;=0, RMDF!AG885&lt;=1-RMDF!Z885, RMDF!AG885=ROUND(RMDF!AG885,4))</f>
        <v>1</v>
      </c>
      <c r="AE885" s="317">
        <f>RMDF!AE885</f>
        <v>0</v>
      </c>
      <c r="AF885" s="318" t="str">
        <f>IF(AE885=0,"",_xlfn.XLOOKUP(AE885,StatePicklist!$1:$1,StatePicklist!$3:$3,"NA",0))</f>
        <v/>
      </c>
      <c r="AG885" s="297" t="str">
        <f ca="1">IF(RMDF!AF885="", "", IF(ISNUMBER(MATCH(RMDF!AF885, INDIRECT(AF885), 0)), "OK", "Invalid"))</f>
        <v/>
      </c>
      <c r="AH885" s="281"/>
      <c r="AI885" s="281"/>
      <c r="AJ885" s="281"/>
      <c r="AK885" s="281" t="b">
        <f>AND(RMDF!AN885&gt;=0, RMDF!AN885&lt;=1-SUM(RMDF!Z885,RMDF!AG885), RMDF!AN885=ROUND(RMDF!AN885,4))</f>
        <v>1</v>
      </c>
      <c r="AL885" s="317">
        <f>RMDF!AL885</f>
        <v>0</v>
      </c>
      <c r="AM885" s="318" t="str">
        <f>IF(AL885=0,"",_xlfn.XLOOKUP(AL885,StatePicklist!$1:$1,StatePicklist!$3:$3,"NA",0))</f>
        <v/>
      </c>
      <c r="AN885" s="297" t="str">
        <f ca="1">IF(RMDF!AM885="", "", IF(ISNUMBER(MATCH(RMDF!AM885, INDIRECT(AM885), 0)), "OK", "Invalid"))</f>
        <v/>
      </c>
      <c r="AO885" s="281"/>
      <c r="AP885" s="281"/>
      <c r="AQ885" s="281"/>
      <c r="AR885" s="281" t="b">
        <f>AND(RMDF!AU885&gt;=0, RMDF!AU885&lt;=1-SUM(RMDF!Z885,RMDF!AG885,RMDF!AN885), RMDF!AU885=ROUND(RMDF!AU885,4))</f>
        <v>1</v>
      </c>
      <c r="AS885" s="317">
        <f>RMDF!AS885</f>
        <v>0</v>
      </c>
      <c r="AT885" s="318" t="str">
        <f>IF(AS885=0,"",_xlfn.XLOOKUP(AS885,StatePicklist!$1:$1,StatePicklist!$3:$3,"NA",0))</f>
        <v/>
      </c>
      <c r="AU885" s="297" t="str">
        <f ca="1">IF(RMDF!AT885="", "", IF(ISNUMBER(MATCH(RMDF!AT885, INDIRECT(AT885), 0)), "OK", "Invalid"))</f>
        <v/>
      </c>
      <c r="AV885" s="281"/>
      <c r="AW885" s="281"/>
      <c r="AX885" s="281"/>
      <c r="AY885" s="281" t="b">
        <f>AND(RMDF!BB885&gt;=0, RMDF!BB885&lt;=1-SUM(RMDF!Z885,RMDF!AG885,RMDF!AN885,RMDF!AU885), RMDF!BB885=ROUND(RMDF!BB885,4))</f>
        <v>1</v>
      </c>
      <c r="AZ885" s="317">
        <f>RMDF!AZ885</f>
        <v>0</v>
      </c>
      <c r="BA885" s="318" t="str">
        <f>IF(AZ885=0,"",_xlfn.XLOOKUP(AZ885,StatePicklist!$1:$1,StatePicklist!$3:$3,"NA",0))</f>
        <v/>
      </c>
      <c r="BB885" s="297" t="str">
        <f ca="1">IF(RMDF!BA885="", "", IF(ISNUMBER(MATCH(RMDF!BA885, INDIRECT(BA885), 0)), "OK", "Invalid"))</f>
        <v/>
      </c>
      <c r="BC885" s="281"/>
      <c r="BD885" s="281"/>
      <c r="BE885" s="281"/>
      <c r="BF885" s="281" t="b">
        <f>AND(RMDF!BI885&gt;=0, RMDF!BI885&lt;=1-SUM(RMDF!Z885,RMDF!AG885,RMDF!AN885,RMDF!AU885,RMDF!BB885), RMDF!BI885=ROUND(RMDF!BI885,4))</f>
        <v>1</v>
      </c>
      <c r="BG885" s="317">
        <f>RMDF!BG885</f>
        <v>0</v>
      </c>
      <c r="BH885" s="318" t="str">
        <f>IF(BG885=0,"",_xlfn.XLOOKUP(BG885,StatePicklist!$1:$1,StatePicklist!$3:$3,"NA",0))</f>
        <v/>
      </c>
      <c r="BI885" s="297" t="str">
        <f ca="1">IF(RMDF!BH885="", "", IF(ISNUMBER(MATCH(RMDF!BH885, INDIRECT(BH885), 0)), "OK", "Invalid"))</f>
        <v/>
      </c>
      <c r="BJ885" s="281"/>
      <c r="BK885" s="281"/>
      <c r="BL885" s="281"/>
      <c r="BM885" s="281" t="b">
        <f>AND(RMDF!BP885&gt;=0, RMDF!BP885&lt;=1-SUM(RMDF!Z885,RMDF!AG885,RMDF!AN885,RMDF!AU885,RMDF!BB885,RMDF!BI885), RMDF!BP885=ROUND(RMDF!BP885,4))</f>
        <v>1</v>
      </c>
      <c r="BN885" s="317">
        <f>RMDF!BN885</f>
        <v>0</v>
      </c>
      <c r="BO885" s="318" t="str">
        <f>IF(BN885=0,"",_xlfn.XLOOKUP(BN885,StatePicklist!$1:$1,StatePicklist!$3:$3,"NA",0))</f>
        <v/>
      </c>
      <c r="BP885" s="297" t="str">
        <f ca="1">IF(RMDF!BO885="", "", IF(ISNUMBER(MATCH(RMDF!BO885, INDIRECT(BO885), 0)), "OK", "Invalid"))</f>
        <v/>
      </c>
      <c r="BQ885" s="281"/>
      <c r="BR885" s="281"/>
      <c r="BS885" s="281"/>
      <c r="BT885" s="281" t="b">
        <f>AND(RMDF!BW885&gt;=0, RMDF!BW885&lt;=1-SUM(RMDF!Z885,RMDF!AG885,RMDF!AN885,RMDF!AU885,RMDF!BB885,RMDF!BI885,RMDF!BP885), RMDF!BW885=ROUND(RMDF!BW885,4))</f>
        <v>1</v>
      </c>
      <c r="BU885" s="317">
        <f>RMDF!BU885</f>
        <v>0</v>
      </c>
      <c r="BV885" s="318" t="str">
        <f>IF(BU885=0,"",_xlfn.XLOOKUP(BU885,StatePicklist!$1:$1,StatePicklist!$3:$3,"NA",0))</f>
        <v/>
      </c>
      <c r="BW885" s="297" t="str">
        <f ca="1">IF(RMDF!BV885="", "", IF(ISNUMBER(MATCH(RMDF!BV885, INDIRECT(BV885), 0)), "OK", "Invalid"))</f>
        <v/>
      </c>
      <c r="BX885" s="281"/>
      <c r="BY885" s="281"/>
      <c r="BZ885" s="281"/>
      <c r="CA885" s="281" t="b">
        <f>AND(RMDF!CD885&gt;=0, RMDF!CD885&lt;=1-SUM(RMDF!Z885,RMDF!AG885,RMDF!AN885,RMDF!AU885,RMDF!BB885,RMDF!BI885,RMDF!BP885,RMDF!BW885), RMDF!CD885=ROUND(RMDF!CD885,4))</f>
        <v>1</v>
      </c>
      <c r="CB885" s="317">
        <f>RMDF!CB885</f>
        <v>0</v>
      </c>
      <c r="CC885" s="318" t="str">
        <f>IF(CB885=0,"",_xlfn.XLOOKUP(CB885,StatePicklist!$1:$1,StatePicklist!$3:$3,"NA",0))</f>
        <v/>
      </c>
      <c r="CD885" s="297" t="str">
        <f ca="1">IF(RMDF!CC885="", "", IF(ISNUMBER(MATCH(RMDF!CC885, INDIRECT(CC885), 0)), "OK", "Invalid"))</f>
        <v/>
      </c>
      <c r="CE885" s="281"/>
      <c r="CF885" s="281"/>
      <c r="CG885" s="281"/>
      <c r="CH885" s="281" t="b">
        <f>AND(RMDF!CK885&gt;=0, RMDF!CK885&lt;=1-SUM(RMDF!Z885,RMDF!AG885,RMDF!AN885,RMDF!AU885,RMDF!BB885,RMDF!BI885,RMDF!BP885,RMDF!BW885,RMDF!CD885), RMDF!CK885=ROUND(RMDF!CK885,4))</f>
        <v>1</v>
      </c>
      <c r="CI885" s="317">
        <f>RMDF!CI885</f>
        <v>0</v>
      </c>
      <c r="CJ885" s="318" t="str">
        <f>IF(CI885=0,"",_xlfn.XLOOKUP(CI885,StatePicklist!$1:$1,StatePicklist!$3:$3,"NA",0))</f>
        <v/>
      </c>
      <c r="CK885" s="297" t="str">
        <f ca="1">IF(RMDF!CJ885="", "", IF(ISNUMBER(MATCH(RMDF!CJ885, INDIRECT(CJ885), 0)), "OK", "Invalid"))</f>
        <v/>
      </c>
      <c r="CL885" s="281"/>
      <c r="CM885" s="281"/>
      <c r="CN885" s="281"/>
      <c r="CO885" s="281" t="b">
        <f>AND(RMDF!CR885&gt;=0, RMDF!CR885&lt;=1-SUM(RMDF!Z885,RMDF!AG885,RMDF!AN885,RMDF!AU885,RMDF!BB885,RMDF!BI885,RMDF!BP885,RMDF!BW885,RMDF!CD885,RMDF!CK885), RMDF!CR885=ROUND(RMDF!CR885,4))</f>
        <v>1</v>
      </c>
      <c r="CP885" s="317">
        <f>RMDF!CP885</f>
        <v>0</v>
      </c>
      <c r="CQ885" s="318" t="str">
        <f>IF(CP885=0,"",_xlfn.XLOOKUP(CP885,StatePicklist!$1:$1,StatePicklist!$3:$3,"NA",0))</f>
        <v/>
      </c>
      <c r="CR885" s="297" t="str">
        <f ca="1">IF(RMDF!CQ885="", "", IF(ISNUMBER(MATCH(RMDF!CQ885, INDIRECT(CQ885), 0)), "OK", "Invalid"))</f>
        <v/>
      </c>
      <c r="CS885" s="281"/>
      <c r="CT885" s="281"/>
      <c r="CU885" s="281"/>
      <c r="CV885" s="281" t="b">
        <f>AND(RMDF!CY885&gt;=0, RMDF!CY885&lt;=1-SUM(RMDF!Z885,RMDF!AG885,RMDF!AN885,RMDF!AU885,RMDF!BB885,RMDF!BI885,RMDF!BP885,RMDF!BW885,RMDF!CD885,RMDF!CK885,RMDF!CR885), RMDF!CY885=ROUND(RMDF!CY885,4))</f>
        <v>1</v>
      </c>
      <c r="CW885" s="317">
        <f>RMDF!CW885</f>
        <v>0</v>
      </c>
      <c r="CX885" s="318" t="str">
        <f>IF(CW885=0,"",_xlfn.XLOOKUP(CW885,StatePicklist!$1:$1,StatePicklist!$3:$3,"NA",0))</f>
        <v/>
      </c>
      <c r="CY885" s="297" t="str">
        <f ca="1">IF(RMDF!CX885="", "", IF(ISNUMBER(MATCH(RMDF!CX885, INDIRECT(CX885), 0)), "OK", "Invalid"))</f>
        <v/>
      </c>
      <c r="CZ885" s="281"/>
      <c r="DA885" s="281"/>
      <c r="DB885" s="281"/>
      <c r="DC885" s="281" t="b">
        <f>AND(RMDF!DF885&gt;=0, RMDF!DF885&lt;=1-SUM(RMDF!Z885,RMDF!AG885,RMDF!AN885,RMDF!AU885,RMDF!BB885,RMDF!BI885,RMDF!BP885,RMDF!BW885,RMDF!CD885,RMDF!CK885,RMDF!CR885,RMDF!CY885), RMDF!DF885=ROUND(RMDF!DF885,4))</f>
        <v>1</v>
      </c>
      <c r="DD885" s="317">
        <f>RMDF!DD885</f>
        <v>0</v>
      </c>
      <c r="DE885" s="318" t="str">
        <f>IF(DD885=0,"",_xlfn.XLOOKUP(DD885,StatePicklist!$1:$1,StatePicklist!$3:$3,"NA",0))</f>
        <v/>
      </c>
      <c r="DF885" s="297" t="str">
        <f ca="1">IF(RMDF!DE885="", "", IF(ISNUMBER(MATCH(RMDF!DE885, INDIRECT(DE885), 0)), "OK", "Invalid"))</f>
        <v/>
      </c>
      <c r="DG885" s="281"/>
      <c r="DH885" s="281"/>
      <c r="DI885" s="281"/>
      <c r="DJ885" s="281" t="b">
        <f>AND(RMDF!DM885&gt;=0, RMDF!DM885&lt;=1-SUM(RMDF!Z885,RMDF!AG885,RMDF!AN885,RMDF!AU885,RMDF!BB885,RMDF!BI885,RMDF!BP885,RMDF!BW885,RMDF!CD885,RMDF!CK885,RMDF!CR885,RMDF!CY885,RMDF!DF885), RMDF!DM885=ROUND(RMDF!DM885,4))</f>
        <v>1</v>
      </c>
      <c r="DK885" s="317">
        <f>RMDF!DK885</f>
        <v>0</v>
      </c>
      <c r="DL885" s="318" t="str">
        <f>IF(DK885=0,"",_xlfn.XLOOKUP(DK885,StatePicklist!$1:$1,StatePicklist!$3:$3,"NA",0))</f>
        <v/>
      </c>
      <c r="DM885" s="297" t="str">
        <f ca="1">IF(RMDF!DL885="", "", IF(ISNUMBER(MATCH(RMDF!DL885, INDIRECT(DL885), 0)), "OK", "Invalid"))</f>
        <v/>
      </c>
      <c r="DN885" s="281"/>
      <c r="DO885" s="281"/>
      <c r="DP885" s="281"/>
      <c r="DQ885" s="281" t="b">
        <f>AND(RMDF!DT885&gt;=0, RMDF!DT885&lt;=1-SUM(RMDF!Z885,RMDF!AG885,RMDF!AN885,RMDF!AU885,RMDF!BB885,RMDF!BI885,RMDF!BP885,RMDF!BW885,RMDF!CD885,RMDF!CK885,RMDF!CR885,RMDF!CY885,RMDF!DF885,RMDF!DM885), RMDF!DT885=ROUND(RMDF!DT885,4))</f>
        <v>1</v>
      </c>
      <c r="DR885" s="317">
        <f>RMDF!DR885</f>
        <v>0</v>
      </c>
      <c r="DS885" s="318" t="str">
        <f>IF(DR885=0,"",_xlfn.XLOOKUP(DR885,StatePicklist!$1:$1,StatePicklist!$3:$3,"NA",0))</f>
        <v/>
      </c>
      <c r="DT885" s="297" t="str">
        <f ca="1">IF(RMDF!DS885="", "", IF(ISNUMBER(MATCH(RMDF!DS885, INDIRECT(DS885), 0)), "OK", "Invalid"))</f>
        <v/>
      </c>
      <c r="DU885" s="281"/>
      <c r="DV885" s="281"/>
      <c r="DW885" s="281"/>
      <c r="DX885" s="281" t="b">
        <f>AND(RMDF!EA885&gt;=0, RMDF!EA885&lt;=1-SUM(RMDF!Z885,RMDF!AG885,RMDF!AN885,RMDF!AU885,RMDF!BB885,RMDF!BI885,RMDF!BP885,RMDF!BW885,RMDF!CD885,RMDF!CK885,RMDF!CR885,RMDF!CY885,RMDF!DF885,RMDF!DM885,RMDF!DT885), RMDF!EA885=ROUND(RMDF!EA885,4))</f>
        <v>1</v>
      </c>
      <c r="DY885" s="317">
        <f>RMDF!DY885</f>
        <v>0</v>
      </c>
      <c r="DZ885" s="318" t="str">
        <f>IF(DY885=0,"",_xlfn.XLOOKUP(DY885,StatePicklist!$1:$1,StatePicklist!$3:$3,"NA",0))</f>
        <v/>
      </c>
      <c r="EA885" s="297" t="str">
        <f ca="1">IF(RMDF!DZ885="", "", IF(ISNUMBER(MATCH(RMDF!DZ885, INDIRECT(DZ885), 0)), "OK", "Invalid"))</f>
        <v/>
      </c>
      <c r="EB885" s="281"/>
      <c r="EC885" s="281"/>
      <c r="ED885" s="281"/>
      <c r="EE885" s="281" t="b">
        <f>AND(RMDF!EH885&gt;=0, RMDF!EH885&lt;=1-SUM(RMDF!Z885,RMDF!AG885,RMDF!AN885,RMDF!AU885,RMDF!BB885,RMDF!BI885,RMDF!BP885,RMDF!BW885,RMDF!CD885,RMDF!CK885,RMDF!CR885,RMDF!CY885,RMDF!DF885,RMDF!DM885,RMDF!DT885,RMDF!EA885), RMDF!EH885=ROUND(RMDF!EH885,4))</f>
        <v>1</v>
      </c>
      <c r="EF885" s="317">
        <f>RMDF!EF885</f>
        <v>0</v>
      </c>
      <c r="EG885" s="318" t="str">
        <f>IF(EF885=0,"",_xlfn.XLOOKUP(EF885,StatePicklist!$1:$1,StatePicklist!$3:$3,"NA",0))</f>
        <v/>
      </c>
      <c r="EH885" s="297" t="str">
        <f ca="1">IF(RMDF!EG885="", "", IF(ISNUMBER(MATCH(RMDF!EG885, INDIRECT(EG885), 0)), "OK", "Invalid"))</f>
        <v/>
      </c>
      <c r="EI885" s="281"/>
      <c r="EJ885" s="281"/>
      <c r="EK885" s="281"/>
      <c r="EL885" s="281" t="b">
        <f>AND(RMDF!EO885&gt;=0, RMDF!EO885&lt;=1-SUM(RMDF!Z885,RMDF!AG885,RMDF!AN885,RMDF!AU885,RMDF!BB885,RMDF!BI885,RMDF!BP885,RMDF!BW885,RMDF!CD885,RMDF!CK885,RMDF!CR885,RMDF!CY885,RMDF!DF885,RMDF!DM885,RMDF!DT885,RMDF!EA885,RMDF!EH885), RMDF!EO885=ROUND(RMDF!EO885,4))</f>
        <v>1</v>
      </c>
      <c r="EM885" s="317">
        <f>RMDF!EM885</f>
        <v>0</v>
      </c>
      <c r="EN885" s="318" t="str">
        <f>IF(EM885=0,"",_xlfn.XLOOKUP(EM885,StatePicklist!$1:$1,StatePicklist!$3:$3,"NA",0))</f>
        <v/>
      </c>
      <c r="EO885" s="297" t="str">
        <f ca="1">IF(RMDF!EN885="", "", IF(ISNUMBER(MATCH(RMDF!EN885, INDIRECT(EN885), 0)), "OK", "Invalid"))</f>
        <v/>
      </c>
      <c r="EP885" s="281"/>
      <c r="EQ885" s="281"/>
      <c r="ER885" s="281"/>
      <c r="ES885" s="281" t="b">
        <f>AND(RMDF!EV885&gt;=0, RMDF!EV885&lt;=1-SUM(RMDF!Z885,RMDF!AG885,RMDF!AN885,RMDF!AU885,RMDF!BB885,RMDF!BI885,RMDF!BP885,RMDF!BW885,RMDF!CD885,RMDF!CK885,RMDF!CR885,RMDF!CY885,RMDF!DF885,RMDF!DM885,RMDF!DT885,RMDF!EA885,RMDF!EH885,RMDF!EO885), RMDF!EV885=ROUND(RMDF!EV885,4))</f>
        <v>1</v>
      </c>
      <c r="ET885" s="317">
        <f>RMDF!ET885</f>
        <v>0</v>
      </c>
      <c r="EU885" s="318" t="str">
        <f>IF(ET885=0,"",_xlfn.XLOOKUP(ET885,StatePicklist!$1:$1,StatePicklist!$3:$3,"NA",0))</f>
        <v/>
      </c>
      <c r="EV885" s="297" t="str">
        <f ca="1">IF(RMDF!EU885="", "", IF(ISNUMBER(MATCH(RMDF!EU885, INDIRECT(EU885), 0)), "OK", "Invalid"))</f>
        <v/>
      </c>
      <c r="EW885" s="281"/>
      <c r="EX885" s="281"/>
      <c r="EY885" s="281"/>
      <c r="EZ885" s="281" t="b">
        <f>AND(RMDF!FC885&gt;=0, RMDF!FC885&lt;=1-SUM(RMDF!Z885,RMDF!AG885,RMDF!AN885,RMDF!AU885,RMDF!BB885,RMDF!BI885,RMDF!BP885,RMDF!BW885,RMDF!CD885,RMDF!CK885,RMDF!CR885,RMDF!CY885,RMDF!DF885,RMDF!DM885,RMDF!DT885,RMDF!EA885,RMDF!EH885,RMDF!EO885,RMDF!EV885), RMDF!FC885=ROUND(RMDF!FC885,4))</f>
        <v>1</v>
      </c>
      <c r="FA885" s="317">
        <f>RMDF!FA885</f>
        <v>0</v>
      </c>
      <c r="FB885" s="318" t="str">
        <f>IF(FA885=0,"",_xlfn.XLOOKUP(FA885,StatePicklist!$1:$1,StatePicklist!$3:$3,"NA",0))</f>
        <v/>
      </c>
      <c r="FC885" s="297" t="str">
        <f ca="1">IF(RMDF!FB885="", "", IF(ISNUMBER(MATCH(RMDF!FB885, INDIRECT(FB885), 0)), "OK", "Invalid"))</f>
        <v/>
      </c>
    </row>
    <row r="886" spans="1:159" s="205" customFormat="1" ht="39.9" customHeight="1" x14ac:dyDescent="0.25">
      <c r="A886" s="206"/>
      <c r="B886" s="196"/>
      <c r="C886" s="197"/>
      <c r="D886" s="198"/>
      <c r="E886" s="199"/>
      <c r="F886" s="200"/>
      <c r="G886" s="201"/>
      <c r="H886" s="292"/>
      <c r="I886" s="305">
        <f>RMDF!I886</f>
        <v>0</v>
      </c>
      <c r="J886" s="305" t="str">
        <f>IF(I886=ProductCode!$B$30,"PDReclPost",IF(OR(I886=ProductCode!$C$30,I886=ProductCode!$E$30,I886=ProductCode!$G$30),"PDPreCon",IF(OR(I886=ProductCode!$D$30,I886=ProductCode!$F$30),"PDNotReclPost","")))</f>
        <v/>
      </c>
      <c r="K886" s="305" t="str">
        <f t="shared" si="48"/>
        <v/>
      </c>
      <c r="L886" s="289"/>
      <c r="M886" s="305" t="str">
        <f t="shared" si="48"/>
        <v/>
      </c>
      <c r="N886" s="289" t="b">
        <f>AND(RMDF!N886&gt;=0, RMDF!N886&lt;=1-RMDF!L886, RMDF!N886=ROUND(RMDF!N886,4))</f>
        <v>1</v>
      </c>
      <c r="O886" s="286" t="str">
        <f>IF(P886="","",IF(I886="","",IF(LEFT(I886,13)="Reclaimed pos",RawMaterialCode!$E$569,RawMaterialCode!$E$568)))</f>
        <v>Reclaimed pre-consumer mixed fibers (RM0578)</v>
      </c>
      <c r="P886" s="295">
        <f t="shared" si="49"/>
        <v>1</v>
      </c>
      <c r="Q886" s="202"/>
      <c r="R886" s="203"/>
      <c r="S886" s="204" t="str">
        <f t="shared" si="50"/>
        <v/>
      </c>
      <c r="T886" s="281"/>
      <c r="U886" s="281"/>
      <c r="V886" s="281"/>
      <c r="W886" s="281"/>
      <c r="X886" s="317">
        <f>RMDF!X886</f>
        <v>0</v>
      </c>
      <c r="Y886" s="318" t="str">
        <f>IF(X886=0,"",_xlfn.XLOOKUP(X886,StatePicklist!$1:$1,StatePicklist!$3:$3,"NA",0))</f>
        <v/>
      </c>
      <c r="Z886" s="297" t="str">
        <f ca="1">IF(RMDF!Y886="", "", IF(ISNUMBER(MATCH(RMDF!Y886, INDIRECT(Y886), 0)), "OK", "Invalid"))</f>
        <v/>
      </c>
      <c r="AA886" s="281"/>
      <c r="AB886" s="281"/>
      <c r="AC886" s="281"/>
      <c r="AD886" s="281" t="b">
        <f>AND(RMDF!AG886&gt;=0, RMDF!AG886&lt;=1-RMDF!Z886, RMDF!AG886=ROUND(RMDF!AG886,4))</f>
        <v>1</v>
      </c>
      <c r="AE886" s="317">
        <f>RMDF!AE886</f>
        <v>0</v>
      </c>
      <c r="AF886" s="318" t="str">
        <f>IF(AE886=0,"",_xlfn.XLOOKUP(AE886,StatePicklist!$1:$1,StatePicklist!$3:$3,"NA",0))</f>
        <v/>
      </c>
      <c r="AG886" s="297" t="str">
        <f ca="1">IF(RMDF!AF886="", "", IF(ISNUMBER(MATCH(RMDF!AF886, INDIRECT(AF886), 0)), "OK", "Invalid"))</f>
        <v/>
      </c>
      <c r="AH886" s="281"/>
      <c r="AI886" s="281"/>
      <c r="AJ886" s="281"/>
      <c r="AK886" s="281" t="b">
        <f>AND(RMDF!AN886&gt;=0, RMDF!AN886&lt;=1-SUM(RMDF!Z886,RMDF!AG886), RMDF!AN886=ROUND(RMDF!AN886,4))</f>
        <v>1</v>
      </c>
      <c r="AL886" s="317">
        <f>RMDF!AL886</f>
        <v>0</v>
      </c>
      <c r="AM886" s="318" t="str">
        <f>IF(AL886=0,"",_xlfn.XLOOKUP(AL886,StatePicklist!$1:$1,StatePicklist!$3:$3,"NA",0))</f>
        <v/>
      </c>
      <c r="AN886" s="297" t="str">
        <f ca="1">IF(RMDF!AM886="", "", IF(ISNUMBER(MATCH(RMDF!AM886, INDIRECT(AM886), 0)), "OK", "Invalid"))</f>
        <v/>
      </c>
      <c r="AO886" s="281"/>
      <c r="AP886" s="281"/>
      <c r="AQ886" s="281"/>
      <c r="AR886" s="281" t="b">
        <f>AND(RMDF!AU886&gt;=0, RMDF!AU886&lt;=1-SUM(RMDF!Z886,RMDF!AG886,RMDF!AN886), RMDF!AU886=ROUND(RMDF!AU886,4))</f>
        <v>1</v>
      </c>
      <c r="AS886" s="317">
        <f>RMDF!AS886</f>
        <v>0</v>
      </c>
      <c r="AT886" s="318" t="str">
        <f>IF(AS886=0,"",_xlfn.XLOOKUP(AS886,StatePicklist!$1:$1,StatePicklist!$3:$3,"NA",0))</f>
        <v/>
      </c>
      <c r="AU886" s="297" t="str">
        <f ca="1">IF(RMDF!AT886="", "", IF(ISNUMBER(MATCH(RMDF!AT886, INDIRECT(AT886), 0)), "OK", "Invalid"))</f>
        <v/>
      </c>
      <c r="AV886" s="281"/>
      <c r="AW886" s="281"/>
      <c r="AX886" s="281"/>
      <c r="AY886" s="281" t="b">
        <f>AND(RMDF!BB886&gt;=0, RMDF!BB886&lt;=1-SUM(RMDF!Z886,RMDF!AG886,RMDF!AN886,RMDF!AU886), RMDF!BB886=ROUND(RMDF!BB886,4))</f>
        <v>1</v>
      </c>
      <c r="AZ886" s="317">
        <f>RMDF!AZ886</f>
        <v>0</v>
      </c>
      <c r="BA886" s="318" t="str">
        <f>IF(AZ886=0,"",_xlfn.XLOOKUP(AZ886,StatePicklist!$1:$1,StatePicklist!$3:$3,"NA",0))</f>
        <v/>
      </c>
      <c r="BB886" s="297" t="str">
        <f ca="1">IF(RMDF!BA886="", "", IF(ISNUMBER(MATCH(RMDF!BA886, INDIRECT(BA886), 0)), "OK", "Invalid"))</f>
        <v/>
      </c>
      <c r="BC886" s="281"/>
      <c r="BD886" s="281"/>
      <c r="BE886" s="281"/>
      <c r="BF886" s="281" t="b">
        <f>AND(RMDF!BI886&gt;=0, RMDF!BI886&lt;=1-SUM(RMDF!Z886,RMDF!AG886,RMDF!AN886,RMDF!AU886,RMDF!BB886), RMDF!BI886=ROUND(RMDF!BI886,4))</f>
        <v>1</v>
      </c>
      <c r="BG886" s="317">
        <f>RMDF!BG886</f>
        <v>0</v>
      </c>
      <c r="BH886" s="318" t="str">
        <f>IF(BG886=0,"",_xlfn.XLOOKUP(BG886,StatePicklist!$1:$1,StatePicklist!$3:$3,"NA",0))</f>
        <v/>
      </c>
      <c r="BI886" s="297" t="str">
        <f ca="1">IF(RMDF!BH886="", "", IF(ISNUMBER(MATCH(RMDF!BH886, INDIRECT(BH886), 0)), "OK", "Invalid"))</f>
        <v/>
      </c>
      <c r="BJ886" s="281"/>
      <c r="BK886" s="281"/>
      <c r="BL886" s="281"/>
      <c r="BM886" s="281" t="b">
        <f>AND(RMDF!BP886&gt;=0, RMDF!BP886&lt;=1-SUM(RMDF!Z886,RMDF!AG886,RMDF!AN886,RMDF!AU886,RMDF!BB886,RMDF!BI886), RMDF!BP886=ROUND(RMDF!BP886,4))</f>
        <v>1</v>
      </c>
      <c r="BN886" s="317">
        <f>RMDF!BN886</f>
        <v>0</v>
      </c>
      <c r="BO886" s="318" t="str">
        <f>IF(BN886=0,"",_xlfn.XLOOKUP(BN886,StatePicklist!$1:$1,StatePicklist!$3:$3,"NA",0))</f>
        <v/>
      </c>
      <c r="BP886" s="297" t="str">
        <f ca="1">IF(RMDF!BO886="", "", IF(ISNUMBER(MATCH(RMDF!BO886, INDIRECT(BO886), 0)), "OK", "Invalid"))</f>
        <v/>
      </c>
      <c r="BQ886" s="281"/>
      <c r="BR886" s="281"/>
      <c r="BS886" s="281"/>
      <c r="BT886" s="281" t="b">
        <f>AND(RMDF!BW886&gt;=0, RMDF!BW886&lt;=1-SUM(RMDF!Z886,RMDF!AG886,RMDF!AN886,RMDF!AU886,RMDF!BB886,RMDF!BI886,RMDF!BP886), RMDF!BW886=ROUND(RMDF!BW886,4))</f>
        <v>1</v>
      </c>
      <c r="BU886" s="317">
        <f>RMDF!BU886</f>
        <v>0</v>
      </c>
      <c r="BV886" s="318" t="str">
        <f>IF(BU886=0,"",_xlfn.XLOOKUP(BU886,StatePicklist!$1:$1,StatePicklist!$3:$3,"NA",0))</f>
        <v/>
      </c>
      <c r="BW886" s="297" t="str">
        <f ca="1">IF(RMDF!BV886="", "", IF(ISNUMBER(MATCH(RMDF!BV886, INDIRECT(BV886), 0)), "OK", "Invalid"))</f>
        <v/>
      </c>
      <c r="BX886" s="281"/>
      <c r="BY886" s="281"/>
      <c r="BZ886" s="281"/>
      <c r="CA886" s="281" t="b">
        <f>AND(RMDF!CD886&gt;=0, RMDF!CD886&lt;=1-SUM(RMDF!Z886,RMDF!AG886,RMDF!AN886,RMDF!AU886,RMDF!BB886,RMDF!BI886,RMDF!BP886,RMDF!BW886), RMDF!CD886=ROUND(RMDF!CD886,4))</f>
        <v>1</v>
      </c>
      <c r="CB886" s="317">
        <f>RMDF!CB886</f>
        <v>0</v>
      </c>
      <c r="CC886" s="318" t="str">
        <f>IF(CB886=0,"",_xlfn.XLOOKUP(CB886,StatePicklist!$1:$1,StatePicklist!$3:$3,"NA",0))</f>
        <v/>
      </c>
      <c r="CD886" s="297" t="str">
        <f ca="1">IF(RMDF!CC886="", "", IF(ISNUMBER(MATCH(RMDF!CC886, INDIRECT(CC886), 0)), "OK", "Invalid"))</f>
        <v/>
      </c>
      <c r="CE886" s="281"/>
      <c r="CF886" s="281"/>
      <c r="CG886" s="281"/>
      <c r="CH886" s="281" t="b">
        <f>AND(RMDF!CK886&gt;=0, RMDF!CK886&lt;=1-SUM(RMDF!Z886,RMDF!AG886,RMDF!AN886,RMDF!AU886,RMDF!BB886,RMDF!BI886,RMDF!BP886,RMDF!BW886,RMDF!CD886), RMDF!CK886=ROUND(RMDF!CK886,4))</f>
        <v>1</v>
      </c>
      <c r="CI886" s="317">
        <f>RMDF!CI886</f>
        <v>0</v>
      </c>
      <c r="CJ886" s="318" t="str">
        <f>IF(CI886=0,"",_xlfn.XLOOKUP(CI886,StatePicklist!$1:$1,StatePicklist!$3:$3,"NA",0))</f>
        <v/>
      </c>
      <c r="CK886" s="297" t="str">
        <f ca="1">IF(RMDF!CJ886="", "", IF(ISNUMBER(MATCH(RMDF!CJ886, INDIRECT(CJ886), 0)), "OK", "Invalid"))</f>
        <v/>
      </c>
      <c r="CL886" s="281"/>
      <c r="CM886" s="281"/>
      <c r="CN886" s="281"/>
      <c r="CO886" s="281" t="b">
        <f>AND(RMDF!CR886&gt;=0, RMDF!CR886&lt;=1-SUM(RMDF!Z886,RMDF!AG886,RMDF!AN886,RMDF!AU886,RMDF!BB886,RMDF!BI886,RMDF!BP886,RMDF!BW886,RMDF!CD886,RMDF!CK886), RMDF!CR886=ROUND(RMDF!CR886,4))</f>
        <v>1</v>
      </c>
      <c r="CP886" s="317">
        <f>RMDF!CP886</f>
        <v>0</v>
      </c>
      <c r="CQ886" s="318" t="str">
        <f>IF(CP886=0,"",_xlfn.XLOOKUP(CP886,StatePicklist!$1:$1,StatePicklist!$3:$3,"NA",0))</f>
        <v/>
      </c>
      <c r="CR886" s="297" t="str">
        <f ca="1">IF(RMDF!CQ886="", "", IF(ISNUMBER(MATCH(RMDF!CQ886, INDIRECT(CQ886), 0)), "OK", "Invalid"))</f>
        <v/>
      </c>
      <c r="CS886" s="281"/>
      <c r="CT886" s="281"/>
      <c r="CU886" s="281"/>
      <c r="CV886" s="281" t="b">
        <f>AND(RMDF!CY886&gt;=0, RMDF!CY886&lt;=1-SUM(RMDF!Z886,RMDF!AG886,RMDF!AN886,RMDF!AU886,RMDF!BB886,RMDF!BI886,RMDF!BP886,RMDF!BW886,RMDF!CD886,RMDF!CK886,RMDF!CR886), RMDF!CY886=ROUND(RMDF!CY886,4))</f>
        <v>1</v>
      </c>
      <c r="CW886" s="317">
        <f>RMDF!CW886</f>
        <v>0</v>
      </c>
      <c r="CX886" s="318" t="str">
        <f>IF(CW886=0,"",_xlfn.XLOOKUP(CW886,StatePicklist!$1:$1,StatePicklist!$3:$3,"NA",0))</f>
        <v/>
      </c>
      <c r="CY886" s="297" t="str">
        <f ca="1">IF(RMDF!CX886="", "", IF(ISNUMBER(MATCH(RMDF!CX886, INDIRECT(CX886), 0)), "OK", "Invalid"))</f>
        <v/>
      </c>
      <c r="CZ886" s="281"/>
      <c r="DA886" s="281"/>
      <c r="DB886" s="281"/>
      <c r="DC886" s="281" t="b">
        <f>AND(RMDF!DF886&gt;=0, RMDF!DF886&lt;=1-SUM(RMDF!Z886,RMDF!AG886,RMDF!AN886,RMDF!AU886,RMDF!BB886,RMDF!BI886,RMDF!BP886,RMDF!BW886,RMDF!CD886,RMDF!CK886,RMDF!CR886,RMDF!CY886), RMDF!DF886=ROUND(RMDF!DF886,4))</f>
        <v>1</v>
      </c>
      <c r="DD886" s="317">
        <f>RMDF!DD886</f>
        <v>0</v>
      </c>
      <c r="DE886" s="318" t="str">
        <f>IF(DD886=0,"",_xlfn.XLOOKUP(DD886,StatePicklist!$1:$1,StatePicklist!$3:$3,"NA",0))</f>
        <v/>
      </c>
      <c r="DF886" s="297" t="str">
        <f ca="1">IF(RMDF!DE886="", "", IF(ISNUMBER(MATCH(RMDF!DE886, INDIRECT(DE886), 0)), "OK", "Invalid"))</f>
        <v/>
      </c>
      <c r="DG886" s="281"/>
      <c r="DH886" s="281"/>
      <c r="DI886" s="281"/>
      <c r="DJ886" s="281" t="b">
        <f>AND(RMDF!DM886&gt;=0, RMDF!DM886&lt;=1-SUM(RMDF!Z886,RMDF!AG886,RMDF!AN886,RMDF!AU886,RMDF!BB886,RMDF!BI886,RMDF!BP886,RMDF!BW886,RMDF!CD886,RMDF!CK886,RMDF!CR886,RMDF!CY886,RMDF!DF886), RMDF!DM886=ROUND(RMDF!DM886,4))</f>
        <v>1</v>
      </c>
      <c r="DK886" s="317">
        <f>RMDF!DK886</f>
        <v>0</v>
      </c>
      <c r="DL886" s="318" t="str">
        <f>IF(DK886=0,"",_xlfn.XLOOKUP(DK886,StatePicklist!$1:$1,StatePicklist!$3:$3,"NA",0))</f>
        <v/>
      </c>
      <c r="DM886" s="297" t="str">
        <f ca="1">IF(RMDF!DL886="", "", IF(ISNUMBER(MATCH(RMDF!DL886, INDIRECT(DL886), 0)), "OK", "Invalid"))</f>
        <v/>
      </c>
      <c r="DN886" s="281"/>
      <c r="DO886" s="281"/>
      <c r="DP886" s="281"/>
      <c r="DQ886" s="281" t="b">
        <f>AND(RMDF!DT886&gt;=0, RMDF!DT886&lt;=1-SUM(RMDF!Z886,RMDF!AG886,RMDF!AN886,RMDF!AU886,RMDF!BB886,RMDF!BI886,RMDF!BP886,RMDF!BW886,RMDF!CD886,RMDF!CK886,RMDF!CR886,RMDF!CY886,RMDF!DF886,RMDF!DM886), RMDF!DT886=ROUND(RMDF!DT886,4))</f>
        <v>1</v>
      </c>
      <c r="DR886" s="317">
        <f>RMDF!DR886</f>
        <v>0</v>
      </c>
      <c r="DS886" s="318" t="str">
        <f>IF(DR886=0,"",_xlfn.XLOOKUP(DR886,StatePicklist!$1:$1,StatePicklist!$3:$3,"NA",0))</f>
        <v/>
      </c>
      <c r="DT886" s="297" t="str">
        <f ca="1">IF(RMDF!DS886="", "", IF(ISNUMBER(MATCH(RMDF!DS886, INDIRECT(DS886), 0)), "OK", "Invalid"))</f>
        <v/>
      </c>
      <c r="DU886" s="281"/>
      <c r="DV886" s="281"/>
      <c r="DW886" s="281"/>
      <c r="DX886" s="281" t="b">
        <f>AND(RMDF!EA886&gt;=0, RMDF!EA886&lt;=1-SUM(RMDF!Z886,RMDF!AG886,RMDF!AN886,RMDF!AU886,RMDF!BB886,RMDF!BI886,RMDF!BP886,RMDF!BW886,RMDF!CD886,RMDF!CK886,RMDF!CR886,RMDF!CY886,RMDF!DF886,RMDF!DM886,RMDF!DT886), RMDF!EA886=ROUND(RMDF!EA886,4))</f>
        <v>1</v>
      </c>
      <c r="DY886" s="317">
        <f>RMDF!DY886</f>
        <v>0</v>
      </c>
      <c r="DZ886" s="318" t="str">
        <f>IF(DY886=0,"",_xlfn.XLOOKUP(DY886,StatePicklist!$1:$1,StatePicklist!$3:$3,"NA",0))</f>
        <v/>
      </c>
      <c r="EA886" s="297" t="str">
        <f ca="1">IF(RMDF!DZ886="", "", IF(ISNUMBER(MATCH(RMDF!DZ886, INDIRECT(DZ886), 0)), "OK", "Invalid"))</f>
        <v/>
      </c>
      <c r="EB886" s="281"/>
      <c r="EC886" s="281"/>
      <c r="ED886" s="281"/>
      <c r="EE886" s="281" t="b">
        <f>AND(RMDF!EH886&gt;=0, RMDF!EH886&lt;=1-SUM(RMDF!Z886,RMDF!AG886,RMDF!AN886,RMDF!AU886,RMDF!BB886,RMDF!BI886,RMDF!BP886,RMDF!BW886,RMDF!CD886,RMDF!CK886,RMDF!CR886,RMDF!CY886,RMDF!DF886,RMDF!DM886,RMDF!DT886,RMDF!EA886), RMDF!EH886=ROUND(RMDF!EH886,4))</f>
        <v>1</v>
      </c>
      <c r="EF886" s="317">
        <f>RMDF!EF886</f>
        <v>0</v>
      </c>
      <c r="EG886" s="318" t="str">
        <f>IF(EF886=0,"",_xlfn.XLOOKUP(EF886,StatePicklist!$1:$1,StatePicklist!$3:$3,"NA",0))</f>
        <v/>
      </c>
      <c r="EH886" s="297" t="str">
        <f ca="1">IF(RMDF!EG886="", "", IF(ISNUMBER(MATCH(RMDF!EG886, INDIRECT(EG886), 0)), "OK", "Invalid"))</f>
        <v/>
      </c>
      <c r="EI886" s="281"/>
      <c r="EJ886" s="281"/>
      <c r="EK886" s="281"/>
      <c r="EL886" s="281" t="b">
        <f>AND(RMDF!EO886&gt;=0, RMDF!EO886&lt;=1-SUM(RMDF!Z886,RMDF!AG886,RMDF!AN886,RMDF!AU886,RMDF!BB886,RMDF!BI886,RMDF!BP886,RMDF!BW886,RMDF!CD886,RMDF!CK886,RMDF!CR886,RMDF!CY886,RMDF!DF886,RMDF!DM886,RMDF!DT886,RMDF!EA886,RMDF!EH886), RMDF!EO886=ROUND(RMDF!EO886,4))</f>
        <v>1</v>
      </c>
      <c r="EM886" s="317">
        <f>RMDF!EM886</f>
        <v>0</v>
      </c>
      <c r="EN886" s="318" t="str">
        <f>IF(EM886=0,"",_xlfn.XLOOKUP(EM886,StatePicklist!$1:$1,StatePicklist!$3:$3,"NA",0))</f>
        <v/>
      </c>
      <c r="EO886" s="297" t="str">
        <f ca="1">IF(RMDF!EN886="", "", IF(ISNUMBER(MATCH(RMDF!EN886, INDIRECT(EN886), 0)), "OK", "Invalid"))</f>
        <v/>
      </c>
      <c r="EP886" s="281"/>
      <c r="EQ886" s="281"/>
      <c r="ER886" s="281"/>
      <c r="ES886" s="281" t="b">
        <f>AND(RMDF!EV886&gt;=0, RMDF!EV886&lt;=1-SUM(RMDF!Z886,RMDF!AG886,RMDF!AN886,RMDF!AU886,RMDF!BB886,RMDF!BI886,RMDF!BP886,RMDF!BW886,RMDF!CD886,RMDF!CK886,RMDF!CR886,RMDF!CY886,RMDF!DF886,RMDF!DM886,RMDF!DT886,RMDF!EA886,RMDF!EH886,RMDF!EO886), RMDF!EV886=ROUND(RMDF!EV886,4))</f>
        <v>1</v>
      </c>
      <c r="ET886" s="317">
        <f>RMDF!ET886</f>
        <v>0</v>
      </c>
      <c r="EU886" s="318" t="str">
        <f>IF(ET886=0,"",_xlfn.XLOOKUP(ET886,StatePicklist!$1:$1,StatePicklist!$3:$3,"NA",0))</f>
        <v/>
      </c>
      <c r="EV886" s="297" t="str">
        <f ca="1">IF(RMDF!EU886="", "", IF(ISNUMBER(MATCH(RMDF!EU886, INDIRECT(EU886), 0)), "OK", "Invalid"))</f>
        <v/>
      </c>
      <c r="EW886" s="281"/>
      <c r="EX886" s="281"/>
      <c r="EY886" s="281"/>
      <c r="EZ886" s="281" t="b">
        <f>AND(RMDF!FC886&gt;=0, RMDF!FC886&lt;=1-SUM(RMDF!Z886,RMDF!AG886,RMDF!AN886,RMDF!AU886,RMDF!BB886,RMDF!BI886,RMDF!BP886,RMDF!BW886,RMDF!CD886,RMDF!CK886,RMDF!CR886,RMDF!CY886,RMDF!DF886,RMDF!DM886,RMDF!DT886,RMDF!EA886,RMDF!EH886,RMDF!EO886,RMDF!EV886), RMDF!FC886=ROUND(RMDF!FC886,4))</f>
        <v>1</v>
      </c>
      <c r="FA886" s="317">
        <f>RMDF!FA886</f>
        <v>0</v>
      </c>
      <c r="FB886" s="318" t="str">
        <f>IF(FA886=0,"",_xlfn.XLOOKUP(FA886,StatePicklist!$1:$1,StatePicklist!$3:$3,"NA",0))</f>
        <v/>
      </c>
      <c r="FC886" s="297" t="str">
        <f ca="1">IF(RMDF!FB886="", "", IF(ISNUMBER(MATCH(RMDF!FB886, INDIRECT(FB886), 0)), "OK", "Invalid"))</f>
        <v/>
      </c>
    </row>
    <row r="887" spans="1:159" s="205" customFormat="1" ht="39.9" customHeight="1" x14ac:dyDescent="0.25">
      <c r="A887" s="206"/>
      <c r="B887" s="196"/>
      <c r="C887" s="197"/>
      <c r="D887" s="198"/>
      <c r="E887" s="199"/>
      <c r="F887" s="200"/>
      <c r="G887" s="201"/>
      <c r="H887" s="292"/>
      <c r="I887" s="305">
        <f>RMDF!I887</f>
        <v>0</v>
      </c>
      <c r="J887" s="305" t="str">
        <f>IF(I887=ProductCode!$B$30,"PDReclPost",IF(OR(I887=ProductCode!$C$30,I887=ProductCode!$E$30,I887=ProductCode!$G$30),"PDPreCon",IF(OR(I887=ProductCode!$D$30,I887=ProductCode!$F$30),"PDNotReclPost","")))</f>
        <v/>
      </c>
      <c r="K887" s="305" t="str">
        <f t="shared" si="48"/>
        <v/>
      </c>
      <c r="L887" s="289"/>
      <c r="M887" s="305" t="str">
        <f t="shared" si="48"/>
        <v/>
      </c>
      <c r="N887" s="289" t="b">
        <f>AND(RMDF!N887&gt;=0, RMDF!N887&lt;=1-RMDF!L887, RMDF!N887=ROUND(RMDF!N887,4))</f>
        <v>1</v>
      </c>
      <c r="O887" s="286" t="str">
        <f>IF(P887="","",IF(I887="","",IF(LEFT(I887,13)="Reclaimed pos",RawMaterialCode!$E$569,RawMaterialCode!$E$568)))</f>
        <v>Reclaimed pre-consumer mixed fibers (RM0578)</v>
      </c>
      <c r="P887" s="295">
        <f t="shared" si="49"/>
        <v>1</v>
      </c>
      <c r="Q887" s="202"/>
      <c r="R887" s="203"/>
      <c r="S887" s="204" t="str">
        <f t="shared" si="50"/>
        <v/>
      </c>
      <c r="T887" s="281"/>
      <c r="U887" s="281"/>
      <c r="V887" s="281"/>
      <c r="W887" s="281"/>
      <c r="X887" s="317">
        <f>RMDF!X887</f>
        <v>0</v>
      </c>
      <c r="Y887" s="318" t="str">
        <f>IF(X887=0,"",_xlfn.XLOOKUP(X887,StatePicklist!$1:$1,StatePicklist!$3:$3,"NA",0))</f>
        <v/>
      </c>
      <c r="Z887" s="297" t="str">
        <f ca="1">IF(RMDF!Y887="", "", IF(ISNUMBER(MATCH(RMDF!Y887, INDIRECT(Y887), 0)), "OK", "Invalid"))</f>
        <v/>
      </c>
      <c r="AA887" s="281"/>
      <c r="AB887" s="281"/>
      <c r="AC887" s="281"/>
      <c r="AD887" s="281" t="b">
        <f>AND(RMDF!AG887&gt;=0, RMDF!AG887&lt;=1-RMDF!Z887, RMDF!AG887=ROUND(RMDF!AG887,4))</f>
        <v>1</v>
      </c>
      <c r="AE887" s="317">
        <f>RMDF!AE887</f>
        <v>0</v>
      </c>
      <c r="AF887" s="318" t="str">
        <f>IF(AE887=0,"",_xlfn.XLOOKUP(AE887,StatePicklist!$1:$1,StatePicklist!$3:$3,"NA",0))</f>
        <v/>
      </c>
      <c r="AG887" s="297" t="str">
        <f ca="1">IF(RMDF!AF887="", "", IF(ISNUMBER(MATCH(RMDF!AF887, INDIRECT(AF887), 0)), "OK", "Invalid"))</f>
        <v/>
      </c>
      <c r="AH887" s="281"/>
      <c r="AI887" s="281"/>
      <c r="AJ887" s="281"/>
      <c r="AK887" s="281" t="b">
        <f>AND(RMDF!AN887&gt;=0, RMDF!AN887&lt;=1-SUM(RMDF!Z887,RMDF!AG887), RMDF!AN887=ROUND(RMDF!AN887,4))</f>
        <v>1</v>
      </c>
      <c r="AL887" s="317">
        <f>RMDF!AL887</f>
        <v>0</v>
      </c>
      <c r="AM887" s="318" t="str">
        <f>IF(AL887=0,"",_xlfn.XLOOKUP(AL887,StatePicklist!$1:$1,StatePicklist!$3:$3,"NA",0))</f>
        <v/>
      </c>
      <c r="AN887" s="297" t="str">
        <f ca="1">IF(RMDF!AM887="", "", IF(ISNUMBER(MATCH(RMDF!AM887, INDIRECT(AM887), 0)), "OK", "Invalid"))</f>
        <v/>
      </c>
      <c r="AO887" s="281"/>
      <c r="AP887" s="281"/>
      <c r="AQ887" s="281"/>
      <c r="AR887" s="281" t="b">
        <f>AND(RMDF!AU887&gt;=0, RMDF!AU887&lt;=1-SUM(RMDF!Z887,RMDF!AG887,RMDF!AN887), RMDF!AU887=ROUND(RMDF!AU887,4))</f>
        <v>1</v>
      </c>
      <c r="AS887" s="317">
        <f>RMDF!AS887</f>
        <v>0</v>
      </c>
      <c r="AT887" s="318" t="str">
        <f>IF(AS887=0,"",_xlfn.XLOOKUP(AS887,StatePicklist!$1:$1,StatePicklist!$3:$3,"NA",0))</f>
        <v/>
      </c>
      <c r="AU887" s="297" t="str">
        <f ca="1">IF(RMDF!AT887="", "", IF(ISNUMBER(MATCH(RMDF!AT887, INDIRECT(AT887), 0)), "OK", "Invalid"))</f>
        <v/>
      </c>
      <c r="AV887" s="281"/>
      <c r="AW887" s="281"/>
      <c r="AX887" s="281"/>
      <c r="AY887" s="281" t="b">
        <f>AND(RMDF!BB887&gt;=0, RMDF!BB887&lt;=1-SUM(RMDF!Z887,RMDF!AG887,RMDF!AN887,RMDF!AU887), RMDF!BB887=ROUND(RMDF!BB887,4))</f>
        <v>1</v>
      </c>
      <c r="AZ887" s="317">
        <f>RMDF!AZ887</f>
        <v>0</v>
      </c>
      <c r="BA887" s="318" t="str">
        <f>IF(AZ887=0,"",_xlfn.XLOOKUP(AZ887,StatePicklist!$1:$1,StatePicklist!$3:$3,"NA",0))</f>
        <v/>
      </c>
      <c r="BB887" s="297" t="str">
        <f ca="1">IF(RMDF!BA887="", "", IF(ISNUMBER(MATCH(RMDF!BA887, INDIRECT(BA887), 0)), "OK", "Invalid"))</f>
        <v/>
      </c>
      <c r="BC887" s="281"/>
      <c r="BD887" s="281"/>
      <c r="BE887" s="281"/>
      <c r="BF887" s="281" t="b">
        <f>AND(RMDF!BI887&gt;=0, RMDF!BI887&lt;=1-SUM(RMDF!Z887,RMDF!AG887,RMDF!AN887,RMDF!AU887,RMDF!BB887), RMDF!BI887=ROUND(RMDF!BI887,4))</f>
        <v>1</v>
      </c>
      <c r="BG887" s="317">
        <f>RMDF!BG887</f>
        <v>0</v>
      </c>
      <c r="BH887" s="318" t="str">
        <f>IF(BG887=0,"",_xlfn.XLOOKUP(BG887,StatePicklist!$1:$1,StatePicklist!$3:$3,"NA",0))</f>
        <v/>
      </c>
      <c r="BI887" s="297" t="str">
        <f ca="1">IF(RMDF!BH887="", "", IF(ISNUMBER(MATCH(RMDF!BH887, INDIRECT(BH887), 0)), "OK", "Invalid"))</f>
        <v/>
      </c>
      <c r="BJ887" s="281"/>
      <c r="BK887" s="281"/>
      <c r="BL887" s="281"/>
      <c r="BM887" s="281" t="b">
        <f>AND(RMDF!BP887&gt;=0, RMDF!BP887&lt;=1-SUM(RMDF!Z887,RMDF!AG887,RMDF!AN887,RMDF!AU887,RMDF!BB887,RMDF!BI887), RMDF!BP887=ROUND(RMDF!BP887,4))</f>
        <v>1</v>
      </c>
      <c r="BN887" s="317">
        <f>RMDF!BN887</f>
        <v>0</v>
      </c>
      <c r="BO887" s="318" t="str">
        <f>IF(BN887=0,"",_xlfn.XLOOKUP(BN887,StatePicklist!$1:$1,StatePicklist!$3:$3,"NA",0))</f>
        <v/>
      </c>
      <c r="BP887" s="297" t="str">
        <f ca="1">IF(RMDF!BO887="", "", IF(ISNUMBER(MATCH(RMDF!BO887, INDIRECT(BO887), 0)), "OK", "Invalid"))</f>
        <v/>
      </c>
      <c r="BQ887" s="281"/>
      <c r="BR887" s="281"/>
      <c r="BS887" s="281"/>
      <c r="BT887" s="281" t="b">
        <f>AND(RMDF!BW887&gt;=0, RMDF!BW887&lt;=1-SUM(RMDF!Z887,RMDF!AG887,RMDF!AN887,RMDF!AU887,RMDF!BB887,RMDF!BI887,RMDF!BP887), RMDF!BW887=ROUND(RMDF!BW887,4))</f>
        <v>1</v>
      </c>
      <c r="BU887" s="317">
        <f>RMDF!BU887</f>
        <v>0</v>
      </c>
      <c r="BV887" s="318" t="str">
        <f>IF(BU887=0,"",_xlfn.XLOOKUP(BU887,StatePicklist!$1:$1,StatePicklist!$3:$3,"NA",0))</f>
        <v/>
      </c>
      <c r="BW887" s="297" t="str">
        <f ca="1">IF(RMDF!BV887="", "", IF(ISNUMBER(MATCH(RMDF!BV887, INDIRECT(BV887), 0)), "OK", "Invalid"))</f>
        <v/>
      </c>
      <c r="BX887" s="281"/>
      <c r="BY887" s="281"/>
      <c r="BZ887" s="281"/>
      <c r="CA887" s="281" t="b">
        <f>AND(RMDF!CD887&gt;=0, RMDF!CD887&lt;=1-SUM(RMDF!Z887,RMDF!AG887,RMDF!AN887,RMDF!AU887,RMDF!BB887,RMDF!BI887,RMDF!BP887,RMDF!BW887), RMDF!CD887=ROUND(RMDF!CD887,4))</f>
        <v>1</v>
      </c>
      <c r="CB887" s="317">
        <f>RMDF!CB887</f>
        <v>0</v>
      </c>
      <c r="CC887" s="318" t="str">
        <f>IF(CB887=0,"",_xlfn.XLOOKUP(CB887,StatePicklist!$1:$1,StatePicklist!$3:$3,"NA",0))</f>
        <v/>
      </c>
      <c r="CD887" s="297" t="str">
        <f ca="1">IF(RMDF!CC887="", "", IF(ISNUMBER(MATCH(RMDF!CC887, INDIRECT(CC887), 0)), "OK", "Invalid"))</f>
        <v/>
      </c>
      <c r="CE887" s="281"/>
      <c r="CF887" s="281"/>
      <c r="CG887" s="281"/>
      <c r="CH887" s="281" t="b">
        <f>AND(RMDF!CK887&gt;=0, RMDF!CK887&lt;=1-SUM(RMDF!Z887,RMDF!AG887,RMDF!AN887,RMDF!AU887,RMDF!BB887,RMDF!BI887,RMDF!BP887,RMDF!BW887,RMDF!CD887), RMDF!CK887=ROUND(RMDF!CK887,4))</f>
        <v>1</v>
      </c>
      <c r="CI887" s="317">
        <f>RMDF!CI887</f>
        <v>0</v>
      </c>
      <c r="CJ887" s="318" t="str">
        <f>IF(CI887=0,"",_xlfn.XLOOKUP(CI887,StatePicklist!$1:$1,StatePicklist!$3:$3,"NA",0))</f>
        <v/>
      </c>
      <c r="CK887" s="297" t="str">
        <f ca="1">IF(RMDF!CJ887="", "", IF(ISNUMBER(MATCH(RMDF!CJ887, INDIRECT(CJ887), 0)), "OK", "Invalid"))</f>
        <v/>
      </c>
      <c r="CL887" s="281"/>
      <c r="CM887" s="281"/>
      <c r="CN887" s="281"/>
      <c r="CO887" s="281" t="b">
        <f>AND(RMDF!CR887&gt;=0, RMDF!CR887&lt;=1-SUM(RMDF!Z887,RMDF!AG887,RMDF!AN887,RMDF!AU887,RMDF!BB887,RMDF!BI887,RMDF!BP887,RMDF!BW887,RMDF!CD887,RMDF!CK887), RMDF!CR887=ROUND(RMDF!CR887,4))</f>
        <v>1</v>
      </c>
      <c r="CP887" s="317">
        <f>RMDF!CP887</f>
        <v>0</v>
      </c>
      <c r="CQ887" s="318" t="str">
        <f>IF(CP887=0,"",_xlfn.XLOOKUP(CP887,StatePicklist!$1:$1,StatePicklist!$3:$3,"NA",0))</f>
        <v/>
      </c>
      <c r="CR887" s="297" t="str">
        <f ca="1">IF(RMDF!CQ887="", "", IF(ISNUMBER(MATCH(RMDF!CQ887, INDIRECT(CQ887), 0)), "OK", "Invalid"))</f>
        <v/>
      </c>
      <c r="CS887" s="281"/>
      <c r="CT887" s="281"/>
      <c r="CU887" s="281"/>
      <c r="CV887" s="281" t="b">
        <f>AND(RMDF!CY887&gt;=0, RMDF!CY887&lt;=1-SUM(RMDF!Z887,RMDF!AG887,RMDF!AN887,RMDF!AU887,RMDF!BB887,RMDF!BI887,RMDF!BP887,RMDF!BW887,RMDF!CD887,RMDF!CK887,RMDF!CR887), RMDF!CY887=ROUND(RMDF!CY887,4))</f>
        <v>1</v>
      </c>
      <c r="CW887" s="317">
        <f>RMDF!CW887</f>
        <v>0</v>
      </c>
      <c r="CX887" s="318" t="str">
        <f>IF(CW887=0,"",_xlfn.XLOOKUP(CW887,StatePicklist!$1:$1,StatePicklist!$3:$3,"NA",0))</f>
        <v/>
      </c>
      <c r="CY887" s="297" t="str">
        <f ca="1">IF(RMDF!CX887="", "", IF(ISNUMBER(MATCH(RMDF!CX887, INDIRECT(CX887), 0)), "OK", "Invalid"))</f>
        <v/>
      </c>
      <c r="CZ887" s="281"/>
      <c r="DA887" s="281"/>
      <c r="DB887" s="281"/>
      <c r="DC887" s="281" t="b">
        <f>AND(RMDF!DF887&gt;=0, RMDF!DF887&lt;=1-SUM(RMDF!Z887,RMDF!AG887,RMDF!AN887,RMDF!AU887,RMDF!BB887,RMDF!BI887,RMDF!BP887,RMDF!BW887,RMDF!CD887,RMDF!CK887,RMDF!CR887,RMDF!CY887), RMDF!DF887=ROUND(RMDF!DF887,4))</f>
        <v>1</v>
      </c>
      <c r="DD887" s="317">
        <f>RMDF!DD887</f>
        <v>0</v>
      </c>
      <c r="DE887" s="318" t="str">
        <f>IF(DD887=0,"",_xlfn.XLOOKUP(DD887,StatePicklist!$1:$1,StatePicklist!$3:$3,"NA",0))</f>
        <v/>
      </c>
      <c r="DF887" s="297" t="str">
        <f ca="1">IF(RMDF!DE887="", "", IF(ISNUMBER(MATCH(RMDF!DE887, INDIRECT(DE887), 0)), "OK", "Invalid"))</f>
        <v/>
      </c>
      <c r="DG887" s="281"/>
      <c r="DH887" s="281"/>
      <c r="DI887" s="281"/>
      <c r="DJ887" s="281" t="b">
        <f>AND(RMDF!DM887&gt;=0, RMDF!DM887&lt;=1-SUM(RMDF!Z887,RMDF!AG887,RMDF!AN887,RMDF!AU887,RMDF!BB887,RMDF!BI887,RMDF!BP887,RMDF!BW887,RMDF!CD887,RMDF!CK887,RMDF!CR887,RMDF!CY887,RMDF!DF887), RMDF!DM887=ROUND(RMDF!DM887,4))</f>
        <v>1</v>
      </c>
      <c r="DK887" s="317">
        <f>RMDF!DK887</f>
        <v>0</v>
      </c>
      <c r="DL887" s="318" t="str">
        <f>IF(DK887=0,"",_xlfn.XLOOKUP(DK887,StatePicklist!$1:$1,StatePicklist!$3:$3,"NA",0))</f>
        <v/>
      </c>
      <c r="DM887" s="297" t="str">
        <f ca="1">IF(RMDF!DL887="", "", IF(ISNUMBER(MATCH(RMDF!DL887, INDIRECT(DL887), 0)), "OK", "Invalid"))</f>
        <v/>
      </c>
      <c r="DN887" s="281"/>
      <c r="DO887" s="281"/>
      <c r="DP887" s="281"/>
      <c r="DQ887" s="281" t="b">
        <f>AND(RMDF!DT887&gt;=0, RMDF!DT887&lt;=1-SUM(RMDF!Z887,RMDF!AG887,RMDF!AN887,RMDF!AU887,RMDF!BB887,RMDF!BI887,RMDF!BP887,RMDF!BW887,RMDF!CD887,RMDF!CK887,RMDF!CR887,RMDF!CY887,RMDF!DF887,RMDF!DM887), RMDF!DT887=ROUND(RMDF!DT887,4))</f>
        <v>1</v>
      </c>
      <c r="DR887" s="317">
        <f>RMDF!DR887</f>
        <v>0</v>
      </c>
      <c r="DS887" s="318" t="str">
        <f>IF(DR887=0,"",_xlfn.XLOOKUP(DR887,StatePicklist!$1:$1,StatePicklist!$3:$3,"NA",0))</f>
        <v/>
      </c>
      <c r="DT887" s="297" t="str">
        <f ca="1">IF(RMDF!DS887="", "", IF(ISNUMBER(MATCH(RMDF!DS887, INDIRECT(DS887), 0)), "OK", "Invalid"))</f>
        <v/>
      </c>
      <c r="DU887" s="281"/>
      <c r="DV887" s="281"/>
      <c r="DW887" s="281"/>
      <c r="DX887" s="281" t="b">
        <f>AND(RMDF!EA887&gt;=0, RMDF!EA887&lt;=1-SUM(RMDF!Z887,RMDF!AG887,RMDF!AN887,RMDF!AU887,RMDF!BB887,RMDF!BI887,RMDF!BP887,RMDF!BW887,RMDF!CD887,RMDF!CK887,RMDF!CR887,RMDF!CY887,RMDF!DF887,RMDF!DM887,RMDF!DT887), RMDF!EA887=ROUND(RMDF!EA887,4))</f>
        <v>1</v>
      </c>
      <c r="DY887" s="317">
        <f>RMDF!DY887</f>
        <v>0</v>
      </c>
      <c r="DZ887" s="318" t="str">
        <f>IF(DY887=0,"",_xlfn.XLOOKUP(DY887,StatePicklist!$1:$1,StatePicklist!$3:$3,"NA",0))</f>
        <v/>
      </c>
      <c r="EA887" s="297" t="str">
        <f ca="1">IF(RMDF!DZ887="", "", IF(ISNUMBER(MATCH(RMDF!DZ887, INDIRECT(DZ887), 0)), "OK", "Invalid"))</f>
        <v/>
      </c>
      <c r="EB887" s="281"/>
      <c r="EC887" s="281"/>
      <c r="ED887" s="281"/>
      <c r="EE887" s="281" t="b">
        <f>AND(RMDF!EH887&gt;=0, RMDF!EH887&lt;=1-SUM(RMDF!Z887,RMDF!AG887,RMDF!AN887,RMDF!AU887,RMDF!BB887,RMDF!BI887,RMDF!BP887,RMDF!BW887,RMDF!CD887,RMDF!CK887,RMDF!CR887,RMDF!CY887,RMDF!DF887,RMDF!DM887,RMDF!DT887,RMDF!EA887), RMDF!EH887=ROUND(RMDF!EH887,4))</f>
        <v>1</v>
      </c>
      <c r="EF887" s="317">
        <f>RMDF!EF887</f>
        <v>0</v>
      </c>
      <c r="EG887" s="318" t="str">
        <f>IF(EF887=0,"",_xlfn.XLOOKUP(EF887,StatePicklist!$1:$1,StatePicklist!$3:$3,"NA",0))</f>
        <v/>
      </c>
      <c r="EH887" s="297" t="str">
        <f ca="1">IF(RMDF!EG887="", "", IF(ISNUMBER(MATCH(RMDF!EG887, INDIRECT(EG887), 0)), "OK", "Invalid"))</f>
        <v/>
      </c>
      <c r="EI887" s="281"/>
      <c r="EJ887" s="281"/>
      <c r="EK887" s="281"/>
      <c r="EL887" s="281" t="b">
        <f>AND(RMDF!EO887&gt;=0, RMDF!EO887&lt;=1-SUM(RMDF!Z887,RMDF!AG887,RMDF!AN887,RMDF!AU887,RMDF!BB887,RMDF!BI887,RMDF!BP887,RMDF!BW887,RMDF!CD887,RMDF!CK887,RMDF!CR887,RMDF!CY887,RMDF!DF887,RMDF!DM887,RMDF!DT887,RMDF!EA887,RMDF!EH887), RMDF!EO887=ROUND(RMDF!EO887,4))</f>
        <v>1</v>
      </c>
      <c r="EM887" s="317">
        <f>RMDF!EM887</f>
        <v>0</v>
      </c>
      <c r="EN887" s="318" t="str">
        <f>IF(EM887=0,"",_xlfn.XLOOKUP(EM887,StatePicklist!$1:$1,StatePicklist!$3:$3,"NA",0))</f>
        <v/>
      </c>
      <c r="EO887" s="297" t="str">
        <f ca="1">IF(RMDF!EN887="", "", IF(ISNUMBER(MATCH(RMDF!EN887, INDIRECT(EN887), 0)), "OK", "Invalid"))</f>
        <v/>
      </c>
      <c r="EP887" s="281"/>
      <c r="EQ887" s="281"/>
      <c r="ER887" s="281"/>
      <c r="ES887" s="281" t="b">
        <f>AND(RMDF!EV887&gt;=0, RMDF!EV887&lt;=1-SUM(RMDF!Z887,RMDF!AG887,RMDF!AN887,RMDF!AU887,RMDF!BB887,RMDF!BI887,RMDF!BP887,RMDF!BW887,RMDF!CD887,RMDF!CK887,RMDF!CR887,RMDF!CY887,RMDF!DF887,RMDF!DM887,RMDF!DT887,RMDF!EA887,RMDF!EH887,RMDF!EO887), RMDF!EV887=ROUND(RMDF!EV887,4))</f>
        <v>1</v>
      </c>
      <c r="ET887" s="317">
        <f>RMDF!ET887</f>
        <v>0</v>
      </c>
      <c r="EU887" s="318" t="str">
        <f>IF(ET887=0,"",_xlfn.XLOOKUP(ET887,StatePicklist!$1:$1,StatePicklist!$3:$3,"NA",0))</f>
        <v/>
      </c>
      <c r="EV887" s="297" t="str">
        <f ca="1">IF(RMDF!EU887="", "", IF(ISNUMBER(MATCH(RMDF!EU887, INDIRECT(EU887), 0)), "OK", "Invalid"))</f>
        <v/>
      </c>
      <c r="EW887" s="281"/>
      <c r="EX887" s="281"/>
      <c r="EY887" s="281"/>
      <c r="EZ887" s="281" t="b">
        <f>AND(RMDF!FC887&gt;=0, RMDF!FC887&lt;=1-SUM(RMDF!Z887,RMDF!AG887,RMDF!AN887,RMDF!AU887,RMDF!BB887,RMDF!BI887,RMDF!BP887,RMDF!BW887,RMDF!CD887,RMDF!CK887,RMDF!CR887,RMDF!CY887,RMDF!DF887,RMDF!DM887,RMDF!DT887,RMDF!EA887,RMDF!EH887,RMDF!EO887,RMDF!EV887), RMDF!FC887=ROUND(RMDF!FC887,4))</f>
        <v>1</v>
      </c>
      <c r="FA887" s="317">
        <f>RMDF!FA887</f>
        <v>0</v>
      </c>
      <c r="FB887" s="318" t="str">
        <f>IF(FA887=0,"",_xlfn.XLOOKUP(FA887,StatePicklist!$1:$1,StatePicklist!$3:$3,"NA",0))</f>
        <v/>
      </c>
      <c r="FC887" s="297" t="str">
        <f ca="1">IF(RMDF!FB887="", "", IF(ISNUMBER(MATCH(RMDF!FB887, INDIRECT(FB887), 0)), "OK", "Invalid"))</f>
        <v/>
      </c>
    </row>
    <row r="888" spans="1:159" s="205" customFormat="1" ht="39.9" customHeight="1" x14ac:dyDescent="0.25">
      <c r="A888" s="206"/>
      <c r="B888" s="196"/>
      <c r="C888" s="197"/>
      <c r="D888" s="198"/>
      <c r="E888" s="199"/>
      <c r="F888" s="200"/>
      <c r="G888" s="201"/>
      <c r="H888" s="292"/>
      <c r="I888" s="305">
        <f>RMDF!I888</f>
        <v>0</v>
      </c>
      <c r="J888" s="305" t="str">
        <f>IF(I888=ProductCode!$B$30,"PDReclPost",IF(OR(I888=ProductCode!$C$30,I888=ProductCode!$E$30,I888=ProductCode!$G$30),"PDPreCon",IF(OR(I888=ProductCode!$D$30,I888=ProductCode!$F$30),"PDNotReclPost","")))</f>
        <v/>
      </c>
      <c r="K888" s="305" t="str">
        <f t="shared" si="48"/>
        <v/>
      </c>
      <c r="L888" s="289"/>
      <c r="M888" s="305" t="str">
        <f t="shared" si="48"/>
        <v/>
      </c>
      <c r="N888" s="289" t="b">
        <f>AND(RMDF!N888&gt;=0, RMDF!N888&lt;=1-RMDF!L888, RMDF!N888=ROUND(RMDF!N888,4))</f>
        <v>1</v>
      </c>
      <c r="O888" s="286" t="str">
        <f>IF(P888="","",IF(I888="","",IF(LEFT(I888,13)="Reclaimed pos",RawMaterialCode!$E$569,RawMaterialCode!$E$568)))</f>
        <v>Reclaimed pre-consumer mixed fibers (RM0578)</v>
      </c>
      <c r="P888" s="295">
        <f t="shared" si="49"/>
        <v>1</v>
      </c>
      <c r="Q888" s="202"/>
      <c r="R888" s="203"/>
      <c r="S888" s="204" t="str">
        <f t="shared" si="50"/>
        <v/>
      </c>
      <c r="T888" s="281"/>
      <c r="U888" s="281"/>
      <c r="V888" s="281"/>
      <c r="W888" s="281"/>
      <c r="X888" s="317">
        <f>RMDF!X888</f>
        <v>0</v>
      </c>
      <c r="Y888" s="318" t="str">
        <f>IF(X888=0,"",_xlfn.XLOOKUP(X888,StatePicklist!$1:$1,StatePicklist!$3:$3,"NA",0))</f>
        <v/>
      </c>
      <c r="Z888" s="297" t="str">
        <f ca="1">IF(RMDF!Y888="", "", IF(ISNUMBER(MATCH(RMDF!Y888, INDIRECT(Y888), 0)), "OK", "Invalid"))</f>
        <v/>
      </c>
      <c r="AA888" s="281"/>
      <c r="AB888" s="281"/>
      <c r="AC888" s="281"/>
      <c r="AD888" s="281" t="b">
        <f>AND(RMDF!AG888&gt;=0, RMDF!AG888&lt;=1-RMDF!Z888, RMDF!AG888=ROUND(RMDF!AG888,4))</f>
        <v>1</v>
      </c>
      <c r="AE888" s="317">
        <f>RMDF!AE888</f>
        <v>0</v>
      </c>
      <c r="AF888" s="318" t="str">
        <f>IF(AE888=0,"",_xlfn.XLOOKUP(AE888,StatePicklist!$1:$1,StatePicklist!$3:$3,"NA",0))</f>
        <v/>
      </c>
      <c r="AG888" s="297" t="str">
        <f ca="1">IF(RMDF!AF888="", "", IF(ISNUMBER(MATCH(RMDF!AF888, INDIRECT(AF888), 0)), "OK", "Invalid"))</f>
        <v/>
      </c>
      <c r="AH888" s="281"/>
      <c r="AI888" s="281"/>
      <c r="AJ888" s="281"/>
      <c r="AK888" s="281" t="b">
        <f>AND(RMDF!AN888&gt;=0, RMDF!AN888&lt;=1-SUM(RMDF!Z888,RMDF!AG888), RMDF!AN888=ROUND(RMDF!AN888,4))</f>
        <v>1</v>
      </c>
      <c r="AL888" s="317">
        <f>RMDF!AL888</f>
        <v>0</v>
      </c>
      <c r="AM888" s="318" t="str">
        <f>IF(AL888=0,"",_xlfn.XLOOKUP(AL888,StatePicklist!$1:$1,StatePicklist!$3:$3,"NA",0))</f>
        <v/>
      </c>
      <c r="AN888" s="297" t="str">
        <f ca="1">IF(RMDF!AM888="", "", IF(ISNUMBER(MATCH(RMDF!AM888, INDIRECT(AM888), 0)), "OK", "Invalid"))</f>
        <v/>
      </c>
      <c r="AO888" s="281"/>
      <c r="AP888" s="281"/>
      <c r="AQ888" s="281"/>
      <c r="AR888" s="281" t="b">
        <f>AND(RMDF!AU888&gt;=0, RMDF!AU888&lt;=1-SUM(RMDF!Z888,RMDF!AG888,RMDF!AN888), RMDF!AU888=ROUND(RMDF!AU888,4))</f>
        <v>1</v>
      </c>
      <c r="AS888" s="317">
        <f>RMDF!AS888</f>
        <v>0</v>
      </c>
      <c r="AT888" s="318" t="str">
        <f>IF(AS888=0,"",_xlfn.XLOOKUP(AS888,StatePicklist!$1:$1,StatePicklist!$3:$3,"NA",0))</f>
        <v/>
      </c>
      <c r="AU888" s="297" t="str">
        <f ca="1">IF(RMDF!AT888="", "", IF(ISNUMBER(MATCH(RMDF!AT888, INDIRECT(AT888), 0)), "OK", "Invalid"))</f>
        <v/>
      </c>
      <c r="AV888" s="281"/>
      <c r="AW888" s="281"/>
      <c r="AX888" s="281"/>
      <c r="AY888" s="281" t="b">
        <f>AND(RMDF!BB888&gt;=0, RMDF!BB888&lt;=1-SUM(RMDF!Z888,RMDF!AG888,RMDF!AN888,RMDF!AU888), RMDF!BB888=ROUND(RMDF!BB888,4))</f>
        <v>1</v>
      </c>
      <c r="AZ888" s="317">
        <f>RMDF!AZ888</f>
        <v>0</v>
      </c>
      <c r="BA888" s="318" t="str">
        <f>IF(AZ888=0,"",_xlfn.XLOOKUP(AZ888,StatePicklist!$1:$1,StatePicklist!$3:$3,"NA",0))</f>
        <v/>
      </c>
      <c r="BB888" s="297" t="str">
        <f ca="1">IF(RMDF!BA888="", "", IF(ISNUMBER(MATCH(RMDF!BA888, INDIRECT(BA888), 0)), "OK", "Invalid"))</f>
        <v/>
      </c>
      <c r="BC888" s="281"/>
      <c r="BD888" s="281"/>
      <c r="BE888" s="281"/>
      <c r="BF888" s="281" t="b">
        <f>AND(RMDF!BI888&gt;=0, RMDF!BI888&lt;=1-SUM(RMDF!Z888,RMDF!AG888,RMDF!AN888,RMDF!AU888,RMDF!BB888), RMDF!BI888=ROUND(RMDF!BI888,4))</f>
        <v>1</v>
      </c>
      <c r="BG888" s="317">
        <f>RMDF!BG888</f>
        <v>0</v>
      </c>
      <c r="BH888" s="318" t="str">
        <f>IF(BG888=0,"",_xlfn.XLOOKUP(BG888,StatePicklist!$1:$1,StatePicklist!$3:$3,"NA",0))</f>
        <v/>
      </c>
      <c r="BI888" s="297" t="str">
        <f ca="1">IF(RMDF!BH888="", "", IF(ISNUMBER(MATCH(RMDF!BH888, INDIRECT(BH888), 0)), "OK", "Invalid"))</f>
        <v/>
      </c>
      <c r="BJ888" s="281"/>
      <c r="BK888" s="281"/>
      <c r="BL888" s="281"/>
      <c r="BM888" s="281" t="b">
        <f>AND(RMDF!BP888&gt;=0, RMDF!BP888&lt;=1-SUM(RMDF!Z888,RMDF!AG888,RMDF!AN888,RMDF!AU888,RMDF!BB888,RMDF!BI888), RMDF!BP888=ROUND(RMDF!BP888,4))</f>
        <v>1</v>
      </c>
      <c r="BN888" s="317">
        <f>RMDF!BN888</f>
        <v>0</v>
      </c>
      <c r="BO888" s="318" t="str">
        <f>IF(BN888=0,"",_xlfn.XLOOKUP(BN888,StatePicklist!$1:$1,StatePicklist!$3:$3,"NA",0))</f>
        <v/>
      </c>
      <c r="BP888" s="297" t="str">
        <f ca="1">IF(RMDF!BO888="", "", IF(ISNUMBER(MATCH(RMDF!BO888, INDIRECT(BO888), 0)), "OK", "Invalid"))</f>
        <v/>
      </c>
      <c r="BQ888" s="281"/>
      <c r="BR888" s="281"/>
      <c r="BS888" s="281"/>
      <c r="BT888" s="281" t="b">
        <f>AND(RMDF!BW888&gt;=0, RMDF!BW888&lt;=1-SUM(RMDF!Z888,RMDF!AG888,RMDF!AN888,RMDF!AU888,RMDF!BB888,RMDF!BI888,RMDF!BP888), RMDF!BW888=ROUND(RMDF!BW888,4))</f>
        <v>1</v>
      </c>
      <c r="BU888" s="317">
        <f>RMDF!BU888</f>
        <v>0</v>
      </c>
      <c r="BV888" s="318" t="str">
        <f>IF(BU888=0,"",_xlfn.XLOOKUP(BU888,StatePicklist!$1:$1,StatePicklist!$3:$3,"NA",0))</f>
        <v/>
      </c>
      <c r="BW888" s="297" t="str">
        <f ca="1">IF(RMDF!BV888="", "", IF(ISNUMBER(MATCH(RMDF!BV888, INDIRECT(BV888), 0)), "OK", "Invalid"))</f>
        <v/>
      </c>
      <c r="BX888" s="281"/>
      <c r="BY888" s="281"/>
      <c r="BZ888" s="281"/>
      <c r="CA888" s="281" t="b">
        <f>AND(RMDF!CD888&gt;=0, RMDF!CD888&lt;=1-SUM(RMDF!Z888,RMDF!AG888,RMDF!AN888,RMDF!AU888,RMDF!BB888,RMDF!BI888,RMDF!BP888,RMDF!BW888), RMDF!CD888=ROUND(RMDF!CD888,4))</f>
        <v>1</v>
      </c>
      <c r="CB888" s="317">
        <f>RMDF!CB888</f>
        <v>0</v>
      </c>
      <c r="CC888" s="318" t="str">
        <f>IF(CB888=0,"",_xlfn.XLOOKUP(CB888,StatePicklist!$1:$1,StatePicklist!$3:$3,"NA",0))</f>
        <v/>
      </c>
      <c r="CD888" s="297" t="str">
        <f ca="1">IF(RMDF!CC888="", "", IF(ISNUMBER(MATCH(RMDF!CC888, INDIRECT(CC888), 0)), "OK", "Invalid"))</f>
        <v/>
      </c>
      <c r="CE888" s="281"/>
      <c r="CF888" s="281"/>
      <c r="CG888" s="281"/>
      <c r="CH888" s="281" t="b">
        <f>AND(RMDF!CK888&gt;=0, RMDF!CK888&lt;=1-SUM(RMDF!Z888,RMDF!AG888,RMDF!AN888,RMDF!AU888,RMDF!BB888,RMDF!BI888,RMDF!BP888,RMDF!BW888,RMDF!CD888), RMDF!CK888=ROUND(RMDF!CK888,4))</f>
        <v>1</v>
      </c>
      <c r="CI888" s="317">
        <f>RMDF!CI888</f>
        <v>0</v>
      </c>
      <c r="CJ888" s="318" t="str">
        <f>IF(CI888=0,"",_xlfn.XLOOKUP(CI888,StatePicklist!$1:$1,StatePicklist!$3:$3,"NA",0))</f>
        <v/>
      </c>
      <c r="CK888" s="297" t="str">
        <f ca="1">IF(RMDF!CJ888="", "", IF(ISNUMBER(MATCH(RMDF!CJ888, INDIRECT(CJ888), 0)), "OK", "Invalid"))</f>
        <v/>
      </c>
      <c r="CL888" s="281"/>
      <c r="CM888" s="281"/>
      <c r="CN888" s="281"/>
      <c r="CO888" s="281" t="b">
        <f>AND(RMDF!CR888&gt;=0, RMDF!CR888&lt;=1-SUM(RMDF!Z888,RMDF!AG888,RMDF!AN888,RMDF!AU888,RMDF!BB888,RMDF!BI888,RMDF!BP888,RMDF!BW888,RMDF!CD888,RMDF!CK888), RMDF!CR888=ROUND(RMDF!CR888,4))</f>
        <v>1</v>
      </c>
      <c r="CP888" s="317">
        <f>RMDF!CP888</f>
        <v>0</v>
      </c>
      <c r="CQ888" s="318" t="str">
        <f>IF(CP888=0,"",_xlfn.XLOOKUP(CP888,StatePicklist!$1:$1,StatePicklist!$3:$3,"NA",0))</f>
        <v/>
      </c>
      <c r="CR888" s="297" t="str">
        <f ca="1">IF(RMDF!CQ888="", "", IF(ISNUMBER(MATCH(RMDF!CQ888, INDIRECT(CQ888), 0)), "OK", "Invalid"))</f>
        <v/>
      </c>
      <c r="CS888" s="281"/>
      <c r="CT888" s="281"/>
      <c r="CU888" s="281"/>
      <c r="CV888" s="281" t="b">
        <f>AND(RMDF!CY888&gt;=0, RMDF!CY888&lt;=1-SUM(RMDF!Z888,RMDF!AG888,RMDF!AN888,RMDF!AU888,RMDF!BB888,RMDF!BI888,RMDF!BP888,RMDF!BW888,RMDF!CD888,RMDF!CK888,RMDF!CR888), RMDF!CY888=ROUND(RMDF!CY888,4))</f>
        <v>1</v>
      </c>
      <c r="CW888" s="317">
        <f>RMDF!CW888</f>
        <v>0</v>
      </c>
      <c r="CX888" s="318" t="str">
        <f>IF(CW888=0,"",_xlfn.XLOOKUP(CW888,StatePicklist!$1:$1,StatePicklist!$3:$3,"NA",0))</f>
        <v/>
      </c>
      <c r="CY888" s="297" t="str">
        <f ca="1">IF(RMDF!CX888="", "", IF(ISNUMBER(MATCH(RMDF!CX888, INDIRECT(CX888), 0)), "OK", "Invalid"))</f>
        <v/>
      </c>
      <c r="CZ888" s="281"/>
      <c r="DA888" s="281"/>
      <c r="DB888" s="281"/>
      <c r="DC888" s="281" t="b">
        <f>AND(RMDF!DF888&gt;=0, RMDF!DF888&lt;=1-SUM(RMDF!Z888,RMDF!AG888,RMDF!AN888,RMDF!AU888,RMDF!BB888,RMDF!BI888,RMDF!BP888,RMDF!BW888,RMDF!CD888,RMDF!CK888,RMDF!CR888,RMDF!CY888), RMDF!DF888=ROUND(RMDF!DF888,4))</f>
        <v>1</v>
      </c>
      <c r="DD888" s="317">
        <f>RMDF!DD888</f>
        <v>0</v>
      </c>
      <c r="DE888" s="318" t="str">
        <f>IF(DD888=0,"",_xlfn.XLOOKUP(DD888,StatePicklist!$1:$1,StatePicklist!$3:$3,"NA",0))</f>
        <v/>
      </c>
      <c r="DF888" s="297" t="str">
        <f ca="1">IF(RMDF!DE888="", "", IF(ISNUMBER(MATCH(RMDF!DE888, INDIRECT(DE888), 0)), "OK", "Invalid"))</f>
        <v/>
      </c>
      <c r="DG888" s="281"/>
      <c r="DH888" s="281"/>
      <c r="DI888" s="281"/>
      <c r="DJ888" s="281" t="b">
        <f>AND(RMDF!DM888&gt;=0, RMDF!DM888&lt;=1-SUM(RMDF!Z888,RMDF!AG888,RMDF!AN888,RMDF!AU888,RMDF!BB888,RMDF!BI888,RMDF!BP888,RMDF!BW888,RMDF!CD888,RMDF!CK888,RMDF!CR888,RMDF!CY888,RMDF!DF888), RMDF!DM888=ROUND(RMDF!DM888,4))</f>
        <v>1</v>
      </c>
      <c r="DK888" s="317">
        <f>RMDF!DK888</f>
        <v>0</v>
      </c>
      <c r="DL888" s="318" t="str">
        <f>IF(DK888=0,"",_xlfn.XLOOKUP(DK888,StatePicklist!$1:$1,StatePicklist!$3:$3,"NA",0))</f>
        <v/>
      </c>
      <c r="DM888" s="297" t="str">
        <f ca="1">IF(RMDF!DL888="", "", IF(ISNUMBER(MATCH(RMDF!DL888, INDIRECT(DL888), 0)), "OK", "Invalid"))</f>
        <v/>
      </c>
      <c r="DN888" s="281"/>
      <c r="DO888" s="281"/>
      <c r="DP888" s="281"/>
      <c r="DQ888" s="281" t="b">
        <f>AND(RMDF!DT888&gt;=0, RMDF!DT888&lt;=1-SUM(RMDF!Z888,RMDF!AG888,RMDF!AN888,RMDF!AU888,RMDF!BB888,RMDF!BI888,RMDF!BP888,RMDF!BW888,RMDF!CD888,RMDF!CK888,RMDF!CR888,RMDF!CY888,RMDF!DF888,RMDF!DM888), RMDF!DT888=ROUND(RMDF!DT888,4))</f>
        <v>1</v>
      </c>
      <c r="DR888" s="317">
        <f>RMDF!DR888</f>
        <v>0</v>
      </c>
      <c r="DS888" s="318" t="str">
        <f>IF(DR888=0,"",_xlfn.XLOOKUP(DR888,StatePicklist!$1:$1,StatePicklist!$3:$3,"NA",0))</f>
        <v/>
      </c>
      <c r="DT888" s="297" t="str">
        <f ca="1">IF(RMDF!DS888="", "", IF(ISNUMBER(MATCH(RMDF!DS888, INDIRECT(DS888), 0)), "OK", "Invalid"))</f>
        <v/>
      </c>
      <c r="DU888" s="281"/>
      <c r="DV888" s="281"/>
      <c r="DW888" s="281"/>
      <c r="DX888" s="281" t="b">
        <f>AND(RMDF!EA888&gt;=0, RMDF!EA888&lt;=1-SUM(RMDF!Z888,RMDF!AG888,RMDF!AN888,RMDF!AU888,RMDF!BB888,RMDF!BI888,RMDF!BP888,RMDF!BW888,RMDF!CD888,RMDF!CK888,RMDF!CR888,RMDF!CY888,RMDF!DF888,RMDF!DM888,RMDF!DT888), RMDF!EA888=ROUND(RMDF!EA888,4))</f>
        <v>1</v>
      </c>
      <c r="DY888" s="317">
        <f>RMDF!DY888</f>
        <v>0</v>
      </c>
      <c r="DZ888" s="318" t="str">
        <f>IF(DY888=0,"",_xlfn.XLOOKUP(DY888,StatePicklist!$1:$1,StatePicklist!$3:$3,"NA",0))</f>
        <v/>
      </c>
      <c r="EA888" s="297" t="str">
        <f ca="1">IF(RMDF!DZ888="", "", IF(ISNUMBER(MATCH(RMDF!DZ888, INDIRECT(DZ888), 0)), "OK", "Invalid"))</f>
        <v/>
      </c>
      <c r="EB888" s="281"/>
      <c r="EC888" s="281"/>
      <c r="ED888" s="281"/>
      <c r="EE888" s="281" t="b">
        <f>AND(RMDF!EH888&gt;=0, RMDF!EH888&lt;=1-SUM(RMDF!Z888,RMDF!AG888,RMDF!AN888,RMDF!AU888,RMDF!BB888,RMDF!BI888,RMDF!BP888,RMDF!BW888,RMDF!CD888,RMDF!CK888,RMDF!CR888,RMDF!CY888,RMDF!DF888,RMDF!DM888,RMDF!DT888,RMDF!EA888), RMDF!EH888=ROUND(RMDF!EH888,4))</f>
        <v>1</v>
      </c>
      <c r="EF888" s="317">
        <f>RMDF!EF888</f>
        <v>0</v>
      </c>
      <c r="EG888" s="318" t="str">
        <f>IF(EF888=0,"",_xlfn.XLOOKUP(EF888,StatePicklist!$1:$1,StatePicklist!$3:$3,"NA",0))</f>
        <v/>
      </c>
      <c r="EH888" s="297" t="str">
        <f ca="1">IF(RMDF!EG888="", "", IF(ISNUMBER(MATCH(RMDF!EG888, INDIRECT(EG888), 0)), "OK", "Invalid"))</f>
        <v/>
      </c>
      <c r="EI888" s="281"/>
      <c r="EJ888" s="281"/>
      <c r="EK888" s="281"/>
      <c r="EL888" s="281" t="b">
        <f>AND(RMDF!EO888&gt;=0, RMDF!EO888&lt;=1-SUM(RMDF!Z888,RMDF!AG888,RMDF!AN888,RMDF!AU888,RMDF!BB888,RMDF!BI888,RMDF!BP888,RMDF!BW888,RMDF!CD888,RMDF!CK888,RMDF!CR888,RMDF!CY888,RMDF!DF888,RMDF!DM888,RMDF!DT888,RMDF!EA888,RMDF!EH888), RMDF!EO888=ROUND(RMDF!EO888,4))</f>
        <v>1</v>
      </c>
      <c r="EM888" s="317">
        <f>RMDF!EM888</f>
        <v>0</v>
      </c>
      <c r="EN888" s="318" t="str">
        <f>IF(EM888=0,"",_xlfn.XLOOKUP(EM888,StatePicklist!$1:$1,StatePicklist!$3:$3,"NA",0))</f>
        <v/>
      </c>
      <c r="EO888" s="297" t="str">
        <f ca="1">IF(RMDF!EN888="", "", IF(ISNUMBER(MATCH(RMDF!EN888, INDIRECT(EN888), 0)), "OK", "Invalid"))</f>
        <v/>
      </c>
      <c r="EP888" s="281"/>
      <c r="EQ888" s="281"/>
      <c r="ER888" s="281"/>
      <c r="ES888" s="281" t="b">
        <f>AND(RMDF!EV888&gt;=0, RMDF!EV888&lt;=1-SUM(RMDF!Z888,RMDF!AG888,RMDF!AN888,RMDF!AU888,RMDF!BB888,RMDF!BI888,RMDF!BP888,RMDF!BW888,RMDF!CD888,RMDF!CK888,RMDF!CR888,RMDF!CY888,RMDF!DF888,RMDF!DM888,RMDF!DT888,RMDF!EA888,RMDF!EH888,RMDF!EO888), RMDF!EV888=ROUND(RMDF!EV888,4))</f>
        <v>1</v>
      </c>
      <c r="ET888" s="317">
        <f>RMDF!ET888</f>
        <v>0</v>
      </c>
      <c r="EU888" s="318" t="str">
        <f>IF(ET888=0,"",_xlfn.XLOOKUP(ET888,StatePicklist!$1:$1,StatePicklist!$3:$3,"NA",0))</f>
        <v/>
      </c>
      <c r="EV888" s="297" t="str">
        <f ca="1">IF(RMDF!EU888="", "", IF(ISNUMBER(MATCH(RMDF!EU888, INDIRECT(EU888), 0)), "OK", "Invalid"))</f>
        <v/>
      </c>
      <c r="EW888" s="281"/>
      <c r="EX888" s="281"/>
      <c r="EY888" s="281"/>
      <c r="EZ888" s="281" t="b">
        <f>AND(RMDF!FC888&gt;=0, RMDF!FC888&lt;=1-SUM(RMDF!Z888,RMDF!AG888,RMDF!AN888,RMDF!AU888,RMDF!BB888,RMDF!BI888,RMDF!BP888,RMDF!BW888,RMDF!CD888,RMDF!CK888,RMDF!CR888,RMDF!CY888,RMDF!DF888,RMDF!DM888,RMDF!DT888,RMDF!EA888,RMDF!EH888,RMDF!EO888,RMDF!EV888), RMDF!FC888=ROUND(RMDF!FC888,4))</f>
        <v>1</v>
      </c>
      <c r="FA888" s="317">
        <f>RMDF!FA888</f>
        <v>0</v>
      </c>
      <c r="FB888" s="318" t="str">
        <f>IF(FA888=0,"",_xlfn.XLOOKUP(FA888,StatePicklist!$1:$1,StatePicklist!$3:$3,"NA",0))</f>
        <v/>
      </c>
      <c r="FC888" s="297" t="str">
        <f ca="1">IF(RMDF!FB888="", "", IF(ISNUMBER(MATCH(RMDF!FB888, INDIRECT(FB888), 0)), "OK", "Invalid"))</f>
        <v/>
      </c>
    </row>
    <row r="889" spans="1:159" s="205" customFormat="1" ht="39.9" customHeight="1" x14ac:dyDescent="0.25">
      <c r="A889" s="206"/>
      <c r="B889" s="196"/>
      <c r="C889" s="197"/>
      <c r="D889" s="198"/>
      <c r="E889" s="199"/>
      <c r="F889" s="200"/>
      <c r="G889" s="201"/>
      <c r="H889" s="292"/>
      <c r="I889" s="305">
        <f>RMDF!I889</f>
        <v>0</v>
      </c>
      <c r="J889" s="305" t="str">
        <f>IF(I889=ProductCode!$B$30,"PDReclPost",IF(OR(I889=ProductCode!$C$30,I889=ProductCode!$E$30,I889=ProductCode!$G$30),"PDPreCon",IF(OR(I889=ProductCode!$D$30,I889=ProductCode!$F$30),"PDNotReclPost","")))</f>
        <v/>
      </c>
      <c r="K889" s="305" t="str">
        <f t="shared" si="48"/>
        <v/>
      </c>
      <c r="L889" s="289"/>
      <c r="M889" s="305" t="str">
        <f t="shared" si="48"/>
        <v/>
      </c>
      <c r="N889" s="289" t="b">
        <f>AND(RMDF!N889&gt;=0, RMDF!N889&lt;=1-RMDF!L889, RMDF!N889=ROUND(RMDF!N889,4))</f>
        <v>1</v>
      </c>
      <c r="O889" s="286" t="str">
        <f>IF(P889="","",IF(I889="","",IF(LEFT(I889,13)="Reclaimed pos",RawMaterialCode!$E$569,RawMaterialCode!$E$568)))</f>
        <v>Reclaimed pre-consumer mixed fibers (RM0578)</v>
      </c>
      <c r="P889" s="295">
        <f t="shared" si="49"/>
        <v>1</v>
      </c>
      <c r="Q889" s="202"/>
      <c r="R889" s="203"/>
      <c r="S889" s="204" t="str">
        <f t="shared" si="50"/>
        <v/>
      </c>
      <c r="T889" s="281"/>
      <c r="U889" s="281"/>
      <c r="V889" s="281"/>
      <c r="W889" s="281"/>
      <c r="X889" s="317">
        <f>RMDF!X889</f>
        <v>0</v>
      </c>
      <c r="Y889" s="318" t="str">
        <f>IF(X889=0,"",_xlfn.XLOOKUP(X889,StatePicklist!$1:$1,StatePicklist!$3:$3,"NA",0))</f>
        <v/>
      </c>
      <c r="Z889" s="297" t="str">
        <f ca="1">IF(RMDF!Y889="", "", IF(ISNUMBER(MATCH(RMDF!Y889, INDIRECT(Y889), 0)), "OK", "Invalid"))</f>
        <v/>
      </c>
      <c r="AA889" s="281"/>
      <c r="AB889" s="281"/>
      <c r="AC889" s="281"/>
      <c r="AD889" s="281" t="b">
        <f>AND(RMDF!AG889&gt;=0, RMDF!AG889&lt;=1-RMDF!Z889, RMDF!AG889=ROUND(RMDF!AG889,4))</f>
        <v>1</v>
      </c>
      <c r="AE889" s="317">
        <f>RMDF!AE889</f>
        <v>0</v>
      </c>
      <c r="AF889" s="318" t="str">
        <f>IF(AE889=0,"",_xlfn.XLOOKUP(AE889,StatePicklist!$1:$1,StatePicklist!$3:$3,"NA",0))</f>
        <v/>
      </c>
      <c r="AG889" s="297" t="str">
        <f ca="1">IF(RMDF!AF889="", "", IF(ISNUMBER(MATCH(RMDF!AF889, INDIRECT(AF889), 0)), "OK", "Invalid"))</f>
        <v/>
      </c>
      <c r="AH889" s="281"/>
      <c r="AI889" s="281"/>
      <c r="AJ889" s="281"/>
      <c r="AK889" s="281" t="b">
        <f>AND(RMDF!AN889&gt;=0, RMDF!AN889&lt;=1-SUM(RMDF!Z889,RMDF!AG889), RMDF!AN889=ROUND(RMDF!AN889,4))</f>
        <v>1</v>
      </c>
      <c r="AL889" s="317">
        <f>RMDF!AL889</f>
        <v>0</v>
      </c>
      <c r="AM889" s="318" t="str">
        <f>IF(AL889=0,"",_xlfn.XLOOKUP(AL889,StatePicklist!$1:$1,StatePicklist!$3:$3,"NA",0))</f>
        <v/>
      </c>
      <c r="AN889" s="297" t="str">
        <f ca="1">IF(RMDF!AM889="", "", IF(ISNUMBER(MATCH(RMDF!AM889, INDIRECT(AM889), 0)), "OK", "Invalid"))</f>
        <v/>
      </c>
      <c r="AO889" s="281"/>
      <c r="AP889" s="281"/>
      <c r="AQ889" s="281"/>
      <c r="AR889" s="281" t="b">
        <f>AND(RMDF!AU889&gt;=0, RMDF!AU889&lt;=1-SUM(RMDF!Z889,RMDF!AG889,RMDF!AN889), RMDF!AU889=ROUND(RMDF!AU889,4))</f>
        <v>1</v>
      </c>
      <c r="AS889" s="317">
        <f>RMDF!AS889</f>
        <v>0</v>
      </c>
      <c r="AT889" s="318" t="str">
        <f>IF(AS889=0,"",_xlfn.XLOOKUP(AS889,StatePicklist!$1:$1,StatePicklist!$3:$3,"NA",0))</f>
        <v/>
      </c>
      <c r="AU889" s="297" t="str">
        <f ca="1">IF(RMDF!AT889="", "", IF(ISNUMBER(MATCH(RMDF!AT889, INDIRECT(AT889), 0)), "OK", "Invalid"))</f>
        <v/>
      </c>
      <c r="AV889" s="281"/>
      <c r="AW889" s="281"/>
      <c r="AX889" s="281"/>
      <c r="AY889" s="281" t="b">
        <f>AND(RMDF!BB889&gt;=0, RMDF!BB889&lt;=1-SUM(RMDF!Z889,RMDF!AG889,RMDF!AN889,RMDF!AU889), RMDF!BB889=ROUND(RMDF!BB889,4))</f>
        <v>1</v>
      </c>
      <c r="AZ889" s="317">
        <f>RMDF!AZ889</f>
        <v>0</v>
      </c>
      <c r="BA889" s="318" t="str">
        <f>IF(AZ889=0,"",_xlfn.XLOOKUP(AZ889,StatePicklist!$1:$1,StatePicklist!$3:$3,"NA",0))</f>
        <v/>
      </c>
      <c r="BB889" s="297" t="str">
        <f ca="1">IF(RMDF!BA889="", "", IF(ISNUMBER(MATCH(RMDF!BA889, INDIRECT(BA889), 0)), "OK", "Invalid"))</f>
        <v/>
      </c>
      <c r="BC889" s="281"/>
      <c r="BD889" s="281"/>
      <c r="BE889" s="281"/>
      <c r="BF889" s="281" t="b">
        <f>AND(RMDF!BI889&gt;=0, RMDF!BI889&lt;=1-SUM(RMDF!Z889,RMDF!AG889,RMDF!AN889,RMDF!AU889,RMDF!BB889), RMDF!BI889=ROUND(RMDF!BI889,4))</f>
        <v>1</v>
      </c>
      <c r="BG889" s="317">
        <f>RMDF!BG889</f>
        <v>0</v>
      </c>
      <c r="BH889" s="318" t="str">
        <f>IF(BG889=0,"",_xlfn.XLOOKUP(BG889,StatePicklist!$1:$1,StatePicklist!$3:$3,"NA",0))</f>
        <v/>
      </c>
      <c r="BI889" s="297" t="str">
        <f ca="1">IF(RMDF!BH889="", "", IF(ISNUMBER(MATCH(RMDF!BH889, INDIRECT(BH889), 0)), "OK", "Invalid"))</f>
        <v/>
      </c>
      <c r="BJ889" s="281"/>
      <c r="BK889" s="281"/>
      <c r="BL889" s="281"/>
      <c r="BM889" s="281" t="b">
        <f>AND(RMDF!BP889&gt;=0, RMDF!BP889&lt;=1-SUM(RMDF!Z889,RMDF!AG889,RMDF!AN889,RMDF!AU889,RMDF!BB889,RMDF!BI889), RMDF!BP889=ROUND(RMDF!BP889,4))</f>
        <v>1</v>
      </c>
      <c r="BN889" s="317">
        <f>RMDF!BN889</f>
        <v>0</v>
      </c>
      <c r="BO889" s="318" t="str">
        <f>IF(BN889=0,"",_xlfn.XLOOKUP(BN889,StatePicklist!$1:$1,StatePicklist!$3:$3,"NA",0))</f>
        <v/>
      </c>
      <c r="BP889" s="297" t="str">
        <f ca="1">IF(RMDF!BO889="", "", IF(ISNUMBER(MATCH(RMDF!BO889, INDIRECT(BO889), 0)), "OK", "Invalid"))</f>
        <v/>
      </c>
      <c r="BQ889" s="281"/>
      <c r="BR889" s="281"/>
      <c r="BS889" s="281"/>
      <c r="BT889" s="281" t="b">
        <f>AND(RMDF!BW889&gt;=0, RMDF!BW889&lt;=1-SUM(RMDF!Z889,RMDF!AG889,RMDF!AN889,RMDF!AU889,RMDF!BB889,RMDF!BI889,RMDF!BP889), RMDF!BW889=ROUND(RMDF!BW889,4))</f>
        <v>1</v>
      </c>
      <c r="BU889" s="317">
        <f>RMDF!BU889</f>
        <v>0</v>
      </c>
      <c r="BV889" s="318" t="str">
        <f>IF(BU889=0,"",_xlfn.XLOOKUP(BU889,StatePicklist!$1:$1,StatePicklist!$3:$3,"NA",0))</f>
        <v/>
      </c>
      <c r="BW889" s="297" t="str">
        <f ca="1">IF(RMDF!BV889="", "", IF(ISNUMBER(MATCH(RMDF!BV889, INDIRECT(BV889), 0)), "OK", "Invalid"))</f>
        <v/>
      </c>
      <c r="BX889" s="281"/>
      <c r="BY889" s="281"/>
      <c r="BZ889" s="281"/>
      <c r="CA889" s="281" t="b">
        <f>AND(RMDF!CD889&gt;=0, RMDF!CD889&lt;=1-SUM(RMDF!Z889,RMDF!AG889,RMDF!AN889,RMDF!AU889,RMDF!BB889,RMDF!BI889,RMDF!BP889,RMDF!BW889), RMDF!CD889=ROUND(RMDF!CD889,4))</f>
        <v>1</v>
      </c>
      <c r="CB889" s="317">
        <f>RMDF!CB889</f>
        <v>0</v>
      </c>
      <c r="CC889" s="318" t="str">
        <f>IF(CB889=0,"",_xlfn.XLOOKUP(CB889,StatePicklist!$1:$1,StatePicklist!$3:$3,"NA",0))</f>
        <v/>
      </c>
      <c r="CD889" s="297" t="str">
        <f ca="1">IF(RMDF!CC889="", "", IF(ISNUMBER(MATCH(RMDF!CC889, INDIRECT(CC889), 0)), "OK", "Invalid"))</f>
        <v/>
      </c>
      <c r="CE889" s="281"/>
      <c r="CF889" s="281"/>
      <c r="CG889" s="281"/>
      <c r="CH889" s="281" t="b">
        <f>AND(RMDF!CK889&gt;=0, RMDF!CK889&lt;=1-SUM(RMDF!Z889,RMDF!AG889,RMDF!AN889,RMDF!AU889,RMDF!BB889,RMDF!BI889,RMDF!BP889,RMDF!BW889,RMDF!CD889), RMDF!CK889=ROUND(RMDF!CK889,4))</f>
        <v>1</v>
      </c>
      <c r="CI889" s="317">
        <f>RMDF!CI889</f>
        <v>0</v>
      </c>
      <c r="CJ889" s="318" t="str">
        <f>IF(CI889=0,"",_xlfn.XLOOKUP(CI889,StatePicklist!$1:$1,StatePicklist!$3:$3,"NA",0))</f>
        <v/>
      </c>
      <c r="CK889" s="297" t="str">
        <f ca="1">IF(RMDF!CJ889="", "", IF(ISNUMBER(MATCH(RMDF!CJ889, INDIRECT(CJ889), 0)), "OK", "Invalid"))</f>
        <v/>
      </c>
      <c r="CL889" s="281"/>
      <c r="CM889" s="281"/>
      <c r="CN889" s="281"/>
      <c r="CO889" s="281" t="b">
        <f>AND(RMDF!CR889&gt;=0, RMDF!CR889&lt;=1-SUM(RMDF!Z889,RMDF!AG889,RMDF!AN889,RMDF!AU889,RMDF!BB889,RMDF!BI889,RMDF!BP889,RMDF!BW889,RMDF!CD889,RMDF!CK889), RMDF!CR889=ROUND(RMDF!CR889,4))</f>
        <v>1</v>
      </c>
      <c r="CP889" s="317">
        <f>RMDF!CP889</f>
        <v>0</v>
      </c>
      <c r="CQ889" s="318" t="str">
        <f>IF(CP889=0,"",_xlfn.XLOOKUP(CP889,StatePicklist!$1:$1,StatePicklist!$3:$3,"NA",0))</f>
        <v/>
      </c>
      <c r="CR889" s="297" t="str">
        <f ca="1">IF(RMDF!CQ889="", "", IF(ISNUMBER(MATCH(RMDF!CQ889, INDIRECT(CQ889), 0)), "OK", "Invalid"))</f>
        <v/>
      </c>
      <c r="CS889" s="281"/>
      <c r="CT889" s="281"/>
      <c r="CU889" s="281"/>
      <c r="CV889" s="281" t="b">
        <f>AND(RMDF!CY889&gt;=0, RMDF!CY889&lt;=1-SUM(RMDF!Z889,RMDF!AG889,RMDF!AN889,RMDF!AU889,RMDF!BB889,RMDF!BI889,RMDF!BP889,RMDF!BW889,RMDF!CD889,RMDF!CK889,RMDF!CR889), RMDF!CY889=ROUND(RMDF!CY889,4))</f>
        <v>1</v>
      </c>
      <c r="CW889" s="317">
        <f>RMDF!CW889</f>
        <v>0</v>
      </c>
      <c r="CX889" s="318" t="str">
        <f>IF(CW889=0,"",_xlfn.XLOOKUP(CW889,StatePicklist!$1:$1,StatePicklist!$3:$3,"NA",0))</f>
        <v/>
      </c>
      <c r="CY889" s="297" t="str">
        <f ca="1">IF(RMDF!CX889="", "", IF(ISNUMBER(MATCH(RMDF!CX889, INDIRECT(CX889), 0)), "OK", "Invalid"))</f>
        <v/>
      </c>
      <c r="CZ889" s="281"/>
      <c r="DA889" s="281"/>
      <c r="DB889" s="281"/>
      <c r="DC889" s="281" t="b">
        <f>AND(RMDF!DF889&gt;=0, RMDF!DF889&lt;=1-SUM(RMDF!Z889,RMDF!AG889,RMDF!AN889,RMDF!AU889,RMDF!BB889,RMDF!BI889,RMDF!BP889,RMDF!BW889,RMDF!CD889,RMDF!CK889,RMDF!CR889,RMDF!CY889), RMDF!DF889=ROUND(RMDF!DF889,4))</f>
        <v>1</v>
      </c>
      <c r="DD889" s="317">
        <f>RMDF!DD889</f>
        <v>0</v>
      </c>
      <c r="DE889" s="318" t="str">
        <f>IF(DD889=0,"",_xlfn.XLOOKUP(DD889,StatePicklist!$1:$1,StatePicklist!$3:$3,"NA",0))</f>
        <v/>
      </c>
      <c r="DF889" s="297" t="str">
        <f ca="1">IF(RMDF!DE889="", "", IF(ISNUMBER(MATCH(RMDF!DE889, INDIRECT(DE889), 0)), "OK", "Invalid"))</f>
        <v/>
      </c>
      <c r="DG889" s="281"/>
      <c r="DH889" s="281"/>
      <c r="DI889" s="281"/>
      <c r="DJ889" s="281" t="b">
        <f>AND(RMDF!DM889&gt;=0, RMDF!DM889&lt;=1-SUM(RMDF!Z889,RMDF!AG889,RMDF!AN889,RMDF!AU889,RMDF!BB889,RMDF!BI889,RMDF!BP889,RMDF!BW889,RMDF!CD889,RMDF!CK889,RMDF!CR889,RMDF!CY889,RMDF!DF889), RMDF!DM889=ROUND(RMDF!DM889,4))</f>
        <v>1</v>
      </c>
      <c r="DK889" s="317">
        <f>RMDF!DK889</f>
        <v>0</v>
      </c>
      <c r="DL889" s="318" t="str">
        <f>IF(DK889=0,"",_xlfn.XLOOKUP(DK889,StatePicklist!$1:$1,StatePicklist!$3:$3,"NA",0))</f>
        <v/>
      </c>
      <c r="DM889" s="297" t="str">
        <f ca="1">IF(RMDF!DL889="", "", IF(ISNUMBER(MATCH(RMDF!DL889, INDIRECT(DL889), 0)), "OK", "Invalid"))</f>
        <v/>
      </c>
      <c r="DN889" s="281"/>
      <c r="DO889" s="281"/>
      <c r="DP889" s="281"/>
      <c r="DQ889" s="281" t="b">
        <f>AND(RMDF!DT889&gt;=0, RMDF!DT889&lt;=1-SUM(RMDF!Z889,RMDF!AG889,RMDF!AN889,RMDF!AU889,RMDF!BB889,RMDF!BI889,RMDF!BP889,RMDF!BW889,RMDF!CD889,RMDF!CK889,RMDF!CR889,RMDF!CY889,RMDF!DF889,RMDF!DM889), RMDF!DT889=ROUND(RMDF!DT889,4))</f>
        <v>1</v>
      </c>
      <c r="DR889" s="317">
        <f>RMDF!DR889</f>
        <v>0</v>
      </c>
      <c r="DS889" s="318" t="str">
        <f>IF(DR889=0,"",_xlfn.XLOOKUP(DR889,StatePicklist!$1:$1,StatePicklist!$3:$3,"NA",0))</f>
        <v/>
      </c>
      <c r="DT889" s="297" t="str">
        <f ca="1">IF(RMDF!DS889="", "", IF(ISNUMBER(MATCH(RMDF!DS889, INDIRECT(DS889), 0)), "OK", "Invalid"))</f>
        <v/>
      </c>
      <c r="DU889" s="281"/>
      <c r="DV889" s="281"/>
      <c r="DW889" s="281"/>
      <c r="DX889" s="281" t="b">
        <f>AND(RMDF!EA889&gt;=0, RMDF!EA889&lt;=1-SUM(RMDF!Z889,RMDF!AG889,RMDF!AN889,RMDF!AU889,RMDF!BB889,RMDF!BI889,RMDF!BP889,RMDF!BW889,RMDF!CD889,RMDF!CK889,RMDF!CR889,RMDF!CY889,RMDF!DF889,RMDF!DM889,RMDF!DT889), RMDF!EA889=ROUND(RMDF!EA889,4))</f>
        <v>1</v>
      </c>
      <c r="DY889" s="317">
        <f>RMDF!DY889</f>
        <v>0</v>
      </c>
      <c r="DZ889" s="318" t="str">
        <f>IF(DY889=0,"",_xlfn.XLOOKUP(DY889,StatePicklist!$1:$1,StatePicklist!$3:$3,"NA",0))</f>
        <v/>
      </c>
      <c r="EA889" s="297" t="str">
        <f ca="1">IF(RMDF!DZ889="", "", IF(ISNUMBER(MATCH(RMDF!DZ889, INDIRECT(DZ889), 0)), "OK", "Invalid"))</f>
        <v/>
      </c>
      <c r="EB889" s="281"/>
      <c r="EC889" s="281"/>
      <c r="ED889" s="281"/>
      <c r="EE889" s="281" t="b">
        <f>AND(RMDF!EH889&gt;=0, RMDF!EH889&lt;=1-SUM(RMDF!Z889,RMDF!AG889,RMDF!AN889,RMDF!AU889,RMDF!BB889,RMDF!BI889,RMDF!BP889,RMDF!BW889,RMDF!CD889,RMDF!CK889,RMDF!CR889,RMDF!CY889,RMDF!DF889,RMDF!DM889,RMDF!DT889,RMDF!EA889), RMDF!EH889=ROUND(RMDF!EH889,4))</f>
        <v>1</v>
      </c>
      <c r="EF889" s="317">
        <f>RMDF!EF889</f>
        <v>0</v>
      </c>
      <c r="EG889" s="318" t="str">
        <f>IF(EF889=0,"",_xlfn.XLOOKUP(EF889,StatePicklist!$1:$1,StatePicklist!$3:$3,"NA",0))</f>
        <v/>
      </c>
      <c r="EH889" s="297" t="str">
        <f ca="1">IF(RMDF!EG889="", "", IF(ISNUMBER(MATCH(RMDF!EG889, INDIRECT(EG889), 0)), "OK", "Invalid"))</f>
        <v/>
      </c>
      <c r="EI889" s="281"/>
      <c r="EJ889" s="281"/>
      <c r="EK889" s="281"/>
      <c r="EL889" s="281" t="b">
        <f>AND(RMDF!EO889&gt;=0, RMDF!EO889&lt;=1-SUM(RMDF!Z889,RMDF!AG889,RMDF!AN889,RMDF!AU889,RMDF!BB889,RMDF!BI889,RMDF!BP889,RMDF!BW889,RMDF!CD889,RMDF!CK889,RMDF!CR889,RMDF!CY889,RMDF!DF889,RMDF!DM889,RMDF!DT889,RMDF!EA889,RMDF!EH889), RMDF!EO889=ROUND(RMDF!EO889,4))</f>
        <v>1</v>
      </c>
      <c r="EM889" s="317">
        <f>RMDF!EM889</f>
        <v>0</v>
      </c>
      <c r="EN889" s="318" t="str">
        <f>IF(EM889=0,"",_xlfn.XLOOKUP(EM889,StatePicklist!$1:$1,StatePicklist!$3:$3,"NA",0))</f>
        <v/>
      </c>
      <c r="EO889" s="297" t="str">
        <f ca="1">IF(RMDF!EN889="", "", IF(ISNUMBER(MATCH(RMDF!EN889, INDIRECT(EN889), 0)), "OK", "Invalid"))</f>
        <v/>
      </c>
      <c r="EP889" s="281"/>
      <c r="EQ889" s="281"/>
      <c r="ER889" s="281"/>
      <c r="ES889" s="281" t="b">
        <f>AND(RMDF!EV889&gt;=0, RMDF!EV889&lt;=1-SUM(RMDF!Z889,RMDF!AG889,RMDF!AN889,RMDF!AU889,RMDF!BB889,RMDF!BI889,RMDF!BP889,RMDF!BW889,RMDF!CD889,RMDF!CK889,RMDF!CR889,RMDF!CY889,RMDF!DF889,RMDF!DM889,RMDF!DT889,RMDF!EA889,RMDF!EH889,RMDF!EO889), RMDF!EV889=ROUND(RMDF!EV889,4))</f>
        <v>1</v>
      </c>
      <c r="ET889" s="317">
        <f>RMDF!ET889</f>
        <v>0</v>
      </c>
      <c r="EU889" s="318" t="str">
        <f>IF(ET889=0,"",_xlfn.XLOOKUP(ET889,StatePicklist!$1:$1,StatePicklist!$3:$3,"NA",0))</f>
        <v/>
      </c>
      <c r="EV889" s="297" t="str">
        <f ca="1">IF(RMDF!EU889="", "", IF(ISNUMBER(MATCH(RMDF!EU889, INDIRECT(EU889), 0)), "OK", "Invalid"))</f>
        <v/>
      </c>
      <c r="EW889" s="281"/>
      <c r="EX889" s="281"/>
      <c r="EY889" s="281"/>
      <c r="EZ889" s="281" t="b">
        <f>AND(RMDF!FC889&gt;=0, RMDF!FC889&lt;=1-SUM(RMDF!Z889,RMDF!AG889,RMDF!AN889,RMDF!AU889,RMDF!BB889,RMDF!BI889,RMDF!BP889,RMDF!BW889,RMDF!CD889,RMDF!CK889,RMDF!CR889,RMDF!CY889,RMDF!DF889,RMDF!DM889,RMDF!DT889,RMDF!EA889,RMDF!EH889,RMDF!EO889,RMDF!EV889), RMDF!FC889=ROUND(RMDF!FC889,4))</f>
        <v>1</v>
      </c>
      <c r="FA889" s="317">
        <f>RMDF!FA889</f>
        <v>0</v>
      </c>
      <c r="FB889" s="318" t="str">
        <f>IF(FA889=0,"",_xlfn.XLOOKUP(FA889,StatePicklist!$1:$1,StatePicklist!$3:$3,"NA",0))</f>
        <v/>
      </c>
      <c r="FC889" s="297" t="str">
        <f ca="1">IF(RMDF!FB889="", "", IF(ISNUMBER(MATCH(RMDF!FB889, INDIRECT(FB889), 0)), "OK", "Invalid"))</f>
        <v/>
      </c>
    </row>
    <row r="890" spans="1:159" s="205" customFormat="1" ht="39.9" customHeight="1" x14ac:dyDescent="0.25">
      <c r="A890" s="206"/>
      <c r="B890" s="196"/>
      <c r="C890" s="197"/>
      <c r="D890" s="198"/>
      <c r="E890" s="199"/>
      <c r="F890" s="200"/>
      <c r="G890" s="201"/>
      <c r="H890" s="292"/>
      <c r="I890" s="305">
        <f>RMDF!I890</f>
        <v>0</v>
      </c>
      <c r="J890" s="305" t="str">
        <f>IF(I890=ProductCode!$B$30,"PDReclPost",IF(OR(I890=ProductCode!$C$30,I890=ProductCode!$E$30,I890=ProductCode!$G$30),"PDPreCon",IF(OR(I890=ProductCode!$D$30,I890=ProductCode!$F$30),"PDNotReclPost","")))</f>
        <v/>
      </c>
      <c r="K890" s="305" t="str">
        <f t="shared" si="48"/>
        <v/>
      </c>
      <c r="L890" s="289"/>
      <c r="M890" s="305" t="str">
        <f t="shared" si="48"/>
        <v/>
      </c>
      <c r="N890" s="289" t="b">
        <f>AND(RMDF!N890&gt;=0, RMDF!N890&lt;=1-RMDF!L890, RMDF!N890=ROUND(RMDF!N890,4))</f>
        <v>1</v>
      </c>
      <c r="O890" s="286" t="str">
        <f>IF(P890="","",IF(I890="","",IF(LEFT(I890,13)="Reclaimed pos",RawMaterialCode!$E$569,RawMaterialCode!$E$568)))</f>
        <v>Reclaimed pre-consumer mixed fibers (RM0578)</v>
      </c>
      <c r="P890" s="295">
        <f t="shared" si="49"/>
        <v>1</v>
      </c>
      <c r="Q890" s="202"/>
      <c r="R890" s="203"/>
      <c r="S890" s="204" t="str">
        <f t="shared" si="50"/>
        <v/>
      </c>
      <c r="T890" s="281"/>
      <c r="U890" s="281"/>
      <c r="V890" s="281"/>
      <c r="W890" s="281"/>
      <c r="X890" s="317">
        <f>RMDF!X890</f>
        <v>0</v>
      </c>
      <c r="Y890" s="318" t="str">
        <f>IF(X890=0,"",_xlfn.XLOOKUP(X890,StatePicklist!$1:$1,StatePicklist!$3:$3,"NA",0))</f>
        <v/>
      </c>
      <c r="Z890" s="297" t="str">
        <f ca="1">IF(RMDF!Y890="", "", IF(ISNUMBER(MATCH(RMDF!Y890, INDIRECT(Y890), 0)), "OK", "Invalid"))</f>
        <v/>
      </c>
      <c r="AA890" s="281"/>
      <c r="AB890" s="281"/>
      <c r="AC890" s="281"/>
      <c r="AD890" s="281" t="b">
        <f>AND(RMDF!AG890&gt;=0, RMDF!AG890&lt;=1-RMDF!Z890, RMDF!AG890=ROUND(RMDF!AG890,4))</f>
        <v>1</v>
      </c>
      <c r="AE890" s="317">
        <f>RMDF!AE890</f>
        <v>0</v>
      </c>
      <c r="AF890" s="318" t="str">
        <f>IF(AE890=0,"",_xlfn.XLOOKUP(AE890,StatePicklist!$1:$1,StatePicklist!$3:$3,"NA",0))</f>
        <v/>
      </c>
      <c r="AG890" s="297" t="str">
        <f ca="1">IF(RMDF!AF890="", "", IF(ISNUMBER(MATCH(RMDF!AF890, INDIRECT(AF890), 0)), "OK", "Invalid"))</f>
        <v/>
      </c>
      <c r="AH890" s="281"/>
      <c r="AI890" s="281"/>
      <c r="AJ890" s="281"/>
      <c r="AK890" s="281" t="b">
        <f>AND(RMDF!AN890&gt;=0, RMDF!AN890&lt;=1-SUM(RMDF!Z890,RMDF!AG890), RMDF!AN890=ROUND(RMDF!AN890,4))</f>
        <v>1</v>
      </c>
      <c r="AL890" s="317">
        <f>RMDF!AL890</f>
        <v>0</v>
      </c>
      <c r="AM890" s="318" t="str">
        <f>IF(AL890=0,"",_xlfn.XLOOKUP(AL890,StatePicklist!$1:$1,StatePicklist!$3:$3,"NA",0))</f>
        <v/>
      </c>
      <c r="AN890" s="297" t="str">
        <f ca="1">IF(RMDF!AM890="", "", IF(ISNUMBER(MATCH(RMDF!AM890, INDIRECT(AM890), 0)), "OK", "Invalid"))</f>
        <v/>
      </c>
      <c r="AO890" s="281"/>
      <c r="AP890" s="281"/>
      <c r="AQ890" s="281"/>
      <c r="AR890" s="281" t="b">
        <f>AND(RMDF!AU890&gt;=0, RMDF!AU890&lt;=1-SUM(RMDF!Z890,RMDF!AG890,RMDF!AN890), RMDF!AU890=ROUND(RMDF!AU890,4))</f>
        <v>1</v>
      </c>
      <c r="AS890" s="317">
        <f>RMDF!AS890</f>
        <v>0</v>
      </c>
      <c r="AT890" s="318" t="str">
        <f>IF(AS890=0,"",_xlfn.XLOOKUP(AS890,StatePicklist!$1:$1,StatePicklist!$3:$3,"NA",0))</f>
        <v/>
      </c>
      <c r="AU890" s="297" t="str">
        <f ca="1">IF(RMDF!AT890="", "", IF(ISNUMBER(MATCH(RMDF!AT890, INDIRECT(AT890), 0)), "OK", "Invalid"))</f>
        <v/>
      </c>
      <c r="AV890" s="281"/>
      <c r="AW890" s="281"/>
      <c r="AX890" s="281"/>
      <c r="AY890" s="281" t="b">
        <f>AND(RMDF!BB890&gt;=0, RMDF!BB890&lt;=1-SUM(RMDF!Z890,RMDF!AG890,RMDF!AN890,RMDF!AU890), RMDF!BB890=ROUND(RMDF!BB890,4))</f>
        <v>1</v>
      </c>
      <c r="AZ890" s="317">
        <f>RMDF!AZ890</f>
        <v>0</v>
      </c>
      <c r="BA890" s="318" t="str">
        <f>IF(AZ890=0,"",_xlfn.XLOOKUP(AZ890,StatePicklist!$1:$1,StatePicklist!$3:$3,"NA",0))</f>
        <v/>
      </c>
      <c r="BB890" s="297" t="str">
        <f ca="1">IF(RMDF!BA890="", "", IF(ISNUMBER(MATCH(RMDF!BA890, INDIRECT(BA890), 0)), "OK", "Invalid"))</f>
        <v/>
      </c>
      <c r="BC890" s="281"/>
      <c r="BD890" s="281"/>
      <c r="BE890" s="281"/>
      <c r="BF890" s="281" t="b">
        <f>AND(RMDF!BI890&gt;=0, RMDF!BI890&lt;=1-SUM(RMDF!Z890,RMDF!AG890,RMDF!AN890,RMDF!AU890,RMDF!BB890), RMDF!BI890=ROUND(RMDF!BI890,4))</f>
        <v>1</v>
      </c>
      <c r="BG890" s="317">
        <f>RMDF!BG890</f>
        <v>0</v>
      </c>
      <c r="BH890" s="318" t="str">
        <f>IF(BG890=0,"",_xlfn.XLOOKUP(BG890,StatePicklist!$1:$1,StatePicklist!$3:$3,"NA",0))</f>
        <v/>
      </c>
      <c r="BI890" s="297" t="str">
        <f ca="1">IF(RMDF!BH890="", "", IF(ISNUMBER(MATCH(RMDF!BH890, INDIRECT(BH890), 0)), "OK", "Invalid"))</f>
        <v/>
      </c>
      <c r="BJ890" s="281"/>
      <c r="BK890" s="281"/>
      <c r="BL890" s="281"/>
      <c r="BM890" s="281" t="b">
        <f>AND(RMDF!BP890&gt;=0, RMDF!BP890&lt;=1-SUM(RMDF!Z890,RMDF!AG890,RMDF!AN890,RMDF!AU890,RMDF!BB890,RMDF!BI890), RMDF!BP890=ROUND(RMDF!BP890,4))</f>
        <v>1</v>
      </c>
      <c r="BN890" s="317">
        <f>RMDF!BN890</f>
        <v>0</v>
      </c>
      <c r="BO890" s="318" t="str">
        <f>IF(BN890=0,"",_xlfn.XLOOKUP(BN890,StatePicklist!$1:$1,StatePicklist!$3:$3,"NA",0))</f>
        <v/>
      </c>
      <c r="BP890" s="297" t="str">
        <f ca="1">IF(RMDF!BO890="", "", IF(ISNUMBER(MATCH(RMDF!BO890, INDIRECT(BO890), 0)), "OK", "Invalid"))</f>
        <v/>
      </c>
      <c r="BQ890" s="281"/>
      <c r="BR890" s="281"/>
      <c r="BS890" s="281"/>
      <c r="BT890" s="281" t="b">
        <f>AND(RMDF!BW890&gt;=0, RMDF!BW890&lt;=1-SUM(RMDF!Z890,RMDF!AG890,RMDF!AN890,RMDF!AU890,RMDF!BB890,RMDF!BI890,RMDF!BP890), RMDF!BW890=ROUND(RMDF!BW890,4))</f>
        <v>1</v>
      </c>
      <c r="BU890" s="317">
        <f>RMDF!BU890</f>
        <v>0</v>
      </c>
      <c r="BV890" s="318" t="str">
        <f>IF(BU890=0,"",_xlfn.XLOOKUP(BU890,StatePicklist!$1:$1,StatePicklist!$3:$3,"NA",0))</f>
        <v/>
      </c>
      <c r="BW890" s="297" t="str">
        <f ca="1">IF(RMDF!BV890="", "", IF(ISNUMBER(MATCH(RMDF!BV890, INDIRECT(BV890), 0)), "OK", "Invalid"))</f>
        <v/>
      </c>
      <c r="BX890" s="281"/>
      <c r="BY890" s="281"/>
      <c r="BZ890" s="281"/>
      <c r="CA890" s="281" t="b">
        <f>AND(RMDF!CD890&gt;=0, RMDF!CD890&lt;=1-SUM(RMDF!Z890,RMDF!AG890,RMDF!AN890,RMDF!AU890,RMDF!BB890,RMDF!BI890,RMDF!BP890,RMDF!BW890), RMDF!CD890=ROUND(RMDF!CD890,4))</f>
        <v>1</v>
      </c>
      <c r="CB890" s="317">
        <f>RMDF!CB890</f>
        <v>0</v>
      </c>
      <c r="CC890" s="318" t="str">
        <f>IF(CB890=0,"",_xlfn.XLOOKUP(CB890,StatePicklist!$1:$1,StatePicklist!$3:$3,"NA",0))</f>
        <v/>
      </c>
      <c r="CD890" s="297" t="str">
        <f ca="1">IF(RMDF!CC890="", "", IF(ISNUMBER(MATCH(RMDF!CC890, INDIRECT(CC890), 0)), "OK", "Invalid"))</f>
        <v/>
      </c>
      <c r="CE890" s="281"/>
      <c r="CF890" s="281"/>
      <c r="CG890" s="281"/>
      <c r="CH890" s="281" t="b">
        <f>AND(RMDF!CK890&gt;=0, RMDF!CK890&lt;=1-SUM(RMDF!Z890,RMDF!AG890,RMDF!AN890,RMDF!AU890,RMDF!BB890,RMDF!BI890,RMDF!BP890,RMDF!BW890,RMDF!CD890), RMDF!CK890=ROUND(RMDF!CK890,4))</f>
        <v>1</v>
      </c>
      <c r="CI890" s="317">
        <f>RMDF!CI890</f>
        <v>0</v>
      </c>
      <c r="CJ890" s="318" t="str">
        <f>IF(CI890=0,"",_xlfn.XLOOKUP(CI890,StatePicklist!$1:$1,StatePicklist!$3:$3,"NA",0))</f>
        <v/>
      </c>
      <c r="CK890" s="297" t="str">
        <f ca="1">IF(RMDF!CJ890="", "", IF(ISNUMBER(MATCH(RMDF!CJ890, INDIRECT(CJ890), 0)), "OK", "Invalid"))</f>
        <v/>
      </c>
      <c r="CL890" s="281"/>
      <c r="CM890" s="281"/>
      <c r="CN890" s="281"/>
      <c r="CO890" s="281" t="b">
        <f>AND(RMDF!CR890&gt;=0, RMDF!CR890&lt;=1-SUM(RMDF!Z890,RMDF!AG890,RMDF!AN890,RMDF!AU890,RMDF!BB890,RMDF!BI890,RMDF!BP890,RMDF!BW890,RMDF!CD890,RMDF!CK890), RMDF!CR890=ROUND(RMDF!CR890,4))</f>
        <v>1</v>
      </c>
      <c r="CP890" s="317">
        <f>RMDF!CP890</f>
        <v>0</v>
      </c>
      <c r="CQ890" s="318" t="str">
        <f>IF(CP890=0,"",_xlfn.XLOOKUP(CP890,StatePicklist!$1:$1,StatePicklist!$3:$3,"NA",0))</f>
        <v/>
      </c>
      <c r="CR890" s="297" t="str">
        <f ca="1">IF(RMDF!CQ890="", "", IF(ISNUMBER(MATCH(RMDF!CQ890, INDIRECT(CQ890), 0)), "OK", "Invalid"))</f>
        <v/>
      </c>
      <c r="CS890" s="281"/>
      <c r="CT890" s="281"/>
      <c r="CU890" s="281"/>
      <c r="CV890" s="281" t="b">
        <f>AND(RMDF!CY890&gt;=0, RMDF!CY890&lt;=1-SUM(RMDF!Z890,RMDF!AG890,RMDF!AN890,RMDF!AU890,RMDF!BB890,RMDF!BI890,RMDF!BP890,RMDF!BW890,RMDF!CD890,RMDF!CK890,RMDF!CR890), RMDF!CY890=ROUND(RMDF!CY890,4))</f>
        <v>1</v>
      </c>
      <c r="CW890" s="317">
        <f>RMDF!CW890</f>
        <v>0</v>
      </c>
      <c r="CX890" s="318" t="str">
        <f>IF(CW890=0,"",_xlfn.XLOOKUP(CW890,StatePicklist!$1:$1,StatePicklist!$3:$3,"NA",0))</f>
        <v/>
      </c>
      <c r="CY890" s="297" t="str">
        <f ca="1">IF(RMDF!CX890="", "", IF(ISNUMBER(MATCH(RMDF!CX890, INDIRECT(CX890), 0)), "OK", "Invalid"))</f>
        <v/>
      </c>
      <c r="CZ890" s="281"/>
      <c r="DA890" s="281"/>
      <c r="DB890" s="281"/>
      <c r="DC890" s="281" t="b">
        <f>AND(RMDF!DF890&gt;=0, RMDF!DF890&lt;=1-SUM(RMDF!Z890,RMDF!AG890,RMDF!AN890,RMDF!AU890,RMDF!BB890,RMDF!BI890,RMDF!BP890,RMDF!BW890,RMDF!CD890,RMDF!CK890,RMDF!CR890,RMDF!CY890), RMDF!DF890=ROUND(RMDF!DF890,4))</f>
        <v>1</v>
      </c>
      <c r="DD890" s="317">
        <f>RMDF!DD890</f>
        <v>0</v>
      </c>
      <c r="DE890" s="318" t="str">
        <f>IF(DD890=0,"",_xlfn.XLOOKUP(DD890,StatePicklist!$1:$1,StatePicklist!$3:$3,"NA",0))</f>
        <v/>
      </c>
      <c r="DF890" s="297" t="str">
        <f ca="1">IF(RMDF!DE890="", "", IF(ISNUMBER(MATCH(RMDF!DE890, INDIRECT(DE890), 0)), "OK", "Invalid"))</f>
        <v/>
      </c>
      <c r="DG890" s="281"/>
      <c r="DH890" s="281"/>
      <c r="DI890" s="281"/>
      <c r="DJ890" s="281" t="b">
        <f>AND(RMDF!DM890&gt;=0, RMDF!DM890&lt;=1-SUM(RMDF!Z890,RMDF!AG890,RMDF!AN890,RMDF!AU890,RMDF!BB890,RMDF!BI890,RMDF!BP890,RMDF!BW890,RMDF!CD890,RMDF!CK890,RMDF!CR890,RMDF!CY890,RMDF!DF890), RMDF!DM890=ROUND(RMDF!DM890,4))</f>
        <v>1</v>
      </c>
      <c r="DK890" s="317">
        <f>RMDF!DK890</f>
        <v>0</v>
      </c>
      <c r="DL890" s="318" t="str">
        <f>IF(DK890=0,"",_xlfn.XLOOKUP(DK890,StatePicklist!$1:$1,StatePicklist!$3:$3,"NA",0))</f>
        <v/>
      </c>
      <c r="DM890" s="297" t="str">
        <f ca="1">IF(RMDF!DL890="", "", IF(ISNUMBER(MATCH(RMDF!DL890, INDIRECT(DL890), 0)), "OK", "Invalid"))</f>
        <v/>
      </c>
      <c r="DN890" s="281"/>
      <c r="DO890" s="281"/>
      <c r="DP890" s="281"/>
      <c r="DQ890" s="281" t="b">
        <f>AND(RMDF!DT890&gt;=0, RMDF!DT890&lt;=1-SUM(RMDF!Z890,RMDF!AG890,RMDF!AN890,RMDF!AU890,RMDF!BB890,RMDF!BI890,RMDF!BP890,RMDF!BW890,RMDF!CD890,RMDF!CK890,RMDF!CR890,RMDF!CY890,RMDF!DF890,RMDF!DM890), RMDF!DT890=ROUND(RMDF!DT890,4))</f>
        <v>1</v>
      </c>
      <c r="DR890" s="317">
        <f>RMDF!DR890</f>
        <v>0</v>
      </c>
      <c r="DS890" s="318" t="str">
        <f>IF(DR890=0,"",_xlfn.XLOOKUP(DR890,StatePicklist!$1:$1,StatePicklist!$3:$3,"NA",0))</f>
        <v/>
      </c>
      <c r="DT890" s="297" t="str">
        <f ca="1">IF(RMDF!DS890="", "", IF(ISNUMBER(MATCH(RMDF!DS890, INDIRECT(DS890), 0)), "OK", "Invalid"))</f>
        <v/>
      </c>
      <c r="DU890" s="281"/>
      <c r="DV890" s="281"/>
      <c r="DW890" s="281"/>
      <c r="DX890" s="281" t="b">
        <f>AND(RMDF!EA890&gt;=0, RMDF!EA890&lt;=1-SUM(RMDF!Z890,RMDF!AG890,RMDF!AN890,RMDF!AU890,RMDF!BB890,RMDF!BI890,RMDF!BP890,RMDF!BW890,RMDF!CD890,RMDF!CK890,RMDF!CR890,RMDF!CY890,RMDF!DF890,RMDF!DM890,RMDF!DT890), RMDF!EA890=ROUND(RMDF!EA890,4))</f>
        <v>1</v>
      </c>
      <c r="DY890" s="317">
        <f>RMDF!DY890</f>
        <v>0</v>
      </c>
      <c r="DZ890" s="318" t="str">
        <f>IF(DY890=0,"",_xlfn.XLOOKUP(DY890,StatePicklist!$1:$1,StatePicklist!$3:$3,"NA",0))</f>
        <v/>
      </c>
      <c r="EA890" s="297" t="str">
        <f ca="1">IF(RMDF!DZ890="", "", IF(ISNUMBER(MATCH(RMDF!DZ890, INDIRECT(DZ890), 0)), "OK", "Invalid"))</f>
        <v/>
      </c>
      <c r="EB890" s="281"/>
      <c r="EC890" s="281"/>
      <c r="ED890" s="281"/>
      <c r="EE890" s="281" t="b">
        <f>AND(RMDF!EH890&gt;=0, RMDF!EH890&lt;=1-SUM(RMDF!Z890,RMDF!AG890,RMDF!AN890,RMDF!AU890,RMDF!BB890,RMDF!BI890,RMDF!BP890,RMDF!BW890,RMDF!CD890,RMDF!CK890,RMDF!CR890,RMDF!CY890,RMDF!DF890,RMDF!DM890,RMDF!DT890,RMDF!EA890), RMDF!EH890=ROUND(RMDF!EH890,4))</f>
        <v>1</v>
      </c>
      <c r="EF890" s="317">
        <f>RMDF!EF890</f>
        <v>0</v>
      </c>
      <c r="EG890" s="318" t="str">
        <f>IF(EF890=0,"",_xlfn.XLOOKUP(EF890,StatePicklist!$1:$1,StatePicklist!$3:$3,"NA",0))</f>
        <v/>
      </c>
      <c r="EH890" s="297" t="str">
        <f ca="1">IF(RMDF!EG890="", "", IF(ISNUMBER(MATCH(RMDF!EG890, INDIRECT(EG890), 0)), "OK", "Invalid"))</f>
        <v/>
      </c>
      <c r="EI890" s="281"/>
      <c r="EJ890" s="281"/>
      <c r="EK890" s="281"/>
      <c r="EL890" s="281" t="b">
        <f>AND(RMDF!EO890&gt;=0, RMDF!EO890&lt;=1-SUM(RMDF!Z890,RMDF!AG890,RMDF!AN890,RMDF!AU890,RMDF!BB890,RMDF!BI890,RMDF!BP890,RMDF!BW890,RMDF!CD890,RMDF!CK890,RMDF!CR890,RMDF!CY890,RMDF!DF890,RMDF!DM890,RMDF!DT890,RMDF!EA890,RMDF!EH890), RMDF!EO890=ROUND(RMDF!EO890,4))</f>
        <v>1</v>
      </c>
      <c r="EM890" s="317">
        <f>RMDF!EM890</f>
        <v>0</v>
      </c>
      <c r="EN890" s="318" t="str">
        <f>IF(EM890=0,"",_xlfn.XLOOKUP(EM890,StatePicklist!$1:$1,StatePicklist!$3:$3,"NA",0))</f>
        <v/>
      </c>
      <c r="EO890" s="297" t="str">
        <f ca="1">IF(RMDF!EN890="", "", IF(ISNUMBER(MATCH(RMDF!EN890, INDIRECT(EN890), 0)), "OK", "Invalid"))</f>
        <v/>
      </c>
      <c r="EP890" s="281"/>
      <c r="EQ890" s="281"/>
      <c r="ER890" s="281"/>
      <c r="ES890" s="281" t="b">
        <f>AND(RMDF!EV890&gt;=0, RMDF!EV890&lt;=1-SUM(RMDF!Z890,RMDF!AG890,RMDF!AN890,RMDF!AU890,RMDF!BB890,RMDF!BI890,RMDF!BP890,RMDF!BW890,RMDF!CD890,RMDF!CK890,RMDF!CR890,RMDF!CY890,RMDF!DF890,RMDF!DM890,RMDF!DT890,RMDF!EA890,RMDF!EH890,RMDF!EO890), RMDF!EV890=ROUND(RMDF!EV890,4))</f>
        <v>1</v>
      </c>
      <c r="ET890" s="317">
        <f>RMDF!ET890</f>
        <v>0</v>
      </c>
      <c r="EU890" s="318" t="str">
        <f>IF(ET890=0,"",_xlfn.XLOOKUP(ET890,StatePicklist!$1:$1,StatePicklist!$3:$3,"NA",0))</f>
        <v/>
      </c>
      <c r="EV890" s="297" t="str">
        <f ca="1">IF(RMDF!EU890="", "", IF(ISNUMBER(MATCH(RMDF!EU890, INDIRECT(EU890), 0)), "OK", "Invalid"))</f>
        <v/>
      </c>
      <c r="EW890" s="281"/>
      <c r="EX890" s="281"/>
      <c r="EY890" s="281"/>
      <c r="EZ890" s="281" t="b">
        <f>AND(RMDF!FC890&gt;=0, RMDF!FC890&lt;=1-SUM(RMDF!Z890,RMDF!AG890,RMDF!AN890,RMDF!AU890,RMDF!BB890,RMDF!BI890,RMDF!BP890,RMDF!BW890,RMDF!CD890,RMDF!CK890,RMDF!CR890,RMDF!CY890,RMDF!DF890,RMDF!DM890,RMDF!DT890,RMDF!EA890,RMDF!EH890,RMDF!EO890,RMDF!EV890), RMDF!FC890=ROUND(RMDF!FC890,4))</f>
        <v>1</v>
      </c>
      <c r="FA890" s="317">
        <f>RMDF!FA890</f>
        <v>0</v>
      </c>
      <c r="FB890" s="318" t="str">
        <f>IF(FA890=0,"",_xlfn.XLOOKUP(FA890,StatePicklist!$1:$1,StatePicklist!$3:$3,"NA",0))</f>
        <v/>
      </c>
      <c r="FC890" s="297" t="str">
        <f ca="1">IF(RMDF!FB890="", "", IF(ISNUMBER(MATCH(RMDF!FB890, INDIRECT(FB890), 0)), "OK", "Invalid"))</f>
        <v/>
      </c>
    </row>
    <row r="891" spans="1:159" s="205" customFormat="1" ht="39.9" customHeight="1" x14ac:dyDescent="0.25">
      <c r="A891" s="206"/>
      <c r="B891" s="196"/>
      <c r="C891" s="197"/>
      <c r="D891" s="198"/>
      <c r="E891" s="199"/>
      <c r="F891" s="200"/>
      <c r="G891" s="201"/>
      <c r="H891" s="292"/>
      <c r="I891" s="305">
        <f>RMDF!I891</f>
        <v>0</v>
      </c>
      <c r="J891" s="305" t="str">
        <f>IF(I891=ProductCode!$B$30,"PDReclPost",IF(OR(I891=ProductCode!$C$30,I891=ProductCode!$E$30,I891=ProductCode!$G$30),"PDPreCon",IF(OR(I891=ProductCode!$D$30,I891=ProductCode!$F$30),"PDNotReclPost","")))</f>
        <v/>
      </c>
      <c r="K891" s="305" t="str">
        <f t="shared" si="48"/>
        <v/>
      </c>
      <c r="L891" s="289"/>
      <c r="M891" s="305" t="str">
        <f t="shared" si="48"/>
        <v/>
      </c>
      <c r="N891" s="289" t="b">
        <f>AND(RMDF!N891&gt;=0, RMDF!N891&lt;=1-RMDF!L891, RMDF!N891=ROUND(RMDF!N891,4))</f>
        <v>1</v>
      </c>
      <c r="O891" s="286" t="str">
        <f>IF(P891="","",IF(I891="","",IF(LEFT(I891,13)="Reclaimed pos",RawMaterialCode!$E$569,RawMaterialCode!$E$568)))</f>
        <v>Reclaimed pre-consumer mixed fibers (RM0578)</v>
      </c>
      <c r="P891" s="295">
        <f t="shared" si="49"/>
        <v>1</v>
      </c>
      <c r="Q891" s="202"/>
      <c r="R891" s="203"/>
      <c r="S891" s="204" t="str">
        <f t="shared" si="50"/>
        <v/>
      </c>
      <c r="T891" s="281"/>
      <c r="U891" s="281"/>
      <c r="V891" s="281"/>
      <c r="W891" s="281"/>
      <c r="X891" s="317">
        <f>RMDF!X891</f>
        <v>0</v>
      </c>
      <c r="Y891" s="318" t="str">
        <f>IF(X891=0,"",_xlfn.XLOOKUP(X891,StatePicklist!$1:$1,StatePicklist!$3:$3,"NA",0))</f>
        <v/>
      </c>
      <c r="Z891" s="297" t="str">
        <f ca="1">IF(RMDF!Y891="", "", IF(ISNUMBER(MATCH(RMDF!Y891, INDIRECT(Y891), 0)), "OK", "Invalid"))</f>
        <v/>
      </c>
      <c r="AA891" s="281"/>
      <c r="AB891" s="281"/>
      <c r="AC891" s="281"/>
      <c r="AD891" s="281" t="b">
        <f>AND(RMDF!AG891&gt;=0, RMDF!AG891&lt;=1-RMDF!Z891, RMDF!AG891=ROUND(RMDF!AG891,4))</f>
        <v>1</v>
      </c>
      <c r="AE891" s="317">
        <f>RMDF!AE891</f>
        <v>0</v>
      </c>
      <c r="AF891" s="318" t="str">
        <f>IF(AE891=0,"",_xlfn.XLOOKUP(AE891,StatePicklist!$1:$1,StatePicklist!$3:$3,"NA",0))</f>
        <v/>
      </c>
      <c r="AG891" s="297" t="str">
        <f ca="1">IF(RMDF!AF891="", "", IF(ISNUMBER(MATCH(RMDF!AF891, INDIRECT(AF891), 0)), "OK", "Invalid"))</f>
        <v/>
      </c>
      <c r="AH891" s="281"/>
      <c r="AI891" s="281"/>
      <c r="AJ891" s="281"/>
      <c r="AK891" s="281" t="b">
        <f>AND(RMDF!AN891&gt;=0, RMDF!AN891&lt;=1-SUM(RMDF!Z891,RMDF!AG891), RMDF!AN891=ROUND(RMDF!AN891,4))</f>
        <v>1</v>
      </c>
      <c r="AL891" s="317">
        <f>RMDF!AL891</f>
        <v>0</v>
      </c>
      <c r="AM891" s="318" t="str">
        <f>IF(AL891=0,"",_xlfn.XLOOKUP(AL891,StatePicklist!$1:$1,StatePicklist!$3:$3,"NA",0))</f>
        <v/>
      </c>
      <c r="AN891" s="297" t="str">
        <f ca="1">IF(RMDF!AM891="", "", IF(ISNUMBER(MATCH(RMDF!AM891, INDIRECT(AM891), 0)), "OK", "Invalid"))</f>
        <v/>
      </c>
      <c r="AO891" s="281"/>
      <c r="AP891" s="281"/>
      <c r="AQ891" s="281"/>
      <c r="AR891" s="281" t="b">
        <f>AND(RMDF!AU891&gt;=0, RMDF!AU891&lt;=1-SUM(RMDF!Z891,RMDF!AG891,RMDF!AN891), RMDF!AU891=ROUND(RMDF!AU891,4))</f>
        <v>1</v>
      </c>
      <c r="AS891" s="317">
        <f>RMDF!AS891</f>
        <v>0</v>
      </c>
      <c r="AT891" s="318" t="str">
        <f>IF(AS891=0,"",_xlfn.XLOOKUP(AS891,StatePicklist!$1:$1,StatePicklist!$3:$3,"NA",0))</f>
        <v/>
      </c>
      <c r="AU891" s="297" t="str">
        <f ca="1">IF(RMDF!AT891="", "", IF(ISNUMBER(MATCH(RMDF!AT891, INDIRECT(AT891), 0)), "OK", "Invalid"))</f>
        <v/>
      </c>
      <c r="AV891" s="281"/>
      <c r="AW891" s="281"/>
      <c r="AX891" s="281"/>
      <c r="AY891" s="281" t="b">
        <f>AND(RMDF!BB891&gt;=0, RMDF!BB891&lt;=1-SUM(RMDF!Z891,RMDF!AG891,RMDF!AN891,RMDF!AU891), RMDF!BB891=ROUND(RMDF!BB891,4))</f>
        <v>1</v>
      </c>
      <c r="AZ891" s="317">
        <f>RMDF!AZ891</f>
        <v>0</v>
      </c>
      <c r="BA891" s="318" t="str">
        <f>IF(AZ891=0,"",_xlfn.XLOOKUP(AZ891,StatePicklist!$1:$1,StatePicklist!$3:$3,"NA",0))</f>
        <v/>
      </c>
      <c r="BB891" s="297" t="str">
        <f ca="1">IF(RMDF!BA891="", "", IF(ISNUMBER(MATCH(RMDF!BA891, INDIRECT(BA891), 0)), "OK", "Invalid"))</f>
        <v/>
      </c>
      <c r="BC891" s="281"/>
      <c r="BD891" s="281"/>
      <c r="BE891" s="281"/>
      <c r="BF891" s="281" t="b">
        <f>AND(RMDF!BI891&gt;=0, RMDF!BI891&lt;=1-SUM(RMDF!Z891,RMDF!AG891,RMDF!AN891,RMDF!AU891,RMDF!BB891), RMDF!BI891=ROUND(RMDF!BI891,4))</f>
        <v>1</v>
      </c>
      <c r="BG891" s="317">
        <f>RMDF!BG891</f>
        <v>0</v>
      </c>
      <c r="BH891" s="318" t="str">
        <f>IF(BG891=0,"",_xlfn.XLOOKUP(BG891,StatePicklist!$1:$1,StatePicklist!$3:$3,"NA",0))</f>
        <v/>
      </c>
      <c r="BI891" s="297" t="str">
        <f ca="1">IF(RMDF!BH891="", "", IF(ISNUMBER(MATCH(RMDF!BH891, INDIRECT(BH891), 0)), "OK", "Invalid"))</f>
        <v/>
      </c>
      <c r="BJ891" s="281"/>
      <c r="BK891" s="281"/>
      <c r="BL891" s="281"/>
      <c r="BM891" s="281" t="b">
        <f>AND(RMDF!BP891&gt;=0, RMDF!BP891&lt;=1-SUM(RMDF!Z891,RMDF!AG891,RMDF!AN891,RMDF!AU891,RMDF!BB891,RMDF!BI891), RMDF!BP891=ROUND(RMDF!BP891,4))</f>
        <v>1</v>
      </c>
      <c r="BN891" s="317">
        <f>RMDF!BN891</f>
        <v>0</v>
      </c>
      <c r="BO891" s="318" t="str">
        <f>IF(BN891=0,"",_xlfn.XLOOKUP(BN891,StatePicklist!$1:$1,StatePicklist!$3:$3,"NA",0))</f>
        <v/>
      </c>
      <c r="BP891" s="297" t="str">
        <f ca="1">IF(RMDF!BO891="", "", IF(ISNUMBER(MATCH(RMDF!BO891, INDIRECT(BO891), 0)), "OK", "Invalid"))</f>
        <v/>
      </c>
      <c r="BQ891" s="281"/>
      <c r="BR891" s="281"/>
      <c r="BS891" s="281"/>
      <c r="BT891" s="281" t="b">
        <f>AND(RMDF!BW891&gt;=0, RMDF!BW891&lt;=1-SUM(RMDF!Z891,RMDF!AG891,RMDF!AN891,RMDF!AU891,RMDF!BB891,RMDF!BI891,RMDF!BP891), RMDF!BW891=ROUND(RMDF!BW891,4))</f>
        <v>1</v>
      </c>
      <c r="BU891" s="317">
        <f>RMDF!BU891</f>
        <v>0</v>
      </c>
      <c r="BV891" s="318" t="str">
        <f>IF(BU891=0,"",_xlfn.XLOOKUP(BU891,StatePicklist!$1:$1,StatePicklist!$3:$3,"NA",0))</f>
        <v/>
      </c>
      <c r="BW891" s="297" t="str">
        <f ca="1">IF(RMDF!BV891="", "", IF(ISNUMBER(MATCH(RMDF!BV891, INDIRECT(BV891), 0)), "OK", "Invalid"))</f>
        <v/>
      </c>
      <c r="BX891" s="281"/>
      <c r="BY891" s="281"/>
      <c r="BZ891" s="281"/>
      <c r="CA891" s="281" t="b">
        <f>AND(RMDF!CD891&gt;=0, RMDF!CD891&lt;=1-SUM(RMDF!Z891,RMDF!AG891,RMDF!AN891,RMDF!AU891,RMDF!BB891,RMDF!BI891,RMDF!BP891,RMDF!BW891), RMDF!CD891=ROUND(RMDF!CD891,4))</f>
        <v>1</v>
      </c>
      <c r="CB891" s="317">
        <f>RMDF!CB891</f>
        <v>0</v>
      </c>
      <c r="CC891" s="318" t="str">
        <f>IF(CB891=0,"",_xlfn.XLOOKUP(CB891,StatePicklist!$1:$1,StatePicklist!$3:$3,"NA",0))</f>
        <v/>
      </c>
      <c r="CD891" s="297" t="str">
        <f ca="1">IF(RMDF!CC891="", "", IF(ISNUMBER(MATCH(RMDF!CC891, INDIRECT(CC891), 0)), "OK", "Invalid"))</f>
        <v/>
      </c>
      <c r="CE891" s="281"/>
      <c r="CF891" s="281"/>
      <c r="CG891" s="281"/>
      <c r="CH891" s="281" t="b">
        <f>AND(RMDF!CK891&gt;=0, RMDF!CK891&lt;=1-SUM(RMDF!Z891,RMDF!AG891,RMDF!AN891,RMDF!AU891,RMDF!BB891,RMDF!BI891,RMDF!BP891,RMDF!BW891,RMDF!CD891), RMDF!CK891=ROUND(RMDF!CK891,4))</f>
        <v>1</v>
      </c>
      <c r="CI891" s="317">
        <f>RMDF!CI891</f>
        <v>0</v>
      </c>
      <c r="CJ891" s="318" t="str">
        <f>IF(CI891=0,"",_xlfn.XLOOKUP(CI891,StatePicklist!$1:$1,StatePicklist!$3:$3,"NA",0))</f>
        <v/>
      </c>
      <c r="CK891" s="297" t="str">
        <f ca="1">IF(RMDF!CJ891="", "", IF(ISNUMBER(MATCH(RMDF!CJ891, INDIRECT(CJ891), 0)), "OK", "Invalid"))</f>
        <v/>
      </c>
      <c r="CL891" s="281"/>
      <c r="CM891" s="281"/>
      <c r="CN891" s="281"/>
      <c r="CO891" s="281" t="b">
        <f>AND(RMDF!CR891&gt;=0, RMDF!CR891&lt;=1-SUM(RMDF!Z891,RMDF!AG891,RMDF!AN891,RMDF!AU891,RMDF!BB891,RMDF!BI891,RMDF!BP891,RMDF!BW891,RMDF!CD891,RMDF!CK891), RMDF!CR891=ROUND(RMDF!CR891,4))</f>
        <v>1</v>
      </c>
      <c r="CP891" s="317">
        <f>RMDF!CP891</f>
        <v>0</v>
      </c>
      <c r="CQ891" s="318" t="str">
        <f>IF(CP891=0,"",_xlfn.XLOOKUP(CP891,StatePicklist!$1:$1,StatePicklist!$3:$3,"NA",0))</f>
        <v/>
      </c>
      <c r="CR891" s="297" t="str">
        <f ca="1">IF(RMDF!CQ891="", "", IF(ISNUMBER(MATCH(RMDF!CQ891, INDIRECT(CQ891), 0)), "OK", "Invalid"))</f>
        <v/>
      </c>
      <c r="CS891" s="281"/>
      <c r="CT891" s="281"/>
      <c r="CU891" s="281"/>
      <c r="CV891" s="281" t="b">
        <f>AND(RMDF!CY891&gt;=0, RMDF!CY891&lt;=1-SUM(RMDF!Z891,RMDF!AG891,RMDF!AN891,RMDF!AU891,RMDF!BB891,RMDF!BI891,RMDF!BP891,RMDF!BW891,RMDF!CD891,RMDF!CK891,RMDF!CR891), RMDF!CY891=ROUND(RMDF!CY891,4))</f>
        <v>1</v>
      </c>
      <c r="CW891" s="317">
        <f>RMDF!CW891</f>
        <v>0</v>
      </c>
      <c r="CX891" s="318" t="str">
        <f>IF(CW891=0,"",_xlfn.XLOOKUP(CW891,StatePicklist!$1:$1,StatePicklist!$3:$3,"NA",0))</f>
        <v/>
      </c>
      <c r="CY891" s="297" t="str">
        <f ca="1">IF(RMDF!CX891="", "", IF(ISNUMBER(MATCH(RMDF!CX891, INDIRECT(CX891), 0)), "OK", "Invalid"))</f>
        <v/>
      </c>
      <c r="CZ891" s="281"/>
      <c r="DA891" s="281"/>
      <c r="DB891" s="281"/>
      <c r="DC891" s="281" t="b">
        <f>AND(RMDF!DF891&gt;=0, RMDF!DF891&lt;=1-SUM(RMDF!Z891,RMDF!AG891,RMDF!AN891,RMDF!AU891,RMDF!BB891,RMDF!BI891,RMDF!BP891,RMDF!BW891,RMDF!CD891,RMDF!CK891,RMDF!CR891,RMDF!CY891), RMDF!DF891=ROUND(RMDF!DF891,4))</f>
        <v>1</v>
      </c>
      <c r="DD891" s="317">
        <f>RMDF!DD891</f>
        <v>0</v>
      </c>
      <c r="DE891" s="318" t="str">
        <f>IF(DD891=0,"",_xlfn.XLOOKUP(DD891,StatePicklist!$1:$1,StatePicklist!$3:$3,"NA",0))</f>
        <v/>
      </c>
      <c r="DF891" s="297" t="str">
        <f ca="1">IF(RMDF!DE891="", "", IF(ISNUMBER(MATCH(RMDF!DE891, INDIRECT(DE891), 0)), "OK", "Invalid"))</f>
        <v/>
      </c>
      <c r="DG891" s="281"/>
      <c r="DH891" s="281"/>
      <c r="DI891" s="281"/>
      <c r="DJ891" s="281" t="b">
        <f>AND(RMDF!DM891&gt;=0, RMDF!DM891&lt;=1-SUM(RMDF!Z891,RMDF!AG891,RMDF!AN891,RMDF!AU891,RMDF!BB891,RMDF!BI891,RMDF!BP891,RMDF!BW891,RMDF!CD891,RMDF!CK891,RMDF!CR891,RMDF!CY891,RMDF!DF891), RMDF!DM891=ROUND(RMDF!DM891,4))</f>
        <v>1</v>
      </c>
      <c r="DK891" s="317">
        <f>RMDF!DK891</f>
        <v>0</v>
      </c>
      <c r="DL891" s="318" t="str">
        <f>IF(DK891=0,"",_xlfn.XLOOKUP(DK891,StatePicklist!$1:$1,StatePicklist!$3:$3,"NA",0))</f>
        <v/>
      </c>
      <c r="DM891" s="297" t="str">
        <f ca="1">IF(RMDF!DL891="", "", IF(ISNUMBER(MATCH(RMDF!DL891, INDIRECT(DL891), 0)), "OK", "Invalid"))</f>
        <v/>
      </c>
      <c r="DN891" s="281"/>
      <c r="DO891" s="281"/>
      <c r="DP891" s="281"/>
      <c r="DQ891" s="281" t="b">
        <f>AND(RMDF!DT891&gt;=0, RMDF!DT891&lt;=1-SUM(RMDF!Z891,RMDF!AG891,RMDF!AN891,RMDF!AU891,RMDF!BB891,RMDF!BI891,RMDF!BP891,RMDF!BW891,RMDF!CD891,RMDF!CK891,RMDF!CR891,RMDF!CY891,RMDF!DF891,RMDF!DM891), RMDF!DT891=ROUND(RMDF!DT891,4))</f>
        <v>1</v>
      </c>
      <c r="DR891" s="317">
        <f>RMDF!DR891</f>
        <v>0</v>
      </c>
      <c r="DS891" s="318" t="str">
        <f>IF(DR891=0,"",_xlfn.XLOOKUP(DR891,StatePicklist!$1:$1,StatePicklist!$3:$3,"NA",0))</f>
        <v/>
      </c>
      <c r="DT891" s="297" t="str">
        <f ca="1">IF(RMDF!DS891="", "", IF(ISNUMBER(MATCH(RMDF!DS891, INDIRECT(DS891), 0)), "OK", "Invalid"))</f>
        <v/>
      </c>
      <c r="DU891" s="281"/>
      <c r="DV891" s="281"/>
      <c r="DW891" s="281"/>
      <c r="DX891" s="281" t="b">
        <f>AND(RMDF!EA891&gt;=0, RMDF!EA891&lt;=1-SUM(RMDF!Z891,RMDF!AG891,RMDF!AN891,RMDF!AU891,RMDF!BB891,RMDF!BI891,RMDF!BP891,RMDF!BW891,RMDF!CD891,RMDF!CK891,RMDF!CR891,RMDF!CY891,RMDF!DF891,RMDF!DM891,RMDF!DT891), RMDF!EA891=ROUND(RMDF!EA891,4))</f>
        <v>1</v>
      </c>
      <c r="DY891" s="317">
        <f>RMDF!DY891</f>
        <v>0</v>
      </c>
      <c r="DZ891" s="318" t="str">
        <f>IF(DY891=0,"",_xlfn.XLOOKUP(DY891,StatePicklist!$1:$1,StatePicklist!$3:$3,"NA",0))</f>
        <v/>
      </c>
      <c r="EA891" s="297" t="str">
        <f ca="1">IF(RMDF!DZ891="", "", IF(ISNUMBER(MATCH(RMDF!DZ891, INDIRECT(DZ891), 0)), "OK", "Invalid"))</f>
        <v/>
      </c>
      <c r="EB891" s="281"/>
      <c r="EC891" s="281"/>
      <c r="ED891" s="281"/>
      <c r="EE891" s="281" t="b">
        <f>AND(RMDF!EH891&gt;=0, RMDF!EH891&lt;=1-SUM(RMDF!Z891,RMDF!AG891,RMDF!AN891,RMDF!AU891,RMDF!BB891,RMDF!BI891,RMDF!BP891,RMDF!BW891,RMDF!CD891,RMDF!CK891,RMDF!CR891,RMDF!CY891,RMDF!DF891,RMDF!DM891,RMDF!DT891,RMDF!EA891), RMDF!EH891=ROUND(RMDF!EH891,4))</f>
        <v>1</v>
      </c>
      <c r="EF891" s="317">
        <f>RMDF!EF891</f>
        <v>0</v>
      </c>
      <c r="EG891" s="318" t="str">
        <f>IF(EF891=0,"",_xlfn.XLOOKUP(EF891,StatePicklist!$1:$1,StatePicklist!$3:$3,"NA",0))</f>
        <v/>
      </c>
      <c r="EH891" s="297" t="str">
        <f ca="1">IF(RMDF!EG891="", "", IF(ISNUMBER(MATCH(RMDF!EG891, INDIRECT(EG891), 0)), "OK", "Invalid"))</f>
        <v/>
      </c>
      <c r="EI891" s="281"/>
      <c r="EJ891" s="281"/>
      <c r="EK891" s="281"/>
      <c r="EL891" s="281" t="b">
        <f>AND(RMDF!EO891&gt;=0, RMDF!EO891&lt;=1-SUM(RMDF!Z891,RMDF!AG891,RMDF!AN891,RMDF!AU891,RMDF!BB891,RMDF!BI891,RMDF!BP891,RMDF!BW891,RMDF!CD891,RMDF!CK891,RMDF!CR891,RMDF!CY891,RMDF!DF891,RMDF!DM891,RMDF!DT891,RMDF!EA891,RMDF!EH891), RMDF!EO891=ROUND(RMDF!EO891,4))</f>
        <v>1</v>
      </c>
      <c r="EM891" s="317">
        <f>RMDF!EM891</f>
        <v>0</v>
      </c>
      <c r="EN891" s="318" t="str">
        <f>IF(EM891=0,"",_xlfn.XLOOKUP(EM891,StatePicklist!$1:$1,StatePicklist!$3:$3,"NA",0))</f>
        <v/>
      </c>
      <c r="EO891" s="297" t="str">
        <f ca="1">IF(RMDF!EN891="", "", IF(ISNUMBER(MATCH(RMDF!EN891, INDIRECT(EN891), 0)), "OK", "Invalid"))</f>
        <v/>
      </c>
      <c r="EP891" s="281"/>
      <c r="EQ891" s="281"/>
      <c r="ER891" s="281"/>
      <c r="ES891" s="281" t="b">
        <f>AND(RMDF!EV891&gt;=0, RMDF!EV891&lt;=1-SUM(RMDF!Z891,RMDF!AG891,RMDF!AN891,RMDF!AU891,RMDF!BB891,RMDF!BI891,RMDF!BP891,RMDF!BW891,RMDF!CD891,RMDF!CK891,RMDF!CR891,RMDF!CY891,RMDF!DF891,RMDF!DM891,RMDF!DT891,RMDF!EA891,RMDF!EH891,RMDF!EO891), RMDF!EV891=ROUND(RMDF!EV891,4))</f>
        <v>1</v>
      </c>
      <c r="ET891" s="317">
        <f>RMDF!ET891</f>
        <v>0</v>
      </c>
      <c r="EU891" s="318" t="str">
        <f>IF(ET891=0,"",_xlfn.XLOOKUP(ET891,StatePicklist!$1:$1,StatePicklist!$3:$3,"NA",0))</f>
        <v/>
      </c>
      <c r="EV891" s="297" t="str">
        <f ca="1">IF(RMDF!EU891="", "", IF(ISNUMBER(MATCH(RMDF!EU891, INDIRECT(EU891), 0)), "OK", "Invalid"))</f>
        <v/>
      </c>
      <c r="EW891" s="281"/>
      <c r="EX891" s="281"/>
      <c r="EY891" s="281"/>
      <c r="EZ891" s="281" t="b">
        <f>AND(RMDF!FC891&gt;=0, RMDF!FC891&lt;=1-SUM(RMDF!Z891,RMDF!AG891,RMDF!AN891,RMDF!AU891,RMDF!BB891,RMDF!BI891,RMDF!BP891,RMDF!BW891,RMDF!CD891,RMDF!CK891,RMDF!CR891,RMDF!CY891,RMDF!DF891,RMDF!DM891,RMDF!DT891,RMDF!EA891,RMDF!EH891,RMDF!EO891,RMDF!EV891), RMDF!FC891=ROUND(RMDF!FC891,4))</f>
        <v>1</v>
      </c>
      <c r="FA891" s="317">
        <f>RMDF!FA891</f>
        <v>0</v>
      </c>
      <c r="FB891" s="318" t="str">
        <f>IF(FA891=0,"",_xlfn.XLOOKUP(FA891,StatePicklist!$1:$1,StatePicklist!$3:$3,"NA",0))</f>
        <v/>
      </c>
      <c r="FC891" s="297" t="str">
        <f ca="1">IF(RMDF!FB891="", "", IF(ISNUMBER(MATCH(RMDF!FB891, INDIRECT(FB891), 0)), "OK", "Invalid"))</f>
        <v/>
      </c>
    </row>
    <row r="892" spans="1:159" s="205" customFormat="1" ht="39.9" customHeight="1" x14ac:dyDescent="0.25">
      <c r="A892" s="206"/>
      <c r="B892" s="196"/>
      <c r="C892" s="197"/>
      <c r="D892" s="198"/>
      <c r="E892" s="199"/>
      <c r="F892" s="200"/>
      <c r="G892" s="201"/>
      <c r="H892" s="292"/>
      <c r="I892" s="305">
        <f>RMDF!I892</f>
        <v>0</v>
      </c>
      <c r="J892" s="305" t="str">
        <f>IF(I892=ProductCode!$B$30,"PDReclPost",IF(OR(I892=ProductCode!$C$30,I892=ProductCode!$E$30,I892=ProductCode!$G$30),"PDPreCon",IF(OR(I892=ProductCode!$D$30,I892=ProductCode!$F$30),"PDNotReclPost","")))</f>
        <v/>
      </c>
      <c r="K892" s="305" t="str">
        <f t="shared" si="48"/>
        <v/>
      </c>
      <c r="L892" s="289"/>
      <c r="M892" s="305" t="str">
        <f t="shared" si="48"/>
        <v/>
      </c>
      <c r="N892" s="289" t="b">
        <f>AND(RMDF!N892&gt;=0, RMDF!N892&lt;=1-RMDF!L892, RMDF!N892=ROUND(RMDF!N892,4))</f>
        <v>1</v>
      </c>
      <c r="O892" s="286" t="str">
        <f>IF(P892="","",IF(I892="","",IF(LEFT(I892,13)="Reclaimed pos",RawMaterialCode!$E$569,RawMaterialCode!$E$568)))</f>
        <v>Reclaimed pre-consumer mixed fibers (RM0578)</v>
      </c>
      <c r="P892" s="295">
        <f t="shared" si="49"/>
        <v>1</v>
      </c>
      <c r="Q892" s="202"/>
      <c r="R892" s="203"/>
      <c r="S892" s="204" t="str">
        <f t="shared" si="50"/>
        <v/>
      </c>
      <c r="T892" s="281"/>
      <c r="U892" s="281"/>
      <c r="V892" s="281"/>
      <c r="W892" s="281"/>
      <c r="X892" s="317">
        <f>RMDF!X892</f>
        <v>0</v>
      </c>
      <c r="Y892" s="318" t="str">
        <f>IF(X892=0,"",_xlfn.XLOOKUP(X892,StatePicklist!$1:$1,StatePicklist!$3:$3,"NA",0))</f>
        <v/>
      </c>
      <c r="Z892" s="297" t="str">
        <f ca="1">IF(RMDF!Y892="", "", IF(ISNUMBER(MATCH(RMDF!Y892, INDIRECT(Y892), 0)), "OK", "Invalid"))</f>
        <v/>
      </c>
      <c r="AA892" s="281"/>
      <c r="AB892" s="281"/>
      <c r="AC892" s="281"/>
      <c r="AD892" s="281" t="b">
        <f>AND(RMDF!AG892&gt;=0, RMDF!AG892&lt;=1-RMDF!Z892, RMDF!AG892=ROUND(RMDF!AG892,4))</f>
        <v>1</v>
      </c>
      <c r="AE892" s="317">
        <f>RMDF!AE892</f>
        <v>0</v>
      </c>
      <c r="AF892" s="318" t="str">
        <f>IF(AE892=0,"",_xlfn.XLOOKUP(AE892,StatePicklist!$1:$1,StatePicklist!$3:$3,"NA",0))</f>
        <v/>
      </c>
      <c r="AG892" s="297" t="str">
        <f ca="1">IF(RMDF!AF892="", "", IF(ISNUMBER(MATCH(RMDF!AF892, INDIRECT(AF892), 0)), "OK", "Invalid"))</f>
        <v/>
      </c>
      <c r="AH892" s="281"/>
      <c r="AI892" s="281"/>
      <c r="AJ892" s="281"/>
      <c r="AK892" s="281" t="b">
        <f>AND(RMDF!AN892&gt;=0, RMDF!AN892&lt;=1-SUM(RMDF!Z892,RMDF!AG892), RMDF!AN892=ROUND(RMDF!AN892,4))</f>
        <v>1</v>
      </c>
      <c r="AL892" s="317">
        <f>RMDF!AL892</f>
        <v>0</v>
      </c>
      <c r="AM892" s="318" t="str">
        <f>IF(AL892=0,"",_xlfn.XLOOKUP(AL892,StatePicklist!$1:$1,StatePicklist!$3:$3,"NA",0))</f>
        <v/>
      </c>
      <c r="AN892" s="297" t="str">
        <f ca="1">IF(RMDF!AM892="", "", IF(ISNUMBER(MATCH(RMDF!AM892, INDIRECT(AM892), 0)), "OK", "Invalid"))</f>
        <v/>
      </c>
      <c r="AO892" s="281"/>
      <c r="AP892" s="281"/>
      <c r="AQ892" s="281"/>
      <c r="AR892" s="281" t="b">
        <f>AND(RMDF!AU892&gt;=0, RMDF!AU892&lt;=1-SUM(RMDF!Z892,RMDF!AG892,RMDF!AN892), RMDF!AU892=ROUND(RMDF!AU892,4))</f>
        <v>1</v>
      </c>
      <c r="AS892" s="317">
        <f>RMDF!AS892</f>
        <v>0</v>
      </c>
      <c r="AT892" s="318" t="str">
        <f>IF(AS892=0,"",_xlfn.XLOOKUP(AS892,StatePicklist!$1:$1,StatePicklist!$3:$3,"NA",0))</f>
        <v/>
      </c>
      <c r="AU892" s="297" t="str">
        <f ca="1">IF(RMDF!AT892="", "", IF(ISNUMBER(MATCH(RMDF!AT892, INDIRECT(AT892), 0)), "OK", "Invalid"))</f>
        <v/>
      </c>
      <c r="AV892" s="281"/>
      <c r="AW892" s="281"/>
      <c r="AX892" s="281"/>
      <c r="AY892" s="281" t="b">
        <f>AND(RMDF!BB892&gt;=0, RMDF!BB892&lt;=1-SUM(RMDF!Z892,RMDF!AG892,RMDF!AN892,RMDF!AU892), RMDF!BB892=ROUND(RMDF!BB892,4))</f>
        <v>1</v>
      </c>
      <c r="AZ892" s="317">
        <f>RMDF!AZ892</f>
        <v>0</v>
      </c>
      <c r="BA892" s="318" t="str">
        <f>IF(AZ892=0,"",_xlfn.XLOOKUP(AZ892,StatePicklist!$1:$1,StatePicklist!$3:$3,"NA",0))</f>
        <v/>
      </c>
      <c r="BB892" s="297" t="str">
        <f ca="1">IF(RMDF!BA892="", "", IF(ISNUMBER(MATCH(RMDF!BA892, INDIRECT(BA892), 0)), "OK", "Invalid"))</f>
        <v/>
      </c>
      <c r="BC892" s="281"/>
      <c r="BD892" s="281"/>
      <c r="BE892" s="281"/>
      <c r="BF892" s="281" t="b">
        <f>AND(RMDF!BI892&gt;=0, RMDF!BI892&lt;=1-SUM(RMDF!Z892,RMDF!AG892,RMDF!AN892,RMDF!AU892,RMDF!BB892), RMDF!BI892=ROUND(RMDF!BI892,4))</f>
        <v>1</v>
      </c>
      <c r="BG892" s="317">
        <f>RMDF!BG892</f>
        <v>0</v>
      </c>
      <c r="BH892" s="318" t="str">
        <f>IF(BG892=0,"",_xlfn.XLOOKUP(BG892,StatePicklist!$1:$1,StatePicklist!$3:$3,"NA",0))</f>
        <v/>
      </c>
      <c r="BI892" s="297" t="str">
        <f ca="1">IF(RMDF!BH892="", "", IF(ISNUMBER(MATCH(RMDF!BH892, INDIRECT(BH892), 0)), "OK", "Invalid"))</f>
        <v/>
      </c>
      <c r="BJ892" s="281"/>
      <c r="BK892" s="281"/>
      <c r="BL892" s="281"/>
      <c r="BM892" s="281" t="b">
        <f>AND(RMDF!BP892&gt;=0, RMDF!BP892&lt;=1-SUM(RMDF!Z892,RMDF!AG892,RMDF!AN892,RMDF!AU892,RMDF!BB892,RMDF!BI892), RMDF!BP892=ROUND(RMDF!BP892,4))</f>
        <v>1</v>
      </c>
      <c r="BN892" s="317">
        <f>RMDF!BN892</f>
        <v>0</v>
      </c>
      <c r="BO892" s="318" t="str">
        <f>IF(BN892=0,"",_xlfn.XLOOKUP(BN892,StatePicklist!$1:$1,StatePicklist!$3:$3,"NA",0))</f>
        <v/>
      </c>
      <c r="BP892" s="297" t="str">
        <f ca="1">IF(RMDF!BO892="", "", IF(ISNUMBER(MATCH(RMDF!BO892, INDIRECT(BO892), 0)), "OK", "Invalid"))</f>
        <v/>
      </c>
      <c r="BQ892" s="281"/>
      <c r="BR892" s="281"/>
      <c r="BS892" s="281"/>
      <c r="BT892" s="281" t="b">
        <f>AND(RMDF!BW892&gt;=0, RMDF!BW892&lt;=1-SUM(RMDF!Z892,RMDF!AG892,RMDF!AN892,RMDF!AU892,RMDF!BB892,RMDF!BI892,RMDF!BP892), RMDF!BW892=ROUND(RMDF!BW892,4))</f>
        <v>1</v>
      </c>
      <c r="BU892" s="317">
        <f>RMDF!BU892</f>
        <v>0</v>
      </c>
      <c r="BV892" s="318" t="str">
        <f>IF(BU892=0,"",_xlfn.XLOOKUP(BU892,StatePicklist!$1:$1,StatePicklist!$3:$3,"NA",0))</f>
        <v/>
      </c>
      <c r="BW892" s="297" t="str">
        <f ca="1">IF(RMDF!BV892="", "", IF(ISNUMBER(MATCH(RMDF!BV892, INDIRECT(BV892), 0)), "OK", "Invalid"))</f>
        <v/>
      </c>
      <c r="BX892" s="281"/>
      <c r="BY892" s="281"/>
      <c r="BZ892" s="281"/>
      <c r="CA892" s="281" t="b">
        <f>AND(RMDF!CD892&gt;=0, RMDF!CD892&lt;=1-SUM(RMDF!Z892,RMDF!AG892,RMDF!AN892,RMDF!AU892,RMDF!BB892,RMDF!BI892,RMDF!BP892,RMDF!BW892), RMDF!CD892=ROUND(RMDF!CD892,4))</f>
        <v>1</v>
      </c>
      <c r="CB892" s="317">
        <f>RMDF!CB892</f>
        <v>0</v>
      </c>
      <c r="CC892" s="318" t="str">
        <f>IF(CB892=0,"",_xlfn.XLOOKUP(CB892,StatePicklist!$1:$1,StatePicklist!$3:$3,"NA",0))</f>
        <v/>
      </c>
      <c r="CD892" s="297" t="str">
        <f ca="1">IF(RMDF!CC892="", "", IF(ISNUMBER(MATCH(RMDF!CC892, INDIRECT(CC892), 0)), "OK", "Invalid"))</f>
        <v/>
      </c>
      <c r="CE892" s="281"/>
      <c r="CF892" s="281"/>
      <c r="CG892" s="281"/>
      <c r="CH892" s="281" t="b">
        <f>AND(RMDF!CK892&gt;=0, RMDF!CK892&lt;=1-SUM(RMDF!Z892,RMDF!AG892,RMDF!AN892,RMDF!AU892,RMDF!BB892,RMDF!BI892,RMDF!BP892,RMDF!BW892,RMDF!CD892), RMDF!CK892=ROUND(RMDF!CK892,4))</f>
        <v>1</v>
      </c>
      <c r="CI892" s="317">
        <f>RMDF!CI892</f>
        <v>0</v>
      </c>
      <c r="CJ892" s="318" t="str">
        <f>IF(CI892=0,"",_xlfn.XLOOKUP(CI892,StatePicklist!$1:$1,StatePicklist!$3:$3,"NA",0))</f>
        <v/>
      </c>
      <c r="CK892" s="297" t="str">
        <f ca="1">IF(RMDF!CJ892="", "", IF(ISNUMBER(MATCH(RMDF!CJ892, INDIRECT(CJ892), 0)), "OK", "Invalid"))</f>
        <v/>
      </c>
      <c r="CL892" s="281"/>
      <c r="CM892" s="281"/>
      <c r="CN892" s="281"/>
      <c r="CO892" s="281" t="b">
        <f>AND(RMDF!CR892&gt;=0, RMDF!CR892&lt;=1-SUM(RMDF!Z892,RMDF!AG892,RMDF!AN892,RMDF!AU892,RMDF!BB892,RMDF!BI892,RMDF!BP892,RMDF!BW892,RMDF!CD892,RMDF!CK892), RMDF!CR892=ROUND(RMDF!CR892,4))</f>
        <v>1</v>
      </c>
      <c r="CP892" s="317">
        <f>RMDF!CP892</f>
        <v>0</v>
      </c>
      <c r="CQ892" s="318" t="str">
        <f>IF(CP892=0,"",_xlfn.XLOOKUP(CP892,StatePicklist!$1:$1,StatePicklist!$3:$3,"NA",0))</f>
        <v/>
      </c>
      <c r="CR892" s="297" t="str">
        <f ca="1">IF(RMDF!CQ892="", "", IF(ISNUMBER(MATCH(RMDF!CQ892, INDIRECT(CQ892), 0)), "OK", "Invalid"))</f>
        <v/>
      </c>
      <c r="CS892" s="281"/>
      <c r="CT892" s="281"/>
      <c r="CU892" s="281"/>
      <c r="CV892" s="281" t="b">
        <f>AND(RMDF!CY892&gt;=0, RMDF!CY892&lt;=1-SUM(RMDF!Z892,RMDF!AG892,RMDF!AN892,RMDF!AU892,RMDF!BB892,RMDF!BI892,RMDF!BP892,RMDF!BW892,RMDF!CD892,RMDF!CK892,RMDF!CR892), RMDF!CY892=ROUND(RMDF!CY892,4))</f>
        <v>1</v>
      </c>
      <c r="CW892" s="317">
        <f>RMDF!CW892</f>
        <v>0</v>
      </c>
      <c r="CX892" s="318" t="str">
        <f>IF(CW892=0,"",_xlfn.XLOOKUP(CW892,StatePicklist!$1:$1,StatePicklist!$3:$3,"NA",0))</f>
        <v/>
      </c>
      <c r="CY892" s="297" t="str">
        <f ca="1">IF(RMDF!CX892="", "", IF(ISNUMBER(MATCH(RMDF!CX892, INDIRECT(CX892), 0)), "OK", "Invalid"))</f>
        <v/>
      </c>
      <c r="CZ892" s="281"/>
      <c r="DA892" s="281"/>
      <c r="DB892" s="281"/>
      <c r="DC892" s="281" t="b">
        <f>AND(RMDF!DF892&gt;=0, RMDF!DF892&lt;=1-SUM(RMDF!Z892,RMDF!AG892,RMDF!AN892,RMDF!AU892,RMDF!BB892,RMDF!BI892,RMDF!BP892,RMDF!BW892,RMDF!CD892,RMDF!CK892,RMDF!CR892,RMDF!CY892), RMDF!DF892=ROUND(RMDF!DF892,4))</f>
        <v>1</v>
      </c>
      <c r="DD892" s="317">
        <f>RMDF!DD892</f>
        <v>0</v>
      </c>
      <c r="DE892" s="318" t="str">
        <f>IF(DD892=0,"",_xlfn.XLOOKUP(DD892,StatePicklist!$1:$1,StatePicklist!$3:$3,"NA",0))</f>
        <v/>
      </c>
      <c r="DF892" s="297" t="str">
        <f ca="1">IF(RMDF!DE892="", "", IF(ISNUMBER(MATCH(RMDF!DE892, INDIRECT(DE892), 0)), "OK", "Invalid"))</f>
        <v/>
      </c>
      <c r="DG892" s="281"/>
      <c r="DH892" s="281"/>
      <c r="DI892" s="281"/>
      <c r="DJ892" s="281" t="b">
        <f>AND(RMDF!DM892&gt;=0, RMDF!DM892&lt;=1-SUM(RMDF!Z892,RMDF!AG892,RMDF!AN892,RMDF!AU892,RMDF!BB892,RMDF!BI892,RMDF!BP892,RMDF!BW892,RMDF!CD892,RMDF!CK892,RMDF!CR892,RMDF!CY892,RMDF!DF892), RMDF!DM892=ROUND(RMDF!DM892,4))</f>
        <v>1</v>
      </c>
      <c r="DK892" s="317">
        <f>RMDF!DK892</f>
        <v>0</v>
      </c>
      <c r="DL892" s="318" t="str">
        <f>IF(DK892=0,"",_xlfn.XLOOKUP(DK892,StatePicklist!$1:$1,StatePicklist!$3:$3,"NA",0))</f>
        <v/>
      </c>
      <c r="DM892" s="297" t="str">
        <f ca="1">IF(RMDF!DL892="", "", IF(ISNUMBER(MATCH(RMDF!DL892, INDIRECT(DL892), 0)), "OK", "Invalid"))</f>
        <v/>
      </c>
      <c r="DN892" s="281"/>
      <c r="DO892" s="281"/>
      <c r="DP892" s="281"/>
      <c r="DQ892" s="281" t="b">
        <f>AND(RMDF!DT892&gt;=0, RMDF!DT892&lt;=1-SUM(RMDF!Z892,RMDF!AG892,RMDF!AN892,RMDF!AU892,RMDF!BB892,RMDF!BI892,RMDF!BP892,RMDF!BW892,RMDF!CD892,RMDF!CK892,RMDF!CR892,RMDF!CY892,RMDF!DF892,RMDF!DM892), RMDF!DT892=ROUND(RMDF!DT892,4))</f>
        <v>1</v>
      </c>
      <c r="DR892" s="317">
        <f>RMDF!DR892</f>
        <v>0</v>
      </c>
      <c r="DS892" s="318" t="str">
        <f>IF(DR892=0,"",_xlfn.XLOOKUP(DR892,StatePicklist!$1:$1,StatePicklist!$3:$3,"NA",0))</f>
        <v/>
      </c>
      <c r="DT892" s="297" t="str">
        <f ca="1">IF(RMDF!DS892="", "", IF(ISNUMBER(MATCH(RMDF!DS892, INDIRECT(DS892), 0)), "OK", "Invalid"))</f>
        <v/>
      </c>
      <c r="DU892" s="281"/>
      <c r="DV892" s="281"/>
      <c r="DW892" s="281"/>
      <c r="DX892" s="281" t="b">
        <f>AND(RMDF!EA892&gt;=0, RMDF!EA892&lt;=1-SUM(RMDF!Z892,RMDF!AG892,RMDF!AN892,RMDF!AU892,RMDF!BB892,RMDF!BI892,RMDF!BP892,RMDF!BW892,RMDF!CD892,RMDF!CK892,RMDF!CR892,RMDF!CY892,RMDF!DF892,RMDF!DM892,RMDF!DT892), RMDF!EA892=ROUND(RMDF!EA892,4))</f>
        <v>1</v>
      </c>
      <c r="DY892" s="317">
        <f>RMDF!DY892</f>
        <v>0</v>
      </c>
      <c r="DZ892" s="318" t="str">
        <f>IF(DY892=0,"",_xlfn.XLOOKUP(DY892,StatePicklist!$1:$1,StatePicklist!$3:$3,"NA",0))</f>
        <v/>
      </c>
      <c r="EA892" s="297" t="str">
        <f ca="1">IF(RMDF!DZ892="", "", IF(ISNUMBER(MATCH(RMDF!DZ892, INDIRECT(DZ892), 0)), "OK", "Invalid"))</f>
        <v/>
      </c>
      <c r="EB892" s="281"/>
      <c r="EC892" s="281"/>
      <c r="ED892" s="281"/>
      <c r="EE892" s="281" t="b">
        <f>AND(RMDF!EH892&gt;=0, RMDF!EH892&lt;=1-SUM(RMDF!Z892,RMDF!AG892,RMDF!AN892,RMDF!AU892,RMDF!BB892,RMDF!BI892,RMDF!BP892,RMDF!BW892,RMDF!CD892,RMDF!CK892,RMDF!CR892,RMDF!CY892,RMDF!DF892,RMDF!DM892,RMDF!DT892,RMDF!EA892), RMDF!EH892=ROUND(RMDF!EH892,4))</f>
        <v>1</v>
      </c>
      <c r="EF892" s="317">
        <f>RMDF!EF892</f>
        <v>0</v>
      </c>
      <c r="EG892" s="318" t="str">
        <f>IF(EF892=0,"",_xlfn.XLOOKUP(EF892,StatePicklist!$1:$1,StatePicklist!$3:$3,"NA",0))</f>
        <v/>
      </c>
      <c r="EH892" s="297" t="str">
        <f ca="1">IF(RMDF!EG892="", "", IF(ISNUMBER(MATCH(RMDF!EG892, INDIRECT(EG892), 0)), "OK", "Invalid"))</f>
        <v/>
      </c>
      <c r="EI892" s="281"/>
      <c r="EJ892" s="281"/>
      <c r="EK892" s="281"/>
      <c r="EL892" s="281" t="b">
        <f>AND(RMDF!EO892&gt;=0, RMDF!EO892&lt;=1-SUM(RMDF!Z892,RMDF!AG892,RMDF!AN892,RMDF!AU892,RMDF!BB892,RMDF!BI892,RMDF!BP892,RMDF!BW892,RMDF!CD892,RMDF!CK892,RMDF!CR892,RMDF!CY892,RMDF!DF892,RMDF!DM892,RMDF!DT892,RMDF!EA892,RMDF!EH892), RMDF!EO892=ROUND(RMDF!EO892,4))</f>
        <v>1</v>
      </c>
      <c r="EM892" s="317">
        <f>RMDF!EM892</f>
        <v>0</v>
      </c>
      <c r="EN892" s="318" t="str">
        <f>IF(EM892=0,"",_xlfn.XLOOKUP(EM892,StatePicklist!$1:$1,StatePicklist!$3:$3,"NA",0))</f>
        <v/>
      </c>
      <c r="EO892" s="297" t="str">
        <f ca="1">IF(RMDF!EN892="", "", IF(ISNUMBER(MATCH(RMDF!EN892, INDIRECT(EN892), 0)), "OK", "Invalid"))</f>
        <v/>
      </c>
      <c r="EP892" s="281"/>
      <c r="EQ892" s="281"/>
      <c r="ER892" s="281"/>
      <c r="ES892" s="281" t="b">
        <f>AND(RMDF!EV892&gt;=0, RMDF!EV892&lt;=1-SUM(RMDF!Z892,RMDF!AG892,RMDF!AN892,RMDF!AU892,RMDF!BB892,RMDF!BI892,RMDF!BP892,RMDF!BW892,RMDF!CD892,RMDF!CK892,RMDF!CR892,RMDF!CY892,RMDF!DF892,RMDF!DM892,RMDF!DT892,RMDF!EA892,RMDF!EH892,RMDF!EO892), RMDF!EV892=ROUND(RMDF!EV892,4))</f>
        <v>1</v>
      </c>
      <c r="ET892" s="317">
        <f>RMDF!ET892</f>
        <v>0</v>
      </c>
      <c r="EU892" s="318" t="str">
        <f>IF(ET892=0,"",_xlfn.XLOOKUP(ET892,StatePicklist!$1:$1,StatePicklist!$3:$3,"NA",0))</f>
        <v/>
      </c>
      <c r="EV892" s="297" t="str">
        <f ca="1">IF(RMDF!EU892="", "", IF(ISNUMBER(MATCH(RMDF!EU892, INDIRECT(EU892), 0)), "OK", "Invalid"))</f>
        <v/>
      </c>
      <c r="EW892" s="281"/>
      <c r="EX892" s="281"/>
      <c r="EY892" s="281"/>
      <c r="EZ892" s="281" t="b">
        <f>AND(RMDF!FC892&gt;=0, RMDF!FC892&lt;=1-SUM(RMDF!Z892,RMDF!AG892,RMDF!AN892,RMDF!AU892,RMDF!BB892,RMDF!BI892,RMDF!BP892,RMDF!BW892,RMDF!CD892,RMDF!CK892,RMDF!CR892,RMDF!CY892,RMDF!DF892,RMDF!DM892,RMDF!DT892,RMDF!EA892,RMDF!EH892,RMDF!EO892,RMDF!EV892), RMDF!FC892=ROUND(RMDF!FC892,4))</f>
        <v>1</v>
      </c>
      <c r="FA892" s="317">
        <f>RMDF!FA892</f>
        <v>0</v>
      </c>
      <c r="FB892" s="318" t="str">
        <f>IF(FA892=0,"",_xlfn.XLOOKUP(FA892,StatePicklist!$1:$1,StatePicklist!$3:$3,"NA",0))</f>
        <v/>
      </c>
      <c r="FC892" s="297" t="str">
        <f ca="1">IF(RMDF!FB892="", "", IF(ISNUMBER(MATCH(RMDF!FB892, INDIRECT(FB892), 0)), "OK", "Invalid"))</f>
        <v/>
      </c>
    </row>
    <row r="893" spans="1:159" s="205" customFormat="1" ht="39.9" customHeight="1" x14ac:dyDescent="0.25">
      <c r="A893" s="206"/>
      <c r="B893" s="196"/>
      <c r="C893" s="197"/>
      <c r="D893" s="198"/>
      <c r="E893" s="199"/>
      <c r="F893" s="200"/>
      <c r="G893" s="201"/>
      <c r="H893" s="292"/>
      <c r="I893" s="305">
        <f>RMDF!I893</f>
        <v>0</v>
      </c>
      <c r="J893" s="305" t="str">
        <f>IF(I893=ProductCode!$B$30,"PDReclPost",IF(OR(I893=ProductCode!$C$30,I893=ProductCode!$E$30,I893=ProductCode!$G$30),"PDPreCon",IF(OR(I893=ProductCode!$D$30,I893=ProductCode!$F$30),"PDNotReclPost","")))</f>
        <v/>
      </c>
      <c r="K893" s="305" t="str">
        <f t="shared" si="48"/>
        <v/>
      </c>
      <c r="L893" s="289"/>
      <c r="M893" s="305" t="str">
        <f t="shared" si="48"/>
        <v/>
      </c>
      <c r="N893" s="289" t="b">
        <f>AND(RMDF!N893&gt;=0, RMDF!N893&lt;=1-RMDF!L893, RMDF!N893=ROUND(RMDF!N893,4))</f>
        <v>1</v>
      </c>
      <c r="O893" s="286" t="str">
        <f>IF(P893="","",IF(I893="","",IF(LEFT(I893,13)="Reclaimed pos",RawMaterialCode!$E$569,RawMaterialCode!$E$568)))</f>
        <v>Reclaimed pre-consumer mixed fibers (RM0578)</v>
      </c>
      <c r="P893" s="295">
        <f t="shared" si="49"/>
        <v>1</v>
      </c>
      <c r="Q893" s="202"/>
      <c r="R893" s="203"/>
      <c r="S893" s="204" t="str">
        <f t="shared" si="50"/>
        <v/>
      </c>
      <c r="T893" s="281"/>
      <c r="U893" s="281"/>
      <c r="V893" s="281"/>
      <c r="W893" s="281"/>
      <c r="X893" s="317">
        <f>RMDF!X893</f>
        <v>0</v>
      </c>
      <c r="Y893" s="318" t="str">
        <f>IF(X893=0,"",_xlfn.XLOOKUP(X893,StatePicklist!$1:$1,StatePicklist!$3:$3,"NA",0))</f>
        <v/>
      </c>
      <c r="Z893" s="297" t="str">
        <f ca="1">IF(RMDF!Y893="", "", IF(ISNUMBER(MATCH(RMDF!Y893, INDIRECT(Y893), 0)), "OK", "Invalid"))</f>
        <v/>
      </c>
      <c r="AA893" s="281"/>
      <c r="AB893" s="281"/>
      <c r="AC893" s="281"/>
      <c r="AD893" s="281" t="b">
        <f>AND(RMDF!AG893&gt;=0, RMDF!AG893&lt;=1-RMDF!Z893, RMDF!AG893=ROUND(RMDF!AG893,4))</f>
        <v>1</v>
      </c>
      <c r="AE893" s="317">
        <f>RMDF!AE893</f>
        <v>0</v>
      </c>
      <c r="AF893" s="318" t="str">
        <f>IF(AE893=0,"",_xlfn.XLOOKUP(AE893,StatePicklist!$1:$1,StatePicklist!$3:$3,"NA",0))</f>
        <v/>
      </c>
      <c r="AG893" s="297" t="str">
        <f ca="1">IF(RMDF!AF893="", "", IF(ISNUMBER(MATCH(RMDF!AF893, INDIRECT(AF893), 0)), "OK", "Invalid"))</f>
        <v/>
      </c>
      <c r="AH893" s="281"/>
      <c r="AI893" s="281"/>
      <c r="AJ893" s="281"/>
      <c r="AK893" s="281" t="b">
        <f>AND(RMDF!AN893&gt;=0, RMDF!AN893&lt;=1-SUM(RMDF!Z893,RMDF!AG893), RMDF!AN893=ROUND(RMDF!AN893,4))</f>
        <v>1</v>
      </c>
      <c r="AL893" s="317">
        <f>RMDF!AL893</f>
        <v>0</v>
      </c>
      <c r="AM893" s="318" t="str">
        <f>IF(AL893=0,"",_xlfn.XLOOKUP(AL893,StatePicklist!$1:$1,StatePicklist!$3:$3,"NA",0))</f>
        <v/>
      </c>
      <c r="AN893" s="297" t="str">
        <f ca="1">IF(RMDF!AM893="", "", IF(ISNUMBER(MATCH(RMDF!AM893, INDIRECT(AM893), 0)), "OK", "Invalid"))</f>
        <v/>
      </c>
      <c r="AO893" s="281"/>
      <c r="AP893" s="281"/>
      <c r="AQ893" s="281"/>
      <c r="AR893" s="281" t="b">
        <f>AND(RMDF!AU893&gt;=0, RMDF!AU893&lt;=1-SUM(RMDF!Z893,RMDF!AG893,RMDF!AN893), RMDF!AU893=ROUND(RMDF!AU893,4))</f>
        <v>1</v>
      </c>
      <c r="AS893" s="317">
        <f>RMDF!AS893</f>
        <v>0</v>
      </c>
      <c r="AT893" s="318" t="str">
        <f>IF(AS893=0,"",_xlfn.XLOOKUP(AS893,StatePicklist!$1:$1,StatePicklist!$3:$3,"NA",0))</f>
        <v/>
      </c>
      <c r="AU893" s="297" t="str">
        <f ca="1">IF(RMDF!AT893="", "", IF(ISNUMBER(MATCH(RMDF!AT893, INDIRECT(AT893), 0)), "OK", "Invalid"))</f>
        <v/>
      </c>
      <c r="AV893" s="281"/>
      <c r="AW893" s="281"/>
      <c r="AX893" s="281"/>
      <c r="AY893" s="281" t="b">
        <f>AND(RMDF!BB893&gt;=0, RMDF!BB893&lt;=1-SUM(RMDF!Z893,RMDF!AG893,RMDF!AN893,RMDF!AU893), RMDF!BB893=ROUND(RMDF!BB893,4))</f>
        <v>1</v>
      </c>
      <c r="AZ893" s="317">
        <f>RMDF!AZ893</f>
        <v>0</v>
      </c>
      <c r="BA893" s="318" t="str">
        <f>IF(AZ893=0,"",_xlfn.XLOOKUP(AZ893,StatePicklist!$1:$1,StatePicklist!$3:$3,"NA",0))</f>
        <v/>
      </c>
      <c r="BB893" s="297" t="str">
        <f ca="1">IF(RMDF!BA893="", "", IF(ISNUMBER(MATCH(RMDF!BA893, INDIRECT(BA893), 0)), "OK", "Invalid"))</f>
        <v/>
      </c>
      <c r="BC893" s="281"/>
      <c r="BD893" s="281"/>
      <c r="BE893" s="281"/>
      <c r="BF893" s="281" t="b">
        <f>AND(RMDF!BI893&gt;=0, RMDF!BI893&lt;=1-SUM(RMDF!Z893,RMDF!AG893,RMDF!AN893,RMDF!AU893,RMDF!BB893), RMDF!BI893=ROUND(RMDF!BI893,4))</f>
        <v>1</v>
      </c>
      <c r="BG893" s="317">
        <f>RMDF!BG893</f>
        <v>0</v>
      </c>
      <c r="BH893" s="318" t="str">
        <f>IF(BG893=0,"",_xlfn.XLOOKUP(BG893,StatePicklist!$1:$1,StatePicklist!$3:$3,"NA",0))</f>
        <v/>
      </c>
      <c r="BI893" s="297" t="str">
        <f ca="1">IF(RMDF!BH893="", "", IF(ISNUMBER(MATCH(RMDF!BH893, INDIRECT(BH893), 0)), "OK", "Invalid"))</f>
        <v/>
      </c>
      <c r="BJ893" s="281"/>
      <c r="BK893" s="281"/>
      <c r="BL893" s="281"/>
      <c r="BM893" s="281" t="b">
        <f>AND(RMDF!BP893&gt;=0, RMDF!BP893&lt;=1-SUM(RMDF!Z893,RMDF!AG893,RMDF!AN893,RMDF!AU893,RMDF!BB893,RMDF!BI893), RMDF!BP893=ROUND(RMDF!BP893,4))</f>
        <v>1</v>
      </c>
      <c r="BN893" s="317">
        <f>RMDF!BN893</f>
        <v>0</v>
      </c>
      <c r="BO893" s="318" t="str">
        <f>IF(BN893=0,"",_xlfn.XLOOKUP(BN893,StatePicklist!$1:$1,StatePicklist!$3:$3,"NA",0))</f>
        <v/>
      </c>
      <c r="BP893" s="297" t="str">
        <f ca="1">IF(RMDF!BO893="", "", IF(ISNUMBER(MATCH(RMDF!BO893, INDIRECT(BO893), 0)), "OK", "Invalid"))</f>
        <v/>
      </c>
      <c r="BQ893" s="281"/>
      <c r="BR893" s="281"/>
      <c r="BS893" s="281"/>
      <c r="BT893" s="281" t="b">
        <f>AND(RMDF!BW893&gt;=0, RMDF!BW893&lt;=1-SUM(RMDF!Z893,RMDF!AG893,RMDF!AN893,RMDF!AU893,RMDF!BB893,RMDF!BI893,RMDF!BP893), RMDF!BW893=ROUND(RMDF!BW893,4))</f>
        <v>1</v>
      </c>
      <c r="BU893" s="317">
        <f>RMDF!BU893</f>
        <v>0</v>
      </c>
      <c r="BV893" s="318" t="str">
        <f>IF(BU893=0,"",_xlfn.XLOOKUP(BU893,StatePicklist!$1:$1,StatePicklist!$3:$3,"NA",0))</f>
        <v/>
      </c>
      <c r="BW893" s="297" t="str">
        <f ca="1">IF(RMDF!BV893="", "", IF(ISNUMBER(MATCH(RMDF!BV893, INDIRECT(BV893), 0)), "OK", "Invalid"))</f>
        <v/>
      </c>
      <c r="BX893" s="281"/>
      <c r="BY893" s="281"/>
      <c r="BZ893" s="281"/>
      <c r="CA893" s="281" t="b">
        <f>AND(RMDF!CD893&gt;=0, RMDF!CD893&lt;=1-SUM(RMDF!Z893,RMDF!AG893,RMDF!AN893,RMDF!AU893,RMDF!BB893,RMDF!BI893,RMDF!BP893,RMDF!BW893), RMDF!CD893=ROUND(RMDF!CD893,4))</f>
        <v>1</v>
      </c>
      <c r="CB893" s="317">
        <f>RMDF!CB893</f>
        <v>0</v>
      </c>
      <c r="CC893" s="318" t="str">
        <f>IF(CB893=0,"",_xlfn.XLOOKUP(CB893,StatePicklist!$1:$1,StatePicklist!$3:$3,"NA",0))</f>
        <v/>
      </c>
      <c r="CD893" s="297" t="str">
        <f ca="1">IF(RMDF!CC893="", "", IF(ISNUMBER(MATCH(RMDF!CC893, INDIRECT(CC893), 0)), "OK", "Invalid"))</f>
        <v/>
      </c>
      <c r="CE893" s="281"/>
      <c r="CF893" s="281"/>
      <c r="CG893" s="281"/>
      <c r="CH893" s="281" t="b">
        <f>AND(RMDF!CK893&gt;=0, RMDF!CK893&lt;=1-SUM(RMDF!Z893,RMDF!AG893,RMDF!AN893,RMDF!AU893,RMDF!BB893,RMDF!BI893,RMDF!BP893,RMDF!BW893,RMDF!CD893), RMDF!CK893=ROUND(RMDF!CK893,4))</f>
        <v>1</v>
      </c>
      <c r="CI893" s="317">
        <f>RMDF!CI893</f>
        <v>0</v>
      </c>
      <c r="CJ893" s="318" t="str">
        <f>IF(CI893=0,"",_xlfn.XLOOKUP(CI893,StatePicklist!$1:$1,StatePicklist!$3:$3,"NA",0))</f>
        <v/>
      </c>
      <c r="CK893" s="297" t="str">
        <f ca="1">IF(RMDF!CJ893="", "", IF(ISNUMBER(MATCH(RMDF!CJ893, INDIRECT(CJ893), 0)), "OK", "Invalid"))</f>
        <v/>
      </c>
      <c r="CL893" s="281"/>
      <c r="CM893" s="281"/>
      <c r="CN893" s="281"/>
      <c r="CO893" s="281" t="b">
        <f>AND(RMDF!CR893&gt;=0, RMDF!CR893&lt;=1-SUM(RMDF!Z893,RMDF!AG893,RMDF!AN893,RMDF!AU893,RMDF!BB893,RMDF!BI893,RMDF!BP893,RMDF!BW893,RMDF!CD893,RMDF!CK893), RMDF!CR893=ROUND(RMDF!CR893,4))</f>
        <v>1</v>
      </c>
      <c r="CP893" s="317">
        <f>RMDF!CP893</f>
        <v>0</v>
      </c>
      <c r="CQ893" s="318" t="str">
        <f>IF(CP893=0,"",_xlfn.XLOOKUP(CP893,StatePicklist!$1:$1,StatePicklist!$3:$3,"NA",0))</f>
        <v/>
      </c>
      <c r="CR893" s="297" t="str">
        <f ca="1">IF(RMDF!CQ893="", "", IF(ISNUMBER(MATCH(RMDF!CQ893, INDIRECT(CQ893), 0)), "OK", "Invalid"))</f>
        <v/>
      </c>
      <c r="CS893" s="281"/>
      <c r="CT893" s="281"/>
      <c r="CU893" s="281"/>
      <c r="CV893" s="281" t="b">
        <f>AND(RMDF!CY893&gt;=0, RMDF!CY893&lt;=1-SUM(RMDF!Z893,RMDF!AG893,RMDF!AN893,RMDF!AU893,RMDF!BB893,RMDF!BI893,RMDF!BP893,RMDF!BW893,RMDF!CD893,RMDF!CK893,RMDF!CR893), RMDF!CY893=ROUND(RMDF!CY893,4))</f>
        <v>1</v>
      </c>
      <c r="CW893" s="317">
        <f>RMDF!CW893</f>
        <v>0</v>
      </c>
      <c r="CX893" s="318" t="str">
        <f>IF(CW893=0,"",_xlfn.XLOOKUP(CW893,StatePicklist!$1:$1,StatePicklist!$3:$3,"NA",0))</f>
        <v/>
      </c>
      <c r="CY893" s="297" t="str">
        <f ca="1">IF(RMDF!CX893="", "", IF(ISNUMBER(MATCH(RMDF!CX893, INDIRECT(CX893), 0)), "OK", "Invalid"))</f>
        <v/>
      </c>
      <c r="CZ893" s="281"/>
      <c r="DA893" s="281"/>
      <c r="DB893" s="281"/>
      <c r="DC893" s="281" t="b">
        <f>AND(RMDF!DF893&gt;=0, RMDF!DF893&lt;=1-SUM(RMDF!Z893,RMDF!AG893,RMDF!AN893,RMDF!AU893,RMDF!BB893,RMDF!BI893,RMDF!BP893,RMDF!BW893,RMDF!CD893,RMDF!CK893,RMDF!CR893,RMDF!CY893), RMDF!DF893=ROUND(RMDF!DF893,4))</f>
        <v>1</v>
      </c>
      <c r="DD893" s="317">
        <f>RMDF!DD893</f>
        <v>0</v>
      </c>
      <c r="DE893" s="318" t="str">
        <f>IF(DD893=0,"",_xlfn.XLOOKUP(DD893,StatePicklist!$1:$1,StatePicklist!$3:$3,"NA",0))</f>
        <v/>
      </c>
      <c r="DF893" s="297" t="str">
        <f ca="1">IF(RMDF!DE893="", "", IF(ISNUMBER(MATCH(RMDF!DE893, INDIRECT(DE893), 0)), "OK", "Invalid"))</f>
        <v/>
      </c>
      <c r="DG893" s="281"/>
      <c r="DH893" s="281"/>
      <c r="DI893" s="281"/>
      <c r="DJ893" s="281" t="b">
        <f>AND(RMDF!DM893&gt;=0, RMDF!DM893&lt;=1-SUM(RMDF!Z893,RMDF!AG893,RMDF!AN893,RMDF!AU893,RMDF!BB893,RMDF!BI893,RMDF!BP893,RMDF!BW893,RMDF!CD893,RMDF!CK893,RMDF!CR893,RMDF!CY893,RMDF!DF893), RMDF!DM893=ROUND(RMDF!DM893,4))</f>
        <v>1</v>
      </c>
      <c r="DK893" s="317">
        <f>RMDF!DK893</f>
        <v>0</v>
      </c>
      <c r="DL893" s="318" t="str">
        <f>IF(DK893=0,"",_xlfn.XLOOKUP(DK893,StatePicklist!$1:$1,StatePicklist!$3:$3,"NA",0))</f>
        <v/>
      </c>
      <c r="DM893" s="297" t="str">
        <f ca="1">IF(RMDF!DL893="", "", IF(ISNUMBER(MATCH(RMDF!DL893, INDIRECT(DL893), 0)), "OK", "Invalid"))</f>
        <v/>
      </c>
      <c r="DN893" s="281"/>
      <c r="DO893" s="281"/>
      <c r="DP893" s="281"/>
      <c r="DQ893" s="281" t="b">
        <f>AND(RMDF!DT893&gt;=0, RMDF!DT893&lt;=1-SUM(RMDF!Z893,RMDF!AG893,RMDF!AN893,RMDF!AU893,RMDF!BB893,RMDF!BI893,RMDF!BP893,RMDF!BW893,RMDF!CD893,RMDF!CK893,RMDF!CR893,RMDF!CY893,RMDF!DF893,RMDF!DM893), RMDF!DT893=ROUND(RMDF!DT893,4))</f>
        <v>1</v>
      </c>
      <c r="DR893" s="317">
        <f>RMDF!DR893</f>
        <v>0</v>
      </c>
      <c r="DS893" s="318" t="str">
        <f>IF(DR893=0,"",_xlfn.XLOOKUP(DR893,StatePicklist!$1:$1,StatePicklist!$3:$3,"NA",0))</f>
        <v/>
      </c>
      <c r="DT893" s="297" t="str">
        <f ca="1">IF(RMDF!DS893="", "", IF(ISNUMBER(MATCH(RMDF!DS893, INDIRECT(DS893), 0)), "OK", "Invalid"))</f>
        <v/>
      </c>
      <c r="DU893" s="281"/>
      <c r="DV893" s="281"/>
      <c r="DW893" s="281"/>
      <c r="DX893" s="281" t="b">
        <f>AND(RMDF!EA893&gt;=0, RMDF!EA893&lt;=1-SUM(RMDF!Z893,RMDF!AG893,RMDF!AN893,RMDF!AU893,RMDF!BB893,RMDF!BI893,RMDF!BP893,RMDF!BW893,RMDF!CD893,RMDF!CK893,RMDF!CR893,RMDF!CY893,RMDF!DF893,RMDF!DM893,RMDF!DT893), RMDF!EA893=ROUND(RMDF!EA893,4))</f>
        <v>1</v>
      </c>
      <c r="DY893" s="317">
        <f>RMDF!DY893</f>
        <v>0</v>
      </c>
      <c r="DZ893" s="318" t="str">
        <f>IF(DY893=0,"",_xlfn.XLOOKUP(DY893,StatePicklist!$1:$1,StatePicklist!$3:$3,"NA",0))</f>
        <v/>
      </c>
      <c r="EA893" s="297" t="str">
        <f ca="1">IF(RMDF!DZ893="", "", IF(ISNUMBER(MATCH(RMDF!DZ893, INDIRECT(DZ893), 0)), "OK", "Invalid"))</f>
        <v/>
      </c>
      <c r="EB893" s="281"/>
      <c r="EC893" s="281"/>
      <c r="ED893" s="281"/>
      <c r="EE893" s="281" t="b">
        <f>AND(RMDF!EH893&gt;=0, RMDF!EH893&lt;=1-SUM(RMDF!Z893,RMDF!AG893,RMDF!AN893,RMDF!AU893,RMDF!BB893,RMDF!BI893,RMDF!BP893,RMDF!BW893,RMDF!CD893,RMDF!CK893,RMDF!CR893,RMDF!CY893,RMDF!DF893,RMDF!DM893,RMDF!DT893,RMDF!EA893), RMDF!EH893=ROUND(RMDF!EH893,4))</f>
        <v>1</v>
      </c>
      <c r="EF893" s="317">
        <f>RMDF!EF893</f>
        <v>0</v>
      </c>
      <c r="EG893" s="318" t="str">
        <f>IF(EF893=0,"",_xlfn.XLOOKUP(EF893,StatePicklist!$1:$1,StatePicklist!$3:$3,"NA",0))</f>
        <v/>
      </c>
      <c r="EH893" s="297" t="str">
        <f ca="1">IF(RMDF!EG893="", "", IF(ISNUMBER(MATCH(RMDF!EG893, INDIRECT(EG893), 0)), "OK", "Invalid"))</f>
        <v/>
      </c>
      <c r="EI893" s="281"/>
      <c r="EJ893" s="281"/>
      <c r="EK893" s="281"/>
      <c r="EL893" s="281" t="b">
        <f>AND(RMDF!EO893&gt;=0, RMDF!EO893&lt;=1-SUM(RMDF!Z893,RMDF!AG893,RMDF!AN893,RMDF!AU893,RMDF!BB893,RMDF!BI893,RMDF!BP893,RMDF!BW893,RMDF!CD893,RMDF!CK893,RMDF!CR893,RMDF!CY893,RMDF!DF893,RMDF!DM893,RMDF!DT893,RMDF!EA893,RMDF!EH893), RMDF!EO893=ROUND(RMDF!EO893,4))</f>
        <v>1</v>
      </c>
      <c r="EM893" s="317">
        <f>RMDF!EM893</f>
        <v>0</v>
      </c>
      <c r="EN893" s="318" t="str">
        <f>IF(EM893=0,"",_xlfn.XLOOKUP(EM893,StatePicklist!$1:$1,StatePicklist!$3:$3,"NA",0))</f>
        <v/>
      </c>
      <c r="EO893" s="297" t="str">
        <f ca="1">IF(RMDF!EN893="", "", IF(ISNUMBER(MATCH(RMDF!EN893, INDIRECT(EN893), 0)), "OK", "Invalid"))</f>
        <v/>
      </c>
      <c r="EP893" s="281"/>
      <c r="EQ893" s="281"/>
      <c r="ER893" s="281"/>
      <c r="ES893" s="281" t="b">
        <f>AND(RMDF!EV893&gt;=0, RMDF!EV893&lt;=1-SUM(RMDF!Z893,RMDF!AG893,RMDF!AN893,RMDF!AU893,RMDF!BB893,RMDF!BI893,RMDF!BP893,RMDF!BW893,RMDF!CD893,RMDF!CK893,RMDF!CR893,RMDF!CY893,RMDF!DF893,RMDF!DM893,RMDF!DT893,RMDF!EA893,RMDF!EH893,RMDF!EO893), RMDF!EV893=ROUND(RMDF!EV893,4))</f>
        <v>1</v>
      </c>
      <c r="ET893" s="317">
        <f>RMDF!ET893</f>
        <v>0</v>
      </c>
      <c r="EU893" s="318" t="str">
        <f>IF(ET893=0,"",_xlfn.XLOOKUP(ET893,StatePicklist!$1:$1,StatePicklist!$3:$3,"NA",0))</f>
        <v/>
      </c>
      <c r="EV893" s="297" t="str">
        <f ca="1">IF(RMDF!EU893="", "", IF(ISNUMBER(MATCH(RMDF!EU893, INDIRECT(EU893), 0)), "OK", "Invalid"))</f>
        <v/>
      </c>
      <c r="EW893" s="281"/>
      <c r="EX893" s="281"/>
      <c r="EY893" s="281"/>
      <c r="EZ893" s="281" t="b">
        <f>AND(RMDF!FC893&gt;=0, RMDF!FC893&lt;=1-SUM(RMDF!Z893,RMDF!AG893,RMDF!AN893,RMDF!AU893,RMDF!BB893,RMDF!BI893,RMDF!BP893,RMDF!BW893,RMDF!CD893,RMDF!CK893,RMDF!CR893,RMDF!CY893,RMDF!DF893,RMDF!DM893,RMDF!DT893,RMDF!EA893,RMDF!EH893,RMDF!EO893,RMDF!EV893), RMDF!FC893=ROUND(RMDF!FC893,4))</f>
        <v>1</v>
      </c>
      <c r="FA893" s="317">
        <f>RMDF!FA893</f>
        <v>0</v>
      </c>
      <c r="FB893" s="318" t="str">
        <f>IF(FA893=0,"",_xlfn.XLOOKUP(FA893,StatePicklist!$1:$1,StatePicklist!$3:$3,"NA",0))</f>
        <v/>
      </c>
      <c r="FC893" s="297" t="str">
        <f ca="1">IF(RMDF!FB893="", "", IF(ISNUMBER(MATCH(RMDF!FB893, INDIRECT(FB893), 0)), "OK", "Invalid"))</f>
        <v/>
      </c>
    </row>
    <row r="894" spans="1:159" s="205" customFormat="1" ht="39.9" customHeight="1" x14ac:dyDescent="0.25">
      <c r="A894" s="206"/>
      <c r="B894" s="196"/>
      <c r="C894" s="197"/>
      <c r="D894" s="198"/>
      <c r="E894" s="199"/>
      <c r="F894" s="200"/>
      <c r="G894" s="201"/>
      <c r="H894" s="292"/>
      <c r="I894" s="305">
        <f>RMDF!I894</f>
        <v>0</v>
      </c>
      <c r="J894" s="305" t="str">
        <f>IF(I894=ProductCode!$B$30,"PDReclPost",IF(OR(I894=ProductCode!$C$30,I894=ProductCode!$E$30,I894=ProductCode!$G$30),"PDPreCon",IF(OR(I894=ProductCode!$D$30,I894=ProductCode!$F$30),"PDNotReclPost","")))</f>
        <v/>
      </c>
      <c r="K894" s="305" t="str">
        <f t="shared" si="48"/>
        <v/>
      </c>
      <c r="L894" s="289"/>
      <c r="M894" s="305" t="str">
        <f t="shared" si="48"/>
        <v/>
      </c>
      <c r="N894" s="289" t="b">
        <f>AND(RMDF!N894&gt;=0, RMDF!N894&lt;=1-RMDF!L894, RMDF!N894=ROUND(RMDF!N894,4))</f>
        <v>1</v>
      </c>
      <c r="O894" s="286" t="str">
        <f>IF(P894="","",IF(I894="","",IF(LEFT(I894,13)="Reclaimed pos",RawMaterialCode!$E$569,RawMaterialCode!$E$568)))</f>
        <v>Reclaimed pre-consumer mixed fibers (RM0578)</v>
      </c>
      <c r="P894" s="295">
        <f t="shared" si="49"/>
        <v>1</v>
      </c>
      <c r="Q894" s="202"/>
      <c r="R894" s="203"/>
      <c r="S894" s="204" t="str">
        <f t="shared" si="50"/>
        <v/>
      </c>
      <c r="T894" s="281"/>
      <c r="U894" s="281"/>
      <c r="V894" s="281"/>
      <c r="W894" s="281"/>
      <c r="X894" s="317">
        <f>RMDF!X894</f>
        <v>0</v>
      </c>
      <c r="Y894" s="318" t="str">
        <f>IF(X894=0,"",_xlfn.XLOOKUP(X894,StatePicklist!$1:$1,StatePicklist!$3:$3,"NA",0))</f>
        <v/>
      </c>
      <c r="Z894" s="297" t="str">
        <f ca="1">IF(RMDF!Y894="", "", IF(ISNUMBER(MATCH(RMDF!Y894, INDIRECT(Y894), 0)), "OK", "Invalid"))</f>
        <v/>
      </c>
      <c r="AA894" s="281"/>
      <c r="AB894" s="281"/>
      <c r="AC894" s="281"/>
      <c r="AD894" s="281" t="b">
        <f>AND(RMDF!AG894&gt;=0, RMDF!AG894&lt;=1-RMDF!Z894, RMDF!AG894=ROUND(RMDF!AG894,4))</f>
        <v>1</v>
      </c>
      <c r="AE894" s="317">
        <f>RMDF!AE894</f>
        <v>0</v>
      </c>
      <c r="AF894" s="318" t="str">
        <f>IF(AE894=0,"",_xlfn.XLOOKUP(AE894,StatePicklist!$1:$1,StatePicklist!$3:$3,"NA",0))</f>
        <v/>
      </c>
      <c r="AG894" s="297" t="str">
        <f ca="1">IF(RMDF!AF894="", "", IF(ISNUMBER(MATCH(RMDF!AF894, INDIRECT(AF894), 0)), "OK", "Invalid"))</f>
        <v/>
      </c>
      <c r="AH894" s="281"/>
      <c r="AI894" s="281"/>
      <c r="AJ894" s="281"/>
      <c r="AK894" s="281" t="b">
        <f>AND(RMDF!AN894&gt;=0, RMDF!AN894&lt;=1-SUM(RMDF!Z894,RMDF!AG894), RMDF!AN894=ROUND(RMDF!AN894,4))</f>
        <v>1</v>
      </c>
      <c r="AL894" s="317">
        <f>RMDF!AL894</f>
        <v>0</v>
      </c>
      <c r="AM894" s="318" t="str">
        <f>IF(AL894=0,"",_xlfn.XLOOKUP(AL894,StatePicklist!$1:$1,StatePicklist!$3:$3,"NA",0))</f>
        <v/>
      </c>
      <c r="AN894" s="297" t="str">
        <f ca="1">IF(RMDF!AM894="", "", IF(ISNUMBER(MATCH(RMDF!AM894, INDIRECT(AM894), 0)), "OK", "Invalid"))</f>
        <v/>
      </c>
      <c r="AO894" s="281"/>
      <c r="AP894" s="281"/>
      <c r="AQ894" s="281"/>
      <c r="AR894" s="281" t="b">
        <f>AND(RMDF!AU894&gt;=0, RMDF!AU894&lt;=1-SUM(RMDF!Z894,RMDF!AG894,RMDF!AN894), RMDF!AU894=ROUND(RMDF!AU894,4))</f>
        <v>1</v>
      </c>
      <c r="AS894" s="317">
        <f>RMDF!AS894</f>
        <v>0</v>
      </c>
      <c r="AT894" s="318" t="str">
        <f>IF(AS894=0,"",_xlfn.XLOOKUP(AS894,StatePicklist!$1:$1,StatePicklist!$3:$3,"NA",0))</f>
        <v/>
      </c>
      <c r="AU894" s="297" t="str">
        <f ca="1">IF(RMDF!AT894="", "", IF(ISNUMBER(MATCH(RMDF!AT894, INDIRECT(AT894), 0)), "OK", "Invalid"))</f>
        <v/>
      </c>
      <c r="AV894" s="281"/>
      <c r="AW894" s="281"/>
      <c r="AX894" s="281"/>
      <c r="AY894" s="281" t="b">
        <f>AND(RMDF!BB894&gt;=0, RMDF!BB894&lt;=1-SUM(RMDF!Z894,RMDF!AG894,RMDF!AN894,RMDF!AU894), RMDF!BB894=ROUND(RMDF!BB894,4))</f>
        <v>1</v>
      </c>
      <c r="AZ894" s="317">
        <f>RMDF!AZ894</f>
        <v>0</v>
      </c>
      <c r="BA894" s="318" t="str">
        <f>IF(AZ894=0,"",_xlfn.XLOOKUP(AZ894,StatePicklist!$1:$1,StatePicklist!$3:$3,"NA",0))</f>
        <v/>
      </c>
      <c r="BB894" s="297" t="str">
        <f ca="1">IF(RMDF!BA894="", "", IF(ISNUMBER(MATCH(RMDF!BA894, INDIRECT(BA894), 0)), "OK", "Invalid"))</f>
        <v/>
      </c>
      <c r="BC894" s="281"/>
      <c r="BD894" s="281"/>
      <c r="BE894" s="281"/>
      <c r="BF894" s="281" t="b">
        <f>AND(RMDF!BI894&gt;=0, RMDF!BI894&lt;=1-SUM(RMDF!Z894,RMDF!AG894,RMDF!AN894,RMDF!AU894,RMDF!BB894), RMDF!BI894=ROUND(RMDF!BI894,4))</f>
        <v>1</v>
      </c>
      <c r="BG894" s="317">
        <f>RMDF!BG894</f>
        <v>0</v>
      </c>
      <c r="BH894" s="318" t="str">
        <f>IF(BG894=0,"",_xlfn.XLOOKUP(BG894,StatePicklist!$1:$1,StatePicklist!$3:$3,"NA",0))</f>
        <v/>
      </c>
      <c r="BI894" s="297" t="str">
        <f ca="1">IF(RMDF!BH894="", "", IF(ISNUMBER(MATCH(RMDF!BH894, INDIRECT(BH894), 0)), "OK", "Invalid"))</f>
        <v/>
      </c>
      <c r="BJ894" s="281"/>
      <c r="BK894" s="281"/>
      <c r="BL894" s="281"/>
      <c r="BM894" s="281" t="b">
        <f>AND(RMDF!BP894&gt;=0, RMDF!BP894&lt;=1-SUM(RMDF!Z894,RMDF!AG894,RMDF!AN894,RMDF!AU894,RMDF!BB894,RMDF!BI894), RMDF!BP894=ROUND(RMDF!BP894,4))</f>
        <v>1</v>
      </c>
      <c r="BN894" s="317">
        <f>RMDF!BN894</f>
        <v>0</v>
      </c>
      <c r="BO894" s="318" t="str">
        <f>IF(BN894=0,"",_xlfn.XLOOKUP(BN894,StatePicklist!$1:$1,StatePicklist!$3:$3,"NA",0))</f>
        <v/>
      </c>
      <c r="BP894" s="297" t="str">
        <f ca="1">IF(RMDF!BO894="", "", IF(ISNUMBER(MATCH(RMDF!BO894, INDIRECT(BO894), 0)), "OK", "Invalid"))</f>
        <v/>
      </c>
      <c r="BQ894" s="281"/>
      <c r="BR894" s="281"/>
      <c r="BS894" s="281"/>
      <c r="BT894" s="281" t="b">
        <f>AND(RMDF!BW894&gt;=0, RMDF!BW894&lt;=1-SUM(RMDF!Z894,RMDF!AG894,RMDF!AN894,RMDF!AU894,RMDF!BB894,RMDF!BI894,RMDF!BP894), RMDF!BW894=ROUND(RMDF!BW894,4))</f>
        <v>1</v>
      </c>
      <c r="BU894" s="317">
        <f>RMDF!BU894</f>
        <v>0</v>
      </c>
      <c r="BV894" s="318" t="str">
        <f>IF(BU894=0,"",_xlfn.XLOOKUP(BU894,StatePicklist!$1:$1,StatePicklist!$3:$3,"NA",0))</f>
        <v/>
      </c>
      <c r="BW894" s="297" t="str">
        <f ca="1">IF(RMDF!BV894="", "", IF(ISNUMBER(MATCH(RMDF!BV894, INDIRECT(BV894), 0)), "OK", "Invalid"))</f>
        <v/>
      </c>
      <c r="BX894" s="281"/>
      <c r="BY894" s="281"/>
      <c r="BZ894" s="281"/>
      <c r="CA894" s="281" t="b">
        <f>AND(RMDF!CD894&gt;=0, RMDF!CD894&lt;=1-SUM(RMDF!Z894,RMDF!AG894,RMDF!AN894,RMDF!AU894,RMDF!BB894,RMDF!BI894,RMDF!BP894,RMDF!BW894), RMDF!CD894=ROUND(RMDF!CD894,4))</f>
        <v>1</v>
      </c>
      <c r="CB894" s="317">
        <f>RMDF!CB894</f>
        <v>0</v>
      </c>
      <c r="CC894" s="318" t="str">
        <f>IF(CB894=0,"",_xlfn.XLOOKUP(CB894,StatePicklist!$1:$1,StatePicklist!$3:$3,"NA",0))</f>
        <v/>
      </c>
      <c r="CD894" s="297" t="str">
        <f ca="1">IF(RMDF!CC894="", "", IF(ISNUMBER(MATCH(RMDF!CC894, INDIRECT(CC894), 0)), "OK", "Invalid"))</f>
        <v/>
      </c>
      <c r="CE894" s="281"/>
      <c r="CF894" s="281"/>
      <c r="CG894" s="281"/>
      <c r="CH894" s="281" t="b">
        <f>AND(RMDF!CK894&gt;=0, RMDF!CK894&lt;=1-SUM(RMDF!Z894,RMDF!AG894,RMDF!AN894,RMDF!AU894,RMDF!BB894,RMDF!BI894,RMDF!BP894,RMDF!BW894,RMDF!CD894), RMDF!CK894=ROUND(RMDF!CK894,4))</f>
        <v>1</v>
      </c>
      <c r="CI894" s="317">
        <f>RMDF!CI894</f>
        <v>0</v>
      </c>
      <c r="CJ894" s="318" t="str">
        <f>IF(CI894=0,"",_xlfn.XLOOKUP(CI894,StatePicklist!$1:$1,StatePicklist!$3:$3,"NA",0))</f>
        <v/>
      </c>
      <c r="CK894" s="297" t="str">
        <f ca="1">IF(RMDF!CJ894="", "", IF(ISNUMBER(MATCH(RMDF!CJ894, INDIRECT(CJ894), 0)), "OK", "Invalid"))</f>
        <v/>
      </c>
      <c r="CL894" s="281"/>
      <c r="CM894" s="281"/>
      <c r="CN894" s="281"/>
      <c r="CO894" s="281" t="b">
        <f>AND(RMDF!CR894&gt;=0, RMDF!CR894&lt;=1-SUM(RMDF!Z894,RMDF!AG894,RMDF!AN894,RMDF!AU894,RMDF!BB894,RMDF!BI894,RMDF!BP894,RMDF!BW894,RMDF!CD894,RMDF!CK894), RMDF!CR894=ROUND(RMDF!CR894,4))</f>
        <v>1</v>
      </c>
      <c r="CP894" s="317">
        <f>RMDF!CP894</f>
        <v>0</v>
      </c>
      <c r="CQ894" s="318" t="str">
        <f>IF(CP894=0,"",_xlfn.XLOOKUP(CP894,StatePicklist!$1:$1,StatePicklist!$3:$3,"NA",0))</f>
        <v/>
      </c>
      <c r="CR894" s="297" t="str">
        <f ca="1">IF(RMDF!CQ894="", "", IF(ISNUMBER(MATCH(RMDF!CQ894, INDIRECT(CQ894), 0)), "OK", "Invalid"))</f>
        <v/>
      </c>
      <c r="CS894" s="281"/>
      <c r="CT894" s="281"/>
      <c r="CU894" s="281"/>
      <c r="CV894" s="281" t="b">
        <f>AND(RMDF!CY894&gt;=0, RMDF!CY894&lt;=1-SUM(RMDF!Z894,RMDF!AG894,RMDF!AN894,RMDF!AU894,RMDF!BB894,RMDF!BI894,RMDF!BP894,RMDF!BW894,RMDF!CD894,RMDF!CK894,RMDF!CR894), RMDF!CY894=ROUND(RMDF!CY894,4))</f>
        <v>1</v>
      </c>
      <c r="CW894" s="317">
        <f>RMDF!CW894</f>
        <v>0</v>
      </c>
      <c r="CX894" s="318" t="str">
        <f>IF(CW894=0,"",_xlfn.XLOOKUP(CW894,StatePicklist!$1:$1,StatePicklist!$3:$3,"NA",0))</f>
        <v/>
      </c>
      <c r="CY894" s="297" t="str">
        <f ca="1">IF(RMDF!CX894="", "", IF(ISNUMBER(MATCH(RMDF!CX894, INDIRECT(CX894), 0)), "OK", "Invalid"))</f>
        <v/>
      </c>
      <c r="CZ894" s="281"/>
      <c r="DA894" s="281"/>
      <c r="DB894" s="281"/>
      <c r="DC894" s="281" t="b">
        <f>AND(RMDF!DF894&gt;=0, RMDF!DF894&lt;=1-SUM(RMDF!Z894,RMDF!AG894,RMDF!AN894,RMDF!AU894,RMDF!BB894,RMDF!BI894,RMDF!BP894,RMDF!BW894,RMDF!CD894,RMDF!CK894,RMDF!CR894,RMDF!CY894), RMDF!DF894=ROUND(RMDF!DF894,4))</f>
        <v>1</v>
      </c>
      <c r="DD894" s="317">
        <f>RMDF!DD894</f>
        <v>0</v>
      </c>
      <c r="DE894" s="318" t="str">
        <f>IF(DD894=0,"",_xlfn.XLOOKUP(DD894,StatePicklist!$1:$1,StatePicklist!$3:$3,"NA",0))</f>
        <v/>
      </c>
      <c r="DF894" s="297" t="str">
        <f ca="1">IF(RMDF!DE894="", "", IF(ISNUMBER(MATCH(RMDF!DE894, INDIRECT(DE894), 0)), "OK", "Invalid"))</f>
        <v/>
      </c>
      <c r="DG894" s="281"/>
      <c r="DH894" s="281"/>
      <c r="DI894" s="281"/>
      <c r="DJ894" s="281" t="b">
        <f>AND(RMDF!DM894&gt;=0, RMDF!DM894&lt;=1-SUM(RMDF!Z894,RMDF!AG894,RMDF!AN894,RMDF!AU894,RMDF!BB894,RMDF!BI894,RMDF!BP894,RMDF!BW894,RMDF!CD894,RMDF!CK894,RMDF!CR894,RMDF!CY894,RMDF!DF894), RMDF!DM894=ROUND(RMDF!DM894,4))</f>
        <v>1</v>
      </c>
      <c r="DK894" s="317">
        <f>RMDF!DK894</f>
        <v>0</v>
      </c>
      <c r="DL894" s="318" t="str">
        <f>IF(DK894=0,"",_xlfn.XLOOKUP(DK894,StatePicklist!$1:$1,StatePicklist!$3:$3,"NA",0))</f>
        <v/>
      </c>
      <c r="DM894" s="297" t="str">
        <f ca="1">IF(RMDF!DL894="", "", IF(ISNUMBER(MATCH(RMDF!DL894, INDIRECT(DL894), 0)), "OK", "Invalid"))</f>
        <v/>
      </c>
      <c r="DN894" s="281"/>
      <c r="DO894" s="281"/>
      <c r="DP894" s="281"/>
      <c r="DQ894" s="281" t="b">
        <f>AND(RMDF!DT894&gt;=0, RMDF!DT894&lt;=1-SUM(RMDF!Z894,RMDF!AG894,RMDF!AN894,RMDF!AU894,RMDF!BB894,RMDF!BI894,RMDF!BP894,RMDF!BW894,RMDF!CD894,RMDF!CK894,RMDF!CR894,RMDF!CY894,RMDF!DF894,RMDF!DM894), RMDF!DT894=ROUND(RMDF!DT894,4))</f>
        <v>1</v>
      </c>
      <c r="DR894" s="317">
        <f>RMDF!DR894</f>
        <v>0</v>
      </c>
      <c r="DS894" s="318" t="str">
        <f>IF(DR894=0,"",_xlfn.XLOOKUP(DR894,StatePicklist!$1:$1,StatePicklist!$3:$3,"NA",0))</f>
        <v/>
      </c>
      <c r="DT894" s="297" t="str">
        <f ca="1">IF(RMDF!DS894="", "", IF(ISNUMBER(MATCH(RMDF!DS894, INDIRECT(DS894), 0)), "OK", "Invalid"))</f>
        <v/>
      </c>
      <c r="DU894" s="281"/>
      <c r="DV894" s="281"/>
      <c r="DW894" s="281"/>
      <c r="DX894" s="281" t="b">
        <f>AND(RMDF!EA894&gt;=0, RMDF!EA894&lt;=1-SUM(RMDF!Z894,RMDF!AG894,RMDF!AN894,RMDF!AU894,RMDF!BB894,RMDF!BI894,RMDF!BP894,RMDF!BW894,RMDF!CD894,RMDF!CK894,RMDF!CR894,RMDF!CY894,RMDF!DF894,RMDF!DM894,RMDF!DT894), RMDF!EA894=ROUND(RMDF!EA894,4))</f>
        <v>1</v>
      </c>
      <c r="DY894" s="317">
        <f>RMDF!DY894</f>
        <v>0</v>
      </c>
      <c r="DZ894" s="318" t="str">
        <f>IF(DY894=0,"",_xlfn.XLOOKUP(DY894,StatePicklist!$1:$1,StatePicklist!$3:$3,"NA",0))</f>
        <v/>
      </c>
      <c r="EA894" s="297" t="str">
        <f ca="1">IF(RMDF!DZ894="", "", IF(ISNUMBER(MATCH(RMDF!DZ894, INDIRECT(DZ894), 0)), "OK", "Invalid"))</f>
        <v/>
      </c>
      <c r="EB894" s="281"/>
      <c r="EC894" s="281"/>
      <c r="ED894" s="281"/>
      <c r="EE894" s="281" t="b">
        <f>AND(RMDF!EH894&gt;=0, RMDF!EH894&lt;=1-SUM(RMDF!Z894,RMDF!AG894,RMDF!AN894,RMDF!AU894,RMDF!BB894,RMDF!BI894,RMDF!BP894,RMDF!BW894,RMDF!CD894,RMDF!CK894,RMDF!CR894,RMDF!CY894,RMDF!DF894,RMDF!DM894,RMDF!DT894,RMDF!EA894), RMDF!EH894=ROUND(RMDF!EH894,4))</f>
        <v>1</v>
      </c>
      <c r="EF894" s="317">
        <f>RMDF!EF894</f>
        <v>0</v>
      </c>
      <c r="EG894" s="318" t="str">
        <f>IF(EF894=0,"",_xlfn.XLOOKUP(EF894,StatePicklist!$1:$1,StatePicklist!$3:$3,"NA",0))</f>
        <v/>
      </c>
      <c r="EH894" s="297" t="str">
        <f ca="1">IF(RMDF!EG894="", "", IF(ISNUMBER(MATCH(RMDF!EG894, INDIRECT(EG894), 0)), "OK", "Invalid"))</f>
        <v/>
      </c>
      <c r="EI894" s="281"/>
      <c r="EJ894" s="281"/>
      <c r="EK894" s="281"/>
      <c r="EL894" s="281" t="b">
        <f>AND(RMDF!EO894&gt;=0, RMDF!EO894&lt;=1-SUM(RMDF!Z894,RMDF!AG894,RMDF!AN894,RMDF!AU894,RMDF!BB894,RMDF!BI894,RMDF!BP894,RMDF!BW894,RMDF!CD894,RMDF!CK894,RMDF!CR894,RMDF!CY894,RMDF!DF894,RMDF!DM894,RMDF!DT894,RMDF!EA894,RMDF!EH894), RMDF!EO894=ROUND(RMDF!EO894,4))</f>
        <v>1</v>
      </c>
      <c r="EM894" s="317">
        <f>RMDF!EM894</f>
        <v>0</v>
      </c>
      <c r="EN894" s="318" t="str">
        <f>IF(EM894=0,"",_xlfn.XLOOKUP(EM894,StatePicklist!$1:$1,StatePicklist!$3:$3,"NA",0))</f>
        <v/>
      </c>
      <c r="EO894" s="297" t="str">
        <f ca="1">IF(RMDF!EN894="", "", IF(ISNUMBER(MATCH(RMDF!EN894, INDIRECT(EN894), 0)), "OK", "Invalid"))</f>
        <v/>
      </c>
      <c r="EP894" s="281"/>
      <c r="EQ894" s="281"/>
      <c r="ER894" s="281"/>
      <c r="ES894" s="281" t="b">
        <f>AND(RMDF!EV894&gt;=0, RMDF!EV894&lt;=1-SUM(RMDF!Z894,RMDF!AG894,RMDF!AN894,RMDF!AU894,RMDF!BB894,RMDF!BI894,RMDF!BP894,RMDF!BW894,RMDF!CD894,RMDF!CK894,RMDF!CR894,RMDF!CY894,RMDF!DF894,RMDF!DM894,RMDF!DT894,RMDF!EA894,RMDF!EH894,RMDF!EO894), RMDF!EV894=ROUND(RMDF!EV894,4))</f>
        <v>1</v>
      </c>
      <c r="ET894" s="317">
        <f>RMDF!ET894</f>
        <v>0</v>
      </c>
      <c r="EU894" s="318" t="str">
        <f>IF(ET894=0,"",_xlfn.XLOOKUP(ET894,StatePicklist!$1:$1,StatePicklist!$3:$3,"NA",0))</f>
        <v/>
      </c>
      <c r="EV894" s="297" t="str">
        <f ca="1">IF(RMDF!EU894="", "", IF(ISNUMBER(MATCH(RMDF!EU894, INDIRECT(EU894), 0)), "OK", "Invalid"))</f>
        <v/>
      </c>
      <c r="EW894" s="281"/>
      <c r="EX894" s="281"/>
      <c r="EY894" s="281"/>
      <c r="EZ894" s="281" t="b">
        <f>AND(RMDF!FC894&gt;=0, RMDF!FC894&lt;=1-SUM(RMDF!Z894,RMDF!AG894,RMDF!AN894,RMDF!AU894,RMDF!BB894,RMDF!BI894,RMDF!BP894,RMDF!BW894,RMDF!CD894,RMDF!CK894,RMDF!CR894,RMDF!CY894,RMDF!DF894,RMDF!DM894,RMDF!DT894,RMDF!EA894,RMDF!EH894,RMDF!EO894,RMDF!EV894), RMDF!FC894=ROUND(RMDF!FC894,4))</f>
        <v>1</v>
      </c>
      <c r="FA894" s="317">
        <f>RMDF!FA894</f>
        <v>0</v>
      </c>
      <c r="FB894" s="318" t="str">
        <f>IF(FA894=0,"",_xlfn.XLOOKUP(FA894,StatePicklist!$1:$1,StatePicklist!$3:$3,"NA",0))</f>
        <v/>
      </c>
      <c r="FC894" s="297" t="str">
        <f ca="1">IF(RMDF!FB894="", "", IF(ISNUMBER(MATCH(RMDF!FB894, INDIRECT(FB894), 0)), "OK", "Invalid"))</f>
        <v/>
      </c>
    </row>
    <row r="895" spans="1:159" s="205" customFormat="1" ht="39.9" customHeight="1" x14ac:dyDescent="0.25">
      <c r="A895" s="206"/>
      <c r="B895" s="196"/>
      <c r="C895" s="197"/>
      <c r="D895" s="198"/>
      <c r="E895" s="199"/>
      <c r="F895" s="200"/>
      <c r="G895" s="201"/>
      <c r="H895" s="292"/>
      <c r="I895" s="305">
        <f>RMDF!I895</f>
        <v>0</v>
      </c>
      <c r="J895" s="305" t="str">
        <f>IF(I895=ProductCode!$B$30,"PDReclPost",IF(OR(I895=ProductCode!$C$30,I895=ProductCode!$E$30,I895=ProductCode!$G$30),"PDPreCon",IF(OR(I895=ProductCode!$D$30,I895=ProductCode!$F$30),"PDNotReclPost","")))</f>
        <v/>
      </c>
      <c r="K895" s="305" t="str">
        <f t="shared" si="48"/>
        <v/>
      </c>
      <c r="L895" s="289"/>
      <c r="M895" s="305" t="str">
        <f t="shared" si="48"/>
        <v/>
      </c>
      <c r="N895" s="289" t="b">
        <f>AND(RMDF!N895&gt;=0, RMDF!N895&lt;=1-RMDF!L895, RMDF!N895=ROUND(RMDF!N895,4))</f>
        <v>1</v>
      </c>
      <c r="O895" s="286" t="str">
        <f>IF(P895="","",IF(I895="","",IF(LEFT(I895,13)="Reclaimed pos",RawMaterialCode!$E$569,RawMaterialCode!$E$568)))</f>
        <v>Reclaimed pre-consumer mixed fibers (RM0578)</v>
      </c>
      <c r="P895" s="295">
        <f t="shared" si="49"/>
        <v>1</v>
      </c>
      <c r="Q895" s="202"/>
      <c r="R895" s="203"/>
      <c r="S895" s="204" t="str">
        <f t="shared" si="50"/>
        <v/>
      </c>
      <c r="T895" s="281"/>
      <c r="U895" s="281"/>
      <c r="V895" s="281"/>
      <c r="W895" s="281"/>
      <c r="X895" s="317">
        <f>RMDF!X895</f>
        <v>0</v>
      </c>
      <c r="Y895" s="318" t="str">
        <f>IF(X895=0,"",_xlfn.XLOOKUP(X895,StatePicklist!$1:$1,StatePicklist!$3:$3,"NA",0))</f>
        <v/>
      </c>
      <c r="Z895" s="297" t="str">
        <f ca="1">IF(RMDF!Y895="", "", IF(ISNUMBER(MATCH(RMDF!Y895, INDIRECT(Y895), 0)), "OK", "Invalid"))</f>
        <v/>
      </c>
      <c r="AA895" s="281"/>
      <c r="AB895" s="281"/>
      <c r="AC895" s="281"/>
      <c r="AD895" s="281" t="b">
        <f>AND(RMDF!AG895&gt;=0, RMDF!AG895&lt;=1-RMDF!Z895, RMDF!AG895=ROUND(RMDF!AG895,4))</f>
        <v>1</v>
      </c>
      <c r="AE895" s="317">
        <f>RMDF!AE895</f>
        <v>0</v>
      </c>
      <c r="AF895" s="318" t="str">
        <f>IF(AE895=0,"",_xlfn.XLOOKUP(AE895,StatePicklist!$1:$1,StatePicklist!$3:$3,"NA",0))</f>
        <v/>
      </c>
      <c r="AG895" s="297" t="str">
        <f ca="1">IF(RMDF!AF895="", "", IF(ISNUMBER(MATCH(RMDF!AF895, INDIRECT(AF895), 0)), "OK", "Invalid"))</f>
        <v/>
      </c>
      <c r="AH895" s="281"/>
      <c r="AI895" s="281"/>
      <c r="AJ895" s="281"/>
      <c r="AK895" s="281" t="b">
        <f>AND(RMDF!AN895&gt;=0, RMDF!AN895&lt;=1-SUM(RMDF!Z895,RMDF!AG895), RMDF!AN895=ROUND(RMDF!AN895,4))</f>
        <v>1</v>
      </c>
      <c r="AL895" s="317">
        <f>RMDF!AL895</f>
        <v>0</v>
      </c>
      <c r="AM895" s="318" t="str">
        <f>IF(AL895=0,"",_xlfn.XLOOKUP(AL895,StatePicklist!$1:$1,StatePicklist!$3:$3,"NA",0))</f>
        <v/>
      </c>
      <c r="AN895" s="297" t="str">
        <f ca="1">IF(RMDF!AM895="", "", IF(ISNUMBER(MATCH(RMDF!AM895, INDIRECT(AM895), 0)), "OK", "Invalid"))</f>
        <v/>
      </c>
      <c r="AO895" s="281"/>
      <c r="AP895" s="281"/>
      <c r="AQ895" s="281"/>
      <c r="AR895" s="281" t="b">
        <f>AND(RMDF!AU895&gt;=0, RMDF!AU895&lt;=1-SUM(RMDF!Z895,RMDF!AG895,RMDF!AN895), RMDF!AU895=ROUND(RMDF!AU895,4))</f>
        <v>1</v>
      </c>
      <c r="AS895" s="317">
        <f>RMDF!AS895</f>
        <v>0</v>
      </c>
      <c r="AT895" s="318" t="str">
        <f>IF(AS895=0,"",_xlfn.XLOOKUP(AS895,StatePicklist!$1:$1,StatePicklist!$3:$3,"NA",0))</f>
        <v/>
      </c>
      <c r="AU895" s="297" t="str">
        <f ca="1">IF(RMDF!AT895="", "", IF(ISNUMBER(MATCH(RMDF!AT895, INDIRECT(AT895), 0)), "OK", "Invalid"))</f>
        <v/>
      </c>
      <c r="AV895" s="281"/>
      <c r="AW895" s="281"/>
      <c r="AX895" s="281"/>
      <c r="AY895" s="281" t="b">
        <f>AND(RMDF!BB895&gt;=0, RMDF!BB895&lt;=1-SUM(RMDF!Z895,RMDF!AG895,RMDF!AN895,RMDF!AU895), RMDF!BB895=ROUND(RMDF!BB895,4))</f>
        <v>1</v>
      </c>
      <c r="AZ895" s="317">
        <f>RMDF!AZ895</f>
        <v>0</v>
      </c>
      <c r="BA895" s="318" t="str">
        <f>IF(AZ895=0,"",_xlfn.XLOOKUP(AZ895,StatePicklist!$1:$1,StatePicklist!$3:$3,"NA",0))</f>
        <v/>
      </c>
      <c r="BB895" s="297" t="str">
        <f ca="1">IF(RMDF!BA895="", "", IF(ISNUMBER(MATCH(RMDF!BA895, INDIRECT(BA895), 0)), "OK", "Invalid"))</f>
        <v/>
      </c>
      <c r="BC895" s="281"/>
      <c r="BD895" s="281"/>
      <c r="BE895" s="281"/>
      <c r="BF895" s="281" t="b">
        <f>AND(RMDF!BI895&gt;=0, RMDF!BI895&lt;=1-SUM(RMDF!Z895,RMDF!AG895,RMDF!AN895,RMDF!AU895,RMDF!BB895), RMDF!BI895=ROUND(RMDF!BI895,4))</f>
        <v>1</v>
      </c>
      <c r="BG895" s="317">
        <f>RMDF!BG895</f>
        <v>0</v>
      </c>
      <c r="BH895" s="318" t="str">
        <f>IF(BG895=0,"",_xlfn.XLOOKUP(BG895,StatePicklist!$1:$1,StatePicklist!$3:$3,"NA",0))</f>
        <v/>
      </c>
      <c r="BI895" s="297" t="str">
        <f ca="1">IF(RMDF!BH895="", "", IF(ISNUMBER(MATCH(RMDF!BH895, INDIRECT(BH895), 0)), "OK", "Invalid"))</f>
        <v/>
      </c>
      <c r="BJ895" s="281"/>
      <c r="BK895" s="281"/>
      <c r="BL895" s="281"/>
      <c r="BM895" s="281" t="b">
        <f>AND(RMDF!BP895&gt;=0, RMDF!BP895&lt;=1-SUM(RMDF!Z895,RMDF!AG895,RMDF!AN895,RMDF!AU895,RMDF!BB895,RMDF!BI895), RMDF!BP895=ROUND(RMDF!BP895,4))</f>
        <v>1</v>
      </c>
      <c r="BN895" s="317">
        <f>RMDF!BN895</f>
        <v>0</v>
      </c>
      <c r="BO895" s="318" t="str">
        <f>IF(BN895=0,"",_xlfn.XLOOKUP(BN895,StatePicklist!$1:$1,StatePicklist!$3:$3,"NA",0))</f>
        <v/>
      </c>
      <c r="BP895" s="297" t="str">
        <f ca="1">IF(RMDF!BO895="", "", IF(ISNUMBER(MATCH(RMDF!BO895, INDIRECT(BO895), 0)), "OK", "Invalid"))</f>
        <v/>
      </c>
      <c r="BQ895" s="281"/>
      <c r="BR895" s="281"/>
      <c r="BS895" s="281"/>
      <c r="BT895" s="281" t="b">
        <f>AND(RMDF!BW895&gt;=0, RMDF!BW895&lt;=1-SUM(RMDF!Z895,RMDF!AG895,RMDF!AN895,RMDF!AU895,RMDF!BB895,RMDF!BI895,RMDF!BP895), RMDF!BW895=ROUND(RMDF!BW895,4))</f>
        <v>1</v>
      </c>
      <c r="BU895" s="317">
        <f>RMDF!BU895</f>
        <v>0</v>
      </c>
      <c r="BV895" s="318" t="str">
        <f>IF(BU895=0,"",_xlfn.XLOOKUP(BU895,StatePicklist!$1:$1,StatePicklist!$3:$3,"NA",0))</f>
        <v/>
      </c>
      <c r="BW895" s="297" t="str">
        <f ca="1">IF(RMDF!BV895="", "", IF(ISNUMBER(MATCH(RMDF!BV895, INDIRECT(BV895), 0)), "OK", "Invalid"))</f>
        <v/>
      </c>
      <c r="BX895" s="281"/>
      <c r="BY895" s="281"/>
      <c r="BZ895" s="281"/>
      <c r="CA895" s="281" t="b">
        <f>AND(RMDF!CD895&gt;=0, RMDF!CD895&lt;=1-SUM(RMDF!Z895,RMDF!AG895,RMDF!AN895,RMDF!AU895,RMDF!BB895,RMDF!BI895,RMDF!BP895,RMDF!BW895), RMDF!CD895=ROUND(RMDF!CD895,4))</f>
        <v>1</v>
      </c>
      <c r="CB895" s="317">
        <f>RMDF!CB895</f>
        <v>0</v>
      </c>
      <c r="CC895" s="318" t="str">
        <f>IF(CB895=0,"",_xlfn.XLOOKUP(CB895,StatePicklist!$1:$1,StatePicklist!$3:$3,"NA",0))</f>
        <v/>
      </c>
      <c r="CD895" s="297" t="str">
        <f ca="1">IF(RMDF!CC895="", "", IF(ISNUMBER(MATCH(RMDF!CC895, INDIRECT(CC895), 0)), "OK", "Invalid"))</f>
        <v/>
      </c>
      <c r="CE895" s="281"/>
      <c r="CF895" s="281"/>
      <c r="CG895" s="281"/>
      <c r="CH895" s="281" t="b">
        <f>AND(RMDF!CK895&gt;=0, RMDF!CK895&lt;=1-SUM(RMDF!Z895,RMDF!AG895,RMDF!AN895,RMDF!AU895,RMDF!BB895,RMDF!BI895,RMDF!BP895,RMDF!BW895,RMDF!CD895), RMDF!CK895=ROUND(RMDF!CK895,4))</f>
        <v>1</v>
      </c>
      <c r="CI895" s="317">
        <f>RMDF!CI895</f>
        <v>0</v>
      </c>
      <c r="CJ895" s="318" t="str">
        <f>IF(CI895=0,"",_xlfn.XLOOKUP(CI895,StatePicklist!$1:$1,StatePicklist!$3:$3,"NA",0))</f>
        <v/>
      </c>
      <c r="CK895" s="297" t="str">
        <f ca="1">IF(RMDF!CJ895="", "", IF(ISNUMBER(MATCH(RMDF!CJ895, INDIRECT(CJ895), 0)), "OK", "Invalid"))</f>
        <v/>
      </c>
      <c r="CL895" s="281"/>
      <c r="CM895" s="281"/>
      <c r="CN895" s="281"/>
      <c r="CO895" s="281" t="b">
        <f>AND(RMDF!CR895&gt;=0, RMDF!CR895&lt;=1-SUM(RMDF!Z895,RMDF!AG895,RMDF!AN895,RMDF!AU895,RMDF!BB895,RMDF!BI895,RMDF!BP895,RMDF!BW895,RMDF!CD895,RMDF!CK895), RMDF!CR895=ROUND(RMDF!CR895,4))</f>
        <v>1</v>
      </c>
      <c r="CP895" s="317">
        <f>RMDF!CP895</f>
        <v>0</v>
      </c>
      <c r="CQ895" s="318" t="str">
        <f>IF(CP895=0,"",_xlfn.XLOOKUP(CP895,StatePicklist!$1:$1,StatePicklist!$3:$3,"NA",0))</f>
        <v/>
      </c>
      <c r="CR895" s="297" t="str">
        <f ca="1">IF(RMDF!CQ895="", "", IF(ISNUMBER(MATCH(RMDF!CQ895, INDIRECT(CQ895), 0)), "OK", "Invalid"))</f>
        <v/>
      </c>
      <c r="CS895" s="281"/>
      <c r="CT895" s="281"/>
      <c r="CU895" s="281"/>
      <c r="CV895" s="281" t="b">
        <f>AND(RMDF!CY895&gt;=0, RMDF!CY895&lt;=1-SUM(RMDF!Z895,RMDF!AG895,RMDF!AN895,RMDF!AU895,RMDF!BB895,RMDF!BI895,RMDF!BP895,RMDF!BW895,RMDF!CD895,RMDF!CK895,RMDF!CR895), RMDF!CY895=ROUND(RMDF!CY895,4))</f>
        <v>1</v>
      </c>
      <c r="CW895" s="317">
        <f>RMDF!CW895</f>
        <v>0</v>
      </c>
      <c r="CX895" s="318" t="str">
        <f>IF(CW895=0,"",_xlfn.XLOOKUP(CW895,StatePicklist!$1:$1,StatePicklist!$3:$3,"NA",0))</f>
        <v/>
      </c>
      <c r="CY895" s="297" t="str">
        <f ca="1">IF(RMDF!CX895="", "", IF(ISNUMBER(MATCH(RMDF!CX895, INDIRECT(CX895), 0)), "OK", "Invalid"))</f>
        <v/>
      </c>
      <c r="CZ895" s="281"/>
      <c r="DA895" s="281"/>
      <c r="DB895" s="281"/>
      <c r="DC895" s="281" t="b">
        <f>AND(RMDF!DF895&gt;=0, RMDF!DF895&lt;=1-SUM(RMDF!Z895,RMDF!AG895,RMDF!AN895,RMDF!AU895,RMDF!BB895,RMDF!BI895,RMDF!BP895,RMDF!BW895,RMDF!CD895,RMDF!CK895,RMDF!CR895,RMDF!CY895), RMDF!DF895=ROUND(RMDF!DF895,4))</f>
        <v>1</v>
      </c>
      <c r="DD895" s="317">
        <f>RMDF!DD895</f>
        <v>0</v>
      </c>
      <c r="DE895" s="318" t="str">
        <f>IF(DD895=0,"",_xlfn.XLOOKUP(DD895,StatePicklist!$1:$1,StatePicklist!$3:$3,"NA",0))</f>
        <v/>
      </c>
      <c r="DF895" s="297" t="str">
        <f ca="1">IF(RMDF!DE895="", "", IF(ISNUMBER(MATCH(RMDF!DE895, INDIRECT(DE895), 0)), "OK", "Invalid"))</f>
        <v/>
      </c>
      <c r="DG895" s="281"/>
      <c r="DH895" s="281"/>
      <c r="DI895" s="281"/>
      <c r="DJ895" s="281" t="b">
        <f>AND(RMDF!DM895&gt;=0, RMDF!DM895&lt;=1-SUM(RMDF!Z895,RMDF!AG895,RMDF!AN895,RMDF!AU895,RMDF!BB895,RMDF!BI895,RMDF!BP895,RMDF!BW895,RMDF!CD895,RMDF!CK895,RMDF!CR895,RMDF!CY895,RMDF!DF895), RMDF!DM895=ROUND(RMDF!DM895,4))</f>
        <v>1</v>
      </c>
      <c r="DK895" s="317">
        <f>RMDF!DK895</f>
        <v>0</v>
      </c>
      <c r="DL895" s="318" t="str">
        <f>IF(DK895=0,"",_xlfn.XLOOKUP(DK895,StatePicklist!$1:$1,StatePicklist!$3:$3,"NA",0))</f>
        <v/>
      </c>
      <c r="DM895" s="297" t="str">
        <f ca="1">IF(RMDF!DL895="", "", IF(ISNUMBER(MATCH(RMDF!DL895, INDIRECT(DL895), 0)), "OK", "Invalid"))</f>
        <v/>
      </c>
      <c r="DN895" s="281"/>
      <c r="DO895" s="281"/>
      <c r="DP895" s="281"/>
      <c r="DQ895" s="281" t="b">
        <f>AND(RMDF!DT895&gt;=0, RMDF!DT895&lt;=1-SUM(RMDF!Z895,RMDF!AG895,RMDF!AN895,RMDF!AU895,RMDF!BB895,RMDF!BI895,RMDF!BP895,RMDF!BW895,RMDF!CD895,RMDF!CK895,RMDF!CR895,RMDF!CY895,RMDF!DF895,RMDF!DM895), RMDF!DT895=ROUND(RMDF!DT895,4))</f>
        <v>1</v>
      </c>
      <c r="DR895" s="317">
        <f>RMDF!DR895</f>
        <v>0</v>
      </c>
      <c r="DS895" s="318" t="str">
        <f>IF(DR895=0,"",_xlfn.XLOOKUP(DR895,StatePicklist!$1:$1,StatePicklist!$3:$3,"NA",0))</f>
        <v/>
      </c>
      <c r="DT895" s="297" t="str">
        <f ca="1">IF(RMDF!DS895="", "", IF(ISNUMBER(MATCH(RMDF!DS895, INDIRECT(DS895), 0)), "OK", "Invalid"))</f>
        <v/>
      </c>
      <c r="DU895" s="281"/>
      <c r="DV895" s="281"/>
      <c r="DW895" s="281"/>
      <c r="DX895" s="281" t="b">
        <f>AND(RMDF!EA895&gt;=0, RMDF!EA895&lt;=1-SUM(RMDF!Z895,RMDF!AG895,RMDF!AN895,RMDF!AU895,RMDF!BB895,RMDF!BI895,RMDF!BP895,RMDF!BW895,RMDF!CD895,RMDF!CK895,RMDF!CR895,RMDF!CY895,RMDF!DF895,RMDF!DM895,RMDF!DT895), RMDF!EA895=ROUND(RMDF!EA895,4))</f>
        <v>1</v>
      </c>
      <c r="DY895" s="317">
        <f>RMDF!DY895</f>
        <v>0</v>
      </c>
      <c r="DZ895" s="318" t="str">
        <f>IF(DY895=0,"",_xlfn.XLOOKUP(DY895,StatePicklist!$1:$1,StatePicklist!$3:$3,"NA",0))</f>
        <v/>
      </c>
      <c r="EA895" s="297" t="str">
        <f ca="1">IF(RMDF!DZ895="", "", IF(ISNUMBER(MATCH(RMDF!DZ895, INDIRECT(DZ895), 0)), "OK", "Invalid"))</f>
        <v/>
      </c>
      <c r="EB895" s="281"/>
      <c r="EC895" s="281"/>
      <c r="ED895" s="281"/>
      <c r="EE895" s="281" t="b">
        <f>AND(RMDF!EH895&gt;=0, RMDF!EH895&lt;=1-SUM(RMDF!Z895,RMDF!AG895,RMDF!AN895,RMDF!AU895,RMDF!BB895,RMDF!BI895,RMDF!BP895,RMDF!BW895,RMDF!CD895,RMDF!CK895,RMDF!CR895,RMDF!CY895,RMDF!DF895,RMDF!DM895,RMDF!DT895,RMDF!EA895), RMDF!EH895=ROUND(RMDF!EH895,4))</f>
        <v>1</v>
      </c>
      <c r="EF895" s="317">
        <f>RMDF!EF895</f>
        <v>0</v>
      </c>
      <c r="EG895" s="318" t="str">
        <f>IF(EF895=0,"",_xlfn.XLOOKUP(EF895,StatePicklist!$1:$1,StatePicklist!$3:$3,"NA",0))</f>
        <v/>
      </c>
      <c r="EH895" s="297" t="str">
        <f ca="1">IF(RMDF!EG895="", "", IF(ISNUMBER(MATCH(RMDF!EG895, INDIRECT(EG895), 0)), "OK", "Invalid"))</f>
        <v/>
      </c>
      <c r="EI895" s="281"/>
      <c r="EJ895" s="281"/>
      <c r="EK895" s="281"/>
      <c r="EL895" s="281" t="b">
        <f>AND(RMDF!EO895&gt;=0, RMDF!EO895&lt;=1-SUM(RMDF!Z895,RMDF!AG895,RMDF!AN895,RMDF!AU895,RMDF!BB895,RMDF!BI895,RMDF!BP895,RMDF!BW895,RMDF!CD895,RMDF!CK895,RMDF!CR895,RMDF!CY895,RMDF!DF895,RMDF!DM895,RMDF!DT895,RMDF!EA895,RMDF!EH895), RMDF!EO895=ROUND(RMDF!EO895,4))</f>
        <v>1</v>
      </c>
      <c r="EM895" s="317">
        <f>RMDF!EM895</f>
        <v>0</v>
      </c>
      <c r="EN895" s="318" t="str">
        <f>IF(EM895=0,"",_xlfn.XLOOKUP(EM895,StatePicklist!$1:$1,StatePicklist!$3:$3,"NA",0))</f>
        <v/>
      </c>
      <c r="EO895" s="297" t="str">
        <f ca="1">IF(RMDF!EN895="", "", IF(ISNUMBER(MATCH(RMDF!EN895, INDIRECT(EN895), 0)), "OK", "Invalid"))</f>
        <v/>
      </c>
      <c r="EP895" s="281"/>
      <c r="EQ895" s="281"/>
      <c r="ER895" s="281"/>
      <c r="ES895" s="281" t="b">
        <f>AND(RMDF!EV895&gt;=0, RMDF!EV895&lt;=1-SUM(RMDF!Z895,RMDF!AG895,RMDF!AN895,RMDF!AU895,RMDF!BB895,RMDF!BI895,RMDF!BP895,RMDF!BW895,RMDF!CD895,RMDF!CK895,RMDF!CR895,RMDF!CY895,RMDF!DF895,RMDF!DM895,RMDF!DT895,RMDF!EA895,RMDF!EH895,RMDF!EO895), RMDF!EV895=ROUND(RMDF!EV895,4))</f>
        <v>1</v>
      </c>
      <c r="ET895" s="317">
        <f>RMDF!ET895</f>
        <v>0</v>
      </c>
      <c r="EU895" s="318" t="str">
        <f>IF(ET895=0,"",_xlfn.XLOOKUP(ET895,StatePicklist!$1:$1,StatePicklist!$3:$3,"NA",0))</f>
        <v/>
      </c>
      <c r="EV895" s="297" t="str">
        <f ca="1">IF(RMDF!EU895="", "", IF(ISNUMBER(MATCH(RMDF!EU895, INDIRECT(EU895), 0)), "OK", "Invalid"))</f>
        <v/>
      </c>
      <c r="EW895" s="281"/>
      <c r="EX895" s="281"/>
      <c r="EY895" s="281"/>
      <c r="EZ895" s="281" t="b">
        <f>AND(RMDF!FC895&gt;=0, RMDF!FC895&lt;=1-SUM(RMDF!Z895,RMDF!AG895,RMDF!AN895,RMDF!AU895,RMDF!BB895,RMDF!BI895,RMDF!BP895,RMDF!BW895,RMDF!CD895,RMDF!CK895,RMDF!CR895,RMDF!CY895,RMDF!DF895,RMDF!DM895,RMDF!DT895,RMDF!EA895,RMDF!EH895,RMDF!EO895,RMDF!EV895), RMDF!FC895=ROUND(RMDF!FC895,4))</f>
        <v>1</v>
      </c>
      <c r="FA895" s="317">
        <f>RMDF!FA895</f>
        <v>0</v>
      </c>
      <c r="FB895" s="318" t="str">
        <f>IF(FA895=0,"",_xlfn.XLOOKUP(FA895,StatePicklist!$1:$1,StatePicklist!$3:$3,"NA",0))</f>
        <v/>
      </c>
      <c r="FC895" s="297" t="str">
        <f ca="1">IF(RMDF!FB895="", "", IF(ISNUMBER(MATCH(RMDF!FB895, INDIRECT(FB895), 0)), "OK", "Invalid"))</f>
        <v/>
      </c>
    </row>
    <row r="896" spans="1:159" s="205" customFormat="1" ht="39.9" customHeight="1" x14ac:dyDescent="0.25">
      <c r="A896" s="206"/>
      <c r="B896" s="196"/>
      <c r="C896" s="197"/>
      <c r="D896" s="198"/>
      <c r="E896" s="199"/>
      <c r="F896" s="200"/>
      <c r="G896" s="201"/>
      <c r="H896" s="292"/>
      <c r="I896" s="305">
        <f>RMDF!I896</f>
        <v>0</v>
      </c>
      <c r="J896" s="305" t="str">
        <f>IF(I896=ProductCode!$B$30,"PDReclPost",IF(OR(I896=ProductCode!$C$30,I896=ProductCode!$E$30,I896=ProductCode!$G$30),"PDPreCon",IF(OR(I896=ProductCode!$D$30,I896=ProductCode!$F$30),"PDNotReclPost","")))</f>
        <v/>
      </c>
      <c r="K896" s="305" t="str">
        <f t="shared" si="48"/>
        <v/>
      </c>
      <c r="L896" s="289"/>
      <c r="M896" s="305" t="str">
        <f t="shared" si="48"/>
        <v/>
      </c>
      <c r="N896" s="289" t="b">
        <f>AND(RMDF!N896&gt;=0, RMDF!N896&lt;=1-RMDF!L896, RMDF!N896=ROUND(RMDF!N896,4))</f>
        <v>1</v>
      </c>
      <c r="O896" s="286" t="str">
        <f>IF(P896="","",IF(I896="","",IF(LEFT(I896,13)="Reclaimed pos",RawMaterialCode!$E$569,RawMaterialCode!$E$568)))</f>
        <v>Reclaimed pre-consumer mixed fibers (RM0578)</v>
      </c>
      <c r="P896" s="295">
        <f t="shared" si="49"/>
        <v>1</v>
      </c>
      <c r="Q896" s="202"/>
      <c r="R896" s="203"/>
      <c r="S896" s="204" t="str">
        <f t="shared" si="50"/>
        <v/>
      </c>
      <c r="T896" s="281"/>
      <c r="U896" s="281"/>
      <c r="V896" s="281"/>
      <c r="W896" s="281"/>
      <c r="X896" s="317">
        <f>RMDF!X896</f>
        <v>0</v>
      </c>
      <c r="Y896" s="318" t="str">
        <f>IF(X896=0,"",_xlfn.XLOOKUP(X896,StatePicklist!$1:$1,StatePicklist!$3:$3,"NA",0))</f>
        <v/>
      </c>
      <c r="Z896" s="297" t="str">
        <f ca="1">IF(RMDF!Y896="", "", IF(ISNUMBER(MATCH(RMDF!Y896, INDIRECT(Y896), 0)), "OK", "Invalid"))</f>
        <v/>
      </c>
      <c r="AA896" s="281"/>
      <c r="AB896" s="281"/>
      <c r="AC896" s="281"/>
      <c r="AD896" s="281" t="b">
        <f>AND(RMDF!AG896&gt;=0, RMDF!AG896&lt;=1-RMDF!Z896, RMDF!AG896=ROUND(RMDF!AG896,4))</f>
        <v>1</v>
      </c>
      <c r="AE896" s="317">
        <f>RMDF!AE896</f>
        <v>0</v>
      </c>
      <c r="AF896" s="318" t="str">
        <f>IF(AE896=0,"",_xlfn.XLOOKUP(AE896,StatePicklist!$1:$1,StatePicklist!$3:$3,"NA",0))</f>
        <v/>
      </c>
      <c r="AG896" s="297" t="str">
        <f ca="1">IF(RMDF!AF896="", "", IF(ISNUMBER(MATCH(RMDF!AF896, INDIRECT(AF896), 0)), "OK", "Invalid"))</f>
        <v/>
      </c>
      <c r="AH896" s="281"/>
      <c r="AI896" s="281"/>
      <c r="AJ896" s="281"/>
      <c r="AK896" s="281" t="b">
        <f>AND(RMDF!AN896&gt;=0, RMDF!AN896&lt;=1-SUM(RMDF!Z896,RMDF!AG896), RMDF!AN896=ROUND(RMDF!AN896,4))</f>
        <v>1</v>
      </c>
      <c r="AL896" s="317">
        <f>RMDF!AL896</f>
        <v>0</v>
      </c>
      <c r="AM896" s="318" t="str">
        <f>IF(AL896=0,"",_xlfn.XLOOKUP(AL896,StatePicklist!$1:$1,StatePicklist!$3:$3,"NA",0))</f>
        <v/>
      </c>
      <c r="AN896" s="297" t="str">
        <f ca="1">IF(RMDF!AM896="", "", IF(ISNUMBER(MATCH(RMDF!AM896, INDIRECT(AM896), 0)), "OK", "Invalid"))</f>
        <v/>
      </c>
      <c r="AO896" s="281"/>
      <c r="AP896" s="281"/>
      <c r="AQ896" s="281"/>
      <c r="AR896" s="281" t="b">
        <f>AND(RMDF!AU896&gt;=0, RMDF!AU896&lt;=1-SUM(RMDF!Z896,RMDF!AG896,RMDF!AN896), RMDF!AU896=ROUND(RMDF!AU896,4))</f>
        <v>1</v>
      </c>
      <c r="AS896" s="317">
        <f>RMDF!AS896</f>
        <v>0</v>
      </c>
      <c r="AT896" s="318" t="str">
        <f>IF(AS896=0,"",_xlfn.XLOOKUP(AS896,StatePicklist!$1:$1,StatePicklist!$3:$3,"NA",0))</f>
        <v/>
      </c>
      <c r="AU896" s="297" t="str">
        <f ca="1">IF(RMDF!AT896="", "", IF(ISNUMBER(MATCH(RMDF!AT896, INDIRECT(AT896), 0)), "OK", "Invalid"))</f>
        <v/>
      </c>
      <c r="AV896" s="281"/>
      <c r="AW896" s="281"/>
      <c r="AX896" s="281"/>
      <c r="AY896" s="281" t="b">
        <f>AND(RMDF!BB896&gt;=0, RMDF!BB896&lt;=1-SUM(RMDF!Z896,RMDF!AG896,RMDF!AN896,RMDF!AU896), RMDF!BB896=ROUND(RMDF!BB896,4))</f>
        <v>1</v>
      </c>
      <c r="AZ896" s="317">
        <f>RMDF!AZ896</f>
        <v>0</v>
      </c>
      <c r="BA896" s="318" t="str">
        <f>IF(AZ896=0,"",_xlfn.XLOOKUP(AZ896,StatePicklist!$1:$1,StatePicklist!$3:$3,"NA",0))</f>
        <v/>
      </c>
      <c r="BB896" s="297" t="str">
        <f ca="1">IF(RMDF!BA896="", "", IF(ISNUMBER(MATCH(RMDF!BA896, INDIRECT(BA896), 0)), "OK", "Invalid"))</f>
        <v/>
      </c>
      <c r="BC896" s="281"/>
      <c r="BD896" s="281"/>
      <c r="BE896" s="281"/>
      <c r="BF896" s="281" t="b">
        <f>AND(RMDF!BI896&gt;=0, RMDF!BI896&lt;=1-SUM(RMDF!Z896,RMDF!AG896,RMDF!AN896,RMDF!AU896,RMDF!BB896), RMDF!BI896=ROUND(RMDF!BI896,4))</f>
        <v>1</v>
      </c>
      <c r="BG896" s="317">
        <f>RMDF!BG896</f>
        <v>0</v>
      </c>
      <c r="BH896" s="318" t="str">
        <f>IF(BG896=0,"",_xlfn.XLOOKUP(BG896,StatePicklist!$1:$1,StatePicklist!$3:$3,"NA",0))</f>
        <v/>
      </c>
      <c r="BI896" s="297" t="str">
        <f ca="1">IF(RMDF!BH896="", "", IF(ISNUMBER(MATCH(RMDF!BH896, INDIRECT(BH896), 0)), "OK", "Invalid"))</f>
        <v/>
      </c>
      <c r="BJ896" s="281"/>
      <c r="BK896" s="281"/>
      <c r="BL896" s="281"/>
      <c r="BM896" s="281" t="b">
        <f>AND(RMDF!BP896&gt;=0, RMDF!BP896&lt;=1-SUM(RMDF!Z896,RMDF!AG896,RMDF!AN896,RMDF!AU896,RMDF!BB896,RMDF!BI896), RMDF!BP896=ROUND(RMDF!BP896,4))</f>
        <v>1</v>
      </c>
      <c r="BN896" s="317">
        <f>RMDF!BN896</f>
        <v>0</v>
      </c>
      <c r="BO896" s="318" t="str">
        <f>IF(BN896=0,"",_xlfn.XLOOKUP(BN896,StatePicklist!$1:$1,StatePicklist!$3:$3,"NA",0))</f>
        <v/>
      </c>
      <c r="BP896" s="297" t="str">
        <f ca="1">IF(RMDF!BO896="", "", IF(ISNUMBER(MATCH(RMDF!BO896, INDIRECT(BO896), 0)), "OK", "Invalid"))</f>
        <v/>
      </c>
      <c r="BQ896" s="281"/>
      <c r="BR896" s="281"/>
      <c r="BS896" s="281"/>
      <c r="BT896" s="281" t="b">
        <f>AND(RMDF!BW896&gt;=0, RMDF!BW896&lt;=1-SUM(RMDF!Z896,RMDF!AG896,RMDF!AN896,RMDF!AU896,RMDF!BB896,RMDF!BI896,RMDF!BP896), RMDF!BW896=ROUND(RMDF!BW896,4))</f>
        <v>1</v>
      </c>
      <c r="BU896" s="317">
        <f>RMDF!BU896</f>
        <v>0</v>
      </c>
      <c r="BV896" s="318" t="str">
        <f>IF(BU896=0,"",_xlfn.XLOOKUP(BU896,StatePicklist!$1:$1,StatePicklist!$3:$3,"NA",0))</f>
        <v/>
      </c>
      <c r="BW896" s="297" t="str">
        <f ca="1">IF(RMDF!BV896="", "", IF(ISNUMBER(MATCH(RMDF!BV896, INDIRECT(BV896), 0)), "OK", "Invalid"))</f>
        <v/>
      </c>
      <c r="BX896" s="281"/>
      <c r="BY896" s="281"/>
      <c r="BZ896" s="281"/>
      <c r="CA896" s="281" t="b">
        <f>AND(RMDF!CD896&gt;=0, RMDF!CD896&lt;=1-SUM(RMDF!Z896,RMDF!AG896,RMDF!AN896,RMDF!AU896,RMDF!BB896,RMDF!BI896,RMDF!BP896,RMDF!BW896), RMDF!CD896=ROUND(RMDF!CD896,4))</f>
        <v>1</v>
      </c>
      <c r="CB896" s="317">
        <f>RMDF!CB896</f>
        <v>0</v>
      </c>
      <c r="CC896" s="318" t="str">
        <f>IF(CB896=0,"",_xlfn.XLOOKUP(CB896,StatePicklist!$1:$1,StatePicklist!$3:$3,"NA",0))</f>
        <v/>
      </c>
      <c r="CD896" s="297" t="str">
        <f ca="1">IF(RMDF!CC896="", "", IF(ISNUMBER(MATCH(RMDF!CC896, INDIRECT(CC896), 0)), "OK", "Invalid"))</f>
        <v/>
      </c>
      <c r="CE896" s="281"/>
      <c r="CF896" s="281"/>
      <c r="CG896" s="281"/>
      <c r="CH896" s="281" t="b">
        <f>AND(RMDF!CK896&gt;=0, RMDF!CK896&lt;=1-SUM(RMDF!Z896,RMDF!AG896,RMDF!AN896,RMDF!AU896,RMDF!BB896,RMDF!BI896,RMDF!BP896,RMDF!BW896,RMDF!CD896), RMDF!CK896=ROUND(RMDF!CK896,4))</f>
        <v>1</v>
      </c>
      <c r="CI896" s="317">
        <f>RMDF!CI896</f>
        <v>0</v>
      </c>
      <c r="CJ896" s="318" t="str">
        <f>IF(CI896=0,"",_xlfn.XLOOKUP(CI896,StatePicklist!$1:$1,StatePicklist!$3:$3,"NA",0))</f>
        <v/>
      </c>
      <c r="CK896" s="297" t="str">
        <f ca="1">IF(RMDF!CJ896="", "", IF(ISNUMBER(MATCH(RMDF!CJ896, INDIRECT(CJ896), 0)), "OK", "Invalid"))</f>
        <v/>
      </c>
      <c r="CL896" s="281"/>
      <c r="CM896" s="281"/>
      <c r="CN896" s="281"/>
      <c r="CO896" s="281" t="b">
        <f>AND(RMDF!CR896&gt;=0, RMDF!CR896&lt;=1-SUM(RMDF!Z896,RMDF!AG896,RMDF!AN896,RMDF!AU896,RMDF!BB896,RMDF!BI896,RMDF!BP896,RMDF!BW896,RMDF!CD896,RMDF!CK896), RMDF!CR896=ROUND(RMDF!CR896,4))</f>
        <v>1</v>
      </c>
      <c r="CP896" s="317">
        <f>RMDF!CP896</f>
        <v>0</v>
      </c>
      <c r="CQ896" s="318" t="str">
        <f>IF(CP896=0,"",_xlfn.XLOOKUP(CP896,StatePicklist!$1:$1,StatePicklist!$3:$3,"NA",0))</f>
        <v/>
      </c>
      <c r="CR896" s="297" t="str">
        <f ca="1">IF(RMDF!CQ896="", "", IF(ISNUMBER(MATCH(RMDF!CQ896, INDIRECT(CQ896), 0)), "OK", "Invalid"))</f>
        <v/>
      </c>
      <c r="CS896" s="281"/>
      <c r="CT896" s="281"/>
      <c r="CU896" s="281"/>
      <c r="CV896" s="281" t="b">
        <f>AND(RMDF!CY896&gt;=0, RMDF!CY896&lt;=1-SUM(RMDF!Z896,RMDF!AG896,RMDF!AN896,RMDF!AU896,RMDF!BB896,RMDF!BI896,RMDF!BP896,RMDF!BW896,RMDF!CD896,RMDF!CK896,RMDF!CR896), RMDF!CY896=ROUND(RMDF!CY896,4))</f>
        <v>1</v>
      </c>
      <c r="CW896" s="317">
        <f>RMDF!CW896</f>
        <v>0</v>
      </c>
      <c r="CX896" s="318" t="str">
        <f>IF(CW896=0,"",_xlfn.XLOOKUP(CW896,StatePicklist!$1:$1,StatePicklist!$3:$3,"NA",0))</f>
        <v/>
      </c>
      <c r="CY896" s="297" t="str">
        <f ca="1">IF(RMDF!CX896="", "", IF(ISNUMBER(MATCH(RMDF!CX896, INDIRECT(CX896), 0)), "OK", "Invalid"))</f>
        <v/>
      </c>
      <c r="CZ896" s="281"/>
      <c r="DA896" s="281"/>
      <c r="DB896" s="281"/>
      <c r="DC896" s="281" t="b">
        <f>AND(RMDF!DF896&gt;=0, RMDF!DF896&lt;=1-SUM(RMDF!Z896,RMDF!AG896,RMDF!AN896,RMDF!AU896,RMDF!BB896,RMDF!BI896,RMDF!BP896,RMDF!BW896,RMDF!CD896,RMDF!CK896,RMDF!CR896,RMDF!CY896), RMDF!DF896=ROUND(RMDF!DF896,4))</f>
        <v>1</v>
      </c>
      <c r="DD896" s="317">
        <f>RMDF!DD896</f>
        <v>0</v>
      </c>
      <c r="DE896" s="318" t="str">
        <f>IF(DD896=0,"",_xlfn.XLOOKUP(DD896,StatePicklist!$1:$1,StatePicklist!$3:$3,"NA",0))</f>
        <v/>
      </c>
      <c r="DF896" s="297" t="str">
        <f ca="1">IF(RMDF!DE896="", "", IF(ISNUMBER(MATCH(RMDF!DE896, INDIRECT(DE896), 0)), "OK", "Invalid"))</f>
        <v/>
      </c>
      <c r="DG896" s="281"/>
      <c r="DH896" s="281"/>
      <c r="DI896" s="281"/>
      <c r="DJ896" s="281" t="b">
        <f>AND(RMDF!DM896&gt;=0, RMDF!DM896&lt;=1-SUM(RMDF!Z896,RMDF!AG896,RMDF!AN896,RMDF!AU896,RMDF!BB896,RMDF!BI896,RMDF!BP896,RMDF!BW896,RMDF!CD896,RMDF!CK896,RMDF!CR896,RMDF!CY896,RMDF!DF896), RMDF!DM896=ROUND(RMDF!DM896,4))</f>
        <v>1</v>
      </c>
      <c r="DK896" s="317">
        <f>RMDF!DK896</f>
        <v>0</v>
      </c>
      <c r="DL896" s="318" t="str">
        <f>IF(DK896=0,"",_xlfn.XLOOKUP(DK896,StatePicklist!$1:$1,StatePicklist!$3:$3,"NA",0))</f>
        <v/>
      </c>
      <c r="DM896" s="297" t="str">
        <f ca="1">IF(RMDF!DL896="", "", IF(ISNUMBER(MATCH(RMDF!DL896, INDIRECT(DL896), 0)), "OK", "Invalid"))</f>
        <v/>
      </c>
      <c r="DN896" s="281"/>
      <c r="DO896" s="281"/>
      <c r="DP896" s="281"/>
      <c r="DQ896" s="281" t="b">
        <f>AND(RMDF!DT896&gt;=0, RMDF!DT896&lt;=1-SUM(RMDF!Z896,RMDF!AG896,RMDF!AN896,RMDF!AU896,RMDF!BB896,RMDF!BI896,RMDF!BP896,RMDF!BW896,RMDF!CD896,RMDF!CK896,RMDF!CR896,RMDF!CY896,RMDF!DF896,RMDF!DM896), RMDF!DT896=ROUND(RMDF!DT896,4))</f>
        <v>1</v>
      </c>
      <c r="DR896" s="317">
        <f>RMDF!DR896</f>
        <v>0</v>
      </c>
      <c r="DS896" s="318" t="str">
        <f>IF(DR896=0,"",_xlfn.XLOOKUP(DR896,StatePicklist!$1:$1,StatePicklist!$3:$3,"NA",0))</f>
        <v/>
      </c>
      <c r="DT896" s="297" t="str">
        <f ca="1">IF(RMDF!DS896="", "", IF(ISNUMBER(MATCH(RMDF!DS896, INDIRECT(DS896), 0)), "OK", "Invalid"))</f>
        <v/>
      </c>
      <c r="DU896" s="281"/>
      <c r="DV896" s="281"/>
      <c r="DW896" s="281"/>
      <c r="DX896" s="281" t="b">
        <f>AND(RMDF!EA896&gt;=0, RMDF!EA896&lt;=1-SUM(RMDF!Z896,RMDF!AG896,RMDF!AN896,RMDF!AU896,RMDF!BB896,RMDF!BI896,RMDF!BP896,RMDF!BW896,RMDF!CD896,RMDF!CK896,RMDF!CR896,RMDF!CY896,RMDF!DF896,RMDF!DM896,RMDF!DT896), RMDF!EA896=ROUND(RMDF!EA896,4))</f>
        <v>1</v>
      </c>
      <c r="DY896" s="317">
        <f>RMDF!DY896</f>
        <v>0</v>
      </c>
      <c r="DZ896" s="318" t="str">
        <f>IF(DY896=0,"",_xlfn.XLOOKUP(DY896,StatePicklist!$1:$1,StatePicklist!$3:$3,"NA",0))</f>
        <v/>
      </c>
      <c r="EA896" s="297" t="str">
        <f ca="1">IF(RMDF!DZ896="", "", IF(ISNUMBER(MATCH(RMDF!DZ896, INDIRECT(DZ896), 0)), "OK", "Invalid"))</f>
        <v/>
      </c>
      <c r="EB896" s="281"/>
      <c r="EC896" s="281"/>
      <c r="ED896" s="281"/>
      <c r="EE896" s="281" t="b">
        <f>AND(RMDF!EH896&gt;=0, RMDF!EH896&lt;=1-SUM(RMDF!Z896,RMDF!AG896,RMDF!AN896,RMDF!AU896,RMDF!BB896,RMDF!BI896,RMDF!BP896,RMDF!BW896,RMDF!CD896,RMDF!CK896,RMDF!CR896,RMDF!CY896,RMDF!DF896,RMDF!DM896,RMDF!DT896,RMDF!EA896), RMDF!EH896=ROUND(RMDF!EH896,4))</f>
        <v>1</v>
      </c>
      <c r="EF896" s="317">
        <f>RMDF!EF896</f>
        <v>0</v>
      </c>
      <c r="EG896" s="318" t="str">
        <f>IF(EF896=0,"",_xlfn.XLOOKUP(EF896,StatePicklist!$1:$1,StatePicklist!$3:$3,"NA",0))</f>
        <v/>
      </c>
      <c r="EH896" s="297" t="str">
        <f ca="1">IF(RMDF!EG896="", "", IF(ISNUMBER(MATCH(RMDF!EG896, INDIRECT(EG896), 0)), "OK", "Invalid"))</f>
        <v/>
      </c>
      <c r="EI896" s="281"/>
      <c r="EJ896" s="281"/>
      <c r="EK896" s="281"/>
      <c r="EL896" s="281" t="b">
        <f>AND(RMDF!EO896&gt;=0, RMDF!EO896&lt;=1-SUM(RMDF!Z896,RMDF!AG896,RMDF!AN896,RMDF!AU896,RMDF!BB896,RMDF!BI896,RMDF!BP896,RMDF!BW896,RMDF!CD896,RMDF!CK896,RMDF!CR896,RMDF!CY896,RMDF!DF896,RMDF!DM896,RMDF!DT896,RMDF!EA896,RMDF!EH896), RMDF!EO896=ROUND(RMDF!EO896,4))</f>
        <v>1</v>
      </c>
      <c r="EM896" s="317">
        <f>RMDF!EM896</f>
        <v>0</v>
      </c>
      <c r="EN896" s="318" t="str">
        <f>IF(EM896=0,"",_xlfn.XLOOKUP(EM896,StatePicklist!$1:$1,StatePicklist!$3:$3,"NA",0))</f>
        <v/>
      </c>
      <c r="EO896" s="297" t="str">
        <f ca="1">IF(RMDF!EN896="", "", IF(ISNUMBER(MATCH(RMDF!EN896, INDIRECT(EN896), 0)), "OK", "Invalid"))</f>
        <v/>
      </c>
      <c r="EP896" s="281"/>
      <c r="EQ896" s="281"/>
      <c r="ER896" s="281"/>
      <c r="ES896" s="281" t="b">
        <f>AND(RMDF!EV896&gt;=0, RMDF!EV896&lt;=1-SUM(RMDF!Z896,RMDF!AG896,RMDF!AN896,RMDF!AU896,RMDF!BB896,RMDF!BI896,RMDF!BP896,RMDF!BW896,RMDF!CD896,RMDF!CK896,RMDF!CR896,RMDF!CY896,RMDF!DF896,RMDF!DM896,RMDF!DT896,RMDF!EA896,RMDF!EH896,RMDF!EO896), RMDF!EV896=ROUND(RMDF!EV896,4))</f>
        <v>1</v>
      </c>
      <c r="ET896" s="317">
        <f>RMDF!ET896</f>
        <v>0</v>
      </c>
      <c r="EU896" s="318" t="str">
        <f>IF(ET896=0,"",_xlfn.XLOOKUP(ET896,StatePicklist!$1:$1,StatePicklist!$3:$3,"NA",0))</f>
        <v/>
      </c>
      <c r="EV896" s="297" t="str">
        <f ca="1">IF(RMDF!EU896="", "", IF(ISNUMBER(MATCH(RMDF!EU896, INDIRECT(EU896), 0)), "OK", "Invalid"))</f>
        <v/>
      </c>
      <c r="EW896" s="281"/>
      <c r="EX896" s="281"/>
      <c r="EY896" s="281"/>
      <c r="EZ896" s="281" t="b">
        <f>AND(RMDF!FC896&gt;=0, RMDF!FC896&lt;=1-SUM(RMDF!Z896,RMDF!AG896,RMDF!AN896,RMDF!AU896,RMDF!BB896,RMDF!BI896,RMDF!BP896,RMDF!BW896,RMDF!CD896,RMDF!CK896,RMDF!CR896,RMDF!CY896,RMDF!DF896,RMDF!DM896,RMDF!DT896,RMDF!EA896,RMDF!EH896,RMDF!EO896,RMDF!EV896), RMDF!FC896=ROUND(RMDF!FC896,4))</f>
        <v>1</v>
      </c>
      <c r="FA896" s="317">
        <f>RMDF!FA896</f>
        <v>0</v>
      </c>
      <c r="FB896" s="318" t="str">
        <f>IF(FA896=0,"",_xlfn.XLOOKUP(FA896,StatePicklist!$1:$1,StatePicklist!$3:$3,"NA",0))</f>
        <v/>
      </c>
      <c r="FC896" s="297" t="str">
        <f ca="1">IF(RMDF!FB896="", "", IF(ISNUMBER(MATCH(RMDF!FB896, INDIRECT(FB896), 0)), "OK", "Invalid"))</f>
        <v/>
      </c>
    </row>
    <row r="897" spans="1:159" s="205" customFormat="1" ht="39.9" customHeight="1" x14ac:dyDescent="0.25">
      <c r="A897" s="206"/>
      <c r="B897" s="196"/>
      <c r="C897" s="197"/>
      <c r="D897" s="198"/>
      <c r="E897" s="199"/>
      <c r="F897" s="200"/>
      <c r="G897" s="201"/>
      <c r="H897" s="292"/>
      <c r="I897" s="305">
        <f>RMDF!I897</f>
        <v>0</v>
      </c>
      <c r="J897" s="305" t="str">
        <f>IF(I897=ProductCode!$B$30,"PDReclPost",IF(OR(I897=ProductCode!$C$30,I897=ProductCode!$E$30,I897=ProductCode!$G$30),"PDPreCon",IF(OR(I897=ProductCode!$D$30,I897=ProductCode!$F$30),"PDNotReclPost","")))</f>
        <v/>
      </c>
      <c r="K897" s="305" t="str">
        <f t="shared" si="48"/>
        <v/>
      </c>
      <c r="L897" s="289"/>
      <c r="M897" s="305" t="str">
        <f t="shared" si="48"/>
        <v/>
      </c>
      <c r="N897" s="289" t="b">
        <f>AND(RMDF!N897&gt;=0, RMDF!N897&lt;=1-RMDF!L897, RMDF!N897=ROUND(RMDF!N897,4))</f>
        <v>1</v>
      </c>
      <c r="O897" s="286" t="str">
        <f>IF(P897="","",IF(I897="","",IF(LEFT(I897,13)="Reclaimed pos",RawMaterialCode!$E$569,RawMaterialCode!$E$568)))</f>
        <v>Reclaimed pre-consumer mixed fibers (RM0578)</v>
      </c>
      <c r="P897" s="295">
        <f t="shared" si="49"/>
        <v>1</v>
      </c>
      <c r="Q897" s="202"/>
      <c r="R897" s="203"/>
      <c r="S897" s="204" t="str">
        <f t="shared" si="50"/>
        <v/>
      </c>
      <c r="T897" s="281"/>
      <c r="U897" s="281"/>
      <c r="V897" s="281"/>
      <c r="W897" s="281"/>
      <c r="X897" s="317">
        <f>RMDF!X897</f>
        <v>0</v>
      </c>
      <c r="Y897" s="318" t="str">
        <f>IF(X897=0,"",_xlfn.XLOOKUP(X897,StatePicklist!$1:$1,StatePicklist!$3:$3,"NA",0))</f>
        <v/>
      </c>
      <c r="Z897" s="297" t="str">
        <f ca="1">IF(RMDF!Y897="", "", IF(ISNUMBER(MATCH(RMDF!Y897, INDIRECT(Y897), 0)), "OK", "Invalid"))</f>
        <v/>
      </c>
      <c r="AA897" s="281"/>
      <c r="AB897" s="281"/>
      <c r="AC897" s="281"/>
      <c r="AD897" s="281" t="b">
        <f>AND(RMDF!AG897&gt;=0, RMDF!AG897&lt;=1-RMDF!Z897, RMDF!AG897=ROUND(RMDF!AG897,4))</f>
        <v>1</v>
      </c>
      <c r="AE897" s="317">
        <f>RMDF!AE897</f>
        <v>0</v>
      </c>
      <c r="AF897" s="318" t="str">
        <f>IF(AE897=0,"",_xlfn.XLOOKUP(AE897,StatePicklist!$1:$1,StatePicklist!$3:$3,"NA",0))</f>
        <v/>
      </c>
      <c r="AG897" s="297" t="str">
        <f ca="1">IF(RMDF!AF897="", "", IF(ISNUMBER(MATCH(RMDF!AF897, INDIRECT(AF897), 0)), "OK", "Invalid"))</f>
        <v/>
      </c>
      <c r="AH897" s="281"/>
      <c r="AI897" s="281"/>
      <c r="AJ897" s="281"/>
      <c r="AK897" s="281" t="b">
        <f>AND(RMDF!AN897&gt;=0, RMDF!AN897&lt;=1-SUM(RMDF!Z897,RMDF!AG897), RMDF!AN897=ROUND(RMDF!AN897,4))</f>
        <v>1</v>
      </c>
      <c r="AL897" s="317">
        <f>RMDF!AL897</f>
        <v>0</v>
      </c>
      <c r="AM897" s="318" t="str">
        <f>IF(AL897=0,"",_xlfn.XLOOKUP(AL897,StatePicklist!$1:$1,StatePicklist!$3:$3,"NA",0))</f>
        <v/>
      </c>
      <c r="AN897" s="297" t="str">
        <f ca="1">IF(RMDF!AM897="", "", IF(ISNUMBER(MATCH(RMDF!AM897, INDIRECT(AM897), 0)), "OK", "Invalid"))</f>
        <v/>
      </c>
      <c r="AO897" s="281"/>
      <c r="AP897" s="281"/>
      <c r="AQ897" s="281"/>
      <c r="AR897" s="281" t="b">
        <f>AND(RMDF!AU897&gt;=0, RMDF!AU897&lt;=1-SUM(RMDF!Z897,RMDF!AG897,RMDF!AN897), RMDF!AU897=ROUND(RMDF!AU897,4))</f>
        <v>1</v>
      </c>
      <c r="AS897" s="317">
        <f>RMDF!AS897</f>
        <v>0</v>
      </c>
      <c r="AT897" s="318" t="str">
        <f>IF(AS897=0,"",_xlfn.XLOOKUP(AS897,StatePicklist!$1:$1,StatePicklist!$3:$3,"NA",0))</f>
        <v/>
      </c>
      <c r="AU897" s="297" t="str">
        <f ca="1">IF(RMDF!AT897="", "", IF(ISNUMBER(MATCH(RMDF!AT897, INDIRECT(AT897), 0)), "OK", "Invalid"))</f>
        <v/>
      </c>
      <c r="AV897" s="281"/>
      <c r="AW897" s="281"/>
      <c r="AX897" s="281"/>
      <c r="AY897" s="281" t="b">
        <f>AND(RMDF!BB897&gt;=0, RMDF!BB897&lt;=1-SUM(RMDF!Z897,RMDF!AG897,RMDF!AN897,RMDF!AU897), RMDF!BB897=ROUND(RMDF!BB897,4))</f>
        <v>1</v>
      </c>
      <c r="AZ897" s="317">
        <f>RMDF!AZ897</f>
        <v>0</v>
      </c>
      <c r="BA897" s="318" t="str">
        <f>IF(AZ897=0,"",_xlfn.XLOOKUP(AZ897,StatePicklist!$1:$1,StatePicklist!$3:$3,"NA",0))</f>
        <v/>
      </c>
      <c r="BB897" s="297" t="str">
        <f ca="1">IF(RMDF!BA897="", "", IF(ISNUMBER(MATCH(RMDF!BA897, INDIRECT(BA897), 0)), "OK", "Invalid"))</f>
        <v/>
      </c>
      <c r="BC897" s="281"/>
      <c r="BD897" s="281"/>
      <c r="BE897" s="281"/>
      <c r="BF897" s="281" t="b">
        <f>AND(RMDF!BI897&gt;=0, RMDF!BI897&lt;=1-SUM(RMDF!Z897,RMDF!AG897,RMDF!AN897,RMDF!AU897,RMDF!BB897), RMDF!BI897=ROUND(RMDF!BI897,4))</f>
        <v>1</v>
      </c>
      <c r="BG897" s="317">
        <f>RMDF!BG897</f>
        <v>0</v>
      </c>
      <c r="BH897" s="318" t="str">
        <f>IF(BG897=0,"",_xlfn.XLOOKUP(BG897,StatePicklist!$1:$1,StatePicklist!$3:$3,"NA",0))</f>
        <v/>
      </c>
      <c r="BI897" s="297" t="str">
        <f ca="1">IF(RMDF!BH897="", "", IF(ISNUMBER(MATCH(RMDF!BH897, INDIRECT(BH897), 0)), "OK", "Invalid"))</f>
        <v/>
      </c>
      <c r="BJ897" s="281"/>
      <c r="BK897" s="281"/>
      <c r="BL897" s="281"/>
      <c r="BM897" s="281" t="b">
        <f>AND(RMDF!BP897&gt;=0, RMDF!BP897&lt;=1-SUM(RMDF!Z897,RMDF!AG897,RMDF!AN897,RMDF!AU897,RMDF!BB897,RMDF!BI897), RMDF!BP897=ROUND(RMDF!BP897,4))</f>
        <v>1</v>
      </c>
      <c r="BN897" s="317">
        <f>RMDF!BN897</f>
        <v>0</v>
      </c>
      <c r="BO897" s="318" t="str">
        <f>IF(BN897=0,"",_xlfn.XLOOKUP(BN897,StatePicklist!$1:$1,StatePicklist!$3:$3,"NA",0))</f>
        <v/>
      </c>
      <c r="BP897" s="297" t="str">
        <f ca="1">IF(RMDF!BO897="", "", IF(ISNUMBER(MATCH(RMDF!BO897, INDIRECT(BO897), 0)), "OK", "Invalid"))</f>
        <v/>
      </c>
      <c r="BQ897" s="281"/>
      <c r="BR897" s="281"/>
      <c r="BS897" s="281"/>
      <c r="BT897" s="281" t="b">
        <f>AND(RMDF!BW897&gt;=0, RMDF!BW897&lt;=1-SUM(RMDF!Z897,RMDF!AG897,RMDF!AN897,RMDF!AU897,RMDF!BB897,RMDF!BI897,RMDF!BP897), RMDF!BW897=ROUND(RMDF!BW897,4))</f>
        <v>1</v>
      </c>
      <c r="BU897" s="317">
        <f>RMDF!BU897</f>
        <v>0</v>
      </c>
      <c r="BV897" s="318" t="str">
        <f>IF(BU897=0,"",_xlfn.XLOOKUP(BU897,StatePicklist!$1:$1,StatePicklist!$3:$3,"NA",0))</f>
        <v/>
      </c>
      <c r="BW897" s="297" t="str">
        <f ca="1">IF(RMDF!BV897="", "", IF(ISNUMBER(MATCH(RMDF!BV897, INDIRECT(BV897), 0)), "OK", "Invalid"))</f>
        <v/>
      </c>
      <c r="BX897" s="281"/>
      <c r="BY897" s="281"/>
      <c r="BZ897" s="281"/>
      <c r="CA897" s="281" t="b">
        <f>AND(RMDF!CD897&gt;=0, RMDF!CD897&lt;=1-SUM(RMDF!Z897,RMDF!AG897,RMDF!AN897,RMDF!AU897,RMDF!BB897,RMDF!BI897,RMDF!BP897,RMDF!BW897), RMDF!CD897=ROUND(RMDF!CD897,4))</f>
        <v>1</v>
      </c>
      <c r="CB897" s="317">
        <f>RMDF!CB897</f>
        <v>0</v>
      </c>
      <c r="CC897" s="318" t="str">
        <f>IF(CB897=0,"",_xlfn.XLOOKUP(CB897,StatePicklist!$1:$1,StatePicklist!$3:$3,"NA",0))</f>
        <v/>
      </c>
      <c r="CD897" s="297" t="str">
        <f ca="1">IF(RMDF!CC897="", "", IF(ISNUMBER(MATCH(RMDF!CC897, INDIRECT(CC897), 0)), "OK", "Invalid"))</f>
        <v/>
      </c>
      <c r="CE897" s="281"/>
      <c r="CF897" s="281"/>
      <c r="CG897" s="281"/>
      <c r="CH897" s="281" t="b">
        <f>AND(RMDF!CK897&gt;=0, RMDF!CK897&lt;=1-SUM(RMDF!Z897,RMDF!AG897,RMDF!AN897,RMDF!AU897,RMDF!BB897,RMDF!BI897,RMDF!BP897,RMDF!BW897,RMDF!CD897), RMDF!CK897=ROUND(RMDF!CK897,4))</f>
        <v>1</v>
      </c>
      <c r="CI897" s="317">
        <f>RMDF!CI897</f>
        <v>0</v>
      </c>
      <c r="CJ897" s="318" t="str">
        <f>IF(CI897=0,"",_xlfn.XLOOKUP(CI897,StatePicklist!$1:$1,StatePicklist!$3:$3,"NA",0))</f>
        <v/>
      </c>
      <c r="CK897" s="297" t="str">
        <f ca="1">IF(RMDF!CJ897="", "", IF(ISNUMBER(MATCH(RMDF!CJ897, INDIRECT(CJ897), 0)), "OK", "Invalid"))</f>
        <v/>
      </c>
      <c r="CL897" s="281"/>
      <c r="CM897" s="281"/>
      <c r="CN897" s="281"/>
      <c r="CO897" s="281" t="b">
        <f>AND(RMDF!CR897&gt;=0, RMDF!CR897&lt;=1-SUM(RMDF!Z897,RMDF!AG897,RMDF!AN897,RMDF!AU897,RMDF!BB897,RMDF!BI897,RMDF!BP897,RMDF!BW897,RMDF!CD897,RMDF!CK897), RMDF!CR897=ROUND(RMDF!CR897,4))</f>
        <v>1</v>
      </c>
      <c r="CP897" s="317">
        <f>RMDF!CP897</f>
        <v>0</v>
      </c>
      <c r="CQ897" s="318" t="str">
        <f>IF(CP897=0,"",_xlfn.XLOOKUP(CP897,StatePicklist!$1:$1,StatePicklist!$3:$3,"NA",0))</f>
        <v/>
      </c>
      <c r="CR897" s="297" t="str">
        <f ca="1">IF(RMDF!CQ897="", "", IF(ISNUMBER(MATCH(RMDF!CQ897, INDIRECT(CQ897), 0)), "OK", "Invalid"))</f>
        <v/>
      </c>
      <c r="CS897" s="281"/>
      <c r="CT897" s="281"/>
      <c r="CU897" s="281"/>
      <c r="CV897" s="281" t="b">
        <f>AND(RMDF!CY897&gt;=0, RMDF!CY897&lt;=1-SUM(RMDF!Z897,RMDF!AG897,RMDF!AN897,RMDF!AU897,RMDF!BB897,RMDF!BI897,RMDF!BP897,RMDF!BW897,RMDF!CD897,RMDF!CK897,RMDF!CR897), RMDF!CY897=ROUND(RMDF!CY897,4))</f>
        <v>1</v>
      </c>
      <c r="CW897" s="317">
        <f>RMDF!CW897</f>
        <v>0</v>
      </c>
      <c r="CX897" s="318" t="str">
        <f>IF(CW897=0,"",_xlfn.XLOOKUP(CW897,StatePicklist!$1:$1,StatePicklist!$3:$3,"NA",0))</f>
        <v/>
      </c>
      <c r="CY897" s="297" t="str">
        <f ca="1">IF(RMDF!CX897="", "", IF(ISNUMBER(MATCH(RMDF!CX897, INDIRECT(CX897), 0)), "OK", "Invalid"))</f>
        <v/>
      </c>
      <c r="CZ897" s="281"/>
      <c r="DA897" s="281"/>
      <c r="DB897" s="281"/>
      <c r="DC897" s="281" t="b">
        <f>AND(RMDF!DF897&gt;=0, RMDF!DF897&lt;=1-SUM(RMDF!Z897,RMDF!AG897,RMDF!AN897,RMDF!AU897,RMDF!BB897,RMDF!BI897,RMDF!BP897,RMDF!BW897,RMDF!CD897,RMDF!CK897,RMDF!CR897,RMDF!CY897), RMDF!DF897=ROUND(RMDF!DF897,4))</f>
        <v>1</v>
      </c>
      <c r="DD897" s="317">
        <f>RMDF!DD897</f>
        <v>0</v>
      </c>
      <c r="DE897" s="318" t="str">
        <f>IF(DD897=0,"",_xlfn.XLOOKUP(DD897,StatePicklist!$1:$1,StatePicklist!$3:$3,"NA",0))</f>
        <v/>
      </c>
      <c r="DF897" s="297" t="str">
        <f ca="1">IF(RMDF!DE897="", "", IF(ISNUMBER(MATCH(RMDF!DE897, INDIRECT(DE897), 0)), "OK", "Invalid"))</f>
        <v/>
      </c>
      <c r="DG897" s="281"/>
      <c r="DH897" s="281"/>
      <c r="DI897" s="281"/>
      <c r="DJ897" s="281" t="b">
        <f>AND(RMDF!DM897&gt;=0, RMDF!DM897&lt;=1-SUM(RMDF!Z897,RMDF!AG897,RMDF!AN897,RMDF!AU897,RMDF!BB897,RMDF!BI897,RMDF!BP897,RMDF!BW897,RMDF!CD897,RMDF!CK897,RMDF!CR897,RMDF!CY897,RMDF!DF897), RMDF!DM897=ROUND(RMDF!DM897,4))</f>
        <v>1</v>
      </c>
      <c r="DK897" s="317">
        <f>RMDF!DK897</f>
        <v>0</v>
      </c>
      <c r="DL897" s="318" t="str">
        <f>IF(DK897=0,"",_xlfn.XLOOKUP(DK897,StatePicklist!$1:$1,StatePicklist!$3:$3,"NA",0))</f>
        <v/>
      </c>
      <c r="DM897" s="297" t="str">
        <f ca="1">IF(RMDF!DL897="", "", IF(ISNUMBER(MATCH(RMDF!DL897, INDIRECT(DL897), 0)), "OK", "Invalid"))</f>
        <v/>
      </c>
      <c r="DN897" s="281"/>
      <c r="DO897" s="281"/>
      <c r="DP897" s="281"/>
      <c r="DQ897" s="281" t="b">
        <f>AND(RMDF!DT897&gt;=0, RMDF!DT897&lt;=1-SUM(RMDF!Z897,RMDF!AG897,RMDF!AN897,RMDF!AU897,RMDF!BB897,RMDF!BI897,RMDF!BP897,RMDF!BW897,RMDF!CD897,RMDF!CK897,RMDF!CR897,RMDF!CY897,RMDF!DF897,RMDF!DM897), RMDF!DT897=ROUND(RMDF!DT897,4))</f>
        <v>1</v>
      </c>
      <c r="DR897" s="317">
        <f>RMDF!DR897</f>
        <v>0</v>
      </c>
      <c r="DS897" s="318" t="str">
        <f>IF(DR897=0,"",_xlfn.XLOOKUP(DR897,StatePicklist!$1:$1,StatePicklist!$3:$3,"NA",0))</f>
        <v/>
      </c>
      <c r="DT897" s="297" t="str">
        <f ca="1">IF(RMDF!DS897="", "", IF(ISNUMBER(MATCH(RMDF!DS897, INDIRECT(DS897), 0)), "OK", "Invalid"))</f>
        <v/>
      </c>
      <c r="DU897" s="281"/>
      <c r="DV897" s="281"/>
      <c r="DW897" s="281"/>
      <c r="DX897" s="281" t="b">
        <f>AND(RMDF!EA897&gt;=0, RMDF!EA897&lt;=1-SUM(RMDF!Z897,RMDF!AG897,RMDF!AN897,RMDF!AU897,RMDF!BB897,RMDF!BI897,RMDF!BP897,RMDF!BW897,RMDF!CD897,RMDF!CK897,RMDF!CR897,RMDF!CY897,RMDF!DF897,RMDF!DM897,RMDF!DT897), RMDF!EA897=ROUND(RMDF!EA897,4))</f>
        <v>1</v>
      </c>
      <c r="DY897" s="317">
        <f>RMDF!DY897</f>
        <v>0</v>
      </c>
      <c r="DZ897" s="318" t="str">
        <f>IF(DY897=0,"",_xlfn.XLOOKUP(DY897,StatePicklist!$1:$1,StatePicklist!$3:$3,"NA",0))</f>
        <v/>
      </c>
      <c r="EA897" s="297" t="str">
        <f ca="1">IF(RMDF!DZ897="", "", IF(ISNUMBER(MATCH(RMDF!DZ897, INDIRECT(DZ897), 0)), "OK", "Invalid"))</f>
        <v/>
      </c>
      <c r="EB897" s="281"/>
      <c r="EC897" s="281"/>
      <c r="ED897" s="281"/>
      <c r="EE897" s="281" t="b">
        <f>AND(RMDF!EH897&gt;=0, RMDF!EH897&lt;=1-SUM(RMDF!Z897,RMDF!AG897,RMDF!AN897,RMDF!AU897,RMDF!BB897,RMDF!BI897,RMDF!BP897,RMDF!BW897,RMDF!CD897,RMDF!CK897,RMDF!CR897,RMDF!CY897,RMDF!DF897,RMDF!DM897,RMDF!DT897,RMDF!EA897), RMDF!EH897=ROUND(RMDF!EH897,4))</f>
        <v>1</v>
      </c>
      <c r="EF897" s="317">
        <f>RMDF!EF897</f>
        <v>0</v>
      </c>
      <c r="EG897" s="318" t="str">
        <f>IF(EF897=0,"",_xlfn.XLOOKUP(EF897,StatePicklist!$1:$1,StatePicklist!$3:$3,"NA",0))</f>
        <v/>
      </c>
      <c r="EH897" s="297" t="str">
        <f ca="1">IF(RMDF!EG897="", "", IF(ISNUMBER(MATCH(RMDF!EG897, INDIRECT(EG897), 0)), "OK", "Invalid"))</f>
        <v/>
      </c>
      <c r="EI897" s="281"/>
      <c r="EJ897" s="281"/>
      <c r="EK897" s="281"/>
      <c r="EL897" s="281" t="b">
        <f>AND(RMDF!EO897&gt;=0, RMDF!EO897&lt;=1-SUM(RMDF!Z897,RMDF!AG897,RMDF!AN897,RMDF!AU897,RMDF!BB897,RMDF!BI897,RMDF!BP897,RMDF!BW897,RMDF!CD897,RMDF!CK897,RMDF!CR897,RMDF!CY897,RMDF!DF897,RMDF!DM897,RMDF!DT897,RMDF!EA897,RMDF!EH897), RMDF!EO897=ROUND(RMDF!EO897,4))</f>
        <v>1</v>
      </c>
      <c r="EM897" s="317">
        <f>RMDF!EM897</f>
        <v>0</v>
      </c>
      <c r="EN897" s="318" t="str">
        <f>IF(EM897=0,"",_xlfn.XLOOKUP(EM897,StatePicklist!$1:$1,StatePicklist!$3:$3,"NA",0))</f>
        <v/>
      </c>
      <c r="EO897" s="297" t="str">
        <f ca="1">IF(RMDF!EN897="", "", IF(ISNUMBER(MATCH(RMDF!EN897, INDIRECT(EN897), 0)), "OK", "Invalid"))</f>
        <v/>
      </c>
      <c r="EP897" s="281"/>
      <c r="EQ897" s="281"/>
      <c r="ER897" s="281"/>
      <c r="ES897" s="281" t="b">
        <f>AND(RMDF!EV897&gt;=0, RMDF!EV897&lt;=1-SUM(RMDF!Z897,RMDF!AG897,RMDF!AN897,RMDF!AU897,RMDF!BB897,RMDF!BI897,RMDF!BP897,RMDF!BW897,RMDF!CD897,RMDF!CK897,RMDF!CR897,RMDF!CY897,RMDF!DF897,RMDF!DM897,RMDF!DT897,RMDF!EA897,RMDF!EH897,RMDF!EO897), RMDF!EV897=ROUND(RMDF!EV897,4))</f>
        <v>1</v>
      </c>
      <c r="ET897" s="317">
        <f>RMDF!ET897</f>
        <v>0</v>
      </c>
      <c r="EU897" s="318" t="str">
        <f>IF(ET897=0,"",_xlfn.XLOOKUP(ET897,StatePicklist!$1:$1,StatePicklist!$3:$3,"NA",0))</f>
        <v/>
      </c>
      <c r="EV897" s="297" t="str">
        <f ca="1">IF(RMDF!EU897="", "", IF(ISNUMBER(MATCH(RMDF!EU897, INDIRECT(EU897), 0)), "OK", "Invalid"))</f>
        <v/>
      </c>
      <c r="EW897" s="281"/>
      <c r="EX897" s="281"/>
      <c r="EY897" s="281"/>
      <c r="EZ897" s="281" t="b">
        <f>AND(RMDF!FC897&gt;=0, RMDF!FC897&lt;=1-SUM(RMDF!Z897,RMDF!AG897,RMDF!AN897,RMDF!AU897,RMDF!BB897,RMDF!BI897,RMDF!BP897,RMDF!BW897,RMDF!CD897,RMDF!CK897,RMDF!CR897,RMDF!CY897,RMDF!DF897,RMDF!DM897,RMDF!DT897,RMDF!EA897,RMDF!EH897,RMDF!EO897,RMDF!EV897), RMDF!FC897=ROUND(RMDF!FC897,4))</f>
        <v>1</v>
      </c>
      <c r="FA897" s="317">
        <f>RMDF!FA897</f>
        <v>0</v>
      </c>
      <c r="FB897" s="318" t="str">
        <f>IF(FA897=0,"",_xlfn.XLOOKUP(FA897,StatePicklist!$1:$1,StatePicklist!$3:$3,"NA",0))</f>
        <v/>
      </c>
      <c r="FC897" s="297" t="str">
        <f ca="1">IF(RMDF!FB897="", "", IF(ISNUMBER(MATCH(RMDF!FB897, INDIRECT(FB897), 0)), "OK", "Invalid"))</f>
        <v/>
      </c>
    </row>
    <row r="898" spans="1:159" s="205" customFormat="1" ht="39.9" customHeight="1" x14ac:dyDescent="0.25">
      <c r="A898" s="206"/>
      <c r="B898" s="196"/>
      <c r="C898" s="197"/>
      <c r="D898" s="198"/>
      <c r="E898" s="199"/>
      <c r="F898" s="200"/>
      <c r="G898" s="201"/>
      <c r="H898" s="292"/>
      <c r="I898" s="305">
        <f>RMDF!I898</f>
        <v>0</v>
      </c>
      <c r="J898" s="305" t="str">
        <f>IF(I898=ProductCode!$B$30,"PDReclPost",IF(OR(I898=ProductCode!$C$30,I898=ProductCode!$E$30,I898=ProductCode!$G$30),"PDPreCon",IF(OR(I898=ProductCode!$D$30,I898=ProductCode!$F$30),"PDNotReclPost","")))</f>
        <v/>
      </c>
      <c r="K898" s="305" t="str">
        <f t="shared" si="48"/>
        <v/>
      </c>
      <c r="L898" s="289"/>
      <c r="M898" s="305" t="str">
        <f t="shared" si="48"/>
        <v/>
      </c>
      <c r="N898" s="289" t="b">
        <f>AND(RMDF!N898&gt;=0, RMDF!N898&lt;=1-RMDF!L898, RMDF!N898=ROUND(RMDF!N898,4))</f>
        <v>1</v>
      </c>
      <c r="O898" s="286" t="str">
        <f>IF(P898="","",IF(I898="","",IF(LEFT(I898,13)="Reclaimed pos",RawMaterialCode!$E$569,RawMaterialCode!$E$568)))</f>
        <v>Reclaimed pre-consumer mixed fibers (RM0578)</v>
      </c>
      <c r="P898" s="295">
        <f t="shared" si="49"/>
        <v>1</v>
      </c>
      <c r="Q898" s="202"/>
      <c r="R898" s="203"/>
      <c r="S898" s="204" t="str">
        <f t="shared" si="50"/>
        <v/>
      </c>
      <c r="T898" s="281"/>
      <c r="U898" s="281"/>
      <c r="V898" s="281"/>
      <c r="W898" s="281"/>
      <c r="X898" s="317">
        <f>RMDF!X898</f>
        <v>0</v>
      </c>
      <c r="Y898" s="318" t="str">
        <f>IF(X898=0,"",_xlfn.XLOOKUP(X898,StatePicklist!$1:$1,StatePicklist!$3:$3,"NA",0))</f>
        <v/>
      </c>
      <c r="Z898" s="297" t="str">
        <f ca="1">IF(RMDF!Y898="", "", IF(ISNUMBER(MATCH(RMDF!Y898, INDIRECT(Y898), 0)), "OK", "Invalid"))</f>
        <v/>
      </c>
      <c r="AA898" s="281"/>
      <c r="AB898" s="281"/>
      <c r="AC898" s="281"/>
      <c r="AD898" s="281" t="b">
        <f>AND(RMDF!AG898&gt;=0, RMDF!AG898&lt;=1-RMDF!Z898, RMDF!AG898=ROUND(RMDF!AG898,4))</f>
        <v>1</v>
      </c>
      <c r="AE898" s="317">
        <f>RMDF!AE898</f>
        <v>0</v>
      </c>
      <c r="AF898" s="318" t="str">
        <f>IF(AE898=0,"",_xlfn.XLOOKUP(AE898,StatePicklist!$1:$1,StatePicklist!$3:$3,"NA",0))</f>
        <v/>
      </c>
      <c r="AG898" s="297" t="str">
        <f ca="1">IF(RMDF!AF898="", "", IF(ISNUMBER(MATCH(RMDF!AF898, INDIRECT(AF898), 0)), "OK", "Invalid"))</f>
        <v/>
      </c>
      <c r="AH898" s="281"/>
      <c r="AI898" s="281"/>
      <c r="AJ898" s="281"/>
      <c r="AK898" s="281" t="b">
        <f>AND(RMDF!AN898&gt;=0, RMDF!AN898&lt;=1-SUM(RMDF!Z898,RMDF!AG898), RMDF!AN898=ROUND(RMDF!AN898,4))</f>
        <v>1</v>
      </c>
      <c r="AL898" s="317">
        <f>RMDF!AL898</f>
        <v>0</v>
      </c>
      <c r="AM898" s="318" t="str">
        <f>IF(AL898=0,"",_xlfn.XLOOKUP(AL898,StatePicklist!$1:$1,StatePicklist!$3:$3,"NA",0))</f>
        <v/>
      </c>
      <c r="AN898" s="297" t="str">
        <f ca="1">IF(RMDF!AM898="", "", IF(ISNUMBER(MATCH(RMDF!AM898, INDIRECT(AM898), 0)), "OK", "Invalid"))</f>
        <v/>
      </c>
      <c r="AO898" s="281"/>
      <c r="AP898" s="281"/>
      <c r="AQ898" s="281"/>
      <c r="AR898" s="281" t="b">
        <f>AND(RMDF!AU898&gt;=0, RMDF!AU898&lt;=1-SUM(RMDF!Z898,RMDF!AG898,RMDF!AN898), RMDF!AU898=ROUND(RMDF!AU898,4))</f>
        <v>1</v>
      </c>
      <c r="AS898" s="317">
        <f>RMDF!AS898</f>
        <v>0</v>
      </c>
      <c r="AT898" s="318" t="str">
        <f>IF(AS898=0,"",_xlfn.XLOOKUP(AS898,StatePicklist!$1:$1,StatePicklist!$3:$3,"NA",0))</f>
        <v/>
      </c>
      <c r="AU898" s="297" t="str">
        <f ca="1">IF(RMDF!AT898="", "", IF(ISNUMBER(MATCH(RMDF!AT898, INDIRECT(AT898), 0)), "OK", "Invalid"))</f>
        <v/>
      </c>
      <c r="AV898" s="281"/>
      <c r="AW898" s="281"/>
      <c r="AX898" s="281"/>
      <c r="AY898" s="281" t="b">
        <f>AND(RMDF!BB898&gt;=0, RMDF!BB898&lt;=1-SUM(RMDF!Z898,RMDF!AG898,RMDF!AN898,RMDF!AU898), RMDF!BB898=ROUND(RMDF!BB898,4))</f>
        <v>1</v>
      </c>
      <c r="AZ898" s="317">
        <f>RMDF!AZ898</f>
        <v>0</v>
      </c>
      <c r="BA898" s="318" t="str">
        <f>IF(AZ898=0,"",_xlfn.XLOOKUP(AZ898,StatePicklist!$1:$1,StatePicklist!$3:$3,"NA",0))</f>
        <v/>
      </c>
      <c r="BB898" s="297" t="str">
        <f ca="1">IF(RMDF!BA898="", "", IF(ISNUMBER(MATCH(RMDF!BA898, INDIRECT(BA898), 0)), "OK", "Invalid"))</f>
        <v/>
      </c>
      <c r="BC898" s="281"/>
      <c r="BD898" s="281"/>
      <c r="BE898" s="281"/>
      <c r="BF898" s="281" t="b">
        <f>AND(RMDF!BI898&gt;=0, RMDF!BI898&lt;=1-SUM(RMDF!Z898,RMDF!AG898,RMDF!AN898,RMDF!AU898,RMDF!BB898), RMDF!BI898=ROUND(RMDF!BI898,4))</f>
        <v>1</v>
      </c>
      <c r="BG898" s="317">
        <f>RMDF!BG898</f>
        <v>0</v>
      </c>
      <c r="BH898" s="318" t="str">
        <f>IF(BG898=0,"",_xlfn.XLOOKUP(BG898,StatePicklist!$1:$1,StatePicklist!$3:$3,"NA",0))</f>
        <v/>
      </c>
      <c r="BI898" s="297" t="str">
        <f ca="1">IF(RMDF!BH898="", "", IF(ISNUMBER(MATCH(RMDF!BH898, INDIRECT(BH898), 0)), "OK", "Invalid"))</f>
        <v/>
      </c>
      <c r="BJ898" s="281"/>
      <c r="BK898" s="281"/>
      <c r="BL898" s="281"/>
      <c r="BM898" s="281" t="b">
        <f>AND(RMDF!BP898&gt;=0, RMDF!BP898&lt;=1-SUM(RMDF!Z898,RMDF!AG898,RMDF!AN898,RMDF!AU898,RMDF!BB898,RMDF!BI898), RMDF!BP898=ROUND(RMDF!BP898,4))</f>
        <v>1</v>
      </c>
      <c r="BN898" s="317">
        <f>RMDF!BN898</f>
        <v>0</v>
      </c>
      <c r="BO898" s="318" t="str">
        <f>IF(BN898=0,"",_xlfn.XLOOKUP(BN898,StatePicklist!$1:$1,StatePicklist!$3:$3,"NA",0))</f>
        <v/>
      </c>
      <c r="BP898" s="297" t="str">
        <f ca="1">IF(RMDF!BO898="", "", IF(ISNUMBER(MATCH(RMDF!BO898, INDIRECT(BO898), 0)), "OK", "Invalid"))</f>
        <v/>
      </c>
      <c r="BQ898" s="281"/>
      <c r="BR898" s="281"/>
      <c r="BS898" s="281"/>
      <c r="BT898" s="281" t="b">
        <f>AND(RMDF!BW898&gt;=0, RMDF!BW898&lt;=1-SUM(RMDF!Z898,RMDF!AG898,RMDF!AN898,RMDF!AU898,RMDF!BB898,RMDF!BI898,RMDF!BP898), RMDF!BW898=ROUND(RMDF!BW898,4))</f>
        <v>1</v>
      </c>
      <c r="BU898" s="317">
        <f>RMDF!BU898</f>
        <v>0</v>
      </c>
      <c r="BV898" s="318" t="str">
        <f>IF(BU898=0,"",_xlfn.XLOOKUP(BU898,StatePicklist!$1:$1,StatePicklist!$3:$3,"NA",0))</f>
        <v/>
      </c>
      <c r="BW898" s="297" t="str">
        <f ca="1">IF(RMDF!BV898="", "", IF(ISNUMBER(MATCH(RMDF!BV898, INDIRECT(BV898), 0)), "OK", "Invalid"))</f>
        <v/>
      </c>
      <c r="BX898" s="281"/>
      <c r="BY898" s="281"/>
      <c r="BZ898" s="281"/>
      <c r="CA898" s="281" t="b">
        <f>AND(RMDF!CD898&gt;=0, RMDF!CD898&lt;=1-SUM(RMDF!Z898,RMDF!AG898,RMDF!AN898,RMDF!AU898,RMDF!BB898,RMDF!BI898,RMDF!BP898,RMDF!BW898), RMDF!CD898=ROUND(RMDF!CD898,4))</f>
        <v>1</v>
      </c>
      <c r="CB898" s="317">
        <f>RMDF!CB898</f>
        <v>0</v>
      </c>
      <c r="CC898" s="318" t="str">
        <f>IF(CB898=0,"",_xlfn.XLOOKUP(CB898,StatePicklist!$1:$1,StatePicklist!$3:$3,"NA",0))</f>
        <v/>
      </c>
      <c r="CD898" s="297" t="str">
        <f ca="1">IF(RMDF!CC898="", "", IF(ISNUMBER(MATCH(RMDF!CC898, INDIRECT(CC898), 0)), "OK", "Invalid"))</f>
        <v/>
      </c>
      <c r="CE898" s="281"/>
      <c r="CF898" s="281"/>
      <c r="CG898" s="281"/>
      <c r="CH898" s="281" t="b">
        <f>AND(RMDF!CK898&gt;=0, RMDF!CK898&lt;=1-SUM(RMDF!Z898,RMDF!AG898,RMDF!AN898,RMDF!AU898,RMDF!BB898,RMDF!BI898,RMDF!BP898,RMDF!BW898,RMDF!CD898), RMDF!CK898=ROUND(RMDF!CK898,4))</f>
        <v>1</v>
      </c>
      <c r="CI898" s="317">
        <f>RMDF!CI898</f>
        <v>0</v>
      </c>
      <c r="CJ898" s="318" t="str">
        <f>IF(CI898=0,"",_xlfn.XLOOKUP(CI898,StatePicklist!$1:$1,StatePicklist!$3:$3,"NA",0))</f>
        <v/>
      </c>
      <c r="CK898" s="297" t="str">
        <f ca="1">IF(RMDF!CJ898="", "", IF(ISNUMBER(MATCH(RMDF!CJ898, INDIRECT(CJ898), 0)), "OK", "Invalid"))</f>
        <v/>
      </c>
      <c r="CL898" s="281"/>
      <c r="CM898" s="281"/>
      <c r="CN898" s="281"/>
      <c r="CO898" s="281" t="b">
        <f>AND(RMDF!CR898&gt;=0, RMDF!CR898&lt;=1-SUM(RMDF!Z898,RMDF!AG898,RMDF!AN898,RMDF!AU898,RMDF!BB898,RMDF!BI898,RMDF!BP898,RMDF!BW898,RMDF!CD898,RMDF!CK898), RMDF!CR898=ROUND(RMDF!CR898,4))</f>
        <v>1</v>
      </c>
      <c r="CP898" s="317">
        <f>RMDF!CP898</f>
        <v>0</v>
      </c>
      <c r="CQ898" s="318" t="str">
        <f>IF(CP898=0,"",_xlfn.XLOOKUP(CP898,StatePicklist!$1:$1,StatePicklist!$3:$3,"NA",0))</f>
        <v/>
      </c>
      <c r="CR898" s="297" t="str">
        <f ca="1">IF(RMDF!CQ898="", "", IF(ISNUMBER(MATCH(RMDF!CQ898, INDIRECT(CQ898), 0)), "OK", "Invalid"))</f>
        <v/>
      </c>
      <c r="CS898" s="281"/>
      <c r="CT898" s="281"/>
      <c r="CU898" s="281"/>
      <c r="CV898" s="281" t="b">
        <f>AND(RMDF!CY898&gt;=0, RMDF!CY898&lt;=1-SUM(RMDF!Z898,RMDF!AG898,RMDF!AN898,RMDF!AU898,RMDF!BB898,RMDF!BI898,RMDF!BP898,RMDF!BW898,RMDF!CD898,RMDF!CK898,RMDF!CR898), RMDF!CY898=ROUND(RMDF!CY898,4))</f>
        <v>1</v>
      </c>
      <c r="CW898" s="317">
        <f>RMDF!CW898</f>
        <v>0</v>
      </c>
      <c r="CX898" s="318" t="str">
        <f>IF(CW898=0,"",_xlfn.XLOOKUP(CW898,StatePicklist!$1:$1,StatePicklist!$3:$3,"NA",0))</f>
        <v/>
      </c>
      <c r="CY898" s="297" t="str">
        <f ca="1">IF(RMDF!CX898="", "", IF(ISNUMBER(MATCH(RMDF!CX898, INDIRECT(CX898), 0)), "OK", "Invalid"))</f>
        <v/>
      </c>
      <c r="CZ898" s="281"/>
      <c r="DA898" s="281"/>
      <c r="DB898" s="281"/>
      <c r="DC898" s="281" t="b">
        <f>AND(RMDF!DF898&gt;=0, RMDF!DF898&lt;=1-SUM(RMDF!Z898,RMDF!AG898,RMDF!AN898,RMDF!AU898,RMDF!BB898,RMDF!BI898,RMDF!BP898,RMDF!BW898,RMDF!CD898,RMDF!CK898,RMDF!CR898,RMDF!CY898), RMDF!DF898=ROUND(RMDF!DF898,4))</f>
        <v>1</v>
      </c>
      <c r="DD898" s="317">
        <f>RMDF!DD898</f>
        <v>0</v>
      </c>
      <c r="DE898" s="318" t="str">
        <f>IF(DD898=0,"",_xlfn.XLOOKUP(DD898,StatePicklist!$1:$1,StatePicklist!$3:$3,"NA",0))</f>
        <v/>
      </c>
      <c r="DF898" s="297" t="str">
        <f ca="1">IF(RMDF!DE898="", "", IF(ISNUMBER(MATCH(RMDF!DE898, INDIRECT(DE898), 0)), "OK", "Invalid"))</f>
        <v/>
      </c>
      <c r="DG898" s="281"/>
      <c r="DH898" s="281"/>
      <c r="DI898" s="281"/>
      <c r="DJ898" s="281" t="b">
        <f>AND(RMDF!DM898&gt;=0, RMDF!DM898&lt;=1-SUM(RMDF!Z898,RMDF!AG898,RMDF!AN898,RMDF!AU898,RMDF!BB898,RMDF!BI898,RMDF!BP898,RMDF!BW898,RMDF!CD898,RMDF!CK898,RMDF!CR898,RMDF!CY898,RMDF!DF898), RMDF!DM898=ROUND(RMDF!DM898,4))</f>
        <v>1</v>
      </c>
      <c r="DK898" s="317">
        <f>RMDF!DK898</f>
        <v>0</v>
      </c>
      <c r="DL898" s="318" t="str">
        <f>IF(DK898=0,"",_xlfn.XLOOKUP(DK898,StatePicklist!$1:$1,StatePicklist!$3:$3,"NA",0))</f>
        <v/>
      </c>
      <c r="DM898" s="297" t="str">
        <f ca="1">IF(RMDF!DL898="", "", IF(ISNUMBER(MATCH(RMDF!DL898, INDIRECT(DL898), 0)), "OK", "Invalid"))</f>
        <v/>
      </c>
      <c r="DN898" s="281"/>
      <c r="DO898" s="281"/>
      <c r="DP898" s="281"/>
      <c r="DQ898" s="281" t="b">
        <f>AND(RMDF!DT898&gt;=0, RMDF!DT898&lt;=1-SUM(RMDF!Z898,RMDF!AG898,RMDF!AN898,RMDF!AU898,RMDF!BB898,RMDF!BI898,RMDF!BP898,RMDF!BW898,RMDF!CD898,RMDF!CK898,RMDF!CR898,RMDF!CY898,RMDF!DF898,RMDF!DM898), RMDF!DT898=ROUND(RMDF!DT898,4))</f>
        <v>1</v>
      </c>
      <c r="DR898" s="317">
        <f>RMDF!DR898</f>
        <v>0</v>
      </c>
      <c r="DS898" s="318" t="str">
        <f>IF(DR898=0,"",_xlfn.XLOOKUP(DR898,StatePicklist!$1:$1,StatePicklist!$3:$3,"NA",0))</f>
        <v/>
      </c>
      <c r="DT898" s="297" t="str">
        <f ca="1">IF(RMDF!DS898="", "", IF(ISNUMBER(MATCH(RMDF!DS898, INDIRECT(DS898), 0)), "OK", "Invalid"))</f>
        <v/>
      </c>
      <c r="DU898" s="281"/>
      <c r="DV898" s="281"/>
      <c r="DW898" s="281"/>
      <c r="DX898" s="281" t="b">
        <f>AND(RMDF!EA898&gt;=0, RMDF!EA898&lt;=1-SUM(RMDF!Z898,RMDF!AG898,RMDF!AN898,RMDF!AU898,RMDF!BB898,RMDF!BI898,RMDF!BP898,RMDF!BW898,RMDF!CD898,RMDF!CK898,RMDF!CR898,RMDF!CY898,RMDF!DF898,RMDF!DM898,RMDF!DT898), RMDF!EA898=ROUND(RMDF!EA898,4))</f>
        <v>1</v>
      </c>
      <c r="DY898" s="317">
        <f>RMDF!DY898</f>
        <v>0</v>
      </c>
      <c r="DZ898" s="318" t="str">
        <f>IF(DY898=0,"",_xlfn.XLOOKUP(DY898,StatePicklist!$1:$1,StatePicklist!$3:$3,"NA",0))</f>
        <v/>
      </c>
      <c r="EA898" s="297" t="str">
        <f ca="1">IF(RMDF!DZ898="", "", IF(ISNUMBER(MATCH(RMDF!DZ898, INDIRECT(DZ898), 0)), "OK", "Invalid"))</f>
        <v/>
      </c>
      <c r="EB898" s="281"/>
      <c r="EC898" s="281"/>
      <c r="ED898" s="281"/>
      <c r="EE898" s="281" t="b">
        <f>AND(RMDF!EH898&gt;=0, RMDF!EH898&lt;=1-SUM(RMDF!Z898,RMDF!AG898,RMDF!AN898,RMDF!AU898,RMDF!BB898,RMDF!BI898,RMDF!BP898,RMDF!BW898,RMDF!CD898,RMDF!CK898,RMDF!CR898,RMDF!CY898,RMDF!DF898,RMDF!DM898,RMDF!DT898,RMDF!EA898), RMDF!EH898=ROUND(RMDF!EH898,4))</f>
        <v>1</v>
      </c>
      <c r="EF898" s="317">
        <f>RMDF!EF898</f>
        <v>0</v>
      </c>
      <c r="EG898" s="318" t="str">
        <f>IF(EF898=0,"",_xlfn.XLOOKUP(EF898,StatePicklist!$1:$1,StatePicklist!$3:$3,"NA",0))</f>
        <v/>
      </c>
      <c r="EH898" s="297" t="str">
        <f ca="1">IF(RMDF!EG898="", "", IF(ISNUMBER(MATCH(RMDF!EG898, INDIRECT(EG898), 0)), "OK", "Invalid"))</f>
        <v/>
      </c>
      <c r="EI898" s="281"/>
      <c r="EJ898" s="281"/>
      <c r="EK898" s="281"/>
      <c r="EL898" s="281" t="b">
        <f>AND(RMDF!EO898&gt;=0, RMDF!EO898&lt;=1-SUM(RMDF!Z898,RMDF!AG898,RMDF!AN898,RMDF!AU898,RMDF!BB898,RMDF!BI898,RMDF!BP898,RMDF!BW898,RMDF!CD898,RMDF!CK898,RMDF!CR898,RMDF!CY898,RMDF!DF898,RMDF!DM898,RMDF!DT898,RMDF!EA898,RMDF!EH898), RMDF!EO898=ROUND(RMDF!EO898,4))</f>
        <v>1</v>
      </c>
      <c r="EM898" s="317">
        <f>RMDF!EM898</f>
        <v>0</v>
      </c>
      <c r="EN898" s="318" t="str">
        <f>IF(EM898=0,"",_xlfn.XLOOKUP(EM898,StatePicklist!$1:$1,StatePicklist!$3:$3,"NA",0))</f>
        <v/>
      </c>
      <c r="EO898" s="297" t="str">
        <f ca="1">IF(RMDF!EN898="", "", IF(ISNUMBER(MATCH(RMDF!EN898, INDIRECT(EN898), 0)), "OK", "Invalid"))</f>
        <v/>
      </c>
      <c r="EP898" s="281"/>
      <c r="EQ898" s="281"/>
      <c r="ER898" s="281"/>
      <c r="ES898" s="281" t="b">
        <f>AND(RMDF!EV898&gt;=0, RMDF!EV898&lt;=1-SUM(RMDF!Z898,RMDF!AG898,RMDF!AN898,RMDF!AU898,RMDF!BB898,RMDF!BI898,RMDF!BP898,RMDF!BW898,RMDF!CD898,RMDF!CK898,RMDF!CR898,RMDF!CY898,RMDF!DF898,RMDF!DM898,RMDF!DT898,RMDF!EA898,RMDF!EH898,RMDF!EO898), RMDF!EV898=ROUND(RMDF!EV898,4))</f>
        <v>1</v>
      </c>
      <c r="ET898" s="317">
        <f>RMDF!ET898</f>
        <v>0</v>
      </c>
      <c r="EU898" s="318" t="str">
        <f>IF(ET898=0,"",_xlfn.XLOOKUP(ET898,StatePicklist!$1:$1,StatePicklist!$3:$3,"NA",0))</f>
        <v/>
      </c>
      <c r="EV898" s="297" t="str">
        <f ca="1">IF(RMDF!EU898="", "", IF(ISNUMBER(MATCH(RMDF!EU898, INDIRECT(EU898), 0)), "OK", "Invalid"))</f>
        <v/>
      </c>
      <c r="EW898" s="281"/>
      <c r="EX898" s="281"/>
      <c r="EY898" s="281"/>
      <c r="EZ898" s="281" t="b">
        <f>AND(RMDF!FC898&gt;=0, RMDF!FC898&lt;=1-SUM(RMDF!Z898,RMDF!AG898,RMDF!AN898,RMDF!AU898,RMDF!BB898,RMDF!BI898,RMDF!BP898,RMDF!BW898,RMDF!CD898,RMDF!CK898,RMDF!CR898,RMDF!CY898,RMDF!DF898,RMDF!DM898,RMDF!DT898,RMDF!EA898,RMDF!EH898,RMDF!EO898,RMDF!EV898), RMDF!FC898=ROUND(RMDF!FC898,4))</f>
        <v>1</v>
      </c>
      <c r="FA898" s="317">
        <f>RMDF!FA898</f>
        <v>0</v>
      </c>
      <c r="FB898" s="318" t="str">
        <f>IF(FA898=0,"",_xlfn.XLOOKUP(FA898,StatePicklist!$1:$1,StatePicklist!$3:$3,"NA",0))</f>
        <v/>
      </c>
      <c r="FC898" s="297" t="str">
        <f ca="1">IF(RMDF!FB898="", "", IF(ISNUMBER(MATCH(RMDF!FB898, INDIRECT(FB898), 0)), "OK", "Invalid"))</f>
        <v/>
      </c>
    </row>
    <row r="899" spans="1:159" s="205" customFormat="1" ht="39.9" customHeight="1" x14ac:dyDescent="0.25">
      <c r="A899" s="206"/>
      <c r="B899" s="196"/>
      <c r="C899" s="197"/>
      <c r="D899" s="198"/>
      <c r="E899" s="199"/>
      <c r="F899" s="200"/>
      <c r="G899" s="201"/>
      <c r="H899" s="292"/>
      <c r="I899" s="305">
        <f>RMDF!I899</f>
        <v>0</v>
      </c>
      <c r="J899" s="305" t="str">
        <f>IF(I899=ProductCode!$B$30,"PDReclPost",IF(OR(I899=ProductCode!$C$30,I899=ProductCode!$E$30,I899=ProductCode!$G$30),"PDPreCon",IF(OR(I899=ProductCode!$D$30,I899=ProductCode!$F$30),"PDNotReclPost","")))</f>
        <v/>
      </c>
      <c r="K899" s="305" t="str">
        <f t="shared" si="48"/>
        <v/>
      </c>
      <c r="L899" s="289"/>
      <c r="M899" s="305" t="str">
        <f t="shared" si="48"/>
        <v/>
      </c>
      <c r="N899" s="289" t="b">
        <f>AND(RMDF!N899&gt;=0, RMDF!N899&lt;=1-RMDF!L899, RMDF!N899=ROUND(RMDF!N899,4))</f>
        <v>1</v>
      </c>
      <c r="O899" s="286" t="str">
        <f>IF(P899="","",IF(I899="","",IF(LEFT(I899,13)="Reclaimed pos",RawMaterialCode!$E$569,RawMaterialCode!$E$568)))</f>
        <v>Reclaimed pre-consumer mixed fibers (RM0578)</v>
      </c>
      <c r="P899" s="295">
        <f t="shared" si="49"/>
        <v>1</v>
      </c>
      <c r="Q899" s="202"/>
      <c r="R899" s="203"/>
      <c r="S899" s="204" t="str">
        <f t="shared" si="50"/>
        <v/>
      </c>
      <c r="T899" s="281"/>
      <c r="U899" s="281"/>
      <c r="V899" s="281"/>
      <c r="W899" s="281"/>
      <c r="X899" s="317">
        <f>RMDF!X899</f>
        <v>0</v>
      </c>
      <c r="Y899" s="318" t="str">
        <f>IF(X899=0,"",_xlfn.XLOOKUP(X899,StatePicklist!$1:$1,StatePicklist!$3:$3,"NA",0))</f>
        <v/>
      </c>
      <c r="Z899" s="297" t="str">
        <f ca="1">IF(RMDF!Y899="", "", IF(ISNUMBER(MATCH(RMDF!Y899, INDIRECT(Y899), 0)), "OK", "Invalid"))</f>
        <v/>
      </c>
      <c r="AA899" s="281"/>
      <c r="AB899" s="281"/>
      <c r="AC899" s="281"/>
      <c r="AD899" s="281" t="b">
        <f>AND(RMDF!AG899&gt;=0, RMDF!AG899&lt;=1-RMDF!Z899, RMDF!AG899=ROUND(RMDF!AG899,4))</f>
        <v>1</v>
      </c>
      <c r="AE899" s="317">
        <f>RMDF!AE899</f>
        <v>0</v>
      </c>
      <c r="AF899" s="318" t="str">
        <f>IF(AE899=0,"",_xlfn.XLOOKUP(AE899,StatePicklist!$1:$1,StatePicklist!$3:$3,"NA",0))</f>
        <v/>
      </c>
      <c r="AG899" s="297" t="str">
        <f ca="1">IF(RMDF!AF899="", "", IF(ISNUMBER(MATCH(RMDF!AF899, INDIRECT(AF899), 0)), "OK", "Invalid"))</f>
        <v/>
      </c>
      <c r="AH899" s="281"/>
      <c r="AI899" s="281"/>
      <c r="AJ899" s="281"/>
      <c r="AK899" s="281" t="b">
        <f>AND(RMDF!AN899&gt;=0, RMDF!AN899&lt;=1-SUM(RMDF!Z899,RMDF!AG899), RMDF!AN899=ROUND(RMDF!AN899,4))</f>
        <v>1</v>
      </c>
      <c r="AL899" s="317">
        <f>RMDF!AL899</f>
        <v>0</v>
      </c>
      <c r="AM899" s="318" t="str">
        <f>IF(AL899=0,"",_xlfn.XLOOKUP(AL899,StatePicklist!$1:$1,StatePicklist!$3:$3,"NA",0))</f>
        <v/>
      </c>
      <c r="AN899" s="297" t="str">
        <f ca="1">IF(RMDF!AM899="", "", IF(ISNUMBER(MATCH(RMDF!AM899, INDIRECT(AM899), 0)), "OK", "Invalid"))</f>
        <v/>
      </c>
      <c r="AO899" s="281"/>
      <c r="AP899" s="281"/>
      <c r="AQ899" s="281"/>
      <c r="AR899" s="281" t="b">
        <f>AND(RMDF!AU899&gt;=0, RMDF!AU899&lt;=1-SUM(RMDF!Z899,RMDF!AG899,RMDF!AN899), RMDF!AU899=ROUND(RMDF!AU899,4))</f>
        <v>1</v>
      </c>
      <c r="AS899" s="317">
        <f>RMDF!AS899</f>
        <v>0</v>
      </c>
      <c r="AT899" s="318" t="str">
        <f>IF(AS899=0,"",_xlfn.XLOOKUP(AS899,StatePicklist!$1:$1,StatePicklist!$3:$3,"NA",0))</f>
        <v/>
      </c>
      <c r="AU899" s="297" t="str">
        <f ca="1">IF(RMDF!AT899="", "", IF(ISNUMBER(MATCH(RMDF!AT899, INDIRECT(AT899), 0)), "OK", "Invalid"))</f>
        <v/>
      </c>
      <c r="AV899" s="281"/>
      <c r="AW899" s="281"/>
      <c r="AX899" s="281"/>
      <c r="AY899" s="281" t="b">
        <f>AND(RMDF!BB899&gt;=0, RMDF!BB899&lt;=1-SUM(RMDF!Z899,RMDF!AG899,RMDF!AN899,RMDF!AU899), RMDF!BB899=ROUND(RMDF!BB899,4))</f>
        <v>1</v>
      </c>
      <c r="AZ899" s="317">
        <f>RMDF!AZ899</f>
        <v>0</v>
      </c>
      <c r="BA899" s="318" t="str">
        <f>IF(AZ899=0,"",_xlfn.XLOOKUP(AZ899,StatePicklist!$1:$1,StatePicklist!$3:$3,"NA",0))</f>
        <v/>
      </c>
      <c r="BB899" s="297" t="str">
        <f ca="1">IF(RMDF!BA899="", "", IF(ISNUMBER(MATCH(RMDF!BA899, INDIRECT(BA899), 0)), "OK", "Invalid"))</f>
        <v/>
      </c>
      <c r="BC899" s="281"/>
      <c r="BD899" s="281"/>
      <c r="BE899" s="281"/>
      <c r="BF899" s="281" t="b">
        <f>AND(RMDF!BI899&gt;=0, RMDF!BI899&lt;=1-SUM(RMDF!Z899,RMDF!AG899,RMDF!AN899,RMDF!AU899,RMDF!BB899), RMDF!BI899=ROUND(RMDF!BI899,4))</f>
        <v>1</v>
      </c>
      <c r="BG899" s="317">
        <f>RMDF!BG899</f>
        <v>0</v>
      </c>
      <c r="BH899" s="318" t="str">
        <f>IF(BG899=0,"",_xlfn.XLOOKUP(BG899,StatePicklist!$1:$1,StatePicklist!$3:$3,"NA",0))</f>
        <v/>
      </c>
      <c r="BI899" s="297" t="str">
        <f ca="1">IF(RMDF!BH899="", "", IF(ISNUMBER(MATCH(RMDF!BH899, INDIRECT(BH899), 0)), "OK", "Invalid"))</f>
        <v/>
      </c>
      <c r="BJ899" s="281"/>
      <c r="BK899" s="281"/>
      <c r="BL899" s="281"/>
      <c r="BM899" s="281" t="b">
        <f>AND(RMDF!BP899&gt;=0, RMDF!BP899&lt;=1-SUM(RMDF!Z899,RMDF!AG899,RMDF!AN899,RMDF!AU899,RMDF!BB899,RMDF!BI899), RMDF!BP899=ROUND(RMDF!BP899,4))</f>
        <v>1</v>
      </c>
      <c r="BN899" s="317">
        <f>RMDF!BN899</f>
        <v>0</v>
      </c>
      <c r="BO899" s="318" t="str">
        <f>IF(BN899=0,"",_xlfn.XLOOKUP(BN899,StatePicklist!$1:$1,StatePicklist!$3:$3,"NA",0))</f>
        <v/>
      </c>
      <c r="BP899" s="297" t="str">
        <f ca="1">IF(RMDF!BO899="", "", IF(ISNUMBER(MATCH(RMDF!BO899, INDIRECT(BO899), 0)), "OK", "Invalid"))</f>
        <v/>
      </c>
      <c r="BQ899" s="281"/>
      <c r="BR899" s="281"/>
      <c r="BS899" s="281"/>
      <c r="BT899" s="281" t="b">
        <f>AND(RMDF!BW899&gt;=0, RMDF!BW899&lt;=1-SUM(RMDF!Z899,RMDF!AG899,RMDF!AN899,RMDF!AU899,RMDF!BB899,RMDF!BI899,RMDF!BP899), RMDF!BW899=ROUND(RMDF!BW899,4))</f>
        <v>1</v>
      </c>
      <c r="BU899" s="317">
        <f>RMDF!BU899</f>
        <v>0</v>
      </c>
      <c r="BV899" s="318" t="str">
        <f>IF(BU899=0,"",_xlfn.XLOOKUP(BU899,StatePicklist!$1:$1,StatePicklist!$3:$3,"NA",0))</f>
        <v/>
      </c>
      <c r="BW899" s="297" t="str">
        <f ca="1">IF(RMDF!BV899="", "", IF(ISNUMBER(MATCH(RMDF!BV899, INDIRECT(BV899), 0)), "OK", "Invalid"))</f>
        <v/>
      </c>
      <c r="BX899" s="281"/>
      <c r="BY899" s="281"/>
      <c r="BZ899" s="281"/>
      <c r="CA899" s="281" t="b">
        <f>AND(RMDF!CD899&gt;=0, RMDF!CD899&lt;=1-SUM(RMDF!Z899,RMDF!AG899,RMDF!AN899,RMDF!AU899,RMDF!BB899,RMDF!BI899,RMDF!BP899,RMDF!BW899), RMDF!CD899=ROUND(RMDF!CD899,4))</f>
        <v>1</v>
      </c>
      <c r="CB899" s="317">
        <f>RMDF!CB899</f>
        <v>0</v>
      </c>
      <c r="CC899" s="318" t="str">
        <f>IF(CB899=0,"",_xlfn.XLOOKUP(CB899,StatePicklist!$1:$1,StatePicklist!$3:$3,"NA",0))</f>
        <v/>
      </c>
      <c r="CD899" s="297" t="str">
        <f ca="1">IF(RMDF!CC899="", "", IF(ISNUMBER(MATCH(RMDF!CC899, INDIRECT(CC899), 0)), "OK", "Invalid"))</f>
        <v/>
      </c>
      <c r="CE899" s="281"/>
      <c r="CF899" s="281"/>
      <c r="CG899" s="281"/>
      <c r="CH899" s="281" t="b">
        <f>AND(RMDF!CK899&gt;=0, RMDF!CK899&lt;=1-SUM(RMDF!Z899,RMDF!AG899,RMDF!AN899,RMDF!AU899,RMDF!BB899,RMDF!BI899,RMDF!BP899,RMDF!BW899,RMDF!CD899), RMDF!CK899=ROUND(RMDF!CK899,4))</f>
        <v>1</v>
      </c>
      <c r="CI899" s="317">
        <f>RMDF!CI899</f>
        <v>0</v>
      </c>
      <c r="CJ899" s="318" t="str">
        <f>IF(CI899=0,"",_xlfn.XLOOKUP(CI899,StatePicklist!$1:$1,StatePicklist!$3:$3,"NA",0))</f>
        <v/>
      </c>
      <c r="CK899" s="297" t="str">
        <f ca="1">IF(RMDF!CJ899="", "", IF(ISNUMBER(MATCH(RMDF!CJ899, INDIRECT(CJ899), 0)), "OK", "Invalid"))</f>
        <v/>
      </c>
      <c r="CL899" s="281"/>
      <c r="CM899" s="281"/>
      <c r="CN899" s="281"/>
      <c r="CO899" s="281" t="b">
        <f>AND(RMDF!CR899&gt;=0, RMDF!CR899&lt;=1-SUM(RMDF!Z899,RMDF!AG899,RMDF!AN899,RMDF!AU899,RMDF!BB899,RMDF!BI899,RMDF!BP899,RMDF!BW899,RMDF!CD899,RMDF!CK899), RMDF!CR899=ROUND(RMDF!CR899,4))</f>
        <v>1</v>
      </c>
      <c r="CP899" s="317">
        <f>RMDF!CP899</f>
        <v>0</v>
      </c>
      <c r="CQ899" s="318" t="str">
        <f>IF(CP899=0,"",_xlfn.XLOOKUP(CP899,StatePicklist!$1:$1,StatePicklist!$3:$3,"NA",0))</f>
        <v/>
      </c>
      <c r="CR899" s="297" t="str">
        <f ca="1">IF(RMDF!CQ899="", "", IF(ISNUMBER(MATCH(RMDF!CQ899, INDIRECT(CQ899), 0)), "OK", "Invalid"))</f>
        <v/>
      </c>
      <c r="CS899" s="281"/>
      <c r="CT899" s="281"/>
      <c r="CU899" s="281"/>
      <c r="CV899" s="281" t="b">
        <f>AND(RMDF!CY899&gt;=0, RMDF!CY899&lt;=1-SUM(RMDF!Z899,RMDF!AG899,RMDF!AN899,RMDF!AU899,RMDF!BB899,RMDF!BI899,RMDF!BP899,RMDF!BW899,RMDF!CD899,RMDF!CK899,RMDF!CR899), RMDF!CY899=ROUND(RMDF!CY899,4))</f>
        <v>1</v>
      </c>
      <c r="CW899" s="317">
        <f>RMDF!CW899</f>
        <v>0</v>
      </c>
      <c r="CX899" s="318" t="str">
        <f>IF(CW899=0,"",_xlfn.XLOOKUP(CW899,StatePicklist!$1:$1,StatePicklist!$3:$3,"NA",0))</f>
        <v/>
      </c>
      <c r="CY899" s="297" t="str">
        <f ca="1">IF(RMDF!CX899="", "", IF(ISNUMBER(MATCH(RMDF!CX899, INDIRECT(CX899), 0)), "OK", "Invalid"))</f>
        <v/>
      </c>
      <c r="CZ899" s="281"/>
      <c r="DA899" s="281"/>
      <c r="DB899" s="281"/>
      <c r="DC899" s="281" t="b">
        <f>AND(RMDF!DF899&gt;=0, RMDF!DF899&lt;=1-SUM(RMDF!Z899,RMDF!AG899,RMDF!AN899,RMDF!AU899,RMDF!BB899,RMDF!BI899,RMDF!BP899,RMDF!BW899,RMDF!CD899,RMDF!CK899,RMDF!CR899,RMDF!CY899), RMDF!DF899=ROUND(RMDF!DF899,4))</f>
        <v>1</v>
      </c>
      <c r="DD899" s="317">
        <f>RMDF!DD899</f>
        <v>0</v>
      </c>
      <c r="DE899" s="318" t="str">
        <f>IF(DD899=0,"",_xlfn.XLOOKUP(DD899,StatePicklist!$1:$1,StatePicklist!$3:$3,"NA",0))</f>
        <v/>
      </c>
      <c r="DF899" s="297" t="str">
        <f ca="1">IF(RMDF!DE899="", "", IF(ISNUMBER(MATCH(RMDF!DE899, INDIRECT(DE899), 0)), "OK", "Invalid"))</f>
        <v/>
      </c>
      <c r="DG899" s="281"/>
      <c r="DH899" s="281"/>
      <c r="DI899" s="281"/>
      <c r="DJ899" s="281" t="b">
        <f>AND(RMDF!DM899&gt;=0, RMDF!DM899&lt;=1-SUM(RMDF!Z899,RMDF!AG899,RMDF!AN899,RMDF!AU899,RMDF!BB899,RMDF!BI899,RMDF!BP899,RMDF!BW899,RMDF!CD899,RMDF!CK899,RMDF!CR899,RMDF!CY899,RMDF!DF899), RMDF!DM899=ROUND(RMDF!DM899,4))</f>
        <v>1</v>
      </c>
      <c r="DK899" s="317">
        <f>RMDF!DK899</f>
        <v>0</v>
      </c>
      <c r="DL899" s="318" t="str">
        <f>IF(DK899=0,"",_xlfn.XLOOKUP(DK899,StatePicklist!$1:$1,StatePicklist!$3:$3,"NA",0))</f>
        <v/>
      </c>
      <c r="DM899" s="297" t="str">
        <f ca="1">IF(RMDF!DL899="", "", IF(ISNUMBER(MATCH(RMDF!DL899, INDIRECT(DL899), 0)), "OK", "Invalid"))</f>
        <v/>
      </c>
      <c r="DN899" s="281"/>
      <c r="DO899" s="281"/>
      <c r="DP899" s="281"/>
      <c r="DQ899" s="281" t="b">
        <f>AND(RMDF!DT899&gt;=0, RMDF!DT899&lt;=1-SUM(RMDF!Z899,RMDF!AG899,RMDF!AN899,RMDF!AU899,RMDF!BB899,RMDF!BI899,RMDF!BP899,RMDF!BW899,RMDF!CD899,RMDF!CK899,RMDF!CR899,RMDF!CY899,RMDF!DF899,RMDF!DM899), RMDF!DT899=ROUND(RMDF!DT899,4))</f>
        <v>1</v>
      </c>
      <c r="DR899" s="317">
        <f>RMDF!DR899</f>
        <v>0</v>
      </c>
      <c r="DS899" s="318" t="str">
        <f>IF(DR899=0,"",_xlfn.XLOOKUP(DR899,StatePicklist!$1:$1,StatePicklist!$3:$3,"NA",0))</f>
        <v/>
      </c>
      <c r="DT899" s="297" t="str">
        <f ca="1">IF(RMDF!DS899="", "", IF(ISNUMBER(MATCH(RMDF!DS899, INDIRECT(DS899), 0)), "OK", "Invalid"))</f>
        <v/>
      </c>
      <c r="DU899" s="281"/>
      <c r="DV899" s="281"/>
      <c r="DW899" s="281"/>
      <c r="DX899" s="281" t="b">
        <f>AND(RMDF!EA899&gt;=0, RMDF!EA899&lt;=1-SUM(RMDF!Z899,RMDF!AG899,RMDF!AN899,RMDF!AU899,RMDF!BB899,RMDF!BI899,RMDF!BP899,RMDF!BW899,RMDF!CD899,RMDF!CK899,RMDF!CR899,RMDF!CY899,RMDF!DF899,RMDF!DM899,RMDF!DT899), RMDF!EA899=ROUND(RMDF!EA899,4))</f>
        <v>1</v>
      </c>
      <c r="DY899" s="317">
        <f>RMDF!DY899</f>
        <v>0</v>
      </c>
      <c r="DZ899" s="318" t="str">
        <f>IF(DY899=0,"",_xlfn.XLOOKUP(DY899,StatePicklist!$1:$1,StatePicklist!$3:$3,"NA",0))</f>
        <v/>
      </c>
      <c r="EA899" s="297" t="str">
        <f ca="1">IF(RMDF!DZ899="", "", IF(ISNUMBER(MATCH(RMDF!DZ899, INDIRECT(DZ899), 0)), "OK", "Invalid"))</f>
        <v/>
      </c>
      <c r="EB899" s="281"/>
      <c r="EC899" s="281"/>
      <c r="ED899" s="281"/>
      <c r="EE899" s="281" t="b">
        <f>AND(RMDF!EH899&gt;=0, RMDF!EH899&lt;=1-SUM(RMDF!Z899,RMDF!AG899,RMDF!AN899,RMDF!AU899,RMDF!BB899,RMDF!BI899,RMDF!BP899,RMDF!BW899,RMDF!CD899,RMDF!CK899,RMDF!CR899,RMDF!CY899,RMDF!DF899,RMDF!DM899,RMDF!DT899,RMDF!EA899), RMDF!EH899=ROUND(RMDF!EH899,4))</f>
        <v>1</v>
      </c>
      <c r="EF899" s="317">
        <f>RMDF!EF899</f>
        <v>0</v>
      </c>
      <c r="EG899" s="318" t="str">
        <f>IF(EF899=0,"",_xlfn.XLOOKUP(EF899,StatePicklist!$1:$1,StatePicklist!$3:$3,"NA",0))</f>
        <v/>
      </c>
      <c r="EH899" s="297" t="str">
        <f ca="1">IF(RMDF!EG899="", "", IF(ISNUMBER(MATCH(RMDF!EG899, INDIRECT(EG899), 0)), "OK", "Invalid"))</f>
        <v/>
      </c>
      <c r="EI899" s="281"/>
      <c r="EJ899" s="281"/>
      <c r="EK899" s="281"/>
      <c r="EL899" s="281" t="b">
        <f>AND(RMDF!EO899&gt;=0, RMDF!EO899&lt;=1-SUM(RMDF!Z899,RMDF!AG899,RMDF!AN899,RMDF!AU899,RMDF!BB899,RMDF!BI899,RMDF!BP899,RMDF!BW899,RMDF!CD899,RMDF!CK899,RMDF!CR899,RMDF!CY899,RMDF!DF899,RMDF!DM899,RMDF!DT899,RMDF!EA899,RMDF!EH899), RMDF!EO899=ROUND(RMDF!EO899,4))</f>
        <v>1</v>
      </c>
      <c r="EM899" s="317">
        <f>RMDF!EM899</f>
        <v>0</v>
      </c>
      <c r="EN899" s="318" t="str">
        <f>IF(EM899=0,"",_xlfn.XLOOKUP(EM899,StatePicklist!$1:$1,StatePicklist!$3:$3,"NA",0))</f>
        <v/>
      </c>
      <c r="EO899" s="297" t="str">
        <f ca="1">IF(RMDF!EN899="", "", IF(ISNUMBER(MATCH(RMDF!EN899, INDIRECT(EN899), 0)), "OK", "Invalid"))</f>
        <v/>
      </c>
      <c r="EP899" s="281"/>
      <c r="EQ899" s="281"/>
      <c r="ER899" s="281"/>
      <c r="ES899" s="281" t="b">
        <f>AND(RMDF!EV899&gt;=0, RMDF!EV899&lt;=1-SUM(RMDF!Z899,RMDF!AG899,RMDF!AN899,RMDF!AU899,RMDF!BB899,RMDF!BI899,RMDF!BP899,RMDF!BW899,RMDF!CD899,RMDF!CK899,RMDF!CR899,RMDF!CY899,RMDF!DF899,RMDF!DM899,RMDF!DT899,RMDF!EA899,RMDF!EH899,RMDF!EO899), RMDF!EV899=ROUND(RMDF!EV899,4))</f>
        <v>1</v>
      </c>
      <c r="ET899" s="317">
        <f>RMDF!ET899</f>
        <v>0</v>
      </c>
      <c r="EU899" s="318" t="str">
        <f>IF(ET899=0,"",_xlfn.XLOOKUP(ET899,StatePicklist!$1:$1,StatePicklist!$3:$3,"NA",0))</f>
        <v/>
      </c>
      <c r="EV899" s="297" t="str">
        <f ca="1">IF(RMDF!EU899="", "", IF(ISNUMBER(MATCH(RMDF!EU899, INDIRECT(EU899), 0)), "OK", "Invalid"))</f>
        <v/>
      </c>
      <c r="EW899" s="281"/>
      <c r="EX899" s="281"/>
      <c r="EY899" s="281"/>
      <c r="EZ899" s="281" t="b">
        <f>AND(RMDF!FC899&gt;=0, RMDF!FC899&lt;=1-SUM(RMDF!Z899,RMDF!AG899,RMDF!AN899,RMDF!AU899,RMDF!BB899,RMDF!BI899,RMDF!BP899,RMDF!BW899,RMDF!CD899,RMDF!CK899,RMDF!CR899,RMDF!CY899,RMDF!DF899,RMDF!DM899,RMDF!DT899,RMDF!EA899,RMDF!EH899,RMDF!EO899,RMDF!EV899), RMDF!FC899=ROUND(RMDF!FC899,4))</f>
        <v>1</v>
      </c>
      <c r="FA899" s="317">
        <f>RMDF!FA899</f>
        <v>0</v>
      </c>
      <c r="FB899" s="318" t="str">
        <f>IF(FA899=0,"",_xlfn.XLOOKUP(FA899,StatePicklist!$1:$1,StatePicklist!$3:$3,"NA",0))</f>
        <v/>
      </c>
      <c r="FC899" s="297" t="str">
        <f ca="1">IF(RMDF!FB899="", "", IF(ISNUMBER(MATCH(RMDF!FB899, INDIRECT(FB899), 0)), "OK", "Invalid"))</f>
        <v/>
      </c>
    </row>
    <row r="900" spans="1:159" s="205" customFormat="1" ht="39.9" customHeight="1" x14ac:dyDescent="0.25">
      <c r="A900" s="206"/>
      <c r="B900" s="196"/>
      <c r="C900" s="197"/>
      <c r="D900" s="198"/>
      <c r="E900" s="199"/>
      <c r="F900" s="200"/>
      <c r="G900" s="201"/>
      <c r="H900" s="292"/>
      <c r="I900" s="305">
        <f>RMDF!I900</f>
        <v>0</v>
      </c>
      <c r="J900" s="305" t="str">
        <f>IF(I900=ProductCode!$B$30,"PDReclPost",IF(OR(I900=ProductCode!$C$30,I900=ProductCode!$E$30,I900=ProductCode!$G$30),"PDPreCon",IF(OR(I900=ProductCode!$D$30,I900=ProductCode!$F$30),"PDNotReclPost","")))</f>
        <v/>
      </c>
      <c r="K900" s="305" t="str">
        <f t="shared" si="48"/>
        <v/>
      </c>
      <c r="L900" s="289"/>
      <c r="M900" s="305" t="str">
        <f t="shared" si="48"/>
        <v/>
      </c>
      <c r="N900" s="289" t="b">
        <f>AND(RMDF!N900&gt;=0, RMDF!N900&lt;=1-RMDF!L900, RMDF!N900=ROUND(RMDF!N900,4))</f>
        <v>1</v>
      </c>
      <c r="O900" s="286" t="str">
        <f>IF(P900="","",IF(I900="","",IF(LEFT(I900,13)="Reclaimed pos",RawMaterialCode!$E$569,RawMaterialCode!$E$568)))</f>
        <v>Reclaimed pre-consumer mixed fibers (RM0578)</v>
      </c>
      <c r="P900" s="295">
        <f t="shared" si="49"/>
        <v>1</v>
      </c>
      <c r="Q900" s="202"/>
      <c r="R900" s="203"/>
      <c r="S900" s="204" t="str">
        <f t="shared" si="50"/>
        <v/>
      </c>
      <c r="T900" s="281"/>
      <c r="U900" s="281"/>
      <c r="V900" s="281"/>
      <c r="W900" s="281"/>
      <c r="X900" s="317">
        <f>RMDF!X900</f>
        <v>0</v>
      </c>
      <c r="Y900" s="318" t="str">
        <f>IF(X900=0,"",_xlfn.XLOOKUP(X900,StatePicklist!$1:$1,StatePicklist!$3:$3,"NA",0))</f>
        <v/>
      </c>
      <c r="Z900" s="297" t="str">
        <f ca="1">IF(RMDF!Y900="", "", IF(ISNUMBER(MATCH(RMDF!Y900, INDIRECT(Y900), 0)), "OK", "Invalid"))</f>
        <v/>
      </c>
      <c r="AA900" s="281"/>
      <c r="AB900" s="281"/>
      <c r="AC900" s="281"/>
      <c r="AD900" s="281" t="b">
        <f>AND(RMDF!AG900&gt;=0, RMDF!AG900&lt;=1-RMDF!Z900, RMDF!AG900=ROUND(RMDF!AG900,4))</f>
        <v>1</v>
      </c>
      <c r="AE900" s="317">
        <f>RMDF!AE900</f>
        <v>0</v>
      </c>
      <c r="AF900" s="318" t="str">
        <f>IF(AE900=0,"",_xlfn.XLOOKUP(AE900,StatePicklist!$1:$1,StatePicklist!$3:$3,"NA",0))</f>
        <v/>
      </c>
      <c r="AG900" s="297" t="str">
        <f ca="1">IF(RMDF!AF900="", "", IF(ISNUMBER(MATCH(RMDF!AF900, INDIRECT(AF900), 0)), "OK", "Invalid"))</f>
        <v/>
      </c>
      <c r="AH900" s="281"/>
      <c r="AI900" s="281"/>
      <c r="AJ900" s="281"/>
      <c r="AK900" s="281" t="b">
        <f>AND(RMDF!AN900&gt;=0, RMDF!AN900&lt;=1-SUM(RMDF!Z900,RMDF!AG900), RMDF!AN900=ROUND(RMDF!AN900,4))</f>
        <v>1</v>
      </c>
      <c r="AL900" s="317">
        <f>RMDF!AL900</f>
        <v>0</v>
      </c>
      <c r="AM900" s="318" t="str">
        <f>IF(AL900=0,"",_xlfn.XLOOKUP(AL900,StatePicklist!$1:$1,StatePicklist!$3:$3,"NA",0))</f>
        <v/>
      </c>
      <c r="AN900" s="297" t="str">
        <f ca="1">IF(RMDF!AM900="", "", IF(ISNUMBER(MATCH(RMDF!AM900, INDIRECT(AM900), 0)), "OK", "Invalid"))</f>
        <v/>
      </c>
      <c r="AO900" s="281"/>
      <c r="AP900" s="281"/>
      <c r="AQ900" s="281"/>
      <c r="AR900" s="281" t="b">
        <f>AND(RMDF!AU900&gt;=0, RMDF!AU900&lt;=1-SUM(RMDF!Z900,RMDF!AG900,RMDF!AN900), RMDF!AU900=ROUND(RMDF!AU900,4))</f>
        <v>1</v>
      </c>
      <c r="AS900" s="317">
        <f>RMDF!AS900</f>
        <v>0</v>
      </c>
      <c r="AT900" s="318" t="str">
        <f>IF(AS900=0,"",_xlfn.XLOOKUP(AS900,StatePicklist!$1:$1,StatePicklist!$3:$3,"NA",0))</f>
        <v/>
      </c>
      <c r="AU900" s="297" t="str">
        <f ca="1">IF(RMDF!AT900="", "", IF(ISNUMBER(MATCH(RMDF!AT900, INDIRECT(AT900), 0)), "OK", "Invalid"))</f>
        <v/>
      </c>
      <c r="AV900" s="281"/>
      <c r="AW900" s="281"/>
      <c r="AX900" s="281"/>
      <c r="AY900" s="281" t="b">
        <f>AND(RMDF!BB900&gt;=0, RMDF!BB900&lt;=1-SUM(RMDF!Z900,RMDF!AG900,RMDF!AN900,RMDF!AU900), RMDF!BB900=ROUND(RMDF!BB900,4))</f>
        <v>1</v>
      </c>
      <c r="AZ900" s="317">
        <f>RMDF!AZ900</f>
        <v>0</v>
      </c>
      <c r="BA900" s="318" t="str">
        <f>IF(AZ900=0,"",_xlfn.XLOOKUP(AZ900,StatePicklist!$1:$1,StatePicklist!$3:$3,"NA",0))</f>
        <v/>
      </c>
      <c r="BB900" s="297" t="str">
        <f ca="1">IF(RMDF!BA900="", "", IF(ISNUMBER(MATCH(RMDF!BA900, INDIRECT(BA900), 0)), "OK", "Invalid"))</f>
        <v/>
      </c>
      <c r="BC900" s="281"/>
      <c r="BD900" s="281"/>
      <c r="BE900" s="281"/>
      <c r="BF900" s="281" t="b">
        <f>AND(RMDF!BI900&gt;=0, RMDF!BI900&lt;=1-SUM(RMDF!Z900,RMDF!AG900,RMDF!AN900,RMDF!AU900,RMDF!BB900), RMDF!BI900=ROUND(RMDF!BI900,4))</f>
        <v>1</v>
      </c>
      <c r="BG900" s="317">
        <f>RMDF!BG900</f>
        <v>0</v>
      </c>
      <c r="BH900" s="318" t="str">
        <f>IF(BG900=0,"",_xlfn.XLOOKUP(BG900,StatePicklist!$1:$1,StatePicklist!$3:$3,"NA",0))</f>
        <v/>
      </c>
      <c r="BI900" s="297" t="str">
        <f ca="1">IF(RMDF!BH900="", "", IF(ISNUMBER(MATCH(RMDF!BH900, INDIRECT(BH900), 0)), "OK", "Invalid"))</f>
        <v/>
      </c>
      <c r="BJ900" s="281"/>
      <c r="BK900" s="281"/>
      <c r="BL900" s="281"/>
      <c r="BM900" s="281" t="b">
        <f>AND(RMDF!BP900&gt;=0, RMDF!BP900&lt;=1-SUM(RMDF!Z900,RMDF!AG900,RMDF!AN900,RMDF!AU900,RMDF!BB900,RMDF!BI900), RMDF!BP900=ROUND(RMDF!BP900,4))</f>
        <v>1</v>
      </c>
      <c r="BN900" s="317">
        <f>RMDF!BN900</f>
        <v>0</v>
      </c>
      <c r="BO900" s="318" t="str">
        <f>IF(BN900=0,"",_xlfn.XLOOKUP(BN900,StatePicklist!$1:$1,StatePicklist!$3:$3,"NA",0))</f>
        <v/>
      </c>
      <c r="BP900" s="297" t="str">
        <f ca="1">IF(RMDF!BO900="", "", IF(ISNUMBER(MATCH(RMDF!BO900, INDIRECT(BO900), 0)), "OK", "Invalid"))</f>
        <v/>
      </c>
      <c r="BQ900" s="281"/>
      <c r="BR900" s="281"/>
      <c r="BS900" s="281"/>
      <c r="BT900" s="281" t="b">
        <f>AND(RMDF!BW900&gt;=0, RMDF!BW900&lt;=1-SUM(RMDF!Z900,RMDF!AG900,RMDF!AN900,RMDF!AU900,RMDF!BB900,RMDF!BI900,RMDF!BP900), RMDF!BW900=ROUND(RMDF!BW900,4))</f>
        <v>1</v>
      </c>
      <c r="BU900" s="317">
        <f>RMDF!BU900</f>
        <v>0</v>
      </c>
      <c r="BV900" s="318" t="str">
        <f>IF(BU900=0,"",_xlfn.XLOOKUP(BU900,StatePicklist!$1:$1,StatePicklist!$3:$3,"NA",0))</f>
        <v/>
      </c>
      <c r="BW900" s="297" t="str">
        <f ca="1">IF(RMDF!BV900="", "", IF(ISNUMBER(MATCH(RMDF!BV900, INDIRECT(BV900), 0)), "OK", "Invalid"))</f>
        <v/>
      </c>
      <c r="BX900" s="281"/>
      <c r="BY900" s="281"/>
      <c r="BZ900" s="281"/>
      <c r="CA900" s="281" t="b">
        <f>AND(RMDF!CD900&gt;=0, RMDF!CD900&lt;=1-SUM(RMDF!Z900,RMDF!AG900,RMDF!AN900,RMDF!AU900,RMDF!BB900,RMDF!BI900,RMDF!BP900,RMDF!BW900), RMDF!CD900=ROUND(RMDF!CD900,4))</f>
        <v>1</v>
      </c>
      <c r="CB900" s="317">
        <f>RMDF!CB900</f>
        <v>0</v>
      </c>
      <c r="CC900" s="318" t="str">
        <f>IF(CB900=0,"",_xlfn.XLOOKUP(CB900,StatePicklist!$1:$1,StatePicklist!$3:$3,"NA",0))</f>
        <v/>
      </c>
      <c r="CD900" s="297" t="str">
        <f ca="1">IF(RMDF!CC900="", "", IF(ISNUMBER(MATCH(RMDF!CC900, INDIRECT(CC900), 0)), "OK", "Invalid"))</f>
        <v/>
      </c>
      <c r="CE900" s="281"/>
      <c r="CF900" s="281"/>
      <c r="CG900" s="281"/>
      <c r="CH900" s="281" t="b">
        <f>AND(RMDF!CK900&gt;=0, RMDF!CK900&lt;=1-SUM(RMDF!Z900,RMDF!AG900,RMDF!AN900,RMDF!AU900,RMDF!BB900,RMDF!BI900,RMDF!BP900,RMDF!BW900,RMDF!CD900), RMDF!CK900=ROUND(RMDF!CK900,4))</f>
        <v>1</v>
      </c>
      <c r="CI900" s="317">
        <f>RMDF!CI900</f>
        <v>0</v>
      </c>
      <c r="CJ900" s="318" t="str">
        <f>IF(CI900=0,"",_xlfn.XLOOKUP(CI900,StatePicklist!$1:$1,StatePicklist!$3:$3,"NA",0))</f>
        <v/>
      </c>
      <c r="CK900" s="297" t="str">
        <f ca="1">IF(RMDF!CJ900="", "", IF(ISNUMBER(MATCH(RMDF!CJ900, INDIRECT(CJ900), 0)), "OK", "Invalid"))</f>
        <v/>
      </c>
      <c r="CL900" s="281"/>
      <c r="CM900" s="281"/>
      <c r="CN900" s="281"/>
      <c r="CO900" s="281" t="b">
        <f>AND(RMDF!CR900&gt;=0, RMDF!CR900&lt;=1-SUM(RMDF!Z900,RMDF!AG900,RMDF!AN900,RMDF!AU900,RMDF!BB900,RMDF!BI900,RMDF!BP900,RMDF!BW900,RMDF!CD900,RMDF!CK900), RMDF!CR900=ROUND(RMDF!CR900,4))</f>
        <v>1</v>
      </c>
      <c r="CP900" s="317">
        <f>RMDF!CP900</f>
        <v>0</v>
      </c>
      <c r="CQ900" s="318" t="str">
        <f>IF(CP900=0,"",_xlfn.XLOOKUP(CP900,StatePicklist!$1:$1,StatePicklist!$3:$3,"NA",0))</f>
        <v/>
      </c>
      <c r="CR900" s="297" t="str">
        <f ca="1">IF(RMDF!CQ900="", "", IF(ISNUMBER(MATCH(RMDF!CQ900, INDIRECT(CQ900), 0)), "OK", "Invalid"))</f>
        <v/>
      </c>
      <c r="CS900" s="281"/>
      <c r="CT900" s="281"/>
      <c r="CU900" s="281"/>
      <c r="CV900" s="281" t="b">
        <f>AND(RMDF!CY900&gt;=0, RMDF!CY900&lt;=1-SUM(RMDF!Z900,RMDF!AG900,RMDF!AN900,RMDF!AU900,RMDF!BB900,RMDF!BI900,RMDF!BP900,RMDF!BW900,RMDF!CD900,RMDF!CK900,RMDF!CR900), RMDF!CY900=ROUND(RMDF!CY900,4))</f>
        <v>1</v>
      </c>
      <c r="CW900" s="317">
        <f>RMDF!CW900</f>
        <v>0</v>
      </c>
      <c r="CX900" s="318" t="str">
        <f>IF(CW900=0,"",_xlfn.XLOOKUP(CW900,StatePicklist!$1:$1,StatePicklist!$3:$3,"NA",0))</f>
        <v/>
      </c>
      <c r="CY900" s="297" t="str">
        <f ca="1">IF(RMDF!CX900="", "", IF(ISNUMBER(MATCH(RMDF!CX900, INDIRECT(CX900), 0)), "OK", "Invalid"))</f>
        <v/>
      </c>
      <c r="CZ900" s="281"/>
      <c r="DA900" s="281"/>
      <c r="DB900" s="281"/>
      <c r="DC900" s="281" t="b">
        <f>AND(RMDF!DF900&gt;=0, RMDF!DF900&lt;=1-SUM(RMDF!Z900,RMDF!AG900,RMDF!AN900,RMDF!AU900,RMDF!BB900,RMDF!BI900,RMDF!BP900,RMDF!BW900,RMDF!CD900,RMDF!CK900,RMDF!CR900,RMDF!CY900), RMDF!DF900=ROUND(RMDF!DF900,4))</f>
        <v>1</v>
      </c>
      <c r="DD900" s="317">
        <f>RMDF!DD900</f>
        <v>0</v>
      </c>
      <c r="DE900" s="318" t="str">
        <f>IF(DD900=0,"",_xlfn.XLOOKUP(DD900,StatePicklist!$1:$1,StatePicklist!$3:$3,"NA",0))</f>
        <v/>
      </c>
      <c r="DF900" s="297" t="str">
        <f ca="1">IF(RMDF!DE900="", "", IF(ISNUMBER(MATCH(RMDF!DE900, INDIRECT(DE900), 0)), "OK", "Invalid"))</f>
        <v/>
      </c>
      <c r="DG900" s="281"/>
      <c r="DH900" s="281"/>
      <c r="DI900" s="281"/>
      <c r="DJ900" s="281" t="b">
        <f>AND(RMDF!DM900&gt;=0, RMDF!DM900&lt;=1-SUM(RMDF!Z900,RMDF!AG900,RMDF!AN900,RMDF!AU900,RMDF!BB900,RMDF!BI900,RMDF!BP900,RMDF!BW900,RMDF!CD900,RMDF!CK900,RMDF!CR900,RMDF!CY900,RMDF!DF900), RMDF!DM900=ROUND(RMDF!DM900,4))</f>
        <v>1</v>
      </c>
      <c r="DK900" s="317">
        <f>RMDF!DK900</f>
        <v>0</v>
      </c>
      <c r="DL900" s="318" t="str">
        <f>IF(DK900=0,"",_xlfn.XLOOKUP(DK900,StatePicklist!$1:$1,StatePicklist!$3:$3,"NA",0))</f>
        <v/>
      </c>
      <c r="DM900" s="297" t="str">
        <f ca="1">IF(RMDF!DL900="", "", IF(ISNUMBER(MATCH(RMDF!DL900, INDIRECT(DL900), 0)), "OK", "Invalid"))</f>
        <v/>
      </c>
      <c r="DN900" s="281"/>
      <c r="DO900" s="281"/>
      <c r="DP900" s="281"/>
      <c r="DQ900" s="281" t="b">
        <f>AND(RMDF!DT900&gt;=0, RMDF!DT900&lt;=1-SUM(RMDF!Z900,RMDF!AG900,RMDF!AN900,RMDF!AU900,RMDF!BB900,RMDF!BI900,RMDF!BP900,RMDF!BW900,RMDF!CD900,RMDF!CK900,RMDF!CR900,RMDF!CY900,RMDF!DF900,RMDF!DM900), RMDF!DT900=ROUND(RMDF!DT900,4))</f>
        <v>1</v>
      </c>
      <c r="DR900" s="317">
        <f>RMDF!DR900</f>
        <v>0</v>
      </c>
      <c r="DS900" s="318" t="str">
        <f>IF(DR900=0,"",_xlfn.XLOOKUP(DR900,StatePicklist!$1:$1,StatePicklist!$3:$3,"NA",0))</f>
        <v/>
      </c>
      <c r="DT900" s="297" t="str">
        <f ca="1">IF(RMDF!DS900="", "", IF(ISNUMBER(MATCH(RMDF!DS900, INDIRECT(DS900), 0)), "OK", "Invalid"))</f>
        <v/>
      </c>
      <c r="DU900" s="281"/>
      <c r="DV900" s="281"/>
      <c r="DW900" s="281"/>
      <c r="DX900" s="281" t="b">
        <f>AND(RMDF!EA900&gt;=0, RMDF!EA900&lt;=1-SUM(RMDF!Z900,RMDF!AG900,RMDF!AN900,RMDF!AU900,RMDF!BB900,RMDF!BI900,RMDF!BP900,RMDF!BW900,RMDF!CD900,RMDF!CK900,RMDF!CR900,RMDF!CY900,RMDF!DF900,RMDF!DM900,RMDF!DT900), RMDF!EA900=ROUND(RMDF!EA900,4))</f>
        <v>1</v>
      </c>
      <c r="DY900" s="317">
        <f>RMDF!DY900</f>
        <v>0</v>
      </c>
      <c r="DZ900" s="318" t="str">
        <f>IF(DY900=0,"",_xlfn.XLOOKUP(DY900,StatePicklist!$1:$1,StatePicklist!$3:$3,"NA",0))</f>
        <v/>
      </c>
      <c r="EA900" s="297" t="str">
        <f ca="1">IF(RMDF!DZ900="", "", IF(ISNUMBER(MATCH(RMDF!DZ900, INDIRECT(DZ900), 0)), "OK", "Invalid"))</f>
        <v/>
      </c>
      <c r="EB900" s="281"/>
      <c r="EC900" s="281"/>
      <c r="ED900" s="281"/>
      <c r="EE900" s="281" t="b">
        <f>AND(RMDF!EH900&gt;=0, RMDF!EH900&lt;=1-SUM(RMDF!Z900,RMDF!AG900,RMDF!AN900,RMDF!AU900,RMDF!BB900,RMDF!BI900,RMDF!BP900,RMDF!BW900,RMDF!CD900,RMDF!CK900,RMDF!CR900,RMDF!CY900,RMDF!DF900,RMDF!DM900,RMDF!DT900,RMDF!EA900), RMDF!EH900=ROUND(RMDF!EH900,4))</f>
        <v>1</v>
      </c>
      <c r="EF900" s="317">
        <f>RMDF!EF900</f>
        <v>0</v>
      </c>
      <c r="EG900" s="318" t="str">
        <f>IF(EF900=0,"",_xlfn.XLOOKUP(EF900,StatePicklist!$1:$1,StatePicklist!$3:$3,"NA",0))</f>
        <v/>
      </c>
      <c r="EH900" s="297" t="str">
        <f ca="1">IF(RMDF!EG900="", "", IF(ISNUMBER(MATCH(RMDF!EG900, INDIRECT(EG900), 0)), "OK", "Invalid"))</f>
        <v/>
      </c>
      <c r="EI900" s="281"/>
      <c r="EJ900" s="281"/>
      <c r="EK900" s="281"/>
      <c r="EL900" s="281" t="b">
        <f>AND(RMDF!EO900&gt;=0, RMDF!EO900&lt;=1-SUM(RMDF!Z900,RMDF!AG900,RMDF!AN900,RMDF!AU900,RMDF!BB900,RMDF!BI900,RMDF!BP900,RMDF!BW900,RMDF!CD900,RMDF!CK900,RMDF!CR900,RMDF!CY900,RMDF!DF900,RMDF!DM900,RMDF!DT900,RMDF!EA900,RMDF!EH900), RMDF!EO900=ROUND(RMDF!EO900,4))</f>
        <v>1</v>
      </c>
      <c r="EM900" s="317">
        <f>RMDF!EM900</f>
        <v>0</v>
      </c>
      <c r="EN900" s="318" t="str">
        <f>IF(EM900=0,"",_xlfn.XLOOKUP(EM900,StatePicklist!$1:$1,StatePicklist!$3:$3,"NA",0))</f>
        <v/>
      </c>
      <c r="EO900" s="297" t="str">
        <f ca="1">IF(RMDF!EN900="", "", IF(ISNUMBER(MATCH(RMDF!EN900, INDIRECT(EN900), 0)), "OK", "Invalid"))</f>
        <v/>
      </c>
      <c r="EP900" s="281"/>
      <c r="EQ900" s="281"/>
      <c r="ER900" s="281"/>
      <c r="ES900" s="281" t="b">
        <f>AND(RMDF!EV900&gt;=0, RMDF!EV900&lt;=1-SUM(RMDF!Z900,RMDF!AG900,RMDF!AN900,RMDF!AU900,RMDF!BB900,RMDF!BI900,RMDF!BP900,RMDF!BW900,RMDF!CD900,RMDF!CK900,RMDF!CR900,RMDF!CY900,RMDF!DF900,RMDF!DM900,RMDF!DT900,RMDF!EA900,RMDF!EH900,RMDF!EO900), RMDF!EV900=ROUND(RMDF!EV900,4))</f>
        <v>1</v>
      </c>
      <c r="ET900" s="317">
        <f>RMDF!ET900</f>
        <v>0</v>
      </c>
      <c r="EU900" s="318" t="str">
        <f>IF(ET900=0,"",_xlfn.XLOOKUP(ET900,StatePicklist!$1:$1,StatePicklist!$3:$3,"NA",0))</f>
        <v/>
      </c>
      <c r="EV900" s="297" t="str">
        <f ca="1">IF(RMDF!EU900="", "", IF(ISNUMBER(MATCH(RMDF!EU900, INDIRECT(EU900), 0)), "OK", "Invalid"))</f>
        <v/>
      </c>
      <c r="EW900" s="281"/>
      <c r="EX900" s="281"/>
      <c r="EY900" s="281"/>
      <c r="EZ900" s="281" t="b">
        <f>AND(RMDF!FC900&gt;=0, RMDF!FC900&lt;=1-SUM(RMDF!Z900,RMDF!AG900,RMDF!AN900,RMDF!AU900,RMDF!BB900,RMDF!BI900,RMDF!BP900,RMDF!BW900,RMDF!CD900,RMDF!CK900,RMDF!CR900,RMDF!CY900,RMDF!DF900,RMDF!DM900,RMDF!DT900,RMDF!EA900,RMDF!EH900,RMDF!EO900,RMDF!EV900), RMDF!FC900=ROUND(RMDF!FC900,4))</f>
        <v>1</v>
      </c>
      <c r="FA900" s="317">
        <f>RMDF!FA900</f>
        <v>0</v>
      </c>
      <c r="FB900" s="318" t="str">
        <f>IF(FA900=0,"",_xlfn.XLOOKUP(FA900,StatePicklist!$1:$1,StatePicklist!$3:$3,"NA",0))</f>
        <v/>
      </c>
      <c r="FC900" s="297" t="str">
        <f ca="1">IF(RMDF!FB900="", "", IF(ISNUMBER(MATCH(RMDF!FB900, INDIRECT(FB900), 0)), "OK", "Invalid"))</f>
        <v/>
      </c>
    </row>
    <row r="901" spans="1:159" s="205" customFormat="1" ht="39.9" customHeight="1" x14ac:dyDescent="0.25">
      <c r="A901" s="206"/>
      <c r="B901" s="196"/>
      <c r="C901" s="197"/>
      <c r="D901" s="198"/>
      <c r="E901" s="199"/>
      <c r="F901" s="200"/>
      <c r="G901" s="201"/>
      <c r="H901" s="292"/>
      <c r="I901" s="305">
        <f>RMDF!I901</f>
        <v>0</v>
      </c>
      <c r="J901" s="305" t="str">
        <f>IF(I901=ProductCode!$B$30,"PDReclPost",IF(OR(I901=ProductCode!$C$30,I901=ProductCode!$E$30,I901=ProductCode!$G$30),"PDPreCon",IF(OR(I901=ProductCode!$D$30,I901=ProductCode!$F$30),"PDNotReclPost","")))</f>
        <v/>
      </c>
      <c r="K901" s="305" t="str">
        <f t="shared" si="48"/>
        <v/>
      </c>
      <c r="L901" s="289"/>
      <c r="M901" s="305" t="str">
        <f t="shared" si="48"/>
        <v/>
      </c>
      <c r="N901" s="289" t="b">
        <f>AND(RMDF!N901&gt;=0, RMDF!N901&lt;=1-RMDF!L901, RMDF!N901=ROUND(RMDF!N901,4))</f>
        <v>1</v>
      </c>
      <c r="O901" s="286" t="str">
        <f>IF(P901="","",IF(I901="","",IF(LEFT(I901,13)="Reclaimed pos",RawMaterialCode!$E$569,RawMaterialCode!$E$568)))</f>
        <v>Reclaimed pre-consumer mixed fibers (RM0578)</v>
      </c>
      <c r="P901" s="295">
        <f t="shared" si="49"/>
        <v>1</v>
      </c>
      <c r="Q901" s="202"/>
      <c r="R901" s="203"/>
      <c r="S901" s="204" t="str">
        <f t="shared" si="50"/>
        <v/>
      </c>
      <c r="T901" s="281"/>
      <c r="U901" s="281"/>
      <c r="V901" s="281"/>
      <c r="W901" s="281"/>
      <c r="X901" s="317">
        <f>RMDF!X901</f>
        <v>0</v>
      </c>
      <c r="Y901" s="318" t="str">
        <f>IF(X901=0,"",_xlfn.XLOOKUP(X901,StatePicklist!$1:$1,StatePicklist!$3:$3,"NA",0))</f>
        <v/>
      </c>
      <c r="Z901" s="297" t="str">
        <f ca="1">IF(RMDF!Y901="", "", IF(ISNUMBER(MATCH(RMDF!Y901, INDIRECT(Y901), 0)), "OK", "Invalid"))</f>
        <v/>
      </c>
      <c r="AA901" s="281"/>
      <c r="AB901" s="281"/>
      <c r="AC901" s="281"/>
      <c r="AD901" s="281" t="b">
        <f>AND(RMDF!AG901&gt;=0, RMDF!AG901&lt;=1-RMDF!Z901, RMDF!AG901=ROUND(RMDF!AG901,4))</f>
        <v>1</v>
      </c>
      <c r="AE901" s="317">
        <f>RMDF!AE901</f>
        <v>0</v>
      </c>
      <c r="AF901" s="318" t="str">
        <f>IF(AE901=0,"",_xlfn.XLOOKUP(AE901,StatePicklist!$1:$1,StatePicklist!$3:$3,"NA",0))</f>
        <v/>
      </c>
      <c r="AG901" s="297" t="str">
        <f ca="1">IF(RMDF!AF901="", "", IF(ISNUMBER(MATCH(RMDF!AF901, INDIRECT(AF901), 0)), "OK", "Invalid"))</f>
        <v/>
      </c>
      <c r="AH901" s="281"/>
      <c r="AI901" s="281"/>
      <c r="AJ901" s="281"/>
      <c r="AK901" s="281" t="b">
        <f>AND(RMDF!AN901&gt;=0, RMDF!AN901&lt;=1-SUM(RMDF!Z901,RMDF!AG901), RMDF!AN901=ROUND(RMDF!AN901,4))</f>
        <v>1</v>
      </c>
      <c r="AL901" s="317">
        <f>RMDF!AL901</f>
        <v>0</v>
      </c>
      <c r="AM901" s="318" t="str">
        <f>IF(AL901=0,"",_xlfn.XLOOKUP(AL901,StatePicklist!$1:$1,StatePicklist!$3:$3,"NA",0))</f>
        <v/>
      </c>
      <c r="AN901" s="297" t="str">
        <f ca="1">IF(RMDF!AM901="", "", IF(ISNUMBER(MATCH(RMDF!AM901, INDIRECT(AM901), 0)), "OK", "Invalid"))</f>
        <v/>
      </c>
      <c r="AO901" s="281"/>
      <c r="AP901" s="281"/>
      <c r="AQ901" s="281"/>
      <c r="AR901" s="281" t="b">
        <f>AND(RMDF!AU901&gt;=0, RMDF!AU901&lt;=1-SUM(RMDF!Z901,RMDF!AG901,RMDF!AN901), RMDF!AU901=ROUND(RMDF!AU901,4))</f>
        <v>1</v>
      </c>
      <c r="AS901" s="317">
        <f>RMDF!AS901</f>
        <v>0</v>
      </c>
      <c r="AT901" s="318" t="str">
        <f>IF(AS901=0,"",_xlfn.XLOOKUP(AS901,StatePicklist!$1:$1,StatePicklist!$3:$3,"NA",0))</f>
        <v/>
      </c>
      <c r="AU901" s="297" t="str">
        <f ca="1">IF(RMDF!AT901="", "", IF(ISNUMBER(MATCH(RMDF!AT901, INDIRECT(AT901), 0)), "OK", "Invalid"))</f>
        <v/>
      </c>
      <c r="AV901" s="281"/>
      <c r="AW901" s="281"/>
      <c r="AX901" s="281"/>
      <c r="AY901" s="281" t="b">
        <f>AND(RMDF!BB901&gt;=0, RMDF!BB901&lt;=1-SUM(RMDF!Z901,RMDF!AG901,RMDF!AN901,RMDF!AU901), RMDF!BB901=ROUND(RMDF!BB901,4))</f>
        <v>1</v>
      </c>
      <c r="AZ901" s="317">
        <f>RMDF!AZ901</f>
        <v>0</v>
      </c>
      <c r="BA901" s="318" t="str">
        <f>IF(AZ901=0,"",_xlfn.XLOOKUP(AZ901,StatePicklist!$1:$1,StatePicklist!$3:$3,"NA",0))</f>
        <v/>
      </c>
      <c r="BB901" s="297" t="str">
        <f ca="1">IF(RMDF!BA901="", "", IF(ISNUMBER(MATCH(RMDF!BA901, INDIRECT(BA901), 0)), "OK", "Invalid"))</f>
        <v/>
      </c>
      <c r="BC901" s="281"/>
      <c r="BD901" s="281"/>
      <c r="BE901" s="281"/>
      <c r="BF901" s="281" t="b">
        <f>AND(RMDF!BI901&gt;=0, RMDF!BI901&lt;=1-SUM(RMDF!Z901,RMDF!AG901,RMDF!AN901,RMDF!AU901,RMDF!BB901), RMDF!BI901=ROUND(RMDF!BI901,4))</f>
        <v>1</v>
      </c>
      <c r="BG901" s="317">
        <f>RMDF!BG901</f>
        <v>0</v>
      </c>
      <c r="BH901" s="318" t="str">
        <f>IF(BG901=0,"",_xlfn.XLOOKUP(BG901,StatePicklist!$1:$1,StatePicklist!$3:$3,"NA",0))</f>
        <v/>
      </c>
      <c r="BI901" s="297" t="str">
        <f ca="1">IF(RMDF!BH901="", "", IF(ISNUMBER(MATCH(RMDF!BH901, INDIRECT(BH901), 0)), "OK", "Invalid"))</f>
        <v/>
      </c>
      <c r="BJ901" s="281"/>
      <c r="BK901" s="281"/>
      <c r="BL901" s="281"/>
      <c r="BM901" s="281" t="b">
        <f>AND(RMDF!BP901&gt;=0, RMDF!BP901&lt;=1-SUM(RMDF!Z901,RMDF!AG901,RMDF!AN901,RMDF!AU901,RMDF!BB901,RMDF!BI901), RMDF!BP901=ROUND(RMDF!BP901,4))</f>
        <v>1</v>
      </c>
      <c r="BN901" s="317">
        <f>RMDF!BN901</f>
        <v>0</v>
      </c>
      <c r="BO901" s="318" t="str">
        <f>IF(BN901=0,"",_xlfn.XLOOKUP(BN901,StatePicklist!$1:$1,StatePicklist!$3:$3,"NA",0))</f>
        <v/>
      </c>
      <c r="BP901" s="297" t="str">
        <f ca="1">IF(RMDF!BO901="", "", IF(ISNUMBER(MATCH(RMDF!BO901, INDIRECT(BO901), 0)), "OK", "Invalid"))</f>
        <v/>
      </c>
      <c r="BQ901" s="281"/>
      <c r="BR901" s="281"/>
      <c r="BS901" s="281"/>
      <c r="BT901" s="281" t="b">
        <f>AND(RMDF!BW901&gt;=0, RMDF!BW901&lt;=1-SUM(RMDF!Z901,RMDF!AG901,RMDF!AN901,RMDF!AU901,RMDF!BB901,RMDF!BI901,RMDF!BP901), RMDF!BW901=ROUND(RMDF!BW901,4))</f>
        <v>1</v>
      </c>
      <c r="BU901" s="317">
        <f>RMDF!BU901</f>
        <v>0</v>
      </c>
      <c r="BV901" s="318" t="str">
        <f>IF(BU901=0,"",_xlfn.XLOOKUP(BU901,StatePicklist!$1:$1,StatePicklist!$3:$3,"NA",0))</f>
        <v/>
      </c>
      <c r="BW901" s="297" t="str">
        <f ca="1">IF(RMDF!BV901="", "", IF(ISNUMBER(MATCH(RMDF!BV901, INDIRECT(BV901), 0)), "OK", "Invalid"))</f>
        <v/>
      </c>
      <c r="BX901" s="281"/>
      <c r="BY901" s="281"/>
      <c r="BZ901" s="281"/>
      <c r="CA901" s="281" t="b">
        <f>AND(RMDF!CD901&gt;=0, RMDF!CD901&lt;=1-SUM(RMDF!Z901,RMDF!AG901,RMDF!AN901,RMDF!AU901,RMDF!BB901,RMDF!BI901,RMDF!BP901,RMDF!BW901), RMDF!CD901=ROUND(RMDF!CD901,4))</f>
        <v>1</v>
      </c>
      <c r="CB901" s="317">
        <f>RMDF!CB901</f>
        <v>0</v>
      </c>
      <c r="CC901" s="318" t="str">
        <f>IF(CB901=0,"",_xlfn.XLOOKUP(CB901,StatePicklist!$1:$1,StatePicklist!$3:$3,"NA",0))</f>
        <v/>
      </c>
      <c r="CD901" s="297" t="str">
        <f ca="1">IF(RMDF!CC901="", "", IF(ISNUMBER(MATCH(RMDF!CC901, INDIRECT(CC901), 0)), "OK", "Invalid"))</f>
        <v/>
      </c>
      <c r="CE901" s="281"/>
      <c r="CF901" s="281"/>
      <c r="CG901" s="281"/>
      <c r="CH901" s="281" t="b">
        <f>AND(RMDF!CK901&gt;=0, RMDF!CK901&lt;=1-SUM(RMDF!Z901,RMDF!AG901,RMDF!AN901,RMDF!AU901,RMDF!BB901,RMDF!BI901,RMDF!BP901,RMDF!BW901,RMDF!CD901), RMDF!CK901=ROUND(RMDF!CK901,4))</f>
        <v>1</v>
      </c>
      <c r="CI901" s="317">
        <f>RMDF!CI901</f>
        <v>0</v>
      </c>
      <c r="CJ901" s="318" t="str">
        <f>IF(CI901=0,"",_xlfn.XLOOKUP(CI901,StatePicklist!$1:$1,StatePicklist!$3:$3,"NA",0))</f>
        <v/>
      </c>
      <c r="CK901" s="297" t="str">
        <f ca="1">IF(RMDF!CJ901="", "", IF(ISNUMBER(MATCH(RMDF!CJ901, INDIRECT(CJ901), 0)), "OK", "Invalid"))</f>
        <v/>
      </c>
      <c r="CL901" s="281"/>
      <c r="CM901" s="281"/>
      <c r="CN901" s="281"/>
      <c r="CO901" s="281" t="b">
        <f>AND(RMDF!CR901&gt;=0, RMDF!CR901&lt;=1-SUM(RMDF!Z901,RMDF!AG901,RMDF!AN901,RMDF!AU901,RMDF!BB901,RMDF!BI901,RMDF!BP901,RMDF!BW901,RMDF!CD901,RMDF!CK901), RMDF!CR901=ROUND(RMDF!CR901,4))</f>
        <v>1</v>
      </c>
      <c r="CP901" s="317">
        <f>RMDF!CP901</f>
        <v>0</v>
      </c>
      <c r="CQ901" s="318" t="str">
        <f>IF(CP901=0,"",_xlfn.XLOOKUP(CP901,StatePicklist!$1:$1,StatePicklist!$3:$3,"NA",0))</f>
        <v/>
      </c>
      <c r="CR901" s="297" t="str">
        <f ca="1">IF(RMDF!CQ901="", "", IF(ISNUMBER(MATCH(RMDF!CQ901, INDIRECT(CQ901), 0)), "OK", "Invalid"))</f>
        <v/>
      </c>
      <c r="CS901" s="281"/>
      <c r="CT901" s="281"/>
      <c r="CU901" s="281"/>
      <c r="CV901" s="281" t="b">
        <f>AND(RMDF!CY901&gt;=0, RMDF!CY901&lt;=1-SUM(RMDF!Z901,RMDF!AG901,RMDF!AN901,RMDF!AU901,RMDF!BB901,RMDF!BI901,RMDF!BP901,RMDF!BW901,RMDF!CD901,RMDF!CK901,RMDF!CR901), RMDF!CY901=ROUND(RMDF!CY901,4))</f>
        <v>1</v>
      </c>
      <c r="CW901" s="317">
        <f>RMDF!CW901</f>
        <v>0</v>
      </c>
      <c r="CX901" s="318" t="str">
        <f>IF(CW901=0,"",_xlfn.XLOOKUP(CW901,StatePicklist!$1:$1,StatePicklist!$3:$3,"NA",0))</f>
        <v/>
      </c>
      <c r="CY901" s="297" t="str">
        <f ca="1">IF(RMDF!CX901="", "", IF(ISNUMBER(MATCH(RMDF!CX901, INDIRECT(CX901), 0)), "OK", "Invalid"))</f>
        <v/>
      </c>
      <c r="CZ901" s="281"/>
      <c r="DA901" s="281"/>
      <c r="DB901" s="281"/>
      <c r="DC901" s="281" t="b">
        <f>AND(RMDF!DF901&gt;=0, RMDF!DF901&lt;=1-SUM(RMDF!Z901,RMDF!AG901,RMDF!AN901,RMDF!AU901,RMDF!BB901,RMDF!BI901,RMDF!BP901,RMDF!BW901,RMDF!CD901,RMDF!CK901,RMDF!CR901,RMDF!CY901), RMDF!DF901=ROUND(RMDF!DF901,4))</f>
        <v>1</v>
      </c>
      <c r="DD901" s="317">
        <f>RMDF!DD901</f>
        <v>0</v>
      </c>
      <c r="DE901" s="318" t="str">
        <f>IF(DD901=0,"",_xlfn.XLOOKUP(DD901,StatePicklist!$1:$1,StatePicklist!$3:$3,"NA",0))</f>
        <v/>
      </c>
      <c r="DF901" s="297" t="str">
        <f ca="1">IF(RMDF!DE901="", "", IF(ISNUMBER(MATCH(RMDF!DE901, INDIRECT(DE901), 0)), "OK", "Invalid"))</f>
        <v/>
      </c>
      <c r="DG901" s="281"/>
      <c r="DH901" s="281"/>
      <c r="DI901" s="281"/>
      <c r="DJ901" s="281" t="b">
        <f>AND(RMDF!DM901&gt;=0, RMDF!DM901&lt;=1-SUM(RMDF!Z901,RMDF!AG901,RMDF!AN901,RMDF!AU901,RMDF!BB901,RMDF!BI901,RMDF!BP901,RMDF!BW901,RMDF!CD901,RMDF!CK901,RMDF!CR901,RMDF!CY901,RMDF!DF901), RMDF!DM901=ROUND(RMDF!DM901,4))</f>
        <v>1</v>
      </c>
      <c r="DK901" s="317">
        <f>RMDF!DK901</f>
        <v>0</v>
      </c>
      <c r="DL901" s="318" t="str">
        <f>IF(DK901=0,"",_xlfn.XLOOKUP(DK901,StatePicklist!$1:$1,StatePicklist!$3:$3,"NA",0))</f>
        <v/>
      </c>
      <c r="DM901" s="297" t="str">
        <f ca="1">IF(RMDF!DL901="", "", IF(ISNUMBER(MATCH(RMDF!DL901, INDIRECT(DL901), 0)), "OK", "Invalid"))</f>
        <v/>
      </c>
      <c r="DN901" s="281"/>
      <c r="DO901" s="281"/>
      <c r="DP901" s="281"/>
      <c r="DQ901" s="281" t="b">
        <f>AND(RMDF!DT901&gt;=0, RMDF!DT901&lt;=1-SUM(RMDF!Z901,RMDF!AG901,RMDF!AN901,RMDF!AU901,RMDF!BB901,RMDF!BI901,RMDF!BP901,RMDF!BW901,RMDF!CD901,RMDF!CK901,RMDF!CR901,RMDF!CY901,RMDF!DF901,RMDF!DM901), RMDF!DT901=ROUND(RMDF!DT901,4))</f>
        <v>1</v>
      </c>
      <c r="DR901" s="317">
        <f>RMDF!DR901</f>
        <v>0</v>
      </c>
      <c r="DS901" s="318" t="str">
        <f>IF(DR901=0,"",_xlfn.XLOOKUP(DR901,StatePicklist!$1:$1,StatePicklist!$3:$3,"NA",0))</f>
        <v/>
      </c>
      <c r="DT901" s="297" t="str">
        <f ca="1">IF(RMDF!DS901="", "", IF(ISNUMBER(MATCH(RMDF!DS901, INDIRECT(DS901), 0)), "OK", "Invalid"))</f>
        <v/>
      </c>
      <c r="DU901" s="281"/>
      <c r="DV901" s="281"/>
      <c r="DW901" s="281"/>
      <c r="DX901" s="281" t="b">
        <f>AND(RMDF!EA901&gt;=0, RMDF!EA901&lt;=1-SUM(RMDF!Z901,RMDF!AG901,RMDF!AN901,RMDF!AU901,RMDF!BB901,RMDF!BI901,RMDF!BP901,RMDF!BW901,RMDF!CD901,RMDF!CK901,RMDF!CR901,RMDF!CY901,RMDF!DF901,RMDF!DM901,RMDF!DT901), RMDF!EA901=ROUND(RMDF!EA901,4))</f>
        <v>1</v>
      </c>
      <c r="DY901" s="317">
        <f>RMDF!DY901</f>
        <v>0</v>
      </c>
      <c r="DZ901" s="318" t="str">
        <f>IF(DY901=0,"",_xlfn.XLOOKUP(DY901,StatePicklist!$1:$1,StatePicklist!$3:$3,"NA",0))</f>
        <v/>
      </c>
      <c r="EA901" s="297" t="str">
        <f ca="1">IF(RMDF!DZ901="", "", IF(ISNUMBER(MATCH(RMDF!DZ901, INDIRECT(DZ901), 0)), "OK", "Invalid"))</f>
        <v/>
      </c>
      <c r="EB901" s="281"/>
      <c r="EC901" s="281"/>
      <c r="ED901" s="281"/>
      <c r="EE901" s="281" t="b">
        <f>AND(RMDF!EH901&gt;=0, RMDF!EH901&lt;=1-SUM(RMDF!Z901,RMDF!AG901,RMDF!AN901,RMDF!AU901,RMDF!BB901,RMDF!BI901,RMDF!BP901,RMDF!BW901,RMDF!CD901,RMDF!CK901,RMDF!CR901,RMDF!CY901,RMDF!DF901,RMDF!DM901,RMDF!DT901,RMDF!EA901), RMDF!EH901=ROUND(RMDF!EH901,4))</f>
        <v>1</v>
      </c>
      <c r="EF901" s="317">
        <f>RMDF!EF901</f>
        <v>0</v>
      </c>
      <c r="EG901" s="318" t="str">
        <f>IF(EF901=0,"",_xlfn.XLOOKUP(EF901,StatePicklist!$1:$1,StatePicklist!$3:$3,"NA",0))</f>
        <v/>
      </c>
      <c r="EH901" s="297" t="str">
        <f ca="1">IF(RMDF!EG901="", "", IF(ISNUMBER(MATCH(RMDF!EG901, INDIRECT(EG901), 0)), "OK", "Invalid"))</f>
        <v/>
      </c>
      <c r="EI901" s="281"/>
      <c r="EJ901" s="281"/>
      <c r="EK901" s="281"/>
      <c r="EL901" s="281" t="b">
        <f>AND(RMDF!EO901&gt;=0, RMDF!EO901&lt;=1-SUM(RMDF!Z901,RMDF!AG901,RMDF!AN901,RMDF!AU901,RMDF!BB901,RMDF!BI901,RMDF!BP901,RMDF!BW901,RMDF!CD901,RMDF!CK901,RMDF!CR901,RMDF!CY901,RMDF!DF901,RMDF!DM901,RMDF!DT901,RMDF!EA901,RMDF!EH901), RMDF!EO901=ROUND(RMDF!EO901,4))</f>
        <v>1</v>
      </c>
      <c r="EM901" s="317">
        <f>RMDF!EM901</f>
        <v>0</v>
      </c>
      <c r="EN901" s="318" t="str">
        <f>IF(EM901=0,"",_xlfn.XLOOKUP(EM901,StatePicklist!$1:$1,StatePicklist!$3:$3,"NA",0))</f>
        <v/>
      </c>
      <c r="EO901" s="297" t="str">
        <f ca="1">IF(RMDF!EN901="", "", IF(ISNUMBER(MATCH(RMDF!EN901, INDIRECT(EN901), 0)), "OK", "Invalid"))</f>
        <v/>
      </c>
      <c r="EP901" s="281"/>
      <c r="EQ901" s="281"/>
      <c r="ER901" s="281"/>
      <c r="ES901" s="281" t="b">
        <f>AND(RMDF!EV901&gt;=0, RMDF!EV901&lt;=1-SUM(RMDF!Z901,RMDF!AG901,RMDF!AN901,RMDF!AU901,RMDF!BB901,RMDF!BI901,RMDF!BP901,RMDF!BW901,RMDF!CD901,RMDF!CK901,RMDF!CR901,RMDF!CY901,RMDF!DF901,RMDF!DM901,RMDF!DT901,RMDF!EA901,RMDF!EH901,RMDF!EO901), RMDF!EV901=ROUND(RMDF!EV901,4))</f>
        <v>1</v>
      </c>
      <c r="ET901" s="317">
        <f>RMDF!ET901</f>
        <v>0</v>
      </c>
      <c r="EU901" s="318" t="str">
        <f>IF(ET901=0,"",_xlfn.XLOOKUP(ET901,StatePicklist!$1:$1,StatePicklist!$3:$3,"NA",0))</f>
        <v/>
      </c>
      <c r="EV901" s="297" t="str">
        <f ca="1">IF(RMDF!EU901="", "", IF(ISNUMBER(MATCH(RMDF!EU901, INDIRECT(EU901), 0)), "OK", "Invalid"))</f>
        <v/>
      </c>
      <c r="EW901" s="281"/>
      <c r="EX901" s="281"/>
      <c r="EY901" s="281"/>
      <c r="EZ901" s="281" t="b">
        <f>AND(RMDF!FC901&gt;=0, RMDF!FC901&lt;=1-SUM(RMDF!Z901,RMDF!AG901,RMDF!AN901,RMDF!AU901,RMDF!BB901,RMDF!BI901,RMDF!BP901,RMDF!BW901,RMDF!CD901,RMDF!CK901,RMDF!CR901,RMDF!CY901,RMDF!DF901,RMDF!DM901,RMDF!DT901,RMDF!EA901,RMDF!EH901,RMDF!EO901,RMDF!EV901), RMDF!FC901=ROUND(RMDF!FC901,4))</f>
        <v>1</v>
      </c>
      <c r="FA901" s="317">
        <f>RMDF!FA901</f>
        <v>0</v>
      </c>
      <c r="FB901" s="318" t="str">
        <f>IF(FA901=0,"",_xlfn.XLOOKUP(FA901,StatePicklist!$1:$1,StatePicklist!$3:$3,"NA",0))</f>
        <v/>
      </c>
      <c r="FC901" s="297" t="str">
        <f ca="1">IF(RMDF!FB901="", "", IF(ISNUMBER(MATCH(RMDF!FB901, INDIRECT(FB901), 0)), "OK", "Invalid"))</f>
        <v/>
      </c>
    </row>
    <row r="902" spans="1:159" s="205" customFormat="1" ht="39.9" customHeight="1" x14ac:dyDescent="0.25">
      <c r="A902" s="206"/>
      <c r="B902" s="196"/>
      <c r="C902" s="197"/>
      <c r="D902" s="198"/>
      <c r="E902" s="199"/>
      <c r="F902" s="200"/>
      <c r="G902" s="201"/>
      <c r="H902" s="292"/>
      <c r="I902" s="305">
        <f>RMDF!I902</f>
        <v>0</v>
      </c>
      <c r="J902" s="305" t="str">
        <f>IF(I902=ProductCode!$B$30,"PDReclPost",IF(OR(I902=ProductCode!$C$30,I902=ProductCode!$E$30,I902=ProductCode!$G$30),"PDPreCon",IF(OR(I902=ProductCode!$D$30,I902=ProductCode!$F$30),"PDNotReclPost","")))</f>
        <v/>
      </c>
      <c r="K902" s="305" t="str">
        <f t="shared" si="48"/>
        <v/>
      </c>
      <c r="L902" s="289"/>
      <c r="M902" s="305" t="str">
        <f t="shared" si="48"/>
        <v/>
      </c>
      <c r="N902" s="289" t="b">
        <f>AND(RMDF!N902&gt;=0, RMDF!N902&lt;=1-RMDF!L902, RMDF!N902=ROUND(RMDF!N902,4))</f>
        <v>1</v>
      </c>
      <c r="O902" s="286" t="str">
        <f>IF(P902="","",IF(I902="","",IF(LEFT(I902,13)="Reclaimed pos",RawMaterialCode!$E$569,RawMaterialCode!$E$568)))</f>
        <v>Reclaimed pre-consumer mixed fibers (RM0578)</v>
      </c>
      <c r="P902" s="295">
        <f t="shared" si="49"/>
        <v>1</v>
      </c>
      <c r="Q902" s="202"/>
      <c r="R902" s="203"/>
      <c r="S902" s="204" t="str">
        <f t="shared" si="50"/>
        <v/>
      </c>
      <c r="T902" s="281"/>
      <c r="U902" s="281"/>
      <c r="V902" s="281"/>
      <c r="W902" s="281"/>
      <c r="X902" s="317">
        <f>RMDF!X902</f>
        <v>0</v>
      </c>
      <c r="Y902" s="318" t="str">
        <f>IF(X902=0,"",_xlfn.XLOOKUP(X902,StatePicklist!$1:$1,StatePicklist!$3:$3,"NA",0))</f>
        <v/>
      </c>
      <c r="Z902" s="297" t="str">
        <f ca="1">IF(RMDF!Y902="", "", IF(ISNUMBER(MATCH(RMDF!Y902, INDIRECT(Y902), 0)), "OK", "Invalid"))</f>
        <v/>
      </c>
      <c r="AA902" s="281"/>
      <c r="AB902" s="281"/>
      <c r="AC902" s="281"/>
      <c r="AD902" s="281" t="b">
        <f>AND(RMDF!AG902&gt;=0, RMDF!AG902&lt;=1-RMDF!Z902, RMDF!AG902=ROUND(RMDF!AG902,4))</f>
        <v>1</v>
      </c>
      <c r="AE902" s="317">
        <f>RMDF!AE902</f>
        <v>0</v>
      </c>
      <c r="AF902" s="318" t="str">
        <f>IF(AE902=0,"",_xlfn.XLOOKUP(AE902,StatePicklist!$1:$1,StatePicklist!$3:$3,"NA",0))</f>
        <v/>
      </c>
      <c r="AG902" s="297" t="str">
        <f ca="1">IF(RMDF!AF902="", "", IF(ISNUMBER(MATCH(RMDF!AF902, INDIRECT(AF902), 0)), "OK", "Invalid"))</f>
        <v/>
      </c>
      <c r="AH902" s="281"/>
      <c r="AI902" s="281"/>
      <c r="AJ902" s="281"/>
      <c r="AK902" s="281" t="b">
        <f>AND(RMDF!AN902&gt;=0, RMDF!AN902&lt;=1-SUM(RMDF!Z902,RMDF!AG902), RMDF!AN902=ROUND(RMDF!AN902,4))</f>
        <v>1</v>
      </c>
      <c r="AL902" s="317">
        <f>RMDF!AL902</f>
        <v>0</v>
      </c>
      <c r="AM902" s="318" t="str">
        <f>IF(AL902=0,"",_xlfn.XLOOKUP(AL902,StatePicklist!$1:$1,StatePicklist!$3:$3,"NA",0))</f>
        <v/>
      </c>
      <c r="AN902" s="297" t="str">
        <f ca="1">IF(RMDF!AM902="", "", IF(ISNUMBER(MATCH(RMDF!AM902, INDIRECT(AM902), 0)), "OK", "Invalid"))</f>
        <v/>
      </c>
      <c r="AO902" s="281"/>
      <c r="AP902" s="281"/>
      <c r="AQ902" s="281"/>
      <c r="AR902" s="281" t="b">
        <f>AND(RMDF!AU902&gt;=0, RMDF!AU902&lt;=1-SUM(RMDF!Z902,RMDF!AG902,RMDF!AN902), RMDF!AU902=ROUND(RMDF!AU902,4))</f>
        <v>1</v>
      </c>
      <c r="AS902" s="317">
        <f>RMDF!AS902</f>
        <v>0</v>
      </c>
      <c r="AT902" s="318" t="str">
        <f>IF(AS902=0,"",_xlfn.XLOOKUP(AS902,StatePicklist!$1:$1,StatePicklist!$3:$3,"NA",0))</f>
        <v/>
      </c>
      <c r="AU902" s="297" t="str">
        <f ca="1">IF(RMDF!AT902="", "", IF(ISNUMBER(MATCH(RMDF!AT902, INDIRECT(AT902), 0)), "OK", "Invalid"))</f>
        <v/>
      </c>
      <c r="AV902" s="281"/>
      <c r="AW902" s="281"/>
      <c r="AX902" s="281"/>
      <c r="AY902" s="281" t="b">
        <f>AND(RMDF!BB902&gt;=0, RMDF!BB902&lt;=1-SUM(RMDF!Z902,RMDF!AG902,RMDF!AN902,RMDF!AU902), RMDF!BB902=ROUND(RMDF!BB902,4))</f>
        <v>1</v>
      </c>
      <c r="AZ902" s="317">
        <f>RMDF!AZ902</f>
        <v>0</v>
      </c>
      <c r="BA902" s="318" t="str">
        <f>IF(AZ902=0,"",_xlfn.XLOOKUP(AZ902,StatePicklist!$1:$1,StatePicklist!$3:$3,"NA",0))</f>
        <v/>
      </c>
      <c r="BB902" s="297" t="str">
        <f ca="1">IF(RMDF!BA902="", "", IF(ISNUMBER(MATCH(RMDF!BA902, INDIRECT(BA902), 0)), "OK", "Invalid"))</f>
        <v/>
      </c>
      <c r="BC902" s="281"/>
      <c r="BD902" s="281"/>
      <c r="BE902" s="281"/>
      <c r="BF902" s="281" t="b">
        <f>AND(RMDF!BI902&gt;=0, RMDF!BI902&lt;=1-SUM(RMDF!Z902,RMDF!AG902,RMDF!AN902,RMDF!AU902,RMDF!BB902), RMDF!BI902=ROUND(RMDF!BI902,4))</f>
        <v>1</v>
      </c>
      <c r="BG902" s="317">
        <f>RMDF!BG902</f>
        <v>0</v>
      </c>
      <c r="BH902" s="318" t="str">
        <f>IF(BG902=0,"",_xlfn.XLOOKUP(BG902,StatePicklist!$1:$1,StatePicklist!$3:$3,"NA",0))</f>
        <v/>
      </c>
      <c r="BI902" s="297" t="str">
        <f ca="1">IF(RMDF!BH902="", "", IF(ISNUMBER(MATCH(RMDF!BH902, INDIRECT(BH902), 0)), "OK", "Invalid"))</f>
        <v/>
      </c>
      <c r="BJ902" s="281"/>
      <c r="BK902" s="281"/>
      <c r="BL902" s="281"/>
      <c r="BM902" s="281" t="b">
        <f>AND(RMDF!BP902&gt;=0, RMDF!BP902&lt;=1-SUM(RMDF!Z902,RMDF!AG902,RMDF!AN902,RMDF!AU902,RMDF!BB902,RMDF!BI902), RMDF!BP902=ROUND(RMDF!BP902,4))</f>
        <v>1</v>
      </c>
      <c r="BN902" s="317">
        <f>RMDF!BN902</f>
        <v>0</v>
      </c>
      <c r="BO902" s="318" t="str">
        <f>IF(BN902=0,"",_xlfn.XLOOKUP(BN902,StatePicklist!$1:$1,StatePicklist!$3:$3,"NA",0))</f>
        <v/>
      </c>
      <c r="BP902" s="297" t="str">
        <f ca="1">IF(RMDF!BO902="", "", IF(ISNUMBER(MATCH(RMDF!BO902, INDIRECT(BO902), 0)), "OK", "Invalid"))</f>
        <v/>
      </c>
      <c r="BQ902" s="281"/>
      <c r="BR902" s="281"/>
      <c r="BS902" s="281"/>
      <c r="BT902" s="281" t="b">
        <f>AND(RMDF!BW902&gt;=0, RMDF!BW902&lt;=1-SUM(RMDF!Z902,RMDF!AG902,RMDF!AN902,RMDF!AU902,RMDF!BB902,RMDF!BI902,RMDF!BP902), RMDF!BW902=ROUND(RMDF!BW902,4))</f>
        <v>1</v>
      </c>
      <c r="BU902" s="317">
        <f>RMDF!BU902</f>
        <v>0</v>
      </c>
      <c r="BV902" s="318" t="str">
        <f>IF(BU902=0,"",_xlfn.XLOOKUP(BU902,StatePicklist!$1:$1,StatePicklist!$3:$3,"NA",0))</f>
        <v/>
      </c>
      <c r="BW902" s="297" t="str">
        <f ca="1">IF(RMDF!BV902="", "", IF(ISNUMBER(MATCH(RMDF!BV902, INDIRECT(BV902), 0)), "OK", "Invalid"))</f>
        <v/>
      </c>
      <c r="BX902" s="281"/>
      <c r="BY902" s="281"/>
      <c r="BZ902" s="281"/>
      <c r="CA902" s="281" t="b">
        <f>AND(RMDF!CD902&gt;=0, RMDF!CD902&lt;=1-SUM(RMDF!Z902,RMDF!AG902,RMDF!AN902,RMDF!AU902,RMDF!BB902,RMDF!BI902,RMDF!BP902,RMDF!BW902), RMDF!CD902=ROUND(RMDF!CD902,4))</f>
        <v>1</v>
      </c>
      <c r="CB902" s="317">
        <f>RMDF!CB902</f>
        <v>0</v>
      </c>
      <c r="CC902" s="318" t="str">
        <f>IF(CB902=0,"",_xlfn.XLOOKUP(CB902,StatePicklist!$1:$1,StatePicklist!$3:$3,"NA",0))</f>
        <v/>
      </c>
      <c r="CD902" s="297" t="str">
        <f ca="1">IF(RMDF!CC902="", "", IF(ISNUMBER(MATCH(RMDF!CC902, INDIRECT(CC902), 0)), "OK", "Invalid"))</f>
        <v/>
      </c>
      <c r="CE902" s="281"/>
      <c r="CF902" s="281"/>
      <c r="CG902" s="281"/>
      <c r="CH902" s="281" t="b">
        <f>AND(RMDF!CK902&gt;=0, RMDF!CK902&lt;=1-SUM(RMDF!Z902,RMDF!AG902,RMDF!AN902,RMDF!AU902,RMDF!BB902,RMDF!BI902,RMDF!BP902,RMDF!BW902,RMDF!CD902), RMDF!CK902=ROUND(RMDF!CK902,4))</f>
        <v>1</v>
      </c>
      <c r="CI902" s="317">
        <f>RMDF!CI902</f>
        <v>0</v>
      </c>
      <c r="CJ902" s="318" t="str">
        <f>IF(CI902=0,"",_xlfn.XLOOKUP(CI902,StatePicklist!$1:$1,StatePicklist!$3:$3,"NA",0))</f>
        <v/>
      </c>
      <c r="CK902" s="297" t="str">
        <f ca="1">IF(RMDF!CJ902="", "", IF(ISNUMBER(MATCH(RMDF!CJ902, INDIRECT(CJ902), 0)), "OK", "Invalid"))</f>
        <v/>
      </c>
      <c r="CL902" s="281"/>
      <c r="CM902" s="281"/>
      <c r="CN902" s="281"/>
      <c r="CO902" s="281" t="b">
        <f>AND(RMDF!CR902&gt;=0, RMDF!CR902&lt;=1-SUM(RMDF!Z902,RMDF!AG902,RMDF!AN902,RMDF!AU902,RMDF!BB902,RMDF!BI902,RMDF!BP902,RMDF!BW902,RMDF!CD902,RMDF!CK902), RMDF!CR902=ROUND(RMDF!CR902,4))</f>
        <v>1</v>
      </c>
      <c r="CP902" s="317">
        <f>RMDF!CP902</f>
        <v>0</v>
      </c>
      <c r="CQ902" s="318" t="str">
        <f>IF(CP902=0,"",_xlfn.XLOOKUP(CP902,StatePicklist!$1:$1,StatePicklist!$3:$3,"NA",0))</f>
        <v/>
      </c>
      <c r="CR902" s="297" t="str">
        <f ca="1">IF(RMDF!CQ902="", "", IF(ISNUMBER(MATCH(RMDF!CQ902, INDIRECT(CQ902), 0)), "OK", "Invalid"))</f>
        <v/>
      </c>
      <c r="CS902" s="281"/>
      <c r="CT902" s="281"/>
      <c r="CU902" s="281"/>
      <c r="CV902" s="281" t="b">
        <f>AND(RMDF!CY902&gt;=0, RMDF!CY902&lt;=1-SUM(RMDF!Z902,RMDF!AG902,RMDF!AN902,RMDF!AU902,RMDF!BB902,RMDF!BI902,RMDF!BP902,RMDF!BW902,RMDF!CD902,RMDF!CK902,RMDF!CR902), RMDF!CY902=ROUND(RMDF!CY902,4))</f>
        <v>1</v>
      </c>
      <c r="CW902" s="317">
        <f>RMDF!CW902</f>
        <v>0</v>
      </c>
      <c r="CX902" s="318" t="str">
        <f>IF(CW902=0,"",_xlfn.XLOOKUP(CW902,StatePicklist!$1:$1,StatePicklist!$3:$3,"NA",0))</f>
        <v/>
      </c>
      <c r="CY902" s="297" t="str">
        <f ca="1">IF(RMDF!CX902="", "", IF(ISNUMBER(MATCH(RMDF!CX902, INDIRECT(CX902), 0)), "OK", "Invalid"))</f>
        <v/>
      </c>
      <c r="CZ902" s="281"/>
      <c r="DA902" s="281"/>
      <c r="DB902" s="281"/>
      <c r="DC902" s="281" t="b">
        <f>AND(RMDF!DF902&gt;=0, RMDF!DF902&lt;=1-SUM(RMDF!Z902,RMDF!AG902,RMDF!AN902,RMDF!AU902,RMDF!BB902,RMDF!BI902,RMDF!BP902,RMDF!BW902,RMDF!CD902,RMDF!CK902,RMDF!CR902,RMDF!CY902), RMDF!DF902=ROUND(RMDF!DF902,4))</f>
        <v>1</v>
      </c>
      <c r="DD902" s="317">
        <f>RMDF!DD902</f>
        <v>0</v>
      </c>
      <c r="DE902" s="318" t="str">
        <f>IF(DD902=0,"",_xlfn.XLOOKUP(DD902,StatePicklist!$1:$1,StatePicklist!$3:$3,"NA",0))</f>
        <v/>
      </c>
      <c r="DF902" s="297" t="str">
        <f ca="1">IF(RMDF!DE902="", "", IF(ISNUMBER(MATCH(RMDF!DE902, INDIRECT(DE902), 0)), "OK", "Invalid"))</f>
        <v/>
      </c>
      <c r="DG902" s="281"/>
      <c r="DH902" s="281"/>
      <c r="DI902" s="281"/>
      <c r="DJ902" s="281" t="b">
        <f>AND(RMDF!DM902&gt;=0, RMDF!DM902&lt;=1-SUM(RMDF!Z902,RMDF!AG902,RMDF!AN902,RMDF!AU902,RMDF!BB902,RMDF!BI902,RMDF!BP902,RMDF!BW902,RMDF!CD902,RMDF!CK902,RMDF!CR902,RMDF!CY902,RMDF!DF902), RMDF!DM902=ROUND(RMDF!DM902,4))</f>
        <v>1</v>
      </c>
      <c r="DK902" s="317">
        <f>RMDF!DK902</f>
        <v>0</v>
      </c>
      <c r="DL902" s="318" t="str">
        <f>IF(DK902=0,"",_xlfn.XLOOKUP(DK902,StatePicklist!$1:$1,StatePicklist!$3:$3,"NA",0))</f>
        <v/>
      </c>
      <c r="DM902" s="297" t="str">
        <f ca="1">IF(RMDF!DL902="", "", IF(ISNUMBER(MATCH(RMDF!DL902, INDIRECT(DL902), 0)), "OK", "Invalid"))</f>
        <v/>
      </c>
      <c r="DN902" s="281"/>
      <c r="DO902" s="281"/>
      <c r="DP902" s="281"/>
      <c r="DQ902" s="281" t="b">
        <f>AND(RMDF!DT902&gt;=0, RMDF!DT902&lt;=1-SUM(RMDF!Z902,RMDF!AG902,RMDF!AN902,RMDF!AU902,RMDF!BB902,RMDF!BI902,RMDF!BP902,RMDF!BW902,RMDF!CD902,RMDF!CK902,RMDF!CR902,RMDF!CY902,RMDF!DF902,RMDF!DM902), RMDF!DT902=ROUND(RMDF!DT902,4))</f>
        <v>1</v>
      </c>
      <c r="DR902" s="317">
        <f>RMDF!DR902</f>
        <v>0</v>
      </c>
      <c r="DS902" s="318" t="str">
        <f>IF(DR902=0,"",_xlfn.XLOOKUP(DR902,StatePicklist!$1:$1,StatePicklist!$3:$3,"NA",0))</f>
        <v/>
      </c>
      <c r="DT902" s="297" t="str">
        <f ca="1">IF(RMDF!DS902="", "", IF(ISNUMBER(MATCH(RMDF!DS902, INDIRECT(DS902), 0)), "OK", "Invalid"))</f>
        <v/>
      </c>
      <c r="DU902" s="281"/>
      <c r="DV902" s="281"/>
      <c r="DW902" s="281"/>
      <c r="DX902" s="281" t="b">
        <f>AND(RMDF!EA902&gt;=0, RMDF!EA902&lt;=1-SUM(RMDF!Z902,RMDF!AG902,RMDF!AN902,RMDF!AU902,RMDF!BB902,RMDF!BI902,RMDF!BP902,RMDF!BW902,RMDF!CD902,RMDF!CK902,RMDF!CR902,RMDF!CY902,RMDF!DF902,RMDF!DM902,RMDF!DT902), RMDF!EA902=ROUND(RMDF!EA902,4))</f>
        <v>1</v>
      </c>
      <c r="DY902" s="317">
        <f>RMDF!DY902</f>
        <v>0</v>
      </c>
      <c r="DZ902" s="318" t="str">
        <f>IF(DY902=0,"",_xlfn.XLOOKUP(DY902,StatePicklist!$1:$1,StatePicklist!$3:$3,"NA",0))</f>
        <v/>
      </c>
      <c r="EA902" s="297" t="str">
        <f ca="1">IF(RMDF!DZ902="", "", IF(ISNUMBER(MATCH(RMDF!DZ902, INDIRECT(DZ902), 0)), "OK", "Invalid"))</f>
        <v/>
      </c>
      <c r="EB902" s="281"/>
      <c r="EC902" s="281"/>
      <c r="ED902" s="281"/>
      <c r="EE902" s="281" t="b">
        <f>AND(RMDF!EH902&gt;=0, RMDF!EH902&lt;=1-SUM(RMDF!Z902,RMDF!AG902,RMDF!AN902,RMDF!AU902,RMDF!BB902,RMDF!BI902,RMDF!BP902,RMDF!BW902,RMDF!CD902,RMDF!CK902,RMDF!CR902,RMDF!CY902,RMDF!DF902,RMDF!DM902,RMDF!DT902,RMDF!EA902), RMDF!EH902=ROUND(RMDF!EH902,4))</f>
        <v>1</v>
      </c>
      <c r="EF902" s="317">
        <f>RMDF!EF902</f>
        <v>0</v>
      </c>
      <c r="EG902" s="318" t="str">
        <f>IF(EF902=0,"",_xlfn.XLOOKUP(EF902,StatePicklist!$1:$1,StatePicklist!$3:$3,"NA",0))</f>
        <v/>
      </c>
      <c r="EH902" s="297" t="str">
        <f ca="1">IF(RMDF!EG902="", "", IF(ISNUMBER(MATCH(RMDF!EG902, INDIRECT(EG902), 0)), "OK", "Invalid"))</f>
        <v/>
      </c>
      <c r="EI902" s="281"/>
      <c r="EJ902" s="281"/>
      <c r="EK902" s="281"/>
      <c r="EL902" s="281" t="b">
        <f>AND(RMDF!EO902&gt;=0, RMDF!EO902&lt;=1-SUM(RMDF!Z902,RMDF!AG902,RMDF!AN902,RMDF!AU902,RMDF!BB902,RMDF!BI902,RMDF!BP902,RMDF!BW902,RMDF!CD902,RMDF!CK902,RMDF!CR902,RMDF!CY902,RMDF!DF902,RMDF!DM902,RMDF!DT902,RMDF!EA902,RMDF!EH902), RMDF!EO902=ROUND(RMDF!EO902,4))</f>
        <v>1</v>
      </c>
      <c r="EM902" s="317">
        <f>RMDF!EM902</f>
        <v>0</v>
      </c>
      <c r="EN902" s="318" t="str">
        <f>IF(EM902=0,"",_xlfn.XLOOKUP(EM902,StatePicklist!$1:$1,StatePicklist!$3:$3,"NA",0))</f>
        <v/>
      </c>
      <c r="EO902" s="297" t="str">
        <f ca="1">IF(RMDF!EN902="", "", IF(ISNUMBER(MATCH(RMDF!EN902, INDIRECT(EN902), 0)), "OK", "Invalid"))</f>
        <v/>
      </c>
      <c r="EP902" s="281"/>
      <c r="EQ902" s="281"/>
      <c r="ER902" s="281"/>
      <c r="ES902" s="281" t="b">
        <f>AND(RMDF!EV902&gt;=0, RMDF!EV902&lt;=1-SUM(RMDF!Z902,RMDF!AG902,RMDF!AN902,RMDF!AU902,RMDF!BB902,RMDF!BI902,RMDF!BP902,RMDF!BW902,RMDF!CD902,RMDF!CK902,RMDF!CR902,RMDF!CY902,RMDF!DF902,RMDF!DM902,RMDF!DT902,RMDF!EA902,RMDF!EH902,RMDF!EO902), RMDF!EV902=ROUND(RMDF!EV902,4))</f>
        <v>1</v>
      </c>
      <c r="ET902" s="317">
        <f>RMDF!ET902</f>
        <v>0</v>
      </c>
      <c r="EU902" s="318" t="str">
        <f>IF(ET902=0,"",_xlfn.XLOOKUP(ET902,StatePicklist!$1:$1,StatePicklist!$3:$3,"NA",0))</f>
        <v/>
      </c>
      <c r="EV902" s="297" t="str">
        <f ca="1">IF(RMDF!EU902="", "", IF(ISNUMBER(MATCH(RMDF!EU902, INDIRECT(EU902), 0)), "OK", "Invalid"))</f>
        <v/>
      </c>
      <c r="EW902" s="281"/>
      <c r="EX902" s="281"/>
      <c r="EY902" s="281"/>
      <c r="EZ902" s="281" t="b">
        <f>AND(RMDF!FC902&gt;=0, RMDF!FC902&lt;=1-SUM(RMDF!Z902,RMDF!AG902,RMDF!AN902,RMDF!AU902,RMDF!BB902,RMDF!BI902,RMDF!BP902,RMDF!BW902,RMDF!CD902,RMDF!CK902,RMDF!CR902,RMDF!CY902,RMDF!DF902,RMDF!DM902,RMDF!DT902,RMDF!EA902,RMDF!EH902,RMDF!EO902,RMDF!EV902), RMDF!FC902=ROUND(RMDF!FC902,4))</f>
        <v>1</v>
      </c>
      <c r="FA902" s="317">
        <f>RMDF!FA902</f>
        <v>0</v>
      </c>
      <c r="FB902" s="318" t="str">
        <f>IF(FA902=0,"",_xlfn.XLOOKUP(FA902,StatePicklist!$1:$1,StatePicklist!$3:$3,"NA",0))</f>
        <v/>
      </c>
      <c r="FC902" s="297" t="str">
        <f ca="1">IF(RMDF!FB902="", "", IF(ISNUMBER(MATCH(RMDF!FB902, INDIRECT(FB902), 0)), "OK", "Invalid"))</f>
        <v/>
      </c>
    </row>
    <row r="903" spans="1:159" s="205" customFormat="1" ht="39.9" customHeight="1" x14ac:dyDescent="0.25">
      <c r="A903" s="206"/>
      <c r="B903" s="196"/>
      <c r="C903" s="197"/>
      <c r="D903" s="198"/>
      <c r="E903" s="199"/>
      <c r="F903" s="200"/>
      <c r="G903" s="201"/>
      <c r="H903" s="292"/>
      <c r="I903" s="305">
        <f>RMDF!I903</f>
        <v>0</v>
      </c>
      <c r="J903" s="305" t="str">
        <f>IF(I903=ProductCode!$B$30,"PDReclPost",IF(OR(I903=ProductCode!$C$30,I903=ProductCode!$E$30,I903=ProductCode!$G$30),"PDPreCon",IF(OR(I903=ProductCode!$D$30,I903=ProductCode!$F$30),"PDNotReclPost","")))</f>
        <v/>
      </c>
      <c r="K903" s="305" t="str">
        <f t="shared" si="48"/>
        <v/>
      </c>
      <c r="L903" s="289"/>
      <c r="M903" s="305" t="str">
        <f t="shared" si="48"/>
        <v/>
      </c>
      <c r="N903" s="289" t="b">
        <f>AND(RMDF!N903&gt;=0, RMDF!N903&lt;=1-RMDF!L903, RMDF!N903=ROUND(RMDF!N903,4))</f>
        <v>1</v>
      </c>
      <c r="O903" s="286" t="str">
        <f>IF(P903="","",IF(I903="","",IF(LEFT(I903,13)="Reclaimed pos",RawMaterialCode!$E$569,RawMaterialCode!$E$568)))</f>
        <v>Reclaimed pre-consumer mixed fibers (RM0578)</v>
      </c>
      <c r="P903" s="295">
        <f t="shared" si="49"/>
        <v>1</v>
      </c>
      <c r="Q903" s="202"/>
      <c r="R903" s="203"/>
      <c r="S903" s="204" t="str">
        <f t="shared" si="50"/>
        <v/>
      </c>
      <c r="T903" s="281"/>
      <c r="U903" s="281"/>
      <c r="V903" s="281"/>
      <c r="W903" s="281"/>
      <c r="X903" s="317">
        <f>RMDF!X903</f>
        <v>0</v>
      </c>
      <c r="Y903" s="318" t="str">
        <f>IF(X903=0,"",_xlfn.XLOOKUP(X903,StatePicklist!$1:$1,StatePicklist!$3:$3,"NA",0))</f>
        <v/>
      </c>
      <c r="Z903" s="297" t="str">
        <f ca="1">IF(RMDF!Y903="", "", IF(ISNUMBER(MATCH(RMDF!Y903, INDIRECT(Y903), 0)), "OK", "Invalid"))</f>
        <v/>
      </c>
      <c r="AA903" s="281"/>
      <c r="AB903" s="281"/>
      <c r="AC903" s="281"/>
      <c r="AD903" s="281" t="b">
        <f>AND(RMDF!AG903&gt;=0, RMDF!AG903&lt;=1-RMDF!Z903, RMDF!AG903=ROUND(RMDF!AG903,4))</f>
        <v>1</v>
      </c>
      <c r="AE903" s="317">
        <f>RMDF!AE903</f>
        <v>0</v>
      </c>
      <c r="AF903" s="318" t="str">
        <f>IF(AE903=0,"",_xlfn.XLOOKUP(AE903,StatePicklist!$1:$1,StatePicklist!$3:$3,"NA",0))</f>
        <v/>
      </c>
      <c r="AG903" s="297" t="str">
        <f ca="1">IF(RMDF!AF903="", "", IF(ISNUMBER(MATCH(RMDF!AF903, INDIRECT(AF903), 0)), "OK", "Invalid"))</f>
        <v/>
      </c>
      <c r="AH903" s="281"/>
      <c r="AI903" s="281"/>
      <c r="AJ903" s="281"/>
      <c r="AK903" s="281" t="b">
        <f>AND(RMDF!AN903&gt;=0, RMDF!AN903&lt;=1-SUM(RMDF!Z903,RMDF!AG903), RMDF!AN903=ROUND(RMDF!AN903,4))</f>
        <v>1</v>
      </c>
      <c r="AL903" s="317">
        <f>RMDF!AL903</f>
        <v>0</v>
      </c>
      <c r="AM903" s="318" t="str">
        <f>IF(AL903=0,"",_xlfn.XLOOKUP(AL903,StatePicklist!$1:$1,StatePicklist!$3:$3,"NA",0))</f>
        <v/>
      </c>
      <c r="AN903" s="297" t="str">
        <f ca="1">IF(RMDF!AM903="", "", IF(ISNUMBER(MATCH(RMDF!AM903, INDIRECT(AM903), 0)), "OK", "Invalid"))</f>
        <v/>
      </c>
      <c r="AO903" s="281"/>
      <c r="AP903" s="281"/>
      <c r="AQ903" s="281"/>
      <c r="AR903" s="281" t="b">
        <f>AND(RMDF!AU903&gt;=0, RMDF!AU903&lt;=1-SUM(RMDF!Z903,RMDF!AG903,RMDF!AN903), RMDF!AU903=ROUND(RMDF!AU903,4))</f>
        <v>1</v>
      </c>
      <c r="AS903" s="317">
        <f>RMDF!AS903</f>
        <v>0</v>
      </c>
      <c r="AT903" s="318" t="str">
        <f>IF(AS903=0,"",_xlfn.XLOOKUP(AS903,StatePicklist!$1:$1,StatePicklist!$3:$3,"NA",0))</f>
        <v/>
      </c>
      <c r="AU903" s="297" t="str">
        <f ca="1">IF(RMDF!AT903="", "", IF(ISNUMBER(MATCH(RMDF!AT903, INDIRECT(AT903), 0)), "OK", "Invalid"))</f>
        <v/>
      </c>
      <c r="AV903" s="281"/>
      <c r="AW903" s="281"/>
      <c r="AX903" s="281"/>
      <c r="AY903" s="281" t="b">
        <f>AND(RMDF!BB903&gt;=0, RMDF!BB903&lt;=1-SUM(RMDF!Z903,RMDF!AG903,RMDF!AN903,RMDF!AU903), RMDF!BB903=ROUND(RMDF!BB903,4))</f>
        <v>1</v>
      </c>
      <c r="AZ903" s="317">
        <f>RMDF!AZ903</f>
        <v>0</v>
      </c>
      <c r="BA903" s="318" t="str">
        <f>IF(AZ903=0,"",_xlfn.XLOOKUP(AZ903,StatePicklist!$1:$1,StatePicklist!$3:$3,"NA",0))</f>
        <v/>
      </c>
      <c r="BB903" s="297" t="str">
        <f ca="1">IF(RMDF!BA903="", "", IF(ISNUMBER(MATCH(RMDF!BA903, INDIRECT(BA903), 0)), "OK", "Invalid"))</f>
        <v/>
      </c>
      <c r="BC903" s="281"/>
      <c r="BD903" s="281"/>
      <c r="BE903" s="281"/>
      <c r="BF903" s="281" t="b">
        <f>AND(RMDF!BI903&gt;=0, RMDF!BI903&lt;=1-SUM(RMDF!Z903,RMDF!AG903,RMDF!AN903,RMDF!AU903,RMDF!BB903), RMDF!BI903=ROUND(RMDF!BI903,4))</f>
        <v>1</v>
      </c>
      <c r="BG903" s="317">
        <f>RMDF!BG903</f>
        <v>0</v>
      </c>
      <c r="BH903" s="318" t="str">
        <f>IF(BG903=0,"",_xlfn.XLOOKUP(BG903,StatePicklist!$1:$1,StatePicklist!$3:$3,"NA",0))</f>
        <v/>
      </c>
      <c r="BI903" s="297" t="str">
        <f ca="1">IF(RMDF!BH903="", "", IF(ISNUMBER(MATCH(RMDF!BH903, INDIRECT(BH903), 0)), "OK", "Invalid"))</f>
        <v/>
      </c>
      <c r="BJ903" s="281"/>
      <c r="BK903" s="281"/>
      <c r="BL903" s="281"/>
      <c r="BM903" s="281" t="b">
        <f>AND(RMDF!BP903&gt;=0, RMDF!BP903&lt;=1-SUM(RMDF!Z903,RMDF!AG903,RMDF!AN903,RMDF!AU903,RMDF!BB903,RMDF!BI903), RMDF!BP903=ROUND(RMDF!BP903,4))</f>
        <v>1</v>
      </c>
      <c r="BN903" s="317">
        <f>RMDF!BN903</f>
        <v>0</v>
      </c>
      <c r="BO903" s="318" t="str">
        <f>IF(BN903=0,"",_xlfn.XLOOKUP(BN903,StatePicklist!$1:$1,StatePicklist!$3:$3,"NA",0))</f>
        <v/>
      </c>
      <c r="BP903" s="297" t="str">
        <f ca="1">IF(RMDF!BO903="", "", IF(ISNUMBER(MATCH(RMDF!BO903, INDIRECT(BO903), 0)), "OK", "Invalid"))</f>
        <v/>
      </c>
      <c r="BQ903" s="281"/>
      <c r="BR903" s="281"/>
      <c r="BS903" s="281"/>
      <c r="BT903" s="281" t="b">
        <f>AND(RMDF!BW903&gt;=0, RMDF!BW903&lt;=1-SUM(RMDF!Z903,RMDF!AG903,RMDF!AN903,RMDF!AU903,RMDF!BB903,RMDF!BI903,RMDF!BP903), RMDF!BW903=ROUND(RMDF!BW903,4))</f>
        <v>1</v>
      </c>
      <c r="BU903" s="317">
        <f>RMDF!BU903</f>
        <v>0</v>
      </c>
      <c r="BV903" s="318" t="str">
        <f>IF(BU903=0,"",_xlfn.XLOOKUP(BU903,StatePicklist!$1:$1,StatePicklist!$3:$3,"NA",0))</f>
        <v/>
      </c>
      <c r="BW903" s="297" t="str">
        <f ca="1">IF(RMDF!BV903="", "", IF(ISNUMBER(MATCH(RMDF!BV903, INDIRECT(BV903), 0)), "OK", "Invalid"))</f>
        <v/>
      </c>
      <c r="BX903" s="281"/>
      <c r="BY903" s="281"/>
      <c r="BZ903" s="281"/>
      <c r="CA903" s="281" t="b">
        <f>AND(RMDF!CD903&gt;=0, RMDF!CD903&lt;=1-SUM(RMDF!Z903,RMDF!AG903,RMDF!AN903,RMDF!AU903,RMDF!BB903,RMDF!BI903,RMDF!BP903,RMDF!BW903), RMDF!CD903=ROUND(RMDF!CD903,4))</f>
        <v>1</v>
      </c>
      <c r="CB903" s="317">
        <f>RMDF!CB903</f>
        <v>0</v>
      </c>
      <c r="CC903" s="318" t="str">
        <f>IF(CB903=0,"",_xlfn.XLOOKUP(CB903,StatePicklist!$1:$1,StatePicklist!$3:$3,"NA",0))</f>
        <v/>
      </c>
      <c r="CD903" s="297" t="str">
        <f ca="1">IF(RMDF!CC903="", "", IF(ISNUMBER(MATCH(RMDF!CC903, INDIRECT(CC903), 0)), "OK", "Invalid"))</f>
        <v/>
      </c>
      <c r="CE903" s="281"/>
      <c r="CF903" s="281"/>
      <c r="CG903" s="281"/>
      <c r="CH903" s="281" t="b">
        <f>AND(RMDF!CK903&gt;=0, RMDF!CK903&lt;=1-SUM(RMDF!Z903,RMDF!AG903,RMDF!AN903,RMDF!AU903,RMDF!BB903,RMDF!BI903,RMDF!BP903,RMDF!BW903,RMDF!CD903), RMDF!CK903=ROUND(RMDF!CK903,4))</f>
        <v>1</v>
      </c>
      <c r="CI903" s="317">
        <f>RMDF!CI903</f>
        <v>0</v>
      </c>
      <c r="CJ903" s="318" t="str">
        <f>IF(CI903=0,"",_xlfn.XLOOKUP(CI903,StatePicklist!$1:$1,StatePicklist!$3:$3,"NA",0))</f>
        <v/>
      </c>
      <c r="CK903" s="297" t="str">
        <f ca="1">IF(RMDF!CJ903="", "", IF(ISNUMBER(MATCH(RMDF!CJ903, INDIRECT(CJ903), 0)), "OK", "Invalid"))</f>
        <v/>
      </c>
      <c r="CL903" s="281"/>
      <c r="CM903" s="281"/>
      <c r="CN903" s="281"/>
      <c r="CO903" s="281" t="b">
        <f>AND(RMDF!CR903&gt;=0, RMDF!CR903&lt;=1-SUM(RMDF!Z903,RMDF!AG903,RMDF!AN903,RMDF!AU903,RMDF!BB903,RMDF!BI903,RMDF!BP903,RMDF!BW903,RMDF!CD903,RMDF!CK903), RMDF!CR903=ROUND(RMDF!CR903,4))</f>
        <v>1</v>
      </c>
      <c r="CP903" s="317">
        <f>RMDF!CP903</f>
        <v>0</v>
      </c>
      <c r="CQ903" s="318" t="str">
        <f>IF(CP903=0,"",_xlfn.XLOOKUP(CP903,StatePicklist!$1:$1,StatePicklist!$3:$3,"NA",0))</f>
        <v/>
      </c>
      <c r="CR903" s="297" t="str">
        <f ca="1">IF(RMDF!CQ903="", "", IF(ISNUMBER(MATCH(RMDF!CQ903, INDIRECT(CQ903), 0)), "OK", "Invalid"))</f>
        <v/>
      </c>
      <c r="CS903" s="281"/>
      <c r="CT903" s="281"/>
      <c r="CU903" s="281"/>
      <c r="CV903" s="281" t="b">
        <f>AND(RMDF!CY903&gt;=0, RMDF!CY903&lt;=1-SUM(RMDF!Z903,RMDF!AG903,RMDF!AN903,RMDF!AU903,RMDF!BB903,RMDF!BI903,RMDF!BP903,RMDF!BW903,RMDF!CD903,RMDF!CK903,RMDF!CR903), RMDF!CY903=ROUND(RMDF!CY903,4))</f>
        <v>1</v>
      </c>
      <c r="CW903" s="317">
        <f>RMDF!CW903</f>
        <v>0</v>
      </c>
      <c r="CX903" s="318" t="str">
        <f>IF(CW903=0,"",_xlfn.XLOOKUP(CW903,StatePicklist!$1:$1,StatePicklist!$3:$3,"NA",0))</f>
        <v/>
      </c>
      <c r="CY903" s="297" t="str">
        <f ca="1">IF(RMDF!CX903="", "", IF(ISNUMBER(MATCH(RMDF!CX903, INDIRECT(CX903), 0)), "OK", "Invalid"))</f>
        <v/>
      </c>
      <c r="CZ903" s="281"/>
      <c r="DA903" s="281"/>
      <c r="DB903" s="281"/>
      <c r="DC903" s="281" t="b">
        <f>AND(RMDF!DF903&gt;=0, RMDF!DF903&lt;=1-SUM(RMDF!Z903,RMDF!AG903,RMDF!AN903,RMDF!AU903,RMDF!BB903,RMDF!BI903,RMDF!BP903,RMDF!BW903,RMDF!CD903,RMDF!CK903,RMDF!CR903,RMDF!CY903), RMDF!DF903=ROUND(RMDF!DF903,4))</f>
        <v>1</v>
      </c>
      <c r="DD903" s="317">
        <f>RMDF!DD903</f>
        <v>0</v>
      </c>
      <c r="DE903" s="318" t="str">
        <f>IF(DD903=0,"",_xlfn.XLOOKUP(DD903,StatePicklist!$1:$1,StatePicklist!$3:$3,"NA",0))</f>
        <v/>
      </c>
      <c r="DF903" s="297" t="str">
        <f ca="1">IF(RMDF!DE903="", "", IF(ISNUMBER(MATCH(RMDF!DE903, INDIRECT(DE903), 0)), "OK", "Invalid"))</f>
        <v/>
      </c>
      <c r="DG903" s="281"/>
      <c r="DH903" s="281"/>
      <c r="DI903" s="281"/>
      <c r="DJ903" s="281" t="b">
        <f>AND(RMDF!DM903&gt;=0, RMDF!DM903&lt;=1-SUM(RMDF!Z903,RMDF!AG903,RMDF!AN903,RMDF!AU903,RMDF!BB903,RMDF!BI903,RMDF!BP903,RMDF!BW903,RMDF!CD903,RMDF!CK903,RMDF!CR903,RMDF!CY903,RMDF!DF903), RMDF!DM903=ROUND(RMDF!DM903,4))</f>
        <v>1</v>
      </c>
      <c r="DK903" s="317">
        <f>RMDF!DK903</f>
        <v>0</v>
      </c>
      <c r="DL903" s="318" t="str">
        <f>IF(DK903=0,"",_xlfn.XLOOKUP(DK903,StatePicklist!$1:$1,StatePicklist!$3:$3,"NA",0))</f>
        <v/>
      </c>
      <c r="DM903" s="297" t="str">
        <f ca="1">IF(RMDF!DL903="", "", IF(ISNUMBER(MATCH(RMDF!DL903, INDIRECT(DL903), 0)), "OK", "Invalid"))</f>
        <v/>
      </c>
      <c r="DN903" s="281"/>
      <c r="DO903" s="281"/>
      <c r="DP903" s="281"/>
      <c r="DQ903" s="281" t="b">
        <f>AND(RMDF!DT903&gt;=0, RMDF!DT903&lt;=1-SUM(RMDF!Z903,RMDF!AG903,RMDF!AN903,RMDF!AU903,RMDF!BB903,RMDF!BI903,RMDF!BP903,RMDF!BW903,RMDF!CD903,RMDF!CK903,RMDF!CR903,RMDF!CY903,RMDF!DF903,RMDF!DM903), RMDF!DT903=ROUND(RMDF!DT903,4))</f>
        <v>1</v>
      </c>
      <c r="DR903" s="317">
        <f>RMDF!DR903</f>
        <v>0</v>
      </c>
      <c r="DS903" s="318" t="str">
        <f>IF(DR903=0,"",_xlfn.XLOOKUP(DR903,StatePicklist!$1:$1,StatePicklist!$3:$3,"NA",0))</f>
        <v/>
      </c>
      <c r="DT903" s="297" t="str">
        <f ca="1">IF(RMDF!DS903="", "", IF(ISNUMBER(MATCH(RMDF!DS903, INDIRECT(DS903), 0)), "OK", "Invalid"))</f>
        <v/>
      </c>
      <c r="DU903" s="281"/>
      <c r="DV903" s="281"/>
      <c r="DW903" s="281"/>
      <c r="DX903" s="281" t="b">
        <f>AND(RMDF!EA903&gt;=0, RMDF!EA903&lt;=1-SUM(RMDF!Z903,RMDF!AG903,RMDF!AN903,RMDF!AU903,RMDF!BB903,RMDF!BI903,RMDF!BP903,RMDF!BW903,RMDF!CD903,RMDF!CK903,RMDF!CR903,RMDF!CY903,RMDF!DF903,RMDF!DM903,RMDF!DT903), RMDF!EA903=ROUND(RMDF!EA903,4))</f>
        <v>1</v>
      </c>
      <c r="DY903" s="317">
        <f>RMDF!DY903</f>
        <v>0</v>
      </c>
      <c r="DZ903" s="318" t="str">
        <f>IF(DY903=0,"",_xlfn.XLOOKUP(DY903,StatePicklist!$1:$1,StatePicklist!$3:$3,"NA",0))</f>
        <v/>
      </c>
      <c r="EA903" s="297" t="str">
        <f ca="1">IF(RMDF!DZ903="", "", IF(ISNUMBER(MATCH(RMDF!DZ903, INDIRECT(DZ903), 0)), "OK", "Invalid"))</f>
        <v/>
      </c>
      <c r="EB903" s="281"/>
      <c r="EC903" s="281"/>
      <c r="ED903" s="281"/>
      <c r="EE903" s="281" t="b">
        <f>AND(RMDF!EH903&gt;=0, RMDF!EH903&lt;=1-SUM(RMDF!Z903,RMDF!AG903,RMDF!AN903,RMDF!AU903,RMDF!BB903,RMDF!BI903,RMDF!BP903,RMDF!BW903,RMDF!CD903,RMDF!CK903,RMDF!CR903,RMDF!CY903,RMDF!DF903,RMDF!DM903,RMDF!DT903,RMDF!EA903), RMDF!EH903=ROUND(RMDF!EH903,4))</f>
        <v>1</v>
      </c>
      <c r="EF903" s="317">
        <f>RMDF!EF903</f>
        <v>0</v>
      </c>
      <c r="EG903" s="318" t="str">
        <f>IF(EF903=0,"",_xlfn.XLOOKUP(EF903,StatePicklist!$1:$1,StatePicklist!$3:$3,"NA",0))</f>
        <v/>
      </c>
      <c r="EH903" s="297" t="str">
        <f ca="1">IF(RMDF!EG903="", "", IF(ISNUMBER(MATCH(RMDF!EG903, INDIRECT(EG903), 0)), "OK", "Invalid"))</f>
        <v/>
      </c>
      <c r="EI903" s="281"/>
      <c r="EJ903" s="281"/>
      <c r="EK903" s="281"/>
      <c r="EL903" s="281" t="b">
        <f>AND(RMDF!EO903&gt;=0, RMDF!EO903&lt;=1-SUM(RMDF!Z903,RMDF!AG903,RMDF!AN903,RMDF!AU903,RMDF!BB903,RMDF!BI903,RMDF!BP903,RMDF!BW903,RMDF!CD903,RMDF!CK903,RMDF!CR903,RMDF!CY903,RMDF!DF903,RMDF!DM903,RMDF!DT903,RMDF!EA903,RMDF!EH903), RMDF!EO903=ROUND(RMDF!EO903,4))</f>
        <v>1</v>
      </c>
      <c r="EM903" s="317">
        <f>RMDF!EM903</f>
        <v>0</v>
      </c>
      <c r="EN903" s="318" t="str">
        <f>IF(EM903=0,"",_xlfn.XLOOKUP(EM903,StatePicklist!$1:$1,StatePicklist!$3:$3,"NA",0))</f>
        <v/>
      </c>
      <c r="EO903" s="297" t="str">
        <f ca="1">IF(RMDF!EN903="", "", IF(ISNUMBER(MATCH(RMDF!EN903, INDIRECT(EN903), 0)), "OK", "Invalid"))</f>
        <v/>
      </c>
      <c r="EP903" s="281"/>
      <c r="EQ903" s="281"/>
      <c r="ER903" s="281"/>
      <c r="ES903" s="281" t="b">
        <f>AND(RMDF!EV903&gt;=0, RMDF!EV903&lt;=1-SUM(RMDF!Z903,RMDF!AG903,RMDF!AN903,RMDF!AU903,RMDF!BB903,RMDF!BI903,RMDF!BP903,RMDF!BW903,RMDF!CD903,RMDF!CK903,RMDF!CR903,RMDF!CY903,RMDF!DF903,RMDF!DM903,RMDF!DT903,RMDF!EA903,RMDF!EH903,RMDF!EO903), RMDF!EV903=ROUND(RMDF!EV903,4))</f>
        <v>1</v>
      </c>
      <c r="ET903" s="317">
        <f>RMDF!ET903</f>
        <v>0</v>
      </c>
      <c r="EU903" s="318" t="str">
        <f>IF(ET903=0,"",_xlfn.XLOOKUP(ET903,StatePicklist!$1:$1,StatePicklist!$3:$3,"NA",0))</f>
        <v/>
      </c>
      <c r="EV903" s="297" t="str">
        <f ca="1">IF(RMDF!EU903="", "", IF(ISNUMBER(MATCH(RMDF!EU903, INDIRECT(EU903), 0)), "OK", "Invalid"))</f>
        <v/>
      </c>
      <c r="EW903" s="281"/>
      <c r="EX903" s="281"/>
      <c r="EY903" s="281"/>
      <c r="EZ903" s="281" t="b">
        <f>AND(RMDF!FC903&gt;=0, RMDF!FC903&lt;=1-SUM(RMDF!Z903,RMDF!AG903,RMDF!AN903,RMDF!AU903,RMDF!BB903,RMDF!BI903,RMDF!BP903,RMDF!BW903,RMDF!CD903,RMDF!CK903,RMDF!CR903,RMDF!CY903,RMDF!DF903,RMDF!DM903,RMDF!DT903,RMDF!EA903,RMDF!EH903,RMDF!EO903,RMDF!EV903), RMDF!FC903=ROUND(RMDF!FC903,4))</f>
        <v>1</v>
      </c>
      <c r="FA903" s="317">
        <f>RMDF!FA903</f>
        <v>0</v>
      </c>
      <c r="FB903" s="318" t="str">
        <f>IF(FA903=0,"",_xlfn.XLOOKUP(FA903,StatePicklist!$1:$1,StatePicklist!$3:$3,"NA",0))</f>
        <v/>
      </c>
      <c r="FC903" s="297" t="str">
        <f ca="1">IF(RMDF!FB903="", "", IF(ISNUMBER(MATCH(RMDF!FB903, INDIRECT(FB903), 0)), "OK", "Invalid"))</f>
        <v/>
      </c>
    </row>
    <row r="904" spans="1:159" s="205" customFormat="1" ht="39.9" customHeight="1" x14ac:dyDescent="0.25">
      <c r="A904" s="206"/>
      <c r="B904" s="196"/>
      <c r="C904" s="197"/>
      <c r="D904" s="198"/>
      <c r="E904" s="199"/>
      <c r="F904" s="200"/>
      <c r="G904" s="201"/>
      <c r="H904" s="292"/>
      <c r="I904" s="305">
        <f>RMDF!I904</f>
        <v>0</v>
      </c>
      <c r="J904" s="305" t="str">
        <f>IF(I904=ProductCode!$B$30,"PDReclPost",IF(OR(I904=ProductCode!$C$30,I904=ProductCode!$E$30,I904=ProductCode!$G$30),"PDPreCon",IF(OR(I904=ProductCode!$D$30,I904=ProductCode!$F$30),"PDNotReclPost","")))</f>
        <v/>
      </c>
      <c r="K904" s="305" t="str">
        <f t="shared" si="48"/>
        <v/>
      </c>
      <c r="L904" s="289"/>
      <c r="M904" s="305" t="str">
        <f t="shared" si="48"/>
        <v/>
      </c>
      <c r="N904" s="289" t="b">
        <f>AND(RMDF!N904&gt;=0, RMDF!N904&lt;=1-RMDF!L904, RMDF!N904=ROUND(RMDF!N904,4))</f>
        <v>1</v>
      </c>
      <c r="O904" s="286" t="str">
        <f>IF(P904="","",IF(I904="","",IF(LEFT(I904,13)="Reclaimed pos",RawMaterialCode!$E$569,RawMaterialCode!$E$568)))</f>
        <v>Reclaimed pre-consumer mixed fibers (RM0578)</v>
      </c>
      <c r="P904" s="295">
        <f t="shared" si="49"/>
        <v>1</v>
      </c>
      <c r="Q904" s="202"/>
      <c r="R904" s="203"/>
      <c r="S904" s="204" t="str">
        <f t="shared" si="50"/>
        <v/>
      </c>
      <c r="T904" s="281"/>
      <c r="U904" s="281"/>
      <c r="V904" s="281"/>
      <c r="W904" s="281"/>
      <c r="X904" s="317">
        <f>RMDF!X904</f>
        <v>0</v>
      </c>
      <c r="Y904" s="318" t="str">
        <f>IF(X904=0,"",_xlfn.XLOOKUP(X904,StatePicklist!$1:$1,StatePicklist!$3:$3,"NA",0))</f>
        <v/>
      </c>
      <c r="Z904" s="297" t="str">
        <f ca="1">IF(RMDF!Y904="", "", IF(ISNUMBER(MATCH(RMDF!Y904, INDIRECT(Y904), 0)), "OK", "Invalid"))</f>
        <v/>
      </c>
      <c r="AA904" s="281"/>
      <c r="AB904" s="281"/>
      <c r="AC904" s="281"/>
      <c r="AD904" s="281" t="b">
        <f>AND(RMDF!AG904&gt;=0, RMDF!AG904&lt;=1-RMDF!Z904, RMDF!AG904=ROUND(RMDF!AG904,4))</f>
        <v>1</v>
      </c>
      <c r="AE904" s="317">
        <f>RMDF!AE904</f>
        <v>0</v>
      </c>
      <c r="AF904" s="318" t="str">
        <f>IF(AE904=0,"",_xlfn.XLOOKUP(AE904,StatePicklist!$1:$1,StatePicklist!$3:$3,"NA",0))</f>
        <v/>
      </c>
      <c r="AG904" s="297" t="str">
        <f ca="1">IF(RMDF!AF904="", "", IF(ISNUMBER(MATCH(RMDF!AF904, INDIRECT(AF904), 0)), "OK", "Invalid"))</f>
        <v/>
      </c>
      <c r="AH904" s="281"/>
      <c r="AI904" s="281"/>
      <c r="AJ904" s="281"/>
      <c r="AK904" s="281" t="b">
        <f>AND(RMDF!AN904&gt;=0, RMDF!AN904&lt;=1-SUM(RMDF!Z904,RMDF!AG904), RMDF!AN904=ROUND(RMDF!AN904,4))</f>
        <v>1</v>
      </c>
      <c r="AL904" s="317">
        <f>RMDF!AL904</f>
        <v>0</v>
      </c>
      <c r="AM904" s="318" t="str">
        <f>IF(AL904=0,"",_xlfn.XLOOKUP(AL904,StatePicklist!$1:$1,StatePicklist!$3:$3,"NA",0))</f>
        <v/>
      </c>
      <c r="AN904" s="297" t="str">
        <f ca="1">IF(RMDF!AM904="", "", IF(ISNUMBER(MATCH(RMDF!AM904, INDIRECT(AM904), 0)), "OK", "Invalid"))</f>
        <v/>
      </c>
      <c r="AO904" s="281"/>
      <c r="AP904" s="281"/>
      <c r="AQ904" s="281"/>
      <c r="AR904" s="281" t="b">
        <f>AND(RMDF!AU904&gt;=0, RMDF!AU904&lt;=1-SUM(RMDF!Z904,RMDF!AG904,RMDF!AN904), RMDF!AU904=ROUND(RMDF!AU904,4))</f>
        <v>1</v>
      </c>
      <c r="AS904" s="317">
        <f>RMDF!AS904</f>
        <v>0</v>
      </c>
      <c r="AT904" s="318" t="str">
        <f>IF(AS904=0,"",_xlfn.XLOOKUP(AS904,StatePicklist!$1:$1,StatePicklist!$3:$3,"NA",0))</f>
        <v/>
      </c>
      <c r="AU904" s="297" t="str">
        <f ca="1">IF(RMDF!AT904="", "", IF(ISNUMBER(MATCH(RMDF!AT904, INDIRECT(AT904), 0)), "OK", "Invalid"))</f>
        <v/>
      </c>
      <c r="AV904" s="281"/>
      <c r="AW904" s="281"/>
      <c r="AX904" s="281"/>
      <c r="AY904" s="281" t="b">
        <f>AND(RMDF!BB904&gt;=0, RMDF!BB904&lt;=1-SUM(RMDF!Z904,RMDF!AG904,RMDF!AN904,RMDF!AU904), RMDF!BB904=ROUND(RMDF!BB904,4))</f>
        <v>1</v>
      </c>
      <c r="AZ904" s="317">
        <f>RMDF!AZ904</f>
        <v>0</v>
      </c>
      <c r="BA904" s="318" t="str">
        <f>IF(AZ904=0,"",_xlfn.XLOOKUP(AZ904,StatePicklist!$1:$1,StatePicklist!$3:$3,"NA",0))</f>
        <v/>
      </c>
      <c r="BB904" s="297" t="str">
        <f ca="1">IF(RMDF!BA904="", "", IF(ISNUMBER(MATCH(RMDF!BA904, INDIRECT(BA904), 0)), "OK", "Invalid"))</f>
        <v/>
      </c>
      <c r="BC904" s="281"/>
      <c r="BD904" s="281"/>
      <c r="BE904" s="281"/>
      <c r="BF904" s="281" t="b">
        <f>AND(RMDF!BI904&gt;=0, RMDF!BI904&lt;=1-SUM(RMDF!Z904,RMDF!AG904,RMDF!AN904,RMDF!AU904,RMDF!BB904), RMDF!BI904=ROUND(RMDF!BI904,4))</f>
        <v>1</v>
      </c>
      <c r="BG904" s="317">
        <f>RMDF!BG904</f>
        <v>0</v>
      </c>
      <c r="BH904" s="318" t="str">
        <f>IF(BG904=0,"",_xlfn.XLOOKUP(BG904,StatePicklist!$1:$1,StatePicklist!$3:$3,"NA",0))</f>
        <v/>
      </c>
      <c r="BI904" s="297" t="str">
        <f ca="1">IF(RMDF!BH904="", "", IF(ISNUMBER(MATCH(RMDF!BH904, INDIRECT(BH904), 0)), "OK", "Invalid"))</f>
        <v/>
      </c>
      <c r="BJ904" s="281"/>
      <c r="BK904" s="281"/>
      <c r="BL904" s="281"/>
      <c r="BM904" s="281" t="b">
        <f>AND(RMDF!BP904&gt;=0, RMDF!BP904&lt;=1-SUM(RMDF!Z904,RMDF!AG904,RMDF!AN904,RMDF!AU904,RMDF!BB904,RMDF!BI904), RMDF!BP904=ROUND(RMDF!BP904,4))</f>
        <v>1</v>
      </c>
      <c r="BN904" s="317">
        <f>RMDF!BN904</f>
        <v>0</v>
      </c>
      <c r="BO904" s="318" t="str">
        <f>IF(BN904=0,"",_xlfn.XLOOKUP(BN904,StatePicklist!$1:$1,StatePicklist!$3:$3,"NA",0))</f>
        <v/>
      </c>
      <c r="BP904" s="297" t="str">
        <f ca="1">IF(RMDF!BO904="", "", IF(ISNUMBER(MATCH(RMDF!BO904, INDIRECT(BO904), 0)), "OK", "Invalid"))</f>
        <v/>
      </c>
      <c r="BQ904" s="281"/>
      <c r="BR904" s="281"/>
      <c r="BS904" s="281"/>
      <c r="BT904" s="281" t="b">
        <f>AND(RMDF!BW904&gt;=0, RMDF!BW904&lt;=1-SUM(RMDF!Z904,RMDF!AG904,RMDF!AN904,RMDF!AU904,RMDF!BB904,RMDF!BI904,RMDF!BP904), RMDF!BW904=ROUND(RMDF!BW904,4))</f>
        <v>1</v>
      </c>
      <c r="BU904" s="317">
        <f>RMDF!BU904</f>
        <v>0</v>
      </c>
      <c r="BV904" s="318" t="str">
        <f>IF(BU904=0,"",_xlfn.XLOOKUP(BU904,StatePicklist!$1:$1,StatePicklist!$3:$3,"NA",0))</f>
        <v/>
      </c>
      <c r="BW904" s="297" t="str">
        <f ca="1">IF(RMDF!BV904="", "", IF(ISNUMBER(MATCH(RMDF!BV904, INDIRECT(BV904), 0)), "OK", "Invalid"))</f>
        <v/>
      </c>
      <c r="BX904" s="281"/>
      <c r="BY904" s="281"/>
      <c r="BZ904" s="281"/>
      <c r="CA904" s="281" t="b">
        <f>AND(RMDF!CD904&gt;=0, RMDF!CD904&lt;=1-SUM(RMDF!Z904,RMDF!AG904,RMDF!AN904,RMDF!AU904,RMDF!BB904,RMDF!BI904,RMDF!BP904,RMDF!BW904), RMDF!CD904=ROUND(RMDF!CD904,4))</f>
        <v>1</v>
      </c>
      <c r="CB904" s="317">
        <f>RMDF!CB904</f>
        <v>0</v>
      </c>
      <c r="CC904" s="318" t="str">
        <f>IF(CB904=0,"",_xlfn.XLOOKUP(CB904,StatePicklist!$1:$1,StatePicklist!$3:$3,"NA",0))</f>
        <v/>
      </c>
      <c r="CD904" s="297" t="str">
        <f ca="1">IF(RMDF!CC904="", "", IF(ISNUMBER(MATCH(RMDF!CC904, INDIRECT(CC904), 0)), "OK", "Invalid"))</f>
        <v/>
      </c>
      <c r="CE904" s="281"/>
      <c r="CF904" s="281"/>
      <c r="CG904" s="281"/>
      <c r="CH904" s="281" t="b">
        <f>AND(RMDF!CK904&gt;=0, RMDF!CK904&lt;=1-SUM(RMDF!Z904,RMDF!AG904,RMDF!AN904,RMDF!AU904,RMDF!BB904,RMDF!BI904,RMDF!BP904,RMDF!BW904,RMDF!CD904), RMDF!CK904=ROUND(RMDF!CK904,4))</f>
        <v>1</v>
      </c>
      <c r="CI904" s="317">
        <f>RMDF!CI904</f>
        <v>0</v>
      </c>
      <c r="CJ904" s="318" t="str">
        <f>IF(CI904=0,"",_xlfn.XLOOKUP(CI904,StatePicklist!$1:$1,StatePicklist!$3:$3,"NA",0))</f>
        <v/>
      </c>
      <c r="CK904" s="297" t="str">
        <f ca="1">IF(RMDF!CJ904="", "", IF(ISNUMBER(MATCH(RMDF!CJ904, INDIRECT(CJ904), 0)), "OK", "Invalid"))</f>
        <v/>
      </c>
      <c r="CL904" s="281"/>
      <c r="CM904" s="281"/>
      <c r="CN904" s="281"/>
      <c r="CO904" s="281" t="b">
        <f>AND(RMDF!CR904&gt;=0, RMDF!CR904&lt;=1-SUM(RMDF!Z904,RMDF!AG904,RMDF!AN904,RMDF!AU904,RMDF!BB904,RMDF!BI904,RMDF!BP904,RMDF!BW904,RMDF!CD904,RMDF!CK904), RMDF!CR904=ROUND(RMDF!CR904,4))</f>
        <v>1</v>
      </c>
      <c r="CP904" s="317">
        <f>RMDF!CP904</f>
        <v>0</v>
      </c>
      <c r="CQ904" s="318" t="str">
        <f>IF(CP904=0,"",_xlfn.XLOOKUP(CP904,StatePicklist!$1:$1,StatePicklist!$3:$3,"NA",0))</f>
        <v/>
      </c>
      <c r="CR904" s="297" t="str">
        <f ca="1">IF(RMDF!CQ904="", "", IF(ISNUMBER(MATCH(RMDF!CQ904, INDIRECT(CQ904), 0)), "OK", "Invalid"))</f>
        <v/>
      </c>
      <c r="CS904" s="281"/>
      <c r="CT904" s="281"/>
      <c r="CU904" s="281"/>
      <c r="CV904" s="281" t="b">
        <f>AND(RMDF!CY904&gt;=0, RMDF!CY904&lt;=1-SUM(RMDF!Z904,RMDF!AG904,RMDF!AN904,RMDF!AU904,RMDF!BB904,RMDF!BI904,RMDF!BP904,RMDF!BW904,RMDF!CD904,RMDF!CK904,RMDF!CR904), RMDF!CY904=ROUND(RMDF!CY904,4))</f>
        <v>1</v>
      </c>
      <c r="CW904" s="317">
        <f>RMDF!CW904</f>
        <v>0</v>
      </c>
      <c r="CX904" s="318" t="str">
        <f>IF(CW904=0,"",_xlfn.XLOOKUP(CW904,StatePicklist!$1:$1,StatePicklist!$3:$3,"NA",0))</f>
        <v/>
      </c>
      <c r="CY904" s="297" t="str">
        <f ca="1">IF(RMDF!CX904="", "", IF(ISNUMBER(MATCH(RMDF!CX904, INDIRECT(CX904), 0)), "OK", "Invalid"))</f>
        <v/>
      </c>
      <c r="CZ904" s="281"/>
      <c r="DA904" s="281"/>
      <c r="DB904" s="281"/>
      <c r="DC904" s="281" t="b">
        <f>AND(RMDF!DF904&gt;=0, RMDF!DF904&lt;=1-SUM(RMDF!Z904,RMDF!AG904,RMDF!AN904,RMDF!AU904,RMDF!BB904,RMDF!BI904,RMDF!BP904,RMDF!BW904,RMDF!CD904,RMDF!CK904,RMDF!CR904,RMDF!CY904), RMDF!DF904=ROUND(RMDF!DF904,4))</f>
        <v>1</v>
      </c>
      <c r="DD904" s="317">
        <f>RMDF!DD904</f>
        <v>0</v>
      </c>
      <c r="DE904" s="318" t="str">
        <f>IF(DD904=0,"",_xlfn.XLOOKUP(DD904,StatePicklist!$1:$1,StatePicklist!$3:$3,"NA",0))</f>
        <v/>
      </c>
      <c r="DF904" s="297" t="str">
        <f ca="1">IF(RMDF!DE904="", "", IF(ISNUMBER(MATCH(RMDF!DE904, INDIRECT(DE904), 0)), "OK", "Invalid"))</f>
        <v/>
      </c>
      <c r="DG904" s="281"/>
      <c r="DH904" s="281"/>
      <c r="DI904" s="281"/>
      <c r="DJ904" s="281" t="b">
        <f>AND(RMDF!DM904&gt;=0, RMDF!DM904&lt;=1-SUM(RMDF!Z904,RMDF!AG904,RMDF!AN904,RMDF!AU904,RMDF!BB904,RMDF!BI904,RMDF!BP904,RMDF!BW904,RMDF!CD904,RMDF!CK904,RMDF!CR904,RMDF!CY904,RMDF!DF904), RMDF!DM904=ROUND(RMDF!DM904,4))</f>
        <v>1</v>
      </c>
      <c r="DK904" s="317">
        <f>RMDF!DK904</f>
        <v>0</v>
      </c>
      <c r="DL904" s="318" t="str">
        <f>IF(DK904=0,"",_xlfn.XLOOKUP(DK904,StatePicklist!$1:$1,StatePicklist!$3:$3,"NA",0))</f>
        <v/>
      </c>
      <c r="DM904" s="297" t="str">
        <f ca="1">IF(RMDF!DL904="", "", IF(ISNUMBER(MATCH(RMDF!DL904, INDIRECT(DL904), 0)), "OK", "Invalid"))</f>
        <v/>
      </c>
      <c r="DN904" s="281"/>
      <c r="DO904" s="281"/>
      <c r="DP904" s="281"/>
      <c r="DQ904" s="281" t="b">
        <f>AND(RMDF!DT904&gt;=0, RMDF!DT904&lt;=1-SUM(RMDF!Z904,RMDF!AG904,RMDF!AN904,RMDF!AU904,RMDF!BB904,RMDF!BI904,RMDF!BP904,RMDF!BW904,RMDF!CD904,RMDF!CK904,RMDF!CR904,RMDF!CY904,RMDF!DF904,RMDF!DM904), RMDF!DT904=ROUND(RMDF!DT904,4))</f>
        <v>1</v>
      </c>
      <c r="DR904" s="317">
        <f>RMDF!DR904</f>
        <v>0</v>
      </c>
      <c r="DS904" s="318" t="str">
        <f>IF(DR904=0,"",_xlfn.XLOOKUP(DR904,StatePicklist!$1:$1,StatePicklist!$3:$3,"NA",0))</f>
        <v/>
      </c>
      <c r="DT904" s="297" t="str">
        <f ca="1">IF(RMDF!DS904="", "", IF(ISNUMBER(MATCH(RMDF!DS904, INDIRECT(DS904), 0)), "OK", "Invalid"))</f>
        <v/>
      </c>
      <c r="DU904" s="281"/>
      <c r="DV904" s="281"/>
      <c r="DW904" s="281"/>
      <c r="DX904" s="281" t="b">
        <f>AND(RMDF!EA904&gt;=0, RMDF!EA904&lt;=1-SUM(RMDF!Z904,RMDF!AG904,RMDF!AN904,RMDF!AU904,RMDF!BB904,RMDF!BI904,RMDF!BP904,RMDF!BW904,RMDF!CD904,RMDF!CK904,RMDF!CR904,RMDF!CY904,RMDF!DF904,RMDF!DM904,RMDF!DT904), RMDF!EA904=ROUND(RMDF!EA904,4))</f>
        <v>1</v>
      </c>
      <c r="DY904" s="317">
        <f>RMDF!DY904</f>
        <v>0</v>
      </c>
      <c r="DZ904" s="318" t="str">
        <f>IF(DY904=0,"",_xlfn.XLOOKUP(DY904,StatePicklist!$1:$1,StatePicklist!$3:$3,"NA",0))</f>
        <v/>
      </c>
      <c r="EA904" s="297" t="str">
        <f ca="1">IF(RMDF!DZ904="", "", IF(ISNUMBER(MATCH(RMDF!DZ904, INDIRECT(DZ904), 0)), "OK", "Invalid"))</f>
        <v/>
      </c>
      <c r="EB904" s="281"/>
      <c r="EC904" s="281"/>
      <c r="ED904" s="281"/>
      <c r="EE904" s="281" t="b">
        <f>AND(RMDF!EH904&gt;=0, RMDF!EH904&lt;=1-SUM(RMDF!Z904,RMDF!AG904,RMDF!AN904,RMDF!AU904,RMDF!BB904,RMDF!BI904,RMDF!BP904,RMDF!BW904,RMDF!CD904,RMDF!CK904,RMDF!CR904,RMDF!CY904,RMDF!DF904,RMDF!DM904,RMDF!DT904,RMDF!EA904), RMDF!EH904=ROUND(RMDF!EH904,4))</f>
        <v>1</v>
      </c>
      <c r="EF904" s="317">
        <f>RMDF!EF904</f>
        <v>0</v>
      </c>
      <c r="EG904" s="318" t="str">
        <f>IF(EF904=0,"",_xlfn.XLOOKUP(EF904,StatePicklist!$1:$1,StatePicklist!$3:$3,"NA",0))</f>
        <v/>
      </c>
      <c r="EH904" s="297" t="str">
        <f ca="1">IF(RMDF!EG904="", "", IF(ISNUMBER(MATCH(RMDF!EG904, INDIRECT(EG904), 0)), "OK", "Invalid"))</f>
        <v/>
      </c>
      <c r="EI904" s="281"/>
      <c r="EJ904" s="281"/>
      <c r="EK904" s="281"/>
      <c r="EL904" s="281" t="b">
        <f>AND(RMDF!EO904&gt;=0, RMDF!EO904&lt;=1-SUM(RMDF!Z904,RMDF!AG904,RMDF!AN904,RMDF!AU904,RMDF!BB904,RMDF!BI904,RMDF!BP904,RMDF!BW904,RMDF!CD904,RMDF!CK904,RMDF!CR904,RMDF!CY904,RMDF!DF904,RMDF!DM904,RMDF!DT904,RMDF!EA904,RMDF!EH904), RMDF!EO904=ROUND(RMDF!EO904,4))</f>
        <v>1</v>
      </c>
      <c r="EM904" s="317">
        <f>RMDF!EM904</f>
        <v>0</v>
      </c>
      <c r="EN904" s="318" t="str">
        <f>IF(EM904=0,"",_xlfn.XLOOKUP(EM904,StatePicklist!$1:$1,StatePicklist!$3:$3,"NA",0))</f>
        <v/>
      </c>
      <c r="EO904" s="297" t="str">
        <f ca="1">IF(RMDF!EN904="", "", IF(ISNUMBER(MATCH(RMDF!EN904, INDIRECT(EN904), 0)), "OK", "Invalid"))</f>
        <v/>
      </c>
      <c r="EP904" s="281"/>
      <c r="EQ904" s="281"/>
      <c r="ER904" s="281"/>
      <c r="ES904" s="281" t="b">
        <f>AND(RMDF!EV904&gt;=0, RMDF!EV904&lt;=1-SUM(RMDF!Z904,RMDF!AG904,RMDF!AN904,RMDF!AU904,RMDF!BB904,RMDF!BI904,RMDF!BP904,RMDF!BW904,RMDF!CD904,RMDF!CK904,RMDF!CR904,RMDF!CY904,RMDF!DF904,RMDF!DM904,RMDF!DT904,RMDF!EA904,RMDF!EH904,RMDF!EO904), RMDF!EV904=ROUND(RMDF!EV904,4))</f>
        <v>1</v>
      </c>
      <c r="ET904" s="317">
        <f>RMDF!ET904</f>
        <v>0</v>
      </c>
      <c r="EU904" s="318" t="str">
        <f>IF(ET904=0,"",_xlfn.XLOOKUP(ET904,StatePicklist!$1:$1,StatePicklist!$3:$3,"NA",0))</f>
        <v/>
      </c>
      <c r="EV904" s="297" t="str">
        <f ca="1">IF(RMDF!EU904="", "", IF(ISNUMBER(MATCH(RMDF!EU904, INDIRECT(EU904), 0)), "OK", "Invalid"))</f>
        <v/>
      </c>
      <c r="EW904" s="281"/>
      <c r="EX904" s="281"/>
      <c r="EY904" s="281"/>
      <c r="EZ904" s="281" t="b">
        <f>AND(RMDF!FC904&gt;=0, RMDF!FC904&lt;=1-SUM(RMDF!Z904,RMDF!AG904,RMDF!AN904,RMDF!AU904,RMDF!BB904,RMDF!BI904,RMDF!BP904,RMDF!BW904,RMDF!CD904,RMDF!CK904,RMDF!CR904,RMDF!CY904,RMDF!DF904,RMDF!DM904,RMDF!DT904,RMDF!EA904,RMDF!EH904,RMDF!EO904,RMDF!EV904), RMDF!FC904=ROUND(RMDF!FC904,4))</f>
        <v>1</v>
      </c>
      <c r="FA904" s="317">
        <f>RMDF!FA904</f>
        <v>0</v>
      </c>
      <c r="FB904" s="318" t="str">
        <f>IF(FA904=0,"",_xlfn.XLOOKUP(FA904,StatePicklist!$1:$1,StatePicklist!$3:$3,"NA",0))</f>
        <v/>
      </c>
      <c r="FC904" s="297" t="str">
        <f ca="1">IF(RMDF!FB904="", "", IF(ISNUMBER(MATCH(RMDF!FB904, INDIRECT(FB904), 0)), "OK", "Invalid"))</f>
        <v/>
      </c>
    </row>
    <row r="905" spans="1:159" s="205" customFormat="1" ht="39.9" customHeight="1" x14ac:dyDescent="0.25">
      <c r="A905" s="206"/>
      <c r="B905" s="196"/>
      <c r="C905" s="197"/>
      <c r="D905" s="198"/>
      <c r="E905" s="199"/>
      <c r="F905" s="200"/>
      <c r="G905" s="201"/>
      <c r="H905" s="292"/>
      <c r="I905" s="305">
        <f>RMDF!I905</f>
        <v>0</v>
      </c>
      <c r="J905" s="305" t="str">
        <f>IF(I905=ProductCode!$B$30,"PDReclPost",IF(OR(I905=ProductCode!$C$30,I905=ProductCode!$E$30,I905=ProductCode!$G$30),"PDPreCon",IF(OR(I905=ProductCode!$D$30,I905=ProductCode!$F$30),"PDNotReclPost","")))</f>
        <v/>
      </c>
      <c r="K905" s="305" t="str">
        <f t="shared" si="48"/>
        <v/>
      </c>
      <c r="L905" s="289"/>
      <c r="M905" s="305" t="str">
        <f t="shared" si="48"/>
        <v/>
      </c>
      <c r="N905" s="289" t="b">
        <f>AND(RMDF!N905&gt;=0, RMDF!N905&lt;=1-RMDF!L905, RMDF!N905=ROUND(RMDF!N905,4))</f>
        <v>1</v>
      </c>
      <c r="O905" s="286" t="str">
        <f>IF(P905="","",IF(I905="","",IF(LEFT(I905,13)="Reclaimed pos",RawMaterialCode!$E$569,RawMaterialCode!$E$568)))</f>
        <v>Reclaimed pre-consumer mixed fibers (RM0578)</v>
      </c>
      <c r="P905" s="295">
        <f t="shared" si="49"/>
        <v>1</v>
      </c>
      <c r="Q905" s="202"/>
      <c r="R905" s="203"/>
      <c r="S905" s="204" t="str">
        <f t="shared" si="50"/>
        <v/>
      </c>
      <c r="T905" s="281"/>
      <c r="U905" s="281"/>
      <c r="V905" s="281"/>
      <c r="W905" s="281"/>
      <c r="X905" s="317">
        <f>RMDF!X905</f>
        <v>0</v>
      </c>
      <c r="Y905" s="318" t="str">
        <f>IF(X905=0,"",_xlfn.XLOOKUP(X905,StatePicklist!$1:$1,StatePicklist!$3:$3,"NA",0))</f>
        <v/>
      </c>
      <c r="Z905" s="297" t="str">
        <f ca="1">IF(RMDF!Y905="", "", IF(ISNUMBER(MATCH(RMDF!Y905, INDIRECT(Y905), 0)), "OK", "Invalid"))</f>
        <v/>
      </c>
      <c r="AA905" s="281"/>
      <c r="AB905" s="281"/>
      <c r="AC905" s="281"/>
      <c r="AD905" s="281" t="b">
        <f>AND(RMDF!AG905&gt;=0, RMDF!AG905&lt;=1-RMDF!Z905, RMDF!AG905=ROUND(RMDF!AG905,4))</f>
        <v>1</v>
      </c>
      <c r="AE905" s="317">
        <f>RMDF!AE905</f>
        <v>0</v>
      </c>
      <c r="AF905" s="318" t="str">
        <f>IF(AE905=0,"",_xlfn.XLOOKUP(AE905,StatePicklist!$1:$1,StatePicklist!$3:$3,"NA",0))</f>
        <v/>
      </c>
      <c r="AG905" s="297" t="str">
        <f ca="1">IF(RMDF!AF905="", "", IF(ISNUMBER(MATCH(RMDF!AF905, INDIRECT(AF905), 0)), "OK", "Invalid"))</f>
        <v/>
      </c>
      <c r="AH905" s="281"/>
      <c r="AI905" s="281"/>
      <c r="AJ905" s="281"/>
      <c r="AK905" s="281" t="b">
        <f>AND(RMDF!AN905&gt;=0, RMDF!AN905&lt;=1-SUM(RMDF!Z905,RMDF!AG905), RMDF!AN905=ROUND(RMDF!AN905,4))</f>
        <v>1</v>
      </c>
      <c r="AL905" s="317">
        <f>RMDF!AL905</f>
        <v>0</v>
      </c>
      <c r="AM905" s="318" t="str">
        <f>IF(AL905=0,"",_xlfn.XLOOKUP(AL905,StatePicklist!$1:$1,StatePicklist!$3:$3,"NA",0))</f>
        <v/>
      </c>
      <c r="AN905" s="297" t="str">
        <f ca="1">IF(RMDF!AM905="", "", IF(ISNUMBER(MATCH(RMDF!AM905, INDIRECT(AM905), 0)), "OK", "Invalid"))</f>
        <v/>
      </c>
      <c r="AO905" s="281"/>
      <c r="AP905" s="281"/>
      <c r="AQ905" s="281"/>
      <c r="AR905" s="281" t="b">
        <f>AND(RMDF!AU905&gt;=0, RMDF!AU905&lt;=1-SUM(RMDF!Z905,RMDF!AG905,RMDF!AN905), RMDF!AU905=ROUND(RMDF!AU905,4))</f>
        <v>1</v>
      </c>
      <c r="AS905" s="317">
        <f>RMDF!AS905</f>
        <v>0</v>
      </c>
      <c r="AT905" s="318" t="str">
        <f>IF(AS905=0,"",_xlfn.XLOOKUP(AS905,StatePicklist!$1:$1,StatePicklist!$3:$3,"NA",0))</f>
        <v/>
      </c>
      <c r="AU905" s="297" t="str">
        <f ca="1">IF(RMDF!AT905="", "", IF(ISNUMBER(MATCH(RMDF!AT905, INDIRECT(AT905), 0)), "OK", "Invalid"))</f>
        <v/>
      </c>
      <c r="AV905" s="281"/>
      <c r="AW905" s="281"/>
      <c r="AX905" s="281"/>
      <c r="AY905" s="281" t="b">
        <f>AND(RMDF!BB905&gt;=0, RMDF!BB905&lt;=1-SUM(RMDF!Z905,RMDF!AG905,RMDF!AN905,RMDF!AU905), RMDF!BB905=ROUND(RMDF!BB905,4))</f>
        <v>1</v>
      </c>
      <c r="AZ905" s="317">
        <f>RMDF!AZ905</f>
        <v>0</v>
      </c>
      <c r="BA905" s="318" t="str">
        <f>IF(AZ905=0,"",_xlfn.XLOOKUP(AZ905,StatePicklist!$1:$1,StatePicklist!$3:$3,"NA",0))</f>
        <v/>
      </c>
      <c r="BB905" s="297" t="str">
        <f ca="1">IF(RMDF!BA905="", "", IF(ISNUMBER(MATCH(RMDF!BA905, INDIRECT(BA905), 0)), "OK", "Invalid"))</f>
        <v/>
      </c>
      <c r="BC905" s="281"/>
      <c r="BD905" s="281"/>
      <c r="BE905" s="281"/>
      <c r="BF905" s="281" t="b">
        <f>AND(RMDF!BI905&gt;=0, RMDF!BI905&lt;=1-SUM(RMDF!Z905,RMDF!AG905,RMDF!AN905,RMDF!AU905,RMDF!BB905), RMDF!BI905=ROUND(RMDF!BI905,4))</f>
        <v>1</v>
      </c>
      <c r="BG905" s="317">
        <f>RMDF!BG905</f>
        <v>0</v>
      </c>
      <c r="BH905" s="318" t="str">
        <f>IF(BG905=0,"",_xlfn.XLOOKUP(BG905,StatePicklist!$1:$1,StatePicklist!$3:$3,"NA",0))</f>
        <v/>
      </c>
      <c r="BI905" s="297" t="str">
        <f ca="1">IF(RMDF!BH905="", "", IF(ISNUMBER(MATCH(RMDF!BH905, INDIRECT(BH905), 0)), "OK", "Invalid"))</f>
        <v/>
      </c>
      <c r="BJ905" s="281"/>
      <c r="BK905" s="281"/>
      <c r="BL905" s="281"/>
      <c r="BM905" s="281" t="b">
        <f>AND(RMDF!BP905&gt;=0, RMDF!BP905&lt;=1-SUM(RMDF!Z905,RMDF!AG905,RMDF!AN905,RMDF!AU905,RMDF!BB905,RMDF!BI905), RMDF!BP905=ROUND(RMDF!BP905,4))</f>
        <v>1</v>
      </c>
      <c r="BN905" s="317">
        <f>RMDF!BN905</f>
        <v>0</v>
      </c>
      <c r="BO905" s="318" t="str">
        <f>IF(BN905=0,"",_xlfn.XLOOKUP(BN905,StatePicklist!$1:$1,StatePicklist!$3:$3,"NA",0))</f>
        <v/>
      </c>
      <c r="BP905" s="297" t="str">
        <f ca="1">IF(RMDF!BO905="", "", IF(ISNUMBER(MATCH(RMDF!BO905, INDIRECT(BO905), 0)), "OK", "Invalid"))</f>
        <v/>
      </c>
      <c r="BQ905" s="281"/>
      <c r="BR905" s="281"/>
      <c r="BS905" s="281"/>
      <c r="BT905" s="281" t="b">
        <f>AND(RMDF!BW905&gt;=0, RMDF!BW905&lt;=1-SUM(RMDF!Z905,RMDF!AG905,RMDF!AN905,RMDF!AU905,RMDF!BB905,RMDF!BI905,RMDF!BP905), RMDF!BW905=ROUND(RMDF!BW905,4))</f>
        <v>1</v>
      </c>
      <c r="BU905" s="317">
        <f>RMDF!BU905</f>
        <v>0</v>
      </c>
      <c r="BV905" s="318" t="str">
        <f>IF(BU905=0,"",_xlfn.XLOOKUP(BU905,StatePicklist!$1:$1,StatePicklist!$3:$3,"NA",0))</f>
        <v/>
      </c>
      <c r="BW905" s="297" t="str">
        <f ca="1">IF(RMDF!BV905="", "", IF(ISNUMBER(MATCH(RMDF!BV905, INDIRECT(BV905), 0)), "OK", "Invalid"))</f>
        <v/>
      </c>
      <c r="BX905" s="281"/>
      <c r="BY905" s="281"/>
      <c r="BZ905" s="281"/>
      <c r="CA905" s="281" t="b">
        <f>AND(RMDF!CD905&gt;=0, RMDF!CD905&lt;=1-SUM(RMDF!Z905,RMDF!AG905,RMDF!AN905,RMDF!AU905,RMDF!BB905,RMDF!BI905,RMDF!BP905,RMDF!BW905), RMDF!CD905=ROUND(RMDF!CD905,4))</f>
        <v>1</v>
      </c>
      <c r="CB905" s="317">
        <f>RMDF!CB905</f>
        <v>0</v>
      </c>
      <c r="CC905" s="318" t="str">
        <f>IF(CB905=0,"",_xlfn.XLOOKUP(CB905,StatePicklist!$1:$1,StatePicklist!$3:$3,"NA",0))</f>
        <v/>
      </c>
      <c r="CD905" s="297" t="str">
        <f ca="1">IF(RMDF!CC905="", "", IF(ISNUMBER(MATCH(RMDF!CC905, INDIRECT(CC905), 0)), "OK", "Invalid"))</f>
        <v/>
      </c>
      <c r="CE905" s="281"/>
      <c r="CF905" s="281"/>
      <c r="CG905" s="281"/>
      <c r="CH905" s="281" t="b">
        <f>AND(RMDF!CK905&gt;=0, RMDF!CK905&lt;=1-SUM(RMDF!Z905,RMDF!AG905,RMDF!AN905,RMDF!AU905,RMDF!BB905,RMDF!BI905,RMDF!BP905,RMDF!BW905,RMDF!CD905), RMDF!CK905=ROUND(RMDF!CK905,4))</f>
        <v>1</v>
      </c>
      <c r="CI905" s="317">
        <f>RMDF!CI905</f>
        <v>0</v>
      </c>
      <c r="CJ905" s="318" t="str">
        <f>IF(CI905=0,"",_xlfn.XLOOKUP(CI905,StatePicklist!$1:$1,StatePicklist!$3:$3,"NA",0))</f>
        <v/>
      </c>
      <c r="CK905" s="297" t="str">
        <f ca="1">IF(RMDF!CJ905="", "", IF(ISNUMBER(MATCH(RMDF!CJ905, INDIRECT(CJ905), 0)), "OK", "Invalid"))</f>
        <v/>
      </c>
      <c r="CL905" s="281"/>
      <c r="CM905" s="281"/>
      <c r="CN905" s="281"/>
      <c r="CO905" s="281" t="b">
        <f>AND(RMDF!CR905&gt;=0, RMDF!CR905&lt;=1-SUM(RMDF!Z905,RMDF!AG905,RMDF!AN905,RMDF!AU905,RMDF!BB905,RMDF!BI905,RMDF!BP905,RMDF!BW905,RMDF!CD905,RMDF!CK905), RMDF!CR905=ROUND(RMDF!CR905,4))</f>
        <v>1</v>
      </c>
      <c r="CP905" s="317">
        <f>RMDF!CP905</f>
        <v>0</v>
      </c>
      <c r="CQ905" s="318" t="str">
        <f>IF(CP905=0,"",_xlfn.XLOOKUP(CP905,StatePicklist!$1:$1,StatePicklist!$3:$3,"NA",0))</f>
        <v/>
      </c>
      <c r="CR905" s="297" t="str">
        <f ca="1">IF(RMDF!CQ905="", "", IF(ISNUMBER(MATCH(RMDF!CQ905, INDIRECT(CQ905), 0)), "OK", "Invalid"))</f>
        <v/>
      </c>
      <c r="CS905" s="281"/>
      <c r="CT905" s="281"/>
      <c r="CU905" s="281"/>
      <c r="CV905" s="281" t="b">
        <f>AND(RMDF!CY905&gt;=0, RMDF!CY905&lt;=1-SUM(RMDF!Z905,RMDF!AG905,RMDF!AN905,RMDF!AU905,RMDF!BB905,RMDF!BI905,RMDF!BP905,RMDF!BW905,RMDF!CD905,RMDF!CK905,RMDF!CR905), RMDF!CY905=ROUND(RMDF!CY905,4))</f>
        <v>1</v>
      </c>
      <c r="CW905" s="317">
        <f>RMDF!CW905</f>
        <v>0</v>
      </c>
      <c r="CX905" s="318" t="str">
        <f>IF(CW905=0,"",_xlfn.XLOOKUP(CW905,StatePicklist!$1:$1,StatePicklist!$3:$3,"NA",0))</f>
        <v/>
      </c>
      <c r="CY905" s="297" t="str">
        <f ca="1">IF(RMDF!CX905="", "", IF(ISNUMBER(MATCH(RMDF!CX905, INDIRECT(CX905), 0)), "OK", "Invalid"))</f>
        <v/>
      </c>
      <c r="CZ905" s="281"/>
      <c r="DA905" s="281"/>
      <c r="DB905" s="281"/>
      <c r="DC905" s="281" t="b">
        <f>AND(RMDF!DF905&gt;=0, RMDF!DF905&lt;=1-SUM(RMDF!Z905,RMDF!AG905,RMDF!AN905,RMDF!AU905,RMDF!BB905,RMDF!BI905,RMDF!BP905,RMDF!BW905,RMDF!CD905,RMDF!CK905,RMDF!CR905,RMDF!CY905), RMDF!DF905=ROUND(RMDF!DF905,4))</f>
        <v>1</v>
      </c>
      <c r="DD905" s="317">
        <f>RMDF!DD905</f>
        <v>0</v>
      </c>
      <c r="DE905" s="318" t="str">
        <f>IF(DD905=0,"",_xlfn.XLOOKUP(DD905,StatePicklist!$1:$1,StatePicklist!$3:$3,"NA",0))</f>
        <v/>
      </c>
      <c r="DF905" s="297" t="str">
        <f ca="1">IF(RMDF!DE905="", "", IF(ISNUMBER(MATCH(RMDF!DE905, INDIRECT(DE905), 0)), "OK", "Invalid"))</f>
        <v/>
      </c>
      <c r="DG905" s="281"/>
      <c r="DH905" s="281"/>
      <c r="DI905" s="281"/>
      <c r="DJ905" s="281" t="b">
        <f>AND(RMDF!DM905&gt;=0, RMDF!DM905&lt;=1-SUM(RMDF!Z905,RMDF!AG905,RMDF!AN905,RMDF!AU905,RMDF!BB905,RMDF!BI905,RMDF!BP905,RMDF!BW905,RMDF!CD905,RMDF!CK905,RMDF!CR905,RMDF!CY905,RMDF!DF905), RMDF!DM905=ROUND(RMDF!DM905,4))</f>
        <v>1</v>
      </c>
      <c r="DK905" s="317">
        <f>RMDF!DK905</f>
        <v>0</v>
      </c>
      <c r="DL905" s="318" t="str">
        <f>IF(DK905=0,"",_xlfn.XLOOKUP(DK905,StatePicklist!$1:$1,StatePicklist!$3:$3,"NA",0))</f>
        <v/>
      </c>
      <c r="DM905" s="297" t="str">
        <f ca="1">IF(RMDF!DL905="", "", IF(ISNUMBER(MATCH(RMDF!DL905, INDIRECT(DL905), 0)), "OK", "Invalid"))</f>
        <v/>
      </c>
      <c r="DN905" s="281"/>
      <c r="DO905" s="281"/>
      <c r="DP905" s="281"/>
      <c r="DQ905" s="281" t="b">
        <f>AND(RMDF!DT905&gt;=0, RMDF!DT905&lt;=1-SUM(RMDF!Z905,RMDF!AG905,RMDF!AN905,RMDF!AU905,RMDF!BB905,RMDF!BI905,RMDF!BP905,RMDF!BW905,RMDF!CD905,RMDF!CK905,RMDF!CR905,RMDF!CY905,RMDF!DF905,RMDF!DM905), RMDF!DT905=ROUND(RMDF!DT905,4))</f>
        <v>1</v>
      </c>
      <c r="DR905" s="317">
        <f>RMDF!DR905</f>
        <v>0</v>
      </c>
      <c r="DS905" s="318" t="str">
        <f>IF(DR905=0,"",_xlfn.XLOOKUP(DR905,StatePicklist!$1:$1,StatePicklist!$3:$3,"NA",0))</f>
        <v/>
      </c>
      <c r="DT905" s="297" t="str">
        <f ca="1">IF(RMDF!DS905="", "", IF(ISNUMBER(MATCH(RMDF!DS905, INDIRECT(DS905), 0)), "OK", "Invalid"))</f>
        <v/>
      </c>
      <c r="DU905" s="281"/>
      <c r="DV905" s="281"/>
      <c r="DW905" s="281"/>
      <c r="DX905" s="281" t="b">
        <f>AND(RMDF!EA905&gt;=0, RMDF!EA905&lt;=1-SUM(RMDF!Z905,RMDF!AG905,RMDF!AN905,RMDF!AU905,RMDF!BB905,RMDF!BI905,RMDF!BP905,RMDF!BW905,RMDF!CD905,RMDF!CK905,RMDF!CR905,RMDF!CY905,RMDF!DF905,RMDF!DM905,RMDF!DT905), RMDF!EA905=ROUND(RMDF!EA905,4))</f>
        <v>1</v>
      </c>
      <c r="DY905" s="317">
        <f>RMDF!DY905</f>
        <v>0</v>
      </c>
      <c r="DZ905" s="318" t="str">
        <f>IF(DY905=0,"",_xlfn.XLOOKUP(DY905,StatePicklist!$1:$1,StatePicklist!$3:$3,"NA",0))</f>
        <v/>
      </c>
      <c r="EA905" s="297" t="str">
        <f ca="1">IF(RMDF!DZ905="", "", IF(ISNUMBER(MATCH(RMDF!DZ905, INDIRECT(DZ905), 0)), "OK", "Invalid"))</f>
        <v/>
      </c>
      <c r="EB905" s="281"/>
      <c r="EC905" s="281"/>
      <c r="ED905" s="281"/>
      <c r="EE905" s="281" t="b">
        <f>AND(RMDF!EH905&gt;=0, RMDF!EH905&lt;=1-SUM(RMDF!Z905,RMDF!AG905,RMDF!AN905,RMDF!AU905,RMDF!BB905,RMDF!BI905,RMDF!BP905,RMDF!BW905,RMDF!CD905,RMDF!CK905,RMDF!CR905,RMDF!CY905,RMDF!DF905,RMDF!DM905,RMDF!DT905,RMDF!EA905), RMDF!EH905=ROUND(RMDF!EH905,4))</f>
        <v>1</v>
      </c>
      <c r="EF905" s="317">
        <f>RMDF!EF905</f>
        <v>0</v>
      </c>
      <c r="EG905" s="318" t="str">
        <f>IF(EF905=0,"",_xlfn.XLOOKUP(EF905,StatePicklist!$1:$1,StatePicklist!$3:$3,"NA",0))</f>
        <v/>
      </c>
      <c r="EH905" s="297" t="str">
        <f ca="1">IF(RMDF!EG905="", "", IF(ISNUMBER(MATCH(RMDF!EG905, INDIRECT(EG905), 0)), "OK", "Invalid"))</f>
        <v/>
      </c>
      <c r="EI905" s="281"/>
      <c r="EJ905" s="281"/>
      <c r="EK905" s="281"/>
      <c r="EL905" s="281" t="b">
        <f>AND(RMDF!EO905&gt;=0, RMDF!EO905&lt;=1-SUM(RMDF!Z905,RMDF!AG905,RMDF!AN905,RMDF!AU905,RMDF!BB905,RMDF!BI905,RMDF!BP905,RMDF!BW905,RMDF!CD905,RMDF!CK905,RMDF!CR905,RMDF!CY905,RMDF!DF905,RMDF!DM905,RMDF!DT905,RMDF!EA905,RMDF!EH905), RMDF!EO905=ROUND(RMDF!EO905,4))</f>
        <v>1</v>
      </c>
      <c r="EM905" s="317">
        <f>RMDF!EM905</f>
        <v>0</v>
      </c>
      <c r="EN905" s="318" t="str">
        <f>IF(EM905=0,"",_xlfn.XLOOKUP(EM905,StatePicklist!$1:$1,StatePicklist!$3:$3,"NA",0))</f>
        <v/>
      </c>
      <c r="EO905" s="297" t="str">
        <f ca="1">IF(RMDF!EN905="", "", IF(ISNUMBER(MATCH(RMDF!EN905, INDIRECT(EN905), 0)), "OK", "Invalid"))</f>
        <v/>
      </c>
      <c r="EP905" s="281"/>
      <c r="EQ905" s="281"/>
      <c r="ER905" s="281"/>
      <c r="ES905" s="281" t="b">
        <f>AND(RMDF!EV905&gt;=0, RMDF!EV905&lt;=1-SUM(RMDF!Z905,RMDF!AG905,RMDF!AN905,RMDF!AU905,RMDF!BB905,RMDF!BI905,RMDF!BP905,RMDF!BW905,RMDF!CD905,RMDF!CK905,RMDF!CR905,RMDF!CY905,RMDF!DF905,RMDF!DM905,RMDF!DT905,RMDF!EA905,RMDF!EH905,RMDF!EO905), RMDF!EV905=ROUND(RMDF!EV905,4))</f>
        <v>1</v>
      </c>
      <c r="ET905" s="317">
        <f>RMDF!ET905</f>
        <v>0</v>
      </c>
      <c r="EU905" s="318" t="str">
        <f>IF(ET905=0,"",_xlfn.XLOOKUP(ET905,StatePicklist!$1:$1,StatePicklist!$3:$3,"NA",0))</f>
        <v/>
      </c>
      <c r="EV905" s="297" t="str">
        <f ca="1">IF(RMDF!EU905="", "", IF(ISNUMBER(MATCH(RMDF!EU905, INDIRECT(EU905), 0)), "OK", "Invalid"))</f>
        <v/>
      </c>
      <c r="EW905" s="281"/>
      <c r="EX905" s="281"/>
      <c r="EY905" s="281"/>
      <c r="EZ905" s="281" t="b">
        <f>AND(RMDF!FC905&gt;=0, RMDF!FC905&lt;=1-SUM(RMDF!Z905,RMDF!AG905,RMDF!AN905,RMDF!AU905,RMDF!BB905,RMDF!BI905,RMDF!BP905,RMDF!BW905,RMDF!CD905,RMDF!CK905,RMDF!CR905,RMDF!CY905,RMDF!DF905,RMDF!DM905,RMDF!DT905,RMDF!EA905,RMDF!EH905,RMDF!EO905,RMDF!EV905), RMDF!FC905=ROUND(RMDF!FC905,4))</f>
        <v>1</v>
      </c>
      <c r="FA905" s="317">
        <f>RMDF!FA905</f>
        <v>0</v>
      </c>
      <c r="FB905" s="318" t="str">
        <f>IF(FA905=0,"",_xlfn.XLOOKUP(FA905,StatePicklist!$1:$1,StatePicklist!$3:$3,"NA",0))</f>
        <v/>
      </c>
      <c r="FC905" s="297" t="str">
        <f ca="1">IF(RMDF!FB905="", "", IF(ISNUMBER(MATCH(RMDF!FB905, INDIRECT(FB905), 0)), "OK", "Invalid"))</f>
        <v/>
      </c>
    </row>
    <row r="906" spans="1:159" s="205" customFormat="1" ht="39.9" customHeight="1" x14ac:dyDescent="0.25">
      <c r="A906" s="206"/>
      <c r="B906" s="196"/>
      <c r="C906" s="197"/>
      <c r="D906" s="198"/>
      <c r="E906" s="199"/>
      <c r="F906" s="200"/>
      <c r="G906" s="201"/>
      <c r="H906" s="292"/>
      <c r="I906" s="305">
        <f>RMDF!I906</f>
        <v>0</v>
      </c>
      <c r="J906" s="305" t="str">
        <f>IF(I906=ProductCode!$B$30,"PDReclPost",IF(OR(I906=ProductCode!$C$30,I906=ProductCode!$E$30,I906=ProductCode!$G$30),"PDPreCon",IF(OR(I906=ProductCode!$D$30,I906=ProductCode!$F$30),"PDNotReclPost","")))</f>
        <v/>
      </c>
      <c r="K906" s="305" t="str">
        <f t="shared" si="48"/>
        <v/>
      </c>
      <c r="L906" s="289"/>
      <c r="M906" s="305" t="str">
        <f t="shared" si="48"/>
        <v/>
      </c>
      <c r="N906" s="289" t="b">
        <f>AND(RMDF!N906&gt;=0, RMDF!N906&lt;=1-RMDF!L906, RMDF!N906=ROUND(RMDF!N906,4))</f>
        <v>1</v>
      </c>
      <c r="O906" s="286" t="str">
        <f>IF(P906="","",IF(I906="","",IF(LEFT(I906,13)="Reclaimed pos",RawMaterialCode!$E$569,RawMaterialCode!$E$568)))</f>
        <v>Reclaimed pre-consumer mixed fibers (RM0578)</v>
      </c>
      <c r="P906" s="295">
        <f t="shared" si="49"/>
        <v>1</v>
      </c>
      <c r="Q906" s="202"/>
      <c r="R906" s="203"/>
      <c r="S906" s="204" t="str">
        <f t="shared" si="50"/>
        <v/>
      </c>
      <c r="T906" s="281"/>
      <c r="U906" s="281"/>
      <c r="V906" s="281"/>
      <c r="W906" s="281"/>
      <c r="X906" s="317">
        <f>RMDF!X906</f>
        <v>0</v>
      </c>
      <c r="Y906" s="318" t="str">
        <f>IF(X906=0,"",_xlfn.XLOOKUP(X906,StatePicklist!$1:$1,StatePicklist!$3:$3,"NA",0))</f>
        <v/>
      </c>
      <c r="Z906" s="297" t="str">
        <f ca="1">IF(RMDF!Y906="", "", IF(ISNUMBER(MATCH(RMDF!Y906, INDIRECT(Y906), 0)), "OK", "Invalid"))</f>
        <v/>
      </c>
      <c r="AA906" s="281"/>
      <c r="AB906" s="281"/>
      <c r="AC906" s="281"/>
      <c r="AD906" s="281" t="b">
        <f>AND(RMDF!AG906&gt;=0, RMDF!AG906&lt;=1-RMDF!Z906, RMDF!AG906=ROUND(RMDF!AG906,4))</f>
        <v>1</v>
      </c>
      <c r="AE906" s="317">
        <f>RMDF!AE906</f>
        <v>0</v>
      </c>
      <c r="AF906" s="318" t="str">
        <f>IF(AE906=0,"",_xlfn.XLOOKUP(AE906,StatePicklist!$1:$1,StatePicklist!$3:$3,"NA",0))</f>
        <v/>
      </c>
      <c r="AG906" s="297" t="str">
        <f ca="1">IF(RMDF!AF906="", "", IF(ISNUMBER(MATCH(RMDF!AF906, INDIRECT(AF906), 0)), "OK", "Invalid"))</f>
        <v/>
      </c>
      <c r="AH906" s="281"/>
      <c r="AI906" s="281"/>
      <c r="AJ906" s="281"/>
      <c r="AK906" s="281" t="b">
        <f>AND(RMDF!AN906&gt;=0, RMDF!AN906&lt;=1-SUM(RMDF!Z906,RMDF!AG906), RMDF!AN906=ROUND(RMDF!AN906,4))</f>
        <v>1</v>
      </c>
      <c r="AL906" s="317">
        <f>RMDF!AL906</f>
        <v>0</v>
      </c>
      <c r="AM906" s="318" t="str">
        <f>IF(AL906=0,"",_xlfn.XLOOKUP(AL906,StatePicklist!$1:$1,StatePicklist!$3:$3,"NA",0))</f>
        <v/>
      </c>
      <c r="AN906" s="297" t="str">
        <f ca="1">IF(RMDF!AM906="", "", IF(ISNUMBER(MATCH(RMDF!AM906, INDIRECT(AM906), 0)), "OK", "Invalid"))</f>
        <v/>
      </c>
      <c r="AO906" s="281"/>
      <c r="AP906" s="281"/>
      <c r="AQ906" s="281"/>
      <c r="AR906" s="281" t="b">
        <f>AND(RMDF!AU906&gt;=0, RMDF!AU906&lt;=1-SUM(RMDF!Z906,RMDF!AG906,RMDF!AN906), RMDF!AU906=ROUND(RMDF!AU906,4))</f>
        <v>1</v>
      </c>
      <c r="AS906" s="317">
        <f>RMDF!AS906</f>
        <v>0</v>
      </c>
      <c r="AT906" s="318" t="str">
        <f>IF(AS906=0,"",_xlfn.XLOOKUP(AS906,StatePicklist!$1:$1,StatePicklist!$3:$3,"NA",0))</f>
        <v/>
      </c>
      <c r="AU906" s="297" t="str">
        <f ca="1">IF(RMDF!AT906="", "", IF(ISNUMBER(MATCH(RMDF!AT906, INDIRECT(AT906), 0)), "OK", "Invalid"))</f>
        <v/>
      </c>
      <c r="AV906" s="281"/>
      <c r="AW906" s="281"/>
      <c r="AX906" s="281"/>
      <c r="AY906" s="281" t="b">
        <f>AND(RMDF!BB906&gt;=0, RMDF!BB906&lt;=1-SUM(RMDF!Z906,RMDF!AG906,RMDF!AN906,RMDF!AU906), RMDF!BB906=ROUND(RMDF!BB906,4))</f>
        <v>1</v>
      </c>
      <c r="AZ906" s="317">
        <f>RMDF!AZ906</f>
        <v>0</v>
      </c>
      <c r="BA906" s="318" t="str">
        <f>IF(AZ906=0,"",_xlfn.XLOOKUP(AZ906,StatePicklist!$1:$1,StatePicklist!$3:$3,"NA",0))</f>
        <v/>
      </c>
      <c r="BB906" s="297" t="str">
        <f ca="1">IF(RMDF!BA906="", "", IF(ISNUMBER(MATCH(RMDF!BA906, INDIRECT(BA906), 0)), "OK", "Invalid"))</f>
        <v/>
      </c>
      <c r="BC906" s="281"/>
      <c r="BD906" s="281"/>
      <c r="BE906" s="281"/>
      <c r="BF906" s="281" t="b">
        <f>AND(RMDF!BI906&gt;=0, RMDF!BI906&lt;=1-SUM(RMDF!Z906,RMDF!AG906,RMDF!AN906,RMDF!AU906,RMDF!BB906), RMDF!BI906=ROUND(RMDF!BI906,4))</f>
        <v>1</v>
      </c>
      <c r="BG906" s="317">
        <f>RMDF!BG906</f>
        <v>0</v>
      </c>
      <c r="BH906" s="318" t="str">
        <f>IF(BG906=0,"",_xlfn.XLOOKUP(BG906,StatePicklist!$1:$1,StatePicklist!$3:$3,"NA",0))</f>
        <v/>
      </c>
      <c r="BI906" s="297" t="str">
        <f ca="1">IF(RMDF!BH906="", "", IF(ISNUMBER(MATCH(RMDF!BH906, INDIRECT(BH906), 0)), "OK", "Invalid"))</f>
        <v/>
      </c>
      <c r="BJ906" s="281"/>
      <c r="BK906" s="281"/>
      <c r="BL906" s="281"/>
      <c r="BM906" s="281" t="b">
        <f>AND(RMDF!BP906&gt;=0, RMDF!BP906&lt;=1-SUM(RMDF!Z906,RMDF!AG906,RMDF!AN906,RMDF!AU906,RMDF!BB906,RMDF!BI906), RMDF!BP906=ROUND(RMDF!BP906,4))</f>
        <v>1</v>
      </c>
      <c r="BN906" s="317">
        <f>RMDF!BN906</f>
        <v>0</v>
      </c>
      <c r="BO906" s="318" t="str">
        <f>IF(BN906=0,"",_xlfn.XLOOKUP(BN906,StatePicklist!$1:$1,StatePicklist!$3:$3,"NA",0))</f>
        <v/>
      </c>
      <c r="BP906" s="297" t="str">
        <f ca="1">IF(RMDF!BO906="", "", IF(ISNUMBER(MATCH(RMDF!BO906, INDIRECT(BO906), 0)), "OK", "Invalid"))</f>
        <v/>
      </c>
      <c r="BQ906" s="281"/>
      <c r="BR906" s="281"/>
      <c r="BS906" s="281"/>
      <c r="BT906" s="281" t="b">
        <f>AND(RMDF!BW906&gt;=0, RMDF!BW906&lt;=1-SUM(RMDF!Z906,RMDF!AG906,RMDF!AN906,RMDF!AU906,RMDF!BB906,RMDF!BI906,RMDF!BP906), RMDF!BW906=ROUND(RMDF!BW906,4))</f>
        <v>1</v>
      </c>
      <c r="BU906" s="317">
        <f>RMDF!BU906</f>
        <v>0</v>
      </c>
      <c r="BV906" s="318" t="str">
        <f>IF(BU906=0,"",_xlfn.XLOOKUP(BU906,StatePicklist!$1:$1,StatePicklist!$3:$3,"NA",0))</f>
        <v/>
      </c>
      <c r="BW906" s="297" t="str">
        <f ca="1">IF(RMDF!BV906="", "", IF(ISNUMBER(MATCH(RMDF!BV906, INDIRECT(BV906), 0)), "OK", "Invalid"))</f>
        <v/>
      </c>
      <c r="BX906" s="281"/>
      <c r="BY906" s="281"/>
      <c r="BZ906" s="281"/>
      <c r="CA906" s="281" t="b">
        <f>AND(RMDF!CD906&gt;=0, RMDF!CD906&lt;=1-SUM(RMDF!Z906,RMDF!AG906,RMDF!AN906,RMDF!AU906,RMDF!BB906,RMDF!BI906,RMDF!BP906,RMDF!BW906), RMDF!CD906=ROUND(RMDF!CD906,4))</f>
        <v>1</v>
      </c>
      <c r="CB906" s="317">
        <f>RMDF!CB906</f>
        <v>0</v>
      </c>
      <c r="CC906" s="318" t="str">
        <f>IF(CB906=0,"",_xlfn.XLOOKUP(CB906,StatePicklist!$1:$1,StatePicklist!$3:$3,"NA",0))</f>
        <v/>
      </c>
      <c r="CD906" s="297" t="str">
        <f ca="1">IF(RMDF!CC906="", "", IF(ISNUMBER(MATCH(RMDF!CC906, INDIRECT(CC906), 0)), "OK", "Invalid"))</f>
        <v/>
      </c>
      <c r="CE906" s="281"/>
      <c r="CF906" s="281"/>
      <c r="CG906" s="281"/>
      <c r="CH906" s="281" t="b">
        <f>AND(RMDF!CK906&gt;=0, RMDF!CK906&lt;=1-SUM(RMDF!Z906,RMDF!AG906,RMDF!AN906,RMDF!AU906,RMDF!BB906,RMDF!BI906,RMDF!BP906,RMDF!BW906,RMDF!CD906), RMDF!CK906=ROUND(RMDF!CK906,4))</f>
        <v>1</v>
      </c>
      <c r="CI906" s="317">
        <f>RMDF!CI906</f>
        <v>0</v>
      </c>
      <c r="CJ906" s="318" t="str">
        <f>IF(CI906=0,"",_xlfn.XLOOKUP(CI906,StatePicklist!$1:$1,StatePicklist!$3:$3,"NA",0))</f>
        <v/>
      </c>
      <c r="CK906" s="297" t="str">
        <f ca="1">IF(RMDF!CJ906="", "", IF(ISNUMBER(MATCH(RMDF!CJ906, INDIRECT(CJ906), 0)), "OK", "Invalid"))</f>
        <v/>
      </c>
      <c r="CL906" s="281"/>
      <c r="CM906" s="281"/>
      <c r="CN906" s="281"/>
      <c r="CO906" s="281" t="b">
        <f>AND(RMDF!CR906&gt;=0, RMDF!CR906&lt;=1-SUM(RMDF!Z906,RMDF!AG906,RMDF!AN906,RMDF!AU906,RMDF!BB906,RMDF!BI906,RMDF!BP906,RMDF!BW906,RMDF!CD906,RMDF!CK906), RMDF!CR906=ROUND(RMDF!CR906,4))</f>
        <v>1</v>
      </c>
      <c r="CP906" s="317">
        <f>RMDF!CP906</f>
        <v>0</v>
      </c>
      <c r="CQ906" s="318" t="str">
        <f>IF(CP906=0,"",_xlfn.XLOOKUP(CP906,StatePicklist!$1:$1,StatePicklist!$3:$3,"NA",0))</f>
        <v/>
      </c>
      <c r="CR906" s="297" t="str">
        <f ca="1">IF(RMDF!CQ906="", "", IF(ISNUMBER(MATCH(RMDF!CQ906, INDIRECT(CQ906), 0)), "OK", "Invalid"))</f>
        <v/>
      </c>
      <c r="CS906" s="281"/>
      <c r="CT906" s="281"/>
      <c r="CU906" s="281"/>
      <c r="CV906" s="281" t="b">
        <f>AND(RMDF!CY906&gt;=0, RMDF!CY906&lt;=1-SUM(RMDF!Z906,RMDF!AG906,RMDF!AN906,RMDF!AU906,RMDF!BB906,RMDF!BI906,RMDF!BP906,RMDF!BW906,RMDF!CD906,RMDF!CK906,RMDF!CR906), RMDF!CY906=ROUND(RMDF!CY906,4))</f>
        <v>1</v>
      </c>
      <c r="CW906" s="317">
        <f>RMDF!CW906</f>
        <v>0</v>
      </c>
      <c r="CX906" s="318" t="str">
        <f>IF(CW906=0,"",_xlfn.XLOOKUP(CW906,StatePicklist!$1:$1,StatePicklist!$3:$3,"NA",0))</f>
        <v/>
      </c>
      <c r="CY906" s="297" t="str">
        <f ca="1">IF(RMDF!CX906="", "", IF(ISNUMBER(MATCH(RMDF!CX906, INDIRECT(CX906), 0)), "OK", "Invalid"))</f>
        <v/>
      </c>
      <c r="CZ906" s="281"/>
      <c r="DA906" s="281"/>
      <c r="DB906" s="281"/>
      <c r="DC906" s="281" t="b">
        <f>AND(RMDF!DF906&gt;=0, RMDF!DF906&lt;=1-SUM(RMDF!Z906,RMDF!AG906,RMDF!AN906,RMDF!AU906,RMDF!BB906,RMDF!BI906,RMDF!BP906,RMDF!BW906,RMDF!CD906,RMDF!CK906,RMDF!CR906,RMDF!CY906), RMDF!DF906=ROUND(RMDF!DF906,4))</f>
        <v>1</v>
      </c>
      <c r="DD906" s="317">
        <f>RMDF!DD906</f>
        <v>0</v>
      </c>
      <c r="DE906" s="318" t="str">
        <f>IF(DD906=0,"",_xlfn.XLOOKUP(DD906,StatePicklist!$1:$1,StatePicklist!$3:$3,"NA",0))</f>
        <v/>
      </c>
      <c r="DF906" s="297" t="str">
        <f ca="1">IF(RMDF!DE906="", "", IF(ISNUMBER(MATCH(RMDF!DE906, INDIRECT(DE906), 0)), "OK", "Invalid"))</f>
        <v/>
      </c>
      <c r="DG906" s="281"/>
      <c r="DH906" s="281"/>
      <c r="DI906" s="281"/>
      <c r="DJ906" s="281" t="b">
        <f>AND(RMDF!DM906&gt;=0, RMDF!DM906&lt;=1-SUM(RMDF!Z906,RMDF!AG906,RMDF!AN906,RMDF!AU906,RMDF!BB906,RMDF!BI906,RMDF!BP906,RMDF!BW906,RMDF!CD906,RMDF!CK906,RMDF!CR906,RMDF!CY906,RMDF!DF906), RMDF!DM906=ROUND(RMDF!DM906,4))</f>
        <v>1</v>
      </c>
      <c r="DK906" s="317">
        <f>RMDF!DK906</f>
        <v>0</v>
      </c>
      <c r="DL906" s="318" t="str">
        <f>IF(DK906=0,"",_xlfn.XLOOKUP(DK906,StatePicklist!$1:$1,StatePicklist!$3:$3,"NA",0))</f>
        <v/>
      </c>
      <c r="DM906" s="297" t="str">
        <f ca="1">IF(RMDF!DL906="", "", IF(ISNUMBER(MATCH(RMDF!DL906, INDIRECT(DL906), 0)), "OK", "Invalid"))</f>
        <v/>
      </c>
      <c r="DN906" s="281"/>
      <c r="DO906" s="281"/>
      <c r="DP906" s="281"/>
      <c r="DQ906" s="281" t="b">
        <f>AND(RMDF!DT906&gt;=0, RMDF!DT906&lt;=1-SUM(RMDF!Z906,RMDF!AG906,RMDF!AN906,RMDF!AU906,RMDF!BB906,RMDF!BI906,RMDF!BP906,RMDF!BW906,RMDF!CD906,RMDF!CK906,RMDF!CR906,RMDF!CY906,RMDF!DF906,RMDF!DM906), RMDF!DT906=ROUND(RMDF!DT906,4))</f>
        <v>1</v>
      </c>
      <c r="DR906" s="317">
        <f>RMDF!DR906</f>
        <v>0</v>
      </c>
      <c r="DS906" s="318" t="str">
        <f>IF(DR906=0,"",_xlfn.XLOOKUP(DR906,StatePicklist!$1:$1,StatePicklist!$3:$3,"NA",0))</f>
        <v/>
      </c>
      <c r="DT906" s="297" t="str">
        <f ca="1">IF(RMDF!DS906="", "", IF(ISNUMBER(MATCH(RMDF!DS906, INDIRECT(DS906), 0)), "OK", "Invalid"))</f>
        <v/>
      </c>
      <c r="DU906" s="281"/>
      <c r="DV906" s="281"/>
      <c r="DW906" s="281"/>
      <c r="DX906" s="281" t="b">
        <f>AND(RMDF!EA906&gt;=0, RMDF!EA906&lt;=1-SUM(RMDF!Z906,RMDF!AG906,RMDF!AN906,RMDF!AU906,RMDF!BB906,RMDF!BI906,RMDF!BP906,RMDF!BW906,RMDF!CD906,RMDF!CK906,RMDF!CR906,RMDF!CY906,RMDF!DF906,RMDF!DM906,RMDF!DT906), RMDF!EA906=ROUND(RMDF!EA906,4))</f>
        <v>1</v>
      </c>
      <c r="DY906" s="317">
        <f>RMDF!DY906</f>
        <v>0</v>
      </c>
      <c r="DZ906" s="318" t="str">
        <f>IF(DY906=0,"",_xlfn.XLOOKUP(DY906,StatePicklist!$1:$1,StatePicklist!$3:$3,"NA",0))</f>
        <v/>
      </c>
      <c r="EA906" s="297" t="str">
        <f ca="1">IF(RMDF!DZ906="", "", IF(ISNUMBER(MATCH(RMDF!DZ906, INDIRECT(DZ906), 0)), "OK", "Invalid"))</f>
        <v/>
      </c>
      <c r="EB906" s="281"/>
      <c r="EC906" s="281"/>
      <c r="ED906" s="281"/>
      <c r="EE906" s="281" t="b">
        <f>AND(RMDF!EH906&gt;=0, RMDF!EH906&lt;=1-SUM(RMDF!Z906,RMDF!AG906,RMDF!AN906,RMDF!AU906,RMDF!BB906,RMDF!BI906,RMDF!BP906,RMDF!BW906,RMDF!CD906,RMDF!CK906,RMDF!CR906,RMDF!CY906,RMDF!DF906,RMDF!DM906,RMDF!DT906,RMDF!EA906), RMDF!EH906=ROUND(RMDF!EH906,4))</f>
        <v>1</v>
      </c>
      <c r="EF906" s="317">
        <f>RMDF!EF906</f>
        <v>0</v>
      </c>
      <c r="EG906" s="318" t="str">
        <f>IF(EF906=0,"",_xlfn.XLOOKUP(EF906,StatePicklist!$1:$1,StatePicklist!$3:$3,"NA",0))</f>
        <v/>
      </c>
      <c r="EH906" s="297" t="str">
        <f ca="1">IF(RMDF!EG906="", "", IF(ISNUMBER(MATCH(RMDF!EG906, INDIRECT(EG906), 0)), "OK", "Invalid"))</f>
        <v/>
      </c>
      <c r="EI906" s="281"/>
      <c r="EJ906" s="281"/>
      <c r="EK906" s="281"/>
      <c r="EL906" s="281" t="b">
        <f>AND(RMDF!EO906&gt;=0, RMDF!EO906&lt;=1-SUM(RMDF!Z906,RMDF!AG906,RMDF!AN906,RMDF!AU906,RMDF!BB906,RMDF!BI906,RMDF!BP906,RMDF!BW906,RMDF!CD906,RMDF!CK906,RMDF!CR906,RMDF!CY906,RMDF!DF906,RMDF!DM906,RMDF!DT906,RMDF!EA906,RMDF!EH906), RMDF!EO906=ROUND(RMDF!EO906,4))</f>
        <v>1</v>
      </c>
      <c r="EM906" s="317">
        <f>RMDF!EM906</f>
        <v>0</v>
      </c>
      <c r="EN906" s="318" t="str">
        <f>IF(EM906=0,"",_xlfn.XLOOKUP(EM906,StatePicklist!$1:$1,StatePicklist!$3:$3,"NA",0))</f>
        <v/>
      </c>
      <c r="EO906" s="297" t="str">
        <f ca="1">IF(RMDF!EN906="", "", IF(ISNUMBER(MATCH(RMDF!EN906, INDIRECT(EN906), 0)), "OK", "Invalid"))</f>
        <v/>
      </c>
      <c r="EP906" s="281"/>
      <c r="EQ906" s="281"/>
      <c r="ER906" s="281"/>
      <c r="ES906" s="281" t="b">
        <f>AND(RMDF!EV906&gt;=0, RMDF!EV906&lt;=1-SUM(RMDF!Z906,RMDF!AG906,RMDF!AN906,RMDF!AU906,RMDF!BB906,RMDF!BI906,RMDF!BP906,RMDF!BW906,RMDF!CD906,RMDF!CK906,RMDF!CR906,RMDF!CY906,RMDF!DF906,RMDF!DM906,RMDF!DT906,RMDF!EA906,RMDF!EH906,RMDF!EO906), RMDF!EV906=ROUND(RMDF!EV906,4))</f>
        <v>1</v>
      </c>
      <c r="ET906" s="317">
        <f>RMDF!ET906</f>
        <v>0</v>
      </c>
      <c r="EU906" s="318" t="str">
        <f>IF(ET906=0,"",_xlfn.XLOOKUP(ET906,StatePicklist!$1:$1,StatePicklist!$3:$3,"NA",0))</f>
        <v/>
      </c>
      <c r="EV906" s="297" t="str">
        <f ca="1">IF(RMDF!EU906="", "", IF(ISNUMBER(MATCH(RMDF!EU906, INDIRECT(EU906), 0)), "OK", "Invalid"))</f>
        <v/>
      </c>
      <c r="EW906" s="281"/>
      <c r="EX906" s="281"/>
      <c r="EY906" s="281"/>
      <c r="EZ906" s="281" t="b">
        <f>AND(RMDF!FC906&gt;=0, RMDF!FC906&lt;=1-SUM(RMDF!Z906,RMDF!AG906,RMDF!AN906,RMDF!AU906,RMDF!BB906,RMDF!BI906,RMDF!BP906,RMDF!BW906,RMDF!CD906,RMDF!CK906,RMDF!CR906,RMDF!CY906,RMDF!DF906,RMDF!DM906,RMDF!DT906,RMDF!EA906,RMDF!EH906,RMDF!EO906,RMDF!EV906), RMDF!FC906=ROUND(RMDF!FC906,4))</f>
        <v>1</v>
      </c>
      <c r="FA906" s="317">
        <f>RMDF!FA906</f>
        <v>0</v>
      </c>
      <c r="FB906" s="318" t="str">
        <f>IF(FA906=0,"",_xlfn.XLOOKUP(FA906,StatePicklist!$1:$1,StatePicklist!$3:$3,"NA",0))</f>
        <v/>
      </c>
      <c r="FC906" s="297" t="str">
        <f ca="1">IF(RMDF!FB906="", "", IF(ISNUMBER(MATCH(RMDF!FB906, INDIRECT(FB906), 0)), "OK", "Invalid"))</f>
        <v/>
      </c>
    </row>
    <row r="907" spans="1:159" s="205" customFormat="1" ht="39.9" customHeight="1" x14ac:dyDescent="0.25">
      <c r="A907" s="206"/>
      <c r="B907" s="196"/>
      <c r="C907" s="197"/>
      <c r="D907" s="198"/>
      <c r="E907" s="199"/>
      <c r="F907" s="200"/>
      <c r="G907" s="201"/>
      <c r="H907" s="292"/>
      <c r="I907" s="305">
        <f>RMDF!I907</f>
        <v>0</v>
      </c>
      <c r="J907" s="305" t="str">
        <f>IF(I907=ProductCode!$B$30,"PDReclPost",IF(OR(I907=ProductCode!$C$30,I907=ProductCode!$E$30,I907=ProductCode!$G$30),"PDPreCon",IF(OR(I907=ProductCode!$D$30,I907=ProductCode!$F$30),"PDNotReclPost","")))</f>
        <v/>
      </c>
      <c r="K907" s="305" t="str">
        <f t="shared" si="48"/>
        <v/>
      </c>
      <c r="L907" s="289"/>
      <c r="M907" s="305" t="str">
        <f t="shared" si="48"/>
        <v/>
      </c>
      <c r="N907" s="289" t="b">
        <f>AND(RMDF!N907&gt;=0, RMDF!N907&lt;=1-RMDF!L907, RMDF!N907=ROUND(RMDF!N907,4))</f>
        <v>1</v>
      </c>
      <c r="O907" s="286" t="str">
        <f>IF(P907="","",IF(I907="","",IF(LEFT(I907,13)="Reclaimed pos",RawMaterialCode!$E$569,RawMaterialCode!$E$568)))</f>
        <v>Reclaimed pre-consumer mixed fibers (RM0578)</v>
      </c>
      <c r="P907" s="295">
        <f t="shared" si="49"/>
        <v>1</v>
      </c>
      <c r="Q907" s="202"/>
      <c r="R907" s="203"/>
      <c r="S907" s="204" t="str">
        <f t="shared" si="50"/>
        <v/>
      </c>
      <c r="T907" s="281"/>
      <c r="U907" s="281"/>
      <c r="V907" s="281"/>
      <c r="W907" s="281"/>
      <c r="X907" s="317">
        <f>RMDF!X907</f>
        <v>0</v>
      </c>
      <c r="Y907" s="318" t="str">
        <f>IF(X907=0,"",_xlfn.XLOOKUP(X907,StatePicklist!$1:$1,StatePicklist!$3:$3,"NA",0))</f>
        <v/>
      </c>
      <c r="Z907" s="297" t="str">
        <f ca="1">IF(RMDF!Y907="", "", IF(ISNUMBER(MATCH(RMDF!Y907, INDIRECT(Y907), 0)), "OK", "Invalid"))</f>
        <v/>
      </c>
      <c r="AA907" s="281"/>
      <c r="AB907" s="281"/>
      <c r="AC907" s="281"/>
      <c r="AD907" s="281" t="b">
        <f>AND(RMDF!AG907&gt;=0, RMDF!AG907&lt;=1-RMDF!Z907, RMDF!AG907=ROUND(RMDF!AG907,4))</f>
        <v>1</v>
      </c>
      <c r="AE907" s="317">
        <f>RMDF!AE907</f>
        <v>0</v>
      </c>
      <c r="AF907" s="318" t="str">
        <f>IF(AE907=0,"",_xlfn.XLOOKUP(AE907,StatePicklist!$1:$1,StatePicklist!$3:$3,"NA",0))</f>
        <v/>
      </c>
      <c r="AG907" s="297" t="str">
        <f ca="1">IF(RMDF!AF907="", "", IF(ISNUMBER(MATCH(RMDF!AF907, INDIRECT(AF907), 0)), "OK", "Invalid"))</f>
        <v/>
      </c>
      <c r="AH907" s="281"/>
      <c r="AI907" s="281"/>
      <c r="AJ907" s="281"/>
      <c r="AK907" s="281" t="b">
        <f>AND(RMDF!AN907&gt;=0, RMDF!AN907&lt;=1-SUM(RMDF!Z907,RMDF!AG907), RMDF!AN907=ROUND(RMDF!AN907,4))</f>
        <v>1</v>
      </c>
      <c r="AL907" s="317">
        <f>RMDF!AL907</f>
        <v>0</v>
      </c>
      <c r="AM907" s="318" t="str">
        <f>IF(AL907=0,"",_xlfn.XLOOKUP(AL907,StatePicklist!$1:$1,StatePicklist!$3:$3,"NA",0))</f>
        <v/>
      </c>
      <c r="AN907" s="297" t="str">
        <f ca="1">IF(RMDF!AM907="", "", IF(ISNUMBER(MATCH(RMDF!AM907, INDIRECT(AM907), 0)), "OK", "Invalid"))</f>
        <v/>
      </c>
      <c r="AO907" s="281"/>
      <c r="AP907" s="281"/>
      <c r="AQ907" s="281"/>
      <c r="AR907" s="281" t="b">
        <f>AND(RMDF!AU907&gt;=0, RMDF!AU907&lt;=1-SUM(RMDF!Z907,RMDF!AG907,RMDF!AN907), RMDF!AU907=ROUND(RMDF!AU907,4))</f>
        <v>1</v>
      </c>
      <c r="AS907" s="317">
        <f>RMDF!AS907</f>
        <v>0</v>
      </c>
      <c r="AT907" s="318" t="str">
        <f>IF(AS907=0,"",_xlfn.XLOOKUP(AS907,StatePicklist!$1:$1,StatePicklist!$3:$3,"NA",0))</f>
        <v/>
      </c>
      <c r="AU907" s="297" t="str">
        <f ca="1">IF(RMDF!AT907="", "", IF(ISNUMBER(MATCH(RMDF!AT907, INDIRECT(AT907), 0)), "OK", "Invalid"))</f>
        <v/>
      </c>
      <c r="AV907" s="281"/>
      <c r="AW907" s="281"/>
      <c r="AX907" s="281"/>
      <c r="AY907" s="281" t="b">
        <f>AND(RMDF!BB907&gt;=0, RMDF!BB907&lt;=1-SUM(RMDF!Z907,RMDF!AG907,RMDF!AN907,RMDF!AU907), RMDF!BB907=ROUND(RMDF!BB907,4))</f>
        <v>1</v>
      </c>
      <c r="AZ907" s="317">
        <f>RMDF!AZ907</f>
        <v>0</v>
      </c>
      <c r="BA907" s="318" t="str">
        <f>IF(AZ907=0,"",_xlfn.XLOOKUP(AZ907,StatePicklist!$1:$1,StatePicklist!$3:$3,"NA",0))</f>
        <v/>
      </c>
      <c r="BB907" s="297" t="str">
        <f ca="1">IF(RMDF!BA907="", "", IF(ISNUMBER(MATCH(RMDF!BA907, INDIRECT(BA907), 0)), "OK", "Invalid"))</f>
        <v/>
      </c>
      <c r="BC907" s="281"/>
      <c r="BD907" s="281"/>
      <c r="BE907" s="281"/>
      <c r="BF907" s="281" t="b">
        <f>AND(RMDF!BI907&gt;=0, RMDF!BI907&lt;=1-SUM(RMDF!Z907,RMDF!AG907,RMDF!AN907,RMDF!AU907,RMDF!BB907), RMDF!BI907=ROUND(RMDF!BI907,4))</f>
        <v>1</v>
      </c>
      <c r="BG907" s="317">
        <f>RMDF!BG907</f>
        <v>0</v>
      </c>
      <c r="BH907" s="318" t="str">
        <f>IF(BG907=0,"",_xlfn.XLOOKUP(BG907,StatePicklist!$1:$1,StatePicklist!$3:$3,"NA",0))</f>
        <v/>
      </c>
      <c r="BI907" s="297" t="str">
        <f ca="1">IF(RMDF!BH907="", "", IF(ISNUMBER(MATCH(RMDF!BH907, INDIRECT(BH907), 0)), "OK", "Invalid"))</f>
        <v/>
      </c>
      <c r="BJ907" s="281"/>
      <c r="BK907" s="281"/>
      <c r="BL907" s="281"/>
      <c r="BM907" s="281" t="b">
        <f>AND(RMDF!BP907&gt;=0, RMDF!BP907&lt;=1-SUM(RMDF!Z907,RMDF!AG907,RMDF!AN907,RMDF!AU907,RMDF!BB907,RMDF!BI907), RMDF!BP907=ROUND(RMDF!BP907,4))</f>
        <v>1</v>
      </c>
      <c r="BN907" s="317">
        <f>RMDF!BN907</f>
        <v>0</v>
      </c>
      <c r="BO907" s="318" t="str">
        <f>IF(BN907=0,"",_xlfn.XLOOKUP(BN907,StatePicklist!$1:$1,StatePicklist!$3:$3,"NA",0))</f>
        <v/>
      </c>
      <c r="BP907" s="297" t="str">
        <f ca="1">IF(RMDF!BO907="", "", IF(ISNUMBER(MATCH(RMDF!BO907, INDIRECT(BO907), 0)), "OK", "Invalid"))</f>
        <v/>
      </c>
      <c r="BQ907" s="281"/>
      <c r="BR907" s="281"/>
      <c r="BS907" s="281"/>
      <c r="BT907" s="281" t="b">
        <f>AND(RMDF!BW907&gt;=0, RMDF!BW907&lt;=1-SUM(RMDF!Z907,RMDF!AG907,RMDF!AN907,RMDF!AU907,RMDF!BB907,RMDF!BI907,RMDF!BP907), RMDF!BW907=ROUND(RMDF!BW907,4))</f>
        <v>1</v>
      </c>
      <c r="BU907" s="317">
        <f>RMDF!BU907</f>
        <v>0</v>
      </c>
      <c r="BV907" s="318" t="str">
        <f>IF(BU907=0,"",_xlfn.XLOOKUP(BU907,StatePicklist!$1:$1,StatePicklist!$3:$3,"NA",0))</f>
        <v/>
      </c>
      <c r="BW907" s="297" t="str">
        <f ca="1">IF(RMDF!BV907="", "", IF(ISNUMBER(MATCH(RMDF!BV907, INDIRECT(BV907), 0)), "OK", "Invalid"))</f>
        <v/>
      </c>
      <c r="BX907" s="281"/>
      <c r="BY907" s="281"/>
      <c r="BZ907" s="281"/>
      <c r="CA907" s="281" t="b">
        <f>AND(RMDF!CD907&gt;=0, RMDF!CD907&lt;=1-SUM(RMDF!Z907,RMDF!AG907,RMDF!AN907,RMDF!AU907,RMDF!BB907,RMDF!BI907,RMDF!BP907,RMDF!BW907), RMDF!CD907=ROUND(RMDF!CD907,4))</f>
        <v>1</v>
      </c>
      <c r="CB907" s="317">
        <f>RMDF!CB907</f>
        <v>0</v>
      </c>
      <c r="CC907" s="318" t="str">
        <f>IF(CB907=0,"",_xlfn.XLOOKUP(CB907,StatePicklist!$1:$1,StatePicklist!$3:$3,"NA",0))</f>
        <v/>
      </c>
      <c r="CD907" s="297" t="str">
        <f ca="1">IF(RMDF!CC907="", "", IF(ISNUMBER(MATCH(RMDF!CC907, INDIRECT(CC907), 0)), "OK", "Invalid"))</f>
        <v/>
      </c>
      <c r="CE907" s="281"/>
      <c r="CF907" s="281"/>
      <c r="CG907" s="281"/>
      <c r="CH907" s="281" t="b">
        <f>AND(RMDF!CK907&gt;=0, RMDF!CK907&lt;=1-SUM(RMDF!Z907,RMDF!AG907,RMDF!AN907,RMDF!AU907,RMDF!BB907,RMDF!BI907,RMDF!BP907,RMDF!BW907,RMDF!CD907), RMDF!CK907=ROUND(RMDF!CK907,4))</f>
        <v>1</v>
      </c>
      <c r="CI907" s="317">
        <f>RMDF!CI907</f>
        <v>0</v>
      </c>
      <c r="CJ907" s="318" t="str">
        <f>IF(CI907=0,"",_xlfn.XLOOKUP(CI907,StatePicklist!$1:$1,StatePicklist!$3:$3,"NA",0))</f>
        <v/>
      </c>
      <c r="CK907" s="297" t="str">
        <f ca="1">IF(RMDF!CJ907="", "", IF(ISNUMBER(MATCH(RMDF!CJ907, INDIRECT(CJ907), 0)), "OK", "Invalid"))</f>
        <v/>
      </c>
      <c r="CL907" s="281"/>
      <c r="CM907" s="281"/>
      <c r="CN907" s="281"/>
      <c r="CO907" s="281" t="b">
        <f>AND(RMDF!CR907&gt;=0, RMDF!CR907&lt;=1-SUM(RMDF!Z907,RMDF!AG907,RMDF!AN907,RMDF!AU907,RMDF!BB907,RMDF!BI907,RMDF!BP907,RMDF!BW907,RMDF!CD907,RMDF!CK907), RMDF!CR907=ROUND(RMDF!CR907,4))</f>
        <v>1</v>
      </c>
      <c r="CP907" s="317">
        <f>RMDF!CP907</f>
        <v>0</v>
      </c>
      <c r="CQ907" s="318" t="str">
        <f>IF(CP907=0,"",_xlfn.XLOOKUP(CP907,StatePicklist!$1:$1,StatePicklist!$3:$3,"NA",0))</f>
        <v/>
      </c>
      <c r="CR907" s="297" t="str">
        <f ca="1">IF(RMDF!CQ907="", "", IF(ISNUMBER(MATCH(RMDF!CQ907, INDIRECT(CQ907), 0)), "OK", "Invalid"))</f>
        <v/>
      </c>
      <c r="CS907" s="281"/>
      <c r="CT907" s="281"/>
      <c r="CU907" s="281"/>
      <c r="CV907" s="281" t="b">
        <f>AND(RMDF!CY907&gt;=0, RMDF!CY907&lt;=1-SUM(RMDF!Z907,RMDF!AG907,RMDF!AN907,RMDF!AU907,RMDF!BB907,RMDF!BI907,RMDF!BP907,RMDF!BW907,RMDF!CD907,RMDF!CK907,RMDF!CR907), RMDF!CY907=ROUND(RMDF!CY907,4))</f>
        <v>1</v>
      </c>
      <c r="CW907" s="317">
        <f>RMDF!CW907</f>
        <v>0</v>
      </c>
      <c r="CX907" s="318" t="str">
        <f>IF(CW907=0,"",_xlfn.XLOOKUP(CW907,StatePicklist!$1:$1,StatePicklist!$3:$3,"NA",0))</f>
        <v/>
      </c>
      <c r="CY907" s="297" t="str">
        <f ca="1">IF(RMDF!CX907="", "", IF(ISNUMBER(MATCH(RMDF!CX907, INDIRECT(CX907), 0)), "OK", "Invalid"))</f>
        <v/>
      </c>
      <c r="CZ907" s="281"/>
      <c r="DA907" s="281"/>
      <c r="DB907" s="281"/>
      <c r="DC907" s="281" t="b">
        <f>AND(RMDF!DF907&gt;=0, RMDF!DF907&lt;=1-SUM(RMDF!Z907,RMDF!AG907,RMDF!AN907,RMDF!AU907,RMDF!BB907,RMDF!BI907,RMDF!BP907,RMDF!BW907,RMDF!CD907,RMDF!CK907,RMDF!CR907,RMDF!CY907), RMDF!DF907=ROUND(RMDF!DF907,4))</f>
        <v>1</v>
      </c>
      <c r="DD907" s="317">
        <f>RMDF!DD907</f>
        <v>0</v>
      </c>
      <c r="DE907" s="318" t="str">
        <f>IF(DD907=0,"",_xlfn.XLOOKUP(DD907,StatePicklist!$1:$1,StatePicklist!$3:$3,"NA",0))</f>
        <v/>
      </c>
      <c r="DF907" s="297" t="str">
        <f ca="1">IF(RMDF!DE907="", "", IF(ISNUMBER(MATCH(RMDF!DE907, INDIRECT(DE907), 0)), "OK", "Invalid"))</f>
        <v/>
      </c>
      <c r="DG907" s="281"/>
      <c r="DH907" s="281"/>
      <c r="DI907" s="281"/>
      <c r="DJ907" s="281" t="b">
        <f>AND(RMDF!DM907&gt;=0, RMDF!DM907&lt;=1-SUM(RMDF!Z907,RMDF!AG907,RMDF!AN907,RMDF!AU907,RMDF!BB907,RMDF!BI907,RMDF!BP907,RMDF!BW907,RMDF!CD907,RMDF!CK907,RMDF!CR907,RMDF!CY907,RMDF!DF907), RMDF!DM907=ROUND(RMDF!DM907,4))</f>
        <v>1</v>
      </c>
      <c r="DK907" s="317">
        <f>RMDF!DK907</f>
        <v>0</v>
      </c>
      <c r="DL907" s="318" t="str">
        <f>IF(DK907=0,"",_xlfn.XLOOKUP(DK907,StatePicklist!$1:$1,StatePicklist!$3:$3,"NA",0))</f>
        <v/>
      </c>
      <c r="DM907" s="297" t="str">
        <f ca="1">IF(RMDF!DL907="", "", IF(ISNUMBER(MATCH(RMDF!DL907, INDIRECT(DL907), 0)), "OK", "Invalid"))</f>
        <v/>
      </c>
      <c r="DN907" s="281"/>
      <c r="DO907" s="281"/>
      <c r="DP907" s="281"/>
      <c r="DQ907" s="281" t="b">
        <f>AND(RMDF!DT907&gt;=0, RMDF!DT907&lt;=1-SUM(RMDF!Z907,RMDF!AG907,RMDF!AN907,RMDF!AU907,RMDF!BB907,RMDF!BI907,RMDF!BP907,RMDF!BW907,RMDF!CD907,RMDF!CK907,RMDF!CR907,RMDF!CY907,RMDF!DF907,RMDF!DM907), RMDF!DT907=ROUND(RMDF!DT907,4))</f>
        <v>1</v>
      </c>
      <c r="DR907" s="317">
        <f>RMDF!DR907</f>
        <v>0</v>
      </c>
      <c r="DS907" s="318" t="str">
        <f>IF(DR907=0,"",_xlfn.XLOOKUP(DR907,StatePicklist!$1:$1,StatePicklist!$3:$3,"NA",0))</f>
        <v/>
      </c>
      <c r="DT907" s="297" t="str">
        <f ca="1">IF(RMDF!DS907="", "", IF(ISNUMBER(MATCH(RMDF!DS907, INDIRECT(DS907), 0)), "OK", "Invalid"))</f>
        <v/>
      </c>
      <c r="DU907" s="281"/>
      <c r="DV907" s="281"/>
      <c r="DW907" s="281"/>
      <c r="DX907" s="281" t="b">
        <f>AND(RMDF!EA907&gt;=0, RMDF!EA907&lt;=1-SUM(RMDF!Z907,RMDF!AG907,RMDF!AN907,RMDF!AU907,RMDF!BB907,RMDF!BI907,RMDF!BP907,RMDF!BW907,RMDF!CD907,RMDF!CK907,RMDF!CR907,RMDF!CY907,RMDF!DF907,RMDF!DM907,RMDF!DT907), RMDF!EA907=ROUND(RMDF!EA907,4))</f>
        <v>1</v>
      </c>
      <c r="DY907" s="317">
        <f>RMDF!DY907</f>
        <v>0</v>
      </c>
      <c r="DZ907" s="318" t="str">
        <f>IF(DY907=0,"",_xlfn.XLOOKUP(DY907,StatePicklist!$1:$1,StatePicklist!$3:$3,"NA",0))</f>
        <v/>
      </c>
      <c r="EA907" s="297" t="str">
        <f ca="1">IF(RMDF!DZ907="", "", IF(ISNUMBER(MATCH(RMDF!DZ907, INDIRECT(DZ907), 0)), "OK", "Invalid"))</f>
        <v/>
      </c>
      <c r="EB907" s="281"/>
      <c r="EC907" s="281"/>
      <c r="ED907" s="281"/>
      <c r="EE907" s="281" t="b">
        <f>AND(RMDF!EH907&gt;=0, RMDF!EH907&lt;=1-SUM(RMDF!Z907,RMDF!AG907,RMDF!AN907,RMDF!AU907,RMDF!BB907,RMDF!BI907,RMDF!BP907,RMDF!BW907,RMDF!CD907,RMDF!CK907,RMDF!CR907,RMDF!CY907,RMDF!DF907,RMDF!DM907,RMDF!DT907,RMDF!EA907), RMDF!EH907=ROUND(RMDF!EH907,4))</f>
        <v>1</v>
      </c>
      <c r="EF907" s="317">
        <f>RMDF!EF907</f>
        <v>0</v>
      </c>
      <c r="EG907" s="318" t="str">
        <f>IF(EF907=0,"",_xlfn.XLOOKUP(EF907,StatePicklist!$1:$1,StatePicklist!$3:$3,"NA",0))</f>
        <v/>
      </c>
      <c r="EH907" s="297" t="str">
        <f ca="1">IF(RMDF!EG907="", "", IF(ISNUMBER(MATCH(RMDF!EG907, INDIRECT(EG907), 0)), "OK", "Invalid"))</f>
        <v/>
      </c>
      <c r="EI907" s="281"/>
      <c r="EJ907" s="281"/>
      <c r="EK907" s="281"/>
      <c r="EL907" s="281" t="b">
        <f>AND(RMDF!EO907&gt;=0, RMDF!EO907&lt;=1-SUM(RMDF!Z907,RMDF!AG907,RMDF!AN907,RMDF!AU907,RMDF!BB907,RMDF!BI907,RMDF!BP907,RMDF!BW907,RMDF!CD907,RMDF!CK907,RMDF!CR907,RMDF!CY907,RMDF!DF907,RMDF!DM907,RMDF!DT907,RMDF!EA907,RMDF!EH907), RMDF!EO907=ROUND(RMDF!EO907,4))</f>
        <v>1</v>
      </c>
      <c r="EM907" s="317">
        <f>RMDF!EM907</f>
        <v>0</v>
      </c>
      <c r="EN907" s="318" t="str">
        <f>IF(EM907=0,"",_xlfn.XLOOKUP(EM907,StatePicklist!$1:$1,StatePicklist!$3:$3,"NA",0))</f>
        <v/>
      </c>
      <c r="EO907" s="297" t="str">
        <f ca="1">IF(RMDF!EN907="", "", IF(ISNUMBER(MATCH(RMDF!EN907, INDIRECT(EN907), 0)), "OK", "Invalid"))</f>
        <v/>
      </c>
      <c r="EP907" s="281"/>
      <c r="EQ907" s="281"/>
      <c r="ER907" s="281"/>
      <c r="ES907" s="281" t="b">
        <f>AND(RMDF!EV907&gt;=0, RMDF!EV907&lt;=1-SUM(RMDF!Z907,RMDF!AG907,RMDF!AN907,RMDF!AU907,RMDF!BB907,RMDF!BI907,RMDF!BP907,RMDF!BW907,RMDF!CD907,RMDF!CK907,RMDF!CR907,RMDF!CY907,RMDF!DF907,RMDF!DM907,RMDF!DT907,RMDF!EA907,RMDF!EH907,RMDF!EO907), RMDF!EV907=ROUND(RMDF!EV907,4))</f>
        <v>1</v>
      </c>
      <c r="ET907" s="317">
        <f>RMDF!ET907</f>
        <v>0</v>
      </c>
      <c r="EU907" s="318" t="str">
        <f>IF(ET907=0,"",_xlfn.XLOOKUP(ET907,StatePicklist!$1:$1,StatePicklist!$3:$3,"NA",0))</f>
        <v/>
      </c>
      <c r="EV907" s="297" t="str">
        <f ca="1">IF(RMDF!EU907="", "", IF(ISNUMBER(MATCH(RMDF!EU907, INDIRECT(EU907), 0)), "OK", "Invalid"))</f>
        <v/>
      </c>
      <c r="EW907" s="281"/>
      <c r="EX907" s="281"/>
      <c r="EY907" s="281"/>
      <c r="EZ907" s="281" t="b">
        <f>AND(RMDF!FC907&gt;=0, RMDF!FC907&lt;=1-SUM(RMDF!Z907,RMDF!AG907,RMDF!AN907,RMDF!AU907,RMDF!BB907,RMDF!BI907,RMDF!BP907,RMDF!BW907,RMDF!CD907,RMDF!CK907,RMDF!CR907,RMDF!CY907,RMDF!DF907,RMDF!DM907,RMDF!DT907,RMDF!EA907,RMDF!EH907,RMDF!EO907,RMDF!EV907), RMDF!FC907=ROUND(RMDF!FC907,4))</f>
        <v>1</v>
      </c>
      <c r="FA907" s="317">
        <f>RMDF!FA907</f>
        <v>0</v>
      </c>
      <c r="FB907" s="318" t="str">
        <f>IF(FA907=0,"",_xlfn.XLOOKUP(FA907,StatePicklist!$1:$1,StatePicklist!$3:$3,"NA",0))</f>
        <v/>
      </c>
      <c r="FC907" s="297" t="str">
        <f ca="1">IF(RMDF!FB907="", "", IF(ISNUMBER(MATCH(RMDF!FB907, INDIRECT(FB907), 0)), "OK", "Invalid"))</f>
        <v/>
      </c>
    </row>
    <row r="908" spans="1:159" s="205" customFormat="1" ht="39.9" customHeight="1" x14ac:dyDescent="0.25">
      <c r="A908" s="206"/>
      <c r="B908" s="196"/>
      <c r="C908" s="197"/>
      <c r="D908" s="198"/>
      <c r="E908" s="199"/>
      <c r="F908" s="200"/>
      <c r="G908" s="201"/>
      <c r="H908" s="292"/>
      <c r="I908" s="305">
        <f>RMDF!I908</f>
        <v>0</v>
      </c>
      <c r="J908" s="305" t="str">
        <f>IF(I908=ProductCode!$B$30,"PDReclPost",IF(OR(I908=ProductCode!$C$30,I908=ProductCode!$E$30,I908=ProductCode!$G$30),"PDPreCon",IF(OR(I908=ProductCode!$D$30,I908=ProductCode!$F$30),"PDNotReclPost","")))</f>
        <v/>
      </c>
      <c r="K908" s="305" t="str">
        <f t="shared" si="48"/>
        <v/>
      </c>
      <c r="L908" s="289"/>
      <c r="M908" s="305" t="str">
        <f t="shared" si="48"/>
        <v/>
      </c>
      <c r="N908" s="289" t="b">
        <f>AND(RMDF!N908&gt;=0, RMDF!N908&lt;=1-RMDF!L908, RMDF!N908=ROUND(RMDF!N908,4))</f>
        <v>1</v>
      </c>
      <c r="O908" s="286" t="str">
        <f>IF(P908="","",IF(I908="","",IF(LEFT(I908,13)="Reclaimed pos",RawMaterialCode!$E$569,RawMaterialCode!$E$568)))</f>
        <v>Reclaimed pre-consumer mixed fibers (RM0578)</v>
      </c>
      <c r="P908" s="295">
        <f t="shared" si="49"/>
        <v>1</v>
      </c>
      <c r="Q908" s="202"/>
      <c r="R908" s="203"/>
      <c r="S908" s="204" t="str">
        <f t="shared" si="50"/>
        <v/>
      </c>
      <c r="T908" s="281"/>
      <c r="U908" s="281"/>
      <c r="V908" s="281"/>
      <c r="W908" s="281"/>
      <c r="X908" s="317">
        <f>RMDF!X908</f>
        <v>0</v>
      </c>
      <c r="Y908" s="318" t="str">
        <f>IF(X908=0,"",_xlfn.XLOOKUP(X908,StatePicklist!$1:$1,StatePicklist!$3:$3,"NA",0))</f>
        <v/>
      </c>
      <c r="Z908" s="297" t="str">
        <f ca="1">IF(RMDF!Y908="", "", IF(ISNUMBER(MATCH(RMDF!Y908, INDIRECT(Y908), 0)), "OK", "Invalid"))</f>
        <v/>
      </c>
      <c r="AA908" s="281"/>
      <c r="AB908" s="281"/>
      <c r="AC908" s="281"/>
      <c r="AD908" s="281" t="b">
        <f>AND(RMDF!AG908&gt;=0, RMDF!AG908&lt;=1-RMDF!Z908, RMDF!AG908=ROUND(RMDF!AG908,4))</f>
        <v>1</v>
      </c>
      <c r="AE908" s="317">
        <f>RMDF!AE908</f>
        <v>0</v>
      </c>
      <c r="AF908" s="318" t="str">
        <f>IF(AE908=0,"",_xlfn.XLOOKUP(AE908,StatePicklist!$1:$1,StatePicklist!$3:$3,"NA",0))</f>
        <v/>
      </c>
      <c r="AG908" s="297" t="str">
        <f ca="1">IF(RMDF!AF908="", "", IF(ISNUMBER(MATCH(RMDF!AF908, INDIRECT(AF908), 0)), "OK", "Invalid"))</f>
        <v/>
      </c>
      <c r="AH908" s="281"/>
      <c r="AI908" s="281"/>
      <c r="AJ908" s="281"/>
      <c r="AK908" s="281" t="b">
        <f>AND(RMDF!AN908&gt;=0, RMDF!AN908&lt;=1-SUM(RMDF!Z908,RMDF!AG908), RMDF!AN908=ROUND(RMDF!AN908,4))</f>
        <v>1</v>
      </c>
      <c r="AL908" s="317">
        <f>RMDF!AL908</f>
        <v>0</v>
      </c>
      <c r="AM908" s="318" t="str">
        <f>IF(AL908=0,"",_xlfn.XLOOKUP(AL908,StatePicklist!$1:$1,StatePicklist!$3:$3,"NA",0))</f>
        <v/>
      </c>
      <c r="AN908" s="297" t="str">
        <f ca="1">IF(RMDF!AM908="", "", IF(ISNUMBER(MATCH(RMDF!AM908, INDIRECT(AM908), 0)), "OK", "Invalid"))</f>
        <v/>
      </c>
      <c r="AO908" s="281"/>
      <c r="AP908" s="281"/>
      <c r="AQ908" s="281"/>
      <c r="AR908" s="281" t="b">
        <f>AND(RMDF!AU908&gt;=0, RMDF!AU908&lt;=1-SUM(RMDF!Z908,RMDF!AG908,RMDF!AN908), RMDF!AU908=ROUND(RMDF!AU908,4))</f>
        <v>1</v>
      </c>
      <c r="AS908" s="317">
        <f>RMDF!AS908</f>
        <v>0</v>
      </c>
      <c r="AT908" s="318" t="str">
        <f>IF(AS908=0,"",_xlfn.XLOOKUP(AS908,StatePicklist!$1:$1,StatePicklist!$3:$3,"NA",0))</f>
        <v/>
      </c>
      <c r="AU908" s="297" t="str">
        <f ca="1">IF(RMDF!AT908="", "", IF(ISNUMBER(MATCH(RMDF!AT908, INDIRECT(AT908), 0)), "OK", "Invalid"))</f>
        <v/>
      </c>
      <c r="AV908" s="281"/>
      <c r="AW908" s="281"/>
      <c r="AX908" s="281"/>
      <c r="AY908" s="281" t="b">
        <f>AND(RMDF!BB908&gt;=0, RMDF!BB908&lt;=1-SUM(RMDF!Z908,RMDF!AG908,RMDF!AN908,RMDF!AU908), RMDF!BB908=ROUND(RMDF!BB908,4))</f>
        <v>1</v>
      </c>
      <c r="AZ908" s="317">
        <f>RMDF!AZ908</f>
        <v>0</v>
      </c>
      <c r="BA908" s="318" t="str">
        <f>IF(AZ908=0,"",_xlfn.XLOOKUP(AZ908,StatePicklist!$1:$1,StatePicklist!$3:$3,"NA",0))</f>
        <v/>
      </c>
      <c r="BB908" s="297" t="str">
        <f ca="1">IF(RMDF!BA908="", "", IF(ISNUMBER(MATCH(RMDF!BA908, INDIRECT(BA908), 0)), "OK", "Invalid"))</f>
        <v/>
      </c>
      <c r="BC908" s="281"/>
      <c r="BD908" s="281"/>
      <c r="BE908" s="281"/>
      <c r="BF908" s="281" t="b">
        <f>AND(RMDF!BI908&gt;=0, RMDF!BI908&lt;=1-SUM(RMDF!Z908,RMDF!AG908,RMDF!AN908,RMDF!AU908,RMDF!BB908), RMDF!BI908=ROUND(RMDF!BI908,4))</f>
        <v>1</v>
      </c>
      <c r="BG908" s="317">
        <f>RMDF!BG908</f>
        <v>0</v>
      </c>
      <c r="BH908" s="318" t="str">
        <f>IF(BG908=0,"",_xlfn.XLOOKUP(BG908,StatePicklist!$1:$1,StatePicklist!$3:$3,"NA",0))</f>
        <v/>
      </c>
      <c r="BI908" s="297" t="str">
        <f ca="1">IF(RMDF!BH908="", "", IF(ISNUMBER(MATCH(RMDF!BH908, INDIRECT(BH908), 0)), "OK", "Invalid"))</f>
        <v/>
      </c>
      <c r="BJ908" s="281"/>
      <c r="BK908" s="281"/>
      <c r="BL908" s="281"/>
      <c r="BM908" s="281" t="b">
        <f>AND(RMDF!BP908&gt;=0, RMDF!BP908&lt;=1-SUM(RMDF!Z908,RMDF!AG908,RMDF!AN908,RMDF!AU908,RMDF!BB908,RMDF!BI908), RMDF!BP908=ROUND(RMDF!BP908,4))</f>
        <v>1</v>
      </c>
      <c r="BN908" s="317">
        <f>RMDF!BN908</f>
        <v>0</v>
      </c>
      <c r="BO908" s="318" t="str">
        <f>IF(BN908=0,"",_xlfn.XLOOKUP(BN908,StatePicklist!$1:$1,StatePicklist!$3:$3,"NA",0))</f>
        <v/>
      </c>
      <c r="BP908" s="297" t="str">
        <f ca="1">IF(RMDF!BO908="", "", IF(ISNUMBER(MATCH(RMDF!BO908, INDIRECT(BO908), 0)), "OK", "Invalid"))</f>
        <v/>
      </c>
      <c r="BQ908" s="281"/>
      <c r="BR908" s="281"/>
      <c r="BS908" s="281"/>
      <c r="BT908" s="281" t="b">
        <f>AND(RMDF!BW908&gt;=0, RMDF!BW908&lt;=1-SUM(RMDF!Z908,RMDF!AG908,RMDF!AN908,RMDF!AU908,RMDF!BB908,RMDF!BI908,RMDF!BP908), RMDF!BW908=ROUND(RMDF!BW908,4))</f>
        <v>1</v>
      </c>
      <c r="BU908" s="317">
        <f>RMDF!BU908</f>
        <v>0</v>
      </c>
      <c r="BV908" s="318" t="str">
        <f>IF(BU908=0,"",_xlfn.XLOOKUP(BU908,StatePicklist!$1:$1,StatePicklist!$3:$3,"NA",0))</f>
        <v/>
      </c>
      <c r="BW908" s="297" t="str">
        <f ca="1">IF(RMDF!BV908="", "", IF(ISNUMBER(MATCH(RMDF!BV908, INDIRECT(BV908), 0)), "OK", "Invalid"))</f>
        <v/>
      </c>
      <c r="BX908" s="281"/>
      <c r="BY908" s="281"/>
      <c r="BZ908" s="281"/>
      <c r="CA908" s="281" t="b">
        <f>AND(RMDF!CD908&gt;=0, RMDF!CD908&lt;=1-SUM(RMDF!Z908,RMDF!AG908,RMDF!AN908,RMDF!AU908,RMDF!BB908,RMDF!BI908,RMDF!BP908,RMDF!BW908), RMDF!CD908=ROUND(RMDF!CD908,4))</f>
        <v>1</v>
      </c>
      <c r="CB908" s="317">
        <f>RMDF!CB908</f>
        <v>0</v>
      </c>
      <c r="CC908" s="318" t="str">
        <f>IF(CB908=0,"",_xlfn.XLOOKUP(CB908,StatePicklist!$1:$1,StatePicklist!$3:$3,"NA",0))</f>
        <v/>
      </c>
      <c r="CD908" s="297" t="str">
        <f ca="1">IF(RMDF!CC908="", "", IF(ISNUMBER(MATCH(RMDF!CC908, INDIRECT(CC908), 0)), "OK", "Invalid"))</f>
        <v/>
      </c>
      <c r="CE908" s="281"/>
      <c r="CF908" s="281"/>
      <c r="CG908" s="281"/>
      <c r="CH908" s="281" t="b">
        <f>AND(RMDF!CK908&gt;=0, RMDF!CK908&lt;=1-SUM(RMDF!Z908,RMDF!AG908,RMDF!AN908,RMDF!AU908,RMDF!BB908,RMDF!BI908,RMDF!BP908,RMDF!BW908,RMDF!CD908), RMDF!CK908=ROUND(RMDF!CK908,4))</f>
        <v>1</v>
      </c>
      <c r="CI908" s="317">
        <f>RMDF!CI908</f>
        <v>0</v>
      </c>
      <c r="CJ908" s="318" t="str">
        <f>IF(CI908=0,"",_xlfn.XLOOKUP(CI908,StatePicklist!$1:$1,StatePicklist!$3:$3,"NA",0))</f>
        <v/>
      </c>
      <c r="CK908" s="297" t="str">
        <f ca="1">IF(RMDF!CJ908="", "", IF(ISNUMBER(MATCH(RMDF!CJ908, INDIRECT(CJ908), 0)), "OK", "Invalid"))</f>
        <v/>
      </c>
      <c r="CL908" s="281"/>
      <c r="CM908" s="281"/>
      <c r="CN908" s="281"/>
      <c r="CO908" s="281" t="b">
        <f>AND(RMDF!CR908&gt;=0, RMDF!CR908&lt;=1-SUM(RMDF!Z908,RMDF!AG908,RMDF!AN908,RMDF!AU908,RMDF!BB908,RMDF!BI908,RMDF!BP908,RMDF!BW908,RMDF!CD908,RMDF!CK908), RMDF!CR908=ROUND(RMDF!CR908,4))</f>
        <v>1</v>
      </c>
      <c r="CP908" s="317">
        <f>RMDF!CP908</f>
        <v>0</v>
      </c>
      <c r="CQ908" s="318" t="str">
        <f>IF(CP908=0,"",_xlfn.XLOOKUP(CP908,StatePicklist!$1:$1,StatePicklist!$3:$3,"NA",0))</f>
        <v/>
      </c>
      <c r="CR908" s="297" t="str">
        <f ca="1">IF(RMDF!CQ908="", "", IF(ISNUMBER(MATCH(RMDF!CQ908, INDIRECT(CQ908), 0)), "OK", "Invalid"))</f>
        <v/>
      </c>
      <c r="CS908" s="281"/>
      <c r="CT908" s="281"/>
      <c r="CU908" s="281"/>
      <c r="CV908" s="281" t="b">
        <f>AND(RMDF!CY908&gt;=0, RMDF!CY908&lt;=1-SUM(RMDF!Z908,RMDF!AG908,RMDF!AN908,RMDF!AU908,RMDF!BB908,RMDF!BI908,RMDF!BP908,RMDF!BW908,RMDF!CD908,RMDF!CK908,RMDF!CR908), RMDF!CY908=ROUND(RMDF!CY908,4))</f>
        <v>1</v>
      </c>
      <c r="CW908" s="317">
        <f>RMDF!CW908</f>
        <v>0</v>
      </c>
      <c r="CX908" s="318" t="str">
        <f>IF(CW908=0,"",_xlfn.XLOOKUP(CW908,StatePicklist!$1:$1,StatePicklist!$3:$3,"NA",0))</f>
        <v/>
      </c>
      <c r="CY908" s="297" t="str">
        <f ca="1">IF(RMDF!CX908="", "", IF(ISNUMBER(MATCH(RMDF!CX908, INDIRECT(CX908), 0)), "OK", "Invalid"))</f>
        <v/>
      </c>
      <c r="CZ908" s="281"/>
      <c r="DA908" s="281"/>
      <c r="DB908" s="281"/>
      <c r="DC908" s="281" t="b">
        <f>AND(RMDF!DF908&gt;=0, RMDF!DF908&lt;=1-SUM(RMDF!Z908,RMDF!AG908,RMDF!AN908,RMDF!AU908,RMDF!BB908,RMDF!BI908,RMDF!BP908,RMDF!BW908,RMDF!CD908,RMDF!CK908,RMDF!CR908,RMDF!CY908), RMDF!DF908=ROUND(RMDF!DF908,4))</f>
        <v>1</v>
      </c>
      <c r="DD908" s="317">
        <f>RMDF!DD908</f>
        <v>0</v>
      </c>
      <c r="DE908" s="318" t="str">
        <f>IF(DD908=0,"",_xlfn.XLOOKUP(DD908,StatePicklist!$1:$1,StatePicklist!$3:$3,"NA",0))</f>
        <v/>
      </c>
      <c r="DF908" s="297" t="str">
        <f ca="1">IF(RMDF!DE908="", "", IF(ISNUMBER(MATCH(RMDF!DE908, INDIRECT(DE908), 0)), "OK", "Invalid"))</f>
        <v/>
      </c>
      <c r="DG908" s="281"/>
      <c r="DH908" s="281"/>
      <c r="DI908" s="281"/>
      <c r="DJ908" s="281" t="b">
        <f>AND(RMDF!DM908&gt;=0, RMDF!DM908&lt;=1-SUM(RMDF!Z908,RMDF!AG908,RMDF!AN908,RMDF!AU908,RMDF!BB908,RMDF!BI908,RMDF!BP908,RMDF!BW908,RMDF!CD908,RMDF!CK908,RMDF!CR908,RMDF!CY908,RMDF!DF908), RMDF!DM908=ROUND(RMDF!DM908,4))</f>
        <v>1</v>
      </c>
      <c r="DK908" s="317">
        <f>RMDF!DK908</f>
        <v>0</v>
      </c>
      <c r="DL908" s="318" t="str">
        <f>IF(DK908=0,"",_xlfn.XLOOKUP(DK908,StatePicklist!$1:$1,StatePicklist!$3:$3,"NA",0))</f>
        <v/>
      </c>
      <c r="DM908" s="297" t="str">
        <f ca="1">IF(RMDF!DL908="", "", IF(ISNUMBER(MATCH(RMDF!DL908, INDIRECT(DL908), 0)), "OK", "Invalid"))</f>
        <v/>
      </c>
      <c r="DN908" s="281"/>
      <c r="DO908" s="281"/>
      <c r="DP908" s="281"/>
      <c r="DQ908" s="281" t="b">
        <f>AND(RMDF!DT908&gt;=0, RMDF!DT908&lt;=1-SUM(RMDF!Z908,RMDF!AG908,RMDF!AN908,RMDF!AU908,RMDF!BB908,RMDF!BI908,RMDF!BP908,RMDF!BW908,RMDF!CD908,RMDF!CK908,RMDF!CR908,RMDF!CY908,RMDF!DF908,RMDF!DM908), RMDF!DT908=ROUND(RMDF!DT908,4))</f>
        <v>1</v>
      </c>
      <c r="DR908" s="317">
        <f>RMDF!DR908</f>
        <v>0</v>
      </c>
      <c r="DS908" s="318" t="str">
        <f>IF(DR908=0,"",_xlfn.XLOOKUP(DR908,StatePicklist!$1:$1,StatePicklist!$3:$3,"NA",0))</f>
        <v/>
      </c>
      <c r="DT908" s="297" t="str">
        <f ca="1">IF(RMDF!DS908="", "", IF(ISNUMBER(MATCH(RMDF!DS908, INDIRECT(DS908), 0)), "OK", "Invalid"))</f>
        <v/>
      </c>
      <c r="DU908" s="281"/>
      <c r="DV908" s="281"/>
      <c r="DW908" s="281"/>
      <c r="DX908" s="281" t="b">
        <f>AND(RMDF!EA908&gt;=0, RMDF!EA908&lt;=1-SUM(RMDF!Z908,RMDF!AG908,RMDF!AN908,RMDF!AU908,RMDF!BB908,RMDF!BI908,RMDF!BP908,RMDF!BW908,RMDF!CD908,RMDF!CK908,RMDF!CR908,RMDF!CY908,RMDF!DF908,RMDF!DM908,RMDF!DT908), RMDF!EA908=ROUND(RMDF!EA908,4))</f>
        <v>1</v>
      </c>
      <c r="DY908" s="317">
        <f>RMDF!DY908</f>
        <v>0</v>
      </c>
      <c r="DZ908" s="318" t="str">
        <f>IF(DY908=0,"",_xlfn.XLOOKUP(DY908,StatePicklist!$1:$1,StatePicklist!$3:$3,"NA",0))</f>
        <v/>
      </c>
      <c r="EA908" s="297" t="str">
        <f ca="1">IF(RMDF!DZ908="", "", IF(ISNUMBER(MATCH(RMDF!DZ908, INDIRECT(DZ908), 0)), "OK", "Invalid"))</f>
        <v/>
      </c>
      <c r="EB908" s="281"/>
      <c r="EC908" s="281"/>
      <c r="ED908" s="281"/>
      <c r="EE908" s="281" t="b">
        <f>AND(RMDF!EH908&gt;=0, RMDF!EH908&lt;=1-SUM(RMDF!Z908,RMDF!AG908,RMDF!AN908,RMDF!AU908,RMDF!BB908,RMDF!BI908,RMDF!BP908,RMDF!BW908,RMDF!CD908,RMDF!CK908,RMDF!CR908,RMDF!CY908,RMDF!DF908,RMDF!DM908,RMDF!DT908,RMDF!EA908), RMDF!EH908=ROUND(RMDF!EH908,4))</f>
        <v>1</v>
      </c>
      <c r="EF908" s="317">
        <f>RMDF!EF908</f>
        <v>0</v>
      </c>
      <c r="EG908" s="318" t="str">
        <f>IF(EF908=0,"",_xlfn.XLOOKUP(EF908,StatePicklist!$1:$1,StatePicklist!$3:$3,"NA",0))</f>
        <v/>
      </c>
      <c r="EH908" s="297" t="str">
        <f ca="1">IF(RMDF!EG908="", "", IF(ISNUMBER(MATCH(RMDF!EG908, INDIRECT(EG908), 0)), "OK", "Invalid"))</f>
        <v/>
      </c>
      <c r="EI908" s="281"/>
      <c r="EJ908" s="281"/>
      <c r="EK908" s="281"/>
      <c r="EL908" s="281" t="b">
        <f>AND(RMDF!EO908&gt;=0, RMDF!EO908&lt;=1-SUM(RMDF!Z908,RMDF!AG908,RMDF!AN908,RMDF!AU908,RMDF!BB908,RMDF!BI908,RMDF!BP908,RMDF!BW908,RMDF!CD908,RMDF!CK908,RMDF!CR908,RMDF!CY908,RMDF!DF908,RMDF!DM908,RMDF!DT908,RMDF!EA908,RMDF!EH908), RMDF!EO908=ROUND(RMDF!EO908,4))</f>
        <v>1</v>
      </c>
      <c r="EM908" s="317">
        <f>RMDF!EM908</f>
        <v>0</v>
      </c>
      <c r="EN908" s="318" t="str">
        <f>IF(EM908=0,"",_xlfn.XLOOKUP(EM908,StatePicklist!$1:$1,StatePicklist!$3:$3,"NA",0))</f>
        <v/>
      </c>
      <c r="EO908" s="297" t="str">
        <f ca="1">IF(RMDF!EN908="", "", IF(ISNUMBER(MATCH(RMDF!EN908, INDIRECT(EN908), 0)), "OK", "Invalid"))</f>
        <v/>
      </c>
      <c r="EP908" s="281"/>
      <c r="EQ908" s="281"/>
      <c r="ER908" s="281"/>
      <c r="ES908" s="281" t="b">
        <f>AND(RMDF!EV908&gt;=0, RMDF!EV908&lt;=1-SUM(RMDF!Z908,RMDF!AG908,RMDF!AN908,RMDF!AU908,RMDF!BB908,RMDF!BI908,RMDF!BP908,RMDF!BW908,RMDF!CD908,RMDF!CK908,RMDF!CR908,RMDF!CY908,RMDF!DF908,RMDF!DM908,RMDF!DT908,RMDF!EA908,RMDF!EH908,RMDF!EO908), RMDF!EV908=ROUND(RMDF!EV908,4))</f>
        <v>1</v>
      </c>
      <c r="ET908" s="317">
        <f>RMDF!ET908</f>
        <v>0</v>
      </c>
      <c r="EU908" s="318" t="str">
        <f>IF(ET908=0,"",_xlfn.XLOOKUP(ET908,StatePicklist!$1:$1,StatePicklist!$3:$3,"NA",0))</f>
        <v/>
      </c>
      <c r="EV908" s="297" t="str">
        <f ca="1">IF(RMDF!EU908="", "", IF(ISNUMBER(MATCH(RMDF!EU908, INDIRECT(EU908), 0)), "OK", "Invalid"))</f>
        <v/>
      </c>
      <c r="EW908" s="281"/>
      <c r="EX908" s="281"/>
      <c r="EY908" s="281"/>
      <c r="EZ908" s="281" t="b">
        <f>AND(RMDF!FC908&gt;=0, RMDF!FC908&lt;=1-SUM(RMDF!Z908,RMDF!AG908,RMDF!AN908,RMDF!AU908,RMDF!BB908,RMDF!BI908,RMDF!BP908,RMDF!BW908,RMDF!CD908,RMDF!CK908,RMDF!CR908,RMDF!CY908,RMDF!DF908,RMDF!DM908,RMDF!DT908,RMDF!EA908,RMDF!EH908,RMDF!EO908,RMDF!EV908), RMDF!FC908=ROUND(RMDF!FC908,4))</f>
        <v>1</v>
      </c>
      <c r="FA908" s="317">
        <f>RMDF!FA908</f>
        <v>0</v>
      </c>
      <c r="FB908" s="318" t="str">
        <f>IF(FA908=0,"",_xlfn.XLOOKUP(FA908,StatePicklist!$1:$1,StatePicklist!$3:$3,"NA",0))</f>
        <v/>
      </c>
      <c r="FC908" s="297" t="str">
        <f ca="1">IF(RMDF!FB908="", "", IF(ISNUMBER(MATCH(RMDF!FB908, INDIRECT(FB908), 0)), "OK", "Invalid"))</f>
        <v/>
      </c>
    </row>
    <row r="909" spans="1:159" s="205" customFormat="1" ht="39.9" customHeight="1" x14ac:dyDescent="0.25">
      <c r="A909" s="206"/>
      <c r="B909" s="196"/>
      <c r="C909" s="197"/>
      <c r="D909" s="198"/>
      <c r="E909" s="199"/>
      <c r="F909" s="200"/>
      <c r="G909" s="201"/>
      <c r="H909" s="292"/>
      <c r="I909" s="305">
        <f>RMDF!I909</f>
        <v>0</v>
      </c>
      <c r="J909" s="305" t="str">
        <f>IF(I909=ProductCode!$B$30,"PDReclPost",IF(OR(I909=ProductCode!$C$30,I909=ProductCode!$E$30,I909=ProductCode!$G$30),"PDPreCon",IF(OR(I909=ProductCode!$D$30,I909=ProductCode!$F$30),"PDNotReclPost","")))</f>
        <v/>
      </c>
      <c r="K909" s="305" t="str">
        <f t="shared" si="48"/>
        <v/>
      </c>
      <c r="L909" s="289"/>
      <c r="M909" s="305" t="str">
        <f t="shared" si="48"/>
        <v/>
      </c>
      <c r="N909" s="289" t="b">
        <f>AND(RMDF!N909&gt;=0, RMDF!N909&lt;=1-RMDF!L909, RMDF!N909=ROUND(RMDF!N909,4))</f>
        <v>1</v>
      </c>
      <c r="O909" s="286" t="str">
        <f>IF(P909="","",IF(I909="","",IF(LEFT(I909,13)="Reclaimed pos",RawMaterialCode!$E$569,RawMaterialCode!$E$568)))</f>
        <v>Reclaimed pre-consumer mixed fibers (RM0578)</v>
      </c>
      <c r="P909" s="295">
        <f t="shared" si="49"/>
        <v>1</v>
      </c>
      <c r="Q909" s="202"/>
      <c r="R909" s="203"/>
      <c r="S909" s="204" t="str">
        <f t="shared" si="50"/>
        <v/>
      </c>
      <c r="T909" s="281"/>
      <c r="U909" s="281"/>
      <c r="V909" s="281"/>
      <c r="W909" s="281"/>
      <c r="X909" s="317">
        <f>RMDF!X909</f>
        <v>0</v>
      </c>
      <c r="Y909" s="318" t="str">
        <f>IF(X909=0,"",_xlfn.XLOOKUP(X909,StatePicklist!$1:$1,StatePicklist!$3:$3,"NA",0))</f>
        <v/>
      </c>
      <c r="Z909" s="297" t="str">
        <f ca="1">IF(RMDF!Y909="", "", IF(ISNUMBER(MATCH(RMDF!Y909, INDIRECT(Y909), 0)), "OK", "Invalid"))</f>
        <v/>
      </c>
      <c r="AA909" s="281"/>
      <c r="AB909" s="281"/>
      <c r="AC909" s="281"/>
      <c r="AD909" s="281" t="b">
        <f>AND(RMDF!AG909&gt;=0, RMDF!AG909&lt;=1-RMDF!Z909, RMDF!AG909=ROUND(RMDF!AG909,4))</f>
        <v>1</v>
      </c>
      <c r="AE909" s="317">
        <f>RMDF!AE909</f>
        <v>0</v>
      </c>
      <c r="AF909" s="318" t="str">
        <f>IF(AE909=0,"",_xlfn.XLOOKUP(AE909,StatePicklist!$1:$1,StatePicklist!$3:$3,"NA",0))</f>
        <v/>
      </c>
      <c r="AG909" s="297" t="str">
        <f ca="1">IF(RMDF!AF909="", "", IF(ISNUMBER(MATCH(RMDF!AF909, INDIRECT(AF909), 0)), "OK", "Invalid"))</f>
        <v/>
      </c>
      <c r="AH909" s="281"/>
      <c r="AI909" s="281"/>
      <c r="AJ909" s="281"/>
      <c r="AK909" s="281" t="b">
        <f>AND(RMDF!AN909&gt;=0, RMDF!AN909&lt;=1-SUM(RMDF!Z909,RMDF!AG909), RMDF!AN909=ROUND(RMDF!AN909,4))</f>
        <v>1</v>
      </c>
      <c r="AL909" s="317">
        <f>RMDF!AL909</f>
        <v>0</v>
      </c>
      <c r="AM909" s="318" t="str">
        <f>IF(AL909=0,"",_xlfn.XLOOKUP(AL909,StatePicklist!$1:$1,StatePicklist!$3:$3,"NA",0))</f>
        <v/>
      </c>
      <c r="AN909" s="297" t="str">
        <f ca="1">IF(RMDF!AM909="", "", IF(ISNUMBER(MATCH(RMDF!AM909, INDIRECT(AM909), 0)), "OK", "Invalid"))</f>
        <v/>
      </c>
      <c r="AO909" s="281"/>
      <c r="AP909" s="281"/>
      <c r="AQ909" s="281"/>
      <c r="AR909" s="281" t="b">
        <f>AND(RMDF!AU909&gt;=0, RMDF!AU909&lt;=1-SUM(RMDF!Z909,RMDF!AG909,RMDF!AN909), RMDF!AU909=ROUND(RMDF!AU909,4))</f>
        <v>1</v>
      </c>
      <c r="AS909" s="317">
        <f>RMDF!AS909</f>
        <v>0</v>
      </c>
      <c r="AT909" s="318" t="str">
        <f>IF(AS909=0,"",_xlfn.XLOOKUP(AS909,StatePicklist!$1:$1,StatePicklist!$3:$3,"NA",0))</f>
        <v/>
      </c>
      <c r="AU909" s="297" t="str">
        <f ca="1">IF(RMDF!AT909="", "", IF(ISNUMBER(MATCH(RMDF!AT909, INDIRECT(AT909), 0)), "OK", "Invalid"))</f>
        <v/>
      </c>
      <c r="AV909" s="281"/>
      <c r="AW909" s="281"/>
      <c r="AX909" s="281"/>
      <c r="AY909" s="281" t="b">
        <f>AND(RMDF!BB909&gt;=0, RMDF!BB909&lt;=1-SUM(RMDF!Z909,RMDF!AG909,RMDF!AN909,RMDF!AU909), RMDF!BB909=ROUND(RMDF!BB909,4))</f>
        <v>1</v>
      </c>
      <c r="AZ909" s="317">
        <f>RMDF!AZ909</f>
        <v>0</v>
      </c>
      <c r="BA909" s="318" t="str">
        <f>IF(AZ909=0,"",_xlfn.XLOOKUP(AZ909,StatePicklist!$1:$1,StatePicklist!$3:$3,"NA",0))</f>
        <v/>
      </c>
      <c r="BB909" s="297" t="str">
        <f ca="1">IF(RMDF!BA909="", "", IF(ISNUMBER(MATCH(RMDF!BA909, INDIRECT(BA909), 0)), "OK", "Invalid"))</f>
        <v/>
      </c>
      <c r="BC909" s="281"/>
      <c r="BD909" s="281"/>
      <c r="BE909" s="281"/>
      <c r="BF909" s="281" t="b">
        <f>AND(RMDF!BI909&gt;=0, RMDF!BI909&lt;=1-SUM(RMDF!Z909,RMDF!AG909,RMDF!AN909,RMDF!AU909,RMDF!BB909), RMDF!BI909=ROUND(RMDF!BI909,4))</f>
        <v>1</v>
      </c>
      <c r="BG909" s="317">
        <f>RMDF!BG909</f>
        <v>0</v>
      </c>
      <c r="BH909" s="318" t="str">
        <f>IF(BG909=0,"",_xlfn.XLOOKUP(BG909,StatePicklist!$1:$1,StatePicklist!$3:$3,"NA",0))</f>
        <v/>
      </c>
      <c r="BI909" s="297" t="str">
        <f ca="1">IF(RMDF!BH909="", "", IF(ISNUMBER(MATCH(RMDF!BH909, INDIRECT(BH909), 0)), "OK", "Invalid"))</f>
        <v/>
      </c>
      <c r="BJ909" s="281"/>
      <c r="BK909" s="281"/>
      <c r="BL909" s="281"/>
      <c r="BM909" s="281" t="b">
        <f>AND(RMDF!BP909&gt;=0, RMDF!BP909&lt;=1-SUM(RMDF!Z909,RMDF!AG909,RMDF!AN909,RMDF!AU909,RMDF!BB909,RMDF!BI909), RMDF!BP909=ROUND(RMDF!BP909,4))</f>
        <v>1</v>
      </c>
      <c r="BN909" s="317">
        <f>RMDF!BN909</f>
        <v>0</v>
      </c>
      <c r="BO909" s="318" t="str">
        <f>IF(BN909=0,"",_xlfn.XLOOKUP(BN909,StatePicklist!$1:$1,StatePicklist!$3:$3,"NA",0))</f>
        <v/>
      </c>
      <c r="BP909" s="297" t="str">
        <f ca="1">IF(RMDF!BO909="", "", IF(ISNUMBER(MATCH(RMDF!BO909, INDIRECT(BO909), 0)), "OK", "Invalid"))</f>
        <v/>
      </c>
      <c r="BQ909" s="281"/>
      <c r="BR909" s="281"/>
      <c r="BS909" s="281"/>
      <c r="BT909" s="281" t="b">
        <f>AND(RMDF!BW909&gt;=0, RMDF!BW909&lt;=1-SUM(RMDF!Z909,RMDF!AG909,RMDF!AN909,RMDF!AU909,RMDF!BB909,RMDF!BI909,RMDF!BP909), RMDF!BW909=ROUND(RMDF!BW909,4))</f>
        <v>1</v>
      </c>
      <c r="BU909" s="317">
        <f>RMDF!BU909</f>
        <v>0</v>
      </c>
      <c r="BV909" s="318" t="str">
        <f>IF(BU909=0,"",_xlfn.XLOOKUP(BU909,StatePicklist!$1:$1,StatePicklist!$3:$3,"NA",0))</f>
        <v/>
      </c>
      <c r="BW909" s="297" t="str">
        <f ca="1">IF(RMDF!BV909="", "", IF(ISNUMBER(MATCH(RMDF!BV909, INDIRECT(BV909), 0)), "OK", "Invalid"))</f>
        <v/>
      </c>
      <c r="BX909" s="281"/>
      <c r="BY909" s="281"/>
      <c r="BZ909" s="281"/>
      <c r="CA909" s="281" t="b">
        <f>AND(RMDF!CD909&gt;=0, RMDF!CD909&lt;=1-SUM(RMDF!Z909,RMDF!AG909,RMDF!AN909,RMDF!AU909,RMDF!BB909,RMDF!BI909,RMDF!BP909,RMDF!BW909), RMDF!CD909=ROUND(RMDF!CD909,4))</f>
        <v>1</v>
      </c>
      <c r="CB909" s="317">
        <f>RMDF!CB909</f>
        <v>0</v>
      </c>
      <c r="CC909" s="318" t="str">
        <f>IF(CB909=0,"",_xlfn.XLOOKUP(CB909,StatePicklist!$1:$1,StatePicklist!$3:$3,"NA",0))</f>
        <v/>
      </c>
      <c r="CD909" s="297" t="str">
        <f ca="1">IF(RMDF!CC909="", "", IF(ISNUMBER(MATCH(RMDF!CC909, INDIRECT(CC909), 0)), "OK", "Invalid"))</f>
        <v/>
      </c>
      <c r="CE909" s="281"/>
      <c r="CF909" s="281"/>
      <c r="CG909" s="281"/>
      <c r="CH909" s="281" t="b">
        <f>AND(RMDF!CK909&gt;=0, RMDF!CK909&lt;=1-SUM(RMDF!Z909,RMDF!AG909,RMDF!AN909,RMDF!AU909,RMDF!BB909,RMDF!BI909,RMDF!BP909,RMDF!BW909,RMDF!CD909), RMDF!CK909=ROUND(RMDF!CK909,4))</f>
        <v>1</v>
      </c>
      <c r="CI909" s="317">
        <f>RMDF!CI909</f>
        <v>0</v>
      </c>
      <c r="CJ909" s="318" t="str">
        <f>IF(CI909=0,"",_xlfn.XLOOKUP(CI909,StatePicklist!$1:$1,StatePicklist!$3:$3,"NA",0))</f>
        <v/>
      </c>
      <c r="CK909" s="297" t="str">
        <f ca="1">IF(RMDF!CJ909="", "", IF(ISNUMBER(MATCH(RMDF!CJ909, INDIRECT(CJ909), 0)), "OK", "Invalid"))</f>
        <v/>
      </c>
      <c r="CL909" s="281"/>
      <c r="CM909" s="281"/>
      <c r="CN909" s="281"/>
      <c r="CO909" s="281" t="b">
        <f>AND(RMDF!CR909&gt;=0, RMDF!CR909&lt;=1-SUM(RMDF!Z909,RMDF!AG909,RMDF!AN909,RMDF!AU909,RMDF!BB909,RMDF!BI909,RMDF!BP909,RMDF!BW909,RMDF!CD909,RMDF!CK909), RMDF!CR909=ROUND(RMDF!CR909,4))</f>
        <v>1</v>
      </c>
      <c r="CP909" s="317">
        <f>RMDF!CP909</f>
        <v>0</v>
      </c>
      <c r="CQ909" s="318" t="str">
        <f>IF(CP909=0,"",_xlfn.XLOOKUP(CP909,StatePicklist!$1:$1,StatePicklist!$3:$3,"NA",0))</f>
        <v/>
      </c>
      <c r="CR909" s="297" t="str">
        <f ca="1">IF(RMDF!CQ909="", "", IF(ISNUMBER(MATCH(RMDF!CQ909, INDIRECT(CQ909), 0)), "OK", "Invalid"))</f>
        <v/>
      </c>
      <c r="CS909" s="281"/>
      <c r="CT909" s="281"/>
      <c r="CU909" s="281"/>
      <c r="CV909" s="281" t="b">
        <f>AND(RMDF!CY909&gt;=0, RMDF!CY909&lt;=1-SUM(RMDF!Z909,RMDF!AG909,RMDF!AN909,RMDF!AU909,RMDF!BB909,RMDF!BI909,RMDF!BP909,RMDF!BW909,RMDF!CD909,RMDF!CK909,RMDF!CR909), RMDF!CY909=ROUND(RMDF!CY909,4))</f>
        <v>1</v>
      </c>
      <c r="CW909" s="317">
        <f>RMDF!CW909</f>
        <v>0</v>
      </c>
      <c r="CX909" s="318" t="str">
        <f>IF(CW909=0,"",_xlfn.XLOOKUP(CW909,StatePicklist!$1:$1,StatePicklist!$3:$3,"NA",0))</f>
        <v/>
      </c>
      <c r="CY909" s="297" t="str">
        <f ca="1">IF(RMDF!CX909="", "", IF(ISNUMBER(MATCH(RMDF!CX909, INDIRECT(CX909), 0)), "OK", "Invalid"))</f>
        <v/>
      </c>
      <c r="CZ909" s="281"/>
      <c r="DA909" s="281"/>
      <c r="DB909" s="281"/>
      <c r="DC909" s="281" t="b">
        <f>AND(RMDF!DF909&gt;=0, RMDF!DF909&lt;=1-SUM(RMDF!Z909,RMDF!AG909,RMDF!AN909,RMDF!AU909,RMDF!BB909,RMDF!BI909,RMDF!BP909,RMDF!BW909,RMDF!CD909,RMDF!CK909,RMDF!CR909,RMDF!CY909), RMDF!DF909=ROUND(RMDF!DF909,4))</f>
        <v>1</v>
      </c>
      <c r="DD909" s="317">
        <f>RMDF!DD909</f>
        <v>0</v>
      </c>
      <c r="DE909" s="318" t="str">
        <f>IF(DD909=0,"",_xlfn.XLOOKUP(DD909,StatePicklist!$1:$1,StatePicklist!$3:$3,"NA",0))</f>
        <v/>
      </c>
      <c r="DF909" s="297" t="str">
        <f ca="1">IF(RMDF!DE909="", "", IF(ISNUMBER(MATCH(RMDF!DE909, INDIRECT(DE909), 0)), "OK", "Invalid"))</f>
        <v/>
      </c>
      <c r="DG909" s="281"/>
      <c r="DH909" s="281"/>
      <c r="DI909" s="281"/>
      <c r="DJ909" s="281" t="b">
        <f>AND(RMDF!DM909&gt;=0, RMDF!DM909&lt;=1-SUM(RMDF!Z909,RMDF!AG909,RMDF!AN909,RMDF!AU909,RMDF!BB909,RMDF!BI909,RMDF!BP909,RMDF!BW909,RMDF!CD909,RMDF!CK909,RMDF!CR909,RMDF!CY909,RMDF!DF909), RMDF!DM909=ROUND(RMDF!DM909,4))</f>
        <v>1</v>
      </c>
      <c r="DK909" s="317">
        <f>RMDF!DK909</f>
        <v>0</v>
      </c>
      <c r="DL909" s="318" t="str">
        <f>IF(DK909=0,"",_xlfn.XLOOKUP(DK909,StatePicklist!$1:$1,StatePicklist!$3:$3,"NA",0))</f>
        <v/>
      </c>
      <c r="DM909" s="297" t="str">
        <f ca="1">IF(RMDF!DL909="", "", IF(ISNUMBER(MATCH(RMDF!DL909, INDIRECT(DL909), 0)), "OK", "Invalid"))</f>
        <v/>
      </c>
      <c r="DN909" s="281"/>
      <c r="DO909" s="281"/>
      <c r="DP909" s="281"/>
      <c r="DQ909" s="281" t="b">
        <f>AND(RMDF!DT909&gt;=0, RMDF!DT909&lt;=1-SUM(RMDF!Z909,RMDF!AG909,RMDF!AN909,RMDF!AU909,RMDF!BB909,RMDF!BI909,RMDF!BP909,RMDF!BW909,RMDF!CD909,RMDF!CK909,RMDF!CR909,RMDF!CY909,RMDF!DF909,RMDF!DM909), RMDF!DT909=ROUND(RMDF!DT909,4))</f>
        <v>1</v>
      </c>
      <c r="DR909" s="317">
        <f>RMDF!DR909</f>
        <v>0</v>
      </c>
      <c r="DS909" s="318" t="str">
        <f>IF(DR909=0,"",_xlfn.XLOOKUP(DR909,StatePicklist!$1:$1,StatePicklist!$3:$3,"NA",0))</f>
        <v/>
      </c>
      <c r="DT909" s="297" t="str">
        <f ca="1">IF(RMDF!DS909="", "", IF(ISNUMBER(MATCH(RMDF!DS909, INDIRECT(DS909), 0)), "OK", "Invalid"))</f>
        <v/>
      </c>
      <c r="DU909" s="281"/>
      <c r="DV909" s="281"/>
      <c r="DW909" s="281"/>
      <c r="DX909" s="281" t="b">
        <f>AND(RMDF!EA909&gt;=0, RMDF!EA909&lt;=1-SUM(RMDF!Z909,RMDF!AG909,RMDF!AN909,RMDF!AU909,RMDF!BB909,RMDF!BI909,RMDF!BP909,RMDF!BW909,RMDF!CD909,RMDF!CK909,RMDF!CR909,RMDF!CY909,RMDF!DF909,RMDF!DM909,RMDF!DT909), RMDF!EA909=ROUND(RMDF!EA909,4))</f>
        <v>1</v>
      </c>
      <c r="DY909" s="317">
        <f>RMDF!DY909</f>
        <v>0</v>
      </c>
      <c r="DZ909" s="318" t="str">
        <f>IF(DY909=0,"",_xlfn.XLOOKUP(DY909,StatePicklist!$1:$1,StatePicklist!$3:$3,"NA",0))</f>
        <v/>
      </c>
      <c r="EA909" s="297" t="str">
        <f ca="1">IF(RMDF!DZ909="", "", IF(ISNUMBER(MATCH(RMDF!DZ909, INDIRECT(DZ909), 0)), "OK", "Invalid"))</f>
        <v/>
      </c>
      <c r="EB909" s="281"/>
      <c r="EC909" s="281"/>
      <c r="ED909" s="281"/>
      <c r="EE909" s="281" t="b">
        <f>AND(RMDF!EH909&gt;=0, RMDF!EH909&lt;=1-SUM(RMDF!Z909,RMDF!AG909,RMDF!AN909,RMDF!AU909,RMDF!BB909,RMDF!BI909,RMDF!BP909,RMDF!BW909,RMDF!CD909,RMDF!CK909,RMDF!CR909,RMDF!CY909,RMDF!DF909,RMDF!DM909,RMDF!DT909,RMDF!EA909), RMDF!EH909=ROUND(RMDF!EH909,4))</f>
        <v>1</v>
      </c>
      <c r="EF909" s="317">
        <f>RMDF!EF909</f>
        <v>0</v>
      </c>
      <c r="EG909" s="318" t="str">
        <f>IF(EF909=0,"",_xlfn.XLOOKUP(EF909,StatePicklist!$1:$1,StatePicklist!$3:$3,"NA",0))</f>
        <v/>
      </c>
      <c r="EH909" s="297" t="str">
        <f ca="1">IF(RMDF!EG909="", "", IF(ISNUMBER(MATCH(RMDF!EG909, INDIRECT(EG909), 0)), "OK", "Invalid"))</f>
        <v/>
      </c>
      <c r="EI909" s="281"/>
      <c r="EJ909" s="281"/>
      <c r="EK909" s="281"/>
      <c r="EL909" s="281" t="b">
        <f>AND(RMDF!EO909&gt;=0, RMDF!EO909&lt;=1-SUM(RMDF!Z909,RMDF!AG909,RMDF!AN909,RMDF!AU909,RMDF!BB909,RMDF!BI909,RMDF!BP909,RMDF!BW909,RMDF!CD909,RMDF!CK909,RMDF!CR909,RMDF!CY909,RMDF!DF909,RMDF!DM909,RMDF!DT909,RMDF!EA909,RMDF!EH909), RMDF!EO909=ROUND(RMDF!EO909,4))</f>
        <v>1</v>
      </c>
      <c r="EM909" s="317">
        <f>RMDF!EM909</f>
        <v>0</v>
      </c>
      <c r="EN909" s="318" t="str">
        <f>IF(EM909=0,"",_xlfn.XLOOKUP(EM909,StatePicklist!$1:$1,StatePicklist!$3:$3,"NA",0))</f>
        <v/>
      </c>
      <c r="EO909" s="297" t="str">
        <f ca="1">IF(RMDF!EN909="", "", IF(ISNUMBER(MATCH(RMDF!EN909, INDIRECT(EN909), 0)), "OK", "Invalid"))</f>
        <v/>
      </c>
      <c r="EP909" s="281"/>
      <c r="EQ909" s="281"/>
      <c r="ER909" s="281"/>
      <c r="ES909" s="281" t="b">
        <f>AND(RMDF!EV909&gt;=0, RMDF!EV909&lt;=1-SUM(RMDF!Z909,RMDF!AG909,RMDF!AN909,RMDF!AU909,RMDF!BB909,RMDF!BI909,RMDF!BP909,RMDF!BW909,RMDF!CD909,RMDF!CK909,RMDF!CR909,RMDF!CY909,RMDF!DF909,RMDF!DM909,RMDF!DT909,RMDF!EA909,RMDF!EH909,RMDF!EO909), RMDF!EV909=ROUND(RMDF!EV909,4))</f>
        <v>1</v>
      </c>
      <c r="ET909" s="317">
        <f>RMDF!ET909</f>
        <v>0</v>
      </c>
      <c r="EU909" s="318" t="str">
        <f>IF(ET909=0,"",_xlfn.XLOOKUP(ET909,StatePicklist!$1:$1,StatePicklist!$3:$3,"NA",0))</f>
        <v/>
      </c>
      <c r="EV909" s="297" t="str">
        <f ca="1">IF(RMDF!EU909="", "", IF(ISNUMBER(MATCH(RMDF!EU909, INDIRECT(EU909), 0)), "OK", "Invalid"))</f>
        <v/>
      </c>
      <c r="EW909" s="281"/>
      <c r="EX909" s="281"/>
      <c r="EY909" s="281"/>
      <c r="EZ909" s="281" t="b">
        <f>AND(RMDF!FC909&gt;=0, RMDF!FC909&lt;=1-SUM(RMDF!Z909,RMDF!AG909,RMDF!AN909,RMDF!AU909,RMDF!BB909,RMDF!BI909,RMDF!BP909,RMDF!BW909,RMDF!CD909,RMDF!CK909,RMDF!CR909,RMDF!CY909,RMDF!DF909,RMDF!DM909,RMDF!DT909,RMDF!EA909,RMDF!EH909,RMDF!EO909,RMDF!EV909), RMDF!FC909=ROUND(RMDF!FC909,4))</f>
        <v>1</v>
      </c>
      <c r="FA909" s="317">
        <f>RMDF!FA909</f>
        <v>0</v>
      </c>
      <c r="FB909" s="318" t="str">
        <f>IF(FA909=0,"",_xlfn.XLOOKUP(FA909,StatePicklist!$1:$1,StatePicklist!$3:$3,"NA",0))</f>
        <v/>
      </c>
      <c r="FC909" s="297" t="str">
        <f ca="1">IF(RMDF!FB909="", "", IF(ISNUMBER(MATCH(RMDF!FB909, INDIRECT(FB909), 0)), "OK", "Invalid"))</f>
        <v/>
      </c>
    </row>
    <row r="910" spans="1:159" s="205" customFormat="1" ht="39.9" customHeight="1" x14ac:dyDescent="0.25">
      <c r="A910" s="206"/>
      <c r="B910" s="196"/>
      <c r="C910" s="197"/>
      <c r="D910" s="198"/>
      <c r="E910" s="199"/>
      <c r="F910" s="200"/>
      <c r="G910" s="201"/>
      <c r="H910" s="292"/>
      <c r="I910" s="305">
        <f>RMDF!I910</f>
        <v>0</v>
      </c>
      <c r="J910" s="305" t="str">
        <f>IF(I910=ProductCode!$B$30,"PDReclPost",IF(OR(I910=ProductCode!$C$30,I910=ProductCode!$E$30,I910=ProductCode!$G$30),"PDPreCon",IF(OR(I910=ProductCode!$D$30,I910=ProductCode!$F$30),"PDNotReclPost","")))</f>
        <v/>
      </c>
      <c r="K910" s="305" t="str">
        <f t="shared" si="48"/>
        <v/>
      </c>
      <c r="L910" s="289"/>
      <c r="M910" s="305" t="str">
        <f t="shared" si="48"/>
        <v/>
      </c>
      <c r="N910" s="289" t="b">
        <f>AND(RMDF!N910&gt;=0, RMDF!N910&lt;=1-RMDF!L910, RMDF!N910=ROUND(RMDF!N910,4))</f>
        <v>1</v>
      </c>
      <c r="O910" s="286" t="str">
        <f>IF(P910="","",IF(I910="","",IF(LEFT(I910,13)="Reclaimed pos",RawMaterialCode!$E$569,RawMaterialCode!$E$568)))</f>
        <v>Reclaimed pre-consumer mixed fibers (RM0578)</v>
      </c>
      <c r="P910" s="295">
        <f t="shared" si="49"/>
        <v>1</v>
      </c>
      <c r="Q910" s="202"/>
      <c r="R910" s="203"/>
      <c r="S910" s="204" t="str">
        <f t="shared" si="50"/>
        <v/>
      </c>
      <c r="T910" s="281"/>
      <c r="U910" s="281"/>
      <c r="V910" s="281"/>
      <c r="W910" s="281"/>
      <c r="X910" s="317">
        <f>RMDF!X910</f>
        <v>0</v>
      </c>
      <c r="Y910" s="318" t="str">
        <f>IF(X910=0,"",_xlfn.XLOOKUP(X910,StatePicklist!$1:$1,StatePicklist!$3:$3,"NA",0))</f>
        <v/>
      </c>
      <c r="Z910" s="297" t="str">
        <f ca="1">IF(RMDF!Y910="", "", IF(ISNUMBER(MATCH(RMDF!Y910, INDIRECT(Y910), 0)), "OK", "Invalid"))</f>
        <v/>
      </c>
      <c r="AA910" s="281"/>
      <c r="AB910" s="281"/>
      <c r="AC910" s="281"/>
      <c r="AD910" s="281" t="b">
        <f>AND(RMDF!AG910&gt;=0, RMDF!AG910&lt;=1-RMDF!Z910, RMDF!AG910=ROUND(RMDF!AG910,4))</f>
        <v>1</v>
      </c>
      <c r="AE910" s="317">
        <f>RMDF!AE910</f>
        <v>0</v>
      </c>
      <c r="AF910" s="318" t="str">
        <f>IF(AE910=0,"",_xlfn.XLOOKUP(AE910,StatePicklist!$1:$1,StatePicklist!$3:$3,"NA",0))</f>
        <v/>
      </c>
      <c r="AG910" s="297" t="str">
        <f ca="1">IF(RMDF!AF910="", "", IF(ISNUMBER(MATCH(RMDF!AF910, INDIRECT(AF910), 0)), "OK", "Invalid"))</f>
        <v/>
      </c>
      <c r="AH910" s="281"/>
      <c r="AI910" s="281"/>
      <c r="AJ910" s="281"/>
      <c r="AK910" s="281" t="b">
        <f>AND(RMDF!AN910&gt;=0, RMDF!AN910&lt;=1-SUM(RMDF!Z910,RMDF!AG910), RMDF!AN910=ROUND(RMDF!AN910,4))</f>
        <v>1</v>
      </c>
      <c r="AL910" s="317">
        <f>RMDF!AL910</f>
        <v>0</v>
      </c>
      <c r="AM910" s="318" t="str">
        <f>IF(AL910=0,"",_xlfn.XLOOKUP(AL910,StatePicklist!$1:$1,StatePicklist!$3:$3,"NA",0))</f>
        <v/>
      </c>
      <c r="AN910" s="297" t="str">
        <f ca="1">IF(RMDF!AM910="", "", IF(ISNUMBER(MATCH(RMDF!AM910, INDIRECT(AM910), 0)), "OK", "Invalid"))</f>
        <v/>
      </c>
      <c r="AO910" s="281"/>
      <c r="AP910" s="281"/>
      <c r="AQ910" s="281"/>
      <c r="AR910" s="281" t="b">
        <f>AND(RMDF!AU910&gt;=0, RMDF!AU910&lt;=1-SUM(RMDF!Z910,RMDF!AG910,RMDF!AN910), RMDF!AU910=ROUND(RMDF!AU910,4))</f>
        <v>1</v>
      </c>
      <c r="AS910" s="317">
        <f>RMDF!AS910</f>
        <v>0</v>
      </c>
      <c r="AT910" s="318" t="str">
        <f>IF(AS910=0,"",_xlfn.XLOOKUP(AS910,StatePicklist!$1:$1,StatePicklist!$3:$3,"NA",0))</f>
        <v/>
      </c>
      <c r="AU910" s="297" t="str">
        <f ca="1">IF(RMDF!AT910="", "", IF(ISNUMBER(MATCH(RMDF!AT910, INDIRECT(AT910), 0)), "OK", "Invalid"))</f>
        <v/>
      </c>
      <c r="AV910" s="281"/>
      <c r="AW910" s="281"/>
      <c r="AX910" s="281"/>
      <c r="AY910" s="281" t="b">
        <f>AND(RMDF!BB910&gt;=0, RMDF!BB910&lt;=1-SUM(RMDF!Z910,RMDF!AG910,RMDF!AN910,RMDF!AU910), RMDF!BB910=ROUND(RMDF!BB910,4))</f>
        <v>1</v>
      </c>
      <c r="AZ910" s="317">
        <f>RMDF!AZ910</f>
        <v>0</v>
      </c>
      <c r="BA910" s="318" t="str">
        <f>IF(AZ910=0,"",_xlfn.XLOOKUP(AZ910,StatePicklist!$1:$1,StatePicklist!$3:$3,"NA",0))</f>
        <v/>
      </c>
      <c r="BB910" s="297" t="str">
        <f ca="1">IF(RMDF!BA910="", "", IF(ISNUMBER(MATCH(RMDF!BA910, INDIRECT(BA910), 0)), "OK", "Invalid"))</f>
        <v/>
      </c>
      <c r="BC910" s="281"/>
      <c r="BD910" s="281"/>
      <c r="BE910" s="281"/>
      <c r="BF910" s="281" t="b">
        <f>AND(RMDF!BI910&gt;=0, RMDF!BI910&lt;=1-SUM(RMDF!Z910,RMDF!AG910,RMDF!AN910,RMDF!AU910,RMDF!BB910), RMDF!BI910=ROUND(RMDF!BI910,4))</f>
        <v>1</v>
      </c>
      <c r="BG910" s="317">
        <f>RMDF!BG910</f>
        <v>0</v>
      </c>
      <c r="BH910" s="318" t="str">
        <f>IF(BG910=0,"",_xlfn.XLOOKUP(BG910,StatePicklist!$1:$1,StatePicklist!$3:$3,"NA",0))</f>
        <v/>
      </c>
      <c r="BI910" s="297" t="str">
        <f ca="1">IF(RMDF!BH910="", "", IF(ISNUMBER(MATCH(RMDF!BH910, INDIRECT(BH910), 0)), "OK", "Invalid"))</f>
        <v/>
      </c>
      <c r="BJ910" s="281"/>
      <c r="BK910" s="281"/>
      <c r="BL910" s="281"/>
      <c r="BM910" s="281" t="b">
        <f>AND(RMDF!BP910&gt;=0, RMDF!BP910&lt;=1-SUM(RMDF!Z910,RMDF!AG910,RMDF!AN910,RMDF!AU910,RMDF!BB910,RMDF!BI910), RMDF!BP910=ROUND(RMDF!BP910,4))</f>
        <v>1</v>
      </c>
      <c r="BN910" s="317">
        <f>RMDF!BN910</f>
        <v>0</v>
      </c>
      <c r="BO910" s="318" t="str">
        <f>IF(BN910=0,"",_xlfn.XLOOKUP(BN910,StatePicklist!$1:$1,StatePicklist!$3:$3,"NA",0))</f>
        <v/>
      </c>
      <c r="BP910" s="297" t="str">
        <f ca="1">IF(RMDF!BO910="", "", IF(ISNUMBER(MATCH(RMDF!BO910, INDIRECT(BO910), 0)), "OK", "Invalid"))</f>
        <v/>
      </c>
      <c r="BQ910" s="281"/>
      <c r="BR910" s="281"/>
      <c r="BS910" s="281"/>
      <c r="BT910" s="281" t="b">
        <f>AND(RMDF!BW910&gt;=0, RMDF!BW910&lt;=1-SUM(RMDF!Z910,RMDF!AG910,RMDF!AN910,RMDF!AU910,RMDF!BB910,RMDF!BI910,RMDF!BP910), RMDF!BW910=ROUND(RMDF!BW910,4))</f>
        <v>1</v>
      </c>
      <c r="BU910" s="317">
        <f>RMDF!BU910</f>
        <v>0</v>
      </c>
      <c r="BV910" s="318" t="str">
        <f>IF(BU910=0,"",_xlfn.XLOOKUP(BU910,StatePicklist!$1:$1,StatePicklist!$3:$3,"NA",0))</f>
        <v/>
      </c>
      <c r="BW910" s="297" t="str">
        <f ca="1">IF(RMDF!BV910="", "", IF(ISNUMBER(MATCH(RMDF!BV910, INDIRECT(BV910), 0)), "OK", "Invalid"))</f>
        <v/>
      </c>
      <c r="BX910" s="281"/>
      <c r="BY910" s="281"/>
      <c r="BZ910" s="281"/>
      <c r="CA910" s="281" t="b">
        <f>AND(RMDF!CD910&gt;=0, RMDF!CD910&lt;=1-SUM(RMDF!Z910,RMDF!AG910,RMDF!AN910,RMDF!AU910,RMDF!BB910,RMDF!BI910,RMDF!BP910,RMDF!BW910), RMDF!CD910=ROUND(RMDF!CD910,4))</f>
        <v>1</v>
      </c>
      <c r="CB910" s="317">
        <f>RMDF!CB910</f>
        <v>0</v>
      </c>
      <c r="CC910" s="318" t="str">
        <f>IF(CB910=0,"",_xlfn.XLOOKUP(CB910,StatePicklist!$1:$1,StatePicklist!$3:$3,"NA",0))</f>
        <v/>
      </c>
      <c r="CD910" s="297" t="str">
        <f ca="1">IF(RMDF!CC910="", "", IF(ISNUMBER(MATCH(RMDF!CC910, INDIRECT(CC910), 0)), "OK", "Invalid"))</f>
        <v/>
      </c>
      <c r="CE910" s="281"/>
      <c r="CF910" s="281"/>
      <c r="CG910" s="281"/>
      <c r="CH910" s="281" t="b">
        <f>AND(RMDF!CK910&gt;=0, RMDF!CK910&lt;=1-SUM(RMDF!Z910,RMDF!AG910,RMDF!AN910,RMDF!AU910,RMDF!BB910,RMDF!BI910,RMDF!BP910,RMDF!BW910,RMDF!CD910), RMDF!CK910=ROUND(RMDF!CK910,4))</f>
        <v>1</v>
      </c>
      <c r="CI910" s="317">
        <f>RMDF!CI910</f>
        <v>0</v>
      </c>
      <c r="CJ910" s="318" t="str">
        <f>IF(CI910=0,"",_xlfn.XLOOKUP(CI910,StatePicklist!$1:$1,StatePicklist!$3:$3,"NA",0))</f>
        <v/>
      </c>
      <c r="CK910" s="297" t="str">
        <f ca="1">IF(RMDF!CJ910="", "", IF(ISNUMBER(MATCH(RMDF!CJ910, INDIRECT(CJ910), 0)), "OK", "Invalid"))</f>
        <v/>
      </c>
      <c r="CL910" s="281"/>
      <c r="CM910" s="281"/>
      <c r="CN910" s="281"/>
      <c r="CO910" s="281" t="b">
        <f>AND(RMDF!CR910&gt;=0, RMDF!CR910&lt;=1-SUM(RMDF!Z910,RMDF!AG910,RMDF!AN910,RMDF!AU910,RMDF!BB910,RMDF!BI910,RMDF!BP910,RMDF!BW910,RMDF!CD910,RMDF!CK910), RMDF!CR910=ROUND(RMDF!CR910,4))</f>
        <v>1</v>
      </c>
      <c r="CP910" s="317">
        <f>RMDF!CP910</f>
        <v>0</v>
      </c>
      <c r="CQ910" s="318" t="str">
        <f>IF(CP910=0,"",_xlfn.XLOOKUP(CP910,StatePicklist!$1:$1,StatePicklist!$3:$3,"NA",0))</f>
        <v/>
      </c>
      <c r="CR910" s="297" t="str">
        <f ca="1">IF(RMDF!CQ910="", "", IF(ISNUMBER(MATCH(RMDF!CQ910, INDIRECT(CQ910), 0)), "OK", "Invalid"))</f>
        <v/>
      </c>
      <c r="CS910" s="281"/>
      <c r="CT910" s="281"/>
      <c r="CU910" s="281"/>
      <c r="CV910" s="281" t="b">
        <f>AND(RMDF!CY910&gt;=0, RMDF!CY910&lt;=1-SUM(RMDF!Z910,RMDF!AG910,RMDF!AN910,RMDF!AU910,RMDF!BB910,RMDF!BI910,RMDF!BP910,RMDF!BW910,RMDF!CD910,RMDF!CK910,RMDF!CR910), RMDF!CY910=ROUND(RMDF!CY910,4))</f>
        <v>1</v>
      </c>
      <c r="CW910" s="317">
        <f>RMDF!CW910</f>
        <v>0</v>
      </c>
      <c r="CX910" s="318" t="str">
        <f>IF(CW910=0,"",_xlfn.XLOOKUP(CW910,StatePicklist!$1:$1,StatePicklist!$3:$3,"NA",0))</f>
        <v/>
      </c>
      <c r="CY910" s="297" t="str">
        <f ca="1">IF(RMDF!CX910="", "", IF(ISNUMBER(MATCH(RMDF!CX910, INDIRECT(CX910), 0)), "OK", "Invalid"))</f>
        <v/>
      </c>
      <c r="CZ910" s="281"/>
      <c r="DA910" s="281"/>
      <c r="DB910" s="281"/>
      <c r="DC910" s="281" t="b">
        <f>AND(RMDF!DF910&gt;=0, RMDF!DF910&lt;=1-SUM(RMDF!Z910,RMDF!AG910,RMDF!AN910,RMDF!AU910,RMDF!BB910,RMDF!BI910,RMDF!BP910,RMDF!BW910,RMDF!CD910,RMDF!CK910,RMDF!CR910,RMDF!CY910), RMDF!DF910=ROUND(RMDF!DF910,4))</f>
        <v>1</v>
      </c>
      <c r="DD910" s="317">
        <f>RMDF!DD910</f>
        <v>0</v>
      </c>
      <c r="DE910" s="318" t="str">
        <f>IF(DD910=0,"",_xlfn.XLOOKUP(DD910,StatePicklist!$1:$1,StatePicklist!$3:$3,"NA",0))</f>
        <v/>
      </c>
      <c r="DF910" s="297" t="str">
        <f ca="1">IF(RMDF!DE910="", "", IF(ISNUMBER(MATCH(RMDF!DE910, INDIRECT(DE910), 0)), "OK", "Invalid"))</f>
        <v/>
      </c>
      <c r="DG910" s="281"/>
      <c r="DH910" s="281"/>
      <c r="DI910" s="281"/>
      <c r="DJ910" s="281" t="b">
        <f>AND(RMDF!DM910&gt;=0, RMDF!DM910&lt;=1-SUM(RMDF!Z910,RMDF!AG910,RMDF!AN910,RMDF!AU910,RMDF!BB910,RMDF!BI910,RMDF!BP910,RMDF!BW910,RMDF!CD910,RMDF!CK910,RMDF!CR910,RMDF!CY910,RMDF!DF910), RMDF!DM910=ROUND(RMDF!DM910,4))</f>
        <v>1</v>
      </c>
      <c r="DK910" s="317">
        <f>RMDF!DK910</f>
        <v>0</v>
      </c>
      <c r="DL910" s="318" t="str">
        <f>IF(DK910=0,"",_xlfn.XLOOKUP(DK910,StatePicklist!$1:$1,StatePicklist!$3:$3,"NA",0))</f>
        <v/>
      </c>
      <c r="DM910" s="297" t="str">
        <f ca="1">IF(RMDF!DL910="", "", IF(ISNUMBER(MATCH(RMDF!DL910, INDIRECT(DL910), 0)), "OK", "Invalid"))</f>
        <v/>
      </c>
      <c r="DN910" s="281"/>
      <c r="DO910" s="281"/>
      <c r="DP910" s="281"/>
      <c r="DQ910" s="281" t="b">
        <f>AND(RMDF!DT910&gt;=0, RMDF!DT910&lt;=1-SUM(RMDF!Z910,RMDF!AG910,RMDF!AN910,RMDF!AU910,RMDF!BB910,RMDF!BI910,RMDF!BP910,RMDF!BW910,RMDF!CD910,RMDF!CK910,RMDF!CR910,RMDF!CY910,RMDF!DF910,RMDF!DM910), RMDF!DT910=ROUND(RMDF!DT910,4))</f>
        <v>1</v>
      </c>
      <c r="DR910" s="317">
        <f>RMDF!DR910</f>
        <v>0</v>
      </c>
      <c r="DS910" s="318" t="str">
        <f>IF(DR910=0,"",_xlfn.XLOOKUP(DR910,StatePicklist!$1:$1,StatePicklist!$3:$3,"NA",0))</f>
        <v/>
      </c>
      <c r="DT910" s="297" t="str">
        <f ca="1">IF(RMDF!DS910="", "", IF(ISNUMBER(MATCH(RMDF!DS910, INDIRECT(DS910), 0)), "OK", "Invalid"))</f>
        <v/>
      </c>
      <c r="DU910" s="281"/>
      <c r="DV910" s="281"/>
      <c r="DW910" s="281"/>
      <c r="DX910" s="281" t="b">
        <f>AND(RMDF!EA910&gt;=0, RMDF!EA910&lt;=1-SUM(RMDF!Z910,RMDF!AG910,RMDF!AN910,RMDF!AU910,RMDF!BB910,RMDF!BI910,RMDF!BP910,RMDF!BW910,RMDF!CD910,RMDF!CK910,RMDF!CR910,RMDF!CY910,RMDF!DF910,RMDF!DM910,RMDF!DT910), RMDF!EA910=ROUND(RMDF!EA910,4))</f>
        <v>1</v>
      </c>
      <c r="DY910" s="317">
        <f>RMDF!DY910</f>
        <v>0</v>
      </c>
      <c r="DZ910" s="318" t="str">
        <f>IF(DY910=0,"",_xlfn.XLOOKUP(DY910,StatePicklist!$1:$1,StatePicklist!$3:$3,"NA",0))</f>
        <v/>
      </c>
      <c r="EA910" s="297" t="str">
        <f ca="1">IF(RMDF!DZ910="", "", IF(ISNUMBER(MATCH(RMDF!DZ910, INDIRECT(DZ910), 0)), "OK", "Invalid"))</f>
        <v/>
      </c>
      <c r="EB910" s="281"/>
      <c r="EC910" s="281"/>
      <c r="ED910" s="281"/>
      <c r="EE910" s="281" t="b">
        <f>AND(RMDF!EH910&gt;=0, RMDF!EH910&lt;=1-SUM(RMDF!Z910,RMDF!AG910,RMDF!AN910,RMDF!AU910,RMDF!BB910,RMDF!BI910,RMDF!BP910,RMDF!BW910,RMDF!CD910,RMDF!CK910,RMDF!CR910,RMDF!CY910,RMDF!DF910,RMDF!DM910,RMDF!DT910,RMDF!EA910), RMDF!EH910=ROUND(RMDF!EH910,4))</f>
        <v>1</v>
      </c>
      <c r="EF910" s="317">
        <f>RMDF!EF910</f>
        <v>0</v>
      </c>
      <c r="EG910" s="318" t="str">
        <f>IF(EF910=0,"",_xlfn.XLOOKUP(EF910,StatePicklist!$1:$1,StatePicklist!$3:$3,"NA",0))</f>
        <v/>
      </c>
      <c r="EH910" s="297" t="str">
        <f ca="1">IF(RMDF!EG910="", "", IF(ISNUMBER(MATCH(RMDF!EG910, INDIRECT(EG910), 0)), "OK", "Invalid"))</f>
        <v/>
      </c>
      <c r="EI910" s="281"/>
      <c r="EJ910" s="281"/>
      <c r="EK910" s="281"/>
      <c r="EL910" s="281" t="b">
        <f>AND(RMDF!EO910&gt;=0, RMDF!EO910&lt;=1-SUM(RMDF!Z910,RMDF!AG910,RMDF!AN910,RMDF!AU910,RMDF!BB910,RMDF!BI910,RMDF!BP910,RMDF!BW910,RMDF!CD910,RMDF!CK910,RMDF!CR910,RMDF!CY910,RMDF!DF910,RMDF!DM910,RMDF!DT910,RMDF!EA910,RMDF!EH910), RMDF!EO910=ROUND(RMDF!EO910,4))</f>
        <v>1</v>
      </c>
      <c r="EM910" s="317">
        <f>RMDF!EM910</f>
        <v>0</v>
      </c>
      <c r="EN910" s="318" t="str">
        <f>IF(EM910=0,"",_xlfn.XLOOKUP(EM910,StatePicklist!$1:$1,StatePicklist!$3:$3,"NA",0))</f>
        <v/>
      </c>
      <c r="EO910" s="297" t="str">
        <f ca="1">IF(RMDF!EN910="", "", IF(ISNUMBER(MATCH(RMDF!EN910, INDIRECT(EN910), 0)), "OK", "Invalid"))</f>
        <v/>
      </c>
      <c r="EP910" s="281"/>
      <c r="EQ910" s="281"/>
      <c r="ER910" s="281"/>
      <c r="ES910" s="281" t="b">
        <f>AND(RMDF!EV910&gt;=0, RMDF!EV910&lt;=1-SUM(RMDF!Z910,RMDF!AG910,RMDF!AN910,RMDF!AU910,RMDF!BB910,RMDF!BI910,RMDF!BP910,RMDF!BW910,RMDF!CD910,RMDF!CK910,RMDF!CR910,RMDF!CY910,RMDF!DF910,RMDF!DM910,RMDF!DT910,RMDF!EA910,RMDF!EH910,RMDF!EO910), RMDF!EV910=ROUND(RMDF!EV910,4))</f>
        <v>1</v>
      </c>
      <c r="ET910" s="317">
        <f>RMDF!ET910</f>
        <v>0</v>
      </c>
      <c r="EU910" s="318" t="str">
        <f>IF(ET910=0,"",_xlfn.XLOOKUP(ET910,StatePicklist!$1:$1,StatePicklist!$3:$3,"NA",0))</f>
        <v/>
      </c>
      <c r="EV910" s="297" t="str">
        <f ca="1">IF(RMDF!EU910="", "", IF(ISNUMBER(MATCH(RMDF!EU910, INDIRECT(EU910), 0)), "OK", "Invalid"))</f>
        <v/>
      </c>
      <c r="EW910" s="281"/>
      <c r="EX910" s="281"/>
      <c r="EY910" s="281"/>
      <c r="EZ910" s="281" t="b">
        <f>AND(RMDF!FC910&gt;=0, RMDF!FC910&lt;=1-SUM(RMDF!Z910,RMDF!AG910,RMDF!AN910,RMDF!AU910,RMDF!BB910,RMDF!BI910,RMDF!BP910,RMDF!BW910,RMDF!CD910,RMDF!CK910,RMDF!CR910,RMDF!CY910,RMDF!DF910,RMDF!DM910,RMDF!DT910,RMDF!EA910,RMDF!EH910,RMDF!EO910,RMDF!EV910), RMDF!FC910=ROUND(RMDF!FC910,4))</f>
        <v>1</v>
      </c>
      <c r="FA910" s="317">
        <f>RMDF!FA910</f>
        <v>0</v>
      </c>
      <c r="FB910" s="318" t="str">
        <f>IF(FA910=0,"",_xlfn.XLOOKUP(FA910,StatePicklist!$1:$1,StatePicklist!$3:$3,"NA",0))</f>
        <v/>
      </c>
      <c r="FC910" s="297" t="str">
        <f ca="1">IF(RMDF!FB910="", "", IF(ISNUMBER(MATCH(RMDF!FB910, INDIRECT(FB910), 0)), "OK", "Invalid"))</f>
        <v/>
      </c>
    </row>
    <row r="911" spans="1:159" s="205" customFormat="1" ht="39.9" customHeight="1" x14ac:dyDescent="0.25">
      <c r="A911" s="206"/>
      <c r="B911" s="196"/>
      <c r="C911" s="197"/>
      <c r="D911" s="198"/>
      <c r="E911" s="199"/>
      <c r="F911" s="200"/>
      <c r="G911" s="201"/>
      <c r="H911" s="292"/>
      <c r="I911" s="305">
        <f>RMDF!I911</f>
        <v>0</v>
      </c>
      <c r="J911" s="305" t="str">
        <f>IF(I911=ProductCode!$B$30,"PDReclPost",IF(OR(I911=ProductCode!$C$30,I911=ProductCode!$E$30,I911=ProductCode!$G$30),"PDPreCon",IF(OR(I911=ProductCode!$D$30,I911=ProductCode!$F$30),"PDNotReclPost","")))</f>
        <v/>
      </c>
      <c r="K911" s="305" t="str">
        <f t="shared" si="48"/>
        <v/>
      </c>
      <c r="L911" s="289"/>
      <c r="M911" s="305" t="str">
        <f t="shared" si="48"/>
        <v/>
      </c>
      <c r="N911" s="289" t="b">
        <f>AND(RMDF!N911&gt;=0, RMDF!N911&lt;=1-RMDF!L911, RMDF!N911=ROUND(RMDF!N911,4))</f>
        <v>1</v>
      </c>
      <c r="O911" s="286" t="str">
        <f>IF(P911="","",IF(I911="","",IF(LEFT(I911,13)="Reclaimed pos",RawMaterialCode!$E$569,RawMaterialCode!$E$568)))</f>
        <v>Reclaimed pre-consumer mixed fibers (RM0578)</v>
      </c>
      <c r="P911" s="295">
        <f t="shared" si="49"/>
        <v>1</v>
      </c>
      <c r="Q911" s="202"/>
      <c r="R911" s="203"/>
      <c r="S911" s="204" t="str">
        <f t="shared" si="50"/>
        <v/>
      </c>
      <c r="T911" s="281"/>
      <c r="U911" s="281"/>
      <c r="V911" s="281"/>
      <c r="W911" s="281"/>
      <c r="X911" s="317">
        <f>RMDF!X911</f>
        <v>0</v>
      </c>
      <c r="Y911" s="318" t="str">
        <f>IF(X911=0,"",_xlfn.XLOOKUP(X911,StatePicklist!$1:$1,StatePicklist!$3:$3,"NA",0))</f>
        <v/>
      </c>
      <c r="Z911" s="297" t="str">
        <f ca="1">IF(RMDF!Y911="", "", IF(ISNUMBER(MATCH(RMDF!Y911, INDIRECT(Y911), 0)), "OK", "Invalid"))</f>
        <v/>
      </c>
      <c r="AA911" s="281"/>
      <c r="AB911" s="281"/>
      <c r="AC911" s="281"/>
      <c r="AD911" s="281" t="b">
        <f>AND(RMDF!AG911&gt;=0, RMDF!AG911&lt;=1-RMDF!Z911, RMDF!AG911=ROUND(RMDF!AG911,4))</f>
        <v>1</v>
      </c>
      <c r="AE911" s="317">
        <f>RMDF!AE911</f>
        <v>0</v>
      </c>
      <c r="AF911" s="318" t="str">
        <f>IF(AE911=0,"",_xlfn.XLOOKUP(AE911,StatePicklist!$1:$1,StatePicklist!$3:$3,"NA",0))</f>
        <v/>
      </c>
      <c r="AG911" s="297" t="str">
        <f ca="1">IF(RMDF!AF911="", "", IF(ISNUMBER(MATCH(RMDF!AF911, INDIRECT(AF911), 0)), "OK", "Invalid"))</f>
        <v/>
      </c>
      <c r="AH911" s="281"/>
      <c r="AI911" s="281"/>
      <c r="AJ911" s="281"/>
      <c r="AK911" s="281" t="b">
        <f>AND(RMDF!AN911&gt;=0, RMDF!AN911&lt;=1-SUM(RMDF!Z911,RMDF!AG911), RMDF!AN911=ROUND(RMDF!AN911,4))</f>
        <v>1</v>
      </c>
      <c r="AL911" s="317">
        <f>RMDF!AL911</f>
        <v>0</v>
      </c>
      <c r="AM911" s="318" t="str">
        <f>IF(AL911=0,"",_xlfn.XLOOKUP(AL911,StatePicklist!$1:$1,StatePicklist!$3:$3,"NA",0))</f>
        <v/>
      </c>
      <c r="AN911" s="297" t="str">
        <f ca="1">IF(RMDF!AM911="", "", IF(ISNUMBER(MATCH(RMDF!AM911, INDIRECT(AM911), 0)), "OK", "Invalid"))</f>
        <v/>
      </c>
      <c r="AO911" s="281"/>
      <c r="AP911" s="281"/>
      <c r="AQ911" s="281"/>
      <c r="AR911" s="281" t="b">
        <f>AND(RMDF!AU911&gt;=0, RMDF!AU911&lt;=1-SUM(RMDF!Z911,RMDF!AG911,RMDF!AN911), RMDF!AU911=ROUND(RMDF!AU911,4))</f>
        <v>1</v>
      </c>
      <c r="AS911" s="317">
        <f>RMDF!AS911</f>
        <v>0</v>
      </c>
      <c r="AT911" s="318" t="str">
        <f>IF(AS911=0,"",_xlfn.XLOOKUP(AS911,StatePicklist!$1:$1,StatePicklist!$3:$3,"NA",0))</f>
        <v/>
      </c>
      <c r="AU911" s="297" t="str">
        <f ca="1">IF(RMDF!AT911="", "", IF(ISNUMBER(MATCH(RMDF!AT911, INDIRECT(AT911), 0)), "OK", "Invalid"))</f>
        <v/>
      </c>
      <c r="AV911" s="281"/>
      <c r="AW911" s="281"/>
      <c r="AX911" s="281"/>
      <c r="AY911" s="281" t="b">
        <f>AND(RMDF!BB911&gt;=0, RMDF!BB911&lt;=1-SUM(RMDF!Z911,RMDF!AG911,RMDF!AN911,RMDF!AU911), RMDF!BB911=ROUND(RMDF!BB911,4))</f>
        <v>1</v>
      </c>
      <c r="AZ911" s="317">
        <f>RMDF!AZ911</f>
        <v>0</v>
      </c>
      <c r="BA911" s="318" t="str">
        <f>IF(AZ911=0,"",_xlfn.XLOOKUP(AZ911,StatePicklist!$1:$1,StatePicklist!$3:$3,"NA",0))</f>
        <v/>
      </c>
      <c r="BB911" s="297" t="str">
        <f ca="1">IF(RMDF!BA911="", "", IF(ISNUMBER(MATCH(RMDF!BA911, INDIRECT(BA911), 0)), "OK", "Invalid"))</f>
        <v/>
      </c>
      <c r="BC911" s="281"/>
      <c r="BD911" s="281"/>
      <c r="BE911" s="281"/>
      <c r="BF911" s="281" t="b">
        <f>AND(RMDF!BI911&gt;=0, RMDF!BI911&lt;=1-SUM(RMDF!Z911,RMDF!AG911,RMDF!AN911,RMDF!AU911,RMDF!BB911), RMDF!BI911=ROUND(RMDF!BI911,4))</f>
        <v>1</v>
      </c>
      <c r="BG911" s="317">
        <f>RMDF!BG911</f>
        <v>0</v>
      </c>
      <c r="BH911" s="318" t="str">
        <f>IF(BG911=0,"",_xlfn.XLOOKUP(BG911,StatePicklist!$1:$1,StatePicklist!$3:$3,"NA",0))</f>
        <v/>
      </c>
      <c r="BI911" s="297" t="str">
        <f ca="1">IF(RMDF!BH911="", "", IF(ISNUMBER(MATCH(RMDF!BH911, INDIRECT(BH911), 0)), "OK", "Invalid"))</f>
        <v/>
      </c>
      <c r="BJ911" s="281"/>
      <c r="BK911" s="281"/>
      <c r="BL911" s="281"/>
      <c r="BM911" s="281" t="b">
        <f>AND(RMDF!BP911&gt;=0, RMDF!BP911&lt;=1-SUM(RMDF!Z911,RMDF!AG911,RMDF!AN911,RMDF!AU911,RMDF!BB911,RMDF!BI911), RMDF!BP911=ROUND(RMDF!BP911,4))</f>
        <v>1</v>
      </c>
      <c r="BN911" s="317">
        <f>RMDF!BN911</f>
        <v>0</v>
      </c>
      <c r="BO911" s="318" t="str">
        <f>IF(BN911=0,"",_xlfn.XLOOKUP(BN911,StatePicklist!$1:$1,StatePicklist!$3:$3,"NA",0))</f>
        <v/>
      </c>
      <c r="BP911" s="297" t="str">
        <f ca="1">IF(RMDF!BO911="", "", IF(ISNUMBER(MATCH(RMDF!BO911, INDIRECT(BO911), 0)), "OK", "Invalid"))</f>
        <v/>
      </c>
      <c r="BQ911" s="281"/>
      <c r="BR911" s="281"/>
      <c r="BS911" s="281"/>
      <c r="BT911" s="281" t="b">
        <f>AND(RMDF!BW911&gt;=0, RMDF!BW911&lt;=1-SUM(RMDF!Z911,RMDF!AG911,RMDF!AN911,RMDF!AU911,RMDF!BB911,RMDF!BI911,RMDF!BP911), RMDF!BW911=ROUND(RMDF!BW911,4))</f>
        <v>1</v>
      </c>
      <c r="BU911" s="317">
        <f>RMDF!BU911</f>
        <v>0</v>
      </c>
      <c r="BV911" s="318" t="str">
        <f>IF(BU911=0,"",_xlfn.XLOOKUP(BU911,StatePicklist!$1:$1,StatePicklist!$3:$3,"NA",0))</f>
        <v/>
      </c>
      <c r="BW911" s="297" t="str">
        <f ca="1">IF(RMDF!BV911="", "", IF(ISNUMBER(MATCH(RMDF!BV911, INDIRECT(BV911), 0)), "OK", "Invalid"))</f>
        <v/>
      </c>
      <c r="BX911" s="281"/>
      <c r="BY911" s="281"/>
      <c r="BZ911" s="281"/>
      <c r="CA911" s="281" t="b">
        <f>AND(RMDF!CD911&gt;=0, RMDF!CD911&lt;=1-SUM(RMDF!Z911,RMDF!AG911,RMDF!AN911,RMDF!AU911,RMDF!BB911,RMDF!BI911,RMDF!BP911,RMDF!BW911), RMDF!CD911=ROUND(RMDF!CD911,4))</f>
        <v>1</v>
      </c>
      <c r="CB911" s="317">
        <f>RMDF!CB911</f>
        <v>0</v>
      </c>
      <c r="CC911" s="318" t="str">
        <f>IF(CB911=0,"",_xlfn.XLOOKUP(CB911,StatePicklist!$1:$1,StatePicklist!$3:$3,"NA",0))</f>
        <v/>
      </c>
      <c r="CD911" s="297" t="str">
        <f ca="1">IF(RMDF!CC911="", "", IF(ISNUMBER(MATCH(RMDF!CC911, INDIRECT(CC911), 0)), "OK", "Invalid"))</f>
        <v/>
      </c>
      <c r="CE911" s="281"/>
      <c r="CF911" s="281"/>
      <c r="CG911" s="281"/>
      <c r="CH911" s="281" t="b">
        <f>AND(RMDF!CK911&gt;=0, RMDF!CK911&lt;=1-SUM(RMDF!Z911,RMDF!AG911,RMDF!AN911,RMDF!AU911,RMDF!BB911,RMDF!BI911,RMDF!BP911,RMDF!BW911,RMDF!CD911), RMDF!CK911=ROUND(RMDF!CK911,4))</f>
        <v>1</v>
      </c>
      <c r="CI911" s="317">
        <f>RMDF!CI911</f>
        <v>0</v>
      </c>
      <c r="CJ911" s="318" t="str">
        <f>IF(CI911=0,"",_xlfn.XLOOKUP(CI911,StatePicklist!$1:$1,StatePicklist!$3:$3,"NA",0))</f>
        <v/>
      </c>
      <c r="CK911" s="297" t="str">
        <f ca="1">IF(RMDF!CJ911="", "", IF(ISNUMBER(MATCH(RMDF!CJ911, INDIRECT(CJ911), 0)), "OK", "Invalid"))</f>
        <v/>
      </c>
      <c r="CL911" s="281"/>
      <c r="CM911" s="281"/>
      <c r="CN911" s="281"/>
      <c r="CO911" s="281" t="b">
        <f>AND(RMDF!CR911&gt;=0, RMDF!CR911&lt;=1-SUM(RMDF!Z911,RMDF!AG911,RMDF!AN911,RMDF!AU911,RMDF!BB911,RMDF!BI911,RMDF!BP911,RMDF!BW911,RMDF!CD911,RMDF!CK911), RMDF!CR911=ROUND(RMDF!CR911,4))</f>
        <v>1</v>
      </c>
      <c r="CP911" s="317">
        <f>RMDF!CP911</f>
        <v>0</v>
      </c>
      <c r="CQ911" s="318" t="str">
        <f>IF(CP911=0,"",_xlfn.XLOOKUP(CP911,StatePicklist!$1:$1,StatePicklist!$3:$3,"NA",0))</f>
        <v/>
      </c>
      <c r="CR911" s="297" t="str">
        <f ca="1">IF(RMDF!CQ911="", "", IF(ISNUMBER(MATCH(RMDF!CQ911, INDIRECT(CQ911), 0)), "OK", "Invalid"))</f>
        <v/>
      </c>
      <c r="CS911" s="281"/>
      <c r="CT911" s="281"/>
      <c r="CU911" s="281"/>
      <c r="CV911" s="281" t="b">
        <f>AND(RMDF!CY911&gt;=0, RMDF!CY911&lt;=1-SUM(RMDF!Z911,RMDF!AG911,RMDF!AN911,RMDF!AU911,RMDF!BB911,RMDF!BI911,RMDF!BP911,RMDF!BW911,RMDF!CD911,RMDF!CK911,RMDF!CR911), RMDF!CY911=ROUND(RMDF!CY911,4))</f>
        <v>1</v>
      </c>
      <c r="CW911" s="317">
        <f>RMDF!CW911</f>
        <v>0</v>
      </c>
      <c r="CX911" s="318" t="str">
        <f>IF(CW911=0,"",_xlfn.XLOOKUP(CW911,StatePicklist!$1:$1,StatePicklist!$3:$3,"NA",0))</f>
        <v/>
      </c>
      <c r="CY911" s="297" t="str">
        <f ca="1">IF(RMDF!CX911="", "", IF(ISNUMBER(MATCH(RMDF!CX911, INDIRECT(CX911), 0)), "OK", "Invalid"))</f>
        <v/>
      </c>
      <c r="CZ911" s="281"/>
      <c r="DA911" s="281"/>
      <c r="DB911" s="281"/>
      <c r="DC911" s="281" t="b">
        <f>AND(RMDF!DF911&gt;=0, RMDF!DF911&lt;=1-SUM(RMDF!Z911,RMDF!AG911,RMDF!AN911,RMDF!AU911,RMDF!BB911,RMDF!BI911,RMDF!BP911,RMDF!BW911,RMDF!CD911,RMDF!CK911,RMDF!CR911,RMDF!CY911), RMDF!DF911=ROUND(RMDF!DF911,4))</f>
        <v>1</v>
      </c>
      <c r="DD911" s="317">
        <f>RMDF!DD911</f>
        <v>0</v>
      </c>
      <c r="DE911" s="318" t="str">
        <f>IF(DD911=0,"",_xlfn.XLOOKUP(DD911,StatePicklist!$1:$1,StatePicklist!$3:$3,"NA",0))</f>
        <v/>
      </c>
      <c r="DF911" s="297" t="str">
        <f ca="1">IF(RMDF!DE911="", "", IF(ISNUMBER(MATCH(RMDF!DE911, INDIRECT(DE911), 0)), "OK", "Invalid"))</f>
        <v/>
      </c>
      <c r="DG911" s="281"/>
      <c r="DH911" s="281"/>
      <c r="DI911" s="281"/>
      <c r="DJ911" s="281" t="b">
        <f>AND(RMDF!DM911&gt;=0, RMDF!DM911&lt;=1-SUM(RMDF!Z911,RMDF!AG911,RMDF!AN911,RMDF!AU911,RMDF!BB911,RMDF!BI911,RMDF!BP911,RMDF!BW911,RMDF!CD911,RMDF!CK911,RMDF!CR911,RMDF!CY911,RMDF!DF911), RMDF!DM911=ROUND(RMDF!DM911,4))</f>
        <v>1</v>
      </c>
      <c r="DK911" s="317">
        <f>RMDF!DK911</f>
        <v>0</v>
      </c>
      <c r="DL911" s="318" t="str">
        <f>IF(DK911=0,"",_xlfn.XLOOKUP(DK911,StatePicklist!$1:$1,StatePicklist!$3:$3,"NA",0))</f>
        <v/>
      </c>
      <c r="DM911" s="297" t="str">
        <f ca="1">IF(RMDF!DL911="", "", IF(ISNUMBER(MATCH(RMDF!DL911, INDIRECT(DL911), 0)), "OK", "Invalid"))</f>
        <v/>
      </c>
      <c r="DN911" s="281"/>
      <c r="DO911" s="281"/>
      <c r="DP911" s="281"/>
      <c r="DQ911" s="281" t="b">
        <f>AND(RMDF!DT911&gt;=0, RMDF!DT911&lt;=1-SUM(RMDF!Z911,RMDF!AG911,RMDF!AN911,RMDF!AU911,RMDF!BB911,RMDF!BI911,RMDF!BP911,RMDF!BW911,RMDF!CD911,RMDF!CK911,RMDF!CR911,RMDF!CY911,RMDF!DF911,RMDF!DM911), RMDF!DT911=ROUND(RMDF!DT911,4))</f>
        <v>1</v>
      </c>
      <c r="DR911" s="317">
        <f>RMDF!DR911</f>
        <v>0</v>
      </c>
      <c r="DS911" s="318" t="str">
        <f>IF(DR911=0,"",_xlfn.XLOOKUP(DR911,StatePicklist!$1:$1,StatePicklist!$3:$3,"NA",0))</f>
        <v/>
      </c>
      <c r="DT911" s="297" t="str">
        <f ca="1">IF(RMDF!DS911="", "", IF(ISNUMBER(MATCH(RMDF!DS911, INDIRECT(DS911), 0)), "OK", "Invalid"))</f>
        <v/>
      </c>
      <c r="DU911" s="281"/>
      <c r="DV911" s="281"/>
      <c r="DW911" s="281"/>
      <c r="DX911" s="281" t="b">
        <f>AND(RMDF!EA911&gt;=0, RMDF!EA911&lt;=1-SUM(RMDF!Z911,RMDF!AG911,RMDF!AN911,RMDF!AU911,RMDF!BB911,RMDF!BI911,RMDF!BP911,RMDF!BW911,RMDF!CD911,RMDF!CK911,RMDF!CR911,RMDF!CY911,RMDF!DF911,RMDF!DM911,RMDF!DT911), RMDF!EA911=ROUND(RMDF!EA911,4))</f>
        <v>1</v>
      </c>
      <c r="DY911" s="317">
        <f>RMDF!DY911</f>
        <v>0</v>
      </c>
      <c r="DZ911" s="318" t="str">
        <f>IF(DY911=0,"",_xlfn.XLOOKUP(DY911,StatePicklist!$1:$1,StatePicklist!$3:$3,"NA",0))</f>
        <v/>
      </c>
      <c r="EA911" s="297" t="str">
        <f ca="1">IF(RMDF!DZ911="", "", IF(ISNUMBER(MATCH(RMDF!DZ911, INDIRECT(DZ911), 0)), "OK", "Invalid"))</f>
        <v/>
      </c>
      <c r="EB911" s="281"/>
      <c r="EC911" s="281"/>
      <c r="ED911" s="281"/>
      <c r="EE911" s="281" t="b">
        <f>AND(RMDF!EH911&gt;=0, RMDF!EH911&lt;=1-SUM(RMDF!Z911,RMDF!AG911,RMDF!AN911,RMDF!AU911,RMDF!BB911,RMDF!BI911,RMDF!BP911,RMDF!BW911,RMDF!CD911,RMDF!CK911,RMDF!CR911,RMDF!CY911,RMDF!DF911,RMDF!DM911,RMDF!DT911,RMDF!EA911), RMDF!EH911=ROUND(RMDF!EH911,4))</f>
        <v>1</v>
      </c>
      <c r="EF911" s="317">
        <f>RMDF!EF911</f>
        <v>0</v>
      </c>
      <c r="EG911" s="318" t="str">
        <f>IF(EF911=0,"",_xlfn.XLOOKUP(EF911,StatePicklist!$1:$1,StatePicklist!$3:$3,"NA",0))</f>
        <v/>
      </c>
      <c r="EH911" s="297" t="str">
        <f ca="1">IF(RMDF!EG911="", "", IF(ISNUMBER(MATCH(RMDF!EG911, INDIRECT(EG911), 0)), "OK", "Invalid"))</f>
        <v/>
      </c>
      <c r="EI911" s="281"/>
      <c r="EJ911" s="281"/>
      <c r="EK911" s="281"/>
      <c r="EL911" s="281" t="b">
        <f>AND(RMDF!EO911&gt;=0, RMDF!EO911&lt;=1-SUM(RMDF!Z911,RMDF!AG911,RMDF!AN911,RMDF!AU911,RMDF!BB911,RMDF!BI911,RMDF!BP911,RMDF!BW911,RMDF!CD911,RMDF!CK911,RMDF!CR911,RMDF!CY911,RMDF!DF911,RMDF!DM911,RMDF!DT911,RMDF!EA911,RMDF!EH911), RMDF!EO911=ROUND(RMDF!EO911,4))</f>
        <v>1</v>
      </c>
      <c r="EM911" s="317">
        <f>RMDF!EM911</f>
        <v>0</v>
      </c>
      <c r="EN911" s="318" t="str">
        <f>IF(EM911=0,"",_xlfn.XLOOKUP(EM911,StatePicklist!$1:$1,StatePicklist!$3:$3,"NA",0))</f>
        <v/>
      </c>
      <c r="EO911" s="297" t="str">
        <f ca="1">IF(RMDF!EN911="", "", IF(ISNUMBER(MATCH(RMDF!EN911, INDIRECT(EN911), 0)), "OK", "Invalid"))</f>
        <v/>
      </c>
      <c r="EP911" s="281"/>
      <c r="EQ911" s="281"/>
      <c r="ER911" s="281"/>
      <c r="ES911" s="281" t="b">
        <f>AND(RMDF!EV911&gt;=0, RMDF!EV911&lt;=1-SUM(RMDF!Z911,RMDF!AG911,RMDF!AN911,RMDF!AU911,RMDF!BB911,RMDF!BI911,RMDF!BP911,RMDF!BW911,RMDF!CD911,RMDF!CK911,RMDF!CR911,RMDF!CY911,RMDF!DF911,RMDF!DM911,RMDF!DT911,RMDF!EA911,RMDF!EH911,RMDF!EO911), RMDF!EV911=ROUND(RMDF!EV911,4))</f>
        <v>1</v>
      </c>
      <c r="ET911" s="317">
        <f>RMDF!ET911</f>
        <v>0</v>
      </c>
      <c r="EU911" s="318" t="str">
        <f>IF(ET911=0,"",_xlfn.XLOOKUP(ET911,StatePicklist!$1:$1,StatePicklist!$3:$3,"NA",0))</f>
        <v/>
      </c>
      <c r="EV911" s="297" t="str">
        <f ca="1">IF(RMDF!EU911="", "", IF(ISNUMBER(MATCH(RMDF!EU911, INDIRECT(EU911), 0)), "OK", "Invalid"))</f>
        <v/>
      </c>
      <c r="EW911" s="281"/>
      <c r="EX911" s="281"/>
      <c r="EY911" s="281"/>
      <c r="EZ911" s="281" t="b">
        <f>AND(RMDF!FC911&gt;=0, RMDF!FC911&lt;=1-SUM(RMDF!Z911,RMDF!AG911,RMDF!AN911,RMDF!AU911,RMDF!BB911,RMDF!BI911,RMDF!BP911,RMDF!BW911,RMDF!CD911,RMDF!CK911,RMDF!CR911,RMDF!CY911,RMDF!DF911,RMDF!DM911,RMDF!DT911,RMDF!EA911,RMDF!EH911,RMDF!EO911,RMDF!EV911), RMDF!FC911=ROUND(RMDF!FC911,4))</f>
        <v>1</v>
      </c>
      <c r="FA911" s="317">
        <f>RMDF!FA911</f>
        <v>0</v>
      </c>
      <c r="FB911" s="318" t="str">
        <f>IF(FA911=0,"",_xlfn.XLOOKUP(FA911,StatePicklist!$1:$1,StatePicklist!$3:$3,"NA",0))</f>
        <v/>
      </c>
      <c r="FC911" s="297" t="str">
        <f ca="1">IF(RMDF!FB911="", "", IF(ISNUMBER(MATCH(RMDF!FB911, INDIRECT(FB911), 0)), "OK", "Invalid"))</f>
        <v/>
      </c>
    </row>
    <row r="912" spans="1:159" s="205" customFormat="1" ht="39.9" customHeight="1" x14ac:dyDescent="0.25">
      <c r="A912" s="206"/>
      <c r="B912" s="196"/>
      <c r="C912" s="197"/>
      <c r="D912" s="198"/>
      <c r="E912" s="199"/>
      <c r="F912" s="200"/>
      <c r="G912" s="201"/>
      <c r="H912" s="292"/>
      <c r="I912" s="305">
        <f>RMDF!I912</f>
        <v>0</v>
      </c>
      <c r="J912" s="305" t="str">
        <f>IF(I912=ProductCode!$B$30,"PDReclPost",IF(OR(I912=ProductCode!$C$30,I912=ProductCode!$E$30,I912=ProductCode!$G$30),"PDPreCon",IF(OR(I912=ProductCode!$D$30,I912=ProductCode!$F$30),"PDNotReclPost","")))</f>
        <v/>
      </c>
      <c r="K912" s="305" t="str">
        <f t="shared" si="48"/>
        <v/>
      </c>
      <c r="L912" s="289"/>
      <c r="M912" s="305" t="str">
        <f t="shared" si="48"/>
        <v/>
      </c>
      <c r="N912" s="289" t="b">
        <f>AND(RMDF!N912&gt;=0, RMDF!N912&lt;=1-RMDF!L912, RMDF!N912=ROUND(RMDF!N912,4))</f>
        <v>1</v>
      </c>
      <c r="O912" s="286" t="str">
        <f>IF(P912="","",IF(I912="","",IF(LEFT(I912,13)="Reclaimed pos",RawMaterialCode!$E$569,RawMaterialCode!$E$568)))</f>
        <v>Reclaimed pre-consumer mixed fibers (RM0578)</v>
      </c>
      <c r="P912" s="295">
        <f t="shared" si="49"/>
        <v>1</v>
      </c>
      <c r="Q912" s="202"/>
      <c r="R912" s="203"/>
      <c r="S912" s="204" t="str">
        <f t="shared" si="50"/>
        <v/>
      </c>
      <c r="T912" s="281"/>
      <c r="U912" s="281"/>
      <c r="V912" s="281"/>
      <c r="W912" s="281"/>
      <c r="X912" s="317">
        <f>RMDF!X912</f>
        <v>0</v>
      </c>
      <c r="Y912" s="318" t="str">
        <f>IF(X912=0,"",_xlfn.XLOOKUP(X912,StatePicklist!$1:$1,StatePicklist!$3:$3,"NA",0))</f>
        <v/>
      </c>
      <c r="Z912" s="297" t="str">
        <f ca="1">IF(RMDF!Y912="", "", IF(ISNUMBER(MATCH(RMDF!Y912, INDIRECT(Y912), 0)), "OK", "Invalid"))</f>
        <v/>
      </c>
      <c r="AA912" s="281"/>
      <c r="AB912" s="281"/>
      <c r="AC912" s="281"/>
      <c r="AD912" s="281" t="b">
        <f>AND(RMDF!AG912&gt;=0, RMDF!AG912&lt;=1-RMDF!Z912, RMDF!AG912=ROUND(RMDF!AG912,4))</f>
        <v>1</v>
      </c>
      <c r="AE912" s="317">
        <f>RMDF!AE912</f>
        <v>0</v>
      </c>
      <c r="AF912" s="318" t="str">
        <f>IF(AE912=0,"",_xlfn.XLOOKUP(AE912,StatePicklist!$1:$1,StatePicklist!$3:$3,"NA",0))</f>
        <v/>
      </c>
      <c r="AG912" s="297" t="str">
        <f ca="1">IF(RMDF!AF912="", "", IF(ISNUMBER(MATCH(RMDF!AF912, INDIRECT(AF912), 0)), "OK", "Invalid"))</f>
        <v/>
      </c>
      <c r="AH912" s="281"/>
      <c r="AI912" s="281"/>
      <c r="AJ912" s="281"/>
      <c r="AK912" s="281" t="b">
        <f>AND(RMDF!AN912&gt;=0, RMDF!AN912&lt;=1-SUM(RMDF!Z912,RMDF!AG912), RMDF!AN912=ROUND(RMDF!AN912,4))</f>
        <v>1</v>
      </c>
      <c r="AL912" s="317">
        <f>RMDF!AL912</f>
        <v>0</v>
      </c>
      <c r="AM912" s="318" t="str">
        <f>IF(AL912=0,"",_xlfn.XLOOKUP(AL912,StatePicklist!$1:$1,StatePicklist!$3:$3,"NA",0))</f>
        <v/>
      </c>
      <c r="AN912" s="297" t="str">
        <f ca="1">IF(RMDF!AM912="", "", IF(ISNUMBER(MATCH(RMDF!AM912, INDIRECT(AM912), 0)), "OK", "Invalid"))</f>
        <v/>
      </c>
      <c r="AO912" s="281"/>
      <c r="AP912" s="281"/>
      <c r="AQ912" s="281"/>
      <c r="AR912" s="281" t="b">
        <f>AND(RMDF!AU912&gt;=0, RMDF!AU912&lt;=1-SUM(RMDF!Z912,RMDF!AG912,RMDF!AN912), RMDF!AU912=ROUND(RMDF!AU912,4))</f>
        <v>1</v>
      </c>
      <c r="AS912" s="317">
        <f>RMDF!AS912</f>
        <v>0</v>
      </c>
      <c r="AT912" s="318" t="str">
        <f>IF(AS912=0,"",_xlfn.XLOOKUP(AS912,StatePicklist!$1:$1,StatePicklist!$3:$3,"NA",0))</f>
        <v/>
      </c>
      <c r="AU912" s="297" t="str">
        <f ca="1">IF(RMDF!AT912="", "", IF(ISNUMBER(MATCH(RMDF!AT912, INDIRECT(AT912), 0)), "OK", "Invalid"))</f>
        <v/>
      </c>
      <c r="AV912" s="281"/>
      <c r="AW912" s="281"/>
      <c r="AX912" s="281"/>
      <c r="AY912" s="281" t="b">
        <f>AND(RMDF!BB912&gt;=0, RMDF!BB912&lt;=1-SUM(RMDF!Z912,RMDF!AG912,RMDF!AN912,RMDF!AU912), RMDF!BB912=ROUND(RMDF!BB912,4))</f>
        <v>1</v>
      </c>
      <c r="AZ912" s="317">
        <f>RMDF!AZ912</f>
        <v>0</v>
      </c>
      <c r="BA912" s="318" t="str">
        <f>IF(AZ912=0,"",_xlfn.XLOOKUP(AZ912,StatePicklist!$1:$1,StatePicklist!$3:$3,"NA",0))</f>
        <v/>
      </c>
      <c r="BB912" s="297" t="str">
        <f ca="1">IF(RMDF!BA912="", "", IF(ISNUMBER(MATCH(RMDF!BA912, INDIRECT(BA912), 0)), "OK", "Invalid"))</f>
        <v/>
      </c>
      <c r="BC912" s="281"/>
      <c r="BD912" s="281"/>
      <c r="BE912" s="281"/>
      <c r="BF912" s="281" t="b">
        <f>AND(RMDF!BI912&gt;=0, RMDF!BI912&lt;=1-SUM(RMDF!Z912,RMDF!AG912,RMDF!AN912,RMDF!AU912,RMDF!BB912), RMDF!BI912=ROUND(RMDF!BI912,4))</f>
        <v>1</v>
      </c>
      <c r="BG912" s="317">
        <f>RMDF!BG912</f>
        <v>0</v>
      </c>
      <c r="BH912" s="318" t="str">
        <f>IF(BG912=0,"",_xlfn.XLOOKUP(BG912,StatePicklist!$1:$1,StatePicklist!$3:$3,"NA",0))</f>
        <v/>
      </c>
      <c r="BI912" s="297" t="str">
        <f ca="1">IF(RMDF!BH912="", "", IF(ISNUMBER(MATCH(RMDF!BH912, INDIRECT(BH912), 0)), "OK", "Invalid"))</f>
        <v/>
      </c>
      <c r="BJ912" s="281"/>
      <c r="BK912" s="281"/>
      <c r="BL912" s="281"/>
      <c r="BM912" s="281" t="b">
        <f>AND(RMDF!BP912&gt;=0, RMDF!BP912&lt;=1-SUM(RMDF!Z912,RMDF!AG912,RMDF!AN912,RMDF!AU912,RMDF!BB912,RMDF!BI912), RMDF!BP912=ROUND(RMDF!BP912,4))</f>
        <v>1</v>
      </c>
      <c r="BN912" s="317">
        <f>RMDF!BN912</f>
        <v>0</v>
      </c>
      <c r="BO912" s="318" t="str">
        <f>IF(BN912=0,"",_xlfn.XLOOKUP(BN912,StatePicklist!$1:$1,StatePicklist!$3:$3,"NA",0))</f>
        <v/>
      </c>
      <c r="BP912" s="297" t="str">
        <f ca="1">IF(RMDF!BO912="", "", IF(ISNUMBER(MATCH(RMDF!BO912, INDIRECT(BO912), 0)), "OK", "Invalid"))</f>
        <v/>
      </c>
      <c r="BQ912" s="281"/>
      <c r="BR912" s="281"/>
      <c r="BS912" s="281"/>
      <c r="BT912" s="281" t="b">
        <f>AND(RMDF!BW912&gt;=0, RMDF!BW912&lt;=1-SUM(RMDF!Z912,RMDF!AG912,RMDF!AN912,RMDF!AU912,RMDF!BB912,RMDF!BI912,RMDF!BP912), RMDF!BW912=ROUND(RMDF!BW912,4))</f>
        <v>1</v>
      </c>
      <c r="BU912" s="317">
        <f>RMDF!BU912</f>
        <v>0</v>
      </c>
      <c r="BV912" s="318" t="str">
        <f>IF(BU912=0,"",_xlfn.XLOOKUP(BU912,StatePicklist!$1:$1,StatePicklist!$3:$3,"NA",0))</f>
        <v/>
      </c>
      <c r="BW912" s="297" t="str">
        <f ca="1">IF(RMDF!BV912="", "", IF(ISNUMBER(MATCH(RMDF!BV912, INDIRECT(BV912), 0)), "OK", "Invalid"))</f>
        <v/>
      </c>
      <c r="BX912" s="281"/>
      <c r="BY912" s="281"/>
      <c r="BZ912" s="281"/>
      <c r="CA912" s="281" t="b">
        <f>AND(RMDF!CD912&gt;=0, RMDF!CD912&lt;=1-SUM(RMDF!Z912,RMDF!AG912,RMDF!AN912,RMDF!AU912,RMDF!BB912,RMDF!BI912,RMDF!BP912,RMDF!BW912), RMDF!CD912=ROUND(RMDF!CD912,4))</f>
        <v>1</v>
      </c>
      <c r="CB912" s="317">
        <f>RMDF!CB912</f>
        <v>0</v>
      </c>
      <c r="CC912" s="318" t="str">
        <f>IF(CB912=0,"",_xlfn.XLOOKUP(CB912,StatePicklist!$1:$1,StatePicklist!$3:$3,"NA",0))</f>
        <v/>
      </c>
      <c r="CD912" s="297" t="str">
        <f ca="1">IF(RMDF!CC912="", "", IF(ISNUMBER(MATCH(RMDF!CC912, INDIRECT(CC912), 0)), "OK", "Invalid"))</f>
        <v/>
      </c>
      <c r="CE912" s="281"/>
      <c r="CF912" s="281"/>
      <c r="CG912" s="281"/>
      <c r="CH912" s="281" t="b">
        <f>AND(RMDF!CK912&gt;=0, RMDF!CK912&lt;=1-SUM(RMDF!Z912,RMDF!AG912,RMDF!AN912,RMDF!AU912,RMDF!BB912,RMDF!BI912,RMDF!BP912,RMDF!BW912,RMDF!CD912), RMDF!CK912=ROUND(RMDF!CK912,4))</f>
        <v>1</v>
      </c>
      <c r="CI912" s="317">
        <f>RMDF!CI912</f>
        <v>0</v>
      </c>
      <c r="CJ912" s="318" t="str">
        <f>IF(CI912=0,"",_xlfn.XLOOKUP(CI912,StatePicklist!$1:$1,StatePicklist!$3:$3,"NA",0))</f>
        <v/>
      </c>
      <c r="CK912" s="297" t="str">
        <f ca="1">IF(RMDF!CJ912="", "", IF(ISNUMBER(MATCH(RMDF!CJ912, INDIRECT(CJ912), 0)), "OK", "Invalid"))</f>
        <v/>
      </c>
      <c r="CL912" s="281"/>
      <c r="CM912" s="281"/>
      <c r="CN912" s="281"/>
      <c r="CO912" s="281" t="b">
        <f>AND(RMDF!CR912&gt;=0, RMDF!CR912&lt;=1-SUM(RMDF!Z912,RMDF!AG912,RMDF!AN912,RMDF!AU912,RMDF!BB912,RMDF!BI912,RMDF!BP912,RMDF!BW912,RMDF!CD912,RMDF!CK912), RMDF!CR912=ROUND(RMDF!CR912,4))</f>
        <v>1</v>
      </c>
      <c r="CP912" s="317">
        <f>RMDF!CP912</f>
        <v>0</v>
      </c>
      <c r="CQ912" s="318" t="str">
        <f>IF(CP912=0,"",_xlfn.XLOOKUP(CP912,StatePicklist!$1:$1,StatePicklist!$3:$3,"NA",0))</f>
        <v/>
      </c>
      <c r="CR912" s="297" t="str">
        <f ca="1">IF(RMDF!CQ912="", "", IF(ISNUMBER(MATCH(RMDF!CQ912, INDIRECT(CQ912), 0)), "OK", "Invalid"))</f>
        <v/>
      </c>
      <c r="CS912" s="281"/>
      <c r="CT912" s="281"/>
      <c r="CU912" s="281"/>
      <c r="CV912" s="281" t="b">
        <f>AND(RMDF!CY912&gt;=0, RMDF!CY912&lt;=1-SUM(RMDF!Z912,RMDF!AG912,RMDF!AN912,RMDF!AU912,RMDF!BB912,RMDF!BI912,RMDF!BP912,RMDF!BW912,RMDF!CD912,RMDF!CK912,RMDF!CR912), RMDF!CY912=ROUND(RMDF!CY912,4))</f>
        <v>1</v>
      </c>
      <c r="CW912" s="317">
        <f>RMDF!CW912</f>
        <v>0</v>
      </c>
      <c r="CX912" s="318" t="str">
        <f>IF(CW912=0,"",_xlfn.XLOOKUP(CW912,StatePicklist!$1:$1,StatePicklist!$3:$3,"NA",0))</f>
        <v/>
      </c>
      <c r="CY912" s="297" t="str">
        <f ca="1">IF(RMDF!CX912="", "", IF(ISNUMBER(MATCH(RMDF!CX912, INDIRECT(CX912), 0)), "OK", "Invalid"))</f>
        <v/>
      </c>
      <c r="CZ912" s="281"/>
      <c r="DA912" s="281"/>
      <c r="DB912" s="281"/>
      <c r="DC912" s="281" t="b">
        <f>AND(RMDF!DF912&gt;=0, RMDF!DF912&lt;=1-SUM(RMDF!Z912,RMDF!AG912,RMDF!AN912,RMDF!AU912,RMDF!BB912,RMDF!BI912,RMDF!BP912,RMDF!BW912,RMDF!CD912,RMDF!CK912,RMDF!CR912,RMDF!CY912), RMDF!DF912=ROUND(RMDF!DF912,4))</f>
        <v>1</v>
      </c>
      <c r="DD912" s="317">
        <f>RMDF!DD912</f>
        <v>0</v>
      </c>
      <c r="DE912" s="318" t="str">
        <f>IF(DD912=0,"",_xlfn.XLOOKUP(DD912,StatePicklist!$1:$1,StatePicklist!$3:$3,"NA",0))</f>
        <v/>
      </c>
      <c r="DF912" s="297" t="str">
        <f ca="1">IF(RMDF!DE912="", "", IF(ISNUMBER(MATCH(RMDF!DE912, INDIRECT(DE912), 0)), "OK", "Invalid"))</f>
        <v/>
      </c>
      <c r="DG912" s="281"/>
      <c r="DH912" s="281"/>
      <c r="DI912" s="281"/>
      <c r="DJ912" s="281" t="b">
        <f>AND(RMDF!DM912&gt;=0, RMDF!DM912&lt;=1-SUM(RMDF!Z912,RMDF!AG912,RMDF!AN912,RMDF!AU912,RMDF!BB912,RMDF!BI912,RMDF!BP912,RMDF!BW912,RMDF!CD912,RMDF!CK912,RMDF!CR912,RMDF!CY912,RMDF!DF912), RMDF!DM912=ROUND(RMDF!DM912,4))</f>
        <v>1</v>
      </c>
      <c r="DK912" s="317">
        <f>RMDF!DK912</f>
        <v>0</v>
      </c>
      <c r="DL912" s="318" t="str">
        <f>IF(DK912=0,"",_xlfn.XLOOKUP(DK912,StatePicklist!$1:$1,StatePicklist!$3:$3,"NA",0))</f>
        <v/>
      </c>
      <c r="DM912" s="297" t="str">
        <f ca="1">IF(RMDF!DL912="", "", IF(ISNUMBER(MATCH(RMDF!DL912, INDIRECT(DL912), 0)), "OK", "Invalid"))</f>
        <v/>
      </c>
      <c r="DN912" s="281"/>
      <c r="DO912" s="281"/>
      <c r="DP912" s="281"/>
      <c r="DQ912" s="281" t="b">
        <f>AND(RMDF!DT912&gt;=0, RMDF!DT912&lt;=1-SUM(RMDF!Z912,RMDF!AG912,RMDF!AN912,RMDF!AU912,RMDF!BB912,RMDF!BI912,RMDF!BP912,RMDF!BW912,RMDF!CD912,RMDF!CK912,RMDF!CR912,RMDF!CY912,RMDF!DF912,RMDF!DM912), RMDF!DT912=ROUND(RMDF!DT912,4))</f>
        <v>1</v>
      </c>
      <c r="DR912" s="317">
        <f>RMDF!DR912</f>
        <v>0</v>
      </c>
      <c r="DS912" s="318" t="str">
        <f>IF(DR912=0,"",_xlfn.XLOOKUP(DR912,StatePicklist!$1:$1,StatePicklist!$3:$3,"NA",0))</f>
        <v/>
      </c>
      <c r="DT912" s="297" t="str">
        <f ca="1">IF(RMDF!DS912="", "", IF(ISNUMBER(MATCH(RMDF!DS912, INDIRECT(DS912), 0)), "OK", "Invalid"))</f>
        <v/>
      </c>
      <c r="DU912" s="281"/>
      <c r="DV912" s="281"/>
      <c r="DW912" s="281"/>
      <c r="DX912" s="281" t="b">
        <f>AND(RMDF!EA912&gt;=0, RMDF!EA912&lt;=1-SUM(RMDF!Z912,RMDF!AG912,RMDF!AN912,RMDF!AU912,RMDF!BB912,RMDF!BI912,RMDF!BP912,RMDF!BW912,RMDF!CD912,RMDF!CK912,RMDF!CR912,RMDF!CY912,RMDF!DF912,RMDF!DM912,RMDF!DT912), RMDF!EA912=ROUND(RMDF!EA912,4))</f>
        <v>1</v>
      </c>
      <c r="DY912" s="317">
        <f>RMDF!DY912</f>
        <v>0</v>
      </c>
      <c r="DZ912" s="318" t="str">
        <f>IF(DY912=0,"",_xlfn.XLOOKUP(DY912,StatePicklist!$1:$1,StatePicklist!$3:$3,"NA",0))</f>
        <v/>
      </c>
      <c r="EA912" s="297" t="str">
        <f ca="1">IF(RMDF!DZ912="", "", IF(ISNUMBER(MATCH(RMDF!DZ912, INDIRECT(DZ912), 0)), "OK", "Invalid"))</f>
        <v/>
      </c>
      <c r="EB912" s="281"/>
      <c r="EC912" s="281"/>
      <c r="ED912" s="281"/>
      <c r="EE912" s="281" t="b">
        <f>AND(RMDF!EH912&gt;=0, RMDF!EH912&lt;=1-SUM(RMDF!Z912,RMDF!AG912,RMDF!AN912,RMDF!AU912,RMDF!BB912,RMDF!BI912,RMDF!BP912,RMDF!BW912,RMDF!CD912,RMDF!CK912,RMDF!CR912,RMDF!CY912,RMDF!DF912,RMDF!DM912,RMDF!DT912,RMDF!EA912), RMDF!EH912=ROUND(RMDF!EH912,4))</f>
        <v>1</v>
      </c>
      <c r="EF912" s="317">
        <f>RMDF!EF912</f>
        <v>0</v>
      </c>
      <c r="EG912" s="318" t="str">
        <f>IF(EF912=0,"",_xlfn.XLOOKUP(EF912,StatePicklist!$1:$1,StatePicklist!$3:$3,"NA",0))</f>
        <v/>
      </c>
      <c r="EH912" s="297" t="str">
        <f ca="1">IF(RMDF!EG912="", "", IF(ISNUMBER(MATCH(RMDF!EG912, INDIRECT(EG912), 0)), "OK", "Invalid"))</f>
        <v/>
      </c>
      <c r="EI912" s="281"/>
      <c r="EJ912" s="281"/>
      <c r="EK912" s="281"/>
      <c r="EL912" s="281" t="b">
        <f>AND(RMDF!EO912&gt;=0, RMDF!EO912&lt;=1-SUM(RMDF!Z912,RMDF!AG912,RMDF!AN912,RMDF!AU912,RMDF!BB912,RMDF!BI912,RMDF!BP912,RMDF!BW912,RMDF!CD912,RMDF!CK912,RMDF!CR912,RMDF!CY912,RMDF!DF912,RMDF!DM912,RMDF!DT912,RMDF!EA912,RMDF!EH912), RMDF!EO912=ROUND(RMDF!EO912,4))</f>
        <v>1</v>
      </c>
      <c r="EM912" s="317">
        <f>RMDF!EM912</f>
        <v>0</v>
      </c>
      <c r="EN912" s="318" t="str">
        <f>IF(EM912=0,"",_xlfn.XLOOKUP(EM912,StatePicklist!$1:$1,StatePicklist!$3:$3,"NA",0))</f>
        <v/>
      </c>
      <c r="EO912" s="297" t="str">
        <f ca="1">IF(RMDF!EN912="", "", IF(ISNUMBER(MATCH(RMDF!EN912, INDIRECT(EN912), 0)), "OK", "Invalid"))</f>
        <v/>
      </c>
      <c r="EP912" s="281"/>
      <c r="EQ912" s="281"/>
      <c r="ER912" s="281"/>
      <c r="ES912" s="281" t="b">
        <f>AND(RMDF!EV912&gt;=0, RMDF!EV912&lt;=1-SUM(RMDF!Z912,RMDF!AG912,RMDF!AN912,RMDF!AU912,RMDF!BB912,RMDF!BI912,RMDF!BP912,RMDF!BW912,RMDF!CD912,RMDF!CK912,RMDF!CR912,RMDF!CY912,RMDF!DF912,RMDF!DM912,RMDF!DT912,RMDF!EA912,RMDF!EH912,RMDF!EO912), RMDF!EV912=ROUND(RMDF!EV912,4))</f>
        <v>1</v>
      </c>
      <c r="ET912" s="317">
        <f>RMDF!ET912</f>
        <v>0</v>
      </c>
      <c r="EU912" s="318" t="str">
        <f>IF(ET912=0,"",_xlfn.XLOOKUP(ET912,StatePicklist!$1:$1,StatePicklist!$3:$3,"NA",0))</f>
        <v/>
      </c>
      <c r="EV912" s="297" t="str">
        <f ca="1">IF(RMDF!EU912="", "", IF(ISNUMBER(MATCH(RMDF!EU912, INDIRECT(EU912), 0)), "OK", "Invalid"))</f>
        <v/>
      </c>
      <c r="EW912" s="281"/>
      <c r="EX912" s="281"/>
      <c r="EY912" s="281"/>
      <c r="EZ912" s="281" t="b">
        <f>AND(RMDF!FC912&gt;=0, RMDF!FC912&lt;=1-SUM(RMDF!Z912,RMDF!AG912,RMDF!AN912,RMDF!AU912,RMDF!BB912,RMDF!BI912,RMDF!BP912,RMDF!BW912,RMDF!CD912,RMDF!CK912,RMDF!CR912,RMDF!CY912,RMDF!DF912,RMDF!DM912,RMDF!DT912,RMDF!EA912,RMDF!EH912,RMDF!EO912,RMDF!EV912), RMDF!FC912=ROUND(RMDF!FC912,4))</f>
        <v>1</v>
      </c>
      <c r="FA912" s="317">
        <f>RMDF!FA912</f>
        <v>0</v>
      </c>
      <c r="FB912" s="318" t="str">
        <f>IF(FA912=0,"",_xlfn.XLOOKUP(FA912,StatePicklist!$1:$1,StatePicklist!$3:$3,"NA",0))</f>
        <v/>
      </c>
      <c r="FC912" s="297" t="str">
        <f ca="1">IF(RMDF!FB912="", "", IF(ISNUMBER(MATCH(RMDF!FB912, INDIRECT(FB912), 0)), "OK", "Invalid"))</f>
        <v/>
      </c>
    </row>
    <row r="913" spans="1:159" s="205" customFormat="1" ht="39.9" customHeight="1" x14ac:dyDescent="0.25">
      <c r="A913" s="206"/>
      <c r="B913" s="196"/>
      <c r="C913" s="197"/>
      <c r="D913" s="198"/>
      <c r="E913" s="199"/>
      <c r="F913" s="200"/>
      <c r="G913" s="201"/>
      <c r="H913" s="292"/>
      <c r="I913" s="305">
        <f>RMDF!I913</f>
        <v>0</v>
      </c>
      <c r="J913" s="305" t="str">
        <f>IF(I913=ProductCode!$B$30,"PDReclPost",IF(OR(I913=ProductCode!$C$30,I913=ProductCode!$E$30,I913=ProductCode!$G$30),"PDPreCon",IF(OR(I913=ProductCode!$D$30,I913=ProductCode!$F$30),"PDNotReclPost","")))</f>
        <v/>
      </c>
      <c r="K913" s="305" t="str">
        <f t="shared" si="48"/>
        <v/>
      </c>
      <c r="L913" s="289"/>
      <c r="M913" s="305" t="str">
        <f t="shared" si="48"/>
        <v/>
      </c>
      <c r="N913" s="289" t="b">
        <f>AND(RMDF!N913&gt;=0, RMDF!N913&lt;=1-RMDF!L913, RMDF!N913=ROUND(RMDF!N913,4))</f>
        <v>1</v>
      </c>
      <c r="O913" s="286" t="str">
        <f>IF(P913="","",IF(I913="","",IF(LEFT(I913,13)="Reclaimed pos",RawMaterialCode!$E$569,RawMaterialCode!$E$568)))</f>
        <v>Reclaimed pre-consumer mixed fibers (RM0578)</v>
      </c>
      <c r="P913" s="295">
        <f t="shared" si="49"/>
        <v>1</v>
      </c>
      <c r="Q913" s="202"/>
      <c r="R913" s="203"/>
      <c r="S913" s="204" t="str">
        <f t="shared" si="50"/>
        <v/>
      </c>
      <c r="T913" s="281"/>
      <c r="U913" s="281"/>
      <c r="V913" s="281"/>
      <c r="W913" s="281"/>
      <c r="X913" s="317">
        <f>RMDF!X913</f>
        <v>0</v>
      </c>
      <c r="Y913" s="318" t="str">
        <f>IF(X913=0,"",_xlfn.XLOOKUP(X913,StatePicklist!$1:$1,StatePicklist!$3:$3,"NA",0))</f>
        <v/>
      </c>
      <c r="Z913" s="297" t="str">
        <f ca="1">IF(RMDF!Y913="", "", IF(ISNUMBER(MATCH(RMDF!Y913, INDIRECT(Y913), 0)), "OK", "Invalid"))</f>
        <v/>
      </c>
      <c r="AA913" s="281"/>
      <c r="AB913" s="281"/>
      <c r="AC913" s="281"/>
      <c r="AD913" s="281" t="b">
        <f>AND(RMDF!AG913&gt;=0, RMDF!AG913&lt;=1-RMDF!Z913, RMDF!AG913=ROUND(RMDF!AG913,4))</f>
        <v>1</v>
      </c>
      <c r="AE913" s="317">
        <f>RMDF!AE913</f>
        <v>0</v>
      </c>
      <c r="AF913" s="318" t="str">
        <f>IF(AE913=0,"",_xlfn.XLOOKUP(AE913,StatePicklist!$1:$1,StatePicklist!$3:$3,"NA",0))</f>
        <v/>
      </c>
      <c r="AG913" s="297" t="str">
        <f ca="1">IF(RMDF!AF913="", "", IF(ISNUMBER(MATCH(RMDF!AF913, INDIRECT(AF913), 0)), "OK", "Invalid"))</f>
        <v/>
      </c>
      <c r="AH913" s="281"/>
      <c r="AI913" s="281"/>
      <c r="AJ913" s="281"/>
      <c r="AK913" s="281" t="b">
        <f>AND(RMDF!AN913&gt;=0, RMDF!AN913&lt;=1-SUM(RMDF!Z913,RMDF!AG913), RMDF!AN913=ROUND(RMDF!AN913,4))</f>
        <v>1</v>
      </c>
      <c r="AL913" s="317">
        <f>RMDF!AL913</f>
        <v>0</v>
      </c>
      <c r="AM913" s="318" t="str">
        <f>IF(AL913=0,"",_xlfn.XLOOKUP(AL913,StatePicklist!$1:$1,StatePicklist!$3:$3,"NA",0))</f>
        <v/>
      </c>
      <c r="AN913" s="297" t="str">
        <f ca="1">IF(RMDF!AM913="", "", IF(ISNUMBER(MATCH(RMDF!AM913, INDIRECT(AM913), 0)), "OK", "Invalid"))</f>
        <v/>
      </c>
      <c r="AO913" s="281"/>
      <c r="AP913" s="281"/>
      <c r="AQ913" s="281"/>
      <c r="AR913" s="281" t="b">
        <f>AND(RMDF!AU913&gt;=0, RMDF!AU913&lt;=1-SUM(RMDF!Z913,RMDF!AG913,RMDF!AN913), RMDF!AU913=ROUND(RMDF!AU913,4))</f>
        <v>1</v>
      </c>
      <c r="AS913" s="317">
        <f>RMDF!AS913</f>
        <v>0</v>
      </c>
      <c r="AT913" s="318" t="str">
        <f>IF(AS913=0,"",_xlfn.XLOOKUP(AS913,StatePicklist!$1:$1,StatePicklist!$3:$3,"NA",0))</f>
        <v/>
      </c>
      <c r="AU913" s="297" t="str">
        <f ca="1">IF(RMDF!AT913="", "", IF(ISNUMBER(MATCH(RMDF!AT913, INDIRECT(AT913), 0)), "OK", "Invalid"))</f>
        <v/>
      </c>
      <c r="AV913" s="281"/>
      <c r="AW913" s="281"/>
      <c r="AX913" s="281"/>
      <c r="AY913" s="281" t="b">
        <f>AND(RMDF!BB913&gt;=0, RMDF!BB913&lt;=1-SUM(RMDF!Z913,RMDF!AG913,RMDF!AN913,RMDF!AU913), RMDF!BB913=ROUND(RMDF!BB913,4))</f>
        <v>1</v>
      </c>
      <c r="AZ913" s="317">
        <f>RMDF!AZ913</f>
        <v>0</v>
      </c>
      <c r="BA913" s="318" t="str">
        <f>IF(AZ913=0,"",_xlfn.XLOOKUP(AZ913,StatePicklist!$1:$1,StatePicklist!$3:$3,"NA",0))</f>
        <v/>
      </c>
      <c r="BB913" s="297" t="str">
        <f ca="1">IF(RMDF!BA913="", "", IF(ISNUMBER(MATCH(RMDF!BA913, INDIRECT(BA913), 0)), "OK", "Invalid"))</f>
        <v/>
      </c>
      <c r="BC913" s="281"/>
      <c r="BD913" s="281"/>
      <c r="BE913" s="281"/>
      <c r="BF913" s="281" t="b">
        <f>AND(RMDF!BI913&gt;=0, RMDF!BI913&lt;=1-SUM(RMDF!Z913,RMDF!AG913,RMDF!AN913,RMDF!AU913,RMDF!BB913), RMDF!BI913=ROUND(RMDF!BI913,4))</f>
        <v>1</v>
      </c>
      <c r="BG913" s="317">
        <f>RMDF!BG913</f>
        <v>0</v>
      </c>
      <c r="BH913" s="318" t="str">
        <f>IF(BG913=0,"",_xlfn.XLOOKUP(BG913,StatePicklist!$1:$1,StatePicklist!$3:$3,"NA",0))</f>
        <v/>
      </c>
      <c r="BI913" s="297" t="str">
        <f ca="1">IF(RMDF!BH913="", "", IF(ISNUMBER(MATCH(RMDF!BH913, INDIRECT(BH913), 0)), "OK", "Invalid"))</f>
        <v/>
      </c>
      <c r="BJ913" s="281"/>
      <c r="BK913" s="281"/>
      <c r="BL913" s="281"/>
      <c r="BM913" s="281" t="b">
        <f>AND(RMDF!BP913&gt;=0, RMDF!BP913&lt;=1-SUM(RMDF!Z913,RMDF!AG913,RMDF!AN913,RMDF!AU913,RMDF!BB913,RMDF!BI913), RMDF!BP913=ROUND(RMDF!BP913,4))</f>
        <v>1</v>
      </c>
      <c r="BN913" s="317">
        <f>RMDF!BN913</f>
        <v>0</v>
      </c>
      <c r="BO913" s="318" t="str">
        <f>IF(BN913=0,"",_xlfn.XLOOKUP(BN913,StatePicklist!$1:$1,StatePicklist!$3:$3,"NA",0))</f>
        <v/>
      </c>
      <c r="BP913" s="297" t="str">
        <f ca="1">IF(RMDF!BO913="", "", IF(ISNUMBER(MATCH(RMDF!BO913, INDIRECT(BO913), 0)), "OK", "Invalid"))</f>
        <v/>
      </c>
      <c r="BQ913" s="281"/>
      <c r="BR913" s="281"/>
      <c r="BS913" s="281"/>
      <c r="BT913" s="281" t="b">
        <f>AND(RMDF!BW913&gt;=0, RMDF!BW913&lt;=1-SUM(RMDF!Z913,RMDF!AG913,RMDF!AN913,RMDF!AU913,RMDF!BB913,RMDF!BI913,RMDF!BP913), RMDF!BW913=ROUND(RMDF!BW913,4))</f>
        <v>1</v>
      </c>
      <c r="BU913" s="317">
        <f>RMDF!BU913</f>
        <v>0</v>
      </c>
      <c r="BV913" s="318" t="str">
        <f>IF(BU913=0,"",_xlfn.XLOOKUP(BU913,StatePicklist!$1:$1,StatePicklist!$3:$3,"NA",0))</f>
        <v/>
      </c>
      <c r="BW913" s="297" t="str">
        <f ca="1">IF(RMDF!BV913="", "", IF(ISNUMBER(MATCH(RMDF!BV913, INDIRECT(BV913), 0)), "OK", "Invalid"))</f>
        <v/>
      </c>
      <c r="BX913" s="281"/>
      <c r="BY913" s="281"/>
      <c r="BZ913" s="281"/>
      <c r="CA913" s="281" t="b">
        <f>AND(RMDF!CD913&gt;=0, RMDF!CD913&lt;=1-SUM(RMDF!Z913,RMDF!AG913,RMDF!AN913,RMDF!AU913,RMDF!BB913,RMDF!BI913,RMDF!BP913,RMDF!BW913), RMDF!CD913=ROUND(RMDF!CD913,4))</f>
        <v>1</v>
      </c>
      <c r="CB913" s="317">
        <f>RMDF!CB913</f>
        <v>0</v>
      </c>
      <c r="CC913" s="318" t="str">
        <f>IF(CB913=0,"",_xlfn.XLOOKUP(CB913,StatePicklist!$1:$1,StatePicklist!$3:$3,"NA",0))</f>
        <v/>
      </c>
      <c r="CD913" s="297" t="str">
        <f ca="1">IF(RMDF!CC913="", "", IF(ISNUMBER(MATCH(RMDF!CC913, INDIRECT(CC913), 0)), "OK", "Invalid"))</f>
        <v/>
      </c>
      <c r="CE913" s="281"/>
      <c r="CF913" s="281"/>
      <c r="CG913" s="281"/>
      <c r="CH913" s="281" t="b">
        <f>AND(RMDF!CK913&gt;=0, RMDF!CK913&lt;=1-SUM(RMDF!Z913,RMDF!AG913,RMDF!AN913,RMDF!AU913,RMDF!BB913,RMDF!BI913,RMDF!BP913,RMDF!BW913,RMDF!CD913), RMDF!CK913=ROUND(RMDF!CK913,4))</f>
        <v>1</v>
      </c>
      <c r="CI913" s="317">
        <f>RMDF!CI913</f>
        <v>0</v>
      </c>
      <c r="CJ913" s="318" t="str">
        <f>IF(CI913=0,"",_xlfn.XLOOKUP(CI913,StatePicklist!$1:$1,StatePicklist!$3:$3,"NA",0))</f>
        <v/>
      </c>
      <c r="CK913" s="297" t="str">
        <f ca="1">IF(RMDF!CJ913="", "", IF(ISNUMBER(MATCH(RMDF!CJ913, INDIRECT(CJ913), 0)), "OK", "Invalid"))</f>
        <v/>
      </c>
      <c r="CL913" s="281"/>
      <c r="CM913" s="281"/>
      <c r="CN913" s="281"/>
      <c r="CO913" s="281" t="b">
        <f>AND(RMDF!CR913&gt;=0, RMDF!CR913&lt;=1-SUM(RMDF!Z913,RMDF!AG913,RMDF!AN913,RMDF!AU913,RMDF!BB913,RMDF!BI913,RMDF!BP913,RMDF!BW913,RMDF!CD913,RMDF!CK913), RMDF!CR913=ROUND(RMDF!CR913,4))</f>
        <v>1</v>
      </c>
      <c r="CP913" s="317">
        <f>RMDF!CP913</f>
        <v>0</v>
      </c>
      <c r="CQ913" s="318" t="str">
        <f>IF(CP913=0,"",_xlfn.XLOOKUP(CP913,StatePicklist!$1:$1,StatePicklist!$3:$3,"NA",0))</f>
        <v/>
      </c>
      <c r="CR913" s="297" t="str">
        <f ca="1">IF(RMDF!CQ913="", "", IF(ISNUMBER(MATCH(RMDF!CQ913, INDIRECT(CQ913), 0)), "OK", "Invalid"))</f>
        <v/>
      </c>
      <c r="CS913" s="281"/>
      <c r="CT913" s="281"/>
      <c r="CU913" s="281"/>
      <c r="CV913" s="281" t="b">
        <f>AND(RMDF!CY913&gt;=0, RMDF!CY913&lt;=1-SUM(RMDF!Z913,RMDF!AG913,RMDF!AN913,RMDF!AU913,RMDF!BB913,RMDF!BI913,RMDF!BP913,RMDF!BW913,RMDF!CD913,RMDF!CK913,RMDF!CR913), RMDF!CY913=ROUND(RMDF!CY913,4))</f>
        <v>1</v>
      </c>
      <c r="CW913" s="317">
        <f>RMDF!CW913</f>
        <v>0</v>
      </c>
      <c r="CX913" s="318" t="str">
        <f>IF(CW913=0,"",_xlfn.XLOOKUP(CW913,StatePicklist!$1:$1,StatePicklist!$3:$3,"NA",0))</f>
        <v/>
      </c>
      <c r="CY913" s="297" t="str">
        <f ca="1">IF(RMDF!CX913="", "", IF(ISNUMBER(MATCH(RMDF!CX913, INDIRECT(CX913), 0)), "OK", "Invalid"))</f>
        <v/>
      </c>
      <c r="CZ913" s="281"/>
      <c r="DA913" s="281"/>
      <c r="DB913" s="281"/>
      <c r="DC913" s="281" t="b">
        <f>AND(RMDF!DF913&gt;=0, RMDF!DF913&lt;=1-SUM(RMDF!Z913,RMDF!AG913,RMDF!AN913,RMDF!AU913,RMDF!BB913,RMDF!BI913,RMDF!BP913,RMDF!BW913,RMDF!CD913,RMDF!CK913,RMDF!CR913,RMDF!CY913), RMDF!DF913=ROUND(RMDF!DF913,4))</f>
        <v>1</v>
      </c>
      <c r="DD913" s="317">
        <f>RMDF!DD913</f>
        <v>0</v>
      </c>
      <c r="DE913" s="318" t="str">
        <f>IF(DD913=0,"",_xlfn.XLOOKUP(DD913,StatePicklist!$1:$1,StatePicklist!$3:$3,"NA",0))</f>
        <v/>
      </c>
      <c r="DF913" s="297" t="str">
        <f ca="1">IF(RMDF!DE913="", "", IF(ISNUMBER(MATCH(RMDF!DE913, INDIRECT(DE913), 0)), "OK", "Invalid"))</f>
        <v/>
      </c>
      <c r="DG913" s="281"/>
      <c r="DH913" s="281"/>
      <c r="DI913" s="281"/>
      <c r="DJ913" s="281" t="b">
        <f>AND(RMDF!DM913&gt;=0, RMDF!DM913&lt;=1-SUM(RMDF!Z913,RMDF!AG913,RMDF!AN913,RMDF!AU913,RMDF!BB913,RMDF!BI913,RMDF!BP913,RMDF!BW913,RMDF!CD913,RMDF!CK913,RMDF!CR913,RMDF!CY913,RMDF!DF913), RMDF!DM913=ROUND(RMDF!DM913,4))</f>
        <v>1</v>
      </c>
      <c r="DK913" s="317">
        <f>RMDF!DK913</f>
        <v>0</v>
      </c>
      <c r="DL913" s="318" t="str">
        <f>IF(DK913=0,"",_xlfn.XLOOKUP(DK913,StatePicklist!$1:$1,StatePicklist!$3:$3,"NA",0))</f>
        <v/>
      </c>
      <c r="DM913" s="297" t="str">
        <f ca="1">IF(RMDF!DL913="", "", IF(ISNUMBER(MATCH(RMDF!DL913, INDIRECT(DL913), 0)), "OK", "Invalid"))</f>
        <v/>
      </c>
      <c r="DN913" s="281"/>
      <c r="DO913" s="281"/>
      <c r="DP913" s="281"/>
      <c r="DQ913" s="281" t="b">
        <f>AND(RMDF!DT913&gt;=0, RMDF!DT913&lt;=1-SUM(RMDF!Z913,RMDF!AG913,RMDF!AN913,RMDF!AU913,RMDF!BB913,RMDF!BI913,RMDF!BP913,RMDF!BW913,RMDF!CD913,RMDF!CK913,RMDF!CR913,RMDF!CY913,RMDF!DF913,RMDF!DM913), RMDF!DT913=ROUND(RMDF!DT913,4))</f>
        <v>1</v>
      </c>
      <c r="DR913" s="317">
        <f>RMDF!DR913</f>
        <v>0</v>
      </c>
      <c r="DS913" s="318" t="str">
        <f>IF(DR913=0,"",_xlfn.XLOOKUP(DR913,StatePicklist!$1:$1,StatePicklist!$3:$3,"NA",0))</f>
        <v/>
      </c>
      <c r="DT913" s="297" t="str">
        <f ca="1">IF(RMDF!DS913="", "", IF(ISNUMBER(MATCH(RMDF!DS913, INDIRECT(DS913), 0)), "OK", "Invalid"))</f>
        <v/>
      </c>
      <c r="DU913" s="281"/>
      <c r="DV913" s="281"/>
      <c r="DW913" s="281"/>
      <c r="DX913" s="281" t="b">
        <f>AND(RMDF!EA913&gt;=0, RMDF!EA913&lt;=1-SUM(RMDF!Z913,RMDF!AG913,RMDF!AN913,RMDF!AU913,RMDF!BB913,RMDF!BI913,RMDF!BP913,RMDF!BW913,RMDF!CD913,RMDF!CK913,RMDF!CR913,RMDF!CY913,RMDF!DF913,RMDF!DM913,RMDF!DT913), RMDF!EA913=ROUND(RMDF!EA913,4))</f>
        <v>1</v>
      </c>
      <c r="DY913" s="317">
        <f>RMDF!DY913</f>
        <v>0</v>
      </c>
      <c r="DZ913" s="318" t="str">
        <f>IF(DY913=0,"",_xlfn.XLOOKUP(DY913,StatePicklist!$1:$1,StatePicklist!$3:$3,"NA",0))</f>
        <v/>
      </c>
      <c r="EA913" s="297" t="str">
        <f ca="1">IF(RMDF!DZ913="", "", IF(ISNUMBER(MATCH(RMDF!DZ913, INDIRECT(DZ913), 0)), "OK", "Invalid"))</f>
        <v/>
      </c>
      <c r="EB913" s="281"/>
      <c r="EC913" s="281"/>
      <c r="ED913" s="281"/>
      <c r="EE913" s="281" t="b">
        <f>AND(RMDF!EH913&gt;=0, RMDF!EH913&lt;=1-SUM(RMDF!Z913,RMDF!AG913,RMDF!AN913,RMDF!AU913,RMDF!BB913,RMDF!BI913,RMDF!BP913,RMDF!BW913,RMDF!CD913,RMDF!CK913,RMDF!CR913,RMDF!CY913,RMDF!DF913,RMDF!DM913,RMDF!DT913,RMDF!EA913), RMDF!EH913=ROUND(RMDF!EH913,4))</f>
        <v>1</v>
      </c>
      <c r="EF913" s="317">
        <f>RMDF!EF913</f>
        <v>0</v>
      </c>
      <c r="EG913" s="318" t="str">
        <f>IF(EF913=0,"",_xlfn.XLOOKUP(EF913,StatePicklist!$1:$1,StatePicklist!$3:$3,"NA",0))</f>
        <v/>
      </c>
      <c r="EH913" s="297" t="str">
        <f ca="1">IF(RMDF!EG913="", "", IF(ISNUMBER(MATCH(RMDF!EG913, INDIRECT(EG913), 0)), "OK", "Invalid"))</f>
        <v/>
      </c>
      <c r="EI913" s="281"/>
      <c r="EJ913" s="281"/>
      <c r="EK913" s="281"/>
      <c r="EL913" s="281" t="b">
        <f>AND(RMDF!EO913&gt;=0, RMDF!EO913&lt;=1-SUM(RMDF!Z913,RMDF!AG913,RMDF!AN913,RMDF!AU913,RMDF!BB913,RMDF!BI913,RMDF!BP913,RMDF!BW913,RMDF!CD913,RMDF!CK913,RMDF!CR913,RMDF!CY913,RMDF!DF913,RMDF!DM913,RMDF!DT913,RMDF!EA913,RMDF!EH913), RMDF!EO913=ROUND(RMDF!EO913,4))</f>
        <v>1</v>
      </c>
      <c r="EM913" s="317">
        <f>RMDF!EM913</f>
        <v>0</v>
      </c>
      <c r="EN913" s="318" t="str">
        <f>IF(EM913=0,"",_xlfn.XLOOKUP(EM913,StatePicklist!$1:$1,StatePicklist!$3:$3,"NA",0))</f>
        <v/>
      </c>
      <c r="EO913" s="297" t="str">
        <f ca="1">IF(RMDF!EN913="", "", IF(ISNUMBER(MATCH(RMDF!EN913, INDIRECT(EN913), 0)), "OK", "Invalid"))</f>
        <v/>
      </c>
      <c r="EP913" s="281"/>
      <c r="EQ913" s="281"/>
      <c r="ER913" s="281"/>
      <c r="ES913" s="281" t="b">
        <f>AND(RMDF!EV913&gt;=0, RMDF!EV913&lt;=1-SUM(RMDF!Z913,RMDF!AG913,RMDF!AN913,RMDF!AU913,RMDF!BB913,RMDF!BI913,RMDF!BP913,RMDF!BW913,RMDF!CD913,RMDF!CK913,RMDF!CR913,RMDF!CY913,RMDF!DF913,RMDF!DM913,RMDF!DT913,RMDF!EA913,RMDF!EH913,RMDF!EO913), RMDF!EV913=ROUND(RMDF!EV913,4))</f>
        <v>1</v>
      </c>
      <c r="ET913" s="317">
        <f>RMDF!ET913</f>
        <v>0</v>
      </c>
      <c r="EU913" s="318" t="str">
        <f>IF(ET913=0,"",_xlfn.XLOOKUP(ET913,StatePicklist!$1:$1,StatePicklist!$3:$3,"NA",0))</f>
        <v/>
      </c>
      <c r="EV913" s="297" t="str">
        <f ca="1">IF(RMDF!EU913="", "", IF(ISNUMBER(MATCH(RMDF!EU913, INDIRECT(EU913), 0)), "OK", "Invalid"))</f>
        <v/>
      </c>
      <c r="EW913" s="281"/>
      <c r="EX913" s="281"/>
      <c r="EY913" s="281"/>
      <c r="EZ913" s="281" t="b">
        <f>AND(RMDF!FC913&gt;=0, RMDF!FC913&lt;=1-SUM(RMDF!Z913,RMDF!AG913,RMDF!AN913,RMDF!AU913,RMDF!BB913,RMDF!BI913,RMDF!BP913,RMDF!BW913,RMDF!CD913,RMDF!CK913,RMDF!CR913,RMDF!CY913,RMDF!DF913,RMDF!DM913,RMDF!DT913,RMDF!EA913,RMDF!EH913,RMDF!EO913,RMDF!EV913), RMDF!FC913=ROUND(RMDF!FC913,4))</f>
        <v>1</v>
      </c>
      <c r="FA913" s="317">
        <f>RMDF!FA913</f>
        <v>0</v>
      </c>
      <c r="FB913" s="318" t="str">
        <f>IF(FA913=0,"",_xlfn.XLOOKUP(FA913,StatePicklist!$1:$1,StatePicklist!$3:$3,"NA",0))</f>
        <v/>
      </c>
      <c r="FC913" s="297" t="str">
        <f ca="1">IF(RMDF!FB913="", "", IF(ISNUMBER(MATCH(RMDF!FB913, INDIRECT(FB913), 0)), "OK", "Invalid"))</f>
        <v/>
      </c>
    </row>
    <row r="914" spans="1:159" s="205" customFormat="1" ht="39.9" customHeight="1" x14ac:dyDescent="0.25">
      <c r="A914" s="206"/>
      <c r="B914" s="196"/>
      <c r="C914" s="197"/>
      <c r="D914" s="198"/>
      <c r="E914" s="199"/>
      <c r="F914" s="200"/>
      <c r="G914" s="201"/>
      <c r="H914" s="292"/>
      <c r="I914" s="305">
        <f>RMDF!I914</f>
        <v>0</v>
      </c>
      <c r="J914" s="305" t="str">
        <f>IF(I914=ProductCode!$B$30,"PDReclPost",IF(OR(I914=ProductCode!$C$30,I914=ProductCode!$E$30,I914=ProductCode!$G$30),"PDPreCon",IF(OR(I914=ProductCode!$D$30,I914=ProductCode!$F$30),"PDNotReclPost","")))</f>
        <v/>
      </c>
      <c r="K914" s="305" t="str">
        <f t="shared" si="48"/>
        <v/>
      </c>
      <c r="L914" s="289"/>
      <c r="M914" s="305" t="str">
        <f t="shared" si="48"/>
        <v/>
      </c>
      <c r="N914" s="289" t="b">
        <f>AND(RMDF!N914&gt;=0, RMDF!N914&lt;=1-RMDF!L914, RMDF!N914=ROUND(RMDF!N914,4))</f>
        <v>1</v>
      </c>
      <c r="O914" s="286" t="str">
        <f>IF(P914="","",IF(I914="","",IF(LEFT(I914,13)="Reclaimed pos",RawMaterialCode!$E$569,RawMaterialCode!$E$568)))</f>
        <v>Reclaimed pre-consumer mixed fibers (RM0578)</v>
      </c>
      <c r="P914" s="295">
        <f t="shared" si="49"/>
        <v>1</v>
      </c>
      <c r="Q914" s="202"/>
      <c r="R914" s="203"/>
      <c r="S914" s="204" t="str">
        <f t="shared" si="50"/>
        <v/>
      </c>
      <c r="T914" s="281"/>
      <c r="U914" s="281"/>
      <c r="V914" s="281"/>
      <c r="W914" s="281"/>
      <c r="X914" s="317">
        <f>RMDF!X914</f>
        <v>0</v>
      </c>
      <c r="Y914" s="318" t="str">
        <f>IF(X914=0,"",_xlfn.XLOOKUP(X914,StatePicklist!$1:$1,StatePicklist!$3:$3,"NA",0))</f>
        <v/>
      </c>
      <c r="Z914" s="297" t="str">
        <f ca="1">IF(RMDF!Y914="", "", IF(ISNUMBER(MATCH(RMDF!Y914, INDIRECT(Y914), 0)), "OK", "Invalid"))</f>
        <v/>
      </c>
      <c r="AA914" s="281"/>
      <c r="AB914" s="281"/>
      <c r="AC914" s="281"/>
      <c r="AD914" s="281" t="b">
        <f>AND(RMDF!AG914&gt;=0, RMDF!AG914&lt;=1-RMDF!Z914, RMDF!AG914=ROUND(RMDF!AG914,4))</f>
        <v>1</v>
      </c>
      <c r="AE914" s="317">
        <f>RMDF!AE914</f>
        <v>0</v>
      </c>
      <c r="AF914" s="318" t="str">
        <f>IF(AE914=0,"",_xlfn.XLOOKUP(AE914,StatePicklist!$1:$1,StatePicklist!$3:$3,"NA",0))</f>
        <v/>
      </c>
      <c r="AG914" s="297" t="str">
        <f ca="1">IF(RMDF!AF914="", "", IF(ISNUMBER(MATCH(RMDF!AF914, INDIRECT(AF914), 0)), "OK", "Invalid"))</f>
        <v/>
      </c>
      <c r="AH914" s="281"/>
      <c r="AI914" s="281"/>
      <c r="AJ914" s="281"/>
      <c r="AK914" s="281" t="b">
        <f>AND(RMDF!AN914&gt;=0, RMDF!AN914&lt;=1-SUM(RMDF!Z914,RMDF!AG914), RMDF!AN914=ROUND(RMDF!AN914,4))</f>
        <v>1</v>
      </c>
      <c r="AL914" s="317">
        <f>RMDF!AL914</f>
        <v>0</v>
      </c>
      <c r="AM914" s="318" t="str">
        <f>IF(AL914=0,"",_xlfn.XLOOKUP(AL914,StatePicklist!$1:$1,StatePicklist!$3:$3,"NA",0))</f>
        <v/>
      </c>
      <c r="AN914" s="297" t="str">
        <f ca="1">IF(RMDF!AM914="", "", IF(ISNUMBER(MATCH(RMDF!AM914, INDIRECT(AM914), 0)), "OK", "Invalid"))</f>
        <v/>
      </c>
      <c r="AO914" s="281"/>
      <c r="AP914" s="281"/>
      <c r="AQ914" s="281"/>
      <c r="AR914" s="281" t="b">
        <f>AND(RMDF!AU914&gt;=0, RMDF!AU914&lt;=1-SUM(RMDF!Z914,RMDF!AG914,RMDF!AN914), RMDF!AU914=ROUND(RMDF!AU914,4))</f>
        <v>1</v>
      </c>
      <c r="AS914" s="317">
        <f>RMDF!AS914</f>
        <v>0</v>
      </c>
      <c r="AT914" s="318" t="str">
        <f>IF(AS914=0,"",_xlfn.XLOOKUP(AS914,StatePicklist!$1:$1,StatePicklist!$3:$3,"NA",0))</f>
        <v/>
      </c>
      <c r="AU914" s="297" t="str">
        <f ca="1">IF(RMDF!AT914="", "", IF(ISNUMBER(MATCH(RMDF!AT914, INDIRECT(AT914), 0)), "OK", "Invalid"))</f>
        <v/>
      </c>
      <c r="AV914" s="281"/>
      <c r="AW914" s="281"/>
      <c r="AX914" s="281"/>
      <c r="AY914" s="281" t="b">
        <f>AND(RMDF!BB914&gt;=0, RMDF!BB914&lt;=1-SUM(RMDF!Z914,RMDF!AG914,RMDF!AN914,RMDF!AU914), RMDF!BB914=ROUND(RMDF!BB914,4))</f>
        <v>1</v>
      </c>
      <c r="AZ914" s="317">
        <f>RMDF!AZ914</f>
        <v>0</v>
      </c>
      <c r="BA914" s="318" t="str">
        <f>IF(AZ914=0,"",_xlfn.XLOOKUP(AZ914,StatePicklist!$1:$1,StatePicklist!$3:$3,"NA",0))</f>
        <v/>
      </c>
      <c r="BB914" s="297" t="str">
        <f ca="1">IF(RMDF!BA914="", "", IF(ISNUMBER(MATCH(RMDF!BA914, INDIRECT(BA914), 0)), "OK", "Invalid"))</f>
        <v/>
      </c>
      <c r="BC914" s="281"/>
      <c r="BD914" s="281"/>
      <c r="BE914" s="281"/>
      <c r="BF914" s="281" t="b">
        <f>AND(RMDF!BI914&gt;=0, RMDF!BI914&lt;=1-SUM(RMDF!Z914,RMDF!AG914,RMDF!AN914,RMDF!AU914,RMDF!BB914), RMDF!BI914=ROUND(RMDF!BI914,4))</f>
        <v>1</v>
      </c>
      <c r="BG914" s="317">
        <f>RMDF!BG914</f>
        <v>0</v>
      </c>
      <c r="BH914" s="318" t="str">
        <f>IF(BG914=0,"",_xlfn.XLOOKUP(BG914,StatePicklist!$1:$1,StatePicklist!$3:$3,"NA",0))</f>
        <v/>
      </c>
      <c r="BI914" s="297" t="str">
        <f ca="1">IF(RMDF!BH914="", "", IF(ISNUMBER(MATCH(RMDF!BH914, INDIRECT(BH914), 0)), "OK", "Invalid"))</f>
        <v/>
      </c>
      <c r="BJ914" s="281"/>
      <c r="BK914" s="281"/>
      <c r="BL914" s="281"/>
      <c r="BM914" s="281" t="b">
        <f>AND(RMDF!BP914&gt;=0, RMDF!BP914&lt;=1-SUM(RMDF!Z914,RMDF!AG914,RMDF!AN914,RMDF!AU914,RMDF!BB914,RMDF!BI914), RMDF!BP914=ROUND(RMDF!BP914,4))</f>
        <v>1</v>
      </c>
      <c r="BN914" s="317">
        <f>RMDF!BN914</f>
        <v>0</v>
      </c>
      <c r="BO914" s="318" t="str">
        <f>IF(BN914=0,"",_xlfn.XLOOKUP(BN914,StatePicklist!$1:$1,StatePicklist!$3:$3,"NA",0))</f>
        <v/>
      </c>
      <c r="BP914" s="297" t="str">
        <f ca="1">IF(RMDF!BO914="", "", IF(ISNUMBER(MATCH(RMDF!BO914, INDIRECT(BO914), 0)), "OK", "Invalid"))</f>
        <v/>
      </c>
      <c r="BQ914" s="281"/>
      <c r="BR914" s="281"/>
      <c r="BS914" s="281"/>
      <c r="BT914" s="281" t="b">
        <f>AND(RMDF!BW914&gt;=0, RMDF!BW914&lt;=1-SUM(RMDF!Z914,RMDF!AG914,RMDF!AN914,RMDF!AU914,RMDF!BB914,RMDF!BI914,RMDF!BP914), RMDF!BW914=ROUND(RMDF!BW914,4))</f>
        <v>1</v>
      </c>
      <c r="BU914" s="317">
        <f>RMDF!BU914</f>
        <v>0</v>
      </c>
      <c r="BV914" s="318" t="str">
        <f>IF(BU914=0,"",_xlfn.XLOOKUP(BU914,StatePicklist!$1:$1,StatePicklist!$3:$3,"NA",0))</f>
        <v/>
      </c>
      <c r="BW914" s="297" t="str">
        <f ca="1">IF(RMDF!BV914="", "", IF(ISNUMBER(MATCH(RMDF!BV914, INDIRECT(BV914), 0)), "OK", "Invalid"))</f>
        <v/>
      </c>
      <c r="BX914" s="281"/>
      <c r="BY914" s="281"/>
      <c r="BZ914" s="281"/>
      <c r="CA914" s="281" t="b">
        <f>AND(RMDF!CD914&gt;=0, RMDF!CD914&lt;=1-SUM(RMDF!Z914,RMDF!AG914,RMDF!AN914,RMDF!AU914,RMDF!BB914,RMDF!BI914,RMDF!BP914,RMDF!BW914), RMDF!CD914=ROUND(RMDF!CD914,4))</f>
        <v>1</v>
      </c>
      <c r="CB914" s="317">
        <f>RMDF!CB914</f>
        <v>0</v>
      </c>
      <c r="CC914" s="318" t="str">
        <f>IF(CB914=0,"",_xlfn.XLOOKUP(CB914,StatePicklist!$1:$1,StatePicklist!$3:$3,"NA",0))</f>
        <v/>
      </c>
      <c r="CD914" s="297" t="str">
        <f ca="1">IF(RMDF!CC914="", "", IF(ISNUMBER(MATCH(RMDF!CC914, INDIRECT(CC914), 0)), "OK", "Invalid"))</f>
        <v/>
      </c>
      <c r="CE914" s="281"/>
      <c r="CF914" s="281"/>
      <c r="CG914" s="281"/>
      <c r="CH914" s="281" t="b">
        <f>AND(RMDF!CK914&gt;=0, RMDF!CK914&lt;=1-SUM(RMDF!Z914,RMDF!AG914,RMDF!AN914,RMDF!AU914,RMDF!BB914,RMDF!BI914,RMDF!BP914,RMDF!BW914,RMDF!CD914), RMDF!CK914=ROUND(RMDF!CK914,4))</f>
        <v>1</v>
      </c>
      <c r="CI914" s="317">
        <f>RMDF!CI914</f>
        <v>0</v>
      </c>
      <c r="CJ914" s="318" t="str">
        <f>IF(CI914=0,"",_xlfn.XLOOKUP(CI914,StatePicklist!$1:$1,StatePicklist!$3:$3,"NA",0))</f>
        <v/>
      </c>
      <c r="CK914" s="297" t="str">
        <f ca="1">IF(RMDF!CJ914="", "", IF(ISNUMBER(MATCH(RMDF!CJ914, INDIRECT(CJ914), 0)), "OK", "Invalid"))</f>
        <v/>
      </c>
      <c r="CL914" s="281"/>
      <c r="CM914" s="281"/>
      <c r="CN914" s="281"/>
      <c r="CO914" s="281" t="b">
        <f>AND(RMDF!CR914&gt;=0, RMDF!CR914&lt;=1-SUM(RMDF!Z914,RMDF!AG914,RMDF!AN914,RMDF!AU914,RMDF!BB914,RMDF!BI914,RMDF!BP914,RMDF!BW914,RMDF!CD914,RMDF!CK914), RMDF!CR914=ROUND(RMDF!CR914,4))</f>
        <v>1</v>
      </c>
      <c r="CP914" s="317">
        <f>RMDF!CP914</f>
        <v>0</v>
      </c>
      <c r="CQ914" s="318" t="str">
        <f>IF(CP914=0,"",_xlfn.XLOOKUP(CP914,StatePicklist!$1:$1,StatePicklist!$3:$3,"NA",0))</f>
        <v/>
      </c>
      <c r="CR914" s="297" t="str">
        <f ca="1">IF(RMDF!CQ914="", "", IF(ISNUMBER(MATCH(RMDF!CQ914, INDIRECT(CQ914), 0)), "OK", "Invalid"))</f>
        <v/>
      </c>
      <c r="CS914" s="281"/>
      <c r="CT914" s="281"/>
      <c r="CU914" s="281"/>
      <c r="CV914" s="281" t="b">
        <f>AND(RMDF!CY914&gt;=0, RMDF!CY914&lt;=1-SUM(RMDF!Z914,RMDF!AG914,RMDF!AN914,RMDF!AU914,RMDF!BB914,RMDF!BI914,RMDF!BP914,RMDF!BW914,RMDF!CD914,RMDF!CK914,RMDF!CR914), RMDF!CY914=ROUND(RMDF!CY914,4))</f>
        <v>1</v>
      </c>
      <c r="CW914" s="317">
        <f>RMDF!CW914</f>
        <v>0</v>
      </c>
      <c r="CX914" s="318" t="str">
        <f>IF(CW914=0,"",_xlfn.XLOOKUP(CW914,StatePicklist!$1:$1,StatePicklist!$3:$3,"NA",0))</f>
        <v/>
      </c>
      <c r="CY914" s="297" t="str">
        <f ca="1">IF(RMDF!CX914="", "", IF(ISNUMBER(MATCH(RMDF!CX914, INDIRECT(CX914), 0)), "OK", "Invalid"))</f>
        <v/>
      </c>
      <c r="CZ914" s="281"/>
      <c r="DA914" s="281"/>
      <c r="DB914" s="281"/>
      <c r="DC914" s="281" t="b">
        <f>AND(RMDF!DF914&gt;=0, RMDF!DF914&lt;=1-SUM(RMDF!Z914,RMDF!AG914,RMDF!AN914,RMDF!AU914,RMDF!BB914,RMDF!BI914,RMDF!BP914,RMDF!BW914,RMDF!CD914,RMDF!CK914,RMDF!CR914,RMDF!CY914), RMDF!DF914=ROUND(RMDF!DF914,4))</f>
        <v>1</v>
      </c>
      <c r="DD914" s="317">
        <f>RMDF!DD914</f>
        <v>0</v>
      </c>
      <c r="DE914" s="318" t="str">
        <f>IF(DD914=0,"",_xlfn.XLOOKUP(DD914,StatePicklist!$1:$1,StatePicklist!$3:$3,"NA",0))</f>
        <v/>
      </c>
      <c r="DF914" s="297" t="str">
        <f ca="1">IF(RMDF!DE914="", "", IF(ISNUMBER(MATCH(RMDF!DE914, INDIRECT(DE914), 0)), "OK", "Invalid"))</f>
        <v/>
      </c>
      <c r="DG914" s="281"/>
      <c r="DH914" s="281"/>
      <c r="DI914" s="281"/>
      <c r="DJ914" s="281" t="b">
        <f>AND(RMDF!DM914&gt;=0, RMDF!DM914&lt;=1-SUM(RMDF!Z914,RMDF!AG914,RMDF!AN914,RMDF!AU914,RMDF!BB914,RMDF!BI914,RMDF!BP914,RMDF!BW914,RMDF!CD914,RMDF!CK914,RMDF!CR914,RMDF!CY914,RMDF!DF914), RMDF!DM914=ROUND(RMDF!DM914,4))</f>
        <v>1</v>
      </c>
      <c r="DK914" s="317">
        <f>RMDF!DK914</f>
        <v>0</v>
      </c>
      <c r="DL914" s="318" t="str">
        <f>IF(DK914=0,"",_xlfn.XLOOKUP(DK914,StatePicklist!$1:$1,StatePicklist!$3:$3,"NA",0))</f>
        <v/>
      </c>
      <c r="DM914" s="297" t="str">
        <f ca="1">IF(RMDF!DL914="", "", IF(ISNUMBER(MATCH(RMDF!DL914, INDIRECT(DL914), 0)), "OK", "Invalid"))</f>
        <v/>
      </c>
      <c r="DN914" s="281"/>
      <c r="DO914" s="281"/>
      <c r="DP914" s="281"/>
      <c r="DQ914" s="281" t="b">
        <f>AND(RMDF!DT914&gt;=0, RMDF!DT914&lt;=1-SUM(RMDF!Z914,RMDF!AG914,RMDF!AN914,RMDF!AU914,RMDF!BB914,RMDF!BI914,RMDF!BP914,RMDF!BW914,RMDF!CD914,RMDF!CK914,RMDF!CR914,RMDF!CY914,RMDF!DF914,RMDF!DM914), RMDF!DT914=ROUND(RMDF!DT914,4))</f>
        <v>1</v>
      </c>
      <c r="DR914" s="317">
        <f>RMDF!DR914</f>
        <v>0</v>
      </c>
      <c r="DS914" s="318" t="str">
        <f>IF(DR914=0,"",_xlfn.XLOOKUP(DR914,StatePicklist!$1:$1,StatePicklist!$3:$3,"NA",0))</f>
        <v/>
      </c>
      <c r="DT914" s="297" t="str">
        <f ca="1">IF(RMDF!DS914="", "", IF(ISNUMBER(MATCH(RMDF!DS914, INDIRECT(DS914), 0)), "OK", "Invalid"))</f>
        <v/>
      </c>
      <c r="DU914" s="281"/>
      <c r="DV914" s="281"/>
      <c r="DW914" s="281"/>
      <c r="DX914" s="281" t="b">
        <f>AND(RMDF!EA914&gt;=0, RMDF!EA914&lt;=1-SUM(RMDF!Z914,RMDF!AG914,RMDF!AN914,RMDF!AU914,RMDF!BB914,RMDF!BI914,RMDF!BP914,RMDF!BW914,RMDF!CD914,RMDF!CK914,RMDF!CR914,RMDF!CY914,RMDF!DF914,RMDF!DM914,RMDF!DT914), RMDF!EA914=ROUND(RMDF!EA914,4))</f>
        <v>1</v>
      </c>
      <c r="DY914" s="317">
        <f>RMDF!DY914</f>
        <v>0</v>
      </c>
      <c r="DZ914" s="318" t="str">
        <f>IF(DY914=0,"",_xlfn.XLOOKUP(DY914,StatePicklist!$1:$1,StatePicklist!$3:$3,"NA",0))</f>
        <v/>
      </c>
      <c r="EA914" s="297" t="str">
        <f ca="1">IF(RMDF!DZ914="", "", IF(ISNUMBER(MATCH(RMDF!DZ914, INDIRECT(DZ914), 0)), "OK", "Invalid"))</f>
        <v/>
      </c>
      <c r="EB914" s="281"/>
      <c r="EC914" s="281"/>
      <c r="ED914" s="281"/>
      <c r="EE914" s="281" t="b">
        <f>AND(RMDF!EH914&gt;=0, RMDF!EH914&lt;=1-SUM(RMDF!Z914,RMDF!AG914,RMDF!AN914,RMDF!AU914,RMDF!BB914,RMDF!BI914,RMDF!BP914,RMDF!BW914,RMDF!CD914,RMDF!CK914,RMDF!CR914,RMDF!CY914,RMDF!DF914,RMDF!DM914,RMDF!DT914,RMDF!EA914), RMDF!EH914=ROUND(RMDF!EH914,4))</f>
        <v>1</v>
      </c>
      <c r="EF914" s="317">
        <f>RMDF!EF914</f>
        <v>0</v>
      </c>
      <c r="EG914" s="318" t="str">
        <f>IF(EF914=0,"",_xlfn.XLOOKUP(EF914,StatePicklist!$1:$1,StatePicklist!$3:$3,"NA",0))</f>
        <v/>
      </c>
      <c r="EH914" s="297" t="str">
        <f ca="1">IF(RMDF!EG914="", "", IF(ISNUMBER(MATCH(RMDF!EG914, INDIRECT(EG914), 0)), "OK", "Invalid"))</f>
        <v/>
      </c>
      <c r="EI914" s="281"/>
      <c r="EJ914" s="281"/>
      <c r="EK914" s="281"/>
      <c r="EL914" s="281" t="b">
        <f>AND(RMDF!EO914&gt;=0, RMDF!EO914&lt;=1-SUM(RMDF!Z914,RMDF!AG914,RMDF!AN914,RMDF!AU914,RMDF!BB914,RMDF!BI914,RMDF!BP914,RMDF!BW914,RMDF!CD914,RMDF!CK914,RMDF!CR914,RMDF!CY914,RMDF!DF914,RMDF!DM914,RMDF!DT914,RMDF!EA914,RMDF!EH914), RMDF!EO914=ROUND(RMDF!EO914,4))</f>
        <v>1</v>
      </c>
      <c r="EM914" s="317">
        <f>RMDF!EM914</f>
        <v>0</v>
      </c>
      <c r="EN914" s="318" t="str">
        <f>IF(EM914=0,"",_xlfn.XLOOKUP(EM914,StatePicklist!$1:$1,StatePicklist!$3:$3,"NA",0))</f>
        <v/>
      </c>
      <c r="EO914" s="297" t="str">
        <f ca="1">IF(RMDF!EN914="", "", IF(ISNUMBER(MATCH(RMDF!EN914, INDIRECT(EN914), 0)), "OK", "Invalid"))</f>
        <v/>
      </c>
      <c r="EP914" s="281"/>
      <c r="EQ914" s="281"/>
      <c r="ER914" s="281"/>
      <c r="ES914" s="281" t="b">
        <f>AND(RMDF!EV914&gt;=0, RMDF!EV914&lt;=1-SUM(RMDF!Z914,RMDF!AG914,RMDF!AN914,RMDF!AU914,RMDF!BB914,RMDF!BI914,RMDF!BP914,RMDF!BW914,RMDF!CD914,RMDF!CK914,RMDF!CR914,RMDF!CY914,RMDF!DF914,RMDF!DM914,RMDF!DT914,RMDF!EA914,RMDF!EH914,RMDF!EO914), RMDF!EV914=ROUND(RMDF!EV914,4))</f>
        <v>1</v>
      </c>
      <c r="ET914" s="317">
        <f>RMDF!ET914</f>
        <v>0</v>
      </c>
      <c r="EU914" s="318" t="str">
        <f>IF(ET914=0,"",_xlfn.XLOOKUP(ET914,StatePicklist!$1:$1,StatePicklist!$3:$3,"NA",0))</f>
        <v/>
      </c>
      <c r="EV914" s="297" t="str">
        <f ca="1">IF(RMDF!EU914="", "", IF(ISNUMBER(MATCH(RMDF!EU914, INDIRECT(EU914), 0)), "OK", "Invalid"))</f>
        <v/>
      </c>
      <c r="EW914" s="281"/>
      <c r="EX914" s="281"/>
      <c r="EY914" s="281"/>
      <c r="EZ914" s="281" t="b">
        <f>AND(RMDF!FC914&gt;=0, RMDF!FC914&lt;=1-SUM(RMDF!Z914,RMDF!AG914,RMDF!AN914,RMDF!AU914,RMDF!BB914,RMDF!BI914,RMDF!BP914,RMDF!BW914,RMDF!CD914,RMDF!CK914,RMDF!CR914,RMDF!CY914,RMDF!DF914,RMDF!DM914,RMDF!DT914,RMDF!EA914,RMDF!EH914,RMDF!EO914,RMDF!EV914), RMDF!FC914=ROUND(RMDF!FC914,4))</f>
        <v>1</v>
      </c>
      <c r="FA914" s="317">
        <f>RMDF!FA914</f>
        <v>0</v>
      </c>
      <c r="FB914" s="318" t="str">
        <f>IF(FA914=0,"",_xlfn.XLOOKUP(FA914,StatePicklist!$1:$1,StatePicklist!$3:$3,"NA",0))</f>
        <v/>
      </c>
      <c r="FC914" s="297" t="str">
        <f ca="1">IF(RMDF!FB914="", "", IF(ISNUMBER(MATCH(RMDF!FB914, INDIRECT(FB914), 0)), "OK", "Invalid"))</f>
        <v/>
      </c>
    </row>
    <row r="915" spans="1:159" s="205" customFormat="1" ht="39.9" customHeight="1" x14ac:dyDescent="0.25">
      <c r="A915" s="206"/>
      <c r="B915" s="196"/>
      <c r="C915" s="197"/>
      <c r="D915" s="198"/>
      <c r="E915" s="199"/>
      <c r="F915" s="200"/>
      <c r="G915" s="201"/>
      <c r="H915" s="292"/>
      <c r="I915" s="305">
        <f>RMDF!I915</f>
        <v>0</v>
      </c>
      <c r="J915" s="305" t="str">
        <f>IF(I915=ProductCode!$B$30,"PDReclPost",IF(OR(I915=ProductCode!$C$30,I915=ProductCode!$E$30,I915=ProductCode!$G$30),"PDPreCon",IF(OR(I915=ProductCode!$D$30,I915=ProductCode!$F$30),"PDNotReclPost","")))</f>
        <v/>
      </c>
      <c r="K915" s="305" t="str">
        <f t="shared" si="48"/>
        <v/>
      </c>
      <c r="L915" s="289"/>
      <c r="M915" s="305" t="str">
        <f t="shared" si="48"/>
        <v/>
      </c>
      <c r="N915" s="289" t="b">
        <f>AND(RMDF!N915&gt;=0, RMDF!N915&lt;=1-RMDF!L915, RMDF!N915=ROUND(RMDF!N915,4))</f>
        <v>1</v>
      </c>
      <c r="O915" s="286" t="str">
        <f>IF(P915="","",IF(I915="","",IF(LEFT(I915,13)="Reclaimed pos",RawMaterialCode!$E$569,RawMaterialCode!$E$568)))</f>
        <v>Reclaimed pre-consumer mixed fibers (RM0578)</v>
      </c>
      <c r="P915" s="295">
        <f t="shared" si="49"/>
        <v>1</v>
      </c>
      <c r="Q915" s="202"/>
      <c r="R915" s="203"/>
      <c r="S915" s="204" t="str">
        <f t="shared" si="50"/>
        <v/>
      </c>
      <c r="T915" s="281"/>
      <c r="U915" s="281"/>
      <c r="V915" s="281"/>
      <c r="W915" s="281"/>
      <c r="X915" s="317">
        <f>RMDF!X915</f>
        <v>0</v>
      </c>
      <c r="Y915" s="318" t="str">
        <f>IF(X915=0,"",_xlfn.XLOOKUP(X915,StatePicklist!$1:$1,StatePicklist!$3:$3,"NA",0))</f>
        <v/>
      </c>
      <c r="Z915" s="297" t="str">
        <f ca="1">IF(RMDF!Y915="", "", IF(ISNUMBER(MATCH(RMDF!Y915, INDIRECT(Y915), 0)), "OK", "Invalid"))</f>
        <v/>
      </c>
      <c r="AA915" s="281"/>
      <c r="AB915" s="281"/>
      <c r="AC915" s="281"/>
      <c r="AD915" s="281" t="b">
        <f>AND(RMDF!AG915&gt;=0, RMDF!AG915&lt;=1-RMDF!Z915, RMDF!AG915=ROUND(RMDF!AG915,4))</f>
        <v>1</v>
      </c>
      <c r="AE915" s="317">
        <f>RMDF!AE915</f>
        <v>0</v>
      </c>
      <c r="AF915" s="318" t="str">
        <f>IF(AE915=0,"",_xlfn.XLOOKUP(AE915,StatePicklist!$1:$1,StatePicklist!$3:$3,"NA",0))</f>
        <v/>
      </c>
      <c r="AG915" s="297" t="str">
        <f ca="1">IF(RMDF!AF915="", "", IF(ISNUMBER(MATCH(RMDF!AF915, INDIRECT(AF915), 0)), "OK", "Invalid"))</f>
        <v/>
      </c>
      <c r="AH915" s="281"/>
      <c r="AI915" s="281"/>
      <c r="AJ915" s="281"/>
      <c r="AK915" s="281" t="b">
        <f>AND(RMDF!AN915&gt;=0, RMDF!AN915&lt;=1-SUM(RMDF!Z915,RMDF!AG915), RMDF!AN915=ROUND(RMDF!AN915,4))</f>
        <v>1</v>
      </c>
      <c r="AL915" s="317">
        <f>RMDF!AL915</f>
        <v>0</v>
      </c>
      <c r="AM915" s="318" t="str">
        <f>IF(AL915=0,"",_xlfn.XLOOKUP(AL915,StatePicklist!$1:$1,StatePicklist!$3:$3,"NA",0))</f>
        <v/>
      </c>
      <c r="AN915" s="297" t="str">
        <f ca="1">IF(RMDF!AM915="", "", IF(ISNUMBER(MATCH(RMDF!AM915, INDIRECT(AM915), 0)), "OK", "Invalid"))</f>
        <v/>
      </c>
      <c r="AO915" s="281"/>
      <c r="AP915" s="281"/>
      <c r="AQ915" s="281"/>
      <c r="AR915" s="281" t="b">
        <f>AND(RMDF!AU915&gt;=0, RMDF!AU915&lt;=1-SUM(RMDF!Z915,RMDF!AG915,RMDF!AN915), RMDF!AU915=ROUND(RMDF!AU915,4))</f>
        <v>1</v>
      </c>
      <c r="AS915" s="317">
        <f>RMDF!AS915</f>
        <v>0</v>
      </c>
      <c r="AT915" s="318" t="str">
        <f>IF(AS915=0,"",_xlfn.XLOOKUP(AS915,StatePicklist!$1:$1,StatePicklist!$3:$3,"NA",0))</f>
        <v/>
      </c>
      <c r="AU915" s="297" t="str">
        <f ca="1">IF(RMDF!AT915="", "", IF(ISNUMBER(MATCH(RMDF!AT915, INDIRECT(AT915), 0)), "OK", "Invalid"))</f>
        <v/>
      </c>
      <c r="AV915" s="281"/>
      <c r="AW915" s="281"/>
      <c r="AX915" s="281"/>
      <c r="AY915" s="281" t="b">
        <f>AND(RMDF!BB915&gt;=0, RMDF!BB915&lt;=1-SUM(RMDF!Z915,RMDF!AG915,RMDF!AN915,RMDF!AU915), RMDF!BB915=ROUND(RMDF!BB915,4))</f>
        <v>1</v>
      </c>
      <c r="AZ915" s="317">
        <f>RMDF!AZ915</f>
        <v>0</v>
      </c>
      <c r="BA915" s="318" t="str">
        <f>IF(AZ915=0,"",_xlfn.XLOOKUP(AZ915,StatePicklist!$1:$1,StatePicklist!$3:$3,"NA",0))</f>
        <v/>
      </c>
      <c r="BB915" s="297" t="str">
        <f ca="1">IF(RMDF!BA915="", "", IF(ISNUMBER(MATCH(RMDF!BA915, INDIRECT(BA915), 0)), "OK", "Invalid"))</f>
        <v/>
      </c>
      <c r="BC915" s="281"/>
      <c r="BD915" s="281"/>
      <c r="BE915" s="281"/>
      <c r="BF915" s="281" t="b">
        <f>AND(RMDF!BI915&gt;=0, RMDF!BI915&lt;=1-SUM(RMDF!Z915,RMDF!AG915,RMDF!AN915,RMDF!AU915,RMDF!BB915), RMDF!BI915=ROUND(RMDF!BI915,4))</f>
        <v>1</v>
      </c>
      <c r="BG915" s="317">
        <f>RMDF!BG915</f>
        <v>0</v>
      </c>
      <c r="BH915" s="318" t="str">
        <f>IF(BG915=0,"",_xlfn.XLOOKUP(BG915,StatePicklist!$1:$1,StatePicklist!$3:$3,"NA",0))</f>
        <v/>
      </c>
      <c r="BI915" s="297" t="str">
        <f ca="1">IF(RMDF!BH915="", "", IF(ISNUMBER(MATCH(RMDF!BH915, INDIRECT(BH915), 0)), "OK", "Invalid"))</f>
        <v/>
      </c>
      <c r="BJ915" s="281"/>
      <c r="BK915" s="281"/>
      <c r="BL915" s="281"/>
      <c r="BM915" s="281" t="b">
        <f>AND(RMDF!BP915&gt;=0, RMDF!BP915&lt;=1-SUM(RMDF!Z915,RMDF!AG915,RMDF!AN915,RMDF!AU915,RMDF!BB915,RMDF!BI915), RMDF!BP915=ROUND(RMDF!BP915,4))</f>
        <v>1</v>
      </c>
      <c r="BN915" s="317">
        <f>RMDF!BN915</f>
        <v>0</v>
      </c>
      <c r="BO915" s="318" t="str">
        <f>IF(BN915=0,"",_xlfn.XLOOKUP(BN915,StatePicklist!$1:$1,StatePicklist!$3:$3,"NA",0))</f>
        <v/>
      </c>
      <c r="BP915" s="297" t="str">
        <f ca="1">IF(RMDF!BO915="", "", IF(ISNUMBER(MATCH(RMDF!BO915, INDIRECT(BO915), 0)), "OK", "Invalid"))</f>
        <v/>
      </c>
      <c r="BQ915" s="281"/>
      <c r="BR915" s="281"/>
      <c r="BS915" s="281"/>
      <c r="BT915" s="281" t="b">
        <f>AND(RMDF!BW915&gt;=0, RMDF!BW915&lt;=1-SUM(RMDF!Z915,RMDF!AG915,RMDF!AN915,RMDF!AU915,RMDF!BB915,RMDF!BI915,RMDF!BP915), RMDF!BW915=ROUND(RMDF!BW915,4))</f>
        <v>1</v>
      </c>
      <c r="BU915" s="317">
        <f>RMDF!BU915</f>
        <v>0</v>
      </c>
      <c r="BV915" s="318" t="str">
        <f>IF(BU915=0,"",_xlfn.XLOOKUP(BU915,StatePicklist!$1:$1,StatePicklist!$3:$3,"NA",0))</f>
        <v/>
      </c>
      <c r="BW915" s="297" t="str">
        <f ca="1">IF(RMDF!BV915="", "", IF(ISNUMBER(MATCH(RMDF!BV915, INDIRECT(BV915), 0)), "OK", "Invalid"))</f>
        <v/>
      </c>
      <c r="BX915" s="281"/>
      <c r="BY915" s="281"/>
      <c r="BZ915" s="281"/>
      <c r="CA915" s="281" t="b">
        <f>AND(RMDF!CD915&gt;=0, RMDF!CD915&lt;=1-SUM(RMDF!Z915,RMDF!AG915,RMDF!AN915,RMDF!AU915,RMDF!BB915,RMDF!BI915,RMDF!BP915,RMDF!BW915), RMDF!CD915=ROUND(RMDF!CD915,4))</f>
        <v>1</v>
      </c>
      <c r="CB915" s="317">
        <f>RMDF!CB915</f>
        <v>0</v>
      </c>
      <c r="CC915" s="318" t="str">
        <f>IF(CB915=0,"",_xlfn.XLOOKUP(CB915,StatePicklist!$1:$1,StatePicklist!$3:$3,"NA",0))</f>
        <v/>
      </c>
      <c r="CD915" s="297" t="str">
        <f ca="1">IF(RMDF!CC915="", "", IF(ISNUMBER(MATCH(RMDF!CC915, INDIRECT(CC915), 0)), "OK", "Invalid"))</f>
        <v/>
      </c>
      <c r="CE915" s="281"/>
      <c r="CF915" s="281"/>
      <c r="CG915" s="281"/>
      <c r="CH915" s="281" t="b">
        <f>AND(RMDF!CK915&gt;=0, RMDF!CK915&lt;=1-SUM(RMDF!Z915,RMDF!AG915,RMDF!AN915,RMDF!AU915,RMDF!BB915,RMDF!BI915,RMDF!BP915,RMDF!BW915,RMDF!CD915), RMDF!CK915=ROUND(RMDF!CK915,4))</f>
        <v>1</v>
      </c>
      <c r="CI915" s="317">
        <f>RMDF!CI915</f>
        <v>0</v>
      </c>
      <c r="CJ915" s="318" t="str">
        <f>IF(CI915=0,"",_xlfn.XLOOKUP(CI915,StatePicklist!$1:$1,StatePicklist!$3:$3,"NA",0))</f>
        <v/>
      </c>
      <c r="CK915" s="297" t="str">
        <f ca="1">IF(RMDF!CJ915="", "", IF(ISNUMBER(MATCH(RMDF!CJ915, INDIRECT(CJ915), 0)), "OK", "Invalid"))</f>
        <v/>
      </c>
      <c r="CL915" s="281"/>
      <c r="CM915" s="281"/>
      <c r="CN915" s="281"/>
      <c r="CO915" s="281" t="b">
        <f>AND(RMDF!CR915&gt;=0, RMDF!CR915&lt;=1-SUM(RMDF!Z915,RMDF!AG915,RMDF!AN915,RMDF!AU915,RMDF!BB915,RMDF!BI915,RMDF!BP915,RMDF!BW915,RMDF!CD915,RMDF!CK915), RMDF!CR915=ROUND(RMDF!CR915,4))</f>
        <v>1</v>
      </c>
      <c r="CP915" s="317">
        <f>RMDF!CP915</f>
        <v>0</v>
      </c>
      <c r="CQ915" s="318" t="str">
        <f>IF(CP915=0,"",_xlfn.XLOOKUP(CP915,StatePicklist!$1:$1,StatePicklist!$3:$3,"NA",0))</f>
        <v/>
      </c>
      <c r="CR915" s="297" t="str">
        <f ca="1">IF(RMDF!CQ915="", "", IF(ISNUMBER(MATCH(RMDF!CQ915, INDIRECT(CQ915), 0)), "OK", "Invalid"))</f>
        <v/>
      </c>
      <c r="CS915" s="281"/>
      <c r="CT915" s="281"/>
      <c r="CU915" s="281"/>
      <c r="CV915" s="281" t="b">
        <f>AND(RMDF!CY915&gt;=0, RMDF!CY915&lt;=1-SUM(RMDF!Z915,RMDF!AG915,RMDF!AN915,RMDF!AU915,RMDF!BB915,RMDF!BI915,RMDF!BP915,RMDF!BW915,RMDF!CD915,RMDF!CK915,RMDF!CR915), RMDF!CY915=ROUND(RMDF!CY915,4))</f>
        <v>1</v>
      </c>
      <c r="CW915" s="317">
        <f>RMDF!CW915</f>
        <v>0</v>
      </c>
      <c r="CX915" s="318" t="str">
        <f>IF(CW915=0,"",_xlfn.XLOOKUP(CW915,StatePicklist!$1:$1,StatePicklist!$3:$3,"NA",0))</f>
        <v/>
      </c>
      <c r="CY915" s="297" t="str">
        <f ca="1">IF(RMDF!CX915="", "", IF(ISNUMBER(MATCH(RMDF!CX915, INDIRECT(CX915), 0)), "OK", "Invalid"))</f>
        <v/>
      </c>
      <c r="CZ915" s="281"/>
      <c r="DA915" s="281"/>
      <c r="DB915" s="281"/>
      <c r="DC915" s="281" t="b">
        <f>AND(RMDF!DF915&gt;=0, RMDF!DF915&lt;=1-SUM(RMDF!Z915,RMDF!AG915,RMDF!AN915,RMDF!AU915,RMDF!BB915,RMDF!BI915,RMDF!BP915,RMDF!BW915,RMDF!CD915,RMDF!CK915,RMDF!CR915,RMDF!CY915), RMDF!DF915=ROUND(RMDF!DF915,4))</f>
        <v>1</v>
      </c>
      <c r="DD915" s="317">
        <f>RMDF!DD915</f>
        <v>0</v>
      </c>
      <c r="DE915" s="318" t="str">
        <f>IF(DD915=0,"",_xlfn.XLOOKUP(DD915,StatePicklist!$1:$1,StatePicklist!$3:$3,"NA",0))</f>
        <v/>
      </c>
      <c r="DF915" s="297" t="str">
        <f ca="1">IF(RMDF!DE915="", "", IF(ISNUMBER(MATCH(RMDF!DE915, INDIRECT(DE915), 0)), "OK", "Invalid"))</f>
        <v/>
      </c>
      <c r="DG915" s="281"/>
      <c r="DH915" s="281"/>
      <c r="DI915" s="281"/>
      <c r="DJ915" s="281" t="b">
        <f>AND(RMDF!DM915&gt;=0, RMDF!DM915&lt;=1-SUM(RMDF!Z915,RMDF!AG915,RMDF!AN915,RMDF!AU915,RMDF!BB915,RMDF!BI915,RMDF!BP915,RMDF!BW915,RMDF!CD915,RMDF!CK915,RMDF!CR915,RMDF!CY915,RMDF!DF915), RMDF!DM915=ROUND(RMDF!DM915,4))</f>
        <v>1</v>
      </c>
      <c r="DK915" s="317">
        <f>RMDF!DK915</f>
        <v>0</v>
      </c>
      <c r="DL915" s="318" t="str">
        <f>IF(DK915=0,"",_xlfn.XLOOKUP(DK915,StatePicklist!$1:$1,StatePicklist!$3:$3,"NA",0))</f>
        <v/>
      </c>
      <c r="DM915" s="297" t="str">
        <f ca="1">IF(RMDF!DL915="", "", IF(ISNUMBER(MATCH(RMDF!DL915, INDIRECT(DL915), 0)), "OK", "Invalid"))</f>
        <v/>
      </c>
      <c r="DN915" s="281"/>
      <c r="DO915" s="281"/>
      <c r="DP915" s="281"/>
      <c r="DQ915" s="281" t="b">
        <f>AND(RMDF!DT915&gt;=0, RMDF!DT915&lt;=1-SUM(RMDF!Z915,RMDF!AG915,RMDF!AN915,RMDF!AU915,RMDF!BB915,RMDF!BI915,RMDF!BP915,RMDF!BW915,RMDF!CD915,RMDF!CK915,RMDF!CR915,RMDF!CY915,RMDF!DF915,RMDF!DM915), RMDF!DT915=ROUND(RMDF!DT915,4))</f>
        <v>1</v>
      </c>
      <c r="DR915" s="317">
        <f>RMDF!DR915</f>
        <v>0</v>
      </c>
      <c r="DS915" s="318" t="str">
        <f>IF(DR915=0,"",_xlfn.XLOOKUP(DR915,StatePicklist!$1:$1,StatePicklist!$3:$3,"NA",0))</f>
        <v/>
      </c>
      <c r="DT915" s="297" t="str">
        <f ca="1">IF(RMDF!DS915="", "", IF(ISNUMBER(MATCH(RMDF!DS915, INDIRECT(DS915), 0)), "OK", "Invalid"))</f>
        <v/>
      </c>
      <c r="DU915" s="281"/>
      <c r="DV915" s="281"/>
      <c r="DW915" s="281"/>
      <c r="DX915" s="281" t="b">
        <f>AND(RMDF!EA915&gt;=0, RMDF!EA915&lt;=1-SUM(RMDF!Z915,RMDF!AG915,RMDF!AN915,RMDF!AU915,RMDF!BB915,RMDF!BI915,RMDF!BP915,RMDF!BW915,RMDF!CD915,RMDF!CK915,RMDF!CR915,RMDF!CY915,RMDF!DF915,RMDF!DM915,RMDF!DT915), RMDF!EA915=ROUND(RMDF!EA915,4))</f>
        <v>1</v>
      </c>
      <c r="DY915" s="317">
        <f>RMDF!DY915</f>
        <v>0</v>
      </c>
      <c r="DZ915" s="318" t="str">
        <f>IF(DY915=0,"",_xlfn.XLOOKUP(DY915,StatePicklist!$1:$1,StatePicklist!$3:$3,"NA",0))</f>
        <v/>
      </c>
      <c r="EA915" s="297" t="str">
        <f ca="1">IF(RMDF!DZ915="", "", IF(ISNUMBER(MATCH(RMDF!DZ915, INDIRECT(DZ915), 0)), "OK", "Invalid"))</f>
        <v/>
      </c>
      <c r="EB915" s="281"/>
      <c r="EC915" s="281"/>
      <c r="ED915" s="281"/>
      <c r="EE915" s="281" t="b">
        <f>AND(RMDF!EH915&gt;=0, RMDF!EH915&lt;=1-SUM(RMDF!Z915,RMDF!AG915,RMDF!AN915,RMDF!AU915,RMDF!BB915,RMDF!BI915,RMDF!BP915,RMDF!BW915,RMDF!CD915,RMDF!CK915,RMDF!CR915,RMDF!CY915,RMDF!DF915,RMDF!DM915,RMDF!DT915,RMDF!EA915), RMDF!EH915=ROUND(RMDF!EH915,4))</f>
        <v>1</v>
      </c>
      <c r="EF915" s="317">
        <f>RMDF!EF915</f>
        <v>0</v>
      </c>
      <c r="EG915" s="318" t="str">
        <f>IF(EF915=0,"",_xlfn.XLOOKUP(EF915,StatePicklist!$1:$1,StatePicklist!$3:$3,"NA",0))</f>
        <v/>
      </c>
      <c r="EH915" s="297" t="str">
        <f ca="1">IF(RMDF!EG915="", "", IF(ISNUMBER(MATCH(RMDF!EG915, INDIRECT(EG915), 0)), "OK", "Invalid"))</f>
        <v/>
      </c>
      <c r="EI915" s="281"/>
      <c r="EJ915" s="281"/>
      <c r="EK915" s="281"/>
      <c r="EL915" s="281" t="b">
        <f>AND(RMDF!EO915&gt;=0, RMDF!EO915&lt;=1-SUM(RMDF!Z915,RMDF!AG915,RMDF!AN915,RMDF!AU915,RMDF!BB915,RMDF!BI915,RMDF!BP915,RMDF!BW915,RMDF!CD915,RMDF!CK915,RMDF!CR915,RMDF!CY915,RMDF!DF915,RMDF!DM915,RMDF!DT915,RMDF!EA915,RMDF!EH915), RMDF!EO915=ROUND(RMDF!EO915,4))</f>
        <v>1</v>
      </c>
      <c r="EM915" s="317">
        <f>RMDF!EM915</f>
        <v>0</v>
      </c>
      <c r="EN915" s="318" t="str">
        <f>IF(EM915=0,"",_xlfn.XLOOKUP(EM915,StatePicklist!$1:$1,StatePicklist!$3:$3,"NA",0))</f>
        <v/>
      </c>
      <c r="EO915" s="297" t="str">
        <f ca="1">IF(RMDF!EN915="", "", IF(ISNUMBER(MATCH(RMDF!EN915, INDIRECT(EN915), 0)), "OK", "Invalid"))</f>
        <v/>
      </c>
      <c r="EP915" s="281"/>
      <c r="EQ915" s="281"/>
      <c r="ER915" s="281"/>
      <c r="ES915" s="281" t="b">
        <f>AND(RMDF!EV915&gt;=0, RMDF!EV915&lt;=1-SUM(RMDF!Z915,RMDF!AG915,RMDF!AN915,RMDF!AU915,RMDF!BB915,RMDF!BI915,RMDF!BP915,RMDF!BW915,RMDF!CD915,RMDF!CK915,RMDF!CR915,RMDF!CY915,RMDF!DF915,RMDF!DM915,RMDF!DT915,RMDF!EA915,RMDF!EH915,RMDF!EO915), RMDF!EV915=ROUND(RMDF!EV915,4))</f>
        <v>1</v>
      </c>
      <c r="ET915" s="317">
        <f>RMDF!ET915</f>
        <v>0</v>
      </c>
      <c r="EU915" s="318" t="str">
        <f>IF(ET915=0,"",_xlfn.XLOOKUP(ET915,StatePicklist!$1:$1,StatePicklist!$3:$3,"NA",0))</f>
        <v/>
      </c>
      <c r="EV915" s="297" t="str">
        <f ca="1">IF(RMDF!EU915="", "", IF(ISNUMBER(MATCH(RMDF!EU915, INDIRECT(EU915), 0)), "OK", "Invalid"))</f>
        <v/>
      </c>
      <c r="EW915" s="281"/>
      <c r="EX915" s="281"/>
      <c r="EY915" s="281"/>
      <c r="EZ915" s="281" t="b">
        <f>AND(RMDF!FC915&gt;=0, RMDF!FC915&lt;=1-SUM(RMDF!Z915,RMDF!AG915,RMDF!AN915,RMDF!AU915,RMDF!BB915,RMDF!BI915,RMDF!BP915,RMDF!BW915,RMDF!CD915,RMDF!CK915,RMDF!CR915,RMDF!CY915,RMDF!DF915,RMDF!DM915,RMDF!DT915,RMDF!EA915,RMDF!EH915,RMDF!EO915,RMDF!EV915), RMDF!FC915=ROUND(RMDF!FC915,4))</f>
        <v>1</v>
      </c>
      <c r="FA915" s="317">
        <f>RMDF!FA915</f>
        <v>0</v>
      </c>
      <c r="FB915" s="318" t="str">
        <f>IF(FA915=0,"",_xlfn.XLOOKUP(FA915,StatePicklist!$1:$1,StatePicklist!$3:$3,"NA",0))</f>
        <v/>
      </c>
      <c r="FC915" s="297" t="str">
        <f ca="1">IF(RMDF!FB915="", "", IF(ISNUMBER(MATCH(RMDF!FB915, INDIRECT(FB915), 0)), "OK", "Invalid"))</f>
        <v/>
      </c>
    </row>
    <row r="916" spans="1:159" s="205" customFormat="1" ht="39.9" customHeight="1" x14ac:dyDescent="0.25">
      <c r="A916" s="206"/>
      <c r="B916" s="196"/>
      <c r="C916" s="197"/>
      <c r="D916" s="198"/>
      <c r="E916" s="199"/>
      <c r="F916" s="200"/>
      <c r="G916" s="201"/>
      <c r="H916" s="292"/>
      <c r="I916" s="305">
        <f>RMDF!I916</f>
        <v>0</v>
      </c>
      <c r="J916" s="305" t="str">
        <f>IF(I916=ProductCode!$B$30,"PDReclPost",IF(OR(I916=ProductCode!$C$30,I916=ProductCode!$E$30,I916=ProductCode!$G$30),"PDPreCon",IF(OR(I916=ProductCode!$D$30,I916=ProductCode!$F$30),"PDNotReclPost","")))</f>
        <v/>
      </c>
      <c r="K916" s="305" t="str">
        <f t="shared" si="48"/>
        <v/>
      </c>
      <c r="L916" s="289"/>
      <c r="M916" s="305" t="str">
        <f t="shared" si="48"/>
        <v/>
      </c>
      <c r="N916" s="289" t="b">
        <f>AND(RMDF!N916&gt;=0, RMDF!N916&lt;=1-RMDF!L916, RMDF!N916=ROUND(RMDF!N916,4))</f>
        <v>1</v>
      </c>
      <c r="O916" s="286" t="str">
        <f>IF(P916="","",IF(I916="","",IF(LEFT(I916,13)="Reclaimed pos",RawMaterialCode!$E$569,RawMaterialCode!$E$568)))</f>
        <v>Reclaimed pre-consumer mixed fibers (RM0578)</v>
      </c>
      <c r="P916" s="295">
        <f t="shared" si="49"/>
        <v>1</v>
      </c>
      <c r="Q916" s="202"/>
      <c r="R916" s="203"/>
      <c r="S916" s="204" t="str">
        <f t="shared" si="50"/>
        <v/>
      </c>
      <c r="T916" s="281"/>
      <c r="U916" s="281"/>
      <c r="V916" s="281"/>
      <c r="W916" s="281"/>
      <c r="X916" s="317">
        <f>RMDF!X916</f>
        <v>0</v>
      </c>
      <c r="Y916" s="318" t="str">
        <f>IF(X916=0,"",_xlfn.XLOOKUP(X916,StatePicklist!$1:$1,StatePicklist!$3:$3,"NA",0))</f>
        <v/>
      </c>
      <c r="Z916" s="297" t="str">
        <f ca="1">IF(RMDF!Y916="", "", IF(ISNUMBER(MATCH(RMDF!Y916, INDIRECT(Y916), 0)), "OK", "Invalid"))</f>
        <v/>
      </c>
      <c r="AA916" s="281"/>
      <c r="AB916" s="281"/>
      <c r="AC916" s="281"/>
      <c r="AD916" s="281" t="b">
        <f>AND(RMDF!AG916&gt;=0, RMDF!AG916&lt;=1-RMDF!Z916, RMDF!AG916=ROUND(RMDF!AG916,4))</f>
        <v>1</v>
      </c>
      <c r="AE916" s="317">
        <f>RMDF!AE916</f>
        <v>0</v>
      </c>
      <c r="AF916" s="318" t="str">
        <f>IF(AE916=0,"",_xlfn.XLOOKUP(AE916,StatePicklist!$1:$1,StatePicklist!$3:$3,"NA",0))</f>
        <v/>
      </c>
      <c r="AG916" s="297" t="str">
        <f ca="1">IF(RMDF!AF916="", "", IF(ISNUMBER(MATCH(RMDF!AF916, INDIRECT(AF916), 0)), "OK", "Invalid"))</f>
        <v/>
      </c>
      <c r="AH916" s="281"/>
      <c r="AI916" s="281"/>
      <c r="AJ916" s="281"/>
      <c r="AK916" s="281" t="b">
        <f>AND(RMDF!AN916&gt;=0, RMDF!AN916&lt;=1-SUM(RMDF!Z916,RMDF!AG916), RMDF!AN916=ROUND(RMDF!AN916,4))</f>
        <v>1</v>
      </c>
      <c r="AL916" s="317">
        <f>RMDF!AL916</f>
        <v>0</v>
      </c>
      <c r="AM916" s="318" t="str">
        <f>IF(AL916=0,"",_xlfn.XLOOKUP(AL916,StatePicklist!$1:$1,StatePicklist!$3:$3,"NA",0))</f>
        <v/>
      </c>
      <c r="AN916" s="297" t="str">
        <f ca="1">IF(RMDF!AM916="", "", IF(ISNUMBER(MATCH(RMDF!AM916, INDIRECT(AM916), 0)), "OK", "Invalid"))</f>
        <v/>
      </c>
      <c r="AO916" s="281"/>
      <c r="AP916" s="281"/>
      <c r="AQ916" s="281"/>
      <c r="AR916" s="281" t="b">
        <f>AND(RMDF!AU916&gt;=0, RMDF!AU916&lt;=1-SUM(RMDF!Z916,RMDF!AG916,RMDF!AN916), RMDF!AU916=ROUND(RMDF!AU916,4))</f>
        <v>1</v>
      </c>
      <c r="AS916" s="317">
        <f>RMDF!AS916</f>
        <v>0</v>
      </c>
      <c r="AT916" s="318" t="str">
        <f>IF(AS916=0,"",_xlfn.XLOOKUP(AS916,StatePicklist!$1:$1,StatePicklist!$3:$3,"NA",0))</f>
        <v/>
      </c>
      <c r="AU916" s="297" t="str">
        <f ca="1">IF(RMDF!AT916="", "", IF(ISNUMBER(MATCH(RMDF!AT916, INDIRECT(AT916), 0)), "OK", "Invalid"))</f>
        <v/>
      </c>
      <c r="AV916" s="281"/>
      <c r="AW916" s="281"/>
      <c r="AX916" s="281"/>
      <c r="AY916" s="281" t="b">
        <f>AND(RMDF!BB916&gt;=0, RMDF!BB916&lt;=1-SUM(RMDF!Z916,RMDF!AG916,RMDF!AN916,RMDF!AU916), RMDF!BB916=ROUND(RMDF!BB916,4))</f>
        <v>1</v>
      </c>
      <c r="AZ916" s="317">
        <f>RMDF!AZ916</f>
        <v>0</v>
      </c>
      <c r="BA916" s="318" t="str">
        <f>IF(AZ916=0,"",_xlfn.XLOOKUP(AZ916,StatePicklist!$1:$1,StatePicklist!$3:$3,"NA",0))</f>
        <v/>
      </c>
      <c r="BB916" s="297" t="str">
        <f ca="1">IF(RMDF!BA916="", "", IF(ISNUMBER(MATCH(RMDF!BA916, INDIRECT(BA916), 0)), "OK", "Invalid"))</f>
        <v/>
      </c>
      <c r="BC916" s="281"/>
      <c r="BD916" s="281"/>
      <c r="BE916" s="281"/>
      <c r="BF916" s="281" t="b">
        <f>AND(RMDF!BI916&gt;=0, RMDF!BI916&lt;=1-SUM(RMDF!Z916,RMDF!AG916,RMDF!AN916,RMDF!AU916,RMDF!BB916), RMDF!BI916=ROUND(RMDF!BI916,4))</f>
        <v>1</v>
      </c>
      <c r="BG916" s="317">
        <f>RMDF!BG916</f>
        <v>0</v>
      </c>
      <c r="BH916" s="318" t="str">
        <f>IF(BG916=0,"",_xlfn.XLOOKUP(BG916,StatePicklist!$1:$1,StatePicklist!$3:$3,"NA",0))</f>
        <v/>
      </c>
      <c r="BI916" s="297" t="str">
        <f ca="1">IF(RMDF!BH916="", "", IF(ISNUMBER(MATCH(RMDF!BH916, INDIRECT(BH916), 0)), "OK", "Invalid"))</f>
        <v/>
      </c>
      <c r="BJ916" s="281"/>
      <c r="BK916" s="281"/>
      <c r="BL916" s="281"/>
      <c r="BM916" s="281" t="b">
        <f>AND(RMDF!BP916&gt;=0, RMDF!BP916&lt;=1-SUM(RMDF!Z916,RMDF!AG916,RMDF!AN916,RMDF!AU916,RMDF!BB916,RMDF!BI916), RMDF!BP916=ROUND(RMDF!BP916,4))</f>
        <v>1</v>
      </c>
      <c r="BN916" s="317">
        <f>RMDF!BN916</f>
        <v>0</v>
      </c>
      <c r="BO916" s="318" t="str">
        <f>IF(BN916=0,"",_xlfn.XLOOKUP(BN916,StatePicklist!$1:$1,StatePicklist!$3:$3,"NA",0))</f>
        <v/>
      </c>
      <c r="BP916" s="297" t="str">
        <f ca="1">IF(RMDF!BO916="", "", IF(ISNUMBER(MATCH(RMDF!BO916, INDIRECT(BO916), 0)), "OK", "Invalid"))</f>
        <v/>
      </c>
      <c r="BQ916" s="281"/>
      <c r="BR916" s="281"/>
      <c r="BS916" s="281"/>
      <c r="BT916" s="281" t="b">
        <f>AND(RMDF!BW916&gt;=0, RMDF!BW916&lt;=1-SUM(RMDF!Z916,RMDF!AG916,RMDF!AN916,RMDF!AU916,RMDF!BB916,RMDF!BI916,RMDF!BP916), RMDF!BW916=ROUND(RMDF!BW916,4))</f>
        <v>1</v>
      </c>
      <c r="BU916" s="317">
        <f>RMDF!BU916</f>
        <v>0</v>
      </c>
      <c r="BV916" s="318" t="str">
        <f>IF(BU916=0,"",_xlfn.XLOOKUP(BU916,StatePicklist!$1:$1,StatePicklist!$3:$3,"NA",0))</f>
        <v/>
      </c>
      <c r="BW916" s="297" t="str">
        <f ca="1">IF(RMDF!BV916="", "", IF(ISNUMBER(MATCH(RMDF!BV916, INDIRECT(BV916), 0)), "OK", "Invalid"))</f>
        <v/>
      </c>
      <c r="BX916" s="281"/>
      <c r="BY916" s="281"/>
      <c r="BZ916" s="281"/>
      <c r="CA916" s="281" t="b">
        <f>AND(RMDF!CD916&gt;=0, RMDF!CD916&lt;=1-SUM(RMDF!Z916,RMDF!AG916,RMDF!AN916,RMDF!AU916,RMDF!BB916,RMDF!BI916,RMDF!BP916,RMDF!BW916), RMDF!CD916=ROUND(RMDF!CD916,4))</f>
        <v>1</v>
      </c>
      <c r="CB916" s="317">
        <f>RMDF!CB916</f>
        <v>0</v>
      </c>
      <c r="CC916" s="318" t="str">
        <f>IF(CB916=0,"",_xlfn.XLOOKUP(CB916,StatePicklist!$1:$1,StatePicklist!$3:$3,"NA",0))</f>
        <v/>
      </c>
      <c r="CD916" s="297" t="str">
        <f ca="1">IF(RMDF!CC916="", "", IF(ISNUMBER(MATCH(RMDF!CC916, INDIRECT(CC916), 0)), "OK", "Invalid"))</f>
        <v/>
      </c>
      <c r="CE916" s="281"/>
      <c r="CF916" s="281"/>
      <c r="CG916" s="281"/>
      <c r="CH916" s="281" t="b">
        <f>AND(RMDF!CK916&gt;=0, RMDF!CK916&lt;=1-SUM(RMDF!Z916,RMDF!AG916,RMDF!AN916,RMDF!AU916,RMDF!BB916,RMDF!BI916,RMDF!BP916,RMDF!BW916,RMDF!CD916), RMDF!CK916=ROUND(RMDF!CK916,4))</f>
        <v>1</v>
      </c>
      <c r="CI916" s="317">
        <f>RMDF!CI916</f>
        <v>0</v>
      </c>
      <c r="CJ916" s="318" t="str">
        <f>IF(CI916=0,"",_xlfn.XLOOKUP(CI916,StatePicklist!$1:$1,StatePicklist!$3:$3,"NA",0))</f>
        <v/>
      </c>
      <c r="CK916" s="297" t="str">
        <f ca="1">IF(RMDF!CJ916="", "", IF(ISNUMBER(MATCH(RMDF!CJ916, INDIRECT(CJ916), 0)), "OK", "Invalid"))</f>
        <v/>
      </c>
      <c r="CL916" s="281"/>
      <c r="CM916" s="281"/>
      <c r="CN916" s="281"/>
      <c r="CO916" s="281" t="b">
        <f>AND(RMDF!CR916&gt;=0, RMDF!CR916&lt;=1-SUM(RMDF!Z916,RMDF!AG916,RMDF!AN916,RMDF!AU916,RMDF!BB916,RMDF!BI916,RMDF!BP916,RMDF!BW916,RMDF!CD916,RMDF!CK916), RMDF!CR916=ROUND(RMDF!CR916,4))</f>
        <v>1</v>
      </c>
      <c r="CP916" s="317">
        <f>RMDF!CP916</f>
        <v>0</v>
      </c>
      <c r="CQ916" s="318" t="str">
        <f>IF(CP916=0,"",_xlfn.XLOOKUP(CP916,StatePicklist!$1:$1,StatePicklist!$3:$3,"NA",0))</f>
        <v/>
      </c>
      <c r="CR916" s="297" t="str">
        <f ca="1">IF(RMDF!CQ916="", "", IF(ISNUMBER(MATCH(RMDF!CQ916, INDIRECT(CQ916), 0)), "OK", "Invalid"))</f>
        <v/>
      </c>
      <c r="CS916" s="281"/>
      <c r="CT916" s="281"/>
      <c r="CU916" s="281"/>
      <c r="CV916" s="281" t="b">
        <f>AND(RMDF!CY916&gt;=0, RMDF!CY916&lt;=1-SUM(RMDF!Z916,RMDF!AG916,RMDF!AN916,RMDF!AU916,RMDF!BB916,RMDF!BI916,RMDF!BP916,RMDF!BW916,RMDF!CD916,RMDF!CK916,RMDF!CR916), RMDF!CY916=ROUND(RMDF!CY916,4))</f>
        <v>1</v>
      </c>
      <c r="CW916" s="317">
        <f>RMDF!CW916</f>
        <v>0</v>
      </c>
      <c r="CX916" s="318" t="str">
        <f>IF(CW916=0,"",_xlfn.XLOOKUP(CW916,StatePicklist!$1:$1,StatePicklist!$3:$3,"NA",0))</f>
        <v/>
      </c>
      <c r="CY916" s="297" t="str">
        <f ca="1">IF(RMDF!CX916="", "", IF(ISNUMBER(MATCH(RMDF!CX916, INDIRECT(CX916), 0)), "OK", "Invalid"))</f>
        <v/>
      </c>
      <c r="CZ916" s="281"/>
      <c r="DA916" s="281"/>
      <c r="DB916" s="281"/>
      <c r="DC916" s="281" t="b">
        <f>AND(RMDF!DF916&gt;=0, RMDF!DF916&lt;=1-SUM(RMDF!Z916,RMDF!AG916,RMDF!AN916,RMDF!AU916,RMDF!BB916,RMDF!BI916,RMDF!BP916,RMDF!BW916,RMDF!CD916,RMDF!CK916,RMDF!CR916,RMDF!CY916), RMDF!DF916=ROUND(RMDF!DF916,4))</f>
        <v>1</v>
      </c>
      <c r="DD916" s="317">
        <f>RMDF!DD916</f>
        <v>0</v>
      </c>
      <c r="DE916" s="318" t="str">
        <f>IF(DD916=0,"",_xlfn.XLOOKUP(DD916,StatePicklist!$1:$1,StatePicklist!$3:$3,"NA",0))</f>
        <v/>
      </c>
      <c r="DF916" s="297" t="str">
        <f ca="1">IF(RMDF!DE916="", "", IF(ISNUMBER(MATCH(RMDF!DE916, INDIRECT(DE916), 0)), "OK", "Invalid"))</f>
        <v/>
      </c>
      <c r="DG916" s="281"/>
      <c r="DH916" s="281"/>
      <c r="DI916" s="281"/>
      <c r="DJ916" s="281" t="b">
        <f>AND(RMDF!DM916&gt;=0, RMDF!DM916&lt;=1-SUM(RMDF!Z916,RMDF!AG916,RMDF!AN916,RMDF!AU916,RMDF!BB916,RMDF!BI916,RMDF!BP916,RMDF!BW916,RMDF!CD916,RMDF!CK916,RMDF!CR916,RMDF!CY916,RMDF!DF916), RMDF!DM916=ROUND(RMDF!DM916,4))</f>
        <v>1</v>
      </c>
      <c r="DK916" s="317">
        <f>RMDF!DK916</f>
        <v>0</v>
      </c>
      <c r="DL916" s="318" t="str">
        <f>IF(DK916=0,"",_xlfn.XLOOKUP(DK916,StatePicklist!$1:$1,StatePicklist!$3:$3,"NA",0))</f>
        <v/>
      </c>
      <c r="DM916" s="297" t="str">
        <f ca="1">IF(RMDF!DL916="", "", IF(ISNUMBER(MATCH(RMDF!DL916, INDIRECT(DL916), 0)), "OK", "Invalid"))</f>
        <v/>
      </c>
      <c r="DN916" s="281"/>
      <c r="DO916" s="281"/>
      <c r="DP916" s="281"/>
      <c r="DQ916" s="281" t="b">
        <f>AND(RMDF!DT916&gt;=0, RMDF!DT916&lt;=1-SUM(RMDF!Z916,RMDF!AG916,RMDF!AN916,RMDF!AU916,RMDF!BB916,RMDF!BI916,RMDF!BP916,RMDF!BW916,RMDF!CD916,RMDF!CK916,RMDF!CR916,RMDF!CY916,RMDF!DF916,RMDF!DM916), RMDF!DT916=ROUND(RMDF!DT916,4))</f>
        <v>1</v>
      </c>
      <c r="DR916" s="317">
        <f>RMDF!DR916</f>
        <v>0</v>
      </c>
      <c r="DS916" s="318" t="str">
        <f>IF(DR916=0,"",_xlfn.XLOOKUP(DR916,StatePicklist!$1:$1,StatePicklist!$3:$3,"NA",0))</f>
        <v/>
      </c>
      <c r="DT916" s="297" t="str">
        <f ca="1">IF(RMDF!DS916="", "", IF(ISNUMBER(MATCH(RMDF!DS916, INDIRECT(DS916), 0)), "OK", "Invalid"))</f>
        <v/>
      </c>
      <c r="DU916" s="281"/>
      <c r="DV916" s="281"/>
      <c r="DW916" s="281"/>
      <c r="DX916" s="281" t="b">
        <f>AND(RMDF!EA916&gt;=0, RMDF!EA916&lt;=1-SUM(RMDF!Z916,RMDF!AG916,RMDF!AN916,RMDF!AU916,RMDF!BB916,RMDF!BI916,RMDF!BP916,RMDF!BW916,RMDF!CD916,RMDF!CK916,RMDF!CR916,RMDF!CY916,RMDF!DF916,RMDF!DM916,RMDF!DT916), RMDF!EA916=ROUND(RMDF!EA916,4))</f>
        <v>1</v>
      </c>
      <c r="DY916" s="317">
        <f>RMDF!DY916</f>
        <v>0</v>
      </c>
      <c r="DZ916" s="318" t="str">
        <f>IF(DY916=0,"",_xlfn.XLOOKUP(DY916,StatePicklist!$1:$1,StatePicklist!$3:$3,"NA",0))</f>
        <v/>
      </c>
      <c r="EA916" s="297" t="str">
        <f ca="1">IF(RMDF!DZ916="", "", IF(ISNUMBER(MATCH(RMDF!DZ916, INDIRECT(DZ916), 0)), "OK", "Invalid"))</f>
        <v/>
      </c>
      <c r="EB916" s="281"/>
      <c r="EC916" s="281"/>
      <c r="ED916" s="281"/>
      <c r="EE916" s="281" t="b">
        <f>AND(RMDF!EH916&gt;=0, RMDF!EH916&lt;=1-SUM(RMDF!Z916,RMDF!AG916,RMDF!AN916,RMDF!AU916,RMDF!BB916,RMDF!BI916,RMDF!BP916,RMDF!BW916,RMDF!CD916,RMDF!CK916,RMDF!CR916,RMDF!CY916,RMDF!DF916,RMDF!DM916,RMDF!DT916,RMDF!EA916), RMDF!EH916=ROUND(RMDF!EH916,4))</f>
        <v>1</v>
      </c>
      <c r="EF916" s="317">
        <f>RMDF!EF916</f>
        <v>0</v>
      </c>
      <c r="EG916" s="318" t="str">
        <f>IF(EF916=0,"",_xlfn.XLOOKUP(EF916,StatePicklist!$1:$1,StatePicklist!$3:$3,"NA",0))</f>
        <v/>
      </c>
      <c r="EH916" s="297" t="str">
        <f ca="1">IF(RMDF!EG916="", "", IF(ISNUMBER(MATCH(RMDF!EG916, INDIRECT(EG916), 0)), "OK", "Invalid"))</f>
        <v/>
      </c>
      <c r="EI916" s="281"/>
      <c r="EJ916" s="281"/>
      <c r="EK916" s="281"/>
      <c r="EL916" s="281" t="b">
        <f>AND(RMDF!EO916&gt;=0, RMDF!EO916&lt;=1-SUM(RMDF!Z916,RMDF!AG916,RMDF!AN916,RMDF!AU916,RMDF!BB916,RMDF!BI916,RMDF!BP916,RMDF!BW916,RMDF!CD916,RMDF!CK916,RMDF!CR916,RMDF!CY916,RMDF!DF916,RMDF!DM916,RMDF!DT916,RMDF!EA916,RMDF!EH916), RMDF!EO916=ROUND(RMDF!EO916,4))</f>
        <v>1</v>
      </c>
      <c r="EM916" s="317">
        <f>RMDF!EM916</f>
        <v>0</v>
      </c>
      <c r="EN916" s="318" t="str">
        <f>IF(EM916=0,"",_xlfn.XLOOKUP(EM916,StatePicklist!$1:$1,StatePicklist!$3:$3,"NA",0))</f>
        <v/>
      </c>
      <c r="EO916" s="297" t="str">
        <f ca="1">IF(RMDF!EN916="", "", IF(ISNUMBER(MATCH(RMDF!EN916, INDIRECT(EN916), 0)), "OK", "Invalid"))</f>
        <v/>
      </c>
      <c r="EP916" s="281"/>
      <c r="EQ916" s="281"/>
      <c r="ER916" s="281"/>
      <c r="ES916" s="281" t="b">
        <f>AND(RMDF!EV916&gt;=0, RMDF!EV916&lt;=1-SUM(RMDF!Z916,RMDF!AG916,RMDF!AN916,RMDF!AU916,RMDF!BB916,RMDF!BI916,RMDF!BP916,RMDF!BW916,RMDF!CD916,RMDF!CK916,RMDF!CR916,RMDF!CY916,RMDF!DF916,RMDF!DM916,RMDF!DT916,RMDF!EA916,RMDF!EH916,RMDF!EO916), RMDF!EV916=ROUND(RMDF!EV916,4))</f>
        <v>1</v>
      </c>
      <c r="ET916" s="317">
        <f>RMDF!ET916</f>
        <v>0</v>
      </c>
      <c r="EU916" s="318" t="str">
        <f>IF(ET916=0,"",_xlfn.XLOOKUP(ET916,StatePicklist!$1:$1,StatePicklist!$3:$3,"NA",0))</f>
        <v/>
      </c>
      <c r="EV916" s="297" t="str">
        <f ca="1">IF(RMDF!EU916="", "", IF(ISNUMBER(MATCH(RMDF!EU916, INDIRECT(EU916), 0)), "OK", "Invalid"))</f>
        <v/>
      </c>
      <c r="EW916" s="281"/>
      <c r="EX916" s="281"/>
      <c r="EY916" s="281"/>
      <c r="EZ916" s="281" t="b">
        <f>AND(RMDF!FC916&gt;=0, RMDF!FC916&lt;=1-SUM(RMDF!Z916,RMDF!AG916,RMDF!AN916,RMDF!AU916,RMDF!BB916,RMDF!BI916,RMDF!BP916,RMDF!BW916,RMDF!CD916,RMDF!CK916,RMDF!CR916,RMDF!CY916,RMDF!DF916,RMDF!DM916,RMDF!DT916,RMDF!EA916,RMDF!EH916,RMDF!EO916,RMDF!EV916), RMDF!FC916=ROUND(RMDF!FC916,4))</f>
        <v>1</v>
      </c>
      <c r="FA916" s="317">
        <f>RMDF!FA916</f>
        <v>0</v>
      </c>
      <c r="FB916" s="318" t="str">
        <f>IF(FA916=0,"",_xlfn.XLOOKUP(FA916,StatePicklist!$1:$1,StatePicklist!$3:$3,"NA",0))</f>
        <v/>
      </c>
      <c r="FC916" s="297" t="str">
        <f ca="1">IF(RMDF!FB916="", "", IF(ISNUMBER(MATCH(RMDF!FB916, INDIRECT(FB916), 0)), "OK", "Invalid"))</f>
        <v/>
      </c>
    </row>
    <row r="917" spans="1:159" s="205" customFormat="1" ht="39.9" customHeight="1" x14ac:dyDescent="0.25">
      <c r="A917" s="206"/>
      <c r="B917" s="196"/>
      <c r="C917" s="197"/>
      <c r="D917" s="198"/>
      <c r="E917" s="199"/>
      <c r="F917" s="200"/>
      <c r="G917" s="201"/>
      <c r="H917" s="292"/>
      <c r="I917" s="305">
        <f>RMDF!I917</f>
        <v>0</v>
      </c>
      <c r="J917" s="305" t="str">
        <f>IF(I917=ProductCode!$B$30,"PDReclPost",IF(OR(I917=ProductCode!$C$30,I917=ProductCode!$E$30,I917=ProductCode!$G$30),"PDPreCon",IF(OR(I917=ProductCode!$D$30,I917=ProductCode!$F$30),"PDNotReclPost","")))</f>
        <v/>
      </c>
      <c r="K917" s="305" t="str">
        <f t="shared" si="48"/>
        <v/>
      </c>
      <c r="L917" s="289"/>
      <c r="M917" s="305" t="str">
        <f t="shared" si="48"/>
        <v/>
      </c>
      <c r="N917" s="289" t="b">
        <f>AND(RMDF!N917&gt;=0, RMDF!N917&lt;=1-RMDF!L917, RMDF!N917=ROUND(RMDF!N917,4))</f>
        <v>1</v>
      </c>
      <c r="O917" s="286" t="str">
        <f>IF(P917="","",IF(I917="","",IF(LEFT(I917,13)="Reclaimed pos",RawMaterialCode!$E$569,RawMaterialCode!$E$568)))</f>
        <v>Reclaimed pre-consumer mixed fibers (RM0578)</v>
      </c>
      <c r="P917" s="295">
        <f t="shared" si="49"/>
        <v>1</v>
      </c>
      <c r="Q917" s="202"/>
      <c r="R917" s="203"/>
      <c r="S917" s="204" t="str">
        <f t="shared" si="50"/>
        <v/>
      </c>
      <c r="T917" s="281"/>
      <c r="U917" s="281"/>
      <c r="V917" s="281"/>
      <c r="W917" s="281"/>
      <c r="X917" s="317">
        <f>RMDF!X917</f>
        <v>0</v>
      </c>
      <c r="Y917" s="318" t="str">
        <f>IF(X917=0,"",_xlfn.XLOOKUP(X917,StatePicklist!$1:$1,StatePicklist!$3:$3,"NA",0))</f>
        <v/>
      </c>
      <c r="Z917" s="297" t="str">
        <f ca="1">IF(RMDF!Y917="", "", IF(ISNUMBER(MATCH(RMDF!Y917, INDIRECT(Y917), 0)), "OK", "Invalid"))</f>
        <v/>
      </c>
      <c r="AA917" s="281"/>
      <c r="AB917" s="281"/>
      <c r="AC917" s="281"/>
      <c r="AD917" s="281" t="b">
        <f>AND(RMDF!AG917&gt;=0, RMDF!AG917&lt;=1-RMDF!Z917, RMDF!AG917=ROUND(RMDF!AG917,4))</f>
        <v>1</v>
      </c>
      <c r="AE917" s="317">
        <f>RMDF!AE917</f>
        <v>0</v>
      </c>
      <c r="AF917" s="318" t="str">
        <f>IF(AE917=0,"",_xlfn.XLOOKUP(AE917,StatePicklist!$1:$1,StatePicklist!$3:$3,"NA",0))</f>
        <v/>
      </c>
      <c r="AG917" s="297" t="str">
        <f ca="1">IF(RMDF!AF917="", "", IF(ISNUMBER(MATCH(RMDF!AF917, INDIRECT(AF917), 0)), "OK", "Invalid"))</f>
        <v/>
      </c>
      <c r="AH917" s="281"/>
      <c r="AI917" s="281"/>
      <c r="AJ917" s="281"/>
      <c r="AK917" s="281" t="b">
        <f>AND(RMDF!AN917&gt;=0, RMDF!AN917&lt;=1-SUM(RMDF!Z917,RMDF!AG917), RMDF!AN917=ROUND(RMDF!AN917,4))</f>
        <v>1</v>
      </c>
      <c r="AL917" s="317">
        <f>RMDF!AL917</f>
        <v>0</v>
      </c>
      <c r="AM917" s="318" t="str">
        <f>IF(AL917=0,"",_xlfn.XLOOKUP(AL917,StatePicklist!$1:$1,StatePicklist!$3:$3,"NA",0))</f>
        <v/>
      </c>
      <c r="AN917" s="297" t="str">
        <f ca="1">IF(RMDF!AM917="", "", IF(ISNUMBER(MATCH(RMDF!AM917, INDIRECT(AM917), 0)), "OK", "Invalid"))</f>
        <v/>
      </c>
      <c r="AO917" s="281"/>
      <c r="AP917" s="281"/>
      <c r="AQ917" s="281"/>
      <c r="AR917" s="281" t="b">
        <f>AND(RMDF!AU917&gt;=0, RMDF!AU917&lt;=1-SUM(RMDF!Z917,RMDF!AG917,RMDF!AN917), RMDF!AU917=ROUND(RMDF!AU917,4))</f>
        <v>1</v>
      </c>
      <c r="AS917" s="317">
        <f>RMDF!AS917</f>
        <v>0</v>
      </c>
      <c r="AT917" s="318" t="str">
        <f>IF(AS917=0,"",_xlfn.XLOOKUP(AS917,StatePicklist!$1:$1,StatePicklist!$3:$3,"NA",0))</f>
        <v/>
      </c>
      <c r="AU917" s="297" t="str">
        <f ca="1">IF(RMDF!AT917="", "", IF(ISNUMBER(MATCH(RMDF!AT917, INDIRECT(AT917), 0)), "OK", "Invalid"))</f>
        <v/>
      </c>
      <c r="AV917" s="281"/>
      <c r="AW917" s="281"/>
      <c r="AX917" s="281"/>
      <c r="AY917" s="281" t="b">
        <f>AND(RMDF!BB917&gt;=0, RMDF!BB917&lt;=1-SUM(RMDF!Z917,RMDF!AG917,RMDF!AN917,RMDF!AU917), RMDF!BB917=ROUND(RMDF!BB917,4))</f>
        <v>1</v>
      </c>
      <c r="AZ917" s="317">
        <f>RMDF!AZ917</f>
        <v>0</v>
      </c>
      <c r="BA917" s="318" t="str">
        <f>IF(AZ917=0,"",_xlfn.XLOOKUP(AZ917,StatePicklist!$1:$1,StatePicklist!$3:$3,"NA",0))</f>
        <v/>
      </c>
      <c r="BB917" s="297" t="str">
        <f ca="1">IF(RMDF!BA917="", "", IF(ISNUMBER(MATCH(RMDF!BA917, INDIRECT(BA917), 0)), "OK", "Invalid"))</f>
        <v/>
      </c>
      <c r="BC917" s="281"/>
      <c r="BD917" s="281"/>
      <c r="BE917" s="281"/>
      <c r="BF917" s="281" t="b">
        <f>AND(RMDF!BI917&gt;=0, RMDF!BI917&lt;=1-SUM(RMDF!Z917,RMDF!AG917,RMDF!AN917,RMDF!AU917,RMDF!BB917), RMDF!BI917=ROUND(RMDF!BI917,4))</f>
        <v>1</v>
      </c>
      <c r="BG917" s="317">
        <f>RMDF!BG917</f>
        <v>0</v>
      </c>
      <c r="BH917" s="318" t="str">
        <f>IF(BG917=0,"",_xlfn.XLOOKUP(BG917,StatePicklist!$1:$1,StatePicklist!$3:$3,"NA",0))</f>
        <v/>
      </c>
      <c r="BI917" s="297" t="str">
        <f ca="1">IF(RMDF!BH917="", "", IF(ISNUMBER(MATCH(RMDF!BH917, INDIRECT(BH917), 0)), "OK", "Invalid"))</f>
        <v/>
      </c>
      <c r="BJ917" s="281"/>
      <c r="BK917" s="281"/>
      <c r="BL917" s="281"/>
      <c r="BM917" s="281" t="b">
        <f>AND(RMDF!BP917&gt;=0, RMDF!BP917&lt;=1-SUM(RMDF!Z917,RMDF!AG917,RMDF!AN917,RMDF!AU917,RMDF!BB917,RMDF!BI917), RMDF!BP917=ROUND(RMDF!BP917,4))</f>
        <v>1</v>
      </c>
      <c r="BN917" s="317">
        <f>RMDF!BN917</f>
        <v>0</v>
      </c>
      <c r="BO917" s="318" t="str">
        <f>IF(BN917=0,"",_xlfn.XLOOKUP(BN917,StatePicklist!$1:$1,StatePicklist!$3:$3,"NA",0))</f>
        <v/>
      </c>
      <c r="BP917" s="297" t="str">
        <f ca="1">IF(RMDF!BO917="", "", IF(ISNUMBER(MATCH(RMDF!BO917, INDIRECT(BO917), 0)), "OK", "Invalid"))</f>
        <v/>
      </c>
      <c r="BQ917" s="281"/>
      <c r="BR917" s="281"/>
      <c r="BS917" s="281"/>
      <c r="BT917" s="281" t="b">
        <f>AND(RMDF!BW917&gt;=0, RMDF!BW917&lt;=1-SUM(RMDF!Z917,RMDF!AG917,RMDF!AN917,RMDF!AU917,RMDF!BB917,RMDF!BI917,RMDF!BP917), RMDF!BW917=ROUND(RMDF!BW917,4))</f>
        <v>1</v>
      </c>
      <c r="BU917" s="317">
        <f>RMDF!BU917</f>
        <v>0</v>
      </c>
      <c r="BV917" s="318" t="str">
        <f>IF(BU917=0,"",_xlfn.XLOOKUP(BU917,StatePicklist!$1:$1,StatePicklist!$3:$3,"NA",0))</f>
        <v/>
      </c>
      <c r="BW917" s="297" t="str">
        <f ca="1">IF(RMDF!BV917="", "", IF(ISNUMBER(MATCH(RMDF!BV917, INDIRECT(BV917), 0)), "OK", "Invalid"))</f>
        <v/>
      </c>
      <c r="BX917" s="281"/>
      <c r="BY917" s="281"/>
      <c r="BZ917" s="281"/>
      <c r="CA917" s="281" t="b">
        <f>AND(RMDF!CD917&gt;=0, RMDF!CD917&lt;=1-SUM(RMDF!Z917,RMDF!AG917,RMDF!AN917,RMDF!AU917,RMDF!BB917,RMDF!BI917,RMDF!BP917,RMDF!BW917), RMDF!CD917=ROUND(RMDF!CD917,4))</f>
        <v>1</v>
      </c>
      <c r="CB917" s="317">
        <f>RMDF!CB917</f>
        <v>0</v>
      </c>
      <c r="CC917" s="318" t="str">
        <f>IF(CB917=0,"",_xlfn.XLOOKUP(CB917,StatePicklist!$1:$1,StatePicklist!$3:$3,"NA",0))</f>
        <v/>
      </c>
      <c r="CD917" s="297" t="str">
        <f ca="1">IF(RMDF!CC917="", "", IF(ISNUMBER(MATCH(RMDF!CC917, INDIRECT(CC917), 0)), "OK", "Invalid"))</f>
        <v/>
      </c>
      <c r="CE917" s="281"/>
      <c r="CF917" s="281"/>
      <c r="CG917" s="281"/>
      <c r="CH917" s="281" t="b">
        <f>AND(RMDF!CK917&gt;=0, RMDF!CK917&lt;=1-SUM(RMDF!Z917,RMDF!AG917,RMDF!AN917,RMDF!AU917,RMDF!BB917,RMDF!BI917,RMDF!BP917,RMDF!BW917,RMDF!CD917), RMDF!CK917=ROUND(RMDF!CK917,4))</f>
        <v>1</v>
      </c>
      <c r="CI917" s="317">
        <f>RMDF!CI917</f>
        <v>0</v>
      </c>
      <c r="CJ917" s="318" t="str">
        <f>IF(CI917=0,"",_xlfn.XLOOKUP(CI917,StatePicklist!$1:$1,StatePicklist!$3:$3,"NA",0))</f>
        <v/>
      </c>
      <c r="CK917" s="297" t="str">
        <f ca="1">IF(RMDF!CJ917="", "", IF(ISNUMBER(MATCH(RMDF!CJ917, INDIRECT(CJ917), 0)), "OK", "Invalid"))</f>
        <v/>
      </c>
      <c r="CL917" s="281"/>
      <c r="CM917" s="281"/>
      <c r="CN917" s="281"/>
      <c r="CO917" s="281" t="b">
        <f>AND(RMDF!CR917&gt;=0, RMDF!CR917&lt;=1-SUM(RMDF!Z917,RMDF!AG917,RMDF!AN917,RMDF!AU917,RMDF!BB917,RMDF!BI917,RMDF!BP917,RMDF!BW917,RMDF!CD917,RMDF!CK917), RMDF!CR917=ROUND(RMDF!CR917,4))</f>
        <v>1</v>
      </c>
      <c r="CP917" s="317">
        <f>RMDF!CP917</f>
        <v>0</v>
      </c>
      <c r="CQ917" s="318" t="str">
        <f>IF(CP917=0,"",_xlfn.XLOOKUP(CP917,StatePicklist!$1:$1,StatePicklist!$3:$3,"NA",0))</f>
        <v/>
      </c>
      <c r="CR917" s="297" t="str">
        <f ca="1">IF(RMDF!CQ917="", "", IF(ISNUMBER(MATCH(RMDF!CQ917, INDIRECT(CQ917), 0)), "OK", "Invalid"))</f>
        <v/>
      </c>
      <c r="CS917" s="281"/>
      <c r="CT917" s="281"/>
      <c r="CU917" s="281"/>
      <c r="CV917" s="281" t="b">
        <f>AND(RMDF!CY917&gt;=0, RMDF!CY917&lt;=1-SUM(RMDF!Z917,RMDF!AG917,RMDF!AN917,RMDF!AU917,RMDF!BB917,RMDF!BI917,RMDF!BP917,RMDF!BW917,RMDF!CD917,RMDF!CK917,RMDF!CR917), RMDF!CY917=ROUND(RMDF!CY917,4))</f>
        <v>1</v>
      </c>
      <c r="CW917" s="317">
        <f>RMDF!CW917</f>
        <v>0</v>
      </c>
      <c r="CX917" s="318" t="str">
        <f>IF(CW917=0,"",_xlfn.XLOOKUP(CW917,StatePicklist!$1:$1,StatePicklist!$3:$3,"NA",0))</f>
        <v/>
      </c>
      <c r="CY917" s="297" t="str">
        <f ca="1">IF(RMDF!CX917="", "", IF(ISNUMBER(MATCH(RMDF!CX917, INDIRECT(CX917), 0)), "OK", "Invalid"))</f>
        <v/>
      </c>
      <c r="CZ917" s="281"/>
      <c r="DA917" s="281"/>
      <c r="DB917" s="281"/>
      <c r="DC917" s="281" t="b">
        <f>AND(RMDF!DF917&gt;=0, RMDF!DF917&lt;=1-SUM(RMDF!Z917,RMDF!AG917,RMDF!AN917,RMDF!AU917,RMDF!BB917,RMDF!BI917,RMDF!BP917,RMDF!BW917,RMDF!CD917,RMDF!CK917,RMDF!CR917,RMDF!CY917), RMDF!DF917=ROUND(RMDF!DF917,4))</f>
        <v>1</v>
      </c>
      <c r="DD917" s="317">
        <f>RMDF!DD917</f>
        <v>0</v>
      </c>
      <c r="DE917" s="318" t="str">
        <f>IF(DD917=0,"",_xlfn.XLOOKUP(DD917,StatePicklist!$1:$1,StatePicklist!$3:$3,"NA",0))</f>
        <v/>
      </c>
      <c r="DF917" s="297" t="str">
        <f ca="1">IF(RMDF!DE917="", "", IF(ISNUMBER(MATCH(RMDF!DE917, INDIRECT(DE917), 0)), "OK", "Invalid"))</f>
        <v/>
      </c>
      <c r="DG917" s="281"/>
      <c r="DH917" s="281"/>
      <c r="DI917" s="281"/>
      <c r="DJ917" s="281" t="b">
        <f>AND(RMDF!DM917&gt;=0, RMDF!DM917&lt;=1-SUM(RMDF!Z917,RMDF!AG917,RMDF!AN917,RMDF!AU917,RMDF!BB917,RMDF!BI917,RMDF!BP917,RMDF!BW917,RMDF!CD917,RMDF!CK917,RMDF!CR917,RMDF!CY917,RMDF!DF917), RMDF!DM917=ROUND(RMDF!DM917,4))</f>
        <v>1</v>
      </c>
      <c r="DK917" s="317">
        <f>RMDF!DK917</f>
        <v>0</v>
      </c>
      <c r="DL917" s="318" t="str">
        <f>IF(DK917=0,"",_xlfn.XLOOKUP(DK917,StatePicklist!$1:$1,StatePicklist!$3:$3,"NA",0))</f>
        <v/>
      </c>
      <c r="DM917" s="297" t="str">
        <f ca="1">IF(RMDF!DL917="", "", IF(ISNUMBER(MATCH(RMDF!DL917, INDIRECT(DL917), 0)), "OK", "Invalid"))</f>
        <v/>
      </c>
      <c r="DN917" s="281"/>
      <c r="DO917" s="281"/>
      <c r="DP917" s="281"/>
      <c r="DQ917" s="281" t="b">
        <f>AND(RMDF!DT917&gt;=0, RMDF!DT917&lt;=1-SUM(RMDF!Z917,RMDF!AG917,RMDF!AN917,RMDF!AU917,RMDF!BB917,RMDF!BI917,RMDF!BP917,RMDF!BW917,RMDF!CD917,RMDF!CK917,RMDF!CR917,RMDF!CY917,RMDF!DF917,RMDF!DM917), RMDF!DT917=ROUND(RMDF!DT917,4))</f>
        <v>1</v>
      </c>
      <c r="DR917" s="317">
        <f>RMDF!DR917</f>
        <v>0</v>
      </c>
      <c r="DS917" s="318" t="str">
        <f>IF(DR917=0,"",_xlfn.XLOOKUP(DR917,StatePicklist!$1:$1,StatePicklist!$3:$3,"NA",0))</f>
        <v/>
      </c>
      <c r="DT917" s="297" t="str">
        <f ca="1">IF(RMDF!DS917="", "", IF(ISNUMBER(MATCH(RMDF!DS917, INDIRECT(DS917), 0)), "OK", "Invalid"))</f>
        <v/>
      </c>
      <c r="DU917" s="281"/>
      <c r="DV917" s="281"/>
      <c r="DW917" s="281"/>
      <c r="DX917" s="281" t="b">
        <f>AND(RMDF!EA917&gt;=0, RMDF!EA917&lt;=1-SUM(RMDF!Z917,RMDF!AG917,RMDF!AN917,RMDF!AU917,RMDF!BB917,RMDF!BI917,RMDF!BP917,RMDF!BW917,RMDF!CD917,RMDF!CK917,RMDF!CR917,RMDF!CY917,RMDF!DF917,RMDF!DM917,RMDF!DT917), RMDF!EA917=ROUND(RMDF!EA917,4))</f>
        <v>1</v>
      </c>
      <c r="DY917" s="317">
        <f>RMDF!DY917</f>
        <v>0</v>
      </c>
      <c r="DZ917" s="318" t="str">
        <f>IF(DY917=0,"",_xlfn.XLOOKUP(DY917,StatePicklist!$1:$1,StatePicklist!$3:$3,"NA",0))</f>
        <v/>
      </c>
      <c r="EA917" s="297" t="str">
        <f ca="1">IF(RMDF!DZ917="", "", IF(ISNUMBER(MATCH(RMDF!DZ917, INDIRECT(DZ917), 0)), "OK", "Invalid"))</f>
        <v/>
      </c>
      <c r="EB917" s="281"/>
      <c r="EC917" s="281"/>
      <c r="ED917" s="281"/>
      <c r="EE917" s="281" t="b">
        <f>AND(RMDF!EH917&gt;=0, RMDF!EH917&lt;=1-SUM(RMDF!Z917,RMDF!AG917,RMDF!AN917,RMDF!AU917,RMDF!BB917,RMDF!BI917,RMDF!BP917,RMDF!BW917,RMDF!CD917,RMDF!CK917,RMDF!CR917,RMDF!CY917,RMDF!DF917,RMDF!DM917,RMDF!DT917,RMDF!EA917), RMDF!EH917=ROUND(RMDF!EH917,4))</f>
        <v>1</v>
      </c>
      <c r="EF917" s="317">
        <f>RMDF!EF917</f>
        <v>0</v>
      </c>
      <c r="EG917" s="318" t="str">
        <f>IF(EF917=0,"",_xlfn.XLOOKUP(EF917,StatePicklist!$1:$1,StatePicklist!$3:$3,"NA",0))</f>
        <v/>
      </c>
      <c r="EH917" s="297" t="str">
        <f ca="1">IF(RMDF!EG917="", "", IF(ISNUMBER(MATCH(RMDF!EG917, INDIRECT(EG917), 0)), "OK", "Invalid"))</f>
        <v/>
      </c>
      <c r="EI917" s="281"/>
      <c r="EJ917" s="281"/>
      <c r="EK917" s="281"/>
      <c r="EL917" s="281" t="b">
        <f>AND(RMDF!EO917&gt;=0, RMDF!EO917&lt;=1-SUM(RMDF!Z917,RMDF!AG917,RMDF!AN917,RMDF!AU917,RMDF!BB917,RMDF!BI917,RMDF!BP917,RMDF!BW917,RMDF!CD917,RMDF!CK917,RMDF!CR917,RMDF!CY917,RMDF!DF917,RMDF!DM917,RMDF!DT917,RMDF!EA917,RMDF!EH917), RMDF!EO917=ROUND(RMDF!EO917,4))</f>
        <v>1</v>
      </c>
      <c r="EM917" s="317">
        <f>RMDF!EM917</f>
        <v>0</v>
      </c>
      <c r="EN917" s="318" t="str">
        <f>IF(EM917=0,"",_xlfn.XLOOKUP(EM917,StatePicklist!$1:$1,StatePicklist!$3:$3,"NA",0))</f>
        <v/>
      </c>
      <c r="EO917" s="297" t="str">
        <f ca="1">IF(RMDF!EN917="", "", IF(ISNUMBER(MATCH(RMDF!EN917, INDIRECT(EN917), 0)), "OK", "Invalid"))</f>
        <v/>
      </c>
      <c r="EP917" s="281"/>
      <c r="EQ917" s="281"/>
      <c r="ER917" s="281"/>
      <c r="ES917" s="281" t="b">
        <f>AND(RMDF!EV917&gt;=0, RMDF!EV917&lt;=1-SUM(RMDF!Z917,RMDF!AG917,RMDF!AN917,RMDF!AU917,RMDF!BB917,RMDF!BI917,RMDF!BP917,RMDF!BW917,RMDF!CD917,RMDF!CK917,RMDF!CR917,RMDF!CY917,RMDF!DF917,RMDF!DM917,RMDF!DT917,RMDF!EA917,RMDF!EH917,RMDF!EO917), RMDF!EV917=ROUND(RMDF!EV917,4))</f>
        <v>1</v>
      </c>
      <c r="ET917" s="317">
        <f>RMDF!ET917</f>
        <v>0</v>
      </c>
      <c r="EU917" s="318" t="str">
        <f>IF(ET917=0,"",_xlfn.XLOOKUP(ET917,StatePicklist!$1:$1,StatePicklist!$3:$3,"NA",0))</f>
        <v/>
      </c>
      <c r="EV917" s="297" t="str">
        <f ca="1">IF(RMDF!EU917="", "", IF(ISNUMBER(MATCH(RMDF!EU917, INDIRECT(EU917), 0)), "OK", "Invalid"))</f>
        <v/>
      </c>
      <c r="EW917" s="281"/>
      <c r="EX917" s="281"/>
      <c r="EY917" s="281"/>
      <c r="EZ917" s="281" t="b">
        <f>AND(RMDF!FC917&gt;=0, RMDF!FC917&lt;=1-SUM(RMDF!Z917,RMDF!AG917,RMDF!AN917,RMDF!AU917,RMDF!BB917,RMDF!BI917,RMDF!BP917,RMDF!BW917,RMDF!CD917,RMDF!CK917,RMDF!CR917,RMDF!CY917,RMDF!DF917,RMDF!DM917,RMDF!DT917,RMDF!EA917,RMDF!EH917,RMDF!EO917,RMDF!EV917), RMDF!FC917=ROUND(RMDF!FC917,4))</f>
        <v>1</v>
      </c>
      <c r="FA917" s="317">
        <f>RMDF!FA917</f>
        <v>0</v>
      </c>
      <c r="FB917" s="318" t="str">
        <f>IF(FA917=0,"",_xlfn.XLOOKUP(FA917,StatePicklist!$1:$1,StatePicklist!$3:$3,"NA",0))</f>
        <v/>
      </c>
      <c r="FC917" s="297" t="str">
        <f ca="1">IF(RMDF!FB917="", "", IF(ISNUMBER(MATCH(RMDF!FB917, INDIRECT(FB917), 0)), "OK", "Invalid"))</f>
        <v/>
      </c>
    </row>
    <row r="918" spans="1:159" s="205" customFormat="1" ht="39.9" customHeight="1" x14ac:dyDescent="0.25">
      <c r="A918" s="206"/>
      <c r="B918" s="196"/>
      <c r="C918" s="197"/>
      <c r="D918" s="198"/>
      <c r="E918" s="199"/>
      <c r="F918" s="200"/>
      <c r="G918" s="201"/>
      <c r="H918" s="292"/>
      <c r="I918" s="305">
        <f>RMDF!I918</f>
        <v>0</v>
      </c>
      <c r="J918" s="305" t="str">
        <f>IF(I918=ProductCode!$B$30,"PDReclPost",IF(OR(I918=ProductCode!$C$30,I918=ProductCode!$E$30,I918=ProductCode!$G$30),"PDPreCon",IF(OR(I918=ProductCode!$D$30,I918=ProductCode!$F$30),"PDNotReclPost","")))</f>
        <v/>
      </c>
      <c r="K918" s="305" t="str">
        <f t="shared" si="48"/>
        <v/>
      </c>
      <c r="L918" s="289"/>
      <c r="M918" s="305" t="str">
        <f t="shared" si="48"/>
        <v/>
      </c>
      <c r="N918" s="289" t="b">
        <f>AND(RMDF!N918&gt;=0, RMDF!N918&lt;=1-RMDF!L918, RMDF!N918=ROUND(RMDF!N918,4))</f>
        <v>1</v>
      </c>
      <c r="O918" s="286" t="str">
        <f>IF(P918="","",IF(I918="","",IF(LEFT(I918,13)="Reclaimed pos",RawMaterialCode!$E$569,RawMaterialCode!$E$568)))</f>
        <v>Reclaimed pre-consumer mixed fibers (RM0578)</v>
      </c>
      <c r="P918" s="295">
        <f t="shared" si="49"/>
        <v>1</v>
      </c>
      <c r="Q918" s="202"/>
      <c r="R918" s="203"/>
      <c r="S918" s="204" t="str">
        <f t="shared" si="50"/>
        <v/>
      </c>
      <c r="T918" s="281"/>
      <c r="U918" s="281"/>
      <c r="V918" s="281"/>
      <c r="W918" s="281"/>
      <c r="X918" s="317">
        <f>RMDF!X918</f>
        <v>0</v>
      </c>
      <c r="Y918" s="318" t="str">
        <f>IF(X918=0,"",_xlfn.XLOOKUP(X918,StatePicklist!$1:$1,StatePicklist!$3:$3,"NA",0))</f>
        <v/>
      </c>
      <c r="Z918" s="297" t="str">
        <f ca="1">IF(RMDF!Y918="", "", IF(ISNUMBER(MATCH(RMDF!Y918, INDIRECT(Y918), 0)), "OK", "Invalid"))</f>
        <v/>
      </c>
      <c r="AA918" s="281"/>
      <c r="AB918" s="281"/>
      <c r="AC918" s="281"/>
      <c r="AD918" s="281" t="b">
        <f>AND(RMDF!AG918&gt;=0, RMDF!AG918&lt;=1-RMDF!Z918, RMDF!AG918=ROUND(RMDF!AG918,4))</f>
        <v>1</v>
      </c>
      <c r="AE918" s="317">
        <f>RMDF!AE918</f>
        <v>0</v>
      </c>
      <c r="AF918" s="318" t="str">
        <f>IF(AE918=0,"",_xlfn.XLOOKUP(AE918,StatePicklist!$1:$1,StatePicklist!$3:$3,"NA",0))</f>
        <v/>
      </c>
      <c r="AG918" s="297" t="str">
        <f ca="1">IF(RMDF!AF918="", "", IF(ISNUMBER(MATCH(RMDF!AF918, INDIRECT(AF918), 0)), "OK", "Invalid"))</f>
        <v/>
      </c>
      <c r="AH918" s="281"/>
      <c r="AI918" s="281"/>
      <c r="AJ918" s="281"/>
      <c r="AK918" s="281" t="b">
        <f>AND(RMDF!AN918&gt;=0, RMDF!AN918&lt;=1-SUM(RMDF!Z918,RMDF!AG918), RMDF!AN918=ROUND(RMDF!AN918,4))</f>
        <v>1</v>
      </c>
      <c r="AL918" s="317">
        <f>RMDF!AL918</f>
        <v>0</v>
      </c>
      <c r="AM918" s="318" t="str">
        <f>IF(AL918=0,"",_xlfn.XLOOKUP(AL918,StatePicklist!$1:$1,StatePicklist!$3:$3,"NA",0))</f>
        <v/>
      </c>
      <c r="AN918" s="297" t="str">
        <f ca="1">IF(RMDF!AM918="", "", IF(ISNUMBER(MATCH(RMDF!AM918, INDIRECT(AM918), 0)), "OK", "Invalid"))</f>
        <v/>
      </c>
      <c r="AO918" s="281"/>
      <c r="AP918" s="281"/>
      <c r="AQ918" s="281"/>
      <c r="AR918" s="281" t="b">
        <f>AND(RMDF!AU918&gt;=0, RMDF!AU918&lt;=1-SUM(RMDF!Z918,RMDF!AG918,RMDF!AN918), RMDF!AU918=ROUND(RMDF!AU918,4))</f>
        <v>1</v>
      </c>
      <c r="AS918" s="317">
        <f>RMDF!AS918</f>
        <v>0</v>
      </c>
      <c r="AT918" s="318" t="str">
        <f>IF(AS918=0,"",_xlfn.XLOOKUP(AS918,StatePicklist!$1:$1,StatePicklist!$3:$3,"NA",0))</f>
        <v/>
      </c>
      <c r="AU918" s="297" t="str">
        <f ca="1">IF(RMDF!AT918="", "", IF(ISNUMBER(MATCH(RMDF!AT918, INDIRECT(AT918), 0)), "OK", "Invalid"))</f>
        <v/>
      </c>
      <c r="AV918" s="281"/>
      <c r="AW918" s="281"/>
      <c r="AX918" s="281"/>
      <c r="AY918" s="281" t="b">
        <f>AND(RMDF!BB918&gt;=0, RMDF!BB918&lt;=1-SUM(RMDF!Z918,RMDF!AG918,RMDF!AN918,RMDF!AU918), RMDF!BB918=ROUND(RMDF!BB918,4))</f>
        <v>1</v>
      </c>
      <c r="AZ918" s="317">
        <f>RMDF!AZ918</f>
        <v>0</v>
      </c>
      <c r="BA918" s="318" t="str">
        <f>IF(AZ918=0,"",_xlfn.XLOOKUP(AZ918,StatePicklist!$1:$1,StatePicklist!$3:$3,"NA",0))</f>
        <v/>
      </c>
      <c r="BB918" s="297" t="str">
        <f ca="1">IF(RMDF!BA918="", "", IF(ISNUMBER(MATCH(RMDF!BA918, INDIRECT(BA918), 0)), "OK", "Invalid"))</f>
        <v/>
      </c>
      <c r="BC918" s="281"/>
      <c r="BD918" s="281"/>
      <c r="BE918" s="281"/>
      <c r="BF918" s="281" t="b">
        <f>AND(RMDF!BI918&gt;=0, RMDF!BI918&lt;=1-SUM(RMDF!Z918,RMDF!AG918,RMDF!AN918,RMDF!AU918,RMDF!BB918), RMDF!BI918=ROUND(RMDF!BI918,4))</f>
        <v>1</v>
      </c>
      <c r="BG918" s="317">
        <f>RMDF!BG918</f>
        <v>0</v>
      </c>
      <c r="BH918" s="318" t="str">
        <f>IF(BG918=0,"",_xlfn.XLOOKUP(BG918,StatePicklist!$1:$1,StatePicklist!$3:$3,"NA",0))</f>
        <v/>
      </c>
      <c r="BI918" s="297" t="str">
        <f ca="1">IF(RMDF!BH918="", "", IF(ISNUMBER(MATCH(RMDF!BH918, INDIRECT(BH918), 0)), "OK", "Invalid"))</f>
        <v/>
      </c>
      <c r="BJ918" s="281"/>
      <c r="BK918" s="281"/>
      <c r="BL918" s="281"/>
      <c r="BM918" s="281" t="b">
        <f>AND(RMDF!BP918&gt;=0, RMDF!BP918&lt;=1-SUM(RMDF!Z918,RMDF!AG918,RMDF!AN918,RMDF!AU918,RMDF!BB918,RMDF!BI918), RMDF!BP918=ROUND(RMDF!BP918,4))</f>
        <v>1</v>
      </c>
      <c r="BN918" s="317">
        <f>RMDF!BN918</f>
        <v>0</v>
      </c>
      <c r="BO918" s="318" t="str">
        <f>IF(BN918=0,"",_xlfn.XLOOKUP(BN918,StatePicklist!$1:$1,StatePicklist!$3:$3,"NA",0))</f>
        <v/>
      </c>
      <c r="BP918" s="297" t="str">
        <f ca="1">IF(RMDF!BO918="", "", IF(ISNUMBER(MATCH(RMDF!BO918, INDIRECT(BO918), 0)), "OK", "Invalid"))</f>
        <v/>
      </c>
      <c r="BQ918" s="281"/>
      <c r="BR918" s="281"/>
      <c r="BS918" s="281"/>
      <c r="BT918" s="281" t="b">
        <f>AND(RMDF!BW918&gt;=0, RMDF!BW918&lt;=1-SUM(RMDF!Z918,RMDF!AG918,RMDF!AN918,RMDF!AU918,RMDF!BB918,RMDF!BI918,RMDF!BP918), RMDF!BW918=ROUND(RMDF!BW918,4))</f>
        <v>1</v>
      </c>
      <c r="BU918" s="317">
        <f>RMDF!BU918</f>
        <v>0</v>
      </c>
      <c r="BV918" s="318" t="str">
        <f>IF(BU918=0,"",_xlfn.XLOOKUP(BU918,StatePicklist!$1:$1,StatePicklist!$3:$3,"NA",0))</f>
        <v/>
      </c>
      <c r="BW918" s="297" t="str">
        <f ca="1">IF(RMDF!BV918="", "", IF(ISNUMBER(MATCH(RMDF!BV918, INDIRECT(BV918), 0)), "OK", "Invalid"))</f>
        <v/>
      </c>
      <c r="BX918" s="281"/>
      <c r="BY918" s="281"/>
      <c r="BZ918" s="281"/>
      <c r="CA918" s="281" t="b">
        <f>AND(RMDF!CD918&gt;=0, RMDF!CD918&lt;=1-SUM(RMDF!Z918,RMDF!AG918,RMDF!AN918,RMDF!AU918,RMDF!BB918,RMDF!BI918,RMDF!BP918,RMDF!BW918), RMDF!CD918=ROUND(RMDF!CD918,4))</f>
        <v>1</v>
      </c>
      <c r="CB918" s="317">
        <f>RMDF!CB918</f>
        <v>0</v>
      </c>
      <c r="CC918" s="318" t="str">
        <f>IF(CB918=0,"",_xlfn.XLOOKUP(CB918,StatePicklist!$1:$1,StatePicklist!$3:$3,"NA",0))</f>
        <v/>
      </c>
      <c r="CD918" s="297" t="str">
        <f ca="1">IF(RMDF!CC918="", "", IF(ISNUMBER(MATCH(RMDF!CC918, INDIRECT(CC918), 0)), "OK", "Invalid"))</f>
        <v/>
      </c>
      <c r="CE918" s="281"/>
      <c r="CF918" s="281"/>
      <c r="CG918" s="281"/>
      <c r="CH918" s="281" t="b">
        <f>AND(RMDF!CK918&gt;=0, RMDF!CK918&lt;=1-SUM(RMDF!Z918,RMDF!AG918,RMDF!AN918,RMDF!AU918,RMDF!BB918,RMDF!BI918,RMDF!BP918,RMDF!BW918,RMDF!CD918), RMDF!CK918=ROUND(RMDF!CK918,4))</f>
        <v>1</v>
      </c>
      <c r="CI918" s="317">
        <f>RMDF!CI918</f>
        <v>0</v>
      </c>
      <c r="CJ918" s="318" t="str">
        <f>IF(CI918=0,"",_xlfn.XLOOKUP(CI918,StatePicklist!$1:$1,StatePicklist!$3:$3,"NA",0))</f>
        <v/>
      </c>
      <c r="CK918" s="297" t="str">
        <f ca="1">IF(RMDF!CJ918="", "", IF(ISNUMBER(MATCH(RMDF!CJ918, INDIRECT(CJ918), 0)), "OK", "Invalid"))</f>
        <v/>
      </c>
      <c r="CL918" s="281"/>
      <c r="CM918" s="281"/>
      <c r="CN918" s="281"/>
      <c r="CO918" s="281" t="b">
        <f>AND(RMDF!CR918&gt;=0, RMDF!CR918&lt;=1-SUM(RMDF!Z918,RMDF!AG918,RMDF!AN918,RMDF!AU918,RMDF!BB918,RMDF!BI918,RMDF!BP918,RMDF!BW918,RMDF!CD918,RMDF!CK918), RMDF!CR918=ROUND(RMDF!CR918,4))</f>
        <v>1</v>
      </c>
      <c r="CP918" s="317">
        <f>RMDF!CP918</f>
        <v>0</v>
      </c>
      <c r="CQ918" s="318" t="str">
        <f>IF(CP918=0,"",_xlfn.XLOOKUP(CP918,StatePicklist!$1:$1,StatePicklist!$3:$3,"NA",0))</f>
        <v/>
      </c>
      <c r="CR918" s="297" t="str">
        <f ca="1">IF(RMDF!CQ918="", "", IF(ISNUMBER(MATCH(RMDF!CQ918, INDIRECT(CQ918), 0)), "OK", "Invalid"))</f>
        <v/>
      </c>
      <c r="CS918" s="281"/>
      <c r="CT918" s="281"/>
      <c r="CU918" s="281"/>
      <c r="CV918" s="281" t="b">
        <f>AND(RMDF!CY918&gt;=0, RMDF!CY918&lt;=1-SUM(RMDF!Z918,RMDF!AG918,RMDF!AN918,RMDF!AU918,RMDF!BB918,RMDF!BI918,RMDF!BP918,RMDF!BW918,RMDF!CD918,RMDF!CK918,RMDF!CR918), RMDF!CY918=ROUND(RMDF!CY918,4))</f>
        <v>1</v>
      </c>
      <c r="CW918" s="317">
        <f>RMDF!CW918</f>
        <v>0</v>
      </c>
      <c r="CX918" s="318" t="str">
        <f>IF(CW918=0,"",_xlfn.XLOOKUP(CW918,StatePicklist!$1:$1,StatePicklist!$3:$3,"NA",0))</f>
        <v/>
      </c>
      <c r="CY918" s="297" t="str">
        <f ca="1">IF(RMDF!CX918="", "", IF(ISNUMBER(MATCH(RMDF!CX918, INDIRECT(CX918), 0)), "OK", "Invalid"))</f>
        <v/>
      </c>
      <c r="CZ918" s="281"/>
      <c r="DA918" s="281"/>
      <c r="DB918" s="281"/>
      <c r="DC918" s="281" t="b">
        <f>AND(RMDF!DF918&gt;=0, RMDF!DF918&lt;=1-SUM(RMDF!Z918,RMDF!AG918,RMDF!AN918,RMDF!AU918,RMDF!BB918,RMDF!BI918,RMDF!BP918,RMDF!BW918,RMDF!CD918,RMDF!CK918,RMDF!CR918,RMDF!CY918), RMDF!DF918=ROUND(RMDF!DF918,4))</f>
        <v>1</v>
      </c>
      <c r="DD918" s="317">
        <f>RMDF!DD918</f>
        <v>0</v>
      </c>
      <c r="DE918" s="318" t="str">
        <f>IF(DD918=0,"",_xlfn.XLOOKUP(DD918,StatePicklist!$1:$1,StatePicklist!$3:$3,"NA",0))</f>
        <v/>
      </c>
      <c r="DF918" s="297" t="str">
        <f ca="1">IF(RMDF!DE918="", "", IF(ISNUMBER(MATCH(RMDF!DE918, INDIRECT(DE918), 0)), "OK", "Invalid"))</f>
        <v/>
      </c>
      <c r="DG918" s="281"/>
      <c r="DH918" s="281"/>
      <c r="DI918" s="281"/>
      <c r="DJ918" s="281" t="b">
        <f>AND(RMDF!DM918&gt;=0, RMDF!DM918&lt;=1-SUM(RMDF!Z918,RMDF!AG918,RMDF!AN918,RMDF!AU918,RMDF!BB918,RMDF!BI918,RMDF!BP918,RMDF!BW918,RMDF!CD918,RMDF!CK918,RMDF!CR918,RMDF!CY918,RMDF!DF918), RMDF!DM918=ROUND(RMDF!DM918,4))</f>
        <v>1</v>
      </c>
      <c r="DK918" s="317">
        <f>RMDF!DK918</f>
        <v>0</v>
      </c>
      <c r="DL918" s="318" t="str">
        <f>IF(DK918=0,"",_xlfn.XLOOKUP(DK918,StatePicklist!$1:$1,StatePicklist!$3:$3,"NA",0))</f>
        <v/>
      </c>
      <c r="DM918" s="297" t="str">
        <f ca="1">IF(RMDF!DL918="", "", IF(ISNUMBER(MATCH(RMDF!DL918, INDIRECT(DL918), 0)), "OK", "Invalid"))</f>
        <v/>
      </c>
      <c r="DN918" s="281"/>
      <c r="DO918" s="281"/>
      <c r="DP918" s="281"/>
      <c r="DQ918" s="281" t="b">
        <f>AND(RMDF!DT918&gt;=0, RMDF!DT918&lt;=1-SUM(RMDF!Z918,RMDF!AG918,RMDF!AN918,RMDF!AU918,RMDF!BB918,RMDF!BI918,RMDF!BP918,RMDF!BW918,RMDF!CD918,RMDF!CK918,RMDF!CR918,RMDF!CY918,RMDF!DF918,RMDF!DM918), RMDF!DT918=ROUND(RMDF!DT918,4))</f>
        <v>1</v>
      </c>
      <c r="DR918" s="317">
        <f>RMDF!DR918</f>
        <v>0</v>
      </c>
      <c r="DS918" s="318" t="str">
        <f>IF(DR918=0,"",_xlfn.XLOOKUP(DR918,StatePicklist!$1:$1,StatePicklist!$3:$3,"NA",0))</f>
        <v/>
      </c>
      <c r="DT918" s="297" t="str">
        <f ca="1">IF(RMDF!DS918="", "", IF(ISNUMBER(MATCH(RMDF!DS918, INDIRECT(DS918), 0)), "OK", "Invalid"))</f>
        <v/>
      </c>
      <c r="DU918" s="281"/>
      <c r="DV918" s="281"/>
      <c r="DW918" s="281"/>
      <c r="DX918" s="281" t="b">
        <f>AND(RMDF!EA918&gt;=0, RMDF!EA918&lt;=1-SUM(RMDF!Z918,RMDF!AG918,RMDF!AN918,RMDF!AU918,RMDF!BB918,RMDF!BI918,RMDF!BP918,RMDF!BW918,RMDF!CD918,RMDF!CK918,RMDF!CR918,RMDF!CY918,RMDF!DF918,RMDF!DM918,RMDF!DT918), RMDF!EA918=ROUND(RMDF!EA918,4))</f>
        <v>1</v>
      </c>
      <c r="DY918" s="317">
        <f>RMDF!DY918</f>
        <v>0</v>
      </c>
      <c r="DZ918" s="318" t="str">
        <f>IF(DY918=0,"",_xlfn.XLOOKUP(DY918,StatePicklist!$1:$1,StatePicklist!$3:$3,"NA",0))</f>
        <v/>
      </c>
      <c r="EA918" s="297" t="str">
        <f ca="1">IF(RMDF!DZ918="", "", IF(ISNUMBER(MATCH(RMDF!DZ918, INDIRECT(DZ918), 0)), "OK", "Invalid"))</f>
        <v/>
      </c>
      <c r="EB918" s="281"/>
      <c r="EC918" s="281"/>
      <c r="ED918" s="281"/>
      <c r="EE918" s="281" t="b">
        <f>AND(RMDF!EH918&gt;=0, RMDF!EH918&lt;=1-SUM(RMDF!Z918,RMDF!AG918,RMDF!AN918,RMDF!AU918,RMDF!BB918,RMDF!BI918,RMDF!BP918,RMDF!BW918,RMDF!CD918,RMDF!CK918,RMDF!CR918,RMDF!CY918,RMDF!DF918,RMDF!DM918,RMDF!DT918,RMDF!EA918), RMDF!EH918=ROUND(RMDF!EH918,4))</f>
        <v>1</v>
      </c>
      <c r="EF918" s="317">
        <f>RMDF!EF918</f>
        <v>0</v>
      </c>
      <c r="EG918" s="318" t="str">
        <f>IF(EF918=0,"",_xlfn.XLOOKUP(EF918,StatePicklist!$1:$1,StatePicklist!$3:$3,"NA",0))</f>
        <v/>
      </c>
      <c r="EH918" s="297" t="str">
        <f ca="1">IF(RMDF!EG918="", "", IF(ISNUMBER(MATCH(RMDF!EG918, INDIRECT(EG918), 0)), "OK", "Invalid"))</f>
        <v/>
      </c>
      <c r="EI918" s="281"/>
      <c r="EJ918" s="281"/>
      <c r="EK918" s="281"/>
      <c r="EL918" s="281" t="b">
        <f>AND(RMDF!EO918&gt;=0, RMDF!EO918&lt;=1-SUM(RMDF!Z918,RMDF!AG918,RMDF!AN918,RMDF!AU918,RMDF!BB918,RMDF!BI918,RMDF!BP918,RMDF!BW918,RMDF!CD918,RMDF!CK918,RMDF!CR918,RMDF!CY918,RMDF!DF918,RMDF!DM918,RMDF!DT918,RMDF!EA918,RMDF!EH918), RMDF!EO918=ROUND(RMDF!EO918,4))</f>
        <v>1</v>
      </c>
      <c r="EM918" s="317">
        <f>RMDF!EM918</f>
        <v>0</v>
      </c>
      <c r="EN918" s="318" t="str">
        <f>IF(EM918=0,"",_xlfn.XLOOKUP(EM918,StatePicklist!$1:$1,StatePicklist!$3:$3,"NA",0))</f>
        <v/>
      </c>
      <c r="EO918" s="297" t="str">
        <f ca="1">IF(RMDF!EN918="", "", IF(ISNUMBER(MATCH(RMDF!EN918, INDIRECT(EN918), 0)), "OK", "Invalid"))</f>
        <v/>
      </c>
      <c r="EP918" s="281"/>
      <c r="EQ918" s="281"/>
      <c r="ER918" s="281"/>
      <c r="ES918" s="281" t="b">
        <f>AND(RMDF!EV918&gt;=0, RMDF!EV918&lt;=1-SUM(RMDF!Z918,RMDF!AG918,RMDF!AN918,RMDF!AU918,RMDF!BB918,RMDF!BI918,RMDF!BP918,RMDF!BW918,RMDF!CD918,RMDF!CK918,RMDF!CR918,RMDF!CY918,RMDF!DF918,RMDF!DM918,RMDF!DT918,RMDF!EA918,RMDF!EH918,RMDF!EO918), RMDF!EV918=ROUND(RMDF!EV918,4))</f>
        <v>1</v>
      </c>
      <c r="ET918" s="317">
        <f>RMDF!ET918</f>
        <v>0</v>
      </c>
      <c r="EU918" s="318" t="str">
        <f>IF(ET918=0,"",_xlfn.XLOOKUP(ET918,StatePicklist!$1:$1,StatePicklist!$3:$3,"NA",0))</f>
        <v/>
      </c>
      <c r="EV918" s="297" t="str">
        <f ca="1">IF(RMDF!EU918="", "", IF(ISNUMBER(MATCH(RMDF!EU918, INDIRECT(EU918), 0)), "OK", "Invalid"))</f>
        <v/>
      </c>
      <c r="EW918" s="281"/>
      <c r="EX918" s="281"/>
      <c r="EY918" s="281"/>
      <c r="EZ918" s="281" t="b">
        <f>AND(RMDF!FC918&gt;=0, RMDF!FC918&lt;=1-SUM(RMDF!Z918,RMDF!AG918,RMDF!AN918,RMDF!AU918,RMDF!BB918,RMDF!BI918,RMDF!BP918,RMDF!BW918,RMDF!CD918,RMDF!CK918,RMDF!CR918,RMDF!CY918,RMDF!DF918,RMDF!DM918,RMDF!DT918,RMDF!EA918,RMDF!EH918,RMDF!EO918,RMDF!EV918), RMDF!FC918=ROUND(RMDF!FC918,4))</f>
        <v>1</v>
      </c>
      <c r="FA918" s="317">
        <f>RMDF!FA918</f>
        <v>0</v>
      </c>
      <c r="FB918" s="318" t="str">
        <f>IF(FA918=0,"",_xlfn.XLOOKUP(FA918,StatePicklist!$1:$1,StatePicklist!$3:$3,"NA",0))</f>
        <v/>
      </c>
      <c r="FC918" s="297" t="str">
        <f ca="1">IF(RMDF!FB918="", "", IF(ISNUMBER(MATCH(RMDF!FB918, INDIRECT(FB918), 0)), "OK", "Invalid"))</f>
        <v/>
      </c>
    </row>
    <row r="919" spans="1:159" s="205" customFormat="1" ht="39.9" customHeight="1" x14ac:dyDescent="0.25">
      <c r="A919" s="206"/>
      <c r="B919" s="196"/>
      <c r="C919" s="197"/>
      <c r="D919" s="198"/>
      <c r="E919" s="199"/>
      <c r="F919" s="200"/>
      <c r="G919" s="201"/>
      <c r="H919" s="292"/>
      <c r="I919" s="305">
        <f>RMDF!I919</f>
        <v>0</v>
      </c>
      <c r="J919" s="305" t="str">
        <f>IF(I919=ProductCode!$B$30,"PDReclPost",IF(OR(I919=ProductCode!$C$30,I919=ProductCode!$E$30,I919=ProductCode!$G$30),"PDPreCon",IF(OR(I919=ProductCode!$D$30,I919=ProductCode!$F$30),"PDNotReclPost","")))</f>
        <v/>
      </c>
      <c r="K919" s="305" t="str">
        <f t="shared" si="48"/>
        <v/>
      </c>
      <c r="L919" s="289"/>
      <c r="M919" s="305" t="str">
        <f t="shared" si="48"/>
        <v/>
      </c>
      <c r="N919" s="289" t="b">
        <f>AND(RMDF!N919&gt;=0, RMDF!N919&lt;=1-RMDF!L919, RMDF!N919=ROUND(RMDF!N919,4))</f>
        <v>1</v>
      </c>
      <c r="O919" s="286" t="str">
        <f>IF(P919="","",IF(I919="","",IF(LEFT(I919,13)="Reclaimed pos",RawMaterialCode!$E$569,RawMaterialCode!$E$568)))</f>
        <v>Reclaimed pre-consumer mixed fibers (RM0578)</v>
      </c>
      <c r="P919" s="295">
        <f t="shared" si="49"/>
        <v>1</v>
      </c>
      <c r="Q919" s="202"/>
      <c r="R919" s="203"/>
      <c r="S919" s="204" t="str">
        <f t="shared" si="50"/>
        <v/>
      </c>
      <c r="T919" s="281"/>
      <c r="U919" s="281"/>
      <c r="V919" s="281"/>
      <c r="W919" s="281"/>
      <c r="X919" s="317">
        <f>RMDF!X919</f>
        <v>0</v>
      </c>
      <c r="Y919" s="318" t="str">
        <f>IF(X919=0,"",_xlfn.XLOOKUP(X919,StatePicklist!$1:$1,StatePicklist!$3:$3,"NA",0))</f>
        <v/>
      </c>
      <c r="Z919" s="297" t="str">
        <f ca="1">IF(RMDF!Y919="", "", IF(ISNUMBER(MATCH(RMDF!Y919, INDIRECT(Y919), 0)), "OK", "Invalid"))</f>
        <v/>
      </c>
      <c r="AA919" s="281"/>
      <c r="AB919" s="281"/>
      <c r="AC919" s="281"/>
      <c r="AD919" s="281" t="b">
        <f>AND(RMDF!AG919&gt;=0, RMDF!AG919&lt;=1-RMDF!Z919, RMDF!AG919=ROUND(RMDF!AG919,4))</f>
        <v>1</v>
      </c>
      <c r="AE919" s="317">
        <f>RMDF!AE919</f>
        <v>0</v>
      </c>
      <c r="AF919" s="318" t="str">
        <f>IF(AE919=0,"",_xlfn.XLOOKUP(AE919,StatePicklist!$1:$1,StatePicklist!$3:$3,"NA",0))</f>
        <v/>
      </c>
      <c r="AG919" s="297" t="str">
        <f ca="1">IF(RMDF!AF919="", "", IF(ISNUMBER(MATCH(RMDF!AF919, INDIRECT(AF919), 0)), "OK", "Invalid"))</f>
        <v/>
      </c>
      <c r="AH919" s="281"/>
      <c r="AI919" s="281"/>
      <c r="AJ919" s="281"/>
      <c r="AK919" s="281" t="b">
        <f>AND(RMDF!AN919&gt;=0, RMDF!AN919&lt;=1-SUM(RMDF!Z919,RMDF!AG919), RMDF!AN919=ROUND(RMDF!AN919,4))</f>
        <v>1</v>
      </c>
      <c r="AL919" s="317">
        <f>RMDF!AL919</f>
        <v>0</v>
      </c>
      <c r="AM919" s="318" t="str">
        <f>IF(AL919=0,"",_xlfn.XLOOKUP(AL919,StatePicklist!$1:$1,StatePicklist!$3:$3,"NA",0))</f>
        <v/>
      </c>
      <c r="AN919" s="297" t="str">
        <f ca="1">IF(RMDF!AM919="", "", IF(ISNUMBER(MATCH(RMDF!AM919, INDIRECT(AM919), 0)), "OK", "Invalid"))</f>
        <v/>
      </c>
      <c r="AO919" s="281"/>
      <c r="AP919" s="281"/>
      <c r="AQ919" s="281"/>
      <c r="AR919" s="281" t="b">
        <f>AND(RMDF!AU919&gt;=0, RMDF!AU919&lt;=1-SUM(RMDF!Z919,RMDF!AG919,RMDF!AN919), RMDF!AU919=ROUND(RMDF!AU919,4))</f>
        <v>1</v>
      </c>
      <c r="AS919" s="317">
        <f>RMDF!AS919</f>
        <v>0</v>
      </c>
      <c r="AT919" s="318" t="str">
        <f>IF(AS919=0,"",_xlfn.XLOOKUP(AS919,StatePicklist!$1:$1,StatePicklist!$3:$3,"NA",0))</f>
        <v/>
      </c>
      <c r="AU919" s="297" t="str">
        <f ca="1">IF(RMDF!AT919="", "", IF(ISNUMBER(MATCH(RMDF!AT919, INDIRECT(AT919), 0)), "OK", "Invalid"))</f>
        <v/>
      </c>
      <c r="AV919" s="281"/>
      <c r="AW919" s="281"/>
      <c r="AX919" s="281"/>
      <c r="AY919" s="281" t="b">
        <f>AND(RMDF!BB919&gt;=0, RMDF!BB919&lt;=1-SUM(RMDF!Z919,RMDF!AG919,RMDF!AN919,RMDF!AU919), RMDF!BB919=ROUND(RMDF!BB919,4))</f>
        <v>1</v>
      </c>
      <c r="AZ919" s="317">
        <f>RMDF!AZ919</f>
        <v>0</v>
      </c>
      <c r="BA919" s="318" t="str">
        <f>IF(AZ919=0,"",_xlfn.XLOOKUP(AZ919,StatePicklist!$1:$1,StatePicklist!$3:$3,"NA",0))</f>
        <v/>
      </c>
      <c r="BB919" s="297" t="str">
        <f ca="1">IF(RMDF!BA919="", "", IF(ISNUMBER(MATCH(RMDF!BA919, INDIRECT(BA919), 0)), "OK", "Invalid"))</f>
        <v/>
      </c>
      <c r="BC919" s="281"/>
      <c r="BD919" s="281"/>
      <c r="BE919" s="281"/>
      <c r="BF919" s="281" t="b">
        <f>AND(RMDF!BI919&gt;=0, RMDF!BI919&lt;=1-SUM(RMDF!Z919,RMDF!AG919,RMDF!AN919,RMDF!AU919,RMDF!BB919), RMDF!BI919=ROUND(RMDF!BI919,4))</f>
        <v>1</v>
      </c>
      <c r="BG919" s="317">
        <f>RMDF!BG919</f>
        <v>0</v>
      </c>
      <c r="BH919" s="318" t="str">
        <f>IF(BG919=0,"",_xlfn.XLOOKUP(BG919,StatePicklist!$1:$1,StatePicklist!$3:$3,"NA",0))</f>
        <v/>
      </c>
      <c r="BI919" s="297" t="str">
        <f ca="1">IF(RMDF!BH919="", "", IF(ISNUMBER(MATCH(RMDF!BH919, INDIRECT(BH919), 0)), "OK", "Invalid"))</f>
        <v/>
      </c>
      <c r="BJ919" s="281"/>
      <c r="BK919" s="281"/>
      <c r="BL919" s="281"/>
      <c r="BM919" s="281" t="b">
        <f>AND(RMDF!BP919&gt;=0, RMDF!BP919&lt;=1-SUM(RMDF!Z919,RMDF!AG919,RMDF!AN919,RMDF!AU919,RMDF!BB919,RMDF!BI919), RMDF!BP919=ROUND(RMDF!BP919,4))</f>
        <v>1</v>
      </c>
      <c r="BN919" s="317">
        <f>RMDF!BN919</f>
        <v>0</v>
      </c>
      <c r="BO919" s="318" t="str">
        <f>IF(BN919=0,"",_xlfn.XLOOKUP(BN919,StatePicklist!$1:$1,StatePicklist!$3:$3,"NA",0))</f>
        <v/>
      </c>
      <c r="BP919" s="297" t="str">
        <f ca="1">IF(RMDF!BO919="", "", IF(ISNUMBER(MATCH(RMDF!BO919, INDIRECT(BO919), 0)), "OK", "Invalid"))</f>
        <v/>
      </c>
      <c r="BQ919" s="281"/>
      <c r="BR919" s="281"/>
      <c r="BS919" s="281"/>
      <c r="BT919" s="281" t="b">
        <f>AND(RMDF!BW919&gt;=0, RMDF!BW919&lt;=1-SUM(RMDF!Z919,RMDF!AG919,RMDF!AN919,RMDF!AU919,RMDF!BB919,RMDF!BI919,RMDF!BP919), RMDF!BW919=ROUND(RMDF!BW919,4))</f>
        <v>1</v>
      </c>
      <c r="BU919" s="317">
        <f>RMDF!BU919</f>
        <v>0</v>
      </c>
      <c r="BV919" s="318" t="str">
        <f>IF(BU919=0,"",_xlfn.XLOOKUP(BU919,StatePicklist!$1:$1,StatePicklist!$3:$3,"NA",0))</f>
        <v/>
      </c>
      <c r="BW919" s="297" t="str">
        <f ca="1">IF(RMDF!BV919="", "", IF(ISNUMBER(MATCH(RMDF!BV919, INDIRECT(BV919), 0)), "OK", "Invalid"))</f>
        <v/>
      </c>
      <c r="BX919" s="281"/>
      <c r="BY919" s="281"/>
      <c r="BZ919" s="281"/>
      <c r="CA919" s="281" t="b">
        <f>AND(RMDF!CD919&gt;=0, RMDF!CD919&lt;=1-SUM(RMDF!Z919,RMDF!AG919,RMDF!AN919,RMDF!AU919,RMDF!BB919,RMDF!BI919,RMDF!BP919,RMDF!BW919), RMDF!CD919=ROUND(RMDF!CD919,4))</f>
        <v>1</v>
      </c>
      <c r="CB919" s="317">
        <f>RMDF!CB919</f>
        <v>0</v>
      </c>
      <c r="CC919" s="318" t="str">
        <f>IF(CB919=0,"",_xlfn.XLOOKUP(CB919,StatePicklist!$1:$1,StatePicklist!$3:$3,"NA",0))</f>
        <v/>
      </c>
      <c r="CD919" s="297" t="str">
        <f ca="1">IF(RMDF!CC919="", "", IF(ISNUMBER(MATCH(RMDF!CC919, INDIRECT(CC919), 0)), "OK", "Invalid"))</f>
        <v/>
      </c>
      <c r="CE919" s="281"/>
      <c r="CF919" s="281"/>
      <c r="CG919" s="281"/>
      <c r="CH919" s="281" t="b">
        <f>AND(RMDF!CK919&gt;=0, RMDF!CK919&lt;=1-SUM(RMDF!Z919,RMDF!AG919,RMDF!AN919,RMDF!AU919,RMDF!BB919,RMDF!BI919,RMDF!BP919,RMDF!BW919,RMDF!CD919), RMDF!CK919=ROUND(RMDF!CK919,4))</f>
        <v>1</v>
      </c>
      <c r="CI919" s="317">
        <f>RMDF!CI919</f>
        <v>0</v>
      </c>
      <c r="CJ919" s="318" t="str">
        <f>IF(CI919=0,"",_xlfn.XLOOKUP(CI919,StatePicklist!$1:$1,StatePicklist!$3:$3,"NA",0))</f>
        <v/>
      </c>
      <c r="CK919" s="297" t="str">
        <f ca="1">IF(RMDF!CJ919="", "", IF(ISNUMBER(MATCH(RMDF!CJ919, INDIRECT(CJ919), 0)), "OK", "Invalid"))</f>
        <v/>
      </c>
      <c r="CL919" s="281"/>
      <c r="CM919" s="281"/>
      <c r="CN919" s="281"/>
      <c r="CO919" s="281" t="b">
        <f>AND(RMDF!CR919&gt;=0, RMDF!CR919&lt;=1-SUM(RMDF!Z919,RMDF!AG919,RMDF!AN919,RMDF!AU919,RMDF!BB919,RMDF!BI919,RMDF!BP919,RMDF!BW919,RMDF!CD919,RMDF!CK919), RMDF!CR919=ROUND(RMDF!CR919,4))</f>
        <v>1</v>
      </c>
      <c r="CP919" s="317">
        <f>RMDF!CP919</f>
        <v>0</v>
      </c>
      <c r="CQ919" s="318" t="str">
        <f>IF(CP919=0,"",_xlfn.XLOOKUP(CP919,StatePicklist!$1:$1,StatePicklist!$3:$3,"NA",0))</f>
        <v/>
      </c>
      <c r="CR919" s="297" t="str">
        <f ca="1">IF(RMDF!CQ919="", "", IF(ISNUMBER(MATCH(RMDF!CQ919, INDIRECT(CQ919), 0)), "OK", "Invalid"))</f>
        <v/>
      </c>
      <c r="CS919" s="281"/>
      <c r="CT919" s="281"/>
      <c r="CU919" s="281"/>
      <c r="CV919" s="281" t="b">
        <f>AND(RMDF!CY919&gt;=0, RMDF!CY919&lt;=1-SUM(RMDF!Z919,RMDF!AG919,RMDF!AN919,RMDF!AU919,RMDF!BB919,RMDF!BI919,RMDF!BP919,RMDF!BW919,RMDF!CD919,RMDF!CK919,RMDF!CR919), RMDF!CY919=ROUND(RMDF!CY919,4))</f>
        <v>1</v>
      </c>
      <c r="CW919" s="317">
        <f>RMDF!CW919</f>
        <v>0</v>
      </c>
      <c r="CX919" s="318" t="str">
        <f>IF(CW919=0,"",_xlfn.XLOOKUP(CW919,StatePicklist!$1:$1,StatePicklist!$3:$3,"NA",0))</f>
        <v/>
      </c>
      <c r="CY919" s="297" t="str">
        <f ca="1">IF(RMDF!CX919="", "", IF(ISNUMBER(MATCH(RMDF!CX919, INDIRECT(CX919), 0)), "OK", "Invalid"))</f>
        <v/>
      </c>
      <c r="CZ919" s="281"/>
      <c r="DA919" s="281"/>
      <c r="DB919" s="281"/>
      <c r="DC919" s="281" t="b">
        <f>AND(RMDF!DF919&gt;=0, RMDF!DF919&lt;=1-SUM(RMDF!Z919,RMDF!AG919,RMDF!AN919,RMDF!AU919,RMDF!BB919,RMDF!BI919,RMDF!BP919,RMDF!BW919,RMDF!CD919,RMDF!CK919,RMDF!CR919,RMDF!CY919), RMDF!DF919=ROUND(RMDF!DF919,4))</f>
        <v>1</v>
      </c>
      <c r="DD919" s="317">
        <f>RMDF!DD919</f>
        <v>0</v>
      </c>
      <c r="DE919" s="318" t="str">
        <f>IF(DD919=0,"",_xlfn.XLOOKUP(DD919,StatePicklist!$1:$1,StatePicklist!$3:$3,"NA",0))</f>
        <v/>
      </c>
      <c r="DF919" s="297" t="str">
        <f ca="1">IF(RMDF!DE919="", "", IF(ISNUMBER(MATCH(RMDF!DE919, INDIRECT(DE919), 0)), "OK", "Invalid"))</f>
        <v/>
      </c>
      <c r="DG919" s="281"/>
      <c r="DH919" s="281"/>
      <c r="DI919" s="281"/>
      <c r="DJ919" s="281" t="b">
        <f>AND(RMDF!DM919&gt;=0, RMDF!DM919&lt;=1-SUM(RMDF!Z919,RMDF!AG919,RMDF!AN919,RMDF!AU919,RMDF!BB919,RMDF!BI919,RMDF!BP919,RMDF!BW919,RMDF!CD919,RMDF!CK919,RMDF!CR919,RMDF!CY919,RMDF!DF919), RMDF!DM919=ROUND(RMDF!DM919,4))</f>
        <v>1</v>
      </c>
      <c r="DK919" s="317">
        <f>RMDF!DK919</f>
        <v>0</v>
      </c>
      <c r="DL919" s="318" t="str">
        <f>IF(DK919=0,"",_xlfn.XLOOKUP(DK919,StatePicklist!$1:$1,StatePicklist!$3:$3,"NA",0))</f>
        <v/>
      </c>
      <c r="DM919" s="297" t="str">
        <f ca="1">IF(RMDF!DL919="", "", IF(ISNUMBER(MATCH(RMDF!DL919, INDIRECT(DL919), 0)), "OK", "Invalid"))</f>
        <v/>
      </c>
      <c r="DN919" s="281"/>
      <c r="DO919" s="281"/>
      <c r="DP919" s="281"/>
      <c r="DQ919" s="281" t="b">
        <f>AND(RMDF!DT919&gt;=0, RMDF!DT919&lt;=1-SUM(RMDF!Z919,RMDF!AG919,RMDF!AN919,RMDF!AU919,RMDF!BB919,RMDF!BI919,RMDF!BP919,RMDF!BW919,RMDF!CD919,RMDF!CK919,RMDF!CR919,RMDF!CY919,RMDF!DF919,RMDF!DM919), RMDF!DT919=ROUND(RMDF!DT919,4))</f>
        <v>1</v>
      </c>
      <c r="DR919" s="317">
        <f>RMDF!DR919</f>
        <v>0</v>
      </c>
      <c r="DS919" s="318" t="str">
        <f>IF(DR919=0,"",_xlfn.XLOOKUP(DR919,StatePicklist!$1:$1,StatePicklist!$3:$3,"NA",0))</f>
        <v/>
      </c>
      <c r="DT919" s="297" t="str">
        <f ca="1">IF(RMDF!DS919="", "", IF(ISNUMBER(MATCH(RMDF!DS919, INDIRECT(DS919), 0)), "OK", "Invalid"))</f>
        <v/>
      </c>
      <c r="DU919" s="281"/>
      <c r="DV919" s="281"/>
      <c r="DW919" s="281"/>
      <c r="DX919" s="281" t="b">
        <f>AND(RMDF!EA919&gt;=0, RMDF!EA919&lt;=1-SUM(RMDF!Z919,RMDF!AG919,RMDF!AN919,RMDF!AU919,RMDF!BB919,RMDF!BI919,RMDF!BP919,RMDF!BW919,RMDF!CD919,RMDF!CK919,RMDF!CR919,RMDF!CY919,RMDF!DF919,RMDF!DM919,RMDF!DT919), RMDF!EA919=ROUND(RMDF!EA919,4))</f>
        <v>1</v>
      </c>
      <c r="DY919" s="317">
        <f>RMDF!DY919</f>
        <v>0</v>
      </c>
      <c r="DZ919" s="318" t="str">
        <f>IF(DY919=0,"",_xlfn.XLOOKUP(DY919,StatePicklist!$1:$1,StatePicklist!$3:$3,"NA",0))</f>
        <v/>
      </c>
      <c r="EA919" s="297" t="str">
        <f ca="1">IF(RMDF!DZ919="", "", IF(ISNUMBER(MATCH(RMDF!DZ919, INDIRECT(DZ919), 0)), "OK", "Invalid"))</f>
        <v/>
      </c>
      <c r="EB919" s="281"/>
      <c r="EC919" s="281"/>
      <c r="ED919" s="281"/>
      <c r="EE919" s="281" t="b">
        <f>AND(RMDF!EH919&gt;=0, RMDF!EH919&lt;=1-SUM(RMDF!Z919,RMDF!AG919,RMDF!AN919,RMDF!AU919,RMDF!BB919,RMDF!BI919,RMDF!BP919,RMDF!BW919,RMDF!CD919,RMDF!CK919,RMDF!CR919,RMDF!CY919,RMDF!DF919,RMDF!DM919,RMDF!DT919,RMDF!EA919), RMDF!EH919=ROUND(RMDF!EH919,4))</f>
        <v>1</v>
      </c>
      <c r="EF919" s="317">
        <f>RMDF!EF919</f>
        <v>0</v>
      </c>
      <c r="EG919" s="318" t="str">
        <f>IF(EF919=0,"",_xlfn.XLOOKUP(EF919,StatePicklist!$1:$1,StatePicklist!$3:$3,"NA",0))</f>
        <v/>
      </c>
      <c r="EH919" s="297" t="str">
        <f ca="1">IF(RMDF!EG919="", "", IF(ISNUMBER(MATCH(RMDF!EG919, INDIRECT(EG919), 0)), "OK", "Invalid"))</f>
        <v/>
      </c>
      <c r="EI919" s="281"/>
      <c r="EJ919" s="281"/>
      <c r="EK919" s="281"/>
      <c r="EL919" s="281" t="b">
        <f>AND(RMDF!EO919&gt;=0, RMDF!EO919&lt;=1-SUM(RMDF!Z919,RMDF!AG919,RMDF!AN919,RMDF!AU919,RMDF!BB919,RMDF!BI919,RMDF!BP919,RMDF!BW919,RMDF!CD919,RMDF!CK919,RMDF!CR919,RMDF!CY919,RMDF!DF919,RMDF!DM919,RMDF!DT919,RMDF!EA919,RMDF!EH919), RMDF!EO919=ROUND(RMDF!EO919,4))</f>
        <v>1</v>
      </c>
      <c r="EM919" s="317">
        <f>RMDF!EM919</f>
        <v>0</v>
      </c>
      <c r="EN919" s="318" t="str">
        <f>IF(EM919=0,"",_xlfn.XLOOKUP(EM919,StatePicklist!$1:$1,StatePicklist!$3:$3,"NA",0))</f>
        <v/>
      </c>
      <c r="EO919" s="297" t="str">
        <f ca="1">IF(RMDF!EN919="", "", IF(ISNUMBER(MATCH(RMDF!EN919, INDIRECT(EN919), 0)), "OK", "Invalid"))</f>
        <v/>
      </c>
      <c r="EP919" s="281"/>
      <c r="EQ919" s="281"/>
      <c r="ER919" s="281"/>
      <c r="ES919" s="281" t="b">
        <f>AND(RMDF!EV919&gt;=0, RMDF!EV919&lt;=1-SUM(RMDF!Z919,RMDF!AG919,RMDF!AN919,RMDF!AU919,RMDF!BB919,RMDF!BI919,RMDF!BP919,RMDF!BW919,RMDF!CD919,RMDF!CK919,RMDF!CR919,RMDF!CY919,RMDF!DF919,RMDF!DM919,RMDF!DT919,RMDF!EA919,RMDF!EH919,RMDF!EO919), RMDF!EV919=ROUND(RMDF!EV919,4))</f>
        <v>1</v>
      </c>
      <c r="ET919" s="317">
        <f>RMDF!ET919</f>
        <v>0</v>
      </c>
      <c r="EU919" s="318" t="str">
        <f>IF(ET919=0,"",_xlfn.XLOOKUP(ET919,StatePicklist!$1:$1,StatePicklist!$3:$3,"NA",0))</f>
        <v/>
      </c>
      <c r="EV919" s="297" t="str">
        <f ca="1">IF(RMDF!EU919="", "", IF(ISNUMBER(MATCH(RMDF!EU919, INDIRECT(EU919), 0)), "OK", "Invalid"))</f>
        <v/>
      </c>
      <c r="EW919" s="281"/>
      <c r="EX919" s="281"/>
      <c r="EY919" s="281"/>
      <c r="EZ919" s="281" t="b">
        <f>AND(RMDF!FC919&gt;=0, RMDF!FC919&lt;=1-SUM(RMDF!Z919,RMDF!AG919,RMDF!AN919,RMDF!AU919,RMDF!BB919,RMDF!BI919,RMDF!BP919,RMDF!BW919,RMDF!CD919,RMDF!CK919,RMDF!CR919,RMDF!CY919,RMDF!DF919,RMDF!DM919,RMDF!DT919,RMDF!EA919,RMDF!EH919,RMDF!EO919,RMDF!EV919), RMDF!FC919=ROUND(RMDF!FC919,4))</f>
        <v>1</v>
      </c>
      <c r="FA919" s="317">
        <f>RMDF!FA919</f>
        <v>0</v>
      </c>
      <c r="FB919" s="318" t="str">
        <f>IF(FA919=0,"",_xlfn.XLOOKUP(FA919,StatePicklist!$1:$1,StatePicklist!$3:$3,"NA",0))</f>
        <v/>
      </c>
      <c r="FC919" s="297" t="str">
        <f ca="1">IF(RMDF!FB919="", "", IF(ISNUMBER(MATCH(RMDF!FB919, INDIRECT(FB919), 0)), "OK", "Invalid"))</f>
        <v/>
      </c>
    </row>
    <row r="920" spans="1:159" s="205" customFormat="1" ht="39.9" customHeight="1" x14ac:dyDescent="0.25">
      <c r="A920" s="206"/>
      <c r="B920" s="196"/>
      <c r="C920" s="197"/>
      <c r="D920" s="198"/>
      <c r="E920" s="199"/>
      <c r="F920" s="200"/>
      <c r="G920" s="201"/>
      <c r="H920" s="292"/>
      <c r="I920" s="305">
        <f>RMDF!I920</f>
        <v>0</v>
      </c>
      <c r="J920" s="305" t="str">
        <f>IF(I920=ProductCode!$B$30,"PDReclPost",IF(OR(I920=ProductCode!$C$30,I920=ProductCode!$E$30,I920=ProductCode!$G$30),"PDPreCon",IF(OR(I920=ProductCode!$D$30,I920=ProductCode!$F$30),"PDNotReclPost","")))</f>
        <v/>
      </c>
      <c r="K920" s="305" t="str">
        <f t="shared" si="48"/>
        <v/>
      </c>
      <c r="L920" s="289"/>
      <c r="M920" s="305" t="str">
        <f t="shared" si="48"/>
        <v/>
      </c>
      <c r="N920" s="289" t="b">
        <f>AND(RMDF!N920&gt;=0, RMDF!N920&lt;=1-RMDF!L920, RMDF!N920=ROUND(RMDF!N920,4))</f>
        <v>1</v>
      </c>
      <c r="O920" s="286" t="str">
        <f>IF(P920="","",IF(I920="","",IF(LEFT(I920,13)="Reclaimed pos",RawMaterialCode!$E$569,RawMaterialCode!$E$568)))</f>
        <v>Reclaimed pre-consumer mixed fibers (RM0578)</v>
      </c>
      <c r="P920" s="295">
        <f t="shared" si="49"/>
        <v>1</v>
      </c>
      <c r="Q920" s="202"/>
      <c r="R920" s="203"/>
      <c r="S920" s="204" t="str">
        <f t="shared" si="50"/>
        <v/>
      </c>
      <c r="T920" s="281"/>
      <c r="U920" s="281"/>
      <c r="V920" s="281"/>
      <c r="W920" s="281"/>
      <c r="X920" s="317">
        <f>RMDF!X920</f>
        <v>0</v>
      </c>
      <c r="Y920" s="318" t="str">
        <f>IF(X920=0,"",_xlfn.XLOOKUP(X920,StatePicklist!$1:$1,StatePicklist!$3:$3,"NA",0))</f>
        <v/>
      </c>
      <c r="Z920" s="297" t="str">
        <f ca="1">IF(RMDF!Y920="", "", IF(ISNUMBER(MATCH(RMDF!Y920, INDIRECT(Y920), 0)), "OK", "Invalid"))</f>
        <v/>
      </c>
      <c r="AA920" s="281"/>
      <c r="AB920" s="281"/>
      <c r="AC920" s="281"/>
      <c r="AD920" s="281" t="b">
        <f>AND(RMDF!AG920&gt;=0, RMDF!AG920&lt;=1-RMDF!Z920, RMDF!AG920=ROUND(RMDF!AG920,4))</f>
        <v>1</v>
      </c>
      <c r="AE920" s="317">
        <f>RMDF!AE920</f>
        <v>0</v>
      </c>
      <c r="AF920" s="318" t="str">
        <f>IF(AE920=0,"",_xlfn.XLOOKUP(AE920,StatePicklist!$1:$1,StatePicklist!$3:$3,"NA",0))</f>
        <v/>
      </c>
      <c r="AG920" s="297" t="str">
        <f ca="1">IF(RMDF!AF920="", "", IF(ISNUMBER(MATCH(RMDF!AF920, INDIRECT(AF920), 0)), "OK", "Invalid"))</f>
        <v/>
      </c>
      <c r="AH920" s="281"/>
      <c r="AI920" s="281"/>
      <c r="AJ920" s="281"/>
      <c r="AK920" s="281" t="b">
        <f>AND(RMDF!AN920&gt;=0, RMDF!AN920&lt;=1-SUM(RMDF!Z920,RMDF!AG920), RMDF!AN920=ROUND(RMDF!AN920,4))</f>
        <v>1</v>
      </c>
      <c r="AL920" s="317">
        <f>RMDF!AL920</f>
        <v>0</v>
      </c>
      <c r="AM920" s="318" t="str">
        <f>IF(AL920=0,"",_xlfn.XLOOKUP(AL920,StatePicklist!$1:$1,StatePicklist!$3:$3,"NA",0))</f>
        <v/>
      </c>
      <c r="AN920" s="297" t="str">
        <f ca="1">IF(RMDF!AM920="", "", IF(ISNUMBER(MATCH(RMDF!AM920, INDIRECT(AM920), 0)), "OK", "Invalid"))</f>
        <v/>
      </c>
      <c r="AO920" s="281"/>
      <c r="AP920" s="281"/>
      <c r="AQ920" s="281"/>
      <c r="AR920" s="281" t="b">
        <f>AND(RMDF!AU920&gt;=0, RMDF!AU920&lt;=1-SUM(RMDF!Z920,RMDF!AG920,RMDF!AN920), RMDF!AU920=ROUND(RMDF!AU920,4))</f>
        <v>1</v>
      </c>
      <c r="AS920" s="317">
        <f>RMDF!AS920</f>
        <v>0</v>
      </c>
      <c r="AT920" s="318" t="str">
        <f>IF(AS920=0,"",_xlfn.XLOOKUP(AS920,StatePicklist!$1:$1,StatePicklist!$3:$3,"NA",0))</f>
        <v/>
      </c>
      <c r="AU920" s="297" t="str">
        <f ca="1">IF(RMDF!AT920="", "", IF(ISNUMBER(MATCH(RMDF!AT920, INDIRECT(AT920), 0)), "OK", "Invalid"))</f>
        <v/>
      </c>
      <c r="AV920" s="281"/>
      <c r="AW920" s="281"/>
      <c r="AX920" s="281"/>
      <c r="AY920" s="281" t="b">
        <f>AND(RMDF!BB920&gt;=0, RMDF!BB920&lt;=1-SUM(RMDF!Z920,RMDF!AG920,RMDF!AN920,RMDF!AU920), RMDF!BB920=ROUND(RMDF!BB920,4))</f>
        <v>1</v>
      </c>
      <c r="AZ920" s="317">
        <f>RMDF!AZ920</f>
        <v>0</v>
      </c>
      <c r="BA920" s="318" t="str">
        <f>IF(AZ920=0,"",_xlfn.XLOOKUP(AZ920,StatePicklist!$1:$1,StatePicklist!$3:$3,"NA",0))</f>
        <v/>
      </c>
      <c r="BB920" s="297" t="str">
        <f ca="1">IF(RMDF!BA920="", "", IF(ISNUMBER(MATCH(RMDF!BA920, INDIRECT(BA920), 0)), "OK", "Invalid"))</f>
        <v/>
      </c>
      <c r="BC920" s="281"/>
      <c r="BD920" s="281"/>
      <c r="BE920" s="281"/>
      <c r="BF920" s="281" t="b">
        <f>AND(RMDF!BI920&gt;=0, RMDF!BI920&lt;=1-SUM(RMDF!Z920,RMDF!AG920,RMDF!AN920,RMDF!AU920,RMDF!BB920), RMDF!BI920=ROUND(RMDF!BI920,4))</f>
        <v>1</v>
      </c>
      <c r="BG920" s="317">
        <f>RMDF!BG920</f>
        <v>0</v>
      </c>
      <c r="BH920" s="318" t="str">
        <f>IF(BG920=0,"",_xlfn.XLOOKUP(BG920,StatePicklist!$1:$1,StatePicklist!$3:$3,"NA",0))</f>
        <v/>
      </c>
      <c r="BI920" s="297" t="str">
        <f ca="1">IF(RMDF!BH920="", "", IF(ISNUMBER(MATCH(RMDF!BH920, INDIRECT(BH920), 0)), "OK", "Invalid"))</f>
        <v/>
      </c>
      <c r="BJ920" s="281"/>
      <c r="BK920" s="281"/>
      <c r="BL920" s="281"/>
      <c r="BM920" s="281" t="b">
        <f>AND(RMDF!BP920&gt;=0, RMDF!BP920&lt;=1-SUM(RMDF!Z920,RMDF!AG920,RMDF!AN920,RMDF!AU920,RMDF!BB920,RMDF!BI920), RMDF!BP920=ROUND(RMDF!BP920,4))</f>
        <v>1</v>
      </c>
      <c r="BN920" s="317">
        <f>RMDF!BN920</f>
        <v>0</v>
      </c>
      <c r="BO920" s="318" t="str">
        <f>IF(BN920=0,"",_xlfn.XLOOKUP(BN920,StatePicklist!$1:$1,StatePicklist!$3:$3,"NA",0))</f>
        <v/>
      </c>
      <c r="BP920" s="297" t="str">
        <f ca="1">IF(RMDF!BO920="", "", IF(ISNUMBER(MATCH(RMDF!BO920, INDIRECT(BO920), 0)), "OK", "Invalid"))</f>
        <v/>
      </c>
      <c r="BQ920" s="281"/>
      <c r="BR920" s="281"/>
      <c r="BS920" s="281"/>
      <c r="BT920" s="281" t="b">
        <f>AND(RMDF!BW920&gt;=0, RMDF!BW920&lt;=1-SUM(RMDF!Z920,RMDF!AG920,RMDF!AN920,RMDF!AU920,RMDF!BB920,RMDF!BI920,RMDF!BP920), RMDF!BW920=ROUND(RMDF!BW920,4))</f>
        <v>1</v>
      </c>
      <c r="BU920" s="317">
        <f>RMDF!BU920</f>
        <v>0</v>
      </c>
      <c r="BV920" s="318" t="str">
        <f>IF(BU920=0,"",_xlfn.XLOOKUP(BU920,StatePicklist!$1:$1,StatePicklist!$3:$3,"NA",0))</f>
        <v/>
      </c>
      <c r="BW920" s="297" t="str">
        <f ca="1">IF(RMDF!BV920="", "", IF(ISNUMBER(MATCH(RMDF!BV920, INDIRECT(BV920), 0)), "OK", "Invalid"))</f>
        <v/>
      </c>
      <c r="BX920" s="281"/>
      <c r="BY920" s="281"/>
      <c r="BZ920" s="281"/>
      <c r="CA920" s="281" t="b">
        <f>AND(RMDF!CD920&gt;=0, RMDF!CD920&lt;=1-SUM(RMDF!Z920,RMDF!AG920,RMDF!AN920,RMDF!AU920,RMDF!BB920,RMDF!BI920,RMDF!BP920,RMDF!BW920), RMDF!CD920=ROUND(RMDF!CD920,4))</f>
        <v>1</v>
      </c>
      <c r="CB920" s="317">
        <f>RMDF!CB920</f>
        <v>0</v>
      </c>
      <c r="CC920" s="318" t="str">
        <f>IF(CB920=0,"",_xlfn.XLOOKUP(CB920,StatePicklist!$1:$1,StatePicklist!$3:$3,"NA",0))</f>
        <v/>
      </c>
      <c r="CD920" s="297" t="str">
        <f ca="1">IF(RMDF!CC920="", "", IF(ISNUMBER(MATCH(RMDF!CC920, INDIRECT(CC920), 0)), "OK", "Invalid"))</f>
        <v/>
      </c>
      <c r="CE920" s="281"/>
      <c r="CF920" s="281"/>
      <c r="CG920" s="281"/>
      <c r="CH920" s="281" t="b">
        <f>AND(RMDF!CK920&gt;=0, RMDF!CK920&lt;=1-SUM(RMDF!Z920,RMDF!AG920,RMDF!AN920,RMDF!AU920,RMDF!BB920,RMDF!BI920,RMDF!BP920,RMDF!BW920,RMDF!CD920), RMDF!CK920=ROUND(RMDF!CK920,4))</f>
        <v>1</v>
      </c>
      <c r="CI920" s="317">
        <f>RMDF!CI920</f>
        <v>0</v>
      </c>
      <c r="CJ920" s="318" t="str">
        <f>IF(CI920=0,"",_xlfn.XLOOKUP(CI920,StatePicklist!$1:$1,StatePicklist!$3:$3,"NA",0))</f>
        <v/>
      </c>
      <c r="CK920" s="297" t="str">
        <f ca="1">IF(RMDF!CJ920="", "", IF(ISNUMBER(MATCH(RMDF!CJ920, INDIRECT(CJ920), 0)), "OK", "Invalid"))</f>
        <v/>
      </c>
      <c r="CL920" s="281"/>
      <c r="CM920" s="281"/>
      <c r="CN920" s="281"/>
      <c r="CO920" s="281" t="b">
        <f>AND(RMDF!CR920&gt;=0, RMDF!CR920&lt;=1-SUM(RMDF!Z920,RMDF!AG920,RMDF!AN920,RMDF!AU920,RMDF!BB920,RMDF!BI920,RMDF!BP920,RMDF!BW920,RMDF!CD920,RMDF!CK920), RMDF!CR920=ROUND(RMDF!CR920,4))</f>
        <v>1</v>
      </c>
      <c r="CP920" s="317">
        <f>RMDF!CP920</f>
        <v>0</v>
      </c>
      <c r="CQ920" s="318" t="str">
        <f>IF(CP920=0,"",_xlfn.XLOOKUP(CP920,StatePicklist!$1:$1,StatePicklist!$3:$3,"NA",0))</f>
        <v/>
      </c>
      <c r="CR920" s="297" t="str">
        <f ca="1">IF(RMDF!CQ920="", "", IF(ISNUMBER(MATCH(RMDF!CQ920, INDIRECT(CQ920), 0)), "OK", "Invalid"))</f>
        <v/>
      </c>
      <c r="CS920" s="281"/>
      <c r="CT920" s="281"/>
      <c r="CU920" s="281"/>
      <c r="CV920" s="281" t="b">
        <f>AND(RMDF!CY920&gt;=0, RMDF!CY920&lt;=1-SUM(RMDF!Z920,RMDF!AG920,RMDF!AN920,RMDF!AU920,RMDF!BB920,RMDF!BI920,RMDF!BP920,RMDF!BW920,RMDF!CD920,RMDF!CK920,RMDF!CR920), RMDF!CY920=ROUND(RMDF!CY920,4))</f>
        <v>1</v>
      </c>
      <c r="CW920" s="317">
        <f>RMDF!CW920</f>
        <v>0</v>
      </c>
      <c r="CX920" s="318" t="str">
        <f>IF(CW920=0,"",_xlfn.XLOOKUP(CW920,StatePicklist!$1:$1,StatePicklist!$3:$3,"NA",0))</f>
        <v/>
      </c>
      <c r="CY920" s="297" t="str">
        <f ca="1">IF(RMDF!CX920="", "", IF(ISNUMBER(MATCH(RMDF!CX920, INDIRECT(CX920), 0)), "OK", "Invalid"))</f>
        <v/>
      </c>
      <c r="CZ920" s="281"/>
      <c r="DA920" s="281"/>
      <c r="DB920" s="281"/>
      <c r="DC920" s="281" t="b">
        <f>AND(RMDF!DF920&gt;=0, RMDF!DF920&lt;=1-SUM(RMDF!Z920,RMDF!AG920,RMDF!AN920,RMDF!AU920,RMDF!BB920,RMDF!BI920,RMDF!BP920,RMDF!BW920,RMDF!CD920,RMDF!CK920,RMDF!CR920,RMDF!CY920), RMDF!DF920=ROUND(RMDF!DF920,4))</f>
        <v>1</v>
      </c>
      <c r="DD920" s="317">
        <f>RMDF!DD920</f>
        <v>0</v>
      </c>
      <c r="DE920" s="318" t="str">
        <f>IF(DD920=0,"",_xlfn.XLOOKUP(DD920,StatePicklist!$1:$1,StatePicklist!$3:$3,"NA",0))</f>
        <v/>
      </c>
      <c r="DF920" s="297" t="str">
        <f ca="1">IF(RMDF!DE920="", "", IF(ISNUMBER(MATCH(RMDF!DE920, INDIRECT(DE920), 0)), "OK", "Invalid"))</f>
        <v/>
      </c>
      <c r="DG920" s="281"/>
      <c r="DH920" s="281"/>
      <c r="DI920" s="281"/>
      <c r="DJ920" s="281" t="b">
        <f>AND(RMDF!DM920&gt;=0, RMDF!DM920&lt;=1-SUM(RMDF!Z920,RMDF!AG920,RMDF!AN920,RMDF!AU920,RMDF!BB920,RMDF!BI920,RMDF!BP920,RMDF!BW920,RMDF!CD920,RMDF!CK920,RMDF!CR920,RMDF!CY920,RMDF!DF920), RMDF!DM920=ROUND(RMDF!DM920,4))</f>
        <v>1</v>
      </c>
      <c r="DK920" s="317">
        <f>RMDF!DK920</f>
        <v>0</v>
      </c>
      <c r="DL920" s="318" t="str">
        <f>IF(DK920=0,"",_xlfn.XLOOKUP(DK920,StatePicklist!$1:$1,StatePicklist!$3:$3,"NA",0))</f>
        <v/>
      </c>
      <c r="DM920" s="297" t="str">
        <f ca="1">IF(RMDF!DL920="", "", IF(ISNUMBER(MATCH(RMDF!DL920, INDIRECT(DL920), 0)), "OK", "Invalid"))</f>
        <v/>
      </c>
      <c r="DN920" s="281"/>
      <c r="DO920" s="281"/>
      <c r="DP920" s="281"/>
      <c r="DQ920" s="281" t="b">
        <f>AND(RMDF!DT920&gt;=0, RMDF!DT920&lt;=1-SUM(RMDF!Z920,RMDF!AG920,RMDF!AN920,RMDF!AU920,RMDF!BB920,RMDF!BI920,RMDF!BP920,RMDF!BW920,RMDF!CD920,RMDF!CK920,RMDF!CR920,RMDF!CY920,RMDF!DF920,RMDF!DM920), RMDF!DT920=ROUND(RMDF!DT920,4))</f>
        <v>1</v>
      </c>
      <c r="DR920" s="317">
        <f>RMDF!DR920</f>
        <v>0</v>
      </c>
      <c r="DS920" s="318" t="str">
        <f>IF(DR920=0,"",_xlfn.XLOOKUP(DR920,StatePicklist!$1:$1,StatePicklist!$3:$3,"NA",0))</f>
        <v/>
      </c>
      <c r="DT920" s="297" t="str">
        <f ca="1">IF(RMDF!DS920="", "", IF(ISNUMBER(MATCH(RMDF!DS920, INDIRECT(DS920), 0)), "OK", "Invalid"))</f>
        <v/>
      </c>
      <c r="DU920" s="281"/>
      <c r="DV920" s="281"/>
      <c r="DW920" s="281"/>
      <c r="DX920" s="281" t="b">
        <f>AND(RMDF!EA920&gt;=0, RMDF!EA920&lt;=1-SUM(RMDF!Z920,RMDF!AG920,RMDF!AN920,RMDF!AU920,RMDF!BB920,RMDF!BI920,RMDF!BP920,RMDF!BW920,RMDF!CD920,RMDF!CK920,RMDF!CR920,RMDF!CY920,RMDF!DF920,RMDF!DM920,RMDF!DT920), RMDF!EA920=ROUND(RMDF!EA920,4))</f>
        <v>1</v>
      </c>
      <c r="DY920" s="317">
        <f>RMDF!DY920</f>
        <v>0</v>
      </c>
      <c r="DZ920" s="318" t="str">
        <f>IF(DY920=0,"",_xlfn.XLOOKUP(DY920,StatePicklist!$1:$1,StatePicklist!$3:$3,"NA",0))</f>
        <v/>
      </c>
      <c r="EA920" s="297" t="str">
        <f ca="1">IF(RMDF!DZ920="", "", IF(ISNUMBER(MATCH(RMDF!DZ920, INDIRECT(DZ920), 0)), "OK", "Invalid"))</f>
        <v/>
      </c>
      <c r="EB920" s="281"/>
      <c r="EC920" s="281"/>
      <c r="ED920" s="281"/>
      <c r="EE920" s="281" t="b">
        <f>AND(RMDF!EH920&gt;=0, RMDF!EH920&lt;=1-SUM(RMDF!Z920,RMDF!AG920,RMDF!AN920,RMDF!AU920,RMDF!BB920,RMDF!BI920,RMDF!BP920,RMDF!BW920,RMDF!CD920,RMDF!CK920,RMDF!CR920,RMDF!CY920,RMDF!DF920,RMDF!DM920,RMDF!DT920,RMDF!EA920), RMDF!EH920=ROUND(RMDF!EH920,4))</f>
        <v>1</v>
      </c>
      <c r="EF920" s="317">
        <f>RMDF!EF920</f>
        <v>0</v>
      </c>
      <c r="EG920" s="318" t="str">
        <f>IF(EF920=0,"",_xlfn.XLOOKUP(EF920,StatePicklist!$1:$1,StatePicklist!$3:$3,"NA",0))</f>
        <v/>
      </c>
      <c r="EH920" s="297" t="str">
        <f ca="1">IF(RMDF!EG920="", "", IF(ISNUMBER(MATCH(RMDF!EG920, INDIRECT(EG920), 0)), "OK", "Invalid"))</f>
        <v/>
      </c>
      <c r="EI920" s="281"/>
      <c r="EJ920" s="281"/>
      <c r="EK920" s="281"/>
      <c r="EL920" s="281" t="b">
        <f>AND(RMDF!EO920&gt;=0, RMDF!EO920&lt;=1-SUM(RMDF!Z920,RMDF!AG920,RMDF!AN920,RMDF!AU920,RMDF!BB920,RMDF!BI920,RMDF!BP920,RMDF!BW920,RMDF!CD920,RMDF!CK920,RMDF!CR920,RMDF!CY920,RMDF!DF920,RMDF!DM920,RMDF!DT920,RMDF!EA920,RMDF!EH920), RMDF!EO920=ROUND(RMDF!EO920,4))</f>
        <v>1</v>
      </c>
      <c r="EM920" s="317">
        <f>RMDF!EM920</f>
        <v>0</v>
      </c>
      <c r="EN920" s="318" t="str">
        <f>IF(EM920=0,"",_xlfn.XLOOKUP(EM920,StatePicklist!$1:$1,StatePicklist!$3:$3,"NA",0))</f>
        <v/>
      </c>
      <c r="EO920" s="297" t="str">
        <f ca="1">IF(RMDF!EN920="", "", IF(ISNUMBER(MATCH(RMDF!EN920, INDIRECT(EN920), 0)), "OK", "Invalid"))</f>
        <v/>
      </c>
      <c r="EP920" s="281"/>
      <c r="EQ920" s="281"/>
      <c r="ER920" s="281"/>
      <c r="ES920" s="281" t="b">
        <f>AND(RMDF!EV920&gt;=0, RMDF!EV920&lt;=1-SUM(RMDF!Z920,RMDF!AG920,RMDF!AN920,RMDF!AU920,RMDF!BB920,RMDF!BI920,RMDF!BP920,RMDF!BW920,RMDF!CD920,RMDF!CK920,RMDF!CR920,RMDF!CY920,RMDF!DF920,RMDF!DM920,RMDF!DT920,RMDF!EA920,RMDF!EH920,RMDF!EO920), RMDF!EV920=ROUND(RMDF!EV920,4))</f>
        <v>1</v>
      </c>
      <c r="ET920" s="317">
        <f>RMDF!ET920</f>
        <v>0</v>
      </c>
      <c r="EU920" s="318" t="str">
        <f>IF(ET920=0,"",_xlfn.XLOOKUP(ET920,StatePicklist!$1:$1,StatePicklist!$3:$3,"NA",0))</f>
        <v/>
      </c>
      <c r="EV920" s="297" t="str">
        <f ca="1">IF(RMDF!EU920="", "", IF(ISNUMBER(MATCH(RMDF!EU920, INDIRECT(EU920), 0)), "OK", "Invalid"))</f>
        <v/>
      </c>
      <c r="EW920" s="281"/>
      <c r="EX920" s="281"/>
      <c r="EY920" s="281"/>
      <c r="EZ920" s="281" t="b">
        <f>AND(RMDF!FC920&gt;=0, RMDF!FC920&lt;=1-SUM(RMDF!Z920,RMDF!AG920,RMDF!AN920,RMDF!AU920,RMDF!BB920,RMDF!BI920,RMDF!BP920,RMDF!BW920,RMDF!CD920,RMDF!CK920,RMDF!CR920,RMDF!CY920,RMDF!DF920,RMDF!DM920,RMDF!DT920,RMDF!EA920,RMDF!EH920,RMDF!EO920,RMDF!EV920), RMDF!FC920=ROUND(RMDF!FC920,4))</f>
        <v>1</v>
      </c>
      <c r="FA920" s="317">
        <f>RMDF!FA920</f>
        <v>0</v>
      </c>
      <c r="FB920" s="318" t="str">
        <f>IF(FA920=0,"",_xlfn.XLOOKUP(FA920,StatePicklist!$1:$1,StatePicklist!$3:$3,"NA",0))</f>
        <v/>
      </c>
      <c r="FC920" s="297" t="str">
        <f ca="1">IF(RMDF!FB920="", "", IF(ISNUMBER(MATCH(RMDF!FB920, INDIRECT(FB920), 0)), "OK", "Invalid"))</f>
        <v/>
      </c>
    </row>
    <row r="921" spans="1:159" s="205" customFormat="1" ht="39.9" customHeight="1" x14ac:dyDescent="0.25">
      <c r="A921" s="206"/>
      <c r="B921" s="196"/>
      <c r="C921" s="197"/>
      <c r="D921" s="198"/>
      <c r="E921" s="199"/>
      <c r="F921" s="200"/>
      <c r="G921" s="201"/>
      <c r="H921" s="292"/>
      <c r="I921" s="305">
        <f>RMDF!I921</f>
        <v>0</v>
      </c>
      <c r="J921" s="305" t="str">
        <f>IF(I921=ProductCode!$B$30,"PDReclPost",IF(OR(I921=ProductCode!$C$30,I921=ProductCode!$E$30,I921=ProductCode!$G$30),"PDPreCon",IF(OR(I921=ProductCode!$D$30,I921=ProductCode!$F$30),"PDNotReclPost","")))</f>
        <v/>
      </c>
      <c r="K921" s="305" t="str">
        <f t="shared" si="48"/>
        <v/>
      </c>
      <c r="L921" s="289"/>
      <c r="M921" s="305" t="str">
        <f t="shared" si="48"/>
        <v/>
      </c>
      <c r="N921" s="289" t="b">
        <f>AND(RMDF!N921&gt;=0, RMDF!N921&lt;=1-RMDF!L921, RMDF!N921=ROUND(RMDF!N921,4))</f>
        <v>1</v>
      </c>
      <c r="O921" s="286" t="str">
        <f>IF(P921="","",IF(I921="","",IF(LEFT(I921,13)="Reclaimed pos",RawMaterialCode!$E$569,RawMaterialCode!$E$568)))</f>
        <v>Reclaimed pre-consumer mixed fibers (RM0578)</v>
      </c>
      <c r="P921" s="295">
        <f t="shared" si="49"/>
        <v>1</v>
      </c>
      <c r="Q921" s="202"/>
      <c r="R921" s="203"/>
      <c r="S921" s="204" t="str">
        <f t="shared" si="50"/>
        <v/>
      </c>
      <c r="T921" s="281"/>
      <c r="U921" s="281"/>
      <c r="V921" s="281"/>
      <c r="W921" s="281"/>
      <c r="X921" s="317">
        <f>RMDF!X921</f>
        <v>0</v>
      </c>
      <c r="Y921" s="318" t="str">
        <f>IF(X921=0,"",_xlfn.XLOOKUP(X921,StatePicklist!$1:$1,StatePicklist!$3:$3,"NA",0))</f>
        <v/>
      </c>
      <c r="Z921" s="297" t="str">
        <f ca="1">IF(RMDF!Y921="", "", IF(ISNUMBER(MATCH(RMDF!Y921, INDIRECT(Y921), 0)), "OK", "Invalid"))</f>
        <v/>
      </c>
      <c r="AA921" s="281"/>
      <c r="AB921" s="281"/>
      <c r="AC921" s="281"/>
      <c r="AD921" s="281" t="b">
        <f>AND(RMDF!AG921&gt;=0, RMDF!AG921&lt;=1-RMDF!Z921, RMDF!AG921=ROUND(RMDF!AG921,4))</f>
        <v>1</v>
      </c>
      <c r="AE921" s="317">
        <f>RMDF!AE921</f>
        <v>0</v>
      </c>
      <c r="AF921" s="318" t="str">
        <f>IF(AE921=0,"",_xlfn.XLOOKUP(AE921,StatePicklist!$1:$1,StatePicklist!$3:$3,"NA",0))</f>
        <v/>
      </c>
      <c r="AG921" s="297" t="str">
        <f ca="1">IF(RMDF!AF921="", "", IF(ISNUMBER(MATCH(RMDF!AF921, INDIRECT(AF921), 0)), "OK", "Invalid"))</f>
        <v/>
      </c>
      <c r="AH921" s="281"/>
      <c r="AI921" s="281"/>
      <c r="AJ921" s="281"/>
      <c r="AK921" s="281" t="b">
        <f>AND(RMDF!AN921&gt;=0, RMDF!AN921&lt;=1-SUM(RMDF!Z921,RMDF!AG921), RMDF!AN921=ROUND(RMDF!AN921,4))</f>
        <v>1</v>
      </c>
      <c r="AL921" s="317">
        <f>RMDF!AL921</f>
        <v>0</v>
      </c>
      <c r="AM921" s="318" t="str">
        <f>IF(AL921=0,"",_xlfn.XLOOKUP(AL921,StatePicklist!$1:$1,StatePicklist!$3:$3,"NA",0))</f>
        <v/>
      </c>
      <c r="AN921" s="297" t="str">
        <f ca="1">IF(RMDF!AM921="", "", IF(ISNUMBER(MATCH(RMDF!AM921, INDIRECT(AM921), 0)), "OK", "Invalid"))</f>
        <v/>
      </c>
      <c r="AO921" s="281"/>
      <c r="AP921" s="281"/>
      <c r="AQ921" s="281"/>
      <c r="AR921" s="281" t="b">
        <f>AND(RMDF!AU921&gt;=0, RMDF!AU921&lt;=1-SUM(RMDF!Z921,RMDF!AG921,RMDF!AN921), RMDF!AU921=ROUND(RMDF!AU921,4))</f>
        <v>1</v>
      </c>
      <c r="AS921" s="317">
        <f>RMDF!AS921</f>
        <v>0</v>
      </c>
      <c r="AT921" s="318" t="str">
        <f>IF(AS921=0,"",_xlfn.XLOOKUP(AS921,StatePicklist!$1:$1,StatePicklist!$3:$3,"NA",0))</f>
        <v/>
      </c>
      <c r="AU921" s="297" t="str">
        <f ca="1">IF(RMDF!AT921="", "", IF(ISNUMBER(MATCH(RMDF!AT921, INDIRECT(AT921), 0)), "OK", "Invalid"))</f>
        <v/>
      </c>
      <c r="AV921" s="281"/>
      <c r="AW921" s="281"/>
      <c r="AX921" s="281"/>
      <c r="AY921" s="281" t="b">
        <f>AND(RMDF!BB921&gt;=0, RMDF!BB921&lt;=1-SUM(RMDF!Z921,RMDF!AG921,RMDF!AN921,RMDF!AU921), RMDF!BB921=ROUND(RMDF!BB921,4))</f>
        <v>1</v>
      </c>
      <c r="AZ921" s="317">
        <f>RMDF!AZ921</f>
        <v>0</v>
      </c>
      <c r="BA921" s="318" t="str">
        <f>IF(AZ921=0,"",_xlfn.XLOOKUP(AZ921,StatePicklist!$1:$1,StatePicklist!$3:$3,"NA",0))</f>
        <v/>
      </c>
      <c r="BB921" s="297" t="str">
        <f ca="1">IF(RMDF!BA921="", "", IF(ISNUMBER(MATCH(RMDF!BA921, INDIRECT(BA921), 0)), "OK", "Invalid"))</f>
        <v/>
      </c>
      <c r="BC921" s="281"/>
      <c r="BD921" s="281"/>
      <c r="BE921" s="281"/>
      <c r="BF921" s="281" t="b">
        <f>AND(RMDF!BI921&gt;=0, RMDF!BI921&lt;=1-SUM(RMDF!Z921,RMDF!AG921,RMDF!AN921,RMDF!AU921,RMDF!BB921), RMDF!BI921=ROUND(RMDF!BI921,4))</f>
        <v>1</v>
      </c>
      <c r="BG921" s="317">
        <f>RMDF!BG921</f>
        <v>0</v>
      </c>
      <c r="BH921" s="318" t="str">
        <f>IF(BG921=0,"",_xlfn.XLOOKUP(BG921,StatePicklist!$1:$1,StatePicklist!$3:$3,"NA",0))</f>
        <v/>
      </c>
      <c r="BI921" s="297" t="str">
        <f ca="1">IF(RMDF!BH921="", "", IF(ISNUMBER(MATCH(RMDF!BH921, INDIRECT(BH921), 0)), "OK", "Invalid"))</f>
        <v/>
      </c>
      <c r="BJ921" s="281"/>
      <c r="BK921" s="281"/>
      <c r="BL921" s="281"/>
      <c r="BM921" s="281" t="b">
        <f>AND(RMDF!BP921&gt;=0, RMDF!BP921&lt;=1-SUM(RMDF!Z921,RMDF!AG921,RMDF!AN921,RMDF!AU921,RMDF!BB921,RMDF!BI921), RMDF!BP921=ROUND(RMDF!BP921,4))</f>
        <v>1</v>
      </c>
      <c r="BN921" s="317">
        <f>RMDF!BN921</f>
        <v>0</v>
      </c>
      <c r="BO921" s="318" t="str">
        <f>IF(BN921=0,"",_xlfn.XLOOKUP(BN921,StatePicklist!$1:$1,StatePicklist!$3:$3,"NA",0))</f>
        <v/>
      </c>
      <c r="BP921" s="297" t="str">
        <f ca="1">IF(RMDF!BO921="", "", IF(ISNUMBER(MATCH(RMDF!BO921, INDIRECT(BO921), 0)), "OK", "Invalid"))</f>
        <v/>
      </c>
      <c r="BQ921" s="281"/>
      <c r="BR921" s="281"/>
      <c r="BS921" s="281"/>
      <c r="BT921" s="281" t="b">
        <f>AND(RMDF!BW921&gt;=0, RMDF!BW921&lt;=1-SUM(RMDF!Z921,RMDF!AG921,RMDF!AN921,RMDF!AU921,RMDF!BB921,RMDF!BI921,RMDF!BP921), RMDF!BW921=ROUND(RMDF!BW921,4))</f>
        <v>1</v>
      </c>
      <c r="BU921" s="317">
        <f>RMDF!BU921</f>
        <v>0</v>
      </c>
      <c r="BV921" s="318" t="str">
        <f>IF(BU921=0,"",_xlfn.XLOOKUP(BU921,StatePicklist!$1:$1,StatePicklist!$3:$3,"NA",0))</f>
        <v/>
      </c>
      <c r="BW921" s="297" t="str">
        <f ca="1">IF(RMDF!BV921="", "", IF(ISNUMBER(MATCH(RMDF!BV921, INDIRECT(BV921), 0)), "OK", "Invalid"))</f>
        <v/>
      </c>
      <c r="BX921" s="281"/>
      <c r="BY921" s="281"/>
      <c r="BZ921" s="281"/>
      <c r="CA921" s="281" t="b">
        <f>AND(RMDF!CD921&gt;=0, RMDF!CD921&lt;=1-SUM(RMDF!Z921,RMDF!AG921,RMDF!AN921,RMDF!AU921,RMDF!BB921,RMDF!BI921,RMDF!BP921,RMDF!BW921), RMDF!CD921=ROUND(RMDF!CD921,4))</f>
        <v>1</v>
      </c>
      <c r="CB921" s="317">
        <f>RMDF!CB921</f>
        <v>0</v>
      </c>
      <c r="CC921" s="318" t="str">
        <f>IF(CB921=0,"",_xlfn.XLOOKUP(CB921,StatePicklist!$1:$1,StatePicklist!$3:$3,"NA",0))</f>
        <v/>
      </c>
      <c r="CD921" s="297" t="str">
        <f ca="1">IF(RMDF!CC921="", "", IF(ISNUMBER(MATCH(RMDF!CC921, INDIRECT(CC921), 0)), "OK", "Invalid"))</f>
        <v/>
      </c>
      <c r="CE921" s="281"/>
      <c r="CF921" s="281"/>
      <c r="CG921" s="281"/>
      <c r="CH921" s="281" t="b">
        <f>AND(RMDF!CK921&gt;=0, RMDF!CK921&lt;=1-SUM(RMDF!Z921,RMDF!AG921,RMDF!AN921,RMDF!AU921,RMDF!BB921,RMDF!BI921,RMDF!BP921,RMDF!BW921,RMDF!CD921), RMDF!CK921=ROUND(RMDF!CK921,4))</f>
        <v>1</v>
      </c>
      <c r="CI921" s="317">
        <f>RMDF!CI921</f>
        <v>0</v>
      </c>
      <c r="CJ921" s="318" t="str">
        <f>IF(CI921=0,"",_xlfn.XLOOKUP(CI921,StatePicklist!$1:$1,StatePicklist!$3:$3,"NA",0))</f>
        <v/>
      </c>
      <c r="CK921" s="297" t="str">
        <f ca="1">IF(RMDF!CJ921="", "", IF(ISNUMBER(MATCH(RMDF!CJ921, INDIRECT(CJ921), 0)), "OK", "Invalid"))</f>
        <v/>
      </c>
      <c r="CL921" s="281"/>
      <c r="CM921" s="281"/>
      <c r="CN921" s="281"/>
      <c r="CO921" s="281" t="b">
        <f>AND(RMDF!CR921&gt;=0, RMDF!CR921&lt;=1-SUM(RMDF!Z921,RMDF!AG921,RMDF!AN921,RMDF!AU921,RMDF!BB921,RMDF!BI921,RMDF!BP921,RMDF!BW921,RMDF!CD921,RMDF!CK921), RMDF!CR921=ROUND(RMDF!CR921,4))</f>
        <v>1</v>
      </c>
      <c r="CP921" s="317">
        <f>RMDF!CP921</f>
        <v>0</v>
      </c>
      <c r="CQ921" s="318" t="str">
        <f>IF(CP921=0,"",_xlfn.XLOOKUP(CP921,StatePicklist!$1:$1,StatePicklist!$3:$3,"NA",0))</f>
        <v/>
      </c>
      <c r="CR921" s="297" t="str">
        <f ca="1">IF(RMDF!CQ921="", "", IF(ISNUMBER(MATCH(RMDF!CQ921, INDIRECT(CQ921), 0)), "OK", "Invalid"))</f>
        <v/>
      </c>
      <c r="CS921" s="281"/>
      <c r="CT921" s="281"/>
      <c r="CU921" s="281"/>
      <c r="CV921" s="281" t="b">
        <f>AND(RMDF!CY921&gt;=0, RMDF!CY921&lt;=1-SUM(RMDF!Z921,RMDF!AG921,RMDF!AN921,RMDF!AU921,RMDF!BB921,RMDF!BI921,RMDF!BP921,RMDF!BW921,RMDF!CD921,RMDF!CK921,RMDF!CR921), RMDF!CY921=ROUND(RMDF!CY921,4))</f>
        <v>1</v>
      </c>
      <c r="CW921" s="317">
        <f>RMDF!CW921</f>
        <v>0</v>
      </c>
      <c r="CX921" s="318" t="str">
        <f>IF(CW921=0,"",_xlfn.XLOOKUP(CW921,StatePicklist!$1:$1,StatePicklist!$3:$3,"NA",0))</f>
        <v/>
      </c>
      <c r="CY921" s="297" t="str">
        <f ca="1">IF(RMDF!CX921="", "", IF(ISNUMBER(MATCH(RMDF!CX921, INDIRECT(CX921), 0)), "OK", "Invalid"))</f>
        <v/>
      </c>
      <c r="CZ921" s="281"/>
      <c r="DA921" s="281"/>
      <c r="DB921" s="281"/>
      <c r="DC921" s="281" t="b">
        <f>AND(RMDF!DF921&gt;=0, RMDF!DF921&lt;=1-SUM(RMDF!Z921,RMDF!AG921,RMDF!AN921,RMDF!AU921,RMDF!BB921,RMDF!BI921,RMDF!BP921,RMDF!BW921,RMDF!CD921,RMDF!CK921,RMDF!CR921,RMDF!CY921), RMDF!DF921=ROUND(RMDF!DF921,4))</f>
        <v>1</v>
      </c>
      <c r="DD921" s="317">
        <f>RMDF!DD921</f>
        <v>0</v>
      </c>
      <c r="DE921" s="318" t="str">
        <f>IF(DD921=0,"",_xlfn.XLOOKUP(DD921,StatePicklist!$1:$1,StatePicklist!$3:$3,"NA",0))</f>
        <v/>
      </c>
      <c r="DF921" s="297" t="str">
        <f ca="1">IF(RMDF!DE921="", "", IF(ISNUMBER(MATCH(RMDF!DE921, INDIRECT(DE921), 0)), "OK", "Invalid"))</f>
        <v/>
      </c>
      <c r="DG921" s="281"/>
      <c r="DH921" s="281"/>
      <c r="DI921" s="281"/>
      <c r="DJ921" s="281" t="b">
        <f>AND(RMDF!DM921&gt;=0, RMDF!DM921&lt;=1-SUM(RMDF!Z921,RMDF!AG921,RMDF!AN921,RMDF!AU921,RMDF!BB921,RMDF!BI921,RMDF!BP921,RMDF!BW921,RMDF!CD921,RMDF!CK921,RMDF!CR921,RMDF!CY921,RMDF!DF921), RMDF!DM921=ROUND(RMDF!DM921,4))</f>
        <v>1</v>
      </c>
      <c r="DK921" s="317">
        <f>RMDF!DK921</f>
        <v>0</v>
      </c>
      <c r="DL921" s="318" t="str">
        <f>IF(DK921=0,"",_xlfn.XLOOKUP(DK921,StatePicklist!$1:$1,StatePicklist!$3:$3,"NA",0))</f>
        <v/>
      </c>
      <c r="DM921" s="297" t="str">
        <f ca="1">IF(RMDF!DL921="", "", IF(ISNUMBER(MATCH(RMDF!DL921, INDIRECT(DL921), 0)), "OK", "Invalid"))</f>
        <v/>
      </c>
      <c r="DN921" s="281"/>
      <c r="DO921" s="281"/>
      <c r="DP921" s="281"/>
      <c r="DQ921" s="281" t="b">
        <f>AND(RMDF!DT921&gt;=0, RMDF!DT921&lt;=1-SUM(RMDF!Z921,RMDF!AG921,RMDF!AN921,RMDF!AU921,RMDF!BB921,RMDF!BI921,RMDF!BP921,RMDF!BW921,RMDF!CD921,RMDF!CK921,RMDF!CR921,RMDF!CY921,RMDF!DF921,RMDF!DM921), RMDF!DT921=ROUND(RMDF!DT921,4))</f>
        <v>1</v>
      </c>
      <c r="DR921" s="317">
        <f>RMDF!DR921</f>
        <v>0</v>
      </c>
      <c r="DS921" s="318" t="str">
        <f>IF(DR921=0,"",_xlfn.XLOOKUP(DR921,StatePicklist!$1:$1,StatePicklist!$3:$3,"NA",0))</f>
        <v/>
      </c>
      <c r="DT921" s="297" t="str">
        <f ca="1">IF(RMDF!DS921="", "", IF(ISNUMBER(MATCH(RMDF!DS921, INDIRECT(DS921), 0)), "OK", "Invalid"))</f>
        <v/>
      </c>
      <c r="DU921" s="281"/>
      <c r="DV921" s="281"/>
      <c r="DW921" s="281"/>
      <c r="DX921" s="281" t="b">
        <f>AND(RMDF!EA921&gt;=0, RMDF!EA921&lt;=1-SUM(RMDF!Z921,RMDF!AG921,RMDF!AN921,RMDF!AU921,RMDF!BB921,RMDF!BI921,RMDF!BP921,RMDF!BW921,RMDF!CD921,RMDF!CK921,RMDF!CR921,RMDF!CY921,RMDF!DF921,RMDF!DM921,RMDF!DT921), RMDF!EA921=ROUND(RMDF!EA921,4))</f>
        <v>1</v>
      </c>
      <c r="DY921" s="317">
        <f>RMDF!DY921</f>
        <v>0</v>
      </c>
      <c r="DZ921" s="318" t="str">
        <f>IF(DY921=0,"",_xlfn.XLOOKUP(DY921,StatePicklist!$1:$1,StatePicklist!$3:$3,"NA",0))</f>
        <v/>
      </c>
      <c r="EA921" s="297" t="str">
        <f ca="1">IF(RMDF!DZ921="", "", IF(ISNUMBER(MATCH(RMDF!DZ921, INDIRECT(DZ921), 0)), "OK", "Invalid"))</f>
        <v/>
      </c>
      <c r="EB921" s="281"/>
      <c r="EC921" s="281"/>
      <c r="ED921" s="281"/>
      <c r="EE921" s="281" t="b">
        <f>AND(RMDF!EH921&gt;=0, RMDF!EH921&lt;=1-SUM(RMDF!Z921,RMDF!AG921,RMDF!AN921,RMDF!AU921,RMDF!BB921,RMDF!BI921,RMDF!BP921,RMDF!BW921,RMDF!CD921,RMDF!CK921,RMDF!CR921,RMDF!CY921,RMDF!DF921,RMDF!DM921,RMDF!DT921,RMDF!EA921), RMDF!EH921=ROUND(RMDF!EH921,4))</f>
        <v>1</v>
      </c>
      <c r="EF921" s="317">
        <f>RMDF!EF921</f>
        <v>0</v>
      </c>
      <c r="EG921" s="318" t="str">
        <f>IF(EF921=0,"",_xlfn.XLOOKUP(EF921,StatePicklist!$1:$1,StatePicklist!$3:$3,"NA",0))</f>
        <v/>
      </c>
      <c r="EH921" s="297" t="str">
        <f ca="1">IF(RMDF!EG921="", "", IF(ISNUMBER(MATCH(RMDF!EG921, INDIRECT(EG921), 0)), "OK", "Invalid"))</f>
        <v/>
      </c>
      <c r="EI921" s="281"/>
      <c r="EJ921" s="281"/>
      <c r="EK921" s="281"/>
      <c r="EL921" s="281" t="b">
        <f>AND(RMDF!EO921&gt;=0, RMDF!EO921&lt;=1-SUM(RMDF!Z921,RMDF!AG921,RMDF!AN921,RMDF!AU921,RMDF!BB921,RMDF!BI921,RMDF!BP921,RMDF!BW921,RMDF!CD921,RMDF!CK921,RMDF!CR921,RMDF!CY921,RMDF!DF921,RMDF!DM921,RMDF!DT921,RMDF!EA921,RMDF!EH921), RMDF!EO921=ROUND(RMDF!EO921,4))</f>
        <v>1</v>
      </c>
      <c r="EM921" s="317">
        <f>RMDF!EM921</f>
        <v>0</v>
      </c>
      <c r="EN921" s="318" t="str">
        <f>IF(EM921=0,"",_xlfn.XLOOKUP(EM921,StatePicklist!$1:$1,StatePicklist!$3:$3,"NA",0))</f>
        <v/>
      </c>
      <c r="EO921" s="297" t="str">
        <f ca="1">IF(RMDF!EN921="", "", IF(ISNUMBER(MATCH(RMDF!EN921, INDIRECT(EN921), 0)), "OK", "Invalid"))</f>
        <v/>
      </c>
      <c r="EP921" s="281"/>
      <c r="EQ921" s="281"/>
      <c r="ER921" s="281"/>
      <c r="ES921" s="281" t="b">
        <f>AND(RMDF!EV921&gt;=0, RMDF!EV921&lt;=1-SUM(RMDF!Z921,RMDF!AG921,RMDF!AN921,RMDF!AU921,RMDF!BB921,RMDF!BI921,RMDF!BP921,RMDF!BW921,RMDF!CD921,RMDF!CK921,RMDF!CR921,RMDF!CY921,RMDF!DF921,RMDF!DM921,RMDF!DT921,RMDF!EA921,RMDF!EH921,RMDF!EO921), RMDF!EV921=ROUND(RMDF!EV921,4))</f>
        <v>1</v>
      </c>
      <c r="ET921" s="317">
        <f>RMDF!ET921</f>
        <v>0</v>
      </c>
      <c r="EU921" s="318" t="str">
        <f>IF(ET921=0,"",_xlfn.XLOOKUP(ET921,StatePicklist!$1:$1,StatePicklist!$3:$3,"NA",0))</f>
        <v/>
      </c>
      <c r="EV921" s="297" t="str">
        <f ca="1">IF(RMDF!EU921="", "", IF(ISNUMBER(MATCH(RMDF!EU921, INDIRECT(EU921), 0)), "OK", "Invalid"))</f>
        <v/>
      </c>
      <c r="EW921" s="281"/>
      <c r="EX921" s="281"/>
      <c r="EY921" s="281"/>
      <c r="EZ921" s="281" t="b">
        <f>AND(RMDF!FC921&gt;=0, RMDF!FC921&lt;=1-SUM(RMDF!Z921,RMDF!AG921,RMDF!AN921,RMDF!AU921,RMDF!BB921,RMDF!BI921,RMDF!BP921,RMDF!BW921,RMDF!CD921,RMDF!CK921,RMDF!CR921,RMDF!CY921,RMDF!DF921,RMDF!DM921,RMDF!DT921,RMDF!EA921,RMDF!EH921,RMDF!EO921,RMDF!EV921), RMDF!FC921=ROUND(RMDF!FC921,4))</f>
        <v>1</v>
      </c>
      <c r="FA921" s="317">
        <f>RMDF!FA921</f>
        <v>0</v>
      </c>
      <c r="FB921" s="318" t="str">
        <f>IF(FA921=0,"",_xlfn.XLOOKUP(FA921,StatePicklist!$1:$1,StatePicklist!$3:$3,"NA",0))</f>
        <v/>
      </c>
      <c r="FC921" s="297" t="str">
        <f ca="1">IF(RMDF!FB921="", "", IF(ISNUMBER(MATCH(RMDF!FB921, INDIRECT(FB921), 0)), "OK", "Invalid"))</f>
        <v/>
      </c>
    </row>
    <row r="922" spans="1:159" s="205" customFormat="1" ht="39.9" customHeight="1" x14ac:dyDescent="0.25">
      <c r="A922" s="206"/>
      <c r="B922" s="196"/>
      <c r="C922" s="197"/>
      <c r="D922" s="198"/>
      <c r="E922" s="199"/>
      <c r="F922" s="200"/>
      <c r="G922" s="201"/>
      <c r="H922" s="292"/>
      <c r="I922" s="305">
        <f>RMDF!I922</f>
        <v>0</v>
      </c>
      <c r="J922" s="305" t="str">
        <f>IF(I922=ProductCode!$B$30,"PDReclPost",IF(OR(I922=ProductCode!$C$30,I922=ProductCode!$E$30,I922=ProductCode!$G$30),"PDPreCon",IF(OR(I922=ProductCode!$D$30,I922=ProductCode!$F$30),"PDNotReclPost","")))</f>
        <v/>
      </c>
      <c r="K922" s="305" t="str">
        <f t="shared" si="48"/>
        <v/>
      </c>
      <c r="L922" s="289"/>
      <c r="M922" s="305" t="str">
        <f t="shared" si="48"/>
        <v/>
      </c>
      <c r="N922" s="289" t="b">
        <f>AND(RMDF!N922&gt;=0, RMDF!N922&lt;=1-RMDF!L922, RMDF!N922=ROUND(RMDF!N922,4))</f>
        <v>1</v>
      </c>
      <c r="O922" s="286" t="str">
        <f>IF(P922="","",IF(I922="","",IF(LEFT(I922,13)="Reclaimed pos",RawMaterialCode!$E$569,RawMaterialCode!$E$568)))</f>
        <v>Reclaimed pre-consumer mixed fibers (RM0578)</v>
      </c>
      <c r="P922" s="295">
        <f t="shared" si="49"/>
        <v>1</v>
      </c>
      <c r="Q922" s="202"/>
      <c r="R922" s="203"/>
      <c r="S922" s="204" t="str">
        <f t="shared" si="50"/>
        <v/>
      </c>
      <c r="T922" s="281"/>
      <c r="U922" s="281"/>
      <c r="V922" s="281"/>
      <c r="W922" s="281"/>
      <c r="X922" s="317">
        <f>RMDF!X922</f>
        <v>0</v>
      </c>
      <c r="Y922" s="318" t="str">
        <f>IF(X922=0,"",_xlfn.XLOOKUP(X922,StatePicklist!$1:$1,StatePicklist!$3:$3,"NA",0))</f>
        <v/>
      </c>
      <c r="Z922" s="297" t="str">
        <f ca="1">IF(RMDF!Y922="", "", IF(ISNUMBER(MATCH(RMDF!Y922, INDIRECT(Y922), 0)), "OK", "Invalid"))</f>
        <v/>
      </c>
      <c r="AA922" s="281"/>
      <c r="AB922" s="281"/>
      <c r="AC922" s="281"/>
      <c r="AD922" s="281" t="b">
        <f>AND(RMDF!AG922&gt;=0, RMDF!AG922&lt;=1-RMDF!Z922, RMDF!AG922=ROUND(RMDF!AG922,4))</f>
        <v>1</v>
      </c>
      <c r="AE922" s="317">
        <f>RMDF!AE922</f>
        <v>0</v>
      </c>
      <c r="AF922" s="318" t="str">
        <f>IF(AE922=0,"",_xlfn.XLOOKUP(AE922,StatePicklist!$1:$1,StatePicklist!$3:$3,"NA",0))</f>
        <v/>
      </c>
      <c r="AG922" s="297" t="str">
        <f ca="1">IF(RMDF!AF922="", "", IF(ISNUMBER(MATCH(RMDF!AF922, INDIRECT(AF922), 0)), "OK", "Invalid"))</f>
        <v/>
      </c>
      <c r="AH922" s="281"/>
      <c r="AI922" s="281"/>
      <c r="AJ922" s="281"/>
      <c r="AK922" s="281" t="b">
        <f>AND(RMDF!AN922&gt;=0, RMDF!AN922&lt;=1-SUM(RMDF!Z922,RMDF!AG922), RMDF!AN922=ROUND(RMDF!AN922,4))</f>
        <v>1</v>
      </c>
      <c r="AL922" s="317">
        <f>RMDF!AL922</f>
        <v>0</v>
      </c>
      <c r="AM922" s="318" t="str">
        <f>IF(AL922=0,"",_xlfn.XLOOKUP(AL922,StatePicklist!$1:$1,StatePicklist!$3:$3,"NA",0))</f>
        <v/>
      </c>
      <c r="AN922" s="297" t="str">
        <f ca="1">IF(RMDF!AM922="", "", IF(ISNUMBER(MATCH(RMDF!AM922, INDIRECT(AM922), 0)), "OK", "Invalid"))</f>
        <v/>
      </c>
      <c r="AO922" s="281"/>
      <c r="AP922" s="281"/>
      <c r="AQ922" s="281"/>
      <c r="AR922" s="281" t="b">
        <f>AND(RMDF!AU922&gt;=0, RMDF!AU922&lt;=1-SUM(RMDF!Z922,RMDF!AG922,RMDF!AN922), RMDF!AU922=ROUND(RMDF!AU922,4))</f>
        <v>1</v>
      </c>
      <c r="AS922" s="317">
        <f>RMDF!AS922</f>
        <v>0</v>
      </c>
      <c r="AT922" s="318" t="str">
        <f>IF(AS922=0,"",_xlfn.XLOOKUP(AS922,StatePicklist!$1:$1,StatePicklist!$3:$3,"NA",0))</f>
        <v/>
      </c>
      <c r="AU922" s="297" t="str">
        <f ca="1">IF(RMDF!AT922="", "", IF(ISNUMBER(MATCH(RMDF!AT922, INDIRECT(AT922), 0)), "OK", "Invalid"))</f>
        <v/>
      </c>
      <c r="AV922" s="281"/>
      <c r="AW922" s="281"/>
      <c r="AX922" s="281"/>
      <c r="AY922" s="281" t="b">
        <f>AND(RMDF!BB922&gt;=0, RMDF!BB922&lt;=1-SUM(RMDF!Z922,RMDF!AG922,RMDF!AN922,RMDF!AU922), RMDF!BB922=ROUND(RMDF!BB922,4))</f>
        <v>1</v>
      </c>
      <c r="AZ922" s="317">
        <f>RMDF!AZ922</f>
        <v>0</v>
      </c>
      <c r="BA922" s="318" t="str">
        <f>IF(AZ922=0,"",_xlfn.XLOOKUP(AZ922,StatePicklist!$1:$1,StatePicklist!$3:$3,"NA",0))</f>
        <v/>
      </c>
      <c r="BB922" s="297" t="str">
        <f ca="1">IF(RMDF!BA922="", "", IF(ISNUMBER(MATCH(RMDF!BA922, INDIRECT(BA922), 0)), "OK", "Invalid"))</f>
        <v/>
      </c>
      <c r="BC922" s="281"/>
      <c r="BD922" s="281"/>
      <c r="BE922" s="281"/>
      <c r="BF922" s="281" t="b">
        <f>AND(RMDF!BI922&gt;=0, RMDF!BI922&lt;=1-SUM(RMDF!Z922,RMDF!AG922,RMDF!AN922,RMDF!AU922,RMDF!BB922), RMDF!BI922=ROUND(RMDF!BI922,4))</f>
        <v>1</v>
      </c>
      <c r="BG922" s="317">
        <f>RMDF!BG922</f>
        <v>0</v>
      </c>
      <c r="BH922" s="318" t="str">
        <f>IF(BG922=0,"",_xlfn.XLOOKUP(BG922,StatePicklist!$1:$1,StatePicklist!$3:$3,"NA",0))</f>
        <v/>
      </c>
      <c r="BI922" s="297" t="str">
        <f ca="1">IF(RMDF!BH922="", "", IF(ISNUMBER(MATCH(RMDF!BH922, INDIRECT(BH922), 0)), "OK", "Invalid"))</f>
        <v/>
      </c>
      <c r="BJ922" s="281"/>
      <c r="BK922" s="281"/>
      <c r="BL922" s="281"/>
      <c r="BM922" s="281" t="b">
        <f>AND(RMDF!BP922&gt;=0, RMDF!BP922&lt;=1-SUM(RMDF!Z922,RMDF!AG922,RMDF!AN922,RMDF!AU922,RMDF!BB922,RMDF!BI922), RMDF!BP922=ROUND(RMDF!BP922,4))</f>
        <v>1</v>
      </c>
      <c r="BN922" s="317">
        <f>RMDF!BN922</f>
        <v>0</v>
      </c>
      <c r="BO922" s="318" t="str">
        <f>IF(BN922=0,"",_xlfn.XLOOKUP(BN922,StatePicklist!$1:$1,StatePicklist!$3:$3,"NA",0))</f>
        <v/>
      </c>
      <c r="BP922" s="297" t="str">
        <f ca="1">IF(RMDF!BO922="", "", IF(ISNUMBER(MATCH(RMDF!BO922, INDIRECT(BO922), 0)), "OK", "Invalid"))</f>
        <v/>
      </c>
      <c r="BQ922" s="281"/>
      <c r="BR922" s="281"/>
      <c r="BS922" s="281"/>
      <c r="BT922" s="281" t="b">
        <f>AND(RMDF!BW922&gt;=0, RMDF!BW922&lt;=1-SUM(RMDF!Z922,RMDF!AG922,RMDF!AN922,RMDF!AU922,RMDF!BB922,RMDF!BI922,RMDF!BP922), RMDF!BW922=ROUND(RMDF!BW922,4))</f>
        <v>1</v>
      </c>
      <c r="BU922" s="317">
        <f>RMDF!BU922</f>
        <v>0</v>
      </c>
      <c r="BV922" s="318" t="str">
        <f>IF(BU922=0,"",_xlfn.XLOOKUP(BU922,StatePicklist!$1:$1,StatePicklist!$3:$3,"NA",0))</f>
        <v/>
      </c>
      <c r="BW922" s="297" t="str">
        <f ca="1">IF(RMDF!BV922="", "", IF(ISNUMBER(MATCH(RMDF!BV922, INDIRECT(BV922), 0)), "OK", "Invalid"))</f>
        <v/>
      </c>
      <c r="BX922" s="281"/>
      <c r="BY922" s="281"/>
      <c r="BZ922" s="281"/>
      <c r="CA922" s="281" t="b">
        <f>AND(RMDF!CD922&gt;=0, RMDF!CD922&lt;=1-SUM(RMDF!Z922,RMDF!AG922,RMDF!AN922,RMDF!AU922,RMDF!BB922,RMDF!BI922,RMDF!BP922,RMDF!BW922), RMDF!CD922=ROUND(RMDF!CD922,4))</f>
        <v>1</v>
      </c>
      <c r="CB922" s="317">
        <f>RMDF!CB922</f>
        <v>0</v>
      </c>
      <c r="CC922" s="318" t="str">
        <f>IF(CB922=0,"",_xlfn.XLOOKUP(CB922,StatePicklist!$1:$1,StatePicklist!$3:$3,"NA",0))</f>
        <v/>
      </c>
      <c r="CD922" s="297" t="str">
        <f ca="1">IF(RMDF!CC922="", "", IF(ISNUMBER(MATCH(RMDF!CC922, INDIRECT(CC922), 0)), "OK", "Invalid"))</f>
        <v/>
      </c>
      <c r="CE922" s="281"/>
      <c r="CF922" s="281"/>
      <c r="CG922" s="281"/>
      <c r="CH922" s="281" t="b">
        <f>AND(RMDF!CK922&gt;=0, RMDF!CK922&lt;=1-SUM(RMDF!Z922,RMDF!AG922,RMDF!AN922,RMDF!AU922,RMDF!BB922,RMDF!BI922,RMDF!BP922,RMDF!BW922,RMDF!CD922), RMDF!CK922=ROUND(RMDF!CK922,4))</f>
        <v>1</v>
      </c>
      <c r="CI922" s="317">
        <f>RMDF!CI922</f>
        <v>0</v>
      </c>
      <c r="CJ922" s="318" t="str">
        <f>IF(CI922=0,"",_xlfn.XLOOKUP(CI922,StatePicklist!$1:$1,StatePicklist!$3:$3,"NA",0))</f>
        <v/>
      </c>
      <c r="CK922" s="297" t="str">
        <f ca="1">IF(RMDF!CJ922="", "", IF(ISNUMBER(MATCH(RMDF!CJ922, INDIRECT(CJ922), 0)), "OK", "Invalid"))</f>
        <v/>
      </c>
      <c r="CL922" s="281"/>
      <c r="CM922" s="281"/>
      <c r="CN922" s="281"/>
      <c r="CO922" s="281" t="b">
        <f>AND(RMDF!CR922&gt;=0, RMDF!CR922&lt;=1-SUM(RMDF!Z922,RMDF!AG922,RMDF!AN922,RMDF!AU922,RMDF!BB922,RMDF!BI922,RMDF!BP922,RMDF!BW922,RMDF!CD922,RMDF!CK922), RMDF!CR922=ROUND(RMDF!CR922,4))</f>
        <v>1</v>
      </c>
      <c r="CP922" s="317">
        <f>RMDF!CP922</f>
        <v>0</v>
      </c>
      <c r="CQ922" s="318" t="str">
        <f>IF(CP922=0,"",_xlfn.XLOOKUP(CP922,StatePicklist!$1:$1,StatePicklist!$3:$3,"NA",0))</f>
        <v/>
      </c>
      <c r="CR922" s="297" t="str">
        <f ca="1">IF(RMDF!CQ922="", "", IF(ISNUMBER(MATCH(RMDF!CQ922, INDIRECT(CQ922), 0)), "OK", "Invalid"))</f>
        <v/>
      </c>
      <c r="CS922" s="281"/>
      <c r="CT922" s="281"/>
      <c r="CU922" s="281"/>
      <c r="CV922" s="281" t="b">
        <f>AND(RMDF!CY922&gt;=0, RMDF!CY922&lt;=1-SUM(RMDF!Z922,RMDF!AG922,RMDF!AN922,RMDF!AU922,RMDF!BB922,RMDF!BI922,RMDF!BP922,RMDF!BW922,RMDF!CD922,RMDF!CK922,RMDF!CR922), RMDF!CY922=ROUND(RMDF!CY922,4))</f>
        <v>1</v>
      </c>
      <c r="CW922" s="317">
        <f>RMDF!CW922</f>
        <v>0</v>
      </c>
      <c r="CX922" s="318" t="str">
        <f>IF(CW922=0,"",_xlfn.XLOOKUP(CW922,StatePicklist!$1:$1,StatePicklist!$3:$3,"NA",0))</f>
        <v/>
      </c>
      <c r="CY922" s="297" t="str">
        <f ca="1">IF(RMDF!CX922="", "", IF(ISNUMBER(MATCH(RMDF!CX922, INDIRECT(CX922), 0)), "OK", "Invalid"))</f>
        <v/>
      </c>
      <c r="CZ922" s="281"/>
      <c r="DA922" s="281"/>
      <c r="DB922" s="281"/>
      <c r="DC922" s="281" t="b">
        <f>AND(RMDF!DF922&gt;=0, RMDF!DF922&lt;=1-SUM(RMDF!Z922,RMDF!AG922,RMDF!AN922,RMDF!AU922,RMDF!BB922,RMDF!BI922,RMDF!BP922,RMDF!BW922,RMDF!CD922,RMDF!CK922,RMDF!CR922,RMDF!CY922), RMDF!DF922=ROUND(RMDF!DF922,4))</f>
        <v>1</v>
      </c>
      <c r="DD922" s="317">
        <f>RMDF!DD922</f>
        <v>0</v>
      </c>
      <c r="DE922" s="318" t="str">
        <f>IF(DD922=0,"",_xlfn.XLOOKUP(DD922,StatePicklist!$1:$1,StatePicklist!$3:$3,"NA",0))</f>
        <v/>
      </c>
      <c r="DF922" s="297" t="str">
        <f ca="1">IF(RMDF!DE922="", "", IF(ISNUMBER(MATCH(RMDF!DE922, INDIRECT(DE922), 0)), "OK", "Invalid"))</f>
        <v/>
      </c>
      <c r="DG922" s="281"/>
      <c r="DH922" s="281"/>
      <c r="DI922" s="281"/>
      <c r="DJ922" s="281" t="b">
        <f>AND(RMDF!DM922&gt;=0, RMDF!DM922&lt;=1-SUM(RMDF!Z922,RMDF!AG922,RMDF!AN922,RMDF!AU922,RMDF!BB922,RMDF!BI922,RMDF!BP922,RMDF!BW922,RMDF!CD922,RMDF!CK922,RMDF!CR922,RMDF!CY922,RMDF!DF922), RMDF!DM922=ROUND(RMDF!DM922,4))</f>
        <v>1</v>
      </c>
      <c r="DK922" s="317">
        <f>RMDF!DK922</f>
        <v>0</v>
      </c>
      <c r="DL922" s="318" t="str">
        <f>IF(DK922=0,"",_xlfn.XLOOKUP(DK922,StatePicklist!$1:$1,StatePicklist!$3:$3,"NA",0))</f>
        <v/>
      </c>
      <c r="DM922" s="297" t="str">
        <f ca="1">IF(RMDF!DL922="", "", IF(ISNUMBER(MATCH(RMDF!DL922, INDIRECT(DL922), 0)), "OK", "Invalid"))</f>
        <v/>
      </c>
      <c r="DN922" s="281"/>
      <c r="DO922" s="281"/>
      <c r="DP922" s="281"/>
      <c r="DQ922" s="281" t="b">
        <f>AND(RMDF!DT922&gt;=0, RMDF!DT922&lt;=1-SUM(RMDF!Z922,RMDF!AG922,RMDF!AN922,RMDF!AU922,RMDF!BB922,RMDF!BI922,RMDF!BP922,RMDF!BW922,RMDF!CD922,RMDF!CK922,RMDF!CR922,RMDF!CY922,RMDF!DF922,RMDF!DM922), RMDF!DT922=ROUND(RMDF!DT922,4))</f>
        <v>1</v>
      </c>
      <c r="DR922" s="317">
        <f>RMDF!DR922</f>
        <v>0</v>
      </c>
      <c r="DS922" s="318" t="str">
        <f>IF(DR922=0,"",_xlfn.XLOOKUP(DR922,StatePicklist!$1:$1,StatePicklist!$3:$3,"NA",0))</f>
        <v/>
      </c>
      <c r="DT922" s="297" t="str">
        <f ca="1">IF(RMDF!DS922="", "", IF(ISNUMBER(MATCH(RMDF!DS922, INDIRECT(DS922), 0)), "OK", "Invalid"))</f>
        <v/>
      </c>
      <c r="DU922" s="281"/>
      <c r="DV922" s="281"/>
      <c r="DW922" s="281"/>
      <c r="DX922" s="281" t="b">
        <f>AND(RMDF!EA922&gt;=0, RMDF!EA922&lt;=1-SUM(RMDF!Z922,RMDF!AG922,RMDF!AN922,RMDF!AU922,RMDF!BB922,RMDF!BI922,RMDF!BP922,RMDF!BW922,RMDF!CD922,RMDF!CK922,RMDF!CR922,RMDF!CY922,RMDF!DF922,RMDF!DM922,RMDF!DT922), RMDF!EA922=ROUND(RMDF!EA922,4))</f>
        <v>1</v>
      </c>
      <c r="DY922" s="317">
        <f>RMDF!DY922</f>
        <v>0</v>
      </c>
      <c r="DZ922" s="318" t="str">
        <f>IF(DY922=0,"",_xlfn.XLOOKUP(DY922,StatePicklist!$1:$1,StatePicklist!$3:$3,"NA",0))</f>
        <v/>
      </c>
      <c r="EA922" s="297" t="str">
        <f ca="1">IF(RMDF!DZ922="", "", IF(ISNUMBER(MATCH(RMDF!DZ922, INDIRECT(DZ922), 0)), "OK", "Invalid"))</f>
        <v/>
      </c>
      <c r="EB922" s="281"/>
      <c r="EC922" s="281"/>
      <c r="ED922" s="281"/>
      <c r="EE922" s="281" t="b">
        <f>AND(RMDF!EH922&gt;=0, RMDF!EH922&lt;=1-SUM(RMDF!Z922,RMDF!AG922,RMDF!AN922,RMDF!AU922,RMDF!BB922,RMDF!BI922,RMDF!BP922,RMDF!BW922,RMDF!CD922,RMDF!CK922,RMDF!CR922,RMDF!CY922,RMDF!DF922,RMDF!DM922,RMDF!DT922,RMDF!EA922), RMDF!EH922=ROUND(RMDF!EH922,4))</f>
        <v>1</v>
      </c>
      <c r="EF922" s="317">
        <f>RMDF!EF922</f>
        <v>0</v>
      </c>
      <c r="EG922" s="318" t="str">
        <f>IF(EF922=0,"",_xlfn.XLOOKUP(EF922,StatePicklist!$1:$1,StatePicklist!$3:$3,"NA",0))</f>
        <v/>
      </c>
      <c r="EH922" s="297" t="str">
        <f ca="1">IF(RMDF!EG922="", "", IF(ISNUMBER(MATCH(RMDF!EG922, INDIRECT(EG922), 0)), "OK", "Invalid"))</f>
        <v/>
      </c>
      <c r="EI922" s="281"/>
      <c r="EJ922" s="281"/>
      <c r="EK922" s="281"/>
      <c r="EL922" s="281" t="b">
        <f>AND(RMDF!EO922&gt;=0, RMDF!EO922&lt;=1-SUM(RMDF!Z922,RMDF!AG922,RMDF!AN922,RMDF!AU922,RMDF!BB922,RMDF!BI922,RMDF!BP922,RMDF!BW922,RMDF!CD922,RMDF!CK922,RMDF!CR922,RMDF!CY922,RMDF!DF922,RMDF!DM922,RMDF!DT922,RMDF!EA922,RMDF!EH922), RMDF!EO922=ROUND(RMDF!EO922,4))</f>
        <v>1</v>
      </c>
      <c r="EM922" s="317">
        <f>RMDF!EM922</f>
        <v>0</v>
      </c>
      <c r="EN922" s="318" t="str">
        <f>IF(EM922=0,"",_xlfn.XLOOKUP(EM922,StatePicklist!$1:$1,StatePicklist!$3:$3,"NA",0))</f>
        <v/>
      </c>
      <c r="EO922" s="297" t="str">
        <f ca="1">IF(RMDF!EN922="", "", IF(ISNUMBER(MATCH(RMDF!EN922, INDIRECT(EN922), 0)), "OK", "Invalid"))</f>
        <v/>
      </c>
      <c r="EP922" s="281"/>
      <c r="EQ922" s="281"/>
      <c r="ER922" s="281"/>
      <c r="ES922" s="281" t="b">
        <f>AND(RMDF!EV922&gt;=0, RMDF!EV922&lt;=1-SUM(RMDF!Z922,RMDF!AG922,RMDF!AN922,RMDF!AU922,RMDF!BB922,RMDF!BI922,RMDF!BP922,RMDF!BW922,RMDF!CD922,RMDF!CK922,RMDF!CR922,RMDF!CY922,RMDF!DF922,RMDF!DM922,RMDF!DT922,RMDF!EA922,RMDF!EH922,RMDF!EO922), RMDF!EV922=ROUND(RMDF!EV922,4))</f>
        <v>1</v>
      </c>
      <c r="ET922" s="317">
        <f>RMDF!ET922</f>
        <v>0</v>
      </c>
      <c r="EU922" s="318" t="str">
        <f>IF(ET922=0,"",_xlfn.XLOOKUP(ET922,StatePicklist!$1:$1,StatePicklist!$3:$3,"NA",0))</f>
        <v/>
      </c>
      <c r="EV922" s="297" t="str">
        <f ca="1">IF(RMDF!EU922="", "", IF(ISNUMBER(MATCH(RMDF!EU922, INDIRECT(EU922), 0)), "OK", "Invalid"))</f>
        <v/>
      </c>
      <c r="EW922" s="281"/>
      <c r="EX922" s="281"/>
      <c r="EY922" s="281"/>
      <c r="EZ922" s="281" t="b">
        <f>AND(RMDF!FC922&gt;=0, RMDF!FC922&lt;=1-SUM(RMDF!Z922,RMDF!AG922,RMDF!AN922,RMDF!AU922,RMDF!BB922,RMDF!BI922,RMDF!BP922,RMDF!BW922,RMDF!CD922,RMDF!CK922,RMDF!CR922,RMDF!CY922,RMDF!DF922,RMDF!DM922,RMDF!DT922,RMDF!EA922,RMDF!EH922,RMDF!EO922,RMDF!EV922), RMDF!FC922=ROUND(RMDF!FC922,4))</f>
        <v>1</v>
      </c>
      <c r="FA922" s="317">
        <f>RMDF!FA922</f>
        <v>0</v>
      </c>
      <c r="FB922" s="318" t="str">
        <f>IF(FA922=0,"",_xlfn.XLOOKUP(FA922,StatePicklist!$1:$1,StatePicklist!$3:$3,"NA",0))</f>
        <v/>
      </c>
      <c r="FC922" s="297" t="str">
        <f ca="1">IF(RMDF!FB922="", "", IF(ISNUMBER(MATCH(RMDF!FB922, INDIRECT(FB922), 0)), "OK", "Invalid"))</f>
        <v/>
      </c>
    </row>
    <row r="923" spans="1:159" s="205" customFormat="1" ht="39.9" customHeight="1" x14ac:dyDescent="0.25">
      <c r="A923" s="206"/>
      <c r="B923" s="196"/>
      <c r="C923" s="197"/>
      <c r="D923" s="198"/>
      <c r="E923" s="199"/>
      <c r="F923" s="200"/>
      <c r="G923" s="201"/>
      <c r="H923" s="292"/>
      <c r="I923" s="305">
        <f>RMDF!I923</f>
        <v>0</v>
      </c>
      <c r="J923" s="305" t="str">
        <f>IF(I923=ProductCode!$B$30,"PDReclPost",IF(OR(I923=ProductCode!$C$30,I923=ProductCode!$E$30,I923=ProductCode!$G$30),"PDPreCon",IF(OR(I923=ProductCode!$D$30,I923=ProductCode!$F$30),"PDNotReclPost","")))</f>
        <v/>
      </c>
      <c r="K923" s="305" t="str">
        <f t="shared" si="48"/>
        <v/>
      </c>
      <c r="L923" s="289"/>
      <c r="M923" s="305" t="str">
        <f t="shared" si="48"/>
        <v/>
      </c>
      <c r="N923" s="289" t="b">
        <f>AND(RMDF!N923&gt;=0, RMDF!N923&lt;=1-RMDF!L923, RMDF!N923=ROUND(RMDF!N923,4))</f>
        <v>1</v>
      </c>
      <c r="O923" s="286" t="str">
        <f>IF(P923="","",IF(I923="","",IF(LEFT(I923,13)="Reclaimed pos",RawMaterialCode!$E$569,RawMaterialCode!$E$568)))</f>
        <v>Reclaimed pre-consumer mixed fibers (RM0578)</v>
      </c>
      <c r="P923" s="295">
        <f t="shared" si="49"/>
        <v>1</v>
      </c>
      <c r="Q923" s="202"/>
      <c r="R923" s="203"/>
      <c r="S923" s="204" t="str">
        <f t="shared" si="50"/>
        <v/>
      </c>
      <c r="T923" s="281"/>
      <c r="U923" s="281"/>
      <c r="V923" s="281"/>
      <c r="W923" s="281"/>
      <c r="X923" s="317">
        <f>RMDF!X923</f>
        <v>0</v>
      </c>
      <c r="Y923" s="318" t="str">
        <f>IF(X923=0,"",_xlfn.XLOOKUP(X923,StatePicklist!$1:$1,StatePicklist!$3:$3,"NA",0))</f>
        <v/>
      </c>
      <c r="Z923" s="297" t="str">
        <f ca="1">IF(RMDF!Y923="", "", IF(ISNUMBER(MATCH(RMDF!Y923, INDIRECT(Y923), 0)), "OK", "Invalid"))</f>
        <v/>
      </c>
      <c r="AA923" s="281"/>
      <c r="AB923" s="281"/>
      <c r="AC923" s="281"/>
      <c r="AD923" s="281" t="b">
        <f>AND(RMDF!AG923&gt;=0, RMDF!AG923&lt;=1-RMDF!Z923, RMDF!AG923=ROUND(RMDF!AG923,4))</f>
        <v>1</v>
      </c>
      <c r="AE923" s="317">
        <f>RMDF!AE923</f>
        <v>0</v>
      </c>
      <c r="AF923" s="318" t="str">
        <f>IF(AE923=0,"",_xlfn.XLOOKUP(AE923,StatePicklist!$1:$1,StatePicklist!$3:$3,"NA",0))</f>
        <v/>
      </c>
      <c r="AG923" s="297" t="str">
        <f ca="1">IF(RMDF!AF923="", "", IF(ISNUMBER(MATCH(RMDF!AF923, INDIRECT(AF923), 0)), "OK", "Invalid"))</f>
        <v/>
      </c>
      <c r="AH923" s="281"/>
      <c r="AI923" s="281"/>
      <c r="AJ923" s="281"/>
      <c r="AK923" s="281" t="b">
        <f>AND(RMDF!AN923&gt;=0, RMDF!AN923&lt;=1-SUM(RMDF!Z923,RMDF!AG923), RMDF!AN923=ROUND(RMDF!AN923,4))</f>
        <v>1</v>
      </c>
      <c r="AL923" s="317">
        <f>RMDF!AL923</f>
        <v>0</v>
      </c>
      <c r="AM923" s="318" t="str">
        <f>IF(AL923=0,"",_xlfn.XLOOKUP(AL923,StatePicklist!$1:$1,StatePicklist!$3:$3,"NA",0))</f>
        <v/>
      </c>
      <c r="AN923" s="297" t="str">
        <f ca="1">IF(RMDF!AM923="", "", IF(ISNUMBER(MATCH(RMDF!AM923, INDIRECT(AM923), 0)), "OK", "Invalid"))</f>
        <v/>
      </c>
      <c r="AO923" s="281"/>
      <c r="AP923" s="281"/>
      <c r="AQ923" s="281"/>
      <c r="AR923" s="281" t="b">
        <f>AND(RMDF!AU923&gt;=0, RMDF!AU923&lt;=1-SUM(RMDF!Z923,RMDF!AG923,RMDF!AN923), RMDF!AU923=ROUND(RMDF!AU923,4))</f>
        <v>1</v>
      </c>
      <c r="AS923" s="317">
        <f>RMDF!AS923</f>
        <v>0</v>
      </c>
      <c r="AT923" s="318" t="str">
        <f>IF(AS923=0,"",_xlfn.XLOOKUP(AS923,StatePicklist!$1:$1,StatePicklist!$3:$3,"NA",0))</f>
        <v/>
      </c>
      <c r="AU923" s="297" t="str">
        <f ca="1">IF(RMDF!AT923="", "", IF(ISNUMBER(MATCH(RMDF!AT923, INDIRECT(AT923), 0)), "OK", "Invalid"))</f>
        <v/>
      </c>
      <c r="AV923" s="281"/>
      <c r="AW923" s="281"/>
      <c r="AX923" s="281"/>
      <c r="AY923" s="281" t="b">
        <f>AND(RMDF!BB923&gt;=0, RMDF!BB923&lt;=1-SUM(RMDF!Z923,RMDF!AG923,RMDF!AN923,RMDF!AU923), RMDF!BB923=ROUND(RMDF!BB923,4))</f>
        <v>1</v>
      </c>
      <c r="AZ923" s="317">
        <f>RMDF!AZ923</f>
        <v>0</v>
      </c>
      <c r="BA923" s="318" t="str">
        <f>IF(AZ923=0,"",_xlfn.XLOOKUP(AZ923,StatePicklist!$1:$1,StatePicklist!$3:$3,"NA",0))</f>
        <v/>
      </c>
      <c r="BB923" s="297" t="str">
        <f ca="1">IF(RMDF!BA923="", "", IF(ISNUMBER(MATCH(RMDF!BA923, INDIRECT(BA923), 0)), "OK", "Invalid"))</f>
        <v/>
      </c>
      <c r="BC923" s="281"/>
      <c r="BD923" s="281"/>
      <c r="BE923" s="281"/>
      <c r="BF923" s="281" t="b">
        <f>AND(RMDF!BI923&gt;=0, RMDF!BI923&lt;=1-SUM(RMDF!Z923,RMDF!AG923,RMDF!AN923,RMDF!AU923,RMDF!BB923), RMDF!BI923=ROUND(RMDF!BI923,4))</f>
        <v>1</v>
      </c>
      <c r="BG923" s="317">
        <f>RMDF!BG923</f>
        <v>0</v>
      </c>
      <c r="BH923" s="318" t="str">
        <f>IF(BG923=0,"",_xlfn.XLOOKUP(BG923,StatePicklist!$1:$1,StatePicklist!$3:$3,"NA",0))</f>
        <v/>
      </c>
      <c r="BI923" s="297" t="str">
        <f ca="1">IF(RMDF!BH923="", "", IF(ISNUMBER(MATCH(RMDF!BH923, INDIRECT(BH923), 0)), "OK", "Invalid"))</f>
        <v/>
      </c>
      <c r="BJ923" s="281"/>
      <c r="BK923" s="281"/>
      <c r="BL923" s="281"/>
      <c r="BM923" s="281" t="b">
        <f>AND(RMDF!BP923&gt;=0, RMDF!BP923&lt;=1-SUM(RMDF!Z923,RMDF!AG923,RMDF!AN923,RMDF!AU923,RMDF!BB923,RMDF!BI923), RMDF!BP923=ROUND(RMDF!BP923,4))</f>
        <v>1</v>
      </c>
      <c r="BN923" s="317">
        <f>RMDF!BN923</f>
        <v>0</v>
      </c>
      <c r="BO923" s="318" t="str">
        <f>IF(BN923=0,"",_xlfn.XLOOKUP(BN923,StatePicklist!$1:$1,StatePicklist!$3:$3,"NA",0))</f>
        <v/>
      </c>
      <c r="BP923" s="297" t="str">
        <f ca="1">IF(RMDF!BO923="", "", IF(ISNUMBER(MATCH(RMDF!BO923, INDIRECT(BO923), 0)), "OK", "Invalid"))</f>
        <v/>
      </c>
      <c r="BQ923" s="281"/>
      <c r="BR923" s="281"/>
      <c r="BS923" s="281"/>
      <c r="BT923" s="281" t="b">
        <f>AND(RMDF!BW923&gt;=0, RMDF!BW923&lt;=1-SUM(RMDF!Z923,RMDF!AG923,RMDF!AN923,RMDF!AU923,RMDF!BB923,RMDF!BI923,RMDF!BP923), RMDF!BW923=ROUND(RMDF!BW923,4))</f>
        <v>1</v>
      </c>
      <c r="BU923" s="317">
        <f>RMDF!BU923</f>
        <v>0</v>
      </c>
      <c r="BV923" s="318" t="str">
        <f>IF(BU923=0,"",_xlfn.XLOOKUP(BU923,StatePicklist!$1:$1,StatePicklist!$3:$3,"NA",0))</f>
        <v/>
      </c>
      <c r="BW923" s="297" t="str">
        <f ca="1">IF(RMDF!BV923="", "", IF(ISNUMBER(MATCH(RMDF!BV923, INDIRECT(BV923), 0)), "OK", "Invalid"))</f>
        <v/>
      </c>
      <c r="BX923" s="281"/>
      <c r="BY923" s="281"/>
      <c r="BZ923" s="281"/>
      <c r="CA923" s="281" t="b">
        <f>AND(RMDF!CD923&gt;=0, RMDF!CD923&lt;=1-SUM(RMDF!Z923,RMDF!AG923,RMDF!AN923,RMDF!AU923,RMDF!BB923,RMDF!BI923,RMDF!BP923,RMDF!BW923), RMDF!CD923=ROUND(RMDF!CD923,4))</f>
        <v>1</v>
      </c>
      <c r="CB923" s="317">
        <f>RMDF!CB923</f>
        <v>0</v>
      </c>
      <c r="CC923" s="318" t="str">
        <f>IF(CB923=0,"",_xlfn.XLOOKUP(CB923,StatePicklist!$1:$1,StatePicklist!$3:$3,"NA",0))</f>
        <v/>
      </c>
      <c r="CD923" s="297" t="str">
        <f ca="1">IF(RMDF!CC923="", "", IF(ISNUMBER(MATCH(RMDF!CC923, INDIRECT(CC923), 0)), "OK", "Invalid"))</f>
        <v/>
      </c>
      <c r="CE923" s="281"/>
      <c r="CF923" s="281"/>
      <c r="CG923" s="281"/>
      <c r="CH923" s="281" t="b">
        <f>AND(RMDF!CK923&gt;=0, RMDF!CK923&lt;=1-SUM(RMDF!Z923,RMDF!AG923,RMDF!AN923,RMDF!AU923,RMDF!BB923,RMDF!BI923,RMDF!BP923,RMDF!BW923,RMDF!CD923), RMDF!CK923=ROUND(RMDF!CK923,4))</f>
        <v>1</v>
      </c>
      <c r="CI923" s="317">
        <f>RMDF!CI923</f>
        <v>0</v>
      </c>
      <c r="CJ923" s="318" t="str">
        <f>IF(CI923=0,"",_xlfn.XLOOKUP(CI923,StatePicklist!$1:$1,StatePicklist!$3:$3,"NA",0))</f>
        <v/>
      </c>
      <c r="CK923" s="297" t="str">
        <f ca="1">IF(RMDF!CJ923="", "", IF(ISNUMBER(MATCH(RMDF!CJ923, INDIRECT(CJ923), 0)), "OK", "Invalid"))</f>
        <v/>
      </c>
      <c r="CL923" s="281"/>
      <c r="CM923" s="281"/>
      <c r="CN923" s="281"/>
      <c r="CO923" s="281" t="b">
        <f>AND(RMDF!CR923&gt;=0, RMDF!CR923&lt;=1-SUM(RMDF!Z923,RMDF!AG923,RMDF!AN923,RMDF!AU923,RMDF!BB923,RMDF!BI923,RMDF!BP923,RMDF!BW923,RMDF!CD923,RMDF!CK923), RMDF!CR923=ROUND(RMDF!CR923,4))</f>
        <v>1</v>
      </c>
      <c r="CP923" s="317">
        <f>RMDF!CP923</f>
        <v>0</v>
      </c>
      <c r="CQ923" s="318" t="str">
        <f>IF(CP923=0,"",_xlfn.XLOOKUP(CP923,StatePicklist!$1:$1,StatePicklist!$3:$3,"NA",0))</f>
        <v/>
      </c>
      <c r="CR923" s="297" t="str">
        <f ca="1">IF(RMDF!CQ923="", "", IF(ISNUMBER(MATCH(RMDF!CQ923, INDIRECT(CQ923), 0)), "OK", "Invalid"))</f>
        <v/>
      </c>
      <c r="CS923" s="281"/>
      <c r="CT923" s="281"/>
      <c r="CU923" s="281"/>
      <c r="CV923" s="281" t="b">
        <f>AND(RMDF!CY923&gt;=0, RMDF!CY923&lt;=1-SUM(RMDF!Z923,RMDF!AG923,RMDF!AN923,RMDF!AU923,RMDF!BB923,RMDF!BI923,RMDF!BP923,RMDF!BW923,RMDF!CD923,RMDF!CK923,RMDF!CR923), RMDF!CY923=ROUND(RMDF!CY923,4))</f>
        <v>1</v>
      </c>
      <c r="CW923" s="317">
        <f>RMDF!CW923</f>
        <v>0</v>
      </c>
      <c r="CX923" s="318" t="str">
        <f>IF(CW923=0,"",_xlfn.XLOOKUP(CW923,StatePicklist!$1:$1,StatePicklist!$3:$3,"NA",0))</f>
        <v/>
      </c>
      <c r="CY923" s="297" t="str">
        <f ca="1">IF(RMDF!CX923="", "", IF(ISNUMBER(MATCH(RMDF!CX923, INDIRECT(CX923), 0)), "OK", "Invalid"))</f>
        <v/>
      </c>
      <c r="CZ923" s="281"/>
      <c r="DA923" s="281"/>
      <c r="DB923" s="281"/>
      <c r="DC923" s="281" t="b">
        <f>AND(RMDF!DF923&gt;=0, RMDF!DF923&lt;=1-SUM(RMDF!Z923,RMDF!AG923,RMDF!AN923,RMDF!AU923,RMDF!BB923,RMDF!BI923,RMDF!BP923,RMDF!BW923,RMDF!CD923,RMDF!CK923,RMDF!CR923,RMDF!CY923), RMDF!DF923=ROUND(RMDF!DF923,4))</f>
        <v>1</v>
      </c>
      <c r="DD923" s="317">
        <f>RMDF!DD923</f>
        <v>0</v>
      </c>
      <c r="DE923" s="318" t="str">
        <f>IF(DD923=0,"",_xlfn.XLOOKUP(DD923,StatePicklist!$1:$1,StatePicklist!$3:$3,"NA",0))</f>
        <v/>
      </c>
      <c r="DF923" s="297" t="str">
        <f ca="1">IF(RMDF!DE923="", "", IF(ISNUMBER(MATCH(RMDF!DE923, INDIRECT(DE923), 0)), "OK", "Invalid"))</f>
        <v/>
      </c>
      <c r="DG923" s="281"/>
      <c r="DH923" s="281"/>
      <c r="DI923" s="281"/>
      <c r="DJ923" s="281" t="b">
        <f>AND(RMDF!DM923&gt;=0, RMDF!DM923&lt;=1-SUM(RMDF!Z923,RMDF!AG923,RMDF!AN923,RMDF!AU923,RMDF!BB923,RMDF!BI923,RMDF!BP923,RMDF!BW923,RMDF!CD923,RMDF!CK923,RMDF!CR923,RMDF!CY923,RMDF!DF923), RMDF!DM923=ROUND(RMDF!DM923,4))</f>
        <v>1</v>
      </c>
      <c r="DK923" s="317">
        <f>RMDF!DK923</f>
        <v>0</v>
      </c>
      <c r="DL923" s="318" t="str">
        <f>IF(DK923=0,"",_xlfn.XLOOKUP(DK923,StatePicklist!$1:$1,StatePicklist!$3:$3,"NA",0))</f>
        <v/>
      </c>
      <c r="DM923" s="297" t="str">
        <f ca="1">IF(RMDF!DL923="", "", IF(ISNUMBER(MATCH(RMDF!DL923, INDIRECT(DL923), 0)), "OK", "Invalid"))</f>
        <v/>
      </c>
      <c r="DN923" s="281"/>
      <c r="DO923" s="281"/>
      <c r="DP923" s="281"/>
      <c r="DQ923" s="281" t="b">
        <f>AND(RMDF!DT923&gt;=0, RMDF!DT923&lt;=1-SUM(RMDF!Z923,RMDF!AG923,RMDF!AN923,RMDF!AU923,RMDF!BB923,RMDF!BI923,RMDF!BP923,RMDF!BW923,RMDF!CD923,RMDF!CK923,RMDF!CR923,RMDF!CY923,RMDF!DF923,RMDF!DM923), RMDF!DT923=ROUND(RMDF!DT923,4))</f>
        <v>1</v>
      </c>
      <c r="DR923" s="317">
        <f>RMDF!DR923</f>
        <v>0</v>
      </c>
      <c r="DS923" s="318" t="str">
        <f>IF(DR923=0,"",_xlfn.XLOOKUP(DR923,StatePicklist!$1:$1,StatePicklist!$3:$3,"NA",0))</f>
        <v/>
      </c>
      <c r="DT923" s="297" t="str">
        <f ca="1">IF(RMDF!DS923="", "", IF(ISNUMBER(MATCH(RMDF!DS923, INDIRECT(DS923), 0)), "OK", "Invalid"))</f>
        <v/>
      </c>
      <c r="DU923" s="281"/>
      <c r="DV923" s="281"/>
      <c r="DW923" s="281"/>
      <c r="DX923" s="281" t="b">
        <f>AND(RMDF!EA923&gt;=0, RMDF!EA923&lt;=1-SUM(RMDF!Z923,RMDF!AG923,RMDF!AN923,RMDF!AU923,RMDF!BB923,RMDF!BI923,RMDF!BP923,RMDF!BW923,RMDF!CD923,RMDF!CK923,RMDF!CR923,RMDF!CY923,RMDF!DF923,RMDF!DM923,RMDF!DT923), RMDF!EA923=ROUND(RMDF!EA923,4))</f>
        <v>1</v>
      </c>
      <c r="DY923" s="317">
        <f>RMDF!DY923</f>
        <v>0</v>
      </c>
      <c r="DZ923" s="318" t="str">
        <f>IF(DY923=0,"",_xlfn.XLOOKUP(DY923,StatePicklist!$1:$1,StatePicklist!$3:$3,"NA",0))</f>
        <v/>
      </c>
      <c r="EA923" s="297" t="str">
        <f ca="1">IF(RMDF!DZ923="", "", IF(ISNUMBER(MATCH(RMDF!DZ923, INDIRECT(DZ923), 0)), "OK", "Invalid"))</f>
        <v/>
      </c>
      <c r="EB923" s="281"/>
      <c r="EC923" s="281"/>
      <c r="ED923" s="281"/>
      <c r="EE923" s="281" t="b">
        <f>AND(RMDF!EH923&gt;=0, RMDF!EH923&lt;=1-SUM(RMDF!Z923,RMDF!AG923,RMDF!AN923,RMDF!AU923,RMDF!BB923,RMDF!BI923,RMDF!BP923,RMDF!BW923,RMDF!CD923,RMDF!CK923,RMDF!CR923,RMDF!CY923,RMDF!DF923,RMDF!DM923,RMDF!DT923,RMDF!EA923), RMDF!EH923=ROUND(RMDF!EH923,4))</f>
        <v>1</v>
      </c>
      <c r="EF923" s="317">
        <f>RMDF!EF923</f>
        <v>0</v>
      </c>
      <c r="EG923" s="318" t="str">
        <f>IF(EF923=0,"",_xlfn.XLOOKUP(EF923,StatePicklist!$1:$1,StatePicklist!$3:$3,"NA",0))</f>
        <v/>
      </c>
      <c r="EH923" s="297" t="str">
        <f ca="1">IF(RMDF!EG923="", "", IF(ISNUMBER(MATCH(RMDF!EG923, INDIRECT(EG923), 0)), "OK", "Invalid"))</f>
        <v/>
      </c>
      <c r="EI923" s="281"/>
      <c r="EJ923" s="281"/>
      <c r="EK923" s="281"/>
      <c r="EL923" s="281" t="b">
        <f>AND(RMDF!EO923&gt;=0, RMDF!EO923&lt;=1-SUM(RMDF!Z923,RMDF!AG923,RMDF!AN923,RMDF!AU923,RMDF!BB923,RMDF!BI923,RMDF!BP923,RMDF!BW923,RMDF!CD923,RMDF!CK923,RMDF!CR923,RMDF!CY923,RMDF!DF923,RMDF!DM923,RMDF!DT923,RMDF!EA923,RMDF!EH923), RMDF!EO923=ROUND(RMDF!EO923,4))</f>
        <v>1</v>
      </c>
      <c r="EM923" s="317">
        <f>RMDF!EM923</f>
        <v>0</v>
      </c>
      <c r="EN923" s="318" t="str">
        <f>IF(EM923=0,"",_xlfn.XLOOKUP(EM923,StatePicklist!$1:$1,StatePicklist!$3:$3,"NA",0))</f>
        <v/>
      </c>
      <c r="EO923" s="297" t="str">
        <f ca="1">IF(RMDF!EN923="", "", IF(ISNUMBER(MATCH(RMDF!EN923, INDIRECT(EN923), 0)), "OK", "Invalid"))</f>
        <v/>
      </c>
      <c r="EP923" s="281"/>
      <c r="EQ923" s="281"/>
      <c r="ER923" s="281"/>
      <c r="ES923" s="281" t="b">
        <f>AND(RMDF!EV923&gt;=0, RMDF!EV923&lt;=1-SUM(RMDF!Z923,RMDF!AG923,RMDF!AN923,RMDF!AU923,RMDF!BB923,RMDF!BI923,RMDF!BP923,RMDF!BW923,RMDF!CD923,RMDF!CK923,RMDF!CR923,RMDF!CY923,RMDF!DF923,RMDF!DM923,RMDF!DT923,RMDF!EA923,RMDF!EH923,RMDF!EO923), RMDF!EV923=ROUND(RMDF!EV923,4))</f>
        <v>1</v>
      </c>
      <c r="ET923" s="317">
        <f>RMDF!ET923</f>
        <v>0</v>
      </c>
      <c r="EU923" s="318" t="str">
        <f>IF(ET923=0,"",_xlfn.XLOOKUP(ET923,StatePicklist!$1:$1,StatePicklist!$3:$3,"NA",0))</f>
        <v/>
      </c>
      <c r="EV923" s="297" t="str">
        <f ca="1">IF(RMDF!EU923="", "", IF(ISNUMBER(MATCH(RMDF!EU923, INDIRECT(EU923), 0)), "OK", "Invalid"))</f>
        <v/>
      </c>
      <c r="EW923" s="281"/>
      <c r="EX923" s="281"/>
      <c r="EY923" s="281"/>
      <c r="EZ923" s="281" t="b">
        <f>AND(RMDF!FC923&gt;=0, RMDF!FC923&lt;=1-SUM(RMDF!Z923,RMDF!AG923,RMDF!AN923,RMDF!AU923,RMDF!BB923,RMDF!BI923,RMDF!BP923,RMDF!BW923,RMDF!CD923,RMDF!CK923,RMDF!CR923,RMDF!CY923,RMDF!DF923,RMDF!DM923,RMDF!DT923,RMDF!EA923,RMDF!EH923,RMDF!EO923,RMDF!EV923), RMDF!FC923=ROUND(RMDF!FC923,4))</f>
        <v>1</v>
      </c>
      <c r="FA923" s="317">
        <f>RMDF!FA923</f>
        <v>0</v>
      </c>
      <c r="FB923" s="318" t="str">
        <f>IF(FA923=0,"",_xlfn.XLOOKUP(FA923,StatePicklist!$1:$1,StatePicklist!$3:$3,"NA",0))</f>
        <v/>
      </c>
      <c r="FC923" s="297" t="str">
        <f ca="1">IF(RMDF!FB923="", "", IF(ISNUMBER(MATCH(RMDF!FB923, INDIRECT(FB923), 0)), "OK", "Invalid"))</f>
        <v/>
      </c>
    </row>
    <row r="924" spans="1:159" s="205" customFormat="1" ht="39.9" customHeight="1" x14ac:dyDescent="0.25">
      <c r="A924" s="206"/>
      <c r="B924" s="196"/>
      <c r="C924" s="197"/>
      <c r="D924" s="198"/>
      <c r="E924" s="199"/>
      <c r="F924" s="200"/>
      <c r="G924" s="201"/>
      <c r="H924" s="292"/>
      <c r="I924" s="305">
        <f>RMDF!I924</f>
        <v>0</v>
      </c>
      <c r="J924" s="305" t="str">
        <f>IF(I924=ProductCode!$B$30,"PDReclPost",IF(OR(I924=ProductCode!$C$30,I924=ProductCode!$E$30,I924=ProductCode!$G$30),"PDPreCon",IF(OR(I924=ProductCode!$D$30,I924=ProductCode!$F$30),"PDNotReclPost","")))</f>
        <v/>
      </c>
      <c r="K924" s="305" t="str">
        <f t="shared" si="48"/>
        <v/>
      </c>
      <c r="L924" s="289"/>
      <c r="M924" s="305" t="str">
        <f t="shared" si="48"/>
        <v/>
      </c>
      <c r="N924" s="289" t="b">
        <f>AND(RMDF!N924&gt;=0, RMDF!N924&lt;=1-RMDF!L924, RMDF!N924=ROUND(RMDF!N924,4))</f>
        <v>1</v>
      </c>
      <c r="O924" s="286" t="str">
        <f>IF(P924="","",IF(I924="","",IF(LEFT(I924,13)="Reclaimed pos",RawMaterialCode!$E$569,RawMaterialCode!$E$568)))</f>
        <v>Reclaimed pre-consumer mixed fibers (RM0578)</v>
      </c>
      <c r="P924" s="295">
        <f t="shared" si="49"/>
        <v>1</v>
      </c>
      <c r="Q924" s="202"/>
      <c r="R924" s="203"/>
      <c r="S924" s="204" t="str">
        <f t="shared" si="50"/>
        <v/>
      </c>
      <c r="T924" s="281"/>
      <c r="U924" s="281"/>
      <c r="V924" s="281"/>
      <c r="W924" s="281"/>
      <c r="X924" s="317">
        <f>RMDF!X924</f>
        <v>0</v>
      </c>
      <c r="Y924" s="318" t="str">
        <f>IF(X924=0,"",_xlfn.XLOOKUP(X924,StatePicklist!$1:$1,StatePicklist!$3:$3,"NA",0))</f>
        <v/>
      </c>
      <c r="Z924" s="297" t="str">
        <f ca="1">IF(RMDF!Y924="", "", IF(ISNUMBER(MATCH(RMDF!Y924, INDIRECT(Y924), 0)), "OK", "Invalid"))</f>
        <v/>
      </c>
      <c r="AA924" s="281"/>
      <c r="AB924" s="281"/>
      <c r="AC924" s="281"/>
      <c r="AD924" s="281" t="b">
        <f>AND(RMDF!AG924&gt;=0, RMDF!AG924&lt;=1-RMDF!Z924, RMDF!AG924=ROUND(RMDF!AG924,4))</f>
        <v>1</v>
      </c>
      <c r="AE924" s="317">
        <f>RMDF!AE924</f>
        <v>0</v>
      </c>
      <c r="AF924" s="318" t="str">
        <f>IF(AE924=0,"",_xlfn.XLOOKUP(AE924,StatePicklist!$1:$1,StatePicklist!$3:$3,"NA",0))</f>
        <v/>
      </c>
      <c r="AG924" s="297" t="str">
        <f ca="1">IF(RMDF!AF924="", "", IF(ISNUMBER(MATCH(RMDF!AF924, INDIRECT(AF924), 0)), "OK", "Invalid"))</f>
        <v/>
      </c>
      <c r="AH924" s="281"/>
      <c r="AI924" s="281"/>
      <c r="AJ924" s="281"/>
      <c r="AK924" s="281" t="b">
        <f>AND(RMDF!AN924&gt;=0, RMDF!AN924&lt;=1-SUM(RMDF!Z924,RMDF!AG924), RMDF!AN924=ROUND(RMDF!AN924,4))</f>
        <v>1</v>
      </c>
      <c r="AL924" s="317">
        <f>RMDF!AL924</f>
        <v>0</v>
      </c>
      <c r="AM924" s="318" t="str">
        <f>IF(AL924=0,"",_xlfn.XLOOKUP(AL924,StatePicklist!$1:$1,StatePicklist!$3:$3,"NA",0))</f>
        <v/>
      </c>
      <c r="AN924" s="297" t="str">
        <f ca="1">IF(RMDF!AM924="", "", IF(ISNUMBER(MATCH(RMDF!AM924, INDIRECT(AM924), 0)), "OK", "Invalid"))</f>
        <v/>
      </c>
      <c r="AO924" s="281"/>
      <c r="AP924" s="281"/>
      <c r="AQ924" s="281"/>
      <c r="AR924" s="281" t="b">
        <f>AND(RMDF!AU924&gt;=0, RMDF!AU924&lt;=1-SUM(RMDF!Z924,RMDF!AG924,RMDF!AN924), RMDF!AU924=ROUND(RMDF!AU924,4))</f>
        <v>1</v>
      </c>
      <c r="AS924" s="317">
        <f>RMDF!AS924</f>
        <v>0</v>
      </c>
      <c r="AT924" s="318" t="str">
        <f>IF(AS924=0,"",_xlfn.XLOOKUP(AS924,StatePicklist!$1:$1,StatePicklist!$3:$3,"NA",0))</f>
        <v/>
      </c>
      <c r="AU924" s="297" t="str">
        <f ca="1">IF(RMDF!AT924="", "", IF(ISNUMBER(MATCH(RMDF!AT924, INDIRECT(AT924), 0)), "OK", "Invalid"))</f>
        <v/>
      </c>
      <c r="AV924" s="281"/>
      <c r="AW924" s="281"/>
      <c r="AX924" s="281"/>
      <c r="AY924" s="281" t="b">
        <f>AND(RMDF!BB924&gt;=0, RMDF!BB924&lt;=1-SUM(RMDF!Z924,RMDF!AG924,RMDF!AN924,RMDF!AU924), RMDF!BB924=ROUND(RMDF!BB924,4))</f>
        <v>1</v>
      </c>
      <c r="AZ924" s="317">
        <f>RMDF!AZ924</f>
        <v>0</v>
      </c>
      <c r="BA924" s="318" t="str">
        <f>IF(AZ924=0,"",_xlfn.XLOOKUP(AZ924,StatePicklist!$1:$1,StatePicklist!$3:$3,"NA",0))</f>
        <v/>
      </c>
      <c r="BB924" s="297" t="str">
        <f ca="1">IF(RMDF!BA924="", "", IF(ISNUMBER(MATCH(RMDF!BA924, INDIRECT(BA924), 0)), "OK", "Invalid"))</f>
        <v/>
      </c>
      <c r="BC924" s="281"/>
      <c r="BD924" s="281"/>
      <c r="BE924" s="281"/>
      <c r="BF924" s="281" t="b">
        <f>AND(RMDF!BI924&gt;=0, RMDF!BI924&lt;=1-SUM(RMDF!Z924,RMDF!AG924,RMDF!AN924,RMDF!AU924,RMDF!BB924), RMDF!BI924=ROUND(RMDF!BI924,4))</f>
        <v>1</v>
      </c>
      <c r="BG924" s="317">
        <f>RMDF!BG924</f>
        <v>0</v>
      </c>
      <c r="BH924" s="318" t="str">
        <f>IF(BG924=0,"",_xlfn.XLOOKUP(BG924,StatePicklist!$1:$1,StatePicklist!$3:$3,"NA",0))</f>
        <v/>
      </c>
      <c r="BI924" s="297" t="str">
        <f ca="1">IF(RMDF!BH924="", "", IF(ISNUMBER(MATCH(RMDF!BH924, INDIRECT(BH924), 0)), "OK", "Invalid"))</f>
        <v/>
      </c>
      <c r="BJ924" s="281"/>
      <c r="BK924" s="281"/>
      <c r="BL924" s="281"/>
      <c r="BM924" s="281" t="b">
        <f>AND(RMDF!BP924&gt;=0, RMDF!BP924&lt;=1-SUM(RMDF!Z924,RMDF!AG924,RMDF!AN924,RMDF!AU924,RMDF!BB924,RMDF!BI924), RMDF!BP924=ROUND(RMDF!BP924,4))</f>
        <v>1</v>
      </c>
      <c r="BN924" s="317">
        <f>RMDF!BN924</f>
        <v>0</v>
      </c>
      <c r="BO924" s="318" t="str">
        <f>IF(BN924=0,"",_xlfn.XLOOKUP(BN924,StatePicklist!$1:$1,StatePicklist!$3:$3,"NA",0))</f>
        <v/>
      </c>
      <c r="BP924" s="297" t="str">
        <f ca="1">IF(RMDF!BO924="", "", IF(ISNUMBER(MATCH(RMDF!BO924, INDIRECT(BO924), 0)), "OK", "Invalid"))</f>
        <v/>
      </c>
      <c r="BQ924" s="281"/>
      <c r="BR924" s="281"/>
      <c r="BS924" s="281"/>
      <c r="BT924" s="281" t="b">
        <f>AND(RMDF!BW924&gt;=0, RMDF!BW924&lt;=1-SUM(RMDF!Z924,RMDF!AG924,RMDF!AN924,RMDF!AU924,RMDF!BB924,RMDF!BI924,RMDF!BP924), RMDF!BW924=ROUND(RMDF!BW924,4))</f>
        <v>1</v>
      </c>
      <c r="BU924" s="317">
        <f>RMDF!BU924</f>
        <v>0</v>
      </c>
      <c r="BV924" s="318" t="str">
        <f>IF(BU924=0,"",_xlfn.XLOOKUP(BU924,StatePicklist!$1:$1,StatePicklist!$3:$3,"NA",0))</f>
        <v/>
      </c>
      <c r="BW924" s="297" t="str">
        <f ca="1">IF(RMDF!BV924="", "", IF(ISNUMBER(MATCH(RMDF!BV924, INDIRECT(BV924), 0)), "OK", "Invalid"))</f>
        <v/>
      </c>
      <c r="BX924" s="281"/>
      <c r="BY924" s="281"/>
      <c r="BZ924" s="281"/>
      <c r="CA924" s="281" t="b">
        <f>AND(RMDF!CD924&gt;=0, RMDF!CD924&lt;=1-SUM(RMDF!Z924,RMDF!AG924,RMDF!AN924,RMDF!AU924,RMDF!BB924,RMDF!BI924,RMDF!BP924,RMDF!BW924), RMDF!CD924=ROUND(RMDF!CD924,4))</f>
        <v>1</v>
      </c>
      <c r="CB924" s="317">
        <f>RMDF!CB924</f>
        <v>0</v>
      </c>
      <c r="CC924" s="318" t="str">
        <f>IF(CB924=0,"",_xlfn.XLOOKUP(CB924,StatePicklist!$1:$1,StatePicklist!$3:$3,"NA",0))</f>
        <v/>
      </c>
      <c r="CD924" s="297" t="str">
        <f ca="1">IF(RMDF!CC924="", "", IF(ISNUMBER(MATCH(RMDF!CC924, INDIRECT(CC924), 0)), "OK", "Invalid"))</f>
        <v/>
      </c>
      <c r="CE924" s="281"/>
      <c r="CF924" s="281"/>
      <c r="CG924" s="281"/>
      <c r="CH924" s="281" t="b">
        <f>AND(RMDF!CK924&gt;=0, RMDF!CK924&lt;=1-SUM(RMDF!Z924,RMDF!AG924,RMDF!AN924,RMDF!AU924,RMDF!BB924,RMDF!BI924,RMDF!BP924,RMDF!BW924,RMDF!CD924), RMDF!CK924=ROUND(RMDF!CK924,4))</f>
        <v>1</v>
      </c>
      <c r="CI924" s="317">
        <f>RMDF!CI924</f>
        <v>0</v>
      </c>
      <c r="CJ924" s="318" t="str">
        <f>IF(CI924=0,"",_xlfn.XLOOKUP(CI924,StatePicklist!$1:$1,StatePicklist!$3:$3,"NA",0))</f>
        <v/>
      </c>
      <c r="CK924" s="297" t="str">
        <f ca="1">IF(RMDF!CJ924="", "", IF(ISNUMBER(MATCH(RMDF!CJ924, INDIRECT(CJ924), 0)), "OK", "Invalid"))</f>
        <v/>
      </c>
      <c r="CL924" s="281"/>
      <c r="CM924" s="281"/>
      <c r="CN924" s="281"/>
      <c r="CO924" s="281" t="b">
        <f>AND(RMDF!CR924&gt;=0, RMDF!CR924&lt;=1-SUM(RMDF!Z924,RMDF!AG924,RMDF!AN924,RMDF!AU924,RMDF!BB924,RMDF!BI924,RMDF!BP924,RMDF!BW924,RMDF!CD924,RMDF!CK924), RMDF!CR924=ROUND(RMDF!CR924,4))</f>
        <v>1</v>
      </c>
      <c r="CP924" s="317">
        <f>RMDF!CP924</f>
        <v>0</v>
      </c>
      <c r="CQ924" s="318" t="str">
        <f>IF(CP924=0,"",_xlfn.XLOOKUP(CP924,StatePicklist!$1:$1,StatePicklist!$3:$3,"NA",0))</f>
        <v/>
      </c>
      <c r="CR924" s="297" t="str">
        <f ca="1">IF(RMDF!CQ924="", "", IF(ISNUMBER(MATCH(RMDF!CQ924, INDIRECT(CQ924), 0)), "OK", "Invalid"))</f>
        <v/>
      </c>
      <c r="CS924" s="281"/>
      <c r="CT924" s="281"/>
      <c r="CU924" s="281"/>
      <c r="CV924" s="281" t="b">
        <f>AND(RMDF!CY924&gt;=0, RMDF!CY924&lt;=1-SUM(RMDF!Z924,RMDF!AG924,RMDF!AN924,RMDF!AU924,RMDF!BB924,RMDF!BI924,RMDF!BP924,RMDF!BW924,RMDF!CD924,RMDF!CK924,RMDF!CR924), RMDF!CY924=ROUND(RMDF!CY924,4))</f>
        <v>1</v>
      </c>
      <c r="CW924" s="317">
        <f>RMDF!CW924</f>
        <v>0</v>
      </c>
      <c r="CX924" s="318" t="str">
        <f>IF(CW924=0,"",_xlfn.XLOOKUP(CW924,StatePicklist!$1:$1,StatePicklist!$3:$3,"NA",0))</f>
        <v/>
      </c>
      <c r="CY924" s="297" t="str">
        <f ca="1">IF(RMDF!CX924="", "", IF(ISNUMBER(MATCH(RMDF!CX924, INDIRECT(CX924), 0)), "OK", "Invalid"))</f>
        <v/>
      </c>
      <c r="CZ924" s="281"/>
      <c r="DA924" s="281"/>
      <c r="DB924" s="281"/>
      <c r="DC924" s="281" t="b">
        <f>AND(RMDF!DF924&gt;=0, RMDF!DF924&lt;=1-SUM(RMDF!Z924,RMDF!AG924,RMDF!AN924,RMDF!AU924,RMDF!BB924,RMDF!BI924,RMDF!BP924,RMDF!BW924,RMDF!CD924,RMDF!CK924,RMDF!CR924,RMDF!CY924), RMDF!DF924=ROUND(RMDF!DF924,4))</f>
        <v>1</v>
      </c>
      <c r="DD924" s="317">
        <f>RMDF!DD924</f>
        <v>0</v>
      </c>
      <c r="DE924" s="318" t="str">
        <f>IF(DD924=0,"",_xlfn.XLOOKUP(DD924,StatePicklist!$1:$1,StatePicklist!$3:$3,"NA",0))</f>
        <v/>
      </c>
      <c r="DF924" s="297" t="str">
        <f ca="1">IF(RMDF!DE924="", "", IF(ISNUMBER(MATCH(RMDF!DE924, INDIRECT(DE924), 0)), "OK", "Invalid"))</f>
        <v/>
      </c>
      <c r="DG924" s="281"/>
      <c r="DH924" s="281"/>
      <c r="DI924" s="281"/>
      <c r="DJ924" s="281" t="b">
        <f>AND(RMDF!DM924&gt;=0, RMDF!DM924&lt;=1-SUM(RMDF!Z924,RMDF!AG924,RMDF!AN924,RMDF!AU924,RMDF!BB924,RMDF!BI924,RMDF!BP924,RMDF!BW924,RMDF!CD924,RMDF!CK924,RMDF!CR924,RMDF!CY924,RMDF!DF924), RMDF!DM924=ROUND(RMDF!DM924,4))</f>
        <v>1</v>
      </c>
      <c r="DK924" s="317">
        <f>RMDF!DK924</f>
        <v>0</v>
      </c>
      <c r="DL924" s="318" t="str">
        <f>IF(DK924=0,"",_xlfn.XLOOKUP(DK924,StatePicklist!$1:$1,StatePicklist!$3:$3,"NA",0))</f>
        <v/>
      </c>
      <c r="DM924" s="297" t="str">
        <f ca="1">IF(RMDF!DL924="", "", IF(ISNUMBER(MATCH(RMDF!DL924, INDIRECT(DL924), 0)), "OK", "Invalid"))</f>
        <v/>
      </c>
      <c r="DN924" s="281"/>
      <c r="DO924" s="281"/>
      <c r="DP924" s="281"/>
      <c r="DQ924" s="281" t="b">
        <f>AND(RMDF!DT924&gt;=0, RMDF!DT924&lt;=1-SUM(RMDF!Z924,RMDF!AG924,RMDF!AN924,RMDF!AU924,RMDF!BB924,RMDF!BI924,RMDF!BP924,RMDF!BW924,RMDF!CD924,RMDF!CK924,RMDF!CR924,RMDF!CY924,RMDF!DF924,RMDF!DM924), RMDF!DT924=ROUND(RMDF!DT924,4))</f>
        <v>1</v>
      </c>
      <c r="DR924" s="317">
        <f>RMDF!DR924</f>
        <v>0</v>
      </c>
      <c r="DS924" s="318" t="str">
        <f>IF(DR924=0,"",_xlfn.XLOOKUP(DR924,StatePicklist!$1:$1,StatePicklist!$3:$3,"NA",0))</f>
        <v/>
      </c>
      <c r="DT924" s="297" t="str">
        <f ca="1">IF(RMDF!DS924="", "", IF(ISNUMBER(MATCH(RMDF!DS924, INDIRECT(DS924), 0)), "OK", "Invalid"))</f>
        <v/>
      </c>
      <c r="DU924" s="281"/>
      <c r="DV924" s="281"/>
      <c r="DW924" s="281"/>
      <c r="DX924" s="281" t="b">
        <f>AND(RMDF!EA924&gt;=0, RMDF!EA924&lt;=1-SUM(RMDF!Z924,RMDF!AG924,RMDF!AN924,RMDF!AU924,RMDF!BB924,RMDF!BI924,RMDF!BP924,RMDF!BW924,RMDF!CD924,RMDF!CK924,RMDF!CR924,RMDF!CY924,RMDF!DF924,RMDF!DM924,RMDF!DT924), RMDF!EA924=ROUND(RMDF!EA924,4))</f>
        <v>1</v>
      </c>
      <c r="DY924" s="317">
        <f>RMDF!DY924</f>
        <v>0</v>
      </c>
      <c r="DZ924" s="318" t="str">
        <f>IF(DY924=0,"",_xlfn.XLOOKUP(DY924,StatePicklist!$1:$1,StatePicklist!$3:$3,"NA",0))</f>
        <v/>
      </c>
      <c r="EA924" s="297" t="str">
        <f ca="1">IF(RMDF!DZ924="", "", IF(ISNUMBER(MATCH(RMDF!DZ924, INDIRECT(DZ924), 0)), "OK", "Invalid"))</f>
        <v/>
      </c>
      <c r="EB924" s="281"/>
      <c r="EC924" s="281"/>
      <c r="ED924" s="281"/>
      <c r="EE924" s="281" t="b">
        <f>AND(RMDF!EH924&gt;=0, RMDF!EH924&lt;=1-SUM(RMDF!Z924,RMDF!AG924,RMDF!AN924,RMDF!AU924,RMDF!BB924,RMDF!BI924,RMDF!BP924,RMDF!BW924,RMDF!CD924,RMDF!CK924,RMDF!CR924,RMDF!CY924,RMDF!DF924,RMDF!DM924,RMDF!DT924,RMDF!EA924), RMDF!EH924=ROUND(RMDF!EH924,4))</f>
        <v>1</v>
      </c>
      <c r="EF924" s="317">
        <f>RMDF!EF924</f>
        <v>0</v>
      </c>
      <c r="EG924" s="318" t="str">
        <f>IF(EF924=0,"",_xlfn.XLOOKUP(EF924,StatePicklist!$1:$1,StatePicklist!$3:$3,"NA",0))</f>
        <v/>
      </c>
      <c r="EH924" s="297" t="str">
        <f ca="1">IF(RMDF!EG924="", "", IF(ISNUMBER(MATCH(RMDF!EG924, INDIRECT(EG924), 0)), "OK", "Invalid"))</f>
        <v/>
      </c>
      <c r="EI924" s="281"/>
      <c r="EJ924" s="281"/>
      <c r="EK924" s="281"/>
      <c r="EL924" s="281" t="b">
        <f>AND(RMDF!EO924&gt;=0, RMDF!EO924&lt;=1-SUM(RMDF!Z924,RMDF!AG924,RMDF!AN924,RMDF!AU924,RMDF!BB924,RMDF!BI924,RMDF!BP924,RMDF!BW924,RMDF!CD924,RMDF!CK924,RMDF!CR924,RMDF!CY924,RMDF!DF924,RMDF!DM924,RMDF!DT924,RMDF!EA924,RMDF!EH924), RMDF!EO924=ROUND(RMDF!EO924,4))</f>
        <v>1</v>
      </c>
      <c r="EM924" s="317">
        <f>RMDF!EM924</f>
        <v>0</v>
      </c>
      <c r="EN924" s="318" t="str">
        <f>IF(EM924=0,"",_xlfn.XLOOKUP(EM924,StatePicklist!$1:$1,StatePicklist!$3:$3,"NA",0))</f>
        <v/>
      </c>
      <c r="EO924" s="297" t="str">
        <f ca="1">IF(RMDF!EN924="", "", IF(ISNUMBER(MATCH(RMDF!EN924, INDIRECT(EN924), 0)), "OK", "Invalid"))</f>
        <v/>
      </c>
      <c r="EP924" s="281"/>
      <c r="EQ924" s="281"/>
      <c r="ER924" s="281"/>
      <c r="ES924" s="281" t="b">
        <f>AND(RMDF!EV924&gt;=0, RMDF!EV924&lt;=1-SUM(RMDF!Z924,RMDF!AG924,RMDF!AN924,RMDF!AU924,RMDF!BB924,RMDF!BI924,RMDF!BP924,RMDF!BW924,RMDF!CD924,RMDF!CK924,RMDF!CR924,RMDF!CY924,RMDF!DF924,RMDF!DM924,RMDF!DT924,RMDF!EA924,RMDF!EH924,RMDF!EO924), RMDF!EV924=ROUND(RMDF!EV924,4))</f>
        <v>1</v>
      </c>
      <c r="ET924" s="317">
        <f>RMDF!ET924</f>
        <v>0</v>
      </c>
      <c r="EU924" s="318" t="str">
        <f>IF(ET924=0,"",_xlfn.XLOOKUP(ET924,StatePicklist!$1:$1,StatePicklist!$3:$3,"NA",0))</f>
        <v/>
      </c>
      <c r="EV924" s="297" t="str">
        <f ca="1">IF(RMDF!EU924="", "", IF(ISNUMBER(MATCH(RMDF!EU924, INDIRECT(EU924), 0)), "OK", "Invalid"))</f>
        <v/>
      </c>
      <c r="EW924" s="281"/>
      <c r="EX924" s="281"/>
      <c r="EY924" s="281"/>
      <c r="EZ924" s="281" t="b">
        <f>AND(RMDF!FC924&gt;=0, RMDF!FC924&lt;=1-SUM(RMDF!Z924,RMDF!AG924,RMDF!AN924,RMDF!AU924,RMDF!BB924,RMDF!BI924,RMDF!BP924,RMDF!BW924,RMDF!CD924,RMDF!CK924,RMDF!CR924,RMDF!CY924,RMDF!DF924,RMDF!DM924,RMDF!DT924,RMDF!EA924,RMDF!EH924,RMDF!EO924,RMDF!EV924), RMDF!FC924=ROUND(RMDF!FC924,4))</f>
        <v>1</v>
      </c>
      <c r="FA924" s="317">
        <f>RMDF!FA924</f>
        <v>0</v>
      </c>
      <c r="FB924" s="318" t="str">
        <f>IF(FA924=0,"",_xlfn.XLOOKUP(FA924,StatePicklist!$1:$1,StatePicklist!$3:$3,"NA",0))</f>
        <v/>
      </c>
      <c r="FC924" s="297" t="str">
        <f ca="1">IF(RMDF!FB924="", "", IF(ISNUMBER(MATCH(RMDF!FB924, INDIRECT(FB924), 0)), "OK", "Invalid"))</f>
        <v/>
      </c>
    </row>
    <row r="925" spans="1:159" s="205" customFormat="1" ht="39.9" customHeight="1" x14ac:dyDescent="0.25">
      <c r="A925" s="206"/>
      <c r="B925" s="196"/>
      <c r="C925" s="197"/>
      <c r="D925" s="198"/>
      <c r="E925" s="199"/>
      <c r="F925" s="200"/>
      <c r="G925" s="201"/>
      <c r="H925" s="292"/>
      <c r="I925" s="305">
        <f>RMDF!I925</f>
        <v>0</v>
      </c>
      <c r="J925" s="305" t="str">
        <f>IF(I925=ProductCode!$B$30,"PDReclPost",IF(OR(I925=ProductCode!$C$30,I925=ProductCode!$E$30,I925=ProductCode!$G$30),"PDPreCon",IF(OR(I925=ProductCode!$D$30,I925=ProductCode!$F$30),"PDNotReclPost","")))</f>
        <v/>
      </c>
      <c r="K925" s="305" t="str">
        <f t="shared" si="48"/>
        <v/>
      </c>
      <c r="L925" s="289"/>
      <c r="M925" s="305" t="str">
        <f t="shared" si="48"/>
        <v/>
      </c>
      <c r="N925" s="289" t="b">
        <f>AND(RMDF!N925&gt;=0, RMDF!N925&lt;=1-RMDF!L925, RMDF!N925=ROUND(RMDF!N925,4))</f>
        <v>1</v>
      </c>
      <c r="O925" s="286" t="str">
        <f>IF(P925="","",IF(I925="","",IF(LEFT(I925,13)="Reclaimed pos",RawMaterialCode!$E$569,RawMaterialCode!$E$568)))</f>
        <v>Reclaimed pre-consumer mixed fibers (RM0578)</v>
      </c>
      <c r="P925" s="295">
        <f t="shared" si="49"/>
        <v>1</v>
      </c>
      <c r="Q925" s="202"/>
      <c r="R925" s="203"/>
      <c r="S925" s="204" t="str">
        <f t="shared" si="50"/>
        <v/>
      </c>
      <c r="T925" s="281"/>
      <c r="U925" s="281"/>
      <c r="V925" s="281"/>
      <c r="W925" s="281"/>
      <c r="X925" s="317">
        <f>RMDF!X925</f>
        <v>0</v>
      </c>
      <c r="Y925" s="318" t="str">
        <f>IF(X925=0,"",_xlfn.XLOOKUP(X925,StatePicklist!$1:$1,StatePicklist!$3:$3,"NA",0))</f>
        <v/>
      </c>
      <c r="Z925" s="297" t="str">
        <f ca="1">IF(RMDF!Y925="", "", IF(ISNUMBER(MATCH(RMDF!Y925, INDIRECT(Y925), 0)), "OK", "Invalid"))</f>
        <v/>
      </c>
      <c r="AA925" s="281"/>
      <c r="AB925" s="281"/>
      <c r="AC925" s="281"/>
      <c r="AD925" s="281" t="b">
        <f>AND(RMDF!AG925&gt;=0, RMDF!AG925&lt;=1-RMDF!Z925, RMDF!AG925=ROUND(RMDF!AG925,4))</f>
        <v>1</v>
      </c>
      <c r="AE925" s="317">
        <f>RMDF!AE925</f>
        <v>0</v>
      </c>
      <c r="AF925" s="318" t="str">
        <f>IF(AE925=0,"",_xlfn.XLOOKUP(AE925,StatePicklist!$1:$1,StatePicklist!$3:$3,"NA",0))</f>
        <v/>
      </c>
      <c r="AG925" s="297" t="str">
        <f ca="1">IF(RMDF!AF925="", "", IF(ISNUMBER(MATCH(RMDF!AF925, INDIRECT(AF925), 0)), "OK", "Invalid"))</f>
        <v/>
      </c>
      <c r="AH925" s="281"/>
      <c r="AI925" s="281"/>
      <c r="AJ925" s="281"/>
      <c r="AK925" s="281" t="b">
        <f>AND(RMDF!AN925&gt;=0, RMDF!AN925&lt;=1-SUM(RMDF!Z925,RMDF!AG925), RMDF!AN925=ROUND(RMDF!AN925,4))</f>
        <v>1</v>
      </c>
      <c r="AL925" s="317">
        <f>RMDF!AL925</f>
        <v>0</v>
      </c>
      <c r="AM925" s="318" t="str">
        <f>IF(AL925=0,"",_xlfn.XLOOKUP(AL925,StatePicklist!$1:$1,StatePicklist!$3:$3,"NA",0))</f>
        <v/>
      </c>
      <c r="AN925" s="297" t="str">
        <f ca="1">IF(RMDF!AM925="", "", IF(ISNUMBER(MATCH(RMDF!AM925, INDIRECT(AM925), 0)), "OK", "Invalid"))</f>
        <v/>
      </c>
      <c r="AO925" s="281"/>
      <c r="AP925" s="281"/>
      <c r="AQ925" s="281"/>
      <c r="AR925" s="281" t="b">
        <f>AND(RMDF!AU925&gt;=0, RMDF!AU925&lt;=1-SUM(RMDF!Z925,RMDF!AG925,RMDF!AN925), RMDF!AU925=ROUND(RMDF!AU925,4))</f>
        <v>1</v>
      </c>
      <c r="AS925" s="317">
        <f>RMDF!AS925</f>
        <v>0</v>
      </c>
      <c r="AT925" s="318" t="str">
        <f>IF(AS925=0,"",_xlfn.XLOOKUP(AS925,StatePicklist!$1:$1,StatePicklist!$3:$3,"NA",0))</f>
        <v/>
      </c>
      <c r="AU925" s="297" t="str">
        <f ca="1">IF(RMDF!AT925="", "", IF(ISNUMBER(MATCH(RMDF!AT925, INDIRECT(AT925), 0)), "OK", "Invalid"))</f>
        <v/>
      </c>
      <c r="AV925" s="281"/>
      <c r="AW925" s="281"/>
      <c r="AX925" s="281"/>
      <c r="AY925" s="281" t="b">
        <f>AND(RMDF!BB925&gt;=0, RMDF!BB925&lt;=1-SUM(RMDF!Z925,RMDF!AG925,RMDF!AN925,RMDF!AU925), RMDF!BB925=ROUND(RMDF!BB925,4))</f>
        <v>1</v>
      </c>
      <c r="AZ925" s="317">
        <f>RMDF!AZ925</f>
        <v>0</v>
      </c>
      <c r="BA925" s="318" t="str">
        <f>IF(AZ925=0,"",_xlfn.XLOOKUP(AZ925,StatePicklist!$1:$1,StatePicklist!$3:$3,"NA",0))</f>
        <v/>
      </c>
      <c r="BB925" s="297" t="str">
        <f ca="1">IF(RMDF!BA925="", "", IF(ISNUMBER(MATCH(RMDF!BA925, INDIRECT(BA925), 0)), "OK", "Invalid"))</f>
        <v/>
      </c>
      <c r="BC925" s="281"/>
      <c r="BD925" s="281"/>
      <c r="BE925" s="281"/>
      <c r="BF925" s="281" t="b">
        <f>AND(RMDF!BI925&gt;=0, RMDF!BI925&lt;=1-SUM(RMDF!Z925,RMDF!AG925,RMDF!AN925,RMDF!AU925,RMDF!BB925), RMDF!BI925=ROUND(RMDF!BI925,4))</f>
        <v>1</v>
      </c>
      <c r="BG925" s="317">
        <f>RMDF!BG925</f>
        <v>0</v>
      </c>
      <c r="BH925" s="318" t="str">
        <f>IF(BG925=0,"",_xlfn.XLOOKUP(BG925,StatePicklist!$1:$1,StatePicklist!$3:$3,"NA",0))</f>
        <v/>
      </c>
      <c r="BI925" s="297" t="str">
        <f ca="1">IF(RMDF!BH925="", "", IF(ISNUMBER(MATCH(RMDF!BH925, INDIRECT(BH925), 0)), "OK", "Invalid"))</f>
        <v/>
      </c>
      <c r="BJ925" s="281"/>
      <c r="BK925" s="281"/>
      <c r="BL925" s="281"/>
      <c r="BM925" s="281" t="b">
        <f>AND(RMDF!BP925&gt;=0, RMDF!BP925&lt;=1-SUM(RMDF!Z925,RMDF!AG925,RMDF!AN925,RMDF!AU925,RMDF!BB925,RMDF!BI925), RMDF!BP925=ROUND(RMDF!BP925,4))</f>
        <v>1</v>
      </c>
      <c r="BN925" s="317">
        <f>RMDF!BN925</f>
        <v>0</v>
      </c>
      <c r="BO925" s="318" t="str">
        <f>IF(BN925=0,"",_xlfn.XLOOKUP(BN925,StatePicklist!$1:$1,StatePicklist!$3:$3,"NA",0))</f>
        <v/>
      </c>
      <c r="BP925" s="297" t="str">
        <f ca="1">IF(RMDF!BO925="", "", IF(ISNUMBER(MATCH(RMDF!BO925, INDIRECT(BO925), 0)), "OK", "Invalid"))</f>
        <v/>
      </c>
      <c r="BQ925" s="281"/>
      <c r="BR925" s="281"/>
      <c r="BS925" s="281"/>
      <c r="BT925" s="281" t="b">
        <f>AND(RMDF!BW925&gt;=0, RMDF!BW925&lt;=1-SUM(RMDF!Z925,RMDF!AG925,RMDF!AN925,RMDF!AU925,RMDF!BB925,RMDF!BI925,RMDF!BP925), RMDF!BW925=ROUND(RMDF!BW925,4))</f>
        <v>1</v>
      </c>
      <c r="BU925" s="317">
        <f>RMDF!BU925</f>
        <v>0</v>
      </c>
      <c r="BV925" s="318" t="str">
        <f>IF(BU925=0,"",_xlfn.XLOOKUP(BU925,StatePicklist!$1:$1,StatePicklist!$3:$3,"NA",0))</f>
        <v/>
      </c>
      <c r="BW925" s="297" t="str">
        <f ca="1">IF(RMDF!BV925="", "", IF(ISNUMBER(MATCH(RMDF!BV925, INDIRECT(BV925), 0)), "OK", "Invalid"))</f>
        <v/>
      </c>
      <c r="BX925" s="281"/>
      <c r="BY925" s="281"/>
      <c r="BZ925" s="281"/>
      <c r="CA925" s="281" t="b">
        <f>AND(RMDF!CD925&gt;=0, RMDF!CD925&lt;=1-SUM(RMDF!Z925,RMDF!AG925,RMDF!AN925,RMDF!AU925,RMDF!BB925,RMDF!BI925,RMDF!BP925,RMDF!BW925), RMDF!CD925=ROUND(RMDF!CD925,4))</f>
        <v>1</v>
      </c>
      <c r="CB925" s="317">
        <f>RMDF!CB925</f>
        <v>0</v>
      </c>
      <c r="CC925" s="318" t="str">
        <f>IF(CB925=0,"",_xlfn.XLOOKUP(CB925,StatePicklist!$1:$1,StatePicklist!$3:$3,"NA",0))</f>
        <v/>
      </c>
      <c r="CD925" s="297" t="str">
        <f ca="1">IF(RMDF!CC925="", "", IF(ISNUMBER(MATCH(RMDF!CC925, INDIRECT(CC925), 0)), "OK", "Invalid"))</f>
        <v/>
      </c>
      <c r="CE925" s="281"/>
      <c r="CF925" s="281"/>
      <c r="CG925" s="281"/>
      <c r="CH925" s="281" t="b">
        <f>AND(RMDF!CK925&gt;=0, RMDF!CK925&lt;=1-SUM(RMDF!Z925,RMDF!AG925,RMDF!AN925,RMDF!AU925,RMDF!BB925,RMDF!BI925,RMDF!BP925,RMDF!BW925,RMDF!CD925), RMDF!CK925=ROUND(RMDF!CK925,4))</f>
        <v>1</v>
      </c>
      <c r="CI925" s="317">
        <f>RMDF!CI925</f>
        <v>0</v>
      </c>
      <c r="CJ925" s="318" t="str">
        <f>IF(CI925=0,"",_xlfn.XLOOKUP(CI925,StatePicklist!$1:$1,StatePicklist!$3:$3,"NA",0))</f>
        <v/>
      </c>
      <c r="CK925" s="297" t="str">
        <f ca="1">IF(RMDF!CJ925="", "", IF(ISNUMBER(MATCH(RMDF!CJ925, INDIRECT(CJ925), 0)), "OK", "Invalid"))</f>
        <v/>
      </c>
      <c r="CL925" s="281"/>
      <c r="CM925" s="281"/>
      <c r="CN925" s="281"/>
      <c r="CO925" s="281" t="b">
        <f>AND(RMDF!CR925&gt;=0, RMDF!CR925&lt;=1-SUM(RMDF!Z925,RMDF!AG925,RMDF!AN925,RMDF!AU925,RMDF!BB925,RMDF!BI925,RMDF!BP925,RMDF!BW925,RMDF!CD925,RMDF!CK925), RMDF!CR925=ROUND(RMDF!CR925,4))</f>
        <v>1</v>
      </c>
      <c r="CP925" s="317">
        <f>RMDF!CP925</f>
        <v>0</v>
      </c>
      <c r="CQ925" s="318" t="str">
        <f>IF(CP925=0,"",_xlfn.XLOOKUP(CP925,StatePicklist!$1:$1,StatePicklist!$3:$3,"NA",0))</f>
        <v/>
      </c>
      <c r="CR925" s="297" t="str">
        <f ca="1">IF(RMDF!CQ925="", "", IF(ISNUMBER(MATCH(RMDF!CQ925, INDIRECT(CQ925), 0)), "OK", "Invalid"))</f>
        <v/>
      </c>
      <c r="CS925" s="281"/>
      <c r="CT925" s="281"/>
      <c r="CU925" s="281"/>
      <c r="CV925" s="281" t="b">
        <f>AND(RMDF!CY925&gt;=0, RMDF!CY925&lt;=1-SUM(RMDF!Z925,RMDF!AG925,RMDF!AN925,RMDF!AU925,RMDF!BB925,RMDF!BI925,RMDF!BP925,RMDF!BW925,RMDF!CD925,RMDF!CK925,RMDF!CR925), RMDF!CY925=ROUND(RMDF!CY925,4))</f>
        <v>1</v>
      </c>
      <c r="CW925" s="317">
        <f>RMDF!CW925</f>
        <v>0</v>
      </c>
      <c r="CX925" s="318" t="str">
        <f>IF(CW925=0,"",_xlfn.XLOOKUP(CW925,StatePicklist!$1:$1,StatePicklist!$3:$3,"NA",0))</f>
        <v/>
      </c>
      <c r="CY925" s="297" t="str">
        <f ca="1">IF(RMDF!CX925="", "", IF(ISNUMBER(MATCH(RMDF!CX925, INDIRECT(CX925), 0)), "OK", "Invalid"))</f>
        <v/>
      </c>
      <c r="CZ925" s="281"/>
      <c r="DA925" s="281"/>
      <c r="DB925" s="281"/>
      <c r="DC925" s="281" t="b">
        <f>AND(RMDF!DF925&gt;=0, RMDF!DF925&lt;=1-SUM(RMDF!Z925,RMDF!AG925,RMDF!AN925,RMDF!AU925,RMDF!BB925,RMDF!BI925,RMDF!BP925,RMDF!BW925,RMDF!CD925,RMDF!CK925,RMDF!CR925,RMDF!CY925), RMDF!DF925=ROUND(RMDF!DF925,4))</f>
        <v>1</v>
      </c>
      <c r="DD925" s="317">
        <f>RMDF!DD925</f>
        <v>0</v>
      </c>
      <c r="DE925" s="318" t="str">
        <f>IF(DD925=0,"",_xlfn.XLOOKUP(DD925,StatePicklist!$1:$1,StatePicklist!$3:$3,"NA",0))</f>
        <v/>
      </c>
      <c r="DF925" s="297" t="str">
        <f ca="1">IF(RMDF!DE925="", "", IF(ISNUMBER(MATCH(RMDF!DE925, INDIRECT(DE925), 0)), "OK", "Invalid"))</f>
        <v/>
      </c>
      <c r="DG925" s="281"/>
      <c r="DH925" s="281"/>
      <c r="DI925" s="281"/>
      <c r="DJ925" s="281" t="b">
        <f>AND(RMDF!DM925&gt;=0, RMDF!DM925&lt;=1-SUM(RMDF!Z925,RMDF!AG925,RMDF!AN925,RMDF!AU925,RMDF!BB925,RMDF!BI925,RMDF!BP925,RMDF!BW925,RMDF!CD925,RMDF!CK925,RMDF!CR925,RMDF!CY925,RMDF!DF925), RMDF!DM925=ROUND(RMDF!DM925,4))</f>
        <v>1</v>
      </c>
      <c r="DK925" s="317">
        <f>RMDF!DK925</f>
        <v>0</v>
      </c>
      <c r="DL925" s="318" t="str">
        <f>IF(DK925=0,"",_xlfn.XLOOKUP(DK925,StatePicklist!$1:$1,StatePicklist!$3:$3,"NA",0))</f>
        <v/>
      </c>
      <c r="DM925" s="297" t="str">
        <f ca="1">IF(RMDF!DL925="", "", IF(ISNUMBER(MATCH(RMDF!DL925, INDIRECT(DL925), 0)), "OK", "Invalid"))</f>
        <v/>
      </c>
      <c r="DN925" s="281"/>
      <c r="DO925" s="281"/>
      <c r="DP925" s="281"/>
      <c r="DQ925" s="281" t="b">
        <f>AND(RMDF!DT925&gt;=0, RMDF!DT925&lt;=1-SUM(RMDF!Z925,RMDF!AG925,RMDF!AN925,RMDF!AU925,RMDF!BB925,RMDF!BI925,RMDF!BP925,RMDF!BW925,RMDF!CD925,RMDF!CK925,RMDF!CR925,RMDF!CY925,RMDF!DF925,RMDF!DM925), RMDF!DT925=ROUND(RMDF!DT925,4))</f>
        <v>1</v>
      </c>
      <c r="DR925" s="317">
        <f>RMDF!DR925</f>
        <v>0</v>
      </c>
      <c r="DS925" s="318" t="str">
        <f>IF(DR925=0,"",_xlfn.XLOOKUP(DR925,StatePicklist!$1:$1,StatePicklist!$3:$3,"NA",0))</f>
        <v/>
      </c>
      <c r="DT925" s="297" t="str">
        <f ca="1">IF(RMDF!DS925="", "", IF(ISNUMBER(MATCH(RMDF!DS925, INDIRECT(DS925), 0)), "OK", "Invalid"))</f>
        <v/>
      </c>
      <c r="DU925" s="281"/>
      <c r="DV925" s="281"/>
      <c r="DW925" s="281"/>
      <c r="DX925" s="281" t="b">
        <f>AND(RMDF!EA925&gt;=0, RMDF!EA925&lt;=1-SUM(RMDF!Z925,RMDF!AG925,RMDF!AN925,RMDF!AU925,RMDF!BB925,RMDF!BI925,RMDF!BP925,RMDF!BW925,RMDF!CD925,RMDF!CK925,RMDF!CR925,RMDF!CY925,RMDF!DF925,RMDF!DM925,RMDF!DT925), RMDF!EA925=ROUND(RMDF!EA925,4))</f>
        <v>1</v>
      </c>
      <c r="DY925" s="317">
        <f>RMDF!DY925</f>
        <v>0</v>
      </c>
      <c r="DZ925" s="318" t="str">
        <f>IF(DY925=0,"",_xlfn.XLOOKUP(DY925,StatePicklist!$1:$1,StatePicklist!$3:$3,"NA",0))</f>
        <v/>
      </c>
      <c r="EA925" s="297" t="str">
        <f ca="1">IF(RMDF!DZ925="", "", IF(ISNUMBER(MATCH(RMDF!DZ925, INDIRECT(DZ925), 0)), "OK", "Invalid"))</f>
        <v/>
      </c>
      <c r="EB925" s="281"/>
      <c r="EC925" s="281"/>
      <c r="ED925" s="281"/>
      <c r="EE925" s="281" t="b">
        <f>AND(RMDF!EH925&gt;=0, RMDF!EH925&lt;=1-SUM(RMDF!Z925,RMDF!AG925,RMDF!AN925,RMDF!AU925,RMDF!BB925,RMDF!BI925,RMDF!BP925,RMDF!BW925,RMDF!CD925,RMDF!CK925,RMDF!CR925,RMDF!CY925,RMDF!DF925,RMDF!DM925,RMDF!DT925,RMDF!EA925), RMDF!EH925=ROUND(RMDF!EH925,4))</f>
        <v>1</v>
      </c>
      <c r="EF925" s="317">
        <f>RMDF!EF925</f>
        <v>0</v>
      </c>
      <c r="EG925" s="318" t="str">
        <f>IF(EF925=0,"",_xlfn.XLOOKUP(EF925,StatePicklist!$1:$1,StatePicklist!$3:$3,"NA",0))</f>
        <v/>
      </c>
      <c r="EH925" s="297" t="str">
        <f ca="1">IF(RMDF!EG925="", "", IF(ISNUMBER(MATCH(RMDF!EG925, INDIRECT(EG925), 0)), "OK", "Invalid"))</f>
        <v/>
      </c>
      <c r="EI925" s="281"/>
      <c r="EJ925" s="281"/>
      <c r="EK925" s="281"/>
      <c r="EL925" s="281" t="b">
        <f>AND(RMDF!EO925&gt;=0, RMDF!EO925&lt;=1-SUM(RMDF!Z925,RMDF!AG925,RMDF!AN925,RMDF!AU925,RMDF!BB925,RMDF!BI925,RMDF!BP925,RMDF!BW925,RMDF!CD925,RMDF!CK925,RMDF!CR925,RMDF!CY925,RMDF!DF925,RMDF!DM925,RMDF!DT925,RMDF!EA925,RMDF!EH925), RMDF!EO925=ROUND(RMDF!EO925,4))</f>
        <v>1</v>
      </c>
      <c r="EM925" s="317">
        <f>RMDF!EM925</f>
        <v>0</v>
      </c>
      <c r="EN925" s="318" t="str">
        <f>IF(EM925=0,"",_xlfn.XLOOKUP(EM925,StatePicklist!$1:$1,StatePicklist!$3:$3,"NA",0))</f>
        <v/>
      </c>
      <c r="EO925" s="297" t="str">
        <f ca="1">IF(RMDF!EN925="", "", IF(ISNUMBER(MATCH(RMDF!EN925, INDIRECT(EN925), 0)), "OK", "Invalid"))</f>
        <v/>
      </c>
      <c r="EP925" s="281"/>
      <c r="EQ925" s="281"/>
      <c r="ER925" s="281"/>
      <c r="ES925" s="281" t="b">
        <f>AND(RMDF!EV925&gt;=0, RMDF!EV925&lt;=1-SUM(RMDF!Z925,RMDF!AG925,RMDF!AN925,RMDF!AU925,RMDF!BB925,RMDF!BI925,RMDF!BP925,RMDF!BW925,RMDF!CD925,RMDF!CK925,RMDF!CR925,RMDF!CY925,RMDF!DF925,RMDF!DM925,RMDF!DT925,RMDF!EA925,RMDF!EH925,RMDF!EO925), RMDF!EV925=ROUND(RMDF!EV925,4))</f>
        <v>1</v>
      </c>
      <c r="ET925" s="317">
        <f>RMDF!ET925</f>
        <v>0</v>
      </c>
      <c r="EU925" s="318" t="str">
        <f>IF(ET925=0,"",_xlfn.XLOOKUP(ET925,StatePicklist!$1:$1,StatePicklist!$3:$3,"NA",0))</f>
        <v/>
      </c>
      <c r="EV925" s="297" t="str">
        <f ca="1">IF(RMDF!EU925="", "", IF(ISNUMBER(MATCH(RMDF!EU925, INDIRECT(EU925), 0)), "OK", "Invalid"))</f>
        <v/>
      </c>
      <c r="EW925" s="281"/>
      <c r="EX925" s="281"/>
      <c r="EY925" s="281"/>
      <c r="EZ925" s="281" t="b">
        <f>AND(RMDF!FC925&gt;=0, RMDF!FC925&lt;=1-SUM(RMDF!Z925,RMDF!AG925,RMDF!AN925,RMDF!AU925,RMDF!BB925,RMDF!BI925,RMDF!BP925,RMDF!BW925,RMDF!CD925,RMDF!CK925,RMDF!CR925,RMDF!CY925,RMDF!DF925,RMDF!DM925,RMDF!DT925,RMDF!EA925,RMDF!EH925,RMDF!EO925,RMDF!EV925), RMDF!FC925=ROUND(RMDF!FC925,4))</f>
        <v>1</v>
      </c>
      <c r="FA925" s="317">
        <f>RMDF!FA925</f>
        <v>0</v>
      </c>
      <c r="FB925" s="318" t="str">
        <f>IF(FA925=0,"",_xlfn.XLOOKUP(FA925,StatePicklist!$1:$1,StatePicklist!$3:$3,"NA",0))</f>
        <v/>
      </c>
      <c r="FC925" s="297" t="str">
        <f ca="1">IF(RMDF!FB925="", "", IF(ISNUMBER(MATCH(RMDF!FB925, INDIRECT(FB925), 0)), "OK", "Invalid"))</f>
        <v/>
      </c>
    </row>
    <row r="926" spans="1:159" s="205" customFormat="1" ht="39.9" customHeight="1" x14ac:dyDescent="0.25">
      <c r="A926" s="206"/>
      <c r="B926" s="196"/>
      <c r="C926" s="197"/>
      <c r="D926" s="198"/>
      <c r="E926" s="199"/>
      <c r="F926" s="200"/>
      <c r="G926" s="201"/>
      <c r="H926" s="292"/>
      <c r="I926" s="305">
        <f>RMDF!I926</f>
        <v>0</v>
      </c>
      <c r="J926" s="305" t="str">
        <f>IF(I926=ProductCode!$B$30,"PDReclPost",IF(OR(I926=ProductCode!$C$30,I926=ProductCode!$E$30,I926=ProductCode!$G$30),"PDPreCon",IF(OR(I926=ProductCode!$D$30,I926=ProductCode!$F$30),"PDNotReclPost","")))</f>
        <v/>
      </c>
      <c r="K926" s="305" t="str">
        <f t="shared" si="48"/>
        <v/>
      </c>
      <c r="L926" s="289"/>
      <c r="M926" s="305" t="str">
        <f t="shared" si="48"/>
        <v/>
      </c>
      <c r="N926" s="289" t="b">
        <f>AND(RMDF!N926&gt;=0, RMDF!N926&lt;=1-RMDF!L926, RMDF!N926=ROUND(RMDF!N926,4))</f>
        <v>1</v>
      </c>
      <c r="O926" s="286" t="str">
        <f>IF(P926="","",IF(I926="","",IF(LEFT(I926,13)="Reclaimed pos",RawMaterialCode!$E$569,RawMaterialCode!$E$568)))</f>
        <v>Reclaimed pre-consumer mixed fibers (RM0578)</v>
      </c>
      <c r="P926" s="295">
        <f t="shared" si="49"/>
        <v>1</v>
      </c>
      <c r="Q926" s="202"/>
      <c r="R926" s="203"/>
      <c r="S926" s="204" t="str">
        <f t="shared" si="50"/>
        <v/>
      </c>
      <c r="T926" s="281"/>
      <c r="U926" s="281"/>
      <c r="V926" s="281"/>
      <c r="W926" s="281"/>
      <c r="X926" s="317">
        <f>RMDF!X926</f>
        <v>0</v>
      </c>
      <c r="Y926" s="318" t="str">
        <f>IF(X926=0,"",_xlfn.XLOOKUP(X926,StatePicklist!$1:$1,StatePicklist!$3:$3,"NA",0))</f>
        <v/>
      </c>
      <c r="Z926" s="297" t="str">
        <f ca="1">IF(RMDF!Y926="", "", IF(ISNUMBER(MATCH(RMDF!Y926, INDIRECT(Y926), 0)), "OK", "Invalid"))</f>
        <v/>
      </c>
      <c r="AA926" s="281"/>
      <c r="AB926" s="281"/>
      <c r="AC926" s="281"/>
      <c r="AD926" s="281" t="b">
        <f>AND(RMDF!AG926&gt;=0, RMDF!AG926&lt;=1-RMDF!Z926, RMDF!AG926=ROUND(RMDF!AG926,4))</f>
        <v>1</v>
      </c>
      <c r="AE926" s="317">
        <f>RMDF!AE926</f>
        <v>0</v>
      </c>
      <c r="AF926" s="318" t="str">
        <f>IF(AE926=0,"",_xlfn.XLOOKUP(AE926,StatePicklist!$1:$1,StatePicklist!$3:$3,"NA",0))</f>
        <v/>
      </c>
      <c r="AG926" s="297" t="str">
        <f ca="1">IF(RMDF!AF926="", "", IF(ISNUMBER(MATCH(RMDF!AF926, INDIRECT(AF926), 0)), "OK", "Invalid"))</f>
        <v/>
      </c>
      <c r="AH926" s="281"/>
      <c r="AI926" s="281"/>
      <c r="AJ926" s="281"/>
      <c r="AK926" s="281" t="b">
        <f>AND(RMDF!AN926&gt;=0, RMDF!AN926&lt;=1-SUM(RMDF!Z926,RMDF!AG926), RMDF!AN926=ROUND(RMDF!AN926,4))</f>
        <v>1</v>
      </c>
      <c r="AL926" s="317">
        <f>RMDF!AL926</f>
        <v>0</v>
      </c>
      <c r="AM926" s="318" t="str">
        <f>IF(AL926=0,"",_xlfn.XLOOKUP(AL926,StatePicklist!$1:$1,StatePicklist!$3:$3,"NA",0))</f>
        <v/>
      </c>
      <c r="AN926" s="297" t="str">
        <f ca="1">IF(RMDF!AM926="", "", IF(ISNUMBER(MATCH(RMDF!AM926, INDIRECT(AM926), 0)), "OK", "Invalid"))</f>
        <v/>
      </c>
      <c r="AO926" s="281"/>
      <c r="AP926" s="281"/>
      <c r="AQ926" s="281"/>
      <c r="AR926" s="281" t="b">
        <f>AND(RMDF!AU926&gt;=0, RMDF!AU926&lt;=1-SUM(RMDF!Z926,RMDF!AG926,RMDF!AN926), RMDF!AU926=ROUND(RMDF!AU926,4))</f>
        <v>1</v>
      </c>
      <c r="AS926" s="317">
        <f>RMDF!AS926</f>
        <v>0</v>
      </c>
      <c r="AT926" s="318" t="str">
        <f>IF(AS926=0,"",_xlfn.XLOOKUP(AS926,StatePicklist!$1:$1,StatePicklist!$3:$3,"NA",0))</f>
        <v/>
      </c>
      <c r="AU926" s="297" t="str">
        <f ca="1">IF(RMDF!AT926="", "", IF(ISNUMBER(MATCH(RMDF!AT926, INDIRECT(AT926), 0)), "OK", "Invalid"))</f>
        <v/>
      </c>
      <c r="AV926" s="281"/>
      <c r="AW926" s="281"/>
      <c r="AX926" s="281"/>
      <c r="AY926" s="281" t="b">
        <f>AND(RMDF!BB926&gt;=0, RMDF!BB926&lt;=1-SUM(RMDF!Z926,RMDF!AG926,RMDF!AN926,RMDF!AU926), RMDF!BB926=ROUND(RMDF!BB926,4))</f>
        <v>1</v>
      </c>
      <c r="AZ926" s="317">
        <f>RMDF!AZ926</f>
        <v>0</v>
      </c>
      <c r="BA926" s="318" t="str">
        <f>IF(AZ926=0,"",_xlfn.XLOOKUP(AZ926,StatePicklist!$1:$1,StatePicklist!$3:$3,"NA",0))</f>
        <v/>
      </c>
      <c r="BB926" s="297" t="str">
        <f ca="1">IF(RMDF!BA926="", "", IF(ISNUMBER(MATCH(RMDF!BA926, INDIRECT(BA926), 0)), "OK", "Invalid"))</f>
        <v/>
      </c>
      <c r="BC926" s="281"/>
      <c r="BD926" s="281"/>
      <c r="BE926" s="281"/>
      <c r="BF926" s="281" t="b">
        <f>AND(RMDF!BI926&gt;=0, RMDF!BI926&lt;=1-SUM(RMDF!Z926,RMDF!AG926,RMDF!AN926,RMDF!AU926,RMDF!BB926), RMDF!BI926=ROUND(RMDF!BI926,4))</f>
        <v>1</v>
      </c>
      <c r="BG926" s="317">
        <f>RMDF!BG926</f>
        <v>0</v>
      </c>
      <c r="BH926" s="318" t="str">
        <f>IF(BG926=0,"",_xlfn.XLOOKUP(BG926,StatePicklist!$1:$1,StatePicklist!$3:$3,"NA",0))</f>
        <v/>
      </c>
      <c r="BI926" s="297" t="str">
        <f ca="1">IF(RMDF!BH926="", "", IF(ISNUMBER(MATCH(RMDF!BH926, INDIRECT(BH926), 0)), "OK", "Invalid"))</f>
        <v/>
      </c>
      <c r="BJ926" s="281"/>
      <c r="BK926" s="281"/>
      <c r="BL926" s="281"/>
      <c r="BM926" s="281" t="b">
        <f>AND(RMDF!BP926&gt;=0, RMDF!BP926&lt;=1-SUM(RMDF!Z926,RMDF!AG926,RMDF!AN926,RMDF!AU926,RMDF!BB926,RMDF!BI926), RMDF!BP926=ROUND(RMDF!BP926,4))</f>
        <v>1</v>
      </c>
      <c r="BN926" s="317">
        <f>RMDF!BN926</f>
        <v>0</v>
      </c>
      <c r="BO926" s="318" t="str">
        <f>IF(BN926=0,"",_xlfn.XLOOKUP(BN926,StatePicklist!$1:$1,StatePicklist!$3:$3,"NA",0))</f>
        <v/>
      </c>
      <c r="BP926" s="297" t="str">
        <f ca="1">IF(RMDF!BO926="", "", IF(ISNUMBER(MATCH(RMDF!BO926, INDIRECT(BO926), 0)), "OK", "Invalid"))</f>
        <v/>
      </c>
      <c r="BQ926" s="281"/>
      <c r="BR926" s="281"/>
      <c r="BS926" s="281"/>
      <c r="BT926" s="281" t="b">
        <f>AND(RMDF!BW926&gt;=0, RMDF!BW926&lt;=1-SUM(RMDF!Z926,RMDF!AG926,RMDF!AN926,RMDF!AU926,RMDF!BB926,RMDF!BI926,RMDF!BP926), RMDF!BW926=ROUND(RMDF!BW926,4))</f>
        <v>1</v>
      </c>
      <c r="BU926" s="317">
        <f>RMDF!BU926</f>
        <v>0</v>
      </c>
      <c r="BV926" s="318" t="str">
        <f>IF(BU926=0,"",_xlfn.XLOOKUP(BU926,StatePicklist!$1:$1,StatePicklist!$3:$3,"NA",0))</f>
        <v/>
      </c>
      <c r="BW926" s="297" t="str">
        <f ca="1">IF(RMDF!BV926="", "", IF(ISNUMBER(MATCH(RMDF!BV926, INDIRECT(BV926), 0)), "OK", "Invalid"))</f>
        <v/>
      </c>
      <c r="BX926" s="281"/>
      <c r="BY926" s="281"/>
      <c r="BZ926" s="281"/>
      <c r="CA926" s="281" t="b">
        <f>AND(RMDF!CD926&gt;=0, RMDF!CD926&lt;=1-SUM(RMDF!Z926,RMDF!AG926,RMDF!AN926,RMDF!AU926,RMDF!BB926,RMDF!BI926,RMDF!BP926,RMDF!BW926), RMDF!CD926=ROUND(RMDF!CD926,4))</f>
        <v>1</v>
      </c>
      <c r="CB926" s="317">
        <f>RMDF!CB926</f>
        <v>0</v>
      </c>
      <c r="CC926" s="318" t="str">
        <f>IF(CB926=0,"",_xlfn.XLOOKUP(CB926,StatePicklist!$1:$1,StatePicklist!$3:$3,"NA",0))</f>
        <v/>
      </c>
      <c r="CD926" s="297" t="str">
        <f ca="1">IF(RMDF!CC926="", "", IF(ISNUMBER(MATCH(RMDF!CC926, INDIRECT(CC926), 0)), "OK", "Invalid"))</f>
        <v/>
      </c>
      <c r="CE926" s="281"/>
      <c r="CF926" s="281"/>
      <c r="CG926" s="281"/>
      <c r="CH926" s="281" t="b">
        <f>AND(RMDF!CK926&gt;=0, RMDF!CK926&lt;=1-SUM(RMDF!Z926,RMDF!AG926,RMDF!AN926,RMDF!AU926,RMDF!BB926,RMDF!BI926,RMDF!BP926,RMDF!BW926,RMDF!CD926), RMDF!CK926=ROUND(RMDF!CK926,4))</f>
        <v>1</v>
      </c>
      <c r="CI926" s="317">
        <f>RMDF!CI926</f>
        <v>0</v>
      </c>
      <c r="CJ926" s="318" t="str">
        <f>IF(CI926=0,"",_xlfn.XLOOKUP(CI926,StatePicklist!$1:$1,StatePicklist!$3:$3,"NA",0))</f>
        <v/>
      </c>
      <c r="CK926" s="297" t="str">
        <f ca="1">IF(RMDF!CJ926="", "", IF(ISNUMBER(MATCH(RMDF!CJ926, INDIRECT(CJ926), 0)), "OK", "Invalid"))</f>
        <v/>
      </c>
      <c r="CL926" s="281"/>
      <c r="CM926" s="281"/>
      <c r="CN926" s="281"/>
      <c r="CO926" s="281" t="b">
        <f>AND(RMDF!CR926&gt;=0, RMDF!CR926&lt;=1-SUM(RMDF!Z926,RMDF!AG926,RMDF!AN926,RMDF!AU926,RMDF!BB926,RMDF!BI926,RMDF!BP926,RMDF!BW926,RMDF!CD926,RMDF!CK926), RMDF!CR926=ROUND(RMDF!CR926,4))</f>
        <v>1</v>
      </c>
      <c r="CP926" s="317">
        <f>RMDF!CP926</f>
        <v>0</v>
      </c>
      <c r="CQ926" s="318" t="str">
        <f>IF(CP926=0,"",_xlfn.XLOOKUP(CP926,StatePicklist!$1:$1,StatePicklist!$3:$3,"NA",0))</f>
        <v/>
      </c>
      <c r="CR926" s="297" t="str">
        <f ca="1">IF(RMDF!CQ926="", "", IF(ISNUMBER(MATCH(RMDF!CQ926, INDIRECT(CQ926), 0)), "OK", "Invalid"))</f>
        <v/>
      </c>
      <c r="CS926" s="281"/>
      <c r="CT926" s="281"/>
      <c r="CU926" s="281"/>
      <c r="CV926" s="281" t="b">
        <f>AND(RMDF!CY926&gt;=0, RMDF!CY926&lt;=1-SUM(RMDF!Z926,RMDF!AG926,RMDF!AN926,RMDF!AU926,RMDF!BB926,RMDF!BI926,RMDF!BP926,RMDF!BW926,RMDF!CD926,RMDF!CK926,RMDF!CR926), RMDF!CY926=ROUND(RMDF!CY926,4))</f>
        <v>1</v>
      </c>
      <c r="CW926" s="317">
        <f>RMDF!CW926</f>
        <v>0</v>
      </c>
      <c r="CX926" s="318" t="str">
        <f>IF(CW926=0,"",_xlfn.XLOOKUP(CW926,StatePicklist!$1:$1,StatePicklist!$3:$3,"NA",0))</f>
        <v/>
      </c>
      <c r="CY926" s="297" t="str">
        <f ca="1">IF(RMDF!CX926="", "", IF(ISNUMBER(MATCH(RMDF!CX926, INDIRECT(CX926), 0)), "OK", "Invalid"))</f>
        <v/>
      </c>
      <c r="CZ926" s="281"/>
      <c r="DA926" s="281"/>
      <c r="DB926" s="281"/>
      <c r="DC926" s="281" t="b">
        <f>AND(RMDF!DF926&gt;=0, RMDF!DF926&lt;=1-SUM(RMDF!Z926,RMDF!AG926,RMDF!AN926,RMDF!AU926,RMDF!BB926,RMDF!BI926,RMDF!BP926,RMDF!BW926,RMDF!CD926,RMDF!CK926,RMDF!CR926,RMDF!CY926), RMDF!DF926=ROUND(RMDF!DF926,4))</f>
        <v>1</v>
      </c>
      <c r="DD926" s="317">
        <f>RMDF!DD926</f>
        <v>0</v>
      </c>
      <c r="DE926" s="318" t="str">
        <f>IF(DD926=0,"",_xlfn.XLOOKUP(DD926,StatePicklist!$1:$1,StatePicklist!$3:$3,"NA",0))</f>
        <v/>
      </c>
      <c r="DF926" s="297" t="str">
        <f ca="1">IF(RMDF!DE926="", "", IF(ISNUMBER(MATCH(RMDF!DE926, INDIRECT(DE926), 0)), "OK", "Invalid"))</f>
        <v/>
      </c>
      <c r="DG926" s="281"/>
      <c r="DH926" s="281"/>
      <c r="DI926" s="281"/>
      <c r="DJ926" s="281" t="b">
        <f>AND(RMDF!DM926&gt;=0, RMDF!DM926&lt;=1-SUM(RMDF!Z926,RMDF!AG926,RMDF!AN926,RMDF!AU926,RMDF!BB926,RMDF!BI926,RMDF!BP926,RMDF!BW926,RMDF!CD926,RMDF!CK926,RMDF!CR926,RMDF!CY926,RMDF!DF926), RMDF!DM926=ROUND(RMDF!DM926,4))</f>
        <v>1</v>
      </c>
      <c r="DK926" s="317">
        <f>RMDF!DK926</f>
        <v>0</v>
      </c>
      <c r="DL926" s="318" t="str">
        <f>IF(DK926=0,"",_xlfn.XLOOKUP(DK926,StatePicklist!$1:$1,StatePicklist!$3:$3,"NA",0))</f>
        <v/>
      </c>
      <c r="DM926" s="297" t="str">
        <f ca="1">IF(RMDF!DL926="", "", IF(ISNUMBER(MATCH(RMDF!DL926, INDIRECT(DL926), 0)), "OK", "Invalid"))</f>
        <v/>
      </c>
      <c r="DN926" s="281"/>
      <c r="DO926" s="281"/>
      <c r="DP926" s="281"/>
      <c r="DQ926" s="281" t="b">
        <f>AND(RMDF!DT926&gt;=0, RMDF!DT926&lt;=1-SUM(RMDF!Z926,RMDF!AG926,RMDF!AN926,RMDF!AU926,RMDF!BB926,RMDF!BI926,RMDF!BP926,RMDF!BW926,RMDF!CD926,RMDF!CK926,RMDF!CR926,RMDF!CY926,RMDF!DF926,RMDF!DM926), RMDF!DT926=ROUND(RMDF!DT926,4))</f>
        <v>1</v>
      </c>
      <c r="DR926" s="317">
        <f>RMDF!DR926</f>
        <v>0</v>
      </c>
      <c r="DS926" s="318" t="str">
        <f>IF(DR926=0,"",_xlfn.XLOOKUP(DR926,StatePicklist!$1:$1,StatePicklist!$3:$3,"NA",0))</f>
        <v/>
      </c>
      <c r="DT926" s="297" t="str">
        <f ca="1">IF(RMDF!DS926="", "", IF(ISNUMBER(MATCH(RMDF!DS926, INDIRECT(DS926), 0)), "OK", "Invalid"))</f>
        <v/>
      </c>
      <c r="DU926" s="281"/>
      <c r="DV926" s="281"/>
      <c r="DW926" s="281"/>
      <c r="DX926" s="281" t="b">
        <f>AND(RMDF!EA926&gt;=0, RMDF!EA926&lt;=1-SUM(RMDF!Z926,RMDF!AG926,RMDF!AN926,RMDF!AU926,RMDF!BB926,RMDF!BI926,RMDF!BP926,RMDF!BW926,RMDF!CD926,RMDF!CK926,RMDF!CR926,RMDF!CY926,RMDF!DF926,RMDF!DM926,RMDF!DT926), RMDF!EA926=ROUND(RMDF!EA926,4))</f>
        <v>1</v>
      </c>
      <c r="DY926" s="317">
        <f>RMDF!DY926</f>
        <v>0</v>
      </c>
      <c r="DZ926" s="318" t="str">
        <f>IF(DY926=0,"",_xlfn.XLOOKUP(DY926,StatePicklist!$1:$1,StatePicklist!$3:$3,"NA",0))</f>
        <v/>
      </c>
      <c r="EA926" s="297" t="str">
        <f ca="1">IF(RMDF!DZ926="", "", IF(ISNUMBER(MATCH(RMDF!DZ926, INDIRECT(DZ926), 0)), "OK", "Invalid"))</f>
        <v/>
      </c>
      <c r="EB926" s="281"/>
      <c r="EC926" s="281"/>
      <c r="ED926" s="281"/>
      <c r="EE926" s="281" t="b">
        <f>AND(RMDF!EH926&gt;=0, RMDF!EH926&lt;=1-SUM(RMDF!Z926,RMDF!AG926,RMDF!AN926,RMDF!AU926,RMDF!BB926,RMDF!BI926,RMDF!BP926,RMDF!BW926,RMDF!CD926,RMDF!CK926,RMDF!CR926,RMDF!CY926,RMDF!DF926,RMDF!DM926,RMDF!DT926,RMDF!EA926), RMDF!EH926=ROUND(RMDF!EH926,4))</f>
        <v>1</v>
      </c>
      <c r="EF926" s="317">
        <f>RMDF!EF926</f>
        <v>0</v>
      </c>
      <c r="EG926" s="318" t="str">
        <f>IF(EF926=0,"",_xlfn.XLOOKUP(EF926,StatePicklist!$1:$1,StatePicklist!$3:$3,"NA",0))</f>
        <v/>
      </c>
      <c r="EH926" s="297" t="str">
        <f ca="1">IF(RMDF!EG926="", "", IF(ISNUMBER(MATCH(RMDF!EG926, INDIRECT(EG926), 0)), "OK", "Invalid"))</f>
        <v/>
      </c>
      <c r="EI926" s="281"/>
      <c r="EJ926" s="281"/>
      <c r="EK926" s="281"/>
      <c r="EL926" s="281" t="b">
        <f>AND(RMDF!EO926&gt;=0, RMDF!EO926&lt;=1-SUM(RMDF!Z926,RMDF!AG926,RMDF!AN926,RMDF!AU926,RMDF!BB926,RMDF!BI926,RMDF!BP926,RMDF!BW926,RMDF!CD926,RMDF!CK926,RMDF!CR926,RMDF!CY926,RMDF!DF926,RMDF!DM926,RMDF!DT926,RMDF!EA926,RMDF!EH926), RMDF!EO926=ROUND(RMDF!EO926,4))</f>
        <v>1</v>
      </c>
      <c r="EM926" s="317">
        <f>RMDF!EM926</f>
        <v>0</v>
      </c>
      <c r="EN926" s="318" t="str">
        <f>IF(EM926=0,"",_xlfn.XLOOKUP(EM926,StatePicklist!$1:$1,StatePicklist!$3:$3,"NA",0))</f>
        <v/>
      </c>
      <c r="EO926" s="297" t="str">
        <f ca="1">IF(RMDF!EN926="", "", IF(ISNUMBER(MATCH(RMDF!EN926, INDIRECT(EN926), 0)), "OK", "Invalid"))</f>
        <v/>
      </c>
      <c r="EP926" s="281"/>
      <c r="EQ926" s="281"/>
      <c r="ER926" s="281"/>
      <c r="ES926" s="281" t="b">
        <f>AND(RMDF!EV926&gt;=0, RMDF!EV926&lt;=1-SUM(RMDF!Z926,RMDF!AG926,RMDF!AN926,RMDF!AU926,RMDF!BB926,RMDF!BI926,RMDF!BP926,RMDF!BW926,RMDF!CD926,RMDF!CK926,RMDF!CR926,RMDF!CY926,RMDF!DF926,RMDF!DM926,RMDF!DT926,RMDF!EA926,RMDF!EH926,RMDF!EO926), RMDF!EV926=ROUND(RMDF!EV926,4))</f>
        <v>1</v>
      </c>
      <c r="ET926" s="317">
        <f>RMDF!ET926</f>
        <v>0</v>
      </c>
      <c r="EU926" s="318" t="str">
        <f>IF(ET926=0,"",_xlfn.XLOOKUP(ET926,StatePicklist!$1:$1,StatePicklist!$3:$3,"NA",0))</f>
        <v/>
      </c>
      <c r="EV926" s="297" t="str">
        <f ca="1">IF(RMDF!EU926="", "", IF(ISNUMBER(MATCH(RMDF!EU926, INDIRECT(EU926), 0)), "OK", "Invalid"))</f>
        <v/>
      </c>
      <c r="EW926" s="281"/>
      <c r="EX926" s="281"/>
      <c r="EY926" s="281"/>
      <c r="EZ926" s="281" t="b">
        <f>AND(RMDF!FC926&gt;=0, RMDF!FC926&lt;=1-SUM(RMDF!Z926,RMDF!AG926,RMDF!AN926,RMDF!AU926,RMDF!BB926,RMDF!BI926,RMDF!BP926,RMDF!BW926,RMDF!CD926,RMDF!CK926,RMDF!CR926,RMDF!CY926,RMDF!DF926,RMDF!DM926,RMDF!DT926,RMDF!EA926,RMDF!EH926,RMDF!EO926,RMDF!EV926), RMDF!FC926=ROUND(RMDF!FC926,4))</f>
        <v>1</v>
      </c>
      <c r="FA926" s="317">
        <f>RMDF!FA926</f>
        <v>0</v>
      </c>
      <c r="FB926" s="318" t="str">
        <f>IF(FA926=0,"",_xlfn.XLOOKUP(FA926,StatePicklist!$1:$1,StatePicklist!$3:$3,"NA",0))</f>
        <v/>
      </c>
      <c r="FC926" s="297" t="str">
        <f ca="1">IF(RMDF!FB926="", "", IF(ISNUMBER(MATCH(RMDF!FB926, INDIRECT(FB926), 0)), "OK", "Invalid"))</f>
        <v/>
      </c>
    </row>
    <row r="927" spans="1:159" s="205" customFormat="1" ht="39.9" customHeight="1" x14ac:dyDescent="0.25">
      <c r="A927" s="206"/>
      <c r="B927" s="196"/>
      <c r="C927" s="197"/>
      <c r="D927" s="198"/>
      <c r="E927" s="199"/>
      <c r="F927" s="200"/>
      <c r="G927" s="201"/>
      <c r="H927" s="292"/>
      <c r="I927" s="305">
        <f>RMDF!I927</f>
        <v>0</v>
      </c>
      <c r="J927" s="305" t="str">
        <f>IF(I927=ProductCode!$B$30,"PDReclPost",IF(OR(I927=ProductCode!$C$30,I927=ProductCode!$E$30,I927=ProductCode!$G$30),"PDPreCon",IF(OR(I927=ProductCode!$D$30,I927=ProductCode!$F$30),"PDNotReclPost","")))</f>
        <v/>
      </c>
      <c r="K927" s="305" t="str">
        <f t="shared" si="48"/>
        <v/>
      </c>
      <c r="L927" s="289"/>
      <c r="M927" s="305" t="str">
        <f t="shared" si="48"/>
        <v/>
      </c>
      <c r="N927" s="289" t="b">
        <f>AND(RMDF!N927&gt;=0, RMDF!N927&lt;=1-RMDF!L927, RMDF!N927=ROUND(RMDF!N927,4))</f>
        <v>1</v>
      </c>
      <c r="O927" s="286" t="str">
        <f>IF(P927="","",IF(I927="","",IF(LEFT(I927,13)="Reclaimed pos",RawMaterialCode!$E$569,RawMaterialCode!$E$568)))</f>
        <v>Reclaimed pre-consumer mixed fibers (RM0578)</v>
      </c>
      <c r="P927" s="295">
        <f t="shared" si="49"/>
        <v>1</v>
      </c>
      <c r="Q927" s="202"/>
      <c r="R927" s="203"/>
      <c r="S927" s="204" t="str">
        <f t="shared" si="50"/>
        <v/>
      </c>
      <c r="T927" s="281"/>
      <c r="U927" s="281"/>
      <c r="V927" s="281"/>
      <c r="W927" s="281"/>
      <c r="X927" s="317">
        <f>RMDF!X927</f>
        <v>0</v>
      </c>
      <c r="Y927" s="318" t="str">
        <f>IF(X927=0,"",_xlfn.XLOOKUP(X927,StatePicklist!$1:$1,StatePicklist!$3:$3,"NA",0))</f>
        <v/>
      </c>
      <c r="Z927" s="297" t="str">
        <f ca="1">IF(RMDF!Y927="", "", IF(ISNUMBER(MATCH(RMDF!Y927, INDIRECT(Y927), 0)), "OK", "Invalid"))</f>
        <v/>
      </c>
      <c r="AA927" s="281"/>
      <c r="AB927" s="281"/>
      <c r="AC927" s="281"/>
      <c r="AD927" s="281" t="b">
        <f>AND(RMDF!AG927&gt;=0, RMDF!AG927&lt;=1-RMDF!Z927, RMDF!AG927=ROUND(RMDF!AG927,4))</f>
        <v>1</v>
      </c>
      <c r="AE927" s="317">
        <f>RMDF!AE927</f>
        <v>0</v>
      </c>
      <c r="AF927" s="318" t="str">
        <f>IF(AE927=0,"",_xlfn.XLOOKUP(AE927,StatePicklist!$1:$1,StatePicklist!$3:$3,"NA",0))</f>
        <v/>
      </c>
      <c r="AG927" s="297" t="str">
        <f ca="1">IF(RMDF!AF927="", "", IF(ISNUMBER(MATCH(RMDF!AF927, INDIRECT(AF927), 0)), "OK", "Invalid"))</f>
        <v/>
      </c>
      <c r="AH927" s="281"/>
      <c r="AI927" s="281"/>
      <c r="AJ927" s="281"/>
      <c r="AK927" s="281" t="b">
        <f>AND(RMDF!AN927&gt;=0, RMDF!AN927&lt;=1-SUM(RMDF!Z927,RMDF!AG927), RMDF!AN927=ROUND(RMDF!AN927,4))</f>
        <v>1</v>
      </c>
      <c r="AL927" s="317">
        <f>RMDF!AL927</f>
        <v>0</v>
      </c>
      <c r="AM927" s="318" t="str">
        <f>IF(AL927=0,"",_xlfn.XLOOKUP(AL927,StatePicklist!$1:$1,StatePicklist!$3:$3,"NA",0))</f>
        <v/>
      </c>
      <c r="AN927" s="297" t="str">
        <f ca="1">IF(RMDF!AM927="", "", IF(ISNUMBER(MATCH(RMDF!AM927, INDIRECT(AM927), 0)), "OK", "Invalid"))</f>
        <v/>
      </c>
      <c r="AO927" s="281"/>
      <c r="AP927" s="281"/>
      <c r="AQ927" s="281"/>
      <c r="AR927" s="281" t="b">
        <f>AND(RMDF!AU927&gt;=0, RMDF!AU927&lt;=1-SUM(RMDF!Z927,RMDF!AG927,RMDF!AN927), RMDF!AU927=ROUND(RMDF!AU927,4))</f>
        <v>1</v>
      </c>
      <c r="AS927" s="317">
        <f>RMDF!AS927</f>
        <v>0</v>
      </c>
      <c r="AT927" s="318" t="str">
        <f>IF(AS927=0,"",_xlfn.XLOOKUP(AS927,StatePicklist!$1:$1,StatePicklist!$3:$3,"NA",0))</f>
        <v/>
      </c>
      <c r="AU927" s="297" t="str">
        <f ca="1">IF(RMDF!AT927="", "", IF(ISNUMBER(MATCH(RMDF!AT927, INDIRECT(AT927), 0)), "OK", "Invalid"))</f>
        <v/>
      </c>
      <c r="AV927" s="281"/>
      <c r="AW927" s="281"/>
      <c r="AX927" s="281"/>
      <c r="AY927" s="281" t="b">
        <f>AND(RMDF!BB927&gt;=0, RMDF!BB927&lt;=1-SUM(RMDF!Z927,RMDF!AG927,RMDF!AN927,RMDF!AU927), RMDF!BB927=ROUND(RMDF!BB927,4))</f>
        <v>1</v>
      </c>
      <c r="AZ927" s="317">
        <f>RMDF!AZ927</f>
        <v>0</v>
      </c>
      <c r="BA927" s="318" t="str">
        <f>IF(AZ927=0,"",_xlfn.XLOOKUP(AZ927,StatePicklist!$1:$1,StatePicklist!$3:$3,"NA",0))</f>
        <v/>
      </c>
      <c r="BB927" s="297" t="str">
        <f ca="1">IF(RMDF!BA927="", "", IF(ISNUMBER(MATCH(RMDF!BA927, INDIRECT(BA927), 0)), "OK", "Invalid"))</f>
        <v/>
      </c>
      <c r="BC927" s="281"/>
      <c r="BD927" s="281"/>
      <c r="BE927" s="281"/>
      <c r="BF927" s="281" t="b">
        <f>AND(RMDF!BI927&gt;=0, RMDF!BI927&lt;=1-SUM(RMDF!Z927,RMDF!AG927,RMDF!AN927,RMDF!AU927,RMDF!BB927), RMDF!BI927=ROUND(RMDF!BI927,4))</f>
        <v>1</v>
      </c>
      <c r="BG927" s="317">
        <f>RMDF!BG927</f>
        <v>0</v>
      </c>
      <c r="BH927" s="318" t="str">
        <f>IF(BG927=0,"",_xlfn.XLOOKUP(BG927,StatePicklist!$1:$1,StatePicklist!$3:$3,"NA",0))</f>
        <v/>
      </c>
      <c r="BI927" s="297" t="str">
        <f ca="1">IF(RMDF!BH927="", "", IF(ISNUMBER(MATCH(RMDF!BH927, INDIRECT(BH927), 0)), "OK", "Invalid"))</f>
        <v/>
      </c>
      <c r="BJ927" s="281"/>
      <c r="BK927" s="281"/>
      <c r="BL927" s="281"/>
      <c r="BM927" s="281" t="b">
        <f>AND(RMDF!BP927&gt;=0, RMDF!BP927&lt;=1-SUM(RMDF!Z927,RMDF!AG927,RMDF!AN927,RMDF!AU927,RMDF!BB927,RMDF!BI927), RMDF!BP927=ROUND(RMDF!BP927,4))</f>
        <v>1</v>
      </c>
      <c r="BN927" s="317">
        <f>RMDF!BN927</f>
        <v>0</v>
      </c>
      <c r="BO927" s="318" t="str">
        <f>IF(BN927=0,"",_xlfn.XLOOKUP(BN927,StatePicklist!$1:$1,StatePicklist!$3:$3,"NA",0))</f>
        <v/>
      </c>
      <c r="BP927" s="297" t="str">
        <f ca="1">IF(RMDF!BO927="", "", IF(ISNUMBER(MATCH(RMDF!BO927, INDIRECT(BO927), 0)), "OK", "Invalid"))</f>
        <v/>
      </c>
      <c r="BQ927" s="281"/>
      <c r="BR927" s="281"/>
      <c r="BS927" s="281"/>
      <c r="BT927" s="281" t="b">
        <f>AND(RMDF!BW927&gt;=0, RMDF!BW927&lt;=1-SUM(RMDF!Z927,RMDF!AG927,RMDF!AN927,RMDF!AU927,RMDF!BB927,RMDF!BI927,RMDF!BP927), RMDF!BW927=ROUND(RMDF!BW927,4))</f>
        <v>1</v>
      </c>
      <c r="BU927" s="317">
        <f>RMDF!BU927</f>
        <v>0</v>
      </c>
      <c r="BV927" s="318" t="str">
        <f>IF(BU927=0,"",_xlfn.XLOOKUP(BU927,StatePicklist!$1:$1,StatePicklist!$3:$3,"NA",0))</f>
        <v/>
      </c>
      <c r="BW927" s="297" t="str">
        <f ca="1">IF(RMDF!BV927="", "", IF(ISNUMBER(MATCH(RMDF!BV927, INDIRECT(BV927), 0)), "OK", "Invalid"))</f>
        <v/>
      </c>
      <c r="BX927" s="281"/>
      <c r="BY927" s="281"/>
      <c r="BZ927" s="281"/>
      <c r="CA927" s="281" t="b">
        <f>AND(RMDF!CD927&gt;=0, RMDF!CD927&lt;=1-SUM(RMDF!Z927,RMDF!AG927,RMDF!AN927,RMDF!AU927,RMDF!BB927,RMDF!BI927,RMDF!BP927,RMDF!BW927), RMDF!CD927=ROUND(RMDF!CD927,4))</f>
        <v>1</v>
      </c>
      <c r="CB927" s="317">
        <f>RMDF!CB927</f>
        <v>0</v>
      </c>
      <c r="CC927" s="318" t="str">
        <f>IF(CB927=0,"",_xlfn.XLOOKUP(CB927,StatePicklist!$1:$1,StatePicklist!$3:$3,"NA",0))</f>
        <v/>
      </c>
      <c r="CD927" s="297" t="str">
        <f ca="1">IF(RMDF!CC927="", "", IF(ISNUMBER(MATCH(RMDF!CC927, INDIRECT(CC927), 0)), "OK", "Invalid"))</f>
        <v/>
      </c>
      <c r="CE927" s="281"/>
      <c r="CF927" s="281"/>
      <c r="CG927" s="281"/>
      <c r="CH927" s="281" t="b">
        <f>AND(RMDF!CK927&gt;=0, RMDF!CK927&lt;=1-SUM(RMDF!Z927,RMDF!AG927,RMDF!AN927,RMDF!AU927,RMDF!BB927,RMDF!BI927,RMDF!BP927,RMDF!BW927,RMDF!CD927), RMDF!CK927=ROUND(RMDF!CK927,4))</f>
        <v>1</v>
      </c>
      <c r="CI927" s="317">
        <f>RMDF!CI927</f>
        <v>0</v>
      </c>
      <c r="CJ927" s="318" t="str">
        <f>IF(CI927=0,"",_xlfn.XLOOKUP(CI927,StatePicklist!$1:$1,StatePicklist!$3:$3,"NA",0))</f>
        <v/>
      </c>
      <c r="CK927" s="297" t="str">
        <f ca="1">IF(RMDF!CJ927="", "", IF(ISNUMBER(MATCH(RMDF!CJ927, INDIRECT(CJ927), 0)), "OK", "Invalid"))</f>
        <v/>
      </c>
      <c r="CL927" s="281"/>
      <c r="CM927" s="281"/>
      <c r="CN927" s="281"/>
      <c r="CO927" s="281" t="b">
        <f>AND(RMDF!CR927&gt;=0, RMDF!CR927&lt;=1-SUM(RMDF!Z927,RMDF!AG927,RMDF!AN927,RMDF!AU927,RMDF!BB927,RMDF!BI927,RMDF!BP927,RMDF!BW927,RMDF!CD927,RMDF!CK927), RMDF!CR927=ROUND(RMDF!CR927,4))</f>
        <v>1</v>
      </c>
      <c r="CP927" s="317">
        <f>RMDF!CP927</f>
        <v>0</v>
      </c>
      <c r="CQ927" s="318" t="str">
        <f>IF(CP927=0,"",_xlfn.XLOOKUP(CP927,StatePicklist!$1:$1,StatePicklist!$3:$3,"NA",0))</f>
        <v/>
      </c>
      <c r="CR927" s="297" t="str">
        <f ca="1">IF(RMDF!CQ927="", "", IF(ISNUMBER(MATCH(RMDF!CQ927, INDIRECT(CQ927), 0)), "OK", "Invalid"))</f>
        <v/>
      </c>
      <c r="CS927" s="281"/>
      <c r="CT927" s="281"/>
      <c r="CU927" s="281"/>
      <c r="CV927" s="281" t="b">
        <f>AND(RMDF!CY927&gt;=0, RMDF!CY927&lt;=1-SUM(RMDF!Z927,RMDF!AG927,RMDF!AN927,RMDF!AU927,RMDF!BB927,RMDF!BI927,RMDF!BP927,RMDF!BW927,RMDF!CD927,RMDF!CK927,RMDF!CR927), RMDF!CY927=ROUND(RMDF!CY927,4))</f>
        <v>1</v>
      </c>
      <c r="CW927" s="317">
        <f>RMDF!CW927</f>
        <v>0</v>
      </c>
      <c r="CX927" s="318" t="str">
        <f>IF(CW927=0,"",_xlfn.XLOOKUP(CW927,StatePicklist!$1:$1,StatePicklist!$3:$3,"NA",0))</f>
        <v/>
      </c>
      <c r="CY927" s="297" t="str">
        <f ca="1">IF(RMDF!CX927="", "", IF(ISNUMBER(MATCH(RMDF!CX927, INDIRECT(CX927), 0)), "OK", "Invalid"))</f>
        <v/>
      </c>
      <c r="CZ927" s="281"/>
      <c r="DA927" s="281"/>
      <c r="DB927" s="281"/>
      <c r="DC927" s="281" t="b">
        <f>AND(RMDF!DF927&gt;=0, RMDF!DF927&lt;=1-SUM(RMDF!Z927,RMDF!AG927,RMDF!AN927,RMDF!AU927,RMDF!BB927,RMDF!BI927,RMDF!BP927,RMDF!BW927,RMDF!CD927,RMDF!CK927,RMDF!CR927,RMDF!CY927), RMDF!DF927=ROUND(RMDF!DF927,4))</f>
        <v>1</v>
      </c>
      <c r="DD927" s="317">
        <f>RMDF!DD927</f>
        <v>0</v>
      </c>
      <c r="DE927" s="318" t="str">
        <f>IF(DD927=0,"",_xlfn.XLOOKUP(DD927,StatePicklist!$1:$1,StatePicklist!$3:$3,"NA",0))</f>
        <v/>
      </c>
      <c r="DF927" s="297" t="str">
        <f ca="1">IF(RMDF!DE927="", "", IF(ISNUMBER(MATCH(RMDF!DE927, INDIRECT(DE927), 0)), "OK", "Invalid"))</f>
        <v/>
      </c>
      <c r="DG927" s="281"/>
      <c r="DH927" s="281"/>
      <c r="DI927" s="281"/>
      <c r="DJ927" s="281" t="b">
        <f>AND(RMDF!DM927&gt;=0, RMDF!DM927&lt;=1-SUM(RMDF!Z927,RMDF!AG927,RMDF!AN927,RMDF!AU927,RMDF!BB927,RMDF!BI927,RMDF!BP927,RMDF!BW927,RMDF!CD927,RMDF!CK927,RMDF!CR927,RMDF!CY927,RMDF!DF927), RMDF!DM927=ROUND(RMDF!DM927,4))</f>
        <v>1</v>
      </c>
      <c r="DK927" s="317">
        <f>RMDF!DK927</f>
        <v>0</v>
      </c>
      <c r="DL927" s="318" t="str">
        <f>IF(DK927=0,"",_xlfn.XLOOKUP(DK927,StatePicklist!$1:$1,StatePicklist!$3:$3,"NA",0))</f>
        <v/>
      </c>
      <c r="DM927" s="297" t="str">
        <f ca="1">IF(RMDF!DL927="", "", IF(ISNUMBER(MATCH(RMDF!DL927, INDIRECT(DL927), 0)), "OK", "Invalid"))</f>
        <v/>
      </c>
      <c r="DN927" s="281"/>
      <c r="DO927" s="281"/>
      <c r="DP927" s="281"/>
      <c r="DQ927" s="281" t="b">
        <f>AND(RMDF!DT927&gt;=0, RMDF!DT927&lt;=1-SUM(RMDF!Z927,RMDF!AG927,RMDF!AN927,RMDF!AU927,RMDF!BB927,RMDF!BI927,RMDF!BP927,RMDF!BW927,RMDF!CD927,RMDF!CK927,RMDF!CR927,RMDF!CY927,RMDF!DF927,RMDF!DM927), RMDF!DT927=ROUND(RMDF!DT927,4))</f>
        <v>1</v>
      </c>
      <c r="DR927" s="317">
        <f>RMDF!DR927</f>
        <v>0</v>
      </c>
      <c r="DS927" s="318" t="str">
        <f>IF(DR927=0,"",_xlfn.XLOOKUP(DR927,StatePicklist!$1:$1,StatePicklist!$3:$3,"NA",0))</f>
        <v/>
      </c>
      <c r="DT927" s="297" t="str">
        <f ca="1">IF(RMDF!DS927="", "", IF(ISNUMBER(MATCH(RMDF!DS927, INDIRECT(DS927), 0)), "OK", "Invalid"))</f>
        <v/>
      </c>
      <c r="DU927" s="281"/>
      <c r="DV927" s="281"/>
      <c r="DW927" s="281"/>
      <c r="DX927" s="281" t="b">
        <f>AND(RMDF!EA927&gt;=0, RMDF!EA927&lt;=1-SUM(RMDF!Z927,RMDF!AG927,RMDF!AN927,RMDF!AU927,RMDF!BB927,RMDF!BI927,RMDF!BP927,RMDF!BW927,RMDF!CD927,RMDF!CK927,RMDF!CR927,RMDF!CY927,RMDF!DF927,RMDF!DM927,RMDF!DT927), RMDF!EA927=ROUND(RMDF!EA927,4))</f>
        <v>1</v>
      </c>
      <c r="DY927" s="317">
        <f>RMDF!DY927</f>
        <v>0</v>
      </c>
      <c r="DZ927" s="318" t="str">
        <f>IF(DY927=0,"",_xlfn.XLOOKUP(DY927,StatePicklist!$1:$1,StatePicklist!$3:$3,"NA",0))</f>
        <v/>
      </c>
      <c r="EA927" s="297" t="str">
        <f ca="1">IF(RMDF!DZ927="", "", IF(ISNUMBER(MATCH(RMDF!DZ927, INDIRECT(DZ927), 0)), "OK", "Invalid"))</f>
        <v/>
      </c>
      <c r="EB927" s="281"/>
      <c r="EC927" s="281"/>
      <c r="ED927" s="281"/>
      <c r="EE927" s="281" t="b">
        <f>AND(RMDF!EH927&gt;=0, RMDF!EH927&lt;=1-SUM(RMDF!Z927,RMDF!AG927,RMDF!AN927,RMDF!AU927,RMDF!BB927,RMDF!BI927,RMDF!BP927,RMDF!BW927,RMDF!CD927,RMDF!CK927,RMDF!CR927,RMDF!CY927,RMDF!DF927,RMDF!DM927,RMDF!DT927,RMDF!EA927), RMDF!EH927=ROUND(RMDF!EH927,4))</f>
        <v>1</v>
      </c>
      <c r="EF927" s="317">
        <f>RMDF!EF927</f>
        <v>0</v>
      </c>
      <c r="EG927" s="318" t="str">
        <f>IF(EF927=0,"",_xlfn.XLOOKUP(EF927,StatePicklist!$1:$1,StatePicklist!$3:$3,"NA",0))</f>
        <v/>
      </c>
      <c r="EH927" s="297" t="str">
        <f ca="1">IF(RMDF!EG927="", "", IF(ISNUMBER(MATCH(RMDF!EG927, INDIRECT(EG927), 0)), "OK", "Invalid"))</f>
        <v/>
      </c>
      <c r="EI927" s="281"/>
      <c r="EJ927" s="281"/>
      <c r="EK927" s="281"/>
      <c r="EL927" s="281" t="b">
        <f>AND(RMDF!EO927&gt;=0, RMDF!EO927&lt;=1-SUM(RMDF!Z927,RMDF!AG927,RMDF!AN927,RMDF!AU927,RMDF!BB927,RMDF!BI927,RMDF!BP927,RMDF!BW927,RMDF!CD927,RMDF!CK927,RMDF!CR927,RMDF!CY927,RMDF!DF927,RMDF!DM927,RMDF!DT927,RMDF!EA927,RMDF!EH927), RMDF!EO927=ROUND(RMDF!EO927,4))</f>
        <v>1</v>
      </c>
      <c r="EM927" s="317">
        <f>RMDF!EM927</f>
        <v>0</v>
      </c>
      <c r="EN927" s="318" t="str">
        <f>IF(EM927=0,"",_xlfn.XLOOKUP(EM927,StatePicklist!$1:$1,StatePicklist!$3:$3,"NA",0))</f>
        <v/>
      </c>
      <c r="EO927" s="297" t="str">
        <f ca="1">IF(RMDF!EN927="", "", IF(ISNUMBER(MATCH(RMDF!EN927, INDIRECT(EN927), 0)), "OK", "Invalid"))</f>
        <v/>
      </c>
      <c r="EP927" s="281"/>
      <c r="EQ927" s="281"/>
      <c r="ER927" s="281"/>
      <c r="ES927" s="281" t="b">
        <f>AND(RMDF!EV927&gt;=0, RMDF!EV927&lt;=1-SUM(RMDF!Z927,RMDF!AG927,RMDF!AN927,RMDF!AU927,RMDF!BB927,RMDF!BI927,RMDF!BP927,RMDF!BW927,RMDF!CD927,RMDF!CK927,RMDF!CR927,RMDF!CY927,RMDF!DF927,RMDF!DM927,RMDF!DT927,RMDF!EA927,RMDF!EH927,RMDF!EO927), RMDF!EV927=ROUND(RMDF!EV927,4))</f>
        <v>1</v>
      </c>
      <c r="ET927" s="317">
        <f>RMDF!ET927</f>
        <v>0</v>
      </c>
      <c r="EU927" s="318" t="str">
        <f>IF(ET927=0,"",_xlfn.XLOOKUP(ET927,StatePicklist!$1:$1,StatePicklist!$3:$3,"NA",0))</f>
        <v/>
      </c>
      <c r="EV927" s="297" t="str">
        <f ca="1">IF(RMDF!EU927="", "", IF(ISNUMBER(MATCH(RMDF!EU927, INDIRECT(EU927), 0)), "OK", "Invalid"))</f>
        <v/>
      </c>
      <c r="EW927" s="281"/>
      <c r="EX927" s="281"/>
      <c r="EY927" s="281"/>
      <c r="EZ927" s="281" t="b">
        <f>AND(RMDF!FC927&gt;=0, RMDF!FC927&lt;=1-SUM(RMDF!Z927,RMDF!AG927,RMDF!AN927,RMDF!AU927,RMDF!BB927,RMDF!BI927,RMDF!BP927,RMDF!BW927,RMDF!CD927,RMDF!CK927,RMDF!CR927,RMDF!CY927,RMDF!DF927,RMDF!DM927,RMDF!DT927,RMDF!EA927,RMDF!EH927,RMDF!EO927,RMDF!EV927), RMDF!FC927=ROUND(RMDF!FC927,4))</f>
        <v>1</v>
      </c>
      <c r="FA927" s="317">
        <f>RMDF!FA927</f>
        <v>0</v>
      </c>
      <c r="FB927" s="318" t="str">
        <f>IF(FA927=0,"",_xlfn.XLOOKUP(FA927,StatePicklist!$1:$1,StatePicklist!$3:$3,"NA",0))</f>
        <v/>
      </c>
      <c r="FC927" s="297" t="str">
        <f ca="1">IF(RMDF!FB927="", "", IF(ISNUMBER(MATCH(RMDF!FB927, INDIRECT(FB927), 0)), "OK", "Invalid"))</f>
        <v/>
      </c>
    </row>
    <row r="928" spans="1:159" s="205" customFormat="1" ht="39.9" customHeight="1" x14ac:dyDescent="0.25">
      <c r="A928" s="206"/>
      <c r="B928" s="196"/>
      <c r="C928" s="197"/>
      <c r="D928" s="198"/>
      <c r="E928" s="199"/>
      <c r="F928" s="200"/>
      <c r="G928" s="201"/>
      <c r="H928" s="292"/>
      <c r="I928" s="305">
        <f>RMDF!I928</f>
        <v>0</v>
      </c>
      <c r="J928" s="305" t="str">
        <f>IF(I928=ProductCode!$B$30,"PDReclPost",IF(OR(I928=ProductCode!$C$30,I928=ProductCode!$E$30,I928=ProductCode!$G$30),"PDPreCon",IF(OR(I928=ProductCode!$D$30,I928=ProductCode!$F$30),"PDNotReclPost","")))</f>
        <v/>
      </c>
      <c r="K928" s="305" t="str">
        <f t="shared" si="48"/>
        <v/>
      </c>
      <c r="L928" s="289"/>
      <c r="M928" s="305" t="str">
        <f t="shared" si="48"/>
        <v/>
      </c>
      <c r="N928" s="289" t="b">
        <f>AND(RMDF!N928&gt;=0, RMDF!N928&lt;=1-RMDF!L928, RMDF!N928=ROUND(RMDF!N928,4))</f>
        <v>1</v>
      </c>
      <c r="O928" s="286" t="str">
        <f>IF(P928="","",IF(I928="","",IF(LEFT(I928,13)="Reclaimed pos",RawMaterialCode!$E$569,RawMaterialCode!$E$568)))</f>
        <v>Reclaimed pre-consumer mixed fibers (RM0578)</v>
      </c>
      <c r="P928" s="295">
        <f t="shared" si="49"/>
        <v>1</v>
      </c>
      <c r="Q928" s="202"/>
      <c r="R928" s="203"/>
      <c r="S928" s="204" t="str">
        <f t="shared" si="50"/>
        <v/>
      </c>
      <c r="T928" s="281"/>
      <c r="U928" s="281"/>
      <c r="V928" s="281"/>
      <c r="W928" s="281"/>
      <c r="X928" s="317">
        <f>RMDF!X928</f>
        <v>0</v>
      </c>
      <c r="Y928" s="318" t="str">
        <f>IF(X928=0,"",_xlfn.XLOOKUP(X928,StatePicklist!$1:$1,StatePicklist!$3:$3,"NA",0))</f>
        <v/>
      </c>
      <c r="Z928" s="297" t="str">
        <f ca="1">IF(RMDF!Y928="", "", IF(ISNUMBER(MATCH(RMDF!Y928, INDIRECT(Y928), 0)), "OK", "Invalid"))</f>
        <v/>
      </c>
      <c r="AA928" s="281"/>
      <c r="AB928" s="281"/>
      <c r="AC928" s="281"/>
      <c r="AD928" s="281" t="b">
        <f>AND(RMDF!AG928&gt;=0, RMDF!AG928&lt;=1-RMDF!Z928, RMDF!AG928=ROUND(RMDF!AG928,4))</f>
        <v>1</v>
      </c>
      <c r="AE928" s="317">
        <f>RMDF!AE928</f>
        <v>0</v>
      </c>
      <c r="AF928" s="318" t="str">
        <f>IF(AE928=0,"",_xlfn.XLOOKUP(AE928,StatePicklist!$1:$1,StatePicklist!$3:$3,"NA",0))</f>
        <v/>
      </c>
      <c r="AG928" s="297" t="str">
        <f ca="1">IF(RMDF!AF928="", "", IF(ISNUMBER(MATCH(RMDF!AF928, INDIRECT(AF928), 0)), "OK", "Invalid"))</f>
        <v/>
      </c>
      <c r="AH928" s="281"/>
      <c r="AI928" s="281"/>
      <c r="AJ928" s="281"/>
      <c r="AK928" s="281" t="b">
        <f>AND(RMDF!AN928&gt;=0, RMDF!AN928&lt;=1-SUM(RMDF!Z928,RMDF!AG928), RMDF!AN928=ROUND(RMDF!AN928,4))</f>
        <v>1</v>
      </c>
      <c r="AL928" s="317">
        <f>RMDF!AL928</f>
        <v>0</v>
      </c>
      <c r="AM928" s="318" t="str">
        <f>IF(AL928=0,"",_xlfn.XLOOKUP(AL928,StatePicklist!$1:$1,StatePicklist!$3:$3,"NA",0))</f>
        <v/>
      </c>
      <c r="AN928" s="297" t="str">
        <f ca="1">IF(RMDF!AM928="", "", IF(ISNUMBER(MATCH(RMDF!AM928, INDIRECT(AM928), 0)), "OK", "Invalid"))</f>
        <v/>
      </c>
      <c r="AO928" s="281"/>
      <c r="AP928" s="281"/>
      <c r="AQ928" s="281"/>
      <c r="AR928" s="281" t="b">
        <f>AND(RMDF!AU928&gt;=0, RMDF!AU928&lt;=1-SUM(RMDF!Z928,RMDF!AG928,RMDF!AN928), RMDF!AU928=ROUND(RMDF!AU928,4))</f>
        <v>1</v>
      </c>
      <c r="AS928" s="317">
        <f>RMDF!AS928</f>
        <v>0</v>
      </c>
      <c r="AT928" s="318" t="str">
        <f>IF(AS928=0,"",_xlfn.XLOOKUP(AS928,StatePicklist!$1:$1,StatePicklist!$3:$3,"NA",0))</f>
        <v/>
      </c>
      <c r="AU928" s="297" t="str">
        <f ca="1">IF(RMDF!AT928="", "", IF(ISNUMBER(MATCH(RMDF!AT928, INDIRECT(AT928), 0)), "OK", "Invalid"))</f>
        <v/>
      </c>
      <c r="AV928" s="281"/>
      <c r="AW928" s="281"/>
      <c r="AX928" s="281"/>
      <c r="AY928" s="281" t="b">
        <f>AND(RMDF!BB928&gt;=0, RMDF!BB928&lt;=1-SUM(RMDF!Z928,RMDF!AG928,RMDF!AN928,RMDF!AU928), RMDF!BB928=ROUND(RMDF!BB928,4))</f>
        <v>1</v>
      </c>
      <c r="AZ928" s="317">
        <f>RMDF!AZ928</f>
        <v>0</v>
      </c>
      <c r="BA928" s="318" t="str">
        <f>IF(AZ928=0,"",_xlfn.XLOOKUP(AZ928,StatePicklist!$1:$1,StatePicklist!$3:$3,"NA",0))</f>
        <v/>
      </c>
      <c r="BB928" s="297" t="str">
        <f ca="1">IF(RMDF!BA928="", "", IF(ISNUMBER(MATCH(RMDF!BA928, INDIRECT(BA928), 0)), "OK", "Invalid"))</f>
        <v/>
      </c>
      <c r="BC928" s="281"/>
      <c r="BD928" s="281"/>
      <c r="BE928" s="281"/>
      <c r="BF928" s="281" t="b">
        <f>AND(RMDF!BI928&gt;=0, RMDF!BI928&lt;=1-SUM(RMDF!Z928,RMDF!AG928,RMDF!AN928,RMDF!AU928,RMDF!BB928), RMDF!BI928=ROUND(RMDF!BI928,4))</f>
        <v>1</v>
      </c>
      <c r="BG928" s="317">
        <f>RMDF!BG928</f>
        <v>0</v>
      </c>
      <c r="BH928" s="318" t="str">
        <f>IF(BG928=0,"",_xlfn.XLOOKUP(BG928,StatePicklist!$1:$1,StatePicklist!$3:$3,"NA",0))</f>
        <v/>
      </c>
      <c r="BI928" s="297" t="str">
        <f ca="1">IF(RMDF!BH928="", "", IF(ISNUMBER(MATCH(RMDF!BH928, INDIRECT(BH928), 0)), "OK", "Invalid"))</f>
        <v/>
      </c>
      <c r="BJ928" s="281"/>
      <c r="BK928" s="281"/>
      <c r="BL928" s="281"/>
      <c r="BM928" s="281" t="b">
        <f>AND(RMDF!BP928&gt;=0, RMDF!BP928&lt;=1-SUM(RMDF!Z928,RMDF!AG928,RMDF!AN928,RMDF!AU928,RMDF!BB928,RMDF!BI928), RMDF!BP928=ROUND(RMDF!BP928,4))</f>
        <v>1</v>
      </c>
      <c r="BN928" s="317">
        <f>RMDF!BN928</f>
        <v>0</v>
      </c>
      <c r="BO928" s="318" t="str">
        <f>IF(BN928=0,"",_xlfn.XLOOKUP(BN928,StatePicklist!$1:$1,StatePicklist!$3:$3,"NA",0))</f>
        <v/>
      </c>
      <c r="BP928" s="297" t="str">
        <f ca="1">IF(RMDF!BO928="", "", IF(ISNUMBER(MATCH(RMDF!BO928, INDIRECT(BO928), 0)), "OK", "Invalid"))</f>
        <v/>
      </c>
      <c r="BQ928" s="281"/>
      <c r="BR928" s="281"/>
      <c r="BS928" s="281"/>
      <c r="BT928" s="281" t="b">
        <f>AND(RMDF!BW928&gt;=0, RMDF!BW928&lt;=1-SUM(RMDF!Z928,RMDF!AG928,RMDF!AN928,RMDF!AU928,RMDF!BB928,RMDF!BI928,RMDF!BP928), RMDF!BW928=ROUND(RMDF!BW928,4))</f>
        <v>1</v>
      </c>
      <c r="BU928" s="317">
        <f>RMDF!BU928</f>
        <v>0</v>
      </c>
      <c r="BV928" s="318" t="str">
        <f>IF(BU928=0,"",_xlfn.XLOOKUP(BU928,StatePicklist!$1:$1,StatePicklist!$3:$3,"NA",0))</f>
        <v/>
      </c>
      <c r="BW928" s="297" t="str">
        <f ca="1">IF(RMDF!BV928="", "", IF(ISNUMBER(MATCH(RMDF!BV928, INDIRECT(BV928), 0)), "OK", "Invalid"))</f>
        <v/>
      </c>
      <c r="BX928" s="281"/>
      <c r="BY928" s="281"/>
      <c r="BZ928" s="281"/>
      <c r="CA928" s="281" t="b">
        <f>AND(RMDF!CD928&gt;=0, RMDF!CD928&lt;=1-SUM(RMDF!Z928,RMDF!AG928,RMDF!AN928,RMDF!AU928,RMDF!BB928,RMDF!BI928,RMDF!BP928,RMDF!BW928), RMDF!CD928=ROUND(RMDF!CD928,4))</f>
        <v>1</v>
      </c>
      <c r="CB928" s="317">
        <f>RMDF!CB928</f>
        <v>0</v>
      </c>
      <c r="CC928" s="318" t="str">
        <f>IF(CB928=0,"",_xlfn.XLOOKUP(CB928,StatePicklist!$1:$1,StatePicklist!$3:$3,"NA",0))</f>
        <v/>
      </c>
      <c r="CD928" s="297" t="str">
        <f ca="1">IF(RMDF!CC928="", "", IF(ISNUMBER(MATCH(RMDF!CC928, INDIRECT(CC928), 0)), "OK", "Invalid"))</f>
        <v/>
      </c>
      <c r="CE928" s="281"/>
      <c r="CF928" s="281"/>
      <c r="CG928" s="281"/>
      <c r="CH928" s="281" t="b">
        <f>AND(RMDF!CK928&gt;=0, RMDF!CK928&lt;=1-SUM(RMDF!Z928,RMDF!AG928,RMDF!AN928,RMDF!AU928,RMDF!BB928,RMDF!BI928,RMDF!BP928,RMDF!BW928,RMDF!CD928), RMDF!CK928=ROUND(RMDF!CK928,4))</f>
        <v>1</v>
      </c>
      <c r="CI928" s="317">
        <f>RMDF!CI928</f>
        <v>0</v>
      </c>
      <c r="CJ928" s="318" t="str">
        <f>IF(CI928=0,"",_xlfn.XLOOKUP(CI928,StatePicklist!$1:$1,StatePicklist!$3:$3,"NA",0))</f>
        <v/>
      </c>
      <c r="CK928" s="297" t="str">
        <f ca="1">IF(RMDF!CJ928="", "", IF(ISNUMBER(MATCH(RMDF!CJ928, INDIRECT(CJ928), 0)), "OK", "Invalid"))</f>
        <v/>
      </c>
      <c r="CL928" s="281"/>
      <c r="CM928" s="281"/>
      <c r="CN928" s="281"/>
      <c r="CO928" s="281" t="b">
        <f>AND(RMDF!CR928&gt;=0, RMDF!CR928&lt;=1-SUM(RMDF!Z928,RMDF!AG928,RMDF!AN928,RMDF!AU928,RMDF!BB928,RMDF!BI928,RMDF!BP928,RMDF!BW928,RMDF!CD928,RMDF!CK928), RMDF!CR928=ROUND(RMDF!CR928,4))</f>
        <v>1</v>
      </c>
      <c r="CP928" s="317">
        <f>RMDF!CP928</f>
        <v>0</v>
      </c>
      <c r="CQ928" s="318" t="str">
        <f>IF(CP928=0,"",_xlfn.XLOOKUP(CP928,StatePicklist!$1:$1,StatePicklist!$3:$3,"NA",0))</f>
        <v/>
      </c>
      <c r="CR928" s="297" t="str">
        <f ca="1">IF(RMDF!CQ928="", "", IF(ISNUMBER(MATCH(RMDF!CQ928, INDIRECT(CQ928), 0)), "OK", "Invalid"))</f>
        <v/>
      </c>
      <c r="CS928" s="281"/>
      <c r="CT928" s="281"/>
      <c r="CU928" s="281"/>
      <c r="CV928" s="281" t="b">
        <f>AND(RMDF!CY928&gt;=0, RMDF!CY928&lt;=1-SUM(RMDF!Z928,RMDF!AG928,RMDF!AN928,RMDF!AU928,RMDF!BB928,RMDF!BI928,RMDF!BP928,RMDF!BW928,RMDF!CD928,RMDF!CK928,RMDF!CR928), RMDF!CY928=ROUND(RMDF!CY928,4))</f>
        <v>1</v>
      </c>
      <c r="CW928" s="317">
        <f>RMDF!CW928</f>
        <v>0</v>
      </c>
      <c r="CX928" s="318" t="str">
        <f>IF(CW928=0,"",_xlfn.XLOOKUP(CW928,StatePicklist!$1:$1,StatePicklist!$3:$3,"NA",0))</f>
        <v/>
      </c>
      <c r="CY928" s="297" t="str">
        <f ca="1">IF(RMDF!CX928="", "", IF(ISNUMBER(MATCH(RMDF!CX928, INDIRECT(CX928), 0)), "OK", "Invalid"))</f>
        <v/>
      </c>
      <c r="CZ928" s="281"/>
      <c r="DA928" s="281"/>
      <c r="DB928" s="281"/>
      <c r="DC928" s="281" t="b">
        <f>AND(RMDF!DF928&gt;=0, RMDF!DF928&lt;=1-SUM(RMDF!Z928,RMDF!AG928,RMDF!AN928,RMDF!AU928,RMDF!BB928,RMDF!BI928,RMDF!BP928,RMDF!BW928,RMDF!CD928,RMDF!CK928,RMDF!CR928,RMDF!CY928), RMDF!DF928=ROUND(RMDF!DF928,4))</f>
        <v>1</v>
      </c>
      <c r="DD928" s="317">
        <f>RMDF!DD928</f>
        <v>0</v>
      </c>
      <c r="DE928" s="318" t="str">
        <f>IF(DD928=0,"",_xlfn.XLOOKUP(DD928,StatePicklist!$1:$1,StatePicklist!$3:$3,"NA",0))</f>
        <v/>
      </c>
      <c r="DF928" s="297" t="str">
        <f ca="1">IF(RMDF!DE928="", "", IF(ISNUMBER(MATCH(RMDF!DE928, INDIRECT(DE928), 0)), "OK", "Invalid"))</f>
        <v/>
      </c>
      <c r="DG928" s="281"/>
      <c r="DH928" s="281"/>
      <c r="DI928" s="281"/>
      <c r="DJ928" s="281" t="b">
        <f>AND(RMDF!DM928&gt;=0, RMDF!DM928&lt;=1-SUM(RMDF!Z928,RMDF!AG928,RMDF!AN928,RMDF!AU928,RMDF!BB928,RMDF!BI928,RMDF!BP928,RMDF!BW928,RMDF!CD928,RMDF!CK928,RMDF!CR928,RMDF!CY928,RMDF!DF928), RMDF!DM928=ROUND(RMDF!DM928,4))</f>
        <v>1</v>
      </c>
      <c r="DK928" s="317">
        <f>RMDF!DK928</f>
        <v>0</v>
      </c>
      <c r="DL928" s="318" t="str">
        <f>IF(DK928=0,"",_xlfn.XLOOKUP(DK928,StatePicklist!$1:$1,StatePicklist!$3:$3,"NA",0))</f>
        <v/>
      </c>
      <c r="DM928" s="297" t="str">
        <f ca="1">IF(RMDF!DL928="", "", IF(ISNUMBER(MATCH(RMDF!DL928, INDIRECT(DL928), 0)), "OK", "Invalid"))</f>
        <v/>
      </c>
      <c r="DN928" s="281"/>
      <c r="DO928" s="281"/>
      <c r="DP928" s="281"/>
      <c r="DQ928" s="281" t="b">
        <f>AND(RMDF!DT928&gt;=0, RMDF!DT928&lt;=1-SUM(RMDF!Z928,RMDF!AG928,RMDF!AN928,RMDF!AU928,RMDF!BB928,RMDF!BI928,RMDF!BP928,RMDF!BW928,RMDF!CD928,RMDF!CK928,RMDF!CR928,RMDF!CY928,RMDF!DF928,RMDF!DM928), RMDF!DT928=ROUND(RMDF!DT928,4))</f>
        <v>1</v>
      </c>
      <c r="DR928" s="317">
        <f>RMDF!DR928</f>
        <v>0</v>
      </c>
      <c r="DS928" s="318" t="str">
        <f>IF(DR928=0,"",_xlfn.XLOOKUP(DR928,StatePicklist!$1:$1,StatePicklist!$3:$3,"NA",0))</f>
        <v/>
      </c>
      <c r="DT928" s="297" t="str">
        <f ca="1">IF(RMDF!DS928="", "", IF(ISNUMBER(MATCH(RMDF!DS928, INDIRECT(DS928), 0)), "OK", "Invalid"))</f>
        <v/>
      </c>
      <c r="DU928" s="281"/>
      <c r="DV928" s="281"/>
      <c r="DW928" s="281"/>
      <c r="DX928" s="281" t="b">
        <f>AND(RMDF!EA928&gt;=0, RMDF!EA928&lt;=1-SUM(RMDF!Z928,RMDF!AG928,RMDF!AN928,RMDF!AU928,RMDF!BB928,RMDF!BI928,RMDF!BP928,RMDF!BW928,RMDF!CD928,RMDF!CK928,RMDF!CR928,RMDF!CY928,RMDF!DF928,RMDF!DM928,RMDF!DT928), RMDF!EA928=ROUND(RMDF!EA928,4))</f>
        <v>1</v>
      </c>
      <c r="DY928" s="317">
        <f>RMDF!DY928</f>
        <v>0</v>
      </c>
      <c r="DZ928" s="318" t="str">
        <f>IF(DY928=0,"",_xlfn.XLOOKUP(DY928,StatePicklist!$1:$1,StatePicklist!$3:$3,"NA",0))</f>
        <v/>
      </c>
      <c r="EA928" s="297" t="str">
        <f ca="1">IF(RMDF!DZ928="", "", IF(ISNUMBER(MATCH(RMDF!DZ928, INDIRECT(DZ928), 0)), "OK", "Invalid"))</f>
        <v/>
      </c>
      <c r="EB928" s="281"/>
      <c r="EC928" s="281"/>
      <c r="ED928" s="281"/>
      <c r="EE928" s="281" t="b">
        <f>AND(RMDF!EH928&gt;=0, RMDF!EH928&lt;=1-SUM(RMDF!Z928,RMDF!AG928,RMDF!AN928,RMDF!AU928,RMDF!BB928,RMDF!BI928,RMDF!BP928,RMDF!BW928,RMDF!CD928,RMDF!CK928,RMDF!CR928,RMDF!CY928,RMDF!DF928,RMDF!DM928,RMDF!DT928,RMDF!EA928), RMDF!EH928=ROUND(RMDF!EH928,4))</f>
        <v>1</v>
      </c>
      <c r="EF928" s="317">
        <f>RMDF!EF928</f>
        <v>0</v>
      </c>
      <c r="EG928" s="318" t="str">
        <f>IF(EF928=0,"",_xlfn.XLOOKUP(EF928,StatePicklist!$1:$1,StatePicklist!$3:$3,"NA",0))</f>
        <v/>
      </c>
      <c r="EH928" s="297" t="str">
        <f ca="1">IF(RMDF!EG928="", "", IF(ISNUMBER(MATCH(RMDF!EG928, INDIRECT(EG928), 0)), "OK", "Invalid"))</f>
        <v/>
      </c>
      <c r="EI928" s="281"/>
      <c r="EJ928" s="281"/>
      <c r="EK928" s="281"/>
      <c r="EL928" s="281" t="b">
        <f>AND(RMDF!EO928&gt;=0, RMDF!EO928&lt;=1-SUM(RMDF!Z928,RMDF!AG928,RMDF!AN928,RMDF!AU928,RMDF!BB928,RMDF!BI928,RMDF!BP928,RMDF!BW928,RMDF!CD928,RMDF!CK928,RMDF!CR928,RMDF!CY928,RMDF!DF928,RMDF!DM928,RMDF!DT928,RMDF!EA928,RMDF!EH928), RMDF!EO928=ROUND(RMDF!EO928,4))</f>
        <v>1</v>
      </c>
      <c r="EM928" s="317">
        <f>RMDF!EM928</f>
        <v>0</v>
      </c>
      <c r="EN928" s="318" t="str">
        <f>IF(EM928=0,"",_xlfn.XLOOKUP(EM928,StatePicklist!$1:$1,StatePicklist!$3:$3,"NA",0))</f>
        <v/>
      </c>
      <c r="EO928" s="297" t="str">
        <f ca="1">IF(RMDF!EN928="", "", IF(ISNUMBER(MATCH(RMDF!EN928, INDIRECT(EN928), 0)), "OK", "Invalid"))</f>
        <v/>
      </c>
      <c r="EP928" s="281"/>
      <c r="EQ928" s="281"/>
      <c r="ER928" s="281"/>
      <c r="ES928" s="281" t="b">
        <f>AND(RMDF!EV928&gt;=0, RMDF!EV928&lt;=1-SUM(RMDF!Z928,RMDF!AG928,RMDF!AN928,RMDF!AU928,RMDF!BB928,RMDF!BI928,RMDF!BP928,RMDF!BW928,RMDF!CD928,RMDF!CK928,RMDF!CR928,RMDF!CY928,RMDF!DF928,RMDF!DM928,RMDF!DT928,RMDF!EA928,RMDF!EH928,RMDF!EO928), RMDF!EV928=ROUND(RMDF!EV928,4))</f>
        <v>1</v>
      </c>
      <c r="ET928" s="317">
        <f>RMDF!ET928</f>
        <v>0</v>
      </c>
      <c r="EU928" s="318" t="str">
        <f>IF(ET928=0,"",_xlfn.XLOOKUP(ET928,StatePicklist!$1:$1,StatePicklist!$3:$3,"NA",0))</f>
        <v/>
      </c>
      <c r="EV928" s="297" t="str">
        <f ca="1">IF(RMDF!EU928="", "", IF(ISNUMBER(MATCH(RMDF!EU928, INDIRECT(EU928), 0)), "OK", "Invalid"))</f>
        <v/>
      </c>
      <c r="EW928" s="281"/>
      <c r="EX928" s="281"/>
      <c r="EY928" s="281"/>
      <c r="EZ928" s="281" t="b">
        <f>AND(RMDF!FC928&gt;=0, RMDF!FC928&lt;=1-SUM(RMDF!Z928,RMDF!AG928,RMDF!AN928,RMDF!AU928,RMDF!BB928,RMDF!BI928,RMDF!BP928,RMDF!BW928,RMDF!CD928,RMDF!CK928,RMDF!CR928,RMDF!CY928,RMDF!DF928,RMDF!DM928,RMDF!DT928,RMDF!EA928,RMDF!EH928,RMDF!EO928,RMDF!EV928), RMDF!FC928=ROUND(RMDF!FC928,4))</f>
        <v>1</v>
      </c>
      <c r="FA928" s="317">
        <f>RMDF!FA928</f>
        <v>0</v>
      </c>
      <c r="FB928" s="318" t="str">
        <f>IF(FA928=0,"",_xlfn.XLOOKUP(FA928,StatePicklist!$1:$1,StatePicklist!$3:$3,"NA",0))</f>
        <v/>
      </c>
      <c r="FC928" s="297" t="str">
        <f ca="1">IF(RMDF!FB928="", "", IF(ISNUMBER(MATCH(RMDF!FB928, INDIRECT(FB928), 0)), "OK", "Invalid"))</f>
        <v/>
      </c>
    </row>
    <row r="929" spans="1:159" s="205" customFormat="1" ht="39.9" customHeight="1" x14ac:dyDescent="0.25">
      <c r="A929" s="206"/>
      <c r="B929" s="196"/>
      <c r="C929" s="197"/>
      <c r="D929" s="198"/>
      <c r="E929" s="199"/>
      <c r="F929" s="200"/>
      <c r="G929" s="201"/>
      <c r="H929" s="292"/>
      <c r="I929" s="305">
        <f>RMDF!I929</f>
        <v>0</v>
      </c>
      <c r="J929" s="305" t="str">
        <f>IF(I929=ProductCode!$B$30,"PDReclPost",IF(OR(I929=ProductCode!$C$30,I929=ProductCode!$E$30,I929=ProductCode!$G$30),"PDPreCon",IF(OR(I929=ProductCode!$D$30,I929=ProductCode!$F$30),"PDNotReclPost","")))</f>
        <v/>
      </c>
      <c r="K929" s="305" t="str">
        <f t="shared" si="48"/>
        <v/>
      </c>
      <c r="L929" s="289"/>
      <c r="M929" s="305" t="str">
        <f t="shared" si="48"/>
        <v/>
      </c>
      <c r="N929" s="289" t="b">
        <f>AND(RMDF!N929&gt;=0, RMDF!N929&lt;=1-RMDF!L929, RMDF!N929=ROUND(RMDF!N929,4))</f>
        <v>1</v>
      </c>
      <c r="O929" s="286" t="str">
        <f>IF(P929="","",IF(I929="","",IF(LEFT(I929,13)="Reclaimed pos",RawMaterialCode!$E$569,RawMaterialCode!$E$568)))</f>
        <v>Reclaimed pre-consumer mixed fibers (RM0578)</v>
      </c>
      <c r="P929" s="295">
        <f t="shared" si="49"/>
        <v>1</v>
      </c>
      <c r="Q929" s="202"/>
      <c r="R929" s="203"/>
      <c r="S929" s="204" t="str">
        <f t="shared" si="50"/>
        <v/>
      </c>
      <c r="T929" s="281"/>
      <c r="U929" s="281"/>
      <c r="V929" s="281"/>
      <c r="W929" s="281"/>
      <c r="X929" s="317">
        <f>RMDF!X929</f>
        <v>0</v>
      </c>
      <c r="Y929" s="318" t="str">
        <f>IF(X929=0,"",_xlfn.XLOOKUP(X929,StatePicklist!$1:$1,StatePicklist!$3:$3,"NA",0))</f>
        <v/>
      </c>
      <c r="Z929" s="297" t="str">
        <f ca="1">IF(RMDF!Y929="", "", IF(ISNUMBER(MATCH(RMDF!Y929, INDIRECT(Y929), 0)), "OK", "Invalid"))</f>
        <v/>
      </c>
      <c r="AA929" s="281"/>
      <c r="AB929" s="281"/>
      <c r="AC929" s="281"/>
      <c r="AD929" s="281" t="b">
        <f>AND(RMDF!AG929&gt;=0, RMDF!AG929&lt;=1-RMDF!Z929, RMDF!AG929=ROUND(RMDF!AG929,4))</f>
        <v>1</v>
      </c>
      <c r="AE929" s="317">
        <f>RMDF!AE929</f>
        <v>0</v>
      </c>
      <c r="AF929" s="318" t="str">
        <f>IF(AE929=0,"",_xlfn.XLOOKUP(AE929,StatePicklist!$1:$1,StatePicklist!$3:$3,"NA",0))</f>
        <v/>
      </c>
      <c r="AG929" s="297" t="str">
        <f ca="1">IF(RMDF!AF929="", "", IF(ISNUMBER(MATCH(RMDF!AF929, INDIRECT(AF929), 0)), "OK", "Invalid"))</f>
        <v/>
      </c>
      <c r="AH929" s="281"/>
      <c r="AI929" s="281"/>
      <c r="AJ929" s="281"/>
      <c r="AK929" s="281" t="b">
        <f>AND(RMDF!AN929&gt;=0, RMDF!AN929&lt;=1-SUM(RMDF!Z929,RMDF!AG929), RMDF!AN929=ROUND(RMDF!AN929,4))</f>
        <v>1</v>
      </c>
      <c r="AL929" s="317">
        <f>RMDF!AL929</f>
        <v>0</v>
      </c>
      <c r="AM929" s="318" t="str">
        <f>IF(AL929=0,"",_xlfn.XLOOKUP(AL929,StatePicklist!$1:$1,StatePicklist!$3:$3,"NA",0))</f>
        <v/>
      </c>
      <c r="AN929" s="297" t="str">
        <f ca="1">IF(RMDF!AM929="", "", IF(ISNUMBER(MATCH(RMDF!AM929, INDIRECT(AM929), 0)), "OK", "Invalid"))</f>
        <v/>
      </c>
      <c r="AO929" s="281"/>
      <c r="AP929" s="281"/>
      <c r="AQ929" s="281"/>
      <c r="AR929" s="281" t="b">
        <f>AND(RMDF!AU929&gt;=0, RMDF!AU929&lt;=1-SUM(RMDF!Z929,RMDF!AG929,RMDF!AN929), RMDF!AU929=ROUND(RMDF!AU929,4))</f>
        <v>1</v>
      </c>
      <c r="AS929" s="317">
        <f>RMDF!AS929</f>
        <v>0</v>
      </c>
      <c r="AT929" s="318" t="str">
        <f>IF(AS929=0,"",_xlfn.XLOOKUP(AS929,StatePicklist!$1:$1,StatePicklist!$3:$3,"NA",0))</f>
        <v/>
      </c>
      <c r="AU929" s="297" t="str">
        <f ca="1">IF(RMDF!AT929="", "", IF(ISNUMBER(MATCH(RMDF!AT929, INDIRECT(AT929), 0)), "OK", "Invalid"))</f>
        <v/>
      </c>
      <c r="AV929" s="281"/>
      <c r="AW929" s="281"/>
      <c r="AX929" s="281"/>
      <c r="AY929" s="281" t="b">
        <f>AND(RMDF!BB929&gt;=0, RMDF!BB929&lt;=1-SUM(RMDF!Z929,RMDF!AG929,RMDF!AN929,RMDF!AU929), RMDF!BB929=ROUND(RMDF!BB929,4))</f>
        <v>1</v>
      </c>
      <c r="AZ929" s="317">
        <f>RMDF!AZ929</f>
        <v>0</v>
      </c>
      <c r="BA929" s="318" t="str">
        <f>IF(AZ929=0,"",_xlfn.XLOOKUP(AZ929,StatePicklist!$1:$1,StatePicklist!$3:$3,"NA",0))</f>
        <v/>
      </c>
      <c r="BB929" s="297" t="str">
        <f ca="1">IF(RMDF!BA929="", "", IF(ISNUMBER(MATCH(RMDF!BA929, INDIRECT(BA929), 0)), "OK", "Invalid"))</f>
        <v/>
      </c>
      <c r="BC929" s="281"/>
      <c r="BD929" s="281"/>
      <c r="BE929" s="281"/>
      <c r="BF929" s="281" t="b">
        <f>AND(RMDF!BI929&gt;=0, RMDF!BI929&lt;=1-SUM(RMDF!Z929,RMDF!AG929,RMDF!AN929,RMDF!AU929,RMDF!BB929), RMDF!BI929=ROUND(RMDF!BI929,4))</f>
        <v>1</v>
      </c>
      <c r="BG929" s="317">
        <f>RMDF!BG929</f>
        <v>0</v>
      </c>
      <c r="BH929" s="318" t="str">
        <f>IF(BG929=0,"",_xlfn.XLOOKUP(BG929,StatePicklist!$1:$1,StatePicklist!$3:$3,"NA",0))</f>
        <v/>
      </c>
      <c r="BI929" s="297" t="str">
        <f ca="1">IF(RMDF!BH929="", "", IF(ISNUMBER(MATCH(RMDF!BH929, INDIRECT(BH929), 0)), "OK", "Invalid"))</f>
        <v/>
      </c>
      <c r="BJ929" s="281"/>
      <c r="BK929" s="281"/>
      <c r="BL929" s="281"/>
      <c r="BM929" s="281" t="b">
        <f>AND(RMDF!BP929&gt;=0, RMDF!BP929&lt;=1-SUM(RMDF!Z929,RMDF!AG929,RMDF!AN929,RMDF!AU929,RMDF!BB929,RMDF!BI929), RMDF!BP929=ROUND(RMDF!BP929,4))</f>
        <v>1</v>
      </c>
      <c r="BN929" s="317">
        <f>RMDF!BN929</f>
        <v>0</v>
      </c>
      <c r="BO929" s="318" t="str">
        <f>IF(BN929=0,"",_xlfn.XLOOKUP(BN929,StatePicklist!$1:$1,StatePicklist!$3:$3,"NA",0))</f>
        <v/>
      </c>
      <c r="BP929" s="297" t="str">
        <f ca="1">IF(RMDF!BO929="", "", IF(ISNUMBER(MATCH(RMDF!BO929, INDIRECT(BO929), 0)), "OK", "Invalid"))</f>
        <v/>
      </c>
      <c r="BQ929" s="281"/>
      <c r="BR929" s="281"/>
      <c r="BS929" s="281"/>
      <c r="BT929" s="281" t="b">
        <f>AND(RMDF!BW929&gt;=0, RMDF!BW929&lt;=1-SUM(RMDF!Z929,RMDF!AG929,RMDF!AN929,RMDF!AU929,RMDF!BB929,RMDF!BI929,RMDF!BP929), RMDF!BW929=ROUND(RMDF!BW929,4))</f>
        <v>1</v>
      </c>
      <c r="BU929" s="317">
        <f>RMDF!BU929</f>
        <v>0</v>
      </c>
      <c r="BV929" s="318" t="str">
        <f>IF(BU929=0,"",_xlfn.XLOOKUP(BU929,StatePicklist!$1:$1,StatePicklist!$3:$3,"NA",0))</f>
        <v/>
      </c>
      <c r="BW929" s="297" t="str">
        <f ca="1">IF(RMDF!BV929="", "", IF(ISNUMBER(MATCH(RMDF!BV929, INDIRECT(BV929), 0)), "OK", "Invalid"))</f>
        <v/>
      </c>
      <c r="BX929" s="281"/>
      <c r="BY929" s="281"/>
      <c r="BZ929" s="281"/>
      <c r="CA929" s="281" t="b">
        <f>AND(RMDF!CD929&gt;=0, RMDF!CD929&lt;=1-SUM(RMDF!Z929,RMDF!AG929,RMDF!AN929,RMDF!AU929,RMDF!BB929,RMDF!BI929,RMDF!BP929,RMDF!BW929), RMDF!CD929=ROUND(RMDF!CD929,4))</f>
        <v>1</v>
      </c>
      <c r="CB929" s="317">
        <f>RMDF!CB929</f>
        <v>0</v>
      </c>
      <c r="CC929" s="318" t="str">
        <f>IF(CB929=0,"",_xlfn.XLOOKUP(CB929,StatePicklist!$1:$1,StatePicklist!$3:$3,"NA",0))</f>
        <v/>
      </c>
      <c r="CD929" s="297" t="str">
        <f ca="1">IF(RMDF!CC929="", "", IF(ISNUMBER(MATCH(RMDF!CC929, INDIRECT(CC929), 0)), "OK", "Invalid"))</f>
        <v/>
      </c>
      <c r="CE929" s="281"/>
      <c r="CF929" s="281"/>
      <c r="CG929" s="281"/>
      <c r="CH929" s="281" t="b">
        <f>AND(RMDF!CK929&gt;=0, RMDF!CK929&lt;=1-SUM(RMDF!Z929,RMDF!AG929,RMDF!AN929,RMDF!AU929,RMDF!BB929,RMDF!BI929,RMDF!BP929,RMDF!BW929,RMDF!CD929), RMDF!CK929=ROUND(RMDF!CK929,4))</f>
        <v>1</v>
      </c>
      <c r="CI929" s="317">
        <f>RMDF!CI929</f>
        <v>0</v>
      </c>
      <c r="CJ929" s="318" t="str">
        <f>IF(CI929=0,"",_xlfn.XLOOKUP(CI929,StatePicklist!$1:$1,StatePicklist!$3:$3,"NA",0))</f>
        <v/>
      </c>
      <c r="CK929" s="297" t="str">
        <f ca="1">IF(RMDF!CJ929="", "", IF(ISNUMBER(MATCH(RMDF!CJ929, INDIRECT(CJ929), 0)), "OK", "Invalid"))</f>
        <v/>
      </c>
      <c r="CL929" s="281"/>
      <c r="CM929" s="281"/>
      <c r="CN929" s="281"/>
      <c r="CO929" s="281" t="b">
        <f>AND(RMDF!CR929&gt;=0, RMDF!CR929&lt;=1-SUM(RMDF!Z929,RMDF!AG929,RMDF!AN929,RMDF!AU929,RMDF!BB929,RMDF!BI929,RMDF!BP929,RMDF!BW929,RMDF!CD929,RMDF!CK929), RMDF!CR929=ROUND(RMDF!CR929,4))</f>
        <v>1</v>
      </c>
      <c r="CP929" s="317">
        <f>RMDF!CP929</f>
        <v>0</v>
      </c>
      <c r="CQ929" s="318" t="str">
        <f>IF(CP929=0,"",_xlfn.XLOOKUP(CP929,StatePicklist!$1:$1,StatePicklist!$3:$3,"NA",0))</f>
        <v/>
      </c>
      <c r="CR929" s="297" t="str">
        <f ca="1">IF(RMDF!CQ929="", "", IF(ISNUMBER(MATCH(RMDF!CQ929, INDIRECT(CQ929), 0)), "OK", "Invalid"))</f>
        <v/>
      </c>
      <c r="CS929" s="281"/>
      <c r="CT929" s="281"/>
      <c r="CU929" s="281"/>
      <c r="CV929" s="281" t="b">
        <f>AND(RMDF!CY929&gt;=0, RMDF!CY929&lt;=1-SUM(RMDF!Z929,RMDF!AG929,RMDF!AN929,RMDF!AU929,RMDF!BB929,RMDF!BI929,RMDF!BP929,RMDF!BW929,RMDF!CD929,RMDF!CK929,RMDF!CR929), RMDF!CY929=ROUND(RMDF!CY929,4))</f>
        <v>1</v>
      </c>
      <c r="CW929" s="317">
        <f>RMDF!CW929</f>
        <v>0</v>
      </c>
      <c r="CX929" s="318" t="str">
        <f>IF(CW929=0,"",_xlfn.XLOOKUP(CW929,StatePicklist!$1:$1,StatePicklist!$3:$3,"NA",0))</f>
        <v/>
      </c>
      <c r="CY929" s="297" t="str">
        <f ca="1">IF(RMDF!CX929="", "", IF(ISNUMBER(MATCH(RMDF!CX929, INDIRECT(CX929), 0)), "OK", "Invalid"))</f>
        <v/>
      </c>
      <c r="CZ929" s="281"/>
      <c r="DA929" s="281"/>
      <c r="DB929" s="281"/>
      <c r="DC929" s="281" t="b">
        <f>AND(RMDF!DF929&gt;=0, RMDF!DF929&lt;=1-SUM(RMDF!Z929,RMDF!AG929,RMDF!AN929,RMDF!AU929,RMDF!BB929,RMDF!BI929,RMDF!BP929,RMDF!BW929,RMDF!CD929,RMDF!CK929,RMDF!CR929,RMDF!CY929), RMDF!DF929=ROUND(RMDF!DF929,4))</f>
        <v>1</v>
      </c>
      <c r="DD929" s="317">
        <f>RMDF!DD929</f>
        <v>0</v>
      </c>
      <c r="DE929" s="318" t="str">
        <f>IF(DD929=0,"",_xlfn.XLOOKUP(DD929,StatePicklist!$1:$1,StatePicklist!$3:$3,"NA",0))</f>
        <v/>
      </c>
      <c r="DF929" s="297" t="str">
        <f ca="1">IF(RMDF!DE929="", "", IF(ISNUMBER(MATCH(RMDF!DE929, INDIRECT(DE929), 0)), "OK", "Invalid"))</f>
        <v/>
      </c>
      <c r="DG929" s="281"/>
      <c r="DH929" s="281"/>
      <c r="DI929" s="281"/>
      <c r="DJ929" s="281" t="b">
        <f>AND(RMDF!DM929&gt;=0, RMDF!DM929&lt;=1-SUM(RMDF!Z929,RMDF!AG929,RMDF!AN929,RMDF!AU929,RMDF!BB929,RMDF!BI929,RMDF!BP929,RMDF!BW929,RMDF!CD929,RMDF!CK929,RMDF!CR929,RMDF!CY929,RMDF!DF929), RMDF!DM929=ROUND(RMDF!DM929,4))</f>
        <v>1</v>
      </c>
      <c r="DK929" s="317">
        <f>RMDF!DK929</f>
        <v>0</v>
      </c>
      <c r="DL929" s="318" t="str">
        <f>IF(DK929=0,"",_xlfn.XLOOKUP(DK929,StatePicklist!$1:$1,StatePicklist!$3:$3,"NA",0))</f>
        <v/>
      </c>
      <c r="DM929" s="297" t="str">
        <f ca="1">IF(RMDF!DL929="", "", IF(ISNUMBER(MATCH(RMDF!DL929, INDIRECT(DL929), 0)), "OK", "Invalid"))</f>
        <v/>
      </c>
      <c r="DN929" s="281"/>
      <c r="DO929" s="281"/>
      <c r="DP929" s="281"/>
      <c r="DQ929" s="281" t="b">
        <f>AND(RMDF!DT929&gt;=0, RMDF!DT929&lt;=1-SUM(RMDF!Z929,RMDF!AG929,RMDF!AN929,RMDF!AU929,RMDF!BB929,RMDF!BI929,RMDF!BP929,RMDF!BW929,RMDF!CD929,RMDF!CK929,RMDF!CR929,RMDF!CY929,RMDF!DF929,RMDF!DM929), RMDF!DT929=ROUND(RMDF!DT929,4))</f>
        <v>1</v>
      </c>
      <c r="DR929" s="317">
        <f>RMDF!DR929</f>
        <v>0</v>
      </c>
      <c r="DS929" s="318" t="str">
        <f>IF(DR929=0,"",_xlfn.XLOOKUP(DR929,StatePicklist!$1:$1,StatePicklist!$3:$3,"NA",0))</f>
        <v/>
      </c>
      <c r="DT929" s="297" t="str">
        <f ca="1">IF(RMDF!DS929="", "", IF(ISNUMBER(MATCH(RMDF!DS929, INDIRECT(DS929), 0)), "OK", "Invalid"))</f>
        <v/>
      </c>
      <c r="DU929" s="281"/>
      <c r="DV929" s="281"/>
      <c r="DW929" s="281"/>
      <c r="DX929" s="281" t="b">
        <f>AND(RMDF!EA929&gt;=0, RMDF!EA929&lt;=1-SUM(RMDF!Z929,RMDF!AG929,RMDF!AN929,RMDF!AU929,RMDF!BB929,RMDF!BI929,RMDF!BP929,RMDF!BW929,RMDF!CD929,RMDF!CK929,RMDF!CR929,RMDF!CY929,RMDF!DF929,RMDF!DM929,RMDF!DT929), RMDF!EA929=ROUND(RMDF!EA929,4))</f>
        <v>1</v>
      </c>
      <c r="DY929" s="317">
        <f>RMDF!DY929</f>
        <v>0</v>
      </c>
      <c r="DZ929" s="318" t="str">
        <f>IF(DY929=0,"",_xlfn.XLOOKUP(DY929,StatePicklist!$1:$1,StatePicklist!$3:$3,"NA",0))</f>
        <v/>
      </c>
      <c r="EA929" s="297" t="str">
        <f ca="1">IF(RMDF!DZ929="", "", IF(ISNUMBER(MATCH(RMDF!DZ929, INDIRECT(DZ929), 0)), "OK", "Invalid"))</f>
        <v/>
      </c>
      <c r="EB929" s="281"/>
      <c r="EC929" s="281"/>
      <c r="ED929" s="281"/>
      <c r="EE929" s="281" t="b">
        <f>AND(RMDF!EH929&gt;=0, RMDF!EH929&lt;=1-SUM(RMDF!Z929,RMDF!AG929,RMDF!AN929,RMDF!AU929,RMDF!BB929,RMDF!BI929,RMDF!BP929,RMDF!BW929,RMDF!CD929,RMDF!CK929,RMDF!CR929,RMDF!CY929,RMDF!DF929,RMDF!DM929,RMDF!DT929,RMDF!EA929), RMDF!EH929=ROUND(RMDF!EH929,4))</f>
        <v>1</v>
      </c>
      <c r="EF929" s="317">
        <f>RMDF!EF929</f>
        <v>0</v>
      </c>
      <c r="EG929" s="318" t="str">
        <f>IF(EF929=0,"",_xlfn.XLOOKUP(EF929,StatePicklist!$1:$1,StatePicklist!$3:$3,"NA",0))</f>
        <v/>
      </c>
      <c r="EH929" s="297" t="str">
        <f ca="1">IF(RMDF!EG929="", "", IF(ISNUMBER(MATCH(RMDF!EG929, INDIRECT(EG929), 0)), "OK", "Invalid"))</f>
        <v/>
      </c>
      <c r="EI929" s="281"/>
      <c r="EJ929" s="281"/>
      <c r="EK929" s="281"/>
      <c r="EL929" s="281" t="b">
        <f>AND(RMDF!EO929&gt;=0, RMDF!EO929&lt;=1-SUM(RMDF!Z929,RMDF!AG929,RMDF!AN929,RMDF!AU929,RMDF!BB929,RMDF!BI929,RMDF!BP929,RMDF!BW929,RMDF!CD929,RMDF!CK929,RMDF!CR929,RMDF!CY929,RMDF!DF929,RMDF!DM929,RMDF!DT929,RMDF!EA929,RMDF!EH929), RMDF!EO929=ROUND(RMDF!EO929,4))</f>
        <v>1</v>
      </c>
      <c r="EM929" s="317">
        <f>RMDF!EM929</f>
        <v>0</v>
      </c>
      <c r="EN929" s="318" t="str">
        <f>IF(EM929=0,"",_xlfn.XLOOKUP(EM929,StatePicklist!$1:$1,StatePicklist!$3:$3,"NA",0))</f>
        <v/>
      </c>
      <c r="EO929" s="297" t="str">
        <f ca="1">IF(RMDF!EN929="", "", IF(ISNUMBER(MATCH(RMDF!EN929, INDIRECT(EN929), 0)), "OK", "Invalid"))</f>
        <v/>
      </c>
      <c r="EP929" s="281"/>
      <c r="EQ929" s="281"/>
      <c r="ER929" s="281"/>
      <c r="ES929" s="281" t="b">
        <f>AND(RMDF!EV929&gt;=0, RMDF!EV929&lt;=1-SUM(RMDF!Z929,RMDF!AG929,RMDF!AN929,RMDF!AU929,RMDF!BB929,RMDF!BI929,RMDF!BP929,RMDF!BW929,RMDF!CD929,RMDF!CK929,RMDF!CR929,RMDF!CY929,RMDF!DF929,RMDF!DM929,RMDF!DT929,RMDF!EA929,RMDF!EH929,RMDF!EO929), RMDF!EV929=ROUND(RMDF!EV929,4))</f>
        <v>1</v>
      </c>
      <c r="ET929" s="317">
        <f>RMDF!ET929</f>
        <v>0</v>
      </c>
      <c r="EU929" s="318" t="str">
        <f>IF(ET929=0,"",_xlfn.XLOOKUP(ET929,StatePicklist!$1:$1,StatePicklist!$3:$3,"NA",0))</f>
        <v/>
      </c>
      <c r="EV929" s="297" t="str">
        <f ca="1">IF(RMDF!EU929="", "", IF(ISNUMBER(MATCH(RMDF!EU929, INDIRECT(EU929), 0)), "OK", "Invalid"))</f>
        <v/>
      </c>
      <c r="EW929" s="281"/>
      <c r="EX929" s="281"/>
      <c r="EY929" s="281"/>
      <c r="EZ929" s="281" t="b">
        <f>AND(RMDF!FC929&gt;=0, RMDF!FC929&lt;=1-SUM(RMDF!Z929,RMDF!AG929,RMDF!AN929,RMDF!AU929,RMDF!BB929,RMDF!BI929,RMDF!BP929,RMDF!BW929,RMDF!CD929,RMDF!CK929,RMDF!CR929,RMDF!CY929,RMDF!DF929,RMDF!DM929,RMDF!DT929,RMDF!EA929,RMDF!EH929,RMDF!EO929,RMDF!EV929), RMDF!FC929=ROUND(RMDF!FC929,4))</f>
        <v>1</v>
      </c>
      <c r="FA929" s="317">
        <f>RMDF!FA929</f>
        <v>0</v>
      </c>
      <c r="FB929" s="318" t="str">
        <f>IF(FA929=0,"",_xlfn.XLOOKUP(FA929,StatePicklist!$1:$1,StatePicklist!$3:$3,"NA",0))</f>
        <v/>
      </c>
      <c r="FC929" s="297" t="str">
        <f ca="1">IF(RMDF!FB929="", "", IF(ISNUMBER(MATCH(RMDF!FB929, INDIRECT(FB929), 0)), "OK", "Invalid"))</f>
        <v/>
      </c>
    </row>
    <row r="930" spans="1:159" s="205" customFormat="1" ht="39.9" customHeight="1" x14ac:dyDescent="0.25">
      <c r="A930" s="206"/>
      <c r="B930" s="196"/>
      <c r="C930" s="197"/>
      <c r="D930" s="198"/>
      <c r="E930" s="199"/>
      <c r="F930" s="200"/>
      <c r="G930" s="201"/>
      <c r="H930" s="292"/>
      <c r="I930" s="305">
        <f>RMDF!I930</f>
        <v>0</v>
      </c>
      <c r="J930" s="305" t="str">
        <f>IF(I930=ProductCode!$B$30,"PDReclPost",IF(OR(I930=ProductCode!$C$30,I930=ProductCode!$E$30,I930=ProductCode!$G$30),"PDPreCon",IF(OR(I930=ProductCode!$D$30,I930=ProductCode!$F$30),"PDNotReclPost","")))</f>
        <v/>
      </c>
      <c r="K930" s="305" t="str">
        <f t="shared" si="48"/>
        <v/>
      </c>
      <c r="L930" s="289"/>
      <c r="M930" s="305" t="str">
        <f t="shared" si="48"/>
        <v/>
      </c>
      <c r="N930" s="289" t="b">
        <f>AND(RMDF!N930&gt;=0, RMDF!N930&lt;=1-RMDF!L930, RMDF!N930=ROUND(RMDF!N930,4))</f>
        <v>1</v>
      </c>
      <c r="O930" s="286" t="str">
        <f>IF(P930="","",IF(I930="","",IF(LEFT(I930,13)="Reclaimed pos",RawMaterialCode!$E$569,RawMaterialCode!$E$568)))</f>
        <v>Reclaimed pre-consumer mixed fibers (RM0578)</v>
      </c>
      <c r="P930" s="295">
        <f t="shared" si="49"/>
        <v>1</v>
      </c>
      <c r="Q930" s="202"/>
      <c r="R930" s="203"/>
      <c r="S930" s="204" t="str">
        <f t="shared" si="50"/>
        <v/>
      </c>
      <c r="T930" s="281"/>
      <c r="U930" s="281"/>
      <c r="V930" s="281"/>
      <c r="W930" s="281"/>
      <c r="X930" s="317">
        <f>RMDF!X930</f>
        <v>0</v>
      </c>
      <c r="Y930" s="318" t="str">
        <f>IF(X930=0,"",_xlfn.XLOOKUP(X930,StatePicklist!$1:$1,StatePicklist!$3:$3,"NA",0))</f>
        <v/>
      </c>
      <c r="Z930" s="297" t="str">
        <f ca="1">IF(RMDF!Y930="", "", IF(ISNUMBER(MATCH(RMDF!Y930, INDIRECT(Y930), 0)), "OK", "Invalid"))</f>
        <v/>
      </c>
      <c r="AA930" s="281"/>
      <c r="AB930" s="281"/>
      <c r="AC930" s="281"/>
      <c r="AD930" s="281" t="b">
        <f>AND(RMDF!AG930&gt;=0, RMDF!AG930&lt;=1-RMDF!Z930, RMDF!AG930=ROUND(RMDF!AG930,4))</f>
        <v>1</v>
      </c>
      <c r="AE930" s="317">
        <f>RMDF!AE930</f>
        <v>0</v>
      </c>
      <c r="AF930" s="318" t="str">
        <f>IF(AE930=0,"",_xlfn.XLOOKUP(AE930,StatePicklist!$1:$1,StatePicklist!$3:$3,"NA",0))</f>
        <v/>
      </c>
      <c r="AG930" s="297" t="str">
        <f ca="1">IF(RMDF!AF930="", "", IF(ISNUMBER(MATCH(RMDF!AF930, INDIRECT(AF930), 0)), "OK", "Invalid"))</f>
        <v/>
      </c>
      <c r="AH930" s="281"/>
      <c r="AI930" s="281"/>
      <c r="AJ930" s="281"/>
      <c r="AK930" s="281" t="b">
        <f>AND(RMDF!AN930&gt;=0, RMDF!AN930&lt;=1-SUM(RMDF!Z930,RMDF!AG930), RMDF!AN930=ROUND(RMDF!AN930,4))</f>
        <v>1</v>
      </c>
      <c r="AL930" s="317">
        <f>RMDF!AL930</f>
        <v>0</v>
      </c>
      <c r="AM930" s="318" t="str">
        <f>IF(AL930=0,"",_xlfn.XLOOKUP(AL930,StatePicklist!$1:$1,StatePicklist!$3:$3,"NA",0))</f>
        <v/>
      </c>
      <c r="AN930" s="297" t="str">
        <f ca="1">IF(RMDF!AM930="", "", IF(ISNUMBER(MATCH(RMDF!AM930, INDIRECT(AM930), 0)), "OK", "Invalid"))</f>
        <v/>
      </c>
      <c r="AO930" s="281"/>
      <c r="AP930" s="281"/>
      <c r="AQ930" s="281"/>
      <c r="AR930" s="281" t="b">
        <f>AND(RMDF!AU930&gt;=0, RMDF!AU930&lt;=1-SUM(RMDF!Z930,RMDF!AG930,RMDF!AN930), RMDF!AU930=ROUND(RMDF!AU930,4))</f>
        <v>1</v>
      </c>
      <c r="AS930" s="317">
        <f>RMDF!AS930</f>
        <v>0</v>
      </c>
      <c r="AT930" s="318" t="str">
        <f>IF(AS930=0,"",_xlfn.XLOOKUP(AS930,StatePicklist!$1:$1,StatePicklist!$3:$3,"NA",0))</f>
        <v/>
      </c>
      <c r="AU930" s="297" t="str">
        <f ca="1">IF(RMDF!AT930="", "", IF(ISNUMBER(MATCH(RMDF!AT930, INDIRECT(AT930), 0)), "OK", "Invalid"))</f>
        <v/>
      </c>
      <c r="AV930" s="281"/>
      <c r="AW930" s="281"/>
      <c r="AX930" s="281"/>
      <c r="AY930" s="281" t="b">
        <f>AND(RMDF!BB930&gt;=0, RMDF!BB930&lt;=1-SUM(RMDF!Z930,RMDF!AG930,RMDF!AN930,RMDF!AU930), RMDF!BB930=ROUND(RMDF!BB930,4))</f>
        <v>1</v>
      </c>
      <c r="AZ930" s="317">
        <f>RMDF!AZ930</f>
        <v>0</v>
      </c>
      <c r="BA930" s="318" t="str">
        <f>IF(AZ930=0,"",_xlfn.XLOOKUP(AZ930,StatePicklist!$1:$1,StatePicklist!$3:$3,"NA",0))</f>
        <v/>
      </c>
      <c r="BB930" s="297" t="str">
        <f ca="1">IF(RMDF!BA930="", "", IF(ISNUMBER(MATCH(RMDF!BA930, INDIRECT(BA930), 0)), "OK", "Invalid"))</f>
        <v/>
      </c>
      <c r="BC930" s="281"/>
      <c r="BD930" s="281"/>
      <c r="BE930" s="281"/>
      <c r="BF930" s="281" t="b">
        <f>AND(RMDF!BI930&gt;=0, RMDF!BI930&lt;=1-SUM(RMDF!Z930,RMDF!AG930,RMDF!AN930,RMDF!AU930,RMDF!BB930), RMDF!BI930=ROUND(RMDF!BI930,4))</f>
        <v>1</v>
      </c>
      <c r="BG930" s="317">
        <f>RMDF!BG930</f>
        <v>0</v>
      </c>
      <c r="BH930" s="318" t="str">
        <f>IF(BG930=0,"",_xlfn.XLOOKUP(BG930,StatePicklist!$1:$1,StatePicklist!$3:$3,"NA",0))</f>
        <v/>
      </c>
      <c r="BI930" s="297" t="str">
        <f ca="1">IF(RMDF!BH930="", "", IF(ISNUMBER(MATCH(RMDF!BH930, INDIRECT(BH930), 0)), "OK", "Invalid"))</f>
        <v/>
      </c>
      <c r="BJ930" s="281"/>
      <c r="BK930" s="281"/>
      <c r="BL930" s="281"/>
      <c r="BM930" s="281" t="b">
        <f>AND(RMDF!BP930&gt;=0, RMDF!BP930&lt;=1-SUM(RMDF!Z930,RMDF!AG930,RMDF!AN930,RMDF!AU930,RMDF!BB930,RMDF!BI930), RMDF!BP930=ROUND(RMDF!BP930,4))</f>
        <v>1</v>
      </c>
      <c r="BN930" s="317">
        <f>RMDF!BN930</f>
        <v>0</v>
      </c>
      <c r="BO930" s="318" t="str">
        <f>IF(BN930=0,"",_xlfn.XLOOKUP(BN930,StatePicklist!$1:$1,StatePicklist!$3:$3,"NA",0))</f>
        <v/>
      </c>
      <c r="BP930" s="297" t="str">
        <f ca="1">IF(RMDF!BO930="", "", IF(ISNUMBER(MATCH(RMDF!BO930, INDIRECT(BO930), 0)), "OK", "Invalid"))</f>
        <v/>
      </c>
      <c r="BQ930" s="281"/>
      <c r="BR930" s="281"/>
      <c r="BS930" s="281"/>
      <c r="BT930" s="281" t="b">
        <f>AND(RMDF!BW930&gt;=0, RMDF!BW930&lt;=1-SUM(RMDF!Z930,RMDF!AG930,RMDF!AN930,RMDF!AU930,RMDF!BB930,RMDF!BI930,RMDF!BP930), RMDF!BW930=ROUND(RMDF!BW930,4))</f>
        <v>1</v>
      </c>
      <c r="BU930" s="317">
        <f>RMDF!BU930</f>
        <v>0</v>
      </c>
      <c r="BV930" s="318" t="str">
        <f>IF(BU930=0,"",_xlfn.XLOOKUP(BU930,StatePicklist!$1:$1,StatePicklist!$3:$3,"NA",0))</f>
        <v/>
      </c>
      <c r="BW930" s="297" t="str">
        <f ca="1">IF(RMDF!BV930="", "", IF(ISNUMBER(MATCH(RMDF!BV930, INDIRECT(BV930), 0)), "OK", "Invalid"))</f>
        <v/>
      </c>
      <c r="BX930" s="281"/>
      <c r="BY930" s="281"/>
      <c r="BZ930" s="281"/>
      <c r="CA930" s="281" t="b">
        <f>AND(RMDF!CD930&gt;=0, RMDF!CD930&lt;=1-SUM(RMDF!Z930,RMDF!AG930,RMDF!AN930,RMDF!AU930,RMDF!BB930,RMDF!BI930,RMDF!BP930,RMDF!BW930), RMDF!CD930=ROUND(RMDF!CD930,4))</f>
        <v>1</v>
      </c>
      <c r="CB930" s="317">
        <f>RMDF!CB930</f>
        <v>0</v>
      </c>
      <c r="CC930" s="318" t="str">
        <f>IF(CB930=0,"",_xlfn.XLOOKUP(CB930,StatePicklist!$1:$1,StatePicklist!$3:$3,"NA",0))</f>
        <v/>
      </c>
      <c r="CD930" s="297" t="str">
        <f ca="1">IF(RMDF!CC930="", "", IF(ISNUMBER(MATCH(RMDF!CC930, INDIRECT(CC930), 0)), "OK", "Invalid"))</f>
        <v/>
      </c>
      <c r="CE930" s="281"/>
      <c r="CF930" s="281"/>
      <c r="CG930" s="281"/>
      <c r="CH930" s="281" t="b">
        <f>AND(RMDF!CK930&gt;=0, RMDF!CK930&lt;=1-SUM(RMDF!Z930,RMDF!AG930,RMDF!AN930,RMDF!AU930,RMDF!BB930,RMDF!BI930,RMDF!BP930,RMDF!BW930,RMDF!CD930), RMDF!CK930=ROUND(RMDF!CK930,4))</f>
        <v>1</v>
      </c>
      <c r="CI930" s="317">
        <f>RMDF!CI930</f>
        <v>0</v>
      </c>
      <c r="CJ930" s="318" t="str">
        <f>IF(CI930=0,"",_xlfn.XLOOKUP(CI930,StatePicklist!$1:$1,StatePicklist!$3:$3,"NA",0))</f>
        <v/>
      </c>
      <c r="CK930" s="297" t="str">
        <f ca="1">IF(RMDF!CJ930="", "", IF(ISNUMBER(MATCH(RMDF!CJ930, INDIRECT(CJ930), 0)), "OK", "Invalid"))</f>
        <v/>
      </c>
      <c r="CL930" s="281"/>
      <c r="CM930" s="281"/>
      <c r="CN930" s="281"/>
      <c r="CO930" s="281" t="b">
        <f>AND(RMDF!CR930&gt;=0, RMDF!CR930&lt;=1-SUM(RMDF!Z930,RMDF!AG930,RMDF!AN930,RMDF!AU930,RMDF!BB930,RMDF!BI930,RMDF!BP930,RMDF!BW930,RMDF!CD930,RMDF!CK930), RMDF!CR930=ROUND(RMDF!CR930,4))</f>
        <v>1</v>
      </c>
      <c r="CP930" s="317">
        <f>RMDF!CP930</f>
        <v>0</v>
      </c>
      <c r="CQ930" s="318" t="str">
        <f>IF(CP930=0,"",_xlfn.XLOOKUP(CP930,StatePicklist!$1:$1,StatePicklist!$3:$3,"NA",0))</f>
        <v/>
      </c>
      <c r="CR930" s="297" t="str">
        <f ca="1">IF(RMDF!CQ930="", "", IF(ISNUMBER(MATCH(RMDF!CQ930, INDIRECT(CQ930), 0)), "OK", "Invalid"))</f>
        <v/>
      </c>
      <c r="CS930" s="281"/>
      <c r="CT930" s="281"/>
      <c r="CU930" s="281"/>
      <c r="CV930" s="281" t="b">
        <f>AND(RMDF!CY930&gt;=0, RMDF!CY930&lt;=1-SUM(RMDF!Z930,RMDF!AG930,RMDF!AN930,RMDF!AU930,RMDF!BB930,RMDF!BI930,RMDF!BP930,RMDF!BW930,RMDF!CD930,RMDF!CK930,RMDF!CR930), RMDF!CY930=ROUND(RMDF!CY930,4))</f>
        <v>1</v>
      </c>
      <c r="CW930" s="317">
        <f>RMDF!CW930</f>
        <v>0</v>
      </c>
      <c r="CX930" s="318" t="str">
        <f>IF(CW930=0,"",_xlfn.XLOOKUP(CW930,StatePicklist!$1:$1,StatePicklist!$3:$3,"NA",0))</f>
        <v/>
      </c>
      <c r="CY930" s="297" t="str">
        <f ca="1">IF(RMDF!CX930="", "", IF(ISNUMBER(MATCH(RMDF!CX930, INDIRECT(CX930), 0)), "OK", "Invalid"))</f>
        <v/>
      </c>
      <c r="CZ930" s="281"/>
      <c r="DA930" s="281"/>
      <c r="DB930" s="281"/>
      <c r="DC930" s="281" t="b">
        <f>AND(RMDF!DF930&gt;=0, RMDF!DF930&lt;=1-SUM(RMDF!Z930,RMDF!AG930,RMDF!AN930,RMDF!AU930,RMDF!BB930,RMDF!BI930,RMDF!BP930,RMDF!BW930,RMDF!CD930,RMDF!CK930,RMDF!CR930,RMDF!CY930), RMDF!DF930=ROUND(RMDF!DF930,4))</f>
        <v>1</v>
      </c>
      <c r="DD930" s="317">
        <f>RMDF!DD930</f>
        <v>0</v>
      </c>
      <c r="DE930" s="318" t="str">
        <f>IF(DD930=0,"",_xlfn.XLOOKUP(DD930,StatePicklist!$1:$1,StatePicklist!$3:$3,"NA",0))</f>
        <v/>
      </c>
      <c r="DF930" s="297" t="str">
        <f ca="1">IF(RMDF!DE930="", "", IF(ISNUMBER(MATCH(RMDF!DE930, INDIRECT(DE930), 0)), "OK", "Invalid"))</f>
        <v/>
      </c>
      <c r="DG930" s="281"/>
      <c r="DH930" s="281"/>
      <c r="DI930" s="281"/>
      <c r="DJ930" s="281" t="b">
        <f>AND(RMDF!DM930&gt;=0, RMDF!DM930&lt;=1-SUM(RMDF!Z930,RMDF!AG930,RMDF!AN930,RMDF!AU930,RMDF!BB930,RMDF!BI930,RMDF!BP930,RMDF!BW930,RMDF!CD930,RMDF!CK930,RMDF!CR930,RMDF!CY930,RMDF!DF930), RMDF!DM930=ROUND(RMDF!DM930,4))</f>
        <v>1</v>
      </c>
      <c r="DK930" s="317">
        <f>RMDF!DK930</f>
        <v>0</v>
      </c>
      <c r="DL930" s="318" t="str">
        <f>IF(DK930=0,"",_xlfn.XLOOKUP(DK930,StatePicklist!$1:$1,StatePicklist!$3:$3,"NA",0))</f>
        <v/>
      </c>
      <c r="DM930" s="297" t="str">
        <f ca="1">IF(RMDF!DL930="", "", IF(ISNUMBER(MATCH(RMDF!DL930, INDIRECT(DL930), 0)), "OK", "Invalid"))</f>
        <v/>
      </c>
      <c r="DN930" s="281"/>
      <c r="DO930" s="281"/>
      <c r="DP930" s="281"/>
      <c r="DQ930" s="281" t="b">
        <f>AND(RMDF!DT930&gt;=0, RMDF!DT930&lt;=1-SUM(RMDF!Z930,RMDF!AG930,RMDF!AN930,RMDF!AU930,RMDF!BB930,RMDF!BI930,RMDF!BP930,RMDF!BW930,RMDF!CD930,RMDF!CK930,RMDF!CR930,RMDF!CY930,RMDF!DF930,RMDF!DM930), RMDF!DT930=ROUND(RMDF!DT930,4))</f>
        <v>1</v>
      </c>
      <c r="DR930" s="317">
        <f>RMDF!DR930</f>
        <v>0</v>
      </c>
      <c r="DS930" s="318" t="str">
        <f>IF(DR930=0,"",_xlfn.XLOOKUP(DR930,StatePicklist!$1:$1,StatePicklist!$3:$3,"NA",0))</f>
        <v/>
      </c>
      <c r="DT930" s="297" t="str">
        <f ca="1">IF(RMDF!DS930="", "", IF(ISNUMBER(MATCH(RMDF!DS930, INDIRECT(DS930), 0)), "OK", "Invalid"))</f>
        <v/>
      </c>
      <c r="DU930" s="281"/>
      <c r="DV930" s="281"/>
      <c r="DW930" s="281"/>
      <c r="DX930" s="281" t="b">
        <f>AND(RMDF!EA930&gt;=0, RMDF!EA930&lt;=1-SUM(RMDF!Z930,RMDF!AG930,RMDF!AN930,RMDF!AU930,RMDF!BB930,RMDF!BI930,RMDF!BP930,RMDF!BW930,RMDF!CD930,RMDF!CK930,RMDF!CR930,RMDF!CY930,RMDF!DF930,RMDF!DM930,RMDF!DT930), RMDF!EA930=ROUND(RMDF!EA930,4))</f>
        <v>1</v>
      </c>
      <c r="DY930" s="317">
        <f>RMDF!DY930</f>
        <v>0</v>
      </c>
      <c r="DZ930" s="318" t="str">
        <f>IF(DY930=0,"",_xlfn.XLOOKUP(DY930,StatePicklist!$1:$1,StatePicklist!$3:$3,"NA",0))</f>
        <v/>
      </c>
      <c r="EA930" s="297" t="str">
        <f ca="1">IF(RMDF!DZ930="", "", IF(ISNUMBER(MATCH(RMDF!DZ930, INDIRECT(DZ930), 0)), "OK", "Invalid"))</f>
        <v/>
      </c>
      <c r="EB930" s="281"/>
      <c r="EC930" s="281"/>
      <c r="ED930" s="281"/>
      <c r="EE930" s="281" t="b">
        <f>AND(RMDF!EH930&gt;=0, RMDF!EH930&lt;=1-SUM(RMDF!Z930,RMDF!AG930,RMDF!AN930,RMDF!AU930,RMDF!BB930,RMDF!BI930,RMDF!BP930,RMDF!BW930,RMDF!CD930,RMDF!CK930,RMDF!CR930,RMDF!CY930,RMDF!DF930,RMDF!DM930,RMDF!DT930,RMDF!EA930), RMDF!EH930=ROUND(RMDF!EH930,4))</f>
        <v>1</v>
      </c>
      <c r="EF930" s="317">
        <f>RMDF!EF930</f>
        <v>0</v>
      </c>
      <c r="EG930" s="318" t="str">
        <f>IF(EF930=0,"",_xlfn.XLOOKUP(EF930,StatePicklist!$1:$1,StatePicklist!$3:$3,"NA",0))</f>
        <v/>
      </c>
      <c r="EH930" s="297" t="str">
        <f ca="1">IF(RMDF!EG930="", "", IF(ISNUMBER(MATCH(RMDF!EG930, INDIRECT(EG930), 0)), "OK", "Invalid"))</f>
        <v/>
      </c>
      <c r="EI930" s="281"/>
      <c r="EJ930" s="281"/>
      <c r="EK930" s="281"/>
      <c r="EL930" s="281" t="b">
        <f>AND(RMDF!EO930&gt;=0, RMDF!EO930&lt;=1-SUM(RMDF!Z930,RMDF!AG930,RMDF!AN930,RMDF!AU930,RMDF!BB930,RMDF!BI930,RMDF!BP930,RMDF!BW930,RMDF!CD930,RMDF!CK930,RMDF!CR930,RMDF!CY930,RMDF!DF930,RMDF!DM930,RMDF!DT930,RMDF!EA930,RMDF!EH930), RMDF!EO930=ROUND(RMDF!EO930,4))</f>
        <v>1</v>
      </c>
      <c r="EM930" s="317">
        <f>RMDF!EM930</f>
        <v>0</v>
      </c>
      <c r="EN930" s="318" t="str">
        <f>IF(EM930=0,"",_xlfn.XLOOKUP(EM930,StatePicklist!$1:$1,StatePicklist!$3:$3,"NA",0))</f>
        <v/>
      </c>
      <c r="EO930" s="297" t="str">
        <f ca="1">IF(RMDF!EN930="", "", IF(ISNUMBER(MATCH(RMDF!EN930, INDIRECT(EN930), 0)), "OK", "Invalid"))</f>
        <v/>
      </c>
      <c r="EP930" s="281"/>
      <c r="EQ930" s="281"/>
      <c r="ER930" s="281"/>
      <c r="ES930" s="281" t="b">
        <f>AND(RMDF!EV930&gt;=0, RMDF!EV930&lt;=1-SUM(RMDF!Z930,RMDF!AG930,RMDF!AN930,RMDF!AU930,RMDF!BB930,RMDF!BI930,RMDF!BP930,RMDF!BW930,RMDF!CD930,RMDF!CK930,RMDF!CR930,RMDF!CY930,RMDF!DF930,RMDF!DM930,RMDF!DT930,RMDF!EA930,RMDF!EH930,RMDF!EO930), RMDF!EV930=ROUND(RMDF!EV930,4))</f>
        <v>1</v>
      </c>
      <c r="ET930" s="317">
        <f>RMDF!ET930</f>
        <v>0</v>
      </c>
      <c r="EU930" s="318" t="str">
        <f>IF(ET930=0,"",_xlfn.XLOOKUP(ET930,StatePicklist!$1:$1,StatePicklist!$3:$3,"NA",0))</f>
        <v/>
      </c>
      <c r="EV930" s="297" t="str">
        <f ca="1">IF(RMDF!EU930="", "", IF(ISNUMBER(MATCH(RMDF!EU930, INDIRECT(EU930), 0)), "OK", "Invalid"))</f>
        <v/>
      </c>
      <c r="EW930" s="281"/>
      <c r="EX930" s="281"/>
      <c r="EY930" s="281"/>
      <c r="EZ930" s="281" t="b">
        <f>AND(RMDF!FC930&gt;=0, RMDF!FC930&lt;=1-SUM(RMDF!Z930,RMDF!AG930,RMDF!AN930,RMDF!AU930,RMDF!BB930,RMDF!BI930,RMDF!BP930,RMDF!BW930,RMDF!CD930,RMDF!CK930,RMDF!CR930,RMDF!CY930,RMDF!DF930,RMDF!DM930,RMDF!DT930,RMDF!EA930,RMDF!EH930,RMDF!EO930,RMDF!EV930), RMDF!FC930=ROUND(RMDF!FC930,4))</f>
        <v>1</v>
      </c>
      <c r="FA930" s="317">
        <f>RMDF!FA930</f>
        <v>0</v>
      </c>
      <c r="FB930" s="318" t="str">
        <f>IF(FA930=0,"",_xlfn.XLOOKUP(FA930,StatePicklist!$1:$1,StatePicklist!$3:$3,"NA",0))</f>
        <v/>
      </c>
      <c r="FC930" s="297" t="str">
        <f ca="1">IF(RMDF!FB930="", "", IF(ISNUMBER(MATCH(RMDF!FB930, INDIRECT(FB930), 0)), "OK", "Invalid"))</f>
        <v/>
      </c>
    </row>
    <row r="931" spans="1:159" s="205" customFormat="1" ht="39.9" customHeight="1" x14ac:dyDescent="0.25">
      <c r="A931" s="206"/>
      <c r="B931" s="196"/>
      <c r="C931" s="197"/>
      <c r="D931" s="198"/>
      <c r="E931" s="199"/>
      <c r="F931" s="200"/>
      <c r="G931" s="201"/>
      <c r="H931" s="292"/>
      <c r="I931" s="305">
        <f>RMDF!I931</f>
        <v>0</v>
      </c>
      <c r="J931" s="305" t="str">
        <f>IF(I931=ProductCode!$B$30,"PDReclPost",IF(OR(I931=ProductCode!$C$30,I931=ProductCode!$E$30,I931=ProductCode!$G$30),"PDPreCon",IF(OR(I931=ProductCode!$D$30,I931=ProductCode!$F$30),"PDNotReclPost","")))</f>
        <v/>
      </c>
      <c r="K931" s="305" t="str">
        <f t="shared" si="48"/>
        <v/>
      </c>
      <c r="L931" s="289"/>
      <c r="M931" s="305" t="str">
        <f t="shared" si="48"/>
        <v/>
      </c>
      <c r="N931" s="289" t="b">
        <f>AND(RMDF!N931&gt;=0, RMDF!N931&lt;=1-RMDF!L931, RMDF!N931=ROUND(RMDF!N931,4))</f>
        <v>1</v>
      </c>
      <c r="O931" s="286" t="str">
        <f>IF(P931="","",IF(I931="","",IF(LEFT(I931,13)="Reclaimed pos",RawMaterialCode!$E$569,RawMaterialCode!$E$568)))</f>
        <v>Reclaimed pre-consumer mixed fibers (RM0578)</v>
      </c>
      <c r="P931" s="295">
        <f t="shared" si="49"/>
        <v>1</v>
      </c>
      <c r="Q931" s="202"/>
      <c r="R931" s="203"/>
      <c r="S931" s="204" t="str">
        <f t="shared" si="50"/>
        <v/>
      </c>
      <c r="T931" s="281"/>
      <c r="U931" s="281"/>
      <c r="V931" s="281"/>
      <c r="W931" s="281"/>
      <c r="X931" s="317">
        <f>RMDF!X931</f>
        <v>0</v>
      </c>
      <c r="Y931" s="318" t="str">
        <f>IF(X931=0,"",_xlfn.XLOOKUP(X931,StatePicklist!$1:$1,StatePicklist!$3:$3,"NA",0))</f>
        <v/>
      </c>
      <c r="Z931" s="297" t="str">
        <f ca="1">IF(RMDF!Y931="", "", IF(ISNUMBER(MATCH(RMDF!Y931, INDIRECT(Y931), 0)), "OK", "Invalid"))</f>
        <v/>
      </c>
      <c r="AA931" s="281"/>
      <c r="AB931" s="281"/>
      <c r="AC931" s="281"/>
      <c r="AD931" s="281" t="b">
        <f>AND(RMDF!AG931&gt;=0, RMDF!AG931&lt;=1-RMDF!Z931, RMDF!AG931=ROUND(RMDF!AG931,4))</f>
        <v>1</v>
      </c>
      <c r="AE931" s="317">
        <f>RMDF!AE931</f>
        <v>0</v>
      </c>
      <c r="AF931" s="318" t="str">
        <f>IF(AE931=0,"",_xlfn.XLOOKUP(AE931,StatePicklist!$1:$1,StatePicklist!$3:$3,"NA",0))</f>
        <v/>
      </c>
      <c r="AG931" s="297" t="str">
        <f ca="1">IF(RMDF!AF931="", "", IF(ISNUMBER(MATCH(RMDF!AF931, INDIRECT(AF931), 0)), "OK", "Invalid"))</f>
        <v/>
      </c>
      <c r="AH931" s="281"/>
      <c r="AI931" s="281"/>
      <c r="AJ931" s="281"/>
      <c r="AK931" s="281" t="b">
        <f>AND(RMDF!AN931&gt;=0, RMDF!AN931&lt;=1-SUM(RMDF!Z931,RMDF!AG931), RMDF!AN931=ROUND(RMDF!AN931,4))</f>
        <v>1</v>
      </c>
      <c r="AL931" s="317">
        <f>RMDF!AL931</f>
        <v>0</v>
      </c>
      <c r="AM931" s="318" t="str">
        <f>IF(AL931=0,"",_xlfn.XLOOKUP(AL931,StatePicklist!$1:$1,StatePicklist!$3:$3,"NA",0))</f>
        <v/>
      </c>
      <c r="AN931" s="297" t="str">
        <f ca="1">IF(RMDF!AM931="", "", IF(ISNUMBER(MATCH(RMDF!AM931, INDIRECT(AM931), 0)), "OK", "Invalid"))</f>
        <v/>
      </c>
      <c r="AO931" s="281"/>
      <c r="AP931" s="281"/>
      <c r="AQ931" s="281"/>
      <c r="AR931" s="281" t="b">
        <f>AND(RMDF!AU931&gt;=0, RMDF!AU931&lt;=1-SUM(RMDF!Z931,RMDF!AG931,RMDF!AN931), RMDF!AU931=ROUND(RMDF!AU931,4))</f>
        <v>1</v>
      </c>
      <c r="AS931" s="317">
        <f>RMDF!AS931</f>
        <v>0</v>
      </c>
      <c r="AT931" s="318" t="str">
        <f>IF(AS931=0,"",_xlfn.XLOOKUP(AS931,StatePicklist!$1:$1,StatePicklist!$3:$3,"NA",0))</f>
        <v/>
      </c>
      <c r="AU931" s="297" t="str">
        <f ca="1">IF(RMDF!AT931="", "", IF(ISNUMBER(MATCH(RMDF!AT931, INDIRECT(AT931), 0)), "OK", "Invalid"))</f>
        <v/>
      </c>
      <c r="AV931" s="281"/>
      <c r="AW931" s="281"/>
      <c r="AX931" s="281"/>
      <c r="AY931" s="281" t="b">
        <f>AND(RMDF!BB931&gt;=0, RMDF!BB931&lt;=1-SUM(RMDF!Z931,RMDF!AG931,RMDF!AN931,RMDF!AU931), RMDF!BB931=ROUND(RMDF!BB931,4))</f>
        <v>1</v>
      </c>
      <c r="AZ931" s="317">
        <f>RMDF!AZ931</f>
        <v>0</v>
      </c>
      <c r="BA931" s="318" t="str">
        <f>IF(AZ931=0,"",_xlfn.XLOOKUP(AZ931,StatePicklist!$1:$1,StatePicklist!$3:$3,"NA",0))</f>
        <v/>
      </c>
      <c r="BB931" s="297" t="str">
        <f ca="1">IF(RMDF!BA931="", "", IF(ISNUMBER(MATCH(RMDF!BA931, INDIRECT(BA931), 0)), "OK", "Invalid"))</f>
        <v/>
      </c>
      <c r="BC931" s="281"/>
      <c r="BD931" s="281"/>
      <c r="BE931" s="281"/>
      <c r="BF931" s="281" t="b">
        <f>AND(RMDF!BI931&gt;=0, RMDF!BI931&lt;=1-SUM(RMDF!Z931,RMDF!AG931,RMDF!AN931,RMDF!AU931,RMDF!BB931), RMDF!BI931=ROUND(RMDF!BI931,4))</f>
        <v>1</v>
      </c>
      <c r="BG931" s="317">
        <f>RMDF!BG931</f>
        <v>0</v>
      </c>
      <c r="BH931" s="318" t="str">
        <f>IF(BG931=0,"",_xlfn.XLOOKUP(BG931,StatePicklist!$1:$1,StatePicklist!$3:$3,"NA",0))</f>
        <v/>
      </c>
      <c r="BI931" s="297" t="str">
        <f ca="1">IF(RMDF!BH931="", "", IF(ISNUMBER(MATCH(RMDF!BH931, INDIRECT(BH931), 0)), "OK", "Invalid"))</f>
        <v/>
      </c>
      <c r="BJ931" s="281"/>
      <c r="BK931" s="281"/>
      <c r="BL931" s="281"/>
      <c r="BM931" s="281" t="b">
        <f>AND(RMDF!BP931&gt;=0, RMDF!BP931&lt;=1-SUM(RMDF!Z931,RMDF!AG931,RMDF!AN931,RMDF!AU931,RMDF!BB931,RMDF!BI931), RMDF!BP931=ROUND(RMDF!BP931,4))</f>
        <v>1</v>
      </c>
      <c r="BN931" s="317">
        <f>RMDF!BN931</f>
        <v>0</v>
      </c>
      <c r="BO931" s="318" t="str">
        <f>IF(BN931=0,"",_xlfn.XLOOKUP(BN931,StatePicklist!$1:$1,StatePicklist!$3:$3,"NA",0))</f>
        <v/>
      </c>
      <c r="BP931" s="297" t="str">
        <f ca="1">IF(RMDF!BO931="", "", IF(ISNUMBER(MATCH(RMDF!BO931, INDIRECT(BO931), 0)), "OK", "Invalid"))</f>
        <v/>
      </c>
      <c r="BQ931" s="281"/>
      <c r="BR931" s="281"/>
      <c r="BS931" s="281"/>
      <c r="BT931" s="281" t="b">
        <f>AND(RMDF!BW931&gt;=0, RMDF!BW931&lt;=1-SUM(RMDF!Z931,RMDF!AG931,RMDF!AN931,RMDF!AU931,RMDF!BB931,RMDF!BI931,RMDF!BP931), RMDF!BW931=ROUND(RMDF!BW931,4))</f>
        <v>1</v>
      </c>
      <c r="BU931" s="317">
        <f>RMDF!BU931</f>
        <v>0</v>
      </c>
      <c r="BV931" s="318" t="str">
        <f>IF(BU931=0,"",_xlfn.XLOOKUP(BU931,StatePicklist!$1:$1,StatePicklist!$3:$3,"NA",0))</f>
        <v/>
      </c>
      <c r="BW931" s="297" t="str">
        <f ca="1">IF(RMDF!BV931="", "", IF(ISNUMBER(MATCH(RMDF!BV931, INDIRECT(BV931), 0)), "OK", "Invalid"))</f>
        <v/>
      </c>
      <c r="BX931" s="281"/>
      <c r="BY931" s="281"/>
      <c r="BZ931" s="281"/>
      <c r="CA931" s="281" t="b">
        <f>AND(RMDF!CD931&gt;=0, RMDF!CD931&lt;=1-SUM(RMDF!Z931,RMDF!AG931,RMDF!AN931,RMDF!AU931,RMDF!BB931,RMDF!BI931,RMDF!BP931,RMDF!BW931), RMDF!CD931=ROUND(RMDF!CD931,4))</f>
        <v>1</v>
      </c>
      <c r="CB931" s="317">
        <f>RMDF!CB931</f>
        <v>0</v>
      </c>
      <c r="CC931" s="318" t="str">
        <f>IF(CB931=0,"",_xlfn.XLOOKUP(CB931,StatePicklist!$1:$1,StatePicklist!$3:$3,"NA",0))</f>
        <v/>
      </c>
      <c r="CD931" s="297" t="str">
        <f ca="1">IF(RMDF!CC931="", "", IF(ISNUMBER(MATCH(RMDF!CC931, INDIRECT(CC931), 0)), "OK", "Invalid"))</f>
        <v/>
      </c>
      <c r="CE931" s="281"/>
      <c r="CF931" s="281"/>
      <c r="CG931" s="281"/>
      <c r="CH931" s="281" t="b">
        <f>AND(RMDF!CK931&gt;=0, RMDF!CK931&lt;=1-SUM(RMDF!Z931,RMDF!AG931,RMDF!AN931,RMDF!AU931,RMDF!BB931,RMDF!BI931,RMDF!BP931,RMDF!BW931,RMDF!CD931), RMDF!CK931=ROUND(RMDF!CK931,4))</f>
        <v>1</v>
      </c>
      <c r="CI931" s="317">
        <f>RMDF!CI931</f>
        <v>0</v>
      </c>
      <c r="CJ931" s="318" t="str">
        <f>IF(CI931=0,"",_xlfn.XLOOKUP(CI931,StatePicklist!$1:$1,StatePicklist!$3:$3,"NA",0))</f>
        <v/>
      </c>
      <c r="CK931" s="297" t="str">
        <f ca="1">IF(RMDF!CJ931="", "", IF(ISNUMBER(MATCH(RMDF!CJ931, INDIRECT(CJ931), 0)), "OK", "Invalid"))</f>
        <v/>
      </c>
      <c r="CL931" s="281"/>
      <c r="CM931" s="281"/>
      <c r="CN931" s="281"/>
      <c r="CO931" s="281" t="b">
        <f>AND(RMDF!CR931&gt;=0, RMDF!CR931&lt;=1-SUM(RMDF!Z931,RMDF!AG931,RMDF!AN931,RMDF!AU931,RMDF!BB931,RMDF!BI931,RMDF!BP931,RMDF!BW931,RMDF!CD931,RMDF!CK931), RMDF!CR931=ROUND(RMDF!CR931,4))</f>
        <v>1</v>
      </c>
      <c r="CP931" s="317">
        <f>RMDF!CP931</f>
        <v>0</v>
      </c>
      <c r="CQ931" s="318" t="str">
        <f>IF(CP931=0,"",_xlfn.XLOOKUP(CP931,StatePicklist!$1:$1,StatePicklist!$3:$3,"NA",0))</f>
        <v/>
      </c>
      <c r="CR931" s="297" t="str">
        <f ca="1">IF(RMDF!CQ931="", "", IF(ISNUMBER(MATCH(RMDF!CQ931, INDIRECT(CQ931), 0)), "OK", "Invalid"))</f>
        <v/>
      </c>
      <c r="CS931" s="281"/>
      <c r="CT931" s="281"/>
      <c r="CU931" s="281"/>
      <c r="CV931" s="281" t="b">
        <f>AND(RMDF!CY931&gt;=0, RMDF!CY931&lt;=1-SUM(RMDF!Z931,RMDF!AG931,RMDF!AN931,RMDF!AU931,RMDF!BB931,RMDF!BI931,RMDF!BP931,RMDF!BW931,RMDF!CD931,RMDF!CK931,RMDF!CR931), RMDF!CY931=ROUND(RMDF!CY931,4))</f>
        <v>1</v>
      </c>
      <c r="CW931" s="317">
        <f>RMDF!CW931</f>
        <v>0</v>
      </c>
      <c r="CX931" s="318" t="str">
        <f>IF(CW931=0,"",_xlfn.XLOOKUP(CW931,StatePicklist!$1:$1,StatePicklist!$3:$3,"NA",0))</f>
        <v/>
      </c>
      <c r="CY931" s="297" t="str">
        <f ca="1">IF(RMDF!CX931="", "", IF(ISNUMBER(MATCH(RMDF!CX931, INDIRECT(CX931), 0)), "OK", "Invalid"))</f>
        <v/>
      </c>
      <c r="CZ931" s="281"/>
      <c r="DA931" s="281"/>
      <c r="DB931" s="281"/>
      <c r="DC931" s="281" t="b">
        <f>AND(RMDF!DF931&gt;=0, RMDF!DF931&lt;=1-SUM(RMDF!Z931,RMDF!AG931,RMDF!AN931,RMDF!AU931,RMDF!BB931,RMDF!BI931,RMDF!BP931,RMDF!BW931,RMDF!CD931,RMDF!CK931,RMDF!CR931,RMDF!CY931), RMDF!DF931=ROUND(RMDF!DF931,4))</f>
        <v>1</v>
      </c>
      <c r="DD931" s="317">
        <f>RMDF!DD931</f>
        <v>0</v>
      </c>
      <c r="DE931" s="318" t="str">
        <f>IF(DD931=0,"",_xlfn.XLOOKUP(DD931,StatePicklist!$1:$1,StatePicklist!$3:$3,"NA",0))</f>
        <v/>
      </c>
      <c r="DF931" s="297" t="str">
        <f ca="1">IF(RMDF!DE931="", "", IF(ISNUMBER(MATCH(RMDF!DE931, INDIRECT(DE931), 0)), "OK", "Invalid"))</f>
        <v/>
      </c>
      <c r="DG931" s="281"/>
      <c r="DH931" s="281"/>
      <c r="DI931" s="281"/>
      <c r="DJ931" s="281" t="b">
        <f>AND(RMDF!DM931&gt;=0, RMDF!DM931&lt;=1-SUM(RMDF!Z931,RMDF!AG931,RMDF!AN931,RMDF!AU931,RMDF!BB931,RMDF!BI931,RMDF!BP931,RMDF!BW931,RMDF!CD931,RMDF!CK931,RMDF!CR931,RMDF!CY931,RMDF!DF931), RMDF!DM931=ROUND(RMDF!DM931,4))</f>
        <v>1</v>
      </c>
      <c r="DK931" s="317">
        <f>RMDF!DK931</f>
        <v>0</v>
      </c>
      <c r="DL931" s="318" t="str">
        <f>IF(DK931=0,"",_xlfn.XLOOKUP(DK931,StatePicklist!$1:$1,StatePicklist!$3:$3,"NA",0))</f>
        <v/>
      </c>
      <c r="DM931" s="297" t="str">
        <f ca="1">IF(RMDF!DL931="", "", IF(ISNUMBER(MATCH(RMDF!DL931, INDIRECT(DL931), 0)), "OK", "Invalid"))</f>
        <v/>
      </c>
      <c r="DN931" s="281"/>
      <c r="DO931" s="281"/>
      <c r="DP931" s="281"/>
      <c r="DQ931" s="281" t="b">
        <f>AND(RMDF!DT931&gt;=0, RMDF!DT931&lt;=1-SUM(RMDF!Z931,RMDF!AG931,RMDF!AN931,RMDF!AU931,RMDF!BB931,RMDF!BI931,RMDF!BP931,RMDF!BW931,RMDF!CD931,RMDF!CK931,RMDF!CR931,RMDF!CY931,RMDF!DF931,RMDF!DM931), RMDF!DT931=ROUND(RMDF!DT931,4))</f>
        <v>1</v>
      </c>
      <c r="DR931" s="317">
        <f>RMDF!DR931</f>
        <v>0</v>
      </c>
      <c r="DS931" s="318" t="str">
        <f>IF(DR931=0,"",_xlfn.XLOOKUP(DR931,StatePicklist!$1:$1,StatePicklist!$3:$3,"NA",0))</f>
        <v/>
      </c>
      <c r="DT931" s="297" t="str">
        <f ca="1">IF(RMDF!DS931="", "", IF(ISNUMBER(MATCH(RMDF!DS931, INDIRECT(DS931), 0)), "OK", "Invalid"))</f>
        <v/>
      </c>
      <c r="DU931" s="281"/>
      <c r="DV931" s="281"/>
      <c r="DW931" s="281"/>
      <c r="DX931" s="281" t="b">
        <f>AND(RMDF!EA931&gt;=0, RMDF!EA931&lt;=1-SUM(RMDF!Z931,RMDF!AG931,RMDF!AN931,RMDF!AU931,RMDF!BB931,RMDF!BI931,RMDF!BP931,RMDF!BW931,RMDF!CD931,RMDF!CK931,RMDF!CR931,RMDF!CY931,RMDF!DF931,RMDF!DM931,RMDF!DT931), RMDF!EA931=ROUND(RMDF!EA931,4))</f>
        <v>1</v>
      </c>
      <c r="DY931" s="317">
        <f>RMDF!DY931</f>
        <v>0</v>
      </c>
      <c r="DZ931" s="318" t="str">
        <f>IF(DY931=0,"",_xlfn.XLOOKUP(DY931,StatePicklist!$1:$1,StatePicklist!$3:$3,"NA",0))</f>
        <v/>
      </c>
      <c r="EA931" s="297" t="str">
        <f ca="1">IF(RMDF!DZ931="", "", IF(ISNUMBER(MATCH(RMDF!DZ931, INDIRECT(DZ931), 0)), "OK", "Invalid"))</f>
        <v/>
      </c>
      <c r="EB931" s="281"/>
      <c r="EC931" s="281"/>
      <c r="ED931" s="281"/>
      <c r="EE931" s="281" t="b">
        <f>AND(RMDF!EH931&gt;=0, RMDF!EH931&lt;=1-SUM(RMDF!Z931,RMDF!AG931,RMDF!AN931,RMDF!AU931,RMDF!BB931,RMDF!BI931,RMDF!BP931,RMDF!BW931,RMDF!CD931,RMDF!CK931,RMDF!CR931,RMDF!CY931,RMDF!DF931,RMDF!DM931,RMDF!DT931,RMDF!EA931), RMDF!EH931=ROUND(RMDF!EH931,4))</f>
        <v>1</v>
      </c>
      <c r="EF931" s="317">
        <f>RMDF!EF931</f>
        <v>0</v>
      </c>
      <c r="EG931" s="318" t="str">
        <f>IF(EF931=0,"",_xlfn.XLOOKUP(EF931,StatePicklist!$1:$1,StatePicklist!$3:$3,"NA",0))</f>
        <v/>
      </c>
      <c r="EH931" s="297" t="str">
        <f ca="1">IF(RMDF!EG931="", "", IF(ISNUMBER(MATCH(RMDF!EG931, INDIRECT(EG931), 0)), "OK", "Invalid"))</f>
        <v/>
      </c>
      <c r="EI931" s="281"/>
      <c r="EJ931" s="281"/>
      <c r="EK931" s="281"/>
      <c r="EL931" s="281" t="b">
        <f>AND(RMDF!EO931&gt;=0, RMDF!EO931&lt;=1-SUM(RMDF!Z931,RMDF!AG931,RMDF!AN931,RMDF!AU931,RMDF!BB931,RMDF!BI931,RMDF!BP931,RMDF!BW931,RMDF!CD931,RMDF!CK931,RMDF!CR931,RMDF!CY931,RMDF!DF931,RMDF!DM931,RMDF!DT931,RMDF!EA931,RMDF!EH931), RMDF!EO931=ROUND(RMDF!EO931,4))</f>
        <v>1</v>
      </c>
      <c r="EM931" s="317">
        <f>RMDF!EM931</f>
        <v>0</v>
      </c>
      <c r="EN931" s="318" t="str">
        <f>IF(EM931=0,"",_xlfn.XLOOKUP(EM931,StatePicklist!$1:$1,StatePicklist!$3:$3,"NA",0))</f>
        <v/>
      </c>
      <c r="EO931" s="297" t="str">
        <f ca="1">IF(RMDF!EN931="", "", IF(ISNUMBER(MATCH(RMDF!EN931, INDIRECT(EN931), 0)), "OK", "Invalid"))</f>
        <v/>
      </c>
      <c r="EP931" s="281"/>
      <c r="EQ931" s="281"/>
      <c r="ER931" s="281"/>
      <c r="ES931" s="281" t="b">
        <f>AND(RMDF!EV931&gt;=0, RMDF!EV931&lt;=1-SUM(RMDF!Z931,RMDF!AG931,RMDF!AN931,RMDF!AU931,RMDF!BB931,RMDF!BI931,RMDF!BP931,RMDF!BW931,RMDF!CD931,RMDF!CK931,RMDF!CR931,RMDF!CY931,RMDF!DF931,RMDF!DM931,RMDF!DT931,RMDF!EA931,RMDF!EH931,RMDF!EO931), RMDF!EV931=ROUND(RMDF!EV931,4))</f>
        <v>1</v>
      </c>
      <c r="ET931" s="317">
        <f>RMDF!ET931</f>
        <v>0</v>
      </c>
      <c r="EU931" s="318" t="str">
        <f>IF(ET931=0,"",_xlfn.XLOOKUP(ET931,StatePicklist!$1:$1,StatePicklist!$3:$3,"NA",0))</f>
        <v/>
      </c>
      <c r="EV931" s="297" t="str">
        <f ca="1">IF(RMDF!EU931="", "", IF(ISNUMBER(MATCH(RMDF!EU931, INDIRECT(EU931), 0)), "OK", "Invalid"))</f>
        <v/>
      </c>
      <c r="EW931" s="281"/>
      <c r="EX931" s="281"/>
      <c r="EY931" s="281"/>
      <c r="EZ931" s="281" t="b">
        <f>AND(RMDF!FC931&gt;=0, RMDF!FC931&lt;=1-SUM(RMDF!Z931,RMDF!AG931,RMDF!AN931,RMDF!AU931,RMDF!BB931,RMDF!BI931,RMDF!BP931,RMDF!BW931,RMDF!CD931,RMDF!CK931,RMDF!CR931,RMDF!CY931,RMDF!DF931,RMDF!DM931,RMDF!DT931,RMDF!EA931,RMDF!EH931,RMDF!EO931,RMDF!EV931), RMDF!FC931=ROUND(RMDF!FC931,4))</f>
        <v>1</v>
      </c>
      <c r="FA931" s="317">
        <f>RMDF!FA931</f>
        <v>0</v>
      </c>
      <c r="FB931" s="318" t="str">
        <f>IF(FA931=0,"",_xlfn.XLOOKUP(FA931,StatePicklist!$1:$1,StatePicklist!$3:$3,"NA",0))</f>
        <v/>
      </c>
      <c r="FC931" s="297" t="str">
        <f ca="1">IF(RMDF!FB931="", "", IF(ISNUMBER(MATCH(RMDF!FB931, INDIRECT(FB931), 0)), "OK", "Invalid"))</f>
        <v/>
      </c>
    </row>
    <row r="932" spans="1:159" s="205" customFormat="1" ht="39.9" customHeight="1" x14ac:dyDescent="0.25">
      <c r="A932" s="206"/>
      <c r="B932" s="196"/>
      <c r="C932" s="197"/>
      <c r="D932" s="198"/>
      <c r="E932" s="199"/>
      <c r="F932" s="200"/>
      <c r="G932" s="201"/>
      <c r="H932" s="292"/>
      <c r="I932" s="305">
        <f>RMDF!I932</f>
        <v>0</v>
      </c>
      <c r="J932" s="305" t="str">
        <f>IF(I932=ProductCode!$B$30,"PDReclPost",IF(OR(I932=ProductCode!$C$30,I932=ProductCode!$E$30,I932=ProductCode!$G$30),"PDPreCon",IF(OR(I932=ProductCode!$D$30,I932=ProductCode!$F$30),"PDNotReclPost","")))</f>
        <v/>
      </c>
      <c r="K932" s="305" t="str">
        <f t="shared" ref="K932:M995" si="51">IF(LEFT($I932,13)="Reclaimed pre","Rmpre",IF(LEFT($I932,13)="Reclaimed pos","Rmpost",""))</f>
        <v/>
      </c>
      <c r="L932" s="289"/>
      <c r="M932" s="305" t="str">
        <f t="shared" si="51"/>
        <v/>
      </c>
      <c r="N932" s="289" t="b">
        <f>AND(RMDF!N932&gt;=0, RMDF!N932&lt;=1-RMDF!L932, RMDF!N932=ROUND(RMDF!N932,4))</f>
        <v>1</v>
      </c>
      <c r="O932" s="286" t="str">
        <f>IF(P932="","",IF(I932="","",IF(LEFT(I932,13)="Reclaimed pos",RawMaterialCode!$E$569,RawMaterialCode!$E$568)))</f>
        <v>Reclaimed pre-consumer mixed fibers (RM0578)</v>
      </c>
      <c r="P932" s="295">
        <f t="shared" ref="P932:P995" si="52">IF(OR(I932="",1-SUM(L932,N932)=0),"",1-SUM(L932,N932))</f>
        <v>1</v>
      </c>
      <c r="Q932" s="202"/>
      <c r="R932" s="203"/>
      <c r="S932" s="204" t="str">
        <f t="shared" ref="S932:S995" si="53">IF(C932="","",IF(R932&lt;&gt;0,SUMIF($Z$33:$FC$33,$Z$33,Z932:FC932),""))</f>
        <v/>
      </c>
      <c r="T932" s="281"/>
      <c r="U932" s="281"/>
      <c r="V932" s="281"/>
      <c r="W932" s="281"/>
      <c r="X932" s="317">
        <f>RMDF!X932</f>
        <v>0</v>
      </c>
      <c r="Y932" s="318" t="str">
        <f>IF(X932=0,"",_xlfn.XLOOKUP(X932,StatePicklist!$1:$1,StatePicklist!$3:$3,"NA",0))</f>
        <v/>
      </c>
      <c r="Z932" s="297" t="str">
        <f ca="1">IF(RMDF!Y932="", "", IF(ISNUMBER(MATCH(RMDF!Y932, INDIRECT(Y932), 0)), "OK", "Invalid"))</f>
        <v/>
      </c>
      <c r="AA932" s="281"/>
      <c r="AB932" s="281"/>
      <c r="AC932" s="281"/>
      <c r="AD932" s="281" t="b">
        <f>AND(RMDF!AG932&gt;=0, RMDF!AG932&lt;=1-RMDF!Z932, RMDF!AG932=ROUND(RMDF!AG932,4))</f>
        <v>1</v>
      </c>
      <c r="AE932" s="317">
        <f>RMDF!AE932</f>
        <v>0</v>
      </c>
      <c r="AF932" s="318" t="str">
        <f>IF(AE932=0,"",_xlfn.XLOOKUP(AE932,StatePicklist!$1:$1,StatePicklist!$3:$3,"NA",0))</f>
        <v/>
      </c>
      <c r="AG932" s="297" t="str">
        <f ca="1">IF(RMDF!AF932="", "", IF(ISNUMBER(MATCH(RMDF!AF932, INDIRECT(AF932), 0)), "OK", "Invalid"))</f>
        <v/>
      </c>
      <c r="AH932" s="281"/>
      <c r="AI932" s="281"/>
      <c r="AJ932" s="281"/>
      <c r="AK932" s="281" t="b">
        <f>AND(RMDF!AN932&gt;=0, RMDF!AN932&lt;=1-SUM(RMDF!Z932,RMDF!AG932), RMDF!AN932=ROUND(RMDF!AN932,4))</f>
        <v>1</v>
      </c>
      <c r="AL932" s="317">
        <f>RMDF!AL932</f>
        <v>0</v>
      </c>
      <c r="AM932" s="318" t="str">
        <f>IF(AL932=0,"",_xlfn.XLOOKUP(AL932,StatePicklist!$1:$1,StatePicklist!$3:$3,"NA",0))</f>
        <v/>
      </c>
      <c r="AN932" s="297" t="str">
        <f ca="1">IF(RMDF!AM932="", "", IF(ISNUMBER(MATCH(RMDF!AM932, INDIRECT(AM932), 0)), "OK", "Invalid"))</f>
        <v/>
      </c>
      <c r="AO932" s="281"/>
      <c r="AP932" s="281"/>
      <c r="AQ932" s="281"/>
      <c r="AR932" s="281" t="b">
        <f>AND(RMDF!AU932&gt;=0, RMDF!AU932&lt;=1-SUM(RMDF!Z932,RMDF!AG932,RMDF!AN932), RMDF!AU932=ROUND(RMDF!AU932,4))</f>
        <v>1</v>
      </c>
      <c r="AS932" s="317">
        <f>RMDF!AS932</f>
        <v>0</v>
      </c>
      <c r="AT932" s="318" t="str">
        <f>IF(AS932=0,"",_xlfn.XLOOKUP(AS932,StatePicklist!$1:$1,StatePicklist!$3:$3,"NA",0))</f>
        <v/>
      </c>
      <c r="AU932" s="297" t="str">
        <f ca="1">IF(RMDF!AT932="", "", IF(ISNUMBER(MATCH(RMDF!AT932, INDIRECT(AT932), 0)), "OK", "Invalid"))</f>
        <v/>
      </c>
      <c r="AV932" s="281"/>
      <c r="AW932" s="281"/>
      <c r="AX932" s="281"/>
      <c r="AY932" s="281" t="b">
        <f>AND(RMDF!BB932&gt;=0, RMDF!BB932&lt;=1-SUM(RMDF!Z932,RMDF!AG932,RMDF!AN932,RMDF!AU932), RMDF!BB932=ROUND(RMDF!BB932,4))</f>
        <v>1</v>
      </c>
      <c r="AZ932" s="317">
        <f>RMDF!AZ932</f>
        <v>0</v>
      </c>
      <c r="BA932" s="318" t="str">
        <f>IF(AZ932=0,"",_xlfn.XLOOKUP(AZ932,StatePicklist!$1:$1,StatePicklist!$3:$3,"NA",0))</f>
        <v/>
      </c>
      <c r="BB932" s="297" t="str">
        <f ca="1">IF(RMDF!BA932="", "", IF(ISNUMBER(MATCH(RMDF!BA932, INDIRECT(BA932), 0)), "OK", "Invalid"))</f>
        <v/>
      </c>
      <c r="BC932" s="281"/>
      <c r="BD932" s="281"/>
      <c r="BE932" s="281"/>
      <c r="BF932" s="281" t="b">
        <f>AND(RMDF!BI932&gt;=0, RMDF!BI932&lt;=1-SUM(RMDF!Z932,RMDF!AG932,RMDF!AN932,RMDF!AU932,RMDF!BB932), RMDF!BI932=ROUND(RMDF!BI932,4))</f>
        <v>1</v>
      </c>
      <c r="BG932" s="317">
        <f>RMDF!BG932</f>
        <v>0</v>
      </c>
      <c r="BH932" s="318" t="str">
        <f>IF(BG932=0,"",_xlfn.XLOOKUP(BG932,StatePicklist!$1:$1,StatePicklist!$3:$3,"NA",0))</f>
        <v/>
      </c>
      <c r="BI932" s="297" t="str">
        <f ca="1">IF(RMDF!BH932="", "", IF(ISNUMBER(MATCH(RMDF!BH932, INDIRECT(BH932), 0)), "OK", "Invalid"))</f>
        <v/>
      </c>
      <c r="BJ932" s="281"/>
      <c r="BK932" s="281"/>
      <c r="BL932" s="281"/>
      <c r="BM932" s="281" t="b">
        <f>AND(RMDF!BP932&gt;=0, RMDF!BP932&lt;=1-SUM(RMDF!Z932,RMDF!AG932,RMDF!AN932,RMDF!AU932,RMDF!BB932,RMDF!BI932), RMDF!BP932=ROUND(RMDF!BP932,4))</f>
        <v>1</v>
      </c>
      <c r="BN932" s="317">
        <f>RMDF!BN932</f>
        <v>0</v>
      </c>
      <c r="BO932" s="318" t="str">
        <f>IF(BN932=0,"",_xlfn.XLOOKUP(BN932,StatePicklist!$1:$1,StatePicklist!$3:$3,"NA",0))</f>
        <v/>
      </c>
      <c r="BP932" s="297" t="str">
        <f ca="1">IF(RMDF!BO932="", "", IF(ISNUMBER(MATCH(RMDF!BO932, INDIRECT(BO932), 0)), "OK", "Invalid"))</f>
        <v/>
      </c>
      <c r="BQ932" s="281"/>
      <c r="BR932" s="281"/>
      <c r="BS932" s="281"/>
      <c r="BT932" s="281" t="b">
        <f>AND(RMDF!BW932&gt;=0, RMDF!BW932&lt;=1-SUM(RMDF!Z932,RMDF!AG932,RMDF!AN932,RMDF!AU932,RMDF!BB932,RMDF!BI932,RMDF!BP932), RMDF!BW932=ROUND(RMDF!BW932,4))</f>
        <v>1</v>
      </c>
      <c r="BU932" s="317">
        <f>RMDF!BU932</f>
        <v>0</v>
      </c>
      <c r="BV932" s="318" t="str">
        <f>IF(BU932=0,"",_xlfn.XLOOKUP(BU932,StatePicklist!$1:$1,StatePicklist!$3:$3,"NA",0))</f>
        <v/>
      </c>
      <c r="BW932" s="297" t="str">
        <f ca="1">IF(RMDF!BV932="", "", IF(ISNUMBER(MATCH(RMDF!BV932, INDIRECT(BV932), 0)), "OK", "Invalid"))</f>
        <v/>
      </c>
      <c r="BX932" s="281"/>
      <c r="BY932" s="281"/>
      <c r="BZ932" s="281"/>
      <c r="CA932" s="281" t="b">
        <f>AND(RMDF!CD932&gt;=0, RMDF!CD932&lt;=1-SUM(RMDF!Z932,RMDF!AG932,RMDF!AN932,RMDF!AU932,RMDF!BB932,RMDF!BI932,RMDF!BP932,RMDF!BW932), RMDF!CD932=ROUND(RMDF!CD932,4))</f>
        <v>1</v>
      </c>
      <c r="CB932" s="317">
        <f>RMDF!CB932</f>
        <v>0</v>
      </c>
      <c r="CC932" s="318" t="str">
        <f>IF(CB932=0,"",_xlfn.XLOOKUP(CB932,StatePicklist!$1:$1,StatePicklist!$3:$3,"NA",0))</f>
        <v/>
      </c>
      <c r="CD932" s="297" t="str">
        <f ca="1">IF(RMDF!CC932="", "", IF(ISNUMBER(MATCH(RMDF!CC932, INDIRECT(CC932), 0)), "OK", "Invalid"))</f>
        <v/>
      </c>
      <c r="CE932" s="281"/>
      <c r="CF932" s="281"/>
      <c r="CG932" s="281"/>
      <c r="CH932" s="281" t="b">
        <f>AND(RMDF!CK932&gt;=0, RMDF!CK932&lt;=1-SUM(RMDF!Z932,RMDF!AG932,RMDF!AN932,RMDF!AU932,RMDF!BB932,RMDF!BI932,RMDF!BP932,RMDF!BW932,RMDF!CD932), RMDF!CK932=ROUND(RMDF!CK932,4))</f>
        <v>1</v>
      </c>
      <c r="CI932" s="317">
        <f>RMDF!CI932</f>
        <v>0</v>
      </c>
      <c r="CJ932" s="318" t="str">
        <f>IF(CI932=0,"",_xlfn.XLOOKUP(CI932,StatePicklist!$1:$1,StatePicklist!$3:$3,"NA",0))</f>
        <v/>
      </c>
      <c r="CK932" s="297" t="str">
        <f ca="1">IF(RMDF!CJ932="", "", IF(ISNUMBER(MATCH(RMDF!CJ932, INDIRECT(CJ932), 0)), "OK", "Invalid"))</f>
        <v/>
      </c>
      <c r="CL932" s="281"/>
      <c r="CM932" s="281"/>
      <c r="CN932" s="281"/>
      <c r="CO932" s="281" t="b">
        <f>AND(RMDF!CR932&gt;=0, RMDF!CR932&lt;=1-SUM(RMDF!Z932,RMDF!AG932,RMDF!AN932,RMDF!AU932,RMDF!BB932,RMDF!BI932,RMDF!BP932,RMDF!BW932,RMDF!CD932,RMDF!CK932), RMDF!CR932=ROUND(RMDF!CR932,4))</f>
        <v>1</v>
      </c>
      <c r="CP932" s="317">
        <f>RMDF!CP932</f>
        <v>0</v>
      </c>
      <c r="CQ932" s="318" t="str">
        <f>IF(CP932=0,"",_xlfn.XLOOKUP(CP932,StatePicklist!$1:$1,StatePicklist!$3:$3,"NA",0))</f>
        <v/>
      </c>
      <c r="CR932" s="297" t="str">
        <f ca="1">IF(RMDF!CQ932="", "", IF(ISNUMBER(MATCH(RMDF!CQ932, INDIRECT(CQ932), 0)), "OK", "Invalid"))</f>
        <v/>
      </c>
      <c r="CS932" s="281"/>
      <c r="CT932" s="281"/>
      <c r="CU932" s="281"/>
      <c r="CV932" s="281" t="b">
        <f>AND(RMDF!CY932&gt;=0, RMDF!CY932&lt;=1-SUM(RMDF!Z932,RMDF!AG932,RMDF!AN932,RMDF!AU932,RMDF!BB932,RMDF!BI932,RMDF!BP932,RMDF!BW932,RMDF!CD932,RMDF!CK932,RMDF!CR932), RMDF!CY932=ROUND(RMDF!CY932,4))</f>
        <v>1</v>
      </c>
      <c r="CW932" s="317">
        <f>RMDF!CW932</f>
        <v>0</v>
      </c>
      <c r="CX932" s="318" t="str">
        <f>IF(CW932=0,"",_xlfn.XLOOKUP(CW932,StatePicklist!$1:$1,StatePicklist!$3:$3,"NA",0))</f>
        <v/>
      </c>
      <c r="CY932" s="297" t="str">
        <f ca="1">IF(RMDF!CX932="", "", IF(ISNUMBER(MATCH(RMDF!CX932, INDIRECT(CX932), 0)), "OK", "Invalid"))</f>
        <v/>
      </c>
      <c r="CZ932" s="281"/>
      <c r="DA932" s="281"/>
      <c r="DB932" s="281"/>
      <c r="DC932" s="281" t="b">
        <f>AND(RMDF!DF932&gt;=0, RMDF!DF932&lt;=1-SUM(RMDF!Z932,RMDF!AG932,RMDF!AN932,RMDF!AU932,RMDF!BB932,RMDF!BI932,RMDF!BP932,RMDF!BW932,RMDF!CD932,RMDF!CK932,RMDF!CR932,RMDF!CY932), RMDF!DF932=ROUND(RMDF!DF932,4))</f>
        <v>1</v>
      </c>
      <c r="DD932" s="317">
        <f>RMDF!DD932</f>
        <v>0</v>
      </c>
      <c r="DE932" s="318" t="str">
        <f>IF(DD932=0,"",_xlfn.XLOOKUP(DD932,StatePicklist!$1:$1,StatePicklist!$3:$3,"NA",0))</f>
        <v/>
      </c>
      <c r="DF932" s="297" t="str">
        <f ca="1">IF(RMDF!DE932="", "", IF(ISNUMBER(MATCH(RMDF!DE932, INDIRECT(DE932), 0)), "OK", "Invalid"))</f>
        <v/>
      </c>
      <c r="DG932" s="281"/>
      <c r="DH932" s="281"/>
      <c r="DI932" s="281"/>
      <c r="DJ932" s="281" t="b">
        <f>AND(RMDF!DM932&gt;=0, RMDF!DM932&lt;=1-SUM(RMDF!Z932,RMDF!AG932,RMDF!AN932,RMDF!AU932,RMDF!BB932,RMDF!BI932,RMDF!BP932,RMDF!BW932,RMDF!CD932,RMDF!CK932,RMDF!CR932,RMDF!CY932,RMDF!DF932), RMDF!DM932=ROUND(RMDF!DM932,4))</f>
        <v>1</v>
      </c>
      <c r="DK932" s="317">
        <f>RMDF!DK932</f>
        <v>0</v>
      </c>
      <c r="DL932" s="318" t="str">
        <f>IF(DK932=0,"",_xlfn.XLOOKUP(DK932,StatePicklist!$1:$1,StatePicklist!$3:$3,"NA",0))</f>
        <v/>
      </c>
      <c r="DM932" s="297" t="str">
        <f ca="1">IF(RMDF!DL932="", "", IF(ISNUMBER(MATCH(RMDF!DL932, INDIRECT(DL932), 0)), "OK", "Invalid"))</f>
        <v/>
      </c>
      <c r="DN932" s="281"/>
      <c r="DO932" s="281"/>
      <c r="DP932" s="281"/>
      <c r="DQ932" s="281" t="b">
        <f>AND(RMDF!DT932&gt;=0, RMDF!DT932&lt;=1-SUM(RMDF!Z932,RMDF!AG932,RMDF!AN932,RMDF!AU932,RMDF!BB932,RMDF!BI932,RMDF!BP932,RMDF!BW932,RMDF!CD932,RMDF!CK932,RMDF!CR932,RMDF!CY932,RMDF!DF932,RMDF!DM932), RMDF!DT932=ROUND(RMDF!DT932,4))</f>
        <v>1</v>
      </c>
      <c r="DR932" s="317">
        <f>RMDF!DR932</f>
        <v>0</v>
      </c>
      <c r="DS932" s="318" t="str">
        <f>IF(DR932=0,"",_xlfn.XLOOKUP(DR932,StatePicklist!$1:$1,StatePicklist!$3:$3,"NA",0))</f>
        <v/>
      </c>
      <c r="DT932" s="297" t="str">
        <f ca="1">IF(RMDF!DS932="", "", IF(ISNUMBER(MATCH(RMDF!DS932, INDIRECT(DS932), 0)), "OK", "Invalid"))</f>
        <v/>
      </c>
      <c r="DU932" s="281"/>
      <c r="DV932" s="281"/>
      <c r="DW932" s="281"/>
      <c r="DX932" s="281" t="b">
        <f>AND(RMDF!EA932&gt;=0, RMDF!EA932&lt;=1-SUM(RMDF!Z932,RMDF!AG932,RMDF!AN932,RMDF!AU932,RMDF!BB932,RMDF!BI932,RMDF!BP932,RMDF!BW932,RMDF!CD932,RMDF!CK932,RMDF!CR932,RMDF!CY932,RMDF!DF932,RMDF!DM932,RMDF!DT932), RMDF!EA932=ROUND(RMDF!EA932,4))</f>
        <v>1</v>
      </c>
      <c r="DY932" s="317">
        <f>RMDF!DY932</f>
        <v>0</v>
      </c>
      <c r="DZ932" s="318" t="str">
        <f>IF(DY932=0,"",_xlfn.XLOOKUP(DY932,StatePicklist!$1:$1,StatePicklist!$3:$3,"NA",0))</f>
        <v/>
      </c>
      <c r="EA932" s="297" t="str">
        <f ca="1">IF(RMDF!DZ932="", "", IF(ISNUMBER(MATCH(RMDF!DZ932, INDIRECT(DZ932), 0)), "OK", "Invalid"))</f>
        <v/>
      </c>
      <c r="EB932" s="281"/>
      <c r="EC932" s="281"/>
      <c r="ED932" s="281"/>
      <c r="EE932" s="281" t="b">
        <f>AND(RMDF!EH932&gt;=0, RMDF!EH932&lt;=1-SUM(RMDF!Z932,RMDF!AG932,RMDF!AN932,RMDF!AU932,RMDF!BB932,RMDF!BI932,RMDF!BP932,RMDF!BW932,RMDF!CD932,RMDF!CK932,RMDF!CR932,RMDF!CY932,RMDF!DF932,RMDF!DM932,RMDF!DT932,RMDF!EA932), RMDF!EH932=ROUND(RMDF!EH932,4))</f>
        <v>1</v>
      </c>
      <c r="EF932" s="317">
        <f>RMDF!EF932</f>
        <v>0</v>
      </c>
      <c r="EG932" s="318" t="str">
        <f>IF(EF932=0,"",_xlfn.XLOOKUP(EF932,StatePicklist!$1:$1,StatePicklist!$3:$3,"NA",0))</f>
        <v/>
      </c>
      <c r="EH932" s="297" t="str">
        <f ca="1">IF(RMDF!EG932="", "", IF(ISNUMBER(MATCH(RMDF!EG932, INDIRECT(EG932), 0)), "OK", "Invalid"))</f>
        <v/>
      </c>
      <c r="EI932" s="281"/>
      <c r="EJ932" s="281"/>
      <c r="EK932" s="281"/>
      <c r="EL932" s="281" t="b">
        <f>AND(RMDF!EO932&gt;=0, RMDF!EO932&lt;=1-SUM(RMDF!Z932,RMDF!AG932,RMDF!AN932,RMDF!AU932,RMDF!BB932,RMDF!BI932,RMDF!BP932,RMDF!BW932,RMDF!CD932,RMDF!CK932,RMDF!CR932,RMDF!CY932,RMDF!DF932,RMDF!DM932,RMDF!DT932,RMDF!EA932,RMDF!EH932), RMDF!EO932=ROUND(RMDF!EO932,4))</f>
        <v>1</v>
      </c>
      <c r="EM932" s="317">
        <f>RMDF!EM932</f>
        <v>0</v>
      </c>
      <c r="EN932" s="318" t="str">
        <f>IF(EM932=0,"",_xlfn.XLOOKUP(EM932,StatePicklist!$1:$1,StatePicklist!$3:$3,"NA",0))</f>
        <v/>
      </c>
      <c r="EO932" s="297" t="str">
        <f ca="1">IF(RMDF!EN932="", "", IF(ISNUMBER(MATCH(RMDF!EN932, INDIRECT(EN932), 0)), "OK", "Invalid"))</f>
        <v/>
      </c>
      <c r="EP932" s="281"/>
      <c r="EQ932" s="281"/>
      <c r="ER932" s="281"/>
      <c r="ES932" s="281" t="b">
        <f>AND(RMDF!EV932&gt;=0, RMDF!EV932&lt;=1-SUM(RMDF!Z932,RMDF!AG932,RMDF!AN932,RMDF!AU932,RMDF!BB932,RMDF!BI932,RMDF!BP932,RMDF!BW932,RMDF!CD932,RMDF!CK932,RMDF!CR932,RMDF!CY932,RMDF!DF932,RMDF!DM932,RMDF!DT932,RMDF!EA932,RMDF!EH932,RMDF!EO932), RMDF!EV932=ROUND(RMDF!EV932,4))</f>
        <v>1</v>
      </c>
      <c r="ET932" s="317">
        <f>RMDF!ET932</f>
        <v>0</v>
      </c>
      <c r="EU932" s="318" t="str">
        <f>IF(ET932=0,"",_xlfn.XLOOKUP(ET932,StatePicklist!$1:$1,StatePicklist!$3:$3,"NA",0))</f>
        <v/>
      </c>
      <c r="EV932" s="297" t="str">
        <f ca="1">IF(RMDF!EU932="", "", IF(ISNUMBER(MATCH(RMDF!EU932, INDIRECT(EU932), 0)), "OK", "Invalid"))</f>
        <v/>
      </c>
      <c r="EW932" s="281"/>
      <c r="EX932" s="281"/>
      <c r="EY932" s="281"/>
      <c r="EZ932" s="281" t="b">
        <f>AND(RMDF!FC932&gt;=0, RMDF!FC932&lt;=1-SUM(RMDF!Z932,RMDF!AG932,RMDF!AN932,RMDF!AU932,RMDF!BB932,RMDF!BI932,RMDF!BP932,RMDF!BW932,RMDF!CD932,RMDF!CK932,RMDF!CR932,RMDF!CY932,RMDF!DF932,RMDF!DM932,RMDF!DT932,RMDF!EA932,RMDF!EH932,RMDF!EO932,RMDF!EV932), RMDF!FC932=ROUND(RMDF!FC932,4))</f>
        <v>1</v>
      </c>
      <c r="FA932" s="317">
        <f>RMDF!FA932</f>
        <v>0</v>
      </c>
      <c r="FB932" s="318" t="str">
        <f>IF(FA932=0,"",_xlfn.XLOOKUP(FA932,StatePicklist!$1:$1,StatePicklist!$3:$3,"NA",0))</f>
        <v/>
      </c>
      <c r="FC932" s="297" t="str">
        <f ca="1">IF(RMDF!FB932="", "", IF(ISNUMBER(MATCH(RMDF!FB932, INDIRECT(FB932), 0)), "OK", "Invalid"))</f>
        <v/>
      </c>
    </row>
    <row r="933" spans="1:159" s="205" customFormat="1" ht="39.9" customHeight="1" x14ac:dyDescent="0.25">
      <c r="A933" s="206"/>
      <c r="B933" s="196"/>
      <c r="C933" s="197"/>
      <c r="D933" s="198"/>
      <c r="E933" s="199"/>
      <c r="F933" s="200"/>
      <c r="G933" s="201"/>
      <c r="H933" s="292"/>
      <c r="I933" s="305">
        <f>RMDF!I933</f>
        <v>0</v>
      </c>
      <c r="J933" s="305" t="str">
        <f>IF(I933=ProductCode!$B$30,"PDReclPost",IF(OR(I933=ProductCode!$C$30,I933=ProductCode!$E$30,I933=ProductCode!$G$30),"PDPreCon",IF(OR(I933=ProductCode!$D$30,I933=ProductCode!$F$30),"PDNotReclPost","")))</f>
        <v/>
      </c>
      <c r="K933" s="305" t="str">
        <f t="shared" si="51"/>
        <v/>
      </c>
      <c r="L933" s="289"/>
      <c r="M933" s="305" t="str">
        <f t="shared" si="51"/>
        <v/>
      </c>
      <c r="N933" s="289" t="b">
        <f>AND(RMDF!N933&gt;=0, RMDF!N933&lt;=1-RMDF!L933, RMDF!N933=ROUND(RMDF!N933,4))</f>
        <v>1</v>
      </c>
      <c r="O933" s="286" t="str">
        <f>IF(P933="","",IF(I933="","",IF(LEFT(I933,13)="Reclaimed pos",RawMaterialCode!$E$569,RawMaterialCode!$E$568)))</f>
        <v>Reclaimed pre-consumer mixed fibers (RM0578)</v>
      </c>
      <c r="P933" s="295">
        <f t="shared" si="52"/>
        <v>1</v>
      </c>
      <c r="Q933" s="202"/>
      <c r="R933" s="203"/>
      <c r="S933" s="204" t="str">
        <f t="shared" si="53"/>
        <v/>
      </c>
      <c r="T933" s="281"/>
      <c r="U933" s="281"/>
      <c r="V933" s="281"/>
      <c r="W933" s="281"/>
      <c r="X933" s="317">
        <f>RMDF!X933</f>
        <v>0</v>
      </c>
      <c r="Y933" s="318" t="str">
        <f>IF(X933=0,"",_xlfn.XLOOKUP(X933,StatePicklist!$1:$1,StatePicklist!$3:$3,"NA",0))</f>
        <v/>
      </c>
      <c r="Z933" s="297" t="str">
        <f ca="1">IF(RMDF!Y933="", "", IF(ISNUMBER(MATCH(RMDF!Y933, INDIRECT(Y933), 0)), "OK", "Invalid"))</f>
        <v/>
      </c>
      <c r="AA933" s="281"/>
      <c r="AB933" s="281"/>
      <c r="AC933" s="281"/>
      <c r="AD933" s="281" t="b">
        <f>AND(RMDF!AG933&gt;=0, RMDF!AG933&lt;=1-RMDF!Z933, RMDF!AG933=ROUND(RMDF!AG933,4))</f>
        <v>1</v>
      </c>
      <c r="AE933" s="317">
        <f>RMDF!AE933</f>
        <v>0</v>
      </c>
      <c r="AF933" s="318" t="str">
        <f>IF(AE933=0,"",_xlfn.XLOOKUP(AE933,StatePicklist!$1:$1,StatePicklist!$3:$3,"NA",0))</f>
        <v/>
      </c>
      <c r="AG933" s="297" t="str">
        <f ca="1">IF(RMDF!AF933="", "", IF(ISNUMBER(MATCH(RMDF!AF933, INDIRECT(AF933), 0)), "OK", "Invalid"))</f>
        <v/>
      </c>
      <c r="AH933" s="281"/>
      <c r="AI933" s="281"/>
      <c r="AJ933" s="281"/>
      <c r="AK933" s="281" t="b">
        <f>AND(RMDF!AN933&gt;=0, RMDF!AN933&lt;=1-SUM(RMDF!Z933,RMDF!AG933), RMDF!AN933=ROUND(RMDF!AN933,4))</f>
        <v>1</v>
      </c>
      <c r="AL933" s="317">
        <f>RMDF!AL933</f>
        <v>0</v>
      </c>
      <c r="AM933" s="318" t="str">
        <f>IF(AL933=0,"",_xlfn.XLOOKUP(AL933,StatePicklist!$1:$1,StatePicklist!$3:$3,"NA",0))</f>
        <v/>
      </c>
      <c r="AN933" s="297" t="str">
        <f ca="1">IF(RMDF!AM933="", "", IF(ISNUMBER(MATCH(RMDF!AM933, INDIRECT(AM933), 0)), "OK", "Invalid"))</f>
        <v/>
      </c>
      <c r="AO933" s="281"/>
      <c r="AP933" s="281"/>
      <c r="AQ933" s="281"/>
      <c r="AR933" s="281" t="b">
        <f>AND(RMDF!AU933&gt;=0, RMDF!AU933&lt;=1-SUM(RMDF!Z933,RMDF!AG933,RMDF!AN933), RMDF!AU933=ROUND(RMDF!AU933,4))</f>
        <v>1</v>
      </c>
      <c r="AS933" s="317">
        <f>RMDF!AS933</f>
        <v>0</v>
      </c>
      <c r="AT933" s="318" t="str">
        <f>IF(AS933=0,"",_xlfn.XLOOKUP(AS933,StatePicklist!$1:$1,StatePicklist!$3:$3,"NA",0))</f>
        <v/>
      </c>
      <c r="AU933" s="297" t="str">
        <f ca="1">IF(RMDF!AT933="", "", IF(ISNUMBER(MATCH(RMDF!AT933, INDIRECT(AT933), 0)), "OK", "Invalid"))</f>
        <v/>
      </c>
      <c r="AV933" s="281"/>
      <c r="AW933" s="281"/>
      <c r="AX933" s="281"/>
      <c r="AY933" s="281" t="b">
        <f>AND(RMDF!BB933&gt;=0, RMDF!BB933&lt;=1-SUM(RMDF!Z933,RMDF!AG933,RMDF!AN933,RMDF!AU933), RMDF!BB933=ROUND(RMDF!BB933,4))</f>
        <v>1</v>
      </c>
      <c r="AZ933" s="317">
        <f>RMDF!AZ933</f>
        <v>0</v>
      </c>
      <c r="BA933" s="318" t="str">
        <f>IF(AZ933=0,"",_xlfn.XLOOKUP(AZ933,StatePicklist!$1:$1,StatePicklist!$3:$3,"NA",0))</f>
        <v/>
      </c>
      <c r="BB933" s="297" t="str">
        <f ca="1">IF(RMDF!BA933="", "", IF(ISNUMBER(MATCH(RMDF!BA933, INDIRECT(BA933), 0)), "OK", "Invalid"))</f>
        <v/>
      </c>
      <c r="BC933" s="281"/>
      <c r="BD933" s="281"/>
      <c r="BE933" s="281"/>
      <c r="BF933" s="281" t="b">
        <f>AND(RMDF!BI933&gt;=0, RMDF!BI933&lt;=1-SUM(RMDF!Z933,RMDF!AG933,RMDF!AN933,RMDF!AU933,RMDF!BB933), RMDF!BI933=ROUND(RMDF!BI933,4))</f>
        <v>1</v>
      </c>
      <c r="BG933" s="317">
        <f>RMDF!BG933</f>
        <v>0</v>
      </c>
      <c r="BH933" s="318" t="str">
        <f>IF(BG933=0,"",_xlfn.XLOOKUP(BG933,StatePicklist!$1:$1,StatePicklist!$3:$3,"NA",0))</f>
        <v/>
      </c>
      <c r="BI933" s="297" t="str">
        <f ca="1">IF(RMDF!BH933="", "", IF(ISNUMBER(MATCH(RMDF!BH933, INDIRECT(BH933), 0)), "OK", "Invalid"))</f>
        <v/>
      </c>
      <c r="BJ933" s="281"/>
      <c r="BK933" s="281"/>
      <c r="BL933" s="281"/>
      <c r="BM933" s="281" t="b">
        <f>AND(RMDF!BP933&gt;=0, RMDF!BP933&lt;=1-SUM(RMDF!Z933,RMDF!AG933,RMDF!AN933,RMDF!AU933,RMDF!BB933,RMDF!BI933), RMDF!BP933=ROUND(RMDF!BP933,4))</f>
        <v>1</v>
      </c>
      <c r="BN933" s="317">
        <f>RMDF!BN933</f>
        <v>0</v>
      </c>
      <c r="BO933" s="318" t="str">
        <f>IF(BN933=0,"",_xlfn.XLOOKUP(BN933,StatePicklist!$1:$1,StatePicklist!$3:$3,"NA",0))</f>
        <v/>
      </c>
      <c r="BP933" s="297" t="str">
        <f ca="1">IF(RMDF!BO933="", "", IF(ISNUMBER(MATCH(RMDF!BO933, INDIRECT(BO933), 0)), "OK", "Invalid"))</f>
        <v/>
      </c>
      <c r="BQ933" s="281"/>
      <c r="BR933" s="281"/>
      <c r="BS933" s="281"/>
      <c r="BT933" s="281" t="b">
        <f>AND(RMDF!BW933&gt;=0, RMDF!BW933&lt;=1-SUM(RMDF!Z933,RMDF!AG933,RMDF!AN933,RMDF!AU933,RMDF!BB933,RMDF!BI933,RMDF!BP933), RMDF!BW933=ROUND(RMDF!BW933,4))</f>
        <v>1</v>
      </c>
      <c r="BU933" s="317">
        <f>RMDF!BU933</f>
        <v>0</v>
      </c>
      <c r="BV933" s="318" t="str">
        <f>IF(BU933=0,"",_xlfn.XLOOKUP(BU933,StatePicklist!$1:$1,StatePicklist!$3:$3,"NA",0))</f>
        <v/>
      </c>
      <c r="BW933" s="297" t="str">
        <f ca="1">IF(RMDF!BV933="", "", IF(ISNUMBER(MATCH(RMDF!BV933, INDIRECT(BV933), 0)), "OK", "Invalid"))</f>
        <v/>
      </c>
      <c r="BX933" s="281"/>
      <c r="BY933" s="281"/>
      <c r="BZ933" s="281"/>
      <c r="CA933" s="281" t="b">
        <f>AND(RMDF!CD933&gt;=0, RMDF!CD933&lt;=1-SUM(RMDF!Z933,RMDF!AG933,RMDF!AN933,RMDF!AU933,RMDF!BB933,RMDF!BI933,RMDF!BP933,RMDF!BW933), RMDF!CD933=ROUND(RMDF!CD933,4))</f>
        <v>1</v>
      </c>
      <c r="CB933" s="317">
        <f>RMDF!CB933</f>
        <v>0</v>
      </c>
      <c r="CC933" s="318" t="str">
        <f>IF(CB933=0,"",_xlfn.XLOOKUP(CB933,StatePicklist!$1:$1,StatePicklist!$3:$3,"NA",0))</f>
        <v/>
      </c>
      <c r="CD933" s="297" t="str">
        <f ca="1">IF(RMDF!CC933="", "", IF(ISNUMBER(MATCH(RMDF!CC933, INDIRECT(CC933), 0)), "OK", "Invalid"))</f>
        <v/>
      </c>
      <c r="CE933" s="281"/>
      <c r="CF933" s="281"/>
      <c r="CG933" s="281"/>
      <c r="CH933" s="281" t="b">
        <f>AND(RMDF!CK933&gt;=0, RMDF!CK933&lt;=1-SUM(RMDF!Z933,RMDF!AG933,RMDF!AN933,RMDF!AU933,RMDF!BB933,RMDF!BI933,RMDF!BP933,RMDF!BW933,RMDF!CD933), RMDF!CK933=ROUND(RMDF!CK933,4))</f>
        <v>1</v>
      </c>
      <c r="CI933" s="317">
        <f>RMDF!CI933</f>
        <v>0</v>
      </c>
      <c r="CJ933" s="318" t="str">
        <f>IF(CI933=0,"",_xlfn.XLOOKUP(CI933,StatePicklist!$1:$1,StatePicklist!$3:$3,"NA",0))</f>
        <v/>
      </c>
      <c r="CK933" s="297" t="str">
        <f ca="1">IF(RMDF!CJ933="", "", IF(ISNUMBER(MATCH(RMDF!CJ933, INDIRECT(CJ933), 0)), "OK", "Invalid"))</f>
        <v/>
      </c>
      <c r="CL933" s="281"/>
      <c r="CM933" s="281"/>
      <c r="CN933" s="281"/>
      <c r="CO933" s="281" t="b">
        <f>AND(RMDF!CR933&gt;=0, RMDF!CR933&lt;=1-SUM(RMDF!Z933,RMDF!AG933,RMDF!AN933,RMDF!AU933,RMDF!BB933,RMDF!BI933,RMDF!BP933,RMDF!BW933,RMDF!CD933,RMDF!CK933), RMDF!CR933=ROUND(RMDF!CR933,4))</f>
        <v>1</v>
      </c>
      <c r="CP933" s="317">
        <f>RMDF!CP933</f>
        <v>0</v>
      </c>
      <c r="CQ933" s="318" t="str">
        <f>IF(CP933=0,"",_xlfn.XLOOKUP(CP933,StatePicklist!$1:$1,StatePicklist!$3:$3,"NA",0))</f>
        <v/>
      </c>
      <c r="CR933" s="297" t="str">
        <f ca="1">IF(RMDF!CQ933="", "", IF(ISNUMBER(MATCH(RMDF!CQ933, INDIRECT(CQ933), 0)), "OK", "Invalid"))</f>
        <v/>
      </c>
      <c r="CS933" s="281"/>
      <c r="CT933" s="281"/>
      <c r="CU933" s="281"/>
      <c r="CV933" s="281" t="b">
        <f>AND(RMDF!CY933&gt;=0, RMDF!CY933&lt;=1-SUM(RMDF!Z933,RMDF!AG933,RMDF!AN933,RMDF!AU933,RMDF!BB933,RMDF!BI933,RMDF!BP933,RMDF!BW933,RMDF!CD933,RMDF!CK933,RMDF!CR933), RMDF!CY933=ROUND(RMDF!CY933,4))</f>
        <v>1</v>
      </c>
      <c r="CW933" s="317">
        <f>RMDF!CW933</f>
        <v>0</v>
      </c>
      <c r="CX933" s="318" t="str">
        <f>IF(CW933=0,"",_xlfn.XLOOKUP(CW933,StatePicklist!$1:$1,StatePicklist!$3:$3,"NA",0))</f>
        <v/>
      </c>
      <c r="CY933" s="297" t="str">
        <f ca="1">IF(RMDF!CX933="", "", IF(ISNUMBER(MATCH(RMDF!CX933, INDIRECT(CX933), 0)), "OK", "Invalid"))</f>
        <v/>
      </c>
      <c r="CZ933" s="281"/>
      <c r="DA933" s="281"/>
      <c r="DB933" s="281"/>
      <c r="DC933" s="281" t="b">
        <f>AND(RMDF!DF933&gt;=0, RMDF!DF933&lt;=1-SUM(RMDF!Z933,RMDF!AG933,RMDF!AN933,RMDF!AU933,RMDF!BB933,RMDF!BI933,RMDF!BP933,RMDF!BW933,RMDF!CD933,RMDF!CK933,RMDF!CR933,RMDF!CY933), RMDF!DF933=ROUND(RMDF!DF933,4))</f>
        <v>1</v>
      </c>
      <c r="DD933" s="317">
        <f>RMDF!DD933</f>
        <v>0</v>
      </c>
      <c r="DE933" s="318" t="str">
        <f>IF(DD933=0,"",_xlfn.XLOOKUP(DD933,StatePicklist!$1:$1,StatePicklist!$3:$3,"NA",0))</f>
        <v/>
      </c>
      <c r="DF933" s="297" t="str">
        <f ca="1">IF(RMDF!DE933="", "", IF(ISNUMBER(MATCH(RMDF!DE933, INDIRECT(DE933), 0)), "OK", "Invalid"))</f>
        <v/>
      </c>
      <c r="DG933" s="281"/>
      <c r="DH933" s="281"/>
      <c r="DI933" s="281"/>
      <c r="DJ933" s="281" t="b">
        <f>AND(RMDF!DM933&gt;=0, RMDF!DM933&lt;=1-SUM(RMDF!Z933,RMDF!AG933,RMDF!AN933,RMDF!AU933,RMDF!BB933,RMDF!BI933,RMDF!BP933,RMDF!BW933,RMDF!CD933,RMDF!CK933,RMDF!CR933,RMDF!CY933,RMDF!DF933), RMDF!DM933=ROUND(RMDF!DM933,4))</f>
        <v>1</v>
      </c>
      <c r="DK933" s="317">
        <f>RMDF!DK933</f>
        <v>0</v>
      </c>
      <c r="DL933" s="318" t="str">
        <f>IF(DK933=0,"",_xlfn.XLOOKUP(DK933,StatePicklist!$1:$1,StatePicklist!$3:$3,"NA",0))</f>
        <v/>
      </c>
      <c r="DM933" s="297" t="str">
        <f ca="1">IF(RMDF!DL933="", "", IF(ISNUMBER(MATCH(RMDF!DL933, INDIRECT(DL933), 0)), "OK", "Invalid"))</f>
        <v/>
      </c>
      <c r="DN933" s="281"/>
      <c r="DO933" s="281"/>
      <c r="DP933" s="281"/>
      <c r="DQ933" s="281" t="b">
        <f>AND(RMDF!DT933&gt;=0, RMDF!DT933&lt;=1-SUM(RMDF!Z933,RMDF!AG933,RMDF!AN933,RMDF!AU933,RMDF!BB933,RMDF!BI933,RMDF!BP933,RMDF!BW933,RMDF!CD933,RMDF!CK933,RMDF!CR933,RMDF!CY933,RMDF!DF933,RMDF!DM933), RMDF!DT933=ROUND(RMDF!DT933,4))</f>
        <v>1</v>
      </c>
      <c r="DR933" s="317">
        <f>RMDF!DR933</f>
        <v>0</v>
      </c>
      <c r="DS933" s="318" t="str">
        <f>IF(DR933=0,"",_xlfn.XLOOKUP(DR933,StatePicklist!$1:$1,StatePicklist!$3:$3,"NA",0))</f>
        <v/>
      </c>
      <c r="DT933" s="297" t="str">
        <f ca="1">IF(RMDF!DS933="", "", IF(ISNUMBER(MATCH(RMDF!DS933, INDIRECT(DS933), 0)), "OK", "Invalid"))</f>
        <v/>
      </c>
      <c r="DU933" s="281"/>
      <c r="DV933" s="281"/>
      <c r="DW933" s="281"/>
      <c r="DX933" s="281" t="b">
        <f>AND(RMDF!EA933&gt;=0, RMDF!EA933&lt;=1-SUM(RMDF!Z933,RMDF!AG933,RMDF!AN933,RMDF!AU933,RMDF!BB933,RMDF!BI933,RMDF!BP933,RMDF!BW933,RMDF!CD933,RMDF!CK933,RMDF!CR933,RMDF!CY933,RMDF!DF933,RMDF!DM933,RMDF!DT933), RMDF!EA933=ROUND(RMDF!EA933,4))</f>
        <v>1</v>
      </c>
      <c r="DY933" s="317">
        <f>RMDF!DY933</f>
        <v>0</v>
      </c>
      <c r="DZ933" s="318" t="str">
        <f>IF(DY933=0,"",_xlfn.XLOOKUP(DY933,StatePicklist!$1:$1,StatePicklist!$3:$3,"NA",0))</f>
        <v/>
      </c>
      <c r="EA933" s="297" t="str">
        <f ca="1">IF(RMDF!DZ933="", "", IF(ISNUMBER(MATCH(RMDF!DZ933, INDIRECT(DZ933), 0)), "OK", "Invalid"))</f>
        <v/>
      </c>
      <c r="EB933" s="281"/>
      <c r="EC933" s="281"/>
      <c r="ED933" s="281"/>
      <c r="EE933" s="281" t="b">
        <f>AND(RMDF!EH933&gt;=0, RMDF!EH933&lt;=1-SUM(RMDF!Z933,RMDF!AG933,RMDF!AN933,RMDF!AU933,RMDF!BB933,RMDF!BI933,RMDF!BP933,RMDF!BW933,RMDF!CD933,RMDF!CK933,RMDF!CR933,RMDF!CY933,RMDF!DF933,RMDF!DM933,RMDF!DT933,RMDF!EA933), RMDF!EH933=ROUND(RMDF!EH933,4))</f>
        <v>1</v>
      </c>
      <c r="EF933" s="317">
        <f>RMDF!EF933</f>
        <v>0</v>
      </c>
      <c r="EG933" s="318" t="str">
        <f>IF(EF933=0,"",_xlfn.XLOOKUP(EF933,StatePicklist!$1:$1,StatePicklist!$3:$3,"NA",0))</f>
        <v/>
      </c>
      <c r="EH933" s="297" t="str">
        <f ca="1">IF(RMDF!EG933="", "", IF(ISNUMBER(MATCH(RMDF!EG933, INDIRECT(EG933), 0)), "OK", "Invalid"))</f>
        <v/>
      </c>
      <c r="EI933" s="281"/>
      <c r="EJ933" s="281"/>
      <c r="EK933" s="281"/>
      <c r="EL933" s="281" t="b">
        <f>AND(RMDF!EO933&gt;=0, RMDF!EO933&lt;=1-SUM(RMDF!Z933,RMDF!AG933,RMDF!AN933,RMDF!AU933,RMDF!BB933,RMDF!BI933,RMDF!BP933,RMDF!BW933,RMDF!CD933,RMDF!CK933,RMDF!CR933,RMDF!CY933,RMDF!DF933,RMDF!DM933,RMDF!DT933,RMDF!EA933,RMDF!EH933), RMDF!EO933=ROUND(RMDF!EO933,4))</f>
        <v>1</v>
      </c>
      <c r="EM933" s="317">
        <f>RMDF!EM933</f>
        <v>0</v>
      </c>
      <c r="EN933" s="318" t="str">
        <f>IF(EM933=0,"",_xlfn.XLOOKUP(EM933,StatePicklist!$1:$1,StatePicklist!$3:$3,"NA",0))</f>
        <v/>
      </c>
      <c r="EO933" s="297" t="str">
        <f ca="1">IF(RMDF!EN933="", "", IF(ISNUMBER(MATCH(RMDF!EN933, INDIRECT(EN933), 0)), "OK", "Invalid"))</f>
        <v/>
      </c>
      <c r="EP933" s="281"/>
      <c r="EQ933" s="281"/>
      <c r="ER933" s="281"/>
      <c r="ES933" s="281" t="b">
        <f>AND(RMDF!EV933&gt;=0, RMDF!EV933&lt;=1-SUM(RMDF!Z933,RMDF!AG933,RMDF!AN933,RMDF!AU933,RMDF!BB933,RMDF!BI933,RMDF!BP933,RMDF!BW933,RMDF!CD933,RMDF!CK933,RMDF!CR933,RMDF!CY933,RMDF!DF933,RMDF!DM933,RMDF!DT933,RMDF!EA933,RMDF!EH933,RMDF!EO933), RMDF!EV933=ROUND(RMDF!EV933,4))</f>
        <v>1</v>
      </c>
      <c r="ET933" s="317">
        <f>RMDF!ET933</f>
        <v>0</v>
      </c>
      <c r="EU933" s="318" t="str">
        <f>IF(ET933=0,"",_xlfn.XLOOKUP(ET933,StatePicklist!$1:$1,StatePicklist!$3:$3,"NA",0))</f>
        <v/>
      </c>
      <c r="EV933" s="297" t="str">
        <f ca="1">IF(RMDF!EU933="", "", IF(ISNUMBER(MATCH(RMDF!EU933, INDIRECT(EU933), 0)), "OK", "Invalid"))</f>
        <v/>
      </c>
      <c r="EW933" s="281"/>
      <c r="EX933" s="281"/>
      <c r="EY933" s="281"/>
      <c r="EZ933" s="281" t="b">
        <f>AND(RMDF!FC933&gt;=0, RMDF!FC933&lt;=1-SUM(RMDF!Z933,RMDF!AG933,RMDF!AN933,RMDF!AU933,RMDF!BB933,RMDF!BI933,RMDF!BP933,RMDF!BW933,RMDF!CD933,RMDF!CK933,RMDF!CR933,RMDF!CY933,RMDF!DF933,RMDF!DM933,RMDF!DT933,RMDF!EA933,RMDF!EH933,RMDF!EO933,RMDF!EV933), RMDF!FC933=ROUND(RMDF!FC933,4))</f>
        <v>1</v>
      </c>
      <c r="FA933" s="317">
        <f>RMDF!FA933</f>
        <v>0</v>
      </c>
      <c r="FB933" s="318" t="str">
        <f>IF(FA933=0,"",_xlfn.XLOOKUP(FA933,StatePicklist!$1:$1,StatePicklist!$3:$3,"NA",0))</f>
        <v/>
      </c>
      <c r="FC933" s="297" t="str">
        <f ca="1">IF(RMDF!FB933="", "", IF(ISNUMBER(MATCH(RMDF!FB933, INDIRECT(FB933), 0)), "OK", "Invalid"))</f>
        <v/>
      </c>
    </row>
    <row r="934" spans="1:159" s="205" customFormat="1" ht="39.9" customHeight="1" x14ac:dyDescent="0.25">
      <c r="A934" s="206"/>
      <c r="B934" s="196"/>
      <c r="C934" s="197"/>
      <c r="D934" s="198"/>
      <c r="E934" s="199"/>
      <c r="F934" s="200"/>
      <c r="G934" s="201"/>
      <c r="H934" s="292"/>
      <c r="I934" s="305">
        <f>RMDF!I934</f>
        <v>0</v>
      </c>
      <c r="J934" s="305" t="str">
        <f>IF(I934=ProductCode!$B$30,"PDReclPost",IF(OR(I934=ProductCode!$C$30,I934=ProductCode!$E$30,I934=ProductCode!$G$30),"PDPreCon",IF(OR(I934=ProductCode!$D$30,I934=ProductCode!$F$30),"PDNotReclPost","")))</f>
        <v/>
      </c>
      <c r="K934" s="305" t="str">
        <f t="shared" si="51"/>
        <v/>
      </c>
      <c r="L934" s="289"/>
      <c r="M934" s="305" t="str">
        <f t="shared" si="51"/>
        <v/>
      </c>
      <c r="N934" s="289" t="b">
        <f>AND(RMDF!N934&gt;=0, RMDF!N934&lt;=1-RMDF!L934, RMDF!N934=ROUND(RMDF!N934,4))</f>
        <v>1</v>
      </c>
      <c r="O934" s="286" t="str">
        <f>IF(P934="","",IF(I934="","",IF(LEFT(I934,13)="Reclaimed pos",RawMaterialCode!$E$569,RawMaterialCode!$E$568)))</f>
        <v>Reclaimed pre-consumer mixed fibers (RM0578)</v>
      </c>
      <c r="P934" s="295">
        <f t="shared" si="52"/>
        <v>1</v>
      </c>
      <c r="Q934" s="202"/>
      <c r="R934" s="203"/>
      <c r="S934" s="204" t="str">
        <f t="shared" si="53"/>
        <v/>
      </c>
      <c r="T934" s="281"/>
      <c r="U934" s="281"/>
      <c r="V934" s="281"/>
      <c r="W934" s="281"/>
      <c r="X934" s="317">
        <f>RMDF!X934</f>
        <v>0</v>
      </c>
      <c r="Y934" s="318" t="str">
        <f>IF(X934=0,"",_xlfn.XLOOKUP(X934,StatePicklist!$1:$1,StatePicklist!$3:$3,"NA",0))</f>
        <v/>
      </c>
      <c r="Z934" s="297" t="str">
        <f ca="1">IF(RMDF!Y934="", "", IF(ISNUMBER(MATCH(RMDF!Y934, INDIRECT(Y934), 0)), "OK", "Invalid"))</f>
        <v/>
      </c>
      <c r="AA934" s="281"/>
      <c r="AB934" s="281"/>
      <c r="AC934" s="281"/>
      <c r="AD934" s="281" t="b">
        <f>AND(RMDF!AG934&gt;=0, RMDF!AG934&lt;=1-RMDF!Z934, RMDF!AG934=ROUND(RMDF!AG934,4))</f>
        <v>1</v>
      </c>
      <c r="AE934" s="317">
        <f>RMDF!AE934</f>
        <v>0</v>
      </c>
      <c r="AF934" s="318" t="str">
        <f>IF(AE934=0,"",_xlfn.XLOOKUP(AE934,StatePicklist!$1:$1,StatePicklist!$3:$3,"NA",0))</f>
        <v/>
      </c>
      <c r="AG934" s="297" t="str">
        <f ca="1">IF(RMDF!AF934="", "", IF(ISNUMBER(MATCH(RMDF!AF934, INDIRECT(AF934), 0)), "OK", "Invalid"))</f>
        <v/>
      </c>
      <c r="AH934" s="281"/>
      <c r="AI934" s="281"/>
      <c r="AJ934" s="281"/>
      <c r="AK934" s="281" t="b">
        <f>AND(RMDF!AN934&gt;=0, RMDF!AN934&lt;=1-SUM(RMDF!Z934,RMDF!AG934), RMDF!AN934=ROUND(RMDF!AN934,4))</f>
        <v>1</v>
      </c>
      <c r="AL934" s="317">
        <f>RMDF!AL934</f>
        <v>0</v>
      </c>
      <c r="AM934" s="318" t="str">
        <f>IF(AL934=0,"",_xlfn.XLOOKUP(AL934,StatePicklist!$1:$1,StatePicklist!$3:$3,"NA",0))</f>
        <v/>
      </c>
      <c r="AN934" s="297" t="str">
        <f ca="1">IF(RMDF!AM934="", "", IF(ISNUMBER(MATCH(RMDF!AM934, INDIRECT(AM934), 0)), "OK", "Invalid"))</f>
        <v/>
      </c>
      <c r="AO934" s="281"/>
      <c r="AP934" s="281"/>
      <c r="AQ934" s="281"/>
      <c r="AR934" s="281" t="b">
        <f>AND(RMDF!AU934&gt;=0, RMDF!AU934&lt;=1-SUM(RMDF!Z934,RMDF!AG934,RMDF!AN934), RMDF!AU934=ROUND(RMDF!AU934,4))</f>
        <v>1</v>
      </c>
      <c r="AS934" s="317">
        <f>RMDF!AS934</f>
        <v>0</v>
      </c>
      <c r="AT934" s="318" t="str">
        <f>IF(AS934=0,"",_xlfn.XLOOKUP(AS934,StatePicklist!$1:$1,StatePicklist!$3:$3,"NA",0))</f>
        <v/>
      </c>
      <c r="AU934" s="297" t="str">
        <f ca="1">IF(RMDF!AT934="", "", IF(ISNUMBER(MATCH(RMDF!AT934, INDIRECT(AT934), 0)), "OK", "Invalid"))</f>
        <v/>
      </c>
      <c r="AV934" s="281"/>
      <c r="AW934" s="281"/>
      <c r="AX934" s="281"/>
      <c r="AY934" s="281" t="b">
        <f>AND(RMDF!BB934&gt;=0, RMDF!BB934&lt;=1-SUM(RMDF!Z934,RMDF!AG934,RMDF!AN934,RMDF!AU934), RMDF!BB934=ROUND(RMDF!BB934,4))</f>
        <v>1</v>
      </c>
      <c r="AZ934" s="317">
        <f>RMDF!AZ934</f>
        <v>0</v>
      </c>
      <c r="BA934" s="318" t="str">
        <f>IF(AZ934=0,"",_xlfn.XLOOKUP(AZ934,StatePicklist!$1:$1,StatePicklist!$3:$3,"NA",0))</f>
        <v/>
      </c>
      <c r="BB934" s="297" t="str">
        <f ca="1">IF(RMDF!BA934="", "", IF(ISNUMBER(MATCH(RMDF!BA934, INDIRECT(BA934), 0)), "OK", "Invalid"))</f>
        <v/>
      </c>
      <c r="BC934" s="281"/>
      <c r="BD934" s="281"/>
      <c r="BE934" s="281"/>
      <c r="BF934" s="281" t="b">
        <f>AND(RMDF!BI934&gt;=0, RMDF!BI934&lt;=1-SUM(RMDF!Z934,RMDF!AG934,RMDF!AN934,RMDF!AU934,RMDF!BB934), RMDF!BI934=ROUND(RMDF!BI934,4))</f>
        <v>1</v>
      </c>
      <c r="BG934" s="317">
        <f>RMDF!BG934</f>
        <v>0</v>
      </c>
      <c r="BH934" s="318" t="str">
        <f>IF(BG934=0,"",_xlfn.XLOOKUP(BG934,StatePicklist!$1:$1,StatePicklist!$3:$3,"NA",0))</f>
        <v/>
      </c>
      <c r="BI934" s="297" t="str">
        <f ca="1">IF(RMDF!BH934="", "", IF(ISNUMBER(MATCH(RMDF!BH934, INDIRECT(BH934), 0)), "OK", "Invalid"))</f>
        <v/>
      </c>
      <c r="BJ934" s="281"/>
      <c r="BK934" s="281"/>
      <c r="BL934" s="281"/>
      <c r="BM934" s="281" t="b">
        <f>AND(RMDF!BP934&gt;=0, RMDF!BP934&lt;=1-SUM(RMDF!Z934,RMDF!AG934,RMDF!AN934,RMDF!AU934,RMDF!BB934,RMDF!BI934), RMDF!BP934=ROUND(RMDF!BP934,4))</f>
        <v>1</v>
      </c>
      <c r="BN934" s="317">
        <f>RMDF!BN934</f>
        <v>0</v>
      </c>
      <c r="BO934" s="318" t="str">
        <f>IF(BN934=0,"",_xlfn.XLOOKUP(BN934,StatePicklist!$1:$1,StatePicklist!$3:$3,"NA",0))</f>
        <v/>
      </c>
      <c r="BP934" s="297" t="str">
        <f ca="1">IF(RMDF!BO934="", "", IF(ISNUMBER(MATCH(RMDF!BO934, INDIRECT(BO934), 0)), "OK", "Invalid"))</f>
        <v/>
      </c>
      <c r="BQ934" s="281"/>
      <c r="BR934" s="281"/>
      <c r="BS934" s="281"/>
      <c r="BT934" s="281" t="b">
        <f>AND(RMDF!BW934&gt;=0, RMDF!BW934&lt;=1-SUM(RMDF!Z934,RMDF!AG934,RMDF!AN934,RMDF!AU934,RMDF!BB934,RMDF!BI934,RMDF!BP934), RMDF!BW934=ROUND(RMDF!BW934,4))</f>
        <v>1</v>
      </c>
      <c r="BU934" s="317">
        <f>RMDF!BU934</f>
        <v>0</v>
      </c>
      <c r="BV934" s="318" t="str">
        <f>IF(BU934=0,"",_xlfn.XLOOKUP(BU934,StatePicklist!$1:$1,StatePicklist!$3:$3,"NA",0))</f>
        <v/>
      </c>
      <c r="BW934" s="297" t="str">
        <f ca="1">IF(RMDF!BV934="", "", IF(ISNUMBER(MATCH(RMDF!BV934, INDIRECT(BV934), 0)), "OK", "Invalid"))</f>
        <v/>
      </c>
      <c r="BX934" s="281"/>
      <c r="BY934" s="281"/>
      <c r="BZ934" s="281"/>
      <c r="CA934" s="281" t="b">
        <f>AND(RMDF!CD934&gt;=0, RMDF!CD934&lt;=1-SUM(RMDF!Z934,RMDF!AG934,RMDF!AN934,RMDF!AU934,RMDF!BB934,RMDF!BI934,RMDF!BP934,RMDF!BW934), RMDF!CD934=ROUND(RMDF!CD934,4))</f>
        <v>1</v>
      </c>
      <c r="CB934" s="317">
        <f>RMDF!CB934</f>
        <v>0</v>
      </c>
      <c r="CC934" s="318" t="str">
        <f>IF(CB934=0,"",_xlfn.XLOOKUP(CB934,StatePicklist!$1:$1,StatePicklist!$3:$3,"NA",0))</f>
        <v/>
      </c>
      <c r="CD934" s="297" t="str">
        <f ca="1">IF(RMDF!CC934="", "", IF(ISNUMBER(MATCH(RMDF!CC934, INDIRECT(CC934), 0)), "OK", "Invalid"))</f>
        <v/>
      </c>
      <c r="CE934" s="281"/>
      <c r="CF934" s="281"/>
      <c r="CG934" s="281"/>
      <c r="CH934" s="281" t="b">
        <f>AND(RMDF!CK934&gt;=0, RMDF!CK934&lt;=1-SUM(RMDF!Z934,RMDF!AG934,RMDF!AN934,RMDF!AU934,RMDF!BB934,RMDF!BI934,RMDF!BP934,RMDF!BW934,RMDF!CD934), RMDF!CK934=ROUND(RMDF!CK934,4))</f>
        <v>1</v>
      </c>
      <c r="CI934" s="317">
        <f>RMDF!CI934</f>
        <v>0</v>
      </c>
      <c r="CJ934" s="318" t="str">
        <f>IF(CI934=0,"",_xlfn.XLOOKUP(CI934,StatePicklist!$1:$1,StatePicklist!$3:$3,"NA",0))</f>
        <v/>
      </c>
      <c r="CK934" s="297" t="str">
        <f ca="1">IF(RMDF!CJ934="", "", IF(ISNUMBER(MATCH(RMDF!CJ934, INDIRECT(CJ934), 0)), "OK", "Invalid"))</f>
        <v/>
      </c>
      <c r="CL934" s="281"/>
      <c r="CM934" s="281"/>
      <c r="CN934" s="281"/>
      <c r="CO934" s="281" t="b">
        <f>AND(RMDF!CR934&gt;=0, RMDF!CR934&lt;=1-SUM(RMDF!Z934,RMDF!AG934,RMDF!AN934,RMDF!AU934,RMDF!BB934,RMDF!BI934,RMDF!BP934,RMDF!BW934,RMDF!CD934,RMDF!CK934), RMDF!CR934=ROUND(RMDF!CR934,4))</f>
        <v>1</v>
      </c>
      <c r="CP934" s="317">
        <f>RMDF!CP934</f>
        <v>0</v>
      </c>
      <c r="CQ934" s="318" t="str">
        <f>IF(CP934=0,"",_xlfn.XLOOKUP(CP934,StatePicklist!$1:$1,StatePicklist!$3:$3,"NA",0))</f>
        <v/>
      </c>
      <c r="CR934" s="297" t="str">
        <f ca="1">IF(RMDF!CQ934="", "", IF(ISNUMBER(MATCH(RMDF!CQ934, INDIRECT(CQ934), 0)), "OK", "Invalid"))</f>
        <v/>
      </c>
      <c r="CS934" s="281"/>
      <c r="CT934" s="281"/>
      <c r="CU934" s="281"/>
      <c r="CV934" s="281" t="b">
        <f>AND(RMDF!CY934&gt;=0, RMDF!CY934&lt;=1-SUM(RMDF!Z934,RMDF!AG934,RMDF!AN934,RMDF!AU934,RMDF!BB934,RMDF!BI934,RMDF!BP934,RMDF!BW934,RMDF!CD934,RMDF!CK934,RMDF!CR934), RMDF!CY934=ROUND(RMDF!CY934,4))</f>
        <v>1</v>
      </c>
      <c r="CW934" s="317">
        <f>RMDF!CW934</f>
        <v>0</v>
      </c>
      <c r="CX934" s="318" t="str">
        <f>IF(CW934=0,"",_xlfn.XLOOKUP(CW934,StatePicklist!$1:$1,StatePicklist!$3:$3,"NA",0))</f>
        <v/>
      </c>
      <c r="CY934" s="297" t="str">
        <f ca="1">IF(RMDF!CX934="", "", IF(ISNUMBER(MATCH(RMDF!CX934, INDIRECT(CX934), 0)), "OK", "Invalid"))</f>
        <v/>
      </c>
      <c r="CZ934" s="281"/>
      <c r="DA934" s="281"/>
      <c r="DB934" s="281"/>
      <c r="DC934" s="281" t="b">
        <f>AND(RMDF!DF934&gt;=0, RMDF!DF934&lt;=1-SUM(RMDF!Z934,RMDF!AG934,RMDF!AN934,RMDF!AU934,RMDF!BB934,RMDF!BI934,RMDF!BP934,RMDF!BW934,RMDF!CD934,RMDF!CK934,RMDF!CR934,RMDF!CY934), RMDF!DF934=ROUND(RMDF!DF934,4))</f>
        <v>1</v>
      </c>
      <c r="DD934" s="317">
        <f>RMDF!DD934</f>
        <v>0</v>
      </c>
      <c r="DE934" s="318" t="str">
        <f>IF(DD934=0,"",_xlfn.XLOOKUP(DD934,StatePicklist!$1:$1,StatePicklist!$3:$3,"NA",0))</f>
        <v/>
      </c>
      <c r="DF934" s="297" t="str">
        <f ca="1">IF(RMDF!DE934="", "", IF(ISNUMBER(MATCH(RMDF!DE934, INDIRECT(DE934), 0)), "OK", "Invalid"))</f>
        <v/>
      </c>
      <c r="DG934" s="281"/>
      <c r="DH934" s="281"/>
      <c r="DI934" s="281"/>
      <c r="DJ934" s="281" t="b">
        <f>AND(RMDF!DM934&gt;=0, RMDF!DM934&lt;=1-SUM(RMDF!Z934,RMDF!AG934,RMDF!AN934,RMDF!AU934,RMDF!BB934,RMDF!BI934,RMDF!BP934,RMDF!BW934,RMDF!CD934,RMDF!CK934,RMDF!CR934,RMDF!CY934,RMDF!DF934), RMDF!DM934=ROUND(RMDF!DM934,4))</f>
        <v>1</v>
      </c>
      <c r="DK934" s="317">
        <f>RMDF!DK934</f>
        <v>0</v>
      </c>
      <c r="DL934" s="318" t="str">
        <f>IF(DK934=0,"",_xlfn.XLOOKUP(DK934,StatePicklist!$1:$1,StatePicklist!$3:$3,"NA",0))</f>
        <v/>
      </c>
      <c r="DM934" s="297" t="str">
        <f ca="1">IF(RMDF!DL934="", "", IF(ISNUMBER(MATCH(RMDF!DL934, INDIRECT(DL934), 0)), "OK", "Invalid"))</f>
        <v/>
      </c>
      <c r="DN934" s="281"/>
      <c r="DO934" s="281"/>
      <c r="DP934" s="281"/>
      <c r="DQ934" s="281" t="b">
        <f>AND(RMDF!DT934&gt;=0, RMDF!DT934&lt;=1-SUM(RMDF!Z934,RMDF!AG934,RMDF!AN934,RMDF!AU934,RMDF!BB934,RMDF!BI934,RMDF!BP934,RMDF!BW934,RMDF!CD934,RMDF!CK934,RMDF!CR934,RMDF!CY934,RMDF!DF934,RMDF!DM934), RMDF!DT934=ROUND(RMDF!DT934,4))</f>
        <v>1</v>
      </c>
      <c r="DR934" s="317">
        <f>RMDF!DR934</f>
        <v>0</v>
      </c>
      <c r="DS934" s="318" t="str">
        <f>IF(DR934=0,"",_xlfn.XLOOKUP(DR934,StatePicklist!$1:$1,StatePicklist!$3:$3,"NA",0))</f>
        <v/>
      </c>
      <c r="DT934" s="297" t="str">
        <f ca="1">IF(RMDF!DS934="", "", IF(ISNUMBER(MATCH(RMDF!DS934, INDIRECT(DS934), 0)), "OK", "Invalid"))</f>
        <v/>
      </c>
      <c r="DU934" s="281"/>
      <c r="DV934" s="281"/>
      <c r="DW934" s="281"/>
      <c r="DX934" s="281" t="b">
        <f>AND(RMDF!EA934&gt;=0, RMDF!EA934&lt;=1-SUM(RMDF!Z934,RMDF!AG934,RMDF!AN934,RMDF!AU934,RMDF!BB934,RMDF!BI934,RMDF!BP934,RMDF!BW934,RMDF!CD934,RMDF!CK934,RMDF!CR934,RMDF!CY934,RMDF!DF934,RMDF!DM934,RMDF!DT934), RMDF!EA934=ROUND(RMDF!EA934,4))</f>
        <v>1</v>
      </c>
      <c r="DY934" s="317">
        <f>RMDF!DY934</f>
        <v>0</v>
      </c>
      <c r="DZ934" s="318" t="str">
        <f>IF(DY934=0,"",_xlfn.XLOOKUP(DY934,StatePicklist!$1:$1,StatePicklist!$3:$3,"NA",0))</f>
        <v/>
      </c>
      <c r="EA934" s="297" t="str">
        <f ca="1">IF(RMDF!DZ934="", "", IF(ISNUMBER(MATCH(RMDF!DZ934, INDIRECT(DZ934), 0)), "OK", "Invalid"))</f>
        <v/>
      </c>
      <c r="EB934" s="281"/>
      <c r="EC934" s="281"/>
      <c r="ED934" s="281"/>
      <c r="EE934" s="281" t="b">
        <f>AND(RMDF!EH934&gt;=0, RMDF!EH934&lt;=1-SUM(RMDF!Z934,RMDF!AG934,RMDF!AN934,RMDF!AU934,RMDF!BB934,RMDF!BI934,RMDF!BP934,RMDF!BW934,RMDF!CD934,RMDF!CK934,RMDF!CR934,RMDF!CY934,RMDF!DF934,RMDF!DM934,RMDF!DT934,RMDF!EA934), RMDF!EH934=ROUND(RMDF!EH934,4))</f>
        <v>1</v>
      </c>
      <c r="EF934" s="317">
        <f>RMDF!EF934</f>
        <v>0</v>
      </c>
      <c r="EG934" s="318" t="str">
        <f>IF(EF934=0,"",_xlfn.XLOOKUP(EF934,StatePicklist!$1:$1,StatePicklist!$3:$3,"NA",0))</f>
        <v/>
      </c>
      <c r="EH934" s="297" t="str">
        <f ca="1">IF(RMDF!EG934="", "", IF(ISNUMBER(MATCH(RMDF!EG934, INDIRECT(EG934), 0)), "OK", "Invalid"))</f>
        <v/>
      </c>
      <c r="EI934" s="281"/>
      <c r="EJ934" s="281"/>
      <c r="EK934" s="281"/>
      <c r="EL934" s="281" t="b">
        <f>AND(RMDF!EO934&gt;=0, RMDF!EO934&lt;=1-SUM(RMDF!Z934,RMDF!AG934,RMDF!AN934,RMDF!AU934,RMDF!BB934,RMDF!BI934,RMDF!BP934,RMDF!BW934,RMDF!CD934,RMDF!CK934,RMDF!CR934,RMDF!CY934,RMDF!DF934,RMDF!DM934,RMDF!DT934,RMDF!EA934,RMDF!EH934), RMDF!EO934=ROUND(RMDF!EO934,4))</f>
        <v>1</v>
      </c>
      <c r="EM934" s="317">
        <f>RMDF!EM934</f>
        <v>0</v>
      </c>
      <c r="EN934" s="318" t="str">
        <f>IF(EM934=0,"",_xlfn.XLOOKUP(EM934,StatePicklist!$1:$1,StatePicklist!$3:$3,"NA",0))</f>
        <v/>
      </c>
      <c r="EO934" s="297" t="str">
        <f ca="1">IF(RMDF!EN934="", "", IF(ISNUMBER(MATCH(RMDF!EN934, INDIRECT(EN934), 0)), "OK", "Invalid"))</f>
        <v/>
      </c>
      <c r="EP934" s="281"/>
      <c r="EQ934" s="281"/>
      <c r="ER934" s="281"/>
      <c r="ES934" s="281" t="b">
        <f>AND(RMDF!EV934&gt;=0, RMDF!EV934&lt;=1-SUM(RMDF!Z934,RMDF!AG934,RMDF!AN934,RMDF!AU934,RMDF!BB934,RMDF!BI934,RMDF!BP934,RMDF!BW934,RMDF!CD934,RMDF!CK934,RMDF!CR934,RMDF!CY934,RMDF!DF934,RMDF!DM934,RMDF!DT934,RMDF!EA934,RMDF!EH934,RMDF!EO934), RMDF!EV934=ROUND(RMDF!EV934,4))</f>
        <v>1</v>
      </c>
      <c r="ET934" s="317">
        <f>RMDF!ET934</f>
        <v>0</v>
      </c>
      <c r="EU934" s="318" t="str">
        <f>IF(ET934=0,"",_xlfn.XLOOKUP(ET934,StatePicklist!$1:$1,StatePicklist!$3:$3,"NA",0))</f>
        <v/>
      </c>
      <c r="EV934" s="297" t="str">
        <f ca="1">IF(RMDF!EU934="", "", IF(ISNUMBER(MATCH(RMDF!EU934, INDIRECT(EU934), 0)), "OK", "Invalid"))</f>
        <v/>
      </c>
      <c r="EW934" s="281"/>
      <c r="EX934" s="281"/>
      <c r="EY934" s="281"/>
      <c r="EZ934" s="281" t="b">
        <f>AND(RMDF!FC934&gt;=0, RMDF!FC934&lt;=1-SUM(RMDF!Z934,RMDF!AG934,RMDF!AN934,RMDF!AU934,RMDF!BB934,RMDF!BI934,RMDF!BP934,RMDF!BW934,RMDF!CD934,RMDF!CK934,RMDF!CR934,RMDF!CY934,RMDF!DF934,RMDF!DM934,RMDF!DT934,RMDF!EA934,RMDF!EH934,RMDF!EO934,RMDF!EV934), RMDF!FC934=ROUND(RMDF!FC934,4))</f>
        <v>1</v>
      </c>
      <c r="FA934" s="317">
        <f>RMDF!FA934</f>
        <v>0</v>
      </c>
      <c r="FB934" s="318" t="str">
        <f>IF(FA934=0,"",_xlfn.XLOOKUP(FA934,StatePicklist!$1:$1,StatePicklist!$3:$3,"NA",0))</f>
        <v/>
      </c>
      <c r="FC934" s="297" t="str">
        <f ca="1">IF(RMDF!FB934="", "", IF(ISNUMBER(MATCH(RMDF!FB934, INDIRECT(FB934), 0)), "OK", "Invalid"))</f>
        <v/>
      </c>
    </row>
    <row r="935" spans="1:159" s="205" customFormat="1" ht="39.9" customHeight="1" x14ac:dyDescent="0.25">
      <c r="A935" s="206"/>
      <c r="B935" s="196"/>
      <c r="C935" s="197"/>
      <c r="D935" s="198"/>
      <c r="E935" s="199"/>
      <c r="F935" s="200"/>
      <c r="G935" s="201"/>
      <c r="H935" s="292"/>
      <c r="I935" s="305">
        <f>RMDF!I935</f>
        <v>0</v>
      </c>
      <c r="J935" s="305" t="str">
        <f>IF(I935=ProductCode!$B$30,"PDReclPost",IF(OR(I935=ProductCode!$C$30,I935=ProductCode!$E$30,I935=ProductCode!$G$30),"PDPreCon",IF(OR(I935=ProductCode!$D$30,I935=ProductCode!$F$30),"PDNotReclPost","")))</f>
        <v/>
      </c>
      <c r="K935" s="305" t="str">
        <f t="shared" si="51"/>
        <v/>
      </c>
      <c r="L935" s="289"/>
      <c r="M935" s="305" t="str">
        <f t="shared" si="51"/>
        <v/>
      </c>
      <c r="N935" s="289" t="b">
        <f>AND(RMDF!N935&gt;=0, RMDF!N935&lt;=1-RMDF!L935, RMDF!N935=ROUND(RMDF!N935,4))</f>
        <v>1</v>
      </c>
      <c r="O935" s="286" t="str">
        <f>IF(P935="","",IF(I935="","",IF(LEFT(I935,13)="Reclaimed pos",RawMaterialCode!$E$569,RawMaterialCode!$E$568)))</f>
        <v>Reclaimed pre-consumer mixed fibers (RM0578)</v>
      </c>
      <c r="P935" s="295">
        <f t="shared" si="52"/>
        <v>1</v>
      </c>
      <c r="Q935" s="202"/>
      <c r="R935" s="203"/>
      <c r="S935" s="204" t="str">
        <f t="shared" si="53"/>
        <v/>
      </c>
      <c r="T935" s="281"/>
      <c r="U935" s="281"/>
      <c r="V935" s="281"/>
      <c r="W935" s="281"/>
      <c r="X935" s="317">
        <f>RMDF!X935</f>
        <v>0</v>
      </c>
      <c r="Y935" s="318" t="str">
        <f>IF(X935=0,"",_xlfn.XLOOKUP(X935,StatePicklist!$1:$1,StatePicklist!$3:$3,"NA",0))</f>
        <v/>
      </c>
      <c r="Z935" s="297" t="str">
        <f ca="1">IF(RMDF!Y935="", "", IF(ISNUMBER(MATCH(RMDF!Y935, INDIRECT(Y935), 0)), "OK", "Invalid"))</f>
        <v/>
      </c>
      <c r="AA935" s="281"/>
      <c r="AB935" s="281"/>
      <c r="AC935" s="281"/>
      <c r="AD935" s="281" t="b">
        <f>AND(RMDF!AG935&gt;=0, RMDF!AG935&lt;=1-RMDF!Z935, RMDF!AG935=ROUND(RMDF!AG935,4))</f>
        <v>1</v>
      </c>
      <c r="AE935" s="317">
        <f>RMDF!AE935</f>
        <v>0</v>
      </c>
      <c r="AF935" s="318" t="str">
        <f>IF(AE935=0,"",_xlfn.XLOOKUP(AE935,StatePicklist!$1:$1,StatePicklist!$3:$3,"NA",0))</f>
        <v/>
      </c>
      <c r="AG935" s="297" t="str">
        <f ca="1">IF(RMDF!AF935="", "", IF(ISNUMBER(MATCH(RMDF!AF935, INDIRECT(AF935), 0)), "OK", "Invalid"))</f>
        <v/>
      </c>
      <c r="AH935" s="281"/>
      <c r="AI935" s="281"/>
      <c r="AJ935" s="281"/>
      <c r="AK935" s="281" t="b">
        <f>AND(RMDF!AN935&gt;=0, RMDF!AN935&lt;=1-SUM(RMDF!Z935,RMDF!AG935), RMDF!AN935=ROUND(RMDF!AN935,4))</f>
        <v>1</v>
      </c>
      <c r="AL935" s="317">
        <f>RMDF!AL935</f>
        <v>0</v>
      </c>
      <c r="AM935" s="318" t="str">
        <f>IF(AL935=0,"",_xlfn.XLOOKUP(AL935,StatePicklist!$1:$1,StatePicklist!$3:$3,"NA",0))</f>
        <v/>
      </c>
      <c r="AN935" s="297" t="str">
        <f ca="1">IF(RMDF!AM935="", "", IF(ISNUMBER(MATCH(RMDF!AM935, INDIRECT(AM935), 0)), "OK", "Invalid"))</f>
        <v/>
      </c>
      <c r="AO935" s="281"/>
      <c r="AP935" s="281"/>
      <c r="AQ935" s="281"/>
      <c r="AR935" s="281" t="b">
        <f>AND(RMDF!AU935&gt;=0, RMDF!AU935&lt;=1-SUM(RMDF!Z935,RMDF!AG935,RMDF!AN935), RMDF!AU935=ROUND(RMDF!AU935,4))</f>
        <v>1</v>
      </c>
      <c r="AS935" s="317">
        <f>RMDF!AS935</f>
        <v>0</v>
      </c>
      <c r="AT935" s="318" t="str">
        <f>IF(AS935=0,"",_xlfn.XLOOKUP(AS935,StatePicklist!$1:$1,StatePicklist!$3:$3,"NA",0))</f>
        <v/>
      </c>
      <c r="AU935" s="297" t="str">
        <f ca="1">IF(RMDF!AT935="", "", IF(ISNUMBER(MATCH(RMDF!AT935, INDIRECT(AT935), 0)), "OK", "Invalid"))</f>
        <v/>
      </c>
      <c r="AV935" s="281"/>
      <c r="AW935" s="281"/>
      <c r="AX935" s="281"/>
      <c r="AY935" s="281" t="b">
        <f>AND(RMDF!BB935&gt;=0, RMDF!BB935&lt;=1-SUM(RMDF!Z935,RMDF!AG935,RMDF!AN935,RMDF!AU935), RMDF!BB935=ROUND(RMDF!BB935,4))</f>
        <v>1</v>
      </c>
      <c r="AZ935" s="317">
        <f>RMDF!AZ935</f>
        <v>0</v>
      </c>
      <c r="BA935" s="318" t="str">
        <f>IF(AZ935=0,"",_xlfn.XLOOKUP(AZ935,StatePicklist!$1:$1,StatePicklist!$3:$3,"NA",0))</f>
        <v/>
      </c>
      <c r="BB935" s="297" t="str">
        <f ca="1">IF(RMDF!BA935="", "", IF(ISNUMBER(MATCH(RMDF!BA935, INDIRECT(BA935), 0)), "OK", "Invalid"))</f>
        <v/>
      </c>
      <c r="BC935" s="281"/>
      <c r="BD935" s="281"/>
      <c r="BE935" s="281"/>
      <c r="BF935" s="281" t="b">
        <f>AND(RMDF!BI935&gt;=0, RMDF!BI935&lt;=1-SUM(RMDF!Z935,RMDF!AG935,RMDF!AN935,RMDF!AU935,RMDF!BB935), RMDF!BI935=ROUND(RMDF!BI935,4))</f>
        <v>1</v>
      </c>
      <c r="BG935" s="317">
        <f>RMDF!BG935</f>
        <v>0</v>
      </c>
      <c r="BH935" s="318" t="str">
        <f>IF(BG935=0,"",_xlfn.XLOOKUP(BG935,StatePicklist!$1:$1,StatePicklist!$3:$3,"NA",0))</f>
        <v/>
      </c>
      <c r="BI935" s="297" t="str">
        <f ca="1">IF(RMDF!BH935="", "", IF(ISNUMBER(MATCH(RMDF!BH935, INDIRECT(BH935), 0)), "OK", "Invalid"))</f>
        <v/>
      </c>
      <c r="BJ935" s="281"/>
      <c r="BK935" s="281"/>
      <c r="BL935" s="281"/>
      <c r="BM935" s="281" t="b">
        <f>AND(RMDF!BP935&gt;=0, RMDF!BP935&lt;=1-SUM(RMDF!Z935,RMDF!AG935,RMDF!AN935,RMDF!AU935,RMDF!BB935,RMDF!BI935), RMDF!BP935=ROUND(RMDF!BP935,4))</f>
        <v>1</v>
      </c>
      <c r="BN935" s="317">
        <f>RMDF!BN935</f>
        <v>0</v>
      </c>
      <c r="BO935" s="318" t="str">
        <f>IF(BN935=0,"",_xlfn.XLOOKUP(BN935,StatePicklist!$1:$1,StatePicklist!$3:$3,"NA",0))</f>
        <v/>
      </c>
      <c r="BP935" s="297" t="str">
        <f ca="1">IF(RMDF!BO935="", "", IF(ISNUMBER(MATCH(RMDF!BO935, INDIRECT(BO935), 0)), "OK", "Invalid"))</f>
        <v/>
      </c>
      <c r="BQ935" s="281"/>
      <c r="BR935" s="281"/>
      <c r="BS935" s="281"/>
      <c r="BT935" s="281" t="b">
        <f>AND(RMDF!BW935&gt;=0, RMDF!BW935&lt;=1-SUM(RMDF!Z935,RMDF!AG935,RMDF!AN935,RMDF!AU935,RMDF!BB935,RMDF!BI935,RMDF!BP935), RMDF!BW935=ROUND(RMDF!BW935,4))</f>
        <v>1</v>
      </c>
      <c r="BU935" s="317">
        <f>RMDF!BU935</f>
        <v>0</v>
      </c>
      <c r="BV935" s="318" t="str">
        <f>IF(BU935=0,"",_xlfn.XLOOKUP(BU935,StatePicklist!$1:$1,StatePicklist!$3:$3,"NA",0))</f>
        <v/>
      </c>
      <c r="BW935" s="297" t="str">
        <f ca="1">IF(RMDF!BV935="", "", IF(ISNUMBER(MATCH(RMDF!BV935, INDIRECT(BV935), 0)), "OK", "Invalid"))</f>
        <v/>
      </c>
      <c r="BX935" s="281"/>
      <c r="BY935" s="281"/>
      <c r="BZ935" s="281"/>
      <c r="CA935" s="281" t="b">
        <f>AND(RMDF!CD935&gt;=0, RMDF!CD935&lt;=1-SUM(RMDF!Z935,RMDF!AG935,RMDF!AN935,RMDF!AU935,RMDF!BB935,RMDF!BI935,RMDF!BP935,RMDF!BW935), RMDF!CD935=ROUND(RMDF!CD935,4))</f>
        <v>1</v>
      </c>
      <c r="CB935" s="317">
        <f>RMDF!CB935</f>
        <v>0</v>
      </c>
      <c r="CC935" s="318" t="str">
        <f>IF(CB935=0,"",_xlfn.XLOOKUP(CB935,StatePicklist!$1:$1,StatePicklist!$3:$3,"NA",0))</f>
        <v/>
      </c>
      <c r="CD935" s="297" t="str">
        <f ca="1">IF(RMDF!CC935="", "", IF(ISNUMBER(MATCH(RMDF!CC935, INDIRECT(CC935), 0)), "OK", "Invalid"))</f>
        <v/>
      </c>
      <c r="CE935" s="281"/>
      <c r="CF935" s="281"/>
      <c r="CG935" s="281"/>
      <c r="CH935" s="281" t="b">
        <f>AND(RMDF!CK935&gt;=0, RMDF!CK935&lt;=1-SUM(RMDF!Z935,RMDF!AG935,RMDF!AN935,RMDF!AU935,RMDF!BB935,RMDF!BI935,RMDF!BP935,RMDF!BW935,RMDF!CD935), RMDF!CK935=ROUND(RMDF!CK935,4))</f>
        <v>1</v>
      </c>
      <c r="CI935" s="317">
        <f>RMDF!CI935</f>
        <v>0</v>
      </c>
      <c r="CJ935" s="318" t="str">
        <f>IF(CI935=0,"",_xlfn.XLOOKUP(CI935,StatePicklist!$1:$1,StatePicklist!$3:$3,"NA",0))</f>
        <v/>
      </c>
      <c r="CK935" s="297" t="str">
        <f ca="1">IF(RMDF!CJ935="", "", IF(ISNUMBER(MATCH(RMDF!CJ935, INDIRECT(CJ935), 0)), "OK", "Invalid"))</f>
        <v/>
      </c>
      <c r="CL935" s="281"/>
      <c r="CM935" s="281"/>
      <c r="CN935" s="281"/>
      <c r="CO935" s="281" t="b">
        <f>AND(RMDF!CR935&gt;=0, RMDF!CR935&lt;=1-SUM(RMDF!Z935,RMDF!AG935,RMDF!AN935,RMDF!AU935,RMDF!BB935,RMDF!BI935,RMDF!BP935,RMDF!BW935,RMDF!CD935,RMDF!CK935), RMDF!CR935=ROUND(RMDF!CR935,4))</f>
        <v>1</v>
      </c>
      <c r="CP935" s="317">
        <f>RMDF!CP935</f>
        <v>0</v>
      </c>
      <c r="CQ935" s="318" t="str">
        <f>IF(CP935=0,"",_xlfn.XLOOKUP(CP935,StatePicklist!$1:$1,StatePicklist!$3:$3,"NA",0))</f>
        <v/>
      </c>
      <c r="CR935" s="297" t="str">
        <f ca="1">IF(RMDF!CQ935="", "", IF(ISNUMBER(MATCH(RMDF!CQ935, INDIRECT(CQ935), 0)), "OK", "Invalid"))</f>
        <v/>
      </c>
      <c r="CS935" s="281"/>
      <c r="CT935" s="281"/>
      <c r="CU935" s="281"/>
      <c r="CV935" s="281" t="b">
        <f>AND(RMDF!CY935&gt;=0, RMDF!CY935&lt;=1-SUM(RMDF!Z935,RMDF!AG935,RMDF!AN935,RMDF!AU935,RMDF!BB935,RMDF!BI935,RMDF!BP935,RMDF!BW935,RMDF!CD935,RMDF!CK935,RMDF!CR935), RMDF!CY935=ROUND(RMDF!CY935,4))</f>
        <v>1</v>
      </c>
      <c r="CW935" s="317">
        <f>RMDF!CW935</f>
        <v>0</v>
      </c>
      <c r="CX935" s="318" t="str">
        <f>IF(CW935=0,"",_xlfn.XLOOKUP(CW935,StatePicklist!$1:$1,StatePicklist!$3:$3,"NA",0))</f>
        <v/>
      </c>
      <c r="CY935" s="297" t="str">
        <f ca="1">IF(RMDF!CX935="", "", IF(ISNUMBER(MATCH(RMDF!CX935, INDIRECT(CX935), 0)), "OK", "Invalid"))</f>
        <v/>
      </c>
      <c r="CZ935" s="281"/>
      <c r="DA935" s="281"/>
      <c r="DB935" s="281"/>
      <c r="DC935" s="281" t="b">
        <f>AND(RMDF!DF935&gt;=0, RMDF!DF935&lt;=1-SUM(RMDF!Z935,RMDF!AG935,RMDF!AN935,RMDF!AU935,RMDF!BB935,RMDF!BI935,RMDF!BP935,RMDF!BW935,RMDF!CD935,RMDF!CK935,RMDF!CR935,RMDF!CY935), RMDF!DF935=ROUND(RMDF!DF935,4))</f>
        <v>1</v>
      </c>
      <c r="DD935" s="317">
        <f>RMDF!DD935</f>
        <v>0</v>
      </c>
      <c r="DE935" s="318" t="str">
        <f>IF(DD935=0,"",_xlfn.XLOOKUP(DD935,StatePicklist!$1:$1,StatePicklist!$3:$3,"NA",0))</f>
        <v/>
      </c>
      <c r="DF935" s="297" t="str">
        <f ca="1">IF(RMDF!DE935="", "", IF(ISNUMBER(MATCH(RMDF!DE935, INDIRECT(DE935), 0)), "OK", "Invalid"))</f>
        <v/>
      </c>
      <c r="DG935" s="281"/>
      <c r="DH935" s="281"/>
      <c r="DI935" s="281"/>
      <c r="DJ935" s="281" t="b">
        <f>AND(RMDF!DM935&gt;=0, RMDF!DM935&lt;=1-SUM(RMDF!Z935,RMDF!AG935,RMDF!AN935,RMDF!AU935,RMDF!BB935,RMDF!BI935,RMDF!BP935,RMDF!BW935,RMDF!CD935,RMDF!CK935,RMDF!CR935,RMDF!CY935,RMDF!DF935), RMDF!DM935=ROUND(RMDF!DM935,4))</f>
        <v>1</v>
      </c>
      <c r="DK935" s="317">
        <f>RMDF!DK935</f>
        <v>0</v>
      </c>
      <c r="DL935" s="318" t="str">
        <f>IF(DK935=0,"",_xlfn.XLOOKUP(DK935,StatePicklist!$1:$1,StatePicklist!$3:$3,"NA",0))</f>
        <v/>
      </c>
      <c r="DM935" s="297" t="str">
        <f ca="1">IF(RMDF!DL935="", "", IF(ISNUMBER(MATCH(RMDF!DL935, INDIRECT(DL935), 0)), "OK", "Invalid"))</f>
        <v/>
      </c>
      <c r="DN935" s="281"/>
      <c r="DO935" s="281"/>
      <c r="DP935" s="281"/>
      <c r="DQ935" s="281" t="b">
        <f>AND(RMDF!DT935&gt;=0, RMDF!DT935&lt;=1-SUM(RMDF!Z935,RMDF!AG935,RMDF!AN935,RMDF!AU935,RMDF!BB935,RMDF!BI935,RMDF!BP935,RMDF!BW935,RMDF!CD935,RMDF!CK935,RMDF!CR935,RMDF!CY935,RMDF!DF935,RMDF!DM935), RMDF!DT935=ROUND(RMDF!DT935,4))</f>
        <v>1</v>
      </c>
      <c r="DR935" s="317">
        <f>RMDF!DR935</f>
        <v>0</v>
      </c>
      <c r="DS935" s="318" t="str">
        <f>IF(DR935=0,"",_xlfn.XLOOKUP(DR935,StatePicklist!$1:$1,StatePicklist!$3:$3,"NA",0))</f>
        <v/>
      </c>
      <c r="DT935" s="297" t="str">
        <f ca="1">IF(RMDF!DS935="", "", IF(ISNUMBER(MATCH(RMDF!DS935, INDIRECT(DS935), 0)), "OK", "Invalid"))</f>
        <v/>
      </c>
      <c r="DU935" s="281"/>
      <c r="DV935" s="281"/>
      <c r="DW935" s="281"/>
      <c r="DX935" s="281" t="b">
        <f>AND(RMDF!EA935&gt;=0, RMDF!EA935&lt;=1-SUM(RMDF!Z935,RMDF!AG935,RMDF!AN935,RMDF!AU935,RMDF!BB935,RMDF!BI935,RMDF!BP935,RMDF!BW935,RMDF!CD935,RMDF!CK935,RMDF!CR935,RMDF!CY935,RMDF!DF935,RMDF!DM935,RMDF!DT935), RMDF!EA935=ROUND(RMDF!EA935,4))</f>
        <v>1</v>
      </c>
      <c r="DY935" s="317">
        <f>RMDF!DY935</f>
        <v>0</v>
      </c>
      <c r="DZ935" s="318" t="str">
        <f>IF(DY935=0,"",_xlfn.XLOOKUP(DY935,StatePicklist!$1:$1,StatePicklist!$3:$3,"NA",0))</f>
        <v/>
      </c>
      <c r="EA935" s="297" t="str">
        <f ca="1">IF(RMDF!DZ935="", "", IF(ISNUMBER(MATCH(RMDF!DZ935, INDIRECT(DZ935), 0)), "OK", "Invalid"))</f>
        <v/>
      </c>
      <c r="EB935" s="281"/>
      <c r="EC935" s="281"/>
      <c r="ED935" s="281"/>
      <c r="EE935" s="281" t="b">
        <f>AND(RMDF!EH935&gt;=0, RMDF!EH935&lt;=1-SUM(RMDF!Z935,RMDF!AG935,RMDF!AN935,RMDF!AU935,RMDF!BB935,RMDF!BI935,RMDF!BP935,RMDF!BW935,RMDF!CD935,RMDF!CK935,RMDF!CR935,RMDF!CY935,RMDF!DF935,RMDF!DM935,RMDF!DT935,RMDF!EA935), RMDF!EH935=ROUND(RMDF!EH935,4))</f>
        <v>1</v>
      </c>
      <c r="EF935" s="317">
        <f>RMDF!EF935</f>
        <v>0</v>
      </c>
      <c r="EG935" s="318" t="str">
        <f>IF(EF935=0,"",_xlfn.XLOOKUP(EF935,StatePicklist!$1:$1,StatePicklist!$3:$3,"NA",0))</f>
        <v/>
      </c>
      <c r="EH935" s="297" t="str">
        <f ca="1">IF(RMDF!EG935="", "", IF(ISNUMBER(MATCH(RMDF!EG935, INDIRECT(EG935), 0)), "OK", "Invalid"))</f>
        <v/>
      </c>
      <c r="EI935" s="281"/>
      <c r="EJ935" s="281"/>
      <c r="EK935" s="281"/>
      <c r="EL935" s="281" t="b">
        <f>AND(RMDF!EO935&gt;=0, RMDF!EO935&lt;=1-SUM(RMDF!Z935,RMDF!AG935,RMDF!AN935,RMDF!AU935,RMDF!BB935,RMDF!BI935,RMDF!BP935,RMDF!BW935,RMDF!CD935,RMDF!CK935,RMDF!CR935,RMDF!CY935,RMDF!DF935,RMDF!DM935,RMDF!DT935,RMDF!EA935,RMDF!EH935), RMDF!EO935=ROUND(RMDF!EO935,4))</f>
        <v>1</v>
      </c>
      <c r="EM935" s="317">
        <f>RMDF!EM935</f>
        <v>0</v>
      </c>
      <c r="EN935" s="318" t="str">
        <f>IF(EM935=0,"",_xlfn.XLOOKUP(EM935,StatePicklist!$1:$1,StatePicklist!$3:$3,"NA",0))</f>
        <v/>
      </c>
      <c r="EO935" s="297" t="str">
        <f ca="1">IF(RMDF!EN935="", "", IF(ISNUMBER(MATCH(RMDF!EN935, INDIRECT(EN935), 0)), "OK", "Invalid"))</f>
        <v/>
      </c>
      <c r="EP935" s="281"/>
      <c r="EQ935" s="281"/>
      <c r="ER935" s="281"/>
      <c r="ES935" s="281" t="b">
        <f>AND(RMDF!EV935&gt;=0, RMDF!EV935&lt;=1-SUM(RMDF!Z935,RMDF!AG935,RMDF!AN935,RMDF!AU935,RMDF!BB935,RMDF!BI935,RMDF!BP935,RMDF!BW935,RMDF!CD935,RMDF!CK935,RMDF!CR935,RMDF!CY935,RMDF!DF935,RMDF!DM935,RMDF!DT935,RMDF!EA935,RMDF!EH935,RMDF!EO935), RMDF!EV935=ROUND(RMDF!EV935,4))</f>
        <v>1</v>
      </c>
      <c r="ET935" s="317">
        <f>RMDF!ET935</f>
        <v>0</v>
      </c>
      <c r="EU935" s="318" t="str">
        <f>IF(ET935=0,"",_xlfn.XLOOKUP(ET935,StatePicklist!$1:$1,StatePicklist!$3:$3,"NA",0))</f>
        <v/>
      </c>
      <c r="EV935" s="297" t="str">
        <f ca="1">IF(RMDF!EU935="", "", IF(ISNUMBER(MATCH(RMDF!EU935, INDIRECT(EU935), 0)), "OK", "Invalid"))</f>
        <v/>
      </c>
      <c r="EW935" s="281"/>
      <c r="EX935" s="281"/>
      <c r="EY935" s="281"/>
      <c r="EZ935" s="281" t="b">
        <f>AND(RMDF!FC935&gt;=0, RMDF!FC935&lt;=1-SUM(RMDF!Z935,RMDF!AG935,RMDF!AN935,RMDF!AU935,RMDF!BB935,RMDF!BI935,RMDF!BP935,RMDF!BW935,RMDF!CD935,RMDF!CK935,RMDF!CR935,RMDF!CY935,RMDF!DF935,RMDF!DM935,RMDF!DT935,RMDF!EA935,RMDF!EH935,RMDF!EO935,RMDF!EV935), RMDF!FC935=ROUND(RMDF!FC935,4))</f>
        <v>1</v>
      </c>
      <c r="FA935" s="317">
        <f>RMDF!FA935</f>
        <v>0</v>
      </c>
      <c r="FB935" s="318" t="str">
        <f>IF(FA935=0,"",_xlfn.XLOOKUP(FA935,StatePicklist!$1:$1,StatePicklist!$3:$3,"NA",0))</f>
        <v/>
      </c>
      <c r="FC935" s="297" t="str">
        <f ca="1">IF(RMDF!FB935="", "", IF(ISNUMBER(MATCH(RMDF!FB935, INDIRECT(FB935), 0)), "OK", "Invalid"))</f>
        <v/>
      </c>
    </row>
    <row r="936" spans="1:159" s="205" customFormat="1" ht="39.9" customHeight="1" x14ac:dyDescent="0.25">
      <c r="A936" s="206"/>
      <c r="B936" s="196"/>
      <c r="C936" s="197"/>
      <c r="D936" s="198"/>
      <c r="E936" s="199"/>
      <c r="F936" s="200"/>
      <c r="G936" s="201"/>
      <c r="H936" s="292"/>
      <c r="I936" s="305">
        <f>RMDF!I936</f>
        <v>0</v>
      </c>
      <c r="J936" s="305" t="str">
        <f>IF(I936=ProductCode!$B$30,"PDReclPost",IF(OR(I936=ProductCode!$C$30,I936=ProductCode!$E$30,I936=ProductCode!$G$30),"PDPreCon",IF(OR(I936=ProductCode!$D$30,I936=ProductCode!$F$30),"PDNotReclPost","")))</f>
        <v/>
      </c>
      <c r="K936" s="305" t="str">
        <f t="shared" si="51"/>
        <v/>
      </c>
      <c r="L936" s="289"/>
      <c r="M936" s="305" t="str">
        <f t="shared" si="51"/>
        <v/>
      </c>
      <c r="N936" s="289" t="b">
        <f>AND(RMDF!N936&gt;=0, RMDF!N936&lt;=1-RMDF!L936, RMDF!N936=ROUND(RMDF!N936,4))</f>
        <v>1</v>
      </c>
      <c r="O936" s="286" t="str">
        <f>IF(P936="","",IF(I936="","",IF(LEFT(I936,13)="Reclaimed pos",RawMaterialCode!$E$569,RawMaterialCode!$E$568)))</f>
        <v>Reclaimed pre-consumer mixed fibers (RM0578)</v>
      </c>
      <c r="P936" s="295">
        <f t="shared" si="52"/>
        <v>1</v>
      </c>
      <c r="Q936" s="202"/>
      <c r="R936" s="203"/>
      <c r="S936" s="204" t="str">
        <f t="shared" si="53"/>
        <v/>
      </c>
      <c r="T936" s="281"/>
      <c r="U936" s="281"/>
      <c r="V936" s="281"/>
      <c r="W936" s="281"/>
      <c r="X936" s="317">
        <f>RMDF!X936</f>
        <v>0</v>
      </c>
      <c r="Y936" s="318" t="str">
        <f>IF(X936=0,"",_xlfn.XLOOKUP(X936,StatePicklist!$1:$1,StatePicklist!$3:$3,"NA",0))</f>
        <v/>
      </c>
      <c r="Z936" s="297" t="str">
        <f ca="1">IF(RMDF!Y936="", "", IF(ISNUMBER(MATCH(RMDF!Y936, INDIRECT(Y936), 0)), "OK", "Invalid"))</f>
        <v/>
      </c>
      <c r="AA936" s="281"/>
      <c r="AB936" s="281"/>
      <c r="AC936" s="281"/>
      <c r="AD936" s="281" t="b">
        <f>AND(RMDF!AG936&gt;=0, RMDF!AG936&lt;=1-RMDF!Z936, RMDF!AG936=ROUND(RMDF!AG936,4))</f>
        <v>1</v>
      </c>
      <c r="AE936" s="317">
        <f>RMDF!AE936</f>
        <v>0</v>
      </c>
      <c r="AF936" s="318" t="str">
        <f>IF(AE936=0,"",_xlfn.XLOOKUP(AE936,StatePicklist!$1:$1,StatePicklist!$3:$3,"NA",0))</f>
        <v/>
      </c>
      <c r="AG936" s="297" t="str">
        <f ca="1">IF(RMDF!AF936="", "", IF(ISNUMBER(MATCH(RMDF!AF936, INDIRECT(AF936), 0)), "OK", "Invalid"))</f>
        <v/>
      </c>
      <c r="AH936" s="281"/>
      <c r="AI936" s="281"/>
      <c r="AJ936" s="281"/>
      <c r="AK936" s="281" t="b">
        <f>AND(RMDF!AN936&gt;=0, RMDF!AN936&lt;=1-SUM(RMDF!Z936,RMDF!AG936), RMDF!AN936=ROUND(RMDF!AN936,4))</f>
        <v>1</v>
      </c>
      <c r="AL936" s="317">
        <f>RMDF!AL936</f>
        <v>0</v>
      </c>
      <c r="AM936" s="318" t="str">
        <f>IF(AL936=0,"",_xlfn.XLOOKUP(AL936,StatePicklist!$1:$1,StatePicklist!$3:$3,"NA",0))</f>
        <v/>
      </c>
      <c r="AN936" s="297" t="str">
        <f ca="1">IF(RMDF!AM936="", "", IF(ISNUMBER(MATCH(RMDF!AM936, INDIRECT(AM936), 0)), "OK", "Invalid"))</f>
        <v/>
      </c>
      <c r="AO936" s="281"/>
      <c r="AP936" s="281"/>
      <c r="AQ936" s="281"/>
      <c r="AR936" s="281" t="b">
        <f>AND(RMDF!AU936&gt;=0, RMDF!AU936&lt;=1-SUM(RMDF!Z936,RMDF!AG936,RMDF!AN936), RMDF!AU936=ROUND(RMDF!AU936,4))</f>
        <v>1</v>
      </c>
      <c r="AS936" s="317">
        <f>RMDF!AS936</f>
        <v>0</v>
      </c>
      <c r="AT936" s="318" t="str">
        <f>IF(AS936=0,"",_xlfn.XLOOKUP(AS936,StatePicklist!$1:$1,StatePicklist!$3:$3,"NA",0))</f>
        <v/>
      </c>
      <c r="AU936" s="297" t="str">
        <f ca="1">IF(RMDF!AT936="", "", IF(ISNUMBER(MATCH(RMDF!AT936, INDIRECT(AT936), 0)), "OK", "Invalid"))</f>
        <v/>
      </c>
      <c r="AV936" s="281"/>
      <c r="AW936" s="281"/>
      <c r="AX936" s="281"/>
      <c r="AY936" s="281" t="b">
        <f>AND(RMDF!BB936&gt;=0, RMDF!BB936&lt;=1-SUM(RMDF!Z936,RMDF!AG936,RMDF!AN936,RMDF!AU936), RMDF!BB936=ROUND(RMDF!BB936,4))</f>
        <v>1</v>
      </c>
      <c r="AZ936" s="317">
        <f>RMDF!AZ936</f>
        <v>0</v>
      </c>
      <c r="BA936" s="318" t="str">
        <f>IF(AZ936=0,"",_xlfn.XLOOKUP(AZ936,StatePicklist!$1:$1,StatePicklist!$3:$3,"NA",0))</f>
        <v/>
      </c>
      <c r="BB936" s="297" t="str">
        <f ca="1">IF(RMDF!BA936="", "", IF(ISNUMBER(MATCH(RMDF!BA936, INDIRECT(BA936), 0)), "OK", "Invalid"))</f>
        <v/>
      </c>
      <c r="BC936" s="281"/>
      <c r="BD936" s="281"/>
      <c r="BE936" s="281"/>
      <c r="BF936" s="281" t="b">
        <f>AND(RMDF!BI936&gt;=0, RMDF!BI936&lt;=1-SUM(RMDF!Z936,RMDF!AG936,RMDF!AN936,RMDF!AU936,RMDF!BB936), RMDF!BI936=ROUND(RMDF!BI936,4))</f>
        <v>1</v>
      </c>
      <c r="BG936" s="317">
        <f>RMDF!BG936</f>
        <v>0</v>
      </c>
      <c r="BH936" s="318" t="str">
        <f>IF(BG936=0,"",_xlfn.XLOOKUP(BG936,StatePicklist!$1:$1,StatePicklist!$3:$3,"NA",0))</f>
        <v/>
      </c>
      <c r="BI936" s="297" t="str">
        <f ca="1">IF(RMDF!BH936="", "", IF(ISNUMBER(MATCH(RMDF!BH936, INDIRECT(BH936), 0)), "OK", "Invalid"))</f>
        <v/>
      </c>
      <c r="BJ936" s="281"/>
      <c r="BK936" s="281"/>
      <c r="BL936" s="281"/>
      <c r="BM936" s="281" t="b">
        <f>AND(RMDF!BP936&gt;=0, RMDF!BP936&lt;=1-SUM(RMDF!Z936,RMDF!AG936,RMDF!AN936,RMDF!AU936,RMDF!BB936,RMDF!BI936), RMDF!BP936=ROUND(RMDF!BP936,4))</f>
        <v>1</v>
      </c>
      <c r="BN936" s="317">
        <f>RMDF!BN936</f>
        <v>0</v>
      </c>
      <c r="BO936" s="318" t="str">
        <f>IF(BN936=0,"",_xlfn.XLOOKUP(BN936,StatePicklist!$1:$1,StatePicklist!$3:$3,"NA",0))</f>
        <v/>
      </c>
      <c r="BP936" s="297" t="str">
        <f ca="1">IF(RMDF!BO936="", "", IF(ISNUMBER(MATCH(RMDF!BO936, INDIRECT(BO936), 0)), "OK", "Invalid"))</f>
        <v/>
      </c>
      <c r="BQ936" s="281"/>
      <c r="BR936" s="281"/>
      <c r="BS936" s="281"/>
      <c r="BT936" s="281" t="b">
        <f>AND(RMDF!BW936&gt;=0, RMDF!BW936&lt;=1-SUM(RMDF!Z936,RMDF!AG936,RMDF!AN936,RMDF!AU936,RMDF!BB936,RMDF!BI936,RMDF!BP936), RMDF!BW936=ROUND(RMDF!BW936,4))</f>
        <v>1</v>
      </c>
      <c r="BU936" s="317">
        <f>RMDF!BU936</f>
        <v>0</v>
      </c>
      <c r="BV936" s="318" t="str">
        <f>IF(BU936=0,"",_xlfn.XLOOKUP(BU936,StatePicklist!$1:$1,StatePicklist!$3:$3,"NA",0))</f>
        <v/>
      </c>
      <c r="BW936" s="297" t="str">
        <f ca="1">IF(RMDF!BV936="", "", IF(ISNUMBER(MATCH(RMDF!BV936, INDIRECT(BV936), 0)), "OK", "Invalid"))</f>
        <v/>
      </c>
      <c r="BX936" s="281"/>
      <c r="BY936" s="281"/>
      <c r="BZ936" s="281"/>
      <c r="CA936" s="281" t="b">
        <f>AND(RMDF!CD936&gt;=0, RMDF!CD936&lt;=1-SUM(RMDF!Z936,RMDF!AG936,RMDF!AN936,RMDF!AU936,RMDF!BB936,RMDF!BI936,RMDF!BP936,RMDF!BW936), RMDF!CD936=ROUND(RMDF!CD936,4))</f>
        <v>1</v>
      </c>
      <c r="CB936" s="317">
        <f>RMDF!CB936</f>
        <v>0</v>
      </c>
      <c r="CC936" s="318" t="str">
        <f>IF(CB936=0,"",_xlfn.XLOOKUP(CB936,StatePicklist!$1:$1,StatePicklist!$3:$3,"NA",0))</f>
        <v/>
      </c>
      <c r="CD936" s="297" t="str">
        <f ca="1">IF(RMDF!CC936="", "", IF(ISNUMBER(MATCH(RMDF!CC936, INDIRECT(CC936), 0)), "OK", "Invalid"))</f>
        <v/>
      </c>
      <c r="CE936" s="281"/>
      <c r="CF936" s="281"/>
      <c r="CG936" s="281"/>
      <c r="CH936" s="281" t="b">
        <f>AND(RMDF!CK936&gt;=0, RMDF!CK936&lt;=1-SUM(RMDF!Z936,RMDF!AG936,RMDF!AN936,RMDF!AU936,RMDF!BB936,RMDF!BI936,RMDF!BP936,RMDF!BW936,RMDF!CD936), RMDF!CK936=ROUND(RMDF!CK936,4))</f>
        <v>1</v>
      </c>
      <c r="CI936" s="317">
        <f>RMDF!CI936</f>
        <v>0</v>
      </c>
      <c r="CJ936" s="318" t="str">
        <f>IF(CI936=0,"",_xlfn.XLOOKUP(CI936,StatePicklist!$1:$1,StatePicklist!$3:$3,"NA",0))</f>
        <v/>
      </c>
      <c r="CK936" s="297" t="str">
        <f ca="1">IF(RMDF!CJ936="", "", IF(ISNUMBER(MATCH(RMDF!CJ936, INDIRECT(CJ936), 0)), "OK", "Invalid"))</f>
        <v/>
      </c>
      <c r="CL936" s="281"/>
      <c r="CM936" s="281"/>
      <c r="CN936" s="281"/>
      <c r="CO936" s="281" t="b">
        <f>AND(RMDF!CR936&gt;=0, RMDF!CR936&lt;=1-SUM(RMDF!Z936,RMDF!AG936,RMDF!AN936,RMDF!AU936,RMDF!BB936,RMDF!BI936,RMDF!BP936,RMDF!BW936,RMDF!CD936,RMDF!CK936), RMDF!CR936=ROUND(RMDF!CR936,4))</f>
        <v>1</v>
      </c>
      <c r="CP936" s="317">
        <f>RMDF!CP936</f>
        <v>0</v>
      </c>
      <c r="CQ936" s="318" t="str">
        <f>IF(CP936=0,"",_xlfn.XLOOKUP(CP936,StatePicklist!$1:$1,StatePicklist!$3:$3,"NA",0))</f>
        <v/>
      </c>
      <c r="CR936" s="297" t="str">
        <f ca="1">IF(RMDF!CQ936="", "", IF(ISNUMBER(MATCH(RMDF!CQ936, INDIRECT(CQ936), 0)), "OK", "Invalid"))</f>
        <v/>
      </c>
      <c r="CS936" s="281"/>
      <c r="CT936" s="281"/>
      <c r="CU936" s="281"/>
      <c r="CV936" s="281" t="b">
        <f>AND(RMDF!CY936&gt;=0, RMDF!CY936&lt;=1-SUM(RMDF!Z936,RMDF!AG936,RMDF!AN936,RMDF!AU936,RMDF!BB936,RMDF!BI936,RMDF!BP936,RMDF!BW936,RMDF!CD936,RMDF!CK936,RMDF!CR936), RMDF!CY936=ROUND(RMDF!CY936,4))</f>
        <v>1</v>
      </c>
      <c r="CW936" s="317">
        <f>RMDF!CW936</f>
        <v>0</v>
      </c>
      <c r="CX936" s="318" t="str">
        <f>IF(CW936=0,"",_xlfn.XLOOKUP(CW936,StatePicklist!$1:$1,StatePicklist!$3:$3,"NA",0))</f>
        <v/>
      </c>
      <c r="CY936" s="297" t="str">
        <f ca="1">IF(RMDF!CX936="", "", IF(ISNUMBER(MATCH(RMDF!CX936, INDIRECT(CX936), 0)), "OK", "Invalid"))</f>
        <v/>
      </c>
      <c r="CZ936" s="281"/>
      <c r="DA936" s="281"/>
      <c r="DB936" s="281"/>
      <c r="DC936" s="281" t="b">
        <f>AND(RMDF!DF936&gt;=0, RMDF!DF936&lt;=1-SUM(RMDF!Z936,RMDF!AG936,RMDF!AN936,RMDF!AU936,RMDF!BB936,RMDF!BI936,RMDF!BP936,RMDF!BW936,RMDF!CD936,RMDF!CK936,RMDF!CR936,RMDF!CY936), RMDF!DF936=ROUND(RMDF!DF936,4))</f>
        <v>1</v>
      </c>
      <c r="DD936" s="317">
        <f>RMDF!DD936</f>
        <v>0</v>
      </c>
      <c r="DE936" s="318" t="str">
        <f>IF(DD936=0,"",_xlfn.XLOOKUP(DD936,StatePicklist!$1:$1,StatePicklist!$3:$3,"NA",0))</f>
        <v/>
      </c>
      <c r="DF936" s="297" t="str">
        <f ca="1">IF(RMDF!DE936="", "", IF(ISNUMBER(MATCH(RMDF!DE936, INDIRECT(DE936), 0)), "OK", "Invalid"))</f>
        <v/>
      </c>
      <c r="DG936" s="281"/>
      <c r="DH936" s="281"/>
      <c r="DI936" s="281"/>
      <c r="DJ936" s="281" t="b">
        <f>AND(RMDF!DM936&gt;=0, RMDF!DM936&lt;=1-SUM(RMDF!Z936,RMDF!AG936,RMDF!AN936,RMDF!AU936,RMDF!BB936,RMDF!BI936,RMDF!BP936,RMDF!BW936,RMDF!CD936,RMDF!CK936,RMDF!CR936,RMDF!CY936,RMDF!DF936), RMDF!DM936=ROUND(RMDF!DM936,4))</f>
        <v>1</v>
      </c>
      <c r="DK936" s="317">
        <f>RMDF!DK936</f>
        <v>0</v>
      </c>
      <c r="DL936" s="318" t="str">
        <f>IF(DK936=0,"",_xlfn.XLOOKUP(DK936,StatePicklist!$1:$1,StatePicklist!$3:$3,"NA",0))</f>
        <v/>
      </c>
      <c r="DM936" s="297" t="str">
        <f ca="1">IF(RMDF!DL936="", "", IF(ISNUMBER(MATCH(RMDF!DL936, INDIRECT(DL936), 0)), "OK", "Invalid"))</f>
        <v/>
      </c>
      <c r="DN936" s="281"/>
      <c r="DO936" s="281"/>
      <c r="DP936" s="281"/>
      <c r="DQ936" s="281" t="b">
        <f>AND(RMDF!DT936&gt;=0, RMDF!DT936&lt;=1-SUM(RMDF!Z936,RMDF!AG936,RMDF!AN936,RMDF!AU936,RMDF!BB936,RMDF!BI936,RMDF!BP936,RMDF!BW936,RMDF!CD936,RMDF!CK936,RMDF!CR936,RMDF!CY936,RMDF!DF936,RMDF!DM936), RMDF!DT936=ROUND(RMDF!DT936,4))</f>
        <v>1</v>
      </c>
      <c r="DR936" s="317">
        <f>RMDF!DR936</f>
        <v>0</v>
      </c>
      <c r="DS936" s="318" t="str">
        <f>IF(DR936=0,"",_xlfn.XLOOKUP(DR936,StatePicklist!$1:$1,StatePicklist!$3:$3,"NA",0))</f>
        <v/>
      </c>
      <c r="DT936" s="297" t="str">
        <f ca="1">IF(RMDF!DS936="", "", IF(ISNUMBER(MATCH(RMDF!DS936, INDIRECT(DS936), 0)), "OK", "Invalid"))</f>
        <v/>
      </c>
      <c r="DU936" s="281"/>
      <c r="DV936" s="281"/>
      <c r="DW936" s="281"/>
      <c r="DX936" s="281" t="b">
        <f>AND(RMDF!EA936&gt;=0, RMDF!EA936&lt;=1-SUM(RMDF!Z936,RMDF!AG936,RMDF!AN936,RMDF!AU936,RMDF!BB936,RMDF!BI936,RMDF!BP936,RMDF!BW936,RMDF!CD936,RMDF!CK936,RMDF!CR936,RMDF!CY936,RMDF!DF936,RMDF!DM936,RMDF!DT936), RMDF!EA936=ROUND(RMDF!EA936,4))</f>
        <v>1</v>
      </c>
      <c r="DY936" s="317">
        <f>RMDF!DY936</f>
        <v>0</v>
      </c>
      <c r="DZ936" s="318" t="str">
        <f>IF(DY936=0,"",_xlfn.XLOOKUP(DY936,StatePicklist!$1:$1,StatePicklist!$3:$3,"NA",0))</f>
        <v/>
      </c>
      <c r="EA936" s="297" t="str">
        <f ca="1">IF(RMDF!DZ936="", "", IF(ISNUMBER(MATCH(RMDF!DZ936, INDIRECT(DZ936), 0)), "OK", "Invalid"))</f>
        <v/>
      </c>
      <c r="EB936" s="281"/>
      <c r="EC936" s="281"/>
      <c r="ED936" s="281"/>
      <c r="EE936" s="281" t="b">
        <f>AND(RMDF!EH936&gt;=0, RMDF!EH936&lt;=1-SUM(RMDF!Z936,RMDF!AG936,RMDF!AN936,RMDF!AU936,RMDF!BB936,RMDF!BI936,RMDF!BP936,RMDF!BW936,RMDF!CD936,RMDF!CK936,RMDF!CR936,RMDF!CY936,RMDF!DF936,RMDF!DM936,RMDF!DT936,RMDF!EA936), RMDF!EH936=ROUND(RMDF!EH936,4))</f>
        <v>1</v>
      </c>
      <c r="EF936" s="317">
        <f>RMDF!EF936</f>
        <v>0</v>
      </c>
      <c r="EG936" s="318" t="str">
        <f>IF(EF936=0,"",_xlfn.XLOOKUP(EF936,StatePicklist!$1:$1,StatePicklist!$3:$3,"NA",0))</f>
        <v/>
      </c>
      <c r="EH936" s="297" t="str">
        <f ca="1">IF(RMDF!EG936="", "", IF(ISNUMBER(MATCH(RMDF!EG936, INDIRECT(EG936), 0)), "OK", "Invalid"))</f>
        <v/>
      </c>
      <c r="EI936" s="281"/>
      <c r="EJ936" s="281"/>
      <c r="EK936" s="281"/>
      <c r="EL936" s="281" t="b">
        <f>AND(RMDF!EO936&gt;=0, RMDF!EO936&lt;=1-SUM(RMDF!Z936,RMDF!AG936,RMDF!AN936,RMDF!AU936,RMDF!BB936,RMDF!BI936,RMDF!BP936,RMDF!BW936,RMDF!CD936,RMDF!CK936,RMDF!CR936,RMDF!CY936,RMDF!DF936,RMDF!DM936,RMDF!DT936,RMDF!EA936,RMDF!EH936), RMDF!EO936=ROUND(RMDF!EO936,4))</f>
        <v>1</v>
      </c>
      <c r="EM936" s="317">
        <f>RMDF!EM936</f>
        <v>0</v>
      </c>
      <c r="EN936" s="318" t="str">
        <f>IF(EM936=0,"",_xlfn.XLOOKUP(EM936,StatePicklist!$1:$1,StatePicklist!$3:$3,"NA",0))</f>
        <v/>
      </c>
      <c r="EO936" s="297" t="str">
        <f ca="1">IF(RMDF!EN936="", "", IF(ISNUMBER(MATCH(RMDF!EN936, INDIRECT(EN936), 0)), "OK", "Invalid"))</f>
        <v/>
      </c>
      <c r="EP936" s="281"/>
      <c r="EQ936" s="281"/>
      <c r="ER936" s="281"/>
      <c r="ES936" s="281" t="b">
        <f>AND(RMDF!EV936&gt;=0, RMDF!EV936&lt;=1-SUM(RMDF!Z936,RMDF!AG936,RMDF!AN936,RMDF!AU936,RMDF!BB936,RMDF!BI936,RMDF!BP936,RMDF!BW936,RMDF!CD936,RMDF!CK936,RMDF!CR936,RMDF!CY936,RMDF!DF936,RMDF!DM936,RMDF!DT936,RMDF!EA936,RMDF!EH936,RMDF!EO936), RMDF!EV936=ROUND(RMDF!EV936,4))</f>
        <v>1</v>
      </c>
      <c r="ET936" s="317">
        <f>RMDF!ET936</f>
        <v>0</v>
      </c>
      <c r="EU936" s="318" t="str">
        <f>IF(ET936=0,"",_xlfn.XLOOKUP(ET936,StatePicklist!$1:$1,StatePicklist!$3:$3,"NA",0))</f>
        <v/>
      </c>
      <c r="EV936" s="297" t="str">
        <f ca="1">IF(RMDF!EU936="", "", IF(ISNUMBER(MATCH(RMDF!EU936, INDIRECT(EU936), 0)), "OK", "Invalid"))</f>
        <v/>
      </c>
      <c r="EW936" s="281"/>
      <c r="EX936" s="281"/>
      <c r="EY936" s="281"/>
      <c r="EZ936" s="281" t="b">
        <f>AND(RMDF!FC936&gt;=0, RMDF!FC936&lt;=1-SUM(RMDF!Z936,RMDF!AG936,RMDF!AN936,RMDF!AU936,RMDF!BB936,RMDF!BI936,RMDF!BP936,RMDF!BW936,RMDF!CD936,RMDF!CK936,RMDF!CR936,RMDF!CY936,RMDF!DF936,RMDF!DM936,RMDF!DT936,RMDF!EA936,RMDF!EH936,RMDF!EO936,RMDF!EV936), RMDF!FC936=ROUND(RMDF!FC936,4))</f>
        <v>1</v>
      </c>
      <c r="FA936" s="317">
        <f>RMDF!FA936</f>
        <v>0</v>
      </c>
      <c r="FB936" s="318" t="str">
        <f>IF(FA936=0,"",_xlfn.XLOOKUP(FA936,StatePicklist!$1:$1,StatePicklist!$3:$3,"NA",0))</f>
        <v/>
      </c>
      <c r="FC936" s="297" t="str">
        <f ca="1">IF(RMDF!FB936="", "", IF(ISNUMBER(MATCH(RMDF!FB936, INDIRECT(FB936), 0)), "OK", "Invalid"))</f>
        <v/>
      </c>
    </row>
    <row r="937" spans="1:159" s="205" customFormat="1" ht="39.9" customHeight="1" x14ac:dyDescent="0.25">
      <c r="A937" s="206"/>
      <c r="B937" s="196"/>
      <c r="C937" s="197"/>
      <c r="D937" s="198"/>
      <c r="E937" s="199"/>
      <c r="F937" s="200"/>
      <c r="G937" s="201"/>
      <c r="H937" s="292"/>
      <c r="I937" s="305">
        <f>RMDF!I937</f>
        <v>0</v>
      </c>
      <c r="J937" s="305" t="str">
        <f>IF(I937=ProductCode!$B$30,"PDReclPost",IF(OR(I937=ProductCode!$C$30,I937=ProductCode!$E$30,I937=ProductCode!$G$30),"PDPreCon",IF(OR(I937=ProductCode!$D$30,I937=ProductCode!$F$30),"PDNotReclPost","")))</f>
        <v/>
      </c>
      <c r="K937" s="305" t="str">
        <f t="shared" si="51"/>
        <v/>
      </c>
      <c r="L937" s="289"/>
      <c r="M937" s="305" t="str">
        <f t="shared" si="51"/>
        <v/>
      </c>
      <c r="N937" s="289" t="b">
        <f>AND(RMDF!N937&gt;=0, RMDF!N937&lt;=1-RMDF!L937, RMDF!N937=ROUND(RMDF!N937,4))</f>
        <v>1</v>
      </c>
      <c r="O937" s="286" t="str">
        <f>IF(P937="","",IF(I937="","",IF(LEFT(I937,13)="Reclaimed pos",RawMaterialCode!$E$569,RawMaterialCode!$E$568)))</f>
        <v>Reclaimed pre-consumer mixed fibers (RM0578)</v>
      </c>
      <c r="P937" s="295">
        <f t="shared" si="52"/>
        <v>1</v>
      </c>
      <c r="Q937" s="202"/>
      <c r="R937" s="203"/>
      <c r="S937" s="204" t="str">
        <f t="shared" si="53"/>
        <v/>
      </c>
      <c r="T937" s="281"/>
      <c r="U937" s="281"/>
      <c r="V937" s="281"/>
      <c r="W937" s="281"/>
      <c r="X937" s="317">
        <f>RMDF!X937</f>
        <v>0</v>
      </c>
      <c r="Y937" s="318" t="str">
        <f>IF(X937=0,"",_xlfn.XLOOKUP(X937,StatePicklist!$1:$1,StatePicklist!$3:$3,"NA",0))</f>
        <v/>
      </c>
      <c r="Z937" s="297" t="str">
        <f ca="1">IF(RMDF!Y937="", "", IF(ISNUMBER(MATCH(RMDF!Y937, INDIRECT(Y937), 0)), "OK", "Invalid"))</f>
        <v/>
      </c>
      <c r="AA937" s="281"/>
      <c r="AB937" s="281"/>
      <c r="AC937" s="281"/>
      <c r="AD937" s="281" t="b">
        <f>AND(RMDF!AG937&gt;=0, RMDF!AG937&lt;=1-RMDF!Z937, RMDF!AG937=ROUND(RMDF!AG937,4))</f>
        <v>1</v>
      </c>
      <c r="AE937" s="317">
        <f>RMDF!AE937</f>
        <v>0</v>
      </c>
      <c r="AF937" s="318" t="str">
        <f>IF(AE937=0,"",_xlfn.XLOOKUP(AE937,StatePicklist!$1:$1,StatePicklist!$3:$3,"NA",0))</f>
        <v/>
      </c>
      <c r="AG937" s="297" t="str">
        <f ca="1">IF(RMDF!AF937="", "", IF(ISNUMBER(MATCH(RMDF!AF937, INDIRECT(AF937), 0)), "OK", "Invalid"))</f>
        <v/>
      </c>
      <c r="AH937" s="281"/>
      <c r="AI937" s="281"/>
      <c r="AJ937" s="281"/>
      <c r="AK937" s="281" t="b">
        <f>AND(RMDF!AN937&gt;=0, RMDF!AN937&lt;=1-SUM(RMDF!Z937,RMDF!AG937), RMDF!AN937=ROUND(RMDF!AN937,4))</f>
        <v>1</v>
      </c>
      <c r="AL937" s="317">
        <f>RMDF!AL937</f>
        <v>0</v>
      </c>
      <c r="AM937" s="318" t="str">
        <f>IF(AL937=0,"",_xlfn.XLOOKUP(AL937,StatePicklist!$1:$1,StatePicklist!$3:$3,"NA",0))</f>
        <v/>
      </c>
      <c r="AN937" s="297" t="str">
        <f ca="1">IF(RMDF!AM937="", "", IF(ISNUMBER(MATCH(RMDF!AM937, INDIRECT(AM937), 0)), "OK", "Invalid"))</f>
        <v/>
      </c>
      <c r="AO937" s="281"/>
      <c r="AP937" s="281"/>
      <c r="AQ937" s="281"/>
      <c r="AR937" s="281" t="b">
        <f>AND(RMDF!AU937&gt;=0, RMDF!AU937&lt;=1-SUM(RMDF!Z937,RMDF!AG937,RMDF!AN937), RMDF!AU937=ROUND(RMDF!AU937,4))</f>
        <v>1</v>
      </c>
      <c r="AS937" s="317">
        <f>RMDF!AS937</f>
        <v>0</v>
      </c>
      <c r="AT937" s="318" t="str">
        <f>IF(AS937=0,"",_xlfn.XLOOKUP(AS937,StatePicklist!$1:$1,StatePicklist!$3:$3,"NA",0))</f>
        <v/>
      </c>
      <c r="AU937" s="297" t="str">
        <f ca="1">IF(RMDF!AT937="", "", IF(ISNUMBER(MATCH(RMDF!AT937, INDIRECT(AT937), 0)), "OK", "Invalid"))</f>
        <v/>
      </c>
      <c r="AV937" s="281"/>
      <c r="AW937" s="281"/>
      <c r="AX937" s="281"/>
      <c r="AY937" s="281" t="b">
        <f>AND(RMDF!BB937&gt;=0, RMDF!BB937&lt;=1-SUM(RMDF!Z937,RMDF!AG937,RMDF!AN937,RMDF!AU937), RMDF!BB937=ROUND(RMDF!BB937,4))</f>
        <v>1</v>
      </c>
      <c r="AZ937" s="317">
        <f>RMDF!AZ937</f>
        <v>0</v>
      </c>
      <c r="BA937" s="318" t="str">
        <f>IF(AZ937=0,"",_xlfn.XLOOKUP(AZ937,StatePicklist!$1:$1,StatePicklist!$3:$3,"NA",0))</f>
        <v/>
      </c>
      <c r="BB937" s="297" t="str">
        <f ca="1">IF(RMDF!BA937="", "", IF(ISNUMBER(MATCH(RMDF!BA937, INDIRECT(BA937), 0)), "OK", "Invalid"))</f>
        <v/>
      </c>
      <c r="BC937" s="281"/>
      <c r="BD937" s="281"/>
      <c r="BE937" s="281"/>
      <c r="BF937" s="281" t="b">
        <f>AND(RMDF!BI937&gt;=0, RMDF!BI937&lt;=1-SUM(RMDF!Z937,RMDF!AG937,RMDF!AN937,RMDF!AU937,RMDF!BB937), RMDF!BI937=ROUND(RMDF!BI937,4))</f>
        <v>1</v>
      </c>
      <c r="BG937" s="317">
        <f>RMDF!BG937</f>
        <v>0</v>
      </c>
      <c r="BH937" s="318" t="str">
        <f>IF(BG937=0,"",_xlfn.XLOOKUP(BG937,StatePicklist!$1:$1,StatePicklist!$3:$3,"NA",0))</f>
        <v/>
      </c>
      <c r="BI937" s="297" t="str">
        <f ca="1">IF(RMDF!BH937="", "", IF(ISNUMBER(MATCH(RMDF!BH937, INDIRECT(BH937), 0)), "OK", "Invalid"))</f>
        <v/>
      </c>
      <c r="BJ937" s="281"/>
      <c r="BK937" s="281"/>
      <c r="BL937" s="281"/>
      <c r="BM937" s="281" t="b">
        <f>AND(RMDF!BP937&gt;=0, RMDF!BP937&lt;=1-SUM(RMDF!Z937,RMDF!AG937,RMDF!AN937,RMDF!AU937,RMDF!BB937,RMDF!BI937), RMDF!BP937=ROUND(RMDF!BP937,4))</f>
        <v>1</v>
      </c>
      <c r="BN937" s="317">
        <f>RMDF!BN937</f>
        <v>0</v>
      </c>
      <c r="BO937" s="318" t="str">
        <f>IF(BN937=0,"",_xlfn.XLOOKUP(BN937,StatePicklist!$1:$1,StatePicklist!$3:$3,"NA",0))</f>
        <v/>
      </c>
      <c r="BP937" s="297" t="str">
        <f ca="1">IF(RMDF!BO937="", "", IF(ISNUMBER(MATCH(RMDF!BO937, INDIRECT(BO937), 0)), "OK", "Invalid"))</f>
        <v/>
      </c>
      <c r="BQ937" s="281"/>
      <c r="BR937" s="281"/>
      <c r="BS937" s="281"/>
      <c r="BT937" s="281" t="b">
        <f>AND(RMDF!BW937&gt;=0, RMDF!BW937&lt;=1-SUM(RMDF!Z937,RMDF!AG937,RMDF!AN937,RMDF!AU937,RMDF!BB937,RMDF!BI937,RMDF!BP937), RMDF!BW937=ROUND(RMDF!BW937,4))</f>
        <v>1</v>
      </c>
      <c r="BU937" s="317">
        <f>RMDF!BU937</f>
        <v>0</v>
      </c>
      <c r="BV937" s="318" t="str">
        <f>IF(BU937=0,"",_xlfn.XLOOKUP(BU937,StatePicklist!$1:$1,StatePicklist!$3:$3,"NA",0))</f>
        <v/>
      </c>
      <c r="BW937" s="297" t="str">
        <f ca="1">IF(RMDF!BV937="", "", IF(ISNUMBER(MATCH(RMDF!BV937, INDIRECT(BV937), 0)), "OK", "Invalid"))</f>
        <v/>
      </c>
      <c r="BX937" s="281"/>
      <c r="BY937" s="281"/>
      <c r="BZ937" s="281"/>
      <c r="CA937" s="281" t="b">
        <f>AND(RMDF!CD937&gt;=0, RMDF!CD937&lt;=1-SUM(RMDF!Z937,RMDF!AG937,RMDF!AN937,RMDF!AU937,RMDF!BB937,RMDF!BI937,RMDF!BP937,RMDF!BW937), RMDF!CD937=ROUND(RMDF!CD937,4))</f>
        <v>1</v>
      </c>
      <c r="CB937" s="317">
        <f>RMDF!CB937</f>
        <v>0</v>
      </c>
      <c r="CC937" s="318" t="str">
        <f>IF(CB937=0,"",_xlfn.XLOOKUP(CB937,StatePicklist!$1:$1,StatePicklist!$3:$3,"NA",0))</f>
        <v/>
      </c>
      <c r="CD937" s="297" t="str">
        <f ca="1">IF(RMDF!CC937="", "", IF(ISNUMBER(MATCH(RMDF!CC937, INDIRECT(CC937), 0)), "OK", "Invalid"))</f>
        <v/>
      </c>
      <c r="CE937" s="281"/>
      <c r="CF937" s="281"/>
      <c r="CG937" s="281"/>
      <c r="CH937" s="281" t="b">
        <f>AND(RMDF!CK937&gt;=0, RMDF!CK937&lt;=1-SUM(RMDF!Z937,RMDF!AG937,RMDF!AN937,RMDF!AU937,RMDF!BB937,RMDF!BI937,RMDF!BP937,RMDF!BW937,RMDF!CD937), RMDF!CK937=ROUND(RMDF!CK937,4))</f>
        <v>1</v>
      </c>
      <c r="CI937" s="317">
        <f>RMDF!CI937</f>
        <v>0</v>
      </c>
      <c r="CJ937" s="318" t="str">
        <f>IF(CI937=0,"",_xlfn.XLOOKUP(CI937,StatePicklist!$1:$1,StatePicklist!$3:$3,"NA",0))</f>
        <v/>
      </c>
      <c r="CK937" s="297" t="str">
        <f ca="1">IF(RMDF!CJ937="", "", IF(ISNUMBER(MATCH(RMDF!CJ937, INDIRECT(CJ937), 0)), "OK", "Invalid"))</f>
        <v/>
      </c>
      <c r="CL937" s="281"/>
      <c r="CM937" s="281"/>
      <c r="CN937" s="281"/>
      <c r="CO937" s="281" t="b">
        <f>AND(RMDF!CR937&gt;=0, RMDF!CR937&lt;=1-SUM(RMDF!Z937,RMDF!AG937,RMDF!AN937,RMDF!AU937,RMDF!BB937,RMDF!BI937,RMDF!BP937,RMDF!BW937,RMDF!CD937,RMDF!CK937), RMDF!CR937=ROUND(RMDF!CR937,4))</f>
        <v>1</v>
      </c>
      <c r="CP937" s="317">
        <f>RMDF!CP937</f>
        <v>0</v>
      </c>
      <c r="CQ937" s="318" t="str">
        <f>IF(CP937=0,"",_xlfn.XLOOKUP(CP937,StatePicklist!$1:$1,StatePicklist!$3:$3,"NA",0))</f>
        <v/>
      </c>
      <c r="CR937" s="297" t="str">
        <f ca="1">IF(RMDF!CQ937="", "", IF(ISNUMBER(MATCH(RMDF!CQ937, INDIRECT(CQ937), 0)), "OK", "Invalid"))</f>
        <v/>
      </c>
      <c r="CS937" s="281"/>
      <c r="CT937" s="281"/>
      <c r="CU937" s="281"/>
      <c r="CV937" s="281" t="b">
        <f>AND(RMDF!CY937&gt;=0, RMDF!CY937&lt;=1-SUM(RMDF!Z937,RMDF!AG937,RMDF!AN937,RMDF!AU937,RMDF!BB937,RMDF!BI937,RMDF!BP937,RMDF!BW937,RMDF!CD937,RMDF!CK937,RMDF!CR937), RMDF!CY937=ROUND(RMDF!CY937,4))</f>
        <v>1</v>
      </c>
      <c r="CW937" s="317">
        <f>RMDF!CW937</f>
        <v>0</v>
      </c>
      <c r="CX937" s="318" t="str">
        <f>IF(CW937=0,"",_xlfn.XLOOKUP(CW937,StatePicklist!$1:$1,StatePicklist!$3:$3,"NA",0))</f>
        <v/>
      </c>
      <c r="CY937" s="297" t="str">
        <f ca="1">IF(RMDF!CX937="", "", IF(ISNUMBER(MATCH(RMDF!CX937, INDIRECT(CX937), 0)), "OK", "Invalid"))</f>
        <v/>
      </c>
      <c r="CZ937" s="281"/>
      <c r="DA937" s="281"/>
      <c r="DB937" s="281"/>
      <c r="DC937" s="281" t="b">
        <f>AND(RMDF!DF937&gt;=0, RMDF!DF937&lt;=1-SUM(RMDF!Z937,RMDF!AG937,RMDF!AN937,RMDF!AU937,RMDF!BB937,RMDF!BI937,RMDF!BP937,RMDF!BW937,RMDF!CD937,RMDF!CK937,RMDF!CR937,RMDF!CY937), RMDF!DF937=ROUND(RMDF!DF937,4))</f>
        <v>1</v>
      </c>
      <c r="DD937" s="317">
        <f>RMDF!DD937</f>
        <v>0</v>
      </c>
      <c r="DE937" s="318" t="str">
        <f>IF(DD937=0,"",_xlfn.XLOOKUP(DD937,StatePicklist!$1:$1,StatePicklist!$3:$3,"NA",0))</f>
        <v/>
      </c>
      <c r="DF937" s="297" t="str">
        <f ca="1">IF(RMDF!DE937="", "", IF(ISNUMBER(MATCH(RMDF!DE937, INDIRECT(DE937), 0)), "OK", "Invalid"))</f>
        <v/>
      </c>
      <c r="DG937" s="281"/>
      <c r="DH937" s="281"/>
      <c r="DI937" s="281"/>
      <c r="DJ937" s="281" t="b">
        <f>AND(RMDF!DM937&gt;=0, RMDF!DM937&lt;=1-SUM(RMDF!Z937,RMDF!AG937,RMDF!AN937,RMDF!AU937,RMDF!BB937,RMDF!BI937,RMDF!BP937,RMDF!BW937,RMDF!CD937,RMDF!CK937,RMDF!CR937,RMDF!CY937,RMDF!DF937), RMDF!DM937=ROUND(RMDF!DM937,4))</f>
        <v>1</v>
      </c>
      <c r="DK937" s="317">
        <f>RMDF!DK937</f>
        <v>0</v>
      </c>
      <c r="DL937" s="318" t="str">
        <f>IF(DK937=0,"",_xlfn.XLOOKUP(DK937,StatePicklist!$1:$1,StatePicklist!$3:$3,"NA",0))</f>
        <v/>
      </c>
      <c r="DM937" s="297" t="str">
        <f ca="1">IF(RMDF!DL937="", "", IF(ISNUMBER(MATCH(RMDF!DL937, INDIRECT(DL937), 0)), "OK", "Invalid"))</f>
        <v/>
      </c>
      <c r="DN937" s="281"/>
      <c r="DO937" s="281"/>
      <c r="DP937" s="281"/>
      <c r="DQ937" s="281" t="b">
        <f>AND(RMDF!DT937&gt;=0, RMDF!DT937&lt;=1-SUM(RMDF!Z937,RMDF!AG937,RMDF!AN937,RMDF!AU937,RMDF!BB937,RMDF!BI937,RMDF!BP937,RMDF!BW937,RMDF!CD937,RMDF!CK937,RMDF!CR937,RMDF!CY937,RMDF!DF937,RMDF!DM937), RMDF!DT937=ROUND(RMDF!DT937,4))</f>
        <v>1</v>
      </c>
      <c r="DR937" s="317">
        <f>RMDF!DR937</f>
        <v>0</v>
      </c>
      <c r="DS937" s="318" t="str">
        <f>IF(DR937=0,"",_xlfn.XLOOKUP(DR937,StatePicklist!$1:$1,StatePicklist!$3:$3,"NA",0))</f>
        <v/>
      </c>
      <c r="DT937" s="297" t="str">
        <f ca="1">IF(RMDF!DS937="", "", IF(ISNUMBER(MATCH(RMDF!DS937, INDIRECT(DS937), 0)), "OK", "Invalid"))</f>
        <v/>
      </c>
      <c r="DU937" s="281"/>
      <c r="DV937" s="281"/>
      <c r="DW937" s="281"/>
      <c r="DX937" s="281" t="b">
        <f>AND(RMDF!EA937&gt;=0, RMDF!EA937&lt;=1-SUM(RMDF!Z937,RMDF!AG937,RMDF!AN937,RMDF!AU937,RMDF!BB937,RMDF!BI937,RMDF!BP937,RMDF!BW937,RMDF!CD937,RMDF!CK937,RMDF!CR937,RMDF!CY937,RMDF!DF937,RMDF!DM937,RMDF!DT937), RMDF!EA937=ROUND(RMDF!EA937,4))</f>
        <v>1</v>
      </c>
      <c r="DY937" s="317">
        <f>RMDF!DY937</f>
        <v>0</v>
      </c>
      <c r="DZ937" s="318" t="str">
        <f>IF(DY937=0,"",_xlfn.XLOOKUP(DY937,StatePicklist!$1:$1,StatePicklist!$3:$3,"NA",0))</f>
        <v/>
      </c>
      <c r="EA937" s="297" t="str">
        <f ca="1">IF(RMDF!DZ937="", "", IF(ISNUMBER(MATCH(RMDF!DZ937, INDIRECT(DZ937), 0)), "OK", "Invalid"))</f>
        <v/>
      </c>
      <c r="EB937" s="281"/>
      <c r="EC937" s="281"/>
      <c r="ED937" s="281"/>
      <c r="EE937" s="281" t="b">
        <f>AND(RMDF!EH937&gt;=0, RMDF!EH937&lt;=1-SUM(RMDF!Z937,RMDF!AG937,RMDF!AN937,RMDF!AU937,RMDF!BB937,RMDF!BI937,RMDF!BP937,RMDF!BW937,RMDF!CD937,RMDF!CK937,RMDF!CR937,RMDF!CY937,RMDF!DF937,RMDF!DM937,RMDF!DT937,RMDF!EA937), RMDF!EH937=ROUND(RMDF!EH937,4))</f>
        <v>1</v>
      </c>
      <c r="EF937" s="317">
        <f>RMDF!EF937</f>
        <v>0</v>
      </c>
      <c r="EG937" s="318" t="str">
        <f>IF(EF937=0,"",_xlfn.XLOOKUP(EF937,StatePicklist!$1:$1,StatePicklist!$3:$3,"NA",0))</f>
        <v/>
      </c>
      <c r="EH937" s="297" t="str">
        <f ca="1">IF(RMDF!EG937="", "", IF(ISNUMBER(MATCH(RMDF!EG937, INDIRECT(EG937), 0)), "OK", "Invalid"))</f>
        <v/>
      </c>
      <c r="EI937" s="281"/>
      <c r="EJ937" s="281"/>
      <c r="EK937" s="281"/>
      <c r="EL937" s="281" t="b">
        <f>AND(RMDF!EO937&gt;=0, RMDF!EO937&lt;=1-SUM(RMDF!Z937,RMDF!AG937,RMDF!AN937,RMDF!AU937,RMDF!BB937,RMDF!BI937,RMDF!BP937,RMDF!BW937,RMDF!CD937,RMDF!CK937,RMDF!CR937,RMDF!CY937,RMDF!DF937,RMDF!DM937,RMDF!DT937,RMDF!EA937,RMDF!EH937), RMDF!EO937=ROUND(RMDF!EO937,4))</f>
        <v>1</v>
      </c>
      <c r="EM937" s="317">
        <f>RMDF!EM937</f>
        <v>0</v>
      </c>
      <c r="EN937" s="318" t="str">
        <f>IF(EM937=0,"",_xlfn.XLOOKUP(EM937,StatePicklist!$1:$1,StatePicklist!$3:$3,"NA",0))</f>
        <v/>
      </c>
      <c r="EO937" s="297" t="str">
        <f ca="1">IF(RMDF!EN937="", "", IF(ISNUMBER(MATCH(RMDF!EN937, INDIRECT(EN937), 0)), "OK", "Invalid"))</f>
        <v/>
      </c>
      <c r="EP937" s="281"/>
      <c r="EQ937" s="281"/>
      <c r="ER937" s="281"/>
      <c r="ES937" s="281" t="b">
        <f>AND(RMDF!EV937&gt;=0, RMDF!EV937&lt;=1-SUM(RMDF!Z937,RMDF!AG937,RMDF!AN937,RMDF!AU937,RMDF!BB937,RMDF!BI937,RMDF!BP937,RMDF!BW937,RMDF!CD937,RMDF!CK937,RMDF!CR937,RMDF!CY937,RMDF!DF937,RMDF!DM937,RMDF!DT937,RMDF!EA937,RMDF!EH937,RMDF!EO937), RMDF!EV937=ROUND(RMDF!EV937,4))</f>
        <v>1</v>
      </c>
      <c r="ET937" s="317">
        <f>RMDF!ET937</f>
        <v>0</v>
      </c>
      <c r="EU937" s="318" t="str">
        <f>IF(ET937=0,"",_xlfn.XLOOKUP(ET937,StatePicklist!$1:$1,StatePicklist!$3:$3,"NA",0))</f>
        <v/>
      </c>
      <c r="EV937" s="297" t="str">
        <f ca="1">IF(RMDF!EU937="", "", IF(ISNUMBER(MATCH(RMDF!EU937, INDIRECT(EU937), 0)), "OK", "Invalid"))</f>
        <v/>
      </c>
      <c r="EW937" s="281"/>
      <c r="EX937" s="281"/>
      <c r="EY937" s="281"/>
      <c r="EZ937" s="281" t="b">
        <f>AND(RMDF!FC937&gt;=0, RMDF!FC937&lt;=1-SUM(RMDF!Z937,RMDF!AG937,RMDF!AN937,RMDF!AU937,RMDF!BB937,RMDF!BI937,RMDF!BP937,RMDF!BW937,RMDF!CD937,RMDF!CK937,RMDF!CR937,RMDF!CY937,RMDF!DF937,RMDF!DM937,RMDF!DT937,RMDF!EA937,RMDF!EH937,RMDF!EO937,RMDF!EV937), RMDF!FC937=ROUND(RMDF!FC937,4))</f>
        <v>1</v>
      </c>
      <c r="FA937" s="317">
        <f>RMDF!FA937</f>
        <v>0</v>
      </c>
      <c r="FB937" s="318" t="str">
        <f>IF(FA937=0,"",_xlfn.XLOOKUP(FA937,StatePicklist!$1:$1,StatePicklist!$3:$3,"NA",0))</f>
        <v/>
      </c>
      <c r="FC937" s="297" t="str">
        <f ca="1">IF(RMDF!FB937="", "", IF(ISNUMBER(MATCH(RMDF!FB937, INDIRECT(FB937), 0)), "OK", "Invalid"))</f>
        <v/>
      </c>
    </row>
    <row r="938" spans="1:159" s="205" customFormat="1" ht="39.9" customHeight="1" x14ac:dyDescent="0.25">
      <c r="A938" s="206"/>
      <c r="B938" s="196"/>
      <c r="C938" s="197"/>
      <c r="D938" s="198"/>
      <c r="E938" s="199"/>
      <c r="F938" s="200"/>
      <c r="G938" s="201"/>
      <c r="H938" s="292"/>
      <c r="I938" s="305">
        <f>RMDF!I938</f>
        <v>0</v>
      </c>
      <c r="J938" s="305" t="str">
        <f>IF(I938=ProductCode!$B$30,"PDReclPost",IF(OR(I938=ProductCode!$C$30,I938=ProductCode!$E$30,I938=ProductCode!$G$30),"PDPreCon",IF(OR(I938=ProductCode!$D$30,I938=ProductCode!$F$30),"PDNotReclPost","")))</f>
        <v/>
      </c>
      <c r="K938" s="305" t="str">
        <f t="shared" si="51"/>
        <v/>
      </c>
      <c r="L938" s="289"/>
      <c r="M938" s="305" t="str">
        <f t="shared" si="51"/>
        <v/>
      </c>
      <c r="N938" s="289" t="b">
        <f>AND(RMDF!N938&gt;=0, RMDF!N938&lt;=1-RMDF!L938, RMDF!N938=ROUND(RMDF!N938,4))</f>
        <v>1</v>
      </c>
      <c r="O938" s="286" t="str">
        <f>IF(P938="","",IF(I938="","",IF(LEFT(I938,13)="Reclaimed pos",RawMaterialCode!$E$569,RawMaterialCode!$E$568)))</f>
        <v>Reclaimed pre-consumer mixed fibers (RM0578)</v>
      </c>
      <c r="P938" s="295">
        <f t="shared" si="52"/>
        <v>1</v>
      </c>
      <c r="Q938" s="202"/>
      <c r="R938" s="203"/>
      <c r="S938" s="204" t="str">
        <f t="shared" si="53"/>
        <v/>
      </c>
      <c r="T938" s="281"/>
      <c r="U938" s="281"/>
      <c r="V938" s="281"/>
      <c r="W938" s="281"/>
      <c r="X938" s="317">
        <f>RMDF!X938</f>
        <v>0</v>
      </c>
      <c r="Y938" s="318" t="str">
        <f>IF(X938=0,"",_xlfn.XLOOKUP(X938,StatePicklist!$1:$1,StatePicklist!$3:$3,"NA",0))</f>
        <v/>
      </c>
      <c r="Z938" s="297" t="str">
        <f ca="1">IF(RMDF!Y938="", "", IF(ISNUMBER(MATCH(RMDF!Y938, INDIRECT(Y938), 0)), "OK", "Invalid"))</f>
        <v/>
      </c>
      <c r="AA938" s="281"/>
      <c r="AB938" s="281"/>
      <c r="AC938" s="281"/>
      <c r="AD938" s="281" t="b">
        <f>AND(RMDF!AG938&gt;=0, RMDF!AG938&lt;=1-RMDF!Z938, RMDF!AG938=ROUND(RMDF!AG938,4))</f>
        <v>1</v>
      </c>
      <c r="AE938" s="317">
        <f>RMDF!AE938</f>
        <v>0</v>
      </c>
      <c r="AF938" s="318" t="str">
        <f>IF(AE938=0,"",_xlfn.XLOOKUP(AE938,StatePicklist!$1:$1,StatePicklist!$3:$3,"NA",0))</f>
        <v/>
      </c>
      <c r="AG938" s="297" t="str">
        <f ca="1">IF(RMDF!AF938="", "", IF(ISNUMBER(MATCH(RMDF!AF938, INDIRECT(AF938), 0)), "OK", "Invalid"))</f>
        <v/>
      </c>
      <c r="AH938" s="281"/>
      <c r="AI938" s="281"/>
      <c r="AJ938" s="281"/>
      <c r="AK938" s="281" t="b">
        <f>AND(RMDF!AN938&gt;=0, RMDF!AN938&lt;=1-SUM(RMDF!Z938,RMDF!AG938), RMDF!AN938=ROUND(RMDF!AN938,4))</f>
        <v>1</v>
      </c>
      <c r="AL938" s="317">
        <f>RMDF!AL938</f>
        <v>0</v>
      </c>
      <c r="AM938" s="318" t="str">
        <f>IF(AL938=0,"",_xlfn.XLOOKUP(AL938,StatePicklist!$1:$1,StatePicklist!$3:$3,"NA",0))</f>
        <v/>
      </c>
      <c r="AN938" s="297" t="str">
        <f ca="1">IF(RMDF!AM938="", "", IF(ISNUMBER(MATCH(RMDF!AM938, INDIRECT(AM938), 0)), "OK", "Invalid"))</f>
        <v/>
      </c>
      <c r="AO938" s="281"/>
      <c r="AP938" s="281"/>
      <c r="AQ938" s="281"/>
      <c r="AR938" s="281" t="b">
        <f>AND(RMDF!AU938&gt;=0, RMDF!AU938&lt;=1-SUM(RMDF!Z938,RMDF!AG938,RMDF!AN938), RMDF!AU938=ROUND(RMDF!AU938,4))</f>
        <v>1</v>
      </c>
      <c r="AS938" s="317">
        <f>RMDF!AS938</f>
        <v>0</v>
      </c>
      <c r="AT938" s="318" t="str">
        <f>IF(AS938=0,"",_xlfn.XLOOKUP(AS938,StatePicklist!$1:$1,StatePicklist!$3:$3,"NA",0))</f>
        <v/>
      </c>
      <c r="AU938" s="297" t="str">
        <f ca="1">IF(RMDF!AT938="", "", IF(ISNUMBER(MATCH(RMDF!AT938, INDIRECT(AT938), 0)), "OK", "Invalid"))</f>
        <v/>
      </c>
      <c r="AV938" s="281"/>
      <c r="AW938" s="281"/>
      <c r="AX938" s="281"/>
      <c r="AY938" s="281" t="b">
        <f>AND(RMDF!BB938&gt;=0, RMDF!BB938&lt;=1-SUM(RMDF!Z938,RMDF!AG938,RMDF!AN938,RMDF!AU938), RMDF!BB938=ROUND(RMDF!BB938,4))</f>
        <v>1</v>
      </c>
      <c r="AZ938" s="317">
        <f>RMDF!AZ938</f>
        <v>0</v>
      </c>
      <c r="BA938" s="318" t="str">
        <f>IF(AZ938=0,"",_xlfn.XLOOKUP(AZ938,StatePicklist!$1:$1,StatePicklist!$3:$3,"NA",0))</f>
        <v/>
      </c>
      <c r="BB938" s="297" t="str">
        <f ca="1">IF(RMDF!BA938="", "", IF(ISNUMBER(MATCH(RMDF!BA938, INDIRECT(BA938), 0)), "OK", "Invalid"))</f>
        <v/>
      </c>
      <c r="BC938" s="281"/>
      <c r="BD938" s="281"/>
      <c r="BE938" s="281"/>
      <c r="BF938" s="281" t="b">
        <f>AND(RMDF!BI938&gt;=0, RMDF!BI938&lt;=1-SUM(RMDF!Z938,RMDF!AG938,RMDF!AN938,RMDF!AU938,RMDF!BB938), RMDF!BI938=ROUND(RMDF!BI938,4))</f>
        <v>1</v>
      </c>
      <c r="BG938" s="317">
        <f>RMDF!BG938</f>
        <v>0</v>
      </c>
      <c r="BH938" s="318" t="str">
        <f>IF(BG938=0,"",_xlfn.XLOOKUP(BG938,StatePicklist!$1:$1,StatePicklist!$3:$3,"NA",0))</f>
        <v/>
      </c>
      <c r="BI938" s="297" t="str">
        <f ca="1">IF(RMDF!BH938="", "", IF(ISNUMBER(MATCH(RMDF!BH938, INDIRECT(BH938), 0)), "OK", "Invalid"))</f>
        <v/>
      </c>
      <c r="BJ938" s="281"/>
      <c r="BK938" s="281"/>
      <c r="BL938" s="281"/>
      <c r="BM938" s="281" t="b">
        <f>AND(RMDF!BP938&gt;=0, RMDF!BP938&lt;=1-SUM(RMDF!Z938,RMDF!AG938,RMDF!AN938,RMDF!AU938,RMDF!BB938,RMDF!BI938), RMDF!BP938=ROUND(RMDF!BP938,4))</f>
        <v>1</v>
      </c>
      <c r="BN938" s="317">
        <f>RMDF!BN938</f>
        <v>0</v>
      </c>
      <c r="BO938" s="318" t="str">
        <f>IF(BN938=0,"",_xlfn.XLOOKUP(BN938,StatePicklist!$1:$1,StatePicklist!$3:$3,"NA",0))</f>
        <v/>
      </c>
      <c r="BP938" s="297" t="str">
        <f ca="1">IF(RMDF!BO938="", "", IF(ISNUMBER(MATCH(RMDF!BO938, INDIRECT(BO938), 0)), "OK", "Invalid"))</f>
        <v/>
      </c>
      <c r="BQ938" s="281"/>
      <c r="BR938" s="281"/>
      <c r="BS938" s="281"/>
      <c r="BT938" s="281" t="b">
        <f>AND(RMDF!BW938&gt;=0, RMDF!BW938&lt;=1-SUM(RMDF!Z938,RMDF!AG938,RMDF!AN938,RMDF!AU938,RMDF!BB938,RMDF!BI938,RMDF!BP938), RMDF!BW938=ROUND(RMDF!BW938,4))</f>
        <v>1</v>
      </c>
      <c r="BU938" s="317">
        <f>RMDF!BU938</f>
        <v>0</v>
      </c>
      <c r="BV938" s="318" t="str">
        <f>IF(BU938=0,"",_xlfn.XLOOKUP(BU938,StatePicklist!$1:$1,StatePicklist!$3:$3,"NA",0))</f>
        <v/>
      </c>
      <c r="BW938" s="297" t="str">
        <f ca="1">IF(RMDF!BV938="", "", IF(ISNUMBER(MATCH(RMDF!BV938, INDIRECT(BV938), 0)), "OK", "Invalid"))</f>
        <v/>
      </c>
      <c r="BX938" s="281"/>
      <c r="BY938" s="281"/>
      <c r="BZ938" s="281"/>
      <c r="CA938" s="281" t="b">
        <f>AND(RMDF!CD938&gt;=0, RMDF!CD938&lt;=1-SUM(RMDF!Z938,RMDF!AG938,RMDF!AN938,RMDF!AU938,RMDF!BB938,RMDF!BI938,RMDF!BP938,RMDF!BW938), RMDF!CD938=ROUND(RMDF!CD938,4))</f>
        <v>1</v>
      </c>
      <c r="CB938" s="317">
        <f>RMDF!CB938</f>
        <v>0</v>
      </c>
      <c r="CC938" s="318" t="str">
        <f>IF(CB938=0,"",_xlfn.XLOOKUP(CB938,StatePicklist!$1:$1,StatePicklist!$3:$3,"NA",0))</f>
        <v/>
      </c>
      <c r="CD938" s="297" t="str">
        <f ca="1">IF(RMDF!CC938="", "", IF(ISNUMBER(MATCH(RMDF!CC938, INDIRECT(CC938), 0)), "OK", "Invalid"))</f>
        <v/>
      </c>
      <c r="CE938" s="281"/>
      <c r="CF938" s="281"/>
      <c r="CG938" s="281"/>
      <c r="CH938" s="281" t="b">
        <f>AND(RMDF!CK938&gt;=0, RMDF!CK938&lt;=1-SUM(RMDF!Z938,RMDF!AG938,RMDF!AN938,RMDF!AU938,RMDF!BB938,RMDF!BI938,RMDF!BP938,RMDF!BW938,RMDF!CD938), RMDF!CK938=ROUND(RMDF!CK938,4))</f>
        <v>1</v>
      </c>
      <c r="CI938" s="317">
        <f>RMDF!CI938</f>
        <v>0</v>
      </c>
      <c r="CJ938" s="318" t="str">
        <f>IF(CI938=0,"",_xlfn.XLOOKUP(CI938,StatePicklist!$1:$1,StatePicklist!$3:$3,"NA",0))</f>
        <v/>
      </c>
      <c r="CK938" s="297" t="str">
        <f ca="1">IF(RMDF!CJ938="", "", IF(ISNUMBER(MATCH(RMDF!CJ938, INDIRECT(CJ938), 0)), "OK", "Invalid"))</f>
        <v/>
      </c>
      <c r="CL938" s="281"/>
      <c r="CM938" s="281"/>
      <c r="CN938" s="281"/>
      <c r="CO938" s="281" t="b">
        <f>AND(RMDF!CR938&gt;=0, RMDF!CR938&lt;=1-SUM(RMDF!Z938,RMDF!AG938,RMDF!AN938,RMDF!AU938,RMDF!BB938,RMDF!BI938,RMDF!BP938,RMDF!BW938,RMDF!CD938,RMDF!CK938), RMDF!CR938=ROUND(RMDF!CR938,4))</f>
        <v>1</v>
      </c>
      <c r="CP938" s="317">
        <f>RMDF!CP938</f>
        <v>0</v>
      </c>
      <c r="CQ938" s="318" t="str">
        <f>IF(CP938=0,"",_xlfn.XLOOKUP(CP938,StatePicklist!$1:$1,StatePicklist!$3:$3,"NA",0))</f>
        <v/>
      </c>
      <c r="CR938" s="297" t="str">
        <f ca="1">IF(RMDF!CQ938="", "", IF(ISNUMBER(MATCH(RMDF!CQ938, INDIRECT(CQ938), 0)), "OK", "Invalid"))</f>
        <v/>
      </c>
      <c r="CS938" s="281"/>
      <c r="CT938" s="281"/>
      <c r="CU938" s="281"/>
      <c r="CV938" s="281" t="b">
        <f>AND(RMDF!CY938&gt;=0, RMDF!CY938&lt;=1-SUM(RMDF!Z938,RMDF!AG938,RMDF!AN938,RMDF!AU938,RMDF!BB938,RMDF!BI938,RMDF!BP938,RMDF!BW938,RMDF!CD938,RMDF!CK938,RMDF!CR938), RMDF!CY938=ROUND(RMDF!CY938,4))</f>
        <v>1</v>
      </c>
      <c r="CW938" s="317">
        <f>RMDF!CW938</f>
        <v>0</v>
      </c>
      <c r="CX938" s="318" t="str">
        <f>IF(CW938=0,"",_xlfn.XLOOKUP(CW938,StatePicklist!$1:$1,StatePicklist!$3:$3,"NA",0))</f>
        <v/>
      </c>
      <c r="CY938" s="297" t="str">
        <f ca="1">IF(RMDF!CX938="", "", IF(ISNUMBER(MATCH(RMDF!CX938, INDIRECT(CX938), 0)), "OK", "Invalid"))</f>
        <v/>
      </c>
      <c r="CZ938" s="281"/>
      <c r="DA938" s="281"/>
      <c r="DB938" s="281"/>
      <c r="DC938" s="281" t="b">
        <f>AND(RMDF!DF938&gt;=0, RMDF!DF938&lt;=1-SUM(RMDF!Z938,RMDF!AG938,RMDF!AN938,RMDF!AU938,RMDF!BB938,RMDF!BI938,RMDF!BP938,RMDF!BW938,RMDF!CD938,RMDF!CK938,RMDF!CR938,RMDF!CY938), RMDF!DF938=ROUND(RMDF!DF938,4))</f>
        <v>1</v>
      </c>
      <c r="DD938" s="317">
        <f>RMDF!DD938</f>
        <v>0</v>
      </c>
      <c r="DE938" s="318" t="str">
        <f>IF(DD938=0,"",_xlfn.XLOOKUP(DD938,StatePicklist!$1:$1,StatePicklist!$3:$3,"NA",0))</f>
        <v/>
      </c>
      <c r="DF938" s="297" t="str">
        <f ca="1">IF(RMDF!DE938="", "", IF(ISNUMBER(MATCH(RMDF!DE938, INDIRECT(DE938), 0)), "OK", "Invalid"))</f>
        <v/>
      </c>
      <c r="DG938" s="281"/>
      <c r="DH938" s="281"/>
      <c r="DI938" s="281"/>
      <c r="DJ938" s="281" t="b">
        <f>AND(RMDF!DM938&gt;=0, RMDF!DM938&lt;=1-SUM(RMDF!Z938,RMDF!AG938,RMDF!AN938,RMDF!AU938,RMDF!BB938,RMDF!BI938,RMDF!BP938,RMDF!BW938,RMDF!CD938,RMDF!CK938,RMDF!CR938,RMDF!CY938,RMDF!DF938), RMDF!DM938=ROUND(RMDF!DM938,4))</f>
        <v>1</v>
      </c>
      <c r="DK938" s="317">
        <f>RMDF!DK938</f>
        <v>0</v>
      </c>
      <c r="DL938" s="318" t="str">
        <f>IF(DK938=0,"",_xlfn.XLOOKUP(DK938,StatePicklist!$1:$1,StatePicklist!$3:$3,"NA",0))</f>
        <v/>
      </c>
      <c r="DM938" s="297" t="str">
        <f ca="1">IF(RMDF!DL938="", "", IF(ISNUMBER(MATCH(RMDF!DL938, INDIRECT(DL938), 0)), "OK", "Invalid"))</f>
        <v/>
      </c>
      <c r="DN938" s="281"/>
      <c r="DO938" s="281"/>
      <c r="DP938" s="281"/>
      <c r="DQ938" s="281" t="b">
        <f>AND(RMDF!DT938&gt;=0, RMDF!DT938&lt;=1-SUM(RMDF!Z938,RMDF!AG938,RMDF!AN938,RMDF!AU938,RMDF!BB938,RMDF!BI938,RMDF!BP938,RMDF!BW938,RMDF!CD938,RMDF!CK938,RMDF!CR938,RMDF!CY938,RMDF!DF938,RMDF!DM938), RMDF!DT938=ROUND(RMDF!DT938,4))</f>
        <v>1</v>
      </c>
      <c r="DR938" s="317">
        <f>RMDF!DR938</f>
        <v>0</v>
      </c>
      <c r="DS938" s="318" t="str">
        <f>IF(DR938=0,"",_xlfn.XLOOKUP(DR938,StatePicklist!$1:$1,StatePicklist!$3:$3,"NA",0))</f>
        <v/>
      </c>
      <c r="DT938" s="297" t="str">
        <f ca="1">IF(RMDF!DS938="", "", IF(ISNUMBER(MATCH(RMDF!DS938, INDIRECT(DS938), 0)), "OK", "Invalid"))</f>
        <v/>
      </c>
      <c r="DU938" s="281"/>
      <c r="DV938" s="281"/>
      <c r="DW938" s="281"/>
      <c r="DX938" s="281" t="b">
        <f>AND(RMDF!EA938&gt;=0, RMDF!EA938&lt;=1-SUM(RMDF!Z938,RMDF!AG938,RMDF!AN938,RMDF!AU938,RMDF!BB938,RMDF!BI938,RMDF!BP938,RMDF!BW938,RMDF!CD938,RMDF!CK938,RMDF!CR938,RMDF!CY938,RMDF!DF938,RMDF!DM938,RMDF!DT938), RMDF!EA938=ROUND(RMDF!EA938,4))</f>
        <v>1</v>
      </c>
      <c r="DY938" s="317">
        <f>RMDF!DY938</f>
        <v>0</v>
      </c>
      <c r="DZ938" s="318" t="str">
        <f>IF(DY938=0,"",_xlfn.XLOOKUP(DY938,StatePicklist!$1:$1,StatePicklist!$3:$3,"NA",0))</f>
        <v/>
      </c>
      <c r="EA938" s="297" t="str">
        <f ca="1">IF(RMDF!DZ938="", "", IF(ISNUMBER(MATCH(RMDF!DZ938, INDIRECT(DZ938), 0)), "OK", "Invalid"))</f>
        <v/>
      </c>
      <c r="EB938" s="281"/>
      <c r="EC938" s="281"/>
      <c r="ED938" s="281"/>
      <c r="EE938" s="281" t="b">
        <f>AND(RMDF!EH938&gt;=0, RMDF!EH938&lt;=1-SUM(RMDF!Z938,RMDF!AG938,RMDF!AN938,RMDF!AU938,RMDF!BB938,RMDF!BI938,RMDF!BP938,RMDF!BW938,RMDF!CD938,RMDF!CK938,RMDF!CR938,RMDF!CY938,RMDF!DF938,RMDF!DM938,RMDF!DT938,RMDF!EA938), RMDF!EH938=ROUND(RMDF!EH938,4))</f>
        <v>1</v>
      </c>
      <c r="EF938" s="317">
        <f>RMDF!EF938</f>
        <v>0</v>
      </c>
      <c r="EG938" s="318" t="str">
        <f>IF(EF938=0,"",_xlfn.XLOOKUP(EF938,StatePicklist!$1:$1,StatePicklist!$3:$3,"NA",0))</f>
        <v/>
      </c>
      <c r="EH938" s="297" t="str">
        <f ca="1">IF(RMDF!EG938="", "", IF(ISNUMBER(MATCH(RMDF!EG938, INDIRECT(EG938), 0)), "OK", "Invalid"))</f>
        <v/>
      </c>
      <c r="EI938" s="281"/>
      <c r="EJ938" s="281"/>
      <c r="EK938" s="281"/>
      <c r="EL938" s="281" t="b">
        <f>AND(RMDF!EO938&gt;=0, RMDF!EO938&lt;=1-SUM(RMDF!Z938,RMDF!AG938,RMDF!AN938,RMDF!AU938,RMDF!BB938,RMDF!BI938,RMDF!BP938,RMDF!BW938,RMDF!CD938,RMDF!CK938,RMDF!CR938,RMDF!CY938,RMDF!DF938,RMDF!DM938,RMDF!DT938,RMDF!EA938,RMDF!EH938), RMDF!EO938=ROUND(RMDF!EO938,4))</f>
        <v>1</v>
      </c>
      <c r="EM938" s="317">
        <f>RMDF!EM938</f>
        <v>0</v>
      </c>
      <c r="EN938" s="318" t="str">
        <f>IF(EM938=0,"",_xlfn.XLOOKUP(EM938,StatePicklist!$1:$1,StatePicklist!$3:$3,"NA",0))</f>
        <v/>
      </c>
      <c r="EO938" s="297" t="str">
        <f ca="1">IF(RMDF!EN938="", "", IF(ISNUMBER(MATCH(RMDF!EN938, INDIRECT(EN938), 0)), "OK", "Invalid"))</f>
        <v/>
      </c>
      <c r="EP938" s="281"/>
      <c r="EQ938" s="281"/>
      <c r="ER938" s="281"/>
      <c r="ES938" s="281" t="b">
        <f>AND(RMDF!EV938&gt;=0, RMDF!EV938&lt;=1-SUM(RMDF!Z938,RMDF!AG938,RMDF!AN938,RMDF!AU938,RMDF!BB938,RMDF!BI938,RMDF!BP938,RMDF!BW938,RMDF!CD938,RMDF!CK938,RMDF!CR938,RMDF!CY938,RMDF!DF938,RMDF!DM938,RMDF!DT938,RMDF!EA938,RMDF!EH938,RMDF!EO938), RMDF!EV938=ROUND(RMDF!EV938,4))</f>
        <v>1</v>
      </c>
      <c r="ET938" s="317">
        <f>RMDF!ET938</f>
        <v>0</v>
      </c>
      <c r="EU938" s="318" t="str">
        <f>IF(ET938=0,"",_xlfn.XLOOKUP(ET938,StatePicklist!$1:$1,StatePicklist!$3:$3,"NA",0))</f>
        <v/>
      </c>
      <c r="EV938" s="297" t="str">
        <f ca="1">IF(RMDF!EU938="", "", IF(ISNUMBER(MATCH(RMDF!EU938, INDIRECT(EU938), 0)), "OK", "Invalid"))</f>
        <v/>
      </c>
      <c r="EW938" s="281"/>
      <c r="EX938" s="281"/>
      <c r="EY938" s="281"/>
      <c r="EZ938" s="281" t="b">
        <f>AND(RMDF!FC938&gt;=0, RMDF!FC938&lt;=1-SUM(RMDF!Z938,RMDF!AG938,RMDF!AN938,RMDF!AU938,RMDF!BB938,RMDF!BI938,RMDF!BP938,RMDF!BW938,RMDF!CD938,RMDF!CK938,RMDF!CR938,RMDF!CY938,RMDF!DF938,RMDF!DM938,RMDF!DT938,RMDF!EA938,RMDF!EH938,RMDF!EO938,RMDF!EV938), RMDF!FC938=ROUND(RMDF!FC938,4))</f>
        <v>1</v>
      </c>
      <c r="FA938" s="317">
        <f>RMDF!FA938</f>
        <v>0</v>
      </c>
      <c r="FB938" s="318" t="str">
        <f>IF(FA938=0,"",_xlfn.XLOOKUP(FA938,StatePicklist!$1:$1,StatePicklist!$3:$3,"NA",0))</f>
        <v/>
      </c>
      <c r="FC938" s="297" t="str">
        <f ca="1">IF(RMDF!FB938="", "", IF(ISNUMBER(MATCH(RMDF!FB938, INDIRECT(FB938), 0)), "OK", "Invalid"))</f>
        <v/>
      </c>
    </row>
    <row r="939" spans="1:159" s="205" customFormat="1" ht="39.9" customHeight="1" x14ac:dyDescent="0.25">
      <c r="A939" s="206"/>
      <c r="B939" s="196"/>
      <c r="C939" s="197"/>
      <c r="D939" s="198"/>
      <c r="E939" s="199"/>
      <c r="F939" s="200"/>
      <c r="G939" s="201"/>
      <c r="H939" s="292"/>
      <c r="I939" s="305">
        <f>RMDF!I939</f>
        <v>0</v>
      </c>
      <c r="J939" s="305" t="str">
        <f>IF(I939=ProductCode!$B$30,"PDReclPost",IF(OR(I939=ProductCode!$C$30,I939=ProductCode!$E$30,I939=ProductCode!$G$30),"PDPreCon",IF(OR(I939=ProductCode!$D$30,I939=ProductCode!$F$30),"PDNotReclPost","")))</f>
        <v/>
      </c>
      <c r="K939" s="305" t="str">
        <f t="shared" si="51"/>
        <v/>
      </c>
      <c r="L939" s="289"/>
      <c r="M939" s="305" t="str">
        <f t="shared" si="51"/>
        <v/>
      </c>
      <c r="N939" s="289" t="b">
        <f>AND(RMDF!N939&gt;=0, RMDF!N939&lt;=1-RMDF!L939, RMDF!N939=ROUND(RMDF!N939,4))</f>
        <v>1</v>
      </c>
      <c r="O939" s="286" t="str">
        <f>IF(P939="","",IF(I939="","",IF(LEFT(I939,13)="Reclaimed pos",RawMaterialCode!$E$569,RawMaterialCode!$E$568)))</f>
        <v>Reclaimed pre-consumer mixed fibers (RM0578)</v>
      </c>
      <c r="P939" s="295">
        <f t="shared" si="52"/>
        <v>1</v>
      </c>
      <c r="Q939" s="202"/>
      <c r="R939" s="203"/>
      <c r="S939" s="204" t="str">
        <f t="shared" si="53"/>
        <v/>
      </c>
      <c r="T939" s="281"/>
      <c r="U939" s="281"/>
      <c r="V939" s="281"/>
      <c r="W939" s="281"/>
      <c r="X939" s="317">
        <f>RMDF!X939</f>
        <v>0</v>
      </c>
      <c r="Y939" s="318" t="str">
        <f>IF(X939=0,"",_xlfn.XLOOKUP(X939,StatePicklist!$1:$1,StatePicklist!$3:$3,"NA",0))</f>
        <v/>
      </c>
      <c r="Z939" s="297" t="str">
        <f ca="1">IF(RMDF!Y939="", "", IF(ISNUMBER(MATCH(RMDF!Y939, INDIRECT(Y939), 0)), "OK", "Invalid"))</f>
        <v/>
      </c>
      <c r="AA939" s="281"/>
      <c r="AB939" s="281"/>
      <c r="AC939" s="281"/>
      <c r="AD939" s="281" t="b">
        <f>AND(RMDF!AG939&gt;=0, RMDF!AG939&lt;=1-RMDF!Z939, RMDF!AG939=ROUND(RMDF!AG939,4))</f>
        <v>1</v>
      </c>
      <c r="AE939" s="317">
        <f>RMDF!AE939</f>
        <v>0</v>
      </c>
      <c r="AF939" s="318" t="str">
        <f>IF(AE939=0,"",_xlfn.XLOOKUP(AE939,StatePicklist!$1:$1,StatePicklist!$3:$3,"NA",0))</f>
        <v/>
      </c>
      <c r="AG939" s="297" t="str">
        <f ca="1">IF(RMDF!AF939="", "", IF(ISNUMBER(MATCH(RMDF!AF939, INDIRECT(AF939), 0)), "OK", "Invalid"))</f>
        <v/>
      </c>
      <c r="AH939" s="281"/>
      <c r="AI939" s="281"/>
      <c r="AJ939" s="281"/>
      <c r="AK939" s="281" t="b">
        <f>AND(RMDF!AN939&gt;=0, RMDF!AN939&lt;=1-SUM(RMDF!Z939,RMDF!AG939), RMDF!AN939=ROUND(RMDF!AN939,4))</f>
        <v>1</v>
      </c>
      <c r="AL939" s="317">
        <f>RMDF!AL939</f>
        <v>0</v>
      </c>
      <c r="AM939" s="318" t="str">
        <f>IF(AL939=0,"",_xlfn.XLOOKUP(AL939,StatePicklist!$1:$1,StatePicklist!$3:$3,"NA",0))</f>
        <v/>
      </c>
      <c r="AN939" s="297" t="str">
        <f ca="1">IF(RMDF!AM939="", "", IF(ISNUMBER(MATCH(RMDF!AM939, INDIRECT(AM939), 0)), "OK", "Invalid"))</f>
        <v/>
      </c>
      <c r="AO939" s="281"/>
      <c r="AP939" s="281"/>
      <c r="AQ939" s="281"/>
      <c r="AR939" s="281" t="b">
        <f>AND(RMDF!AU939&gt;=0, RMDF!AU939&lt;=1-SUM(RMDF!Z939,RMDF!AG939,RMDF!AN939), RMDF!AU939=ROUND(RMDF!AU939,4))</f>
        <v>1</v>
      </c>
      <c r="AS939" s="317">
        <f>RMDF!AS939</f>
        <v>0</v>
      </c>
      <c r="AT939" s="318" t="str">
        <f>IF(AS939=0,"",_xlfn.XLOOKUP(AS939,StatePicklist!$1:$1,StatePicklist!$3:$3,"NA",0))</f>
        <v/>
      </c>
      <c r="AU939" s="297" t="str">
        <f ca="1">IF(RMDF!AT939="", "", IF(ISNUMBER(MATCH(RMDF!AT939, INDIRECT(AT939), 0)), "OK", "Invalid"))</f>
        <v/>
      </c>
      <c r="AV939" s="281"/>
      <c r="AW939" s="281"/>
      <c r="AX939" s="281"/>
      <c r="AY939" s="281" t="b">
        <f>AND(RMDF!BB939&gt;=0, RMDF!BB939&lt;=1-SUM(RMDF!Z939,RMDF!AG939,RMDF!AN939,RMDF!AU939), RMDF!BB939=ROUND(RMDF!BB939,4))</f>
        <v>1</v>
      </c>
      <c r="AZ939" s="317">
        <f>RMDF!AZ939</f>
        <v>0</v>
      </c>
      <c r="BA939" s="318" t="str">
        <f>IF(AZ939=0,"",_xlfn.XLOOKUP(AZ939,StatePicklist!$1:$1,StatePicklist!$3:$3,"NA",0))</f>
        <v/>
      </c>
      <c r="BB939" s="297" t="str">
        <f ca="1">IF(RMDF!BA939="", "", IF(ISNUMBER(MATCH(RMDF!BA939, INDIRECT(BA939), 0)), "OK", "Invalid"))</f>
        <v/>
      </c>
      <c r="BC939" s="281"/>
      <c r="BD939" s="281"/>
      <c r="BE939" s="281"/>
      <c r="BF939" s="281" t="b">
        <f>AND(RMDF!BI939&gt;=0, RMDF!BI939&lt;=1-SUM(RMDF!Z939,RMDF!AG939,RMDF!AN939,RMDF!AU939,RMDF!BB939), RMDF!BI939=ROUND(RMDF!BI939,4))</f>
        <v>1</v>
      </c>
      <c r="BG939" s="317">
        <f>RMDF!BG939</f>
        <v>0</v>
      </c>
      <c r="BH939" s="318" t="str">
        <f>IF(BG939=0,"",_xlfn.XLOOKUP(BG939,StatePicklist!$1:$1,StatePicklist!$3:$3,"NA",0))</f>
        <v/>
      </c>
      <c r="BI939" s="297" t="str">
        <f ca="1">IF(RMDF!BH939="", "", IF(ISNUMBER(MATCH(RMDF!BH939, INDIRECT(BH939), 0)), "OK", "Invalid"))</f>
        <v/>
      </c>
      <c r="BJ939" s="281"/>
      <c r="BK939" s="281"/>
      <c r="BL939" s="281"/>
      <c r="BM939" s="281" t="b">
        <f>AND(RMDF!BP939&gt;=0, RMDF!BP939&lt;=1-SUM(RMDF!Z939,RMDF!AG939,RMDF!AN939,RMDF!AU939,RMDF!BB939,RMDF!BI939), RMDF!BP939=ROUND(RMDF!BP939,4))</f>
        <v>1</v>
      </c>
      <c r="BN939" s="317">
        <f>RMDF!BN939</f>
        <v>0</v>
      </c>
      <c r="BO939" s="318" t="str">
        <f>IF(BN939=0,"",_xlfn.XLOOKUP(BN939,StatePicklist!$1:$1,StatePicklist!$3:$3,"NA",0))</f>
        <v/>
      </c>
      <c r="BP939" s="297" t="str">
        <f ca="1">IF(RMDF!BO939="", "", IF(ISNUMBER(MATCH(RMDF!BO939, INDIRECT(BO939), 0)), "OK", "Invalid"))</f>
        <v/>
      </c>
      <c r="BQ939" s="281"/>
      <c r="BR939" s="281"/>
      <c r="BS939" s="281"/>
      <c r="BT939" s="281" t="b">
        <f>AND(RMDF!BW939&gt;=0, RMDF!BW939&lt;=1-SUM(RMDF!Z939,RMDF!AG939,RMDF!AN939,RMDF!AU939,RMDF!BB939,RMDF!BI939,RMDF!BP939), RMDF!BW939=ROUND(RMDF!BW939,4))</f>
        <v>1</v>
      </c>
      <c r="BU939" s="317">
        <f>RMDF!BU939</f>
        <v>0</v>
      </c>
      <c r="BV939" s="318" t="str">
        <f>IF(BU939=0,"",_xlfn.XLOOKUP(BU939,StatePicklist!$1:$1,StatePicklist!$3:$3,"NA",0))</f>
        <v/>
      </c>
      <c r="BW939" s="297" t="str">
        <f ca="1">IF(RMDF!BV939="", "", IF(ISNUMBER(MATCH(RMDF!BV939, INDIRECT(BV939), 0)), "OK", "Invalid"))</f>
        <v/>
      </c>
      <c r="BX939" s="281"/>
      <c r="BY939" s="281"/>
      <c r="BZ939" s="281"/>
      <c r="CA939" s="281" t="b">
        <f>AND(RMDF!CD939&gt;=0, RMDF!CD939&lt;=1-SUM(RMDF!Z939,RMDF!AG939,RMDF!AN939,RMDF!AU939,RMDF!BB939,RMDF!BI939,RMDF!BP939,RMDF!BW939), RMDF!CD939=ROUND(RMDF!CD939,4))</f>
        <v>1</v>
      </c>
      <c r="CB939" s="317">
        <f>RMDF!CB939</f>
        <v>0</v>
      </c>
      <c r="CC939" s="318" t="str">
        <f>IF(CB939=0,"",_xlfn.XLOOKUP(CB939,StatePicklist!$1:$1,StatePicklist!$3:$3,"NA",0))</f>
        <v/>
      </c>
      <c r="CD939" s="297" t="str">
        <f ca="1">IF(RMDF!CC939="", "", IF(ISNUMBER(MATCH(RMDF!CC939, INDIRECT(CC939), 0)), "OK", "Invalid"))</f>
        <v/>
      </c>
      <c r="CE939" s="281"/>
      <c r="CF939" s="281"/>
      <c r="CG939" s="281"/>
      <c r="CH939" s="281" t="b">
        <f>AND(RMDF!CK939&gt;=0, RMDF!CK939&lt;=1-SUM(RMDF!Z939,RMDF!AG939,RMDF!AN939,RMDF!AU939,RMDF!BB939,RMDF!BI939,RMDF!BP939,RMDF!BW939,RMDF!CD939), RMDF!CK939=ROUND(RMDF!CK939,4))</f>
        <v>1</v>
      </c>
      <c r="CI939" s="317">
        <f>RMDF!CI939</f>
        <v>0</v>
      </c>
      <c r="CJ939" s="318" t="str">
        <f>IF(CI939=0,"",_xlfn.XLOOKUP(CI939,StatePicklist!$1:$1,StatePicklist!$3:$3,"NA",0))</f>
        <v/>
      </c>
      <c r="CK939" s="297" t="str">
        <f ca="1">IF(RMDF!CJ939="", "", IF(ISNUMBER(MATCH(RMDF!CJ939, INDIRECT(CJ939), 0)), "OK", "Invalid"))</f>
        <v/>
      </c>
      <c r="CL939" s="281"/>
      <c r="CM939" s="281"/>
      <c r="CN939" s="281"/>
      <c r="CO939" s="281" t="b">
        <f>AND(RMDF!CR939&gt;=0, RMDF!CR939&lt;=1-SUM(RMDF!Z939,RMDF!AG939,RMDF!AN939,RMDF!AU939,RMDF!BB939,RMDF!BI939,RMDF!BP939,RMDF!BW939,RMDF!CD939,RMDF!CK939), RMDF!CR939=ROUND(RMDF!CR939,4))</f>
        <v>1</v>
      </c>
      <c r="CP939" s="317">
        <f>RMDF!CP939</f>
        <v>0</v>
      </c>
      <c r="CQ939" s="318" t="str">
        <f>IF(CP939=0,"",_xlfn.XLOOKUP(CP939,StatePicklist!$1:$1,StatePicklist!$3:$3,"NA",0))</f>
        <v/>
      </c>
      <c r="CR939" s="297" t="str">
        <f ca="1">IF(RMDF!CQ939="", "", IF(ISNUMBER(MATCH(RMDF!CQ939, INDIRECT(CQ939), 0)), "OK", "Invalid"))</f>
        <v/>
      </c>
      <c r="CS939" s="281"/>
      <c r="CT939" s="281"/>
      <c r="CU939" s="281"/>
      <c r="CV939" s="281" t="b">
        <f>AND(RMDF!CY939&gt;=0, RMDF!CY939&lt;=1-SUM(RMDF!Z939,RMDF!AG939,RMDF!AN939,RMDF!AU939,RMDF!BB939,RMDF!BI939,RMDF!BP939,RMDF!BW939,RMDF!CD939,RMDF!CK939,RMDF!CR939), RMDF!CY939=ROUND(RMDF!CY939,4))</f>
        <v>1</v>
      </c>
      <c r="CW939" s="317">
        <f>RMDF!CW939</f>
        <v>0</v>
      </c>
      <c r="CX939" s="318" t="str">
        <f>IF(CW939=0,"",_xlfn.XLOOKUP(CW939,StatePicklist!$1:$1,StatePicklist!$3:$3,"NA",0))</f>
        <v/>
      </c>
      <c r="CY939" s="297" t="str">
        <f ca="1">IF(RMDF!CX939="", "", IF(ISNUMBER(MATCH(RMDF!CX939, INDIRECT(CX939), 0)), "OK", "Invalid"))</f>
        <v/>
      </c>
      <c r="CZ939" s="281"/>
      <c r="DA939" s="281"/>
      <c r="DB939" s="281"/>
      <c r="DC939" s="281" t="b">
        <f>AND(RMDF!DF939&gt;=0, RMDF!DF939&lt;=1-SUM(RMDF!Z939,RMDF!AG939,RMDF!AN939,RMDF!AU939,RMDF!BB939,RMDF!BI939,RMDF!BP939,RMDF!BW939,RMDF!CD939,RMDF!CK939,RMDF!CR939,RMDF!CY939), RMDF!DF939=ROUND(RMDF!DF939,4))</f>
        <v>1</v>
      </c>
      <c r="DD939" s="317">
        <f>RMDF!DD939</f>
        <v>0</v>
      </c>
      <c r="DE939" s="318" t="str">
        <f>IF(DD939=0,"",_xlfn.XLOOKUP(DD939,StatePicklist!$1:$1,StatePicklist!$3:$3,"NA",0))</f>
        <v/>
      </c>
      <c r="DF939" s="297" t="str">
        <f ca="1">IF(RMDF!DE939="", "", IF(ISNUMBER(MATCH(RMDF!DE939, INDIRECT(DE939), 0)), "OK", "Invalid"))</f>
        <v/>
      </c>
      <c r="DG939" s="281"/>
      <c r="DH939" s="281"/>
      <c r="DI939" s="281"/>
      <c r="DJ939" s="281" t="b">
        <f>AND(RMDF!DM939&gt;=0, RMDF!DM939&lt;=1-SUM(RMDF!Z939,RMDF!AG939,RMDF!AN939,RMDF!AU939,RMDF!BB939,RMDF!BI939,RMDF!BP939,RMDF!BW939,RMDF!CD939,RMDF!CK939,RMDF!CR939,RMDF!CY939,RMDF!DF939), RMDF!DM939=ROUND(RMDF!DM939,4))</f>
        <v>1</v>
      </c>
      <c r="DK939" s="317">
        <f>RMDF!DK939</f>
        <v>0</v>
      </c>
      <c r="DL939" s="318" t="str">
        <f>IF(DK939=0,"",_xlfn.XLOOKUP(DK939,StatePicklist!$1:$1,StatePicklist!$3:$3,"NA",0))</f>
        <v/>
      </c>
      <c r="DM939" s="297" t="str">
        <f ca="1">IF(RMDF!DL939="", "", IF(ISNUMBER(MATCH(RMDF!DL939, INDIRECT(DL939), 0)), "OK", "Invalid"))</f>
        <v/>
      </c>
      <c r="DN939" s="281"/>
      <c r="DO939" s="281"/>
      <c r="DP939" s="281"/>
      <c r="DQ939" s="281" t="b">
        <f>AND(RMDF!DT939&gt;=0, RMDF!DT939&lt;=1-SUM(RMDF!Z939,RMDF!AG939,RMDF!AN939,RMDF!AU939,RMDF!BB939,RMDF!BI939,RMDF!BP939,RMDF!BW939,RMDF!CD939,RMDF!CK939,RMDF!CR939,RMDF!CY939,RMDF!DF939,RMDF!DM939), RMDF!DT939=ROUND(RMDF!DT939,4))</f>
        <v>1</v>
      </c>
      <c r="DR939" s="317">
        <f>RMDF!DR939</f>
        <v>0</v>
      </c>
      <c r="DS939" s="318" t="str">
        <f>IF(DR939=0,"",_xlfn.XLOOKUP(DR939,StatePicklist!$1:$1,StatePicklist!$3:$3,"NA",0))</f>
        <v/>
      </c>
      <c r="DT939" s="297" t="str">
        <f ca="1">IF(RMDF!DS939="", "", IF(ISNUMBER(MATCH(RMDF!DS939, INDIRECT(DS939), 0)), "OK", "Invalid"))</f>
        <v/>
      </c>
      <c r="DU939" s="281"/>
      <c r="DV939" s="281"/>
      <c r="DW939" s="281"/>
      <c r="DX939" s="281" t="b">
        <f>AND(RMDF!EA939&gt;=0, RMDF!EA939&lt;=1-SUM(RMDF!Z939,RMDF!AG939,RMDF!AN939,RMDF!AU939,RMDF!BB939,RMDF!BI939,RMDF!BP939,RMDF!BW939,RMDF!CD939,RMDF!CK939,RMDF!CR939,RMDF!CY939,RMDF!DF939,RMDF!DM939,RMDF!DT939), RMDF!EA939=ROUND(RMDF!EA939,4))</f>
        <v>1</v>
      </c>
      <c r="DY939" s="317">
        <f>RMDF!DY939</f>
        <v>0</v>
      </c>
      <c r="DZ939" s="318" t="str">
        <f>IF(DY939=0,"",_xlfn.XLOOKUP(DY939,StatePicklist!$1:$1,StatePicklist!$3:$3,"NA",0))</f>
        <v/>
      </c>
      <c r="EA939" s="297" t="str">
        <f ca="1">IF(RMDF!DZ939="", "", IF(ISNUMBER(MATCH(RMDF!DZ939, INDIRECT(DZ939), 0)), "OK", "Invalid"))</f>
        <v/>
      </c>
      <c r="EB939" s="281"/>
      <c r="EC939" s="281"/>
      <c r="ED939" s="281"/>
      <c r="EE939" s="281" t="b">
        <f>AND(RMDF!EH939&gt;=0, RMDF!EH939&lt;=1-SUM(RMDF!Z939,RMDF!AG939,RMDF!AN939,RMDF!AU939,RMDF!BB939,RMDF!BI939,RMDF!BP939,RMDF!BW939,RMDF!CD939,RMDF!CK939,RMDF!CR939,RMDF!CY939,RMDF!DF939,RMDF!DM939,RMDF!DT939,RMDF!EA939), RMDF!EH939=ROUND(RMDF!EH939,4))</f>
        <v>1</v>
      </c>
      <c r="EF939" s="317">
        <f>RMDF!EF939</f>
        <v>0</v>
      </c>
      <c r="EG939" s="318" t="str">
        <f>IF(EF939=0,"",_xlfn.XLOOKUP(EF939,StatePicklist!$1:$1,StatePicklist!$3:$3,"NA",0))</f>
        <v/>
      </c>
      <c r="EH939" s="297" t="str">
        <f ca="1">IF(RMDF!EG939="", "", IF(ISNUMBER(MATCH(RMDF!EG939, INDIRECT(EG939), 0)), "OK", "Invalid"))</f>
        <v/>
      </c>
      <c r="EI939" s="281"/>
      <c r="EJ939" s="281"/>
      <c r="EK939" s="281"/>
      <c r="EL939" s="281" t="b">
        <f>AND(RMDF!EO939&gt;=0, RMDF!EO939&lt;=1-SUM(RMDF!Z939,RMDF!AG939,RMDF!AN939,RMDF!AU939,RMDF!BB939,RMDF!BI939,RMDF!BP939,RMDF!BW939,RMDF!CD939,RMDF!CK939,RMDF!CR939,RMDF!CY939,RMDF!DF939,RMDF!DM939,RMDF!DT939,RMDF!EA939,RMDF!EH939), RMDF!EO939=ROUND(RMDF!EO939,4))</f>
        <v>1</v>
      </c>
      <c r="EM939" s="317">
        <f>RMDF!EM939</f>
        <v>0</v>
      </c>
      <c r="EN939" s="318" t="str">
        <f>IF(EM939=0,"",_xlfn.XLOOKUP(EM939,StatePicklist!$1:$1,StatePicklist!$3:$3,"NA",0))</f>
        <v/>
      </c>
      <c r="EO939" s="297" t="str">
        <f ca="1">IF(RMDF!EN939="", "", IF(ISNUMBER(MATCH(RMDF!EN939, INDIRECT(EN939), 0)), "OK", "Invalid"))</f>
        <v/>
      </c>
      <c r="EP939" s="281"/>
      <c r="EQ939" s="281"/>
      <c r="ER939" s="281"/>
      <c r="ES939" s="281" t="b">
        <f>AND(RMDF!EV939&gt;=0, RMDF!EV939&lt;=1-SUM(RMDF!Z939,RMDF!AG939,RMDF!AN939,RMDF!AU939,RMDF!BB939,RMDF!BI939,RMDF!BP939,RMDF!BW939,RMDF!CD939,RMDF!CK939,RMDF!CR939,RMDF!CY939,RMDF!DF939,RMDF!DM939,RMDF!DT939,RMDF!EA939,RMDF!EH939,RMDF!EO939), RMDF!EV939=ROUND(RMDF!EV939,4))</f>
        <v>1</v>
      </c>
      <c r="ET939" s="317">
        <f>RMDF!ET939</f>
        <v>0</v>
      </c>
      <c r="EU939" s="318" t="str">
        <f>IF(ET939=0,"",_xlfn.XLOOKUP(ET939,StatePicklist!$1:$1,StatePicklist!$3:$3,"NA",0))</f>
        <v/>
      </c>
      <c r="EV939" s="297" t="str">
        <f ca="1">IF(RMDF!EU939="", "", IF(ISNUMBER(MATCH(RMDF!EU939, INDIRECT(EU939), 0)), "OK", "Invalid"))</f>
        <v/>
      </c>
      <c r="EW939" s="281"/>
      <c r="EX939" s="281"/>
      <c r="EY939" s="281"/>
      <c r="EZ939" s="281" t="b">
        <f>AND(RMDF!FC939&gt;=0, RMDF!FC939&lt;=1-SUM(RMDF!Z939,RMDF!AG939,RMDF!AN939,RMDF!AU939,RMDF!BB939,RMDF!BI939,RMDF!BP939,RMDF!BW939,RMDF!CD939,RMDF!CK939,RMDF!CR939,RMDF!CY939,RMDF!DF939,RMDF!DM939,RMDF!DT939,RMDF!EA939,RMDF!EH939,RMDF!EO939,RMDF!EV939), RMDF!FC939=ROUND(RMDF!FC939,4))</f>
        <v>1</v>
      </c>
      <c r="FA939" s="317">
        <f>RMDF!FA939</f>
        <v>0</v>
      </c>
      <c r="FB939" s="318" t="str">
        <f>IF(FA939=0,"",_xlfn.XLOOKUP(FA939,StatePicklist!$1:$1,StatePicklist!$3:$3,"NA",0))</f>
        <v/>
      </c>
      <c r="FC939" s="297" t="str">
        <f ca="1">IF(RMDF!FB939="", "", IF(ISNUMBER(MATCH(RMDF!FB939, INDIRECT(FB939), 0)), "OK", "Invalid"))</f>
        <v/>
      </c>
    </row>
    <row r="940" spans="1:159" s="205" customFormat="1" ht="39.9" customHeight="1" x14ac:dyDescent="0.25">
      <c r="A940" s="206"/>
      <c r="B940" s="196"/>
      <c r="C940" s="197"/>
      <c r="D940" s="198"/>
      <c r="E940" s="199"/>
      <c r="F940" s="200"/>
      <c r="G940" s="201"/>
      <c r="H940" s="292"/>
      <c r="I940" s="305">
        <f>RMDF!I940</f>
        <v>0</v>
      </c>
      <c r="J940" s="305" t="str">
        <f>IF(I940=ProductCode!$B$30,"PDReclPost",IF(OR(I940=ProductCode!$C$30,I940=ProductCode!$E$30,I940=ProductCode!$G$30),"PDPreCon",IF(OR(I940=ProductCode!$D$30,I940=ProductCode!$F$30),"PDNotReclPost","")))</f>
        <v/>
      </c>
      <c r="K940" s="305" t="str">
        <f t="shared" si="51"/>
        <v/>
      </c>
      <c r="L940" s="289"/>
      <c r="M940" s="305" t="str">
        <f t="shared" si="51"/>
        <v/>
      </c>
      <c r="N940" s="289" t="b">
        <f>AND(RMDF!N940&gt;=0, RMDF!N940&lt;=1-RMDF!L940, RMDF!N940=ROUND(RMDF!N940,4))</f>
        <v>1</v>
      </c>
      <c r="O940" s="286" t="str">
        <f>IF(P940="","",IF(I940="","",IF(LEFT(I940,13)="Reclaimed pos",RawMaterialCode!$E$569,RawMaterialCode!$E$568)))</f>
        <v>Reclaimed pre-consumer mixed fibers (RM0578)</v>
      </c>
      <c r="P940" s="295">
        <f t="shared" si="52"/>
        <v>1</v>
      </c>
      <c r="Q940" s="202"/>
      <c r="R940" s="203"/>
      <c r="S940" s="204" t="str">
        <f t="shared" si="53"/>
        <v/>
      </c>
      <c r="T940" s="281"/>
      <c r="U940" s="281"/>
      <c r="V940" s="281"/>
      <c r="W940" s="281"/>
      <c r="X940" s="317">
        <f>RMDF!X940</f>
        <v>0</v>
      </c>
      <c r="Y940" s="318" t="str">
        <f>IF(X940=0,"",_xlfn.XLOOKUP(X940,StatePicklist!$1:$1,StatePicklist!$3:$3,"NA",0))</f>
        <v/>
      </c>
      <c r="Z940" s="297" t="str">
        <f ca="1">IF(RMDF!Y940="", "", IF(ISNUMBER(MATCH(RMDF!Y940, INDIRECT(Y940), 0)), "OK", "Invalid"))</f>
        <v/>
      </c>
      <c r="AA940" s="281"/>
      <c r="AB940" s="281"/>
      <c r="AC940" s="281"/>
      <c r="AD940" s="281" t="b">
        <f>AND(RMDF!AG940&gt;=0, RMDF!AG940&lt;=1-RMDF!Z940, RMDF!AG940=ROUND(RMDF!AG940,4))</f>
        <v>1</v>
      </c>
      <c r="AE940" s="317">
        <f>RMDF!AE940</f>
        <v>0</v>
      </c>
      <c r="AF940" s="318" t="str">
        <f>IF(AE940=0,"",_xlfn.XLOOKUP(AE940,StatePicklist!$1:$1,StatePicklist!$3:$3,"NA",0))</f>
        <v/>
      </c>
      <c r="AG940" s="297" t="str">
        <f ca="1">IF(RMDF!AF940="", "", IF(ISNUMBER(MATCH(RMDF!AF940, INDIRECT(AF940), 0)), "OK", "Invalid"))</f>
        <v/>
      </c>
      <c r="AH940" s="281"/>
      <c r="AI940" s="281"/>
      <c r="AJ940" s="281"/>
      <c r="AK940" s="281" t="b">
        <f>AND(RMDF!AN940&gt;=0, RMDF!AN940&lt;=1-SUM(RMDF!Z940,RMDF!AG940), RMDF!AN940=ROUND(RMDF!AN940,4))</f>
        <v>1</v>
      </c>
      <c r="AL940" s="317">
        <f>RMDF!AL940</f>
        <v>0</v>
      </c>
      <c r="AM940" s="318" t="str">
        <f>IF(AL940=0,"",_xlfn.XLOOKUP(AL940,StatePicklist!$1:$1,StatePicklist!$3:$3,"NA",0))</f>
        <v/>
      </c>
      <c r="AN940" s="297" t="str">
        <f ca="1">IF(RMDF!AM940="", "", IF(ISNUMBER(MATCH(RMDF!AM940, INDIRECT(AM940), 0)), "OK", "Invalid"))</f>
        <v/>
      </c>
      <c r="AO940" s="281"/>
      <c r="AP940" s="281"/>
      <c r="AQ940" s="281"/>
      <c r="AR940" s="281" t="b">
        <f>AND(RMDF!AU940&gt;=0, RMDF!AU940&lt;=1-SUM(RMDF!Z940,RMDF!AG940,RMDF!AN940), RMDF!AU940=ROUND(RMDF!AU940,4))</f>
        <v>1</v>
      </c>
      <c r="AS940" s="317">
        <f>RMDF!AS940</f>
        <v>0</v>
      </c>
      <c r="AT940" s="318" t="str">
        <f>IF(AS940=0,"",_xlfn.XLOOKUP(AS940,StatePicklist!$1:$1,StatePicklist!$3:$3,"NA",0))</f>
        <v/>
      </c>
      <c r="AU940" s="297" t="str">
        <f ca="1">IF(RMDF!AT940="", "", IF(ISNUMBER(MATCH(RMDF!AT940, INDIRECT(AT940), 0)), "OK", "Invalid"))</f>
        <v/>
      </c>
      <c r="AV940" s="281"/>
      <c r="AW940" s="281"/>
      <c r="AX940" s="281"/>
      <c r="AY940" s="281" t="b">
        <f>AND(RMDF!BB940&gt;=0, RMDF!BB940&lt;=1-SUM(RMDF!Z940,RMDF!AG940,RMDF!AN940,RMDF!AU940), RMDF!BB940=ROUND(RMDF!BB940,4))</f>
        <v>1</v>
      </c>
      <c r="AZ940" s="317">
        <f>RMDF!AZ940</f>
        <v>0</v>
      </c>
      <c r="BA940" s="318" t="str">
        <f>IF(AZ940=0,"",_xlfn.XLOOKUP(AZ940,StatePicklist!$1:$1,StatePicklist!$3:$3,"NA",0))</f>
        <v/>
      </c>
      <c r="BB940" s="297" t="str">
        <f ca="1">IF(RMDF!BA940="", "", IF(ISNUMBER(MATCH(RMDF!BA940, INDIRECT(BA940), 0)), "OK", "Invalid"))</f>
        <v/>
      </c>
      <c r="BC940" s="281"/>
      <c r="BD940" s="281"/>
      <c r="BE940" s="281"/>
      <c r="BF940" s="281" t="b">
        <f>AND(RMDF!BI940&gt;=0, RMDF!BI940&lt;=1-SUM(RMDF!Z940,RMDF!AG940,RMDF!AN940,RMDF!AU940,RMDF!BB940), RMDF!BI940=ROUND(RMDF!BI940,4))</f>
        <v>1</v>
      </c>
      <c r="BG940" s="317">
        <f>RMDF!BG940</f>
        <v>0</v>
      </c>
      <c r="BH940" s="318" t="str">
        <f>IF(BG940=0,"",_xlfn.XLOOKUP(BG940,StatePicklist!$1:$1,StatePicklist!$3:$3,"NA",0))</f>
        <v/>
      </c>
      <c r="BI940" s="297" t="str">
        <f ca="1">IF(RMDF!BH940="", "", IF(ISNUMBER(MATCH(RMDF!BH940, INDIRECT(BH940), 0)), "OK", "Invalid"))</f>
        <v/>
      </c>
      <c r="BJ940" s="281"/>
      <c r="BK940" s="281"/>
      <c r="BL940" s="281"/>
      <c r="BM940" s="281" t="b">
        <f>AND(RMDF!BP940&gt;=0, RMDF!BP940&lt;=1-SUM(RMDF!Z940,RMDF!AG940,RMDF!AN940,RMDF!AU940,RMDF!BB940,RMDF!BI940), RMDF!BP940=ROUND(RMDF!BP940,4))</f>
        <v>1</v>
      </c>
      <c r="BN940" s="317">
        <f>RMDF!BN940</f>
        <v>0</v>
      </c>
      <c r="BO940" s="318" t="str">
        <f>IF(BN940=0,"",_xlfn.XLOOKUP(BN940,StatePicklist!$1:$1,StatePicklist!$3:$3,"NA",0))</f>
        <v/>
      </c>
      <c r="BP940" s="297" t="str">
        <f ca="1">IF(RMDF!BO940="", "", IF(ISNUMBER(MATCH(RMDF!BO940, INDIRECT(BO940), 0)), "OK", "Invalid"))</f>
        <v/>
      </c>
      <c r="BQ940" s="281"/>
      <c r="BR940" s="281"/>
      <c r="BS940" s="281"/>
      <c r="BT940" s="281" t="b">
        <f>AND(RMDF!BW940&gt;=0, RMDF!BW940&lt;=1-SUM(RMDF!Z940,RMDF!AG940,RMDF!AN940,RMDF!AU940,RMDF!BB940,RMDF!BI940,RMDF!BP940), RMDF!BW940=ROUND(RMDF!BW940,4))</f>
        <v>1</v>
      </c>
      <c r="BU940" s="317">
        <f>RMDF!BU940</f>
        <v>0</v>
      </c>
      <c r="BV940" s="318" t="str">
        <f>IF(BU940=0,"",_xlfn.XLOOKUP(BU940,StatePicklist!$1:$1,StatePicklist!$3:$3,"NA",0))</f>
        <v/>
      </c>
      <c r="BW940" s="297" t="str">
        <f ca="1">IF(RMDF!BV940="", "", IF(ISNUMBER(MATCH(RMDF!BV940, INDIRECT(BV940), 0)), "OK", "Invalid"))</f>
        <v/>
      </c>
      <c r="BX940" s="281"/>
      <c r="BY940" s="281"/>
      <c r="BZ940" s="281"/>
      <c r="CA940" s="281" t="b">
        <f>AND(RMDF!CD940&gt;=0, RMDF!CD940&lt;=1-SUM(RMDF!Z940,RMDF!AG940,RMDF!AN940,RMDF!AU940,RMDF!BB940,RMDF!BI940,RMDF!BP940,RMDF!BW940), RMDF!CD940=ROUND(RMDF!CD940,4))</f>
        <v>1</v>
      </c>
      <c r="CB940" s="317">
        <f>RMDF!CB940</f>
        <v>0</v>
      </c>
      <c r="CC940" s="318" t="str">
        <f>IF(CB940=0,"",_xlfn.XLOOKUP(CB940,StatePicklist!$1:$1,StatePicklist!$3:$3,"NA",0))</f>
        <v/>
      </c>
      <c r="CD940" s="297" t="str">
        <f ca="1">IF(RMDF!CC940="", "", IF(ISNUMBER(MATCH(RMDF!CC940, INDIRECT(CC940), 0)), "OK", "Invalid"))</f>
        <v/>
      </c>
      <c r="CE940" s="281"/>
      <c r="CF940" s="281"/>
      <c r="CG940" s="281"/>
      <c r="CH940" s="281" t="b">
        <f>AND(RMDF!CK940&gt;=0, RMDF!CK940&lt;=1-SUM(RMDF!Z940,RMDF!AG940,RMDF!AN940,RMDF!AU940,RMDF!BB940,RMDF!BI940,RMDF!BP940,RMDF!BW940,RMDF!CD940), RMDF!CK940=ROUND(RMDF!CK940,4))</f>
        <v>1</v>
      </c>
      <c r="CI940" s="317">
        <f>RMDF!CI940</f>
        <v>0</v>
      </c>
      <c r="CJ940" s="318" t="str">
        <f>IF(CI940=0,"",_xlfn.XLOOKUP(CI940,StatePicklist!$1:$1,StatePicklist!$3:$3,"NA",0))</f>
        <v/>
      </c>
      <c r="CK940" s="297" t="str">
        <f ca="1">IF(RMDF!CJ940="", "", IF(ISNUMBER(MATCH(RMDF!CJ940, INDIRECT(CJ940), 0)), "OK", "Invalid"))</f>
        <v/>
      </c>
      <c r="CL940" s="281"/>
      <c r="CM940" s="281"/>
      <c r="CN940" s="281"/>
      <c r="CO940" s="281" t="b">
        <f>AND(RMDF!CR940&gt;=0, RMDF!CR940&lt;=1-SUM(RMDF!Z940,RMDF!AG940,RMDF!AN940,RMDF!AU940,RMDF!BB940,RMDF!BI940,RMDF!BP940,RMDF!BW940,RMDF!CD940,RMDF!CK940), RMDF!CR940=ROUND(RMDF!CR940,4))</f>
        <v>1</v>
      </c>
      <c r="CP940" s="317">
        <f>RMDF!CP940</f>
        <v>0</v>
      </c>
      <c r="CQ940" s="318" t="str">
        <f>IF(CP940=0,"",_xlfn.XLOOKUP(CP940,StatePicklist!$1:$1,StatePicklist!$3:$3,"NA",0))</f>
        <v/>
      </c>
      <c r="CR940" s="297" t="str">
        <f ca="1">IF(RMDF!CQ940="", "", IF(ISNUMBER(MATCH(RMDF!CQ940, INDIRECT(CQ940), 0)), "OK", "Invalid"))</f>
        <v/>
      </c>
      <c r="CS940" s="281"/>
      <c r="CT940" s="281"/>
      <c r="CU940" s="281"/>
      <c r="CV940" s="281" t="b">
        <f>AND(RMDF!CY940&gt;=0, RMDF!CY940&lt;=1-SUM(RMDF!Z940,RMDF!AG940,RMDF!AN940,RMDF!AU940,RMDF!BB940,RMDF!BI940,RMDF!BP940,RMDF!BW940,RMDF!CD940,RMDF!CK940,RMDF!CR940), RMDF!CY940=ROUND(RMDF!CY940,4))</f>
        <v>1</v>
      </c>
      <c r="CW940" s="317">
        <f>RMDF!CW940</f>
        <v>0</v>
      </c>
      <c r="CX940" s="318" t="str">
        <f>IF(CW940=0,"",_xlfn.XLOOKUP(CW940,StatePicklist!$1:$1,StatePicklist!$3:$3,"NA",0))</f>
        <v/>
      </c>
      <c r="CY940" s="297" t="str">
        <f ca="1">IF(RMDF!CX940="", "", IF(ISNUMBER(MATCH(RMDF!CX940, INDIRECT(CX940), 0)), "OK", "Invalid"))</f>
        <v/>
      </c>
      <c r="CZ940" s="281"/>
      <c r="DA940" s="281"/>
      <c r="DB940" s="281"/>
      <c r="DC940" s="281" t="b">
        <f>AND(RMDF!DF940&gt;=0, RMDF!DF940&lt;=1-SUM(RMDF!Z940,RMDF!AG940,RMDF!AN940,RMDF!AU940,RMDF!BB940,RMDF!BI940,RMDF!BP940,RMDF!BW940,RMDF!CD940,RMDF!CK940,RMDF!CR940,RMDF!CY940), RMDF!DF940=ROUND(RMDF!DF940,4))</f>
        <v>1</v>
      </c>
      <c r="DD940" s="317">
        <f>RMDF!DD940</f>
        <v>0</v>
      </c>
      <c r="DE940" s="318" t="str">
        <f>IF(DD940=0,"",_xlfn.XLOOKUP(DD940,StatePicklist!$1:$1,StatePicklist!$3:$3,"NA",0))</f>
        <v/>
      </c>
      <c r="DF940" s="297" t="str">
        <f ca="1">IF(RMDF!DE940="", "", IF(ISNUMBER(MATCH(RMDF!DE940, INDIRECT(DE940), 0)), "OK", "Invalid"))</f>
        <v/>
      </c>
      <c r="DG940" s="281"/>
      <c r="DH940" s="281"/>
      <c r="DI940" s="281"/>
      <c r="DJ940" s="281" t="b">
        <f>AND(RMDF!DM940&gt;=0, RMDF!DM940&lt;=1-SUM(RMDF!Z940,RMDF!AG940,RMDF!AN940,RMDF!AU940,RMDF!BB940,RMDF!BI940,RMDF!BP940,RMDF!BW940,RMDF!CD940,RMDF!CK940,RMDF!CR940,RMDF!CY940,RMDF!DF940), RMDF!DM940=ROUND(RMDF!DM940,4))</f>
        <v>1</v>
      </c>
      <c r="DK940" s="317">
        <f>RMDF!DK940</f>
        <v>0</v>
      </c>
      <c r="DL940" s="318" t="str">
        <f>IF(DK940=0,"",_xlfn.XLOOKUP(DK940,StatePicklist!$1:$1,StatePicklist!$3:$3,"NA",0))</f>
        <v/>
      </c>
      <c r="DM940" s="297" t="str">
        <f ca="1">IF(RMDF!DL940="", "", IF(ISNUMBER(MATCH(RMDF!DL940, INDIRECT(DL940), 0)), "OK", "Invalid"))</f>
        <v/>
      </c>
      <c r="DN940" s="281"/>
      <c r="DO940" s="281"/>
      <c r="DP940" s="281"/>
      <c r="DQ940" s="281" t="b">
        <f>AND(RMDF!DT940&gt;=0, RMDF!DT940&lt;=1-SUM(RMDF!Z940,RMDF!AG940,RMDF!AN940,RMDF!AU940,RMDF!BB940,RMDF!BI940,RMDF!BP940,RMDF!BW940,RMDF!CD940,RMDF!CK940,RMDF!CR940,RMDF!CY940,RMDF!DF940,RMDF!DM940), RMDF!DT940=ROUND(RMDF!DT940,4))</f>
        <v>1</v>
      </c>
      <c r="DR940" s="317">
        <f>RMDF!DR940</f>
        <v>0</v>
      </c>
      <c r="DS940" s="318" t="str">
        <f>IF(DR940=0,"",_xlfn.XLOOKUP(DR940,StatePicklist!$1:$1,StatePicklist!$3:$3,"NA",0))</f>
        <v/>
      </c>
      <c r="DT940" s="297" t="str">
        <f ca="1">IF(RMDF!DS940="", "", IF(ISNUMBER(MATCH(RMDF!DS940, INDIRECT(DS940), 0)), "OK", "Invalid"))</f>
        <v/>
      </c>
      <c r="DU940" s="281"/>
      <c r="DV940" s="281"/>
      <c r="DW940" s="281"/>
      <c r="DX940" s="281" t="b">
        <f>AND(RMDF!EA940&gt;=0, RMDF!EA940&lt;=1-SUM(RMDF!Z940,RMDF!AG940,RMDF!AN940,RMDF!AU940,RMDF!BB940,RMDF!BI940,RMDF!BP940,RMDF!BW940,RMDF!CD940,RMDF!CK940,RMDF!CR940,RMDF!CY940,RMDF!DF940,RMDF!DM940,RMDF!DT940), RMDF!EA940=ROUND(RMDF!EA940,4))</f>
        <v>1</v>
      </c>
      <c r="DY940" s="317">
        <f>RMDF!DY940</f>
        <v>0</v>
      </c>
      <c r="DZ940" s="318" t="str">
        <f>IF(DY940=0,"",_xlfn.XLOOKUP(DY940,StatePicklist!$1:$1,StatePicklist!$3:$3,"NA",0))</f>
        <v/>
      </c>
      <c r="EA940" s="297" t="str">
        <f ca="1">IF(RMDF!DZ940="", "", IF(ISNUMBER(MATCH(RMDF!DZ940, INDIRECT(DZ940), 0)), "OK", "Invalid"))</f>
        <v/>
      </c>
      <c r="EB940" s="281"/>
      <c r="EC940" s="281"/>
      <c r="ED940" s="281"/>
      <c r="EE940" s="281" t="b">
        <f>AND(RMDF!EH940&gt;=0, RMDF!EH940&lt;=1-SUM(RMDF!Z940,RMDF!AG940,RMDF!AN940,RMDF!AU940,RMDF!BB940,RMDF!BI940,RMDF!BP940,RMDF!BW940,RMDF!CD940,RMDF!CK940,RMDF!CR940,RMDF!CY940,RMDF!DF940,RMDF!DM940,RMDF!DT940,RMDF!EA940), RMDF!EH940=ROUND(RMDF!EH940,4))</f>
        <v>1</v>
      </c>
      <c r="EF940" s="317">
        <f>RMDF!EF940</f>
        <v>0</v>
      </c>
      <c r="EG940" s="318" t="str">
        <f>IF(EF940=0,"",_xlfn.XLOOKUP(EF940,StatePicklist!$1:$1,StatePicklist!$3:$3,"NA",0))</f>
        <v/>
      </c>
      <c r="EH940" s="297" t="str">
        <f ca="1">IF(RMDF!EG940="", "", IF(ISNUMBER(MATCH(RMDF!EG940, INDIRECT(EG940), 0)), "OK", "Invalid"))</f>
        <v/>
      </c>
      <c r="EI940" s="281"/>
      <c r="EJ940" s="281"/>
      <c r="EK940" s="281"/>
      <c r="EL940" s="281" t="b">
        <f>AND(RMDF!EO940&gt;=0, RMDF!EO940&lt;=1-SUM(RMDF!Z940,RMDF!AG940,RMDF!AN940,RMDF!AU940,RMDF!BB940,RMDF!BI940,RMDF!BP940,RMDF!BW940,RMDF!CD940,RMDF!CK940,RMDF!CR940,RMDF!CY940,RMDF!DF940,RMDF!DM940,RMDF!DT940,RMDF!EA940,RMDF!EH940), RMDF!EO940=ROUND(RMDF!EO940,4))</f>
        <v>1</v>
      </c>
      <c r="EM940" s="317">
        <f>RMDF!EM940</f>
        <v>0</v>
      </c>
      <c r="EN940" s="318" t="str">
        <f>IF(EM940=0,"",_xlfn.XLOOKUP(EM940,StatePicklist!$1:$1,StatePicklist!$3:$3,"NA",0))</f>
        <v/>
      </c>
      <c r="EO940" s="297" t="str">
        <f ca="1">IF(RMDF!EN940="", "", IF(ISNUMBER(MATCH(RMDF!EN940, INDIRECT(EN940), 0)), "OK", "Invalid"))</f>
        <v/>
      </c>
      <c r="EP940" s="281"/>
      <c r="EQ940" s="281"/>
      <c r="ER940" s="281"/>
      <c r="ES940" s="281" t="b">
        <f>AND(RMDF!EV940&gt;=0, RMDF!EV940&lt;=1-SUM(RMDF!Z940,RMDF!AG940,RMDF!AN940,RMDF!AU940,RMDF!BB940,RMDF!BI940,RMDF!BP940,RMDF!BW940,RMDF!CD940,RMDF!CK940,RMDF!CR940,RMDF!CY940,RMDF!DF940,RMDF!DM940,RMDF!DT940,RMDF!EA940,RMDF!EH940,RMDF!EO940), RMDF!EV940=ROUND(RMDF!EV940,4))</f>
        <v>1</v>
      </c>
      <c r="ET940" s="317">
        <f>RMDF!ET940</f>
        <v>0</v>
      </c>
      <c r="EU940" s="318" t="str">
        <f>IF(ET940=0,"",_xlfn.XLOOKUP(ET940,StatePicklist!$1:$1,StatePicklist!$3:$3,"NA",0))</f>
        <v/>
      </c>
      <c r="EV940" s="297" t="str">
        <f ca="1">IF(RMDF!EU940="", "", IF(ISNUMBER(MATCH(RMDF!EU940, INDIRECT(EU940), 0)), "OK", "Invalid"))</f>
        <v/>
      </c>
      <c r="EW940" s="281"/>
      <c r="EX940" s="281"/>
      <c r="EY940" s="281"/>
      <c r="EZ940" s="281" t="b">
        <f>AND(RMDF!FC940&gt;=0, RMDF!FC940&lt;=1-SUM(RMDF!Z940,RMDF!AG940,RMDF!AN940,RMDF!AU940,RMDF!BB940,RMDF!BI940,RMDF!BP940,RMDF!BW940,RMDF!CD940,RMDF!CK940,RMDF!CR940,RMDF!CY940,RMDF!DF940,RMDF!DM940,RMDF!DT940,RMDF!EA940,RMDF!EH940,RMDF!EO940,RMDF!EV940), RMDF!FC940=ROUND(RMDF!FC940,4))</f>
        <v>1</v>
      </c>
      <c r="FA940" s="317">
        <f>RMDF!FA940</f>
        <v>0</v>
      </c>
      <c r="FB940" s="318" t="str">
        <f>IF(FA940=0,"",_xlfn.XLOOKUP(FA940,StatePicklist!$1:$1,StatePicklist!$3:$3,"NA",0))</f>
        <v/>
      </c>
      <c r="FC940" s="297" t="str">
        <f ca="1">IF(RMDF!FB940="", "", IF(ISNUMBER(MATCH(RMDF!FB940, INDIRECT(FB940), 0)), "OK", "Invalid"))</f>
        <v/>
      </c>
    </row>
    <row r="941" spans="1:159" s="205" customFormat="1" ht="39.9" customHeight="1" x14ac:dyDescent="0.25">
      <c r="A941" s="206"/>
      <c r="B941" s="196"/>
      <c r="C941" s="197"/>
      <c r="D941" s="198"/>
      <c r="E941" s="199"/>
      <c r="F941" s="200"/>
      <c r="G941" s="201"/>
      <c r="H941" s="292"/>
      <c r="I941" s="305">
        <f>RMDF!I941</f>
        <v>0</v>
      </c>
      <c r="J941" s="305" t="str">
        <f>IF(I941=ProductCode!$B$30,"PDReclPost",IF(OR(I941=ProductCode!$C$30,I941=ProductCode!$E$30,I941=ProductCode!$G$30),"PDPreCon",IF(OR(I941=ProductCode!$D$30,I941=ProductCode!$F$30),"PDNotReclPost","")))</f>
        <v/>
      </c>
      <c r="K941" s="305" t="str">
        <f t="shared" si="51"/>
        <v/>
      </c>
      <c r="L941" s="289"/>
      <c r="M941" s="305" t="str">
        <f t="shared" si="51"/>
        <v/>
      </c>
      <c r="N941" s="289" t="b">
        <f>AND(RMDF!N941&gt;=0, RMDF!N941&lt;=1-RMDF!L941, RMDF!N941=ROUND(RMDF!N941,4))</f>
        <v>1</v>
      </c>
      <c r="O941" s="286" t="str">
        <f>IF(P941="","",IF(I941="","",IF(LEFT(I941,13)="Reclaimed pos",RawMaterialCode!$E$569,RawMaterialCode!$E$568)))</f>
        <v>Reclaimed pre-consumer mixed fibers (RM0578)</v>
      </c>
      <c r="P941" s="295">
        <f t="shared" si="52"/>
        <v>1</v>
      </c>
      <c r="Q941" s="202"/>
      <c r="R941" s="203"/>
      <c r="S941" s="204" t="str">
        <f t="shared" si="53"/>
        <v/>
      </c>
      <c r="T941" s="281"/>
      <c r="U941" s="281"/>
      <c r="V941" s="281"/>
      <c r="W941" s="281"/>
      <c r="X941" s="317">
        <f>RMDF!X941</f>
        <v>0</v>
      </c>
      <c r="Y941" s="318" t="str">
        <f>IF(X941=0,"",_xlfn.XLOOKUP(X941,StatePicklist!$1:$1,StatePicklist!$3:$3,"NA",0))</f>
        <v/>
      </c>
      <c r="Z941" s="297" t="str">
        <f ca="1">IF(RMDF!Y941="", "", IF(ISNUMBER(MATCH(RMDF!Y941, INDIRECT(Y941), 0)), "OK", "Invalid"))</f>
        <v/>
      </c>
      <c r="AA941" s="281"/>
      <c r="AB941" s="281"/>
      <c r="AC941" s="281"/>
      <c r="AD941" s="281" t="b">
        <f>AND(RMDF!AG941&gt;=0, RMDF!AG941&lt;=1-RMDF!Z941, RMDF!AG941=ROUND(RMDF!AG941,4))</f>
        <v>1</v>
      </c>
      <c r="AE941" s="317">
        <f>RMDF!AE941</f>
        <v>0</v>
      </c>
      <c r="AF941" s="318" t="str">
        <f>IF(AE941=0,"",_xlfn.XLOOKUP(AE941,StatePicklist!$1:$1,StatePicklist!$3:$3,"NA",0))</f>
        <v/>
      </c>
      <c r="AG941" s="297" t="str">
        <f ca="1">IF(RMDF!AF941="", "", IF(ISNUMBER(MATCH(RMDF!AF941, INDIRECT(AF941), 0)), "OK", "Invalid"))</f>
        <v/>
      </c>
      <c r="AH941" s="281"/>
      <c r="AI941" s="281"/>
      <c r="AJ941" s="281"/>
      <c r="AK941" s="281" t="b">
        <f>AND(RMDF!AN941&gt;=0, RMDF!AN941&lt;=1-SUM(RMDF!Z941,RMDF!AG941), RMDF!AN941=ROUND(RMDF!AN941,4))</f>
        <v>1</v>
      </c>
      <c r="AL941" s="317">
        <f>RMDF!AL941</f>
        <v>0</v>
      </c>
      <c r="AM941" s="318" t="str">
        <f>IF(AL941=0,"",_xlfn.XLOOKUP(AL941,StatePicklist!$1:$1,StatePicklist!$3:$3,"NA",0))</f>
        <v/>
      </c>
      <c r="AN941" s="297" t="str">
        <f ca="1">IF(RMDF!AM941="", "", IF(ISNUMBER(MATCH(RMDF!AM941, INDIRECT(AM941), 0)), "OK", "Invalid"))</f>
        <v/>
      </c>
      <c r="AO941" s="281"/>
      <c r="AP941" s="281"/>
      <c r="AQ941" s="281"/>
      <c r="AR941" s="281" t="b">
        <f>AND(RMDF!AU941&gt;=0, RMDF!AU941&lt;=1-SUM(RMDF!Z941,RMDF!AG941,RMDF!AN941), RMDF!AU941=ROUND(RMDF!AU941,4))</f>
        <v>1</v>
      </c>
      <c r="AS941" s="317">
        <f>RMDF!AS941</f>
        <v>0</v>
      </c>
      <c r="AT941" s="318" t="str">
        <f>IF(AS941=0,"",_xlfn.XLOOKUP(AS941,StatePicklist!$1:$1,StatePicklist!$3:$3,"NA",0))</f>
        <v/>
      </c>
      <c r="AU941" s="297" t="str">
        <f ca="1">IF(RMDF!AT941="", "", IF(ISNUMBER(MATCH(RMDF!AT941, INDIRECT(AT941), 0)), "OK", "Invalid"))</f>
        <v/>
      </c>
      <c r="AV941" s="281"/>
      <c r="AW941" s="281"/>
      <c r="AX941" s="281"/>
      <c r="AY941" s="281" t="b">
        <f>AND(RMDF!BB941&gt;=0, RMDF!BB941&lt;=1-SUM(RMDF!Z941,RMDF!AG941,RMDF!AN941,RMDF!AU941), RMDF!BB941=ROUND(RMDF!BB941,4))</f>
        <v>1</v>
      </c>
      <c r="AZ941" s="317">
        <f>RMDF!AZ941</f>
        <v>0</v>
      </c>
      <c r="BA941" s="318" t="str">
        <f>IF(AZ941=0,"",_xlfn.XLOOKUP(AZ941,StatePicklist!$1:$1,StatePicklist!$3:$3,"NA",0))</f>
        <v/>
      </c>
      <c r="BB941" s="297" t="str">
        <f ca="1">IF(RMDF!BA941="", "", IF(ISNUMBER(MATCH(RMDF!BA941, INDIRECT(BA941), 0)), "OK", "Invalid"))</f>
        <v/>
      </c>
      <c r="BC941" s="281"/>
      <c r="BD941" s="281"/>
      <c r="BE941" s="281"/>
      <c r="BF941" s="281" t="b">
        <f>AND(RMDF!BI941&gt;=0, RMDF!BI941&lt;=1-SUM(RMDF!Z941,RMDF!AG941,RMDF!AN941,RMDF!AU941,RMDF!BB941), RMDF!BI941=ROUND(RMDF!BI941,4))</f>
        <v>1</v>
      </c>
      <c r="BG941" s="317">
        <f>RMDF!BG941</f>
        <v>0</v>
      </c>
      <c r="BH941" s="318" t="str">
        <f>IF(BG941=0,"",_xlfn.XLOOKUP(BG941,StatePicklist!$1:$1,StatePicklist!$3:$3,"NA",0))</f>
        <v/>
      </c>
      <c r="BI941" s="297" t="str">
        <f ca="1">IF(RMDF!BH941="", "", IF(ISNUMBER(MATCH(RMDF!BH941, INDIRECT(BH941), 0)), "OK", "Invalid"))</f>
        <v/>
      </c>
      <c r="BJ941" s="281"/>
      <c r="BK941" s="281"/>
      <c r="BL941" s="281"/>
      <c r="BM941" s="281" t="b">
        <f>AND(RMDF!BP941&gt;=0, RMDF!BP941&lt;=1-SUM(RMDF!Z941,RMDF!AG941,RMDF!AN941,RMDF!AU941,RMDF!BB941,RMDF!BI941), RMDF!BP941=ROUND(RMDF!BP941,4))</f>
        <v>1</v>
      </c>
      <c r="BN941" s="317">
        <f>RMDF!BN941</f>
        <v>0</v>
      </c>
      <c r="BO941" s="318" t="str">
        <f>IF(BN941=0,"",_xlfn.XLOOKUP(BN941,StatePicklist!$1:$1,StatePicklist!$3:$3,"NA",0))</f>
        <v/>
      </c>
      <c r="BP941" s="297" t="str">
        <f ca="1">IF(RMDF!BO941="", "", IF(ISNUMBER(MATCH(RMDF!BO941, INDIRECT(BO941), 0)), "OK", "Invalid"))</f>
        <v/>
      </c>
      <c r="BQ941" s="281"/>
      <c r="BR941" s="281"/>
      <c r="BS941" s="281"/>
      <c r="BT941" s="281" t="b">
        <f>AND(RMDF!BW941&gt;=0, RMDF!BW941&lt;=1-SUM(RMDF!Z941,RMDF!AG941,RMDF!AN941,RMDF!AU941,RMDF!BB941,RMDF!BI941,RMDF!BP941), RMDF!BW941=ROUND(RMDF!BW941,4))</f>
        <v>1</v>
      </c>
      <c r="BU941" s="317">
        <f>RMDF!BU941</f>
        <v>0</v>
      </c>
      <c r="BV941" s="318" t="str">
        <f>IF(BU941=0,"",_xlfn.XLOOKUP(BU941,StatePicklist!$1:$1,StatePicklist!$3:$3,"NA",0))</f>
        <v/>
      </c>
      <c r="BW941" s="297" t="str">
        <f ca="1">IF(RMDF!BV941="", "", IF(ISNUMBER(MATCH(RMDF!BV941, INDIRECT(BV941), 0)), "OK", "Invalid"))</f>
        <v/>
      </c>
      <c r="BX941" s="281"/>
      <c r="BY941" s="281"/>
      <c r="BZ941" s="281"/>
      <c r="CA941" s="281" t="b">
        <f>AND(RMDF!CD941&gt;=0, RMDF!CD941&lt;=1-SUM(RMDF!Z941,RMDF!AG941,RMDF!AN941,RMDF!AU941,RMDF!BB941,RMDF!BI941,RMDF!BP941,RMDF!BW941), RMDF!CD941=ROUND(RMDF!CD941,4))</f>
        <v>1</v>
      </c>
      <c r="CB941" s="317">
        <f>RMDF!CB941</f>
        <v>0</v>
      </c>
      <c r="CC941" s="318" t="str">
        <f>IF(CB941=0,"",_xlfn.XLOOKUP(CB941,StatePicklist!$1:$1,StatePicklist!$3:$3,"NA",0))</f>
        <v/>
      </c>
      <c r="CD941" s="297" t="str">
        <f ca="1">IF(RMDF!CC941="", "", IF(ISNUMBER(MATCH(RMDF!CC941, INDIRECT(CC941), 0)), "OK", "Invalid"))</f>
        <v/>
      </c>
      <c r="CE941" s="281"/>
      <c r="CF941" s="281"/>
      <c r="CG941" s="281"/>
      <c r="CH941" s="281" t="b">
        <f>AND(RMDF!CK941&gt;=0, RMDF!CK941&lt;=1-SUM(RMDF!Z941,RMDF!AG941,RMDF!AN941,RMDF!AU941,RMDF!BB941,RMDF!BI941,RMDF!BP941,RMDF!BW941,RMDF!CD941), RMDF!CK941=ROUND(RMDF!CK941,4))</f>
        <v>1</v>
      </c>
      <c r="CI941" s="317">
        <f>RMDF!CI941</f>
        <v>0</v>
      </c>
      <c r="CJ941" s="318" t="str">
        <f>IF(CI941=0,"",_xlfn.XLOOKUP(CI941,StatePicklist!$1:$1,StatePicklist!$3:$3,"NA",0))</f>
        <v/>
      </c>
      <c r="CK941" s="297" t="str">
        <f ca="1">IF(RMDF!CJ941="", "", IF(ISNUMBER(MATCH(RMDF!CJ941, INDIRECT(CJ941), 0)), "OK", "Invalid"))</f>
        <v/>
      </c>
      <c r="CL941" s="281"/>
      <c r="CM941" s="281"/>
      <c r="CN941" s="281"/>
      <c r="CO941" s="281" t="b">
        <f>AND(RMDF!CR941&gt;=0, RMDF!CR941&lt;=1-SUM(RMDF!Z941,RMDF!AG941,RMDF!AN941,RMDF!AU941,RMDF!BB941,RMDF!BI941,RMDF!BP941,RMDF!BW941,RMDF!CD941,RMDF!CK941), RMDF!CR941=ROUND(RMDF!CR941,4))</f>
        <v>1</v>
      </c>
      <c r="CP941" s="317">
        <f>RMDF!CP941</f>
        <v>0</v>
      </c>
      <c r="CQ941" s="318" t="str">
        <f>IF(CP941=0,"",_xlfn.XLOOKUP(CP941,StatePicklist!$1:$1,StatePicklist!$3:$3,"NA",0))</f>
        <v/>
      </c>
      <c r="CR941" s="297" t="str">
        <f ca="1">IF(RMDF!CQ941="", "", IF(ISNUMBER(MATCH(RMDF!CQ941, INDIRECT(CQ941), 0)), "OK", "Invalid"))</f>
        <v/>
      </c>
      <c r="CS941" s="281"/>
      <c r="CT941" s="281"/>
      <c r="CU941" s="281"/>
      <c r="CV941" s="281" t="b">
        <f>AND(RMDF!CY941&gt;=0, RMDF!CY941&lt;=1-SUM(RMDF!Z941,RMDF!AG941,RMDF!AN941,RMDF!AU941,RMDF!BB941,RMDF!BI941,RMDF!BP941,RMDF!BW941,RMDF!CD941,RMDF!CK941,RMDF!CR941), RMDF!CY941=ROUND(RMDF!CY941,4))</f>
        <v>1</v>
      </c>
      <c r="CW941" s="317">
        <f>RMDF!CW941</f>
        <v>0</v>
      </c>
      <c r="CX941" s="318" t="str">
        <f>IF(CW941=0,"",_xlfn.XLOOKUP(CW941,StatePicklist!$1:$1,StatePicklist!$3:$3,"NA",0))</f>
        <v/>
      </c>
      <c r="CY941" s="297" t="str">
        <f ca="1">IF(RMDF!CX941="", "", IF(ISNUMBER(MATCH(RMDF!CX941, INDIRECT(CX941), 0)), "OK", "Invalid"))</f>
        <v/>
      </c>
      <c r="CZ941" s="281"/>
      <c r="DA941" s="281"/>
      <c r="DB941" s="281"/>
      <c r="DC941" s="281" t="b">
        <f>AND(RMDF!DF941&gt;=0, RMDF!DF941&lt;=1-SUM(RMDF!Z941,RMDF!AG941,RMDF!AN941,RMDF!AU941,RMDF!BB941,RMDF!BI941,RMDF!BP941,RMDF!BW941,RMDF!CD941,RMDF!CK941,RMDF!CR941,RMDF!CY941), RMDF!DF941=ROUND(RMDF!DF941,4))</f>
        <v>1</v>
      </c>
      <c r="DD941" s="317">
        <f>RMDF!DD941</f>
        <v>0</v>
      </c>
      <c r="DE941" s="318" t="str">
        <f>IF(DD941=0,"",_xlfn.XLOOKUP(DD941,StatePicklist!$1:$1,StatePicklist!$3:$3,"NA",0))</f>
        <v/>
      </c>
      <c r="DF941" s="297" t="str">
        <f ca="1">IF(RMDF!DE941="", "", IF(ISNUMBER(MATCH(RMDF!DE941, INDIRECT(DE941), 0)), "OK", "Invalid"))</f>
        <v/>
      </c>
      <c r="DG941" s="281"/>
      <c r="DH941" s="281"/>
      <c r="DI941" s="281"/>
      <c r="DJ941" s="281" t="b">
        <f>AND(RMDF!DM941&gt;=0, RMDF!DM941&lt;=1-SUM(RMDF!Z941,RMDF!AG941,RMDF!AN941,RMDF!AU941,RMDF!BB941,RMDF!BI941,RMDF!BP941,RMDF!BW941,RMDF!CD941,RMDF!CK941,RMDF!CR941,RMDF!CY941,RMDF!DF941), RMDF!DM941=ROUND(RMDF!DM941,4))</f>
        <v>1</v>
      </c>
      <c r="DK941" s="317">
        <f>RMDF!DK941</f>
        <v>0</v>
      </c>
      <c r="DL941" s="318" t="str">
        <f>IF(DK941=0,"",_xlfn.XLOOKUP(DK941,StatePicklist!$1:$1,StatePicklist!$3:$3,"NA",0))</f>
        <v/>
      </c>
      <c r="DM941" s="297" t="str">
        <f ca="1">IF(RMDF!DL941="", "", IF(ISNUMBER(MATCH(RMDF!DL941, INDIRECT(DL941), 0)), "OK", "Invalid"))</f>
        <v/>
      </c>
      <c r="DN941" s="281"/>
      <c r="DO941" s="281"/>
      <c r="DP941" s="281"/>
      <c r="DQ941" s="281" t="b">
        <f>AND(RMDF!DT941&gt;=0, RMDF!DT941&lt;=1-SUM(RMDF!Z941,RMDF!AG941,RMDF!AN941,RMDF!AU941,RMDF!BB941,RMDF!BI941,RMDF!BP941,RMDF!BW941,RMDF!CD941,RMDF!CK941,RMDF!CR941,RMDF!CY941,RMDF!DF941,RMDF!DM941), RMDF!DT941=ROUND(RMDF!DT941,4))</f>
        <v>1</v>
      </c>
      <c r="DR941" s="317">
        <f>RMDF!DR941</f>
        <v>0</v>
      </c>
      <c r="DS941" s="318" t="str">
        <f>IF(DR941=0,"",_xlfn.XLOOKUP(DR941,StatePicklist!$1:$1,StatePicklist!$3:$3,"NA",0))</f>
        <v/>
      </c>
      <c r="DT941" s="297" t="str">
        <f ca="1">IF(RMDF!DS941="", "", IF(ISNUMBER(MATCH(RMDF!DS941, INDIRECT(DS941), 0)), "OK", "Invalid"))</f>
        <v/>
      </c>
      <c r="DU941" s="281"/>
      <c r="DV941" s="281"/>
      <c r="DW941" s="281"/>
      <c r="DX941" s="281" t="b">
        <f>AND(RMDF!EA941&gt;=0, RMDF!EA941&lt;=1-SUM(RMDF!Z941,RMDF!AG941,RMDF!AN941,RMDF!AU941,RMDF!BB941,RMDF!BI941,RMDF!BP941,RMDF!BW941,RMDF!CD941,RMDF!CK941,RMDF!CR941,RMDF!CY941,RMDF!DF941,RMDF!DM941,RMDF!DT941), RMDF!EA941=ROUND(RMDF!EA941,4))</f>
        <v>1</v>
      </c>
      <c r="DY941" s="317">
        <f>RMDF!DY941</f>
        <v>0</v>
      </c>
      <c r="DZ941" s="318" t="str">
        <f>IF(DY941=0,"",_xlfn.XLOOKUP(DY941,StatePicklist!$1:$1,StatePicklist!$3:$3,"NA",0))</f>
        <v/>
      </c>
      <c r="EA941" s="297" t="str">
        <f ca="1">IF(RMDF!DZ941="", "", IF(ISNUMBER(MATCH(RMDF!DZ941, INDIRECT(DZ941), 0)), "OK", "Invalid"))</f>
        <v/>
      </c>
      <c r="EB941" s="281"/>
      <c r="EC941" s="281"/>
      <c r="ED941" s="281"/>
      <c r="EE941" s="281" t="b">
        <f>AND(RMDF!EH941&gt;=0, RMDF!EH941&lt;=1-SUM(RMDF!Z941,RMDF!AG941,RMDF!AN941,RMDF!AU941,RMDF!BB941,RMDF!BI941,RMDF!BP941,RMDF!BW941,RMDF!CD941,RMDF!CK941,RMDF!CR941,RMDF!CY941,RMDF!DF941,RMDF!DM941,RMDF!DT941,RMDF!EA941), RMDF!EH941=ROUND(RMDF!EH941,4))</f>
        <v>1</v>
      </c>
      <c r="EF941" s="317">
        <f>RMDF!EF941</f>
        <v>0</v>
      </c>
      <c r="EG941" s="318" t="str">
        <f>IF(EF941=0,"",_xlfn.XLOOKUP(EF941,StatePicklist!$1:$1,StatePicklist!$3:$3,"NA",0))</f>
        <v/>
      </c>
      <c r="EH941" s="297" t="str">
        <f ca="1">IF(RMDF!EG941="", "", IF(ISNUMBER(MATCH(RMDF!EG941, INDIRECT(EG941), 0)), "OK", "Invalid"))</f>
        <v/>
      </c>
      <c r="EI941" s="281"/>
      <c r="EJ941" s="281"/>
      <c r="EK941" s="281"/>
      <c r="EL941" s="281" t="b">
        <f>AND(RMDF!EO941&gt;=0, RMDF!EO941&lt;=1-SUM(RMDF!Z941,RMDF!AG941,RMDF!AN941,RMDF!AU941,RMDF!BB941,RMDF!BI941,RMDF!BP941,RMDF!BW941,RMDF!CD941,RMDF!CK941,RMDF!CR941,RMDF!CY941,RMDF!DF941,RMDF!DM941,RMDF!DT941,RMDF!EA941,RMDF!EH941), RMDF!EO941=ROUND(RMDF!EO941,4))</f>
        <v>1</v>
      </c>
      <c r="EM941" s="317">
        <f>RMDF!EM941</f>
        <v>0</v>
      </c>
      <c r="EN941" s="318" t="str">
        <f>IF(EM941=0,"",_xlfn.XLOOKUP(EM941,StatePicklist!$1:$1,StatePicklist!$3:$3,"NA",0))</f>
        <v/>
      </c>
      <c r="EO941" s="297" t="str">
        <f ca="1">IF(RMDF!EN941="", "", IF(ISNUMBER(MATCH(RMDF!EN941, INDIRECT(EN941), 0)), "OK", "Invalid"))</f>
        <v/>
      </c>
      <c r="EP941" s="281"/>
      <c r="EQ941" s="281"/>
      <c r="ER941" s="281"/>
      <c r="ES941" s="281" t="b">
        <f>AND(RMDF!EV941&gt;=0, RMDF!EV941&lt;=1-SUM(RMDF!Z941,RMDF!AG941,RMDF!AN941,RMDF!AU941,RMDF!BB941,RMDF!BI941,RMDF!BP941,RMDF!BW941,RMDF!CD941,RMDF!CK941,RMDF!CR941,RMDF!CY941,RMDF!DF941,RMDF!DM941,RMDF!DT941,RMDF!EA941,RMDF!EH941,RMDF!EO941), RMDF!EV941=ROUND(RMDF!EV941,4))</f>
        <v>1</v>
      </c>
      <c r="ET941" s="317">
        <f>RMDF!ET941</f>
        <v>0</v>
      </c>
      <c r="EU941" s="318" t="str">
        <f>IF(ET941=0,"",_xlfn.XLOOKUP(ET941,StatePicklist!$1:$1,StatePicklist!$3:$3,"NA",0))</f>
        <v/>
      </c>
      <c r="EV941" s="297" t="str">
        <f ca="1">IF(RMDF!EU941="", "", IF(ISNUMBER(MATCH(RMDF!EU941, INDIRECT(EU941), 0)), "OK", "Invalid"))</f>
        <v/>
      </c>
      <c r="EW941" s="281"/>
      <c r="EX941" s="281"/>
      <c r="EY941" s="281"/>
      <c r="EZ941" s="281" t="b">
        <f>AND(RMDF!FC941&gt;=0, RMDF!FC941&lt;=1-SUM(RMDF!Z941,RMDF!AG941,RMDF!AN941,RMDF!AU941,RMDF!BB941,RMDF!BI941,RMDF!BP941,RMDF!BW941,RMDF!CD941,RMDF!CK941,RMDF!CR941,RMDF!CY941,RMDF!DF941,RMDF!DM941,RMDF!DT941,RMDF!EA941,RMDF!EH941,RMDF!EO941,RMDF!EV941), RMDF!FC941=ROUND(RMDF!FC941,4))</f>
        <v>1</v>
      </c>
      <c r="FA941" s="317">
        <f>RMDF!FA941</f>
        <v>0</v>
      </c>
      <c r="FB941" s="318" t="str">
        <f>IF(FA941=0,"",_xlfn.XLOOKUP(FA941,StatePicklist!$1:$1,StatePicklist!$3:$3,"NA",0))</f>
        <v/>
      </c>
      <c r="FC941" s="297" t="str">
        <f ca="1">IF(RMDF!FB941="", "", IF(ISNUMBER(MATCH(RMDF!FB941, INDIRECT(FB941), 0)), "OK", "Invalid"))</f>
        <v/>
      </c>
    </row>
    <row r="942" spans="1:159" s="205" customFormat="1" ht="39.9" customHeight="1" x14ac:dyDescent="0.25">
      <c r="A942" s="206"/>
      <c r="B942" s="196"/>
      <c r="C942" s="197"/>
      <c r="D942" s="198"/>
      <c r="E942" s="199"/>
      <c r="F942" s="200"/>
      <c r="G942" s="201"/>
      <c r="H942" s="292"/>
      <c r="I942" s="305">
        <f>RMDF!I942</f>
        <v>0</v>
      </c>
      <c r="J942" s="305" t="str">
        <f>IF(I942=ProductCode!$B$30,"PDReclPost",IF(OR(I942=ProductCode!$C$30,I942=ProductCode!$E$30,I942=ProductCode!$G$30),"PDPreCon",IF(OR(I942=ProductCode!$D$30,I942=ProductCode!$F$30),"PDNotReclPost","")))</f>
        <v/>
      </c>
      <c r="K942" s="305" t="str">
        <f t="shared" si="51"/>
        <v/>
      </c>
      <c r="L942" s="289"/>
      <c r="M942" s="305" t="str">
        <f t="shared" si="51"/>
        <v/>
      </c>
      <c r="N942" s="289" t="b">
        <f>AND(RMDF!N942&gt;=0, RMDF!N942&lt;=1-RMDF!L942, RMDF!N942=ROUND(RMDF!N942,4))</f>
        <v>1</v>
      </c>
      <c r="O942" s="286" t="str">
        <f>IF(P942="","",IF(I942="","",IF(LEFT(I942,13)="Reclaimed pos",RawMaterialCode!$E$569,RawMaterialCode!$E$568)))</f>
        <v>Reclaimed pre-consumer mixed fibers (RM0578)</v>
      </c>
      <c r="P942" s="295">
        <f t="shared" si="52"/>
        <v>1</v>
      </c>
      <c r="Q942" s="202"/>
      <c r="R942" s="203"/>
      <c r="S942" s="204" t="str">
        <f t="shared" si="53"/>
        <v/>
      </c>
      <c r="T942" s="281"/>
      <c r="U942" s="281"/>
      <c r="V942" s="281"/>
      <c r="W942" s="281"/>
      <c r="X942" s="317">
        <f>RMDF!X942</f>
        <v>0</v>
      </c>
      <c r="Y942" s="318" t="str">
        <f>IF(X942=0,"",_xlfn.XLOOKUP(X942,StatePicklist!$1:$1,StatePicklist!$3:$3,"NA",0))</f>
        <v/>
      </c>
      <c r="Z942" s="297" t="str">
        <f ca="1">IF(RMDF!Y942="", "", IF(ISNUMBER(MATCH(RMDF!Y942, INDIRECT(Y942), 0)), "OK", "Invalid"))</f>
        <v/>
      </c>
      <c r="AA942" s="281"/>
      <c r="AB942" s="281"/>
      <c r="AC942" s="281"/>
      <c r="AD942" s="281" t="b">
        <f>AND(RMDF!AG942&gt;=0, RMDF!AG942&lt;=1-RMDF!Z942, RMDF!AG942=ROUND(RMDF!AG942,4))</f>
        <v>1</v>
      </c>
      <c r="AE942" s="317">
        <f>RMDF!AE942</f>
        <v>0</v>
      </c>
      <c r="AF942" s="318" t="str">
        <f>IF(AE942=0,"",_xlfn.XLOOKUP(AE942,StatePicklist!$1:$1,StatePicklist!$3:$3,"NA",0))</f>
        <v/>
      </c>
      <c r="AG942" s="297" t="str">
        <f ca="1">IF(RMDF!AF942="", "", IF(ISNUMBER(MATCH(RMDF!AF942, INDIRECT(AF942), 0)), "OK", "Invalid"))</f>
        <v/>
      </c>
      <c r="AH942" s="281"/>
      <c r="AI942" s="281"/>
      <c r="AJ942" s="281"/>
      <c r="AK942" s="281" t="b">
        <f>AND(RMDF!AN942&gt;=0, RMDF!AN942&lt;=1-SUM(RMDF!Z942,RMDF!AG942), RMDF!AN942=ROUND(RMDF!AN942,4))</f>
        <v>1</v>
      </c>
      <c r="AL942" s="317">
        <f>RMDF!AL942</f>
        <v>0</v>
      </c>
      <c r="AM942" s="318" t="str">
        <f>IF(AL942=0,"",_xlfn.XLOOKUP(AL942,StatePicklist!$1:$1,StatePicklist!$3:$3,"NA",0))</f>
        <v/>
      </c>
      <c r="AN942" s="297" t="str">
        <f ca="1">IF(RMDF!AM942="", "", IF(ISNUMBER(MATCH(RMDF!AM942, INDIRECT(AM942), 0)), "OK", "Invalid"))</f>
        <v/>
      </c>
      <c r="AO942" s="281"/>
      <c r="AP942" s="281"/>
      <c r="AQ942" s="281"/>
      <c r="AR942" s="281" t="b">
        <f>AND(RMDF!AU942&gt;=0, RMDF!AU942&lt;=1-SUM(RMDF!Z942,RMDF!AG942,RMDF!AN942), RMDF!AU942=ROUND(RMDF!AU942,4))</f>
        <v>1</v>
      </c>
      <c r="AS942" s="317">
        <f>RMDF!AS942</f>
        <v>0</v>
      </c>
      <c r="AT942" s="318" t="str">
        <f>IF(AS942=0,"",_xlfn.XLOOKUP(AS942,StatePicklist!$1:$1,StatePicklist!$3:$3,"NA",0))</f>
        <v/>
      </c>
      <c r="AU942" s="297" t="str">
        <f ca="1">IF(RMDF!AT942="", "", IF(ISNUMBER(MATCH(RMDF!AT942, INDIRECT(AT942), 0)), "OK", "Invalid"))</f>
        <v/>
      </c>
      <c r="AV942" s="281"/>
      <c r="AW942" s="281"/>
      <c r="AX942" s="281"/>
      <c r="AY942" s="281" t="b">
        <f>AND(RMDF!BB942&gt;=0, RMDF!BB942&lt;=1-SUM(RMDF!Z942,RMDF!AG942,RMDF!AN942,RMDF!AU942), RMDF!BB942=ROUND(RMDF!BB942,4))</f>
        <v>1</v>
      </c>
      <c r="AZ942" s="317">
        <f>RMDF!AZ942</f>
        <v>0</v>
      </c>
      <c r="BA942" s="318" t="str">
        <f>IF(AZ942=0,"",_xlfn.XLOOKUP(AZ942,StatePicklist!$1:$1,StatePicklist!$3:$3,"NA",0))</f>
        <v/>
      </c>
      <c r="BB942" s="297" t="str">
        <f ca="1">IF(RMDF!BA942="", "", IF(ISNUMBER(MATCH(RMDF!BA942, INDIRECT(BA942), 0)), "OK", "Invalid"))</f>
        <v/>
      </c>
      <c r="BC942" s="281"/>
      <c r="BD942" s="281"/>
      <c r="BE942" s="281"/>
      <c r="BF942" s="281" t="b">
        <f>AND(RMDF!BI942&gt;=0, RMDF!BI942&lt;=1-SUM(RMDF!Z942,RMDF!AG942,RMDF!AN942,RMDF!AU942,RMDF!BB942), RMDF!BI942=ROUND(RMDF!BI942,4))</f>
        <v>1</v>
      </c>
      <c r="BG942" s="317">
        <f>RMDF!BG942</f>
        <v>0</v>
      </c>
      <c r="BH942" s="318" t="str">
        <f>IF(BG942=0,"",_xlfn.XLOOKUP(BG942,StatePicklist!$1:$1,StatePicklist!$3:$3,"NA",0))</f>
        <v/>
      </c>
      <c r="BI942" s="297" t="str">
        <f ca="1">IF(RMDF!BH942="", "", IF(ISNUMBER(MATCH(RMDF!BH942, INDIRECT(BH942), 0)), "OK", "Invalid"))</f>
        <v/>
      </c>
      <c r="BJ942" s="281"/>
      <c r="BK942" s="281"/>
      <c r="BL942" s="281"/>
      <c r="BM942" s="281" t="b">
        <f>AND(RMDF!BP942&gt;=0, RMDF!BP942&lt;=1-SUM(RMDF!Z942,RMDF!AG942,RMDF!AN942,RMDF!AU942,RMDF!BB942,RMDF!BI942), RMDF!BP942=ROUND(RMDF!BP942,4))</f>
        <v>1</v>
      </c>
      <c r="BN942" s="317">
        <f>RMDF!BN942</f>
        <v>0</v>
      </c>
      <c r="BO942" s="318" t="str">
        <f>IF(BN942=0,"",_xlfn.XLOOKUP(BN942,StatePicklist!$1:$1,StatePicklist!$3:$3,"NA",0))</f>
        <v/>
      </c>
      <c r="BP942" s="297" t="str">
        <f ca="1">IF(RMDF!BO942="", "", IF(ISNUMBER(MATCH(RMDF!BO942, INDIRECT(BO942), 0)), "OK", "Invalid"))</f>
        <v/>
      </c>
      <c r="BQ942" s="281"/>
      <c r="BR942" s="281"/>
      <c r="BS942" s="281"/>
      <c r="BT942" s="281" t="b">
        <f>AND(RMDF!BW942&gt;=0, RMDF!BW942&lt;=1-SUM(RMDF!Z942,RMDF!AG942,RMDF!AN942,RMDF!AU942,RMDF!BB942,RMDF!BI942,RMDF!BP942), RMDF!BW942=ROUND(RMDF!BW942,4))</f>
        <v>1</v>
      </c>
      <c r="BU942" s="317">
        <f>RMDF!BU942</f>
        <v>0</v>
      </c>
      <c r="BV942" s="318" t="str">
        <f>IF(BU942=0,"",_xlfn.XLOOKUP(BU942,StatePicklist!$1:$1,StatePicklist!$3:$3,"NA",0))</f>
        <v/>
      </c>
      <c r="BW942" s="297" t="str">
        <f ca="1">IF(RMDF!BV942="", "", IF(ISNUMBER(MATCH(RMDF!BV942, INDIRECT(BV942), 0)), "OK", "Invalid"))</f>
        <v/>
      </c>
      <c r="BX942" s="281"/>
      <c r="BY942" s="281"/>
      <c r="BZ942" s="281"/>
      <c r="CA942" s="281" t="b">
        <f>AND(RMDF!CD942&gt;=0, RMDF!CD942&lt;=1-SUM(RMDF!Z942,RMDF!AG942,RMDF!AN942,RMDF!AU942,RMDF!BB942,RMDF!BI942,RMDF!BP942,RMDF!BW942), RMDF!CD942=ROUND(RMDF!CD942,4))</f>
        <v>1</v>
      </c>
      <c r="CB942" s="317">
        <f>RMDF!CB942</f>
        <v>0</v>
      </c>
      <c r="CC942" s="318" t="str">
        <f>IF(CB942=0,"",_xlfn.XLOOKUP(CB942,StatePicklist!$1:$1,StatePicklist!$3:$3,"NA",0))</f>
        <v/>
      </c>
      <c r="CD942" s="297" t="str">
        <f ca="1">IF(RMDF!CC942="", "", IF(ISNUMBER(MATCH(RMDF!CC942, INDIRECT(CC942), 0)), "OK", "Invalid"))</f>
        <v/>
      </c>
      <c r="CE942" s="281"/>
      <c r="CF942" s="281"/>
      <c r="CG942" s="281"/>
      <c r="CH942" s="281" t="b">
        <f>AND(RMDF!CK942&gt;=0, RMDF!CK942&lt;=1-SUM(RMDF!Z942,RMDF!AG942,RMDF!AN942,RMDF!AU942,RMDF!BB942,RMDF!BI942,RMDF!BP942,RMDF!BW942,RMDF!CD942), RMDF!CK942=ROUND(RMDF!CK942,4))</f>
        <v>1</v>
      </c>
      <c r="CI942" s="317">
        <f>RMDF!CI942</f>
        <v>0</v>
      </c>
      <c r="CJ942" s="318" t="str">
        <f>IF(CI942=0,"",_xlfn.XLOOKUP(CI942,StatePicklist!$1:$1,StatePicklist!$3:$3,"NA",0))</f>
        <v/>
      </c>
      <c r="CK942" s="297" t="str">
        <f ca="1">IF(RMDF!CJ942="", "", IF(ISNUMBER(MATCH(RMDF!CJ942, INDIRECT(CJ942), 0)), "OK", "Invalid"))</f>
        <v/>
      </c>
      <c r="CL942" s="281"/>
      <c r="CM942" s="281"/>
      <c r="CN942" s="281"/>
      <c r="CO942" s="281" t="b">
        <f>AND(RMDF!CR942&gt;=0, RMDF!CR942&lt;=1-SUM(RMDF!Z942,RMDF!AG942,RMDF!AN942,RMDF!AU942,RMDF!BB942,RMDF!BI942,RMDF!BP942,RMDF!BW942,RMDF!CD942,RMDF!CK942), RMDF!CR942=ROUND(RMDF!CR942,4))</f>
        <v>1</v>
      </c>
      <c r="CP942" s="317">
        <f>RMDF!CP942</f>
        <v>0</v>
      </c>
      <c r="CQ942" s="318" t="str">
        <f>IF(CP942=0,"",_xlfn.XLOOKUP(CP942,StatePicklist!$1:$1,StatePicklist!$3:$3,"NA",0))</f>
        <v/>
      </c>
      <c r="CR942" s="297" t="str">
        <f ca="1">IF(RMDF!CQ942="", "", IF(ISNUMBER(MATCH(RMDF!CQ942, INDIRECT(CQ942), 0)), "OK", "Invalid"))</f>
        <v/>
      </c>
      <c r="CS942" s="281"/>
      <c r="CT942" s="281"/>
      <c r="CU942" s="281"/>
      <c r="CV942" s="281" t="b">
        <f>AND(RMDF!CY942&gt;=0, RMDF!CY942&lt;=1-SUM(RMDF!Z942,RMDF!AG942,RMDF!AN942,RMDF!AU942,RMDF!BB942,RMDF!BI942,RMDF!BP942,RMDF!BW942,RMDF!CD942,RMDF!CK942,RMDF!CR942), RMDF!CY942=ROUND(RMDF!CY942,4))</f>
        <v>1</v>
      </c>
      <c r="CW942" s="317">
        <f>RMDF!CW942</f>
        <v>0</v>
      </c>
      <c r="CX942" s="318" t="str">
        <f>IF(CW942=0,"",_xlfn.XLOOKUP(CW942,StatePicklist!$1:$1,StatePicklist!$3:$3,"NA",0))</f>
        <v/>
      </c>
      <c r="CY942" s="297" t="str">
        <f ca="1">IF(RMDF!CX942="", "", IF(ISNUMBER(MATCH(RMDF!CX942, INDIRECT(CX942), 0)), "OK", "Invalid"))</f>
        <v/>
      </c>
      <c r="CZ942" s="281"/>
      <c r="DA942" s="281"/>
      <c r="DB942" s="281"/>
      <c r="DC942" s="281" t="b">
        <f>AND(RMDF!DF942&gt;=0, RMDF!DF942&lt;=1-SUM(RMDF!Z942,RMDF!AG942,RMDF!AN942,RMDF!AU942,RMDF!BB942,RMDF!BI942,RMDF!BP942,RMDF!BW942,RMDF!CD942,RMDF!CK942,RMDF!CR942,RMDF!CY942), RMDF!DF942=ROUND(RMDF!DF942,4))</f>
        <v>1</v>
      </c>
      <c r="DD942" s="317">
        <f>RMDF!DD942</f>
        <v>0</v>
      </c>
      <c r="DE942" s="318" t="str">
        <f>IF(DD942=0,"",_xlfn.XLOOKUP(DD942,StatePicklist!$1:$1,StatePicklist!$3:$3,"NA",0))</f>
        <v/>
      </c>
      <c r="DF942" s="297" t="str">
        <f ca="1">IF(RMDF!DE942="", "", IF(ISNUMBER(MATCH(RMDF!DE942, INDIRECT(DE942), 0)), "OK", "Invalid"))</f>
        <v/>
      </c>
      <c r="DG942" s="281"/>
      <c r="DH942" s="281"/>
      <c r="DI942" s="281"/>
      <c r="DJ942" s="281" t="b">
        <f>AND(RMDF!DM942&gt;=0, RMDF!DM942&lt;=1-SUM(RMDF!Z942,RMDF!AG942,RMDF!AN942,RMDF!AU942,RMDF!BB942,RMDF!BI942,RMDF!BP942,RMDF!BW942,RMDF!CD942,RMDF!CK942,RMDF!CR942,RMDF!CY942,RMDF!DF942), RMDF!DM942=ROUND(RMDF!DM942,4))</f>
        <v>1</v>
      </c>
      <c r="DK942" s="317">
        <f>RMDF!DK942</f>
        <v>0</v>
      </c>
      <c r="DL942" s="318" t="str">
        <f>IF(DK942=0,"",_xlfn.XLOOKUP(DK942,StatePicklist!$1:$1,StatePicklist!$3:$3,"NA",0))</f>
        <v/>
      </c>
      <c r="DM942" s="297" t="str">
        <f ca="1">IF(RMDF!DL942="", "", IF(ISNUMBER(MATCH(RMDF!DL942, INDIRECT(DL942), 0)), "OK", "Invalid"))</f>
        <v/>
      </c>
      <c r="DN942" s="281"/>
      <c r="DO942" s="281"/>
      <c r="DP942" s="281"/>
      <c r="DQ942" s="281" t="b">
        <f>AND(RMDF!DT942&gt;=0, RMDF!DT942&lt;=1-SUM(RMDF!Z942,RMDF!AG942,RMDF!AN942,RMDF!AU942,RMDF!BB942,RMDF!BI942,RMDF!BP942,RMDF!BW942,RMDF!CD942,RMDF!CK942,RMDF!CR942,RMDF!CY942,RMDF!DF942,RMDF!DM942), RMDF!DT942=ROUND(RMDF!DT942,4))</f>
        <v>1</v>
      </c>
      <c r="DR942" s="317">
        <f>RMDF!DR942</f>
        <v>0</v>
      </c>
      <c r="DS942" s="318" t="str">
        <f>IF(DR942=0,"",_xlfn.XLOOKUP(DR942,StatePicklist!$1:$1,StatePicklist!$3:$3,"NA",0))</f>
        <v/>
      </c>
      <c r="DT942" s="297" t="str">
        <f ca="1">IF(RMDF!DS942="", "", IF(ISNUMBER(MATCH(RMDF!DS942, INDIRECT(DS942), 0)), "OK", "Invalid"))</f>
        <v/>
      </c>
      <c r="DU942" s="281"/>
      <c r="DV942" s="281"/>
      <c r="DW942" s="281"/>
      <c r="DX942" s="281" t="b">
        <f>AND(RMDF!EA942&gt;=0, RMDF!EA942&lt;=1-SUM(RMDF!Z942,RMDF!AG942,RMDF!AN942,RMDF!AU942,RMDF!BB942,RMDF!BI942,RMDF!BP942,RMDF!BW942,RMDF!CD942,RMDF!CK942,RMDF!CR942,RMDF!CY942,RMDF!DF942,RMDF!DM942,RMDF!DT942), RMDF!EA942=ROUND(RMDF!EA942,4))</f>
        <v>1</v>
      </c>
      <c r="DY942" s="317">
        <f>RMDF!DY942</f>
        <v>0</v>
      </c>
      <c r="DZ942" s="318" t="str">
        <f>IF(DY942=0,"",_xlfn.XLOOKUP(DY942,StatePicklist!$1:$1,StatePicklist!$3:$3,"NA",0))</f>
        <v/>
      </c>
      <c r="EA942" s="297" t="str">
        <f ca="1">IF(RMDF!DZ942="", "", IF(ISNUMBER(MATCH(RMDF!DZ942, INDIRECT(DZ942), 0)), "OK", "Invalid"))</f>
        <v/>
      </c>
      <c r="EB942" s="281"/>
      <c r="EC942" s="281"/>
      <c r="ED942" s="281"/>
      <c r="EE942" s="281" t="b">
        <f>AND(RMDF!EH942&gt;=0, RMDF!EH942&lt;=1-SUM(RMDF!Z942,RMDF!AG942,RMDF!AN942,RMDF!AU942,RMDF!BB942,RMDF!BI942,RMDF!BP942,RMDF!BW942,RMDF!CD942,RMDF!CK942,RMDF!CR942,RMDF!CY942,RMDF!DF942,RMDF!DM942,RMDF!DT942,RMDF!EA942), RMDF!EH942=ROUND(RMDF!EH942,4))</f>
        <v>1</v>
      </c>
      <c r="EF942" s="317">
        <f>RMDF!EF942</f>
        <v>0</v>
      </c>
      <c r="EG942" s="318" t="str">
        <f>IF(EF942=0,"",_xlfn.XLOOKUP(EF942,StatePicklist!$1:$1,StatePicklist!$3:$3,"NA",0))</f>
        <v/>
      </c>
      <c r="EH942" s="297" t="str">
        <f ca="1">IF(RMDF!EG942="", "", IF(ISNUMBER(MATCH(RMDF!EG942, INDIRECT(EG942), 0)), "OK", "Invalid"))</f>
        <v/>
      </c>
      <c r="EI942" s="281"/>
      <c r="EJ942" s="281"/>
      <c r="EK942" s="281"/>
      <c r="EL942" s="281" t="b">
        <f>AND(RMDF!EO942&gt;=0, RMDF!EO942&lt;=1-SUM(RMDF!Z942,RMDF!AG942,RMDF!AN942,RMDF!AU942,RMDF!BB942,RMDF!BI942,RMDF!BP942,RMDF!BW942,RMDF!CD942,RMDF!CK942,RMDF!CR942,RMDF!CY942,RMDF!DF942,RMDF!DM942,RMDF!DT942,RMDF!EA942,RMDF!EH942), RMDF!EO942=ROUND(RMDF!EO942,4))</f>
        <v>1</v>
      </c>
      <c r="EM942" s="317">
        <f>RMDF!EM942</f>
        <v>0</v>
      </c>
      <c r="EN942" s="318" t="str">
        <f>IF(EM942=0,"",_xlfn.XLOOKUP(EM942,StatePicklist!$1:$1,StatePicklist!$3:$3,"NA",0))</f>
        <v/>
      </c>
      <c r="EO942" s="297" t="str">
        <f ca="1">IF(RMDF!EN942="", "", IF(ISNUMBER(MATCH(RMDF!EN942, INDIRECT(EN942), 0)), "OK", "Invalid"))</f>
        <v/>
      </c>
      <c r="EP942" s="281"/>
      <c r="EQ942" s="281"/>
      <c r="ER942" s="281"/>
      <c r="ES942" s="281" t="b">
        <f>AND(RMDF!EV942&gt;=0, RMDF!EV942&lt;=1-SUM(RMDF!Z942,RMDF!AG942,RMDF!AN942,RMDF!AU942,RMDF!BB942,RMDF!BI942,RMDF!BP942,RMDF!BW942,RMDF!CD942,RMDF!CK942,RMDF!CR942,RMDF!CY942,RMDF!DF942,RMDF!DM942,RMDF!DT942,RMDF!EA942,RMDF!EH942,RMDF!EO942), RMDF!EV942=ROUND(RMDF!EV942,4))</f>
        <v>1</v>
      </c>
      <c r="ET942" s="317">
        <f>RMDF!ET942</f>
        <v>0</v>
      </c>
      <c r="EU942" s="318" t="str">
        <f>IF(ET942=0,"",_xlfn.XLOOKUP(ET942,StatePicklist!$1:$1,StatePicklist!$3:$3,"NA",0))</f>
        <v/>
      </c>
      <c r="EV942" s="297" t="str">
        <f ca="1">IF(RMDF!EU942="", "", IF(ISNUMBER(MATCH(RMDF!EU942, INDIRECT(EU942), 0)), "OK", "Invalid"))</f>
        <v/>
      </c>
      <c r="EW942" s="281"/>
      <c r="EX942" s="281"/>
      <c r="EY942" s="281"/>
      <c r="EZ942" s="281" t="b">
        <f>AND(RMDF!FC942&gt;=0, RMDF!FC942&lt;=1-SUM(RMDF!Z942,RMDF!AG942,RMDF!AN942,RMDF!AU942,RMDF!BB942,RMDF!BI942,RMDF!BP942,RMDF!BW942,RMDF!CD942,RMDF!CK942,RMDF!CR942,RMDF!CY942,RMDF!DF942,RMDF!DM942,RMDF!DT942,RMDF!EA942,RMDF!EH942,RMDF!EO942,RMDF!EV942), RMDF!FC942=ROUND(RMDF!FC942,4))</f>
        <v>1</v>
      </c>
      <c r="FA942" s="317">
        <f>RMDF!FA942</f>
        <v>0</v>
      </c>
      <c r="FB942" s="318" t="str">
        <f>IF(FA942=0,"",_xlfn.XLOOKUP(FA942,StatePicklist!$1:$1,StatePicklist!$3:$3,"NA",0))</f>
        <v/>
      </c>
      <c r="FC942" s="297" t="str">
        <f ca="1">IF(RMDF!FB942="", "", IF(ISNUMBER(MATCH(RMDF!FB942, INDIRECT(FB942), 0)), "OK", "Invalid"))</f>
        <v/>
      </c>
    </row>
    <row r="943" spans="1:159" s="205" customFormat="1" ht="39.9" customHeight="1" x14ac:dyDescent="0.25">
      <c r="A943" s="206"/>
      <c r="B943" s="196"/>
      <c r="C943" s="197"/>
      <c r="D943" s="198"/>
      <c r="E943" s="199"/>
      <c r="F943" s="200"/>
      <c r="G943" s="201"/>
      <c r="H943" s="292"/>
      <c r="I943" s="305">
        <f>RMDF!I943</f>
        <v>0</v>
      </c>
      <c r="J943" s="305" t="str">
        <f>IF(I943=ProductCode!$B$30,"PDReclPost",IF(OR(I943=ProductCode!$C$30,I943=ProductCode!$E$30,I943=ProductCode!$G$30),"PDPreCon",IF(OR(I943=ProductCode!$D$30,I943=ProductCode!$F$30),"PDNotReclPost","")))</f>
        <v/>
      </c>
      <c r="K943" s="305" t="str">
        <f t="shared" si="51"/>
        <v/>
      </c>
      <c r="L943" s="289"/>
      <c r="M943" s="305" t="str">
        <f t="shared" si="51"/>
        <v/>
      </c>
      <c r="N943" s="289" t="b">
        <f>AND(RMDF!N943&gt;=0, RMDF!N943&lt;=1-RMDF!L943, RMDF!N943=ROUND(RMDF!N943,4))</f>
        <v>1</v>
      </c>
      <c r="O943" s="286" t="str">
        <f>IF(P943="","",IF(I943="","",IF(LEFT(I943,13)="Reclaimed pos",RawMaterialCode!$E$569,RawMaterialCode!$E$568)))</f>
        <v>Reclaimed pre-consumer mixed fibers (RM0578)</v>
      </c>
      <c r="P943" s="295">
        <f t="shared" si="52"/>
        <v>1</v>
      </c>
      <c r="Q943" s="202"/>
      <c r="R943" s="203"/>
      <c r="S943" s="204" t="str">
        <f t="shared" si="53"/>
        <v/>
      </c>
      <c r="T943" s="281"/>
      <c r="U943" s="281"/>
      <c r="V943" s="281"/>
      <c r="W943" s="281"/>
      <c r="X943" s="317">
        <f>RMDF!X943</f>
        <v>0</v>
      </c>
      <c r="Y943" s="318" t="str">
        <f>IF(X943=0,"",_xlfn.XLOOKUP(X943,StatePicklist!$1:$1,StatePicklist!$3:$3,"NA",0))</f>
        <v/>
      </c>
      <c r="Z943" s="297" t="str">
        <f ca="1">IF(RMDF!Y943="", "", IF(ISNUMBER(MATCH(RMDF!Y943, INDIRECT(Y943), 0)), "OK", "Invalid"))</f>
        <v/>
      </c>
      <c r="AA943" s="281"/>
      <c r="AB943" s="281"/>
      <c r="AC943" s="281"/>
      <c r="AD943" s="281" t="b">
        <f>AND(RMDF!AG943&gt;=0, RMDF!AG943&lt;=1-RMDF!Z943, RMDF!AG943=ROUND(RMDF!AG943,4))</f>
        <v>1</v>
      </c>
      <c r="AE943" s="317">
        <f>RMDF!AE943</f>
        <v>0</v>
      </c>
      <c r="AF943" s="318" t="str">
        <f>IF(AE943=0,"",_xlfn.XLOOKUP(AE943,StatePicklist!$1:$1,StatePicklist!$3:$3,"NA",0))</f>
        <v/>
      </c>
      <c r="AG943" s="297" t="str">
        <f ca="1">IF(RMDF!AF943="", "", IF(ISNUMBER(MATCH(RMDF!AF943, INDIRECT(AF943), 0)), "OK", "Invalid"))</f>
        <v/>
      </c>
      <c r="AH943" s="281"/>
      <c r="AI943" s="281"/>
      <c r="AJ943" s="281"/>
      <c r="AK943" s="281" t="b">
        <f>AND(RMDF!AN943&gt;=0, RMDF!AN943&lt;=1-SUM(RMDF!Z943,RMDF!AG943), RMDF!AN943=ROUND(RMDF!AN943,4))</f>
        <v>1</v>
      </c>
      <c r="AL943" s="317">
        <f>RMDF!AL943</f>
        <v>0</v>
      </c>
      <c r="AM943" s="318" t="str">
        <f>IF(AL943=0,"",_xlfn.XLOOKUP(AL943,StatePicklist!$1:$1,StatePicklist!$3:$3,"NA",0))</f>
        <v/>
      </c>
      <c r="AN943" s="297" t="str">
        <f ca="1">IF(RMDF!AM943="", "", IF(ISNUMBER(MATCH(RMDF!AM943, INDIRECT(AM943), 0)), "OK", "Invalid"))</f>
        <v/>
      </c>
      <c r="AO943" s="281"/>
      <c r="AP943" s="281"/>
      <c r="AQ943" s="281"/>
      <c r="AR943" s="281" t="b">
        <f>AND(RMDF!AU943&gt;=0, RMDF!AU943&lt;=1-SUM(RMDF!Z943,RMDF!AG943,RMDF!AN943), RMDF!AU943=ROUND(RMDF!AU943,4))</f>
        <v>1</v>
      </c>
      <c r="AS943" s="317">
        <f>RMDF!AS943</f>
        <v>0</v>
      </c>
      <c r="AT943" s="318" t="str">
        <f>IF(AS943=0,"",_xlfn.XLOOKUP(AS943,StatePicklist!$1:$1,StatePicklist!$3:$3,"NA",0))</f>
        <v/>
      </c>
      <c r="AU943" s="297" t="str">
        <f ca="1">IF(RMDF!AT943="", "", IF(ISNUMBER(MATCH(RMDF!AT943, INDIRECT(AT943), 0)), "OK", "Invalid"))</f>
        <v/>
      </c>
      <c r="AV943" s="281"/>
      <c r="AW943" s="281"/>
      <c r="AX943" s="281"/>
      <c r="AY943" s="281" t="b">
        <f>AND(RMDF!BB943&gt;=0, RMDF!BB943&lt;=1-SUM(RMDF!Z943,RMDF!AG943,RMDF!AN943,RMDF!AU943), RMDF!BB943=ROUND(RMDF!BB943,4))</f>
        <v>1</v>
      </c>
      <c r="AZ943" s="317">
        <f>RMDF!AZ943</f>
        <v>0</v>
      </c>
      <c r="BA943" s="318" t="str">
        <f>IF(AZ943=0,"",_xlfn.XLOOKUP(AZ943,StatePicklist!$1:$1,StatePicklist!$3:$3,"NA",0))</f>
        <v/>
      </c>
      <c r="BB943" s="297" t="str">
        <f ca="1">IF(RMDF!BA943="", "", IF(ISNUMBER(MATCH(RMDF!BA943, INDIRECT(BA943), 0)), "OK", "Invalid"))</f>
        <v/>
      </c>
      <c r="BC943" s="281"/>
      <c r="BD943" s="281"/>
      <c r="BE943" s="281"/>
      <c r="BF943" s="281" t="b">
        <f>AND(RMDF!BI943&gt;=0, RMDF!BI943&lt;=1-SUM(RMDF!Z943,RMDF!AG943,RMDF!AN943,RMDF!AU943,RMDF!BB943), RMDF!BI943=ROUND(RMDF!BI943,4))</f>
        <v>1</v>
      </c>
      <c r="BG943" s="317">
        <f>RMDF!BG943</f>
        <v>0</v>
      </c>
      <c r="BH943" s="318" t="str">
        <f>IF(BG943=0,"",_xlfn.XLOOKUP(BG943,StatePicklist!$1:$1,StatePicklist!$3:$3,"NA",0))</f>
        <v/>
      </c>
      <c r="BI943" s="297" t="str">
        <f ca="1">IF(RMDF!BH943="", "", IF(ISNUMBER(MATCH(RMDF!BH943, INDIRECT(BH943), 0)), "OK", "Invalid"))</f>
        <v/>
      </c>
      <c r="BJ943" s="281"/>
      <c r="BK943" s="281"/>
      <c r="BL943" s="281"/>
      <c r="BM943" s="281" t="b">
        <f>AND(RMDF!BP943&gt;=0, RMDF!BP943&lt;=1-SUM(RMDF!Z943,RMDF!AG943,RMDF!AN943,RMDF!AU943,RMDF!BB943,RMDF!BI943), RMDF!BP943=ROUND(RMDF!BP943,4))</f>
        <v>1</v>
      </c>
      <c r="BN943" s="317">
        <f>RMDF!BN943</f>
        <v>0</v>
      </c>
      <c r="BO943" s="318" t="str">
        <f>IF(BN943=0,"",_xlfn.XLOOKUP(BN943,StatePicklist!$1:$1,StatePicklist!$3:$3,"NA",0))</f>
        <v/>
      </c>
      <c r="BP943" s="297" t="str">
        <f ca="1">IF(RMDF!BO943="", "", IF(ISNUMBER(MATCH(RMDF!BO943, INDIRECT(BO943), 0)), "OK", "Invalid"))</f>
        <v/>
      </c>
      <c r="BQ943" s="281"/>
      <c r="BR943" s="281"/>
      <c r="BS943" s="281"/>
      <c r="BT943" s="281" t="b">
        <f>AND(RMDF!BW943&gt;=0, RMDF!BW943&lt;=1-SUM(RMDF!Z943,RMDF!AG943,RMDF!AN943,RMDF!AU943,RMDF!BB943,RMDF!BI943,RMDF!BP943), RMDF!BW943=ROUND(RMDF!BW943,4))</f>
        <v>1</v>
      </c>
      <c r="BU943" s="317">
        <f>RMDF!BU943</f>
        <v>0</v>
      </c>
      <c r="BV943" s="318" t="str">
        <f>IF(BU943=0,"",_xlfn.XLOOKUP(BU943,StatePicklist!$1:$1,StatePicklist!$3:$3,"NA",0))</f>
        <v/>
      </c>
      <c r="BW943" s="297" t="str">
        <f ca="1">IF(RMDF!BV943="", "", IF(ISNUMBER(MATCH(RMDF!BV943, INDIRECT(BV943), 0)), "OK", "Invalid"))</f>
        <v/>
      </c>
      <c r="BX943" s="281"/>
      <c r="BY943" s="281"/>
      <c r="BZ943" s="281"/>
      <c r="CA943" s="281" t="b">
        <f>AND(RMDF!CD943&gt;=0, RMDF!CD943&lt;=1-SUM(RMDF!Z943,RMDF!AG943,RMDF!AN943,RMDF!AU943,RMDF!BB943,RMDF!BI943,RMDF!BP943,RMDF!BW943), RMDF!CD943=ROUND(RMDF!CD943,4))</f>
        <v>1</v>
      </c>
      <c r="CB943" s="317">
        <f>RMDF!CB943</f>
        <v>0</v>
      </c>
      <c r="CC943" s="318" t="str">
        <f>IF(CB943=0,"",_xlfn.XLOOKUP(CB943,StatePicklist!$1:$1,StatePicklist!$3:$3,"NA",0))</f>
        <v/>
      </c>
      <c r="CD943" s="297" t="str">
        <f ca="1">IF(RMDF!CC943="", "", IF(ISNUMBER(MATCH(RMDF!CC943, INDIRECT(CC943), 0)), "OK", "Invalid"))</f>
        <v/>
      </c>
      <c r="CE943" s="281"/>
      <c r="CF943" s="281"/>
      <c r="CG943" s="281"/>
      <c r="CH943" s="281" t="b">
        <f>AND(RMDF!CK943&gt;=0, RMDF!CK943&lt;=1-SUM(RMDF!Z943,RMDF!AG943,RMDF!AN943,RMDF!AU943,RMDF!BB943,RMDF!BI943,RMDF!BP943,RMDF!BW943,RMDF!CD943), RMDF!CK943=ROUND(RMDF!CK943,4))</f>
        <v>1</v>
      </c>
      <c r="CI943" s="317">
        <f>RMDF!CI943</f>
        <v>0</v>
      </c>
      <c r="CJ943" s="318" t="str">
        <f>IF(CI943=0,"",_xlfn.XLOOKUP(CI943,StatePicklist!$1:$1,StatePicklist!$3:$3,"NA",0))</f>
        <v/>
      </c>
      <c r="CK943" s="297" t="str">
        <f ca="1">IF(RMDF!CJ943="", "", IF(ISNUMBER(MATCH(RMDF!CJ943, INDIRECT(CJ943), 0)), "OK", "Invalid"))</f>
        <v/>
      </c>
      <c r="CL943" s="281"/>
      <c r="CM943" s="281"/>
      <c r="CN943" s="281"/>
      <c r="CO943" s="281" t="b">
        <f>AND(RMDF!CR943&gt;=0, RMDF!CR943&lt;=1-SUM(RMDF!Z943,RMDF!AG943,RMDF!AN943,RMDF!AU943,RMDF!BB943,RMDF!BI943,RMDF!BP943,RMDF!BW943,RMDF!CD943,RMDF!CK943), RMDF!CR943=ROUND(RMDF!CR943,4))</f>
        <v>1</v>
      </c>
      <c r="CP943" s="317">
        <f>RMDF!CP943</f>
        <v>0</v>
      </c>
      <c r="CQ943" s="318" t="str">
        <f>IF(CP943=0,"",_xlfn.XLOOKUP(CP943,StatePicklist!$1:$1,StatePicklist!$3:$3,"NA",0))</f>
        <v/>
      </c>
      <c r="CR943" s="297" t="str">
        <f ca="1">IF(RMDF!CQ943="", "", IF(ISNUMBER(MATCH(RMDF!CQ943, INDIRECT(CQ943), 0)), "OK", "Invalid"))</f>
        <v/>
      </c>
      <c r="CS943" s="281"/>
      <c r="CT943" s="281"/>
      <c r="CU943" s="281"/>
      <c r="CV943" s="281" t="b">
        <f>AND(RMDF!CY943&gt;=0, RMDF!CY943&lt;=1-SUM(RMDF!Z943,RMDF!AG943,RMDF!AN943,RMDF!AU943,RMDF!BB943,RMDF!BI943,RMDF!BP943,RMDF!BW943,RMDF!CD943,RMDF!CK943,RMDF!CR943), RMDF!CY943=ROUND(RMDF!CY943,4))</f>
        <v>1</v>
      </c>
      <c r="CW943" s="317">
        <f>RMDF!CW943</f>
        <v>0</v>
      </c>
      <c r="CX943" s="318" t="str">
        <f>IF(CW943=0,"",_xlfn.XLOOKUP(CW943,StatePicklist!$1:$1,StatePicklist!$3:$3,"NA",0))</f>
        <v/>
      </c>
      <c r="CY943" s="297" t="str">
        <f ca="1">IF(RMDF!CX943="", "", IF(ISNUMBER(MATCH(RMDF!CX943, INDIRECT(CX943), 0)), "OK", "Invalid"))</f>
        <v/>
      </c>
      <c r="CZ943" s="281"/>
      <c r="DA943" s="281"/>
      <c r="DB943" s="281"/>
      <c r="DC943" s="281" t="b">
        <f>AND(RMDF!DF943&gt;=0, RMDF!DF943&lt;=1-SUM(RMDF!Z943,RMDF!AG943,RMDF!AN943,RMDF!AU943,RMDF!BB943,RMDF!BI943,RMDF!BP943,RMDF!BW943,RMDF!CD943,RMDF!CK943,RMDF!CR943,RMDF!CY943), RMDF!DF943=ROUND(RMDF!DF943,4))</f>
        <v>1</v>
      </c>
      <c r="DD943" s="317">
        <f>RMDF!DD943</f>
        <v>0</v>
      </c>
      <c r="DE943" s="318" t="str">
        <f>IF(DD943=0,"",_xlfn.XLOOKUP(DD943,StatePicklist!$1:$1,StatePicklist!$3:$3,"NA",0))</f>
        <v/>
      </c>
      <c r="DF943" s="297" t="str">
        <f ca="1">IF(RMDF!DE943="", "", IF(ISNUMBER(MATCH(RMDF!DE943, INDIRECT(DE943), 0)), "OK", "Invalid"))</f>
        <v/>
      </c>
      <c r="DG943" s="281"/>
      <c r="DH943" s="281"/>
      <c r="DI943" s="281"/>
      <c r="DJ943" s="281" t="b">
        <f>AND(RMDF!DM943&gt;=0, RMDF!DM943&lt;=1-SUM(RMDF!Z943,RMDF!AG943,RMDF!AN943,RMDF!AU943,RMDF!BB943,RMDF!BI943,RMDF!BP943,RMDF!BW943,RMDF!CD943,RMDF!CK943,RMDF!CR943,RMDF!CY943,RMDF!DF943), RMDF!DM943=ROUND(RMDF!DM943,4))</f>
        <v>1</v>
      </c>
      <c r="DK943" s="317">
        <f>RMDF!DK943</f>
        <v>0</v>
      </c>
      <c r="DL943" s="318" t="str">
        <f>IF(DK943=0,"",_xlfn.XLOOKUP(DK943,StatePicklist!$1:$1,StatePicklist!$3:$3,"NA",0))</f>
        <v/>
      </c>
      <c r="DM943" s="297" t="str">
        <f ca="1">IF(RMDF!DL943="", "", IF(ISNUMBER(MATCH(RMDF!DL943, INDIRECT(DL943), 0)), "OK", "Invalid"))</f>
        <v/>
      </c>
      <c r="DN943" s="281"/>
      <c r="DO943" s="281"/>
      <c r="DP943" s="281"/>
      <c r="DQ943" s="281" t="b">
        <f>AND(RMDF!DT943&gt;=0, RMDF!DT943&lt;=1-SUM(RMDF!Z943,RMDF!AG943,RMDF!AN943,RMDF!AU943,RMDF!BB943,RMDF!BI943,RMDF!BP943,RMDF!BW943,RMDF!CD943,RMDF!CK943,RMDF!CR943,RMDF!CY943,RMDF!DF943,RMDF!DM943), RMDF!DT943=ROUND(RMDF!DT943,4))</f>
        <v>1</v>
      </c>
      <c r="DR943" s="317">
        <f>RMDF!DR943</f>
        <v>0</v>
      </c>
      <c r="DS943" s="318" t="str">
        <f>IF(DR943=0,"",_xlfn.XLOOKUP(DR943,StatePicklist!$1:$1,StatePicklist!$3:$3,"NA",0))</f>
        <v/>
      </c>
      <c r="DT943" s="297" t="str">
        <f ca="1">IF(RMDF!DS943="", "", IF(ISNUMBER(MATCH(RMDF!DS943, INDIRECT(DS943), 0)), "OK", "Invalid"))</f>
        <v/>
      </c>
      <c r="DU943" s="281"/>
      <c r="DV943" s="281"/>
      <c r="DW943" s="281"/>
      <c r="DX943" s="281" t="b">
        <f>AND(RMDF!EA943&gt;=0, RMDF!EA943&lt;=1-SUM(RMDF!Z943,RMDF!AG943,RMDF!AN943,RMDF!AU943,RMDF!BB943,RMDF!BI943,RMDF!BP943,RMDF!BW943,RMDF!CD943,RMDF!CK943,RMDF!CR943,RMDF!CY943,RMDF!DF943,RMDF!DM943,RMDF!DT943), RMDF!EA943=ROUND(RMDF!EA943,4))</f>
        <v>1</v>
      </c>
      <c r="DY943" s="317">
        <f>RMDF!DY943</f>
        <v>0</v>
      </c>
      <c r="DZ943" s="318" t="str">
        <f>IF(DY943=0,"",_xlfn.XLOOKUP(DY943,StatePicklist!$1:$1,StatePicklist!$3:$3,"NA",0))</f>
        <v/>
      </c>
      <c r="EA943" s="297" t="str">
        <f ca="1">IF(RMDF!DZ943="", "", IF(ISNUMBER(MATCH(RMDF!DZ943, INDIRECT(DZ943), 0)), "OK", "Invalid"))</f>
        <v/>
      </c>
      <c r="EB943" s="281"/>
      <c r="EC943" s="281"/>
      <c r="ED943" s="281"/>
      <c r="EE943" s="281" t="b">
        <f>AND(RMDF!EH943&gt;=0, RMDF!EH943&lt;=1-SUM(RMDF!Z943,RMDF!AG943,RMDF!AN943,RMDF!AU943,RMDF!BB943,RMDF!BI943,RMDF!BP943,RMDF!BW943,RMDF!CD943,RMDF!CK943,RMDF!CR943,RMDF!CY943,RMDF!DF943,RMDF!DM943,RMDF!DT943,RMDF!EA943), RMDF!EH943=ROUND(RMDF!EH943,4))</f>
        <v>1</v>
      </c>
      <c r="EF943" s="317">
        <f>RMDF!EF943</f>
        <v>0</v>
      </c>
      <c r="EG943" s="318" t="str">
        <f>IF(EF943=0,"",_xlfn.XLOOKUP(EF943,StatePicklist!$1:$1,StatePicklist!$3:$3,"NA",0))</f>
        <v/>
      </c>
      <c r="EH943" s="297" t="str">
        <f ca="1">IF(RMDF!EG943="", "", IF(ISNUMBER(MATCH(RMDF!EG943, INDIRECT(EG943), 0)), "OK", "Invalid"))</f>
        <v/>
      </c>
      <c r="EI943" s="281"/>
      <c r="EJ943" s="281"/>
      <c r="EK943" s="281"/>
      <c r="EL943" s="281" t="b">
        <f>AND(RMDF!EO943&gt;=0, RMDF!EO943&lt;=1-SUM(RMDF!Z943,RMDF!AG943,RMDF!AN943,RMDF!AU943,RMDF!BB943,RMDF!BI943,RMDF!BP943,RMDF!BW943,RMDF!CD943,RMDF!CK943,RMDF!CR943,RMDF!CY943,RMDF!DF943,RMDF!DM943,RMDF!DT943,RMDF!EA943,RMDF!EH943), RMDF!EO943=ROUND(RMDF!EO943,4))</f>
        <v>1</v>
      </c>
      <c r="EM943" s="317">
        <f>RMDF!EM943</f>
        <v>0</v>
      </c>
      <c r="EN943" s="318" t="str">
        <f>IF(EM943=0,"",_xlfn.XLOOKUP(EM943,StatePicklist!$1:$1,StatePicklist!$3:$3,"NA",0))</f>
        <v/>
      </c>
      <c r="EO943" s="297" t="str">
        <f ca="1">IF(RMDF!EN943="", "", IF(ISNUMBER(MATCH(RMDF!EN943, INDIRECT(EN943), 0)), "OK", "Invalid"))</f>
        <v/>
      </c>
      <c r="EP943" s="281"/>
      <c r="EQ943" s="281"/>
      <c r="ER943" s="281"/>
      <c r="ES943" s="281" t="b">
        <f>AND(RMDF!EV943&gt;=0, RMDF!EV943&lt;=1-SUM(RMDF!Z943,RMDF!AG943,RMDF!AN943,RMDF!AU943,RMDF!BB943,RMDF!BI943,RMDF!BP943,RMDF!BW943,RMDF!CD943,RMDF!CK943,RMDF!CR943,RMDF!CY943,RMDF!DF943,RMDF!DM943,RMDF!DT943,RMDF!EA943,RMDF!EH943,RMDF!EO943), RMDF!EV943=ROUND(RMDF!EV943,4))</f>
        <v>1</v>
      </c>
      <c r="ET943" s="317">
        <f>RMDF!ET943</f>
        <v>0</v>
      </c>
      <c r="EU943" s="318" t="str">
        <f>IF(ET943=0,"",_xlfn.XLOOKUP(ET943,StatePicklist!$1:$1,StatePicklist!$3:$3,"NA",0))</f>
        <v/>
      </c>
      <c r="EV943" s="297" t="str">
        <f ca="1">IF(RMDF!EU943="", "", IF(ISNUMBER(MATCH(RMDF!EU943, INDIRECT(EU943), 0)), "OK", "Invalid"))</f>
        <v/>
      </c>
      <c r="EW943" s="281"/>
      <c r="EX943" s="281"/>
      <c r="EY943" s="281"/>
      <c r="EZ943" s="281" t="b">
        <f>AND(RMDF!FC943&gt;=0, RMDF!FC943&lt;=1-SUM(RMDF!Z943,RMDF!AG943,RMDF!AN943,RMDF!AU943,RMDF!BB943,RMDF!BI943,RMDF!BP943,RMDF!BW943,RMDF!CD943,RMDF!CK943,RMDF!CR943,RMDF!CY943,RMDF!DF943,RMDF!DM943,RMDF!DT943,RMDF!EA943,RMDF!EH943,RMDF!EO943,RMDF!EV943), RMDF!FC943=ROUND(RMDF!FC943,4))</f>
        <v>1</v>
      </c>
      <c r="FA943" s="317">
        <f>RMDF!FA943</f>
        <v>0</v>
      </c>
      <c r="FB943" s="318" t="str">
        <f>IF(FA943=0,"",_xlfn.XLOOKUP(FA943,StatePicklist!$1:$1,StatePicklist!$3:$3,"NA",0))</f>
        <v/>
      </c>
      <c r="FC943" s="297" t="str">
        <f ca="1">IF(RMDF!FB943="", "", IF(ISNUMBER(MATCH(RMDF!FB943, INDIRECT(FB943), 0)), "OK", "Invalid"))</f>
        <v/>
      </c>
    </row>
    <row r="944" spans="1:159" s="205" customFormat="1" ht="39.9" customHeight="1" x14ac:dyDescent="0.25">
      <c r="A944" s="206"/>
      <c r="B944" s="196"/>
      <c r="C944" s="197"/>
      <c r="D944" s="198"/>
      <c r="E944" s="199"/>
      <c r="F944" s="200"/>
      <c r="G944" s="201"/>
      <c r="H944" s="292"/>
      <c r="I944" s="305">
        <f>RMDF!I944</f>
        <v>0</v>
      </c>
      <c r="J944" s="305" t="str">
        <f>IF(I944=ProductCode!$B$30,"PDReclPost",IF(OR(I944=ProductCode!$C$30,I944=ProductCode!$E$30,I944=ProductCode!$G$30),"PDPreCon",IF(OR(I944=ProductCode!$D$30,I944=ProductCode!$F$30),"PDNotReclPost","")))</f>
        <v/>
      </c>
      <c r="K944" s="305" t="str">
        <f t="shared" si="51"/>
        <v/>
      </c>
      <c r="L944" s="289"/>
      <c r="M944" s="305" t="str">
        <f t="shared" si="51"/>
        <v/>
      </c>
      <c r="N944" s="289" t="b">
        <f>AND(RMDF!N944&gt;=0, RMDF!N944&lt;=1-RMDF!L944, RMDF!N944=ROUND(RMDF!N944,4))</f>
        <v>1</v>
      </c>
      <c r="O944" s="286" t="str">
        <f>IF(P944="","",IF(I944="","",IF(LEFT(I944,13)="Reclaimed pos",RawMaterialCode!$E$569,RawMaterialCode!$E$568)))</f>
        <v>Reclaimed pre-consumer mixed fibers (RM0578)</v>
      </c>
      <c r="P944" s="295">
        <f t="shared" si="52"/>
        <v>1</v>
      </c>
      <c r="Q944" s="202"/>
      <c r="R944" s="203"/>
      <c r="S944" s="204" t="str">
        <f t="shared" si="53"/>
        <v/>
      </c>
      <c r="T944" s="281"/>
      <c r="U944" s="281"/>
      <c r="V944" s="281"/>
      <c r="W944" s="281"/>
      <c r="X944" s="317">
        <f>RMDF!X944</f>
        <v>0</v>
      </c>
      <c r="Y944" s="318" t="str">
        <f>IF(X944=0,"",_xlfn.XLOOKUP(X944,StatePicklist!$1:$1,StatePicklist!$3:$3,"NA",0))</f>
        <v/>
      </c>
      <c r="Z944" s="297" t="str">
        <f ca="1">IF(RMDF!Y944="", "", IF(ISNUMBER(MATCH(RMDF!Y944, INDIRECT(Y944), 0)), "OK", "Invalid"))</f>
        <v/>
      </c>
      <c r="AA944" s="281"/>
      <c r="AB944" s="281"/>
      <c r="AC944" s="281"/>
      <c r="AD944" s="281" t="b">
        <f>AND(RMDF!AG944&gt;=0, RMDF!AG944&lt;=1-RMDF!Z944, RMDF!AG944=ROUND(RMDF!AG944,4))</f>
        <v>1</v>
      </c>
      <c r="AE944" s="317">
        <f>RMDF!AE944</f>
        <v>0</v>
      </c>
      <c r="AF944" s="318" t="str">
        <f>IF(AE944=0,"",_xlfn.XLOOKUP(AE944,StatePicklist!$1:$1,StatePicklist!$3:$3,"NA",0))</f>
        <v/>
      </c>
      <c r="AG944" s="297" t="str">
        <f ca="1">IF(RMDF!AF944="", "", IF(ISNUMBER(MATCH(RMDF!AF944, INDIRECT(AF944), 0)), "OK", "Invalid"))</f>
        <v/>
      </c>
      <c r="AH944" s="281"/>
      <c r="AI944" s="281"/>
      <c r="AJ944" s="281"/>
      <c r="AK944" s="281" t="b">
        <f>AND(RMDF!AN944&gt;=0, RMDF!AN944&lt;=1-SUM(RMDF!Z944,RMDF!AG944), RMDF!AN944=ROUND(RMDF!AN944,4))</f>
        <v>1</v>
      </c>
      <c r="AL944" s="317">
        <f>RMDF!AL944</f>
        <v>0</v>
      </c>
      <c r="AM944" s="318" t="str">
        <f>IF(AL944=0,"",_xlfn.XLOOKUP(AL944,StatePicklist!$1:$1,StatePicklist!$3:$3,"NA",0))</f>
        <v/>
      </c>
      <c r="AN944" s="297" t="str">
        <f ca="1">IF(RMDF!AM944="", "", IF(ISNUMBER(MATCH(RMDF!AM944, INDIRECT(AM944), 0)), "OK", "Invalid"))</f>
        <v/>
      </c>
      <c r="AO944" s="281"/>
      <c r="AP944" s="281"/>
      <c r="AQ944" s="281"/>
      <c r="AR944" s="281" t="b">
        <f>AND(RMDF!AU944&gt;=0, RMDF!AU944&lt;=1-SUM(RMDF!Z944,RMDF!AG944,RMDF!AN944), RMDF!AU944=ROUND(RMDF!AU944,4))</f>
        <v>1</v>
      </c>
      <c r="AS944" s="317">
        <f>RMDF!AS944</f>
        <v>0</v>
      </c>
      <c r="AT944" s="318" t="str">
        <f>IF(AS944=0,"",_xlfn.XLOOKUP(AS944,StatePicklist!$1:$1,StatePicklist!$3:$3,"NA",0))</f>
        <v/>
      </c>
      <c r="AU944" s="297" t="str">
        <f ca="1">IF(RMDF!AT944="", "", IF(ISNUMBER(MATCH(RMDF!AT944, INDIRECT(AT944), 0)), "OK", "Invalid"))</f>
        <v/>
      </c>
      <c r="AV944" s="281"/>
      <c r="AW944" s="281"/>
      <c r="AX944" s="281"/>
      <c r="AY944" s="281" t="b">
        <f>AND(RMDF!BB944&gt;=0, RMDF!BB944&lt;=1-SUM(RMDF!Z944,RMDF!AG944,RMDF!AN944,RMDF!AU944), RMDF!BB944=ROUND(RMDF!BB944,4))</f>
        <v>1</v>
      </c>
      <c r="AZ944" s="317">
        <f>RMDF!AZ944</f>
        <v>0</v>
      </c>
      <c r="BA944" s="318" t="str">
        <f>IF(AZ944=0,"",_xlfn.XLOOKUP(AZ944,StatePicklist!$1:$1,StatePicklist!$3:$3,"NA",0))</f>
        <v/>
      </c>
      <c r="BB944" s="297" t="str">
        <f ca="1">IF(RMDF!BA944="", "", IF(ISNUMBER(MATCH(RMDF!BA944, INDIRECT(BA944), 0)), "OK", "Invalid"))</f>
        <v/>
      </c>
      <c r="BC944" s="281"/>
      <c r="BD944" s="281"/>
      <c r="BE944" s="281"/>
      <c r="BF944" s="281" t="b">
        <f>AND(RMDF!BI944&gt;=0, RMDF!BI944&lt;=1-SUM(RMDF!Z944,RMDF!AG944,RMDF!AN944,RMDF!AU944,RMDF!BB944), RMDF!BI944=ROUND(RMDF!BI944,4))</f>
        <v>1</v>
      </c>
      <c r="BG944" s="317">
        <f>RMDF!BG944</f>
        <v>0</v>
      </c>
      <c r="BH944" s="318" t="str">
        <f>IF(BG944=0,"",_xlfn.XLOOKUP(BG944,StatePicklist!$1:$1,StatePicklist!$3:$3,"NA",0))</f>
        <v/>
      </c>
      <c r="BI944" s="297" t="str">
        <f ca="1">IF(RMDF!BH944="", "", IF(ISNUMBER(MATCH(RMDF!BH944, INDIRECT(BH944), 0)), "OK", "Invalid"))</f>
        <v/>
      </c>
      <c r="BJ944" s="281"/>
      <c r="BK944" s="281"/>
      <c r="BL944" s="281"/>
      <c r="BM944" s="281" t="b">
        <f>AND(RMDF!BP944&gt;=0, RMDF!BP944&lt;=1-SUM(RMDF!Z944,RMDF!AG944,RMDF!AN944,RMDF!AU944,RMDF!BB944,RMDF!BI944), RMDF!BP944=ROUND(RMDF!BP944,4))</f>
        <v>1</v>
      </c>
      <c r="BN944" s="317">
        <f>RMDF!BN944</f>
        <v>0</v>
      </c>
      <c r="BO944" s="318" t="str">
        <f>IF(BN944=0,"",_xlfn.XLOOKUP(BN944,StatePicklist!$1:$1,StatePicklist!$3:$3,"NA",0))</f>
        <v/>
      </c>
      <c r="BP944" s="297" t="str">
        <f ca="1">IF(RMDF!BO944="", "", IF(ISNUMBER(MATCH(RMDF!BO944, INDIRECT(BO944), 0)), "OK", "Invalid"))</f>
        <v/>
      </c>
      <c r="BQ944" s="281"/>
      <c r="BR944" s="281"/>
      <c r="BS944" s="281"/>
      <c r="BT944" s="281" t="b">
        <f>AND(RMDF!BW944&gt;=0, RMDF!BW944&lt;=1-SUM(RMDF!Z944,RMDF!AG944,RMDF!AN944,RMDF!AU944,RMDF!BB944,RMDF!BI944,RMDF!BP944), RMDF!BW944=ROUND(RMDF!BW944,4))</f>
        <v>1</v>
      </c>
      <c r="BU944" s="317">
        <f>RMDF!BU944</f>
        <v>0</v>
      </c>
      <c r="BV944" s="318" t="str">
        <f>IF(BU944=0,"",_xlfn.XLOOKUP(BU944,StatePicklist!$1:$1,StatePicklist!$3:$3,"NA",0))</f>
        <v/>
      </c>
      <c r="BW944" s="297" t="str">
        <f ca="1">IF(RMDF!BV944="", "", IF(ISNUMBER(MATCH(RMDF!BV944, INDIRECT(BV944), 0)), "OK", "Invalid"))</f>
        <v/>
      </c>
      <c r="BX944" s="281"/>
      <c r="BY944" s="281"/>
      <c r="BZ944" s="281"/>
      <c r="CA944" s="281" t="b">
        <f>AND(RMDF!CD944&gt;=0, RMDF!CD944&lt;=1-SUM(RMDF!Z944,RMDF!AG944,RMDF!AN944,RMDF!AU944,RMDF!BB944,RMDF!BI944,RMDF!BP944,RMDF!BW944), RMDF!CD944=ROUND(RMDF!CD944,4))</f>
        <v>1</v>
      </c>
      <c r="CB944" s="317">
        <f>RMDF!CB944</f>
        <v>0</v>
      </c>
      <c r="CC944" s="318" t="str">
        <f>IF(CB944=0,"",_xlfn.XLOOKUP(CB944,StatePicklist!$1:$1,StatePicklist!$3:$3,"NA",0))</f>
        <v/>
      </c>
      <c r="CD944" s="297" t="str">
        <f ca="1">IF(RMDF!CC944="", "", IF(ISNUMBER(MATCH(RMDF!CC944, INDIRECT(CC944), 0)), "OK", "Invalid"))</f>
        <v/>
      </c>
      <c r="CE944" s="281"/>
      <c r="CF944" s="281"/>
      <c r="CG944" s="281"/>
      <c r="CH944" s="281" t="b">
        <f>AND(RMDF!CK944&gt;=0, RMDF!CK944&lt;=1-SUM(RMDF!Z944,RMDF!AG944,RMDF!AN944,RMDF!AU944,RMDF!BB944,RMDF!BI944,RMDF!BP944,RMDF!BW944,RMDF!CD944), RMDF!CK944=ROUND(RMDF!CK944,4))</f>
        <v>1</v>
      </c>
      <c r="CI944" s="317">
        <f>RMDF!CI944</f>
        <v>0</v>
      </c>
      <c r="CJ944" s="318" t="str">
        <f>IF(CI944=0,"",_xlfn.XLOOKUP(CI944,StatePicklist!$1:$1,StatePicklist!$3:$3,"NA",0))</f>
        <v/>
      </c>
      <c r="CK944" s="297" t="str">
        <f ca="1">IF(RMDF!CJ944="", "", IF(ISNUMBER(MATCH(RMDF!CJ944, INDIRECT(CJ944), 0)), "OK", "Invalid"))</f>
        <v/>
      </c>
      <c r="CL944" s="281"/>
      <c r="CM944" s="281"/>
      <c r="CN944" s="281"/>
      <c r="CO944" s="281" t="b">
        <f>AND(RMDF!CR944&gt;=0, RMDF!CR944&lt;=1-SUM(RMDF!Z944,RMDF!AG944,RMDF!AN944,RMDF!AU944,RMDF!BB944,RMDF!BI944,RMDF!BP944,RMDF!BW944,RMDF!CD944,RMDF!CK944), RMDF!CR944=ROUND(RMDF!CR944,4))</f>
        <v>1</v>
      </c>
      <c r="CP944" s="317">
        <f>RMDF!CP944</f>
        <v>0</v>
      </c>
      <c r="CQ944" s="318" t="str">
        <f>IF(CP944=0,"",_xlfn.XLOOKUP(CP944,StatePicklist!$1:$1,StatePicklist!$3:$3,"NA",0))</f>
        <v/>
      </c>
      <c r="CR944" s="297" t="str">
        <f ca="1">IF(RMDF!CQ944="", "", IF(ISNUMBER(MATCH(RMDF!CQ944, INDIRECT(CQ944), 0)), "OK", "Invalid"))</f>
        <v/>
      </c>
      <c r="CS944" s="281"/>
      <c r="CT944" s="281"/>
      <c r="CU944" s="281"/>
      <c r="CV944" s="281" t="b">
        <f>AND(RMDF!CY944&gt;=0, RMDF!CY944&lt;=1-SUM(RMDF!Z944,RMDF!AG944,RMDF!AN944,RMDF!AU944,RMDF!BB944,RMDF!BI944,RMDF!BP944,RMDF!BW944,RMDF!CD944,RMDF!CK944,RMDF!CR944), RMDF!CY944=ROUND(RMDF!CY944,4))</f>
        <v>1</v>
      </c>
      <c r="CW944" s="317">
        <f>RMDF!CW944</f>
        <v>0</v>
      </c>
      <c r="CX944" s="318" t="str">
        <f>IF(CW944=0,"",_xlfn.XLOOKUP(CW944,StatePicklist!$1:$1,StatePicklist!$3:$3,"NA",0))</f>
        <v/>
      </c>
      <c r="CY944" s="297" t="str">
        <f ca="1">IF(RMDF!CX944="", "", IF(ISNUMBER(MATCH(RMDF!CX944, INDIRECT(CX944), 0)), "OK", "Invalid"))</f>
        <v/>
      </c>
      <c r="CZ944" s="281"/>
      <c r="DA944" s="281"/>
      <c r="DB944" s="281"/>
      <c r="DC944" s="281" t="b">
        <f>AND(RMDF!DF944&gt;=0, RMDF!DF944&lt;=1-SUM(RMDF!Z944,RMDF!AG944,RMDF!AN944,RMDF!AU944,RMDF!BB944,RMDF!BI944,RMDF!BP944,RMDF!BW944,RMDF!CD944,RMDF!CK944,RMDF!CR944,RMDF!CY944), RMDF!DF944=ROUND(RMDF!DF944,4))</f>
        <v>1</v>
      </c>
      <c r="DD944" s="317">
        <f>RMDF!DD944</f>
        <v>0</v>
      </c>
      <c r="DE944" s="318" t="str">
        <f>IF(DD944=0,"",_xlfn.XLOOKUP(DD944,StatePicklist!$1:$1,StatePicklist!$3:$3,"NA",0))</f>
        <v/>
      </c>
      <c r="DF944" s="297" t="str">
        <f ca="1">IF(RMDF!DE944="", "", IF(ISNUMBER(MATCH(RMDF!DE944, INDIRECT(DE944), 0)), "OK", "Invalid"))</f>
        <v/>
      </c>
      <c r="DG944" s="281"/>
      <c r="DH944" s="281"/>
      <c r="DI944" s="281"/>
      <c r="DJ944" s="281" t="b">
        <f>AND(RMDF!DM944&gt;=0, RMDF!DM944&lt;=1-SUM(RMDF!Z944,RMDF!AG944,RMDF!AN944,RMDF!AU944,RMDF!BB944,RMDF!BI944,RMDF!BP944,RMDF!BW944,RMDF!CD944,RMDF!CK944,RMDF!CR944,RMDF!CY944,RMDF!DF944), RMDF!DM944=ROUND(RMDF!DM944,4))</f>
        <v>1</v>
      </c>
      <c r="DK944" s="317">
        <f>RMDF!DK944</f>
        <v>0</v>
      </c>
      <c r="DL944" s="318" t="str">
        <f>IF(DK944=0,"",_xlfn.XLOOKUP(DK944,StatePicklist!$1:$1,StatePicklist!$3:$3,"NA",0))</f>
        <v/>
      </c>
      <c r="DM944" s="297" t="str">
        <f ca="1">IF(RMDF!DL944="", "", IF(ISNUMBER(MATCH(RMDF!DL944, INDIRECT(DL944), 0)), "OK", "Invalid"))</f>
        <v/>
      </c>
      <c r="DN944" s="281"/>
      <c r="DO944" s="281"/>
      <c r="DP944" s="281"/>
      <c r="DQ944" s="281" t="b">
        <f>AND(RMDF!DT944&gt;=0, RMDF!DT944&lt;=1-SUM(RMDF!Z944,RMDF!AG944,RMDF!AN944,RMDF!AU944,RMDF!BB944,RMDF!BI944,RMDF!BP944,RMDF!BW944,RMDF!CD944,RMDF!CK944,RMDF!CR944,RMDF!CY944,RMDF!DF944,RMDF!DM944), RMDF!DT944=ROUND(RMDF!DT944,4))</f>
        <v>1</v>
      </c>
      <c r="DR944" s="317">
        <f>RMDF!DR944</f>
        <v>0</v>
      </c>
      <c r="DS944" s="318" t="str">
        <f>IF(DR944=0,"",_xlfn.XLOOKUP(DR944,StatePicklist!$1:$1,StatePicklist!$3:$3,"NA",0))</f>
        <v/>
      </c>
      <c r="DT944" s="297" t="str">
        <f ca="1">IF(RMDF!DS944="", "", IF(ISNUMBER(MATCH(RMDF!DS944, INDIRECT(DS944), 0)), "OK", "Invalid"))</f>
        <v/>
      </c>
      <c r="DU944" s="281"/>
      <c r="DV944" s="281"/>
      <c r="DW944" s="281"/>
      <c r="DX944" s="281" t="b">
        <f>AND(RMDF!EA944&gt;=0, RMDF!EA944&lt;=1-SUM(RMDF!Z944,RMDF!AG944,RMDF!AN944,RMDF!AU944,RMDF!BB944,RMDF!BI944,RMDF!BP944,RMDF!BW944,RMDF!CD944,RMDF!CK944,RMDF!CR944,RMDF!CY944,RMDF!DF944,RMDF!DM944,RMDF!DT944), RMDF!EA944=ROUND(RMDF!EA944,4))</f>
        <v>1</v>
      </c>
      <c r="DY944" s="317">
        <f>RMDF!DY944</f>
        <v>0</v>
      </c>
      <c r="DZ944" s="318" t="str">
        <f>IF(DY944=0,"",_xlfn.XLOOKUP(DY944,StatePicklist!$1:$1,StatePicklist!$3:$3,"NA",0))</f>
        <v/>
      </c>
      <c r="EA944" s="297" t="str">
        <f ca="1">IF(RMDF!DZ944="", "", IF(ISNUMBER(MATCH(RMDF!DZ944, INDIRECT(DZ944), 0)), "OK", "Invalid"))</f>
        <v/>
      </c>
      <c r="EB944" s="281"/>
      <c r="EC944" s="281"/>
      <c r="ED944" s="281"/>
      <c r="EE944" s="281" t="b">
        <f>AND(RMDF!EH944&gt;=0, RMDF!EH944&lt;=1-SUM(RMDF!Z944,RMDF!AG944,RMDF!AN944,RMDF!AU944,RMDF!BB944,RMDF!BI944,RMDF!BP944,RMDF!BW944,RMDF!CD944,RMDF!CK944,RMDF!CR944,RMDF!CY944,RMDF!DF944,RMDF!DM944,RMDF!DT944,RMDF!EA944), RMDF!EH944=ROUND(RMDF!EH944,4))</f>
        <v>1</v>
      </c>
      <c r="EF944" s="317">
        <f>RMDF!EF944</f>
        <v>0</v>
      </c>
      <c r="EG944" s="318" t="str">
        <f>IF(EF944=0,"",_xlfn.XLOOKUP(EF944,StatePicklist!$1:$1,StatePicklist!$3:$3,"NA",0))</f>
        <v/>
      </c>
      <c r="EH944" s="297" t="str">
        <f ca="1">IF(RMDF!EG944="", "", IF(ISNUMBER(MATCH(RMDF!EG944, INDIRECT(EG944), 0)), "OK", "Invalid"))</f>
        <v/>
      </c>
      <c r="EI944" s="281"/>
      <c r="EJ944" s="281"/>
      <c r="EK944" s="281"/>
      <c r="EL944" s="281" t="b">
        <f>AND(RMDF!EO944&gt;=0, RMDF!EO944&lt;=1-SUM(RMDF!Z944,RMDF!AG944,RMDF!AN944,RMDF!AU944,RMDF!BB944,RMDF!BI944,RMDF!BP944,RMDF!BW944,RMDF!CD944,RMDF!CK944,RMDF!CR944,RMDF!CY944,RMDF!DF944,RMDF!DM944,RMDF!DT944,RMDF!EA944,RMDF!EH944), RMDF!EO944=ROUND(RMDF!EO944,4))</f>
        <v>1</v>
      </c>
      <c r="EM944" s="317">
        <f>RMDF!EM944</f>
        <v>0</v>
      </c>
      <c r="EN944" s="318" t="str">
        <f>IF(EM944=0,"",_xlfn.XLOOKUP(EM944,StatePicklist!$1:$1,StatePicklist!$3:$3,"NA",0))</f>
        <v/>
      </c>
      <c r="EO944" s="297" t="str">
        <f ca="1">IF(RMDF!EN944="", "", IF(ISNUMBER(MATCH(RMDF!EN944, INDIRECT(EN944), 0)), "OK", "Invalid"))</f>
        <v/>
      </c>
      <c r="EP944" s="281"/>
      <c r="EQ944" s="281"/>
      <c r="ER944" s="281"/>
      <c r="ES944" s="281" t="b">
        <f>AND(RMDF!EV944&gt;=0, RMDF!EV944&lt;=1-SUM(RMDF!Z944,RMDF!AG944,RMDF!AN944,RMDF!AU944,RMDF!BB944,RMDF!BI944,RMDF!BP944,RMDF!BW944,RMDF!CD944,RMDF!CK944,RMDF!CR944,RMDF!CY944,RMDF!DF944,RMDF!DM944,RMDF!DT944,RMDF!EA944,RMDF!EH944,RMDF!EO944), RMDF!EV944=ROUND(RMDF!EV944,4))</f>
        <v>1</v>
      </c>
      <c r="ET944" s="317">
        <f>RMDF!ET944</f>
        <v>0</v>
      </c>
      <c r="EU944" s="318" t="str">
        <f>IF(ET944=0,"",_xlfn.XLOOKUP(ET944,StatePicklist!$1:$1,StatePicklist!$3:$3,"NA",0))</f>
        <v/>
      </c>
      <c r="EV944" s="297" t="str">
        <f ca="1">IF(RMDF!EU944="", "", IF(ISNUMBER(MATCH(RMDF!EU944, INDIRECT(EU944), 0)), "OK", "Invalid"))</f>
        <v/>
      </c>
      <c r="EW944" s="281"/>
      <c r="EX944" s="281"/>
      <c r="EY944" s="281"/>
      <c r="EZ944" s="281" t="b">
        <f>AND(RMDF!FC944&gt;=0, RMDF!FC944&lt;=1-SUM(RMDF!Z944,RMDF!AG944,RMDF!AN944,RMDF!AU944,RMDF!BB944,RMDF!BI944,RMDF!BP944,RMDF!BW944,RMDF!CD944,RMDF!CK944,RMDF!CR944,RMDF!CY944,RMDF!DF944,RMDF!DM944,RMDF!DT944,RMDF!EA944,RMDF!EH944,RMDF!EO944,RMDF!EV944), RMDF!FC944=ROUND(RMDF!FC944,4))</f>
        <v>1</v>
      </c>
      <c r="FA944" s="317">
        <f>RMDF!FA944</f>
        <v>0</v>
      </c>
      <c r="FB944" s="318" t="str">
        <f>IF(FA944=0,"",_xlfn.XLOOKUP(FA944,StatePicklist!$1:$1,StatePicklist!$3:$3,"NA",0))</f>
        <v/>
      </c>
      <c r="FC944" s="297" t="str">
        <f ca="1">IF(RMDF!FB944="", "", IF(ISNUMBER(MATCH(RMDF!FB944, INDIRECT(FB944), 0)), "OK", "Invalid"))</f>
        <v/>
      </c>
    </row>
    <row r="945" spans="1:159" s="205" customFormat="1" ht="39.9" customHeight="1" x14ac:dyDescent="0.25">
      <c r="A945" s="206"/>
      <c r="B945" s="196"/>
      <c r="C945" s="197"/>
      <c r="D945" s="198"/>
      <c r="E945" s="199"/>
      <c r="F945" s="200"/>
      <c r="G945" s="201"/>
      <c r="H945" s="292"/>
      <c r="I945" s="305">
        <f>RMDF!I945</f>
        <v>0</v>
      </c>
      <c r="J945" s="305" t="str">
        <f>IF(I945=ProductCode!$B$30,"PDReclPost",IF(OR(I945=ProductCode!$C$30,I945=ProductCode!$E$30,I945=ProductCode!$G$30),"PDPreCon",IF(OR(I945=ProductCode!$D$30,I945=ProductCode!$F$30),"PDNotReclPost","")))</f>
        <v/>
      </c>
      <c r="K945" s="305" t="str">
        <f t="shared" si="51"/>
        <v/>
      </c>
      <c r="L945" s="289"/>
      <c r="M945" s="305" t="str">
        <f t="shared" si="51"/>
        <v/>
      </c>
      <c r="N945" s="289" t="b">
        <f>AND(RMDF!N945&gt;=0, RMDF!N945&lt;=1-RMDF!L945, RMDF!N945=ROUND(RMDF!N945,4))</f>
        <v>1</v>
      </c>
      <c r="O945" s="286" t="str">
        <f>IF(P945="","",IF(I945="","",IF(LEFT(I945,13)="Reclaimed pos",RawMaterialCode!$E$569,RawMaterialCode!$E$568)))</f>
        <v>Reclaimed pre-consumer mixed fibers (RM0578)</v>
      </c>
      <c r="P945" s="295">
        <f t="shared" si="52"/>
        <v>1</v>
      </c>
      <c r="Q945" s="202"/>
      <c r="R945" s="203"/>
      <c r="S945" s="204" t="str">
        <f t="shared" si="53"/>
        <v/>
      </c>
      <c r="T945" s="281"/>
      <c r="U945" s="281"/>
      <c r="V945" s="281"/>
      <c r="W945" s="281"/>
      <c r="X945" s="317">
        <f>RMDF!X945</f>
        <v>0</v>
      </c>
      <c r="Y945" s="318" t="str">
        <f>IF(X945=0,"",_xlfn.XLOOKUP(X945,StatePicklist!$1:$1,StatePicklist!$3:$3,"NA",0))</f>
        <v/>
      </c>
      <c r="Z945" s="297" t="str">
        <f ca="1">IF(RMDF!Y945="", "", IF(ISNUMBER(MATCH(RMDF!Y945, INDIRECT(Y945), 0)), "OK", "Invalid"))</f>
        <v/>
      </c>
      <c r="AA945" s="281"/>
      <c r="AB945" s="281"/>
      <c r="AC945" s="281"/>
      <c r="AD945" s="281" t="b">
        <f>AND(RMDF!AG945&gt;=0, RMDF!AG945&lt;=1-RMDF!Z945, RMDF!AG945=ROUND(RMDF!AG945,4))</f>
        <v>1</v>
      </c>
      <c r="AE945" s="317">
        <f>RMDF!AE945</f>
        <v>0</v>
      </c>
      <c r="AF945" s="318" t="str">
        <f>IF(AE945=0,"",_xlfn.XLOOKUP(AE945,StatePicklist!$1:$1,StatePicklist!$3:$3,"NA",0))</f>
        <v/>
      </c>
      <c r="AG945" s="297" t="str">
        <f ca="1">IF(RMDF!AF945="", "", IF(ISNUMBER(MATCH(RMDF!AF945, INDIRECT(AF945), 0)), "OK", "Invalid"))</f>
        <v/>
      </c>
      <c r="AH945" s="281"/>
      <c r="AI945" s="281"/>
      <c r="AJ945" s="281"/>
      <c r="AK945" s="281" t="b">
        <f>AND(RMDF!AN945&gt;=0, RMDF!AN945&lt;=1-SUM(RMDF!Z945,RMDF!AG945), RMDF!AN945=ROUND(RMDF!AN945,4))</f>
        <v>1</v>
      </c>
      <c r="AL945" s="317">
        <f>RMDF!AL945</f>
        <v>0</v>
      </c>
      <c r="AM945" s="318" t="str">
        <f>IF(AL945=0,"",_xlfn.XLOOKUP(AL945,StatePicklist!$1:$1,StatePicklist!$3:$3,"NA",0))</f>
        <v/>
      </c>
      <c r="AN945" s="297" t="str">
        <f ca="1">IF(RMDF!AM945="", "", IF(ISNUMBER(MATCH(RMDF!AM945, INDIRECT(AM945), 0)), "OK", "Invalid"))</f>
        <v/>
      </c>
      <c r="AO945" s="281"/>
      <c r="AP945" s="281"/>
      <c r="AQ945" s="281"/>
      <c r="AR945" s="281" t="b">
        <f>AND(RMDF!AU945&gt;=0, RMDF!AU945&lt;=1-SUM(RMDF!Z945,RMDF!AG945,RMDF!AN945), RMDF!AU945=ROUND(RMDF!AU945,4))</f>
        <v>1</v>
      </c>
      <c r="AS945" s="317">
        <f>RMDF!AS945</f>
        <v>0</v>
      </c>
      <c r="AT945" s="318" t="str">
        <f>IF(AS945=0,"",_xlfn.XLOOKUP(AS945,StatePicklist!$1:$1,StatePicklist!$3:$3,"NA",0))</f>
        <v/>
      </c>
      <c r="AU945" s="297" t="str">
        <f ca="1">IF(RMDF!AT945="", "", IF(ISNUMBER(MATCH(RMDF!AT945, INDIRECT(AT945), 0)), "OK", "Invalid"))</f>
        <v/>
      </c>
      <c r="AV945" s="281"/>
      <c r="AW945" s="281"/>
      <c r="AX945" s="281"/>
      <c r="AY945" s="281" t="b">
        <f>AND(RMDF!BB945&gt;=0, RMDF!BB945&lt;=1-SUM(RMDF!Z945,RMDF!AG945,RMDF!AN945,RMDF!AU945), RMDF!BB945=ROUND(RMDF!BB945,4))</f>
        <v>1</v>
      </c>
      <c r="AZ945" s="317">
        <f>RMDF!AZ945</f>
        <v>0</v>
      </c>
      <c r="BA945" s="318" t="str">
        <f>IF(AZ945=0,"",_xlfn.XLOOKUP(AZ945,StatePicklist!$1:$1,StatePicklist!$3:$3,"NA",0))</f>
        <v/>
      </c>
      <c r="BB945" s="297" t="str">
        <f ca="1">IF(RMDF!BA945="", "", IF(ISNUMBER(MATCH(RMDF!BA945, INDIRECT(BA945), 0)), "OK", "Invalid"))</f>
        <v/>
      </c>
      <c r="BC945" s="281"/>
      <c r="BD945" s="281"/>
      <c r="BE945" s="281"/>
      <c r="BF945" s="281" t="b">
        <f>AND(RMDF!BI945&gt;=0, RMDF!BI945&lt;=1-SUM(RMDF!Z945,RMDF!AG945,RMDF!AN945,RMDF!AU945,RMDF!BB945), RMDF!BI945=ROUND(RMDF!BI945,4))</f>
        <v>1</v>
      </c>
      <c r="BG945" s="317">
        <f>RMDF!BG945</f>
        <v>0</v>
      </c>
      <c r="BH945" s="318" t="str">
        <f>IF(BG945=0,"",_xlfn.XLOOKUP(BG945,StatePicklist!$1:$1,StatePicklist!$3:$3,"NA",0))</f>
        <v/>
      </c>
      <c r="BI945" s="297" t="str">
        <f ca="1">IF(RMDF!BH945="", "", IF(ISNUMBER(MATCH(RMDF!BH945, INDIRECT(BH945), 0)), "OK", "Invalid"))</f>
        <v/>
      </c>
      <c r="BJ945" s="281"/>
      <c r="BK945" s="281"/>
      <c r="BL945" s="281"/>
      <c r="BM945" s="281" t="b">
        <f>AND(RMDF!BP945&gt;=0, RMDF!BP945&lt;=1-SUM(RMDF!Z945,RMDF!AG945,RMDF!AN945,RMDF!AU945,RMDF!BB945,RMDF!BI945), RMDF!BP945=ROUND(RMDF!BP945,4))</f>
        <v>1</v>
      </c>
      <c r="BN945" s="317">
        <f>RMDF!BN945</f>
        <v>0</v>
      </c>
      <c r="BO945" s="318" t="str">
        <f>IF(BN945=0,"",_xlfn.XLOOKUP(BN945,StatePicklist!$1:$1,StatePicklist!$3:$3,"NA",0))</f>
        <v/>
      </c>
      <c r="BP945" s="297" t="str">
        <f ca="1">IF(RMDF!BO945="", "", IF(ISNUMBER(MATCH(RMDF!BO945, INDIRECT(BO945), 0)), "OK", "Invalid"))</f>
        <v/>
      </c>
      <c r="BQ945" s="281"/>
      <c r="BR945" s="281"/>
      <c r="BS945" s="281"/>
      <c r="BT945" s="281" t="b">
        <f>AND(RMDF!BW945&gt;=0, RMDF!BW945&lt;=1-SUM(RMDF!Z945,RMDF!AG945,RMDF!AN945,RMDF!AU945,RMDF!BB945,RMDF!BI945,RMDF!BP945), RMDF!BW945=ROUND(RMDF!BW945,4))</f>
        <v>1</v>
      </c>
      <c r="BU945" s="317">
        <f>RMDF!BU945</f>
        <v>0</v>
      </c>
      <c r="BV945" s="318" t="str">
        <f>IF(BU945=0,"",_xlfn.XLOOKUP(BU945,StatePicklist!$1:$1,StatePicklist!$3:$3,"NA",0))</f>
        <v/>
      </c>
      <c r="BW945" s="297" t="str">
        <f ca="1">IF(RMDF!BV945="", "", IF(ISNUMBER(MATCH(RMDF!BV945, INDIRECT(BV945), 0)), "OK", "Invalid"))</f>
        <v/>
      </c>
      <c r="BX945" s="281"/>
      <c r="BY945" s="281"/>
      <c r="BZ945" s="281"/>
      <c r="CA945" s="281" t="b">
        <f>AND(RMDF!CD945&gt;=0, RMDF!CD945&lt;=1-SUM(RMDF!Z945,RMDF!AG945,RMDF!AN945,RMDF!AU945,RMDF!BB945,RMDF!BI945,RMDF!BP945,RMDF!BW945), RMDF!CD945=ROUND(RMDF!CD945,4))</f>
        <v>1</v>
      </c>
      <c r="CB945" s="317">
        <f>RMDF!CB945</f>
        <v>0</v>
      </c>
      <c r="CC945" s="318" t="str">
        <f>IF(CB945=0,"",_xlfn.XLOOKUP(CB945,StatePicklist!$1:$1,StatePicklist!$3:$3,"NA",0))</f>
        <v/>
      </c>
      <c r="CD945" s="297" t="str">
        <f ca="1">IF(RMDF!CC945="", "", IF(ISNUMBER(MATCH(RMDF!CC945, INDIRECT(CC945), 0)), "OK", "Invalid"))</f>
        <v/>
      </c>
      <c r="CE945" s="281"/>
      <c r="CF945" s="281"/>
      <c r="CG945" s="281"/>
      <c r="CH945" s="281" t="b">
        <f>AND(RMDF!CK945&gt;=0, RMDF!CK945&lt;=1-SUM(RMDF!Z945,RMDF!AG945,RMDF!AN945,RMDF!AU945,RMDF!BB945,RMDF!BI945,RMDF!BP945,RMDF!BW945,RMDF!CD945), RMDF!CK945=ROUND(RMDF!CK945,4))</f>
        <v>1</v>
      </c>
      <c r="CI945" s="317">
        <f>RMDF!CI945</f>
        <v>0</v>
      </c>
      <c r="CJ945" s="318" t="str">
        <f>IF(CI945=0,"",_xlfn.XLOOKUP(CI945,StatePicklist!$1:$1,StatePicklist!$3:$3,"NA",0))</f>
        <v/>
      </c>
      <c r="CK945" s="297" t="str">
        <f ca="1">IF(RMDF!CJ945="", "", IF(ISNUMBER(MATCH(RMDF!CJ945, INDIRECT(CJ945), 0)), "OK", "Invalid"))</f>
        <v/>
      </c>
      <c r="CL945" s="281"/>
      <c r="CM945" s="281"/>
      <c r="CN945" s="281"/>
      <c r="CO945" s="281" t="b">
        <f>AND(RMDF!CR945&gt;=0, RMDF!CR945&lt;=1-SUM(RMDF!Z945,RMDF!AG945,RMDF!AN945,RMDF!AU945,RMDF!BB945,RMDF!BI945,RMDF!BP945,RMDF!BW945,RMDF!CD945,RMDF!CK945), RMDF!CR945=ROUND(RMDF!CR945,4))</f>
        <v>1</v>
      </c>
      <c r="CP945" s="317">
        <f>RMDF!CP945</f>
        <v>0</v>
      </c>
      <c r="CQ945" s="318" t="str">
        <f>IF(CP945=0,"",_xlfn.XLOOKUP(CP945,StatePicklist!$1:$1,StatePicklist!$3:$3,"NA",0))</f>
        <v/>
      </c>
      <c r="CR945" s="297" t="str">
        <f ca="1">IF(RMDF!CQ945="", "", IF(ISNUMBER(MATCH(RMDF!CQ945, INDIRECT(CQ945), 0)), "OK", "Invalid"))</f>
        <v/>
      </c>
      <c r="CS945" s="281"/>
      <c r="CT945" s="281"/>
      <c r="CU945" s="281"/>
      <c r="CV945" s="281" t="b">
        <f>AND(RMDF!CY945&gt;=0, RMDF!CY945&lt;=1-SUM(RMDF!Z945,RMDF!AG945,RMDF!AN945,RMDF!AU945,RMDF!BB945,RMDF!BI945,RMDF!BP945,RMDF!BW945,RMDF!CD945,RMDF!CK945,RMDF!CR945), RMDF!CY945=ROUND(RMDF!CY945,4))</f>
        <v>1</v>
      </c>
      <c r="CW945" s="317">
        <f>RMDF!CW945</f>
        <v>0</v>
      </c>
      <c r="CX945" s="318" t="str">
        <f>IF(CW945=0,"",_xlfn.XLOOKUP(CW945,StatePicklist!$1:$1,StatePicklist!$3:$3,"NA",0))</f>
        <v/>
      </c>
      <c r="CY945" s="297" t="str">
        <f ca="1">IF(RMDF!CX945="", "", IF(ISNUMBER(MATCH(RMDF!CX945, INDIRECT(CX945), 0)), "OK", "Invalid"))</f>
        <v/>
      </c>
      <c r="CZ945" s="281"/>
      <c r="DA945" s="281"/>
      <c r="DB945" s="281"/>
      <c r="DC945" s="281" t="b">
        <f>AND(RMDF!DF945&gt;=0, RMDF!DF945&lt;=1-SUM(RMDF!Z945,RMDF!AG945,RMDF!AN945,RMDF!AU945,RMDF!BB945,RMDF!BI945,RMDF!BP945,RMDF!BW945,RMDF!CD945,RMDF!CK945,RMDF!CR945,RMDF!CY945), RMDF!DF945=ROUND(RMDF!DF945,4))</f>
        <v>1</v>
      </c>
      <c r="DD945" s="317">
        <f>RMDF!DD945</f>
        <v>0</v>
      </c>
      <c r="DE945" s="318" t="str">
        <f>IF(DD945=0,"",_xlfn.XLOOKUP(DD945,StatePicklist!$1:$1,StatePicklist!$3:$3,"NA",0))</f>
        <v/>
      </c>
      <c r="DF945" s="297" t="str">
        <f ca="1">IF(RMDF!DE945="", "", IF(ISNUMBER(MATCH(RMDF!DE945, INDIRECT(DE945), 0)), "OK", "Invalid"))</f>
        <v/>
      </c>
      <c r="DG945" s="281"/>
      <c r="DH945" s="281"/>
      <c r="DI945" s="281"/>
      <c r="DJ945" s="281" t="b">
        <f>AND(RMDF!DM945&gt;=0, RMDF!DM945&lt;=1-SUM(RMDF!Z945,RMDF!AG945,RMDF!AN945,RMDF!AU945,RMDF!BB945,RMDF!BI945,RMDF!BP945,RMDF!BW945,RMDF!CD945,RMDF!CK945,RMDF!CR945,RMDF!CY945,RMDF!DF945), RMDF!DM945=ROUND(RMDF!DM945,4))</f>
        <v>1</v>
      </c>
      <c r="DK945" s="317">
        <f>RMDF!DK945</f>
        <v>0</v>
      </c>
      <c r="DL945" s="318" t="str">
        <f>IF(DK945=0,"",_xlfn.XLOOKUP(DK945,StatePicklist!$1:$1,StatePicklist!$3:$3,"NA",0))</f>
        <v/>
      </c>
      <c r="DM945" s="297" t="str">
        <f ca="1">IF(RMDF!DL945="", "", IF(ISNUMBER(MATCH(RMDF!DL945, INDIRECT(DL945), 0)), "OK", "Invalid"))</f>
        <v/>
      </c>
      <c r="DN945" s="281"/>
      <c r="DO945" s="281"/>
      <c r="DP945" s="281"/>
      <c r="DQ945" s="281" t="b">
        <f>AND(RMDF!DT945&gt;=0, RMDF!DT945&lt;=1-SUM(RMDF!Z945,RMDF!AG945,RMDF!AN945,RMDF!AU945,RMDF!BB945,RMDF!BI945,RMDF!BP945,RMDF!BW945,RMDF!CD945,RMDF!CK945,RMDF!CR945,RMDF!CY945,RMDF!DF945,RMDF!DM945), RMDF!DT945=ROUND(RMDF!DT945,4))</f>
        <v>1</v>
      </c>
      <c r="DR945" s="317">
        <f>RMDF!DR945</f>
        <v>0</v>
      </c>
      <c r="DS945" s="318" t="str">
        <f>IF(DR945=0,"",_xlfn.XLOOKUP(DR945,StatePicklist!$1:$1,StatePicklist!$3:$3,"NA",0))</f>
        <v/>
      </c>
      <c r="DT945" s="297" t="str">
        <f ca="1">IF(RMDF!DS945="", "", IF(ISNUMBER(MATCH(RMDF!DS945, INDIRECT(DS945), 0)), "OK", "Invalid"))</f>
        <v/>
      </c>
      <c r="DU945" s="281"/>
      <c r="DV945" s="281"/>
      <c r="DW945" s="281"/>
      <c r="DX945" s="281" t="b">
        <f>AND(RMDF!EA945&gt;=0, RMDF!EA945&lt;=1-SUM(RMDF!Z945,RMDF!AG945,RMDF!AN945,RMDF!AU945,RMDF!BB945,RMDF!BI945,RMDF!BP945,RMDF!BW945,RMDF!CD945,RMDF!CK945,RMDF!CR945,RMDF!CY945,RMDF!DF945,RMDF!DM945,RMDF!DT945), RMDF!EA945=ROUND(RMDF!EA945,4))</f>
        <v>1</v>
      </c>
      <c r="DY945" s="317">
        <f>RMDF!DY945</f>
        <v>0</v>
      </c>
      <c r="DZ945" s="318" t="str">
        <f>IF(DY945=0,"",_xlfn.XLOOKUP(DY945,StatePicklist!$1:$1,StatePicklist!$3:$3,"NA",0))</f>
        <v/>
      </c>
      <c r="EA945" s="297" t="str">
        <f ca="1">IF(RMDF!DZ945="", "", IF(ISNUMBER(MATCH(RMDF!DZ945, INDIRECT(DZ945), 0)), "OK", "Invalid"))</f>
        <v/>
      </c>
      <c r="EB945" s="281"/>
      <c r="EC945" s="281"/>
      <c r="ED945" s="281"/>
      <c r="EE945" s="281" t="b">
        <f>AND(RMDF!EH945&gt;=0, RMDF!EH945&lt;=1-SUM(RMDF!Z945,RMDF!AG945,RMDF!AN945,RMDF!AU945,RMDF!BB945,RMDF!BI945,RMDF!BP945,RMDF!BW945,RMDF!CD945,RMDF!CK945,RMDF!CR945,RMDF!CY945,RMDF!DF945,RMDF!DM945,RMDF!DT945,RMDF!EA945), RMDF!EH945=ROUND(RMDF!EH945,4))</f>
        <v>1</v>
      </c>
      <c r="EF945" s="317">
        <f>RMDF!EF945</f>
        <v>0</v>
      </c>
      <c r="EG945" s="318" t="str">
        <f>IF(EF945=0,"",_xlfn.XLOOKUP(EF945,StatePicklist!$1:$1,StatePicklist!$3:$3,"NA",0))</f>
        <v/>
      </c>
      <c r="EH945" s="297" t="str">
        <f ca="1">IF(RMDF!EG945="", "", IF(ISNUMBER(MATCH(RMDF!EG945, INDIRECT(EG945), 0)), "OK", "Invalid"))</f>
        <v/>
      </c>
      <c r="EI945" s="281"/>
      <c r="EJ945" s="281"/>
      <c r="EK945" s="281"/>
      <c r="EL945" s="281" t="b">
        <f>AND(RMDF!EO945&gt;=0, RMDF!EO945&lt;=1-SUM(RMDF!Z945,RMDF!AG945,RMDF!AN945,RMDF!AU945,RMDF!BB945,RMDF!BI945,RMDF!BP945,RMDF!BW945,RMDF!CD945,RMDF!CK945,RMDF!CR945,RMDF!CY945,RMDF!DF945,RMDF!DM945,RMDF!DT945,RMDF!EA945,RMDF!EH945), RMDF!EO945=ROUND(RMDF!EO945,4))</f>
        <v>1</v>
      </c>
      <c r="EM945" s="317">
        <f>RMDF!EM945</f>
        <v>0</v>
      </c>
      <c r="EN945" s="318" t="str">
        <f>IF(EM945=0,"",_xlfn.XLOOKUP(EM945,StatePicklist!$1:$1,StatePicklist!$3:$3,"NA",0))</f>
        <v/>
      </c>
      <c r="EO945" s="297" t="str">
        <f ca="1">IF(RMDF!EN945="", "", IF(ISNUMBER(MATCH(RMDF!EN945, INDIRECT(EN945), 0)), "OK", "Invalid"))</f>
        <v/>
      </c>
      <c r="EP945" s="281"/>
      <c r="EQ945" s="281"/>
      <c r="ER945" s="281"/>
      <c r="ES945" s="281" t="b">
        <f>AND(RMDF!EV945&gt;=0, RMDF!EV945&lt;=1-SUM(RMDF!Z945,RMDF!AG945,RMDF!AN945,RMDF!AU945,RMDF!BB945,RMDF!BI945,RMDF!BP945,RMDF!BW945,RMDF!CD945,RMDF!CK945,RMDF!CR945,RMDF!CY945,RMDF!DF945,RMDF!DM945,RMDF!DT945,RMDF!EA945,RMDF!EH945,RMDF!EO945), RMDF!EV945=ROUND(RMDF!EV945,4))</f>
        <v>1</v>
      </c>
      <c r="ET945" s="317">
        <f>RMDF!ET945</f>
        <v>0</v>
      </c>
      <c r="EU945" s="318" t="str">
        <f>IF(ET945=0,"",_xlfn.XLOOKUP(ET945,StatePicklist!$1:$1,StatePicklist!$3:$3,"NA",0))</f>
        <v/>
      </c>
      <c r="EV945" s="297" t="str">
        <f ca="1">IF(RMDF!EU945="", "", IF(ISNUMBER(MATCH(RMDF!EU945, INDIRECT(EU945), 0)), "OK", "Invalid"))</f>
        <v/>
      </c>
      <c r="EW945" s="281"/>
      <c r="EX945" s="281"/>
      <c r="EY945" s="281"/>
      <c r="EZ945" s="281" t="b">
        <f>AND(RMDF!FC945&gt;=0, RMDF!FC945&lt;=1-SUM(RMDF!Z945,RMDF!AG945,RMDF!AN945,RMDF!AU945,RMDF!BB945,RMDF!BI945,RMDF!BP945,RMDF!BW945,RMDF!CD945,RMDF!CK945,RMDF!CR945,RMDF!CY945,RMDF!DF945,RMDF!DM945,RMDF!DT945,RMDF!EA945,RMDF!EH945,RMDF!EO945,RMDF!EV945), RMDF!FC945=ROUND(RMDF!FC945,4))</f>
        <v>1</v>
      </c>
      <c r="FA945" s="317">
        <f>RMDF!FA945</f>
        <v>0</v>
      </c>
      <c r="FB945" s="318" t="str">
        <f>IF(FA945=0,"",_xlfn.XLOOKUP(FA945,StatePicklist!$1:$1,StatePicklist!$3:$3,"NA",0))</f>
        <v/>
      </c>
      <c r="FC945" s="297" t="str">
        <f ca="1">IF(RMDF!FB945="", "", IF(ISNUMBER(MATCH(RMDF!FB945, INDIRECT(FB945), 0)), "OK", "Invalid"))</f>
        <v/>
      </c>
    </row>
    <row r="946" spans="1:159" s="205" customFormat="1" ht="39.9" customHeight="1" x14ac:dyDescent="0.25">
      <c r="A946" s="206"/>
      <c r="B946" s="196"/>
      <c r="C946" s="197"/>
      <c r="D946" s="198"/>
      <c r="E946" s="199"/>
      <c r="F946" s="200"/>
      <c r="G946" s="201"/>
      <c r="H946" s="292"/>
      <c r="I946" s="305">
        <f>RMDF!I946</f>
        <v>0</v>
      </c>
      <c r="J946" s="305" t="str">
        <f>IF(I946=ProductCode!$B$30,"PDReclPost",IF(OR(I946=ProductCode!$C$30,I946=ProductCode!$E$30,I946=ProductCode!$G$30),"PDPreCon",IF(OR(I946=ProductCode!$D$30,I946=ProductCode!$F$30),"PDNotReclPost","")))</f>
        <v/>
      </c>
      <c r="K946" s="305" t="str">
        <f t="shared" si="51"/>
        <v/>
      </c>
      <c r="L946" s="289"/>
      <c r="M946" s="305" t="str">
        <f t="shared" si="51"/>
        <v/>
      </c>
      <c r="N946" s="289" t="b">
        <f>AND(RMDF!N946&gt;=0, RMDF!N946&lt;=1-RMDF!L946, RMDF!N946=ROUND(RMDF!N946,4))</f>
        <v>1</v>
      </c>
      <c r="O946" s="286" t="str">
        <f>IF(P946="","",IF(I946="","",IF(LEFT(I946,13)="Reclaimed pos",RawMaterialCode!$E$569,RawMaterialCode!$E$568)))</f>
        <v>Reclaimed pre-consumer mixed fibers (RM0578)</v>
      </c>
      <c r="P946" s="295">
        <f t="shared" si="52"/>
        <v>1</v>
      </c>
      <c r="Q946" s="202"/>
      <c r="R946" s="203"/>
      <c r="S946" s="204" t="str">
        <f t="shared" si="53"/>
        <v/>
      </c>
      <c r="T946" s="281"/>
      <c r="U946" s="281"/>
      <c r="V946" s="281"/>
      <c r="W946" s="281"/>
      <c r="X946" s="317">
        <f>RMDF!X946</f>
        <v>0</v>
      </c>
      <c r="Y946" s="318" t="str">
        <f>IF(X946=0,"",_xlfn.XLOOKUP(X946,StatePicklist!$1:$1,StatePicklist!$3:$3,"NA",0))</f>
        <v/>
      </c>
      <c r="Z946" s="297" t="str">
        <f ca="1">IF(RMDF!Y946="", "", IF(ISNUMBER(MATCH(RMDF!Y946, INDIRECT(Y946), 0)), "OK", "Invalid"))</f>
        <v/>
      </c>
      <c r="AA946" s="281"/>
      <c r="AB946" s="281"/>
      <c r="AC946" s="281"/>
      <c r="AD946" s="281" t="b">
        <f>AND(RMDF!AG946&gt;=0, RMDF!AG946&lt;=1-RMDF!Z946, RMDF!AG946=ROUND(RMDF!AG946,4))</f>
        <v>1</v>
      </c>
      <c r="AE946" s="317">
        <f>RMDF!AE946</f>
        <v>0</v>
      </c>
      <c r="AF946" s="318" t="str">
        <f>IF(AE946=0,"",_xlfn.XLOOKUP(AE946,StatePicklist!$1:$1,StatePicklist!$3:$3,"NA",0))</f>
        <v/>
      </c>
      <c r="AG946" s="297" t="str">
        <f ca="1">IF(RMDF!AF946="", "", IF(ISNUMBER(MATCH(RMDF!AF946, INDIRECT(AF946), 0)), "OK", "Invalid"))</f>
        <v/>
      </c>
      <c r="AH946" s="281"/>
      <c r="AI946" s="281"/>
      <c r="AJ946" s="281"/>
      <c r="AK946" s="281" t="b">
        <f>AND(RMDF!AN946&gt;=0, RMDF!AN946&lt;=1-SUM(RMDF!Z946,RMDF!AG946), RMDF!AN946=ROUND(RMDF!AN946,4))</f>
        <v>1</v>
      </c>
      <c r="AL946" s="317">
        <f>RMDF!AL946</f>
        <v>0</v>
      </c>
      <c r="AM946" s="318" t="str">
        <f>IF(AL946=0,"",_xlfn.XLOOKUP(AL946,StatePicklist!$1:$1,StatePicklist!$3:$3,"NA",0))</f>
        <v/>
      </c>
      <c r="AN946" s="297" t="str">
        <f ca="1">IF(RMDF!AM946="", "", IF(ISNUMBER(MATCH(RMDF!AM946, INDIRECT(AM946), 0)), "OK", "Invalid"))</f>
        <v/>
      </c>
      <c r="AO946" s="281"/>
      <c r="AP946" s="281"/>
      <c r="AQ946" s="281"/>
      <c r="AR946" s="281" t="b">
        <f>AND(RMDF!AU946&gt;=0, RMDF!AU946&lt;=1-SUM(RMDF!Z946,RMDF!AG946,RMDF!AN946), RMDF!AU946=ROUND(RMDF!AU946,4))</f>
        <v>1</v>
      </c>
      <c r="AS946" s="317">
        <f>RMDF!AS946</f>
        <v>0</v>
      </c>
      <c r="AT946" s="318" t="str">
        <f>IF(AS946=0,"",_xlfn.XLOOKUP(AS946,StatePicklist!$1:$1,StatePicklist!$3:$3,"NA",0))</f>
        <v/>
      </c>
      <c r="AU946" s="297" t="str">
        <f ca="1">IF(RMDF!AT946="", "", IF(ISNUMBER(MATCH(RMDF!AT946, INDIRECT(AT946), 0)), "OK", "Invalid"))</f>
        <v/>
      </c>
      <c r="AV946" s="281"/>
      <c r="AW946" s="281"/>
      <c r="AX946" s="281"/>
      <c r="AY946" s="281" t="b">
        <f>AND(RMDF!BB946&gt;=0, RMDF!BB946&lt;=1-SUM(RMDF!Z946,RMDF!AG946,RMDF!AN946,RMDF!AU946), RMDF!BB946=ROUND(RMDF!BB946,4))</f>
        <v>1</v>
      </c>
      <c r="AZ946" s="317">
        <f>RMDF!AZ946</f>
        <v>0</v>
      </c>
      <c r="BA946" s="318" t="str">
        <f>IF(AZ946=0,"",_xlfn.XLOOKUP(AZ946,StatePicklist!$1:$1,StatePicklist!$3:$3,"NA",0))</f>
        <v/>
      </c>
      <c r="BB946" s="297" t="str">
        <f ca="1">IF(RMDF!BA946="", "", IF(ISNUMBER(MATCH(RMDF!BA946, INDIRECT(BA946), 0)), "OK", "Invalid"))</f>
        <v/>
      </c>
      <c r="BC946" s="281"/>
      <c r="BD946" s="281"/>
      <c r="BE946" s="281"/>
      <c r="BF946" s="281" t="b">
        <f>AND(RMDF!BI946&gt;=0, RMDF!BI946&lt;=1-SUM(RMDF!Z946,RMDF!AG946,RMDF!AN946,RMDF!AU946,RMDF!BB946), RMDF!BI946=ROUND(RMDF!BI946,4))</f>
        <v>1</v>
      </c>
      <c r="BG946" s="317">
        <f>RMDF!BG946</f>
        <v>0</v>
      </c>
      <c r="BH946" s="318" t="str">
        <f>IF(BG946=0,"",_xlfn.XLOOKUP(BG946,StatePicklist!$1:$1,StatePicklist!$3:$3,"NA",0))</f>
        <v/>
      </c>
      <c r="BI946" s="297" t="str">
        <f ca="1">IF(RMDF!BH946="", "", IF(ISNUMBER(MATCH(RMDF!BH946, INDIRECT(BH946), 0)), "OK", "Invalid"))</f>
        <v/>
      </c>
      <c r="BJ946" s="281"/>
      <c r="BK946" s="281"/>
      <c r="BL946" s="281"/>
      <c r="BM946" s="281" t="b">
        <f>AND(RMDF!BP946&gt;=0, RMDF!BP946&lt;=1-SUM(RMDF!Z946,RMDF!AG946,RMDF!AN946,RMDF!AU946,RMDF!BB946,RMDF!BI946), RMDF!BP946=ROUND(RMDF!BP946,4))</f>
        <v>1</v>
      </c>
      <c r="BN946" s="317">
        <f>RMDF!BN946</f>
        <v>0</v>
      </c>
      <c r="BO946" s="318" t="str">
        <f>IF(BN946=0,"",_xlfn.XLOOKUP(BN946,StatePicklist!$1:$1,StatePicklist!$3:$3,"NA",0))</f>
        <v/>
      </c>
      <c r="BP946" s="297" t="str">
        <f ca="1">IF(RMDF!BO946="", "", IF(ISNUMBER(MATCH(RMDF!BO946, INDIRECT(BO946), 0)), "OK", "Invalid"))</f>
        <v/>
      </c>
      <c r="BQ946" s="281"/>
      <c r="BR946" s="281"/>
      <c r="BS946" s="281"/>
      <c r="BT946" s="281" t="b">
        <f>AND(RMDF!BW946&gt;=0, RMDF!BW946&lt;=1-SUM(RMDF!Z946,RMDF!AG946,RMDF!AN946,RMDF!AU946,RMDF!BB946,RMDF!BI946,RMDF!BP946), RMDF!BW946=ROUND(RMDF!BW946,4))</f>
        <v>1</v>
      </c>
      <c r="BU946" s="317">
        <f>RMDF!BU946</f>
        <v>0</v>
      </c>
      <c r="BV946" s="318" t="str">
        <f>IF(BU946=0,"",_xlfn.XLOOKUP(BU946,StatePicklist!$1:$1,StatePicklist!$3:$3,"NA",0))</f>
        <v/>
      </c>
      <c r="BW946" s="297" t="str">
        <f ca="1">IF(RMDF!BV946="", "", IF(ISNUMBER(MATCH(RMDF!BV946, INDIRECT(BV946), 0)), "OK", "Invalid"))</f>
        <v/>
      </c>
      <c r="BX946" s="281"/>
      <c r="BY946" s="281"/>
      <c r="BZ946" s="281"/>
      <c r="CA946" s="281" t="b">
        <f>AND(RMDF!CD946&gt;=0, RMDF!CD946&lt;=1-SUM(RMDF!Z946,RMDF!AG946,RMDF!AN946,RMDF!AU946,RMDF!BB946,RMDF!BI946,RMDF!BP946,RMDF!BW946), RMDF!CD946=ROUND(RMDF!CD946,4))</f>
        <v>1</v>
      </c>
      <c r="CB946" s="317">
        <f>RMDF!CB946</f>
        <v>0</v>
      </c>
      <c r="CC946" s="318" t="str">
        <f>IF(CB946=0,"",_xlfn.XLOOKUP(CB946,StatePicklist!$1:$1,StatePicklist!$3:$3,"NA",0))</f>
        <v/>
      </c>
      <c r="CD946" s="297" t="str">
        <f ca="1">IF(RMDF!CC946="", "", IF(ISNUMBER(MATCH(RMDF!CC946, INDIRECT(CC946), 0)), "OK", "Invalid"))</f>
        <v/>
      </c>
      <c r="CE946" s="281"/>
      <c r="CF946" s="281"/>
      <c r="CG946" s="281"/>
      <c r="CH946" s="281" t="b">
        <f>AND(RMDF!CK946&gt;=0, RMDF!CK946&lt;=1-SUM(RMDF!Z946,RMDF!AG946,RMDF!AN946,RMDF!AU946,RMDF!BB946,RMDF!BI946,RMDF!BP946,RMDF!BW946,RMDF!CD946), RMDF!CK946=ROUND(RMDF!CK946,4))</f>
        <v>1</v>
      </c>
      <c r="CI946" s="317">
        <f>RMDF!CI946</f>
        <v>0</v>
      </c>
      <c r="CJ946" s="318" t="str">
        <f>IF(CI946=0,"",_xlfn.XLOOKUP(CI946,StatePicklist!$1:$1,StatePicklist!$3:$3,"NA",0))</f>
        <v/>
      </c>
      <c r="CK946" s="297" t="str">
        <f ca="1">IF(RMDF!CJ946="", "", IF(ISNUMBER(MATCH(RMDF!CJ946, INDIRECT(CJ946), 0)), "OK", "Invalid"))</f>
        <v/>
      </c>
      <c r="CL946" s="281"/>
      <c r="CM946" s="281"/>
      <c r="CN946" s="281"/>
      <c r="CO946" s="281" t="b">
        <f>AND(RMDF!CR946&gt;=0, RMDF!CR946&lt;=1-SUM(RMDF!Z946,RMDF!AG946,RMDF!AN946,RMDF!AU946,RMDF!BB946,RMDF!BI946,RMDF!BP946,RMDF!BW946,RMDF!CD946,RMDF!CK946), RMDF!CR946=ROUND(RMDF!CR946,4))</f>
        <v>1</v>
      </c>
      <c r="CP946" s="317">
        <f>RMDF!CP946</f>
        <v>0</v>
      </c>
      <c r="CQ946" s="318" t="str">
        <f>IF(CP946=0,"",_xlfn.XLOOKUP(CP946,StatePicklist!$1:$1,StatePicklist!$3:$3,"NA",0))</f>
        <v/>
      </c>
      <c r="CR946" s="297" t="str">
        <f ca="1">IF(RMDF!CQ946="", "", IF(ISNUMBER(MATCH(RMDF!CQ946, INDIRECT(CQ946), 0)), "OK", "Invalid"))</f>
        <v/>
      </c>
      <c r="CS946" s="281"/>
      <c r="CT946" s="281"/>
      <c r="CU946" s="281"/>
      <c r="CV946" s="281" t="b">
        <f>AND(RMDF!CY946&gt;=0, RMDF!CY946&lt;=1-SUM(RMDF!Z946,RMDF!AG946,RMDF!AN946,RMDF!AU946,RMDF!BB946,RMDF!BI946,RMDF!BP946,RMDF!BW946,RMDF!CD946,RMDF!CK946,RMDF!CR946), RMDF!CY946=ROUND(RMDF!CY946,4))</f>
        <v>1</v>
      </c>
      <c r="CW946" s="317">
        <f>RMDF!CW946</f>
        <v>0</v>
      </c>
      <c r="CX946" s="318" t="str">
        <f>IF(CW946=0,"",_xlfn.XLOOKUP(CW946,StatePicklist!$1:$1,StatePicklist!$3:$3,"NA",0))</f>
        <v/>
      </c>
      <c r="CY946" s="297" t="str">
        <f ca="1">IF(RMDF!CX946="", "", IF(ISNUMBER(MATCH(RMDF!CX946, INDIRECT(CX946), 0)), "OK", "Invalid"))</f>
        <v/>
      </c>
      <c r="CZ946" s="281"/>
      <c r="DA946" s="281"/>
      <c r="DB946" s="281"/>
      <c r="DC946" s="281" t="b">
        <f>AND(RMDF!DF946&gt;=0, RMDF!DF946&lt;=1-SUM(RMDF!Z946,RMDF!AG946,RMDF!AN946,RMDF!AU946,RMDF!BB946,RMDF!BI946,RMDF!BP946,RMDF!BW946,RMDF!CD946,RMDF!CK946,RMDF!CR946,RMDF!CY946), RMDF!DF946=ROUND(RMDF!DF946,4))</f>
        <v>1</v>
      </c>
      <c r="DD946" s="317">
        <f>RMDF!DD946</f>
        <v>0</v>
      </c>
      <c r="DE946" s="318" t="str">
        <f>IF(DD946=0,"",_xlfn.XLOOKUP(DD946,StatePicklist!$1:$1,StatePicklist!$3:$3,"NA",0))</f>
        <v/>
      </c>
      <c r="DF946" s="297" t="str">
        <f ca="1">IF(RMDF!DE946="", "", IF(ISNUMBER(MATCH(RMDF!DE946, INDIRECT(DE946), 0)), "OK", "Invalid"))</f>
        <v/>
      </c>
      <c r="DG946" s="281"/>
      <c r="DH946" s="281"/>
      <c r="DI946" s="281"/>
      <c r="DJ946" s="281" t="b">
        <f>AND(RMDF!DM946&gt;=0, RMDF!DM946&lt;=1-SUM(RMDF!Z946,RMDF!AG946,RMDF!AN946,RMDF!AU946,RMDF!BB946,RMDF!BI946,RMDF!BP946,RMDF!BW946,RMDF!CD946,RMDF!CK946,RMDF!CR946,RMDF!CY946,RMDF!DF946), RMDF!DM946=ROUND(RMDF!DM946,4))</f>
        <v>1</v>
      </c>
      <c r="DK946" s="317">
        <f>RMDF!DK946</f>
        <v>0</v>
      </c>
      <c r="DL946" s="318" t="str">
        <f>IF(DK946=0,"",_xlfn.XLOOKUP(DK946,StatePicklist!$1:$1,StatePicklist!$3:$3,"NA",0))</f>
        <v/>
      </c>
      <c r="DM946" s="297" t="str">
        <f ca="1">IF(RMDF!DL946="", "", IF(ISNUMBER(MATCH(RMDF!DL946, INDIRECT(DL946), 0)), "OK", "Invalid"))</f>
        <v/>
      </c>
      <c r="DN946" s="281"/>
      <c r="DO946" s="281"/>
      <c r="DP946" s="281"/>
      <c r="DQ946" s="281" t="b">
        <f>AND(RMDF!DT946&gt;=0, RMDF!DT946&lt;=1-SUM(RMDF!Z946,RMDF!AG946,RMDF!AN946,RMDF!AU946,RMDF!BB946,RMDF!BI946,RMDF!BP946,RMDF!BW946,RMDF!CD946,RMDF!CK946,RMDF!CR946,RMDF!CY946,RMDF!DF946,RMDF!DM946), RMDF!DT946=ROUND(RMDF!DT946,4))</f>
        <v>1</v>
      </c>
      <c r="DR946" s="317">
        <f>RMDF!DR946</f>
        <v>0</v>
      </c>
      <c r="DS946" s="318" t="str">
        <f>IF(DR946=0,"",_xlfn.XLOOKUP(DR946,StatePicklist!$1:$1,StatePicklist!$3:$3,"NA",0))</f>
        <v/>
      </c>
      <c r="DT946" s="297" t="str">
        <f ca="1">IF(RMDF!DS946="", "", IF(ISNUMBER(MATCH(RMDF!DS946, INDIRECT(DS946), 0)), "OK", "Invalid"))</f>
        <v/>
      </c>
      <c r="DU946" s="281"/>
      <c r="DV946" s="281"/>
      <c r="DW946" s="281"/>
      <c r="DX946" s="281" t="b">
        <f>AND(RMDF!EA946&gt;=0, RMDF!EA946&lt;=1-SUM(RMDF!Z946,RMDF!AG946,RMDF!AN946,RMDF!AU946,RMDF!BB946,RMDF!BI946,RMDF!BP946,RMDF!BW946,RMDF!CD946,RMDF!CK946,RMDF!CR946,RMDF!CY946,RMDF!DF946,RMDF!DM946,RMDF!DT946), RMDF!EA946=ROUND(RMDF!EA946,4))</f>
        <v>1</v>
      </c>
      <c r="DY946" s="317">
        <f>RMDF!DY946</f>
        <v>0</v>
      </c>
      <c r="DZ946" s="318" t="str">
        <f>IF(DY946=0,"",_xlfn.XLOOKUP(DY946,StatePicklist!$1:$1,StatePicklist!$3:$3,"NA",0))</f>
        <v/>
      </c>
      <c r="EA946" s="297" t="str">
        <f ca="1">IF(RMDF!DZ946="", "", IF(ISNUMBER(MATCH(RMDF!DZ946, INDIRECT(DZ946), 0)), "OK", "Invalid"))</f>
        <v/>
      </c>
      <c r="EB946" s="281"/>
      <c r="EC946" s="281"/>
      <c r="ED946" s="281"/>
      <c r="EE946" s="281" t="b">
        <f>AND(RMDF!EH946&gt;=0, RMDF!EH946&lt;=1-SUM(RMDF!Z946,RMDF!AG946,RMDF!AN946,RMDF!AU946,RMDF!BB946,RMDF!BI946,RMDF!BP946,RMDF!BW946,RMDF!CD946,RMDF!CK946,RMDF!CR946,RMDF!CY946,RMDF!DF946,RMDF!DM946,RMDF!DT946,RMDF!EA946), RMDF!EH946=ROUND(RMDF!EH946,4))</f>
        <v>1</v>
      </c>
      <c r="EF946" s="317">
        <f>RMDF!EF946</f>
        <v>0</v>
      </c>
      <c r="EG946" s="318" t="str">
        <f>IF(EF946=0,"",_xlfn.XLOOKUP(EF946,StatePicklist!$1:$1,StatePicklist!$3:$3,"NA",0))</f>
        <v/>
      </c>
      <c r="EH946" s="297" t="str">
        <f ca="1">IF(RMDF!EG946="", "", IF(ISNUMBER(MATCH(RMDF!EG946, INDIRECT(EG946), 0)), "OK", "Invalid"))</f>
        <v/>
      </c>
      <c r="EI946" s="281"/>
      <c r="EJ946" s="281"/>
      <c r="EK946" s="281"/>
      <c r="EL946" s="281" t="b">
        <f>AND(RMDF!EO946&gt;=0, RMDF!EO946&lt;=1-SUM(RMDF!Z946,RMDF!AG946,RMDF!AN946,RMDF!AU946,RMDF!BB946,RMDF!BI946,RMDF!BP946,RMDF!BW946,RMDF!CD946,RMDF!CK946,RMDF!CR946,RMDF!CY946,RMDF!DF946,RMDF!DM946,RMDF!DT946,RMDF!EA946,RMDF!EH946), RMDF!EO946=ROUND(RMDF!EO946,4))</f>
        <v>1</v>
      </c>
      <c r="EM946" s="317">
        <f>RMDF!EM946</f>
        <v>0</v>
      </c>
      <c r="EN946" s="318" t="str">
        <f>IF(EM946=0,"",_xlfn.XLOOKUP(EM946,StatePicklist!$1:$1,StatePicklist!$3:$3,"NA",0))</f>
        <v/>
      </c>
      <c r="EO946" s="297" t="str">
        <f ca="1">IF(RMDF!EN946="", "", IF(ISNUMBER(MATCH(RMDF!EN946, INDIRECT(EN946), 0)), "OK", "Invalid"))</f>
        <v/>
      </c>
      <c r="EP946" s="281"/>
      <c r="EQ946" s="281"/>
      <c r="ER946" s="281"/>
      <c r="ES946" s="281" t="b">
        <f>AND(RMDF!EV946&gt;=0, RMDF!EV946&lt;=1-SUM(RMDF!Z946,RMDF!AG946,RMDF!AN946,RMDF!AU946,RMDF!BB946,RMDF!BI946,RMDF!BP946,RMDF!BW946,RMDF!CD946,RMDF!CK946,RMDF!CR946,RMDF!CY946,RMDF!DF946,RMDF!DM946,RMDF!DT946,RMDF!EA946,RMDF!EH946,RMDF!EO946), RMDF!EV946=ROUND(RMDF!EV946,4))</f>
        <v>1</v>
      </c>
      <c r="ET946" s="317">
        <f>RMDF!ET946</f>
        <v>0</v>
      </c>
      <c r="EU946" s="318" t="str">
        <f>IF(ET946=0,"",_xlfn.XLOOKUP(ET946,StatePicklist!$1:$1,StatePicklist!$3:$3,"NA",0))</f>
        <v/>
      </c>
      <c r="EV946" s="297" t="str">
        <f ca="1">IF(RMDF!EU946="", "", IF(ISNUMBER(MATCH(RMDF!EU946, INDIRECT(EU946), 0)), "OK", "Invalid"))</f>
        <v/>
      </c>
      <c r="EW946" s="281"/>
      <c r="EX946" s="281"/>
      <c r="EY946" s="281"/>
      <c r="EZ946" s="281" t="b">
        <f>AND(RMDF!FC946&gt;=0, RMDF!FC946&lt;=1-SUM(RMDF!Z946,RMDF!AG946,RMDF!AN946,RMDF!AU946,RMDF!BB946,RMDF!BI946,RMDF!BP946,RMDF!BW946,RMDF!CD946,RMDF!CK946,RMDF!CR946,RMDF!CY946,RMDF!DF946,RMDF!DM946,RMDF!DT946,RMDF!EA946,RMDF!EH946,RMDF!EO946,RMDF!EV946), RMDF!FC946=ROUND(RMDF!FC946,4))</f>
        <v>1</v>
      </c>
      <c r="FA946" s="317">
        <f>RMDF!FA946</f>
        <v>0</v>
      </c>
      <c r="FB946" s="318" t="str">
        <f>IF(FA946=0,"",_xlfn.XLOOKUP(FA946,StatePicklist!$1:$1,StatePicklist!$3:$3,"NA",0))</f>
        <v/>
      </c>
      <c r="FC946" s="297" t="str">
        <f ca="1">IF(RMDF!FB946="", "", IF(ISNUMBER(MATCH(RMDF!FB946, INDIRECT(FB946), 0)), "OK", "Invalid"))</f>
        <v/>
      </c>
    </row>
    <row r="947" spans="1:159" s="205" customFormat="1" ht="39.9" customHeight="1" x14ac:dyDescent="0.25">
      <c r="A947" s="206"/>
      <c r="B947" s="196"/>
      <c r="C947" s="197"/>
      <c r="D947" s="198"/>
      <c r="E947" s="199"/>
      <c r="F947" s="200"/>
      <c r="G947" s="201"/>
      <c r="H947" s="292"/>
      <c r="I947" s="305">
        <f>RMDF!I947</f>
        <v>0</v>
      </c>
      <c r="J947" s="305" t="str">
        <f>IF(I947=ProductCode!$B$30,"PDReclPost",IF(OR(I947=ProductCode!$C$30,I947=ProductCode!$E$30,I947=ProductCode!$G$30),"PDPreCon",IF(OR(I947=ProductCode!$D$30,I947=ProductCode!$F$30),"PDNotReclPost","")))</f>
        <v/>
      </c>
      <c r="K947" s="305" t="str">
        <f t="shared" si="51"/>
        <v/>
      </c>
      <c r="L947" s="289"/>
      <c r="M947" s="305" t="str">
        <f t="shared" si="51"/>
        <v/>
      </c>
      <c r="N947" s="289" t="b">
        <f>AND(RMDF!N947&gt;=0, RMDF!N947&lt;=1-RMDF!L947, RMDF!N947=ROUND(RMDF!N947,4))</f>
        <v>1</v>
      </c>
      <c r="O947" s="286" t="str">
        <f>IF(P947="","",IF(I947="","",IF(LEFT(I947,13)="Reclaimed pos",RawMaterialCode!$E$569,RawMaterialCode!$E$568)))</f>
        <v>Reclaimed pre-consumer mixed fibers (RM0578)</v>
      </c>
      <c r="P947" s="295">
        <f t="shared" si="52"/>
        <v>1</v>
      </c>
      <c r="Q947" s="202"/>
      <c r="R947" s="203"/>
      <c r="S947" s="204" t="str">
        <f t="shared" si="53"/>
        <v/>
      </c>
      <c r="T947" s="281"/>
      <c r="U947" s="281"/>
      <c r="V947" s="281"/>
      <c r="W947" s="281"/>
      <c r="X947" s="317">
        <f>RMDF!X947</f>
        <v>0</v>
      </c>
      <c r="Y947" s="318" t="str">
        <f>IF(X947=0,"",_xlfn.XLOOKUP(X947,StatePicklist!$1:$1,StatePicklist!$3:$3,"NA",0))</f>
        <v/>
      </c>
      <c r="Z947" s="297" t="str">
        <f ca="1">IF(RMDF!Y947="", "", IF(ISNUMBER(MATCH(RMDF!Y947, INDIRECT(Y947), 0)), "OK", "Invalid"))</f>
        <v/>
      </c>
      <c r="AA947" s="281"/>
      <c r="AB947" s="281"/>
      <c r="AC947" s="281"/>
      <c r="AD947" s="281" t="b">
        <f>AND(RMDF!AG947&gt;=0, RMDF!AG947&lt;=1-RMDF!Z947, RMDF!AG947=ROUND(RMDF!AG947,4))</f>
        <v>1</v>
      </c>
      <c r="AE947" s="317">
        <f>RMDF!AE947</f>
        <v>0</v>
      </c>
      <c r="AF947" s="318" t="str">
        <f>IF(AE947=0,"",_xlfn.XLOOKUP(AE947,StatePicklist!$1:$1,StatePicklist!$3:$3,"NA",0))</f>
        <v/>
      </c>
      <c r="AG947" s="297" t="str">
        <f ca="1">IF(RMDF!AF947="", "", IF(ISNUMBER(MATCH(RMDF!AF947, INDIRECT(AF947), 0)), "OK", "Invalid"))</f>
        <v/>
      </c>
      <c r="AH947" s="281"/>
      <c r="AI947" s="281"/>
      <c r="AJ947" s="281"/>
      <c r="AK947" s="281" t="b">
        <f>AND(RMDF!AN947&gt;=0, RMDF!AN947&lt;=1-SUM(RMDF!Z947,RMDF!AG947), RMDF!AN947=ROUND(RMDF!AN947,4))</f>
        <v>1</v>
      </c>
      <c r="AL947" s="317">
        <f>RMDF!AL947</f>
        <v>0</v>
      </c>
      <c r="AM947" s="318" t="str">
        <f>IF(AL947=0,"",_xlfn.XLOOKUP(AL947,StatePicklist!$1:$1,StatePicklist!$3:$3,"NA",0))</f>
        <v/>
      </c>
      <c r="AN947" s="297" t="str">
        <f ca="1">IF(RMDF!AM947="", "", IF(ISNUMBER(MATCH(RMDF!AM947, INDIRECT(AM947), 0)), "OK", "Invalid"))</f>
        <v/>
      </c>
      <c r="AO947" s="281"/>
      <c r="AP947" s="281"/>
      <c r="AQ947" s="281"/>
      <c r="AR947" s="281" t="b">
        <f>AND(RMDF!AU947&gt;=0, RMDF!AU947&lt;=1-SUM(RMDF!Z947,RMDF!AG947,RMDF!AN947), RMDF!AU947=ROUND(RMDF!AU947,4))</f>
        <v>1</v>
      </c>
      <c r="AS947" s="317">
        <f>RMDF!AS947</f>
        <v>0</v>
      </c>
      <c r="AT947" s="318" t="str">
        <f>IF(AS947=0,"",_xlfn.XLOOKUP(AS947,StatePicklist!$1:$1,StatePicklist!$3:$3,"NA",0))</f>
        <v/>
      </c>
      <c r="AU947" s="297" t="str">
        <f ca="1">IF(RMDF!AT947="", "", IF(ISNUMBER(MATCH(RMDF!AT947, INDIRECT(AT947), 0)), "OK", "Invalid"))</f>
        <v/>
      </c>
      <c r="AV947" s="281"/>
      <c r="AW947" s="281"/>
      <c r="AX947" s="281"/>
      <c r="AY947" s="281" t="b">
        <f>AND(RMDF!BB947&gt;=0, RMDF!BB947&lt;=1-SUM(RMDF!Z947,RMDF!AG947,RMDF!AN947,RMDF!AU947), RMDF!BB947=ROUND(RMDF!BB947,4))</f>
        <v>1</v>
      </c>
      <c r="AZ947" s="317">
        <f>RMDF!AZ947</f>
        <v>0</v>
      </c>
      <c r="BA947" s="318" t="str">
        <f>IF(AZ947=0,"",_xlfn.XLOOKUP(AZ947,StatePicklist!$1:$1,StatePicklist!$3:$3,"NA",0))</f>
        <v/>
      </c>
      <c r="BB947" s="297" t="str">
        <f ca="1">IF(RMDF!BA947="", "", IF(ISNUMBER(MATCH(RMDF!BA947, INDIRECT(BA947), 0)), "OK", "Invalid"))</f>
        <v/>
      </c>
      <c r="BC947" s="281"/>
      <c r="BD947" s="281"/>
      <c r="BE947" s="281"/>
      <c r="BF947" s="281" t="b">
        <f>AND(RMDF!BI947&gt;=0, RMDF!BI947&lt;=1-SUM(RMDF!Z947,RMDF!AG947,RMDF!AN947,RMDF!AU947,RMDF!BB947), RMDF!BI947=ROUND(RMDF!BI947,4))</f>
        <v>1</v>
      </c>
      <c r="BG947" s="317">
        <f>RMDF!BG947</f>
        <v>0</v>
      </c>
      <c r="BH947" s="318" t="str">
        <f>IF(BG947=0,"",_xlfn.XLOOKUP(BG947,StatePicklist!$1:$1,StatePicklist!$3:$3,"NA",0))</f>
        <v/>
      </c>
      <c r="BI947" s="297" t="str">
        <f ca="1">IF(RMDF!BH947="", "", IF(ISNUMBER(MATCH(RMDF!BH947, INDIRECT(BH947), 0)), "OK", "Invalid"))</f>
        <v/>
      </c>
      <c r="BJ947" s="281"/>
      <c r="BK947" s="281"/>
      <c r="BL947" s="281"/>
      <c r="BM947" s="281" t="b">
        <f>AND(RMDF!BP947&gt;=0, RMDF!BP947&lt;=1-SUM(RMDF!Z947,RMDF!AG947,RMDF!AN947,RMDF!AU947,RMDF!BB947,RMDF!BI947), RMDF!BP947=ROUND(RMDF!BP947,4))</f>
        <v>1</v>
      </c>
      <c r="BN947" s="317">
        <f>RMDF!BN947</f>
        <v>0</v>
      </c>
      <c r="BO947" s="318" t="str">
        <f>IF(BN947=0,"",_xlfn.XLOOKUP(BN947,StatePicklist!$1:$1,StatePicklist!$3:$3,"NA",0))</f>
        <v/>
      </c>
      <c r="BP947" s="297" t="str">
        <f ca="1">IF(RMDF!BO947="", "", IF(ISNUMBER(MATCH(RMDF!BO947, INDIRECT(BO947), 0)), "OK", "Invalid"))</f>
        <v/>
      </c>
      <c r="BQ947" s="281"/>
      <c r="BR947" s="281"/>
      <c r="BS947" s="281"/>
      <c r="BT947" s="281" t="b">
        <f>AND(RMDF!BW947&gt;=0, RMDF!BW947&lt;=1-SUM(RMDF!Z947,RMDF!AG947,RMDF!AN947,RMDF!AU947,RMDF!BB947,RMDF!BI947,RMDF!BP947), RMDF!BW947=ROUND(RMDF!BW947,4))</f>
        <v>1</v>
      </c>
      <c r="BU947" s="317">
        <f>RMDF!BU947</f>
        <v>0</v>
      </c>
      <c r="BV947" s="318" t="str">
        <f>IF(BU947=0,"",_xlfn.XLOOKUP(BU947,StatePicklist!$1:$1,StatePicklist!$3:$3,"NA",0))</f>
        <v/>
      </c>
      <c r="BW947" s="297" t="str">
        <f ca="1">IF(RMDF!BV947="", "", IF(ISNUMBER(MATCH(RMDF!BV947, INDIRECT(BV947), 0)), "OK", "Invalid"))</f>
        <v/>
      </c>
      <c r="BX947" s="281"/>
      <c r="BY947" s="281"/>
      <c r="BZ947" s="281"/>
      <c r="CA947" s="281" t="b">
        <f>AND(RMDF!CD947&gt;=0, RMDF!CD947&lt;=1-SUM(RMDF!Z947,RMDF!AG947,RMDF!AN947,RMDF!AU947,RMDF!BB947,RMDF!BI947,RMDF!BP947,RMDF!BW947), RMDF!CD947=ROUND(RMDF!CD947,4))</f>
        <v>1</v>
      </c>
      <c r="CB947" s="317">
        <f>RMDF!CB947</f>
        <v>0</v>
      </c>
      <c r="CC947" s="318" t="str">
        <f>IF(CB947=0,"",_xlfn.XLOOKUP(CB947,StatePicklist!$1:$1,StatePicklist!$3:$3,"NA",0))</f>
        <v/>
      </c>
      <c r="CD947" s="297" t="str">
        <f ca="1">IF(RMDF!CC947="", "", IF(ISNUMBER(MATCH(RMDF!CC947, INDIRECT(CC947), 0)), "OK", "Invalid"))</f>
        <v/>
      </c>
      <c r="CE947" s="281"/>
      <c r="CF947" s="281"/>
      <c r="CG947" s="281"/>
      <c r="CH947" s="281" t="b">
        <f>AND(RMDF!CK947&gt;=0, RMDF!CK947&lt;=1-SUM(RMDF!Z947,RMDF!AG947,RMDF!AN947,RMDF!AU947,RMDF!BB947,RMDF!BI947,RMDF!BP947,RMDF!BW947,RMDF!CD947), RMDF!CK947=ROUND(RMDF!CK947,4))</f>
        <v>1</v>
      </c>
      <c r="CI947" s="317">
        <f>RMDF!CI947</f>
        <v>0</v>
      </c>
      <c r="CJ947" s="318" t="str">
        <f>IF(CI947=0,"",_xlfn.XLOOKUP(CI947,StatePicklist!$1:$1,StatePicklist!$3:$3,"NA",0))</f>
        <v/>
      </c>
      <c r="CK947" s="297" t="str">
        <f ca="1">IF(RMDF!CJ947="", "", IF(ISNUMBER(MATCH(RMDF!CJ947, INDIRECT(CJ947), 0)), "OK", "Invalid"))</f>
        <v/>
      </c>
      <c r="CL947" s="281"/>
      <c r="CM947" s="281"/>
      <c r="CN947" s="281"/>
      <c r="CO947" s="281" t="b">
        <f>AND(RMDF!CR947&gt;=0, RMDF!CR947&lt;=1-SUM(RMDF!Z947,RMDF!AG947,RMDF!AN947,RMDF!AU947,RMDF!BB947,RMDF!BI947,RMDF!BP947,RMDF!BW947,RMDF!CD947,RMDF!CK947), RMDF!CR947=ROUND(RMDF!CR947,4))</f>
        <v>1</v>
      </c>
      <c r="CP947" s="317">
        <f>RMDF!CP947</f>
        <v>0</v>
      </c>
      <c r="CQ947" s="318" t="str">
        <f>IF(CP947=0,"",_xlfn.XLOOKUP(CP947,StatePicklist!$1:$1,StatePicklist!$3:$3,"NA",0))</f>
        <v/>
      </c>
      <c r="CR947" s="297" t="str">
        <f ca="1">IF(RMDF!CQ947="", "", IF(ISNUMBER(MATCH(RMDF!CQ947, INDIRECT(CQ947), 0)), "OK", "Invalid"))</f>
        <v/>
      </c>
      <c r="CS947" s="281"/>
      <c r="CT947" s="281"/>
      <c r="CU947" s="281"/>
      <c r="CV947" s="281" t="b">
        <f>AND(RMDF!CY947&gt;=0, RMDF!CY947&lt;=1-SUM(RMDF!Z947,RMDF!AG947,RMDF!AN947,RMDF!AU947,RMDF!BB947,RMDF!BI947,RMDF!BP947,RMDF!BW947,RMDF!CD947,RMDF!CK947,RMDF!CR947), RMDF!CY947=ROUND(RMDF!CY947,4))</f>
        <v>1</v>
      </c>
      <c r="CW947" s="317">
        <f>RMDF!CW947</f>
        <v>0</v>
      </c>
      <c r="CX947" s="318" t="str">
        <f>IF(CW947=0,"",_xlfn.XLOOKUP(CW947,StatePicklist!$1:$1,StatePicklist!$3:$3,"NA",0))</f>
        <v/>
      </c>
      <c r="CY947" s="297" t="str">
        <f ca="1">IF(RMDF!CX947="", "", IF(ISNUMBER(MATCH(RMDF!CX947, INDIRECT(CX947), 0)), "OK", "Invalid"))</f>
        <v/>
      </c>
      <c r="CZ947" s="281"/>
      <c r="DA947" s="281"/>
      <c r="DB947" s="281"/>
      <c r="DC947" s="281" t="b">
        <f>AND(RMDF!DF947&gt;=0, RMDF!DF947&lt;=1-SUM(RMDF!Z947,RMDF!AG947,RMDF!AN947,RMDF!AU947,RMDF!BB947,RMDF!BI947,RMDF!BP947,RMDF!BW947,RMDF!CD947,RMDF!CK947,RMDF!CR947,RMDF!CY947), RMDF!DF947=ROUND(RMDF!DF947,4))</f>
        <v>1</v>
      </c>
      <c r="DD947" s="317">
        <f>RMDF!DD947</f>
        <v>0</v>
      </c>
      <c r="DE947" s="318" t="str">
        <f>IF(DD947=0,"",_xlfn.XLOOKUP(DD947,StatePicklist!$1:$1,StatePicklist!$3:$3,"NA",0))</f>
        <v/>
      </c>
      <c r="DF947" s="297" t="str">
        <f ca="1">IF(RMDF!DE947="", "", IF(ISNUMBER(MATCH(RMDF!DE947, INDIRECT(DE947), 0)), "OK", "Invalid"))</f>
        <v/>
      </c>
      <c r="DG947" s="281"/>
      <c r="DH947" s="281"/>
      <c r="DI947" s="281"/>
      <c r="DJ947" s="281" t="b">
        <f>AND(RMDF!DM947&gt;=0, RMDF!DM947&lt;=1-SUM(RMDF!Z947,RMDF!AG947,RMDF!AN947,RMDF!AU947,RMDF!BB947,RMDF!BI947,RMDF!BP947,RMDF!BW947,RMDF!CD947,RMDF!CK947,RMDF!CR947,RMDF!CY947,RMDF!DF947), RMDF!DM947=ROUND(RMDF!DM947,4))</f>
        <v>1</v>
      </c>
      <c r="DK947" s="317">
        <f>RMDF!DK947</f>
        <v>0</v>
      </c>
      <c r="DL947" s="318" t="str">
        <f>IF(DK947=0,"",_xlfn.XLOOKUP(DK947,StatePicklist!$1:$1,StatePicklist!$3:$3,"NA",0))</f>
        <v/>
      </c>
      <c r="DM947" s="297" t="str">
        <f ca="1">IF(RMDF!DL947="", "", IF(ISNUMBER(MATCH(RMDF!DL947, INDIRECT(DL947), 0)), "OK", "Invalid"))</f>
        <v/>
      </c>
      <c r="DN947" s="281"/>
      <c r="DO947" s="281"/>
      <c r="DP947" s="281"/>
      <c r="DQ947" s="281" t="b">
        <f>AND(RMDF!DT947&gt;=0, RMDF!DT947&lt;=1-SUM(RMDF!Z947,RMDF!AG947,RMDF!AN947,RMDF!AU947,RMDF!BB947,RMDF!BI947,RMDF!BP947,RMDF!BW947,RMDF!CD947,RMDF!CK947,RMDF!CR947,RMDF!CY947,RMDF!DF947,RMDF!DM947), RMDF!DT947=ROUND(RMDF!DT947,4))</f>
        <v>1</v>
      </c>
      <c r="DR947" s="317">
        <f>RMDF!DR947</f>
        <v>0</v>
      </c>
      <c r="DS947" s="318" t="str">
        <f>IF(DR947=0,"",_xlfn.XLOOKUP(DR947,StatePicklist!$1:$1,StatePicklist!$3:$3,"NA",0))</f>
        <v/>
      </c>
      <c r="DT947" s="297" t="str">
        <f ca="1">IF(RMDF!DS947="", "", IF(ISNUMBER(MATCH(RMDF!DS947, INDIRECT(DS947), 0)), "OK", "Invalid"))</f>
        <v/>
      </c>
      <c r="DU947" s="281"/>
      <c r="DV947" s="281"/>
      <c r="DW947" s="281"/>
      <c r="DX947" s="281" t="b">
        <f>AND(RMDF!EA947&gt;=0, RMDF!EA947&lt;=1-SUM(RMDF!Z947,RMDF!AG947,RMDF!AN947,RMDF!AU947,RMDF!BB947,RMDF!BI947,RMDF!BP947,RMDF!BW947,RMDF!CD947,RMDF!CK947,RMDF!CR947,RMDF!CY947,RMDF!DF947,RMDF!DM947,RMDF!DT947), RMDF!EA947=ROUND(RMDF!EA947,4))</f>
        <v>1</v>
      </c>
      <c r="DY947" s="317">
        <f>RMDF!DY947</f>
        <v>0</v>
      </c>
      <c r="DZ947" s="318" t="str">
        <f>IF(DY947=0,"",_xlfn.XLOOKUP(DY947,StatePicklist!$1:$1,StatePicklist!$3:$3,"NA",0))</f>
        <v/>
      </c>
      <c r="EA947" s="297" t="str">
        <f ca="1">IF(RMDF!DZ947="", "", IF(ISNUMBER(MATCH(RMDF!DZ947, INDIRECT(DZ947), 0)), "OK", "Invalid"))</f>
        <v/>
      </c>
      <c r="EB947" s="281"/>
      <c r="EC947" s="281"/>
      <c r="ED947" s="281"/>
      <c r="EE947" s="281" t="b">
        <f>AND(RMDF!EH947&gt;=0, RMDF!EH947&lt;=1-SUM(RMDF!Z947,RMDF!AG947,RMDF!AN947,RMDF!AU947,RMDF!BB947,RMDF!BI947,RMDF!BP947,RMDF!BW947,RMDF!CD947,RMDF!CK947,RMDF!CR947,RMDF!CY947,RMDF!DF947,RMDF!DM947,RMDF!DT947,RMDF!EA947), RMDF!EH947=ROUND(RMDF!EH947,4))</f>
        <v>1</v>
      </c>
      <c r="EF947" s="317">
        <f>RMDF!EF947</f>
        <v>0</v>
      </c>
      <c r="EG947" s="318" t="str">
        <f>IF(EF947=0,"",_xlfn.XLOOKUP(EF947,StatePicklist!$1:$1,StatePicklist!$3:$3,"NA",0))</f>
        <v/>
      </c>
      <c r="EH947" s="297" t="str">
        <f ca="1">IF(RMDF!EG947="", "", IF(ISNUMBER(MATCH(RMDF!EG947, INDIRECT(EG947), 0)), "OK", "Invalid"))</f>
        <v/>
      </c>
      <c r="EI947" s="281"/>
      <c r="EJ947" s="281"/>
      <c r="EK947" s="281"/>
      <c r="EL947" s="281" t="b">
        <f>AND(RMDF!EO947&gt;=0, RMDF!EO947&lt;=1-SUM(RMDF!Z947,RMDF!AG947,RMDF!AN947,RMDF!AU947,RMDF!BB947,RMDF!BI947,RMDF!BP947,RMDF!BW947,RMDF!CD947,RMDF!CK947,RMDF!CR947,RMDF!CY947,RMDF!DF947,RMDF!DM947,RMDF!DT947,RMDF!EA947,RMDF!EH947), RMDF!EO947=ROUND(RMDF!EO947,4))</f>
        <v>1</v>
      </c>
      <c r="EM947" s="317">
        <f>RMDF!EM947</f>
        <v>0</v>
      </c>
      <c r="EN947" s="318" t="str">
        <f>IF(EM947=0,"",_xlfn.XLOOKUP(EM947,StatePicklist!$1:$1,StatePicklist!$3:$3,"NA",0))</f>
        <v/>
      </c>
      <c r="EO947" s="297" t="str">
        <f ca="1">IF(RMDF!EN947="", "", IF(ISNUMBER(MATCH(RMDF!EN947, INDIRECT(EN947), 0)), "OK", "Invalid"))</f>
        <v/>
      </c>
      <c r="EP947" s="281"/>
      <c r="EQ947" s="281"/>
      <c r="ER947" s="281"/>
      <c r="ES947" s="281" t="b">
        <f>AND(RMDF!EV947&gt;=0, RMDF!EV947&lt;=1-SUM(RMDF!Z947,RMDF!AG947,RMDF!AN947,RMDF!AU947,RMDF!BB947,RMDF!BI947,RMDF!BP947,RMDF!BW947,RMDF!CD947,RMDF!CK947,RMDF!CR947,RMDF!CY947,RMDF!DF947,RMDF!DM947,RMDF!DT947,RMDF!EA947,RMDF!EH947,RMDF!EO947), RMDF!EV947=ROUND(RMDF!EV947,4))</f>
        <v>1</v>
      </c>
      <c r="ET947" s="317">
        <f>RMDF!ET947</f>
        <v>0</v>
      </c>
      <c r="EU947" s="318" t="str">
        <f>IF(ET947=0,"",_xlfn.XLOOKUP(ET947,StatePicklist!$1:$1,StatePicklist!$3:$3,"NA",0))</f>
        <v/>
      </c>
      <c r="EV947" s="297" t="str">
        <f ca="1">IF(RMDF!EU947="", "", IF(ISNUMBER(MATCH(RMDF!EU947, INDIRECT(EU947), 0)), "OK", "Invalid"))</f>
        <v/>
      </c>
      <c r="EW947" s="281"/>
      <c r="EX947" s="281"/>
      <c r="EY947" s="281"/>
      <c r="EZ947" s="281" t="b">
        <f>AND(RMDF!FC947&gt;=0, RMDF!FC947&lt;=1-SUM(RMDF!Z947,RMDF!AG947,RMDF!AN947,RMDF!AU947,RMDF!BB947,RMDF!BI947,RMDF!BP947,RMDF!BW947,RMDF!CD947,RMDF!CK947,RMDF!CR947,RMDF!CY947,RMDF!DF947,RMDF!DM947,RMDF!DT947,RMDF!EA947,RMDF!EH947,RMDF!EO947,RMDF!EV947), RMDF!FC947=ROUND(RMDF!FC947,4))</f>
        <v>1</v>
      </c>
      <c r="FA947" s="317">
        <f>RMDF!FA947</f>
        <v>0</v>
      </c>
      <c r="FB947" s="318" t="str">
        <f>IF(FA947=0,"",_xlfn.XLOOKUP(FA947,StatePicklist!$1:$1,StatePicklist!$3:$3,"NA",0))</f>
        <v/>
      </c>
      <c r="FC947" s="297" t="str">
        <f ca="1">IF(RMDF!FB947="", "", IF(ISNUMBER(MATCH(RMDF!FB947, INDIRECT(FB947), 0)), "OK", "Invalid"))</f>
        <v/>
      </c>
    </row>
    <row r="948" spans="1:159" s="205" customFormat="1" ht="39.9" customHeight="1" x14ac:dyDescent="0.25">
      <c r="A948" s="206"/>
      <c r="B948" s="196"/>
      <c r="C948" s="197"/>
      <c r="D948" s="198"/>
      <c r="E948" s="199"/>
      <c r="F948" s="200"/>
      <c r="G948" s="201"/>
      <c r="H948" s="292"/>
      <c r="I948" s="305">
        <f>RMDF!I948</f>
        <v>0</v>
      </c>
      <c r="J948" s="305" t="str">
        <f>IF(I948=ProductCode!$B$30,"PDReclPost",IF(OR(I948=ProductCode!$C$30,I948=ProductCode!$E$30,I948=ProductCode!$G$30),"PDPreCon",IF(OR(I948=ProductCode!$D$30,I948=ProductCode!$F$30),"PDNotReclPost","")))</f>
        <v/>
      </c>
      <c r="K948" s="305" t="str">
        <f t="shared" si="51"/>
        <v/>
      </c>
      <c r="L948" s="289"/>
      <c r="M948" s="305" t="str">
        <f t="shared" si="51"/>
        <v/>
      </c>
      <c r="N948" s="289" t="b">
        <f>AND(RMDF!N948&gt;=0, RMDF!N948&lt;=1-RMDF!L948, RMDF!N948=ROUND(RMDF!N948,4))</f>
        <v>1</v>
      </c>
      <c r="O948" s="286" t="str">
        <f>IF(P948="","",IF(I948="","",IF(LEFT(I948,13)="Reclaimed pos",RawMaterialCode!$E$569,RawMaterialCode!$E$568)))</f>
        <v>Reclaimed pre-consumer mixed fibers (RM0578)</v>
      </c>
      <c r="P948" s="295">
        <f t="shared" si="52"/>
        <v>1</v>
      </c>
      <c r="Q948" s="202"/>
      <c r="R948" s="203"/>
      <c r="S948" s="204" t="str">
        <f t="shared" si="53"/>
        <v/>
      </c>
      <c r="T948" s="281"/>
      <c r="U948" s="281"/>
      <c r="V948" s="281"/>
      <c r="W948" s="281"/>
      <c r="X948" s="317">
        <f>RMDF!X948</f>
        <v>0</v>
      </c>
      <c r="Y948" s="318" t="str">
        <f>IF(X948=0,"",_xlfn.XLOOKUP(X948,StatePicklist!$1:$1,StatePicklist!$3:$3,"NA",0))</f>
        <v/>
      </c>
      <c r="Z948" s="297" t="str">
        <f ca="1">IF(RMDF!Y948="", "", IF(ISNUMBER(MATCH(RMDF!Y948, INDIRECT(Y948), 0)), "OK", "Invalid"))</f>
        <v/>
      </c>
      <c r="AA948" s="281"/>
      <c r="AB948" s="281"/>
      <c r="AC948" s="281"/>
      <c r="AD948" s="281" t="b">
        <f>AND(RMDF!AG948&gt;=0, RMDF!AG948&lt;=1-RMDF!Z948, RMDF!AG948=ROUND(RMDF!AG948,4))</f>
        <v>1</v>
      </c>
      <c r="AE948" s="317">
        <f>RMDF!AE948</f>
        <v>0</v>
      </c>
      <c r="AF948" s="318" t="str">
        <f>IF(AE948=0,"",_xlfn.XLOOKUP(AE948,StatePicklist!$1:$1,StatePicklist!$3:$3,"NA",0))</f>
        <v/>
      </c>
      <c r="AG948" s="297" t="str">
        <f ca="1">IF(RMDF!AF948="", "", IF(ISNUMBER(MATCH(RMDF!AF948, INDIRECT(AF948), 0)), "OK", "Invalid"))</f>
        <v/>
      </c>
      <c r="AH948" s="281"/>
      <c r="AI948" s="281"/>
      <c r="AJ948" s="281"/>
      <c r="AK948" s="281" t="b">
        <f>AND(RMDF!AN948&gt;=0, RMDF!AN948&lt;=1-SUM(RMDF!Z948,RMDF!AG948), RMDF!AN948=ROUND(RMDF!AN948,4))</f>
        <v>1</v>
      </c>
      <c r="AL948" s="317">
        <f>RMDF!AL948</f>
        <v>0</v>
      </c>
      <c r="AM948" s="318" t="str">
        <f>IF(AL948=0,"",_xlfn.XLOOKUP(AL948,StatePicklist!$1:$1,StatePicklist!$3:$3,"NA",0))</f>
        <v/>
      </c>
      <c r="AN948" s="297" t="str">
        <f ca="1">IF(RMDF!AM948="", "", IF(ISNUMBER(MATCH(RMDF!AM948, INDIRECT(AM948), 0)), "OK", "Invalid"))</f>
        <v/>
      </c>
      <c r="AO948" s="281"/>
      <c r="AP948" s="281"/>
      <c r="AQ948" s="281"/>
      <c r="AR948" s="281" t="b">
        <f>AND(RMDF!AU948&gt;=0, RMDF!AU948&lt;=1-SUM(RMDF!Z948,RMDF!AG948,RMDF!AN948), RMDF!AU948=ROUND(RMDF!AU948,4))</f>
        <v>1</v>
      </c>
      <c r="AS948" s="317">
        <f>RMDF!AS948</f>
        <v>0</v>
      </c>
      <c r="AT948" s="318" t="str">
        <f>IF(AS948=0,"",_xlfn.XLOOKUP(AS948,StatePicklist!$1:$1,StatePicklist!$3:$3,"NA",0))</f>
        <v/>
      </c>
      <c r="AU948" s="297" t="str">
        <f ca="1">IF(RMDF!AT948="", "", IF(ISNUMBER(MATCH(RMDF!AT948, INDIRECT(AT948), 0)), "OK", "Invalid"))</f>
        <v/>
      </c>
      <c r="AV948" s="281"/>
      <c r="AW948" s="281"/>
      <c r="AX948" s="281"/>
      <c r="AY948" s="281" t="b">
        <f>AND(RMDF!BB948&gt;=0, RMDF!BB948&lt;=1-SUM(RMDF!Z948,RMDF!AG948,RMDF!AN948,RMDF!AU948), RMDF!BB948=ROUND(RMDF!BB948,4))</f>
        <v>1</v>
      </c>
      <c r="AZ948" s="317">
        <f>RMDF!AZ948</f>
        <v>0</v>
      </c>
      <c r="BA948" s="318" t="str">
        <f>IF(AZ948=0,"",_xlfn.XLOOKUP(AZ948,StatePicklist!$1:$1,StatePicklist!$3:$3,"NA",0))</f>
        <v/>
      </c>
      <c r="BB948" s="297" t="str">
        <f ca="1">IF(RMDF!BA948="", "", IF(ISNUMBER(MATCH(RMDF!BA948, INDIRECT(BA948), 0)), "OK", "Invalid"))</f>
        <v/>
      </c>
      <c r="BC948" s="281"/>
      <c r="BD948" s="281"/>
      <c r="BE948" s="281"/>
      <c r="BF948" s="281" t="b">
        <f>AND(RMDF!BI948&gt;=0, RMDF!BI948&lt;=1-SUM(RMDF!Z948,RMDF!AG948,RMDF!AN948,RMDF!AU948,RMDF!BB948), RMDF!BI948=ROUND(RMDF!BI948,4))</f>
        <v>1</v>
      </c>
      <c r="BG948" s="317">
        <f>RMDF!BG948</f>
        <v>0</v>
      </c>
      <c r="BH948" s="318" t="str">
        <f>IF(BG948=0,"",_xlfn.XLOOKUP(BG948,StatePicklist!$1:$1,StatePicklist!$3:$3,"NA",0))</f>
        <v/>
      </c>
      <c r="BI948" s="297" t="str">
        <f ca="1">IF(RMDF!BH948="", "", IF(ISNUMBER(MATCH(RMDF!BH948, INDIRECT(BH948), 0)), "OK", "Invalid"))</f>
        <v/>
      </c>
      <c r="BJ948" s="281"/>
      <c r="BK948" s="281"/>
      <c r="BL948" s="281"/>
      <c r="BM948" s="281" t="b">
        <f>AND(RMDF!BP948&gt;=0, RMDF!BP948&lt;=1-SUM(RMDF!Z948,RMDF!AG948,RMDF!AN948,RMDF!AU948,RMDF!BB948,RMDF!BI948), RMDF!BP948=ROUND(RMDF!BP948,4))</f>
        <v>1</v>
      </c>
      <c r="BN948" s="317">
        <f>RMDF!BN948</f>
        <v>0</v>
      </c>
      <c r="BO948" s="318" t="str">
        <f>IF(BN948=0,"",_xlfn.XLOOKUP(BN948,StatePicklist!$1:$1,StatePicklist!$3:$3,"NA",0))</f>
        <v/>
      </c>
      <c r="BP948" s="297" t="str">
        <f ca="1">IF(RMDF!BO948="", "", IF(ISNUMBER(MATCH(RMDF!BO948, INDIRECT(BO948), 0)), "OK", "Invalid"))</f>
        <v/>
      </c>
      <c r="BQ948" s="281"/>
      <c r="BR948" s="281"/>
      <c r="BS948" s="281"/>
      <c r="BT948" s="281" t="b">
        <f>AND(RMDF!BW948&gt;=0, RMDF!BW948&lt;=1-SUM(RMDF!Z948,RMDF!AG948,RMDF!AN948,RMDF!AU948,RMDF!BB948,RMDF!BI948,RMDF!BP948), RMDF!BW948=ROUND(RMDF!BW948,4))</f>
        <v>1</v>
      </c>
      <c r="BU948" s="317">
        <f>RMDF!BU948</f>
        <v>0</v>
      </c>
      <c r="BV948" s="318" t="str">
        <f>IF(BU948=0,"",_xlfn.XLOOKUP(BU948,StatePicklist!$1:$1,StatePicklist!$3:$3,"NA",0))</f>
        <v/>
      </c>
      <c r="BW948" s="297" t="str">
        <f ca="1">IF(RMDF!BV948="", "", IF(ISNUMBER(MATCH(RMDF!BV948, INDIRECT(BV948), 0)), "OK", "Invalid"))</f>
        <v/>
      </c>
      <c r="BX948" s="281"/>
      <c r="BY948" s="281"/>
      <c r="BZ948" s="281"/>
      <c r="CA948" s="281" t="b">
        <f>AND(RMDF!CD948&gt;=0, RMDF!CD948&lt;=1-SUM(RMDF!Z948,RMDF!AG948,RMDF!AN948,RMDF!AU948,RMDF!BB948,RMDF!BI948,RMDF!BP948,RMDF!BW948), RMDF!CD948=ROUND(RMDF!CD948,4))</f>
        <v>1</v>
      </c>
      <c r="CB948" s="317">
        <f>RMDF!CB948</f>
        <v>0</v>
      </c>
      <c r="CC948" s="318" t="str">
        <f>IF(CB948=0,"",_xlfn.XLOOKUP(CB948,StatePicklist!$1:$1,StatePicklist!$3:$3,"NA",0))</f>
        <v/>
      </c>
      <c r="CD948" s="297" t="str">
        <f ca="1">IF(RMDF!CC948="", "", IF(ISNUMBER(MATCH(RMDF!CC948, INDIRECT(CC948), 0)), "OK", "Invalid"))</f>
        <v/>
      </c>
      <c r="CE948" s="281"/>
      <c r="CF948" s="281"/>
      <c r="CG948" s="281"/>
      <c r="CH948" s="281" t="b">
        <f>AND(RMDF!CK948&gt;=0, RMDF!CK948&lt;=1-SUM(RMDF!Z948,RMDF!AG948,RMDF!AN948,RMDF!AU948,RMDF!BB948,RMDF!BI948,RMDF!BP948,RMDF!BW948,RMDF!CD948), RMDF!CK948=ROUND(RMDF!CK948,4))</f>
        <v>1</v>
      </c>
      <c r="CI948" s="317">
        <f>RMDF!CI948</f>
        <v>0</v>
      </c>
      <c r="CJ948" s="318" t="str">
        <f>IF(CI948=0,"",_xlfn.XLOOKUP(CI948,StatePicklist!$1:$1,StatePicklist!$3:$3,"NA",0))</f>
        <v/>
      </c>
      <c r="CK948" s="297" t="str">
        <f ca="1">IF(RMDF!CJ948="", "", IF(ISNUMBER(MATCH(RMDF!CJ948, INDIRECT(CJ948), 0)), "OK", "Invalid"))</f>
        <v/>
      </c>
      <c r="CL948" s="281"/>
      <c r="CM948" s="281"/>
      <c r="CN948" s="281"/>
      <c r="CO948" s="281" t="b">
        <f>AND(RMDF!CR948&gt;=0, RMDF!CR948&lt;=1-SUM(RMDF!Z948,RMDF!AG948,RMDF!AN948,RMDF!AU948,RMDF!BB948,RMDF!BI948,RMDF!BP948,RMDF!BW948,RMDF!CD948,RMDF!CK948), RMDF!CR948=ROUND(RMDF!CR948,4))</f>
        <v>1</v>
      </c>
      <c r="CP948" s="317">
        <f>RMDF!CP948</f>
        <v>0</v>
      </c>
      <c r="CQ948" s="318" t="str">
        <f>IF(CP948=0,"",_xlfn.XLOOKUP(CP948,StatePicklist!$1:$1,StatePicklist!$3:$3,"NA",0))</f>
        <v/>
      </c>
      <c r="CR948" s="297" t="str">
        <f ca="1">IF(RMDF!CQ948="", "", IF(ISNUMBER(MATCH(RMDF!CQ948, INDIRECT(CQ948), 0)), "OK", "Invalid"))</f>
        <v/>
      </c>
      <c r="CS948" s="281"/>
      <c r="CT948" s="281"/>
      <c r="CU948" s="281"/>
      <c r="CV948" s="281" t="b">
        <f>AND(RMDF!CY948&gt;=0, RMDF!CY948&lt;=1-SUM(RMDF!Z948,RMDF!AG948,RMDF!AN948,RMDF!AU948,RMDF!BB948,RMDF!BI948,RMDF!BP948,RMDF!BW948,RMDF!CD948,RMDF!CK948,RMDF!CR948), RMDF!CY948=ROUND(RMDF!CY948,4))</f>
        <v>1</v>
      </c>
      <c r="CW948" s="317">
        <f>RMDF!CW948</f>
        <v>0</v>
      </c>
      <c r="CX948" s="318" t="str">
        <f>IF(CW948=0,"",_xlfn.XLOOKUP(CW948,StatePicklist!$1:$1,StatePicklist!$3:$3,"NA",0))</f>
        <v/>
      </c>
      <c r="CY948" s="297" t="str">
        <f ca="1">IF(RMDF!CX948="", "", IF(ISNUMBER(MATCH(RMDF!CX948, INDIRECT(CX948), 0)), "OK", "Invalid"))</f>
        <v/>
      </c>
      <c r="CZ948" s="281"/>
      <c r="DA948" s="281"/>
      <c r="DB948" s="281"/>
      <c r="DC948" s="281" t="b">
        <f>AND(RMDF!DF948&gt;=0, RMDF!DF948&lt;=1-SUM(RMDF!Z948,RMDF!AG948,RMDF!AN948,RMDF!AU948,RMDF!BB948,RMDF!BI948,RMDF!BP948,RMDF!BW948,RMDF!CD948,RMDF!CK948,RMDF!CR948,RMDF!CY948), RMDF!DF948=ROUND(RMDF!DF948,4))</f>
        <v>1</v>
      </c>
      <c r="DD948" s="317">
        <f>RMDF!DD948</f>
        <v>0</v>
      </c>
      <c r="DE948" s="318" t="str">
        <f>IF(DD948=0,"",_xlfn.XLOOKUP(DD948,StatePicklist!$1:$1,StatePicklist!$3:$3,"NA",0))</f>
        <v/>
      </c>
      <c r="DF948" s="297" t="str">
        <f ca="1">IF(RMDF!DE948="", "", IF(ISNUMBER(MATCH(RMDF!DE948, INDIRECT(DE948), 0)), "OK", "Invalid"))</f>
        <v/>
      </c>
      <c r="DG948" s="281"/>
      <c r="DH948" s="281"/>
      <c r="DI948" s="281"/>
      <c r="DJ948" s="281" t="b">
        <f>AND(RMDF!DM948&gt;=0, RMDF!DM948&lt;=1-SUM(RMDF!Z948,RMDF!AG948,RMDF!AN948,RMDF!AU948,RMDF!BB948,RMDF!BI948,RMDF!BP948,RMDF!BW948,RMDF!CD948,RMDF!CK948,RMDF!CR948,RMDF!CY948,RMDF!DF948), RMDF!DM948=ROUND(RMDF!DM948,4))</f>
        <v>1</v>
      </c>
      <c r="DK948" s="317">
        <f>RMDF!DK948</f>
        <v>0</v>
      </c>
      <c r="DL948" s="318" t="str">
        <f>IF(DK948=0,"",_xlfn.XLOOKUP(DK948,StatePicklist!$1:$1,StatePicklist!$3:$3,"NA",0))</f>
        <v/>
      </c>
      <c r="DM948" s="297" t="str">
        <f ca="1">IF(RMDF!DL948="", "", IF(ISNUMBER(MATCH(RMDF!DL948, INDIRECT(DL948), 0)), "OK", "Invalid"))</f>
        <v/>
      </c>
      <c r="DN948" s="281"/>
      <c r="DO948" s="281"/>
      <c r="DP948" s="281"/>
      <c r="DQ948" s="281" t="b">
        <f>AND(RMDF!DT948&gt;=0, RMDF!DT948&lt;=1-SUM(RMDF!Z948,RMDF!AG948,RMDF!AN948,RMDF!AU948,RMDF!BB948,RMDF!BI948,RMDF!BP948,RMDF!BW948,RMDF!CD948,RMDF!CK948,RMDF!CR948,RMDF!CY948,RMDF!DF948,RMDF!DM948), RMDF!DT948=ROUND(RMDF!DT948,4))</f>
        <v>1</v>
      </c>
      <c r="DR948" s="317">
        <f>RMDF!DR948</f>
        <v>0</v>
      </c>
      <c r="DS948" s="318" t="str">
        <f>IF(DR948=0,"",_xlfn.XLOOKUP(DR948,StatePicklist!$1:$1,StatePicklist!$3:$3,"NA",0))</f>
        <v/>
      </c>
      <c r="DT948" s="297" t="str">
        <f ca="1">IF(RMDF!DS948="", "", IF(ISNUMBER(MATCH(RMDF!DS948, INDIRECT(DS948), 0)), "OK", "Invalid"))</f>
        <v/>
      </c>
      <c r="DU948" s="281"/>
      <c r="DV948" s="281"/>
      <c r="DW948" s="281"/>
      <c r="DX948" s="281" t="b">
        <f>AND(RMDF!EA948&gt;=0, RMDF!EA948&lt;=1-SUM(RMDF!Z948,RMDF!AG948,RMDF!AN948,RMDF!AU948,RMDF!BB948,RMDF!BI948,RMDF!BP948,RMDF!BW948,RMDF!CD948,RMDF!CK948,RMDF!CR948,RMDF!CY948,RMDF!DF948,RMDF!DM948,RMDF!DT948), RMDF!EA948=ROUND(RMDF!EA948,4))</f>
        <v>1</v>
      </c>
      <c r="DY948" s="317">
        <f>RMDF!DY948</f>
        <v>0</v>
      </c>
      <c r="DZ948" s="318" t="str">
        <f>IF(DY948=0,"",_xlfn.XLOOKUP(DY948,StatePicklist!$1:$1,StatePicklist!$3:$3,"NA",0))</f>
        <v/>
      </c>
      <c r="EA948" s="297" t="str">
        <f ca="1">IF(RMDF!DZ948="", "", IF(ISNUMBER(MATCH(RMDF!DZ948, INDIRECT(DZ948), 0)), "OK", "Invalid"))</f>
        <v/>
      </c>
      <c r="EB948" s="281"/>
      <c r="EC948" s="281"/>
      <c r="ED948" s="281"/>
      <c r="EE948" s="281" t="b">
        <f>AND(RMDF!EH948&gt;=0, RMDF!EH948&lt;=1-SUM(RMDF!Z948,RMDF!AG948,RMDF!AN948,RMDF!AU948,RMDF!BB948,RMDF!BI948,RMDF!BP948,RMDF!BW948,RMDF!CD948,RMDF!CK948,RMDF!CR948,RMDF!CY948,RMDF!DF948,RMDF!DM948,RMDF!DT948,RMDF!EA948), RMDF!EH948=ROUND(RMDF!EH948,4))</f>
        <v>1</v>
      </c>
      <c r="EF948" s="317">
        <f>RMDF!EF948</f>
        <v>0</v>
      </c>
      <c r="EG948" s="318" t="str">
        <f>IF(EF948=0,"",_xlfn.XLOOKUP(EF948,StatePicklist!$1:$1,StatePicklist!$3:$3,"NA",0))</f>
        <v/>
      </c>
      <c r="EH948" s="297" t="str">
        <f ca="1">IF(RMDF!EG948="", "", IF(ISNUMBER(MATCH(RMDF!EG948, INDIRECT(EG948), 0)), "OK", "Invalid"))</f>
        <v/>
      </c>
      <c r="EI948" s="281"/>
      <c r="EJ948" s="281"/>
      <c r="EK948" s="281"/>
      <c r="EL948" s="281" t="b">
        <f>AND(RMDF!EO948&gt;=0, RMDF!EO948&lt;=1-SUM(RMDF!Z948,RMDF!AG948,RMDF!AN948,RMDF!AU948,RMDF!BB948,RMDF!BI948,RMDF!BP948,RMDF!BW948,RMDF!CD948,RMDF!CK948,RMDF!CR948,RMDF!CY948,RMDF!DF948,RMDF!DM948,RMDF!DT948,RMDF!EA948,RMDF!EH948), RMDF!EO948=ROUND(RMDF!EO948,4))</f>
        <v>1</v>
      </c>
      <c r="EM948" s="317">
        <f>RMDF!EM948</f>
        <v>0</v>
      </c>
      <c r="EN948" s="318" t="str">
        <f>IF(EM948=0,"",_xlfn.XLOOKUP(EM948,StatePicklist!$1:$1,StatePicklist!$3:$3,"NA",0))</f>
        <v/>
      </c>
      <c r="EO948" s="297" t="str">
        <f ca="1">IF(RMDF!EN948="", "", IF(ISNUMBER(MATCH(RMDF!EN948, INDIRECT(EN948), 0)), "OK", "Invalid"))</f>
        <v/>
      </c>
      <c r="EP948" s="281"/>
      <c r="EQ948" s="281"/>
      <c r="ER948" s="281"/>
      <c r="ES948" s="281" t="b">
        <f>AND(RMDF!EV948&gt;=0, RMDF!EV948&lt;=1-SUM(RMDF!Z948,RMDF!AG948,RMDF!AN948,RMDF!AU948,RMDF!BB948,RMDF!BI948,RMDF!BP948,RMDF!BW948,RMDF!CD948,RMDF!CK948,RMDF!CR948,RMDF!CY948,RMDF!DF948,RMDF!DM948,RMDF!DT948,RMDF!EA948,RMDF!EH948,RMDF!EO948), RMDF!EV948=ROUND(RMDF!EV948,4))</f>
        <v>1</v>
      </c>
      <c r="ET948" s="317">
        <f>RMDF!ET948</f>
        <v>0</v>
      </c>
      <c r="EU948" s="318" t="str">
        <f>IF(ET948=0,"",_xlfn.XLOOKUP(ET948,StatePicklist!$1:$1,StatePicklist!$3:$3,"NA",0))</f>
        <v/>
      </c>
      <c r="EV948" s="297" t="str">
        <f ca="1">IF(RMDF!EU948="", "", IF(ISNUMBER(MATCH(RMDF!EU948, INDIRECT(EU948), 0)), "OK", "Invalid"))</f>
        <v/>
      </c>
      <c r="EW948" s="281"/>
      <c r="EX948" s="281"/>
      <c r="EY948" s="281"/>
      <c r="EZ948" s="281" t="b">
        <f>AND(RMDF!FC948&gt;=0, RMDF!FC948&lt;=1-SUM(RMDF!Z948,RMDF!AG948,RMDF!AN948,RMDF!AU948,RMDF!BB948,RMDF!BI948,RMDF!BP948,RMDF!BW948,RMDF!CD948,RMDF!CK948,RMDF!CR948,RMDF!CY948,RMDF!DF948,RMDF!DM948,RMDF!DT948,RMDF!EA948,RMDF!EH948,RMDF!EO948,RMDF!EV948), RMDF!FC948=ROUND(RMDF!FC948,4))</f>
        <v>1</v>
      </c>
      <c r="FA948" s="317">
        <f>RMDF!FA948</f>
        <v>0</v>
      </c>
      <c r="FB948" s="318" t="str">
        <f>IF(FA948=0,"",_xlfn.XLOOKUP(FA948,StatePicklist!$1:$1,StatePicklist!$3:$3,"NA",0))</f>
        <v/>
      </c>
      <c r="FC948" s="297" t="str">
        <f ca="1">IF(RMDF!FB948="", "", IF(ISNUMBER(MATCH(RMDF!FB948, INDIRECT(FB948), 0)), "OK", "Invalid"))</f>
        <v/>
      </c>
    </row>
    <row r="949" spans="1:159" s="205" customFormat="1" ht="39.9" customHeight="1" x14ac:dyDescent="0.25">
      <c r="A949" s="206"/>
      <c r="B949" s="196"/>
      <c r="C949" s="197"/>
      <c r="D949" s="198"/>
      <c r="E949" s="199"/>
      <c r="F949" s="200"/>
      <c r="G949" s="201"/>
      <c r="H949" s="292"/>
      <c r="I949" s="305">
        <f>RMDF!I949</f>
        <v>0</v>
      </c>
      <c r="J949" s="305" t="str">
        <f>IF(I949=ProductCode!$B$30,"PDReclPost",IF(OR(I949=ProductCode!$C$30,I949=ProductCode!$E$30,I949=ProductCode!$G$30),"PDPreCon",IF(OR(I949=ProductCode!$D$30,I949=ProductCode!$F$30),"PDNotReclPost","")))</f>
        <v/>
      </c>
      <c r="K949" s="305" t="str">
        <f t="shared" si="51"/>
        <v/>
      </c>
      <c r="L949" s="289"/>
      <c r="M949" s="305" t="str">
        <f t="shared" si="51"/>
        <v/>
      </c>
      <c r="N949" s="289" t="b">
        <f>AND(RMDF!N949&gt;=0, RMDF!N949&lt;=1-RMDF!L949, RMDF!N949=ROUND(RMDF!N949,4))</f>
        <v>1</v>
      </c>
      <c r="O949" s="286" t="str">
        <f>IF(P949="","",IF(I949="","",IF(LEFT(I949,13)="Reclaimed pos",RawMaterialCode!$E$569,RawMaterialCode!$E$568)))</f>
        <v>Reclaimed pre-consumer mixed fibers (RM0578)</v>
      </c>
      <c r="P949" s="295">
        <f t="shared" si="52"/>
        <v>1</v>
      </c>
      <c r="Q949" s="202"/>
      <c r="R949" s="203"/>
      <c r="S949" s="204" t="str">
        <f t="shared" si="53"/>
        <v/>
      </c>
      <c r="T949" s="281"/>
      <c r="U949" s="281"/>
      <c r="V949" s="281"/>
      <c r="W949" s="281"/>
      <c r="X949" s="317">
        <f>RMDF!X949</f>
        <v>0</v>
      </c>
      <c r="Y949" s="318" t="str">
        <f>IF(X949=0,"",_xlfn.XLOOKUP(X949,StatePicklist!$1:$1,StatePicklist!$3:$3,"NA",0))</f>
        <v/>
      </c>
      <c r="Z949" s="297" t="str">
        <f ca="1">IF(RMDF!Y949="", "", IF(ISNUMBER(MATCH(RMDF!Y949, INDIRECT(Y949), 0)), "OK", "Invalid"))</f>
        <v/>
      </c>
      <c r="AA949" s="281"/>
      <c r="AB949" s="281"/>
      <c r="AC949" s="281"/>
      <c r="AD949" s="281" t="b">
        <f>AND(RMDF!AG949&gt;=0, RMDF!AG949&lt;=1-RMDF!Z949, RMDF!AG949=ROUND(RMDF!AG949,4))</f>
        <v>1</v>
      </c>
      <c r="AE949" s="317">
        <f>RMDF!AE949</f>
        <v>0</v>
      </c>
      <c r="AF949" s="318" t="str">
        <f>IF(AE949=0,"",_xlfn.XLOOKUP(AE949,StatePicklist!$1:$1,StatePicklist!$3:$3,"NA",0))</f>
        <v/>
      </c>
      <c r="AG949" s="297" t="str">
        <f ca="1">IF(RMDF!AF949="", "", IF(ISNUMBER(MATCH(RMDF!AF949, INDIRECT(AF949), 0)), "OK", "Invalid"))</f>
        <v/>
      </c>
      <c r="AH949" s="281"/>
      <c r="AI949" s="281"/>
      <c r="AJ949" s="281"/>
      <c r="AK949" s="281" t="b">
        <f>AND(RMDF!AN949&gt;=0, RMDF!AN949&lt;=1-SUM(RMDF!Z949,RMDF!AG949), RMDF!AN949=ROUND(RMDF!AN949,4))</f>
        <v>1</v>
      </c>
      <c r="AL949" s="317">
        <f>RMDF!AL949</f>
        <v>0</v>
      </c>
      <c r="AM949" s="318" t="str">
        <f>IF(AL949=0,"",_xlfn.XLOOKUP(AL949,StatePicklist!$1:$1,StatePicklist!$3:$3,"NA",0))</f>
        <v/>
      </c>
      <c r="AN949" s="297" t="str">
        <f ca="1">IF(RMDF!AM949="", "", IF(ISNUMBER(MATCH(RMDF!AM949, INDIRECT(AM949), 0)), "OK", "Invalid"))</f>
        <v/>
      </c>
      <c r="AO949" s="281"/>
      <c r="AP949" s="281"/>
      <c r="AQ949" s="281"/>
      <c r="AR949" s="281" t="b">
        <f>AND(RMDF!AU949&gt;=0, RMDF!AU949&lt;=1-SUM(RMDF!Z949,RMDF!AG949,RMDF!AN949), RMDF!AU949=ROUND(RMDF!AU949,4))</f>
        <v>1</v>
      </c>
      <c r="AS949" s="317">
        <f>RMDF!AS949</f>
        <v>0</v>
      </c>
      <c r="AT949" s="318" t="str">
        <f>IF(AS949=0,"",_xlfn.XLOOKUP(AS949,StatePicklist!$1:$1,StatePicklist!$3:$3,"NA",0))</f>
        <v/>
      </c>
      <c r="AU949" s="297" t="str">
        <f ca="1">IF(RMDF!AT949="", "", IF(ISNUMBER(MATCH(RMDF!AT949, INDIRECT(AT949), 0)), "OK", "Invalid"))</f>
        <v/>
      </c>
      <c r="AV949" s="281"/>
      <c r="AW949" s="281"/>
      <c r="AX949" s="281"/>
      <c r="AY949" s="281" t="b">
        <f>AND(RMDF!BB949&gt;=0, RMDF!BB949&lt;=1-SUM(RMDF!Z949,RMDF!AG949,RMDF!AN949,RMDF!AU949), RMDF!BB949=ROUND(RMDF!BB949,4))</f>
        <v>1</v>
      </c>
      <c r="AZ949" s="317">
        <f>RMDF!AZ949</f>
        <v>0</v>
      </c>
      <c r="BA949" s="318" t="str">
        <f>IF(AZ949=0,"",_xlfn.XLOOKUP(AZ949,StatePicklist!$1:$1,StatePicklist!$3:$3,"NA",0))</f>
        <v/>
      </c>
      <c r="BB949" s="297" t="str">
        <f ca="1">IF(RMDF!BA949="", "", IF(ISNUMBER(MATCH(RMDF!BA949, INDIRECT(BA949), 0)), "OK", "Invalid"))</f>
        <v/>
      </c>
      <c r="BC949" s="281"/>
      <c r="BD949" s="281"/>
      <c r="BE949" s="281"/>
      <c r="BF949" s="281" t="b">
        <f>AND(RMDF!BI949&gt;=0, RMDF!BI949&lt;=1-SUM(RMDF!Z949,RMDF!AG949,RMDF!AN949,RMDF!AU949,RMDF!BB949), RMDF!BI949=ROUND(RMDF!BI949,4))</f>
        <v>1</v>
      </c>
      <c r="BG949" s="317">
        <f>RMDF!BG949</f>
        <v>0</v>
      </c>
      <c r="BH949" s="318" t="str">
        <f>IF(BG949=0,"",_xlfn.XLOOKUP(BG949,StatePicklist!$1:$1,StatePicklist!$3:$3,"NA",0))</f>
        <v/>
      </c>
      <c r="BI949" s="297" t="str">
        <f ca="1">IF(RMDF!BH949="", "", IF(ISNUMBER(MATCH(RMDF!BH949, INDIRECT(BH949), 0)), "OK", "Invalid"))</f>
        <v/>
      </c>
      <c r="BJ949" s="281"/>
      <c r="BK949" s="281"/>
      <c r="BL949" s="281"/>
      <c r="BM949" s="281" t="b">
        <f>AND(RMDF!BP949&gt;=0, RMDF!BP949&lt;=1-SUM(RMDF!Z949,RMDF!AG949,RMDF!AN949,RMDF!AU949,RMDF!BB949,RMDF!BI949), RMDF!BP949=ROUND(RMDF!BP949,4))</f>
        <v>1</v>
      </c>
      <c r="BN949" s="317">
        <f>RMDF!BN949</f>
        <v>0</v>
      </c>
      <c r="BO949" s="318" t="str">
        <f>IF(BN949=0,"",_xlfn.XLOOKUP(BN949,StatePicklist!$1:$1,StatePicklist!$3:$3,"NA",0))</f>
        <v/>
      </c>
      <c r="BP949" s="297" t="str">
        <f ca="1">IF(RMDF!BO949="", "", IF(ISNUMBER(MATCH(RMDF!BO949, INDIRECT(BO949), 0)), "OK", "Invalid"))</f>
        <v/>
      </c>
      <c r="BQ949" s="281"/>
      <c r="BR949" s="281"/>
      <c r="BS949" s="281"/>
      <c r="BT949" s="281" t="b">
        <f>AND(RMDF!BW949&gt;=0, RMDF!BW949&lt;=1-SUM(RMDF!Z949,RMDF!AG949,RMDF!AN949,RMDF!AU949,RMDF!BB949,RMDF!BI949,RMDF!BP949), RMDF!BW949=ROUND(RMDF!BW949,4))</f>
        <v>1</v>
      </c>
      <c r="BU949" s="317">
        <f>RMDF!BU949</f>
        <v>0</v>
      </c>
      <c r="BV949" s="318" t="str">
        <f>IF(BU949=0,"",_xlfn.XLOOKUP(BU949,StatePicklist!$1:$1,StatePicklist!$3:$3,"NA",0))</f>
        <v/>
      </c>
      <c r="BW949" s="297" t="str">
        <f ca="1">IF(RMDF!BV949="", "", IF(ISNUMBER(MATCH(RMDF!BV949, INDIRECT(BV949), 0)), "OK", "Invalid"))</f>
        <v/>
      </c>
      <c r="BX949" s="281"/>
      <c r="BY949" s="281"/>
      <c r="BZ949" s="281"/>
      <c r="CA949" s="281" t="b">
        <f>AND(RMDF!CD949&gt;=0, RMDF!CD949&lt;=1-SUM(RMDF!Z949,RMDF!AG949,RMDF!AN949,RMDF!AU949,RMDF!BB949,RMDF!BI949,RMDF!BP949,RMDF!BW949), RMDF!CD949=ROUND(RMDF!CD949,4))</f>
        <v>1</v>
      </c>
      <c r="CB949" s="317">
        <f>RMDF!CB949</f>
        <v>0</v>
      </c>
      <c r="CC949" s="318" t="str">
        <f>IF(CB949=0,"",_xlfn.XLOOKUP(CB949,StatePicklist!$1:$1,StatePicklist!$3:$3,"NA",0))</f>
        <v/>
      </c>
      <c r="CD949" s="297" t="str">
        <f ca="1">IF(RMDF!CC949="", "", IF(ISNUMBER(MATCH(RMDF!CC949, INDIRECT(CC949), 0)), "OK", "Invalid"))</f>
        <v/>
      </c>
      <c r="CE949" s="281"/>
      <c r="CF949" s="281"/>
      <c r="CG949" s="281"/>
      <c r="CH949" s="281" t="b">
        <f>AND(RMDF!CK949&gt;=0, RMDF!CK949&lt;=1-SUM(RMDF!Z949,RMDF!AG949,RMDF!AN949,RMDF!AU949,RMDF!BB949,RMDF!BI949,RMDF!BP949,RMDF!BW949,RMDF!CD949), RMDF!CK949=ROUND(RMDF!CK949,4))</f>
        <v>1</v>
      </c>
      <c r="CI949" s="317">
        <f>RMDF!CI949</f>
        <v>0</v>
      </c>
      <c r="CJ949" s="318" t="str">
        <f>IF(CI949=0,"",_xlfn.XLOOKUP(CI949,StatePicklist!$1:$1,StatePicklist!$3:$3,"NA",0))</f>
        <v/>
      </c>
      <c r="CK949" s="297" t="str">
        <f ca="1">IF(RMDF!CJ949="", "", IF(ISNUMBER(MATCH(RMDF!CJ949, INDIRECT(CJ949), 0)), "OK", "Invalid"))</f>
        <v/>
      </c>
      <c r="CL949" s="281"/>
      <c r="CM949" s="281"/>
      <c r="CN949" s="281"/>
      <c r="CO949" s="281" t="b">
        <f>AND(RMDF!CR949&gt;=0, RMDF!CR949&lt;=1-SUM(RMDF!Z949,RMDF!AG949,RMDF!AN949,RMDF!AU949,RMDF!BB949,RMDF!BI949,RMDF!BP949,RMDF!BW949,RMDF!CD949,RMDF!CK949), RMDF!CR949=ROUND(RMDF!CR949,4))</f>
        <v>1</v>
      </c>
      <c r="CP949" s="317">
        <f>RMDF!CP949</f>
        <v>0</v>
      </c>
      <c r="CQ949" s="318" t="str">
        <f>IF(CP949=0,"",_xlfn.XLOOKUP(CP949,StatePicklist!$1:$1,StatePicklist!$3:$3,"NA",0))</f>
        <v/>
      </c>
      <c r="CR949" s="297" t="str">
        <f ca="1">IF(RMDF!CQ949="", "", IF(ISNUMBER(MATCH(RMDF!CQ949, INDIRECT(CQ949), 0)), "OK", "Invalid"))</f>
        <v/>
      </c>
      <c r="CS949" s="281"/>
      <c r="CT949" s="281"/>
      <c r="CU949" s="281"/>
      <c r="CV949" s="281" t="b">
        <f>AND(RMDF!CY949&gt;=0, RMDF!CY949&lt;=1-SUM(RMDF!Z949,RMDF!AG949,RMDF!AN949,RMDF!AU949,RMDF!BB949,RMDF!BI949,RMDF!BP949,RMDF!BW949,RMDF!CD949,RMDF!CK949,RMDF!CR949), RMDF!CY949=ROUND(RMDF!CY949,4))</f>
        <v>1</v>
      </c>
      <c r="CW949" s="317">
        <f>RMDF!CW949</f>
        <v>0</v>
      </c>
      <c r="CX949" s="318" t="str">
        <f>IF(CW949=0,"",_xlfn.XLOOKUP(CW949,StatePicklist!$1:$1,StatePicklist!$3:$3,"NA",0))</f>
        <v/>
      </c>
      <c r="CY949" s="297" t="str">
        <f ca="1">IF(RMDF!CX949="", "", IF(ISNUMBER(MATCH(RMDF!CX949, INDIRECT(CX949), 0)), "OK", "Invalid"))</f>
        <v/>
      </c>
      <c r="CZ949" s="281"/>
      <c r="DA949" s="281"/>
      <c r="DB949" s="281"/>
      <c r="DC949" s="281" t="b">
        <f>AND(RMDF!DF949&gt;=0, RMDF!DF949&lt;=1-SUM(RMDF!Z949,RMDF!AG949,RMDF!AN949,RMDF!AU949,RMDF!BB949,RMDF!BI949,RMDF!BP949,RMDF!BW949,RMDF!CD949,RMDF!CK949,RMDF!CR949,RMDF!CY949), RMDF!DF949=ROUND(RMDF!DF949,4))</f>
        <v>1</v>
      </c>
      <c r="DD949" s="317">
        <f>RMDF!DD949</f>
        <v>0</v>
      </c>
      <c r="DE949" s="318" t="str">
        <f>IF(DD949=0,"",_xlfn.XLOOKUP(DD949,StatePicklist!$1:$1,StatePicklist!$3:$3,"NA",0))</f>
        <v/>
      </c>
      <c r="DF949" s="297" t="str">
        <f ca="1">IF(RMDF!DE949="", "", IF(ISNUMBER(MATCH(RMDF!DE949, INDIRECT(DE949), 0)), "OK", "Invalid"))</f>
        <v/>
      </c>
      <c r="DG949" s="281"/>
      <c r="DH949" s="281"/>
      <c r="DI949" s="281"/>
      <c r="DJ949" s="281" t="b">
        <f>AND(RMDF!DM949&gt;=0, RMDF!DM949&lt;=1-SUM(RMDF!Z949,RMDF!AG949,RMDF!AN949,RMDF!AU949,RMDF!BB949,RMDF!BI949,RMDF!BP949,RMDF!BW949,RMDF!CD949,RMDF!CK949,RMDF!CR949,RMDF!CY949,RMDF!DF949), RMDF!DM949=ROUND(RMDF!DM949,4))</f>
        <v>1</v>
      </c>
      <c r="DK949" s="317">
        <f>RMDF!DK949</f>
        <v>0</v>
      </c>
      <c r="DL949" s="318" t="str">
        <f>IF(DK949=0,"",_xlfn.XLOOKUP(DK949,StatePicklist!$1:$1,StatePicklist!$3:$3,"NA",0))</f>
        <v/>
      </c>
      <c r="DM949" s="297" t="str">
        <f ca="1">IF(RMDF!DL949="", "", IF(ISNUMBER(MATCH(RMDF!DL949, INDIRECT(DL949), 0)), "OK", "Invalid"))</f>
        <v/>
      </c>
      <c r="DN949" s="281"/>
      <c r="DO949" s="281"/>
      <c r="DP949" s="281"/>
      <c r="DQ949" s="281" t="b">
        <f>AND(RMDF!DT949&gt;=0, RMDF!DT949&lt;=1-SUM(RMDF!Z949,RMDF!AG949,RMDF!AN949,RMDF!AU949,RMDF!BB949,RMDF!BI949,RMDF!BP949,RMDF!BW949,RMDF!CD949,RMDF!CK949,RMDF!CR949,RMDF!CY949,RMDF!DF949,RMDF!DM949), RMDF!DT949=ROUND(RMDF!DT949,4))</f>
        <v>1</v>
      </c>
      <c r="DR949" s="317">
        <f>RMDF!DR949</f>
        <v>0</v>
      </c>
      <c r="DS949" s="318" t="str">
        <f>IF(DR949=0,"",_xlfn.XLOOKUP(DR949,StatePicklist!$1:$1,StatePicklist!$3:$3,"NA",0))</f>
        <v/>
      </c>
      <c r="DT949" s="297" t="str">
        <f ca="1">IF(RMDF!DS949="", "", IF(ISNUMBER(MATCH(RMDF!DS949, INDIRECT(DS949), 0)), "OK", "Invalid"))</f>
        <v/>
      </c>
      <c r="DU949" s="281"/>
      <c r="DV949" s="281"/>
      <c r="DW949" s="281"/>
      <c r="DX949" s="281" t="b">
        <f>AND(RMDF!EA949&gt;=0, RMDF!EA949&lt;=1-SUM(RMDF!Z949,RMDF!AG949,RMDF!AN949,RMDF!AU949,RMDF!BB949,RMDF!BI949,RMDF!BP949,RMDF!BW949,RMDF!CD949,RMDF!CK949,RMDF!CR949,RMDF!CY949,RMDF!DF949,RMDF!DM949,RMDF!DT949), RMDF!EA949=ROUND(RMDF!EA949,4))</f>
        <v>1</v>
      </c>
      <c r="DY949" s="317">
        <f>RMDF!DY949</f>
        <v>0</v>
      </c>
      <c r="DZ949" s="318" t="str">
        <f>IF(DY949=0,"",_xlfn.XLOOKUP(DY949,StatePicklist!$1:$1,StatePicklist!$3:$3,"NA",0))</f>
        <v/>
      </c>
      <c r="EA949" s="297" t="str">
        <f ca="1">IF(RMDF!DZ949="", "", IF(ISNUMBER(MATCH(RMDF!DZ949, INDIRECT(DZ949), 0)), "OK", "Invalid"))</f>
        <v/>
      </c>
      <c r="EB949" s="281"/>
      <c r="EC949" s="281"/>
      <c r="ED949" s="281"/>
      <c r="EE949" s="281" t="b">
        <f>AND(RMDF!EH949&gt;=0, RMDF!EH949&lt;=1-SUM(RMDF!Z949,RMDF!AG949,RMDF!AN949,RMDF!AU949,RMDF!BB949,RMDF!BI949,RMDF!BP949,RMDF!BW949,RMDF!CD949,RMDF!CK949,RMDF!CR949,RMDF!CY949,RMDF!DF949,RMDF!DM949,RMDF!DT949,RMDF!EA949), RMDF!EH949=ROUND(RMDF!EH949,4))</f>
        <v>1</v>
      </c>
      <c r="EF949" s="317">
        <f>RMDF!EF949</f>
        <v>0</v>
      </c>
      <c r="EG949" s="318" t="str">
        <f>IF(EF949=0,"",_xlfn.XLOOKUP(EF949,StatePicklist!$1:$1,StatePicklist!$3:$3,"NA",0))</f>
        <v/>
      </c>
      <c r="EH949" s="297" t="str">
        <f ca="1">IF(RMDF!EG949="", "", IF(ISNUMBER(MATCH(RMDF!EG949, INDIRECT(EG949), 0)), "OK", "Invalid"))</f>
        <v/>
      </c>
      <c r="EI949" s="281"/>
      <c r="EJ949" s="281"/>
      <c r="EK949" s="281"/>
      <c r="EL949" s="281" t="b">
        <f>AND(RMDF!EO949&gt;=0, RMDF!EO949&lt;=1-SUM(RMDF!Z949,RMDF!AG949,RMDF!AN949,RMDF!AU949,RMDF!BB949,RMDF!BI949,RMDF!BP949,RMDF!BW949,RMDF!CD949,RMDF!CK949,RMDF!CR949,RMDF!CY949,RMDF!DF949,RMDF!DM949,RMDF!DT949,RMDF!EA949,RMDF!EH949), RMDF!EO949=ROUND(RMDF!EO949,4))</f>
        <v>1</v>
      </c>
      <c r="EM949" s="317">
        <f>RMDF!EM949</f>
        <v>0</v>
      </c>
      <c r="EN949" s="318" t="str">
        <f>IF(EM949=0,"",_xlfn.XLOOKUP(EM949,StatePicklist!$1:$1,StatePicklist!$3:$3,"NA",0))</f>
        <v/>
      </c>
      <c r="EO949" s="297" t="str">
        <f ca="1">IF(RMDF!EN949="", "", IF(ISNUMBER(MATCH(RMDF!EN949, INDIRECT(EN949), 0)), "OK", "Invalid"))</f>
        <v/>
      </c>
      <c r="EP949" s="281"/>
      <c r="EQ949" s="281"/>
      <c r="ER949" s="281"/>
      <c r="ES949" s="281" t="b">
        <f>AND(RMDF!EV949&gt;=0, RMDF!EV949&lt;=1-SUM(RMDF!Z949,RMDF!AG949,RMDF!AN949,RMDF!AU949,RMDF!BB949,RMDF!BI949,RMDF!BP949,RMDF!BW949,RMDF!CD949,RMDF!CK949,RMDF!CR949,RMDF!CY949,RMDF!DF949,RMDF!DM949,RMDF!DT949,RMDF!EA949,RMDF!EH949,RMDF!EO949), RMDF!EV949=ROUND(RMDF!EV949,4))</f>
        <v>1</v>
      </c>
      <c r="ET949" s="317">
        <f>RMDF!ET949</f>
        <v>0</v>
      </c>
      <c r="EU949" s="318" t="str">
        <f>IF(ET949=0,"",_xlfn.XLOOKUP(ET949,StatePicklist!$1:$1,StatePicklist!$3:$3,"NA",0))</f>
        <v/>
      </c>
      <c r="EV949" s="297" t="str">
        <f ca="1">IF(RMDF!EU949="", "", IF(ISNUMBER(MATCH(RMDF!EU949, INDIRECT(EU949), 0)), "OK", "Invalid"))</f>
        <v/>
      </c>
      <c r="EW949" s="281"/>
      <c r="EX949" s="281"/>
      <c r="EY949" s="281"/>
      <c r="EZ949" s="281" t="b">
        <f>AND(RMDF!FC949&gt;=0, RMDF!FC949&lt;=1-SUM(RMDF!Z949,RMDF!AG949,RMDF!AN949,RMDF!AU949,RMDF!BB949,RMDF!BI949,RMDF!BP949,RMDF!BW949,RMDF!CD949,RMDF!CK949,RMDF!CR949,RMDF!CY949,RMDF!DF949,RMDF!DM949,RMDF!DT949,RMDF!EA949,RMDF!EH949,RMDF!EO949,RMDF!EV949), RMDF!FC949=ROUND(RMDF!FC949,4))</f>
        <v>1</v>
      </c>
      <c r="FA949" s="317">
        <f>RMDF!FA949</f>
        <v>0</v>
      </c>
      <c r="FB949" s="318" t="str">
        <f>IF(FA949=0,"",_xlfn.XLOOKUP(FA949,StatePicklist!$1:$1,StatePicklist!$3:$3,"NA",0))</f>
        <v/>
      </c>
      <c r="FC949" s="297" t="str">
        <f ca="1">IF(RMDF!FB949="", "", IF(ISNUMBER(MATCH(RMDF!FB949, INDIRECT(FB949), 0)), "OK", "Invalid"))</f>
        <v/>
      </c>
    </row>
    <row r="950" spans="1:159" s="205" customFormat="1" ht="39.9" customHeight="1" x14ac:dyDescent="0.25">
      <c r="A950" s="206"/>
      <c r="B950" s="196"/>
      <c r="C950" s="197"/>
      <c r="D950" s="198"/>
      <c r="E950" s="199"/>
      <c r="F950" s="200"/>
      <c r="G950" s="201"/>
      <c r="H950" s="292"/>
      <c r="I950" s="305">
        <f>RMDF!I950</f>
        <v>0</v>
      </c>
      <c r="J950" s="305" t="str">
        <f>IF(I950=ProductCode!$B$30,"PDReclPost",IF(OR(I950=ProductCode!$C$30,I950=ProductCode!$E$30,I950=ProductCode!$G$30),"PDPreCon",IF(OR(I950=ProductCode!$D$30,I950=ProductCode!$F$30),"PDNotReclPost","")))</f>
        <v/>
      </c>
      <c r="K950" s="305" t="str">
        <f t="shared" si="51"/>
        <v/>
      </c>
      <c r="L950" s="289"/>
      <c r="M950" s="305" t="str">
        <f t="shared" si="51"/>
        <v/>
      </c>
      <c r="N950" s="289" t="b">
        <f>AND(RMDF!N950&gt;=0, RMDF!N950&lt;=1-RMDF!L950, RMDF!N950=ROUND(RMDF!N950,4))</f>
        <v>1</v>
      </c>
      <c r="O950" s="286" t="str">
        <f>IF(P950="","",IF(I950="","",IF(LEFT(I950,13)="Reclaimed pos",RawMaterialCode!$E$569,RawMaterialCode!$E$568)))</f>
        <v>Reclaimed pre-consumer mixed fibers (RM0578)</v>
      </c>
      <c r="P950" s="295">
        <f t="shared" si="52"/>
        <v>1</v>
      </c>
      <c r="Q950" s="202"/>
      <c r="R950" s="203"/>
      <c r="S950" s="204" t="str">
        <f t="shared" si="53"/>
        <v/>
      </c>
      <c r="T950" s="281"/>
      <c r="U950" s="281"/>
      <c r="V950" s="281"/>
      <c r="W950" s="281"/>
      <c r="X950" s="317">
        <f>RMDF!X950</f>
        <v>0</v>
      </c>
      <c r="Y950" s="318" t="str">
        <f>IF(X950=0,"",_xlfn.XLOOKUP(X950,StatePicklist!$1:$1,StatePicklist!$3:$3,"NA",0))</f>
        <v/>
      </c>
      <c r="Z950" s="297" t="str">
        <f ca="1">IF(RMDF!Y950="", "", IF(ISNUMBER(MATCH(RMDF!Y950, INDIRECT(Y950), 0)), "OK", "Invalid"))</f>
        <v/>
      </c>
      <c r="AA950" s="281"/>
      <c r="AB950" s="281"/>
      <c r="AC950" s="281"/>
      <c r="AD950" s="281" t="b">
        <f>AND(RMDF!AG950&gt;=0, RMDF!AG950&lt;=1-RMDF!Z950, RMDF!AG950=ROUND(RMDF!AG950,4))</f>
        <v>1</v>
      </c>
      <c r="AE950" s="317">
        <f>RMDF!AE950</f>
        <v>0</v>
      </c>
      <c r="AF950" s="318" t="str">
        <f>IF(AE950=0,"",_xlfn.XLOOKUP(AE950,StatePicklist!$1:$1,StatePicklist!$3:$3,"NA",0))</f>
        <v/>
      </c>
      <c r="AG950" s="297" t="str">
        <f ca="1">IF(RMDF!AF950="", "", IF(ISNUMBER(MATCH(RMDF!AF950, INDIRECT(AF950), 0)), "OK", "Invalid"))</f>
        <v/>
      </c>
      <c r="AH950" s="281"/>
      <c r="AI950" s="281"/>
      <c r="AJ950" s="281"/>
      <c r="AK950" s="281" t="b">
        <f>AND(RMDF!AN950&gt;=0, RMDF!AN950&lt;=1-SUM(RMDF!Z950,RMDF!AG950), RMDF!AN950=ROUND(RMDF!AN950,4))</f>
        <v>1</v>
      </c>
      <c r="AL950" s="317">
        <f>RMDF!AL950</f>
        <v>0</v>
      </c>
      <c r="AM950" s="318" t="str">
        <f>IF(AL950=0,"",_xlfn.XLOOKUP(AL950,StatePicklist!$1:$1,StatePicklist!$3:$3,"NA",0))</f>
        <v/>
      </c>
      <c r="AN950" s="297" t="str">
        <f ca="1">IF(RMDF!AM950="", "", IF(ISNUMBER(MATCH(RMDF!AM950, INDIRECT(AM950), 0)), "OK", "Invalid"))</f>
        <v/>
      </c>
      <c r="AO950" s="281"/>
      <c r="AP950" s="281"/>
      <c r="AQ950" s="281"/>
      <c r="AR950" s="281" t="b">
        <f>AND(RMDF!AU950&gt;=0, RMDF!AU950&lt;=1-SUM(RMDF!Z950,RMDF!AG950,RMDF!AN950), RMDF!AU950=ROUND(RMDF!AU950,4))</f>
        <v>1</v>
      </c>
      <c r="AS950" s="317">
        <f>RMDF!AS950</f>
        <v>0</v>
      </c>
      <c r="AT950" s="318" t="str">
        <f>IF(AS950=0,"",_xlfn.XLOOKUP(AS950,StatePicklist!$1:$1,StatePicklist!$3:$3,"NA",0))</f>
        <v/>
      </c>
      <c r="AU950" s="297" t="str">
        <f ca="1">IF(RMDF!AT950="", "", IF(ISNUMBER(MATCH(RMDF!AT950, INDIRECT(AT950), 0)), "OK", "Invalid"))</f>
        <v/>
      </c>
      <c r="AV950" s="281"/>
      <c r="AW950" s="281"/>
      <c r="AX950" s="281"/>
      <c r="AY950" s="281" t="b">
        <f>AND(RMDF!BB950&gt;=0, RMDF!BB950&lt;=1-SUM(RMDF!Z950,RMDF!AG950,RMDF!AN950,RMDF!AU950), RMDF!BB950=ROUND(RMDF!BB950,4))</f>
        <v>1</v>
      </c>
      <c r="AZ950" s="317">
        <f>RMDF!AZ950</f>
        <v>0</v>
      </c>
      <c r="BA950" s="318" t="str">
        <f>IF(AZ950=0,"",_xlfn.XLOOKUP(AZ950,StatePicklist!$1:$1,StatePicklist!$3:$3,"NA",0))</f>
        <v/>
      </c>
      <c r="BB950" s="297" t="str">
        <f ca="1">IF(RMDF!BA950="", "", IF(ISNUMBER(MATCH(RMDF!BA950, INDIRECT(BA950), 0)), "OK", "Invalid"))</f>
        <v/>
      </c>
      <c r="BC950" s="281"/>
      <c r="BD950" s="281"/>
      <c r="BE950" s="281"/>
      <c r="BF950" s="281" t="b">
        <f>AND(RMDF!BI950&gt;=0, RMDF!BI950&lt;=1-SUM(RMDF!Z950,RMDF!AG950,RMDF!AN950,RMDF!AU950,RMDF!BB950), RMDF!BI950=ROUND(RMDF!BI950,4))</f>
        <v>1</v>
      </c>
      <c r="BG950" s="317">
        <f>RMDF!BG950</f>
        <v>0</v>
      </c>
      <c r="BH950" s="318" t="str">
        <f>IF(BG950=0,"",_xlfn.XLOOKUP(BG950,StatePicklist!$1:$1,StatePicklist!$3:$3,"NA",0))</f>
        <v/>
      </c>
      <c r="BI950" s="297" t="str">
        <f ca="1">IF(RMDF!BH950="", "", IF(ISNUMBER(MATCH(RMDF!BH950, INDIRECT(BH950), 0)), "OK", "Invalid"))</f>
        <v/>
      </c>
      <c r="BJ950" s="281"/>
      <c r="BK950" s="281"/>
      <c r="BL950" s="281"/>
      <c r="BM950" s="281" t="b">
        <f>AND(RMDF!BP950&gt;=0, RMDF!BP950&lt;=1-SUM(RMDF!Z950,RMDF!AG950,RMDF!AN950,RMDF!AU950,RMDF!BB950,RMDF!BI950), RMDF!BP950=ROUND(RMDF!BP950,4))</f>
        <v>1</v>
      </c>
      <c r="BN950" s="317">
        <f>RMDF!BN950</f>
        <v>0</v>
      </c>
      <c r="BO950" s="318" t="str">
        <f>IF(BN950=0,"",_xlfn.XLOOKUP(BN950,StatePicklist!$1:$1,StatePicklist!$3:$3,"NA",0))</f>
        <v/>
      </c>
      <c r="BP950" s="297" t="str">
        <f ca="1">IF(RMDF!BO950="", "", IF(ISNUMBER(MATCH(RMDF!BO950, INDIRECT(BO950), 0)), "OK", "Invalid"))</f>
        <v/>
      </c>
      <c r="BQ950" s="281"/>
      <c r="BR950" s="281"/>
      <c r="BS950" s="281"/>
      <c r="BT950" s="281" t="b">
        <f>AND(RMDF!BW950&gt;=0, RMDF!BW950&lt;=1-SUM(RMDF!Z950,RMDF!AG950,RMDF!AN950,RMDF!AU950,RMDF!BB950,RMDF!BI950,RMDF!BP950), RMDF!BW950=ROUND(RMDF!BW950,4))</f>
        <v>1</v>
      </c>
      <c r="BU950" s="317">
        <f>RMDF!BU950</f>
        <v>0</v>
      </c>
      <c r="BV950" s="318" t="str">
        <f>IF(BU950=0,"",_xlfn.XLOOKUP(BU950,StatePicklist!$1:$1,StatePicklist!$3:$3,"NA",0))</f>
        <v/>
      </c>
      <c r="BW950" s="297" t="str">
        <f ca="1">IF(RMDF!BV950="", "", IF(ISNUMBER(MATCH(RMDF!BV950, INDIRECT(BV950), 0)), "OK", "Invalid"))</f>
        <v/>
      </c>
      <c r="BX950" s="281"/>
      <c r="BY950" s="281"/>
      <c r="BZ950" s="281"/>
      <c r="CA950" s="281" t="b">
        <f>AND(RMDF!CD950&gt;=0, RMDF!CD950&lt;=1-SUM(RMDF!Z950,RMDF!AG950,RMDF!AN950,RMDF!AU950,RMDF!BB950,RMDF!BI950,RMDF!BP950,RMDF!BW950), RMDF!CD950=ROUND(RMDF!CD950,4))</f>
        <v>1</v>
      </c>
      <c r="CB950" s="317">
        <f>RMDF!CB950</f>
        <v>0</v>
      </c>
      <c r="CC950" s="318" t="str">
        <f>IF(CB950=0,"",_xlfn.XLOOKUP(CB950,StatePicklist!$1:$1,StatePicklist!$3:$3,"NA",0))</f>
        <v/>
      </c>
      <c r="CD950" s="297" t="str">
        <f ca="1">IF(RMDF!CC950="", "", IF(ISNUMBER(MATCH(RMDF!CC950, INDIRECT(CC950), 0)), "OK", "Invalid"))</f>
        <v/>
      </c>
      <c r="CE950" s="281"/>
      <c r="CF950" s="281"/>
      <c r="CG950" s="281"/>
      <c r="CH950" s="281" t="b">
        <f>AND(RMDF!CK950&gt;=0, RMDF!CK950&lt;=1-SUM(RMDF!Z950,RMDF!AG950,RMDF!AN950,RMDF!AU950,RMDF!BB950,RMDF!BI950,RMDF!BP950,RMDF!BW950,RMDF!CD950), RMDF!CK950=ROUND(RMDF!CK950,4))</f>
        <v>1</v>
      </c>
      <c r="CI950" s="317">
        <f>RMDF!CI950</f>
        <v>0</v>
      </c>
      <c r="CJ950" s="318" t="str">
        <f>IF(CI950=0,"",_xlfn.XLOOKUP(CI950,StatePicklist!$1:$1,StatePicklist!$3:$3,"NA",0))</f>
        <v/>
      </c>
      <c r="CK950" s="297" t="str">
        <f ca="1">IF(RMDF!CJ950="", "", IF(ISNUMBER(MATCH(RMDF!CJ950, INDIRECT(CJ950), 0)), "OK", "Invalid"))</f>
        <v/>
      </c>
      <c r="CL950" s="281"/>
      <c r="CM950" s="281"/>
      <c r="CN950" s="281"/>
      <c r="CO950" s="281" t="b">
        <f>AND(RMDF!CR950&gt;=0, RMDF!CR950&lt;=1-SUM(RMDF!Z950,RMDF!AG950,RMDF!AN950,RMDF!AU950,RMDF!BB950,RMDF!BI950,RMDF!BP950,RMDF!BW950,RMDF!CD950,RMDF!CK950), RMDF!CR950=ROUND(RMDF!CR950,4))</f>
        <v>1</v>
      </c>
      <c r="CP950" s="317">
        <f>RMDF!CP950</f>
        <v>0</v>
      </c>
      <c r="CQ950" s="318" t="str">
        <f>IF(CP950=0,"",_xlfn.XLOOKUP(CP950,StatePicklist!$1:$1,StatePicklist!$3:$3,"NA",0))</f>
        <v/>
      </c>
      <c r="CR950" s="297" t="str">
        <f ca="1">IF(RMDF!CQ950="", "", IF(ISNUMBER(MATCH(RMDF!CQ950, INDIRECT(CQ950), 0)), "OK", "Invalid"))</f>
        <v/>
      </c>
      <c r="CS950" s="281"/>
      <c r="CT950" s="281"/>
      <c r="CU950" s="281"/>
      <c r="CV950" s="281" t="b">
        <f>AND(RMDF!CY950&gt;=0, RMDF!CY950&lt;=1-SUM(RMDF!Z950,RMDF!AG950,RMDF!AN950,RMDF!AU950,RMDF!BB950,RMDF!BI950,RMDF!BP950,RMDF!BW950,RMDF!CD950,RMDF!CK950,RMDF!CR950), RMDF!CY950=ROUND(RMDF!CY950,4))</f>
        <v>1</v>
      </c>
      <c r="CW950" s="317">
        <f>RMDF!CW950</f>
        <v>0</v>
      </c>
      <c r="CX950" s="318" t="str">
        <f>IF(CW950=0,"",_xlfn.XLOOKUP(CW950,StatePicklist!$1:$1,StatePicklist!$3:$3,"NA",0))</f>
        <v/>
      </c>
      <c r="CY950" s="297" t="str">
        <f ca="1">IF(RMDF!CX950="", "", IF(ISNUMBER(MATCH(RMDF!CX950, INDIRECT(CX950), 0)), "OK", "Invalid"))</f>
        <v/>
      </c>
      <c r="CZ950" s="281"/>
      <c r="DA950" s="281"/>
      <c r="DB950" s="281"/>
      <c r="DC950" s="281" t="b">
        <f>AND(RMDF!DF950&gt;=0, RMDF!DF950&lt;=1-SUM(RMDF!Z950,RMDF!AG950,RMDF!AN950,RMDF!AU950,RMDF!BB950,RMDF!BI950,RMDF!BP950,RMDF!BW950,RMDF!CD950,RMDF!CK950,RMDF!CR950,RMDF!CY950), RMDF!DF950=ROUND(RMDF!DF950,4))</f>
        <v>1</v>
      </c>
      <c r="DD950" s="317">
        <f>RMDF!DD950</f>
        <v>0</v>
      </c>
      <c r="DE950" s="318" t="str">
        <f>IF(DD950=0,"",_xlfn.XLOOKUP(DD950,StatePicklist!$1:$1,StatePicklist!$3:$3,"NA",0))</f>
        <v/>
      </c>
      <c r="DF950" s="297" t="str">
        <f ca="1">IF(RMDF!DE950="", "", IF(ISNUMBER(MATCH(RMDF!DE950, INDIRECT(DE950), 0)), "OK", "Invalid"))</f>
        <v/>
      </c>
      <c r="DG950" s="281"/>
      <c r="DH950" s="281"/>
      <c r="DI950" s="281"/>
      <c r="DJ950" s="281" t="b">
        <f>AND(RMDF!DM950&gt;=0, RMDF!DM950&lt;=1-SUM(RMDF!Z950,RMDF!AG950,RMDF!AN950,RMDF!AU950,RMDF!BB950,RMDF!BI950,RMDF!BP950,RMDF!BW950,RMDF!CD950,RMDF!CK950,RMDF!CR950,RMDF!CY950,RMDF!DF950), RMDF!DM950=ROUND(RMDF!DM950,4))</f>
        <v>1</v>
      </c>
      <c r="DK950" s="317">
        <f>RMDF!DK950</f>
        <v>0</v>
      </c>
      <c r="DL950" s="318" t="str">
        <f>IF(DK950=0,"",_xlfn.XLOOKUP(DK950,StatePicklist!$1:$1,StatePicklist!$3:$3,"NA",0))</f>
        <v/>
      </c>
      <c r="DM950" s="297" t="str">
        <f ca="1">IF(RMDF!DL950="", "", IF(ISNUMBER(MATCH(RMDF!DL950, INDIRECT(DL950), 0)), "OK", "Invalid"))</f>
        <v/>
      </c>
      <c r="DN950" s="281"/>
      <c r="DO950" s="281"/>
      <c r="DP950" s="281"/>
      <c r="DQ950" s="281" t="b">
        <f>AND(RMDF!DT950&gt;=0, RMDF!DT950&lt;=1-SUM(RMDF!Z950,RMDF!AG950,RMDF!AN950,RMDF!AU950,RMDF!BB950,RMDF!BI950,RMDF!BP950,RMDF!BW950,RMDF!CD950,RMDF!CK950,RMDF!CR950,RMDF!CY950,RMDF!DF950,RMDF!DM950), RMDF!DT950=ROUND(RMDF!DT950,4))</f>
        <v>1</v>
      </c>
      <c r="DR950" s="317">
        <f>RMDF!DR950</f>
        <v>0</v>
      </c>
      <c r="DS950" s="318" t="str">
        <f>IF(DR950=0,"",_xlfn.XLOOKUP(DR950,StatePicklist!$1:$1,StatePicklist!$3:$3,"NA",0))</f>
        <v/>
      </c>
      <c r="DT950" s="297" t="str">
        <f ca="1">IF(RMDF!DS950="", "", IF(ISNUMBER(MATCH(RMDF!DS950, INDIRECT(DS950), 0)), "OK", "Invalid"))</f>
        <v/>
      </c>
      <c r="DU950" s="281"/>
      <c r="DV950" s="281"/>
      <c r="DW950" s="281"/>
      <c r="DX950" s="281" t="b">
        <f>AND(RMDF!EA950&gt;=0, RMDF!EA950&lt;=1-SUM(RMDF!Z950,RMDF!AG950,RMDF!AN950,RMDF!AU950,RMDF!BB950,RMDF!BI950,RMDF!BP950,RMDF!BW950,RMDF!CD950,RMDF!CK950,RMDF!CR950,RMDF!CY950,RMDF!DF950,RMDF!DM950,RMDF!DT950), RMDF!EA950=ROUND(RMDF!EA950,4))</f>
        <v>1</v>
      </c>
      <c r="DY950" s="317">
        <f>RMDF!DY950</f>
        <v>0</v>
      </c>
      <c r="DZ950" s="318" t="str">
        <f>IF(DY950=0,"",_xlfn.XLOOKUP(DY950,StatePicklist!$1:$1,StatePicklist!$3:$3,"NA",0))</f>
        <v/>
      </c>
      <c r="EA950" s="297" t="str">
        <f ca="1">IF(RMDF!DZ950="", "", IF(ISNUMBER(MATCH(RMDF!DZ950, INDIRECT(DZ950), 0)), "OK", "Invalid"))</f>
        <v/>
      </c>
      <c r="EB950" s="281"/>
      <c r="EC950" s="281"/>
      <c r="ED950" s="281"/>
      <c r="EE950" s="281" t="b">
        <f>AND(RMDF!EH950&gt;=0, RMDF!EH950&lt;=1-SUM(RMDF!Z950,RMDF!AG950,RMDF!AN950,RMDF!AU950,RMDF!BB950,RMDF!BI950,RMDF!BP950,RMDF!BW950,RMDF!CD950,RMDF!CK950,RMDF!CR950,RMDF!CY950,RMDF!DF950,RMDF!DM950,RMDF!DT950,RMDF!EA950), RMDF!EH950=ROUND(RMDF!EH950,4))</f>
        <v>1</v>
      </c>
      <c r="EF950" s="317">
        <f>RMDF!EF950</f>
        <v>0</v>
      </c>
      <c r="EG950" s="318" t="str">
        <f>IF(EF950=0,"",_xlfn.XLOOKUP(EF950,StatePicklist!$1:$1,StatePicklist!$3:$3,"NA",0))</f>
        <v/>
      </c>
      <c r="EH950" s="297" t="str">
        <f ca="1">IF(RMDF!EG950="", "", IF(ISNUMBER(MATCH(RMDF!EG950, INDIRECT(EG950), 0)), "OK", "Invalid"))</f>
        <v/>
      </c>
      <c r="EI950" s="281"/>
      <c r="EJ950" s="281"/>
      <c r="EK950" s="281"/>
      <c r="EL950" s="281" t="b">
        <f>AND(RMDF!EO950&gt;=0, RMDF!EO950&lt;=1-SUM(RMDF!Z950,RMDF!AG950,RMDF!AN950,RMDF!AU950,RMDF!BB950,RMDF!BI950,RMDF!BP950,RMDF!BW950,RMDF!CD950,RMDF!CK950,RMDF!CR950,RMDF!CY950,RMDF!DF950,RMDF!DM950,RMDF!DT950,RMDF!EA950,RMDF!EH950), RMDF!EO950=ROUND(RMDF!EO950,4))</f>
        <v>1</v>
      </c>
      <c r="EM950" s="317">
        <f>RMDF!EM950</f>
        <v>0</v>
      </c>
      <c r="EN950" s="318" t="str">
        <f>IF(EM950=0,"",_xlfn.XLOOKUP(EM950,StatePicklist!$1:$1,StatePicklist!$3:$3,"NA",0))</f>
        <v/>
      </c>
      <c r="EO950" s="297" t="str">
        <f ca="1">IF(RMDF!EN950="", "", IF(ISNUMBER(MATCH(RMDF!EN950, INDIRECT(EN950), 0)), "OK", "Invalid"))</f>
        <v/>
      </c>
      <c r="EP950" s="281"/>
      <c r="EQ950" s="281"/>
      <c r="ER950" s="281"/>
      <c r="ES950" s="281" t="b">
        <f>AND(RMDF!EV950&gt;=0, RMDF!EV950&lt;=1-SUM(RMDF!Z950,RMDF!AG950,RMDF!AN950,RMDF!AU950,RMDF!BB950,RMDF!BI950,RMDF!BP950,RMDF!BW950,RMDF!CD950,RMDF!CK950,RMDF!CR950,RMDF!CY950,RMDF!DF950,RMDF!DM950,RMDF!DT950,RMDF!EA950,RMDF!EH950,RMDF!EO950), RMDF!EV950=ROUND(RMDF!EV950,4))</f>
        <v>1</v>
      </c>
      <c r="ET950" s="317">
        <f>RMDF!ET950</f>
        <v>0</v>
      </c>
      <c r="EU950" s="318" t="str">
        <f>IF(ET950=0,"",_xlfn.XLOOKUP(ET950,StatePicklist!$1:$1,StatePicklist!$3:$3,"NA",0))</f>
        <v/>
      </c>
      <c r="EV950" s="297" t="str">
        <f ca="1">IF(RMDF!EU950="", "", IF(ISNUMBER(MATCH(RMDF!EU950, INDIRECT(EU950), 0)), "OK", "Invalid"))</f>
        <v/>
      </c>
      <c r="EW950" s="281"/>
      <c r="EX950" s="281"/>
      <c r="EY950" s="281"/>
      <c r="EZ950" s="281" t="b">
        <f>AND(RMDF!FC950&gt;=0, RMDF!FC950&lt;=1-SUM(RMDF!Z950,RMDF!AG950,RMDF!AN950,RMDF!AU950,RMDF!BB950,RMDF!BI950,RMDF!BP950,RMDF!BW950,RMDF!CD950,RMDF!CK950,RMDF!CR950,RMDF!CY950,RMDF!DF950,RMDF!DM950,RMDF!DT950,RMDF!EA950,RMDF!EH950,RMDF!EO950,RMDF!EV950), RMDF!FC950=ROUND(RMDF!FC950,4))</f>
        <v>1</v>
      </c>
      <c r="FA950" s="317">
        <f>RMDF!FA950</f>
        <v>0</v>
      </c>
      <c r="FB950" s="318" t="str">
        <f>IF(FA950=0,"",_xlfn.XLOOKUP(FA950,StatePicklist!$1:$1,StatePicklist!$3:$3,"NA",0))</f>
        <v/>
      </c>
      <c r="FC950" s="297" t="str">
        <f ca="1">IF(RMDF!FB950="", "", IF(ISNUMBER(MATCH(RMDF!FB950, INDIRECT(FB950), 0)), "OK", "Invalid"))</f>
        <v/>
      </c>
    </row>
    <row r="951" spans="1:159" s="205" customFormat="1" ht="39.9" customHeight="1" x14ac:dyDescent="0.25">
      <c r="A951" s="206"/>
      <c r="B951" s="196"/>
      <c r="C951" s="197"/>
      <c r="D951" s="198"/>
      <c r="E951" s="199"/>
      <c r="F951" s="200"/>
      <c r="G951" s="201"/>
      <c r="H951" s="292"/>
      <c r="I951" s="305">
        <f>RMDF!I951</f>
        <v>0</v>
      </c>
      <c r="J951" s="305" t="str">
        <f>IF(I951=ProductCode!$B$30,"PDReclPost",IF(OR(I951=ProductCode!$C$30,I951=ProductCode!$E$30,I951=ProductCode!$G$30),"PDPreCon",IF(OR(I951=ProductCode!$D$30,I951=ProductCode!$F$30),"PDNotReclPost","")))</f>
        <v/>
      </c>
      <c r="K951" s="305" t="str">
        <f t="shared" si="51"/>
        <v/>
      </c>
      <c r="L951" s="289"/>
      <c r="M951" s="305" t="str">
        <f t="shared" si="51"/>
        <v/>
      </c>
      <c r="N951" s="289" t="b">
        <f>AND(RMDF!N951&gt;=0, RMDF!N951&lt;=1-RMDF!L951, RMDF!N951=ROUND(RMDF!N951,4))</f>
        <v>1</v>
      </c>
      <c r="O951" s="286" t="str">
        <f>IF(P951="","",IF(I951="","",IF(LEFT(I951,13)="Reclaimed pos",RawMaterialCode!$E$569,RawMaterialCode!$E$568)))</f>
        <v>Reclaimed pre-consumer mixed fibers (RM0578)</v>
      </c>
      <c r="P951" s="295">
        <f t="shared" si="52"/>
        <v>1</v>
      </c>
      <c r="Q951" s="202"/>
      <c r="R951" s="203"/>
      <c r="S951" s="204" t="str">
        <f t="shared" si="53"/>
        <v/>
      </c>
      <c r="T951" s="281"/>
      <c r="U951" s="281"/>
      <c r="V951" s="281"/>
      <c r="W951" s="281"/>
      <c r="X951" s="317">
        <f>RMDF!X951</f>
        <v>0</v>
      </c>
      <c r="Y951" s="318" t="str">
        <f>IF(X951=0,"",_xlfn.XLOOKUP(X951,StatePicklist!$1:$1,StatePicklist!$3:$3,"NA",0))</f>
        <v/>
      </c>
      <c r="Z951" s="297" t="str">
        <f ca="1">IF(RMDF!Y951="", "", IF(ISNUMBER(MATCH(RMDF!Y951, INDIRECT(Y951), 0)), "OK", "Invalid"))</f>
        <v/>
      </c>
      <c r="AA951" s="281"/>
      <c r="AB951" s="281"/>
      <c r="AC951" s="281"/>
      <c r="AD951" s="281" t="b">
        <f>AND(RMDF!AG951&gt;=0, RMDF!AG951&lt;=1-RMDF!Z951, RMDF!AG951=ROUND(RMDF!AG951,4))</f>
        <v>1</v>
      </c>
      <c r="AE951" s="317">
        <f>RMDF!AE951</f>
        <v>0</v>
      </c>
      <c r="AF951" s="318" t="str">
        <f>IF(AE951=0,"",_xlfn.XLOOKUP(AE951,StatePicklist!$1:$1,StatePicklist!$3:$3,"NA",0))</f>
        <v/>
      </c>
      <c r="AG951" s="297" t="str">
        <f ca="1">IF(RMDF!AF951="", "", IF(ISNUMBER(MATCH(RMDF!AF951, INDIRECT(AF951), 0)), "OK", "Invalid"))</f>
        <v/>
      </c>
      <c r="AH951" s="281"/>
      <c r="AI951" s="281"/>
      <c r="AJ951" s="281"/>
      <c r="AK951" s="281" t="b">
        <f>AND(RMDF!AN951&gt;=0, RMDF!AN951&lt;=1-SUM(RMDF!Z951,RMDF!AG951), RMDF!AN951=ROUND(RMDF!AN951,4))</f>
        <v>1</v>
      </c>
      <c r="AL951" s="317">
        <f>RMDF!AL951</f>
        <v>0</v>
      </c>
      <c r="AM951" s="318" t="str">
        <f>IF(AL951=0,"",_xlfn.XLOOKUP(AL951,StatePicklist!$1:$1,StatePicklist!$3:$3,"NA",0))</f>
        <v/>
      </c>
      <c r="AN951" s="297" t="str">
        <f ca="1">IF(RMDF!AM951="", "", IF(ISNUMBER(MATCH(RMDF!AM951, INDIRECT(AM951), 0)), "OK", "Invalid"))</f>
        <v/>
      </c>
      <c r="AO951" s="281"/>
      <c r="AP951" s="281"/>
      <c r="AQ951" s="281"/>
      <c r="AR951" s="281" t="b">
        <f>AND(RMDF!AU951&gt;=0, RMDF!AU951&lt;=1-SUM(RMDF!Z951,RMDF!AG951,RMDF!AN951), RMDF!AU951=ROUND(RMDF!AU951,4))</f>
        <v>1</v>
      </c>
      <c r="AS951" s="317">
        <f>RMDF!AS951</f>
        <v>0</v>
      </c>
      <c r="AT951" s="318" t="str">
        <f>IF(AS951=0,"",_xlfn.XLOOKUP(AS951,StatePicklist!$1:$1,StatePicklist!$3:$3,"NA",0))</f>
        <v/>
      </c>
      <c r="AU951" s="297" t="str">
        <f ca="1">IF(RMDF!AT951="", "", IF(ISNUMBER(MATCH(RMDF!AT951, INDIRECT(AT951), 0)), "OK", "Invalid"))</f>
        <v/>
      </c>
      <c r="AV951" s="281"/>
      <c r="AW951" s="281"/>
      <c r="AX951" s="281"/>
      <c r="AY951" s="281" t="b">
        <f>AND(RMDF!BB951&gt;=0, RMDF!BB951&lt;=1-SUM(RMDF!Z951,RMDF!AG951,RMDF!AN951,RMDF!AU951), RMDF!BB951=ROUND(RMDF!BB951,4))</f>
        <v>1</v>
      </c>
      <c r="AZ951" s="317">
        <f>RMDF!AZ951</f>
        <v>0</v>
      </c>
      <c r="BA951" s="318" t="str">
        <f>IF(AZ951=0,"",_xlfn.XLOOKUP(AZ951,StatePicklist!$1:$1,StatePicklist!$3:$3,"NA",0))</f>
        <v/>
      </c>
      <c r="BB951" s="297" t="str">
        <f ca="1">IF(RMDF!BA951="", "", IF(ISNUMBER(MATCH(RMDF!BA951, INDIRECT(BA951), 0)), "OK", "Invalid"))</f>
        <v/>
      </c>
      <c r="BC951" s="281"/>
      <c r="BD951" s="281"/>
      <c r="BE951" s="281"/>
      <c r="BF951" s="281" t="b">
        <f>AND(RMDF!BI951&gt;=0, RMDF!BI951&lt;=1-SUM(RMDF!Z951,RMDF!AG951,RMDF!AN951,RMDF!AU951,RMDF!BB951), RMDF!BI951=ROUND(RMDF!BI951,4))</f>
        <v>1</v>
      </c>
      <c r="BG951" s="317">
        <f>RMDF!BG951</f>
        <v>0</v>
      </c>
      <c r="BH951" s="318" t="str">
        <f>IF(BG951=0,"",_xlfn.XLOOKUP(BG951,StatePicklist!$1:$1,StatePicklist!$3:$3,"NA",0))</f>
        <v/>
      </c>
      <c r="BI951" s="297" t="str">
        <f ca="1">IF(RMDF!BH951="", "", IF(ISNUMBER(MATCH(RMDF!BH951, INDIRECT(BH951), 0)), "OK", "Invalid"))</f>
        <v/>
      </c>
      <c r="BJ951" s="281"/>
      <c r="BK951" s="281"/>
      <c r="BL951" s="281"/>
      <c r="BM951" s="281" t="b">
        <f>AND(RMDF!BP951&gt;=0, RMDF!BP951&lt;=1-SUM(RMDF!Z951,RMDF!AG951,RMDF!AN951,RMDF!AU951,RMDF!BB951,RMDF!BI951), RMDF!BP951=ROUND(RMDF!BP951,4))</f>
        <v>1</v>
      </c>
      <c r="BN951" s="317">
        <f>RMDF!BN951</f>
        <v>0</v>
      </c>
      <c r="BO951" s="318" t="str">
        <f>IF(BN951=0,"",_xlfn.XLOOKUP(BN951,StatePicklist!$1:$1,StatePicklist!$3:$3,"NA",0))</f>
        <v/>
      </c>
      <c r="BP951" s="297" t="str">
        <f ca="1">IF(RMDF!BO951="", "", IF(ISNUMBER(MATCH(RMDF!BO951, INDIRECT(BO951), 0)), "OK", "Invalid"))</f>
        <v/>
      </c>
      <c r="BQ951" s="281"/>
      <c r="BR951" s="281"/>
      <c r="BS951" s="281"/>
      <c r="BT951" s="281" t="b">
        <f>AND(RMDF!BW951&gt;=0, RMDF!BW951&lt;=1-SUM(RMDF!Z951,RMDF!AG951,RMDF!AN951,RMDF!AU951,RMDF!BB951,RMDF!BI951,RMDF!BP951), RMDF!BW951=ROUND(RMDF!BW951,4))</f>
        <v>1</v>
      </c>
      <c r="BU951" s="317">
        <f>RMDF!BU951</f>
        <v>0</v>
      </c>
      <c r="BV951" s="318" t="str">
        <f>IF(BU951=0,"",_xlfn.XLOOKUP(BU951,StatePicklist!$1:$1,StatePicklist!$3:$3,"NA",0))</f>
        <v/>
      </c>
      <c r="BW951" s="297" t="str">
        <f ca="1">IF(RMDF!BV951="", "", IF(ISNUMBER(MATCH(RMDF!BV951, INDIRECT(BV951), 0)), "OK", "Invalid"))</f>
        <v/>
      </c>
      <c r="BX951" s="281"/>
      <c r="BY951" s="281"/>
      <c r="BZ951" s="281"/>
      <c r="CA951" s="281" t="b">
        <f>AND(RMDF!CD951&gt;=0, RMDF!CD951&lt;=1-SUM(RMDF!Z951,RMDF!AG951,RMDF!AN951,RMDF!AU951,RMDF!BB951,RMDF!BI951,RMDF!BP951,RMDF!BW951), RMDF!CD951=ROUND(RMDF!CD951,4))</f>
        <v>1</v>
      </c>
      <c r="CB951" s="317">
        <f>RMDF!CB951</f>
        <v>0</v>
      </c>
      <c r="CC951" s="318" t="str">
        <f>IF(CB951=0,"",_xlfn.XLOOKUP(CB951,StatePicklist!$1:$1,StatePicklist!$3:$3,"NA",0))</f>
        <v/>
      </c>
      <c r="CD951" s="297" t="str">
        <f ca="1">IF(RMDF!CC951="", "", IF(ISNUMBER(MATCH(RMDF!CC951, INDIRECT(CC951), 0)), "OK", "Invalid"))</f>
        <v/>
      </c>
      <c r="CE951" s="281"/>
      <c r="CF951" s="281"/>
      <c r="CG951" s="281"/>
      <c r="CH951" s="281" t="b">
        <f>AND(RMDF!CK951&gt;=0, RMDF!CK951&lt;=1-SUM(RMDF!Z951,RMDF!AG951,RMDF!AN951,RMDF!AU951,RMDF!BB951,RMDF!BI951,RMDF!BP951,RMDF!BW951,RMDF!CD951), RMDF!CK951=ROUND(RMDF!CK951,4))</f>
        <v>1</v>
      </c>
      <c r="CI951" s="317">
        <f>RMDF!CI951</f>
        <v>0</v>
      </c>
      <c r="CJ951" s="318" t="str">
        <f>IF(CI951=0,"",_xlfn.XLOOKUP(CI951,StatePicklist!$1:$1,StatePicklist!$3:$3,"NA",0))</f>
        <v/>
      </c>
      <c r="CK951" s="297" t="str">
        <f ca="1">IF(RMDF!CJ951="", "", IF(ISNUMBER(MATCH(RMDF!CJ951, INDIRECT(CJ951), 0)), "OK", "Invalid"))</f>
        <v/>
      </c>
      <c r="CL951" s="281"/>
      <c r="CM951" s="281"/>
      <c r="CN951" s="281"/>
      <c r="CO951" s="281" t="b">
        <f>AND(RMDF!CR951&gt;=0, RMDF!CR951&lt;=1-SUM(RMDF!Z951,RMDF!AG951,RMDF!AN951,RMDF!AU951,RMDF!BB951,RMDF!BI951,RMDF!BP951,RMDF!BW951,RMDF!CD951,RMDF!CK951), RMDF!CR951=ROUND(RMDF!CR951,4))</f>
        <v>1</v>
      </c>
      <c r="CP951" s="317">
        <f>RMDF!CP951</f>
        <v>0</v>
      </c>
      <c r="CQ951" s="318" t="str">
        <f>IF(CP951=0,"",_xlfn.XLOOKUP(CP951,StatePicklist!$1:$1,StatePicklist!$3:$3,"NA",0))</f>
        <v/>
      </c>
      <c r="CR951" s="297" t="str">
        <f ca="1">IF(RMDF!CQ951="", "", IF(ISNUMBER(MATCH(RMDF!CQ951, INDIRECT(CQ951), 0)), "OK", "Invalid"))</f>
        <v/>
      </c>
      <c r="CS951" s="281"/>
      <c r="CT951" s="281"/>
      <c r="CU951" s="281"/>
      <c r="CV951" s="281" t="b">
        <f>AND(RMDF!CY951&gt;=0, RMDF!CY951&lt;=1-SUM(RMDF!Z951,RMDF!AG951,RMDF!AN951,RMDF!AU951,RMDF!BB951,RMDF!BI951,RMDF!BP951,RMDF!BW951,RMDF!CD951,RMDF!CK951,RMDF!CR951), RMDF!CY951=ROUND(RMDF!CY951,4))</f>
        <v>1</v>
      </c>
      <c r="CW951" s="317">
        <f>RMDF!CW951</f>
        <v>0</v>
      </c>
      <c r="CX951" s="318" t="str">
        <f>IF(CW951=0,"",_xlfn.XLOOKUP(CW951,StatePicklist!$1:$1,StatePicklist!$3:$3,"NA",0))</f>
        <v/>
      </c>
      <c r="CY951" s="297" t="str">
        <f ca="1">IF(RMDF!CX951="", "", IF(ISNUMBER(MATCH(RMDF!CX951, INDIRECT(CX951), 0)), "OK", "Invalid"))</f>
        <v/>
      </c>
      <c r="CZ951" s="281"/>
      <c r="DA951" s="281"/>
      <c r="DB951" s="281"/>
      <c r="DC951" s="281" t="b">
        <f>AND(RMDF!DF951&gt;=0, RMDF!DF951&lt;=1-SUM(RMDF!Z951,RMDF!AG951,RMDF!AN951,RMDF!AU951,RMDF!BB951,RMDF!BI951,RMDF!BP951,RMDF!BW951,RMDF!CD951,RMDF!CK951,RMDF!CR951,RMDF!CY951), RMDF!DF951=ROUND(RMDF!DF951,4))</f>
        <v>1</v>
      </c>
      <c r="DD951" s="317">
        <f>RMDF!DD951</f>
        <v>0</v>
      </c>
      <c r="DE951" s="318" t="str">
        <f>IF(DD951=0,"",_xlfn.XLOOKUP(DD951,StatePicklist!$1:$1,StatePicklist!$3:$3,"NA",0))</f>
        <v/>
      </c>
      <c r="DF951" s="297" t="str">
        <f ca="1">IF(RMDF!DE951="", "", IF(ISNUMBER(MATCH(RMDF!DE951, INDIRECT(DE951), 0)), "OK", "Invalid"))</f>
        <v/>
      </c>
      <c r="DG951" s="281"/>
      <c r="DH951" s="281"/>
      <c r="DI951" s="281"/>
      <c r="DJ951" s="281" t="b">
        <f>AND(RMDF!DM951&gt;=0, RMDF!DM951&lt;=1-SUM(RMDF!Z951,RMDF!AG951,RMDF!AN951,RMDF!AU951,RMDF!BB951,RMDF!BI951,RMDF!BP951,RMDF!BW951,RMDF!CD951,RMDF!CK951,RMDF!CR951,RMDF!CY951,RMDF!DF951), RMDF!DM951=ROUND(RMDF!DM951,4))</f>
        <v>1</v>
      </c>
      <c r="DK951" s="317">
        <f>RMDF!DK951</f>
        <v>0</v>
      </c>
      <c r="DL951" s="318" t="str">
        <f>IF(DK951=0,"",_xlfn.XLOOKUP(DK951,StatePicklist!$1:$1,StatePicklist!$3:$3,"NA",0))</f>
        <v/>
      </c>
      <c r="DM951" s="297" t="str">
        <f ca="1">IF(RMDF!DL951="", "", IF(ISNUMBER(MATCH(RMDF!DL951, INDIRECT(DL951), 0)), "OK", "Invalid"))</f>
        <v/>
      </c>
      <c r="DN951" s="281"/>
      <c r="DO951" s="281"/>
      <c r="DP951" s="281"/>
      <c r="DQ951" s="281" t="b">
        <f>AND(RMDF!DT951&gt;=0, RMDF!DT951&lt;=1-SUM(RMDF!Z951,RMDF!AG951,RMDF!AN951,RMDF!AU951,RMDF!BB951,RMDF!BI951,RMDF!BP951,RMDF!BW951,RMDF!CD951,RMDF!CK951,RMDF!CR951,RMDF!CY951,RMDF!DF951,RMDF!DM951), RMDF!DT951=ROUND(RMDF!DT951,4))</f>
        <v>1</v>
      </c>
      <c r="DR951" s="317">
        <f>RMDF!DR951</f>
        <v>0</v>
      </c>
      <c r="DS951" s="318" t="str">
        <f>IF(DR951=0,"",_xlfn.XLOOKUP(DR951,StatePicklist!$1:$1,StatePicklist!$3:$3,"NA",0))</f>
        <v/>
      </c>
      <c r="DT951" s="297" t="str">
        <f ca="1">IF(RMDF!DS951="", "", IF(ISNUMBER(MATCH(RMDF!DS951, INDIRECT(DS951), 0)), "OK", "Invalid"))</f>
        <v/>
      </c>
      <c r="DU951" s="281"/>
      <c r="DV951" s="281"/>
      <c r="DW951" s="281"/>
      <c r="DX951" s="281" t="b">
        <f>AND(RMDF!EA951&gt;=0, RMDF!EA951&lt;=1-SUM(RMDF!Z951,RMDF!AG951,RMDF!AN951,RMDF!AU951,RMDF!BB951,RMDF!BI951,RMDF!BP951,RMDF!BW951,RMDF!CD951,RMDF!CK951,RMDF!CR951,RMDF!CY951,RMDF!DF951,RMDF!DM951,RMDF!DT951), RMDF!EA951=ROUND(RMDF!EA951,4))</f>
        <v>1</v>
      </c>
      <c r="DY951" s="317">
        <f>RMDF!DY951</f>
        <v>0</v>
      </c>
      <c r="DZ951" s="318" t="str">
        <f>IF(DY951=0,"",_xlfn.XLOOKUP(DY951,StatePicklist!$1:$1,StatePicklist!$3:$3,"NA",0))</f>
        <v/>
      </c>
      <c r="EA951" s="297" t="str">
        <f ca="1">IF(RMDF!DZ951="", "", IF(ISNUMBER(MATCH(RMDF!DZ951, INDIRECT(DZ951), 0)), "OK", "Invalid"))</f>
        <v/>
      </c>
      <c r="EB951" s="281"/>
      <c r="EC951" s="281"/>
      <c r="ED951" s="281"/>
      <c r="EE951" s="281" t="b">
        <f>AND(RMDF!EH951&gt;=0, RMDF!EH951&lt;=1-SUM(RMDF!Z951,RMDF!AG951,RMDF!AN951,RMDF!AU951,RMDF!BB951,RMDF!BI951,RMDF!BP951,RMDF!BW951,RMDF!CD951,RMDF!CK951,RMDF!CR951,RMDF!CY951,RMDF!DF951,RMDF!DM951,RMDF!DT951,RMDF!EA951), RMDF!EH951=ROUND(RMDF!EH951,4))</f>
        <v>1</v>
      </c>
      <c r="EF951" s="317">
        <f>RMDF!EF951</f>
        <v>0</v>
      </c>
      <c r="EG951" s="318" t="str">
        <f>IF(EF951=0,"",_xlfn.XLOOKUP(EF951,StatePicklist!$1:$1,StatePicklist!$3:$3,"NA",0))</f>
        <v/>
      </c>
      <c r="EH951" s="297" t="str">
        <f ca="1">IF(RMDF!EG951="", "", IF(ISNUMBER(MATCH(RMDF!EG951, INDIRECT(EG951), 0)), "OK", "Invalid"))</f>
        <v/>
      </c>
      <c r="EI951" s="281"/>
      <c r="EJ951" s="281"/>
      <c r="EK951" s="281"/>
      <c r="EL951" s="281" t="b">
        <f>AND(RMDF!EO951&gt;=0, RMDF!EO951&lt;=1-SUM(RMDF!Z951,RMDF!AG951,RMDF!AN951,RMDF!AU951,RMDF!BB951,RMDF!BI951,RMDF!BP951,RMDF!BW951,RMDF!CD951,RMDF!CK951,RMDF!CR951,RMDF!CY951,RMDF!DF951,RMDF!DM951,RMDF!DT951,RMDF!EA951,RMDF!EH951), RMDF!EO951=ROUND(RMDF!EO951,4))</f>
        <v>1</v>
      </c>
      <c r="EM951" s="317">
        <f>RMDF!EM951</f>
        <v>0</v>
      </c>
      <c r="EN951" s="318" t="str">
        <f>IF(EM951=0,"",_xlfn.XLOOKUP(EM951,StatePicklist!$1:$1,StatePicklist!$3:$3,"NA",0))</f>
        <v/>
      </c>
      <c r="EO951" s="297" t="str">
        <f ca="1">IF(RMDF!EN951="", "", IF(ISNUMBER(MATCH(RMDF!EN951, INDIRECT(EN951), 0)), "OK", "Invalid"))</f>
        <v/>
      </c>
      <c r="EP951" s="281"/>
      <c r="EQ951" s="281"/>
      <c r="ER951" s="281"/>
      <c r="ES951" s="281" t="b">
        <f>AND(RMDF!EV951&gt;=0, RMDF!EV951&lt;=1-SUM(RMDF!Z951,RMDF!AG951,RMDF!AN951,RMDF!AU951,RMDF!BB951,RMDF!BI951,RMDF!BP951,RMDF!BW951,RMDF!CD951,RMDF!CK951,RMDF!CR951,RMDF!CY951,RMDF!DF951,RMDF!DM951,RMDF!DT951,RMDF!EA951,RMDF!EH951,RMDF!EO951), RMDF!EV951=ROUND(RMDF!EV951,4))</f>
        <v>1</v>
      </c>
      <c r="ET951" s="317">
        <f>RMDF!ET951</f>
        <v>0</v>
      </c>
      <c r="EU951" s="318" t="str">
        <f>IF(ET951=0,"",_xlfn.XLOOKUP(ET951,StatePicklist!$1:$1,StatePicklist!$3:$3,"NA",0))</f>
        <v/>
      </c>
      <c r="EV951" s="297" t="str">
        <f ca="1">IF(RMDF!EU951="", "", IF(ISNUMBER(MATCH(RMDF!EU951, INDIRECT(EU951), 0)), "OK", "Invalid"))</f>
        <v/>
      </c>
      <c r="EW951" s="281"/>
      <c r="EX951" s="281"/>
      <c r="EY951" s="281"/>
      <c r="EZ951" s="281" t="b">
        <f>AND(RMDF!FC951&gt;=0, RMDF!FC951&lt;=1-SUM(RMDF!Z951,RMDF!AG951,RMDF!AN951,RMDF!AU951,RMDF!BB951,RMDF!BI951,RMDF!BP951,RMDF!BW951,RMDF!CD951,RMDF!CK951,RMDF!CR951,RMDF!CY951,RMDF!DF951,RMDF!DM951,RMDF!DT951,RMDF!EA951,RMDF!EH951,RMDF!EO951,RMDF!EV951), RMDF!FC951=ROUND(RMDF!FC951,4))</f>
        <v>1</v>
      </c>
      <c r="FA951" s="317">
        <f>RMDF!FA951</f>
        <v>0</v>
      </c>
      <c r="FB951" s="318" t="str">
        <f>IF(FA951=0,"",_xlfn.XLOOKUP(FA951,StatePicklist!$1:$1,StatePicklist!$3:$3,"NA",0))</f>
        <v/>
      </c>
      <c r="FC951" s="297" t="str">
        <f ca="1">IF(RMDF!FB951="", "", IF(ISNUMBER(MATCH(RMDF!FB951, INDIRECT(FB951), 0)), "OK", "Invalid"))</f>
        <v/>
      </c>
    </row>
    <row r="952" spans="1:159" s="205" customFormat="1" ht="39.9" customHeight="1" x14ac:dyDescent="0.25">
      <c r="A952" s="206"/>
      <c r="B952" s="196"/>
      <c r="C952" s="197"/>
      <c r="D952" s="198"/>
      <c r="E952" s="199"/>
      <c r="F952" s="200"/>
      <c r="G952" s="201"/>
      <c r="H952" s="292"/>
      <c r="I952" s="305">
        <f>RMDF!I952</f>
        <v>0</v>
      </c>
      <c r="J952" s="305" t="str">
        <f>IF(I952=ProductCode!$B$30,"PDReclPost",IF(OR(I952=ProductCode!$C$30,I952=ProductCode!$E$30,I952=ProductCode!$G$30),"PDPreCon",IF(OR(I952=ProductCode!$D$30,I952=ProductCode!$F$30),"PDNotReclPost","")))</f>
        <v/>
      </c>
      <c r="K952" s="305" t="str">
        <f t="shared" si="51"/>
        <v/>
      </c>
      <c r="L952" s="289"/>
      <c r="M952" s="305" t="str">
        <f t="shared" si="51"/>
        <v/>
      </c>
      <c r="N952" s="289" t="b">
        <f>AND(RMDF!N952&gt;=0, RMDF!N952&lt;=1-RMDF!L952, RMDF!N952=ROUND(RMDF!N952,4))</f>
        <v>1</v>
      </c>
      <c r="O952" s="286" t="str">
        <f>IF(P952="","",IF(I952="","",IF(LEFT(I952,13)="Reclaimed pos",RawMaterialCode!$E$569,RawMaterialCode!$E$568)))</f>
        <v>Reclaimed pre-consumer mixed fibers (RM0578)</v>
      </c>
      <c r="P952" s="295">
        <f t="shared" si="52"/>
        <v>1</v>
      </c>
      <c r="Q952" s="202"/>
      <c r="R952" s="203"/>
      <c r="S952" s="204" t="str">
        <f t="shared" si="53"/>
        <v/>
      </c>
      <c r="T952" s="281"/>
      <c r="U952" s="281"/>
      <c r="V952" s="281"/>
      <c r="W952" s="281"/>
      <c r="X952" s="317">
        <f>RMDF!X952</f>
        <v>0</v>
      </c>
      <c r="Y952" s="318" t="str">
        <f>IF(X952=0,"",_xlfn.XLOOKUP(X952,StatePicklist!$1:$1,StatePicklist!$3:$3,"NA",0))</f>
        <v/>
      </c>
      <c r="Z952" s="297" t="str">
        <f ca="1">IF(RMDF!Y952="", "", IF(ISNUMBER(MATCH(RMDF!Y952, INDIRECT(Y952), 0)), "OK", "Invalid"))</f>
        <v/>
      </c>
      <c r="AA952" s="281"/>
      <c r="AB952" s="281"/>
      <c r="AC952" s="281"/>
      <c r="AD952" s="281" t="b">
        <f>AND(RMDF!AG952&gt;=0, RMDF!AG952&lt;=1-RMDF!Z952, RMDF!AG952=ROUND(RMDF!AG952,4))</f>
        <v>1</v>
      </c>
      <c r="AE952" s="317">
        <f>RMDF!AE952</f>
        <v>0</v>
      </c>
      <c r="AF952" s="318" t="str">
        <f>IF(AE952=0,"",_xlfn.XLOOKUP(AE952,StatePicklist!$1:$1,StatePicklist!$3:$3,"NA",0))</f>
        <v/>
      </c>
      <c r="AG952" s="297" t="str">
        <f ca="1">IF(RMDF!AF952="", "", IF(ISNUMBER(MATCH(RMDF!AF952, INDIRECT(AF952), 0)), "OK", "Invalid"))</f>
        <v/>
      </c>
      <c r="AH952" s="281"/>
      <c r="AI952" s="281"/>
      <c r="AJ952" s="281"/>
      <c r="AK952" s="281" t="b">
        <f>AND(RMDF!AN952&gt;=0, RMDF!AN952&lt;=1-SUM(RMDF!Z952,RMDF!AG952), RMDF!AN952=ROUND(RMDF!AN952,4))</f>
        <v>1</v>
      </c>
      <c r="AL952" s="317">
        <f>RMDF!AL952</f>
        <v>0</v>
      </c>
      <c r="AM952" s="318" t="str">
        <f>IF(AL952=0,"",_xlfn.XLOOKUP(AL952,StatePicklist!$1:$1,StatePicklist!$3:$3,"NA",0))</f>
        <v/>
      </c>
      <c r="AN952" s="297" t="str">
        <f ca="1">IF(RMDF!AM952="", "", IF(ISNUMBER(MATCH(RMDF!AM952, INDIRECT(AM952), 0)), "OK", "Invalid"))</f>
        <v/>
      </c>
      <c r="AO952" s="281"/>
      <c r="AP952" s="281"/>
      <c r="AQ952" s="281"/>
      <c r="AR952" s="281" t="b">
        <f>AND(RMDF!AU952&gt;=0, RMDF!AU952&lt;=1-SUM(RMDF!Z952,RMDF!AG952,RMDF!AN952), RMDF!AU952=ROUND(RMDF!AU952,4))</f>
        <v>1</v>
      </c>
      <c r="AS952" s="317">
        <f>RMDF!AS952</f>
        <v>0</v>
      </c>
      <c r="AT952" s="318" t="str">
        <f>IF(AS952=0,"",_xlfn.XLOOKUP(AS952,StatePicklist!$1:$1,StatePicklist!$3:$3,"NA",0))</f>
        <v/>
      </c>
      <c r="AU952" s="297" t="str">
        <f ca="1">IF(RMDF!AT952="", "", IF(ISNUMBER(MATCH(RMDF!AT952, INDIRECT(AT952), 0)), "OK", "Invalid"))</f>
        <v/>
      </c>
      <c r="AV952" s="281"/>
      <c r="AW952" s="281"/>
      <c r="AX952" s="281"/>
      <c r="AY952" s="281" t="b">
        <f>AND(RMDF!BB952&gt;=0, RMDF!BB952&lt;=1-SUM(RMDF!Z952,RMDF!AG952,RMDF!AN952,RMDF!AU952), RMDF!BB952=ROUND(RMDF!BB952,4))</f>
        <v>1</v>
      </c>
      <c r="AZ952" s="317">
        <f>RMDF!AZ952</f>
        <v>0</v>
      </c>
      <c r="BA952" s="318" t="str">
        <f>IF(AZ952=0,"",_xlfn.XLOOKUP(AZ952,StatePicklist!$1:$1,StatePicklist!$3:$3,"NA",0))</f>
        <v/>
      </c>
      <c r="BB952" s="297" t="str">
        <f ca="1">IF(RMDF!BA952="", "", IF(ISNUMBER(MATCH(RMDF!BA952, INDIRECT(BA952), 0)), "OK", "Invalid"))</f>
        <v/>
      </c>
      <c r="BC952" s="281"/>
      <c r="BD952" s="281"/>
      <c r="BE952" s="281"/>
      <c r="BF952" s="281" t="b">
        <f>AND(RMDF!BI952&gt;=0, RMDF!BI952&lt;=1-SUM(RMDF!Z952,RMDF!AG952,RMDF!AN952,RMDF!AU952,RMDF!BB952), RMDF!BI952=ROUND(RMDF!BI952,4))</f>
        <v>1</v>
      </c>
      <c r="BG952" s="317">
        <f>RMDF!BG952</f>
        <v>0</v>
      </c>
      <c r="BH952" s="318" t="str">
        <f>IF(BG952=0,"",_xlfn.XLOOKUP(BG952,StatePicklist!$1:$1,StatePicklist!$3:$3,"NA",0))</f>
        <v/>
      </c>
      <c r="BI952" s="297" t="str">
        <f ca="1">IF(RMDF!BH952="", "", IF(ISNUMBER(MATCH(RMDF!BH952, INDIRECT(BH952), 0)), "OK", "Invalid"))</f>
        <v/>
      </c>
      <c r="BJ952" s="281"/>
      <c r="BK952" s="281"/>
      <c r="BL952" s="281"/>
      <c r="BM952" s="281" t="b">
        <f>AND(RMDF!BP952&gt;=0, RMDF!BP952&lt;=1-SUM(RMDF!Z952,RMDF!AG952,RMDF!AN952,RMDF!AU952,RMDF!BB952,RMDF!BI952), RMDF!BP952=ROUND(RMDF!BP952,4))</f>
        <v>1</v>
      </c>
      <c r="BN952" s="317">
        <f>RMDF!BN952</f>
        <v>0</v>
      </c>
      <c r="BO952" s="318" t="str">
        <f>IF(BN952=0,"",_xlfn.XLOOKUP(BN952,StatePicklist!$1:$1,StatePicklist!$3:$3,"NA",0))</f>
        <v/>
      </c>
      <c r="BP952" s="297" t="str">
        <f ca="1">IF(RMDF!BO952="", "", IF(ISNUMBER(MATCH(RMDF!BO952, INDIRECT(BO952), 0)), "OK", "Invalid"))</f>
        <v/>
      </c>
      <c r="BQ952" s="281"/>
      <c r="BR952" s="281"/>
      <c r="BS952" s="281"/>
      <c r="BT952" s="281" t="b">
        <f>AND(RMDF!BW952&gt;=0, RMDF!BW952&lt;=1-SUM(RMDF!Z952,RMDF!AG952,RMDF!AN952,RMDF!AU952,RMDF!BB952,RMDF!BI952,RMDF!BP952), RMDF!BW952=ROUND(RMDF!BW952,4))</f>
        <v>1</v>
      </c>
      <c r="BU952" s="317">
        <f>RMDF!BU952</f>
        <v>0</v>
      </c>
      <c r="BV952" s="318" t="str">
        <f>IF(BU952=0,"",_xlfn.XLOOKUP(BU952,StatePicklist!$1:$1,StatePicklist!$3:$3,"NA",0))</f>
        <v/>
      </c>
      <c r="BW952" s="297" t="str">
        <f ca="1">IF(RMDF!BV952="", "", IF(ISNUMBER(MATCH(RMDF!BV952, INDIRECT(BV952), 0)), "OK", "Invalid"))</f>
        <v/>
      </c>
      <c r="BX952" s="281"/>
      <c r="BY952" s="281"/>
      <c r="BZ952" s="281"/>
      <c r="CA952" s="281" t="b">
        <f>AND(RMDF!CD952&gt;=0, RMDF!CD952&lt;=1-SUM(RMDF!Z952,RMDF!AG952,RMDF!AN952,RMDF!AU952,RMDF!BB952,RMDF!BI952,RMDF!BP952,RMDF!BW952), RMDF!CD952=ROUND(RMDF!CD952,4))</f>
        <v>1</v>
      </c>
      <c r="CB952" s="317">
        <f>RMDF!CB952</f>
        <v>0</v>
      </c>
      <c r="CC952" s="318" t="str">
        <f>IF(CB952=0,"",_xlfn.XLOOKUP(CB952,StatePicklist!$1:$1,StatePicklist!$3:$3,"NA",0))</f>
        <v/>
      </c>
      <c r="CD952" s="297" t="str">
        <f ca="1">IF(RMDF!CC952="", "", IF(ISNUMBER(MATCH(RMDF!CC952, INDIRECT(CC952), 0)), "OK", "Invalid"))</f>
        <v/>
      </c>
      <c r="CE952" s="281"/>
      <c r="CF952" s="281"/>
      <c r="CG952" s="281"/>
      <c r="CH952" s="281" t="b">
        <f>AND(RMDF!CK952&gt;=0, RMDF!CK952&lt;=1-SUM(RMDF!Z952,RMDF!AG952,RMDF!AN952,RMDF!AU952,RMDF!BB952,RMDF!BI952,RMDF!BP952,RMDF!BW952,RMDF!CD952), RMDF!CK952=ROUND(RMDF!CK952,4))</f>
        <v>1</v>
      </c>
      <c r="CI952" s="317">
        <f>RMDF!CI952</f>
        <v>0</v>
      </c>
      <c r="CJ952" s="318" t="str">
        <f>IF(CI952=0,"",_xlfn.XLOOKUP(CI952,StatePicklist!$1:$1,StatePicklist!$3:$3,"NA",0))</f>
        <v/>
      </c>
      <c r="CK952" s="297" t="str">
        <f ca="1">IF(RMDF!CJ952="", "", IF(ISNUMBER(MATCH(RMDF!CJ952, INDIRECT(CJ952), 0)), "OK", "Invalid"))</f>
        <v/>
      </c>
      <c r="CL952" s="281"/>
      <c r="CM952" s="281"/>
      <c r="CN952" s="281"/>
      <c r="CO952" s="281" t="b">
        <f>AND(RMDF!CR952&gt;=0, RMDF!CR952&lt;=1-SUM(RMDF!Z952,RMDF!AG952,RMDF!AN952,RMDF!AU952,RMDF!BB952,RMDF!BI952,RMDF!BP952,RMDF!BW952,RMDF!CD952,RMDF!CK952), RMDF!CR952=ROUND(RMDF!CR952,4))</f>
        <v>1</v>
      </c>
      <c r="CP952" s="317">
        <f>RMDF!CP952</f>
        <v>0</v>
      </c>
      <c r="CQ952" s="318" t="str">
        <f>IF(CP952=0,"",_xlfn.XLOOKUP(CP952,StatePicklist!$1:$1,StatePicklist!$3:$3,"NA",0))</f>
        <v/>
      </c>
      <c r="CR952" s="297" t="str">
        <f ca="1">IF(RMDF!CQ952="", "", IF(ISNUMBER(MATCH(RMDF!CQ952, INDIRECT(CQ952), 0)), "OK", "Invalid"))</f>
        <v/>
      </c>
      <c r="CS952" s="281"/>
      <c r="CT952" s="281"/>
      <c r="CU952" s="281"/>
      <c r="CV952" s="281" t="b">
        <f>AND(RMDF!CY952&gt;=0, RMDF!CY952&lt;=1-SUM(RMDF!Z952,RMDF!AG952,RMDF!AN952,RMDF!AU952,RMDF!BB952,RMDF!BI952,RMDF!BP952,RMDF!BW952,RMDF!CD952,RMDF!CK952,RMDF!CR952), RMDF!CY952=ROUND(RMDF!CY952,4))</f>
        <v>1</v>
      </c>
      <c r="CW952" s="317">
        <f>RMDF!CW952</f>
        <v>0</v>
      </c>
      <c r="CX952" s="318" t="str">
        <f>IF(CW952=0,"",_xlfn.XLOOKUP(CW952,StatePicklist!$1:$1,StatePicklist!$3:$3,"NA",0))</f>
        <v/>
      </c>
      <c r="CY952" s="297" t="str">
        <f ca="1">IF(RMDF!CX952="", "", IF(ISNUMBER(MATCH(RMDF!CX952, INDIRECT(CX952), 0)), "OK", "Invalid"))</f>
        <v/>
      </c>
      <c r="CZ952" s="281"/>
      <c r="DA952" s="281"/>
      <c r="DB952" s="281"/>
      <c r="DC952" s="281" t="b">
        <f>AND(RMDF!DF952&gt;=0, RMDF!DF952&lt;=1-SUM(RMDF!Z952,RMDF!AG952,RMDF!AN952,RMDF!AU952,RMDF!BB952,RMDF!BI952,RMDF!BP952,RMDF!BW952,RMDF!CD952,RMDF!CK952,RMDF!CR952,RMDF!CY952), RMDF!DF952=ROUND(RMDF!DF952,4))</f>
        <v>1</v>
      </c>
      <c r="DD952" s="317">
        <f>RMDF!DD952</f>
        <v>0</v>
      </c>
      <c r="DE952" s="318" t="str">
        <f>IF(DD952=0,"",_xlfn.XLOOKUP(DD952,StatePicklist!$1:$1,StatePicklist!$3:$3,"NA",0))</f>
        <v/>
      </c>
      <c r="DF952" s="297" t="str">
        <f ca="1">IF(RMDF!DE952="", "", IF(ISNUMBER(MATCH(RMDF!DE952, INDIRECT(DE952), 0)), "OK", "Invalid"))</f>
        <v/>
      </c>
      <c r="DG952" s="281"/>
      <c r="DH952" s="281"/>
      <c r="DI952" s="281"/>
      <c r="DJ952" s="281" t="b">
        <f>AND(RMDF!DM952&gt;=0, RMDF!DM952&lt;=1-SUM(RMDF!Z952,RMDF!AG952,RMDF!AN952,RMDF!AU952,RMDF!BB952,RMDF!BI952,RMDF!BP952,RMDF!BW952,RMDF!CD952,RMDF!CK952,RMDF!CR952,RMDF!CY952,RMDF!DF952), RMDF!DM952=ROUND(RMDF!DM952,4))</f>
        <v>1</v>
      </c>
      <c r="DK952" s="317">
        <f>RMDF!DK952</f>
        <v>0</v>
      </c>
      <c r="DL952" s="318" t="str">
        <f>IF(DK952=0,"",_xlfn.XLOOKUP(DK952,StatePicklist!$1:$1,StatePicklist!$3:$3,"NA",0))</f>
        <v/>
      </c>
      <c r="DM952" s="297" t="str">
        <f ca="1">IF(RMDF!DL952="", "", IF(ISNUMBER(MATCH(RMDF!DL952, INDIRECT(DL952), 0)), "OK", "Invalid"))</f>
        <v/>
      </c>
      <c r="DN952" s="281"/>
      <c r="DO952" s="281"/>
      <c r="DP952" s="281"/>
      <c r="DQ952" s="281" t="b">
        <f>AND(RMDF!DT952&gt;=0, RMDF!DT952&lt;=1-SUM(RMDF!Z952,RMDF!AG952,RMDF!AN952,RMDF!AU952,RMDF!BB952,RMDF!BI952,RMDF!BP952,RMDF!BW952,RMDF!CD952,RMDF!CK952,RMDF!CR952,RMDF!CY952,RMDF!DF952,RMDF!DM952), RMDF!DT952=ROUND(RMDF!DT952,4))</f>
        <v>1</v>
      </c>
      <c r="DR952" s="317">
        <f>RMDF!DR952</f>
        <v>0</v>
      </c>
      <c r="DS952" s="318" t="str">
        <f>IF(DR952=0,"",_xlfn.XLOOKUP(DR952,StatePicklist!$1:$1,StatePicklist!$3:$3,"NA",0))</f>
        <v/>
      </c>
      <c r="DT952" s="297" t="str">
        <f ca="1">IF(RMDF!DS952="", "", IF(ISNUMBER(MATCH(RMDF!DS952, INDIRECT(DS952), 0)), "OK", "Invalid"))</f>
        <v/>
      </c>
      <c r="DU952" s="281"/>
      <c r="DV952" s="281"/>
      <c r="DW952" s="281"/>
      <c r="DX952" s="281" t="b">
        <f>AND(RMDF!EA952&gt;=0, RMDF!EA952&lt;=1-SUM(RMDF!Z952,RMDF!AG952,RMDF!AN952,RMDF!AU952,RMDF!BB952,RMDF!BI952,RMDF!BP952,RMDF!BW952,RMDF!CD952,RMDF!CK952,RMDF!CR952,RMDF!CY952,RMDF!DF952,RMDF!DM952,RMDF!DT952), RMDF!EA952=ROUND(RMDF!EA952,4))</f>
        <v>1</v>
      </c>
      <c r="DY952" s="317">
        <f>RMDF!DY952</f>
        <v>0</v>
      </c>
      <c r="DZ952" s="318" t="str">
        <f>IF(DY952=0,"",_xlfn.XLOOKUP(DY952,StatePicklist!$1:$1,StatePicklist!$3:$3,"NA",0))</f>
        <v/>
      </c>
      <c r="EA952" s="297" t="str">
        <f ca="1">IF(RMDF!DZ952="", "", IF(ISNUMBER(MATCH(RMDF!DZ952, INDIRECT(DZ952), 0)), "OK", "Invalid"))</f>
        <v/>
      </c>
      <c r="EB952" s="281"/>
      <c r="EC952" s="281"/>
      <c r="ED952" s="281"/>
      <c r="EE952" s="281" t="b">
        <f>AND(RMDF!EH952&gt;=0, RMDF!EH952&lt;=1-SUM(RMDF!Z952,RMDF!AG952,RMDF!AN952,RMDF!AU952,RMDF!BB952,RMDF!BI952,RMDF!BP952,RMDF!BW952,RMDF!CD952,RMDF!CK952,RMDF!CR952,RMDF!CY952,RMDF!DF952,RMDF!DM952,RMDF!DT952,RMDF!EA952), RMDF!EH952=ROUND(RMDF!EH952,4))</f>
        <v>1</v>
      </c>
      <c r="EF952" s="317">
        <f>RMDF!EF952</f>
        <v>0</v>
      </c>
      <c r="EG952" s="318" t="str">
        <f>IF(EF952=0,"",_xlfn.XLOOKUP(EF952,StatePicklist!$1:$1,StatePicklist!$3:$3,"NA",0))</f>
        <v/>
      </c>
      <c r="EH952" s="297" t="str">
        <f ca="1">IF(RMDF!EG952="", "", IF(ISNUMBER(MATCH(RMDF!EG952, INDIRECT(EG952), 0)), "OK", "Invalid"))</f>
        <v/>
      </c>
      <c r="EI952" s="281"/>
      <c r="EJ952" s="281"/>
      <c r="EK952" s="281"/>
      <c r="EL952" s="281" t="b">
        <f>AND(RMDF!EO952&gt;=0, RMDF!EO952&lt;=1-SUM(RMDF!Z952,RMDF!AG952,RMDF!AN952,RMDF!AU952,RMDF!BB952,RMDF!BI952,RMDF!BP952,RMDF!BW952,RMDF!CD952,RMDF!CK952,RMDF!CR952,RMDF!CY952,RMDF!DF952,RMDF!DM952,RMDF!DT952,RMDF!EA952,RMDF!EH952), RMDF!EO952=ROUND(RMDF!EO952,4))</f>
        <v>1</v>
      </c>
      <c r="EM952" s="317">
        <f>RMDF!EM952</f>
        <v>0</v>
      </c>
      <c r="EN952" s="318" t="str">
        <f>IF(EM952=0,"",_xlfn.XLOOKUP(EM952,StatePicklist!$1:$1,StatePicklist!$3:$3,"NA",0))</f>
        <v/>
      </c>
      <c r="EO952" s="297" t="str">
        <f ca="1">IF(RMDF!EN952="", "", IF(ISNUMBER(MATCH(RMDF!EN952, INDIRECT(EN952), 0)), "OK", "Invalid"))</f>
        <v/>
      </c>
      <c r="EP952" s="281"/>
      <c r="EQ952" s="281"/>
      <c r="ER952" s="281"/>
      <c r="ES952" s="281" t="b">
        <f>AND(RMDF!EV952&gt;=0, RMDF!EV952&lt;=1-SUM(RMDF!Z952,RMDF!AG952,RMDF!AN952,RMDF!AU952,RMDF!BB952,RMDF!BI952,RMDF!BP952,RMDF!BW952,RMDF!CD952,RMDF!CK952,RMDF!CR952,RMDF!CY952,RMDF!DF952,RMDF!DM952,RMDF!DT952,RMDF!EA952,RMDF!EH952,RMDF!EO952), RMDF!EV952=ROUND(RMDF!EV952,4))</f>
        <v>1</v>
      </c>
      <c r="ET952" s="317">
        <f>RMDF!ET952</f>
        <v>0</v>
      </c>
      <c r="EU952" s="318" t="str">
        <f>IF(ET952=0,"",_xlfn.XLOOKUP(ET952,StatePicklist!$1:$1,StatePicklist!$3:$3,"NA",0))</f>
        <v/>
      </c>
      <c r="EV952" s="297" t="str">
        <f ca="1">IF(RMDF!EU952="", "", IF(ISNUMBER(MATCH(RMDF!EU952, INDIRECT(EU952), 0)), "OK", "Invalid"))</f>
        <v/>
      </c>
      <c r="EW952" s="281"/>
      <c r="EX952" s="281"/>
      <c r="EY952" s="281"/>
      <c r="EZ952" s="281" t="b">
        <f>AND(RMDF!FC952&gt;=0, RMDF!FC952&lt;=1-SUM(RMDF!Z952,RMDF!AG952,RMDF!AN952,RMDF!AU952,RMDF!BB952,RMDF!BI952,RMDF!BP952,RMDF!BW952,RMDF!CD952,RMDF!CK952,RMDF!CR952,RMDF!CY952,RMDF!DF952,RMDF!DM952,RMDF!DT952,RMDF!EA952,RMDF!EH952,RMDF!EO952,RMDF!EV952), RMDF!FC952=ROUND(RMDF!FC952,4))</f>
        <v>1</v>
      </c>
      <c r="FA952" s="317">
        <f>RMDF!FA952</f>
        <v>0</v>
      </c>
      <c r="FB952" s="318" t="str">
        <f>IF(FA952=0,"",_xlfn.XLOOKUP(FA952,StatePicklist!$1:$1,StatePicklist!$3:$3,"NA",0))</f>
        <v/>
      </c>
      <c r="FC952" s="297" t="str">
        <f ca="1">IF(RMDF!FB952="", "", IF(ISNUMBER(MATCH(RMDF!FB952, INDIRECT(FB952), 0)), "OK", "Invalid"))</f>
        <v/>
      </c>
    </row>
    <row r="953" spans="1:159" s="205" customFormat="1" ht="39.9" customHeight="1" x14ac:dyDescent="0.25">
      <c r="A953" s="206"/>
      <c r="B953" s="196"/>
      <c r="C953" s="197"/>
      <c r="D953" s="198"/>
      <c r="E953" s="199"/>
      <c r="F953" s="200"/>
      <c r="G953" s="201"/>
      <c r="H953" s="292"/>
      <c r="I953" s="305">
        <f>RMDF!I953</f>
        <v>0</v>
      </c>
      <c r="J953" s="305" t="str">
        <f>IF(I953=ProductCode!$B$30,"PDReclPost",IF(OR(I953=ProductCode!$C$30,I953=ProductCode!$E$30,I953=ProductCode!$G$30),"PDPreCon",IF(OR(I953=ProductCode!$D$30,I953=ProductCode!$F$30),"PDNotReclPost","")))</f>
        <v/>
      </c>
      <c r="K953" s="305" t="str">
        <f t="shared" si="51"/>
        <v/>
      </c>
      <c r="L953" s="289"/>
      <c r="M953" s="305" t="str">
        <f t="shared" si="51"/>
        <v/>
      </c>
      <c r="N953" s="289" t="b">
        <f>AND(RMDF!N953&gt;=0, RMDF!N953&lt;=1-RMDF!L953, RMDF!N953=ROUND(RMDF!N953,4))</f>
        <v>1</v>
      </c>
      <c r="O953" s="286" t="str">
        <f>IF(P953="","",IF(I953="","",IF(LEFT(I953,13)="Reclaimed pos",RawMaterialCode!$E$569,RawMaterialCode!$E$568)))</f>
        <v>Reclaimed pre-consumer mixed fibers (RM0578)</v>
      </c>
      <c r="P953" s="295">
        <f t="shared" si="52"/>
        <v>1</v>
      </c>
      <c r="Q953" s="202"/>
      <c r="R953" s="203"/>
      <c r="S953" s="204" t="str">
        <f t="shared" si="53"/>
        <v/>
      </c>
      <c r="T953" s="281"/>
      <c r="U953" s="281"/>
      <c r="V953" s="281"/>
      <c r="W953" s="281"/>
      <c r="X953" s="317">
        <f>RMDF!X953</f>
        <v>0</v>
      </c>
      <c r="Y953" s="318" t="str">
        <f>IF(X953=0,"",_xlfn.XLOOKUP(X953,StatePicklist!$1:$1,StatePicklist!$3:$3,"NA",0))</f>
        <v/>
      </c>
      <c r="Z953" s="297" t="str">
        <f ca="1">IF(RMDF!Y953="", "", IF(ISNUMBER(MATCH(RMDF!Y953, INDIRECT(Y953), 0)), "OK", "Invalid"))</f>
        <v/>
      </c>
      <c r="AA953" s="281"/>
      <c r="AB953" s="281"/>
      <c r="AC953" s="281"/>
      <c r="AD953" s="281" t="b">
        <f>AND(RMDF!AG953&gt;=0, RMDF!AG953&lt;=1-RMDF!Z953, RMDF!AG953=ROUND(RMDF!AG953,4))</f>
        <v>1</v>
      </c>
      <c r="AE953" s="317">
        <f>RMDF!AE953</f>
        <v>0</v>
      </c>
      <c r="AF953" s="318" t="str">
        <f>IF(AE953=0,"",_xlfn.XLOOKUP(AE953,StatePicklist!$1:$1,StatePicklist!$3:$3,"NA",0))</f>
        <v/>
      </c>
      <c r="AG953" s="297" t="str">
        <f ca="1">IF(RMDF!AF953="", "", IF(ISNUMBER(MATCH(RMDF!AF953, INDIRECT(AF953), 0)), "OK", "Invalid"))</f>
        <v/>
      </c>
      <c r="AH953" s="281"/>
      <c r="AI953" s="281"/>
      <c r="AJ953" s="281"/>
      <c r="AK953" s="281" t="b">
        <f>AND(RMDF!AN953&gt;=0, RMDF!AN953&lt;=1-SUM(RMDF!Z953,RMDF!AG953), RMDF!AN953=ROUND(RMDF!AN953,4))</f>
        <v>1</v>
      </c>
      <c r="AL953" s="317">
        <f>RMDF!AL953</f>
        <v>0</v>
      </c>
      <c r="AM953" s="318" t="str">
        <f>IF(AL953=0,"",_xlfn.XLOOKUP(AL953,StatePicklist!$1:$1,StatePicklist!$3:$3,"NA",0))</f>
        <v/>
      </c>
      <c r="AN953" s="297" t="str">
        <f ca="1">IF(RMDF!AM953="", "", IF(ISNUMBER(MATCH(RMDF!AM953, INDIRECT(AM953), 0)), "OK", "Invalid"))</f>
        <v/>
      </c>
      <c r="AO953" s="281"/>
      <c r="AP953" s="281"/>
      <c r="AQ953" s="281"/>
      <c r="AR953" s="281" t="b">
        <f>AND(RMDF!AU953&gt;=0, RMDF!AU953&lt;=1-SUM(RMDF!Z953,RMDF!AG953,RMDF!AN953), RMDF!AU953=ROUND(RMDF!AU953,4))</f>
        <v>1</v>
      </c>
      <c r="AS953" s="317">
        <f>RMDF!AS953</f>
        <v>0</v>
      </c>
      <c r="AT953" s="318" t="str">
        <f>IF(AS953=0,"",_xlfn.XLOOKUP(AS953,StatePicklist!$1:$1,StatePicklist!$3:$3,"NA",0))</f>
        <v/>
      </c>
      <c r="AU953" s="297" t="str">
        <f ca="1">IF(RMDF!AT953="", "", IF(ISNUMBER(MATCH(RMDF!AT953, INDIRECT(AT953), 0)), "OK", "Invalid"))</f>
        <v/>
      </c>
      <c r="AV953" s="281"/>
      <c r="AW953" s="281"/>
      <c r="AX953" s="281"/>
      <c r="AY953" s="281" t="b">
        <f>AND(RMDF!BB953&gt;=0, RMDF!BB953&lt;=1-SUM(RMDF!Z953,RMDF!AG953,RMDF!AN953,RMDF!AU953), RMDF!BB953=ROUND(RMDF!BB953,4))</f>
        <v>1</v>
      </c>
      <c r="AZ953" s="317">
        <f>RMDF!AZ953</f>
        <v>0</v>
      </c>
      <c r="BA953" s="318" t="str">
        <f>IF(AZ953=0,"",_xlfn.XLOOKUP(AZ953,StatePicklist!$1:$1,StatePicklist!$3:$3,"NA",0))</f>
        <v/>
      </c>
      <c r="BB953" s="297" t="str">
        <f ca="1">IF(RMDF!BA953="", "", IF(ISNUMBER(MATCH(RMDF!BA953, INDIRECT(BA953), 0)), "OK", "Invalid"))</f>
        <v/>
      </c>
      <c r="BC953" s="281"/>
      <c r="BD953" s="281"/>
      <c r="BE953" s="281"/>
      <c r="BF953" s="281" t="b">
        <f>AND(RMDF!BI953&gt;=0, RMDF!BI953&lt;=1-SUM(RMDF!Z953,RMDF!AG953,RMDF!AN953,RMDF!AU953,RMDF!BB953), RMDF!BI953=ROUND(RMDF!BI953,4))</f>
        <v>1</v>
      </c>
      <c r="BG953" s="317">
        <f>RMDF!BG953</f>
        <v>0</v>
      </c>
      <c r="BH953" s="318" t="str">
        <f>IF(BG953=0,"",_xlfn.XLOOKUP(BG953,StatePicklist!$1:$1,StatePicklist!$3:$3,"NA",0))</f>
        <v/>
      </c>
      <c r="BI953" s="297" t="str">
        <f ca="1">IF(RMDF!BH953="", "", IF(ISNUMBER(MATCH(RMDF!BH953, INDIRECT(BH953), 0)), "OK", "Invalid"))</f>
        <v/>
      </c>
      <c r="BJ953" s="281"/>
      <c r="BK953" s="281"/>
      <c r="BL953" s="281"/>
      <c r="BM953" s="281" t="b">
        <f>AND(RMDF!BP953&gt;=0, RMDF!BP953&lt;=1-SUM(RMDF!Z953,RMDF!AG953,RMDF!AN953,RMDF!AU953,RMDF!BB953,RMDF!BI953), RMDF!BP953=ROUND(RMDF!BP953,4))</f>
        <v>1</v>
      </c>
      <c r="BN953" s="317">
        <f>RMDF!BN953</f>
        <v>0</v>
      </c>
      <c r="BO953" s="318" t="str">
        <f>IF(BN953=0,"",_xlfn.XLOOKUP(BN953,StatePicklist!$1:$1,StatePicklist!$3:$3,"NA",0))</f>
        <v/>
      </c>
      <c r="BP953" s="297" t="str">
        <f ca="1">IF(RMDF!BO953="", "", IF(ISNUMBER(MATCH(RMDF!BO953, INDIRECT(BO953), 0)), "OK", "Invalid"))</f>
        <v/>
      </c>
      <c r="BQ953" s="281"/>
      <c r="BR953" s="281"/>
      <c r="BS953" s="281"/>
      <c r="BT953" s="281" t="b">
        <f>AND(RMDF!BW953&gt;=0, RMDF!BW953&lt;=1-SUM(RMDF!Z953,RMDF!AG953,RMDF!AN953,RMDF!AU953,RMDF!BB953,RMDF!BI953,RMDF!BP953), RMDF!BW953=ROUND(RMDF!BW953,4))</f>
        <v>1</v>
      </c>
      <c r="BU953" s="317">
        <f>RMDF!BU953</f>
        <v>0</v>
      </c>
      <c r="BV953" s="318" t="str">
        <f>IF(BU953=0,"",_xlfn.XLOOKUP(BU953,StatePicklist!$1:$1,StatePicklist!$3:$3,"NA",0))</f>
        <v/>
      </c>
      <c r="BW953" s="297" t="str">
        <f ca="1">IF(RMDF!BV953="", "", IF(ISNUMBER(MATCH(RMDF!BV953, INDIRECT(BV953), 0)), "OK", "Invalid"))</f>
        <v/>
      </c>
      <c r="BX953" s="281"/>
      <c r="BY953" s="281"/>
      <c r="BZ953" s="281"/>
      <c r="CA953" s="281" t="b">
        <f>AND(RMDF!CD953&gt;=0, RMDF!CD953&lt;=1-SUM(RMDF!Z953,RMDF!AG953,RMDF!AN953,RMDF!AU953,RMDF!BB953,RMDF!BI953,RMDF!BP953,RMDF!BW953), RMDF!CD953=ROUND(RMDF!CD953,4))</f>
        <v>1</v>
      </c>
      <c r="CB953" s="317">
        <f>RMDF!CB953</f>
        <v>0</v>
      </c>
      <c r="CC953" s="318" t="str">
        <f>IF(CB953=0,"",_xlfn.XLOOKUP(CB953,StatePicklist!$1:$1,StatePicklist!$3:$3,"NA",0))</f>
        <v/>
      </c>
      <c r="CD953" s="297" t="str">
        <f ca="1">IF(RMDF!CC953="", "", IF(ISNUMBER(MATCH(RMDF!CC953, INDIRECT(CC953), 0)), "OK", "Invalid"))</f>
        <v/>
      </c>
      <c r="CE953" s="281"/>
      <c r="CF953" s="281"/>
      <c r="CG953" s="281"/>
      <c r="CH953" s="281" t="b">
        <f>AND(RMDF!CK953&gt;=0, RMDF!CK953&lt;=1-SUM(RMDF!Z953,RMDF!AG953,RMDF!AN953,RMDF!AU953,RMDF!BB953,RMDF!BI953,RMDF!BP953,RMDF!BW953,RMDF!CD953), RMDF!CK953=ROUND(RMDF!CK953,4))</f>
        <v>1</v>
      </c>
      <c r="CI953" s="317">
        <f>RMDF!CI953</f>
        <v>0</v>
      </c>
      <c r="CJ953" s="318" t="str">
        <f>IF(CI953=0,"",_xlfn.XLOOKUP(CI953,StatePicklist!$1:$1,StatePicklist!$3:$3,"NA",0))</f>
        <v/>
      </c>
      <c r="CK953" s="297" t="str">
        <f ca="1">IF(RMDF!CJ953="", "", IF(ISNUMBER(MATCH(RMDF!CJ953, INDIRECT(CJ953), 0)), "OK", "Invalid"))</f>
        <v/>
      </c>
      <c r="CL953" s="281"/>
      <c r="CM953" s="281"/>
      <c r="CN953" s="281"/>
      <c r="CO953" s="281" t="b">
        <f>AND(RMDF!CR953&gt;=0, RMDF!CR953&lt;=1-SUM(RMDF!Z953,RMDF!AG953,RMDF!AN953,RMDF!AU953,RMDF!BB953,RMDF!BI953,RMDF!BP953,RMDF!BW953,RMDF!CD953,RMDF!CK953), RMDF!CR953=ROUND(RMDF!CR953,4))</f>
        <v>1</v>
      </c>
      <c r="CP953" s="317">
        <f>RMDF!CP953</f>
        <v>0</v>
      </c>
      <c r="CQ953" s="318" t="str">
        <f>IF(CP953=0,"",_xlfn.XLOOKUP(CP953,StatePicklist!$1:$1,StatePicklist!$3:$3,"NA",0))</f>
        <v/>
      </c>
      <c r="CR953" s="297" t="str">
        <f ca="1">IF(RMDF!CQ953="", "", IF(ISNUMBER(MATCH(RMDF!CQ953, INDIRECT(CQ953), 0)), "OK", "Invalid"))</f>
        <v/>
      </c>
      <c r="CS953" s="281"/>
      <c r="CT953" s="281"/>
      <c r="CU953" s="281"/>
      <c r="CV953" s="281" t="b">
        <f>AND(RMDF!CY953&gt;=0, RMDF!CY953&lt;=1-SUM(RMDF!Z953,RMDF!AG953,RMDF!AN953,RMDF!AU953,RMDF!BB953,RMDF!BI953,RMDF!BP953,RMDF!BW953,RMDF!CD953,RMDF!CK953,RMDF!CR953), RMDF!CY953=ROUND(RMDF!CY953,4))</f>
        <v>1</v>
      </c>
      <c r="CW953" s="317">
        <f>RMDF!CW953</f>
        <v>0</v>
      </c>
      <c r="CX953" s="318" t="str">
        <f>IF(CW953=0,"",_xlfn.XLOOKUP(CW953,StatePicklist!$1:$1,StatePicklist!$3:$3,"NA",0))</f>
        <v/>
      </c>
      <c r="CY953" s="297" t="str">
        <f ca="1">IF(RMDF!CX953="", "", IF(ISNUMBER(MATCH(RMDF!CX953, INDIRECT(CX953), 0)), "OK", "Invalid"))</f>
        <v/>
      </c>
      <c r="CZ953" s="281"/>
      <c r="DA953" s="281"/>
      <c r="DB953" s="281"/>
      <c r="DC953" s="281" t="b">
        <f>AND(RMDF!DF953&gt;=0, RMDF!DF953&lt;=1-SUM(RMDF!Z953,RMDF!AG953,RMDF!AN953,RMDF!AU953,RMDF!BB953,RMDF!BI953,RMDF!BP953,RMDF!BW953,RMDF!CD953,RMDF!CK953,RMDF!CR953,RMDF!CY953), RMDF!DF953=ROUND(RMDF!DF953,4))</f>
        <v>1</v>
      </c>
      <c r="DD953" s="317">
        <f>RMDF!DD953</f>
        <v>0</v>
      </c>
      <c r="DE953" s="318" t="str">
        <f>IF(DD953=0,"",_xlfn.XLOOKUP(DD953,StatePicklist!$1:$1,StatePicklist!$3:$3,"NA",0))</f>
        <v/>
      </c>
      <c r="DF953" s="297" t="str">
        <f ca="1">IF(RMDF!DE953="", "", IF(ISNUMBER(MATCH(RMDF!DE953, INDIRECT(DE953), 0)), "OK", "Invalid"))</f>
        <v/>
      </c>
      <c r="DG953" s="281"/>
      <c r="DH953" s="281"/>
      <c r="DI953" s="281"/>
      <c r="DJ953" s="281" t="b">
        <f>AND(RMDF!DM953&gt;=0, RMDF!DM953&lt;=1-SUM(RMDF!Z953,RMDF!AG953,RMDF!AN953,RMDF!AU953,RMDF!BB953,RMDF!BI953,RMDF!BP953,RMDF!BW953,RMDF!CD953,RMDF!CK953,RMDF!CR953,RMDF!CY953,RMDF!DF953), RMDF!DM953=ROUND(RMDF!DM953,4))</f>
        <v>1</v>
      </c>
      <c r="DK953" s="317">
        <f>RMDF!DK953</f>
        <v>0</v>
      </c>
      <c r="DL953" s="318" t="str">
        <f>IF(DK953=0,"",_xlfn.XLOOKUP(DK953,StatePicklist!$1:$1,StatePicklist!$3:$3,"NA",0))</f>
        <v/>
      </c>
      <c r="DM953" s="297" t="str">
        <f ca="1">IF(RMDF!DL953="", "", IF(ISNUMBER(MATCH(RMDF!DL953, INDIRECT(DL953), 0)), "OK", "Invalid"))</f>
        <v/>
      </c>
      <c r="DN953" s="281"/>
      <c r="DO953" s="281"/>
      <c r="DP953" s="281"/>
      <c r="DQ953" s="281" t="b">
        <f>AND(RMDF!DT953&gt;=0, RMDF!DT953&lt;=1-SUM(RMDF!Z953,RMDF!AG953,RMDF!AN953,RMDF!AU953,RMDF!BB953,RMDF!BI953,RMDF!BP953,RMDF!BW953,RMDF!CD953,RMDF!CK953,RMDF!CR953,RMDF!CY953,RMDF!DF953,RMDF!DM953), RMDF!DT953=ROUND(RMDF!DT953,4))</f>
        <v>1</v>
      </c>
      <c r="DR953" s="317">
        <f>RMDF!DR953</f>
        <v>0</v>
      </c>
      <c r="DS953" s="318" t="str">
        <f>IF(DR953=0,"",_xlfn.XLOOKUP(DR953,StatePicklist!$1:$1,StatePicklist!$3:$3,"NA",0))</f>
        <v/>
      </c>
      <c r="DT953" s="297" t="str">
        <f ca="1">IF(RMDF!DS953="", "", IF(ISNUMBER(MATCH(RMDF!DS953, INDIRECT(DS953), 0)), "OK", "Invalid"))</f>
        <v/>
      </c>
      <c r="DU953" s="281"/>
      <c r="DV953" s="281"/>
      <c r="DW953" s="281"/>
      <c r="DX953" s="281" t="b">
        <f>AND(RMDF!EA953&gt;=0, RMDF!EA953&lt;=1-SUM(RMDF!Z953,RMDF!AG953,RMDF!AN953,RMDF!AU953,RMDF!BB953,RMDF!BI953,RMDF!BP953,RMDF!BW953,RMDF!CD953,RMDF!CK953,RMDF!CR953,RMDF!CY953,RMDF!DF953,RMDF!DM953,RMDF!DT953), RMDF!EA953=ROUND(RMDF!EA953,4))</f>
        <v>1</v>
      </c>
      <c r="DY953" s="317">
        <f>RMDF!DY953</f>
        <v>0</v>
      </c>
      <c r="DZ953" s="318" t="str">
        <f>IF(DY953=0,"",_xlfn.XLOOKUP(DY953,StatePicklist!$1:$1,StatePicklist!$3:$3,"NA",0))</f>
        <v/>
      </c>
      <c r="EA953" s="297" t="str">
        <f ca="1">IF(RMDF!DZ953="", "", IF(ISNUMBER(MATCH(RMDF!DZ953, INDIRECT(DZ953), 0)), "OK", "Invalid"))</f>
        <v/>
      </c>
      <c r="EB953" s="281"/>
      <c r="EC953" s="281"/>
      <c r="ED953" s="281"/>
      <c r="EE953" s="281" t="b">
        <f>AND(RMDF!EH953&gt;=0, RMDF!EH953&lt;=1-SUM(RMDF!Z953,RMDF!AG953,RMDF!AN953,RMDF!AU953,RMDF!BB953,RMDF!BI953,RMDF!BP953,RMDF!BW953,RMDF!CD953,RMDF!CK953,RMDF!CR953,RMDF!CY953,RMDF!DF953,RMDF!DM953,RMDF!DT953,RMDF!EA953), RMDF!EH953=ROUND(RMDF!EH953,4))</f>
        <v>1</v>
      </c>
      <c r="EF953" s="317">
        <f>RMDF!EF953</f>
        <v>0</v>
      </c>
      <c r="EG953" s="318" t="str">
        <f>IF(EF953=0,"",_xlfn.XLOOKUP(EF953,StatePicklist!$1:$1,StatePicklist!$3:$3,"NA",0))</f>
        <v/>
      </c>
      <c r="EH953" s="297" t="str">
        <f ca="1">IF(RMDF!EG953="", "", IF(ISNUMBER(MATCH(RMDF!EG953, INDIRECT(EG953), 0)), "OK", "Invalid"))</f>
        <v/>
      </c>
      <c r="EI953" s="281"/>
      <c r="EJ953" s="281"/>
      <c r="EK953" s="281"/>
      <c r="EL953" s="281" t="b">
        <f>AND(RMDF!EO953&gt;=0, RMDF!EO953&lt;=1-SUM(RMDF!Z953,RMDF!AG953,RMDF!AN953,RMDF!AU953,RMDF!BB953,RMDF!BI953,RMDF!BP953,RMDF!BW953,RMDF!CD953,RMDF!CK953,RMDF!CR953,RMDF!CY953,RMDF!DF953,RMDF!DM953,RMDF!DT953,RMDF!EA953,RMDF!EH953), RMDF!EO953=ROUND(RMDF!EO953,4))</f>
        <v>1</v>
      </c>
      <c r="EM953" s="317">
        <f>RMDF!EM953</f>
        <v>0</v>
      </c>
      <c r="EN953" s="318" t="str">
        <f>IF(EM953=0,"",_xlfn.XLOOKUP(EM953,StatePicklist!$1:$1,StatePicklist!$3:$3,"NA",0))</f>
        <v/>
      </c>
      <c r="EO953" s="297" t="str">
        <f ca="1">IF(RMDF!EN953="", "", IF(ISNUMBER(MATCH(RMDF!EN953, INDIRECT(EN953), 0)), "OK", "Invalid"))</f>
        <v/>
      </c>
      <c r="EP953" s="281"/>
      <c r="EQ953" s="281"/>
      <c r="ER953" s="281"/>
      <c r="ES953" s="281" t="b">
        <f>AND(RMDF!EV953&gt;=0, RMDF!EV953&lt;=1-SUM(RMDF!Z953,RMDF!AG953,RMDF!AN953,RMDF!AU953,RMDF!BB953,RMDF!BI953,RMDF!BP953,RMDF!BW953,RMDF!CD953,RMDF!CK953,RMDF!CR953,RMDF!CY953,RMDF!DF953,RMDF!DM953,RMDF!DT953,RMDF!EA953,RMDF!EH953,RMDF!EO953), RMDF!EV953=ROUND(RMDF!EV953,4))</f>
        <v>1</v>
      </c>
      <c r="ET953" s="317">
        <f>RMDF!ET953</f>
        <v>0</v>
      </c>
      <c r="EU953" s="318" t="str">
        <f>IF(ET953=0,"",_xlfn.XLOOKUP(ET953,StatePicklist!$1:$1,StatePicklist!$3:$3,"NA",0))</f>
        <v/>
      </c>
      <c r="EV953" s="297" t="str">
        <f ca="1">IF(RMDF!EU953="", "", IF(ISNUMBER(MATCH(RMDF!EU953, INDIRECT(EU953), 0)), "OK", "Invalid"))</f>
        <v/>
      </c>
      <c r="EW953" s="281"/>
      <c r="EX953" s="281"/>
      <c r="EY953" s="281"/>
      <c r="EZ953" s="281" t="b">
        <f>AND(RMDF!FC953&gt;=0, RMDF!FC953&lt;=1-SUM(RMDF!Z953,RMDF!AG953,RMDF!AN953,RMDF!AU953,RMDF!BB953,RMDF!BI953,RMDF!BP953,RMDF!BW953,RMDF!CD953,RMDF!CK953,RMDF!CR953,RMDF!CY953,RMDF!DF953,RMDF!DM953,RMDF!DT953,RMDF!EA953,RMDF!EH953,RMDF!EO953,RMDF!EV953), RMDF!FC953=ROUND(RMDF!FC953,4))</f>
        <v>1</v>
      </c>
      <c r="FA953" s="317">
        <f>RMDF!FA953</f>
        <v>0</v>
      </c>
      <c r="FB953" s="318" t="str">
        <f>IF(FA953=0,"",_xlfn.XLOOKUP(FA953,StatePicklist!$1:$1,StatePicklist!$3:$3,"NA",0))</f>
        <v/>
      </c>
      <c r="FC953" s="297" t="str">
        <f ca="1">IF(RMDF!FB953="", "", IF(ISNUMBER(MATCH(RMDF!FB953, INDIRECT(FB953), 0)), "OK", "Invalid"))</f>
        <v/>
      </c>
    </row>
    <row r="954" spans="1:159" s="205" customFormat="1" ht="39.9" customHeight="1" x14ac:dyDescent="0.25">
      <c r="A954" s="206"/>
      <c r="B954" s="196"/>
      <c r="C954" s="197"/>
      <c r="D954" s="198"/>
      <c r="E954" s="199"/>
      <c r="F954" s="200"/>
      <c r="G954" s="201"/>
      <c r="H954" s="292"/>
      <c r="I954" s="305">
        <f>RMDF!I954</f>
        <v>0</v>
      </c>
      <c r="J954" s="305" t="str">
        <f>IF(I954=ProductCode!$B$30,"PDReclPost",IF(OR(I954=ProductCode!$C$30,I954=ProductCode!$E$30,I954=ProductCode!$G$30),"PDPreCon",IF(OR(I954=ProductCode!$D$30,I954=ProductCode!$F$30),"PDNotReclPost","")))</f>
        <v/>
      </c>
      <c r="K954" s="305" t="str">
        <f t="shared" si="51"/>
        <v/>
      </c>
      <c r="L954" s="289"/>
      <c r="M954" s="305" t="str">
        <f t="shared" si="51"/>
        <v/>
      </c>
      <c r="N954" s="289" t="b">
        <f>AND(RMDF!N954&gt;=0, RMDF!N954&lt;=1-RMDF!L954, RMDF!N954=ROUND(RMDF!N954,4))</f>
        <v>1</v>
      </c>
      <c r="O954" s="286" t="str">
        <f>IF(P954="","",IF(I954="","",IF(LEFT(I954,13)="Reclaimed pos",RawMaterialCode!$E$569,RawMaterialCode!$E$568)))</f>
        <v>Reclaimed pre-consumer mixed fibers (RM0578)</v>
      </c>
      <c r="P954" s="295">
        <f t="shared" si="52"/>
        <v>1</v>
      </c>
      <c r="Q954" s="202"/>
      <c r="R954" s="203"/>
      <c r="S954" s="204" t="str">
        <f t="shared" si="53"/>
        <v/>
      </c>
      <c r="T954" s="281"/>
      <c r="U954" s="281"/>
      <c r="V954" s="281"/>
      <c r="W954" s="281"/>
      <c r="X954" s="317">
        <f>RMDF!X954</f>
        <v>0</v>
      </c>
      <c r="Y954" s="318" t="str">
        <f>IF(X954=0,"",_xlfn.XLOOKUP(X954,StatePicklist!$1:$1,StatePicklist!$3:$3,"NA",0))</f>
        <v/>
      </c>
      <c r="Z954" s="297" t="str">
        <f ca="1">IF(RMDF!Y954="", "", IF(ISNUMBER(MATCH(RMDF!Y954, INDIRECT(Y954), 0)), "OK", "Invalid"))</f>
        <v/>
      </c>
      <c r="AA954" s="281"/>
      <c r="AB954" s="281"/>
      <c r="AC954" s="281"/>
      <c r="AD954" s="281" t="b">
        <f>AND(RMDF!AG954&gt;=0, RMDF!AG954&lt;=1-RMDF!Z954, RMDF!AG954=ROUND(RMDF!AG954,4))</f>
        <v>1</v>
      </c>
      <c r="AE954" s="317">
        <f>RMDF!AE954</f>
        <v>0</v>
      </c>
      <c r="AF954" s="318" t="str">
        <f>IF(AE954=0,"",_xlfn.XLOOKUP(AE954,StatePicklist!$1:$1,StatePicklist!$3:$3,"NA",0))</f>
        <v/>
      </c>
      <c r="AG954" s="297" t="str">
        <f ca="1">IF(RMDF!AF954="", "", IF(ISNUMBER(MATCH(RMDF!AF954, INDIRECT(AF954), 0)), "OK", "Invalid"))</f>
        <v/>
      </c>
      <c r="AH954" s="281"/>
      <c r="AI954" s="281"/>
      <c r="AJ954" s="281"/>
      <c r="AK954" s="281" t="b">
        <f>AND(RMDF!AN954&gt;=0, RMDF!AN954&lt;=1-SUM(RMDF!Z954,RMDF!AG954), RMDF!AN954=ROUND(RMDF!AN954,4))</f>
        <v>1</v>
      </c>
      <c r="AL954" s="317">
        <f>RMDF!AL954</f>
        <v>0</v>
      </c>
      <c r="AM954" s="318" t="str">
        <f>IF(AL954=0,"",_xlfn.XLOOKUP(AL954,StatePicklist!$1:$1,StatePicklist!$3:$3,"NA",0))</f>
        <v/>
      </c>
      <c r="AN954" s="297" t="str">
        <f ca="1">IF(RMDF!AM954="", "", IF(ISNUMBER(MATCH(RMDF!AM954, INDIRECT(AM954), 0)), "OK", "Invalid"))</f>
        <v/>
      </c>
      <c r="AO954" s="281"/>
      <c r="AP954" s="281"/>
      <c r="AQ954" s="281"/>
      <c r="AR954" s="281" t="b">
        <f>AND(RMDF!AU954&gt;=0, RMDF!AU954&lt;=1-SUM(RMDF!Z954,RMDF!AG954,RMDF!AN954), RMDF!AU954=ROUND(RMDF!AU954,4))</f>
        <v>1</v>
      </c>
      <c r="AS954" s="317">
        <f>RMDF!AS954</f>
        <v>0</v>
      </c>
      <c r="AT954" s="318" t="str">
        <f>IF(AS954=0,"",_xlfn.XLOOKUP(AS954,StatePicklist!$1:$1,StatePicklist!$3:$3,"NA",0))</f>
        <v/>
      </c>
      <c r="AU954" s="297" t="str">
        <f ca="1">IF(RMDF!AT954="", "", IF(ISNUMBER(MATCH(RMDF!AT954, INDIRECT(AT954), 0)), "OK", "Invalid"))</f>
        <v/>
      </c>
      <c r="AV954" s="281"/>
      <c r="AW954" s="281"/>
      <c r="AX954" s="281"/>
      <c r="AY954" s="281" t="b">
        <f>AND(RMDF!BB954&gt;=0, RMDF!BB954&lt;=1-SUM(RMDF!Z954,RMDF!AG954,RMDF!AN954,RMDF!AU954), RMDF!BB954=ROUND(RMDF!BB954,4))</f>
        <v>1</v>
      </c>
      <c r="AZ954" s="317">
        <f>RMDF!AZ954</f>
        <v>0</v>
      </c>
      <c r="BA954" s="318" t="str">
        <f>IF(AZ954=0,"",_xlfn.XLOOKUP(AZ954,StatePicklist!$1:$1,StatePicklist!$3:$3,"NA",0))</f>
        <v/>
      </c>
      <c r="BB954" s="297" t="str">
        <f ca="1">IF(RMDF!BA954="", "", IF(ISNUMBER(MATCH(RMDF!BA954, INDIRECT(BA954), 0)), "OK", "Invalid"))</f>
        <v/>
      </c>
      <c r="BC954" s="281"/>
      <c r="BD954" s="281"/>
      <c r="BE954" s="281"/>
      <c r="BF954" s="281" t="b">
        <f>AND(RMDF!BI954&gt;=0, RMDF!BI954&lt;=1-SUM(RMDF!Z954,RMDF!AG954,RMDF!AN954,RMDF!AU954,RMDF!BB954), RMDF!BI954=ROUND(RMDF!BI954,4))</f>
        <v>1</v>
      </c>
      <c r="BG954" s="317">
        <f>RMDF!BG954</f>
        <v>0</v>
      </c>
      <c r="BH954" s="318" t="str">
        <f>IF(BG954=0,"",_xlfn.XLOOKUP(BG954,StatePicklist!$1:$1,StatePicklist!$3:$3,"NA",0))</f>
        <v/>
      </c>
      <c r="BI954" s="297" t="str">
        <f ca="1">IF(RMDF!BH954="", "", IF(ISNUMBER(MATCH(RMDF!BH954, INDIRECT(BH954), 0)), "OK", "Invalid"))</f>
        <v/>
      </c>
      <c r="BJ954" s="281"/>
      <c r="BK954" s="281"/>
      <c r="BL954" s="281"/>
      <c r="BM954" s="281" t="b">
        <f>AND(RMDF!BP954&gt;=0, RMDF!BP954&lt;=1-SUM(RMDF!Z954,RMDF!AG954,RMDF!AN954,RMDF!AU954,RMDF!BB954,RMDF!BI954), RMDF!BP954=ROUND(RMDF!BP954,4))</f>
        <v>1</v>
      </c>
      <c r="BN954" s="317">
        <f>RMDF!BN954</f>
        <v>0</v>
      </c>
      <c r="BO954" s="318" t="str">
        <f>IF(BN954=0,"",_xlfn.XLOOKUP(BN954,StatePicklist!$1:$1,StatePicklist!$3:$3,"NA",0))</f>
        <v/>
      </c>
      <c r="BP954" s="297" t="str">
        <f ca="1">IF(RMDF!BO954="", "", IF(ISNUMBER(MATCH(RMDF!BO954, INDIRECT(BO954), 0)), "OK", "Invalid"))</f>
        <v/>
      </c>
      <c r="BQ954" s="281"/>
      <c r="BR954" s="281"/>
      <c r="BS954" s="281"/>
      <c r="BT954" s="281" t="b">
        <f>AND(RMDF!BW954&gt;=0, RMDF!BW954&lt;=1-SUM(RMDF!Z954,RMDF!AG954,RMDF!AN954,RMDF!AU954,RMDF!BB954,RMDF!BI954,RMDF!BP954), RMDF!BW954=ROUND(RMDF!BW954,4))</f>
        <v>1</v>
      </c>
      <c r="BU954" s="317">
        <f>RMDF!BU954</f>
        <v>0</v>
      </c>
      <c r="BV954" s="318" t="str">
        <f>IF(BU954=0,"",_xlfn.XLOOKUP(BU954,StatePicklist!$1:$1,StatePicklist!$3:$3,"NA",0))</f>
        <v/>
      </c>
      <c r="BW954" s="297" t="str">
        <f ca="1">IF(RMDF!BV954="", "", IF(ISNUMBER(MATCH(RMDF!BV954, INDIRECT(BV954), 0)), "OK", "Invalid"))</f>
        <v/>
      </c>
      <c r="BX954" s="281"/>
      <c r="BY954" s="281"/>
      <c r="BZ954" s="281"/>
      <c r="CA954" s="281" t="b">
        <f>AND(RMDF!CD954&gt;=0, RMDF!CD954&lt;=1-SUM(RMDF!Z954,RMDF!AG954,RMDF!AN954,RMDF!AU954,RMDF!BB954,RMDF!BI954,RMDF!BP954,RMDF!BW954), RMDF!CD954=ROUND(RMDF!CD954,4))</f>
        <v>1</v>
      </c>
      <c r="CB954" s="317">
        <f>RMDF!CB954</f>
        <v>0</v>
      </c>
      <c r="CC954" s="318" t="str">
        <f>IF(CB954=0,"",_xlfn.XLOOKUP(CB954,StatePicklist!$1:$1,StatePicklist!$3:$3,"NA",0))</f>
        <v/>
      </c>
      <c r="CD954" s="297" t="str">
        <f ca="1">IF(RMDF!CC954="", "", IF(ISNUMBER(MATCH(RMDF!CC954, INDIRECT(CC954), 0)), "OK", "Invalid"))</f>
        <v/>
      </c>
      <c r="CE954" s="281"/>
      <c r="CF954" s="281"/>
      <c r="CG954" s="281"/>
      <c r="CH954" s="281" t="b">
        <f>AND(RMDF!CK954&gt;=0, RMDF!CK954&lt;=1-SUM(RMDF!Z954,RMDF!AG954,RMDF!AN954,RMDF!AU954,RMDF!BB954,RMDF!BI954,RMDF!BP954,RMDF!BW954,RMDF!CD954), RMDF!CK954=ROUND(RMDF!CK954,4))</f>
        <v>1</v>
      </c>
      <c r="CI954" s="317">
        <f>RMDF!CI954</f>
        <v>0</v>
      </c>
      <c r="CJ954" s="318" t="str">
        <f>IF(CI954=0,"",_xlfn.XLOOKUP(CI954,StatePicklist!$1:$1,StatePicklist!$3:$3,"NA",0))</f>
        <v/>
      </c>
      <c r="CK954" s="297" t="str">
        <f ca="1">IF(RMDF!CJ954="", "", IF(ISNUMBER(MATCH(RMDF!CJ954, INDIRECT(CJ954), 0)), "OK", "Invalid"))</f>
        <v/>
      </c>
      <c r="CL954" s="281"/>
      <c r="CM954" s="281"/>
      <c r="CN954" s="281"/>
      <c r="CO954" s="281" t="b">
        <f>AND(RMDF!CR954&gt;=0, RMDF!CR954&lt;=1-SUM(RMDF!Z954,RMDF!AG954,RMDF!AN954,RMDF!AU954,RMDF!BB954,RMDF!BI954,RMDF!BP954,RMDF!BW954,RMDF!CD954,RMDF!CK954), RMDF!CR954=ROUND(RMDF!CR954,4))</f>
        <v>1</v>
      </c>
      <c r="CP954" s="317">
        <f>RMDF!CP954</f>
        <v>0</v>
      </c>
      <c r="CQ954" s="318" t="str">
        <f>IF(CP954=0,"",_xlfn.XLOOKUP(CP954,StatePicklist!$1:$1,StatePicklist!$3:$3,"NA",0))</f>
        <v/>
      </c>
      <c r="CR954" s="297" t="str">
        <f ca="1">IF(RMDF!CQ954="", "", IF(ISNUMBER(MATCH(RMDF!CQ954, INDIRECT(CQ954), 0)), "OK", "Invalid"))</f>
        <v/>
      </c>
      <c r="CS954" s="281"/>
      <c r="CT954" s="281"/>
      <c r="CU954" s="281"/>
      <c r="CV954" s="281" t="b">
        <f>AND(RMDF!CY954&gt;=0, RMDF!CY954&lt;=1-SUM(RMDF!Z954,RMDF!AG954,RMDF!AN954,RMDF!AU954,RMDF!BB954,RMDF!BI954,RMDF!BP954,RMDF!BW954,RMDF!CD954,RMDF!CK954,RMDF!CR954), RMDF!CY954=ROUND(RMDF!CY954,4))</f>
        <v>1</v>
      </c>
      <c r="CW954" s="317">
        <f>RMDF!CW954</f>
        <v>0</v>
      </c>
      <c r="CX954" s="318" t="str">
        <f>IF(CW954=0,"",_xlfn.XLOOKUP(CW954,StatePicklist!$1:$1,StatePicklist!$3:$3,"NA",0))</f>
        <v/>
      </c>
      <c r="CY954" s="297" t="str">
        <f ca="1">IF(RMDF!CX954="", "", IF(ISNUMBER(MATCH(RMDF!CX954, INDIRECT(CX954), 0)), "OK", "Invalid"))</f>
        <v/>
      </c>
      <c r="CZ954" s="281"/>
      <c r="DA954" s="281"/>
      <c r="DB954" s="281"/>
      <c r="DC954" s="281" t="b">
        <f>AND(RMDF!DF954&gt;=0, RMDF!DF954&lt;=1-SUM(RMDF!Z954,RMDF!AG954,RMDF!AN954,RMDF!AU954,RMDF!BB954,RMDF!BI954,RMDF!BP954,RMDF!BW954,RMDF!CD954,RMDF!CK954,RMDF!CR954,RMDF!CY954), RMDF!DF954=ROUND(RMDF!DF954,4))</f>
        <v>1</v>
      </c>
      <c r="DD954" s="317">
        <f>RMDF!DD954</f>
        <v>0</v>
      </c>
      <c r="DE954" s="318" t="str">
        <f>IF(DD954=0,"",_xlfn.XLOOKUP(DD954,StatePicklist!$1:$1,StatePicklist!$3:$3,"NA",0))</f>
        <v/>
      </c>
      <c r="DF954" s="297" t="str">
        <f ca="1">IF(RMDF!DE954="", "", IF(ISNUMBER(MATCH(RMDF!DE954, INDIRECT(DE954), 0)), "OK", "Invalid"))</f>
        <v/>
      </c>
      <c r="DG954" s="281"/>
      <c r="DH954" s="281"/>
      <c r="DI954" s="281"/>
      <c r="DJ954" s="281" t="b">
        <f>AND(RMDF!DM954&gt;=0, RMDF!DM954&lt;=1-SUM(RMDF!Z954,RMDF!AG954,RMDF!AN954,RMDF!AU954,RMDF!BB954,RMDF!BI954,RMDF!BP954,RMDF!BW954,RMDF!CD954,RMDF!CK954,RMDF!CR954,RMDF!CY954,RMDF!DF954), RMDF!DM954=ROUND(RMDF!DM954,4))</f>
        <v>1</v>
      </c>
      <c r="DK954" s="317">
        <f>RMDF!DK954</f>
        <v>0</v>
      </c>
      <c r="DL954" s="318" t="str">
        <f>IF(DK954=0,"",_xlfn.XLOOKUP(DK954,StatePicklist!$1:$1,StatePicklist!$3:$3,"NA",0))</f>
        <v/>
      </c>
      <c r="DM954" s="297" t="str">
        <f ca="1">IF(RMDF!DL954="", "", IF(ISNUMBER(MATCH(RMDF!DL954, INDIRECT(DL954), 0)), "OK", "Invalid"))</f>
        <v/>
      </c>
      <c r="DN954" s="281"/>
      <c r="DO954" s="281"/>
      <c r="DP954" s="281"/>
      <c r="DQ954" s="281" t="b">
        <f>AND(RMDF!DT954&gt;=0, RMDF!DT954&lt;=1-SUM(RMDF!Z954,RMDF!AG954,RMDF!AN954,RMDF!AU954,RMDF!BB954,RMDF!BI954,RMDF!BP954,RMDF!BW954,RMDF!CD954,RMDF!CK954,RMDF!CR954,RMDF!CY954,RMDF!DF954,RMDF!DM954), RMDF!DT954=ROUND(RMDF!DT954,4))</f>
        <v>1</v>
      </c>
      <c r="DR954" s="317">
        <f>RMDF!DR954</f>
        <v>0</v>
      </c>
      <c r="DS954" s="318" t="str">
        <f>IF(DR954=0,"",_xlfn.XLOOKUP(DR954,StatePicklist!$1:$1,StatePicklist!$3:$3,"NA",0))</f>
        <v/>
      </c>
      <c r="DT954" s="297" t="str">
        <f ca="1">IF(RMDF!DS954="", "", IF(ISNUMBER(MATCH(RMDF!DS954, INDIRECT(DS954), 0)), "OK", "Invalid"))</f>
        <v/>
      </c>
      <c r="DU954" s="281"/>
      <c r="DV954" s="281"/>
      <c r="DW954" s="281"/>
      <c r="DX954" s="281" t="b">
        <f>AND(RMDF!EA954&gt;=0, RMDF!EA954&lt;=1-SUM(RMDF!Z954,RMDF!AG954,RMDF!AN954,RMDF!AU954,RMDF!BB954,RMDF!BI954,RMDF!BP954,RMDF!BW954,RMDF!CD954,RMDF!CK954,RMDF!CR954,RMDF!CY954,RMDF!DF954,RMDF!DM954,RMDF!DT954), RMDF!EA954=ROUND(RMDF!EA954,4))</f>
        <v>1</v>
      </c>
      <c r="DY954" s="317">
        <f>RMDF!DY954</f>
        <v>0</v>
      </c>
      <c r="DZ954" s="318" t="str">
        <f>IF(DY954=0,"",_xlfn.XLOOKUP(DY954,StatePicklist!$1:$1,StatePicklist!$3:$3,"NA",0))</f>
        <v/>
      </c>
      <c r="EA954" s="297" t="str">
        <f ca="1">IF(RMDF!DZ954="", "", IF(ISNUMBER(MATCH(RMDF!DZ954, INDIRECT(DZ954), 0)), "OK", "Invalid"))</f>
        <v/>
      </c>
      <c r="EB954" s="281"/>
      <c r="EC954" s="281"/>
      <c r="ED954" s="281"/>
      <c r="EE954" s="281" t="b">
        <f>AND(RMDF!EH954&gt;=0, RMDF!EH954&lt;=1-SUM(RMDF!Z954,RMDF!AG954,RMDF!AN954,RMDF!AU954,RMDF!BB954,RMDF!BI954,RMDF!BP954,RMDF!BW954,RMDF!CD954,RMDF!CK954,RMDF!CR954,RMDF!CY954,RMDF!DF954,RMDF!DM954,RMDF!DT954,RMDF!EA954), RMDF!EH954=ROUND(RMDF!EH954,4))</f>
        <v>1</v>
      </c>
      <c r="EF954" s="317">
        <f>RMDF!EF954</f>
        <v>0</v>
      </c>
      <c r="EG954" s="318" t="str">
        <f>IF(EF954=0,"",_xlfn.XLOOKUP(EF954,StatePicklist!$1:$1,StatePicklist!$3:$3,"NA",0))</f>
        <v/>
      </c>
      <c r="EH954" s="297" t="str">
        <f ca="1">IF(RMDF!EG954="", "", IF(ISNUMBER(MATCH(RMDF!EG954, INDIRECT(EG954), 0)), "OK", "Invalid"))</f>
        <v/>
      </c>
      <c r="EI954" s="281"/>
      <c r="EJ954" s="281"/>
      <c r="EK954" s="281"/>
      <c r="EL954" s="281" t="b">
        <f>AND(RMDF!EO954&gt;=0, RMDF!EO954&lt;=1-SUM(RMDF!Z954,RMDF!AG954,RMDF!AN954,RMDF!AU954,RMDF!BB954,RMDF!BI954,RMDF!BP954,RMDF!BW954,RMDF!CD954,RMDF!CK954,RMDF!CR954,RMDF!CY954,RMDF!DF954,RMDF!DM954,RMDF!DT954,RMDF!EA954,RMDF!EH954), RMDF!EO954=ROUND(RMDF!EO954,4))</f>
        <v>1</v>
      </c>
      <c r="EM954" s="317">
        <f>RMDF!EM954</f>
        <v>0</v>
      </c>
      <c r="EN954" s="318" t="str">
        <f>IF(EM954=0,"",_xlfn.XLOOKUP(EM954,StatePicklist!$1:$1,StatePicklist!$3:$3,"NA",0))</f>
        <v/>
      </c>
      <c r="EO954" s="297" t="str">
        <f ca="1">IF(RMDF!EN954="", "", IF(ISNUMBER(MATCH(RMDF!EN954, INDIRECT(EN954), 0)), "OK", "Invalid"))</f>
        <v/>
      </c>
      <c r="EP954" s="281"/>
      <c r="EQ954" s="281"/>
      <c r="ER954" s="281"/>
      <c r="ES954" s="281" t="b">
        <f>AND(RMDF!EV954&gt;=0, RMDF!EV954&lt;=1-SUM(RMDF!Z954,RMDF!AG954,RMDF!AN954,RMDF!AU954,RMDF!BB954,RMDF!BI954,RMDF!BP954,RMDF!BW954,RMDF!CD954,RMDF!CK954,RMDF!CR954,RMDF!CY954,RMDF!DF954,RMDF!DM954,RMDF!DT954,RMDF!EA954,RMDF!EH954,RMDF!EO954), RMDF!EV954=ROUND(RMDF!EV954,4))</f>
        <v>1</v>
      </c>
      <c r="ET954" s="317">
        <f>RMDF!ET954</f>
        <v>0</v>
      </c>
      <c r="EU954" s="318" t="str">
        <f>IF(ET954=0,"",_xlfn.XLOOKUP(ET954,StatePicklist!$1:$1,StatePicklist!$3:$3,"NA",0))</f>
        <v/>
      </c>
      <c r="EV954" s="297" t="str">
        <f ca="1">IF(RMDF!EU954="", "", IF(ISNUMBER(MATCH(RMDF!EU954, INDIRECT(EU954), 0)), "OK", "Invalid"))</f>
        <v/>
      </c>
      <c r="EW954" s="281"/>
      <c r="EX954" s="281"/>
      <c r="EY954" s="281"/>
      <c r="EZ954" s="281" t="b">
        <f>AND(RMDF!FC954&gt;=0, RMDF!FC954&lt;=1-SUM(RMDF!Z954,RMDF!AG954,RMDF!AN954,RMDF!AU954,RMDF!BB954,RMDF!BI954,RMDF!BP954,RMDF!BW954,RMDF!CD954,RMDF!CK954,RMDF!CR954,RMDF!CY954,RMDF!DF954,RMDF!DM954,RMDF!DT954,RMDF!EA954,RMDF!EH954,RMDF!EO954,RMDF!EV954), RMDF!FC954=ROUND(RMDF!FC954,4))</f>
        <v>1</v>
      </c>
      <c r="FA954" s="317">
        <f>RMDF!FA954</f>
        <v>0</v>
      </c>
      <c r="FB954" s="318" t="str">
        <f>IF(FA954=0,"",_xlfn.XLOOKUP(FA954,StatePicklist!$1:$1,StatePicklist!$3:$3,"NA",0))</f>
        <v/>
      </c>
      <c r="FC954" s="297" t="str">
        <f ca="1">IF(RMDF!FB954="", "", IF(ISNUMBER(MATCH(RMDF!FB954, INDIRECT(FB954), 0)), "OK", "Invalid"))</f>
        <v/>
      </c>
    </row>
    <row r="955" spans="1:159" s="205" customFormat="1" ht="39.9" customHeight="1" x14ac:dyDescent="0.25">
      <c r="A955" s="206"/>
      <c r="B955" s="196"/>
      <c r="C955" s="197"/>
      <c r="D955" s="198"/>
      <c r="E955" s="199"/>
      <c r="F955" s="200"/>
      <c r="G955" s="201"/>
      <c r="H955" s="292"/>
      <c r="I955" s="305">
        <f>RMDF!I955</f>
        <v>0</v>
      </c>
      <c r="J955" s="305" t="str">
        <f>IF(I955=ProductCode!$B$30,"PDReclPost",IF(OR(I955=ProductCode!$C$30,I955=ProductCode!$E$30,I955=ProductCode!$G$30),"PDPreCon",IF(OR(I955=ProductCode!$D$30,I955=ProductCode!$F$30),"PDNotReclPost","")))</f>
        <v/>
      </c>
      <c r="K955" s="305" t="str">
        <f t="shared" si="51"/>
        <v/>
      </c>
      <c r="L955" s="289"/>
      <c r="M955" s="305" t="str">
        <f t="shared" si="51"/>
        <v/>
      </c>
      <c r="N955" s="289" t="b">
        <f>AND(RMDF!N955&gt;=0, RMDF!N955&lt;=1-RMDF!L955, RMDF!N955=ROUND(RMDF!N955,4))</f>
        <v>1</v>
      </c>
      <c r="O955" s="286" t="str">
        <f>IF(P955="","",IF(I955="","",IF(LEFT(I955,13)="Reclaimed pos",RawMaterialCode!$E$569,RawMaterialCode!$E$568)))</f>
        <v>Reclaimed pre-consumer mixed fibers (RM0578)</v>
      </c>
      <c r="P955" s="295">
        <f t="shared" si="52"/>
        <v>1</v>
      </c>
      <c r="Q955" s="202"/>
      <c r="R955" s="203"/>
      <c r="S955" s="204" t="str">
        <f t="shared" si="53"/>
        <v/>
      </c>
      <c r="T955" s="281"/>
      <c r="U955" s="281"/>
      <c r="V955" s="281"/>
      <c r="W955" s="281"/>
      <c r="X955" s="317">
        <f>RMDF!X955</f>
        <v>0</v>
      </c>
      <c r="Y955" s="318" t="str">
        <f>IF(X955=0,"",_xlfn.XLOOKUP(X955,StatePicklist!$1:$1,StatePicklist!$3:$3,"NA",0))</f>
        <v/>
      </c>
      <c r="Z955" s="297" t="str">
        <f ca="1">IF(RMDF!Y955="", "", IF(ISNUMBER(MATCH(RMDF!Y955, INDIRECT(Y955), 0)), "OK", "Invalid"))</f>
        <v/>
      </c>
      <c r="AA955" s="281"/>
      <c r="AB955" s="281"/>
      <c r="AC955" s="281"/>
      <c r="AD955" s="281" t="b">
        <f>AND(RMDF!AG955&gt;=0, RMDF!AG955&lt;=1-RMDF!Z955, RMDF!AG955=ROUND(RMDF!AG955,4))</f>
        <v>1</v>
      </c>
      <c r="AE955" s="317">
        <f>RMDF!AE955</f>
        <v>0</v>
      </c>
      <c r="AF955" s="318" t="str">
        <f>IF(AE955=0,"",_xlfn.XLOOKUP(AE955,StatePicklist!$1:$1,StatePicklist!$3:$3,"NA",0))</f>
        <v/>
      </c>
      <c r="AG955" s="297" t="str">
        <f ca="1">IF(RMDF!AF955="", "", IF(ISNUMBER(MATCH(RMDF!AF955, INDIRECT(AF955), 0)), "OK", "Invalid"))</f>
        <v/>
      </c>
      <c r="AH955" s="281"/>
      <c r="AI955" s="281"/>
      <c r="AJ955" s="281"/>
      <c r="AK955" s="281" t="b">
        <f>AND(RMDF!AN955&gt;=0, RMDF!AN955&lt;=1-SUM(RMDF!Z955,RMDF!AG955), RMDF!AN955=ROUND(RMDF!AN955,4))</f>
        <v>1</v>
      </c>
      <c r="AL955" s="317">
        <f>RMDF!AL955</f>
        <v>0</v>
      </c>
      <c r="AM955" s="318" t="str">
        <f>IF(AL955=0,"",_xlfn.XLOOKUP(AL955,StatePicklist!$1:$1,StatePicklist!$3:$3,"NA",0))</f>
        <v/>
      </c>
      <c r="AN955" s="297" t="str">
        <f ca="1">IF(RMDF!AM955="", "", IF(ISNUMBER(MATCH(RMDF!AM955, INDIRECT(AM955), 0)), "OK", "Invalid"))</f>
        <v/>
      </c>
      <c r="AO955" s="281"/>
      <c r="AP955" s="281"/>
      <c r="AQ955" s="281"/>
      <c r="AR955" s="281" t="b">
        <f>AND(RMDF!AU955&gt;=0, RMDF!AU955&lt;=1-SUM(RMDF!Z955,RMDF!AG955,RMDF!AN955), RMDF!AU955=ROUND(RMDF!AU955,4))</f>
        <v>1</v>
      </c>
      <c r="AS955" s="317">
        <f>RMDF!AS955</f>
        <v>0</v>
      </c>
      <c r="AT955" s="318" t="str">
        <f>IF(AS955=0,"",_xlfn.XLOOKUP(AS955,StatePicklist!$1:$1,StatePicklist!$3:$3,"NA",0))</f>
        <v/>
      </c>
      <c r="AU955" s="297" t="str">
        <f ca="1">IF(RMDF!AT955="", "", IF(ISNUMBER(MATCH(RMDF!AT955, INDIRECT(AT955), 0)), "OK", "Invalid"))</f>
        <v/>
      </c>
      <c r="AV955" s="281"/>
      <c r="AW955" s="281"/>
      <c r="AX955" s="281"/>
      <c r="AY955" s="281" t="b">
        <f>AND(RMDF!BB955&gt;=0, RMDF!BB955&lt;=1-SUM(RMDF!Z955,RMDF!AG955,RMDF!AN955,RMDF!AU955), RMDF!BB955=ROUND(RMDF!BB955,4))</f>
        <v>1</v>
      </c>
      <c r="AZ955" s="317">
        <f>RMDF!AZ955</f>
        <v>0</v>
      </c>
      <c r="BA955" s="318" t="str">
        <f>IF(AZ955=0,"",_xlfn.XLOOKUP(AZ955,StatePicklist!$1:$1,StatePicklist!$3:$3,"NA",0))</f>
        <v/>
      </c>
      <c r="BB955" s="297" t="str">
        <f ca="1">IF(RMDF!BA955="", "", IF(ISNUMBER(MATCH(RMDF!BA955, INDIRECT(BA955), 0)), "OK", "Invalid"))</f>
        <v/>
      </c>
      <c r="BC955" s="281"/>
      <c r="BD955" s="281"/>
      <c r="BE955" s="281"/>
      <c r="BF955" s="281" t="b">
        <f>AND(RMDF!BI955&gt;=0, RMDF!BI955&lt;=1-SUM(RMDF!Z955,RMDF!AG955,RMDF!AN955,RMDF!AU955,RMDF!BB955), RMDF!BI955=ROUND(RMDF!BI955,4))</f>
        <v>1</v>
      </c>
      <c r="BG955" s="317">
        <f>RMDF!BG955</f>
        <v>0</v>
      </c>
      <c r="BH955" s="318" t="str">
        <f>IF(BG955=0,"",_xlfn.XLOOKUP(BG955,StatePicklist!$1:$1,StatePicklist!$3:$3,"NA",0))</f>
        <v/>
      </c>
      <c r="BI955" s="297" t="str">
        <f ca="1">IF(RMDF!BH955="", "", IF(ISNUMBER(MATCH(RMDF!BH955, INDIRECT(BH955), 0)), "OK", "Invalid"))</f>
        <v/>
      </c>
      <c r="BJ955" s="281"/>
      <c r="BK955" s="281"/>
      <c r="BL955" s="281"/>
      <c r="BM955" s="281" t="b">
        <f>AND(RMDF!BP955&gt;=0, RMDF!BP955&lt;=1-SUM(RMDF!Z955,RMDF!AG955,RMDF!AN955,RMDF!AU955,RMDF!BB955,RMDF!BI955), RMDF!BP955=ROUND(RMDF!BP955,4))</f>
        <v>1</v>
      </c>
      <c r="BN955" s="317">
        <f>RMDF!BN955</f>
        <v>0</v>
      </c>
      <c r="BO955" s="318" t="str">
        <f>IF(BN955=0,"",_xlfn.XLOOKUP(BN955,StatePicklist!$1:$1,StatePicklist!$3:$3,"NA",0))</f>
        <v/>
      </c>
      <c r="BP955" s="297" t="str">
        <f ca="1">IF(RMDF!BO955="", "", IF(ISNUMBER(MATCH(RMDF!BO955, INDIRECT(BO955), 0)), "OK", "Invalid"))</f>
        <v/>
      </c>
      <c r="BQ955" s="281"/>
      <c r="BR955" s="281"/>
      <c r="BS955" s="281"/>
      <c r="BT955" s="281" t="b">
        <f>AND(RMDF!BW955&gt;=0, RMDF!BW955&lt;=1-SUM(RMDF!Z955,RMDF!AG955,RMDF!AN955,RMDF!AU955,RMDF!BB955,RMDF!BI955,RMDF!BP955), RMDF!BW955=ROUND(RMDF!BW955,4))</f>
        <v>1</v>
      </c>
      <c r="BU955" s="317">
        <f>RMDF!BU955</f>
        <v>0</v>
      </c>
      <c r="BV955" s="318" t="str">
        <f>IF(BU955=0,"",_xlfn.XLOOKUP(BU955,StatePicklist!$1:$1,StatePicklist!$3:$3,"NA",0))</f>
        <v/>
      </c>
      <c r="BW955" s="297" t="str">
        <f ca="1">IF(RMDF!BV955="", "", IF(ISNUMBER(MATCH(RMDF!BV955, INDIRECT(BV955), 0)), "OK", "Invalid"))</f>
        <v/>
      </c>
      <c r="BX955" s="281"/>
      <c r="BY955" s="281"/>
      <c r="BZ955" s="281"/>
      <c r="CA955" s="281" t="b">
        <f>AND(RMDF!CD955&gt;=0, RMDF!CD955&lt;=1-SUM(RMDF!Z955,RMDF!AG955,RMDF!AN955,RMDF!AU955,RMDF!BB955,RMDF!BI955,RMDF!BP955,RMDF!BW955), RMDF!CD955=ROUND(RMDF!CD955,4))</f>
        <v>1</v>
      </c>
      <c r="CB955" s="317">
        <f>RMDF!CB955</f>
        <v>0</v>
      </c>
      <c r="CC955" s="318" t="str">
        <f>IF(CB955=0,"",_xlfn.XLOOKUP(CB955,StatePicklist!$1:$1,StatePicklist!$3:$3,"NA",0))</f>
        <v/>
      </c>
      <c r="CD955" s="297" t="str">
        <f ca="1">IF(RMDF!CC955="", "", IF(ISNUMBER(MATCH(RMDF!CC955, INDIRECT(CC955), 0)), "OK", "Invalid"))</f>
        <v/>
      </c>
      <c r="CE955" s="281"/>
      <c r="CF955" s="281"/>
      <c r="CG955" s="281"/>
      <c r="CH955" s="281" t="b">
        <f>AND(RMDF!CK955&gt;=0, RMDF!CK955&lt;=1-SUM(RMDF!Z955,RMDF!AG955,RMDF!AN955,RMDF!AU955,RMDF!BB955,RMDF!BI955,RMDF!BP955,RMDF!BW955,RMDF!CD955), RMDF!CK955=ROUND(RMDF!CK955,4))</f>
        <v>1</v>
      </c>
      <c r="CI955" s="317">
        <f>RMDF!CI955</f>
        <v>0</v>
      </c>
      <c r="CJ955" s="318" t="str">
        <f>IF(CI955=0,"",_xlfn.XLOOKUP(CI955,StatePicklist!$1:$1,StatePicklist!$3:$3,"NA",0))</f>
        <v/>
      </c>
      <c r="CK955" s="297" t="str">
        <f ca="1">IF(RMDF!CJ955="", "", IF(ISNUMBER(MATCH(RMDF!CJ955, INDIRECT(CJ955), 0)), "OK", "Invalid"))</f>
        <v/>
      </c>
      <c r="CL955" s="281"/>
      <c r="CM955" s="281"/>
      <c r="CN955" s="281"/>
      <c r="CO955" s="281" t="b">
        <f>AND(RMDF!CR955&gt;=0, RMDF!CR955&lt;=1-SUM(RMDF!Z955,RMDF!AG955,RMDF!AN955,RMDF!AU955,RMDF!BB955,RMDF!BI955,RMDF!BP955,RMDF!BW955,RMDF!CD955,RMDF!CK955), RMDF!CR955=ROUND(RMDF!CR955,4))</f>
        <v>1</v>
      </c>
      <c r="CP955" s="317">
        <f>RMDF!CP955</f>
        <v>0</v>
      </c>
      <c r="CQ955" s="318" t="str">
        <f>IF(CP955=0,"",_xlfn.XLOOKUP(CP955,StatePicklist!$1:$1,StatePicklist!$3:$3,"NA",0))</f>
        <v/>
      </c>
      <c r="CR955" s="297" t="str">
        <f ca="1">IF(RMDF!CQ955="", "", IF(ISNUMBER(MATCH(RMDF!CQ955, INDIRECT(CQ955), 0)), "OK", "Invalid"))</f>
        <v/>
      </c>
      <c r="CS955" s="281"/>
      <c r="CT955" s="281"/>
      <c r="CU955" s="281"/>
      <c r="CV955" s="281" t="b">
        <f>AND(RMDF!CY955&gt;=0, RMDF!CY955&lt;=1-SUM(RMDF!Z955,RMDF!AG955,RMDF!AN955,RMDF!AU955,RMDF!BB955,RMDF!BI955,RMDF!BP955,RMDF!BW955,RMDF!CD955,RMDF!CK955,RMDF!CR955), RMDF!CY955=ROUND(RMDF!CY955,4))</f>
        <v>1</v>
      </c>
      <c r="CW955" s="317">
        <f>RMDF!CW955</f>
        <v>0</v>
      </c>
      <c r="CX955" s="318" t="str">
        <f>IF(CW955=0,"",_xlfn.XLOOKUP(CW955,StatePicklist!$1:$1,StatePicklist!$3:$3,"NA",0))</f>
        <v/>
      </c>
      <c r="CY955" s="297" t="str">
        <f ca="1">IF(RMDF!CX955="", "", IF(ISNUMBER(MATCH(RMDF!CX955, INDIRECT(CX955), 0)), "OK", "Invalid"))</f>
        <v/>
      </c>
      <c r="CZ955" s="281"/>
      <c r="DA955" s="281"/>
      <c r="DB955" s="281"/>
      <c r="DC955" s="281" t="b">
        <f>AND(RMDF!DF955&gt;=0, RMDF!DF955&lt;=1-SUM(RMDF!Z955,RMDF!AG955,RMDF!AN955,RMDF!AU955,RMDF!BB955,RMDF!BI955,RMDF!BP955,RMDF!BW955,RMDF!CD955,RMDF!CK955,RMDF!CR955,RMDF!CY955), RMDF!DF955=ROUND(RMDF!DF955,4))</f>
        <v>1</v>
      </c>
      <c r="DD955" s="317">
        <f>RMDF!DD955</f>
        <v>0</v>
      </c>
      <c r="DE955" s="318" t="str">
        <f>IF(DD955=0,"",_xlfn.XLOOKUP(DD955,StatePicklist!$1:$1,StatePicklist!$3:$3,"NA",0))</f>
        <v/>
      </c>
      <c r="DF955" s="297" t="str">
        <f ca="1">IF(RMDF!DE955="", "", IF(ISNUMBER(MATCH(RMDF!DE955, INDIRECT(DE955), 0)), "OK", "Invalid"))</f>
        <v/>
      </c>
      <c r="DG955" s="281"/>
      <c r="DH955" s="281"/>
      <c r="DI955" s="281"/>
      <c r="DJ955" s="281" t="b">
        <f>AND(RMDF!DM955&gt;=0, RMDF!DM955&lt;=1-SUM(RMDF!Z955,RMDF!AG955,RMDF!AN955,RMDF!AU955,RMDF!BB955,RMDF!BI955,RMDF!BP955,RMDF!BW955,RMDF!CD955,RMDF!CK955,RMDF!CR955,RMDF!CY955,RMDF!DF955), RMDF!DM955=ROUND(RMDF!DM955,4))</f>
        <v>1</v>
      </c>
      <c r="DK955" s="317">
        <f>RMDF!DK955</f>
        <v>0</v>
      </c>
      <c r="DL955" s="318" t="str">
        <f>IF(DK955=0,"",_xlfn.XLOOKUP(DK955,StatePicklist!$1:$1,StatePicklist!$3:$3,"NA",0))</f>
        <v/>
      </c>
      <c r="DM955" s="297" t="str">
        <f ca="1">IF(RMDF!DL955="", "", IF(ISNUMBER(MATCH(RMDF!DL955, INDIRECT(DL955), 0)), "OK", "Invalid"))</f>
        <v/>
      </c>
      <c r="DN955" s="281"/>
      <c r="DO955" s="281"/>
      <c r="DP955" s="281"/>
      <c r="DQ955" s="281" t="b">
        <f>AND(RMDF!DT955&gt;=0, RMDF!DT955&lt;=1-SUM(RMDF!Z955,RMDF!AG955,RMDF!AN955,RMDF!AU955,RMDF!BB955,RMDF!BI955,RMDF!BP955,RMDF!BW955,RMDF!CD955,RMDF!CK955,RMDF!CR955,RMDF!CY955,RMDF!DF955,RMDF!DM955), RMDF!DT955=ROUND(RMDF!DT955,4))</f>
        <v>1</v>
      </c>
      <c r="DR955" s="317">
        <f>RMDF!DR955</f>
        <v>0</v>
      </c>
      <c r="DS955" s="318" t="str">
        <f>IF(DR955=0,"",_xlfn.XLOOKUP(DR955,StatePicklist!$1:$1,StatePicklist!$3:$3,"NA",0))</f>
        <v/>
      </c>
      <c r="DT955" s="297" t="str">
        <f ca="1">IF(RMDF!DS955="", "", IF(ISNUMBER(MATCH(RMDF!DS955, INDIRECT(DS955), 0)), "OK", "Invalid"))</f>
        <v/>
      </c>
      <c r="DU955" s="281"/>
      <c r="DV955" s="281"/>
      <c r="DW955" s="281"/>
      <c r="DX955" s="281" t="b">
        <f>AND(RMDF!EA955&gt;=0, RMDF!EA955&lt;=1-SUM(RMDF!Z955,RMDF!AG955,RMDF!AN955,RMDF!AU955,RMDF!BB955,RMDF!BI955,RMDF!BP955,RMDF!BW955,RMDF!CD955,RMDF!CK955,RMDF!CR955,RMDF!CY955,RMDF!DF955,RMDF!DM955,RMDF!DT955), RMDF!EA955=ROUND(RMDF!EA955,4))</f>
        <v>1</v>
      </c>
      <c r="DY955" s="317">
        <f>RMDF!DY955</f>
        <v>0</v>
      </c>
      <c r="DZ955" s="318" t="str">
        <f>IF(DY955=0,"",_xlfn.XLOOKUP(DY955,StatePicklist!$1:$1,StatePicklist!$3:$3,"NA",0))</f>
        <v/>
      </c>
      <c r="EA955" s="297" t="str">
        <f ca="1">IF(RMDF!DZ955="", "", IF(ISNUMBER(MATCH(RMDF!DZ955, INDIRECT(DZ955), 0)), "OK", "Invalid"))</f>
        <v/>
      </c>
      <c r="EB955" s="281"/>
      <c r="EC955" s="281"/>
      <c r="ED955" s="281"/>
      <c r="EE955" s="281" t="b">
        <f>AND(RMDF!EH955&gt;=0, RMDF!EH955&lt;=1-SUM(RMDF!Z955,RMDF!AG955,RMDF!AN955,RMDF!AU955,RMDF!BB955,RMDF!BI955,RMDF!BP955,RMDF!BW955,RMDF!CD955,RMDF!CK955,RMDF!CR955,RMDF!CY955,RMDF!DF955,RMDF!DM955,RMDF!DT955,RMDF!EA955), RMDF!EH955=ROUND(RMDF!EH955,4))</f>
        <v>1</v>
      </c>
      <c r="EF955" s="317">
        <f>RMDF!EF955</f>
        <v>0</v>
      </c>
      <c r="EG955" s="318" t="str">
        <f>IF(EF955=0,"",_xlfn.XLOOKUP(EF955,StatePicklist!$1:$1,StatePicklist!$3:$3,"NA",0))</f>
        <v/>
      </c>
      <c r="EH955" s="297" t="str">
        <f ca="1">IF(RMDF!EG955="", "", IF(ISNUMBER(MATCH(RMDF!EG955, INDIRECT(EG955), 0)), "OK", "Invalid"))</f>
        <v/>
      </c>
      <c r="EI955" s="281"/>
      <c r="EJ955" s="281"/>
      <c r="EK955" s="281"/>
      <c r="EL955" s="281" t="b">
        <f>AND(RMDF!EO955&gt;=0, RMDF!EO955&lt;=1-SUM(RMDF!Z955,RMDF!AG955,RMDF!AN955,RMDF!AU955,RMDF!BB955,RMDF!BI955,RMDF!BP955,RMDF!BW955,RMDF!CD955,RMDF!CK955,RMDF!CR955,RMDF!CY955,RMDF!DF955,RMDF!DM955,RMDF!DT955,RMDF!EA955,RMDF!EH955), RMDF!EO955=ROUND(RMDF!EO955,4))</f>
        <v>1</v>
      </c>
      <c r="EM955" s="317">
        <f>RMDF!EM955</f>
        <v>0</v>
      </c>
      <c r="EN955" s="318" t="str">
        <f>IF(EM955=0,"",_xlfn.XLOOKUP(EM955,StatePicklist!$1:$1,StatePicklist!$3:$3,"NA",0))</f>
        <v/>
      </c>
      <c r="EO955" s="297" t="str">
        <f ca="1">IF(RMDF!EN955="", "", IF(ISNUMBER(MATCH(RMDF!EN955, INDIRECT(EN955), 0)), "OK", "Invalid"))</f>
        <v/>
      </c>
      <c r="EP955" s="281"/>
      <c r="EQ955" s="281"/>
      <c r="ER955" s="281"/>
      <c r="ES955" s="281" t="b">
        <f>AND(RMDF!EV955&gt;=0, RMDF!EV955&lt;=1-SUM(RMDF!Z955,RMDF!AG955,RMDF!AN955,RMDF!AU955,RMDF!BB955,RMDF!BI955,RMDF!BP955,RMDF!BW955,RMDF!CD955,RMDF!CK955,RMDF!CR955,RMDF!CY955,RMDF!DF955,RMDF!DM955,RMDF!DT955,RMDF!EA955,RMDF!EH955,RMDF!EO955), RMDF!EV955=ROUND(RMDF!EV955,4))</f>
        <v>1</v>
      </c>
      <c r="ET955" s="317">
        <f>RMDF!ET955</f>
        <v>0</v>
      </c>
      <c r="EU955" s="318" t="str">
        <f>IF(ET955=0,"",_xlfn.XLOOKUP(ET955,StatePicklist!$1:$1,StatePicklist!$3:$3,"NA",0))</f>
        <v/>
      </c>
      <c r="EV955" s="297" t="str">
        <f ca="1">IF(RMDF!EU955="", "", IF(ISNUMBER(MATCH(RMDF!EU955, INDIRECT(EU955), 0)), "OK", "Invalid"))</f>
        <v/>
      </c>
      <c r="EW955" s="281"/>
      <c r="EX955" s="281"/>
      <c r="EY955" s="281"/>
      <c r="EZ955" s="281" t="b">
        <f>AND(RMDF!FC955&gt;=0, RMDF!FC955&lt;=1-SUM(RMDF!Z955,RMDF!AG955,RMDF!AN955,RMDF!AU955,RMDF!BB955,RMDF!BI955,RMDF!BP955,RMDF!BW955,RMDF!CD955,RMDF!CK955,RMDF!CR955,RMDF!CY955,RMDF!DF955,RMDF!DM955,RMDF!DT955,RMDF!EA955,RMDF!EH955,RMDF!EO955,RMDF!EV955), RMDF!FC955=ROUND(RMDF!FC955,4))</f>
        <v>1</v>
      </c>
      <c r="FA955" s="317">
        <f>RMDF!FA955</f>
        <v>0</v>
      </c>
      <c r="FB955" s="318" t="str">
        <f>IF(FA955=0,"",_xlfn.XLOOKUP(FA955,StatePicklist!$1:$1,StatePicklist!$3:$3,"NA",0))</f>
        <v/>
      </c>
      <c r="FC955" s="297" t="str">
        <f ca="1">IF(RMDF!FB955="", "", IF(ISNUMBER(MATCH(RMDF!FB955, INDIRECT(FB955), 0)), "OK", "Invalid"))</f>
        <v/>
      </c>
    </row>
    <row r="956" spans="1:159" s="205" customFormat="1" ht="39.9" customHeight="1" x14ac:dyDescent="0.25">
      <c r="A956" s="206"/>
      <c r="B956" s="196"/>
      <c r="C956" s="197"/>
      <c r="D956" s="198"/>
      <c r="E956" s="199"/>
      <c r="F956" s="200"/>
      <c r="G956" s="201"/>
      <c r="H956" s="292"/>
      <c r="I956" s="305">
        <f>RMDF!I956</f>
        <v>0</v>
      </c>
      <c r="J956" s="305" t="str">
        <f>IF(I956=ProductCode!$B$30,"PDReclPost",IF(OR(I956=ProductCode!$C$30,I956=ProductCode!$E$30,I956=ProductCode!$G$30),"PDPreCon",IF(OR(I956=ProductCode!$D$30,I956=ProductCode!$F$30),"PDNotReclPost","")))</f>
        <v/>
      </c>
      <c r="K956" s="305" t="str">
        <f t="shared" si="51"/>
        <v/>
      </c>
      <c r="L956" s="289"/>
      <c r="M956" s="305" t="str">
        <f t="shared" si="51"/>
        <v/>
      </c>
      <c r="N956" s="289" t="b">
        <f>AND(RMDF!N956&gt;=0, RMDF!N956&lt;=1-RMDF!L956, RMDF!N956=ROUND(RMDF!N956,4))</f>
        <v>1</v>
      </c>
      <c r="O956" s="286" t="str">
        <f>IF(P956="","",IF(I956="","",IF(LEFT(I956,13)="Reclaimed pos",RawMaterialCode!$E$569,RawMaterialCode!$E$568)))</f>
        <v>Reclaimed pre-consumer mixed fibers (RM0578)</v>
      </c>
      <c r="P956" s="295">
        <f t="shared" si="52"/>
        <v>1</v>
      </c>
      <c r="Q956" s="202"/>
      <c r="R956" s="203"/>
      <c r="S956" s="204" t="str">
        <f t="shared" si="53"/>
        <v/>
      </c>
      <c r="T956" s="281"/>
      <c r="U956" s="281"/>
      <c r="V956" s="281"/>
      <c r="W956" s="281"/>
      <c r="X956" s="317">
        <f>RMDF!X956</f>
        <v>0</v>
      </c>
      <c r="Y956" s="318" t="str">
        <f>IF(X956=0,"",_xlfn.XLOOKUP(X956,StatePicklist!$1:$1,StatePicklist!$3:$3,"NA",0))</f>
        <v/>
      </c>
      <c r="Z956" s="297" t="str">
        <f ca="1">IF(RMDF!Y956="", "", IF(ISNUMBER(MATCH(RMDF!Y956, INDIRECT(Y956), 0)), "OK", "Invalid"))</f>
        <v/>
      </c>
      <c r="AA956" s="281"/>
      <c r="AB956" s="281"/>
      <c r="AC956" s="281"/>
      <c r="AD956" s="281" t="b">
        <f>AND(RMDF!AG956&gt;=0, RMDF!AG956&lt;=1-RMDF!Z956, RMDF!AG956=ROUND(RMDF!AG956,4))</f>
        <v>1</v>
      </c>
      <c r="AE956" s="317">
        <f>RMDF!AE956</f>
        <v>0</v>
      </c>
      <c r="AF956" s="318" t="str">
        <f>IF(AE956=0,"",_xlfn.XLOOKUP(AE956,StatePicklist!$1:$1,StatePicklist!$3:$3,"NA",0))</f>
        <v/>
      </c>
      <c r="AG956" s="297" t="str">
        <f ca="1">IF(RMDF!AF956="", "", IF(ISNUMBER(MATCH(RMDF!AF956, INDIRECT(AF956), 0)), "OK", "Invalid"))</f>
        <v/>
      </c>
      <c r="AH956" s="281"/>
      <c r="AI956" s="281"/>
      <c r="AJ956" s="281"/>
      <c r="AK956" s="281" t="b">
        <f>AND(RMDF!AN956&gt;=0, RMDF!AN956&lt;=1-SUM(RMDF!Z956,RMDF!AG956), RMDF!AN956=ROUND(RMDF!AN956,4))</f>
        <v>1</v>
      </c>
      <c r="AL956" s="317">
        <f>RMDF!AL956</f>
        <v>0</v>
      </c>
      <c r="AM956" s="318" t="str">
        <f>IF(AL956=0,"",_xlfn.XLOOKUP(AL956,StatePicklist!$1:$1,StatePicklist!$3:$3,"NA",0))</f>
        <v/>
      </c>
      <c r="AN956" s="297" t="str">
        <f ca="1">IF(RMDF!AM956="", "", IF(ISNUMBER(MATCH(RMDF!AM956, INDIRECT(AM956), 0)), "OK", "Invalid"))</f>
        <v/>
      </c>
      <c r="AO956" s="281"/>
      <c r="AP956" s="281"/>
      <c r="AQ956" s="281"/>
      <c r="AR956" s="281" t="b">
        <f>AND(RMDF!AU956&gt;=0, RMDF!AU956&lt;=1-SUM(RMDF!Z956,RMDF!AG956,RMDF!AN956), RMDF!AU956=ROUND(RMDF!AU956,4))</f>
        <v>1</v>
      </c>
      <c r="AS956" s="317">
        <f>RMDF!AS956</f>
        <v>0</v>
      </c>
      <c r="AT956" s="318" t="str">
        <f>IF(AS956=0,"",_xlfn.XLOOKUP(AS956,StatePicklist!$1:$1,StatePicklist!$3:$3,"NA",0))</f>
        <v/>
      </c>
      <c r="AU956" s="297" t="str">
        <f ca="1">IF(RMDF!AT956="", "", IF(ISNUMBER(MATCH(RMDF!AT956, INDIRECT(AT956), 0)), "OK", "Invalid"))</f>
        <v/>
      </c>
      <c r="AV956" s="281"/>
      <c r="AW956" s="281"/>
      <c r="AX956" s="281"/>
      <c r="AY956" s="281" t="b">
        <f>AND(RMDF!BB956&gt;=0, RMDF!BB956&lt;=1-SUM(RMDF!Z956,RMDF!AG956,RMDF!AN956,RMDF!AU956), RMDF!BB956=ROUND(RMDF!BB956,4))</f>
        <v>1</v>
      </c>
      <c r="AZ956" s="317">
        <f>RMDF!AZ956</f>
        <v>0</v>
      </c>
      <c r="BA956" s="318" t="str">
        <f>IF(AZ956=0,"",_xlfn.XLOOKUP(AZ956,StatePicklist!$1:$1,StatePicklist!$3:$3,"NA",0))</f>
        <v/>
      </c>
      <c r="BB956" s="297" t="str">
        <f ca="1">IF(RMDF!BA956="", "", IF(ISNUMBER(MATCH(RMDF!BA956, INDIRECT(BA956), 0)), "OK", "Invalid"))</f>
        <v/>
      </c>
      <c r="BC956" s="281"/>
      <c r="BD956" s="281"/>
      <c r="BE956" s="281"/>
      <c r="BF956" s="281" t="b">
        <f>AND(RMDF!BI956&gt;=0, RMDF!BI956&lt;=1-SUM(RMDF!Z956,RMDF!AG956,RMDF!AN956,RMDF!AU956,RMDF!BB956), RMDF!BI956=ROUND(RMDF!BI956,4))</f>
        <v>1</v>
      </c>
      <c r="BG956" s="317">
        <f>RMDF!BG956</f>
        <v>0</v>
      </c>
      <c r="BH956" s="318" t="str">
        <f>IF(BG956=0,"",_xlfn.XLOOKUP(BG956,StatePicklist!$1:$1,StatePicklist!$3:$3,"NA",0))</f>
        <v/>
      </c>
      <c r="BI956" s="297" t="str">
        <f ca="1">IF(RMDF!BH956="", "", IF(ISNUMBER(MATCH(RMDF!BH956, INDIRECT(BH956), 0)), "OK", "Invalid"))</f>
        <v/>
      </c>
      <c r="BJ956" s="281"/>
      <c r="BK956" s="281"/>
      <c r="BL956" s="281"/>
      <c r="BM956" s="281" t="b">
        <f>AND(RMDF!BP956&gt;=0, RMDF!BP956&lt;=1-SUM(RMDF!Z956,RMDF!AG956,RMDF!AN956,RMDF!AU956,RMDF!BB956,RMDF!BI956), RMDF!BP956=ROUND(RMDF!BP956,4))</f>
        <v>1</v>
      </c>
      <c r="BN956" s="317">
        <f>RMDF!BN956</f>
        <v>0</v>
      </c>
      <c r="BO956" s="318" t="str">
        <f>IF(BN956=0,"",_xlfn.XLOOKUP(BN956,StatePicklist!$1:$1,StatePicklist!$3:$3,"NA",0))</f>
        <v/>
      </c>
      <c r="BP956" s="297" t="str">
        <f ca="1">IF(RMDF!BO956="", "", IF(ISNUMBER(MATCH(RMDF!BO956, INDIRECT(BO956), 0)), "OK", "Invalid"))</f>
        <v/>
      </c>
      <c r="BQ956" s="281"/>
      <c r="BR956" s="281"/>
      <c r="BS956" s="281"/>
      <c r="BT956" s="281" t="b">
        <f>AND(RMDF!BW956&gt;=0, RMDF!BW956&lt;=1-SUM(RMDF!Z956,RMDF!AG956,RMDF!AN956,RMDF!AU956,RMDF!BB956,RMDF!BI956,RMDF!BP956), RMDF!BW956=ROUND(RMDF!BW956,4))</f>
        <v>1</v>
      </c>
      <c r="BU956" s="317">
        <f>RMDF!BU956</f>
        <v>0</v>
      </c>
      <c r="BV956" s="318" t="str">
        <f>IF(BU956=0,"",_xlfn.XLOOKUP(BU956,StatePicklist!$1:$1,StatePicklist!$3:$3,"NA",0))</f>
        <v/>
      </c>
      <c r="BW956" s="297" t="str">
        <f ca="1">IF(RMDF!BV956="", "", IF(ISNUMBER(MATCH(RMDF!BV956, INDIRECT(BV956), 0)), "OK", "Invalid"))</f>
        <v/>
      </c>
      <c r="BX956" s="281"/>
      <c r="BY956" s="281"/>
      <c r="BZ956" s="281"/>
      <c r="CA956" s="281" t="b">
        <f>AND(RMDF!CD956&gt;=0, RMDF!CD956&lt;=1-SUM(RMDF!Z956,RMDF!AG956,RMDF!AN956,RMDF!AU956,RMDF!BB956,RMDF!BI956,RMDF!BP956,RMDF!BW956), RMDF!CD956=ROUND(RMDF!CD956,4))</f>
        <v>1</v>
      </c>
      <c r="CB956" s="317">
        <f>RMDF!CB956</f>
        <v>0</v>
      </c>
      <c r="CC956" s="318" t="str">
        <f>IF(CB956=0,"",_xlfn.XLOOKUP(CB956,StatePicklist!$1:$1,StatePicklist!$3:$3,"NA",0))</f>
        <v/>
      </c>
      <c r="CD956" s="297" t="str">
        <f ca="1">IF(RMDF!CC956="", "", IF(ISNUMBER(MATCH(RMDF!CC956, INDIRECT(CC956), 0)), "OK", "Invalid"))</f>
        <v/>
      </c>
      <c r="CE956" s="281"/>
      <c r="CF956" s="281"/>
      <c r="CG956" s="281"/>
      <c r="CH956" s="281" t="b">
        <f>AND(RMDF!CK956&gt;=0, RMDF!CK956&lt;=1-SUM(RMDF!Z956,RMDF!AG956,RMDF!AN956,RMDF!AU956,RMDF!BB956,RMDF!BI956,RMDF!BP956,RMDF!BW956,RMDF!CD956), RMDF!CK956=ROUND(RMDF!CK956,4))</f>
        <v>1</v>
      </c>
      <c r="CI956" s="317">
        <f>RMDF!CI956</f>
        <v>0</v>
      </c>
      <c r="CJ956" s="318" t="str">
        <f>IF(CI956=0,"",_xlfn.XLOOKUP(CI956,StatePicklist!$1:$1,StatePicklist!$3:$3,"NA",0))</f>
        <v/>
      </c>
      <c r="CK956" s="297" t="str">
        <f ca="1">IF(RMDF!CJ956="", "", IF(ISNUMBER(MATCH(RMDF!CJ956, INDIRECT(CJ956), 0)), "OK", "Invalid"))</f>
        <v/>
      </c>
      <c r="CL956" s="281"/>
      <c r="CM956" s="281"/>
      <c r="CN956" s="281"/>
      <c r="CO956" s="281" t="b">
        <f>AND(RMDF!CR956&gt;=0, RMDF!CR956&lt;=1-SUM(RMDF!Z956,RMDF!AG956,RMDF!AN956,RMDF!AU956,RMDF!BB956,RMDF!BI956,RMDF!BP956,RMDF!BW956,RMDF!CD956,RMDF!CK956), RMDF!CR956=ROUND(RMDF!CR956,4))</f>
        <v>1</v>
      </c>
      <c r="CP956" s="317">
        <f>RMDF!CP956</f>
        <v>0</v>
      </c>
      <c r="CQ956" s="318" t="str">
        <f>IF(CP956=0,"",_xlfn.XLOOKUP(CP956,StatePicklist!$1:$1,StatePicklist!$3:$3,"NA",0))</f>
        <v/>
      </c>
      <c r="CR956" s="297" t="str">
        <f ca="1">IF(RMDF!CQ956="", "", IF(ISNUMBER(MATCH(RMDF!CQ956, INDIRECT(CQ956), 0)), "OK", "Invalid"))</f>
        <v/>
      </c>
      <c r="CS956" s="281"/>
      <c r="CT956" s="281"/>
      <c r="CU956" s="281"/>
      <c r="CV956" s="281" t="b">
        <f>AND(RMDF!CY956&gt;=0, RMDF!CY956&lt;=1-SUM(RMDF!Z956,RMDF!AG956,RMDF!AN956,RMDF!AU956,RMDF!BB956,RMDF!BI956,RMDF!BP956,RMDF!BW956,RMDF!CD956,RMDF!CK956,RMDF!CR956), RMDF!CY956=ROUND(RMDF!CY956,4))</f>
        <v>1</v>
      </c>
      <c r="CW956" s="317">
        <f>RMDF!CW956</f>
        <v>0</v>
      </c>
      <c r="CX956" s="318" t="str">
        <f>IF(CW956=0,"",_xlfn.XLOOKUP(CW956,StatePicklist!$1:$1,StatePicklist!$3:$3,"NA",0))</f>
        <v/>
      </c>
      <c r="CY956" s="297" t="str">
        <f ca="1">IF(RMDF!CX956="", "", IF(ISNUMBER(MATCH(RMDF!CX956, INDIRECT(CX956), 0)), "OK", "Invalid"))</f>
        <v/>
      </c>
      <c r="CZ956" s="281"/>
      <c r="DA956" s="281"/>
      <c r="DB956" s="281"/>
      <c r="DC956" s="281" t="b">
        <f>AND(RMDF!DF956&gt;=0, RMDF!DF956&lt;=1-SUM(RMDF!Z956,RMDF!AG956,RMDF!AN956,RMDF!AU956,RMDF!BB956,RMDF!BI956,RMDF!BP956,RMDF!BW956,RMDF!CD956,RMDF!CK956,RMDF!CR956,RMDF!CY956), RMDF!DF956=ROUND(RMDF!DF956,4))</f>
        <v>1</v>
      </c>
      <c r="DD956" s="317">
        <f>RMDF!DD956</f>
        <v>0</v>
      </c>
      <c r="DE956" s="318" t="str">
        <f>IF(DD956=0,"",_xlfn.XLOOKUP(DD956,StatePicklist!$1:$1,StatePicklist!$3:$3,"NA",0))</f>
        <v/>
      </c>
      <c r="DF956" s="297" t="str">
        <f ca="1">IF(RMDF!DE956="", "", IF(ISNUMBER(MATCH(RMDF!DE956, INDIRECT(DE956), 0)), "OK", "Invalid"))</f>
        <v/>
      </c>
      <c r="DG956" s="281"/>
      <c r="DH956" s="281"/>
      <c r="DI956" s="281"/>
      <c r="DJ956" s="281" t="b">
        <f>AND(RMDF!DM956&gt;=0, RMDF!DM956&lt;=1-SUM(RMDF!Z956,RMDF!AG956,RMDF!AN956,RMDF!AU956,RMDF!BB956,RMDF!BI956,RMDF!BP956,RMDF!BW956,RMDF!CD956,RMDF!CK956,RMDF!CR956,RMDF!CY956,RMDF!DF956), RMDF!DM956=ROUND(RMDF!DM956,4))</f>
        <v>1</v>
      </c>
      <c r="DK956" s="317">
        <f>RMDF!DK956</f>
        <v>0</v>
      </c>
      <c r="DL956" s="318" t="str">
        <f>IF(DK956=0,"",_xlfn.XLOOKUP(DK956,StatePicklist!$1:$1,StatePicklist!$3:$3,"NA",0))</f>
        <v/>
      </c>
      <c r="DM956" s="297" t="str">
        <f ca="1">IF(RMDF!DL956="", "", IF(ISNUMBER(MATCH(RMDF!DL956, INDIRECT(DL956), 0)), "OK", "Invalid"))</f>
        <v/>
      </c>
      <c r="DN956" s="281"/>
      <c r="DO956" s="281"/>
      <c r="DP956" s="281"/>
      <c r="DQ956" s="281" t="b">
        <f>AND(RMDF!DT956&gt;=0, RMDF!DT956&lt;=1-SUM(RMDF!Z956,RMDF!AG956,RMDF!AN956,RMDF!AU956,RMDF!BB956,RMDF!BI956,RMDF!BP956,RMDF!BW956,RMDF!CD956,RMDF!CK956,RMDF!CR956,RMDF!CY956,RMDF!DF956,RMDF!DM956), RMDF!DT956=ROUND(RMDF!DT956,4))</f>
        <v>1</v>
      </c>
      <c r="DR956" s="317">
        <f>RMDF!DR956</f>
        <v>0</v>
      </c>
      <c r="DS956" s="318" t="str">
        <f>IF(DR956=0,"",_xlfn.XLOOKUP(DR956,StatePicklist!$1:$1,StatePicklist!$3:$3,"NA",0))</f>
        <v/>
      </c>
      <c r="DT956" s="297" t="str">
        <f ca="1">IF(RMDF!DS956="", "", IF(ISNUMBER(MATCH(RMDF!DS956, INDIRECT(DS956), 0)), "OK", "Invalid"))</f>
        <v/>
      </c>
      <c r="DU956" s="281"/>
      <c r="DV956" s="281"/>
      <c r="DW956" s="281"/>
      <c r="DX956" s="281" t="b">
        <f>AND(RMDF!EA956&gt;=0, RMDF!EA956&lt;=1-SUM(RMDF!Z956,RMDF!AG956,RMDF!AN956,RMDF!AU956,RMDF!BB956,RMDF!BI956,RMDF!BP956,RMDF!BW956,RMDF!CD956,RMDF!CK956,RMDF!CR956,RMDF!CY956,RMDF!DF956,RMDF!DM956,RMDF!DT956), RMDF!EA956=ROUND(RMDF!EA956,4))</f>
        <v>1</v>
      </c>
      <c r="DY956" s="317">
        <f>RMDF!DY956</f>
        <v>0</v>
      </c>
      <c r="DZ956" s="318" t="str">
        <f>IF(DY956=0,"",_xlfn.XLOOKUP(DY956,StatePicklist!$1:$1,StatePicklist!$3:$3,"NA",0))</f>
        <v/>
      </c>
      <c r="EA956" s="297" t="str">
        <f ca="1">IF(RMDF!DZ956="", "", IF(ISNUMBER(MATCH(RMDF!DZ956, INDIRECT(DZ956), 0)), "OK", "Invalid"))</f>
        <v/>
      </c>
      <c r="EB956" s="281"/>
      <c r="EC956" s="281"/>
      <c r="ED956" s="281"/>
      <c r="EE956" s="281" t="b">
        <f>AND(RMDF!EH956&gt;=0, RMDF!EH956&lt;=1-SUM(RMDF!Z956,RMDF!AG956,RMDF!AN956,RMDF!AU956,RMDF!BB956,RMDF!BI956,RMDF!BP956,RMDF!BW956,RMDF!CD956,RMDF!CK956,RMDF!CR956,RMDF!CY956,RMDF!DF956,RMDF!DM956,RMDF!DT956,RMDF!EA956), RMDF!EH956=ROUND(RMDF!EH956,4))</f>
        <v>1</v>
      </c>
      <c r="EF956" s="317">
        <f>RMDF!EF956</f>
        <v>0</v>
      </c>
      <c r="EG956" s="318" t="str">
        <f>IF(EF956=0,"",_xlfn.XLOOKUP(EF956,StatePicklist!$1:$1,StatePicklist!$3:$3,"NA",0))</f>
        <v/>
      </c>
      <c r="EH956" s="297" t="str">
        <f ca="1">IF(RMDF!EG956="", "", IF(ISNUMBER(MATCH(RMDF!EG956, INDIRECT(EG956), 0)), "OK", "Invalid"))</f>
        <v/>
      </c>
      <c r="EI956" s="281"/>
      <c r="EJ956" s="281"/>
      <c r="EK956" s="281"/>
      <c r="EL956" s="281" t="b">
        <f>AND(RMDF!EO956&gt;=0, RMDF!EO956&lt;=1-SUM(RMDF!Z956,RMDF!AG956,RMDF!AN956,RMDF!AU956,RMDF!BB956,RMDF!BI956,RMDF!BP956,RMDF!BW956,RMDF!CD956,RMDF!CK956,RMDF!CR956,RMDF!CY956,RMDF!DF956,RMDF!DM956,RMDF!DT956,RMDF!EA956,RMDF!EH956), RMDF!EO956=ROUND(RMDF!EO956,4))</f>
        <v>1</v>
      </c>
      <c r="EM956" s="317">
        <f>RMDF!EM956</f>
        <v>0</v>
      </c>
      <c r="EN956" s="318" t="str">
        <f>IF(EM956=0,"",_xlfn.XLOOKUP(EM956,StatePicklist!$1:$1,StatePicklist!$3:$3,"NA",0))</f>
        <v/>
      </c>
      <c r="EO956" s="297" t="str">
        <f ca="1">IF(RMDF!EN956="", "", IF(ISNUMBER(MATCH(RMDF!EN956, INDIRECT(EN956), 0)), "OK", "Invalid"))</f>
        <v/>
      </c>
      <c r="EP956" s="281"/>
      <c r="EQ956" s="281"/>
      <c r="ER956" s="281"/>
      <c r="ES956" s="281" t="b">
        <f>AND(RMDF!EV956&gt;=0, RMDF!EV956&lt;=1-SUM(RMDF!Z956,RMDF!AG956,RMDF!AN956,RMDF!AU956,RMDF!BB956,RMDF!BI956,RMDF!BP956,RMDF!BW956,RMDF!CD956,RMDF!CK956,RMDF!CR956,RMDF!CY956,RMDF!DF956,RMDF!DM956,RMDF!DT956,RMDF!EA956,RMDF!EH956,RMDF!EO956), RMDF!EV956=ROUND(RMDF!EV956,4))</f>
        <v>1</v>
      </c>
      <c r="ET956" s="317">
        <f>RMDF!ET956</f>
        <v>0</v>
      </c>
      <c r="EU956" s="318" t="str">
        <f>IF(ET956=0,"",_xlfn.XLOOKUP(ET956,StatePicklist!$1:$1,StatePicklist!$3:$3,"NA",0))</f>
        <v/>
      </c>
      <c r="EV956" s="297" t="str">
        <f ca="1">IF(RMDF!EU956="", "", IF(ISNUMBER(MATCH(RMDF!EU956, INDIRECT(EU956), 0)), "OK", "Invalid"))</f>
        <v/>
      </c>
      <c r="EW956" s="281"/>
      <c r="EX956" s="281"/>
      <c r="EY956" s="281"/>
      <c r="EZ956" s="281" t="b">
        <f>AND(RMDF!FC956&gt;=0, RMDF!FC956&lt;=1-SUM(RMDF!Z956,RMDF!AG956,RMDF!AN956,RMDF!AU956,RMDF!BB956,RMDF!BI956,RMDF!BP956,RMDF!BW956,RMDF!CD956,RMDF!CK956,RMDF!CR956,RMDF!CY956,RMDF!DF956,RMDF!DM956,RMDF!DT956,RMDF!EA956,RMDF!EH956,RMDF!EO956,RMDF!EV956), RMDF!FC956=ROUND(RMDF!FC956,4))</f>
        <v>1</v>
      </c>
      <c r="FA956" s="317">
        <f>RMDF!FA956</f>
        <v>0</v>
      </c>
      <c r="FB956" s="318" t="str">
        <f>IF(FA956=0,"",_xlfn.XLOOKUP(FA956,StatePicklist!$1:$1,StatePicklist!$3:$3,"NA",0))</f>
        <v/>
      </c>
      <c r="FC956" s="297" t="str">
        <f ca="1">IF(RMDF!FB956="", "", IF(ISNUMBER(MATCH(RMDF!FB956, INDIRECT(FB956), 0)), "OK", "Invalid"))</f>
        <v/>
      </c>
    </row>
    <row r="957" spans="1:159" s="205" customFormat="1" ht="39.9" customHeight="1" x14ac:dyDescent="0.25">
      <c r="A957" s="206"/>
      <c r="B957" s="196"/>
      <c r="C957" s="197"/>
      <c r="D957" s="198"/>
      <c r="E957" s="199"/>
      <c r="F957" s="200"/>
      <c r="G957" s="201"/>
      <c r="H957" s="292"/>
      <c r="I957" s="305">
        <f>RMDF!I957</f>
        <v>0</v>
      </c>
      <c r="J957" s="305" t="str">
        <f>IF(I957=ProductCode!$B$30,"PDReclPost",IF(OR(I957=ProductCode!$C$30,I957=ProductCode!$E$30,I957=ProductCode!$G$30),"PDPreCon",IF(OR(I957=ProductCode!$D$30,I957=ProductCode!$F$30),"PDNotReclPost","")))</f>
        <v/>
      </c>
      <c r="K957" s="305" t="str">
        <f t="shared" si="51"/>
        <v/>
      </c>
      <c r="L957" s="289"/>
      <c r="M957" s="305" t="str">
        <f t="shared" si="51"/>
        <v/>
      </c>
      <c r="N957" s="289" t="b">
        <f>AND(RMDF!N957&gt;=0, RMDF!N957&lt;=1-RMDF!L957, RMDF!N957=ROUND(RMDF!N957,4))</f>
        <v>1</v>
      </c>
      <c r="O957" s="286" t="str">
        <f>IF(P957="","",IF(I957="","",IF(LEFT(I957,13)="Reclaimed pos",RawMaterialCode!$E$569,RawMaterialCode!$E$568)))</f>
        <v>Reclaimed pre-consumer mixed fibers (RM0578)</v>
      </c>
      <c r="P957" s="295">
        <f t="shared" si="52"/>
        <v>1</v>
      </c>
      <c r="Q957" s="202"/>
      <c r="R957" s="203"/>
      <c r="S957" s="204" t="str">
        <f t="shared" si="53"/>
        <v/>
      </c>
      <c r="T957" s="281"/>
      <c r="U957" s="281"/>
      <c r="V957" s="281"/>
      <c r="W957" s="281"/>
      <c r="X957" s="317">
        <f>RMDF!X957</f>
        <v>0</v>
      </c>
      <c r="Y957" s="318" t="str">
        <f>IF(X957=0,"",_xlfn.XLOOKUP(X957,StatePicklist!$1:$1,StatePicklist!$3:$3,"NA",0))</f>
        <v/>
      </c>
      <c r="Z957" s="297" t="str">
        <f ca="1">IF(RMDF!Y957="", "", IF(ISNUMBER(MATCH(RMDF!Y957, INDIRECT(Y957), 0)), "OK", "Invalid"))</f>
        <v/>
      </c>
      <c r="AA957" s="281"/>
      <c r="AB957" s="281"/>
      <c r="AC957" s="281"/>
      <c r="AD957" s="281" t="b">
        <f>AND(RMDF!AG957&gt;=0, RMDF!AG957&lt;=1-RMDF!Z957, RMDF!AG957=ROUND(RMDF!AG957,4))</f>
        <v>1</v>
      </c>
      <c r="AE957" s="317">
        <f>RMDF!AE957</f>
        <v>0</v>
      </c>
      <c r="AF957" s="318" t="str">
        <f>IF(AE957=0,"",_xlfn.XLOOKUP(AE957,StatePicklist!$1:$1,StatePicklist!$3:$3,"NA",0))</f>
        <v/>
      </c>
      <c r="AG957" s="297" t="str">
        <f ca="1">IF(RMDF!AF957="", "", IF(ISNUMBER(MATCH(RMDF!AF957, INDIRECT(AF957), 0)), "OK", "Invalid"))</f>
        <v/>
      </c>
      <c r="AH957" s="281"/>
      <c r="AI957" s="281"/>
      <c r="AJ957" s="281"/>
      <c r="AK957" s="281" t="b">
        <f>AND(RMDF!AN957&gt;=0, RMDF!AN957&lt;=1-SUM(RMDF!Z957,RMDF!AG957), RMDF!AN957=ROUND(RMDF!AN957,4))</f>
        <v>1</v>
      </c>
      <c r="AL957" s="317">
        <f>RMDF!AL957</f>
        <v>0</v>
      </c>
      <c r="AM957" s="318" t="str">
        <f>IF(AL957=0,"",_xlfn.XLOOKUP(AL957,StatePicklist!$1:$1,StatePicklist!$3:$3,"NA",0))</f>
        <v/>
      </c>
      <c r="AN957" s="297" t="str">
        <f ca="1">IF(RMDF!AM957="", "", IF(ISNUMBER(MATCH(RMDF!AM957, INDIRECT(AM957), 0)), "OK", "Invalid"))</f>
        <v/>
      </c>
      <c r="AO957" s="281"/>
      <c r="AP957" s="281"/>
      <c r="AQ957" s="281"/>
      <c r="AR957" s="281" t="b">
        <f>AND(RMDF!AU957&gt;=0, RMDF!AU957&lt;=1-SUM(RMDF!Z957,RMDF!AG957,RMDF!AN957), RMDF!AU957=ROUND(RMDF!AU957,4))</f>
        <v>1</v>
      </c>
      <c r="AS957" s="317">
        <f>RMDF!AS957</f>
        <v>0</v>
      </c>
      <c r="AT957" s="318" t="str">
        <f>IF(AS957=0,"",_xlfn.XLOOKUP(AS957,StatePicklist!$1:$1,StatePicklist!$3:$3,"NA",0))</f>
        <v/>
      </c>
      <c r="AU957" s="297" t="str">
        <f ca="1">IF(RMDF!AT957="", "", IF(ISNUMBER(MATCH(RMDF!AT957, INDIRECT(AT957), 0)), "OK", "Invalid"))</f>
        <v/>
      </c>
      <c r="AV957" s="281"/>
      <c r="AW957" s="281"/>
      <c r="AX957" s="281"/>
      <c r="AY957" s="281" t="b">
        <f>AND(RMDF!BB957&gt;=0, RMDF!BB957&lt;=1-SUM(RMDF!Z957,RMDF!AG957,RMDF!AN957,RMDF!AU957), RMDF!BB957=ROUND(RMDF!BB957,4))</f>
        <v>1</v>
      </c>
      <c r="AZ957" s="317">
        <f>RMDF!AZ957</f>
        <v>0</v>
      </c>
      <c r="BA957" s="318" t="str">
        <f>IF(AZ957=0,"",_xlfn.XLOOKUP(AZ957,StatePicklist!$1:$1,StatePicklist!$3:$3,"NA",0))</f>
        <v/>
      </c>
      <c r="BB957" s="297" t="str">
        <f ca="1">IF(RMDF!BA957="", "", IF(ISNUMBER(MATCH(RMDF!BA957, INDIRECT(BA957), 0)), "OK", "Invalid"))</f>
        <v/>
      </c>
      <c r="BC957" s="281"/>
      <c r="BD957" s="281"/>
      <c r="BE957" s="281"/>
      <c r="BF957" s="281" t="b">
        <f>AND(RMDF!BI957&gt;=0, RMDF!BI957&lt;=1-SUM(RMDF!Z957,RMDF!AG957,RMDF!AN957,RMDF!AU957,RMDF!BB957), RMDF!BI957=ROUND(RMDF!BI957,4))</f>
        <v>1</v>
      </c>
      <c r="BG957" s="317">
        <f>RMDF!BG957</f>
        <v>0</v>
      </c>
      <c r="BH957" s="318" t="str">
        <f>IF(BG957=0,"",_xlfn.XLOOKUP(BG957,StatePicklist!$1:$1,StatePicklist!$3:$3,"NA",0))</f>
        <v/>
      </c>
      <c r="BI957" s="297" t="str">
        <f ca="1">IF(RMDF!BH957="", "", IF(ISNUMBER(MATCH(RMDF!BH957, INDIRECT(BH957), 0)), "OK", "Invalid"))</f>
        <v/>
      </c>
      <c r="BJ957" s="281"/>
      <c r="BK957" s="281"/>
      <c r="BL957" s="281"/>
      <c r="BM957" s="281" t="b">
        <f>AND(RMDF!BP957&gt;=0, RMDF!BP957&lt;=1-SUM(RMDF!Z957,RMDF!AG957,RMDF!AN957,RMDF!AU957,RMDF!BB957,RMDF!BI957), RMDF!BP957=ROUND(RMDF!BP957,4))</f>
        <v>1</v>
      </c>
      <c r="BN957" s="317">
        <f>RMDF!BN957</f>
        <v>0</v>
      </c>
      <c r="BO957" s="318" t="str">
        <f>IF(BN957=0,"",_xlfn.XLOOKUP(BN957,StatePicklist!$1:$1,StatePicklist!$3:$3,"NA",0))</f>
        <v/>
      </c>
      <c r="BP957" s="297" t="str">
        <f ca="1">IF(RMDF!BO957="", "", IF(ISNUMBER(MATCH(RMDF!BO957, INDIRECT(BO957), 0)), "OK", "Invalid"))</f>
        <v/>
      </c>
      <c r="BQ957" s="281"/>
      <c r="BR957" s="281"/>
      <c r="BS957" s="281"/>
      <c r="BT957" s="281" t="b">
        <f>AND(RMDF!BW957&gt;=0, RMDF!BW957&lt;=1-SUM(RMDF!Z957,RMDF!AG957,RMDF!AN957,RMDF!AU957,RMDF!BB957,RMDF!BI957,RMDF!BP957), RMDF!BW957=ROUND(RMDF!BW957,4))</f>
        <v>1</v>
      </c>
      <c r="BU957" s="317">
        <f>RMDF!BU957</f>
        <v>0</v>
      </c>
      <c r="BV957" s="318" t="str">
        <f>IF(BU957=0,"",_xlfn.XLOOKUP(BU957,StatePicklist!$1:$1,StatePicklist!$3:$3,"NA",0))</f>
        <v/>
      </c>
      <c r="BW957" s="297" t="str">
        <f ca="1">IF(RMDF!BV957="", "", IF(ISNUMBER(MATCH(RMDF!BV957, INDIRECT(BV957), 0)), "OK", "Invalid"))</f>
        <v/>
      </c>
      <c r="BX957" s="281"/>
      <c r="BY957" s="281"/>
      <c r="BZ957" s="281"/>
      <c r="CA957" s="281" t="b">
        <f>AND(RMDF!CD957&gt;=0, RMDF!CD957&lt;=1-SUM(RMDF!Z957,RMDF!AG957,RMDF!AN957,RMDF!AU957,RMDF!BB957,RMDF!BI957,RMDF!BP957,RMDF!BW957), RMDF!CD957=ROUND(RMDF!CD957,4))</f>
        <v>1</v>
      </c>
      <c r="CB957" s="317">
        <f>RMDF!CB957</f>
        <v>0</v>
      </c>
      <c r="CC957" s="318" t="str">
        <f>IF(CB957=0,"",_xlfn.XLOOKUP(CB957,StatePicklist!$1:$1,StatePicklist!$3:$3,"NA",0))</f>
        <v/>
      </c>
      <c r="CD957" s="297" t="str">
        <f ca="1">IF(RMDF!CC957="", "", IF(ISNUMBER(MATCH(RMDF!CC957, INDIRECT(CC957), 0)), "OK", "Invalid"))</f>
        <v/>
      </c>
      <c r="CE957" s="281"/>
      <c r="CF957" s="281"/>
      <c r="CG957" s="281"/>
      <c r="CH957" s="281" t="b">
        <f>AND(RMDF!CK957&gt;=0, RMDF!CK957&lt;=1-SUM(RMDF!Z957,RMDF!AG957,RMDF!AN957,RMDF!AU957,RMDF!BB957,RMDF!BI957,RMDF!BP957,RMDF!BW957,RMDF!CD957), RMDF!CK957=ROUND(RMDF!CK957,4))</f>
        <v>1</v>
      </c>
      <c r="CI957" s="317">
        <f>RMDF!CI957</f>
        <v>0</v>
      </c>
      <c r="CJ957" s="318" t="str">
        <f>IF(CI957=0,"",_xlfn.XLOOKUP(CI957,StatePicklist!$1:$1,StatePicklist!$3:$3,"NA",0))</f>
        <v/>
      </c>
      <c r="CK957" s="297" t="str">
        <f ca="1">IF(RMDF!CJ957="", "", IF(ISNUMBER(MATCH(RMDF!CJ957, INDIRECT(CJ957), 0)), "OK", "Invalid"))</f>
        <v/>
      </c>
      <c r="CL957" s="281"/>
      <c r="CM957" s="281"/>
      <c r="CN957" s="281"/>
      <c r="CO957" s="281" t="b">
        <f>AND(RMDF!CR957&gt;=0, RMDF!CR957&lt;=1-SUM(RMDF!Z957,RMDF!AG957,RMDF!AN957,RMDF!AU957,RMDF!BB957,RMDF!BI957,RMDF!BP957,RMDF!BW957,RMDF!CD957,RMDF!CK957), RMDF!CR957=ROUND(RMDF!CR957,4))</f>
        <v>1</v>
      </c>
      <c r="CP957" s="317">
        <f>RMDF!CP957</f>
        <v>0</v>
      </c>
      <c r="CQ957" s="318" t="str">
        <f>IF(CP957=0,"",_xlfn.XLOOKUP(CP957,StatePicklist!$1:$1,StatePicklist!$3:$3,"NA",0))</f>
        <v/>
      </c>
      <c r="CR957" s="297" t="str">
        <f ca="1">IF(RMDF!CQ957="", "", IF(ISNUMBER(MATCH(RMDF!CQ957, INDIRECT(CQ957), 0)), "OK", "Invalid"))</f>
        <v/>
      </c>
      <c r="CS957" s="281"/>
      <c r="CT957" s="281"/>
      <c r="CU957" s="281"/>
      <c r="CV957" s="281" t="b">
        <f>AND(RMDF!CY957&gt;=0, RMDF!CY957&lt;=1-SUM(RMDF!Z957,RMDF!AG957,RMDF!AN957,RMDF!AU957,RMDF!BB957,RMDF!BI957,RMDF!BP957,RMDF!BW957,RMDF!CD957,RMDF!CK957,RMDF!CR957), RMDF!CY957=ROUND(RMDF!CY957,4))</f>
        <v>1</v>
      </c>
      <c r="CW957" s="317">
        <f>RMDF!CW957</f>
        <v>0</v>
      </c>
      <c r="CX957" s="318" t="str">
        <f>IF(CW957=0,"",_xlfn.XLOOKUP(CW957,StatePicklist!$1:$1,StatePicklist!$3:$3,"NA",0))</f>
        <v/>
      </c>
      <c r="CY957" s="297" t="str">
        <f ca="1">IF(RMDF!CX957="", "", IF(ISNUMBER(MATCH(RMDF!CX957, INDIRECT(CX957), 0)), "OK", "Invalid"))</f>
        <v/>
      </c>
      <c r="CZ957" s="281"/>
      <c r="DA957" s="281"/>
      <c r="DB957" s="281"/>
      <c r="DC957" s="281" t="b">
        <f>AND(RMDF!DF957&gt;=0, RMDF!DF957&lt;=1-SUM(RMDF!Z957,RMDF!AG957,RMDF!AN957,RMDF!AU957,RMDF!BB957,RMDF!BI957,RMDF!BP957,RMDF!BW957,RMDF!CD957,RMDF!CK957,RMDF!CR957,RMDF!CY957), RMDF!DF957=ROUND(RMDF!DF957,4))</f>
        <v>1</v>
      </c>
      <c r="DD957" s="317">
        <f>RMDF!DD957</f>
        <v>0</v>
      </c>
      <c r="DE957" s="318" t="str">
        <f>IF(DD957=0,"",_xlfn.XLOOKUP(DD957,StatePicklist!$1:$1,StatePicklist!$3:$3,"NA",0))</f>
        <v/>
      </c>
      <c r="DF957" s="297" t="str">
        <f ca="1">IF(RMDF!DE957="", "", IF(ISNUMBER(MATCH(RMDF!DE957, INDIRECT(DE957), 0)), "OK", "Invalid"))</f>
        <v/>
      </c>
      <c r="DG957" s="281"/>
      <c r="DH957" s="281"/>
      <c r="DI957" s="281"/>
      <c r="DJ957" s="281" t="b">
        <f>AND(RMDF!DM957&gt;=0, RMDF!DM957&lt;=1-SUM(RMDF!Z957,RMDF!AG957,RMDF!AN957,RMDF!AU957,RMDF!BB957,RMDF!BI957,RMDF!BP957,RMDF!BW957,RMDF!CD957,RMDF!CK957,RMDF!CR957,RMDF!CY957,RMDF!DF957), RMDF!DM957=ROUND(RMDF!DM957,4))</f>
        <v>1</v>
      </c>
      <c r="DK957" s="317">
        <f>RMDF!DK957</f>
        <v>0</v>
      </c>
      <c r="DL957" s="318" t="str">
        <f>IF(DK957=0,"",_xlfn.XLOOKUP(DK957,StatePicklist!$1:$1,StatePicklist!$3:$3,"NA",0))</f>
        <v/>
      </c>
      <c r="DM957" s="297" t="str">
        <f ca="1">IF(RMDF!DL957="", "", IF(ISNUMBER(MATCH(RMDF!DL957, INDIRECT(DL957), 0)), "OK", "Invalid"))</f>
        <v/>
      </c>
      <c r="DN957" s="281"/>
      <c r="DO957" s="281"/>
      <c r="DP957" s="281"/>
      <c r="DQ957" s="281" t="b">
        <f>AND(RMDF!DT957&gt;=0, RMDF!DT957&lt;=1-SUM(RMDF!Z957,RMDF!AG957,RMDF!AN957,RMDF!AU957,RMDF!BB957,RMDF!BI957,RMDF!BP957,RMDF!BW957,RMDF!CD957,RMDF!CK957,RMDF!CR957,RMDF!CY957,RMDF!DF957,RMDF!DM957), RMDF!DT957=ROUND(RMDF!DT957,4))</f>
        <v>1</v>
      </c>
      <c r="DR957" s="317">
        <f>RMDF!DR957</f>
        <v>0</v>
      </c>
      <c r="DS957" s="318" t="str">
        <f>IF(DR957=0,"",_xlfn.XLOOKUP(DR957,StatePicklist!$1:$1,StatePicklist!$3:$3,"NA",0))</f>
        <v/>
      </c>
      <c r="DT957" s="297" t="str">
        <f ca="1">IF(RMDF!DS957="", "", IF(ISNUMBER(MATCH(RMDF!DS957, INDIRECT(DS957), 0)), "OK", "Invalid"))</f>
        <v/>
      </c>
      <c r="DU957" s="281"/>
      <c r="DV957" s="281"/>
      <c r="DW957" s="281"/>
      <c r="DX957" s="281" t="b">
        <f>AND(RMDF!EA957&gt;=0, RMDF!EA957&lt;=1-SUM(RMDF!Z957,RMDF!AG957,RMDF!AN957,RMDF!AU957,RMDF!BB957,RMDF!BI957,RMDF!BP957,RMDF!BW957,RMDF!CD957,RMDF!CK957,RMDF!CR957,RMDF!CY957,RMDF!DF957,RMDF!DM957,RMDF!DT957), RMDF!EA957=ROUND(RMDF!EA957,4))</f>
        <v>1</v>
      </c>
      <c r="DY957" s="317">
        <f>RMDF!DY957</f>
        <v>0</v>
      </c>
      <c r="DZ957" s="318" t="str">
        <f>IF(DY957=0,"",_xlfn.XLOOKUP(DY957,StatePicklist!$1:$1,StatePicklist!$3:$3,"NA",0))</f>
        <v/>
      </c>
      <c r="EA957" s="297" t="str">
        <f ca="1">IF(RMDF!DZ957="", "", IF(ISNUMBER(MATCH(RMDF!DZ957, INDIRECT(DZ957), 0)), "OK", "Invalid"))</f>
        <v/>
      </c>
      <c r="EB957" s="281"/>
      <c r="EC957" s="281"/>
      <c r="ED957" s="281"/>
      <c r="EE957" s="281" t="b">
        <f>AND(RMDF!EH957&gt;=0, RMDF!EH957&lt;=1-SUM(RMDF!Z957,RMDF!AG957,RMDF!AN957,RMDF!AU957,RMDF!BB957,RMDF!BI957,RMDF!BP957,RMDF!BW957,RMDF!CD957,RMDF!CK957,RMDF!CR957,RMDF!CY957,RMDF!DF957,RMDF!DM957,RMDF!DT957,RMDF!EA957), RMDF!EH957=ROUND(RMDF!EH957,4))</f>
        <v>1</v>
      </c>
      <c r="EF957" s="317">
        <f>RMDF!EF957</f>
        <v>0</v>
      </c>
      <c r="EG957" s="318" t="str">
        <f>IF(EF957=0,"",_xlfn.XLOOKUP(EF957,StatePicklist!$1:$1,StatePicklist!$3:$3,"NA",0))</f>
        <v/>
      </c>
      <c r="EH957" s="297" t="str">
        <f ca="1">IF(RMDF!EG957="", "", IF(ISNUMBER(MATCH(RMDF!EG957, INDIRECT(EG957), 0)), "OK", "Invalid"))</f>
        <v/>
      </c>
      <c r="EI957" s="281"/>
      <c r="EJ957" s="281"/>
      <c r="EK957" s="281"/>
      <c r="EL957" s="281" t="b">
        <f>AND(RMDF!EO957&gt;=0, RMDF!EO957&lt;=1-SUM(RMDF!Z957,RMDF!AG957,RMDF!AN957,RMDF!AU957,RMDF!BB957,RMDF!BI957,RMDF!BP957,RMDF!BW957,RMDF!CD957,RMDF!CK957,RMDF!CR957,RMDF!CY957,RMDF!DF957,RMDF!DM957,RMDF!DT957,RMDF!EA957,RMDF!EH957), RMDF!EO957=ROUND(RMDF!EO957,4))</f>
        <v>1</v>
      </c>
      <c r="EM957" s="317">
        <f>RMDF!EM957</f>
        <v>0</v>
      </c>
      <c r="EN957" s="318" t="str">
        <f>IF(EM957=0,"",_xlfn.XLOOKUP(EM957,StatePicklist!$1:$1,StatePicklist!$3:$3,"NA",0))</f>
        <v/>
      </c>
      <c r="EO957" s="297" t="str">
        <f ca="1">IF(RMDF!EN957="", "", IF(ISNUMBER(MATCH(RMDF!EN957, INDIRECT(EN957), 0)), "OK", "Invalid"))</f>
        <v/>
      </c>
      <c r="EP957" s="281"/>
      <c r="EQ957" s="281"/>
      <c r="ER957" s="281"/>
      <c r="ES957" s="281" t="b">
        <f>AND(RMDF!EV957&gt;=0, RMDF!EV957&lt;=1-SUM(RMDF!Z957,RMDF!AG957,RMDF!AN957,RMDF!AU957,RMDF!BB957,RMDF!BI957,RMDF!BP957,RMDF!BW957,RMDF!CD957,RMDF!CK957,RMDF!CR957,RMDF!CY957,RMDF!DF957,RMDF!DM957,RMDF!DT957,RMDF!EA957,RMDF!EH957,RMDF!EO957), RMDF!EV957=ROUND(RMDF!EV957,4))</f>
        <v>1</v>
      </c>
      <c r="ET957" s="317">
        <f>RMDF!ET957</f>
        <v>0</v>
      </c>
      <c r="EU957" s="318" t="str">
        <f>IF(ET957=0,"",_xlfn.XLOOKUP(ET957,StatePicklist!$1:$1,StatePicklist!$3:$3,"NA",0))</f>
        <v/>
      </c>
      <c r="EV957" s="297" t="str">
        <f ca="1">IF(RMDF!EU957="", "", IF(ISNUMBER(MATCH(RMDF!EU957, INDIRECT(EU957), 0)), "OK", "Invalid"))</f>
        <v/>
      </c>
      <c r="EW957" s="281"/>
      <c r="EX957" s="281"/>
      <c r="EY957" s="281"/>
      <c r="EZ957" s="281" t="b">
        <f>AND(RMDF!FC957&gt;=0, RMDF!FC957&lt;=1-SUM(RMDF!Z957,RMDF!AG957,RMDF!AN957,RMDF!AU957,RMDF!BB957,RMDF!BI957,RMDF!BP957,RMDF!BW957,RMDF!CD957,RMDF!CK957,RMDF!CR957,RMDF!CY957,RMDF!DF957,RMDF!DM957,RMDF!DT957,RMDF!EA957,RMDF!EH957,RMDF!EO957,RMDF!EV957), RMDF!FC957=ROUND(RMDF!FC957,4))</f>
        <v>1</v>
      </c>
      <c r="FA957" s="317">
        <f>RMDF!FA957</f>
        <v>0</v>
      </c>
      <c r="FB957" s="318" t="str">
        <f>IF(FA957=0,"",_xlfn.XLOOKUP(FA957,StatePicklist!$1:$1,StatePicklist!$3:$3,"NA",0))</f>
        <v/>
      </c>
      <c r="FC957" s="297" t="str">
        <f ca="1">IF(RMDF!FB957="", "", IF(ISNUMBER(MATCH(RMDF!FB957, INDIRECT(FB957), 0)), "OK", "Invalid"))</f>
        <v/>
      </c>
    </row>
    <row r="958" spans="1:159" s="205" customFormat="1" ht="39.9" customHeight="1" x14ac:dyDescent="0.25">
      <c r="A958" s="206"/>
      <c r="B958" s="196"/>
      <c r="C958" s="197"/>
      <c r="D958" s="198"/>
      <c r="E958" s="199"/>
      <c r="F958" s="200"/>
      <c r="G958" s="201"/>
      <c r="H958" s="292"/>
      <c r="I958" s="305">
        <f>RMDF!I958</f>
        <v>0</v>
      </c>
      <c r="J958" s="305" t="str">
        <f>IF(I958=ProductCode!$B$30,"PDReclPost",IF(OR(I958=ProductCode!$C$30,I958=ProductCode!$E$30,I958=ProductCode!$G$30),"PDPreCon",IF(OR(I958=ProductCode!$D$30,I958=ProductCode!$F$30),"PDNotReclPost","")))</f>
        <v/>
      </c>
      <c r="K958" s="305" t="str">
        <f t="shared" si="51"/>
        <v/>
      </c>
      <c r="L958" s="289"/>
      <c r="M958" s="305" t="str">
        <f t="shared" si="51"/>
        <v/>
      </c>
      <c r="N958" s="289" t="b">
        <f>AND(RMDF!N958&gt;=0, RMDF!N958&lt;=1-RMDF!L958, RMDF!N958=ROUND(RMDF!N958,4))</f>
        <v>1</v>
      </c>
      <c r="O958" s="286" t="str">
        <f>IF(P958="","",IF(I958="","",IF(LEFT(I958,13)="Reclaimed pos",RawMaterialCode!$E$569,RawMaterialCode!$E$568)))</f>
        <v>Reclaimed pre-consumer mixed fibers (RM0578)</v>
      </c>
      <c r="P958" s="295">
        <f t="shared" si="52"/>
        <v>1</v>
      </c>
      <c r="Q958" s="202"/>
      <c r="R958" s="203"/>
      <c r="S958" s="204" t="str">
        <f t="shared" si="53"/>
        <v/>
      </c>
      <c r="T958" s="281"/>
      <c r="U958" s="281"/>
      <c r="V958" s="281"/>
      <c r="W958" s="281"/>
      <c r="X958" s="317">
        <f>RMDF!X958</f>
        <v>0</v>
      </c>
      <c r="Y958" s="318" t="str">
        <f>IF(X958=0,"",_xlfn.XLOOKUP(X958,StatePicklist!$1:$1,StatePicklist!$3:$3,"NA",0))</f>
        <v/>
      </c>
      <c r="Z958" s="297" t="str">
        <f ca="1">IF(RMDF!Y958="", "", IF(ISNUMBER(MATCH(RMDF!Y958, INDIRECT(Y958), 0)), "OK", "Invalid"))</f>
        <v/>
      </c>
      <c r="AA958" s="281"/>
      <c r="AB958" s="281"/>
      <c r="AC958" s="281"/>
      <c r="AD958" s="281" t="b">
        <f>AND(RMDF!AG958&gt;=0, RMDF!AG958&lt;=1-RMDF!Z958, RMDF!AG958=ROUND(RMDF!AG958,4))</f>
        <v>1</v>
      </c>
      <c r="AE958" s="317">
        <f>RMDF!AE958</f>
        <v>0</v>
      </c>
      <c r="AF958" s="318" t="str">
        <f>IF(AE958=0,"",_xlfn.XLOOKUP(AE958,StatePicklist!$1:$1,StatePicklist!$3:$3,"NA",0))</f>
        <v/>
      </c>
      <c r="AG958" s="297" t="str">
        <f ca="1">IF(RMDF!AF958="", "", IF(ISNUMBER(MATCH(RMDF!AF958, INDIRECT(AF958), 0)), "OK", "Invalid"))</f>
        <v/>
      </c>
      <c r="AH958" s="281"/>
      <c r="AI958" s="281"/>
      <c r="AJ958" s="281"/>
      <c r="AK958" s="281" t="b">
        <f>AND(RMDF!AN958&gt;=0, RMDF!AN958&lt;=1-SUM(RMDF!Z958,RMDF!AG958), RMDF!AN958=ROUND(RMDF!AN958,4))</f>
        <v>1</v>
      </c>
      <c r="AL958" s="317">
        <f>RMDF!AL958</f>
        <v>0</v>
      </c>
      <c r="AM958" s="318" t="str">
        <f>IF(AL958=0,"",_xlfn.XLOOKUP(AL958,StatePicklist!$1:$1,StatePicklist!$3:$3,"NA",0))</f>
        <v/>
      </c>
      <c r="AN958" s="297" t="str">
        <f ca="1">IF(RMDF!AM958="", "", IF(ISNUMBER(MATCH(RMDF!AM958, INDIRECT(AM958), 0)), "OK", "Invalid"))</f>
        <v/>
      </c>
      <c r="AO958" s="281"/>
      <c r="AP958" s="281"/>
      <c r="AQ958" s="281"/>
      <c r="AR958" s="281" t="b">
        <f>AND(RMDF!AU958&gt;=0, RMDF!AU958&lt;=1-SUM(RMDF!Z958,RMDF!AG958,RMDF!AN958), RMDF!AU958=ROUND(RMDF!AU958,4))</f>
        <v>1</v>
      </c>
      <c r="AS958" s="317">
        <f>RMDF!AS958</f>
        <v>0</v>
      </c>
      <c r="AT958" s="318" t="str">
        <f>IF(AS958=0,"",_xlfn.XLOOKUP(AS958,StatePicklist!$1:$1,StatePicklist!$3:$3,"NA",0))</f>
        <v/>
      </c>
      <c r="AU958" s="297" t="str">
        <f ca="1">IF(RMDF!AT958="", "", IF(ISNUMBER(MATCH(RMDF!AT958, INDIRECT(AT958), 0)), "OK", "Invalid"))</f>
        <v/>
      </c>
      <c r="AV958" s="281"/>
      <c r="AW958" s="281"/>
      <c r="AX958" s="281"/>
      <c r="AY958" s="281" t="b">
        <f>AND(RMDF!BB958&gt;=0, RMDF!BB958&lt;=1-SUM(RMDF!Z958,RMDF!AG958,RMDF!AN958,RMDF!AU958), RMDF!BB958=ROUND(RMDF!BB958,4))</f>
        <v>1</v>
      </c>
      <c r="AZ958" s="317">
        <f>RMDF!AZ958</f>
        <v>0</v>
      </c>
      <c r="BA958" s="318" t="str">
        <f>IF(AZ958=0,"",_xlfn.XLOOKUP(AZ958,StatePicklist!$1:$1,StatePicklist!$3:$3,"NA",0))</f>
        <v/>
      </c>
      <c r="BB958" s="297" t="str">
        <f ca="1">IF(RMDF!BA958="", "", IF(ISNUMBER(MATCH(RMDF!BA958, INDIRECT(BA958), 0)), "OK", "Invalid"))</f>
        <v/>
      </c>
      <c r="BC958" s="281"/>
      <c r="BD958" s="281"/>
      <c r="BE958" s="281"/>
      <c r="BF958" s="281" t="b">
        <f>AND(RMDF!BI958&gt;=0, RMDF!BI958&lt;=1-SUM(RMDF!Z958,RMDF!AG958,RMDF!AN958,RMDF!AU958,RMDF!BB958), RMDF!BI958=ROUND(RMDF!BI958,4))</f>
        <v>1</v>
      </c>
      <c r="BG958" s="317">
        <f>RMDF!BG958</f>
        <v>0</v>
      </c>
      <c r="BH958" s="318" t="str">
        <f>IF(BG958=0,"",_xlfn.XLOOKUP(BG958,StatePicklist!$1:$1,StatePicklist!$3:$3,"NA",0))</f>
        <v/>
      </c>
      <c r="BI958" s="297" t="str">
        <f ca="1">IF(RMDF!BH958="", "", IF(ISNUMBER(MATCH(RMDF!BH958, INDIRECT(BH958), 0)), "OK", "Invalid"))</f>
        <v/>
      </c>
      <c r="BJ958" s="281"/>
      <c r="BK958" s="281"/>
      <c r="BL958" s="281"/>
      <c r="BM958" s="281" t="b">
        <f>AND(RMDF!BP958&gt;=0, RMDF!BP958&lt;=1-SUM(RMDF!Z958,RMDF!AG958,RMDF!AN958,RMDF!AU958,RMDF!BB958,RMDF!BI958), RMDF!BP958=ROUND(RMDF!BP958,4))</f>
        <v>1</v>
      </c>
      <c r="BN958" s="317">
        <f>RMDF!BN958</f>
        <v>0</v>
      </c>
      <c r="BO958" s="318" t="str">
        <f>IF(BN958=0,"",_xlfn.XLOOKUP(BN958,StatePicklist!$1:$1,StatePicklist!$3:$3,"NA",0))</f>
        <v/>
      </c>
      <c r="BP958" s="297" t="str">
        <f ca="1">IF(RMDF!BO958="", "", IF(ISNUMBER(MATCH(RMDF!BO958, INDIRECT(BO958), 0)), "OK", "Invalid"))</f>
        <v/>
      </c>
      <c r="BQ958" s="281"/>
      <c r="BR958" s="281"/>
      <c r="BS958" s="281"/>
      <c r="BT958" s="281" t="b">
        <f>AND(RMDF!BW958&gt;=0, RMDF!BW958&lt;=1-SUM(RMDF!Z958,RMDF!AG958,RMDF!AN958,RMDF!AU958,RMDF!BB958,RMDF!BI958,RMDF!BP958), RMDF!BW958=ROUND(RMDF!BW958,4))</f>
        <v>1</v>
      </c>
      <c r="BU958" s="317">
        <f>RMDF!BU958</f>
        <v>0</v>
      </c>
      <c r="BV958" s="318" t="str">
        <f>IF(BU958=0,"",_xlfn.XLOOKUP(BU958,StatePicklist!$1:$1,StatePicklist!$3:$3,"NA",0))</f>
        <v/>
      </c>
      <c r="BW958" s="297" t="str">
        <f ca="1">IF(RMDF!BV958="", "", IF(ISNUMBER(MATCH(RMDF!BV958, INDIRECT(BV958), 0)), "OK", "Invalid"))</f>
        <v/>
      </c>
      <c r="BX958" s="281"/>
      <c r="BY958" s="281"/>
      <c r="BZ958" s="281"/>
      <c r="CA958" s="281" t="b">
        <f>AND(RMDF!CD958&gt;=0, RMDF!CD958&lt;=1-SUM(RMDF!Z958,RMDF!AG958,RMDF!AN958,RMDF!AU958,RMDF!BB958,RMDF!BI958,RMDF!BP958,RMDF!BW958), RMDF!CD958=ROUND(RMDF!CD958,4))</f>
        <v>1</v>
      </c>
      <c r="CB958" s="317">
        <f>RMDF!CB958</f>
        <v>0</v>
      </c>
      <c r="CC958" s="318" t="str">
        <f>IF(CB958=0,"",_xlfn.XLOOKUP(CB958,StatePicklist!$1:$1,StatePicklist!$3:$3,"NA",0))</f>
        <v/>
      </c>
      <c r="CD958" s="297" t="str">
        <f ca="1">IF(RMDF!CC958="", "", IF(ISNUMBER(MATCH(RMDF!CC958, INDIRECT(CC958), 0)), "OK", "Invalid"))</f>
        <v/>
      </c>
      <c r="CE958" s="281"/>
      <c r="CF958" s="281"/>
      <c r="CG958" s="281"/>
      <c r="CH958" s="281" t="b">
        <f>AND(RMDF!CK958&gt;=0, RMDF!CK958&lt;=1-SUM(RMDF!Z958,RMDF!AG958,RMDF!AN958,RMDF!AU958,RMDF!BB958,RMDF!BI958,RMDF!BP958,RMDF!BW958,RMDF!CD958), RMDF!CK958=ROUND(RMDF!CK958,4))</f>
        <v>1</v>
      </c>
      <c r="CI958" s="317">
        <f>RMDF!CI958</f>
        <v>0</v>
      </c>
      <c r="CJ958" s="318" t="str">
        <f>IF(CI958=0,"",_xlfn.XLOOKUP(CI958,StatePicklist!$1:$1,StatePicklist!$3:$3,"NA",0))</f>
        <v/>
      </c>
      <c r="CK958" s="297" t="str">
        <f ca="1">IF(RMDF!CJ958="", "", IF(ISNUMBER(MATCH(RMDF!CJ958, INDIRECT(CJ958), 0)), "OK", "Invalid"))</f>
        <v/>
      </c>
      <c r="CL958" s="281"/>
      <c r="CM958" s="281"/>
      <c r="CN958" s="281"/>
      <c r="CO958" s="281" t="b">
        <f>AND(RMDF!CR958&gt;=0, RMDF!CR958&lt;=1-SUM(RMDF!Z958,RMDF!AG958,RMDF!AN958,RMDF!AU958,RMDF!BB958,RMDF!BI958,RMDF!BP958,RMDF!BW958,RMDF!CD958,RMDF!CK958), RMDF!CR958=ROUND(RMDF!CR958,4))</f>
        <v>1</v>
      </c>
      <c r="CP958" s="317">
        <f>RMDF!CP958</f>
        <v>0</v>
      </c>
      <c r="CQ958" s="318" t="str">
        <f>IF(CP958=0,"",_xlfn.XLOOKUP(CP958,StatePicklist!$1:$1,StatePicklist!$3:$3,"NA",0))</f>
        <v/>
      </c>
      <c r="CR958" s="297" t="str">
        <f ca="1">IF(RMDF!CQ958="", "", IF(ISNUMBER(MATCH(RMDF!CQ958, INDIRECT(CQ958), 0)), "OK", "Invalid"))</f>
        <v/>
      </c>
      <c r="CS958" s="281"/>
      <c r="CT958" s="281"/>
      <c r="CU958" s="281"/>
      <c r="CV958" s="281" t="b">
        <f>AND(RMDF!CY958&gt;=0, RMDF!CY958&lt;=1-SUM(RMDF!Z958,RMDF!AG958,RMDF!AN958,RMDF!AU958,RMDF!BB958,RMDF!BI958,RMDF!BP958,RMDF!BW958,RMDF!CD958,RMDF!CK958,RMDF!CR958), RMDF!CY958=ROUND(RMDF!CY958,4))</f>
        <v>1</v>
      </c>
      <c r="CW958" s="317">
        <f>RMDF!CW958</f>
        <v>0</v>
      </c>
      <c r="CX958" s="318" t="str">
        <f>IF(CW958=0,"",_xlfn.XLOOKUP(CW958,StatePicklist!$1:$1,StatePicklist!$3:$3,"NA",0))</f>
        <v/>
      </c>
      <c r="CY958" s="297" t="str">
        <f ca="1">IF(RMDF!CX958="", "", IF(ISNUMBER(MATCH(RMDF!CX958, INDIRECT(CX958), 0)), "OK", "Invalid"))</f>
        <v/>
      </c>
      <c r="CZ958" s="281"/>
      <c r="DA958" s="281"/>
      <c r="DB958" s="281"/>
      <c r="DC958" s="281" t="b">
        <f>AND(RMDF!DF958&gt;=0, RMDF!DF958&lt;=1-SUM(RMDF!Z958,RMDF!AG958,RMDF!AN958,RMDF!AU958,RMDF!BB958,RMDF!BI958,RMDF!BP958,RMDF!BW958,RMDF!CD958,RMDF!CK958,RMDF!CR958,RMDF!CY958), RMDF!DF958=ROUND(RMDF!DF958,4))</f>
        <v>1</v>
      </c>
      <c r="DD958" s="317">
        <f>RMDF!DD958</f>
        <v>0</v>
      </c>
      <c r="DE958" s="318" t="str">
        <f>IF(DD958=0,"",_xlfn.XLOOKUP(DD958,StatePicklist!$1:$1,StatePicklist!$3:$3,"NA",0))</f>
        <v/>
      </c>
      <c r="DF958" s="297" t="str">
        <f ca="1">IF(RMDF!DE958="", "", IF(ISNUMBER(MATCH(RMDF!DE958, INDIRECT(DE958), 0)), "OK", "Invalid"))</f>
        <v/>
      </c>
      <c r="DG958" s="281"/>
      <c r="DH958" s="281"/>
      <c r="DI958" s="281"/>
      <c r="DJ958" s="281" t="b">
        <f>AND(RMDF!DM958&gt;=0, RMDF!DM958&lt;=1-SUM(RMDF!Z958,RMDF!AG958,RMDF!AN958,RMDF!AU958,RMDF!BB958,RMDF!BI958,RMDF!BP958,RMDF!BW958,RMDF!CD958,RMDF!CK958,RMDF!CR958,RMDF!CY958,RMDF!DF958), RMDF!DM958=ROUND(RMDF!DM958,4))</f>
        <v>1</v>
      </c>
      <c r="DK958" s="317">
        <f>RMDF!DK958</f>
        <v>0</v>
      </c>
      <c r="DL958" s="318" t="str">
        <f>IF(DK958=0,"",_xlfn.XLOOKUP(DK958,StatePicklist!$1:$1,StatePicklist!$3:$3,"NA",0))</f>
        <v/>
      </c>
      <c r="DM958" s="297" t="str">
        <f ca="1">IF(RMDF!DL958="", "", IF(ISNUMBER(MATCH(RMDF!DL958, INDIRECT(DL958), 0)), "OK", "Invalid"))</f>
        <v/>
      </c>
      <c r="DN958" s="281"/>
      <c r="DO958" s="281"/>
      <c r="DP958" s="281"/>
      <c r="DQ958" s="281" t="b">
        <f>AND(RMDF!DT958&gt;=0, RMDF!DT958&lt;=1-SUM(RMDF!Z958,RMDF!AG958,RMDF!AN958,RMDF!AU958,RMDF!BB958,RMDF!BI958,RMDF!BP958,RMDF!BW958,RMDF!CD958,RMDF!CK958,RMDF!CR958,RMDF!CY958,RMDF!DF958,RMDF!DM958), RMDF!DT958=ROUND(RMDF!DT958,4))</f>
        <v>1</v>
      </c>
      <c r="DR958" s="317">
        <f>RMDF!DR958</f>
        <v>0</v>
      </c>
      <c r="DS958" s="318" t="str">
        <f>IF(DR958=0,"",_xlfn.XLOOKUP(DR958,StatePicklist!$1:$1,StatePicklist!$3:$3,"NA",0))</f>
        <v/>
      </c>
      <c r="DT958" s="297" t="str">
        <f ca="1">IF(RMDF!DS958="", "", IF(ISNUMBER(MATCH(RMDF!DS958, INDIRECT(DS958), 0)), "OK", "Invalid"))</f>
        <v/>
      </c>
      <c r="DU958" s="281"/>
      <c r="DV958" s="281"/>
      <c r="DW958" s="281"/>
      <c r="DX958" s="281" t="b">
        <f>AND(RMDF!EA958&gt;=0, RMDF!EA958&lt;=1-SUM(RMDF!Z958,RMDF!AG958,RMDF!AN958,RMDF!AU958,RMDF!BB958,RMDF!BI958,RMDF!BP958,RMDF!BW958,RMDF!CD958,RMDF!CK958,RMDF!CR958,RMDF!CY958,RMDF!DF958,RMDF!DM958,RMDF!DT958), RMDF!EA958=ROUND(RMDF!EA958,4))</f>
        <v>1</v>
      </c>
      <c r="DY958" s="317">
        <f>RMDF!DY958</f>
        <v>0</v>
      </c>
      <c r="DZ958" s="318" t="str">
        <f>IF(DY958=0,"",_xlfn.XLOOKUP(DY958,StatePicklist!$1:$1,StatePicklist!$3:$3,"NA",0))</f>
        <v/>
      </c>
      <c r="EA958" s="297" t="str">
        <f ca="1">IF(RMDF!DZ958="", "", IF(ISNUMBER(MATCH(RMDF!DZ958, INDIRECT(DZ958), 0)), "OK", "Invalid"))</f>
        <v/>
      </c>
      <c r="EB958" s="281"/>
      <c r="EC958" s="281"/>
      <c r="ED958" s="281"/>
      <c r="EE958" s="281" t="b">
        <f>AND(RMDF!EH958&gt;=0, RMDF!EH958&lt;=1-SUM(RMDF!Z958,RMDF!AG958,RMDF!AN958,RMDF!AU958,RMDF!BB958,RMDF!BI958,RMDF!BP958,RMDF!BW958,RMDF!CD958,RMDF!CK958,RMDF!CR958,RMDF!CY958,RMDF!DF958,RMDF!DM958,RMDF!DT958,RMDF!EA958), RMDF!EH958=ROUND(RMDF!EH958,4))</f>
        <v>1</v>
      </c>
      <c r="EF958" s="317">
        <f>RMDF!EF958</f>
        <v>0</v>
      </c>
      <c r="EG958" s="318" t="str">
        <f>IF(EF958=0,"",_xlfn.XLOOKUP(EF958,StatePicklist!$1:$1,StatePicklist!$3:$3,"NA",0))</f>
        <v/>
      </c>
      <c r="EH958" s="297" t="str">
        <f ca="1">IF(RMDF!EG958="", "", IF(ISNUMBER(MATCH(RMDF!EG958, INDIRECT(EG958), 0)), "OK", "Invalid"))</f>
        <v/>
      </c>
      <c r="EI958" s="281"/>
      <c r="EJ958" s="281"/>
      <c r="EK958" s="281"/>
      <c r="EL958" s="281" t="b">
        <f>AND(RMDF!EO958&gt;=0, RMDF!EO958&lt;=1-SUM(RMDF!Z958,RMDF!AG958,RMDF!AN958,RMDF!AU958,RMDF!BB958,RMDF!BI958,RMDF!BP958,RMDF!BW958,RMDF!CD958,RMDF!CK958,RMDF!CR958,RMDF!CY958,RMDF!DF958,RMDF!DM958,RMDF!DT958,RMDF!EA958,RMDF!EH958), RMDF!EO958=ROUND(RMDF!EO958,4))</f>
        <v>1</v>
      </c>
      <c r="EM958" s="317">
        <f>RMDF!EM958</f>
        <v>0</v>
      </c>
      <c r="EN958" s="318" t="str">
        <f>IF(EM958=0,"",_xlfn.XLOOKUP(EM958,StatePicklist!$1:$1,StatePicklist!$3:$3,"NA",0))</f>
        <v/>
      </c>
      <c r="EO958" s="297" t="str">
        <f ca="1">IF(RMDF!EN958="", "", IF(ISNUMBER(MATCH(RMDF!EN958, INDIRECT(EN958), 0)), "OK", "Invalid"))</f>
        <v/>
      </c>
      <c r="EP958" s="281"/>
      <c r="EQ958" s="281"/>
      <c r="ER958" s="281"/>
      <c r="ES958" s="281" t="b">
        <f>AND(RMDF!EV958&gt;=0, RMDF!EV958&lt;=1-SUM(RMDF!Z958,RMDF!AG958,RMDF!AN958,RMDF!AU958,RMDF!BB958,RMDF!BI958,RMDF!BP958,RMDF!BW958,RMDF!CD958,RMDF!CK958,RMDF!CR958,RMDF!CY958,RMDF!DF958,RMDF!DM958,RMDF!DT958,RMDF!EA958,RMDF!EH958,RMDF!EO958), RMDF!EV958=ROUND(RMDF!EV958,4))</f>
        <v>1</v>
      </c>
      <c r="ET958" s="317">
        <f>RMDF!ET958</f>
        <v>0</v>
      </c>
      <c r="EU958" s="318" t="str">
        <f>IF(ET958=0,"",_xlfn.XLOOKUP(ET958,StatePicklist!$1:$1,StatePicklist!$3:$3,"NA",0))</f>
        <v/>
      </c>
      <c r="EV958" s="297" t="str">
        <f ca="1">IF(RMDF!EU958="", "", IF(ISNUMBER(MATCH(RMDF!EU958, INDIRECT(EU958), 0)), "OK", "Invalid"))</f>
        <v/>
      </c>
      <c r="EW958" s="281"/>
      <c r="EX958" s="281"/>
      <c r="EY958" s="281"/>
      <c r="EZ958" s="281" t="b">
        <f>AND(RMDF!FC958&gt;=0, RMDF!FC958&lt;=1-SUM(RMDF!Z958,RMDF!AG958,RMDF!AN958,RMDF!AU958,RMDF!BB958,RMDF!BI958,RMDF!BP958,RMDF!BW958,RMDF!CD958,RMDF!CK958,RMDF!CR958,RMDF!CY958,RMDF!DF958,RMDF!DM958,RMDF!DT958,RMDF!EA958,RMDF!EH958,RMDF!EO958,RMDF!EV958), RMDF!FC958=ROUND(RMDF!FC958,4))</f>
        <v>1</v>
      </c>
      <c r="FA958" s="317">
        <f>RMDF!FA958</f>
        <v>0</v>
      </c>
      <c r="FB958" s="318" t="str">
        <f>IF(FA958=0,"",_xlfn.XLOOKUP(FA958,StatePicklist!$1:$1,StatePicklist!$3:$3,"NA",0))</f>
        <v/>
      </c>
      <c r="FC958" s="297" t="str">
        <f ca="1">IF(RMDF!FB958="", "", IF(ISNUMBER(MATCH(RMDF!FB958, INDIRECT(FB958), 0)), "OK", "Invalid"))</f>
        <v/>
      </c>
    </row>
    <row r="959" spans="1:159" s="205" customFormat="1" ht="39.9" customHeight="1" x14ac:dyDescent="0.25">
      <c r="A959" s="206"/>
      <c r="B959" s="196"/>
      <c r="C959" s="197"/>
      <c r="D959" s="198"/>
      <c r="E959" s="199"/>
      <c r="F959" s="200"/>
      <c r="G959" s="201"/>
      <c r="H959" s="292"/>
      <c r="I959" s="305">
        <f>RMDF!I959</f>
        <v>0</v>
      </c>
      <c r="J959" s="305" t="str">
        <f>IF(I959=ProductCode!$B$30,"PDReclPost",IF(OR(I959=ProductCode!$C$30,I959=ProductCode!$E$30,I959=ProductCode!$G$30),"PDPreCon",IF(OR(I959=ProductCode!$D$30,I959=ProductCode!$F$30),"PDNotReclPost","")))</f>
        <v/>
      </c>
      <c r="K959" s="305" t="str">
        <f t="shared" si="51"/>
        <v/>
      </c>
      <c r="L959" s="289"/>
      <c r="M959" s="305" t="str">
        <f t="shared" si="51"/>
        <v/>
      </c>
      <c r="N959" s="289" t="b">
        <f>AND(RMDF!N959&gt;=0, RMDF!N959&lt;=1-RMDF!L959, RMDF!N959=ROUND(RMDF!N959,4))</f>
        <v>1</v>
      </c>
      <c r="O959" s="286" t="str">
        <f>IF(P959="","",IF(I959="","",IF(LEFT(I959,13)="Reclaimed pos",RawMaterialCode!$E$569,RawMaterialCode!$E$568)))</f>
        <v>Reclaimed pre-consumer mixed fibers (RM0578)</v>
      </c>
      <c r="P959" s="295">
        <f t="shared" si="52"/>
        <v>1</v>
      </c>
      <c r="Q959" s="202"/>
      <c r="R959" s="203"/>
      <c r="S959" s="204" t="str">
        <f t="shared" si="53"/>
        <v/>
      </c>
      <c r="T959" s="281"/>
      <c r="U959" s="281"/>
      <c r="V959" s="281"/>
      <c r="W959" s="281"/>
      <c r="X959" s="317">
        <f>RMDF!X959</f>
        <v>0</v>
      </c>
      <c r="Y959" s="318" t="str">
        <f>IF(X959=0,"",_xlfn.XLOOKUP(X959,StatePicklist!$1:$1,StatePicklist!$3:$3,"NA",0))</f>
        <v/>
      </c>
      <c r="Z959" s="297" t="str">
        <f ca="1">IF(RMDF!Y959="", "", IF(ISNUMBER(MATCH(RMDF!Y959, INDIRECT(Y959), 0)), "OK", "Invalid"))</f>
        <v/>
      </c>
      <c r="AA959" s="281"/>
      <c r="AB959" s="281"/>
      <c r="AC959" s="281"/>
      <c r="AD959" s="281" t="b">
        <f>AND(RMDF!AG959&gt;=0, RMDF!AG959&lt;=1-RMDF!Z959, RMDF!AG959=ROUND(RMDF!AG959,4))</f>
        <v>1</v>
      </c>
      <c r="AE959" s="317">
        <f>RMDF!AE959</f>
        <v>0</v>
      </c>
      <c r="AF959" s="318" t="str">
        <f>IF(AE959=0,"",_xlfn.XLOOKUP(AE959,StatePicklist!$1:$1,StatePicklist!$3:$3,"NA",0))</f>
        <v/>
      </c>
      <c r="AG959" s="297" t="str">
        <f ca="1">IF(RMDF!AF959="", "", IF(ISNUMBER(MATCH(RMDF!AF959, INDIRECT(AF959), 0)), "OK", "Invalid"))</f>
        <v/>
      </c>
      <c r="AH959" s="281"/>
      <c r="AI959" s="281"/>
      <c r="AJ959" s="281"/>
      <c r="AK959" s="281" t="b">
        <f>AND(RMDF!AN959&gt;=0, RMDF!AN959&lt;=1-SUM(RMDF!Z959,RMDF!AG959), RMDF!AN959=ROUND(RMDF!AN959,4))</f>
        <v>1</v>
      </c>
      <c r="AL959" s="317">
        <f>RMDF!AL959</f>
        <v>0</v>
      </c>
      <c r="AM959" s="318" t="str">
        <f>IF(AL959=0,"",_xlfn.XLOOKUP(AL959,StatePicklist!$1:$1,StatePicklist!$3:$3,"NA",0))</f>
        <v/>
      </c>
      <c r="AN959" s="297" t="str">
        <f ca="1">IF(RMDF!AM959="", "", IF(ISNUMBER(MATCH(RMDF!AM959, INDIRECT(AM959), 0)), "OK", "Invalid"))</f>
        <v/>
      </c>
      <c r="AO959" s="281"/>
      <c r="AP959" s="281"/>
      <c r="AQ959" s="281"/>
      <c r="AR959" s="281" t="b">
        <f>AND(RMDF!AU959&gt;=0, RMDF!AU959&lt;=1-SUM(RMDF!Z959,RMDF!AG959,RMDF!AN959), RMDF!AU959=ROUND(RMDF!AU959,4))</f>
        <v>1</v>
      </c>
      <c r="AS959" s="317">
        <f>RMDF!AS959</f>
        <v>0</v>
      </c>
      <c r="AT959" s="318" t="str">
        <f>IF(AS959=0,"",_xlfn.XLOOKUP(AS959,StatePicklist!$1:$1,StatePicklist!$3:$3,"NA",0))</f>
        <v/>
      </c>
      <c r="AU959" s="297" t="str">
        <f ca="1">IF(RMDF!AT959="", "", IF(ISNUMBER(MATCH(RMDF!AT959, INDIRECT(AT959), 0)), "OK", "Invalid"))</f>
        <v/>
      </c>
      <c r="AV959" s="281"/>
      <c r="AW959" s="281"/>
      <c r="AX959" s="281"/>
      <c r="AY959" s="281" t="b">
        <f>AND(RMDF!BB959&gt;=0, RMDF!BB959&lt;=1-SUM(RMDF!Z959,RMDF!AG959,RMDF!AN959,RMDF!AU959), RMDF!BB959=ROUND(RMDF!BB959,4))</f>
        <v>1</v>
      </c>
      <c r="AZ959" s="317">
        <f>RMDF!AZ959</f>
        <v>0</v>
      </c>
      <c r="BA959" s="318" t="str">
        <f>IF(AZ959=0,"",_xlfn.XLOOKUP(AZ959,StatePicklist!$1:$1,StatePicklist!$3:$3,"NA",0))</f>
        <v/>
      </c>
      <c r="BB959" s="297" t="str">
        <f ca="1">IF(RMDF!BA959="", "", IF(ISNUMBER(MATCH(RMDF!BA959, INDIRECT(BA959), 0)), "OK", "Invalid"))</f>
        <v/>
      </c>
      <c r="BC959" s="281"/>
      <c r="BD959" s="281"/>
      <c r="BE959" s="281"/>
      <c r="BF959" s="281" t="b">
        <f>AND(RMDF!BI959&gt;=0, RMDF!BI959&lt;=1-SUM(RMDF!Z959,RMDF!AG959,RMDF!AN959,RMDF!AU959,RMDF!BB959), RMDF!BI959=ROUND(RMDF!BI959,4))</f>
        <v>1</v>
      </c>
      <c r="BG959" s="317">
        <f>RMDF!BG959</f>
        <v>0</v>
      </c>
      <c r="BH959" s="318" t="str">
        <f>IF(BG959=0,"",_xlfn.XLOOKUP(BG959,StatePicklist!$1:$1,StatePicklist!$3:$3,"NA",0))</f>
        <v/>
      </c>
      <c r="BI959" s="297" t="str">
        <f ca="1">IF(RMDF!BH959="", "", IF(ISNUMBER(MATCH(RMDF!BH959, INDIRECT(BH959), 0)), "OK", "Invalid"))</f>
        <v/>
      </c>
      <c r="BJ959" s="281"/>
      <c r="BK959" s="281"/>
      <c r="BL959" s="281"/>
      <c r="BM959" s="281" t="b">
        <f>AND(RMDF!BP959&gt;=0, RMDF!BP959&lt;=1-SUM(RMDF!Z959,RMDF!AG959,RMDF!AN959,RMDF!AU959,RMDF!BB959,RMDF!BI959), RMDF!BP959=ROUND(RMDF!BP959,4))</f>
        <v>1</v>
      </c>
      <c r="BN959" s="317">
        <f>RMDF!BN959</f>
        <v>0</v>
      </c>
      <c r="BO959" s="318" t="str">
        <f>IF(BN959=0,"",_xlfn.XLOOKUP(BN959,StatePicklist!$1:$1,StatePicklist!$3:$3,"NA",0))</f>
        <v/>
      </c>
      <c r="BP959" s="297" t="str">
        <f ca="1">IF(RMDF!BO959="", "", IF(ISNUMBER(MATCH(RMDF!BO959, INDIRECT(BO959), 0)), "OK", "Invalid"))</f>
        <v/>
      </c>
      <c r="BQ959" s="281"/>
      <c r="BR959" s="281"/>
      <c r="BS959" s="281"/>
      <c r="BT959" s="281" t="b">
        <f>AND(RMDF!BW959&gt;=0, RMDF!BW959&lt;=1-SUM(RMDF!Z959,RMDF!AG959,RMDF!AN959,RMDF!AU959,RMDF!BB959,RMDF!BI959,RMDF!BP959), RMDF!BW959=ROUND(RMDF!BW959,4))</f>
        <v>1</v>
      </c>
      <c r="BU959" s="317">
        <f>RMDF!BU959</f>
        <v>0</v>
      </c>
      <c r="BV959" s="318" t="str">
        <f>IF(BU959=0,"",_xlfn.XLOOKUP(BU959,StatePicklist!$1:$1,StatePicklist!$3:$3,"NA",0))</f>
        <v/>
      </c>
      <c r="BW959" s="297" t="str">
        <f ca="1">IF(RMDF!BV959="", "", IF(ISNUMBER(MATCH(RMDF!BV959, INDIRECT(BV959), 0)), "OK", "Invalid"))</f>
        <v/>
      </c>
      <c r="BX959" s="281"/>
      <c r="BY959" s="281"/>
      <c r="BZ959" s="281"/>
      <c r="CA959" s="281" t="b">
        <f>AND(RMDF!CD959&gt;=0, RMDF!CD959&lt;=1-SUM(RMDF!Z959,RMDF!AG959,RMDF!AN959,RMDF!AU959,RMDF!BB959,RMDF!BI959,RMDF!BP959,RMDF!BW959), RMDF!CD959=ROUND(RMDF!CD959,4))</f>
        <v>1</v>
      </c>
      <c r="CB959" s="317">
        <f>RMDF!CB959</f>
        <v>0</v>
      </c>
      <c r="CC959" s="318" t="str">
        <f>IF(CB959=0,"",_xlfn.XLOOKUP(CB959,StatePicklist!$1:$1,StatePicklist!$3:$3,"NA",0))</f>
        <v/>
      </c>
      <c r="CD959" s="297" t="str">
        <f ca="1">IF(RMDF!CC959="", "", IF(ISNUMBER(MATCH(RMDF!CC959, INDIRECT(CC959), 0)), "OK", "Invalid"))</f>
        <v/>
      </c>
      <c r="CE959" s="281"/>
      <c r="CF959" s="281"/>
      <c r="CG959" s="281"/>
      <c r="CH959" s="281" t="b">
        <f>AND(RMDF!CK959&gt;=0, RMDF!CK959&lt;=1-SUM(RMDF!Z959,RMDF!AG959,RMDF!AN959,RMDF!AU959,RMDF!BB959,RMDF!BI959,RMDF!BP959,RMDF!BW959,RMDF!CD959), RMDF!CK959=ROUND(RMDF!CK959,4))</f>
        <v>1</v>
      </c>
      <c r="CI959" s="317">
        <f>RMDF!CI959</f>
        <v>0</v>
      </c>
      <c r="CJ959" s="318" t="str">
        <f>IF(CI959=0,"",_xlfn.XLOOKUP(CI959,StatePicklist!$1:$1,StatePicklist!$3:$3,"NA",0))</f>
        <v/>
      </c>
      <c r="CK959" s="297" t="str">
        <f ca="1">IF(RMDF!CJ959="", "", IF(ISNUMBER(MATCH(RMDF!CJ959, INDIRECT(CJ959), 0)), "OK", "Invalid"))</f>
        <v/>
      </c>
      <c r="CL959" s="281"/>
      <c r="CM959" s="281"/>
      <c r="CN959" s="281"/>
      <c r="CO959" s="281" t="b">
        <f>AND(RMDF!CR959&gt;=0, RMDF!CR959&lt;=1-SUM(RMDF!Z959,RMDF!AG959,RMDF!AN959,RMDF!AU959,RMDF!BB959,RMDF!BI959,RMDF!BP959,RMDF!BW959,RMDF!CD959,RMDF!CK959), RMDF!CR959=ROUND(RMDF!CR959,4))</f>
        <v>1</v>
      </c>
      <c r="CP959" s="317">
        <f>RMDF!CP959</f>
        <v>0</v>
      </c>
      <c r="CQ959" s="318" t="str">
        <f>IF(CP959=0,"",_xlfn.XLOOKUP(CP959,StatePicklist!$1:$1,StatePicklist!$3:$3,"NA",0))</f>
        <v/>
      </c>
      <c r="CR959" s="297" t="str">
        <f ca="1">IF(RMDF!CQ959="", "", IF(ISNUMBER(MATCH(RMDF!CQ959, INDIRECT(CQ959), 0)), "OK", "Invalid"))</f>
        <v/>
      </c>
      <c r="CS959" s="281"/>
      <c r="CT959" s="281"/>
      <c r="CU959" s="281"/>
      <c r="CV959" s="281" t="b">
        <f>AND(RMDF!CY959&gt;=0, RMDF!CY959&lt;=1-SUM(RMDF!Z959,RMDF!AG959,RMDF!AN959,RMDF!AU959,RMDF!BB959,RMDF!BI959,RMDF!BP959,RMDF!BW959,RMDF!CD959,RMDF!CK959,RMDF!CR959), RMDF!CY959=ROUND(RMDF!CY959,4))</f>
        <v>1</v>
      </c>
      <c r="CW959" s="317">
        <f>RMDF!CW959</f>
        <v>0</v>
      </c>
      <c r="CX959" s="318" t="str">
        <f>IF(CW959=0,"",_xlfn.XLOOKUP(CW959,StatePicklist!$1:$1,StatePicklist!$3:$3,"NA",0))</f>
        <v/>
      </c>
      <c r="CY959" s="297" t="str">
        <f ca="1">IF(RMDF!CX959="", "", IF(ISNUMBER(MATCH(RMDF!CX959, INDIRECT(CX959), 0)), "OK", "Invalid"))</f>
        <v/>
      </c>
      <c r="CZ959" s="281"/>
      <c r="DA959" s="281"/>
      <c r="DB959" s="281"/>
      <c r="DC959" s="281" t="b">
        <f>AND(RMDF!DF959&gt;=0, RMDF!DF959&lt;=1-SUM(RMDF!Z959,RMDF!AG959,RMDF!AN959,RMDF!AU959,RMDF!BB959,RMDF!BI959,RMDF!BP959,RMDF!BW959,RMDF!CD959,RMDF!CK959,RMDF!CR959,RMDF!CY959), RMDF!DF959=ROUND(RMDF!DF959,4))</f>
        <v>1</v>
      </c>
      <c r="DD959" s="317">
        <f>RMDF!DD959</f>
        <v>0</v>
      </c>
      <c r="DE959" s="318" t="str">
        <f>IF(DD959=0,"",_xlfn.XLOOKUP(DD959,StatePicklist!$1:$1,StatePicklist!$3:$3,"NA",0))</f>
        <v/>
      </c>
      <c r="DF959" s="297" t="str">
        <f ca="1">IF(RMDF!DE959="", "", IF(ISNUMBER(MATCH(RMDF!DE959, INDIRECT(DE959), 0)), "OK", "Invalid"))</f>
        <v/>
      </c>
      <c r="DG959" s="281"/>
      <c r="DH959" s="281"/>
      <c r="DI959" s="281"/>
      <c r="DJ959" s="281" t="b">
        <f>AND(RMDF!DM959&gt;=0, RMDF!DM959&lt;=1-SUM(RMDF!Z959,RMDF!AG959,RMDF!AN959,RMDF!AU959,RMDF!BB959,RMDF!BI959,RMDF!BP959,RMDF!BW959,RMDF!CD959,RMDF!CK959,RMDF!CR959,RMDF!CY959,RMDF!DF959), RMDF!DM959=ROUND(RMDF!DM959,4))</f>
        <v>1</v>
      </c>
      <c r="DK959" s="317">
        <f>RMDF!DK959</f>
        <v>0</v>
      </c>
      <c r="DL959" s="318" t="str">
        <f>IF(DK959=0,"",_xlfn.XLOOKUP(DK959,StatePicklist!$1:$1,StatePicklist!$3:$3,"NA",0))</f>
        <v/>
      </c>
      <c r="DM959" s="297" t="str">
        <f ca="1">IF(RMDF!DL959="", "", IF(ISNUMBER(MATCH(RMDF!DL959, INDIRECT(DL959), 0)), "OK", "Invalid"))</f>
        <v/>
      </c>
      <c r="DN959" s="281"/>
      <c r="DO959" s="281"/>
      <c r="DP959" s="281"/>
      <c r="DQ959" s="281" t="b">
        <f>AND(RMDF!DT959&gt;=0, RMDF!DT959&lt;=1-SUM(RMDF!Z959,RMDF!AG959,RMDF!AN959,RMDF!AU959,RMDF!BB959,RMDF!BI959,RMDF!BP959,RMDF!BW959,RMDF!CD959,RMDF!CK959,RMDF!CR959,RMDF!CY959,RMDF!DF959,RMDF!DM959), RMDF!DT959=ROUND(RMDF!DT959,4))</f>
        <v>1</v>
      </c>
      <c r="DR959" s="317">
        <f>RMDF!DR959</f>
        <v>0</v>
      </c>
      <c r="DS959" s="318" t="str">
        <f>IF(DR959=0,"",_xlfn.XLOOKUP(DR959,StatePicklist!$1:$1,StatePicklist!$3:$3,"NA",0))</f>
        <v/>
      </c>
      <c r="DT959" s="297" t="str">
        <f ca="1">IF(RMDF!DS959="", "", IF(ISNUMBER(MATCH(RMDF!DS959, INDIRECT(DS959), 0)), "OK", "Invalid"))</f>
        <v/>
      </c>
      <c r="DU959" s="281"/>
      <c r="DV959" s="281"/>
      <c r="DW959" s="281"/>
      <c r="DX959" s="281" t="b">
        <f>AND(RMDF!EA959&gt;=0, RMDF!EA959&lt;=1-SUM(RMDF!Z959,RMDF!AG959,RMDF!AN959,RMDF!AU959,RMDF!BB959,RMDF!BI959,RMDF!BP959,RMDF!BW959,RMDF!CD959,RMDF!CK959,RMDF!CR959,RMDF!CY959,RMDF!DF959,RMDF!DM959,RMDF!DT959), RMDF!EA959=ROUND(RMDF!EA959,4))</f>
        <v>1</v>
      </c>
      <c r="DY959" s="317">
        <f>RMDF!DY959</f>
        <v>0</v>
      </c>
      <c r="DZ959" s="318" t="str">
        <f>IF(DY959=0,"",_xlfn.XLOOKUP(DY959,StatePicklist!$1:$1,StatePicklist!$3:$3,"NA",0))</f>
        <v/>
      </c>
      <c r="EA959" s="297" t="str">
        <f ca="1">IF(RMDF!DZ959="", "", IF(ISNUMBER(MATCH(RMDF!DZ959, INDIRECT(DZ959), 0)), "OK", "Invalid"))</f>
        <v/>
      </c>
      <c r="EB959" s="281"/>
      <c r="EC959" s="281"/>
      <c r="ED959" s="281"/>
      <c r="EE959" s="281" t="b">
        <f>AND(RMDF!EH959&gt;=0, RMDF!EH959&lt;=1-SUM(RMDF!Z959,RMDF!AG959,RMDF!AN959,RMDF!AU959,RMDF!BB959,RMDF!BI959,RMDF!BP959,RMDF!BW959,RMDF!CD959,RMDF!CK959,RMDF!CR959,RMDF!CY959,RMDF!DF959,RMDF!DM959,RMDF!DT959,RMDF!EA959), RMDF!EH959=ROUND(RMDF!EH959,4))</f>
        <v>1</v>
      </c>
      <c r="EF959" s="317">
        <f>RMDF!EF959</f>
        <v>0</v>
      </c>
      <c r="EG959" s="318" t="str">
        <f>IF(EF959=0,"",_xlfn.XLOOKUP(EF959,StatePicklist!$1:$1,StatePicklist!$3:$3,"NA",0))</f>
        <v/>
      </c>
      <c r="EH959" s="297" t="str">
        <f ca="1">IF(RMDF!EG959="", "", IF(ISNUMBER(MATCH(RMDF!EG959, INDIRECT(EG959), 0)), "OK", "Invalid"))</f>
        <v/>
      </c>
      <c r="EI959" s="281"/>
      <c r="EJ959" s="281"/>
      <c r="EK959" s="281"/>
      <c r="EL959" s="281" t="b">
        <f>AND(RMDF!EO959&gt;=0, RMDF!EO959&lt;=1-SUM(RMDF!Z959,RMDF!AG959,RMDF!AN959,RMDF!AU959,RMDF!BB959,RMDF!BI959,RMDF!BP959,RMDF!BW959,RMDF!CD959,RMDF!CK959,RMDF!CR959,RMDF!CY959,RMDF!DF959,RMDF!DM959,RMDF!DT959,RMDF!EA959,RMDF!EH959), RMDF!EO959=ROUND(RMDF!EO959,4))</f>
        <v>1</v>
      </c>
      <c r="EM959" s="317">
        <f>RMDF!EM959</f>
        <v>0</v>
      </c>
      <c r="EN959" s="318" t="str">
        <f>IF(EM959=0,"",_xlfn.XLOOKUP(EM959,StatePicklist!$1:$1,StatePicklist!$3:$3,"NA",0))</f>
        <v/>
      </c>
      <c r="EO959" s="297" t="str">
        <f ca="1">IF(RMDF!EN959="", "", IF(ISNUMBER(MATCH(RMDF!EN959, INDIRECT(EN959), 0)), "OK", "Invalid"))</f>
        <v/>
      </c>
      <c r="EP959" s="281"/>
      <c r="EQ959" s="281"/>
      <c r="ER959" s="281"/>
      <c r="ES959" s="281" t="b">
        <f>AND(RMDF!EV959&gt;=0, RMDF!EV959&lt;=1-SUM(RMDF!Z959,RMDF!AG959,RMDF!AN959,RMDF!AU959,RMDF!BB959,RMDF!BI959,RMDF!BP959,RMDF!BW959,RMDF!CD959,RMDF!CK959,RMDF!CR959,RMDF!CY959,RMDF!DF959,RMDF!DM959,RMDF!DT959,RMDF!EA959,RMDF!EH959,RMDF!EO959), RMDF!EV959=ROUND(RMDF!EV959,4))</f>
        <v>1</v>
      </c>
      <c r="ET959" s="317">
        <f>RMDF!ET959</f>
        <v>0</v>
      </c>
      <c r="EU959" s="318" t="str">
        <f>IF(ET959=0,"",_xlfn.XLOOKUP(ET959,StatePicklist!$1:$1,StatePicklist!$3:$3,"NA",0))</f>
        <v/>
      </c>
      <c r="EV959" s="297" t="str">
        <f ca="1">IF(RMDF!EU959="", "", IF(ISNUMBER(MATCH(RMDF!EU959, INDIRECT(EU959), 0)), "OK", "Invalid"))</f>
        <v/>
      </c>
      <c r="EW959" s="281"/>
      <c r="EX959" s="281"/>
      <c r="EY959" s="281"/>
      <c r="EZ959" s="281" t="b">
        <f>AND(RMDF!FC959&gt;=0, RMDF!FC959&lt;=1-SUM(RMDF!Z959,RMDF!AG959,RMDF!AN959,RMDF!AU959,RMDF!BB959,RMDF!BI959,RMDF!BP959,RMDF!BW959,RMDF!CD959,RMDF!CK959,RMDF!CR959,RMDF!CY959,RMDF!DF959,RMDF!DM959,RMDF!DT959,RMDF!EA959,RMDF!EH959,RMDF!EO959,RMDF!EV959), RMDF!FC959=ROUND(RMDF!FC959,4))</f>
        <v>1</v>
      </c>
      <c r="FA959" s="317">
        <f>RMDF!FA959</f>
        <v>0</v>
      </c>
      <c r="FB959" s="318" t="str">
        <f>IF(FA959=0,"",_xlfn.XLOOKUP(FA959,StatePicklist!$1:$1,StatePicklist!$3:$3,"NA",0))</f>
        <v/>
      </c>
      <c r="FC959" s="297" t="str">
        <f ca="1">IF(RMDF!FB959="", "", IF(ISNUMBER(MATCH(RMDF!FB959, INDIRECT(FB959), 0)), "OK", "Invalid"))</f>
        <v/>
      </c>
    </row>
    <row r="960" spans="1:159" s="205" customFormat="1" ht="39.9" customHeight="1" x14ac:dyDescent="0.25">
      <c r="A960" s="206"/>
      <c r="B960" s="196"/>
      <c r="C960" s="197"/>
      <c r="D960" s="198"/>
      <c r="E960" s="199"/>
      <c r="F960" s="200"/>
      <c r="G960" s="201"/>
      <c r="H960" s="292"/>
      <c r="I960" s="305">
        <f>RMDF!I960</f>
        <v>0</v>
      </c>
      <c r="J960" s="305" t="str">
        <f>IF(I960=ProductCode!$B$30,"PDReclPost",IF(OR(I960=ProductCode!$C$30,I960=ProductCode!$E$30,I960=ProductCode!$G$30),"PDPreCon",IF(OR(I960=ProductCode!$D$30,I960=ProductCode!$F$30),"PDNotReclPost","")))</f>
        <v/>
      </c>
      <c r="K960" s="305" t="str">
        <f t="shared" si="51"/>
        <v/>
      </c>
      <c r="L960" s="289"/>
      <c r="M960" s="305" t="str">
        <f t="shared" si="51"/>
        <v/>
      </c>
      <c r="N960" s="289" t="b">
        <f>AND(RMDF!N960&gt;=0, RMDF!N960&lt;=1-RMDF!L960, RMDF!N960=ROUND(RMDF!N960,4))</f>
        <v>1</v>
      </c>
      <c r="O960" s="286" t="str">
        <f>IF(P960="","",IF(I960="","",IF(LEFT(I960,13)="Reclaimed pos",RawMaterialCode!$E$569,RawMaterialCode!$E$568)))</f>
        <v>Reclaimed pre-consumer mixed fibers (RM0578)</v>
      </c>
      <c r="P960" s="295">
        <f t="shared" si="52"/>
        <v>1</v>
      </c>
      <c r="Q960" s="202"/>
      <c r="R960" s="203"/>
      <c r="S960" s="204" t="str">
        <f t="shared" si="53"/>
        <v/>
      </c>
      <c r="T960" s="281"/>
      <c r="U960" s="281"/>
      <c r="V960" s="281"/>
      <c r="W960" s="281"/>
      <c r="X960" s="317">
        <f>RMDF!X960</f>
        <v>0</v>
      </c>
      <c r="Y960" s="318" t="str">
        <f>IF(X960=0,"",_xlfn.XLOOKUP(X960,StatePicklist!$1:$1,StatePicklist!$3:$3,"NA",0))</f>
        <v/>
      </c>
      <c r="Z960" s="297" t="str">
        <f ca="1">IF(RMDF!Y960="", "", IF(ISNUMBER(MATCH(RMDF!Y960, INDIRECT(Y960), 0)), "OK", "Invalid"))</f>
        <v/>
      </c>
      <c r="AA960" s="281"/>
      <c r="AB960" s="281"/>
      <c r="AC960" s="281"/>
      <c r="AD960" s="281" t="b">
        <f>AND(RMDF!AG960&gt;=0, RMDF!AG960&lt;=1-RMDF!Z960, RMDF!AG960=ROUND(RMDF!AG960,4))</f>
        <v>1</v>
      </c>
      <c r="AE960" s="317">
        <f>RMDF!AE960</f>
        <v>0</v>
      </c>
      <c r="AF960" s="318" t="str">
        <f>IF(AE960=0,"",_xlfn.XLOOKUP(AE960,StatePicklist!$1:$1,StatePicklist!$3:$3,"NA",0))</f>
        <v/>
      </c>
      <c r="AG960" s="297" t="str">
        <f ca="1">IF(RMDF!AF960="", "", IF(ISNUMBER(MATCH(RMDF!AF960, INDIRECT(AF960), 0)), "OK", "Invalid"))</f>
        <v/>
      </c>
      <c r="AH960" s="281"/>
      <c r="AI960" s="281"/>
      <c r="AJ960" s="281"/>
      <c r="AK960" s="281" t="b">
        <f>AND(RMDF!AN960&gt;=0, RMDF!AN960&lt;=1-SUM(RMDF!Z960,RMDF!AG960), RMDF!AN960=ROUND(RMDF!AN960,4))</f>
        <v>1</v>
      </c>
      <c r="AL960" s="317">
        <f>RMDF!AL960</f>
        <v>0</v>
      </c>
      <c r="AM960" s="318" t="str">
        <f>IF(AL960=0,"",_xlfn.XLOOKUP(AL960,StatePicklist!$1:$1,StatePicklist!$3:$3,"NA",0))</f>
        <v/>
      </c>
      <c r="AN960" s="297" t="str">
        <f ca="1">IF(RMDF!AM960="", "", IF(ISNUMBER(MATCH(RMDF!AM960, INDIRECT(AM960), 0)), "OK", "Invalid"))</f>
        <v/>
      </c>
      <c r="AO960" s="281"/>
      <c r="AP960" s="281"/>
      <c r="AQ960" s="281"/>
      <c r="AR960" s="281" t="b">
        <f>AND(RMDF!AU960&gt;=0, RMDF!AU960&lt;=1-SUM(RMDF!Z960,RMDF!AG960,RMDF!AN960), RMDF!AU960=ROUND(RMDF!AU960,4))</f>
        <v>1</v>
      </c>
      <c r="AS960" s="317">
        <f>RMDF!AS960</f>
        <v>0</v>
      </c>
      <c r="AT960" s="318" t="str">
        <f>IF(AS960=0,"",_xlfn.XLOOKUP(AS960,StatePicklist!$1:$1,StatePicklist!$3:$3,"NA",0))</f>
        <v/>
      </c>
      <c r="AU960" s="297" t="str">
        <f ca="1">IF(RMDF!AT960="", "", IF(ISNUMBER(MATCH(RMDF!AT960, INDIRECT(AT960), 0)), "OK", "Invalid"))</f>
        <v/>
      </c>
      <c r="AV960" s="281"/>
      <c r="AW960" s="281"/>
      <c r="AX960" s="281"/>
      <c r="AY960" s="281" t="b">
        <f>AND(RMDF!BB960&gt;=0, RMDF!BB960&lt;=1-SUM(RMDF!Z960,RMDF!AG960,RMDF!AN960,RMDF!AU960), RMDF!BB960=ROUND(RMDF!BB960,4))</f>
        <v>1</v>
      </c>
      <c r="AZ960" s="317">
        <f>RMDF!AZ960</f>
        <v>0</v>
      </c>
      <c r="BA960" s="318" t="str">
        <f>IF(AZ960=0,"",_xlfn.XLOOKUP(AZ960,StatePicklist!$1:$1,StatePicklist!$3:$3,"NA",0))</f>
        <v/>
      </c>
      <c r="BB960" s="297" t="str">
        <f ca="1">IF(RMDF!BA960="", "", IF(ISNUMBER(MATCH(RMDF!BA960, INDIRECT(BA960), 0)), "OK", "Invalid"))</f>
        <v/>
      </c>
      <c r="BC960" s="281"/>
      <c r="BD960" s="281"/>
      <c r="BE960" s="281"/>
      <c r="BF960" s="281" t="b">
        <f>AND(RMDF!BI960&gt;=0, RMDF!BI960&lt;=1-SUM(RMDF!Z960,RMDF!AG960,RMDF!AN960,RMDF!AU960,RMDF!BB960), RMDF!BI960=ROUND(RMDF!BI960,4))</f>
        <v>1</v>
      </c>
      <c r="BG960" s="317">
        <f>RMDF!BG960</f>
        <v>0</v>
      </c>
      <c r="BH960" s="318" t="str">
        <f>IF(BG960=0,"",_xlfn.XLOOKUP(BG960,StatePicklist!$1:$1,StatePicklist!$3:$3,"NA",0))</f>
        <v/>
      </c>
      <c r="BI960" s="297" t="str">
        <f ca="1">IF(RMDF!BH960="", "", IF(ISNUMBER(MATCH(RMDF!BH960, INDIRECT(BH960), 0)), "OK", "Invalid"))</f>
        <v/>
      </c>
      <c r="BJ960" s="281"/>
      <c r="BK960" s="281"/>
      <c r="BL960" s="281"/>
      <c r="BM960" s="281" t="b">
        <f>AND(RMDF!BP960&gt;=0, RMDF!BP960&lt;=1-SUM(RMDF!Z960,RMDF!AG960,RMDF!AN960,RMDF!AU960,RMDF!BB960,RMDF!BI960), RMDF!BP960=ROUND(RMDF!BP960,4))</f>
        <v>1</v>
      </c>
      <c r="BN960" s="317">
        <f>RMDF!BN960</f>
        <v>0</v>
      </c>
      <c r="BO960" s="318" t="str">
        <f>IF(BN960=0,"",_xlfn.XLOOKUP(BN960,StatePicklist!$1:$1,StatePicklist!$3:$3,"NA",0))</f>
        <v/>
      </c>
      <c r="BP960" s="297" t="str">
        <f ca="1">IF(RMDF!BO960="", "", IF(ISNUMBER(MATCH(RMDF!BO960, INDIRECT(BO960), 0)), "OK", "Invalid"))</f>
        <v/>
      </c>
      <c r="BQ960" s="281"/>
      <c r="BR960" s="281"/>
      <c r="BS960" s="281"/>
      <c r="BT960" s="281" t="b">
        <f>AND(RMDF!BW960&gt;=0, RMDF!BW960&lt;=1-SUM(RMDF!Z960,RMDF!AG960,RMDF!AN960,RMDF!AU960,RMDF!BB960,RMDF!BI960,RMDF!BP960), RMDF!BW960=ROUND(RMDF!BW960,4))</f>
        <v>1</v>
      </c>
      <c r="BU960" s="317">
        <f>RMDF!BU960</f>
        <v>0</v>
      </c>
      <c r="BV960" s="318" t="str">
        <f>IF(BU960=0,"",_xlfn.XLOOKUP(BU960,StatePicklist!$1:$1,StatePicklist!$3:$3,"NA",0))</f>
        <v/>
      </c>
      <c r="BW960" s="297" t="str">
        <f ca="1">IF(RMDF!BV960="", "", IF(ISNUMBER(MATCH(RMDF!BV960, INDIRECT(BV960), 0)), "OK", "Invalid"))</f>
        <v/>
      </c>
      <c r="BX960" s="281"/>
      <c r="BY960" s="281"/>
      <c r="BZ960" s="281"/>
      <c r="CA960" s="281" t="b">
        <f>AND(RMDF!CD960&gt;=0, RMDF!CD960&lt;=1-SUM(RMDF!Z960,RMDF!AG960,RMDF!AN960,RMDF!AU960,RMDF!BB960,RMDF!BI960,RMDF!BP960,RMDF!BW960), RMDF!CD960=ROUND(RMDF!CD960,4))</f>
        <v>1</v>
      </c>
      <c r="CB960" s="317">
        <f>RMDF!CB960</f>
        <v>0</v>
      </c>
      <c r="CC960" s="318" t="str">
        <f>IF(CB960=0,"",_xlfn.XLOOKUP(CB960,StatePicklist!$1:$1,StatePicklist!$3:$3,"NA",0))</f>
        <v/>
      </c>
      <c r="CD960" s="297" t="str">
        <f ca="1">IF(RMDF!CC960="", "", IF(ISNUMBER(MATCH(RMDF!CC960, INDIRECT(CC960), 0)), "OK", "Invalid"))</f>
        <v/>
      </c>
      <c r="CE960" s="281"/>
      <c r="CF960" s="281"/>
      <c r="CG960" s="281"/>
      <c r="CH960" s="281" t="b">
        <f>AND(RMDF!CK960&gt;=0, RMDF!CK960&lt;=1-SUM(RMDF!Z960,RMDF!AG960,RMDF!AN960,RMDF!AU960,RMDF!BB960,RMDF!BI960,RMDF!BP960,RMDF!BW960,RMDF!CD960), RMDF!CK960=ROUND(RMDF!CK960,4))</f>
        <v>1</v>
      </c>
      <c r="CI960" s="317">
        <f>RMDF!CI960</f>
        <v>0</v>
      </c>
      <c r="CJ960" s="318" t="str">
        <f>IF(CI960=0,"",_xlfn.XLOOKUP(CI960,StatePicklist!$1:$1,StatePicklist!$3:$3,"NA",0))</f>
        <v/>
      </c>
      <c r="CK960" s="297" t="str">
        <f ca="1">IF(RMDF!CJ960="", "", IF(ISNUMBER(MATCH(RMDF!CJ960, INDIRECT(CJ960), 0)), "OK", "Invalid"))</f>
        <v/>
      </c>
      <c r="CL960" s="281"/>
      <c r="CM960" s="281"/>
      <c r="CN960" s="281"/>
      <c r="CO960" s="281" t="b">
        <f>AND(RMDF!CR960&gt;=0, RMDF!CR960&lt;=1-SUM(RMDF!Z960,RMDF!AG960,RMDF!AN960,RMDF!AU960,RMDF!BB960,RMDF!BI960,RMDF!BP960,RMDF!BW960,RMDF!CD960,RMDF!CK960), RMDF!CR960=ROUND(RMDF!CR960,4))</f>
        <v>1</v>
      </c>
      <c r="CP960" s="317">
        <f>RMDF!CP960</f>
        <v>0</v>
      </c>
      <c r="CQ960" s="318" t="str">
        <f>IF(CP960=0,"",_xlfn.XLOOKUP(CP960,StatePicklist!$1:$1,StatePicklist!$3:$3,"NA",0))</f>
        <v/>
      </c>
      <c r="CR960" s="297" t="str">
        <f ca="1">IF(RMDF!CQ960="", "", IF(ISNUMBER(MATCH(RMDF!CQ960, INDIRECT(CQ960), 0)), "OK", "Invalid"))</f>
        <v/>
      </c>
      <c r="CS960" s="281"/>
      <c r="CT960" s="281"/>
      <c r="CU960" s="281"/>
      <c r="CV960" s="281" t="b">
        <f>AND(RMDF!CY960&gt;=0, RMDF!CY960&lt;=1-SUM(RMDF!Z960,RMDF!AG960,RMDF!AN960,RMDF!AU960,RMDF!BB960,RMDF!BI960,RMDF!BP960,RMDF!BW960,RMDF!CD960,RMDF!CK960,RMDF!CR960), RMDF!CY960=ROUND(RMDF!CY960,4))</f>
        <v>1</v>
      </c>
      <c r="CW960" s="317">
        <f>RMDF!CW960</f>
        <v>0</v>
      </c>
      <c r="CX960" s="318" t="str">
        <f>IF(CW960=0,"",_xlfn.XLOOKUP(CW960,StatePicklist!$1:$1,StatePicklist!$3:$3,"NA",0))</f>
        <v/>
      </c>
      <c r="CY960" s="297" t="str">
        <f ca="1">IF(RMDF!CX960="", "", IF(ISNUMBER(MATCH(RMDF!CX960, INDIRECT(CX960), 0)), "OK", "Invalid"))</f>
        <v/>
      </c>
      <c r="CZ960" s="281"/>
      <c r="DA960" s="281"/>
      <c r="DB960" s="281"/>
      <c r="DC960" s="281" t="b">
        <f>AND(RMDF!DF960&gt;=0, RMDF!DF960&lt;=1-SUM(RMDF!Z960,RMDF!AG960,RMDF!AN960,RMDF!AU960,RMDF!BB960,RMDF!BI960,RMDF!BP960,RMDF!BW960,RMDF!CD960,RMDF!CK960,RMDF!CR960,RMDF!CY960), RMDF!DF960=ROUND(RMDF!DF960,4))</f>
        <v>1</v>
      </c>
      <c r="DD960" s="317">
        <f>RMDF!DD960</f>
        <v>0</v>
      </c>
      <c r="DE960" s="318" t="str">
        <f>IF(DD960=0,"",_xlfn.XLOOKUP(DD960,StatePicklist!$1:$1,StatePicklist!$3:$3,"NA",0))</f>
        <v/>
      </c>
      <c r="DF960" s="297" t="str">
        <f ca="1">IF(RMDF!DE960="", "", IF(ISNUMBER(MATCH(RMDF!DE960, INDIRECT(DE960), 0)), "OK", "Invalid"))</f>
        <v/>
      </c>
      <c r="DG960" s="281"/>
      <c r="DH960" s="281"/>
      <c r="DI960" s="281"/>
      <c r="DJ960" s="281" t="b">
        <f>AND(RMDF!DM960&gt;=0, RMDF!DM960&lt;=1-SUM(RMDF!Z960,RMDF!AG960,RMDF!AN960,RMDF!AU960,RMDF!BB960,RMDF!BI960,RMDF!BP960,RMDF!BW960,RMDF!CD960,RMDF!CK960,RMDF!CR960,RMDF!CY960,RMDF!DF960), RMDF!DM960=ROUND(RMDF!DM960,4))</f>
        <v>1</v>
      </c>
      <c r="DK960" s="317">
        <f>RMDF!DK960</f>
        <v>0</v>
      </c>
      <c r="DL960" s="318" t="str">
        <f>IF(DK960=0,"",_xlfn.XLOOKUP(DK960,StatePicklist!$1:$1,StatePicklist!$3:$3,"NA",0))</f>
        <v/>
      </c>
      <c r="DM960" s="297" t="str">
        <f ca="1">IF(RMDF!DL960="", "", IF(ISNUMBER(MATCH(RMDF!DL960, INDIRECT(DL960), 0)), "OK", "Invalid"))</f>
        <v/>
      </c>
      <c r="DN960" s="281"/>
      <c r="DO960" s="281"/>
      <c r="DP960" s="281"/>
      <c r="DQ960" s="281" t="b">
        <f>AND(RMDF!DT960&gt;=0, RMDF!DT960&lt;=1-SUM(RMDF!Z960,RMDF!AG960,RMDF!AN960,RMDF!AU960,RMDF!BB960,RMDF!BI960,RMDF!BP960,RMDF!BW960,RMDF!CD960,RMDF!CK960,RMDF!CR960,RMDF!CY960,RMDF!DF960,RMDF!DM960), RMDF!DT960=ROUND(RMDF!DT960,4))</f>
        <v>1</v>
      </c>
      <c r="DR960" s="317">
        <f>RMDF!DR960</f>
        <v>0</v>
      </c>
      <c r="DS960" s="318" t="str">
        <f>IF(DR960=0,"",_xlfn.XLOOKUP(DR960,StatePicklist!$1:$1,StatePicklist!$3:$3,"NA",0))</f>
        <v/>
      </c>
      <c r="DT960" s="297" t="str">
        <f ca="1">IF(RMDF!DS960="", "", IF(ISNUMBER(MATCH(RMDF!DS960, INDIRECT(DS960), 0)), "OK", "Invalid"))</f>
        <v/>
      </c>
      <c r="DU960" s="281"/>
      <c r="DV960" s="281"/>
      <c r="DW960" s="281"/>
      <c r="DX960" s="281" t="b">
        <f>AND(RMDF!EA960&gt;=0, RMDF!EA960&lt;=1-SUM(RMDF!Z960,RMDF!AG960,RMDF!AN960,RMDF!AU960,RMDF!BB960,RMDF!BI960,RMDF!BP960,RMDF!BW960,RMDF!CD960,RMDF!CK960,RMDF!CR960,RMDF!CY960,RMDF!DF960,RMDF!DM960,RMDF!DT960), RMDF!EA960=ROUND(RMDF!EA960,4))</f>
        <v>1</v>
      </c>
      <c r="DY960" s="317">
        <f>RMDF!DY960</f>
        <v>0</v>
      </c>
      <c r="DZ960" s="318" t="str">
        <f>IF(DY960=0,"",_xlfn.XLOOKUP(DY960,StatePicklist!$1:$1,StatePicklist!$3:$3,"NA",0))</f>
        <v/>
      </c>
      <c r="EA960" s="297" t="str">
        <f ca="1">IF(RMDF!DZ960="", "", IF(ISNUMBER(MATCH(RMDF!DZ960, INDIRECT(DZ960), 0)), "OK", "Invalid"))</f>
        <v/>
      </c>
      <c r="EB960" s="281"/>
      <c r="EC960" s="281"/>
      <c r="ED960" s="281"/>
      <c r="EE960" s="281" t="b">
        <f>AND(RMDF!EH960&gt;=0, RMDF!EH960&lt;=1-SUM(RMDF!Z960,RMDF!AG960,RMDF!AN960,RMDF!AU960,RMDF!BB960,RMDF!BI960,RMDF!BP960,RMDF!BW960,RMDF!CD960,RMDF!CK960,RMDF!CR960,RMDF!CY960,RMDF!DF960,RMDF!DM960,RMDF!DT960,RMDF!EA960), RMDF!EH960=ROUND(RMDF!EH960,4))</f>
        <v>1</v>
      </c>
      <c r="EF960" s="317">
        <f>RMDF!EF960</f>
        <v>0</v>
      </c>
      <c r="EG960" s="318" t="str">
        <f>IF(EF960=0,"",_xlfn.XLOOKUP(EF960,StatePicklist!$1:$1,StatePicklist!$3:$3,"NA",0))</f>
        <v/>
      </c>
      <c r="EH960" s="297" t="str">
        <f ca="1">IF(RMDF!EG960="", "", IF(ISNUMBER(MATCH(RMDF!EG960, INDIRECT(EG960), 0)), "OK", "Invalid"))</f>
        <v/>
      </c>
      <c r="EI960" s="281"/>
      <c r="EJ960" s="281"/>
      <c r="EK960" s="281"/>
      <c r="EL960" s="281" t="b">
        <f>AND(RMDF!EO960&gt;=0, RMDF!EO960&lt;=1-SUM(RMDF!Z960,RMDF!AG960,RMDF!AN960,RMDF!AU960,RMDF!BB960,RMDF!BI960,RMDF!BP960,RMDF!BW960,RMDF!CD960,RMDF!CK960,RMDF!CR960,RMDF!CY960,RMDF!DF960,RMDF!DM960,RMDF!DT960,RMDF!EA960,RMDF!EH960), RMDF!EO960=ROUND(RMDF!EO960,4))</f>
        <v>1</v>
      </c>
      <c r="EM960" s="317">
        <f>RMDF!EM960</f>
        <v>0</v>
      </c>
      <c r="EN960" s="318" t="str">
        <f>IF(EM960=0,"",_xlfn.XLOOKUP(EM960,StatePicklist!$1:$1,StatePicklist!$3:$3,"NA",0))</f>
        <v/>
      </c>
      <c r="EO960" s="297" t="str">
        <f ca="1">IF(RMDF!EN960="", "", IF(ISNUMBER(MATCH(RMDF!EN960, INDIRECT(EN960), 0)), "OK", "Invalid"))</f>
        <v/>
      </c>
      <c r="EP960" s="281"/>
      <c r="EQ960" s="281"/>
      <c r="ER960" s="281"/>
      <c r="ES960" s="281" t="b">
        <f>AND(RMDF!EV960&gt;=0, RMDF!EV960&lt;=1-SUM(RMDF!Z960,RMDF!AG960,RMDF!AN960,RMDF!AU960,RMDF!BB960,RMDF!BI960,RMDF!BP960,RMDF!BW960,RMDF!CD960,RMDF!CK960,RMDF!CR960,RMDF!CY960,RMDF!DF960,RMDF!DM960,RMDF!DT960,RMDF!EA960,RMDF!EH960,RMDF!EO960), RMDF!EV960=ROUND(RMDF!EV960,4))</f>
        <v>1</v>
      </c>
      <c r="ET960" s="317">
        <f>RMDF!ET960</f>
        <v>0</v>
      </c>
      <c r="EU960" s="318" t="str">
        <f>IF(ET960=0,"",_xlfn.XLOOKUP(ET960,StatePicklist!$1:$1,StatePicklist!$3:$3,"NA",0))</f>
        <v/>
      </c>
      <c r="EV960" s="297" t="str">
        <f ca="1">IF(RMDF!EU960="", "", IF(ISNUMBER(MATCH(RMDF!EU960, INDIRECT(EU960), 0)), "OK", "Invalid"))</f>
        <v/>
      </c>
      <c r="EW960" s="281"/>
      <c r="EX960" s="281"/>
      <c r="EY960" s="281"/>
      <c r="EZ960" s="281" t="b">
        <f>AND(RMDF!FC960&gt;=0, RMDF!FC960&lt;=1-SUM(RMDF!Z960,RMDF!AG960,RMDF!AN960,RMDF!AU960,RMDF!BB960,RMDF!BI960,RMDF!BP960,RMDF!BW960,RMDF!CD960,RMDF!CK960,RMDF!CR960,RMDF!CY960,RMDF!DF960,RMDF!DM960,RMDF!DT960,RMDF!EA960,RMDF!EH960,RMDF!EO960,RMDF!EV960), RMDF!FC960=ROUND(RMDF!FC960,4))</f>
        <v>1</v>
      </c>
      <c r="FA960" s="317">
        <f>RMDF!FA960</f>
        <v>0</v>
      </c>
      <c r="FB960" s="318" t="str">
        <f>IF(FA960=0,"",_xlfn.XLOOKUP(FA960,StatePicklist!$1:$1,StatePicklist!$3:$3,"NA",0))</f>
        <v/>
      </c>
      <c r="FC960" s="297" t="str">
        <f ca="1">IF(RMDF!FB960="", "", IF(ISNUMBER(MATCH(RMDF!FB960, INDIRECT(FB960), 0)), "OK", "Invalid"))</f>
        <v/>
      </c>
    </row>
    <row r="961" spans="1:159" s="205" customFormat="1" ht="39.9" customHeight="1" x14ac:dyDescent="0.25">
      <c r="A961" s="206"/>
      <c r="B961" s="196"/>
      <c r="C961" s="197"/>
      <c r="D961" s="198"/>
      <c r="E961" s="199"/>
      <c r="F961" s="200"/>
      <c r="G961" s="201"/>
      <c r="H961" s="292"/>
      <c r="I961" s="305">
        <f>RMDF!I961</f>
        <v>0</v>
      </c>
      <c r="J961" s="305" t="str">
        <f>IF(I961=ProductCode!$B$30,"PDReclPost",IF(OR(I961=ProductCode!$C$30,I961=ProductCode!$E$30,I961=ProductCode!$G$30),"PDPreCon",IF(OR(I961=ProductCode!$D$30,I961=ProductCode!$F$30),"PDNotReclPost","")))</f>
        <v/>
      </c>
      <c r="K961" s="305" t="str">
        <f t="shared" si="51"/>
        <v/>
      </c>
      <c r="L961" s="289"/>
      <c r="M961" s="305" t="str">
        <f t="shared" si="51"/>
        <v/>
      </c>
      <c r="N961" s="289" t="b">
        <f>AND(RMDF!N961&gt;=0, RMDF!N961&lt;=1-RMDF!L961, RMDF!N961=ROUND(RMDF!N961,4))</f>
        <v>1</v>
      </c>
      <c r="O961" s="286" t="str">
        <f>IF(P961="","",IF(I961="","",IF(LEFT(I961,13)="Reclaimed pos",RawMaterialCode!$E$569,RawMaterialCode!$E$568)))</f>
        <v>Reclaimed pre-consumer mixed fibers (RM0578)</v>
      </c>
      <c r="P961" s="295">
        <f t="shared" si="52"/>
        <v>1</v>
      </c>
      <c r="Q961" s="202"/>
      <c r="R961" s="203"/>
      <c r="S961" s="204" t="str">
        <f t="shared" si="53"/>
        <v/>
      </c>
      <c r="T961" s="281"/>
      <c r="U961" s="281"/>
      <c r="V961" s="281"/>
      <c r="W961" s="281"/>
      <c r="X961" s="317">
        <f>RMDF!X961</f>
        <v>0</v>
      </c>
      <c r="Y961" s="318" t="str">
        <f>IF(X961=0,"",_xlfn.XLOOKUP(X961,StatePicklist!$1:$1,StatePicklist!$3:$3,"NA",0))</f>
        <v/>
      </c>
      <c r="Z961" s="297" t="str">
        <f ca="1">IF(RMDF!Y961="", "", IF(ISNUMBER(MATCH(RMDF!Y961, INDIRECT(Y961), 0)), "OK", "Invalid"))</f>
        <v/>
      </c>
      <c r="AA961" s="281"/>
      <c r="AB961" s="281"/>
      <c r="AC961" s="281"/>
      <c r="AD961" s="281" t="b">
        <f>AND(RMDF!AG961&gt;=0, RMDF!AG961&lt;=1-RMDF!Z961, RMDF!AG961=ROUND(RMDF!AG961,4))</f>
        <v>1</v>
      </c>
      <c r="AE961" s="317">
        <f>RMDF!AE961</f>
        <v>0</v>
      </c>
      <c r="AF961" s="318" t="str">
        <f>IF(AE961=0,"",_xlfn.XLOOKUP(AE961,StatePicklist!$1:$1,StatePicklist!$3:$3,"NA",0))</f>
        <v/>
      </c>
      <c r="AG961" s="297" t="str">
        <f ca="1">IF(RMDF!AF961="", "", IF(ISNUMBER(MATCH(RMDF!AF961, INDIRECT(AF961), 0)), "OK", "Invalid"))</f>
        <v/>
      </c>
      <c r="AH961" s="281"/>
      <c r="AI961" s="281"/>
      <c r="AJ961" s="281"/>
      <c r="AK961" s="281" t="b">
        <f>AND(RMDF!AN961&gt;=0, RMDF!AN961&lt;=1-SUM(RMDF!Z961,RMDF!AG961), RMDF!AN961=ROUND(RMDF!AN961,4))</f>
        <v>1</v>
      </c>
      <c r="AL961" s="317">
        <f>RMDF!AL961</f>
        <v>0</v>
      </c>
      <c r="AM961" s="318" t="str">
        <f>IF(AL961=0,"",_xlfn.XLOOKUP(AL961,StatePicklist!$1:$1,StatePicklist!$3:$3,"NA",0))</f>
        <v/>
      </c>
      <c r="AN961" s="297" t="str">
        <f ca="1">IF(RMDF!AM961="", "", IF(ISNUMBER(MATCH(RMDF!AM961, INDIRECT(AM961), 0)), "OK", "Invalid"))</f>
        <v/>
      </c>
      <c r="AO961" s="281"/>
      <c r="AP961" s="281"/>
      <c r="AQ961" s="281"/>
      <c r="AR961" s="281" t="b">
        <f>AND(RMDF!AU961&gt;=0, RMDF!AU961&lt;=1-SUM(RMDF!Z961,RMDF!AG961,RMDF!AN961), RMDF!AU961=ROUND(RMDF!AU961,4))</f>
        <v>1</v>
      </c>
      <c r="AS961" s="317">
        <f>RMDF!AS961</f>
        <v>0</v>
      </c>
      <c r="AT961" s="318" t="str">
        <f>IF(AS961=0,"",_xlfn.XLOOKUP(AS961,StatePicklist!$1:$1,StatePicklist!$3:$3,"NA",0))</f>
        <v/>
      </c>
      <c r="AU961" s="297" t="str">
        <f ca="1">IF(RMDF!AT961="", "", IF(ISNUMBER(MATCH(RMDF!AT961, INDIRECT(AT961), 0)), "OK", "Invalid"))</f>
        <v/>
      </c>
      <c r="AV961" s="281"/>
      <c r="AW961" s="281"/>
      <c r="AX961" s="281"/>
      <c r="AY961" s="281" t="b">
        <f>AND(RMDF!BB961&gt;=0, RMDF!BB961&lt;=1-SUM(RMDF!Z961,RMDF!AG961,RMDF!AN961,RMDF!AU961), RMDF!BB961=ROUND(RMDF!BB961,4))</f>
        <v>1</v>
      </c>
      <c r="AZ961" s="317">
        <f>RMDF!AZ961</f>
        <v>0</v>
      </c>
      <c r="BA961" s="318" t="str">
        <f>IF(AZ961=0,"",_xlfn.XLOOKUP(AZ961,StatePicklist!$1:$1,StatePicklist!$3:$3,"NA",0))</f>
        <v/>
      </c>
      <c r="BB961" s="297" t="str">
        <f ca="1">IF(RMDF!BA961="", "", IF(ISNUMBER(MATCH(RMDF!BA961, INDIRECT(BA961), 0)), "OK", "Invalid"))</f>
        <v/>
      </c>
      <c r="BC961" s="281"/>
      <c r="BD961" s="281"/>
      <c r="BE961" s="281"/>
      <c r="BF961" s="281" t="b">
        <f>AND(RMDF!BI961&gt;=0, RMDF!BI961&lt;=1-SUM(RMDF!Z961,RMDF!AG961,RMDF!AN961,RMDF!AU961,RMDF!BB961), RMDF!BI961=ROUND(RMDF!BI961,4))</f>
        <v>1</v>
      </c>
      <c r="BG961" s="317">
        <f>RMDF!BG961</f>
        <v>0</v>
      </c>
      <c r="BH961" s="318" t="str">
        <f>IF(BG961=0,"",_xlfn.XLOOKUP(BG961,StatePicklist!$1:$1,StatePicklist!$3:$3,"NA",0))</f>
        <v/>
      </c>
      <c r="BI961" s="297" t="str">
        <f ca="1">IF(RMDF!BH961="", "", IF(ISNUMBER(MATCH(RMDF!BH961, INDIRECT(BH961), 0)), "OK", "Invalid"))</f>
        <v/>
      </c>
      <c r="BJ961" s="281"/>
      <c r="BK961" s="281"/>
      <c r="BL961" s="281"/>
      <c r="BM961" s="281" t="b">
        <f>AND(RMDF!BP961&gt;=0, RMDF!BP961&lt;=1-SUM(RMDF!Z961,RMDF!AG961,RMDF!AN961,RMDF!AU961,RMDF!BB961,RMDF!BI961), RMDF!BP961=ROUND(RMDF!BP961,4))</f>
        <v>1</v>
      </c>
      <c r="BN961" s="317">
        <f>RMDF!BN961</f>
        <v>0</v>
      </c>
      <c r="BO961" s="318" t="str">
        <f>IF(BN961=0,"",_xlfn.XLOOKUP(BN961,StatePicklist!$1:$1,StatePicklist!$3:$3,"NA",0))</f>
        <v/>
      </c>
      <c r="BP961" s="297" t="str">
        <f ca="1">IF(RMDF!BO961="", "", IF(ISNUMBER(MATCH(RMDF!BO961, INDIRECT(BO961), 0)), "OK", "Invalid"))</f>
        <v/>
      </c>
      <c r="BQ961" s="281"/>
      <c r="BR961" s="281"/>
      <c r="BS961" s="281"/>
      <c r="BT961" s="281" t="b">
        <f>AND(RMDF!BW961&gt;=0, RMDF!BW961&lt;=1-SUM(RMDF!Z961,RMDF!AG961,RMDF!AN961,RMDF!AU961,RMDF!BB961,RMDF!BI961,RMDF!BP961), RMDF!BW961=ROUND(RMDF!BW961,4))</f>
        <v>1</v>
      </c>
      <c r="BU961" s="317">
        <f>RMDF!BU961</f>
        <v>0</v>
      </c>
      <c r="BV961" s="318" t="str">
        <f>IF(BU961=0,"",_xlfn.XLOOKUP(BU961,StatePicklist!$1:$1,StatePicklist!$3:$3,"NA",0))</f>
        <v/>
      </c>
      <c r="BW961" s="297" t="str">
        <f ca="1">IF(RMDF!BV961="", "", IF(ISNUMBER(MATCH(RMDF!BV961, INDIRECT(BV961), 0)), "OK", "Invalid"))</f>
        <v/>
      </c>
      <c r="BX961" s="281"/>
      <c r="BY961" s="281"/>
      <c r="BZ961" s="281"/>
      <c r="CA961" s="281" t="b">
        <f>AND(RMDF!CD961&gt;=0, RMDF!CD961&lt;=1-SUM(RMDF!Z961,RMDF!AG961,RMDF!AN961,RMDF!AU961,RMDF!BB961,RMDF!BI961,RMDF!BP961,RMDF!BW961), RMDF!CD961=ROUND(RMDF!CD961,4))</f>
        <v>1</v>
      </c>
      <c r="CB961" s="317">
        <f>RMDF!CB961</f>
        <v>0</v>
      </c>
      <c r="CC961" s="318" t="str">
        <f>IF(CB961=0,"",_xlfn.XLOOKUP(CB961,StatePicklist!$1:$1,StatePicklist!$3:$3,"NA",0))</f>
        <v/>
      </c>
      <c r="CD961" s="297" t="str">
        <f ca="1">IF(RMDF!CC961="", "", IF(ISNUMBER(MATCH(RMDF!CC961, INDIRECT(CC961), 0)), "OK", "Invalid"))</f>
        <v/>
      </c>
      <c r="CE961" s="281"/>
      <c r="CF961" s="281"/>
      <c r="CG961" s="281"/>
      <c r="CH961" s="281" t="b">
        <f>AND(RMDF!CK961&gt;=0, RMDF!CK961&lt;=1-SUM(RMDF!Z961,RMDF!AG961,RMDF!AN961,RMDF!AU961,RMDF!BB961,RMDF!BI961,RMDF!BP961,RMDF!BW961,RMDF!CD961), RMDF!CK961=ROUND(RMDF!CK961,4))</f>
        <v>1</v>
      </c>
      <c r="CI961" s="317">
        <f>RMDF!CI961</f>
        <v>0</v>
      </c>
      <c r="CJ961" s="318" t="str">
        <f>IF(CI961=0,"",_xlfn.XLOOKUP(CI961,StatePicklist!$1:$1,StatePicklist!$3:$3,"NA",0))</f>
        <v/>
      </c>
      <c r="CK961" s="297" t="str">
        <f ca="1">IF(RMDF!CJ961="", "", IF(ISNUMBER(MATCH(RMDF!CJ961, INDIRECT(CJ961), 0)), "OK", "Invalid"))</f>
        <v/>
      </c>
      <c r="CL961" s="281"/>
      <c r="CM961" s="281"/>
      <c r="CN961" s="281"/>
      <c r="CO961" s="281" t="b">
        <f>AND(RMDF!CR961&gt;=0, RMDF!CR961&lt;=1-SUM(RMDF!Z961,RMDF!AG961,RMDF!AN961,RMDF!AU961,RMDF!BB961,RMDF!BI961,RMDF!BP961,RMDF!BW961,RMDF!CD961,RMDF!CK961), RMDF!CR961=ROUND(RMDF!CR961,4))</f>
        <v>1</v>
      </c>
      <c r="CP961" s="317">
        <f>RMDF!CP961</f>
        <v>0</v>
      </c>
      <c r="CQ961" s="318" t="str">
        <f>IF(CP961=0,"",_xlfn.XLOOKUP(CP961,StatePicklist!$1:$1,StatePicklist!$3:$3,"NA",0))</f>
        <v/>
      </c>
      <c r="CR961" s="297" t="str">
        <f ca="1">IF(RMDF!CQ961="", "", IF(ISNUMBER(MATCH(RMDF!CQ961, INDIRECT(CQ961), 0)), "OK", "Invalid"))</f>
        <v/>
      </c>
      <c r="CS961" s="281"/>
      <c r="CT961" s="281"/>
      <c r="CU961" s="281"/>
      <c r="CV961" s="281" t="b">
        <f>AND(RMDF!CY961&gt;=0, RMDF!CY961&lt;=1-SUM(RMDF!Z961,RMDF!AG961,RMDF!AN961,RMDF!AU961,RMDF!BB961,RMDF!BI961,RMDF!BP961,RMDF!BW961,RMDF!CD961,RMDF!CK961,RMDF!CR961), RMDF!CY961=ROUND(RMDF!CY961,4))</f>
        <v>1</v>
      </c>
      <c r="CW961" s="317">
        <f>RMDF!CW961</f>
        <v>0</v>
      </c>
      <c r="CX961" s="318" t="str">
        <f>IF(CW961=0,"",_xlfn.XLOOKUP(CW961,StatePicklist!$1:$1,StatePicklist!$3:$3,"NA",0))</f>
        <v/>
      </c>
      <c r="CY961" s="297" t="str">
        <f ca="1">IF(RMDF!CX961="", "", IF(ISNUMBER(MATCH(RMDF!CX961, INDIRECT(CX961), 0)), "OK", "Invalid"))</f>
        <v/>
      </c>
      <c r="CZ961" s="281"/>
      <c r="DA961" s="281"/>
      <c r="DB961" s="281"/>
      <c r="DC961" s="281" t="b">
        <f>AND(RMDF!DF961&gt;=0, RMDF!DF961&lt;=1-SUM(RMDF!Z961,RMDF!AG961,RMDF!AN961,RMDF!AU961,RMDF!BB961,RMDF!BI961,RMDF!BP961,RMDF!BW961,RMDF!CD961,RMDF!CK961,RMDF!CR961,RMDF!CY961), RMDF!DF961=ROUND(RMDF!DF961,4))</f>
        <v>1</v>
      </c>
      <c r="DD961" s="317">
        <f>RMDF!DD961</f>
        <v>0</v>
      </c>
      <c r="DE961" s="318" t="str">
        <f>IF(DD961=0,"",_xlfn.XLOOKUP(DD961,StatePicklist!$1:$1,StatePicklist!$3:$3,"NA",0))</f>
        <v/>
      </c>
      <c r="DF961" s="297" t="str">
        <f ca="1">IF(RMDF!DE961="", "", IF(ISNUMBER(MATCH(RMDF!DE961, INDIRECT(DE961), 0)), "OK", "Invalid"))</f>
        <v/>
      </c>
      <c r="DG961" s="281"/>
      <c r="DH961" s="281"/>
      <c r="DI961" s="281"/>
      <c r="DJ961" s="281" t="b">
        <f>AND(RMDF!DM961&gt;=0, RMDF!DM961&lt;=1-SUM(RMDF!Z961,RMDF!AG961,RMDF!AN961,RMDF!AU961,RMDF!BB961,RMDF!BI961,RMDF!BP961,RMDF!BW961,RMDF!CD961,RMDF!CK961,RMDF!CR961,RMDF!CY961,RMDF!DF961), RMDF!DM961=ROUND(RMDF!DM961,4))</f>
        <v>1</v>
      </c>
      <c r="DK961" s="317">
        <f>RMDF!DK961</f>
        <v>0</v>
      </c>
      <c r="DL961" s="318" t="str">
        <f>IF(DK961=0,"",_xlfn.XLOOKUP(DK961,StatePicklist!$1:$1,StatePicklist!$3:$3,"NA",0))</f>
        <v/>
      </c>
      <c r="DM961" s="297" t="str">
        <f ca="1">IF(RMDF!DL961="", "", IF(ISNUMBER(MATCH(RMDF!DL961, INDIRECT(DL961), 0)), "OK", "Invalid"))</f>
        <v/>
      </c>
      <c r="DN961" s="281"/>
      <c r="DO961" s="281"/>
      <c r="DP961" s="281"/>
      <c r="DQ961" s="281" t="b">
        <f>AND(RMDF!DT961&gt;=0, RMDF!DT961&lt;=1-SUM(RMDF!Z961,RMDF!AG961,RMDF!AN961,RMDF!AU961,RMDF!BB961,RMDF!BI961,RMDF!BP961,RMDF!BW961,RMDF!CD961,RMDF!CK961,RMDF!CR961,RMDF!CY961,RMDF!DF961,RMDF!DM961), RMDF!DT961=ROUND(RMDF!DT961,4))</f>
        <v>1</v>
      </c>
      <c r="DR961" s="317">
        <f>RMDF!DR961</f>
        <v>0</v>
      </c>
      <c r="DS961" s="318" t="str">
        <f>IF(DR961=0,"",_xlfn.XLOOKUP(DR961,StatePicklist!$1:$1,StatePicklist!$3:$3,"NA",0))</f>
        <v/>
      </c>
      <c r="DT961" s="297" t="str">
        <f ca="1">IF(RMDF!DS961="", "", IF(ISNUMBER(MATCH(RMDF!DS961, INDIRECT(DS961), 0)), "OK", "Invalid"))</f>
        <v/>
      </c>
      <c r="DU961" s="281"/>
      <c r="DV961" s="281"/>
      <c r="DW961" s="281"/>
      <c r="DX961" s="281" t="b">
        <f>AND(RMDF!EA961&gt;=0, RMDF!EA961&lt;=1-SUM(RMDF!Z961,RMDF!AG961,RMDF!AN961,RMDF!AU961,RMDF!BB961,RMDF!BI961,RMDF!BP961,RMDF!BW961,RMDF!CD961,RMDF!CK961,RMDF!CR961,RMDF!CY961,RMDF!DF961,RMDF!DM961,RMDF!DT961), RMDF!EA961=ROUND(RMDF!EA961,4))</f>
        <v>1</v>
      </c>
      <c r="DY961" s="317">
        <f>RMDF!DY961</f>
        <v>0</v>
      </c>
      <c r="DZ961" s="318" t="str">
        <f>IF(DY961=0,"",_xlfn.XLOOKUP(DY961,StatePicklist!$1:$1,StatePicklist!$3:$3,"NA",0))</f>
        <v/>
      </c>
      <c r="EA961" s="297" t="str">
        <f ca="1">IF(RMDF!DZ961="", "", IF(ISNUMBER(MATCH(RMDF!DZ961, INDIRECT(DZ961), 0)), "OK", "Invalid"))</f>
        <v/>
      </c>
      <c r="EB961" s="281"/>
      <c r="EC961" s="281"/>
      <c r="ED961" s="281"/>
      <c r="EE961" s="281" t="b">
        <f>AND(RMDF!EH961&gt;=0, RMDF!EH961&lt;=1-SUM(RMDF!Z961,RMDF!AG961,RMDF!AN961,RMDF!AU961,RMDF!BB961,RMDF!BI961,RMDF!BP961,RMDF!BW961,RMDF!CD961,RMDF!CK961,RMDF!CR961,RMDF!CY961,RMDF!DF961,RMDF!DM961,RMDF!DT961,RMDF!EA961), RMDF!EH961=ROUND(RMDF!EH961,4))</f>
        <v>1</v>
      </c>
      <c r="EF961" s="317">
        <f>RMDF!EF961</f>
        <v>0</v>
      </c>
      <c r="EG961" s="318" t="str">
        <f>IF(EF961=0,"",_xlfn.XLOOKUP(EF961,StatePicklist!$1:$1,StatePicklist!$3:$3,"NA",0))</f>
        <v/>
      </c>
      <c r="EH961" s="297" t="str">
        <f ca="1">IF(RMDF!EG961="", "", IF(ISNUMBER(MATCH(RMDF!EG961, INDIRECT(EG961), 0)), "OK", "Invalid"))</f>
        <v/>
      </c>
      <c r="EI961" s="281"/>
      <c r="EJ961" s="281"/>
      <c r="EK961" s="281"/>
      <c r="EL961" s="281" t="b">
        <f>AND(RMDF!EO961&gt;=0, RMDF!EO961&lt;=1-SUM(RMDF!Z961,RMDF!AG961,RMDF!AN961,RMDF!AU961,RMDF!BB961,RMDF!BI961,RMDF!BP961,RMDF!BW961,RMDF!CD961,RMDF!CK961,RMDF!CR961,RMDF!CY961,RMDF!DF961,RMDF!DM961,RMDF!DT961,RMDF!EA961,RMDF!EH961), RMDF!EO961=ROUND(RMDF!EO961,4))</f>
        <v>1</v>
      </c>
      <c r="EM961" s="317">
        <f>RMDF!EM961</f>
        <v>0</v>
      </c>
      <c r="EN961" s="318" t="str">
        <f>IF(EM961=0,"",_xlfn.XLOOKUP(EM961,StatePicklist!$1:$1,StatePicklist!$3:$3,"NA",0))</f>
        <v/>
      </c>
      <c r="EO961" s="297" t="str">
        <f ca="1">IF(RMDF!EN961="", "", IF(ISNUMBER(MATCH(RMDF!EN961, INDIRECT(EN961), 0)), "OK", "Invalid"))</f>
        <v/>
      </c>
      <c r="EP961" s="281"/>
      <c r="EQ961" s="281"/>
      <c r="ER961" s="281"/>
      <c r="ES961" s="281" t="b">
        <f>AND(RMDF!EV961&gt;=0, RMDF!EV961&lt;=1-SUM(RMDF!Z961,RMDF!AG961,RMDF!AN961,RMDF!AU961,RMDF!BB961,RMDF!BI961,RMDF!BP961,RMDF!BW961,RMDF!CD961,RMDF!CK961,RMDF!CR961,RMDF!CY961,RMDF!DF961,RMDF!DM961,RMDF!DT961,RMDF!EA961,RMDF!EH961,RMDF!EO961), RMDF!EV961=ROUND(RMDF!EV961,4))</f>
        <v>1</v>
      </c>
      <c r="ET961" s="317">
        <f>RMDF!ET961</f>
        <v>0</v>
      </c>
      <c r="EU961" s="318" t="str">
        <f>IF(ET961=0,"",_xlfn.XLOOKUP(ET961,StatePicklist!$1:$1,StatePicklist!$3:$3,"NA",0))</f>
        <v/>
      </c>
      <c r="EV961" s="297" t="str">
        <f ca="1">IF(RMDF!EU961="", "", IF(ISNUMBER(MATCH(RMDF!EU961, INDIRECT(EU961), 0)), "OK", "Invalid"))</f>
        <v/>
      </c>
      <c r="EW961" s="281"/>
      <c r="EX961" s="281"/>
      <c r="EY961" s="281"/>
      <c r="EZ961" s="281" t="b">
        <f>AND(RMDF!FC961&gt;=0, RMDF!FC961&lt;=1-SUM(RMDF!Z961,RMDF!AG961,RMDF!AN961,RMDF!AU961,RMDF!BB961,RMDF!BI961,RMDF!BP961,RMDF!BW961,RMDF!CD961,RMDF!CK961,RMDF!CR961,RMDF!CY961,RMDF!DF961,RMDF!DM961,RMDF!DT961,RMDF!EA961,RMDF!EH961,RMDF!EO961,RMDF!EV961), RMDF!FC961=ROUND(RMDF!FC961,4))</f>
        <v>1</v>
      </c>
      <c r="FA961" s="317">
        <f>RMDF!FA961</f>
        <v>0</v>
      </c>
      <c r="FB961" s="318" t="str">
        <f>IF(FA961=0,"",_xlfn.XLOOKUP(FA961,StatePicklist!$1:$1,StatePicklist!$3:$3,"NA",0))</f>
        <v/>
      </c>
      <c r="FC961" s="297" t="str">
        <f ca="1">IF(RMDF!FB961="", "", IF(ISNUMBER(MATCH(RMDF!FB961, INDIRECT(FB961), 0)), "OK", "Invalid"))</f>
        <v/>
      </c>
    </row>
    <row r="962" spans="1:159" s="205" customFormat="1" ht="39.9" customHeight="1" x14ac:dyDescent="0.25">
      <c r="A962" s="206"/>
      <c r="B962" s="196"/>
      <c r="C962" s="197"/>
      <c r="D962" s="198"/>
      <c r="E962" s="199"/>
      <c r="F962" s="200"/>
      <c r="G962" s="201"/>
      <c r="H962" s="292"/>
      <c r="I962" s="305">
        <f>RMDF!I962</f>
        <v>0</v>
      </c>
      <c r="J962" s="305" t="str">
        <f>IF(I962=ProductCode!$B$30,"PDReclPost",IF(OR(I962=ProductCode!$C$30,I962=ProductCode!$E$30,I962=ProductCode!$G$30),"PDPreCon",IF(OR(I962=ProductCode!$D$30,I962=ProductCode!$F$30),"PDNotReclPost","")))</f>
        <v/>
      </c>
      <c r="K962" s="305" t="str">
        <f t="shared" si="51"/>
        <v/>
      </c>
      <c r="L962" s="289"/>
      <c r="M962" s="305" t="str">
        <f t="shared" si="51"/>
        <v/>
      </c>
      <c r="N962" s="289" t="b">
        <f>AND(RMDF!N962&gt;=0, RMDF!N962&lt;=1-RMDF!L962, RMDF!N962=ROUND(RMDF!N962,4))</f>
        <v>1</v>
      </c>
      <c r="O962" s="286" t="str">
        <f>IF(P962="","",IF(I962="","",IF(LEFT(I962,13)="Reclaimed pos",RawMaterialCode!$E$569,RawMaterialCode!$E$568)))</f>
        <v>Reclaimed pre-consumer mixed fibers (RM0578)</v>
      </c>
      <c r="P962" s="295">
        <f t="shared" si="52"/>
        <v>1</v>
      </c>
      <c r="Q962" s="202"/>
      <c r="R962" s="203"/>
      <c r="S962" s="204" t="str">
        <f t="shared" si="53"/>
        <v/>
      </c>
      <c r="T962" s="281"/>
      <c r="U962" s="281"/>
      <c r="V962" s="281"/>
      <c r="W962" s="281"/>
      <c r="X962" s="317">
        <f>RMDF!X962</f>
        <v>0</v>
      </c>
      <c r="Y962" s="318" t="str">
        <f>IF(X962=0,"",_xlfn.XLOOKUP(X962,StatePicklist!$1:$1,StatePicklist!$3:$3,"NA",0))</f>
        <v/>
      </c>
      <c r="Z962" s="297" t="str">
        <f ca="1">IF(RMDF!Y962="", "", IF(ISNUMBER(MATCH(RMDF!Y962, INDIRECT(Y962), 0)), "OK", "Invalid"))</f>
        <v/>
      </c>
      <c r="AA962" s="281"/>
      <c r="AB962" s="281"/>
      <c r="AC962" s="281"/>
      <c r="AD962" s="281" t="b">
        <f>AND(RMDF!AG962&gt;=0, RMDF!AG962&lt;=1-RMDF!Z962, RMDF!AG962=ROUND(RMDF!AG962,4))</f>
        <v>1</v>
      </c>
      <c r="AE962" s="317">
        <f>RMDF!AE962</f>
        <v>0</v>
      </c>
      <c r="AF962" s="318" t="str">
        <f>IF(AE962=0,"",_xlfn.XLOOKUP(AE962,StatePicklist!$1:$1,StatePicklist!$3:$3,"NA",0))</f>
        <v/>
      </c>
      <c r="AG962" s="297" t="str">
        <f ca="1">IF(RMDF!AF962="", "", IF(ISNUMBER(MATCH(RMDF!AF962, INDIRECT(AF962), 0)), "OK", "Invalid"))</f>
        <v/>
      </c>
      <c r="AH962" s="281"/>
      <c r="AI962" s="281"/>
      <c r="AJ962" s="281"/>
      <c r="AK962" s="281" t="b">
        <f>AND(RMDF!AN962&gt;=0, RMDF!AN962&lt;=1-SUM(RMDF!Z962,RMDF!AG962), RMDF!AN962=ROUND(RMDF!AN962,4))</f>
        <v>1</v>
      </c>
      <c r="AL962" s="317">
        <f>RMDF!AL962</f>
        <v>0</v>
      </c>
      <c r="AM962" s="318" t="str">
        <f>IF(AL962=0,"",_xlfn.XLOOKUP(AL962,StatePicklist!$1:$1,StatePicklist!$3:$3,"NA",0))</f>
        <v/>
      </c>
      <c r="AN962" s="297" t="str">
        <f ca="1">IF(RMDF!AM962="", "", IF(ISNUMBER(MATCH(RMDF!AM962, INDIRECT(AM962), 0)), "OK", "Invalid"))</f>
        <v/>
      </c>
      <c r="AO962" s="281"/>
      <c r="AP962" s="281"/>
      <c r="AQ962" s="281"/>
      <c r="AR962" s="281" t="b">
        <f>AND(RMDF!AU962&gt;=0, RMDF!AU962&lt;=1-SUM(RMDF!Z962,RMDF!AG962,RMDF!AN962), RMDF!AU962=ROUND(RMDF!AU962,4))</f>
        <v>1</v>
      </c>
      <c r="AS962" s="317">
        <f>RMDF!AS962</f>
        <v>0</v>
      </c>
      <c r="AT962" s="318" t="str">
        <f>IF(AS962=0,"",_xlfn.XLOOKUP(AS962,StatePicklist!$1:$1,StatePicklist!$3:$3,"NA",0))</f>
        <v/>
      </c>
      <c r="AU962" s="297" t="str">
        <f ca="1">IF(RMDF!AT962="", "", IF(ISNUMBER(MATCH(RMDF!AT962, INDIRECT(AT962), 0)), "OK", "Invalid"))</f>
        <v/>
      </c>
      <c r="AV962" s="281"/>
      <c r="AW962" s="281"/>
      <c r="AX962" s="281"/>
      <c r="AY962" s="281" t="b">
        <f>AND(RMDF!BB962&gt;=0, RMDF!BB962&lt;=1-SUM(RMDF!Z962,RMDF!AG962,RMDF!AN962,RMDF!AU962), RMDF!BB962=ROUND(RMDF!BB962,4))</f>
        <v>1</v>
      </c>
      <c r="AZ962" s="317">
        <f>RMDF!AZ962</f>
        <v>0</v>
      </c>
      <c r="BA962" s="318" t="str">
        <f>IF(AZ962=0,"",_xlfn.XLOOKUP(AZ962,StatePicklist!$1:$1,StatePicklist!$3:$3,"NA",0))</f>
        <v/>
      </c>
      <c r="BB962" s="297" t="str">
        <f ca="1">IF(RMDF!BA962="", "", IF(ISNUMBER(MATCH(RMDF!BA962, INDIRECT(BA962), 0)), "OK", "Invalid"))</f>
        <v/>
      </c>
      <c r="BC962" s="281"/>
      <c r="BD962" s="281"/>
      <c r="BE962" s="281"/>
      <c r="BF962" s="281" t="b">
        <f>AND(RMDF!BI962&gt;=0, RMDF!BI962&lt;=1-SUM(RMDF!Z962,RMDF!AG962,RMDF!AN962,RMDF!AU962,RMDF!BB962), RMDF!BI962=ROUND(RMDF!BI962,4))</f>
        <v>1</v>
      </c>
      <c r="BG962" s="317">
        <f>RMDF!BG962</f>
        <v>0</v>
      </c>
      <c r="BH962" s="318" t="str">
        <f>IF(BG962=0,"",_xlfn.XLOOKUP(BG962,StatePicklist!$1:$1,StatePicklist!$3:$3,"NA",0))</f>
        <v/>
      </c>
      <c r="BI962" s="297" t="str">
        <f ca="1">IF(RMDF!BH962="", "", IF(ISNUMBER(MATCH(RMDF!BH962, INDIRECT(BH962), 0)), "OK", "Invalid"))</f>
        <v/>
      </c>
      <c r="BJ962" s="281"/>
      <c r="BK962" s="281"/>
      <c r="BL962" s="281"/>
      <c r="BM962" s="281" t="b">
        <f>AND(RMDF!BP962&gt;=0, RMDF!BP962&lt;=1-SUM(RMDF!Z962,RMDF!AG962,RMDF!AN962,RMDF!AU962,RMDF!BB962,RMDF!BI962), RMDF!BP962=ROUND(RMDF!BP962,4))</f>
        <v>1</v>
      </c>
      <c r="BN962" s="317">
        <f>RMDF!BN962</f>
        <v>0</v>
      </c>
      <c r="BO962" s="318" t="str">
        <f>IF(BN962=0,"",_xlfn.XLOOKUP(BN962,StatePicklist!$1:$1,StatePicklist!$3:$3,"NA",0))</f>
        <v/>
      </c>
      <c r="BP962" s="297" t="str">
        <f ca="1">IF(RMDF!BO962="", "", IF(ISNUMBER(MATCH(RMDF!BO962, INDIRECT(BO962), 0)), "OK", "Invalid"))</f>
        <v/>
      </c>
      <c r="BQ962" s="281"/>
      <c r="BR962" s="281"/>
      <c r="BS962" s="281"/>
      <c r="BT962" s="281" t="b">
        <f>AND(RMDF!BW962&gt;=0, RMDF!BW962&lt;=1-SUM(RMDF!Z962,RMDF!AG962,RMDF!AN962,RMDF!AU962,RMDF!BB962,RMDF!BI962,RMDF!BP962), RMDF!BW962=ROUND(RMDF!BW962,4))</f>
        <v>1</v>
      </c>
      <c r="BU962" s="317">
        <f>RMDF!BU962</f>
        <v>0</v>
      </c>
      <c r="BV962" s="318" t="str">
        <f>IF(BU962=0,"",_xlfn.XLOOKUP(BU962,StatePicklist!$1:$1,StatePicklist!$3:$3,"NA",0))</f>
        <v/>
      </c>
      <c r="BW962" s="297" t="str">
        <f ca="1">IF(RMDF!BV962="", "", IF(ISNUMBER(MATCH(RMDF!BV962, INDIRECT(BV962), 0)), "OK", "Invalid"))</f>
        <v/>
      </c>
      <c r="BX962" s="281"/>
      <c r="BY962" s="281"/>
      <c r="BZ962" s="281"/>
      <c r="CA962" s="281" t="b">
        <f>AND(RMDF!CD962&gt;=0, RMDF!CD962&lt;=1-SUM(RMDF!Z962,RMDF!AG962,RMDF!AN962,RMDF!AU962,RMDF!BB962,RMDF!BI962,RMDF!BP962,RMDF!BW962), RMDF!CD962=ROUND(RMDF!CD962,4))</f>
        <v>1</v>
      </c>
      <c r="CB962" s="317">
        <f>RMDF!CB962</f>
        <v>0</v>
      </c>
      <c r="CC962" s="318" t="str">
        <f>IF(CB962=0,"",_xlfn.XLOOKUP(CB962,StatePicklist!$1:$1,StatePicklist!$3:$3,"NA",0))</f>
        <v/>
      </c>
      <c r="CD962" s="297" t="str">
        <f ca="1">IF(RMDF!CC962="", "", IF(ISNUMBER(MATCH(RMDF!CC962, INDIRECT(CC962), 0)), "OK", "Invalid"))</f>
        <v/>
      </c>
      <c r="CE962" s="281"/>
      <c r="CF962" s="281"/>
      <c r="CG962" s="281"/>
      <c r="CH962" s="281" t="b">
        <f>AND(RMDF!CK962&gt;=0, RMDF!CK962&lt;=1-SUM(RMDF!Z962,RMDF!AG962,RMDF!AN962,RMDF!AU962,RMDF!BB962,RMDF!BI962,RMDF!BP962,RMDF!BW962,RMDF!CD962), RMDF!CK962=ROUND(RMDF!CK962,4))</f>
        <v>1</v>
      </c>
      <c r="CI962" s="317">
        <f>RMDF!CI962</f>
        <v>0</v>
      </c>
      <c r="CJ962" s="318" t="str">
        <f>IF(CI962=0,"",_xlfn.XLOOKUP(CI962,StatePicklist!$1:$1,StatePicklist!$3:$3,"NA",0))</f>
        <v/>
      </c>
      <c r="CK962" s="297" t="str">
        <f ca="1">IF(RMDF!CJ962="", "", IF(ISNUMBER(MATCH(RMDF!CJ962, INDIRECT(CJ962), 0)), "OK", "Invalid"))</f>
        <v/>
      </c>
      <c r="CL962" s="281"/>
      <c r="CM962" s="281"/>
      <c r="CN962" s="281"/>
      <c r="CO962" s="281" t="b">
        <f>AND(RMDF!CR962&gt;=0, RMDF!CR962&lt;=1-SUM(RMDF!Z962,RMDF!AG962,RMDF!AN962,RMDF!AU962,RMDF!BB962,RMDF!BI962,RMDF!BP962,RMDF!BW962,RMDF!CD962,RMDF!CK962), RMDF!CR962=ROUND(RMDF!CR962,4))</f>
        <v>1</v>
      </c>
      <c r="CP962" s="317">
        <f>RMDF!CP962</f>
        <v>0</v>
      </c>
      <c r="CQ962" s="318" t="str">
        <f>IF(CP962=0,"",_xlfn.XLOOKUP(CP962,StatePicklist!$1:$1,StatePicklist!$3:$3,"NA",0))</f>
        <v/>
      </c>
      <c r="CR962" s="297" t="str">
        <f ca="1">IF(RMDF!CQ962="", "", IF(ISNUMBER(MATCH(RMDF!CQ962, INDIRECT(CQ962), 0)), "OK", "Invalid"))</f>
        <v/>
      </c>
      <c r="CS962" s="281"/>
      <c r="CT962" s="281"/>
      <c r="CU962" s="281"/>
      <c r="CV962" s="281" t="b">
        <f>AND(RMDF!CY962&gt;=0, RMDF!CY962&lt;=1-SUM(RMDF!Z962,RMDF!AG962,RMDF!AN962,RMDF!AU962,RMDF!BB962,RMDF!BI962,RMDF!BP962,RMDF!BW962,RMDF!CD962,RMDF!CK962,RMDF!CR962), RMDF!CY962=ROUND(RMDF!CY962,4))</f>
        <v>1</v>
      </c>
      <c r="CW962" s="317">
        <f>RMDF!CW962</f>
        <v>0</v>
      </c>
      <c r="CX962" s="318" t="str">
        <f>IF(CW962=0,"",_xlfn.XLOOKUP(CW962,StatePicklist!$1:$1,StatePicklist!$3:$3,"NA",0))</f>
        <v/>
      </c>
      <c r="CY962" s="297" t="str">
        <f ca="1">IF(RMDF!CX962="", "", IF(ISNUMBER(MATCH(RMDF!CX962, INDIRECT(CX962), 0)), "OK", "Invalid"))</f>
        <v/>
      </c>
      <c r="CZ962" s="281"/>
      <c r="DA962" s="281"/>
      <c r="DB962" s="281"/>
      <c r="DC962" s="281" t="b">
        <f>AND(RMDF!DF962&gt;=0, RMDF!DF962&lt;=1-SUM(RMDF!Z962,RMDF!AG962,RMDF!AN962,RMDF!AU962,RMDF!BB962,RMDF!BI962,RMDF!BP962,RMDF!BW962,RMDF!CD962,RMDF!CK962,RMDF!CR962,RMDF!CY962), RMDF!DF962=ROUND(RMDF!DF962,4))</f>
        <v>1</v>
      </c>
      <c r="DD962" s="317">
        <f>RMDF!DD962</f>
        <v>0</v>
      </c>
      <c r="DE962" s="318" t="str">
        <f>IF(DD962=0,"",_xlfn.XLOOKUP(DD962,StatePicklist!$1:$1,StatePicklist!$3:$3,"NA",0))</f>
        <v/>
      </c>
      <c r="DF962" s="297" t="str">
        <f ca="1">IF(RMDF!DE962="", "", IF(ISNUMBER(MATCH(RMDF!DE962, INDIRECT(DE962), 0)), "OK", "Invalid"))</f>
        <v/>
      </c>
      <c r="DG962" s="281"/>
      <c r="DH962" s="281"/>
      <c r="DI962" s="281"/>
      <c r="DJ962" s="281" t="b">
        <f>AND(RMDF!DM962&gt;=0, RMDF!DM962&lt;=1-SUM(RMDF!Z962,RMDF!AG962,RMDF!AN962,RMDF!AU962,RMDF!BB962,RMDF!BI962,RMDF!BP962,RMDF!BW962,RMDF!CD962,RMDF!CK962,RMDF!CR962,RMDF!CY962,RMDF!DF962), RMDF!DM962=ROUND(RMDF!DM962,4))</f>
        <v>1</v>
      </c>
      <c r="DK962" s="317">
        <f>RMDF!DK962</f>
        <v>0</v>
      </c>
      <c r="DL962" s="318" t="str">
        <f>IF(DK962=0,"",_xlfn.XLOOKUP(DK962,StatePicklist!$1:$1,StatePicklist!$3:$3,"NA",0))</f>
        <v/>
      </c>
      <c r="DM962" s="297" t="str">
        <f ca="1">IF(RMDF!DL962="", "", IF(ISNUMBER(MATCH(RMDF!DL962, INDIRECT(DL962), 0)), "OK", "Invalid"))</f>
        <v/>
      </c>
      <c r="DN962" s="281"/>
      <c r="DO962" s="281"/>
      <c r="DP962" s="281"/>
      <c r="DQ962" s="281" t="b">
        <f>AND(RMDF!DT962&gt;=0, RMDF!DT962&lt;=1-SUM(RMDF!Z962,RMDF!AG962,RMDF!AN962,RMDF!AU962,RMDF!BB962,RMDF!BI962,RMDF!BP962,RMDF!BW962,RMDF!CD962,RMDF!CK962,RMDF!CR962,RMDF!CY962,RMDF!DF962,RMDF!DM962), RMDF!DT962=ROUND(RMDF!DT962,4))</f>
        <v>1</v>
      </c>
      <c r="DR962" s="317">
        <f>RMDF!DR962</f>
        <v>0</v>
      </c>
      <c r="DS962" s="318" t="str">
        <f>IF(DR962=0,"",_xlfn.XLOOKUP(DR962,StatePicklist!$1:$1,StatePicklist!$3:$3,"NA",0))</f>
        <v/>
      </c>
      <c r="DT962" s="297" t="str">
        <f ca="1">IF(RMDF!DS962="", "", IF(ISNUMBER(MATCH(RMDF!DS962, INDIRECT(DS962), 0)), "OK", "Invalid"))</f>
        <v/>
      </c>
      <c r="DU962" s="281"/>
      <c r="DV962" s="281"/>
      <c r="DW962" s="281"/>
      <c r="DX962" s="281" t="b">
        <f>AND(RMDF!EA962&gt;=0, RMDF!EA962&lt;=1-SUM(RMDF!Z962,RMDF!AG962,RMDF!AN962,RMDF!AU962,RMDF!BB962,RMDF!BI962,RMDF!BP962,RMDF!BW962,RMDF!CD962,RMDF!CK962,RMDF!CR962,RMDF!CY962,RMDF!DF962,RMDF!DM962,RMDF!DT962), RMDF!EA962=ROUND(RMDF!EA962,4))</f>
        <v>1</v>
      </c>
      <c r="DY962" s="317">
        <f>RMDF!DY962</f>
        <v>0</v>
      </c>
      <c r="DZ962" s="318" t="str">
        <f>IF(DY962=0,"",_xlfn.XLOOKUP(DY962,StatePicklist!$1:$1,StatePicklist!$3:$3,"NA",0))</f>
        <v/>
      </c>
      <c r="EA962" s="297" t="str">
        <f ca="1">IF(RMDF!DZ962="", "", IF(ISNUMBER(MATCH(RMDF!DZ962, INDIRECT(DZ962), 0)), "OK", "Invalid"))</f>
        <v/>
      </c>
      <c r="EB962" s="281"/>
      <c r="EC962" s="281"/>
      <c r="ED962" s="281"/>
      <c r="EE962" s="281" t="b">
        <f>AND(RMDF!EH962&gt;=0, RMDF!EH962&lt;=1-SUM(RMDF!Z962,RMDF!AG962,RMDF!AN962,RMDF!AU962,RMDF!BB962,RMDF!BI962,RMDF!BP962,RMDF!BW962,RMDF!CD962,RMDF!CK962,RMDF!CR962,RMDF!CY962,RMDF!DF962,RMDF!DM962,RMDF!DT962,RMDF!EA962), RMDF!EH962=ROUND(RMDF!EH962,4))</f>
        <v>1</v>
      </c>
      <c r="EF962" s="317">
        <f>RMDF!EF962</f>
        <v>0</v>
      </c>
      <c r="EG962" s="318" t="str">
        <f>IF(EF962=0,"",_xlfn.XLOOKUP(EF962,StatePicklist!$1:$1,StatePicklist!$3:$3,"NA",0))</f>
        <v/>
      </c>
      <c r="EH962" s="297" t="str">
        <f ca="1">IF(RMDF!EG962="", "", IF(ISNUMBER(MATCH(RMDF!EG962, INDIRECT(EG962), 0)), "OK", "Invalid"))</f>
        <v/>
      </c>
      <c r="EI962" s="281"/>
      <c r="EJ962" s="281"/>
      <c r="EK962" s="281"/>
      <c r="EL962" s="281" t="b">
        <f>AND(RMDF!EO962&gt;=0, RMDF!EO962&lt;=1-SUM(RMDF!Z962,RMDF!AG962,RMDF!AN962,RMDF!AU962,RMDF!BB962,RMDF!BI962,RMDF!BP962,RMDF!BW962,RMDF!CD962,RMDF!CK962,RMDF!CR962,RMDF!CY962,RMDF!DF962,RMDF!DM962,RMDF!DT962,RMDF!EA962,RMDF!EH962), RMDF!EO962=ROUND(RMDF!EO962,4))</f>
        <v>1</v>
      </c>
      <c r="EM962" s="317">
        <f>RMDF!EM962</f>
        <v>0</v>
      </c>
      <c r="EN962" s="318" t="str">
        <f>IF(EM962=0,"",_xlfn.XLOOKUP(EM962,StatePicklist!$1:$1,StatePicklist!$3:$3,"NA",0))</f>
        <v/>
      </c>
      <c r="EO962" s="297" t="str">
        <f ca="1">IF(RMDF!EN962="", "", IF(ISNUMBER(MATCH(RMDF!EN962, INDIRECT(EN962), 0)), "OK", "Invalid"))</f>
        <v/>
      </c>
      <c r="EP962" s="281"/>
      <c r="EQ962" s="281"/>
      <c r="ER962" s="281"/>
      <c r="ES962" s="281" t="b">
        <f>AND(RMDF!EV962&gt;=0, RMDF!EV962&lt;=1-SUM(RMDF!Z962,RMDF!AG962,RMDF!AN962,RMDF!AU962,RMDF!BB962,RMDF!BI962,RMDF!BP962,RMDF!BW962,RMDF!CD962,RMDF!CK962,RMDF!CR962,RMDF!CY962,RMDF!DF962,RMDF!DM962,RMDF!DT962,RMDF!EA962,RMDF!EH962,RMDF!EO962), RMDF!EV962=ROUND(RMDF!EV962,4))</f>
        <v>1</v>
      </c>
      <c r="ET962" s="317">
        <f>RMDF!ET962</f>
        <v>0</v>
      </c>
      <c r="EU962" s="318" t="str">
        <f>IF(ET962=0,"",_xlfn.XLOOKUP(ET962,StatePicklist!$1:$1,StatePicklist!$3:$3,"NA",0))</f>
        <v/>
      </c>
      <c r="EV962" s="297" t="str">
        <f ca="1">IF(RMDF!EU962="", "", IF(ISNUMBER(MATCH(RMDF!EU962, INDIRECT(EU962), 0)), "OK", "Invalid"))</f>
        <v/>
      </c>
      <c r="EW962" s="281"/>
      <c r="EX962" s="281"/>
      <c r="EY962" s="281"/>
      <c r="EZ962" s="281" t="b">
        <f>AND(RMDF!FC962&gt;=0, RMDF!FC962&lt;=1-SUM(RMDF!Z962,RMDF!AG962,RMDF!AN962,RMDF!AU962,RMDF!BB962,RMDF!BI962,RMDF!BP962,RMDF!BW962,RMDF!CD962,RMDF!CK962,RMDF!CR962,RMDF!CY962,RMDF!DF962,RMDF!DM962,RMDF!DT962,RMDF!EA962,RMDF!EH962,RMDF!EO962,RMDF!EV962), RMDF!FC962=ROUND(RMDF!FC962,4))</f>
        <v>1</v>
      </c>
      <c r="FA962" s="317">
        <f>RMDF!FA962</f>
        <v>0</v>
      </c>
      <c r="FB962" s="318" t="str">
        <f>IF(FA962=0,"",_xlfn.XLOOKUP(FA962,StatePicklist!$1:$1,StatePicklist!$3:$3,"NA",0))</f>
        <v/>
      </c>
      <c r="FC962" s="297" t="str">
        <f ca="1">IF(RMDF!FB962="", "", IF(ISNUMBER(MATCH(RMDF!FB962, INDIRECT(FB962), 0)), "OK", "Invalid"))</f>
        <v/>
      </c>
    </row>
    <row r="963" spans="1:159" s="205" customFormat="1" ht="39.9" customHeight="1" x14ac:dyDescent="0.25">
      <c r="A963" s="206"/>
      <c r="B963" s="196"/>
      <c r="C963" s="197"/>
      <c r="D963" s="198"/>
      <c r="E963" s="199"/>
      <c r="F963" s="200"/>
      <c r="G963" s="201"/>
      <c r="H963" s="292"/>
      <c r="I963" s="305">
        <f>RMDF!I963</f>
        <v>0</v>
      </c>
      <c r="J963" s="305" t="str">
        <f>IF(I963=ProductCode!$B$30,"PDReclPost",IF(OR(I963=ProductCode!$C$30,I963=ProductCode!$E$30,I963=ProductCode!$G$30),"PDPreCon",IF(OR(I963=ProductCode!$D$30,I963=ProductCode!$F$30),"PDNotReclPost","")))</f>
        <v/>
      </c>
      <c r="K963" s="305" t="str">
        <f t="shared" si="51"/>
        <v/>
      </c>
      <c r="L963" s="289"/>
      <c r="M963" s="305" t="str">
        <f t="shared" si="51"/>
        <v/>
      </c>
      <c r="N963" s="289" t="b">
        <f>AND(RMDF!N963&gt;=0, RMDF!N963&lt;=1-RMDF!L963, RMDF!N963=ROUND(RMDF!N963,4))</f>
        <v>1</v>
      </c>
      <c r="O963" s="286" t="str">
        <f>IF(P963="","",IF(I963="","",IF(LEFT(I963,13)="Reclaimed pos",RawMaterialCode!$E$569,RawMaterialCode!$E$568)))</f>
        <v>Reclaimed pre-consumer mixed fibers (RM0578)</v>
      </c>
      <c r="P963" s="295">
        <f t="shared" si="52"/>
        <v>1</v>
      </c>
      <c r="Q963" s="202"/>
      <c r="R963" s="203"/>
      <c r="S963" s="204" t="str">
        <f t="shared" si="53"/>
        <v/>
      </c>
      <c r="T963" s="281"/>
      <c r="U963" s="281"/>
      <c r="V963" s="281"/>
      <c r="W963" s="281"/>
      <c r="X963" s="317">
        <f>RMDF!X963</f>
        <v>0</v>
      </c>
      <c r="Y963" s="318" t="str">
        <f>IF(X963=0,"",_xlfn.XLOOKUP(X963,StatePicklist!$1:$1,StatePicklist!$3:$3,"NA",0))</f>
        <v/>
      </c>
      <c r="Z963" s="297" t="str">
        <f ca="1">IF(RMDF!Y963="", "", IF(ISNUMBER(MATCH(RMDF!Y963, INDIRECT(Y963), 0)), "OK", "Invalid"))</f>
        <v/>
      </c>
      <c r="AA963" s="281"/>
      <c r="AB963" s="281"/>
      <c r="AC963" s="281"/>
      <c r="AD963" s="281" t="b">
        <f>AND(RMDF!AG963&gt;=0, RMDF!AG963&lt;=1-RMDF!Z963, RMDF!AG963=ROUND(RMDF!AG963,4))</f>
        <v>1</v>
      </c>
      <c r="AE963" s="317">
        <f>RMDF!AE963</f>
        <v>0</v>
      </c>
      <c r="AF963" s="318" t="str">
        <f>IF(AE963=0,"",_xlfn.XLOOKUP(AE963,StatePicklist!$1:$1,StatePicklist!$3:$3,"NA",0))</f>
        <v/>
      </c>
      <c r="AG963" s="297" t="str">
        <f ca="1">IF(RMDF!AF963="", "", IF(ISNUMBER(MATCH(RMDF!AF963, INDIRECT(AF963), 0)), "OK", "Invalid"))</f>
        <v/>
      </c>
      <c r="AH963" s="281"/>
      <c r="AI963" s="281"/>
      <c r="AJ963" s="281"/>
      <c r="AK963" s="281" t="b">
        <f>AND(RMDF!AN963&gt;=0, RMDF!AN963&lt;=1-SUM(RMDF!Z963,RMDF!AG963), RMDF!AN963=ROUND(RMDF!AN963,4))</f>
        <v>1</v>
      </c>
      <c r="AL963" s="317">
        <f>RMDF!AL963</f>
        <v>0</v>
      </c>
      <c r="AM963" s="318" t="str">
        <f>IF(AL963=0,"",_xlfn.XLOOKUP(AL963,StatePicklist!$1:$1,StatePicklist!$3:$3,"NA",0))</f>
        <v/>
      </c>
      <c r="AN963" s="297" t="str">
        <f ca="1">IF(RMDF!AM963="", "", IF(ISNUMBER(MATCH(RMDF!AM963, INDIRECT(AM963), 0)), "OK", "Invalid"))</f>
        <v/>
      </c>
      <c r="AO963" s="281"/>
      <c r="AP963" s="281"/>
      <c r="AQ963" s="281"/>
      <c r="AR963" s="281" t="b">
        <f>AND(RMDF!AU963&gt;=0, RMDF!AU963&lt;=1-SUM(RMDF!Z963,RMDF!AG963,RMDF!AN963), RMDF!AU963=ROUND(RMDF!AU963,4))</f>
        <v>1</v>
      </c>
      <c r="AS963" s="317">
        <f>RMDF!AS963</f>
        <v>0</v>
      </c>
      <c r="AT963" s="318" t="str">
        <f>IF(AS963=0,"",_xlfn.XLOOKUP(AS963,StatePicklist!$1:$1,StatePicklist!$3:$3,"NA",0))</f>
        <v/>
      </c>
      <c r="AU963" s="297" t="str">
        <f ca="1">IF(RMDF!AT963="", "", IF(ISNUMBER(MATCH(RMDF!AT963, INDIRECT(AT963), 0)), "OK", "Invalid"))</f>
        <v/>
      </c>
      <c r="AV963" s="281"/>
      <c r="AW963" s="281"/>
      <c r="AX963" s="281"/>
      <c r="AY963" s="281" t="b">
        <f>AND(RMDF!BB963&gt;=0, RMDF!BB963&lt;=1-SUM(RMDF!Z963,RMDF!AG963,RMDF!AN963,RMDF!AU963), RMDF!BB963=ROUND(RMDF!BB963,4))</f>
        <v>1</v>
      </c>
      <c r="AZ963" s="317">
        <f>RMDF!AZ963</f>
        <v>0</v>
      </c>
      <c r="BA963" s="318" t="str">
        <f>IF(AZ963=0,"",_xlfn.XLOOKUP(AZ963,StatePicklist!$1:$1,StatePicklist!$3:$3,"NA",0))</f>
        <v/>
      </c>
      <c r="BB963" s="297" t="str">
        <f ca="1">IF(RMDF!BA963="", "", IF(ISNUMBER(MATCH(RMDF!BA963, INDIRECT(BA963), 0)), "OK", "Invalid"))</f>
        <v/>
      </c>
      <c r="BC963" s="281"/>
      <c r="BD963" s="281"/>
      <c r="BE963" s="281"/>
      <c r="BF963" s="281" t="b">
        <f>AND(RMDF!BI963&gt;=0, RMDF!BI963&lt;=1-SUM(RMDF!Z963,RMDF!AG963,RMDF!AN963,RMDF!AU963,RMDF!BB963), RMDF!BI963=ROUND(RMDF!BI963,4))</f>
        <v>1</v>
      </c>
      <c r="BG963" s="317">
        <f>RMDF!BG963</f>
        <v>0</v>
      </c>
      <c r="BH963" s="318" t="str">
        <f>IF(BG963=0,"",_xlfn.XLOOKUP(BG963,StatePicklist!$1:$1,StatePicklist!$3:$3,"NA",0))</f>
        <v/>
      </c>
      <c r="BI963" s="297" t="str">
        <f ca="1">IF(RMDF!BH963="", "", IF(ISNUMBER(MATCH(RMDF!BH963, INDIRECT(BH963), 0)), "OK", "Invalid"))</f>
        <v/>
      </c>
      <c r="BJ963" s="281"/>
      <c r="BK963" s="281"/>
      <c r="BL963" s="281"/>
      <c r="BM963" s="281" t="b">
        <f>AND(RMDF!BP963&gt;=0, RMDF!BP963&lt;=1-SUM(RMDF!Z963,RMDF!AG963,RMDF!AN963,RMDF!AU963,RMDF!BB963,RMDF!BI963), RMDF!BP963=ROUND(RMDF!BP963,4))</f>
        <v>1</v>
      </c>
      <c r="BN963" s="317">
        <f>RMDF!BN963</f>
        <v>0</v>
      </c>
      <c r="BO963" s="318" t="str">
        <f>IF(BN963=0,"",_xlfn.XLOOKUP(BN963,StatePicklist!$1:$1,StatePicklist!$3:$3,"NA",0))</f>
        <v/>
      </c>
      <c r="BP963" s="297" t="str">
        <f ca="1">IF(RMDF!BO963="", "", IF(ISNUMBER(MATCH(RMDF!BO963, INDIRECT(BO963), 0)), "OK", "Invalid"))</f>
        <v/>
      </c>
      <c r="BQ963" s="281"/>
      <c r="BR963" s="281"/>
      <c r="BS963" s="281"/>
      <c r="BT963" s="281" t="b">
        <f>AND(RMDF!BW963&gt;=0, RMDF!BW963&lt;=1-SUM(RMDF!Z963,RMDF!AG963,RMDF!AN963,RMDF!AU963,RMDF!BB963,RMDF!BI963,RMDF!BP963), RMDF!BW963=ROUND(RMDF!BW963,4))</f>
        <v>1</v>
      </c>
      <c r="BU963" s="317">
        <f>RMDF!BU963</f>
        <v>0</v>
      </c>
      <c r="BV963" s="318" t="str">
        <f>IF(BU963=0,"",_xlfn.XLOOKUP(BU963,StatePicklist!$1:$1,StatePicklist!$3:$3,"NA",0))</f>
        <v/>
      </c>
      <c r="BW963" s="297" t="str">
        <f ca="1">IF(RMDF!BV963="", "", IF(ISNUMBER(MATCH(RMDF!BV963, INDIRECT(BV963), 0)), "OK", "Invalid"))</f>
        <v/>
      </c>
      <c r="BX963" s="281"/>
      <c r="BY963" s="281"/>
      <c r="BZ963" s="281"/>
      <c r="CA963" s="281" t="b">
        <f>AND(RMDF!CD963&gt;=0, RMDF!CD963&lt;=1-SUM(RMDF!Z963,RMDF!AG963,RMDF!AN963,RMDF!AU963,RMDF!BB963,RMDF!BI963,RMDF!BP963,RMDF!BW963), RMDF!CD963=ROUND(RMDF!CD963,4))</f>
        <v>1</v>
      </c>
      <c r="CB963" s="317">
        <f>RMDF!CB963</f>
        <v>0</v>
      </c>
      <c r="CC963" s="318" t="str">
        <f>IF(CB963=0,"",_xlfn.XLOOKUP(CB963,StatePicklist!$1:$1,StatePicklist!$3:$3,"NA",0))</f>
        <v/>
      </c>
      <c r="CD963" s="297" t="str">
        <f ca="1">IF(RMDF!CC963="", "", IF(ISNUMBER(MATCH(RMDF!CC963, INDIRECT(CC963), 0)), "OK", "Invalid"))</f>
        <v/>
      </c>
      <c r="CE963" s="281"/>
      <c r="CF963" s="281"/>
      <c r="CG963" s="281"/>
      <c r="CH963" s="281" t="b">
        <f>AND(RMDF!CK963&gt;=0, RMDF!CK963&lt;=1-SUM(RMDF!Z963,RMDF!AG963,RMDF!AN963,RMDF!AU963,RMDF!BB963,RMDF!BI963,RMDF!BP963,RMDF!BW963,RMDF!CD963), RMDF!CK963=ROUND(RMDF!CK963,4))</f>
        <v>1</v>
      </c>
      <c r="CI963" s="317">
        <f>RMDF!CI963</f>
        <v>0</v>
      </c>
      <c r="CJ963" s="318" t="str">
        <f>IF(CI963=0,"",_xlfn.XLOOKUP(CI963,StatePicklist!$1:$1,StatePicklist!$3:$3,"NA",0))</f>
        <v/>
      </c>
      <c r="CK963" s="297" t="str">
        <f ca="1">IF(RMDF!CJ963="", "", IF(ISNUMBER(MATCH(RMDF!CJ963, INDIRECT(CJ963), 0)), "OK", "Invalid"))</f>
        <v/>
      </c>
      <c r="CL963" s="281"/>
      <c r="CM963" s="281"/>
      <c r="CN963" s="281"/>
      <c r="CO963" s="281" t="b">
        <f>AND(RMDF!CR963&gt;=0, RMDF!CR963&lt;=1-SUM(RMDF!Z963,RMDF!AG963,RMDF!AN963,RMDF!AU963,RMDF!BB963,RMDF!BI963,RMDF!BP963,RMDF!BW963,RMDF!CD963,RMDF!CK963), RMDF!CR963=ROUND(RMDF!CR963,4))</f>
        <v>1</v>
      </c>
      <c r="CP963" s="317">
        <f>RMDF!CP963</f>
        <v>0</v>
      </c>
      <c r="CQ963" s="318" t="str">
        <f>IF(CP963=0,"",_xlfn.XLOOKUP(CP963,StatePicklist!$1:$1,StatePicklist!$3:$3,"NA",0))</f>
        <v/>
      </c>
      <c r="CR963" s="297" t="str">
        <f ca="1">IF(RMDF!CQ963="", "", IF(ISNUMBER(MATCH(RMDF!CQ963, INDIRECT(CQ963), 0)), "OK", "Invalid"))</f>
        <v/>
      </c>
      <c r="CS963" s="281"/>
      <c r="CT963" s="281"/>
      <c r="CU963" s="281"/>
      <c r="CV963" s="281" t="b">
        <f>AND(RMDF!CY963&gt;=0, RMDF!CY963&lt;=1-SUM(RMDF!Z963,RMDF!AG963,RMDF!AN963,RMDF!AU963,RMDF!BB963,RMDF!BI963,RMDF!BP963,RMDF!BW963,RMDF!CD963,RMDF!CK963,RMDF!CR963), RMDF!CY963=ROUND(RMDF!CY963,4))</f>
        <v>1</v>
      </c>
      <c r="CW963" s="317">
        <f>RMDF!CW963</f>
        <v>0</v>
      </c>
      <c r="CX963" s="318" t="str">
        <f>IF(CW963=0,"",_xlfn.XLOOKUP(CW963,StatePicklist!$1:$1,StatePicklist!$3:$3,"NA",0))</f>
        <v/>
      </c>
      <c r="CY963" s="297" t="str">
        <f ca="1">IF(RMDF!CX963="", "", IF(ISNUMBER(MATCH(RMDF!CX963, INDIRECT(CX963), 0)), "OK", "Invalid"))</f>
        <v/>
      </c>
      <c r="CZ963" s="281"/>
      <c r="DA963" s="281"/>
      <c r="DB963" s="281"/>
      <c r="DC963" s="281" t="b">
        <f>AND(RMDF!DF963&gt;=0, RMDF!DF963&lt;=1-SUM(RMDF!Z963,RMDF!AG963,RMDF!AN963,RMDF!AU963,RMDF!BB963,RMDF!BI963,RMDF!BP963,RMDF!BW963,RMDF!CD963,RMDF!CK963,RMDF!CR963,RMDF!CY963), RMDF!DF963=ROUND(RMDF!DF963,4))</f>
        <v>1</v>
      </c>
      <c r="DD963" s="317">
        <f>RMDF!DD963</f>
        <v>0</v>
      </c>
      <c r="DE963" s="318" t="str">
        <f>IF(DD963=0,"",_xlfn.XLOOKUP(DD963,StatePicklist!$1:$1,StatePicklist!$3:$3,"NA",0))</f>
        <v/>
      </c>
      <c r="DF963" s="297" t="str">
        <f ca="1">IF(RMDF!DE963="", "", IF(ISNUMBER(MATCH(RMDF!DE963, INDIRECT(DE963), 0)), "OK", "Invalid"))</f>
        <v/>
      </c>
      <c r="DG963" s="281"/>
      <c r="DH963" s="281"/>
      <c r="DI963" s="281"/>
      <c r="DJ963" s="281" t="b">
        <f>AND(RMDF!DM963&gt;=0, RMDF!DM963&lt;=1-SUM(RMDF!Z963,RMDF!AG963,RMDF!AN963,RMDF!AU963,RMDF!BB963,RMDF!BI963,RMDF!BP963,RMDF!BW963,RMDF!CD963,RMDF!CK963,RMDF!CR963,RMDF!CY963,RMDF!DF963), RMDF!DM963=ROUND(RMDF!DM963,4))</f>
        <v>1</v>
      </c>
      <c r="DK963" s="317">
        <f>RMDF!DK963</f>
        <v>0</v>
      </c>
      <c r="DL963" s="318" t="str">
        <f>IF(DK963=0,"",_xlfn.XLOOKUP(DK963,StatePicklist!$1:$1,StatePicklist!$3:$3,"NA",0))</f>
        <v/>
      </c>
      <c r="DM963" s="297" t="str">
        <f ca="1">IF(RMDF!DL963="", "", IF(ISNUMBER(MATCH(RMDF!DL963, INDIRECT(DL963), 0)), "OK", "Invalid"))</f>
        <v/>
      </c>
      <c r="DN963" s="281"/>
      <c r="DO963" s="281"/>
      <c r="DP963" s="281"/>
      <c r="DQ963" s="281" t="b">
        <f>AND(RMDF!DT963&gt;=0, RMDF!DT963&lt;=1-SUM(RMDF!Z963,RMDF!AG963,RMDF!AN963,RMDF!AU963,RMDF!BB963,RMDF!BI963,RMDF!BP963,RMDF!BW963,RMDF!CD963,RMDF!CK963,RMDF!CR963,RMDF!CY963,RMDF!DF963,RMDF!DM963), RMDF!DT963=ROUND(RMDF!DT963,4))</f>
        <v>1</v>
      </c>
      <c r="DR963" s="317">
        <f>RMDF!DR963</f>
        <v>0</v>
      </c>
      <c r="DS963" s="318" t="str">
        <f>IF(DR963=0,"",_xlfn.XLOOKUP(DR963,StatePicklist!$1:$1,StatePicklist!$3:$3,"NA",0))</f>
        <v/>
      </c>
      <c r="DT963" s="297" t="str">
        <f ca="1">IF(RMDF!DS963="", "", IF(ISNUMBER(MATCH(RMDF!DS963, INDIRECT(DS963), 0)), "OK", "Invalid"))</f>
        <v/>
      </c>
      <c r="DU963" s="281"/>
      <c r="DV963" s="281"/>
      <c r="DW963" s="281"/>
      <c r="DX963" s="281" t="b">
        <f>AND(RMDF!EA963&gt;=0, RMDF!EA963&lt;=1-SUM(RMDF!Z963,RMDF!AG963,RMDF!AN963,RMDF!AU963,RMDF!BB963,RMDF!BI963,RMDF!BP963,RMDF!BW963,RMDF!CD963,RMDF!CK963,RMDF!CR963,RMDF!CY963,RMDF!DF963,RMDF!DM963,RMDF!DT963), RMDF!EA963=ROUND(RMDF!EA963,4))</f>
        <v>1</v>
      </c>
      <c r="DY963" s="317">
        <f>RMDF!DY963</f>
        <v>0</v>
      </c>
      <c r="DZ963" s="318" t="str">
        <f>IF(DY963=0,"",_xlfn.XLOOKUP(DY963,StatePicklist!$1:$1,StatePicklist!$3:$3,"NA",0))</f>
        <v/>
      </c>
      <c r="EA963" s="297" t="str">
        <f ca="1">IF(RMDF!DZ963="", "", IF(ISNUMBER(MATCH(RMDF!DZ963, INDIRECT(DZ963), 0)), "OK", "Invalid"))</f>
        <v/>
      </c>
      <c r="EB963" s="281"/>
      <c r="EC963" s="281"/>
      <c r="ED963" s="281"/>
      <c r="EE963" s="281" t="b">
        <f>AND(RMDF!EH963&gt;=0, RMDF!EH963&lt;=1-SUM(RMDF!Z963,RMDF!AG963,RMDF!AN963,RMDF!AU963,RMDF!BB963,RMDF!BI963,RMDF!BP963,RMDF!BW963,RMDF!CD963,RMDF!CK963,RMDF!CR963,RMDF!CY963,RMDF!DF963,RMDF!DM963,RMDF!DT963,RMDF!EA963), RMDF!EH963=ROUND(RMDF!EH963,4))</f>
        <v>1</v>
      </c>
      <c r="EF963" s="317">
        <f>RMDF!EF963</f>
        <v>0</v>
      </c>
      <c r="EG963" s="318" t="str">
        <f>IF(EF963=0,"",_xlfn.XLOOKUP(EF963,StatePicklist!$1:$1,StatePicklist!$3:$3,"NA",0))</f>
        <v/>
      </c>
      <c r="EH963" s="297" t="str">
        <f ca="1">IF(RMDF!EG963="", "", IF(ISNUMBER(MATCH(RMDF!EG963, INDIRECT(EG963), 0)), "OK", "Invalid"))</f>
        <v/>
      </c>
      <c r="EI963" s="281"/>
      <c r="EJ963" s="281"/>
      <c r="EK963" s="281"/>
      <c r="EL963" s="281" t="b">
        <f>AND(RMDF!EO963&gt;=0, RMDF!EO963&lt;=1-SUM(RMDF!Z963,RMDF!AG963,RMDF!AN963,RMDF!AU963,RMDF!BB963,RMDF!BI963,RMDF!BP963,RMDF!BW963,RMDF!CD963,RMDF!CK963,RMDF!CR963,RMDF!CY963,RMDF!DF963,RMDF!DM963,RMDF!DT963,RMDF!EA963,RMDF!EH963), RMDF!EO963=ROUND(RMDF!EO963,4))</f>
        <v>1</v>
      </c>
      <c r="EM963" s="317">
        <f>RMDF!EM963</f>
        <v>0</v>
      </c>
      <c r="EN963" s="318" t="str">
        <f>IF(EM963=0,"",_xlfn.XLOOKUP(EM963,StatePicklist!$1:$1,StatePicklist!$3:$3,"NA",0))</f>
        <v/>
      </c>
      <c r="EO963" s="297" t="str">
        <f ca="1">IF(RMDF!EN963="", "", IF(ISNUMBER(MATCH(RMDF!EN963, INDIRECT(EN963), 0)), "OK", "Invalid"))</f>
        <v/>
      </c>
      <c r="EP963" s="281"/>
      <c r="EQ963" s="281"/>
      <c r="ER963" s="281"/>
      <c r="ES963" s="281" t="b">
        <f>AND(RMDF!EV963&gt;=0, RMDF!EV963&lt;=1-SUM(RMDF!Z963,RMDF!AG963,RMDF!AN963,RMDF!AU963,RMDF!BB963,RMDF!BI963,RMDF!BP963,RMDF!BW963,RMDF!CD963,RMDF!CK963,RMDF!CR963,RMDF!CY963,RMDF!DF963,RMDF!DM963,RMDF!DT963,RMDF!EA963,RMDF!EH963,RMDF!EO963), RMDF!EV963=ROUND(RMDF!EV963,4))</f>
        <v>1</v>
      </c>
      <c r="ET963" s="317">
        <f>RMDF!ET963</f>
        <v>0</v>
      </c>
      <c r="EU963" s="318" t="str">
        <f>IF(ET963=0,"",_xlfn.XLOOKUP(ET963,StatePicklist!$1:$1,StatePicklist!$3:$3,"NA",0))</f>
        <v/>
      </c>
      <c r="EV963" s="297" t="str">
        <f ca="1">IF(RMDF!EU963="", "", IF(ISNUMBER(MATCH(RMDF!EU963, INDIRECT(EU963), 0)), "OK", "Invalid"))</f>
        <v/>
      </c>
      <c r="EW963" s="281"/>
      <c r="EX963" s="281"/>
      <c r="EY963" s="281"/>
      <c r="EZ963" s="281" t="b">
        <f>AND(RMDF!FC963&gt;=0, RMDF!FC963&lt;=1-SUM(RMDF!Z963,RMDF!AG963,RMDF!AN963,RMDF!AU963,RMDF!BB963,RMDF!BI963,RMDF!BP963,RMDF!BW963,RMDF!CD963,RMDF!CK963,RMDF!CR963,RMDF!CY963,RMDF!DF963,RMDF!DM963,RMDF!DT963,RMDF!EA963,RMDF!EH963,RMDF!EO963,RMDF!EV963), RMDF!FC963=ROUND(RMDF!FC963,4))</f>
        <v>1</v>
      </c>
      <c r="FA963" s="317">
        <f>RMDF!FA963</f>
        <v>0</v>
      </c>
      <c r="FB963" s="318" t="str">
        <f>IF(FA963=0,"",_xlfn.XLOOKUP(FA963,StatePicklist!$1:$1,StatePicklist!$3:$3,"NA",0))</f>
        <v/>
      </c>
      <c r="FC963" s="297" t="str">
        <f ca="1">IF(RMDF!FB963="", "", IF(ISNUMBER(MATCH(RMDF!FB963, INDIRECT(FB963), 0)), "OK", "Invalid"))</f>
        <v/>
      </c>
    </row>
    <row r="964" spans="1:159" s="205" customFormat="1" ht="39.9" customHeight="1" x14ac:dyDescent="0.25">
      <c r="A964" s="206"/>
      <c r="B964" s="196"/>
      <c r="C964" s="197"/>
      <c r="D964" s="198"/>
      <c r="E964" s="199"/>
      <c r="F964" s="200"/>
      <c r="G964" s="201"/>
      <c r="H964" s="292"/>
      <c r="I964" s="305">
        <f>RMDF!I964</f>
        <v>0</v>
      </c>
      <c r="J964" s="305" t="str">
        <f>IF(I964=ProductCode!$B$30,"PDReclPost",IF(OR(I964=ProductCode!$C$30,I964=ProductCode!$E$30,I964=ProductCode!$G$30),"PDPreCon",IF(OR(I964=ProductCode!$D$30,I964=ProductCode!$F$30),"PDNotReclPost","")))</f>
        <v/>
      </c>
      <c r="K964" s="305" t="str">
        <f t="shared" si="51"/>
        <v/>
      </c>
      <c r="L964" s="289"/>
      <c r="M964" s="305" t="str">
        <f t="shared" si="51"/>
        <v/>
      </c>
      <c r="N964" s="289" t="b">
        <f>AND(RMDF!N964&gt;=0, RMDF!N964&lt;=1-RMDF!L964, RMDF!N964=ROUND(RMDF!N964,4))</f>
        <v>1</v>
      </c>
      <c r="O964" s="286" t="str">
        <f>IF(P964="","",IF(I964="","",IF(LEFT(I964,13)="Reclaimed pos",RawMaterialCode!$E$569,RawMaterialCode!$E$568)))</f>
        <v>Reclaimed pre-consumer mixed fibers (RM0578)</v>
      </c>
      <c r="P964" s="295">
        <f t="shared" si="52"/>
        <v>1</v>
      </c>
      <c r="Q964" s="202"/>
      <c r="R964" s="203"/>
      <c r="S964" s="204" t="str">
        <f t="shared" si="53"/>
        <v/>
      </c>
      <c r="T964" s="281"/>
      <c r="U964" s="281"/>
      <c r="V964" s="281"/>
      <c r="W964" s="281"/>
      <c r="X964" s="317">
        <f>RMDF!X964</f>
        <v>0</v>
      </c>
      <c r="Y964" s="318" t="str">
        <f>IF(X964=0,"",_xlfn.XLOOKUP(X964,StatePicklist!$1:$1,StatePicklist!$3:$3,"NA",0))</f>
        <v/>
      </c>
      <c r="Z964" s="297" t="str">
        <f ca="1">IF(RMDF!Y964="", "", IF(ISNUMBER(MATCH(RMDF!Y964, INDIRECT(Y964), 0)), "OK", "Invalid"))</f>
        <v/>
      </c>
      <c r="AA964" s="281"/>
      <c r="AB964" s="281"/>
      <c r="AC964" s="281"/>
      <c r="AD964" s="281" t="b">
        <f>AND(RMDF!AG964&gt;=0, RMDF!AG964&lt;=1-RMDF!Z964, RMDF!AG964=ROUND(RMDF!AG964,4))</f>
        <v>1</v>
      </c>
      <c r="AE964" s="317">
        <f>RMDF!AE964</f>
        <v>0</v>
      </c>
      <c r="AF964" s="318" t="str">
        <f>IF(AE964=0,"",_xlfn.XLOOKUP(AE964,StatePicklist!$1:$1,StatePicklist!$3:$3,"NA",0))</f>
        <v/>
      </c>
      <c r="AG964" s="297" t="str">
        <f ca="1">IF(RMDF!AF964="", "", IF(ISNUMBER(MATCH(RMDF!AF964, INDIRECT(AF964), 0)), "OK", "Invalid"))</f>
        <v/>
      </c>
      <c r="AH964" s="281"/>
      <c r="AI964" s="281"/>
      <c r="AJ964" s="281"/>
      <c r="AK964" s="281" t="b">
        <f>AND(RMDF!AN964&gt;=0, RMDF!AN964&lt;=1-SUM(RMDF!Z964,RMDF!AG964), RMDF!AN964=ROUND(RMDF!AN964,4))</f>
        <v>1</v>
      </c>
      <c r="AL964" s="317">
        <f>RMDF!AL964</f>
        <v>0</v>
      </c>
      <c r="AM964" s="318" t="str">
        <f>IF(AL964=0,"",_xlfn.XLOOKUP(AL964,StatePicklist!$1:$1,StatePicklist!$3:$3,"NA",0))</f>
        <v/>
      </c>
      <c r="AN964" s="297" t="str">
        <f ca="1">IF(RMDF!AM964="", "", IF(ISNUMBER(MATCH(RMDF!AM964, INDIRECT(AM964), 0)), "OK", "Invalid"))</f>
        <v/>
      </c>
      <c r="AO964" s="281"/>
      <c r="AP964" s="281"/>
      <c r="AQ964" s="281"/>
      <c r="AR964" s="281" t="b">
        <f>AND(RMDF!AU964&gt;=0, RMDF!AU964&lt;=1-SUM(RMDF!Z964,RMDF!AG964,RMDF!AN964), RMDF!AU964=ROUND(RMDF!AU964,4))</f>
        <v>1</v>
      </c>
      <c r="AS964" s="317">
        <f>RMDF!AS964</f>
        <v>0</v>
      </c>
      <c r="AT964" s="318" t="str">
        <f>IF(AS964=0,"",_xlfn.XLOOKUP(AS964,StatePicklist!$1:$1,StatePicklist!$3:$3,"NA",0))</f>
        <v/>
      </c>
      <c r="AU964" s="297" t="str">
        <f ca="1">IF(RMDF!AT964="", "", IF(ISNUMBER(MATCH(RMDF!AT964, INDIRECT(AT964), 0)), "OK", "Invalid"))</f>
        <v/>
      </c>
      <c r="AV964" s="281"/>
      <c r="AW964" s="281"/>
      <c r="AX964" s="281"/>
      <c r="AY964" s="281" t="b">
        <f>AND(RMDF!BB964&gt;=0, RMDF!BB964&lt;=1-SUM(RMDF!Z964,RMDF!AG964,RMDF!AN964,RMDF!AU964), RMDF!BB964=ROUND(RMDF!BB964,4))</f>
        <v>1</v>
      </c>
      <c r="AZ964" s="317">
        <f>RMDF!AZ964</f>
        <v>0</v>
      </c>
      <c r="BA964" s="318" t="str">
        <f>IF(AZ964=0,"",_xlfn.XLOOKUP(AZ964,StatePicklist!$1:$1,StatePicklist!$3:$3,"NA",0))</f>
        <v/>
      </c>
      <c r="BB964" s="297" t="str">
        <f ca="1">IF(RMDF!BA964="", "", IF(ISNUMBER(MATCH(RMDF!BA964, INDIRECT(BA964), 0)), "OK", "Invalid"))</f>
        <v/>
      </c>
      <c r="BC964" s="281"/>
      <c r="BD964" s="281"/>
      <c r="BE964" s="281"/>
      <c r="BF964" s="281" t="b">
        <f>AND(RMDF!BI964&gt;=0, RMDF!BI964&lt;=1-SUM(RMDF!Z964,RMDF!AG964,RMDF!AN964,RMDF!AU964,RMDF!BB964), RMDF!BI964=ROUND(RMDF!BI964,4))</f>
        <v>1</v>
      </c>
      <c r="BG964" s="317">
        <f>RMDF!BG964</f>
        <v>0</v>
      </c>
      <c r="BH964" s="318" t="str">
        <f>IF(BG964=0,"",_xlfn.XLOOKUP(BG964,StatePicklist!$1:$1,StatePicklist!$3:$3,"NA",0))</f>
        <v/>
      </c>
      <c r="BI964" s="297" t="str">
        <f ca="1">IF(RMDF!BH964="", "", IF(ISNUMBER(MATCH(RMDF!BH964, INDIRECT(BH964), 0)), "OK", "Invalid"))</f>
        <v/>
      </c>
      <c r="BJ964" s="281"/>
      <c r="BK964" s="281"/>
      <c r="BL964" s="281"/>
      <c r="BM964" s="281" t="b">
        <f>AND(RMDF!BP964&gt;=0, RMDF!BP964&lt;=1-SUM(RMDF!Z964,RMDF!AG964,RMDF!AN964,RMDF!AU964,RMDF!BB964,RMDF!BI964), RMDF!BP964=ROUND(RMDF!BP964,4))</f>
        <v>1</v>
      </c>
      <c r="BN964" s="317">
        <f>RMDF!BN964</f>
        <v>0</v>
      </c>
      <c r="BO964" s="318" t="str">
        <f>IF(BN964=0,"",_xlfn.XLOOKUP(BN964,StatePicklist!$1:$1,StatePicklist!$3:$3,"NA",0))</f>
        <v/>
      </c>
      <c r="BP964" s="297" t="str">
        <f ca="1">IF(RMDF!BO964="", "", IF(ISNUMBER(MATCH(RMDF!BO964, INDIRECT(BO964), 0)), "OK", "Invalid"))</f>
        <v/>
      </c>
      <c r="BQ964" s="281"/>
      <c r="BR964" s="281"/>
      <c r="BS964" s="281"/>
      <c r="BT964" s="281" t="b">
        <f>AND(RMDF!BW964&gt;=0, RMDF!BW964&lt;=1-SUM(RMDF!Z964,RMDF!AG964,RMDF!AN964,RMDF!AU964,RMDF!BB964,RMDF!BI964,RMDF!BP964), RMDF!BW964=ROUND(RMDF!BW964,4))</f>
        <v>1</v>
      </c>
      <c r="BU964" s="317">
        <f>RMDF!BU964</f>
        <v>0</v>
      </c>
      <c r="BV964" s="318" t="str">
        <f>IF(BU964=0,"",_xlfn.XLOOKUP(BU964,StatePicklist!$1:$1,StatePicklist!$3:$3,"NA",0))</f>
        <v/>
      </c>
      <c r="BW964" s="297" t="str">
        <f ca="1">IF(RMDF!BV964="", "", IF(ISNUMBER(MATCH(RMDF!BV964, INDIRECT(BV964), 0)), "OK", "Invalid"))</f>
        <v/>
      </c>
      <c r="BX964" s="281"/>
      <c r="BY964" s="281"/>
      <c r="BZ964" s="281"/>
      <c r="CA964" s="281" t="b">
        <f>AND(RMDF!CD964&gt;=0, RMDF!CD964&lt;=1-SUM(RMDF!Z964,RMDF!AG964,RMDF!AN964,RMDF!AU964,RMDF!BB964,RMDF!BI964,RMDF!BP964,RMDF!BW964), RMDF!CD964=ROUND(RMDF!CD964,4))</f>
        <v>1</v>
      </c>
      <c r="CB964" s="317">
        <f>RMDF!CB964</f>
        <v>0</v>
      </c>
      <c r="CC964" s="318" t="str">
        <f>IF(CB964=0,"",_xlfn.XLOOKUP(CB964,StatePicklist!$1:$1,StatePicklist!$3:$3,"NA",0))</f>
        <v/>
      </c>
      <c r="CD964" s="297" t="str">
        <f ca="1">IF(RMDF!CC964="", "", IF(ISNUMBER(MATCH(RMDF!CC964, INDIRECT(CC964), 0)), "OK", "Invalid"))</f>
        <v/>
      </c>
      <c r="CE964" s="281"/>
      <c r="CF964" s="281"/>
      <c r="CG964" s="281"/>
      <c r="CH964" s="281" t="b">
        <f>AND(RMDF!CK964&gt;=0, RMDF!CK964&lt;=1-SUM(RMDF!Z964,RMDF!AG964,RMDF!AN964,RMDF!AU964,RMDF!BB964,RMDF!BI964,RMDF!BP964,RMDF!BW964,RMDF!CD964), RMDF!CK964=ROUND(RMDF!CK964,4))</f>
        <v>1</v>
      </c>
      <c r="CI964" s="317">
        <f>RMDF!CI964</f>
        <v>0</v>
      </c>
      <c r="CJ964" s="318" t="str">
        <f>IF(CI964=0,"",_xlfn.XLOOKUP(CI964,StatePicklist!$1:$1,StatePicklist!$3:$3,"NA",0))</f>
        <v/>
      </c>
      <c r="CK964" s="297" t="str">
        <f ca="1">IF(RMDF!CJ964="", "", IF(ISNUMBER(MATCH(RMDF!CJ964, INDIRECT(CJ964), 0)), "OK", "Invalid"))</f>
        <v/>
      </c>
      <c r="CL964" s="281"/>
      <c r="CM964" s="281"/>
      <c r="CN964" s="281"/>
      <c r="CO964" s="281" t="b">
        <f>AND(RMDF!CR964&gt;=0, RMDF!CR964&lt;=1-SUM(RMDF!Z964,RMDF!AG964,RMDF!AN964,RMDF!AU964,RMDF!BB964,RMDF!BI964,RMDF!BP964,RMDF!BW964,RMDF!CD964,RMDF!CK964), RMDF!CR964=ROUND(RMDF!CR964,4))</f>
        <v>1</v>
      </c>
      <c r="CP964" s="317">
        <f>RMDF!CP964</f>
        <v>0</v>
      </c>
      <c r="CQ964" s="318" t="str">
        <f>IF(CP964=0,"",_xlfn.XLOOKUP(CP964,StatePicklist!$1:$1,StatePicklist!$3:$3,"NA",0))</f>
        <v/>
      </c>
      <c r="CR964" s="297" t="str">
        <f ca="1">IF(RMDF!CQ964="", "", IF(ISNUMBER(MATCH(RMDF!CQ964, INDIRECT(CQ964), 0)), "OK", "Invalid"))</f>
        <v/>
      </c>
      <c r="CS964" s="281"/>
      <c r="CT964" s="281"/>
      <c r="CU964" s="281"/>
      <c r="CV964" s="281" t="b">
        <f>AND(RMDF!CY964&gt;=0, RMDF!CY964&lt;=1-SUM(RMDF!Z964,RMDF!AG964,RMDF!AN964,RMDF!AU964,RMDF!BB964,RMDF!BI964,RMDF!BP964,RMDF!BW964,RMDF!CD964,RMDF!CK964,RMDF!CR964), RMDF!CY964=ROUND(RMDF!CY964,4))</f>
        <v>1</v>
      </c>
      <c r="CW964" s="317">
        <f>RMDF!CW964</f>
        <v>0</v>
      </c>
      <c r="CX964" s="318" t="str">
        <f>IF(CW964=0,"",_xlfn.XLOOKUP(CW964,StatePicklist!$1:$1,StatePicklist!$3:$3,"NA",0))</f>
        <v/>
      </c>
      <c r="CY964" s="297" t="str">
        <f ca="1">IF(RMDF!CX964="", "", IF(ISNUMBER(MATCH(RMDF!CX964, INDIRECT(CX964), 0)), "OK", "Invalid"))</f>
        <v/>
      </c>
      <c r="CZ964" s="281"/>
      <c r="DA964" s="281"/>
      <c r="DB964" s="281"/>
      <c r="DC964" s="281" t="b">
        <f>AND(RMDF!DF964&gt;=0, RMDF!DF964&lt;=1-SUM(RMDF!Z964,RMDF!AG964,RMDF!AN964,RMDF!AU964,RMDF!BB964,RMDF!BI964,RMDF!BP964,RMDF!BW964,RMDF!CD964,RMDF!CK964,RMDF!CR964,RMDF!CY964), RMDF!DF964=ROUND(RMDF!DF964,4))</f>
        <v>1</v>
      </c>
      <c r="DD964" s="317">
        <f>RMDF!DD964</f>
        <v>0</v>
      </c>
      <c r="DE964" s="318" t="str">
        <f>IF(DD964=0,"",_xlfn.XLOOKUP(DD964,StatePicklist!$1:$1,StatePicklist!$3:$3,"NA",0))</f>
        <v/>
      </c>
      <c r="DF964" s="297" t="str">
        <f ca="1">IF(RMDF!DE964="", "", IF(ISNUMBER(MATCH(RMDF!DE964, INDIRECT(DE964), 0)), "OK", "Invalid"))</f>
        <v/>
      </c>
      <c r="DG964" s="281"/>
      <c r="DH964" s="281"/>
      <c r="DI964" s="281"/>
      <c r="DJ964" s="281" t="b">
        <f>AND(RMDF!DM964&gt;=0, RMDF!DM964&lt;=1-SUM(RMDF!Z964,RMDF!AG964,RMDF!AN964,RMDF!AU964,RMDF!BB964,RMDF!BI964,RMDF!BP964,RMDF!BW964,RMDF!CD964,RMDF!CK964,RMDF!CR964,RMDF!CY964,RMDF!DF964), RMDF!DM964=ROUND(RMDF!DM964,4))</f>
        <v>1</v>
      </c>
      <c r="DK964" s="317">
        <f>RMDF!DK964</f>
        <v>0</v>
      </c>
      <c r="DL964" s="318" t="str">
        <f>IF(DK964=0,"",_xlfn.XLOOKUP(DK964,StatePicklist!$1:$1,StatePicklist!$3:$3,"NA",0))</f>
        <v/>
      </c>
      <c r="DM964" s="297" t="str">
        <f ca="1">IF(RMDF!DL964="", "", IF(ISNUMBER(MATCH(RMDF!DL964, INDIRECT(DL964), 0)), "OK", "Invalid"))</f>
        <v/>
      </c>
      <c r="DN964" s="281"/>
      <c r="DO964" s="281"/>
      <c r="DP964" s="281"/>
      <c r="DQ964" s="281" t="b">
        <f>AND(RMDF!DT964&gt;=0, RMDF!DT964&lt;=1-SUM(RMDF!Z964,RMDF!AG964,RMDF!AN964,RMDF!AU964,RMDF!BB964,RMDF!BI964,RMDF!BP964,RMDF!BW964,RMDF!CD964,RMDF!CK964,RMDF!CR964,RMDF!CY964,RMDF!DF964,RMDF!DM964), RMDF!DT964=ROUND(RMDF!DT964,4))</f>
        <v>1</v>
      </c>
      <c r="DR964" s="317">
        <f>RMDF!DR964</f>
        <v>0</v>
      </c>
      <c r="DS964" s="318" t="str">
        <f>IF(DR964=0,"",_xlfn.XLOOKUP(DR964,StatePicklist!$1:$1,StatePicklist!$3:$3,"NA",0))</f>
        <v/>
      </c>
      <c r="DT964" s="297" t="str">
        <f ca="1">IF(RMDF!DS964="", "", IF(ISNUMBER(MATCH(RMDF!DS964, INDIRECT(DS964), 0)), "OK", "Invalid"))</f>
        <v/>
      </c>
      <c r="DU964" s="281"/>
      <c r="DV964" s="281"/>
      <c r="DW964" s="281"/>
      <c r="DX964" s="281" t="b">
        <f>AND(RMDF!EA964&gt;=0, RMDF!EA964&lt;=1-SUM(RMDF!Z964,RMDF!AG964,RMDF!AN964,RMDF!AU964,RMDF!BB964,RMDF!BI964,RMDF!BP964,RMDF!BW964,RMDF!CD964,RMDF!CK964,RMDF!CR964,RMDF!CY964,RMDF!DF964,RMDF!DM964,RMDF!DT964), RMDF!EA964=ROUND(RMDF!EA964,4))</f>
        <v>1</v>
      </c>
      <c r="DY964" s="317">
        <f>RMDF!DY964</f>
        <v>0</v>
      </c>
      <c r="DZ964" s="318" t="str">
        <f>IF(DY964=0,"",_xlfn.XLOOKUP(DY964,StatePicklist!$1:$1,StatePicklist!$3:$3,"NA",0))</f>
        <v/>
      </c>
      <c r="EA964" s="297" t="str">
        <f ca="1">IF(RMDF!DZ964="", "", IF(ISNUMBER(MATCH(RMDF!DZ964, INDIRECT(DZ964), 0)), "OK", "Invalid"))</f>
        <v/>
      </c>
      <c r="EB964" s="281"/>
      <c r="EC964" s="281"/>
      <c r="ED964" s="281"/>
      <c r="EE964" s="281" t="b">
        <f>AND(RMDF!EH964&gt;=0, RMDF!EH964&lt;=1-SUM(RMDF!Z964,RMDF!AG964,RMDF!AN964,RMDF!AU964,RMDF!BB964,RMDF!BI964,RMDF!BP964,RMDF!BW964,RMDF!CD964,RMDF!CK964,RMDF!CR964,RMDF!CY964,RMDF!DF964,RMDF!DM964,RMDF!DT964,RMDF!EA964), RMDF!EH964=ROUND(RMDF!EH964,4))</f>
        <v>1</v>
      </c>
      <c r="EF964" s="317">
        <f>RMDF!EF964</f>
        <v>0</v>
      </c>
      <c r="EG964" s="318" t="str">
        <f>IF(EF964=0,"",_xlfn.XLOOKUP(EF964,StatePicklist!$1:$1,StatePicklist!$3:$3,"NA",0))</f>
        <v/>
      </c>
      <c r="EH964" s="297" t="str">
        <f ca="1">IF(RMDF!EG964="", "", IF(ISNUMBER(MATCH(RMDF!EG964, INDIRECT(EG964), 0)), "OK", "Invalid"))</f>
        <v/>
      </c>
      <c r="EI964" s="281"/>
      <c r="EJ964" s="281"/>
      <c r="EK964" s="281"/>
      <c r="EL964" s="281" t="b">
        <f>AND(RMDF!EO964&gt;=0, RMDF!EO964&lt;=1-SUM(RMDF!Z964,RMDF!AG964,RMDF!AN964,RMDF!AU964,RMDF!BB964,RMDF!BI964,RMDF!BP964,RMDF!BW964,RMDF!CD964,RMDF!CK964,RMDF!CR964,RMDF!CY964,RMDF!DF964,RMDF!DM964,RMDF!DT964,RMDF!EA964,RMDF!EH964), RMDF!EO964=ROUND(RMDF!EO964,4))</f>
        <v>1</v>
      </c>
      <c r="EM964" s="317">
        <f>RMDF!EM964</f>
        <v>0</v>
      </c>
      <c r="EN964" s="318" t="str">
        <f>IF(EM964=0,"",_xlfn.XLOOKUP(EM964,StatePicklist!$1:$1,StatePicklist!$3:$3,"NA",0))</f>
        <v/>
      </c>
      <c r="EO964" s="297" t="str">
        <f ca="1">IF(RMDF!EN964="", "", IF(ISNUMBER(MATCH(RMDF!EN964, INDIRECT(EN964), 0)), "OK", "Invalid"))</f>
        <v/>
      </c>
      <c r="EP964" s="281"/>
      <c r="EQ964" s="281"/>
      <c r="ER964" s="281"/>
      <c r="ES964" s="281" t="b">
        <f>AND(RMDF!EV964&gt;=0, RMDF!EV964&lt;=1-SUM(RMDF!Z964,RMDF!AG964,RMDF!AN964,RMDF!AU964,RMDF!BB964,RMDF!BI964,RMDF!BP964,RMDF!BW964,RMDF!CD964,RMDF!CK964,RMDF!CR964,RMDF!CY964,RMDF!DF964,RMDF!DM964,RMDF!DT964,RMDF!EA964,RMDF!EH964,RMDF!EO964), RMDF!EV964=ROUND(RMDF!EV964,4))</f>
        <v>1</v>
      </c>
      <c r="ET964" s="317">
        <f>RMDF!ET964</f>
        <v>0</v>
      </c>
      <c r="EU964" s="318" t="str">
        <f>IF(ET964=0,"",_xlfn.XLOOKUP(ET964,StatePicklist!$1:$1,StatePicklist!$3:$3,"NA",0))</f>
        <v/>
      </c>
      <c r="EV964" s="297" t="str">
        <f ca="1">IF(RMDF!EU964="", "", IF(ISNUMBER(MATCH(RMDF!EU964, INDIRECT(EU964), 0)), "OK", "Invalid"))</f>
        <v/>
      </c>
      <c r="EW964" s="281"/>
      <c r="EX964" s="281"/>
      <c r="EY964" s="281"/>
      <c r="EZ964" s="281" t="b">
        <f>AND(RMDF!FC964&gt;=0, RMDF!FC964&lt;=1-SUM(RMDF!Z964,RMDF!AG964,RMDF!AN964,RMDF!AU964,RMDF!BB964,RMDF!BI964,RMDF!BP964,RMDF!BW964,RMDF!CD964,RMDF!CK964,RMDF!CR964,RMDF!CY964,RMDF!DF964,RMDF!DM964,RMDF!DT964,RMDF!EA964,RMDF!EH964,RMDF!EO964,RMDF!EV964), RMDF!FC964=ROUND(RMDF!FC964,4))</f>
        <v>1</v>
      </c>
      <c r="FA964" s="317">
        <f>RMDF!FA964</f>
        <v>0</v>
      </c>
      <c r="FB964" s="318" t="str">
        <f>IF(FA964=0,"",_xlfn.XLOOKUP(FA964,StatePicklist!$1:$1,StatePicklist!$3:$3,"NA",0))</f>
        <v/>
      </c>
      <c r="FC964" s="297" t="str">
        <f ca="1">IF(RMDF!FB964="", "", IF(ISNUMBER(MATCH(RMDF!FB964, INDIRECT(FB964), 0)), "OK", "Invalid"))</f>
        <v/>
      </c>
    </row>
    <row r="965" spans="1:159" s="205" customFormat="1" ht="39.9" customHeight="1" x14ac:dyDescent="0.25">
      <c r="A965" s="206"/>
      <c r="B965" s="196"/>
      <c r="C965" s="197"/>
      <c r="D965" s="198"/>
      <c r="E965" s="199"/>
      <c r="F965" s="200"/>
      <c r="G965" s="201"/>
      <c r="H965" s="292"/>
      <c r="I965" s="305">
        <f>RMDF!I965</f>
        <v>0</v>
      </c>
      <c r="J965" s="305" t="str">
        <f>IF(I965=ProductCode!$B$30,"PDReclPost",IF(OR(I965=ProductCode!$C$30,I965=ProductCode!$E$30,I965=ProductCode!$G$30),"PDPreCon",IF(OR(I965=ProductCode!$D$30,I965=ProductCode!$F$30),"PDNotReclPost","")))</f>
        <v/>
      </c>
      <c r="K965" s="305" t="str">
        <f t="shared" si="51"/>
        <v/>
      </c>
      <c r="L965" s="289"/>
      <c r="M965" s="305" t="str">
        <f t="shared" si="51"/>
        <v/>
      </c>
      <c r="N965" s="289" t="b">
        <f>AND(RMDF!N965&gt;=0, RMDF!N965&lt;=1-RMDF!L965, RMDF!N965=ROUND(RMDF!N965,4))</f>
        <v>1</v>
      </c>
      <c r="O965" s="286" t="str">
        <f>IF(P965="","",IF(I965="","",IF(LEFT(I965,13)="Reclaimed pos",RawMaterialCode!$E$569,RawMaterialCode!$E$568)))</f>
        <v>Reclaimed pre-consumer mixed fibers (RM0578)</v>
      </c>
      <c r="P965" s="295">
        <f t="shared" si="52"/>
        <v>1</v>
      </c>
      <c r="Q965" s="202"/>
      <c r="R965" s="203"/>
      <c r="S965" s="204" t="str">
        <f t="shared" si="53"/>
        <v/>
      </c>
      <c r="T965" s="281"/>
      <c r="U965" s="281"/>
      <c r="V965" s="281"/>
      <c r="W965" s="281"/>
      <c r="X965" s="317">
        <f>RMDF!X965</f>
        <v>0</v>
      </c>
      <c r="Y965" s="318" t="str">
        <f>IF(X965=0,"",_xlfn.XLOOKUP(X965,StatePicklist!$1:$1,StatePicklist!$3:$3,"NA",0))</f>
        <v/>
      </c>
      <c r="Z965" s="297" t="str">
        <f ca="1">IF(RMDF!Y965="", "", IF(ISNUMBER(MATCH(RMDF!Y965, INDIRECT(Y965), 0)), "OK", "Invalid"))</f>
        <v/>
      </c>
      <c r="AA965" s="281"/>
      <c r="AB965" s="281"/>
      <c r="AC965" s="281"/>
      <c r="AD965" s="281" t="b">
        <f>AND(RMDF!AG965&gt;=0, RMDF!AG965&lt;=1-RMDF!Z965, RMDF!AG965=ROUND(RMDF!AG965,4))</f>
        <v>1</v>
      </c>
      <c r="AE965" s="317">
        <f>RMDF!AE965</f>
        <v>0</v>
      </c>
      <c r="AF965" s="318" t="str">
        <f>IF(AE965=0,"",_xlfn.XLOOKUP(AE965,StatePicklist!$1:$1,StatePicklist!$3:$3,"NA",0))</f>
        <v/>
      </c>
      <c r="AG965" s="297" t="str">
        <f ca="1">IF(RMDF!AF965="", "", IF(ISNUMBER(MATCH(RMDF!AF965, INDIRECT(AF965), 0)), "OK", "Invalid"))</f>
        <v/>
      </c>
      <c r="AH965" s="281"/>
      <c r="AI965" s="281"/>
      <c r="AJ965" s="281"/>
      <c r="AK965" s="281" t="b">
        <f>AND(RMDF!AN965&gt;=0, RMDF!AN965&lt;=1-SUM(RMDF!Z965,RMDF!AG965), RMDF!AN965=ROUND(RMDF!AN965,4))</f>
        <v>1</v>
      </c>
      <c r="AL965" s="317">
        <f>RMDF!AL965</f>
        <v>0</v>
      </c>
      <c r="AM965" s="318" t="str">
        <f>IF(AL965=0,"",_xlfn.XLOOKUP(AL965,StatePicklist!$1:$1,StatePicklist!$3:$3,"NA",0))</f>
        <v/>
      </c>
      <c r="AN965" s="297" t="str">
        <f ca="1">IF(RMDF!AM965="", "", IF(ISNUMBER(MATCH(RMDF!AM965, INDIRECT(AM965), 0)), "OK", "Invalid"))</f>
        <v/>
      </c>
      <c r="AO965" s="281"/>
      <c r="AP965" s="281"/>
      <c r="AQ965" s="281"/>
      <c r="AR965" s="281" t="b">
        <f>AND(RMDF!AU965&gt;=0, RMDF!AU965&lt;=1-SUM(RMDF!Z965,RMDF!AG965,RMDF!AN965), RMDF!AU965=ROUND(RMDF!AU965,4))</f>
        <v>1</v>
      </c>
      <c r="AS965" s="317">
        <f>RMDF!AS965</f>
        <v>0</v>
      </c>
      <c r="AT965" s="318" t="str">
        <f>IF(AS965=0,"",_xlfn.XLOOKUP(AS965,StatePicklist!$1:$1,StatePicklist!$3:$3,"NA",0))</f>
        <v/>
      </c>
      <c r="AU965" s="297" t="str">
        <f ca="1">IF(RMDF!AT965="", "", IF(ISNUMBER(MATCH(RMDF!AT965, INDIRECT(AT965), 0)), "OK", "Invalid"))</f>
        <v/>
      </c>
      <c r="AV965" s="281"/>
      <c r="AW965" s="281"/>
      <c r="AX965" s="281"/>
      <c r="AY965" s="281" t="b">
        <f>AND(RMDF!BB965&gt;=0, RMDF!BB965&lt;=1-SUM(RMDF!Z965,RMDF!AG965,RMDF!AN965,RMDF!AU965), RMDF!BB965=ROUND(RMDF!BB965,4))</f>
        <v>1</v>
      </c>
      <c r="AZ965" s="317">
        <f>RMDF!AZ965</f>
        <v>0</v>
      </c>
      <c r="BA965" s="318" t="str">
        <f>IF(AZ965=0,"",_xlfn.XLOOKUP(AZ965,StatePicklist!$1:$1,StatePicklist!$3:$3,"NA",0))</f>
        <v/>
      </c>
      <c r="BB965" s="297" t="str">
        <f ca="1">IF(RMDF!BA965="", "", IF(ISNUMBER(MATCH(RMDF!BA965, INDIRECT(BA965), 0)), "OK", "Invalid"))</f>
        <v/>
      </c>
      <c r="BC965" s="281"/>
      <c r="BD965" s="281"/>
      <c r="BE965" s="281"/>
      <c r="BF965" s="281" t="b">
        <f>AND(RMDF!BI965&gt;=0, RMDF!BI965&lt;=1-SUM(RMDF!Z965,RMDF!AG965,RMDF!AN965,RMDF!AU965,RMDF!BB965), RMDF!BI965=ROUND(RMDF!BI965,4))</f>
        <v>1</v>
      </c>
      <c r="BG965" s="317">
        <f>RMDF!BG965</f>
        <v>0</v>
      </c>
      <c r="BH965" s="318" t="str">
        <f>IF(BG965=0,"",_xlfn.XLOOKUP(BG965,StatePicklist!$1:$1,StatePicklist!$3:$3,"NA",0))</f>
        <v/>
      </c>
      <c r="BI965" s="297" t="str">
        <f ca="1">IF(RMDF!BH965="", "", IF(ISNUMBER(MATCH(RMDF!BH965, INDIRECT(BH965), 0)), "OK", "Invalid"))</f>
        <v/>
      </c>
      <c r="BJ965" s="281"/>
      <c r="BK965" s="281"/>
      <c r="BL965" s="281"/>
      <c r="BM965" s="281" t="b">
        <f>AND(RMDF!BP965&gt;=0, RMDF!BP965&lt;=1-SUM(RMDF!Z965,RMDF!AG965,RMDF!AN965,RMDF!AU965,RMDF!BB965,RMDF!BI965), RMDF!BP965=ROUND(RMDF!BP965,4))</f>
        <v>1</v>
      </c>
      <c r="BN965" s="317">
        <f>RMDF!BN965</f>
        <v>0</v>
      </c>
      <c r="BO965" s="318" t="str">
        <f>IF(BN965=0,"",_xlfn.XLOOKUP(BN965,StatePicklist!$1:$1,StatePicklist!$3:$3,"NA",0))</f>
        <v/>
      </c>
      <c r="BP965" s="297" t="str">
        <f ca="1">IF(RMDF!BO965="", "", IF(ISNUMBER(MATCH(RMDF!BO965, INDIRECT(BO965), 0)), "OK", "Invalid"))</f>
        <v/>
      </c>
      <c r="BQ965" s="281"/>
      <c r="BR965" s="281"/>
      <c r="BS965" s="281"/>
      <c r="BT965" s="281" t="b">
        <f>AND(RMDF!BW965&gt;=0, RMDF!BW965&lt;=1-SUM(RMDF!Z965,RMDF!AG965,RMDF!AN965,RMDF!AU965,RMDF!BB965,RMDF!BI965,RMDF!BP965), RMDF!BW965=ROUND(RMDF!BW965,4))</f>
        <v>1</v>
      </c>
      <c r="BU965" s="317">
        <f>RMDF!BU965</f>
        <v>0</v>
      </c>
      <c r="BV965" s="318" t="str">
        <f>IF(BU965=0,"",_xlfn.XLOOKUP(BU965,StatePicklist!$1:$1,StatePicklist!$3:$3,"NA",0))</f>
        <v/>
      </c>
      <c r="BW965" s="297" t="str">
        <f ca="1">IF(RMDF!BV965="", "", IF(ISNUMBER(MATCH(RMDF!BV965, INDIRECT(BV965), 0)), "OK", "Invalid"))</f>
        <v/>
      </c>
      <c r="BX965" s="281"/>
      <c r="BY965" s="281"/>
      <c r="BZ965" s="281"/>
      <c r="CA965" s="281" t="b">
        <f>AND(RMDF!CD965&gt;=0, RMDF!CD965&lt;=1-SUM(RMDF!Z965,RMDF!AG965,RMDF!AN965,RMDF!AU965,RMDF!BB965,RMDF!BI965,RMDF!BP965,RMDF!BW965), RMDF!CD965=ROUND(RMDF!CD965,4))</f>
        <v>1</v>
      </c>
      <c r="CB965" s="317">
        <f>RMDF!CB965</f>
        <v>0</v>
      </c>
      <c r="CC965" s="318" t="str">
        <f>IF(CB965=0,"",_xlfn.XLOOKUP(CB965,StatePicklist!$1:$1,StatePicklist!$3:$3,"NA",0))</f>
        <v/>
      </c>
      <c r="CD965" s="297" t="str">
        <f ca="1">IF(RMDF!CC965="", "", IF(ISNUMBER(MATCH(RMDF!CC965, INDIRECT(CC965), 0)), "OK", "Invalid"))</f>
        <v/>
      </c>
      <c r="CE965" s="281"/>
      <c r="CF965" s="281"/>
      <c r="CG965" s="281"/>
      <c r="CH965" s="281" t="b">
        <f>AND(RMDF!CK965&gt;=0, RMDF!CK965&lt;=1-SUM(RMDF!Z965,RMDF!AG965,RMDF!AN965,RMDF!AU965,RMDF!BB965,RMDF!BI965,RMDF!BP965,RMDF!BW965,RMDF!CD965), RMDF!CK965=ROUND(RMDF!CK965,4))</f>
        <v>1</v>
      </c>
      <c r="CI965" s="317">
        <f>RMDF!CI965</f>
        <v>0</v>
      </c>
      <c r="CJ965" s="318" t="str">
        <f>IF(CI965=0,"",_xlfn.XLOOKUP(CI965,StatePicklist!$1:$1,StatePicklist!$3:$3,"NA",0))</f>
        <v/>
      </c>
      <c r="CK965" s="297" t="str">
        <f ca="1">IF(RMDF!CJ965="", "", IF(ISNUMBER(MATCH(RMDF!CJ965, INDIRECT(CJ965), 0)), "OK", "Invalid"))</f>
        <v/>
      </c>
      <c r="CL965" s="281"/>
      <c r="CM965" s="281"/>
      <c r="CN965" s="281"/>
      <c r="CO965" s="281" t="b">
        <f>AND(RMDF!CR965&gt;=0, RMDF!CR965&lt;=1-SUM(RMDF!Z965,RMDF!AG965,RMDF!AN965,RMDF!AU965,RMDF!BB965,RMDF!BI965,RMDF!BP965,RMDF!BW965,RMDF!CD965,RMDF!CK965), RMDF!CR965=ROUND(RMDF!CR965,4))</f>
        <v>1</v>
      </c>
      <c r="CP965" s="317">
        <f>RMDF!CP965</f>
        <v>0</v>
      </c>
      <c r="CQ965" s="318" t="str">
        <f>IF(CP965=0,"",_xlfn.XLOOKUP(CP965,StatePicklist!$1:$1,StatePicklist!$3:$3,"NA",0))</f>
        <v/>
      </c>
      <c r="CR965" s="297" t="str">
        <f ca="1">IF(RMDF!CQ965="", "", IF(ISNUMBER(MATCH(RMDF!CQ965, INDIRECT(CQ965), 0)), "OK", "Invalid"))</f>
        <v/>
      </c>
      <c r="CS965" s="281"/>
      <c r="CT965" s="281"/>
      <c r="CU965" s="281"/>
      <c r="CV965" s="281" t="b">
        <f>AND(RMDF!CY965&gt;=0, RMDF!CY965&lt;=1-SUM(RMDF!Z965,RMDF!AG965,RMDF!AN965,RMDF!AU965,RMDF!BB965,RMDF!BI965,RMDF!BP965,RMDF!BW965,RMDF!CD965,RMDF!CK965,RMDF!CR965), RMDF!CY965=ROUND(RMDF!CY965,4))</f>
        <v>1</v>
      </c>
      <c r="CW965" s="317">
        <f>RMDF!CW965</f>
        <v>0</v>
      </c>
      <c r="CX965" s="318" t="str">
        <f>IF(CW965=0,"",_xlfn.XLOOKUP(CW965,StatePicklist!$1:$1,StatePicklist!$3:$3,"NA",0))</f>
        <v/>
      </c>
      <c r="CY965" s="297" t="str">
        <f ca="1">IF(RMDF!CX965="", "", IF(ISNUMBER(MATCH(RMDF!CX965, INDIRECT(CX965), 0)), "OK", "Invalid"))</f>
        <v/>
      </c>
      <c r="CZ965" s="281"/>
      <c r="DA965" s="281"/>
      <c r="DB965" s="281"/>
      <c r="DC965" s="281" t="b">
        <f>AND(RMDF!DF965&gt;=0, RMDF!DF965&lt;=1-SUM(RMDF!Z965,RMDF!AG965,RMDF!AN965,RMDF!AU965,RMDF!BB965,RMDF!BI965,RMDF!BP965,RMDF!BW965,RMDF!CD965,RMDF!CK965,RMDF!CR965,RMDF!CY965), RMDF!DF965=ROUND(RMDF!DF965,4))</f>
        <v>1</v>
      </c>
      <c r="DD965" s="317">
        <f>RMDF!DD965</f>
        <v>0</v>
      </c>
      <c r="DE965" s="318" t="str">
        <f>IF(DD965=0,"",_xlfn.XLOOKUP(DD965,StatePicklist!$1:$1,StatePicklist!$3:$3,"NA",0))</f>
        <v/>
      </c>
      <c r="DF965" s="297" t="str">
        <f ca="1">IF(RMDF!DE965="", "", IF(ISNUMBER(MATCH(RMDF!DE965, INDIRECT(DE965), 0)), "OK", "Invalid"))</f>
        <v/>
      </c>
      <c r="DG965" s="281"/>
      <c r="DH965" s="281"/>
      <c r="DI965" s="281"/>
      <c r="DJ965" s="281" t="b">
        <f>AND(RMDF!DM965&gt;=0, RMDF!DM965&lt;=1-SUM(RMDF!Z965,RMDF!AG965,RMDF!AN965,RMDF!AU965,RMDF!BB965,RMDF!BI965,RMDF!BP965,RMDF!BW965,RMDF!CD965,RMDF!CK965,RMDF!CR965,RMDF!CY965,RMDF!DF965), RMDF!DM965=ROUND(RMDF!DM965,4))</f>
        <v>1</v>
      </c>
      <c r="DK965" s="317">
        <f>RMDF!DK965</f>
        <v>0</v>
      </c>
      <c r="DL965" s="318" t="str">
        <f>IF(DK965=0,"",_xlfn.XLOOKUP(DK965,StatePicklist!$1:$1,StatePicklist!$3:$3,"NA",0))</f>
        <v/>
      </c>
      <c r="DM965" s="297" t="str">
        <f ca="1">IF(RMDF!DL965="", "", IF(ISNUMBER(MATCH(RMDF!DL965, INDIRECT(DL965), 0)), "OK", "Invalid"))</f>
        <v/>
      </c>
      <c r="DN965" s="281"/>
      <c r="DO965" s="281"/>
      <c r="DP965" s="281"/>
      <c r="DQ965" s="281" t="b">
        <f>AND(RMDF!DT965&gt;=0, RMDF!DT965&lt;=1-SUM(RMDF!Z965,RMDF!AG965,RMDF!AN965,RMDF!AU965,RMDF!BB965,RMDF!BI965,RMDF!BP965,RMDF!BW965,RMDF!CD965,RMDF!CK965,RMDF!CR965,RMDF!CY965,RMDF!DF965,RMDF!DM965), RMDF!DT965=ROUND(RMDF!DT965,4))</f>
        <v>1</v>
      </c>
      <c r="DR965" s="317">
        <f>RMDF!DR965</f>
        <v>0</v>
      </c>
      <c r="DS965" s="318" t="str">
        <f>IF(DR965=0,"",_xlfn.XLOOKUP(DR965,StatePicklist!$1:$1,StatePicklist!$3:$3,"NA",0))</f>
        <v/>
      </c>
      <c r="DT965" s="297" t="str">
        <f ca="1">IF(RMDF!DS965="", "", IF(ISNUMBER(MATCH(RMDF!DS965, INDIRECT(DS965), 0)), "OK", "Invalid"))</f>
        <v/>
      </c>
      <c r="DU965" s="281"/>
      <c r="DV965" s="281"/>
      <c r="DW965" s="281"/>
      <c r="DX965" s="281" t="b">
        <f>AND(RMDF!EA965&gt;=0, RMDF!EA965&lt;=1-SUM(RMDF!Z965,RMDF!AG965,RMDF!AN965,RMDF!AU965,RMDF!BB965,RMDF!BI965,RMDF!BP965,RMDF!BW965,RMDF!CD965,RMDF!CK965,RMDF!CR965,RMDF!CY965,RMDF!DF965,RMDF!DM965,RMDF!DT965), RMDF!EA965=ROUND(RMDF!EA965,4))</f>
        <v>1</v>
      </c>
      <c r="DY965" s="317">
        <f>RMDF!DY965</f>
        <v>0</v>
      </c>
      <c r="DZ965" s="318" t="str">
        <f>IF(DY965=0,"",_xlfn.XLOOKUP(DY965,StatePicklist!$1:$1,StatePicklist!$3:$3,"NA",0))</f>
        <v/>
      </c>
      <c r="EA965" s="297" t="str">
        <f ca="1">IF(RMDF!DZ965="", "", IF(ISNUMBER(MATCH(RMDF!DZ965, INDIRECT(DZ965), 0)), "OK", "Invalid"))</f>
        <v/>
      </c>
      <c r="EB965" s="281"/>
      <c r="EC965" s="281"/>
      <c r="ED965" s="281"/>
      <c r="EE965" s="281" t="b">
        <f>AND(RMDF!EH965&gt;=0, RMDF!EH965&lt;=1-SUM(RMDF!Z965,RMDF!AG965,RMDF!AN965,RMDF!AU965,RMDF!BB965,RMDF!BI965,RMDF!BP965,RMDF!BW965,RMDF!CD965,RMDF!CK965,RMDF!CR965,RMDF!CY965,RMDF!DF965,RMDF!DM965,RMDF!DT965,RMDF!EA965), RMDF!EH965=ROUND(RMDF!EH965,4))</f>
        <v>1</v>
      </c>
      <c r="EF965" s="317">
        <f>RMDF!EF965</f>
        <v>0</v>
      </c>
      <c r="EG965" s="318" t="str">
        <f>IF(EF965=0,"",_xlfn.XLOOKUP(EF965,StatePicklist!$1:$1,StatePicklist!$3:$3,"NA",0))</f>
        <v/>
      </c>
      <c r="EH965" s="297" t="str">
        <f ca="1">IF(RMDF!EG965="", "", IF(ISNUMBER(MATCH(RMDF!EG965, INDIRECT(EG965), 0)), "OK", "Invalid"))</f>
        <v/>
      </c>
      <c r="EI965" s="281"/>
      <c r="EJ965" s="281"/>
      <c r="EK965" s="281"/>
      <c r="EL965" s="281" t="b">
        <f>AND(RMDF!EO965&gt;=0, RMDF!EO965&lt;=1-SUM(RMDF!Z965,RMDF!AG965,RMDF!AN965,RMDF!AU965,RMDF!BB965,RMDF!BI965,RMDF!BP965,RMDF!BW965,RMDF!CD965,RMDF!CK965,RMDF!CR965,RMDF!CY965,RMDF!DF965,RMDF!DM965,RMDF!DT965,RMDF!EA965,RMDF!EH965), RMDF!EO965=ROUND(RMDF!EO965,4))</f>
        <v>1</v>
      </c>
      <c r="EM965" s="317">
        <f>RMDF!EM965</f>
        <v>0</v>
      </c>
      <c r="EN965" s="318" t="str">
        <f>IF(EM965=0,"",_xlfn.XLOOKUP(EM965,StatePicklist!$1:$1,StatePicklist!$3:$3,"NA",0))</f>
        <v/>
      </c>
      <c r="EO965" s="297" t="str">
        <f ca="1">IF(RMDF!EN965="", "", IF(ISNUMBER(MATCH(RMDF!EN965, INDIRECT(EN965), 0)), "OK", "Invalid"))</f>
        <v/>
      </c>
      <c r="EP965" s="281"/>
      <c r="EQ965" s="281"/>
      <c r="ER965" s="281"/>
      <c r="ES965" s="281" t="b">
        <f>AND(RMDF!EV965&gt;=0, RMDF!EV965&lt;=1-SUM(RMDF!Z965,RMDF!AG965,RMDF!AN965,RMDF!AU965,RMDF!BB965,RMDF!BI965,RMDF!BP965,RMDF!BW965,RMDF!CD965,RMDF!CK965,RMDF!CR965,RMDF!CY965,RMDF!DF965,RMDF!DM965,RMDF!DT965,RMDF!EA965,RMDF!EH965,RMDF!EO965), RMDF!EV965=ROUND(RMDF!EV965,4))</f>
        <v>1</v>
      </c>
      <c r="ET965" s="317">
        <f>RMDF!ET965</f>
        <v>0</v>
      </c>
      <c r="EU965" s="318" t="str">
        <f>IF(ET965=0,"",_xlfn.XLOOKUP(ET965,StatePicklist!$1:$1,StatePicklist!$3:$3,"NA",0))</f>
        <v/>
      </c>
      <c r="EV965" s="297" t="str">
        <f ca="1">IF(RMDF!EU965="", "", IF(ISNUMBER(MATCH(RMDF!EU965, INDIRECT(EU965), 0)), "OK", "Invalid"))</f>
        <v/>
      </c>
      <c r="EW965" s="281"/>
      <c r="EX965" s="281"/>
      <c r="EY965" s="281"/>
      <c r="EZ965" s="281" t="b">
        <f>AND(RMDF!FC965&gt;=0, RMDF!FC965&lt;=1-SUM(RMDF!Z965,RMDF!AG965,RMDF!AN965,RMDF!AU965,RMDF!BB965,RMDF!BI965,RMDF!BP965,RMDF!BW965,RMDF!CD965,RMDF!CK965,RMDF!CR965,RMDF!CY965,RMDF!DF965,RMDF!DM965,RMDF!DT965,RMDF!EA965,RMDF!EH965,RMDF!EO965,RMDF!EV965), RMDF!FC965=ROUND(RMDF!FC965,4))</f>
        <v>1</v>
      </c>
      <c r="FA965" s="317">
        <f>RMDF!FA965</f>
        <v>0</v>
      </c>
      <c r="FB965" s="318" t="str">
        <f>IF(FA965=0,"",_xlfn.XLOOKUP(FA965,StatePicklist!$1:$1,StatePicklist!$3:$3,"NA",0))</f>
        <v/>
      </c>
      <c r="FC965" s="297" t="str">
        <f ca="1">IF(RMDF!FB965="", "", IF(ISNUMBER(MATCH(RMDF!FB965, INDIRECT(FB965), 0)), "OK", "Invalid"))</f>
        <v/>
      </c>
    </row>
    <row r="966" spans="1:159" s="205" customFormat="1" ht="39.9" customHeight="1" x14ac:dyDescent="0.25">
      <c r="A966" s="206"/>
      <c r="B966" s="196"/>
      <c r="C966" s="197"/>
      <c r="D966" s="198"/>
      <c r="E966" s="199"/>
      <c r="F966" s="200"/>
      <c r="G966" s="201"/>
      <c r="H966" s="292"/>
      <c r="I966" s="305">
        <f>RMDF!I966</f>
        <v>0</v>
      </c>
      <c r="J966" s="305" t="str">
        <f>IF(I966=ProductCode!$B$30,"PDReclPost",IF(OR(I966=ProductCode!$C$30,I966=ProductCode!$E$30,I966=ProductCode!$G$30),"PDPreCon",IF(OR(I966=ProductCode!$D$30,I966=ProductCode!$F$30),"PDNotReclPost","")))</f>
        <v/>
      </c>
      <c r="K966" s="305" t="str">
        <f t="shared" si="51"/>
        <v/>
      </c>
      <c r="L966" s="289"/>
      <c r="M966" s="305" t="str">
        <f t="shared" si="51"/>
        <v/>
      </c>
      <c r="N966" s="289" t="b">
        <f>AND(RMDF!N966&gt;=0, RMDF!N966&lt;=1-RMDF!L966, RMDF!N966=ROUND(RMDF!N966,4))</f>
        <v>1</v>
      </c>
      <c r="O966" s="286" t="str">
        <f>IF(P966="","",IF(I966="","",IF(LEFT(I966,13)="Reclaimed pos",RawMaterialCode!$E$569,RawMaterialCode!$E$568)))</f>
        <v>Reclaimed pre-consumer mixed fibers (RM0578)</v>
      </c>
      <c r="P966" s="295">
        <f t="shared" si="52"/>
        <v>1</v>
      </c>
      <c r="Q966" s="202"/>
      <c r="R966" s="203"/>
      <c r="S966" s="204" t="str">
        <f t="shared" si="53"/>
        <v/>
      </c>
      <c r="T966" s="281"/>
      <c r="U966" s="281"/>
      <c r="V966" s="281"/>
      <c r="W966" s="281"/>
      <c r="X966" s="317">
        <f>RMDF!X966</f>
        <v>0</v>
      </c>
      <c r="Y966" s="318" t="str">
        <f>IF(X966=0,"",_xlfn.XLOOKUP(X966,StatePicklist!$1:$1,StatePicklist!$3:$3,"NA",0))</f>
        <v/>
      </c>
      <c r="Z966" s="297" t="str">
        <f ca="1">IF(RMDF!Y966="", "", IF(ISNUMBER(MATCH(RMDF!Y966, INDIRECT(Y966), 0)), "OK", "Invalid"))</f>
        <v/>
      </c>
      <c r="AA966" s="281"/>
      <c r="AB966" s="281"/>
      <c r="AC966" s="281"/>
      <c r="AD966" s="281" t="b">
        <f>AND(RMDF!AG966&gt;=0, RMDF!AG966&lt;=1-RMDF!Z966, RMDF!AG966=ROUND(RMDF!AG966,4))</f>
        <v>1</v>
      </c>
      <c r="AE966" s="317">
        <f>RMDF!AE966</f>
        <v>0</v>
      </c>
      <c r="AF966" s="318" t="str">
        <f>IF(AE966=0,"",_xlfn.XLOOKUP(AE966,StatePicklist!$1:$1,StatePicklist!$3:$3,"NA",0))</f>
        <v/>
      </c>
      <c r="AG966" s="297" t="str">
        <f ca="1">IF(RMDF!AF966="", "", IF(ISNUMBER(MATCH(RMDF!AF966, INDIRECT(AF966), 0)), "OK", "Invalid"))</f>
        <v/>
      </c>
      <c r="AH966" s="281"/>
      <c r="AI966" s="281"/>
      <c r="AJ966" s="281"/>
      <c r="AK966" s="281" t="b">
        <f>AND(RMDF!AN966&gt;=0, RMDF!AN966&lt;=1-SUM(RMDF!Z966,RMDF!AG966), RMDF!AN966=ROUND(RMDF!AN966,4))</f>
        <v>1</v>
      </c>
      <c r="AL966" s="317">
        <f>RMDF!AL966</f>
        <v>0</v>
      </c>
      <c r="AM966" s="318" t="str">
        <f>IF(AL966=0,"",_xlfn.XLOOKUP(AL966,StatePicklist!$1:$1,StatePicklist!$3:$3,"NA",0))</f>
        <v/>
      </c>
      <c r="AN966" s="297" t="str">
        <f ca="1">IF(RMDF!AM966="", "", IF(ISNUMBER(MATCH(RMDF!AM966, INDIRECT(AM966), 0)), "OK", "Invalid"))</f>
        <v/>
      </c>
      <c r="AO966" s="281"/>
      <c r="AP966" s="281"/>
      <c r="AQ966" s="281"/>
      <c r="AR966" s="281" t="b">
        <f>AND(RMDF!AU966&gt;=0, RMDF!AU966&lt;=1-SUM(RMDF!Z966,RMDF!AG966,RMDF!AN966), RMDF!AU966=ROUND(RMDF!AU966,4))</f>
        <v>1</v>
      </c>
      <c r="AS966" s="317">
        <f>RMDF!AS966</f>
        <v>0</v>
      </c>
      <c r="AT966" s="318" t="str">
        <f>IF(AS966=0,"",_xlfn.XLOOKUP(AS966,StatePicklist!$1:$1,StatePicklist!$3:$3,"NA",0))</f>
        <v/>
      </c>
      <c r="AU966" s="297" t="str">
        <f ca="1">IF(RMDF!AT966="", "", IF(ISNUMBER(MATCH(RMDF!AT966, INDIRECT(AT966), 0)), "OK", "Invalid"))</f>
        <v/>
      </c>
      <c r="AV966" s="281"/>
      <c r="AW966" s="281"/>
      <c r="AX966" s="281"/>
      <c r="AY966" s="281" t="b">
        <f>AND(RMDF!BB966&gt;=0, RMDF!BB966&lt;=1-SUM(RMDF!Z966,RMDF!AG966,RMDF!AN966,RMDF!AU966), RMDF!BB966=ROUND(RMDF!BB966,4))</f>
        <v>1</v>
      </c>
      <c r="AZ966" s="317">
        <f>RMDF!AZ966</f>
        <v>0</v>
      </c>
      <c r="BA966" s="318" t="str">
        <f>IF(AZ966=0,"",_xlfn.XLOOKUP(AZ966,StatePicklist!$1:$1,StatePicklist!$3:$3,"NA",0))</f>
        <v/>
      </c>
      <c r="BB966" s="297" t="str">
        <f ca="1">IF(RMDF!BA966="", "", IF(ISNUMBER(MATCH(RMDF!BA966, INDIRECT(BA966), 0)), "OK", "Invalid"))</f>
        <v/>
      </c>
      <c r="BC966" s="281"/>
      <c r="BD966" s="281"/>
      <c r="BE966" s="281"/>
      <c r="BF966" s="281" t="b">
        <f>AND(RMDF!BI966&gt;=0, RMDF!BI966&lt;=1-SUM(RMDF!Z966,RMDF!AG966,RMDF!AN966,RMDF!AU966,RMDF!BB966), RMDF!BI966=ROUND(RMDF!BI966,4))</f>
        <v>1</v>
      </c>
      <c r="BG966" s="317">
        <f>RMDF!BG966</f>
        <v>0</v>
      </c>
      <c r="BH966" s="318" t="str">
        <f>IF(BG966=0,"",_xlfn.XLOOKUP(BG966,StatePicklist!$1:$1,StatePicklist!$3:$3,"NA",0))</f>
        <v/>
      </c>
      <c r="BI966" s="297" t="str">
        <f ca="1">IF(RMDF!BH966="", "", IF(ISNUMBER(MATCH(RMDF!BH966, INDIRECT(BH966), 0)), "OK", "Invalid"))</f>
        <v/>
      </c>
      <c r="BJ966" s="281"/>
      <c r="BK966" s="281"/>
      <c r="BL966" s="281"/>
      <c r="BM966" s="281" t="b">
        <f>AND(RMDF!BP966&gt;=0, RMDF!BP966&lt;=1-SUM(RMDF!Z966,RMDF!AG966,RMDF!AN966,RMDF!AU966,RMDF!BB966,RMDF!BI966), RMDF!BP966=ROUND(RMDF!BP966,4))</f>
        <v>1</v>
      </c>
      <c r="BN966" s="317">
        <f>RMDF!BN966</f>
        <v>0</v>
      </c>
      <c r="BO966" s="318" t="str">
        <f>IF(BN966=0,"",_xlfn.XLOOKUP(BN966,StatePicklist!$1:$1,StatePicklist!$3:$3,"NA",0))</f>
        <v/>
      </c>
      <c r="BP966" s="297" t="str">
        <f ca="1">IF(RMDF!BO966="", "", IF(ISNUMBER(MATCH(RMDF!BO966, INDIRECT(BO966), 0)), "OK", "Invalid"))</f>
        <v/>
      </c>
      <c r="BQ966" s="281"/>
      <c r="BR966" s="281"/>
      <c r="BS966" s="281"/>
      <c r="BT966" s="281" t="b">
        <f>AND(RMDF!BW966&gt;=0, RMDF!BW966&lt;=1-SUM(RMDF!Z966,RMDF!AG966,RMDF!AN966,RMDF!AU966,RMDF!BB966,RMDF!BI966,RMDF!BP966), RMDF!BW966=ROUND(RMDF!BW966,4))</f>
        <v>1</v>
      </c>
      <c r="BU966" s="317">
        <f>RMDF!BU966</f>
        <v>0</v>
      </c>
      <c r="BV966" s="318" t="str">
        <f>IF(BU966=0,"",_xlfn.XLOOKUP(BU966,StatePicklist!$1:$1,StatePicklist!$3:$3,"NA",0))</f>
        <v/>
      </c>
      <c r="BW966" s="297" t="str">
        <f ca="1">IF(RMDF!BV966="", "", IF(ISNUMBER(MATCH(RMDF!BV966, INDIRECT(BV966), 0)), "OK", "Invalid"))</f>
        <v/>
      </c>
      <c r="BX966" s="281"/>
      <c r="BY966" s="281"/>
      <c r="BZ966" s="281"/>
      <c r="CA966" s="281" t="b">
        <f>AND(RMDF!CD966&gt;=0, RMDF!CD966&lt;=1-SUM(RMDF!Z966,RMDF!AG966,RMDF!AN966,RMDF!AU966,RMDF!BB966,RMDF!BI966,RMDF!BP966,RMDF!BW966), RMDF!CD966=ROUND(RMDF!CD966,4))</f>
        <v>1</v>
      </c>
      <c r="CB966" s="317">
        <f>RMDF!CB966</f>
        <v>0</v>
      </c>
      <c r="CC966" s="318" t="str">
        <f>IF(CB966=0,"",_xlfn.XLOOKUP(CB966,StatePicklist!$1:$1,StatePicklist!$3:$3,"NA",0))</f>
        <v/>
      </c>
      <c r="CD966" s="297" t="str">
        <f ca="1">IF(RMDF!CC966="", "", IF(ISNUMBER(MATCH(RMDF!CC966, INDIRECT(CC966), 0)), "OK", "Invalid"))</f>
        <v/>
      </c>
      <c r="CE966" s="281"/>
      <c r="CF966" s="281"/>
      <c r="CG966" s="281"/>
      <c r="CH966" s="281" t="b">
        <f>AND(RMDF!CK966&gt;=0, RMDF!CK966&lt;=1-SUM(RMDF!Z966,RMDF!AG966,RMDF!AN966,RMDF!AU966,RMDF!BB966,RMDF!BI966,RMDF!BP966,RMDF!BW966,RMDF!CD966), RMDF!CK966=ROUND(RMDF!CK966,4))</f>
        <v>1</v>
      </c>
      <c r="CI966" s="317">
        <f>RMDF!CI966</f>
        <v>0</v>
      </c>
      <c r="CJ966" s="318" t="str">
        <f>IF(CI966=0,"",_xlfn.XLOOKUP(CI966,StatePicklist!$1:$1,StatePicklist!$3:$3,"NA",0))</f>
        <v/>
      </c>
      <c r="CK966" s="297" t="str">
        <f ca="1">IF(RMDF!CJ966="", "", IF(ISNUMBER(MATCH(RMDF!CJ966, INDIRECT(CJ966), 0)), "OK", "Invalid"))</f>
        <v/>
      </c>
      <c r="CL966" s="281"/>
      <c r="CM966" s="281"/>
      <c r="CN966" s="281"/>
      <c r="CO966" s="281" t="b">
        <f>AND(RMDF!CR966&gt;=0, RMDF!CR966&lt;=1-SUM(RMDF!Z966,RMDF!AG966,RMDF!AN966,RMDF!AU966,RMDF!BB966,RMDF!BI966,RMDF!BP966,RMDF!BW966,RMDF!CD966,RMDF!CK966), RMDF!CR966=ROUND(RMDF!CR966,4))</f>
        <v>1</v>
      </c>
      <c r="CP966" s="317">
        <f>RMDF!CP966</f>
        <v>0</v>
      </c>
      <c r="CQ966" s="318" t="str">
        <f>IF(CP966=0,"",_xlfn.XLOOKUP(CP966,StatePicklist!$1:$1,StatePicklist!$3:$3,"NA",0))</f>
        <v/>
      </c>
      <c r="CR966" s="297" t="str">
        <f ca="1">IF(RMDF!CQ966="", "", IF(ISNUMBER(MATCH(RMDF!CQ966, INDIRECT(CQ966), 0)), "OK", "Invalid"))</f>
        <v/>
      </c>
      <c r="CS966" s="281"/>
      <c r="CT966" s="281"/>
      <c r="CU966" s="281"/>
      <c r="CV966" s="281" t="b">
        <f>AND(RMDF!CY966&gt;=0, RMDF!CY966&lt;=1-SUM(RMDF!Z966,RMDF!AG966,RMDF!AN966,RMDF!AU966,RMDF!BB966,RMDF!BI966,RMDF!BP966,RMDF!BW966,RMDF!CD966,RMDF!CK966,RMDF!CR966), RMDF!CY966=ROUND(RMDF!CY966,4))</f>
        <v>1</v>
      </c>
      <c r="CW966" s="317">
        <f>RMDF!CW966</f>
        <v>0</v>
      </c>
      <c r="CX966" s="318" t="str">
        <f>IF(CW966=0,"",_xlfn.XLOOKUP(CW966,StatePicklist!$1:$1,StatePicklist!$3:$3,"NA",0))</f>
        <v/>
      </c>
      <c r="CY966" s="297" t="str">
        <f ca="1">IF(RMDF!CX966="", "", IF(ISNUMBER(MATCH(RMDF!CX966, INDIRECT(CX966), 0)), "OK", "Invalid"))</f>
        <v/>
      </c>
      <c r="CZ966" s="281"/>
      <c r="DA966" s="281"/>
      <c r="DB966" s="281"/>
      <c r="DC966" s="281" t="b">
        <f>AND(RMDF!DF966&gt;=0, RMDF!DF966&lt;=1-SUM(RMDF!Z966,RMDF!AG966,RMDF!AN966,RMDF!AU966,RMDF!BB966,RMDF!BI966,RMDF!BP966,RMDF!BW966,RMDF!CD966,RMDF!CK966,RMDF!CR966,RMDF!CY966), RMDF!DF966=ROUND(RMDF!DF966,4))</f>
        <v>1</v>
      </c>
      <c r="DD966" s="317">
        <f>RMDF!DD966</f>
        <v>0</v>
      </c>
      <c r="DE966" s="318" t="str">
        <f>IF(DD966=0,"",_xlfn.XLOOKUP(DD966,StatePicklist!$1:$1,StatePicklist!$3:$3,"NA",0))</f>
        <v/>
      </c>
      <c r="DF966" s="297" t="str">
        <f ca="1">IF(RMDF!DE966="", "", IF(ISNUMBER(MATCH(RMDF!DE966, INDIRECT(DE966), 0)), "OK", "Invalid"))</f>
        <v/>
      </c>
      <c r="DG966" s="281"/>
      <c r="DH966" s="281"/>
      <c r="DI966" s="281"/>
      <c r="DJ966" s="281" t="b">
        <f>AND(RMDF!DM966&gt;=0, RMDF!DM966&lt;=1-SUM(RMDF!Z966,RMDF!AG966,RMDF!AN966,RMDF!AU966,RMDF!BB966,RMDF!BI966,RMDF!BP966,RMDF!BW966,RMDF!CD966,RMDF!CK966,RMDF!CR966,RMDF!CY966,RMDF!DF966), RMDF!DM966=ROUND(RMDF!DM966,4))</f>
        <v>1</v>
      </c>
      <c r="DK966" s="317">
        <f>RMDF!DK966</f>
        <v>0</v>
      </c>
      <c r="DL966" s="318" t="str">
        <f>IF(DK966=0,"",_xlfn.XLOOKUP(DK966,StatePicklist!$1:$1,StatePicklist!$3:$3,"NA",0))</f>
        <v/>
      </c>
      <c r="DM966" s="297" t="str">
        <f ca="1">IF(RMDF!DL966="", "", IF(ISNUMBER(MATCH(RMDF!DL966, INDIRECT(DL966), 0)), "OK", "Invalid"))</f>
        <v/>
      </c>
      <c r="DN966" s="281"/>
      <c r="DO966" s="281"/>
      <c r="DP966" s="281"/>
      <c r="DQ966" s="281" t="b">
        <f>AND(RMDF!DT966&gt;=0, RMDF!DT966&lt;=1-SUM(RMDF!Z966,RMDF!AG966,RMDF!AN966,RMDF!AU966,RMDF!BB966,RMDF!BI966,RMDF!BP966,RMDF!BW966,RMDF!CD966,RMDF!CK966,RMDF!CR966,RMDF!CY966,RMDF!DF966,RMDF!DM966), RMDF!DT966=ROUND(RMDF!DT966,4))</f>
        <v>1</v>
      </c>
      <c r="DR966" s="317">
        <f>RMDF!DR966</f>
        <v>0</v>
      </c>
      <c r="DS966" s="318" t="str">
        <f>IF(DR966=0,"",_xlfn.XLOOKUP(DR966,StatePicklist!$1:$1,StatePicklist!$3:$3,"NA",0))</f>
        <v/>
      </c>
      <c r="DT966" s="297" t="str">
        <f ca="1">IF(RMDF!DS966="", "", IF(ISNUMBER(MATCH(RMDF!DS966, INDIRECT(DS966), 0)), "OK", "Invalid"))</f>
        <v/>
      </c>
      <c r="DU966" s="281"/>
      <c r="DV966" s="281"/>
      <c r="DW966" s="281"/>
      <c r="DX966" s="281" t="b">
        <f>AND(RMDF!EA966&gt;=0, RMDF!EA966&lt;=1-SUM(RMDF!Z966,RMDF!AG966,RMDF!AN966,RMDF!AU966,RMDF!BB966,RMDF!BI966,RMDF!BP966,RMDF!BW966,RMDF!CD966,RMDF!CK966,RMDF!CR966,RMDF!CY966,RMDF!DF966,RMDF!DM966,RMDF!DT966), RMDF!EA966=ROUND(RMDF!EA966,4))</f>
        <v>1</v>
      </c>
      <c r="DY966" s="317">
        <f>RMDF!DY966</f>
        <v>0</v>
      </c>
      <c r="DZ966" s="318" t="str">
        <f>IF(DY966=0,"",_xlfn.XLOOKUP(DY966,StatePicklist!$1:$1,StatePicklist!$3:$3,"NA",0))</f>
        <v/>
      </c>
      <c r="EA966" s="297" t="str">
        <f ca="1">IF(RMDF!DZ966="", "", IF(ISNUMBER(MATCH(RMDF!DZ966, INDIRECT(DZ966), 0)), "OK", "Invalid"))</f>
        <v/>
      </c>
      <c r="EB966" s="281"/>
      <c r="EC966" s="281"/>
      <c r="ED966" s="281"/>
      <c r="EE966" s="281" t="b">
        <f>AND(RMDF!EH966&gt;=0, RMDF!EH966&lt;=1-SUM(RMDF!Z966,RMDF!AG966,RMDF!AN966,RMDF!AU966,RMDF!BB966,RMDF!BI966,RMDF!BP966,RMDF!BW966,RMDF!CD966,RMDF!CK966,RMDF!CR966,RMDF!CY966,RMDF!DF966,RMDF!DM966,RMDF!DT966,RMDF!EA966), RMDF!EH966=ROUND(RMDF!EH966,4))</f>
        <v>1</v>
      </c>
      <c r="EF966" s="317">
        <f>RMDF!EF966</f>
        <v>0</v>
      </c>
      <c r="EG966" s="318" t="str">
        <f>IF(EF966=0,"",_xlfn.XLOOKUP(EF966,StatePicklist!$1:$1,StatePicklist!$3:$3,"NA",0))</f>
        <v/>
      </c>
      <c r="EH966" s="297" t="str">
        <f ca="1">IF(RMDF!EG966="", "", IF(ISNUMBER(MATCH(RMDF!EG966, INDIRECT(EG966), 0)), "OK", "Invalid"))</f>
        <v/>
      </c>
      <c r="EI966" s="281"/>
      <c r="EJ966" s="281"/>
      <c r="EK966" s="281"/>
      <c r="EL966" s="281" t="b">
        <f>AND(RMDF!EO966&gt;=0, RMDF!EO966&lt;=1-SUM(RMDF!Z966,RMDF!AG966,RMDF!AN966,RMDF!AU966,RMDF!BB966,RMDF!BI966,RMDF!BP966,RMDF!BW966,RMDF!CD966,RMDF!CK966,RMDF!CR966,RMDF!CY966,RMDF!DF966,RMDF!DM966,RMDF!DT966,RMDF!EA966,RMDF!EH966), RMDF!EO966=ROUND(RMDF!EO966,4))</f>
        <v>1</v>
      </c>
      <c r="EM966" s="317">
        <f>RMDF!EM966</f>
        <v>0</v>
      </c>
      <c r="EN966" s="318" t="str">
        <f>IF(EM966=0,"",_xlfn.XLOOKUP(EM966,StatePicklist!$1:$1,StatePicklist!$3:$3,"NA",0))</f>
        <v/>
      </c>
      <c r="EO966" s="297" t="str">
        <f ca="1">IF(RMDF!EN966="", "", IF(ISNUMBER(MATCH(RMDF!EN966, INDIRECT(EN966), 0)), "OK", "Invalid"))</f>
        <v/>
      </c>
      <c r="EP966" s="281"/>
      <c r="EQ966" s="281"/>
      <c r="ER966" s="281"/>
      <c r="ES966" s="281" t="b">
        <f>AND(RMDF!EV966&gt;=0, RMDF!EV966&lt;=1-SUM(RMDF!Z966,RMDF!AG966,RMDF!AN966,RMDF!AU966,RMDF!BB966,RMDF!BI966,RMDF!BP966,RMDF!BW966,RMDF!CD966,RMDF!CK966,RMDF!CR966,RMDF!CY966,RMDF!DF966,RMDF!DM966,RMDF!DT966,RMDF!EA966,RMDF!EH966,RMDF!EO966), RMDF!EV966=ROUND(RMDF!EV966,4))</f>
        <v>1</v>
      </c>
      <c r="ET966" s="317">
        <f>RMDF!ET966</f>
        <v>0</v>
      </c>
      <c r="EU966" s="318" t="str">
        <f>IF(ET966=0,"",_xlfn.XLOOKUP(ET966,StatePicklist!$1:$1,StatePicklist!$3:$3,"NA",0))</f>
        <v/>
      </c>
      <c r="EV966" s="297" t="str">
        <f ca="1">IF(RMDF!EU966="", "", IF(ISNUMBER(MATCH(RMDF!EU966, INDIRECT(EU966), 0)), "OK", "Invalid"))</f>
        <v/>
      </c>
      <c r="EW966" s="281"/>
      <c r="EX966" s="281"/>
      <c r="EY966" s="281"/>
      <c r="EZ966" s="281" t="b">
        <f>AND(RMDF!FC966&gt;=0, RMDF!FC966&lt;=1-SUM(RMDF!Z966,RMDF!AG966,RMDF!AN966,RMDF!AU966,RMDF!BB966,RMDF!BI966,RMDF!BP966,RMDF!BW966,RMDF!CD966,RMDF!CK966,RMDF!CR966,RMDF!CY966,RMDF!DF966,RMDF!DM966,RMDF!DT966,RMDF!EA966,RMDF!EH966,RMDF!EO966,RMDF!EV966), RMDF!FC966=ROUND(RMDF!FC966,4))</f>
        <v>1</v>
      </c>
      <c r="FA966" s="317">
        <f>RMDF!FA966</f>
        <v>0</v>
      </c>
      <c r="FB966" s="318" t="str">
        <f>IF(FA966=0,"",_xlfn.XLOOKUP(FA966,StatePicklist!$1:$1,StatePicklist!$3:$3,"NA",0))</f>
        <v/>
      </c>
      <c r="FC966" s="297" t="str">
        <f ca="1">IF(RMDF!FB966="", "", IF(ISNUMBER(MATCH(RMDF!FB966, INDIRECT(FB966), 0)), "OK", "Invalid"))</f>
        <v/>
      </c>
    </row>
    <row r="967" spans="1:159" s="205" customFormat="1" ht="39.9" customHeight="1" x14ac:dyDescent="0.25">
      <c r="A967" s="206"/>
      <c r="B967" s="196"/>
      <c r="C967" s="197"/>
      <c r="D967" s="198"/>
      <c r="E967" s="199"/>
      <c r="F967" s="200"/>
      <c r="G967" s="201"/>
      <c r="H967" s="292"/>
      <c r="I967" s="305">
        <f>RMDF!I967</f>
        <v>0</v>
      </c>
      <c r="J967" s="305" t="str">
        <f>IF(I967=ProductCode!$B$30,"PDReclPost",IF(OR(I967=ProductCode!$C$30,I967=ProductCode!$E$30,I967=ProductCode!$G$30),"PDPreCon",IF(OR(I967=ProductCode!$D$30,I967=ProductCode!$F$30),"PDNotReclPost","")))</f>
        <v/>
      </c>
      <c r="K967" s="305" t="str">
        <f t="shared" si="51"/>
        <v/>
      </c>
      <c r="L967" s="289"/>
      <c r="M967" s="305" t="str">
        <f t="shared" si="51"/>
        <v/>
      </c>
      <c r="N967" s="289" t="b">
        <f>AND(RMDF!N967&gt;=0, RMDF!N967&lt;=1-RMDF!L967, RMDF!N967=ROUND(RMDF!N967,4))</f>
        <v>1</v>
      </c>
      <c r="O967" s="286" t="str">
        <f>IF(P967="","",IF(I967="","",IF(LEFT(I967,13)="Reclaimed pos",RawMaterialCode!$E$569,RawMaterialCode!$E$568)))</f>
        <v>Reclaimed pre-consumer mixed fibers (RM0578)</v>
      </c>
      <c r="P967" s="295">
        <f t="shared" si="52"/>
        <v>1</v>
      </c>
      <c r="Q967" s="202"/>
      <c r="R967" s="203"/>
      <c r="S967" s="204" t="str">
        <f t="shared" si="53"/>
        <v/>
      </c>
      <c r="T967" s="281"/>
      <c r="U967" s="281"/>
      <c r="V967" s="281"/>
      <c r="W967" s="281"/>
      <c r="X967" s="317">
        <f>RMDF!X967</f>
        <v>0</v>
      </c>
      <c r="Y967" s="318" t="str">
        <f>IF(X967=0,"",_xlfn.XLOOKUP(X967,StatePicklist!$1:$1,StatePicklist!$3:$3,"NA",0))</f>
        <v/>
      </c>
      <c r="Z967" s="297" t="str">
        <f ca="1">IF(RMDF!Y967="", "", IF(ISNUMBER(MATCH(RMDF!Y967, INDIRECT(Y967), 0)), "OK", "Invalid"))</f>
        <v/>
      </c>
      <c r="AA967" s="281"/>
      <c r="AB967" s="281"/>
      <c r="AC967" s="281"/>
      <c r="AD967" s="281" t="b">
        <f>AND(RMDF!AG967&gt;=0, RMDF!AG967&lt;=1-RMDF!Z967, RMDF!AG967=ROUND(RMDF!AG967,4))</f>
        <v>1</v>
      </c>
      <c r="AE967" s="317">
        <f>RMDF!AE967</f>
        <v>0</v>
      </c>
      <c r="AF967" s="318" t="str">
        <f>IF(AE967=0,"",_xlfn.XLOOKUP(AE967,StatePicklist!$1:$1,StatePicklist!$3:$3,"NA",0))</f>
        <v/>
      </c>
      <c r="AG967" s="297" t="str">
        <f ca="1">IF(RMDF!AF967="", "", IF(ISNUMBER(MATCH(RMDF!AF967, INDIRECT(AF967), 0)), "OK", "Invalid"))</f>
        <v/>
      </c>
      <c r="AH967" s="281"/>
      <c r="AI967" s="281"/>
      <c r="AJ967" s="281"/>
      <c r="AK967" s="281" t="b">
        <f>AND(RMDF!AN967&gt;=0, RMDF!AN967&lt;=1-SUM(RMDF!Z967,RMDF!AG967), RMDF!AN967=ROUND(RMDF!AN967,4))</f>
        <v>1</v>
      </c>
      <c r="AL967" s="317">
        <f>RMDF!AL967</f>
        <v>0</v>
      </c>
      <c r="AM967" s="318" t="str">
        <f>IF(AL967=0,"",_xlfn.XLOOKUP(AL967,StatePicklist!$1:$1,StatePicklist!$3:$3,"NA",0))</f>
        <v/>
      </c>
      <c r="AN967" s="297" t="str">
        <f ca="1">IF(RMDF!AM967="", "", IF(ISNUMBER(MATCH(RMDF!AM967, INDIRECT(AM967), 0)), "OK", "Invalid"))</f>
        <v/>
      </c>
      <c r="AO967" s="281"/>
      <c r="AP967" s="281"/>
      <c r="AQ967" s="281"/>
      <c r="AR967" s="281" t="b">
        <f>AND(RMDF!AU967&gt;=0, RMDF!AU967&lt;=1-SUM(RMDF!Z967,RMDF!AG967,RMDF!AN967), RMDF!AU967=ROUND(RMDF!AU967,4))</f>
        <v>1</v>
      </c>
      <c r="AS967" s="317">
        <f>RMDF!AS967</f>
        <v>0</v>
      </c>
      <c r="AT967" s="318" t="str">
        <f>IF(AS967=0,"",_xlfn.XLOOKUP(AS967,StatePicklist!$1:$1,StatePicklist!$3:$3,"NA",0))</f>
        <v/>
      </c>
      <c r="AU967" s="297" t="str">
        <f ca="1">IF(RMDF!AT967="", "", IF(ISNUMBER(MATCH(RMDF!AT967, INDIRECT(AT967), 0)), "OK", "Invalid"))</f>
        <v/>
      </c>
      <c r="AV967" s="281"/>
      <c r="AW967" s="281"/>
      <c r="AX967" s="281"/>
      <c r="AY967" s="281" t="b">
        <f>AND(RMDF!BB967&gt;=0, RMDF!BB967&lt;=1-SUM(RMDF!Z967,RMDF!AG967,RMDF!AN967,RMDF!AU967), RMDF!BB967=ROUND(RMDF!BB967,4))</f>
        <v>1</v>
      </c>
      <c r="AZ967" s="317">
        <f>RMDF!AZ967</f>
        <v>0</v>
      </c>
      <c r="BA967" s="318" t="str">
        <f>IF(AZ967=0,"",_xlfn.XLOOKUP(AZ967,StatePicklist!$1:$1,StatePicklist!$3:$3,"NA",0))</f>
        <v/>
      </c>
      <c r="BB967" s="297" t="str">
        <f ca="1">IF(RMDF!BA967="", "", IF(ISNUMBER(MATCH(RMDF!BA967, INDIRECT(BA967), 0)), "OK", "Invalid"))</f>
        <v/>
      </c>
      <c r="BC967" s="281"/>
      <c r="BD967" s="281"/>
      <c r="BE967" s="281"/>
      <c r="BF967" s="281" t="b">
        <f>AND(RMDF!BI967&gt;=0, RMDF!BI967&lt;=1-SUM(RMDF!Z967,RMDF!AG967,RMDF!AN967,RMDF!AU967,RMDF!BB967), RMDF!BI967=ROUND(RMDF!BI967,4))</f>
        <v>1</v>
      </c>
      <c r="BG967" s="317">
        <f>RMDF!BG967</f>
        <v>0</v>
      </c>
      <c r="BH967" s="318" t="str">
        <f>IF(BG967=0,"",_xlfn.XLOOKUP(BG967,StatePicklist!$1:$1,StatePicklist!$3:$3,"NA",0))</f>
        <v/>
      </c>
      <c r="BI967" s="297" t="str">
        <f ca="1">IF(RMDF!BH967="", "", IF(ISNUMBER(MATCH(RMDF!BH967, INDIRECT(BH967), 0)), "OK", "Invalid"))</f>
        <v/>
      </c>
      <c r="BJ967" s="281"/>
      <c r="BK967" s="281"/>
      <c r="BL967" s="281"/>
      <c r="BM967" s="281" t="b">
        <f>AND(RMDF!BP967&gt;=0, RMDF!BP967&lt;=1-SUM(RMDF!Z967,RMDF!AG967,RMDF!AN967,RMDF!AU967,RMDF!BB967,RMDF!BI967), RMDF!BP967=ROUND(RMDF!BP967,4))</f>
        <v>1</v>
      </c>
      <c r="BN967" s="317">
        <f>RMDF!BN967</f>
        <v>0</v>
      </c>
      <c r="BO967" s="318" t="str">
        <f>IF(BN967=0,"",_xlfn.XLOOKUP(BN967,StatePicklist!$1:$1,StatePicklist!$3:$3,"NA",0))</f>
        <v/>
      </c>
      <c r="BP967" s="297" t="str">
        <f ca="1">IF(RMDF!BO967="", "", IF(ISNUMBER(MATCH(RMDF!BO967, INDIRECT(BO967), 0)), "OK", "Invalid"))</f>
        <v/>
      </c>
      <c r="BQ967" s="281"/>
      <c r="BR967" s="281"/>
      <c r="BS967" s="281"/>
      <c r="BT967" s="281" t="b">
        <f>AND(RMDF!BW967&gt;=0, RMDF!BW967&lt;=1-SUM(RMDF!Z967,RMDF!AG967,RMDF!AN967,RMDF!AU967,RMDF!BB967,RMDF!BI967,RMDF!BP967), RMDF!BW967=ROUND(RMDF!BW967,4))</f>
        <v>1</v>
      </c>
      <c r="BU967" s="317">
        <f>RMDF!BU967</f>
        <v>0</v>
      </c>
      <c r="BV967" s="318" t="str">
        <f>IF(BU967=0,"",_xlfn.XLOOKUP(BU967,StatePicklist!$1:$1,StatePicklist!$3:$3,"NA",0))</f>
        <v/>
      </c>
      <c r="BW967" s="297" t="str">
        <f ca="1">IF(RMDF!BV967="", "", IF(ISNUMBER(MATCH(RMDF!BV967, INDIRECT(BV967), 0)), "OK", "Invalid"))</f>
        <v/>
      </c>
      <c r="BX967" s="281"/>
      <c r="BY967" s="281"/>
      <c r="BZ967" s="281"/>
      <c r="CA967" s="281" t="b">
        <f>AND(RMDF!CD967&gt;=0, RMDF!CD967&lt;=1-SUM(RMDF!Z967,RMDF!AG967,RMDF!AN967,RMDF!AU967,RMDF!BB967,RMDF!BI967,RMDF!BP967,RMDF!BW967), RMDF!CD967=ROUND(RMDF!CD967,4))</f>
        <v>1</v>
      </c>
      <c r="CB967" s="317">
        <f>RMDF!CB967</f>
        <v>0</v>
      </c>
      <c r="CC967" s="318" t="str">
        <f>IF(CB967=0,"",_xlfn.XLOOKUP(CB967,StatePicklist!$1:$1,StatePicklist!$3:$3,"NA",0))</f>
        <v/>
      </c>
      <c r="CD967" s="297" t="str">
        <f ca="1">IF(RMDF!CC967="", "", IF(ISNUMBER(MATCH(RMDF!CC967, INDIRECT(CC967), 0)), "OK", "Invalid"))</f>
        <v/>
      </c>
      <c r="CE967" s="281"/>
      <c r="CF967" s="281"/>
      <c r="CG967" s="281"/>
      <c r="CH967" s="281" t="b">
        <f>AND(RMDF!CK967&gt;=0, RMDF!CK967&lt;=1-SUM(RMDF!Z967,RMDF!AG967,RMDF!AN967,RMDF!AU967,RMDF!BB967,RMDF!BI967,RMDF!BP967,RMDF!BW967,RMDF!CD967), RMDF!CK967=ROUND(RMDF!CK967,4))</f>
        <v>1</v>
      </c>
      <c r="CI967" s="317">
        <f>RMDF!CI967</f>
        <v>0</v>
      </c>
      <c r="CJ967" s="318" t="str">
        <f>IF(CI967=0,"",_xlfn.XLOOKUP(CI967,StatePicklist!$1:$1,StatePicklist!$3:$3,"NA",0))</f>
        <v/>
      </c>
      <c r="CK967" s="297" t="str">
        <f ca="1">IF(RMDF!CJ967="", "", IF(ISNUMBER(MATCH(RMDF!CJ967, INDIRECT(CJ967), 0)), "OK", "Invalid"))</f>
        <v/>
      </c>
      <c r="CL967" s="281"/>
      <c r="CM967" s="281"/>
      <c r="CN967" s="281"/>
      <c r="CO967" s="281" t="b">
        <f>AND(RMDF!CR967&gt;=0, RMDF!CR967&lt;=1-SUM(RMDF!Z967,RMDF!AG967,RMDF!AN967,RMDF!AU967,RMDF!BB967,RMDF!BI967,RMDF!BP967,RMDF!BW967,RMDF!CD967,RMDF!CK967), RMDF!CR967=ROUND(RMDF!CR967,4))</f>
        <v>1</v>
      </c>
      <c r="CP967" s="317">
        <f>RMDF!CP967</f>
        <v>0</v>
      </c>
      <c r="CQ967" s="318" t="str">
        <f>IF(CP967=0,"",_xlfn.XLOOKUP(CP967,StatePicklist!$1:$1,StatePicklist!$3:$3,"NA",0))</f>
        <v/>
      </c>
      <c r="CR967" s="297" t="str">
        <f ca="1">IF(RMDF!CQ967="", "", IF(ISNUMBER(MATCH(RMDF!CQ967, INDIRECT(CQ967), 0)), "OK", "Invalid"))</f>
        <v/>
      </c>
      <c r="CS967" s="281"/>
      <c r="CT967" s="281"/>
      <c r="CU967" s="281"/>
      <c r="CV967" s="281" t="b">
        <f>AND(RMDF!CY967&gt;=0, RMDF!CY967&lt;=1-SUM(RMDF!Z967,RMDF!AG967,RMDF!AN967,RMDF!AU967,RMDF!BB967,RMDF!BI967,RMDF!BP967,RMDF!BW967,RMDF!CD967,RMDF!CK967,RMDF!CR967), RMDF!CY967=ROUND(RMDF!CY967,4))</f>
        <v>1</v>
      </c>
      <c r="CW967" s="317">
        <f>RMDF!CW967</f>
        <v>0</v>
      </c>
      <c r="CX967" s="318" t="str">
        <f>IF(CW967=0,"",_xlfn.XLOOKUP(CW967,StatePicklist!$1:$1,StatePicklist!$3:$3,"NA",0))</f>
        <v/>
      </c>
      <c r="CY967" s="297" t="str">
        <f ca="1">IF(RMDF!CX967="", "", IF(ISNUMBER(MATCH(RMDF!CX967, INDIRECT(CX967), 0)), "OK", "Invalid"))</f>
        <v/>
      </c>
      <c r="CZ967" s="281"/>
      <c r="DA967" s="281"/>
      <c r="DB967" s="281"/>
      <c r="DC967" s="281" t="b">
        <f>AND(RMDF!DF967&gt;=0, RMDF!DF967&lt;=1-SUM(RMDF!Z967,RMDF!AG967,RMDF!AN967,RMDF!AU967,RMDF!BB967,RMDF!BI967,RMDF!BP967,RMDF!BW967,RMDF!CD967,RMDF!CK967,RMDF!CR967,RMDF!CY967), RMDF!DF967=ROUND(RMDF!DF967,4))</f>
        <v>1</v>
      </c>
      <c r="DD967" s="317">
        <f>RMDF!DD967</f>
        <v>0</v>
      </c>
      <c r="DE967" s="318" t="str">
        <f>IF(DD967=0,"",_xlfn.XLOOKUP(DD967,StatePicklist!$1:$1,StatePicklist!$3:$3,"NA",0))</f>
        <v/>
      </c>
      <c r="DF967" s="297" t="str">
        <f ca="1">IF(RMDF!DE967="", "", IF(ISNUMBER(MATCH(RMDF!DE967, INDIRECT(DE967), 0)), "OK", "Invalid"))</f>
        <v/>
      </c>
      <c r="DG967" s="281"/>
      <c r="DH967" s="281"/>
      <c r="DI967" s="281"/>
      <c r="DJ967" s="281" t="b">
        <f>AND(RMDF!DM967&gt;=0, RMDF!DM967&lt;=1-SUM(RMDF!Z967,RMDF!AG967,RMDF!AN967,RMDF!AU967,RMDF!BB967,RMDF!BI967,RMDF!BP967,RMDF!BW967,RMDF!CD967,RMDF!CK967,RMDF!CR967,RMDF!CY967,RMDF!DF967), RMDF!DM967=ROUND(RMDF!DM967,4))</f>
        <v>1</v>
      </c>
      <c r="DK967" s="317">
        <f>RMDF!DK967</f>
        <v>0</v>
      </c>
      <c r="DL967" s="318" t="str">
        <f>IF(DK967=0,"",_xlfn.XLOOKUP(DK967,StatePicklist!$1:$1,StatePicklist!$3:$3,"NA",0))</f>
        <v/>
      </c>
      <c r="DM967" s="297" t="str">
        <f ca="1">IF(RMDF!DL967="", "", IF(ISNUMBER(MATCH(RMDF!DL967, INDIRECT(DL967), 0)), "OK", "Invalid"))</f>
        <v/>
      </c>
      <c r="DN967" s="281"/>
      <c r="DO967" s="281"/>
      <c r="DP967" s="281"/>
      <c r="DQ967" s="281" t="b">
        <f>AND(RMDF!DT967&gt;=0, RMDF!DT967&lt;=1-SUM(RMDF!Z967,RMDF!AG967,RMDF!AN967,RMDF!AU967,RMDF!BB967,RMDF!BI967,RMDF!BP967,RMDF!BW967,RMDF!CD967,RMDF!CK967,RMDF!CR967,RMDF!CY967,RMDF!DF967,RMDF!DM967), RMDF!DT967=ROUND(RMDF!DT967,4))</f>
        <v>1</v>
      </c>
      <c r="DR967" s="317">
        <f>RMDF!DR967</f>
        <v>0</v>
      </c>
      <c r="DS967" s="318" t="str">
        <f>IF(DR967=0,"",_xlfn.XLOOKUP(DR967,StatePicklist!$1:$1,StatePicklist!$3:$3,"NA",0))</f>
        <v/>
      </c>
      <c r="DT967" s="297" t="str">
        <f ca="1">IF(RMDF!DS967="", "", IF(ISNUMBER(MATCH(RMDF!DS967, INDIRECT(DS967), 0)), "OK", "Invalid"))</f>
        <v/>
      </c>
      <c r="DU967" s="281"/>
      <c r="DV967" s="281"/>
      <c r="DW967" s="281"/>
      <c r="DX967" s="281" t="b">
        <f>AND(RMDF!EA967&gt;=0, RMDF!EA967&lt;=1-SUM(RMDF!Z967,RMDF!AG967,RMDF!AN967,RMDF!AU967,RMDF!BB967,RMDF!BI967,RMDF!BP967,RMDF!BW967,RMDF!CD967,RMDF!CK967,RMDF!CR967,RMDF!CY967,RMDF!DF967,RMDF!DM967,RMDF!DT967), RMDF!EA967=ROUND(RMDF!EA967,4))</f>
        <v>1</v>
      </c>
      <c r="DY967" s="317">
        <f>RMDF!DY967</f>
        <v>0</v>
      </c>
      <c r="DZ967" s="318" t="str">
        <f>IF(DY967=0,"",_xlfn.XLOOKUP(DY967,StatePicklist!$1:$1,StatePicklist!$3:$3,"NA",0))</f>
        <v/>
      </c>
      <c r="EA967" s="297" t="str">
        <f ca="1">IF(RMDF!DZ967="", "", IF(ISNUMBER(MATCH(RMDF!DZ967, INDIRECT(DZ967), 0)), "OK", "Invalid"))</f>
        <v/>
      </c>
      <c r="EB967" s="281"/>
      <c r="EC967" s="281"/>
      <c r="ED967" s="281"/>
      <c r="EE967" s="281" t="b">
        <f>AND(RMDF!EH967&gt;=0, RMDF!EH967&lt;=1-SUM(RMDF!Z967,RMDF!AG967,RMDF!AN967,RMDF!AU967,RMDF!BB967,RMDF!BI967,RMDF!BP967,RMDF!BW967,RMDF!CD967,RMDF!CK967,RMDF!CR967,RMDF!CY967,RMDF!DF967,RMDF!DM967,RMDF!DT967,RMDF!EA967), RMDF!EH967=ROUND(RMDF!EH967,4))</f>
        <v>1</v>
      </c>
      <c r="EF967" s="317">
        <f>RMDF!EF967</f>
        <v>0</v>
      </c>
      <c r="EG967" s="318" t="str">
        <f>IF(EF967=0,"",_xlfn.XLOOKUP(EF967,StatePicklist!$1:$1,StatePicklist!$3:$3,"NA",0))</f>
        <v/>
      </c>
      <c r="EH967" s="297" t="str">
        <f ca="1">IF(RMDF!EG967="", "", IF(ISNUMBER(MATCH(RMDF!EG967, INDIRECT(EG967), 0)), "OK", "Invalid"))</f>
        <v/>
      </c>
      <c r="EI967" s="281"/>
      <c r="EJ967" s="281"/>
      <c r="EK967" s="281"/>
      <c r="EL967" s="281" t="b">
        <f>AND(RMDF!EO967&gt;=0, RMDF!EO967&lt;=1-SUM(RMDF!Z967,RMDF!AG967,RMDF!AN967,RMDF!AU967,RMDF!BB967,RMDF!BI967,RMDF!BP967,RMDF!BW967,RMDF!CD967,RMDF!CK967,RMDF!CR967,RMDF!CY967,RMDF!DF967,RMDF!DM967,RMDF!DT967,RMDF!EA967,RMDF!EH967), RMDF!EO967=ROUND(RMDF!EO967,4))</f>
        <v>1</v>
      </c>
      <c r="EM967" s="317">
        <f>RMDF!EM967</f>
        <v>0</v>
      </c>
      <c r="EN967" s="318" t="str">
        <f>IF(EM967=0,"",_xlfn.XLOOKUP(EM967,StatePicklist!$1:$1,StatePicklist!$3:$3,"NA",0))</f>
        <v/>
      </c>
      <c r="EO967" s="297" t="str">
        <f ca="1">IF(RMDF!EN967="", "", IF(ISNUMBER(MATCH(RMDF!EN967, INDIRECT(EN967), 0)), "OK", "Invalid"))</f>
        <v/>
      </c>
      <c r="EP967" s="281"/>
      <c r="EQ967" s="281"/>
      <c r="ER967" s="281"/>
      <c r="ES967" s="281" t="b">
        <f>AND(RMDF!EV967&gt;=0, RMDF!EV967&lt;=1-SUM(RMDF!Z967,RMDF!AG967,RMDF!AN967,RMDF!AU967,RMDF!BB967,RMDF!BI967,RMDF!BP967,RMDF!BW967,RMDF!CD967,RMDF!CK967,RMDF!CR967,RMDF!CY967,RMDF!DF967,RMDF!DM967,RMDF!DT967,RMDF!EA967,RMDF!EH967,RMDF!EO967), RMDF!EV967=ROUND(RMDF!EV967,4))</f>
        <v>1</v>
      </c>
      <c r="ET967" s="317">
        <f>RMDF!ET967</f>
        <v>0</v>
      </c>
      <c r="EU967" s="318" t="str">
        <f>IF(ET967=0,"",_xlfn.XLOOKUP(ET967,StatePicklist!$1:$1,StatePicklist!$3:$3,"NA",0))</f>
        <v/>
      </c>
      <c r="EV967" s="297" t="str">
        <f ca="1">IF(RMDF!EU967="", "", IF(ISNUMBER(MATCH(RMDF!EU967, INDIRECT(EU967), 0)), "OK", "Invalid"))</f>
        <v/>
      </c>
      <c r="EW967" s="281"/>
      <c r="EX967" s="281"/>
      <c r="EY967" s="281"/>
      <c r="EZ967" s="281" t="b">
        <f>AND(RMDF!FC967&gt;=0, RMDF!FC967&lt;=1-SUM(RMDF!Z967,RMDF!AG967,RMDF!AN967,RMDF!AU967,RMDF!BB967,RMDF!BI967,RMDF!BP967,RMDF!BW967,RMDF!CD967,RMDF!CK967,RMDF!CR967,RMDF!CY967,RMDF!DF967,RMDF!DM967,RMDF!DT967,RMDF!EA967,RMDF!EH967,RMDF!EO967,RMDF!EV967), RMDF!FC967=ROUND(RMDF!FC967,4))</f>
        <v>1</v>
      </c>
      <c r="FA967" s="317">
        <f>RMDF!FA967</f>
        <v>0</v>
      </c>
      <c r="FB967" s="318" t="str">
        <f>IF(FA967=0,"",_xlfn.XLOOKUP(FA967,StatePicklist!$1:$1,StatePicklist!$3:$3,"NA",0))</f>
        <v/>
      </c>
      <c r="FC967" s="297" t="str">
        <f ca="1">IF(RMDF!FB967="", "", IF(ISNUMBER(MATCH(RMDF!FB967, INDIRECT(FB967), 0)), "OK", "Invalid"))</f>
        <v/>
      </c>
    </row>
    <row r="968" spans="1:159" s="205" customFormat="1" ht="39.9" customHeight="1" x14ac:dyDescent="0.25">
      <c r="A968" s="206"/>
      <c r="B968" s="196"/>
      <c r="C968" s="197"/>
      <c r="D968" s="198"/>
      <c r="E968" s="199"/>
      <c r="F968" s="200"/>
      <c r="G968" s="201"/>
      <c r="H968" s="292"/>
      <c r="I968" s="305">
        <f>RMDF!I968</f>
        <v>0</v>
      </c>
      <c r="J968" s="305" t="str">
        <f>IF(I968=ProductCode!$B$30,"PDReclPost",IF(OR(I968=ProductCode!$C$30,I968=ProductCode!$E$30,I968=ProductCode!$G$30),"PDPreCon",IF(OR(I968=ProductCode!$D$30,I968=ProductCode!$F$30),"PDNotReclPost","")))</f>
        <v/>
      </c>
      <c r="K968" s="305" t="str">
        <f t="shared" si="51"/>
        <v/>
      </c>
      <c r="L968" s="289"/>
      <c r="M968" s="305" t="str">
        <f t="shared" si="51"/>
        <v/>
      </c>
      <c r="N968" s="289" t="b">
        <f>AND(RMDF!N968&gt;=0, RMDF!N968&lt;=1-RMDF!L968, RMDF!N968=ROUND(RMDF!N968,4))</f>
        <v>1</v>
      </c>
      <c r="O968" s="286" t="str">
        <f>IF(P968="","",IF(I968="","",IF(LEFT(I968,13)="Reclaimed pos",RawMaterialCode!$E$569,RawMaterialCode!$E$568)))</f>
        <v>Reclaimed pre-consumer mixed fibers (RM0578)</v>
      </c>
      <c r="P968" s="295">
        <f t="shared" si="52"/>
        <v>1</v>
      </c>
      <c r="Q968" s="202"/>
      <c r="R968" s="203"/>
      <c r="S968" s="204" t="str">
        <f t="shared" si="53"/>
        <v/>
      </c>
      <c r="T968" s="281"/>
      <c r="U968" s="281"/>
      <c r="V968" s="281"/>
      <c r="W968" s="281"/>
      <c r="X968" s="317">
        <f>RMDF!X968</f>
        <v>0</v>
      </c>
      <c r="Y968" s="318" t="str">
        <f>IF(X968=0,"",_xlfn.XLOOKUP(X968,StatePicklist!$1:$1,StatePicklist!$3:$3,"NA",0))</f>
        <v/>
      </c>
      <c r="Z968" s="297" t="str">
        <f ca="1">IF(RMDF!Y968="", "", IF(ISNUMBER(MATCH(RMDF!Y968, INDIRECT(Y968), 0)), "OK", "Invalid"))</f>
        <v/>
      </c>
      <c r="AA968" s="281"/>
      <c r="AB968" s="281"/>
      <c r="AC968" s="281"/>
      <c r="AD968" s="281" t="b">
        <f>AND(RMDF!AG968&gt;=0, RMDF!AG968&lt;=1-RMDF!Z968, RMDF!AG968=ROUND(RMDF!AG968,4))</f>
        <v>1</v>
      </c>
      <c r="AE968" s="317">
        <f>RMDF!AE968</f>
        <v>0</v>
      </c>
      <c r="AF968" s="318" t="str">
        <f>IF(AE968=0,"",_xlfn.XLOOKUP(AE968,StatePicklist!$1:$1,StatePicklist!$3:$3,"NA",0))</f>
        <v/>
      </c>
      <c r="AG968" s="297" t="str">
        <f ca="1">IF(RMDF!AF968="", "", IF(ISNUMBER(MATCH(RMDF!AF968, INDIRECT(AF968), 0)), "OK", "Invalid"))</f>
        <v/>
      </c>
      <c r="AH968" s="281"/>
      <c r="AI968" s="281"/>
      <c r="AJ968" s="281"/>
      <c r="AK968" s="281" t="b">
        <f>AND(RMDF!AN968&gt;=0, RMDF!AN968&lt;=1-SUM(RMDF!Z968,RMDF!AG968), RMDF!AN968=ROUND(RMDF!AN968,4))</f>
        <v>1</v>
      </c>
      <c r="AL968" s="317">
        <f>RMDF!AL968</f>
        <v>0</v>
      </c>
      <c r="AM968" s="318" t="str">
        <f>IF(AL968=0,"",_xlfn.XLOOKUP(AL968,StatePicklist!$1:$1,StatePicklist!$3:$3,"NA",0))</f>
        <v/>
      </c>
      <c r="AN968" s="297" t="str">
        <f ca="1">IF(RMDF!AM968="", "", IF(ISNUMBER(MATCH(RMDF!AM968, INDIRECT(AM968), 0)), "OK", "Invalid"))</f>
        <v/>
      </c>
      <c r="AO968" s="281"/>
      <c r="AP968" s="281"/>
      <c r="AQ968" s="281"/>
      <c r="AR968" s="281" t="b">
        <f>AND(RMDF!AU968&gt;=0, RMDF!AU968&lt;=1-SUM(RMDF!Z968,RMDF!AG968,RMDF!AN968), RMDF!AU968=ROUND(RMDF!AU968,4))</f>
        <v>1</v>
      </c>
      <c r="AS968" s="317">
        <f>RMDF!AS968</f>
        <v>0</v>
      </c>
      <c r="AT968" s="318" t="str">
        <f>IF(AS968=0,"",_xlfn.XLOOKUP(AS968,StatePicklist!$1:$1,StatePicklist!$3:$3,"NA",0))</f>
        <v/>
      </c>
      <c r="AU968" s="297" t="str">
        <f ca="1">IF(RMDF!AT968="", "", IF(ISNUMBER(MATCH(RMDF!AT968, INDIRECT(AT968), 0)), "OK", "Invalid"))</f>
        <v/>
      </c>
      <c r="AV968" s="281"/>
      <c r="AW968" s="281"/>
      <c r="AX968" s="281"/>
      <c r="AY968" s="281" t="b">
        <f>AND(RMDF!BB968&gt;=0, RMDF!BB968&lt;=1-SUM(RMDF!Z968,RMDF!AG968,RMDF!AN968,RMDF!AU968), RMDF!BB968=ROUND(RMDF!BB968,4))</f>
        <v>1</v>
      </c>
      <c r="AZ968" s="317">
        <f>RMDF!AZ968</f>
        <v>0</v>
      </c>
      <c r="BA968" s="318" t="str">
        <f>IF(AZ968=0,"",_xlfn.XLOOKUP(AZ968,StatePicklist!$1:$1,StatePicklist!$3:$3,"NA",0))</f>
        <v/>
      </c>
      <c r="BB968" s="297" t="str">
        <f ca="1">IF(RMDF!BA968="", "", IF(ISNUMBER(MATCH(RMDF!BA968, INDIRECT(BA968), 0)), "OK", "Invalid"))</f>
        <v/>
      </c>
      <c r="BC968" s="281"/>
      <c r="BD968" s="281"/>
      <c r="BE968" s="281"/>
      <c r="BF968" s="281" t="b">
        <f>AND(RMDF!BI968&gt;=0, RMDF!BI968&lt;=1-SUM(RMDF!Z968,RMDF!AG968,RMDF!AN968,RMDF!AU968,RMDF!BB968), RMDF!BI968=ROUND(RMDF!BI968,4))</f>
        <v>1</v>
      </c>
      <c r="BG968" s="317">
        <f>RMDF!BG968</f>
        <v>0</v>
      </c>
      <c r="BH968" s="318" t="str">
        <f>IF(BG968=0,"",_xlfn.XLOOKUP(BG968,StatePicklist!$1:$1,StatePicklist!$3:$3,"NA",0))</f>
        <v/>
      </c>
      <c r="BI968" s="297" t="str">
        <f ca="1">IF(RMDF!BH968="", "", IF(ISNUMBER(MATCH(RMDF!BH968, INDIRECT(BH968), 0)), "OK", "Invalid"))</f>
        <v/>
      </c>
      <c r="BJ968" s="281"/>
      <c r="BK968" s="281"/>
      <c r="BL968" s="281"/>
      <c r="BM968" s="281" t="b">
        <f>AND(RMDF!BP968&gt;=0, RMDF!BP968&lt;=1-SUM(RMDF!Z968,RMDF!AG968,RMDF!AN968,RMDF!AU968,RMDF!BB968,RMDF!BI968), RMDF!BP968=ROUND(RMDF!BP968,4))</f>
        <v>1</v>
      </c>
      <c r="BN968" s="317">
        <f>RMDF!BN968</f>
        <v>0</v>
      </c>
      <c r="BO968" s="318" t="str">
        <f>IF(BN968=0,"",_xlfn.XLOOKUP(BN968,StatePicklist!$1:$1,StatePicklist!$3:$3,"NA",0))</f>
        <v/>
      </c>
      <c r="BP968" s="297" t="str">
        <f ca="1">IF(RMDF!BO968="", "", IF(ISNUMBER(MATCH(RMDF!BO968, INDIRECT(BO968), 0)), "OK", "Invalid"))</f>
        <v/>
      </c>
      <c r="BQ968" s="281"/>
      <c r="BR968" s="281"/>
      <c r="BS968" s="281"/>
      <c r="BT968" s="281" t="b">
        <f>AND(RMDF!BW968&gt;=0, RMDF!BW968&lt;=1-SUM(RMDF!Z968,RMDF!AG968,RMDF!AN968,RMDF!AU968,RMDF!BB968,RMDF!BI968,RMDF!BP968), RMDF!BW968=ROUND(RMDF!BW968,4))</f>
        <v>1</v>
      </c>
      <c r="BU968" s="317">
        <f>RMDF!BU968</f>
        <v>0</v>
      </c>
      <c r="BV968" s="318" t="str">
        <f>IF(BU968=0,"",_xlfn.XLOOKUP(BU968,StatePicklist!$1:$1,StatePicklist!$3:$3,"NA",0))</f>
        <v/>
      </c>
      <c r="BW968" s="297" t="str">
        <f ca="1">IF(RMDF!BV968="", "", IF(ISNUMBER(MATCH(RMDF!BV968, INDIRECT(BV968), 0)), "OK", "Invalid"))</f>
        <v/>
      </c>
      <c r="BX968" s="281"/>
      <c r="BY968" s="281"/>
      <c r="BZ968" s="281"/>
      <c r="CA968" s="281" t="b">
        <f>AND(RMDF!CD968&gt;=0, RMDF!CD968&lt;=1-SUM(RMDF!Z968,RMDF!AG968,RMDF!AN968,RMDF!AU968,RMDF!BB968,RMDF!BI968,RMDF!BP968,RMDF!BW968), RMDF!CD968=ROUND(RMDF!CD968,4))</f>
        <v>1</v>
      </c>
      <c r="CB968" s="317">
        <f>RMDF!CB968</f>
        <v>0</v>
      </c>
      <c r="CC968" s="318" t="str">
        <f>IF(CB968=0,"",_xlfn.XLOOKUP(CB968,StatePicklist!$1:$1,StatePicklist!$3:$3,"NA",0))</f>
        <v/>
      </c>
      <c r="CD968" s="297" t="str">
        <f ca="1">IF(RMDF!CC968="", "", IF(ISNUMBER(MATCH(RMDF!CC968, INDIRECT(CC968), 0)), "OK", "Invalid"))</f>
        <v/>
      </c>
      <c r="CE968" s="281"/>
      <c r="CF968" s="281"/>
      <c r="CG968" s="281"/>
      <c r="CH968" s="281" t="b">
        <f>AND(RMDF!CK968&gt;=0, RMDF!CK968&lt;=1-SUM(RMDF!Z968,RMDF!AG968,RMDF!AN968,RMDF!AU968,RMDF!BB968,RMDF!BI968,RMDF!BP968,RMDF!BW968,RMDF!CD968), RMDF!CK968=ROUND(RMDF!CK968,4))</f>
        <v>1</v>
      </c>
      <c r="CI968" s="317">
        <f>RMDF!CI968</f>
        <v>0</v>
      </c>
      <c r="CJ968" s="318" t="str">
        <f>IF(CI968=0,"",_xlfn.XLOOKUP(CI968,StatePicklist!$1:$1,StatePicklist!$3:$3,"NA",0))</f>
        <v/>
      </c>
      <c r="CK968" s="297" t="str">
        <f ca="1">IF(RMDF!CJ968="", "", IF(ISNUMBER(MATCH(RMDF!CJ968, INDIRECT(CJ968), 0)), "OK", "Invalid"))</f>
        <v/>
      </c>
      <c r="CL968" s="281"/>
      <c r="CM968" s="281"/>
      <c r="CN968" s="281"/>
      <c r="CO968" s="281" t="b">
        <f>AND(RMDF!CR968&gt;=0, RMDF!CR968&lt;=1-SUM(RMDF!Z968,RMDF!AG968,RMDF!AN968,RMDF!AU968,RMDF!BB968,RMDF!BI968,RMDF!BP968,RMDF!BW968,RMDF!CD968,RMDF!CK968), RMDF!CR968=ROUND(RMDF!CR968,4))</f>
        <v>1</v>
      </c>
      <c r="CP968" s="317">
        <f>RMDF!CP968</f>
        <v>0</v>
      </c>
      <c r="CQ968" s="318" t="str">
        <f>IF(CP968=0,"",_xlfn.XLOOKUP(CP968,StatePicklist!$1:$1,StatePicklist!$3:$3,"NA",0))</f>
        <v/>
      </c>
      <c r="CR968" s="297" t="str">
        <f ca="1">IF(RMDF!CQ968="", "", IF(ISNUMBER(MATCH(RMDF!CQ968, INDIRECT(CQ968), 0)), "OK", "Invalid"))</f>
        <v/>
      </c>
      <c r="CS968" s="281"/>
      <c r="CT968" s="281"/>
      <c r="CU968" s="281"/>
      <c r="CV968" s="281" t="b">
        <f>AND(RMDF!CY968&gt;=0, RMDF!CY968&lt;=1-SUM(RMDF!Z968,RMDF!AG968,RMDF!AN968,RMDF!AU968,RMDF!BB968,RMDF!BI968,RMDF!BP968,RMDF!BW968,RMDF!CD968,RMDF!CK968,RMDF!CR968), RMDF!CY968=ROUND(RMDF!CY968,4))</f>
        <v>1</v>
      </c>
      <c r="CW968" s="317">
        <f>RMDF!CW968</f>
        <v>0</v>
      </c>
      <c r="CX968" s="318" t="str">
        <f>IF(CW968=0,"",_xlfn.XLOOKUP(CW968,StatePicklist!$1:$1,StatePicklist!$3:$3,"NA",0))</f>
        <v/>
      </c>
      <c r="CY968" s="297" t="str">
        <f ca="1">IF(RMDF!CX968="", "", IF(ISNUMBER(MATCH(RMDF!CX968, INDIRECT(CX968), 0)), "OK", "Invalid"))</f>
        <v/>
      </c>
      <c r="CZ968" s="281"/>
      <c r="DA968" s="281"/>
      <c r="DB968" s="281"/>
      <c r="DC968" s="281" t="b">
        <f>AND(RMDF!DF968&gt;=0, RMDF!DF968&lt;=1-SUM(RMDF!Z968,RMDF!AG968,RMDF!AN968,RMDF!AU968,RMDF!BB968,RMDF!BI968,RMDF!BP968,RMDF!BW968,RMDF!CD968,RMDF!CK968,RMDF!CR968,RMDF!CY968), RMDF!DF968=ROUND(RMDF!DF968,4))</f>
        <v>1</v>
      </c>
      <c r="DD968" s="317">
        <f>RMDF!DD968</f>
        <v>0</v>
      </c>
      <c r="DE968" s="318" t="str">
        <f>IF(DD968=0,"",_xlfn.XLOOKUP(DD968,StatePicklist!$1:$1,StatePicklist!$3:$3,"NA",0))</f>
        <v/>
      </c>
      <c r="DF968" s="297" t="str">
        <f ca="1">IF(RMDF!DE968="", "", IF(ISNUMBER(MATCH(RMDF!DE968, INDIRECT(DE968), 0)), "OK", "Invalid"))</f>
        <v/>
      </c>
      <c r="DG968" s="281"/>
      <c r="DH968" s="281"/>
      <c r="DI968" s="281"/>
      <c r="DJ968" s="281" t="b">
        <f>AND(RMDF!DM968&gt;=0, RMDF!DM968&lt;=1-SUM(RMDF!Z968,RMDF!AG968,RMDF!AN968,RMDF!AU968,RMDF!BB968,RMDF!BI968,RMDF!BP968,RMDF!BW968,RMDF!CD968,RMDF!CK968,RMDF!CR968,RMDF!CY968,RMDF!DF968), RMDF!DM968=ROUND(RMDF!DM968,4))</f>
        <v>1</v>
      </c>
      <c r="DK968" s="317">
        <f>RMDF!DK968</f>
        <v>0</v>
      </c>
      <c r="DL968" s="318" t="str">
        <f>IF(DK968=0,"",_xlfn.XLOOKUP(DK968,StatePicklist!$1:$1,StatePicklist!$3:$3,"NA",0))</f>
        <v/>
      </c>
      <c r="DM968" s="297" t="str">
        <f ca="1">IF(RMDF!DL968="", "", IF(ISNUMBER(MATCH(RMDF!DL968, INDIRECT(DL968), 0)), "OK", "Invalid"))</f>
        <v/>
      </c>
      <c r="DN968" s="281"/>
      <c r="DO968" s="281"/>
      <c r="DP968" s="281"/>
      <c r="DQ968" s="281" t="b">
        <f>AND(RMDF!DT968&gt;=0, RMDF!DT968&lt;=1-SUM(RMDF!Z968,RMDF!AG968,RMDF!AN968,RMDF!AU968,RMDF!BB968,RMDF!BI968,RMDF!BP968,RMDF!BW968,RMDF!CD968,RMDF!CK968,RMDF!CR968,RMDF!CY968,RMDF!DF968,RMDF!DM968), RMDF!DT968=ROUND(RMDF!DT968,4))</f>
        <v>1</v>
      </c>
      <c r="DR968" s="317">
        <f>RMDF!DR968</f>
        <v>0</v>
      </c>
      <c r="DS968" s="318" t="str">
        <f>IF(DR968=0,"",_xlfn.XLOOKUP(DR968,StatePicklist!$1:$1,StatePicklist!$3:$3,"NA",0))</f>
        <v/>
      </c>
      <c r="DT968" s="297" t="str">
        <f ca="1">IF(RMDF!DS968="", "", IF(ISNUMBER(MATCH(RMDF!DS968, INDIRECT(DS968), 0)), "OK", "Invalid"))</f>
        <v/>
      </c>
      <c r="DU968" s="281"/>
      <c r="DV968" s="281"/>
      <c r="DW968" s="281"/>
      <c r="DX968" s="281" t="b">
        <f>AND(RMDF!EA968&gt;=0, RMDF!EA968&lt;=1-SUM(RMDF!Z968,RMDF!AG968,RMDF!AN968,RMDF!AU968,RMDF!BB968,RMDF!BI968,RMDF!BP968,RMDF!BW968,RMDF!CD968,RMDF!CK968,RMDF!CR968,RMDF!CY968,RMDF!DF968,RMDF!DM968,RMDF!DT968), RMDF!EA968=ROUND(RMDF!EA968,4))</f>
        <v>1</v>
      </c>
      <c r="DY968" s="317">
        <f>RMDF!DY968</f>
        <v>0</v>
      </c>
      <c r="DZ968" s="318" t="str">
        <f>IF(DY968=0,"",_xlfn.XLOOKUP(DY968,StatePicklist!$1:$1,StatePicklist!$3:$3,"NA",0))</f>
        <v/>
      </c>
      <c r="EA968" s="297" t="str">
        <f ca="1">IF(RMDF!DZ968="", "", IF(ISNUMBER(MATCH(RMDF!DZ968, INDIRECT(DZ968), 0)), "OK", "Invalid"))</f>
        <v/>
      </c>
      <c r="EB968" s="281"/>
      <c r="EC968" s="281"/>
      <c r="ED968" s="281"/>
      <c r="EE968" s="281" t="b">
        <f>AND(RMDF!EH968&gt;=0, RMDF!EH968&lt;=1-SUM(RMDF!Z968,RMDF!AG968,RMDF!AN968,RMDF!AU968,RMDF!BB968,RMDF!BI968,RMDF!BP968,RMDF!BW968,RMDF!CD968,RMDF!CK968,RMDF!CR968,RMDF!CY968,RMDF!DF968,RMDF!DM968,RMDF!DT968,RMDF!EA968), RMDF!EH968=ROUND(RMDF!EH968,4))</f>
        <v>1</v>
      </c>
      <c r="EF968" s="317">
        <f>RMDF!EF968</f>
        <v>0</v>
      </c>
      <c r="EG968" s="318" t="str">
        <f>IF(EF968=0,"",_xlfn.XLOOKUP(EF968,StatePicklist!$1:$1,StatePicklist!$3:$3,"NA",0))</f>
        <v/>
      </c>
      <c r="EH968" s="297" t="str">
        <f ca="1">IF(RMDF!EG968="", "", IF(ISNUMBER(MATCH(RMDF!EG968, INDIRECT(EG968), 0)), "OK", "Invalid"))</f>
        <v/>
      </c>
      <c r="EI968" s="281"/>
      <c r="EJ968" s="281"/>
      <c r="EK968" s="281"/>
      <c r="EL968" s="281" t="b">
        <f>AND(RMDF!EO968&gt;=0, RMDF!EO968&lt;=1-SUM(RMDF!Z968,RMDF!AG968,RMDF!AN968,RMDF!AU968,RMDF!BB968,RMDF!BI968,RMDF!BP968,RMDF!BW968,RMDF!CD968,RMDF!CK968,RMDF!CR968,RMDF!CY968,RMDF!DF968,RMDF!DM968,RMDF!DT968,RMDF!EA968,RMDF!EH968), RMDF!EO968=ROUND(RMDF!EO968,4))</f>
        <v>1</v>
      </c>
      <c r="EM968" s="317">
        <f>RMDF!EM968</f>
        <v>0</v>
      </c>
      <c r="EN968" s="318" t="str">
        <f>IF(EM968=0,"",_xlfn.XLOOKUP(EM968,StatePicklist!$1:$1,StatePicklist!$3:$3,"NA",0))</f>
        <v/>
      </c>
      <c r="EO968" s="297" t="str">
        <f ca="1">IF(RMDF!EN968="", "", IF(ISNUMBER(MATCH(RMDF!EN968, INDIRECT(EN968), 0)), "OK", "Invalid"))</f>
        <v/>
      </c>
      <c r="EP968" s="281"/>
      <c r="EQ968" s="281"/>
      <c r="ER968" s="281"/>
      <c r="ES968" s="281" t="b">
        <f>AND(RMDF!EV968&gt;=0, RMDF!EV968&lt;=1-SUM(RMDF!Z968,RMDF!AG968,RMDF!AN968,RMDF!AU968,RMDF!BB968,RMDF!BI968,RMDF!BP968,RMDF!BW968,RMDF!CD968,RMDF!CK968,RMDF!CR968,RMDF!CY968,RMDF!DF968,RMDF!DM968,RMDF!DT968,RMDF!EA968,RMDF!EH968,RMDF!EO968), RMDF!EV968=ROUND(RMDF!EV968,4))</f>
        <v>1</v>
      </c>
      <c r="ET968" s="317">
        <f>RMDF!ET968</f>
        <v>0</v>
      </c>
      <c r="EU968" s="318" t="str">
        <f>IF(ET968=0,"",_xlfn.XLOOKUP(ET968,StatePicklist!$1:$1,StatePicklist!$3:$3,"NA",0))</f>
        <v/>
      </c>
      <c r="EV968" s="297" t="str">
        <f ca="1">IF(RMDF!EU968="", "", IF(ISNUMBER(MATCH(RMDF!EU968, INDIRECT(EU968), 0)), "OK", "Invalid"))</f>
        <v/>
      </c>
      <c r="EW968" s="281"/>
      <c r="EX968" s="281"/>
      <c r="EY968" s="281"/>
      <c r="EZ968" s="281" t="b">
        <f>AND(RMDF!FC968&gt;=0, RMDF!FC968&lt;=1-SUM(RMDF!Z968,RMDF!AG968,RMDF!AN968,RMDF!AU968,RMDF!BB968,RMDF!BI968,RMDF!BP968,RMDF!BW968,RMDF!CD968,RMDF!CK968,RMDF!CR968,RMDF!CY968,RMDF!DF968,RMDF!DM968,RMDF!DT968,RMDF!EA968,RMDF!EH968,RMDF!EO968,RMDF!EV968), RMDF!FC968=ROUND(RMDF!FC968,4))</f>
        <v>1</v>
      </c>
      <c r="FA968" s="317">
        <f>RMDF!FA968</f>
        <v>0</v>
      </c>
      <c r="FB968" s="318" t="str">
        <f>IF(FA968=0,"",_xlfn.XLOOKUP(FA968,StatePicklist!$1:$1,StatePicklist!$3:$3,"NA",0))</f>
        <v/>
      </c>
      <c r="FC968" s="297" t="str">
        <f ca="1">IF(RMDF!FB968="", "", IF(ISNUMBER(MATCH(RMDF!FB968, INDIRECT(FB968), 0)), "OK", "Invalid"))</f>
        <v/>
      </c>
    </row>
    <row r="969" spans="1:159" s="205" customFormat="1" ht="39.9" customHeight="1" x14ac:dyDescent="0.25">
      <c r="A969" s="206"/>
      <c r="B969" s="196"/>
      <c r="C969" s="197"/>
      <c r="D969" s="198"/>
      <c r="E969" s="199"/>
      <c r="F969" s="200"/>
      <c r="G969" s="201"/>
      <c r="H969" s="292"/>
      <c r="I969" s="305">
        <f>RMDF!I969</f>
        <v>0</v>
      </c>
      <c r="J969" s="305" t="str">
        <f>IF(I969=ProductCode!$B$30,"PDReclPost",IF(OR(I969=ProductCode!$C$30,I969=ProductCode!$E$30,I969=ProductCode!$G$30),"PDPreCon",IF(OR(I969=ProductCode!$D$30,I969=ProductCode!$F$30),"PDNotReclPost","")))</f>
        <v/>
      </c>
      <c r="K969" s="305" t="str">
        <f t="shared" si="51"/>
        <v/>
      </c>
      <c r="L969" s="289"/>
      <c r="M969" s="305" t="str">
        <f t="shared" si="51"/>
        <v/>
      </c>
      <c r="N969" s="289" t="b">
        <f>AND(RMDF!N969&gt;=0, RMDF!N969&lt;=1-RMDF!L969, RMDF!N969=ROUND(RMDF!N969,4))</f>
        <v>1</v>
      </c>
      <c r="O969" s="286" t="str">
        <f>IF(P969="","",IF(I969="","",IF(LEFT(I969,13)="Reclaimed pos",RawMaterialCode!$E$569,RawMaterialCode!$E$568)))</f>
        <v>Reclaimed pre-consumer mixed fibers (RM0578)</v>
      </c>
      <c r="P969" s="295">
        <f t="shared" si="52"/>
        <v>1</v>
      </c>
      <c r="Q969" s="202"/>
      <c r="R969" s="203"/>
      <c r="S969" s="204" t="str">
        <f t="shared" si="53"/>
        <v/>
      </c>
      <c r="T969" s="281"/>
      <c r="U969" s="281"/>
      <c r="V969" s="281"/>
      <c r="W969" s="281"/>
      <c r="X969" s="317">
        <f>RMDF!X969</f>
        <v>0</v>
      </c>
      <c r="Y969" s="318" t="str">
        <f>IF(X969=0,"",_xlfn.XLOOKUP(X969,StatePicklist!$1:$1,StatePicklist!$3:$3,"NA",0))</f>
        <v/>
      </c>
      <c r="Z969" s="297" t="str">
        <f ca="1">IF(RMDF!Y969="", "", IF(ISNUMBER(MATCH(RMDF!Y969, INDIRECT(Y969), 0)), "OK", "Invalid"))</f>
        <v/>
      </c>
      <c r="AA969" s="281"/>
      <c r="AB969" s="281"/>
      <c r="AC969" s="281"/>
      <c r="AD969" s="281" t="b">
        <f>AND(RMDF!AG969&gt;=0, RMDF!AG969&lt;=1-RMDF!Z969, RMDF!AG969=ROUND(RMDF!AG969,4))</f>
        <v>1</v>
      </c>
      <c r="AE969" s="317">
        <f>RMDF!AE969</f>
        <v>0</v>
      </c>
      <c r="AF969" s="318" t="str">
        <f>IF(AE969=0,"",_xlfn.XLOOKUP(AE969,StatePicklist!$1:$1,StatePicklist!$3:$3,"NA",0))</f>
        <v/>
      </c>
      <c r="AG969" s="297" t="str">
        <f ca="1">IF(RMDF!AF969="", "", IF(ISNUMBER(MATCH(RMDF!AF969, INDIRECT(AF969), 0)), "OK", "Invalid"))</f>
        <v/>
      </c>
      <c r="AH969" s="281"/>
      <c r="AI969" s="281"/>
      <c r="AJ969" s="281"/>
      <c r="AK969" s="281" t="b">
        <f>AND(RMDF!AN969&gt;=0, RMDF!AN969&lt;=1-SUM(RMDF!Z969,RMDF!AG969), RMDF!AN969=ROUND(RMDF!AN969,4))</f>
        <v>1</v>
      </c>
      <c r="AL969" s="317">
        <f>RMDF!AL969</f>
        <v>0</v>
      </c>
      <c r="AM969" s="318" t="str">
        <f>IF(AL969=0,"",_xlfn.XLOOKUP(AL969,StatePicklist!$1:$1,StatePicklist!$3:$3,"NA",0))</f>
        <v/>
      </c>
      <c r="AN969" s="297" t="str">
        <f ca="1">IF(RMDF!AM969="", "", IF(ISNUMBER(MATCH(RMDF!AM969, INDIRECT(AM969), 0)), "OK", "Invalid"))</f>
        <v/>
      </c>
      <c r="AO969" s="281"/>
      <c r="AP969" s="281"/>
      <c r="AQ969" s="281"/>
      <c r="AR969" s="281" t="b">
        <f>AND(RMDF!AU969&gt;=0, RMDF!AU969&lt;=1-SUM(RMDF!Z969,RMDF!AG969,RMDF!AN969), RMDF!AU969=ROUND(RMDF!AU969,4))</f>
        <v>1</v>
      </c>
      <c r="AS969" s="317">
        <f>RMDF!AS969</f>
        <v>0</v>
      </c>
      <c r="AT969" s="318" t="str">
        <f>IF(AS969=0,"",_xlfn.XLOOKUP(AS969,StatePicklist!$1:$1,StatePicklist!$3:$3,"NA",0))</f>
        <v/>
      </c>
      <c r="AU969" s="297" t="str">
        <f ca="1">IF(RMDF!AT969="", "", IF(ISNUMBER(MATCH(RMDF!AT969, INDIRECT(AT969), 0)), "OK", "Invalid"))</f>
        <v/>
      </c>
      <c r="AV969" s="281"/>
      <c r="AW969" s="281"/>
      <c r="AX969" s="281"/>
      <c r="AY969" s="281" t="b">
        <f>AND(RMDF!BB969&gt;=0, RMDF!BB969&lt;=1-SUM(RMDF!Z969,RMDF!AG969,RMDF!AN969,RMDF!AU969), RMDF!BB969=ROUND(RMDF!BB969,4))</f>
        <v>1</v>
      </c>
      <c r="AZ969" s="317">
        <f>RMDF!AZ969</f>
        <v>0</v>
      </c>
      <c r="BA969" s="318" t="str">
        <f>IF(AZ969=0,"",_xlfn.XLOOKUP(AZ969,StatePicklist!$1:$1,StatePicklist!$3:$3,"NA",0))</f>
        <v/>
      </c>
      <c r="BB969" s="297" t="str">
        <f ca="1">IF(RMDF!BA969="", "", IF(ISNUMBER(MATCH(RMDF!BA969, INDIRECT(BA969), 0)), "OK", "Invalid"))</f>
        <v/>
      </c>
      <c r="BC969" s="281"/>
      <c r="BD969" s="281"/>
      <c r="BE969" s="281"/>
      <c r="BF969" s="281" t="b">
        <f>AND(RMDF!BI969&gt;=0, RMDF!BI969&lt;=1-SUM(RMDF!Z969,RMDF!AG969,RMDF!AN969,RMDF!AU969,RMDF!BB969), RMDF!BI969=ROUND(RMDF!BI969,4))</f>
        <v>1</v>
      </c>
      <c r="BG969" s="317">
        <f>RMDF!BG969</f>
        <v>0</v>
      </c>
      <c r="BH969" s="318" t="str">
        <f>IF(BG969=0,"",_xlfn.XLOOKUP(BG969,StatePicklist!$1:$1,StatePicklist!$3:$3,"NA",0))</f>
        <v/>
      </c>
      <c r="BI969" s="297" t="str">
        <f ca="1">IF(RMDF!BH969="", "", IF(ISNUMBER(MATCH(RMDF!BH969, INDIRECT(BH969), 0)), "OK", "Invalid"))</f>
        <v/>
      </c>
      <c r="BJ969" s="281"/>
      <c r="BK969" s="281"/>
      <c r="BL969" s="281"/>
      <c r="BM969" s="281" t="b">
        <f>AND(RMDF!BP969&gt;=0, RMDF!BP969&lt;=1-SUM(RMDF!Z969,RMDF!AG969,RMDF!AN969,RMDF!AU969,RMDF!BB969,RMDF!BI969), RMDF!BP969=ROUND(RMDF!BP969,4))</f>
        <v>1</v>
      </c>
      <c r="BN969" s="317">
        <f>RMDF!BN969</f>
        <v>0</v>
      </c>
      <c r="BO969" s="318" t="str">
        <f>IF(BN969=0,"",_xlfn.XLOOKUP(BN969,StatePicklist!$1:$1,StatePicklist!$3:$3,"NA",0))</f>
        <v/>
      </c>
      <c r="BP969" s="297" t="str">
        <f ca="1">IF(RMDF!BO969="", "", IF(ISNUMBER(MATCH(RMDF!BO969, INDIRECT(BO969), 0)), "OK", "Invalid"))</f>
        <v/>
      </c>
      <c r="BQ969" s="281"/>
      <c r="BR969" s="281"/>
      <c r="BS969" s="281"/>
      <c r="BT969" s="281" t="b">
        <f>AND(RMDF!BW969&gt;=0, RMDF!BW969&lt;=1-SUM(RMDF!Z969,RMDF!AG969,RMDF!AN969,RMDF!AU969,RMDF!BB969,RMDF!BI969,RMDF!BP969), RMDF!BW969=ROUND(RMDF!BW969,4))</f>
        <v>1</v>
      </c>
      <c r="BU969" s="317">
        <f>RMDF!BU969</f>
        <v>0</v>
      </c>
      <c r="BV969" s="318" t="str">
        <f>IF(BU969=0,"",_xlfn.XLOOKUP(BU969,StatePicklist!$1:$1,StatePicklist!$3:$3,"NA",0))</f>
        <v/>
      </c>
      <c r="BW969" s="297" t="str">
        <f ca="1">IF(RMDF!BV969="", "", IF(ISNUMBER(MATCH(RMDF!BV969, INDIRECT(BV969), 0)), "OK", "Invalid"))</f>
        <v/>
      </c>
      <c r="BX969" s="281"/>
      <c r="BY969" s="281"/>
      <c r="BZ969" s="281"/>
      <c r="CA969" s="281" t="b">
        <f>AND(RMDF!CD969&gt;=0, RMDF!CD969&lt;=1-SUM(RMDF!Z969,RMDF!AG969,RMDF!AN969,RMDF!AU969,RMDF!BB969,RMDF!BI969,RMDF!BP969,RMDF!BW969), RMDF!CD969=ROUND(RMDF!CD969,4))</f>
        <v>1</v>
      </c>
      <c r="CB969" s="317">
        <f>RMDF!CB969</f>
        <v>0</v>
      </c>
      <c r="CC969" s="318" t="str">
        <f>IF(CB969=0,"",_xlfn.XLOOKUP(CB969,StatePicklist!$1:$1,StatePicklist!$3:$3,"NA",0))</f>
        <v/>
      </c>
      <c r="CD969" s="297" t="str">
        <f ca="1">IF(RMDF!CC969="", "", IF(ISNUMBER(MATCH(RMDF!CC969, INDIRECT(CC969), 0)), "OK", "Invalid"))</f>
        <v/>
      </c>
      <c r="CE969" s="281"/>
      <c r="CF969" s="281"/>
      <c r="CG969" s="281"/>
      <c r="CH969" s="281" t="b">
        <f>AND(RMDF!CK969&gt;=0, RMDF!CK969&lt;=1-SUM(RMDF!Z969,RMDF!AG969,RMDF!AN969,RMDF!AU969,RMDF!BB969,RMDF!BI969,RMDF!BP969,RMDF!BW969,RMDF!CD969), RMDF!CK969=ROUND(RMDF!CK969,4))</f>
        <v>1</v>
      </c>
      <c r="CI969" s="317">
        <f>RMDF!CI969</f>
        <v>0</v>
      </c>
      <c r="CJ969" s="318" t="str">
        <f>IF(CI969=0,"",_xlfn.XLOOKUP(CI969,StatePicklist!$1:$1,StatePicklist!$3:$3,"NA",0))</f>
        <v/>
      </c>
      <c r="CK969" s="297" t="str">
        <f ca="1">IF(RMDF!CJ969="", "", IF(ISNUMBER(MATCH(RMDF!CJ969, INDIRECT(CJ969), 0)), "OK", "Invalid"))</f>
        <v/>
      </c>
      <c r="CL969" s="281"/>
      <c r="CM969" s="281"/>
      <c r="CN969" s="281"/>
      <c r="CO969" s="281" t="b">
        <f>AND(RMDF!CR969&gt;=0, RMDF!CR969&lt;=1-SUM(RMDF!Z969,RMDF!AG969,RMDF!AN969,RMDF!AU969,RMDF!BB969,RMDF!BI969,RMDF!BP969,RMDF!BW969,RMDF!CD969,RMDF!CK969), RMDF!CR969=ROUND(RMDF!CR969,4))</f>
        <v>1</v>
      </c>
      <c r="CP969" s="317">
        <f>RMDF!CP969</f>
        <v>0</v>
      </c>
      <c r="CQ969" s="318" t="str">
        <f>IF(CP969=0,"",_xlfn.XLOOKUP(CP969,StatePicklist!$1:$1,StatePicklist!$3:$3,"NA",0))</f>
        <v/>
      </c>
      <c r="CR969" s="297" t="str">
        <f ca="1">IF(RMDF!CQ969="", "", IF(ISNUMBER(MATCH(RMDF!CQ969, INDIRECT(CQ969), 0)), "OK", "Invalid"))</f>
        <v/>
      </c>
      <c r="CS969" s="281"/>
      <c r="CT969" s="281"/>
      <c r="CU969" s="281"/>
      <c r="CV969" s="281" t="b">
        <f>AND(RMDF!CY969&gt;=0, RMDF!CY969&lt;=1-SUM(RMDF!Z969,RMDF!AG969,RMDF!AN969,RMDF!AU969,RMDF!BB969,RMDF!BI969,RMDF!BP969,RMDF!BW969,RMDF!CD969,RMDF!CK969,RMDF!CR969), RMDF!CY969=ROUND(RMDF!CY969,4))</f>
        <v>1</v>
      </c>
      <c r="CW969" s="317">
        <f>RMDF!CW969</f>
        <v>0</v>
      </c>
      <c r="CX969" s="318" t="str">
        <f>IF(CW969=0,"",_xlfn.XLOOKUP(CW969,StatePicklist!$1:$1,StatePicklist!$3:$3,"NA",0))</f>
        <v/>
      </c>
      <c r="CY969" s="297" t="str">
        <f ca="1">IF(RMDF!CX969="", "", IF(ISNUMBER(MATCH(RMDF!CX969, INDIRECT(CX969), 0)), "OK", "Invalid"))</f>
        <v/>
      </c>
      <c r="CZ969" s="281"/>
      <c r="DA969" s="281"/>
      <c r="DB969" s="281"/>
      <c r="DC969" s="281" t="b">
        <f>AND(RMDF!DF969&gt;=0, RMDF!DF969&lt;=1-SUM(RMDF!Z969,RMDF!AG969,RMDF!AN969,RMDF!AU969,RMDF!BB969,RMDF!BI969,RMDF!BP969,RMDF!BW969,RMDF!CD969,RMDF!CK969,RMDF!CR969,RMDF!CY969), RMDF!DF969=ROUND(RMDF!DF969,4))</f>
        <v>1</v>
      </c>
      <c r="DD969" s="317">
        <f>RMDF!DD969</f>
        <v>0</v>
      </c>
      <c r="DE969" s="318" t="str">
        <f>IF(DD969=0,"",_xlfn.XLOOKUP(DD969,StatePicklist!$1:$1,StatePicklist!$3:$3,"NA",0))</f>
        <v/>
      </c>
      <c r="DF969" s="297" t="str">
        <f ca="1">IF(RMDF!DE969="", "", IF(ISNUMBER(MATCH(RMDF!DE969, INDIRECT(DE969), 0)), "OK", "Invalid"))</f>
        <v/>
      </c>
      <c r="DG969" s="281"/>
      <c r="DH969" s="281"/>
      <c r="DI969" s="281"/>
      <c r="DJ969" s="281" t="b">
        <f>AND(RMDF!DM969&gt;=0, RMDF!DM969&lt;=1-SUM(RMDF!Z969,RMDF!AG969,RMDF!AN969,RMDF!AU969,RMDF!BB969,RMDF!BI969,RMDF!BP969,RMDF!BW969,RMDF!CD969,RMDF!CK969,RMDF!CR969,RMDF!CY969,RMDF!DF969), RMDF!DM969=ROUND(RMDF!DM969,4))</f>
        <v>1</v>
      </c>
      <c r="DK969" s="317">
        <f>RMDF!DK969</f>
        <v>0</v>
      </c>
      <c r="DL969" s="318" t="str">
        <f>IF(DK969=0,"",_xlfn.XLOOKUP(DK969,StatePicklist!$1:$1,StatePicklist!$3:$3,"NA",0))</f>
        <v/>
      </c>
      <c r="DM969" s="297" t="str">
        <f ca="1">IF(RMDF!DL969="", "", IF(ISNUMBER(MATCH(RMDF!DL969, INDIRECT(DL969), 0)), "OK", "Invalid"))</f>
        <v/>
      </c>
      <c r="DN969" s="281"/>
      <c r="DO969" s="281"/>
      <c r="DP969" s="281"/>
      <c r="DQ969" s="281" t="b">
        <f>AND(RMDF!DT969&gt;=0, RMDF!DT969&lt;=1-SUM(RMDF!Z969,RMDF!AG969,RMDF!AN969,RMDF!AU969,RMDF!BB969,RMDF!BI969,RMDF!BP969,RMDF!BW969,RMDF!CD969,RMDF!CK969,RMDF!CR969,RMDF!CY969,RMDF!DF969,RMDF!DM969), RMDF!DT969=ROUND(RMDF!DT969,4))</f>
        <v>1</v>
      </c>
      <c r="DR969" s="317">
        <f>RMDF!DR969</f>
        <v>0</v>
      </c>
      <c r="DS969" s="318" t="str">
        <f>IF(DR969=0,"",_xlfn.XLOOKUP(DR969,StatePicklist!$1:$1,StatePicklist!$3:$3,"NA",0))</f>
        <v/>
      </c>
      <c r="DT969" s="297" t="str">
        <f ca="1">IF(RMDF!DS969="", "", IF(ISNUMBER(MATCH(RMDF!DS969, INDIRECT(DS969), 0)), "OK", "Invalid"))</f>
        <v/>
      </c>
      <c r="DU969" s="281"/>
      <c r="DV969" s="281"/>
      <c r="DW969" s="281"/>
      <c r="DX969" s="281" t="b">
        <f>AND(RMDF!EA969&gt;=0, RMDF!EA969&lt;=1-SUM(RMDF!Z969,RMDF!AG969,RMDF!AN969,RMDF!AU969,RMDF!BB969,RMDF!BI969,RMDF!BP969,RMDF!BW969,RMDF!CD969,RMDF!CK969,RMDF!CR969,RMDF!CY969,RMDF!DF969,RMDF!DM969,RMDF!DT969), RMDF!EA969=ROUND(RMDF!EA969,4))</f>
        <v>1</v>
      </c>
      <c r="DY969" s="317">
        <f>RMDF!DY969</f>
        <v>0</v>
      </c>
      <c r="DZ969" s="318" t="str">
        <f>IF(DY969=0,"",_xlfn.XLOOKUP(DY969,StatePicklist!$1:$1,StatePicklist!$3:$3,"NA",0))</f>
        <v/>
      </c>
      <c r="EA969" s="297" t="str">
        <f ca="1">IF(RMDF!DZ969="", "", IF(ISNUMBER(MATCH(RMDF!DZ969, INDIRECT(DZ969), 0)), "OK", "Invalid"))</f>
        <v/>
      </c>
      <c r="EB969" s="281"/>
      <c r="EC969" s="281"/>
      <c r="ED969" s="281"/>
      <c r="EE969" s="281" t="b">
        <f>AND(RMDF!EH969&gt;=0, RMDF!EH969&lt;=1-SUM(RMDF!Z969,RMDF!AG969,RMDF!AN969,RMDF!AU969,RMDF!BB969,RMDF!BI969,RMDF!BP969,RMDF!BW969,RMDF!CD969,RMDF!CK969,RMDF!CR969,RMDF!CY969,RMDF!DF969,RMDF!DM969,RMDF!DT969,RMDF!EA969), RMDF!EH969=ROUND(RMDF!EH969,4))</f>
        <v>1</v>
      </c>
      <c r="EF969" s="317">
        <f>RMDF!EF969</f>
        <v>0</v>
      </c>
      <c r="EG969" s="318" t="str">
        <f>IF(EF969=0,"",_xlfn.XLOOKUP(EF969,StatePicklist!$1:$1,StatePicklist!$3:$3,"NA",0))</f>
        <v/>
      </c>
      <c r="EH969" s="297" t="str">
        <f ca="1">IF(RMDF!EG969="", "", IF(ISNUMBER(MATCH(RMDF!EG969, INDIRECT(EG969), 0)), "OK", "Invalid"))</f>
        <v/>
      </c>
      <c r="EI969" s="281"/>
      <c r="EJ969" s="281"/>
      <c r="EK969" s="281"/>
      <c r="EL969" s="281" t="b">
        <f>AND(RMDF!EO969&gt;=0, RMDF!EO969&lt;=1-SUM(RMDF!Z969,RMDF!AG969,RMDF!AN969,RMDF!AU969,RMDF!BB969,RMDF!BI969,RMDF!BP969,RMDF!BW969,RMDF!CD969,RMDF!CK969,RMDF!CR969,RMDF!CY969,RMDF!DF969,RMDF!DM969,RMDF!DT969,RMDF!EA969,RMDF!EH969), RMDF!EO969=ROUND(RMDF!EO969,4))</f>
        <v>1</v>
      </c>
      <c r="EM969" s="317">
        <f>RMDF!EM969</f>
        <v>0</v>
      </c>
      <c r="EN969" s="318" t="str">
        <f>IF(EM969=0,"",_xlfn.XLOOKUP(EM969,StatePicklist!$1:$1,StatePicklist!$3:$3,"NA",0))</f>
        <v/>
      </c>
      <c r="EO969" s="297" t="str">
        <f ca="1">IF(RMDF!EN969="", "", IF(ISNUMBER(MATCH(RMDF!EN969, INDIRECT(EN969), 0)), "OK", "Invalid"))</f>
        <v/>
      </c>
      <c r="EP969" s="281"/>
      <c r="EQ969" s="281"/>
      <c r="ER969" s="281"/>
      <c r="ES969" s="281" t="b">
        <f>AND(RMDF!EV969&gt;=0, RMDF!EV969&lt;=1-SUM(RMDF!Z969,RMDF!AG969,RMDF!AN969,RMDF!AU969,RMDF!BB969,RMDF!BI969,RMDF!BP969,RMDF!BW969,RMDF!CD969,RMDF!CK969,RMDF!CR969,RMDF!CY969,RMDF!DF969,RMDF!DM969,RMDF!DT969,RMDF!EA969,RMDF!EH969,RMDF!EO969), RMDF!EV969=ROUND(RMDF!EV969,4))</f>
        <v>1</v>
      </c>
      <c r="ET969" s="317">
        <f>RMDF!ET969</f>
        <v>0</v>
      </c>
      <c r="EU969" s="318" t="str">
        <f>IF(ET969=0,"",_xlfn.XLOOKUP(ET969,StatePicklist!$1:$1,StatePicklist!$3:$3,"NA",0))</f>
        <v/>
      </c>
      <c r="EV969" s="297" t="str">
        <f ca="1">IF(RMDF!EU969="", "", IF(ISNUMBER(MATCH(RMDF!EU969, INDIRECT(EU969), 0)), "OK", "Invalid"))</f>
        <v/>
      </c>
      <c r="EW969" s="281"/>
      <c r="EX969" s="281"/>
      <c r="EY969" s="281"/>
      <c r="EZ969" s="281" t="b">
        <f>AND(RMDF!FC969&gt;=0, RMDF!FC969&lt;=1-SUM(RMDF!Z969,RMDF!AG969,RMDF!AN969,RMDF!AU969,RMDF!BB969,RMDF!BI969,RMDF!BP969,RMDF!BW969,RMDF!CD969,RMDF!CK969,RMDF!CR969,RMDF!CY969,RMDF!DF969,RMDF!DM969,RMDF!DT969,RMDF!EA969,RMDF!EH969,RMDF!EO969,RMDF!EV969), RMDF!FC969=ROUND(RMDF!FC969,4))</f>
        <v>1</v>
      </c>
      <c r="FA969" s="317">
        <f>RMDF!FA969</f>
        <v>0</v>
      </c>
      <c r="FB969" s="318" t="str">
        <f>IF(FA969=0,"",_xlfn.XLOOKUP(FA969,StatePicklist!$1:$1,StatePicklist!$3:$3,"NA",0))</f>
        <v/>
      </c>
      <c r="FC969" s="297" t="str">
        <f ca="1">IF(RMDF!FB969="", "", IF(ISNUMBER(MATCH(RMDF!FB969, INDIRECT(FB969), 0)), "OK", "Invalid"))</f>
        <v/>
      </c>
    </row>
    <row r="970" spans="1:159" s="205" customFormat="1" ht="39.9" customHeight="1" x14ac:dyDescent="0.25">
      <c r="A970" s="206"/>
      <c r="B970" s="196"/>
      <c r="C970" s="197"/>
      <c r="D970" s="198"/>
      <c r="E970" s="199"/>
      <c r="F970" s="200"/>
      <c r="G970" s="201"/>
      <c r="H970" s="292"/>
      <c r="I970" s="305">
        <f>RMDF!I970</f>
        <v>0</v>
      </c>
      <c r="J970" s="305" t="str">
        <f>IF(I970=ProductCode!$B$30,"PDReclPost",IF(OR(I970=ProductCode!$C$30,I970=ProductCode!$E$30,I970=ProductCode!$G$30),"PDPreCon",IF(OR(I970=ProductCode!$D$30,I970=ProductCode!$F$30),"PDNotReclPost","")))</f>
        <v/>
      </c>
      <c r="K970" s="305" t="str">
        <f t="shared" si="51"/>
        <v/>
      </c>
      <c r="L970" s="289"/>
      <c r="M970" s="305" t="str">
        <f t="shared" si="51"/>
        <v/>
      </c>
      <c r="N970" s="289" t="b">
        <f>AND(RMDF!N970&gt;=0, RMDF!N970&lt;=1-RMDF!L970, RMDF!N970=ROUND(RMDF!N970,4))</f>
        <v>1</v>
      </c>
      <c r="O970" s="286" t="str">
        <f>IF(P970="","",IF(I970="","",IF(LEFT(I970,13)="Reclaimed pos",RawMaterialCode!$E$569,RawMaterialCode!$E$568)))</f>
        <v>Reclaimed pre-consumer mixed fibers (RM0578)</v>
      </c>
      <c r="P970" s="295">
        <f t="shared" si="52"/>
        <v>1</v>
      </c>
      <c r="Q970" s="202"/>
      <c r="R970" s="203"/>
      <c r="S970" s="204" t="str">
        <f t="shared" si="53"/>
        <v/>
      </c>
      <c r="T970" s="281"/>
      <c r="U970" s="281"/>
      <c r="V970" s="281"/>
      <c r="W970" s="281"/>
      <c r="X970" s="317">
        <f>RMDF!X970</f>
        <v>0</v>
      </c>
      <c r="Y970" s="318" t="str">
        <f>IF(X970=0,"",_xlfn.XLOOKUP(X970,StatePicklist!$1:$1,StatePicklist!$3:$3,"NA",0))</f>
        <v/>
      </c>
      <c r="Z970" s="297" t="str">
        <f ca="1">IF(RMDF!Y970="", "", IF(ISNUMBER(MATCH(RMDF!Y970, INDIRECT(Y970), 0)), "OK", "Invalid"))</f>
        <v/>
      </c>
      <c r="AA970" s="281"/>
      <c r="AB970" s="281"/>
      <c r="AC970" s="281"/>
      <c r="AD970" s="281" t="b">
        <f>AND(RMDF!AG970&gt;=0, RMDF!AG970&lt;=1-RMDF!Z970, RMDF!AG970=ROUND(RMDF!AG970,4))</f>
        <v>1</v>
      </c>
      <c r="AE970" s="317">
        <f>RMDF!AE970</f>
        <v>0</v>
      </c>
      <c r="AF970" s="318" t="str">
        <f>IF(AE970=0,"",_xlfn.XLOOKUP(AE970,StatePicklist!$1:$1,StatePicklist!$3:$3,"NA",0))</f>
        <v/>
      </c>
      <c r="AG970" s="297" t="str">
        <f ca="1">IF(RMDF!AF970="", "", IF(ISNUMBER(MATCH(RMDF!AF970, INDIRECT(AF970), 0)), "OK", "Invalid"))</f>
        <v/>
      </c>
      <c r="AH970" s="281"/>
      <c r="AI970" s="281"/>
      <c r="AJ970" s="281"/>
      <c r="AK970" s="281" t="b">
        <f>AND(RMDF!AN970&gt;=0, RMDF!AN970&lt;=1-SUM(RMDF!Z970,RMDF!AG970), RMDF!AN970=ROUND(RMDF!AN970,4))</f>
        <v>1</v>
      </c>
      <c r="AL970" s="317">
        <f>RMDF!AL970</f>
        <v>0</v>
      </c>
      <c r="AM970" s="318" t="str">
        <f>IF(AL970=0,"",_xlfn.XLOOKUP(AL970,StatePicklist!$1:$1,StatePicklist!$3:$3,"NA",0))</f>
        <v/>
      </c>
      <c r="AN970" s="297" t="str">
        <f ca="1">IF(RMDF!AM970="", "", IF(ISNUMBER(MATCH(RMDF!AM970, INDIRECT(AM970), 0)), "OK", "Invalid"))</f>
        <v/>
      </c>
      <c r="AO970" s="281"/>
      <c r="AP970" s="281"/>
      <c r="AQ970" s="281"/>
      <c r="AR970" s="281" t="b">
        <f>AND(RMDF!AU970&gt;=0, RMDF!AU970&lt;=1-SUM(RMDF!Z970,RMDF!AG970,RMDF!AN970), RMDF!AU970=ROUND(RMDF!AU970,4))</f>
        <v>1</v>
      </c>
      <c r="AS970" s="317">
        <f>RMDF!AS970</f>
        <v>0</v>
      </c>
      <c r="AT970" s="318" t="str">
        <f>IF(AS970=0,"",_xlfn.XLOOKUP(AS970,StatePicklist!$1:$1,StatePicklist!$3:$3,"NA",0))</f>
        <v/>
      </c>
      <c r="AU970" s="297" t="str">
        <f ca="1">IF(RMDF!AT970="", "", IF(ISNUMBER(MATCH(RMDF!AT970, INDIRECT(AT970), 0)), "OK", "Invalid"))</f>
        <v/>
      </c>
      <c r="AV970" s="281"/>
      <c r="AW970" s="281"/>
      <c r="AX970" s="281"/>
      <c r="AY970" s="281" t="b">
        <f>AND(RMDF!BB970&gt;=0, RMDF!BB970&lt;=1-SUM(RMDF!Z970,RMDF!AG970,RMDF!AN970,RMDF!AU970), RMDF!BB970=ROUND(RMDF!BB970,4))</f>
        <v>1</v>
      </c>
      <c r="AZ970" s="317">
        <f>RMDF!AZ970</f>
        <v>0</v>
      </c>
      <c r="BA970" s="318" t="str">
        <f>IF(AZ970=0,"",_xlfn.XLOOKUP(AZ970,StatePicklist!$1:$1,StatePicklist!$3:$3,"NA",0))</f>
        <v/>
      </c>
      <c r="BB970" s="297" t="str">
        <f ca="1">IF(RMDF!BA970="", "", IF(ISNUMBER(MATCH(RMDF!BA970, INDIRECT(BA970), 0)), "OK", "Invalid"))</f>
        <v/>
      </c>
      <c r="BC970" s="281"/>
      <c r="BD970" s="281"/>
      <c r="BE970" s="281"/>
      <c r="BF970" s="281" t="b">
        <f>AND(RMDF!BI970&gt;=0, RMDF!BI970&lt;=1-SUM(RMDF!Z970,RMDF!AG970,RMDF!AN970,RMDF!AU970,RMDF!BB970), RMDF!BI970=ROUND(RMDF!BI970,4))</f>
        <v>1</v>
      </c>
      <c r="BG970" s="317">
        <f>RMDF!BG970</f>
        <v>0</v>
      </c>
      <c r="BH970" s="318" t="str">
        <f>IF(BG970=0,"",_xlfn.XLOOKUP(BG970,StatePicklist!$1:$1,StatePicklist!$3:$3,"NA",0))</f>
        <v/>
      </c>
      <c r="BI970" s="297" t="str">
        <f ca="1">IF(RMDF!BH970="", "", IF(ISNUMBER(MATCH(RMDF!BH970, INDIRECT(BH970), 0)), "OK", "Invalid"))</f>
        <v/>
      </c>
      <c r="BJ970" s="281"/>
      <c r="BK970" s="281"/>
      <c r="BL970" s="281"/>
      <c r="BM970" s="281" t="b">
        <f>AND(RMDF!BP970&gt;=0, RMDF!BP970&lt;=1-SUM(RMDF!Z970,RMDF!AG970,RMDF!AN970,RMDF!AU970,RMDF!BB970,RMDF!BI970), RMDF!BP970=ROUND(RMDF!BP970,4))</f>
        <v>1</v>
      </c>
      <c r="BN970" s="317">
        <f>RMDF!BN970</f>
        <v>0</v>
      </c>
      <c r="BO970" s="318" t="str">
        <f>IF(BN970=0,"",_xlfn.XLOOKUP(BN970,StatePicklist!$1:$1,StatePicklist!$3:$3,"NA",0))</f>
        <v/>
      </c>
      <c r="BP970" s="297" t="str">
        <f ca="1">IF(RMDF!BO970="", "", IF(ISNUMBER(MATCH(RMDF!BO970, INDIRECT(BO970), 0)), "OK", "Invalid"))</f>
        <v/>
      </c>
      <c r="BQ970" s="281"/>
      <c r="BR970" s="281"/>
      <c r="BS970" s="281"/>
      <c r="BT970" s="281" t="b">
        <f>AND(RMDF!BW970&gt;=0, RMDF!BW970&lt;=1-SUM(RMDF!Z970,RMDF!AG970,RMDF!AN970,RMDF!AU970,RMDF!BB970,RMDF!BI970,RMDF!BP970), RMDF!BW970=ROUND(RMDF!BW970,4))</f>
        <v>1</v>
      </c>
      <c r="BU970" s="317">
        <f>RMDF!BU970</f>
        <v>0</v>
      </c>
      <c r="BV970" s="318" t="str">
        <f>IF(BU970=0,"",_xlfn.XLOOKUP(BU970,StatePicklist!$1:$1,StatePicklist!$3:$3,"NA",0))</f>
        <v/>
      </c>
      <c r="BW970" s="297" t="str">
        <f ca="1">IF(RMDF!BV970="", "", IF(ISNUMBER(MATCH(RMDF!BV970, INDIRECT(BV970), 0)), "OK", "Invalid"))</f>
        <v/>
      </c>
      <c r="BX970" s="281"/>
      <c r="BY970" s="281"/>
      <c r="BZ970" s="281"/>
      <c r="CA970" s="281" t="b">
        <f>AND(RMDF!CD970&gt;=0, RMDF!CD970&lt;=1-SUM(RMDF!Z970,RMDF!AG970,RMDF!AN970,RMDF!AU970,RMDF!BB970,RMDF!BI970,RMDF!BP970,RMDF!BW970), RMDF!CD970=ROUND(RMDF!CD970,4))</f>
        <v>1</v>
      </c>
      <c r="CB970" s="317">
        <f>RMDF!CB970</f>
        <v>0</v>
      </c>
      <c r="CC970" s="318" t="str">
        <f>IF(CB970=0,"",_xlfn.XLOOKUP(CB970,StatePicklist!$1:$1,StatePicklist!$3:$3,"NA",0))</f>
        <v/>
      </c>
      <c r="CD970" s="297" t="str">
        <f ca="1">IF(RMDF!CC970="", "", IF(ISNUMBER(MATCH(RMDF!CC970, INDIRECT(CC970), 0)), "OK", "Invalid"))</f>
        <v/>
      </c>
      <c r="CE970" s="281"/>
      <c r="CF970" s="281"/>
      <c r="CG970" s="281"/>
      <c r="CH970" s="281" t="b">
        <f>AND(RMDF!CK970&gt;=0, RMDF!CK970&lt;=1-SUM(RMDF!Z970,RMDF!AG970,RMDF!AN970,RMDF!AU970,RMDF!BB970,RMDF!BI970,RMDF!BP970,RMDF!BW970,RMDF!CD970), RMDF!CK970=ROUND(RMDF!CK970,4))</f>
        <v>1</v>
      </c>
      <c r="CI970" s="317">
        <f>RMDF!CI970</f>
        <v>0</v>
      </c>
      <c r="CJ970" s="318" t="str">
        <f>IF(CI970=0,"",_xlfn.XLOOKUP(CI970,StatePicklist!$1:$1,StatePicklist!$3:$3,"NA",0))</f>
        <v/>
      </c>
      <c r="CK970" s="297" t="str">
        <f ca="1">IF(RMDF!CJ970="", "", IF(ISNUMBER(MATCH(RMDF!CJ970, INDIRECT(CJ970), 0)), "OK", "Invalid"))</f>
        <v/>
      </c>
      <c r="CL970" s="281"/>
      <c r="CM970" s="281"/>
      <c r="CN970" s="281"/>
      <c r="CO970" s="281" t="b">
        <f>AND(RMDF!CR970&gt;=0, RMDF!CR970&lt;=1-SUM(RMDF!Z970,RMDF!AG970,RMDF!AN970,RMDF!AU970,RMDF!BB970,RMDF!BI970,RMDF!BP970,RMDF!BW970,RMDF!CD970,RMDF!CK970), RMDF!CR970=ROUND(RMDF!CR970,4))</f>
        <v>1</v>
      </c>
      <c r="CP970" s="317">
        <f>RMDF!CP970</f>
        <v>0</v>
      </c>
      <c r="CQ970" s="318" t="str">
        <f>IF(CP970=0,"",_xlfn.XLOOKUP(CP970,StatePicklist!$1:$1,StatePicklist!$3:$3,"NA",0))</f>
        <v/>
      </c>
      <c r="CR970" s="297" t="str">
        <f ca="1">IF(RMDF!CQ970="", "", IF(ISNUMBER(MATCH(RMDF!CQ970, INDIRECT(CQ970), 0)), "OK", "Invalid"))</f>
        <v/>
      </c>
      <c r="CS970" s="281"/>
      <c r="CT970" s="281"/>
      <c r="CU970" s="281"/>
      <c r="CV970" s="281" t="b">
        <f>AND(RMDF!CY970&gt;=0, RMDF!CY970&lt;=1-SUM(RMDF!Z970,RMDF!AG970,RMDF!AN970,RMDF!AU970,RMDF!BB970,RMDF!BI970,RMDF!BP970,RMDF!BW970,RMDF!CD970,RMDF!CK970,RMDF!CR970), RMDF!CY970=ROUND(RMDF!CY970,4))</f>
        <v>1</v>
      </c>
      <c r="CW970" s="317">
        <f>RMDF!CW970</f>
        <v>0</v>
      </c>
      <c r="CX970" s="318" t="str">
        <f>IF(CW970=0,"",_xlfn.XLOOKUP(CW970,StatePicklist!$1:$1,StatePicklist!$3:$3,"NA",0))</f>
        <v/>
      </c>
      <c r="CY970" s="297" t="str">
        <f ca="1">IF(RMDF!CX970="", "", IF(ISNUMBER(MATCH(RMDF!CX970, INDIRECT(CX970), 0)), "OK", "Invalid"))</f>
        <v/>
      </c>
      <c r="CZ970" s="281"/>
      <c r="DA970" s="281"/>
      <c r="DB970" s="281"/>
      <c r="DC970" s="281" t="b">
        <f>AND(RMDF!DF970&gt;=0, RMDF!DF970&lt;=1-SUM(RMDF!Z970,RMDF!AG970,RMDF!AN970,RMDF!AU970,RMDF!BB970,RMDF!BI970,RMDF!BP970,RMDF!BW970,RMDF!CD970,RMDF!CK970,RMDF!CR970,RMDF!CY970), RMDF!DF970=ROUND(RMDF!DF970,4))</f>
        <v>1</v>
      </c>
      <c r="DD970" s="317">
        <f>RMDF!DD970</f>
        <v>0</v>
      </c>
      <c r="DE970" s="318" t="str">
        <f>IF(DD970=0,"",_xlfn.XLOOKUP(DD970,StatePicklist!$1:$1,StatePicklist!$3:$3,"NA",0))</f>
        <v/>
      </c>
      <c r="DF970" s="297" t="str">
        <f ca="1">IF(RMDF!DE970="", "", IF(ISNUMBER(MATCH(RMDF!DE970, INDIRECT(DE970), 0)), "OK", "Invalid"))</f>
        <v/>
      </c>
      <c r="DG970" s="281"/>
      <c r="DH970" s="281"/>
      <c r="DI970" s="281"/>
      <c r="DJ970" s="281" t="b">
        <f>AND(RMDF!DM970&gt;=0, RMDF!DM970&lt;=1-SUM(RMDF!Z970,RMDF!AG970,RMDF!AN970,RMDF!AU970,RMDF!BB970,RMDF!BI970,RMDF!BP970,RMDF!BW970,RMDF!CD970,RMDF!CK970,RMDF!CR970,RMDF!CY970,RMDF!DF970), RMDF!DM970=ROUND(RMDF!DM970,4))</f>
        <v>1</v>
      </c>
      <c r="DK970" s="317">
        <f>RMDF!DK970</f>
        <v>0</v>
      </c>
      <c r="DL970" s="318" t="str">
        <f>IF(DK970=0,"",_xlfn.XLOOKUP(DK970,StatePicklist!$1:$1,StatePicklist!$3:$3,"NA",0))</f>
        <v/>
      </c>
      <c r="DM970" s="297" t="str">
        <f ca="1">IF(RMDF!DL970="", "", IF(ISNUMBER(MATCH(RMDF!DL970, INDIRECT(DL970), 0)), "OK", "Invalid"))</f>
        <v/>
      </c>
      <c r="DN970" s="281"/>
      <c r="DO970" s="281"/>
      <c r="DP970" s="281"/>
      <c r="DQ970" s="281" t="b">
        <f>AND(RMDF!DT970&gt;=0, RMDF!DT970&lt;=1-SUM(RMDF!Z970,RMDF!AG970,RMDF!AN970,RMDF!AU970,RMDF!BB970,RMDF!BI970,RMDF!BP970,RMDF!BW970,RMDF!CD970,RMDF!CK970,RMDF!CR970,RMDF!CY970,RMDF!DF970,RMDF!DM970), RMDF!DT970=ROUND(RMDF!DT970,4))</f>
        <v>1</v>
      </c>
      <c r="DR970" s="317">
        <f>RMDF!DR970</f>
        <v>0</v>
      </c>
      <c r="DS970" s="318" t="str">
        <f>IF(DR970=0,"",_xlfn.XLOOKUP(DR970,StatePicklist!$1:$1,StatePicklist!$3:$3,"NA",0))</f>
        <v/>
      </c>
      <c r="DT970" s="297" t="str">
        <f ca="1">IF(RMDF!DS970="", "", IF(ISNUMBER(MATCH(RMDF!DS970, INDIRECT(DS970), 0)), "OK", "Invalid"))</f>
        <v/>
      </c>
      <c r="DU970" s="281"/>
      <c r="DV970" s="281"/>
      <c r="DW970" s="281"/>
      <c r="DX970" s="281" t="b">
        <f>AND(RMDF!EA970&gt;=0, RMDF!EA970&lt;=1-SUM(RMDF!Z970,RMDF!AG970,RMDF!AN970,RMDF!AU970,RMDF!BB970,RMDF!BI970,RMDF!BP970,RMDF!BW970,RMDF!CD970,RMDF!CK970,RMDF!CR970,RMDF!CY970,RMDF!DF970,RMDF!DM970,RMDF!DT970), RMDF!EA970=ROUND(RMDF!EA970,4))</f>
        <v>1</v>
      </c>
      <c r="DY970" s="317">
        <f>RMDF!DY970</f>
        <v>0</v>
      </c>
      <c r="DZ970" s="318" t="str">
        <f>IF(DY970=0,"",_xlfn.XLOOKUP(DY970,StatePicklist!$1:$1,StatePicklist!$3:$3,"NA",0))</f>
        <v/>
      </c>
      <c r="EA970" s="297" t="str">
        <f ca="1">IF(RMDF!DZ970="", "", IF(ISNUMBER(MATCH(RMDF!DZ970, INDIRECT(DZ970), 0)), "OK", "Invalid"))</f>
        <v/>
      </c>
      <c r="EB970" s="281"/>
      <c r="EC970" s="281"/>
      <c r="ED970" s="281"/>
      <c r="EE970" s="281" t="b">
        <f>AND(RMDF!EH970&gt;=0, RMDF!EH970&lt;=1-SUM(RMDF!Z970,RMDF!AG970,RMDF!AN970,RMDF!AU970,RMDF!BB970,RMDF!BI970,RMDF!BP970,RMDF!BW970,RMDF!CD970,RMDF!CK970,RMDF!CR970,RMDF!CY970,RMDF!DF970,RMDF!DM970,RMDF!DT970,RMDF!EA970), RMDF!EH970=ROUND(RMDF!EH970,4))</f>
        <v>1</v>
      </c>
      <c r="EF970" s="317">
        <f>RMDF!EF970</f>
        <v>0</v>
      </c>
      <c r="EG970" s="318" t="str">
        <f>IF(EF970=0,"",_xlfn.XLOOKUP(EF970,StatePicklist!$1:$1,StatePicklist!$3:$3,"NA",0))</f>
        <v/>
      </c>
      <c r="EH970" s="297" t="str">
        <f ca="1">IF(RMDF!EG970="", "", IF(ISNUMBER(MATCH(RMDF!EG970, INDIRECT(EG970), 0)), "OK", "Invalid"))</f>
        <v/>
      </c>
      <c r="EI970" s="281"/>
      <c r="EJ970" s="281"/>
      <c r="EK970" s="281"/>
      <c r="EL970" s="281" t="b">
        <f>AND(RMDF!EO970&gt;=0, RMDF!EO970&lt;=1-SUM(RMDF!Z970,RMDF!AG970,RMDF!AN970,RMDF!AU970,RMDF!BB970,RMDF!BI970,RMDF!BP970,RMDF!BW970,RMDF!CD970,RMDF!CK970,RMDF!CR970,RMDF!CY970,RMDF!DF970,RMDF!DM970,RMDF!DT970,RMDF!EA970,RMDF!EH970), RMDF!EO970=ROUND(RMDF!EO970,4))</f>
        <v>1</v>
      </c>
      <c r="EM970" s="317">
        <f>RMDF!EM970</f>
        <v>0</v>
      </c>
      <c r="EN970" s="318" t="str">
        <f>IF(EM970=0,"",_xlfn.XLOOKUP(EM970,StatePicklist!$1:$1,StatePicklist!$3:$3,"NA",0))</f>
        <v/>
      </c>
      <c r="EO970" s="297" t="str">
        <f ca="1">IF(RMDF!EN970="", "", IF(ISNUMBER(MATCH(RMDF!EN970, INDIRECT(EN970), 0)), "OK", "Invalid"))</f>
        <v/>
      </c>
      <c r="EP970" s="281"/>
      <c r="EQ970" s="281"/>
      <c r="ER970" s="281"/>
      <c r="ES970" s="281" t="b">
        <f>AND(RMDF!EV970&gt;=0, RMDF!EV970&lt;=1-SUM(RMDF!Z970,RMDF!AG970,RMDF!AN970,RMDF!AU970,RMDF!BB970,RMDF!BI970,RMDF!BP970,RMDF!BW970,RMDF!CD970,RMDF!CK970,RMDF!CR970,RMDF!CY970,RMDF!DF970,RMDF!DM970,RMDF!DT970,RMDF!EA970,RMDF!EH970,RMDF!EO970), RMDF!EV970=ROUND(RMDF!EV970,4))</f>
        <v>1</v>
      </c>
      <c r="ET970" s="317">
        <f>RMDF!ET970</f>
        <v>0</v>
      </c>
      <c r="EU970" s="318" t="str">
        <f>IF(ET970=0,"",_xlfn.XLOOKUP(ET970,StatePicklist!$1:$1,StatePicklist!$3:$3,"NA",0))</f>
        <v/>
      </c>
      <c r="EV970" s="297" t="str">
        <f ca="1">IF(RMDF!EU970="", "", IF(ISNUMBER(MATCH(RMDF!EU970, INDIRECT(EU970), 0)), "OK", "Invalid"))</f>
        <v/>
      </c>
      <c r="EW970" s="281"/>
      <c r="EX970" s="281"/>
      <c r="EY970" s="281"/>
      <c r="EZ970" s="281" t="b">
        <f>AND(RMDF!FC970&gt;=0, RMDF!FC970&lt;=1-SUM(RMDF!Z970,RMDF!AG970,RMDF!AN970,RMDF!AU970,RMDF!BB970,RMDF!BI970,RMDF!BP970,RMDF!BW970,RMDF!CD970,RMDF!CK970,RMDF!CR970,RMDF!CY970,RMDF!DF970,RMDF!DM970,RMDF!DT970,RMDF!EA970,RMDF!EH970,RMDF!EO970,RMDF!EV970), RMDF!FC970=ROUND(RMDF!FC970,4))</f>
        <v>1</v>
      </c>
      <c r="FA970" s="317">
        <f>RMDF!FA970</f>
        <v>0</v>
      </c>
      <c r="FB970" s="318" t="str">
        <f>IF(FA970=0,"",_xlfn.XLOOKUP(FA970,StatePicklist!$1:$1,StatePicklist!$3:$3,"NA",0))</f>
        <v/>
      </c>
      <c r="FC970" s="297" t="str">
        <f ca="1">IF(RMDF!FB970="", "", IF(ISNUMBER(MATCH(RMDF!FB970, INDIRECT(FB970), 0)), "OK", "Invalid"))</f>
        <v/>
      </c>
    </row>
    <row r="971" spans="1:159" s="205" customFormat="1" ht="39.9" customHeight="1" x14ac:dyDescent="0.25">
      <c r="A971" s="206"/>
      <c r="B971" s="196"/>
      <c r="C971" s="197"/>
      <c r="D971" s="198"/>
      <c r="E971" s="199"/>
      <c r="F971" s="200"/>
      <c r="G971" s="201"/>
      <c r="H971" s="292"/>
      <c r="I971" s="305">
        <f>RMDF!I971</f>
        <v>0</v>
      </c>
      <c r="J971" s="305" t="str">
        <f>IF(I971=ProductCode!$B$30,"PDReclPost",IF(OR(I971=ProductCode!$C$30,I971=ProductCode!$E$30,I971=ProductCode!$G$30),"PDPreCon",IF(OR(I971=ProductCode!$D$30,I971=ProductCode!$F$30),"PDNotReclPost","")))</f>
        <v/>
      </c>
      <c r="K971" s="305" t="str">
        <f t="shared" si="51"/>
        <v/>
      </c>
      <c r="L971" s="289"/>
      <c r="M971" s="305" t="str">
        <f t="shared" si="51"/>
        <v/>
      </c>
      <c r="N971" s="289" t="b">
        <f>AND(RMDF!N971&gt;=0, RMDF!N971&lt;=1-RMDF!L971, RMDF!N971=ROUND(RMDF!N971,4))</f>
        <v>1</v>
      </c>
      <c r="O971" s="286" t="str">
        <f>IF(P971="","",IF(I971="","",IF(LEFT(I971,13)="Reclaimed pos",RawMaterialCode!$E$569,RawMaterialCode!$E$568)))</f>
        <v>Reclaimed pre-consumer mixed fibers (RM0578)</v>
      </c>
      <c r="P971" s="295">
        <f t="shared" si="52"/>
        <v>1</v>
      </c>
      <c r="Q971" s="202"/>
      <c r="R971" s="203"/>
      <c r="S971" s="204" t="str">
        <f t="shared" si="53"/>
        <v/>
      </c>
      <c r="T971" s="281"/>
      <c r="U971" s="281"/>
      <c r="V971" s="281"/>
      <c r="W971" s="281"/>
      <c r="X971" s="317">
        <f>RMDF!X971</f>
        <v>0</v>
      </c>
      <c r="Y971" s="318" t="str">
        <f>IF(X971=0,"",_xlfn.XLOOKUP(X971,StatePicklist!$1:$1,StatePicklist!$3:$3,"NA",0))</f>
        <v/>
      </c>
      <c r="Z971" s="297" t="str">
        <f ca="1">IF(RMDF!Y971="", "", IF(ISNUMBER(MATCH(RMDF!Y971, INDIRECT(Y971), 0)), "OK", "Invalid"))</f>
        <v/>
      </c>
      <c r="AA971" s="281"/>
      <c r="AB971" s="281"/>
      <c r="AC971" s="281"/>
      <c r="AD971" s="281" t="b">
        <f>AND(RMDF!AG971&gt;=0, RMDF!AG971&lt;=1-RMDF!Z971, RMDF!AG971=ROUND(RMDF!AG971,4))</f>
        <v>1</v>
      </c>
      <c r="AE971" s="317">
        <f>RMDF!AE971</f>
        <v>0</v>
      </c>
      <c r="AF971" s="318" t="str">
        <f>IF(AE971=0,"",_xlfn.XLOOKUP(AE971,StatePicklist!$1:$1,StatePicklist!$3:$3,"NA",0))</f>
        <v/>
      </c>
      <c r="AG971" s="297" t="str">
        <f ca="1">IF(RMDF!AF971="", "", IF(ISNUMBER(MATCH(RMDF!AF971, INDIRECT(AF971), 0)), "OK", "Invalid"))</f>
        <v/>
      </c>
      <c r="AH971" s="281"/>
      <c r="AI971" s="281"/>
      <c r="AJ971" s="281"/>
      <c r="AK971" s="281" t="b">
        <f>AND(RMDF!AN971&gt;=0, RMDF!AN971&lt;=1-SUM(RMDF!Z971,RMDF!AG971), RMDF!AN971=ROUND(RMDF!AN971,4))</f>
        <v>1</v>
      </c>
      <c r="AL971" s="317">
        <f>RMDF!AL971</f>
        <v>0</v>
      </c>
      <c r="AM971" s="318" t="str">
        <f>IF(AL971=0,"",_xlfn.XLOOKUP(AL971,StatePicklist!$1:$1,StatePicklist!$3:$3,"NA",0))</f>
        <v/>
      </c>
      <c r="AN971" s="297" t="str">
        <f ca="1">IF(RMDF!AM971="", "", IF(ISNUMBER(MATCH(RMDF!AM971, INDIRECT(AM971), 0)), "OK", "Invalid"))</f>
        <v/>
      </c>
      <c r="AO971" s="281"/>
      <c r="AP971" s="281"/>
      <c r="AQ971" s="281"/>
      <c r="AR971" s="281" t="b">
        <f>AND(RMDF!AU971&gt;=0, RMDF!AU971&lt;=1-SUM(RMDF!Z971,RMDF!AG971,RMDF!AN971), RMDF!AU971=ROUND(RMDF!AU971,4))</f>
        <v>1</v>
      </c>
      <c r="AS971" s="317">
        <f>RMDF!AS971</f>
        <v>0</v>
      </c>
      <c r="AT971" s="318" t="str">
        <f>IF(AS971=0,"",_xlfn.XLOOKUP(AS971,StatePicklist!$1:$1,StatePicklist!$3:$3,"NA",0))</f>
        <v/>
      </c>
      <c r="AU971" s="297" t="str">
        <f ca="1">IF(RMDF!AT971="", "", IF(ISNUMBER(MATCH(RMDF!AT971, INDIRECT(AT971), 0)), "OK", "Invalid"))</f>
        <v/>
      </c>
      <c r="AV971" s="281"/>
      <c r="AW971" s="281"/>
      <c r="AX971" s="281"/>
      <c r="AY971" s="281" t="b">
        <f>AND(RMDF!BB971&gt;=0, RMDF!BB971&lt;=1-SUM(RMDF!Z971,RMDF!AG971,RMDF!AN971,RMDF!AU971), RMDF!BB971=ROUND(RMDF!BB971,4))</f>
        <v>1</v>
      </c>
      <c r="AZ971" s="317">
        <f>RMDF!AZ971</f>
        <v>0</v>
      </c>
      <c r="BA971" s="318" t="str">
        <f>IF(AZ971=0,"",_xlfn.XLOOKUP(AZ971,StatePicklist!$1:$1,StatePicklist!$3:$3,"NA",0))</f>
        <v/>
      </c>
      <c r="BB971" s="297" t="str">
        <f ca="1">IF(RMDF!BA971="", "", IF(ISNUMBER(MATCH(RMDF!BA971, INDIRECT(BA971), 0)), "OK", "Invalid"))</f>
        <v/>
      </c>
      <c r="BC971" s="281"/>
      <c r="BD971" s="281"/>
      <c r="BE971" s="281"/>
      <c r="BF971" s="281" t="b">
        <f>AND(RMDF!BI971&gt;=0, RMDF!BI971&lt;=1-SUM(RMDF!Z971,RMDF!AG971,RMDF!AN971,RMDF!AU971,RMDF!BB971), RMDF!BI971=ROUND(RMDF!BI971,4))</f>
        <v>1</v>
      </c>
      <c r="BG971" s="317">
        <f>RMDF!BG971</f>
        <v>0</v>
      </c>
      <c r="BH971" s="318" t="str">
        <f>IF(BG971=0,"",_xlfn.XLOOKUP(BG971,StatePicklist!$1:$1,StatePicklist!$3:$3,"NA",0))</f>
        <v/>
      </c>
      <c r="BI971" s="297" t="str">
        <f ca="1">IF(RMDF!BH971="", "", IF(ISNUMBER(MATCH(RMDF!BH971, INDIRECT(BH971), 0)), "OK", "Invalid"))</f>
        <v/>
      </c>
      <c r="BJ971" s="281"/>
      <c r="BK971" s="281"/>
      <c r="BL971" s="281"/>
      <c r="BM971" s="281" t="b">
        <f>AND(RMDF!BP971&gt;=0, RMDF!BP971&lt;=1-SUM(RMDF!Z971,RMDF!AG971,RMDF!AN971,RMDF!AU971,RMDF!BB971,RMDF!BI971), RMDF!BP971=ROUND(RMDF!BP971,4))</f>
        <v>1</v>
      </c>
      <c r="BN971" s="317">
        <f>RMDF!BN971</f>
        <v>0</v>
      </c>
      <c r="BO971" s="318" t="str">
        <f>IF(BN971=0,"",_xlfn.XLOOKUP(BN971,StatePicklist!$1:$1,StatePicklist!$3:$3,"NA",0))</f>
        <v/>
      </c>
      <c r="BP971" s="297" t="str">
        <f ca="1">IF(RMDF!BO971="", "", IF(ISNUMBER(MATCH(RMDF!BO971, INDIRECT(BO971), 0)), "OK", "Invalid"))</f>
        <v/>
      </c>
      <c r="BQ971" s="281"/>
      <c r="BR971" s="281"/>
      <c r="BS971" s="281"/>
      <c r="BT971" s="281" t="b">
        <f>AND(RMDF!BW971&gt;=0, RMDF!BW971&lt;=1-SUM(RMDF!Z971,RMDF!AG971,RMDF!AN971,RMDF!AU971,RMDF!BB971,RMDF!BI971,RMDF!BP971), RMDF!BW971=ROUND(RMDF!BW971,4))</f>
        <v>1</v>
      </c>
      <c r="BU971" s="317">
        <f>RMDF!BU971</f>
        <v>0</v>
      </c>
      <c r="BV971" s="318" t="str">
        <f>IF(BU971=0,"",_xlfn.XLOOKUP(BU971,StatePicklist!$1:$1,StatePicklist!$3:$3,"NA",0))</f>
        <v/>
      </c>
      <c r="BW971" s="297" t="str">
        <f ca="1">IF(RMDF!BV971="", "", IF(ISNUMBER(MATCH(RMDF!BV971, INDIRECT(BV971), 0)), "OK", "Invalid"))</f>
        <v/>
      </c>
      <c r="BX971" s="281"/>
      <c r="BY971" s="281"/>
      <c r="BZ971" s="281"/>
      <c r="CA971" s="281" t="b">
        <f>AND(RMDF!CD971&gt;=0, RMDF!CD971&lt;=1-SUM(RMDF!Z971,RMDF!AG971,RMDF!AN971,RMDF!AU971,RMDF!BB971,RMDF!BI971,RMDF!BP971,RMDF!BW971), RMDF!CD971=ROUND(RMDF!CD971,4))</f>
        <v>1</v>
      </c>
      <c r="CB971" s="317">
        <f>RMDF!CB971</f>
        <v>0</v>
      </c>
      <c r="CC971" s="318" t="str">
        <f>IF(CB971=0,"",_xlfn.XLOOKUP(CB971,StatePicklist!$1:$1,StatePicklist!$3:$3,"NA",0))</f>
        <v/>
      </c>
      <c r="CD971" s="297" t="str">
        <f ca="1">IF(RMDF!CC971="", "", IF(ISNUMBER(MATCH(RMDF!CC971, INDIRECT(CC971), 0)), "OK", "Invalid"))</f>
        <v/>
      </c>
      <c r="CE971" s="281"/>
      <c r="CF971" s="281"/>
      <c r="CG971" s="281"/>
      <c r="CH971" s="281" t="b">
        <f>AND(RMDF!CK971&gt;=0, RMDF!CK971&lt;=1-SUM(RMDF!Z971,RMDF!AG971,RMDF!AN971,RMDF!AU971,RMDF!BB971,RMDF!BI971,RMDF!BP971,RMDF!BW971,RMDF!CD971), RMDF!CK971=ROUND(RMDF!CK971,4))</f>
        <v>1</v>
      </c>
      <c r="CI971" s="317">
        <f>RMDF!CI971</f>
        <v>0</v>
      </c>
      <c r="CJ971" s="318" t="str">
        <f>IF(CI971=0,"",_xlfn.XLOOKUP(CI971,StatePicklist!$1:$1,StatePicklist!$3:$3,"NA",0))</f>
        <v/>
      </c>
      <c r="CK971" s="297" t="str">
        <f ca="1">IF(RMDF!CJ971="", "", IF(ISNUMBER(MATCH(RMDF!CJ971, INDIRECT(CJ971), 0)), "OK", "Invalid"))</f>
        <v/>
      </c>
      <c r="CL971" s="281"/>
      <c r="CM971" s="281"/>
      <c r="CN971" s="281"/>
      <c r="CO971" s="281" t="b">
        <f>AND(RMDF!CR971&gt;=0, RMDF!CR971&lt;=1-SUM(RMDF!Z971,RMDF!AG971,RMDF!AN971,RMDF!AU971,RMDF!BB971,RMDF!BI971,RMDF!BP971,RMDF!BW971,RMDF!CD971,RMDF!CK971), RMDF!CR971=ROUND(RMDF!CR971,4))</f>
        <v>1</v>
      </c>
      <c r="CP971" s="317">
        <f>RMDF!CP971</f>
        <v>0</v>
      </c>
      <c r="CQ971" s="318" t="str">
        <f>IF(CP971=0,"",_xlfn.XLOOKUP(CP971,StatePicklist!$1:$1,StatePicklist!$3:$3,"NA",0))</f>
        <v/>
      </c>
      <c r="CR971" s="297" t="str">
        <f ca="1">IF(RMDF!CQ971="", "", IF(ISNUMBER(MATCH(RMDF!CQ971, INDIRECT(CQ971), 0)), "OK", "Invalid"))</f>
        <v/>
      </c>
      <c r="CS971" s="281"/>
      <c r="CT971" s="281"/>
      <c r="CU971" s="281"/>
      <c r="CV971" s="281" t="b">
        <f>AND(RMDF!CY971&gt;=0, RMDF!CY971&lt;=1-SUM(RMDF!Z971,RMDF!AG971,RMDF!AN971,RMDF!AU971,RMDF!BB971,RMDF!BI971,RMDF!BP971,RMDF!BW971,RMDF!CD971,RMDF!CK971,RMDF!CR971), RMDF!CY971=ROUND(RMDF!CY971,4))</f>
        <v>1</v>
      </c>
      <c r="CW971" s="317">
        <f>RMDF!CW971</f>
        <v>0</v>
      </c>
      <c r="CX971" s="318" t="str">
        <f>IF(CW971=0,"",_xlfn.XLOOKUP(CW971,StatePicklist!$1:$1,StatePicklist!$3:$3,"NA",0))</f>
        <v/>
      </c>
      <c r="CY971" s="297" t="str">
        <f ca="1">IF(RMDF!CX971="", "", IF(ISNUMBER(MATCH(RMDF!CX971, INDIRECT(CX971), 0)), "OK", "Invalid"))</f>
        <v/>
      </c>
      <c r="CZ971" s="281"/>
      <c r="DA971" s="281"/>
      <c r="DB971" s="281"/>
      <c r="DC971" s="281" t="b">
        <f>AND(RMDF!DF971&gt;=0, RMDF!DF971&lt;=1-SUM(RMDF!Z971,RMDF!AG971,RMDF!AN971,RMDF!AU971,RMDF!BB971,RMDF!BI971,RMDF!BP971,RMDF!BW971,RMDF!CD971,RMDF!CK971,RMDF!CR971,RMDF!CY971), RMDF!DF971=ROUND(RMDF!DF971,4))</f>
        <v>1</v>
      </c>
      <c r="DD971" s="317">
        <f>RMDF!DD971</f>
        <v>0</v>
      </c>
      <c r="DE971" s="318" t="str">
        <f>IF(DD971=0,"",_xlfn.XLOOKUP(DD971,StatePicklist!$1:$1,StatePicklist!$3:$3,"NA",0))</f>
        <v/>
      </c>
      <c r="DF971" s="297" t="str">
        <f ca="1">IF(RMDF!DE971="", "", IF(ISNUMBER(MATCH(RMDF!DE971, INDIRECT(DE971), 0)), "OK", "Invalid"))</f>
        <v/>
      </c>
      <c r="DG971" s="281"/>
      <c r="DH971" s="281"/>
      <c r="DI971" s="281"/>
      <c r="DJ971" s="281" t="b">
        <f>AND(RMDF!DM971&gt;=0, RMDF!DM971&lt;=1-SUM(RMDF!Z971,RMDF!AG971,RMDF!AN971,RMDF!AU971,RMDF!BB971,RMDF!BI971,RMDF!BP971,RMDF!BW971,RMDF!CD971,RMDF!CK971,RMDF!CR971,RMDF!CY971,RMDF!DF971), RMDF!DM971=ROUND(RMDF!DM971,4))</f>
        <v>1</v>
      </c>
      <c r="DK971" s="317">
        <f>RMDF!DK971</f>
        <v>0</v>
      </c>
      <c r="DL971" s="318" t="str">
        <f>IF(DK971=0,"",_xlfn.XLOOKUP(DK971,StatePicklist!$1:$1,StatePicklist!$3:$3,"NA",0))</f>
        <v/>
      </c>
      <c r="DM971" s="297" t="str">
        <f ca="1">IF(RMDF!DL971="", "", IF(ISNUMBER(MATCH(RMDF!DL971, INDIRECT(DL971), 0)), "OK", "Invalid"))</f>
        <v/>
      </c>
      <c r="DN971" s="281"/>
      <c r="DO971" s="281"/>
      <c r="DP971" s="281"/>
      <c r="DQ971" s="281" t="b">
        <f>AND(RMDF!DT971&gt;=0, RMDF!DT971&lt;=1-SUM(RMDF!Z971,RMDF!AG971,RMDF!AN971,RMDF!AU971,RMDF!BB971,RMDF!BI971,RMDF!BP971,RMDF!BW971,RMDF!CD971,RMDF!CK971,RMDF!CR971,RMDF!CY971,RMDF!DF971,RMDF!DM971), RMDF!DT971=ROUND(RMDF!DT971,4))</f>
        <v>1</v>
      </c>
      <c r="DR971" s="317">
        <f>RMDF!DR971</f>
        <v>0</v>
      </c>
      <c r="DS971" s="318" t="str">
        <f>IF(DR971=0,"",_xlfn.XLOOKUP(DR971,StatePicklist!$1:$1,StatePicklist!$3:$3,"NA",0))</f>
        <v/>
      </c>
      <c r="DT971" s="297" t="str">
        <f ca="1">IF(RMDF!DS971="", "", IF(ISNUMBER(MATCH(RMDF!DS971, INDIRECT(DS971), 0)), "OK", "Invalid"))</f>
        <v/>
      </c>
      <c r="DU971" s="281"/>
      <c r="DV971" s="281"/>
      <c r="DW971" s="281"/>
      <c r="DX971" s="281" t="b">
        <f>AND(RMDF!EA971&gt;=0, RMDF!EA971&lt;=1-SUM(RMDF!Z971,RMDF!AG971,RMDF!AN971,RMDF!AU971,RMDF!BB971,RMDF!BI971,RMDF!BP971,RMDF!BW971,RMDF!CD971,RMDF!CK971,RMDF!CR971,RMDF!CY971,RMDF!DF971,RMDF!DM971,RMDF!DT971), RMDF!EA971=ROUND(RMDF!EA971,4))</f>
        <v>1</v>
      </c>
      <c r="DY971" s="317">
        <f>RMDF!DY971</f>
        <v>0</v>
      </c>
      <c r="DZ971" s="318" t="str">
        <f>IF(DY971=0,"",_xlfn.XLOOKUP(DY971,StatePicklist!$1:$1,StatePicklist!$3:$3,"NA",0))</f>
        <v/>
      </c>
      <c r="EA971" s="297" t="str">
        <f ca="1">IF(RMDF!DZ971="", "", IF(ISNUMBER(MATCH(RMDF!DZ971, INDIRECT(DZ971), 0)), "OK", "Invalid"))</f>
        <v/>
      </c>
      <c r="EB971" s="281"/>
      <c r="EC971" s="281"/>
      <c r="ED971" s="281"/>
      <c r="EE971" s="281" t="b">
        <f>AND(RMDF!EH971&gt;=0, RMDF!EH971&lt;=1-SUM(RMDF!Z971,RMDF!AG971,RMDF!AN971,RMDF!AU971,RMDF!BB971,RMDF!BI971,RMDF!BP971,RMDF!BW971,RMDF!CD971,RMDF!CK971,RMDF!CR971,RMDF!CY971,RMDF!DF971,RMDF!DM971,RMDF!DT971,RMDF!EA971), RMDF!EH971=ROUND(RMDF!EH971,4))</f>
        <v>1</v>
      </c>
      <c r="EF971" s="317">
        <f>RMDF!EF971</f>
        <v>0</v>
      </c>
      <c r="EG971" s="318" t="str">
        <f>IF(EF971=0,"",_xlfn.XLOOKUP(EF971,StatePicklist!$1:$1,StatePicklist!$3:$3,"NA",0))</f>
        <v/>
      </c>
      <c r="EH971" s="297" t="str">
        <f ca="1">IF(RMDF!EG971="", "", IF(ISNUMBER(MATCH(RMDF!EG971, INDIRECT(EG971), 0)), "OK", "Invalid"))</f>
        <v/>
      </c>
      <c r="EI971" s="281"/>
      <c r="EJ971" s="281"/>
      <c r="EK971" s="281"/>
      <c r="EL971" s="281" t="b">
        <f>AND(RMDF!EO971&gt;=0, RMDF!EO971&lt;=1-SUM(RMDF!Z971,RMDF!AG971,RMDF!AN971,RMDF!AU971,RMDF!BB971,RMDF!BI971,RMDF!BP971,RMDF!BW971,RMDF!CD971,RMDF!CK971,RMDF!CR971,RMDF!CY971,RMDF!DF971,RMDF!DM971,RMDF!DT971,RMDF!EA971,RMDF!EH971), RMDF!EO971=ROUND(RMDF!EO971,4))</f>
        <v>1</v>
      </c>
      <c r="EM971" s="317">
        <f>RMDF!EM971</f>
        <v>0</v>
      </c>
      <c r="EN971" s="318" t="str">
        <f>IF(EM971=0,"",_xlfn.XLOOKUP(EM971,StatePicklist!$1:$1,StatePicklist!$3:$3,"NA",0))</f>
        <v/>
      </c>
      <c r="EO971" s="297" t="str">
        <f ca="1">IF(RMDF!EN971="", "", IF(ISNUMBER(MATCH(RMDF!EN971, INDIRECT(EN971), 0)), "OK", "Invalid"))</f>
        <v/>
      </c>
      <c r="EP971" s="281"/>
      <c r="EQ971" s="281"/>
      <c r="ER971" s="281"/>
      <c r="ES971" s="281" t="b">
        <f>AND(RMDF!EV971&gt;=0, RMDF!EV971&lt;=1-SUM(RMDF!Z971,RMDF!AG971,RMDF!AN971,RMDF!AU971,RMDF!BB971,RMDF!BI971,RMDF!BP971,RMDF!BW971,RMDF!CD971,RMDF!CK971,RMDF!CR971,RMDF!CY971,RMDF!DF971,RMDF!DM971,RMDF!DT971,RMDF!EA971,RMDF!EH971,RMDF!EO971), RMDF!EV971=ROUND(RMDF!EV971,4))</f>
        <v>1</v>
      </c>
      <c r="ET971" s="317">
        <f>RMDF!ET971</f>
        <v>0</v>
      </c>
      <c r="EU971" s="318" t="str">
        <f>IF(ET971=0,"",_xlfn.XLOOKUP(ET971,StatePicklist!$1:$1,StatePicklist!$3:$3,"NA",0))</f>
        <v/>
      </c>
      <c r="EV971" s="297" t="str">
        <f ca="1">IF(RMDF!EU971="", "", IF(ISNUMBER(MATCH(RMDF!EU971, INDIRECT(EU971), 0)), "OK", "Invalid"))</f>
        <v/>
      </c>
      <c r="EW971" s="281"/>
      <c r="EX971" s="281"/>
      <c r="EY971" s="281"/>
      <c r="EZ971" s="281" t="b">
        <f>AND(RMDF!FC971&gt;=0, RMDF!FC971&lt;=1-SUM(RMDF!Z971,RMDF!AG971,RMDF!AN971,RMDF!AU971,RMDF!BB971,RMDF!BI971,RMDF!BP971,RMDF!BW971,RMDF!CD971,RMDF!CK971,RMDF!CR971,RMDF!CY971,RMDF!DF971,RMDF!DM971,RMDF!DT971,RMDF!EA971,RMDF!EH971,RMDF!EO971,RMDF!EV971), RMDF!FC971=ROUND(RMDF!FC971,4))</f>
        <v>1</v>
      </c>
      <c r="FA971" s="317">
        <f>RMDF!FA971</f>
        <v>0</v>
      </c>
      <c r="FB971" s="318" t="str">
        <f>IF(FA971=0,"",_xlfn.XLOOKUP(FA971,StatePicklist!$1:$1,StatePicklist!$3:$3,"NA",0))</f>
        <v/>
      </c>
      <c r="FC971" s="297" t="str">
        <f ca="1">IF(RMDF!FB971="", "", IF(ISNUMBER(MATCH(RMDF!FB971, INDIRECT(FB971), 0)), "OK", "Invalid"))</f>
        <v/>
      </c>
    </row>
    <row r="972" spans="1:159" s="205" customFormat="1" ht="39.9" customHeight="1" x14ac:dyDescent="0.25">
      <c r="A972" s="206"/>
      <c r="B972" s="196"/>
      <c r="C972" s="197"/>
      <c r="D972" s="198"/>
      <c r="E972" s="199"/>
      <c r="F972" s="200"/>
      <c r="G972" s="201"/>
      <c r="H972" s="292"/>
      <c r="I972" s="305">
        <f>RMDF!I972</f>
        <v>0</v>
      </c>
      <c r="J972" s="305" t="str">
        <f>IF(I972=ProductCode!$B$30,"PDReclPost",IF(OR(I972=ProductCode!$C$30,I972=ProductCode!$E$30,I972=ProductCode!$G$30),"PDPreCon",IF(OR(I972=ProductCode!$D$30,I972=ProductCode!$F$30),"PDNotReclPost","")))</f>
        <v/>
      </c>
      <c r="K972" s="305" t="str">
        <f t="shared" si="51"/>
        <v/>
      </c>
      <c r="L972" s="289"/>
      <c r="M972" s="305" t="str">
        <f t="shared" si="51"/>
        <v/>
      </c>
      <c r="N972" s="289" t="b">
        <f>AND(RMDF!N972&gt;=0, RMDF!N972&lt;=1-RMDF!L972, RMDF!N972=ROUND(RMDF!N972,4))</f>
        <v>1</v>
      </c>
      <c r="O972" s="286" t="str">
        <f>IF(P972="","",IF(I972="","",IF(LEFT(I972,13)="Reclaimed pos",RawMaterialCode!$E$569,RawMaterialCode!$E$568)))</f>
        <v>Reclaimed pre-consumer mixed fibers (RM0578)</v>
      </c>
      <c r="P972" s="295">
        <f t="shared" si="52"/>
        <v>1</v>
      </c>
      <c r="Q972" s="202"/>
      <c r="R972" s="203"/>
      <c r="S972" s="204" t="str">
        <f t="shared" si="53"/>
        <v/>
      </c>
      <c r="T972" s="281"/>
      <c r="U972" s="281"/>
      <c r="V972" s="281"/>
      <c r="W972" s="281"/>
      <c r="X972" s="317">
        <f>RMDF!X972</f>
        <v>0</v>
      </c>
      <c r="Y972" s="318" t="str">
        <f>IF(X972=0,"",_xlfn.XLOOKUP(X972,StatePicklist!$1:$1,StatePicklist!$3:$3,"NA",0))</f>
        <v/>
      </c>
      <c r="Z972" s="297" t="str">
        <f ca="1">IF(RMDF!Y972="", "", IF(ISNUMBER(MATCH(RMDF!Y972, INDIRECT(Y972), 0)), "OK", "Invalid"))</f>
        <v/>
      </c>
      <c r="AA972" s="281"/>
      <c r="AB972" s="281"/>
      <c r="AC972" s="281"/>
      <c r="AD972" s="281" t="b">
        <f>AND(RMDF!AG972&gt;=0, RMDF!AG972&lt;=1-RMDF!Z972, RMDF!AG972=ROUND(RMDF!AG972,4))</f>
        <v>1</v>
      </c>
      <c r="AE972" s="317">
        <f>RMDF!AE972</f>
        <v>0</v>
      </c>
      <c r="AF972" s="318" t="str">
        <f>IF(AE972=0,"",_xlfn.XLOOKUP(AE972,StatePicklist!$1:$1,StatePicklist!$3:$3,"NA",0))</f>
        <v/>
      </c>
      <c r="AG972" s="297" t="str">
        <f ca="1">IF(RMDF!AF972="", "", IF(ISNUMBER(MATCH(RMDF!AF972, INDIRECT(AF972), 0)), "OK", "Invalid"))</f>
        <v/>
      </c>
      <c r="AH972" s="281"/>
      <c r="AI972" s="281"/>
      <c r="AJ972" s="281"/>
      <c r="AK972" s="281" t="b">
        <f>AND(RMDF!AN972&gt;=0, RMDF!AN972&lt;=1-SUM(RMDF!Z972,RMDF!AG972), RMDF!AN972=ROUND(RMDF!AN972,4))</f>
        <v>1</v>
      </c>
      <c r="AL972" s="317">
        <f>RMDF!AL972</f>
        <v>0</v>
      </c>
      <c r="AM972" s="318" t="str">
        <f>IF(AL972=0,"",_xlfn.XLOOKUP(AL972,StatePicklist!$1:$1,StatePicklist!$3:$3,"NA",0))</f>
        <v/>
      </c>
      <c r="AN972" s="297" t="str">
        <f ca="1">IF(RMDF!AM972="", "", IF(ISNUMBER(MATCH(RMDF!AM972, INDIRECT(AM972), 0)), "OK", "Invalid"))</f>
        <v/>
      </c>
      <c r="AO972" s="281"/>
      <c r="AP972" s="281"/>
      <c r="AQ972" s="281"/>
      <c r="AR972" s="281" t="b">
        <f>AND(RMDF!AU972&gt;=0, RMDF!AU972&lt;=1-SUM(RMDF!Z972,RMDF!AG972,RMDF!AN972), RMDF!AU972=ROUND(RMDF!AU972,4))</f>
        <v>1</v>
      </c>
      <c r="AS972" s="317">
        <f>RMDF!AS972</f>
        <v>0</v>
      </c>
      <c r="AT972" s="318" t="str">
        <f>IF(AS972=0,"",_xlfn.XLOOKUP(AS972,StatePicklist!$1:$1,StatePicklist!$3:$3,"NA",0))</f>
        <v/>
      </c>
      <c r="AU972" s="297" t="str">
        <f ca="1">IF(RMDF!AT972="", "", IF(ISNUMBER(MATCH(RMDF!AT972, INDIRECT(AT972), 0)), "OK", "Invalid"))</f>
        <v/>
      </c>
      <c r="AV972" s="281"/>
      <c r="AW972" s="281"/>
      <c r="AX972" s="281"/>
      <c r="AY972" s="281" t="b">
        <f>AND(RMDF!BB972&gt;=0, RMDF!BB972&lt;=1-SUM(RMDF!Z972,RMDF!AG972,RMDF!AN972,RMDF!AU972), RMDF!BB972=ROUND(RMDF!BB972,4))</f>
        <v>1</v>
      </c>
      <c r="AZ972" s="317">
        <f>RMDF!AZ972</f>
        <v>0</v>
      </c>
      <c r="BA972" s="318" t="str">
        <f>IF(AZ972=0,"",_xlfn.XLOOKUP(AZ972,StatePicklist!$1:$1,StatePicklist!$3:$3,"NA",0))</f>
        <v/>
      </c>
      <c r="BB972" s="297" t="str">
        <f ca="1">IF(RMDF!BA972="", "", IF(ISNUMBER(MATCH(RMDF!BA972, INDIRECT(BA972), 0)), "OK", "Invalid"))</f>
        <v/>
      </c>
      <c r="BC972" s="281"/>
      <c r="BD972" s="281"/>
      <c r="BE972" s="281"/>
      <c r="BF972" s="281" t="b">
        <f>AND(RMDF!BI972&gt;=0, RMDF!BI972&lt;=1-SUM(RMDF!Z972,RMDF!AG972,RMDF!AN972,RMDF!AU972,RMDF!BB972), RMDF!BI972=ROUND(RMDF!BI972,4))</f>
        <v>1</v>
      </c>
      <c r="BG972" s="317">
        <f>RMDF!BG972</f>
        <v>0</v>
      </c>
      <c r="BH972" s="318" t="str">
        <f>IF(BG972=0,"",_xlfn.XLOOKUP(BG972,StatePicklist!$1:$1,StatePicklist!$3:$3,"NA",0))</f>
        <v/>
      </c>
      <c r="BI972" s="297" t="str">
        <f ca="1">IF(RMDF!BH972="", "", IF(ISNUMBER(MATCH(RMDF!BH972, INDIRECT(BH972), 0)), "OK", "Invalid"))</f>
        <v/>
      </c>
      <c r="BJ972" s="281"/>
      <c r="BK972" s="281"/>
      <c r="BL972" s="281"/>
      <c r="BM972" s="281" t="b">
        <f>AND(RMDF!BP972&gt;=0, RMDF!BP972&lt;=1-SUM(RMDF!Z972,RMDF!AG972,RMDF!AN972,RMDF!AU972,RMDF!BB972,RMDF!BI972), RMDF!BP972=ROUND(RMDF!BP972,4))</f>
        <v>1</v>
      </c>
      <c r="BN972" s="317">
        <f>RMDF!BN972</f>
        <v>0</v>
      </c>
      <c r="BO972" s="318" t="str">
        <f>IF(BN972=0,"",_xlfn.XLOOKUP(BN972,StatePicklist!$1:$1,StatePicklist!$3:$3,"NA",0))</f>
        <v/>
      </c>
      <c r="BP972" s="297" t="str">
        <f ca="1">IF(RMDF!BO972="", "", IF(ISNUMBER(MATCH(RMDF!BO972, INDIRECT(BO972), 0)), "OK", "Invalid"))</f>
        <v/>
      </c>
      <c r="BQ972" s="281"/>
      <c r="BR972" s="281"/>
      <c r="BS972" s="281"/>
      <c r="BT972" s="281" t="b">
        <f>AND(RMDF!BW972&gt;=0, RMDF!BW972&lt;=1-SUM(RMDF!Z972,RMDF!AG972,RMDF!AN972,RMDF!AU972,RMDF!BB972,RMDF!BI972,RMDF!BP972), RMDF!BW972=ROUND(RMDF!BW972,4))</f>
        <v>1</v>
      </c>
      <c r="BU972" s="317">
        <f>RMDF!BU972</f>
        <v>0</v>
      </c>
      <c r="BV972" s="318" t="str">
        <f>IF(BU972=0,"",_xlfn.XLOOKUP(BU972,StatePicklist!$1:$1,StatePicklist!$3:$3,"NA",0))</f>
        <v/>
      </c>
      <c r="BW972" s="297" t="str">
        <f ca="1">IF(RMDF!BV972="", "", IF(ISNUMBER(MATCH(RMDF!BV972, INDIRECT(BV972), 0)), "OK", "Invalid"))</f>
        <v/>
      </c>
      <c r="BX972" s="281"/>
      <c r="BY972" s="281"/>
      <c r="BZ972" s="281"/>
      <c r="CA972" s="281" t="b">
        <f>AND(RMDF!CD972&gt;=0, RMDF!CD972&lt;=1-SUM(RMDF!Z972,RMDF!AG972,RMDF!AN972,RMDF!AU972,RMDF!BB972,RMDF!BI972,RMDF!BP972,RMDF!BW972), RMDF!CD972=ROUND(RMDF!CD972,4))</f>
        <v>1</v>
      </c>
      <c r="CB972" s="317">
        <f>RMDF!CB972</f>
        <v>0</v>
      </c>
      <c r="CC972" s="318" t="str">
        <f>IF(CB972=0,"",_xlfn.XLOOKUP(CB972,StatePicklist!$1:$1,StatePicklist!$3:$3,"NA",0))</f>
        <v/>
      </c>
      <c r="CD972" s="297" t="str">
        <f ca="1">IF(RMDF!CC972="", "", IF(ISNUMBER(MATCH(RMDF!CC972, INDIRECT(CC972), 0)), "OK", "Invalid"))</f>
        <v/>
      </c>
      <c r="CE972" s="281"/>
      <c r="CF972" s="281"/>
      <c r="CG972" s="281"/>
      <c r="CH972" s="281" t="b">
        <f>AND(RMDF!CK972&gt;=0, RMDF!CK972&lt;=1-SUM(RMDF!Z972,RMDF!AG972,RMDF!AN972,RMDF!AU972,RMDF!BB972,RMDF!BI972,RMDF!BP972,RMDF!BW972,RMDF!CD972), RMDF!CK972=ROUND(RMDF!CK972,4))</f>
        <v>1</v>
      </c>
      <c r="CI972" s="317">
        <f>RMDF!CI972</f>
        <v>0</v>
      </c>
      <c r="CJ972" s="318" t="str">
        <f>IF(CI972=0,"",_xlfn.XLOOKUP(CI972,StatePicklist!$1:$1,StatePicklist!$3:$3,"NA",0))</f>
        <v/>
      </c>
      <c r="CK972" s="297" t="str">
        <f ca="1">IF(RMDF!CJ972="", "", IF(ISNUMBER(MATCH(RMDF!CJ972, INDIRECT(CJ972), 0)), "OK", "Invalid"))</f>
        <v/>
      </c>
      <c r="CL972" s="281"/>
      <c r="CM972" s="281"/>
      <c r="CN972" s="281"/>
      <c r="CO972" s="281" t="b">
        <f>AND(RMDF!CR972&gt;=0, RMDF!CR972&lt;=1-SUM(RMDF!Z972,RMDF!AG972,RMDF!AN972,RMDF!AU972,RMDF!BB972,RMDF!BI972,RMDF!BP972,RMDF!BW972,RMDF!CD972,RMDF!CK972), RMDF!CR972=ROUND(RMDF!CR972,4))</f>
        <v>1</v>
      </c>
      <c r="CP972" s="317">
        <f>RMDF!CP972</f>
        <v>0</v>
      </c>
      <c r="CQ972" s="318" t="str">
        <f>IF(CP972=0,"",_xlfn.XLOOKUP(CP972,StatePicklist!$1:$1,StatePicklist!$3:$3,"NA",0))</f>
        <v/>
      </c>
      <c r="CR972" s="297" t="str">
        <f ca="1">IF(RMDF!CQ972="", "", IF(ISNUMBER(MATCH(RMDF!CQ972, INDIRECT(CQ972), 0)), "OK", "Invalid"))</f>
        <v/>
      </c>
      <c r="CS972" s="281"/>
      <c r="CT972" s="281"/>
      <c r="CU972" s="281"/>
      <c r="CV972" s="281" t="b">
        <f>AND(RMDF!CY972&gt;=0, RMDF!CY972&lt;=1-SUM(RMDF!Z972,RMDF!AG972,RMDF!AN972,RMDF!AU972,RMDF!BB972,RMDF!BI972,RMDF!BP972,RMDF!BW972,RMDF!CD972,RMDF!CK972,RMDF!CR972), RMDF!CY972=ROUND(RMDF!CY972,4))</f>
        <v>1</v>
      </c>
      <c r="CW972" s="317">
        <f>RMDF!CW972</f>
        <v>0</v>
      </c>
      <c r="CX972" s="318" t="str">
        <f>IF(CW972=0,"",_xlfn.XLOOKUP(CW972,StatePicklist!$1:$1,StatePicklist!$3:$3,"NA",0))</f>
        <v/>
      </c>
      <c r="CY972" s="297" t="str">
        <f ca="1">IF(RMDF!CX972="", "", IF(ISNUMBER(MATCH(RMDF!CX972, INDIRECT(CX972), 0)), "OK", "Invalid"))</f>
        <v/>
      </c>
      <c r="CZ972" s="281"/>
      <c r="DA972" s="281"/>
      <c r="DB972" s="281"/>
      <c r="DC972" s="281" t="b">
        <f>AND(RMDF!DF972&gt;=0, RMDF!DF972&lt;=1-SUM(RMDF!Z972,RMDF!AG972,RMDF!AN972,RMDF!AU972,RMDF!BB972,RMDF!BI972,RMDF!BP972,RMDF!BW972,RMDF!CD972,RMDF!CK972,RMDF!CR972,RMDF!CY972), RMDF!DF972=ROUND(RMDF!DF972,4))</f>
        <v>1</v>
      </c>
      <c r="DD972" s="317">
        <f>RMDF!DD972</f>
        <v>0</v>
      </c>
      <c r="DE972" s="318" t="str">
        <f>IF(DD972=0,"",_xlfn.XLOOKUP(DD972,StatePicklist!$1:$1,StatePicklist!$3:$3,"NA",0))</f>
        <v/>
      </c>
      <c r="DF972" s="297" t="str">
        <f ca="1">IF(RMDF!DE972="", "", IF(ISNUMBER(MATCH(RMDF!DE972, INDIRECT(DE972), 0)), "OK", "Invalid"))</f>
        <v/>
      </c>
      <c r="DG972" s="281"/>
      <c r="DH972" s="281"/>
      <c r="DI972" s="281"/>
      <c r="DJ972" s="281" t="b">
        <f>AND(RMDF!DM972&gt;=0, RMDF!DM972&lt;=1-SUM(RMDF!Z972,RMDF!AG972,RMDF!AN972,RMDF!AU972,RMDF!BB972,RMDF!BI972,RMDF!BP972,RMDF!BW972,RMDF!CD972,RMDF!CK972,RMDF!CR972,RMDF!CY972,RMDF!DF972), RMDF!DM972=ROUND(RMDF!DM972,4))</f>
        <v>1</v>
      </c>
      <c r="DK972" s="317">
        <f>RMDF!DK972</f>
        <v>0</v>
      </c>
      <c r="DL972" s="318" t="str">
        <f>IF(DK972=0,"",_xlfn.XLOOKUP(DK972,StatePicklist!$1:$1,StatePicklist!$3:$3,"NA",0))</f>
        <v/>
      </c>
      <c r="DM972" s="297" t="str">
        <f ca="1">IF(RMDF!DL972="", "", IF(ISNUMBER(MATCH(RMDF!DL972, INDIRECT(DL972), 0)), "OK", "Invalid"))</f>
        <v/>
      </c>
      <c r="DN972" s="281"/>
      <c r="DO972" s="281"/>
      <c r="DP972" s="281"/>
      <c r="DQ972" s="281" t="b">
        <f>AND(RMDF!DT972&gt;=0, RMDF!DT972&lt;=1-SUM(RMDF!Z972,RMDF!AG972,RMDF!AN972,RMDF!AU972,RMDF!BB972,RMDF!BI972,RMDF!BP972,RMDF!BW972,RMDF!CD972,RMDF!CK972,RMDF!CR972,RMDF!CY972,RMDF!DF972,RMDF!DM972), RMDF!DT972=ROUND(RMDF!DT972,4))</f>
        <v>1</v>
      </c>
      <c r="DR972" s="317">
        <f>RMDF!DR972</f>
        <v>0</v>
      </c>
      <c r="DS972" s="318" t="str">
        <f>IF(DR972=0,"",_xlfn.XLOOKUP(DR972,StatePicklist!$1:$1,StatePicklist!$3:$3,"NA",0))</f>
        <v/>
      </c>
      <c r="DT972" s="297" t="str">
        <f ca="1">IF(RMDF!DS972="", "", IF(ISNUMBER(MATCH(RMDF!DS972, INDIRECT(DS972), 0)), "OK", "Invalid"))</f>
        <v/>
      </c>
      <c r="DU972" s="281"/>
      <c r="DV972" s="281"/>
      <c r="DW972" s="281"/>
      <c r="DX972" s="281" t="b">
        <f>AND(RMDF!EA972&gt;=0, RMDF!EA972&lt;=1-SUM(RMDF!Z972,RMDF!AG972,RMDF!AN972,RMDF!AU972,RMDF!BB972,RMDF!BI972,RMDF!BP972,RMDF!BW972,RMDF!CD972,RMDF!CK972,RMDF!CR972,RMDF!CY972,RMDF!DF972,RMDF!DM972,RMDF!DT972), RMDF!EA972=ROUND(RMDF!EA972,4))</f>
        <v>1</v>
      </c>
      <c r="DY972" s="317">
        <f>RMDF!DY972</f>
        <v>0</v>
      </c>
      <c r="DZ972" s="318" t="str">
        <f>IF(DY972=0,"",_xlfn.XLOOKUP(DY972,StatePicklist!$1:$1,StatePicklist!$3:$3,"NA",0))</f>
        <v/>
      </c>
      <c r="EA972" s="297" t="str">
        <f ca="1">IF(RMDF!DZ972="", "", IF(ISNUMBER(MATCH(RMDF!DZ972, INDIRECT(DZ972), 0)), "OK", "Invalid"))</f>
        <v/>
      </c>
      <c r="EB972" s="281"/>
      <c r="EC972" s="281"/>
      <c r="ED972" s="281"/>
      <c r="EE972" s="281" t="b">
        <f>AND(RMDF!EH972&gt;=0, RMDF!EH972&lt;=1-SUM(RMDF!Z972,RMDF!AG972,RMDF!AN972,RMDF!AU972,RMDF!BB972,RMDF!BI972,RMDF!BP972,RMDF!BW972,RMDF!CD972,RMDF!CK972,RMDF!CR972,RMDF!CY972,RMDF!DF972,RMDF!DM972,RMDF!DT972,RMDF!EA972), RMDF!EH972=ROUND(RMDF!EH972,4))</f>
        <v>1</v>
      </c>
      <c r="EF972" s="317">
        <f>RMDF!EF972</f>
        <v>0</v>
      </c>
      <c r="EG972" s="318" t="str">
        <f>IF(EF972=0,"",_xlfn.XLOOKUP(EF972,StatePicklist!$1:$1,StatePicklist!$3:$3,"NA",0))</f>
        <v/>
      </c>
      <c r="EH972" s="297" t="str">
        <f ca="1">IF(RMDF!EG972="", "", IF(ISNUMBER(MATCH(RMDF!EG972, INDIRECT(EG972), 0)), "OK", "Invalid"))</f>
        <v/>
      </c>
      <c r="EI972" s="281"/>
      <c r="EJ972" s="281"/>
      <c r="EK972" s="281"/>
      <c r="EL972" s="281" t="b">
        <f>AND(RMDF!EO972&gt;=0, RMDF!EO972&lt;=1-SUM(RMDF!Z972,RMDF!AG972,RMDF!AN972,RMDF!AU972,RMDF!BB972,RMDF!BI972,RMDF!BP972,RMDF!BW972,RMDF!CD972,RMDF!CK972,RMDF!CR972,RMDF!CY972,RMDF!DF972,RMDF!DM972,RMDF!DT972,RMDF!EA972,RMDF!EH972), RMDF!EO972=ROUND(RMDF!EO972,4))</f>
        <v>1</v>
      </c>
      <c r="EM972" s="317">
        <f>RMDF!EM972</f>
        <v>0</v>
      </c>
      <c r="EN972" s="318" t="str">
        <f>IF(EM972=0,"",_xlfn.XLOOKUP(EM972,StatePicklist!$1:$1,StatePicklist!$3:$3,"NA",0))</f>
        <v/>
      </c>
      <c r="EO972" s="297" t="str">
        <f ca="1">IF(RMDF!EN972="", "", IF(ISNUMBER(MATCH(RMDF!EN972, INDIRECT(EN972), 0)), "OK", "Invalid"))</f>
        <v/>
      </c>
      <c r="EP972" s="281"/>
      <c r="EQ972" s="281"/>
      <c r="ER972" s="281"/>
      <c r="ES972" s="281" t="b">
        <f>AND(RMDF!EV972&gt;=0, RMDF!EV972&lt;=1-SUM(RMDF!Z972,RMDF!AG972,RMDF!AN972,RMDF!AU972,RMDF!BB972,RMDF!BI972,RMDF!BP972,RMDF!BW972,RMDF!CD972,RMDF!CK972,RMDF!CR972,RMDF!CY972,RMDF!DF972,RMDF!DM972,RMDF!DT972,RMDF!EA972,RMDF!EH972,RMDF!EO972), RMDF!EV972=ROUND(RMDF!EV972,4))</f>
        <v>1</v>
      </c>
      <c r="ET972" s="317">
        <f>RMDF!ET972</f>
        <v>0</v>
      </c>
      <c r="EU972" s="318" t="str">
        <f>IF(ET972=0,"",_xlfn.XLOOKUP(ET972,StatePicklist!$1:$1,StatePicklist!$3:$3,"NA",0))</f>
        <v/>
      </c>
      <c r="EV972" s="297" t="str">
        <f ca="1">IF(RMDF!EU972="", "", IF(ISNUMBER(MATCH(RMDF!EU972, INDIRECT(EU972), 0)), "OK", "Invalid"))</f>
        <v/>
      </c>
      <c r="EW972" s="281"/>
      <c r="EX972" s="281"/>
      <c r="EY972" s="281"/>
      <c r="EZ972" s="281" t="b">
        <f>AND(RMDF!FC972&gt;=0, RMDF!FC972&lt;=1-SUM(RMDF!Z972,RMDF!AG972,RMDF!AN972,RMDF!AU972,RMDF!BB972,RMDF!BI972,RMDF!BP972,RMDF!BW972,RMDF!CD972,RMDF!CK972,RMDF!CR972,RMDF!CY972,RMDF!DF972,RMDF!DM972,RMDF!DT972,RMDF!EA972,RMDF!EH972,RMDF!EO972,RMDF!EV972), RMDF!FC972=ROUND(RMDF!FC972,4))</f>
        <v>1</v>
      </c>
      <c r="FA972" s="317">
        <f>RMDF!FA972</f>
        <v>0</v>
      </c>
      <c r="FB972" s="318" t="str">
        <f>IF(FA972=0,"",_xlfn.XLOOKUP(FA972,StatePicklist!$1:$1,StatePicklist!$3:$3,"NA",0))</f>
        <v/>
      </c>
      <c r="FC972" s="297" t="str">
        <f ca="1">IF(RMDF!FB972="", "", IF(ISNUMBER(MATCH(RMDF!FB972, INDIRECT(FB972), 0)), "OK", "Invalid"))</f>
        <v/>
      </c>
    </row>
    <row r="973" spans="1:159" s="205" customFormat="1" ht="39.9" customHeight="1" x14ac:dyDescent="0.25">
      <c r="A973" s="206"/>
      <c r="B973" s="196"/>
      <c r="C973" s="197"/>
      <c r="D973" s="198"/>
      <c r="E973" s="199"/>
      <c r="F973" s="200"/>
      <c r="G973" s="201"/>
      <c r="H973" s="292"/>
      <c r="I973" s="305">
        <f>RMDF!I973</f>
        <v>0</v>
      </c>
      <c r="J973" s="305" t="str">
        <f>IF(I973=ProductCode!$B$30,"PDReclPost",IF(OR(I973=ProductCode!$C$30,I973=ProductCode!$E$30,I973=ProductCode!$G$30),"PDPreCon",IF(OR(I973=ProductCode!$D$30,I973=ProductCode!$F$30),"PDNotReclPost","")))</f>
        <v/>
      </c>
      <c r="K973" s="305" t="str">
        <f t="shared" si="51"/>
        <v/>
      </c>
      <c r="L973" s="289"/>
      <c r="M973" s="305" t="str">
        <f t="shared" si="51"/>
        <v/>
      </c>
      <c r="N973" s="289" t="b">
        <f>AND(RMDF!N973&gt;=0, RMDF!N973&lt;=1-RMDF!L973, RMDF!N973=ROUND(RMDF!N973,4))</f>
        <v>1</v>
      </c>
      <c r="O973" s="286" t="str">
        <f>IF(P973="","",IF(I973="","",IF(LEFT(I973,13)="Reclaimed pos",RawMaterialCode!$E$569,RawMaterialCode!$E$568)))</f>
        <v>Reclaimed pre-consumer mixed fibers (RM0578)</v>
      </c>
      <c r="P973" s="295">
        <f t="shared" si="52"/>
        <v>1</v>
      </c>
      <c r="Q973" s="202"/>
      <c r="R973" s="203"/>
      <c r="S973" s="204" t="str">
        <f t="shared" si="53"/>
        <v/>
      </c>
      <c r="T973" s="281"/>
      <c r="U973" s="281"/>
      <c r="V973" s="281"/>
      <c r="W973" s="281"/>
      <c r="X973" s="317">
        <f>RMDF!X973</f>
        <v>0</v>
      </c>
      <c r="Y973" s="318" t="str">
        <f>IF(X973=0,"",_xlfn.XLOOKUP(X973,StatePicklist!$1:$1,StatePicklist!$3:$3,"NA",0))</f>
        <v/>
      </c>
      <c r="Z973" s="297" t="str">
        <f ca="1">IF(RMDF!Y973="", "", IF(ISNUMBER(MATCH(RMDF!Y973, INDIRECT(Y973), 0)), "OK", "Invalid"))</f>
        <v/>
      </c>
      <c r="AA973" s="281"/>
      <c r="AB973" s="281"/>
      <c r="AC973" s="281"/>
      <c r="AD973" s="281" t="b">
        <f>AND(RMDF!AG973&gt;=0, RMDF!AG973&lt;=1-RMDF!Z973, RMDF!AG973=ROUND(RMDF!AG973,4))</f>
        <v>1</v>
      </c>
      <c r="AE973" s="317">
        <f>RMDF!AE973</f>
        <v>0</v>
      </c>
      <c r="AF973" s="318" t="str">
        <f>IF(AE973=0,"",_xlfn.XLOOKUP(AE973,StatePicklist!$1:$1,StatePicklist!$3:$3,"NA",0))</f>
        <v/>
      </c>
      <c r="AG973" s="297" t="str">
        <f ca="1">IF(RMDF!AF973="", "", IF(ISNUMBER(MATCH(RMDF!AF973, INDIRECT(AF973), 0)), "OK", "Invalid"))</f>
        <v/>
      </c>
      <c r="AH973" s="281"/>
      <c r="AI973" s="281"/>
      <c r="AJ973" s="281"/>
      <c r="AK973" s="281" t="b">
        <f>AND(RMDF!AN973&gt;=0, RMDF!AN973&lt;=1-SUM(RMDF!Z973,RMDF!AG973), RMDF!AN973=ROUND(RMDF!AN973,4))</f>
        <v>1</v>
      </c>
      <c r="AL973" s="317">
        <f>RMDF!AL973</f>
        <v>0</v>
      </c>
      <c r="AM973" s="318" t="str">
        <f>IF(AL973=0,"",_xlfn.XLOOKUP(AL973,StatePicklist!$1:$1,StatePicklist!$3:$3,"NA",0))</f>
        <v/>
      </c>
      <c r="AN973" s="297" t="str">
        <f ca="1">IF(RMDF!AM973="", "", IF(ISNUMBER(MATCH(RMDF!AM973, INDIRECT(AM973), 0)), "OK", "Invalid"))</f>
        <v/>
      </c>
      <c r="AO973" s="281"/>
      <c r="AP973" s="281"/>
      <c r="AQ973" s="281"/>
      <c r="AR973" s="281" t="b">
        <f>AND(RMDF!AU973&gt;=0, RMDF!AU973&lt;=1-SUM(RMDF!Z973,RMDF!AG973,RMDF!AN973), RMDF!AU973=ROUND(RMDF!AU973,4))</f>
        <v>1</v>
      </c>
      <c r="AS973" s="317">
        <f>RMDF!AS973</f>
        <v>0</v>
      </c>
      <c r="AT973" s="318" t="str">
        <f>IF(AS973=0,"",_xlfn.XLOOKUP(AS973,StatePicklist!$1:$1,StatePicklist!$3:$3,"NA",0))</f>
        <v/>
      </c>
      <c r="AU973" s="297" t="str">
        <f ca="1">IF(RMDF!AT973="", "", IF(ISNUMBER(MATCH(RMDF!AT973, INDIRECT(AT973), 0)), "OK", "Invalid"))</f>
        <v/>
      </c>
      <c r="AV973" s="281"/>
      <c r="AW973" s="281"/>
      <c r="AX973" s="281"/>
      <c r="AY973" s="281" t="b">
        <f>AND(RMDF!BB973&gt;=0, RMDF!BB973&lt;=1-SUM(RMDF!Z973,RMDF!AG973,RMDF!AN973,RMDF!AU973), RMDF!BB973=ROUND(RMDF!BB973,4))</f>
        <v>1</v>
      </c>
      <c r="AZ973" s="317">
        <f>RMDF!AZ973</f>
        <v>0</v>
      </c>
      <c r="BA973" s="318" t="str">
        <f>IF(AZ973=0,"",_xlfn.XLOOKUP(AZ973,StatePicklist!$1:$1,StatePicklist!$3:$3,"NA",0))</f>
        <v/>
      </c>
      <c r="BB973" s="297" t="str">
        <f ca="1">IF(RMDF!BA973="", "", IF(ISNUMBER(MATCH(RMDF!BA973, INDIRECT(BA973), 0)), "OK", "Invalid"))</f>
        <v/>
      </c>
      <c r="BC973" s="281"/>
      <c r="BD973" s="281"/>
      <c r="BE973" s="281"/>
      <c r="BF973" s="281" t="b">
        <f>AND(RMDF!BI973&gt;=0, RMDF!BI973&lt;=1-SUM(RMDF!Z973,RMDF!AG973,RMDF!AN973,RMDF!AU973,RMDF!BB973), RMDF!BI973=ROUND(RMDF!BI973,4))</f>
        <v>1</v>
      </c>
      <c r="BG973" s="317">
        <f>RMDF!BG973</f>
        <v>0</v>
      </c>
      <c r="BH973" s="318" t="str">
        <f>IF(BG973=0,"",_xlfn.XLOOKUP(BG973,StatePicklist!$1:$1,StatePicklist!$3:$3,"NA",0))</f>
        <v/>
      </c>
      <c r="BI973" s="297" t="str">
        <f ca="1">IF(RMDF!BH973="", "", IF(ISNUMBER(MATCH(RMDF!BH973, INDIRECT(BH973), 0)), "OK", "Invalid"))</f>
        <v/>
      </c>
      <c r="BJ973" s="281"/>
      <c r="BK973" s="281"/>
      <c r="BL973" s="281"/>
      <c r="BM973" s="281" t="b">
        <f>AND(RMDF!BP973&gt;=0, RMDF!BP973&lt;=1-SUM(RMDF!Z973,RMDF!AG973,RMDF!AN973,RMDF!AU973,RMDF!BB973,RMDF!BI973), RMDF!BP973=ROUND(RMDF!BP973,4))</f>
        <v>1</v>
      </c>
      <c r="BN973" s="317">
        <f>RMDF!BN973</f>
        <v>0</v>
      </c>
      <c r="BO973" s="318" t="str">
        <f>IF(BN973=0,"",_xlfn.XLOOKUP(BN973,StatePicklist!$1:$1,StatePicklist!$3:$3,"NA",0))</f>
        <v/>
      </c>
      <c r="BP973" s="297" t="str">
        <f ca="1">IF(RMDF!BO973="", "", IF(ISNUMBER(MATCH(RMDF!BO973, INDIRECT(BO973), 0)), "OK", "Invalid"))</f>
        <v/>
      </c>
      <c r="BQ973" s="281"/>
      <c r="BR973" s="281"/>
      <c r="BS973" s="281"/>
      <c r="BT973" s="281" t="b">
        <f>AND(RMDF!BW973&gt;=0, RMDF!BW973&lt;=1-SUM(RMDF!Z973,RMDF!AG973,RMDF!AN973,RMDF!AU973,RMDF!BB973,RMDF!BI973,RMDF!BP973), RMDF!BW973=ROUND(RMDF!BW973,4))</f>
        <v>1</v>
      </c>
      <c r="BU973" s="317">
        <f>RMDF!BU973</f>
        <v>0</v>
      </c>
      <c r="BV973" s="318" t="str">
        <f>IF(BU973=0,"",_xlfn.XLOOKUP(BU973,StatePicklist!$1:$1,StatePicklist!$3:$3,"NA",0))</f>
        <v/>
      </c>
      <c r="BW973" s="297" t="str">
        <f ca="1">IF(RMDF!BV973="", "", IF(ISNUMBER(MATCH(RMDF!BV973, INDIRECT(BV973), 0)), "OK", "Invalid"))</f>
        <v/>
      </c>
      <c r="BX973" s="281"/>
      <c r="BY973" s="281"/>
      <c r="BZ973" s="281"/>
      <c r="CA973" s="281" t="b">
        <f>AND(RMDF!CD973&gt;=0, RMDF!CD973&lt;=1-SUM(RMDF!Z973,RMDF!AG973,RMDF!AN973,RMDF!AU973,RMDF!BB973,RMDF!BI973,RMDF!BP973,RMDF!BW973), RMDF!CD973=ROUND(RMDF!CD973,4))</f>
        <v>1</v>
      </c>
      <c r="CB973" s="317">
        <f>RMDF!CB973</f>
        <v>0</v>
      </c>
      <c r="CC973" s="318" t="str">
        <f>IF(CB973=0,"",_xlfn.XLOOKUP(CB973,StatePicklist!$1:$1,StatePicklist!$3:$3,"NA",0))</f>
        <v/>
      </c>
      <c r="CD973" s="297" t="str">
        <f ca="1">IF(RMDF!CC973="", "", IF(ISNUMBER(MATCH(RMDF!CC973, INDIRECT(CC973), 0)), "OK", "Invalid"))</f>
        <v/>
      </c>
      <c r="CE973" s="281"/>
      <c r="CF973" s="281"/>
      <c r="CG973" s="281"/>
      <c r="CH973" s="281" t="b">
        <f>AND(RMDF!CK973&gt;=0, RMDF!CK973&lt;=1-SUM(RMDF!Z973,RMDF!AG973,RMDF!AN973,RMDF!AU973,RMDF!BB973,RMDF!BI973,RMDF!BP973,RMDF!BW973,RMDF!CD973), RMDF!CK973=ROUND(RMDF!CK973,4))</f>
        <v>1</v>
      </c>
      <c r="CI973" s="317">
        <f>RMDF!CI973</f>
        <v>0</v>
      </c>
      <c r="CJ973" s="318" t="str">
        <f>IF(CI973=0,"",_xlfn.XLOOKUP(CI973,StatePicklist!$1:$1,StatePicklist!$3:$3,"NA",0))</f>
        <v/>
      </c>
      <c r="CK973" s="297" t="str">
        <f ca="1">IF(RMDF!CJ973="", "", IF(ISNUMBER(MATCH(RMDF!CJ973, INDIRECT(CJ973), 0)), "OK", "Invalid"))</f>
        <v/>
      </c>
      <c r="CL973" s="281"/>
      <c r="CM973" s="281"/>
      <c r="CN973" s="281"/>
      <c r="CO973" s="281" t="b">
        <f>AND(RMDF!CR973&gt;=0, RMDF!CR973&lt;=1-SUM(RMDF!Z973,RMDF!AG973,RMDF!AN973,RMDF!AU973,RMDF!BB973,RMDF!BI973,RMDF!BP973,RMDF!BW973,RMDF!CD973,RMDF!CK973), RMDF!CR973=ROUND(RMDF!CR973,4))</f>
        <v>1</v>
      </c>
      <c r="CP973" s="317">
        <f>RMDF!CP973</f>
        <v>0</v>
      </c>
      <c r="CQ973" s="318" t="str">
        <f>IF(CP973=0,"",_xlfn.XLOOKUP(CP973,StatePicklist!$1:$1,StatePicklist!$3:$3,"NA",0))</f>
        <v/>
      </c>
      <c r="CR973" s="297" t="str">
        <f ca="1">IF(RMDF!CQ973="", "", IF(ISNUMBER(MATCH(RMDF!CQ973, INDIRECT(CQ973), 0)), "OK", "Invalid"))</f>
        <v/>
      </c>
      <c r="CS973" s="281"/>
      <c r="CT973" s="281"/>
      <c r="CU973" s="281"/>
      <c r="CV973" s="281" t="b">
        <f>AND(RMDF!CY973&gt;=0, RMDF!CY973&lt;=1-SUM(RMDF!Z973,RMDF!AG973,RMDF!AN973,RMDF!AU973,RMDF!BB973,RMDF!BI973,RMDF!BP973,RMDF!BW973,RMDF!CD973,RMDF!CK973,RMDF!CR973), RMDF!CY973=ROUND(RMDF!CY973,4))</f>
        <v>1</v>
      </c>
      <c r="CW973" s="317">
        <f>RMDF!CW973</f>
        <v>0</v>
      </c>
      <c r="CX973" s="318" t="str">
        <f>IF(CW973=0,"",_xlfn.XLOOKUP(CW973,StatePicklist!$1:$1,StatePicklist!$3:$3,"NA",0))</f>
        <v/>
      </c>
      <c r="CY973" s="297" t="str">
        <f ca="1">IF(RMDF!CX973="", "", IF(ISNUMBER(MATCH(RMDF!CX973, INDIRECT(CX973), 0)), "OK", "Invalid"))</f>
        <v/>
      </c>
      <c r="CZ973" s="281"/>
      <c r="DA973" s="281"/>
      <c r="DB973" s="281"/>
      <c r="DC973" s="281" t="b">
        <f>AND(RMDF!DF973&gt;=0, RMDF!DF973&lt;=1-SUM(RMDF!Z973,RMDF!AG973,RMDF!AN973,RMDF!AU973,RMDF!BB973,RMDF!BI973,RMDF!BP973,RMDF!BW973,RMDF!CD973,RMDF!CK973,RMDF!CR973,RMDF!CY973), RMDF!DF973=ROUND(RMDF!DF973,4))</f>
        <v>1</v>
      </c>
      <c r="DD973" s="317">
        <f>RMDF!DD973</f>
        <v>0</v>
      </c>
      <c r="DE973" s="318" t="str">
        <f>IF(DD973=0,"",_xlfn.XLOOKUP(DD973,StatePicklist!$1:$1,StatePicklist!$3:$3,"NA",0))</f>
        <v/>
      </c>
      <c r="DF973" s="297" t="str">
        <f ca="1">IF(RMDF!DE973="", "", IF(ISNUMBER(MATCH(RMDF!DE973, INDIRECT(DE973), 0)), "OK", "Invalid"))</f>
        <v/>
      </c>
      <c r="DG973" s="281"/>
      <c r="DH973" s="281"/>
      <c r="DI973" s="281"/>
      <c r="DJ973" s="281" t="b">
        <f>AND(RMDF!DM973&gt;=0, RMDF!DM973&lt;=1-SUM(RMDF!Z973,RMDF!AG973,RMDF!AN973,RMDF!AU973,RMDF!BB973,RMDF!BI973,RMDF!BP973,RMDF!BW973,RMDF!CD973,RMDF!CK973,RMDF!CR973,RMDF!CY973,RMDF!DF973), RMDF!DM973=ROUND(RMDF!DM973,4))</f>
        <v>1</v>
      </c>
      <c r="DK973" s="317">
        <f>RMDF!DK973</f>
        <v>0</v>
      </c>
      <c r="DL973" s="318" t="str">
        <f>IF(DK973=0,"",_xlfn.XLOOKUP(DK973,StatePicklist!$1:$1,StatePicklist!$3:$3,"NA",0))</f>
        <v/>
      </c>
      <c r="DM973" s="297" t="str">
        <f ca="1">IF(RMDF!DL973="", "", IF(ISNUMBER(MATCH(RMDF!DL973, INDIRECT(DL973), 0)), "OK", "Invalid"))</f>
        <v/>
      </c>
      <c r="DN973" s="281"/>
      <c r="DO973" s="281"/>
      <c r="DP973" s="281"/>
      <c r="DQ973" s="281" t="b">
        <f>AND(RMDF!DT973&gt;=0, RMDF!DT973&lt;=1-SUM(RMDF!Z973,RMDF!AG973,RMDF!AN973,RMDF!AU973,RMDF!BB973,RMDF!BI973,RMDF!BP973,RMDF!BW973,RMDF!CD973,RMDF!CK973,RMDF!CR973,RMDF!CY973,RMDF!DF973,RMDF!DM973), RMDF!DT973=ROUND(RMDF!DT973,4))</f>
        <v>1</v>
      </c>
      <c r="DR973" s="317">
        <f>RMDF!DR973</f>
        <v>0</v>
      </c>
      <c r="DS973" s="318" t="str">
        <f>IF(DR973=0,"",_xlfn.XLOOKUP(DR973,StatePicklist!$1:$1,StatePicklist!$3:$3,"NA",0))</f>
        <v/>
      </c>
      <c r="DT973" s="297" t="str">
        <f ca="1">IF(RMDF!DS973="", "", IF(ISNUMBER(MATCH(RMDF!DS973, INDIRECT(DS973), 0)), "OK", "Invalid"))</f>
        <v/>
      </c>
      <c r="DU973" s="281"/>
      <c r="DV973" s="281"/>
      <c r="DW973" s="281"/>
      <c r="DX973" s="281" t="b">
        <f>AND(RMDF!EA973&gt;=0, RMDF!EA973&lt;=1-SUM(RMDF!Z973,RMDF!AG973,RMDF!AN973,RMDF!AU973,RMDF!BB973,RMDF!BI973,RMDF!BP973,RMDF!BW973,RMDF!CD973,RMDF!CK973,RMDF!CR973,RMDF!CY973,RMDF!DF973,RMDF!DM973,RMDF!DT973), RMDF!EA973=ROUND(RMDF!EA973,4))</f>
        <v>1</v>
      </c>
      <c r="DY973" s="317">
        <f>RMDF!DY973</f>
        <v>0</v>
      </c>
      <c r="DZ973" s="318" t="str">
        <f>IF(DY973=0,"",_xlfn.XLOOKUP(DY973,StatePicklist!$1:$1,StatePicklist!$3:$3,"NA",0))</f>
        <v/>
      </c>
      <c r="EA973" s="297" t="str">
        <f ca="1">IF(RMDF!DZ973="", "", IF(ISNUMBER(MATCH(RMDF!DZ973, INDIRECT(DZ973), 0)), "OK", "Invalid"))</f>
        <v/>
      </c>
      <c r="EB973" s="281"/>
      <c r="EC973" s="281"/>
      <c r="ED973" s="281"/>
      <c r="EE973" s="281" t="b">
        <f>AND(RMDF!EH973&gt;=0, RMDF!EH973&lt;=1-SUM(RMDF!Z973,RMDF!AG973,RMDF!AN973,RMDF!AU973,RMDF!BB973,RMDF!BI973,RMDF!BP973,RMDF!BW973,RMDF!CD973,RMDF!CK973,RMDF!CR973,RMDF!CY973,RMDF!DF973,RMDF!DM973,RMDF!DT973,RMDF!EA973), RMDF!EH973=ROUND(RMDF!EH973,4))</f>
        <v>1</v>
      </c>
      <c r="EF973" s="317">
        <f>RMDF!EF973</f>
        <v>0</v>
      </c>
      <c r="EG973" s="318" t="str">
        <f>IF(EF973=0,"",_xlfn.XLOOKUP(EF973,StatePicklist!$1:$1,StatePicklist!$3:$3,"NA",0))</f>
        <v/>
      </c>
      <c r="EH973" s="297" t="str">
        <f ca="1">IF(RMDF!EG973="", "", IF(ISNUMBER(MATCH(RMDF!EG973, INDIRECT(EG973), 0)), "OK", "Invalid"))</f>
        <v/>
      </c>
      <c r="EI973" s="281"/>
      <c r="EJ973" s="281"/>
      <c r="EK973" s="281"/>
      <c r="EL973" s="281" t="b">
        <f>AND(RMDF!EO973&gt;=0, RMDF!EO973&lt;=1-SUM(RMDF!Z973,RMDF!AG973,RMDF!AN973,RMDF!AU973,RMDF!BB973,RMDF!BI973,RMDF!BP973,RMDF!BW973,RMDF!CD973,RMDF!CK973,RMDF!CR973,RMDF!CY973,RMDF!DF973,RMDF!DM973,RMDF!DT973,RMDF!EA973,RMDF!EH973), RMDF!EO973=ROUND(RMDF!EO973,4))</f>
        <v>1</v>
      </c>
      <c r="EM973" s="317">
        <f>RMDF!EM973</f>
        <v>0</v>
      </c>
      <c r="EN973" s="318" t="str">
        <f>IF(EM973=0,"",_xlfn.XLOOKUP(EM973,StatePicklist!$1:$1,StatePicklist!$3:$3,"NA",0))</f>
        <v/>
      </c>
      <c r="EO973" s="297" t="str">
        <f ca="1">IF(RMDF!EN973="", "", IF(ISNUMBER(MATCH(RMDF!EN973, INDIRECT(EN973), 0)), "OK", "Invalid"))</f>
        <v/>
      </c>
      <c r="EP973" s="281"/>
      <c r="EQ973" s="281"/>
      <c r="ER973" s="281"/>
      <c r="ES973" s="281" t="b">
        <f>AND(RMDF!EV973&gt;=0, RMDF!EV973&lt;=1-SUM(RMDF!Z973,RMDF!AG973,RMDF!AN973,RMDF!AU973,RMDF!BB973,RMDF!BI973,RMDF!BP973,RMDF!BW973,RMDF!CD973,RMDF!CK973,RMDF!CR973,RMDF!CY973,RMDF!DF973,RMDF!DM973,RMDF!DT973,RMDF!EA973,RMDF!EH973,RMDF!EO973), RMDF!EV973=ROUND(RMDF!EV973,4))</f>
        <v>1</v>
      </c>
      <c r="ET973" s="317">
        <f>RMDF!ET973</f>
        <v>0</v>
      </c>
      <c r="EU973" s="318" t="str">
        <f>IF(ET973=0,"",_xlfn.XLOOKUP(ET973,StatePicklist!$1:$1,StatePicklist!$3:$3,"NA",0))</f>
        <v/>
      </c>
      <c r="EV973" s="297" t="str">
        <f ca="1">IF(RMDF!EU973="", "", IF(ISNUMBER(MATCH(RMDF!EU973, INDIRECT(EU973), 0)), "OK", "Invalid"))</f>
        <v/>
      </c>
      <c r="EW973" s="281"/>
      <c r="EX973" s="281"/>
      <c r="EY973" s="281"/>
      <c r="EZ973" s="281" t="b">
        <f>AND(RMDF!FC973&gt;=0, RMDF!FC973&lt;=1-SUM(RMDF!Z973,RMDF!AG973,RMDF!AN973,RMDF!AU973,RMDF!BB973,RMDF!BI973,RMDF!BP973,RMDF!BW973,RMDF!CD973,RMDF!CK973,RMDF!CR973,RMDF!CY973,RMDF!DF973,RMDF!DM973,RMDF!DT973,RMDF!EA973,RMDF!EH973,RMDF!EO973,RMDF!EV973), RMDF!FC973=ROUND(RMDF!FC973,4))</f>
        <v>1</v>
      </c>
      <c r="FA973" s="317">
        <f>RMDF!FA973</f>
        <v>0</v>
      </c>
      <c r="FB973" s="318" t="str">
        <f>IF(FA973=0,"",_xlfn.XLOOKUP(FA973,StatePicklist!$1:$1,StatePicklist!$3:$3,"NA",0))</f>
        <v/>
      </c>
      <c r="FC973" s="297" t="str">
        <f ca="1">IF(RMDF!FB973="", "", IF(ISNUMBER(MATCH(RMDF!FB973, INDIRECT(FB973), 0)), "OK", "Invalid"))</f>
        <v/>
      </c>
    </row>
    <row r="974" spans="1:159" s="205" customFormat="1" ht="39.9" customHeight="1" x14ac:dyDescent="0.25">
      <c r="A974" s="206"/>
      <c r="B974" s="196"/>
      <c r="C974" s="197"/>
      <c r="D974" s="198"/>
      <c r="E974" s="199"/>
      <c r="F974" s="200"/>
      <c r="G974" s="201"/>
      <c r="H974" s="292"/>
      <c r="I974" s="305">
        <f>RMDF!I974</f>
        <v>0</v>
      </c>
      <c r="J974" s="305" t="str">
        <f>IF(I974=ProductCode!$B$30,"PDReclPost",IF(OR(I974=ProductCode!$C$30,I974=ProductCode!$E$30,I974=ProductCode!$G$30),"PDPreCon",IF(OR(I974=ProductCode!$D$30,I974=ProductCode!$F$30),"PDNotReclPost","")))</f>
        <v/>
      </c>
      <c r="K974" s="305" t="str">
        <f t="shared" si="51"/>
        <v/>
      </c>
      <c r="L974" s="289"/>
      <c r="M974" s="305" t="str">
        <f t="shared" si="51"/>
        <v/>
      </c>
      <c r="N974" s="289" t="b">
        <f>AND(RMDF!N974&gt;=0, RMDF!N974&lt;=1-RMDF!L974, RMDF!N974=ROUND(RMDF!N974,4))</f>
        <v>1</v>
      </c>
      <c r="O974" s="286" t="str">
        <f>IF(P974="","",IF(I974="","",IF(LEFT(I974,13)="Reclaimed pos",RawMaterialCode!$E$569,RawMaterialCode!$E$568)))</f>
        <v>Reclaimed pre-consumer mixed fibers (RM0578)</v>
      </c>
      <c r="P974" s="295">
        <f t="shared" si="52"/>
        <v>1</v>
      </c>
      <c r="Q974" s="202"/>
      <c r="R974" s="203"/>
      <c r="S974" s="204" t="str">
        <f t="shared" si="53"/>
        <v/>
      </c>
      <c r="T974" s="281"/>
      <c r="U974" s="281"/>
      <c r="V974" s="281"/>
      <c r="W974" s="281"/>
      <c r="X974" s="317">
        <f>RMDF!X974</f>
        <v>0</v>
      </c>
      <c r="Y974" s="318" t="str">
        <f>IF(X974=0,"",_xlfn.XLOOKUP(X974,StatePicklist!$1:$1,StatePicklist!$3:$3,"NA",0))</f>
        <v/>
      </c>
      <c r="Z974" s="297" t="str">
        <f ca="1">IF(RMDF!Y974="", "", IF(ISNUMBER(MATCH(RMDF!Y974, INDIRECT(Y974), 0)), "OK", "Invalid"))</f>
        <v/>
      </c>
      <c r="AA974" s="281"/>
      <c r="AB974" s="281"/>
      <c r="AC974" s="281"/>
      <c r="AD974" s="281" t="b">
        <f>AND(RMDF!AG974&gt;=0, RMDF!AG974&lt;=1-RMDF!Z974, RMDF!AG974=ROUND(RMDF!AG974,4))</f>
        <v>1</v>
      </c>
      <c r="AE974" s="317">
        <f>RMDF!AE974</f>
        <v>0</v>
      </c>
      <c r="AF974" s="318" t="str">
        <f>IF(AE974=0,"",_xlfn.XLOOKUP(AE974,StatePicklist!$1:$1,StatePicklist!$3:$3,"NA",0))</f>
        <v/>
      </c>
      <c r="AG974" s="297" t="str">
        <f ca="1">IF(RMDF!AF974="", "", IF(ISNUMBER(MATCH(RMDF!AF974, INDIRECT(AF974), 0)), "OK", "Invalid"))</f>
        <v/>
      </c>
      <c r="AH974" s="281"/>
      <c r="AI974" s="281"/>
      <c r="AJ974" s="281"/>
      <c r="AK974" s="281" t="b">
        <f>AND(RMDF!AN974&gt;=0, RMDF!AN974&lt;=1-SUM(RMDF!Z974,RMDF!AG974), RMDF!AN974=ROUND(RMDF!AN974,4))</f>
        <v>1</v>
      </c>
      <c r="AL974" s="317">
        <f>RMDF!AL974</f>
        <v>0</v>
      </c>
      <c r="AM974" s="318" t="str">
        <f>IF(AL974=0,"",_xlfn.XLOOKUP(AL974,StatePicklist!$1:$1,StatePicklist!$3:$3,"NA",0))</f>
        <v/>
      </c>
      <c r="AN974" s="297" t="str">
        <f ca="1">IF(RMDF!AM974="", "", IF(ISNUMBER(MATCH(RMDF!AM974, INDIRECT(AM974), 0)), "OK", "Invalid"))</f>
        <v/>
      </c>
      <c r="AO974" s="281"/>
      <c r="AP974" s="281"/>
      <c r="AQ974" s="281"/>
      <c r="AR974" s="281" t="b">
        <f>AND(RMDF!AU974&gt;=0, RMDF!AU974&lt;=1-SUM(RMDF!Z974,RMDF!AG974,RMDF!AN974), RMDF!AU974=ROUND(RMDF!AU974,4))</f>
        <v>1</v>
      </c>
      <c r="AS974" s="317">
        <f>RMDF!AS974</f>
        <v>0</v>
      </c>
      <c r="AT974" s="318" t="str">
        <f>IF(AS974=0,"",_xlfn.XLOOKUP(AS974,StatePicklist!$1:$1,StatePicklist!$3:$3,"NA",0))</f>
        <v/>
      </c>
      <c r="AU974" s="297" t="str">
        <f ca="1">IF(RMDF!AT974="", "", IF(ISNUMBER(MATCH(RMDF!AT974, INDIRECT(AT974), 0)), "OK", "Invalid"))</f>
        <v/>
      </c>
      <c r="AV974" s="281"/>
      <c r="AW974" s="281"/>
      <c r="AX974" s="281"/>
      <c r="AY974" s="281" t="b">
        <f>AND(RMDF!BB974&gt;=0, RMDF!BB974&lt;=1-SUM(RMDF!Z974,RMDF!AG974,RMDF!AN974,RMDF!AU974), RMDF!BB974=ROUND(RMDF!BB974,4))</f>
        <v>1</v>
      </c>
      <c r="AZ974" s="317">
        <f>RMDF!AZ974</f>
        <v>0</v>
      </c>
      <c r="BA974" s="318" t="str">
        <f>IF(AZ974=0,"",_xlfn.XLOOKUP(AZ974,StatePicklist!$1:$1,StatePicklist!$3:$3,"NA",0))</f>
        <v/>
      </c>
      <c r="BB974" s="297" t="str">
        <f ca="1">IF(RMDF!BA974="", "", IF(ISNUMBER(MATCH(RMDF!BA974, INDIRECT(BA974), 0)), "OK", "Invalid"))</f>
        <v/>
      </c>
      <c r="BC974" s="281"/>
      <c r="BD974" s="281"/>
      <c r="BE974" s="281"/>
      <c r="BF974" s="281" t="b">
        <f>AND(RMDF!BI974&gt;=0, RMDF!BI974&lt;=1-SUM(RMDF!Z974,RMDF!AG974,RMDF!AN974,RMDF!AU974,RMDF!BB974), RMDF!BI974=ROUND(RMDF!BI974,4))</f>
        <v>1</v>
      </c>
      <c r="BG974" s="317">
        <f>RMDF!BG974</f>
        <v>0</v>
      </c>
      <c r="BH974" s="318" t="str">
        <f>IF(BG974=0,"",_xlfn.XLOOKUP(BG974,StatePicklist!$1:$1,StatePicklist!$3:$3,"NA",0))</f>
        <v/>
      </c>
      <c r="BI974" s="297" t="str">
        <f ca="1">IF(RMDF!BH974="", "", IF(ISNUMBER(MATCH(RMDF!BH974, INDIRECT(BH974), 0)), "OK", "Invalid"))</f>
        <v/>
      </c>
      <c r="BJ974" s="281"/>
      <c r="BK974" s="281"/>
      <c r="BL974" s="281"/>
      <c r="BM974" s="281" t="b">
        <f>AND(RMDF!BP974&gt;=0, RMDF!BP974&lt;=1-SUM(RMDF!Z974,RMDF!AG974,RMDF!AN974,RMDF!AU974,RMDF!BB974,RMDF!BI974), RMDF!BP974=ROUND(RMDF!BP974,4))</f>
        <v>1</v>
      </c>
      <c r="BN974" s="317">
        <f>RMDF!BN974</f>
        <v>0</v>
      </c>
      <c r="BO974" s="318" t="str">
        <f>IF(BN974=0,"",_xlfn.XLOOKUP(BN974,StatePicklist!$1:$1,StatePicklist!$3:$3,"NA",0))</f>
        <v/>
      </c>
      <c r="BP974" s="297" t="str">
        <f ca="1">IF(RMDF!BO974="", "", IF(ISNUMBER(MATCH(RMDF!BO974, INDIRECT(BO974), 0)), "OK", "Invalid"))</f>
        <v/>
      </c>
      <c r="BQ974" s="281"/>
      <c r="BR974" s="281"/>
      <c r="BS974" s="281"/>
      <c r="BT974" s="281" t="b">
        <f>AND(RMDF!BW974&gt;=0, RMDF!BW974&lt;=1-SUM(RMDF!Z974,RMDF!AG974,RMDF!AN974,RMDF!AU974,RMDF!BB974,RMDF!BI974,RMDF!BP974), RMDF!BW974=ROUND(RMDF!BW974,4))</f>
        <v>1</v>
      </c>
      <c r="BU974" s="317">
        <f>RMDF!BU974</f>
        <v>0</v>
      </c>
      <c r="BV974" s="318" t="str">
        <f>IF(BU974=0,"",_xlfn.XLOOKUP(BU974,StatePicklist!$1:$1,StatePicklist!$3:$3,"NA",0))</f>
        <v/>
      </c>
      <c r="BW974" s="297" t="str">
        <f ca="1">IF(RMDF!BV974="", "", IF(ISNUMBER(MATCH(RMDF!BV974, INDIRECT(BV974), 0)), "OK", "Invalid"))</f>
        <v/>
      </c>
      <c r="BX974" s="281"/>
      <c r="BY974" s="281"/>
      <c r="BZ974" s="281"/>
      <c r="CA974" s="281" t="b">
        <f>AND(RMDF!CD974&gt;=0, RMDF!CD974&lt;=1-SUM(RMDF!Z974,RMDF!AG974,RMDF!AN974,RMDF!AU974,RMDF!BB974,RMDF!BI974,RMDF!BP974,RMDF!BW974), RMDF!CD974=ROUND(RMDF!CD974,4))</f>
        <v>1</v>
      </c>
      <c r="CB974" s="317">
        <f>RMDF!CB974</f>
        <v>0</v>
      </c>
      <c r="CC974" s="318" t="str">
        <f>IF(CB974=0,"",_xlfn.XLOOKUP(CB974,StatePicklist!$1:$1,StatePicklist!$3:$3,"NA",0))</f>
        <v/>
      </c>
      <c r="CD974" s="297" t="str">
        <f ca="1">IF(RMDF!CC974="", "", IF(ISNUMBER(MATCH(RMDF!CC974, INDIRECT(CC974), 0)), "OK", "Invalid"))</f>
        <v/>
      </c>
      <c r="CE974" s="281"/>
      <c r="CF974" s="281"/>
      <c r="CG974" s="281"/>
      <c r="CH974" s="281" t="b">
        <f>AND(RMDF!CK974&gt;=0, RMDF!CK974&lt;=1-SUM(RMDF!Z974,RMDF!AG974,RMDF!AN974,RMDF!AU974,RMDF!BB974,RMDF!BI974,RMDF!BP974,RMDF!BW974,RMDF!CD974), RMDF!CK974=ROUND(RMDF!CK974,4))</f>
        <v>1</v>
      </c>
      <c r="CI974" s="317">
        <f>RMDF!CI974</f>
        <v>0</v>
      </c>
      <c r="CJ974" s="318" t="str">
        <f>IF(CI974=0,"",_xlfn.XLOOKUP(CI974,StatePicklist!$1:$1,StatePicklist!$3:$3,"NA",0))</f>
        <v/>
      </c>
      <c r="CK974" s="297" t="str">
        <f ca="1">IF(RMDF!CJ974="", "", IF(ISNUMBER(MATCH(RMDF!CJ974, INDIRECT(CJ974), 0)), "OK", "Invalid"))</f>
        <v/>
      </c>
      <c r="CL974" s="281"/>
      <c r="CM974" s="281"/>
      <c r="CN974" s="281"/>
      <c r="CO974" s="281" t="b">
        <f>AND(RMDF!CR974&gt;=0, RMDF!CR974&lt;=1-SUM(RMDF!Z974,RMDF!AG974,RMDF!AN974,RMDF!AU974,RMDF!BB974,RMDF!BI974,RMDF!BP974,RMDF!BW974,RMDF!CD974,RMDF!CK974), RMDF!CR974=ROUND(RMDF!CR974,4))</f>
        <v>1</v>
      </c>
      <c r="CP974" s="317">
        <f>RMDF!CP974</f>
        <v>0</v>
      </c>
      <c r="CQ974" s="318" t="str">
        <f>IF(CP974=0,"",_xlfn.XLOOKUP(CP974,StatePicklist!$1:$1,StatePicklist!$3:$3,"NA",0))</f>
        <v/>
      </c>
      <c r="CR974" s="297" t="str">
        <f ca="1">IF(RMDF!CQ974="", "", IF(ISNUMBER(MATCH(RMDF!CQ974, INDIRECT(CQ974), 0)), "OK", "Invalid"))</f>
        <v/>
      </c>
      <c r="CS974" s="281"/>
      <c r="CT974" s="281"/>
      <c r="CU974" s="281"/>
      <c r="CV974" s="281" t="b">
        <f>AND(RMDF!CY974&gt;=0, RMDF!CY974&lt;=1-SUM(RMDF!Z974,RMDF!AG974,RMDF!AN974,RMDF!AU974,RMDF!BB974,RMDF!BI974,RMDF!BP974,RMDF!BW974,RMDF!CD974,RMDF!CK974,RMDF!CR974), RMDF!CY974=ROUND(RMDF!CY974,4))</f>
        <v>1</v>
      </c>
      <c r="CW974" s="317">
        <f>RMDF!CW974</f>
        <v>0</v>
      </c>
      <c r="CX974" s="318" t="str">
        <f>IF(CW974=0,"",_xlfn.XLOOKUP(CW974,StatePicklist!$1:$1,StatePicklist!$3:$3,"NA",0))</f>
        <v/>
      </c>
      <c r="CY974" s="297" t="str">
        <f ca="1">IF(RMDF!CX974="", "", IF(ISNUMBER(MATCH(RMDF!CX974, INDIRECT(CX974), 0)), "OK", "Invalid"))</f>
        <v/>
      </c>
      <c r="CZ974" s="281"/>
      <c r="DA974" s="281"/>
      <c r="DB974" s="281"/>
      <c r="DC974" s="281" t="b">
        <f>AND(RMDF!DF974&gt;=0, RMDF!DF974&lt;=1-SUM(RMDF!Z974,RMDF!AG974,RMDF!AN974,RMDF!AU974,RMDF!BB974,RMDF!BI974,RMDF!BP974,RMDF!BW974,RMDF!CD974,RMDF!CK974,RMDF!CR974,RMDF!CY974), RMDF!DF974=ROUND(RMDF!DF974,4))</f>
        <v>1</v>
      </c>
      <c r="DD974" s="317">
        <f>RMDF!DD974</f>
        <v>0</v>
      </c>
      <c r="DE974" s="318" t="str">
        <f>IF(DD974=0,"",_xlfn.XLOOKUP(DD974,StatePicklist!$1:$1,StatePicklist!$3:$3,"NA",0))</f>
        <v/>
      </c>
      <c r="DF974" s="297" t="str">
        <f ca="1">IF(RMDF!DE974="", "", IF(ISNUMBER(MATCH(RMDF!DE974, INDIRECT(DE974), 0)), "OK", "Invalid"))</f>
        <v/>
      </c>
      <c r="DG974" s="281"/>
      <c r="DH974" s="281"/>
      <c r="DI974" s="281"/>
      <c r="DJ974" s="281" t="b">
        <f>AND(RMDF!DM974&gt;=0, RMDF!DM974&lt;=1-SUM(RMDF!Z974,RMDF!AG974,RMDF!AN974,RMDF!AU974,RMDF!BB974,RMDF!BI974,RMDF!BP974,RMDF!BW974,RMDF!CD974,RMDF!CK974,RMDF!CR974,RMDF!CY974,RMDF!DF974), RMDF!DM974=ROUND(RMDF!DM974,4))</f>
        <v>1</v>
      </c>
      <c r="DK974" s="317">
        <f>RMDF!DK974</f>
        <v>0</v>
      </c>
      <c r="DL974" s="318" t="str">
        <f>IF(DK974=0,"",_xlfn.XLOOKUP(DK974,StatePicklist!$1:$1,StatePicklist!$3:$3,"NA",0))</f>
        <v/>
      </c>
      <c r="DM974" s="297" t="str">
        <f ca="1">IF(RMDF!DL974="", "", IF(ISNUMBER(MATCH(RMDF!DL974, INDIRECT(DL974), 0)), "OK", "Invalid"))</f>
        <v/>
      </c>
      <c r="DN974" s="281"/>
      <c r="DO974" s="281"/>
      <c r="DP974" s="281"/>
      <c r="DQ974" s="281" t="b">
        <f>AND(RMDF!DT974&gt;=0, RMDF!DT974&lt;=1-SUM(RMDF!Z974,RMDF!AG974,RMDF!AN974,RMDF!AU974,RMDF!BB974,RMDF!BI974,RMDF!BP974,RMDF!BW974,RMDF!CD974,RMDF!CK974,RMDF!CR974,RMDF!CY974,RMDF!DF974,RMDF!DM974), RMDF!DT974=ROUND(RMDF!DT974,4))</f>
        <v>1</v>
      </c>
      <c r="DR974" s="317">
        <f>RMDF!DR974</f>
        <v>0</v>
      </c>
      <c r="DS974" s="318" t="str">
        <f>IF(DR974=0,"",_xlfn.XLOOKUP(DR974,StatePicklist!$1:$1,StatePicklist!$3:$3,"NA",0))</f>
        <v/>
      </c>
      <c r="DT974" s="297" t="str">
        <f ca="1">IF(RMDF!DS974="", "", IF(ISNUMBER(MATCH(RMDF!DS974, INDIRECT(DS974), 0)), "OK", "Invalid"))</f>
        <v/>
      </c>
      <c r="DU974" s="281"/>
      <c r="DV974" s="281"/>
      <c r="DW974" s="281"/>
      <c r="DX974" s="281" t="b">
        <f>AND(RMDF!EA974&gt;=0, RMDF!EA974&lt;=1-SUM(RMDF!Z974,RMDF!AG974,RMDF!AN974,RMDF!AU974,RMDF!BB974,RMDF!BI974,RMDF!BP974,RMDF!BW974,RMDF!CD974,RMDF!CK974,RMDF!CR974,RMDF!CY974,RMDF!DF974,RMDF!DM974,RMDF!DT974), RMDF!EA974=ROUND(RMDF!EA974,4))</f>
        <v>1</v>
      </c>
      <c r="DY974" s="317">
        <f>RMDF!DY974</f>
        <v>0</v>
      </c>
      <c r="DZ974" s="318" t="str">
        <f>IF(DY974=0,"",_xlfn.XLOOKUP(DY974,StatePicklist!$1:$1,StatePicklist!$3:$3,"NA",0))</f>
        <v/>
      </c>
      <c r="EA974" s="297" t="str">
        <f ca="1">IF(RMDF!DZ974="", "", IF(ISNUMBER(MATCH(RMDF!DZ974, INDIRECT(DZ974), 0)), "OK", "Invalid"))</f>
        <v/>
      </c>
      <c r="EB974" s="281"/>
      <c r="EC974" s="281"/>
      <c r="ED974" s="281"/>
      <c r="EE974" s="281" t="b">
        <f>AND(RMDF!EH974&gt;=0, RMDF!EH974&lt;=1-SUM(RMDF!Z974,RMDF!AG974,RMDF!AN974,RMDF!AU974,RMDF!BB974,RMDF!BI974,RMDF!BP974,RMDF!BW974,RMDF!CD974,RMDF!CK974,RMDF!CR974,RMDF!CY974,RMDF!DF974,RMDF!DM974,RMDF!DT974,RMDF!EA974), RMDF!EH974=ROUND(RMDF!EH974,4))</f>
        <v>1</v>
      </c>
      <c r="EF974" s="317">
        <f>RMDF!EF974</f>
        <v>0</v>
      </c>
      <c r="EG974" s="318" t="str">
        <f>IF(EF974=0,"",_xlfn.XLOOKUP(EF974,StatePicklist!$1:$1,StatePicklist!$3:$3,"NA",0))</f>
        <v/>
      </c>
      <c r="EH974" s="297" t="str">
        <f ca="1">IF(RMDF!EG974="", "", IF(ISNUMBER(MATCH(RMDF!EG974, INDIRECT(EG974), 0)), "OK", "Invalid"))</f>
        <v/>
      </c>
      <c r="EI974" s="281"/>
      <c r="EJ974" s="281"/>
      <c r="EK974" s="281"/>
      <c r="EL974" s="281" t="b">
        <f>AND(RMDF!EO974&gt;=0, RMDF!EO974&lt;=1-SUM(RMDF!Z974,RMDF!AG974,RMDF!AN974,RMDF!AU974,RMDF!BB974,RMDF!BI974,RMDF!BP974,RMDF!BW974,RMDF!CD974,RMDF!CK974,RMDF!CR974,RMDF!CY974,RMDF!DF974,RMDF!DM974,RMDF!DT974,RMDF!EA974,RMDF!EH974), RMDF!EO974=ROUND(RMDF!EO974,4))</f>
        <v>1</v>
      </c>
      <c r="EM974" s="317">
        <f>RMDF!EM974</f>
        <v>0</v>
      </c>
      <c r="EN974" s="318" t="str">
        <f>IF(EM974=0,"",_xlfn.XLOOKUP(EM974,StatePicklist!$1:$1,StatePicklist!$3:$3,"NA",0))</f>
        <v/>
      </c>
      <c r="EO974" s="297" t="str">
        <f ca="1">IF(RMDF!EN974="", "", IF(ISNUMBER(MATCH(RMDF!EN974, INDIRECT(EN974), 0)), "OK", "Invalid"))</f>
        <v/>
      </c>
      <c r="EP974" s="281"/>
      <c r="EQ974" s="281"/>
      <c r="ER974" s="281"/>
      <c r="ES974" s="281" t="b">
        <f>AND(RMDF!EV974&gt;=0, RMDF!EV974&lt;=1-SUM(RMDF!Z974,RMDF!AG974,RMDF!AN974,RMDF!AU974,RMDF!BB974,RMDF!BI974,RMDF!BP974,RMDF!BW974,RMDF!CD974,RMDF!CK974,RMDF!CR974,RMDF!CY974,RMDF!DF974,RMDF!DM974,RMDF!DT974,RMDF!EA974,RMDF!EH974,RMDF!EO974), RMDF!EV974=ROUND(RMDF!EV974,4))</f>
        <v>1</v>
      </c>
      <c r="ET974" s="317">
        <f>RMDF!ET974</f>
        <v>0</v>
      </c>
      <c r="EU974" s="318" t="str">
        <f>IF(ET974=0,"",_xlfn.XLOOKUP(ET974,StatePicklist!$1:$1,StatePicklist!$3:$3,"NA",0))</f>
        <v/>
      </c>
      <c r="EV974" s="297" t="str">
        <f ca="1">IF(RMDF!EU974="", "", IF(ISNUMBER(MATCH(RMDF!EU974, INDIRECT(EU974), 0)), "OK", "Invalid"))</f>
        <v/>
      </c>
      <c r="EW974" s="281"/>
      <c r="EX974" s="281"/>
      <c r="EY974" s="281"/>
      <c r="EZ974" s="281" t="b">
        <f>AND(RMDF!FC974&gt;=0, RMDF!FC974&lt;=1-SUM(RMDF!Z974,RMDF!AG974,RMDF!AN974,RMDF!AU974,RMDF!BB974,RMDF!BI974,RMDF!BP974,RMDF!BW974,RMDF!CD974,RMDF!CK974,RMDF!CR974,RMDF!CY974,RMDF!DF974,RMDF!DM974,RMDF!DT974,RMDF!EA974,RMDF!EH974,RMDF!EO974,RMDF!EV974), RMDF!FC974=ROUND(RMDF!FC974,4))</f>
        <v>1</v>
      </c>
      <c r="FA974" s="317">
        <f>RMDF!FA974</f>
        <v>0</v>
      </c>
      <c r="FB974" s="318" t="str">
        <f>IF(FA974=0,"",_xlfn.XLOOKUP(FA974,StatePicklist!$1:$1,StatePicklist!$3:$3,"NA",0))</f>
        <v/>
      </c>
      <c r="FC974" s="297" t="str">
        <f ca="1">IF(RMDF!FB974="", "", IF(ISNUMBER(MATCH(RMDF!FB974, INDIRECT(FB974), 0)), "OK", "Invalid"))</f>
        <v/>
      </c>
    </row>
    <row r="975" spans="1:159" s="205" customFormat="1" ht="39.9" customHeight="1" x14ac:dyDescent="0.25">
      <c r="A975" s="206"/>
      <c r="B975" s="196"/>
      <c r="C975" s="197"/>
      <c r="D975" s="198"/>
      <c r="E975" s="199"/>
      <c r="F975" s="200"/>
      <c r="G975" s="201"/>
      <c r="H975" s="292"/>
      <c r="I975" s="305">
        <f>RMDF!I975</f>
        <v>0</v>
      </c>
      <c r="J975" s="305" t="str">
        <f>IF(I975=ProductCode!$B$30,"PDReclPost",IF(OR(I975=ProductCode!$C$30,I975=ProductCode!$E$30,I975=ProductCode!$G$30),"PDPreCon",IF(OR(I975=ProductCode!$D$30,I975=ProductCode!$F$30),"PDNotReclPost","")))</f>
        <v/>
      </c>
      <c r="K975" s="305" t="str">
        <f t="shared" si="51"/>
        <v/>
      </c>
      <c r="L975" s="289"/>
      <c r="M975" s="305" t="str">
        <f t="shared" si="51"/>
        <v/>
      </c>
      <c r="N975" s="289" t="b">
        <f>AND(RMDF!N975&gt;=0, RMDF!N975&lt;=1-RMDF!L975, RMDF!N975=ROUND(RMDF!N975,4))</f>
        <v>1</v>
      </c>
      <c r="O975" s="286" t="str">
        <f>IF(P975="","",IF(I975="","",IF(LEFT(I975,13)="Reclaimed pos",RawMaterialCode!$E$569,RawMaterialCode!$E$568)))</f>
        <v>Reclaimed pre-consumer mixed fibers (RM0578)</v>
      </c>
      <c r="P975" s="295">
        <f t="shared" si="52"/>
        <v>1</v>
      </c>
      <c r="Q975" s="202"/>
      <c r="R975" s="203"/>
      <c r="S975" s="204" t="str">
        <f t="shared" si="53"/>
        <v/>
      </c>
      <c r="T975" s="281"/>
      <c r="U975" s="281"/>
      <c r="V975" s="281"/>
      <c r="W975" s="281"/>
      <c r="X975" s="317">
        <f>RMDF!X975</f>
        <v>0</v>
      </c>
      <c r="Y975" s="318" t="str">
        <f>IF(X975=0,"",_xlfn.XLOOKUP(X975,StatePicklist!$1:$1,StatePicklist!$3:$3,"NA",0))</f>
        <v/>
      </c>
      <c r="Z975" s="297" t="str">
        <f ca="1">IF(RMDF!Y975="", "", IF(ISNUMBER(MATCH(RMDF!Y975, INDIRECT(Y975), 0)), "OK", "Invalid"))</f>
        <v/>
      </c>
      <c r="AA975" s="281"/>
      <c r="AB975" s="281"/>
      <c r="AC975" s="281"/>
      <c r="AD975" s="281" t="b">
        <f>AND(RMDF!AG975&gt;=0, RMDF!AG975&lt;=1-RMDF!Z975, RMDF!AG975=ROUND(RMDF!AG975,4))</f>
        <v>1</v>
      </c>
      <c r="AE975" s="317">
        <f>RMDF!AE975</f>
        <v>0</v>
      </c>
      <c r="AF975" s="318" t="str">
        <f>IF(AE975=0,"",_xlfn.XLOOKUP(AE975,StatePicklist!$1:$1,StatePicklist!$3:$3,"NA",0))</f>
        <v/>
      </c>
      <c r="AG975" s="297" t="str">
        <f ca="1">IF(RMDF!AF975="", "", IF(ISNUMBER(MATCH(RMDF!AF975, INDIRECT(AF975), 0)), "OK", "Invalid"))</f>
        <v/>
      </c>
      <c r="AH975" s="281"/>
      <c r="AI975" s="281"/>
      <c r="AJ975" s="281"/>
      <c r="AK975" s="281" t="b">
        <f>AND(RMDF!AN975&gt;=0, RMDF!AN975&lt;=1-SUM(RMDF!Z975,RMDF!AG975), RMDF!AN975=ROUND(RMDF!AN975,4))</f>
        <v>1</v>
      </c>
      <c r="AL975" s="317">
        <f>RMDF!AL975</f>
        <v>0</v>
      </c>
      <c r="AM975" s="318" t="str">
        <f>IF(AL975=0,"",_xlfn.XLOOKUP(AL975,StatePicklist!$1:$1,StatePicklist!$3:$3,"NA",0))</f>
        <v/>
      </c>
      <c r="AN975" s="297" t="str">
        <f ca="1">IF(RMDF!AM975="", "", IF(ISNUMBER(MATCH(RMDF!AM975, INDIRECT(AM975), 0)), "OK", "Invalid"))</f>
        <v/>
      </c>
      <c r="AO975" s="281"/>
      <c r="AP975" s="281"/>
      <c r="AQ975" s="281"/>
      <c r="AR975" s="281" t="b">
        <f>AND(RMDF!AU975&gt;=0, RMDF!AU975&lt;=1-SUM(RMDF!Z975,RMDF!AG975,RMDF!AN975), RMDF!AU975=ROUND(RMDF!AU975,4))</f>
        <v>1</v>
      </c>
      <c r="AS975" s="317">
        <f>RMDF!AS975</f>
        <v>0</v>
      </c>
      <c r="AT975" s="318" t="str">
        <f>IF(AS975=0,"",_xlfn.XLOOKUP(AS975,StatePicklist!$1:$1,StatePicklist!$3:$3,"NA",0))</f>
        <v/>
      </c>
      <c r="AU975" s="297" t="str">
        <f ca="1">IF(RMDF!AT975="", "", IF(ISNUMBER(MATCH(RMDF!AT975, INDIRECT(AT975), 0)), "OK", "Invalid"))</f>
        <v/>
      </c>
      <c r="AV975" s="281"/>
      <c r="AW975" s="281"/>
      <c r="AX975" s="281"/>
      <c r="AY975" s="281" t="b">
        <f>AND(RMDF!BB975&gt;=0, RMDF!BB975&lt;=1-SUM(RMDF!Z975,RMDF!AG975,RMDF!AN975,RMDF!AU975), RMDF!BB975=ROUND(RMDF!BB975,4))</f>
        <v>1</v>
      </c>
      <c r="AZ975" s="317">
        <f>RMDF!AZ975</f>
        <v>0</v>
      </c>
      <c r="BA975" s="318" t="str">
        <f>IF(AZ975=0,"",_xlfn.XLOOKUP(AZ975,StatePicklist!$1:$1,StatePicklist!$3:$3,"NA",0))</f>
        <v/>
      </c>
      <c r="BB975" s="297" t="str">
        <f ca="1">IF(RMDF!BA975="", "", IF(ISNUMBER(MATCH(RMDF!BA975, INDIRECT(BA975), 0)), "OK", "Invalid"))</f>
        <v/>
      </c>
      <c r="BC975" s="281"/>
      <c r="BD975" s="281"/>
      <c r="BE975" s="281"/>
      <c r="BF975" s="281" t="b">
        <f>AND(RMDF!BI975&gt;=0, RMDF!BI975&lt;=1-SUM(RMDF!Z975,RMDF!AG975,RMDF!AN975,RMDF!AU975,RMDF!BB975), RMDF!BI975=ROUND(RMDF!BI975,4))</f>
        <v>1</v>
      </c>
      <c r="BG975" s="317">
        <f>RMDF!BG975</f>
        <v>0</v>
      </c>
      <c r="BH975" s="318" t="str">
        <f>IF(BG975=0,"",_xlfn.XLOOKUP(BG975,StatePicklist!$1:$1,StatePicklist!$3:$3,"NA",0))</f>
        <v/>
      </c>
      <c r="BI975" s="297" t="str">
        <f ca="1">IF(RMDF!BH975="", "", IF(ISNUMBER(MATCH(RMDF!BH975, INDIRECT(BH975), 0)), "OK", "Invalid"))</f>
        <v/>
      </c>
      <c r="BJ975" s="281"/>
      <c r="BK975" s="281"/>
      <c r="BL975" s="281"/>
      <c r="BM975" s="281" t="b">
        <f>AND(RMDF!BP975&gt;=0, RMDF!BP975&lt;=1-SUM(RMDF!Z975,RMDF!AG975,RMDF!AN975,RMDF!AU975,RMDF!BB975,RMDF!BI975), RMDF!BP975=ROUND(RMDF!BP975,4))</f>
        <v>1</v>
      </c>
      <c r="BN975" s="317">
        <f>RMDF!BN975</f>
        <v>0</v>
      </c>
      <c r="BO975" s="318" t="str">
        <f>IF(BN975=0,"",_xlfn.XLOOKUP(BN975,StatePicklist!$1:$1,StatePicklist!$3:$3,"NA",0))</f>
        <v/>
      </c>
      <c r="BP975" s="297" t="str">
        <f ca="1">IF(RMDF!BO975="", "", IF(ISNUMBER(MATCH(RMDF!BO975, INDIRECT(BO975), 0)), "OK", "Invalid"))</f>
        <v/>
      </c>
      <c r="BQ975" s="281"/>
      <c r="BR975" s="281"/>
      <c r="BS975" s="281"/>
      <c r="BT975" s="281" t="b">
        <f>AND(RMDF!BW975&gt;=0, RMDF!BW975&lt;=1-SUM(RMDF!Z975,RMDF!AG975,RMDF!AN975,RMDF!AU975,RMDF!BB975,RMDF!BI975,RMDF!BP975), RMDF!BW975=ROUND(RMDF!BW975,4))</f>
        <v>1</v>
      </c>
      <c r="BU975" s="317">
        <f>RMDF!BU975</f>
        <v>0</v>
      </c>
      <c r="BV975" s="318" t="str">
        <f>IF(BU975=0,"",_xlfn.XLOOKUP(BU975,StatePicklist!$1:$1,StatePicklist!$3:$3,"NA",0))</f>
        <v/>
      </c>
      <c r="BW975" s="297" t="str">
        <f ca="1">IF(RMDF!BV975="", "", IF(ISNUMBER(MATCH(RMDF!BV975, INDIRECT(BV975), 0)), "OK", "Invalid"))</f>
        <v/>
      </c>
      <c r="BX975" s="281"/>
      <c r="BY975" s="281"/>
      <c r="BZ975" s="281"/>
      <c r="CA975" s="281" t="b">
        <f>AND(RMDF!CD975&gt;=0, RMDF!CD975&lt;=1-SUM(RMDF!Z975,RMDF!AG975,RMDF!AN975,RMDF!AU975,RMDF!BB975,RMDF!BI975,RMDF!BP975,RMDF!BW975), RMDF!CD975=ROUND(RMDF!CD975,4))</f>
        <v>1</v>
      </c>
      <c r="CB975" s="317">
        <f>RMDF!CB975</f>
        <v>0</v>
      </c>
      <c r="CC975" s="318" t="str">
        <f>IF(CB975=0,"",_xlfn.XLOOKUP(CB975,StatePicklist!$1:$1,StatePicklist!$3:$3,"NA",0))</f>
        <v/>
      </c>
      <c r="CD975" s="297" t="str">
        <f ca="1">IF(RMDF!CC975="", "", IF(ISNUMBER(MATCH(RMDF!CC975, INDIRECT(CC975), 0)), "OK", "Invalid"))</f>
        <v/>
      </c>
      <c r="CE975" s="281"/>
      <c r="CF975" s="281"/>
      <c r="CG975" s="281"/>
      <c r="CH975" s="281" t="b">
        <f>AND(RMDF!CK975&gt;=0, RMDF!CK975&lt;=1-SUM(RMDF!Z975,RMDF!AG975,RMDF!AN975,RMDF!AU975,RMDF!BB975,RMDF!BI975,RMDF!BP975,RMDF!BW975,RMDF!CD975), RMDF!CK975=ROUND(RMDF!CK975,4))</f>
        <v>1</v>
      </c>
      <c r="CI975" s="317">
        <f>RMDF!CI975</f>
        <v>0</v>
      </c>
      <c r="CJ975" s="318" t="str">
        <f>IF(CI975=0,"",_xlfn.XLOOKUP(CI975,StatePicklist!$1:$1,StatePicklist!$3:$3,"NA",0))</f>
        <v/>
      </c>
      <c r="CK975" s="297" t="str">
        <f ca="1">IF(RMDF!CJ975="", "", IF(ISNUMBER(MATCH(RMDF!CJ975, INDIRECT(CJ975), 0)), "OK", "Invalid"))</f>
        <v/>
      </c>
      <c r="CL975" s="281"/>
      <c r="CM975" s="281"/>
      <c r="CN975" s="281"/>
      <c r="CO975" s="281" t="b">
        <f>AND(RMDF!CR975&gt;=0, RMDF!CR975&lt;=1-SUM(RMDF!Z975,RMDF!AG975,RMDF!AN975,RMDF!AU975,RMDF!BB975,RMDF!BI975,RMDF!BP975,RMDF!BW975,RMDF!CD975,RMDF!CK975), RMDF!CR975=ROUND(RMDF!CR975,4))</f>
        <v>1</v>
      </c>
      <c r="CP975" s="317">
        <f>RMDF!CP975</f>
        <v>0</v>
      </c>
      <c r="CQ975" s="318" t="str">
        <f>IF(CP975=0,"",_xlfn.XLOOKUP(CP975,StatePicklist!$1:$1,StatePicklist!$3:$3,"NA",0))</f>
        <v/>
      </c>
      <c r="CR975" s="297" t="str">
        <f ca="1">IF(RMDF!CQ975="", "", IF(ISNUMBER(MATCH(RMDF!CQ975, INDIRECT(CQ975), 0)), "OK", "Invalid"))</f>
        <v/>
      </c>
      <c r="CS975" s="281"/>
      <c r="CT975" s="281"/>
      <c r="CU975" s="281"/>
      <c r="CV975" s="281" t="b">
        <f>AND(RMDF!CY975&gt;=0, RMDF!CY975&lt;=1-SUM(RMDF!Z975,RMDF!AG975,RMDF!AN975,RMDF!AU975,RMDF!BB975,RMDF!BI975,RMDF!BP975,RMDF!BW975,RMDF!CD975,RMDF!CK975,RMDF!CR975), RMDF!CY975=ROUND(RMDF!CY975,4))</f>
        <v>1</v>
      </c>
      <c r="CW975" s="317">
        <f>RMDF!CW975</f>
        <v>0</v>
      </c>
      <c r="CX975" s="318" t="str">
        <f>IF(CW975=0,"",_xlfn.XLOOKUP(CW975,StatePicklist!$1:$1,StatePicklist!$3:$3,"NA",0))</f>
        <v/>
      </c>
      <c r="CY975" s="297" t="str">
        <f ca="1">IF(RMDF!CX975="", "", IF(ISNUMBER(MATCH(RMDF!CX975, INDIRECT(CX975), 0)), "OK", "Invalid"))</f>
        <v/>
      </c>
      <c r="CZ975" s="281"/>
      <c r="DA975" s="281"/>
      <c r="DB975" s="281"/>
      <c r="DC975" s="281" t="b">
        <f>AND(RMDF!DF975&gt;=0, RMDF!DF975&lt;=1-SUM(RMDF!Z975,RMDF!AG975,RMDF!AN975,RMDF!AU975,RMDF!BB975,RMDF!BI975,RMDF!BP975,RMDF!BW975,RMDF!CD975,RMDF!CK975,RMDF!CR975,RMDF!CY975), RMDF!DF975=ROUND(RMDF!DF975,4))</f>
        <v>1</v>
      </c>
      <c r="DD975" s="317">
        <f>RMDF!DD975</f>
        <v>0</v>
      </c>
      <c r="DE975" s="318" t="str">
        <f>IF(DD975=0,"",_xlfn.XLOOKUP(DD975,StatePicklist!$1:$1,StatePicklist!$3:$3,"NA",0))</f>
        <v/>
      </c>
      <c r="DF975" s="297" t="str">
        <f ca="1">IF(RMDF!DE975="", "", IF(ISNUMBER(MATCH(RMDF!DE975, INDIRECT(DE975), 0)), "OK", "Invalid"))</f>
        <v/>
      </c>
      <c r="DG975" s="281"/>
      <c r="DH975" s="281"/>
      <c r="DI975" s="281"/>
      <c r="DJ975" s="281" t="b">
        <f>AND(RMDF!DM975&gt;=0, RMDF!DM975&lt;=1-SUM(RMDF!Z975,RMDF!AG975,RMDF!AN975,RMDF!AU975,RMDF!BB975,RMDF!BI975,RMDF!BP975,RMDF!BW975,RMDF!CD975,RMDF!CK975,RMDF!CR975,RMDF!CY975,RMDF!DF975), RMDF!DM975=ROUND(RMDF!DM975,4))</f>
        <v>1</v>
      </c>
      <c r="DK975" s="317">
        <f>RMDF!DK975</f>
        <v>0</v>
      </c>
      <c r="DL975" s="318" t="str">
        <f>IF(DK975=0,"",_xlfn.XLOOKUP(DK975,StatePicklist!$1:$1,StatePicklist!$3:$3,"NA",0))</f>
        <v/>
      </c>
      <c r="DM975" s="297" t="str">
        <f ca="1">IF(RMDF!DL975="", "", IF(ISNUMBER(MATCH(RMDF!DL975, INDIRECT(DL975), 0)), "OK", "Invalid"))</f>
        <v/>
      </c>
      <c r="DN975" s="281"/>
      <c r="DO975" s="281"/>
      <c r="DP975" s="281"/>
      <c r="DQ975" s="281" t="b">
        <f>AND(RMDF!DT975&gt;=0, RMDF!DT975&lt;=1-SUM(RMDF!Z975,RMDF!AG975,RMDF!AN975,RMDF!AU975,RMDF!BB975,RMDF!BI975,RMDF!BP975,RMDF!BW975,RMDF!CD975,RMDF!CK975,RMDF!CR975,RMDF!CY975,RMDF!DF975,RMDF!DM975), RMDF!DT975=ROUND(RMDF!DT975,4))</f>
        <v>1</v>
      </c>
      <c r="DR975" s="317">
        <f>RMDF!DR975</f>
        <v>0</v>
      </c>
      <c r="DS975" s="318" t="str">
        <f>IF(DR975=0,"",_xlfn.XLOOKUP(DR975,StatePicklist!$1:$1,StatePicklist!$3:$3,"NA",0))</f>
        <v/>
      </c>
      <c r="DT975" s="297" t="str">
        <f ca="1">IF(RMDF!DS975="", "", IF(ISNUMBER(MATCH(RMDF!DS975, INDIRECT(DS975), 0)), "OK", "Invalid"))</f>
        <v/>
      </c>
      <c r="DU975" s="281"/>
      <c r="DV975" s="281"/>
      <c r="DW975" s="281"/>
      <c r="DX975" s="281" t="b">
        <f>AND(RMDF!EA975&gt;=0, RMDF!EA975&lt;=1-SUM(RMDF!Z975,RMDF!AG975,RMDF!AN975,RMDF!AU975,RMDF!BB975,RMDF!BI975,RMDF!BP975,RMDF!BW975,RMDF!CD975,RMDF!CK975,RMDF!CR975,RMDF!CY975,RMDF!DF975,RMDF!DM975,RMDF!DT975), RMDF!EA975=ROUND(RMDF!EA975,4))</f>
        <v>1</v>
      </c>
      <c r="DY975" s="317">
        <f>RMDF!DY975</f>
        <v>0</v>
      </c>
      <c r="DZ975" s="318" t="str">
        <f>IF(DY975=0,"",_xlfn.XLOOKUP(DY975,StatePicklist!$1:$1,StatePicklist!$3:$3,"NA",0))</f>
        <v/>
      </c>
      <c r="EA975" s="297" t="str">
        <f ca="1">IF(RMDF!DZ975="", "", IF(ISNUMBER(MATCH(RMDF!DZ975, INDIRECT(DZ975), 0)), "OK", "Invalid"))</f>
        <v/>
      </c>
      <c r="EB975" s="281"/>
      <c r="EC975" s="281"/>
      <c r="ED975" s="281"/>
      <c r="EE975" s="281" t="b">
        <f>AND(RMDF!EH975&gt;=0, RMDF!EH975&lt;=1-SUM(RMDF!Z975,RMDF!AG975,RMDF!AN975,RMDF!AU975,RMDF!BB975,RMDF!BI975,RMDF!BP975,RMDF!BW975,RMDF!CD975,RMDF!CK975,RMDF!CR975,RMDF!CY975,RMDF!DF975,RMDF!DM975,RMDF!DT975,RMDF!EA975), RMDF!EH975=ROUND(RMDF!EH975,4))</f>
        <v>1</v>
      </c>
      <c r="EF975" s="317">
        <f>RMDF!EF975</f>
        <v>0</v>
      </c>
      <c r="EG975" s="318" t="str">
        <f>IF(EF975=0,"",_xlfn.XLOOKUP(EF975,StatePicklist!$1:$1,StatePicklist!$3:$3,"NA",0))</f>
        <v/>
      </c>
      <c r="EH975" s="297" t="str">
        <f ca="1">IF(RMDF!EG975="", "", IF(ISNUMBER(MATCH(RMDF!EG975, INDIRECT(EG975), 0)), "OK", "Invalid"))</f>
        <v/>
      </c>
      <c r="EI975" s="281"/>
      <c r="EJ975" s="281"/>
      <c r="EK975" s="281"/>
      <c r="EL975" s="281" t="b">
        <f>AND(RMDF!EO975&gt;=0, RMDF!EO975&lt;=1-SUM(RMDF!Z975,RMDF!AG975,RMDF!AN975,RMDF!AU975,RMDF!BB975,RMDF!BI975,RMDF!BP975,RMDF!BW975,RMDF!CD975,RMDF!CK975,RMDF!CR975,RMDF!CY975,RMDF!DF975,RMDF!DM975,RMDF!DT975,RMDF!EA975,RMDF!EH975), RMDF!EO975=ROUND(RMDF!EO975,4))</f>
        <v>1</v>
      </c>
      <c r="EM975" s="317">
        <f>RMDF!EM975</f>
        <v>0</v>
      </c>
      <c r="EN975" s="318" t="str">
        <f>IF(EM975=0,"",_xlfn.XLOOKUP(EM975,StatePicklist!$1:$1,StatePicklist!$3:$3,"NA",0))</f>
        <v/>
      </c>
      <c r="EO975" s="297" t="str">
        <f ca="1">IF(RMDF!EN975="", "", IF(ISNUMBER(MATCH(RMDF!EN975, INDIRECT(EN975), 0)), "OK", "Invalid"))</f>
        <v/>
      </c>
      <c r="EP975" s="281"/>
      <c r="EQ975" s="281"/>
      <c r="ER975" s="283"/>
      <c r="ES975" s="281" t="b">
        <f>AND(RMDF!EV975&gt;=0, RMDF!EV975&lt;=1-SUM(RMDF!Z975,RMDF!AG975,RMDF!AN975,RMDF!AU975,RMDF!BB975,RMDF!BI975,RMDF!BP975,RMDF!BW975,RMDF!CD975,RMDF!CK975,RMDF!CR975,RMDF!CY975,RMDF!DF975,RMDF!DM975,RMDF!DT975,RMDF!EA975,RMDF!EH975,RMDF!EO975), RMDF!EV975=ROUND(RMDF!EV975,4))</f>
        <v>1</v>
      </c>
      <c r="ET975" s="317">
        <f>RMDF!ET975</f>
        <v>0</v>
      </c>
      <c r="EU975" s="318" t="str">
        <f>IF(ET975=0,"",_xlfn.XLOOKUP(ET975,StatePicklist!$1:$1,StatePicklist!$3:$3,"NA",0))</f>
        <v/>
      </c>
      <c r="EV975" s="297" t="str">
        <f ca="1">IF(RMDF!EU975="", "", IF(ISNUMBER(MATCH(RMDF!EU975, INDIRECT(EU975), 0)), "OK", "Invalid"))</f>
        <v/>
      </c>
      <c r="EW975" s="281"/>
      <c r="EX975" s="281"/>
      <c r="EY975" s="281"/>
      <c r="EZ975" s="281" t="b">
        <f>AND(RMDF!FC975&gt;=0, RMDF!FC975&lt;=1-SUM(RMDF!Z975,RMDF!AG975,RMDF!AN975,RMDF!AU975,RMDF!BB975,RMDF!BI975,RMDF!BP975,RMDF!BW975,RMDF!CD975,RMDF!CK975,RMDF!CR975,RMDF!CY975,RMDF!DF975,RMDF!DM975,RMDF!DT975,RMDF!EA975,RMDF!EH975,RMDF!EO975,RMDF!EV975), RMDF!FC975=ROUND(RMDF!FC975,4))</f>
        <v>1</v>
      </c>
      <c r="FA975" s="317">
        <f>RMDF!FA975</f>
        <v>0</v>
      </c>
      <c r="FB975" s="318" t="str">
        <f>IF(FA975=0,"",_xlfn.XLOOKUP(FA975,StatePicklist!$1:$1,StatePicklist!$3:$3,"NA",0))</f>
        <v/>
      </c>
      <c r="FC975" s="297" t="str">
        <f ca="1">IF(RMDF!FB975="", "", IF(ISNUMBER(MATCH(RMDF!FB975, INDIRECT(FB975), 0)), "OK", "Invalid"))</f>
        <v/>
      </c>
    </row>
    <row r="976" spans="1:159" s="205" customFormat="1" ht="39.9" customHeight="1" x14ac:dyDescent="0.25">
      <c r="A976" s="206"/>
      <c r="B976" s="196"/>
      <c r="C976" s="197"/>
      <c r="D976" s="198"/>
      <c r="E976" s="199"/>
      <c r="F976" s="200"/>
      <c r="G976" s="201"/>
      <c r="H976" s="292"/>
      <c r="I976" s="305">
        <f>RMDF!I976</f>
        <v>0</v>
      </c>
      <c r="J976" s="305" t="str">
        <f>IF(I976=ProductCode!$B$30,"PDReclPost",IF(OR(I976=ProductCode!$C$30,I976=ProductCode!$E$30,I976=ProductCode!$G$30),"PDPreCon",IF(OR(I976=ProductCode!$D$30,I976=ProductCode!$F$30),"PDNotReclPost","")))</f>
        <v/>
      </c>
      <c r="K976" s="305" t="str">
        <f t="shared" si="51"/>
        <v/>
      </c>
      <c r="L976" s="289"/>
      <c r="M976" s="305" t="str">
        <f t="shared" si="51"/>
        <v/>
      </c>
      <c r="N976" s="289" t="b">
        <f>AND(RMDF!N976&gt;=0, RMDF!N976&lt;=1-RMDF!L976, RMDF!N976=ROUND(RMDF!N976,4))</f>
        <v>1</v>
      </c>
      <c r="O976" s="286" t="str">
        <f>IF(P976="","",IF(I976="","",IF(LEFT(I976,13)="Reclaimed pos",RawMaterialCode!$E$569,RawMaterialCode!$E$568)))</f>
        <v>Reclaimed pre-consumer mixed fibers (RM0578)</v>
      </c>
      <c r="P976" s="295">
        <f t="shared" si="52"/>
        <v>1</v>
      </c>
      <c r="Q976" s="202"/>
      <c r="R976" s="203"/>
      <c r="S976" s="204" t="str">
        <f t="shared" si="53"/>
        <v/>
      </c>
      <c r="T976" s="281"/>
      <c r="U976" s="281"/>
      <c r="V976" s="281"/>
      <c r="W976" s="281"/>
      <c r="X976" s="317">
        <f>RMDF!X976</f>
        <v>0</v>
      </c>
      <c r="Y976" s="318" t="str">
        <f>IF(X976=0,"",_xlfn.XLOOKUP(X976,StatePicklist!$1:$1,StatePicklist!$3:$3,"NA",0))</f>
        <v/>
      </c>
      <c r="Z976" s="297" t="str">
        <f ca="1">IF(RMDF!Y976="", "", IF(ISNUMBER(MATCH(RMDF!Y976, INDIRECT(Y976), 0)), "OK", "Invalid"))</f>
        <v/>
      </c>
      <c r="AA976" s="281"/>
      <c r="AB976" s="281"/>
      <c r="AC976" s="281"/>
      <c r="AD976" s="281" t="b">
        <f>AND(RMDF!AG976&gt;=0, RMDF!AG976&lt;=1-RMDF!Z976, RMDF!AG976=ROUND(RMDF!AG976,4))</f>
        <v>1</v>
      </c>
      <c r="AE976" s="317">
        <f>RMDF!AE976</f>
        <v>0</v>
      </c>
      <c r="AF976" s="318" t="str">
        <f>IF(AE976=0,"",_xlfn.XLOOKUP(AE976,StatePicklist!$1:$1,StatePicklist!$3:$3,"NA",0))</f>
        <v/>
      </c>
      <c r="AG976" s="297" t="str">
        <f ca="1">IF(RMDF!AF976="", "", IF(ISNUMBER(MATCH(RMDF!AF976, INDIRECT(AF976), 0)), "OK", "Invalid"))</f>
        <v/>
      </c>
      <c r="AH976" s="281"/>
      <c r="AI976" s="281"/>
      <c r="AJ976" s="281"/>
      <c r="AK976" s="281" t="b">
        <f>AND(RMDF!AN976&gt;=0, RMDF!AN976&lt;=1-SUM(RMDF!Z976,RMDF!AG976), RMDF!AN976=ROUND(RMDF!AN976,4))</f>
        <v>1</v>
      </c>
      <c r="AL976" s="317">
        <f>RMDF!AL976</f>
        <v>0</v>
      </c>
      <c r="AM976" s="318" t="str">
        <f>IF(AL976=0,"",_xlfn.XLOOKUP(AL976,StatePicklist!$1:$1,StatePicklist!$3:$3,"NA",0))</f>
        <v/>
      </c>
      <c r="AN976" s="297" t="str">
        <f ca="1">IF(RMDF!AM976="", "", IF(ISNUMBER(MATCH(RMDF!AM976, INDIRECT(AM976), 0)), "OK", "Invalid"))</f>
        <v/>
      </c>
      <c r="AO976" s="281"/>
      <c r="AP976" s="281"/>
      <c r="AQ976" s="281"/>
      <c r="AR976" s="281" t="b">
        <f>AND(RMDF!AU976&gt;=0, RMDF!AU976&lt;=1-SUM(RMDF!Z976,RMDF!AG976,RMDF!AN976), RMDF!AU976=ROUND(RMDF!AU976,4))</f>
        <v>1</v>
      </c>
      <c r="AS976" s="317">
        <f>RMDF!AS976</f>
        <v>0</v>
      </c>
      <c r="AT976" s="318" t="str">
        <f>IF(AS976=0,"",_xlfn.XLOOKUP(AS976,StatePicklist!$1:$1,StatePicklist!$3:$3,"NA",0))</f>
        <v/>
      </c>
      <c r="AU976" s="297" t="str">
        <f ca="1">IF(RMDF!AT976="", "", IF(ISNUMBER(MATCH(RMDF!AT976, INDIRECT(AT976), 0)), "OK", "Invalid"))</f>
        <v/>
      </c>
      <c r="AV976" s="281"/>
      <c r="AW976" s="281"/>
      <c r="AX976" s="281"/>
      <c r="AY976" s="281" t="b">
        <f>AND(RMDF!BB976&gt;=0, RMDF!BB976&lt;=1-SUM(RMDF!Z976,RMDF!AG976,RMDF!AN976,RMDF!AU976), RMDF!BB976=ROUND(RMDF!BB976,4))</f>
        <v>1</v>
      </c>
      <c r="AZ976" s="317">
        <f>RMDF!AZ976</f>
        <v>0</v>
      </c>
      <c r="BA976" s="318" t="str">
        <f>IF(AZ976=0,"",_xlfn.XLOOKUP(AZ976,StatePicklist!$1:$1,StatePicklist!$3:$3,"NA",0))</f>
        <v/>
      </c>
      <c r="BB976" s="297" t="str">
        <f ca="1">IF(RMDF!BA976="", "", IF(ISNUMBER(MATCH(RMDF!BA976, INDIRECT(BA976), 0)), "OK", "Invalid"))</f>
        <v/>
      </c>
      <c r="BC976" s="281"/>
      <c r="BD976" s="281"/>
      <c r="BE976" s="281"/>
      <c r="BF976" s="281" t="b">
        <f>AND(RMDF!BI976&gt;=0, RMDF!BI976&lt;=1-SUM(RMDF!Z976,RMDF!AG976,RMDF!AN976,RMDF!AU976,RMDF!BB976), RMDF!BI976=ROUND(RMDF!BI976,4))</f>
        <v>1</v>
      </c>
      <c r="BG976" s="317">
        <f>RMDF!BG976</f>
        <v>0</v>
      </c>
      <c r="BH976" s="318" t="str">
        <f>IF(BG976=0,"",_xlfn.XLOOKUP(BG976,StatePicklist!$1:$1,StatePicklist!$3:$3,"NA",0))</f>
        <v/>
      </c>
      <c r="BI976" s="297" t="str">
        <f ca="1">IF(RMDF!BH976="", "", IF(ISNUMBER(MATCH(RMDF!BH976, INDIRECT(BH976), 0)), "OK", "Invalid"))</f>
        <v/>
      </c>
      <c r="BJ976" s="281"/>
      <c r="BK976" s="281"/>
      <c r="BL976" s="281"/>
      <c r="BM976" s="281" t="b">
        <f>AND(RMDF!BP976&gt;=0, RMDF!BP976&lt;=1-SUM(RMDF!Z976,RMDF!AG976,RMDF!AN976,RMDF!AU976,RMDF!BB976,RMDF!BI976), RMDF!BP976=ROUND(RMDF!BP976,4))</f>
        <v>1</v>
      </c>
      <c r="BN976" s="317">
        <f>RMDF!BN976</f>
        <v>0</v>
      </c>
      <c r="BO976" s="318" t="str">
        <f>IF(BN976=0,"",_xlfn.XLOOKUP(BN976,StatePicklist!$1:$1,StatePicklist!$3:$3,"NA",0))</f>
        <v/>
      </c>
      <c r="BP976" s="297" t="str">
        <f ca="1">IF(RMDF!BO976="", "", IF(ISNUMBER(MATCH(RMDF!BO976, INDIRECT(BO976), 0)), "OK", "Invalid"))</f>
        <v/>
      </c>
      <c r="BQ976" s="281"/>
      <c r="BR976" s="281"/>
      <c r="BS976" s="281"/>
      <c r="BT976" s="281" t="b">
        <f>AND(RMDF!BW976&gt;=0, RMDF!BW976&lt;=1-SUM(RMDF!Z976,RMDF!AG976,RMDF!AN976,RMDF!AU976,RMDF!BB976,RMDF!BI976,RMDF!BP976), RMDF!BW976=ROUND(RMDF!BW976,4))</f>
        <v>1</v>
      </c>
      <c r="BU976" s="317">
        <f>RMDF!BU976</f>
        <v>0</v>
      </c>
      <c r="BV976" s="318" t="str">
        <f>IF(BU976=0,"",_xlfn.XLOOKUP(BU976,StatePicklist!$1:$1,StatePicklist!$3:$3,"NA",0))</f>
        <v/>
      </c>
      <c r="BW976" s="297" t="str">
        <f ca="1">IF(RMDF!BV976="", "", IF(ISNUMBER(MATCH(RMDF!BV976, INDIRECT(BV976), 0)), "OK", "Invalid"))</f>
        <v/>
      </c>
      <c r="BX976" s="281"/>
      <c r="BY976" s="281"/>
      <c r="BZ976" s="281"/>
      <c r="CA976" s="281" t="b">
        <f>AND(RMDF!CD976&gt;=0, RMDF!CD976&lt;=1-SUM(RMDF!Z976,RMDF!AG976,RMDF!AN976,RMDF!AU976,RMDF!BB976,RMDF!BI976,RMDF!BP976,RMDF!BW976), RMDF!CD976=ROUND(RMDF!CD976,4))</f>
        <v>1</v>
      </c>
      <c r="CB976" s="317">
        <f>RMDF!CB976</f>
        <v>0</v>
      </c>
      <c r="CC976" s="318" t="str">
        <f>IF(CB976=0,"",_xlfn.XLOOKUP(CB976,StatePicklist!$1:$1,StatePicklist!$3:$3,"NA",0))</f>
        <v/>
      </c>
      <c r="CD976" s="297" t="str">
        <f ca="1">IF(RMDF!CC976="", "", IF(ISNUMBER(MATCH(RMDF!CC976, INDIRECT(CC976), 0)), "OK", "Invalid"))</f>
        <v/>
      </c>
      <c r="CE976" s="281"/>
      <c r="CF976" s="281"/>
      <c r="CG976" s="281"/>
      <c r="CH976" s="281" t="b">
        <f>AND(RMDF!CK976&gt;=0, RMDF!CK976&lt;=1-SUM(RMDF!Z976,RMDF!AG976,RMDF!AN976,RMDF!AU976,RMDF!BB976,RMDF!BI976,RMDF!BP976,RMDF!BW976,RMDF!CD976), RMDF!CK976=ROUND(RMDF!CK976,4))</f>
        <v>1</v>
      </c>
      <c r="CI976" s="317">
        <f>RMDF!CI976</f>
        <v>0</v>
      </c>
      <c r="CJ976" s="318" t="str">
        <f>IF(CI976=0,"",_xlfn.XLOOKUP(CI976,StatePicklist!$1:$1,StatePicklist!$3:$3,"NA",0))</f>
        <v/>
      </c>
      <c r="CK976" s="297" t="str">
        <f ca="1">IF(RMDF!CJ976="", "", IF(ISNUMBER(MATCH(RMDF!CJ976, INDIRECT(CJ976), 0)), "OK", "Invalid"))</f>
        <v/>
      </c>
      <c r="CL976" s="281"/>
      <c r="CM976" s="281"/>
      <c r="CN976" s="281"/>
      <c r="CO976" s="281" t="b">
        <f>AND(RMDF!CR976&gt;=0, RMDF!CR976&lt;=1-SUM(RMDF!Z976,RMDF!AG976,RMDF!AN976,RMDF!AU976,RMDF!BB976,RMDF!BI976,RMDF!BP976,RMDF!BW976,RMDF!CD976,RMDF!CK976), RMDF!CR976=ROUND(RMDF!CR976,4))</f>
        <v>1</v>
      </c>
      <c r="CP976" s="317">
        <f>RMDF!CP976</f>
        <v>0</v>
      </c>
      <c r="CQ976" s="318" t="str">
        <f>IF(CP976=0,"",_xlfn.XLOOKUP(CP976,StatePicklist!$1:$1,StatePicklist!$3:$3,"NA",0))</f>
        <v/>
      </c>
      <c r="CR976" s="297" t="str">
        <f ca="1">IF(RMDF!CQ976="", "", IF(ISNUMBER(MATCH(RMDF!CQ976, INDIRECT(CQ976), 0)), "OK", "Invalid"))</f>
        <v/>
      </c>
      <c r="CS976" s="281"/>
      <c r="CT976" s="281"/>
      <c r="CU976" s="281"/>
      <c r="CV976" s="281" t="b">
        <f>AND(RMDF!CY976&gt;=0, RMDF!CY976&lt;=1-SUM(RMDF!Z976,RMDF!AG976,RMDF!AN976,RMDF!AU976,RMDF!BB976,RMDF!BI976,RMDF!BP976,RMDF!BW976,RMDF!CD976,RMDF!CK976,RMDF!CR976), RMDF!CY976=ROUND(RMDF!CY976,4))</f>
        <v>1</v>
      </c>
      <c r="CW976" s="317">
        <f>RMDF!CW976</f>
        <v>0</v>
      </c>
      <c r="CX976" s="318" t="str">
        <f>IF(CW976=0,"",_xlfn.XLOOKUP(CW976,StatePicklist!$1:$1,StatePicklist!$3:$3,"NA",0))</f>
        <v/>
      </c>
      <c r="CY976" s="297" t="str">
        <f ca="1">IF(RMDF!CX976="", "", IF(ISNUMBER(MATCH(RMDF!CX976, INDIRECT(CX976), 0)), "OK", "Invalid"))</f>
        <v/>
      </c>
      <c r="CZ976" s="281"/>
      <c r="DA976" s="281"/>
      <c r="DB976" s="281"/>
      <c r="DC976" s="281" t="b">
        <f>AND(RMDF!DF976&gt;=0, RMDF!DF976&lt;=1-SUM(RMDF!Z976,RMDF!AG976,RMDF!AN976,RMDF!AU976,RMDF!BB976,RMDF!BI976,RMDF!BP976,RMDF!BW976,RMDF!CD976,RMDF!CK976,RMDF!CR976,RMDF!CY976), RMDF!DF976=ROUND(RMDF!DF976,4))</f>
        <v>1</v>
      </c>
      <c r="DD976" s="317">
        <f>RMDF!DD976</f>
        <v>0</v>
      </c>
      <c r="DE976" s="318" t="str">
        <f>IF(DD976=0,"",_xlfn.XLOOKUP(DD976,StatePicklist!$1:$1,StatePicklist!$3:$3,"NA",0))</f>
        <v/>
      </c>
      <c r="DF976" s="297" t="str">
        <f ca="1">IF(RMDF!DE976="", "", IF(ISNUMBER(MATCH(RMDF!DE976, INDIRECT(DE976), 0)), "OK", "Invalid"))</f>
        <v/>
      </c>
      <c r="DG976" s="281"/>
      <c r="DH976" s="281"/>
      <c r="DI976" s="281"/>
      <c r="DJ976" s="281" t="b">
        <f>AND(RMDF!DM976&gt;=0, RMDF!DM976&lt;=1-SUM(RMDF!Z976,RMDF!AG976,RMDF!AN976,RMDF!AU976,RMDF!BB976,RMDF!BI976,RMDF!BP976,RMDF!BW976,RMDF!CD976,RMDF!CK976,RMDF!CR976,RMDF!CY976,RMDF!DF976), RMDF!DM976=ROUND(RMDF!DM976,4))</f>
        <v>1</v>
      </c>
      <c r="DK976" s="317">
        <f>RMDF!DK976</f>
        <v>0</v>
      </c>
      <c r="DL976" s="318" t="str">
        <f>IF(DK976=0,"",_xlfn.XLOOKUP(DK976,StatePicklist!$1:$1,StatePicklist!$3:$3,"NA",0))</f>
        <v/>
      </c>
      <c r="DM976" s="297" t="str">
        <f ca="1">IF(RMDF!DL976="", "", IF(ISNUMBER(MATCH(RMDF!DL976, INDIRECT(DL976), 0)), "OK", "Invalid"))</f>
        <v/>
      </c>
      <c r="DN976" s="281"/>
      <c r="DO976" s="281"/>
      <c r="DP976" s="281"/>
      <c r="DQ976" s="281" t="b">
        <f>AND(RMDF!DT976&gt;=0, RMDF!DT976&lt;=1-SUM(RMDF!Z976,RMDF!AG976,RMDF!AN976,RMDF!AU976,RMDF!BB976,RMDF!BI976,RMDF!BP976,RMDF!BW976,RMDF!CD976,RMDF!CK976,RMDF!CR976,RMDF!CY976,RMDF!DF976,RMDF!DM976), RMDF!DT976=ROUND(RMDF!DT976,4))</f>
        <v>1</v>
      </c>
      <c r="DR976" s="317">
        <f>RMDF!DR976</f>
        <v>0</v>
      </c>
      <c r="DS976" s="318" t="str">
        <f>IF(DR976=0,"",_xlfn.XLOOKUP(DR976,StatePicklist!$1:$1,StatePicklist!$3:$3,"NA",0))</f>
        <v/>
      </c>
      <c r="DT976" s="297" t="str">
        <f ca="1">IF(RMDF!DS976="", "", IF(ISNUMBER(MATCH(RMDF!DS976, INDIRECT(DS976), 0)), "OK", "Invalid"))</f>
        <v/>
      </c>
      <c r="DU976" s="281"/>
      <c r="DV976" s="281"/>
      <c r="DW976" s="281"/>
      <c r="DX976" s="281" t="b">
        <f>AND(RMDF!EA976&gt;=0, RMDF!EA976&lt;=1-SUM(RMDF!Z976,RMDF!AG976,RMDF!AN976,RMDF!AU976,RMDF!BB976,RMDF!BI976,RMDF!BP976,RMDF!BW976,RMDF!CD976,RMDF!CK976,RMDF!CR976,RMDF!CY976,RMDF!DF976,RMDF!DM976,RMDF!DT976), RMDF!EA976=ROUND(RMDF!EA976,4))</f>
        <v>1</v>
      </c>
      <c r="DY976" s="317">
        <f>RMDF!DY976</f>
        <v>0</v>
      </c>
      <c r="DZ976" s="318" t="str">
        <f>IF(DY976=0,"",_xlfn.XLOOKUP(DY976,StatePicklist!$1:$1,StatePicklist!$3:$3,"NA",0))</f>
        <v/>
      </c>
      <c r="EA976" s="297" t="str">
        <f ca="1">IF(RMDF!DZ976="", "", IF(ISNUMBER(MATCH(RMDF!DZ976, INDIRECT(DZ976), 0)), "OK", "Invalid"))</f>
        <v/>
      </c>
      <c r="EB976" s="281"/>
      <c r="EC976" s="281"/>
      <c r="ED976" s="281"/>
      <c r="EE976" s="281" t="b">
        <f>AND(RMDF!EH976&gt;=0, RMDF!EH976&lt;=1-SUM(RMDF!Z976,RMDF!AG976,RMDF!AN976,RMDF!AU976,RMDF!BB976,RMDF!BI976,RMDF!BP976,RMDF!BW976,RMDF!CD976,RMDF!CK976,RMDF!CR976,RMDF!CY976,RMDF!DF976,RMDF!DM976,RMDF!DT976,RMDF!EA976), RMDF!EH976=ROUND(RMDF!EH976,4))</f>
        <v>1</v>
      </c>
      <c r="EF976" s="317">
        <f>RMDF!EF976</f>
        <v>0</v>
      </c>
      <c r="EG976" s="318" t="str">
        <f>IF(EF976=0,"",_xlfn.XLOOKUP(EF976,StatePicklist!$1:$1,StatePicklist!$3:$3,"NA",0))</f>
        <v/>
      </c>
      <c r="EH976" s="297" t="str">
        <f ca="1">IF(RMDF!EG976="", "", IF(ISNUMBER(MATCH(RMDF!EG976, INDIRECT(EG976), 0)), "OK", "Invalid"))</f>
        <v/>
      </c>
      <c r="EI976" s="281"/>
      <c r="EJ976" s="281"/>
      <c r="EK976" s="281"/>
      <c r="EL976" s="281" t="b">
        <f>AND(RMDF!EO976&gt;=0, RMDF!EO976&lt;=1-SUM(RMDF!Z976,RMDF!AG976,RMDF!AN976,RMDF!AU976,RMDF!BB976,RMDF!BI976,RMDF!BP976,RMDF!BW976,RMDF!CD976,RMDF!CK976,RMDF!CR976,RMDF!CY976,RMDF!DF976,RMDF!DM976,RMDF!DT976,RMDF!EA976,RMDF!EH976), RMDF!EO976=ROUND(RMDF!EO976,4))</f>
        <v>1</v>
      </c>
      <c r="EM976" s="317">
        <f>RMDF!EM976</f>
        <v>0</v>
      </c>
      <c r="EN976" s="318" t="str">
        <f>IF(EM976=0,"",_xlfn.XLOOKUP(EM976,StatePicklist!$1:$1,StatePicklist!$3:$3,"NA",0))</f>
        <v/>
      </c>
      <c r="EO976" s="297" t="str">
        <f ca="1">IF(RMDF!EN976="", "", IF(ISNUMBER(MATCH(RMDF!EN976, INDIRECT(EN976), 0)), "OK", "Invalid"))</f>
        <v/>
      </c>
      <c r="EP976" s="281"/>
      <c r="EQ976" s="281"/>
      <c r="ER976" s="281"/>
      <c r="ES976" s="281" t="b">
        <f>AND(RMDF!EV976&gt;=0, RMDF!EV976&lt;=1-SUM(RMDF!Z976,RMDF!AG976,RMDF!AN976,RMDF!AU976,RMDF!BB976,RMDF!BI976,RMDF!BP976,RMDF!BW976,RMDF!CD976,RMDF!CK976,RMDF!CR976,RMDF!CY976,RMDF!DF976,RMDF!DM976,RMDF!DT976,RMDF!EA976,RMDF!EH976,RMDF!EO976), RMDF!EV976=ROUND(RMDF!EV976,4))</f>
        <v>1</v>
      </c>
      <c r="ET976" s="317">
        <f>RMDF!ET976</f>
        <v>0</v>
      </c>
      <c r="EU976" s="318" t="str">
        <f>IF(ET976=0,"",_xlfn.XLOOKUP(ET976,StatePicklist!$1:$1,StatePicklist!$3:$3,"NA",0))</f>
        <v/>
      </c>
      <c r="EV976" s="297" t="str">
        <f ca="1">IF(RMDF!EU976="", "", IF(ISNUMBER(MATCH(RMDF!EU976, INDIRECT(EU976), 0)), "OK", "Invalid"))</f>
        <v/>
      </c>
      <c r="EW976" s="281"/>
      <c r="EX976" s="281"/>
      <c r="EY976" s="281"/>
      <c r="EZ976" s="281" t="b">
        <f>AND(RMDF!FC976&gt;=0, RMDF!FC976&lt;=1-SUM(RMDF!Z976,RMDF!AG976,RMDF!AN976,RMDF!AU976,RMDF!BB976,RMDF!BI976,RMDF!BP976,RMDF!BW976,RMDF!CD976,RMDF!CK976,RMDF!CR976,RMDF!CY976,RMDF!DF976,RMDF!DM976,RMDF!DT976,RMDF!EA976,RMDF!EH976,RMDF!EO976,RMDF!EV976), RMDF!FC976=ROUND(RMDF!FC976,4))</f>
        <v>1</v>
      </c>
      <c r="FA976" s="317">
        <f>RMDF!FA976</f>
        <v>0</v>
      </c>
      <c r="FB976" s="318" t="str">
        <f>IF(FA976=0,"",_xlfn.XLOOKUP(FA976,StatePicklist!$1:$1,StatePicklist!$3:$3,"NA",0))</f>
        <v/>
      </c>
      <c r="FC976" s="297" t="str">
        <f ca="1">IF(RMDF!FB976="", "", IF(ISNUMBER(MATCH(RMDF!FB976, INDIRECT(FB976), 0)), "OK", "Invalid"))</f>
        <v/>
      </c>
    </row>
    <row r="977" spans="1:159" s="205" customFormat="1" ht="39.9" customHeight="1" x14ac:dyDescent="0.25">
      <c r="A977" s="206"/>
      <c r="B977" s="196"/>
      <c r="C977" s="197"/>
      <c r="D977" s="198"/>
      <c r="E977" s="199"/>
      <c r="F977" s="200"/>
      <c r="G977" s="201"/>
      <c r="H977" s="292"/>
      <c r="I977" s="305">
        <f>RMDF!I977</f>
        <v>0</v>
      </c>
      <c r="J977" s="305" t="str">
        <f>IF(I977=ProductCode!$B$30,"PDReclPost",IF(OR(I977=ProductCode!$C$30,I977=ProductCode!$E$30,I977=ProductCode!$G$30),"PDPreCon",IF(OR(I977=ProductCode!$D$30,I977=ProductCode!$F$30),"PDNotReclPost","")))</f>
        <v/>
      </c>
      <c r="K977" s="305" t="str">
        <f t="shared" si="51"/>
        <v/>
      </c>
      <c r="L977" s="289"/>
      <c r="M977" s="305" t="str">
        <f t="shared" si="51"/>
        <v/>
      </c>
      <c r="N977" s="289" t="b">
        <f>AND(RMDF!N977&gt;=0, RMDF!N977&lt;=1-RMDF!L977, RMDF!N977=ROUND(RMDF!N977,4))</f>
        <v>1</v>
      </c>
      <c r="O977" s="286" t="str">
        <f>IF(P977="","",IF(I977="","",IF(LEFT(I977,13)="Reclaimed pos",RawMaterialCode!$E$569,RawMaterialCode!$E$568)))</f>
        <v>Reclaimed pre-consumer mixed fibers (RM0578)</v>
      </c>
      <c r="P977" s="295">
        <f t="shared" si="52"/>
        <v>1</v>
      </c>
      <c r="Q977" s="202"/>
      <c r="R977" s="203"/>
      <c r="S977" s="204" t="str">
        <f t="shared" si="53"/>
        <v/>
      </c>
      <c r="T977" s="281"/>
      <c r="U977" s="281"/>
      <c r="V977" s="281"/>
      <c r="W977" s="281"/>
      <c r="X977" s="317">
        <f>RMDF!X977</f>
        <v>0</v>
      </c>
      <c r="Y977" s="318" t="str">
        <f>IF(X977=0,"",_xlfn.XLOOKUP(X977,StatePicklist!$1:$1,StatePicklist!$3:$3,"NA",0))</f>
        <v/>
      </c>
      <c r="Z977" s="297" t="str">
        <f ca="1">IF(RMDF!Y977="", "", IF(ISNUMBER(MATCH(RMDF!Y977, INDIRECT(Y977), 0)), "OK", "Invalid"))</f>
        <v/>
      </c>
      <c r="AA977" s="281"/>
      <c r="AB977" s="281"/>
      <c r="AC977" s="281"/>
      <c r="AD977" s="281" t="b">
        <f>AND(RMDF!AG977&gt;=0, RMDF!AG977&lt;=1-RMDF!Z977, RMDF!AG977=ROUND(RMDF!AG977,4))</f>
        <v>1</v>
      </c>
      <c r="AE977" s="317">
        <f>RMDF!AE977</f>
        <v>0</v>
      </c>
      <c r="AF977" s="318" t="str">
        <f>IF(AE977=0,"",_xlfn.XLOOKUP(AE977,StatePicklist!$1:$1,StatePicklist!$3:$3,"NA",0))</f>
        <v/>
      </c>
      <c r="AG977" s="297" t="str">
        <f ca="1">IF(RMDF!AF977="", "", IF(ISNUMBER(MATCH(RMDF!AF977, INDIRECT(AF977), 0)), "OK", "Invalid"))</f>
        <v/>
      </c>
      <c r="AH977" s="281"/>
      <c r="AI977" s="281"/>
      <c r="AJ977" s="281"/>
      <c r="AK977" s="281" t="b">
        <f>AND(RMDF!AN977&gt;=0, RMDF!AN977&lt;=1-SUM(RMDF!Z977,RMDF!AG977), RMDF!AN977=ROUND(RMDF!AN977,4))</f>
        <v>1</v>
      </c>
      <c r="AL977" s="317">
        <f>RMDF!AL977</f>
        <v>0</v>
      </c>
      <c r="AM977" s="318" t="str">
        <f>IF(AL977=0,"",_xlfn.XLOOKUP(AL977,StatePicklist!$1:$1,StatePicklist!$3:$3,"NA",0))</f>
        <v/>
      </c>
      <c r="AN977" s="297" t="str">
        <f ca="1">IF(RMDF!AM977="", "", IF(ISNUMBER(MATCH(RMDF!AM977, INDIRECT(AM977), 0)), "OK", "Invalid"))</f>
        <v/>
      </c>
      <c r="AO977" s="281"/>
      <c r="AP977" s="281"/>
      <c r="AQ977" s="281"/>
      <c r="AR977" s="281" t="b">
        <f>AND(RMDF!AU977&gt;=0, RMDF!AU977&lt;=1-SUM(RMDF!Z977,RMDF!AG977,RMDF!AN977), RMDF!AU977=ROUND(RMDF!AU977,4))</f>
        <v>1</v>
      </c>
      <c r="AS977" s="317">
        <f>RMDF!AS977</f>
        <v>0</v>
      </c>
      <c r="AT977" s="318" t="str">
        <f>IF(AS977=0,"",_xlfn.XLOOKUP(AS977,StatePicklist!$1:$1,StatePicklist!$3:$3,"NA",0))</f>
        <v/>
      </c>
      <c r="AU977" s="297" t="str">
        <f ca="1">IF(RMDF!AT977="", "", IF(ISNUMBER(MATCH(RMDF!AT977, INDIRECT(AT977), 0)), "OK", "Invalid"))</f>
        <v/>
      </c>
      <c r="AV977" s="281"/>
      <c r="AW977" s="281"/>
      <c r="AX977" s="281"/>
      <c r="AY977" s="281" t="b">
        <f>AND(RMDF!BB977&gt;=0, RMDF!BB977&lt;=1-SUM(RMDF!Z977,RMDF!AG977,RMDF!AN977,RMDF!AU977), RMDF!BB977=ROUND(RMDF!BB977,4))</f>
        <v>1</v>
      </c>
      <c r="AZ977" s="317">
        <f>RMDF!AZ977</f>
        <v>0</v>
      </c>
      <c r="BA977" s="318" t="str">
        <f>IF(AZ977=0,"",_xlfn.XLOOKUP(AZ977,StatePicklist!$1:$1,StatePicklist!$3:$3,"NA",0))</f>
        <v/>
      </c>
      <c r="BB977" s="297" t="str">
        <f ca="1">IF(RMDF!BA977="", "", IF(ISNUMBER(MATCH(RMDF!BA977, INDIRECT(BA977), 0)), "OK", "Invalid"))</f>
        <v/>
      </c>
      <c r="BC977" s="281"/>
      <c r="BD977" s="281"/>
      <c r="BE977" s="281"/>
      <c r="BF977" s="281" t="b">
        <f>AND(RMDF!BI977&gt;=0, RMDF!BI977&lt;=1-SUM(RMDF!Z977,RMDF!AG977,RMDF!AN977,RMDF!AU977,RMDF!BB977), RMDF!BI977=ROUND(RMDF!BI977,4))</f>
        <v>1</v>
      </c>
      <c r="BG977" s="317">
        <f>RMDF!BG977</f>
        <v>0</v>
      </c>
      <c r="BH977" s="318" t="str">
        <f>IF(BG977=0,"",_xlfn.XLOOKUP(BG977,StatePicklist!$1:$1,StatePicklist!$3:$3,"NA",0))</f>
        <v/>
      </c>
      <c r="BI977" s="297" t="str">
        <f ca="1">IF(RMDF!BH977="", "", IF(ISNUMBER(MATCH(RMDF!BH977, INDIRECT(BH977), 0)), "OK", "Invalid"))</f>
        <v/>
      </c>
      <c r="BJ977" s="281"/>
      <c r="BK977" s="281"/>
      <c r="BL977" s="281"/>
      <c r="BM977" s="281" t="b">
        <f>AND(RMDF!BP977&gt;=0, RMDF!BP977&lt;=1-SUM(RMDF!Z977,RMDF!AG977,RMDF!AN977,RMDF!AU977,RMDF!BB977,RMDF!BI977), RMDF!BP977=ROUND(RMDF!BP977,4))</f>
        <v>1</v>
      </c>
      <c r="BN977" s="317">
        <f>RMDF!BN977</f>
        <v>0</v>
      </c>
      <c r="BO977" s="318" t="str">
        <f>IF(BN977=0,"",_xlfn.XLOOKUP(BN977,StatePicklist!$1:$1,StatePicklist!$3:$3,"NA",0))</f>
        <v/>
      </c>
      <c r="BP977" s="297" t="str">
        <f ca="1">IF(RMDF!BO977="", "", IF(ISNUMBER(MATCH(RMDF!BO977, INDIRECT(BO977), 0)), "OK", "Invalid"))</f>
        <v/>
      </c>
      <c r="BQ977" s="281"/>
      <c r="BR977" s="281"/>
      <c r="BS977" s="281"/>
      <c r="BT977" s="281" t="b">
        <f>AND(RMDF!BW977&gt;=0, RMDF!BW977&lt;=1-SUM(RMDF!Z977,RMDF!AG977,RMDF!AN977,RMDF!AU977,RMDF!BB977,RMDF!BI977,RMDF!BP977), RMDF!BW977=ROUND(RMDF!BW977,4))</f>
        <v>1</v>
      </c>
      <c r="BU977" s="317">
        <f>RMDF!BU977</f>
        <v>0</v>
      </c>
      <c r="BV977" s="318" t="str">
        <f>IF(BU977=0,"",_xlfn.XLOOKUP(BU977,StatePicklist!$1:$1,StatePicklist!$3:$3,"NA",0))</f>
        <v/>
      </c>
      <c r="BW977" s="297" t="str">
        <f ca="1">IF(RMDF!BV977="", "", IF(ISNUMBER(MATCH(RMDF!BV977, INDIRECT(BV977), 0)), "OK", "Invalid"))</f>
        <v/>
      </c>
      <c r="BX977" s="281"/>
      <c r="BY977" s="281"/>
      <c r="BZ977" s="281"/>
      <c r="CA977" s="281" t="b">
        <f>AND(RMDF!CD977&gt;=0, RMDF!CD977&lt;=1-SUM(RMDF!Z977,RMDF!AG977,RMDF!AN977,RMDF!AU977,RMDF!BB977,RMDF!BI977,RMDF!BP977,RMDF!BW977), RMDF!CD977=ROUND(RMDF!CD977,4))</f>
        <v>1</v>
      </c>
      <c r="CB977" s="317">
        <f>RMDF!CB977</f>
        <v>0</v>
      </c>
      <c r="CC977" s="318" t="str">
        <f>IF(CB977=0,"",_xlfn.XLOOKUP(CB977,StatePicklist!$1:$1,StatePicklist!$3:$3,"NA",0))</f>
        <v/>
      </c>
      <c r="CD977" s="297" t="str">
        <f ca="1">IF(RMDF!CC977="", "", IF(ISNUMBER(MATCH(RMDF!CC977, INDIRECT(CC977), 0)), "OK", "Invalid"))</f>
        <v/>
      </c>
      <c r="CE977" s="281"/>
      <c r="CF977" s="281"/>
      <c r="CG977" s="281"/>
      <c r="CH977" s="281" t="b">
        <f>AND(RMDF!CK977&gt;=0, RMDF!CK977&lt;=1-SUM(RMDF!Z977,RMDF!AG977,RMDF!AN977,RMDF!AU977,RMDF!BB977,RMDF!BI977,RMDF!BP977,RMDF!BW977,RMDF!CD977), RMDF!CK977=ROUND(RMDF!CK977,4))</f>
        <v>1</v>
      </c>
      <c r="CI977" s="317">
        <f>RMDF!CI977</f>
        <v>0</v>
      </c>
      <c r="CJ977" s="318" t="str">
        <f>IF(CI977=0,"",_xlfn.XLOOKUP(CI977,StatePicklist!$1:$1,StatePicklist!$3:$3,"NA",0))</f>
        <v/>
      </c>
      <c r="CK977" s="297" t="str">
        <f ca="1">IF(RMDF!CJ977="", "", IF(ISNUMBER(MATCH(RMDF!CJ977, INDIRECT(CJ977), 0)), "OK", "Invalid"))</f>
        <v/>
      </c>
      <c r="CL977" s="281"/>
      <c r="CM977" s="281"/>
      <c r="CN977" s="281"/>
      <c r="CO977" s="281" t="b">
        <f>AND(RMDF!CR977&gt;=0, RMDF!CR977&lt;=1-SUM(RMDF!Z977,RMDF!AG977,RMDF!AN977,RMDF!AU977,RMDF!BB977,RMDF!BI977,RMDF!BP977,RMDF!BW977,RMDF!CD977,RMDF!CK977), RMDF!CR977=ROUND(RMDF!CR977,4))</f>
        <v>1</v>
      </c>
      <c r="CP977" s="317">
        <f>RMDF!CP977</f>
        <v>0</v>
      </c>
      <c r="CQ977" s="318" t="str">
        <f>IF(CP977=0,"",_xlfn.XLOOKUP(CP977,StatePicklist!$1:$1,StatePicklist!$3:$3,"NA",0))</f>
        <v/>
      </c>
      <c r="CR977" s="297" t="str">
        <f ca="1">IF(RMDF!CQ977="", "", IF(ISNUMBER(MATCH(RMDF!CQ977, INDIRECT(CQ977), 0)), "OK", "Invalid"))</f>
        <v/>
      </c>
      <c r="CS977" s="281"/>
      <c r="CT977" s="281"/>
      <c r="CU977" s="281"/>
      <c r="CV977" s="281" t="b">
        <f>AND(RMDF!CY977&gt;=0, RMDF!CY977&lt;=1-SUM(RMDF!Z977,RMDF!AG977,RMDF!AN977,RMDF!AU977,RMDF!BB977,RMDF!BI977,RMDF!BP977,RMDF!BW977,RMDF!CD977,RMDF!CK977,RMDF!CR977), RMDF!CY977=ROUND(RMDF!CY977,4))</f>
        <v>1</v>
      </c>
      <c r="CW977" s="317">
        <f>RMDF!CW977</f>
        <v>0</v>
      </c>
      <c r="CX977" s="318" t="str">
        <f>IF(CW977=0,"",_xlfn.XLOOKUP(CW977,StatePicklist!$1:$1,StatePicklist!$3:$3,"NA",0))</f>
        <v/>
      </c>
      <c r="CY977" s="297" t="str">
        <f ca="1">IF(RMDF!CX977="", "", IF(ISNUMBER(MATCH(RMDF!CX977, INDIRECT(CX977), 0)), "OK", "Invalid"))</f>
        <v/>
      </c>
      <c r="CZ977" s="281"/>
      <c r="DA977" s="281"/>
      <c r="DB977" s="281"/>
      <c r="DC977" s="281" t="b">
        <f>AND(RMDF!DF977&gt;=0, RMDF!DF977&lt;=1-SUM(RMDF!Z977,RMDF!AG977,RMDF!AN977,RMDF!AU977,RMDF!BB977,RMDF!BI977,RMDF!BP977,RMDF!BW977,RMDF!CD977,RMDF!CK977,RMDF!CR977,RMDF!CY977), RMDF!DF977=ROUND(RMDF!DF977,4))</f>
        <v>1</v>
      </c>
      <c r="DD977" s="317">
        <f>RMDF!DD977</f>
        <v>0</v>
      </c>
      <c r="DE977" s="318" t="str">
        <f>IF(DD977=0,"",_xlfn.XLOOKUP(DD977,StatePicklist!$1:$1,StatePicklist!$3:$3,"NA",0))</f>
        <v/>
      </c>
      <c r="DF977" s="297" t="str">
        <f ca="1">IF(RMDF!DE977="", "", IF(ISNUMBER(MATCH(RMDF!DE977, INDIRECT(DE977), 0)), "OK", "Invalid"))</f>
        <v/>
      </c>
      <c r="DG977" s="281"/>
      <c r="DH977" s="281"/>
      <c r="DI977" s="281"/>
      <c r="DJ977" s="281" t="b">
        <f>AND(RMDF!DM977&gt;=0, RMDF!DM977&lt;=1-SUM(RMDF!Z977,RMDF!AG977,RMDF!AN977,RMDF!AU977,RMDF!BB977,RMDF!BI977,RMDF!BP977,RMDF!BW977,RMDF!CD977,RMDF!CK977,RMDF!CR977,RMDF!CY977,RMDF!DF977), RMDF!DM977=ROUND(RMDF!DM977,4))</f>
        <v>1</v>
      </c>
      <c r="DK977" s="317">
        <f>RMDF!DK977</f>
        <v>0</v>
      </c>
      <c r="DL977" s="318" t="str">
        <f>IF(DK977=0,"",_xlfn.XLOOKUP(DK977,StatePicklist!$1:$1,StatePicklist!$3:$3,"NA",0))</f>
        <v/>
      </c>
      <c r="DM977" s="297" t="str">
        <f ca="1">IF(RMDF!DL977="", "", IF(ISNUMBER(MATCH(RMDF!DL977, INDIRECT(DL977), 0)), "OK", "Invalid"))</f>
        <v/>
      </c>
      <c r="DN977" s="281"/>
      <c r="DO977" s="281"/>
      <c r="DP977" s="281"/>
      <c r="DQ977" s="281" t="b">
        <f>AND(RMDF!DT977&gt;=0, RMDF!DT977&lt;=1-SUM(RMDF!Z977,RMDF!AG977,RMDF!AN977,RMDF!AU977,RMDF!BB977,RMDF!BI977,RMDF!BP977,RMDF!BW977,RMDF!CD977,RMDF!CK977,RMDF!CR977,RMDF!CY977,RMDF!DF977,RMDF!DM977), RMDF!DT977=ROUND(RMDF!DT977,4))</f>
        <v>1</v>
      </c>
      <c r="DR977" s="317">
        <f>RMDF!DR977</f>
        <v>0</v>
      </c>
      <c r="DS977" s="318" t="str">
        <f>IF(DR977=0,"",_xlfn.XLOOKUP(DR977,StatePicklist!$1:$1,StatePicklist!$3:$3,"NA",0))</f>
        <v/>
      </c>
      <c r="DT977" s="297" t="str">
        <f ca="1">IF(RMDF!DS977="", "", IF(ISNUMBER(MATCH(RMDF!DS977, INDIRECT(DS977), 0)), "OK", "Invalid"))</f>
        <v/>
      </c>
      <c r="DU977" s="281"/>
      <c r="DV977" s="281"/>
      <c r="DW977" s="281"/>
      <c r="DX977" s="281" t="b">
        <f>AND(RMDF!EA977&gt;=0, RMDF!EA977&lt;=1-SUM(RMDF!Z977,RMDF!AG977,RMDF!AN977,RMDF!AU977,RMDF!BB977,RMDF!BI977,RMDF!BP977,RMDF!BW977,RMDF!CD977,RMDF!CK977,RMDF!CR977,RMDF!CY977,RMDF!DF977,RMDF!DM977,RMDF!DT977), RMDF!EA977=ROUND(RMDF!EA977,4))</f>
        <v>1</v>
      </c>
      <c r="DY977" s="317">
        <f>RMDF!DY977</f>
        <v>0</v>
      </c>
      <c r="DZ977" s="318" t="str">
        <f>IF(DY977=0,"",_xlfn.XLOOKUP(DY977,StatePicklist!$1:$1,StatePicklist!$3:$3,"NA",0))</f>
        <v/>
      </c>
      <c r="EA977" s="297" t="str">
        <f ca="1">IF(RMDF!DZ977="", "", IF(ISNUMBER(MATCH(RMDF!DZ977, INDIRECT(DZ977), 0)), "OK", "Invalid"))</f>
        <v/>
      </c>
      <c r="EB977" s="281"/>
      <c r="EC977" s="281"/>
      <c r="ED977" s="281"/>
      <c r="EE977" s="281" t="b">
        <f>AND(RMDF!EH977&gt;=0, RMDF!EH977&lt;=1-SUM(RMDF!Z977,RMDF!AG977,RMDF!AN977,RMDF!AU977,RMDF!BB977,RMDF!BI977,RMDF!BP977,RMDF!BW977,RMDF!CD977,RMDF!CK977,RMDF!CR977,RMDF!CY977,RMDF!DF977,RMDF!DM977,RMDF!DT977,RMDF!EA977), RMDF!EH977=ROUND(RMDF!EH977,4))</f>
        <v>1</v>
      </c>
      <c r="EF977" s="317">
        <f>RMDF!EF977</f>
        <v>0</v>
      </c>
      <c r="EG977" s="318" t="str">
        <f>IF(EF977=0,"",_xlfn.XLOOKUP(EF977,StatePicklist!$1:$1,StatePicklist!$3:$3,"NA",0))</f>
        <v/>
      </c>
      <c r="EH977" s="297" t="str">
        <f ca="1">IF(RMDF!EG977="", "", IF(ISNUMBER(MATCH(RMDF!EG977, INDIRECT(EG977), 0)), "OK", "Invalid"))</f>
        <v/>
      </c>
      <c r="EI977" s="281"/>
      <c r="EJ977" s="281"/>
      <c r="EK977" s="281"/>
      <c r="EL977" s="281" t="b">
        <f>AND(RMDF!EO977&gt;=0, RMDF!EO977&lt;=1-SUM(RMDF!Z977,RMDF!AG977,RMDF!AN977,RMDF!AU977,RMDF!BB977,RMDF!BI977,RMDF!BP977,RMDF!BW977,RMDF!CD977,RMDF!CK977,RMDF!CR977,RMDF!CY977,RMDF!DF977,RMDF!DM977,RMDF!DT977,RMDF!EA977,RMDF!EH977), RMDF!EO977=ROUND(RMDF!EO977,4))</f>
        <v>1</v>
      </c>
      <c r="EM977" s="317">
        <f>RMDF!EM977</f>
        <v>0</v>
      </c>
      <c r="EN977" s="318" t="str">
        <f>IF(EM977=0,"",_xlfn.XLOOKUP(EM977,StatePicklist!$1:$1,StatePicklist!$3:$3,"NA",0))</f>
        <v/>
      </c>
      <c r="EO977" s="297" t="str">
        <f ca="1">IF(RMDF!EN977="", "", IF(ISNUMBER(MATCH(RMDF!EN977, INDIRECT(EN977), 0)), "OK", "Invalid"))</f>
        <v/>
      </c>
      <c r="EP977" s="281"/>
      <c r="EQ977" s="281"/>
      <c r="ER977" s="281"/>
      <c r="ES977" s="281" t="b">
        <f>AND(RMDF!EV977&gt;=0, RMDF!EV977&lt;=1-SUM(RMDF!Z977,RMDF!AG977,RMDF!AN977,RMDF!AU977,RMDF!BB977,RMDF!BI977,RMDF!BP977,RMDF!BW977,RMDF!CD977,RMDF!CK977,RMDF!CR977,RMDF!CY977,RMDF!DF977,RMDF!DM977,RMDF!DT977,RMDF!EA977,RMDF!EH977,RMDF!EO977), RMDF!EV977=ROUND(RMDF!EV977,4))</f>
        <v>1</v>
      </c>
      <c r="ET977" s="317">
        <f>RMDF!ET977</f>
        <v>0</v>
      </c>
      <c r="EU977" s="318" t="str">
        <f>IF(ET977=0,"",_xlfn.XLOOKUP(ET977,StatePicklist!$1:$1,StatePicklist!$3:$3,"NA",0))</f>
        <v/>
      </c>
      <c r="EV977" s="297" t="str">
        <f ca="1">IF(RMDF!EU977="", "", IF(ISNUMBER(MATCH(RMDF!EU977, INDIRECT(EU977), 0)), "OK", "Invalid"))</f>
        <v/>
      </c>
      <c r="EW977" s="281"/>
      <c r="EX977" s="281"/>
      <c r="EY977" s="281"/>
      <c r="EZ977" s="281" t="b">
        <f>AND(RMDF!FC977&gt;=0, RMDF!FC977&lt;=1-SUM(RMDF!Z977,RMDF!AG977,RMDF!AN977,RMDF!AU977,RMDF!BB977,RMDF!BI977,RMDF!BP977,RMDF!BW977,RMDF!CD977,RMDF!CK977,RMDF!CR977,RMDF!CY977,RMDF!DF977,RMDF!DM977,RMDF!DT977,RMDF!EA977,RMDF!EH977,RMDF!EO977,RMDF!EV977), RMDF!FC977=ROUND(RMDF!FC977,4))</f>
        <v>1</v>
      </c>
      <c r="FA977" s="317">
        <f>RMDF!FA977</f>
        <v>0</v>
      </c>
      <c r="FB977" s="318" t="str">
        <f>IF(FA977=0,"",_xlfn.XLOOKUP(FA977,StatePicklist!$1:$1,StatePicklist!$3:$3,"NA",0))</f>
        <v/>
      </c>
      <c r="FC977" s="297" t="str">
        <f ca="1">IF(RMDF!FB977="", "", IF(ISNUMBER(MATCH(RMDF!FB977, INDIRECT(FB977), 0)), "OK", "Invalid"))</f>
        <v/>
      </c>
    </row>
    <row r="978" spans="1:159" s="205" customFormat="1" ht="39.9" customHeight="1" x14ac:dyDescent="0.25">
      <c r="A978" s="206"/>
      <c r="B978" s="196"/>
      <c r="C978" s="197"/>
      <c r="D978" s="198"/>
      <c r="E978" s="199"/>
      <c r="F978" s="200"/>
      <c r="G978" s="201"/>
      <c r="H978" s="292"/>
      <c r="I978" s="305">
        <f>RMDF!I978</f>
        <v>0</v>
      </c>
      <c r="J978" s="305" t="str">
        <f>IF(I978=ProductCode!$B$30,"PDReclPost",IF(OR(I978=ProductCode!$C$30,I978=ProductCode!$E$30,I978=ProductCode!$G$30),"PDPreCon",IF(OR(I978=ProductCode!$D$30,I978=ProductCode!$F$30),"PDNotReclPost","")))</f>
        <v/>
      </c>
      <c r="K978" s="305" t="str">
        <f t="shared" si="51"/>
        <v/>
      </c>
      <c r="L978" s="289"/>
      <c r="M978" s="305" t="str">
        <f t="shared" si="51"/>
        <v/>
      </c>
      <c r="N978" s="289" t="b">
        <f>AND(RMDF!N978&gt;=0, RMDF!N978&lt;=1-RMDF!L978, RMDF!N978=ROUND(RMDF!N978,4))</f>
        <v>1</v>
      </c>
      <c r="O978" s="286" t="str">
        <f>IF(P978="","",IF(I978="","",IF(LEFT(I978,13)="Reclaimed pos",RawMaterialCode!$E$569,RawMaterialCode!$E$568)))</f>
        <v>Reclaimed pre-consumer mixed fibers (RM0578)</v>
      </c>
      <c r="P978" s="295">
        <f t="shared" si="52"/>
        <v>1</v>
      </c>
      <c r="Q978" s="202"/>
      <c r="R978" s="203"/>
      <c r="S978" s="204" t="str">
        <f t="shared" si="53"/>
        <v/>
      </c>
      <c r="T978" s="281"/>
      <c r="U978" s="281"/>
      <c r="V978" s="281"/>
      <c r="W978" s="281"/>
      <c r="X978" s="317">
        <f>RMDF!X978</f>
        <v>0</v>
      </c>
      <c r="Y978" s="318" t="str">
        <f>IF(X978=0,"",_xlfn.XLOOKUP(X978,StatePicklist!$1:$1,StatePicklist!$3:$3,"NA",0))</f>
        <v/>
      </c>
      <c r="Z978" s="297" t="str">
        <f ca="1">IF(RMDF!Y978="", "", IF(ISNUMBER(MATCH(RMDF!Y978, INDIRECT(Y978), 0)), "OK", "Invalid"))</f>
        <v/>
      </c>
      <c r="AA978" s="281"/>
      <c r="AB978" s="281"/>
      <c r="AC978" s="281"/>
      <c r="AD978" s="281" t="b">
        <f>AND(RMDF!AG978&gt;=0, RMDF!AG978&lt;=1-RMDF!Z978, RMDF!AG978=ROUND(RMDF!AG978,4))</f>
        <v>1</v>
      </c>
      <c r="AE978" s="317">
        <f>RMDF!AE978</f>
        <v>0</v>
      </c>
      <c r="AF978" s="318" t="str">
        <f>IF(AE978=0,"",_xlfn.XLOOKUP(AE978,StatePicklist!$1:$1,StatePicklist!$3:$3,"NA",0))</f>
        <v/>
      </c>
      <c r="AG978" s="297" t="str">
        <f ca="1">IF(RMDF!AF978="", "", IF(ISNUMBER(MATCH(RMDF!AF978, INDIRECT(AF978), 0)), "OK", "Invalid"))</f>
        <v/>
      </c>
      <c r="AH978" s="281"/>
      <c r="AI978" s="281"/>
      <c r="AJ978" s="281"/>
      <c r="AK978" s="281" t="b">
        <f>AND(RMDF!AN978&gt;=0, RMDF!AN978&lt;=1-SUM(RMDF!Z978,RMDF!AG978), RMDF!AN978=ROUND(RMDF!AN978,4))</f>
        <v>1</v>
      </c>
      <c r="AL978" s="317">
        <f>RMDF!AL978</f>
        <v>0</v>
      </c>
      <c r="AM978" s="318" t="str">
        <f>IF(AL978=0,"",_xlfn.XLOOKUP(AL978,StatePicklist!$1:$1,StatePicklist!$3:$3,"NA",0))</f>
        <v/>
      </c>
      <c r="AN978" s="297" t="str">
        <f ca="1">IF(RMDF!AM978="", "", IF(ISNUMBER(MATCH(RMDF!AM978, INDIRECT(AM978), 0)), "OK", "Invalid"))</f>
        <v/>
      </c>
      <c r="AO978" s="281"/>
      <c r="AP978" s="281"/>
      <c r="AQ978" s="281"/>
      <c r="AR978" s="281" t="b">
        <f>AND(RMDF!AU978&gt;=0, RMDF!AU978&lt;=1-SUM(RMDF!Z978,RMDF!AG978,RMDF!AN978), RMDF!AU978=ROUND(RMDF!AU978,4))</f>
        <v>1</v>
      </c>
      <c r="AS978" s="317">
        <f>RMDF!AS978</f>
        <v>0</v>
      </c>
      <c r="AT978" s="318" t="str">
        <f>IF(AS978=0,"",_xlfn.XLOOKUP(AS978,StatePicklist!$1:$1,StatePicklist!$3:$3,"NA",0))</f>
        <v/>
      </c>
      <c r="AU978" s="297" t="str">
        <f ca="1">IF(RMDF!AT978="", "", IF(ISNUMBER(MATCH(RMDF!AT978, INDIRECT(AT978), 0)), "OK", "Invalid"))</f>
        <v/>
      </c>
      <c r="AV978" s="281"/>
      <c r="AW978" s="281"/>
      <c r="AX978" s="281"/>
      <c r="AY978" s="281" t="b">
        <f>AND(RMDF!BB978&gt;=0, RMDF!BB978&lt;=1-SUM(RMDF!Z978,RMDF!AG978,RMDF!AN978,RMDF!AU978), RMDF!BB978=ROUND(RMDF!BB978,4))</f>
        <v>1</v>
      </c>
      <c r="AZ978" s="317">
        <f>RMDF!AZ978</f>
        <v>0</v>
      </c>
      <c r="BA978" s="318" t="str">
        <f>IF(AZ978=0,"",_xlfn.XLOOKUP(AZ978,StatePicklist!$1:$1,StatePicklist!$3:$3,"NA",0))</f>
        <v/>
      </c>
      <c r="BB978" s="297" t="str">
        <f ca="1">IF(RMDF!BA978="", "", IF(ISNUMBER(MATCH(RMDF!BA978, INDIRECT(BA978), 0)), "OK", "Invalid"))</f>
        <v/>
      </c>
      <c r="BC978" s="281"/>
      <c r="BD978" s="281"/>
      <c r="BE978" s="281"/>
      <c r="BF978" s="281" t="b">
        <f>AND(RMDF!BI978&gt;=0, RMDF!BI978&lt;=1-SUM(RMDF!Z978,RMDF!AG978,RMDF!AN978,RMDF!AU978,RMDF!BB978), RMDF!BI978=ROUND(RMDF!BI978,4))</f>
        <v>1</v>
      </c>
      <c r="BG978" s="317">
        <f>RMDF!BG978</f>
        <v>0</v>
      </c>
      <c r="BH978" s="318" t="str">
        <f>IF(BG978=0,"",_xlfn.XLOOKUP(BG978,StatePicklist!$1:$1,StatePicklist!$3:$3,"NA",0))</f>
        <v/>
      </c>
      <c r="BI978" s="297" t="str">
        <f ca="1">IF(RMDF!BH978="", "", IF(ISNUMBER(MATCH(RMDF!BH978, INDIRECT(BH978), 0)), "OK", "Invalid"))</f>
        <v/>
      </c>
      <c r="BJ978" s="281"/>
      <c r="BK978" s="281"/>
      <c r="BL978" s="281"/>
      <c r="BM978" s="281" t="b">
        <f>AND(RMDF!BP978&gt;=0, RMDF!BP978&lt;=1-SUM(RMDF!Z978,RMDF!AG978,RMDF!AN978,RMDF!AU978,RMDF!BB978,RMDF!BI978), RMDF!BP978=ROUND(RMDF!BP978,4))</f>
        <v>1</v>
      </c>
      <c r="BN978" s="317">
        <f>RMDF!BN978</f>
        <v>0</v>
      </c>
      <c r="BO978" s="318" t="str">
        <f>IF(BN978=0,"",_xlfn.XLOOKUP(BN978,StatePicklist!$1:$1,StatePicklist!$3:$3,"NA",0))</f>
        <v/>
      </c>
      <c r="BP978" s="297" t="str">
        <f ca="1">IF(RMDF!BO978="", "", IF(ISNUMBER(MATCH(RMDF!BO978, INDIRECT(BO978), 0)), "OK", "Invalid"))</f>
        <v/>
      </c>
      <c r="BQ978" s="281"/>
      <c r="BR978" s="281"/>
      <c r="BS978" s="281"/>
      <c r="BT978" s="281" t="b">
        <f>AND(RMDF!BW978&gt;=0, RMDF!BW978&lt;=1-SUM(RMDF!Z978,RMDF!AG978,RMDF!AN978,RMDF!AU978,RMDF!BB978,RMDF!BI978,RMDF!BP978), RMDF!BW978=ROUND(RMDF!BW978,4))</f>
        <v>1</v>
      </c>
      <c r="BU978" s="317">
        <f>RMDF!BU978</f>
        <v>0</v>
      </c>
      <c r="BV978" s="318" t="str">
        <f>IF(BU978=0,"",_xlfn.XLOOKUP(BU978,StatePicklist!$1:$1,StatePicklist!$3:$3,"NA",0))</f>
        <v/>
      </c>
      <c r="BW978" s="297" t="str">
        <f ca="1">IF(RMDF!BV978="", "", IF(ISNUMBER(MATCH(RMDF!BV978, INDIRECT(BV978), 0)), "OK", "Invalid"))</f>
        <v/>
      </c>
      <c r="BX978" s="281"/>
      <c r="BY978" s="281"/>
      <c r="BZ978" s="281"/>
      <c r="CA978" s="281" t="b">
        <f>AND(RMDF!CD978&gt;=0, RMDF!CD978&lt;=1-SUM(RMDF!Z978,RMDF!AG978,RMDF!AN978,RMDF!AU978,RMDF!BB978,RMDF!BI978,RMDF!BP978,RMDF!BW978), RMDF!CD978=ROUND(RMDF!CD978,4))</f>
        <v>1</v>
      </c>
      <c r="CB978" s="317">
        <f>RMDF!CB978</f>
        <v>0</v>
      </c>
      <c r="CC978" s="318" t="str">
        <f>IF(CB978=0,"",_xlfn.XLOOKUP(CB978,StatePicklist!$1:$1,StatePicklist!$3:$3,"NA",0))</f>
        <v/>
      </c>
      <c r="CD978" s="297" t="str">
        <f ca="1">IF(RMDF!CC978="", "", IF(ISNUMBER(MATCH(RMDF!CC978, INDIRECT(CC978), 0)), "OK", "Invalid"))</f>
        <v/>
      </c>
      <c r="CE978" s="281"/>
      <c r="CF978" s="281"/>
      <c r="CG978" s="281"/>
      <c r="CH978" s="281" t="b">
        <f>AND(RMDF!CK978&gt;=0, RMDF!CK978&lt;=1-SUM(RMDF!Z978,RMDF!AG978,RMDF!AN978,RMDF!AU978,RMDF!BB978,RMDF!BI978,RMDF!BP978,RMDF!BW978,RMDF!CD978), RMDF!CK978=ROUND(RMDF!CK978,4))</f>
        <v>1</v>
      </c>
      <c r="CI978" s="317">
        <f>RMDF!CI978</f>
        <v>0</v>
      </c>
      <c r="CJ978" s="318" t="str">
        <f>IF(CI978=0,"",_xlfn.XLOOKUP(CI978,StatePicklist!$1:$1,StatePicklist!$3:$3,"NA",0))</f>
        <v/>
      </c>
      <c r="CK978" s="297" t="str">
        <f ca="1">IF(RMDF!CJ978="", "", IF(ISNUMBER(MATCH(RMDF!CJ978, INDIRECT(CJ978), 0)), "OK", "Invalid"))</f>
        <v/>
      </c>
      <c r="CL978" s="281"/>
      <c r="CM978" s="281"/>
      <c r="CN978" s="281"/>
      <c r="CO978" s="281" t="b">
        <f>AND(RMDF!CR978&gt;=0, RMDF!CR978&lt;=1-SUM(RMDF!Z978,RMDF!AG978,RMDF!AN978,RMDF!AU978,RMDF!BB978,RMDF!BI978,RMDF!BP978,RMDF!BW978,RMDF!CD978,RMDF!CK978), RMDF!CR978=ROUND(RMDF!CR978,4))</f>
        <v>1</v>
      </c>
      <c r="CP978" s="317">
        <f>RMDF!CP978</f>
        <v>0</v>
      </c>
      <c r="CQ978" s="318" t="str">
        <f>IF(CP978=0,"",_xlfn.XLOOKUP(CP978,StatePicklist!$1:$1,StatePicklist!$3:$3,"NA",0))</f>
        <v/>
      </c>
      <c r="CR978" s="297" t="str">
        <f ca="1">IF(RMDF!CQ978="", "", IF(ISNUMBER(MATCH(RMDF!CQ978, INDIRECT(CQ978), 0)), "OK", "Invalid"))</f>
        <v/>
      </c>
      <c r="CS978" s="281"/>
      <c r="CT978" s="281"/>
      <c r="CU978" s="281"/>
      <c r="CV978" s="281" t="b">
        <f>AND(RMDF!CY978&gt;=0, RMDF!CY978&lt;=1-SUM(RMDF!Z978,RMDF!AG978,RMDF!AN978,RMDF!AU978,RMDF!BB978,RMDF!BI978,RMDF!BP978,RMDF!BW978,RMDF!CD978,RMDF!CK978,RMDF!CR978), RMDF!CY978=ROUND(RMDF!CY978,4))</f>
        <v>1</v>
      </c>
      <c r="CW978" s="317">
        <f>RMDF!CW978</f>
        <v>0</v>
      </c>
      <c r="CX978" s="318" t="str">
        <f>IF(CW978=0,"",_xlfn.XLOOKUP(CW978,StatePicklist!$1:$1,StatePicklist!$3:$3,"NA",0))</f>
        <v/>
      </c>
      <c r="CY978" s="297" t="str">
        <f ca="1">IF(RMDF!CX978="", "", IF(ISNUMBER(MATCH(RMDF!CX978, INDIRECT(CX978), 0)), "OK", "Invalid"))</f>
        <v/>
      </c>
      <c r="CZ978" s="281"/>
      <c r="DA978" s="281"/>
      <c r="DB978" s="281"/>
      <c r="DC978" s="281" t="b">
        <f>AND(RMDF!DF978&gt;=0, RMDF!DF978&lt;=1-SUM(RMDF!Z978,RMDF!AG978,RMDF!AN978,RMDF!AU978,RMDF!BB978,RMDF!BI978,RMDF!BP978,RMDF!BW978,RMDF!CD978,RMDF!CK978,RMDF!CR978,RMDF!CY978), RMDF!DF978=ROUND(RMDF!DF978,4))</f>
        <v>1</v>
      </c>
      <c r="DD978" s="317">
        <f>RMDF!DD978</f>
        <v>0</v>
      </c>
      <c r="DE978" s="318" t="str">
        <f>IF(DD978=0,"",_xlfn.XLOOKUP(DD978,StatePicklist!$1:$1,StatePicklist!$3:$3,"NA",0))</f>
        <v/>
      </c>
      <c r="DF978" s="297" t="str">
        <f ca="1">IF(RMDF!DE978="", "", IF(ISNUMBER(MATCH(RMDF!DE978, INDIRECT(DE978), 0)), "OK", "Invalid"))</f>
        <v/>
      </c>
      <c r="DG978" s="281"/>
      <c r="DH978" s="281"/>
      <c r="DI978" s="281"/>
      <c r="DJ978" s="281" t="b">
        <f>AND(RMDF!DM978&gt;=0, RMDF!DM978&lt;=1-SUM(RMDF!Z978,RMDF!AG978,RMDF!AN978,RMDF!AU978,RMDF!BB978,RMDF!BI978,RMDF!BP978,RMDF!BW978,RMDF!CD978,RMDF!CK978,RMDF!CR978,RMDF!CY978,RMDF!DF978), RMDF!DM978=ROUND(RMDF!DM978,4))</f>
        <v>1</v>
      </c>
      <c r="DK978" s="317">
        <f>RMDF!DK978</f>
        <v>0</v>
      </c>
      <c r="DL978" s="318" t="str">
        <f>IF(DK978=0,"",_xlfn.XLOOKUP(DK978,StatePicklist!$1:$1,StatePicklist!$3:$3,"NA",0))</f>
        <v/>
      </c>
      <c r="DM978" s="297" t="str">
        <f ca="1">IF(RMDF!DL978="", "", IF(ISNUMBER(MATCH(RMDF!DL978, INDIRECT(DL978), 0)), "OK", "Invalid"))</f>
        <v/>
      </c>
      <c r="DN978" s="281"/>
      <c r="DO978" s="281"/>
      <c r="DP978" s="281"/>
      <c r="DQ978" s="281" t="b">
        <f>AND(RMDF!DT978&gt;=0, RMDF!DT978&lt;=1-SUM(RMDF!Z978,RMDF!AG978,RMDF!AN978,RMDF!AU978,RMDF!BB978,RMDF!BI978,RMDF!BP978,RMDF!BW978,RMDF!CD978,RMDF!CK978,RMDF!CR978,RMDF!CY978,RMDF!DF978,RMDF!DM978), RMDF!DT978=ROUND(RMDF!DT978,4))</f>
        <v>1</v>
      </c>
      <c r="DR978" s="317">
        <f>RMDF!DR978</f>
        <v>0</v>
      </c>
      <c r="DS978" s="318" t="str">
        <f>IF(DR978=0,"",_xlfn.XLOOKUP(DR978,StatePicklist!$1:$1,StatePicklist!$3:$3,"NA",0))</f>
        <v/>
      </c>
      <c r="DT978" s="297" t="str">
        <f ca="1">IF(RMDF!DS978="", "", IF(ISNUMBER(MATCH(RMDF!DS978, INDIRECT(DS978), 0)), "OK", "Invalid"))</f>
        <v/>
      </c>
      <c r="DU978" s="281"/>
      <c r="DV978" s="281"/>
      <c r="DW978" s="281"/>
      <c r="DX978" s="281" t="b">
        <f>AND(RMDF!EA978&gt;=0, RMDF!EA978&lt;=1-SUM(RMDF!Z978,RMDF!AG978,RMDF!AN978,RMDF!AU978,RMDF!BB978,RMDF!BI978,RMDF!BP978,RMDF!BW978,RMDF!CD978,RMDF!CK978,RMDF!CR978,RMDF!CY978,RMDF!DF978,RMDF!DM978,RMDF!DT978), RMDF!EA978=ROUND(RMDF!EA978,4))</f>
        <v>1</v>
      </c>
      <c r="DY978" s="317">
        <f>RMDF!DY978</f>
        <v>0</v>
      </c>
      <c r="DZ978" s="318" t="str">
        <f>IF(DY978=0,"",_xlfn.XLOOKUP(DY978,StatePicklist!$1:$1,StatePicklist!$3:$3,"NA",0))</f>
        <v/>
      </c>
      <c r="EA978" s="297" t="str">
        <f ca="1">IF(RMDF!DZ978="", "", IF(ISNUMBER(MATCH(RMDF!DZ978, INDIRECT(DZ978), 0)), "OK", "Invalid"))</f>
        <v/>
      </c>
      <c r="EB978" s="281"/>
      <c r="EC978" s="281"/>
      <c r="ED978" s="281"/>
      <c r="EE978" s="281" t="b">
        <f>AND(RMDF!EH978&gt;=0, RMDF!EH978&lt;=1-SUM(RMDF!Z978,RMDF!AG978,RMDF!AN978,RMDF!AU978,RMDF!BB978,RMDF!BI978,RMDF!BP978,RMDF!BW978,RMDF!CD978,RMDF!CK978,RMDF!CR978,RMDF!CY978,RMDF!DF978,RMDF!DM978,RMDF!DT978,RMDF!EA978), RMDF!EH978=ROUND(RMDF!EH978,4))</f>
        <v>1</v>
      </c>
      <c r="EF978" s="317">
        <f>RMDF!EF978</f>
        <v>0</v>
      </c>
      <c r="EG978" s="318" t="str">
        <f>IF(EF978=0,"",_xlfn.XLOOKUP(EF978,StatePicklist!$1:$1,StatePicklist!$3:$3,"NA",0))</f>
        <v/>
      </c>
      <c r="EH978" s="297" t="str">
        <f ca="1">IF(RMDF!EG978="", "", IF(ISNUMBER(MATCH(RMDF!EG978, INDIRECT(EG978), 0)), "OK", "Invalid"))</f>
        <v/>
      </c>
      <c r="EI978" s="281"/>
      <c r="EJ978" s="281"/>
      <c r="EK978" s="281"/>
      <c r="EL978" s="281" t="b">
        <f>AND(RMDF!EO978&gt;=0, RMDF!EO978&lt;=1-SUM(RMDF!Z978,RMDF!AG978,RMDF!AN978,RMDF!AU978,RMDF!BB978,RMDF!BI978,RMDF!BP978,RMDF!BW978,RMDF!CD978,RMDF!CK978,RMDF!CR978,RMDF!CY978,RMDF!DF978,RMDF!DM978,RMDF!DT978,RMDF!EA978,RMDF!EH978), RMDF!EO978=ROUND(RMDF!EO978,4))</f>
        <v>1</v>
      </c>
      <c r="EM978" s="317">
        <f>RMDF!EM978</f>
        <v>0</v>
      </c>
      <c r="EN978" s="318" t="str">
        <f>IF(EM978=0,"",_xlfn.XLOOKUP(EM978,StatePicklist!$1:$1,StatePicklist!$3:$3,"NA",0))</f>
        <v/>
      </c>
      <c r="EO978" s="297" t="str">
        <f ca="1">IF(RMDF!EN978="", "", IF(ISNUMBER(MATCH(RMDF!EN978, INDIRECT(EN978), 0)), "OK", "Invalid"))</f>
        <v/>
      </c>
      <c r="EP978" s="281"/>
      <c r="EQ978" s="281"/>
      <c r="ER978" s="281"/>
      <c r="ES978" s="281" t="b">
        <f>AND(RMDF!EV978&gt;=0, RMDF!EV978&lt;=1-SUM(RMDF!Z978,RMDF!AG978,RMDF!AN978,RMDF!AU978,RMDF!BB978,RMDF!BI978,RMDF!BP978,RMDF!BW978,RMDF!CD978,RMDF!CK978,RMDF!CR978,RMDF!CY978,RMDF!DF978,RMDF!DM978,RMDF!DT978,RMDF!EA978,RMDF!EH978,RMDF!EO978), RMDF!EV978=ROUND(RMDF!EV978,4))</f>
        <v>1</v>
      </c>
      <c r="ET978" s="317">
        <f>RMDF!ET978</f>
        <v>0</v>
      </c>
      <c r="EU978" s="318" t="str">
        <f>IF(ET978=0,"",_xlfn.XLOOKUP(ET978,StatePicklist!$1:$1,StatePicklist!$3:$3,"NA",0))</f>
        <v/>
      </c>
      <c r="EV978" s="297" t="str">
        <f ca="1">IF(RMDF!EU978="", "", IF(ISNUMBER(MATCH(RMDF!EU978, INDIRECT(EU978), 0)), "OK", "Invalid"))</f>
        <v/>
      </c>
      <c r="EW978" s="281"/>
      <c r="EX978" s="281"/>
      <c r="EY978" s="281"/>
      <c r="EZ978" s="281" t="b">
        <f>AND(RMDF!FC978&gt;=0, RMDF!FC978&lt;=1-SUM(RMDF!Z978,RMDF!AG978,RMDF!AN978,RMDF!AU978,RMDF!BB978,RMDF!BI978,RMDF!BP978,RMDF!BW978,RMDF!CD978,RMDF!CK978,RMDF!CR978,RMDF!CY978,RMDF!DF978,RMDF!DM978,RMDF!DT978,RMDF!EA978,RMDF!EH978,RMDF!EO978,RMDF!EV978), RMDF!FC978=ROUND(RMDF!FC978,4))</f>
        <v>1</v>
      </c>
      <c r="FA978" s="317">
        <f>RMDF!FA978</f>
        <v>0</v>
      </c>
      <c r="FB978" s="318" t="str">
        <f>IF(FA978=0,"",_xlfn.XLOOKUP(FA978,StatePicklist!$1:$1,StatePicklist!$3:$3,"NA",0))</f>
        <v/>
      </c>
      <c r="FC978" s="297" t="str">
        <f ca="1">IF(RMDF!FB978="", "", IF(ISNUMBER(MATCH(RMDF!FB978, INDIRECT(FB978), 0)), "OK", "Invalid"))</f>
        <v/>
      </c>
    </row>
    <row r="979" spans="1:159" s="205" customFormat="1" ht="39.9" customHeight="1" x14ac:dyDescent="0.25">
      <c r="A979" s="206"/>
      <c r="B979" s="196"/>
      <c r="C979" s="197"/>
      <c r="D979" s="198"/>
      <c r="E979" s="199"/>
      <c r="F979" s="200"/>
      <c r="G979" s="201"/>
      <c r="H979" s="292"/>
      <c r="I979" s="305">
        <f>RMDF!I979</f>
        <v>0</v>
      </c>
      <c r="J979" s="305" t="str">
        <f>IF(I979=ProductCode!$B$30,"PDReclPost",IF(OR(I979=ProductCode!$C$30,I979=ProductCode!$E$30,I979=ProductCode!$G$30),"PDPreCon",IF(OR(I979=ProductCode!$D$30,I979=ProductCode!$F$30),"PDNotReclPost","")))</f>
        <v/>
      </c>
      <c r="K979" s="305" t="str">
        <f t="shared" si="51"/>
        <v/>
      </c>
      <c r="L979" s="289"/>
      <c r="M979" s="305" t="str">
        <f t="shared" si="51"/>
        <v/>
      </c>
      <c r="N979" s="289" t="b">
        <f>AND(RMDF!N979&gt;=0, RMDF!N979&lt;=1-RMDF!L979, RMDF!N979=ROUND(RMDF!N979,4))</f>
        <v>1</v>
      </c>
      <c r="O979" s="286" t="str">
        <f>IF(P979="","",IF(I979="","",IF(LEFT(I979,13)="Reclaimed pos",RawMaterialCode!$E$569,RawMaterialCode!$E$568)))</f>
        <v>Reclaimed pre-consumer mixed fibers (RM0578)</v>
      </c>
      <c r="P979" s="295">
        <f t="shared" si="52"/>
        <v>1</v>
      </c>
      <c r="Q979" s="202"/>
      <c r="R979" s="203"/>
      <c r="S979" s="204" t="str">
        <f t="shared" si="53"/>
        <v/>
      </c>
      <c r="T979" s="281"/>
      <c r="U979" s="281"/>
      <c r="V979" s="281"/>
      <c r="W979" s="281"/>
      <c r="X979" s="317">
        <f>RMDF!X979</f>
        <v>0</v>
      </c>
      <c r="Y979" s="318" t="str">
        <f>IF(X979=0,"",_xlfn.XLOOKUP(X979,StatePicklist!$1:$1,StatePicklist!$3:$3,"NA",0))</f>
        <v/>
      </c>
      <c r="Z979" s="297" t="str">
        <f ca="1">IF(RMDF!Y979="", "", IF(ISNUMBER(MATCH(RMDF!Y979, INDIRECT(Y979), 0)), "OK", "Invalid"))</f>
        <v/>
      </c>
      <c r="AA979" s="281"/>
      <c r="AB979" s="281"/>
      <c r="AC979" s="281"/>
      <c r="AD979" s="281" t="b">
        <f>AND(RMDF!AG979&gt;=0, RMDF!AG979&lt;=1-RMDF!Z979, RMDF!AG979=ROUND(RMDF!AG979,4))</f>
        <v>1</v>
      </c>
      <c r="AE979" s="317">
        <f>RMDF!AE979</f>
        <v>0</v>
      </c>
      <c r="AF979" s="318" t="str">
        <f>IF(AE979=0,"",_xlfn.XLOOKUP(AE979,StatePicklist!$1:$1,StatePicklist!$3:$3,"NA",0))</f>
        <v/>
      </c>
      <c r="AG979" s="297" t="str">
        <f ca="1">IF(RMDF!AF979="", "", IF(ISNUMBER(MATCH(RMDF!AF979, INDIRECT(AF979), 0)), "OK", "Invalid"))</f>
        <v/>
      </c>
      <c r="AH979" s="281"/>
      <c r="AI979" s="281"/>
      <c r="AJ979" s="281"/>
      <c r="AK979" s="281" t="b">
        <f>AND(RMDF!AN979&gt;=0, RMDF!AN979&lt;=1-SUM(RMDF!Z979,RMDF!AG979), RMDF!AN979=ROUND(RMDF!AN979,4))</f>
        <v>1</v>
      </c>
      <c r="AL979" s="317">
        <f>RMDF!AL979</f>
        <v>0</v>
      </c>
      <c r="AM979" s="318" t="str">
        <f>IF(AL979=0,"",_xlfn.XLOOKUP(AL979,StatePicklist!$1:$1,StatePicklist!$3:$3,"NA",0))</f>
        <v/>
      </c>
      <c r="AN979" s="297" t="str">
        <f ca="1">IF(RMDF!AM979="", "", IF(ISNUMBER(MATCH(RMDF!AM979, INDIRECT(AM979), 0)), "OK", "Invalid"))</f>
        <v/>
      </c>
      <c r="AO979" s="281"/>
      <c r="AP979" s="281"/>
      <c r="AQ979" s="281"/>
      <c r="AR979" s="281" t="b">
        <f>AND(RMDF!AU979&gt;=0, RMDF!AU979&lt;=1-SUM(RMDF!Z979,RMDF!AG979,RMDF!AN979), RMDF!AU979=ROUND(RMDF!AU979,4))</f>
        <v>1</v>
      </c>
      <c r="AS979" s="317">
        <f>RMDF!AS979</f>
        <v>0</v>
      </c>
      <c r="AT979" s="318" t="str">
        <f>IF(AS979=0,"",_xlfn.XLOOKUP(AS979,StatePicklist!$1:$1,StatePicklist!$3:$3,"NA",0))</f>
        <v/>
      </c>
      <c r="AU979" s="297" t="str">
        <f ca="1">IF(RMDF!AT979="", "", IF(ISNUMBER(MATCH(RMDF!AT979, INDIRECT(AT979), 0)), "OK", "Invalid"))</f>
        <v/>
      </c>
      <c r="AV979" s="281"/>
      <c r="AW979" s="281"/>
      <c r="AX979" s="281"/>
      <c r="AY979" s="281" t="b">
        <f>AND(RMDF!BB979&gt;=0, RMDF!BB979&lt;=1-SUM(RMDF!Z979,RMDF!AG979,RMDF!AN979,RMDF!AU979), RMDF!BB979=ROUND(RMDF!BB979,4))</f>
        <v>1</v>
      </c>
      <c r="AZ979" s="317">
        <f>RMDF!AZ979</f>
        <v>0</v>
      </c>
      <c r="BA979" s="318" t="str">
        <f>IF(AZ979=0,"",_xlfn.XLOOKUP(AZ979,StatePicklist!$1:$1,StatePicklist!$3:$3,"NA",0))</f>
        <v/>
      </c>
      <c r="BB979" s="297" t="str">
        <f ca="1">IF(RMDF!BA979="", "", IF(ISNUMBER(MATCH(RMDF!BA979, INDIRECT(BA979), 0)), "OK", "Invalid"))</f>
        <v/>
      </c>
      <c r="BC979" s="281"/>
      <c r="BD979" s="281"/>
      <c r="BE979" s="281"/>
      <c r="BF979" s="281" t="b">
        <f>AND(RMDF!BI979&gt;=0, RMDF!BI979&lt;=1-SUM(RMDF!Z979,RMDF!AG979,RMDF!AN979,RMDF!AU979,RMDF!BB979), RMDF!BI979=ROUND(RMDF!BI979,4))</f>
        <v>1</v>
      </c>
      <c r="BG979" s="317">
        <f>RMDF!BG979</f>
        <v>0</v>
      </c>
      <c r="BH979" s="318" t="str">
        <f>IF(BG979=0,"",_xlfn.XLOOKUP(BG979,StatePicklist!$1:$1,StatePicklist!$3:$3,"NA",0))</f>
        <v/>
      </c>
      <c r="BI979" s="297" t="str">
        <f ca="1">IF(RMDF!BH979="", "", IF(ISNUMBER(MATCH(RMDF!BH979, INDIRECT(BH979), 0)), "OK", "Invalid"))</f>
        <v/>
      </c>
      <c r="BJ979" s="281"/>
      <c r="BK979" s="281"/>
      <c r="BL979" s="281"/>
      <c r="BM979" s="281" t="b">
        <f>AND(RMDF!BP979&gt;=0, RMDF!BP979&lt;=1-SUM(RMDF!Z979,RMDF!AG979,RMDF!AN979,RMDF!AU979,RMDF!BB979,RMDF!BI979), RMDF!BP979=ROUND(RMDF!BP979,4))</f>
        <v>1</v>
      </c>
      <c r="BN979" s="317">
        <f>RMDF!BN979</f>
        <v>0</v>
      </c>
      <c r="BO979" s="318" t="str">
        <f>IF(BN979=0,"",_xlfn.XLOOKUP(BN979,StatePicklist!$1:$1,StatePicklist!$3:$3,"NA",0))</f>
        <v/>
      </c>
      <c r="BP979" s="297" t="str">
        <f ca="1">IF(RMDF!BO979="", "", IF(ISNUMBER(MATCH(RMDF!BO979, INDIRECT(BO979), 0)), "OK", "Invalid"))</f>
        <v/>
      </c>
      <c r="BQ979" s="281"/>
      <c r="BR979" s="281"/>
      <c r="BS979" s="281"/>
      <c r="BT979" s="281" t="b">
        <f>AND(RMDF!BW979&gt;=0, RMDF!BW979&lt;=1-SUM(RMDF!Z979,RMDF!AG979,RMDF!AN979,RMDF!AU979,RMDF!BB979,RMDF!BI979,RMDF!BP979), RMDF!BW979=ROUND(RMDF!BW979,4))</f>
        <v>1</v>
      </c>
      <c r="BU979" s="317">
        <f>RMDF!BU979</f>
        <v>0</v>
      </c>
      <c r="BV979" s="318" t="str">
        <f>IF(BU979=0,"",_xlfn.XLOOKUP(BU979,StatePicklist!$1:$1,StatePicklist!$3:$3,"NA",0))</f>
        <v/>
      </c>
      <c r="BW979" s="297" t="str">
        <f ca="1">IF(RMDF!BV979="", "", IF(ISNUMBER(MATCH(RMDF!BV979, INDIRECT(BV979), 0)), "OK", "Invalid"))</f>
        <v/>
      </c>
      <c r="BX979" s="281"/>
      <c r="BY979" s="281"/>
      <c r="BZ979" s="281"/>
      <c r="CA979" s="281" t="b">
        <f>AND(RMDF!CD979&gt;=0, RMDF!CD979&lt;=1-SUM(RMDF!Z979,RMDF!AG979,RMDF!AN979,RMDF!AU979,RMDF!BB979,RMDF!BI979,RMDF!BP979,RMDF!BW979), RMDF!CD979=ROUND(RMDF!CD979,4))</f>
        <v>1</v>
      </c>
      <c r="CB979" s="317">
        <f>RMDF!CB979</f>
        <v>0</v>
      </c>
      <c r="CC979" s="318" t="str">
        <f>IF(CB979=0,"",_xlfn.XLOOKUP(CB979,StatePicklist!$1:$1,StatePicklist!$3:$3,"NA",0))</f>
        <v/>
      </c>
      <c r="CD979" s="297" t="str">
        <f ca="1">IF(RMDF!CC979="", "", IF(ISNUMBER(MATCH(RMDF!CC979, INDIRECT(CC979), 0)), "OK", "Invalid"))</f>
        <v/>
      </c>
      <c r="CE979" s="281"/>
      <c r="CF979" s="281"/>
      <c r="CG979" s="281"/>
      <c r="CH979" s="281" t="b">
        <f>AND(RMDF!CK979&gt;=0, RMDF!CK979&lt;=1-SUM(RMDF!Z979,RMDF!AG979,RMDF!AN979,RMDF!AU979,RMDF!BB979,RMDF!BI979,RMDF!BP979,RMDF!BW979,RMDF!CD979), RMDF!CK979=ROUND(RMDF!CK979,4))</f>
        <v>1</v>
      </c>
      <c r="CI979" s="317">
        <f>RMDF!CI979</f>
        <v>0</v>
      </c>
      <c r="CJ979" s="318" t="str">
        <f>IF(CI979=0,"",_xlfn.XLOOKUP(CI979,StatePicklist!$1:$1,StatePicklist!$3:$3,"NA",0))</f>
        <v/>
      </c>
      <c r="CK979" s="297" t="str">
        <f ca="1">IF(RMDF!CJ979="", "", IF(ISNUMBER(MATCH(RMDF!CJ979, INDIRECT(CJ979), 0)), "OK", "Invalid"))</f>
        <v/>
      </c>
      <c r="CL979" s="281"/>
      <c r="CM979" s="281"/>
      <c r="CN979" s="281"/>
      <c r="CO979" s="281" t="b">
        <f>AND(RMDF!CR979&gt;=0, RMDF!CR979&lt;=1-SUM(RMDF!Z979,RMDF!AG979,RMDF!AN979,RMDF!AU979,RMDF!BB979,RMDF!BI979,RMDF!BP979,RMDF!BW979,RMDF!CD979,RMDF!CK979), RMDF!CR979=ROUND(RMDF!CR979,4))</f>
        <v>1</v>
      </c>
      <c r="CP979" s="317">
        <f>RMDF!CP979</f>
        <v>0</v>
      </c>
      <c r="CQ979" s="318" t="str">
        <f>IF(CP979=0,"",_xlfn.XLOOKUP(CP979,StatePicklist!$1:$1,StatePicklist!$3:$3,"NA",0))</f>
        <v/>
      </c>
      <c r="CR979" s="297" t="str">
        <f ca="1">IF(RMDF!CQ979="", "", IF(ISNUMBER(MATCH(RMDF!CQ979, INDIRECT(CQ979), 0)), "OK", "Invalid"))</f>
        <v/>
      </c>
      <c r="CS979" s="281"/>
      <c r="CT979" s="281"/>
      <c r="CU979" s="281"/>
      <c r="CV979" s="281" t="b">
        <f>AND(RMDF!CY979&gt;=0, RMDF!CY979&lt;=1-SUM(RMDF!Z979,RMDF!AG979,RMDF!AN979,RMDF!AU979,RMDF!BB979,RMDF!BI979,RMDF!BP979,RMDF!BW979,RMDF!CD979,RMDF!CK979,RMDF!CR979), RMDF!CY979=ROUND(RMDF!CY979,4))</f>
        <v>1</v>
      </c>
      <c r="CW979" s="317">
        <f>RMDF!CW979</f>
        <v>0</v>
      </c>
      <c r="CX979" s="318" t="str">
        <f>IF(CW979=0,"",_xlfn.XLOOKUP(CW979,StatePicklist!$1:$1,StatePicklist!$3:$3,"NA",0))</f>
        <v/>
      </c>
      <c r="CY979" s="297" t="str">
        <f ca="1">IF(RMDF!CX979="", "", IF(ISNUMBER(MATCH(RMDF!CX979, INDIRECT(CX979), 0)), "OK", "Invalid"))</f>
        <v/>
      </c>
      <c r="CZ979" s="281"/>
      <c r="DA979" s="281"/>
      <c r="DB979" s="281"/>
      <c r="DC979" s="281" t="b">
        <f>AND(RMDF!DF979&gt;=0, RMDF!DF979&lt;=1-SUM(RMDF!Z979,RMDF!AG979,RMDF!AN979,RMDF!AU979,RMDF!BB979,RMDF!BI979,RMDF!BP979,RMDF!BW979,RMDF!CD979,RMDF!CK979,RMDF!CR979,RMDF!CY979), RMDF!DF979=ROUND(RMDF!DF979,4))</f>
        <v>1</v>
      </c>
      <c r="DD979" s="317">
        <f>RMDF!DD979</f>
        <v>0</v>
      </c>
      <c r="DE979" s="318" t="str">
        <f>IF(DD979=0,"",_xlfn.XLOOKUP(DD979,StatePicklist!$1:$1,StatePicklist!$3:$3,"NA",0))</f>
        <v/>
      </c>
      <c r="DF979" s="297" t="str">
        <f ca="1">IF(RMDF!DE979="", "", IF(ISNUMBER(MATCH(RMDF!DE979, INDIRECT(DE979), 0)), "OK", "Invalid"))</f>
        <v/>
      </c>
      <c r="DG979" s="281"/>
      <c r="DH979" s="281"/>
      <c r="DI979" s="281"/>
      <c r="DJ979" s="281" t="b">
        <f>AND(RMDF!DM979&gt;=0, RMDF!DM979&lt;=1-SUM(RMDF!Z979,RMDF!AG979,RMDF!AN979,RMDF!AU979,RMDF!BB979,RMDF!BI979,RMDF!BP979,RMDF!BW979,RMDF!CD979,RMDF!CK979,RMDF!CR979,RMDF!CY979,RMDF!DF979), RMDF!DM979=ROUND(RMDF!DM979,4))</f>
        <v>1</v>
      </c>
      <c r="DK979" s="317">
        <f>RMDF!DK979</f>
        <v>0</v>
      </c>
      <c r="DL979" s="318" t="str">
        <f>IF(DK979=0,"",_xlfn.XLOOKUP(DK979,StatePicklist!$1:$1,StatePicklist!$3:$3,"NA",0))</f>
        <v/>
      </c>
      <c r="DM979" s="297" t="str">
        <f ca="1">IF(RMDF!DL979="", "", IF(ISNUMBER(MATCH(RMDF!DL979, INDIRECT(DL979), 0)), "OK", "Invalid"))</f>
        <v/>
      </c>
      <c r="DN979" s="281"/>
      <c r="DO979" s="281"/>
      <c r="DP979" s="281"/>
      <c r="DQ979" s="281" t="b">
        <f>AND(RMDF!DT979&gt;=0, RMDF!DT979&lt;=1-SUM(RMDF!Z979,RMDF!AG979,RMDF!AN979,RMDF!AU979,RMDF!BB979,RMDF!BI979,RMDF!BP979,RMDF!BW979,RMDF!CD979,RMDF!CK979,RMDF!CR979,RMDF!CY979,RMDF!DF979,RMDF!DM979), RMDF!DT979=ROUND(RMDF!DT979,4))</f>
        <v>1</v>
      </c>
      <c r="DR979" s="317">
        <f>RMDF!DR979</f>
        <v>0</v>
      </c>
      <c r="DS979" s="318" t="str">
        <f>IF(DR979=0,"",_xlfn.XLOOKUP(DR979,StatePicklist!$1:$1,StatePicklist!$3:$3,"NA",0))</f>
        <v/>
      </c>
      <c r="DT979" s="297" t="str">
        <f ca="1">IF(RMDF!DS979="", "", IF(ISNUMBER(MATCH(RMDF!DS979, INDIRECT(DS979), 0)), "OK", "Invalid"))</f>
        <v/>
      </c>
      <c r="DU979" s="281"/>
      <c r="DV979" s="281"/>
      <c r="DW979" s="281"/>
      <c r="DX979" s="281" t="b">
        <f>AND(RMDF!EA979&gt;=0, RMDF!EA979&lt;=1-SUM(RMDF!Z979,RMDF!AG979,RMDF!AN979,RMDF!AU979,RMDF!BB979,RMDF!BI979,RMDF!BP979,RMDF!BW979,RMDF!CD979,RMDF!CK979,RMDF!CR979,RMDF!CY979,RMDF!DF979,RMDF!DM979,RMDF!DT979), RMDF!EA979=ROUND(RMDF!EA979,4))</f>
        <v>1</v>
      </c>
      <c r="DY979" s="317">
        <f>RMDF!DY979</f>
        <v>0</v>
      </c>
      <c r="DZ979" s="318" t="str">
        <f>IF(DY979=0,"",_xlfn.XLOOKUP(DY979,StatePicklist!$1:$1,StatePicklist!$3:$3,"NA",0))</f>
        <v/>
      </c>
      <c r="EA979" s="297" t="str">
        <f ca="1">IF(RMDF!DZ979="", "", IF(ISNUMBER(MATCH(RMDF!DZ979, INDIRECT(DZ979), 0)), "OK", "Invalid"))</f>
        <v/>
      </c>
      <c r="EB979" s="281"/>
      <c r="EC979" s="281"/>
      <c r="ED979" s="281"/>
      <c r="EE979" s="281" t="b">
        <f>AND(RMDF!EH979&gt;=0, RMDF!EH979&lt;=1-SUM(RMDF!Z979,RMDF!AG979,RMDF!AN979,RMDF!AU979,RMDF!BB979,RMDF!BI979,RMDF!BP979,RMDF!BW979,RMDF!CD979,RMDF!CK979,RMDF!CR979,RMDF!CY979,RMDF!DF979,RMDF!DM979,RMDF!DT979,RMDF!EA979), RMDF!EH979=ROUND(RMDF!EH979,4))</f>
        <v>1</v>
      </c>
      <c r="EF979" s="317">
        <f>RMDF!EF979</f>
        <v>0</v>
      </c>
      <c r="EG979" s="318" t="str">
        <f>IF(EF979=0,"",_xlfn.XLOOKUP(EF979,StatePicklist!$1:$1,StatePicklist!$3:$3,"NA",0))</f>
        <v/>
      </c>
      <c r="EH979" s="297" t="str">
        <f ca="1">IF(RMDF!EG979="", "", IF(ISNUMBER(MATCH(RMDF!EG979, INDIRECT(EG979), 0)), "OK", "Invalid"))</f>
        <v/>
      </c>
      <c r="EI979" s="281"/>
      <c r="EJ979" s="281"/>
      <c r="EK979" s="281"/>
      <c r="EL979" s="281" t="b">
        <f>AND(RMDF!EO979&gt;=0, RMDF!EO979&lt;=1-SUM(RMDF!Z979,RMDF!AG979,RMDF!AN979,RMDF!AU979,RMDF!BB979,RMDF!BI979,RMDF!BP979,RMDF!BW979,RMDF!CD979,RMDF!CK979,RMDF!CR979,RMDF!CY979,RMDF!DF979,RMDF!DM979,RMDF!DT979,RMDF!EA979,RMDF!EH979), RMDF!EO979=ROUND(RMDF!EO979,4))</f>
        <v>1</v>
      </c>
      <c r="EM979" s="317">
        <f>RMDF!EM979</f>
        <v>0</v>
      </c>
      <c r="EN979" s="318" t="str">
        <f>IF(EM979=0,"",_xlfn.XLOOKUP(EM979,StatePicklist!$1:$1,StatePicklist!$3:$3,"NA",0))</f>
        <v/>
      </c>
      <c r="EO979" s="297" t="str">
        <f ca="1">IF(RMDF!EN979="", "", IF(ISNUMBER(MATCH(RMDF!EN979, INDIRECT(EN979), 0)), "OK", "Invalid"))</f>
        <v/>
      </c>
      <c r="EP979" s="281"/>
      <c r="EQ979" s="281"/>
      <c r="ER979" s="281"/>
      <c r="ES979" s="281" t="b">
        <f>AND(RMDF!EV979&gt;=0, RMDF!EV979&lt;=1-SUM(RMDF!Z979,RMDF!AG979,RMDF!AN979,RMDF!AU979,RMDF!BB979,RMDF!BI979,RMDF!BP979,RMDF!BW979,RMDF!CD979,RMDF!CK979,RMDF!CR979,RMDF!CY979,RMDF!DF979,RMDF!DM979,RMDF!DT979,RMDF!EA979,RMDF!EH979,RMDF!EO979), RMDF!EV979=ROUND(RMDF!EV979,4))</f>
        <v>1</v>
      </c>
      <c r="ET979" s="317">
        <f>RMDF!ET979</f>
        <v>0</v>
      </c>
      <c r="EU979" s="318" t="str">
        <f>IF(ET979=0,"",_xlfn.XLOOKUP(ET979,StatePicklist!$1:$1,StatePicklist!$3:$3,"NA",0))</f>
        <v/>
      </c>
      <c r="EV979" s="297" t="str">
        <f ca="1">IF(RMDF!EU979="", "", IF(ISNUMBER(MATCH(RMDF!EU979, INDIRECT(EU979), 0)), "OK", "Invalid"))</f>
        <v/>
      </c>
      <c r="EW979" s="281"/>
      <c r="EX979" s="281"/>
      <c r="EY979" s="281"/>
      <c r="EZ979" s="281" t="b">
        <f>AND(RMDF!FC979&gt;=0, RMDF!FC979&lt;=1-SUM(RMDF!Z979,RMDF!AG979,RMDF!AN979,RMDF!AU979,RMDF!BB979,RMDF!BI979,RMDF!BP979,RMDF!BW979,RMDF!CD979,RMDF!CK979,RMDF!CR979,RMDF!CY979,RMDF!DF979,RMDF!DM979,RMDF!DT979,RMDF!EA979,RMDF!EH979,RMDF!EO979,RMDF!EV979), RMDF!FC979=ROUND(RMDF!FC979,4))</f>
        <v>1</v>
      </c>
      <c r="FA979" s="317">
        <f>RMDF!FA979</f>
        <v>0</v>
      </c>
      <c r="FB979" s="318" t="str">
        <f>IF(FA979=0,"",_xlfn.XLOOKUP(FA979,StatePicklist!$1:$1,StatePicklist!$3:$3,"NA",0))</f>
        <v/>
      </c>
      <c r="FC979" s="297" t="str">
        <f ca="1">IF(RMDF!FB979="", "", IF(ISNUMBER(MATCH(RMDF!FB979, INDIRECT(FB979), 0)), "OK", "Invalid"))</f>
        <v/>
      </c>
    </row>
    <row r="980" spans="1:159" s="205" customFormat="1" ht="39.9" customHeight="1" x14ac:dyDescent="0.25">
      <c r="A980" s="206"/>
      <c r="B980" s="196"/>
      <c r="C980" s="197"/>
      <c r="D980" s="198"/>
      <c r="E980" s="199"/>
      <c r="F980" s="200"/>
      <c r="G980" s="201"/>
      <c r="H980" s="292"/>
      <c r="I980" s="305">
        <f>RMDF!I980</f>
        <v>0</v>
      </c>
      <c r="J980" s="305" t="str">
        <f>IF(I980=ProductCode!$B$30,"PDReclPost",IF(OR(I980=ProductCode!$C$30,I980=ProductCode!$E$30,I980=ProductCode!$G$30),"PDPreCon",IF(OR(I980=ProductCode!$D$30,I980=ProductCode!$F$30),"PDNotReclPost","")))</f>
        <v/>
      </c>
      <c r="K980" s="305" t="str">
        <f t="shared" si="51"/>
        <v/>
      </c>
      <c r="L980" s="289"/>
      <c r="M980" s="305" t="str">
        <f t="shared" si="51"/>
        <v/>
      </c>
      <c r="N980" s="289" t="b">
        <f>AND(RMDF!N980&gt;=0, RMDF!N980&lt;=1-RMDF!L980, RMDF!N980=ROUND(RMDF!N980,4))</f>
        <v>1</v>
      </c>
      <c r="O980" s="286" t="str">
        <f>IF(P980="","",IF(I980="","",IF(LEFT(I980,13)="Reclaimed pos",RawMaterialCode!$E$569,RawMaterialCode!$E$568)))</f>
        <v>Reclaimed pre-consumer mixed fibers (RM0578)</v>
      </c>
      <c r="P980" s="295">
        <f t="shared" si="52"/>
        <v>1</v>
      </c>
      <c r="Q980" s="202"/>
      <c r="R980" s="203"/>
      <c r="S980" s="204" t="str">
        <f t="shared" si="53"/>
        <v/>
      </c>
      <c r="T980" s="281"/>
      <c r="U980" s="281"/>
      <c r="V980" s="281"/>
      <c r="W980" s="281"/>
      <c r="X980" s="317">
        <f>RMDF!X980</f>
        <v>0</v>
      </c>
      <c r="Y980" s="318" t="str">
        <f>IF(X980=0,"",_xlfn.XLOOKUP(X980,StatePicklist!$1:$1,StatePicklist!$3:$3,"NA",0))</f>
        <v/>
      </c>
      <c r="Z980" s="297" t="str">
        <f ca="1">IF(RMDF!Y980="", "", IF(ISNUMBER(MATCH(RMDF!Y980, INDIRECT(Y980), 0)), "OK", "Invalid"))</f>
        <v/>
      </c>
      <c r="AA980" s="281"/>
      <c r="AB980" s="281"/>
      <c r="AC980" s="281"/>
      <c r="AD980" s="281" t="b">
        <f>AND(RMDF!AG980&gt;=0, RMDF!AG980&lt;=1-RMDF!Z980, RMDF!AG980=ROUND(RMDF!AG980,4))</f>
        <v>1</v>
      </c>
      <c r="AE980" s="317">
        <f>RMDF!AE980</f>
        <v>0</v>
      </c>
      <c r="AF980" s="318" t="str">
        <f>IF(AE980=0,"",_xlfn.XLOOKUP(AE980,StatePicklist!$1:$1,StatePicklist!$3:$3,"NA",0))</f>
        <v/>
      </c>
      <c r="AG980" s="297" t="str">
        <f ca="1">IF(RMDF!AF980="", "", IF(ISNUMBER(MATCH(RMDF!AF980, INDIRECT(AF980), 0)), "OK", "Invalid"))</f>
        <v/>
      </c>
      <c r="AH980" s="281"/>
      <c r="AI980" s="281"/>
      <c r="AJ980" s="281"/>
      <c r="AK980" s="281" t="b">
        <f>AND(RMDF!AN980&gt;=0, RMDF!AN980&lt;=1-SUM(RMDF!Z980,RMDF!AG980), RMDF!AN980=ROUND(RMDF!AN980,4))</f>
        <v>1</v>
      </c>
      <c r="AL980" s="317">
        <f>RMDF!AL980</f>
        <v>0</v>
      </c>
      <c r="AM980" s="318" t="str">
        <f>IF(AL980=0,"",_xlfn.XLOOKUP(AL980,StatePicklist!$1:$1,StatePicklist!$3:$3,"NA",0))</f>
        <v/>
      </c>
      <c r="AN980" s="297" t="str">
        <f ca="1">IF(RMDF!AM980="", "", IF(ISNUMBER(MATCH(RMDF!AM980, INDIRECT(AM980), 0)), "OK", "Invalid"))</f>
        <v/>
      </c>
      <c r="AO980" s="281"/>
      <c r="AP980" s="281"/>
      <c r="AQ980" s="281"/>
      <c r="AR980" s="281" t="b">
        <f>AND(RMDF!AU980&gt;=0, RMDF!AU980&lt;=1-SUM(RMDF!Z980,RMDF!AG980,RMDF!AN980), RMDF!AU980=ROUND(RMDF!AU980,4))</f>
        <v>1</v>
      </c>
      <c r="AS980" s="317">
        <f>RMDF!AS980</f>
        <v>0</v>
      </c>
      <c r="AT980" s="318" t="str">
        <f>IF(AS980=0,"",_xlfn.XLOOKUP(AS980,StatePicklist!$1:$1,StatePicklist!$3:$3,"NA",0))</f>
        <v/>
      </c>
      <c r="AU980" s="297" t="str">
        <f ca="1">IF(RMDF!AT980="", "", IF(ISNUMBER(MATCH(RMDF!AT980, INDIRECT(AT980), 0)), "OK", "Invalid"))</f>
        <v/>
      </c>
      <c r="AV980" s="281"/>
      <c r="AW980" s="281"/>
      <c r="AX980" s="281"/>
      <c r="AY980" s="281" t="b">
        <f>AND(RMDF!BB980&gt;=0, RMDF!BB980&lt;=1-SUM(RMDF!Z980,RMDF!AG980,RMDF!AN980,RMDF!AU980), RMDF!BB980=ROUND(RMDF!BB980,4))</f>
        <v>1</v>
      </c>
      <c r="AZ980" s="317">
        <f>RMDF!AZ980</f>
        <v>0</v>
      </c>
      <c r="BA980" s="318" t="str">
        <f>IF(AZ980=0,"",_xlfn.XLOOKUP(AZ980,StatePicklist!$1:$1,StatePicklist!$3:$3,"NA",0))</f>
        <v/>
      </c>
      <c r="BB980" s="297" t="str">
        <f ca="1">IF(RMDF!BA980="", "", IF(ISNUMBER(MATCH(RMDF!BA980, INDIRECT(BA980), 0)), "OK", "Invalid"))</f>
        <v/>
      </c>
      <c r="BC980" s="281"/>
      <c r="BD980" s="281"/>
      <c r="BE980" s="281"/>
      <c r="BF980" s="281" t="b">
        <f>AND(RMDF!BI980&gt;=0, RMDF!BI980&lt;=1-SUM(RMDF!Z980,RMDF!AG980,RMDF!AN980,RMDF!AU980,RMDF!BB980), RMDF!BI980=ROUND(RMDF!BI980,4))</f>
        <v>1</v>
      </c>
      <c r="BG980" s="317">
        <f>RMDF!BG980</f>
        <v>0</v>
      </c>
      <c r="BH980" s="318" t="str">
        <f>IF(BG980=0,"",_xlfn.XLOOKUP(BG980,StatePicklist!$1:$1,StatePicklist!$3:$3,"NA",0))</f>
        <v/>
      </c>
      <c r="BI980" s="297" t="str">
        <f ca="1">IF(RMDF!BH980="", "", IF(ISNUMBER(MATCH(RMDF!BH980, INDIRECT(BH980), 0)), "OK", "Invalid"))</f>
        <v/>
      </c>
      <c r="BJ980" s="281"/>
      <c r="BK980" s="281"/>
      <c r="BL980" s="281"/>
      <c r="BM980" s="281" t="b">
        <f>AND(RMDF!BP980&gt;=0, RMDF!BP980&lt;=1-SUM(RMDF!Z980,RMDF!AG980,RMDF!AN980,RMDF!AU980,RMDF!BB980,RMDF!BI980), RMDF!BP980=ROUND(RMDF!BP980,4))</f>
        <v>1</v>
      </c>
      <c r="BN980" s="317">
        <f>RMDF!BN980</f>
        <v>0</v>
      </c>
      <c r="BO980" s="318" t="str">
        <f>IF(BN980=0,"",_xlfn.XLOOKUP(BN980,StatePicklist!$1:$1,StatePicklist!$3:$3,"NA",0))</f>
        <v/>
      </c>
      <c r="BP980" s="297" t="str">
        <f ca="1">IF(RMDF!BO980="", "", IF(ISNUMBER(MATCH(RMDF!BO980, INDIRECT(BO980), 0)), "OK", "Invalid"))</f>
        <v/>
      </c>
      <c r="BQ980" s="281"/>
      <c r="BR980" s="281"/>
      <c r="BS980" s="281"/>
      <c r="BT980" s="281" t="b">
        <f>AND(RMDF!BW980&gt;=0, RMDF!BW980&lt;=1-SUM(RMDF!Z980,RMDF!AG980,RMDF!AN980,RMDF!AU980,RMDF!BB980,RMDF!BI980,RMDF!BP980), RMDF!BW980=ROUND(RMDF!BW980,4))</f>
        <v>1</v>
      </c>
      <c r="BU980" s="317">
        <f>RMDF!BU980</f>
        <v>0</v>
      </c>
      <c r="BV980" s="318" t="str">
        <f>IF(BU980=0,"",_xlfn.XLOOKUP(BU980,StatePicklist!$1:$1,StatePicklist!$3:$3,"NA",0))</f>
        <v/>
      </c>
      <c r="BW980" s="297" t="str">
        <f ca="1">IF(RMDF!BV980="", "", IF(ISNUMBER(MATCH(RMDF!BV980, INDIRECT(BV980), 0)), "OK", "Invalid"))</f>
        <v/>
      </c>
      <c r="BX980" s="281"/>
      <c r="BY980" s="281"/>
      <c r="BZ980" s="281"/>
      <c r="CA980" s="281" t="b">
        <f>AND(RMDF!CD980&gt;=0, RMDF!CD980&lt;=1-SUM(RMDF!Z980,RMDF!AG980,RMDF!AN980,RMDF!AU980,RMDF!BB980,RMDF!BI980,RMDF!BP980,RMDF!BW980), RMDF!CD980=ROUND(RMDF!CD980,4))</f>
        <v>1</v>
      </c>
      <c r="CB980" s="317">
        <f>RMDF!CB980</f>
        <v>0</v>
      </c>
      <c r="CC980" s="318" t="str">
        <f>IF(CB980=0,"",_xlfn.XLOOKUP(CB980,StatePicklist!$1:$1,StatePicklist!$3:$3,"NA",0))</f>
        <v/>
      </c>
      <c r="CD980" s="297" t="str">
        <f ca="1">IF(RMDF!CC980="", "", IF(ISNUMBER(MATCH(RMDF!CC980, INDIRECT(CC980), 0)), "OK", "Invalid"))</f>
        <v/>
      </c>
      <c r="CE980" s="281"/>
      <c r="CF980" s="281"/>
      <c r="CG980" s="281"/>
      <c r="CH980" s="281" t="b">
        <f>AND(RMDF!CK980&gt;=0, RMDF!CK980&lt;=1-SUM(RMDF!Z980,RMDF!AG980,RMDF!AN980,RMDF!AU980,RMDF!BB980,RMDF!BI980,RMDF!BP980,RMDF!BW980,RMDF!CD980), RMDF!CK980=ROUND(RMDF!CK980,4))</f>
        <v>1</v>
      </c>
      <c r="CI980" s="317">
        <f>RMDF!CI980</f>
        <v>0</v>
      </c>
      <c r="CJ980" s="318" t="str">
        <f>IF(CI980=0,"",_xlfn.XLOOKUP(CI980,StatePicklist!$1:$1,StatePicklist!$3:$3,"NA",0))</f>
        <v/>
      </c>
      <c r="CK980" s="297" t="str">
        <f ca="1">IF(RMDF!CJ980="", "", IF(ISNUMBER(MATCH(RMDF!CJ980, INDIRECT(CJ980), 0)), "OK", "Invalid"))</f>
        <v/>
      </c>
      <c r="CL980" s="281"/>
      <c r="CM980" s="281"/>
      <c r="CN980" s="281"/>
      <c r="CO980" s="281" t="b">
        <f>AND(RMDF!CR980&gt;=0, RMDF!CR980&lt;=1-SUM(RMDF!Z980,RMDF!AG980,RMDF!AN980,RMDF!AU980,RMDF!BB980,RMDF!BI980,RMDF!BP980,RMDF!BW980,RMDF!CD980,RMDF!CK980), RMDF!CR980=ROUND(RMDF!CR980,4))</f>
        <v>1</v>
      </c>
      <c r="CP980" s="317">
        <f>RMDF!CP980</f>
        <v>0</v>
      </c>
      <c r="CQ980" s="318" t="str">
        <f>IF(CP980=0,"",_xlfn.XLOOKUP(CP980,StatePicklist!$1:$1,StatePicklist!$3:$3,"NA",0))</f>
        <v/>
      </c>
      <c r="CR980" s="297" t="str">
        <f ca="1">IF(RMDF!CQ980="", "", IF(ISNUMBER(MATCH(RMDF!CQ980, INDIRECT(CQ980), 0)), "OK", "Invalid"))</f>
        <v/>
      </c>
      <c r="CS980" s="281"/>
      <c r="CT980" s="281"/>
      <c r="CU980" s="281"/>
      <c r="CV980" s="281" t="b">
        <f>AND(RMDF!CY980&gt;=0, RMDF!CY980&lt;=1-SUM(RMDF!Z980,RMDF!AG980,RMDF!AN980,RMDF!AU980,RMDF!BB980,RMDF!BI980,RMDF!BP980,RMDF!BW980,RMDF!CD980,RMDF!CK980,RMDF!CR980), RMDF!CY980=ROUND(RMDF!CY980,4))</f>
        <v>1</v>
      </c>
      <c r="CW980" s="317">
        <f>RMDF!CW980</f>
        <v>0</v>
      </c>
      <c r="CX980" s="318" t="str">
        <f>IF(CW980=0,"",_xlfn.XLOOKUP(CW980,StatePicklist!$1:$1,StatePicklist!$3:$3,"NA",0))</f>
        <v/>
      </c>
      <c r="CY980" s="297" t="str">
        <f ca="1">IF(RMDF!CX980="", "", IF(ISNUMBER(MATCH(RMDF!CX980, INDIRECT(CX980), 0)), "OK", "Invalid"))</f>
        <v/>
      </c>
      <c r="CZ980" s="281"/>
      <c r="DA980" s="281"/>
      <c r="DB980" s="281"/>
      <c r="DC980" s="281" t="b">
        <f>AND(RMDF!DF980&gt;=0, RMDF!DF980&lt;=1-SUM(RMDF!Z980,RMDF!AG980,RMDF!AN980,RMDF!AU980,RMDF!BB980,RMDF!BI980,RMDF!BP980,RMDF!BW980,RMDF!CD980,RMDF!CK980,RMDF!CR980,RMDF!CY980), RMDF!DF980=ROUND(RMDF!DF980,4))</f>
        <v>1</v>
      </c>
      <c r="DD980" s="317">
        <f>RMDF!DD980</f>
        <v>0</v>
      </c>
      <c r="DE980" s="318" t="str">
        <f>IF(DD980=0,"",_xlfn.XLOOKUP(DD980,StatePicklist!$1:$1,StatePicklist!$3:$3,"NA",0))</f>
        <v/>
      </c>
      <c r="DF980" s="297" t="str">
        <f ca="1">IF(RMDF!DE980="", "", IF(ISNUMBER(MATCH(RMDF!DE980, INDIRECT(DE980), 0)), "OK", "Invalid"))</f>
        <v/>
      </c>
      <c r="DG980" s="281"/>
      <c r="DH980" s="281"/>
      <c r="DI980" s="281"/>
      <c r="DJ980" s="281" t="b">
        <f>AND(RMDF!DM980&gt;=0, RMDF!DM980&lt;=1-SUM(RMDF!Z980,RMDF!AG980,RMDF!AN980,RMDF!AU980,RMDF!BB980,RMDF!BI980,RMDF!BP980,RMDF!BW980,RMDF!CD980,RMDF!CK980,RMDF!CR980,RMDF!CY980,RMDF!DF980), RMDF!DM980=ROUND(RMDF!DM980,4))</f>
        <v>1</v>
      </c>
      <c r="DK980" s="317">
        <f>RMDF!DK980</f>
        <v>0</v>
      </c>
      <c r="DL980" s="318" t="str">
        <f>IF(DK980=0,"",_xlfn.XLOOKUP(DK980,StatePicklist!$1:$1,StatePicklist!$3:$3,"NA",0))</f>
        <v/>
      </c>
      <c r="DM980" s="297" t="str">
        <f ca="1">IF(RMDF!DL980="", "", IF(ISNUMBER(MATCH(RMDF!DL980, INDIRECT(DL980), 0)), "OK", "Invalid"))</f>
        <v/>
      </c>
      <c r="DN980" s="281"/>
      <c r="DO980" s="281"/>
      <c r="DP980" s="281"/>
      <c r="DQ980" s="281" t="b">
        <f>AND(RMDF!DT980&gt;=0, RMDF!DT980&lt;=1-SUM(RMDF!Z980,RMDF!AG980,RMDF!AN980,RMDF!AU980,RMDF!BB980,RMDF!BI980,RMDF!BP980,RMDF!BW980,RMDF!CD980,RMDF!CK980,RMDF!CR980,RMDF!CY980,RMDF!DF980,RMDF!DM980), RMDF!DT980=ROUND(RMDF!DT980,4))</f>
        <v>1</v>
      </c>
      <c r="DR980" s="317">
        <f>RMDF!DR980</f>
        <v>0</v>
      </c>
      <c r="DS980" s="318" t="str">
        <f>IF(DR980=0,"",_xlfn.XLOOKUP(DR980,StatePicklist!$1:$1,StatePicklist!$3:$3,"NA",0))</f>
        <v/>
      </c>
      <c r="DT980" s="297" t="str">
        <f ca="1">IF(RMDF!DS980="", "", IF(ISNUMBER(MATCH(RMDF!DS980, INDIRECT(DS980), 0)), "OK", "Invalid"))</f>
        <v/>
      </c>
      <c r="DU980" s="281"/>
      <c r="DV980" s="281"/>
      <c r="DW980" s="281"/>
      <c r="DX980" s="281" t="b">
        <f>AND(RMDF!EA980&gt;=0, RMDF!EA980&lt;=1-SUM(RMDF!Z980,RMDF!AG980,RMDF!AN980,RMDF!AU980,RMDF!BB980,RMDF!BI980,RMDF!BP980,RMDF!BW980,RMDF!CD980,RMDF!CK980,RMDF!CR980,RMDF!CY980,RMDF!DF980,RMDF!DM980,RMDF!DT980), RMDF!EA980=ROUND(RMDF!EA980,4))</f>
        <v>1</v>
      </c>
      <c r="DY980" s="317">
        <f>RMDF!DY980</f>
        <v>0</v>
      </c>
      <c r="DZ980" s="318" t="str">
        <f>IF(DY980=0,"",_xlfn.XLOOKUP(DY980,StatePicklist!$1:$1,StatePicklist!$3:$3,"NA",0))</f>
        <v/>
      </c>
      <c r="EA980" s="297" t="str">
        <f ca="1">IF(RMDF!DZ980="", "", IF(ISNUMBER(MATCH(RMDF!DZ980, INDIRECT(DZ980), 0)), "OK", "Invalid"))</f>
        <v/>
      </c>
      <c r="EB980" s="281"/>
      <c r="EC980" s="281"/>
      <c r="ED980" s="281"/>
      <c r="EE980" s="281" t="b">
        <f>AND(RMDF!EH980&gt;=0, RMDF!EH980&lt;=1-SUM(RMDF!Z980,RMDF!AG980,RMDF!AN980,RMDF!AU980,RMDF!BB980,RMDF!BI980,RMDF!BP980,RMDF!BW980,RMDF!CD980,RMDF!CK980,RMDF!CR980,RMDF!CY980,RMDF!DF980,RMDF!DM980,RMDF!DT980,RMDF!EA980), RMDF!EH980=ROUND(RMDF!EH980,4))</f>
        <v>1</v>
      </c>
      <c r="EF980" s="317">
        <f>RMDF!EF980</f>
        <v>0</v>
      </c>
      <c r="EG980" s="318" t="str">
        <f>IF(EF980=0,"",_xlfn.XLOOKUP(EF980,StatePicklist!$1:$1,StatePicklist!$3:$3,"NA",0))</f>
        <v/>
      </c>
      <c r="EH980" s="297" t="str">
        <f ca="1">IF(RMDF!EG980="", "", IF(ISNUMBER(MATCH(RMDF!EG980, INDIRECT(EG980), 0)), "OK", "Invalid"))</f>
        <v/>
      </c>
      <c r="EI980" s="281"/>
      <c r="EJ980" s="281"/>
      <c r="EK980" s="281"/>
      <c r="EL980" s="281" t="b">
        <f>AND(RMDF!EO980&gt;=0, RMDF!EO980&lt;=1-SUM(RMDF!Z980,RMDF!AG980,RMDF!AN980,RMDF!AU980,RMDF!BB980,RMDF!BI980,RMDF!BP980,RMDF!BW980,RMDF!CD980,RMDF!CK980,RMDF!CR980,RMDF!CY980,RMDF!DF980,RMDF!DM980,RMDF!DT980,RMDF!EA980,RMDF!EH980), RMDF!EO980=ROUND(RMDF!EO980,4))</f>
        <v>1</v>
      </c>
      <c r="EM980" s="317">
        <f>RMDF!EM980</f>
        <v>0</v>
      </c>
      <c r="EN980" s="318" t="str">
        <f>IF(EM980=0,"",_xlfn.XLOOKUP(EM980,StatePicklist!$1:$1,StatePicklist!$3:$3,"NA",0))</f>
        <v/>
      </c>
      <c r="EO980" s="297" t="str">
        <f ca="1">IF(RMDF!EN980="", "", IF(ISNUMBER(MATCH(RMDF!EN980, INDIRECT(EN980), 0)), "OK", "Invalid"))</f>
        <v/>
      </c>
      <c r="EP980" s="281"/>
      <c r="EQ980" s="281"/>
      <c r="ER980" s="281"/>
      <c r="ES980" s="281" t="b">
        <f>AND(RMDF!EV980&gt;=0, RMDF!EV980&lt;=1-SUM(RMDF!Z980,RMDF!AG980,RMDF!AN980,RMDF!AU980,RMDF!BB980,RMDF!BI980,RMDF!BP980,RMDF!BW980,RMDF!CD980,RMDF!CK980,RMDF!CR980,RMDF!CY980,RMDF!DF980,RMDF!DM980,RMDF!DT980,RMDF!EA980,RMDF!EH980,RMDF!EO980), RMDF!EV980=ROUND(RMDF!EV980,4))</f>
        <v>1</v>
      </c>
      <c r="ET980" s="317">
        <f>RMDF!ET980</f>
        <v>0</v>
      </c>
      <c r="EU980" s="318" t="str">
        <f>IF(ET980=0,"",_xlfn.XLOOKUP(ET980,StatePicklist!$1:$1,StatePicklist!$3:$3,"NA",0))</f>
        <v/>
      </c>
      <c r="EV980" s="297" t="str">
        <f ca="1">IF(RMDF!EU980="", "", IF(ISNUMBER(MATCH(RMDF!EU980, INDIRECT(EU980), 0)), "OK", "Invalid"))</f>
        <v/>
      </c>
      <c r="EW980" s="281"/>
      <c r="EX980" s="281"/>
      <c r="EY980" s="281"/>
      <c r="EZ980" s="281" t="b">
        <f>AND(RMDF!FC980&gt;=0, RMDF!FC980&lt;=1-SUM(RMDF!Z980,RMDF!AG980,RMDF!AN980,RMDF!AU980,RMDF!BB980,RMDF!BI980,RMDF!BP980,RMDF!BW980,RMDF!CD980,RMDF!CK980,RMDF!CR980,RMDF!CY980,RMDF!DF980,RMDF!DM980,RMDF!DT980,RMDF!EA980,RMDF!EH980,RMDF!EO980,RMDF!EV980), RMDF!FC980=ROUND(RMDF!FC980,4))</f>
        <v>1</v>
      </c>
      <c r="FA980" s="317">
        <f>RMDF!FA980</f>
        <v>0</v>
      </c>
      <c r="FB980" s="318" t="str">
        <f>IF(FA980=0,"",_xlfn.XLOOKUP(FA980,StatePicklist!$1:$1,StatePicklist!$3:$3,"NA",0))</f>
        <v/>
      </c>
      <c r="FC980" s="297" t="str">
        <f ca="1">IF(RMDF!FB980="", "", IF(ISNUMBER(MATCH(RMDF!FB980, INDIRECT(FB980), 0)), "OK", "Invalid"))</f>
        <v/>
      </c>
    </row>
    <row r="981" spans="1:159" s="205" customFormat="1" ht="39.9" customHeight="1" x14ac:dyDescent="0.25">
      <c r="A981" s="206"/>
      <c r="B981" s="196"/>
      <c r="C981" s="197"/>
      <c r="D981" s="198"/>
      <c r="E981" s="199"/>
      <c r="F981" s="200"/>
      <c r="G981" s="201"/>
      <c r="H981" s="292"/>
      <c r="I981" s="305">
        <f>RMDF!I981</f>
        <v>0</v>
      </c>
      <c r="J981" s="305" t="str">
        <f>IF(I981=ProductCode!$B$30,"PDReclPost",IF(OR(I981=ProductCode!$C$30,I981=ProductCode!$E$30,I981=ProductCode!$G$30),"PDPreCon",IF(OR(I981=ProductCode!$D$30,I981=ProductCode!$F$30),"PDNotReclPost","")))</f>
        <v/>
      </c>
      <c r="K981" s="305" t="str">
        <f t="shared" si="51"/>
        <v/>
      </c>
      <c r="L981" s="289"/>
      <c r="M981" s="305" t="str">
        <f t="shared" si="51"/>
        <v/>
      </c>
      <c r="N981" s="289" t="b">
        <f>AND(RMDF!N981&gt;=0, RMDF!N981&lt;=1-RMDF!L981, RMDF!N981=ROUND(RMDF!N981,4))</f>
        <v>1</v>
      </c>
      <c r="O981" s="286" t="str">
        <f>IF(P981="","",IF(I981="","",IF(LEFT(I981,13)="Reclaimed pos",RawMaterialCode!$E$569,RawMaterialCode!$E$568)))</f>
        <v>Reclaimed pre-consumer mixed fibers (RM0578)</v>
      </c>
      <c r="P981" s="295">
        <f t="shared" si="52"/>
        <v>1</v>
      </c>
      <c r="Q981" s="202"/>
      <c r="R981" s="203"/>
      <c r="S981" s="204" t="str">
        <f t="shared" si="53"/>
        <v/>
      </c>
      <c r="T981" s="281"/>
      <c r="U981" s="281"/>
      <c r="V981" s="281"/>
      <c r="W981" s="281"/>
      <c r="X981" s="317">
        <f>RMDF!X981</f>
        <v>0</v>
      </c>
      <c r="Y981" s="318" t="str">
        <f>IF(X981=0,"",_xlfn.XLOOKUP(X981,StatePicklist!$1:$1,StatePicklist!$3:$3,"NA",0))</f>
        <v/>
      </c>
      <c r="Z981" s="297" t="str">
        <f ca="1">IF(RMDF!Y981="", "", IF(ISNUMBER(MATCH(RMDF!Y981, INDIRECT(Y981), 0)), "OK", "Invalid"))</f>
        <v/>
      </c>
      <c r="AA981" s="281"/>
      <c r="AB981" s="281"/>
      <c r="AC981" s="281"/>
      <c r="AD981" s="281" t="b">
        <f>AND(RMDF!AG981&gt;=0, RMDF!AG981&lt;=1-RMDF!Z981, RMDF!AG981=ROUND(RMDF!AG981,4))</f>
        <v>1</v>
      </c>
      <c r="AE981" s="317">
        <f>RMDF!AE981</f>
        <v>0</v>
      </c>
      <c r="AF981" s="318" t="str">
        <f>IF(AE981=0,"",_xlfn.XLOOKUP(AE981,StatePicklist!$1:$1,StatePicklist!$3:$3,"NA",0))</f>
        <v/>
      </c>
      <c r="AG981" s="297" t="str">
        <f ca="1">IF(RMDF!AF981="", "", IF(ISNUMBER(MATCH(RMDF!AF981, INDIRECT(AF981), 0)), "OK", "Invalid"))</f>
        <v/>
      </c>
      <c r="AH981" s="281"/>
      <c r="AI981" s="281"/>
      <c r="AJ981" s="281"/>
      <c r="AK981" s="281" t="b">
        <f>AND(RMDF!AN981&gt;=0, RMDF!AN981&lt;=1-SUM(RMDF!Z981,RMDF!AG981), RMDF!AN981=ROUND(RMDF!AN981,4))</f>
        <v>1</v>
      </c>
      <c r="AL981" s="317">
        <f>RMDF!AL981</f>
        <v>0</v>
      </c>
      <c r="AM981" s="318" t="str">
        <f>IF(AL981=0,"",_xlfn.XLOOKUP(AL981,StatePicklist!$1:$1,StatePicklist!$3:$3,"NA",0))</f>
        <v/>
      </c>
      <c r="AN981" s="297" t="str">
        <f ca="1">IF(RMDF!AM981="", "", IF(ISNUMBER(MATCH(RMDF!AM981, INDIRECT(AM981), 0)), "OK", "Invalid"))</f>
        <v/>
      </c>
      <c r="AO981" s="281"/>
      <c r="AP981" s="281"/>
      <c r="AQ981" s="281"/>
      <c r="AR981" s="281" t="b">
        <f>AND(RMDF!AU981&gt;=0, RMDF!AU981&lt;=1-SUM(RMDF!Z981,RMDF!AG981,RMDF!AN981), RMDF!AU981=ROUND(RMDF!AU981,4))</f>
        <v>1</v>
      </c>
      <c r="AS981" s="317">
        <f>RMDF!AS981</f>
        <v>0</v>
      </c>
      <c r="AT981" s="318" t="str">
        <f>IF(AS981=0,"",_xlfn.XLOOKUP(AS981,StatePicklist!$1:$1,StatePicklist!$3:$3,"NA",0))</f>
        <v/>
      </c>
      <c r="AU981" s="297" t="str">
        <f ca="1">IF(RMDF!AT981="", "", IF(ISNUMBER(MATCH(RMDF!AT981, INDIRECT(AT981), 0)), "OK", "Invalid"))</f>
        <v/>
      </c>
      <c r="AV981" s="281"/>
      <c r="AW981" s="281"/>
      <c r="AX981" s="281"/>
      <c r="AY981" s="281" t="b">
        <f>AND(RMDF!BB981&gt;=0, RMDF!BB981&lt;=1-SUM(RMDF!Z981,RMDF!AG981,RMDF!AN981,RMDF!AU981), RMDF!BB981=ROUND(RMDF!BB981,4))</f>
        <v>1</v>
      </c>
      <c r="AZ981" s="317">
        <f>RMDF!AZ981</f>
        <v>0</v>
      </c>
      <c r="BA981" s="318" t="str">
        <f>IF(AZ981=0,"",_xlfn.XLOOKUP(AZ981,StatePicklist!$1:$1,StatePicklist!$3:$3,"NA",0))</f>
        <v/>
      </c>
      <c r="BB981" s="297" t="str">
        <f ca="1">IF(RMDF!BA981="", "", IF(ISNUMBER(MATCH(RMDF!BA981, INDIRECT(BA981), 0)), "OK", "Invalid"))</f>
        <v/>
      </c>
      <c r="BC981" s="281"/>
      <c r="BD981" s="281"/>
      <c r="BE981" s="281"/>
      <c r="BF981" s="281" t="b">
        <f>AND(RMDF!BI981&gt;=0, RMDF!BI981&lt;=1-SUM(RMDF!Z981,RMDF!AG981,RMDF!AN981,RMDF!AU981,RMDF!BB981), RMDF!BI981=ROUND(RMDF!BI981,4))</f>
        <v>1</v>
      </c>
      <c r="BG981" s="317">
        <f>RMDF!BG981</f>
        <v>0</v>
      </c>
      <c r="BH981" s="318" t="str">
        <f>IF(BG981=0,"",_xlfn.XLOOKUP(BG981,StatePicklist!$1:$1,StatePicklist!$3:$3,"NA",0))</f>
        <v/>
      </c>
      <c r="BI981" s="297" t="str">
        <f ca="1">IF(RMDF!BH981="", "", IF(ISNUMBER(MATCH(RMDF!BH981, INDIRECT(BH981), 0)), "OK", "Invalid"))</f>
        <v/>
      </c>
      <c r="BJ981" s="281"/>
      <c r="BK981" s="281"/>
      <c r="BL981" s="281"/>
      <c r="BM981" s="281" t="b">
        <f>AND(RMDF!BP981&gt;=0, RMDF!BP981&lt;=1-SUM(RMDF!Z981,RMDF!AG981,RMDF!AN981,RMDF!AU981,RMDF!BB981,RMDF!BI981), RMDF!BP981=ROUND(RMDF!BP981,4))</f>
        <v>1</v>
      </c>
      <c r="BN981" s="317">
        <f>RMDF!BN981</f>
        <v>0</v>
      </c>
      <c r="BO981" s="318" t="str">
        <f>IF(BN981=0,"",_xlfn.XLOOKUP(BN981,StatePicklist!$1:$1,StatePicklist!$3:$3,"NA",0))</f>
        <v/>
      </c>
      <c r="BP981" s="297" t="str">
        <f ca="1">IF(RMDF!BO981="", "", IF(ISNUMBER(MATCH(RMDF!BO981, INDIRECT(BO981), 0)), "OK", "Invalid"))</f>
        <v/>
      </c>
      <c r="BQ981" s="281"/>
      <c r="BR981" s="281"/>
      <c r="BS981" s="281"/>
      <c r="BT981" s="281" t="b">
        <f>AND(RMDF!BW981&gt;=0, RMDF!BW981&lt;=1-SUM(RMDF!Z981,RMDF!AG981,RMDF!AN981,RMDF!AU981,RMDF!BB981,RMDF!BI981,RMDF!BP981), RMDF!BW981=ROUND(RMDF!BW981,4))</f>
        <v>1</v>
      </c>
      <c r="BU981" s="317">
        <f>RMDF!BU981</f>
        <v>0</v>
      </c>
      <c r="BV981" s="318" t="str">
        <f>IF(BU981=0,"",_xlfn.XLOOKUP(BU981,StatePicklist!$1:$1,StatePicklist!$3:$3,"NA",0))</f>
        <v/>
      </c>
      <c r="BW981" s="297" t="str">
        <f ca="1">IF(RMDF!BV981="", "", IF(ISNUMBER(MATCH(RMDF!BV981, INDIRECT(BV981), 0)), "OK", "Invalid"))</f>
        <v/>
      </c>
      <c r="BX981" s="281"/>
      <c r="BY981" s="281"/>
      <c r="BZ981" s="281"/>
      <c r="CA981" s="281" t="b">
        <f>AND(RMDF!CD981&gt;=0, RMDF!CD981&lt;=1-SUM(RMDF!Z981,RMDF!AG981,RMDF!AN981,RMDF!AU981,RMDF!BB981,RMDF!BI981,RMDF!BP981,RMDF!BW981), RMDF!CD981=ROUND(RMDF!CD981,4))</f>
        <v>1</v>
      </c>
      <c r="CB981" s="317">
        <f>RMDF!CB981</f>
        <v>0</v>
      </c>
      <c r="CC981" s="318" t="str">
        <f>IF(CB981=0,"",_xlfn.XLOOKUP(CB981,StatePicklist!$1:$1,StatePicklist!$3:$3,"NA",0))</f>
        <v/>
      </c>
      <c r="CD981" s="297" t="str">
        <f ca="1">IF(RMDF!CC981="", "", IF(ISNUMBER(MATCH(RMDF!CC981, INDIRECT(CC981), 0)), "OK", "Invalid"))</f>
        <v/>
      </c>
      <c r="CE981" s="281"/>
      <c r="CF981" s="281"/>
      <c r="CG981" s="281"/>
      <c r="CH981" s="281" t="b">
        <f>AND(RMDF!CK981&gt;=0, RMDF!CK981&lt;=1-SUM(RMDF!Z981,RMDF!AG981,RMDF!AN981,RMDF!AU981,RMDF!BB981,RMDF!BI981,RMDF!BP981,RMDF!BW981,RMDF!CD981), RMDF!CK981=ROUND(RMDF!CK981,4))</f>
        <v>1</v>
      </c>
      <c r="CI981" s="317">
        <f>RMDF!CI981</f>
        <v>0</v>
      </c>
      <c r="CJ981" s="318" t="str">
        <f>IF(CI981=0,"",_xlfn.XLOOKUP(CI981,StatePicklist!$1:$1,StatePicklist!$3:$3,"NA",0))</f>
        <v/>
      </c>
      <c r="CK981" s="297" t="str">
        <f ca="1">IF(RMDF!CJ981="", "", IF(ISNUMBER(MATCH(RMDF!CJ981, INDIRECT(CJ981), 0)), "OK", "Invalid"))</f>
        <v/>
      </c>
      <c r="CL981" s="281"/>
      <c r="CM981" s="281"/>
      <c r="CN981" s="281"/>
      <c r="CO981" s="281" t="b">
        <f>AND(RMDF!CR981&gt;=0, RMDF!CR981&lt;=1-SUM(RMDF!Z981,RMDF!AG981,RMDF!AN981,RMDF!AU981,RMDF!BB981,RMDF!BI981,RMDF!BP981,RMDF!BW981,RMDF!CD981,RMDF!CK981), RMDF!CR981=ROUND(RMDF!CR981,4))</f>
        <v>1</v>
      </c>
      <c r="CP981" s="317">
        <f>RMDF!CP981</f>
        <v>0</v>
      </c>
      <c r="CQ981" s="318" t="str">
        <f>IF(CP981=0,"",_xlfn.XLOOKUP(CP981,StatePicklist!$1:$1,StatePicklist!$3:$3,"NA",0))</f>
        <v/>
      </c>
      <c r="CR981" s="297" t="str">
        <f ca="1">IF(RMDF!CQ981="", "", IF(ISNUMBER(MATCH(RMDF!CQ981, INDIRECT(CQ981), 0)), "OK", "Invalid"))</f>
        <v/>
      </c>
      <c r="CS981" s="281"/>
      <c r="CT981" s="281"/>
      <c r="CU981" s="281"/>
      <c r="CV981" s="281" t="b">
        <f>AND(RMDF!CY981&gt;=0, RMDF!CY981&lt;=1-SUM(RMDF!Z981,RMDF!AG981,RMDF!AN981,RMDF!AU981,RMDF!BB981,RMDF!BI981,RMDF!BP981,RMDF!BW981,RMDF!CD981,RMDF!CK981,RMDF!CR981), RMDF!CY981=ROUND(RMDF!CY981,4))</f>
        <v>1</v>
      </c>
      <c r="CW981" s="317">
        <f>RMDF!CW981</f>
        <v>0</v>
      </c>
      <c r="CX981" s="318" t="str">
        <f>IF(CW981=0,"",_xlfn.XLOOKUP(CW981,StatePicklist!$1:$1,StatePicklist!$3:$3,"NA",0))</f>
        <v/>
      </c>
      <c r="CY981" s="297" t="str">
        <f ca="1">IF(RMDF!CX981="", "", IF(ISNUMBER(MATCH(RMDF!CX981, INDIRECT(CX981), 0)), "OK", "Invalid"))</f>
        <v/>
      </c>
      <c r="CZ981" s="281"/>
      <c r="DA981" s="281"/>
      <c r="DB981" s="281"/>
      <c r="DC981" s="281" t="b">
        <f>AND(RMDF!DF981&gt;=0, RMDF!DF981&lt;=1-SUM(RMDF!Z981,RMDF!AG981,RMDF!AN981,RMDF!AU981,RMDF!BB981,RMDF!BI981,RMDF!BP981,RMDF!BW981,RMDF!CD981,RMDF!CK981,RMDF!CR981,RMDF!CY981), RMDF!DF981=ROUND(RMDF!DF981,4))</f>
        <v>1</v>
      </c>
      <c r="DD981" s="317">
        <f>RMDF!DD981</f>
        <v>0</v>
      </c>
      <c r="DE981" s="318" t="str">
        <f>IF(DD981=0,"",_xlfn.XLOOKUP(DD981,StatePicklist!$1:$1,StatePicklist!$3:$3,"NA",0))</f>
        <v/>
      </c>
      <c r="DF981" s="297" t="str">
        <f ca="1">IF(RMDF!DE981="", "", IF(ISNUMBER(MATCH(RMDF!DE981, INDIRECT(DE981), 0)), "OK", "Invalid"))</f>
        <v/>
      </c>
      <c r="DG981" s="281"/>
      <c r="DH981" s="281"/>
      <c r="DI981" s="281"/>
      <c r="DJ981" s="281" t="b">
        <f>AND(RMDF!DM981&gt;=0, RMDF!DM981&lt;=1-SUM(RMDF!Z981,RMDF!AG981,RMDF!AN981,RMDF!AU981,RMDF!BB981,RMDF!BI981,RMDF!BP981,RMDF!BW981,RMDF!CD981,RMDF!CK981,RMDF!CR981,RMDF!CY981,RMDF!DF981), RMDF!DM981=ROUND(RMDF!DM981,4))</f>
        <v>1</v>
      </c>
      <c r="DK981" s="317">
        <f>RMDF!DK981</f>
        <v>0</v>
      </c>
      <c r="DL981" s="318" t="str">
        <f>IF(DK981=0,"",_xlfn.XLOOKUP(DK981,StatePicklist!$1:$1,StatePicklist!$3:$3,"NA",0))</f>
        <v/>
      </c>
      <c r="DM981" s="297" t="str">
        <f ca="1">IF(RMDF!DL981="", "", IF(ISNUMBER(MATCH(RMDF!DL981, INDIRECT(DL981), 0)), "OK", "Invalid"))</f>
        <v/>
      </c>
      <c r="DN981" s="281"/>
      <c r="DO981" s="281"/>
      <c r="DP981" s="281"/>
      <c r="DQ981" s="281" t="b">
        <f>AND(RMDF!DT981&gt;=0, RMDF!DT981&lt;=1-SUM(RMDF!Z981,RMDF!AG981,RMDF!AN981,RMDF!AU981,RMDF!BB981,RMDF!BI981,RMDF!BP981,RMDF!BW981,RMDF!CD981,RMDF!CK981,RMDF!CR981,RMDF!CY981,RMDF!DF981,RMDF!DM981), RMDF!DT981=ROUND(RMDF!DT981,4))</f>
        <v>1</v>
      </c>
      <c r="DR981" s="317">
        <f>RMDF!DR981</f>
        <v>0</v>
      </c>
      <c r="DS981" s="318" t="str">
        <f>IF(DR981=0,"",_xlfn.XLOOKUP(DR981,StatePicklist!$1:$1,StatePicklist!$3:$3,"NA",0))</f>
        <v/>
      </c>
      <c r="DT981" s="297" t="str">
        <f ca="1">IF(RMDF!DS981="", "", IF(ISNUMBER(MATCH(RMDF!DS981, INDIRECT(DS981), 0)), "OK", "Invalid"))</f>
        <v/>
      </c>
      <c r="DU981" s="281"/>
      <c r="DV981" s="281"/>
      <c r="DW981" s="281"/>
      <c r="DX981" s="281" t="b">
        <f>AND(RMDF!EA981&gt;=0, RMDF!EA981&lt;=1-SUM(RMDF!Z981,RMDF!AG981,RMDF!AN981,RMDF!AU981,RMDF!BB981,RMDF!BI981,RMDF!BP981,RMDF!BW981,RMDF!CD981,RMDF!CK981,RMDF!CR981,RMDF!CY981,RMDF!DF981,RMDF!DM981,RMDF!DT981), RMDF!EA981=ROUND(RMDF!EA981,4))</f>
        <v>1</v>
      </c>
      <c r="DY981" s="317">
        <f>RMDF!DY981</f>
        <v>0</v>
      </c>
      <c r="DZ981" s="318" t="str">
        <f>IF(DY981=0,"",_xlfn.XLOOKUP(DY981,StatePicklist!$1:$1,StatePicklist!$3:$3,"NA",0))</f>
        <v/>
      </c>
      <c r="EA981" s="297" t="str">
        <f ca="1">IF(RMDF!DZ981="", "", IF(ISNUMBER(MATCH(RMDF!DZ981, INDIRECT(DZ981), 0)), "OK", "Invalid"))</f>
        <v/>
      </c>
      <c r="EB981" s="281"/>
      <c r="EC981" s="281"/>
      <c r="ED981" s="281"/>
      <c r="EE981" s="281" t="b">
        <f>AND(RMDF!EH981&gt;=0, RMDF!EH981&lt;=1-SUM(RMDF!Z981,RMDF!AG981,RMDF!AN981,RMDF!AU981,RMDF!BB981,RMDF!BI981,RMDF!BP981,RMDF!BW981,RMDF!CD981,RMDF!CK981,RMDF!CR981,RMDF!CY981,RMDF!DF981,RMDF!DM981,RMDF!DT981,RMDF!EA981), RMDF!EH981=ROUND(RMDF!EH981,4))</f>
        <v>1</v>
      </c>
      <c r="EF981" s="317">
        <f>RMDF!EF981</f>
        <v>0</v>
      </c>
      <c r="EG981" s="318" t="str">
        <f>IF(EF981=0,"",_xlfn.XLOOKUP(EF981,StatePicklist!$1:$1,StatePicklist!$3:$3,"NA",0))</f>
        <v/>
      </c>
      <c r="EH981" s="297" t="str">
        <f ca="1">IF(RMDF!EG981="", "", IF(ISNUMBER(MATCH(RMDF!EG981, INDIRECT(EG981), 0)), "OK", "Invalid"))</f>
        <v/>
      </c>
      <c r="EI981" s="281"/>
      <c r="EJ981" s="281"/>
      <c r="EK981" s="281"/>
      <c r="EL981" s="281" t="b">
        <f>AND(RMDF!EO981&gt;=0, RMDF!EO981&lt;=1-SUM(RMDF!Z981,RMDF!AG981,RMDF!AN981,RMDF!AU981,RMDF!BB981,RMDF!BI981,RMDF!BP981,RMDF!BW981,RMDF!CD981,RMDF!CK981,RMDF!CR981,RMDF!CY981,RMDF!DF981,RMDF!DM981,RMDF!DT981,RMDF!EA981,RMDF!EH981), RMDF!EO981=ROUND(RMDF!EO981,4))</f>
        <v>1</v>
      </c>
      <c r="EM981" s="317">
        <f>RMDF!EM981</f>
        <v>0</v>
      </c>
      <c r="EN981" s="318" t="str">
        <f>IF(EM981=0,"",_xlfn.XLOOKUP(EM981,StatePicklist!$1:$1,StatePicklist!$3:$3,"NA",0))</f>
        <v/>
      </c>
      <c r="EO981" s="297" t="str">
        <f ca="1">IF(RMDF!EN981="", "", IF(ISNUMBER(MATCH(RMDF!EN981, INDIRECT(EN981), 0)), "OK", "Invalid"))</f>
        <v/>
      </c>
      <c r="EP981" s="281"/>
      <c r="EQ981" s="281"/>
      <c r="ER981" s="281"/>
      <c r="ES981" s="281" t="b">
        <f>AND(RMDF!EV981&gt;=0, RMDF!EV981&lt;=1-SUM(RMDF!Z981,RMDF!AG981,RMDF!AN981,RMDF!AU981,RMDF!BB981,RMDF!BI981,RMDF!BP981,RMDF!BW981,RMDF!CD981,RMDF!CK981,RMDF!CR981,RMDF!CY981,RMDF!DF981,RMDF!DM981,RMDF!DT981,RMDF!EA981,RMDF!EH981,RMDF!EO981), RMDF!EV981=ROUND(RMDF!EV981,4))</f>
        <v>1</v>
      </c>
      <c r="ET981" s="317">
        <f>RMDF!ET981</f>
        <v>0</v>
      </c>
      <c r="EU981" s="318" t="str">
        <f>IF(ET981=0,"",_xlfn.XLOOKUP(ET981,StatePicklist!$1:$1,StatePicklist!$3:$3,"NA",0))</f>
        <v/>
      </c>
      <c r="EV981" s="297" t="str">
        <f ca="1">IF(RMDF!EU981="", "", IF(ISNUMBER(MATCH(RMDF!EU981, INDIRECT(EU981), 0)), "OK", "Invalid"))</f>
        <v/>
      </c>
      <c r="EW981" s="281"/>
      <c r="EX981" s="281"/>
      <c r="EY981" s="281"/>
      <c r="EZ981" s="281" t="b">
        <f>AND(RMDF!FC981&gt;=0, RMDF!FC981&lt;=1-SUM(RMDF!Z981,RMDF!AG981,RMDF!AN981,RMDF!AU981,RMDF!BB981,RMDF!BI981,RMDF!BP981,RMDF!BW981,RMDF!CD981,RMDF!CK981,RMDF!CR981,RMDF!CY981,RMDF!DF981,RMDF!DM981,RMDF!DT981,RMDF!EA981,RMDF!EH981,RMDF!EO981,RMDF!EV981), RMDF!FC981=ROUND(RMDF!FC981,4))</f>
        <v>1</v>
      </c>
      <c r="FA981" s="317">
        <f>RMDF!FA981</f>
        <v>0</v>
      </c>
      <c r="FB981" s="318" t="str">
        <f>IF(FA981=0,"",_xlfn.XLOOKUP(FA981,StatePicklist!$1:$1,StatePicklist!$3:$3,"NA",0))</f>
        <v/>
      </c>
      <c r="FC981" s="297" t="str">
        <f ca="1">IF(RMDF!FB981="", "", IF(ISNUMBER(MATCH(RMDF!FB981, INDIRECT(FB981), 0)), "OK", "Invalid"))</f>
        <v/>
      </c>
    </row>
    <row r="982" spans="1:159" s="205" customFormat="1" ht="39.9" customHeight="1" x14ac:dyDescent="0.25">
      <c r="A982" s="206"/>
      <c r="B982" s="196"/>
      <c r="C982" s="197"/>
      <c r="D982" s="198"/>
      <c r="E982" s="199"/>
      <c r="F982" s="200"/>
      <c r="G982" s="201"/>
      <c r="H982" s="292"/>
      <c r="I982" s="305">
        <f>RMDF!I982</f>
        <v>0</v>
      </c>
      <c r="J982" s="305" t="str">
        <f>IF(I982=ProductCode!$B$30,"PDReclPost",IF(OR(I982=ProductCode!$C$30,I982=ProductCode!$E$30,I982=ProductCode!$G$30),"PDPreCon",IF(OR(I982=ProductCode!$D$30,I982=ProductCode!$F$30),"PDNotReclPost","")))</f>
        <v/>
      </c>
      <c r="K982" s="305" t="str">
        <f t="shared" si="51"/>
        <v/>
      </c>
      <c r="L982" s="289"/>
      <c r="M982" s="305" t="str">
        <f t="shared" si="51"/>
        <v/>
      </c>
      <c r="N982" s="289" t="b">
        <f>AND(RMDF!N982&gt;=0, RMDF!N982&lt;=1-RMDF!L982, RMDF!N982=ROUND(RMDF!N982,4))</f>
        <v>1</v>
      </c>
      <c r="O982" s="286" t="str">
        <f>IF(P982="","",IF(I982="","",IF(LEFT(I982,13)="Reclaimed pos",RawMaterialCode!$E$569,RawMaterialCode!$E$568)))</f>
        <v>Reclaimed pre-consumer mixed fibers (RM0578)</v>
      </c>
      <c r="P982" s="295">
        <f t="shared" si="52"/>
        <v>1</v>
      </c>
      <c r="Q982" s="202"/>
      <c r="R982" s="203"/>
      <c r="S982" s="204" t="str">
        <f t="shared" si="53"/>
        <v/>
      </c>
      <c r="T982" s="281"/>
      <c r="U982" s="281"/>
      <c r="V982" s="281"/>
      <c r="W982" s="281"/>
      <c r="X982" s="317">
        <f>RMDF!X982</f>
        <v>0</v>
      </c>
      <c r="Y982" s="318" t="str">
        <f>IF(X982=0,"",_xlfn.XLOOKUP(X982,StatePicklist!$1:$1,StatePicklist!$3:$3,"NA",0))</f>
        <v/>
      </c>
      <c r="Z982" s="297" t="str">
        <f ca="1">IF(RMDF!Y982="", "", IF(ISNUMBER(MATCH(RMDF!Y982, INDIRECT(Y982), 0)), "OK", "Invalid"))</f>
        <v/>
      </c>
      <c r="AA982" s="281"/>
      <c r="AB982" s="281"/>
      <c r="AC982" s="281"/>
      <c r="AD982" s="281" t="b">
        <f>AND(RMDF!AG982&gt;=0, RMDF!AG982&lt;=1-RMDF!Z982, RMDF!AG982=ROUND(RMDF!AG982,4))</f>
        <v>1</v>
      </c>
      <c r="AE982" s="317">
        <f>RMDF!AE982</f>
        <v>0</v>
      </c>
      <c r="AF982" s="318" t="str">
        <f>IF(AE982=0,"",_xlfn.XLOOKUP(AE982,StatePicklist!$1:$1,StatePicklist!$3:$3,"NA",0))</f>
        <v/>
      </c>
      <c r="AG982" s="297" t="str">
        <f ca="1">IF(RMDF!AF982="", "", IF(ISNUMBER(MATCH(RMDF!AF982, INDIRECT(AF982), 0)), "OK", "Invalid"))</f>
        <v/>
      </c>
      <c r="AH982" s="281"/>
      <c r="AI982" s="281"/>
      <c r="AJ982" s="281"/>
      <c r="AK982" s="281" t="b">
        <f>AND(RMDF!AN982&gt;=0, RMDF!AN982&lt;=1-SUM(RMDF!Z982,RMDF!AG982), RMDF!AN982=ROUND(RMDF!AN982,4))</f>
        <v>1</v>
      </c>
      <c r="AL982" s="317">
        <f>RMDF!AL982</f>
        <v>0</v>
      </c>
      <c r="AM982" s="318" t="str">
        <f>IF(AL982=0,"",_xlfn.XLOOKUP(AL982,StatePicklist!$1:$1,StatePicklist!$3:$3,"NA",0))</f>
        <v/>
      </c>
      <c r="AN982" s="297" t="str">
        <f ca="1">IF(RMDF!AM982="", "", IF(ISNUMBER(MATCH(RMDF!AM982, INDIRECT(AM982), 0)), "OK", "Invalid"))</f>
        <v/>
      </c>
      <c r="AO982" s="281"/>
      <c r="AP982" s="281"/>
      <c r="AQ982" s="281"/>
      <c r="AR982" s="281" t="b">
        <f>AND(RMDF!AU982&gt;=0, RMDF!AU982&lt;=1-SUM(RMDF!Z982,RMDF!AG982,RMDF!AN982), RMDF!AU982=ROUND(RMDF!AU982,4))</f>
        <v>1</v>
      </c>
      <c r="AS982" s="317">
        <f>RMDF!AS982</f>
        <v>0</v>
      </c>
      <c r="AT982" s="318" t="str">
        <f>IF(AS982=0,"",_xlfn.XLOOKUP(AS982,StatePicklist!$1:$1,StatePicklist!$3:$3,"NA",0))</f>
        <v/>
      </c>
      <c r="AU982" s="297" t="str">
        <f ca="1">IF(RMDF!AT982="", "", IF(ISNUMBER(MATCH(RMDF!AT982, INDIRECT(AT982), 0)), "OK", "Invalid"))</f>
        <v/>
      </c>
      <c r="AV982" s="281"/>
      <c r="AW982" s="281"/>
      <c r="AX982" s="281"/>
      <c r="AY982" s="281" t="b">
        <f>AND(RMDF!BB982&gt;=0, RMDF!BB982&lt;=1-SUM(RMDF!Z982,RMDF!AG982,RMDF!AN982,RMDF!AU982), RMDF!BB982=ROUND(RMDF!BB982,4))</f>
        <v>1</v>
      </c>
      <c r="AZ982" s="317">
        <f>RMDF!AZ982</f>
        <v>0</v>
      </c>
      <c r="BA982" s="318" t="str">
        <f>IF(AZ982=0,"",_xlfn.XLOOKUP(AZ982,StatePicklist!$1:$1,StatePicklist!$3:$3,"NA",0))</f>
        <v/>
      </c>
      <c r="BB982" s="297" t="str">
        <f ca="1">IF(RMDF!BA982="", "", IF(ISNUMBER(MATCH(RMDF!BA982, INDIRECT(BA982), 0)), "OK", "Invalid"))</f>
        <v/>
      </c>
      <c r="BC982" s="281"/>
      <c r="BD982" s="281"/>
      <c r="BE982" s="281"/>
      <c r="BF982" s="281" t="b">
        <f>AND(RMDF!BI982&gt;=0, RMDF!BI982&lt;=1-SUM(RMDF!Z982,RMDF!AG982,RMDF!AN982,RMDF!AU982,RMDF!BB982), RMDF!BI982=ROUND(RMDF!BI982,4))</f>
        <v>1</v>
      </c>
      <c r="BG982" s="317">
        <f>RMDF!BG982</f>
        <v>0</v>
      </c>
      <c r="BH982" s="318" t="str">
        <f>IF(BG982=0,"",_xlfn.XLOOKUP(BG982,StatePicklist!$1:$1,StatePicklist!$3:$3,"NA",0))</f>
        <v/>
      </c>
      <c r="BI982" s="297" t="str">
        <f ca="1">IF(RMDF!BH982="", "", IF(ISNUMBER(MATCH(RMDF!BH982, INDIRECT(BH982), 0)), "OK", "Invalid"))</f>
        <v/>
      </c>
      <c r="BJ982" s="281"/>
      <c r="BK982" s="281"/>
      <c r="BL982" s="281"/>
      <c r="BM982" s="281" t="b">
        <f>AND(RMDF!BP982&gt;=0, RMDF!BP982&lt;=1-SUM(RMDF!Z982,RMDF!AG982,RMDF!AN982,RMDF!AU982,RMDF!BB982,RMDF!BI982), RMDF!BP982=ROUND(RMDF!BP982,4))</f>
        <v>1</v>
      </c>
      <c r="BN982" s="317">
        <f>RMDF!BN982</f>
        <v>0</v>
      </c>
      <c r="BO982" s="318" t="str">
        <f>IF(BN982=0,"",_xlfn.XLOOKUP(BN982,StatePicklist!$1:$1,StatePicklist!$3:$3,"NA",0))</f>
        <v/>
      </c>
      <c r="BP982" s="297" t="str">
        <f ca="1">IF(RMDF!BO982="", "", IF(ISNUMBER(MATCH(RMDF!BO982, INDIRECT(BO982), 0)), "OK", "Invalid"))</f>
        <v/>
      </c>
      <c r="BQ982" s="281"/>
      <c r="BR982" s="281"/>
      <c r="BS982" s="281"/>
      <c r="BT982" s="281" t="b">
        <f>AND(RMDF!BW982&gt;=0, RMDF!BW982&lt;=1-SUM(RMDF!Z982,RMDF!AG982,RMDF!AN982,RMDF!AU982,RMDF!BB982,RMDF!BI982,RMDF!BP982), RMDF!BW982=ROUND(RMDF!BW982,4))</f>
        <v>1</v>
      </c>
      <c r="BU982" s="317">
        <f>RMDF!BU982</f>
        <v>0</v>
      </c>
      <c r="BV982" s="318" t="str">
        <f>IF(BU982=0,"",_xlfn.XLOOKUP(BU982,StatePicklist!$1:$1,StatePicklist!$3:$3,"NA",0))</f>
        <v/>
      </c>
      <c r="BW982" s="297" t="str">
        <f ca="1">IF(RMDF!BV982="", "", IF(ISNUMBER(MATCH(RMDF!BV982, INDIRECT(BV982), 0)), "OK", "Invalid"))</f>
        <v/>
      </c>
      <c r="BX982" s="281"/>
      <c r="BY982" s="281"/>
      <c r="BZ982" s="281"/>
      <c r="CA982" s="281" t="b">
        <f>AND(RMDF!CD982&gt;=0, RMDF!CD982&lt;=1-SUM(RMDF!Z982,RMDF!AG982,RMDF!AN982,RMDF!AU982,RMDF!BB982,RMDF!BI982,RMDF!BP982,RMDF!BW982), RMDF!CD982=ROUND(RMDF!CD982,4))</f>
        <v>1</v>
      </c>
      <c r="CB982" s="317">
        <f>RMDF!CB982</f>
        <v>0</v>
      </c>
      <c r="CC982" s="318" t="str">
        <f>IF(CB982=0,"",_xlfn.XLOOKUP(CB982,StatePicklist!$1:$1,StatePicklist!$3:$3,"NA",0))</f>
        <v/>
      </c>
      <c r="CD982" s="297" t="str">
        <f ca="1">IF(RMDF!CC982="", "", IF(ISNUMBER(MATCH(RMDF!CC982, INDIRECT(CC982), 0)), "OK", "Invalid"))</f>
        <v/>
      </c>
      <c r="CE982" s="281"/>
      <c r="CF982" s="281"/>
      <c r="CG982" s="281"/>
      <c r="CH982" s="281" t="b">
        <f>AND(RMDF!CK982&gt;=0, RMDF!CK982&lt;=1-SUM(RMDF!Z982,RMDF!AG982,RMDF!AN982,RMDF!AU982,RMDF!BB982,RMDF!BI982,RMDF!BP982,RMDF!BW982,RMDF!CD982), RMDF!CK982=ROUND(RMDF!CK982,4))</f>
        <v>1</v>
      </c>
      <c r="CI982" s="317">
        <f>RMDF!CI982</f>
        <v>0</v>
      </c>
      <c r="CJ982" s="318" t="str">
        <f>IF(CI982=0,"",_xlfn.XLOOKUP(CI982,StatePicklist!$1:$1,StatePicklist!$3:$3,"NA",0))</f>
        <v/>
      </c>
      <c r="CK982" s="297" t="str">
        <f ca="1">IF(RMDF!CJ982="", "", IF(ISNUMBER(MATCH(RMDF!CJ982, INDIRECT(CJ982), 0)), "OK", "Invalid"))</f>
        <v/>
      </c>
      <c r="CL982" s="281"/>
      <c r="CM982" s="281"/>
      <c r="CN982" s="281"/>
      <c r="CO982" s="281" t="b">
        <f>AND(RMDF!CR982&gt;=0, RMDF!CR982&lt;=1-SUM(RMDF!Z982,RMDF!AG982,RMDF!AN982,RMDF!AU982,RMDF!BB982,RMDF!BI982,RMDF!BP982,RMDF!BW982,RMDF!CD982,RMDF!CK982), RMDF!CR982=ROUND(RMDF!CR982,4))</f>
        <v>1</v>
      </c>
      <c r="CP982" s="317">
        <f>RMDF!CP982</f>
        <v>0</v>
      </c>
      <c r="CQ982" s="318" t="str">
        <f>IF(CP982=0,"",_xlfn.XLOOKUP(CP982,StatePicklist!$1:$1,StatePicklist!$3:$3,"NA",0))</f>
        <v/>
      </c>
      <c r="CR982" s="297" t="str">
        <f ca="1">IF(RMDF!CQ982="", "", IF(ISNUMBER(MATCH(RMDF!CQ982, INDIRECT(CQ982), 0)), "OK", "Invalid"))</f>
        <v/>
      </c>
      <c r="CS982" s="281"/>
      <c r="CT982" s="281"/>
      <c r="CU982" s="281"/>
      <c r="CV982" s="281" t="b">
        <f>AND(RMDF!CY982&gt;=0, RMDF!CY982&lt;=1-SUM(RMDF!Z982,RMDF!AG982,RMDF!AN982,RMDF!AU982,RMDF!BB982,RMDF!BI982,RMDF!BP982,RMDF!BW982,RMDF!CD982,RMDF!CK982,RMDF!CR982), RMDF!CY982=ROUND(RMDF!CY982,4))</f>
        <v>1</v>
      </c>
      <c r="CW982" s="317">
        <f>RMDF!CW982</f>
        <v>0</v>
      </c>
      <c r="CX982" s="318" t="str">
        <f>IF(CW982=0,"",_xlfn.XLOOKUP(CW982,StatePicklist!$1:$1,StatePicklist!$3:$3,"NA",0))</f>
        <v/>
      </c>
      <c r="CY982" s="297" t="str">
        <f ca="1">IF(RMDF!CX982="", "", IF(ISNUMBER(MATCH(RMDF!CX982, INDIRECT(CX982), 0)), "OK", "Invalid"))</f>
        <v/>
      </c>
      <c r="CZ982" s="281"/>
      <c r="DA982" s="281"/>
      <c r="DB982" s="281"/>
      <c r="DC982" s="281" t="b">
        <f>AND(RMDF!DF982&gt;=0, RMDF!DF982&lt;=1-SUM(RMDF!Z982,RMDF!AG982,RMDF!AN982,RMDF!AU982,RMDF!BB982,RMDF!BI982,RMDF!BP982,RMDF!BW982,RMDF!CD982,RMDF!CK982,RMDF!CR982,RMDF!CY982), RMDF!DF982=ROUND(RMDF!DF982,4))</f>
        <v>1</v>
      </c>
      <c r="DD982" s="317">
        <f>RMDF!DD982</f>
        <v>0</v>
      </c>
      <c r="DE982" s="318" t="str">
        <f>IF(DD982=0,"",_xlfn.XLOOKUP(DD982,StatePicklist!$1:$1,StatePicklist!$3:$3,"NA",0))</f>
        <v/>
      </c>
      <c r="DF982" s="297" t="str">
        <f ca="1">IF(RMDF!DE982="", "", IF(ISNUMBER(MATCH(RMDF!DE982, INDIRECT(DE982), 0)), "OK", "Invalid"))</f>
        <v/>
      </c>
      <c r="DG982" s="281"/>
      <c r="DH982" s="281"/>
      <c r="DI982" s="281"/>
      <c r="DJ982" s="281" t="b">
        <f>AND(RMDF!DM982&gt;=0, RMDF!DM982&lt;=1-SUM(RMDF!Z982,RMDF!AG982,RMDF!AN982,RMDF!AU982,RMDF!BB982,RMDF!BI982,RMDF!BP982,RMDF!BW982,RMDF!CD982,RMDF!CK982,RMDF!CR982,RMDF!CY982,RMDF!DF982), RMDF!DM982=ROUND(RMDF!DM982,4))</f>
        <v>1</v>
      </c>
      <c r="DK982" s="317">
        <f>RMDF!DK982</f>
        <v>0</v>
      </c>
      <c r="DL982" s="318" t="str">
        <f>IF(DK982=0,"",_xlfn.XLOOKUP(DK982,StatePicklist!$1:$1,StatePicklist!$3:$3,"NA",0))</f>
        <v/>
      </c>
      <c r="DM982" s="297" t="str">
        <f ca="1">IF(RMDF!DL982="", "", IF(ISNUMBER(MATCH(RMDF!DL982, INDIRECT(DL982), 0)), "OK", "Invalid"))</f>
        <v/>
      </c>
      <c r="DN982" s="281"/>
      <c r="DO982" s="281"/>
      <c r="DP982" s="281"/>
      <c r="DQ982" s="281" t="b">
        <f>AND(RMDF!DT982&gt;=0, RMDF!DT982&lt;=1-SUM(RMDF!Z982,RMDF!AG982,RMDF!AN982,RMDF!AU982,RMDF!BB982,RMDF!BI982,RMDF!BP982,RMDF!BW982,RMDF!CD982,RMDF!CK982,RMDF!CR982,RMDF!CY982,RMDF!DF982,RMDF!DM982), RMDF!DT982=ROUND(RMDF!DT982,4))</f>
        <v>1</v>
      </c>
      <c r="DR982" s="317">
        <f>RMDF!DR982</f>
        <v>0</v>
      </c>
      <c r="DS982" s="318" t="str">
        <f>IF(DR982=0,"",_xlfn.XLOOKUP(DR982,StatePicklist!$1:$1,StatePicklist!$3:$3,"NA",0))</f>
        <v/>
      </c>
      <c r="DT982" s="297" t="str">
        <f ca="1">IF(RMDF!DS982="", "", IF(ISNUMBER(MATCH(RMDF!DS982, INDIRECT(DS982), 0)), "OK", "Invalid"))</f>
        <v/>
      </c>
      <c r="DU982" s="281"/>
      <c r="DV982" s="281"/>
      <c r="DW982" s="281"/>
      <c r="DX982" s="281" t="b">
        <f>AND(RMDF!EA982&gt;=0, RMDF!EA982&lt;=1-SUM(RMDF!Z982,RMDF!AG982,RMDF!AN982,RMDF!AU982,RMDF!BB982,RMDF!BI982,RMDF!BP982,RMDF!BW982,RMDF!CD982,RMDF!CK982,RMDF!CR982,RMDF!CY982,RMDF!DF982,RMDF!DM982,RMDF!DT982), RMDF!EA982=ROUND(RMDF!EA982,4))</f>
        <v>1</v>
      </c>
      <c r="DY982" s="317">
        <f>RMDF!DY982</f>
        <v>0</v>
      </c>
      <c r="DZ982" s="318" t="str">
        <f>IF(DY982=0,"",_xlfn.XLOOKUP(DY982,StatePicklist!$1:$1,StatePicklist!$3:$3,"NA",0))</f>
        <v/>
      </c>
      <c r="EA982" s="297" t="str">
        <f ca="1">IF(RMDF!DZ982="", "", IF(ISNUMBER(MATCH(RMDF!DZ982, INDIRECT(DZ982), 0)), "OK", "Invalid"))</f>
        <v/>
      </c>
      <c r="EB982" s="281"/>
      <c r="EC982" s="281"/>
      <c r="ED982" s="281"/>
      <c r="EE982" s="281" t="b">
        <f>AND(RMDF!EH982&gt;=0, RMDF!EH982&lt;=1-SUM(RMDF!Z982,RMDF!AG982,RMDF!AN982,RMDF!AU982,RMDF!BB982,RMDF!BI982,RMDF!BP982,RMDF!BW982,RMDF!CD982,RMDF!CK982,RMDF!CR982,RMDF!CY982,RMDF!DF982,RMDF!DM982,RMDF!DT982,RMDF!EA982), RMDF!EH982=ROUND(RMDF!EH982,4))</f>
        <v>1</v>
      </c>
      <c r="EF982" s="317">
        <f>RMDF!EF982</f>
        <v>0</v>
      </c>
      <c r="EG982" s="318" t="str">
        <f>IF(EF982=0,"",_xlfn.XLOOKUP(EF982,StatePicklist!$1:$1,StatePicklist!$3:$3,"NA",0))</f>
        <v/>
      </c>
      <c r="EH982" s="297" t="str">
        <f ca="1">IF(RMDF!EG982="", "", IF(ISNUMBER(MATCH(RMDF!EG982, INDIRECT(EG982), 0)), "OK", "Invalid"))</f>
        <v/>
      </c>
      <c r="EI982" s="281"/>
      <c r="EJ982" s="281"/>
      <c r="EK982" s="281"/>
      <c r="EL982" s="281" t="b">
        <f>AND(RMDF!EO982&gt;=0, RMDF!EO982&lt;=1-SUM(RMDF!Z982,RMDF!AG982,RMDF!AN982,RMDF!AU982,RMDF!BB982,RMDF!BI982,RMDF!BP982,RMDF!BW982,RMDF!CD982,RMDF!CK982,RMDF!CR982,RMDF!CY982,RMDF!DF982,RMDF!DM982,RMDF!DT982,RMDF!EA982,RMDF!EH982), RMDF!EO982=ROUND(RMDF!EO982,4))</f>
        <v>1</v>
      </c>
      <c r="EM982" s="317">
        <f>RMDF!EM982</f>
        <v>0</v>
      </c>
      <c r="EN982" s="318" t="str">
        <f>IF(EM982=0,"",_xlfn.XLOOKUP(EM982,StatePicklist!$1:$1,StatePicklist!$3:$3,"NA",0))</f>
        <v/>
      </c>
      <c r="EO982" s="297" t="str">
        <f ca="1">IF(RMDF!EN982="", "", IF(ISNUMBER(MATCH(RMDF!EN982, INDIRECT(EN982), 0)), "OK", "Invalid"))</f>
        <v/>
      </c>
      <c r="EP982" s="281"/>
      <c r="EQ982" s="281"/>
      <c r="ER982" s="281"/>
      <c r="ES982" s="281" t="b">
        <f>AND(RMDF!EV982&gt;=0, RMDF!EV982&lt;=1-SUM(RMDF!Z982,RMDF!AG982,RMDF!AN982,RMDF!AU982,RMDF!BB982,RMDF!BI982,RMDF!BP982,RMDF!BW982,RMDF!CD982,RMDF!CK982,RMDF!CR982,RMDF!CY982,RMDF!DF982,RMDF!DM982,RMDF!DT982,RMDF!EA982,RMDF!EH982,RMDF!EO982), RMDF!EV982=ROUND(RMDF!EV982,4))</f>
        <v>1</v>
      </c>
      <c r="ET982" s="317">
        <f>RMDF!ET982</f>
        <v>0</v>
      </c>
      <c r="EU982" s="318" t="str">
        <f>IF(ET982=0,"",_xlfn.XLOOKUP(ET982,StatePicklist!$1:$1,StatePicklist!$3:$3,"NA",0))</f>
        <v/>
      </c>
      <c r="EV982" s="297" t="str">
        <f ca="1">IF(RMDF!EU982="", "", IF(ISNUMBER(MATCH(RMDF!EU982, INDIRECT(EU982), 0)), "OK", "Invalid"))</f>
        <v/>
      </c>
      <c r="EW982" s="281"/>
      <c r="EX982" s="281"/>
      <c r="EY982" s="281"/>
      <c r="EZ982" s="281" t="b">
        <f>AND(RMDF!FC982&gt;=0, RMDF!FC982&lt;=1-SUM(RMDF!Z982,RMDF!AG982,RMDF!AN982,RMDF!AU982,RMDF!BB982,RMDF!BI982,RMDF!BP982,RMDF!BW982,RMDF!CD982,RMDF!CK982,RMDF!CR982,RMDF!CY982,RMDF!DF982,RMDF!DM982,RMDF!DT982,RMDF!EA982,RMDF!EH982,RMDF!EO982,RMDF!EV982), RMDF!FC982=ROUND(RMDF!FC982,4))</f>
        <v>1</v>
      </c>
      <c r="FA982" s="317">
        <f>RMDF!FA982</f>
        <v>0</v>
      </c>
      <c r="FB982" s="318" t="str">
        <f>IF(FA982=0,"",_xlfn.XLOOKUP(FA982,StatePicklist!$1:$1,StatePicklist!$3:$3,"NA",0))</f>
        <v/>
      </c>
      <c r="FC982" s="297" t="str">
        <f ca="1">IF(RMDF!FB982="", "", IF(ISNUMBER(MATCH(RMDF!FB982, INDIRECT(FB982), 0)), "OK", "Invalid"))</f>
        <v/>
      </c>
    </row>
    <row r="983" spans="1:159" s="205" customFormat="1" ht="39.9" customHeight="1" x14ac:dyDescent="0.25">
      <c r="A983" s="206"/>
      <c r="B983" s="196"/>
      <c r="C983" s="197"/>
      <c r="D983" s="198"/>
      <c r="E983" s="199"/>
      <c r="F983" s="200"/>
      <c r="G983" s="201"/>
      <c r="H983" s="292"/>
      <c r="I983" s="305">
        <f>RMDF!I983</f>
        <v>0</v>
      </c>
      <c r="J983" s="305" t="str">
        <f>IF(I983=ProductCode!$B$30,"PDReclPost",IF(OR(I983=ProductCode!$C$30,I983=ProductCode!$E$30,I983=ProductCode!$G$30),"PDPreCon",IF(OR(I983=ProductCode!$D$30,I983=ProductCode!$F$30),"PDNotReclPost","")))</f>
        <v/>
      </c>
      <c r="K983" s="305" t="str">
        <f t="shared" si="51"/>
        <v/>
      </c>
      <c r="L983" s="289"/>
      <c r="M983" s="305" t="str">
        <f t="shared" si="51"/>
        <v/>
      </c>
      <c r="N983" s="289" t="b">
        <f>AND(RMDF!N983&gt;=0, RMDF!N983&lt;=1-RMDF!L983, RMDF!N983=ROUND(RMDF!N983,4))</f>
        <v>1</v>
      </c>
      <c r="O983" s="286" t="str">
        <f>IF(P983="","",IF(I983="","",IF(LEFT(I983,13)="Reclaimed pos",RawMaterialCode!$E$569,RawMaterialCode!$E$568)))</f>
        <v>Reclaimed pre-consumer mixed fibers (RM0578)</v>
      </c>
      <c r="P983" s="295">
        <f t="shared" si="52"/>
        <v>1</v>
      </c>
      <c r="Q983" s="202"/>
      <c r="R983" s="203"/>
      <c r="S983" s="204" t="str">
        <f t="shared" si="53"/>
        <v/>
      </c>
      <c r="T983" s="281"/>
      <c r="U983" s="281"/>
      <c r="V983" s="281"/>
      <c r="W983" s="281"/>
      <c r="X983" s="317">
        <f>RMDF!X983</f>
        <v>0</v>
      </c>
      <c r="Y983" s="318" t="str">
        <f>IF(X983=0,"",_xlfn.XLOOKUP(X983,StatePicklist!$1:$1,StatePicklist!$3:$3,"NA",0))</f>
        <v/>
      </c>
      <c r="Z983" s="297" t="str">
        <f ca="1">IF(RMDF!Y983="", "", IF(ISNUMBER(MATCH(RMDF!Y983, INDIRECT(Y983), 0)), "OK", "Invalid"))</f>
        <v/>
      </c>
      <c r="AA983" s="281"/>
      <c r="AB983" s="281"/>
      <c r="AC983" s="281"/>
      <c r="AD983" s="281" t="b">
        <f>AND(RMDF!AG983&gt;=0, RMDF!AG983&lt;=1-RMDF!Z983, RMDF!AG983=ROUND(RMDF!AG983,4))</f>
        <v>1</v>
      </c>
      <c r="AE983" s="317">
        <f>RMDF!AE983</f>
        <v>0</v>
      </c>
      <c r="AF983" s="318" t="str">
        <f>IF(AE983=0,"",_xlfn.XLOOKUP(AE983,StatePicklist!$1:$1,StatePicklist!$3:$3,"NA",0))</f>
        <v/>
      </c>
      <c r="AG983" s="297" t="str">
        <f ca="1">IF(RMDF!AF983="", "", IF(ISNUMBER(MATCH(RMDF!AF983, INDIRECT(AF983), 0)), "OK", "Invalid"))</f>
        <v/>
      </c>
      <c r="AH983" s="281"/>
      <c r="AI983" s="281"/>
      <c r="AJ983" s="281"/>
      <c r="AK983" s="281" t="b">
        <f>AND(RMDF!AN983&gt;=0, RMDF!AN983&lt;=1-SUM(RMDF!Z983,RMDF!AG983), RMDF!AN983=ROUND(RMDF!AN983,4))</f>
        <v>1</v>
      </c>
      <c r="AL983" s="317">
        <f>RMDF!AL983</f>
        <v>0</v>
      </c>
      <c r="AM983" s="318" t="str">
        <f>IF(AL983=0,"",_xlfn.XLOOKUP(AL983,StatePicklist!$1:$1,StatePicklist!$3:$3,"NA",0))</f>
        <v/>
      </c>
      <c r="AN983" s="297" t="str">
        <f ca="1">IF(RMDF!AM983="", "", IF(ISNUMBER(MATCH(RMDF!AM983, INDIRECT(AM983), 0)), "OK", "Invalid"))</f>
        <v/>
      </c>
      <c r="AO983" s="281"/>
      <c r="AP983" s="281"/>
      <c r="AQ983" s="281"/>
      <c r="AR983" s="281" t="b">
        <f>AND(RMDF!AU983&gt;=0, RMDF!AU983&lt;=1-SUM(RMDF!Z983,RMDF!AG983,RMDF!AN983), RMDF!AU983=ROUND(RMDF!AU983,4))</f>
        <v>1</v>
      </c>
      <c r="AS983" s="317">
        <f>RMDF!AS983</f>
        <v>0</v>
      </c>
      <c r="AT983" s="318" t="str">
        <f>IF(AS983=0,"",_xlfn.XLOOKUP(AS983,StatePicklist!$1:$1,StatePicklist!$3:$3,"NA",0))</f>
        <v/>
      </c>
      <c r="AU983" s="297" t="str">
        <f ca="1">IF(RMDF!AT983="", "", IF(ISNUMBER(MATCH(RMDF!AT983, INDIRECT(AT983), 0)), "OK", "Invalid"))</f>
        <v/>
      </c>
      <c r="AV983" s="281"/>
      <c r="AW983" s="281"/>
      <c r="AX983" s="281"/>
      <c r="AY983" s="281" t="b">
        <f>AND(RMDF!BB983&gt;=0, RMDF!BB983&lt;=1-SUM(RMDF!Z983,RMDF!AG983,RMDF!AN983,RMDF!AU983), RMDF!BB983=ROUND(RMDF!BB983,4))</f>
        <v>1</v>
      </c>
      <c r="AZ983" s="317">
        <f>RMDF!AZ983</f>
        <v>0</v>
      </c>
      <c r="BA983" s="318" t="str">
        <f>IF(AZ983=0,"",_xlfn.XLOOKUP(AZ983,StatePicklist!$1:$1,StatePicklist!$3:$3,"NA",0))</f>
        <v/>
      </c>
      <c r="BB983" s="297" t="str">
        <f ca="1">IF(RMDF!BA983="", "", IF(ISNUMBER(MATCH(RMDF!BA983, INDIRECT(BA983), 0)), "OK", "Invalid"))</f>
        <v/>
      </c>
      <c r="BC983" s="281"/>
      <c r="BD983" s="281"/>
      <c r="BE983" s="281"/>
      <c r="BF983" s="281" t="b">
        <f>AND(RMDF!BI983&gt;=0, RMDF!BI983&lt;=1-SUM(RMDF!Z983,RMDF!AG983,RMDF!AN983,RMDF!AU983,RMDF!BB983), RMDF!BI983=ROUND(RMDF!BI983,4))</f>
        <v>1</v>
      </c>
      <c r="BG983" s="317">
        <f>RMDF!BG983</f>
        <v>0</v>
      </c>
      <c r="BH983" s="318" t="str">
        <f>IF(BG983=0,"",_xlfn.XLOOKUP(BG983,StatePicklist!$1:$1,StatePicklist!$3:$3,"NA",0))</f>
        <v/>
      </c>
      <c r="BI983" s="297" t="str">
        <f ca="1">IF(RMDF!BH983="", "", IF(ISNUMBER(MATCH(RMDF!BH983, INDIRECT(BH983), 0)), "OK", "Invalid"))</f>
        <v/>
      </c>
      <c r="BJ983" s="281"/>
      <c r="BK983" s="281"/>
      <c r="BL983" s="281"/>
      <c r="BM983" s="281" t="b">
        <f>AND(RMDF!BP983&gt;=0, RMDF!BP983&lt;=1-SUM(RMDF!Z983,RMDF!AG983,RMDF!AN983,RMDF!AU983,RMDF!BB983,RMDF!BI983), RMDF!BP983=ROUND(RMDF!BP983,4))</f>
        <v>1</v>
      </c>
      <c r="BN983" s="317">
        <f>RMDF!BN983</f>
        <v>0</v>
      </c>
      <c r="BO983" s="318" t="str">
        <f>IF(BN983=0,"",_xlfn.XLOOKUP(BN983,StatePicklist!$1:$1,StatePicklist!$3:$3,"NA",0))</f>
        <v/>
      </c>
      <c r="BP983" s="297" t="str">
        <f ca="1">IF(RMDF!BO983="", "", IF(ISNUMBER(MATCH(RMDF!BO983, INDIRECT(BO983), 0)), "OK", "Invalid"))</f>
        <v/>
      </c>
      <c r="BQ983" s="281"/>
      <c r="BR983" s="281"/>
      <c r="BS983" s="281"/>
      <c r="BT983" s="281" t="b">
        <f>AND(RMDF!BW983&gt;=0, RMDF!BW983&lt;=1-SUM(RMDF!Z983,RMDF!AG983,RMDF!AN983,RMDF!AU983,RMDF!BB983,RMDF!BI983,RMDF!BP983), RMDF!BW983=ROUND(RMDF!BW983,4))</f>
        <v>1</v>
      </c>
      <c r="BU983" s="317">
        <f>RMDF!BU983</f>
        <v>0</v>
      </c>
      <c r="BV983" s="318" t="str">
        <f>IF(BU983=0,"",_xlfn.XLOOKUP(BU983,StatePicklist!$1:$1,StatePicklist!$3:$3,"NA",0))</f>
        <v/>
      </c>
      <c r="BW983" s="297" t="str">
        <f ca="1">IF(RMDF!BV983="", "", IF(ISNUMBER(MATCH(RMDF!BV983, INDIRECT(BV983), 0)), "OK", "Invalid"))</f>
        <v/>
      </c>
      <c r="BX983" s="281"/>
      <c r="BY983" s="281"/>
      <c r="BZ983" s="281"/>
      <c r="CA983" s="281" t="b">
        <f>AND(RMDF!CD983&gt;=0, RMDF!CD983&lt;=1-SUM(RMDF!Z983,RMDF!AG983,RMDF!AN983,RMDF!AU983,RMDF!BB983,RMDF!BI983,RMDF!BP983,RMDF!BW983), RMDF!CD983=ROUND(RMDF!CD983,4))</f>
        <v>1</v>
      </c>
      <c r="CB983" s="317">
        <f>RMDF!CB983</f>
        <v>0</v>
      </c>
      <c r="CC983" s="318" t="str">
        <f>IF(CB983=0,"",_xlfn.XLOOKUP(CB983,StatePicklist!$1:$1,StatePicklist!$3:$3,"NA",0))</f>
        <v/>
      </c>
      <c r="CD983" s="297" t="str">
        <f ca="1">IF(RMDF!CC983="", "", IF(ISNUMBER(MATCH(RMDF!CC983, INDIRECT(CC983), 0)), "OK", "Invalid"))</f>
        <v/>
      </c>
      <c r="CE983" s="281"/>
      <c r="CF983" s="281"/>
      <c r="CG983" s="281"/>
      <c r="CH983" s="281" t="b">
        <f>AND(RMDF!CK983&gt;=0, RMDF!CK983&lt;=1-SUM(RMDF!Z983,RMDF!AG983,RMDF!AN983,RMDF!AU983,RMDF!BB983,RMDF!BI983,RMDF!BP983,RMDF!BW983,RMDF!CD983), RMDF!CK983=ROUND(RMDF!CK983,4))</f>
        <v>1</v>
      </c>
      <c r="CI983" s="317">
        <f>RMDF!CI983</f>
        <v>0</v>
      </c>
      <c r="CJ983" s="318" t="str">
        <f>IF(CI983=0,"",_xlfn.XLOOKUP(CI983,StatePicklist!$1:$1,StatePicklist!$3:$3,"NA",0))</f>
        <v/>
      </c>
      <c r="CK983" s="297" t="str">
        <f ca="1">IF(RMDF!CJ983="", "", IF(ISNUMBER(MATCH(RMDF!CJ983, INDIRECT(CJ983), 0)), "OK", "Invalid"))</f>
        <v/>
      </c>
      <c r="CL983" s="281"/>
      <c r="CM983" s="281"/>
      <c r="CN983" s="281"/>
      <c r="CO983" s="281" t="b">
        <f>AND(RMDF!CR983&gt;=0, RMDF!CR983&lt;=1-SUM(RMDF!Z983,RMDF!AG983,RMDF!AN983,RMDF!AU983,RMDF!BB983,RMDF!BI983,RMDF!BP983,RMDF!BW983,RMDF!CD983,RMDF!CK983), RMDF!CR983=ROUND(RMDF!CR983,4))</f>
        <v>1</v>
      </c>
      <c r="CP983" s="317">
        <f>RMDF!CP983</f>
        <v>0</v>
      </c>
      <c r="CQ983" s="318" t="str">
        <f>IF(CP983=0,"",_xlfn.XLOOKUP(CP983,StatePicklist!$1:$1,StatePicklist!$3:$3,"NA",0))</f>
        <v/>
      </c>
      <c r="CR983" s="297" t="str">
        <f ca="1">IF(RMDF!CQ983="", "", IF(ISNUMBER(MATCH(RMDF!CQ983, INDIRECT(CQ983), 0)), "OK", "Invalid"))</f>
        <v/>
      </c>
      <c r="CS983" s="281"/>
      <c r="CT983" s="281"/>
      <c r="CU983" s="281"/>
      <c r="CV983" s="281" t="b">
        <f>AND(RMDF!CY983&gt;=0, RMDF!CY983&lt;=1-SUM(RMDF!Z983,RMDF!AG983,RMDF!AN983,RMDF!AU983,RMDF!BB983,RMDF!BI983,RMDF!BP983,RMDF!BW983,RMDF!CD983,RMDF!CK983,RMDF!CR983), RMDF!CY983=ROUND(RMDF!CY983,4))</f>
        <v>1</v>
      </c>
      <c r="CW983" s="317">
        <f>RMDF!CW983</f>
        <v>0</v>
      </c>
      <c r="CX983" s="318" t="str">
        <f>IF(CW983=0,"",_xlfn.XLOOKUP(CW983,StatePicklist!$1:$1,StatePicklist!$3:$3,"NA",0))</f>
        <v/>
      </c>
      <c r="CY983" s="297" t="str">
        <f ca="1">IF(RMDF!CX983="", "", IF(ISNUMBER(MATCH(RMDF!CX983, INDIRECT(CX983), 0)), "OK", "Invalid"))</f>
        <v/>
      </c>
      <c r="CZ983" s="281"/>
      <c r="DA983" s="281"/>
      <c r="DB983" s="281"/>
      <c r="DC983" s="281" t="b">
        <f>AND(RMDF!DF983&gt;=0, RMDF!DF983&lt;=1-SUM(RMDF!Z983,RMDF!AG983,RMDF!AN983,RMDF!AU983,RMDF!BB983,RMDF!BI983,RMDF!BP983,RMDF!BW983,RMDF!CD983,RMDF!CK983,RMDF!CR983,RMDF!CY983), RMDF!DF983=ROUND(RMDF!DF983,4))</f>
        <v>1</v>
      </c>
      <c r="DD983" s="317">
        <f>RMDF!DD983</f>
        <v>0</v>
      </c>
      <c r="DE983" s="318" t="str">
        <f>IF(DD983=0,"",_xlfn.XLOOKUP(DD983,StatePicklist!$1:$1,StatePicklist!$3:$3,"NA",0))</f>
        <v/>
      </c>
      <c r="DF983" s="297" t="str">
        <f ca="1">IF(RMDF!DE983="", "", IF(ISNUMBER(MATCH(RMDF!DE983, INDIRECT(DE983), 0)), "OK", "Invalid"))</f>
        <v/>
      </c>
      <c r="DG983" s="281"/>
      <c r="DH983" s="281"/>
      <c r="DI983" s="281"/>
      <c r="DJ983" s="281" t="b">
        <f>AND(RMDF!DM983&gt;=0, RMDF!DM983&lt;=1-SUM(RMDF!Z983,RMDF!AG983,RMDF!AN983,RMDF!AU983,RMDF!BB983,RMDF!BI983,RMDF!BP983,RMDF!BW983,RMDF!CD983,RMDF!CK983,RMDF!CR983,RMDF!CY983,RMDF!DF983), RMDF!DM983=ROUND(RMDF!DM983,4))</f>
        <v>1</v>
      </c>
      <c r="DK983" s="317">
        <f>RMDF!DK983</f>
        <v>0</v>
      </c>
      <c r="DL983" s="318" t="str">
        <f>IF(DK983=0,"",_xlfn.XLOOKUP(DK983,StatePicklist!$1:$1,StatePicklist!$3:$3,"NA",0))</f>
        <v/>
      </c>
      <c r="DM983" s="297" t="str">
        <f ca="1">IF(RMDF!DL983="", "", IF(ISNUMBER(MATCH(RMDF!DL983, INDIRECT(DL983), 0)), "OK", "Invalid"))</f>
        <v/>
      </c>
      <c r="DN983" s="281"/>
      <c r="DO983" s="281"/>
      <c r="DP983" s="281"/>
      <c r="DQ983" s="281" t="b">
        <f>AND(RMDF!DT983&gt;=0, RMDF!DT983&lt;=1-SUM(RMDF!Z983,RMDF!AG983,RMDF!AN983,RMDF!AU983,RMDF!BB983,RMDF!BI983,RMDF!BP983,RMDF!BW983,RMDF!CD983,RMDF!CK983,RMDF!CR983,RMDF!CY983,RMDF!DF983,RMDF!DM983), RMDF!DT983=ROUND(RMDF!DT983,4))</f>
        <v>1</v>
      </c>
      <c r="DR983" s="317">
        <f>RMDF!DR983</f>
        <v>0</v>
      </c>
      <c r="DS983" s="318" t="str">
        <f>IF(DR983=0,"",_xlfn.XLOOKUP(DR983,StatePicklist!$1:$1,StatePicklist!$3:$3,"NA",0))</f>
        <v/>
      </c>
      <c r="DT983" s="297" t="str">
        <f ca="1">IF(RMDF!DS983="", "", IF(ISNUMBER(MATCH(RMDF!DS983, INDIRECT(DS983), 0)), "OK", "Invalid"))</f>
        <v/>
      </c>
      <c r="DU983" s="281"/>
      <c r="DV983" s="281"/>
      <c r="DW983" s="281"/>
      <c r="DX983" s="281" t="b">
        <f>AND(RMDF!EA983&gt;=0, RMDF!EA983&lt;=1-SUM(RMDF!Z983,RMDF!AG983,RMDF!AN983,RMDF!AU983,RMDF!BB983,RMDF!BI983,RMDF!BP983,RMDF!BW983,RMDF!CD983,RMDF!CK983,RMDF!CR983,RMDF!CY983,RMDF!DF983,RMDF!DM983,RMDF!DT983), RMDF!EA983=ROUND(RMDF!EA983,4))</f>
        <v>1</v>
      </c>
      <c r="DY983" s="317">
        <f>RMDF!DY983</f>
        <v>0</v>
      </c>
      <c r="DZ983" s="318" t="str">
        <f>IF(DY983=0,"",_xlfn.XLOOKUP(DY983,StatePicklist!$1:$1,StatePicklist!$3:$3,"NA",0))</f>
        <v/>
      </c>
      <c r="EA983" s="297" t="str">
        <f ca="1">IF(RMDF!DZ983="", "", IF(ISNUMBER(MATCH(RMDF!DZ983, INDIRECT(DZ983), 0)), "OK", "Invalid"))</f>
        <v/>
      </c>
      <c r="EB983" s="281"/>
      <c r="EC983" s="281"/>
      <c r="ED983" s="281"/>
      <c r="EE983" s="281" t="b">
        <f>AND(RMDF!EH983&gt;=0, RMDF!EH983&lt;=1-SUM(RMDF!Z983,RMDF!AG983,RMDF!AN983,RMDF!AU983,RMDF!BB983,RMDF!BI983,RMDF!BP983,RMDF!BW983,RMDF!CD983,RMDF!CK983,RMDF!CR983,RMDF!CY983,RMDF!DF983,RMDF!DM983,RMDF!DT983,RMDF!EA983), RMDF!EH983=ROUND(RMDF!EH983,4))</f>
        <v>1</v>
      </c>
      <c r="EF983" s="317">
        <f>RMDF!EF983</f>
        <v>0</v>
      </c>
      <c r="EG983" s="318" t="str">
        <f>IF(EF983=0,"",_xlfn.XLOOKUP(EF983,StatePicklist!$1:$1,StatePicklist!$3:$3,"NA",0))</f>
        <v/>
      </c>
      <c r="EH983" s="297" t="str">
        <f ca="1">IF(RMDF!EG983="", "", IF(ISNUMBER(MATCH(RMDF!EG983, INDIRECT(EG983), 0)), "OK", "Invalid"))</f>
        <v/>
      </c>
      <c r="EI983" s="281"/>
      <c r="EJ983" s="281"/>
      <c r="EK983" s="281"/>
      <c r="EL983" s="281" t="b">
        <f>AND(RMDF!EO983&gt;=0, RMDF!EO983&lt;=1-SUM(RMDF!Z983,RMDF!AG983,RMDF!AN983,RMDF!AU983,RMDF!BB983,RMDF!BI983,RMDF!BP983,RMDF!BW983,RMDF!CD983,RMDF!CK983,RMDF!CR983,RMDF!CY983,RMDF!DF983,RMDF!DM983,RMDF!DT983,RMDF!EA983,RMDF!EH983), RMDF!EO983=ROUND(RMDF!EO983,4))</f>
        <v>1</v>
      </c>
      <c r="EM983" s="317">
        <f>RMDF!EM983</f>
        <v>0</v>
      </c>
      <c r="EN983" s="318" t="str">
        <f>IF(EM983=0,"",_xlfn.XLOOKUP(EM983,StatePicklist!$1:$1,StatePicklist!$3:$3,"NA",0))</f>
        <v/>
      </c>
      <c r="EO983" s="297" t="str">
        <f ca="1">IF(RMDF!EN983="", "", IF(ISNUMBER(MATCH(RMDF!EN983, INDIRECT(EN983), 0)), "OK", "Invalid"))</f>
        <v/>
      </c>
      <c r="EP983" s="281"/>
      <c r="EQ983" s="281"/>
      <c r="ER983" s="281"/>
      <c r="ES983" s="281" t="b">
        <f>AND(RMDF!EV983&gt;=0, RMDF!EV983&lt;=1-SUM(RMDF!Z983,RMDF!AG983,RMDF!AN983,RMDF!AU983,RMDF!BB983,RMDF!BI983,RMDF!BP983,RMDF!BW983,RMDF!CD983,RMDF!CK983,RMDF!CR983,RMDF!CY983,RMDF!DF983,RMDF!DM983,RMDF!DT983,RMDF!EA983,RMDF!EH983,RMDF!EO983), RMDF!EV983=ROUND(RMDF!EV983,4))</f>
        <v>1</v>
      </c>
      <c r="ET983" s="317">
        <f>RMDF!ET983</f>
        <v>0</v>
      </c>
      <c r="EU983" s="318" t="str">
        <f>IF(ET983=0,"",_xlfn.XLOOKUP(ET983,StatePicklist!$1:$1,StatePicklist!$3:$3,"NA",0))</f>
        <v/>
      </c>
      <c r="EV983" s="297" t="str">
        <f ca="1">IF(RMDF!EU983="", "", IF(ISNUMBER(MATCH(RMDF!EU983, INDIRECT(EU983), 0)), "OK", "Invalid"))</f>
        <v/>
      </c>
      <c r="EW983" s="281"/>
      <c r="EX983" s="281"/>
      <c r="EY983" s="281"/>
      <c r="EZ983" s="281" t="b">
        <f>AND(RMDF!FC983&gt;=0, RMDF!FC983&lt;=1-SUM(RMDF!Z983,RMDF!AG983,RMDF!AN983,RMDF!AU983,RMDF!BB983,RMDF!BI983,RMDF!BP983,RMDF!BW983,RMDF!CD983,RMDF!CK983,RMDF!CR983,RMDF!CY983,RMDF!DF983,RMDF!DM983,RMDF!DT983,RMDF!EA983,RMDF!EH983,RMDF!EO983,RMDF!EV983), RMDF!FC983=ROUND(RMDF!FC983,4))</f>
        <v>1</v>
      </c>
      <c r="FA983" s="317">
        <f>RMDF!FA983</f>
        <v>0</v>
      </c>
      <c r="FB983" s="318" t="str">
        <f>IF(FA983=0,"",_xlfn.XLOOKUP(FA983,StatePicklist!$1:$1,StatePicklist!$3:$3,"NA",0))</f>
        <v/>
      </c>
      <c r="FC983" s="297" t="str">
        <f ca="1">IF(RMDF!FB983="", "", IF(ISNUMBER(MATCH(RMDF!FB983, INDIRECT(FB983), 0)), "OK", "Invalid"))</f>
        <v/>
      </c>
    </row>
    <row r="984" spans="1:159" s="205" customFormat="1" ht="39.9" customHeight="1" x14ac:dyDescent="0.25">
      <c r="A984" s="206"/>
      <c r="B984" s="196"/>
      <c r="C984" s="197"/>
      <c r="D984" s="198"/>
      <c r="E984" s="199"/>
      <c r="F984" s="200"/>
      <c r="G984" s="201"/>
      <c r="H984" s="292"/>
      <c r="I984" s="305">
        <f>RMDF!I984</f>
        <v>0</v>
      </c>
      <c r="J984" s="305" t="str">
        <f>IF(I984=ProductCode!$B$30,"PDReclPost",IF(OR(I984=ProductCode!$C$30,I984=ProductCode!$E$30,I984=ProductCode!$G$30),"PDPreCon",IF(OR(I984=ProductCode!$D$30,I984=ProductCode!$F$30),"PDNotReclPost","")))</f>
        <v/>
      </c>
      <c r="K984" s="305" t="str">
        <f t="shared" si="51"/>
        <v/>
      </c>
      <c r="L984" s="289"/>
      <c r="M984" s="305" t="str">
        <f t="shared" si="51"/>
        <v/>
      </c>
      <c r="N984" s="289" t="b">
        <f>AND(RMDF!N984&gt;=0, RMDF!N984&lt;=1-RMDF!L984, RMDF!N984=ROUND(RMDF!N984,4))</f>
        <v>1</v>
      </c>
      <c r="O984" s="286" t="str">
        <f>IF(P984="","",IF(I984="","",IF(LEFT(I984,13)="Reclaimed pos",RawMaterialCode!$E$569,RawMaterialCode!$E$568)))</f>
        <v>Reclaimed pre-consumer mixed fibers (RM0578)</v>
      </c>
      <c r="P984" s="295">
        <f t="shared" si="52"/>
        <v>1</v>
      </c>
      <c r="Q984" s="202"/>
      <c r="R984" s="203"/>
      <c r="S984" s="204" t="str">
        <f t="shared" si="53"/>
        <v/>
      </c>
      <c r="T984" s="281"/>
      <c r="U984" s="281"/>
      <c r="V984" s="281"/>
      <c r="W984" s="281"/>
      <c r="X984" s="317">
        <f>RMDF!X984</f>
        <v>0</v>
      </c>
      <c r="Y984" s="318" t="str">
        <f>IF(X984=0,"",_xlfn.XLOOKUP(X984,StatePicklist!$1:$1,StatePicklist!$3:$3,"NA",0))</f>
        <v/>
      </c>
      <c r="Z984" s="297" t="str">
        <f ca="1">IF(RMDF!Y984="", "", IF(ISNUMBER(MATCH(RMDF!Y984, INDIRECT(Y984), 0)), "OK", "Invalid"))</f>
        <v/>
      </c>
      <c r="AA984" s="281"/>
      <c r="AB984" s="281"/>
      <c r="AC984" s="281"/>
      <c r="AD984" s="281" t="b">
        <f>AND(RMDF!AG984&gt;=0, RMDF!AG984&lt;=1-RMDF!Z984, RMDF!AG984=ROUND(RMDF!AG984,4))</f>
        <v>1</v>
      </c>
      <c r="AE984" s="317">
        <f>RMDF!AE984</f>
        <v>0</v>
      </c>
      <c r="AF984" s="318" t="str">
        <f>IF(AE984=0,"",_xlfn.XLOOKUP(AE984,StatePicklist!$1:$1,StatePicklist!$3:$3,"NA",0))</f>
        <v/>
      </c>
      <c r="AG984" s="297" t="str">
        <f ca="1">IF(RMDF!AF984="", "", IF(ISNUMBER(MATCH(RMDF!AF984, INDIRECT(AF984), 0)), "OK", "Invalid"))</f>
        <v/>
      </c>
      <c r="AH984" s="281"/>
      <c r="AI984" s="281"/>
      <c r="AJ984" s="281"/>
      <c r="AK984" s="281" t="b">
        <f>AND(RMDF!AN984&gt;=0, RMDF!AN984&lt;=1-SUM(RMDF!Z984,RMDF!AG984), RMDF!AN984=ROUND(RMDF!AN984,4))</f>
        <v>1</v>
      </c>
      <c r="AL984" s="317">
        <f>RMDF!AL984</f>
        <v>0</v>
      </c>
      <c r="AM984" s="318" t="str">
        <f>IF(AL984=0,"",_xlfn.XLOOKUP(AL984,StatePicklist!$1:$1,StatePicklist!$3:$3,"NA",0))</f>
        <v/>
      </c>
      <c r="AN984" s="297" t="str">
        <f ca="1">IF(RMDF!AM984="", "", IF(ISNUMBER(MATCH(RMDF!AM984, INDIRECT(AM984), 0)), "OK", "Invalid"))</f>
        <v/>
      </c>
      <c r="AO984" s="281"/>
      <c r="AP984" s="281"/>
      <c r="AQ984" s="281"/>
      <c r="AR984" s="281" t="b">
        <f>AND(RMDF!AU984&gt;=0, RMDF!AU984&lt;=1-SUM(RMDF!Z984,RMDF!AG984,RMDF!AN984), RMDF!AU984=ROUND(RMDF!AU984,4))</f>
        <v>1</v>
      </c>
      <c r="AS984" s="317">
        <f>RMDF!AS984</f>
        <v>0</v>
      </c>
      <c r="AT984" s="318" t="str">
        <f>IF(AS984=0,"",_xlfn.XLOOKUP(AS984,StatePicklist!$1:$1,StatePicklist!$3:$3,"NA",0))</f>
        <v/>
      </c>
      <c r="AU984" s="297" t="str">
        <f ca="1">IF(RMDF!AT984="", "", IF(ISNUMBER(MATCH(RMDF!AT984, INDIRECT(AT984), 0)), "OK", "Invalid"))</f>
        <v/>
      </c>
      <c r="AV984" s="281"/>
      <c r="AW984" s="281"/>
      <c r="AX984" s="281"/>
      <c r="AY984" s="281" t="b">
        <f>AND(RMDF!BB984&gt;=0, RMDF!BB984&lt;=1-SUM(RMDF!Z984,RMDF!AG984,RMDF!AN984,RMDF!AU984), RMDF!BB984=ROUND(RMDF!BB984,4))</f>
        <v>1</v>
      </c>
      <c r="AZ984" s="317">
        <f>RMDF!AZ984</f>
        <v>0</v>
      </c>
      <c r="BA984" s="318" t="str">
        <f>IF(AZ984=0,"",_xlfn.XLOOKUP(AZ984,StatePicklist!$1:$1,StatePicklist!$3:$3,"NA",0))</f>
        <v/>
      </c>
      <c r="BB984" s="297" t="str">
        <f ca="1">IF(RMDF!BA984="", "", IF(ISNUMBER(MATCH(RMDF!BA984, INDIRECT(BA984), 0)), "OK", "Invalid"))</f>
        <v/>
      </c>
      <c r="BC984" s="281"/>
      <c r="BD984" s="281"/>
      <c r="BE984" s="281"/>
      <c r="BF984" s="281" t="b">
        <f>AND(RMDF!BI984&gt;=0, RMDF!BI984&lt;=1-SUM(RMDF!Z984,RMDF!AG984,RMDF!AN984,RMDF!AU984,RMDF!BB984), RMDF!BI984=ROUND(RMDF!BI984,4))</f>
        <v>1</v>
      </c>
      <c r="BG984" s="317">
        <f>RMDF!BG984</f>
        <v>0</v>
      </c>
      <c r="BH984" s="318" t="str">
        <f>IF(BG984=0,"",_xlfn.XLOOKUP(BG984,StatePicklist!$1:$1,StatePicklist!$3:$3,"NA",0))</f>
        <v/>
      </c>
      <c r="BI984" s="297" t="str">
        <f ca="1">IF(RMDF!BH984="", "", IF(ISNUMBER(MATCH(RMDF!BH984, INDIRECT(BH984), 0)), "OK", "Invalid"))</f>
        <v/>
      </c>
      <c r="BJ984" s="281"/>
      <c r="BK984" s="281"/>
      <c r="BL984" s="281"/>
      <c r="BM984" s="281" t="b">
        <f>AND(RMDF!BP984&gt;=0, RMDF!BP984&lt;=1-SUM(RMDF!Z984,RMDF!AG984,RMDF!AN984,RMDF!AU984,RMDF!BB984,RMDF!BI984), RMDF!BP984=ROUND(RMDF!BP984,4))</f>
        <v>1</v>
      </c>
      <c r="BN984" s="317">
        <f>RMDF!BN984</f>
        <v>0</v>
      </c>
      <c r="BO984" s="318" t="str">
        <f>IF(BN984=0,"",_xlfn.XLOOKUP(BN984,StatePicklist!$1:$1,StatePicklist!$3:$3,"NA",0))</f>
        <v/>
      </c>
      <c r="BP984" s="297" t="str">
        <f ca="1">IF(RMDF!BO984="", "", IF(ISNUMBER(MATCH(RMDF!BO984, INDIRECT(BO984), 0)), "OK", "Invalid"))</f>
        <v/>
      </c>
      <c r="BQ984" s="281"/>
      <c r="BR984" s="281"/>
      <c r="BS984" s="281"/>
      <c r="BT984" s="281" t="b">
        <f>AND(RMDF!BW984&gt;=0, RMDF!BW984&lt;=1-SUM(RMDF!Z984,RMDF!AG984,RMDF!AN984,RMDF!AU984,RMDF!BB984,RMDF!BI984,RMDF!BP984), RMDF!BW984=ROUND(RMDF!BW984,4))</f>
        <v>1</v>
      </c>
      <c r="BU984" s="317">
        <f>RMDF!BU984</f>
        <v>0</v>
      </c>
      <c r="BV984" s="318" t="str">
        <f>IF(BU984=0,"",_xlfn.XLOOKUP(BU984,StatePicklist!$1:$1,StatePicklist!$3:$3,"NA",0))</f>
        <v/>
      </c>
      <c r="BW984" s="297" t="str">
        <f ca="1">IF(RMDF!BV984="", "", IF(ISNUMBER(MATCH(RMDF!BV984, INDIRECT(BV984), 0)), "OK", "Invalid"))</f>
        <v/>
      </c>
      <c r="BX984" s="281"/>
      <c r="BY984" s="281"/>
      <c r="BZ984" s="281"/>
      <c r="CA984" s="281" t="b">
        <f>AND(RMDF!CD984&gt;=0, RMDF!CD984&lt;=1-SUM(RMDF!Z984,RMDF!AG984,RMDF!AN984,RMDF!AU984,RMDF!BB984,RMDF!BI984,RMDF!BP984,RMDF!BW984), RMDF!CD984=ROUND(RMDF!CD984,4))</f>
        <v>1</v>
      </c>
      <c r="CB984" s="317">
        <f>RMDF!CB984</f>
        <v>0</v>
      </c>
      <c r="CC984" s="318" t="str">
        <f>IF(CB984=0,"",_xlfn.XLOOKUP(CB984,StatePicklist!$1:$1,StatePicklist!$3:$3,"NA",0))</f>
        <v/>
      </c>
      <c r="CD984" s="297" t="str">
        <f ca="1">IF(RMDF!CC984="", "", IF(ISNUMBER(MATCH(RMDF!CC984, INDIRECT(CC984), 0)), "OK", "Invalid"))</f>
        <v/>
      </c>
      <c r="CE984" s="281"/>
      <c r="CF984" s="281"/>
      <c r="CG984" s="281"/>
      <c r="CH984" s="281" t="b">
        <f>AND(RMDF!CK984&gt;=0, RMDF!CK984&lt;=1-SUM(RMDF!Z984,RMDF!AG984,RMDF!AN984,RMDF!AU984,RMDF!BB984,RMDF!BI984,RMDF!BP984,RMDF!BW984,RMDF!CD984), RMDF!CK984=ROUND(RMDF!CK984,4))</f>
        <v>1</v>
      </c>
      <c r="CI984" s="317">
        <f>RMDF!CI984</f>
        <v>0</v>
      </c>
      <c r="CJ984" s="318" t="str">
        <f>IF(CI984=0,"",_xlfn.XLOOKUP(CI984,StatePicklist!$1:$1,StatePicklist!$3:$3,"NA",0))</f>
        <v/>
      </c>
      <c r="CK984" s="297" t="str">
        <f ca="1">IF(RMDF!CJ984="", "", IF(ISNUMBER(MATCH(RMDF!CJ984, INDIRECT(CJ984), 0)), "OK", "Invalid"))</f>
        <v/>
      </c>
      <c r="CL984" s="281"/>
      <c r="CM984" s="281"/>
      <c r="CN984" s="281"/>
      <c r="CO984" s="281" t="b">
        <f>AND(RMDF!CR984&gt;=0, RMDF!CR984&lt;=1-SUM(RMDF!Z984,RMDF!AG984,RMDF!AN984,RMDF!AU984,RMDF!BB984,RMDF!BI984,RMDF!BP984,RMDF!BW984,RMDF!CD984,RMDF!CK984), RMDF!CR984=ROUND(RMDF!CR984,4))</f>
        <v>1</v>
      </c>
      <c r="CP984" s="317">
        <f>RMDF!CP984</f>
        <v>0</v>
      </c>
      <c r="CQ984" s="318" t="str">
        <f>IF(CP984=0,"",_xlfn.XLOOKUP(CP984,StatePicklist!$1:$1,StatePicklist!$3:$3,"NA",0))</f>
        <v/>
      </c>
      <c r="CR984" s="297" t="str">
        <f ca="1">IF(RMDF!CQ984="", "", IF(ISNUMBER(MATCH(RMDF!CQ984, INDIRECT(CQ984), 0)), "OK", "Invalid"))</f>
        <v/>
      </c>
      <c r="CS984" s="281"/>
      <c r="CT984" s="281"/>
      <c r="CU984" s="281"/>
      <c r="CV984" s="281" t="b">
        <f>AND(RMDF!CY984&gt;=0, RMDF!CY984&lt;=1-SUM(RMDF!Z984,RMDF!AG984,RMDF!AN984,RMDF!AU984,RMDF!BB984,RMDF!BI984,RMDF!BP984,RMDF!BW984,RMDF!CD984,RMDF!CK984,RMDF!CR984), RMDF!CY984=ROUND(RMDF!CY984,4))</f>
        <v>1</v>
      </c>
      <c r="CW984" s="317">
        <f>RMDF!CW984</f>
        <v>0</v>
      </c>
      <c r="CX984" s="318" t="str">
        <f>IF(CW984=0,"",_xlfn.XLOOKUP(CW984,StatePicklist!$1:$1,StatePicklist!$3:$3,"NA",0))</f>
        <v/>
      </c>
      <c r="CY984" s="297" t="str">
        <f ca="1">IF(RMDF!CX984="", "", IF(ISNUMBER(MATCH(RMDF!CX984, INDIRECT(CX984), 0)), "OK", "Invalid"))</f>
        <v/>
      </c>
      <c r="CZ984" s="281"/>
      <c r="DA984" s="281"/>
      <c r="DB984" s="281"/>
      <c r="DC984" s="281" t="b">
        <f>AND(RMDF!DF984&gt;=0, RMDF!DF984&lt;=1-SUM(RMDF!Z984,RMDF!AG984,RMDF!AN984,RMDF!AU984,RMDF!BB984,RMDF!BI984,RMDF!BP984,RMDF!BW984,RMDF!CD984,RMDF!CK984,RMDF!CR984,RMDF!CY984), RMDF!DF984=ROUND(RMDF!DF984,4))</f>
        <v>1</v>
      </c>
      <c r="DD984" s="317">
        <f>RMDF!DD984</f>
        <v>0</v>
      </c>
      <c r="DE984" s="318" t="str">
        <f>IF(DD984=0,"",_xlfn.XLOOKUP(DD984,StatePicklist!$1:$1,StatePicklist!$3:$3,"NA",0))</f>
        <v/>
      </c>
      <c r="DF984" s="297" t="str">
        <f ca="1">IF(RMDF!DE984="", "", IF(ISNUMBER(MATCH(RMDF!DE984, INDIRECT(DE984), 0)), "OK", "Invalid"))</f>
        <v/>
      </c>
      <c r="DG984" s="281"/>
      <c r="DH984" s="281"/>
      <c r="DI984" s="281"/>
      <c r="DJ984" s="281" t="b">
        <f>AND(RMDF!DM984&gt;=0, RMDF!DM984&lt;=1-SUM(RMDF!Z984,RMDF!AG984,RMDF!AN984,RMDF!AU984,RMDF!BB984,RMDF!BI984,RMDF!BP984,RMDF!BW984,RMDF!CD984,RMDF!CK984,RMDF!CR984,RMDF!CY984,RMDF!DF984), RMDF!DM984=ROUND(RMDF!DM984,4))</f>
        <v>1</v>
      </c>
      <c r="DK984" s="317">
        <f>RMDF!DK984</f>
        <v>0</v>
      </c>
      <c r="DL984" s="318" t="str">
        <f>IF(DK984=0,"",_xlfn.XLOOKUP(DK984,StatePicklist!$1:$1,StatePicklist!$3:$3,"NA",0))</f>
        <v/>
      </c>
      <c r="DM984" s="297" t="str">
        <f ca="1">IF(RMDF!DL984="", "", IF(ISNUMBER(MATCH(RMDF!DL984, INDIRECT(DL984), 0)), "OK", "Invalid"))</f>
        <v/>
      </c>
      <c r="DN984" s="281"/>
      <c r="DO984" s="281"/>
      <c r="DP984" s="281"/>
      <c r="DQ984" s="281" t="b">
        <f>AND(RMDF!DT984&gt;=0, RMDF!DT984&lt;=1-SUM(RMDF!Z984,RMDF!AG984,RMDF!AN984,RMDF!AU984,RMDF!BB984,RMDF!BI984,RMDF!BP984,RMDF!BW984,RMDF!CD984,RMDF!CK984,RMDF!CR984,RMDF!CY984,RMDF!DF984,RMDF!DM984), RMDF!DT984=ROUND(RMDF!DT984,4))</f>
        <v>1</v>
      </c>
      <c r="DR984" s="317">
        <f>RMDF!DR984</f>
        <v>0</v>
      </c>
      <c r="DS984" s="318" t="str">
        <f>IF(DR984=0,"",_xlfn.XLOOKUP(DR984,StatePicklist!$1:$1,StatePicklist!$3:$3,"NA",0))</f>
        <v/>
      </c>
      <c r="DT984" s="297" t="str">
        <f ca="1">IF(RMDF!DS984="", "", IF(ISNUMBER(MATCH(RMDF!DS984, INDIRECT(DS984), 0)), "OK", "Invalid"))</f>
        <v/>
      </c>
      <c r="DU984" s="281"/>
      <c r="DV984" s="281"/>
      <c r="DW984" s="281"/>
      <c r="DX984" s="281" t="b">
        <f>AND(RMDF!EA984&gt;=0, RMDF!EA984&lt;=1-SUM(RMDF!Z984,RMDF!AG984,RMDF!AN984,RMDF!AU984,RMDF!BB984,RMDF!BI984,RMDF!BP984,RMDF!BW984,RMDF!CD984,RMDF!CK984,RMDF!CR984,RMDF!CY984,RMDF!DF984,RMDF!DM984,RMDF!DT984), RMDF!EA984=ROUND(RMDF!EA984,4))</f>
        <v>1</v>
      </c>
      <c r="DY984" s="317">
        <f>RMDF!DY984</f>
        <v>0</v>
      </c>
      <c r="DZ984" s="318" t="str">
        <f>IF(DY984=0,"",_xlfn.XLOOKUP(DY984,StatePicklist!$1:$1,StatePicklist!$3:$3,"NA",0))</f>
        <v/>
      </c>
      <c r="EA984" s="297" t="str">
        <f ca="1">IF(RMDF!DZ984="", "", IF(ISNUMBER(MATCH(RMDF!DZ984, INDIRECT(DZ984), 0)), "OK", "Invalid"))</f>
        <v/>
      </c>
      <c r="EB984" s="281"/>
      <c r="EC984" s="281"/>
      <c r="ED984" s="281"/>
      <c r="EE984" s="281" t="b">
        <f>AND(RMDF!EH984&gt;=0, RMDF!EH984&lt;=1-SUM(RMDF!Z984,RMDF!AG984,RMDF!AN984,RMDF!AU984,RMDF!BB984,RMDF!BI984,RMDF!BP984,RMDF!BW984,RMDF!CD984,RMDF!CK984,RMDF!CR984,RMDF!CY984,RMDF!DF984,RMDF!DM984,RMDF!DT984,RMDF!EA984), RMDF!EH984=ROUND(RMDF!EH984,4))</f>
        <v>1</v>
      </c>
      <c r="EF984" s="317">
        <f>RMDF!EF984</f>
        <v>0</v>
      </c>
      <c r="EG984" s="318" t="str">
        <f>IF(EF984=0,"",_xlfn.XLOOKUP(EF984,StatePicklist!$1:$1,StatePicklist!$3:$3,"NA",0))</f>
        <v/>
      </c>
      <c r="EH984" s="297" t="str">
        <f ca="1">IF(RMDF!EG984="", "", IF(ISNUMBER(MATCH(RMDF!EG984, INDIRECT(EG984), 0)), "OK", "Invalid"))</f>
        <v/>
      </c>
      <c r="EI984" s="281"/>
      <c r="EJ984" s="281"/>
      <c r="EK984" s="281"/>
      <c r="EL984" s="281" t="b">
        <f>AND(RMDF!EO984&gt;=0, RMDF!EO984&lt;=1-SUM(RMDF!Z984,RMDF!AG984,RMDF!AN984,RMDF!AU984,RMDF!BB984,RMDF!BI984,RMDF!BP984,RMDF!BW984,RMDF!CD984,RMDF!CK984,RMDF!CR984,RMDF!CY984,RMDF!DF984,RMDF!DM984,RMDF!DT984,RMDF!EA984,RMDF!EH984), RMDF!EO984=ROUND(RMDF!EO984,4))</f>
        <v>1</v>
      </c>
      <c r="EM984" s="317">
        <f>RMDF!EM984</f>
        <v>0</v>
      </c>
      <c r="EN984" s="318" t="str">
        <f>IF(EM984=0,"",_xlfn.XLOOKUP(EM984,StatePicklist!$1:$1,StatePicklist!$3:$3,"NA",0))</f>
        <v/>
      </c>
      <c r="EO984" s="297" t="str">
        <f ca="1">IF(RMDF!EN984="", "", IF(ISNUMBER(MATCH(RMDF!EN984, INDIRECT(EN984), 0)), "OK", "Invalid"))</f>
        <v/>
      </c>
      <c r="EP984" s="281"/>
      <c r="EQ984" s="281"/>
      <c r="ER984" s="281"/>
      <c r="ES984" s="281" t="b">
        <f>AND(RMDF!EV984&gt;=0, RMDF!EV984&lt;=1-SUM(RMDF!Z984,RMDF!AG984,RMDF!AN984,RMDF!AU984,RMDF!BB984,RMDF!BI984,RMDF!BP984,RMDF!BW984,RMDF!CD984,RMDF!CK984,RMDF!CR984,RMDF!CY984,RMDF!DF984,RMDF!DM984,RMDF!DT984,RMDF!EA984,RMDF!EH984,RMDF!EO984), RMDF!EV984=ROUND(RMDF!EV984,4))</f>
        <v>1</v>
      </c>
      <c r="ET984" s="317">
        <f>RMDF!ET984</f>
        <v>0</v>
      </c>
      <c r="EU984" s="318" t="str">
        <f>IF(ET984=0,"",_xlfn.XLOOKUP(ET984,StatePicklist!$1:$1,StatePicklist!$3:$3,"NA",0))</f>
        <v/>
      </c>
      <c r="EV984" s="297" t="str">
        <f ca="1">IF(RMDF!EU984="", "", IF(ISNUMBER(MATCH(RMDF!EU984, INDIRECT(EU984), 0)), "OK", "Invalid"))</f>
        <v/>
      </c>
      <c r="EW984" s="281"/>
      <c r="EX984" s="281"/>
      <c r="EY984" s="281"/>
      <c r="EZ984" s="281" t="b">
        <f>AND(RMDF!FC984&gt;=0, RMDF!FC984&lt;=1-SUM(RMDF!Z984,RMDF!AG984,RMDF!AN984,RMDF!AU984,RMDF!BB984,RMDF!BI984,RMDF!BP984,RMDF!BW984,RMDF!CD984,RMDF!CK984,RMDF!CR984,RMDF!CY984,RMDF!DF984,RMDF!DM984,RMDF!DT984,RMDF!EA984,RMDF!EH984,RMDF!EO984,RMDF!EV984), RMDF!FC984=ROUND(RMDF!FC984,4))</f>
        <v>1</v>
      </c>
      <c r="FA984" s="317">
        <f>RMDF!FA984</f>
        <v>0</v>
      </c>
      <c r="FB984" s="318" t="str">
        <f>IF(FA984=0,"",_xlfn.XLOOKUP(FA984,StatePicklist!$1:$1,StatePicklist!$3:$3,"NA",0))</f>
        <v/>
      </c>
      <c r="FC984" s="297" t="str">
        <f ca="1">IF(RMDF!FB984="", "", IF(ISNUMBER(MATCH(RMDF!FB984, INDIRECT(FB984), 0)), "OK", "Invalid"))</f>
        <v/>
      </c>
    </row>
    <row r="985" spans="1:159" s="205" customFormat="1" ht="39.9" customHeight="1" x14ac:dyDescent="0.25">
      <c r="A985" s="206"/>
      <c r="B985" s="196"/>
      <c r="C985" s="197"/>
      <c r="D985" s="198"/>
      <c r="E985" s="199"/>
      <c r="F985" s="200"/>
      <c r="G985" s="201"/>
      <c r="H985" s="292"/>
      <c r="I985" s="305">
        <f>RMDF!I985</f>
        <v>0</v>
      </c>
      <c r="J985" s="305" t="str">
        <f>IF(I985=ProductCode!$B$30,"PDReclPost",IF(OR(I985=ProductCode!$C$30,I985=ProductCode!$E$30,I985=ProductCode!$G$30),"PDPreCon",IF(OR(I985=ProductCode!$D$30,I985=ProductCode!$F$30),"PDNotReclPost","")))</f>
        <v/>
      </c>
      <c r="K985" s="305" t="str">
        <f t="shared" si="51"/>
        <v/>
      </c>
      <c r="L985" s="289"/>
      <c r="M985" s="305" t="str">
        <f t="shared" si="51"/>
        <v/>
      </c>
      <c r="N985" s="289" t="b">
        <f>AND(RMDF!N985&gt;=0, RMDF!N985&lt;=1-RMDF!L985, RMDF!N985=ROUND(RMDF!N985,4))</f>
        <v>1</v>
      </c>
      <c r="O985" s="286" t="str">
        <f>IF(P985="","",IF(I985="","",IF(LEFT(I985,13)="Reclaimed pos",RawMaterialCode!$E$569,RawMaterialCode!$E$568)))</f>
        <v>Reclaimed pre-consumer mixed fibers (RM0578)</v>
      </c>
      <c r="P985" s="295">
        <f t="shared" si="52"/>
        <v>1</v>
      </c>
      <c r="Q985" s="202"/>
      <c r="R985" s="203"/>
      <c r="S985" s="204" t="str">
        <f t="shared" si="53"/>
        <v/>
      </c>
      <c r="T985" s="281"/>
      <c r="U985" s="281"/>
      <c r="V985" s="281"/>
      <c r="W985" s="281"/>
      <c r="X985" s="317">
        <f>RMDF!X985</f>
        <v>0</v>
      </c>
      <c r="Y985" s="318" t="str">
        <f>IF(X985=0,"",_xlfn.XLOOKUP(X985,StatePicklist!$1:$1,StatePicklist!$3:$3,"NA",0))</f>
        <v/>
      </c>
      <c r="Z985" s="297" t="str">
        <f ca="1">IF(RMDF!Y985="", "", IF(ISNUMBER(MATCH(RMDF!Y985, INDIRECT(Y985), 0)), "OK", "Invalid"))</f>
        <v/>
      </c>
      <c r="AA985" s="281"/>
      <c r="AB985" s="281"/>
      <c r="AC985" s="281"/>
      <c r="AD985" s="281" t="b">
        <f>AND(RMDF!AG985&gt;=0, RMDF!AG985&lt;=1-RMDF!Z985, RMDF!AG985=ROUND(RMDF!AG985,4))</f>
        <v>1</v>
      </c>
      <c r="AE985" s="317">
        <f>RMDF!AE985</f>
        <v>0</v>
      </c>
      <c r="AF985" s="318" t="str">
        <f>IF(AE985=0,"",_xlfn.XLOOKUP(AE985,StatePicklist!$1:$1,StatePicklist!$3:$3,"NA",0))</f>
        <v/>
      </c>
      <c r="AG985" s="297" t="str">
        <f ca="1">IF(RMDF!AF985="", "", IF(ISNUMBER(MATCH(RMDF!AF985, INDIRECT(AF985), 0)), "OK", "Invalid"))</f>
        <v/>
      </c>
      <c r="AH985" s="281"/>
      <c r="AI985" s="281"/>
      <c r="AJ985" s="281"/>
      <c r="AK985" s="281" t="b">
        <f>AND(RMDF!AN985&gt;=0, RMDF!AN985&lt;=1-SUM(RMDF!Z985,RMDF!AG985), RMDF!AN985=ROUND(RMDF!AN985,4))</f>
        <v>1</v>
      </c>
      <c r="AL985" s="317">
        <f>RMDF!AL985</f>
        <v>0</v>
      </c>
      <c r="AM985" s="318" t="str">
        <f>IF(AL985=0,"",_xlfn.XLOOKUP(AL985,StatePicklist!$1:$1,StatePicklist!$3:$3,"NA",0))</f>
        <v/>
      </c>
      <c r="AN985" s="297" t="str">
        <f ca="1">IF(RMDF!AM985="", "", IF(ISNUMBER(MATCH(RMDF!AM985, INDIRECT(AM985), 0)), "OK", "Invalid"))</f>
        <v/>
      </c>
      <c r="AO985" s="281"/>
      <c r="AP985" s="281"/>
      <c r="AQ985" s="281"/>
      <c r="AR985" s="281" t="b">
        <f>AND(RMDF!AU985&gt;=0, RMDF!AU985&lt;=1-SUM(RMDF!Z985,RMDF!AG985,RMDF!AN985), RMDF!AU985=ROUND(RMDF!AU985,4))</f>
        <v>1</v>
      </c>
      <c r="AS985" s="317">
        <f>RMDF!AS985</f>
        <v>0</v>
      </c>
      <c r="AT985" s="318" t="str">
        <f>IF(AS985=0,"",_xlfn.XLOOKUP(AS985,StatePicklist!$1:$1,StatePicklist!$3:$3,"NA",0))</f>
        <v/>
      </c>
      <c r="AU985" s="297" t="str">
        <f ca="1">IF(RMDF!AT985="", "", IF(ISNUMBER(MATCH(RMDF!AT985, INDIRECT(AT985), 0)), "OK", "Invalid"))</f>
        <v/>
      </c>
      <c r="AV985" s="281"/>
      <c r="AW985" s="281"/>
      <c r="AX985" s="281"/>
      <c r="AY985" s="281" t="b">
        <f>AND(RMDF!BB985&gt;=0, RMDF!BB985&lt;=1-SUM(RMDF!Z985,RMDF!AG985,RMDF!AN985,RMDF!AU985), RMDF!BB985=ROUND(RMDF!BB985,4))</f>
        <v>1</v>
      </c>
      <c r="AZ985" s="317">
        <f>RMDF!AZ985</f>
        <v>0</v>
      </c>
      <c r="BA985" s="318" t="str">
        <f>IF(AZ985=0,"",_xlfn.XLOOKUP(AZ985,StatePicklist!$1:$1,StatePicklist!$3:$3,"NA",0))</f>
        <v/>
      </c>
      <c r="BB985" s="297" t="str">
        <f ca="1">IF(RMDF!BA985="", "", IF(ISNUMBER(MATCH(RMDF!BA985, INDIRECT(BA985), 0)), "OK", "Invalid"))</f>
        <v/>
      </c>
      <c r="BC985" s="281"/>
      <c r="BD985" s="281"/>
      <c r="BE985" s="281"/>
      <c r="BF985" s="281" t="b">
        <f>AND(RMDF!BI985&gt;=0, RMDF!BI985&lt;=1-SUM(RMDF!Z985,RMDF!AG985,RMDF!AN985,RMDF!AU985,RMDF!BB985), RMDF!BI985=ROUND(RMDF!BI985,4))</f>
        <v>1</v>
      </c>
      <c r="BG985" s="317">
        <f>RMDF!BG985</f>
        <v>0</v>
      </c>
      <c r="BH985" s="318" t="str">
        <f>IF(BG985=0,"",_xlfn.XLOOKUP(BG985,StatePicklist!$1:$1,StatePicklist!$3:$3,"NA",0))</f>
        <v/>
      </c>
      <c r="BI985" s="297" t="str">
        <f ca="1">IF(RMDF!BH985="", "", IF(ISNUMBER(MATCH(RMDF!BH985, INDIRECT(BH985), 0)), "OK", "Invalid"))</f>
        <v/>
      </c>
      <c r="BJ985" s="281"/>
      <c r="BK985" s="281"/>
      <c r="BL985" s="281"/>
      <c r="BM985" s="281" t="b">
        <f>AND(RMDF!BP985&gt;=0, RMDF!BP985&lt;=1-SUM(RMDF!Z985,RMDF!AG985,RMDF!AN985,RMDF!AU985,RMDF!BB985,RMDF!BI985), RMDF!BP985=ROUND(RMDF!BP985,4))</f>
        <v>1</v>
      </c>
      <c r="BN985" s="317">
        <f>RMDF!BN985</f>
        <v>0</v>
      </c>
      <c r="BO985" s="318" t="str">
        <f>IF(BN985=0,"",_xlfn.XLOOKUP(BN985,StatePicklist!$1:$1,StatePicklist!$3:$3,"NA",0))</f>
        <v/>
      </c>
      <c r="BP985" s="297" t="str">
        <f ca="1">IF(RMDF!BO985="", "", IF(ISNUMBER(MATCH(RMDF!BO985, INDIRECT(BO985), 0)), "OK", "Invalid"))</f>
        <v/>
      </c>
      <c r="BQ985" s="281"/>
      <c r="BR985" s="281"/>
      <c r="BS985" s="281"/>
      <c r="BT985" s="281" t="b">
        <f>AND(RMDF!BW985&gt;=0, RMDF!BW985&lt;=1-SUM(RMDF!Z985,RMDF!AG985,RMDF!AN985,RMDF!AU985,RMDF!BB985,RMDF!BI985,RMDF!BP985), RMDF!BW985=ROUND(RMDF!BW985,4))</f>
        <v>1</v>
      </c>
      <c r="BU985" s="317">
        <f>RMDF!BU985</f>
        <v>0</v>
      </c>
      <c r="BV985" s="318" t="str">
        <f>IF(BU985=0,"",_xlfn.XLOOKUP(BU985,StatePicklist!$1:$1,StatePicklist!$3:$3,"NA",0))</f>
        <v/>
      </c>
      <c r="BW985" s="297" t="str">
        <f ca="1">IF(RMDF!BV985="", "", IF(ISNUMBER(MATCH(RMDF!BV985, INDIRECT(BV985), 0)), "OK", "Invalid"))</f>
        <v/>
      </c>
      <c r="BX985" s="281"/>
      <c r="BY985" s="281"/>
      <c r="BZ985" s="281"/>
      <c r="CA985" s="281" t="b">
        <f>AND(RMDF!CD985&gt;=0, RMDF!CD985&lt;=1-SUM(RMDF!Z985,RMDF!AG985,RMDF!AN985,RMDF!AU985,RMDF!BB985,RMDF!BI985,RMDF!BP985,RMDF!BW985), RMDF!CD985=ROUND(RMDF!CD985,4))</f>
        <v>1</v>
      </c>
      <c r="CB985" s="317">
        <f>RMDF!CB985</f>
        <v>0</v>
      </c>
      <c r="CC985" s="318" t="str">
        <f>IF(CB985=0,"",_xlfn.XLOOKUP(CB985,StatePicklist!$1:$1,StatePicklist!$3:$3,"NA",0))</f>
        <v/>
      </c>
      <c r="CD985" s="297" t="str">
        <f ca="1">IF(RMDF!CC985="", "", IF(ISNUMBER(MATCH(RMDF!CC985, INDIRECT(CC985), 0)), "OK", "Invalid"))</f>
        <v/>
      </c>
      <c r="CE985" s="281"/>
      <c r="CF985" s="281"/>
      <c r="CG985" s="281"/>
      <c r="CH985" s="281" t="b">
        <f>AND(RMDF!CK985&gt;=0, RMDF!CK985&lt;=1-SUM(RMDF!Z985,RMDF!AG985,RMDF!AN985,RMDF!AU985,RMDF!BB985,RMDF!BI985,RMDF!BP985,RMDF!BW985,RMDF!CD985), RMDF!CK985=ROUND(RMDF!CK985,4))</f>
        <v>1</v>
      </c>
      <c r="CI985" s="317">
        <f>RMDF!CI985</f>
        <v>0</v>
      </c>
      <c r="CJ985" s="318" t="str">
        <f>IF(CI985=0,"",_xlfn.XLOOKUP(CI985,StatePicklist!$1:$1,StatePicklist!$3:$3,"NA",0))</f>
        <v/>
      </c>
      <c r="CK985" s="297" t="str">
        <f ca="1">IF(RMDF!CJ985="", "", IF(ISNUMBER(MATCH(RMDF!CJ985, INDIRECT(CJ985), 0)), "OK", "Invalid"))</f>
        <v/>
      </c>
      <c r="CL985" s="281"/>
      <c r="CM985" s="281"/>
      <c r="CN985" s="281"/>
      <c r="CO985" s="281" t="b">
        <f>AND(RMDF!CR985&gt;=0, RMDF!CR985&lt;=1-SUM(RMDF!Z985,RMDF!AG985,RMDF!AN985,RMDF!AU985,RMDF!BB985,RMDF!BI985,RMDF!BP985,RMDF!BW985,RMDF!CD985,RMDF!CK985), RMDF!CR985=ROUND(RMDF!CR985,4))</f>
        <v>1</v>
      </c>
      <c r="CP985" s="317">
        <f>RMDF!CP985</f>
        <v>0</v>
      </c>
      <c r="CQ985" s="318" t="str">
        <f>IF(CP985=0,"",_xlfn.XLOOKUP(CP985,StatePicklist!$1:$1,StatePicklist!$3:$3,"NA",0))</f>
        <v/>
      </c>
      <c r="CR985" s="297" t="str">
        <f ca="1">IF(RMDF!CQ985="", "", IF(ISNUMBER(MATCH(RMDF!CQ985, INDIRECT(CQ985), 0)), "OK", "Invalid"))</f>
        <v/>
      </c>
      <c r="CS985" s="281"/>
      <c r="CT985" s="281"/>
      <c r="CU985" s="281"/>
      <c r="CV985" s="281" t="b">
        <f>AND(RMDF!CY985&gt;=0, RMDF!CY985&lt;=1-SUM(RMDF!Z985,RMDF!AG985,RMDF!AN985,RMDF!AU985,RMDF!BB985,RMDF!BI985,RMDF!BP985,RMDF!BW985,RMDF!CD985,RMDF!CK985,RMDF!CR985), RMDF!CY985=ROUND(RMDF!CY985,4))</f>
        <v>1</v>
      </c>
      <c r="CW985" s="317">
        <f>RMDF!CW985</f>
        <v>0</v>
      </c>
      <c r="CX985" s="318" t="str">
        <f>IF(CW985=0,"",_xlfn.XLOOKUP(CW985,StatePicklist!$1:$1,StatePicklist!$3:$3,"NA",0))</f>
        <v/>
      </c>
      <c r="CY985" s="297" t="str">
        <f ca="1">IF(RMDF!CX985="", "", IF(ISNUMBER(MATCH(RMDF!CX985, INDIRECT(CX985), 0)), "OK", "Invalid"))</f>
        <v/>
      </c>
      <c r="CZ985" s="281"/>
      <c r="DA985" s="281"/>
      <c r="DB985" s="281"/>
      <c r="DC985" s="281" t="b">
        <f>AND(RMDF!DF985&gt;=0, RMDF!DF985&lt;=1-SUM(RMDF!Z985,RMDF!AG985,RMDF!AN985,RMDF!AU985,RMDF!BB985,RMDF!BI985,RMDF!BP985,RMDF!BW985,RMDF!CD985,RMDF!CK985,RMDF!CR985,RMDF!CY985), RMDF!DF985=ROUND(RMDF!DF985,4))</f>
        <v>1</v>
      </c>
      <c r="DD985" s="317">
        <f>RMDF!DD985</f>
        <v>0</v>
      </c>
      <c r="DE985" s="318" t="str">
        <f>IF(DD985=0,"",_xlfn.XLOOKUP(DD985,StatePicklist!$1:$1,StatePicklist!$3:$3,"NA",0))</f>
        <v/>
      </c>
      <c r="DF985" s="297" t="str">
        <f ca="1">IF(RMDF!DE985="", "", IF(ISNUMBER(MATCH(RMDF!DE985, INDIRECT(DE985), 0)), "OK", "Invalid"))</f>
        <v/>
      </c>
      <c r="DG985" s="281"/>
      <c r="DH985" s="281"/>
      <c r="DI985" s="281"/>
      <c r="DJ985" s="281" t="b">
        <f>AND(RMDF!DM985&gt;=0, RMDF!DM985&lt;=1-SUM(RMDF!Z985,RMDF!AG985,RMDF!AN985,RMDF!AU985,RMDF!BB985,RMDF!BI985,RMDF!BP985,RMDF!BW985,RMDF!CD985,RMDF!CK985,RMDF!CR985,RMDF!CY985,RMDF!DF985), RMDF!DM985=ROUND(RMDF!DM985,4))</f>
        <v>1</v>
      </c>
      <c r="DK985" s="317">
        <f>RMDF!DK985</f>
        <v>0</v>
      </c>
      <c r="DL985" s="318" t="str">
        <f>IF(DK985=0,"",_xlfn.XLOOKUP(DK985,StatePicklist!$1:$1,StatePicklist!$3:$3,"NA",0))</f>
        <v/>
      </c>
      <c r="DM985" s="297" t="str">
        <f ca="1">IF(RMDF!DL985="", "", IF(ISNUMBER(MATCH(RMDF!DL985, INDIRECT(DL985), 0)), "OK", "Invalid"))</f>
        <v/>
      </c>
      <c r="DN985" s="281"/>
      <c r="DO985" s="281"/>
      <c r="DP985" s="281"/>
      <c r="DQ985" s="281" t="b">
        <f>AND(RMDF!DT985&gt;=0, RMDF!DT985&lt;=1-SUM(RMDF!Z985,RMDF!AG985,RMDF!AN985,RMDF!AU985,RMDF!BB985,RMDF!BI985,RMDF!BP985,RMDF!BW985,RMDF!CD985,RMDF!CK985,RMDF!CR985,RMDF!CY985,RMDF!DF985,RMDF!DM985), RMDF!DT985=ROUND(RMDF!DT985,4))</f>
        <v>1</v>
      </c>
      <c r="DR985" s="317">
        <f>RMDF!DR985</f>
        <v>0</v>
      </c>
      <c r="DS985" s="318" t="str">
        <f>IF(DR985=0,"",_xlfn.XLOOKUP(DR985,StatePicklist!$1:$1,StatePicklist!$3:$3,"NA",0))</f>
        <v/>
      </c>
      <c r="DT985" s="297" t="str">
        <f ca="1">IF(RMDF!DS985="", "", IF(ISNUMBER(MATCH(RMDF!DS985, INDIRECT(DS985), 0)), "OK", "Invalid"))</f>
        <v/>
      </c>
      <c r="DU985" s="281"/>
      <c r="DV985" s="281"/>
      <c r="DW985" s="281"/>
      <c r="DX985" s="281" t="b">
        <f>AND(RMDF!EA985&gt;=0, RMDF!EA985&lt;=1-SUM(RMDF!Z985,RMDF!AG985,RMDF!AN985,RMDF!AU985,RMDF!BB985,RMDF!BI985,RMDF!BP985,RMDF!BW985,RMDF!CD985,RMDF!CK985,RMDF!CR985,RMDF!CY985,RMDF!DF985,RMDF!DM985,RMDF!DT985), RMDF!EA985=ROUND(RMDF!EA985,4))</f>
        <v>1</v>
      </c>
      <c r="DY985" s="317">
        <f>RMDF!DY985</f>
        <v>0</v>
      </c>
      <c r="DZ985" s="318" t="str">
        <f>IF(DY985=0,"",_xlfn.XLOOKUP(DY985,StatePicklist!$1:$1,StatePicklist!$3:$3,"NA",0))</f>
        <v/>
      </c>
      <c r="EA985" s="297" t="str">
        <f ca="1">IF(RMDF!DZ985="", "", IF(ISNUMBER(MATCH(RMDF!DZ985, INDIRECT(DZ985), 0)), "OK", "Invalid"))</f>
        <v/>
      </c>
      <c r="EB985" s="281"/>
      <c r="EC985" s="281"/>
      <c r="ED985" s="281"/>
      <c r="EE985" s="281" t="b">
        <f>AND(RMDF!EH985&gt;=0, RMDF!EH985&lt;=1-SUM(RMDF!Z985,RMDF!AG985,RMDF!AN985,RMDF!AU985,RMDF!BB985,RMDF!BI985,RMDF!BP985,RMDF!BW985,RMDF!CD985,RMDF!CK985,RMDF!CR985,RMDF!CY985,RMDF!DF985,RMDF!DM985,RMDF!DT985,RMDF!EA985), RMDF!EH985=ROUND(RMDF!EH985,4))</f>
        <v>1</v>
      </c>
      <c r="EF985" s="317">
        <f>RMDF!EF985</f>
        <v>0</v>
      </c>
      <c r="EG985" s="318" t="str">
        <f>IF(EF985=0,"",_xlfn.XLOOKUP(EF985,StatePicklist!$1:$1,StatePicklist!$3:$3,"NA",0))</f>
        <v/>
      </c>
      <c r="EH985" s="297" t="str">
        <f ca="1">IF(RMDF!EG985="", "", IF(ISNUMBER(MATCH(RMDF!EG985, INDIRECT(EG985), 0)), "OK", "Invalid"))</f>
        <v/>
      </c>
      <c r="EI985" s="281"/>
      <c r="EJ985" s="281"/>
      <c r="EK985" s="281"/>
      <c r="EL985" s="281" t="b">
        <f>AND(RMDF!EO985&gt;=0, RMDF!EO985&lt;=1-SUM(RMDF!Z985,RMDF!AG985,RMDF!AN985,RMDF!AU985,RMDF!BB985,RMDF!BI985,RMDF!BP985,RMDF!BW985,RMDF!CD985,RMDF!CK985,RMDF!CR985,RMDF!CY985,RMDF!DF985,RMDF!DM985,RMDF!DT985,RMDF!EA985,RMDF!EH985), RMDF!EO985=ROUND(RMDF!EO985,4))</f>
        <v>1</v>
      </c>
      <c r="EM985" s="317">
        <f>RMDF!EM985</f>
        <v>0</v>
      </c>
      <c r="EN985" s="318" t="str">
        <f>IF(EM985=0,"",_xlfn.XLOOKUP(EM985,StatePicklist!$1:$1,StatePicklist!$3:$3,"NA",0))</f>
        <v/>
      </c>
      <c r="EO985" s="297" t="str">
        <f ca="1">IF(RMDF!EN985="", "", IF(ISNUMBER(MATCH(RMDF!EN985, INDIRECT(EN985), 0)), "OK", "Invalid"))</f>
        <v/>
      </c>
      <c r="EP985" s="281"/>
      <c r="EQ985" s="281"/>
      <c r="ER985" s="281"/>
      <c r="ES985" s="281" t="b">
        <f>AND(RMDF!EV985&gt;=0, RMDF!EV985&lt;=1-SUM(RMDF!Z985,RMDF!AG985,RMDF!AN985,RMDF!AU985,RMDF!BB985,RMDF!BI985,RMDF!BP985,RMDF!BW985,RMDF!CD985,RMDF!CK985,RMDF!CR985,RMDF!CY985,RMDF!DF985,RMDF!DM985,RMDF!DT985,RMDF!EA985,RMDF!EH985,RMDF!EO985), RMDF!EV985=ROUND(RMDF!EV985,4))</f>
        <v>1</v>
      </c>
      <c r="ET985" s="317">
        <f>RMDF!ET985</f>
        <v>0</v>
      </c>
      <c r="EU985" s="318" t="str">
        <f>IF(ET985=0,"",_xlfn.XLOOKUP(ET985,StatePicklist!$1:$1,StatePicklist!$3:$3,"NA",0))</f>
        <v/>
      </c>
      <c r="EV985" s="297" t="str">
        <f ca="1">IF(RMDF!EU985="", "", IF(ISNUMBER(MATCH(RMDF!EU985, INDIRECT(EU985), 0)), "OK", "Invalid"))</f>
        <v/>
      </c>
      <c r="EW985" s="281"/>
      <c r="EX985" s="281"/>
      <c r="EY985" s="281"/>
      <c r="EZ985" s="281" t="b">
        <f>AND(RMDF!FC985&gt;=0, RMDF!FC985&lt;=1-SUM(RMDF!Z985,RMDF!AG985,RMDF!AN985,RMDF!AU985,RMDF!BB985,RMDF!BI985,RMDF!BP985,RMDF!BW985,RMDF!CD985,RMDF!CK985,RMDF!CR985,RMDF!CY985,RMDF!DF985,RMDF!DM985,RMDF!DT985,RMDF!EA985,RMDF!EH985,RMDF!EO985,RMDF!EV985), RMDF!FC985=ROUND(RMDF!FC985,4))</f>
        <v>1</v>
      </c>
      <c r="FA985" s="317">
        <f>RMDF!FA985</f>
        <v>0</v>
      </c>
      <c r="FB985" s="318" t="str">
        <f>IF(FA985=0,"",_xlfn.XLOOKUP(FA985,StatePicklist!$1:$1,StatePicklist!$3:$3,"NA",0))</f>
        <v/>
      </c>
      <c r="FC985" s="297" t="str">
        <f ca="1">IF(RMDF!FB985="", "", IF(ISNUMBER(MATCH(RMDF!FB985, INDIRECT(FB985), 0)), "OK", "Invalid"))</f>
        <v/>
      </c>
    </row>
    <row r="986" spans="1:159" s="205" customFormat="1" ht="39.9" customHeight="1" x14ac:dyDescent="0.25">
      <c r="A986" s="206"/>
      <c r="B986" s="196"/>
      <c r="C986" s="197"/>
      <c r="D986" s="198"/>
      <c r="E986" s="199"/>
      <c r="F986" s="200"/>
      <c r="G986" s="201"/>
      <c r="H986" s="292"/>
      <c r="I986" s="305">
        <f>RMDF!I986</f>
        <v>0</v>
      </c>
      <c r="J986" s="305" t="str">
        <f>IF(I986=ProductCode!$B$30,"PDReclPost",IF(OR(I986=ProductCode!$C$30,I986=ProductCode!$E$30,I986=ProductCode!$G$30),"PDPreCon",IF(OR(I986=ProductCode!$D$30,I986=ProductCode!$F$30),"PDNotReclPost","")))</f>
        <v/>
      </c>
      <c r="K986" s="305" t="str">
        <f t="shared" si="51"/>
        <v/>
      </c>
      <c r="L986" s="289"/>
      <c r="M986" s="305" t="str">
        <f t="shared" si="51"/>
        <v/>
      </c>
      <c r="N986" s="289" t="b">
        <f>AND(RMDF!N986&gt;=0, RMDF!N986&lt;=1-RMDF!L986, RMDF!N986=ROUND(RMDF!N986,4))</f>
        <v>1</v>
      </c>
      <c r="O986" s="286" t="str">
        <f>IF(P986="","",IF(I986="","",IF(LEFT(I986,13)="Reclaimed pos",RawMaterialCode!$E$569,RawMaterialCode!$E$568)))</f>
        <v>Reclaimed pre-consumer mixed fibers (RM0578)</v>
      </c>
      <c r="P986" s="295">
        <f t="shared" si="52"/>
        <v>1</v>
      </c>
      <c r="Q986" s="202"/>
      <c r="R986" s="203"/>
      <c r="S986" s="204" t="str">
        <f t="shared" si="53"/>
        <v/>
      </c>
      <c r="T986" s="281"/>
      <c r="U986" s="281"/>
      <c r="V986" s="281"/>
      <c r="W986" s="281"/>
      <c r="X986" s="317">
        <f>RMDF!X986</f>
        <v>0</v>
      </c>
      <c r="Y986" s="318" t="str">
        <f>IF(X986=0,"",_xlfn.XLOOKUP(X986,StatePicklist!$1:$1,StatePicklist!$3:$3,"NA",0))</f>
        <v/>
      </c>
      <c r="Z986" s="297" t="str">
        <f ca="1">IF(RMDF!Y986="", "", IF(ISNUMBER(MATCH(RMDF!Y986, INDIRECT(Y986), 0)), "OK", "Invalid"))</f>
        <v/>
      </c>
      <c r="AA986" s="281"/>
      <c r="AB986" s="281"/>
      <c r="AC986" s="281"/>
      <c r="AD986" s="281" t="b">
        <f>AND(RMDF!AG986&gt;=0, RMDF!AG986&lt;=1-RMDF!Z986, RMDF!AG986=ROUND(RMDF!AG986,4))</f>
        <v>1</v>
      </c>
      <c r="AE986" s="317">
        <f>RMDF!AE986</f>
        <v>0</v>
      </c>
      <c r="AF986" s="318" t="str">
        <f>IF(AE986=0,"",_xlfn.XLOOKUP(AE986,StatePicklist!$1:$1,StatePicklist!$3:$3,"NA",0))</f>
        <v/>
      </c>
      <c r="AG986" s="297" t="str">
        <f ca="1">IF(RMDF!AF986="", "", IF(ISNUMBER(MATCH(RMDF!AF986, INDIRECT(AF986), 0)), "OK", "Invalid"))</f>
        <v/>
      </c>
      <c r="AH986" s="281"/>
      <c r="AI986" s="281"/>
      <c r="AJ986" s="281"/>
      <c r="AK986" s="281" t="b">
        <f>AND(RMDF!AN986&gt;=0, RMDF!AN986&lt;=1-SUM(RMDF!Z986,RMDF!AG986), RMDF!AN986=ROUND(RMDF!AN986,4))</f>
        <v>1</v>
      </c>
      <c r="AL986" s="317">
        <f>RMDF!AL986</f>
        <v>0</v>
      </c>
      <c r="AM986" s="318" t="str">
        <f>IF(AL986=0,"",_xlfn.XLOOKUP(AL986,StatePicklist!$1:$1,StatePicklist!$3:$3,"NA",0))</f>
        <v/>
      </c>
      <c r="AN986" s="297" t="str">
        <f ca="1">IF(RMDF!AM986="", "", IF(ISNUMBER(MATCH(RMDF!AM986, INDIRECT(AM986), 0)), "OK", "Invalid"))</f>
        <v/>
      </c>
      <c r="AO986" s="281"/>
      <c r="AP986" s="281"/>
      <c r="AQ986" s="281"/>
      <c r="AR986" s="281" t="b">
        <f>AND(RMDF!AU986&gt;=0, RMDF!AU986&lt;=1-SUM(RMDF!Z986,RMDF!AG986,RMDF!AN986), RMDF!AU986=ROUND(RMDF!AU986,4))</f>
        <v>1</v>
      </c>
      <c r="AS986" s="317">
        <f>RMDF!AS986</f>
        <v>0</v>
      </c>
      <c r="AT986" s="318" t="str">
        <f>IF(AS986=0,"",_xlfn.XLOOKUP(AS986,StatePicklist!$1:$1,StatePicklist!$3:$3,"NA",0))</f>
        <v/>
      </c>
      <c r="AU986" s="297" t="str">
        <f ca="1">IF(RMDF!AT986="", "", IF(ISNUMBER(MATCH(RMDF!AT986, INDIRECT(AT986), 0)), "OK", "Invalid"))</f>
        <v/>
      </c>
      <c r="AV986" s="281"/>
      <c r="AW986" s="281"/>
      <c r="AX986" s="281"/>
      <c r="AY986" s="281" t="b">
        <f>AND(RMDF!BB986&gt;=0, RMDF!BB986&lt;=1-SUM(RMDF!Z986,RMDF!AG986,RMDF!AN986,RMDF!AU986), RMDF!BB986=ROUND(RMDF!BB986,4))</f>
        <v>1</v>
      </c>
      <c r="AZ986" s="317">
        <f>RMDF!AZ986</f>
        <v>0</v>
      </c>
      <c r="BA986" s="318" t="str">
        <f>IF(AZ986=0,"",_xlfn.XLOOKUP(AZ986,StatePicklist!$1:$1,StatePicklist!$3:$3,"NA",0))</f>
        <v/>
      </c>
      <c r="BB986" s="297" t="str">
        <f ca="1">IF(RMDF!BA986="", "", IF(ISNUMBER(MATCH(RMDF!BA986, INDIRECT(BA986), 0)), "OK", "Invalid"))</f>
        <v/>
      </c>
      <c r="BC986" s="281"/>
      <c r="BD986" s="281"/>
      <c r="BE986" s="281"/>
      <c r="BF986" s="281" t="b">
        <f>AND(RMDF!BI986&gt;=0, RMDF!BI986&lt;=1-SUM(RMDF!Z986,RMDF!AG986,RMDF!AN986,RMDF!AU986,RMDF!BB986), RMDF!BI986=ROUND(RMDF!BI986,4))</f>
        <v>1</v>
      </c>
      <c r="BG986" s="317">
        <f>RMDF!BG986</f>
        <v>0</v>
      </c>
      <c r="BH986" s="318" t="str">
        <f>IF(BG986=0,"",_xlfn.XLOOKUP(BG986,StatePicklist!$1:$1,StatePicklist!$3:$3,"NA",0))</f>
        <v/>
      </c>
      <c r="BI986" s="297" t="str">
        <f ca="1">IF(RMDF!BH986="", "", IF(ISNUMBER(MATCH(RMDF!BH986, INDIRECT(BH986), 0)), "OK", "Invalid"))</f>
        <v/>
      </c>
      <c r="BJ986" s="281"/>
      <c r="BK986" s="281"/>
      <c r="BL986" s="281"/>
      <c r="BM986" s="281" t="b">
        <f>AND(RMDF!BP986&gt;=0, RMDF!BP986&lt;=1-SUM(RMDF!Z986,RMDF!AG986,RMDF!AN986,RMDF!AU986,RMDF!BB986,RMDF!BI986), RMDF!BP986=ROUND(RMDF!BP986,4))</f>
        <v>1</v>
      </c>
      <c r="BN986" s="317">
        <f>RMDF!BN986</f>
        <v>0</v>
      </c>
      <c r="BO986" s="318" t="str">
        <f>IF(BN986=0,"",_xlfn.XLOOKUP(BN986,StatePicklist!$1:$1,StatePicklist!$3:$3,"NA",0))</f>
        <v/>
      </c>
      <c r="BP986" s="297" t="str">
        <f ca="1">IF(RMDF!BO986="", "", IF(ISNUMBER(MATCH(RMDF!BO986, INDIRECT(BO986), 0)), "OK", "Invalid"))</f>
        <v/>
      </c>
      <c r="BQ986" s="281"/>
      <c r="BR986" s="281"/>
      <c r="BS986" s="281"/>
      <c r="BT986" s="281" t="b">
        <f>AND(RMDF!BW986&gt;=0, RMDF!BW986&lt;=1-SUM(RMDF!Z986,RMDF!AG986,RMDF!AN986,RMDF!AU986,RMDF!BB986,RMDF!BI986,RMDF!BP986), RMDF!BW986=ROUND(RMDF!BW986,4))</f>
        <v>1</v>
      </c>
      <c r="BU986" s="317">
        <f>RMDF!BU986</f>
        <v>0</v>
      </c>
      <c r="BV986" s="318" t="str">
        <f>IF(BU986=0,"",_xlfn.XLOOKUP(BU986,StatePicklist!$1:$1,StatePicklist!$3:$3,"NA",0))</f>
        <v/>
      </c>
      <c r="BW986" s="297" t="str">
        <f ca="1">IF(RMDF!BV986="", "", IF(ISNUMBER(MATCH(RMDF!BV986, INDIRECT(BV986), 0)), "OK", "Invalid"))</f>
        <v/>
      </c>
      <c r="BX986" s="281"/>
      <c r="BY986" s="281"/>
      <c r="BZ986" s="281"/>
      <c r="CA986" s="281" t="b">
        <f>AND(RMDF!CD986&gt;=0, RMDF!CD986&lt;=1-SUM(RMDF!Z986,RMDF!AG986,RMDF!AN986,RMDF!AU986,RMDF!BB986,RMDF!BI986,RMDF!BP986,RMDF!BW986), RMDF!CD986=ROUND(RMDF!CD986,4))</f>
        <v>1</v>
      </c>
      <c r="CB986" s="317">
        <f>RMDF!CB986</f>
        <v>0</v>
      </c>
      <c r="CC986" s="318" t="str">
        <f>IF(CB986=0,"",_xlfn.XLOOKUP(CB986,StatePicklist!$1:$1,StatePicklist!$3:$3,"NA",0))</f>
        <v/>
      </c>
      <c r="CD986" s="297" t="str">
        <f ca="1">IF(RMDF!CC986="", "", IF(ISNUMBER(MATCH(RMDF!CC986, INDIRECT(CC986), 0)), "OK", "Invalid"))</f>
        <v/>
      </c>
      <c r="CE986" s="281"/>
      <c r="CF986" s="281"/>
      <c r="CG986" s="281"/>
      <c r="CH986" s="281" t="b">
        <f>AND(RMDF!CK986&gt;=0, RMDF!CK986&lt;=1-SUM(RMDF!Z986,RMDF!AG986,RMDF!AN986,RMDF!AU986,RMDF!BB986,RMDF!BI986,RMDF!BP986,RMDF!BW986,RMDF!CD986), RMDF!CK986=ROUND(RMDF!CK986,4))</f>
        <v>1</v>
      </c>
      <c r="CI986" s="317">
        <f>RMDF!CI986</f>
        <v>0</v>
      </c>
      <c r="CJ986" s="318" t="str">
        <f>IF(CI986=0,"",_xlfn.XLOOKUP(CI986,StatePicklist!$1:$1,StatePicklist!$3:$3,"NA",0))</f>
        <v/>
      </c>
      <c r="CK986" s="297" t="str">
        <f ca="1">IF(RMDF!CJ986="", "", IF(ISNUMBER(MATCH(RMDF!CJ986, INDIRECT(CJ986), 0)), "OK", "Invalid"))</f>
        <v/>
      </c>
      <c r="CL986" s="281"/>
      <c r="CM986" s="281"/>
      <c r="CN986" s="281"/>
      <c r="CO986" s="281" t="b">
        <f>AND(RMDF!CR986&gt;=0, RMDF!CR986&lt;=1-SUM(RMDF!Z986,RMDF!AG986,RMDF!AN986,RMDF!AU986,RMDF!BB986,RMDF!BI986,RMDF!BP986,RMDF!BW986,RMDF!CD986,RMDF!CK986), RMDF!CR986=ROUND(RMDF!CR986,4))</f>
        <v>1</v>
      </c>
      <c r="CP986" s="317">
        <f>RMDF!CP986</f>
        <v>0</v>
      </c>
      <c r="CQ986" s="318" t="str">
        <f>IF(CP986=0,"",_xlfn.XLOOKUP(CP986,StatePicklist!$1:$1,StatePicklist!$3:$3,"NA",0))</f>
        <v/>
      </c>
      <c r="CR986" s="297" t="str">
        <f ca="1">IF(RMDF!CQ986="", "", IF(ISNUMBER(MATCH(RMDF!CQ986, INDIRECT(CQ986), 0)), "OK", "Invalid"))</f>
        <v/>
      </c>
      <c r="CS986" s="281"/>
      <c r="CT986" s="281"/>
      <c r="CU986" s="281"/>
      <c r="CV986" s="281" t="b">
        <f>AND(RMDF!CY986&gt;=0, RMDF!CY986&lt;=1-SUM(RMDF!Z986,RMDF!AG986,RMDF!AN986,RMDF!AU986,RMDF!BB986,RMDF!BI986,RMDF!BP986,RMDF!BW986,RMDF!CD986,RMDF!CK986,RMDF!CR986), RMDF!CY986=ROUND(RMDF!CY986,4))</f>
        <v>1</v>
      </c>
      <c r="CW986" s="317">
        <f>RMDF!CW986</f>
        <v>0</v>
      </c>
      <c r="CX986" s="318" t="str">
        <f>IF(CW986=0,"",_xlfn.XLOOKUP(CW986,StatePicklist!$1:$1,StatePicklist!$3:$3,"NA",0))</f>
        <v/>
      </c>
      <c r="CY986" s="297" t="str">
        <f ca="1">IF(RMDF!CX986="", "", IF(ISNUMBER(MATCH(RMDF!CX986, INDIRECT(CX986), 0)), "OK", "Invalid"))</f>
        <v/>
      </c>
      <c r="CZ986" s="281"/>
      <c r="DA986" s="281"/>
      <c r="DB986" s="281"/>
      <c r="DC986" s="281" t="b">
        <f>AND(RMDF!DF986&gt;=0, RMDF!DF986&lt;=1-SUM(RMDF!Z986,RMDF!AG986,RMDF!AN986,RMDF!AU986,RMDF!BB986,RMDF!BI986,RMDF!BP986,RMDF!BW986,RMDF!CD986,RMDF!CK986,RMDF!CR986,RMDF!CY986), RMDF!DF986=ROUND(RMDF!DF986,4))</f>
        <v>1</v>
      </c>
      <c r="DD986" s="317">
        <f>RMDF!DD986</f>
        <v>0</v>
      </c>
      <c r="DE986" s="318" t="str">
        <f>IF(DD986=0,"",_xlfn.XLOOKUP(DD986,StatePicklist!$1:$1,StatePicklist!$3:$3,"NA",0))</f>
        <v/>
      </c>
      <c r="DF986" s="297" t="str">
        <f ca="1">IF(RMDF!DE986="", "", IF(ISNUMBER(MATCH(RMDF!DE986, INDIRECT(DE986), 0)), "OK", "Invalid"))</f>
        <v/>
      </c>
      <c r="DG986" s="281"/>
      <c r="DH986" s="281"/>
      <c r="DI986" s="281"/>
      <c r="DJ986" s="281" t="b">
        <f>AND(RMDF!DM986&gt;=0, RMDF!DM986&lt;=1-SUM(RMDF!Z986,RMDF!AG986,RMDF!AN986,RMDF!AU986,RMDF!BB986,RMDF!BI986,RMDF!BP986,RMDF!BW986,RMDF!CD986,RMDF!CK986,RMDF!CR986,RMDF!CY986,RMDF!DF986), RMDF!DM986=ROUND(RMDF!DM986,4))</f>
        <v>1</v>
      </c>
      <c r="DK986" s="317">
        <f>RMDF!DK986</f>
        <v>0</v>
      </c>
      <c r="DL986" s="318" t="str">
        <f>IF(DK986=0,"",_xlfn.XLOOKUP(DK986,StatePicklist!$1:$1,StatePicklist!$3:$3,"NA",0))</f>
        <v/>
      </c>
      <c r="DM986" s="297" t="str">
        <f ca="1">IF(RMDF!DL986="", "", IF(ISNUMBER(MATCH(RMDF!DL986, INDIRECT(DL986), 0)), "OK", "Invalid"))</f>
        <v/>
      </c>
      <c r="DN986" s="281"/>
      <c r="DO986" s="281"/>
      <c r="DP986" s="281"/>
      <c r="DQ986" s="281" t="b">
        <f>AND(RMDF!DT986&gt;=0, RMDF!DT986&lt;=1-SUM(RMDF!Z986,RMDF!AG986,RMDF!AN986,RMDF!AU986,RMDF!BB986,RMDF!BI986,RMDF!BP986,RMDF!BW986,RMDF!CD986,RMDF!CK986,RMDF!CR986,RMDF!CY986,RMDF!DF986,RMDF!DM986), RMDF!DT986=ROUND(RMDF!DT986,4))</f>
        <v>1</v>
      </c>
      <c r="DR986" s="317">
        <f>RMDF!DR986</f>
        <v>0</v>
      </c>
      <c r="DS986" s="318" t="str">
        <f>IF(DR986=0,"",_xlfn.XLOOKUP(DR986,StatePicklist!$1:$1,StatePicklist!$3:$3,"NA",0))</f>
        <v/>
      </c>
      <c r="DT986" s="297" t="str">
        <f ca="1">IF(RMDF!DS986="", "", IF(ISNUMBER(MATCH(RMDF!DS986, INDIRECT(DS986), 0)), "OK", "Invalid"))</f>
        <v/>
      </c>
      <c r="DU986" s="281"/>
      <c r="DV986" s="281"/>
      <c r="DW986" s="281"/>
      <c r="DX986" s="281" t="b">
        <f>AND(RMDF!EA986&gt;=0, RMDF!EA986&lt;=1-SUM(RMDF!Z986,RMDF!AG986,RMDF!AN986,RMDF!AU986,RMDF!BB986,RMDF!BI986,RMDF!BP986,RMDF!BW986,RMDF!CD986,RMDF!CK986,RMDF!CR986,RMDF!CY986,RMDF!DF986,RMDF!DM986,RMDF!DT986), RMDF!EA986=ROUND(RMDF!EA986,4))</f>
        <v>1</v>
      </c>
      <c r="DY986" s="317">
        <f>RMDF!DY986</f>
        <v>0</v>
      </c>
      <c r="DZ986" s="318" t="str">
        <f>IF(DY986=0,"",_xlfn.XLOOKUP(DY986,StatePicklist!$1:$1,StatePicklist!$3:$3,"NA",0))</f>
        <v/>
      </c>
      <c r="EA986" s="297" t="str">
        <f ca="1">IF(RMDF!DZ986="", "", IF(ISNUMBER(MATCH(RMDF!DZ986, INDIRECT(DZ986), 0)), "OK", "Invalid"))</f>
        <v/>
      </c>
      <c r="EB986" s="281"/>
      <c r="EC986" s="281"/>
      <c r="ED986" s="281"/>
      <c r="EE986" s="281" t="b">
        <f>AND(RMDF!EH986&gt;=0, RMDF!EH986&lt;=1-SUM(RMDF!Z986,RMDF!AG986,RMDF!AN986,RMDF!AU986,RMDF!BB986,RMDF!BI986,RMDF!BP986,RMDF!BW986,RMDF!CD986,RMDF!CK986,RMDF!CR986,RMDF!CY986,RMDF!DF986,RMDF!DM986,RMDF!DT986,RMDF!EA986), RMDF!EH986=ROUND(RMDF!EH986,4))</f>
        <v>1</v>
      </c>
      <c r="EF986" s="317">
        <f>RMDF!EF986</f>
        <v>0</v>
      </c>
      <c r="EG986" s="318" t="str">
        <f>IF(EF986=0,"",_xlfn.XLOOKUP(EF986,StatePicklist!$1:$1,StatePicklist!$3:$3,"NA",0))</f>
        <v/>
      </c>
      <c r="EH986" s="297" t="str">
        <f ca="1">IF(RMDF!EG986="", "", IF(ISNUMBER(MATCH(RMDF!EG986, INDIRECT(EG986), 0)), "OK", "Invalid"))</f>
        <v/>
      </c>
      <c r="EI986" s="281"/>
      <c r="EJ986" s="281"/>
      <c r="EK986" s="281"/>
      <c r="EL986" s="281" t="b">
        <f>AND(RMDF!EO986&gt;=0, RMDF!EO986&lt;=1-SUM(RMDF!Z986,RMDF!AG986,RMDF!AN986,RMDF!AU986,RMDF!BB986,RMDF!BI986,RMDF!BP986,RMDF!BW986,RMDF!CD986,RMDF!CK986,RMDF!CR986,RMDF!CY986,RMDF!DF986,RMDF!DM986,RMDF!DT986,RMDF!EA986,RMDF!EH986), RMDF!EO986=ROUND(RMDF!EO986,4))</f>
        <v>1</v>
      </c>
      <c r="EM986" s="317">
        <f>RMDF!EM986</f>
        <v>0</v>
      </c>
      <c r="EN986" s="318" t="str">
        <f>IF(EM986=0,"",_xlfn.XLOOKUP(EM986,StatePicklist!$1:$1,StatePicklist!$3:$3,"NA",0))</f>
        <v/>
      </c>
      <c r="EO986" s="297" t="str">
        <f ca="1">IF(RMDF!EN986="", "", IF(ISNUMBER(MATCH(RMDF!EN986, INDIRECT(EN986), 0)), "OK", "Invalid"))</f>
        <v/>
      </c>
      <c r="EP986" s="281"/>
      <c r="EQ986" s="281"/>
      <c r="ER986" s="281"/>
      <c r="ES986" s="281" t="b">
        <f>AND(RMDF!EV986&gt;=0, RMDF!EV986&lt;=1-SUM(RMDF!Z986,RMDF!AG986,RMDF!AN986,RMDF!AU986,RMDF!BB986,RMDF!BI986,RMDF!BP986,RMDF!BW986,RMDF!CD986,RMDF!CK986,RMDF!CR986,RMDF!CY986,RMDF!DF986,RMDF!DM986,RMDF!DT986,RMDF!EA986,RMDF!EH986,RMDF!EO986), RMDF!EV986=ROUND(RMDF!EV986,4))</f>
        <v>1</v>
      </c>
      <c r="ET986" s="317">
        <f>RMDF!ET986</f>
        <v>0</v>
      </c>
      <c r="EU986" s="318" t="str">
        <f>IF(ET986=0,"",_xlfn.XLOOKUP(ET986,StatePicklist!$1:$1,StatePicklist!$3:$3,"NA",0))</f>
        <v/>
      </c>
      <c r="EV986" s="297" t="str">
        <f ca="1">IF(RMDF!EU986="", "", IF(ISNUMBER(MATCH(RMDF!EU986, INDIRECT(EU986), 0)), "OK", "Invalid"))</f>
        <v/>
      </c>
      <c r="EW986" s="281"/>
      <c r="EX986" s="281"/>
      <c r="EY986" s="281"/>
      <c r="EZ986" s="281" t="b">
        <f>AND(RMDF!FC986&gt;=0, RMDF!FC986&lt;=1-SUM(RMDF!Z986,RMDF!AG986,RMDF!AN986,RMDF!AU986,RMDF!BB986,RMDF!BI986,RMDF!BP986,RMDF!BW986,RMDF!CD986,RMDF!CK986,RMDF!CR986,RMDF!CY986,RMDF!DF986,RMDF!DM986,RMDF!DT986,RMDF!EA986,RMDF!EH986,RMDF!EO986,RMDF!EV986), RMDF!FC986=ROUND(RMDF!FC986,4))</f>
        <v>1</v>
      </c>
      <c r="FA986" s="317">
        <f>RMDF!FA986</f>
        <v>0</v>
      </c>
      <c r="FB986" s="318" t="str">
        <f>IF(FA986=0,"",_xlfn.XLOOKUP(FA986,StatePicklist!$1:$1,StatePicklist!$3:$3,"NA",0))</f>
        <v/>
      </c>
      <c r="FC986" s="297" t="str">
        <f ca="1">IF(RMDF!FB986="", "", IF(ISNUMBER(MATCH(RMDF!FB986, INDIRECT(FB986), 0)), "OK", "Invalid"))</f>
        <v/>
      </c>
    </row>
    <row r="987" spans="1:159" s="205" customFormat="1" ht="39.9" customHeight="1" x14ac:dyDescent="0.25">
      <c r="A987" s="206"/>
      <c r="B987" s="196"/>
      <c r="C987" s="197"/>
      <c r="D987" s="198"/>
      <c r="E987" s="199"/>
      <c r="F987" s="200"/>
      <c r="G987" s="201"/>
      <c r="H987" s="292"/>
      <c r="I987" s="305">
        <f>RMDF!I987</f>
        <v>0</v>
      </c>
      <c r="J987" s="305" t="str">
        <f>IF(I987=ProductCode!$B$30,"PDReclPost",IF(OR(I987=ProductCode!$C$30,I987=ProductCode!$E$30,I987=ProductCode!$G$30),"PDPreCon",IF(OR(I987=ProductCode!$D$30,I987=ProductCode!$F$30),"PDNotReclPost","")))</f>
        <v/>
      </c>
      <c r="K987" s="305" t="str">
        <f t="shared" si="51"/>
        <v/>
      </c>
      <c r="L987" s="289"/>
      <c r="M987" s="305" t="str">
        <f t="shared" si="51"/>
        <v/>
      </c>
      <c r="N987" s="289" t="b">
        <f>AND(RMDF!N987&gt;=0, RMDF!N987&lt;=1-RMDF!L987, RMDF!N987=ROUND(RMDF!N987,4))</f>
        <v>1</v>
      </c>
      <c r="O987" s="286" t="str">
        <f>IF(P987="","",IF(I987="","",IF(LEFT(I987,13)="Reclaimed pos",RawMaterialCode!$E$569,RawMaterialCode!$E$568)))</f>
        <v>Reclaimed pre-consumer mixed fibers (RM0578)</v>
      </c>
      <c r="P987" s="295">
        <f t="shared" si="52"/>
        <v>1</v>
      </c>
      <c r="Q987" s="202"/>
      <c r="R987" s="203"/>
      <c r="S987" s="204" t="str">
        <f t="shared" si="53"/>
        <v/>
      </c>
      <c r="T987" s="281"/>
      <c r="U987" s="281"/>
      <c r="V987" s="281"/>
      <c r="W987" s="281"/>
      <c r="X987" s="317">
        <f>RMDF!X987</f>
        <v>0</v>
      </c>
      <c r="Y987" s="318" t="str">
        <f>IF(X987=0,"",_xlfn.XLOOKUP(X987,StatePicklist!$1:$1,StatePicklist!$3:$3,"NA",0))</f>
        <v/>
      </c>
      <c r="Z987" s="297" t="str">
        <f ca="1">IF(RMDF!Y987="", "", IF(ISNUMBER(MATCH(RMDF!Y987, INDIRECT(Y987), 0)), "OK", "Invalid"))</f>
        <v/>
      </c>
      <c r="AA987" s="281"/>
      <c r="AB987" s="281"/>
      <c r="AC987" s="281"/>
      <c r="AD987" s="281" t="b">
        <f>AND(RMDF!AG987&gt;=0, RMDF!AG987&lt;=1-RMDF!Z987, RMDF!AG987=ROUND(RMDF!AG987,4))</f>
        <v>1</v>
      </c>
      <c r="AE987" s="317">
        <f>RMDF!AE987</f>
        <v>0</v>
      </c>
      <c r="AF987" s="318" t="str">
        <f>IF(AE987=0,"",_xlfn.XLOOKUP(AE987,StatePicklist!$1:$1,StatePicklist!$3:$3,"NA",0))</f>
        <v/>
      </c>
      <c r="AG987" s="297" t="str">
        <f ca="1">IF(RMDF!AF987="", "", IF(ISNUMBER(MATCH(RMDF!AF987, INDIRECT(AF987), 0)), "OK", "Invalid"))</f>
        <v/>
      </c>
      <c r="AH987" s="281"/>
      <c r="AI987" s="281"/>
      <c r="AJ987" s="281"/>
      <c r="AK987" s="281" t="b">
        <f>AND(RMDF!AN987&gt;=0, RMDF!AN987&lt;=1-SUM(RMDF!Z987,RMDF!AG987), RMDF!AN987=ROUND(RMDF!AN987,4))</f>
        <v>1</v>
      </c>
      <c r="AL987" s="317">
        <f>RMDF!AL987</f>
        <v>0</v>
      </c>
      <c r="AM987" s="318" t="str">
        <f>IF(AL987=0,"",_xlfn.XLOOKUP(AL987,StatePicklist!$1:$1,StatePicklist!$3:$3,"NA",0))</f>
        <v/>
      </c>
      <c r="AN987" s="297" t="str">
        <f ca="1">IF(RMDF!AM987="", "", IF(ISNUMBER(MATCH(RMDF!AM987, INDIRECT(AM987), 0)), "OK", "Invalid"))</f>
        <v/>
      </c>
      <c r="AO987" s="281"/>
      <c r="AP987" s="281"/>
      <c r="AQ987" s="281"/>
      <c r="AR987" s="281" t="b">
        <f>AND(RMDF!AU987&gt;=0, RMDF!AU987&lt;=1-SUM(RMDF!Z987,RMDF!AG987,RMDF!AN987), RMDF!AU987=ROUND(RMDF!AU987,4))</f>
        <v>1</v>
      </c>
      <c r="AS987" s="317">
        <f>RMDF!AS987</f>
        <v>0</v>
      </c>
      <c r="AT987" s="318" t="str">
        <f>IF(AS987=0,"",_xlfn.XLOOKUP(AS987,StatePicklist!$1:$1,StatePicklist!$3:$3,"NA",0))</f>
        <v/>
      </c>
      <c r="AU987" s="297" t="str">
        <f ca="1">IF(RMDF!AT987="", "", IF(ISNUMBER(MATCH(RMDF!AT987, INDIRECT(AT987), 0)), "OK", "Invalid"))</f>
        <v/>
      </c>
      <c r="AV987" s="281"/>
      <c r="AW987" s="281"/>
      <c r="AX987" s="281"/>
      <c r="AY987" s="281" t="b">
        <f>AND(RMDF!BB987&gt;=0, RMDF!BB987&lt;=1-SUM(RMDF!Z987,RMDF!AG987,RMDF!AN987,RMDF!AU987), RMDF!BB987=ROUND(RMDF!BB987,4))</f>
        <v>1</v>
      </c>
      <c r="AZ987" s="317">
        <f>RMDF!AZ987</f>
        <v>0</v>
      </c>
      <c r="BA987" s="318" t="str">
        <f>IF(AZ987=0,"",_xlfn.XLOOKUP(AZ987,StatePicklist!$1:$1,StatePicklist!$3:$3,"NA",0))</f>
        <v/>
      </c>
      <c r="BB987" s="297" t="str">
        <f ca="1">IF(RMDF!BA987="", "", IF(ISNUMBER(MATCH(RMDF!BA987, INDIRECT(BA987), 0)), "OK", "Invalid"))</f>
        <v/>
      </c>
      <c r="BC987" s="281"/>
      <c r="BD987" s="281"/>
      <c r="BE987" s="281"/>
      <c r="BF987" s="281" t="b">
        <f>AND(RMDF!BI987&gt;=0, RMDF!BI987&lt;=1-SUM(RMDF!Z987,RMDF!AG987,RMDF!AN987,RMDF!AU987,RMDF!BB987), RMDF!BI987=ROUND(RMDF!BI987,4))</f>
        <v>1</v>
      </c>
      <c r="BG987" s="317">
        <f>RMDF!BG987</f>
        <v>0</v>
      </c>
      <c r="BH987" s="318" t="str">
        <f>IF(BG987=0,"",_xlfn.XLOOKUP(BG987,StatePicklist!$1:$1,StatePicklist!$3:$3,"NA",0))</f>
        <v/>
      </c>
      <c r="BI987" s="297" t="str">
        <f ca="1">IF(RMDF!BH987="", "", IF(ISNUMBER(MATCH(RMDF!BH987, INDIRECT(BH987), 0)), "OK", "Invalid"))</f>
        <v/>
      </c>
      <c r="BJ987" s="281"/>
      <c r="BK987" s="281"/>
      <c r="BL987" s="281"/>
      <c r="BM987" s="281" t="b">
        <f>AND(RMDF!BP987&gt;=0, RMDF!BP987&lt;=1-SUM(RMDF!Z987,RMDF!AG987,RMDF!AN987,RMDF!AU987,RMDF!BB987,RMDF!BI987), RMDF!BP987=ROUND(RMDF!BP987,4))</f>
        <v>1</v>
      </c>
      <c r="BN987" s="317">
        <f>RMDF!BN987</f>
        <v>0</v>
      </c>
      <c r="BO987" s="318" t="str">
        <f>IF(BN987=0,"",_xlfn.XLOOKUP(BN987,StatePicklist!$1:$1,StatePicklist!$3:$3,"NA",0))</f>
        <v/>
      </c>
      <c r="BP987" s="297" t="str">
        <f ca="1">IF(RMDF!BO987="", "", IF(ISNUMBER(MATCH(RMDF!BO987, INDIRECT(BO987), 0)), "OK", "Invalid"))</f>
        <v/>
      </c>
      <c r="BQ987" s="281"/>
      <c r="BR987" s="281"/>
      <c r="BS987" s="281"/>
      <c r="BT987" s="281" t="b">
        <f>AND(RMDF!BW987&gt;=0, RMDF!BW987&lt;=1-SUM(RMDF!Z987,RMDF!AG987,RMDF!AN987,RMDF!AU987,RMDF!BB987,RMDF!BI987,RMDF!BP987), RMDF!BW987=ROUND(RMDF!BW987,4))</f>
        <v>1</v>
      </c>
      <c r="BU987" s="317">
        <f>RMDF!BU987</f>
        <v>0</v>
      </c>
      <c r="BV987" s="318" t="str">
        <f>IF(BU987=0,"",_xlfn.XLOOKUP(BU987,StatePicklist!$1:$1,StatePicklist!$3:$3,"NA",0))</f>
        <v/>
      </c>
      <c r="BW987" s="297" t="str">
        <f ca="1">IF(RMDF!BV987="", "", IF(ISNUMBER(MATCH(RMDF!BV987, INDIRECT(BV987), 0)), "OK", "Invalid"))</f>
        <v/>
      </c>
      <c r="BX987" s="281"/>
      <c r="BY987" s="281"/>
      <c r="BZ987" s="281"/>
      <c r="CA987" s="281" t="b">
        <f>AND(RMDF!CD987&gt;=0, RMDF!CD987&lt;=1-SUM(RMDF!Z987,RMDF!AG987,RMDF!AN987,RMDF!AU987,RMDF!BB987,RMDF!BI987,RMDF!BP987,RMDF!BW987), RMDF!CD987=ROUND(RMDF!CD987,4))</f>
        <v>1</v>
      </c>
      <c r="CB987" s="317">
        <f>RMDF!CB987</f>
        <v>0</v>
      </c>
      <c r="CC987" s="318" t="str">
        <f>IF(CB987=0,"",_xlfn.XLOOKUP(CB987,StatePicklist!$1:$1,StatePicklist!$3:$3,"NA",0))</f>
        <v/>
      </c>
      <c r="CD987" s="297" t="str">
        <f ca="1">IF(RMDF!CC987="", "", IF(ISNUMBER(MATCH(RMDF!CC987, INDIRECT(CC987), 0)), "OK", "Invalid"))</f>
        <v/>
      </c>
      <c r="CE987" s="281"/>
      <c r="CF987" s="281"/>
      <c r="CG987" s="281"/>
      <c r="CH987" s="281" t="b">
        <f>AND(RMDF!CK987&gt;=0, RMDF!CK987&lt;=1-SUM(RMDF!Z987,RMDF!AG987,RMDF!AN987,RMDF!AU987,RMDF!BB987,RMDF!BI987,RMDF!BP987,RMDF!BW987,RMDF!CD987), RMDF!CK987=ROUND(RMDF!CK987,4))</f>
        <v>1</v>
      </c>
      <c r="CI987" s="317">
        <f>RMDF!CI987</f>
        <v>0</v>
      </c>
      <c r="CJ987" s="318" t="str">
        <f>IF(CI987=0,"",_xlfn.XLOOKUP(CI987,StatePicklist!$1:$1,StatePicklist!$3:$3,"NA",0))</f>
        <v/>
      </c>
      <c r="CK987" s="297" t="str">
        <f ca="1">IF(RMDF!CJ987="", "", IF(ISNUMBER(MATCH(RMDF!CJ987, INDIRECT(CJ987), 0)), "OK", "Invalid"))</f>
        <v/>
      </c>
      <c r="CL987" s="281"/>
      <c r="CM987" s="281"/>
      <c r="CN987" s="281"/>
      <c r="CO987" s="281" t="b">
        <f>AND(RMDF!CR987&gt;=0, RMDF!CR987&lt;=1-SUM(RMDF!Z987,RMDF!AG987,RMDF!AN987,RMDF!AU987,RMDF!BB987,RMDF!BI987,RMDF!BP987,RMDF!BW987,RMDF!CD987,RMDF!CK987), RMDF!CR987=ROUND(RMDF!CR987,4))</f>
        <v>1</v>
      </c>
      <c r="CP987" s="317">
        <f>RMDF!CP987</f>
        <v>0</v>
      </c>
      <c r="CQ987" s="318" t="str">
        <f>IF(CP987=0,"",_xlfn.XLOOKUP(CP987,StatePicklist!$1:$1,StatePicklist!$3:$3,"NA",0))</f>
        <v/>
      </c>
      <c r="CR987" s="297" t="str">
        <f ca="1">IF(RMDF!CQ987="", "", IF(ISNUMBER(MATCH(RMDF!CQ987, INDIRECT(CQ987), 0)), "OK", "Invalid"))</f>
        <v/>
      </c>
      <c r="CS987" s="281"/>
      <c r="CT987" s="281"/>
      <c r="CU987" s="281"/>
      <c r="CV987" s="281" t="b">
        <f>AND(RMDF!CY987&gt;=0, RMDF!CY987&lt;=1-SUM(RMDF!Z987,RMDF!AG987,RMDF!AN987,RMDF!AU987,RMDF!BB987,RMDF!BI987,RMDF!BP987,RMDF!BW987,RMDF!CD987,RMDF!CK987,RMDF!CR987), RMDF!CY987=ROUND(RMDF!CY987,4))</f>
        <v>1</v>
      </c>
      <c r="CW987" s="317">
        <f>RMDF!CW987</f>
        <v>0</v>
      </c>
      <c r="CX987" s="318" t="str">
        <f>IF(CW987=0,"",_xlfn.XLOOKUP(CW987,StatePicklist!$1:$1,StatePicklist!$3:$3,"NA",0))</f>
        <v/>
      </c>
      <c r="CY987" s="297" t="str">
        <f ca="1">IF(RMDF!CX987="", "", IF(ISNUMBER(MATCH(RMDF!CX987, INDIRECT(CX987), 0)), "OK", "Invalid"))</f>
        <v/>
      </c>
      <c r="CZ987" s="281"/>
      <c r="DA987" s="281"/>
      <c r="DB987" s="281"/>
      <c r="DC987" s="281" t="b">
        <f>AND(RMDF!DF987&gt;=0, RMDF!DF987&lt;=1-SUM(RMDF!Z987,RMDF!AG987,RMDF!AN987,RMDF!AU987,RMDF!BB987,RMDF!BI987,RMDF!BP987,RMDF!BW987,RMDF!CD987,RMDF!CK987,RMDF!CR987,RMDF!CY987), RMDF!DF987=ROUND(RMDF!DF987,4))</f>
        <v>1</v>
      </c>
      <c r="DD987" s="317">
        <f>RMDF!DD987</f>
        <v>0</v>
      </c>
      <c r="DE987" s="318" t="str">
        <f>IF(DD987=0,"",_xlfn.XLOOKUP(DD987,StatePicklist!$1:$1,StatePicklist!$3:$3,"NA",0))</f>
        <v/>
      </c>
      <c r="DF987" s="297" t="str">
        <f ca="1">IF(RMDF!DE987="", "", IF(ISNUMBER(MATCH(RMDF!DE987, INDIRECT(DE987), 0)), "OK", "Invalid"))</f>
        <v/>
      </c>
      <c r="DG987" s="281"/>
      <c r="DH987" s="281"/>
      <c r="DI987" s="281"/>
      <c r="DJ987" s="281" t="b">
        <f>AND(RMDF!DM987&gt;=0, RMDF!DM987&lt;=1-SUM(RMDF!Z987,RMDF!AG987,RMDF!AN987,RMDF!AU987,RMDF!BB987,RMDF!BI987,RMDF!BP987,RMDF!BW987,RMDF!CD987,RMDF!CK987,RMDF!CR987,RMDF!CY987,RMDF!DF987), RMDF!DM987=ROUND(RMDF!DM987,4))</f>
        <v>1</v>
      </c>
      <c r="DK987" s="317">
        <f>RMDF!DK987</f>
        <v>0</v>
      </c>
      <c r="DL987" s="318" t="str">
        <f>IF(DK987=0,"",_xlfn.XLOOKUP(DK987,StatePicklist!$1:$1,StatePicklist!$3:$3,"NA",0))</f>
        <v/>
      </c>
      <c r="DM987" s="297" t="str">
        <f ca="1">IF(RMDF!DL987="", "", IF(ISNUMBER(MATCH(RMDF!DL987, INDIRECT(DL987), 0)), "OK", "Invalid"))</f>
        <v/>
      </c>
      <c r="DN987" s="281"/>
      <c r="DO987" s="281"/>
      <c r="DP987" s="281"/>
      <c r="DQ987" s="281" t="b">
        <f>AND(RMDF!DT987&gt;=0, RMDF!DT987&lt;=1-SUM(RMDF!Z987,RMDF!AG987,RMDF!AN987,RMDF!AU987,RMDF!BB987,RMDF!BI987,RMDF!BP987,RMDF!BW987,RMDF!CD987,RMDF!CK987,RMDF!CR987,RMDF!CY987,RMDF!DF987,RMDF!DM987), RMDF!DT987=ROUND(RMDF!DT987,4))</f>
        <v>1</v>
      </c>
      <c r="DR987" s="317">
        <f>RMDF!DR987</f>
        <v>0</v>
      </c>
      <c r="DS987" s="318" t="str">
        <f>IF(DR987=0,"",_xlfn.XLOOKUP(DR987,StatePicklist!$1:$1,StatePicklist!$3:$3,"NA",0))</f>
        <v/>
      </c>
      <c r="DT987" s="297" t="str">
        <f ca="1">IF(RMDF!DS987="", "", IF(ISNUMBER(MATCH(RMDF!DS987, INDIRECT(DS987), 0)), "OK", "Invalid"))</f>
        <v/>
      </c>
      <c r="DU987" s="281"/>
      <c r="DV987" s="281"/>
      <c r="DW987" s="281"/>
      <c r="DX987" s="281" t="b">
        <f>AND(RMDF!EA987&gt;=0, RMDF!EA987&lt;=1-SUM(RMDF!Z987,RMDF!AG987,RMDF!AN987,RMDF!AU987,RMDF!BB987,RMDF!BI987,RMDF!BP987,RMDF!BW987,RMDF!CD987,RMDF!CK987,RMDF!CR987,RMDF!CY987,RMDF!DF987,RMDF!DM987,RMDF!DT987), RMDF!EA987=ROUND(RMDF!EA987,4))</f>
        <v>1</v>
      </c>
      <c r="DY987" s="317">
        <f>RMDF!DY987</f>
        <v>0</v>
      </c>
      <c r="DZ987" s="318" t="str">
        <f>IF(DY987=0,"",_xlfn.XLOOKUP(DY987,StatePicklist!$1:$1,StatePicklist!$3:$3,"NA",0))</f>
        <v/>
      </c>
      <c r="EA987" s="297" t="str">
        <f ca="1">IF(RMDF!DZ987="", "", IF(ISNUMBER(MATCH(RMDF!DZ987, INDIRECT(DZ987), 0)), "OK", "Invalid"))</f>
        <v/>
      </c>
      <c r="EB987" s="281"/>
      <c r="EC987" s="281"/>
      <c r="ED987" s="281"/>
      <c r="EE987" s="281" t="b">
        <f>AND(RMDF!EH987&gt;=0, RMDF!EH987&lt;=1-SUM(RMDF!Z987,RMDF!AG987,RMDF!AN987,RMDF!AU987,RMDF!BB987,RMDF!BI987,RMDF!BP987,RMDF!BW987,RMDF!CD987,RMDF!CK987,RMDF!CR987,RMDF!CY987,RMDF!DF987,RMDF!DM987,RMDF!DT987,RMDF!EA987), RMDF!EH987=ROUND(RMDF!EH987,4))</f>
        <v>1</v>
      </c>
      <c r="EF987" s="317">
        <f>RMDF!EF987</f>
        <v>0</v>
      </c>
      <c r="EG987" s="318" t="str">
        <f>IF(EF987=0,"",_xlfn.XLOOKUP(EF987,StatePicklist!$1:$1,StatePicklist!$3:$3,"NA",0))</f>
        <v/>
      </c>
      <c r="EH987" s="297" t="str">
        <f ca="1">IF(RMDF!EG987="", "", IF(ISNUMBER(MATCH(RMDF!EG987, INDIRECT(EG987), 0)), "OK", "Invalid"))</f>
        <v/>
      </c>
      <c r="EI987" s="281"/>
      <c r="EJ987" s="281"/>
      <c r="EK987" s="281"/>
      <c r="EL987" s="281" t="b">
        <f>AND(RMDF!EO987&gt;=0, RMDF!EO987&lt;=1-SUM(RMDF!Z987,RMDF!AG987,RMDF!AN987,RMDF!AU987,RMDF!BB987,RMDF!BI987,RMDF!BP987,RMDF!BW987,RMDF!CD987,RMDF!CK987,RMDF!CR987,RMDF!CY987,RMDF!DF987,RMDF!DM987,RMDF!DT987,RMDF!EA987,RMDF!EH987), RMDF!EO987=ROUND(RMDF!EO987,4))</f>
        <v>1</v>
      </c>
      <c r="EM987" s="317">
        <f>RMDF!EM987</f>
        <v>0</v>
      </c>
      <c r="EN987" s="318" t="str">
        <f>IF(EM987=0,"",_xlfn.XLOOKUP(EM987,StatePicklist!$1:$1,StatePicklist!$3:$3,"NA",0))</f>
        <v/>
      </c>
      <c r="EO987" s="297" t="str">
        <f ca="1">IF(RMDF!EN987="", "", IF(ISNUMBER(MATCH(RMDF!EN987, INDIRECT(EN987), 0)), "OK", "Invalid"))</f>
        <v/>
      </c>
      <c r="EP987" s="281"/>
      <c r="EQ987" s="281"/>
      <c r="ER987" s="281"/>
      <c r="ES987" s="281" t="b">
        <f>AND(RMDF!EV987&gt;=0, RMDF!EV987&lt;=1-SUM(RMDF!Z987,RMDF!AG987,RMDF!AN987,RMDF!AU987,RMDF!BB987,RMDF!BI987,RMDF!BP987,RMDF!BW987,RMDF!CD987,RMDF!CK987,RMDF!CR987,RMDF!CY987,RMDF!DF987,RMDF!DM987,RMDF!DT987,RMDF!EA987,RMDF!EH987,RMDF!EO987), RMDF!EV987=ROUND(RMDF!EV987,4))</f>
        <v>1</v>
      </c>
      <c r="ET987" s="317">
        <f>RMDF!ET987</f>
        <v>0</v>
      </c>
      <c r="EU987" s="318" t="str">
        <f>IF(ET987=0,"",_xlfn.XLOOKUP(ET987,StatePicklist!$1:$1,StatePicklist!$3:$3,"NA",0))</f>
        <v/>
      </c>
      <c r="EV987" s="297" t="str">
        <f ca="1">IF(RMDF!EU987="", "", IF(ISNUMBER(MATCH(RMDF!EU987, INDIRECT(EU987), 0)), "OK", "Invalid"))</f>
        <v/>
      </c>
      <c r="EW987" s="281"/>
      <c r="EX987" s="281"/>
      <c r="EY987" s="281"/>
      <c r="EZ987" s="281" t="b">
        <f>AND(RMDF!FC987&gt;=0, RMDF!FC987&lt;=1-SUM(RMDF!Z987,RMDF!AG987,RMDF!AN987,RMDF!AU987,RMDF!BB987,RMDF!BI987,RMDF!BP987,RMDF!BW987,RMDF!CD987,RMDF!CK987,RMDF!CR987,RMDF!CY987,RMDF!DF987,RMDF!DM987,RMDF!DT987,RMDF!EA987,RMDF!EH987,RMDF!EO987,RMDF!EV987), RMDF!FC987=ROUND(RMDF!FC987,4))</f>
        <v>1</v>
      </c>
      <c r="FA987" s="317">
        <f>RMDF!FA987</f>
        <v>0</v>
      </c>
      <c r="FB987" s="318" t="str">
        <f>IF(FA987=0,"",_xlfn.XLOOKUP(FA987,StatePicklist!$1:$1,StatePicklist!$3:$3,"NA",0))</f>
        <v/>
      </c>
      <c r="FC987" s="297" t="str">
        <f ca="1">IF(RMDF!FB987="", "", IF(ISNUMBER(MATCH(RMDF!FB987, INDIRECT(FB987), 0)), "OK", "Invalid"))</f>
        <v/>
      </c>
    </row>
    <row r="988" spans="1:159" s="205" customFormat="1" ht="39.9" customHeight="1" x14ac:dyDescent="0.25">
      <c r="A988" s="206"/>
      <c r="B988" s="196"/>
      <c r="C988" s="197"/>
      <c r="D988" s="198"/>
      <c r="E988" s="199"/>
      <c r="F988" s="200"/>
      <c r="G988" s="201"/>
      <c r="H988" s="292"/>
      <c r="I988" s="305">
        <f>RMDF!I988</f>
        <v>0</v>
      </c>
      <c r="J988" s="305" t="str">
        <f>IF(I988=ProductCode!$B$30,"PDReclPost",IF(OR(I988=ProductCode!$C$30,I988=ProductCode!$E$30,I988=ProductCode!$G$30),"PDPreCon",IF(OR(I988=ProductCode!$D$30,I988=ProductCode!$F$30),"PDNotReclPost","")))</f>
        <v/>
      </c>
      <c r="K988" s="305" t="str">
        <f t="shared" si="51"/>
        <v/>
      </c>
      <c r="L988" s="289"/>
      <c r="M988" s="305" t="str">
        <f t="shared" si="51"/>
        <v/>
      </c>
      <c r="N988" s="289" t="b">
        <f>AND(RMDF!N988&gt;=0, RMDF!N988&lt;=1-RMDF!L988, RMDF!N988=ROUND(RMDF!N988,4))</f>
        <v>1</v>
      </c>
      <c r="O988" s="286" t="str">
        <f>IF(P988="","",IF(I988="","",IF(LEFT(I988,13)="Reclaimed pos",RawMaterialCode!$E$569,RawMaterialCode!$E$568)))</f>
        <v>Reclaimed pre-consumer mixed fibers (RM0578)</v>
      </c>
      <c r="P988" s="295">
        <f t="shared" si="52"/>
        <v>1</v>
      </c>
      <c r="Q988" s="202"/>
      <c r="R988" s="203"/>
      <c r="S988" s="204" t="str">
        <f t="shared" si="53"/>
        <v/>
      </c>
      <c r="T988" s="281"/>
      <c r="U988" s="281"/>
      <c r="V988" s="281"/>
      <c r="W988" s="281"/>
      <c r="X988" s="317">
        <f>RMDF!X988</f>
        <v>0</v>
      </c>
      <c r="Y988" s="318" t="str">
        <f>IF(X988=0,"",_xlfn.XLOOKUP(X988,StatePicklist!$1:$1,StatePicklist!$3:$3,"NA",0))</f>
        <v/>
      </c>
      <c r="Z988" s="297" t="str">
        <f ca="1">IF(RMDF!Y988="", "", IF(ISNUMBER(MATCH(RMDF!Y988, INDIRECT(Y988), 0)), "OK", "Invalid"))</f>
        <v/>
      </c>
      <c r="AA988" s="281"/>
      <c r="AB988" s="281"/>
      <c r="AC988" s="281"/>
      <c r="AD988" s="281" t="b">
        <f>AND(RMDF!AG988&gt;=0, RMDF!AG988&lt;=1-RMDF!Z988, RMDF!AG988=ROUND(RMDF!AG988,4))</f>
        <v>1</v>
      </c>
      <c r="AE988" s="317">
        <f>RMDF!AE988</f>
        <v>0</v>
      </c>
      <c r="AF988" s="318" t="str">
        <f>IF(AE988=0,"",_xlfn.XLOOKUP(AE988,StatePicklist!$1:$1,StatePicklist!$3:$3,"NA",0))</f>
        <v/>
      </c>
      <c r="AG988" s="297" t="str">
        <f ca="1">IF(RMDF!AF988="", "", IF(ISNUMBER(MATCH(RMDF!AF988, INDIRECT(AF988), 0)), "OK", "Invalid"))</f>
        <v/>
      </c>
      <c r="AH988" s="281"/>
      <c r="AI988" s="281"/>
      <c r="AJ988" s="281"/>
      <c r="AK988" s="281" t="b">
        <f>AND(RMDF!AN988&gt;=0, RMDF!AN988&lt;=1-SUM(RMDF!Z988,RMDF!AG988), RMDF!AN988=ROUND(RMDF!AN988,4))</f>
        <v>1</v>
      </c>
      <c r="AL988" s="317">
        <f>RMDF!AL988</f>
        <v>0</v>
      </c>
      <c r="AM988" s="318" t="str">
        <f>IF(AL988=0,"",_xlfn.XLOOKUP(AL988,StatePicklist!$1:$1,StatePicklist!$3:$3,"NA",0))</f>
        <v/>
      </c>
      <c r="AN988" s="297" t="str">
        <f ca="1">IF(RMDF!AM988="", "", IF(ISNUMBER(MATCH(RMDF!AM988, INDIRECT(AM988), 0)), "OK", "Invalid"))</f>
        <v/>
      </c>
      <c r="AO988" s="281"/>
      <c r="AP988" s="281"/>
      <c r="AQ988" s="281"/>
      <c r="AR988" s="281" t="b">
        <f>AND(RMDF!AU988&gt;=0, RMDF!AU988&lt;=1-SUM(RMDF!Z988,RMDF!AG988,RMDF!AN988), RMDF!AU988=ROUND(RMDF!AU988,4))</f>
        <v>1</v>
      </c>
      <c r="AS988" s="317">
        <f>RMDF!AS988</f>
        <v>0</v>
      </c>
      <c r="AT988" s="318" t="str">
        <f>IF(AS988=0,"",_xlfn.XLOOKUP(AS988,StatePicklist!$1:$1,StatePicklist!$3:$3,"NA",0))</f>
        <v/>
      </c>
      <c r="AU988" s="297" t="str">
        <f ca="1">IF(RMDF!AT988="", "", IF(ISNUMBER(MATCH(RMDF!AT988, INDIRECT(AT988), 0)), "OK", "Invalid"))</f>
        <v/>
      </c>
      <c r="AV988" s="281"/>
      <c r="AW988" s="281"/>
      <c r="AX988" s="281"/>
      <c r="AY988" s="281" t="b">
        <f>AND(RMDF!BB988&gt;=0, RMDF!BB988&lt;=1-SUM(RMDF!Z988,RMDF!AG988,RMDF!AN988,RMDF!AU988), RMDF!BB988=ROUND(RMDF!BB988,4))</f>
        <v>1</v>
      </c>
      <c r="AZ988" s="317">
        <f>RMDF!AZ988</f>
        <v>0</v>
      </c>
      <c r="BA988" s="318" t="str">
        <f>IF(AZ988=0,"",_xlfn.XLOOKUP(AZ988,StatePicklist!$1:$1,StatePicklist!$3:$3,"NA",0))</f>
        <v/>
      </c>
      <c r="BB988" s="297" t="str">
        <f ca="1">IF(RMDF!BA988="", "", IF(ISNUMBER(MATCH(RMDF!BA988, INDIRECT(BA988), 0)), "OK", "Invalid"))</f>
        <v/>
      </c>
      <c r="BC988" s="281"/>
      <c r="BD988" s="281"/>
      <c r="BE988" s="281"/>
      <c r="BF988" s="281" t="b">
        <f>AND(RMDF!BI988&gt;=0, RMDF!BI988&lt;=1-SUM(RMDF!Z988,RMDF!AG988,RMDF!AN988,RMDF!AU988,RMDF!BB988), RMDF!BI988=ROUND(RMDF!BI988,4))</f>
        <v>1</v>
      </c>
      <c r="BG988" s="317">
        <f>RMDF!BG988</f>
        <v>0</v>
      </c>
      <c r="BH988" s="318" t="str">
        <f>IF(BG988=0,"",_xlfn.XLOOKUP(BG988,StatePicklist!$1:$1,StatePicklist!$3:$3,"NA",0))</f>
        <v/>
      </c>
      <c r="BI988" s="297" t="str">
        <f ca="1">IF(RMDF!BH988="", "", IF(ISNUMBER(MATCH(RMDF!BH988, INDIRECT(BH988), 0)), "OK", "Invalid"))</f>
        <v/>
      </c>
      <c r="BJ988" s="281"/>
      <c r="BK988" s="281"/>
      <c r="BL988" s="281"/>
      <c r="BM988" s="281" t="b">
        <f>AND(RMDF!BP988&gt;=0, RMDF!BP988&lt;=1-SUM(RMDF!Z988,RMDF!AG988,RMDF!AN988,RMDF!AU988,RMDF!BB988,RMDF!BI988), RMDF!BP988=ROUND(RMDF!BP988,4))</f>
        <v>1</v>
      </c>
      <c r="BN988" s="317">
        <f>RMDF!BN988</f>
        <v>0</v>
      </c>
      <c r="BO988" s="318" t="str">
        <f>IF(BN988=0,"",_xlfn.XLOOKUP(BN988,StatePicklist!$1:$1,StatePicklist!$3:$3,"NA",0))</f>
        <v/>
      </c>
      <c r="BP988" s="297" t="str">
        <f ca="1">IF(RMDF!BO988="", "", IF(ISNUMBER(MATCH(RMDF!BO988, INDIRECT(BO988), 0)), "OK", "Invalid"))</f>
        <v/>
      </c>
      <c r="BQ988" s="281"/>
      <c r="BR988" s="281"/>
      <c r="BS988" s="281"/>
      <c r="BT988" s="281" t="b">
        <f>AND(RMDF!BW988&gt;=0, RMDF!BW988&lt;=1-SUM(RMDF!Z988,RMDF!AG988,RMDF!AN988,RMDF!AU988,RMDF!BB988,RMDF!BI988,RMDF!BP988), RMDF!BW988=ROUND(RMDF!BW988,4))</f>
        <v>1</v>
      </c>
      <c r="BU988" s="317">
        <f>RMDF!BU988</f>
        <v>0</v>
      </c>
      <c r="BV988" s="318" t="str">
        <f>IF(BU988=0,"",_xlfn.XLOOKUP(BU988,StatePicklist!$1:$1,StatePicklist!$3:$3,"NA",0))</f>
        <v/>
      </c>
      <c r="BW988" s="297" t="str">
        <f ca="1">IF(RMDF!BV988="", "", IF(ISNUMBER(MATCH(RMDF!BV988, INDIRECT(BV988), 0)), "OK", "Invalid"))</f>
        <v/>
      </c>
      <c r="BX988" s="281"/>
      <c r="BY988" s="281"/>
      <c r="BZ988" s="281"/>
      <c r="CA988" s="281" t="b">
        <f>AND(RMDF!CD988&gt;=0, RMDF!CD988&lt;=1-SUM(RMDF!Z988,RMDF!AG988,RMDF!AN988,RMDF!AU988,RMDF!BB988,RMDF!BI988,RMDF!BP988,RMDF!BW988), RMDF!CD988=ROUND(RMDF!CD988,4))</f>
        <v>1</v>
      </c>
      <c r="CB988" s="317">
        <f>RMDF!CB988</f>
        <v>0</v>
      </c>
      <c r="CC988" s="318" t="str">
        <f>IF(CB988=0,"",_xlfn.XLOOKUP(CB988,StatePicklist!$1:$1,StatePicklist!$3:$3,"NA",0))</f>
        <v/>
      </c>
      <c r="CD988" s="297" t="str">
        <f ca="1">IF(RMDF!CC988="", "", IF(ISNUMBER(MATCH(RMDF!CC988, INDIRECT(CC988), 0)), "OK", "Invalid"))</f>
        <v/>
      </c>
      <c r="CE988" s="281"/>
      <c r="CF988" s="281"/>
      <c r="CG988" s="281"/>
      <c r="CH988" s="281" t="b">
        <f>AND(RMDF!CK988&gt;=0, RMDF!CK988&lt;=1-SUM(RMDF!Z988,RMDF!AG988,RMDF!AN988,RMDF!AU988,RMDF!BB988,RMDF!BI988,RMDF!BP988,RMDF!BW988,RMDF!CD988), RMDF!CK988=ROUND(RMDF!CK988,4))</f>
        <v>1</v>
      </c>
      <c r="CI988" s="317">
        <f>RMDF!CI988</f>
        <v>0</v>
      </c>
      <c r="CJ988" s="318" t="str">
        <f>IF(CI988=0,"",_xlfn.XLOOKUP(CI988,StatePicklist!$1:$1,StatePicklist!$3:$3,"NA",0))</f>
        <v/>
      </c>
      <c r="CK988" s="297" t="str">
        <f ca="1">IF(RMDF!CJ988="", "", IF(ISNUMBER(MATCH(RMDF!CJ988, INDIRECT(CJ988), 0)), "OK", "Invalid"))</f>
        <v/>
      </c>
      <c r="CL988" s="281"/>
      <c r="CM988" s="281"/>
      <c r="CN988" s="281"/>
      <c r="CO988" s="281" t="b">
        <f>AND(RMDF!CR988&gt;=0, RMDF!CR988&lt;=1-SUM(RMDF!Z988,RMDF!AG988,RMDF!AN988,RMDF!AU988,RMDF!BB988,RMDF!BI988,RMDF!BP988,RMDF!BW988,RMDF!CD988,RMDF!CK988), RMDF!CR988=ROUND(RMDF!CR988,4))</f>
        <v>1</v>
      </c>
      <c r="CP988" s="317">
        <f>RMDF!CP988</f>
        <v>0</v>
      </c>
      <c r="CQ988" s="318" t="str">
        <f>IF(CP988=0,"",_xlfn.XLOOKUP(CP988,StatePicklist!$1:$1,StatePicklist!$3:$3,"NA",0))</f>
        <v/>
      </c>
      <c r="CR988" s="297" t="str">
        <f ca="1">IF(RMDF!CQ988="", "", IF(ISNUMBER(MATCH(RMDF!CQ988, INDIRECT(CQ988), 0)), "OK", "Invalid"))</f>
        <v/>
      </c>
      <c r="CS988" s="281"/>
      <c r="CT988" s="281"/>
      <c r="CU988" s="281"/>
      <c r="CV988" s="281" t="b">
        <f>AND(RMDF!CY988&gt;=0, RMDF!CY988&lt;=1-SUM(RMDF!Z988,RMDF!AG988,RMDF!AN988,RMDF!AU988,RMDF!BB988,RMDF!BI988,RMDF!BP988,RMDF!BW988,RMDF!CD988,RMDF!CK988,RMDF!CR988), RMDF!CY988=ROUND(RMDF!CY988,4))</f>
        <v>1</v>
      </c>
      <c r="CW988" s="317">
        <f>RMDF!CW988</f>
        <v>0</v>
      </c>
      <c r="CX988" s="318" t="str">
        <f>IF(CW988=0,"",_xlfn.XLOOKUP(CW988,StatePicklist!$1:$1,StatePicklist!$3:$3,"NA",0))</f>
        <v/>
      </c>
      <c r="CY988" s="297" t="str">
        <f ca="1">IF(RMDF!CX988="", "", IF(ISNUMBER(MATCH(RMDF!CX988, INDIRECT(CX988), 0)), "OK", "Invalid"))</f>
        <v/>
      </c>
      <c r="CZ988" s="281"/>
      <c r="DA988" s="281"/>
      <c r="DB988" s="281"/>
      <c r="DC988" s="281" t="b">
        <f>AND(RMDF!DF988&gt;=0, RMDF!DF988&lt;=1-SUM(RMDF!Z988,RMDF!AG988,RMDF!AN988,RMDF!AU988,RMDF!BB988,RMDF!BI988,RMDF!BP988,RMDF!BW988,RMDF!CD988,RMDF!CK988,RMDF!CR988,RMDF!CY988), RMDF!DF988=ROUND(RMDF!DF988,4))</f>
        <v>1</v>
      </c>
      <c r="DD988" s="317">
        <f>RMDF!DD988</f>
        <v>0</v>
      </c>
      <c r="DE988" s="318" t="str">
        <f>IF(DD988=0,"",_xlfn.XLOOKUP(DD988,StatePicklist!$1:$1,StatePicklist!$3:$3,"NA",0))</f>
        <v/>
      </c>
      <c r="DF988" s="297" t="str">
        <f ca="1">IF(RMDF!DE988="", "", IF(ISNUMBER(MATCH(RMDF!DE988, INDIRECT(DE988), 0)), "OK", "Invalid"))</f>
        <v/>
      </c>
      <c r="DG988" s="281"/>
      <c r="DH988" s="281"/>
      <c r="DI988" s="281"/>
      <c r="DJ988" s="281" t="b">
        <f>AND(RMDF!DM988&gt;=0, RMDF!DM988&lt;=1-SUM(RMDF!Z988,RMDF!AG988,RMDF!AN988,RMDF!AU988,RMDF!BB988,RMDF!BI988,RMDF!BP988,RMDF!BW988,RMDF!CD988,RMDF!CK988,RMDF!CR988,RMDF!CY988,RMDF!DF988), RMDF!DM988=ROUND(RMDF!DM988,4))</f>
        <v>1</v>
      </c>
      <c r="DK988" s="317">
        <f>RMDF!DK988</f>
        <v>0</v>
      </c>
      <c r="DL988" s="318" t="str">
        <f>IF(DK988=0,"",_xlfn.XLOOKUP(DK988,StatePicklist!$1:$1,StatePicklist!$3:$3,"NA",0))</f>
        <v/>
      </c>
      <c r="DM988" s="297" t="str">
        <f ca="1">IF(RMDF!DL988="", "", IF(ISNUMBER(MATCH(RMDF!DL988, INDIRECT(DL988), 0)), "OK", "Invalid"))</f>
        <v/>
      </c>
      <c r="DN988" s="281"/>
      <c r="DO988" s="281"/>
      <c r="DP988" s="281"/>
      <c r="DQ988" s="281" t="b">
        <f>AND(RMDF!DT988&gt;=0, RMDF!DT988&lt;=1-SUM(RMDF!Z988,RMDF!AG988,RMDF!AN988,RMDF!AU988,RMDF!BB988,RMDF!BI988,RMDF!BP988,RMDF!BW988,RMDF!CD988,RMDF!CK988,RMDF!CR988,RMDF!CY988,RMDF!DF988,RMDF!DM988), RMDF!DT988=ROUND(RMDF!DT988,4))</f>
        <v>1</v>
      </c>
      <c r="DR988" s="317">
        <f>RMDF!DR988</f>
        <v>0</v>
      </c>
      <c r="DS988" s="318" t="str">
        <f>IF(DR988=0,"",_xlfn.XLOOKUP(DR988,StatePicklist!$1:$1,StatePicklist!$3:$3,"NA",0))</f>
        <v/>
      </c>
      <c r="DT988" s="297" t="str">
        <f ca="1">IF(RMDF!DS988="", "", IF(ISNUMBER(MATCH(RMDF!DS988, INDIRECT(DS988), 0)), "OK", "Invalid"))</f>
        <v/>
      </c>
      <c r="DU988" s="281"/>
      <c r="DV988" s="281"/>
      <c r="DW988" s="281"/>
      <c r="DX988" s="281" t="b">
        <f>AND(RMDF!EA988&gt;=0, RMDF!EA988&lt;=1-SUM(RMDF!Z988,RMDF!AG988,RMDF!AN988,RMDF!AU988,RMDF!BB988,RMDF!BI988,RMDF!BP988,RMDF!BW988,RMDF!CD988,RMDF!CK988,RMDF!CR988,RMDF!CY988,RMDF!DF988,RMDF!DM988,RMDF!DT988), RMDF!EA988=ROUND(RMDF!EA988,4))</f>
        <v>1</v>
      </c>
      <c r="DY988" s="317">
        <f>RMDF!DY988</f>
        <v>0</v>
      </c>
      <c r="DZ988" s="318" t="str">
        <f>IF(DY988=0,"",_xlfn.XLOOKUP(DY988,StatePicklist!$1:$1,StatePicklist!$3:$3,"NA",0))</f>
        <v/>
      </c>
      <c r="EA988" s="297" t="str">
        <f ca="1">IF(RMDF!DZ988="", "", IF(ISNUMBER(MATCH(RMDF!DZ988, INDIRECT(DZ988), 0)), "OK", "Invalid"))</f>
        <v/>
      </c>
      <c r="EB988" s="281"/>
      <c r="EC988" s="281"/>
      <c r="ED988" s="281"/>
      <c r="EE988" s="281" t="b">
        <f>AND(RMDF!EH988&gt;=0, RMDF!EH988&lt;=1-SUM(RMDF!Z988,RMDF!AG988,RMDF!AN988,RMDF!AU988,RMDF!BB988,RMDF!BI988,RMDF!BP988,RMDF!BW988,RMDF!CD988,RMDF!CK988,RMDF!CR988,RMDF!CY988,RMDF!DF988,RMDF!DM988,RMDF!DT988,RMDF!EA988), RMDF!EH988=ROUND(RMDF!EH988,4))</f>
        <v>1</v>
      </c>
      <c r="EF988" s="317">
        <f>RMDF!EF988</f>
        <v>0</v>
      </c>
      <c r="EG988" s="318" t="str">
        <f>IF(EF988=0,"",_xlfn.XLOOKUP(EF988,StatePicklist!$1:$1,StatePicklist!$3:$3,"NA",0))</f>
        <v/>
      </c>
      <c r="EH988" s="297" t="str">
        <f ca="1">IF(RMDF!EG988="", "", IF(ISNUMBER(MATCH(RMDF!EG988, INDIRECT(EG988), 0)), "OK", "Invalid"))</f>
        <v/>
      </c>
      <c r="EI988" s="281"/>
      <c r="EJ988" s="281"/>
      <c r="EK988" s="281"/>
      <c r="EL988" s="281" t="b">
        <f>AND(RMDF!EO988&gt;=0, RMDF!EO988&lt;=1-SUM(RMDF!Z988,RMDF!AG988,RMDF!AN988,RMDF!AU988,RMDF!BB988,RMDF!BI988,RMDF!BP988,RMDF!BW988,RMDF!CD988,RMDF!CK988,RMDF!CR988,RMDF!CY988,RMDF!DF988,RMDF!DM988,RMDF!DT988,RMDF!EA988,RMDF!EH988), RMDF!EO988=ROUND(RMDF!EO988,4))</f>
        <v>1</v>
      </c>
      <c r="EM988" s="317">
        <f>RMDF!EM988</f>
        <v>0</v>
      </c>
      <c r="EN988" s="318" t="str">
        <f>IF(EM988=0,"",_xlfn.XLOOKUP(EM988,StatePicklist!$1:$1,StatePicklist!$3:$3,"NA",0))</f>
        <v/>
      </c>
      <c r="EO988" s="297" t="str">
        <f ca="1">IF(RMDF!EN988="", "", IF(ISNUMBER(MATCH(RMDF!EN988, INDIRECT(EN988), 0)), "OK", "Invalid"))</f>
        <v/>
      </c>
      <c r="EP988" s="281"/>
      <c r="EQ988" s="281"/>
      <c r="ER988" s="281"/>
      <c r="ES988" s="281" t="b">
        <f>AND(RMDF!EV988&gt;=0, RMDF!EV988&lt;=1-SUM(RMDF!Z988,RMDF!AG988,RMDF!AN988,RMDF!AU988,RMDF!BB988,RMDF!BI988,RMDF!BP988,RMDF!BW988,RMDF!CD988,RMDF!CK988,RMDF!CR988,RMDF!CY988,RMDF!DF988,RMDF!DM988,RMDF!DT988,RMDF!EA988,RMDF!EH988,RMDF!EO988), RMDF!EV988=ROUND(RMDF!EV988,4))</f>
        <v>1</v>
      </c>
      <c r="ET988" s="317">
        <f>RMDF!ET988</f>
        <v>0</v>
      </c>
      <c r="EU988" s="318" t="str">
        <f>IF(ET988=0,"",_xlfn.XLOOKUP(ET988,StatePicklist!$1:$1,StatePicklist!$3:$3,"NA",0))</f>
        <v/>
      </c>
      <c r="EV988" s="297" t="str">
        <f ca="1">IF(RMDF!EU988="", "", IF(ISNUMBER(MATCH(RMDF!EU988, INDIRECT(EU988), 0)), "OK", "Invalid"))</f>
        <v/>
      </c>
      <c r="EW988" s="281"/>
      <c r="EX988" s="281"/>
      <c r="EY988" s="281"/>
      <c r="EZ988" s="281" t="b">
        <f>AND(RMDF!FC988&gt;=0, RMDF!FC988&lt;=1-SUM(RMDF!Z988,RMDF!AG988,RMDF!AN988,RMDF!AU988,RMDF!BB988,RMDF!BI988,RMDF!BP988,RMDF!BW988,RMDF!CD988,RMDF!CK988,RMDF!CR988,RMDF!CY988,RMDF!DF988,RMDF!DM988,RMDF!DT988,RMDF!EA988,RMDF!EH988,RMDF!EO988,RMDF!EV988), RMDF!FC988=ROUND(RMDF!FC988,4))</f>
        <v>1</v>
      </c>
      <c r="FA988" s="317">
        <f>RMDF!FA988</f>
        <v>0</v>
      </c>
      <c r="FB988" s="318" t="str">
        <f>IF(FA988=0,"",_xlfn.XLOOKUP(FA988,StatePicklist!$1:$1,StatePicklist!$3:$3,"NA",0))</f>
        <v/>
      </c>
      <c r="FC988" s="297" t="str">
        <f ca="1">IF(RMDF!FB988="", "", IF(ISNUMBER(MATCH(RMDF!FB988, INDIRECT(FB988), 0)), "OK", "Invalid"))</f>
        <v/>
      </c>
    </row>
    <row r="989" spans="1:159" s="205" customFormat="1" ht="39.9" customHeight="1" x14ac:dyDescent="0.25">
      <c r="A989" s="206"/>
      <c r="B989" s="196"/>
      <c r="C989" s="197"/>
      <c r="D989" s="198"/>
      <c r="E989" s="199"/>
      <c r="F989" s="200"/>
      <c r="G989" s="201"/>
      <c r="H989" s="292"/>
      <c r="I989" s="305">
        <f>RMDF!I989</f>
        <v>0</v>
      </c>
      <c r="J989" s="305" t="str">
        <f>IF(I989=ProductCode!$B$30,"PDReclPost",IF(OR(I989=ProductCode!$C$30,I989=ProductCode!$E$30,I989=ProductCode!$G$30),"PDPreCon",IF(OR(I989=ProductCode!$D$30,I989=ProductCode!$F$30),"PDNotReclPost","")))</f>
        <v/>
      </c>
      <c r="K989" s="305" t="str">
        <f t="shared" si="51"/>
        <v/>
      </c>
      <c r="L989" s="289"/>
      <c r="M989" s="305" t="str">
        <f t="shared" si="51"/>
        <v/>
      </c>
      <c r="N989" s="289" t="b">
        <f>AND(RMDF!N989&gt;=0, RMDF!N989&lt;=1-RMDF!L989, RMDF!N989=ROUND(RMDF!N989,4))</f>
        <v>1</v>
      </c>
      <c r="O989" s="286" t="str">
        <f>IF(P989="","",IF(I989="","",IF(LEFT(I989,13)="Reclaimed pos",RawMaterialCode!$E$569,RawMaterialCode!$E$568)))</f>
        <v>Reclaimed pre-consumer mixed fibers (RM0578)</v>
      </c>
      <c r="P989" s="295">
        <f t="shared" si="52"/>
        <v>1</v>
      </c>
      <c r="Q989" s="202"/>
      <c r="R989" s="203"/>
      <c r="S989" s="204" t="str">
        <f t="shared" si="53"/>
        <v/>
      </c>
      <c r="T989" s="281"/>
      <c r="U989" s="281"/>
      <c r="V989" s="281"/>
      <c r="W989" s="281"/>
      <c r="X989" s="317">
        <f>RMDF!X989</f>
        <v>0</v>
      </c>
      <c r="Y989" s="318" t="str">
        <f>IF(X989=0,"",_xlfn.XLOOKUP(X989,StatePicklist!$1:$1,StatePicklist!$3:$3,"NA",0))</f>
        <v/>
      </c>
      <c r="Z989" s="297" t="str">
        <f ca="1">IF(RMDF!Y989="", "", IF(ISNUMBER(MATCH(RMDF!Y989, INDIRECT(Y989), 0)), "OK", "Invalid"))</f>
        <v/>
      </c>
      <c r="AA989" s="281"/>
      <c r="AB989" s="281"/>
      <c r="AC989" s="281"/>
      <c r="AD989" s="281" t="b">
        <f>AND(RMDF!AG989&gt;=0, RMDF!AG989&lt;=1-RMDF!Z989, RMDF!AG989=ROUND(RMDF!AG989,4))</f>
        <v>1</v>
      </c>
      <c r="AE989" s="317">
        <f>RMDF!AE989</f>
        <v>0</v>
      </c>
      <c r="AF989" s="318" t="str">
        <f>IF(AE989=0,"",_xlfn.XLOOKUP(AE989,StatePicklist!$1:$1,StatePicklist!$3:$3,"NA",0))</f>
        <v/>
      </c>
      <c r="AG989" s="297" t="str">
        <f ca="1">IF(RMDF!AF989="", "", IF(ISNUMBER(MATCH(RMDF!AF989, INDIRECT(AF989), 0)), "OK", "Invalid"))</f>
        <v/>
      </c>
      <c r="AH989" s="281"/>
      <c r="AI989" s="281"/>
      <c r="AJ989" s="281"/>
      <c r="AK989" s="281" t="b">
        <f>AND(RMDF!AN989&gt;=0, RMDF!AN989&lt;=1-SUM(RMDF!Z989,RMDF!AG989), RMDF!AN989=ROUND(RMDF!AN989,4))</f>
        <v>1</v>
      </c>
      <c r="AL989" s="317">
        <f>RMDF!AL989</f>
        <v>0</v>
      </c>
      <c r="AM989" s="318" t="str">
        <f>IF(AL989=0,"",_xlfn.XLOOKUP(AL989,StatePicklist!$1:$1,StatePicklist!$3:$3,"NA",0))</f>
        <v/>
      </c>
      <c r="AN989" s="297" t="str">
        <f ca="1">IF(RMDF!AM989="", "", IF(ISNUMBER(MATCH(RMDF!AM989, INDIRECT(AM989), 0)), "OK", "Invalid"))</f>
        <v/>
      </c>
      <c r="AO989" s="281"/>
      <c r="AP989" s="281"/>
      <c r="AQ989" s="281"/>
      <c r="AR989" s="281" t="b">
        <f>AND(RMDF!AU989&gt;=0, RMDF!AU989&lt;=1-SUM(RMDF!Z989,RMDF!AG989,RMDF!AN989), RMDF!AU989=ROUND(RMDF!AU989,4))</f>
        <v>1</v>
      </c>
      <c r="AS989" s="317">
        <f>RMDF!AS989</f>
        <v>0</v>
      </c>
      <c r="AT989" s="318" t="str">
        <f>IF(AS989=0,"",_xlfn.XLOOKUP(AS989,StatePicklist!$1:$1,StatePicklist!$3:$3,"NA",0))</f>
        <v/>
      </c>
      <c r="AU989" s="297" t="str">
        <f ca="1">IF(RMDF!AT989="", "", IF(ISNUMBER(MATCH(RMDF!AT989, INDIRECT(AT989), 0)), "OK", "Invalid"))</f>
        <v/>
      </c>
      <c r="AV989" s="281"/>
      <c r="AW989" s="281"/>
      <c r="AX989" s="281"/>
      <c r="AY989" s="281" t="b">
        <f>AND(RMDF!BB989&gt;=0, RMDF!BB989&lt;=1-SUM(RMDF!Z989,RMDF!AG989,RMDF!AN989,RMDF!AU989), RMDF!BB989=ROUND(RMDF!BB989,4))</f>
        <v>1</v>
      </c>
      <c r="AZ989" s="317">
        <f>RMDF!AZ989</f>
        <v>0</v>
      </c>
      <c r="BA989" s="318" t="str">
        <f>IF(AZ989=0,"",_xlfn.XLOOKUP(AZ989,StatePicklist!$1:$1,StatePicklist!$3:$3,"NA",0))</f>
        <v/>
      </c>
      <c r="BB989" s="297" t="str">
        <f ca="1">IF(RMDF!BA989="", "", IF(ISNUMBER(MATCH(RMDF!BA989, INDIRECT(BA989), 0)), "OK", "Invalid"))</f>
        <v/>
      </c>
      <c r="BC989" s="281"/>
      <c r="BD989" s="281"/>
      <c r="BE989" s="281"/>
      <c r="BF989" s="281" t="b">
        <f>AND(RMDF!BI989&gt;=0, RMDF!BI989&lt;=1-SUM(RMDF!Z989,RMDF!AG989,RMDF!AN989,RMDF!AU989,RMDF!BB989), RMDF!BI989=ROUND(RMDF!BI989,4))</f>
        <v>1</v>
      </c>
      <c r="BG989" s="317">
        <f>RMDF!BG989</f>
        <v>0</v>
      </c>
      <c r="BH989" s="318" t="str">
        <f>IF(BG989=0,"",_xlfn.XLOOKUP(BG989,StatePicklist!$1:$1,StatePicklist!$3:$3,"NA",0))</f>
        <v/>
      </c>
      <c r="BI989" s="297" t="str">
        <f ca="1">IF(RMDF!BH989="", "", IF(ISNUMBER(MATCH(RMDF!BH989, INDIRECT(BH989), 0)), "OK", "Invalid"))</f>
        <v/>
      </c>
      <c r="BJ989" s="281"/>
      <c r="BK989" s="281"/>
      <c r="BL989" s="281"/>
      <c r="BM989" s="281" t="b">
        <f>AND(RMDF!BP989&gt;=0, RMDF!BP989&lt;=1-SUM(RMDF!Z989,RMDF!AG989,RMDF!AN989,RMDF!AU989,RMDF!BB989,RMDF!BI989), RMDF!BP989=ROUND(RMDF!BP989,4))</f>
        <v>1</v>
      </c>
      <c r="BN989" s="317">
        <f>RMDF!BN989</f>
        <v>0</v>
      </c>
      <c r="BO989" s="318" t="str">
        <f>IF(BN989=0,"",_xlfn.XLOOKUP(BN989,StatePicklist!$1:$1,StatePicklist!$3:$3,"NA",0))</f>
        <v/>
      </c>
      <c r="BP989" s="297" t="str">
        <f ca="1">IF(RMDF!BO989="", "", IF(ISNUMBER(MATCH(RMDF!BO989, INDIRECT(BO989), 0)), "OK", "Invalid"))</f>
        <v/>
      </c>
      <c r="BQ989" s="281"/>
      <c r="BR989" s="281"/>
      <c r="BS989" s="281"/>
      <c r="BT989" s="281" t="b">
        <f>AND(RMDF!BW989&gt;=0, RMDF!BW989&lt;=1-SUM(RMDF!Z989,RMDF!AG989,RMDF!AN989,RMDF!AU989,RMDF!BB989,RMDF!BI989,RMDF!BP989), RMDF!BW989=ROUND(RMDF!BW989,4))</f>
        <v>1</v>
      </c>
      <c r="BU989" s="317">
        <f>RMDF!BU989</f>
        <v>0</v>
      </c>
      <c r="BV989" s="318" t="str">
        <f>IF(BU989=0,"",_xlfn.XLOOKUP(BU989,StatePicklist!$1:$1,StatePicklist!$3:$3,"NA",0))</f>
        <v/>
      </c>
      <c r="BW989" s="297" t="str">
        <f ca="1">IF(RMDF!BV989="", "", IF(ISNUMBER(MATCH(RMDF!BV989, INDIRECT(BV989), 0)), "OK", "Invalid"))</f>
        <v/>
      </c>
      <c r="BX989" s="281"/>
      <c r="BY989" s="281"/>
      <c r="BZ989" s="281"/>
      <c r="CA989" s="281" t="b">
        <f>AND(RMDF!CD989&gt;=0, RMDF!CD989&lt;=1-SUM(RMDF!Z989,RMDF!AG989,RMDF!AN989,RMDF!AU989,RMDF!BB989,RMDF!BI989,RMDF!BP989,RMDF!BW989), RMDF!CD989=ROUND(RMDF!CD989,4))</f>
        <v>1</v>
      </c>
      <c r="CB989" s="317">
        <f>RMDF!CB989</f>
        <v>0</v>
      </c>
      <c r="CC989" s="318" t="str">
        <f>IF(CB989=0,"",_xlfn.XLOOKUP(CB989,StatePicklist!$1:$1,StatePicklist!$3:$3,"NA",0))</f>
        <v/>
      </c>
      <c r="CD989" s="297" t="str">
        <f ca="1">IF(RMDF!CC989="", "", IF(ISNUMBER(MATCH(RMDF!CC989, INDIRECT(CC989), 0)), "OK", "Invalid"))</f>
        <v/>
      </c>
      <c r="CE989" s="281"/>
      <c r="CF989" s="281"/>
      <c r="CG989" s="281"/>
      <c r="CH989" s="281" t="b">
        <f>AND(RMDF!CK989&gt;=0, RMDF!CK989&lt;=1-SUM(RMDF!Z989,RMDF!AG989,RMDF!AN989,RMDF!AU989,RMDF!BB989,RMDF!BI989,RMDF!BP989,RMDF!BW989,RMDF!CD989), RMDF!CK989=ROUND(RMDF!CK989,4))</f>
        <v>1</v>
      </c>
      <c r="CI989" s="317">
        <f>RMDF!CI989</f>
        <v>0</v>
      </c>
      <c r="CJ989" s="318" t="str">
        <f>IF(CI989=0,"",_xlfn.XLOOKUP(CI989,StatePicklist!$1:$1,StatePicklist!$3:$3,"NA",0))</f>
        <v/>
      </c>
      <c r="CK989" s="297" t="str">
        <f ca="1">IF(RMDF!CJ989="", "", IF(ISNUMBER(MATCH(RMDF!CJ989, INDIRECT(CJ989), 0)), "OK", "Invalid"))</f>
        <v/>
      </c>
      <c r="CL989" s="281"/>
      <c r="CM989" s="281"/>
      <c r="CN989" s="281"/>
      <c r="CO989" s="281" t="b">
        <f>AND(RMDF!CR989&gt;=0, RMDF!CR989&lt;=1-SUM(RMDF!Z989,RMDF!AG989,RMDF!AN989,RMDF!AU989,RMDF!BB989,RMDF!BI989,RMDF!BP989,RMDF!BW989,RMDF!CD989,RMDF!CK989), RMDF!CR989=ROUND(RMDF!CR989,4))</f>
        <v>1</v>
      </c>
      <c r="CP989" s="317">
        <f>RMDF!CP989</f>
        <v>0</v>
      </c>
      <c r="CQ989" s="318" t="str">
        <f>IF(CP989=0,"",_xlfn.XLOOKUP(CP989,StatePicklist!$1:$1,StatePicklist!$3:$3,"NA",0))</f>
        <v/>
      </c>
      <c r="CR989" s="297" t="str">
        <f ca="1">IF(RMDF!CQ989="", "", IF(ISNUMBER(MATCH(RMDF!CQ989, INDIRECT(CQ989), 0)), "OK", "Invalid"))</f>
        <v/>
      </c>
      <c r="CS989" s="281"/>
      <c r="CT989" s="281"/>
      <c r="CU989" s="281"/>
      <c r="CV989" s="281" t="b">
        <f>AND(RMDF!CY989&gt;=0, RMDF!CY989&lt;=1-SUM(RMDF!Z989,RMDF!AG989,RMDF!AN989,RMDF!AU989,RMDF!BB989,RMDF!BI989,RMDF!BP989,RMDF!BW989,RMDF!CD989,RMDF!CK989,RMDF!CR989), RMDF!CY989=ROUND(RMDF!CY989,4))</f>
        <v>1</v>
      </c>
      <c r="CW989" s="317">
        <f>RMDF!CW989</f>
        <v>0</v>
      </c>
      <c r="CX989" s="318" t="str">
        <f>IF(CW989=0,"",_xlfn.XLOOKUP(CW989,StatePicklist!$1:$1,StatePicklist!$3:$3,"NA",0))</f>
        <v/>
      </c>
      <c r="CY989" s="297" t="str">
        <f ca="1">IF(RMDF!CX989="", "", IF(ISNUMBER(MATCH(RMDF!CX989, INDIRECT(CX989), 0)), "OK", "Invalid"))</f>
        <v/>
      </c>
      <c r="CZ989" s="281"/>
      <c r="DA989" s="281"/>
      <c r="DB989" s="281"/>
      <c r="DC989" s="281" t="b">
        <f>AND(RMDF!DF989&gt;=0, RMDF!DF989&lt;=1-SUM(RMDF!Z989,RMDF!AG989,RMDF!AN989,RMDF!AU989,RMDF!BB989,RMDF!BI989,RMDF!BP989,RMDF!BW989,RMDF!CD989,RMDF!CK989,RMDF!CR989,RMDF!CY989), RMDF!DF989=ROUND(RMDF!DF989,4))</f>
        <v>1</v>
      </c>
      <c r="DD989" s="317">
        <f>RMDF!DD989</f>
        <v>0</v>
      </c>
      <c r="DE989" s="318" t="str">
        <f>IF(DD989=0,"",_xlfn.XLOOKUP(DD989,StatePicklist!$1:$1,StatePicklist!$3:$3,"NA",0))</f>
        <v/>
      </c>
      <c r="DF989" s="297" t="str">
        <f ca="1">IF(RMDF!DE989="", "", IF(ISNUMBER(MATCH(RMDF!DE989, INDIRECT(DE989), 0)), "OK", "Invalid"))</f>
        <v/>
      </c>
      <c r="DG989" s="281"/>
      <c r="DH989" s="281"/>
      <c r="DI989" s="281"/>
      <c r="DJ989" s="281" t="b">
        <f>AND(RMDF!DM989&gt;=0, RMDF!DM989&lt;=1-SUM(RMDF!Z989,RMDF!AG989,RMDF!AN989,RMDF!AU989,RMDF!BB989,RMDF!BI989,RMDF!BP989,RMDF!BW989,RMDF!CD989,RMDF!CK989,RMDF!CR989,RMDF!CY989,RMDF!DF989), RMDF!DM989=ROUND(RMDF!DM989,4))</f>
        <v>1</v>
      </c>
      <c r="DK989" s="317">
        <f>RMDF!DK989</f>
        <v>0</v>
      </c>
      <c r="DL989" s="318" t="str">
        <f>IF(DK989=0,"",_xlfn.XLOOKUP(DK989,StatePicklist!$1:$1,StatePicklist!$3:$3,"NA",0))</f>
        <v/>
      </c>
      <c r="DM989" s="297" t="str">
        <f ca="1">IF(RMDF!DL989="", "", IF(ISNUMBER(MATCH(RMDF!DL989, INDIRECT(DL989), 0)), "OK", "Invalid"))</f>
        <v/>
      </c>
      <c r="DN989" s="281"/>
      <c r="DO989" s="281"/>
      <c r="DP989" s="281"/>
      <c r="DQ989" s="281" t="b">
        <f>AND(RMDF!DT989&gt;=0, RMDF!DT989&lt;=1-SUM(RMDF!Z989,RMDF!AG989,RMDF!AN989,RMDF!AU989,RMDF!BB989,RMDF!BI989,RMDF!BP989,RMDF!BW989,RMDF!CD989,RMDF!CK989,RMDF!CR989,RMDF!CY989,RMDF!DF989,RMDF!DM989), RMDF!DT989=ROUND(RMDF!DT989,4))</f>
        <v>1</v>
      </c>
      <c r="DR989" s="317">
        <f>RMDF!DR989</f>
        <v>0</v>
      </c>
      <c r="DS989" s="318" t="str">
        <f>IF(DR989=0,"",_xlfn.XLOOKUP(DR989,StatePicklist!$1:$1,StatePicklist!$3:$3,"NA",0))</f>
        <v/>
      </c>
      <c r="DT989" s="297" t="str">
        <f ca="1">IF(RMDF!DS989="", "", IF(ISNUMBER(MATCH(RMDF!DS989, INDIRECT(DS989), 0)), "OK", "Invalid"))</f>
        <v/>
      </c>
      <c r="DU989" s="281"/>
      <c r="DV989" s="281"/>
      <c r="DW989" s="281"/>
      <c r="DX989" s="281" t="b">
        <f>AND(RMDF!EA989&gt;=0, RMDF!EA989&lt;=1-SUM(RMDF!Z989,RMDF!AG989,RMDF!AN989,RMDF!AU989,RMDF!BB989,RMDF!BI989,RMDF!BP989,RMDF!BW989,RMDF!CD989,RMDF!CK989,RMDF!CR989,RMDF!CY989,RMDF!DF989,RMDF!DM989,RMDF!DT989), RMDF!EA989=ROUND(RMDF!EA989,4))</f>
        <v>1</v>
      </c>
      <c r="DY989" s="317">
        <f>RMDF!DY989</f>
        <v>0</v>
      </c>
      <c r="DZ989" s="318" t="str">
        <f>IF(DY989=0,"",_xlfn.XLOOKUP(DY989,StatePicklist!$1:$1,StatePicklist!$3:$3,"NA",0))</f>
        <v/>
      </c>
      <c r="EA989" s="297" t="str">
        <f ca="1">IF(RMDF!DZ989="", "", IF(ISNUMBER(MATCH(RMDF!DZ989, INDIRECT(DZ989), 0)), "OK", "Invalid"))</f>
        <v/>
      </c>
      <c r="EB989" s="281"/>
      <c r="EC989" s="281"/>
      <c r="ED989" s="281"/>
      <c r="EE989" s="281" t="b">
        <f>AND(RMDF!EH989&gt;=0, RMDF!EH989&lt;=1-SUM(RMDF!Z989,RMDF!AG989,RMDF!AN989,RMDF!AU989,RMDF!BB989,RMDF!BI989,RMDF!BP989,RMDF!BW989,RMDF!CD989,RMDF!CK989,RMDF!CR989,RMDF!CY989,RMDF!DF989,RMDF!DM989,RMDF!DT989,RMDF!EA989), RMDF!EH989=ROUND(RMDF!EH989,4))</f>
        <v>1</v>
      </c>
      <c r="EF989" s="317">
        <f>RMDF!EF989</f>
        <v>0</v>
      </c>
      <c r="EG989" s="318" t="str">
        <f>IF(EF989=0,"",_xlfn.XLOOKUP(EF989,StatePicklist!$1:$1,StatePicklist!$3:$3,"NA",0))</f>
        <v/>
      </c>
      <c r="EH989" s="297" t="str">
        <f ca="1">IF(RMDF!EG989="", "", IF(ISNUMBER(MATCH(RMDF!EG989, INDIRECT(EG989), 0)), "OK", "Invalid"))</f>
        <v/>
      </c>
      <c r="EI989" s="281"/>
      <c r="EJ989" s="281"/>
      <c r="EK989" s="281"/>
      <c r="EL989" s="281" t="b">
        <f>AND(RMDF!EO989&gt;=0, RMDF!EO989&lt;=1-SUM(RMDF!Z989,RMDF!AG989,RMDF!AN989,RMDF!AU989,RMDF!BB989,RMDF!BI989,RMDF!BP989,RMDF!BW989,RMDF!CD989,RMDF!CK989,RMDF!CR989,RMDF!CY989,RMDF!DF989,RMDF!DM989,RMDF!DT989,RMDF!EA989,RMDF!EH989), RMDF!EO989=ROUND(RMDF!EO989,4))</f>
        <v>1</v>
      </c>
      <c r="EM989" s="317">
        <f>RMDF!EM989</f>
        <v>0</v>
      </c>
      <c r="EN989" s="318" t="str">
        <f>IF(EM989=0,"",_xlfn.XLOOKUP(EM989,StatePicklist!$1:$1,StatePicklist!$3:$3,"NA",0))</f>
        <v/>
      </c>
      <c r="EO989" s="297" t="str">
        <f ca="1">IF(RMDF!EN989="", "", IF(ISNUMBER(MATCH(RMDF!EN989, INDIRECT(EN989), 0)), "OK", "Invalid"))</f>
        <v/>
      </c>
      <c r="EP989" s="281"/>
      <c r="EQ989" s="281"/>
      <c r="ER989" s="281"/>
      <c r="ES989" s="281" t="b">
        <f>AND(RMDF!EV989&gt;=0, RMDF!EV989&lt;=1-SUM(RMDF!Z989,RMDF!AG989,RMDF!AN989,RMDF!AU989,RMDF!BB989,RMDF!BI989,RMDF!BP989,RMDF!BW989,RMDF!CD989,RMDF!CK989,RMDF!CR989,RMDF!CY989,RMDF!DF989,RMDF!DM989,RMDF!DT989,RMDF!EA989,RMDF!EH989,RMDF!EO989), RMDF!EV989=ROUND(RMDF!EV989,4))</f>
        <v>1</v>
      </c>
      <c r="ET989" s="317">
        <f>RMDF!ET989</f>
        <v>0</v>
      </c>
      <c r="EU989" s="318" t="str">
        <f>IF(ET989=0,"",_xlfn.XLOOKUP(ET989,StatePicklist!$1:$1,StatePicklist!$3:$3,"NA",0))</f>
        <v/>
      </c>
      <c r="EV989" s="297" t="str">
        <f ca="1">IF(RMDF!EU989="", "", IF(ISNUMBER(MATCH(RMDF!EU989, INDIRECT(EU989), 0)), "OK", "Invalid"))</f>
        <v/>
      </c>
      <c r="EW989" s="281"/>
      <c r="EX989" s="281"/>
      <c r="EY989" s="281"/>
      <c r="EZ989" s="281" t="b">
        <f>AND(RMDF!FC989&gt;=0, RMDF!FC989&lt;=1-SUM(RMDF!Z989,RMDF!AG989,RMDF!AN989,RMDF!AU989,RMDF!BB989,RMDF!BI989,RMDF!BP989,RMDF!BW989,RMDF!CD989,RMDF!CK989,RMDF!CR989,RMDF!CY989,RMDF!DF989,RMDF!DM989,RMDF!DT989,RMDF!EA989,RMDF!EH989,RMDF!EO989,RMDF!EV989), RMDF!FC989=ROUND(RMDF!FC989,4))</f>
        <v>1</v>
      </c>
      <c r="FA989" s="317">
        <f>RMDF!FA989</f>
        <v>0</v>
      </c>
      <c r="FB989" s="318" t="str">
        <f>IF(FA989=0,"",_xlfn.XLOOKUP(FA989,StatePicklist!$1:$1,StatePicklist!$3:$3,"NA",0))</f>
        <v/>
      </c>
      <c r="FC989" s="297" t="str">
        <f ca="1">IF(RMDF!FB989="", "", IF(ISNUMBER(MATCH(RMDF!FB989, INDIRECT(FB989), 0)), "OK", "Invalid"))</f>
        <v/>
      </c>
    </row>
    <row r="990" spans="1:159" s="205" customFormat="1" ht="39.9" customHeight="1" x14ac:dyDescent="0.25">
      <c r="A990" s="206"/>
      <c r="B990" s="196"/>
      <c r="C990" s="197"/>
      <c r="D990" s="198"/>
      <c r="E990" s="199"/>
      <c r="F990" s="200"/>
      <c r="G990" s="201"/>
      <c r="H990" s="292"/>
      <c r="I990" s="305">
        <f>RMDF!I990</f>
        <v>0</v>
      </c>
      <c r="J990" s="305" t="str">
        <f>IF(I990=ProductCode!$B$30,"PDReclPost",IF(OR(I990=ProductCode!$C$30,I990=ProductCode!$E$30,I990=ProductCode!$G$30),"PDPreCon",IF(OR(I990=ProductCode!$D$30,I990=ProductCode!$F$30),"PDNotReclPost","")))</f>
        <v/>
      </c>
      <c r="K990" s="305" t="str">
        <f t="shared" si="51"/>
        <v/>
      </c>
      <c r="L990" s="289"/>
      <c r="M990" s="305" t="str">
        <f t="shared" si="51"/>
        <v/>
      </c>
      <c r="N990" s="289" t="b">
        <f>AND(RMDF!N990&gt;=0, RMDF!N990&lt;=1-RMDF!L990, RMDF!N990=ROUND(RMDF!N990,4))</f>
        <v>1</v>
      </c>
      <c r="O990" s="286" t="str">
        <f>IF(P990="","",IF(I990="","",IF(LEFT(I990,13)="Reclaimed pos",RawMaterialCode!$E$569,RawMaterialCode!$E$568)))</f>
        <v>Reclaimed pre-consumer mixed fibers (RM0578)</v>
      </c>
      <c r="P990" s="295">
        <f t="shared" si="52"/>
        <v>1</v>
      </c>
      <c r="Q990" s="202"/>
      <c r="R990" s="203"/>
      <c r="S990" s="204" t="str">
        <f t="shared" si="53"/>
        <v/>
      </c>
      <c r="T990" s="281"/>
      <c r="U990" s="281"/>
      <c r="V990" s="281"/>
      <c r="W990" s="281"/>
      <c r="X990" s="317">
        <f>RMDF!X990</f>
        <v>0</v>
      </c>
      <c r="Y990" s="318" t="str">
        <f>IF(X990=0,"",_xlfn.XLOOKUP(X990,StatePicklist!$1:$1,StatePicklist!$3:$3,"NA",0))</f>
        <v/>
      </c>
      <c r="Z990" s="297" t="str">
        <f ca="1">IF(RMDF!Y990="", "", IF(ISNUMBER(MATCH(RMDF!Y990, INDIRECT(Y990), 0)), "OK", "Invalid"))</f>
        <v/>
      </c>
      <c r="AA990" s="281"/>
      <c r="AB990" s="281"/>
      <c r="AC990" s="281"/>
      <c r="AD990" s="281" t="b">
        <f>AND(RMDF!AG990&gt;=0, RMDF!AG990&lt;=1-RMDF!Z990, RMDF!AG990=ROUND(RMDF!AG990,4))</f>
        <v>1</v>
      </c>
      <c r="AE990" s="317">
        <f>RMDF!AE990</f>
        <v>0</v>
      </c>
      <c r="AF990" s="318" t="str">
        <f>IF(AE990=0,"",_xlfn.XLOOKUP(AE990,StatePicklist!$1:$1,StatePicklist!$3:$3,"NA",0))</f>
        <v/>
      </c>
      <c r="AG990" s="297" t="str">
        <f ca="1">IF(RMDF!AF990="", "", IF(ISNUMBER(MATCH(RMDF!AF990, INDIRECT(AF990), 0)), "OK", "Invalid"))</f>
        <v/>
      </c>
      <c r="AH990" s="281"/>
      <c r="AI990" s="281"/>
      <c r="AJ990" s="281"/>
      <c r="AK990" s="281" t="b">
        <f>AND(RMDF!AN990&gt;=0, RMDF!AN990&lt;=1-SUM(RMDF!Z990,RMDF!AG990), RMDF!AN990=ROUND(RMDF!AN990,4))</f>
        <v>1</v>
      </c>
      <c r="AL990" s="317">
        <f>RMDF!AL990</f>
        <v>0</v>
      </c>
      <c r="AM990" s="318" t="str">
        <f>IF(AL990=0,"",_xlfn.XLOOKUP(AL990,StatePicklist!$1:$1,StatePicklist!$3:$3,"NA",0))</f>
        <v/>
      </c>
      <c r="AN990" s="297" t="str">
        <f ca="1">IF(RMDF!AM990="", "", IF(ISNUMBER(MATCH(RMDF!AM990, INDIRECT(AM990), 0)), "OK", "Invalid"))</f>
        <v/>
      </c>
      <c r="AO990" s="281"/>
      <c r="AP990" s="281"/>
      <c r="AQ990" s="281"/>
      <c r="AR990" s="281" t="b">
        <f>AND(RMDF!AU990&gt;=0, RMDF!AU990&lt;=1-SUM(RMDF!Z990,RMDF!AG990,RMDF!AN990), RMDF!AU990=ROUND(RMDF!AU990,4))</f>
        <v>1</v>
      </c>
      <c r="AS990" s="317">
        <f>RMDF!AS990</f>
        <v>0</v>
      </c>
      <c r="AT990" s="318" t="str">
        <f>IF(AS990=0,"",_xlfn.XLOOKUP(AS990,StatePicklist!$1:$1,StatePicklist!$3:$3,"NA",0))</f>
        <v/>
      </c>
      <c r="AU990" s="297" t="str">
        <f ca="1">IF(RMDF!AT990="", "", IF(ISNUMBER(MATCH(RMDF!AT990, INDIRECT(AT990), 0)), "OK", "Invalid"))</f>
        <v/>
      </c>
      <c r="AV990" s="281"/>
      <c r="AW990" s="281"/>
      <c r="AX990" s="281"/>
      <c r="AY990" s="281" t="b">
        <f>AND(RMDF!BB990&gt;=0, RMDF!BB990&lt;=1-SUM(RMDF!Z990,RMDF!AG990,RMDF!AN990,RMDF!AU990), RMDF!BB990=ROUND(RMDF!BB990,4))</f>
        <v>1</v>
      </c>
      <c r="AZ990" s="317">
        <f>RMDF!AZ990</f>
        <v>0</v>
      </c>
      <c r="BA990" s="318" t="str">
        <f>IF(AZ990=0,"",_xlfn.XLOOKUP(AZ990,StatePicklist!$1:$1,StatePicklist!$3:$3,"NA",0))</f>
        <v/>
      </c>
      <c r="BB990" s="297" t="str">
        <f ca="1">IF(RMDF!BA990="", "", IF(ISNUMBER(MATCH(RMDF!BA990, INDIRECT(BA990), 0)), "OK", "Invalid"))</f>
        <v/>
      </c>
      <c r="BC990" s="281"/>
      <c r="BD990" s="281"/>
      <c r="BE990" s="281"/>
      <c r="BF990" s="281" t="b">
        <f>AND(RMDF!BI990&gt;=0, RMDF!BI990&lt;=1-SUM(RMDF!Z990,RMDF!AG990,RMDF!AN990,RMDF!AU990,RMDF!BB990), RMDF!BI990=ROUND(RMDF!BI990,4))</f>
        <v>1</v>
      </c>
      <c r="BG990" s="317">
        <f>RMDF!BG990</f>
        <v>0</v>
      </c>
      <c r="BH990" s="318" t="str">
        <f>IF(BG990=0,"",_xlfn.XLOOKUP(BG990,StatePicklist!$1:$1,StatePicklist!$3:$3,"NA",0))</f>
        <v/>
      </c>
      <c r="BI990" s="297" t="str">
        <f ca="1">IF(RMDF!BH990="", "", IF(ISNUMBER(MATCH(RMDF!BH990, INDIRECT(BH990), 0)), "OK", "Invalid"))</f>
        <v/>
      </c>
      <c r="BJ990" s="281"/>
      <c r="BK990" s="281"/>
      <c r="BL990" s="281"/>
      <c r="BM990" s="281" t="b">
        <f>AND(RMDF!BP990&gt;=0, RMDF!BP990&lt;=1-SUM(RMDF!Z990,RMDF!AG990,RMDF!AN990,RMDF!AU990,RMDF!BB990,RMDF!BI990), RMDF!BP990=ROUND(RMDF!BP990,4))</f>
        <v>1</v>
      </c>
      <c r="BN990" s="317">
        <f>RMDF!BN990</f>
        <v>0</v>
      </c>
      <c r="BO990" s="318" t="str">
        <f>IF(BN990=0,"",_xlfn.XLOOKUP(BN990,StatePicklist!$1:$1,StatePicklist!$3:$3,"NA",0))</f>
        <v/>
      </c>
      <c r="BP990" s="297" t="str">
        <f ca="1">IF(RMDF!BO990="", "", IF(ISNUMBER(MATCH(RMDF!BO990, INDIRECT(BO990), 0)), "OK", "Invalid"))</f>
        <v/>
      </c>
      <c r="BQ990" s="281"/>
      <c r="BR990" s="281"/>
      <c r="BS990" s="281"/>
      <c r="BT990" s="281" t="b">
        <f>AND(RMDF!BW990&gt;=0, RMDF!BW990&lt;=1-SUM(RMDF!Z990,RMDF!AG990,RMDF!AN990,RMDF!AU990,RMDF!BB990,RMDF!BI990,RMDF!BP990), RMDF!BW990=ROUND(RMDF!BW990,4))</f>
        <v>1</v>
      </c>
      <c r="BU990" s="317">
        <f>RMDF!BU990</f>
        <v>0</v>
      </c>
      <c r="BV990" s="318" t="str">
        <f>IF(BU990=0,"",_xlfn.XLOOKUP(BU990,StatePicklist!$1:$1,StatePicklist!$3:$3,"NA",0))</f>
        <v/>
      </c>
      <c r="BW990" s="297" t="str">
        <f ca="1">IF(RMDF!BV990="", "", IF(ISNUMBER(MATCH(RMDF!BV990, INDIRECT(BV990), 0)), "OK", "Invalid"))</f>
        <v/>
      </c>
      <c r="BX990" s="281"/>
      <c r="BY990" s="281"/>
      <c r="BZ990" s="281"/>
      <c r="CA990" s="281" t="b">
        <f>AND(RMDF!CD990&gt;=0, RMDF!CD990&lt;=1-SUM(RMDF!Z990,RMDF!AG990,RMDF!AN990,RMDF!AU990,RMDF!BB990,RMDF!BI990,RMDF!BP990,RMDF!BW990), RMDF!CD990=ROUND(RMDF!CD990,4))</f>
        <v>1</v>
      </c>
      <c r="CB990" s="317">
        <f>RMDF!CB990</f>
        <v>0</v>
      </c>
      <c r="CC990" s="318" t="str">
        <f>IF(CB990=0,"",_xlfn.XLOOKUP(CB990,StatePicklist!$1:$1,StatePicklist!$3:$3,"NA",0))</f>
        <v/>
      </c>
      <c r="CD990" s="297" t="str">
        <f ca="1">IF(RMDF!CC990="", "", IF(ISNUMBER(MATCH(RMDF!CC990, INDIRECT(CC990), 0)), "OK", "Invalid"))</f>
        <v/>
      </c>
      <c r="CE990" s="281"/>
      <c r="CF990" s="281"/>
      <c r="CG990" s="281"/>
      <c r="CH990" s="281" t="b">
        <f>AND(RMDF!CK990&gt;=0, RMDF!CK990&lt;=1-SUM(RMDF!Z990,RMDF!AG990,RMDF!AN990,RMDF!AU990,RMDF!BB990,RMDF!BI990,RMDF!BP990,RMDF!BW990,RMDF!CD990), RMDF!CK990=ROUND(RMDF!CK990,4))</f>
        <v>1</v>
      </c>
      <c r="CI990" s="317">
        <f>RMDF!CI990</f>
        <v>0</v>
      </c>
      <c r="CJ990" s="318" t="str">
        <f>IF(CI990=0,"",_xlfn.XLOOKUP(CI990,StatePicklist!$1:$1,StatePicklist!$3:$3,"NA",0))</f>
        <v/>
      </c>
      <c r="CK990" s="297" t="str">
        <f ca="1">IF(RMDF!CJ990="", "", IF(ISNUMBER(MATCH(RMDF!CJ990, INDIRECT(CJ990), 0)), "OK", "Invalid"))</f>
        <v/>
      </c>
      <c r="CL990" s="281"/>
      <c r="CM990" s="281"/>
      <c r="CN990" s="281"/>
      <c r="CO990" s="281" t="b">
        <f>AND(RMDF!CR990&gt;=0, RMDF!CR990&lt;=1-SUM(RMDF!Z990,RMDF!AG990,RMDF!AN990,RMDF!AU990,RMDF!BB990,RMDF!BI990,RMDF!BP990,RMDF!BW990,RMDF!CD990,RMDF!CK990), RMDF!CR990=ROUND(RMDF!CR990,4))</f>
        <v>1</v>
      </c>
      <c r="CP990" s="317">
        <f>RMDF!CP990</f>
        <v>0</v>
      </c>
      <c r="CQ990" s="318" t="str">
        <f>IF(CP990=0,"",_xlfn.XLOOKUP(CP990,StatePicklist!$1:$1,StatePicklist!$3:$3,"NA",0))</f>
        <v/>
      </c>
      <c r="CR990" s="297" t="str">
        <f ca="1">IF(RMDF!CQ990="", "", IF(ISNUMBER(MATCH(RMDF!CQ990, INDIRECT(CQ990), 0)), "OK", "Invalid"))</f>
        <v/>
      </c>
      <c r="CS990" s="281"/>
      <c r="CT990" s="281"/>
      <c r="CU990" s="281"/>
      <c r="CV990" s="281" t="b">
        <f>AND(RMDF!CY990&gt;=0, RMDF!CY990&lt;=1-SUM(RMDF!Z990,RMDF!AG990,RMDF!AN990,RMDF!AU990,RMDF!BB990,RMDF!BI990,RMDF!BP990,RMDF!BW990,RMDF!CD990,RMDF!CK990,RMDF!CR990), RMDF!CY990=ROUND(RMDF!CY990,4))</f>
        <v>1</v>
      </c>
      <c r="CW990" s="317">
        <f>RMDF!CW990</f>
        <v>0</v>
      </c>
      <c r="CX990" s="318" t="str">
        <f>IF(CW990=0,"",_xlfn.XLOOKUP(CW990,StatePicklist!$1:$1,StatePicklist!$3:$3,"NA",0))</f>
        <v/>
      </c>
      <c r="CY990" s="297" t="str">
        <f ca="1">IF(RMDF!CX990="", "", IF(ISNUMBER(MATCH(RMDF!CX990, INDIRECT(CX990), 0)), "OK", "Invalid"))</f>
        <v/>
      </c>
      <c r="CZ990" s="281"/>
      <c r="DA990" s="281"/>
      <c r="DB990" s="281"/>
      <c r="DC990" s="281" t="b">
        <f>AND(RMDF!DF990&gt;=0, RMDF!DF990&lt;=1-SUM(RMDF!Z990,RMDF!AG990,RMDF!AN990,RMDF!AU990,RMDF!BB990,RMDF!BI990,RMDF!BP990,RMDF!BW990,RMDF!CD990,RMDF!CK990,RMDF!CR990,RMDF!CY990), RMDF!DF990=ROUND(RMDF!DF990,4))</f>
        <v>1</v>
      </c>
      <c r="DD990" s="317">
        <f>RMDF!DD990</f>
        <v>0</v>
      </c>
      <c r="DE990" s="318" t="str">
        <f>IF(DD990=0,"",_xlfn.XLOOKUP(DD990,StatePicklist!$1:$1,StatePicklist!$3:$3,"NA",0))</f>
        <v/>
      </c>
      <c r="DF990" s="297" t="str">
        <f ca="1">IF(RMDF!DE990="", "", IF(ISNUMBER(MATCH(RMDF!DE990, INDIRECT(DE990), 0)), "OK", "Invalid"))</f>
        <v/>
      </c>
      <c r="DG990" s="281"/>
      <c r="DH990" s="281"/>
      <c r="DI990" s="281"/>
      <c r="DJ990" s="281" t="b">
        <f>AND(RMDF!DM990&gt;=0, RMDF!DM990&lt;=1-SUM(RMDF!Z990,RMDF!AG990,RMDF!AN990,RMDF!AU990,RMDF!BB990,RMDF!BI990,RMDF!BP990,RMDF!BW990,RMDF!CD990,RMDF!CK990,RMDF!CR990,RMDF!CY990,RMDF!DF990), RMDF!DM990=ROUND(RMDF!DM990,4))</f>
        <v>1</v>
      </c>
      <c r="DK990" s="317">
        <f>RMDF!DK990</f>
        <v>0</v>
      </c>
      <c r="DL990" s="318" t="str">
        <f>IF(DK990=0,"",_xlfn.XLOOKUP(DK990,StatePicklist!$1:$1,StatePicklist!$3:$3,"NA",0))</f>
        <v/>
      </c>
      <c r="DM990" s="297" t="str">
        <f ca="1">IF(RMDF!DL990="", "", IF(ISNUMBER(MATCH(RMDF!DL990, INDIRECT(DL990), 0)), "OK", "Invalid"))</f>
        <v/>
      </c>
      <c r="DN990" s="281"/>
      <c r="DO990" s="281"/>
      <c r="DP990" s="281"/>
      <c r="DQ990" s="281" t="b">
        <f>AND(RMDF!DT990&gt;=0, RMDF!DT990&lt;=1-SUM(RMDF!Z990,RMDF!AG990,RMDF!AN990,RMDF!AU990,RMDF!BB990,RMDF!BI990,RMDF!BP990,RMDF!BW990,RMDF!CD990,RMDF!CK990,RMDF!CR990,RMDF!CY990,RMDF!DF990,RMDF!DM990), RMDF!DT990=ROUND(RMDF!DT990,4))</f>
        <v>1</v>
      </c>
      <c r="DR990" s="317">
        <f>RMDF!DR990</f>
        <v>0</v>
      </c>
      <c r="DS990" s="318" t="str">
        <f>IF(DR990=0,"",_xlfn.XLOOKUP(DR990,StatePicklist!$1:$1,StatePicklist!$3:$3,"NA",0))</f>
        <v/>
      </c>
      <c r="DT990" s="297" t="str">
        <f ca="1">IF(RMDF!DS990="", "", IF(ISNUMBER(MATCH(RMDF!DS990, INDIRECT(DS990), 0)), "OK", "Invalid"))</f>
        <v/>
      </c>
      <c r="DU990" s="281"/>
      <c r="DV990" s="281"/>
      <c r="DW990" s="281"/>
      <c r="DX990" s="281" t="b">
        <f>AND(RMDF!EA990&gt;=0, RMDF!EA990&lt;=1-SUM(RMDF!Z990,RMDF!AG990,RMDF!AN990,RMDF!AU990,RMDF!BB990,RMDF!BI990,RMDF!BP990,RMDF!BW990,RMDF!CD990,RMDF!CK990,RMDF!CR990,RMDF!CY990,RMDF!DF990,RMDF!DM990,RMDF!DT990), RMDF!EA990=ROUND(RMDF!EA990,4))</f>
        <v>1</v>
      </c>
      <c r="DY990" s="317">
        <f>RMDF!DY990</f>
        <v>0</v>
      </c>
      <c r="DZ990" s="318" t="str">
        <f>IF(DY990=0,"",_xlfn.XLOOKUP(DY990,StatePicklist!$1:$1,StatePicklist!$3:$3,"NA",0))</f>
        <v/>
      </c>
      <c r="EA990" s="297" t="str">
        <f ca="1">IF(RMDF!DZ990="", "", IF(ISNUMBER(MATCH(RMDF!DZ990, INDIRECT(DZ990), 0)), "OK", "Invalid"))</f>
        <v/>
      </c>
      <c r="EB990" s="281"/>
      <c r="EC990" s="281"/>
      <c r="ED990" s="281"/>
      <c r="EE990" s="281" t="b">
        <f>AND(RMDF!EH990&gt;=0, RMDF!EH990&lt;=1-SUM(RMDF!Z990,RMDF!AG990,RMDF!AN990,RMDF!AU990,RMDF!BB990,RMDF!BI990,RMDF!BP990,RMDF!BW990,RMDF!CD990,RMDF!CK990,RMDF!CR990,RMDF!CY990,RMDF!DF990,RMDF!DM990,RMDF!DT990,RMDF!EA990), RMDF!EH990=ROUND(RMDF!EH990,4))</f>
        <v>1</v>
      </c>
      <c r="EF990" s="317">
        <f>RMDF!EF990</f>
        <v>0</v>
      </c>
      <c r="EG990" s="318" t="str">
        <f>IF(EF990=0,"",_xlfn.XLOOKUP(EF990,StatePicklist!$1:$1,StatePicklist!$3:$3,"NA",0))</f>
        <v/>
      </c>
      <c r="EH990" s="297" t="str">
        <f ca="1">IF(RMDF!EG990="", "", IF(ISNUMBER(MATCH(RMDF!EG990, INDIRECT(EG990), 0)), "OK", "Invalid"))</f>
        <v/>
      </c>
      <c r="EI990" s="281"/>
      <c r="EJ990" s="281"/>
      <c r="EK990" s="281"/>
      <c r="EL990" s="281" t="b">
        <f>AND(RMDF!EO990&gt;=0, RMDF!EO990&lt;=1-SUM(RMDF!Z990,RMDF!AG990,RMDF!AN990,RMDF!AU990,RMDF!BB990,RMDF!BI990,RMDF!BP990,RMDF!BW990,RMDF!CD990,RMDF!CK990,RMDF!CR990,RMDF!CY990,RMDF!DF990,RMDF!DM990,RMDF!DT990,RMDF!EA990,RMDF!EH990), RMDF!EO990=ROUND(RMDF!EO990,4))</f>
        <v>1</v>
      </c>
      <c r="EM990" s="317">
        <f>RMDF!EM990</f>
        <v>0</v>
      </c>
      <c r="EN990" s="318" t="str">
        <f>IF(EM990=0,"",_xlfn.XLOOKUP(EM990,StatePicklist!$1:$1,StatePicklist!$3:$3,"NA",0))</f>
        <v/>
      </c>
      <c r="EO990" s="297" t="str">
        <f ca="1">IF(RMDF!EN990="", "", IF(ISNUMBER(MATCH(RMDF!EN990, INDIRECT(EN990), 0)), "OK", "Invalid"))</f>
        <v/>
      </c>
      <c r="EP990" s="281"/>
      <c r="EQ990" s="281"/>
      <c r="ER990" s="281"/>
      <c r="ES990" s="281" t="b">
        <f>AND(RMDF!EV990&gt;=0, RMDF!EV990&lt;=1-SUM(RMDF!Z990,RMDF!AG990,RMDF!AN990,RMDF!AU990,RMDF!BB990,RMDF!BI990,RMDF!BP990,RMDF!BW990,RMDF!CD990,RMDF!CK990,RMDF!CR990,RMDF!CY990,RMDF!DF990,RMDF!DM990,RMDF!DT990,RMDF!EA990,RMDF!EH990,RMDF!EO990), RMDF!EV990=ROUND(RMDF!EV990,4))</f>
        <v>1</v>
      </c>
      <c r="ET990" s="317">
        <f>RMDF!ET990</f>
        <v>0</v>
      </c>
      <c r="EU990" s="318" t="str">
        <f>IF(ET990=0,"",_xlfn.XLOOKUP(ET990,StatePicklist!$1:$1,StatePicklist!$3:$3,"NA",0))</f>
        <v/>
      </c>
      <c r="EV990" s="297" t="str">
        <f ca="1">IF(RMDF!EU990="", "", IF(ISNUMBER(MATCH(RMDF!EU990, INDIRECT(EU990), 0)), "OK", "Invalid"))</f>
        <v/>
      </c>
      <c r="EW990" s="281"/>
      <c r="EX990" s="281"/>
      <c r="EY990" s="281"/>
      <c r="EZ990" s="281" t="b">
        <f>AND(RMDF!FC990&gt;=0, RMDF!FC990&lt;=1-SUM(RMDF!Z990,RMDF!AG990,RMDF!AN990,RMDF!AU990,RMDF!BB990,RMDF!BI990,RMDF!BP990,RMDF!BW990,RMDF!CD990,RMDF!CK990,RMDF!CR990,RMDF!CY990,RMDF!DF990,RMDF!DM990,RMDF!DT990,RMDF!EA990,RMDF!EH990,RMDF!EO990,RMDF!EV990), RMDF!FC990=ROUND(RMDF!FC990,4))</f>
        <v>1</v>
      </c>
      <c r="FA990" s="317">
        <f>RMDF!FA990</f>
        <v>0</v>
      </c>
      <c r="FB990" s="318" t="str">
        <f>IF(FA990=0,"",_xlfn.XLOOKUP(FA990,StatePicklist!$1:$1,StatePicklist!$3:$3,"NA",0))</f>
        <v/>
      </c>
      <c r="FC990" s="297" t="str">
        <f ca="1">IF(RMDF!FB990="", "", IF(ISNUMBER(MATCH(RMDF!FB990, INDIRECT(FB990), 0)), "OK", "Invalid"))</f>
        <v/>
      </c>
    </row>
    <row r="991" spans="1:159" s="205" customFormat="1" ht="39.9" customHeight="1" x14ac:dyDescent="0.25">
      <c r="A991" s="206"/>
      <c r="B991" s="196"/>
      <c r="C991" s="197"/>
      <c r="D991" s="198"/>
      <c r="E991" s="199"/>
      <c r="F991" s="200"/>
      <c r="G991" s="201"/>
      <c r="H991" s="292"/>
      <c r="I991" s="305">
        <f>RMDF!I991</f>
        <v>0</v>
      </c>
      <c r="J991" s="305" t="str">
        <f>IF(I991=ProductCode!$B$30,"PDReclPost",IF(OR(I991=ProductCode!$C$30,I991=ProductCode!$E$30,I991=ProductCode!$G$30),"PDPreCon",IF(OR(I991=ProductCode!$D$30,I991=ProductCode!$F$30),"PDNotReclPost","")))</f>
        <v/>
      </c>
      <c r="K991" s="305" t="str">
        <f t="shared" si="51"/>
        <v/>
      </c>
      <c r="L991" s="289"/>
      <c r="M991" s="305" t="str">
        <f t="shared" si="51"/>
        <v/>
      </c>
      <c r="N991" s="289" t="b">
        <f>AND(RMDF!N991&gt;=0, RMDF!N991&lt;=1-RMDF!L991, RMDF!N991=ROUND(RMDF!N991,4))</f>
        <v>1</v>
      </c>
      <c r="O991" s="286" t="str">
        <f>IF(P991="","",IF(I991="","",IF(LEFT(I991,13)="Reclaimed pos",RawMaterialCode!$E$569,RawMaterialCode!$E$568)))</f>
        <v>Reclaimed pre-consumer mixed fibers (RM0578)</v>
      </c>
      <c r="P991" s="295">
        <f t="shared" si="52"/>
        <v>1</v>
      </c>
      <c r="Q991" s="202"/>
      <c r="R991" s="203"/>
      <c r="S991" s="204" t="str">
        <f t="shared" si="53"/>
        <v/>
      </c>
      <c r="T991" s="281"/>
      <c r="U991" s="281"/>
      <c r="V991" s="281"/>
      <c r="W991" s="281"/>
      <c r="X991" s="317">
        <f>RMDF!X991</f>
        <v>0</v>
      </c>
      <c r="Y991" s="318" t="str">
        <f>IF(X991=0,"",_xlfn.XLOOKUP(X991,StatePicklist!$1:$1,StatePicklist!$3:$3,"NA",0))</f>
        <v/>
      </c>
      <c r="Z991" s="297" t="str">
        <f ca="1">IF(RMDF!Y991="", "", IF(ISNUMBER(MATCH(RMDF!Y991, INDIRECT(Y991), 0)), "OK", "Invalid"))</f>
        <v/>
      </c>
      <c r="AA991" s="281"/>
      <c r="AB991" s="281"/>
      <c r="AC991" s="281"/>
      <c r="AD991" s="281" t="b">
        <f>AND(RMDF!AG991&gt;=0, RMDF!AG991&lt;=1-RMDF!Z991, RMDF!AG991=ROUND(RMDF!AG991,4))</f>
        <v>1</v>
      </c>
      <c r="AE991" s="317">
        <f>RMDF!AE991</f>
        <v>0</v>
      </c>
      <c r="AF991" s="318" t="str">
        <f>IF(AE991=0,"",_xlfn.XLOOKUP(AE991,StatePicklist!$1:$1,StatePicklist!$3:$3,"NA",0))</f>
        <v/>
      </c>
      <c r="AG991" s="297" t="str">
        <f ca="1">IF(RMDF!AF991="", "", IF(ISNUMBER(MATCH(RMDF!AF991, INDIRECT(AF991), 0)), "OK", "Invalid"))</f>
        <v/>
      </c>
      <c r="AH991" s="281"/>
      <c r="AI991" s="281"/>
      <c r="AJ991" s="281"/>
      <c r="AK991" s="281" t="b">
        <f>AND(RMDF!AN991&gt;=0, RMDF!AN991&lt;=1-SUM(RMDF!Z991,RMDF!AG991), RMDF!AN991=ROUND(RMDF!AN991,4))</f>
        <v>1</v>
      </c>
      <c r="AL991" s="317">
        <f>RMDF!AL991</f>
        <v>0</v>
      </c>
      <c r="AM991" s="318" t="str">
        <f>IF(AL991=0,"",_xlfn.XLOOKUP(AL991,StatePicklist!$1:$1,StatePicklist!$3:$3,"NA",0))</f>
        <v/>
      </c>
      <c r="AN991" s="297" t="str">
        <f ca="1">IF(RMDF!AM991="", "", IF(ISNUMBER(MATCH(RMDF!AM991, INDIRECT(AM991), 0)), "OK", "Invalid"))</f>
        <v/>
      </c>
      <c r="AO991" s="281"/>
      <c r="AP991" s="281"/>
      <c r="AQ991" s="281"/>
      <c r="AR991" s="281" t="b">
        <f>AND(RMDF!AU991&gt;=0, RMDF!AU991&lt;=1-SUM(RMDF!Z991,RMDF!AG991,RMDF!AN991), RMDF!AU991=ROUND(RMDF!AU991,4))</f>
        <v>1</v>
      </c>
      <c r="AS991" s="317">
        <f>RMDF!AS991</f>
        <v>0</v>
      </c>
      <c r="AT991" s="318" t="str">
        <f>IF(AS991=0,"",_xlfn.XLOOKUP(AS991,StatePicklist!$1:$1,StatePicklist!$3:$3,"NA",0))</f>
        <v/>
      </c>
      <c r="AU991" s="297" t="str">
        <f ca="1">IF(RMDF!AT991="", "", IF(ISNUMBER(MATCH(RMDF!AT991, INDIRECT(AT991), 0)), "OK", "Invalid"))</f>
        <v/>
      </c>
      <c r="AV991" s="281"/>
      <c r="AW991" s="281"/>
      <c r="AX991" s="281"/>
      <c r="AY991" s="281" t="b">
        <f>AND(RMDF!BB991&gt;=0, RMDF!BB991&lt;=1-SUM(RMDF!Z991,RMDF!AG991,RMDF!AN991,RMDF!AU991), RMDF!BB991=ROUND(RMDF!BB991,4))</f>
        <v>1</v>
      </c>
      <c r="AZ991" s="317">
        <f>RMDF!AZ991</f>
        <v>0</v>
      </c>
      <c r="BA991" s="318" t="str">
        <f>IF(AZ991=0,"",_xlfn.XLOOKUP(AZ991,StatePicklist!$1:$1,StatePicklist!$3:$3,"NA",0))</f>
        <v/>
      </c>
      <c r="BB991" s="297" t="str">
        <f ca="1">IF(RMDF!BA991="", "", IF(ISNUMBER(MATCH(RMDF!BA991, INDIRECT(BA991), 0)), "OK", "Invalid"))</f>
        <v/>
      </c>
      <c r="BC991" s="281"/>
      <c r="BD991" s="281"/>
      <c r="BE991" s="281"/>
      <c r="BF991" s="281" t="b">
        <f>AND(RMDF!BI991&gt;=0, RMDF!BI991&lt;=1-SUM(RMDF!Z991,RMDF!AG991,RMDF!AN991,RMDF!AU991,RMDF!BB991), RMDF!BI991=ROUND(RMDF!BI991,4))</f>
        <v>1</v>
      </c>
      <c r="BG991" s="317">
        <f>RMDF!BG991</f>
        <v>0</v>
      </c>
      <c r="BH991" s="318" t="str">
        <f>IF(BG991=0,"",_xlfn.XLOOKUP(BG991,StatePicklist!$1:$1,StatePicklist!$3:$3,"NA",0))</f>
        <v/>
      </c>
      <c r="BI991" s="297" t="str">
        <f ca="1">IF(RMDF!BH991="", "", IF(ISNUMBER(MATCH(RMDF!BH991, INDIRECT(BH991), 0)), "OK", "Invalid"))</f>
        <v/>
      </c>
      <c r="BJ991" s="281"/>
      <c r="BK991" s="281"/>
      <c r="BL991" s="281"/>
      <c r="BM991" s="281" t="b">
        <f>AND(RMDF!BP991&gt;=0, RMDF!BP991&lt;=1-SUM(RMDF!Z991,RMDF!AG991,RMDF!AN991,RMDF!AU991,RMDF!BB991,RMDF!BI991), RMDF!BP991=ROUND(RMDF!BP991,4))</f>
        <v>1</v>
      </c>
      <c r="BN991" s="317">
        <f>RMDF!BN991</f>
        <v>0</v>
      </c>
      <c r="BO991" s="318" t="str">
        <f>IF(BN991=0,"",_xlfn.XLOOKUP(BN991,StatePicklist!$1:$1,StatePicklist!$3:$3,"NA",0))</f>
        <v/>
      </c>
      <c r="BP991" s="297" t="str">
        <f ca="1">IF(RMDF!BO991="", "", IF(ISNUMBER(MATCH(RMDF!BO991, INDIRECT(BO991), 0)), "OK", "Invalid"))</f>
        <v/>
      </c>
      <c r="BQ991" s="281"/>
      <c r="BR991" s="281"/>
      <c r="BS991" s="281"/>
      <c r="BT991" s="281" t="b">
        <f>AND(RMDF!BW991&gt;=0, RMDF!BW991&lt;=1-SUM(RMDF!Z991,RMDF!AG991,RMDF!AN991,RMDF!AU991,RMDF!BB991,RMDF!BI991,RMDF!BP991), RMDF!BW991=ROUND(RMDF!BW991,4))</f>
        <v>1</v>
      </c>
      <c r="BU991" s="317">
        <f>RMDF!BU991</f>
        <v>0</v>
      </c>
      <c r="BV991" s="318" t="str">
        <f>IF(BU991=0,"",_xlfn.XLOOKUP(BU991,StatePicklist!$1:$1,StatePicklist!$3:$3,"NA",0))</f>
        <v/>
      </c>
      <c r="BW991" s="297" t="str">
        <f ca="1">IF(RMDF!BV991="", "", IF(ISNUMBER(MATCH(RMDF!BV991, INDIRECT(BV991), 0)), "OK", "Invalid"))</f>
        <v/>
      </c>
      <c r="BX991" s="281"/>
      <c r="BY991" s="281"/>
      <c r="BZ991" s="281"/>
      <c r="CA991" s="281" t="b">
        <f>AND(RMDF!CD991&gt;=0, RMDF!CD991&lt;=1-SUM(RMDF!Z991,RMDF!AG991,RMDF!AN991,RMDF!AU991,RMDF!BB991,RMDF!BI991,RMDF!BP991,RMDF!BW991), RMDF!CD991=ROUND(RMDF!CD991,4))</f>
        <v>1</v>
      </c>
      <c r="CB991" s="317">
        <f>RMDF!CB991</f>
        <v>0</v>
      </c>
      <c r="CC991" s="318" t="str">
        <f>IF(CB991=0,"",_xlfn.XLOOKUP(CB991,StatePicklist!$1:$1,StatePicklist!$3:$3,"NA",0))</f>
        <v/>
      </c>
      <c r="CD991" s="297" t="str">
        <f ca="1">IF(RMDF!CC991="", "", IF(ISNUMBER(MATCH(RMDF!CC991, INDIRECT(CC991), 0)), "OK", "Invalid"))</f>
        <v/>
      </c>
      <c r="CE991" s="281"/>
      <c r="CF991" s="281"/>
      <c r="CG991" s="281"/>
      <c r="CH991" s="281" t="b">
        <f>AND(RMDF!CK991&gt;=0, RMDF!CK991&lt;=1-SUM(RMDF!Z991,RMDF!AG991,RMDF!AN991,RMDF!AU991,RMDF!BB991,RMDF!BI991,RMDF!BP991,RMDF!BW991,RMDF!CD991), RMDF!CK991=ROUND(RMDF!CK991,4))</f>
        <v>1</v>
      </c>
      <c r="CI991" s="317">
        <f>RMDF!CI991</f>
        <v>0</v>
      </c>
      <c r="CJ991" s="318" t="str">
        <f>IF(CI991=0,"",_xlfn.XLOOKUP(CI991,StatePicklist!$1:$1,StatePicklist!$3:$3,"NA",0))</f>
        <v/>
      </c>
      <c r="CK991" s="297" t="str">
        <f ca="1">IF(RMDF!CJ991="", "", IF(ISNUMBER(MATCH(RMDF!CJ991, INDIRECT(CJ991), 0)), "OK", "Invalid"))</f>
        <v/>
      </c>
      <c r="CL991" s="281"/>
      <c r="CM991" s="281"/>
      <c r="CN991" s="281"/>
      <c r="CO991" s="281" t="b">
        <f>AND(RMDF!CR991&gt;=0, RMDF!CR991&lt;=1-SUM(RMDF!Z991,RMDF!AG991,RMDF!AN991,RMDF!AU991,RMDF!BB991,RMDF!BI991,RMDF!BP991,RMDF!BW991,RMDF!CD991,RMDF!CK991), RMDF!CR991=ROUND(RMDF!CR991,4))</f>
        <v>1</v>
      </c>
      <c r="CP991" s="317">
        <f>RMDF!CP991</f>
        <v>0</v>
      </c>
      <c r="CQ991" s="318" t="str">
        <f>IF(CP991=0,"",_xlfn.XLOOKUP(CP991,StatePicklist!$1:$1,StatePicklist!$3:$3,"NA",0))</f>
        <v/>
      </c>
      <c r="CR991" s="297" t="str">
        <f ca="1">IF(RMDF!CQ991="", "", IF(ISNUMBER(MATCH(RMDF!CQ991, INDIRECT(CQ991), 0)), "OK", "Invalid"))</f>
        <v/>
      </c>
      <c r="CS991" s="281"/>
      <c r="CT991" s="281"/>
      <c r="CU991" s="281"/>
      <c r="CV991" s="281" t="b">
        <f>AND(RMDF!CY991&gt;=0, RMDF!CY991&lt;=1-SUM(RMDF!Z991,RMDF!AG991,RMDF!AN991,RMDF!AU991,RMDF!BB991,RMDF!BI991,RMDF!BP991,RMDF!BW991,RMDF!CD991,RMDF!CK991,RMDF!CR991), RMDF!CY991=ROUND(RMDF!CY991,4))</f>
        <v>1</v>
      </c>
      <c r="CW991" s="317">
        <f>RMDF!CW991</f>
        <v>0</v>
      </c>
      <c r="CX991" s="318" t="str">
        <f>IF(CW991=0,"",_xlfn.XLOOKUP(CW991,StatePicklist!$1:$1,StatePicklist!$3:$3,"NA",0))</f>
        <v/>
      </c>
      <c r="CY991" s="297" t="str">
        <f ca="1">IF(RMDF!CX991="", "", IF(ISNUMBER(MATCH(RMDF!CX991, INDIRECT(CX991), 0)), "OK", "Invalid"))</f>
        <v/>
      </c>
      <c r="CZ991" s="281"/>
      <c r="DA991" s="281"/>
      <c r="DB991" s="281"/>
      <c r="DC991" s="281" t="b">
        <f>AND(RMDF!DF991&gt;=0, RMDF!DF991&lt;=1-SUM(RMDF!Z991,RMDF!AG991,RMDF!AN991,RMDF!AU991,RMDF!BB991,RMDF!BI991,RMDF!BP991,RMDF!BW991,RMDF!CD991,RMDF!CK991,RMDF!CR991,RMDF!CY991), RMDF!DF991=ROUND(RMDF!DF991,4))</f>
        <v>1</v>
      </c>
      <c r="DD991" s="317">
        <f>RMDF!DD991</f>
        <v>0</v>
      </c>
      <c r="DE991" s="318" t="str">
        <f>IF(DD991=0,"",_xlfn.XLOOKUP(DD991,StatePicklist!$1:$1,StatePicklist!$3:$3,"NA",0))</f>
        <v/>
      </c>
      <c r="DF991" s="297" t="str">
        <f ca="1">IF(RMDF!DE991="", "", IF(ISNUMBER(MATCH(RMDF!DE991, INDIRECT(DE991), 0)), "OK", "Invalid"))</f>
        <v/>
      </c>
      <c r="DG991" s="281"/>
      <c r="DH991" s="281"/>
      <c r="DI991" s="281"/>
      <c r="DJ991" s="281" t="b">
        <f>AND(RMDF!DM991&gt;=0, RMDF!DM991&lt;=1-SUM(RMDF!Z991,RMDF!AG991,RMDF!AN991,RMDF!AU991,RMDF!BB991,RMDF!BI991,RMDF!BP991,RMDF!BW991,RMDF!CD991,RMDF!CK991,RMDF!CR991,RMDF!CY991,RMDF!DF991), RMDF!DM991=ROUND(RMDF!DM991,4))</f>
        <v>1</v>
      </c>
      <c r="DK991" s="317">
        <f>RMDF!DK991</f>
        <v>0</v>
      </c>
      <c r="DL991" s="318" t="str">
        <f>IF(DK991=0,"",_xlfn.XLOOKUP(DK991,StatePicklist!$1:$1,StatePicklist!$3:$3,"NA",0))</f>
        <v/>
      </c>
      <c r="DM991" s="297" t="str">
        <f ca="1">IF(RMDF!DL991="", "", IF(ISNUMBER(MATCH(RMDF!DL991, INDIRECT(DL991), 0)), "OK", "Invalid"))</f>
        <v/>
      </c>
      <c r="DN991" s="281"/>
      <c r="DO991" s="281"/>
      <c r="DP991" s="281"/>
      <c r="DQ991" s="281" t="b">
        <f>AND(RMDF!DT991&gt;=0, RMDF!DT991&lt;=1-SUM(RMDF!Z991,RMDF!AG991,RMDF!AN991,RMDF!AU991,RMDF!BB991,RMDF!BI991,RMDF!BP991,RMDF!BW991,RMDF!CD991,RMDF!CK991,RMDF!CR991,RMDF!CY991,RMDF!DF991,RMDF!DM991), RMDF!DT991=ROUND(RMDF!DT991,4))</f>
        <v>1</v>
      </c>
      <c r="DR991" s="317">
        <f>RMDF!DR991</f>
        <v>0</v>
      </c>
      <c r="DS991" s="318" t="str">
        <f>IF(DR991=0,"",_xlfn.XLOOKUP(DR991,StatePicklist!$1:$1,StatePicklist!$3:$3,"NA",0))</f>
        <v/>
      </c>
      <c r="DT991" s="297" t="str">
        <f ca="1">IF(RMDF!DS991="", "", IF(ISNUMBER(MATCH(RMDF!DS991, INDIRECT(DS991), 0)), "OK", "Invalid"))</f>
        <v/>
      </c>
      <c r="DU991" s="281"/>
      <c r="DV991" s="281"/>
      <c r="DW991" s="281"/>
      <c r="DX991" s="281" t="b">
        <f>AND(RMDF!EA991&gt;=0, RMDF!EA991&lt;=1-SUM(RMDF!Z991,RMDF!AG991,RMDF!AN991,RMDF!AU991,RMDF!BB991,RMDF!BI991,RMDF!BP991,RMDF!BW991,RMDF!CD991,RMDF!CK991,RMDF!CR991,RMDF!CY991,RMDF!DF991,RMDF!DM991,RMDF!DT991), RMDF!EA991=ROUND(RMDF!EA991,4))</f>
        <v>1</v>
      </c>
      <c r="DY991" s="317">
        <f>RMDF!DY991</f>
        <v>0</v>
      </c>
      <c r="DZ991" s="318" t="str">
        <f>IF(DY991=0,"",_xlfn.XLOOKUP(DY991,StatePicklist!$1:$1,StatePicklist!$3:$3,"NA",0))</f>
        <v/>
      </c>
      <c r="EA991" s="297" t="str">
        <f ca="1">IF(RMDF!DZ991="", "", IF(ISNUMBER(MATCH(RMDF!DZ991, INDIRECT(DZ991), 0)), "OK", "Invalid"))</f>
        <v/>
      </c>
      <c r="EB991" s="281"/>
      <c r="EC991" s="281"/>
      <c r="ED991" s="281"/>
      <c r="EE991" s="281" t="b">
        <f>AND(RMDF!EH991&gt;=0, RMDF!EH991&lt;=1-SUM(RMDF!Z991,RMDF!AG991,RMDF!AN991,RMDF!AU991,RMDF!BB991,RMDF!BI991,RMDF!BP991,RMDF!BW991,RMDF!CD991,RMDF!CK991,RMDF!CR991,RMDF!CY991,RMDF!DF991,RMDF!DM991,RMDF!DT991,RMDF!EA991), RMDF!EH991=ROUND(RMDF!EH991,4))</f>
        <v>1</v>
      </c>
      <c r="EF991" s="317">
        <f>RMDF!EF991</f>
        <v>0</v>
      </c>
      <c r="EG991" s="318" t="str">
        <f>IF(EF991=0,"",_xlfn.XLOOKUP(EF991,StatePicklist!$1:$1,StatePicklist!$3:$3,"NA",0))</f>
        <v/>
      </c>
      <c r="EH991" s="297" t="str">
        <f ca="1">IF(RMDF!EG991="", "", IF(ISNUMBER(MATCH(RMDF!EG991, INDIRECT(EG991), 0)), "OK", "Invalid"))</f>
        <v/>
      </c>
      <c r="EI991" s="281"/>
      <c r="EJ991" s="281"/>
      <c r="EK991" s="281"/>
      <c r="EL991" s="281" t="b">
        <f>AND(RMDF!EO991&gt;=0, RMDF!EO991&lt;=1-SUM(RMDF!Z991,RMDF!AG991,RMDF!AN991,RMDF!AU991,RMDF!BB991,RMDF!BI991,RMDF!BP991,RMDF!BW991,RMDF!CD991,RMDF!CK991,RMDF!CR991,RMDF!CY991,RMDF!DF991,RMDF!DM991,RMDF!DT991,RMDF!EA991,RMDF!EH991), RMDF!EO991=ROUND(RMDF!EO991,4))</f>
        <v>1</v>
      </c>
      <c r="EM991" s="317">
        <f>RMDF!EM991</f>
        <v>0</v>
      </c>
      <c r="EN991" s="318" t="str">
        <f>IF(EM991=0,"",_xlfn.XLOOKUP(EM991,StatePicklist!$1:$1,StatePicklist!$3:$3,"NA",0))</f>
        <v/>
      </c>
      <c r="EO991" s="297" t="str">
        <f ca="1">IF(RMDF!EN991="", "", IF(ISNUMBER(MATCH(RMDF!EN991, INDIRECT(EN991), 0)), "OK", "Invalid"))</f>
        <v/>
      </c>
      <c r="EP991" s="281"/>
      <c r="EQ991" s="281"/>
      <c r="ER991" s="281"/>
      <c r="ES991" s="281" t="b">
        <f>AND(RMDF!EV991&gt;=0, RMDF!EV991&lt;=1-SUM(RMDF!Z991,RMDF!AG991,RMDF!AN991,RMDF!AU991,RMDF!BB991,RMDF!BI991,RMDF!BP991,RMDF!BW991,RMDF!CD991,RMDF!CK991,RMDF!CR991,RMDF!CY991,RMDF!DF991,RMDF!DM991,RMDF!DT991,RMDF!EA991,RMDF!EH991,RMDF!EO991), RMDF!EV991=ROUND(RMDF!EV991,4))</f>
        <v>1</v>
      </c>
      <c r="ET991" s="317">
        <f>RMDF!ET991</f>
        <v>0</v>
      </c>
      <c r="EU991" s="318" t="str">
        <f>IF(ET991=0,"",_xlfn.XLOOKUP(ET991,StatePicklist!$1:$1,StatePicklist!$3:$3,"NA",0))</f>
        <v/>
      </c>
      <c r="EV991" s="297" t="str">
        <f ca="1">IF(RMDF!EU991="", "", IF(ISNUMBER(MATCH(RMDF!EU991, INDIRECT(EU991), 0)), "OK", "Invalid"))</f>
        <v/>
      </c>
      <c r="EW991" s="281"/>
      <c r="EX991" s="281"/>
      <c r="EY991" s="281"/>
      <c r="EZ991" s="281" t="b">
        <f>AND(RMDF!FC991&gt;=0, RMDF!FC991&lt;=1-SUM(RMDF!Z991,RMDF!AG991,RMDF!AN991,RMDF!AU991,RMDF!BB991,RMDF!BI991,RMDF!BP991,RMDF!BW991,RMDF!CD991,RMDF!CK991,RMDF!CR991,RMDF!CY991,RMDF!DF991,RMDF!DM991,RMDF!DT991,RMDF!EA991,RMDF!EH991,RMDF!EO991,RMDF!EV991), RMDF!FC991=ROUND(RMDF!FC991,4))</f>
        <v>1</v>
      </c>
      <c r="FA991" s="317">
        <f>RMDF!FA991</f>
        <v>0</v>
      </c>
      <c r="FB991" s="318" t="str">
        <f>IF(FA991=0,"",_xlfn.XLOOKUP(FA991,StatePicklist!$1:$1,StatePicklist!$3:$3,"NA",0))</f>
        <v/>
      </c>
      <c r="FC991" s="297" t="str">
        <f ca="1">IF(RMDF!FB991="", "", IF(ISNUMBER(MATCH(RMDF!FB991, INDIRECT(FB991), 0)), "OK", "Invalid"))</f>
        <v/>
      </c>
    </row>
    <row r="992" spans="1:159" s="205" customFormat="1" ht="39.9" customHeight="1" x14ac:dyDescent="0.25">
      <c r="A992" s="206"/>
      <c r="B992" s="196"/>
      <c r="C992" s="197"/>
      <c r="D992" s="198"/>
      <c r="E992" s="199"/>
      <c r="F992" s="200"/>
      <c r="G992" s="201"/>
      <c r="H992" s="292"/>
      <c r="I992" s="305">
        <f>RMDF!I992</f>
        <v>0</v>
      </c>
      <c r="J992" s="305" t="str">
        <f>IF(I992=ProductCode!$B$30,"PDReclPost",IF(OR(I992=ProductCode!$C$30,I992=ProductCode!$E$30,I992=ProductCode!$G$30),"PDPreCon",IF(OR(I992=ProductCode!$D$30,I992=ProductCode!$F$30),"PDNotReclPost","")))</f>
        <v/>
      </c>
      <c r="K992" s="305" t="str">
        <f t="shared" si="51"/>
        <v/>
      </c>
      <c r="L992" s="289"/>
      <c r="M992" s="305" t="str">
        <f t="shared" si="51"/>
        <v/>
      </c>
      <c r="N992" s="289" t="b">
        <f>AND(RMDF!N992&gt;=0, RMDF!N992&lt;=1-RMDF!L992, RMDF!N992=ROUND(RMDF!N992,4))</f>
        <v>1</v>
      </c>
      <c r="O992" s="286" t="str">
        <f>IF(P992="","",IF(I992="","",IF(LEFT(I992,13)="Reclaimed pos",RawMaterialCode!$E$569,RawMaterialCode!$E$568)))</f>
        <v>Reclaimed pre-consumer mixed fibers (RM0578)</v>
      </c>
      <c r="P992" s="295">
        <f t="shared" si="52"/>
        <v>1</v>
      </c>
      <c r="Q992" s="202"/>
      <c r="R992" s="203"/>
      <c r="S992" s="204" t="str">
        <f t="shared" si="53"/>
        <v/>
      </c>
      <c r="T992" s="281"/>
      <c r="U992" s="281"/>
      <c r="V992" s="281"/>
      <c r="W992" s="281"/>
      <c r="X992" s="317">
        <f>RMDF!X992</f>
        <v>0</v>
      </c>
      <c r="Y992" s="318" t="str">
        <f>IF(X992=0,"",_xlfn.XLOOKUP(X992,StatePicklist!$1:$1,StatePicklist!$3:$3,"NA",0))</f>
        <v/>
      </c>
      <c r="Z992" s="297" t="str">
        <f ca="1">IF(RMDF!Y992="", "", IF(ISNUMBER(MATCH(RMDF!Y992, INDIRECT(Y992), 0)), "OK", "Invalid"))</f>
        <v/>
      </c>
      <c r="AA992" s="281"/>
      <c r="AB992" s="281"/>
      <c r="AC992" s="281"/>
      <c r="AD992" s="281" t="b">
        <f>AND(RMDF!AG992&gt;=0, RMDF!AG992&lt;=1-RMDF!Z992, RMDF!AG992=ROUND(RMDF!AG992,4))</f>
        <v>1</v>
      </c>
      <c r="AE992" s="317">
        <f>RMDF!AE992</f>
        <v>0</v>
      </c>
      <c r="AF992" s="318" t="str">
        <f>IF(AE992=0,"",_xlfn.XLOOKUP(AE992,StatePicklist!$1:$1,StatePicklist!$3:$3,"NA",0))</f>
        <v/>
      </c>
      <c r="AG992" s="297" t="str">
        <f ca="1">IF(RMDF!AF992="", "", IF(ISNUMBER(MATCH(RMDF!AF992, INDIRECT(AF992), 0)), "OK", "Invalid"))</f>
        <v/>
      </c>
      <c r="AH992" s="281"/>
      <c r="AI992" s="281"/>
      <c r="AJ992" s="281"/>
      <c r="AK992" s="281" t="b">
        <f>AND(RMDF!AN992&gt;=0, RMDF!AN992&lt;=1-SUM(RMDF!Z992,RMDF!AG992), RMDF!AN992=ROUND(RMDF!AN992,4))</f>
        <v>1</v>
      </c>
      <c r="AL992" s="317">
        <f>RMDF!AL992</f>
        <v>0</v>
      </c>
      <c r="AM992" s="318" t="str">
        <f>IF(AL992=0,"",_xlfn.XLOOKUP(AL992,StatePicklist!$1:$1,StatePicklist!$3:$3,"NA",0))</f>
        <v/>
      </c>
      <c r="AN992" s="297" t="str">
        <f ca="1">IF(RMDF!AM992="", "", IF(ISNUMBER(MATCH(RMDF!AM992, INDIRECT(AM992), 0)), "OK", "Invalid"))</f>
        <v/>
      </c>
      <c r="AO992" s="281"/>
      <c r="AP992" s="281"/>
      <c r="AQ992" s="281"/>
      <c r="AR992" s="281" t="b">
        <f>AND(RMDF!AU992&gt;=0, RMDF!AU992&lt;=1-SUM(RMDF!Z992,RMDF!AG992,RMDF!AN992), RMDF!AU992=ROUND(RMDF!AU992,4))</f>
        <v>1</v>
      </c>
      <c r="AS992" s="317">
        <f>RMDF!AS992</f>
        <v>0</v>
      </c>
      <c r="AT992" s="318" t="str">
        <f>IF(AS992=0,"",_xlfn.XLOOKUP(AS992,StatePicklist!$1:$1,StatePicklist!$3:$3,"NA",0))</f>
        <v/>
      </c>
      <c r="AU992" s="297" t="str">
        <f ca="1">IF(RMDF!AT992="", "", IF(ISNUMBER(MATCH(RMDF!AT992, INDIRECT(AT992), 0)), "OK", "Invalid"))</f>
        <v/>
      </c>
      <c r="AV992" s="281"/>
      <c r="AW992" s="281"/>
      <c r="AX992" s="281"/>
      <c r="AY992" s="281" t="b">
        <f>AND(RMDF!BB992&gt;=0, RMDF!BB992&lt;=1-SUM(RMDF!Z992,RMDF!AG992,RMDF!AN992,RMDF!AU992), RMDF!BB992=ROUND(RMDF!BB992,4))</f>
        <v>1</v>
      </c>
      <c r="AZ992" s="317">
        <f>RMDF!AZ992</f>
        <v>0</v>
      </c>
      <c r="BA992" s="318" t="str">
        <f>IF(AZ992=0,"",_xlfn.XLOOKUP(AZ992,StatePicklist!$1:$1,StatePicklist!$3:$3,"NA",0))</f>
        <v/>
      </c>
      <c r="BB992" s="297" t="str">
        <f ca="1">IF(RMDF!BA992="", "", IF(ISNUMBER(MATCH(RMDF!BA992, INDIRECT(BA992), 0)), "OK", "Invalid"))</f>
        <v/>
      </c>
      <c r="BC992" s="281"/>
      <c r="BD992" s="281"/>
      <c r="BE992" s="281"/>
      <c r="BF992" s="281" t="b">
        <f>AND(RMDF!BI992&gt;=0, RMDF!BI992&lt;=1-SUM(RMDF!Z992,RMDF!AG992,RMDF!AN992,RMDF!AU992,RMDF!BB992), RMDF!BI992=ROUND(RMDF!BI992,4))</f>
        <v>1</v>
      </c>
      <c r="BG992" s="317">
        <f>RMDF!BG992</f>
        <v>0</v>
      </c>
      <c r="BH992" s="318" t="str">
        <f>IF(BG992=0,"",_xlfn.XLOOKUP(BG992,StatePicklist!$1:$1,StatePicklist!$3:$3,"NA",0))</f>
        <v/>
      </c>
      <c r="BI992" s="297" t="str">
        <f ca="1">IF(RMDF!BH992="", "", IF(ISNUMBER(MATCH(RMDF!BH992, INDIRECT(BH992), 0)), "OK", "Invalid"))</f>
        <v/>
      </c>
      <c r="BJ992" s="281"/>
      <c r="BK992" s="281"/>
      <c r="BL992" s="281"/>
      <c r="BM992" s="281" t="b">
        <f>AND(RMDF!BP992&gt;=0, RMDF!BP992&lt;=1-SUM(RMDF!Z992,RMDF!AG992,RMDF!AN992,RMDF!AU992,RMDF!BB992,RMDF!BI992), RMDF!BP992=ROUND(RMDF!BP992,4))</f>
        <v>1</v>
      </c>
      <c r="BN992" s="317">
        <f>RMDF!BN992</f>
        <v>0</v>
      </c>
      <c r="BO992" s="318" t="str">
        <f>IF(BN992=0,"",_xlfn.XLOOKUP(BN992,StatePicklist!$1:$1,StatePicklist!$3:$3,"NA",0))</f>
        <v/>
      </c>
      <c r="BP992" s="297" t="str">
        <f ca="1">IF(RMDF!BO992="", "", IF(ISNUMBER(MATCH(RMDF!BO992, INDIRECT(BO992), 0)), "OK", "Invalid"))</f>
        <v/>
      </c>
      <c r="BQ992" s="281"/>
      <c r="BR992" s="281"/>
      <c r="BS992" s="281"/>
      <c r="BT992" s="281" t="b">
        <f>AND(RMDF!BW992&gt;=0, RMDF!BW992&lt;=1-SUM(RMDF!Z992,RMDF!AG992,RMDF!AN992,RMDF!AU992,RMDF!BB992,RMDF!BI992,RMDF!BP992), RMDF!BW992=ROUND(RMDF!BW992,4))</f>
        <v>1</v>
      </c>
      <c r="BU992" s="317">
        <f>RMDF!BU992</f>
        <v>0</v>
      </c>
      <c r="BV992" s="318" t="str">
        <f>IF(BU992=0,"",_xlfn.XLOOKUP(BU992,StatePicklist!$1:$1,StatePicklist!$3:$3,"NA",0))</f>
        <v/>
      </c>
      <c r="BW992" s="297" t="str">
        <f ca="1">IF(RMDF!BV992="", "", IF(ISNUMBER(MATCH(RMDF!BV992, INDIRECT(BV992), 0)), "OK", "Invalid"))</f>
        <v/>
      </c>
      <c r="BX992" s="281"/>
      <c r="BY992" s="281"/>
      <c r="BZ992" s="281"/>
      <c r="CA992" s="281" t="b">
        <f>AND(RMDF!CD992&gt;=0, RMDF!CD992&lt;=1-SUM(RMDF!Z992,RMDF!AG992,RMDF!AN992,RMDF!AU992,RMDF!BB992,RMDF!BI992,RMDF!BP992,RMDF!BW992), RMDF!CD992=ROUND(RMDF!CD992,4))</f>
        <v>1</v>
      </c>
      <c r="CB992" s="317">
        <f>RMDF!CB992</f>
        <v>0</v>
      </c>
      <c r="CC992" s="318" t="str">
        <f>IF(CB992=0,"",_xlfn.XLOOKUP(CB992,StatePicklist!$1:$1,StatePicklist!$3:$3,"NA",0))</f>
        <v/>
      </c>
      <c r="CD992" s="297" t="str">
        <f ca="1">IF(RMDF!CC992="", "", IF(ISNUMBER(MATCH(RMDF!CC992, INDIRECT(CC992), 0)), "OK", "Invalid"))</f>
        <v/>
      </c>
      <c r="CE992" s="281"/>
      <c r="CF992" s="281"/>
      <c r="CG992" s="281"/>
      <c r="CH992" s="281" t="b">
        <f>AND(RMDF!CK992&gt;=0, RMDF!CK992&lt;=1-SUM(RMDF!Z992,RMDF!AG992,RMDF!AN992,RMDF!AU992,RMDF!BB992,RMDF!BI992,RMDF!BP992,RMDF!BW992,RMDF!CD992), RMDF!CK992=ROUND(RMDF!CK992,4))</f>
        <v>1</v>
      </c>
      <c r="CI992" s="317">
        <f>RMDF!CI992</f>
        <v>0</v>
      </c>
      <c r="CJ992" s="318" t="str">
        <f>IF(CI992=0,"",_xlfn.XLOOKUP(CI992,StatePicklist!$1:$1,StatePicklist!$3:$3,"NA",0))</f>
        <v/>
      </c>
      <c r="CK992" s="297" t="str">
        <f ca="1">IF(RMDF!CJ992="", "", IF(ISNUMBER(MATCH(RMDF!CJ992, INDIRECT(CJ992), 0)), "OK", "Invalid"))</f>
        <v/>
      </c>
      <c r="CL992" s="281"/>
      <c r="CM992" s="281"/>
      <c r="CN992" s="281"/>
      <c r="CO992" s="281" t="b">
        <f>AND(RMDF!CR992&gt;=0, RMDF!CR992&lt;=1-SUM(RMDF!Z992,RMDF!AG992,RMDF!AN992,RMDF!AU992,RMDF!BB992,RMDF!BI992,RMDF!BP992,RMDF!BW992,RMDF!CD992,RMDF!CK992), RMDF!CR992=ROUND(RMDF!CR992,4))</f>
        <v>1</v>
      </c>
      <c r="CP992" s="317">
        <f>RMDF!CP992</f>
        <v>0</v>
      </c>
      <c r="CQ992" s="318" t="str">
        <f>IF(CP992=0,"",_xlfn.XLOOKUP(CP992,StatePicklist!$1:$1,StatePicklist!$3:$3,"NA",0))</f>
        <v/>
      </c>
      <c r="CR992" s="297" t="str">
        <f ca="1">IF(RMDF!CQ992="", "", IF(ISNUMBER(MATCH(RMDF!CQ992, INDIRECT(CQ992), 0)), "OK", "Invalid"))</f>
        <v/>
      </c>
      <c r="CS992" s="281"/>
      <c r="CT992" s="281"/>
      <c r="CU992" s="281"/>
      <c r="CV992" s="281" t="b">
        <f>AND(RMDF!CY992&gt;=0, RMDF!CY992&lt;=1-SUM(RMDF!Z992,RMDF!AG992,RMDF!AN992,RMDF!AU992,RMDF!BB992,RMDF!BI992,RMDF!BP992,RMDF!BW992,RMDF!CD992,RMDF!CK992,RMDF!CR992), RMDF!CY992=ROUND(RMDF!CY992,4))</f>
        <v>1</v>
      </c>
      <c r="CW992" s="317">
        <f>RMDF!CW992</f>
        <v>0</v>
      </c>
      <c r="CX992" s="318" t="str">
        <f>IF(CW992=0,"",_xlfn.XLOOKUP(CW992,StatePicklist!$1:$1,StatePicklist!$3:$3,"NA",0))</f>
        <v/>
      </c>
      <c r="CY992" s="297" t="str">
        <f ca="1">IF(RMDF!CX992="", "", IF(ISNUMBER(MATCH(RMDF!CX992, INDIRECT(CX992), 0)), "OK", "Invalid"))</f>
        <v/>
      </c>
      <c r="CZ992" s="281"/>
      <c r="DA992" s="281"/>
      <c r="DB992" s="281"/>
      <c r="DC992" s="281" t="b">
        <f>AND(RMDF!DF992&gt;=0, RMDF!DF992&lt;=1-SUM(RMDF!Z992,RMDF!AG992,RMDF!AN992,RMDF!AU992,RMDF!BB992,RMDF!BI992,RMDF!BP992,RMDF!BW992,RMDF!CD992,RMDF!CK992,RMDF!CR992,RMDF!CY992), RMDF!DF992=ROUND(RMDF!DF992,4))</f>
        <v>1</v>
      </c>
      <c r="DD992" s="317">
        <f>RMDF!DD992</f>
        <v>0</v>
      </c>
      <c r="DE992" s="318" t="str">
        <f>IF(DD992=0,"",_xlfn.XLOOKUP(DD992,StatePicklist!$1:$1,StatePicklist!$3:$3,"NA",0))</f>
        <v/>
      </c>
      <c r="DF992" s="297" t="str">
        <f ca="1">IF(RMDF!DE992="", "", IF(ISNUMBER(MATCH(RMDF!DE992, INDIRECT(DE992), 0)), "OK", "Invalid"))</f>
        <v/>
      </c>
      <c r="DG992" s="281"/>
      <c r="DH992" s="281"/>
      <c r="DI992" s="281"/>
      <c r="DJ992" s="281" t="b">
        <f>AND(RMDF!DM992&gt;=0, RMDF!DM992&lt;=1-SUM(RMDF!Z992,RMDF!AG992,RMDF!AN992,RMDF!AU992,RMDF!BB992,RMDF!BI992,RMDF!BP992,RMDF!BW992,RMDF!CD992,RMDF!CK992,RMDF!CR992,RMDF!CY992,RMDF!DF992), RMDF!DM992=ROUND(RMDF!DM992,4))</f>
        <v>1</v>
      </c>
      <c r="DK992" s="317">
        <f>RMDF!DK992</f>
        <v>0</v>
      </c>
      <c r="DL992" s="318" t="str">
        <f>IF(DK992=0,"",_xlfn.XLOOKUP(DK992,StatePicklist!$1:$1,StatePicklist!$3:$3,"NA",0))</f>
        <v/>
      </c>
      <c r="DM992" s="297" t="str">
        <f ca="1">IF(RMDF!DL992="", "", IF(ISNUMBER(MATCH(RMDF!DL992, INDIRECT(DL992), 0)), "OK", "Invalid"))</f>
        <v/>
      </c>
      <c r="DN992" s="281"/>
      <c r="DO992" s="281"/>
      <c r="DP992" s="281"/>
      <c r="DQ992" s="281" t="b">
        <f>AND(RMDF!DT992&gt;=0, RMDF!DT992&lt;=1-SUM(RMDF!Z992,RMDF!AG992,RMDF!AN992,RMDF!AU992,RMDF!BB992,RMDF!BI992,RMDF!BP992,RMDF!BW992,RMDF!CD992,RMDF!CK992,RMDF!CR992,RMDF!CY992,RMDF!DF992,RMDF!DM992), RMDF!DT992=ROUND(RMDF!DT992,4))</f>
        <v>1</v>
      </c>
      <c r="DR992" s="317">
        <f>RMDF!DR992</f>
        <v>0</v>
      </c>
      <c r="DS992" s="318" t="str">
        <f>IF(DR992=0,"",_xlfn.XLOOKUP(DR992,StatePicklist!$1:$1,StatePicklist!$3:$3,"NA",0))</f>
        <v/>
      </c>
      <c r="DT992" s="297" t="str">
        <f ca="1">IF(RMDF!DS992="", "", IF(ISNUMBER(MATCH(RMDF!DS992, INDIRECT(DS992), 0)), "OK", "Invalid"))</f>
        <v/>
      </c>
      <c r="DU992" s="281"/>
      <c r="DV992" s="281"/>
      <c r="DW992" s="281"/>
      <c r="DX992" s="281" t="b">
        <f>AND(RMDF!EA992&gt;=0, RMDF!EA992&lt;=1-SUM(RMDF!Z992,RMDF!AG992,RMDF!AN992,RMDF!AU992,RMDF!BB992,RMDF!BI992,RMDF!BP992,RMDF!BW992,RMDF!CD992,RMDF!CK992,RMDF!CR992,RMDF!CY992,RMDF!DF992,RMDF!DM992,RMDF!DT992), RMDF!EA992=ROUND(RMDF!EA992,4))</f>
        <v>1</v>
      </c>
      <c r="DY992" s="317">
        <f>RMDF!DY992</f>
        <v>0</v>
      </c>
      <c r="DZ992" s="318" t="str">
        <f>IF(DY992=0,"",_xlfn.XLOOKUP(DY992,StatePicklist!$1:$1,StatePicklist!$3:$3,"NA",0))</f>
        <v/>
      </c>
      <c r="EA992" s="297" t="str">
        <f ca="1">IF(RMDF!DZ992="", "", IF(ISNUMBER(MATCH(RMDF!DZ992, INDIRECT(DZ992), 0)), "OK", "Invalid"))</f>
        <v/>
      </c>
      <c r="EB992" s="281"/>
      <c r="EC992" s="281"/>
      <c r="ED992" s="281"/>
      <c r="EE992" s="281" t="b">
        <f>AND(RMDF!EH992&gt;=0, RMDF!EH992&lt;=1-SUM(RMDF!Z992,RMDF!AG992,RMDF!AN992,RMDF!AU992,RMDF!BB992,RMDF!BI992,RMDF!BP992,RMDF!BW992,RMDF!CD992,RMDF!CK992,RMDF!CR992,RMDF!CY992,RMDF!DF992,RMDF!DM992,RMDF!DT992,RMDF!EA992), RMDF!EH992=ROUND(RMDF!EH992,4))</f>
        <v>1</v>
      </c>
      <c r="EF992" s="317">
        <f>RMDF!EF992</f>
        <v>0</v>
      </c>
      <c r="EG992" s="318" t="str">
        <f>IF(EF992=0,"",_xlfn.XLOOKUP(EF992,StatePicklist!$1:$1,StatePicklist!$3:$3,"NA",0))</f>
        <v/>
      </c>
      <c r="EH992" s="297" t="str">
        <f ca="1">IF(RMDF!EG992="", "", IF(ISNUMBER(MATCH(RMDF!EG992, INDIRECT(EG992), 0)), "OK", "Invalid"))</f>
        <v/>
      </c>
      <c r="EI992" s="281"/>
      <c r="EJ992" s="281"/>
      <c r="EK992" s="281"/>
      <c r="EL992" s="281" t="b">
        <f>AND(RMDF!EO992&gt;=0, RMDF!EO992&lt;=1-SUM(RMDF!Z992,RMDF!AG992,RMDF!AN992,RMDF!AU992,RMDF!BB992,RMDF!BI992,RMDF!BP992,RMDF!BW992,RMDF!CD992,RMDF!CK992,RMDF!CR992,RMDF!CY992,RMDF!DF992,RMDF!DM992,RMDF!DT992,RMDF!EA992,RMDF!EH992), RMDF!EO992=ROUND(RMDF!EO992,4))</f>
        <v>1</v>
      </c>
      <c r="EM992" s="317">
        <f>RMDF!EM992</f>
        <v>0</v>
      </c>
      <c r="EN992" s="318" t="str">
        <f>IF(EM992=0,"",_xlfn.XLOOKUP(EM992,StatePicklist!$1:$1,StatePicklist!$3:$3,"NA",0))</f>
        <v/>
      </c>
      <c r="EO992" s="297" t="str">
        <f ca="1">IF(RMDF!EN992="", "", IF(ISNUMBER(MATCH(RMDF!EN992, INDIRECT(EN992), 0)), "OK", "Invalid"))</f>
        <v/>
      </c>
      <c r="EP992" s="281"/>
      <c r="EQ992" s="281"/>
      <c r="ER992" s="281"/>
      <c r="ES992" s="281" t="b">
        <f>AND(RMDF!EV992&gt;=0, RMDF!EV992&lt;=1-SUM(RMDF!Z992,RMDF!AG992,RMDF!AN992,RMDF!AU992,RMDF!BB992,RMDF!BI992,RMDF!BP992,RMDF!BW992,RMDF!CD992,RMDF!CK992,RMDF!CR992,RMDF!CY992,RMDF!DF992,RMDF!DM992,RMDF!DT992,RMDF!EA992,RMDF!EH992,RMDF!EO992), RMDF!EV992=ROUND(RMDF!EV992,4))</f>
        <v>1</v>
      </c>
      <c r="ET992" s="317">
        <f>RMDF!ET992</f>
        <v>0</v>
      </c>
      <c r="EU992" s="318" t="str">
        <f>IF(ET992=0,"",_xlfn.XLOOKUP(ET992,StatePicklist!$1:$1,StatePicklist!$3:$3,"NA",0))</f>
        <v/>
      </c>
      <c r="EV992" s="297" t="str">
        <f ca="1">IF(RMDF!EU992="", "", IF(ISNUMBER(MATCH(RMDF!EU992, INDIRECT(EU992), 0)), "OK", "Invalid"))</f>
        <v/>
      </c>
      <c r="EW992" s="281"/>
      <c r="EX992" s="281"/>
      <c r="EY992" s="281"/>
      <c r="EZ992" s="281" t="b">
        <f>AND(RMDF!FC992&gt;=0, RMDF!FC992&lt;=1-SUM(RMDF!Z992,RMDF!AG992,RMDF!AN992,RMDF!AU992,RMDF!BB992,RMDF!BI992,RMDF!BP992,RMDF!BW992,RMDF!CD992,RMDF!CK992,RMDF!CR992,RMDF!CY992,RMDF!DF992,RMDF!DM992,RMDF!DT992,RMDF!EA992,RMDF!EH992,RMDF!EO992,RMDF!EV992), RMDF!FC992=ROUND(RMDF!FC992,4))</f>
        <v>1</v>
      </c>
      <c r="FA992" s="317">
        <f>RMDF!FA992</f>
        <v>0</v>
      </c>
      <c r="FB992" s="318" t="str">
        <f>IF(FA992=0,"",_xlfn.XLOOKUP(FA992,StatePicklist!$1:$1,StatePicklist!$3:$3,"NA",0))</f>
        <v/>
      </c>
      <c r="FC992" s="297" t="str">
        <f ca="1">IF(RMDF!FB992="", "", IF(ISNUMBER(MATCH(RMDF!FB992, INDIRECT(FB992), 0)), "OK", "Invalid"))</f>
        <v/>
      </c>
    </row>
    <row r="993" spans="1:159" s="205" customFormat="1" ht="39.9" customHeight="1" x14ac:dyDescent="0.25">
      <c r="A993" s="206"/>
      <c r="B993" s="196"/>
      <c r="C993" s="197"/>
      <c r="D993" s="198"/>
      <c r="E993" s="199"/>
      <c r="F993" s="200"/>
      <c r="G993" s="201"/>
      <c r="H993" s="292"/>
      <c r="I993" s="305">
        <f>RMDF!I993</f>
        <v>0</v>
      </c>
      <c r="J993" s="305" t="str">
        <f>IF(I993=ProductCode!$B$30,"PDReclPost",IF(OR(I993=ProductCode!$C$30,I993=ProductCode!$E$30,I993=ProductCode!$G$30),"PDPreCon",IF(OR(I993=ProductCode!$D$30,I993=ProductCode!$F$30),"PDNotReclPost","")))</f>
        <v/>
      </c>
      <c r="K993" s="305" t="str">
        <f t="shared" si="51"/>
        <v/>
      </c>
      <c r="L993" s="289"/>
      <c r="M993" s="305" t="str">
        <f t="shared" si="51"/>
        <v/>
      </c>
      <c r="N993" s="289" t="b">
        <f>AND(RMDF!N993&gt;=0, RMDF!N993&lt;=1-RMDF!L993, RMDF!N993=ROUND(RMDF!N993,4))</f>
        <v>1</v>
      </c>
      <c r="O993" s="286" t="str">
        <f>IF(P993="","",IF(I993="","",IF(LEFT(I993,13)="Reclaimed pos",RawMaterialCode!$E$569,RawMaterialCode!$E$568)))</f>
        <v>Reclaimed pre-consumer mixed fibers (RM0578)</v>
      </c>
      <c r="P993" s="295">
        <f t="shared" si="52"/>
        <v>1</v>
      </c>
      <c r="Q993" s="202"/>
      <c r="R993" s="203"/>
      <c r="S993" s="204" t="str">
        <f t="shared" si="53"/>
        <v/>
      </c>
      <c r="T993" s="281"/>
      <c r="U993" s="281"/>
      <c r="V993" s="281"/>
      <c r="W993" s="281"/>
      <c r="X993" s="317">
        <f>RMDF!X993</f>
        <v>0</v>
      </c>
      <c r="Y993" s="318" t="str">
        <f>IF(X993=0,"",_xlfn.XLOOKUP(X993,StatePicklist!$1:$1,StatePicklist!$3:$3,"NA",0))</f>
        <v/>
      </c>
      <c r="Z993" s="297" t="str">
        <f ca="1">IF(RMDF!Y993="", "", IF(ISNUMBER(MATCH(RMDF!Y993, INDIRECT(Y993), 0)), "OK", "Invalid"))</f>
        <v/>
      </c>
      <c r="AA993" s="281"/>
      <c r="AB993" s="281"/>
      <c r="AC993" s="281"/>
      <c r="AD993" s="281" t="b">
        <f>AND(RMDF!AG993&gt;=0, RMDF!AG993&lt;=1-RMDF!Z993, RMDF!AG993=ROUND(RMDF!AG993,4))</f>
        <v>1</v>
      </c>
      <c r="AE993" s="317">
        <f>RMDF!AE993</f>
        <v>0</v>
      </c>
      <c r="AF993" s="318" t="str">
        <f>IF(AE993=0,"",_xlfn.XLOOKUP(AE993,StatePicklist!$1:$1,StatePicklist!$3:$3,"NA",0))</f>
        <v/>
      </c>
      <c r="AG993" s="297" t="str">
        <f ca="1">IF(RMDF!AF993="", "", IF(ISNUMBER(MATCH(RMDF!AF993, INDIRECT(AF993), 0)), "OK", "Invalid"))</f>
        <v/>
      </c>
      <c r="AH993" s="281"/>
      <c r="AI993" s="281"/>
      <c r="AJ993" s="281"/>
      <c r="AK993" s="281" t="b">
        <f>AND(RMDF!AN993&gt;=0, RMDF!AN993&lt;=1-SUM(RMDF!Z993,RMDF!AG993), RMDF!AN993=ROUND(RMDF!AN993,4))</f>
        <v>1</v>
      </c>
      <c r="AL993" s="317">
        <f>RMDF!AL993</f>
        <v>0</v>
      </c>
      <c r="AM993" s="318" t="str">
        <f>IF(AL993=0,"",_xlfn.XLOOKUP(AL993,StatePicklist!$1:$1,StatePicklist!$3:$3,"NA",0))</f>
        <v/>
      </c>
      <c r="AN993" s="297" t="str">
        <f ca="1">IF(RMDF!AM993="", "", IF(ISNUMBER(MATCH(RMDF!AM993, INDIRECT(AM993), 0)), "OK", "Invalid"))</f>
        <v/>
      </c>
      <c r="AO993" s="281"/>
      <c r="AP993" s="281"/>
      <c r="AQ993" s="281"/>
      <c r="AR993" s="281" t="b">
        <f>AND(RMDF!AU993&gt;=0, RMDF!AU993&lt;=1-SUM(RMDF!Z993,RMDF!AG993,RMDF!AN993), RMDF!AU993=ROUND(RMDF!AU993,4))</f>
        <v>1</v>
      </c>
      <c r="AS993" s="317">
        <f>RMDF!AS993</f>
        <v>0</v>
      </c>
      <c r="AT993" s="318" t="str">
        <f>IF(AS993=0,"",_xlfn.XLOOKUP(AS993,StatePicklist!$1:$1,StatePicklist!$3:$3,"NA",0))</f>
        <v/>
      </c>
      <c r="AU993" s="297" t="str">
        <f ca="1">IF(RMDF!AT993="", "", IF(ISNUMBER(MATCH(RMDF!AT993, INDIRECT(AT993), 0)), "OK", "Invalid"))</f>
        <v/>
      </c>
      <c r="AV993" s="281"/>
      <c r="AW993" s="281"/>
      <c r="AX993" s="281"/>
      <c r="AY993" s="281" t="b">
        <f>AND(RMDF!BB993&gt;=0, RMDF!BB993&lt;=1-SUM(RMDF!Z993,RMDF!AG993,RMDF!AN993,RMDF!AU993), RMDF!BB993=ROUND(RMDF!BB993,4))</f>
        <v>1</v>
      </c>
      <c r="AZ993" s="317">
        <f>RMDF!AZ993</f>
        <v>0</v>
      </c>
      <c r="BA993" s="318" t="str">
        <f>IF(AZ993=0,"",_xlfn.XLOOKUP(AZ993,StatePicklist!$1:$1,StatePicklist!$3:$3,"NA",0))</f>
        <v/>
      </c>
      <c r="BB993" s="297" t="str">
        <f ca="1">IF(RMDF!BA993="", "", IF(ISNUMBER(MATCH(RMDF!BA993, INDIRECT(BA993), 0)), "OK", "Invalid"))</f>
        <v/>
      </c>
      <c r="BC993" s="281"/>
      <c r="BD993" s="281"/>
      <c r="BE993" s="281"/>
      <c r="BF993" s="281" t="b">
        <f>AND(RMDF!BI993&gt;=0, RMDF!BI993&lt;=1-SUM(RMDF!Z993,RMDF!AG993,RMDF!AN993,RMDF!AU993,RMDF!BB993), RMDF!BI993=ROUND(RMDF!BI993,4))</f>
        <v>1</v>
      </c>
      <c r="BG993" s="317">
        <f>RMDF!BG993</f>
        <v>0</v>
      </c>
      <c r="BH993" s="318" t="str">
        <f>IF(BG993=0,"",_xlfn.XLOOKUP(BG993,StatePicklist!$1:$1,StatePicklist!$3:$3,"NA",0))</f>
        <v/>
      </c>
      <c r="BI993" s="297" t="str">
        <f ca="1">IF(RMDF!BH993="", "", IF(ISNUMBER(MATCH(RMDF!BH993, INDIRECT(BH993), 0)), "OK", "Invalid"))</f>
        <v/>
      </c>
      <c r="BJ993" s="281"/>
      <c r="BK993" s="281"/>
      <c r="BL993" s="281"/>
      <c r="BM993" s="281" t="b">
        <f>AND(RMDF!BP993&gt;=0, RMDF!BP993&lt;=1-SUM(RMDF!Z993,RMDF!AG993,RMDF!AN993,RMDF!AU993,RMDF!BB993,RMDF!BI993), RMDF!BP993=ROUND(RMDF!BP993,4))</f>
        <v>1</v>
      </c>
      <c r="BN993" s="317">
        <f>RMDF!BN993</f>
        <v>0</v>
      </c>
      <c r="BO993" s="318" t="str">
        <f>IF(BN993=0,"",_xlfn.XLOOKUP(BN993,StatePicklist!$1:$1,StatePicklist!$3:$3,"NA",0))</f>
        <v/>
      </c>
      <c r="BP993" s="297" t="str">
        <f ca="1">IF(RMDF!BO993="", "", IF(ISNUMBER(MATCH(RMDF!BO993, INDIRECT(BO993), 0)), "OK", "Invalid"))</f>
        <v/>
      </c>
      <c r="BQ993" s="281"/>
      <c r="BR993" s="281"/>
      <c r="BS993" s="281"/>
      <c r="BT993" s="281" t="b">
        <f>AND(RMDF!BW993&gt;=0, RMDF!BW993&lt;=1-SUM(RMDF!Z993,RMDF!AG993,RMDF!AN993,RMDF!AU993,RMDF!BB993,RMDF!BI993,RMDF!BP993), RMDF!BW993=ROUND(RMDF!BW993,4))</f>
        <v>1</v>
      </c>
      <c r="BU993" s="317">
        <f>RMDF!BU993</f>
        <v>0</v>
      </c>
      <c r="BV993" s="318" t="str">
        <f>IF(BU993=0,"",_xlfn.XLOOKUP(BU993,StatePicklist!$1:$1,StatePicklist!$3:$3,"NA",0))</f>
        <v/>
      </c>
      <c r="BW993" s="297" t="str">
        <f ca="1">IF(RMDF!BV993="", "", IF(ISNUMBER(MATCH(RMDF!BV993, INDIRECT(BV993), 0)), "OK", "Invalid"))</f>
        <v/>
      </c>
      <c r="BX993" s="281"/>
      <c r="BY993" s="281"/>
      <c r="BZ993" s="281"/>
      <c r="CA993" s="281" t="b">
        <f>AND(RMDF!CD993&gt;=0, RMDF!CD993&lt;=1-SUM(RMDF!Z993,RMDF!AG993,RMDF!AN993,RMDF!AU993,RMDF!BB993,RMDF!BI993,RMDF!BP993,RMDF!BW993), RMDF!CD993=ROUND(RMDF!CD993,4))</f>
        <v>1</v>
      </c>
      <c r="CB993" s="317">
        <f>RMDF!CB993</f>
        <v>0</v>
      </c>
      <c r="CC993" s="318" t="str">
        <f>IF(CB993=0,"",_xlfn.XLOOKUP(CB993,StatePicklist!$1:$1,StatePicklist!$3:$3,"NA",0))</f>
        <v/>
      </c>
      <c r="CD993" s="297" t="str">
        <f ca="1">IF(RMDF!CC993="", "", IF(ISNUMBER(MATCH(RMDF!CC993, INDIRECT(CC993), 0)), "OK", "Invalid"))</f>
        <v/>
      </c>
      <c r="CE993" s="281"/>
      <c r="CF993" s="281"/>
      <c r="CG993" s="281"/>
      <c r="CH993" s="281" t="b">
        <f>AND(RMDF!CK993&gt;=0, RMDF!CK993&lt;=1-SUM(RMDF!Z993,RMDF!AG993,RMDF!AN993,RMDF!AU993,RMDF!BB993,RMDF!BI993,RMDF!BP993,RMDF!BW993,RMDF!CD993), RMDF!CK993=ROUND(RMDF!CK993,4))</f>
        <v>1</v>
      </c>
      <c r="CI993" s="317">
        <f>RMDF!CI993</f>
        <v>0</v>
      </c>
      <c r="CJ993" s="318" t="str">
        <f>IF(CI993=0,"",_xlfn.XLOOKUP(CI993,StatePicklist!$1:$1,StatePicklist!$3:$3,"NA",0))</f>
        <v/>
      </c>
      <c r="CK993" s="297" t="str">
        <f ca="1">IF(RMDF!CJ993="", "", IF(ISNUMBER(MATCH(RMDF!CJ993, INDIRECT(CJ993), 0)), "OK", "Invalid"))</f>
        <v/>
      </c>
      <c r="CL993" s="281"/>
      <c r="CM993" s="281"/>
      <c r="CN993" s="281"/>
      <c r="CO993" s="281" t="b">
        <f>AND(RMDF!CR993&gt;=0, RMDF!CR993&lt;=1-SUM(RMDF!Z993,RMDF!AG993,RMDF!AN993,RMDF!AU993,RMDF!BB993,RMDF!BI993,RMDF!BP993,RMDF!BW993,RMDF!CD993,RMDF!CK993), RMDF!CR993=ROUND(RMDF!CR993,4))</f>
        <v>1</v>
      </c>
      <c r="CP993" s="317">
        <f>RMDF!CP993</f>
        <v>0</v>
      </c>
      <c r="CQ993" s="318" t="str">
        <f>IF(CP993=0,"",_xlfn.XLOOKUP(CP993,StatePicklist!$1:$1,StatePicklist!$3:$3,"NA",0))</f>
        <v/>
      </c>
      <c r="CR993" s="297" t="str">
        <f ca="1">IF(RMDF!CQ993="", "", IF(ISNUMBER(MATCH(RMDF!CQ993, INDIRECT(CQ993), 0)), "OK", "Invalid"))</f>
        <v/>
      </c>
      <c r="CS993" s="281"/>
      <c r="CT993" s="281"/>
      <c r="CU993" s="281"/>
      <c r="CV993" s="281" t="b">
        <f>AND(RMDF!CY993&gt;=0, RMDF!CY993&lt;=1-SUM(RMDF!Z993,RMDF!AG993,RMDF!AN993,RMDF!AU993,RMDF!BB993,RMDF!BI993,RMDF!BP993,RMDF!BW993,RMDF!CD993,RMDF!CK993,RMDF!CR993), RMDF!CY993=ROUND(RMDF!CY993,4))</f>
        <v>1</v>
      </c>
      <c r="CW993" s="317">
        <f>RMDF!CW993</f>
        <v>0</v>
      </c>
      <c r="CX993" s="318" t="str">
        <f>IF(CW993=0,"",_xlfn.XLOOKUP(CW993,StatePicklist!$1:$1,StatePicklist!$3:$3,"NA",0))</f>
        <v/>
      </c>
      <c r="CY993" s="297" t="str">
        <f ca="1">IF(RMDF!CX993="", "", IF(ISNUMBER(MATCH(RMDF!CX993, INDIRECT(CX993), 0)), "OK", "Invalid"))</f>
        <v/>
      </c>
      <c r="CZ993" s="281"/>
      <c r="DA993" s="281"/>
      <c r="DB993" s="281"/>
      <c r="DC993" s="281" t="b">
        <f>AND(RMDF!DF993&gt;=0, RMDF!DF993&lt;=1-SUM(RMDF!Z993,RMDF!AG993,RMDF!AN993,RMDF!AU993,RMDF!BB993,RMDF!BI993,RMDF!BP993,RMDF!BW993,RMDF!CD993,RMDF!CK993,RMDF!CR993,RMDF!CY993), RMDF!DF993=ROUND(RMDF!DF993,4))</f>
        <v>1</v>
      </c>
      <c r="DD993" s="317">
        <f>RMDF!DD993</f>
        <v>0</v>
      </c>
      <c r="DE993" s="318" t="str">
        <f>IF(DD993=0,"",_xlfn.XLOOKUP(DD993,StatePicklist!$1:$1,StatePicklist!$3:$3,"NA",0))</f>
        <v/>
      </c>
      <c r="DF993" s="297" t="str">
        <f ca="1">IF(RMDF!DE993="", "", IF(ISNUMBER(MATCH(RMDF!DE993, INDIRECT(DE993), 0)), "OK", "Invalid"))</f>
        <v/>
      </c>
      <c r="DG993" s="281"/>
      <c r="DH993" s="281"/>
      <c r="DI993" s="281"/>
      <c r="DJ993" s="281" t="b">
        <f>AND(RMDF!DM993&gt;=0, RMDF!DM993&lt;=1-SUM(RMDF!Z993,RMDF!AG993,RMDF!AN993,RMDF!AU993,RMDF!BB993,RMDF!BI993,RMDF!BP993,RMDF!BW993,RMDF!CD993,RMDF!CK993,RMDF!CR993,RMDF!CY993,RMDF!DF993), RMDF!DM993=ROUND(RMDF!DM993,4))</f>
        <v>1</v>
      </c>
      <c r="DK993" s="317">
        <f>RMDF!DK993</f>
        <v>0</v>
      </c>
      <c r="DL993" s="318" t="str">
        <f>IF(DK993=0,"",_xlfn.XLOOKUP(DK993,StatePicklist!$1:$1,StatePicklist!$3:$3,"NA",0))</f>
        <v/>
      </c>
      <c r="DM993" s="297" t="str">
        <f ca="1">IF(RMDF!DL993="", "", IF(ISNUMBER(MATCH(RMDF!DL993, INDIRECT(DL993), 0)), "OK", "Invalid"))</f>
        <v/>
      </c>
      <c r="DN993" s="281"/>
      <c r="DO993" s="281"/>
      <c r="DP993" s="281"/>
      <c r="DQ993" s="281" t="b">
        <f>AND(RMDF!DT993&gt;=0, RMDF!DT993&lt;=1-SUM(RMDF!Z993,RMDF!AG993,RMDF!AN993,RMDF!AU993,RMDF!BB993,RMDF!BI993,RMDF!BP993,RMDF!BW993,RMDF!CD993,RMDF!CK993,RMDF!CR993,RMDF!CY993,RMDF!DF993,RMDF!DM993), RMDF!DT993=ROUND(RMDF!DT993,4))</f>
        <v>1</v>
      </c>
      <c r="DR993" s="317">
        <f>RMDF!DR993</f>
        <v>0</v>
      </c>
      <c r="DS993" s="318" t="str">
        <f>IF(DR993=0,"",_xlfn.XLOOKUP(DR993,StatePicklist!$1:$1,StatePicklist!$3:$3,"NA",0))</f>
        <v/>
      </c>
      <c r="DT993" s="297" t="str">
        <f ca="1">IF(RMDF!DS993="", "", IF(ISNUMBER(MATCH(RMDF!DS993, INDIRECT(DS993), 0)), "OK", "Invalid"))</f>
        <v/>
      </c>
      <c r="DU993" s="281"/>
      <c r="DV993" s="281"/>
      <c r="DW993" s="281"/>
      <c r="DX993" s="281" t="b">
        <f>AND(RMDF!EA993&gt;=0, RMDF!EA993&lt;=1-SUM(RMDF!Z993,RMDF!AG993,RMDF!AN993,RMDF!AU993,RMDF!BB993,RMDF!BI993,RMDF!BP993,RMDF!BW993,RMDF!CD993,RMDF!CK993,RMDF!CR993,RMDF!CY993,RMDF!DF993,RMDF!DM993,RMDF!DT993), RMDF!EA993=ROUND(RMDF!EA993,4))</f>
        <v>1</v>
      </c>
      <c r="DY993" s="317">
        <f>RMDF!DY993</f>
        <v>0</v>
      </c>
      <c r="DZ993" s="318" t="str">
        <f>IF(DY993=0,"",_xlfn.XLOOKUP(DY993,StatePicklist!$1:$1,StatePicklist!$3:$3,"NA",0))</f>
        <v/>
      </c>
      <c r="EA993" s="297" t="str">
        <f ca="1">IF(RMDF!DZ993="", "", IF(ISNUMBER(MATCH(RMDF!DZ993, INDIRECT(DZ993), 0)), "OK", "Invalid"))</f>
        <v/>
      </c>
      <c r="EB993" s="281"/>
      <c r="EC993" s="281"/>
      <c r="ED993" s="281"/>
      <c r="EE993" s="281" t="b">
        <f>AND(RMDF!EH993&gt;=0, RMDF!EH993&lt;=1-SUM(RMDF!Z993,RMDF!AG993,RMDF!AN993,RMDF!AU993,RMDF!BB993,RMDF!BI993,RMDF!BP993,RMDF!BW993,RMDF!CD993,RMDF!CK993,RMDF!CR993,RMDF!CY993,RMDF!DF993,RMDF!DM993,RMDF!DT993,RMDF!EA993), RMDF!EH993=ROUND(RMDF!EH993,4))</f>
        <v>1</v>
      </c>
      <c r="EF993" s="317">
        <f>RMDF!EF993</f>
        <v>0</v>
      </c>
      <c r="EG993" s="318" t="str">
        <f>IF(EF993=0,"",_xlfn.XLOOKUP(EF993,StatePicklist!$1:$1,StatePicklist!$3:$3,"NA",0))</f>
        <v/>
      </c>
      <c r="EH993" s="297" t="str">
        <f ca="1">IF(RMDF!EG993="", "", IF(ISNUMBER(MATCH(RMDF!EG993, INDIRECT(EG993), 0)), "OK", "Invalid"))</f>
        <v/>
      </c>
      <c r="EI993" s="281"/>
      <c r="EJ993" s="281"/>
      <c r="EK993" s="281"/>
      <c r="EL993" s="281" t="b">
        <f>AND(RMDF!EO993&gt;=0, RMDF!EO993&lt;=1-SUM(RMDF!Z993,RMDF!AG993,RMDF!AN993,RMDF!AU993,RMDF!BB993,RMDF!BI993,RMDF!BP993,RMDF!BW993,RMDF!CD993,RMDF!CK993,RMDF!CR993,RMDF!CY993,RMDF!DF993,RMDF!DM993,RMDF!DT993,RMDF!EA993,RMDF!EH993), RMDF!EO993=ROUND(RMDF!EO993,4))</f>
        <v>1</v>
      </c>
      <c r="EM993" s="317">
        <f>RMDF!EM993</f>
        <v>0</v>
      </c>
      <c r="EN993" s="318" t="str">
        <f>IF(EM993=0,"",_xlfn.XLOOKUP(EM993,StatePicklist!$1:$1,StatePicklist!$3:$3,"NA",0))</f>
        <v/>
      </c>
      <c r="EO993" s="297" t="str">
        <f ca="1">IF(RMDF!EN993="", "", IF(ISNUMBER(MATCH(RMDF!EN993, INDIRECT(EN993), 0)), "OK", "Invalid"))</f>
        <v/>
      </c>
      <c r="EP993" s="281"/>
      <c r="EQ993" s="281"/>
      <c r="ER993" s="281"/>
      <c r="ES993" s="281" t="b">
        <f>AND(RMDF!EV993&gt;=0, RMDF!EV993&lt;=1-SUM(RMDF!Z993,RMDF!AG993,RMDF!AN993,RMDF!AU993,RMDF!BB993,RMDF!BI993,RMDF!BP993,RMDF!BW993,RMDF!CD993,RMDF!CK993,RMDF!CR993,RMDF!CY993,RMDF!DF993,RMDF!DM993,RMDF!DT993,RMDF!EA993,RMDF!EH993,RMDF!EO993), RMDF!EV993=ROUND(RMDF!EV993,4))</f>
        <v>1</v>
      </c>
      <c r="ET993" s="317">
        <f>RMDF!ET993</f>
        <v>0</v>
      </c>
      <c r="EU993" s="318" t="str">
        <f>IF(ET993=0,"",_xlfn.XLOOKUP(ET993,StatePicklist!$1:$1,StatePicklist!$3:$3,"NA",0))</f>
        <v/>
      </c>
      <c r="EV993" s="297" t="str">
        <f ca="1">IF(RMDF!EU993="", "", IF(ISNUMBER(MATCH(RMDF!EU993, INDIRECT(EU993), 0)), "OK", "Invalid"))</f>
        <v/>
      </c>
      <c r="EW993" s="281"/>
      <c r="EX993" s="281"/>
      <c r="EY993" s="281"/>
      <c r="EZ993" s="281" t="b">
        <f>AND(RMDF!FC993&gt;=0, RMDF!FC993&lt;=1-SUM(RMDF!Z993,RMDF!AG993,RMDF!AN993,RMDF!AU993,RMDF!BB993,RMDF!BI993,RMDF!BP993,RMDF!BW993,RMDF!CD993,RMDF!CK993,RMDF!CR993,RMDF!CY993,RMDF!DF993,RMDF!DM993,RMDF!DT993,RMDF!EA993,RMDF!EH993,RMDF!EO993,RMDF!EV993), RMDF!FC993=ROUND(RMDF!FC993,4))</f>
        <v>1</v>
      </c>
      <c r="FA993" s="317">
        <f>RMDF!FA993</f>
        <v>0</v>
      </c>
      <c r="FB993" s="318" t="str">
        <f>IF(FA993=0,"",_xlfn.XLOOKUP(FA993,StatePicklist!$1:$1,StatePicklist!$3:$3,"NA",0))</f>
        <v/>
      </c>
      <c r="FC993" s="297" t="str">
        <f ca="1">IF(RMDF!FB993="", "", IF(ISNUMBER(MATCH(RMDF!FB993, INDIRECT(FB993), 0)), "OK", "Invalid"))</f>
        <v/>
      </c>
    </row>
    <row r="994" spans="1:159" s="205" customFormat="1" ht="39.9" customHeight="1" x14ac:dyDescent="0.25">
      <c r="A994" s="206"/>
      <c r="B994" s="196"/>
      <c r="C994" s="197"/>
      <c r="D994" s="198"/>
      <c r="E994" s="199"/>
      <c r="F994" s="200"/>
      <c r="G994" s="201"/>
      <c r="H994" s="292"/>
      <c r="I994" s="305">
        <f>RMDF!I994</f>
        <v>0</v>
      </c>
      <c r="J994" s="305" t="str">
        <f>IF(I994=ProductCode!$B$30,"PDReclPost",IF(OR(I994=ProductCode!$C$30,I994=ProductCode!$E$30,I994=ProductCode!$G$30),"PDPreCon",IF(OR(I994=ProductCode!$D$30,I994=ProductCode!$F$30),"PDNotReclPost","")))</f>
        <v/>
      </c>
      <c r="K994" s="305" t="str">
        <f t="shared" si="51"/>
        <v/>
      </c>
      <c r="L994" s="289"/>
      <c r="M994" s="305" t="str">
        <f t="shared" si="51"/>
        <v/>
      </c>
      <c r="N994" s="289" t="b">
        <f>AND(RMDF!N994&gt;=0, RMDF!N994&lt;=1-RMDF!L994, RMDF!N994=ROUND(RMDF!N994,4))</f>
        <v>1</v>
      </c>
      <c r="O994" s="286" t="str">
        <f>IF(P994="","",IF(I994="","",IF(LEFT(I994,13)="Reclaimed pos",RawMaterialCode!$E$569,RawMaterialCode!$E$568)))</f>
        <v>Reclaimed pre-consumer mixed fibers (RM0578)</v>
      </c>
      <c r="P994" s="295">
        <f t="shared" si="52"/>
        <v>1</v>
      </c>
      <c r="Q994" s="202"/>
      <c r="R994" s="203"/>
      <c r="S994" s="204" t="str">
        <f t="shared" si="53"/>
        <v/>
      </c>
      <c r="T994" s="281"/>
      <c r="U994" s="281"/>
      <c r="V994" s="281"/>
      <c r="W994" s="281"/>
      <c r="X994" s="317">
        <f>RMDF!X994</f>
        <v>0</v>
      </c>
      <c r="Y994" s="318" t="str">
        <f>IF(X994=0,"",_xlfn.XLOOKUP(X994,StatePicklist!$1:$1,StatePicklist!$3:$3,"NA",0))</f>
        <v/>
      </c>
      <c r="Z994" s="297" t="str">
        <f ca="1">IF(RMDF!Y994="", "", IF(ISNUMBER(MATCH(RMDF!Y994, INDIRECT(Y994), 0)), "OK", "Invalid"))</f>
        <v/>
      </c>
      <c r="AA994" s="281"/>
      <c r="AB994" s="281"/>
      <c r="AC994" s="281"/>
      <c r="AD994" s="281" t="b">
        <f>AND(RMDF!AG994&gt;=0, RMDF!AG994&lt;=1-RMDF!Z994, RMDF!AG994=ROUND(RMDF!AG994,4))</f>
        <v>1</v>
      </c>
      <c r="AE994" s="317">
        <f>RMDF!AE994</f>
        <v>0</v>
      </c>
      <c r="AF994" s="318" t="str">
        <f>IF(AE994=0,"",_xlfn.XLOOKUP(AE994,StatePicklist!$1:$1,StatePicklist!$3:$3,"NA",0))</f>
        <v/>
      </c>
      <c r="AG994" s="297" t="str">
        <f ca="1">IF(RMDF!AF994="", "", IF(ISNUMBER(MATCH(RMDF!AF994, INDIRECT(AF994), 0)), "OK", "Invalid"))</f>
        <v/>
      </c>
      <c r="AH994" s="281"/>
      <c r="AI994" s="281"/>
      <c r="AJ994" s="281"/>
      <c r="AK994" s="281" t="b">
        <f>AND(RMDF!AN994&gt;=0, RMDF!AN994&lt;=1-SUM(RMDF!Z994,RMDF!AG994), RMDF!AN994=ROUND(RMDF!AN994,4))</f>
        <v>1</v>
      </c>
      <c r="AL994" s="317">
        <f>RMDF!AL994</f>
        <v>0</v>
      </c>
      <c r="AM994" s="318" t="str">
        <f>IF(AL994=0,"",_xlfn.XLOOKUP(AL994,StatePicklist!$1:$1,StatePicklist!$3:$3,"NA",0))</f>
        <v/>
      </c>
      <c r="AN994" s="297" t="str">
        <f ca="1">IF(RMDF!AM994="", "", IF(ISNUMBER(MATCH(RMDF!AM994, INDIRECT(AM994), 0)), "OK", "Invalid"))</f>
        <v/>
      </c>
      <c r="AO994" s="281"/>
      <c r="AP994" s="281"/>
      <c r="AQ994" s="281"/>
      <c r="AR994" s="281" t="b">
        <f>AND(RMDF!AU994&gt;=0, RMDF!AU994&lt;=1-SUM(RMDF!Z994,RMDF!AG994,RMDF!AN994), RMDF!AU994=ROUND(RMDF!AU994,4))</f>
        <v>1</v>
      </c>
      <c r="AS994" s="317">
        <f>RMDF!AS994</f>
        <v>0</v>
      </c>
      <c r="AT994" s="318" t="str">
        <f>IF(AS994=0,"",_xlfn.XLOOKUP(AS994,StatePicklist!$1:$1,StatePicklist!$3:$3,"NA",0))</f>
        <v/>
      </c>
      <c r="AU994" s="297" t="str">
        <f ca="1">IF(RMDF!AT994="", "", IF(ISNUMBER(MATCH(RMDF!AT994, INDIRECT(AT994), 0)), "OK", "Invalid"))</f>
        <v/>
      </c>
      <c r="AV994" s="281"/>
      <c r="AW994" s="281"/>
      <c r="AX994" s="281"/>
      <c r="AY994" s="281" t="b">
        <f>AND(RMDF!BB994&gt;=0, RMDF!BB994&lt;=1-SUM(RMDF!Z994,RMDF!AG994,RMDF!AN994,RMDF!AU994), RMDF!BB994=ROUND(RMDF!BB994,4))</f>
        <v>1</v>
      </c>
      <c r="AZ994" s="317">
        <f>RMDF!AZ994</f>
        <v>0</v>
      </c>
      <c r="BA994" s="318" t="str">
        <f>IF(AZ994=0,"",_xlfn.XLOOKUP(AZ994,StatePicklist!$1:$1,StatePicklist!$3:$3,"NA",0))</f>
        <v/>
      </c>
      <c r="BB994" s="297" t="str">
        <f ca="1">IF(RMDF!BA994="", "", IF(ISNUMBER(MATCH(RMDF!BA994, INDIRECT(BA994), 0)), "OK", "Invalid"))</f>
        <v/>
      </c>
      <c r="BC994" s="281"/>
      <c r="BD994" s="281"/>
      <c r="BE994" s="281"/>
      <c r="BF994" s="281" t="b">
        <f>AND(RMDF!BI994&gt;=0, RMDF!BI994&lt;=1-SUM(RMDF!Z994,RMDF!AG994,RMDF!AN994,RMDF!AU994,RMDF!BB994), RMDF!BI994=ROUND(RMDF!BI994,4))</f>
        <v>1</v>
      </c>
      <c r="BG994" s="317">
        <f>RMDF!BG994</f>
        <v>0</v>
      </c>
      <c r="BH994" s="318" t="str">
        <f>IF(BG994=0,"",_xlfn.XLOOKUP(BG994,StatePicklist!$1:$1,StatePicklist!$3:$3,"NA",0))</f>
        <v/>
      </c>
      <c r="BI994" s="297" t="str">
        <f ca="1">IF(RMDF!BH994="", "", IF(ISNUMBER(MATCH(RMDF!BH994, INDIRECT(BH994), 0)), "OK", "Invalid"))</f>
        <v/>
      </c>
      <c r="BJ994" s="281"/>
      <c r="BK994" s="281"/>
      <c r="BL994" s="281"/>
      <c r="BM994" s="281" t="b">
        <f>AND(RMDF!BP994&gt;=0, RMDF!BP994&lt;=1-SUM(RMDF!Z994,RMDF!AG994,RMDF!AN994,RMDF!AU994,RMDF!BB994,RMDF!BI994), RMDF!BP994=ROUND(RMDF!BP994,4))</f>
        <v>1</v>
      </c>
      <c r="BN994" s="317">
        <f>RMDF!BN994</f>
        <v>0</v>
      </c>
      <c r="BO994" s="318" t="str">
        <f>IF(BN994=0,"",_xlfn.XLOOKUP(BN994,StatePicklist!$1:$1,StatePicklist!$3:$3,"NA",0))</f>
        <v/>
      </c>
      <c r="BP994" s="297" t="str">
        <f ca="1">IF(RMDF!BO994="", "", IF(ISNUMBER(MATCH(RMDF!BO994, INDIRECT(BO994), 0)), "OK", "Invalid"))</f>
        <v/>
      </c>
      <c r="BQ994" s="281"/>
      <c r="BR994" s="281"/>
      <c r="BS994" s="281"/>
      <c r="BT994" s="281" t="b">
        <f>AND(RMDF!BW994&gt;=0, RMDF!BW994&lt;=1-SUM(RMDF!Z994,RMDF!AG994,RMDF!AN994,RMDF!AU994,RMDF!BB994,RMDF!BI994,RMDF!BP994), RMDF!BW994=ROUND(RMDF!BW994,4))</f>
        <v>1</v>
      </c>
      <c r="BU994" s="317">
        <f>RMDF!BU994</f>
        <v>0</v>
      </c>
      <c r="BV994" s="318" t="str">
        <f>IF(BU994=0,"",_xlfn.XLOOKUP(BU994,StatePicklist!$1:$1,StatePicklist!$3:$3,"NA",0))</f>
        <v/>
      </c>
      <c r="BW994" s="297" t="str">
        <f ca="1">IF(RMDF!BV994="", "", IF(ISNUMBER(MATCH(RMDF!BV994, INDIRECT(BV994), 0)), "OK", "Invalid"))</f>
        <v/>
      </c>
      <c r="BX994" s="281"/>
      <c r="BY994" s="281"/>
      <c r="BZ994" s="281"/>
      <c r="CA994" s="281" t="b">
        <f>AND(RMDF!CD994&gt;=0, RMDF!CD994&lt;=1-SUM(RMDF!Z994,RMDF!AG994,RMDF!AN994,RMDF!AU994,RMDF!BB994,RMDF!BI994,RMDF!BP994,RMDF!BW994), RMDF!CD994=ROUND(RMDF!CD994,4))</f>
        <v>1</v>
      </c>
      <c r="CB994" s="317">
        <f>RMDF!CB994</f>
        <v>0</v>
      </c>
      <c r="CC994" s="318" t="str">
        <f>IF(CB994=0,"",_xlfn.XLOOKUP(CB994,StatePicklist!$1:$1,StatePicklist!$3:$3,"NA",0))</f>
        <v/>
      </c>
      <c r="CD994" s="297" t="str">
        <f ca="1">IF(RMDF!CC994="", "", IF(ISNUMBER(MATCH(RMDF!CC994, INDIRECT(CC994), 0)), "OK", "Invalid"))</f>
        <v/>
      </c>
      <c r="CE994" s="281"/>
      <c r="CF994" s="281"/>
      <c r="CG994" s="281"/>
      <c r="CH994" s="281" t="b">
        <f>AND(RMDF!CK994&gt;=0, RMDF!CK994&lt;=1-SUM(RMDF!Z994,RMDF!AG994,RMDF!AN994,RMDF!AU994,RMDF!BB994,RMDF!BI994,RMDF!BP994,RMDF!BW994,RMDF!CD994), RMDF!CK994=ROUND(RMDF!CK994,4))</f>
        <v>1</v>
      </c>
      <c r="CI994" s="317">
        <f>RMDF!CI994</f>
        <v>0</v>
      </c>
      <c r="CJ994" s="318" t="str">
        <f>IF(CI994=0,"",_xlfn.XLOOKUP(CI994,StatePicklist!$1:$1,StatePicklist!$3:$3,"NA",0))</f>
        <v/>
      </c>
      <c r="CK994" s="297" t="str">
        <f ca="1">IF(RMDF!CJ994="", "", IF(ISNUMBER(MATCH(RMDF!CJ994, INDIRECT(CJ994), 0)), "OK", "Invalid"))</f>
        <v/>
      </c>
      <c r="CL994" s="281"/>
      <c r="CM994" s="281"/>
      <c r="CN994" s="281"/>
      <c r="CO994" s="281" t="b">
        <f>AND(RMDF!CR994&gt;=0, RMDF!CR994&lt;=1-SUM(RMDF!Z994,RMDF!AG994,RMDF!AN994,RMDF!AU994,RMDF!BB994,RMDF!BI994,RMDF!BP994,RMDF!BW994,RMDF!CD994,RMDF!CK994), RMDF!CR994=ROUND(RMDF!CR994,4))</f>
        <v>1</v>
      </c>
      <c r="CP994" s="317">
        <f>RMDF!CP994</f>
        <v>0</v>
      </c>
      <c r="CQ994" s="318" t="str">
        <f>IF(CP994=0,"",_xlfn.XLOOKUP(CP994,StatePicklist!$1:$1,StatePicklist!$3:$3,"NA",0))</f>
        <v/>
      </c>
      <c r="CR994" s="297" t="str">
        <f ca="1">IF(RMDF!CQ994="", "", IF(ISNUMBER(MATCH(RMDF!CQ994, INDIRECT(CQ994), 0)), "OK", "Invalid"))</f>
        <v/>
      </c>
      <c r="CS994" s="281"/>
      <c r="CT994" s="281"/>
      <c r="CU994" s="281"/>
      <c r="CV994" s="281" t="b">
        <f>AND(RMDF!CY994&gt;=0, RMDF!CY994&lt;=1-SUM(RMDF!Z994,RMDF!AG994,RMDF!AN994,RMDF!AU994,RMDF!BB994,RMDF!BI994,RMDF!BP994,RMDF!BW994,RMDF!CD994,RMDF!CK994,RMDF!CR994), RMDF!CY994=ROUND(RMDF!CY994,4))</f>
        <v>1</v>
      </c>
      <c r="CW994" s="317">
        <f>RMDF!CW994</f>
        <v>0</v>
      </c>
      <c r="CX994" s="318" t="str">
        <f>IF(CW994=0,"",_xlfn.XLOOKUP(CW994,StatePicklist!$1:$1,StatePicklist!$3:$3,"NA",0))</f>
        <v/>
      </c>
      <c r="CY994" s="297" t="str">
        <f ca="1">IF(RMDF!CX994="", "", IF(ISNUMBER(MATCH(RMDF!CX994, INDIRECT(CX994), 0)), "OK", "Invalid"))</f>
        <v/>
      </c>
      <c r="CZ994" s="281"/>
      <c r="DA994" s="281"/>
      <c r="DB994" s="281"/>
      <c r="DC994" s="281" t="b">
        <f>AND(RMDF!DF994&gt;=0, RMDF!DF994&lt;=1-SUM(RMDF!Z994,RMDF!AG994,RMDF!AN994,RMDF!AU994,RMDF!BB994,RMDF!BI994,RMDF!BP994,RMDF!BW994,RMDF!CD994,RMDF!CK994,RMDF!CR994,RMDF!CY994), RMDF!DF994=ROUND(RMDF!DF994,4))</f>
        <v>1</v>
      </c>
      <c r="DD994" s="317">
        <f>RMDF!DD994</f>
        <v>0</v>
      </c>
      <c r="DE994" s="318" t="str">
        <f>IF(DD994=0,"",_xlfn.XLOOKUP(DD994,StatePicklist!$1:$1,StatePicklist!$3:$3,"NA",0))</f>
        <v/>
      </c>
      <c r="DF994" s="297" t="str">
        <f ca="1">IF(RMDF!DE994="", "", IF(ISNUMBER(MATCH(RMDF!DE994, INDIRECT(DE994), 0)), "OK", "Invalid"))</f>
        <v/>
      </c>
      <c r="DG994" s="281"/>
      <c r="DH994" s="281"/>
      <c r="DI994" s="281"/>
      <c r="DJ994" s="281" t="b">
        <f>AND(RMDF!DM994&gt;=0, RMDF!DM994&lt;=1-SUM(RMDF!Z994,RMDF!AG994,RMDF!AN994,RMDF!AU994,RMDF!BB994,RMDF!BI994,RMDF!BP994,RMDF!BW994,RMDF!CD994,RMDF!CK994,RMDF!CR994,RMDF!CY994,RMDF!DF994), RMDF!DM994=ROUND(RMDF!DM994,4))</f>
        <v>1</v>
      </c>
      <c r="DK994" s="317">
        <f>RMDF!DK994</f>
        <v>0</v>
      </c>
      <c r="DL994" s="318" t="str">
        <f>IF(DK994=0,"",_xlfn.XLOOKUP(DK994,StatePicklist!$1:$1,StatePicklist!$3:$3,"NA",0))</f>
        <v/>
      </c>
      <c r="DM994" s="297" t="str">
        <f ca="1">IF(RMDF!DL994="", "", IF(ISNUMBER(MATCH(RMDF!DL994, INDIRECT(DL994), 0)), "OK", "Invalid"))</f>
        <v/>
      </c>
      <c r="DN994" s="281"/>
      <c r="DO994" s="281"/>
      <c r="DP994" s="281"/>
      <c r="DQ994" s="281" t="b">
        <f>AND(RMDF!DT994&gt;=0, RMDF!DT994&lt;=1-SUM(RMDF!Z994,RMDF!AG994,RMDF!AN994,RMDF!AU994,RMDF!BB994,RMDF!BI994,RMDF!BP994,RMDF!BW994,RMDF!CD994,RMDF!CK994,RMDF!CR994,RMDF!CY994,RMDF!DF994,RMDF!DM994), RMDF!DT994=ROUND(RMDF!DT994,4))</f>
        <v>1</v>
      </c>
      <c r="DR994" s="317">
        <f>RMDF!DR994</f>
        <v>0</v>
      </c>
      <c r="DS994" s="318" t="str">
        <f>IF(DR994=0,"",_xlfn.XLOOKUP(DR994,StatePicklist!$1:$1,StatePicklist!$3:$3,"NA",0))</f>
        <v/>
      </c>
      <c r="DT994" s="297" t="str">
        <f ca="1">IF(RMDF!DS994="", "", IF(ISNUMBER(MATCH(RMDF!DS994, INDIRECT(DS994), 0)), "OK", "Invalid"))</f>
        <v/>
      </c>
      <c r="DU994" s="281"/>
      <c r="DV994" s="281"/>
      <c r="DW994" s="281"/>
      <c r="DX994" s="281" t="b">
        <f>AND(RMDF!EA994&gt;=0, RMDF!EA994&lt;=1-SUM(RMDF!Z994,RMDF!AG994,RMDF!AN994,RMDF!AU994,RMDF!BB994,RMDF!BI994,RMDF!BP994,RMDF!BW994,RMDF!CD994,RMDF!CK994,RMDF!CR994,RMDF!CY994,RMDF!DF994,RMDF!DM994,RMDF!DT994), RMDF!EA994=ROUND(RMDF!EA994,4))</f>
        <v>1</v>
      </c>
      <c r="DY994" s="317">
        <f>RMDF!DY994</f>
        <v>0</v>
      </c>
      <c r="DZ994" s="318" t="str">
        <f>IF(DY994=0,"",_xlfn.XLOOKUP(DY994,StatePicklist!$1:$1,StatePicklist!$3:$3,"NA",0))</f>
        <v/>
      </c>
      <c r="EA994" s="297" t="str">
        <f ca="1">IF(RMDF!DZ994="", "", IF(ISNUMBER(MATCH(RMDF!DZ994, INDIRECT(DZ994), 0)), "OK", "Invalid"))</f>
        <v/>
      </c>
      <c r="EB994" s="281"/>
      <c r="EC994" s="281"/>
      <c r="ED994" s="281"/>
      <c r="EE994" s="281" t="b">
        <f>AND(RMDF!EH994&gt;=0, RMDF!EH994&lt;=1-SUM(RMDF!Z994,RMDF!AG994,RMDF!AN994,RMDF!AU994,RMDF!BB994,RMDF!BI994,RMDF!BP994,RMDF!BW994,RMDF!CD994,RMDF!CK994,RMDF!CR994,RMDF!CY994,RMDF!DF994,RMDF!DM994,RMDF!DT994,RMDF!EA994), RMDF!EH994=ROUND(RMDF!EH994,4))</f>
        <v>1</v>
      </c>
      <c r="EF994" s="317">
        <f>RMDF!EF994</f>
        <v>0</v>
      </c>
      <c r="EG994" s="318" t="str">
        <f>IF(EF994=0,"",_xlfn.XLOOKUP(EF994,StatePicklist!$1:$1,StatePicklist!$3:$3,"NA",0))</f>
        <v/>
      </c>
      <c r="EH994" s="297" t="str">
        <f ca="1">IF(RMDF!EG994="", "", IF(ISNUMBER(MATCH(RMDF!EG994, INDIRECT(EG994), 0)), "OK", "Invalid"))</f>
        <v/>
      </c>
      <c r="EI994" s="281"/>
      <c r="EJ994" s="281"/>
      <c r="EK994" s="281"/>
      <c r="EL994" s="281" t="b">
        <f>AND(RMDF!EO994&gt;=0, RMDF!EO994&lt;=1-SUM(RMDF!Z994,RMDF!AG994,RMDF!AN994,RMDF!AU994,RMDF!BB994,RMDF!BI994,RMDF!BP994,RMDF!BW994,RMDF!CD994,RMDF!CK994,RMDF!CR994,RMDF!CY994,RMDF!DF994,RMDF!DM994,RMDF!DT994,RMDF!EA994,RMDF!EH994), RMDF!EO994=ROUND(RMDF!EO994,4))</f>
        <v>1</v>
      </c>
      <c r="EM994" s="317">
        <f>RMDF!EM994</f>
        <v>0</v>
      </c>
      <c r="EN994" s="318" t="str">
        <f>IF(EM994=0,"",_xlfn.XLOOKUP(EM994,StatePicklist!$1:$1,StatePicklist!$3:$3,"NA",0))</f>
        <v/>
      </c>
      <c r="EO994" s="297" t="str">
        <f ca="1">IF(RMDF!EN994="", "", IF(ISNUMBER(MATCH(RMDF!EN994, INDIRECT(EN994), 0)), "OK", "Invalid"))</f>
        <v/>
      </c>
      <c r="EP994" s="281"/>
      <c r="EQ994" s="281"/>
      <c r="ER994" s="281"/>
      <c r="ES994" s="281" t="b">
        <f>AND(RMDF!EV994&gt;=0, RMDF!EV994&lt;=1-SUM(RMDF!Z994,RMDF!AG994,RMDF!AN994,RMDF!AU994,RMDF!BB994,RMDF!BI994,RMDF!BP994,RMDF!BW994,RMDF!CD994,RMDF!CK994,RMDF!CR994,RMDF!CY994,RMDF!DF994,RMDF!DM994,RMDF!DT994,RMDF!EA994,RMDF!EH994,RMDF!EO994), RMDF!EV994=ROUND(RMDF!EV994,4))</f>
        <v>1</v>
      </c>
      <c r="ET994" s="317">
        <f>RMDF!ET994</f>
        <v>0</v>
      </c>
      <c r="EU994" s="318" t="str">
        <f>IF(ET994=0,"",_xlfn.XLOOKUP(ET994,StatePicklist!$1:$1,StatePicklist!$3:$3,"NA",0))</f>
        <v/>
      </c>
      <c r="EV994" s="297" t="str">
        <f ca="1">IF(RMDF!EU994="", "", IF(ISNUMBER(MATCH(RMDF!EU994, INDIRECT(EU994), 0)), "OK", "Invalid"))</f>
        <v/>
      </c>
      <c r="EW994" s="281"/>
      <c r="EX994" s="281"/>
      <c r="EY994" s="281"/>
      <c r="EZ994" s="281" t="b">
        <f>AND(RMDF!FC994&gt;=0, RMDF!FC994&lt;=1-SUM(RMDF!Z994,RMDF!AG994,RMDF!AN994,RMDF!AU994,RMDF!BB994,RMDF!BI994,RMDF!BP994,RMDF!BW994,RMDF!CD994,RMDF!CK994,RMDF!CR994,RMDF!CY994,RMDF!DF994,RMDF!DM994,RMDF!DT994,RMDF!EA994,RMDF!EH994,RMDF!EO994,RMDF!EV994), RMDF!FC994=ROUND(RMDF!FC994,4))</f>
        <v>1</v>
      </c>
      <c r="FA994" s="317">
        <f>RMDF!FA994</f>
        <v>0</v>
      </c>
      <c r="FB994" s="318" t="str">
        <f>IF(FA994=0,"",_xlfn.XLOOKUP(FA994,StatePicklist!$1:$1,StatePicklist!$3:$3,"NA",0))</f>
        <v/>
      </c>
      <c r="FC994" s="297" t="str">
        <f ca="1">IF(RMDF!FB994="", "", IF(ISNUMBER(MATCH(RMDF!FB994, INDIRECT(FB994), 0)), "OK", "Invalid"))</f>
        <v/>
      </c>
    </row>
    <row r="995" spans="1:159" s="205" customFormat="1" ht="39.9" customHeight="1" x14ac:dyDescent="0.25">
      <c r="A995" s="206"/>
      <c r="B995" s="196"/>
      <c r="C995" s="197"/>
      <c r="D995" s="198"/>
      <c r="E995" s="199"/>
      <c r="F995" s="200"/>
      <c r="G995" s="201"/>
      <c r="H995" s="292"/>
      <c r="I995" s="305">
        <f>RMDF!I995</f>
        <v>0</v>
      </c>
      <c r="J995" s="305" t="str">
        <f>IF(I995=ProductCode!$B$30,"PDReclPost",IF(OR(I995=ProductCode!$C$30,I995=ProductCode!$E$30,I995=ProductCode!$G$30),"PDPreCon",IF(OR(I995=ProductCode!$D$30,I995=ProductCode!$F$30),"PDNotReclPost","")))</f>
        <v/>
      </c>
      <c r="K995" s="305" t="str">
        <f t="shared" si="51"/>
        <v/>
      </c>
      <c r="L995" s="289"/>
      <c r="M995" s="305" t="str">
        <f t="shared" si="51"/>
        <v/>
      </c>
      <c r="N995" s="289" t="b">
        <f>AND(RMDF!N995&gt;=0, RMDF!N995&lt;=1-RMDF!L995, RMDF!N995=ROUND(RMDF!N995,4))</f>
        <v>1</v>
      </c>
      <c r="O995" s="286" t="str">
        <f>IF(P995="","",IF(I995="","",IF(LEFT(I995,13)="Reclaimed pos",RawMaterialCode!$E$569,RawMaterialCode!$E$568)))</f>
        <v>Reclaimed pre-consumer mixed fibers (RM0578)</v>
      </c>
      <c r="P995" s="295">
        <f t="shared" si="52"/>
        <v>1</v>
      </c>
      <c r="Q995" s="202"/>
      <c r="R995" s="203"/>
      <c r="S995" s="204" t="str">
        <f t="shared" si="53"/>
        <v/>
      </c>
      <c r="T995" s="281"/>
      <c r="U995" s="281"/>
      <c r="V995" s="281"/>
      <c r="W995" s="281"/>
      <c r="X995" s="317">
        <f>RMDF!X995</f>
        <v>0</v>
      </c>
      <c r="Y995" s="318" t="str">
        <f>IF(X995=0,"",_xlfn.XLOOKUP(X995,StatePicklist!$1:$1,StatePicklist!$3:$3,"NA",0))</f>
        <v/>
      </c>
      <c r="Z995" s="297" t="str">
        <f ca="1">IF(RMDF!Y995="", "", IF(ISNUMBER(MATCH(RMDF!Y995, INDIRECT(Y995), 0)), "OK", "Invalid"))</f>
        <v/>
      </c>
      <c r="AA995" s="281"/>
      <c r="AB995" s="281"/>
      <c r="AC995" s="281"/>
      <c r="AD995" s="281" t="b">
        <f>AND(RMDF!AG995&gt;=0, RMDF!AG995&lt;=1-RMDF!Z995, RMDF!AG995=ROUND(RMDF!AG995,4))</f>
        <v>1</v>
      </c>
      <c r="AE995" s="317">
        <f>RMDF!AE995</f>
        <v>0</v>
      </c>
      <c r="AF995" s="318" t="str">
        <f>IF(AE995=0,"",_xlfn.XLOOKUP(AE995,StatePicklist!$1:$1,StatePicklist!$3:$3,"NA",0))</f>
        <v/>
      </c>
      <c r="AG995" s="297" t="str">
        <f ca="1">IF(RMDF!AF995="", "", IF(ISNUMBER(MATCH(RMDF!AF995, INDIRECT(AF995), 0)), "OK", "Invalid"))</f>
        <v/>
      </c>
      <c r="AH995" s="281"/>
      <c r="AI995" s="281"/>
      <c r="AJ995" s="281"/>
      <c r="AK995" s="281" t="b">
        <f>AND(RMDF!AN995&gt;=0, RMDF!AN995&lt;=1-SUM(RMDF!Z995,RMDF!AG995), RMDF!AN995=ROUND(RMDF!AN995,4))</f>
        <v>1</v>
      </c>
      <c r="AL995" s="317">
        <f>RMDF!AL995</f>
        <v>0</v>
      </c>
      <c r="AM995" s="318" t="str">
        <f>IF(AL995=0,"",_xlfn.XLOOKUP(AL995,StatePicklist!$1:$1,StatePicklist!$3:$3,"NA",0))</f>
        <v/>
      </c>
      <c r="AN995" s="297" t="str">
        <f ca="1">IF(RMDF!AM995="", "", IF(ISNUMBER(MATCH(RMDF!AM995, INDIRECT(AM995), 0)), "OK", "Invalid"))</f>
        <v/>
      </c>
      <c r="AO995" s="281"/>
      <c r="AP995" s="281"/>
      <c r="AQ995" s="281"/>
      <c r="AR995" s="281" t="b">
        <f>AND(RMDF!AU995&gt;=0, RMDF!AU995&lt;=1-SUM(RMDF!Z995,RMDF!AG995,RMDF!AN995), RMDF!AU995=ROUND(RMDF!AU995,4))</f>
        <v>1</v>
      </c>
      <c r="AS995" s="317">
        <f>RMDF!AS995</f>
        <v>0</v>
      </c>
      <c r="AT995" s="318" t="str">
        <f>IF(AS995=0,"",_xlfn.XLOOKUP(AS995,StatePicklist!$1:$1,StatePicklist!$3:$3,"NA",0))</f>
        <v/>
      </c>
      <c r="AU995" s="297" t="str">
        <f ca="1">IF(RMDF!AT995="", "", IF(ISNUMBER(MATCH(RMDF!AT995, INDIRECT(AT995), 0)), "OK", "Invalid"))</f>
        <v/>
      </c>
      <c r="AV995" s="281"/>
      <c r="AW995" s="281"/>
      <c r="AX995" s="281"/>
      <c r="AY995" s="281" t="b">
        <f>AND(RMDF!BB995&gt;=0, RMDF!BB995&lt;=1-SUM(RMDF!Z995,RMDF!AG995,RMDF!AN995,RMDF!AU995), RMDF!BB995=ROUND(RMDF!BB995,4))</f>
        <v>1</v>
      </c>
      <c r="AZ995" s="317">
        <f>RMDF!AZ995</f>
        <v>0</v>
      </c>
      <c r="BA995" s="318" t="str">
        <f>IF(AZ995=0,"",_xlfn.XLOOKUP(AZ995,StatePicklist!$1:$1,StatePicklist!$3:$3,"NA",0))</f>
        <v/>
      </c>
      <c r="BB995" s="297" t="str">
        <f ca="1">IF(RMDF!BA995="", "", IF(ISNUMBER(MATCH(RMDF!BA995, INDIRECT(BA995), 0)), "OK", "Invalid"))</f>
        <v/>
      </c>
      <c r="BC995" s="281"/>
      <c r="BD995" s="281"/>
      <c r="BE995" s="281"/>
      <c r="BF995" s="281" t="b">
        <f>AND(RMDF!BI995&gt;=0, RMDF!BI995&lt;=1-SUM(RMDF!Z995,RMDF!AG995,RMDF!AN995,RMDF!AU995,RMDF!BB995), RMDF!BI995=ROUND(RMDF!BI995,4))</f>
        <v>1</v>
      </c>
      <c r="BG995" s="317">
        <f>RMDF!BG995</f>
        <v>0</v>
      </c>
      <c r="BH995" s="318" t="str">
        <f>IF(BG995=0,"",_xlfn.XLOOKUP(BG995,StatePicklist!$1:$1,StatePicklist!$3:$3,"NA",0))</f>
        <v/>
      </c>
      <c r="BI995" s="297" t="str">
        <f ca="1">IF(RMDF!BH995="", "", IF(ISNUMBER(MATCH(RMDF!BH995, INDIRECT(BH995), 0)), "OK", "Invalid"))</f>
        <v/>
      </c>
      <c r="BJ995" s="281"/>
      <c r="BK995" s="281"/>
      <c r="BL995" s="281"/>
      <c r="BM995" s="281" t="b">
        <f>AND(RMDF!BP995&gt;=0, RMDF!BP995&lt;=1-SUM(RMDF!Z995,RMDF!AG995,RMDF!AN995,RMDF!AU995,RMDF!BB995,RMDF!BI995), RMDF!BP995=ROUND(RMDF!BP995,4))</f>
        <v>1</v>
      </c>
      <c r="BN995" s="317">
        <f>RMDF!BN995</f>
        <v>0</v>
      </c>
      <c r="BO995" s="318" t="str">
        <f>IF(BN995=0,"",_xlfn.XLOOKUP(BN995,StatePicklist!$1:$1,StatePicklist!$3:$3,"NA",0))</f>
        <v/>
      </c>
      <c r="BP995" s="297" t="str">
        <f ca="1">IF(RMDF!BO995="", "", IF(ISNUMBER(MATCH(RMDF!BO995, INDIRECT(BO995), 0)), "OK", "Invalid"))</f>
        <v/>
      </c>
      <c r="BQ995" s="281"/>
      <c r="BR995" s="281"/>
      <c r="BS995" s="281"/>
      <c r="BT995" s="281" t="b">
        <f>AND(RMDF!BW995&gt;=0, RMDF!BW995&lt;=1-SUM(RMDF!Z995,RMDF!AG995,RMDF!AN995,RMDF!AU995,RMDF!BB995,RMDF!BI995,RMDF!BP995), RMDF!BW995=ROUND(RMDF!BW995,4))</f>
        <v>1</v>
      </c>
      <c r="BU995" s="317">
        <f>RMDF!BU995</f>
        <v>0</v>
      </c>
      <c r="BV995" s="318" t="str">
        <f>IF(BU995=0,"",_xlfn.XLOOKUP(BU995,StatePicklist!$1:$1,StatePicklist!$3:$3,"NA",0))</f>
        <v/>
      </c>
      <c r="BW995" s="297" t="str">
        <f ca="1">IF(RMDF!BV995="", "", IF(ISNUMBER(MATCH(RMDF!BV995, INDIRECT(BV995), 0)), "OK", "Invalid"))</f>
        <v/>
      </c>
      <c r="BX995" s="281"/>
      <c r="BY995" s="281"/>
      <c r="BZ995" s="281"/>
      <c r="CA995" s="281" t="b">
        <f>AND(RMDF!CD995&gt;=0, RMDF!CD995&lt;=1-SUM(RMDF!Z995,RMDF!AG995,RMDF!AN995,RMDF!AU995,RMDF!BB995,RMDF!BI995,RMDF!BP995,RMDF!BW995), RMDF!CD995=ROUND(RMDF!CD995,4))</f>
        <v>1</v>
      </c>
      <c r="CB995" s="317">
        <f>RMDF!CB995</f>
        <v>0</v>
      </c>
      <c r="CC995" s="318" t="str">
        <f>IF(CB995=0,"",_xlfn.XLOOKUP(CB995,StatePicklist!$1:$1,StatePicklist!$3:$3,"NA",0))</f>
        <v/>
      </c>
      <c r="CD995" s="297" t="str">
        <f ca="1">IF(RMDF!CC995="", "", IF(ISNUMBER(MATCH(RMDF!CC995, INDIRECT(CC995), 0)), "OK", "Invalid"))</f>
        <v/>
      </c>
      <c r="CE995" s="281"/>
      <c r="CF995" s="281"/>
      <c r="CG995" s="281"/>
      <c r="CH995" s="281" t="b">
        <f>AND(RMDF!CK995&gt;=0, RMDF!CK995&lt;=1-SUM(RMDF!Z995,RMDF!AG995,RMDF!AN995,RMDF!AU995,RMDF!BB995,RMDF!BI995,RMDF!BP995,RMDF!BW995,RMDF!CD995), RMDF!CK995=ROUND(RMDF!CK995,4))</f>
        <v>1</v>
      </c>
      <c r="CI995" s="317">
        <f>RMDF!CI995</f>
        <v>0</v>
      </c>
      <c r="CJ995" s="318" t="str">
        <f>IF(CI995=0,"",_xlfn.XLOOKUP(CI995,StatePicklist!$1:$1,StatePicklist!$3:$3,"NA",0))</f>
        <v/>
      </c>
      <c r="CK995" s="297" t="str">
        <f ca="1">IF(RMDF!CJ995="", "", IF(ISNUMBER(MATCH(RMDF!CJ995, INDIRECT(CJ995), 0)), "OK", "Invalid"))</f>
        <v/>
      </c>
      <c r="CL995" s="281"/>
      <c r="CM995" s="281"/>
      <c r="CN995" s="281"/>
      <c r="CO995" s="281" t="b">
        <f>AND(RMDF!CR995&gt;=0, RMDF!CR995&lt;=1-SUM(RMDF!Z995,RMDF!AG995,RMDF!AN995,RMDF!AU995,RMDF!BB995,RMDF!BI995,RMDF!BP995,RMDF!BW995,RMDF!CD995,RMDF!CK995), RMDF!CR995=ROUND(RMDF!CR995,4))</f>
        <v>1</v>
      </c>
      <c r="CP995" s="317">
        <f>RMDF!CP995</f>
        <v>0</v>
      </c>
      <c r="CQ995" s="318" t="str">
        <f>IF(CP995=0,"",_xlfn.XLOOKUP(CP995,StatePicklist!$1:$1,StatePicklist!$3:$3,"NA",0))</f>
        <v/>
      </c>
      <c r="CR995" s="297" t="str">
        <f ca="1">IF(RMDF!CQ995="", "", IF(ISNUMBER(MATCH(RMDF!CQ995, INDIRECT(CQ995), 0)), "OK", "Invalid"))</f>
        <v/>
      </c>
      <c r="CS995" s="281"/>
      <c r="CT995" s="281"/>
      <c r="CU995" s="281"/>
      <c r="CV995" s="281" t="b">
        <f>AND(RMDF!CY995&gt;=0, RMDF!CY995&lt;=1-SUM(RMDF!Z995,RMDF!AG995,RMDF!AN995,RMDF!AU995,RMDF!BB995,RMDF!BI995,RMDF!BP995,RMDF!BW995,RMDF!CD995,RMDF!CK995,RMDF!CR995), RMDF!CY995=ROUND(RMDF!CY995,4))</f>
        <v>1</v>
      </c>
      <c r="CW995" s="317">
        <f>RMDF!CW995</f>
        <v>0</v>
      </c>
      <c r="CX995" s="318" t="str">
        <f>IF(CW995=0,"",_xlfn.XLOOKUP(CW995,StatePicklist!$1:$1,StatePicklist!$3:$3,"NA",0))</f>
        <v/>
      </c>
      <c r="CY995" s="297" t="str">
        <f ca="1">IF(RMDF!CX995="", "", IF(ISNUMBER(MATCH(RMDF!CX995, INDIRECT(CX995), 0)), "OK", "Invalid"))</f>
        <v/>
      </c>
      <c r="CZ995" s="281"/>
      <c r="DA995" s="281"/>
      <c r="DB995" s="281"/>
      <c r="DC995" s="281" t="b">
        <f>AND(RMDF!DF995&gt;=0, RMDF!DF995&lt;=1-SUM(RMDF!Z995,RMDF!AG995,RMDF!AN995,RMDF!AU995,RMDF!BB995,RMDF!BI995,RMDF!BP995,RMDF!BW995,RMDF!CD995,RMDF!CK995,RMDF!CR995,RMDF!CY995), RMDF!DF995=ROUND(RMDF!DF995,4))</f>
        <v>1</v>
      </c>
      <c r="DD995" s="317">
        <f>RMDF!DD995</f>
        <v>0</v>
      </c>
      <c r="DE995" s="318" t="str">
        <f>IF(DD995=0,"",_xlfn.XLOOKUP(DD995,StatePicklist!$1:$1,StatePicklist!$3:$3,"NA",0))</f>
        <v/>
      </c>
      <c r="DF995" s="297" t="str">
        <f ca="1">IF(RMDF!DE995="", "", IF(ISNUMBER(MATCH(RMDF!DE995, INDIRECT(DE995), 0)), "OK", "Invalid"))</f>
        <v/>
      </c>
      <c r="DG995" s="281"/>
      <c r="DH995" s="281"/>
      <c r="DI995" s="281"/>
      <c r="DJ995" s="281" t="b">
        <f>AND(RMDF!DM995&gt;=0, RMDF!DM995&lt;=1-SUM(RMDF!Z995,RMDF!AG995,RMDF!AN995,RMDF!AU995,RMDF!BB995,RMDF!BI995,RMDF!BP995,RMDF!BW995,RMDF!CD995,RMDF!CK995,RMDF!CR995,RMDF!CY995,RMDF!DF995), RMDF!DM995=ROUND(RMDF!DM995,4))</f>
        <v>1</v>
      </c>
      <c r="DK995" s="317">
        <f>RMDF!DK995</f>
        <v>0</v>
      </c>
      <c r="DL995" s="318" t="str">
        <f>IF(DK995=0,"",_xlfn.XLOOKUP(DK995,StatePicklist!$1:$1,StatePicklist!$3:$3,"NA",0))</f>
        <v/>
      </c>
      <c r="DM995" s="297" t="str">
        <f ca="1">IF(RMDF!DL995="", "", IF(ISNUMBER(MATCH(RMDF!DL995, INDIRECT(DL995), 0)), "OK", "Invalid"))</f>
        <v/>
      </c>
      <c r="DN995" s="281"/>
      <c r="DO995" s="281"/>
      <c r="DP995" s="281"/>
      <c r="DQ995" s="281" t="b">
        <f>AND(RMDF!DT995&gt;=0, RMDF!DT995&lt;=1-SUM(RMDF!Z995,RMDF!AG995,RMDF!AN995,RMDF!AU995,RMDF!BB995,RMDF!BI995,RMDF!BP995,RMDF!BW995,RMDF!CD995,RMDF!CK995,RMDF!CR995,RMDF!CY995,RMDF!DF995,RMDF!DM995), RMDF!DT995=ROUND(RMDF!DT995,4))</f>
        <v>1</v>
      </c>
      <c r="DR995" s="317">
        <f>RMDF!DR995</f>
        <v>0</v>
      </c>
      <c r="DS995" s="318" t="str">
        <f>IF(DR995=0,"",_xlfn.XLOOKUP(DR995,StatePicklist!$1:$1,StatePicklist!$3:$3,"NA",0))</f>
        <v/>
      </c>
      <c r="DT995" s="297" t="str">
        <f ca="1">IF(RMDF!DS995="", "", IF(ISNUMBER(MATCH(RMDF!DS995, INDIRECT(DS995), 0)), "OK", "Invalid"))</f>
        <v/>
      </c>
      <c r="DU995" s="281"/>
      <c r="DV995" s="281"/>
      <c r="DW995" s="281"/>
      <c r="DX995" s="281" t="b">
        <f>AND(RMDF!EA995&gt;=0, RMDF!EA995&lt;=1-SUM(RMDF!Z995,RMDF!AG995,RMDF!AN995,RMDF!AU995,RMDF!BB995,RMDF!BI995,RMDF!BP995,RMDF!BW995,RMDF!CD995,RMDF!CK995,RMDF!CR995,RMDF!CY995,RMDF!DF995,RMDF!DM995,RMDF!DT995), RMDF!EA995=ROUND(RMDF!EA995,4))</f>
        <v>1</v>
      </c>
      <c r="DY995" s="317">
        <f>RMDF!DY995</f>
        <v>0</v>
      </c>
      <c r="DZ995" s="318" t="str">
        <f>IF(DY995=0,"",_xlfn.XLOOKUP(DY995,StatePicklist!$1:$1,StatePicklist!$3:$3,"NA",0))</f>
        <v/>
      </c>
      <c r="EA995" s="297" t="str">
        <f ca="1">IF(RMDF!DZ995="", "", IF(ISNUMBER(MATCH(RMDF!DZ995, INDIRECT(DZ995), 0)), "OK", "Invalid"))</f>
        <v/>
      </c>
      <c r="EB995" s="281"/>
      <c r="EC995" s="281"/>
      <c r="ED995" s="281"/>
      <c r="EE995" s="281" t="b">
        <f>AND(RMDF!EH995&gt;=0, RMDF!EH995&lt;=1-SUM(RMDF!Z995,RMDF!AG995,RMDF!AN995,RMDF!AU995,RMDF!BB995,RMDF!BI995,RMDF!BP995,RMDF!BW995,RMDF!CD995,RMDF!CK995,RMDF!CR995,RMDF!CY995,RMDF!DF995,RMDF!DM995,RMDF!DT995,RMDF!EA995), RMDF!EH995=ROUND(RMDF!EH995,4))</f>
        <v>1</v>
      </c>
      <c r="EF995" s="317">
        <f>RMDF!EF995</f>
        <v>0</v>
      </c>
      <c r="EG995" s="318" t="str">
        <f>IF(EF995=0,"",_xlfn.XLOOKUP(EF995,StatePicklist!$1:$1,StatePicklist!$3:$3,"NA",0))</f>
        <v/>
      </c>
      <c r="EH995" s="297" t="str">
        <f ca="1">IF(RMDF!EG995="", "", IF(ISNUMBER(MATCH(RMDF!EG995, INDIRECT(EG995), 0)), "OK", "Invalid"))</f>
        <v/>
      </c>
      <c r="EI995" s="281"/>
      <c r="EJ995" s="281"/>
      <c r="EK995" s="281"/>
      <c r="EL995" s="281" t="b">
        <f>AND(RMDF!EO995&gt;=0, RMDF!EO995&lt;=1-SUM(RMDF!Z995,RMDF!AG995,RMDF!AN995,RMDF!AU995,RMDF!BB995,RMDF!BI995,RMDF!BP995,RMDF!BW995,RMDF!CD995,RMDF!CK995,RMDF!CR995,RMDF!CY995,RMDF!DF995,RMDF!DM995,RMDF!DT995,RMDF!EA995,RMDF!EH995), RMDF!EO995=ROUND(RMDF!EO995,4))</f>
        <v>1</v>
      </c>
      <c r="EM995" s="317">
        <f>RMDF!EM995</f>
        <v>0</v>
      </c>
      <c r="EN995" s="318" t="str">
        <f>IF(EM995=0,"",_xlfn.XLOOKUP(EM995,StatePicklist!$1:$1,StatePicklist!$3:$3,"NA",0))</f>
        <v/>
      </c>
      <c r="EO995" s="297" t="str">
        <f ca="1">IF(RMDF!EN995="", "", IF(ISNUMBER(MATCH(RMDF!EN995, INDIRECT(EN995), 0)), "OK", "Invalid"))</f>
        <v/>
      </c>
      <c r="EP995" s="281"/>
      <c r="EQ995" s="281"/>
      <c r="ER995" s="281"/>
      <c r="ES995" s="281" t="b">
        <f>AND(RMDF!EV995&gt;=0, RMDF!EV995&lt;=1-SUM(RMDF!Z995,RMDF!AG995,RMDF!AN995,RMDF!AU995,RMDF!BB995,RMDF!BI995,RMDF!BP995,RMDF!BW995,RMDF!CD995,RMDF!CK995,RMDF!CR995,RMDF!CY995,RMDF!DF995,RMDF!DM995,RMDF!DT995,RMDF!EA995,RMDF!EH995,RMDF!EO995), RMDF!EV995=ROUND(RMDF!EV995,4))</f>
        <v>1</v>
      </c>
      <c r="ET995" s="317">
        <f>RMDF!ET995</f>
        <v>0</v>
      </c>
      <c r="EU995" s="318" t="str">
        <f>IF(ET995=0,"",_xlfn.XLOOKUP(ET995,StatePicklist!$1:$1,StatePicklist!$3:$3,"NA",0))</f>
        <v/>
      </c>
      <c r="EV995" s="297" t="str">
        <f ca="1">IF(RMDF!EU995="", "", IF(ISNUMBER(MATCH(RMDF!EU995, INDIRECT(EU995), 0)), "OK", "Invalid"))</f>
        <v/>
      </c>
      <c r="EW995" s="281"/>
      <c r="EX995" s="281"/>
      <c r="EY995" s="281"/>
      <c r="EZ995" s="281" t="b">
        <f>AND(RMDF!FC995&gt;=0, RMDF!FC995&lt;=1-SUM(RMDF!Z995,RMDF!AG995,RMDF!AN995,RMDF!AU995,RMDF!BB995,RMDF!BI995,RMDF!BP995,RMDF!BW995,RMDF!CD995,RMDF!CK995,RMDF!CR995,RMDF!CY995,RMDF!DF995,RMDF!DM995,RMDF!DT995,RMDF!EA995,RMDF!EH995,RMDF!EO995,RMDF!EV995), RMDF!FC995=ROUND(RMDF!FC995,4))</f>
        <v>1</v>
      </c>
      <c r="FA995" s="317">
        <f>RMDF!FA995</f>
        <v>0</v>
      </c>
      <c r="FB995" s="318" t="str">
        <f>IF(FA995=0,"",_xlfn.XLOOKUP(FA995,StatePicklist!$1:$1,StatePicklist!$3:$3,"NA",0))</f>
        <v/>
      </c>
      <c r="FC995" s="297" t="str">
        <f ca="1">IF(RMDF!FB995="", "", IF(ISNUMBER(MATCH(RMDF!FB995, INDIRECT(FB995), 0)), "OK", "Invalid"))</f>
        <v/>
      </c>
    </row>
    <row r="996" spans="1:159" s="205" customFormat="1" ht="39.9" customHeight="1" x14ac:dyDescent="0.25">
      <c r="A996" s="206"/>
      <c r="B996" s="196"/>
      <c r="C996" s="197"/>
      <c r="D996" s="198"/>
      <c r="E996" s="199"/>
      <c r="F996" s="200"/>
      <c r="G996" s="201"/>
      <c r="H996" s="292"/>
      <c r="I996" s="305">
        <f>RMDF!I996</f>
        <v>0</v>
      </c>
      <c r="J996" s="305" t="str">
        <f>IF(I996=ProductCode!$B$30,"PDReclPost",IF(OR(I996=ProductCode!$C$30,I996=ProductCode!$E$30,I996=ProductCode!$G$30),"PDPreCon",IF(OR(I996=ProductCode!$D$30,I996=ProductCode!$F$30),"PDNotReclPost","")))</f>
        <v/>
      </c>
      <c r="K996" s="305" t="str">
        <f t="shared" ref="K996:M1035" si="54">IF(LEFT($I996,13)="Reclaimed pre","Rmpre",IF(LEFT($I996,13)="Reclaimed pos","Rmpost",""))</f>
        <v/>
      </c>
      <c r="L996" s="289"/>
      <c r="M996" s="305" t="str">
        <f t="shared" si="54"/>
        <v/>
      </c>
      <c r="N996" s="289" t="b">
        <f>AND(RMDF!N996&gt;=0, RMDF!N996&lt;=1-RMDF!L996, RMDF!N996=ROUND(RMDF!N996,4))</f>
        <v>1</v>
      </c>
      <c r="O996" s="286" t="str">
        <f>IF(P996="","",IF(I996="","",IF(LEFT(I996,13)="Reclaimed pos",RawMaterialCode!$E$569,RawMaterialCode!$E$568)))</f>
        <v>Reclaimed pre-consumer mixed fibers (RM0578)</v>
      </c>
      <c r="P996" s="295">
        <f t="shared" ref="P996:P1034" si="55">IF(OR(I996="",1-SUM(L996,N996)=0),"",1-SUM(L996,N996))</f>
        <v>1</v>
      </c>
      <c r="Q996" s="202"/>
      <c r="R996" s="203"/>
      <c r="S996" s="204" t="str">
        <f t="shared" ref="S996:S1034" si="56">IF(C996="","",IF(R996&lt;&gt;0,SUMIF($Z$33:$FC$33,$Z$33,Z996:FC996),""))</f>
        <v/>
      </c>
      <c r="T996" s="281"/>
      <c r="U996" s="281"/>
      <c r="V996" s="281"/>
      <c r="W996" s="281"/>
      <c r="X996" s="317">
        <f>RMDF!X996</f>
        <v>0</v>
      </c>
      <c r="Y996" s="318" t="str">
        <f>IF(X996=0,"",_xlfn.XLOOKUP(X996,StatePicklist!$1:$1,StatePicklist!$3:$3,"NA",0))</f>
        <v/>
      </c>
      <c r="Z996" s="297" t="str">
        <f ca="1">IF(RMDF!Y996="", "", IF(ISNUMBER(MATCH(RMDF!Y996, INDIRECT(Y996), 0)), "OK", "Invalid"))</f>
        <v/>
      </c>
      <c r="AA996" s="281"/>
      <c r="AB996" s="281"/>
      <c r="AC996" s="281"/>
      <c r="AD996" s="281" t="b">
        <f>AND(RMDF!AG996&gt;=0, RMDF!AG996&lt;=1-RMDF!Z996, RMDF!AG996=ROUND(RMDF!AG996,4))</f>
        <v>1</v>
      </c>
      <c r="AE996" s="317">
        <f>RMDF!AE996</f>
        <v>0</v>
      </c>
      <c r="AF996" s="318" t="str">
        <f>IF(AE996=0,"",_xlfn.XLOOKUP(AE996,StatePicklist!$1:$1,StatePicklist!$3:$3,"NA",0))</f>
        <v/>
      </c>
      <c r="AG996" s="297" t="str">
        <f ca="1">IF(RMDF!AF996="", "", IF(ISNUMBER(MATCH(RMDF!AF996, INDIRECT(AF996), 0)), "OK", "Invalid"))</f>
        <v/>
      </c>
      <c r="AH996" s="281"/>
      <c r="AI996" s="281"/>
      <c r="AJ996" s="281"/>
      <c r="AK996" s="281" t="b">
        <f>AND(RMDF!AN996&gt;=0, RMDF!AN996&lt;=1-SUM(RMDF!Z996,RMDF!AG996), RMDF!AN996=ROUND(RMDF!AN996,4))</f>
        <v>1</v>
      </c>
      <c r="AL996" s="317">
        <f>RMDF!AL996</f>
        <v>0</v>
      </c>
      <c r="AM996" s="318" t="str">
        <f>IF(AL996=0,"",_xlfn.XLOOKUP(AL996,StatePicklist!$1:$1,StatePicklist!$3:$3,"NA",0))</f>
        <v/>
      </c>
      <c r="AN996" s="297" t="str">
        <f ca="1">IF(RMDF!AM996="", "", IF(ISNUMBER(MATCH(RMDF!AM996, INDIRECT(AM996), 0)), "OK", "Invalid"))</f>
        <v/>
      </c>
      <c r="AO996" s="281"/>
      <c r="AP996" s="281"/>
      <c r="AQ996" s="281"/>
      <c r="AR996" s="281" t="b">
        <f>AND(RMDF!AU996&gt;=0, RMDF!AU996&lt;=1-SUM(RMDF!Z996,RMDF!AG996,RMDF!AN996), RMDF!AU996=ROUND(RMDF!AU996,4))</f>
        <v>1</v>
      </c>
      <c r="AS996" s="317">
        <f>RMDF!AS996</f>
        <v>0</v>
      </c>
      <c r="AT996" s="318" t="str">
        <f>IF(AS996=0,"",_xlfn.XLOOKUP(AS996,StatePicklist!$1:$1,StatePicklist!$3:$3,"NA",0))</f>
        <v/>
      </c>
      <c r="AU996" s="297" t="str">
        <f ca="1">IF(RMDF!AT996="", "", IF(ISNUMBER(MATCH(RMDF!AT996, INDIRECT(AT996), 0)), "OK", "Invalid"))</f>
        <v/>
      </c>
      <c r="AV996" s="281"/>
      <c r="AW996" s="281"/>
      <c r="AX996" s="281"/>
      <c r="AY996" s="281" t="b">
        <f>AND(RMDF!BB996&gt;=0, RMDF!BB996&lt;=1-SUM(RMDF!Z996,RMDF!AG996,RMDF!AN996,RMDF!AU996), RMDF!BB996=ROUND(RMDF!BB996,4))</f>
        <v>1</v>
      </c>
      <c r="AZ996" s="317">
        <f>RMDF!AZ996</f>
        <v>0</v>
      </c>
      <c r="BA996" s="318" t="str">
        <f>IF(AZ996=0,"",_xlfn.XLOOKUP(AZ996,StatePicklist!$1:$1,StatePicklist!$3:$3,"NA",0))</f>
        <v/>
      </c>
      <c r="BB996" s="297" t="str">
        <f ca="1">IF(RMDF!BA996="", "", IF(ISNUMBER(MATCH(RMDF!BA996, INDIRECT(BA996), 0)), "OK", "Invalid"))</f>
        <v/>
      </c>
      <c r="BC996" s="281"/>
      <c r="BD996" s="281"/>
      <c r="BE996" s="281"/>
      <c r="BF996" s="281" t="b">
        <f>AND(RMDF!BI996&gt;=0, RMDF!BI996&lt;=1-SUM(RMDF!Z996,RMDF!AG996,RMDF!AN996,RMDF!AU996,RMDF!BB996), RMDF!BI996=ROUND(RMDF!BI996,4))</f>
        <v>1</v>
      </c>
      <c r="BG996" s="317">
        <f>RMDF!BG996</f>
        <v>0</v>
      </c>
      <c r="BH996" s="318" t="str">
        <f>IF(BG996=0,"",_xlfn.XLOOKUP(BG996,StatePicklist!$1:$1,StatePicklist!$3:$3,"NA",0))</f>
        <v/>
      </c>
      <c r="BI996" s="297" t="str">
        <f ca="1">IF(RMDF!BH996="", "", IF(ISNUMBER(MATCH(RMDF!BH996, INDIRECT(BH996), 0)), "OK", "Invalid"))</f>
        <v/>
      </c>
      <c r="BJ996" s="281"/>
      <c r="BK996" s="281"/>
      <c r="BL996" s="281"/>
      <c r="BM996" s="281" t="b">
        <f>AND(RMDF!BP996&gt;=0, RMDF!BP996&lt;=1-SUM(RMDF!Z996,RMDF!AG996,RMDF!AN996,RMDF!AU996,RMDF!BB996,RMDF!BI996), RMDF!BP996=ROUND(RMDF!BP996,4))</f>
        <v>1</v>
      </c>
      <c r="BN996" s="317">
        <f>RMDF!BN996</f>
        <v>0</v>
      </c>
      <c r="BO996" s="318" t="str">
        <f>IF(BN996=0,"",_xlfn.XLOOKUP(BN996,StatePicklist!$1:$1,StatePicklist!$3:$3,"NA",0))</f>
        <v/>
      </c>
      <c r="BP996" s="297" t="str">
        <f ca="1">IF(RMDF!BO996="", "", IF(ISNUMBER(MATCH(RMDF!BO996, INDIRECT(BO996), 0)), "OK", "Invalid"))</f>
        <v/>
      </c>
      <c r="BQ996" s="281"/>
      <c r="BR996" s="281"/>
      <c r="BS996" s="281"/>
      <c r="BT996" s="281" t="b">
        <f>AND(RMDF!BW996&gt;=0, RMDF!BW996&lt;=1-SUM(RMDF!Z996,RMDF!AG996,RMDF!AN996,RMDF!AU996,RMDF!BB996,RMDF!BI996,RMDF!BP996), RMDF!BW996=ROUND(RMDF!BW996,4))</f>
        <v>1</v>
      </c>
      <c r="BU996" s="317">
        <f>RMDF!BU996</f>
        <v>0</v>
      </c>
      <c r="BV996" s="318" t="str">
        <f>IF(BU996=0,"",_xlfn.XLOOKUP(BU996,StatePicklist!$1:$1,StatePicklist!$3:$3,"NA",0))</f>
        <v/>
      </c>
      <c r="BW996" s="297" t="str">
        <f ca="1">IF(RMDF!BV996="", "", IF(ISNUMBER(MATCH(RMDF!BV996, INDIRECT(BV996), 0)), "OK", "Invalid"))</f>
        <v/>
      </c>
      <c r="BX996" s="281"/>
      <c r="BY996" s="281"/>
      <c r="BZ996" s="281"/>
      <c r="CA996" s="281" t="b">
        <f>AND(RMDF!CD996&gt;=0, RMDF!CD996&lt;=1-SUM(RMDF!Z996,RMDF!AG996,RMDF!AN996,RMDF!AU996,RMDF!BB996,RMDF!BI996,RMDF!BP996,RMDF!BW996), RMDF!CD996=ROUND(RMDF!CD996,4))</f>
        <v>1</v>
      </c>
      <c r="CB996" s="317">
        <f>RMDF!CB996</f>
        <v>0</v>
      </c>
      <c r="CC996" s="318" t="str">
        <f>IF(CB996=0,"",_xlfn.XLOOKUP(CB996,StatePicklist!$1:$1,StatePicklist!$3:$3,"NA",0))</f>
        <v/>
      </c>
      <c r="CD996" s="297" t="str">
        <f ca="1">IF(RMDF!CC996="", "", IF(ISNUMBER(MATCH(RMDF!CC996, INDIRECT(CC996), 0)), "OK", "Invalid"))</f>
        <v/>
      </c>
      <c r="CE996" s="281"/>
      <c r="CF996" s="281"/>
      <c r="CG996" s="281"/>
      <c r="CH996" s="281" t="b">
        <f>AND(RMDF!CK996&gt;=0, RMDF!CK996&lt;=1-SUM(RMDF!Z996,RMDF!AG996,RMDF!AN996,RMDF!AU996,RMDF!BB996,RMDF!BI996,RMDF!BP996,RMDF!BW996,RMDF!CD996), RMDF!CK996=ROUND(RMDF!CK996,4))</f>
        <v>1</v>
      </c>
      <c r="CI996" s="317">
        <f>RMDF!CI996</f>
        <v>0</v>
      </c>
      <c r="CJ996" s="318" t="str">
        <f>IF(CI996=0,"",_xlfn.XLOOKUP(CI996,StatePicklist!$1:$1,StatePicklist!$3:$3,"NA",0))</f>
        <v/>
      </c>
      <c r="CK996" s="297" t="str">
        <f ca="1">IF(RMDF!CJ996="", "", IF(ISNUMBER(MATCH(RMDF!CJ996, INDIRECT(CJ996), 0)), "OK", "Invalid"))</f>
        <v/>
      </c>
      <c r="CL996" s="281"/>
      <c r="CM996" s="281"/>
      <c r="CN996" s="281"/>
      <c r="CO996" s="281" t="b">
        <f>AND(RMDF!CR996&gt;=0, RMDF!CR996&lt;=1-SUM(RMDF!Z996,RMDF!AG996,RMDF!AN996,RMDF!AU996,RMDF!BB996,RMDF!BI996,RMDF!BP996,RMDF!BW996,RMDF!CD996,RMDF!CK996), RMDF!CR996=ROUND(RMDF!CR996,4))</f>
        <v>1</v>
      </c>
      <c r="CP996" s="317">
        <f>RMDF!CP996</f>
        <v>0</v>
      </c>
      <c r="CQ996" s="318" t="str">
        <f>IF(CP996=0,"",_xlfn.XLOOKUP(CP996,StatePicklist!$1:$1,StatePicklist!$3:$3,"NA",0))</f>
        <v/>
      </c>
      <c r="CR996" s="297" t="str">
        <f ca="1">IF(RMDF!CQ996="", "", IF(ISNUMBER(MATCH(RMDF!CQ996, INDIRECT(CQ996), 0)), "OK", "Invalid"))</f>
        <v/>
      </c>
      <c r="CS996" s="281"/>
      <c r="CT996" s="281"/>
      <c r="CU996" s="281"/>
      <c r="CV996" s="281" t="b">
        <f>AND(RMDF!CY996&gt;=0, RMDF!CY996&lt;=1-SUM(RMDF!Z996,RMDF!AG996,RMDF!AN996,RMDF!AU996,RMDF!BB996,RMDF!BI996,RMDF!BP996,RMDF!BW996,RMDF!CD996,RMDF!CK996,RMDF!CR996), RMDF!CY996=ROUND(RMDF!CY996,4))</f>
        <v>1</v>
      </c>
      <c r="CW996" s="317">
        <f>RMDF!CW996</f>
        <v>0</v>
      </c>
      <c r="CX996" s="318" t="str">
        <f>IF(CW996=0,"",_xlfn.XLOOKUP(CW996,StatePicklist!$1:$1,StatePicklist!$3:$3,"NA",0))</f>
        <v/>
      </c>
      <c r="CY996" s="297" t="str">
        <f ca="1">IF(RMDF!CX996="", "", IF(ISNUMBER(MATCH(RMDF!CX996, INDIRECT(CX996), 0)), "OK", "Invalid"))</f>
        <v/>
      </c>
      <c r="CZ996" s="281"/>
      <c r="DA996" s="281"/>
      <c r="DB996" s="281"/>
      <c r="DC996" s="281" t="b">
        <f>AND(RMDF!DF996&gt;=0, RMDF!DF996&lt;=1-SUM(RMDF!Z996,RMDF!AG996,RMDF!AN996,RMDF!AU996,RMDF!BB996,RMDF!BI996,RMDF!BP996,RMDF!BW996,RMDF!CD996,RMDF!CK996,RMDF!CR996,RMDF!CY996), RMDF!DF996=ROUND(RMDF!DF996,4))</f>
        <v>1</v>
      </c>
      <c r="DD996" s="317">
        <f>RMDF!DD996</f>
        <v>0</v>
      </c>
      <c r="DE996" s="318" t="str">
        <f>IF(DD996=0,"",_xlfn.XLOOKUP(DD996,StatePicklist!$1:$1,StatePicklist!$3:$3,"NA",0))</f>
        <v/>
      </c>
      <c r="DF996" s="297" t="str">
        <f ca="1">IF(RMDF!DE996="", "", IF(ISNUMBER(MATCH(RMDF!DE996, INDIRECT(DE996), 0)), "OK", "Invalid"))</f>
        <v/>
      </c>
      <c r="DG996" s="281"/>
      <c r="DH996" s="281"/>
      <c r="DI996" s="281"/>
      <c r="DJ996" s="281" t="b">
        <f>AND(RMDF!DM996&gt;=0, RMDF!DM996&lt;=1-SUM(RMDF!Z996,RMDF!AG996,RMDF!AN996,RMDF!AU996,RMDF!BB996,RMDF!BI996,RMDF!BP996,RMDF!BW996,RMDF!CD996,RMDF!CK996,RMDF!CR996,RMDF!CY996,RMDF!DF996), RMDF!DM996=ROUND(RMDF!DM996,4))</f>
        <v>1</v>
      </c>
      <c r="DK996" s="317">
        <f>RMDF!DK996</f>
        <v>0</v>
      </c>
      <c r="DL996" s="318" t="str">
        <f>IF(DK996=0,"",_xlfn.XLOOKUP(DK996,StatePicklist!$1:$1,StatePicklist!$3:$3,"NA",0))</f>
        <v/>
      </c>
      <c r="DM996" s="297" t="str">
        <f ca="1">IF(RMDF!DL996="", "", IF(ISNUMBER(MATCH(RMDF!DL996, INDIRECT(DL996), 0)), "OK", "Invalid"))</f>
        <v/>
      </c>
      <c r="DN996" s="281"/>
      <c r="DO996" s="281"/>
      <c r="DP996" s="281"/>
      <c r="DQ996" s="281" t="b">
        <f>AND(RMDF!DT996&gt;=0, RMDF!DT996&lt;=1-SUM(RMDF!Z996,RMDF!AG996,RMDF!AN996,RMDF!AU996,RMDF!BB996,RMDF!BI996,RMDF!BP996,RMDF!BW996,RMDF!CD996,RMDF!CK996,RMDF!CR996,RMDF!CY996,RMDF!DF996,RMDF!DM996), RMDF!DT996=ROUND(RMDF!DT996,4))</f>
        <v>1</v>
      </c>
      <c r="DR996" s="317">
        <f>RMDF!DR996</f>
        <v>0</v>
      </c>
      <c r="DS996" s="318" t="str">
        <f>IF(DR996=0,"",_xlfn.XLOOKUP(DR996,StatePicklist!$1:$1,StatePicklist!$3:$3,"NA",0))</f>
        <v/>
      </c>
      <c r="DT996" s="297" t="str">
        <f ca="1">IF(RMDF!DS996="", "", IF(ISNUMBER(MATCH(RMDF!DS996, INDIRECT(DS996), 0)), "OK", "Invalid"))</f>
        <v/>
      </c>
      <c r="DU996" s="281"/>
      <c r="DV996" s="281"/>
      <c r="DW996" s="281"/>
      <c r="DX996" s="281" t="b">
        <f>AND(RMDF!EA996&gt;=0, RMDF!EA996&lt;=1-SUM(RMDF!Z996,RMDF!AG996,RMDF!AN996,RMDF!AU996,RMDF!BB996,RMDF!BI996,RMDF!BP996,RMDF!BW996,RMDF!CD996,RMDF!CK996,RMDF!CR996,RMDF!CY996,RMDF!DF996,RMDF!DM996,RMDF!DT996), RMDF!EA996=ROUND(RMDF!EA996,4))</f>
        <v>1</v>
      </c>
      <c r="DY996" s="317">
        <f>RMDF!DY996</f>
        <v>0</v>
      </c>
      <c r="DZ996" s="318" t="str">
        <f>IF(DY996=0,"",_xlfn.XLOOKUP(DY996,StatePicklist!$1:$1,StatePicklist!$3:$3,"NA",0))</f>
        <v/>
      </c>
      <c r="EA996" s="297" t="str">
        <f ca="1">IF(RMDF!DZ996="", "", IF(ISNUMBER(MATCH(RMDF!DZ996, INDIRECT(DZ996), 0)), "OK", "Invalid"))</f>
        <v/>
      </c>
      <c r="EB996" s="281"/>
      <c r="EC996" s="281"/>
      <c r="ED996" s="281"/>
      <c r="EE996" s="281" t="b">
        <f>AND(RMDF!EH996&gt;=0, RMDF!EH996&lt;=1-SUM(RMDF!Z996,RMDF!AG996,RMDF!AN996,RMDF!AU996,RMDF!BB996,RMDF!BI996,RMDF!BP996,RMDF!BW996,RMDF!CD996,RMDF!CK996,RMDF!CR996,RMDF!CY996,RMDF!DF996,RMDF!DM996,RMDF!DT996,RMDF!EA996), RMDF!EH996=ROUND(RMDF!EH996,4))</f>
        <v>1</v>
      </c>
      <c r="EF996" s="317">
        <f>RMDF!EF996</f>
        <v>0</v>
      </c>
      <c r="EG996" s="318" t="str">
        <f>IF(EF996=0,"",_xlfn.XLOOKUP(EF996,StatePicklist!$1:$1,StatePicklist!$3:$3,"NA",0))</f>
        <v/>
      </c>
      <c r="EH996" s="297" t="str">
        <f ca="1">IF(RMDF!EG996="", "", IF(ISNUMBER(MATCH(RMDF!EG996, INDIRECT(EG996), 0)), "OK", "Invalid"))</f>
        <v/>
      </c>
      <c r="EI996" s="281"/>
      <c r="EJ996" s="281"/>
      <c r="EK996" s="281"/>
      <c r="EL996" s="281" t="b">
        <f>AND(RMDF!EO996&gt;=0, RMDF!EO996&lt;=1-SUM(RMDF!Z996,RMDF!AG996,RMDF!AN996,RMDF!AU996,RMDF!BB996,RMDF!BI996,RMDF!BP996,RMDF!BW996,RMDF!CD996,RMDF!CK996,RMDF!CR996,RMDF!CY996,RMDF!DF996,RMDF!DM996,RMDF!DT996,RMDF!EA996,RMDF!EH996), RMDF!EO996=ROUND(RMDF!EO996,4))</f>
        <v>1</v>
      </c>
      <c r="EM996" s="317">
        <f>RMDF!EM996</f>
        <v>0</v>
      </c>
      <c r="EN996" s="318" t="str">
        <f>IF(EM996=0,"",_xlfn.XLOOKUP(EM996,StatePicklist!$1:$1,StatePicklist!$3:$3,"NA",0))</f>
        <v/>
      </c>
      <c r="EO996" s="297" t="str">
        <f ca="1">IF(RMDF!EN996="", "", IF(ISNUMBER(MATCH(RMDF!EN996, INDIRECT(EN996), 0)), "OK", "Invalid"))</f>
        <v/>
      </c>
      <c r="EP996" s="281"/>
      <c r="EQ996" s="281"/>
      <c r="ER996" s="281"/>
      <c r="ES996" s="281" t="b">
        <f>AND(RMDF!EV996&gt;=0, RMDF!EV996&lt;=1-SUM(RMDF!Z996,RMDF!AG996,RMDF!AN996,RMDF!AU996,RMDF!BB996,RMDF!BI996,RMDF!BP996,RMDF!BW996,RMDF!CD996,RMDF!CK996,RMDF!CR996,RMDF!CY996,RMDF!DF996,RMDF!DM996,RMDF!DT996,RMDF!EA996,RMDF!EH996,RMDF!EO996), RMDF!EV996=ROUND(RMDF!EV996,4))</f>
        <v>1</v>
      </c>
      <c r="ET996" s="317">
        <f>RMDF!ET996</f>
        <v>0</v>
      </c>
      <c r="EU996" s="318" t="str">
        <f>IF(ET996=0,"",_xlfn.XLOOKUP(ET996,StatePicklist!$1:$1,StatePicklist!$3:$3,"NA",0))</f>
        <v/>
      </c>
      <c r="EV996" s="297" t="str">
        <f ca="1">IF(RMDF!EU996="", "", IF(ISNUMBER(MATCH(RMDF!EU996, INDIRECT(EU996), 0)), "OK", "Invalid"))</f>
        <v/>
      </c>
      <c r="EW996" s="281"/>
      <c r="EX996" s="281"/>
      <c r="EY996" s="281"/>
      <c r="EZ996" s="281" t="b">
        <f>AND(RMDF!FC996&gt;=0, RMDF!FC996&lt;=1-SUM(RMDF!Z996,RMDF!AG996,RMDF!AN996,RMDF!AU996,RMDF!BB996,RMDF!BI996,RMDF!BP996,RMDF!BW996,RMDF!CD996,RMDF!CK996,RMDF!CR996,RMDF!CY996,RMDF!DF996,RMDF!DM996,RMDF!DT996,RMDF!EA996,RMDF!EH996,RMDF!EO996,RMDF!EV996), RMDF!FC996=ROUND(RMDF!FC996,4))</f>
        <v>1</v>
      </c>
      <c r="FA996" s="317">
        <f>RMDF!FA996</f>
        <v>0</v>
      </c>
      <c r="FB996" s="318" t="str">
        <f>IF(FA996=0,"",_xlfn.XLOOKUP(FA996,StatePicklist!$1:$1,StatePicklist!$3:$3,"NA",0))</f>
        <v/>
      </c>
      <c r="FC996" s="297" t="str">
        <f ca="1">IF(RMDF!FB996="", "", IF(ISNUMBER(MATCH(RMDF!FB996, INDIRECT(FB996), 0)), "OK", "Invalid"))</f>
        <v/>
      </c>
    </row>
    <row r="997" spans="1:159" s="205" customFormat="1" ht="39.9" customHeight="1" x14ac:dyDescent="0.25">
      <c r="A997" s="206"/>
      <c r="B997" s="196"/>
      <c r="C997" s="197"/>
      <c r="D997" s="198"/>
      <c r="E997" s="199"/>
      <c r="F997" s="200"/>
      <c r="G997" s="201"/>
      <c r="H997" s="292"/>
      <c r="I997" s="305">
        <f>RMDF!I997</f>
        <v>0</v>
      </c>
      <c r="J997" s="305" t="str">
        <f>IF(I997=ProductCode!$B$30,"PDReclPost",IF(OR(I997=ProductCode!$C$30,I997=ProductCode!$E$30,I997=ProductCode!$G$30),"PDPreCon",IF(OR(I997=ProductCode!$D$30,I997=ProductCode!$F$30),"PDNotReclPost","")))</f>
        <v/>
      </c>
      <c r="K997" s="305" t="str">
        <f t="shared" si="54"/>
        <v/>
      </c>
      <c r="L997" s="289"/>
      <c r="M997" s="305" t="str">
        <f t="shared" si="54"/>
        <v/>
      </c>
      <c r="N997" s="289" t="b">
        <f>AND(RMDF!N997&gt;=0, RMDF!N997&lt;=1-RMDF!L997, RMDF!N997=ROUND(RMDF!N997,4))</f>
        <v>1</v>
      </c>
      <c r="O997" s="286" t="str">
        <f>IF(P997="","",IF(I997="","",IF(LEFT(I997,13)="Reclaimed pos",RawMaterialCode!$E$569,RawMaterialCode!$E$568)))</f>
        <v>Reclaimed pre-consumer mixed fibers (RM0578)</v>
      </c>
      <c r="P997" s="295">
        <f t="shared" si="55"/>
        <v>1</v>
      </c>
      <c r="Q997" s="202"/>
      <c r="R997" s="203"/>
      <c r="S997" s="204" t="str">
        <f t="shared" si="56"/>
        <v/>
      </c>
      <c r="T997" s="281"/>
      <c r="U997" s="281"/>
      <c r="V997" s="281"/>
      <c r="W997" s="281"/>
      <c r="X997" s="317">
        <f>RMDF!X997</f>
        <v>0</v>
      </c>
      <c r="Y997" s="318" t="str">
        <f>IF(X997=0,"",_xlfn.XLOOKUP(X997,StatePicklist!$1:$1,StatePicklist!$3:$3,"NA",0))</f>
        <v/>
      </c>
      <c r="Z997" s="297" t="str">
        <f ca="1">IF(RMDF!Y997="", "", IF(ISNUMBER(MATCH(RMDF!Y997, INDIRECT(Y997), 0)), "OK", "Invalid"))</f>
        <v/>
      </c>
      <c r="AA997" s="281"/>
      <c r="AB997" s="281"/>
      <c r="AC997" s="281"/>
      <c r="AD997" s="281" t="b">
        <f>AND(RMDF!AG997&gt;=0, RMDF!AG997&lt;=1-RMDF!Z997, RMDF!AG997=ROUND(RMDF!AG997,4))</f>
        <v>1</v>
      </c>
      <c r="AE997" s="317">
        <f>RMDF!AE997</f>
        <v>0</v>
      </c>
      <c r="AF997" s="318" t="str">
        <f>IF(AE997=0,"",_xlfn.XLOOKUP(AE997,StatePicklist!$1:$1,StatePicklist!$3:$3,"NA",0))</f>
        <v/>
      </c>
      <c r="AG997" s="297" t="str">
        <f ca="1">IF(RMDF!AF997="", "", IF(ISNUMBER(MATCH(RMDF!AF997, INDIRECT(AF997), 0)), "OK", "Invalid"))</f>
        <v/>
      </c>
      <c r="AH997" s="281"/>
      <c r="AI997" s="281"/>
      <c r="AJ997" s="281"/>
      <c r="AK997" s="281" t="b">
        <f>AND(RMDF!AN997&gt;=0, RMDF!AN997&lt;=1-SUM(RMDF!Z997,RMDF!AG997), RMDF!AN997=ROUND(RMDF!AN997,4))</f>
        <v>1</v>
      </c>
      <c r="AL997" s="317">
        <f>RMDF!AL997</f>
        <v>0</v>
      </c>
      <c r="AM997" s="318" t="str">
        <f>IF(AL997=0,"",_xlfn.XLOOKUP(AL997,StatePicklist!$1:$1,StatePicklist!$3:$3,"NA",0))</f>
        <v/>
      </c>
      <c r="AN997" s="297" t="str">
        <f ca="1">IF(RMDF!AM997="", "", IF(ISNUMBER(MATCH(RMDF!AM997, INDIRECT(AM997), 0)), "OK", "Invalid"))</f>
        <v/>
      </c>
      <c r="AO997" s="281"/>
      <c r="AP997" s="281"/>
      <c r="AQ997" s="281"/>
      <c r="AR997" s="281" t="b">
        <f>AND(RMDF!AU997&gt;=0, RMDF!AU997&lt;=1-SUM(RMDF!Z997,RMDF!AG997,RMDF!AN997), RMDF!AU997=ROUND(RMDF!AU997,4))</f>
        <v>1</v>
      </c>
      <c r="AS997" s="317">
        <f>RMDF!AS997</f>
        <v>0</v>
      </c>
      <c r="AT997" s="318" t="str">
        <f>IF(AS997=0,"",_xlfn.XLOOKUP(AS997,StatePicklist!$1:$1,StatePicklist!$3:$3,"NA",0))</f>
        <v/>
      </c>
      <c r="AU997" s="297" t="str">
        <f ca="1">IF(RMDF!AT997="", "", IF(ISNUMBER(MATCH(RMDF!AT997, INDIRECT(AT997), 0)), "OK", "Invalid"))</f>
        <v/>
      </c>
      <c r="AV997" s="281"/>
      <c r="AW997" s="281"/>
      <c r="AX997" s="281"/>
      <c r="AY997" s="281" t="b">
        <f>AND(RMDF!BB997&gt;=0, RMDF!BB997&lt;=1-SUM(RMDF!Z997,RMDF!AG997,RMDF!AN997,RMDF!AU997), RMDF!BB997=ROUND(RMDF!BB997,4))</f>
        <v>1</v>
      </c>
      <c r="AZ997" s="317">
        <f>RMDF!AZ997</f>
        <v>0</v>
      </c>
      <c r="BA997" s="318" t="str">
        <f>IF(AZ997=0,"",_xlfn.XLOOKUP(AZ997,StatePicklist!$1:$1,StatePicklist!$3:$3,"NA",0))</f>
        <v/>
      </c>
      <c r="BB997" s="297" t="str">
        <f ca="1">IF(RMDF!BA997="", "", IF(ISNUMBER(MATCH(RMDF!BA997, INDIRECT(BA997), 0)), "OK", "Invalid"))</f>
        <v/>
      </c>
      <c r="BC997" s="281"/>
      <c r="BD997" s="281"/>
      <c r="BE997" s="281"/>
      <c r="BF997" s="281" t="b">
        <f>AND(RMDF!BI997&gt;=0, RMDF!BI997&lt;=1-SUM(RMDF!Z997,RMDF!AG997,RMDF!AN997,RMDF!AU997,RMDF!BB997), RMDF!BI997=ROUND(RMDF!BI997,4))</f>
        <v>1</v>
      </c>
      <c r="BG997" s="317">
        <f>RMDF!BG997</f>
        <v>0</v>
      </c>
      <c r="BH997" s="318" t="str">
        <f>IF(BG997=0,"",_xlfn.XLOOKUP(BG997,StatePicklist!$1:$1,StatePicklist!$3:$3,"NA",0))</f>
        <v/>
      </c>
      <c r="BI997" s="297" t="str">
        <f ca="1">IF(RMDF!BH997="", "", IF(ISNUMBER(MATCH(RMDF!BH997, INDIRECT(BH997), 0)), "OK", "Invalid"))</f>
        <v/>
      </c>
      <c r="BJ997" s="281"/>
      <c r="BK997" s="281"/>
      <c r="BL997" s="281"/>
      <c r="BM997" s="281" t="b">
        <f>AND(RMDF!BP997&gt;=0, RMDF!BP997&lt;=1-SUM(RMDF!Z997,RMDF!AG997,RMDF!AN997,RMDF!AU997,RMDF!BB997,RMDF!BI997), RMDF!BP997=ROUND(RMDF!BP997,4))</f>
        <v>1</v>
      </c>
      <c r="BN997" s="317">
        <f>RMDF!BN997</f>
        <v>0</v>
      </c>
      <c r="BO997" s="318" t="str">
        <f>IF(BN997=0,"",_xlfn.XLOOKUP(BN997,StatePicklist!$1:$1,StatePicklist!$3:$3,"NA",0))</f>
        <v/>
      </c>
      <c r="BP997" s="297" t="str">
        <f ca="1">IF(RMDF!BO997="", "", IF(ISNUMBER(MATCH(RMDF!BO997, INDIRECT(BO997), 0)), "OK", "Invalid"))</f>
        <v/>
      </c>
      <c r="BQ997" s="281"/>
      <c r="BR997" s="281"/>
      <c r="BS997" s="281"/>
      <c r="BT997" s="281" t="b">
        <f>AND(RMDF!BW997&gt;=0, RMDF!BW997&lt;=1-SUM(RMDF!Z997,RMDF!AG997,RMDF!AN997,RMDF!AU997,RMDF!BB997,RMDF!BI997,RMDF!BP997), RMDF!BW997=ROUND(RMDF!BW997,4))</f>
        <v>1</v>
      </c>
      <c r="BU997" s="317">
        <f>RMDF!BU997</f>
        <v>0</v>
      </c>
      <c r="BV997" s="318" t="str">
        <f>IF(BU997=0,"",_xlfn.XLOOKUP(BU997,StatePicklist!$1:$1,StatePicklist!$3:$3,"NA",0))</f>
        <v/>
      </c>
      <c r="BW997" s="297" t="str">
        <f ca="1">IF(RMDF!BV997="", "", IF(ISNUMBER(MATCH(RMDF!BV997, INDIRECT(BV997), 0)), "OK", "Invalid"))</f>
        <v/>
      </c>
      <c r="BX997" s="281"/>
      <c r="BY997" s="281"/>
      <c r="BZ997" s="281"/>
      <c r="CA997" s="281" t="b">
        <f>AND(RMDF!CD997&gt;=0, RMDF!CD997&lt;=1-SUM(RMDF!Z997,RMDF!AG997,RMDF!AN997,RMDF!AU997,RMDF!BB997,RMDF!BI997,RMDF!BP997,RMDF!BW997), RMDF!CD997=ROUND(RMDF!CD997,4))</f>
        <v>1</v>
      </c>
      <c r="CB997" s="317">
        <f>RMDF!CB997</f>
        <v>0</v>
      </c>
      <c r="CC997" s="318" t="str">
        <f>IF(CB997=0,"",_xlfn.XLOOKUP(CB997,StatePicklist!$1:$1,StatePicklist!$3:$3,"NA",0))</f>
        <v/>
      </c>
      <c r="CD997" s="297" t="str">
        <f ca="1">IF(RMDF!CC997="", "", IF(ISNUMBER(MATCH(RMDF!CC997, INDIRECT(CC997), 0)), "OK", "Invalid"))</f>
        <v/>
      </c>
      <c r="CE997" s="281"/>
      <c r="CF997" s="281"/>
      <c r="CG997" s="281"/>
      <c r="CH997" s="281" t="b">
        <f>AND(RMDF!CK997&gt;=0, RMDF!CK997&lt;=1-SUM(RMDF!Z997,RMDF!AG997,RMDF!AN997,RMDF!AU997,RMDF!BB997,RMDF!BI997,RMDF!BP997,RMDF!BW997,RMDF!CD997), RMDF!CK997=ROUND(RMDF!CK997,4))</f>
        <v>1</v>
      </c>
      <c r="CI997" s="317">
        <f>RMDF!CI997</f>
        <v>0</v>
      </c>
      <c r="CJ997" s="318" t="str">
        <f>IF(CI997=0,"",_xlfn.XLOOKUP(CI997,StatePicklist!$1:$1,StatePicklist!$3:$3,"NA",0))</f>
        <v/>
      </c>
      <c r="CK997" s="297" t="str">
        <f ca="1">IF(RMDF!CJ997="", "", IF(ISNUMBER(MATCH(RMDF!CJ997, INDIRECT(CJ997), 0)), "OK", "Invalid"))</f>
        <v/>
      </c>
      <c r="CL997" s="281"/>
      <c r="CM997" s="281"/>
      <c r="CN997" s="281"/>
      <c r="CO997" s="281" t="b">
        <f>AND(RMDF!CR997&gt;=0, RMDF!CR997&lt;=1-SUM(RMDF!Z997,RMDF!AG997,RMDF!AN997,RMDF!AU997,RMDF!BB997,RMDF!BI997,RMDF!BP997,RMDF!BW997,RMDF!CD997,RMDF!CK997), RMDF!CR997=ROUND(RMDF!CR997,4))</f>
        <v>1</v>
      </c>
      <c r="CP997" s="317">
        <f>RMDF!CP997</f>
        <v>0</v>
      </c>
      <c r="CQ997" s="318" t="str">
        <f>IF(CP997=0,"",_xlfn.XLOOKUP(CP997,StatePicklist!$1:$1,StatePicklist!$3:$3,"NA",0))</f>
        <v/>
      </c>
      <c r="CR997" s="297" t="str">
        <f ca="1">IF(RMDF!CQ997="", "", IF(ISNUMBER(MATCH(RMDF!CQ997, INDIRECT(CQ997), 0)), "OK", "Invalid"))</f>
        <v/>
      </c>
      <c r="CS997" s="281"/>
      <c r="CT997" s="281"/>
      <c r="CU997" s="281"/>
      <c r="CV997" s="281" t="b">
        <f>AND(RMDF!CY997&gt;=0, RMDF!CY997&lt;=1-SUM(RMDF!Z997,RMDF!AG997,RMDF!AN997,RMDF!AU997,RMDF!BB997,RMDF!BI997,RMDF!BP997,RMDF!BW997,RMDF!CD997,RMDF!CK997,RMDF!CR997), RMDF!CY997=ROUND(RMDF!CY997,4))</f>
        <v>1</v>
      </c>
      <c r="CW997" s="317">
        <f>RMDF!CW997</f>
        <v>0</v>
      </c>
      <c r="CX997" s="318" t="str">
        <f>IF(CW997=0,"",_xlfn.XLOOKUP(CW997,StatePicklist!$1:$1,StatePicklist!$3:$3,"NA",0))</f>
        <v/>
      </c>
      <c r="CY997" s="297" t="str">
        <f ca="1">IF(RMDF!CX997="", "", IF(ISNUMBER(MATCH(RMDF!CX997, INDIRECT(CX997), 0)), "OK", "Invalid"))</f>
        <v/>
      </c>
      <c r="CZ997" s="281"/>
      <c r="DA997" s="281"/>
      <c r="DB997" s="281"/>
      <c r="DC997" s="281" t="b">
        <f>AND(RMDF!DF997&gt;=0, RMDF!DF997&lt;=1-SUM(RMDF!Z997,RMDF!AG997,RMDF!AN997,RMDF!AU997,RMDF!BB997,RMDF!BI997,RMDF!BP997,RMDF!BW997,RMDF!CD997,RMDF!CK997,RMDF!CR997,RMDF!CY997), RMDF!DF997=ROUND(RMDF!DF997,4))</f>
        <v>1</v>
      </c>
      <c r="DD997" s="317">
        <f>RMDF!DD997</f>
        <v>0</v>
      </c>
      <c r="DE997" s="318" t="str">
        <f>IF(DD997=0,"",_xlfn.XLOOKUP(DD997,StatePicklist!$1:$1,StatePicklist!$3:$3,"NA",0))</f>
        <v/>
      </c>
      <c r="DF997" s="297" t="str">
        <f ca="1">IF(RMDF!DE997="", "", IF(ISNUMBER(MATCH(RMDF!DE997, INDIRECT(DE997), 0)), "OK", "Invalid"))</f>
        <v/>
      </c>
      <c r="DG997" s="281"/>
      <c r="DH997" s="281"/>
      <c r="DI997" s="281"/>
      <c r="DJ997" s="281" t="b">
        <f>AND(RMDF!DM997&gt;=0, RMDF!DM997&lt;=1-SUM(RMDF!Z997,RMDF!AG997,RMDF!AN997,RMDF!AU997,RMDF!BB997,RMDF!BI997,RMDF!BP997,RMDF!BW997,RMDF!CD997,RMDF!CK997,RMDF!CR997,RMDF!CY997,RMDF!DF997), RMDF!DM997=ROUND(RMDF!DM997,4))</f>
        <v>1</v>
      </c>
      <c r="DK997" s="317">
        <f>RMDF!DK997</f>
        <v>0</v>
      </c>
      <c r="DL997" s="318" t="str">
        <f>IF(DK997=0,"",_xlfn.XLOOKUP(DK997,StatePicklist!$1:$1,StatePicklist!$3:$3,"NA",0))</f>
        <v/>
      </c>
      <c r="DM997" s="297" t="str">
        <f ca="1">IF(RMDF!DL997="", "", IF(ISNUMBER(MATCH(RMDF!DL997, INDIRECT(DL997), 0)), "OK", "Invalid"))</f>
        <v/>
      </c>
      <c r="DN997" s="281"/>
      <c r="DO997" s="281"/>
      <c r="DP997" s="281"/>
      <c r="DQ997" s="281" t="b">
        <f>AND(RMDF!DT997&gt;=0, RMDF!DT997&lt;=1-SUM(RMDF!Z997,RMDF!AG997,RMDF!AN997,RMDF!AU997,RMDF!BB997,RMDF!BI997,RMDF!BP997,RMDF!BW997,RMDF!CD997,RMDF!CK997,RMDF!CR997,RMDF!CY997,RMDF!DF997,RMDF!DM997), RMDF!DT997=ROUND(RMDF!DT997,4))</f>
        <v>1</v>
      </c>
      <c r="DR997" s="317">
        <f>RMDF!DR997</f>
        <v>0</v>
      </c>
      <c r="DS997" s="318" t="str">
        <f>IF(DR997=0,"",_xlfn.XLOOKUP(DR997,StatePicklist!$1:$1,StatePicklist!$3:$3,"NA",0))</f>
        <v/>
      </c>
      <c r="DT997" s="297" t="str">
        <f ca="1">IF(RMDF!DS997="", "", IF(ISNUMBER(MATCH(RMDF!DS997, INDIRECT(DS997), 0)), "OK", "Invalid"))</f>
        <v/>
      </c>
      <c r="DU997" s="281"/>
      <c r="DV997" s="281"/>
      <c r="DW997" s="281"/>
      <c r="DX997" s="281" t="b">
        <f>AND(RMDF!EA997&gt;=0, RMDF!EA997&lt;=1-SUM(RMDF!Z997,RMDF!AG997,RMDF!AN997,RMDF!AU997,RMDF!BB997,RMDF!BI997,RMDF!BP997,RMDF!BW997,RMDF!CD997,RMDF!CK997,RMDF!CR997,RMDF!CY997,RMDF!DF997,RMDF!DM997,RMDF!DT997), RMDF!EA997=ROUND(RMDF!EA997,4))</f>
        <v>1</v>
      </c>
      <c r="DY997" s="317">
        <f>RMDF!DY997</f>
        <v>0</v>
      </c>
      <c r="DZ997" s="318" t="str">
        <f>IF(DY997=0,"",_xlfn.XLOOKUP(DY997,StatePicklist!$1:$1,StatePicklist!$3:$3,"NA",0))</f>
        <v/>
      </c>
      <c r="EA997" s="297" t="str">
        <f ca="1">IF(RMDF!DZ997="", "", IF(ISNUMBER(MATCH(RMDF!DZ997, INDIRECT(DZ997), 0)), "OK", "Invalid"))</f>
        <v/>
      </c>
      <c r="EB997" s="281"/>
      <c r="EC997" s="281"/>
      <c r="ED997" s="281"/>
      <c r="EE997" s="281" t="b">
        <f>AND(RMDF!EH997&gt;=0, RMDF!EH997&lt;=1-SUM(RMDF!Z997,RMDF!AG997,RMDF!AN997,RMDF!AU997,RMDF!BB997,RMDF!BI997,RMDF!BP997,RMDF!BW997,RMDF!CD997,RMDF!CK997,RMDF!CR997,RMDF!CY997,RMDF!DF997,RMDF!DM997,RMDF!DT997,RMDF!EA997), RMDF!EH997=ROUND(RMDF!EH997,4))</f>
        <v>1</v>
      </c>
      <c r="EF997" s="317">
        <f>RMDF!EF997</f>
        <v>0</v>
      </c>
      <c r="EG997" s="318" t="str">
        <f>IF(EF997=0,"",_xlfn.XLOOKUP(EF997,StatePicklist!$1:$1,StatePicklist!$3:$3,"NA",0))</f>
        <v/>
      </c>
      <c r="EH997" s="297" t="str">
        <f ca="1">IF(RMDF!EG997="", "", IF(ISNUMBER(MATCH(RMDF!EG997, INDIRECT(EG997), 0)), "OK", "Invalid"))</f>
        <v/>
      </c>
      <c r="EI997" s="281"/>
      <c r="EJ997" s="281"/>
      <c r="EK997" s="281"/>
      <c r="EL997" s="281" t="b">
        <f>AND(RMDF!EO997&gt;=0, RMDF!EO997&lt;=1-SUM(RMDF!Z997,RMDF!AG997,RMDF!AN997,RMDF!AU997,RMDF!BB997,RMDF!BI997,RMDF!BP997,RMDF!BW997,RMDF!CD997,RMDF!CK997,RMDF!CR997,RMDF!CY997,RMDF!DF997,RMDF!DM997,RMDF!DT997,RMDF!EA997,RMDF!EH997), RMDF!EO997=ROUND(RMDF!EO997,4))</f>
        <v>1</v>
      </c>
      <c r="EM997" s="317">
        <f>RMDF!EM997</f>
        <v>0</v>
      </c>
      <c r="EN997" s="318" t="str">
        <f>IF(EM997=0,"",_xlfn.XLOOKUP(EM997,StatePicklist!$1:$1,StatePicklist!$3:$3,"NA",0))</f>
        <v/>
      </c>
      <c r="EO997" s="297" t="str">
        <f ca="1">IF(RMDF!EN997="", "", IF(ISNUMBER(MATCH(RMDF!EN997, INDIRECT(EN997), 0)), "OK", "Invalid"))</f>
        <v/>
      </c>
      <c r="EP997" s="281"/>
      <c r="EQ997" s="281"/>
      <c r="ER997" s="281"/>
      <c r="ES997" s="281" t="b">
        <f>AND(RMDF!EV997&gt;=0, RMDF!EV997&lt;=1-SUM(RMDF!Z997,RMDF!AG997,RMDF!AN997,RMDF!AU997,RMDF!BB997,RMDF!BI997,RMDF!BP997,RMDF!BW997,RMDF!CD997,RMDF!CK997,RMDF!CR997,RMDF!CY997,RMDF!DF997,RMDF!DM997,RMDF!DT997,RMDF!EA997,RMDF!EH997,RMDF!EO997), RMDF!EV997=ROUND(RMDF!EV997,4))</f>
        <v>1</v>
      </c>
      <c r="ET997" s="317">
        <f>RMDF!ET997</f>
        <v>0</v>
      </c>
      <c r="EU997" s="318" t="str">
        <f>IF(ET997=0,"",_xlfn.XLOOKUP(ET997,StatePicklist!$1:$1,StatePicklist!$3:$3,"NA",0))</f>
        <v/>
      </c>
      <c r="EV997" s="297" t="str">
        <f ca="1">IF(RMDF!EU997="", "", IF(ISNUMBER(MATCH(RMDF!EU997, INDIRECT(EU997), 0)), "OK", "Invalid"))</f>
        <v/>
      </c>
      <c r="EW997" s="281"/>
      <c r="EX997" s="281"/>
      <c r="EY997" s="281"/>
      <c r="EZ997" s="281" t="b">
        <f>AND(RMDF!FC997&gt;=0, RMDF!FC997&lt;=1-SUM(RMDF!Z997,RMDF!AG997,RMDF!AN997,RMDF!AU997,RMDF!BB997,RMDF!BI997,RMDF!BP997,RMDF!BW997,RMDF!CD997,RMDF!CK997,RMDF!CR997,RMDF!CY997,RMDF!DF997,RMDF!DM997,RMDF!DT997,RMDF!EA997,RMDF!EH997,RMDF!EO997,RMDF!EV997), RMDF!FC997=ROUND(RMDF!FC997,4))</f>
        <v>1</v>
      </c>
      <c r="FA997" s="317">
        <f>RMDF!FA997</f>
        <v>0</v>
      </c>
      <c r="FB997" s="318" t="str">
        <f>IF(FA997=0,"",_xlfn.XLOOKUP(FA997,StatePicklist!$1:$1,StatePicklist!$3:$3,"NA",0))</f>
        <v/>
      </c>
      <c r="FC997" s="297" t="str">
        <f ca="1">IF(RMDF!FB997="", "", IF(ISNUMBER(MATCH(RMDF!FB997, INDIRECT(FB997), 0)), "OK", "Invalid"))</f>
        <v/>
      </c>
    </row>
    <row r="998" spans="1:159" s="205" customFormat="1" ht="39.9" customHeight="1" x14ac:dyDescent="0.25">
      <c r="A998" s="206"/>
      <c r="B998" s="196"/>
      <c r="C998" s="197"/>
      <c r="D998" s="198"/>
      <c r="E998" s="199"/>
      <c r="F998" s="200"/>
      <c r="G998" s="201"/>
      <c r="H998" s="292"/>
      <c r="I998" s="305">
        <f>RMDF!I998</f>
        <v>0</v>
      </c>
      <c r="J998" s="305" t="str">
        <f>IF(I998=ProductCode!$B$30,"PDReclPost",IF(OR(I998=ProductCode!$C$30,I998=ProductCode!$E$30,I998=ProductCode!$G$30),"PDPreCon",IF(OR(I998=ProductCode!$D$30,I998=ProductCode!$F$30),"PDNotReclPost","")))</f>
        <v/>
      </c>
      <c r="K998" s="305" t="str">
        <f t="shared" si="54"/>
        <v/>
      </c>
      <c r="L998" s="289"/>
      <c r="M998" s="305" t="str">
        <f t="shared" si="54"/>
        <v/>
      </c>
      <c r="N998" s="289" t="b">
        <f>AND(RMDF!N998&gt;=0, RMDF!N998&lt;=1-RMDF!L998, RMDF!N998=ROUND(RMDF!N998,4))</f>
        <v>1</v>
      </c>
      <c r="O998" s="286" t="str">
        <f>IF(P998="","",IF(I998="","",IF(LEFT(I998,13)="Reclaimed pos",RawMaterialCode!$E$569,RawMaterialCode!$E$568)))</f>
        <v>Reclaimed pre-consumer mixed fibers (RM0578)</v>
      </c>
      <c r="P998" s="295">
        <f t="shared" si="55"/>
        <v>1</v>
      </c>
      <c r="Q998" s="202"/>
      <c r="R998" s="203"/>
      <c r="S998" s="204" t="str">
        <f t="shared" si="56"/>
        <v/>
      </c>
      <c r="T998" s="281"/>
      <c r="U998" s="281"/>
      <c r="V998" s="281"/>
      <c r="W998" s="281"/>
      <c r="X998" s="317">
        <f>RMDF!X998</f>
        <v>0</v>
      </c>
      <c r="Y998" s="318" t="str">
        <f>IF(X998=0,"",_xlfn.XLOOKUP(X998,StatePicklist!$1:$1,StatePicklist!$3:$3,"NA",0))</f>
        <v/>
      </c>
      <c r="Z998" s="297" t="str">
        <f ca="1">IF(RMDF!Y998="", "", IF(ISNUMBER(MATCH(RMDF!Y998, INDIRECT(Y998), 0)), "OK", "Invalid"))</f>
        <v/>
      </c>
      <c r="AA998" s="281"/>
      <c r="AB998" s="281"/>
      <c r="AC998" s="281"/>
      <c r="AD998" s="281" t="b">
        <f>AND(RMDF!AG998&gt;=0, RMDF!AG998&lt;=1-RMDF!Z998, RMDF!AG998=ROUND(RMDF!AG998,4))</f>
        <v>1</v>
      </c>
      <c r="AE998" s="317">
        <f>RMDF!AE998</f>
        <v>0</v>
      </c>
      <c r="AF998" s="318" t="str">
        <f>IF(AE998=0,"",_xlfn.XLOOKUP(AE998,StatePicklist!$1:$1,StatePicklist!$3:$3,"NA",0))</f>
        <v/>
      </c>
      <c r="AG998" s="297" t="str">
        <f ca="1">IF(RMDF!AF998="", "", IF(ISNUMBER(MATCH(RMDF!AF998, INDIRECT(AF998), 0)), "OK", "Invalid"))</f>
        <v/>
      </c>
      <c r="AH998" s="281"/>
      <c r="AI998" s="281"/>
      <c r="AJ998" s="281"/>
      <c r="AK998" s="281" t="b">
        <f>AND(RMDF!AN998&gt;=0, RMDF!AN998&lt;=1-SUM(RMDF!Z998,RMDF!AG998), RMDF!AN998=ROUND(RMDF!AN998,4))</f>
        <v>1</v>
      </c>
      <c r="AL998" s="317">
        <f>RMDF!AL998</f>
        <v>0</v>
      </c>
      <c r="AM998" s="318" t="str">
        <f>IF(AL998=0,"",_xlfn.XLOOKUP(AL998,StatePicklist!$1:$1,StatePicklist!$3:$3,"NA",0))</f>
        <v/>
      </c>
      <c r="AN998" s="297" t="str">
        <f ca="1">IF(RMDF!AM998="", "", IF(ISNUMBER(MATCH(RMDF!AM998, INDIRECT(AM998), 0)), "OK", "Invalid"))</f>
        <v/>
      </c>
      <c r="AO998" s="281"/>
      <c r="AP998" s="281"/>
      <c r="AQ998" s="281"/>
      <c r="AR998" s="281" t="b">
        <f>AND(RMDF!AU998&gt;=0, RMDF!AU998&lt;=1-SUM(RMDF!Z998,RMDF!AG998,RMDF!AN998), RMDF!AU998=ROUND(RMDF!AU998,4))</f>
        <v>1</v>
      </c>
      <c r="AS998" s="317">
        <f>RMDF!AS998</f>
        <v>0</v>
      </c>
      <c r="AT998" s="318" t="str">
        <f>IF(AS998=0,"",_xlfn.XLOOKUP(AS998,StatePicklist!$1:$1,StatePicklist!$3:$3,"NA",0))</f>
        <v/>
      </c>
      <c r="AU998" s="297" t="str">
        <f ca="1">IF(RMDF!AT998="", "", IF(ISNUMBER(MATCH(RMDF!AT998, INDIRECT(AT998), 0)), "OK", "Invalid"))</f>
        <v/>
      </c>
      <c r="AV998" s="281"/>
      <c r="AW998" s="281"/>
      <c r="AX998" s="281"/>
      <c r="AY998" s="281" t="b">
        <f>AND(RMDF!BB998&gt;=0, RMDF!BB998&lt;=1-SUM(RMDF!Z998,RMDF!AG998,RMDF!AN998,RMDF!AU998), RMDF!BB998=ROUND(RMDF!BB998,4))</f>
        <v>1</v>
      </c>
      <c r="AZ998" s="317">
        <f>RMDF!AZ998</f>
        <v>0</v>
      </c>
      <c r="BA998" s="318" t="str">
        <f>IF(AZ998=0,"",_xlfn.XLOOKUP(AZ998,StatePicklist!$1:$1,StatePicklist!$3:$3,"NA",0))</f>
        <v/>
      </c>
      <c r="BB998" s="297" t="str">
        <f ca="1">IF(RMDF!BA998="", "", IF(ISNUMBER(MATCH(RMDF!BA998, INDIRECT(BA998), 0)), "OK", "Invalid"))</f>
        <v/>
      </c>
      <c r="BC998" s="281"/>
      <c r="BD998" s="281"/>
      <c r="BE998" s="281"/>
      <c r="BF998" s="281" t="b">
        <f>AND(RMDF!BI998&gt;=0, RMDF!BI998&lt;=1-SUM(RMDF!Z998,RMDF!AG998,RMDF!AN998,RMDF!AU998,RMDF!BB998), RMDF!BI998=ROUND(RMDF!BI998,4))</f>
        <v>1</v>
      </c>
      <c r="BG998" s="317">
        <f>RMDF!BG998</f>
        <v>0</v>
      </c>
      <c r="BH998" s="318" t="str">
        <f>IF(BG998=0,"",_xlfn.XLOOKUP(BG998,StatePicklist!$1:$1,StatePicklist!$3:$3,"NA",0))</f>
        <v/>
      </c>
      <c r="BI998" s="297" t="str">
        <f ca="1">IF(RMDF!BH998="", "", IF(ISNUMBER(MATCH(RMDF!BH998, INDIRECT(BH998), 0)), "OK", "Invalid"))</f>
        <v/>
      </c>
      <c r="BJ998" s="281"/>
      <c r="BK998" s="281"/>
      <c r="BL998" s="281"/>
      <c r="BM998" s="281" t="b">
        <f>AND(RMDF!BP998&gt;=0, RMDF!BP998&lt;=1-SUM(RMDF!Z998,RMDF!AG998,RMDF!AN998,RMDF!AU998,RMDF!BB998,RMDF!BI998), RMDF!BP998=ROUND(RMDF!BP998,4))</f>
        <v>1</v>
      </c>
      <c r="BN998" s="317">
        <f>RMDF!BN998</f>
        <v>0</v>
      </c>
      <c r="BO998" s="318" t="str">
        <f>IF(BN998=0,"",_xlfn.XLOOKUP(BN998,StatePicklist!$1:$1,StatePicklist!$3:$3,"NA",0))</f>
        <v/>
      </c>
      <c r="BP998" s="297" t="str">
        <f ca="1">IF(RMDF!BO998="", "", IF(ISNUMBER(MATCH(RMDF!BO998, INDIRECT(BO998), 0)), "OK", "Invalid"))</f>
        <v/>
      </c>
      <c r="BQ998" s="281"/>
      <c r="BR998" s="281"/>
      <c r="BS998" s="281"/>
      <c r="BT998" s="281" t="b">
        <f>AND(RMDF!BW998&gt;=0, RMDF!BW998&lt;=1-SUM(RMDF!Z998,RMDF!AG998,RMDF!AN998,RMDF!AU998,RMDF!BB998,RMDF!BI998,RMDF!BP998), RMDF!BW998=ROUND(RMDF!BW998,4))</f>
        <v>1</v>
      </c>
      <c r="BU998" s="317">
        <f>RMDF!BU998</f>
        <v>0</v>
      </c>
      <c r="BV998" s="318" t="str">
        <f>IF(BU998=0,"",_xlfn.XLOOKUP(BU998,StatePicklist!$1:$1,StatePicklist!$3:$3,"NA",0))</f>
        <v/>
      </c>
      <c r="BW998" s="297" t="str">
        <f ca="1">IF(RMDF!BV998="", "", IF(ISNUMBER(MATCH(RMDF!BV998, INDIRECT(BV998), 0)), "OK", "Invalid"))</f>
        <v/>
      </c>
      <c r="BX998" s="281"/>
      <c r="BY998" s="281"/>
      <c r="BZ998" s="281"/>
      <c r="CA998" s="281" t="b">
        <f>AND(RMDF!CD998&gt;=0, RMDF!CD998&lt;=1-SUM(RMDF!Z998,RMDF!AG998,RMDF!AN998,RMDF!AU998,RMDF!BB998,RMDF!BI998,RMDF!BP998,RMDF!BW998), RMDF!CD998=ROUND(RMDF!CD998,4))</f>
        <v>1</v>
      </c>
      <c r="CB998" s="317">
        <f>RMDF!CB998</f>
        <v>0</v>
      </c>
      <c r="CC998" s="318" t="str">
        <f>IF(CB998=0,"",_xlfn.XLOOKUP(CB998,StatePicklist!$1:$1,StatePicklist!$3:$3,"NA",0))</f>
        <v/>
      </c>
      <c r="CD998" s="297" t="str">
        <f ca="1">IF(RMDF!CC998="", "", IF(ISNUMBER(MATCH(RMDF!CC998, INDIRECT(CC998), 0)), "OK", "Invalid"))</f>
        <v/>
      </c>
      <c r="CE998" s="281"/>
      <c r="CF998" s="281"/>
      <c r="CG998" s="281"/>
      <c r="CH998" s="281" t="b">
        <f>AND(RMDF!CK998&gt;=0, RMDF!CK998&lt;=1-SUM(RMDF!Z998,RMDF!AG998,RMDF!AN998,RMDF!AU998,RMDF!BB998,RMDF!BI998,RMDF!BP998,RMDF!BW998,RMDF!CD998), RMDF!CK998=ROUND(RMDF!CK998,4))</f>
        <v>1</v>
      </c>
      <c r="CI998" s="317">
        <f>RMDF!CI998</f>
        <v>0</v>
      </c>
      <c r="CJ998" s="318" t="str">
        <f>IF(CI998=0,"",_xlfn.XLOOKUP(CI998,StatePicklist!$1:$1,StatePicklist!$3:$3,"NA",0))</f>
        <v/>
      </c>
      <c r="CK998" s="297" t="str">
        <f ca="1">IF(RMDF!CJ998="", "", IF(ISNUMBER(MATCH(RMDF!CJ998, INDIRECT(CJ998), 0)), "OK", "Invalid"))</f>
        <v/>
      </c>
      <c r="CL998" s="281"/>
      <c r="CM998" s="281"/>
      <c r="CN998" s="281"/>
      <c r="CO998" s="281" t="b">
        <f>AND(RMDF!CR998&gt;=0, RMDF!CR998&lt;=1-SUM(RMDF!Z998,RMDF!AG998,RMDF!AN998,RMDF!AU998,RMDF!BB998,RMDF!BI998,RMDF!BP998,RMDF!BW998,RMDF!CD998,RMDF!CK998), RMDF!CR998=ROUND(RMDF!CR998,4))</f>
        <v>1</v>
      </c>
      <c r="CP998" s="317">
        <f>RMDF!CP998</f>
        <v>0</v>
      </c>
      <c r="CQ998" s="318" t="str">
        <f>IF(CP998=0,"",_xlfn.XLOOKUP(CP998,StatePicklist!$1:$1,StatePicklist!$3:$3,"NA",0))</f>
        <v/>
      </c>
      <c r="CR998" s="297" t="str">
        <f ca="1">IF(RMDF!CQ998="", "", IF(ISNUMBER(MATCH(RMDF!CQ998, INDIRECT(CQ998), 0)), "OK", "Invalid"))</f>
        <v/>
      </c>
      <c r="CS998" s="281"/>
      <c r="CT998" s="281"/>
      <c r="CU998" s="281"/>
      <c r="CV998" s="281" t="b">
        <f>AND(RMDF!CY998&gt;=0, RMDF!CY998&lt;=1-SUM(RMDF!Z998,RMDF!AG998,RMDF!AN998,RMDF!AU998,RMDF!BB998,RMDF!BI998,RMDF!BP998,RMDF!BW998,RMDF!CD998,RMDF!CK998,RMDF!CR998), RMDF!CY998=ROUND(RMDF!CY998,4))</f>
        <v>1</v>
      </c>
      <c r="CW998" s="317">
        <f>RMDF!CW998</f>
        <v>0</v>
      </c>
      <c r="CX998" s="318" t="str">
        <f>IF(CW998=0,"",_xlfn.XLOOKUP(CW998,StatePicklist!$1:$1,StatePicklist!$3:$3,"NA",0))</f>
        <v/>
      </c>
      <c r="CY998" s="297" t="str">
        <f ca="1">IF(RMDF!CX998="", "", IF(ISNUMBER(MATCH(RMDF!CX998, INDIRECT(CX998), 0)), "OK", "Invalid"))</f>
        <v/>
      </c>
      <c r="CZ998" s="281"/>
      <c r="DA998" s="281"/>
      <c r="DB998" s="281"/>
      <c r="DC998" s="281" t="b">
        <f>AND(RMDF!DF998&gt;=0, RMDF!DF998&lt;=1-SUM(RMDF!Z998,RMDF!AG998,RMDF!AN998,RMDF!AU998,RMDF!BB998,RMDF!BI998,RMDF!BP998,RMDF!BW998,RMDF!CD998,RMDF!CK998,RMDF!CR998,RMDF!CY998), RMDF!DF998=ROUND(RMDF!DF998,4))</f>
        <v>1</v>
      </c>
      <c r="DD998" s="317">
        <f>RMDF!DD998</f>
        <v>0</v>
      </c>
      <c r="DE998" s="318" t="str">
        <f>IF(DD998=0,"",_xlfn.XLOOKUP(DD998,StatePicklist!$1:$1,StatePicklist!$3:$3,"NA",0))</f>
        <v/>
      </c>
      <c r="DF998" s="297" t="str">
        <f ca="1">IF(RMDF!DE998="", "", IF(ISNUMBER(MATCH(RMDF!DE998, INDIRECT(DE998), 0)), "OK", "Invalid"))</f>
        <v/>
      </c>
      <c r="DG998" s="281"/>
      <c r="DH998" s="281"/>
      <c r="DI998" s="281"/>
      <c r="DJ998" s="281" t="b">
        <f>AND(RMDF!DM998&gt;=0, RMDF!DM998&lt;=1-SUM(RMDF!Z998,RMDF!AG998,RMDF!AN998,RMDF!AU998,RMDF!BB998,RMDF!BI998,RMDF!BP998,RMDF!BW998,RMDF!CD998,RMDF!CK998,RMDF!CR998,RMDF!CY998,RMDF!DF998), RMDF!DM998=ROUND(RMDF!DM998,4))</f>
        <v>1</v>
      </c>
      <c r="DK998" s="317">
        <f>RMDF!DK998</f>
        <v>0</v>
      </c>
      <c r="DL998" s="318" t="str">
        <f>IF(DK998=0,"",_xlfn.XLOOKUP(DK998,StatePicklist!$1:$1,StatePicklist!$3:$3,"NA",0))</f>
        <v/>
      </c>
      <c r="DM998" s="297" t="str">
        <f ca="1">IF(RMDF!DL998="", "", IF(ISNUMBER(MATCH(RMDF!DL998, INDIRECT(DL998), 0)), "OK", "Invalid"))</f>
        <v/>
      </c>
      <c r="DN998" s="281"/>
      <c r="DO998" s="281"/>
      <c r="DP998" s="281"/>
      <c r="DQ998" s="281" t="b">
        <f>AND(RMDF!DT998&gt;=0, RMDF!DT998&lt;=1-SUM(RMDF!Z998,RMDF!AG998,RMDF!AN998,RMDF!AU998,RMDF!BB998,RMDF!BI998,RMDF!BP998,RMDF!BW998,RMDF!CD998,RMDF!CK998,RMDF!CR998,RMDF!CY998,RMDF!DF998,RMDF!DM998), RMDF!DT998=ROUND(RMDF!DT998,4))</f>
        <v>1</v>
      </c>
      <c r="DR998" s="317">
        <f>RMDF!DR998</f>
        <v>0</v>
      </c>
      <c r="DS998" s="318" t="str">
        <f>IF(DR998=0,"",_xlfn.XLOOKUP(DR998,StatePicklist!$1:$1,StatePicklist!$3:$3,"NA",0))</f>
        <v/>
      </c>
      <c r="DT998" s="297" t="str">
        <f ca="1">IF(RMDF!DS998="", "", IF(ISNUMBER(MATCH(RMDF!DS998, INDIRECT(DS998), 0)), "OK", "Invalid"))</f>
        <v/>
      </c>
      <c r="DU998" s="281"/>
      <c r="DV998" s="281"/>
      <c r="DW998" s="281"/>
      <c r="DX998" s="281" t="b">
        <f>AND(RMDF!EA998&gt;=0, RMDF!EA998&lt;=1-SUM(RMDF!Z998,RMDF!AG998,RMDF!AN998,RMDF!AU998,RMDF!BB998,RMDF!BI998,RMDF!BP998,RMDF!BW998,RMDF!CD998,RMDF!CK998,RMDF!CR998,RMDF!CY998,RMDF!DF998,RMDF!DM998,RMDF!DT998), RMDF!EA998=ROUND(RMDF!EA998,4))</f>
        <v>1</v>
      </c>
      <c r="DY998" s="317">
        <f>RMDF!DY998</f>
        <v>0</v>
      </c>
      <c r="DZ998" s="318" t="str">
        <f>IF(DY998=0,"",_xlfn.XLOOKUP(DY998,StatePicklist!$1:$1,StatePicklist!$3:$3,"NA",0))</f>
        <v/>
      </c>
      <c r="EA998" s="297" t="str">
        <f ca="1">IF(RMDF!DZ998="", "", IF(ISNUMBER(MATCH(RMDF!DZ998, INDIRECT(DZ998), 0)), "OK", "Invalid"))</f>
        <v/>
      </c>
      <c r="EB998" s="281"/>
      <c r="EC998" s="281"/>
      <c r="ED998" s="281"/>
      <c r="EE998" s="281" t="b">
        <f>AND(RMDF!EH998&gt;=0, RMDF!EH998&lt;=1-SUM(RMDF!Z998,RMDF!AG998,RMDF!AN998,RMDF!AU998,RMDF!BB998,RMDF!BI998,RMDF!BP998,RMDF!BW998,RMDF!CD998,RMDF!CK998,RMDF!CR998,RMDF!CY998,RMDF!DF998,RMDF!DM998,RMDF!DT998,RMDF!EA998), RMDF!EH998=ROUND(RMDF!EH998,4))</f>
        <v>1</v>
      </c>
      <c r="EF998" s="317">
        <f>RMDF!EF998</f>
        <v>0</v>
      </c>
      <c r="EG998" s="318" t="str">
        <f>IF(EF998=0,"",_xlfn.XLOOKUP(EF998,StatePicklist!$1:$1,StatePicklist!$3:$3,"NA",0))</f>
        <v/>
      </c>
      <c r="EH998" s="297" t="str">
        <f ca="1">IF(RMDF!EG998="", "", IF(ISNUMBER(MATCH(RMDF!EG998, INDIRECT(EG998), 0)), "OK", "Invalid"))</f>
        <v/>
      </c>
      <c r="EI998" s="281"/>
      <c r="EJ998" s="281"/>
      <c r="EK998" s="281"/>
      <c r="EL998" s="281" t="b">
        <f>AND(RMDF!EO998&gt;=0, RMDF!EO998&lt;=1-SUM(RMDF!Z998,RMDF!AG998,RMDF!AN998,RMDF!AU998,RMDF!BB998,RMDF!BI998,RMDF!BP998,RMDF!BW998,RMDF!CD998,RMDF!CK998,RMDF!CR998,RMDF!CY998,RMDF!DF998,RMDF!DM998,RMDF!DT998,RMDF!EA998,RMDF!EH998), RMDF!EO998=ROUND(RMDF!EO998,4))</f>
        <v>1</v>
      </c>
      <c r="EM998" s="317">
        <f>RMDF!EM998</f>
        <v>0</v>
      </c>
      <c r="EN998" s="318" t="str">
        <f>IF(EM998=0,"",_xlfn.XLOOKUP(EM998,StatePicklist!$1:$1,StatePicklist!$3:$3,"NA",0))</f>
        <v/>
      </c>
      <c r="EO998" s="297" t="str">
        <f ca="1">IF(RMDF!EN998="", "", IF(ISNUMBER(MATCH(RMDF!EN998, INDIRECT(EN998), 0)), "OK", "Invalid"))</f>
        <v/>
      </c>
      <c r="EP998" s="281"/>
      <c r="EQ998" s="281"/>
      <c r="ER998" s="281"/>
      <c r="ES998" s="281" t="b">
        <f>AND(RMDF!EV998&gt;=0, RMDF!EV998&lt;=1-SUM(RMDF!Z998,RMDF!AG998,RMDF!AN998,RMDF!AU998,RMDF!BB998,RMDF!BI998,RMDF!BP998,RMDF!BW998,RMDF!CD998,RMDF!CK998,RMDF!CR998,RMDF!CY998,RMDF!DF998,RMDF!DM998,RMDF!DT998,RMDF!EA998,RMDF!EH998,RMDF!EO998), RMDF!EV998=ROUND(RMDF!EV998,4))</f>
        <v>1</v>
      </c>
      <c r="ET998" s="317">
        <f>RMDF!ET998</f>
        <v>0</v>
      </c>
      <c r="EU998" s="318" t="str">
        <f>IF(ET998=0,"",_xlfn.XLOOKUP(ET998,StatePicklist!$1:$1,StatePicklist!$3:$3,"NA",0))</f>
        <v/>
      </c>
      <c r="EV998" s="297" t="str">
        <f ca="1">IF(RMDF!EU998="", "", IF(ISNUMBER(MATCH(RMDF!EU998, INDIRECT(EU998), 0)), "OK", "Invalid"))</f>
        <v/>
      </c>
      <c r="EW998" s="281"/>
      <c r="EX998" s="281"/>
      <c r="EY998" s="281"/>
      <c r="EZ998" s="281" t="b">
        <f>AND(RMDF!FC998&gt;=0, RMDF!FC998&lt;=1-SUM(RMDF!Z998,RMDF!AG998,RMDF!AN998,RMDF!AU998,RMDF!BB998,RMDF!BI998,RMDF!BP998,RMDF!BW998,RMDF!CD998,RMDF!CK998,RMDF!CR998,RMDF!CY998,RMDF!DF998,RMDF!DM998,RMDF!DT998,RMDF!EA998,RMDF!EH998,RMDF!EO998,RMDF!EV998), RMDF!FC998=ROUND(RMDF!FC998,4))</f>
        <v>1</v>
      </c>
      <c r="FA998" s="317">
        <f>RMDF!FA998</f>
        <v>0</v>
      </c>
      <c r="FB998" s="318" t="str">
        <f>IF(FA998=0,"",_xlfn.XLOOKUP(FA998,StatePicklist!$1:$1,StatePicklist!$3:$3,"NA",0))</f>
        <v/>
      </c>
      <c r="FC998" s="297" t="str">
        <f ca="1">IF(RMDF!FB998="", "", IF(ISNUMBER(MATCH(RMDF!FB998, INDIRECT(FB998), 0)), "OK", "Invalid"))</f>
        <v/>
      </c>
    </row>
    <row r="999" spans="1:159" s="205" customFormat="1" ht="39.9" customHeight="1" x14ac:dyDescent="0.25">
      <c r="A999" s="206"/>
      <c r="B999" s="196"/>
      <c r="C999" s="197"/>
      <c r="D999" s="198"/>
      <c r="E999" s="199"/>
      <c r="F999" s="200"/>
      <c r="G999" s="201"/>
      <c r="H999" s="292"/>
      <c r="I999" s="305">
        <f>RMDF!I999</f>
        <v>0</v>
      </c>
      <c r="J999" s="305" t="str">
        <f>IF(I999=ProductCode!$B$30,"PDReclPost",IF(OR(I999=ProductCode!$C$30,I999=ProductCode!$E$30,I999=ProductCode!$G$30),"PDPreCon",IF(OR(I999=ProductCode!$D$30,I999=ProductCode!$F$30),"PDNotReclPost","")))</f>
        <v/>
      </c>
      <c r="K999" s="305" t="str">
        <f t="shared" si="54"/>
        <v/>
      </c>
      <c r="L999" s="289"/>
      <c r="M999" s="305" t="str">
        <f t="shared" si="54"/>
        <v/>
      </c>
      <c r="N999" s="289" t="b">
        <f>AND(RMDF!N999&gt;=0, RMDF!N999&lt;=1-RMDF!L999, RMDF!N999=ROUND(RMDF!N999,4))</f>
        <v>1</v>
      </c>
      <c r="O999" s="286" t="str">
        <f>IF(P999="","",IF(I999="","",IF(LEFT(I999,13)="Reclaimed pos",RawMaterialCode!$E$569,RawMaterialCode!$E$568)))</f>
        <v>Reclaimed pre-consumer mixed fibers (RM0578)</v>
      </c>
      <c r="P999" s="295">
        <f t="shared" si="55"/>
        <v>1</v>
      </c>
      <c r="Q999" s="202"/>
      <c r="R999" s="203"/>
      <c r="S999" s="204" t="str">
        <f t="shared" si="56"/>
        <v/>
      </c>
      <c r="T999" s="281"/>
      <c r="U999" s="281"/>
      <c r="V999" s="281"/>
      <c r="W999" s="281"/>
      <c r="X999" s="317">
        <f>RMDF!X999</f>
        <v>0</v>
      </c>
      <c r="Y999" s="318" t="str">
        <f>IF(X999=0,"",_xlfn.XLOOKUP(X999,StatePicklist!$1:$1,StatePicklist!$3:$3,"NA",0))</f>
        <v/>
      </c>
      <c r="Z999" s="297" t="str">
        <f ca="1">IF(RMDF!Y999="", "", IF(ISNUMBER(MATCH(RMDF!Y999, INDIRECT(Y999), 0)), "OK", "Invalid"))</f>
        <v/>
      </c>
      <c r="AA999" s="281"/>
      <c r="AB999" s="281"/>
      <c r="AC999" s="281"/>
      <c r="AD999" s="281" t="b">
        <f>AND(RMDF!AG999&gt;=0, RMDF!AG999&lt;=1-RMDF!Z999, RMDF!AG999=ROUND(RMDF!AG999,4))</f>
        <v>1</v>
      </c>
      <c r="AE999" s="317">
        <f>RMDF!AE999</f>
        <v>0</v>
      </c>
      <c r="AF999" s="318" t="str">
        <f>IF(AE999=0,"",_xlfn.XLOOKUP(AE999,StatePicklist!$1:$1,StatePicklist!$3:$3,"NA",0))</f>
        <v/>
      </c>
      <c r="AG999" s="297" t="str">
        <f ca="1">IF(RMDF!AF999="", "", IF(ISNUMBER(MATCH(RMDF!AF999, INDIRECT(AF999), 0)), "OK", "Invalid"))</f>
        <v/>
      </c>
      <c r="AH999" s="281"/>
      <c r="AI999" s="281"/>
      <c r="AJ999" s="281"/>
      <c r="AK999" s="281" t="b">
        <f>AND(RMDF!AN999&gt;=0, RMDF!AN999&lt;=1-SUM(RMDF!Z999,RMDF!AG999), RMDF!AN999=ROUND(RMDF!AN999,4))</f>
        <v>1</v>
      </c>
      <c r="AL999" s="317">
        <f>RMDF!AL999</f>
        <v>0</v>
      </c>
      <c r="AM999" s="318" t="str">
        <f>IF(AL999=0,"",_xlfn.XLOOKUP(AL999,StatePicklist!$1:$1,StatePicklist!$3:$3,"NA",0))</f>
        <v/>
      </c>
      <c r="AN999" s="297" t="str">
        <f ca="1">IF(RMDF!AM999="", "", IF(ISNUMBER(MATCH(RMDF!AM999, INDIRECT(AM999), 0)), "OK", "Invalid"))</f>
        <v/>
      </c>
      <c r="AO999" s="281"/>
      <c r="AP999" s="281"/>
      <c r="AQ999" s="281"/>
      <c r="AR999" s="281" t="b">
        <f>AND(RMDF!AU999&gt;=0, RMDF!AU999&lt;=1-SUM(RMDF!Z999,RMDF!AG999,RMDF!AN999), RMDF!AU999=ROUND(RMDF!AU999,4))</f>
        <v>1</v>
      </c>
      <c r="AS999" s="317">
        <f>RMDF!AS999</f>
        <v>0</v>
      </c>
      <c r="AT999" s="318" t="str">
        <f>IF(AS999=0,"",_xlfn.XLOOKUP(AS999,StatePicklist!$1:$1,StatePicklist!$3:$3,"NA",0))</f>
        <v/>
      </c>
      <c r="AU999" s="297" t="str">
        <f ca="1">IF(RMDF!AT999="", "", IF(ISNUMBER(MATCH(RMDF!AT999, INDIRECT(AT999), 0)), "OK", "Invalid"))</f>
        <v/>
      </c>
      <c r="AV999" s="281"/>
      <c r="AW999" s="281"/>
      <c r="AX999" s="281"/>
      <c r="AY999" s="281" t="b">
        <f>AND(RMDF!BB999&gt;=0, RMDF!BB999&lt;=1-SUM(RMDF!Z999,RMDF!AG999,RMDF!AN999,RMDF!AU999), RMDF!BB999=ROUND(RMDF!BB999,4))</f>
        <v>1</v>
      </c>
      <c r="AZ999" s="317">
        <f>RMDF!AZ999</f>
        <v>0</v>
      </c>
      <c r="BA999" s="318" t="str">
        <f>IF(AZ999=0,"",_xlfn.XLOOKUP(AZ999,StatePicklist!$1:$1,StatePicklist!$3:$3,"NA",0))</f>
        <v/>
      </c>
      <c r="BB999" s="297" t="str">
        <f ca="1">IF(RMDF!BA999="", "", IF(ISNUMBER(MATCH(RMDF!BA999, INDIRECT(BA999), 0)), "OK", "Invalid"))</f>
        <v/>
      </c>
      <c r="BC999" s="281"/>
      <c r="BD999" s="281"/>
      <c r="BE999" s="281"/>
      <c r="BF999" s="281" t="b">
        <f>AND(RMDF!BI999&gt;=0, RMDF!BI999&lt;=1-SUM(RMDF!Z999,RMDF!AG999,RMDF!AN999,RMDF!AU999,RMDF!BB999), RMDF!BI999=ROUND(RMDF!BI999,4))</f>
        <v>1</v>
      </c>
      <c r="BG999" s="317">
        <f>RMDF!BG999</f>
        <v>0</v>
      </c>
      <c r="BH999" s="318" t="str">
        <f>IF(BG999=0,"",_xlfn.XLOOKUP(BG999,StatePicklist!$1:$1,StatePicklist!$3:$3,"NA",0))</f>
        <v/>
      </c>
      <c r="BI999" s="297" t="str">
        <f ca="1">IF(RMDF!BH999="", "", IF(ISNUMBER(MATCH(RMDF!BH999, INDIRECT(BH999), 0)), "OK", "Invalid"))</f>
        <v/>
      </c>
      <c r="BJ999" s="281"/>
      <c r="BK999" s="281"/>
      <c r="BL999" s="281"/>
      <c r="BM999" s="281" t="b">
        <f>AND(RMDF!BP999&gt;=0, RMDF!BP999&lt;=1-SUM(RMDF!Z999,RMDF!AG999,RMDF!AN999,RMDF!AU999,RMDF!BB999,RMDF!BI999), RMDF!BP999=ROUND(RMDF!BP999,4))</f>
        <v>1</v>
      </c>
      <c r="BN999" s="317">
        <f>RMDF!BN999</f>
        <v>0</v>
      </c>
      <c r="BO999" s="318" t="str">
        <f>IF(BN999=0,"",_xlfn.XLOOKUP(BN999,StatePicklist!$1:$1,StatePicklist!$3:$3,"NA",0))</f>
        <v/>
      </c>
      <c r="BP999" s="297" t="str">
        <f ca="1">IF(RMDF!BO999="", "", IF(ISNUMBER(MATCH(RMDF!BO999, INDIRECT(BO999), 0)), "OK", "Invalid"))</f>
        <v/>
      </c>
      <c r="BQ999" s="281"/>
      <c r="BR999" s="281"/>
      <c r="BS999" s="281"/>
      <c r="BT999" s="281" t="b">
        <f>AND(RMDF!BW999&gt;=0, RMDF!BW999&lt;=1-SUM(RMDF!Z999,RMDF!AG999,RMDF!AN999,RMDF!AU999,RMDF!BB999,RMDF!BI999,RMDF!BP999), RMDF!BW999=ROUND(RMDF!BW999,4))</f>
        <v>1</v>
      </c>
      <c r="BU999" s="317">
        <f>RMDF!BU999</f>
        <v>0</v>
      </c>
      <c r="BV999" s="318" t="str">
        <f>IF(BU999=0,"",_xlfn.XLOOKUP(BU999,StatePicklist!$1:$1,StatePicklist!$3:$3,"NA",0))</f>
        <v/>
      </c>
      <c r="BW999" s="297" t="str">
        <f ca="1">IF(RMDF!BV999="", "", IF(ISNUMBER(MATCH(RMDF!BV999, INDIRECT(BV999), 0)), "OK", "Invalid"))</f>
        <v/>
      </c>
      <c r="BX999" s="281"/>
      <c r="BY999" s="281"/>
      <c r="BZ999" s="281"/>
      <c r="CA999" s="281" t="b">
        <f>AND(RMDF!CD999&gt;=0, RMDF!CD999&lt;=1-SUM(RMDF!Z999,RMDF!AG999,RMDF!AN999,RMDF!AU999,RMDF!BB999,RMDF!BI999,RMDF!BP999,RMDF!BW999), RMDF!CD999=ROUND(RMDF!CD999,4))</f>
        <v>1</v>
      </c>
      <c r="CB999" s="317">
        <f>RMDF!CB999</f>
        <v>0</v>
      </c>
      <c r="CC999" s="318" t="str">
        <f>IF(CB999=0,"",_xlfn.XLOOKUP(CB999,StatePicklist!$1:$1,StatePicklist!$3:$3,"NA",0))</f>
        <v/>
      </c>
      <c r="CD999" s="297" t="str">
        <f ca="1">IF(RMDF!CC999="", "", IF(ISNUMBER(MATCH(RMDF!CC999, INDIRECT(CC999), 0)), "OK", "Invalid"))</f>
        <v/>
      </c>
      <c r="CE999" s="281"/>
      <c r="CF999" s="281"/>
      <c r="CG999" s="281"/>
      <c r="CH999" s="281" t="b">
        <f>AND(RMDF!CK999&gt;=0, RMDF!CK999&lt;=1-SUM(RMDF!Z999,RMDF!AG999,RMDF!AN999,RMDF!AU999,RMDF!BB999,RMDF!BI999,RMDF!BP999,RMDF!BW999,RMDF!CD999), RMDF!CK999=ROUND(RMDF!CK999,4))</f>
        <v>1</v>
      </c>
      <c r="CI999" s="317">
        <f>RMDF!CI999</f>
        <v>0</v>
      </c>
      <c r="CJ999" s="318" t="str">
        <f>IF(CI999=0,"",_xlfn.XLOOKUP(CI999,StatePicklist!$1:$1,StatePicklist!$3:$3,"NA",0))</f>
        <v/>
      </c>
      <c r="CK999" s="297" t="str">
        <f ca="1">IF(RMDF!CJ999="", "", IF(ISNUMBER(MATCH(RMDF!CJ999, INDIRECT(CJ999), 0)), "OK", "Invalid"))</f>
        <v/>
      </c>
      <c r="CL999" s="281"/>
      <c r="CM999" s="281"/>
      <c r="CN999" s="281"/>
      <c r="CO999" s="281" t="b">
        <f>AND(RMDF!CR999&gt;=0, RMDF!CR999&lt;=1-SUM(RMDF!Z999,RMDF!AG999,RMDF!AN999,RMDF!AU999,RMDF!BB999,RMDF!BI999,RMDF!BP999,RMDF!BW999,RMDF!CD999,RMDF!CK999), RMDF!CR999=ROUND(RMDF!CR999,4))</f>
        <v>1</v>
      </c>
      <c r="CP999" s="317">
        <f>RMDF!CP999</f>
        <v>0</v>
      </c>
      <c r="CQ999" s="318" t="str">
        <f>IF(CP999=0,"",_xlfn.XLOOKUP(CP999,StatePicklist!$1:$1,StatePicklist!$3:$3,"NA",0))</f>
        <v/>
      </c>
      <c r="CR999" s="297" t="str">
        <f ca="1">IF(RMDF!CQ999="", "", IF(ISNUMBER(MATCH(RMDF!CQ999, INDIRECT(CQ999), 0)), "OK", "Invalid"))</f>
        <v/>
      </c>
      <c r="CS999" s="281"/>
      <c r="CT999" s="281"/>
      <c r="CU999" s="281"/>
      <c r="CV999" s="281" t="b">
        <f>AND(RMDF!CY999&gt;=0, RMDF!CY999&lt;=1-SUM(RMDF!Z999,RMDF!AG999,RMDF!AN999,RMDF!AU999,RMDF!BB999,RMDF!BI999,RMDF!BP999,RMDF!BW999,RMDF!CD999,RMDF!CK999,RMDF!CR999), RMDF!CY999=ROUND(RMDF!CY999,4))</f>
        <v>1</v>
      </c>
      <c r="CW999" s="317">
        <f>RMDF!CW999</f>
        <v>0</v>
      </c>
      <c r="CX999" s="318" t="str">
        <f>IF(CW999=0,"",_xlfn.XLOOKUP(CW999,StatePicklist!$1:$1,StatePicklist!$3:$3,"NA",0))</f>
        <v/>
      </c>
      <c r="CY999" s="297" t="str">
        <f ca="1">IF(RMDF!CX999="", "", IF(ISNUMBER(MATCH(RMDF!CX999, INDIRECT(CX999), 0)), "OK", "Invalid"))</f>
        <v/>
      </c>
      <c r="CZ999" s="281"/>
      <c r="DA999" s="281"/>
      <c r="DB999" s="281"/>
      <c r="DC999" s="281" t="b">
        <f>AND(RMDF!DF999&gt;=0, RMDF!DF999&lt;=1-SUM(RMDF!Z999,RMDF!AG999,RMDF!AN999,RMDF!AU999,RMDF!BB999,RMDF!BI999,RMDF!BP999,RMDF!BW999,RMDF!CD999,RMDF!CK999,RMDF!CR999,RMDF!CY999), RMDF!DF999=ROUND(RMDF!DF999,4))</f>
        <v>1</v>
      </c>
      <c r="DD999" s="317">
        <f>RMDF!DD999</f>
        <v>0</v>
      </c>
      <c r="DE999" s="318" t="str">
        <f>IF(DD999=0,"",_xlfn.XLOOKUP(DD999,StatePicklist!$1:$1,StatePicklist!$3:$3,"NA",0))</f>
        <v/>
      </c>
      <c r="DF999" s="297" t="str">
        <f ca="1">IF(RMDF!DE999="", "", IF(ISNUMBER(MATCH(RMDF!DE999, INDIRECT(DE999), 0)), "OK", "Invalid"))</f>
        <v/>
      </c>
      <c r="DG999" s="281"/>
      <c r="DH999" s="281"/>
      <c r="DI999" s="281"/>
      <c r="DJ999" s="281" t="b">
        <f>AND(RMDF!DM999&gt;=0, RMDF!DM999&lt;=1-SUM(RMDF!Z999,RMDF!AG999,RMDF!AN999,RMDF!AU999,RMDF!BB999,RMDF!BI999,RMDF!BP999,RMDF!BW999,RMDF!CD999,RMDF!CK999,RMDF!CR999,RMDF!CY999,RMDF!DF999), RMDF!DM999=ROUND(RMDF!DM999,4))</f>
        <v>1</v>
      </c>
      <c r="DK999" s="317">
        <f>RMDF!DK999</f>
        <v>0</v>
      </c>
      <c r="DL999" s="318" t="str">
        <f>IF(DK999=0,"",_xlfn.XLOOKUP(DK999,StatePicklist!$1:$1,StatePicklist!$3:$3,"NA",0))</f>
        <v/>
      </c>
      <c r="DM999" s="297" t="str">
        <f ca="1">IF(RMDF!DL999="", "", IF(ISNUMBER(MATCH(RMDF!DL999, INDIRECT(DL999), 0)), "OK", "Invalid"))</f>
        <v/>
      </c>
      <c r="DN999" s="281"/>
      <c r="DO999" s="281"/>
      <c r="DP999" s="281"/>
      <c r="DQ999" s="281" t="b">
        <f>AND(RMDF!DT999&gt;=0, RMDF!DT999&lt;=1-SUM(RMDF!Z999,RMDF!AG999,RMDF!AN999,RMDF!AU999,RMDF!BB999,RMDF!BI999,RMDF!BP999,RMDF!BW999,RMDF!CD999,RMDF!CK999,RMDF!CR999,RMDF!CY999,RMDF!DF999,RMDF!DM999), RMDF!DT999=ROUND(RMDF!DT999,4))</f>
        <v>1</v>
      </c>
      <c r="DR999" s="317">
        <f>RMDF!DR999</f>
        <v>0</v>
      </c>
      <c r="DS999" s="318" t="str">
        <f>IF(DR999=0,"",_xlfn.XLOOKUP(DR999,StatePicklist!$1:$1,StatePicklist!$3:$3,"NA",0))</f>
        <v/>
      </c>
      <c r="DT999" s="297" t="str">
        <f ca="1">IF(RMDF!DS999="", "", IF(ISNUMBER(MATCH(RMDF!DS999, INDIRECT(DS999), 0)), "OK", "Invalid"))</f>
        <v/>
      </c>
      <c r="DU999" s="281"/>
      <c r="DV999" s="281"/>
      <c r="DW999" s="281"/>
      <c r="DX999" s="281" t="b">
        <f>AND(RMDF!EA999&gt;=0, RMDF!EA999&lt;=1-SUM(RMDF!Z999,RMDF!AG999,RMDF!AN999,RMDF!AU999,RMDF!BB999,RMDF!BI999,RMDF!BP999,RMDF!BW999,RMDF!CD999,RMDF!CK999,RMDF!CR999,RMDF!CY999,RMDF!DF999,RMDF!DM999,RMDF!DT999), RMDF!EA999=ROUND(RMDF!EA999,4))</f>
        <v>1</v>
      </c>
      <c r="DY999" s="317">
        <f>RMDF!DY999</f>
        <v>0</v>
      </c>
      <c r="DZ999" s="318" t="str">
        <f>IF(DY999=0,"",_xlfn.XLOOKUP(DY999,StatePicklist!$1:$1,StatePicklist!$3:$3,"NA",0))</f>
        <v/>
      </c>
      <c r="EA999" s="297" t="str">
        <f ca="1">IF(RMDF!DZ999="", "", IF(ISNUMBER(MATCH(RMDF!DZ999, INDIRECT(DZ999), 0)), "OK", "Invalid"))</f>
        <v/>
      </c>
      <c r="EB999" s="281"/>
      <c r="EC999" s="281"/>
      <c r="ED999" s="281"/>
      <c r="EE999" s="281" t="b">
        <f>AND(RMDF!EH999&gt;=0, RMDF!EH999&lt;=1-SUM(RMDF!Z999,RMDF!AG999,RMDF!AN999,RMDF!AU999,RMDF!BB999,RMDF!BI999,RMDF!BP999,RMDF!BW999,RMDF!CD999,RMDF!CK999,RMDF!CR999,RMDF!CY999,RMDF!DF999,RMDF!DM999,RMDF!DT999,RMDF!EA999), RMDF!EH999=ROUND(RMDF!EH999,4))</f>
        <v>1</v>
      </c>
      <c r="EF999" s="317">
        <f>RMDF!EF999</f>
        <v>0</v>
      </c>
      <c r="EG999" s="318" t="str">
        <f>IF(EF999=0,"",_xlfn.XLOOKUP(EF999,StatePicklist!$1:$1,StatePicklist!$3:$3,"NA",0))</f>
        <v/>
      </c>
      <c r="EH999" s="297" t="str">
        <f ca="1">IF(RMDF!EG999="", "", IF(ISNUMBER(MATCH(RMDF!EG999, INDIRECT(EG999), 0)), "OK", "Invalid"))</f>
        <v/>
      </c>
      <c r="EI999" s="281"/>
      <c r="EJ999" s="281"/>
      <c r="EK999" s="281"/>
      <c r="EL999" s="281" t="b">
        <f>AND(RMDF!EO999&gt;=0, RMDF!EO999&lt;=1-SUM(RMDF!Z999,RMDF!AG999,RMDF!AN999,RMDF!AU999,RMDF!BB999,RMDF!BI999,RMDF!BP999,RMDF!BW999,RMDF!CD999,RMDF!CK999,RMDF!CR999,RMDF!CY999,RMDF!DF999,RMDF!DM999,RMDF!DT999,RMDF!EA999,RMDF!EH999), RMDF!EO999=ROUND(RMDF!EO999,4))</f>
        <v>1</v>
      </c>
      <c r="EM999" s="317">
        <f>RMDF!EM999</f>
        <v>0</v>
      </c>
      <c r="EN999" s="318" t="str">
        <f>IF(EM999=0,"",_xlfn.XLOOKUP(EM999,StatePicklist!$1:$1,StatePicklist!$3:$3,"NA",0))</f>
        <v/>
      </c>
      <c r="EO999" s="297" t="str">
        <f ca="1">IF(RMDF!EN999="", "", IF(ISNUMBER(MATCH(RMDF!EN999, INDIRECT(EN999), 0)), "OK", "Invalid"))</f>
        <v/>
      </c>
      <c r="EP999" s="281"/>
      <c r="EQ999" s="281"/>
      <c r="ER999" s="281"/>
      <c r="ES999" s="281" t="b">
        <f>AND(RMDF!EV999&gt;=0, RMDF!EV999&lt;=1-SUM(RMDF!Z999,RMDF!AG999,RMDF!AN999,RMDF!AU999,RMDF!BB999,RMDF!BI999,RMDF!BP999,RMDF!BW999,RMDF!CD999,RMDF!CK999,RMDF!CR999,RMDF!CY999,RMDF!DF999,RMDF!DM999,RMDF!DT999,RMDF!EA999,RMDF!EH999,RMDF!EO999), RMDF!EV999=ROUND(RMDF!EV999,4))</f>
        <v>1</v>
      </c>
      <c r="ET999" s="317">
        <f>RMDF!ET999</f>
        <v>0</v>
      </c>
      <c r="EU999" s="318" t="str">
        <f>IF(ET999=0,"",_xlfn.XLOOKUP(ET999,StatePicklist!$1:$1,StatePicklist!$3:$3,"NA",0))</f>
        <v/>
      </c>
      <c r="EV999" s="297" t="str">
        <f ca="1">IF(RMDF!EU999="", "", IF(ISNUMBER(MATCH(RMDF!EU999, INDIRECT(EU999), 0)), "OK", "Invalid"))</f>
        <v/>
      </c>
      <c r="EW999" s="281"/>
      <c r="EX999" s="281"/>
      <c r="EY999" s="281"/>
      <c r="EZ999" s="281" t="b">
        <f>AND(RMDF!FC999&gt;=0, RMDF!FC999&lt;=1-SUM(RMDF!Z999,RMDF!AG999,RMDF!AN999,RMDF!AU999,RMDF!BB999,RMDF!BI999,RMDF!BP999,RMDF!BW999,RMDF!CD999,RMDF!CK999,RMDF!CR999,RMDF!CY999,RMDF!DF999,RMDF!DM999,RMDF!DT999,RMDF!EA999,RMDF!EH999,RMDF!EO999,RMDF!EV999), RMDF!FC999=ROUND(RMDF!FC999,4))</f>
        <v>1</v>
      </c>
      <c r="FA999" s="317">
        <f>RMDF!FA999</f>
        <v>0</v>
      </c>
      <c r="FB999" s="318" t="str">
        <f>IF(FA999=0,"",_xlfn.XLOOKUP(FA999,StatePicklist!$1:$1,StatePicklist!$3:$3,"NA",0))</f>
        <v/>
      </c>
      <c r="FC999" s="297" t="str">
        <f ca="1">IF(RMDF!FB999="", "", IF(ISNUMBER(MATCH(RMDF!FB999, INDIRECT(FB999), 0)), "OK", "Invalid"))</f>
        <v/>
      </c>
    </row>
    <row r="1000" spans="1:159" s="205" customFormat="1" ht="39.9" customHeight="1" x14ac:dyDescent="0.25">
      <c r="A1000" s="206"/>
      <c r="B1000" s="196"/>
      <c r="C1000" s="197"/>
      <c r="D1000" s="198"/>
      <c r="E1000" s="199"/>
      <c r="F1000" s="200"/>
      <c r="G1000" s="201"/>
      <c r="H1000" s="292"/>
      <c r="I1000" s="305">
        <f>RMDF!I1000</f>
        <v>0</v>
      </c>
      <c r="J1000" s="305" t="str">
        <f>IF(I1000=ProductCode!$B$30,"PDReclPost",IF(OR(I1000=ProductCode!$C$30,I1000=ProductCode!$E$30,I1000=ProductCode!$G$30),"PDPreCon",IF(OR(I1000=ProductCode!$D$30,I1000=ProductCode!$F$30),"PDNotReclPost","")))</f>
        <v/>
      </c>
      <c r="K1000" s="305" t="str">
        <f t="shared" si="54"/>
        <v/>
      </c>
      <c r="L1000" s="289"/>
      <c r="M1000" s="305" t="str">
        <f t="shared" si="54"/>
        <v/>
      </c>
      <c r="N1000" s="289" t="b">
        <f>AND(RMDF!N1000&gt;=0, RMDF!N1000&lt;=1-RMDF!L1000, RMDF!N1000=ROUND(RMDF!N1000,4))</f>
        <v>1</v>
      </c>
      <c r="O1000" s="286" t="str">
        <f>IF(P1000="","",IF(I1000="","",IF(LEFT(I1000,13)="Reclaimed pos",RawMaterialCode!$E$569,RawMaterialCode!$E$568)))</f>
        <v>Reclaimed pre-consumer mixed fibers (RM0578)</v>
      </c>
      <c r="P1000" s="295">
        <f t="shared" si="55"/>
        <v>1</v>
      </c>
      <c r="Q1000" s="202"/>
      <c r="R1000" s="203"/>
      <c r="S1000" s="204" t="str">
        <f t="shared" si="56"/>
        <v/>
      </c>
      <c r="T1000" s="281"/>
      <c r="U1000" s="281"/>
      <c r="V1000" s="281"/>
      <c r="W1000" s="281"/>
      <c r="X1000" s="317">
        <f>RMDF!X1000</f>
        <v>0</v>
      </c>
      <c r="Y1000" s="318" t="str">
        <f>IF(X1000=0,"",_xlfn.XLOOKUP(X1000,StatePicklist!$1:$1,StatePicklist!$3:$3,"NA",0))</f>
        <v/>
      </c>
      <c r="Z1000" s="297" t="str">
        <f ca="1">IF(RMDF!Y1000="", "", IF(ISNUMBER(MATCH(RMDF!Y1000, INDIRECT(Y1000), 0)), "OK", "Invalid"))</f>
        <v/>
      </c>
      <c r="AA1000" s="281"/>
      <c r="AB1000" s="281"/>
      <c r="AC1000" s="281"/>
      <c r="AD1000" s="281" t="b">
        <f>AND(RMDF!AG1000&gt;=0, RMDF!AG1000&lt;=1-RMDF!Z1000, RMDF!AG1000=ROUND(RMDF!AG1000,4))</f>
        <v>1</v>
      </c>
      <c r="AE1000" s="317">
        <f>RMDF!AE1000</f>
        <v>0</v>
      </c>
      <c r="AF1000" s="318" t="str">
        <f>IF(AE1000=0,"",_xlfn.XLOOKUP(AE1000,StatePicklist!$1:$1,StatePicklist!$3:$3,"NA",0))</f>
        <v/>
      </c>
      <c r="AG1000" s="297" t="str">
        <f ca="1">IF(RMDF!AF1000="", "", IF(ISNUMBER(MATCH(RMDF!AF1000, INDIRECT(AF1000), 0)), "OK", "Invalid"))</f>
        <v/>
      </c>
      <c r="AH1000" s="281"/>
      <c r="AI1000" s="281"/>
      <c r="AJ1000" s="281"/>
      <c r="AK1000" s="281" t="b">
        <f>AND(RMDF!AN1000&gt;=0, RMDF!AN1000&lt;=1-SUM(RMDF!Z1000,RMDF!AG1000), RMDF!AN1000=ROUND(RMDF!AN1000,4))</f>
        <v>1</v>
      </c>
      <c r="AL1000" s="317">
        <f>RMDF!AL1000</f>
        <v>0</v>
      </c>
      <c r="AM1000" s="318" t="str">
        <f>IF(AL1000=0,"",_xlfn.XLOOKUP(AL1000,StatePicklist!$1:$1,StatePicklist!$3:$3,"NA",0))</f>
        <v/>
      </c>
      <c r="AN1000" s="297" t="str">
        <f ca="1">IF(RMDF!AM1000="", "", IF(ISNUMBER(MATCH(RMDF!AM1000, INDIRECT(AM1000), 0)), "OK", "Invalid"))</f>
        <v/>
      </c>
      <c r="AO1000" s="281"/>
      <c r="AP1000" s="281"/>
      <c r="AQ1000" s="281"/>
      <c r="AR1000" s="281" t="b">
        <f>AND(RMDF!AU1000&gt;=0, RMDF!AU1000&lt;=1-SUM(RMDF!Z1000,RMDF!AG1000,RMDF!AN1000), RMDF!AU1000=ROUND(RMDF!AU1000,4))</f>
        <v>1</v>
      </c>
      <c r="AS1000" s="317">
        <f>RMDF!AS1000</f>
        <v>0</v>
      </c>
      <c r="AT1000" s="318" t="str">
        <f>IF(AS1000=0,"",_xlfn.XLOOKUP(AS1000,StatePicklist!$1:$1,StatePicklist!$3:$3,"NA",0))</f>
        <v/>
      </c>
      <c r="AU1000" s="297" t="str">
        <f ca="1">IF(RMDF!AT1000="", "", IF(ISNUMBER(MATCH(RMDF!AT1000, INDIRECT(AT1000), 0)), "OK", "Invalid"))</f>
        <v/>
      </c>
      <c r="AV1000" s="281"/>
      <c r="AW1000" s="281"/>
      <c r="AX1000" s="281"/>
      <c r="AY1000" s="281" t="b">
        <f>AND(RMDF!BB1000&gt;=0, RMDF!BB1000&lt;=1-SUM(RMDF!Z1000,RMDF!AG1000,RMDF!AN1000,RMDF!AU1000), RMDF!BB1000=ROUND(RMDF!BB1000,4))</f>
        <v>1</v>
      </c>
      <c r="AZ1000" s="317">
        <f>RMDF!AZ1000</f>
        <v>0</v>
      </c>
      <c r="BA1000" s="318" t="str">
        <f>IF(AZ1000=0,"",_xlfn.XLOOKUP(AZ1000,StatePicklist!$1:$1,StatePicklist!$3:$3,"NA",0))</f>
        <v/>
      </c>
      <c r="BB1000" s="297" t="str">
        <f ca="1">IF(RMDF!BA1000="", "", IF(ISNUMBER(MATCH(RMDF!BA1000, INDIRECT(BA1000), 0)), "OK", "Invalid"))</f>
        <v/>
      </c>
      <c r="BC1000" s="281"/>
      <c r="BD1000" s="281"/>
      <c r="BE1000" s="281"/>
      <c r="BF1000" s="281" t="b">
        <f>AND(RMDF!BI1000&gt;=0, RMDF!BI1000&lt;=1-SUM(RMDF!Z1000,RMDF!AG1000,RMDF!AN1000,RMDF!AU1000,RMDF!BB1000), RMDF!BI1000=ROUND(RMDF!BI1000,4))</f>
        <v>1</v>
      </c>
      <c r="BG1000" s="317">
        <f>RMDF!BG1000</f>
        <v>0</v>
      </c>
      <c r="BH1000" s="318" t="str">
        <f>IF(BG1000=0,"",_xlfn.XLOOKUP(BG1000,StatePicklist!$1:$1,StatePicklist!$3:$3,"NA",0))</f>
        <v/>
      </c>
      <c r="BI1000" s="297" t="str">
        <f ca="1">IF(RMDF!BH1000="", "", IF(ISNUMBER(MATCH(RMDF!BH1000, INDIRECT(BH1000), 0)), "OK", "Invalid"))</f>
        <v/>
      </c>
      <c r="BJ1000" s="281"/>
      <c r="BK1000" s="281"/>
      <c r="BL1000" s="281"/>
      <c r="BM1000" s="281" t="b">
        <f>AND(RMDF!BP1000&gt;=0, RMDF!BP1000&lt;=1-SUM(RMDF!Z1000,RMDF!AG1000,RMDF!AN1000,RMDF!AU1000,RMDF!BB1000,RMDF!BI1000), RMDF!BP1000=ROUND(RMDF!BP1000,4))</f>
        <v>1</v>
      </c>
      <c r="BN1000" s="317">
        <f>RMDF!BN1000</f>
        <v>0</v>
      </c>
      <c r="BO1000" s="318" t="str">
        <f>IF(BN1000=0,"",_xlfn.XLOOKUP(BN1000,StatePicklist!$1:$1,StatePicklist!$3:$3,"NA",0))</f>
        <v/>
      </c>
      <c r="BP1000" s="297" t="str">
        <f ca="1">IF(RMDF!BO1000="", "", IF(ISNUMBER(MATCH(RMDF!BO1000, INDIRECT(BO1000), 0)), "OK", "Invalid"))</f>
        <v/>
      </c>
      <c r="BQ1000" s="281"/>
      <c r="BR1000" s="281"/>
      <c r="BS1000" s="281"/>
      <c r="BT1000" s="281" t="b">
        <f>AND(RMDF!BW1000&gt;=0, RMDF!BW1000&lt;=1-SUM(RMDF!Z1000,RMDF!AG1000,RMDF!AN1000,RMDF!AU1000,RMDF!BB1000,RMDF!BI1000,RMDF!BP1000), RMDF!BW1000=ROUND(RMDF!BW1000,4))</f>
        <v>1</v>
      </c>
      <c r="BU1000" s="317">
        <f>RMDF!BU1000</f>
        <v>0</v>
      </c>
      <c r="BV1000" s="318" t="str">
        <f>IF(BU1000=0,"",_xlfn.XLOOKUP(BU1000,StatePicklist!$1:$1,StatePicklist!$3:$3,"NA",0))</f>
        <v/>
      </c>
      <c r="BW1000" s="297" t="str">
        <f ca="1">IF(RMDF!BV1000="", "", IF(ISNUMBER(MATCH(RMDF!BV1000, INDIRECT(BV1000), 0)), "OK", "Invalid"))</f>
        <v/>
      </c>
      <c r="BX1000" s="281"/>
      <c r="BY1000" s="281"/>
      <c r="BZ1000" s="281"/>
      <c r="CA1000" s="281" t="b">
        <f>AND(RMDF!CD1000&gt;=0, RMDF!CD1000&lt;=1-SUM(RMDF!Z1000,RMDF!AG1000,RMDF!AN1000,RMDF!AU1000,RMDF!BB1000,RMDF!BI1000,RMDF!BP1000,RMDF!BW1000), RMDF!CD1000=ROUND(RMDF!CD1000,4))</f>
        <v>1</v>
      </c>
      <c r="CB1000" s="317">
        <f>RMDF!CB1000</f>
        <v>0</v>
      </c>
      <c r="CC1000" s="318" t="str">
        <f>IF(CB1000=0,"",_xlfn.XLOOKUP(CB1000,StatePicklist!$1:$1,StatePicklist!$3:$3,"NA",0))</f>
        <v/>
      </c>
      <c r="CD1000" s="297" t="str">
        <f ca="1">IF(RMDF!CC1000="", "", IF(ISNUMBER(MATCH(RMDF!CC1000, INDIRECT(CC1000), 0)), "OK", "Invalid"))</f>
        <v/>
      </c>
      <c r="CE1000" s="281"/>
      <c r="CF1000" s="281"/>
      <c r="CG1000" s="281"/>
      <c r="CH1000" s="281" t="b">
        <f>AND(RMDF!CK1000&gt;=0, RMDF!CK1000&lt;=1-SUM(RMDF!Z1000,RMDF!AG1000,RMDF!AN1000,RMDF!AU1000,RMDF!BB1000,RMDF!BI1000,RMDF!BP1000,RMDF!BW1000,RMDF!CD1000), RMDF!CK1000=ROUND(RMDF!CK1000,4))</f>
        <v>1</v>
      </c>
      <c r="CI1000" s="317">
        <f>RMDF!CI1000</f>
        <v>0</v>
      </c>
      <c r="CJ1000" s="318" t="str">
        <f>IF(CI1000=0,"",_xlfn.XLOOKUP(CI1000,StatePicklist!$1:$1,StatePicklist!$3:$3,"NA",0))</f>
        <v/>
      </c>
      <c r="CK1000" s="297" t="str">
        <f ca="1">IF(RMDF!CJ1000="", "", IF(ISNUMBER(MATCH(RMDF!CJ1000, INDIRECT(CJ1000), 0)), "OK", "Invalid"))</f>
        <v/>
      </c>
      <c r="CL1000" s="281"/>
      <c r="CM1000" s="281"/>
      <c r="CN1000" s="281"/>
      <c r="CO1000" s="281" t="b">
        <f>AND(RMDF!CR1000&gt;=0, RMDF!CR1000&lt;=1-SUM(RMDF!Z1000,RMDF!AG1000,RMDF!AN1000,RMDF!AU1000,RMDF!BB1000,RMDF!BI1000,RMDF!BP1000,RMDF!BW1000,RMDF!CD1000,RMDF!CK1000), RMDF!CR1000=ROUND(RMDF!CR1000,4))</f>
        <v>1</v>
      </c>
      <c r="CP1000" s="317">
        <f>RMDF!CP1000</f>
        <v>0</v>
      </c>
      <c r="CQ1000" s="318" t="str">
        <f>IF(CP1000=0,"",_xlfn.XLOOKUP(CP1000,StatePicklist!$1:$1,StatePicklist!$3:$3,"NA",0))</f>
        <v/>
      </c>
      <c r="CR1000" s="297" t="str">
        <f ca="1">IF(RMDF!CQ1000="", "", IF(ISNUMBER(MATCH(RMDF!CQ1000, INDIRECT(CQ1000), 0)), "OK", "Invalid"))</f>
        <v/>
      </c>
      <c r="CS1000" s="281"/>
      <c r="CT1000" s="281"/>
      <c r="CU1000" s="281"/>
      <c r="CV1000" s="281" t="b">
        <f>AND(RMDF!CY1000&gt;=0, RMDF!CY1000&lt;=1-SUM(RMDF!Z1000,RMDF!AG1000,RMDF!AN1000,RMDF!AU1000,RMDF!BB1000,RMDF!BI1000,RMDF!BP1000,RMDF!BW1000,RMDF!CD1000,RMDF!CK1000,RMDF!CR1000), RMDF!CY1000=ROUND(RMDF!CY1000,4))</f>
        <v>1</v>
      </c>
      <c r="CW1000" s="317">
        <f>RMDF!CW1000</f>
        <v>0</v>
      </c>
      <c r="CX1000" s="318" t="str">
        <f>IF(CW1000=0,"",_xlfn.XLOOKUP(CW1000,StatePicklist!$1:$1,StatePicklist!$3:$3,"NA",0))</f>
        <v/>
      </c>
      <c r="CY1000" s="297" t="str">
        <f ca="1">IF(RMDF!CX1000="", "", IF(ISNUMBER(MATCH(RMDF!CX1000, INDIRECT(CX1000), 0)), "OK", "Invalid"))</f>
        <v/>
      </c>
      <c r="CZ1000" s="281"/>
      <c r="DA1000" s="281"/>
      <c r="DB1000" s="281"/>
      <c r="DC1000" s="281" t="b">
        <f>AND(RMDF!DF1000&gt;=0, RMDF!DF1000&lt;=1-SUM(RMDF!Z1000,RMDF!AG1000,RMDF!AN1000,RMDF!AU1000,RMDF!BB1000,RMDF!BI1000,RMDF!BP1000,RMDF!BW1000,RMDF!CD1000,RMDF!CK1000,RMDF!CR1000,RMDF!CY1000), RMDF!DF1000=ROUND(RMDF!DF1000,4))</f>
        <v>1</v>
      </c>
      <c r="DD1000" s="317">
        <f>RMDF!DD1000</f>
        <v>0</v>
      </c>
      <c r="DE1000" s="318" t="str">
        <f>IF(DD1000=0,"",_xlfn.XLOOKUP(DD1000,StatePicklist!$1:$1,StatePicklist!$3:$3,"NA",0))</f>
        <v/>
      </c>
      <c r="DF1000" s="297" t="str">
        <f ca="1">IF(RMDF!DE1000="", "", IF(ISNUMBER(MATCH(RMDF!DE1000, INDIRECT(DE1000), 0)), "OK", "Invalid"))</f>
        <v/>
      </c>
      <c r="DG1000" s="281"/>
      <c r="DH1000" s="281"/>
      <c r="DI1000" s="281"/>
      <c r="DJ1000" s="281" t="b">
        <f>AND(RMDF!DM1000&gt;=0, RMDF!DM1000&lt;=1-SUM(RMDF!Z1000,RMDF!AG1000,RMDF!AN1000,RMDF!AU1000,RMDF!BB1000,RMDF!BI1000,RMDF!BP1000,RMDF!BW1000,RMDF!CD1000,RMDF!CK1000,RMDF!CR1000,RMDF!CY1000,RMDF!DF1000), RMDF!DM1000=ROUND(RMDF!DM1000,4))</f>
        <v>1</v>
      </c>
      <c r="DK1000" s="317">
        <f>RMDF!DK1000</f>
        <v>0</v>
      </c>
      <c r="DL1000" s="318" t="str">
        <f>IF(DK1000=0,"",_xlfn.XLOOKUP(DK1000,StatePicklist!$1:$1,StatePicklist!$3:$3,"NA",0))</f>
        <v/>
      </c>
      <c r="DM1000" s="297" t="str">
        <f ca="1">IF(RMDF!DL1000="", "", IF(ISNUMBER(MATCH(RMDF!DL1000, INDIRECT(DL1000), 0)), "OK", "Invalid"))</f>
        <v/>
      </c>
      <c r="DN1000" s="281"/>
      <c r="DO1000" s="281"/>
      <c r="DP1000" s="281"/>
      <c r="DQ1000" s="281" t="b">
        <f>AND(RMDF!DT1000&gt;=0, RMDF!DT1000&lt;=1-SUM(RMDF!Z1000,RMDF!AG1000,RMDF!AN1000,RMDF!AU1000,RMDF!BB1000,RMDF!BI1000,RMDF!BP1000,RMDF!BW1000,RMDF!CD1000,RMDF!CK1000,RMDF!CR1000,RMDF!CY1000,RMDF!DF1000,RMDF!DM1000), RMDF!DT1000=ROUND(RMDF!DT1000,4))</f>
        <v>1</v>
      </c>
      <c r="DR1000" s="317">
        <f>RMDF!DR1000</f>
        <v>0</v>
      </c>
      <c r="DS1000" s="318" t="str">
        <f>IF(DR1000=0,"",_xlfn.XLOOKUP(DR1000,StatePicklist!$1:$1,StatePicklist!$3:$3,"NA",0))</f>
        <v/>
      </c>
      <c r="DT1000" s="297" t="str">
        <f ca="1">IF(RMDF!DS1000="", "", IF(ISNUMBER(MATCH(RMDF!DS1000, INDIRECT(DS1000), 0)), "OK", "Invalid"))</f>
        <v/>
      </c>
      <c r="DU1000" s="281"/>
      <c r="DV1000" s="281"/>
      <c r="DW1000" s="281"/>
      <c r="DX1000" s="281" t="b">
        <f>AND(RMDF!EA1000&gt;=0, RMDF!EA1000&lt;=1-SUM(RMDF!Z1000,RMDF!AG1000,RMDF!AN1000,RMDF!AU1000,RMDF!BB1000,RMDF!BI1000,RMDF!BP1000,RMDF!BW1000,RMDF!CD1000,RMDF!CK1000,RMDF!CR1000,RMDF!CY1000,RMDF!DF1000,RMDF!DM1000,RMDF!DT1000), RMDF!EA1000=ROUND(RMDF!EA1000,4))</f>
        <v>1</v>
      </c>
      <c r="DY1000" s="317">
        <f>RMDF!DY1000</f>
        <v>0</v>
      </c>
      <c r="DZ1000" s="318" t="str">
        <f>IF(DY1000=0,"",_xlfn.XLOOKUP(DY1000,StatePicklist!$1:$1,StatePicklist!$3:$3,"NA",0))</f>
        <v/>
      </c>
      <c r="EA1000" s="297" t="str">
        <f ca="1">IF(RMDF!DZ1000="", "", IF(ISNUMBER(MATCH(RMDF!DZ1000, INDIRECT(DZ1000), 0)), "OK", "Invalid"))</f>
        <v/>
      </c>
      <c r="EB1000" s="281"/>
      <c r="EC1000" s="281"/>
      <c r="ED1000" s="281"/>
      <c r="EE1000" s="281" t="b">
        <f>AND(RMDF!EH1000&gt;=0, RMDF!EH1000&lt;=1-SUM(RMDF!Z1000,RMDF!AG1000,RMDF!AN1000,RMDF!AU1000,RMDF!BB1000,RMDF!BI1000,RMDF!BP1000,RMDF!BW1000,RMDF!CD1000,RMDF!CK1000,RMDF!CR1000,RMDF!CY1000,RMDF!DF1000,RMDF!DM1000,RMDF!DT1000,RMDF!EA1000), RMDF!EH1000=ROUND(RMDF!EH1000,4))</f>
        <v>1</v>
      </c>
      <c r="EF1000" s="317">
        <f>RMDF!EF1000</f>
        <v>0</v>
      </c>
      <c r="EG1000" s="318" t="str">
        <f>IF(EF1000=0,"",_xlfn.XLOOKUP(EF1000,StatePicklist!$1:$1,StatePicklist!$3:$3,"NA",0))</f>
        <v/>
      </c>
      <c r="EH1000" s="297" t="str">
        <f ca="1">IF(RMDF!EG1000="", "", IF(ISNUMBER(MATCH(RMDF!EG1000, INDIRECT(EG1000), 0)), "OK", "Invalid"))</f>
        <v/>
      </c>
      <c r="EI1000" s="281"/>
      <c r="EJ1000" s="281"/>
      <c r="EK1000" s="281"/>
      <c r="EL1000" s="281" t="b">
        <f>AND(RMDF!EO1000&gt;=0, RMDF!EO1000&lt;=1-SUM(RMDF!Z1000,RMDF!AG1000,RMDF!AN1000,RMDF!AU1000,RMDF!BB1000,RMDF!BI1000,RMDF!BP1000,RMDF!BW1000,RMDF!CD1000,RMDF!CK1000,RMDF!CR1000,RMDF!CY1000,RMDF!DF1000,RMDF!DM1000,RMDF!DT1000,RMDF!EA1000,RMDF!EH1000), RMDF!EO1000=ROUND(RMDF!EO1000,4))</f>
        <v>1</v>
      </c>
      <c r="EM1000" s="317">
        <f>RMDF!EM1000</f>
        <v>0</v>
      </c>
      <c r="EN1000" s="318" t="str">
        <f>IF(EM1000=0,"",_xlfn.XLOOKUP(EM1000,StatePicklist!$1:$1,StatePicklist!$3:$3,"NA",0))</f>
        <v/>
      </c>
      <c r="EO1000" s="297" t="str">
        <f ca="1">IF(RMDF!EN1000="", "", IF(ISNUMBER(MATCH(RMDF!EN1000, INDIRECT(EN1000), 0)), "OK", "Invalid"))</f>
        <v/>
      </c>
      <c r="EP1000" s="281"/>
      <c r="EQ1000" s="281"/>
      <c r="ER1000" s="281"/>
      <c r="ES1000" s="281" t="b">
        <f>AND(RMDF!EV1000&gt;=0, RMDF!EV1000&lt;=1-SUM(RMDF!Z1000,RMDF!AG1000,RMDF!AN1000,RMDF!AU1000,RMDF!BB1000,RMDF!BI1000,RMDF!BP1000,RMDF!BW1000,RMDF!CD1000,RMDF!CK1000,RMDF!CR1000,RMDF!CY1000,RMDF!DF1000,RMDF!DM1000,RMDF!DT1000,RMDF!EA1000,RMDF!EH1000,RMDF!EO1000), RMDF!EV1000=ROUND(RMDF!EV1000,4))</f>
        <v>1</v>
      </c>
      <c r="ET1000" s="317">
        <f>RMDF!ET1000</f>
        <v>0</v>
      </c>
      <c r="EU1000" s="318" t="str">
        <f>IF(ET1000=0,"",_xlfn.XLOOKUP(ET1000,StatePicklist!$1:$1,StatePicklist!$3:$3,"NA",0))</f>
        <v/>
      </c>
      <c r="EV1000" s="297" t="str">
        <f ca="1">IF(RMDF!EU1000="", "", IF(ISNUMBER(MATCH(RMDF!EU1000, INDIRECT(EU1000), 0)), "OK", "Invalid"))</f>
        <v/>
      </c>
      <c r="EW1000" s="281"/>
      <c r="EX1000" s="281"/>
      <c r="EY1000" s="281"/>
      <c r="EZ1000" s="281" t="b">
        <f>AND(RMDF!FC1000&gt;=0, RMDF!FC1000&lt;=1-SUM(RMDF!Z1000,RMDF!AG1000,RMDF!AN1000,RMDF!AU1000,RMDF!BB1000,RMDF!BI1000,RMDF!BP1000,RMDF!BW1000,RMDF!CD1000,RMDF!CK1000,RMDF!CR1000,RMDF!CY1000,RMDF!DF1000,RMDF!DM1000,RMDF!DT1000,RMDF!EA1000,RMDF!EH1000,RMDF!EO1000,RMDF!EV1000), RMDF!FC1000=ROUND(RMDF!FC1000,4))</f>
        <v>1</v>
      </c>
      <c r="FA1000" s="317">
        <f>RMDF!FA1000</f>
        <v>0</v>
      </c>
      <c r="FB1000" s="318" t="str">
        <f>IF(FA1000=0,"",_xlfn.XLOOKUP(FA1000,StatePicklist!$1:$1,StatePicklist!$3:$3,"NA",0))</f>
        <v/>
      </c>
      <c r="FC1000" s="297" t="str">
        <f ca="1">IF(RMDF!FB1000="", "", IF(ISNUMBER(MATCH(RMDF!FB1000, INDIRECT(FB1000), 0)), "OK", "Invalid"))</f>
        <v/>
      </c>
    </row>
    <row r="1001" spans="1:159" s="205" customFormat="1" ht="39.9" customHeight="1" x14ac:dyDescent="0.25">
      <c r="A1001" s="206"/>
      <c r="B1001" s="196"/>
      <c r="C1001" s="197"/>
      <c r="D1001" s="198"/>
      <c r="E1001" s="199"/>
      <c r="F1001" s="200"/>
      <c r="G1001" s="201"/>
      <c r="H1001" s="292"/>
      <c r="I1001" s="305">
        <f>RMDF!I1001</f>
        <v>0</v>
      </c>
      <c r="J1001" s="305" t="str">
        <f>IF(I1001=ProductCode!$B$30,"PDReclPost",IF(OR(I1001=ProductCode!$C$30,I1001=ProductCode!$E$30,I1001=ProductCode!$G$30),"PDPreCon",IF(OR(I1001=ProductCode!$D$30,I1001=ProductCode!$F$30),"PDNotReclPost","")))</f>
        <v/>
      </c>
      <c r="K1001" s="305" t="str">
        <f t="shared" si="54"/>
        <v/>
      </c>
      <c r="L1001" s="289"/>
      <c r="M1001" s="305" t="str">
        <f t="shared" si="54"/>
        <v/>
      </c>
      <c r="N1001" s="289" t="b">
        <f>AND(RMDF!N1001&gt;=0, RMDF!N1001&lt;=1-RMDF!L1001, RMDF!N1001=ROUND(RMDF!N1001,4))</f>
        <v>1</v>
      </c>
      <c r="O1001" s="286" t="str">
        <f>IF(P1001="","",IF(I1001="","",IF(LEFT(I1001,13)="Reclaimed pos",RawMaterialCode!$E$569,RawMaterialCode!$E$568)))</f>
        <v>Reclaimed pre-consumer mixed fibers (RM0578)</v>
      </c>
      <c r="P1001" s="295">
        <f t="shared" si="55"/>
        <v>1</v>
      </c>
      <c r="Q1001" s="202"/>
      <c r="R1001" s="203"/>
      <c r="S1001" s="204" t="str">
        <f t="shared" si="56"/>
        <v/>
      </c>
      <c r="T1001" s="281"/>
      <c r="U1001" s="281"/>
      <c r="V1001" s="281"/>
      <c r="W1001" s="281"/>
      <c r="X1001" s="317">
        <f>RMDF!X1001</f>
        <v>0</v>
      </c>
      <c r="Y1001" s="318" t="str">
        <f>IF(X1001=0,"",_xlfn.XLOOKUP(X1001,StatePicklist!$1:$1,StatePicklist!$3:$3,"NA",0))</f>
        <v/>
      </c>
      <c r="Z1001" s="297" t="str">
        <f ca="1">IF(RMDF!Y1001="", "", IF(ISNUMBER(MATCH(RMDF!Y1001, INDIRECT(Y1001), 0)), "OK", "Invalid"))</f>
        <v/>
      </c>
      <c r="AA1001" s="281"/>
      <c r="AB1001" s="281"/>
      <c r="AC1001" s="281"/>
      <c r="AD1001" s="281" t="b">
        <f>AND(RMDF!AG1001&gt;=0, RMDF!AG1001&lt;=1-RMDF!Z1001, RMDF!AG1001=ROUND(RMDF!AG1001,4))</f>
        <v>1</v>
      </c>
      <c r="AE1001" s="317">
        <f>RMDF!AE1001</f>
        <v>0</v>
      </c>
      <c r="AF1001" s="318" t="str">
        <f>IF(AE1001=0,"",_xlfn.XLOOKUP(AE1001,StatePicklist!$1:$1,StatePicklist!$3:$3,"NA",0))</f>
        <v/>
      </c>
      <c r="AG1001" s="297" t="str">
        <f ca="1">IF(RMDF!AF1001="", "", IF(ISNUMBER(MATCH(RMDF!AF1001, INDIRECT(AF1001), 0)), "OK", "Invalid"))</f>
        <v/>
      </c>
      <c r="AH1001" s="281"/>
      <c r="AI1001" s="281"/>
      <c r="AJ1001" s="281"/>
      <c r="AK1001" s="281" t="b">
        <f>AND(RMDF!AN1001&gt;=0, RMDF!AN1001&lt;=1-SUM(RMDF!Z1001,RMDF!AG1001), RMDF!AN1001=ROUND(RMDF!AN1001,4))</f>
        <v>1</v>
      </c>
      <c r="AL1001" s="317">
        <f>RMDF!AL1001</f>
        <v>0</v>
      </c>
      <c r="AM1001" s="318" t="str">
        <f>IF(AL1001=0,"",_xlfn.XLOOKUP(AL1001,StatePicklist!$1:$1,StatePicklist!$3:$3,"NA",0))</f>
        <v/>
      </c>
      <c r="AN1001" s="297" t="str">
        <f ca="1">IF(RMDF!AM1001="", "", IF(ISNUMBER(MATCH(RMDF!AM1001, INDIRECT(AM1001), 0)), "OK", "Invalid"))</f>
        <v/>
      </c>
      <c r="AO1001" s="281"/>
      <c r="AP1001" s="281"/>
      <c r="AQ1001" s="281"/>
      <c r="AR1001" s="281" t="b">
        <f>AND(RMDF!AU1001&gt;=0, RMDF!AU1001&lt;=1-SUM(RMDF!Z1001,RMDF!AG1001,RMDF!AN1001), RMDF!AU1001=ROUND(RMDF!AU1001,4))</f>
        <v>1</v>
      </c>
      <c r="AS1001" s="317">
        <f>RMDF!AS1001</f>
        <v>0</v>
      </c>
      <c r="AT1001" s="318" t="str">
        <f>IF(AS1001=0,"",_xlfn.XLOOKUP(AS1001,StatePicklist!$1:$1,StatePicklist!$3:$3,"NA",0))</f>
        <v/>
      </c>
      <c r="AU1001" s="297" t="str">
        <f ca="1">IF(RMDF!AT1001="", "", IF(ISNUMBER(MATCH(RMDF!AT1001, INDIRECT(AT1001), 0)), "OK", "Invalid"))</f>
        <v/>
      </c>
      <c r="AV1001" s="281"/>
      <c r="AW1001" s="281"/>
      <c r="AX1001" s="281"/>
      <c r="AY1001" s="281" t="b">
        <f>AND(RMDF!BB1001&gt;=0, RMDF!BB1001&lt;=1-SUM(RMDF!Z1001,RMDF!AG1001,RMDF!AN1001,RMDF!AU1001), RMDF!BB1001=ROUND(RMDF!BB1001,4))</f>
        <v>1</v>
      </c>
      <c r="AZ1001" s="317">
        <f>RMDF!AZ1001</f>
        <v>0</v>
      </c>
      <c r="BA1001" s="318" t="str">
        <f>IF(AZ1001=0,"",_xlfn.XLOOKUP(AZ1001,StatePicklist!$1:$1,StatePicklist!$3:$3,"NA",0))</f>
        <v/>
      </c>
      <c r="BB1001" s="297" t="str">
        <f ca="1">IF(RMDF!BA1001="", "", IF(ISNUMBER(MATCH(RMDF!BA1001, INDIRECT(BA1001), 0)), "OK", "Invalid"))</f>
        <v/>
      </c>
      <c r="BC1001" s="281"/>
      <c r="BD1001" s="281"/>
      <c r="BE1001" s="281"/>
      <c r="BF1001" s="281" t="b">
        <f>AND(RMDF!BI1001&gt;=0, RMDF!BI1001&lt;=1-SUM(RMDF!Z1001,RMDF!AG1001,RMDF!AN1001,RMDF!AU1001,RMDF!BB1001), RMDF!BI1001=ROUND(RMDF!BI1001,4))</f>
        <v>1</v>
      </c>
      <c r="BG1001" s="317">
        <f>RMDF!BG1001</f>
        <v>0</v>
      </c>
      <c r="BH1001" s="318" t="str">
        <f>IF(BG1001=0,"",_xlfn.XLOOKUP(BG1001,StatePicklist!$1:$1,StatePicklist!$3:$3,"NA",0))</f>
        <v/>
      </c>
      <c r="BI1001" s="297" t="str">
        <f ca="1">IF(RMDF!BH1001="", "", IF(ISNUMBER(MATCH(RMDF!BH1001, INDIRECT(BH1001), 0)), "OK", "Invalid"))</f>
        <v/>
      </c>
      <c r="BJ1001" s="281"/>
      <c r="BK1001" s="281"/>
      <c r="BL1001" s="281"/>
      <c r="BM1001" s="281" t="b">
        <f>AND(RMDF!BP1001&gt;=0, RMDF!BP1001&lt;=1-SUM(RMDF!Z1001,RMDF!AG1001,RMDF!AN1001,RMDF!AU1001,RMDF!BB1001,RMDF!BI1001), RMDF!BP1001=ROUND(RMDF!BP1001,4))</f>
        <v>1</v>
      </c>
      <c r="BN1001" s="317">
        <f>RMDF!BN1001</f>
        <v>0</v>
      </c>
      <c r="BO1001" s="318" t="str">
        <f>IF(BN1001=0,"",_xlfn.XLOOKUP(BN1001,StatePicklist!$1:$1,StatePicklist!$3:$3,"NA",0))</f>
        <v/>
      </c>
      <c r="BP1001" s="297" t="str">
        <f ca="1">IF(RMDF!BO1001="", "", IF(ISNUMBER(MATCH(RMDF!BO1001, INDIRECT(BO1001), 0)), "OK", "Invalid"))</f>
        <v/>
      </c>
      <c r="BQ1001" s="281"/>
      <c r="BR1001" s="281"/>
      <c r="BS1001" s="281"/>
      <c r="BT1001" s="281" t="b">
        <f>AND(RMDF!BW1001&gt;=0, RMDF!BW1001&lt;=1-SUM(RMDF!Z1001,RMDF!AG1001,RMDF!AN1001,RMDF!AU1001,RMDF!BB1001,RMDF!BI1001,RMDF!BP1001), RMDF!BW1001=ROUND(RMDF!BW1001,4))</f>
        <v>1</v>
      </c>
      <c r="BU1001" s="317">
        <f>RMDF!BU1001</f>
        <v>0</v>
      </c>
      <c r="BV1001" s="318" t="str">
        <f>IF(BU1001=0,"",_xlfn.XLOOKUP(BU1001,StatePicklist!$1:$1,StatePicklist!$3:$3,"NA",0))</f>
        <v/>
      </c>
      <c r="BW1001" s="297" t="str">
        <f ca="1">IF(RMDF!BV1001="", "", IF(ISNUMBER(MATCH(RMDF!BV1001, INDIRECT(BV1001), 0)), "OK", "Invalid"))</f>
        <v/>
      </c>
      <c r="BX1001" s="281"/>
      <c r="BY1001" s="281"/>
      <c r="BZ1001" s="281"/>
      <c r="CA1001" s="281" t="b">
        <f>AND(RMDF!CD1001&gt;=0, RMDF!CD1001&lt;=1-SUM(RMDF!Z1001,RMDF!AG1001,RMDF!AN1001,RMDF!AU1001,RMDF!BB1001,RMDF!BI1001,RMDF!BP1001,RMDF!BW1001), RMDF!CD1001=ROUND(RMDF!CD1001,4))</f>
        <v>1</v>
      </c>
      <c r="CB1001" s="317">
        <f>RMDF!CB1001</f>
        <v>0</v>
      </c>
      <c r="CC1001" s="318" t="str">
        <f>IF(CB1001=0,"",_xlfn.XLOOKUP(CB1001,StatePicklist!$1:$1,StatePicklist!$3:$3,"NA",0))</f>
        <v/>
      </c>
      <c r="CD1001" s="297" t="str">
        <f ca="1">IF(RMDF!CC1001="", "", IF(ISNUMBER(MATCH(RMDF!CC1001, INDIRECT(CC1001), 0)), "OK", "Invalid"))</f>
        <v/>
      </c>
      <c r="CE1001" s="281"/>
      <c r="CF1001" s="281"/>
      <c r="CG1001" s="281"/>
      <c r="CH1001" s="281" t="b">
        <f>AND(RMDF!CK1001&gt;=0, RMDF!CK1001&lt;=1-SUM(RMDF!Z1001,RMDF!AG1001,RMDF!AN1001,RMDF!AU1001,RMDF!BB1001,RMDF!BI1001,RMDF!BP1001,RMDF!BW1001,RMDF!CD1001), RMDF!CK1001=ROUND(RMDF!CK1001,4))</f>
        <v>1</v>
      </c>
      <c r="CI1001" s="317">
        <f>RMDF!CI1001</f>
        <v>0</v>
      </c>
      <c r="CJ1001" s="318" t="str">
        <f>IF(CI1001=0,"",_xlfn.XLOOKUP(CI1001,StatePicklist!$1:$1,StatePicklist!$3:$3,"NA",0))</f>
        <v/>
      </c>
      <c r="CK1001" s="297" t="str">
        <f ca="1">IF(RMDF!CJ1001="", "", IF(ISNUMBER(MATCH(RMDF!CJ1001, INDIRECT(CJ1001), 0)), "OK", "Invalid"))</f>
        <v/>
      </c>
      <c r="CL1001" s="281"/>
      <c r="CM1001" s="281"/>
      <c r="CN1001" s="281"/>
      <c r="CO1001" s="281" t="b">
        <f>AND(RMDF!CR1001&gt;=0, RMDF!CR1001&lt;=1-SUM(RMDF!Z1001,RMDF!AG1001,RMDF!AN1001,RMDF!AU1001,RMDF!BB1001,RMDF!BI1001,RMDF!BP1001,RMDF!BW1001,RMDF!CD1001,RMDF!CK1001), RMDF!CR1001=ROUND(RMDF!CR1001,4))</f>
        <v>1</v>
      </c>
      <c r="CP1001" s="317">
        <f>RMDF!CP1001</f>
        <v>0</v>
      </c>
      <c r="CQ1001" s="318" t="str">
        <f>IF(CP1001=0,"",_xlfn.XLOOKUP(CP1001,StatePicklist!$1:$1,StatePicklist!$3:$3,"NA",0))</f>
        <v/>
      </c>
      <c r="CR1001" s="297" t="str">
        <f ca="1">IF(RMDF!CQ1001="", "", IF(ISNUMBER(MATCH(RMDF!CQ1001, INDIRECT(CQ1001), 0)), "OK", "Invalid"))</f>
        <v/>
      </c>
      <c r="CS1001" s="281"/>
      <c r="CT1001" s="281"/>
      <c r="CU1001" s="281"/>
      <c r="CV1001" s="281" t="b">
        <f>AND(RMDF!CY1001&gt;=0, RMDF!CY1001&lt;=1-SUM(RMDF!Z1001,RMDF!AG1001,RMDF!AN1001,RMDF!AU1001,RMDF!BB1001,RMDF!BI1001,RMDF!BP1001,RMDF!BW1001,RMDF!CD1001,RMDF!CK1001,RMDF!CR1001), RMDF!CY1001=ROUND(RMDF!CY1001,4))</f>
        <v>1</v>
      </c>
      <c r="CW1001" s="317">
        <f>RMDF!CW1001</f>
        <v>0</v>
      </c>
      <c r="CX1001" s="318" t="str">
        <f>IF(CW1001=0,"",_xlfn.XLOOKUP(CW1001,StatePicklist!$1:$1,StatePicklist!$3:$3,"NA",0))</f>
        <v/>
      </c>
      <c r="CY1001" s="297" t="str">
        <f ca="1">IF(RMDF!CX1001="", "", IF(ISNUMBER(MATCH(RMDF!CX1001, INDIRECT(CX1001), 0)), "OK", "Invalid"))</f>
        <v/>
      </c>
      <c r="CZ1001" s="281"/>
      <c r="DA1001" s="281"/>
      <c r="DB1001" s="281"/>
      <c r="DC1001" s="281" t="b">
        <f>AND(RMDF!DF1001&gt;=0, RMDF!DF1001&lt;=1-SUM(RMDF!Z1001,RMDF!AG1001,RMDF!AN1001,RMDF!AU1001,RMDF!BB1001,RMDF!BI1001,RMDF!BP1001,RMDF!BW1001,RMDF!CD1001,RMDF!CK1001,RMDF!CR1001,RMDF!CY1001), RMDF!DF1001=ROUND(RMDF!DF1001,4))</f>
        <v>1</v>
      </c>
      <c r="DD1001" s="317">
        <f>RMDF!DD1001</f>
        <v>0</v>
      </c>
      <c r="DE1001" s="318" t="str">
        <f>IF(DD1001=0,"",_xlfn.XLOOKUP(DD1001,StatePicklist!$1:$1,StatePicklist!$3:$3,"NA",0))</f>
        <v/>
      </c>
      <c r="DF1001" s="297" t="str">
        <f ca="1">IF(RMDF!DE1001="", "", IF(ISNUMBER(MATCH(RMDF!DE1001, INDIRECT(DE1001), 0)), "OK", "Invalid"))</f>
        <v/>
      </c>
      <c r="DG1001" s="281"/>
      <c r="DH1001" s="281"/>
      <c r="DI1001" s="281"/>
      <c r="DJ1001" s="281" t="b">
        <f>AND(RMDF!DM1001&gt;=0, RMDF!DM1001&lt;=1-SUM(RMDF!Z1001,RMDF!AG1001,RMDF!AN1001,RMDF!AU1001,RMDF!BB1001,RMDF!BI1001,RMDF!BP1001,RMDF!BW1001,RMDF!CD1001,RMDF!CK1001,RMDF!CR1001,RMDF!CY1001,RMDF!DF1001), RMDF!DM1001=ROUND(RMDF!DM1001,4))</f>
        <v>1</v>
      </c>
      <c r="DK1001" s="317">
        <f>RMDF!DK1001</f>
        <v>0</v>
      </c>
      <c r="DL1001" s="318" t="str">
        <f>IF(DK1001=0,"",_xlfn.XLOOKUP(DK1001,StatePicklist!$1:$1,StatePicklist!$3:$3,"NA",0))</f>
        <v/>
      </c>
      <c r="DM1001" s="297" t="str">
        <f ca="1">IF(RMDF!DL1001="", "", IF(ISNUMBER(MATCH(RMDF!DL1001, INDIRECT(DL1001), 0)), "OK", "Invalid"))</f>
        <v/>
      </c>
      <c r="DN1001" s="281"/>
      <c r="DO1001" s="281"/>
      <c r="DP1001" s="281"/>
      <c r="DQ1001" s="281" t="b">
        <f>AND(RMDF!DT1001&gt;=0, RMDF!DT1001&lt;=1-SUM(RMDF!Z1001,RMDF!AG1001,RMDF!AN1001,RMDF!AU1001,RMDF!BB1001,RMDF!BI1001,RMDF!BP1001,RMDF!BW1001,RMDF!CD1001,RMDF!CK1001,RMDF!CR1001,RMDF!CY1001,RMDF!DF1001,RMDF!DM1001), RMDF!DT1001=ROUND(RMDF!DT1001,4))</f>
        <v>1</v>
      </c>
      <c r="DR1001" s="317">
        <f>RMDF!DR1001</f>
        <v>0</v>
      </c>
      <c r="DS1001" s="318" t="str">
        <f>IF(DR1001=0,"",_xlfn.XLOOKUP(DR1001,StatePicklist!$1:$1,StatePicklist!$3:$3,"NA",0))</f>
        <v/>
      </c>
      <c r="DT1001" s="297" t="str">
        <f ca="1">IF(RMDF!DS1001="", "", IF(ISNUMBER(MATCH(RMDF!DS1001, INDIRECT(DS1001), 0)), "OK", "Invalid"))</f>
        <v/>
      </c>
      <c r="DU1001" s="281"/>
      <c r="DV1001" s="281"/>
      <c r="DW1001" s="281"/>
      <c r="DX1001" s="281" t="b">
        <f>AND(RMDF!EA1001&gt;=0, RMDF!EA1001&lt;=1-SUM(RMDF!Z1001,RMDF!AG1001,RMDF!AN1001,RMDF!AU1001,RMDF!BB1001,RMDF!BI1001,RMDF!BP1001,RMDF!BW1001,RMDF!CD1001,RMDF!CK1001,RMDF!CR1001,RMDF!CY1001,RMDF!DF1001,RMDF!DM1001,RMDF!DT1001), RMDF!EA1001=ROUND(RMDF!EA1001,4))</f>
        <v>1</v>
      </c>
      <c r="DY1001" s="317">
        <f>RMDF!DY1001</f>
        <v>0</v>
      </c>
      <c r="DZ1001" s="318" t="str">
        <f>IF(DY1001=0,"",_xlfn.XLOOKUP(DY1001,StatePicklist!$1:$1,StatePicklist!$3:$3,"NA",0))</f>
        <v/>
      </c>
      <c r="EA1001" s="297" t="str">
        <f ca="1">IF(RMDF!DZ1001="", "", IF(ISNUMBER(MATCH(RMDF!DZ1001, INDIRECT(DZ1001), 0)), "OK", "Invalid"))</f>
        <v/>
      </c>
      <c r="EB1001" s="281"/>
      <c r="EC1001" s="281"/>
      <c r="ED1001" s="281"/>
      <c r="EE1001" s="281" t="b">
        <f>AND(RMDF!EH1001&gt;=0, RMDF!EH1001&lt;=1-SUM(RMDF!Z1001,RMDF!AG1001,RMDF!AN1001,RMDF!AU1001,RMDF!BB1001,RMDF!BI1001,RMDF!BP1001,RMDF!BW1001,RMDF!CD1001,RMDF!CK1001,RMDF!CR1001,RMDF!CY1001,RMDF!DF1001,RMDF!DM1001,RMDF!DT1001,RMDF!EA1001), RMDF!EH1001=ROUND(RMDF!EH1001,4))</f>
        <v>1</v>
      </c>
      <c r="EF1001" s="317">
        <f>RMDF!EF1001</f>
        <v>0</v>
      </c>
      <c r="EG1001" s="318" t="str">
        <f>IF(EF1001=0,"",_xlfn.XLOOKUP(EF1001,StatePicklist!$1:$1,StatePicklist!$3:$3,"NA",0))</f>
        <v/>
      </c>
      <c r="EH1001" s="297" t="str">
        <f ca="1">IF(RMDF!EG1001="", "", IF(ISNUMBER(MATCH(RMDF!EG1001, INDIRECT(EG1001), 0)), "OK", "Invalid"))</f>
        <v/>
      </c>
      <c r="EI1001" s="281"/>
      <c r="EJ1001" s="281"/>
      <c r="EK1001" s="281"/>
      <c r="EL1001" s="281" t="b">
        <f>AND(RMDF!EO1001&gt;=0, RMDF!EO1001&lt;=1-SUM(RMDF!Z1001,RMDF!AG1001,RMDF!AN1001,RMDF!AU1001,RMDF!BB1001,RMDF!BI1001,RMDF!BP1001,RMDF!BW1001,RMDF!CD1001,RMDF!CK1001,RMDF!CR1001,RMDF!CY1001,RMDF!DF1001,RMDF!DM1001,RMDF!DT1001,RMDF!EA1001,RMDF!EH1001), RMDF!EO1001=ROUND(RMDF!EO1001,4))</f>
        <v>1</v>
      </c>
      <c r="EM1001" s="317">
        <f>RMDF!EM1001</f>
        <v>0</v>
      </c>
      <c r="EN1001" s="318" t="str">
        <f>IF(EM1001=0,"",_xlfn.XLOOKUP(EM1001,StatePicklist!$1:$1,StatePicklist!$3:$3,"NA",0))</f>
        <v/>
      </c>
      <c r="EO1001" s="297" t="str">
        <f ca="1">IF(RMDF!EN1001="", "", IF(ISNUMBER(MATCH(RMDF!EN1001, INDIRECT(EN1001), 0)), "OK", "Invalid"))</f>
        <v/>
      </c>
      <c r="EP1001" s="281"/>
      <c r="EQ1001" s="281"/>
      <c r="ER1001" s="281"/>
      <c r="ES1001" s="281" t="b">
        <f>AND(RMDF!EV1001&gt;=0, RMDF!EV1001&lt;=1-SUM(RMDF!Z1001,RMDF!AG1001,RMDF!AN1001,RMDF!AU1001,RMDF!BB1001,RMDF!BI1001,RMDF!BP1001,RMDF!BW1001,RMDF!CD1001,RMDF!CK1001,RMDF!CR1001,RMDF!CY1001,RMDF!DF1001,RMDF!DM1001,RMDF!DT1001,RMDF!EA1001,RMDF!EH1001,RMDF!EO1001), RMDF!EV1001=ROUND(RMDF!EV1001,4))</f>
        <v>1</v>
      </c>
      <c r="ET1001" s="317">
        <f>RMDF!ET1001</f>
        <v>0</v>
      </c>
      <c r="EU1001" s="318" t="str">
        <f>IF(ET1001=0,"",_xlfn.XLOOKUP(ET1001,StatePicklist!$1:$1,StatePicklist!$3:$3,"NA",0))</f>
        <v/>
      </c>
      <c r="EV1001" s="297" t="str">
        <f ca="1">IF(RMDF!EU1001="", "", IF(ISNUMBER(MATCH(RMDF!EU1001, INDIRECT(EU1001), 0)), "OK", "Invalid"))</f>
        <v/>
      </c>
      <c r="EW1001" s="281"/>
      <c r="EX1001" s="281"/>
      <c r="EY1001" s="281"/>
      <c r="EZ1001" s="281" t="b">
        <f>AND(RMDF!FC1001&gt;=0, RMDF!FC1001&lt;=1-SUM(RMDF!Z1001,RMDF!AG1001,RMDF!AN1001,RMDF!AU1001,RMDF!BB1001,RMDF!BI1001,RMDF!BP1001,RMDF!BW1001,RMDF!CD1001,RMDF!CK1001,RMDF!CR1001,RMDF!CY1001,RMDF!DF1001,RMDF!DM1001,RMDF!DT1001,RMDF!EA1001,RMDF!EH1001,RMDF!EO1001,RMDF!EV1001), RMDF!FC1001=ROUND(RMDF!FC1001,4))</f>
        <v>1</v>
      </c>
      <c r="FA1001" s="317">
        <f>RMDF!FA1001</f>
        <v>0</v>
      </c>
      <c r="FB1001" s="318" t="str">
        <f>IF(FA1001=0,"",_xlfn.XLOOKUP(FA1001,StatePicklist!$1:$1,StatePicklist!$3:$3,"NA",0))</f>
        <v/>
      </c>
      <c r="FC1001" s="297" t="str">
        <f ca="1">IF(RMDF!FB1001="", "", IF(ISNUMBER(MATCH(RMDF!FB1001, INDIRECT(FB1001), 0)), "OK", "Invalid"))</f>
        <v/>
      </c>
    </row>
    <row r="1002" spans="1:159" s="205" customFormat="1" ht="39.9" customHeight="1" x14ac:dyDescent="0.25">
      <c r="A1002" s="206"/>
      <c r="B1002" s="196"/>
      <c r="C1002" s="197"/>
      <c r="D1002" s="198"/>
      <c r="E1002" s="199"/>
      <c r="F1002" s="200"/>
      <c r="G1002" s="201"/>
      <c r="H1002" s="292"/>
      <c r="I1002" s="305">
        <f>RMDF!I1002</f>
        <v>0</v>
      </c>
      <c r="J1002" s="305" t="str">
        <f>IF(I1002=ProductCode!$B$30,"PDReclPost",IF(OR(I1002=ProductCode!$C$30,I1002=ProductCode!$E$30,I1002=ProductCode!$G$30),"PDPreCon",IF(OR(I1002=ProductCode!$D$30,I1002=ProductCode!$F$30),"PDNotReclPost","")))</f>
        <v/>
      </c>
      <c r="K1002" s="305" t="str">
        <f t="shared" si="54"/>
        <v/>
      </c>
      <c r="L1002" s="289"/>
      <c r="M1002" s="305" t="str">
        <f t="shared" si="54"/>
        <v/>
      </c>
      <c r="N1002" s="289" t="b">
        <f>AND(RMDF!N1002&gt;=0, RMDF!N1002&lt;=1-RMDF!L1002, RMDF!N1002=ROUND(RMDF!N1002,4))</f>
        <v>1</v>
      </c>
      <c r="O1002" s="286" t="str">
        <f>IF(P1002="","",IF(I1002="","",IF(LEFT(I1002,13)="Reclaimed pos",RawMaterialCode!$E$569,RawMaterialCode!$E$568)))</f>
        <v>Reclaimed pre-consumer mixed fibers (RM0578)</v>
      </c>
      <c r="P1002" s="295">
        <f t="shared" si="55"/>
        <v>1</v>
      </c>
      <c r="Q1002" s="202"/>
      <c r="R1002" s="203"/>
      <c r="S1002" s="204" t="str">
        <f t="shared" si="56"/>
        <v/>
      </c>
      <c r="T1002" s="281"/>
      <c r="U1002" s="281"/>
      <c r="V1002" s="281"/>
      <c r="W1002" s="281"/>
      <c r="X1002" s="317">
        <f>RMDF!X1002</f>
        <v>0</v>
      </c>
      <c r="Y1002" s="318" t="str">
        <f>IF(X1002=0,"",_xlfn.XLOOKUP(X1002,StatePicklist!$1:$1,StatePicklist!$3:$3,"NA",0))</f>
        <v/>
      </c>
      <c r="Z1002" s="297" t="str">
        <f ca="1">IF(RMDF!Y1002="", "", IF(ISNUMBER(MATCH(RMDF!Y1002, INDIRECT(Y1002), 0)), "OK", "Invalid"))</f>
        <v/>
      </c>
      <c r="AA1002" s="281"/>
      <c r="AB1002" s="281"/>
      <c r="AC1002" s="281"/>
      <c r="AD1002" s="281" t="b">
        <f>AND(RMDF!AG1002&gt;=0, RMDF!AG1002&lt;=1-RMDF!Z1002, RMDF!AG1002=ROUND(RMDF!AG1002,4))</f>
        <v>1</v>
      </c>
      <c r="AE1002" s="317">
        <f>RMDF!AE1002</f>
        <v>0</v>
      </c>
      <c r="AF1002" s="318" t="str">
        <f>IF(AE1002=0,"",_xlfn.XLOOKUP(AE1002,StatePicklist!$1:$1,StatePicklist!$3:$3,"NA",0))</f>
        <v/>
      </c>
      <c r="AG1002" s="297" t="str">
        <f ca="1">IF(RMDF!AF1002="", "", IF(ISNUMBER(MATCH(RMDF!AF1002, INDIRECT(AF1002), 0)), "OK", "Invalid"))</f>
        <v/>
      </c>
      <c r="AH1002" s="281"/>
      <c r="AI1002" s="281"/>
      <c r="AJ1002" s="281"/>
      <c r="AK1002" s="281" t="b">
        <f>AND(RMDF!AN1002&gt;=0, RMDF!AN1002&lt;=1-SUM(RMDF!Z1002,RMDF!AG1002), RMDF!AN1002=ROUND(RMDF!AN1002,4))</f>
        <v>1</v>
      </c>
      <c r="AL1002" s="317">
        <f>RMDF!AL1002</f>
        <v>0</v>
      </c>
      <c r="AM1002" s="318" t="str">
        <f>IF(AL1002=0,"",_xlfn.XLOOKUP(AL1002,StatePicklist!$1:$1,StatePicklist!$3:$3,"NA",0))</f>
        <v/>
      </c>
      <c r="AN1002" s="297" t="str">
        <f ca="1">IF(RMDF!AM1002="", "", IF(ISNUMBER(MATCH(RMDF!AM1002, INDIRECT(AM1002), 0)), "OK", "Invalid"))</f>
        <v/>
      </c>
      <c r="AO1002" s="281"/>
      <c r="AP1002" s="281"/>
      <c r="AQ1002" s="281"/>
      <c r="AR1002" s="281" t="b">
        <f>AND(RMDF!AU1002&gt;=0, RMDF!AU1002&lt;=1-SUM(RMDF!Z1002,RMDF!AG1002,RMDF!AN1002), RMDF!AU1002=ROUND(RMDF!AU1002,4))</f>
        <v>1</v>
      </c>
      <c r="AS1002" s="317">
        <f>RMDF!AS1002</f>
        <v>0</v>
      </c>
      <c r="AT1002" s="318" t="str">
        <f>IF(AS1002=0,"",_xlfn.XLOOKUP(AS1002,StatePicklist!$1:$1,StatePicklist!$3:$3,"NA",0))</f>
        <v/>
      </c>
      <c r="AU1002" s="297" t="str">
        <f ca="1">IF(RMDF!AT1002="", "", IF(ISNUMBER(MATCH(RMDF!AT1002, INDIRECT(AT1002), 0)), "OK", "Invalid"))</f>
        <v/>
      </c>
      <c r="AV1002" s="281"/>
      <c r="AW1002" s="281"/>
      <c r="AX1002" s="281"/>
      <c r="AY1002" s="281" t="b">
        <f>AND(RMDF!BB1002&gt;=0, RMDF!BB1002&lt;=1-SUM(RMDF!Z1002,RMDF!AG1002,RMDF!AN1002,RMDF!AU1002), RMDF!BB1002=ROUND(RMDF!BB1002,4))</f>
        <v>1</v>
      </c>
      <c r="AZ1002" s="317">
        <f>RMDF!AZ1002</f>
        <v>0</v>
      </c>
      <c r="BA1002" s="318" t="str">
        <f>IF(AZ1002=0,"",_xlfn.XLOOKUP(AZ1002,StatePicklist!$1:$1,StatePicklist!$3:$3,"NA",0))</f>
        <v/>
      </c>
      <c r="BB1002" s="297" t="str">
        <f ca="1">IF(RMDF!BA1002="", "", IF(ISNUMBER(MATCH(RMDF!BA1002, INDIRECT(BA1002), 0)), "OK", "Invalid"))</f>
        <v/>
      </c>
      <c r="BC1002" s="281"/>
      <c r="BD1002" s="281"/>
      <c r="BE1002" s="281"/>
      <c r="BF1002" s="281" t="b">
        <f>AND(RMDF!BI1002&gt;=0, RMDF!BI1002&lt;=1-SUM(RMDF!Z1002,RMDF!AG1002,RMDF!AN1002,RMDF!AU1002,RMDF!BB1002), RMDF!BI1002=ROUND(RMDF!BI1002,4))</f>
        <v>1</v>
      </c>
      <c r="BG1002" s="317">
        <f>RMDF!BG1002</f>
        <v>0</v>
      </c>
      <c r="BH1002" s="318" t="str">
        <f>IF(BG1002=0,"",_xlfn.XLOOKUP(BG1002,StatePicklist!$1:$1,StatePicklist!$3:$3,"NA",0))</f>
        <v/>
      </c>
      <c r="BI1002" s="297" t="str">
        <f ca="1">IF(RMDF!BH1002="", "", IF(ISNUMBER(MATCH(RMDF!BH1002, INDIRECT(BH1002), 0)), "OK", "Invalid"))</f>
        <v/>
      </c>
      <c r="BJ1002" s="281"/>
      <c r="BK1002" s="281"/>
      <c r="BL1002" s="281"/>
      <c r="BM1002" s="281" t="b">
        <f>AND(RMDF!BP1002&gt;=0, RMDF!BP1002&lt;=1-SUM(RMDF!Z1002,RMDF!AG1002,RMDF!AN1002,RMDF!AU1002,RMDF!BB1002,RMDF!BI1002), RMDF!BP1002=ROUND(RMDF!BP1002,4))</f>
        <v>1</v>
      </c>
      <c r="BN1002" s="317">
        <f>RMDF!BN1002</f>
        <v>0</v>
      </c>
      <c r="BO1002" s="318" t="str">
        <f>IF(BN1002=0,"",_xlfn.XLOOKUP(BN1002,StatePicklist!$1:$1,StatePicklist!$3:$3,"NA",0))</f>
        <v/>
      </c>
      <c r="BP1002" s="297" t="str">
        <f ca="1">IF(RMDF!BO1002="", "", IF(ISNUMBER(MATCH(RMDF!BO1002, INDIRECT(BO1002), 0)), "OK", "Invalid"))</f>
        <v/>
      </c>
      <c r="BQ1002" s="281"/>
      <c r="BR1002" s="281"/>
      <c r="BS1002" s="281"/>
      <c r="BT1002" s="281" t="b">
        <f>AND(RMDF!BW1002&gt;=0, RMDF!BW1002&lt;=1-SUM(RMDF!Z1002,RMDF!AG1002,RMDF!AN1002,RMDF!AU1002,RMDF!BB1002,RMDF!BI1002,RMDF!BP1002), RMDF!BW1002=ROUND(RMDF!BW1002,4))</f>
        <v>1</v>
      </c>
      <c r="BU1002" s="317">
        <f>RMDF!BU1002</f>
        <v>0</v>
      </c>
      <c r="BV1002" s="318" t="str">
        <f>IF(BU1002=0,"",_xlfn.XLOOKUP(BU1002,StatePicklist!$1:$1,StatePicklist!$3:$3,"NA",0))</f>
        <v/>
      </c>
      <c r="BW1002" s="297" t="str">
        <f ca="1">IF(RMDF!BV1002="", "", IF(ISNUMBER(MATCH(RMDF!BV1002, INDIRECT(BV1002), 0)), "OK", "Invalid"))</f>
        <v/>
      </c>
      <c r="BX1002" s="281"/>
      <c r="BY1002" s="281"/>
      <c r="BZ1002" s="281"/>
      <c r="CA1002" s="281" t="b">
        <f>AND(RMDF!CD1002&gt;=0, RMDF!CD1002&lt;=1-SUM(RMDF!Z1002,RMDF!AG1002,RMDF!AN1002,RMDF!AU1002,RMDF!BB1002,RMDF!BI1002,RMDF!BP1002,RMDF!BW1002), RMDF!CD1002=ROUND(RMDF!CD1002,4))</f>
        <v>1</v>
      </c>
      <c r="CB1002" s="317">
        <f>RMDF!CB1002</f>
        <v>0</v>
      </c>
      <c r="CC1002" s="318" t="str">
        <f>IF(CB1002=0,"",_xlfn.XLOOKUP(CB1002,StatePicklist!$1:$1,StatePicklist!$3:$3,"NA",0))</f>
        <v/>
      </c>
      <c r="CD1002" s="297" t="str">
        <f ca="1">IF(RMDF!CC1002="", "", IF(ISNUMBER(MATCH(RMDF!CC1002, INDIRECT(CC1002), 0)), "OK", "Invalid"))</f>
        <v/>
      </c>
      <c r="CE1002" s="281"/>
      <c r="CF1002" s="281"/>
      <c r="CG1002" s="281"/>
      <c r="CH1002" s="281" t="b">
        <f>AND(RMDF!CK1002&gt;=0, RMDF!CK1002&lt;=1-SUM(RMDF!Z1002,RMDF!AG1002,RMDF!AN1002,RMDF!AU1002,RMDF!BB1002,RMDF!BI1002,RMDF!BP1002,RMDF!BW1002,RMDF!CD1002), RMDF!CK1002=ROUND(RMDF!CK1002,4))</f>
        <v>1</v>
      </c>
      <c r="CI1002" s="317">
        <f>RMDF!CI1002</f>
        <v>0</v>
      </c>
      <c r="CJ1002" s="318" t="str">
        <f>IF(CI1002=0,"",_xlfn.XLOOKUP(CI1002,StatePicklist!$1:$1,StatePicklist!$3:$3,"NA",0))</f>
        <v/>
      </c>
      <c r="CK1002" s="297" t="str">
        <f ca="1">IF(RMDF!CJ1002="", "", IF(ISNUMBER(MATCH(RMDF!CJ1002, INDIRECT(CJ1002), 0)), "OK", "Invalid"))</f>
        <v/>
      </c>
      <c r="CL1002" s="281"/>
      <c r="CM1002" s="281"/>
      <c r="CN1002" s="281"/>
      <c r="CO1002" s="281" t="b">
        <f>AND(RMDF!CR1002&gt;=0, RMDF!CR1002&lt;=1-SUM(RMDF!Z1002,RMDF!AG1002,RMDF!AN1002,RMDF!AU1002,RMDF!BB1002,RMDF!BI1002,RMDF!BP1002,RMDF!BW1002,RMDF!CD1002,RMDF!CK1002), RMDF!CR1002=ROUND(RMDF!CR1002,4))</f>
        <v>1</v>
      </c>
      <c r="CP1002" s="317">
        <f>RMDF!CP1002</f>
        <v>0</v>
      </c>
      <c r="CQ1002" s="318" t="str">
        <f>IF(CP1002=0,"",_xlfn.XLOOKUP(CP1002,StatePicklist!$1:$1,StatePicklist!$3:$3,"NA",0))</f>
        <v/>
      </c>
      <c r="CR1002" s="297" t="str">
        <f ca="1">IF(RMDF!CQ1002="", "", IF(ISNUMBER(MATCH(RMDF!CQ1002, INDIRECT(CQ1002), 0)), "OK", "Invalid"))</f>
        <v/>
      </c>
      <c r="CS1002" s="281"/>
      <c r="CT1002" s="281"/>
      <c r="CU1002" s="281"/>
      <c r="CV1002" s="281" t="b">
        <f>AND(RMDF!CY1002&gt;=0, RMDF!CY1002&lt;=1-SUM(RMDF!Z1002,RMDF!AG1002,RMDF!AN1002,RMDF!AU1002,RMDF!BB1002,RMDF!BI1002,RMDF!BP1002,RMDF!BW1002,RMDF!CD1002,RMDF!CK1002,RMDF!CR1002), RMDF!CY1002=ROUND(RMDF!CY1002,4))</f>
        <v>1</v>
      </c>
      <c r="CW1002" s="317">
        <f>RMDF!CW1002</f>
        <v>0</v>
      </c>
      <c r="CX1002" s="318" t="str">
        <f>IF(CW1002=0,"",_xlfn.XLOOKUP(CW1002,StatePicklist!$1:$1,StatePicklist!$3:$3,"NA",0))</f>
        <v/>
      </c>
      <c r="CY1002" s="297" t="str">
        <f ca="1">IF(RMDF!CX1002="", "", IF(ISNUMBER(MATCH(RMDF!CX1002, INDIRECT(CX1002), 0)), "OK", "Invalid"))</f>
        <v/>
      </c>
      <c r="CZ1002" s="281"/>
      <c r="DA1002" s="281"/>
      <c r="DB1002" s="281"/>
      <c r="DC1002" s="281" t="b">
        <f>AND(RMDF!DF1002&gt;=0, RMDF!DF1002&lt;=1-SUM(RMDF!Z1002,RMDF!AG1002,RMDF!AN1002,RMDF!AU1002,RMDF!BB1002,RMDF!BI1002,RMDF!BP1002,RMDF!BW1002,RMDF!CD1002,RMDF!CK1002,RMDF!CR1002,RMDF!CY1002), RMDF!DF1002=ROUND(RMDF!DF1002,4))</f>
        <v>1</v>
      </c>
      <c r="DD1002" s="317">
        <f>RMDF!DD1002</f>
        <v>0</v>
      </c>
      <c r="DE1002" s="318" t="str">
        <f>IF(DD1002=0,"",_xlfn.XLOOKUP(DD1002,StatePicklist!$1:$1,StatePicklist!$3:$3,"NA",0))</f>
        <v/>
      </c>
      <c r="DF1002" s="297" t="str">
        <f ca="1">IF(RMDF!DE1002="", "", IF(ISNUMBER(MATCH(RMDF!DE1002, INDIRECT(DE1002), 0)), "OK", "Invalid"))</f>
        <v/>
      </c>
      <c r="DG1002" s="281"/>
      <c r="DH1002" s="281"/>
      <c r="DI1002" s="281"/>
      <c r="DJ1002" s="281" t="b">
        <f>AND(RMDF!DM1002&gt;=0, RMDF!DM1002&lt;=1-SUM(RMDF!Z1002,RMDF!AG1002,RMDF!AN1002,RMDF!AU1002,RMDF!BB1002,RMDF!BI1002,RMDF!BP1002,RMDF!BW1002,RMDF!CD1002,RMDF!CK1002,RMDF!CR1002,RMDF!CY1002,RMDF!DF1002), RMDF!DM1002=ROUND(RMDF!DM1002,4))</f>
        <v>1</v>
      </c>
      <c r="DK1002" s="317">
        <f>RMDF!DK1002</f>
        <v>0</v>
      </c>
      <c r="DL1002" s="318" t="str">
        <f>IF(DK1002=0,"",_xlfn.XLOOKUP(DK1002,StatePicklist!$1:$1,StatePicklist!$3:$3,"NA",0))</f>
        <v/>
      </c>
      <c r="DM1002" s="297" t="str">
        <f ca="1">IF(RMDF!DL1002="", "", IF(ISNUMBER(MATCH(RMDF!DL1002, INDIRECT(DL1002), 0)), "OK", "Invalid"))</f>
        <v/>
      </c>
      <c r="DN1002" s="281"/>
      <c r="DO1002" s="281"/>
      <c r="DP1002" s="281"/>
      <c r="DQ1002" s="281" t="b">
        <f>AND(RMDF!DT1002&gt;=0, RMDF!DT1002&lt;=1-SUM(RMDF!Z1002,RMDF!AG1002,RMDF!AN1002,RMDF!AU1002,RMDF!BB1002,RMDF!BI1002,RMDF!BP1002,RMDF!BW1002,RMDF!CD1002,RMDF!CK1002,RMDF!CR1002,RMDF!CY1002,RMDF!DF1002,RMDF!DM1002), RMDF!DT1002=ROUND(RMDF!DT1002,4))</f>
        <v>1</v>
      </c>
      <c r="DR1002" s="317">
        <f>RMDF!DR1002</f>
        <v>0</v>
      </c>
      <c r="DS1002" s="318" t="str">
        <f>IF(DR1002=0,"",_xlfn.XLOOKUP(DR1002,StatePicklist!$1:$1,StatePicklist!$3:$3,"NA",0))</f>
        <v/>
      </c>
      <c r="DT1002" s="297" t="str">
        <f ca="1">IF(RMDF!DS1002="", "", IF(ISNUMBER(MATCH(RMDF!DS1002, INDIRECT(DS1002), 0)), "OK", "Invalid"))</f>
        <v/>
      </c>
      <c r="DU1002" s="281"/>
      <c r="DV1002" s="281"/>
      <c r="DW1002" s="281"/>
      <c r="DX1002" s="281" t="b">
        <f>AND(RMDF!EA1002&gt;=0, RMDF!EA1002&lt;=1-SUM(RMDF!Z1002,RMDF!AG1002,RMDF!AN1002,RMDF!AU1002,RMDF!BB1002,RMDF!BI1002,RMDF!BP1002,RMDF!BW1002,RMDF!CD1002,RMDF!CK1002,RMDF!CR1002,RMDF!CY1002,RMDF!DF1002,RMDF!DM1002,RMDF!DT1002), RMDF!EA1002=ROUND(RMDF!EA1002,4))</f>
        <v>1</v>
      </c>
      <c r="DY1002" s="317">
        <f>RMDF!DY1002</f>
        <v>0</v>
      </c>
      <c r="DZ1002" s="318" t="str">
        <f>IF(DY1002=0,"",_xlfn.XLOOKUP(DY1002,StatePicklist!$1:$1,StatePicklist!$3:$3,"NA",0))</f>
        <v/>
      </c>
      <c r="EA1002" s="297" t="str">
        <f ca="1">IF(RMDF!DZ1002="", "", IF(ISNUMBER(MATCH(RMDF!DZ1002, INDIRECT(DZ1002), 0)), "OK", "Invalid"))</f>
        <v/>
      </c>
      <c r="EB1002" s="281"/>
      <c r="EC1002" s="281"/>
      <c r="ED1002" s="281"/>
      <c r="EE1002" s="281" t="b">
        <f>AND(RMDF!EH1002&gt;=0, RMDF!EH1002&lt;=1-SUM(RMDF!Z1002,RMDF!AG1002,RMDF!AN1002,RMDF!AU1002,RMDF!BB1002,RMDF!BI1002,RMDF!BP1002,RMDF!BW1002,RMDF!CD1002,RMDF!CK1002,RMDF!CR1002,RMDF!CY1002,RMDF!DF1002,RMDF!DM1002,RMDF!DT1002,RMDF!EA1002), RMDF!EH1002=ROUND(RMDF!EH1002,4))</f>
        <v>1</v>
      </c>
      <c r="EF1002" s="317">
        <f>RMDF!EF1002</f>
        <v>0</v>
      </c>
      <c r="EG1002" s="318" t="str">
        <f>IF(EF1002=0,"",_xlfn.XLOOKUP(EF1002,StatePicklist!$1:$1,StatePicklist!$3:$3,"NA",0))</f>
        <v/>
      </c>
      <c r="EH1002" s="297" t="str">
        <f ca="1">IF(RMDF!EG1002="", "", IF(ISNUMBER(MATCH(RMDF!EG1002, INDIRECT(EG1002), 0)), "OK", "Invalid"))</f>
        <v/>
      </c>
      <c r="EI1002" s="281"/>
      <c r="EJ1002" s="281"/>
      <c r="EK1002" s="281"/>
      <c r="EL1002" s="281" t="b">
        <f>AND(RMDF!EO1002&gt;=0, RMDF!EO1002&lt;=1-SUM(RMDF!Z1002,RMDF!AG1002,RMDF!AN1002,RMDF!AU1002,RMDF!BB1002,RMDF!BI1002,RMDF!BP1002,RMDF!BW1002,RMDF!CD1002,RMDF!CK1002,RMDF!CR1002,RMDF!CY1002,RMDF!DF1002,RMDF!DM1002,RMDF!DT1002,RMDF!EA1002,RMDF!EH1002), RMDF!EO1002=ROUND(RMDF!EO1002,4))</f>
        <v>1</v>
      </c>
      <c r="EM1002" s="317">
        <f>RMDF!EM1002</f>
        <v>0</v>
      </c>
      <c r="EN1002" s="318" t="str">
        <f>IF(EM1002=0,"",_xlfn.XLOOKUP(EM1002,StatePicklist!$1:$1,StatePicklist!$3:$3,"NA",0))</f>
        <v/>
      </c>
      <c r="EO1002" s="297" t="str">
        <f ca="1">IF(RMDF!EN1002="", "", IF(ISNUMBER(MATCH(RMDF!EN1002, INDIRECT(EN1002), 0)), "OK", "Invalid"))</f>
        <v/>
      </c>
      <c r="EP1002" s="281"/>
      <c r="EQ1002" s="281"/>
      <c r="ER1002" s="281"/>
      <c r="ES1002" s="281" t="b">
        <f>AND(RMDF!EV1002&gt;=0, RMDF!EV1002&lt;=1-SUM(RMDF!Z1002,RMDF!AG1002,RMDF!AN1002,RMDF!AU1002,RMDF!BB1002,RMDF!BI1002,RMDF!BP1002,RMDF!BW1002,RMDF!CD1002,RMDF!CK1002,RMDF!CR1002,RMDF!CY1002,RMDF!DF1002,RMDF!DM1002,RMDF!DT1002,RMDF!EA1002,RMDF!EH1002,RMDF!EO1002), RMDF!EV1002=ROUND(RMDF!EV1002,4))</f>
        <v>1</v>
      </c>
      <c r="ET1002" s="317">
        <f>RMDF!ET1002</f>
        <v>0</v>
      </c>
      <c r="EU1002" s="318" t="str">
        <f>IF(ET1002=0,"",_xlfn.XLOOKUP(ET1002,StatePicklist!$1:$1,StatePicklist!$3:$3,"NA",0))</f>
        <v/>
      </c>
      <c r="EV1002" s="297" t="str">
        <f ca="1">IF(RMDF!EU1002="", "", IF(ISNUMBER(MATCH(RMDF!EU1002, INDIRECT(EU1002), 0)), "OK", "Invalid"))</f>
        <v/>
      </c>
      <c r="EW1002" s="281"/>
      <c r="EX1002" s="281"/>
      <c r="EY1002" s="281"/>
      <c r="EZ1002" s="281" t="b">
        <f>AND(RMDF!FC1002&gt;=0, RMDF!FC1002&lt;=1-SUM(RMDF!Z1002,RMDF!AG1002,RMDF!AN1002,RMDF!AU1002,RMDF!BB1002,RMDF!BI1002,RMDF!BP1002,RMDF!BW1002,RMDF!CD1002,RMDF!CK1002,RMDF!CR1002,RMDF!CY1002,RMDF!DF1002,RMDF!DM1002,RMDF!DT1002,RMDF!EA1002,RMDF!EH1002,RMDF!EO1002,RMDF!EV1002), RMDF!FC1002=ROUND(RMDF!FC1002,4))</f>
        <v>1</v>
      </c>
      <c r="FA1002" s="317">
        <f>RMDF!FA1002</f>
        <v>0</v>
      </c>
      <c r="FB1002" s="318" t="str">
        <f>IF(FA1002=0,"",_xlfn.XLOOKUP(FA1002,StatePicklist!$1:$1,StatePicklist!$3:$3,"NA",0))</f>
        <v/>
      </c>
      <c r="FC1002" s="297" t="str">
        <f ca="1">IF(RMDF!FB1002="", "", IF(ISNUMBER(MATCH(RMDF!FB1002, INDIRECT(FB1002), 0)), "OK", "Invalid"))</f>
        <v/>
      </c>
    </row>
    <row r="1003" spans="1:159" s="205" customFormat="1" ht="39.9" customHeight="1" x14ac:dyDescent="0.25">
      <c r="A1003" s="206"/>
      <c r="B1003" s="196"/>
      <c r="C1003" s="197"/>
      <c r="D1003" s="198"/>
      <c r="E1003" s="199"/>
      <c r="F1003" s="200"/>
      <c r="G1003" s="201"/>
      <c r="H1003" s="292"/>
      <c r="I1003" s="305">
        <f>RMDF!I1003</f>
        <v>0</v>
      </c>
      <c r="J1003" s="305" t="str">
        <f>IF(I1003=ProductCode!$B$30,"PDReclPost",IF(OR(I1003=ProductCode!$C$30,I1003=ProductCode!$E$30,I1003=ProductCode!$G$30),"PDPreCon",IF(OR(I1003=ProductCode!$D$30,I1003=ProductCode!$F$30),"PDNotReclPost","")))</f>
        <v/>
      </c>
      <c r="K1003" s="305" t="str">
        <f t="shared" si="54"/>
        <v/>
      </c>
      <c r="L1003" s="289"/>
      <c r="M1003" s="305" t="str">
        <f t="shared" si="54"/>
        <v/>
      </c>
      <c r="N1003" s="289" t="b">
        <f>AND(RMDF!N1003&gt;=0, RMDF!N1003&lt;=1-RMDF!L1003, RMDF!N1003=ROUND(RMDF!N1003,4))</f>
        <v>1</v>
      </c>
      <c r="O1003" s="286" t="str">
        <f>IF(P1003="","",IF(I1003="","",IF(LEFT(I1003,13)="Reclaimed pos",RawMaterialCode!$E$569,RawMaterialCode!$E$568)))</f>
        <v>Reclaimed pre-consumer mixed fibers (RM0578)</v>
      </c>
      <c r="P1003" s="295">
        <f t="shared" si="55"/>
        <v>1</v>
      </c>
      <c r="Q1003" s="202"/>
      <c r="R1003" s="203"/>
      <c r="S1003" s="204" t="str">
        <f t="shared" si="56"/>
        <v/>
      </c>
      <c r="T1003" s="281"/>
      <c r="U1003" s="281"/>
      <c r="V1003" s="281"/>
      <c r="W1003" s="281"/>
      <c r="X1003" s="317">
        <f>RMDF!X1003</f>
        <v>0</v>
      </c>
      <c r="Y1003" s="318" t="str">
        <f>IF(X1003=0,"",_xlfn.XLOOKUP(X1003,StatePicklist!$1:$1,StatePicklist!$3:$3,"NA",0))</f>
        <v/>
      </c>
      <c r="Z1003" s="297" t="str">
        <f ca="1">IF(RMDF!Y1003="", "", IF(ISNUMBER(MATCH(RMDF!Y1003, INDIRECT(Y1003), 0)), "OK", "Invalid"))</f>
        <v/>
      </c>
      <c r="AA1003" s="281"/>
      <c r="AB1003" s="281"/>
      <c r="AC1003" s="281"/>
      <c r="AD1003" s="281" t="b">
        <f>AND(RMDF!AG1003&gt;=0, RMDF!AG1003&lt;=1-RMDF!Z1003, RMDF!AG1003=ROUND(RMDF!AG1003,4))</f>
        <v>1</v>
      </c>
      <c r="AE1003" s="317">
        <f>RMDF!AE1003</f>
        <v>0</v>
      </c>
      <c r="AF1003" s="318" t="str">
        <f>IF(AE1003=0,"",_xlfn.XLOOKUP(AE1003,StatePicklist!$1:$1,StatePicklist!$3:$3,"NA",0))</f>
        <v/>
      </c>
      <c r="AG1003" s="297" t="str">
        <f ca="1">IF(RMDF!AF1003="", "", IF(ISNUMBER(MATCH(RMDF!AF1003, INDIRECT(AF1003), 0)), "OK", "Invalid"))</f>
        <v/>
      </c>
      <c r="AH1003" s="281"/>
      <c r="AI1003" s="281"/>
      <c r="AJ1003" s="281"/>
      <c r="AK1003" s="281" t="b">
        <f>AND(RMDF!AN1003&gt;=0, RMDF!AN1003&lt;=1-SUM(RMDF!Z1003,RMDF!AG1003), RMDF!AN1003=ROUND(RMDF!AN1003,4))</f>
        <v>1</v>
      </c>
      <c r="AL1003" s="317">
        <f>RMDF!AL1003</f>
        <v>0</v>
      </c>
      <c r="AM1003" s="318" t="str">
        <f>IF(AL1003=0,"",_xlfn.XLOOKUP(AL1003,StatePicklist!$1:$1,StatePicklist!$3:$3,"NA",0))</f>
        <v/>
      </c>
      <c r="AN1003" s="297" t="str">
        <f ca="1">IF(RMDF!AM1003="", "", IF(ISNUMBER(MATCH(RMDF!AM1003, INDIRECT(AM1003), 0)), "OK", "Invalid"))</f>
        <v/>
      </c>
      <c r="AO1003" s="281"/>
      <c r="AP1003" s="281"/>
      <c r="AQ1003" s="281"/>
      <c r="AR1003" s="281" t="b">
        <f>AND(RMDF!AU1003&gt;=0, RMDF!AU1003&lt;=1-SUM(RMDF!Z1003,RMDF!AG1003,RMDF!AN1003), RMDF!AU1003=ROUND(RMDF!AU1003,4))</f>
        <v>1</v>
      </c>
      <c r="AS1003" s="317">
        <f>RMDF!AS1003</f>
        <v>0</v>
      </c>
      <c r="AT1003" s="318" t="str">
        <f>IF(AS1003=0,"",_xlfn.XLOOKUP(AS1003,StatePicklist!$1:$1,StatePicklist!$3:$3,"NA",0))</f>
        <v/>
      </c>
      <c r="AU1003" s="297" t="str">
        <f ca="1">IF(RMDF!AT1003="", "", IF(ISNUMBER(MATCH(RMDF!AT1003, INDIRECT(AT1003), 0)), "OK", "Invalid"))</f>
        <v/>
      </c>
      <c r="AV1003" s="281"/>
      <c r="AW1003" s="281"/>
      <c r="AX1003" s="281"/>
      <c r="AY1003" s="281" t="b">
        <f>AND(RMDF!BB1003&gt;=0, RMDF!BB1003&lt;=1-SUM(RMDF!Z1003,RMDF!AG1003,RMDF!AN1003,RMDF!AU1003), RMDF!BB1003=ROUND(RMDF!BB1003,4))</f>
        <v>1</v>
      </c>
      <c r="AZ1003" s="317">
        <f>RMDF!AZ1003</f>
        <v>0</v>
      </c>
      <c r="BA1003" s="318" t="str">
        <f>IF(AZ1003=0,"",_xlfn.XLOOKUP(AZ1003,StatePicklist!$1:$1,StatePicklist!$3:$3,"NA",0))</f>
        <v/>
      </c>
      <c r="BB1003" s="297" t="str">
        <f ca="1">IF(RMDF!BA1003="", "", IF(ISNUMBER(MATCH(RMDF!BA1003, INDIRECT(BA1003), 0)), "OK", "Invalid"))</f>
        <v/>
      </c>
      <c r="BC1003" s="281"/>
      <c r="BD1003" s="281"/>
      <c r="BE1003" s="281"/>
      <c r="BF1003" s="281" t="b">
        <f>AND(RMDF!BI1003&gt;=0, RMDF!BI1003&lt;=1-SUM(RMDF!Z1003,RMDF!AG1003,RMDF!AN1003,RMDF!AU1003,RMDF!BB1003), RMDF!BI1003=ROUND(RMDF!BI1003,4))</f>
        <v>1</v>
      </c>
      <c r="BG1003" s="317">
        <f>RMDF!BG1003</f>
        <v>0</v>
      </c>
      <c r="BH1003" s="318" t="str">
        <f>IF(BG1003=0,"",_xlfn.XLOOKUP(BG1003,StatePicklist!$1:$1,StatePicklist!$3:$3,"NA",0))</f>
        <v/>
      </c>
      <c r="BI1003" s="297" t="str">
        <f ca="1">IF(RMDF!BH1003="", "", IF(ISNUMBER(MATCH(RMDF!BH1003, INDIRECT(BH1003), 0)), "OK", "Invalid"))</f>
        <v/>
      </c>
      <c r="BJ1003" s="281"/>
      <c r="BK1003" s="281"/>
      <c r="BL1003" s="281"/>
      <c r="BM1003" s="281" t="b">
        <f>AND(RMDF!BP1003&gt;=0, RMDF!BP1003&lt;=1-SUM(RMDF!Z1003,RMDF!AG1003,RMDF!AN1003,RMDF!AU1003,RMDF!BB1003,RMDF!BI1003), RMDF!BP1003=ROUND(RMDF!BP1003,4))</f>
        <v>1</v>
      </c>
      <c r="BN1003" s="317">
        <f>RMDF!BN1003</f>
        <v>0</v>
      </c>
      <c r="BO1003" s="318" t="str">
        <f>IF(BN1003=0,"",_xlfn.XLOOKUP(BN1003,StatePicklist!$1:$1,StatePicklist!$3:$3,"NA",0))</f>
        <v/>
      </c>
      <c r="BP1003" s="297" t="str">
        <f ca="1">IF(RMDF!BO1003="", "", IF(ISNUMBER(MATCH(RMDF!BO1003, INDIRECT(BO1003), 0)), "OK", "Invalid"))</f>
        <v/>
      </c>
      <c r="BQ1003" s="281"/>
      <c r="BR1003" s="281"/>
      <c r="BS1003" s="281"/>
      <c r="BT1003" s="281" t="b">
        <f>AND(RMDF!BW1003&gt;=0, RMDF!BW1003&lt;=1-SUM(RMDF!Z1003,RMDF!AG1003,RMDF!AN1003,RMDF!AU1003,RMDF!BB1003,RMDF!BI1003,RMDF!BP1003), RMDF!BW1003=ROUND(RMDF!BW1003,4))</f>
        <v>1</v>
      </c>
      <c r="BU1003" s="317">
        <f>RMDF!BU1003</f>
        <v>0</v>
      </c>
      <c r="BV1003" s="318" t="str">
        <f>IF(BU1003=0,"",_xlfn.XLOOKUP(BU1003,StatePicklist!$1:$1,StatePicklist!$3:$3,"NA",0))</f>
        <v/>
      </c>
      <c r="BW1003" s="297" t="str">
        <f ca="1">IF(RMDF!BV1003="", "", IF(ISNUMBER(MATCH(RMDF!BV1003, INDIRECT(BV1003), 0)), "OK", "Invalid"))</f>
        <v/>
      </c>
      <c r="BX1003" s="281"/>
      <c r="BY1003" s="281"/>
      <c r="BZ1003" s="281"/>
      <c r="CA1003" s="281" t="b">
        <f>AND(RMDF!CD1003&gt;=0, RMDF!CD1003&lt;=1-SUM(RMDF!Z1003,RMDF!AG1003,RMDF!AN1003,RMDF!AU1003,RMDF!BB1003,RMDF!BI1003,RMDF!BP1003,RMDF!BW1003), RMDF!CD1003=ROUND(RMDF!CD1003,4))</f>
        <v>1</v>
      </c>
      <c r="CB1003" s="317">
        <f>RMDF!CB1003</f>
        <v>0</v>
      </c>
      <c r="CC1003" s="318" t="str">
        <f>IF(CB1003=0,"",_xlfn.XLOOKUP(CB1003,StatePicklist!$1:$1,StatePicklist!$3:$3,"NA",0))</f>
        <v/>
      </c>
      <c r="CD1003" s="297" t="str">
        <f ca="1">IF(RMDF!CC1003="", "", IF(ISNUMBER(MATCH(RMDF!CC1003, INDIRECT(CC1003), 0)), "OK", "Invalid"))</f>
        <v/>
      </c>
      <c r="CE1003" s="281"/>
      <c r="CF1003" s="281"/>
      <c r="CG1003" s="281"/>
      <c r="CH1003" s="281" t="b">
        <f>AND(RMDF!CK1003&gt;=0, RMDF!CK1003&lt;=1-SUM(RMDF!Z1003,RMDF!AG1003,RMDF!AN1003,RMDF!AU1003,RMDF!BB1003,RMDF!BI1003,RMDF!BP1003,RMDF!BW1003,RMDF!CD1003), RMDF!CK1003=ROUND(RMDF!CK1003,4))</f>
        <v>1</v>
      </c>
      <c r="CI1003" s="317">
        <f>RMDF!CI1003</f>
        <v>0</v>
      </c>
      <c r="CJ1003" s="318" t="str">
        <f>IF(CI1003=0,"",_xlfn.XLOOKUP(CI1003,StatePicklist!$1:$1,StatePicklist!$3:$3,"NA",0))</f>
        <v/>
      </c>
      <c r="CK1003" s="297" t="str">
        <f ca="1">IF(RMDF!CJ1003="", "", IF(ISNUMBER(MATCH(RMDF!CJ1003, INDIRECT(CJ1003), 0)), "OK", "Invalid"))</f>
        <v/>
      </c>
      <c r="CL1003" s="281"/>
      <c r="CM1003" s="281"/>
      <c r="CN1003" s="281"/>
      <c r="CO1003" s="281" t="b">
        <f>AND(RMDF!CR1003&gt;=0, RMDF!CR1003&lt;=1-SUM(RMDF!Z1003,RMDF!AG1003,RMDF!AN1003,RMDF!AU1003,RMDF!BB1003,RMDF!BI1003,RMDF!BP1003,RMDF!BW1003,RMDF!CD1003,RMDF!CK1003), RMDF!CR1003=ROUND(RMDF!CR1003,4))</f>
        <v>1</v>
      </c>
      <c r="CP1003" s="317">
        <f>RMDF!CP1003</f>
        <v>0</v>
      </c>
      <c r="CQ1003" s="318" t="str">
        <f>IF(CP1003=0,"",_xlfn.XLOOKUP(CP1003,StatePicklist!$1:$1,StatePicklist!$3:$3,"NA",0))</f>
        <v/>
      </c>
      <c r="CR1003" s="297" t="str">
        <f ca="1">IF(RMDF!CQ1003="", "", IF(ISNUMBER(MATCH(RMDF!CQ1003, INDIRECT(CQ1003), 0)), "OK", "Invalid"))</f>
        <v/>
      </c>
      <c r="CS1003" s="281"/>
      <c r="CT1003" s="281"/>
      <c r="CU1003" s="281"/>
      <c r="CV1003" s="281" t="b">
        <f>AND(RMDF!CY1003&gt;=0, RMDF!CY1003&lt;=1-SUM(RMDF!Z1003,RMDF!AG1003,RMDF!AN1003,RMDF!AU1003,RMDF!BB1003,RMDF!BI1003,RMDF!BP1003,RMDF!BW1003,RMDF!CD1003,RMDF!CK1003,RMDF!CR1003), RMDF!CY1003=ROUND(RMDF!CY1003,4))</f>
        <v>1</v>
      </c>
      <c r="CW1003" s="317">
        <f>RMDF!CW1003</f>
        <v>0</v>
      </c>
      <c r="CX1003" s="318" t="str">
        <f>IF(CW1003=0,"",_xlfn.XLOOKUP(CW1003,StatePicklist!$1:$1,StatePicklist!$3:$3,"NA",0))</f>
        <v/>
      </c>
      <c r="CY1003" s="297" t="str">
        <f ca="1">IF(RMDF!CX1003="", "", IF(ISNUMBER(MATCH(RMDF!CX1003, INDIRECT(CX1003), 0)), "OK", "Invalid"))</f>
        <v/>
      </c>
      <c r="CZ1003" s="281"/>
      <c r="DA1003" s="281"/>
      <c r="DB1003" s="281"/>
      <c r="DC1003" s="281" t="b">
        <f>AND(RMDF!DF1003&gt;=0, RMDF!DF1003&lt;=1-SUM(RMDF!Z1003,RMDF!AG1003,RMDF!AN1003,RMDF!AU1003,RMDF!BB1003,RMDF!BI1003,RMDF!BP1003,RMDF!BW1003,RMDF!CD1003,RMDF!CK1003,RMDF!CR1003,RMDF!CY1003), RMDF!DF1003=ROUND(RMDF!DF1003,4))</f>
        <v>1</v>
      </c>
      <c r="DD1003" s="317">
        <f>RMDF!DD1003</f>
        <v>0</v>
      </c>
      <c r="DE1003" s="318" t="str">
        <f>IF(DD1003=0,"",_xlfn.XLOOKUP(DD1003,StatePicklist!$1:$1,StatePicklist!$3:$3,"NA",0))</f>
        <v/>
      </c>
      <c r="DF1003" s="297" t="str">
        <f ca="1">IF(RMDF!DE1003="", "", IF(ISNUMBER(MATCH(RMDF!DE1003, INDIRECT(DE1003), 0)), "OK", "Invalid"))</f>
        <v/>
      </c>
      <c r="DG1003" s="281"/>
      <c r="DH1003" s="281"/>
      <c r="DI1003" s="281"/>
      <c r="DJ1003" s="281" t="b">
        <f>AND(RMDF!DM1003&gt;=0, RMDF!DM1003&lt;=1-SUM(RMDF!Z1003,RMDF!AG1003,RMDF!AN1003,RMDF!AU1003,RMDF!BB1003,RMDF!BI1003,RMDF!BP1003,RMDF!BW1003,RMDF!CD1003,RMDF!CK1003,RMDF!CR1003,RMDF!CY1003,RMDF!DF1003), RMDF!DM1003=ROUND(RMDF!DM1003,4))</f>
        <v>1</v>
      </c>
      <c r="DK1003" s="317">
        <f>RMDF!DK1003</f>
        <v>0</v>
      </c>
      <c r="DL1003" s="318" t="str">
        <f>IF(DK1003=0,"",_xlfn.XLOOKUP(DK1003,StatePicklist!$1:$1,StatePicklist!$3:$3,"NA",0))</f>
        <v/>
      </c>
      <c r="DM1003" s="297" t="str">
        <f ca="1">IF(RMDF!DL1003="", "", IF(ISNUMBER(MATCH(RMDF!DL1003, INDIRECT(DL1003), 0)), "OK", "Invalid"))</f>
        <v/>
      </c>
      <c r="DN1003" s="281"/>
      <c r="DO1003" s="281"/>
      <c r="DP1003" s="281"/>
      <c r="DQ1003" s="281" t="b">
        <f>AND(RMDF!DT1003&gt;=0, RMDF!DT1003&lt;=1-SUM(RMDF!Z1003,RMDF!AG1003,RMDF!AN1003,RMDF!AU1003,RMDF!BB1003,RMDF!BI1003,RMDF!BP1003,RMDF!BW1003,RMDF!CD1003,RMDF!CK1003,RMDF!CR1003,RMDF!CY1003,RMDF!DF1003,RMDF!DM1003), RMDF!DT1003=ROUND(RMDF!DT1003,4))</f>
        <v>1</v>
      </c>
      <c r="DR1003" s="317">
        <f>RMDF!DR1003</f>
        <v>0</v>
      </c>
      <c r="DS1003" s="318" t="str">
        <f>IF(DR1003=0,"",_xlfn.XLOOKUP(DR1003,StatePicklist!$1:$1,StatePicklist!$3:$3,"NA",0))</f>
        <v/>
      </c>
      <c r="DT1003" s="297" t="str">
        <f ca="1">IF(RMDF!DS1003="", "", IF(ISNUMBER(MATCH(RMDF!DS1003, INDIRECT(DS1003), 0)), "OK", "Invalid"))</f>
        <v/>
      </c>
      <c r="DU1003" s="281"/>
      <c r="DV1003" s="281"/>
      <c r="DW1003" s="281"/>
      <c r="DX1003" s="281" t="b">
        <f>AND(RMDF!EA1003&gt;=0, RMDF!EA1003&lt;=1-SUM(RMDF!Z1003,RMDF!AG1003,RMDF!AN1003,RMDF!AU1003,RMDF!BB1003,RMDF!BI1003,RMDF!BP1003,RMDF!BW1003,RMDF!CD1003,RMDF!CK1003,RMDF!CR1003,RMDF!CY1003,RMDF!DF1003,RMDF!DM1003,RMDF!DT1003), RMDF!EA1003=ROUND(RMDF!EA1003,4))</f>
        <v>1</v>
      </c>
      <c r="DY1003" s="317">
        <f>RMDF!DY1003</f>
        <v>0</v>
      </c>
      <c r="DZ1003" s="318" t="str">
        <f>IF(DY1003=0,"",_xlfn.XLOOKUP(DY1003,StatePicklist!$1:$1,StatePicklist!$3:$3,"NA",0))</f>
        <v/>
      </c>
      <c r="EA1003" s="297" t="str">
        <f ca="1">IF(RMDF!DZ1003="", "", IF(ISNUMBER(MATCH(RMDF!DZ1003, INDIRECT(DZ1003), 0)), "OK", "Invalid"))</f>
        <v/>
      </c>
      <c r="EB1003" s="281"/>
      <c r="EC1003" s="281"/>
      <c r="ED1003" s="281"/>
      <c r="EE1003" s="281" t="b">
        <f>AND(RMDF!EH1003&gt;=0, RMDF!EH1003&lt;=1-SUM(RMDF!Z1003,RMDF!AG1003,RMDF!AN1003,RMDF!AU1003,RMDF!BB1003,RMDF!BI1003,RMDF!BP1003,RMDF!BW1003,RMDF!CD1003,RMDF!CK1003,RMDF!CR1003,RMDF!CY1003,RMDF!DF1003,RMDF!DM1003,RMDF!DT1003,RMDF!EA1003), RMDF!EH1003=ROUND(RMDF!EH1003,4))</f>
        <v>1</v>
      </c>
      <c r="EF1003" s="317">
        <f>RMDF!EF1003</f>
        <v>0</v>
      </c>
      <c r="EG1003" s="318" t="str">
        <f>IF(EF1003=0,"",_xlfn.XLOOKUP(EF1003,StatePicklist!$1:$1,StatePicklist!$3:$3,"NA",0))</f>
        <v/>
      </c>
      <c r="EH1003" s="297" t="str">
        <f ca="1">IF(RMDF!EG1003="", "", IF(ISNUMBER(MATCH(RMDF!EG1003, INDIRECT(EG1003), 0)), "OK", "Invalid"))</f>
        <v/>
      </c>
      <c r="EI1003" s="281"/>
      <c r="EJ1003" s="281"/>
      <c r="EK1003" s="281"/>
      <c r="EL1003" s="281" t="b">
        <f>AND(RMDF!EO1003&gt;=0, RMDF!EO1003&lt;=1-SUM(RMDF!Z1003,RMDF!AG1003,RMDF!AN1003,RMDF!AU1003,RMDF!BB1003,RMDF!BI1003,RMDF!BP1003,RMDF!BW1003,RMDF!CD1003,RMDF!CK1003,RMDF!CR1003,RMDF!CY1003,RMDF!DF1003,RMDF!DM1003,RMDF!DT1003,RMDF!EA1003,RMDF!EH1003), RMDF!EO1003=ROUND(RMDF!EO1003,4))</f>
        <v>1</v>
      </c>
      <c r="EM1003" s="317">
        <f>RMDF!EM1003</f>
        <v>0</v>
      </c>
      <c r="EN1003" s="318" t="str">
        <f>IF(EM1003=0,"",_xlfn.XLOOKUP(EM1003,StatePicklist!$1:$1,StatePicklist!$3:$3,"NA",0))</f>
        <v/>
      </c>
      <c r="EO1003" s="297" t="str">
        <f ca="1">IF(RMDF!EN1003="", "", IF(ISNUMBER(MATCH(RMDF!EN1003, INDIRECT(EN1003), 0)), "OK", "Invalid"))</f>
        <v/>
      </c>
      <c r="EP1003" s="281"/>
      <c r="EQ1003" s="281"/>
      <c r="ER1003" s="281"/>
      <c r="ES1003" s="281" t="b">
        <f>AND(RMDF!EV1003&gt;=0, RMDF!EV1003&lt;=1-SUM(RMDF!Z1003,RMDF!AG1003,RMDF!AN1003,RMDF!AU1003,RMDF!BB1003,RMDF!BI1003,RMDF!BP1003,RMDF!BW1003,RMDF!CD1003,RMDF!CK1003,RMDF!CR1003,RMDF!CY1003,RMDF!DF1003,RMDF!DM1003,RMDF!DT1003,RMDF!EA1003,RMDF!EH1003,RMDF!EO1003), RMDF!EV1003=ROUND(RMDF!EV1003,4))</f>
        <v>1</v>
      </c>
      <c r="ET1003" s="317">
        <f>RMDF!ET1003</f>
        <v>0</v>
      </c>
      <c r="EU1003" s="318" t="str">
        <f>IF(ET1003=0,"",_xlfn.XLOOKUP(ET1003,StatePicklist!$1:$1,StatePicklist!$3:$3,"NA",0))</f>
        <v/>
      </c>
      <c r="EV1003" s="297" t="str">
        <f ca="1">IF(RMDF!EU1003="", "", IF(ISNUMBER(MATCH(RMDF!EU1003, INDIRECT(EU1003), 0)), "OK", "Invalid"))</f>
        <v/>
      </c>
      <c r="EW1003" s="281"/>
      <c r="EX1003" s="281"/>
      <c r="EY1003" s="281"/>
      <c r="EZ1003" s="281" t="b">
        <f>AND(RMDF!FC1003&gt;=0, RMDF!FC1003&lt;=1-SUM(RMDF!Z1003,RMDF!AG1003,RMDF!AN1003,RMDF!AU1003,RMDF!BB1003,RMDF!BI1003,RMDF!BP1003,RMDF!BW1003,RMDF!CD1003,RMDF!CK1003,RMDF!CR1003,RMDF!CY1003,RMDF!DF1003,RMDF!DM1003,RMDF!DT1003,RMDF!EA1003,RMDF!EH1003,RMDF!EO1003,RMDF!EV1003), RMDF!FC1003=ROUND(RMDF!FC1003,4))</f>
        <v>1</v>
      </c>
      <c r="FA1003" s="317">
        <f>RMDF!FA1003</f>
        <v>0</v>
      </c>
      <c r="FB1003" s="318" t="str">
        <f>IF(FA1003=0,"",_xlfn.XLOOKUP(FA1003,StatePicklist!$1:$1,StatePicklist!$3:$3,"NA",0))</f>
        <v/>
      </c>
      <c r="FC1003" s="297" t="str">
        <f ca="1">IF(RMDF!FB1003="", "", IF(ISNUMBER(MATCH(RMDF!FB1003, INDIRECT(FB1003), 0)), "OK", "Invalid"))</f>
        <v/>
      </c>
    </row>
    <row r="1004" spans="1:159" s="205" customFormat="1" ht="39.9" customHeight="1" x14ac:dyDescent="0.25">
      <c r="A1004" s="206"/>
      <c r="B1004" s="196"/>
      <c r="C1004" s="197"/>
      <c r="D1004" s="198"/>
      <c r="E1004" s="199"/>
      <c r="F1004" s="200"/>
      <c r="G1004" s="201"/>
      <c r="H1004" s="292"/>
      <c r="I1004" s="305">
        <f>RMDF!I1004</f>
        <v>0</v>
      </c>
      <c r="J1004" s="305" t="str">
        <f>IF(I1004=ProductCode!$B$30,"PDReclPost",IF(OR(I1004=ProductCode!$C$30,I1004=ProductCode!$E$30,I1004=ProductCode!$G$30),"PDPreCon",IF(OR(I1004=ProductCode!$D$30,I1004=ProductCode!$F$30),"PDNotReclPost","")))</f>
        <v/>
      </c>
      <c r="K1004" s="305" t="str">
        <f t="shared" si="54"/>
        <v/>
      </c>
      <c r="L1004" s="289"/>
      <c r="M1004" s="305" t="str">
        <f t="shared" si="54"/>
        <v/>
      </c>
      <c r="N1004" s="289" t="b">
        <f>AND(RMDF!N1004&gt;=0, RMDF!N1004&lt;=1-RMDF!L1004, RMDF!N1004=ROUND(RMDF!N1004,4))</f>
        <v>1</v>
      </c>
      <c r="O1004" s="286" t="str">
        <f>IF(P1004="","",IF(I1004="","",IF(LEFT(I1004,13)="Reclaimed pos",RawMaterialCode!$E$569,RawMaterialCode!$E$568)))</f>
        <v>Reclaimed pre-consumer mixed fibers (RM0578)</v>
      </c>
      <c r="P1004" s="295">
        <f t="shared" si="55"/>
        <v>1</v>
      </c>
      <c r="Q1004" s="202"/>
      <c r="R1004" s="203"/>
      <c r="S1004" s="204" t="str">
        <f t="shared" si="56"/>
        <v/>
      </c>
      <c r="T1004" s="281"/>
      <c r="U1004" s="281"/>
      <c r="V1004" s="281"/>
      <c r="W1004" s="281"/>
      <c r="X1004" s="317">
        <f>RMDF!X1004</f>
        <v>0</v>
      </c>
      <c r="Y1004" s="318" t="str">
        <f>IF(X1004=0,"",_xlfn.XLOOKUP(X1004,StatePicklist!$1:$1,StatePicklist!$3:$3,"NA",0))</f>
        <v/>
      </c>
      <c r="Z1004" s="297" t="str">
        <f ca="1">IF(RMDF!Y1004="", "", IF(ISNUMBER(MATCH(RMDF!Y1004, INDIRECT(Y1004), 0)), "OK", "Invalid"))</f>
        <v/>
      </c>
      <c r="AA1004" s="281"/>
      <c r="AB1004" s="281"/>
      <c r="AC1004" s="281"/>
      <c r="AD1004" s="281" t="b">
        <f>AND(RMDF!AG1004&gt;=0, RMDF!AG1004&lt;=1-RMDF!Z1004, RMDF!AG1004=ROUND(RMDF!AG1004,4))</f>
        <v>1</v>
      </c>
      <c r="AE1004" s="317">
        <f>RMDF!AE1004</f>
        <v>0</v>
      </c>
      <c r="AF1004" s="318" t="str">
        <f>IF(AE1004=0,"",_xlfn.XLOOKUP(AE1004,StatePicklist!$1:$1,StatePicklist!$3:$3,"NA",0))</f>
        <v/>
      </c>
      <c r="AG1004" s="297" t="str">
        <f ca="1">IF(RMDF!AF1004="", "", IF(ISNUMBER(MATCH(RMDF!AF1004, INDIRECT(AF1004), 0)), "OK", "Invalid"))</f>
        <v/>
      </c>
      <c r="AH1004" s="281"/>
      <c r="AI1004" s="281"/>
      <c r="AJ1004" s="281"/>
      <c r="AK1004" s="281" t="b">
        <f>AND(RMDF!AN1004&gt;=0, RMDF!AN1004&lt;=1-SUM(RMDF!Z1004,RMDF!AG1004), RMDF!AN1004=ROUND(RMDF!AN1004,4))</f>
        <v>1</v>
      </c>
      <c r="AL1004" s="317">
        <f>RMDF!AL1004</f>
        <v>0</v>
      </c>
      <c r="AM1004" s="318" t="str">
        <f>IF(AL1004=0,"",_xlfn.XLOOKUP(AL1004,StatePicklist!$1:$1,StatePicklist!$3:$3,"NA",0))</f>
        <v/>
      </c>
      <c r="AN1004" s="297" t="str">
        <f ca="1">IF(RMDF!AM1004="", "", IF(ISNUMBER(MATCH(RMDF!AM1004, INDIRECT(AM1004), 0)), "OK", "Invalid"))</f>
        <v/>
      </c>
      <c r="AO1004" s="281"/>
      <c r="AP1004" s="281"/>
      <c r="AQ1004" s="281"/>
      <c r="AR1004" s="281" t="b">
        <f>AND(RMDF!AU1004&gt;=0, RMDF!AU1004&lt;=1-SUM(RMDF!Z1004,RMDF!AG1004,RMDF!AN1004), RMDF!AU1004=ROUND(RMDF!AU1004,4))</f>
        <v>1</v>
      </c>
      <c r="AS1004" s="317">
        <f>RMDF!AS1004</f>
        <v>0</v>
      </c>
      <c r="AT1004" s="318" t="str">
        <f>IF(AS1004=0,"",_xlfn.XLOOKUP(AS1004,StatePicklist!$1:$1,StatePicklist!$3:$3,"NA",0))</f>
        <v/>
      </c>
      <c r="AU1004" s="297" t="str">
        <f ca="1">IF(RMDF!AT1004="", "", IF(ISNUMBER(MATCH(RMDF!AT1004, INDIRECT(AT1004), 0)), "OK", "Invalid"))</f>
        <v/>
      </c>
      <c r="AV1004" s="281"/>
      <c r="AW1004" s="281"/>
      <c r="AX1004" s="281"/>
      <c r="AY1004" s="281" t="b">
        <f>AND(RMDF!BB1004&gt;=0, RMDF!BB1004&lt;=1-SUM(RMDF!Z1004,RMDF!AG1004,RMDF!AN1004,RMDF!AU1004), RMDF!BB1004=ROUND(RMDF!BB1004,4))</f>
        <v>1</v>
      </c>
      <c r="AZ1004" s="317">
        <f>RMDF!AZ1004</f>
        <v>0</v>
      </c>
      <c r="BA1004" s="318" t="str">
        <f>IF(AZ1004=0,"",_xlfn.XLOOKUP(AZ1004,StatePicklist!$1:$1,StatePicklist!$3:$3,"NA",0))</f>
        <v/>
      </c>
      <c r="BB1004" s="297" t="str">
        <f ca="1">IF(RMDF!BA1004="", "", IF(ISNUMBER(MATCH(RMDF!BA1004, INDIRECT(BA1004), 0)), "OK", "Invalid"))</f>
        <v/>
      </c>
      <c r="BC1004" s="281"/>
      <c r="BD1004" s="281"/>
      <c r="BE1004" s="281"/>
      <c r="BF1004" s="281" t="b">
        <f>AND(RMDF!BI1004&gt;=0, RMDF!BI1004&lt;=1-SUM(RMDF!Z1004,RMDF!AG1004,RMDF!AN1004,RMDF!AU1004,RMDF!BB1004), RMDF!BI1004=ROUND(RMDF!BI1004,4))</f>
        <v>1</v>
      </c>
      <c r="BG1004" s="317">
        <f>RMDF!BG1004</f>
        <v>0</v>
      </c>
      <c r="BH1004" s="318" t="str">
        <f>IF(BG1004=0,"",_xlfn.XLOOKUP(BG1004,StatePicklist!$1:$1,StatePicklist!$3:$3,"NA",0))</f>
        <v/>
      </c>
      <c r="BI1004" s="297" t="str">
        <f ca="1">IF(RMDF!BH1004="", "", IF(ISNUMBER(MATCH(RMDF!BH1004, INDIRECT(BH1004), 0)), "OK", "Invalid"))</f>
        <v/>
      </c>
      <c r="BJ1004" s="281"/>
      <c r="BK1004" s="281"/>
      <c r="BL1004" s="281"/>
      <c r="BM1004" s="281" t="b">
        <f>AND(RMDF!BP1004&gt;=0, RMDF!BP1004&lt;=1-SUM(RMDF!Z1004,RMDF!AG1004,RMDF!AN1004,RMDF!AU1004,RMDF!BB1004,RMDF!BI1004), RMDF!BP1004=ROUND(RMDF!BP1004,4))</f>
        <v>1</v>
      </c>
      <c r="BN1004" s="317">
        <f>RMDF!BN1004</f>
        <v>0</v>
      </c>
      <c r="BO1004" s="318" t="str">
        <f>IF(BN1004=0,"",_xlfn.XLOOKUP(BN1004,StatePicklist!$1:$1,StatePicklist!$3:$3,"NA",0))</f>
        <v/>
      </c>
      <c r="BP1004" s="297" t="str">
        <f ca="1">IF(RMDF!BO1004="", "", IF(ISNUMBER(MATCH(RMDF!BO1004, INDIRECT(BO1004), 0)), "OK", "Invalid"))</f>
        <v/>
      </c>
      <c r="BQ1004" s="281"/>
      <c r="BR1004" s="281"/>
      <c r="BS1004" s="281"/>
      <c r="BT1004" s="281" t="b">
        <f>AND(RMDF!BW1004&gt;=0, RMDF!BW1004&lt;=1-SUM(RMDF!Z1004,RMDF!AG1004,RMDF!AN1004,RMDF!AU1004,RMDF!BB1004,RMDF!BI1004,RMDF!BP1004), RMDF!BW1004=ROUND(RMDF!BW1004,4))</f>
        <v>1</v>
      </c>
      <c r="BU1004" s="317">
        <f>RMDF!BU1004</f>
        <v>0</v>
      </c>
      <c r="BV1004" s="318" t="str">
        <f>IF(BU1004=0,"",_xlfn.XLOOKUP(BU1004,StatePicklist!$1:$1,StatePicklist!$3:$3,"NA",0))</f>
        <v/>
      </c>
      <c r="BW1004" s="297" t="str">
        <f ca="1">IF(RMDF!BV1004="", "", IF(ISNUMBER(MATCH(RMDF!BV1004, INDIRECT(BV1004), 0)), "OK", "Invalid"))</f>
        <v/>
      </c>
      <c r="BX1004" s="281"/>
      <c r="BY1004" s="281"/>
      <c r="BZ1004" s="281"/>
      <c r="CA1004" s="281" t="b">
        <f>AND(RMDF!CD1004&gt;=0, RMDF!CD1004&lt;=1-SUM(RMDF!Z1004,RMDF!AG1004,RMDF!AN1004,RMDF!AU1004,RMDF!BB1004,RMDF!BI1004,RMDF!BP1004,RMDF!BW1004), RMDF!CD1004=ROUND(RMDF!CD1004,4))</f>
        <v>1</v>
      </c>
      <c r="CB1004" s="317">
        <f>RMDF!CB1004</f>
        <v>0</v>
      </c>
      <c r="CC1004" s="318" t="str">
        <f>IF(CB1004=0,"",_xlfn.XLOOKUP(CB1004,StatePicklist!$1:$1,StatePicklist!$3:$3,"NA",0))</f>
        <v/>
      </c>
      <c r="CD1004" s="297" t="str">
        <f ca="1">IF(RMDF!CC1004="", "", IF(ISNUMBER(MATCH(RMDF!CC1004, INDIRECT(CC1004), 0)), "OK", "Invalid"))</f>
        <v/>
      </c>
      <c r="CE1004" s="281"/>
      <c r="CF1004" s="281"/>
      <c r="CG1004" s="281"/>
      <c r="CH1004" s="281" t="b">
        <f>AND(RMDF!CK1004&gt;=0, RMDF!CK1004&lt;=1-SUM(RMDF!Z1004,RMDF!AG1004,RMDF!AN1004,RMDF!AU1004,RMDF!BB1004,RMDF!BI1004,RMDF!BP1004,RMDF!BW1004,RMDF!CD1004), RMDF!CK1004=ROUND(RMDF!CK1004,4))</f>
        <v>1</v>
      </c>
      <c r="CI1004" s="317">
        <f>RMDF!CI1004</f>
        <v>0</v>
      </c>
      <c r="CJ1004" s="318" t="str">
        <f>IF(CI1004=0,"",_xlfn.XLOOKUP(CI1004,StatePicklist!$1:$1,StatePicklist!$3:$3,"NA",0))</f>
        <v/>
      </c>
      <c r="CK1004" s="297" t="str">
        <f ca="1">IF(RMDF!CJ1004="", "", IF(ISNUMBER(MATCH(RMDF!CJ1004, INDIRECT(CJ1004), 0)), "OK", "Invalid"))</f>
        <v/>
      </c>
      <c r="CL1004" s="281"/>
      <c r="CM1004" s="281"/>
      <c r="CN1004" s="281"/>
      <c r="CO1004" s="281" t="b">
        <f>AND(RMDF!CR1004&gt;=0, RMDF!CR1004&lt;=1-SUM(RMDF!Z1004,RMDF!AG1004,RMDF!AN1004,RMDF!AU1004,RMDF!BB1004,RMDF!BI1004,RMDF!BP1004,RMDF!BW1004,RMDF!CD1004,RMDF!CK1004), RMDF!CR1004=ROUND(RMDF!CR1004,4))</f>
        <v>1</v>
      </c>
      <c r="CP1004" s="317">
        <f>RMDF!CP1004</f>
        <v>0</v>
      </c>
      <c r="CQ1004" s="318" t="str">
        <f>IF(CP1004=0,"",_xlfn.XLOOKUP(CP1004,StatePicklist!$1:$1,StatePicklist!$3:$3,"NA",0))</f>
        <v/>
      </c>
      <c r="CR1004" s="297" t="str">
        <f ca="1">IF(RMDF!CQ1004="", "", IF(ISNUMBER(MATCH(RMDF!CQ1004, INDIRECT(CQ1004), 0)), "OK", "Invalid"))</f>
        <v/>
      </c>
      <c r="CS1004" s="281"/>
      <c r="CT1004" s="281"/>
      <c r="CU1004" s="281"/>
      <c r="CV1004" s="281" t="b">
        <f>AND(RMDF!CY1004&gt;=0, RMDF!CY1004&lt;=1-SUM(RMDF!Z1004,RMDF!AG1004,RMDF!AN1004,RMDF!AU1004,RMDF!BB1004,RMDF!BI1004,RMDF!BP1004,RMDF!BW1004,RMDF!CD1004,RMDF!CK1004,RMDF!CR1004), RMDF!CY1004=ROUND(RMDF!CY1004,4))</f>
        <v>1</v>
      </c>
      <c r="CW1004" s="317">
        <f>RMDF!CW1004</f>
        <v>0</v>
      </c>
      <c r="CX1004" s="318" t="str">
        <f>IF(CW1004=0,"",_xlfn.XLOOKUP(CW1004,StatePicklist!$1:$1,StatePicklist!$3:$3,"NA",0))</f>
        <v/>
      </c>
      <c r="CY1004" s="297" t="str">
        <f ca="1">IF(RMDF!CX1004="", "", IF(ISNUMBER(MATCH(RMDF!CX1004, INDIRECT(CX1004), 0)), "OK", "Invalid"))</f>
        <v/>
      </c>
      <c r="CZ1004" s="281"/>
      <c r="DA1004" s="281"/>
      <c r="DB1004" s="281"/>
      <c r="DC1004" s="281" t="b">
        <f>AND(RMDF!DF1004&gt;=0, RMDF!DF1004&lt;=1-SUM(RMDF!Z1004,RMDF!AG1004,RMDF!AN1004,RMDF!AU1004,RMDF!BB1004,RMDF!BI1004,RMDF!BP1004,RMDF!BW1004,RMDF!CD1004,RMDF!CK1004,RMDF!CR1004,RMDF!CY1004), RMDF!DF1004=ROUND(RMDF!DF1004,4))</f>
        <v>1</v>
      </c>
      <c r="DD1004" s="317">
        <f>RMDF!DD1004</f>
        <v>0</v>
      </c>
      <c r="DE1004" s="318" t="str">
        <f>IF(DD1004=0,"",_xlfn.XLOOKUP(DD1004,StatePicklist!$1:$1,StatePicklist!$3:$3,"NA",0))</f>
        <v/>
      </c>
      <c r="DF1004" s="297" t="str">
        <f ca="1">IF(RMDF!DE1004="", "", IF(ISNUMBER(MATCH(RMDF!DE1004, INDIRECT(DE1004), 0)), "OK", "Invalid"))</f>
        <v/>
      </c>
      <c r="DG1004" s="281"/>
      <c r="DH1004" s="281"/>
      <c r="DI1004" s="281"/>
      <c r="DJ1004" s="281" t="b">
        <f>AND(RMDF!DM1004&gt;=0, RMDF!DM1004&lt;=1-SUM(RMDF!Z1004,RMDF!AG1004,RMDF!AN1004,RMDF!AU1004,RMDF!BB1004,RMDF!BI1004,RMDF!BP1004,RMDF!BW1004,RMDF!CD1004,RMDF!CK1004,RMDF!CR1004,RMDF!CY1004,RMDF!DF1004), RMDF!DM1004=ROUND(RMDF!DM1004,4))</f>
        <v>1</v>
      </c>
      <c r="DK1004" s="317">
        <f>RMDF!DK1004</f>
        <v>0</v>
      </c>
      <c r="DL1004" s="318" t="str">
        <f>IF(DK1004=0,"",_xlfn.XLOOKUP(DK1004,StatePicklist!$1:$1,StatePicklist!$3:$3,"NA",0))</f>
        <v/>
      </c>
      <c r="DM1004" s="297" t="str">
        <f ca="1">IF(RMDF!DL1004="", "", IF(ISNUMBER(MATCH(RMDF!DL1004, INDIRECT(DL1004), 0)), "OK", "Invalid"))</f>
        <v/>
      </c>
      <c r="DN1004" s="281"/>
      <c r="DO1004" s="281"/>
      <c r="DP1004" s="281"/>
      <c r="DQ1004" s="281" t="b">
        <f>AND(RMDF!DT1004&gt;=0, RMDF!DT1004&lt;=1-SUM(RMDF!Z1004,RMDF!AG1004,RMDF!AN1004,RMDF!AU1004,RMDF!BB1004,RMDF!BI1004,RMDF!BP1004,RMDF!BW1004,RMDF!CD1004,RMDF!CK1004,RMDF!CR1004,RMDF!CY1004,RMDF!DF1004,RMDF!DM1004), RMDF!DT1004=ROUND(RMDF!DT1004,4))</f>
        <v>1</v>
      </c>
      <c r="DR1004" s="317">
        <f>RMDF!DR1004</f>
        <v>0</v>
      </c>
      <c r="DS1004" s="318" t="str">
        <f>IF(DR1004=0,"",_xlfn.XLOOKUP(DR1004,StatePicklist!$1:$1,StatePicklist!$3:$3,"NA",0))</f>
        <v/>
      </c>
      <c r="DT1004" s="297" t="str">
        <f ca="1">IF(RMDF!DS1004="", "", IF(ISNUMBER(MATCH(RMDF!DS1004, INDIRECT(DS1004), 0)), "OK", "Invalid"))</f>
        <v/>
      </c>
      <c r="DU1004" s="281"/>
      <c r="DV1004" s="281"/>
      <c r="DW1004" s="281"/>
      <c r="DX1004" s="281" t="b">
        <f>AND(RMDF!EA1004&gt;=0, RMDF!EA1004&lt;=1-SUM(RMDF!Z1004,RMDF!AG1004,RMDF!AN1004,RMDF!AU1004,RMDF!BB1004,RMDF!BI1004,RMDF!BP1004,RMDF!BW1004,RMDF!CD1004,RMDF!CK1004,RMDF!CR1004,RMDF!CY1004,RMDF!DF1004,RMDF!DM1004,RMDF!DT1004), RMDF!EA1004=ROUND(RMDF!EA1004,4))</f>
        <v>1</v>
      </c>
      <c r="DY1004" s="317">
        <f>RMDF!DY1004</f>
        <v>0</v>
      </c>
      <c r="DZ1004" s="318" t="str">
        <f>IF(DY1004=0,"",_xlfn.XLOOKUP(DY1004,StatePicklist!$1:$1,StatePicklist!$3:$3,"NA",0))</f>
        <v/>
      </c>
      <c r="EA1004" s="297" t="str">
        <f ca="1">IF(RMDF!DZ1004="", "", IF(ISNUMBER(MATCH(RMDF!DZ1004, INDIRECT(DZ1004), 0)), "OK", "Invalid"))</f>
        <v/>
      </c>
      <c r="EB1004" s="281"/>
      <c r="EC1004" s="281"/>
      <c r="ED1004" s="281"/>
      <c r="EE1004" s="281" t="b">
        <f>AND(RMDF!EH1004&gt;=0, RMDF!EH1004&lt;=1-SUM(RMDF!Z1004,RMDF!AG1004,RMDF!AN1004,RMDF!AU1004,RMDF!BB1004,RMDF!BI1004,RMDF!BP1004,RMDF!BW1004,RMDF!CD1004,RMDF!CK1004,RMDF!CR1004,RMDF!CY1004,RMDF!DF1004,RMDF!DM1004,RMDF!DT1004,RMDF!EA1004), RMDF!EH1004=ROUND(RMDF!EH1004,4))</f>
        <v>1</v>
      </c>
      <c r="EF1004" s="317">
        <f>RMDF!EF1004</f>
        <v>0</v>
      </c>
      <c r="EG1004" s="318" t="str">
        <f>IF(EF1004=0,"",_xlfn.XLOOKUP(EF1004,StatePicklist!$1:$1,StatePicklist!$3:$3,"NA",0))</f>
        <v/>
      </c>
      <c r="EH1004" s="297" t="str">
        <f ca="1">IF(RMDF!EG1004="", "", IF(ISNUMBER(MATCH(RMDF!EG1004, INDIRECT(EG1004), 0)), "OK", "Invalid"))</f>
        <v/>
      </c>
      <c r="EI1004" s="281"/>
      <c r="EJ1004" s="281"/>
      <c r="EK1004" s="281"/>
      <c r="EL1004" s="281" t="b">
        <f>AND(RMDF!EO1004&gt;=0, RMDF!EO1004&lt;=1-SUM(RMDF!Z1004,RMDF!AG1004,RMDF!AN1004,RMDF!AU1004,RMDF!BB1004,RMDF!BI1004,RMDF!BP1004,RMDF!BW1004,RMDF!CD1004,RMDF!CK1004,RMDF!CR1004,RMDF!CY1004,RMDF!DF1004,RMDF!DM1004,RMDF!DT1004,RMDF!EA1004,RMDF!EH1004), RMDF!EO1004=ROUND(RMDF!EO1004,4))</f>
        <v>1</v>
      </c>
      <c r="EM1004" s="317">
        <f>RMDF!EM1004</f>
        <v>0</v>
      </c>
      <c r="EN1004" s="318" t="str">
        <f>IF(EM1004=0,"",_xlfn.XLOOKUP(EM1004,StatePicklist!$1:$1,StatePicklist!$3:$3,"NA",0))</f>
        <v/>
      </c>
      <c r="EO1004" s="297" t="str">
        <f ca="1">IF(RMDF!EN1004="", "", IF(ISNUMBER(MATCH(RMDF!EN1004, INDIRECT(EN1004), 0)), "OK", "Invalid"))</f>
        <v/>
      </c>
      <c r="EP1004" s="281"/>
      <c r="EQ1004" s="281"/>
      <c r="ER1004" s="281"/>
      <c r="ES1004" s="281" t="b">
        <f>AND(RMDF!EV1004&gt;=0, RMDF!EV1004&lt;=1-SUM(RMDF!Z1004,RMDF!AG1004,RMDF!AN1004,RMDF!AU1004,RMDF!BB1004,RMDF!BI1004,RMDF!BP1004,RMDF!BW1004,RMDF!CD1004,RMDF!CK1004,RMDF!CR1004,RMDF!CY1004,RMDF!DF1004,RMDF!DM1004,RMDF!DT1004,RMDF!EA1004,RMDF!EH1004,RMDF!EO1004), RMDF!EV1004=ROUND(RMDF!EV1004,4))</f>
        <v>1</v>
      </c>
      <c r="ET1004" s="317">
        <f>RMDF!ET1004</f>
        <v>0</v>
      </c>
      <c r="EU1004" s="318" t="str">
        <f>IF(ET1004=0,"",_xlfn.XLOOKUP(ET1004,StatePicklist!$1:$1,StatePicklist!$3:$3,"NA",0))</f>
        <v/>
      </c>
      <c r="EV1004" s="297" t="str">
        <f ca="1">IF(RMDF!EU1004="", "", IF(ISNUMBER(MATCH(RMDF!EU1004, INDIRECT(EU1004), 0)), "OK", "Invalid"))</f>
        <v/>
      </c>
      <c r="EW1004" s="281"/>
      <c r="EX1004" s="281"/>
      <c r="EY1004" s="281"/>
      <c r="EZ1004" s="281" t="b">
        <f>AND(RMDF!FC1004&gt;=0, RMDF!FC1004&lt;=1-SUM(RMDF!Z1004,RMDF!AG1004,RMDF!AN1004,RMDF!AU1004,RMDF!BB1004,RMDF!BI1004,RMDF!BP1004,RMDF!BW1004,RMDF!CD1004,RMDF!CK1004,RMDF!CR1004,RMDF!CY1004,RMDF!DF1004,RMDF!DM1004,RMDF!DT1004,RMDF!EA1004,RMDF!EH1004,RMDF!EO1004,RMDF!EV1004), RMDF!FC1004=ROUND(RMDF!FC1004,4))</f>
        <v>1</v>
      </c>
      <c r="FA1004" s="317">
        <f>RMDF!FA1004</f>
        <v>0</v>
      </c>
      <c r="FB1004" s="318" t="str">
        <f>IF(FA1004=0,"",_xlfn.XLOOKUP(FA1004,StatePicklist!$1:$1,StatePicklist!$3:$3,"NA",0))</f>
        <v/>
      </c>
      <c r="FC1004" s="297" t="str">
        <f ca="1">IF(RMDF!FB1004="", "", IF(ISNUMBER(MATCH(RMDF!FB1004, INDIRECT(FB1004), 0)), "OK", "Invalid"))</f>
        <v/>
      </c>
    </row>
    <row r="1005" spans="1:159" s="205" customFormat="1" ht="39.9" customHeight="1" x14ac:dyDescent="0.25">
      <c r="A1005" s="206"/>
      <c r="B1005" s="196"/>
      <c r="C1005" s="197"/>
      <c r="D1005" s="198"/>
      <c r="E1005" s="199"/>
      <c r="F1005" s="200"/>
      <c r="G1005" s="201"/>
      <c r="H1005" s="292"/>
      <c r="I1005" s="305">
        <f>RMDF!I1005</f>
        <v>0</v>
      </c>
      <c r="J1005" s="305" t="str">
        <f>IF(I1005=ProductCode!$B$30,"PDReclPost",IF(OR(I1005=ProductCode!$C$30,I1005=ProductCode!$E$30,I1005=ProductCode!$G$30),"PDPreCon",IF(OR(I1005=ProductCode!$D$30,I1005=ProductCode!$F$30),"PDNotReclPost","")))</f>
        <v/>
      </c>
      <c r="K1005" s="305" t="str">
        <f t="shared" si="54"/>
        <v/>
      </c>
      <c r="L1005" s="289"/>
      <c r="M1005" s="305" t="str">
        <f t="shared" si="54"/>
        <v/>
      </c>
      <c r="N1005" s="289" t="b">
        <f>AND(RMDF!N1005&gt;=0, RMDF!N1005&lt;=1-RMDF!L1005, RMDF!N1005=ROUND(RMDF!N1005,4))</f>
        <v>1</v>
      </c>
      <c r="O1005" s="286" t="str">
        <f>IF(P1005="","",IF(I1005="","",IF(LEFT(I1005,13)="Reclaimed pos",RawMaterialCode!$E$569,RawMaterialCode!$E$568)))</f>
        <v>Reclaimed pre-consumer mixed fibers (RM0578)</v>
      </c>
      <c r="P1005" s="295">
        <f t="shared" si="55"/>
        <v>1</v>
      </c>
      <c r="Q1005" s="202"/>
      <c r="R1005" s="203"/>
      <c r="S1005" s="204" t="str">
        <f t="shared" si="56"/>
        <v/>
      </c>
      <c r="T1005" s="281"/>
      <c r="U1005" s="281"/>
      <c r="V1005" s="281"/>
      <c r="W1005" s="281"/>
      <c r="X1005" s="317">
        <f>RMDF!X1005</f>
        <v>0</v>
      </c>
      <c r="Y1005" s="318" t="str">
        <f>IF(X1005=0,"",_xlfn.XLOOKUP(X1005,StatePicklist!$1:$1,StatePicklist!$3:$3,"NA",0))</f>
        <v/>
      </c>
      <c r="Z1005" s="297" t="str">
        <f ca="1">IF(RMDF!Y1005="", "", IF(ISNUMBER(MATCH(RMDF!Y1005, INDIRECT(Y1005), 0)), "OK", "Invalid"))</f>
        <v/>
      </c>
      <c r="AA1005" s="281"/>
      <c r="AB1005" s="281"/>
      <c r="AC1005" s="281"/>
      <c r="AD1005" s="281" t="b">
        <f>AND(RMDF!AG1005&gt;=0, RMDF!AG1005&lt;=1-RMDF!Z1005, RMDF!AG1005=ROUND(RMDF!AG1005,4))</f>
        <v>1</v>
      </c>
      <c r="AE1005" s="317">
        <f>RMDF!AE1005</f>
        <v>0</v>
      </c>
      <c r="AF1005" s="318" t="str">
        <f>IF(AE1005=0,"",_xlfn.XLOOKUP(AE1005,StatePicklist!$1:$1,StatePicklist!$3:$3,"NA",0))</f>
        <v/>
      </c>
      <c r="AG1005" s="297" t="str">
        <f ca="1">IF(RMDF!AF1005="", "", IF(ISNUMBER(MATCH(RMDF!AF1005, INDIRECT(AF1005), 0)), "OK", "Invalid"))</f>
        <v/>
      </c>
      <c r="AH1005" s="281"/>
      <c r="AI1005" s="281"/>
      <c r="AJ1005" s="281"/>
      <c r="AK1005" s="281" t="b">
        <f>AND(RMDF!AN1005&gt;=0, RMDF!AN1005&lt;=1-SUM(RMDF!Z1005,RMDF!AG1005), RMDF!AN1005=ROUND(RMDF!AN1005,4))</f>
        <v>1</v>
      </c>
      <c r="AL1005" s="317">
        <f>RMDF!AL1005</f>
        <v>0</v>
      </c>
      <c r="AM1005" s="318" t="str">
        <f>IF(AL1005=0,"",_xlfn.XLOOKUP(AL1005,StatePicklist!$1:$1,StatePicklist!$3:$3,"NA",0))</f>
        <v/>
      </c>
      <c r="AN1005" s="297" t="str">
        <f ca="1">IF(RMDF!AM1005="", "", IF(ISNUMBER(MATCH(RMDF!AM1005, INDIRECT(AM1005), 0)), "OK", "Invalid"))</f>
        <v/>
      </c>
      <c r="AO1005" s="281"/>
      <c r="AP1005" s="281"/>
      <c r="AQ1005" s="281"/>
      <c r="AR1005" s="281" t="b">
        <f>AND(RMDF!AU1005&gt;=0, RMDF!AU1005&lt;=1-SUM(RMDF!Z1005,RMDF!AG1005,RMDF!AN1005), RMDF!AU1005=ROUND(RMDF!AU1005,4))</f>
        <v>1</v>
      </c>
      <c r="AS1005" s="317">
        <f>RMDF!AS1005</f>
        <v>0</v>
      </c>
      <c r="AT1005" s="318" t="str">
        <f>IF(AS1005=0,"",_xlfn.XLOOKUP(AS1005,StatePicklist!$1:$1,StatePicklist!$3:$3,"NA",0))</f>
        <v/>
      </c>
      <c r="AU1005" s="297" t="str">
        <f ca="1">IF(RMDF!AT1005="", "", IF(ISNUMBER(MATCH(RMDF!AT1005, INDIRECT(AT1005), 0)), "OK", "Invalid"))</f>
        <v/>
      </c>
      <c r="AV1005" s="281"/>
      <c r="AW1005" s="281"/>
      <c r="AX1005" s="281"/>
      <c r="AY1005" s="281" t="b">
        <f>AND(RMDF!BB1005&gt;=0, RMDF!BB1005&lt;=1-SUM(RMDF!Z1005,RMDF!AG1005,RMDF!AN1005,RMDF!AU1005), RMDF!BB1005=ROUND(RMDF!BB1005,4))</f>
        <v>1</v>
      </c>
      <c r="AZ1005" s="317">
        <f>RMDF!AZ1005</f>
        <v>0</v>
      </c>
      <c r="BA1005" s="318" t="str">
        <f>IF(AZ1005=0,"",_xlfn.XLOOKUP(AZ1005,StatePicklist!$1:$1,StatePicklist!$3:$3,"NA",0))</f>
        <v/>
      </c>
      <c r="BB1005" s="297" t="str">
        <f ca="1">IF(RMDF!BA1005="", "", IF(ISNUMBER(MATCH(RMDF!BA1005, INDIRECT(BA1005), 0)), "OK", "Invalid"))</f>
        <v/>
      </c>
      <c r="BC1005" s="281"/>
      <c r="BD1005" s="281"/>
      <c r="BE1005" s="281"/>
      <c r="BF1005" s="281" t="b">
        <f>AND(RMDF!BI1005&gt;=0, RMDF!BI1005&lt;=1-SUM(RMDF!Z1005,RMDF!AG1005,RMDF!AN1005,RMDF!AU1005,RMDF!BB1005), RMDF!BI1005=ROUND(RMDF!BI1005,4))</f>
        <v>1</v>
      </c>
      <c r="BG1005" s="317">
        <f>RMDF!BG1005</f>
        <v>0</v>
      </c>
      <c r="BH1005" s="318" t="str">
        <f>IF(BG1005=0,"",_xlfn.XLOOKUP(BG1005,StatePicklist!$1:$1,StatePicklist!$3:$3,"NA",0))</f>
        <v/>
      </c>
      <c r="BI1005" s="297" t="str">
        <f ca="1">IF(RMDF!BH1005="", "", IF(ISNUMBER(MATCH(RMDF!BH1005, INDIRECT(BH1005), 0)), "OK", "Invalid"))</f>
        <v/>
      </c>
      <c r="BJ1005" s="281"/>
      <c r="BK1005" s="281"/>
      <c r="BL1005" s="281"/>
      <c r="BM1005" s="281" t="b">
        <f>AND(RMDF!BP1005&gt;=0, RMDF!BP1005&lt;=1-SUM(RMDF!Z1005,RMDF!AG1005,RMDF!AN1005,RMDF!AU1005,RMDF!BB1005,RMDF!BI1005), RMDF!BP1005=ROUND(RMDF!BP1005,4))</f>
        <v>1</v>
      </c>
      <c r="BN1005" s="317">
        <f>RMDF!BN1005</f>
        <v>0</v>
      </c>
      <c r="BO1005" s="318" t="str">
        <f>IF(BN1005=0,"",_xlfn.XLOOKUP(BN1005,StatePicklist!$1:$1,StatePicklist!$3:$3,"NA",0))</f>
        <v/>
      </c>
      <c r="BP1005" s="297" t="str">
        <f ca="1">IF(RMDF!BO1005="", "", IF(ISNUMBER(MATCH(RMDF!BO1005, INDIRECT(BO1005), 0)), "OK", "Invalid"))</f>
        <v/>
      </c>
      <c r="BQ1005" s="281"/>
      <c r="BR1005" s="281"/>
      <c r="BS1005" s="281"/>
      <c r="BT1005" s="281" t="b">
        <f>AND(RMDF!BW1005&gt;=0, RMDF!BW1005&lt;=1-SUM(RMDF!Z1005,RMDF!AG1005,RMDF!AN1005,RMDF!AU1005,RMDF!BB1005,RMDF!BI1005,RMDF!BP1005), RMDF!BW1005=ROUND(RMDF!BW1005,4))</f>
        <v>1</v>
      </c>
      <c r="BU1005" s="317">
        <f>RMDF!BU1005</f>
        <v>0</v>
      </c>
      <c r="BV1005" s="318" t="str">
        <f>IF(BU1005=0,"",_xlfn.XLOOKUP(BU1005,StatePicklist!$1:$1,StatePicklist!$3:$3,"NA",0))</f>
        <v/>
      </c>
      <c r="BW1005" s="297" t="str">
        <f ca="1">IF(RMDF!BV1005="", "", IF(ISNUMBER(MATCH(RMDF!BV1005, INDIRECT(BV1005), 0)), "OK", "Invalid"))</f>
        <v/>
      </c>
      <c r="BX1005" s="281"/>
      <c r="BY1005" s="281"/>
      <c r="BZ1005" s="281"/>
      <c r="CA1005" s="281" t="b">
        <f>AND(RMDF!CD1005&gt;=0, RMDF!CD1005&lt;=1-SUM(RMDF!Z1005,RMDF!AG1005,RMDF!AN1005,RMDF!AU1005,RMDF!BB1005,RMDF!BI1005,RMDF!BP1005,RMDF!BW1005), RMDF!CD1005=ROUND(RMDF!CD1005,4))</f>
        <v>1</v>
      </c>
      <c r="CB1005" s="317">
        <f>RMDF!CB1005</f>
        <v>0</v>
      </c>
      <c r="CC1005" s="318" t="str">
        <f>IF(CB1005=0,"",_xlfn.XLOOKUP(CB1005,StatePicklist!$1:$1,StatePicklist!$3:$3,"NA",0))</f>
        <v/>
      </c>
      <c r="CD1005" s="297" t="str">
        <f ca="1">IF(RMDF!CC1005="", "", IF(ISNUMBER(MATCH(RMDF!CC1005, INDIRECT(CC1005), 0)), "OK", "Invalid"))</f>
        <v/>
      </c>
      <c r="CE1005" s="281"/>
      <c r="CF1005" s="281"/>
      <c r="CG1005" s="281"/>
      <c r="CH1005" s="281" t="b">
        <f>AND(RMDF!CK1005&gt;=0, RMDF!CK1005&lt;=1-SUM(RMDF!Z1005,RMDF!AG1005,RMDF!AN1005,RMDF!AU1005,RMDF!BB1005,RMDF!BI1005,RMDF!BP1005,RMDF!BW1005,RMDF!CD1005), RMDF!CK1005=ROUND(RMDF!CK1005,4))</f>
        <v>1</v>
      </c>
      <c r="CI1005" s="317">
        <f>RMDF!CI1005</f>
        <v>0</v>
      </c>
      <c r="CJ1005" s="318" t="str">
        <f>IF(CI1005=0,"",_xlfn.XLOOKUP(CI1005,StatePicklist!$1:$1,StatePicklist!$3:$3,"NA",0))</f>
        <v/>
      </c>
      <c r="CK1005" s="297" t="str">
        <f ca="1">IF(RMDF!CJ1005="", "", IF(ISNUMBER(MATCH(RMDF!CJ1005, INDIRECT(CJ1005), 0)), "OK", "Invalid"))</f>
        <v/>
      </c>
      <c r="CL1005" s="281"/>
      <c r="CM1005" s="281"/>
      <c r="CN1005" s="281"/>
      <c r="CO1005" s="281" t="b">
        <f>AND(RMDF!CR1005&gt;=0, RMDF!CR1005&lt;=1-SUM(RMDF!Z1005,RMDF!AG1005,RMDF!AN1005,RMDF!AU1005,RMDF!BB1005,RMDF!BI1005,RMDF!BP1005,RMDF!BW1005,RMDF!CD1005,RMDF!CK1005), RMDF!CR1005=ROUND(RMDF!CR1005,4))</f>
        <v>1</v>
      </c>
      <c r="CP1005" s="317">
        <f>RMDF!CP1005</f>
        <v>0</v>
      </c>
      <c r="CQ1005" s="318" t="str">
        <f>IF(CP1005=0,"",_xlfn.XLOOKUP(CP1005,StatePicklist!$1:$1,StatePicklist!$3:$3,"NA",0))</f>
        <v/>
      </c>
      <c r="CR1005" s="297" t="str">
        <f ca="1">IF(RMDF!CQ1005="", "", IF(ISNUMBER(MATCH(RMDF!CQ1005, INDIRECT(CQ1005), 0)), "OK", "Invalid"))</f>
        <v/>
      </c>
      <c r="CS1005" s="281"/>
      <c r="CT1005" s="281"/>
      <c r="CU1005" s="281"/>
      <c r="CV1005" s="281" t="b">
        <f>AND(RMDF!CY1005&gt;=0, RMDF!CY1005&lt;=1-SUM(RMDF!Z1005,RMDF!AG1005,RMDF!AN1005,RMDF!AU1005,RMDF!BB1005,RMDF!BI1005,RMDF!BP1005,RMDF!BW1005,RMDF!CD1005,RMDF!CK1005,RMDF!CR1005), RMDF!CY1005=ROUND(RMDF!CY1005,4))</f>
        <v>1</v>
      </c>
      <c r="CW1005" s="317">
        <f>RMDF!CW1005</f>
        <v>0</v>
      </c>
      <c r="CX1005" s="318" t="str">
        <f>IF(CW1005=0,"",_xlfn.XLOOKUP(CW1005,StatePicklist!$1:$1,StatePicklist!$3:$3,"NA",0))</f>
        <v/>
      </c>
      <c r="CY1005" s="297" t="str">
        <f ca="1">IF(RMDF!CX1005="", "", IF(ISNUMBER(MATCH(RMDF!CX1005, INDIRECT(CX1005), 0)), "OK", "Invalid"))</f>
        <v/>
      </c>
      <c r="CZ1005" s="281"/>
      <c r="DA1005" s="281"/>
      <c r="DB1005" s="281"/>
      <c r="DC1005" s="281" t="b">
        <f>AND(RMDF!DF1005&gt;=0, RMDF!DF1005&lt;=1-SUM(RMDF!Z1005,RMDF!AG1005,RMDF!AN1005,RMDF!AU1005,RMDF!BB1005,RMDF!BI1005,RMDF!BP1005,RMDF!BW1005,RMDF!CD1005,RMDF!CK1005,RMDF!CR1005,RMDF!CY1005), RMDF!DF1005=ROUND(RMDF!DF1005,4))</f>
        <v>1</v>
      </c>
      <c r="DD1005" s="317">
        <f>RMDF!DD1005</f>
        <v>0</v>
      </c>
      <c r="DE1005" s="318" t="str">
        <f>IF(DD1005=0,"",_xlfn.XLOOKUP(DD1005,StatePicklist!$1:$1,StatePicklist!$3:$3,"NA",0))</f>
        <v/>
      </c>
      <c r="DF1005" s="297" t="str">
        <f ca="1">IF(RMDF!DE1005="", "", IF(ISNUMBER(MATCH(RMDF!DE1005, INDIRECT(DE1005), 0)), "OK", "Invalid"))</f>
        <v/>
      </c>
      <c r="DG1005" s="281"/>
      <c r="DH1005" s="281"/>
      <c r="DI1005" s="281"/>
      <c r="DJ1005" s="281" t="b">
        <f>AND(RMDF!DM1005&gt;=0, RMDF!DM1005&lt;=1-SUM(RMDF!Z1005,RMDF!AG1005,RMDF!AN1005,RMDF!AU1005,RMDF!BB1005,RMDF!BI1005,RMDF!BP1005,RMDF!BW1005,RMDF!CD1005,RMDF!CK1005,RMDF!CR1005,RMDF!CY1005,RMDF!DF1005), RMDF!DM1005=ROUND(RMDF!DM1005,4))</f>
        <v>1</v>
      </c>
      <c r="DK1005" s="317">
        <f>RMDF!DK1005</f>
        <v>0</v>
      </c>
      <c r="DL1005" s="318" t="str">
        <f>IF(DK1005=0,"",_xlfn.XLOOKUP(DK1005,StatePicklist!$1:$1,StatePicklist!$3:$3,"NA",0))</f>
        <v/>
      </c>
      <c r="DM1005" s="297" t="str">
        <f ca="1">IF(RMDF!DL1005="", "", IF(ISNUMBER(MATCH(RMDF!DL1005, INDIRECT(DL1005), 0)), "OK", "Invalid"))</f>
        <v/>
      </c>
      <c r="DN1005" s="281"/>
      <c r="DO1005" s="281"/>
      <c r="DP1005" s="281"/>
      <c r="DQ1005" s="281" t="b">
        <f>AND(RMDF!DT1005&gt;=0, RMDF!DT1005&lt;=1-SUM(RMDF!Z1005,RMDF!AG1005,RMDF!AN1005,RMDF!AU1005,RMDF!BB1005,RMDF!BI1005,RMDF!BP1005,RMDF!BW1005,RMDF!CD1005,RMDF!CK1005,RMDF!CR1005,RMDF!CY1005,RMDF!DF1005,RMDF!DM1005), RMDF!DT1005=ROUND(RMDF!DT1005,4))</f>
        <v>1</v>
      </c>
      <c r="DR1005" s="317">
        <f>RMDF!DR1005</f>
        <v>0</v>
      </c>
      <c r="DS1005" s="318" t="str">
        <f>IF(DR1005=0,"",_xlfn.XLOOKUP(DR1005,StatePicklist!$1:$1,StatePicklist!$3:$3,"NA",0))</f>
        <v/>
      </c>
      <c r="DT1005" s="297" t="str">
        <f ca="1">IF(RMDF!DS1005="", "", IF(ISNUMBER(MATCH(RMDF!DS1005, INDIRECT(DS1005), 0)), "OK", "Invalid"))</f>
        <v/>
      </c>
      <c r="DU1005" s="281"/>
      <c r="DV1005" s="281"/>
      <c r="DW1005" s="281"/>
      <c r="DX1005" s="281" t="b">
        <f>AND(RMDF!EA1005&gt;=0, RMDF!EA1005&lt;=1-SUM(RMDF!Z1005,RMDF!AG1005,RMDF!AN1005,RMDF!AU1005,RMDF!BB1005,RMDF!BI1005,RMDF!BP1005,RMDF!BW1005,RMDF!CD1005,RMDF!CK1005,RMDF!CR1005,RMDF!CY1005,RMDF!DF1005,RMDF!DM1005,RMDF!DT1005), RMDF!EA1005=ROUND(RMDF!EA1005,4))</f>
        <v>1</v>
      </c>
      <c r="DY1005" s="317">
        <f>RMDF!DY1005</f>
        <v>0</v>
      </c>
      <c r="DZ1005" s="318" t="str">
        <f>IF(DY1005=0,"",_xlfn.XLOOKUP(DY1005,StatePicklist!$1:$1,StatePicklist!$3:$3,"NA",0))</f>
        <v/>
      </c>
      <c r="EA1005" s="297" t="str">
        <f ca="1">IF(RMDF!DZ1005="", "", IF(ISNUMBER(MATCH(RMDF!DZ1005, INDIRECT(DZ1005), 0)), "OK", "Invalid"))</f>
        <v/>
      </c>
      <c r="EB1005" s="281"/>
      <c r="EC1005" s="281"/>
      <c r="ED1005" s="281"/>
      <c r="EE1005" s="281" t="b">
        <f>AND(RMDF!EH1005&gt;=0, RMDF!EH1005&lt;=1-SUM(RMDF!Z1005,RMDF!AG1005,RMDF!AN1005,RMDF!AU1005,RMDF!BB1005,RMDF!BI1005,RMDF!BP1005,RMDF!BW1005,RMDF!CD1005,RMDF!CK1005,RMDF!CR1005,RMDF!CY1005,RMDF!DF1005,RMDF!DM1005,RMDF!DT1005,RMDF!EA1005), RMDF!EH1005=ROUND(RMDF!EH1005,4))</f>
        <v>1</v>
      </c>
      <c r="EF1005" s="317">
        <f>RMDF!EF1005</f>
        <v>0</v>
      </c>
      <c r="EG1005" s="318" t="str">
        <f>IF(EF1005=0,"",_xlfn.XLOOKUP(EF1005,StatePicklist!$1:$1,StatePicklist!$3:$3,"NA",0))</f>
        <v/>
      </c>
      <c r="EH1005" s="297" t="str">
        <f ca="1">IF(RMDF!EG1005="", "", IF(ISNUMBER(MATCH(RMDF!EG1005, INDIRECT(EG1005), 0)), "OK", "Invalid"))</f>
        <v/>
      </c>
      <c r="EI1005" s="281"/>
      <c r="EJ1005" s="281"/>
      <c r="EK1005" s="281"/>
      <c r="EL1005" s="281" t="b">
        <f>AND(RMDF!EO1005&gt;=0, RMDF!EO1005&lt;=1-SUM(RMDF!Z1005,RMDF!AG1005,RMDF!AN1005,RMDF!AU1005,RMDF!BB1005,RMDF!BI1005,RMDF!BP1005,RMDF!BW1005,RMDF!CD1005,RMDF!CK1005,RMDF!CR1005,RMDF!CY1005,RMDF!DF1005,RMDF!DM1005,RMDF!DT1005,RMDF!EA1005,RMDF!EH1005), RMDF!EO1005=ROUND(RMDF!EO1005,4))</f>
        <v>1</v>
      </c>
      <c r="EM1005" s="317">
        <f>RMDF!EM1005</f>
        <v>0</v>
      </c>
      <c r="EN1005" s="318" t="str">
        <f>IF(EM1005=0,"",_xlfn.XLOOKUP(EM1005,StatePicklist!$1:$1,StatePicklist!$3:$3,"NA",0))</f>
        <v/>
      </c>
      <c r="EO1005" s="297" t="str">
        <f ca="1">IF(RMDF!EN1005="", "", IF(ISNUMBER(MATCH(RMDF!EN1005, INDIRECT(EN1005), 0)), "OK", "Invalid"))</f>
        <v/>
      </c>
      <c r="EP1005" s="281"/>
      <c r="EQ1005" s="281"/>
      <c r="ER1005" s="281"/>
      <c r="ES1005" s="281" t="b">
        <f>AND(RMDF!EV1005&gt;=0, RMDF!EV1005&lt;=1-SUM(RMDF!Z1005,RMDF!AG1005,RMDF!AN1005,RMDF!AU1005,RMDF!BB1005,RMDF!BI1005,RMDF!BP1005,RMDF!BW1005,RMDF!CD1005,RMDF!CK1005,RMDF!CR1005,RMDF!CY1005,RMDF!DF1005,RMDF!DM1005,RMDF!DT1005,RMDF!EA1005,RMDF!EH1005,RMDF!EO1005), RMDF!EV1005=ROUND(RMDF!EV1005,4))</f>
        <v>1</v>
      </c>
      <c r="ET1005" s="317">
        <f>RMDF!ET1005</f>
        <v>0</v>
      </c>
      <c r="EU1005" s="318" t="str">
        <f>IF(ET1005=0,"",_xlfn.XLOOKUP(ET1005,StatePicklist!$1:$1,StatePicklist!$3:$3,"NA",0))</f>
        <v/>
      </c>
      <c r="EV1005" s="297" t="str">
        <f ca="1">IF(RMDF!EU1005="", "", IF(ISNUMBER(MATCH(RMDF!EU1005, INDIRECT(EU1005), 0)), "OK", "Invalid"))</f>
        <v/>
      </c>
      <c r="EW1005" s="281"/>
      <c r="EX1005" s="281"/>
      <c r="EY1005" s="281"/>
      <c r="EZ1005" s="281" t="b">
        <f>AND(RMDF!FC1005&gt;=0, RMDF!FC1005&lt;=1-SUM(RMDF!Z1005,RMDF!AG1005,RMDF!AN1005,RMDF!AU1005,RMDF!BB1005,RMDF!BI1005,RMDF!BP1005,RMDF!BW1005,RMDF!CD1005,RMDF!CK1005,RMDF!CR1005,RMDF!CY1005,RMDF!DF1005,RMDF!DM1005,RMDF!DT1005,RMDF!EA1005,RMDF!EH1005,RMDF!EO1005,RMDF!EV1005), RMDF!FC1005=ROUND(RMDF!FC1005,4))</f>
        <v>1</v>
      </c>
      <c r="FA1005" s="317">
        <f>RMDF!FA1005</f>
        <v>0</v>
      </c>
      <c r="FB1005" s="318" t="str">
        <f>IF(FA1005=0,"",_xlfn.XLOOKUP(FA1005,StatePicklist!$1:$1,StatePicklist!$3:$3,"NA",0))</f>
        <v/>
      </c>
      <c r="FC1005" s="297" t="str">
        <f ca="1">IF(RMDF!FB1005="", "", IF(ISNUMBER(MATCH(RMDF!FB1005, INDIRECT(FB1005), 0)), "OK", "Invalid"))</f>
        <v/>
      </c>
    </row>
    <row r="1006" spans="1:159" s="205" customFormat="1" ht="39.9" customHeight="1" x14ac:dyDescent="0.25">
      <c r="A1006" s="206"/>
      <c r="B1006" s="196"/>
      <c r="C1006" s="197"/>
      <c r="D1006" s="198"/>
      <c r="E1006" s="199"/>
      <c r="F1006" s="200"/>
      <c r="G1006" s="201"/>
      <c r="H1006" s="292"/>
      <c r="I1006" s="305">
        <f>RMDF!I1006</f>
        <v>0</v>
      </c>
      <c r="J1006" s="305" t="str">
        <f>IF(I1006=ProductCode!$B$30,"PDReclPost",IF(OR(I1006=ProductCode!$C$30,I1006=ProductCode!$E$30,I1006=ProductCode!$G$30),"PDPreCon",IF(OR(I1006=ProductCode!$D$30,I1006=ProductCode!$F$30),"PDNotReclPost","")))</f>
        <v/>
      </c>
      <c r="K1006" s="305" t="str">
        <f t="shared" si="54"/>
        <v/>
      </c>
      <c r="L1006" s="289"/>
      <c r="M1006" s="305" t="str">
        <f t="shared" si="54"/>
        <v/>
      </c>
      <c r="N1006" s="289" t="b">
        <f>AND(RMDF!N1006&gt;=0, RMDF!N1006&lt;=1-RMDF!L1006, RMDF!N1006=ROUND(RMDF!N1006,4))</f>
        <v>1</v>
      </c>
      <c r="O1006" s="286" t="str">
        <f>IF(P1006="","",IF(I1006="","",IF(LEFT(I1006,13)="Reclaimed pos",RawMaterialCode!$E$569,RawMaterialCode!$E$568)))</f>
        <v>Reclaimed pre-consumer mixed fibers (RM0578)</v>
      </c>
      <c r="P1006" s="295">
        <f t="shared" si="55"/>
        <v>1</v>
      </c>
      <c r="Q1006" s="202"/>
      <c r="R1006" s="203"/>
      <c r="S1006" s="204" t="str">
        <f t="shared" si="56"/>
        <v/>
      </c>
      <c r="T1006" s="281"/>
      <c r="U1006" s="281"/>
      <c r="V1006" s="281"/>
      <c r="W1006" s="281"/>
      <c r="X1006" s="317">
        <f>RMDF!X1006</f>
        <v>0</v>
      </c>
      <c r="Y1006" s="318" t="str">
        <f>IF(X1006=0,"",_xlfn.XLOOKUP(X1006,StatePicklist!$1:$1,StatePicklist!$3:$3,"NA",0))</f>
        <v/>
      </c>
      <c r="Z1006" s="297" t="str">
        <f ca="1">IF(RMDF!Y1006="", "", IF(ISNUMBER(MATCH(RMDF!Y1006, INDIRECT(Y1006), 0)), "OK", "Invalid"))</f>
        <v/>
      </c>
      <c r="AA1006" s="281"/>
      <c r="AB1006" s="281"/>
      <c r="AC1006" s="281"/>
      <c r="AD1006" s="281" t="b">
        <f>AND(RMDF!AG1006&gt;=0, RMDF!AG1006&lt;=1-RMDF!Z1006, RMDF!AG1006=ROUND(RMDF!AG1006,4))</f>
        <v>1</v>
      </c>
      <c r="AE1006" s="317">
        <f>RMDF!AE1006</f>
        <v>0</v>
      </c>
      <c r="AF1006" s="318" t="str">
        <f>IF(AE1006=0,"",_xlfn.XLOOKUP(AE1006,StatePicklist!$1:$1,StatePicklist!$3:$3,"NA",0))</f>
        <v/>
      </c>
      <c r="AG1006" s="297" t="str">
        <f ca="1">IF(RMDF!AF1006="", "", IF(ISNUMBER(MATCH(RMDF!AF1006, INDIRECT(AF1006), 0)), "OK", "Invalid"))</f>
        <v/>
      </c>
      <c r="AH1006" s="281"/>
      <c r="AI1006" s="281"/>
      <c r="AJ1006" s="281"/>
      <c r="AK1006" s="281" t="b">
        <f>AND(RMDF!AN1006&gt;=0, RMDF!AN1006&lt;=1-SUM(RMDF!Z1006,RMDF!AG1006), RMDF!AN1006=ROUND(RMDF!AN1006,4))</f>
        <v>1</v>
      </c>
      <c r="AL1006" s="317">
        <f>RMDF!AL1006</f>
        <v>0</v>
      </c>
      <c r="AM1006" s="318" t="str">
        <f>IF(AL1006=0,"",_xlfn.XLOOKUP(AL1006,StatePicklist!$1:$1,StatePicklist!$3:$3,"NA",0))</f>
        <v/>
      </c>
      <c r="AN1006" s="297" t="str">
        <f ca="1">IF(RMDF!AM1006="", "", IF(ISNUMBER(MATCH(RMDF!AM1006, INDIRECT(AM1006), 0)), "OK", "Invalid"))</f>
        <v/>
      </c>
      <c r="AO1006" s="281"/>
      <c r="AP1006" s="281"/>
      <c r="AQ1006" s="281"/>
      <c r="AR1006" s="281" t="b">
        <f>AND(RMDF!AU1006&gt;=0, RMDF!AU1006&lt;=1-SUM(RMDF!Z1006,RMDF!AG1006,RMDF!AN1006), RMDF!AU1006=ROUND(RMDF!AU1006,4))</f>
        <v>1</v>
      </c>
      <c r="AS1006" s="317">
        <f>RMDF!AS1006</f>
        <v>0</v>
      </c>
      <c r="AT1006" s="318" t="str">
        <f>IF(AS1006=0,"",_xlfn.XLOOKUP(AS1006,StatePicklist!$1:$1,StatePicklist!$3:$3,"NA",0))</f>
        <v/>
      </c>
      <c r="AU1006" s="297" t="str">
        <f ca="1">IF(RMDF!AT1006="", "", IF(ISNUMBER(MATCH(RMDF!AT1006, INDIRECT(AT1006), 0)), "OK", "Invalid"))</f>
        <v/>
      </c>
      <c r="AV1006" s="281"/>
      <c r="AW1006" s="281"/>
      <c r="AX1006" s="281"/>
      <c r="AY1006" s="281" t="b">
        <f>AND(RMDF!BB1006&gt;=0, RMDF!BB1006&lt;=1-SUM(RMDF!Z1006,RMDF!AG1006,RMDF!AN1006,RMDF!AU1006), RMDF!BB1006=ROUND(RMDF!BB1006,4))</f>
        <v>1</v>
      </c>
      <c r="AZ1006" s="317">
        <f>RMDF!AZ1006</f>
        <v>0</v>
      </c>
      <c r="BA1006" s="318" t="str">
        <f>IF(AZ1006=0,"",_xlfn.XLOOKUP(AZ1006,StatePicklist!$1:$1,StatePicklist!$3:$3,"NA",0))</f>
        <v/>
      </c>
      <c r="BB1006" s="297" t="str">
        <f ca="1">IF(RMDF!BA1006="", "", IF(ISNUMBER(MATCH(RMDF!BA1006, INDIRECT(BA1006), 0)), "OK", "Invalid"))</f>
        <v/>
      </c>
      <c r="BC1006" s="281"/>
      <c r="BD1006" s="281"/>
      <c r="BE1006" s="281"/>
      <c r="BF1006" s="281" t="b">
        <f>AND(RMDF!BI1006&gt;=0, RMDF!BI1006&lt;=1-SUM(RMDF!Z1006,RMDF!AG1006,RMDF!AN1006,RMDF!AU1006,RMDF!BB1006), RMDF!BI1006=ROUND(RMDF!BI1006,4))</f>
        <v>1</v>
      </c>
      <c r="BG1006" s="317">
        <f>RMDF!BG1006</f>
        <v>0</v>
      </c>
      <c r="BH1006" s="318" t="str">
        <f>IF(BG1006=0,"",_xlfn.XLOOKUP(BG1006,StatePicklist!$1:$1,StatePicklist!$3:$3,"NA",0))</f>
        <v/>
      </c>
      <c r="BI1006" s="297" t="str">
        <f ca="1">IF(RMDF!BH1006="", "", IF(ISNUMBER(MATCH(RMDF!BH1006, INDIRECT(BH1006), 0)), "OK", "Invalid"))</f>
        <v/>
      </c>
      <c r="BJ1006" s="281"/>
      <c r="BK1006" s="281"/>
      <c r="BL1006" s="281"/>
      <c r="BM1006" s="281" t="b">
        <f>AND(RMDF!BP1006&gt;=0, RMDF!BP1006&lt;=1-SUM(RMDF!Z1006,RMDF!AG1006,RMDF!AN1006,RMDF!AU1006,RMDF!BB1006,RMDF!BI1006), RMDF!BP1006=ROUND(RMDF!BP1006,4))</f>
        <v>1</v>
      </c>
      <c r="BN1006" s="317">
        <f>RMDF!BN1006</f>
        <v>0</v>
      </c>
      <c r="BO1006" s="318" t="str">
        <f>IF(BN1006=0,"",_xlfn.XLOOKUP(BN1006,StatePicklist!$1:$1,StatePicklist!$3:$3,"NA",0))</f>
        <v/>
      </c>
      <c r="BP1006" s="297" t="str">
        <f ca="1">IF(RMDF!BO1006="", "", IF(ISNUMBER(MATCH(RMDF!BO1006, INDIRECT(BO1006), 0)), "OK", "Invalid"))</f>
        <v/>
      </c>
      <c r="BQ1006" s="281"/>
      <c r="BR1006" s="281"/>
      <c r="BS1006" s="281"/>
      <c r="BT1006" s="281" t="b">
        <f>AND(RMDF!BW1006&gt;=0, RMDF!BW1006&lt;=1-SUM(RMDF!Z1006,RMDF!AG1006,RMDF!AN1006,RMDF!AU1006,RMDF!BB1006,RMDF!BI1006,RMDF!BP1006), RMDF!BW1006=ROUND(RMDF!BW1006,4))</f>
        <v>1</v>
      </c>
      <c r="BU1006" s="317">
        <f>RMDF!BU1006</f>
        <v>0</v>
      </c>
      <c r="BV1006" s="318" t="str">
        <f>IF(BU1006=0,"",_xlfn.XLOOKUP(BU1006,StatePicklist!$1:$1,StatePicklist!$3:$3,"NA",0))</f>
        <v/>
      </c>
      <c r="BW1006" s="297" t="str">
        <f ca="1">IF(RMDF!BV1006="", "", IF(ISNUMBER(MATCH(RMDF!BV1006, INDIRECT(BV1006), 0)), "OK", "Invalid"))</f>
        <v/>
      </c>
      <c r="BX1006" s="281"/>
      <c r="BY1006" s="281"/>
      <c r="BZ1006" s="281"/>
      <c r="CA1006" s="281" t="b">
        <f>AND(RMDF!CD1006&gt;=0, RMDF!CD1006&lt;=1-SUM(RMDF!Z1006,RMDF!AG1006,RMDF!AN1006,RMDF!AU1006,RMDF!BB1006,RMDF!BI1006,RMDF!BP1006,RMDF!BW1006), RMDF!CD1006=ROUND(RMDF!CD1006,4))</f>
        <v>1</v>
      </c>
      <c r="CB1006" s="317">
        <f>RMDF!CB1006</f>
        <v>0</v>
      </c>
      <c r="CC1006" s="318" t="str">
        <f>IF(CB1006=0,"",_xlfn.XLOOKUP(CB1006,StatePicklist!$1:$1,StatePicklist!$3:$3,"NA",0))</f>
        <v/>
      </c>
      <c r="CD1006" s="297" t="str">
        <f ca="1">IF(RMDF!CC1006="", "", IF(ISNUMBER(MATCH(RMDF!CC1006, INDIRECT(CC1006), 0)), "OK", "Invalid"))</f>
        <v/>
      </c>
      <c r="CE1006" s="281"/>
      <c r="CF1006" s="281"/>
      <c r="CG1006" s="281"/>
      <c r="CH1006" s="281" t="b">
        <f>AND(RMDF!CK1006&gt;=0, RMDF!CK1006&lt;=1-SUM(RMDF!Z1006,RMDF!AG1006,RMDF!AN1006,RMDF!AU1006,RMDF!BB1006,RMDF!BI1006,RMDF!BP1006,RMDF!BW1006,RMDF!CD1006), RMDF!CK1006=ROUND(RMDF!CK1006,4))</f>
        <v>1</v>
      </c>
      <c r="CI1006" s="317">
        <f>RMDF!CI1006</f>
        <v>0</v>
      </c>
      <c r="CJ1006" s="318" t="str">
        <f>IF(CI1006=0,"",_xlfn.XLOOKUP(CI1006,StatePicklist!$1:$1,StatePicklist!$3:$3,"NA",0))</f>
        <v/>
      </c>
      <c r="CK1006" s="297" t="str">
        <f ca="1">IF(RMDF!CJ1006="", "", IF(ISNUMBER(MATCH(RMDF!CJ1006, INDIRECT(CJ1006), 0)), "OK", "Invalid"))</f>
        <v/>
      </c>
      <c r="CL1006" s="281"/>
      <c r="CM1006" s="281"/>
      <c r="CN1006" s="281"/>
      <c r="CO1006" s="281" t="b">
        <f>AND(RMDF!CR1006&gt;=0, RMDF!CR1006&lt;=1-SUM(RMDF!Z1006,RMDF!AG1006,RMDF!AN1006,RMDF!AU1006,RMDF!BB1006,RMDF!BI1006,RMDF!BP1006,RMDF!BW1006,RMDF!CD1006,RMDF!CK1006), RMDF!CR1006=ROUND(RMDF!CR1006,4))</f>
        <v>1</v>
      </c>
      <c r="CP1006" s="317">
        <f>RMDF!CP1006</f>
        <v>0</v>
      </c>
      <c r="CQ1006" s="318" t="str">
        <f>IF(CP1006=0,"",_xlfn.XLOOKUP(CP1006,StatePicklist!$1:$1,StatePicklist!$3:$3,"NA",0))</f>
        <v/>
      </c>
      <c r="CR1006" s="297" t="str">
        <f ca="1">IF(RMDF!CQ1006="", "", IF(ISNUMBER(MATCH(RMDF!CQ1006, INDIRECT(CQ1006), 0)), "OK", "Invalid"))</f>
        <v/>
      </c>
      <c r="CS1006" s="281"/>
      <c r="CT1006" s="281"/>
      <c r="CU1006" s="281"/>
      <c r="CV1006" s="281" t="b">
        <f>AND(RMDF!CY1006&gt;=0, RMDF!CY1006&lt;=1-SUM(RMDF!Z1006,RMDF!AG1006,RMDF!AN1006,RMDF!AU1006,RMDF!BB1006,RMDF!BI1006,RMDF!BP1006,RMDF!BW1006,RMDF!CD1006,RMDF!CK1006,RMDF!CR1006), RMDF!CY1006=ROUND(RMDF!CY1006,4))</f>
        <v>1</v>
      </c>
      <c r="CW1006" s="317">
        <f>RMDF!CW1006</f>
        <v>0</v>
      </c>
      <c r="CX1006" s="318" t="str">
        <f>IF(CW1006=0,"",_xlfn.XLOOKUP(CW1006,StatePicklist!$1:$1,StatePicklist!$3:$3,"NA",0))</f>
        <v/>
      </c>
      <c r="CY1006" s="297" t="str">
        <f ca="1">IF(RMDF!CX1006="", "", IF(ISNUMBER(MATCH(RMDF!CX1006, INDIRECT(CX1006), 0)), "OK", "Invalid"))</f>
        <v/>
      </c>
      <c r="CZ1006" s="281"/>
      <c r="DA1006" s="281"/>
      <c r="DB1006" s="281"/>
      <c r="DC1006" s="281" t="b">
        <f>AND(RMDF!DF1006&gt;=0, RMDF!DF1006&lt;=1-SUM(RMDF!Z1006,RMDF!AG1006,RMDF!AN1006,RMDF!AU1006,RMDF!BB1006,RMDF!BI1006,RMDF!BP1006,RMDF!BW1006,RMDF!CD1006,RMDF!CK1006,RMDF!CR1006,RMDF!CY1006), RMDF!DF1006=ROUND(RMDF!DF1006,4))</f>
        <v>1</v>
      </c>
      <c r="DD1006" s="317">
        <f>RMDF!DD1006</f>
        <v>0</v>
      </c>
      <c r="DE1006" s="318" t="str">
        <f>IF(DD1006=0,"",_xlfn.XLOOKUP(DD1006,StatePicklist!$1:$1,StatePicklist!$3:$3,"NA",0))</f>
        <v/>
      </c>
      <c r="DF1006" s="297" t="str">
        <f ca="1">IF(RMDF!DE1006="", "", IF(ISNUMBER(MATCH(RMDF!DE1006, INDIRECT(DE1006), 0)), "OK", "Invalid"))</f>
        <v/>
      </c>
      <c r="DG1006" s="281"/>
      <c r="DH1006" s="281"/>
      <c r="DI1006" s="281"/>
      <c r="DJ1006" s="281" t="b">
        <f>AND(RMDF!DM1006&gt;=0, RMDF!DM1006&lt;=1-SUM(RMDF!Z1006,RMDF!AG1006,RMDF!AN1006,RMDF!AU1006,RMDF!BB1006,RMDF!BI1006,RMDF!BP1006,RMDF!BW1006,RMDF!CD1006,RMDF!CK1006,RMDF!CR1006,RMDF!CY1006,RMDF!DF1006), RMDF!DM1006=ROUND(RMDF!DM1006,4))</f>
        <v>1</v>
      </c>
      <c r="DK1006" s="317">
        <f>RMDF!DK1006</f>
        <v>0</v>
      </c>
      <c r="DL1006" s="318" t="str">
        <f>IF(DK1006=0,"",_xlfn.XLOOKUP(DK1006,StatePicklist!$1:$1,StatePicklist!$3:$3,"NA",0))</f>
        <v/>
      </c>
      <c r="DM1006" s="297" t="str">
        <f ca="1">IF(RMDF!DL1006="", "", IF(ISNUMBER(MATCH(RMDF!DL1006, INDIRECT(DL1006), 0)), "OK", "Invalid"))</f>
        <v/>
      </c>
      <c r="DN1006" s="281"/>
      <c r="DO1006" s="281"/>
      <c r="DP1006" s="281"/>
      <c r="DQ1006" s="281" t="b">
        <f>AND(RMDF!DT1006&gt;=0, RMDF!DT1006&lt;=1-SUM(RMDF!Z1006,RMDF!AG1006,RMDF!AN1006,RMDF!AU1006,RMDF!BB1006,RMDF!BI1006,RMDF!BP1006,RMDF!BW1006,RMDF!CD1006,RMDF!CK1006,RMDF!CR1006,RMDF!CY1006,RMDF!DF1006,RMDF!DM1006), RMDF!DT1006=ROUND(RMDF!DT1006,4))</f>
        <v>1</v>
      </c>
      <c r="DR1006" s="317">
        <f>RMDF!DR1006</f>
        <v>0</v>
      </c>
      <c r="DS1006" s="318" t="str">
        <f>IF(DR1006=0,"",_xlfn.XLOOKUP(DR1006,StatePicklist!$1:$1,StatePicklist!$3:$3,"NA",0))</f>
        <v/>
      </c>
      <c r="DT1006" s="297" t="str">
        <f ca="1">IF(RMDF!DS1006="", "", IF(ISNUMBER(MATCH(RMDF!DS1006, INDIRECT(DS1006), 0)), "OK", "Invalid"))</f>
        <v/>
      </c>
      <c r="DU1006" s="281"/>
      <c r="DV1006" s="281"/>
      <c r="DW1006" s="281"/>
      <c r="DX1006" s="281" t="b">
        <f>AND(RMDF!EA1006&gt;=0, RMDF!EA1006&lt;=1-SUM(RMDF!Z1006,RMDF!AG1006,RMDF!AN1006,RMDF!AU1006,RMDF!BB1006,RMDF!BI1006,RMDF!BP1006,RMDF!BW1006,RMDF!CD1006,RMDF!CK1006,RMDF!CR1006,RMDF!CY1006,RMDF!DF1006,RMDF!DM1006,RMDF!DT1006), RMDF!EA1006=ROUND(RMDF!EA1006,4))</f>
        <v>1</v>
      </c>
      <c r="DY1006" s="317">
        <f>RMDF!DY1006</f>
        <v>0</v>
      </c>
      <c r="DZ1006" s="318" t="str">
        <f>IF(DY1006=0,"",_xlfn.XLOOKUP(DY1006,StatePicklist!$1:$1,StatePicklist!$3:$3,"NA",0))</f>
        <v/>
      </c>
      <c r="EA1006" s="297" t="str">
        <f ca="1">IF(RMDF!DZ1006="", "", IF(ISNUMBER(MATCH(RMDF!DZ1006, INDIRECT(DZ1006), 0)), "OK", "Invalid"))</f>
        <v/>
      </c>
      <c r="EB1006" s="281"/>
      <c r="EC1006" s="281"/>
      <c r="ED1006" s="281"/>
      <c r="EE1006" s="281" t="b">
        <f>AND(RMDF!EH1006&gt;=0, RMDF!EH1006&lt;=1-SUM(RMDF!Z1006,RMDF!AG1006,RMDF!AN1006,RMDF!AU1006,RMDF!BB1006,RMDF!BI1006,RMDF!BP1006,RMDF!BW1006,RMDF!CD1006,RMDF!CK1006,RMDF!CR1006,RMDF!CY1006,RMDF!DF1006,RMDF!DM1006,RMDF!DT1006,RMDF!EA1006), RMDF!EH1006=ROUND(RMDF!EH1006,4))</f>
        <v>1</v>
      </c>
      <c r="EF1006" s="317">
        <f>RMDF!EF1006</f>
        <v>0</v>
      </c>
      <c r="EG1006" s="318" t="str">
        <f>IF(EF1006=0,"",_xlfn.XLOOKUP(EF1006,StatePicklist!$1:$1,StatePicklist!$3:$3,"NA",0))</f>
        <v/>
      </c>
      <c r="EH1006" s="297" t="str">
        <f ca="1">IF(RMDF!EG1006="", "", IF(ISNUMBER(MATCH(RMDF!EG1006, INDIRECT(EG1006), 0)), "OK", "Invalid"))</f>
        <v/>
      </c>
      <c r="EI1006" s="281"/>
      <c r="EJ1006" s="281"/>
      <c r="EK1006" s="281"/>
      <c r="EL1006" s="281" t="b">
        <f>AND(RMDF!EO1006&gt;=0, RMDF!EO1006&lt;=1-SUM(RMDF!Z1006,RMDF!AG1006,RMDF!AN1006,RMDF!AU1006,RMDF!BB1006,RMDF!BI1006,RMDF!BP1006,RMDF!BW1006,RMDF!CD1006,RMDF!CK1006,RMDF!CR1006,RMDF!CY1006,RMDF!DF1006,RMDF!DM1006,RMDF!DT1006,RMDF!EA1006,RMDF!EH1006), RMDF!EO1006=ROUND(RMDF!EO1006,4))</f>
        <v>1</v>
      </c>
      <c r="EM1006" s="317">
        <f>RMDF!EM1006</f>
        <v>0</v>
      </c>
      <c r="EN1006" s="318" t="str">
        <f>IF(EM1006=0,"",_xlfn.XLOOKUP(EM1006,StatePicklist!$1:$1,StatePicklist!$3:$3,"NA",0))</f>
        <v/>
      </c>
      <c r="EO1006" s="297" t="str">
        <f ca="1">IF(RMDF!EN1006="", "", IF(ISNUMBER(MATCH(RMDF!EN1006, INDIRECT(EN1006), 0)), "OK", "Invalid"))</f>
        <v/>
      </c>
      <c r="EP1006" s="281"/>
      <c r="EQ1006" s="281"/>
      <c r="ER1006" s="281"/>
      <c r="ES1006" s="281" t="b">
        <f>AND(RMDF!EV1006&gt;=0, RMDF!EV1006&lt;=1-SUM(RMDF!Z1006,RMDF!AG1006,RMDF!AN1006,RMDF!AU1006,RMDF!BB1006,RMDF!BI1006,RMDF!BP1006,RMDF!BW1006,RMDF!CD1006,RMDF!CK1006,RMDF!CR1006,RMDF!CY1006,RMDF!DF1006,RMDF!DM1006,RMDF!DT1006,RMDF!EA1006,RMDF!EH1006,RMDF!EO1006), RMDF!EV1006=ROUND(RMDF!EV1006,4))</f>
        <v>1</v>
      </c>
      <c r="ET1006" s="317">
        <f>RMDF!ET1006</f>
        <v>0</v>
      </c>
      <c r="EU1006" s="318" t="str">
        <f>IF(ET1006=0,"",_xlfn.XLOOKUP(ET1006,StatePicklist!$1:$1,StatePicklist!$3:$3,"NA",0))</f>
        <v/>
      </c>
      <c r="EV1006" s="297" t="str">
        <f ca="1">IF(RMDF!EU1006="", "", IF(ISNUMBER(MATCH(RMDF!EU1006, INDIRECT(EU1006), 0)), "OK", "Invalid"))</f>
        <v/>
      </c>
      <c r="EW1006" s="281"/>
      <c r="EX1006" s="281"/>
      <c r="EY1006" s="281"/>
      <c r="EZ1006" s="281" t="b">
        <f>AND(RMDF!FC1006&gt;=0, RMDF!FC1006&lt;=1-SUM(RMDF!Z1006,RMDF!AG1006,RMDF!AN1006,RMDF!AU1006,RMDF!BB1006,RMDF!BI1006,RMDF!BP1006,RMDF!BW1006,RMDF!CD1006,RMDF!CK1006,RMDF!CR1006,RMDF!CY1006,RMDF!DF1006,RMDF!DM1006,RMDF!DT1006,RMDF!EA1006,RMDF!EH1006,RMDF!EO1006,RMDF!EV1006), RMDF!FC1006=ROUND(RMDF!FC1006,4))</f>
        <v>1</v>
      </c>
      <c r="FA1006" s="317">
        <f>RMDF!FA1006</f>
        <v>0</v>
      </c>
      <c r="FB1006" s="318" t="str">
        <f>IF(FA1006=0,"",_xlfn.XLOOKUP(FA1006,StatePicklist!$1:$1,StatePicklist!$3:$3,"NA",0))</f>
        <v/>
      </c>
      <c r="FC1006" s="297" t="str">
        <f ca="1">IF(RMDF!FB1006="", "", IF(ISNUMBER(MATCH(RMDF!FB1006, INDIRECT(FB1006), 0)), "OK", "Invalid"))</f>
        <v/>
      </c>
    </row>
    <row r="1007" spans="1:159" s="205" customFormat="1" ht="39.9" customHeight="1" x14ac:dyDescent="0.25">
      <c r="A1007" s="206"/>
      <c r="B1007" s="196"/>
      <c r="C1007" s="197"/>
      <c r="D1007" s="198"/>
      <c r="E1007" s="199"/>
      <c r="F1007" s="200"/>
      <c r="G1007" s="201"/>
      <c r="H1007" s="292"/>
      <c r="I1007" s="305">
        <f>RMDF!I1007</f>
        <v>0</v>
      </c>
      <c r="J1007" s="305" t="str">
        <f>IF(I1007=ProductCode!$B$30,"PDReclPost",IF(OR(I1007=ProductCode!$C$30,I1007=ProductCode!$E$30,I1007=ProductCode!$G$30),"PDPreCon",IF(OR(I1007=ProductCode!$D$30,I1007=ProductCode!$F$30),"PDNotReclPost","")))</f>
        <v/>
      </c>
      <c r="K1007" s="305" t="str">
        <f t="shared" si="54"/>
        <v/>
      </c>
      <c r="L1007" s="289"/>
      <c r="M1007" s="305" t="str">
        <f t="shared" si="54"/>
        <v/>
      </c>
      <c r="N1007" s="289" t="b">
        <f>AND(RMDF!N1007&gt;=0, RMDF!N1007&lt;=1-RMDF!L1007, RMDF!N1007=ROUND(RMDF!N1007,4))</f>
        <v>1</v>
      </c>
      <c r="O1007" s="286" t="str">
        <f>IF(P1007="","",IF(I1007="","",IF(LEFT(I1007,13)="Reclaimed pos",RawMaterialCode!$E$569,RawMaterialCode!$E$568)))</f>
        <v>Reclaimed pre-consumer mixed fibers (RM0578)</v>
      </c>
      <c r="P1007" s="295">
        <f t="shared" si="55"/>
        <v>1</v>
      </c>
      <c r="Q1007" s="202"/>
      <c r="R1007" s="203"/>
      <c r="S1007" s="204" t="str">
        <f t="shared" si="56"/>
        <v/>
      </c>
      <c r="T1007" s="281"/>
      <c r="U1007" s="281"/>
      <c r="V1007" s="281"/>
      <c r="W1007" s="281"/>
      <c r="X1007" s="317">
        <f>RMDF!X1007</f>
        <v>0</v>
      </c>
      <c r="Y1007" s="318" t="str">
        <f>IF(X1007=0,"",_xlfn.XLOOKUP(X1007,StatePicklist!$1:$1,StatePicklist!$3:$3,"NA",0))</f>
        <v/>
      </c>
      <c r="Z1007" s="297" t="str">
        <f ca="1">IF(RMDF!Y1007="", "", IF(ISNUMBER(MATCH(RMDF!Y1007, INDIRECT(Y1007), 0)), "OK", "Invalid"))</f>
        <v/>
      </c>
      <c r="AA1007" s="281"/>
      <c r="AB1007" s="281"/>
      <c r="AC1007" s="281"/>
      <c r="AD1007" s="281" t="b">
        <f>AND(RMDF!AG1007&gt;=0, RMDF!AG1007&lt;=1-RMDF!Z1007, RMDF!AG1007=ROUND(RMDF!AG1007,4))</f>
        <v>1</v>
      </c>
      <c r="AE1007" s="317">
        <f>RMDF!AE1007</f>
        <v>0</v>
      </c>
      <c r="AF1007" s="318" t="str">
        <f>IF(AE1007=0,"",_xlfn.XLOOKUP(AE1007,StatePicklist!$1:$1,StatePicklist!$3:$3,"NA",0))</f>
        <v/>
      </c>
      <c r="AG1007" s="297" t="str">
        <f ca="1">IF(RMDF!AF1007="", "", IF(ISNUMBER(MATCH(RMDF!AF1007, INDIRECT(AF1007), 0)), "OK", "Invalid"))</f>
        <v/>
      </c>
      <c r="AH1007" s="281"/>
      <c r="AI1007" s="281"/>
      <c r="AJ1007" s="281"/>
      <c r="AK1007" s="281" t="b">
        <f>AND(RMDF!AN1007&gt;=0, RMDF!AN1007&lt;=1-SUM(RMDF!Z1007,RMDF!AG1007), RMDF!AN1007=ROUND(RMDF!AN1007,4))</f>
        <v>1</v>
      </c>
      <c r="AL1007" s="317">
        <f>RMDF!AL1007</f>
        <v>0</v>
      </c>
      <c r="AM1007" s="318" t="str">
        <f>IF(AL1007=0,"",_xlfn.XLOOKUP(AL1007,StatePicklist!$1:$1,StatePicklist!$3:$3,"NA",0))</f>
        <v/>
      </c>
      <c r="AN1007" s="297" t="str">
        <f ca="1">IF(RMDF!AM1007="", "", IF(ISNUMBER(MATCH(RMDF!AM1007, INDIRECT(AM1007), 0)), "OK", "Invalid"))</f>
        <v/>
      </c>
      <c r="AO1007" s="281"/>
      <c r="AP1007" s="281"/>
      <c r="AQ1007" s="281"/>
      <c r="AR1007" s="281" t="b">
        <f>AND(RMDF!AU1007&gt;=0, RMDF!AU1007&lt;=1-SUM(RMDF!Z1007,RMDF!AG1007,RMDF!AN1007), RMDF!AU1007=ROUND(RMDF!AU1007,4))</f>
        <v>1</v>
      </c>
      <c r="AS1007" s="317">
        <f>RMDF!AS1007</f>
        <v>0</v>
      </c>
      <c r="AT1007" s="318" t="str">
        <f>IF(AS1007=0,"",_xlfn.XLOOKUP(AS1007,StatePicklist!$1:$1,StatePicklist!$3:$3,"NA",0))</f>
        <v/>
      </c>
      <c r="AU1007" s="297" t="str">
        <f ca="1">IF(RMDF!AT1007="", "", IF(ISNUMBER(MATCH(RMDF!AT1007, INDIRECT(AT1007), 0)), "OK", "Invalid"))</f>
        <v/>
      </c>
      <c r="AV1007" s="281"/>
      <c r="AW1007" s="281"/>
      <c r="AX1007" s="281"/>
      <c r="AY1007" s="281" t="b">
        <f>AND(RMDF!BB1007&gt;=0, RMDF!BB1007&lt;=1-SUM(RMDF!Z1007,RMDF!AG1007,RMDF!AN1007,RMDF!AU1007), RMDF!BB1007=ROUND(RMDF!BB1007,4))</f>
        <v>1</v>
      </c>
      <c r="AZ1007" s="317">
        <f>RMDF!AZ1007</f>
        <v>0</v>
      </c>
      <c r="BA1007" s="318" t="str">
        <f>IF(AZ1007=0,"",_xlfn.XLOOKUP(AZ1007,StatePicklist!$1:$1,StatePicklist!$3:$3,"NA",0))</f>
        <v/>
      </c>
      <c r="BB1007" s="297" t="str">
        <f ca="1">IF(RMDF!BA1007="", "", IF(ISNUMBER(MATCH(RMDF!BA1007, INDIRECT(BA1007), 0)), "OK", "Invalid"))</f>
        <v/>
      </c>
      <c r="BC1007" s="281"/>
      <c r="BD1007" s="281"/>
      <c r="BE1007" s="281"/>
      <c r="BF1007" s="281" t="b">
        <f>AND(RMDF!BI1007&gt;=0, RMDF!BI1007&lt;=1-SUM(RMDF!Z1007,RMDF!AG1007,RMDF!AN1007,RMDF!AU1007,RMDF!BB1007), RMDF!BI1007=ROUND(RMDF!BI1007,4))</f>
        <v>1</v>
      </c>
      <c r="BG1007" s="317">
        <f>RMDF!BG1007</f>
        <v>0</v>
      </c>
      <c r="BH1007" s="318" t="str">
        <f>IF(BG1007=0,"",_xlfn.XLOOKUP(BG1007,StatePicklist!$1:$1,StatePicklist!$3:$3,"NA",0))</f>
        <v/>
      </c>
      <c r="BI1007" s="297" t="str">
        <f ca="1">IF(RMDF!BH1007="", "", IF(ISNUMBER(MATCH(RMDF!BH1007, INDIRECT(BH1007), 0)), "OK", "Invalid"))</f>
        <v/>
      </c>
      <c r="BJ1007" s="281"/>
      <c r="BK1007" s="281"/>
      <c r="BL1007" s="281"/>
      <c r="BM1007" s="281" t="b">
        <f>AND(RMDF!BP1007&gt;=0, RMDF!BP1007&lt;=1-SUM(RMDF!Z1007,RMDF!AG1007,RMDF!AN1007,RMDF!AU1007,RMDF!BB1007,RMDF!BI1007), RMDF!BP1007=ROUND(RMDF!BP1007,4))</f>
        <v>1</v>
      </c>
      <c r="BN1007" s="317">
        <f>RMDF!BN1007</f>
        <v>0</v>
      </c>
      <c r="BO1007" s="318" t="str">
        <f>IF(BN1007=0,"",_xlfn.XLOOKUP(BN1007,StatePicklist!$1:$1,StatePicklist!$3:$3,"NA",0))</f>
        <v/>
      </c>
      <c r="BP1007" s="297" t="str">
        <f ca="1">IF(RMDF!BO1007="", "", IF(ISNUMBER(MATCH(RMDF!BO1007, INDIRECT(BO1007), 0)), "OK", "Invalid"))</f>
        <v/>
      </c>
      <c r="BQ1007" s="281"/>
      <c r="BR1007" s="281"/>
      <c r="BS1007" s="281"/>
      <c r="BT1007" s="281" t="b">
        <f>AND(RMDF!BW1007&gt;=0, RMDF!BW1007&lt;=1-SUM(RMDF!Z1007,RMDF!AG1007,RMDF!AN1007,RMDF!AU1007,RMDF!BB1007,RMDF!BI1007,RMDF!BP1007), RMDF!BW1007=ROUND(RMDF!BW1007,4))</f>
        <v>1</v>
      </c>
      <c r="BU1007" s="317">
        <f>RMDF!BU1007</f>
        <v>0</v>
      </c>
      <c r="BV1007" s="318" t="str">
        <f>IF(BU1007=0,"",_xlfn.XLOOKUP(BU1007,StatePicklist!$1:$1,StatePicklist!$3:$3,"NA",0))</f>
        <v/>
      </c>
      <c r="BW1007" s="297" t="str">
        <f ca="1">IF(RMDF!BV1007="", "", IF(ISNUMBER(MATCH(RMDF!BV1007, INDIRECT(BV1007), 0)), "OK", "Invalid"))</f>
        <v/>
      </c>
      <c r="BX1007" s="281"/>
      <c r="BY1007" s="281"/>
      <c r="BZ1007" s="281"/>
      <c r="CA1007" s="281" t="b">
        <f>AND(RMDF!CD1007&gt;=0, RMDF!CD1007&lt;=1-SUM(RMDF!Z1007,RMDF!AG1007,RMDF!AN1007,RMDF!AU1007,RMDF!BB1007,RMDF!BI1007,RMDF!BP1007,RMDF!BW1007), RMDF!CD1007=ROUND(RMDF!CD1007,4))</f>
        <v>1</v>
      </c>
      <c r="CB1007" s="317">
        <f>RMDF!CB1007</f>
        <v>0</v>
      </c>
      <c r="CC1007" s="318" t="str">
        <f>IF(CB1007=0,"",_xlfn.XLOOKUP(CB1007,StatePicklist!$1:$1,StatePicklist!$3:$3,"NA",0))</f>
        <v/>
      </c>
      <c r="CD1007" s="297" t="str">
        <f ca="1">IF(RMDF!CC1007="", "", IF(ISNUMBER(MATCH(RMDF!CC1007, INDIRECT(CC1007), 0)), "OK", "Invalid"))</f>
        <v/>
      </c>
      <c r="CE1007" s="281"/>
      <c r="CF1007" s="281"/>
      <c r="CG1007" s="281"/>
      <c r="CH1007" s="281" t="b">
        <f>AND(RMDF!CK1007&gt;=0, RMDF!CK1007&lt;=1-SUM(RMDF!Z1007,RMDF!AG1007,RMDF!AN1007,RMDF!AU1007,RMDF!BB1007,RMDF!BI1007,RMDF!BP1007,RMDF!BW1007,RMDF!CD1007), RMDF!CK1007=ROUND(RMDF!CK1007,4))</f>
        <v>1</v>
      </c>
      <c r="CI1007" s="317">
        <f>RMDF!CI1007</f>
        <v>0</v>
      </c>
      <c r="CJ1007" s="318" t="str">
        <f>IF(CI1007=0,"",_xlfn.XLOOKUP(CI1007,StatePicklist!$1:$1,StatePicklist!$3:$3,"NA",0))</f>
        <v/>
      </c>
      <c r="CK1007" s="297" t="str">
        <f ca="1">IF(RMDF!CJ1007="", "", IF(ISNUMBER(MATCH(RMDF!CJ1007, INDIRECT(CJ1007), 0)), "OK", "Invalid"))</f>
        <v/>
      </c>
      <c r="CL1007" s="281"/>
      <c r="CM1007" s="281"/>
      <c r="CN1007" s="281"/>
      <c r="CO1007" s="281" t="b">
        <f>AND(RMDF!CR1007&gt;=0, RMDF!CR1007&lt;=1-SUM(RMDF!Z1007,RMDF!AG1007,RMDF!AN1007,RMDF!AU1007,RMDF!BB1007,RMDF!BI1007,RMDF!BP1007,RMDF!BW1007,RMDF!CD1007,RMDF!CK1007), RMDF!CR1007=ROUND(RMDF!CR1007,4))</f>
        <v>1</v>
      </c>
      <c r="CP1007" s="317">
        <f>RMDF!CP1007</f>
        <v>0</v>
      </c>
      <c r="CQ1007" s="318" t="str">
        <f>IF(CP1007=0,"",_xlfn.XLOOKUP(CP1007,StatePicklist!$1:$1,StatePicklist!$3:$3,"NA",0))</f>
        <v/>
      </c>
      <c r="CR1007" s="297" t="str">
        <f ca="1">IF(RMDF!CQ1007="", "", IF(ISNUMBER(MATCH(RMDF!CQ1007, INDIRECT(CQ1007), 0)), "OK", "Invalid"))</f>
        <v/>
      </c>
      <c r="CS1007" s="281"/>
      <c r="CT1007" s="281"/>
      <c r="CU1007" s="281"/>
      <c r="CV1007" s="281" t="b">
        <f>AND(RMDF!CY1007&gt;=0, RMDF!CY1007&lt;=1-SUM(RMDF!Z1007,RMDF!AG1007,RMDF!AN1007,RMDF!AU1007,RMDF!BB1007,RMDF!BI1007,RMDF!BP1007,RMDF!BW1007,RMDF!CD1007,RMDF!CK1007,RMDF!CR1007), RMDF!CY1007=ROUND(RMDF!CY1007,4))</f>
        <v>1</v>
      </c>
      <c r="CW1007" s="317">
        <f>RMDF!CW1007</f>
        <v>0</v>
      </c>
      <c r="CX1007" s="318" t="str">
        <f>IF(CW1007=0,"",_xlfn.XLOOKUP(CW1007,StatePicklist!$1:$1,StatePicklist!$3:$3,"NA",0))</f>
        <v/>
      </c>
      <c r="CY1007" s="297" t="str">
        <f ca="1">IF(RMDF!CX1007="", "", IF(ISNUMBER(MATCH(RMDF!CX1007, INDIRECT(CX1007), 0)), "OK", "Invalid"))</f>
        <v/>
      </c>
      <c r="CZ1007" s="281"/>
      <c r="DA1007" s="281"/>
      <c r="DB1007" s="281"/>
      <c r="DC1007" s="281" t="b">
        <f>AND(RMDF!DF1007&gt;=0, RMDF!DF1007&lt;=1-SUM(RMDF!Z1007,RMDF!AG1007,RMDF!AN1007,RMDF!AU1007,RMDF!BB1007,RMDF!BI1007,RMDF!BP1007,RMDF!BW1007,RMDF!CD1007,RMDF!CK1007,RMDF!CR1007,RMDF!CY1007), RMDF!DF1007=ROUND(RMDF!DF1007,4))</f>
        <v>1</v>
      </c>
      <c r="DD1007" s="317">
        <f>RMDF!DD1007</f>
        <v>0</v>
      </c>
      <c r="DE1007" s="318" t="str">
        <f>IF(DD1007=0,"",_xlfn.XLOOKUP(DD1007,StatePicklist!$1:$1,StatePicklist!$3:$3,"NA",0))</f>
        <v/>
      </c>
      <c r="DF1007" s="297" t="str">
        <f ca="1">IF(RMDF!DE1007="", "", IF(ISNUMBER(MATCH(RMDF!DE1007, INDIRECT(DE1007), 0)), "OK", "Invalid"))</f>
        <v/>
      </c>
      <c r="DG1007" s="281"/>
      <c r="DH1007" s="281"/>
      <c r="DI1007" s="281"/>
      <c r="DJ1007" s="281" t="b">
        <f>AND(RMDF!DM1007&gt;=0, RMDF!DM1007&lt;=1-SUM(RMDF!Z1007,RMDF!AG1007,RMDF!AN1007,RMDF!AU1007,RMDF!BB1007,RMDF!BI1007,RMDF!BP1007,RMDF!BW1007,RMDF!CD1007,RMDF!CK1007,RMDF!CR1007,RMDF!CY1007,RMDF!DF1007), RMDF!DM1007=ROUND(RMDF!DM1007,4))</f>
        <v>1</v>
      </c>
      <c r="DK1007" s="317">
        <f>RMDF!DK1007</f>
        <v>0</v>
      </c>
      <c r="DL1007" s="318" t="str">
        <f>IF(DK1007=0,"",_xlfn.XLOOKUP(DK1007,StatePicklist!$1:$1,StatePicklist!$3:$3,"NA",0))</f>
        <v/>
      </c>
      <c r="DM1007" s="297" t="str">
        <f ca="1">IF(RMDF!DL1007="", "", IF(ISNUMBER(MATCH(RMDF!DL1007, INDIRECT(DL1007), 0)), "OK", "Invalid"))</f>
        <v/>
      </c>
      <c r="DN1007" s="281"/>
      <c r="DO1007" s="281"/>
      <c r="DP1007" s="281"/>
      <c r="DQ1007" s="281" t="b">
        <f>AND(RMDF!DT1007&gt;=0, RMDF!DT1007&lt;=1-SUM(RMDF!Z1007,RMDF!AG1007,RMDF!AN1007,RMDF!AU1007,RMDF!BB1007,RMDF!BI1007,RMDF!BP1007,RMDF!BW1007,RMDF!CD1007,RMDF!CK1007,RMDF!CR1007,RMDF!CY1007,RMDF!DF1007,RMDF!DM1007), RMDF!DT1007=ROUND(RMDF!DT1007,4))</f>
        <v>1</v>
      </c>
      <c r="DR1007" s="317">
        <f>RMDF!DR1007</f>
        <v>0</v>
      </c>
      <c r="DS1007" s="318" t="str">
        <f>IF(DR1007=0,"",_xlfn.XLOOKUP(DR1007,StatePicklist!$1:$1,StatePicklist!$3:$3,"NA",0))</f>
        <v/>
      </c>
      <c r="DT1007" s="297" t="str">
        <f ca="1">IF(RMDF!DS1007="", "", IF(ISNUMBER(MATCH(RMDF!DS1007, INDIRECT(DS1007), 0)), "OK", "Invalid"))</f>
        <v/>
      </c>
      <c r="DU1007" s="281"/>
      <c r="DV1007" s="281"/>
      <c r="DW1007" s="281"/>
      <c r="DX1007" s="281" t="b">
        <f>AND(RMDF!EA1007&gt;=0, RMDF!EA1007&lt;=1-SUM(RMDF!Z1007,RMDF!AG1007,RMDF!AN1007,RMDF!AU1007,RMDF!BB1007,RMDF!BI1007,RMDF!BP1007,RMDF!BW1007,RMDF!CD1007,RMDF!CK1007,RMDF!CR1007,RMDF!CY1007,RMDF!DF1007,RMDF!DM1007,RMDF!DT1007), RMDF!EA1007=ROUND(RMDF!EA1007,4))</f>
        <v>1</v>
      </c>
      <c r="DY1007" s="317">
        <f>RMDF!DY1007</f>
        <v>0</v>
      </c>
      <c r="DZ1007" s="318" t="str">
        <f>IF(DY1007=0,"",_xlfn.XLOOKUP(DY1007,StatePicklist!$1:$1,StatePicklist!$3:$3,"NA",0))</f>
        <v/>
      </c>
      <c r="EA1007" s="297" t="str">
        <f ca="1">IF(RMDF!DZ1007="", "", IF(ISNUMBER(MATCH(RMDF!DZ1007, INDIRECT(DZ1007), 0)), "OK", "Invalid"))</f>
        <v/>
      </c>
      <c r="EB1007" s="281"/>
      <c r="EC1007" s="281"/>
      <c r="ED1007" s="281"/>
      <c r="EE1007" s="281" t="b">
        <f>AND(RMDF!EH1007&gt;=0, RMDF!EH1007&lt;=1-SUM(RMDF!Z1007,RMDF!AG1007,RMDF!AN1007,RMDF!AU1007,RMDF!BB1007,RMDF!BI1007,RMDF!BP1007,RMDF!BW1007,RMDF!CD1007,RMDF!CK1007,RMDF!CR1007,RMDF!CY1007,RMDF!DF1007,RMDF!DM1007,RMDF!DT1007,RMDF!EA1007), RMDF!EH1007=ROUND(RMDF!EH1007,4))</f>
        <v>1</v>
      </c>
      <c r="EF1007" s="317">
        <f>RMDF!EF1007</f>
        <v>0</v>
      </c>
      <c r="EG1007" s="318" t="str">
        <f>IF(EF1007=0,"",_xlfn.XLOOKUP(EF1007,StatePicklist!$1:$1,StatePicklist!$3:$3,"NA",0))</f>
        <v/>
      </c>
      <c r="EH1007" s="297" t="str">
        <f ca="1">IF(RMDF!EG1007="", "", IF(ISNUMBER(MATCH(RMDF!EG1007, INDIRECT(EG1007), 0)), "OK", "Invalid"))</f>
        <v/>
      </c>
      <c r="EI1007" s="281"/>
      <c r="EJ1007" s="281"/>
      <c r="EK1007" s="281"/>
      <c r="EL1007" s="281" t="b">
        <f>AND(RMDF!EO1007&gt;=0, RMDF!EO1007&lt;=1-SUM(RMDF!Z1007,RMDF!AG1007,RMDF!AN1007,RMDF!AU1007,RMDF!BB1007,RMDF!BI1007,RMDF!BP1007,RMDF!BW1007,RMDF!CD1007,RMDF!CK1007,RMDF!CR1007,RMDF!CY1007,RMDF!DF1007,RMDF!DM1007,RMDF!DT1007,RMDF!EA1007,RMDF!EH1007), RMDF!EO1007=ROUND(RMDF!EO1007,4))</f>
        <v>1</v>
      </c>
      <c r="EM1007" s="317">
        <f>RMDF!EM1007</f>
        <v>0</v>
      </c>
      <c r="EN1007" s="318" t="str">
        <f>IF(EM1007=0,"",_xlfn.XLOOKUP(EM1007,StatePicklist!$1:$1,StatePicklist!$3:$3,"NA",0))</f>
        <v/>
      </c>
      <c r="EO1007" s="297" t="str">
        <f ca="1">IF(RMDF!EN1007="", "", IF(ISNUMBER(MATCH(RMDF!EN1007, INDIRECT(EN1007), 0)), "OK", "Invalid"))</f>
        <v/>
      </c>
      <c r="EP1007" s="281"/>
      <c r="EQ1007" s="281"/>
      <c r="ER1007" s="281"/>
      <c r="ES1007" s="281" t="b">
        <f>AND(RMDF!EV1007&gt;=0, RMDF!EV1007&lt;=1-SUM(RMDF!Z1007,RMDF!AG1007,RMDF!AN1007,RMDF!AU1007,RMDF!BB1007,RMDF!BI1007,RMDF!BP1007,RMDF!BW1007,RMDF!CD1007,RMDF!CK1007,RMDF!CR1007,RMDF!CY1007,RMDF!DF1007,RMDF!DM1007,RMDF!DT1007,RMDF!EA1007,RMDF!EH1007,RMDF!EO1007), RMDF!EV1007=ROUND(RMDF!EV1007,4))</f>
        <v>1</v>
      </c>
      <c r="ET1007" s="317">
        <f>RMDF!ET1007</f>
        <v>0</v>
      </c>
      <c r="EU1007" s="318" t="str">
        <f>IF(ET1007=0,"",_xlfn.XLOOKUP(ET1007,StatePicklist!$1:$1,StatePicklist!$3:$3,"NA",0))</f>
        <v/>
      </c>
      <c r="EV1007" s="297" t="str">
        <f ca="1">IF(RMDF!EU1007="", "", IF(ISNUMBER(MATCH(RMDF!EU1007, INDIRECT(EU1007), 0)), "OK", "Invalid"))</f>
        <v/>
      </c>
      <c r="EW1007" s="281"/>
      <c r="EX1007" s="281"/>
      <c r="EY1007" s="281"/>
      <c r="EZ1007" s="281" t="b">
        <f>AND(RMDF!FC1007&gt;=0, RMDF!FC1007&lt;=1-SUM(RMDF!Z1007,RMDF!AG1007,RMDF!AN1007,RMDF!AU1007,RMDF!BB1007,RMDF!BI1007,RMDF!BP1007,RMDF!BW1007,RMDF!CD1007,RMDF!CK1007,RMDF!CR1007,RMDF!CY1007,RMDF!DF1007,RMDF!DM1007,RMDF!DT1007,RMDF!EA1007,RMDF!EH1007,RMDF!EO1007,RMDF!EV1007), RMDF!FC1007=ROUND(RMDF!FC1007,4))</f>
        <v>1</v>
      </c>
      <c r="FA1007" s="317">
        <f>RMDF!FA1007</f>
        <v>0</v>
      </c>
      <c r="FB1007" s="318" t="str">
        <f>IF(FA1007=0,"",_xlfn.XLOOKUP(FA1007,StatePicklist!$1:$1,StatePicklist!$3:$3,"NA",0))</f>
        <v/>
      </c>
      <c r="FC1007" s="297" t="str">
        <f ca="1">IF(RMDF!FB1007="", "", IF(ISNUMBER(MATCH(RMDF!FB1007, INDIRECT(FB1007), 0)), "OK", "Invalid"))</f>
        <v/>
      </c>
    </row>
    <row r="1008" spans="1:159" s="205" customFormat="1" ht="39.9" customHeight="1" x14ac:dyDescent="0.25">
      <c r="A1008" s="206"/>
      <c r="B1008" s="196"/>
      <c r="C1008" s="197"/>
      <c r="D1008" s="198"/>
      <c r="E1008" s="199"/>
      <c r="F1008" s="200"/>
      <c r="G1008" s="201"/>
      <c r="H1008" s="292"/>
      <c r="I1008" s="305">
        <f>RMDF!I1008</f>
        <v>0</v>
      </c>
      <c r="J1008" s="305" t="str">
        <f>IF(I1008=ProductCode!$B$30,"PDReclPost",IF(OR(I1008=ProductCode!$C$30,I1008=ProductCode!$E$30,I1008=ProductCode!$G$30),"PDPreCon",IF(OR(I1008=ProductCode!$D$30,I1008=ProductCode!$F$30),"PDNotReclPost","")))</f>
        <v/>
      </c>
      <c r="K1008" s="305" t="str">
        <f t="shared" si="54"/>
        <v/>
      </c>
      <c r="L1008" s="289"/>
      <c r="M1008" s="305" t="str">
        <f t="shared" si="54"/>
        <v/>
      </c>
      <c r="N1008" s="289" t="b">
        <f>AND(RMDF!N1008&gt;=0, RMDF!N1008&lt;=1-RMDF!L1008, RMDF!N1008=ROUND(RMDF!N1008,4))</f>
        <v>1</v>
      </c>
      <c r="O1008" s="286" t="str">
        <f>IF(P1008="","",IF(I1008="","",IF(LEFT(I1008,13)="Reclaimed pos",RawMaterialCode!$E$569,RawMaterialCode!$E$568)))</f>
        <v>Reclaimed pre-consumer mixed fibers (RM0578)</v>
      </c>
      <c r="P1008" s="295">
        <f t="shared" si="55"/>
        <v>1</v>
      </c>
      <c r="Q1008" s="202"/>
      <c r="R1008" s="203"/>
      <c r="S1008" s="204" t="str">
        <f t="shared" si="56"/>
        <v/>
      </c>
      <c r="T1008" s="281"/>
      <c r="U1008" s="281"/>
      <c r="V1008" s="281"/>
      <c r="W1008" s="281"/>
      <c r="X1008" s="317">
        <f>RMDF!X1008</f>
        <v>0</v>
      </c>
      <c r="Y1008" s="318" t="str">
        <f>IF(X1008=0,"",_xlfn.XLOOKUP(X1008,StatePicklist!$1:$1,StatePicklist!$3:$3,"NA",0))</f>
        <v/>
      </c>
      <c r="Z1008" s="297" t="str">
        <f ca="1">IF(RMDF!Y1008="", "", IF(ISNUMBER(MATCH(RMDF!Y1008, INDIRECT(Y1008), 0)), "OK", "Invalid"))</f>
        <v/>
      </c>
      <c r="AA1008" s="281"/>
      <c r="AB1008" s="281"/>
      <c r="AC1008" s="281"/>
      <c r="AD1008" s="281" t="b">
        <f>AND(RMDF!AG1008&gt;=0, RMDF!AG1008&lt;=1-RMDF!Z1008, RMDF!AG1008=ROUND(RMDF!AG1008,4))</f>
        <v>1</v>
      </c>
      <c r="AE1008" s="317">
        <f>RMDF!AE1008</f>
        <v>0</v>
      </c>
      <c r="AF1008" s="318" t="str">
        <f>IF(AE1008=0,"",_xlfn.XLOOKUP(AE1008,StatePicklist!$1:$1,StatePicklist!$3:$3,"NA",0))</f>
        <v/>
      </c>
      <c r="AG1008" s="297" t="str">
        <f ca="1">IF(RMDF!AF1008="", "", IF(ISNUMBER(MATCH(RMDF!AF1008, INDIRECT(AF1008), 0)), "OK", "Invalid"))</f>
        <v/>
      </c>
      <c r="AH1008" s="281"/>
      <c r="AI1008" s="281"/>
      <c r="AJ1008" s="281"/>
      <c r="AK1008" s="281" t="b">
        <f>AND(RMDF!AN1008&gt;=0, RMDF!AN1008&lt;=1-SUM(RMDF!Z1008,RMDF!AG1008), RMDF!AN1008=ROUND(RMDF!AN1008,4))</f>
        <v>1</v>
      </c>
      <c r="AL1008" s="317">
        <f>RMDF!AL1008</f>
        <v>0</v>
      </c>
      <c r="AM1008" s="318" t="str">
        <f>IF(AL1008=0,"",_xlfn.XLOOKUP(AL1008,StatePicklist!$1:$1,StatePicklist!$3:$3,"NA",0))</f>
        <v/>
      </c>
      <c r="AN1008" s="297" t="str">
        <f ca="1">IF(RMDF!AM1008="", "", IF(ISNUMBER(MATCH(RMDF!AM1008, INDIRECT(AM1008), 0)), "OK", "Invalid"))</f>
        <v/>
      </c>
      <c r="AO1008" s="281"/>
      <c r="AP1008" s="281"/>
      <c r="AQ1008" s="281"/>
      <c r="AR1008" s="281" t="b">
        <f>AND(RMDF!AU1008&gt;=0, RMDF!AU1008&lt;=1-SUM(RMDF!Z1008,RMDF!AG1008,RMDF!AN1008), RMDF!AU1008=ROUND(RMDF!AU1008,4))</f>
        <v>1</v>
      </c>
      <c r="AS1008" s="317">
        <f>RMDF!AS1008</f>
        <v>0</v>
      </c>
      <c r="AT1008" s="318" t="str">
        <f>IF(AS1008=0,"",_xlfn.XLOOKUP(AS1008,StatePicklist!$1:$1,StatePicklist!$3:$3,"NA",0))</f>
        <v/>
      </c>
      <c r="AU1008" s="297" t="str">
        <f ca="1">IF(RMDF!AT1008="", "", IF(ISNUMBER(MATCH(RMDF!AT1008, INDIRECT(AT1008), 0)), "OK", "Invalid"))</f>
        <v/>
      </c>
      <c r="AV1008" s="281"/>
      <c r="AW1008" s="281"/>
      <c r="AX1008" s="281"/>
      <c r="AY1008" s="281" t="b">
        <f>AND(RMDF!BB1008&gt;=0, RMDF!BB1008&lt;=1-SUM(RMDF!Z1008,RMDF!AG1008,RMDF!AN1008,RMDF!AU1008), RMDF!BB1008=ROUND(RMDF!BB1008,4))</f>
        <v>1</v>
      </c>
      <c r="AZ1008" s="317">
        <f>RMDF!AZ1008</f>
        <v>0</v>
      </c>
      <c r="BA1008" s="318" t="str">
        <f>IF(AZ1008=0,"",_xlfn.XLOOKUP(AZ1008,StatePicklist!$1:$1,StatePicklist!$3:$3,"NA",0))</f>
        <v/>
      </c>
      <c r="BB1008" s="297" t="str">
        <f ca="1">IF(RMDF!BA1008="", "", IF(ISNUMBER(MATCH(RMDF!BA1008, INDIRECT(BA1008), 0)), "OK", "Invalid"))</f>
        <v/>
      </c>
      <c r="BC1008" s="281"/>
      <c r="BD1008" s="281"/>
      <c r="BE1008" s="281"/>
      <c r="BF1008" s="281" t="b">
        <f>AND(RMDF!BI1008&gt;=0, RMDF!BI1008&lt;=1-SUM(RMDF!Z1008,RMDF!AG1008,RMDF!AN1008,RMDF!AU1008,RMDF!BB1008), RMDF!BI1008=ROUND(RMDF!BI1008,4))</f>
        <v>1</v>
      </c>
      <c r="BG1008" s="317">
        <f>RMDF!BG1008</f>
        <v>0</v>
      </c>
      <c r="BH1008" s="318" t="str">
        <f>IF(BG1008=0,"",_xlfn.XLOOKUP(BG1008,StatePicklist!$1:$1,StatePicklist!$3:$3,"NA",0))</f>
        <v/>
      </c>
      <c r="BI1008" s="297" t="str">
        <f ca="1">IF(RMDF!BH1008="", "", IF(ISNUMBER(MATCH(RMDF!BH1008, INDIRECT(BH1008), 0)), "OK", "Invalid"))</f>
        <v/>
      </c>
      <c r="BJ1008" s="281"/>
      <c r="BK1008" s="281"/>
      <c r="BL1008" s="281"/>
      <c r="BM1008" s="281" t="b">
        <f>AND(RMDF!BP1008&gt;=0, RMDF!BP1008&lt;=1-SUM(RMDF!Z1008,RMDF!AG1008,RMDF!AN1008,RMDF!AU1008,RMDF!BB1008,RMDF!BI1008), RMDF!BP1008=ROUND(RMDF!BP1008,4))</f>
        <v>1</v>
      </c>
      <c r="BN1008" s="317">
        <f>RMDF!BN1008</f>
        <v>0</v>
      </c>
      <c r="BO1008" s="318" t="str">
        <f>IF(BN1008=0,"",_xlfn.XLOOKUP(BN1008,StatePicklist!$1:$1,StatePicklist!$3:$3,"NA",0))</f>
        <v/>
      </c>
      <c r="BP1008" s="297" t="str">
        <f ca="1">IF(RMDF!BO1008="", "", IF(ISNUMBER(MATCH(RMDF!BO1008, INDIRECT(BO1008), 0)), "OK", "Invalid"))</f>
        <v/>
      </c>
      <c r="BQ1008" s="281"/>
      <c r="BR1008" s="281"/>
      <c r="BS1008" s="281"/>
      <c r="BT1008" s="281" t="b">
        <f>AND(RMDF!BW1008&gt;=0, RMDF!BW1008&lt;=1-SUM(RMDF!Z1008,RMDF!AG1008,RMDF!AN1008,RMDF!AU1008,RMDF!BB1008,RMDF!BI1008,RMDF!BP1008), RMDF!BW1008=ROUND(RMDF!BW1008,4))</f>
        <v>1</v>
      </c>
      <c r="BU1008" s="317">
        <f>RMDF!BU1008</f>
        <v>0</v>
      </c>
      <c r="BV1008" s="318" t="str">
        <f>IF(BU1008=0,"",_xlfn.XLOOKUP(BU1008,StatePicklist!$1:$1,StatePicklist!$3:$3,"NA",0))</f>
        <v/>
      </c>
      <c r="BW1008" s="297" t="str">
        <f ca="1">IF(RMDF!BV1008="", "", IF(ISNUMBER(MATCH(RMDF!BV1008, INDIRECT(BV1008), 0)), "OK", "Invalid"))</f>
        <v/>
      </c>
      <c r="BX1008" s="281"/>
      <c r="BY1008" s="281"/>
      <c r="BZ1008" s="281"/>
      <c r="CA1008" s="281" t="b">
        <f>AND(RMDF!CD1008&gt;=0, RMDF!CD1008&lt;=1-SUM(RMDF!Z1008,RMDF!AG1008,RMDF!AN1008,RMDF!AU1008,RMDF!BB1008,RMDF!BI1008,RMDF!BP1008,RMDF!BW1008), RMDF!CD1008=ROUND(RMDF!CD1008,4))</f>
        <v>1</v>
      </c>
      <c r="CB1008" s="317">
        <f>RMDF!CB1008</f>
        <v>0</v>
      </c>
      <c r="CC1008" s="318" t="str">
        <f>IF(CB1008=0,"",_xlfn.XLOOKUP(CB1008,StatePicklist!$1:$1,StatePicklist!$3:$3,"NA",0))</f>
        <v/>
      </c>
      <c r="CD1008" s="297" t="str">
        <f ca="1">IF(RMDF!CC1008="", "", IF(ISNUMBER(MATCH(RMDF!CC1008, INDIRECT(CC1008), 0)), "OK", "Invalid"))</f>
        <v/>
      </c>
      <c r="CE1008" s="281"/>
      <c r="CF1008" s="281"/>
      <c r="CG1008" s="281"/>
      <c r="CH1008" s="281" t="b">
        <f>AND(RMDF!CK1008&gt;=0, RMDF!CK1008&lt;=1-SUM(RMDF!Z1008,RMDF!AG1008,RMDF!AN1008,RMDF!AU1008,RMDF!BB1008,RMDF!BI1008,RMDF!BP1008,RMDF!BW1008,RMDF!CD1008), RMDF!CK1008=ROUND(RMDF!CK1008,4))</f>
        <v>1</v>
      </c>
      <c r="CI1008" s="317">
        <f>RMDF!CI1008</f>
        <v>0</v>
      </c>
      <c r="CJ1008" s="318" t="str">
        <f>IF(CI1008=0,"",_xlfn.XLOOKUP(CI1008,StatePicklist!$1:$1,StatePicklist!$3:$3,"NA",0))</f>
        <v/>
      </c>
      <c r="CK1008" s="297" t="str">
        <f ca="1">IF(RMDF!CJ1008="", "", IF(ISNUMBER(MATCH(RMDF!CJ1008, INDIRECT(CJ1008), 0)), "OK", "Invalid"))</f>
        <v/>
      </c>
      <c r="CL1008" s="281"/>
      <c r="CM1008" s="281"/>
      <c r="CN1008" s="281"/>
      <c r="CO1008" s="281" t="b">
        <f>AND(RMDF!CR1008&gt;=0, RMDF!CR1008&lt;=1-SUM(RMDF!Z1008,RMDF!AG1008,RMDF!AN1008,RMDF!AU1008,RMDF!BB1008,RMDF!BI1008,RMDF!BP1008,RMDF!BW1008,RMDF!CD1008,RMDF!CK1008), RMDF!CR1008=ROUND(RMDF!CR1008,4))</f>
        <v>1</v>
      </c>
      <c r="CP1008" s="317">
        <f>RMDF!CP1008</f>
        <v>0</v>
      </c>
      <c r="CQ1008" s="318" t="str">
        <f>IF(CP1008=0,"",_xlfn.XLOOKUP(CP1008,StatePicklist!$1:$1,StatePicklist!$3:$3,"NA",0))</f>
        <v/>
      </c>
      <c r="CR1008" s="297" t="str">
        <f ca="1">IF(RMDF!CQ1008="", "", IF(ISNUMBER(MATCH(RMDF!CQ1008, INDIRECT(CQ1008), 0)), "OK", "Invalid"))</f>
        <v/>
      </c>
      <c r="CS1008" s="281"/>
      <c r="CT1008" s="281"/>
      <c r="CU1008" s="281"/>
      <c r="CV1008" s="281" t="b">
        <f>AND(RMDF!CY1008&gt;=0, RMDF!CY1008&lt;=1-SUM(RMDF!Z1008,RMDF!AG1008,RMDF!AN1008,RMDF!AU1008,RMDF!BB1008,RMDF!BI1008,RMDF!BP1008,RMDF!BW1008,RMDF!CD1008,RMDF!CK1008,RMDF!CR1008), RMDF!CY1008=ROUND(RMDF!CY1008,4))</f>
        <v>1</v>
      </c>
      <c r="CW1008" s="317">
        <f>RMDF!CW1008</f>
        <v>0</v>
      </c>
      <c r="CX1008" s="318" t="str">
        <f>IF(CW1008=0,"",_xlfn.XLOOKUP(CW1008,StatePicklist!$1:$1,StatePicklist!$3:$3,"NA",0))</f>
        <v/>
      </c>
      <c r="CY1008" s="297" t="str">
        <f ca="1">IF(RMDF!CX1008="", "", IF(ISNUMBER(MATCH(RMDF!CX1008, INDIRECT(CX1008), 0)), "OK", "Invalid"))</f>
        <v/>
      </c>
      <c r="CZ1008" s="281"/>
      <c r="DA1008" s="281"/>
      <c r="DB1008" s="281"/>
      <c r="DC1008" s="281" t="b">
        <f>AND(RMDF!DF1008&gt;=0, RMDF!DF1008&lt;=1-SUM(RMDF!Z1008,RMDF!AG1008,RMDF!AN1008,RMDF!AU1008,RMDF!BB1008,RMDF!BI1008,RMDF!BP1008,RMDF!BW1008,RMDF!CD1008,RMDF!CK1008,RMDF!CR1008,RMDF!CY1008), RMDF!DF1008=ROUND(RMDF!DF1008,4))</f>
        <v>1</v>
      </c>
      <c r="DD1008" s="317">
        <f>RMDF!DD1008</f>
        <v>0</v>
      </c>
      <c r="DE1008" s="318" t="str">
        <f>IF(DD1008=0,"",_xlfn.XLOOKUP(DD1008,StatePicklist!$1:$1,StatePicklist!$3:$3,"NA",0))</f>
        <v/>
      </c>
      <c r="DF1008" s="297" t="str">
        <f ca="1">IF(RMDF!DE1008="", "", IF(ISNUMBER(MATCH(RMDF!DE1008, INDIRECT(DE1008), 0)), "OK", "Invalid"))</f>
        <v/>
      </c>
      <c r="DG1008" s="281"/>
      <c r="DH1008" s="281"/>
      <c r="DI1008" s="281"/>
      <c r="DJ1008" s="281" t="b">
        <f>AND(RMDF!DM1008&gt;=0, RMDF!DM1008&lt;=1-SUM(RMDF!Z1008,RMDF!AG1008,RMDF!AN1008,RMDF!AU1008,RMDF!BB1008,RMDF!BI1008,RMDF!BP1008,RMDF!BW1008,RMDF!CD1008,RMDF!CK1008,RMDF!CR1008,RMDF!CY1008,RMDF!DF1008), RMDF!DM1008=ROUND(RMDF!DM1008,4))</f>
        <v>1</v>
      </c>
      <c r="DK1008" s="317">
        <f>RMDF!DK1008</f>
        <v>0</v>
      </c>
      <c r="DL1008" s="318" t="str">
        <f>IF(DK1008=0,"",_xlfn.XLOOKUP(DK1008,StatePicklist!$1:$1,StatePicklist!$3:$3,"NA",0))</f>
        <v/>
      </c>
      <c r="DM1008" s="297" t="str">
        <f ca="1">IF(RMDF!DL1008="", "", IF(ISNUMBER(MATCH(RMDF!DL1008, INDIRECT(DL1008), 0)), "OK", "Invalid"))</f>
        <v/>
      </c>
      <c r="DN1008" s="281"/>
      <c r="DO1008" s="281"/>
      <c r="DP1008" s="281"/>
      <c r="DQ1008" s="281" t="b">
        <f>AND(RMDF!DT1008&gt;=0, RMDF!DT1008&lt;=1-SUM(RMDF!Z1008,RMDF!AG1008,RMDF!AN1008,RMDF!AU1008,RMDF!BB1008,RMDF!BI1008,RMDF!BP1008,RMDF!BW1008,RMDF!CD1008,RMDF!CK1008,RMDF!CR1008,RMDF!CY1008,RMDF!DF1008,RMDF!DM1008), RMDF!DT1008=ROUND(RMDF!DT1008,4))</f>
        <v>1</v>
      </c>
      <c r="DR1008" s="317">
        <f>RMDF!DR1008</f>
        <v>0</v>
      </c>
      <c r="DS1008" s="318" t="str">
        <f>IF(DR1008=0,"",_xlfn.XLOOKUP(DR1008,StatePicklist!$1:$1,StatePicklist!$3:$3,"NA",0))</f>
        <v/>
      </c>
      <c r="DT1008" s="297" t="str">
        <f ca="1">IF(RMDF!DS1008="", "", IF(ISNUMBER(MATCH(RMDF!DS1008, INDIRECT(DS1008), 0)), "OK", "Invalid"))</f>
        <v/>
      </c>
      <c r="DU1008" s="281"/>
      <c r="DV1008" s="281"/>
      <c r="DW1008" s="281"/>
      <c r="DX1008" s="281" t="b">
        <f>AND(RMDF!EA1008&gt;=0, RMDF!EA1008&lt;=1-SUM(RMDF!Z1008,RMDF!AG1008,RMDF!AN1008,RMDF!AU1008,RMDF!BB1008,RMDF!BI1008,RMDF!BP1008,RMDF!BW1008,RMDF!CD1008,RMDF!CK1008,RMDF!CR1008,RMDF!CY1008,RMDF!DF1008,RMDF!DM1008,RMDF!DT1008), RMDF!EA1008=ROUND(RMDF!EA1008,4))</f>
        <v>1</v>
      </c>
      <c r="DY1008" s="317">
        <f>RMDF!DY1008</f>
        <v>0</v>
      </c>
      <c r="DZ1008" s="318" t="str">
        <f>IF(DY1008=0,"",_xlfn.XLOOKUP(DY1008,StatePicklist!$1:$1,StatePicklist!$3:$3,"NA",0))</f>
        <v/>
      </c>
      <c r="EA1008" s="297" t="str">
        <f ca="1">IF(RMDF!DZ1008="", "", IF(ISNUMBER(MATCH(RMDF!DZ1008, INDIRECT(DZ1008), 0)), "OK", "Invalid"))</f>
        <v/>
      </c>
      <c r="EB1008" s="281"/>
      <c r="EC1008" s="281"/>
      <c r="ED1008" s="281"/>
      <c r="EE1008" s="281" t="b">
        <f>AND(RMDF!EH1008&gt;=0, RMDF!EH1008&lt;=1-SUM(RMDF!Z1008,RMDF!AG1008,RMDF!AN1008,RMDF!AU1008,RMDF!BB1008,RMDF!BI1008,RMDF!BP1008,RMDF!BW1008,RMDF!CD1008,RMDF!CK1008,RMDF!CR1008,RMDF!CY1008,RMDF!DF1008,RMDF!DM1008,RMDF!DT1008,RMDF!EA1008), RMDF!EH1008=ROUND(RMDF!EH1008,4))</f>
        <v>1</v>
      </c>
      <c r="EF1008" s="317">
        <f>RMDF!EF1008</f>
        <v>0</v>
      </c>
      <c r="EG1008" s="318" t="str">
        <f>IF(EF1008=0,"",_xlfn.XLOOKUP(EF1008,StatePicklist!$1:$1,StatePicklist!$3:$3,"NA",0))</f>
        <v/>
      </c>
      <c r="EH1008" s="297" t="str">
        <f ca="1">IF(RMDF!EG1008="", "", IF(ISNUMBER(MATCH(RMDF!EG1008, INDIRECT(EG1008), 0)), "OK", "Invalid"))</f>
        <v/>
      </c>
      <c r="EI1008" s="281"/>
      <c r="EJ1008" s="281"/>
      <c r="EK1008" s="281"/>
      <c r="EL1008" s="281" t="b">
        <f>AND(RMDF!EO1008&gt;=0, RMDF!EO1008&lt;=1-SUM(RMDF!Z1008,RMDF!AG1008,RMDF!AN1008,RMDF!AU1008,RMDF!BB1008,RMDF!BI1008,RMDF!BP1008,RMDF!BW1008,RMDF!CD1008,RMDF!CK1008,RMDF!CR1008,RMDF!CY1008,RMDF!DF1008,RMDF!DM1008,RMDF!DT1008,RMDF!EA1008,RMDF!EH1008), RMDF!EO1008=ROUND(RMDF!EO1008,4))</f>
        <v>1</v>
      </c>
      <c r="EM1008" s="317">
        <f>RMDF!EM1008</f>
        <v>0</v>
      </c>
      <c r="EN1008" s="318" t="str">
        <f>IF(EM1008=0,"",_xlfn.XLOOKUP(EM1008,StatePicklist!$1:$1,StatePicklist!$3:$3,"NA",0))</f>
        <v/>
      </c>
      <c r="EO1008" s="297" t="str">
        <f ca="1">IF(RMDF!EN1008="", "", IF(ISNUMBER(MATCH(RMDF!EN1008, INDIRECT(EN1008), 0)), "OK", "Invalid"))</f>
        <v/>
      </c>
      <c r="EP1008" s="281"/>
      <c r="EQ1008" s="281"/>
      <c r="ER1008" s="281"/>
      <c r="ES1008" s="281" t="b">
        <f>AND(RMDF!EV1008&gt;=0, RMDF!EV1008&lt;=1-SUM(RMDF!Z1008,RMDF!AG1008,RMDF!AN1008,RMDF!AU1008,RMDF!BB1008,RMDF!BI1008,RMDF!BP1008,RMDF!BW1008,RMDF!CD1008,RMDF!CK1008,RMDF!CR1008,RMDF!CY1008,RMDF!DF1008,RMDF!DM1008,RMDF!DT1008,RMDF!EA1008,RMDF!EH1008,RMDF!EO1008), RMDF!EV1008=ROUND(RMDF!EV1008,4))</f>
        <v>1</v>
      </c>
      <c r="ET1008" s="317">
        <f>RMDF!ET1008</f>
        <v>0</v>
      </c>
      <c r="EU1008" s="318" t="str">
        <f>IF(ET1008=0,"",_xlfn.XLOOKUP(ET1008,StatePicklist!$1:$1,StatePicklist!$3:$3,"NA",0))</f>
        <v/>
      </c>
      <c r="EV1008" s="297" t="str">
        <f ca="1">IF(RMDF!EU1008="", "", IF(ISNUMBER(MATCH(RMDF!EU1008, INDIRECT(EU1008), 0)), "OK", "Invalid"))</f>
        <v/>
      </c>
      <c r="EW1008" s="281"/>
      <c r="EX1008" s="281"/>
      <c r="EY1008" s="281"/>
      <c r="EZ1008" s="281" t="b">
        <f>AND(RMDF!FC1008&gt;=0, RMDF!FC1008&lt;=1-SUM(RMDF!Z1008,RMDF!AG1008,RMDF!AN1008,RMDF!AU1008,RMDF!BB1008,RMDF!BI1008,RMDF!BP1008,RMDF!BW1008,RMDF!CD1008,RMDF!CK1008,RMDF!CR1008,RMDF!CY1008,RMDF!DF1008,RMDF!DM1008,RMDF!DT1008,RMDF!EA1008,RMDF!EH1008,RMDF!EO1008,RMDF!EV1008), RMDF!FC1008=ROUND(RMDF!FC1008,4))</f>
        <v>1</v>
      </c>
      <c r="FA1008" s="317">
        <f>RMDF!FA1008</f>
        <v>0</v>
      </c>
      <c r="FB1008" s="318" t="str">
        <f>IF(FA1008=0,"",_xlfn.XLOOKUP(FA1008,StatePicklist!$1:$1,StatePicklist!$3:$3,"NA",0))</f>
        <v/>
      </c>
      <c r="FC1008" s="297" t="str">
        <f ca="1">IF(RMDF!FB1008="", "", IF(ISNUMBER(MATCH(RMDF!FB1008, INDIRECT(FB1008), 0)), "OK", "Invalid"))</f>
        <v/>
      </c>
    </row>
    <row r="1009" spans="1:159" s="205" customFormat="1" ht="39.9" customHeight="1" x14ac:dyDescent="0.25">
      <c r="A1009" s="206"/>
      <c r="B1009" s="196"/>
      <c r="C1009" s="197"/>
      <c r="D1009" s="198"/>
      <c r="E1009" s="199"/>
      <c r="F1009" s="200"/>
      <c r="G1009" s="201"/>
      <c r="H1009" s="292"/>
      <c r="I1009" s="305">
        <f>RMDF!I1009</f>
        <v>0</v>
      </c>
      <c r="J1009" s="305" t="str">
        <f>IF(I1009=ProductCode!$B$30,"PDReclPost",IF(OR(I1009=ProductCode!$C$30,I1009=ProductCode!$E$30,I1009=ProductCode!$G$30),"PDPreCon",IF(OR(I1009=ProductCode!$D$30,I1009=ProductCode!$F$30),"PDNotReclPost","")))</f>
        <v/>
      </c>
      <c r="K1009" s="305" t="str">
        <f t="shared" si="54"/>
        <v/>
      </c>
      <c r="L1009" s="289"/>
      <c r="M1009" s="305" t="str">
        <f t="shared" si="54"/>
        <v/>
      </c>
      <c r="N1009" s="289" t="b">
        <f>AND(RMDF!N1009&gt;=0, RMDF!N1009&lt;=1-RMDF!L1009, RMDF!N1009=ROUND(RMDF!N1009,4))</f>
        <v>1</v>
      </c>
      <c r="O1009" s="286" t="str">
        <f>IF(P1009="","",IF(I1009="","",IF(LEFT(I1009,13)="Reclaimed pos",RawMaterialCode!$E$569,RawMaterialCode!$E$568)))</f>
        <v>Reclaimed pre-consumer mixed fibers (RM0578)</v>
      </c>
      <c r="P1009" s="295">
        <f t="shared" si="55"/>
        <v>1</v>
      </c>
      <c r="Q1009" s="202"/>
      <c r="R1009" s="203"/>
      <c r="S1009" s="204" t="str">
        <f t="shared" si="56"/>
        <v/>
      </c>
      <c r="T1009" s="281"/>
      <c r="U1009" s="281"/>
      <c r="V1009" s="281"/>
      <c r="W1009" s="281"/>
      <c r="X1009" s="317">
        <f>RMDF!X1009</f>
        <v>0</v>
      </c>
      <c r="Y1009" s="318" t="str">
        <f>IF(X1009=0,"",_xlfn.XLOOKUP(X1009,StatePicklist!$1:$1,StatePicklist!$3:$3,"NA",0))</f>
        <v/>
      </c>
      <c r="Z1009" s="297" t="str">
        <f ca="1">IF(RMDF!Y1009="", "", IF(ISNUMBER(MATCH(RMDF!Y1009, INDIRECT(Y1009), 0)), "OK", "Invalid"))</f>
        <v/>
      </c>
      <c r="AA1009" s="281"/>
      <c r="AB1009" s="281"/>
      <c r="AC1009" s="281"/>
      <c r="AD1009" s="281" t="b">
        <f>AND(RMDF!AG1009&gt;=0, RMDF!AG1009&lt;=1-RMDF!Z1009, RMDF!AG1009=ROUND(RMDF!AG1009,4))</f>
        <v>1</v>
      </c>
      <c r="AE1009" s="317">
        <f>RMDF!AE1009</f>
        <v>0</v>
      </c>
      <c r="AF1009" s="318" t="str">
        <f>IF(AE1009=0,"",_xlfn.XLOOKUP(AE1009,StatePicklist!$1:$1,StatePicklist!$3:$3,"NA",0))</f>
        <v/>
      </c>
      <c r="AG1009" s="297" t="str">
        <f ca="1">IF(RMDF!AF1009="", "", IF(ISNUMBER(MATCH(RMDF!AF1009, INDIRECT(AF1009), 0)), "OK", "Invalid"))</f>
        <v/>
      </c>
      <c r="AH1009" s="281"/>
      <c r="AI1009" s="281"/>
      <c r="AJ1009" s="281"/>
      <c r="AK1009" s="281" t="b">
        <f>AND(RMDF!AN1009&gt;=0, RMDF!AN1009&lt;=1-SUM(RMDF!Z1009,RMDF!AG1009), RMDF!AN1009=ROUND(RMDF!AN1009,4))</f>
        <v>1</v>
      </c>
      <c r="AL1009" s="317">
        <f>RMDF!AL1009</f>
        <v>0</v>
      </c>
      <c r="AM1009" s="318" t="str">
        <f>IF(AL1009=0,"",_xlfn.XLOOKUP(AL1009,StatePicklist!$1:$1,StatePicklist!$3:$3,"NA",0))</f>
        <v/>
      </c>
      <c r="AN1009" s="297" t="str">
        <f ca="1">IF(RMDF!AM1009="", "", IF(ISNUMBER(MATCH(RMDF!AM1009, INDIRECT(AM1009), 0)), "OK", "Invalid"))</f>
        <v/>
      </c>
      <c r="AO1009" s="281"/>
      <c r="AP1009" s="281"/>
      <c r="AQ1009" s="281"/>
      <c r="AR1009" s="281" t="b">
        <f>AND(RMDF!AU1009&gt;=0, RMDF!AU1009&lt;=1-SUM(RMDF!Z1009,RMDF!AG1009,RMDF!AN1009), RMDF!AU1009=ROUND(RMDF!AU1009,4))</f>
        <v>1</v>
      </c>
      <c r="AS1009" s="317">
        <f>RMDF!AS1009</f>
        <v>0</v>
      </c>
      <c r="AT1009" s="318" t="str">
        <f>IF(AS1009=0,"",_xlfn.XLOOKUP(AS1009,StatePicklist!$1:$1,StatePicklist!$3:$3,"NA",0))</f>
        <v/>
      </c>
      <c r="AU1009" s="297" t="str">
        <f ca="1">IF(RMDF!AT1009="", "", IF(ISNUMBER(MATCH(RMDF!AT1009, INDIRECT(AT1009), 0)), "OK", "Invalid"))</f>
        <v/>
      </c>
      <c r="AV1009" s="281"/>
      <c r="AW1009" s="281"/>
      <c r="AX1009" s="281"/>
      <c r="AY1009" s="281" t="b">
        <f>AND(RMDF!BB1009&gt;=0, RMDF!BB1009&lt;=1-SUM(RMDF!Z1009,RMDF!AG1009,RMDF!AN1009,RMDF!AU1009), RMDF!BB1009=ROUND(RMDF!BB1009,4))</f>
        <v>1</v>
      </c>
      <c r="AZ1009" s="317">
        <f>RMDF!AZ1009</f>
        <v>0</v>
      </c>
      <c r="BA1009" s="318" t="str">
        <f>IF(AZ1009=0,"",_xlfn.XLOOKUP(AZ1009,StatePicklist!$1:$1,StatePicklist!$3:$3,"NA",0))</f>
        <v/>
      </c>
      <c r="BB1009" s="297" t="str">
        <f ca="1">IF(RMDF!BA1009="", "", IF(ISNUMBER(MATCH(RMDF!BA1009, INDIRECT(BA1009), 0)), "OK", "Invalid"))</f>
        <v/>
      </c>
      <c r="BC1009" s="281"/>
      <c r="BD1009" s="281"/>
      <c r="BE1009" s="281"/>
      <c r="BF1009" s="281" t="b">
        <f>AND(RMDF!BI1009&gt;=0, RMDF!BI1009&lt;=1-SUM(RMDF!Z1009,RMDF!AG1009,RMDF!AN1009,RMDF!AU1009,RMDF!BB1009), RMDF!BI1009=ROUND(RMDF!BI1009,4))</f>
        <v>1</v>
      </c>
      <c r="BG1009" s="317">
        <f>RMDF!BG1009</f>
        <v>0</v>
      </c>
      <c r="BH1009" s="318" t="str">
        <f>IF(BG1009=0,"",_xlfn.XLOOKUP(BG1009,StatePicklist!$1:$1,StatePicklist!$3:$3,"NA",0))</f>
        <v/>
      </c>
      <c r="BI1009" s="297" t="str">
        <f ca="1">IF(RMDF!BH1009="", "", IF(ISNUMBER(MATCH(RMDF!BH1009, INDIRECT(BH1009), 0)), "OK", "Invalid"))</f>
        <v/>
      </c>
      <c r="BJ1009" s="281"/>
      <c r="BK1009" s="281"/>
      <c r="BL1009" s="281"/>
      <c r="BM1009" s="281" t="b">
        <f>AND(RMDF!BP1009&gt;=0, RMDF!BP1009&lt;=1-SUM(RMDF!Z1009,RMDF!AG1009,RMDF!AN1009,RMDF!AU1009,RMDF!BB1009,RMDF!BI1009), RMDF!BP1009=ROUND(RMDF!BP1009,4))</f>
        <v>1</v>
      </c>
      <c r="BN1009" s="317">
        <f>RMDF!BN1009</f>
        <v>0</v>
      </c>
      <c r="BO1009" s="318" t="str">
        <f>IF(BN1009=0,"",_xlfn.XLOOKUP(BN1009,StatePicklist!$1:$1,StatePicklist!$3:$3,"NA",0))</f>
        <v/>
      </c>
      <c r="BP1009" s="297" t="str">
        <f ca="1">IF(RMDF!BO1009="", "", IF(ISNUMBER(MATCH(RMDF!BO1009, INDIRECT(BO1009), 0)), "OK", "Invalid"))</f>
        <v/>
      </c>
      <c r="BQ1009" s="281"/>
      <c r="BR1009" s="281"/>
      <c r="BS1009" s="281"/>
      <c r="BT1009" s="281" t="b">
        <f>AND(RMDF!BW1009&gt;=0, RMDF!BW1009&lt;=1-SUM(RMDF!Z1009,RMDF!AG1009,RMDF!AN1009,RMDF!AU1009,RMDF!BB1009,RMDF!BI1009,RMDF!BP1009), RMDF!BW1009=ROUND(RMDF!BW1009,4))</f>
        <v>1</v>
      </c>
      <c r="BU1009" s="317">
        <f>RMDF!BU1009</f>
        <v>0</v>
      </c>
      <c r="BV1009" s="318" t="str">
        <f>IF(BU1009=0,"",_xlfn.XLOOKUP(BU1009,StatePicklist!$1:$1,StatePicklist!$3:$3,"NA",0))</f>
        <v/>
      </c>
      <c r="BW1009" s="297" t="str">
        <f ca="1">IF(RMDF!BV1009="", "", IF(ISNUMBER(MATCH(RMDF!BV1009, INDIRECT(BV1009), 0)), "OK", "Invalid"))</f>
        <v/>
      </c>
      <c r="BX1009" s="281"/>
      <c r="BY1009" s="281"/>
      <c r="BZ1009" s="281"/>
      <c r="CA1009" s="281" t="b">
        <f>AND(RMDF!CD1009&gt;=0, RMDF!CD1009&lt;=1-SUM(RMDF!Z1009,RMDF!AG1009,RMDF!AN1009,RMDF!AU1009,RMDF!BB1009,RMDF!BI1009,RMDF!BP1009,RMDF!BW1009), RMDF!CD1009=ROUND(RMDF!CD1009,4))</f>
        <v>1</v>
      </c>
      <c r="CB1009" s="317">
        <f>RMDF!CB1009</f>
        <v>0</v>
      </c>
      <c r="CC1009" s="318" t="str">
        <f>IF(CB1009=0,"",_xlfn.XLOOKUP(CB1009,StatePicklist!$1:$1,StatePicklist!$3:$3,"NA",0))</f>
        <v/>
      </c>
      <c r="CD1009" s="297" t="str">
        <f ca="1">IF(RMDF!CC1009="", "", IF(ISNUMBER(MATCH(RMDF!CC1009, INDIRECT(CC1009), 0)), "OK", "Invalid"))</f>
        <v/>
      </c>
      <c r="CE1009" s="281"/>
      <c r="CF1009" s="281"/>
      <c r="CG1009" s="281"/>
      <c r="CH1009" s="281" t="b">
        <f>AND(RMDF!CK1009&gt;=0, RMDF!CK1009&lt;=1-SUM(RMDF!Z1009,RMDF!AG1009,RMDF!AN1009,RMDF!AU1009,RMDF!BB1009,RMDF!BI1009,RMDF!BP1009,RMDF!BW1009,RMDF!CD1009), RMDF!CK1009=ROUND(RMDF!CK1009,4))</f>
        <v>1</v>
      </c>
      <c r="CI1009" s="317">
        <f>RMDF!CI1009</f>
        <v>0</v>
      </c>
      <c r="CJ1009" s="318" t="str">
        <f>IF(CI1009=0,"",_xlfn.XLOOKUP(CI1009,StatePicklist!$1:$1,StatePicklist!$3:$3,"NA",0))</f>
        <v/>
      </c>
      <c r="CK1009" s="297" t="str">
        <f ca="1">IF(RMDF!CJ1009="", "", IF(ISNUMBER(MATCH(RMDF!CJ1009, INDIRECT(CJ1009), 0)), "OK", "Invalid"))</f>
        <v/>
      </c>
      <c r="CL1009" s="281"/>
      <c r="CM1009" s="281"/>
      <c r="CN1009" s="281"/>
      <c r="CO1009" s="281" t="b">
        <f>AND(RMDF!CR1009&gt;=0, RMDF!CR1009&lt;=1-SUM(RMDF!Z1009,RMDF!AG1009,RMDF!AN1009,RMDF!AU1009,RMDF!BB1009,RMDF!BI1009,RMDF!BP1009,RMDF!BW1009,RMDF!CD1009,RMDF!CK1009), RMDF!CR1009=ROUND(RMDF!CR1009,4))</f>
        <v>1</v>
      </c>
      <c r="CP1009" s="317">
        <f>RMDF!CP1009</f>
        <v>0</v>
      </c>
      <c r="CQ1009" s="318" t="str">
        <f>IF(CP1009=0,"",_xlfn.XLOOKUP(CP1009,StatePicklist!$1:$1,StatePicklist!$3:$3,"NA",0))</f>
        <v/>
      </c>
      <c r="CR1009" s="297" t="str">
        <f ca="1">IF(RMDF!CQ1009="", "", IF(ISNUMBER(MATCH(RMDF!CQ1009, INDIRECT(CQ1009), 0)), "OK", "Invalid"))</f>
        <v/>
      </c>
      <c r="CS1009" s="281"/>
      <c r="CT1009" s="281"/>
      <c r="CU1009" s="281"/>
      <c r="CV1009" s="281" t="b">
        <f>AND(RMDF!CY1009&gt;=0, RMDF!CY1009&lt;=1-SUM(RMDF!Z1009,RMDF!AG1009,RMDF!AN1009,RMDF!AU1009,RMDF!BB1009,RMDF!BI1009,RMDF!BP1009,RMDF!BW1009,RMDF!CD1009,RMDF!CK1009,RMDF!CR1009), RMDF!CY1009=ROUND(RMDF!CY1009,4))</f>
        <v>1</v>
      </c>
      <c r="CW1009" s="317">
        <f>RMDF!CW1009</f>
        <v>0</v>
      </c>
      <c r="CX1009" s="318" t="str">
        <f>IF(CW1009=0,"",_xlfn.XLOOKUP(CW1009,StatePicklist!$1:$1,StatePicklist!$3:$3,"NA",0))</f>
        <v/>
      </c>
      <c r="CY1009" s="297" t="str">
        <f ca="1">IF(RMDF!CX1009="", "", IF(ISNUMBER(MATCH(RMDF!CX1009, INDIRECT(CX1009), 0)), "OK", "Invalid"))</f>
        <v/>
      </c>
      <c r="CZ1009" s="281"/>
      <c r="DA1009" s="281"/>
      <c r="DB1009" s="281"/>
      <c r="DC1009" s="281" t="b">
        <f>AND(RMDF!DF1009&gt;=0, RMDF!DF1009&lt;=1-SUM(RMDF!Z1009,RMDF!AG1009,RMDF!AN1009,RMDF!AU1009,RMDF!BB1009,RMDF!BI1009,RMDF!BP1009,RMDF!BW1009,RMDF!CD1009,RMDF!CK1009,RMDF!CR1009,RMDF!CY1009), RMDF!DF1009=ROUND(RMDF!DF1009,4))</f>
        <v>1</v>
      </c>
      <c r="DD1009" s="317">
        <f>RMDF!DD1009</f>
        <v>0</v>
      </c>
      <c r="DE1009" s="318" t="str">
        <f>IF(DD1009=0,"",_xlfn.XLOOKUP(DD1009,StatePicklist!$1:$1,StatePicklist!$3:$3,"NA",0))</f>
        <v/>
      </c>
      <c r="DF1009" s="297" t="str">
        <f ca="1">IF(RMDF!DE1009="", "", IF(ISNUMBER(MATCH(RMDF!DE1009, INDIRECT(DE1009), 0)), "OK", "Invalid"))</f>
        <v/>
      </c>
      <c r="DG1009" s="281"/>
      <c r="DH1009" s="281"/>
      <c r="DI1009" s="281"/>
      <c r="DJ1009" s="281" t="b">
        <f>AND(RMDF!DM1009&gt;=0, RMDF!DM1009&lt;=1-SUM(RMDF!Z1009,RMDF!AG1009,RMDF!AN1009,RMDF!AU1009,RMDF!BB1009,RMDF!BI1009,RMDF!BP1009,RMDF!BW1009,RMDF!CD1009,RMDF!CK1009,RMDF!CR1009,RMDF!CY1009,RMDF!DF1009), RMDF!DM1009=ROUND(RMDF!DM1009,4))</f>
        <v>1</v>
      </c>
      <c r="DK1009" s="317">
        <f>RMDF!DK1009</f>
        <v>0</v>
      </c>
      <c r="DL1009" s="318" t="str">
        <f>IF(DK1009=0,"",_xlfn.XLOOKUP(DK1009,StatePicklist!$1:$1,StatePicklist!$3:$3,"NA",0))</f>
        <v/>
      </c>
      <c r="DM1009" s="297" t="str">
        <f ca="1">IF(RMDF!DL1009="", "", IF(ISNUMBER(MATCH(RMDF!DL1009, INDIRECT(DL1009), 0)), "OK", "Invalid"))</f>
        <v/>
      </c>
      <c r="DN1009" s="281"/>
      <c r="DO1009" s="281"/>
      <c r="DP1009" s="281"/>
      <c r="DQ1009" s="281" t="b">
        <f>AND(RMDF!DT1009&gt;=0, RMDF!DT1009&lt;=1-SUM(RMDF!Z1009,RMDF!AG1009,RMDF!AN1009,RMDF!AU1009,RMDF!BB1009,RMDF!BI1009,RMDF!BP1009,RMDF!BW1009,RMDF!CD1009,RMDF!CK1009,RMDF!CR1009,RMDF!CY1009,RMDF!DF1009,RMDF!DM1009), RMDF!DT1009=ROUND(RMDF!DT1009,4))</f>
        <v>1</v>
      </c>
      <c r="DR1009" s="317">
        <f>RMDF!DR1009</f>
        <v>0</v>
      </c>
      <c r="DS1009" s="318" t="str">
        <f>IF(DR1009=0,"",_xlfn.XLOOKUP(DR1009,StatePicklist!$1:$1,StatePicklist!$3:$3,"NA",0))</f>
        <v/>
      </c>
      <c r="DT1009" s="297" t="str">
        <f ca="1">IF(RMDF!DS1009="", "", IF(ISNUMBER(MATCH(RMDF!DS1009, INDIRECT(DS1009), 0)), "OK", "Invalid"))</f>
        <v/>
      </c>
      <c r="DU1009" s="281"/>
      <c r="DV1009" s="281"/>
      <c r="DW1009" s="281"/>
      <c r="DX1009" s="281" t="b">
        <f>AND(RMDF!EA1009&gt;=0, RMDF!EA1009&lt;=1-SUM(RMDF!Z1009,RMDF!AG1009,RMDF!AN1009,RMDF!AU1009,RMDF!BB1009,RMDF!BI1009,RMDF!BP1009,RMDF!BW1009,RMDF!CD1009,RMDF!CK1009,RMDF!CR1009,RMDF!CY1009,RMDF!DF1009,RMDF!DM1009,RMDF!DT1009), RMDF!EA1009=ROUND(RMDF!EA1009,4))</f>
        <v>1</v>
      </c>
      <c r="DY1009" s="317">
        <f>RMDF!DY1009</f>
        <v>0</v>
      </c>
      <c r="DZ1009" s="318" t="str">
        <f>IF(DY1009=0,"",_xlfn.XLOOKUP(DY1009,StatePicklist!$1:$1,StatePicklist!$3:$3,"NA",0))</f>
        <v/>
      </c>
      <c r="EA1009" s="297" t="str">
        <f ca="1">IF(RMDF!DZ1009="", "", IF(ISNUMBER(MATCH(RMDF!DZ1009, INDIRECT(DZ1009), 0)), "OK", "Invalid"))</f>
        <v/>
      </c>
      <c r="EB1009" s="281"/>
      <c r="EC1009" s="281"/>
      <c r="ED1009" s="281"/>
      <c r="EE1009" s="281" t="b">
        <f>AND(RMDF!EH1009&gt;=0, RMDF!EH1009&lt;=1-SUM(RMDF!Z1009,RMDF!AG1009,RMDF!AN1009,RMDF!AU1009,RMDF!BB1009,RMDF!BI1009,RMDF!BP1009,RMDF!BW1009,RMDF!CD1009,RMDF!CK1009,RMDF!CR1009,RMDF!CY1009,RMDF!DF1009,RMDF!DM1009,RMDF!DT1009,RMDF!EA1009), RMDF!EH1009=ROUND(RMDF!EH1009,4))</f>
        <v>1</v>
      </c>
      <c r="EF1009" s="317">
        <f>RMDF!EF1009</f>
        <v>0</v>
      </c>
      <c r="EG1009" s="318" t="str">
        <f>IF(EF1009=0,"",_xlfn.XLOOKUP(EF1009,StatePicklist!$1:$1,StatePicklist!$3:$3,"NA",0))</f>
        <v/>
      </c>
      <c r="EH1009" s="297" t="str">
        <f ca="1">IF(RMDF!EG1009="", "", IF(ISNUMBER(MATCH(RMDF!EG1009, INDIRECT(EG1009), 0)), "OK", "Invalid"))</f>
        <v/>
      </c>
      <c r="EI1009" s="281"/>
      <c r="EJ1009" s="281"/>
      <c r="EK1009" s="281"/>
      <c r="EL1009" s="281" t="b">
        <f>AND(RMDF!EO1009&gt;=0, RMDF!EO1009&lt;=1-SUM(RMDF!Z1009,RMDF!AG1009,RMDF!AN1009,RMDF!AU1009,RMDF!BB1009,RMDF!BI1009,RMDF!BP1009,RMDF!BW1009,RMDF!CD1009,RMDF!CK1009,RMDF!CR1009,RMDF!CY1009,RMDF!DF1009,RMDF!DM1009,RMDF!DT1009,RMDF!EA1009,RMDF!EH1009), RMDF!EO1009=ROUND(RMDF!EO1009,4))</f>
        <v>1</v>
      </c>
      <c r="EM1009" s="317">
        <f>RMDF!EM1009</f>
        <v>0</v>
      </c>
      <c r="EN1009" s="318" t="str">
        <f>IF(EM1009=0,"",_xlfn.XLOOKUP(EM1009,StatePicklist!$1:$1,StatePicklist!$3:$3,"NA",0))</f>
        <v/>
      </c>
      <c r="EO1009" s="297" t="str">
        <f ca="1">IF(RMDF!EN1009="", "", IF(ISNUMBER(MATCH(RMDF!EN1009, INDIRECT(EN1009), 0)), "OK", "Invalid"))</f>
        <v/>
      </c>
      <c r="EP1009" s="281"/>
      <c r="EQ1009" s="281"/>
      <c r="ER1009" s="281"/>
      <c r="ES1009" s="281" t="b">
        <f>AND(RMDF!EV1009&gt;=0, RMDF!EV1009&lt;=1-SUM(RMDF!Z1009,RMDF!AG1009,RMDF!AN1009,RMDF!AU1009,RMDF!BB1009,RMDF!BI1009,RMDF!BP1009,RMDF!BW1009,RMDF!CD1009,RMDF!CK1009,RMDF!CR1009,RMDF!CY1009,RMDF!DF1009,RMDF!DM1009,RMDF!DT1009,RMDF!EA1009,RMDF!EH1009,RMDF!EO1009), RMDF!EV1009=ROUND(RMDF!EV1009,4))</f>
        <v>1</v>
      </c>
      <c r="ET1009" s="317">
        <f>RMDF!ET1009</f>
        <v>0</v>
      </c>
      <c r="EU1009" s="318" t="str">
        <f>IF(ET1009=0,"",_xlfn.XLOOKUP(ET1009,StatePicklist!$1:$1,StatePicklist!$3:$3,"NA",0))</f>
        <v/>
      </c>
      <c r="EV1009" s="297" t="str">
        <f ca="1">IF(RMDF!EU1009="", "", IF(ISNUMBER(MATCH(RMDF!EU1009, INDIRECT(EU1009), 0)), "OK", "Invalid"))</f>
        <v/>
      </c>
      <c r="EW1009" s="281"/>
      <c r="EX1009" s="281"/>
      <c r="EY1009" s="281"/>
      <c r="EZ1009" s="281" t="b">
        <f>AND(RMDF!FC1009&gt;=0, RMDF!FC1009&lt;=1-SUM(RMDF!Z1009,RMDF!AG1009,RMDF!AN1009,RMDF!AU1009,RMDF!BB1009,RMDF!BI1009,RMDF!BP1009,RMDF!BW1009,RMDF!CD1009,RMDF!CK1009,RMDF!CR1009,RMDF!CY1009,RMDF!DF1009,RMDF!DM1009,RMDF!DT1009,RMDF!EA1009,RMDF!EH1009,RMDF!EO1009,RMDF!EV1009), RMDF!FC1009=ROUND(RMDF!FC1009,4))</f>
        <v>1</v>
      </c>
      <c r="FA1009" s="317">
        <f>RMDF!FA1009</f>
        <v>0</v>
      </c>
      <c r="FB1009" s="318" t="str">
        <f>IF(FA1009=0,"",_xlfn.XLOOKUP(FA1009,StatePicklist!$1:$1,StatePicklist!$3:$3,"NA",0))</f>
        <v/>
      </c>
      <c r="FC1009" s="297" t="str">
        <f ca="1">IF(RMDF!FB1009="", "", IF(ISNUMBER(MATCH(RMDF!FB1009, INDIRECT(FB1009), 0)), "OK", "Invalid"))</f>
        <v/>
      </c>
    </row>
    <row r="1010" spans="1:159" s="205" customFormat="1" ht="39.9" customHeight="1" x14ac:dyDescent="0.25">
      <c r="A1010" s="206"/>
      <c r="B1010" s="196"/>
      <c r="C1010" s="197"/>
      <c r="D1010" s="198"/>
      <c r="E1010" s="199"/>
      <c r="F1010" s="200"/>
      <c r="G1010" s="201"/>
      <c r="H1010" s="292"/>
      <c r="I1010" s="305">
        <f>RMDF!I1010</f>
        <v>0</v>
      </c>
      <c r="J1010" s="305" t="str">
        <f>IF(I1010=ProductCode!$B$30,"PDReclPost",IF(OR(I1010=ProductCode!$C$30,I1010=ProductCode!$E$30,I1010=ProductCode!$G$30),"PDPreCon",IF(OR(I1010=ProductCode!$D$30,I1010=ProductCode!$F$30),"PDNotReclPost","")))</f>
        <v/>
      </c>
      <c r="K1010" s="305" t="str">
        <f t="shared" si="54"/>
        <v/>
      </c>
      <c r="L1010" s="289"/>
      <c r="M1010" s="305" t="str">
        <f t="shared" si="54"/>
        <v/>
      </c>
      <c r="N1010" s="289" t="b">
        <f>AND(RMDF!N1010&gt;=0, RMDF!N1010&lt;=1-RMDF!L1010, RMDF!N1010=ROUND(RMDF!N1010,4))</f>
        <v>1</v>
      </c>
      <c r="O1010" s="286" t="str">
        <f>IF(P1010="","",IF(I1010="","",IF(LEFT(I1010,13)="Reclaimed pos",RawMaterialCode!$E$569,RawMaterialCode!$E$568)))</f>
        <v>Reclaimed pre-consumer mixed fibers (RM0578)</v>
      </c>
      <c r="P1010" s="295">
        <f t="shared" si="55"/>
        <v>1</v>
      </c>
      <c r="Q1010" s="202"/>
      <c r="R1010" s="203"/>
      <c r="S1010" s="204" t="str">
        <f t="shared" si="56"/>
        <v/>
      </c>
      <c r="T1010" s="281"/>
      <c r="U1010" s="281"/>
      <c r="V1010" s="281"/>
      <c r="W1010" s="281"/>
      <c r="X1010" s="317">
        <f>RMDF!X1010</f>
        <v>0</v>
      </c>
      <c r="Y1010" s="318" t="str">
        <f>IF(X1010=0,"",_xlfn.XLOOKUP(X1010,StatePicklist!$1:$1,StatePicklist!$3:$3,"NA",0))</f>
        <v/>
      </c>
      <c r="Z1010" s="297" t="str">
        <f ca="1">IF(RMDF!Y1010="", "", IF(ISNUMBER(MATCH(RMDF!Y1010, INDIRECT(Y1010), 0)), "OK", "Invalid"))</f>
        <v/>
      </c>
      <c r="AA1010" s="281"/>
      <c r="AB1010" s="281"/>
      <c r="AC1010" s="281"/>
      <c r="AD1010" s="281" t="b">
        <f>AND(RMDF!AG1010&gt;=0, RMDF!AG1010&lt;=1-RMDF!Z1010, RMDF!AG1010=ROUND(RMDF!AG1010,4))</f>
        <v>1</v>
      </c>
      <c r="AE1010" s="317">
        <f>RMDF!AE1010</f>
        <v>0</v>
      </c>
      <c r="AF1010" s="318" t="str">
        <f>IF(AE1010=0,"",_xlfn.XLOOKUP(AE1010,StatePicklist!$1:$1,StatePicklist!$3:$3,"NA",0))</f>
        <v/>
      </c>
      <c r="AG1010" s="297" t="str">
        <f ca="1">IF(RMDF!AF1010="", "", IF(ISNUMBER(MATCH(RMDF!AF1010, INDIRECT(AF1010), 0)), "OK", "Invalid"))</f>
        <v/>
      </c>
      <c r="AH1010" s="281"/>
      <c r="AI1010" s="281"/>
      <c r="AJ1010" s="281"/>
      <c r="AK1010" s="281" t="b">
        <f>AND(RMDF!AN1010&gt;=0, RMDF!AN1010&lt;=1-SUM(RMDF!Z1010,RMDF!AG1010), RMDF!AN1010=ROUND(RMDF!AN1010,4))</f>
        <v>1</v>
      </c>
      <c r="AL1010" s="317">
        <f>RMDF!AL1010</f>
        <v>0</v>
      </c>
      <c r="AM1010" s="318" t="str">
        <f>IF(AL1010=0,"",_xlfn.XLOOKUP(AL1010,StatePicklist!$1:$1,StatePicklist!$3:$3,"NA",0))</f>
        <v/>
      </c>
      <c r="AN1010" s="297" t="str">
        <f ca="1">IF(RMDF!AM1010="", "", IF(ISNUMBER(MATCH(RMDF!AM1010, INDIRECT(AM1010), 0)), "OK", "Invalid"))</f>
        <v/>
      </c>
      <c r="AO1010" s="281"/>
      <c r="AP1010" s="281"/>
      <c r="AQ1010" s="281"/>
      <c r="AR1010" s="281" t="b">
        <f>AND(RMDF!AU1010&gt;=0, RMDF!AU1010&lt;=1-SUM(RMDF!Z1010,RMDF!AG1010,RMDF!AN1010), RMDF!AU1010=ROUND(RMDF!AU1010,4))</f>
        <v>1</v>
      </c>
      <c r="AS1010" s="317">
        <f>RMDF!AS1010</f>
        <v>0</v>
      </c>
      <c r="AT1010" s="318" t="str">
        <f>IF(AS1010=0,"",_xlfn.XLOOKUP(AS1010,StatePicklist!$1:$1,StatePicklist!$3:$3,"NA",0))</f>
        <v/>
      </c>
      <c r="AU1010" s="297" t="str">
        <f ca="1">IF(RMDF!AT1010="", "", IF(ISNUMBER(MATCH(RMDF!AT1010, INDIRECT(AT1010), 0)), "OK", "Invalid"))</f>
        <v/>
      </c>
      <c r="AV1010" s="281"/>
      <c r="AW1010" s="281"/>
      <c r="AX1010" s="281"/>
      <c r="AY1010" s="281" t="b">
        <f>AND(RMDF!BB1010&gt;=0, RMDF!BB1010&lt;=1-SUM(RMDF!Z1010,RMDF!AG1010,RMDF!AN1010,RMDF!AU1010), RMDF!BB1010=ROUND(RMDF!BB1010,4))</f>
        <v>1</v>
      </c>
      <c r="AZ1010" s="317">
        <f>RMDF!AZ1010</f>
        <v>0</v>
      </c>
      <c r="BA1010" s="318" t="str">
        <f>IF(AZ1010=0,"",_xlfn.XLOOKUP(AZ1010,StatePicklist!$1:$1,StatePicklist!$3:$3,"NA",0))</f>
        <v/>
      </c>
      <c r="BB1010" s="297" t="str">
        <f ca="1">IF(RMDF!BA1010="", "", IF(ISNUMBER(MATCH(RMDF!BA1010, INDIRECT(BA1010), 0)), "OK", "Invalid"))</f>
        <v/>
      </c>
      <c r="BC1010" s="281"/>
      <c r="BD1010" s="281"/>
      <c r="BE1010" s="281"/>
      <c r="BF1010" s="281" t="b">
        <f>AND(RMDF!BI1010&gt;=0, RMDF!BI1010&lt;=1-SUM(RMDF!Z1010,RMDF!AG1010,RMDF!AN1010,RMDF!AU1010,RMDF!BB1010), RMDF!BI1010=ROUND(RMDF!BI1010,4))</f>
        <v>1</v>
      </c>
      <c r="BG1010" s="317">
        <f>RMDF!BG1010</f>
        <v>0</v>
      </c>
      <c r="BH1010" s="318" t="str">
        <f>IF(BG1010=0,"",_xlfn.XLOOKUP(BG1010,StatePicklist!$1:$1,StatePicklist!$3:$3,"NA",0))</f>
        <v/>
      </c>
      <c r="BI1010" s="297" t="str">
        <f ca="1">IF(RMDF!BH1010="", "", IF(ISNUMBER(MATCH(RMDF!BH1010, INDIRECT(BH1010), 0)), "OK", "Invalid"))</f>
        <v/>
      </c>
      <c r="BJ1010" s="281"/>
      <c r="BK1010" s="281"/>
      <c r="BL1010" s="281"/>
      <c r="BM1010" s="281" t="b">
        <f>AND(RMDF!BP1010&gt;=0, RMDF!BP1010&lt;=1-SUM(RMDF!Z1010,RMDF!AG1010,RMDF!AN1010,RMDF!AU1010,RMDF!BB1010,RMDF!BI1010), RMDF!BP1010=ROUND(RMDF!BP1010,4))</f>
        <v>1</v>
      </c>
      <c r="BN1010" s="317">
        <f>RMDF!BN1010</f>
        <v>0</v>
      </c>
      <c r="BO1010" s="318" t="str">
        <f>IF(BN1010=0,"",_xlfn.XLOOKUP(BN1010,StatePicklist!$1:$1,StatePicklist!$3:$3,"NA",0))</f>
        <v/>
      </c>
      <c r="BP1010" s="297" t="str">
        <f ca="1">IF(RMDF!BO1010="", "", IF(ISNUMBER(MATCH(RMDF!BO1010, INDIRECT(BO1010), 0)), "OK", "Invalid"))</f>
        <v/>
      </c>
      <c r="BQ1010" s="281"/>
      <c r="BR1010" s="281"/>
      <c r="BS1010" s="281"/>
      <c r="BT1010" s="281" t="b">
        <f>AND(RMDF!BW1010&gt;=0, RMDF!BW1010&lt;=1-SUM(RMDF!Z1010,RMDF!AG1010,RMDF!AN1010,RMDF!AU1010,RMDF!BB1010,RMDF!BI1010,RMDF!BP1010), RMDF!BW1010=ROUND(RMDF!BW1010,4))</f>
        <v>1</v>
      </c>
      <c r="BU1010" s="317">
        <f>RMDF!BU1010</f>
        <v>0</v>
      </c>
      <c r="BV1010" s="318" t="str">
        <f>IF(BU1010=0,"",_xlfn.XLOOKUP(BU1010,StatePicklist!$1:$1,StatePicklist!$3:$3,"NA",0))</f>
        <v/>
      </c>
      <c r="BW1010" s="297" t="str">
        <f ca="1">IF(RMDF!BV1010="", "", IF(ISNUMBER(MATCH(RMDF!BV1010, INDIRECT(BV1010), 0)), "OK", "Invalid"))</f>
        <v/>
      </c>
      <c r="BX1010" s="281"/>
      <c r="BY1010" s="281"/>
      <c r="BZ1010" s="281"/>
      <c r="CA1010" s="281" t="b">
        <f>AND(RMDF!CD1010&gt;=0, RMDF!CD1010&lt;=1-SUM(RMDF!Z1010,RMDF!AG1010,RMDF!AN1010,RMDF!AU1010,RMDF!BB1010,RMDF!BI1010,RMDF!BP1010,RMDF!BW1010), RMDF!CD1010=ROUND(RMDF!CD1010,4))</f>
        <v>1</v>
      </c>
      <c r="CB1010" s="317">
        <f>RMDF!CB1010</f>
        <v>0</v>
      </c>
      <c r="CC1010" s="318" t="str">
        <f>IF(CB1010=0,"",_xlfn.XLOOKUP(CB1010,StatePicklist!$1:$1,StatePicklist!$3:$3,"NA",0))</f>
        <v/>
      </c>
      <c r="CD1010" s="297" t="str">
        <f ca="1">IF(RMDF!CC1010="", "", IF(ISNUMBER(MATCH(RMDF!CC1010, INDIRECT(CC1010), 0)), "OK", "Invalid"))</f>
        <v/>
      </c>
      <c r="CE1010" s="281"/>
      <c r="CF1010" s="281"/>
      <c r="CG1010" s="281"/>
      <c r="CH1010" s="281" t="b">
        <f>AND(RMDF!CK1010&gt;=0, RMDF!CK1010&lt;=1-SUM(RMDF!Z1010,RMDF!AG1010,RMDF!AN1010,RMDF!AU1010,RMDF!BB1010,RMDF!BI1010,RMDF!BP1010,RMDF!BW1010,RMDF!CD1010), RMDF!CK1010=ROUND(RMDF!CK1010,4))</f>
        <v>1</v>
      </c>
      <c r="CI1010" s="317">
        <f>RMDF!CI1010</f>
        <v>0</v>
      </c>
      <c r="CJ1010" s="318" t="str">
        <f>IF(CI1010=0,"",_xlfn.XLOOKUP(CI1010,StatePicklist!$1:$1,StatePicklist!$3:$3,"NA",0))</f>
        <v/>
      </c>
      <c r="CK1010" s="297" t="str">
        <f ca="1">IF(RMDF!CJ1010="", "", IF(ISNUMBER(MATCH(RMDF!CJ1010, INDIRECT(CJ1010), 0)), "OK", "Invalid"))</f>
        <v/>
      </c>
      <c r="CL1010" s="281"/>
      <c r="CM1010" s="281"/>
      <c r="CN1010" s="281"/>
      <c r="CO1010" s="281" t="b">
        <f>AND(RMDF!CR1010&gt;=0, RMDF!CR1010&lt;=1-SUM(RMDF!Z1010,RMDF!AG1010,RMDF!AN1010,RMDF!AU1010,RMDF!BB1010,RMDF!BI1010,RMDF!BP1010,RMDF!BW1010,RMDF!CD1010,RMDF!CK1010), RMDF!CR1010=ROUND(RMDF!CR1010,4))</f>
        <v>1</v>
      </c>
      <c r="CP1010" s="317">
        <f>RMDF!CP1010</f>
        <v>0</v>
      </c>
      <c r="CQ1010" s="318" t="str">
        <f>IF(CP1010=0,"",_xlfn.XLOOKUP(CP1010,StatePicklist!$1:$1,StatePicklist!$3:$3,"NA",0))</f>
        <v/>
      </c>
      <c r="CR1010" s="297" t="str">
        <f ca="1">IF(RMDF!CQ1010="", "", IF(ISNUMBER(MATCH(RMDF!CQ1010, INDIRECT(CQ1010), 0)), "OK", "Invalid"))</f>
        <v/>
      </c>
      <c r="CS1010" s="281"/>
      <c r="CT1010" s="281"/>
      <c r="CU1010" s="281"/>
      <c r="CV1010" s="281" t="b">
        <f>AND(RMDF!CY1010&gt;=0, RMDF!CY1010&lt;=1-SUM(RMDF!Z1010,RMDF!AG1010,RMDF!AN1010,RMDF!AU1010,RMDF!BB1010,RMDF!BI1010,RMDF!BP1010,RMDF!BW1010,RMDF!CD1010,RMDF!CK1010,RMDF!CR1010), RMDF!CY1010=ROUND(RMDF!CY1010,4))</f>
        <v>1</v>
      </c>
      <c r="CW1010" s="317">
        <f>RMDF!CW1010</f>
        <v>0</v>
      </c>
      <c r="CX1010" s="318" t="str">
        <f>IF(CW1010=0,"",_xlfn.XLOOKUP(CW1010,StatePicklist!$1:$1,StatePicklist!$3:$3,"NA",0))</f>
        <v/>
      </c>
      <c r="CY1010" s="297" t="str">
        <f ca="1">IF(RMDF!CX1010="", "", IF(ISNUMBER(MATCH(RMDF!CX1010, INDIRECT(CX1010), 0)), "OK", "Invalid"))</f>
        <v/>
      </c>
      <c r="CZ1010" s="281"/>
      <c r="DA1010" s="281"/>
      <c r="DB1010" s="281"/>
      <c r="DC1010" s="281" t="b">
        <f>AND(RMDF!DF1010&gt;=0, RMDF!DF1010&lt;=1-SUM(RMDF!Z1010,RMDF!AG1010,RMDF!AN1010,RMDF!AU1010,RMDF!BB1010,RMDF!BI1010,RMDF!BP1010,RMDF!BW1010,RMDF!CD1010,RMDF!CK1010,RMDF!CR1010,RMDF!CY1010), RMDF!DF1010=ROUND(RMDF!DF1010,4))</f>
        <v>1</v>
      </c>
      <c r="DD1010" s="317">
        <f>RMDF!DD1010</f>
        <v>0</v>
      </c>
      <c r="DE1010" s="318" t="str">
        <f>IF(DD1010=0,"",_xlfn.XLOOKUP(DD1010,StatePicklist!$1:$1,StatePicklist!$3:$3,"NA",0))</f>
        <v/>
      </c>
      <c r="DF1010" s="297" t="str">
        <f ca="1">IF(RMDF!DE1010="", "", IF(ISNUMBER(MATCH(RMDF!DE1010, INDIRECT(DE1010), 0)), "OK", "Invalid"))</f>
        <v/>
      </c>
      <c r="DG1010" s="281"/>
      <c r="DH1010" s="281"/>
      <c r="DI1010" s="281"/>
      <c r="DJ1010" s="281" t="b">
        <f>AND(RMDF!DM1010&gt;=0, RMDF!DM1010&lt;=1-SUM(RMDF!Z1010,RMDF!AG1010,RMDF!AN1010,RMDF!AU1010,RMDF!BB1010,RMDF!BI1010,RMDF!BP1010,RMDF!BW1010,RMDF!CD1010,RMDF!CK1010,RMDF!CR1010,RMDF!CY1010,RMDF!DF1010), RMDF!DM1010=ROUND(RMDF!DM1010,4))</f>
        <v>1</v>
      </c>
      <c r="DK1010" s="317">
        <f>RMDF!DK1010</f>
        <v>0</v>
      </c>
      <c r="DL1010" s="318" t="str">
        <f>IF(DK1010=0,"",_xlfn.XLOOKUP(DK1010,StatePicklist!$1:$1,StatePicklist!$3:$3,"NA",0))</f>
        <v/>
      </c>
      <c r="DM1010" s="297" t="str">
        <f ca="1">IF(RMDF!DL1010="", "", IF(ISNUMBER(MATCH(RMDF!DL1010, INDIRECT(DL1010), 0)), "OK", "Invalid"))</f>
        <v/>
      </c>
      <c r="DN1010" s="281"/>
      <c r="DO1010" s="281"/>
      <c r="DP1010" s="281"/>
      <c r="DQ1010" s="281" t="b">
        <f>AND(RMDF!DT1010&gt;=0, RMDF!DT1010&lt;=1-SUM(RMDF!Z1010,RMDF!AG1010,RMDF!AN1010,RMDF!AU1010,RMDF!BB1010,RMDF!BI1010,RMDF!BP1010,RMDF!BW1010,RMDF!CD1010,RMDF!CK1010,RMDF!CR1010,RMDF!CY1010,RMDF!DF1010,RMDF!DM1010), RMDF!DT1010=ROUND(RMDF!DT1010,4))</f>
        <v>1</v>
      </c>
      <c r="DR1010" s="317">
        <f>RMDF!DR1010</f>
        <v>0</v>
      </c>
      <c r="DS1010" s="318" t="str">
        <f>IF(DR1010=0,"",_xlfn.XLOOKUP(DR1010,StatePicklist!$1:$1,StatePicklist!$3:$3,"NA",0))</f>
        <v/>
      </c>
      <c r="DT1010" s="297" t="str">
        <f ca="1">IF(RMDF!DS1010="", "", IF(ISNUMBER(MATCH(RMDF!DS1010, INDIRECT(DS1010), 0)), "OK", "Invalid"))</f>
        <v/>
      </c>
      <c r="DU1010" s="281"/>
      <c r="DV1010" s="281"/>
      <c r="DW1010" s="281"/>
      <c r="DX1010" s="281" t="b">
        <f>AND(RMDF!EA1010&gt;=0, RMDF!EA1010&lt;=1-SUM(RMDF!Z1010,RMDF!AG1010,RMDF!AN1010,RMDF!AU1010,RMDF!BB1010,RMDF!BI1010,RMDF!BP1010,RMDF!BW1010,RMDF!CD1010,RMDF!CK1010,RMDF!CR1010,RMDF!CY1010,RMDF!DF1010,RMDF!DM1010,RMDF!DT1010), RMDF!EA1010=ROUND(RMDF!EA1010,4))</f>
        <v>1</v>
      </c>
      <c r="DY1010" s="317">
        <f>RMDF!DY1010</f>
        <v>0</v>
      </c>
      <c r="DZ1010" s="318" t="str">
        <f>IF(DY1010=0,"",_xlfn.XLOOKUP(DY1010,StatePicklist!$1:$1,StatePicklist!$3:$3,"NA",0))</f>
        <v/>
      </c>
      <c r="EA1010" s="297" t="str">
        <f ca="1">IF(RMDF!DZ1010="", "", IF(ISNUMBER(MATCH(RMDF!DZ1010, INDIRECT(DZ1010), 0)), "OK", "Invalid"))</f>
        <v/>
      </c>
      <c r="EB1010" s="281"/>
      <c r="EC1010" s="281"/>
      <c r="ED1010" s="281"/>
      <c r="EE1010" s="281" t="b">
        <f>AND(RMDF!EH1010&gt;=0, RMDF!EH1010&lt;=1-SUM(RMDF!Z1010,RMDF!AG1010,RMDF!AN1010,RMDF!AU1010,RMDF!BB1010,RMDF!BI1010,RMDF!BP1010,RMDF!BW1010,RMDF!CD1010,RMDF!CK1010,RMDF!CR1010,RMDF!CY1010,RMDF!DF1010,RMDF!DM1010,RMDF!DT1010,RMDF!EA1010), RMDF!EH1010=ROUND(RMDF!EH1010,4))</f>
        <v>1</v>
      </c>
      <c r="EF1010" s="317">
        <f>RMDF!EF1010</f>
        <v>0</v>
      </c>
      <c r="EG1010" s="318" t="str">
        <f>IF(EF1010=0,"",_xlfn.XLOOKUP(EF1010,StatePicklist!$1:$1,StatePicklist!$3:$3,"NA",0))</f>
        <v/>
      </c>
      <c r="EH1010" s="297" t="str">
        <f ca="1">IF(RMDF!EG1010="", "", IF(ISNUMBER(MATCH(RMDF!EG1010, INDIRECT(EG1010), 0)), "OK", "Invalid"))</f>
        <v/>
      </c>
      <c r="EI1010" s="281"/>
      <c r="EJ1010" s="281"/>
      <c r="EK1010" s="281"/>
      <c r="EL1010" s="281" t="b">
        <f>AND(RMDF!EO1010&gt;=0, RMDF!EO1010&lt;=1-SUM(RMDF!Z1010,RMDF!AG1010,RMDF!AN1010,RMDF!AU1010,RMDF!BB1010,RMDF!BI1010,RMDF!BP1010,RMDF!BW1010,RMDF!CD1010,RMDF!CK1010,RMDF!CR1010,RMDF!CY1010,RMDF!DF1010,RMDF!DM1010,RMDF!DT1010,RMDF!EA1010,RMDF!EH1010), RMDF!EO1010=ROUND(RMDF!EO1010,4))</f>
        <v>1</v>
      </c>
      <c r="EM1010" s="317">
        <f>RMDF!EM1010</f>
        <v>0</v>
      </c>
      <c r="EN1010" s="318" t="str">
        <f>IF(EM1010=0,"",_xlfn.XLOOKUP(EM1010,StatePicklist!$1:$1,StatePicklist!$3:$3,"NA",0))</f>
        <v/>
      </c>
      <c r="EO1010" s="297" t="str">
        <f ca="1">IF(RMDF!EN1010="", "", IF(ISNUMBER(MATCH(RMDF!EN1010, INDIRECT(EN1010), 0)), "OK", "Invalid"))</f>
        <v/>
      </c>
      <c r="EP1010" s="281"/>
      <c r="EQ1010" s="281"/>
      <c r="ER1010" s="281"/>
      <c r="ES1010" s="281" t="b">
        <f>AND(RMDF!EV1010&gt;=0, RMDF!EV1010&lt;=1-SUM(RMDF!Z1010,RMDF!AG1010,RMDF!AN1010,RMDF!AU1010,RMDF!BB1010,RMDF!BI1010,RMDF!BP1010,RMDF!BW1010,RMDF!CD1010,RMDF!CK1010,RMDF!CR1010,RMDF!CY1010,RMDF!DF1010,RMDF!DM1010,RMDF!DT1010,RMDF!EA1010,RMDF!EH1010,RMDF!EO1010), RMDF!EV1010=ROUND(RMDF!EV1010,4))</f>
        <v>1</v>
      </c>
      <c r="ET1010" s="317">
        <f>RMDF!ET1010</f>
        <v>0</v>
      </c>
      <c r="EU1010" s="318" t="str">
        <f>IF(ET1010=0,"",_xlfn.XLOOKUP(ET1010,StatePicklist!$1:$1,StatePicklist!$3:$3,"NA",0))</f>
        <v/>
      </c>
      <c r="EV1010" s="297" t="str">
        <f ca="1">IF(RMDF!EU1010="", "", IF(ISNUMBER(MATCH(RMDF!EU1010, INDIRECT(EU1010), 0)), "OK", "Invalid"))</f>
        <v/>
      </c>
      <c r="EW1010" s="281"/>
      <c r="EX1010" s="281"/>
      <c r="EY1010" s="281"/>
      <c r="EZ1010" s="281" t="b">
        <f>AND(RMDF!FC1010&gt;=0, RMDF!FC1010&lt;=1-SUM(RMDF!Z1010,RMDF!AG1010,RMDF!AN1010,RMDF!AU1010,RMDF!BB1010,RMDF!BI1010,RMDF!BP1010,RMDF!BW1010,RMDF!CD1010,RMDF!CK1010,RMDF!CR1010,RMDF!CY1010,RMDF!DF1010,RMDF!DM1010,RMDF!DT1010,RMDF!EA1010,RMDF!EH1010,RMDF!EO1010,RMDF!EV1010), RMDF!FC1010=ROUND(RMDF!FC1010,4))</f>
        <v>1</v>
      </c>
      <c r="FA1010" s="317">
        <f>RMDF!FA1010</f>
        <v>0</v>
      </c>
      <c r="FB1010" s="318" t="str">
        <f>IF(FA1010=0,"",_xlfn.XLOOKUP(FA1010,StatePicklist!$1:$1,StatePicklist!$3:$3,"NA",0))</f>
        <v/>
      </c>
      <c r="FC1010" s="297" t="str">
        <f ca="1">IF(RMDF!FB1010="", "", IF(ISNUMBER(MATCH(RMDF!FB1010, INDIRECT(FB1010), 0)), "OK", "Invalid"))</f>
        <v/>
      </c>
    </row>
    <row r="1011" spans="1:159" s="205" customFormat="1" ht="39.9" customHeight="1" x14ac:dyDescent="0.25">
      <c r="A1011" s="206"/>
      <c r="B1011" s="196"/>
      <c r="C1011" s="197"/>
      <c r="D1011" s="198"/>
      <c r="E1011" s="199"/>
      <c r="F1011" s="200"/>
      <c r="G1011" s="201"/>
      <c r="H1011" s="292"/>
      <c r="I1011" s="305">
        <f>RMDF!I1011</f>
        <v>0</v>
      </c>
      <c r="J1011" s="305" t="str">
        <f>IF(I1011=ProductCode!$B$30,"PDReclPost",IF(OR(I1011=ProductCode!$C$30,I1011=ProductCode!$E$30,I1011=ProductCode!$G$30),"PDPreCon",IF(OR(I1011=ProductCode!$D$30,I1011=ProductCode!$F$30),"PDNotReclPost","")))</f>
        <v/>
      </c>
      <c r="K1011" s="305" t="str">
        <f t="shared" si="54"/>
        <v/>
      </c>
      <c r="L1011" s="289"/>
      <c r="M1011" s="305" t="str">
        <f t="shared" si="54"/>
        <v/>
      </c>
      <c r="N1011" s="289" t="b">
        <f>AND(RMDF!N1011&gt;=0, RMDF!N1011&lt;=1-RMDF!L1011, RMDF!N1011=ROUND(RMDF!N1011,4))</f>
        <v>1</v>
      </c>
      <c r="O1011" s="286" t="str">
        <f>IF(P1011="","",IF(I1011="","",IF(LEFT(I1011,13)="Reclaimed pos",RawMaterialCode!$E$569,RawMaterialCode!$E$568)))</f>
        <v>Reclaimed pre-consumer mixed fibers (RM0578)</v>
      </c>
      <c r="P1011" s="295">
        <f t="shared" si="55"/>
        <v>1</v>
      </c>
      <c r="Q1011" s="202"/>
      <c r="R1011" s="203"/>
      <c r="S1011" s="204" t="str">
        <f t="shared" si="56"/>
        <v/>
      </c>
      <c r="T1011" s="281"/>
      <c r="U1011" s="281"/>
      <c r="V1011" s="281"/>
      <c r="W1011" s="281"/>
      <c r="X1011" s="317">
        <f>RMDF!X1011</f>
        <v>0</v>
      </c>
      <c r="Y1011" s="318" t="str">
        <f>IF(X1011=0,"",_xlfn.XLOOKUP(X1011,StatePicklist!$1:$1,StatePicklist!$3:$3,"NA",0))</f>
        <v/>
      </c>
      <c r="Z1011" s="297" t="str">
        <f ca="1">IF(RMDF!Y1011="", "", IF(ISNUMBER(MATCH(RMDF!Y1011, INDIRECT(Y1011), 0)), "OK", "Invalid"))</f>
        <v/>
      </c>
      <c r="AA1011" s="281"/>
      <c r="AB1011" s="281"/>
      <c r="AC1011" s="281"/>
      <c r="AD1011" s="281" t="b">
        <f>AND(RMDF!AG1011&gt;=0, RMDF!AG1011&lt;=1-RMDF!Z1011, RMDF!AG1011=ROUND(RMDF!AG1011,4))</f>
        <v>1</v>
      </c>
      <c r="AE1011" s="317">
        <f>RMDF!AE1011</f>
        <v>0</v>
      </c>
      <c r="AF1011" s="318" t="str">
        <f>IF(AE1011=0,"",_xlfn.XLOOKUP(AE1011,StatePicklist!$1:$1,StatePicklist!$3:$3,"NA",0))</f>
        <v/>
      </c>
      <c r="AG1011" s="297" t="str">
        <f ca="1">IF(RMDF!AF1011="", "", IF(ISNUMBER(MATCH(RMDF!AF1011, INDIRECT(AF1011), 0)), "OK", "Invalid"))</f>
        <v/>
      </c>
      <c r="AH1011" s="281"/>
      <c r="AI1011" s="281"/>
      <c r="AJ1011" s="281"/>
      <c r="AK1011" s="281" t="b">
        <f>AND(RMDF!AN1011&gt;=0, RMDF!AN1011&lt;=1-SUM(RMDF!Z1011,RMDF!AG1011), RMDF!AN1011=ROUND(RMDF!AN1011,4))</f>
        <v>1</v>
      </c>
      <c r="AL1011" s="317">
        <f>RMDF!AL1011</f>
        <v>0</v>
      </c>
      <c r="AM1011" s="318" t="str">
        <f>IF(AL1011=0,"",_xlfn.XLOOKUP(AL1011,StatePicklist!$1:$1,StatePicklist!$3:$3,"NA",0))</f>
        <v/>
      </c>
      <c r="AN1011" s="297" t="str">
        <f ca="1">IF(RMDF!AM1011="", "", IF(ISNUMBER(MATCH(RMDF!AM1011, INDIRECT(AM1011), 0)), "OK", "Invalid"))</f>
        <v/>
      </c>
      <c r="AO1011" s="281"/>
      <c r="AP1011" s="281"/>
      <c r="AQ1011" s="281"/>
      <c r="AR1011" s="281" t="b">
        <f>AND(RMDF!AU1011&gt;=0, RMDF!AU1011&lt;=1-SUM(RMDF!Z1011,RMDF!AG1011,RMDF!AN1011), RMDF!AU1011=ROUND(RMDF!AU1011,4))</f>
        <v>1</v>
      </c>
      <c r="AS1011" s="317">
        <f>RMDF!AS1011</f>
        <v>0</v>
      </c>
      <c r="AT1011" s="318" t="str">
        <f>IF(AS1011=0,"",_xlfn.XLOOKUP(AS1011,StatePicklist!$1:$1,StatePicklist!$3:$3,"NA",0))</f>
        <v/>
      </c>
      <c r="AU1011" s="297" t="str">
        <f ca="1">IF(RMDF!AT1011="", "", IF(ISNUMBER(MATCH(RMDF!AT1011, INDIRECT(AT1011), 0)), "OK", "Invalid"))</f>
        <v/>
      </c>
      <c r="AV1011" s="281"/>
      <c r="AW1011" s="281"/>
      <c r="AX1011" s="281"/>
      <c r="AY1011" s="281" t="b">
        <f>AND(RMDF!BB1011&gt;=0, RMDF!BB1011&lt;=1-SUM(RMDF!Z1011,RMDF!AG1011,RMDF!AN1011,RMDF!AU1011), RMDF!BB1011=ROUND(RMDF!BB1011,4))</f>
        <v>1</v>
      </c>
      <c r="AZ1011" s="317">
        <f>RMDF!AZ1011</f>
        <v>0</v>
      </c>
      <c r="BA1011" s="318" t="str">
        <f>IF(AZ1011=0,"",_xlfn.XLOOKUP(AZ1011,StatePicklist!$1:$1,StatePicklist!$3:$3,"NA",0))</f>
        <v/>
      </c>
      <c r="BB1011" s="297" t="str">
        <f ca="1">IF(RMDF!BA1011="", "", IF(ISNUMBER(MATCH(RMDF!BA1011, INDIRECT(BA1011), 0)), "OK", "Invalid"))</f>
        <v/>
      </c>
      <c r="BC1011" s="281"/>
      <c r="BD1011" s="281"/>
      <c r="BE1011" s="281"/>
      <c r="BF1011" s="281" t="b">
        <f>AND(RMDF!BI1011&gt;=0, RMDF!BI1011&lt;=1-SUM(RMDF!Z1011,RMDF!AG1011,RMDF!AN1011,RMDF!AU1011,RMDF!BB1011), RMDF!BI1011=ROUND(RMDF!BI1011,4))</f>
        <v>1</v>
      </c>
      <c r="BG1011" s="317">
        <f>RMDF!BG1011</f>
        <v>0</v>
      </c>
      <c r="BH1011" s="318" t="str">
        <f>IF(BG1011=0,"",_xlfn.XLOOKUP(BG1011,StatePicklist!$1:$1,StatePicklist!$3:$3,"NA",0))</f>
        <v/>
      </c>
      <c r="BI1011" s="297" t="str">
        <f ca="1">IF(RMDF!BH1011="", "", IF(ISNUMBER(MATCH(RMDF!BH1011, INDIRECT(BH1011), 0)), "OK", "Invalid"))</f>
        <v/>
      </c>
      <c r="BJ1011" s="281"/>
      <c r="BK1011" s="281"/>
      <c r="BL1011" s="281"/>
      <c r="BM1011" s="281" t="b">
        <f>AND(RMDF!BP1011&gt;=0, RMDF!BP1011&lt;=1-SUM(RMDF!Z1011,RMDF!AG1011,RMDF!AN1011,RMDF!AU1011,RMDF!BB1011,RMDF!BI1011), RMDF!BP1011=ROUND(RMDF!BP1011,4))</f>
        <v>1</v>
      </c>
      <c r="BN1011" s="317">
        <f>RMDF!BN1011</f>
        <v>0</v>
      </c>
      <c r="BO1011" s="318" t="str">
        <f>IF(BN1011=0,"",_xlfn.XLOOKUP(BN1011,StatePicklist!$1:$1,StatePicklist!$3:$3,"NA",0))</f>
        <v/>
      </c>
      <c r="BP1011" s="297" t="str">
        <f ca="1">IF(RMDF!BO1011="", "", IF(ISNUMBER(MATCH(RMDF!BO1011, INDIRECT(BO1011), 0)), "OK", "Invalid"))</f>
        <v/>
      </c>
      <c r="BQ1011" s="281"/>
      <c r="BR1011" s="281"/>
      <c r="BS1011" s="281"/>
      <c r="BT1011" s="281" t="b">
        <f>AND(RMDF!BW1011&gt;=0, RMDF!BW1011&lt;=1-SUM(RMDF!Z1011,RMDF!AG1011,RMDF!AN1011,RMDF!AU1011,RMDF!BB1011,RMDF!BI1011,RMDF!BP1011), RMDF!BW1011=ROUND(RMDF!BW1011,4))</f>
        <v>1</v>
      </c>
      <c r="BU1011" s="317">
        <f>RMDF!BU1011</f>
        <v>0</v>
      </c>
      <c r="BV1011" s="318" t="str">
        <f>IF(BU1011=0,"",_xlfn.XLOOKUP(BU1011,StatePicklist!$1:$1,StatePicklist!$3:$3,"NA",0))</f>
        <v/>
      </c>
      <c r="BW1011" s="297" t="str">
        <f ca="1">IF(RMDF!BV1011="", "", IF(ISNUMBER(MATCH(RMDF!BV1011, INDIRECT(BV1011), 0)), "OK", "Invalid"))</f>
        <v/>
      </c>
      <c r="BX1011" s="281"/>
      <c r="BY1011" s="281"/>
      <c r="BZ1011" s="281"/>
      <c r="CA1011" s="281" t="b">
        <f>AND(RMDF!CD1011&gt;=0, RMDF!CD1011&lt;=1-SUM(RMDF!Z1011,RMDF!AG1011,RMDF!AN1011,RMDF!AU1011,RMDF!BB1011,RMDF!BI1011,RMDF!BP1011,RMDF!BW1011), RMDF!CD1011=ROUND(RMDF!CD1011,4))</f>
        <v>1</v>
      </c>
      <c r="CB1011" s="317">
        <f>RMDF!CB1011</f>
        <v>0</v>
      </c>
      <c r="CC1011" s="318" t="str">
        <f>IF(CB1011=0,"",_xlfn.XLOOKUP(CB1011,StatePicklist!$1:$1,StatePicklist!$3:$3,"NA",0))</f>
        <v/>
      </c>
      <c r="CD1011" s="297" t="str">
        <f ca="1">IF(RMDF!CC1011="", "", IF(ISNUMBER(MATCH(RMDF!CC1011, INDIRECT(CC1011), 0)), "OK", "Invalid"))</f>
        <v/>
      </c>
      <c r="CE1011" s="281"/>
      <c r="CF1011" s="281"/>
      <c r="CG1011" s="281"/>
      <c r="CH1011" s="281" t="b">
        <f>AND(RMDF!CK1011&gt;=0, RMDF!CK1011&lt;=1-SUM(RMDF!Z1011,RMDF!AG1011,RMDF!AN1011,RMDF!AU1011,RMDF!BB1011,RMDF!BI1011,RMDF!BP1011,RMDF!BW1011,RMDF!CD1011), RMDF!CK1011=ROUND(RMDF!CK1011,4))</f>
        <v>1</v>
      </c>
      <c r="CI1011" s="317">
        <f>RMDF!CI1011</f>
        <v>0</v>
      </c>
      <c r="CJ1011" s="318" t="str">
        <f>IF(CI1011=0,"",_xlfn.XLOOKUP(CI1011,StatePicklist!$1:$1,StatePicklist!$3:$3,"NA",0))</f>
        <v/>
      </c>
      <c r="CK1011" s="297" t="str">
        <f ca="1">IF(RMDF!CJ1011="", "", IF(ISNUMBER(MATCH(RMDF!CJ1011, INDIRECT(CJ1011), 0)), "OK", "Invalid"))</f>
        <v/>
      </c>
      <c r="CL1011" s="281"/>
      <c r="CM1011" s="281"/>
      <c r="CN1011" s="281"/>
      <c r="CO1011" s="281" t="b">
        <f>AND(RMDF!CR1011&gt;=0, RMDF!CR1011&lt;=1-SUM(RMDF!Z1011,RMDF!AG1011,RMDF!AN1011,RMDF!AU1011,RMDF!BB1011,RMDF!BI1011,RMDF!BP1011,RMDF!BW1011,RMDF!CD1011,RMDF!CK1011), RMDF!CR1011=ROUND(RMDF!CR1011,4))</f>
        <v>1</v>
      </c>
      <c r="CP1011" s="317">
        <f>RMDF!CP1011</f>
        <v>0</v>
      </c>
      <c r="CQ1011" s="318" t="str">
        <f>IF(CP1011=0,"",_xlfn.XLOOKUP(CP1011,StatePicklist!$1:$1,StatePicklist!$3:$3,"NA",0))</f>
        <v/>
      </c>
      <c r="CR1011" s="297" t="str">
        <f ca="1">IF(RMDF!CQ1011="", "", IF(ISNUMBER(MATCH(RMDF!CQ1011, INDIRECT(CQ1011), 0)), "OK", "Invalid"))</f>
        <v/>
      </c>
      <c r="CS1011" s="281"/>
      <c r="CT1011" s="281"/>
      <c r="CU1011" s="281"/>
      <c r="CV1011" s="281" t="b">
        <f>AND(RMDF!CY1011&gt;=0, RMDF!CY1011&lt;=1-SUM(RMDF!Z1011,RMDF!AG1011,RMDF!AN1011,RMDF!AU1011,RMDF!BB1011,RMDF!BI1011,RMDF!BP1011,RMDF!BW1011,RMDF!CD1011,RMDF!CK1011,RMDF!CR1011), RMDF!CY1011=ROUND(RMDF!CY1011,4))</f>
        <v>1</v>
      </c>
      <c r="CW1011" s="317">
        <f>RMDF!CW1011</f>
        <v>0</v>
      </c>
      <c r="CX1011" s="318" t="str">
        <f>IF(CW1011=0,"",_xlfn.XLOOKUP(CW1011,StatePicklist!$1:$1,StatePicklist!$3:$3,"NA",0))</f>
        <v/>
      </c>
      <c r="CY1011" s="297" t="str">
        <f ca="1">IF(RMDF!CX1011="", "", IF(ISNUMBER(MATCH(RMDF!CX1011, INDIRECT(CX1011), 0)), "OK", "Invalid"))</f>
        <v/>
      </c>
      <c r="CZ1011" s="281"/>
      <c r="DA1011" s="281"/>
      <c r="DB1011" s="281"/>
      <c r="DC1011" s="281" t="b">
        <f>AND(RMDF!DF1011&gt;=0, RMDF!DF1011&lt;=1-SUM(RMDF!Z1011,RMDF!AG1011,RMDF!AN1011,RMDF!AU1011,RMDF!BB1011,RMDF!BI1011,RMDF!BP1011,RMDF!BW1011,RMDF!CD1011,RMDF!CK1011,RMDF!CR1011,RMDF!CY1011), RMDF!DF1011=ROUND(RMDF!DF1011,4))</f>
        <v>1</v>
      </c>
      <c r="DD1011" s="317">
        <f>RMDF!DD1011</f>
        <v>0</v>
      </c>
      <c r="DE1011" s="318" t="str">
        <f>IF(DD1011=0,"",_xlfn.XLOOKUP(DD1011,StatePicklist!$1:$1,StatePicklist!$3:$3,"NA",0))</f>
        <v/>
      </c>
      <c r="DF1011" s="297" t="str">
        <f ca="1">IF(RMDF!DE1011="", "", IF(ISNUMBER(MATCH(RMDF!DE1011, INDIRECT(DE1011), 0)), "OK", "Invalid"))</f>
        <v/>
      </c>
      <c r="DG1011" s="281"/>
      <c r="DH1011" s="281"/>
      <c r="DI1011" s="281"/>
      <c r="DJ1011" s="281" t="b">
        <f>AND(RMDF!DM1011&gt;=0, RMDF!DM1011&lt;=1-SUM(RMDF!Z1011,RMDF!AG1011,RMDF!AN1011,RMDF!AU1011,RMDF!BB1011,RMDF!BI1011,RMDF!BP1011,RMDF!BW1011,RMDF!CD1011,RMDF!CK1011,RMDF!CR1011,RMDF!CY1011,RMDF!DF1011), RMDF!DM1011=ROUND(RMDF!DM1011,4))</f>
        <v>1</v>
      </c>
      <c r="DK1011" s="317">
        <f>RMDF!DK1011</f>
        <v>0</v>
      </c>
      <c r="DL1011" s="318" t="str">
        <f>IF(DK1011=0,"",_xlfn.XLOOKUP(DK1011,StatePicklist!$1:$1,StatePicklist!$3:$3,"NA",0))</f>
        <v/>
      </c>
      <c r="DM1011" s="297" t="str">
        <f ca="1">IF(RMDF!DL1011="", "", IF(ISNUMBER(MATCH(RMDF!DL1011, INDIRECT(DL1011), 0)), "OK", "Invalid"))</f>
        <v/>
      </c>
      <c r="DN1011" s="281"/>
      <c r="DO1011" s="281"/>
      <c r="DP1011" s="281"/>
      <c r="DQ1011" s="281" t="b">
        <f>AND(RMDF!DT1011&gt;=0, RMDF!DT1011&lt;=1-SUM(RMDF!Z1011,RMDF!AG1011,RMDF!AN1011,RMDF!AU1011,RMDF!BB1011,RMDF!BI1011,RMDF!BP1011,RMDF!BW1011,RMDF!CD1011,RMDF!CK1011,RMDF!CR1011,RMDF!CY1011,RMDF!DF1011,RMDF!DM1011), RMDF!DT1011=ROUND(RMDF!DT1011,4))</f>
        <v>1</v>
      </c>
      <c r="DR1011" s="317">
        <f>RMDF!DR1011</f>
        <v>0</v>
      </c>
      <c r="DS1011" s="318" t="str">
        <f>IF(DR1011=0,"",_xlfn.XLOOKUP(DR1011,StatePicklist!$1:$1,StatePicklist!$3:$3,"NA",0))</f>
        <v/>
      </c>
      <c r="DT1011" s="297" t="str">
        <f ca="1">IF(RMDF!DS1011="", "", IF(ISNUMBER(MATCH(RMDF!DS1011, INDIRECT(DS1011), 0)), "OK", "Invalid"))</f>
        <v/>
      </c>
      <c r="DU1011" s="281"/>
      <c r="DV1011" s="281"/>
      <c r="DW1011" s="281"/>
      <c r="DX1011" s="281" t="b">
        <f>AND(RMDF!EA1011&gt;=0, RMDF!EA1011&lt;=1-SUM(RMDF!Z1011,RMDF!AG1011,RMDF!AN1011,RMDF!AU1011,RMDF!BB1011,RMDF!BI1011,RMDF!BP1011,RMDF!BW1011,RMDF!CD1011,RMDF!CK1011,RMDF!CR1011,RMDF!CY1011,RMDF!DF1011,RMDF!DM1011,RMDF!DT1011), RMDF!EA1011=ROUND(RMDF!EA1011,4))</f>
        <v>1</v>
      </c>
      <c r="DY1011" s="317">
        <f>RMDF!DY1011</f>
        <v>0</v>
      </c>
      <c r="DZ1011" s="318" t="str">
        <f>IF(DY1011=0,"",_xlfn.XLOOKUP(DY1011,StatePicklist!$1:$1,StatePicklist!$3:$3,"NA",0))</f>
        <v/>
      </c>
      <c r="EA1011" s="297" t="str">
        <f ca="1">IF(RMDF!DZ1011="", "", IF(ISNUMBER(MATCH(RMDF!DZ1011, INDIRECT(DZ1011), 0)), "OK", "Invalid"))</f>
        <v/>
      </c>
      <c r="EB1011" s="281"/>
      <c r="EC1011" s="281"/>
      <c r="ED1011" s="281"/>
      <c r="EE1011" s="281" t="b">
        <f>AND(RMDF!EH1011&gt;=0, RMDF!EH1011&lt;=1-SUM(RMDF!Z1011,RMDF!AG1011,RMDF!AN1011,RMDF!AU1011,RMDF!BB1011,RMDF!BI1011,RMDF!BP1011,RMDF!BW1011,RMDF!CD1011,RMDF!CK1011,RMDF!CR1011,RMDF!CY1011,RMDF!DF1011,RMDF!DM1011,RMDF!DT1011,RMDF!EA1011), RMDF!EH1011=ROUND(RMDF!EH1011,4))</f>
        <v>1</v>
      </c>
      <c r="EF1011" s="317">
        <f>RMDF!EF1011</f>
        <v>0</v>
      </c>
      <c r="EG1011" s="318" t="str">
        <f>IF(EF1011=0,"",_xlfn.XLOOKUP(EF1011,StatePicklist!$1:$1,StatePicklist!$3:$3,"NA",0))</f>
        <v/>
      </c>
      <c r="EH1011" s="297" t="str">
        <f ca="1">IF(RMDF!EG1011="", "", IF(ISNUMBER(MATCH(RMDF!EG1011, INDIRECT(EG1011), 0)), "OK", "Invalid"))</f>
        <v/>
      </c>
      <c r="EI1011" s="281"/>
      <c r="EJ1011" s="281"/>
      <c r="EK1011" s="281"/>
      <c r="EL1011" s="281" t="b">
        <f>AND(RMDF!EO1011&gt;=0, RMDF!EO1011&lt;=1-SUM(RMDF!Z1011,RMDF!AG1011,RMDF!AN1011,RMDF!AU1011,RMDF!BB1011,RMDF!BI1011,RMDF!BP1011,RMDF!BW1011,RMDF!CD1011,RMDF!CK1011,RMDF!CR1011,RMDF!CY1011,RMDF!DF1011,RMDF!DM1011,RMDF!DT1011,RMDF!EA1011,RMDF!EH1011), RMDF!EO1011=ROUND(RMDF!EO1011,4))</f>
        <v>1</v>
      </c>
      <c r="EM1011" s="317">
        <f>RMDF!EM1011</f>
        <v>0</v>
      </c>
      <c r="EN1011" s="318" t="str">
        <f>IF(EM1011=0,"",_xlfn.XLOOKUP(EM1011,StatePicklist!$1:$1,StatePicklist!$3:$3,"NA",0))</f>
        <v/>
      </c>
      <c r="EO1011" s="297" t="str">
        <f ca="1">IF(RMDF!EN1011="", "", IF(ISNUMBER(MATCH(RMDF!EN1011, INDIRECT(EN1011), 0)), "OK", "Invalid"))</f>
        <v/>
      </c>
      <c r="EP1011" s="281"/>
      <c r="EQ1011" s="281"/>
      <c r="ER1011" s="281"/>
      <c r="ES1011" s="281" t="b">
        <f>AND(RMDF!EV1011&gt;=0, RMDF!EV1011&lt;=1-SUM(RMDF!Z1011,RMDF!AG1011,RMDF!AN1011,RMDF!AU1011,RMDF!BB1011,RMDF!BI1011,RMDF!BP1011,RMDF!BW1011,RMDF!CD1011,RMDF!CK1011,RMDF!CR1011,RMDF!CY1011,RMDF!DF1011,RMDF!DM1011,RMDF!DT1011,RMDF!EA1011,RMDF!EH1011,RMDF!EO1011), RMDF!EV1011=ROUND(RMDF!EV1011,4))</f>
        <v>1</v>
      </c>
      <c r="ET1011" s="317">
        <f>RMDF!ET1011</f>
        <v>0</v>
      </c>
      <c r="EU1011" s="318" t="str">
        <f>IF(ET1011=0,"",_xlfn.XLOOKUP(ET1011,StatePicklist!$1:$1,StatePicklist!$3:$3,"NA",0))</f>
        <v/>
      </c>
      <c r="EV1011" s="297" t="str">
        <f ca="1">IF(RMDF!EU1011="", "", IF(ISNUMBER(MATCH(RMDF!EU1011, INDIRECT(EU1011), 0)), "OK", "Invalid"))</f>
        <v/>
      </c>
      <c r="EW1011" s="281"/>
      <c r="EX1011" s="281"/>
      <c r="EY1011" s="281"/>
      <c r="EZ1011" s="281" t="b">
        <f>AND(RMDF!FC1011&gt;=0, RMDF!FC1011&lt;=1-SUM(RMDF!Z1011,RMDF!AG1011,RMDF!AN1011,RMDF!AU1011,RMDF!BB1011,RMDF!BI1011,RMDF!BP1011,RMDF!BW1011,RMDF!CD1011,RMDF!CK1011,RMDF!CR1011,RMDF!CY1011,RMDF!DF1011,RMDF!DM1011,RMDF!DT1011,RMDF!EA1011,RMDF!EH1011,RMDF!EO1011,RMDF!EV1011), RMDF!FC1011=ROUND(RMDF!FC1011,4))</f>
        <v>1</v>
      </c>
      <c r="FA1011" s="317">
        <f>RMDF!FA1011</f>
        <v>0</v>
      </c>
      <c r="FB1011" s="318" t="str">
        <f>IF(FA1011=0,"",_xlfn.XLOOKUP(FA1011,StatePicklist!$1:$1,StatePicklist!$3:$3,"NA",0))</f>
        <v/>
      </c>
      <c r="FC1011" s="297" t="str">
        <f ca="1">IF(RMDF!FB1011="", "", IF(ISNUMBER(MATCH(RMDF!FB1011, INDIRECT(FB1011), 0)), "OK", "Invalid"))</f>
        <v/>
      </c>
    </row>
    <row r="1012" spans="1:159" s="205" customFormat="1" ht="39.9" customHeight="1" x14ac:dyDescent="0.25">
      <c r="A1012" s="206"/>
      <c r="B1012" s="196"/>
      <c r="C1012" s="197"/>
      <c r="D1012" s="198"/>
      <c r="E1012" s="199"/>
      <c r="F1012" s="200"/>
      <c r="G1012" s="201"/>
      <c r="H1012" s="292"/>
      <c r="I1012" s="305">
        <f>RMDF!I1012</f>
        <v>0</v>
      </c>
      <c r="J1012" s="305" t="str">
        <f>IF(I1012=ProductCode!$B$30,"PDReclPost",IF(OR(I1012=ProductCode!$C$30,I1012=ProductCode!$E$30,I1012=ProductCode!$G$30),"PDPreCon",IF(OR(I1012=ProductCode!$D$30,I1012=ProductCode!$F$30),"PDNotReclPost","")))</f>
        <v/>
      </c>
      <c r="K1012" s="305" t="str">
        <f t="shared" si="54"/>
        <v/>
      </c>
      <c r="L1012" s="289"/>
      <c r="M1012" s="305" t="str">
        <f t="shared" si="54"/>
        <v/>
      </c>
      <c r="N1012" s="289" t="b">
        <f>AND(RMDF!N1012&gt;=0, RMDF!N1012&lt;=1-RMDF!L1012, RMDF!N1012=ROUND(RMDF!N1012,4))</f>
        <v>1</v>
      </c>
      <c r="O1012" s="286" t="str">
        <f>IF(P1012="","",IF(I1012="","",IF(LEFT(I1012,13)="Reclaimed pos",RawMaterialCode!$E$569,RawMaterialCode!$E$568)))</f>
        <v>Reclaimed pre-consumer mixed fibers (RM0578)</v>
      </c>
      <c r="P1012" s="295">
        <f t="shared" si="55"/>
        <v>1</v>
      </c>
      <c r="Q1012" s="202"/>
      <c r="R1012" s="203"/>
      <c r="S1012" s="204" t="str">
        <f t="shared" si="56"/>
        <v/>
      </c>
      <c r="T1012" s="281"/>
      <c r="U1012" s="281"/>
      <c r="V1012" s="281"/>
      <c r="W1012" s="281"/>
      <c r="X1012" s="317">
        <f>RMDF!X1012</f>
        <v>0</v>
      </c>
      <c r="Y1012" s="318" t="str">
        <f>IF(X1012=0,"",_xlfn.XLOOKUP(X1012,StatePicklist!$1:$1,StatePicklist!$3:$3,"NA",0))</f>
        <v/>
      </c>
      <c r="Z1012" s="297" t="str">
        <f ca="1">IF(RMDF!Y1012="", "", IF(ISNUMBER(MATCH(RMDF!Y1012, INDIRECT(Y1012), 0)), "OK", "Invalid"))</f>
        <v/>
      </c>
      <c r="AA1012" s="281"/>
      <c r="AB1012" s="281"/>
      <c r="AC1012" s="281"/>
      <c r="AD1012" s="281" t="b">
        <f>AND(RMDF!AG1012&gt;=0, RMDF!AG1012&lt;=1-RMDF!Z1012, RMDF!AG1012=ROUND(RMDF!AG1012,4))</f>
        <v>1</v>
      </c>
      <c r="AE1012" s="317">
        <f>RMDF!AE1012</f>
        <v>0</v>
      </c>
      <c r="AF1012" s="318" t="str">
        <f>IF(AE1012=0,"",_xlfn.XLOOKUP(AE1012,StatePicklist!$1:$1,StatePicklist!$3:$3,"NA",0))</f>
        <v/>
      </c>
      <c r="AG1012" s="297" t="str">
        <f ca="1">IF(RMDF!AF1012="", "", IF(ISNUMBER(MATCH(RMDF!AF1012, INDIRECT(AF1012), 0)), "OK", "Invalid"))</f>
        <v/>
      </c>
      <c r="AH1012" s="281"/>
      <c r="AI1012" s="281"/>
      <c r="AJ1012" s="281"/>
      <c r="AK1012" s="281" t="b">
        <f>AND(RMDF!AN1012&gt;=0, RMDF!AN1012&lt;=1-SUM(RMDF!Z1012,RMDF!AG1012), RMDF!AN1012=ROUND(RMDF!AN1012,4))</f>
        <v>1</v>
      </c>
      <c r="AL1012" s="317">
        <f>RMDF!AL1012</f>
        <v>0</v>
      </c>
      <c r="AM1012" s="318" t="str">
        <f>IF(AL1012=0,"",_xlfn.XLOOKUP(AL1012,StatePicklist!$1:$1,StatePicklist!$3:$3,"NA",0))</f>
        <v/>
      </c>
      <c r="AN1012" s="297" t="str">
        <f ca="1">IF(RMDF!AM1012="", "", IF(ISNUMBER(MATCH(RMDF!AM1012, INDIRECT(AM1012), 0)), "OK", "Invalid"))</f>
        <v/>
      </c>
      <c r="AO1012" s="281"/>
      <c r="AP1012" s="281"/>
      <c r="AQ1012" s="281"/>
      <c r="AR1012" s="281" t="b">
        <f>AND(RMDF!AU1012&gt;=0, RMDF!AU1012&lt;=1-SUM(RMDF!Z1012,RMDF!AG1012,RMDF!AN1012), RMDF!AU1012=ROUND(RMDF!AU1012,4))</f>
        <v>1</v>
      </c>
      <c r="AS1012" s="317">
        <f>RMDF!AS1012</f>
        <v>0</v>
      </c>
      <c r="AT1012" s="318" t="str">
        <f>IF(AS1012=0,"",_xlfn.XLOOKUP(AS1012,StatePicklist!$1:$1,StatePicklist!$3:$3,"NA",0))</f>
        <v/>
      </c>
      <c r="AU1012" s="297" t="str">
        <f ca="1">IF(RMDF!AT1012="", "", IF(ISNUMBER(MATCH(RMDF!AT1012, INDIRECT(AT1012), 0)), "OK", "Invalid"))</f>
        <v/>
      </c>
      <c r="AV1012" s="281"/>
      <c r="AW1012" s="281"/>
      <c r="AX1012" s="281"/>
      <c r="AY1012" s="281" t="b">
        <f>AND(RMDF!BB1012&gt;=0, RMDF!BB1012&lt;=1-SUM(RMDF!Z1012,RMDF!AG1012,RMDF!AN1012,RMDF!AU1012), RMDF!BB1012=ROUND(RMDF!BB1012,4))</f>
        <v>1</v>
      </c>
      <c r="AZ1012" s="317">
        <f>RMDF!AZ1012</f>
        <v>0</v>
      </c>
      <c r="BA1012" s="318" t="str">
        <f>IF(AZ1012=0,"",_xlfn.XLOOKUP(AZ1012,StatePicklist!$1:$1,StatePicklist!$3:$3,"NA",0))</f>
        <v/>
      </c>
      <c r="BB1012" s="297" t="str">
        <f ca="1">IF(RMDF!BA1012="", "", IF(ISNUMBER(MATCH(RMDF!BA1012, INDIRECT(BA1012), 0)), "OK", "Invalid"))</f>
        <v/>
      </c>
      <c r="BC1012" s="281"/>
      <c r="BD1012" s="281"/>
      <c r="BE1012" s="281"/>
      <c r="BF1012" s="281" t="b">
        <f>AND(RMDF!BI1012&gt;=0, RMDF!BI1012&lt;=1-SUM(RMDF!Z1012,RMDF!AG1012,RMDF!AN1012,RMDF!AU1012,RMDF!BB1012), RMDF!BI1012=ROUND(RMDF!BI1012,4))</f>
        <v>1</v>
      </c>
      <c r="BG1012" s="317">
        <f>RMDF!BG1012</f>
        <v>0</v>
      </c>
      <c r="BH1012" s="318" t="str">
        <f>IF(BG1012=0,"",_xlfn.XLOOKUP(BG1012,StatePicklist!$1:$1,StatePicklist!$3:$3,"NA",0))</f>
        <v/>
      </c>
      <c r="BI1012" s="297" t="str">
        <f ca="1">IF(RMDF!BH1012="", "", IF(ISNUMBER(MATCH(RMDF!BH1012, INDIRECT(BH1012), 0)), "OK", "Invalid"))</f>
        <v/>
      </c>
      <c r="BJ1012" s="281"/>
      <c r="BK1012" s="281"/>
      <c r="BL1012" s="281"/>
      <c r="BM1012" s="281" t="b">
        <f>AND(RMDF!BP1012&gt;=0, RMDF!BP1012&lt;=1-SUM(RMDF!Z1012,RMDF!AG1012,RMDF!AN1012,RMDF!AU1012,RMDF!BB1012,RMDF!BI1012), RMDF!BP1012=ROUND(RMDF!BP1012,4))</f>
        <v>1</v>
      </c>
      <c r="BN1012" s="317">
        <f>RMDF!BN1012</f>
        <v>0</v>
      </c>
      <c r="BO1012" s="318" t="str">
        <f>IF(BN1012=0,"",_xlfn.XLOOKUP(BN1012,StatePicklist!$1:$1,StatePicklist!$3:$3,"NA",0))</f>
        <v/>
      </c>
      <c r="BP1012" s="297" t="str">
        <f ca="1">IF(RMDF!BO1012="", "", IF(ISNUMBER(MATCH(RMDF!BO1012, INDIRECT(BO1012), 0)), "OK", "Invalid"))</f>
        <v/>
      </c>
      <c r="BQ1012" s="281"/>
      <c r="BR1012" s="281"/>
      <c r="BS1012" s="281"/>
      <c r="BT1012" s="281" t="b">
        <f>AND(RMDF!BW1012&gt;=0, RMDF!BW1012&lt;=1-SUM(RMDF!Z1012,RMDF!AG1012,RMDF!AN1012,RMDF!AU1012,RMDF!BB1012,RMDF!BI1012,RMDF!BP1012), RMDF!BW1012=ROUND(RMDF!BW1012,4))</f>
        <v>1</v>
      </c>
      <c r="BU1012" s="317">
        <f>RMDF!BU1012</f>
        <v>0</v>
      </c>
      <c r="BV1012" s="318" t="str">
        <f>IF(BU1012=0,"",_xlfn.XLOOKUP(BU1012,StatePicklist!$1:$1,StatePicklist!$3:$3,"NA",0))</f>
        <v/>
      </c>
      <c r="BW1012" s="297" t="str">
        <f ca="1">IF(RMDF!BV1012="", "", IF(ISNUMBER(MATCH(RMDF!BV1012, INDIRECT(BV1012), 0)), "OK", "Invalid"))</f>
        <v/>
      </c>
      <c r="BX1012" s="281"/>
      <c r="BY1012" s="281"/>
      <c r="BZ1012" s="281"/>
      <c r="CA1012" s="281" t="b">
        <f>AND(RMDF!CD1012&gt;=0, RMDF!CD1012&lt;=1-SUM(RMDF!Z1012,RMDF!AG1012,RMDF!AN1012,RMDF!AU1012,RMDF!BB1012,RMDF!BI1012,RMDF!BP1012,RMDF!BW1012), RMDF!CD1012=ROUND(RMDF!CD1012,4))</f>
        <v>1</v>
      </c>
      <c r="CB1012" s="317">
        <f>RMDF!CB1012</f>
        <v>0</v>
      </c>
      <c r="CC1012" s="318" t="str">
        <f>IF(CB1012=0,"",_xlfn.XLOOKUP(CB1012,StatePicklist!$1:$1,StatePicklist!$3:$3,"NA",0))</f>
        <v/>
      </c>
      <c r="CD1012" s="297" t="str">
        <f ca="1">IF(RMDF!CC1012="", "", IF(ISNUMBER(MATCH(RMDF!CC1012, INDIRECT(CC1012), 0)), "OK", "Invalid"))</f>
        <v/>
      </c>
      <c r="CE1012" s="281"/>
      <c r="CF1012" s="281"/>
      <c r="CG1012" s="281"/>
      <c r="CH1012" s="281" t="b">
        <f>AND(RMDF!CK1012&gt;=0, RMDF!CK1012&lt;=1-SUM(RMDF!Z1012,RMDF!AG1012,RMDF!AN1012,RMDF!AU1012,RMDF!BB1012,RMDF!BI1012,RMDF!BP1012,RMDF!BW1012,RMDF!CD1012), RMDF!CK1012=ROUND(RMDF!CK1012,4))</f>
        <v>1</v>
      </c>
      <c r="CI1012" s="317">
        <f>RMDF!CI1012</f>
        <v>0</v>
      </c>
      <c r="CJ1012" s="318" t="str">
        <f>IF(CI1012=0,"",_xlfn.XLOOKUP(CI1012,StatePicklist!$1:$1,StatePicklist!$3:$3,"NA",0))</f>
        <v/>
      </c>
      <c r="CK1012" s="297" t="str">
        <f ca="1">IF(RMDF!CJ1012="", "", IF(ISNUMBER(MATCH(RMDF!CJ1012, INDIRECT(CJ1012), 0)), "OK", "Invalid"))</f>
        <v/>
      </c>
      <c r="CL1012" s="281"/>
      <c r="CM1012" s="281"/>
      <c r="CN1012" s="281"/>
      <c r="CO1012" s="281" t="b">
        <f>AND(RMDF!CR1012&gt;=0, RMDF!CR1012&lt;=1-SUM(RMDF!Z1012,RMDF!AG1012,RMDF!AN1012,RMDF!AU1012,RMDF!BB1012,RMDF!BI1012,RMDF!BP1012,RMDF!BW1012,RMDF!CD1012,RMDF!CK1012), RMDF!CR1012=ROUND(RMDF!CR1012,4))</f>
        <v>1</v>
      </c>
      <c r="CP1012" s="317">
        <f>RMDF!CP1012</f>
        <v>0</v>
      </c>
      <c r="CQ1012" s="318" t="str">
        <f>IF(CP1012=0,"",_xlfn.XLOOKUP(CP1012,StatePicklist!$1:$1,StatePicklist!$3:$3,"NA",0))</f>
        <v/>
      </c>
      <c r="CR1012" s="297" t="str">
        <f ca="1">IF(RMDF!CQ1012="", "", IF(ISNUMBER(MATCH(RMDF!CQ1012, INDIRECT(CQ1012), 0)), "OK", "Invalid"))</f>
        <v/>
      </c>
      <c r="CS1012" s="281"/>
      <c r="CT1012" s="281"/>
      <c r="CU1012" s="281"/>
      <c r="CV1012" s="281" t="b">
        <f>AND(RMDF!CY1012&gt;=0, RMDF!CY1012&lt;=1-SUM(RMDF!Z1012,RMDF!AG1012,RMDF!AN1012,RMDF!AU1012,RMDF!BB1012,RMDF!BI1012,RMDF!BP1012,RMDF!BW1012,RMDF!CD1012,RMDF!CK1012,RMDF!CR1012), RMDF!CY1012=ROUND(RMDF!CY1012,4))</f>
        <v>1</v>
      </c>
      <c r="CW1012" s="317">
        <f>RMDF!CW1012</f>
        <v>0</v>
      </c>
      <c r="CX1012" s="318" t="str">
        <f>IF(CW1012=0,"",_xlfn.XLOOKUP(CW1012,StatePicklist!$1:$1,StatePicklist!$3:$3,"NA",0))</f>
        <v/>
      </c>
      <c r="CY1012" s="297" t="str">
        <f ca="1">IF(RMDF!CX1012="", "", IF(ISNUMBER(MATCH(RMDF!CX1012, INDIRECT(CX1012), 0)), "OK", "Invalid"))</f>
        <v/>
      </c>
      <c r="CZ1012" s="281"/>
      <c r="DA1012" s="281"/>
      <c r="DB1012" s="281"/>
      <c r="DC1012" s="281" t="b">
        <f>AND(RMDF!DF1012&gt;=0, RMDF!DF1012&lt;=1-SUM(RMDF!Z1012,RMDF!AG1012,RMDF!AN1012,RMDF!AU1012,RMDF!BB1012,RMDF!BI1012,RMDF!BP1012,RMDF!BW1012,RMDF!CD1012,RMDF!CK1012,RMDF!CR1012,RMDF!CY1012), RMDF!DF1012=ROUND(RMDF!DF1012,4))</f>
        <v>1</v>
      </c>
      <c r="DD1012" s="317">
        <f>RMDF!DD1012</f>
        <v>0</v>
      </c>
      <c r="DE1012" s="318" t="str">
        <f>IF(DD1012=0,"",_xlfn.XLOOKUP(DD1012,StatePicklist!$1:$1,StatePicklist!$3:$3,"NA",0))</f>
        <v/>
      </c>
      <c r="DF1012" s="297" t="str">
        <f ca="1">IF(RMDF!DE1012="", "", IF(ISNUMBER(MATCH(RMDF!DE1012, INDIRECT(DE1012), 0)), "OK", "Invalid"))</f>
        <v/>
      </c>
      <c r="DG1012" s="281"/>
      <c r="DH1012" s="281"/>
      <c r="DI1012" s="281"/>
      <c r="DJ1012" s="281" t="b">
        <f>AND(RMDF!DM1012&gt;=0, RMDF!DM1012&lt;=1-SUM(RMDF!Z1012,RMDF!AG1012,RMDF!AN1012,RMDF!AU1012,RMDF!BB1012,RMDF!BI1012,RMDF!BP1012,RMDF!BW1012,RMDF!CD1012,RMDF!CK1012,RMDF!CR1012,RMDF!CY1012,RMDF!DF1012), RMDF!DM1012=ROUND(RMDF!DM1012,4))</f>
        <v>1</v>
      </c>
      <c r="DK1012" s="317">
        <f>RMDF!DK1012</f>
        <v>0</v>
      </c>
      <c r="DL1012" s="318" t="str">
        <f>IF(DK1012=0,"",_xlfn.XLOOKUP(DK1012,StatePicklist!$1:$1,StatePicklist!$3:$3,"NA",0))</f>
        <v/>
      </c>
      <c r="DM1012" s="297" t="str">
        <f ca="1">IF(RMDF!DL1012="", "", IF(ISNUMBER(MATCH(RMDF!DL1012, INDIRECT(DL1012), 0)), "OK", "Invalid"))</f>
        <v/>
      </c>
      <c r="DN1012" s="281"/>
      <c r="DO1012" s="281"/>
      <c r="DP1012" s="281"/>
      <c r="DQ1012" s="281" t="b">
        <f>AND(RMDF!DT1012&gt;=0, RMDF!DT1012&lt;=1-SUM(RMDF!Z1012,RMDF!AG1012,RMDF!AN1012,RMDF!AU1012,RMDF!BB1012,RMDF!BI1012,RMDF!BP1012,RMDF!BW1012,RMDF!CD1012,RMDF!CK1012,RMDF!CR1012,RMDF!CY1012,RMDF!DF1012,RMDF!DM1012), RMDF!DT1012=ROUND(RMDF!DT1012,4))</f>
        <v>1</v>
      </c>
      <c r="DR1012" s="317">
        <f>RMDF!DR1012</f>
        <v>0</v>
      </c>
      <c r="DS1012" s="318" t="str">
        <f>IF(DR1012=0,"",_xlfn.XLOOKUP(DR1012,StatePicklist!$1:$1,StatePicklist!$3:$3,"NA",0))</f>
        <v/>
      </c>
      <c r="DT1012" s="297" t="str">
        <f ca="1">IF(RMDF!DS1012="", "", IF(ISNUMBER(MATCH(RMDF!DS1012, INDIRECT(DS1012), 0)), "OK", "Invalid"))</f>
        <v/>
      </c>
      <c r="DU1012" s="281"/>
      <c r="DV1012" s="281"/>
      <c r="DW1012" s="281"/>
      <c r="DX1012" s="281" t="b">
        <f>AND(RMDF!EA1012&gt;=0, RMDF!EA1012&lt;=1-SUM(RMDF!Z1012,RMDF!AG1012,RMDF!AN1012,RMDF!AU1012,RMDF!BB1012,RMDF!BI1012,RMDF!BP1012,RMDF!BW1012,RMDF!CD1012,RMDF!CK1012,RMDF!CR1012,RMDF!CY1012,RMDF!DF1012,RMDF!DM1012,RMDF!DT1012), RMDF!EA1012=ROUND(RMDF!EA1012,4))</f>
        <v>1</v>
      </c>
      <c r="DY1012" s="317">
        <f>RMDF!DY1012</f>
        <v>0</v>
      </c>
      <c r="DZ1012" s="318" t="str">
        <f>IF(DY1012=0,"",_xlfn.XLOOKUP(DY1012,StatePicklist!$1:$1,StatePicklist!$3:$3,"NA",0))</f>
        <v/>
      </c>
      <c r="EA1012" s="297" t="str">
        <f ca="1">IF(RMDF!DZ1012="", "", IF(ISNUMBER(MATCH(RMDF!DZ1012, INDIRECT(DZ1012), 0)), "OK", "Invalid"))</f>
        <v/>
      </c>
      <c r="EB1012" s="281"/>
      <c r="EC1012" s="281"/>
      <c r="ED1012" s="281"/>
      <c r="EE1012" s="281" t="b">
        <f>AND(RMDF!EH1012&gt;=0, RMDF!EH1012&lt;=1-SUM(RMDF!Z1012,RMDF!AG1012,RMDF!AN1012,RMDF!AU1012,RMDF!BB1012,RMDF!BI1012,RMDF!BP1012,RMDF!BW1012,RMDF!CD1012,RMDF!CK1012,RMDF!CR1012,RMDF!CY1012,RMDF!DF1012,RMDF!DM1012,RMDF!DT1012,RMDF!EA1012), RMDF!EH1012=ROUND(RMDF!EH1012,4))</f>
        <v>1</v>
      </c>
      <c r="EF1012" s="317">
        <f>RMDF!EF1012</f>
        <v>0</v>
      </c>
      <c r="EG1012" s="318" t="str">
        <f>IF(EF1012=0,"",_xlfn.XLOOKUP(EF1012,StatePicklist!$1:$1,StatePicklist!$3:$3,"NA",0))</f>
        <v/>
      </c>
      <c r="EH1012" s="297" t="str">
        <f ca="1">IF(RMDF!EG1012="", "", IF(ISNUMBER(MATCH(RMDF!EG1012, INDIRECT(EG1012), 0)), "OK", "Invalid"))</f>
        <v/>
      </c>
      <c r="EI1012" s="281"/>
      <c r="EJ1012" s="281"/>
      <c r="EK1012" s="281"/>
      <c r="EL1012" s="281" t="b">
        <f>AND(RMDF!EO1012&gt;=0, RMDF!EO1012&lt;=1-SUM(RMDF!Z1012,RMDF!AG1012,RMDF!AN1012,RMDF!AU1012,RMDF!BB1012,RMDF!BI1012,RMDF!BP1012,RMDF!BW1012,RMDF!CD1012,RMDF!CK1012,RMDF!CR1012,RMDF!CY1012,RMDF!DF1012,RMDF!DM1012,RMDF!DT1012,RMDF!EA1012,RMDF!EH1012), RMDF!EO1012=ROUND(RMDF!EO1012,4))</f>
        <v>1</v>
      </c>
      <c r="EM1012" s="317">
        <f>RMDF!EM1012</f>
        <v>0</v>
      </c>
      <c r="EN1012" s="318" t="str">
        <f>IF(EM1012=0,"",_xlfn.XLOOKUP(EM1012,StatePicklist!$1:$1,StatePicklist!$3:$3,"NA",0))</f>
        <v/>
      </c>
      <c r="EO1012" s="297" t="str">
        <f ca="1">IF(RMDF!EN1012="", "", IF(ISNUMBER(MATCH(RMDF!EN1012, INDIRECT(EN1012), 0)), "OK", "Invalid"))</f>
        <v/>
      </c>
      <c r="EP1012" s="281"/>
      <c r="EQ1012" s="281"/>
      <c r="ER1012" s="281"/>
      <c r="ES1012" s="281" t="b">
        <f>AND(RMDF!EV1012&gt;=0, RMDF!EV1012&lt;=1-SUM(RMDF!Z1012,RMDF!AG1012,RMDF!AN1012,RMDF!AU1012,RMDF!BB1012,RMDF!BI1012,RMDF!BP1012,RMDF!BW1012,RMDF!CD1012,RMDF!CK1012,RMDF!CR1012,RMDF!CY1012,RMDF!DF1012,RMDF!DM1012,RMDF!DT1012,RMDF!EA1012,RMDF!EH1012,RMDF!EO1012), RMDF!EV1012=ROUND(RMDF!EV1012,4))</f>
        <v>1</v>
      </c>
      <c r="ET1012" s="317">
        <f>RMDF!ET1012</f>
        <v>0</v>
      </c>
      <c r="EU1012" s="318" t="str">
        <f>IF(ET1012=0,"",_xlfn.XLOOKUP(ET1012,StatePicklist!$1:$1,StatePicklist!$3:$3,"NA",0))</f>
        <v/>
      </c>
      <c r="EV1012" s="297" t="str">
        <f ca="1">IF(RMDF!EU1012="", "", IF(ISNUMBER(MATCH(RMDF!EU1012, INDIRECT(EU1012), 0)), "OK", "Invalid"))</f>
        <v/>
      </c>
      <c r="EW1012" s="281"/>
      <c r="EX1012" s="281"/>
      <c r="EY1012" s="281"/>
      <c r="EZ1012" s="281" t="b">
        <f>AND(RMDF!FC1012&gt;=0, RMDF!FC1012&lt;=1-SUM(RMDF!Z1012,RMDF!AG1012,RMDF!AN1012,RMDF!AU1012,RMDF!BB1012,RMDF!BI1012,RMDF!BP1012,RMDF!BW1012,RMDF!CD1012,RMDF!CK1012,RMDF!CR1012,RMDF!CY1012,RMDF!DF1012,RMDF!DM1012,RMDF!DT1012,RMDF!EA1012,RMDF!EH1012,RMDF!EO1012,RMDF!EV1012), RMDF!FC1012=ROUND(RMDF!FC1012,4))</f>
        <v>1</v>
      </c>
      <c r="FA1012" s="317">
        <f>RMDF!FA1012</f>
        <v>0</v>
      </c>
      <c r="FB1012" s="318" t="str">
        <f>IF(FA1012=0,"",_xlfn.XLOOKUP(FA1012,StatePicklist!$1:$1,StatePicklist!$3:$3,"NA",0))</f>
        <v/>
      </c>
      <c r="FC1012" s="297" t="str">
        <f ca="1">IF(RMDF!FB1012="", "", IF(ISNUMBER(MATCH(RMDF!FB1012, INDIRECT(FB1012), 0)), "OK", "Invalid"))</f>
        <v/>
      </c>
    </row>
    <row r="1013" spans="1:159" s="205" customFormat="1" ht="39.9" customHeight="1" x14ac:dyDescent="0.25">
      <c r="A1013" s="206"/>
      <c r="B1013" s="196"/>
      <c r="C1013" s="197"/>
      <c r="D1013" s="198"/>
      <c r="E1013" s="199"/>
      <c r="F1013" s="200"/>
      <c r="G1013" s="201"/>
      <c r="H1013" s="292"/>
      <c r="I1013" s="305">
        <f>RMDF!I1013</f>
        <v>0</v>
      </c>
      <c r="J1013" s="305" t="str">
        <f>IF(I1013=ProductCode!$B$30,"PDReclPost",IF(OR(I1013=ProductCode!$C$30,I1013=ProductCode!$E$30,I1013=ProductCode!$G$30),"PDPreCon",IF(OR(I1013=ProductCode!$D$30,I1013=ProductCode!$F$30),"PDNotReclPost","")))</f>
        <v/>
      </c>
      <c r="K1013" s="305" t="str">
        <f t="shared" si="54"/>
        <v/>
      </c>
      <c r="L1013" s="289"/>
      <c r="M1013" s="305" t="str">
        <f t="shared" si="54"/>
        <v/>
      </c>
      <c r="N1013" s="289" t="b">
        <f>AND(RMDF!N1013&gt;=0, RMDF!N1013&lt;=1-RMDF!L1013, RMDF!N1013=ROUND(RMDF!N1013,4))</f>
        <v>1</v>
      </c>
      <c r="O1013" s="286" t="str">
        <f>IF(P1013="","",IF(I1013="","",IF(LEFT(I1013,13)="Reclaimed pos",RawMaterialCode!$E$569,RawMaterialCode!$E$568)))</f>
        <v>Reclaimed pre-consumer mixed fibers (RM0578)</v>
      </c>
      <c r="P1013" s="295">
        <f t="shared" si="55"/>
        <v>1</v>
      </c>
      <c r="Q1013" s="202"/>
      <c r="R1013" s="203"/>
      <c r="S1013" s="204" t="str">
        <f t="shared" si="56"/>
        <v/>
      </c>
      <c r="T1013" s="281"/>
      <c r="U1013" s="281"/>
      <c r="V1013" s="281"/>
      <c r="W1013" s="281"/>
      <c r="X1013" s="317">
        <f>RMDF!X1013</f>
        <v>0</v>
      </c>
      <c r="Y1013" s="318" t="str">
        <f>IF(X1013=0,"",_xlfn.XLOOKUP(X1013,StatePicklist!$1:$1,StatePicklist!$3:$3,"NA",0))</f>
        <v/>
      </c>
      <c r="Z1013" s="297" t="str">
        <f ca="1">IF(RMDF!Y1013="", "", IF(ISNUMBER(MATCH(RMDF!Y1013, INDIRECT(Y1013), 0)), "OK", "Invalid"))</f>
        <v/>
      </c>
      <c r="AA1013" s="281"/>
      <c r="AB1013" s="281"/>
      <c r="AC1013" s="281"/>
      <c r="AD1013" s="281" t="b">
        <f>AND(RMDF!AG1013&gt;=0, RMDF!AG1013&lt;=1-RMDF!Z1013, RMDF!AG1013=ROUND(RMDF!AG1013,4))</f>
        <v>1</v>
      </c>
      <c r="AE1013" s="317">
        <f>RMDF!AE1013</f>
        <v>0</v>
      </c>
      <c r="AF1013" s="318" t="str">
        <f>IF(AE1013=0,"",_xlfn.XLOOKUP(AE1013,StatePicklist!$1:$1,StatePicklist!$3:$3,"NA",0))</f>
        <v/>
      </c>
      <c r="AG1013" s="297" t="str">
        <f ca="1">IF(RMDF!AF1013="", "", IF(ISNUMBER(MATCH(RMDF!AF1013, INDIRECT(AF1013), 0)), "OK", "Invalid"))</f>
        <v/>
      </c>
      <c r="AH1013" s="281"/>
      <c r="AI1013" s="281"/>
      <c r="AJ1013" s="281"/>
      <c r="AK1013" s="281" t="b">
        <f>AND(RMDF!AN1013&gt;=0, RMDF!AN1013&lt;=1-SUM(RMDF!Z1013,RMDF!AG1013), RMDF!AN1013=ROUND(RMDF!AN1013,4))</f>
        <v>1</v>
      </c>
      <c r="AL1013" s="317">
        <f>RMDF!AL1013</f>
        <v>0</v>
      </c>
      <c r="AM1013" s="318" t="str">
        <f>IF(AL1013=0,"",_xlfn.XLOOKUP(AL1013,StatePicklist!$1:$1,StatePicklist!$3:$3,"NA",0))</f>
        <v/>
      </c>
      <c r="AN1013" s="297" t="str">
        <f ca="1">IF(RMDF!AM1013="", "", IF(ISNUMBER(MATCH(RMDF!AM1013, INDIRECT(AM1013), 0)), "OK", "Invalid"))</f>
        <v/>
      </c>
      <c r="AO1013" s="281"/>
      <c r="AP1013" s="281"/>
      <c r="AQ1013" s="281"/>
      <c r="AR1013" s="281" t="b">
        <f>AND(RMDF!AU1013&gt;=0, RMDF!AU1013&lt;=1-SUM(RMDF!Z1013,RMDF!AG1013,RMDF!AN1013), RMDF!AU1013=ROUND(RMDF!AU1013,4))</f>
        <v>1</v>
      </c>
      <c r="AS1013" s="317">
        <f>RMDF!AS1013</f>
        <v>0</v>
      </c>
      <c r="AT1013" s="318" t="str">
        <f>IF(AS1013=0,"",_xlfn.XLOOKUP(AS1013,StatePicklist!$1:$1,StatePicklist!$3:$3,"NA",0))</f>
        <v/>
      </c>
      <c r="AU1013" s="297" t="str">
        <f ca="1">IF(RMDF!AT1013="", "", IF(ISNUMBER(MATCH(RMDF!AT1013, INDIRECT(AT1013), 0)), "OK", "Invalid"))</f>
        <v/>
      </c>
      <c r="AV1013" s="281"/>
      <c r="AW1013" s="281"/>
      <c r="AX1013" s="281"/>
      <c r="AY1013" s="281" t="b">
        <f>AND(RMDF!BB1013&gt;=0, RMDF!BB1013&lt;=1-SUM(RMDF!Z1013,RMDF!AG1013,RMDF!AN1013,RMDF!AU1013), RMDF!BB1013=ROUND(RMDF!BB1013,4))</f>
        <v>1</v>
      </c>
      <c r="AZ1013" s="317">
        <f>RMDF!AZ1013</f>
        <v>0</v>
      </c>
      <c r="BA1013" s="318" t="str">
        <f>IF(AZ1013=0,"",_xlfn.XLOOKUP(AZ1013,StatePicklist!$1:$1,StatePicklist!$3:$3,"NA",0))</f>
        <v/>
      </c>
      <c r="BB1013" s="297" t="str">
        <f ca="1">IF(RMDF!BA1013="", "", IF(ISNUMBER(MATCH(RMDF!BA1013, INDIRECT(BA1013), 0)), "OK", "Invalid"))</f>
        <v/>
      </c>
      <c r="BC1013" s="281"/>
      <c r="BD1013" s="281"/>
      <c r="BE1013" s="281"/>
      <c r="BF1013" s="281" t="b">
        <f>AND(RMDF!BI1013&gt;=0, RMDF!BI1013&lt;=1-SUM(RMDF!Z1013,RMDF!AG1013,RMDF!AN1013,RMDF!AU1013,RMDF!BB1013), RMDF!BI1013=ROUND(RMDF!BI1013,4))</f>
        <v>1</v>
      </c>
      <c r="BG1013" s="317">
        <f>RMDF!BG1013</f>
        <v>0</v>
      </c>
      <c r="BH1013" s="318" t="str">
        <f>IF(BG1013=0,"",_xlfn.XLOOKUP(BG1013,StatePicklist!$1:$1,StatePicklist!$3:$3,"NA",0))</f>
        <v/>
      </c>
      <c r="BI1013" s="297" t="str">
        <f ca="1">IF(RMDF!BH1013="", "", IF(ISNUMBER(MATCH(RMDF!BH1013, INDIRECT(BH1013), 0)), "OK", "Invalid"))</f>
        <v/>
      </c>
      <c r="BJ1013" s="281"/>
      <c r="BK1013" s="281"/>
      <c r="BL1013" s="281"/>
      <c r="BM1013" s="281" t="b">
        <f>AND(RMDF!BP1013&gt;=0, RMDF!BP1013&lt;=1-SUM(RMDF!Z1013,RMDF!AG1013,RMDF!AN1013,RMDF!AU1013,RMDF!BB1013,RMDF!BI1013), RMDF!BP1013=ROUND(RMDF!BP1013,4))</f>
        <v>1</v>
      </c>
      <c r="BN1013" s="317">
        <f>RMDF!BN1013</f>
        <v>0</v>
      </c>
      <c r="BO1013" s="318" t="str">
        <f>IF(BN1013=0,"",_xlfn.XLOOKUP(BN1013,StatePicklist!$1:$1,StatePicklist!$3:$3,"NA",0))</f>
        <v/>
      </c>
      <c r="BP1013" s="297" t="str">
        <f ca="1">IF(RMDF!BO1013="", "", IF(ISNUMBER(MATCH(RMDF!BO1013, INDIRECT(BO1013), 0)), "OK", "Invalid"))</f>
        <v/>
      </c>
      <c r="BQ1013" s="281"/>
      <c r="BR1013" s="281"/>
      <c r="BS1013" s="281"/>
      <c r="BT1013" s="281" t="b">
        <f>AND(RMDF!BW1013&gt;=0, RMDF!BW1013&lt;=1-SUM(RMDF!Z1013,RMDF!AG1013,RMDF!AN1013,RMDF!AU1013,RMDF!BB1013,RMDF!BI1013,RMDF!BP1013), RMDF!BW1013=ROUND(RMDF!BW1013,4))</f>
        <v>1</v>
      </c>
      <c r="BU1013" s="317">
        <f>RMDF!BU1013</f>
        <v>0</v>
      </c>
      <c r="BV1013" s="318" t="str">
        <f>IF(BU1013=0,"",_xlfn.XLOOKUP(BU1013,StatePicklist!$1:$1,StatePicklist!$3:$3,"NA",0))</f>
        <v/>
      </c>
      <c r="BW1013" s="297" t="str">
        <f ca="1">IF(RMDF!BV1013="", "", IF(ISNUMBER(MATCH(RMDF!BV1013, INDIRECT(BV1013), 0)), "OK", "Invalid"))</f>
        <v/>
      </c>
      <c r="BX1013" s="281"/>
      <c r="BY1013" s="281"/>
      <c r="BZ1013" s="281"/>
      <c r="CA1013" s="281" t="b">
        <f>AND(RMDF!CD1013&gt;=0, RMDF!CD1013&lt;=1-SUM(RMDF!Z1013,RMDF!AG1013,RMDF!AN1013,RMDF!AU1013,RMDF!BB1013,RMDF!BI1013,RMDF!BP1013,RMDF!BW1013), RMDF!CD1013=ROUND(RMDF!CD1013,4))</f>
        <v>1</v>
      </c>
      <c r="CB1013" s="317">
        <f>RMDF!CB1013</f>
        <v>0</v>
      </c>
      <c r="CC1013" s="318" t="str">
        <f>IF(CB1013=0,"",_xlfn.XLOOKUP(CB1013,StatePicklist!$1:$1,StatePicklist!$3:$3,"NA",0))</f>
        <v/>
      </c>
      <c r="CD1013" s="297" t="str">
        <f ca="1">IF(RMDF!CC1013="", "", IF(ISNUMBER(MATCH(RMDF!CC1013, INDIRECT(CC1013), 0)), "OK", "Invalid"))</f>
        <v/>
      </c>
      <c r="CE1013" s="281"/>
      <c r="CF1013" s="281"/>
      <c r="CG1013" s="281"/>
      <c r="CH1013" s="281" t="b">
        <f>AND(RMDF!CK1013&gt;=0, RMDF!CK1013&lt;=1-SUM(RMDF!Z1013,RMDF!AG1013,RMDF!AN1013,RMDF!AU1013,RMDF!BB1013,RMDF!BI1013,RMDF!BP1013,RMDF!BW1013,RMDF!CD1013), RMDF!CK1013=ROUND(RMDF!CK1013,4))</f>
        <v>1</v>
      </c>
      <c r="CI1013" s="317">
        <f>RMDF!CI1013</f>
        <v>0</v>
      </c>
      <c r="CJ1013" s="318" t="str">
        <f>IF(CI1013=0,"",_xlfn.XLOOKUP(CI1013,StatePicklist!$1:$1,StatePicklist!$3:$3,"NA",0))</f>
        <v/>
      </c>
      <c r="CK1013" s="297" t="str">
        <f ca="1">IF(RMDF!CJ1013="", "", IF(ISNUMBER(MATCH(RMDF!CJ1013, INDIRECT(CJ1013), 0)), "OK", "Invalid"))</f>
        <v/>
      </c>
      <c r="CL1013" s="281"/>
      <c r="CM1013" s="281"/>
      <c r="CN1013" s="281"/>
      <c r="CO1013" s="281" t="b">
        <f>AND(RMDF!CR1013&gt;=0, RMDF!CR1013&lt;=1-SUM(RMDF!Z1013,RMDF!AG1013,RMDF!AN1013,RMDF!AU1013,RMDF!BB1013,RMDF!BI1013,RMDF!BP1013,RMDF!BW1013,RMDF!CD1013,RMDF!CK1013), RMDF!CR1013=ROUND(RMDF!CR1013,4))</f>
        <v>1</v>
      </c>
      <c r="CP1013" s="317">
        <f>RMDF!CP1013</f>
        <v>0</v>
      </c>
      <c r="CQ1013" s="318" t="str">
        <f>IF(CP1013=0,"",_xlfn.XLOOKUP(CP1013,StatePicklist!$1:$1,StatePicklist!$3:$3,"NA",0))</f>
        <v/>
      </c>
      <c r="CR1013" s="297" t="str">
        <f ca="1">IF(RMDF!CQ1013="", "", IF(ISNUMBER(MATCH(RMDF!CQ1013, INDIRECT(CQ1013), 0)), "OK", "Invalid"))</f>
        <v/>
      </c>
      <c r="CS1013" s="281"/>
      <c r="CT1013" s="281"/>
      <c r="CU1013" s="281"/>
      <c r="CV1013" s="281" t="b">
        <f>AND(RMDF!CY1013&gt;=0, RMDF!CY1013&lt;=1-SUM(RMDF!Z1013,RMDF!AG1013,RMDF!AN1013,RMDF!AU1013,RMDF!BB1013,RMDF!BI1013,RMDF!BP1013,RMDF!BW1013,RMDF!CD1013,RMDF!CK1013,RMDF!CR1013), RMDF!CY1013=ROUND(RMDF!CY1013,4))</f>
        <v>1</v>
      </c>
      <c r="CW1013" s="317">
        <f>RMDF!CW1013</f>
        <v>0</v>
      </c>
      <c r="CX1013" s="318" t="str">
        <f>IF(CW1013=0,"",_xlfn.XLOOKUP(CW1013,StatePicklist!$1:$1,StatePicklist!$3:$3,"NA",0))</f>
        <v/>
      </c>
      <c r="CY1013" s="297" t="str">
        <f ca="1">IF(RMDF!CX1013="", "", IF(ISNUMBER(MATCH(RMDF!CX1013, INDIRECT(CX1013), 0)), "OK", "Invalid"))</f>
        <v/>
      </c>
      <c r="CZ1013" s="281"/>
      <c r="DA1013" s="281"/>
      <c r="DB1013" s="281"/>
      <c r="DC1013" s="281" t="b">
        <f>AND(RMDF!DF1013&gt;=0, RMDF!DF1013&lt;=1-SUM(RMDF!Z1013,RMDF!AG1013,RMDF!AN1013,RMDF!AU1013,RMDF!BB1013,RMDF!BI1013,RMDF!BP1013,RMDF!BW1013,RMDF!CD1013,RMDF!CK1013,RMDF!CR1013,RMDF!CY1013), RMDF!DF1013=ROUND(RMDF!DF1013,4))</f>
        <v>1</v>
      </c>
      <c r="DD1013" s="317">
        <f>RMDF!DD1013</f>
        <v>0</v>
      </c>
      <c r="DE1013" s="318" t="str">
        <f>IF(DD1013=0,"",_xlfn.XLOOKUP(DD1013,StatePicklist!$1:$1,StatePicklist!$3:$3,"NA",0))</f>
        <v/>
      </c>
      <c r="DF1013" s="297" t="str">
        <f ca="1">IF(RMDF!DE1013="", "", IF(ISNUMBER(MATCH(RMDF!DE1013, INDIRECT(DE1013), 0)), "OK", "Invalid"))</f>
        <v/>
      </c>
      <c r="DG1013" s="281"/>
      <c r="DH1013" s="281"/>
      <c r="DI1013" s="281"/>
      <c r="DJ1013" s="281" t="b">
        <f>AND(RMDF!DM1013&gt;=0, RMDF!DM1013&lt;=1-SUM(RMDF!Z1013,RMDF!AG1013,RMDF!AN1013,RMDF!AU1013,RMDF!BB1013,RMDF!BI1013,RMDF!BP1013,RMDF!BW1013,RMDF!CD1013,RMDF!CK1013,RMDF!CR1013,RMDF!CY1013,RMDF!DF1013), RMDF!DM1013=ROUND(RMDF!DM1013,4))</f>
        <v>1</v>
      </c>
      <c r="DK1013" s="317">
        <f>RMDF!DK1013</f>
        <v>0</v>
      </c>
      <c r="DL1013" s="318" t="str">
        <f>IF(DK1013=0,"",_xlfn.XLOOKUP(DK1013,StatePicklist!$1:$1,StatePicklist!$3:$3,"NA",0))</f>
        <v/>
      </c>
      <c r="DM1013" s="297" t="str">
        <f ca="1">IF(RMDF!DL1013="", "", IF(ISNUMBER(MATCH(RMDF!DL1013, INDIRECT(DL1013), 0)), "OK", "Invalid"))</f>
        <v/>
      </c>
      <c r="DN1013" s="281"/>
      <c r="DO1013" s="281"/>
      <c r="DP1013" s="281"/>
      <c r="DQ1013" s="281" t="b">
        <f>AND(RMDF!DT1013&gt;=0, RMDF!DT1013&lt;=1-SUM(RMDF!Z1013,RMDF!AG1013,RMDF!AN1013,RMDF!AU1013,RMDF!BB1013,RMDF!BI1013,RMDF!BP1013,RMDF!BW1013,RMDF!CD1013,RMDF!CK1013,RMDF!CR1013,RMDF!CY1013,RMDF!DF1013,RMDF!DM1013), RMDF!DT1013=ROUND(RMDF!DT1013,4))</f>
        <v>1</v>
      </c>
      <c r="DR1013" s="317">
        <f>RMDF!DR1013</f>
        <v>0</v>
      </c>
      <c r="DS1013" s="318" t="str">
        <f>IF(DR1013=0,"",_xlfn.XLOOKUP(DR1013,StatePicklist!$1:$1,StatePicklist!$3:$3,"NA",0))</f>
        <v/>
      </c>
      <c r="DT1013" s="297" t="str">
        <f ca="1">IF(RMDF!DS1013="", "", IF(ISNUMBER(MATCH(RMDF!DS1013, INDIRECT(DS1013), 0)), "OK", "Invalid"))</f>
        <v/>
      </c>
      <c r="DU1013" s="281"/>
      <c r="DV1013" s="281"/>
      <c r="DW1013" s="281"/>
      <c r="DX1013" s="281" t="b">
        <f>AND(RMDF!EA1013&gt;=0, RMDF!EA1013&lt;=1-SUM(RMDF!Z1013,RMDF!AG1013,RMDF!AN1013,RMDF!AU1013,RMDF!BB1013,RMDF!BI1013,RMDF!BP1013,RMDF!BW1013,RMDF!CD1013,RMDF!CK1013,RMDF!CR1013,RMDF!CY1013,RMDF!DF1013,RMDF!DM1013,RMDF!DT1013), RMDF!EA1013=ROUND(RMDF!EA1013,4))</f>
        <v>1</v>
      </c>
      <c r="DY1013" s="317">
        <f>RMDF!DY1013</f>
        <v>0</v>
      </c>
      <c r="DZ1013" s="318" t="str">
        <f>IF(DY1013=0,"",_xlfn.XLOOKUP(DY1013,StatePicklist!$1:$1,StatePicklist!$3:$3,"NA",0))</f>
        <v/>
      </c>
      <c r="EA1013" s="297" t="str">
        <f ca="1">IF(RMDF!DZ1013="", "", IF(ISNUMBER(MATCH(RMDF!DZ1013, INDIRECT(DZ1013), 0)), "OK", "Invalid"))</f>
        <v/>
      </c>
      <c r="EB1013" s="281"/>
      <c r="EC1013" s="281"/>
      <c r="ED1013" s="281"/>
      <c r="EE1013" s="281" t="b">
        <f>AND(RMDF!EH1013&gt;=0, RMDF!EH1013&lt;=1-SUM(RMDF!Z1013,RMDF!AG1013,RMDF!AN1013,RMDF!AU1013,RMDF!BB1013,RMDF!BI1013,RMDF!BP1013,RMDF!BW1013,RMDF!CD1013,RMDF!CK1013,RMDF!CR1013,RMDF!CY1013,RMDF!DF1013,RMDF!DM1013,RMDF!DT1013,RMDF!EA1013), RMDF!EH1013=ROUND(RMDF!EH1013,4))</f>
        <v>1</v>
      </c>
      <c r="EF1013" s="317">
        <f>RMDF!EF1013</f>
        <v>0</v>
      </c>
      <c r="EG1013" s="318" t="str">
        <f>IF(EF1013=0,"",_xlfn.XLOOKUP(EF1013,StatePicklist!$1:$1,StatePicklist!$3:$3,"NA",0))</f>
        <v/>
      </c>
      <c r="EH1013" s="297" t="str">
        <f ca="1">IF(RMDF!EG1013="", "", IF(ISNUMBER(MATCH(RMDF!EG1013, INDIRECT(EG1013), 0)), "OK", "Invalid"))</f>
        <v/>
      </c>
      <c r="EI1013" s="281"/>
      <c r="EJ1013" s="281"/>
      <c r="EK1013" s="281"/>
      <c r="EL1013" s="281" t="b">
        <f>AND(RMDF!EO1013&gt;=0, RMDF!EO1013&lt;=1-SUM(RMDF!Z1013,RMDF!AG1013,RMDF!AN1013,RMDF!AU1013,RMDF!BB1013,RMDF!BI1013,RMDF!BP1013,RMDF!BW1013,RMDF!CD1013,RMDF!CK1013,RMDF!CR1013,RMDF!CY1013,RMDF!DF1013,RMDF!DM1013,RMDF!DT1013,RMDF!EA1013,RMDF!EH1013), RMDF!EO1013=ROUND(RMDF!EO1013,4))</f>
        <v>1</v>
      </c>
      <c r="EM1013" s="317">
        <f>RMDF!EM1013</f>
        <v>0</v>
      </c>
      <c r="EN1013" s="318" t="str">
        <f>IF(EM1013=0,"",_xlfn.XLOOKUP(EM1013,StatePicklist!$1:$1,StatePicklist!$3:$3,"NA",0))</f>
        <v/>
      </c>
      <c r="EO1013" s="297" t="str">
        <f ca="1">IF(RMDF!EN1013="", "", IF(ISNUMBER(MATCH(RMDF!EN1013, INDIRECT(EN1013), 0)), "OK", "Invalid"))</f>
        <v/>
      </c>
      <c r="EP1013" s="281"/>
      <c r="EQ1013" s="281"/>
      <c r="ER1013" s="281"/>
      <c r="ES1013" s="281" t="b">
        <f>AND(RMDF!EV1013&gt;=0, RMDF!EV1013&lt;=1-SUM(RMDF!Z1013,RMDF!AG1013,RMDF!AN1013,RMDF!AU1013,RMDF!BB1013,RMDF!BI1013,RMDF!BP1013,RMDF!BW1013,RMDF!CD1013,RMDF!CK1013,RMDF!CR1013,RMDF!CY1013,RMDF!DF1013,RMDF!DM1013,RMDF!DT1013,RMDF!EA1013,RMDF!EH1013,RMDF!EO1013), RMDF!EV1013=ROUND(RMDF!EV1013,4))</f>
        <v>1</v>
      </c>
      <c r="ET1013" s="317">
        <f>RMDF!ET1013</f>
        <v>0</v>
      </c>
      <c r="EU1013" s="318" t="str">
        <f>IF(ET1013=0,"",_xlfn.XLOOKUP(ET1013,StatePicklist!$1:$1,StatePicklist!$3:$3,"NA",0))</f>
        <v/>
      </c>
      <c r="EV1013" s="297" t="str">
        <f ca="1">IF(RMDF!EU1013="", "", IF(ISNUMBER(MATCH(RMDF!EU1013, INDIRECT(EU1013), 0)), "OK", "Invalid"))</f>
        <v/>
      </c>
      <c r="EW1013" s="281"/>
      <c r="EX1013" s="281"/>
      <c r="EY1013" s="281"/>
      <c r="EZ1013" s="281" t="b">
        <f>AND(RMDF!FC1013&gt;=0, RMDF!FC1013&lt;=1-SUM(RMDF!Z1013,RMDF!AG1013,RMDF!AN1013,RMDF!AU1013,RMDF!BB1013,RMDF!BI1013,RMDF!BP1013,RMDF!BW1013,RMDF!CD1013,RMDF!CK1013,RMDF!CR1013,RMDF!CY1013,RMDF!DF1013,RMDF!DM1013,RMDF!DT1013,RMDF!EA1013,RMDF!EH1013,RMDF!EO1013,RMDF!EV1013), RMDF!FC1013=ROUND(RMDF!FC1013,4))</f>
        <v>1</v>
      </c>
      <c r="FA1013" s="317">
        <f>RMDF!FA1013</f>
        <v>0</v>
      </c>
      <c r="FB1013" s="318" t="str">
        <f>IF(FA1013=0,"",_xlfn.XLOOKUP(FA1013,StatePicklist!$1:$1,StatePicklist!$3:$3,"NA",0))</f>
        <v/>
      </c>
      <c r="FC1013" s="297" t="str">
        <f ca="1">IF(RMDF!FB1013="", "", IF(ISNUMBER(MATCH(RMDF!FB1013, INDIRECT(FB1013), 0)), "OK", "Invalid"))</f>
        <v/>
      </c>
    </row>
    <row r="1014" spans="1:159" s="205" customFormat="1" ht="39.9" customHeight="1" x14ac:dyDescent="0.25">
      <c r="A1014" s="206"/>
      <c r="B1014" s="196"/>
      <c r="C1014" s="197"/>
      <c r="D1014" s="198"/>
      <c r="E1014" s="199"/>
      <c r="F1014" s="200"/>
      <c r="G1014" s="201"/>
      <c r="H1014" s="292"/>
      <c r="I1014" s="305">
        <f>RMDF!I1014</f>
        <v>0</v>
      </c>
      <c r="J1014" s="305" t="str">
        <f>IF(I1014=ProductCode!$B$30,"PDReclPost",IF(OR(I1014=ProductCode!$C$30,I1014=ProductCode!$E$30,I1014=ProductCode!$G$30),"PDPreCon",IF(OR(I1014=ProductCode!$D$30,I1014=ProductCode!$F$30),"PDNotReclPost","")))</f>
        <v/>
      </c>
      <c r="K1014" s="305" t="str">
        <f t="shared" si="54"/>
        <v/>
      </c>
      <c r="L1014" s="289"/>
      <c r="M1014" s="305" t="str">
        <f t="shared" si="54"/>
        <v/>
      </c>
      <c r="N1014" s="289" t="b">
        <f>AND(RMDF!N1014&gt;=0, RMDF!N1014&lt;=1-RMDF!L1014, RMDF!N1014=ROUND(RMDF!N1014,4))</f>
        <v>1</v>
      </c>
      <c r="O1014" s="286" t="str">
        <f>IF(P1014="","",IF(I1014="","",IF(LEFT(I1014,13)="Reclaimed pos",RawMaterialCode!$E$569,RawMaterialCode!$E$568)))</f>
        <v>Reclaimed pre-consumer mixed fibers (RM0578)</v>
      </c>
      <c r="P1014" s="295">
        <f t="shared" si="55"/>
        <v>1</v>
      </c>
      <c r="Q1014" s="202"/>
      <c r="R1014" s="203"/>
      <c r="S1014" s="204" t="str">
        <f t="shared" si="56"/>
        <v/>
      </c>
      <c r="T1014" s="281"/>
      <c r="U1014" s="281"/>
      <c r="V1014" s="281"/>
      <c r="W1014" s="281"/>
      <c r="X1014" s="317">
        <f>RMDF!X1014</f>
        <v>0</v>
      </c>
      <c r="Y1014" s="318" t="str">
        <f>IF(X1014=0,"",_xlfn.XLOOKUP(X1014,StatePicklist!$1:$1,StatePicklist!$3:$3,"NA",0))</f>
        <v/>
      </c>
      <c r="Z1014" s="297" t="str">
        <f ca="1">IF(RMDF!Y1014="", "", IF(ISNUMBER(MATCH(RMDF!Y1014, INDIRECT(Y1014), 0)), "OK", "Invalid"))</f>
        <v/>
      </c>
      <c r="AA1014" s="281"/>
      <c r="AB1014" s="281"/>
      <c r="AC1014" s="281"/>
      <c r="AD1014" s="281" t="b">
        <f>AND(RMDF!AG1014&gt;=0, RMDF!AG1014&lt;=1-RMDF!Z1014, RMDF!AG1014=ROUND(RMDF!AG1014,4))</f>
        <v>1</v>
      </c>
      <c r="AE1014" s="317">
        <f>RMDF!AE1014</f>
        <v>0</v>
      </c>
      <c r="AF1014" s="318" t="str">
        <f>IF(AE1014=0,"",_xlfn.XLOOKUP(AE1014,StatePicklist!$1:$1,StatePicklist!$3:$3,"NA",0))</f>
        <v/>
      </c>
      <c r="AG1014" s="297" t="str">
        <f ca="1">IF(RMDF!AF1014="", "", IF(ISNUMBER(MATCH(RMDF!AF1014, INDIRECT(AF1014), 0)), "OK", "Invalid"))</f>
        <v/>
      </c>
      <c r="AH1014" s="281"/>
      <c r="AI1014" s="281"/>
      <c r="AJ1014" s="281"/>
      <c r="AK1014" s="281" t="b">
        <f>AND(RMDF!AN1014&gt;=0, RMDF!AN1014&lt;=1-SUM(RMDF!Z1014,RMDF!AG1014), RMDF!AN1014=ROUND(RMDF!AN1014,4))</f>
        <v>1</v>
      </c>
      <c r="AL1014" s="317">
        <f>RMDF!AL1014</f>
        <v>0</v>
      </c>
      <c r="AM1014" s="318" t="str">
        <f>IF(AL1014=0,"",_xlfn.XLOOKUP(AL1014,StatePicklist!$1:$1,StatePicklist!$3:$3,"NA",0))</f>
        <v/>
      </c>
      <c r="AN1014" s="297" t="str">
        <f ca="1">IF(RMDF!AM1014="", "", IF(ISNUMBER(MATCH(RMDF!AM1014, INDIRECT(AM1014), 0)), "OK", "Invalid"))</f>
        <v/>
      </c>
      <c r="AO1014" s="281"/>
      <c r="AP1014" s="281"/>
      <c r="AQ1014" s="281"/>
      <c r="AR1014" s="281" t="b">
        <f>AND(RMDF!AU1014&gt;=0, RMDF!AU1014&lt;=1-SUM(RMDF!Z1014,RMDF!AG1014,RMDF!AN1014), RMDF!AU1014=ROUND(RMDF!AU1014,4))</f>
        <v>1</v>
      </c>
      <c r="AS1014" s="317">
        <f>RMDF!AS1014</f>
        <v>0</v>
      </c>
      <c r="AT1014" s="318" t="str">
        <f>IF(AS1014=0,"",_xlfn.XLOOKUP(AS1014,StatePicklist!$1:$1,StatePicklist!$3:$3,"NA",0))</f>
        <v/>
      </c>
      <c r="AU1014" s="297" t="str">
        <f ca="1">IF(RMDF!AT1014="", "", IF(ISNUMBER(MATCH(RMDF!AT1014, INDIRECT(AT1014), 0)), "OK", "Invalid"))</f>
        <v/>
      </c>
      <c r="AV1014" s="281"/>
      <c r="AW1014" s="281"/>
      <c r="AX1014" s="281"/>
      <c r="AY1014" s="281" t="b">
        <f>AND(RMDF!BB1014&gt;=0, RMDF!BB1014&lt;=1-SUM(RMDF!Z1014,RMDF!AG1014,RMDF!AN1014,RMDF!AU1014), RMDF!BB1014=ROUND(RMDF!BB1014,4))</f>
        <v>1</v>
      </c>
      <c r="AZ1014" s="317">
        <f>RMDF!AZ1014</f>
        <v>0</v>
      </c>
      <c r="BA1014" s="318" t="str">
        <f>IF(AZ1014=0,"",_xlfn.XLOOKUP(AZ1014,StatePicklist!$1:$1,StatePicklist!$3:$3,"NA",0))</f>
        <v/>
      </c>
      <c r="BB1014" s="297" t="str">
        <f ca="1">IF(RMDF!BA1014="", "", IF(ISNUMBER(MATCH(RMDF!BA1014, INDIRECT(BA1014), 0)), "OK", "Invalid"))</f>
        <v/>
      </c>
      <c r="BC1014" s="281"/>
      <c r="BD1014" s="281"/>
      <c r="BE1014" s="281"/>
      <c r="BF1014" s="281" t="b">
        <f>AND(RMDF!BI1014&gt;=0, RMDF!BI1014&lt;=1-SUM(RMDF!Z1014,RMDF!AG1014,RMDF!AN1014,RMDF!AU1014,RMDF!BB1014), RMDF!BI1014=ROUND(RMDF!BI1014,4))</f>
        <v>1</v>
      </c>
      <c r="BG1014" s="317">
        <f>RMDF!BG1014</f>
        <v>0</v>
      </c>
      <c r="BH1014" s="318" t="str">
        <f>IF(BG1014=0,"",_xlfn.XLOOKUP(BG1014,StatePicklist!$1:$1,StatePicklist!$3:$3,"NA",0))</f>
        <v/>
      </c>
      <c r="BI1014" s="297" t="str">
        <f ca="1">IF(RMDF!BH1014="", "", IF(ISNUMBER(MATCH(RMDF!BH1014, INDIRECT(BH1014), 0)), "OK", "Invalid"))</f>
        <v/>
      </c>
      <c r="BJ1014" s="281"/>
      <c r="BK1014" s="281"/>
      <c r="BL1014" s="281"/>
      <c r="BM1014" s="281" t="b">
        <f>AND(RMDF!BP1014&gt;=0, RMDF!BP1014&lt;=1-SUM(RMDF!Z1014,RMDF!AG1014,RMDF!AN1014,RMDF!AU1014,RMDF!BB1014,RMDF!BI1014), RMDF!BP1014=ROUND(RMDF!BP1014,4))</f>
        <v>1</v>
      </c>
      <c r="BN1014" s="317">
        <f>RMDF!BN1014</f>
        <v>0</v>
      </c>
      <c r="BO1014" s="318" t="str">
        <f>IF(BN1014=0,"",_xlfn.XLOOKUP(BN1014,StatePicklist!$1:$1,StatePicklist!$3:$3,"NA",0))</f>
        <v/>
      </c>
      <c r="BP1014" s="297" t="str">
        <f ca="1">IF(RMDF!BO1014="", "", IF(ISNUMBER(MATCH(RMDF!BO1014, INDIRECT(BO1014), 0)), "OK", "Invalid"))</f>
        <v/>
      </c>
      <c r="BQ1014" s="281"/>
      <c r="BR1014" s="281"/>
      <c r="BS1014" s="281"/>
      <c r="BT1014" s="281" t="b">
        <f>AND(RMDF!BW1014&gt;=0, RMDF!BW1014&lt;=1-SUM(RMDF!Z1014,RMDF!AG1014,RMDF!AN1014,RMDF!AU1014,RMDF!BB1014,RMDF!BI1014,RMDF!BP1014), RMDF!BW1014=ROUND(RMDF!BW1014,4))</f>
        <v>1</v>
      </c>
      <c r="BU1014" s="317">
        <f>RMDF!BU1014</f>
        <v>0</v>
      </c>
      <c r="BV1014" s="318" t="str">
        <f>IF(BU1014=0,"",_xlfn.XLOOKUP(BU1014,StatePicklist!$1:$1,StatePicklist!$3:$3,"NA",0))</f>
        <v/>
      </c>
      <c r="BW1014" s="297" t="str">
        <f ca="1">IF(RMDF!BV1014="", "", IF(ISNUMBER(MATCH(RMDF!BV1014, INDIRECT(BV1014), 0)), "OK", "Invalid"))</f>
        <v/>
      </c>
      <c r="BX1014" s="281"/>
      <c r="BY1014" s="281"/>
      <c r="BZ1014" s="281"/>
      <c r="CA1014" s="281" t="b">
        <f>AND(RMDF!CD1014&gt;=0, RMDF!CD1014&lt;=1-SUM(RMDF!Z1014,RMDF!AG1014,RMDF!AN1014,RMDF!AU1014,RMDF!BB1014,RMDF!BI1014,RMDF!BP1014,RMDF!BW1014), RMDF!CD1014=ROUND(RMDF!CD1014,4))</f>
        <v>1</v>
      </c>
      <c r="CB1014" s="317">
        <f>RMDF!CB1014</f>
        <v>0</v>
      </c>
      <c r="CC1014" s="318" t="str">
        <f>IF(CB1014=0,"",_xlfn.XLOOKUP(CB1014,StatePicklist!$1:$1,StatePicklist!$3:$3,"NA",0))</f>
        <v/>
      </c>
      <c r="CD1014" s="297" t="str">
        <f ca="1">IF(RMDF!CC1014="", "", IF(ISNUMBER(MATCH(RMDF!CC1014, INDIRECT(CC1014), 0)), "OK", "Invalid"))</f>
        <v/>
      </c>
      <c r="CE1014" s="281"/>
      <c r="CF1014" s="281"/>
      <c r="CG1014" s="281"/>
      <c r="CH1014" s="281" t="b">
        <f>AND(RMDF!CK1014&gt;=0, RMDF!CK1014&lt;=1-SUM(RMDF!Z1014,RMDF!AG1014,RMDF!AN1014,RMDF!AU1014,RMDF!BB1014,RMDF!BI1014,RMDF!BP1014,RMDF!BW1014,RMDF!CD1014), RMDF!CK1014=ROUND(RMDF!CK1014,4))</f>
        <v>1</v>
      </c>
      <c r="CI1014" s="317">
        <f>RMDF!CI1014</f>
        <v>0</v>
      </c>
      <c r="CJ1014" s="318" t="str">
        <f>IF(CI1014=0,"",_xlfn.XLOOKUP(CI1014,StatePicklist!$1:$1,StatePicklist!$3:$3,"NA",0))</f>
        <v/>
      </c>
      <c r="CK1014" s="297" t="str">
        <f ca="1">IF(RMDF!CJ1014="", "", IF(ISNUMBER(MATCH(RMDF!CJ1014, INDIRECT(CJ1014), 0)), "OK", "Invalid"))</f>
        <v/>
      </c>
      <c r="CL1014" s="281"/>
      <c r="CM1014" s="281"/>
      <c r="CN1014" s="281"/>
      <c r="CO1014" s="281" t="b">
        <f>AND(RMDF!CR1014&gt;=0, RMDF!CR1014&lt;=1-SUM(RMDF!Z1014,RMDF!AG1014,RMDF!AN1014,RMDF!AU1014,RMDF!BB1014,RMDF!BI1014,RMDF!BP1014,RMDF!BW1014,RMDF!CD1014,RMDF!CK1014), RMDF!CR1014=ROUND(RMDF!CR1014,4))</f>
        <v>1</v>
      </c>
      <c r="CP1014" s="317">
        <f>RMDF!CP1014</f>
        <v>0</v>
      </c>
      <c r="CQ1014" s="318" t="str">
        <f>IF(CP1014=0,"",_xlfn.XLOOKUP(CP1014,StatePicklist!$1:$1,StatePicklist!$3:$3,"NA",0))</f>
        <v/>
      </c>
      <c r="CR1014" s="297" t="str">
        <f ca="1">IF(RMDF!CQ1014="", "", IF(ISNUMBER(MATCH(RMDF!CQ1014, INDIRECT(CQ1014), 0)), "OK", "Invalid"))</f>
        <v/>
      </c>
      <c r="CS1014" s="281"/>
      <c r="CT1014" s="281"/>
      <c r="CU1014" s="281"/>
      <c r="CV1014" s="281" t="b">
        <f>AND(RMDF!CY1014&gt;=0, RMDF!CY1014&lt;=1-SUM(RMDF!Z1014,RMDF!AG1014,RMDF!AN1014,RMDF!AU1014,RMDF!BB1014,RMDF!BI1014,RMDF!BP1014,RMDF!BW1014,RMDF!CD1014,RMDF!CK1014,RMDF!CR1014), RMDF!CY1014=ROUND(RMDF!CY1014,4))</f>
        <v>1</v>
      </c>
      <c r="CW1014" s="317">
        <f>RMDF!CW1014</f>
        <v>0</v>
      </c>
      <c r="CX1014" s="318" t="str">
        <f>IF(CW1014=0,"",_xlfn.XLOOKUP(CW1014,StatePicklist!$1:$1,StatePicklist!$3:$3,"NA",0))</f>
        <v/>
      </c>
      <c r="CY1014" s="297" t="str">
        <f ca="1">IF(RMDF!CX1014="", "", IF(ISNUMBER(MATCH(RMDF!CX1014, INDIRECT(CX1014), 0)), "OK", "Invalid"))</f>
        <v/>
      </c>
      <c r="CZ1014" s="281"/>
      <c r="DA1014" s="281"/>
      <c r="DB1014" s="281"/>
      <c r="DC1014" s="281" t="b">
        <f>AND(RMDF!DF1014&gt;=0, RMDF!DF1014&lt;=1-SUM(RMDF!Z1014,RMDF!AG1014,RMDF!AN1014,RMDF!AU1014,RMDF!BB1014,RMDF!BI1014,RMDF!BP1014,RMDF!BW1014,RMDF!CD1014,RMDF!CK1014,RMDF!CR1014,RMDF!CY1014), RMDF!DF1014=ROUND(RMDF!DF1014,4))</f>
        <v>1</v>
      </c>
      <c r="DD1014" s="317">
        <f>RMDF!DD1014</f>
        <v>0</v>
      </c>
      <c r="DE1014" s="318" t="str">
        <f>IF(DD1014=0,"",_xlfn.XLOOKUP(DD1014,StatePicklist!$1:$1,StatePicklist!$3:$3,"NA",0))</f>
        <v/>
      </c>
      <c r="DF1014" s="297" t="str">
        <f ca="1">IF(RMDF!DE1014="", "", IF(ISNUMBER(MATCH(RMDF!DE1014, INDIRECT(DE1014), 0)), "OK", "Invalid"))</f>
        <v/>
      </c>
      <c r="DG1014" s="281"/>
      <c r="DH1014" s="281"/>
      <c r="DI1014" s="281"/>
      <c r="DJ1014" s="281" t="b">
        <f>AND(RMDF!DM1014&gt;=0, RMDF!DM1014&lt;=1-SUM(RMDF!Z1014,RMDF!AG1014,RMDF!AN1014,RMDF!AU1014,RMDF!BB1014,RMDF!BI1014,RMDF!BP1014,RMDF!BW1014,RMDF!CD1014,RMDF!CK1014,RMDF!CR1014,RMDF!CY1014,RMDF!DF1014), RMDF!DM1014=ROUND(RMDF!DM1014,4))</f>
        <v>1</v>
      </c>
      <c r="DK1014" s="317">
        <f>RMDF!DK1014</f>
        <v>0</v>
      </c>
      <c r="DL1014" s="318" t="str">
        <f>IF(DK1014=0,"",_xlfn.XLOOKUP(DK1014,StatePicklist!$1:$1,StatePicklist!$3:$3,"NA",0))</f>
        <v/>
      </c>
      <c r="DM1014" s="297" t="str">
        <f ca="1">IF(RMDF!DL1014="", "", IF(ISNUMBER(MATCH(RMDF!DL1014, INDIRECT(DL1014), 0)), "OK", "Invalid"))</f>
        <v/>
      </c>
      <c r="DN1014" s="281"/>
      <c r="DO1014" s="281"/>
      <c r="DP1014" s="281"/>
      <c r="DQ1014" s="281" t="b">
        <f>AND(RMDF!DT1014&gt;=0, RMDF!DT1014&lt;=1-SUM(RMDF!Z1014,RMDF!AG1014,RMDF!AN1014,RMDF!AU1014,RMDF!BB1014,RMDF!BI1014,RMDF!BP1014,RMDF!BW1014,RMDF!CD1014,RMDF!CK1014,RMDF!CR1014,RMDF!CY1014,RMDF!DF1014,RMDF!DM1014), RMDF!DT1014=ROUND(RMDF!DT1014,4))</f>
        <v>1</v>
      </c>
      <c r="DR1014" s="317">
        <f>RMDF!DR1014</f>
        <v>0</v>
      </c>
      <c r="DS1014" s="318" t="str">
        <f>IF(DR1014=0,"",_xlfn.XLOOKUP(DR1014,StatePicklist!$1:$1,StatePicklist!$3:$3,"NA",0))</f>
        <v/>
      </c>
      <c r="DT1014" s="297" t="str">
        <f ca="1">IF(RMDF!DS1014="", "", IF(ISNUMBER(MATCH(RMDF!DS1014, INDIRECT(DS1014), 0)), "OK", "Invalid"))</f>
        <v/>
      </c>
      <c r="DU1014" s="281"/>
      <c r="DV1014" s="281"/>
      <c r="DW1014" s="281"/>
      <c r="DX1014" s="281" t="b">
        <f>AND(RMDF!EA1014&gt;=0, RMDF!EA1014&lt;=1-SUM(RMDF!Z1014,RMDF!AG1014,RMDF!AN1014,RMDF!AU1014,RMDF!BB1014,RMDF!BI1014,RMDF!BP1014,RMDF!BW1014,RMDF!CD1014,RMDF!CK1014,RMDF!CR1014,RMDF!CY1014,RMDF!DF1014,RMDF!DM1014,RMDF!DT1014), RMDF!EA1014=ROUND(RMDF!EA1014,4))</f>
        <v>1</v>
      </c>
      <c r="DY1014" s="317">
        <f>RMDF!DY1014</f>
        <v>0</v>
      </c>
      <c r="DZ1014" s="318" t="str">
        <f>IF(DY1014=0,"",_xlfn.XLOOKUP(DY1014,StatePicklist!$1:$1,StatePicklist!$3:$3,"NA",0))</f>
        <v/>
      </c>
      <c r="EA1014" s="297" t="str">
        <f ca="1">IF(RMDF!DZ1014="", "", IF(ISNUMBER(MATCH(RMDF!DZ1014, INDIRECT(DZ1014), 0)), "OK", "Invalid"))</f>
        <v/>
      </c>
      <c r="EB1014" s="281"/>
      <c r="EC1014" s="281"/>
      <c r="ED1014" s="281"/>
      <c r="EE1014" s="281" t="b">
        <f>AND(RMDF!EH1014&gt;=0, RMDF!EH1014&lt;=1-SUM(RMDF!Z1014,RMDF!AG1014,RMDF!AN1014,RMDF!AU1014,RMDF!BB1014,RMDF!BI1014,RMDF!BP1014,RMDF!BW1014,RMDF!CD1014,RMDF!CK1014,RMDF!CR1014,RMDF!CY1014,RMDF!DF1014,RMDF!DM1014,RMDF!DT1014,RMDF!EA1014), RMDF!EH1014=ROUND(RMDF!EH1014,4))</f>
        <v>1</v>
      </c>
      <c r="EF1014" s="317">
        <f>RMDF!EF1014</f>
        <v>0</v>
      </c>
      <c r="EG1014" s="318" t="str">
        <f>IF(EF1014=0,"",_xlfn.XLOOKUP(EF1014,StatePicklist!$1:$1,StatePicklist!$3:$3,"NA",0))</f>
        <v/>
      </c>
      <c r="EH1014" s="297" t="str">
        <f ca="1">IF(RMDF!EG1014="", "", IF(ISNUMBER(MATCH(RMDF!EG1014, INDIRECT(EG1014), 0)), "OK", "Invalid"))</f>
        <v/>
      </c>
      <c r="EI1014" s="281"/>
      <c r="EJ1014" s="281"/>
      <c r="EK1014" s="281"/>
      <c r="EL1014" s="281" t="b">
        <f>AND(RMDF!EO1014&gt;=0, RMDF!EO1014&lt;=1-SUM(RMDF!Z1014,RMDF!AG1014,RMDF!AN1014,RMDF!AU1014,RMDF!BB1014,RMDF!BI1014,RMDF!BP1014,RMDF!BW1014,RMDF!CD1014,RMDF!CK1014,RMDF!CR1014,RMDF!CY1014,RMDF!DF1014,RMDF!DM1014,RMDF!DT1014,RMDF!EA1014,RMDF!EH1014), RMDF!EO1014=ROUND(RMDF!EO1014,4))</f>
        <v>1</v>
      </c>
      <c r="EM1014" s="317">
        <f>RMDF!EM1014</f>
        <v>0</v>
      </c>
      <c r="EN1014" s="318" t="str">
        <f>IF(EM1014=0,"",_xlfn.XLOOKUP(EM1014,StatePicklist!$1:$1,StatePicklist!$3:$3,"NA",0))</f>
        <v/>
      </c>
      <c r="EO1014" s="297" t="str">
        <f ca="1">IF(RMDF!EN1014="", "", IF(ISNUMBER(MATCH(RMDF!EN1014, INDIRECT(EN1014), 0)), "OK", "Invalid"))</f>
        <v/>
      </c>
      <c r="EP1014" s="281"/>
      <c r="EQ1014" s="281"/>
      <c r="ER1014" s="281"/>
      <c r="ES1014" s="281" t="b">
        <f>AND(RMDF!EV1014&gt;=0, RMDF!EV1014&lt;=1-SUM(RMDF!Z1014,RMDF!AG1014,RMDF!AN1014,RMDF!AU1014,RMDF!BB1014,RMDF!BI1014,RMDF!BP1014,RMDF!BW1014,RMDF!CD1014,RMDF!CK1014,RMDF!CR1014,RMDF!CY1014,RMDF!DF1014,RMDF!DM1014,RMDF!DT1014,RMDF!EA1014,RMDF!EH1014,RMDF!EO1014), RMDF!EV1014=ROUND(RMDF!EV1014,4))</f>
        <v>1</v>
      </c>
      <c r="ET1014" s="317">
        <f>RMDF!ET1014</f>
        <v>0</v>
      </c>
      <c r="EU1014" s="318" t="str">
        <f>IF(ET1014=0,"",_xlfn.XLOOKUP(ET1014,StatePicklist!$1:$1,StatePicklist!$3:$3,"NA",0))</f>
        <v/>
      </c>
      <c r="EV1014" s="297" t="str">
        <f ca="1">IF(RMDF!EU1014="", "", IF(ISNUMBER(MATCH(RMDF!EU1014, INDIRECT(EU1014), 0)), "OK", "Invalid"))</f>
        <v/>
      </c>
      <c r="EW1014" s="281"/>
      <c r="EX1014" s="281"/>
      <c r="EY1014" s="281"/>
      <c r="EZ1014" s="281" t="b">
        <f>AND(RMDF!FC1014&gt;=0, RMDF!FC1014&lt;=1-SUM(RMDF!Z1014,RMDF!AG1014,RMDF!AN1014,RMDF!AU1014,RMDF!BB1014,RMDF!BI1014,RMDF!BP1014,RMDF!BW1014,RMDF!CD1014,RMDF!CK1014,RMDF!CR1014,RMDF!CY1014,RMDF!DF1014,RMDF!DM1014,RMDF!DT1014,RMDF!EA1014,RMDF!EH1014,RMDF!EO1014,RMDF!EV1014), RMDF!FC1014=ROUND(RMDF!FC1014,4))</f>
        <v>1</v>
      </c>
      <c r="FA1014" s="317">
        <f>RMDF!FA1014</f>
        <v>0</v>
      </c>
      <c r="FB1014" s="318" t="str">
        <f>IF(FA1014=0,"",_xlfn.XLOOKUP(FA1014,StatePicklist!$1:$1,StatePicklist!$3:$3,"NA",0))</f>
        <v/>
      </c>
      <c r="FC1014" s="297" t="str">
        <f ca="1">IF(RMDF!FB1014="", "", IF(ISNUMBER(MATCH(RMDF!FB1014, INDIRECT(FB1014), 0)), "OK", "Invalid"))</f>
        <v/>
      </c>
    </row>
    <row r="1015" spans="1:159" s="205" customFormat="1" ht="39.9" customHeight="1" x14ac:dyDescent="0.25">
      <c r="A1015" s="206"/>
      <c r="B1015" s="196"/>
      <c r="C1015" s="197"/>
      <c r="D1015" s="198"/>
      <c r="E1015" s="199"/>
      <c r="F1015" s="200"/>
      <c r="G1015" s="201"/>
      <c r="H1015" s="292"/>
      <c r="I1015" s="305">
        <f>RMDF!I1015</f>
        <v>0</v>
      </c>
      <c r="J1015" s="305" t="str">
        <f>IF(I1015=ProductCode!$B$30,"PDReclPost",IF(OR(I1015=ProductCode!$C$30,I1015=ProductCode!$E$30,I1015=ProductCode!$G$30),"PDPreCon",IF(OR(I1015=ProductCode!$D$30,I1015=ProductCode!$F$30),"PDNotReclPost","")))</f>
        <v/>
      </c>
      <c r="K1015" s="305" t="str">
        <f t="shared" si="54"/>
        <v/>
      </c>
      <c r="L1015" s="289"/>
      <c r="M1015" s="305" t="str">
        <f t="shared" si="54"/>
        <v/>
      </c>
      <c r="N1015" s="289" t="b">
        <f>AND(RMDF!N1015&gt;=0, RMDF!N1015&lt;=1-RMDF!L1015, RMDF!N1015=ROUND(RMDF!N1015,4))</f>
        <v>1</v>
      </c>
      <c r="O1015" s="286" t="str">
        <f>IF(P1015="","",IF(I1015="","",IF(LEFT(I1015,13)="Reclaimed pos",RawMaterialCode!$E$569,RawMaterialCode!$E$568)))</f>
        <v>Reclaimed pre-consumer mixed fibers (RM0578)</v>
      </c>
      <c r="P1015" s="295">
        <f t="shared" si="55"/>
        <v>1</v>
      </c>
      <c r="Q1015" s="202"/>
      <c r="R1015" s="203"/>
      <c r="S1015" s="204" t="str">
        <f t="shared" si="56"/>
        <v/>
      </c>
      <c r="T1015" s="281"/>
      <c r="U1015" s="281"/>
      <c r="V1015" s="281"/>
      <c r="W1015" s="281"/>
      <c r="X1015" s="317">
        <f>RMDF!X1015</f>
        <v>0</v>
      </c>
      <c r="Y1015" s="318" t="str">
        <f>IF(X1015=0,"",_xlfn.XLOOKUP(X1015,StatePicklist!$1:$1,StatePicklist!$3:$3,"NA",0))</f>
        <v/>
      </c>
      <c r="Z1015" s="297" t="str">
        <f ca="1">IF(RMDF!Y1015="", "", IF(ISNUMBER(MATCH(RMDF!Y1015, INDIRECT(Y1015), 0)), "OK", "Invalid"))</f>
        <v/>
      </c>
      <c r="AA1015" s="281"/>
      <c r="AB1015" s="281"/>
      <c r="AC1015" s="281"/>
      <c r="AD1015" s="281" t="b">
        <f>AND(RMDF!AG1015&gt;=0, RMDF!AG1015&lt;=1-RMDF!Z1015, RMDF!AG1015=ROUND(RMDF!AG1015,4))</f>
        <v>1</v>
      </c>
      <c r="AE1015" s="317">
        <f>RMDF!AE1015</f>
        <v>0</v>
      </c>
      <c r="AF1015" s="318" t="str">
        <f>IF(AE1015=0,"",_xlfn.XLOOKUP(AE1015,StatePicklist!$1:$1,StatePicklist!$3:$3,"NA",0))</f>
        <v/>
      </c>
      <c r="AG1015" s="297" t="str">
        <f ca="1">IF(RMDF!AF1015="", "", IF(ISNUMBER(MATCH(RMDF!AF1015, INDIRECT(AF1015), 0)), "OK", "Invalid"))</f>
        <v/>
      </c>
      <c r="AH1015" s="281"/>
      <c r="AI1015" s="281"/>
      <c r="AJ1015" s="281"/>
      <c r="AK1015" s="281" t="b">
        <f>AND(RMDF!AN1015&gt;=0, RMDF!AN1015&lt;=1-SUM(RMDF!Z1015,RMDF!AG1015), RMDF!AN1015=ROUND(RMDF!AN1015,4))</f>
        <v>1</v>
      </c>
      <c r="AL1015" s="317">
        <f>RMDF!AL1015</f>
        <v>0</v>
      </c>
      <c r="AM1015" s="318" t="str">
        <f>IF(AL1015=0,"",_xlfn.XLOOKUP(AL1015,StatePicklist!$1:$1,StatePicklist!$3:$3,"NA",0))</f>
        <v/>
      </c>
      <c r="AN1015" s="297" t="str">
        <f ca="1">IF(RMDF!AM1015="", "", IF(ISNUMBER(MATCH(RMDF!AM1015, INDIRECT(AM1015), 0)), "OK", "Invalid"))</f>
        <v/>
      </c>
      <c r="AO1015" s="281"/>
      <c r="AP1015" s="281"/>
      <c r="AQ1015" s="281"/>
      <c r="AR1015" s="281" t="b">
        <f>AND(RMDF!AU1015&gt;=0, RMDF!AU1015&lt;=1-SUM(RMDF!Z1015,RMDF!AG1015,RMDF!AN1015), RMDF!AU1015=ROUND(RMDF!AU1015,4))</f>
        <v>1</v>
      </c>
      <c r="AS1015" s="317">
        <f>RMDF!AS1015</f>
        <v>0</v>
      </c>
      <c r="AT1015" s="318" t="str">
        <f>IF(AS1015=0,"",_xlfn.XLOOKUP(AS1015,StatePicklist!$1:$1,StatePicklist!$3:$3,"NA",0))</f>
        <v/>
      </c>
      <c r="AU1015" s="297" t="str">
        <f ca="1">IF(RMDF!AT1015="", "", IF(ISNUMBER(MATCH(RMDF!AT1015, INDIRECT(AT1015), 0)), "OK", "Invalid"))</f>
        <v/>
      </c>
      <c r="AV1015" s="281"/>
      <c r="AW1015" s="281"/>
      <c r="AX1015" s="281"/>
      <c r="AY1015" s="281" t="b">
        <f>AND(RMDF!BB1015&gt;=0, RMDF!BB1015&lt;=1-SUM(RMDF!Z1015,RMDF!AG1015,RMDF!AN1015,RMDF!AU1015), RMDF!BB1015=ROUND(RMDF!BB1015,4))</f>
        <v>1</v>
      </c>
      <c r="AZ1015" s="317">
        <f>RMDF!AZ1015</f>
        <v>0</v>
      </c>
      <c r="BA1015" s="318" t="str">
        <f>IF(AZ1015=0,"",_xlfn.XLOOKUP(AZ1015,StatePicklist!$1:$1,StatePicklist!$3:$3,"NA",0))</f>
        <v/>
      </c>
      <c r="BB1015" s="297" t="str">
        <f ca="1">IF(RMDF!BA1015="", "", IF(ISNUMBER(MATCH(RMDF!BA1015, INDIRECT(BA1015), 0)), "OK", "Invalid"))</f>
        <v/>
      </c>
      <c r="BC1015" s="281"/>
      <c r="BD1015" s="281"/>
      <c r="BE1015" s="281"/>
      <c r="BF1015" s="281" t="b">
        <f>AND(RMDF!BI1015&gt;=0, RMDF!BI1015&lt;=1-SUM(RMDF!Z1015,RMDF!AG1015,RMDF!AN1015,RMDF!AU1015,RMDF!BB1015), RMDF!BI1015=ROUND(RMDF!BI1015,4))</f>
        <v>1</v>
      </c>
      <c r="BG1015" s="317">
        <f>RMDF!BG1015</f>
        <v>0</v>
      </c>
      <c r="BH1015" s="318" t="str">
        <f>IF(BG1015=0,"",_xlfn.XLOOKUP(BG1015,StatePicklist!$1:$1,StatePicklist!$3:$3,"NA",0))</f>
        <v/>
      </c>
      <c r="BI1015" s="297" t="str">
        <f ca="1">IF(RMDF!BH1015="", "", IF(ISNUMBER(MATCH(RMDF!BH1015, INDIRECT(BH1015), 0)), "OK", "Invalid"))</f>
        <v/>
      </c>
      <c r="BJ1015" s="281"/>
      <c r="BK1015" s="281"/>
      <c r="BL1015" s="281"/>
      <c r="BM1015" s="281" t="b">
        <f>AND(RMDF!BP1015&gt;=0, RMDF!BP1015&lt;=1-SUM(RMDF!Z1015,RMDF!AG1015,RMDF!AN1015,RMDF!AU1015,RMDF!BB1015,RMDF!BI1015), RMDF!BP1015=ROUND(RMDF!BP1015,4))</f>
        <v>1</v>
      </c>
      <c r="BN1015" s="317">
        <f>RMDF!BN1015</f>
        <v>0</v>
      </c>
      <c r="BO1015" s="318" t="str">
        <f>IF(BN1015=0,"",_xlfn.XLOOKUP(BN1015,StatePicklist!$1:$1,StatePicklist!$3:$3,"NA",0))</f>
        <v/>
      </c>
      <c r="BP1015" s="297" t="str">
        <f ca="1">IF(RMDF!BO1015="", "", IF(ISNUMBER(MATCH(RMDF!BO1015, INDIRECT(BO1015), 0)), "OK", "Invalid"))</f>
        <v/>
      </c>
      <c r="BQ1015" s="281"/>
      <c r="BR1015" s="281"/>
      <c r="BS1015" s="281"/>
      <c r="BT1015" s="281" t="b">
        <f>AND(RMDF!BW1015&gt;=0, RMDF!BW1015&lt;=1-SUM(RMDF!Z1015,RMDF!AG1015,RMDF!AN1015,RMDF!AU1015,RMDF!BB1015,RMDF!BI1015,RMDF!BP1015), RMDF!BW1015=ROUND(RMDF!BW1015,4))</f>
        <v>1</v>
      </c>
      <c r="BU1015" s="317">
        <f>RMDF!BU1015</f>
        <v>0</v>
      </c>
      <c r="BV1015" s="318" t="str">
        <f>IF(BU1015=0,"",_xlfn.XLOOKUP(BU1015,StatePicklist!$1:$1,StatePicklist!$3:$3,"NA",0))</f>
        <v/>
      </c>
      <c r="BW1015" s="297" t="str">
        <f ca="1">IF(RMDF!BV1015="", "", IF(ISNUMBER(MATCH(RMDF!BV1015, INDIRECT(BV1015), 0)), "OK", "Invalid"))</f>
        <v/>
      </c>
      <c r="BX1015" s="281"/>
      <c r="BY1015" s="281"/>
      <c r="BZ1015" s="281"/>
      <c r="CA1015" s="281" t="b">
        <f>AND(RMDF!CD1015&gt;=0, RMDF!CD1015&lt;=1-SUM(RMDF!Z1015,RMDF!AG1015,RMDF!AN1015,RMDF!AU1015,RMDF!BB1015,RMDF!BI1015,RMDF!BP1015,RMDF!BW1015), RMDF!CD1015=ROUND(RMDF!CD1015,4))</f>
        <v>1</v>
      </c>
      <c r="CB1015" s="317">
        <f>RMDF!CB1015</f>
        <v>0</v>
      </c>
      <c r="CC1015" s="318" t="str">
        <f>IF(CB1015=0,"",_xlfn.XLOOKUP(CB1015,StatePicklist!$1:$1,StatePicklist!$3:$3,"NA",0))</f>
        <v/>
      </c>
      <c r="CD1015" s="297" t="str">
        <f ca="1">IF(RMDF!CC1015="", "", IF(ISNUMBER(MATCH(RMDF!CC1015, INDIRECT(CC1015), 0)), "OK", "Invalid"))</f>
        <v/>
      </c>
      <c r="CE1015" s="281"/>
      <c r="CF1015" s="281"/>
      <c r="CG1015" s="281"/>
      <c r="CH1015" s="281" t="b">
        <f>AND(RMDF!CK1015&gt;=0, RMDF!CK1015&lt;=1-SUM(RMDF!Z1015,RMDF!AG1015,RMDF!AN1015,RMDF!AU1015,RMDF!BB1015,RMDF!BI1015,RMDF!BP1015,RMDF!BW1015,RMDF!CD1015), RMDF!CK1015=ROUND(RMDF!CK1015,4))</f>
        <v>1</v>
      </c>
      <c r="CI1015" s="317">
        <f>RMDF!CI1015</f>
        <v>0</v>
      </c>
      <c r="CJ1015" s="318" t="str">
        <f>IF(CI1015=0,"",_xlfn.XLOOKUP(CI1015,StatePicklist!$1:$1,StatePicklist!$3:$3,"NA",0))</f>
        <v/>
      </c>
      <c r="CK1015" s="297" t="str">
        <f ca="1">IF(RMDF!CJ1015="", "", IF(ISNUMBER(MATCH(RMDF!CJ1015, INDIRECT(CJ1015), 0)), "OK", "Invalid"))</f>
        <v/>
      </c>
      <c r="CL1015" s="281"/>
      <c r="CM1015" s="281"/>
      <c r="CN1015" s="281"/>
      <c r="CO1015" s="281" t="b">
        <f>AND(RMDF!CR1015&gt;=0, RMDF!CR1015&lt;=1-SUM(RMDF!Z1015,RMDF!AG1015,RMDF!AN1015,RMDF!AU1015,RMDF!BB1015,RMDF!BI1015,RMDF!BP1015,RMDF!BW1015,RMDF!CD1015,RMDF!CK1015), RMDF!CR1015=ROUND(RMDF!CR1015,4))</f>
        <v>1</v>
      </c>
      <c r="CP1015" s="317">
        <f>RMDF!CP1015</f>
        <v>0</v>
      </c>
      <c r="CQ1015" s="318" t="str">
        <f>IF(CP1015=0,"",_xlfn.XLOOKUP(CP1015,StatePicklist!$1:$1,StatePicklist!$3:$3,"NA",0))</f>
        <v/>
      </c>
      <c r="CR1015" s="297" t="str">
        <f ca="1">IF(RMDF!CQ1015="", "", IF(ISNUMBER(MATCH(RMDF!CQ1015, INDIRECT(CQ1015), 0)), "OK", "Invalid"))</f>
        <v/>
      </c>
      <c r="CS1015" s="281"/>
      <c r="CT1015" s="281"/>
      <c r="CU1015" s="281"/>
      <c r="CV1015" s="281" t="b">
        <f>AND(RMDF!CY1015&gt;=0, RMDF!CY1015&lt;=1-SUM(RMDF!Z1015,RMDF!AG1015,RMDF!AN1015,RMDF!AU1015,RMDF!BB1015,RMDF!BI1015,RMDF!BP1015,RMDF!BW1015,RMDF!CD1015,RMDF!CK1015,RMDF!CR1015), RMDF!CY1015=ROUND(RMDF!CY1015,4))</f>
        <v>1</v>
      </c>
      <c r="CW1015" s="317">
        <f>RMDF!CW1015</f>
        <v>0</v>
      </c>
      <c r="CX1015" s="318" t="str">
        <f>IF(CW1015=0,"",_xlfn.XLOOKUP(CW1015,StatePicklist!$1:$1,StatePicklist!$3:$3,"NA",0))</f>
        <v/>
      </c>
      <c r="CY1015" s="297" t="str">
        <f ca="1">IF(RMDF!CX1015="", "", IF(ISNUMBER(MATCH(RMDF!CX1015, INDIRECT(CX1015), 0)), "OK", "Invalid"))</f>
        <v/>
      </c>
      <c r="CZ1015" s="281"/>
      <c r="DA1015" s="281"/>
      <c r="DB1015" s="281"/>
      <c r="DC1015" s="281" t="b">
        <f>AND(RMDF!DF1015&gt;=0, RMDF!DF1015&lt;=1-SUM(RMDF!Z1015,RMDF!AG1015,RMDF!AN1015,RMDF!AU1015,RMDF!BB1015,RMDF!BI1015,RMDF!BP1015,RMDF!BW1015,RMDF!CD1015,RMDF!CK1015,RMDF!CR1015,RMDF!CY1015), RMDF!DF1015=ROUND(RMDF!DF1015,4))</f>
        <v>1</v>
      </c>
      <c r="DD1015" s="317">
        <f>RMDF!DD1015</f>
        <v>0</v>
      </c>
      <c r="DE1015" s="318" t="str">
        <f>IF(DD1015=0,"",_xlfn.XLOOKUP(DD1015,StatePicklist!$1:$1,StatePicklist!$3:$3,"NA",0))</f>
        <v/>
      </c>
      <c r="DF1015" s="297" t="str">
        <f ca="1">IF(RMDF!DE1015="", "", IF(ISNUMBER(MATCH(RMDF!DE1015, INDIRECT(DE1015), 0)), "OK", "Invalid"))</f>
        <v/>
      </c>
      <c r="DG1015" s="281"/>
      <c r="DH1015" s="281"/>
      <c r="DI1015" s="281"/>
      <c r="DJ1015" s="281" t="b">
        <f>AND(RMDF!DM1015&gt;=0, RMDF!DM1015&lt;=1-SUM(RMDF!Z1015,RMDF!AG1015,RMDF!AN1015,RMDF!AU1015,RMDF!BB1015,RMDF!BI1015,RMDF!BP1015,RMDF!BW1015,RMDF!CD1015,RMDF!CK1015,RMDF!CR1015,RMDF!CY1015,RMDF!DF1015), RMDF!DM1015=ROUND(RMDF!DM1015,4))</f>
        <v>1</v>
      </c>
      <c r="DK1015" s="317">
        <f>RMDF!DK1015</f>
        <v>0</v>
      </c>
      <c r="DL1015" s="318" t="str">
        <f>IF(DK1015=0,"",_xlfn.XLOOKUP(DK1015,StatePicklist!$1:$1,StatePicklist!$3:$3,"NA",0))</f>
        <v/>
      </c>
      <c r="DM1015" s="297" t="str">
        <f ca="1">IF(RMDF!DL1015="", "", IF(ISNUMBER(MATCH(RMDF!DL1015, INDIRECT(DL1015), 0)), "OK", "Invalid"))</f>
        <v/>
      </c>
      <c r="DN1015" s="281"/>
      <c r="DO1015" s="281"/>
      <c r="DP1015" s="281"/>
      <c r="DQ1015" s="281" t="b">
        <f>AND(RMDF!DT1015&gt;=0, RMDF!DT1015&lt;=1-SUM(RMDF!Z1015,RMDF!AG1015,RMDF!AN1015,RMDF!AU1015,RMDF!BB1015,RMDF!BI1015,RMDF!BP1015,RMDF!BW1015,RMDF!CD1015,RMDF!CK1015,RMDF!CR1015,RMDF!CY1015,RMDF!DF1015,RMDF!DM1015), RMDF!DT1015=ROUND(RMDF!DT1015,4))</f>
        <v>1</v>
      </c>
      <c r="DR1015" s="317">
        <f>RMDF!DR1015</f>
        <v>0</v>
      </c>
      <c r="DS1015" s="318" t="str">
        <f>IF(DR1015=0,"",_xlfn.XLOOKUP(DR1015,StatePicklist!$1:$1,StatePicklist!$3:$3,"NA",0))</f>
        <v/>
      </c>
      <c r="DT1015" s="297" t="str">
        <f ca="1">IF(RMDF!DS1015="", "", IF(ISNUMBER(MATCH(RMDF!DS1015, INDIRECT(DS1015), 0)), "OK", "Invalid"))</f>
        <v/>
      </c>
      <c r="DU1015" s="281"/>
      <c r="DV1015" s="281"/>
      <c r="DW1015" s="281"/>
      <c r="DX1015" s="281" t="b">
        <f>AND(RMDF!EA1015&gt;=0, RMDF!EA1015&lt;=1-SUM(RMDF!Z1015,RMDF!AG1015,RMDF!AN1015,RMDF!AU1015,RMDF!BB1015,RMDF!BI1015,RMDF!BP1015,RMDF!BW1015,RMDF!CD1015,RMDF!CK1015,RMDF!CR1015,RMDF!CY1015,RMDF!DF1015,RMDF!DM1015,RMDF!DT1015), RMDF!EA1015=ROUND(RMDF!EA1015,4))</f>
        <v>1</v>
      </c>
      <c r="DY1015" s="317">
        <f>RMDF!DY1015</f>
        <v>0</v>
      </c>
      <c r="DZ1015" s="318" t="str">
        <f>IF(DY1015=0,"",_xlfn.XLOOKUP(DY1015,StatePicklist!$1:$1,StatePicklist!$3:$3,"NA",0))</f>
        <v/>
      </c>
      <c r="EA1015" s="297" t="str">
        <f ca="1">IF(RMDF!DZ1015="", "", IF(ISNUMBER(MATCH(RMDF!DZ1015, INDIRECT(DZ1015), 0)), "OK", "Invalid"))</f>
        <v/>
      </c>
      <c r="EB1015" s="281"/>
      <c r="EC1015" s="281"/>
      <c r="ED1015" s="281"/>
      <c r="EE1015" s="281" t="b">
        <f>AND(RMDF!EH1015&gt;=0, RMDF!EH1015&lt;=1-SUM(RMDF!Z1015,RMDF!AG1015,RMDF!AN1015,RMDF!AU1015,RMDF!BB1015,RMDF!BI1015,RMDF!BP1015,RMDF!BW1015,RMDF!CD1015,RMDF!CK1015,RMDF!CR1015,RMDF!CY1015,RMDF!DF1015,RMDF!DM1015,RMDF!DT1015,RMDF!EA1015), RMDF!EH1015=ROUND(RMDF!EH1015,4))</f>
        <v>1</v>
      </c>
      <c r="EF1015" s="317">
        <f>RMDF!EF1015</f>
        <v>0</v>
      </c>
      <c r="EG1015" s="318" t="str">
        <f>IF(EF1015=0,"",_xlfn.XLOOKUP(EF1015,StatePicklist!$1:$1,StatePicklist!$3:$3,"NA",0))</f>
        <v/>
      </c>
      <c r="EH1015" s="297" t="str">
        <f ca="1">IF(RMDF!EG1015="", "", IF(ISNUMBER(MATCH(RMDF!EG1015, INDIRECT(EG1015), 0)), "OK", "Invalid"))</f>
        <v/>
      </c>
      <c r="EI1015" s="281"/>
      <c r="EJ1015" s="281"/>
      <c r="EK1015" s="281"/>
      <c r="EL1015" s="281" t="b">
        <f>AND(RMDF!EO1015&gt;=0, RMDF!EO1015&lt;=1-SUM(RMDF!Z1015,RMDF!AG1015,RMDF!AN1015,RMDF!AU1015,RMDF!BB1015,RMDF!BI1015,RMDF!BP1015,RMDF!BW1015,RMDF!CD1015,RMDF!CK1015,RMDF!CR1015,RMDF!CY1015,RMDF!DF1015,RMDF!DM1015,RMDF!DT1015,RMDF!EA1015,RMDF!EH1015), RMDF!EO1015=ROUND(RMDF!EO1015,4))</f>
        <v>1</v>
      </c>
      <c r="EM1015" s="317">
        <f>RMDF!EM1015</f>
        <v>0</v>
      </c>
      <c r="EN1015" s="318" t="str">
        <f>IF(EM1015=0,"",_xlfn.XLOOKUP(EM1015,StatePicklist!$1:$1,StatePicklist!$3:$3,"NA",0))</f>
        <v/>
      </c>
      <c r="EO1015" s="297" t="str">
        <f ca="1">IF(RMDF!EN1015="", "", IF(ISNUMBER(MATCH(RMDF!EN1015, INDIRECT(EN1015), 0)), "OK", "Invalid"))</f>
        <v/>
      </c>
      <c r="EP1015" s="281"/>
      <c r="EQ1015" s="281"/>
      <c r="ER1015" s="281"/>
      <c r="ES1015" s="281" t="b">
        <f>AND(RMDF!EV1015&gt;=0, RMDF!EV1015&lt;=1-SUM(RMDF!Z1015,RMDF!AG1015,RMDF!AN1015,RMDF!AU1015,RMDF!BB1015,RMDF!BI1015,RMDF!BP1015,RMDF!BW1015,RMDF!CD1015,RMDF!CK1015,RMDF!CR1015,RMDF!CY1015,RMDF!DF1015,RMDF!DM1015,RMDF!DT1015,RMDF!EA1015,RMDF!EH1015,RMDF!EO1015), RMDF!EV1015=ROUND(RMDF!EV1015,4))</f>
        <v>1</v>
      </c>
      <c r="ET1015" s="317">
        <f>RMDF!ET1015</f>
        <v>0</v>
      </c>
      <c r="EU1015" s="318" t="str">
        <f>IF(ET1015=0,"",_xlfn.XLOOKUP(ET1015,StatePicklist!$1:$1,StatePicklist!$3:$3,"NA",0))</f>
        <v/>
      </c>
      <c r="EV1015" s="297" t="str">
        <f ca="1">IF(RMDF!EU1015="", "", IF(ISNUMBER(MATCH(RMDF!EU1015, INDIRECT(EU1015), 0)), "OK", "Invalid"))</f>
        <v/>
      </c>
      <c r="EW1015" s="281"/>
      <c r="EX1015" s="281"/>
      <c r="EY1015" s="281"/>
      <c r="EZ1015" s="281" t="b">
        <f>AND(RMDF!FC1015&gt;=0, RMDF!FC1015&lt;=1-SUM(RMDF!Z1015,RMDF!AG1015,RMDF!AN1015,RMDF!AU1015,RMDF!BB1015,RMDF!BI1015,RMDF!BP1015,RMDF!BW1015,RMDF!CD1015,RMDF!CK1015,RMDF!CR1015,RMDF!CY1015,RMDF!DF1015,RMDF!DM1015,RMDF!DT1015,RMDF!EA1015,RMDF!EH1015,RMDF!EO1015,RMDF!EV1015), RMDF!FC1015=ROUND(RMDF!FC1015,4))</f>
        <v>1</v>
      </c>
      <c r="FA1015" s="317">
        <f>RMDF!FA1015</f>
        <v>0</v>
      </c>
      <c r="FB1015" s="318" t="str">
        <f>IF(FA1015=0,"",_xlfn.XLOOKUP(FA1015,StatePicklist!$1:$1,StatePicklist!$3:$3,"NA",0))</f>
        <v/>
      </c>
      <c r="FC1015" s="297" t="str">
        <f ca="1">IF(RMDF!FB1015="", "", IF(ISNUMBER(MATCH(RMDF!FB1015, INDIRECT(FB1015), 0)), "OK", "Invalid"))</f>
        <v/>
      </c>
    </row>
    <row r="1016" spans="1:159" s="205" customFormat="1" ht="39.9" customHeight="1" x14ac:dyDescent="0.25">
      <c r="A1016" s="206"/>
      <c r="B1016" s="196"/>
      <c r="C1016" s="197"/>
      <c r="D1016" s="198"/>
      <c r="E1016" s="199"/>
      <c r="F1016" s="200"/>
      <c r="G1016" s="201"/>
      <c r="H1016" s="292"/>
      <c r="I1016" s="305">
        <f>RMDF!I1016</f>
        <v>0</v>
      </c>
      <c r="J1016" s="305" t="str">
        <f>IF(I1016=ProductCode!$B$30,"PDReclPost",IF(OR(I1016=ProductCode!$C$30,I1016=ProductCode!$E$30,I1016=ProductCode!$G$30),"PDPreCon",IF(OR(I1016=ProductCode!$D$30,I1016=ProductCode!$F$30),"PDNotReclPost","")))</f>
        <v/>
      </c>
      <c r="K1016" s="305" t="str">
        <f t="shared" si="54"/>
        <v/>
      </c>
      <c r="L1016" s="289"/>
      <c r="M1016" s="305" t="str">
        <f t="shared" si="54"/>
        <v/>
      </c>
      <c r="N1016" s="289" t="b">
        <f>AND(RMDF!N1016&gt;=0, RMDF!N1016&lt;=1-RMDF!L1016, RMDF!N1016=ROUND(RMDF!N1016,4))</f>
        <v>1</v>
      </c>
      <c r="O1016" s="286" t="str">
        <f>IF(P1016="","",IF(I1016="","",IF(LEFT(I1016,13)="Reclaimed pos",RawMaterialCode!$E$569,RawMaterialCode!$E$568)))</f>
        <v>Reclaimed pre-consumer mixed fibers (RM0578)</v>
      </c>
      <c r="P1016" s="295">
        <f t="shared" si="55"/>
        <v>1</v>
      </c>
      <c r="Q1016" s="202"/>
      <c r="R1016" s="203"/>
      <c r="S1016" s="204" t="str">
        <f t="shared" si="56"/>
        <v/>
      </c>
      <c r="T1016" s="281"/>
      <c r="U1016" s="281"/>
      <c r="V1016" s="281"/>
      <c r="W1016" s="281"/>
      <c r="X1016" s="317">
        <f>RMDF!X1016</f>
        <v>0</v>
      </c>
      <c r="Y1016" s="318" t="str">
        <f>IF(X1016=0,"",_xlfn.XLOOKUP(X1016,StatePicklist!$1:$1,StatePicklist!$3:$3,"NA",0))</f>
        <v/>
      </c>
      <c r="Z1016" s="297" t="str">
        <f ca="1">IF(RMDF!Y1016="", "", IF(ISNUMBER(MATCH(RMDF!Y1016, INDIRECT(Y1016), 0)), "OK", "Invalid"))</f>
        <v/>
      </c>
      <c r="AA1016" s="281"/>
      <c r="AB1016" s="281"/>
      <c r="AC1016" s="281"/>
      <c r="AD1016" s="281" t="b">
        <f>AND(RMDF!AG1016&gt;=0, RMDF!AG1016&lt;=1-RMDF!Z1016, RMDF!AG1016=ROUND(RMDF!AG1016,4))</f>
        <v>1</v>
      </c>
      <c r="AE1016" s="317">
        <f>RMDF!AE1016</f>
        <v>0</v>
      </c>
      <c r="AF1016" s="318" t="str">
        <f>IF(AE1016=0,"",_xlfn.XLOOKUP(AE1016,StatePicklist!$1:$1,StatePicklist!$3:$3,"NA",0))</f>
        <v/>
      </c>
      <c r="AG1016" s="297" t="str">
        <f ca="1">IF(RMDF!AF1016="", "", IF(ISNUMBER(MATCH(RMDF!AF1016, INDIRECT(AF1016), 0)), "OK", "Invalid"))</f>
        <v/>
      </c>
      <c r="AH1016" s="281"/>
      <c r="AI1016" s="281"/>
      <c r="AJ1016" s="281"/>
      <c r="AK1016" s="281" t="b">
        <f>AND(RMDF!AN1016&gt;=0, RMDF!AN1016&lt;=1-SUM(RMDF!Z1016,RMDF!AG1016), RMDF!AN1016=ROUND(RMDF!AN1016,4))</f>
        <v>1</v>
      </c>
      <c r="AL1016" s="317">
        <f>RMDF!AL1016</f>
        <v>0</v>
      </c>
      <c r="AM1016" s="318" t="str">
        <f>IF(AL1016=0,"",_xlfn.XLOOKUP(AL1016,StatePicklist!$1:$1,StatePicklist!$3:$3,"NA",0))</f>
        <v/>
      </c>
      <c r="AN1016" s="297" t="str">
        <f ca="1">IF(RMDF!AM1016="", "", IF(ISNUMBER(MATCH(RMDF!AM1016, INDIRECT(AM1016), 0)), "OK", "Invalid"))</f>
        <v/>
      </c>
      <c r="AO1016" s="281"/>
      <c r="AP1016" s="281"/>
      <c r="AQ1016" s="281"/>
      <c r="AR1016" s="281" t="b">
        <f>AND(RMDF!AU1016&gt;=0, RMDF!AU1016&lt;=1-SUM(RMDF!Z1016,RMDF!AG1016,RMDF!AN1016), RMDF!AU1016=ROUND(RMDF!AU1016,4))</f>
        <v>1</v>
      </c>
      <c r="AS1016" s="317">
        <f>RMDF!AS1016</f>
        <v>0</v>
      </c>
      <c r="AT1016" s="318" t="str">
        <f>IF(AS1016=0,"",_xlfn.XLOOKUP(AS1016,StatePicklist!$1:$1,StatePicklist!$3:$3,"NA",0))</f>
        <v/>
      </c>
      <c r="AU1016" s="297" t="str">
        <f ca="1">IF(RMDF!AT1016="", "", IF(ISNUMBER(MATCH(RMDF!AT1016, INDIRECT(AT1016), 0)), "OK", "Invalid"))</f>
        <v/>
      </c>
      <c r="AV1016" s="281"/>
      <c r="AW1016" s="281"/>
      <c r="AX1016" s="281"/>
      <c r="AY1016" s="281" t="b">
        <f>AND(RMDF!BB1016&gt;=0, RMDF!BB1016&lt;=1-SUM(RMDF!Z1016,RMDF!AG1016,RMDF!AN1016,RMDF!AU1016), RMDF!BB1016=ROUND(RMDF!BB1016,4))</f>
        <v>1</v>
      </c>
      <c r="AZ1016" s="317">
        <f>RMDF!AZ1016</f>
        <v>0</v>
      </c>
      <c r="BA1016" s="318" t="str">
        <f>IF(AZ1016=0,"",_xlfn.XLOOKUP(AZ1016,StatePicklist!$1:$1,StatePicklist!$3:$3,"NA",0))</f>
        <v/>
      </c>
      <c r="BB1016" s="297" t="str">
        <f ca="1">IF(RMDF!BA1016="", "", IF(ISNUMBER(MATCH(RMDF!BA1016, INDIRECT(BA1016), 0)), "OK", "Invalid"))</f>
        <v/>
      </c>
      <c r="BC1016" s="281"/>
      <c r="BD1016" s="281"/>
      <c r="BE1016" s="281"/>
      <c r="BF1016" s="281" t="b">
        <f>AND(RMDF!BI1016&gt;=0, RMDF!BI1016&lt;=1-SUM(RMDF!Z1016,RMDF!AG1016,RMDF!AN1016,RMDF!AU1016,RMDF!BB1016), RMDF!BI1016=ROUND(RMDF!BI1016,4))</f>
        <v>1</v>
      </c>
      <c r="BG1016" s="317">
        <f>RMDF!BG1016</f>
        <v>0</v>
      </c>
      <c r="BH1016" s="318" t="str">
        <f>IF(BG1016=0,"",_xlfn.XLOOKUP(BG1016,StatePicklist!$1:$1,StatePicklist!$3:$3,"NA",0))</f>
        <v/>
      </c>
      <c r="BI1016" s="297" t="str">
        <f ca="1">IF(RMDF!BH1016="", "", IF(ISNUMBER(MATCH(RMDF!BH1016, INDIRECT(BH1016), 0)), "OK", "Invalid"))</f>
        <v/>
      </c>
      <c r="BJ1016" s="281"/>
      <c r="BK1016" s="281"/>
      <c r="BL1016" s="281"/>
      <c r="BM1016" s="281" t="b">
        <f>AND(RMDF!BP1016&gt;=0, RMDF!BP1016&lt;=1-SUM(RMDF!Z1016,RMDF!AG1016,RMDF!AN1016,RMDF!AU1016,RMDF!BB1016,RMDF!BI1016), RMDF!BP1016=ROUND(RMDF!BP1016,4))</f>
        <v>1</v>
      </c>
      <c r="BN1016" s="317">
        <f>RMDF!BN1016</f>
        <v>0</v>
      </c>
      <c r="BO1016" s="318" t="str">
        <f>IF(BN1016=0,"",_xlfn.XLOOKUP(BN1016,StatePicklist!$1:$1,StatePicklist!$3:$3,"NA",0))</f>
        <v/>
      </c>
      <c r="BP1016" s="297" t="str">
        <f ca="1">IF(RMDF!BO1016="", "", IF(ISNUMBER(MATCH(RMDF!BO1016, INDIRECT(BO1016), 0)), "OK", "Invalid"))</f>
        <v/>
      </c>
      <c r="BQ1016" s="281"/>
      <c r="BR1016" s="281"/>
      <c r="BS1016" s="281"/>
      <c r="BT1016" s="281" t="b">
        <f>AND(RMDF!BW1016&gt;=0, RMDF!BW1016&lt;=1-SUM(RMDF!Z1016,RMDF!AG1016,RMDF!AN1016,RMDF!AU1016,RMDF!BB1016,RMDF!BI1016,RMDF!BP1016), RMDF!BW1016=ROUND(RMDF!BW1016,4))</f>
        <v>1</v>
      </c>
      <c r="BU1016" s="317">
        <f>RMDF!BU1016</f>
        <v>0</v>
      </c>
      <c r="BV1016" s="318" t="str">
        <f>IF(BU1016=0,"",_xlfn.XLOOKUP(BU1016,StatePicklist!$1:$1,StatePicklist!$3:$3,"NA",0))</f>
        <v/>
      </c>
      <c r="BW1016" s="297" t="str">
        <f ca="1">IF(RMDF!BV1016="", "", IF(ISNUMBER(MATCH(RMDF!BV1016, INDIRECT(BV1016), 0)), "OK", "Invalid"))</f>
        <v/>
      </c>
      <c r="BX1016" s="281"/>
      <c r="BY1016" s="281"/>
      <c r="BZ1016" s="281"/>
      <c r="CA1016" s="281" t="b">
        <f>AND(RMDF!CD1016&gt;=0, RMDF!CD1016&lt;=1-SUM(RMDF!Z1016,RMDF!AG1016,RMDF!AN1016,RMDF!AU1016,RMDF!BB1016,RMDF!BI1016,RMDF!BP1016,RMDF!BW1016), RMDF!CD1016=ROUND(RMDF!CD1016,4))</f>
        <v>1</v>
      </c>
      <c r="CB1016" s="317">
        <f>RMDF!CB1016</f>
        <v>0</v>
      </c>
      <c r="CC1016" s="318" t="str">
        <f>IF(CB1016=0,"",_xlfn.XLOOKUP(CB1016,StatePicklist!$1:$1,StatePicklist!$3:$3,"NA",0))</f>
        <v/>
      </c>
      <c r="CD1016" s="297" t="str">
        <f ca="1">IF(RMDF!CC1016="", "", IF(ISNUMBER(MATCH(RMDF!CC1016, INDIRECT(CC1016), 0)), "OK", "Invalid"))</f>
        <v/>
      </c>
      <c r="CE1016" s="281"/>
      <c r="CF1016" s="281"/>
      <c r="CG1016" s="281"/>
      <c r="CH1016" s="281" t="b">
        <f>AND(RMDF!CK1016&gt;=0, RMDF!CK1016&lt;=1-SUM(RMDF!Z1016,RMDF!AG1016,RMDF!AN1016,RMDF!AU1016,RMDF!BB1016,RMDF!BI1016,RMDF!BP1016,RMDF!BW1016,RMDF!CD1016), RMDF!CK1016=ROUND(RMDF!CK1016,4))</f>
        <v>1</v>
      </c>
      <c r="CI1016" s="317">
        <f>RMDF!CI1016</f>
        <v>0</v>
      </c>
      <c r="CJ1016" s="318" t="str">
        <f>IF(CI1016=0,"",_xlfn.XLOOKUP(CI1016,StatePicklist!$1:$1,StatePicklist!$3:$3,"NA",0))</f>
        <v/>
      </c>
      <c r="CK1016" s="297" t="str">
        <f ca="1">IF(RMDF!CJ1016="", "", IF(ISNUMBER(MATCH(RMDF!CJ1016, INDIRECT(CJ1016), 0)), "OK", "Invalid"))</f>
        <v/>
      </c>
      <c r="CL1016" s="281"/>
      <c r="CM1016" s="281"/>
      <c r="CN1016" s="281"/>
      <c r="CO1016" s="281" t="b">
        <f>AND(RMDF!CR1016&gt;=0, RMDF!CR1016&lt;=1-SUM(RMDF!Z1016,RMDF!AG1016,RMDF!AN1016,RMDF!AU1016,RMDF!BB1016,RMDF!BI1016,RMDF!BP1016,RMDF!BW1016,RMDF!CD1016,RMDF!CK1016), RMDF!CR1016=ROUND(RMDF!CR1016,4))</f>
        <v>1</v>
      </c>
      <c r="CP1016" s="317">
        <f>RMDF!CP1016</f>
        <v>0</v>
      </c>
      <c r="CQ1016" s="318" t="str">
        <f>IF(CP1016=0,"",_xlfn.XLOOKUP(CP1016,StatePicklist!$1:$1,StatePicklist!$3:$3,"NA",0))</f>
        <v/>
      </c>
      <c r="CR1016" s="297" t="str">
        <f ca="1">IF(RMDF!CQ1016="", "", IF(ISNUMBER(MATCH(RMDF!CQ1016, INDIRECT(CQ1016), 0)), "OK", "Invalid"))</f>
        <v/>
      </c>
      <c r="CS1016" s="281"/>
      <c r="CT1016" s="281"/>
      <c r="CU1016" s="281"/>
      <c r="CV1016" s="281" t="b">
        <f>AND(RMDF!CY1016&gt;=0, RMDF!CY1016&lt;=1-SUM(RMDF!Z1016,RMDF!AG1016,RMDF!AN1016,RMDF!AU1016,RMDF!BB1016,RMDF!BI1016,RMDF!BP1016,RMDF!BW1016,RMDF!CD1016,RMDF!CK1016,RMDF!CR1016), RMDF!CY1016=ROUND(RMDF!CY1016,4))</f>
        <v>1</v>
      </c>
      <c r="CW1016" s="317">
        <f>RMDF!CW1016</f>
        <v>0</v>
      </c>
      <c r="CX1016" s="318" t="str">
        <f>IF(CW1016=0,"",_xlfn.XLOOKUP(CW1016,StatePicklist!$1:$1,StatePicklist!$3:$3,"NA",0))</f>
        <v/>
      </c>
      <c r="CY1016" s="297" t="str">
        <f ca="1">IF(RMDF!CX1016="", "", IF(ISNUMBER(MATCH(RMDF!CX1016, INDIRECT(CX1016), 0)), "OK", "Invalid"))</f>
        <v/>
      </c>
      <c r="CZ1016" s="281"/>
      <c r="DA1016" s="281"/>
      <c r="DB1016" s="281"/>
      <c r="DC1016" s="281" t="b">
        <f>AND(RMDF!DF1016&gt;=0, RMDF!DF1016&lt;=1-SUM(RMDF!Z1016,RMDF!AG1016,RMDF!AN1016,RMDF!AU1016,RMDF!BB1016,RMDF!BI1016,RMDF!BP1016,RMDF!BW1016,RMDF!CD1016,RMDF!CK1016,RMDF!CR1016,RMDF!CY1016), RMDF!DF1016=ROUND(RMDF!DF1016,4))</f>
        <v>1</v>
      </c>
      <c r="DD1016" s="317">
        <f>RMDF!DD1016</f>
        <v>0</v>
      </c>
      <c r="DE1016" s="318" t="str">
        <f>IF(DD1016=0,"",_xlfn.XLOOKUP(DD1016,StatePicklist!$1:$1,StatePicklist!$3:$3,"NA",0))</f>
        <v/>
      </c>
      <c r="DF1016" s="297" t="str">
        <f ca="1">IF(RMDF!DE1016="", "", IF(ISNUMBER(MATCH(RMDF!DE1016, INDIRECT(DE1016), 0)), "OK", "Invalid"))</f>
        <v/>
      </c>
      <c r="DG1016" s="281"/>
      <c r="DH1016" s="281"/>
      <c r="DI1016" s="281"/>
      <c r="DJ1016" s="281" t="b">
        <f>AND(RMDF!DM1016&gt;=0, RMDF!DM1016&lt;=1-SUM(RMDF!Z1016,RMDF!AG1016,RMDF!AN1016,RMDF!AU1016,RMDF!BB1016,RMDF!BI1016,RMDF!BP1016,RMDF!BW1016,RMDF!CD1016,RMDF!CK1016,RMDF!CR1016,RMDF!CY1016,RMDF!DF1016), RMDF!DM1016=ROUND(RMDF!DM1016,4))</f>
        <v>1</v>
      </c>
      <c r="DK1016" s="317">
        <f>RMDF!DK1016</f>
        <v>0</v>
      </c>
      <c r="DL1016" s="318" t="str">
        <f>IF(DK1016=0,"",_xlfn.XLOOKUP(DK1016,StatePicklist!$1:$1,StatePicklist!$3:$3,"NA",0))</f>
        <v/>
      </c>
      <c r="DM1016" s="297" t="str">
        <f ca="1">IF(RMDF!DL1016="", "", IF(ISNUMBER(MATCH(RMDF!DL1016, INDIRECT(DL1016), 0)), "OK", "Invalid"))</f>
        <v/>
      </c>
      <c r="DN1016" s="281"/>
      <c r="DO1016" s="281"/>
      <c r="DP1016" s="281"/>
      <c r="DQ1016" s="281" t="b">
        <f>AND(RMDF!DT1016&gt;=0, RMDF!DT1016&lt;=1-SUM(RMDF!Z1016,RMDF!AG1016,RMDF!AN1016,RMDF!AU1016,RMDF!BB1016,RMDF!BI1016,RMDF!BP1016,RMDF!BW1016,RMDF!CD1016,RMDF!CK1016,RMDF!CR1016,RMDF!CY1016,RMDF!DF1016,RMDF!DM1016), RMDF!DT1016=ROUND(RMDF!DT1016,4))</f>
        <v>1</v>
      </c>
      <c r="DR1016" s="317">
        <f>RMDF!DR1016</f>
        <v>0</v>
      </c>
      <c r="DS1016" s="318" t="str">
        <f>IF(DR1016=0,"",_xlfn.XLOOKUP(DR1016,StatePicklist!$1:$1,StatePicklist!$3:$3,"NA",0))</f>
        <v/>
      </c>
      <c r="DT1016" s="297" t="str">
        <f ca="1">IF(RMDF!DS1016="", "", IF(ISNUMBER(MATCH(RMDF!DS1016, INDIRECT(DS1016), 0)), "OK", "Invalid"))</f>
        <v/>
      </c>
      <c r="DU1016" s="281"/>
      <c r="DV1016" s="281"/>
      <c r="DW1016" s="281"/>
      <c r="DX1016" s="281" t="b">
        <f>AND(RMDF!EA1016&gt;=0, RMDF!EA1016&lt;=1-SUM(RMDF!Z1016,RMDF!AG1016,RMDF!AN1016,RMDF!AU1016,RMDF!BB1016,RMDF!BI1016,RMDF!BP1016,RMDF!BW1016,RMDF!CD1016,RMDF!CK1016,RMDF!CR1016,RMDF!CY1016,RMDF!DF1016,RMDF!DM1016,RMDF!DT1016), RMDF!EA1016=ROUND(RMDF!EA1016,4))</f>
        <v>1</v>
      </c>
      <c r="DY1016" s="317">
        <f>RMDF!DY1016</f>
        <v>0</v>
      </c>
      <c r="DZ1016" s="318" t="str">
        <f>IF(DY1016=0,"",_xlfn.XLOOKUP(DY1016,StatePicklist!$1:$1,StatePicklist!$3:$3,"NA",0))</f>
        <v/>
      </c>
      <c r="EA1016" s="297" t="str">
        <f ca="1">IF(RMDF!DZ1016="", "", IF(ISNUMBER(MATCH(RMDF!DZ1016, INDIRECT(DZ1016), 0)), "OK", "Invalid"))</f>
        <v/>
      </c>
      <c r="EB1016" s="281"/>
      <c r="EC1016" s="281"/>
      <c r="ED1016" s="281"/>
      <c r="EE1016" s="281" t="b">
        <f>AND(RMDF!EH1016&gt;=0, RMDF!EH1016&lt;=1-SUM(RMDF!Z1016,RMDF!AG1016,RMDF!AN1016,RMDF!AU1016,RMDF!BB1016,RMDF!BI1016,RMDF!BP1016,RMDF!BW1016,RMDF!CD1016,RMDF!CK1016,RMDF!CR1016,RMDF!CY1016,RMDF!DF1016,RMDF!DM1016,RMDF!DT1016,RMDF!EA1016), RMDF!EH1016=ROUND(RMDF!EH1016,4))</f>
        <v>1</v>
      </c>
      <c r="EF1016" s="317">
        <f>RMDF!EF1016</f>
        <v>0</v>
      </c>
      <c r="EG1016" s="318" t="str">
        <f>IF(EF1016=0,"",_xlfn.XLOOKUP(EF1016,StatePicklist!$1:$1,StatePicklist!$3:$3,"NA",0))</f>
        <v/>
      </c>
      <c r="EH1016" s="297" t="str">
        <f ca="1">IF(RMDF!EG1016="", "", IF(ISNUMBER(MATCH(RMDF!EG1016, INDIRECT(EG1016), 0)), "OK", "Invalid"))</f>
        <v/>
      </c>
      <c r="EI1016" s="281"/>
      <c r="EJ1016" s="281"/>
      <c r="EK1016" s="281"/>
      <c r="EL1016" s="281" t="b">
        <f>AND(RMDF!EO1016&gt;=0, RMDF!EO1016&lt;=1-SUM(RMDF!Z1016,RMDF!AG1016,RMDF!AN1016,RMDF!AU1016,RMDF!BB1016,RMDF!BI1016,RMDF!BP1016,RMDF!BW1016,RMDF!CD1016,RMDF!CK1016,RMDF!CR1016,RMDF!CY1016,RMDF!DF1016,RMDF!DM1016,RMDF!DT1016,RMDF!EA1016,RMDF!EH1016), RMDF!EO1016=ROUND(RMDF!EO1016,4))</f>
        <v>1</v>
      </c>
      <c r="EM1016" s="317">
        <f>RMDF!EM1016</f>
        <v>0</v>
      </c>
      <c r="EN1016" s="318" t="str">
        <f>IF(EM1016=0,"",_xlfn.XLOOKUP(EM1016,StatePicklist!$1:$1,StatePicklist!$3:$3,"NA",0))</f>
        <v/>
      </c>
      <c r="EO1016" s="297" t="str">
        <f ca="1">IF(RMDF!EN1016="", "", IF(ISNUMBER(MATCH(RMDF!EN1016, INDIRECT(EN1016), 0)), "OK", "Invalid"))</f>
        <v/>
      </c>
      <c r="EP1016" s="281"/>
      <c r="EQ1016" s="281"/>
      <c r="ER1016" s="281"/>
      <c r="ES1016" s="281" t="b">
        <f>AND(RMDF!EV1016&gt;=0, RMDF!EV1016&lt;=1-SUM(RMDF!Z1016,RMDF!AG1016,RMDF!AN1016,RMDF!AU1016,RMDF!BB1016,RMDF!BI1016,RMDF!BP1016,RMDF!BW1016,RMDF!CD1016,RMDF!CK1016,RMDF!CR1016,RMDF!CY1016,RMDF!DF1016,RMDF!DM1016,RMDF!DT1016,RMDF!EA1016,RMDF!EH1016,RMDF!EO1016), RMDF!EV1016=ROUND(RMDF!EV1016,4))</f>
        <v>1</v>
      </c>
      <c r="ET1016" s="317">
        <f>RMDF!ET1016</f>
        <v>0</v>
      </c>
      <c r="EU1016" s="318" t="str">
        <f>IF(ET1016=0,"",_xlfn.XLOOKUP(ET1016,StatePicklist!$1:$1,StatePicklist!$3:$3,"NA",0))</f>
        <v/>
      </c>
      <c r="EV1016" s="297" t="str">
        <f ca="1">IF(RMDF!EU1016="", "", IF(ISNUMBER(MATCH(RMDF!EU1016, INDIRECT(EU1016), 0)), "OK", "Invalid"))</f>
        <v/>
      </c>
      <c r="EW1016" s="281"/>
      <c r="EX1016" s="281"/>
      <c r="EY1016" s="281"/>
      <c r="EZ1016" s="281" t="b">
        <f>AND(RMDF!FC1016&gt;=0, RMDF!FC1016&lt;=1-SUM(RMDF!Z1016,RMDF!AG1016,RMDF!AN1016,RMDF!AU1016,RMDF!BB1016,RMDF!BI1016,RMDF!BP1016,RMDF!BW1016,RMDF!CD1016,RMDF!CK1016,RMDF!CR1016,RMDF!CY1016,RMDF!DF1016,RMDF!DM1016,RMDF!DT1016,RMDF!EA1016,RMDF!EH1016,RMDF!EO1016,RMDF!EV1016), RMDF!FC1016=ROUND(RMDF!FC1016,4))</f>
        <v>1</v>
      </c>
      <c r="FA1016" s="317">
        <f>RMDF!FA1016</f>
        <v>0</v>
      </c>
      <c r="FB1016" s="318" t="str">
        <f>IF(FA1016=0,"",_xlfn.XLOOKUP(FA1016,StatePicklist!$1:$1,StatePicklist!$3:$3,"NA",0))</f>
        <v/>
      </c>
      <c r="FC1016" s="297" t="str">
        <f ca="1">IF(RMDF!FB1016="", "", IF(ISNUMBER(MATCH(RMDF!FB1016, INDIRECT(FB1016), 0)), "OK", "Invalid"))</f>
        <v/>
      </c>
    </row>
    <row r="1017" spans="1:159" s="205" customFormat="1" ht="39.9" customHeight="1" x14ac:dyDescent="0.25">
      <c r="A1017" s="206"/>
      <c r="B1017" s="196"/>
      <c r="C1017" s="197"/>
      <c r="D1017" s="198"/>
      <c r="E1017" s="199"/>
      <c r="F1017" s="200"/>
      <c r="G1017" s="201"/>
      <c r="H1017" s="292"/>
      <c r="I1017" s="305">
        <f>RMDF!I1017</f>
        <v>0</v>
      </c>
      <c r="J1017" s="305" t="str">
        <f>IF(I1017=ProductCode!$B$30,"PDReclPost",IF(OR(I1017=ProductCode!$C$30,I1017=ProductCode!$E$30,I1017=ProductCode!$G$30),"PDPreCon",IF(OR(I1017=ProductCode!$D$30,I1017=ProductCode!$F$30),"PDNotReclPost","")))</f>
        <v/>
      </c>
      <c r="K1017" s="305" t="str">
        <f t="shared" si="54"/>
        <v/>
      </c>
      <c r="L1017" s="289"/>
      <c r="M1017" s="305" t="str">
        <f t="shared" si="54"/>
        <v/>
      </c>
      <c r="N1017" s="289" t="b">
        <f>AND(RMDF!N1017&gt;=0, RMDF!N1017&lt;=1-RMDF!L1017, RMDF!N1017=ROUND(RMDF!N1017,4))</f>
        <v>1</v>
      </c>
      <c r="O1017" s="286" t="str">
        <f>IF(P1017="","",IF(I1017="","",IF(LEFT(I1017,13)="Reclaimed pos",RawMaterialCode!$E$569,RawMaterialCode!$E$568)))</f>
        <v>Reclaimed pre-consumer mixed fibers (RM0578)</v>
      </c>
      <c r="P1017" s="295">
        <f t="shared" si="55"/>
        <v>1</v>
      </c>
      <c r="Q1017" s="202"/>
      <c r="R1017" s="203"/>
      <c r="S1017" s="204" t="str">
        <f t="shared" si="56"/>
        <v/>
      </c>
      <c r="T1017" s="281"/>
      <c r="U1017" s="281"/>
      <c r="V1017" s="281"/>
      <c r="W1017" s="281"/>
      <c r="X1017" s="317">
        <f>RMDF!X1017</f>
        <v>0</v>
      </c>
      <c r="Y1017" s="318" t="str">
        <f>IF(X1017=0,"",_xlfn.XLOOKUP(X1017,StatePicklist!$1:$1,StatePicklist!$3:$3,"NA",0))</f>
        <v/>
      </c>
      <c r="Z1017" s="297" t="str">
        <f ca="1">IF(RMDF!Y1017="", "", IF(ISNUMBER(MATCH(RMDF!Y1017, INDIRECT(Y1017), 0)), "OK", "Invalid"))</f>
        <v/>
      </c>
      <c r="AA1017" s="281"/>
      <c r="AB1017" s="281"/>
      <c r="AC1017" s="281"/>
      <c r="AD1017" s="281" t="b">
        <f>AND(RMDF!AG1017&gt;=0, RMDF!AG1017&lt;=1-RMDF!Z1017, RMDF!AG1017=ROUND(RMDF!AG1017,4))</f>
        <v>1</v>
      </c>
      <c r="AE1017" s="317">
        <f>RMDF!AE1017</f>
        <v>0</v>
      </c>
      <c r="AF1017" s="318" t="str">
        <f>IF(AE1017=0,"",_xlfn.XLOOKUP(AE1017,StatePicklist!$1:$1,StatePicklist!$3:$3,"NA",0))</f>
        <v/>
      </c>
      <c r="AG1017" s="297" t="str">
        <f ca="1">IF(RMDF!AF1017="", "", IF(ISNUMBER(MATCH(RMDF!AF1017, INDIRECT(AF1017), 0)), "OK", "Invalid"))</f>
        <v/>
      </c>
      <c r="AH1017" s="281"/>
      <c r="AI1017" s="281"/>
      <c r="AJ1017" s="281"/>
      <c r="AK1017" s="281" t="b">
        <f>AND(RMDF!AN1017&gt;=0, RMDF!AN1017&lt;=1-SUM(RMDF!Z1017,RMDF!AG1017), RMDF!AN1017=ROUND(RMDF!AN1017,4))</f>
        <v>1</v>
      </c>
      <c r="AL1017" s="317">
        <f>RMDF!AL1017</f>
        <v>0</v>
      </c>
      <c r="AM1017" s="318" t="str">
        <f>IF(AL1017=0,"",_xlfn.XLOOKUP(AL1017,StatePicklist!$1:$1,StatePicklist!$3:$3,"NA",0))</f>
        <v/>
      </c>
      <c r="AN1017" s="297" t="str">
        <f ca="1">IF(RMDF!AM1017="", "", IF(ISNUMBER(MATCH(RMDF!AM1017, INDIRECT(AM1017), 0)), "OK", "Invalid"))</f>
        <v/>
      </c>
      <c r="AO1017" s="281"/>
      <c r="AP1017" s="281"/>
      <c r="AQ1017" s="281"/>
      <c r="AR1017" s="281" t="b">
        <f>AND(RMDF!AU1017&gt;=0, RMDF!AU1017&lt;=1-SUM(RMDF!Z1017,RMDF!AG1017,RMDF!AN1017), RMDF!AU1017=ROUND(RMDF!AU1017,4))</f>
        <v>1</v>
      </c>
      <c r="AS1017" s="317">
        <f>RMDF!AS1017</f>
        <v>0</v>
      </c>
      <c r="AT1017" s="318" t="str">
        <f>IF(AS1017=0,"",_xlfn.XLOOKUP(AS1017,StatePicklist!$1:$1,StatePicklist!$3:$3,"NA",0))</f>
        <v/>
      </c>
      <c r="AU1017" s="297" t="str">
        <f ca="1">IF(RMDF!AT1017="", "", IF(ISNUMBER(MATCH(RMDF!AT1017, INDIRECT(AT1017), 0)), "OK", "Invalid"))</f>
        <v/>
      </c>
      <c r="AV1017" s="281"/>
      <c r="AW1017" s="281"/>
      <c r="AX1017" s="281"/>
      <c r="AY1017" s="281" t="b">
        <f>AND(RMDF!BB1017&gt;=0, RMDF!BB1017&lt;=1-SUM(RMDF!Z1017,RMDF!AG1017,RMDF!AN1017,RMDF!AU1017), RMDF!BB1017=ROUND(RMDF!BB1017,4))</f>
        <v>1</v>
      </c>
      <c r="AZ1017" s="317">
        <f>RMDF!AZ1017</f>
        <v>0</v>
      </c>
      <c r="BA1017" s="318" t="str">
        <f>IF(AZ1017=0,"",_xlfn.XLOOKUP(AZ1017,StatePicklist!$1:$1,StatePicklist!$3:$3,"NA",0))</f>
        <v/>
      </c>
      <c r="BB1017" s="297" t="str">
        <f ca="1">IF(RMDF!BA1017="", "", IF(ISNUMBER(MATCH(RMDF!BA1017, INDIRECT(BA1017), 0)), "OK", "Invalid"))</f>
        <v/>
      </c>
      <c r="BC1017" s="281"/>
      <c r="BD1017" s="281"/>
      <c r="BE1017" s="281"/>
      <c r="BF1017" s="281" t="b">
        <f>AND(RMDF!BI1017&gt;=0, RMDF!BI1017&lt;=1-SUM(RMDF!Z1017,RMDF!AG1017,RMDF!AN1017,RMDF!AU1017,RMDF!BB1017), RMDF!BI1017=ROUND(RMDF!BI1017,4))</f>
        <v>1</v>
      </c>
      <c r="BG1017" s="317">
        <f>RMDF!BG1017</f>
        <v>0</v>
      </c>
      <c r="BH1017" s="318" t="str">
        <f>IF(BG1017=0,"",_xlfn.XLOOKUP(BG1017,StatePicklist!$1:$1,StatePicklist!$3:$3,"NA",0))</f>
        <v/>
      </c>
      <c r="BI1017" s="297" t="str">
        <f ca="1">IF(RMDF!BH1017="", "", IF(ISNUMBER(MATCH(RMDF!BH1017, INDIRECT(BH1017), 0)), "OK", "Invalid"))</f>
        <v/>
      </c>
      <c r="BJ1017" s="281"/>
      <c r="BK1017" s="281"/>
      <c r="BL1017" s="281"/>
      <c r="BM1017" s="281" t="b">
        <f>AND(RMDF!BP1017&gt;=0, RMDF!BP1017&lt;=1-SUM(RMDF!Z1017,RMDF!AG1017,RMDF!AN1017,RMDF!AU1017,RMDF!BB1017,RMDF!BI1017), RMDF!BP1017=ROUND(RMDF!BP1017,4))</f>
        <v>1</v>
      </c>
      <c r="BN1017" s="317">
        <f>RMDF!BN1017</f>
        <v>0</v>
      </c>
      <c r="BO1017" s="318" t="str">
        <f>IF(BN1017=0,"",_xlfn.XLOOKUP(BN1017,StatePicklist!$1:$1,StatePicklist!$3:$3,"NA",0))</f>
        <v/>
      </c>
      <c r="BP1017" s="297" t="str">
        <f ca="1">IF(RMDF!BO1017="", "", IF(ISNUMBER(MATCH(RMDF!BO1017, INDIRECT(BO1017), 0)), "OK", "Invalid"))</f>
        <v/>
      </c>
      <c r="BQ1017" s="281"/>
      <c r="BR1017" s="281"/>
      <c r="BS1017" s="281"/>
      <c r="BT1017" s="281" t="b">
        <f>AND(RMDF!BW1017&gt;=0, RMDF!BW1017&lt;=1-SUM(RMDF!Z1017,RMDF!AG1017,RMDF!AN1017,RMDF!AU1017,RMDF!BB1017,RMDF!BI1017,RMDF!BP1017), RMDF!BW1017=ROUND(RMDF!BW1017,4))</f>
        <v>1</v>
      </c>
      <c r="BU1017" s="317">
        <f>RMDF!BU1017</f>
        <v>0</v>
      </c>
      <c r="BV1017" s="318" t="str">
        <f>IF(BU1017=0,"",_xlfn.XLOOKUP(BU1017,StatePicklist!$1:$1,StatePicklist!$3:$3,"NA",0))</f>
        <v/>
      </c>
      <c r="BW1017" s="297" t="str">
        <f ca="1">IF(RMDF!BV1017="", "", IF(ISNUMBER(MATCH(RMDF!BV1017, INDIRECT(BV1017), 0)), "OK", "Invalid"))</f>
        <v/>
      </c>
      <c r="BX1017" s="281"/>
      <c r="BY1017" s="281"/>
      <c r="BZ1017" s="281"/>
      <c r="CA1017" s="281" t="b">
        <f>AND(RMDF!CD1017&gt;=0, RMDF!CD1017&lt;=1-SUM(RMDF!Z1017,RMDF!AG1017,RMDF!AN1017,RMDF!AU1017,RMDF!BB1017,RMDF!BI1017,RMDF!BP1017,RMDF!BW1017), RMDF!CD1017=ROUND(RMDF!CD1017,4))</f>
        <v>1</v>
      </c>
      <c r="CB1017" s="317">
        <f>RMDF!CB1017</f>
        <v>0</v>
      </c>
      <c r="CC1017" s="318" t="str">
        <f>IF(CB1017=0,"",_xlfn.XLOOKUP(CB1017,StatePicklist!$1:$1,StatePicklist!$3:$3,"NA",0))</f>
        <v/>
      </c>
      <c r="CD1017" s="297" t="str">
        <f ca="1">IF(RMDF!CC1017="", "", IF(ISNUMBER(MATCH(RMDF!CC1017, INDIRECT(CC1017), 0)), "OK", "Invalid"))</f>
        <v/>
      </c>
      <c r="CE1017" s="281"/>
      <c r="CF1017" s="281"/>
      <c r="CG1017" s="281"/>
      <c r="CH1017" s="281" t="b">
        <f>AND(RMDF!CK1017&gt;=0, RMDF!CK1017&lt;=1-SUM(RMDF!Z1017,RMDF!AG1017,RMDF!AN1017,RMDF!AU1017,RMDF!BB1017,RMDF!BI1017,RMDF!BP1017,RMDF!BW1017,RMDF!CD1017), RMDF!CK1017=ROUND(RMDF!CK1017,4))</f>
        <v>1</v>
      </c>
      <c r="CI1017" s="317">
        <f>RMDF!CI1017</f>
        <v>0</v>
      </c>
      <c r="CJ1017" s="318" t="str">
        <f>IF(CI1017=0,"",_xlfn.XLOOKUP(CI1017,StatePicklist!$1:$1,StatePicklist!$3:$3,"NA",0))</f>
        <v/>
      </c>
      <c r="CK1017" s="297" t="str">
        <f ca="1">IF(RMDF!CJ1017="", "", IF(ISNUMBER(MATCH(RMDF!CJ1017, INDIRECT(CJ1017), 0)), "OK", "Invalid"))</f>
        <v/>
      </c>
      <c r="CL1017" s="281"/>
      <c r="CM1017" s="281"/>
      <c r="CN1017" s="281"/>
      <c r="CO1017" s="281" t="b">
        <f>AND(RMDF!CR1017&gt;=0, RMDF!CR1017&lt;=1-SUM(RMDF!Z1017,RMDF!AG1017,RMDF!AN1017,RMDF!AU1017,RMDF!BB1017,RMDF!BI1017,RMDF!BP1017,RMDF!BW1017,RMDF!CD1017,RMDF!CK1017), RMDF!CR1017=ROUND(RMDF!CR1017,4))</f>
        <v>1</v>
      </c>
      <c r="CP1017" s="317">
        <f>RMDF!CP1017</f>
        <v>0</v>
      </c>
      <c r="CQ1017" s="318" t="str">
        <f>IF(CP1017=0,"",_xlfn.XLOOKUP(CP1017,StatePicklist!$1:$1,StatePicklist!$3:$3,"NA",0))</f>
        <v/>
      </c>
      <c r="CR1017" s="297" t="str">
        <f ca="1">IF(RMDF!CQ1017="", "", IF(ISNUMBER(MATCH(RMDF!CQ1017, INDIRECT(CQ1017), 0)), "OK", "Invalid"))</f>
        <v/>
      </c>
      <c r="CS1017" s="281"/>
      <c r="CT1017" s="281"/>
      <c r="CU1017" s="281"/>
      <c r="CV1017" s="281" t="b">
        <f>AND(RMDF!CY1017&gt;=0, RMDF!CY1017&lt;=1-SUM(RMDF!Z1017,RMDF!AG1017,RMDF!AN1017,RMDF!AU1017,RMDF!BB1017,RMDF!BI1017,RMDF!BP1017,RMDF!BW1017,RMDF!CD1017,RMDF!CK1017,RMDF!CR1017), RMDF!CY1017=ROUND(RMDF!CY1017,4))</f>
        <v>1</v>
      </c>
      <c r="CW1017" s="317">
        <f>RMDF!CW1017</f>
        <v>0</v>
      </c>
      <c r="CX1017" s="318" t="str">
        <f>IF(CW1017=0,"",_xlfn.XLOOKUP(CW1017,StatePicklist!$1:$1,StatePicklist!$3:$3,"NA",0))</f>
        <v/>
      </c>
      <c r="CY1017" s="297" t="str">
        <f ca="1">IF(RMDF!CX1017="", "", IF(ISNUMBER(MATCH(RMDF!CX1017, INDIRECT(CX1017), 0)), "OK", "Invalid"))</f>
        <v/>
      </c>
      <c r="CZ1017" s="281"/>
      <c r="DA1017" s="281"/>
      <c r="DB1017" s="281"/>
      <c r="DC1017" s="281" t="b">
        <f>AND(RMDF!DF1017&gt;=0, RMDF!DF1017&lt;=1-SUM(RMDF!Z1017,RMDF!AG1017,RMDF!AN1017,RMDF!AU1017,RMDF!BB1017,RMDF!BI1017,RMDF!BP1017,RMDF!BW1017,RMDF!CD1017,RMDF!CK1017,RMDF!CR1017,RMDF!CY1017), RMDF!DF1017=ROUND(RMDF!DF1017,4))</f>
        <v>1</v>
      </c>
      <c r="DD1017" s="317">
        <f>RMDF!DD1017</f>
        <v>0</v>
      </c>
      <c r="DE1017" s="318" t="str">
        <f>IF(DD1017=0,"",_xlfn.XLOOKUP(DD1017,StatePicklist!$1:$1,StatePicklist!$3:$3,"NA",0))</f>
        <v/>
      </c>
      <c r="DF1017" s="297" t="str">
        <f ca="1">IF(RMDF!DE1017="", "", IF(ISNUMBER(MATCH(RMDF!DE1017, INDIRECT(DE1017), 0)), "OK", "Invalid"))</f>
        <v/>
      </c>
      <c r="DG1017" s="281"/>
      <c r="DH1017" s="281"/>
      <c r="DI1017" s="281"/>
      <c r="DJ1017" s="281" t="b">
        <f>AND(RMDF!DM1017&gt;=0, RMDF!DM1017&lt;=1-SUM(RMDF!Z1017,RMDF!AG1017,RMDF!AN1017,RMDF!AU1017,RMDF!BB1017,RMDF!BI1017,RMDF!BP1017,RMDF!BW1017,RMDF!CD1017,RMDF!CK1017,RMDF!CR1017,RMDF!CY1017,RMDF!DF1017), RMDF!DM1017=ROUND(RMDF!DM1017,4))</f>
        <v>1</v>
      </c>
      <c r="DK1017" s="317">
        <f>RMDF!DK1017</f>
        <v>0</v>
      </c>
      <c r="DL1017" s="318" t="str">
        <f>IF(DK1017=0,"",_xlfn.XLOOKUP(DK1017,StatePicklist!$1:$1,StatePicklist!$3:$3,"NA",0))</f>
        <v/>
      </c>
      <c r="DM1017" s="297" t="str">
        <f ca="1">IF(RMDF!DL1017="", "", IF(ISNUMBER(MATCH(RMDF!DL1017, INDIRECT(DL1017), 0)), "OK", "Invalid"))</f>
        <v/>
      </c>
      <c r="DN1017" s="281"/>
      <c r="DO1017" s="281"/>
      <c r="DP1017" s="281"/>
      <c r="DQ1017" s="281" t="b">
        <f>AND(RMDF!DT1017&gt;=0, RMDF!DT1017&lt;=1-SUM(RMDF!Z1017,RMDF!AG1017,RMDF!AN1017,RMDF!AU1017,RMDF!BB1017,RMDF!BI1017,RMDF!BP1017,RMDF!BW1017,RMDF!CD1017,RMDF!CK1017,RMDF!CR1017,RMDF!CY1017,RMDF!DF1017,RMDF!DM1017), RMDF!DT1017=ROUND(RMDF!DT1017,4))</f>
        <v>1</v>
      </c>
      <c r="DR1017" s="317">
        <f>RMDF!DR1017</f>
        <v>0</v>
      </c>
      <c r="DS1017" s="318" t="str">
        <f>IF(DR1017=0,"",_xlfn.XLOOKUP(DR1017,StatePicklist!$1:$1,StatePicklist!$3:$3,"NA",0))</f>
        <v/>
      </c>
      <c r="DT1017" s="297" t="str">
        <f ca="1">IF(RMDF!DS1017="", "", IF(ISNUMBER(MATCH(RMDF!DS1017, INDIRECT(DS1017), 0)), "OK", "Invalid"))</f>
        <v/>
      </c>
      <c r="DU1017" s="281"/>
      <c r="DV1017" s="281"/>
      <c r="DW1017" s="281"/>
      <c r="DX1017" s="281" t="b">
        <f>AND(RMDF!EA1017&gt;=0, RMDF!EA1017&lt;=1-SUM(RMDF!Z1017,RMDF!AG1017,RMDF!AN1017,RMDF!AU1017,RMDF!BB1017,RMDF!BI1017,RMDF!BP1017,RMDF!BW1017,RMDF!CD1017,RMDF!CK1017,RMDF!CR1017,RMDF!CY1017,RMDF!DF1017,RMDF!DM1017,RMDF!DT1017), RMDF!EA1017=ROUND(RMDF!EA1017,4))</f>
        <v>1</v>
      </c>
      <c r="DY1017" s="317">
        <f>RMDF!DY1017</f>
        <v>0</v>
      </c>
      <c r="DZ1017" s="318" t="str">
        <f>IF(DY1017=0,"",_xlfn.XLOOKUP(DY1017,StatePicklist!$1:$1,StatePicklist!$3:$3,"NA",0))</f>
        <v/>
      </c>
      <c r="EA1017" s="297" t="str">
        <f ca="1">IF(RMDF!DZ1017="", "", IF(ISNUMBER(MATCH(RMDF!DZ1017, INDIRECT(DZ1017), 0)), "OK", "Invalid"))</f>
        <v/>
      </c>
      <c r="EB1017" s="281"/>
      <c r="EC1017" s="281"/>
      <c r="ED1017" s="281"/>
      <c r="EE1017" s="281" t="b">
        <f>AND(RMDF!EH1017&gt;=0, RMDF!EH1017&lt;=1-SUM(RMDF!Z1017,RMDF!AG1017,RMDF!AN1017,RMDF!AU1017,RMDF!BB1017,RMDF!BI1017,RMDF!BP1017,RMDF!BW1017,RMDF!CD1017,RMDF!CK1017,RMDF!CR1017,RMDF!CY1017,RMDF!DF1017,RMDF!DM1017,RMDF!DT1017,RMDF!EA1017), RMDF!EH1017=ROUND(RMDF!EH1017,4))</f>
        <v>1</v>
      </c>
      <c r="EF1017" s="317">
        <f>RMDF!EF1017</f>
        <v>0</v>
      </c>
      <c r="EG1017" s="318" t="str">
        <f>IF(EF1017=0,"",_xlfn.XLOOKUP(EF1017,StatePicklist!$1:$1,StatePicklist!$3:$3,"NA",0))</f>
        <v/>
      </c>
      <c r="EH1017" s="297" t="str">
        <f ca="1">IF(RMDF!EG1017="", "", IF(ISNUMBER(MATCH(RMDF!EG1017, INDIRECT(EG1017), 0)), "OK", "Invalid"))</f>
        <v/>
      </c>
      <c r="EI1017" s="281"/>
      <c r="EJ1017" s="281"/>
      <c r="EK1017" s="281"/>
      <c r="EL1017" s="281" t="b">
        <f>AND(RMDF!EO1017&gt;=0, RMDF!EO1017&lt;=1-SUM(RMDF!Z1017,RMDF!AG1017,RMDF!AN1017,RMDF!AU1017,RMDF!BB1017,RMDF!BI1017,RMDF!BP1017,RMDF!BW1017,RMDF!CD1017,RMDF!CK1017,RMDF!CR1017,RMDF!CY1017,RMDF!DF1017,RMDF!DM1017,RMDF!DT1017,RMDF!EA1017,RMDF!EH1017), RMDF!EO1017=ROUND(RMDF!EO1017,4))</f>
        <v>1</v>
      </c>
      <c r="EM1017" s="317">
        <f>RMDF!EM1017</f>
        <v>0</v>
      </c>
      <c r="EN1017" s="318" t="str">
        <f>IF(EM1017=0,"",_xlfn.XLOOKUP(EM1017,StatePicklist!$1:$1,StatePicklist!$3:$3,"NA",0))</f>
        <v/>
      </c>
      <c r="EO1017" s="297" t="str">
        <f ca="1">IF(RMDF!EN1017="", "", IF(ISNUMBER(MATCH(RMDF!EN1017, INDIRECT(EN1017), 0)), "OK", "Invalid"))</f>
        <v/>
      </c>
      <c r="EP1017" s="281"/>
      <c r="EQ1017" s="281"/>
      <c r="ER1017" s="281"/>
      <c r="ES1017" s="281" t="b">
        <f>AND(RMDF!EV1017&gt;=0, RMDF!EV1017&lt;=1-SUM(RMDF!Z1017,RMDF!AG1017,RMDF!AN1017,RMDF!AU1017,RMDF!BB1017,RMDF!BI1017,RMDF!BP1017,RMDF!BW1017,RMDF!CD1017,RMDF!CK1017,RMDF!CR1017,RMDF!CY1017,RMDF!DF1017,RMDF!DM1017,RMDF!DT1017,RMDF!EA1017,RMDF!EH1017,RMDF!EO1017), RMDF!EV1017=ROUND(RMDF!EV1017,4))</f>
        <v>1</v>
      </c>
      <c r="ET1017" s="317">
        <f>RMDF!ET1017</f>
        <v>0</v>
      </c>
      <c r="EU1017" s="318" t="str">
        <f>IF(ET1017=0,"",_xlfn.XLOOKUP(ET1017,StatePicklist!$1:$1,StatePicklist!$3:$3,"NA",0))</f>
        <v/>
      </c>
      <c r="EV1017" s="297" t="str">
        <f ca="1">IF(RMDF!EU1017="", "", IF(ISNUMBER(MATCH(RMDF!EU1017, INDIRECT(EU1017), 0)), "OK", "Invalid"))</f>
        <v/>
      </c>
      <c r="EW1017" s="281"/>
      <c r="EX1017" s="281"/>
      <c r="EY1017" s="281"/>
      <c r="EZ1017" s="281" t="b">
        <f>AND(RMDF!FC1017&gt;=0, RMDF!FC1017&lt;=1-SUM(RMDF!Z1017,RMDF!AG1017,RMDF!AN1017,RMDF!AU1017,RMDF!BB1017,RMDF!BI1017,RMDF!BP1017,RMDF!BW1017,RMDF!CD1017,RMDF!CK1017,RMDF!CR1017,RMDF!CY1017,RMDF!DF1017,RMDF!DM1017,RMDF!DT1017,RMDF!EA1017,RMDF!EH1017,RMDF!EO1017,RMDF!EV1017), RMDF!FC1017=ROUND(RMDF!FC1017,4))</f>
        <v>1</v>
      </c>
      <c r="FA1017" s="317">
        <f>RMDF!FA1017</f>
        <v>0</v>
      </c>
      <c r="FB1017" s="318" t="str">
        <f>IF(FA1017=0,"",_xlfn.XLOOKUP(FA1017,StatePicklist!$1:$1,StatePicklist!$3:$3,"NA",0))</f>
        <v/>
      </c>
      <c r="FC1017" s="297" t="str">
        <f ca="1">IF(RMDF!FB1017="", "", IF(ISNUMBER(MATCH(RMDF!FB1017, INDIRECT(FB1017), 0)), "OK", "Invalid"))</f>
        <v/>
      </c>
    </row>
    <row r="1018" spans="1:159" s="205" customFormat="1" ht="39.9" customHeight="1" x14ac:dyDescent="0.25">
      <c r="A1018" s="206"/>
      <c r="B1018" s="196"/>
      <c r="C1018" s="197"/>
      <c r="D1018" s="198"/>
      <c r="E1018" s="199"/>
      <c r="F1018" s="200"/>
      <c r="G1018" s="201"/>
      <c r="H1018" s="292"/>
      <c r="I1018" s="305">
        <f>RMDF!I1018</f>
        <v>0</v>
      </c>
      <c r="J1018" s="305" t="str">
        <f>IF(I1018=ProductCode!$B$30,"PDReclPost",IF(OR(I1018=ProductCode!$C$30,I1018=ProductCode!$E$30,I1018=ProductCode!$G$30),"PDPreCon",IF(OR(I1018=ProductCode!$D$30,I1018=ProductCode!$F$30),"PDNotReclPost","")))</f>
        <v/>
      </c>
      <c r="K1018" s="305" t="str">
        <f t="shared" si="54"/>
        <v/>
      </c>
      <c r="L1018" s="289"/>
      <c r="M1018" s="305" t="str">
        <f t="shared" si="54"/>
        <v/>
      </c>
      <c r="N1018" s="289" t="b">
        <f>AND(RMDF!N1018&gt;=0, RMDF!N1018&lt;=1-RMDF!L1018, RMDF!N1018=ROUND(RMDF!N1018,4))</f>
        <v>1</v>
      </c>
      <c r="O1018" s="286" t="str">
        <f>IF(P1018="","",IF(I1018="","",IF(LEFT(I1018,13)="Reclaimed pos",RawMaterialCode!$E$569,RawMaterialCode!$E$568)))</f>
        <v>Reclaimed pre-consumer mixed fibers (RM0578)</v>
      </c>
      <c r="P1018" s="295">
        <f t="shared" si="55"/>
        <v>1</v>
      </c>
      <c r="Q1018" s="202"/>
      <c r="R1018" s="203"/>
      <c r="S1018" s="204" t="str">
        <f t="shared" si="56"/>
        <v/>
      </c>
      <c r="T1018" s="281"/>
      <c r="U1018" s="281"/>
      <c r="V1018" s="281"/>
      <c r="W1018" s="281"/>
      <c r="X1018" s="317">
        <f>RMDF!X1018</f>
        <v>0</v>
      </c>
      <c r="Y1018" s="318" t="str">
        <f>IF(X1018=0,"",_xlfn.XLOOKUP(X1018,StatePicklist!$1:$1,StatePicklist!$3:$3,"NA",0))</f>
        <v/>
      </c>
      <c r="Z1018" s="297" t="str">
        <f ca="1">IF(RMDF!Y1018="", "", IF(ISNUMBER(MATCH(RMDF!Y1018, INDIRECT(Y1018), 0)), "OK", "Invalid"))</f>
        <v/>
      </c>
      <c r="AA1018" s="281"/>
      <c r="AB1018" s="281"/>
      <c r="AC1018" s="281"/>
      <c r="AD1018" s="281" t="b">
        <f>AND(RMDF!AG1018&gt;=0, RMDF!AG1018&lt;=1-RMDF!Z1018, RMDF!AG1018=ROUND(RMDF!AG1018,4))</f>
        <v>1</v>
      </c>
      <c r="AE1018" s="317">
        <f>RMDF!AE1018</f>
        <v>0</v>
      </c>
      <c r="AF1018" s="318" t="str">
        <f>IF(AE1018=0,"",_xlfn.XLOOKUP(AE1018,StatePicklist!$1:$1,StatePicklist!$3:$3,"NA",0))</f>
        <v/>
      </c>
      <c r="AG1018" s="297" t="str">
        <f ca="1">IF(RMDF!AF1018="", "", IF(ISNUMBER(MATCH(RMDF!AF1018, INDIRECT(AF1018), 0)), "OK", "Invalid"))</f>
        <v/>
      </c>
      <c r="AH1018" s="281"/>
      <c r="AI1018" s="281"/>
      <c r="AJ1018" s="281"/>
      <c r="AK1018" s="281" t="b">
        <f>AND(RMDF!AN1018&gt;=0, RMDF!AN1018&lt;=1-SUM(RMDF!Z1018,RMDF!AG1018), RMDF!AN1018=ROUND(RMDF!AN1018,4))</f>
        <v>1</v>
      </c>
      <c r="AL1018" s="317">
        <f>RMDF!AL1018</f>
        <v>0</v>
      </c>
      <c r="AM1018" s="318" t="str">
        <f>IF(AL1018=0,"",_xlfn.XLOOKUP(AL1018,StatePicklist!$1:$1,StatePicklist!$3:$3,"NA",0))</f>
        <v/>
      </c>
      <c r="AN1018" s="297" t="str">
        <f ca="1">IF(RMDF!AM1018="", "", IF(ISNUMBER(MATCH(RMDF!AM1018, INDIRECT(AM1018), 0)), "OK", "Invalid"))</f>
        <v/>
      </c>
      <c r="AO1018" s="281"/>
      <c r="AP1018" s="281"/>
      <c r="AQ1018" s="281"/>
      <c r="AR1018" s="281" t="b">
        <f>AND(RMDF!AU1018&gt;=0, RMDF!AU1018&lt;=1-SUM(RMDF!Z1018,RMDF!AG1018,RMDF!AN1018), RMDF!AU1018=ROUND(RMDF!AU1018,4))</f>
        <v>1</v>
      </c>
      <c r="AS1018" s="317">
        <f>RMDF!AS1018</f>
        <v>0</v>
      </c>
      <c r="AT1018" s="318" t="str">
        <f>IF(AS1018=0,"",_xlfn.XLOOKUP(AS1018,StatePicklist!$1:$1,StatePicklist!$3:$3,"NA",0))</f>
        <v/>
      </c>
      <c r="AU1018" s="297" t="str">
        <f ca="1">IF(RMDF!AT1018="", "", IF(ISNUMBER(MATCH(RMDF!AT1018, INDIRECT(AT1018), 0)), "OK", "Invalid"))</f>
        <v/>
      </c>
      <c r="AV1018" s="281"/>
      <c r="AW1018" s="281"/>
      <c r="AX1018" s="281"/>
      <c r="AY1018" s="281" t="b">
        <f>AND(RMDF!BB1018&gt;=0, RMDF!BB1018&lt;=1-SUM(RMDF!Z1018,RMDF!AG1018,RMDF!AN1018,RMDF!AU1018), RMDF!BB1018=ROUND(RMDF!BB1018,4))</f>
        <v>1</v>
      </c>
      <c r="AZ1018" s="317">
        <f>RMDF!AZ1018</f>
        <v>0</v>
      </c>
      <c r="BA1018" s="318" t="str">
        <f>IF(AZ1018=0,"",_xlfn.XLOOKUP(AZ1018,StatePicklist!$1:$1,StatePicklist!$3:$3,"NA",0))</f>
        <v/>
      </c>
      <c r="BB1018" s="297" t="str">
        <f ca="1">IF(RMDF!BA1018="", "", IF(ISNUMBER(MATCH(RMDF!BA1018, INDIRECT(BA1018), 0)), "OK", "Invalid"))</f>
        <v/>
      </c>
      <c r="BC1018" s="281"/>
      <c r="BD1018" s="281"/>
      <c r="BE1018" s="281"/>
      <c r="BF1018" s="281" t="b">
        <f>AND(RMDF!BI1018&gt;=0, RMDF!BI1018&lt;=1-SUM(RMDF!Z1018,RMDF!AG1018,RMDF!AN1018,RMDF!AU1018,RMDF!BB1018), RMDF!BI1018=ROUND(RMDF!BI1018,4))</f>
        <v>1</v>
      </c>
      <c r="BG1018" s="317">
        <f>RMDF!BG1018</f>
        <v>0</v>
      </c>
      <c r="BH1018" s="318" t="str">
        <f>IF(BG1018=0,"",_xlfn.XLOOKUP(BG1018,StatePicklist!$1:$1,StatePicklist!$3:$3,"NA",0))</f>
        <v/>
      </c>
      <c r="BI1018" s="297" t="str">
        <f ca="1">IF(RMDF!BH1018="", "", IF(ISNUMBER(MATCH(RMDF!BH1018, INDIRECT(BH1018), 0)), "OK", "Invalid"))</f>
        <v/>
      </c>
      <c r="BJ1018" s="281"/>
      <c r="BK1018" s="281"/>
      <c r="BL1018" s="281"/>
      <c r="BM1018" s="281" t="b">
        <f>AND(RMDF!BP1018&gt;=0, RMDF!BP1018&lt;=1-SUM(RMDF!Z1018,RMDF!AG1018,RMDF!AN1018,RMDF!AU1018,RMDF!BB1018,RMDF!BI1018), RMDF!BP1018=ROUND(RMDF!BP1018,4))</f>
        <v>1</v>
      </c>
      <c r="BN1018" s="317">
        <f>RMDF!BN1018</f>
        <v>0</v>
      </c>
      <c r="BO1018" s="318" t="str">
        <f>IF(BN1018=0,"",_xlfn.XLOOKUP(BN1018,StatePicklist!$1:$1,StatePicklist!$3:$3,"NA",0))</f>
        <v/>
      </c>
      <c r="BP1018" s="297" t="str">
        <f ca="1">IF(RMDF!BO1018="", "", IF(ISNUMBER(MATCH(RMDF!BO1018, INDIRECT(BO1018), 0)), "OK", "Invalid"))</f>
        <v/>
      </c>
      <c r="BQ1018" s="281"/>
      <c r="BR1018" s="281"/>
      <c r="BS1018" s="281"/>
      <c r="BT1018" s="281" t="b">
        <f>AND(RMDF!BW1018&gt;=0, RMDF!BW1018&lt;=1-SUM(RMDF!Z1018,RMDF!AG1018,RMDF!AN1018,RMDF!AU1018,RMDF!BB1018,RMDF!BI1018,RMDF!BP1018), RMDF!BW1018=ROUND(RMDF!BW1018,4))</f>
        <v>1</v>
      </c>
      <c r="BU1018" s="317">
        <f>RMDF!BU1018</f>
        <v>0</v>
      </c>
      <c r="BV1018" s="318" t="str">
        <f>IF(BU1018=0,"",_xlfn.XLOOKUP(BU1018,StatePicklist!$1:$1,StatePicklist!$3:$3,"NA",0))</f>
        <v/>
      </c>
      <c r="BW1018" s="297" t="str">
        <f ca="1">IF(RMDF!BV1018="", "", IF(ISNUMBER(MATCH(RMDF!BV1018, INDIRECT(BV1018), 0)), "OK", "Invalid"))</f>
        <v/>
      </c>
      <c r="BX1018" s="281"/>
      <c r="BY1018" s="281"/>
      <c r="BZ1018" s="281"/>
      <c r="CA1018" s="281" t="b">
        <f>AND(RMDF!CD1018&gt;=0, RMDF!CD1018&lt;=1-SUM(RMDF!Z1018,RMDF!AG1018,RMDF!AN1018,RMDF!AU1018,RMDF!BB1018,RMDF!BI1018,RMDF!BP1018,RMDF!BW1018), RMDF!CD1018=ROUND(RMDF!CD1018,4))</f>
        <v>1</v>
      </c>
      <c r="CB1018" s="317">
        <f>RMDF!CB1018</f>
        <v>0</v>
      </c>
      <c r="CC1018" s="318" t="str">
        <f>IF(CB1018=0,"",_xlfn.XLOOKUP(CB1018,StatePicklist!$1:$1,StatePicklist!$3:$3,"NA",0))</f>
        <v/>
      </c>
      <c r="CD1018" s="297" t="str">
        <f ca="1">IF(RMDF!CC1018="", "", IF(ISNUMBER(MATCH(RMDF!CC1018, INDIRECT(CC1018), 0)), "OK", "Invalid"))</f>
        <v/>
      </c>
      <c r="CE1018" s="281"/>
      <c r="CF1018" s="281"/>
      <c r="CG1018" s="281"/>
      <c r="CH1018" s="281" t="b">
        <f>AND(RMDF!CK1018&gt;=0, RMDF!CK1018&lt;=1-SUM(RMDF!Z1018,RMDF!AG1018,RMDF!AN1018,RMDF!AU1018,RMDF!BB1018,RMDF!BI1018,RMDF!BP1018,RMDF!BW1018,RMDF!CD1018), RMDF!CK1018=ROUND(RMDF!CK1018,4))</f>
        <v>1</v>
      </c>
      <c r="CI1018" s="317">
        <f>RMDF!CI1018</f>
        <v>0</v>
      </c>
      <c r="CJ1018" s="318" t="str">
        <f>IF(CI1018=0,"",_xlfn.XLOOKUP(CI1018,StatePicklist!$1:$1,StatePicklist!$3:$3,"NA",0))</f>
        <v/>
      </c>
      <c r="CK1018" s="297" t="str">
        <f ca="1">IF(RMDF!CJ1018="", "", IF(ISNUMBER(MATCH(RMDF!CJ1018, INDIRECT(CJ1018), 0)), "OK", "Invalid"))</f>
        <v/>
      </c>
      <c r="CL1018" s="281"/>
      <c r="CM1018" s="281"/>
      <c r="CN1018" s="281"/>
      <c r="CO1018" s="281" t="b">
        <f>AND(RMDF!CR1018&gt;=0, RMDF!CR1018&lt;=1-SUM(RMDF!Z1018,RMDF!AG1018,RMDF!AN1018,RMDF!AU1018,RMDF!BB1018,RMDF!BI1018,RMDF!BP1018,RMDF!BW1018,RMDF!CD1018,RMDF!CK1018), RMDF!CR1018=ROUND(RMDF!CR1018,4))</f>
        <v>1</v>
      </c>
      <c r="CP1018" s="317">
        <f>RMDF!CP1018</f>
        <v>0</v>
      </c>
      <c r="CQ1018" s="318" t="str">
        <f>IF(CP1018=0,"",_xlfn.XLOOKUP(CP1018,StatePicklist!$1:$1,StatePicklist!$3:$3,"NA",0))</f>
        <v/>
      </c>
      <c r="CR1018" s="297" t="str">
        <f ca="1">IF(RMDF!CQ1018="", "", IF(ISNUMBER(MATCH(RMDF!CQ1018, INDIRECT(CQ1018), 0)), "OK", "Invalid"))</f>
        <v/>
      </c>
      <c r="CS1018" s="281"/>
      <c r="CT1018" s="281"/>
      <c r="CU1018" s="281"/>
      <c r="CV1018" s="281" t="b">
        <f>AND(RMDF!CY1018&gt;=0, RMDF!CY1018&lt;=1-SUM(RMDF!Z1018,RMDF!AG1018,RMDF!AN1018,RMDF!AU1018,RMDF!BB1018,RMDF!BI1018,RMDF!BP1018,RMDF!BW1018,RMDF!CD1018,RMDF!CK1018,RMDF!CR1018), RMDF!CY1018=ROUND(RMDF!CY1018,4))</f>
        <v>1</v>
      </c>
      <c r="CW1018" s="317">
        <f>RMDF!CW1018</f>
        <v>0</v>
      </c>
      <c r="CX1018" s="318" t="str">
        <f>IF(CW1018=0,"",_xlfn.XLOOKUP(CW1018,StatePicklist!$1:$1,StatePicklist!$3:$3,"NA",0))</f>
        <v/>
      </c>
      <c r="CY1018" s="297" t="str">
        <f ca="1">IF(RMDF!CX1018="", "", IF(ISNUMBER(MATCH(RMDF!CX1018, INDIRECT(CX1018), 0)), "OK", "Invalid"))</f>
        <v/>
      </c>
      <c r="CZ1018" s="281"/>
      <c r="DA1018" s="281"/>
      <c r="DB1018" s="281"/>
      <c r="DC1018" s="281" t="b">
        <f>AND(RMDF!DF1018&gt;=0, RMDF!DF1018&lt;=1-SUM(RMDF!Z1018,RMDF!AG1018,RMDF!AN1018,RMDF!AU1018,RMDF!BB1018,RMDF!BI1018,RMDF!BP1018,RMDF!BW1018,RMDF!CD1018,RMDF!CK1018,RMDF!CR1018,RMDF!CY1018), RMDF!DF1018=ROUND(RMDF!DF1018,4))</f>
        <v>1</v>
      </c>
      <c r="DD1018" s="317">
        <f>RMDF!DD1018</f>
        <v>0</v>
      </c>
      <c r="DE1018" s="318" t="str">
        <f>IF(DD1018=0,"",_xlfn.XLOOKUP(DD1018,StatePicklist!$1:$1,StatePicklist!$3:$3,"NA",0))</f>
        <v/>
      </c>
      <c r="DF1018" s="297" t="str">
        <f ca="1">IF(RMDF!DE1018="", "", IF(ISNUMBER(MATCH(RMDF!DE1018, INDIRECT(DE1018), 0)), "OK", "Invalid"))</f>
        <v/>
      </c>
      <c r="DG1018" s="281"/>
      <c r="DH1018" s="281"/>
      <c r="DI1018" s="281"/>
      <c r="DJ1018" s="281" t="b">
        <f>AND(RMDF!DM1018&gt;=0, RMDF!DM1018&lt;=1-SUM(RMDF!Z1018,RMDF!AG1018,RMDF!AN1018,RMDF!AU1018,RMDF!BB1018,RMDF!BI1018,RMDF!BP1018,RMDF!BW1018,RMDF!CD1018,RMDF!CK1018,RMDF!CR1018,RMDF!CY1018,RMDF!DF1018), RMDF!DM1018=ROUND(RMDF!DM1018,4))</f>
        <v>1</v>
      </c>
      <c r="DK1018" s="317">
        <f>RMDF!DK1018</f>
        <v>0</v>
      </c>
      <c r="DL1018" s="318" t="str">
        <f>IF(DK1018=0,"",_xlfn.XLOOKUP(DK1018,StatePicklist!$1:$1,StatePicklist!$3:$3,"NA",0))</f>
        <v/>
      </c>
      <c r="DM1018" s="297" t="str">
        <f ca="1">IF(RMDF!DL1018="", "", IF(ISNUMBER(MATCH(RMDF!DL1018, INDIRECT(DL1018), 0)), "OK", "Invalid"))</f>
        <v/>
      </c>
      <c r="DN1018" s="281"/>
      <c r="DO1018" s="281"/>
      <c r="DP1018" s="281"/>
      <c r="DQ1018" s="281" t="b">
        <f>AND(RMDF!DT1018&gt;=0, RMDF!DT1018&lt;=1-SUM(RMDF!Z1018,RMDF!AG1018,RMDF!AN1018,RMDF!AU1018,RMDF!BB1018,RMDF!BI1018,RMDF!BP1018,RMDF!BW1018,RMDF!CD1018,RMDF!CK1018,RMDF!CR1018,RMDF!CY1018,RMDF!DF1018,RMDF!DM1018), RMDF!DT1018=ROUND(RMDF!DT1018,4))</f>
        <v>1</v>
      </c>
      <c r="DR1018" s="317">
        <f>RMDF!DR1018</f>
        <v>0</v>
      </c>
      <c r="DS1018" s="318" t="str">
        <f>IF(DR1018=0,"",_xlfn.XLOOKUP(DR1018,StatePicklist!$1:$1,StatePicklist!$3:$3,"NA",0))</f>
        <v/>
      </c>
      <c r="DT1018" s="297" t="str">
        <f ca="1">IF(RMDF!DS1018="", "", IF(ISNUMBER(MATCH(RMDF!DS1018, INDIRECT(DS1018), 0)), "OK", "Invalid"))</f>
        <v/>
      </c>
      <c r="DU1018" s="281"/>
      <c r="DV1018" s="281"/>
      <c r="DW1018" s="281"/>
      <c r="DX1018" s="281" t="b">
        <f>AND(RMDF!EA1018&gt;=0, RMDF!EA1018&lt;=1-SUM(RMDF!Z1018,RMDF!AG1018,RMDF!AN1018,RMDF!AU1018,RMDF!BB1018,RMDF!BI1018,RMDF!BP1018,RMDF!BW1018,RMDF!CD1018,RMDF!CK1018,RMDF!CR1018,RMDF!CY1018,RMDF!DF1018,RMDF!DM1018,RMDF!DT1018), RMDF!EA1018=ROUND(RMDF!EA1018,4))</f>
        <v>1</v>
      </c>
      <c r="DY1018" s="317">
        <f>RMDF!DY1018</f>
        <v>0</v>
      </c>
      <c r="DZ1018" s="318" t="str">
        <f>IF(DY1018=0,"",_xlfn.XLOOKUP(DY1018,StatePicklist!$1:$1,StatePicklist!$3:$3,"NA",0))</f>
        <v/>
      </c>
      <c r="EA1018" s="297" t="str">
        <f ca="1">IF(RMDF!DZ1018="", "", IF(ISNUMBER(MATCH(RMDF!DZ1018, INDIRECT(DZ1018), 0)), "OK", "Invalid"))</f>
        <v/>
      </c>
      <c r="EB1018" s="281"/>
      <c r="EC1018" s="281"/>
      <c r="ED1018" s="281"/>
      <c r="EE1018" s="281" t="b">
        <f>AND(RMDF!EH1018&gt;=0, RMDF!EH1018&lt;=1-SUM(RMDF!Z1018,RMDF!AG1018,RMDF!AN1018,RMDF!AU1018,RMDF!BB1018,RMDF!BI1018,RMDF!BP1018,RMDF!BW1018,RMDF!CD1018,RMDF!CK1018,RMDF!CR1018,RMDF!CY1018,RMDF!DF1018,RMDF!DM1018,RMDF!DT1018,RMDF!EA1018), RMDF!EH1018=ROUND(RMDF!EH1018,4))</f>
        <v>1</v>
      </c>
      <c r="EF1018" s="317">
        <f>RMDF!EF1018</f>
        <v>0</v>
      </c>
      <c r="EG1018" s="318" t="str">
        <f>IF(EF1018=0,"",_xlfn.XLOOKUP(EF1018,StatePicklist!$1:$1,StatePicklist!$3:$3,"NA",0))</f>
        <v/>
      </c>
      <c r="EH1018" s="297" t="str">
        <f ca="1">IF(RMDF!EG1018="", "", IF(ISNUMBER(MATCH(RMDF!EG1018, INDIRECT(EG1018), 0)), "OK", "Invalid"))</f>
        <v/>
      </c>
      <c r="EI1018" s="281"/>
      <c r="EJ1018" s="281"/>
      <c r="EK1018" s="281"/>
      <c r="EL1018" s="281" t="b">
        <f>AND(RMDF!EO1018&gt;=0, RMDF!EO1018&lt;=1-SUM(RMDF!Z1018,RMDF!AG1018,RMDF!AN1018,RMDF!AU1018,RMDF!BB1018,RMDF!BI1018,RMDF!BP1018,RMDF!BW1018,RMDF!CD1018,RMDF!CK1018,RMDF!CR1018,RMDF!CY1018,RMDF!DF1018,RMDF!DM1018,RMDF!DT1018,RMDF!EA1018,RMDF!EH1018), RMDF!EO1018=ROUND(RMDF!EO1018,4))</f>
        <v>1</v>
      </c>
      <c r="EM1018" s="317">
        <f>RMDF!EM1018</f>
        <v>0</v>
      </c>
      <c r="EN1018" s="318" t="str">
        <f>IF(EM1018=0,"",_xlfn.XLOOKUP(EM1018,StatePicklist!$1:$1,StatePicklist!$3:$3,"NA",0))</f>
        <v/>
      </c>
      <c r="EO1018" s="297" t="str">
        <f ca="1">IF(RMDF!EN1018="", "", IF(ISNUMBER(MATCH(RMDF!EN1018, INDIRECT(EN1018), 0)), "OK", "Invalid"))</f>
        <v/>
      </c>
      <c r="EP1018" s="281"/>
      <c r="EQ1018" s="281"/>
      <c r="ER1018" s="281"/>
      <c r="ES1018" s="281" t="b">
        <f>AND(RMDF!EV1018&gt;=0, RMDF!EV1018&lt;=1-SUM(RMDF!Z1018,RMDF!AG1018,RMDF!AN1018,RMDF!AU1018,RMDF!BB1018,RMDF!BI1018,RMDF!BP1018,RMDF!BW1018,RMDF!CD1018,RMDF!CK1018,RMDF!CR1018,RMDF!CY1018,RMDF!DF1018,RMDF!DM1018,RMDF!DT1018,RMDF!EA1018,RMDF!EH1018,RMDF!EO1018), RMDF!EV1018=ROUND(RMDF!EV1018,4))</f>
        <v>1</v>
      </c>
      <c r="ET1018" s="317">
        <f>RMDF!ET1018</f>
        <v>0</v>
      </c>
      <c r="EU1018" s="318" t="str">
        <f>IF(ET1018=0,"",_xlfn.XLOOKUP(ET1018,StatePicklist!$1:$1,StatePicklist!$3:$3,"NA",0))</f>
        <v/>
      </c>
      <c r="EV1018" s="297" t="str">
        <f ca="1">IF(RMDF!EU1018="", "", IF(ISNUMBER(MATCH(RMDF!EU1018, INDIRECT(EU1018), 0)), "OK", "Invalid"))</f>
        <v/>
      </c>
      <c r="EW1018" s="281"/>
      <c r="EX1018" s="281"/>
      <c r="EY1018" s="281"/>
      <c r="EZ1018" s="281" t="b">
        <f>AND(RMDF!FC1018&gt;=0, RMDF!FC1018&lt;=1-SUM(RMDF!Z1018,RMDF!AG1018,RMDF!AN1018,RMDF!AU1018,RMDF!BB1018,RMDF!BI1018,RMDF!BP1018,RMDF!BW1018,RMDF!CD1018,RMDF!CK1018,RMDF!CR1018,RMDF!CY1018,RMDF!DF1018,RMDF!DM1018,RMDF!DT1018,RMDF!EA1018,RMDF!EH1018,RMDF!EO1018,RMDF!EV1018), RMDF!FC1018=ROUND(RMDF!FC1018,4))</f>
        <v>1</v>
      </c>
      <c r="FA1018" s="317">
        <f>RMDF!FA1018</f>
        <v>0</v>
      </c>
      <c r="FB1018" s="318" t="str">
        <f>IF(FA1018=0,"",_xlfn.XLOOKUP(FA1018,StatePicklist!$1:$1,StatePicklist!$3:$3,"NA",0))</f>
        <v/>
      </c>
      <c r="FC1018" s="297" t="str">
        <f ca="1">IF(RMDF!FB1018="", "", IF(ISNUMBER(MATCH(RMDF!FB1018, INDIRECT(FB1018), 0)), "OK", "Invalid"))</f>
        <v/>
      </c>
    </row>
    <row r="1019" spans="1:159" s="205" customFormat="1" ht="39.9" customHeight="1" x14ac:dyDescent="0.25">
      <c r="A1019" s="206"/>
      <c r="B1019" s="196"/>
      <c r="C1019" s="197"/>
      <c r="D1019" s="198"/>
      <c r="E1019" s="199"/>
      <c r="F1019" s="200"/>
      <c r="G1019" s="201"/>
      <c r="H1019" s="292"/>
      <c r="I1019" s="305">
        <f>RMDF!I1019</f>
        <v>0</v>
      </c>
      <c r="J1019" s="305" t="str">
        <f>IF(I1019=ProductCode!$B$30,"PDReclPost",IF(OR(I1019=ProductCode!$C$30,I1019=ProductCode!$E$30,I1019=ProductCode!$G$30),"PDPreCon",IF(OR(I1019=ProductCode!$D$30,I1019=ProductCode!$F$30),"PDNotReclPost","")))</f>
        <v/>
      </c>
      <c r="K1019" s="305" t="str">
        <f t="shared" si="54"/>
        <v/>
      </c>
      <c r="L1019" s="289"/>
      <c r="M1019" s="305" t="str">
        <f t="shared" si="54"/>
        <v/>
      </c>
      <c r="N1019" s="289" t="b">
        <f>AND(RMDF!N1019&gt;=0, RMDF!N1019&lt;=1-RMDF!L1019, RMDF!N1019=ROUND(RMDF!N1019,4))</f>
        <v>1</v>
      </c>
      <c r="O1019" s="286" t="str">
        <f>IF(P1019="","",IF(I1019="","",IF(LEFT(I1019,13)="Reclaimed pos",RawMaterialCode!$E$569,RawMaterialCode!$E$568)))</f>
        <v>Reclaimed pre-consumer mixed fibers (RM0578)</v>
      </c>
      <c r="P1019" s="295">
        <f t="shared" si="55"/>
        <v>1</v>
      </c>
      <c r="Q1019" s="202"/>
      <c r="R1019" s="203"/>
      <c r="S1019" s="204" t="str">
        <f t="shared" si="56"/>
        <v/>
      </c>
      <c r="T1019" s="281"/>
      <c r="U1019" s="281"/>
      <c r="V1019" s="281"/>
      <c r="W1019" s="281"/>
      <c r="X1019" s="317">
        <f>RMDF!X1019</f>
        <v>0</v>
      </c>
      <c r="Y1019" s="318" t="str">
        <f>IF(X1019=0,"",_xlfn.XLOOKUP(X1019,StatePicklist!$1:$1,StatePicklist!$3:$3,"NA",0))</f>
        <v/>
      </c>
      <c r="Z1019" s="297" t="str">
        <f ca="1">IF(RMDF!Y1019="", "", IF(ISNUMBER(MATCH(RMDF!Y1019, INDIRECT(Y1019), 0)), "OK", "Invalid"))</f>
        <v/>
      </c>
      <c r="AA1019" s="281"/>
      <c r="AB1019" s="281"/>
      <c r="AC1019" s="281"/>
      <c r="AD1019" s="281" t="b">
        <f>AND(RMDF!AG1019&gt;=0, RMDF!AG1019&lt;=1-RMDF!Z1019, RMDF!AG1019=ROUND(RMDF!AG1019,4))</f>
        <v>1</v>
      </c>
      <c r="AE1019" s="317">
        <f>RMDF!AE1019</f>
        <v>0</v>
      </c>
      <c r="AF1019" s="318" t="str">
        <f>IF(AE1019=0,"",_xlfn.XLOOKUP(AE1019,StatePicklist!$1:$1,StatePicklist!$3:$3,"NA",0))</f>
        <v/>
      </c>
      <c r="AG1019" s="297" t="str">
        <f ca="1">IF(RMDF!AF1019="", "", IF(ISNUMBER(MATCH(RMDF!AF1019, INDIRECT(AF1019), 0)), "OK", "Invalid"))</f>
        <v/>
      </c>
      <c r="AH1019" s="281"/>
      <c r="AI1019" s="281"/>
      <c r="AJ1019" s="281"/>
      <c r="AK1019" s="281" t="b">
        <f>AND(RMDF!AN1019&gt;=0, RMDF!AN1019&lt;=1-SUM(RMDF!Z1019,RMDF!AG1019), RMDF!AN1019=ROUND(RMDF!AN1019,4))</f>
        <v>1</v>
      </c>
      <c r="AL1019" s="317">
        <f>RMDF!AL1019</f>
        <v>0</v>
      </c>
      <c r="AM1019" s="318" t="str">
        <f>IF(AL1019=0,"",_xlfn.XLOOKUP(AL1019,StatePicklist!$1:$1,StatePicklist!$3:$3,"NA",0))</f>
        <v/>
      </c>
      <c r="AN1019" s="297" t="str">
        <f ca="1">IF(RMDF!AM1019="", "", IF(ISNUMBER(MATCH(RMDF!AM1019, INDIRECT(AM1019), 0)), "OK", "Invalid"))</f>
        <v/>
      </c>
      <c r="AO1019" s="281"/>
      <c r="AP1019" s="281"/>
      <c r="AQ1019" s="281"/>
      <c r="AR1019" s="281" t="b">
        <f>AND(RMDF!AU1019&gt;=0, RMDF!AU1019&lt;=1-SUM(RMDF!Z1019,RMDF!AG1019,RMDF!AN1019), RMDF!AU1019=ROUND(RMDF!AU1019,4))</f>
        <v>1</v>
      </c>
      <c r="AS1019" s="317">
        <f>RMDF!AS1019</f>
        <v>0</v>
      </c>
      <c r="AT1019" s="318" t="str">
        <f>IF(AS1019=0,"",_xlfn.XLOOKUP(AS1019,StatePicklist!$1:$1,StatePicklist!$3:$3,"NA",0))</f>
        <v/>
      </c>
      <c r="AU1019" s="297" t="str">
        <f ca="1">IF(RMDF!AT1019="", "", IF(ISNUMBER(MATCH(RMDF!AT1019, INDIRECT(AT1019), 0)), "OK", "Invalid"))</f>
        <v/>
      </c>
      <c r="AV1019" s="281"/>
      <c r="AW1019" s="281"/>
      <c r="AX1019" s="281"/>
      <c r="AY1019" s="281" t="b">
        <f>AND(RMDF!BB1019&gt;=0, RMDF!BB1019&lt;=1-SUM(RMDF!Z1019,RMDF!AG1019,RMDF!AN1019,RMDF!AU1019), RMDF!BB1019=ROUND(RMDF!BB1019,4))</f>
        <v>1</v>
      </c>
      <c r="AZ1019" s="317">
        <f>RMDF!AZ1019</f>
        <v>0</v>
      </c>
      <c r="BA1019" s="318" t="str">
        <f>IF(AZ1019=0,"",_xlfn.XLOOKUP(AZ1019,StatePicklist!$1:$1,StatePicklist!$3:$3,"NA",0))</f>
        <v/>
      </c>
      <c r="BB1019" s="297" t="str">
        <f ca="1">IF(RMDF!BA1019="", "", IF(ISNUMBER(MATCH(RMDF!BA1019, INDIRECT(BA1019), 0)), "OK", "Invalid"))</f>
        <v/>
      </c>
      <c r="BC1019" s="281"/>
      <c r="BD1019" s="281"/>
      <c r="BE1019" s="281"/>
      <c r="BF1019" s="281" t="b">
        <f>AND(RMDF!BI1019&gt;=0, RMDF!BI1019&lt;=1-SUM(RMDF!Z1019,RMDF!AG1019,RMDF!AN1019,RMDF!AU1019,RMDF!BB1019), RMDF!BI1019=ROUND(RMDF!BI1019,4))</f>
        <v>1</v>
      </c>
      <c r="BG1019" s="317">
        <f>RMDF!BG1019</f>
        <v>0</v>
      </c>
      <c r="BH1019" s="318" t="str">
        <f>IF(BG1019=0,"",_xlfn.XLOOKUP(BG1019,StatePicklist!$1:$1,StatePicklist!$3:$3,"NA",0))</f>
        <v/>
      </c>
      <c r="BI1019" s="297" t="str">
        <f ca="1">IF(RMDF!BH1019="", "", IF(ISNUMBER(MATCH(RMDF!BH1019, INDIRECT(BH1019), 0)), "OK", "Invalid"))</f>
        <v/>
      </c>
      <c r="BJ1019" s="281"/>
      <c r="BK1019" s="281"/>
      <c r="BL1019" s="281"/>
      <c r="BM1019" s="281" t="b">
        <f>AND(RMDF!BP1019&gt;=0, RMDF!BP1019&lt;=1-SUM(RMDF!Z1019,RMDF!AG1019,RMDF!AN1019,RMDF!AU1019,RMDF!BB1019,RMDF!BI1019), RMDF!BP1019=ROUND(RMDF!BP1019,4))</f>
        <v>1</v>
      </c>
      <c r="BN1019" s="317">
        <f>RMDF!BN1019</f>
        <v>0</v>
      </c>
      <c r="BO1019" s="318" t="str">
        <f>IF(BN1019=0,"",_xlfn.XLOOKUP(BN1019,StatePicklist!$1:$1,StatePicklist!$3:$3,"NA",0))</f>
        <v/>
      </c>
      <c r="BP1019" s="297" t="str">
        <f ca="1">IF(RMDF!BO1019="", "", IF(ISNUMBER(MATCH(RMDF!BO1019, INDIRECT(BO1019), 0)), "OK", "Invalid"))</f>
        <v/>
      </c>
      <c r="BQ1019" s="281"/>
      <c r="BR1019" s="281"/>
      <c r="BS1019" s="281"/>
      <c r="BT1019" s="281" t="b">
        <f>AND(RMDF!BW1019&gt;=0, RMDF!BW1019&lt;=1-SUM(RMDF!Z1019,RMDF!AG1019,RMDF!AN1019,RMDF!AU1019,RMDF!BB1019,RMDF!BI1019,RMDF!BP1019), RMDF!BW1019=ROUND(RMDF!BW1019,4))</f>
        <v>1</v>
      </c>
      <c r="BU1019" s="317">
        <f>RMDF!BU1019</f>
        <v>0</v>
      </c>
      <c r="BV1019" s="318" t="str">
        <f>IF(BU1019=0,"",_xlfn.XLOOKUP(BU1019,StatePicklist!$1:$1,StatePicklist!$3:$3,"NA",0))</f>
        <v/>
      </c>
      <c r="BW1019" s="297" t="str">
        <f ca="1">IF(RMDF!BV1019="", "", IF(ISNUMBER(MATCH(RMDF!BV1019, INDIRECT(BV1019), 0)), "OK", "Invalid"))</f>
        <v/>
      </c>
      <c r="BX1019" s="281"/>
      <c r="BY1019" s="281"/>
      <c r="BZ1019" s="281"/>
      <c r="CA1019" s="281" t="b">
        <f>AND(RMDF!CD1019&gt;=0, RMDF!CD1019&lt;=1-SUM(RMDF!Z1019,RMDF!AG1019,RMDF!AN1019,RMDF!AU1019,RMDF!BB1019,RMDF!BI1019,RMDF!BP1019,RMDF!BW1019), RMDF!CD1019=ROUND(RMDF!CD1019,4))</f>
        <v>1</v>
      </c>
      <c r="CB1019" s="317">
        <f>RMDF!CB1019</f>
        <v>0</v>
      </c>
      <c r="CC1019" s="318" t="str">
        <f>IF(CB1019=0,"",_xlfn.XLOOKUP(CB1019,StatePicklist!$1:$1,StatePicklist!$3:$3,"NA",0))</f>
        <v/>
      </c>
      <c r="CD1019" s="297" t="str">
        <f ca="1">IF(RMDF!CC1019="", "", IF(ISNUMBER(MATCH(RMDF!CC1019, INDIRECT(CC1019), 0)), "OK", "Invalid"))</f>
        <v/>
      </c>
      <c r="CE1019" s="281"/>
      <c r="CF1019" s="281"/>
      <c r="CG1019" s="281"/>
      <c r="CH1019" s="281" t="b">
        <f>AND(RMDF!CK1019&gt;=0, RMDF!CK1019&lt;=1-SUM(RMDF!Z1019,RMDF!AG1019,RMDF!AN1019,RMDF!AU1019,RMDF!BB1019,RMDF!BI1019,RMDF!BP1019,RMDF!BW1019,RMDF!CD1019), RMDF!CK1019=ROUND(RMDF!CK1019,4))</f>
        <v>1</v>
      </c>
      <c r="CI1019" s="317">
        <f>RMDF!CI1019</f>
        <v>0</v>
      </c>
      <c r="CJ1019" s="318" t="str">
        <f>IF(CI1019=0,"",_xlfn.XLOOKUP(CI1019,StatePicklist!$1:$1,StatePicklist!$3:$3,"NA",0))</f>
        <v/>
      </c>
      <c r="CK1019" s="297" t="str">
        <f ca="1">IF(RMDF!CJ1019="", "", IF(ISNUMBER(MATCH(RMDF!CJ1019, INDIRECT(CJ1019), 0)), "OK", "Invalid"))</f>
        <v/>
      </c>
      <c r="CL1019" s="281"/>
      <c r="CM1019" s="281"/>
      <c r="CN1019" s="281"/>
      <c r="CO1019" s="281" t="b">
        <f>AND(RMDF!CR1019&gt;=0, RMDF!CR1019&lt;=1-SUM(RMDF!Z1019,RMDF!AG1019,RMDF!AN1019,RMDF!AU1019,RMDF!BB1019,RMDF!BI1019,RMDF!BP1019,RMDF!BW1019,RMDF!CD1019,RMDF!CK1019), RMDF!CR1019=ROUND(RMDF!CR1019,4))</f>
        <v>1</v>
      </c>
      <c r="CP1019" s="317">
        <f>RMDF!CP1019</f>
        <v>0</v>
      </c>
      <c r="CQ1019" s="318" t="str">
        <f>IF(CP1019=0,"",_xlfn.XLOOKUP(CP1019,StatePicklist!$1:$1,StatePicklist!$3:$3,"NA",0))</f>
        <v/>
      </c>
      <c r="CR1019" s="297" t="str">
        <f ca="1">IF(RMDF!CQ1019="", "", IF(ISNUMBER(MATCH(RMDF!CQ1019, INDIRECT(CQ1019), 0)), "OK", "Invalid"))</f>
        <v/>
      </c>
      <c r="CS1019" s="281"/>
      <c r="CT1019" s="281"/>
      <c r="CU1019" s="281"/>
      <c r="CV1019" s="281" t="b">
        <f>AND(RMDF!CY1019&gt;=0, RMDF!CY1019&lt;=1-SUM(RMDF!Z1019,RMDF!AG1019,RMDF!AN1019,RMDF!AU1019,RMDF!BB1019,RMDF!BI1019,RMDF!BP1019,RMDF!BW1019,RMDF!CD1019,RMDF!CK1019,RMDF!CR1019), RMDF!CY1019=ROUND(RMDF!CY1019,4))</f>
        <v>1</v>
      </c>
      <c r="CW1019" s="317">
        <f>RMDF!CW1019</f>
        <v>0</v>
      </c>
      <c r="CX1019" s="318" t="str">
        <f>IF(CW1019=0,"",_xlfn.XLOOKUP(CW1019,StatePicklist!$1:$1,StatePicklist!$3:$3,"NA",0))</f>
        <v/>
      </c>
      <c r="CY1019" s="297" t="str">
        <f ca="1">IF(RMDF!CX1019="", "", IF(ISNUMBER(MATCH(RMDF!CX1019, INDIRECT(CX1019), 0)), "OK", "Invalid"))</f>
        <v/>
      </c>
      <c r="CZ1019" s="281"/>
      <c r="DA1019" s="281"/>
      <c r="DB1019" s="281"/>
      <c r="DC1019" s="281" t="b">
        <f>AND(RMDF!DF1019&gt;=0, RMDF!DF1019&lt;=1-SUM(RMDF!Z1019,RMDF!AG1019,RMDF!AN1019,RMDF!AU1019,RMDF!BB1019,RMDF!BI1019,RMDF!BP1019,RMDF!BW1019,RMDF!CD1019,RMDF!CK1019,RMDF!CR1019,RMDF!CY1019), RMDF!DF1019=ROUND(RMDF!DF1019,4))</f>
        <v>1</v>
      </c>
      <c r="DD1019" s="317">
        <f>RMDF!DD1019</f>
        <v>0</v>
      </c>
      <c r="DE1019" s="318" t="str">
        <f>IF(DD1019=0,"",_xlfn.XLOOKUP(DD1019,StatePicklist!$1:$1,StatePicklist!$3:$3,"NA",0))</f>
        <v/>
      </c>
      <c r="DF1019" s="297" t="str">
        <f ca="1">IF(RMDF!DE1019="", "", IF(ISNUMBER(MATCH(RMDF!DE1019, INDIRECT(DE1019), 0)), "OK", "Invalid"))</f>
        <v/>
      </c>
      <c r="DG1019" s="281"/>
      <c r="DH1019" s="281"/>
      <c r="DI1019" s="281"/>
      <c r="DJ1019" s="281" t="b">
        <f>AND(RMDF!DM1019&gt;=0, RMDF!DM1019&lt;=1-SUM(RMDF!Z1019,RMDF!AG1019,RMDF!AN1019,RMDF!AU1019,RMDF!BB1019,RMDF!BI1019,RMDF!BP1019,RMDF!BW1019,RMDF!CD1019,RMDF!CK1019,RMDF!CR1019,RMDF!CY1019,RMDF!DF1019), RMDF!DM1019=ROUND(RMDF!DM1019,4))</f>
        <v>1</v>
      </c>
      <c r="DK1019" s="317">
        <f>RMDF!DK1019</f>
        <v>0</v>
      </c>
      <c r="DL1019" s="318" t="str">
        <f>IF(DK1019=0,"",_xlfn.XLOOKUP(DK1019,StatePicklist!$1:$1,StatePicklist!$3:$3,"NA",0))</f>
        <v/>
      </c>
      <c r="DM1019" s="297" t="str">
        <f ca="1">IF(RMDF!DL1019="", "", IF(ISNUMBER(MATCH(RMDF!DL1019, INDIRECT(DL1019), 0)), "OK", "Invalid"))</f>
        <v/>
      </c>
      <c r="DN1019" s="281"/>
      <c r="DO1019" s="281"/>
      <c r="DP1019" s="281"/>
      <c r="DQ1019" s="281" t="b">
        <f>AND(RMDF!DT1019&gt;=0, RMDF!DT1019&lt;=1-SUM(RMDF!Z1019,RMDF!AG1019,RMDF!AN1019,RMDF!AU1019,RMDF!BB1019,RMDF!BI1019,RMDF!BP1019,RMDF!BW1019,RMDF!CD1019,RMDF!CK1019,RMDF!CR1019,RMDF!CY1019,RMDF!DF1019,RMDF!DM1019), RMDF!DT1019=ROUND(RMDF!DT1019,4))</f>
        <v>1</v>
      </c>
      <c r="DR1019" s="317">
        <f>RMDF!DR1019</f>
        <v>0</v>
      </c>
      <c r="DS1019" s="318" t="str">
        <f>IF(DR1019=0,"",_xlfn.XLOOKUP(DR1019,StatePicklist!$1:$1,StatePicklist!$3:$3,"NA",0))</f>
        <v/>
      </c>
      <c r="DT1019" s="297" t="str">
        <f ca="1">IF(RMDF!DS1019="", "", IF(ISNUMBER(MATCH(RMDF!DS1019, INDIRECT(DS1019), 0)), "OK", "Invalid"))</f>
        <v/>
      </c>
      <c r="DU1019" s="281"/>
      <c r="DV1019" s="281"/>
      <c r="DW1019" s="281"/>
      <c r="DX1019" s="281" t="b">
        <f>AND(RMDF!EA1019&gt;=0, RMDF!EA1019&lt;=1-SUM(RMDF!Z1019,RMDF!AG1019,RMDF!AN1019,RMDF!AU1019,RMDF!BB1019,RMDF!BI1019,RMDF!BP1019,RMDF!BW1019,RMDF!CD1019,RMDF!CK1019,RMDF!CR1019,RMDF!CY1019,RMDF!DF1019,RMDF!DM1019,RMDF!DT1019), RMDF!EA1019=ROUND(RMDF!EA1019,4))</f>
        <v>1</v>
      </c>
      <c r="DY1019" s="317">
        <f>RMDF!DY1019</f>
        <v>0</v>
      </c>
      <c r="DZ1019" s="318" t="str">
        <f>IF(DY1019=0,"",_xlfn.XLOOKUP(DY1019,StatePicklist!$1:$1,StatePicklist!$3:$3,"NA",0))</f>
        <v/>
      </c>
      <c r="EA1019" s="297" t="str">
        <f ca="1">IF(RMDF!DZ1019="", "", IF(ISNUMBER(MATCH(RMDF!DZ1019, INDIRECT(DZ1019), 0)), "OK", "Invalid"))</f>
        <v/>
      </c>
      <c r="EB1019" s="281"/>
      <c r="EC1019" s="281"/>
      <c r="ED1019" s="281"/>
      <c r="EE1019" s="281" t="b">
        <f>AND(RMDF!EH1019&gt;=0, RMDF!EH1019&lt;=1-SUM(RMDF!Z1019,RMDF!AG1019,RMDF!AN1019,RMDF!AU1019,RMDF!BB1019,RMDF!BI1019,RMDF!BP1019,RMDF!BW1019,RMDF!CD1019,RMDF!CK1019,RMDF!CR1019,RMDF!CY1019,RMDF!DF1019,RMDF!DM1019,RMDF!DT1019,RMDF!EA1019), RMDF!EH1019=ROUND(RMDF!EH1019,4))</f>
        <v>1</v>
      </c>
      <c r="EF1019" s="317">
        <f>RMDF!EF1019</f>
        <v>0</v>
      </c>
      <c r="EG1019" s="318" t="str">
        <f>IF(EF1019=0,"",_xlfn.XLOOKUP(EF1019,StatePicklist!$1:$1,StatePicklist!$3:$3,"NA",0))</f>
        <v/>
      </c>
      <c r="EH1019" s="297" t="str">
        <f ca="1">IF(RMDF!EG1019="", "", IF(ISNUMBER(MATCH(RMDF!EG1019, INDIRECT(EG1019), 0)), "OK", "Invalid"))</f>
        <v/>
      </c>
      <c r="EI1019" s="281"/>
      <c r="EJ1019" s="281"/>
      <c r="EK1019" s="281"/>
      <c r="EL1019" s="281" t="b">
        <f>AND(RMDF!EO1019&gt;=0, RMDF!EO1019&lt;=1-SUM(RMDF!Z1019,RMDF!AG1019,RMDF!AN1019,RMDF!AU1019,RMDF!BB1019,RMDF!BI1019,RMDF!BP1019,RMDF!BW1019,RMDF!CD1019,RMDF!CK1019,RMDF!CR1019,RMDF!CY1019,RMDF!DF1019,RMDF!DM1019,RMDF!DT1019,RMDF!EA1019,RMDF!EH1019), RMDF!EO1019=ROUND(RMDF!EO1019,4))</f>
        <v>1</v>
      </c>
      <c r="EM1019" s="317">
        <f>RMDF!EM1019</f>
        <v>0</v>
      </c>
      <c r="EN1019" s="318" t="str">
        <f>IF(EM1019=0,"",_xlfn.XLOOKUP(EM1019,StatePicklist!$1:$1,StatePicklist!$3:$3,"NA",0))</f>
        <v/>
      </c>
      <c r="EO1019" s="297" t="str">
        <f ca="1">IF(RMDF!EN1019="", "", IF(ISNUMBER(MATCH(RMDF!EN1019, INDIRECT(EN1019), 0)), "OK", "Invalid"))</f>
        <v/>
      </c>
      <c r="EP1019" s="281"/>
      <c r="EQ1019" s="281"/>
      <c r="ER1019" s="281"/>
      <c r="ES1019" s="281" t="b">
        <f>AND(RMDF!EV1019&gt;=0, RMDF!EV1019&lt;=1-SUM(RMDF!Z1019,RMDF!AG1019,RMDF!AN1019,RMDF!AU1019,RMDF!BB1019,RMDF!BI1019,RMDF!BP1019,RMDF!BW1019,RMDF!CD1019,RMDF!CK1019,RMDF!CR1019,RMDF!CY1019,RMDF!DF1019,RMDF!DM1019,RMDF!DT1019,RMDF!EA1019,RMDF!EH1019,RMDF!EO1019), RMDF!EV1019=ROUND(RMDF!EV1019,4))</f>
        <v>1</v>
      </c>
      <c r="ET1019" s="317">
        <f>RMDF!ET1019</f>
        <v>0</v>
      </c>
      <c r="EU1019" s="318" t="str">
        <f>IF(ET1019=0,"",_xlfn.XLOOKUP(ET1019,StatePicklist!$1:$1,StatePicklist!$3:$3,"NA",0))</f>
        <v/>
      </c>
      <c r="EV1019" s="297" t="str">
        <f ca="1">IF(RMDF!EU1019="", "", IF(ISNUMBER(MATCH(RMDF!EU1019, INDIRECT(EU1019), 0)), "OK", "Invalid"))</f>
        <v/>
      </c>
      <c r="EW1019" s="281"/>
      <c r="EX1019" s="281"/>
      <c r="EY1019" s="281"/>
      <c r="EZ1019" s="281" t="b">
        <f>AND(RMDF!FC1019&gt;=0, RMDF!FC1019&lt;=1-SUM(RMDF!Z1019,RMDF!AG1019,RMDF!AN1019,RMDF!AU1019,RMDF!BB1019,RMDF!BI1019,RMDF!BP1019,RMDF!BW1019,RMDF!CD1019,RMDF!CK1019,RMDF!CR1019,RMDF!CY1019,RMDF!DF1019,RMDF!DM1019,RMDF!DT1019,RMDF!EA1019,RMDF!EH1019,RMDF!EO1019,RMDF!EV1019), RMDF!FC1019=ROUND(RMDF!FC1019,4))</f>
        <v>1</v>
      </c>
      <c r="FA1019" s="317">
        <f>RMDF!FA1019</f>
        <v>0</v>
      </c>
      <c r="FB1019" s="318" t="str">
        <f>IF(FA1019=0,"",_xlfn.XLOOKUP(FA1019,StatePicklist!$1:$1,StatePicklist!$3:$3,"NA",0))</f>
        <v/>
      </c>
      <c r="FC1019" s="297" t="str">
        <f ca="1">IF(RMDF!FB1019="", "", IF(ISNUMBER(MATCH(RMDF!FB1019, INDIRECT(FB1019), 0)), "OK", "Invalid"))</f>
        <v/>
      </c>
    </row>
    <row r="1020" spans="1:159" s="205" customFormat="1" ht="39.9" customHeight="1" x14ac:dyDescent="0.25">
      <c r="A1020" s="206"/>
      <c r="B1020" s="196"/>
      <c r="C1020" s="197"/>
      <c r="D1020" s="198"/>
      <c r="E1020" s="199"/>
      <c r="F1020" s="200"/>
      <c r="G1020" s="201"/>
      <c r="H1020" s="292"/>
      <c r="I1020" s="305">
        <f>RMDF!I1020</f>
        <v>0</v>
      </c>
      <c r="J1020" s="305" t="str">
        <f>IF(I1020=ProductCode!$B$30,"PDReclPost",IF(OR(I1020=ProductCode!$C$30,I1020=ProductCode!$E$30,I1020=ProductCode!$G$30),"PDPreCon",IF(OR(I1020=ProductCode!$D$30,I1020=ProductCode!$F$30),"PDNotReclPost","")))</f>
        <v/>
      </c>
      <c r="K1020" s="305" t="str">
        <f t="shared" si="54"/>
        <v/>
      </c>
      <c r="L1020" s="289"/>
      <c r="M1020" s="305" t="str">
        <f t="shared" si="54"/>
        <v/>
      </c>
      <c r="N1020" s="289" t="b">
        <f>AND(RMDF!N1020&gt;=0, RMDF!N1020&lt;=1-RMDF!L1020, RMDF!N1020=ROUND(RMDF!N1020,4))</f>
        <v>1</v>
      </c>
      <c r="O1020" s="286" t="str">
        <f>IF(P1020="","",IF(I1020="","",IF(LEFT(I1020,13)="Reclaimed pos",RawMaterialCode!$E$569,RawMaterialCode!$E$568)))</f>
        <v>Reclaimed pre-consumer mixed fibers (RM0578)</v>
      </c>
      <c r="P1020" s="295">
        <f t="shared" si="55"/>
        <v>1</v>
      </c>
      <c r="Q1020" s="202"/>
      <c r="R1020" s="203"/>
      <c r="S1020" s="204" t="str">
        <f t="shared" si="56"/>
        <v/>
      </c>
      <c r="T1020" s="281"/>
      <c r="U1020" s="281"/>
      <c r="V1020" s="281"/>
      <c r="W1020" s="281"/>
      <c r="X1020" s="317">
        <f>RMDF!X1020</f>
        <v>0</v>
      </c>
      <c r="Y1020" s="318" t="str">
        <f>IF(X1020=0,"",_xlfn.XLOOKUP(X1020,StatePicklist!$1:$1,StatePicklist!$3:$3,"NA",0))</f>
        <v/>
      </c>
      <c r="Z1020" s="297" t="str">
        <f ca="1">IF(RMDF!Y1020="", "", IF(ISNUMBER(MATCH(RMDF!Y1020, INDIRECT(Y1020), 0)), "OK", "Invalid"))</f>
        <v/>
      </c>
      <c r="AA1020" s="281"/>
      <c r="AB1020" s="281"/>
      <c r="AC1020" s="281"/>
      <c r="AD1020" s="281" t="b">
        <f>AND(RMDF!AG1020&gt;=0, RMDF!AG1020&lt;=1-RMDF!Z1020, RMDF!AG1020=ROUND(RMDF!AG1020,4))</f>
        <v>1</v>
      </c>
      <c r="AE1020" s="317">
        <f>RMDF!AE1020</f>
        <v>0</v>
      </c>
      <c r="AF1020" s="318" t="str">
        <f>IF(AE1020=0,"",_xlfn.XLOOKUP(AE1020,StatePicklist!$1:$1,StatePicklist!$3:$3,"NA",0))</f>
        <v/>
      </c>
      <c r="AG1020" s="297" t="str">
        <f ca="1">IF(RMDF!AF1020="", "", IF(ISNUMBER(MATCH(RMDF!AF1020, INDIRECT(AF1020), 0)), "OK", "Invalid"))</f>
        <v/>
      </c>
      <c r="AH1020" s="281"/>
      <c r="AI1020" s="281"/>
      <c r="AJ1020" s="281"/>
      <c r="AK1020" s="281" t="b">
        <f>AND(RMDF!AN1020&gt;=0, RMDF!AN1020&lt;=1-SUM(RMDF!Z1020,RMDF!AG1020), RMDF!AN1020=ROUND(RMDF!AN1020,4))</f>
        <v>1</v>
      </c>
      <c r="AL1020" s="317">
        <f>RMDF!AL1020</f>
        <v>0</v>
      </c>
      <c r="AM1020" s="318" t="str">
        <f>IF(AL1020=0,"",_xlfn.XLOOKUP(AL1020,StatePicklist!$1:$1,StatePicklist!$3:$3,"NA",0))</f>
        <v/>
      </c>
      <c r="AN1020" s="297" t="str">
        <f ca="1">IF(RMDF!AM1020="", "", IF(ISNUMBER(MATCH(RMDF!AM1020, INDIRECT(AM1020), 0)), "OK", "Invalid"))</f>
        <v/>
      </c>
      <c r="AO1020" s="281"/>
      <c r="AP1020" s="281"/>
      <c r="AQ1020" s="281"/>
      <c r="AR1020" s="281" t="b">
        <f>AND(RMDF!AU1020&gt;=0, RMDF!AU1020&lt;=1-SUM(RMDF!Z1020,RMDF!AG1020,RMDF!AN1020), RMDF!AU1020=ROUND(RMDF!AU1020,4))</f>
        <v>1</v>
      </c>
      <c r="AS1020" s="317">
        <f>RMDF!AS1020</f>
        <v>0</v>
      </c>
      <c r="AT1020" s="318" t="str">
        <f>IF(AS1020=0,"",_xlfn.XLOOKUP(AS1020,StatePicklist!$1:$1,StatePicklist!$3:$3,"NA",0))</f>
        <v/>
      </c>
      <c r="AU1020" s="297" t="str">
        <f ca="1">IF(RMDF!AT1020="", "", IF(ISNUMBER(MATCH(RMDF!AT1020, INDIRECT(AT1020), 0)), "OK", "Invalid"))</f>
        <v/>
      </c>
      <c r="AV1020" s="281"/>
      <c r="AW1020" s="281"/>
      <c r="AX1020" s="281"/>
      <c r="AY1020" s="281" t="b">
        <f>AND(RMDF!BB1020&gt;=0, RMDF!BB1020&lt;=1-SUM(RMDF!Z1020,RMDF!AG1020,RMDF!AN1020,RMDF!AU1020), RMDF!BB1020=ROUND(RMDF!BB1020,4))</f>
        <v>1</v>
      </c>
      <c r="AZ1020" s="317">
        <f>RMDF!AZ1020</f>
        <v>0</v>
      </c>
      <c r="BA1020" s="318" t="str">
        <f>IF(AZ1020=0,"",_xlfn.XLOOKUP(AZ1020,StatePicklist!$1:$1,StatePicklist!$3:$3,"NA",0))</f>
        <v/>
      </c>
      <c r="BB1020" s="297" t="str">
        <f ca="1">IF(RMDF!BA1020="", "", IF(ISNUMBER(MATCH(RMDF!BA1020, INDIRECT(BA1020), 0)), "OK", "Invalid"))</f>
        <v/>
      </c>
      <c r="BC1020" s="281"/>
      <c r="BD1020" s="281"/>
      <c r="BE1020" s="281"/>
      <c r="BF1020" s="281" t="b">
        <f>AND(RMDF!BI1020&gt;=0, RMDF!BI1020&lt;=1-SUM(RMDF!Z1020,RMDF!AG1020,RMDF!AN1020,RMDF!AU1020,RMDF!BB1020), RMDF!BI1020=ROUND(RMDF!BI1020,4))</f>
        <v>1</v>
      </c>
      <c r="BG1020" s="317">
        <f>RMDF!BG1020</f>
        <v>0</v>
      </c>
      <c r="BH1020" s="318" t="str">
        <f>IF(BG1020=0,"",_xlfn.XLOOKUP(BG1020,StatePicklist!$1:$1,StatePicklist!$3:$3,"NA",0))</f>
        <v/>
      </c>
      <c r="BI1020" s="297" t="str">
        <f ca="1">IF(RMDF!BH1020="", "", IF(ISNUMBER(MATCH(RMDF!BH1020, INDIRECT(BH1020), 0)), "OK", "Invalid"))</f>
        <v/>
      </c>
      <c r="BJ1020" s="281"/>
      <c r="BK1020" s="281"/>
      <c r="BL1020" s="281"/>
      <c r="BM1020" s="281" t="b">
        <f>AND(RMDF!BP1020&gt;=0, RMDF!BP1020&lt;=1-SUM(RMDF!Z1020,RMDF!AG1020,RMDF!AN1020,RMDF!AU1020,RMDF!BB1020,RMDF!BI1020), RMDF!BP1020=ROUND(RMDF!BP1020,4))</f>
        <v>1</v>
      </c>
      <c r="BN1020" s="317">
        <f>RMDF!BN1020</f>
        <v>0</v>
      </c>
      <c r="BO1020" s="318" t="str">
        <f>IF(BN1020=0,"",_xlfn.XLOOKUP(BN1020,StatePicklist!$1:$1,StatePicklist!$3:$3,"NA",0))</f>
        <v/>
      </c>
      <c r="BP1020" s="297" t="str">
        <f ca="1">IF(RMDF!BO1020="", "", IF(ISNUMBER(MATCH(RMDF!BO1020, INDIRECT(BO1020), 0)), "OK", "Invalid"))</f>
        <v/>
      </c>
      <c r="BQ1020" s="281"/>
      <c r="BR1020" s="281"/>
      <c r="BS1020" s="281"/>
      <c r="BT1020" s="281" t="b">
        <f>AND(RMDF!BW1020&gt;=0, RMDF!BW1020&lt;=1-SUM(RMDF!Z1020,RMDF!AG1020,RMDF!AN1020,RMDF!AU1020,RMDF!BB1020,RMDF!BI1020,RMDF!BP1020), RMDF!BW1020=ROUND(RMDF!BW1020,4))</f>
        <v>1</v>
      </c>
      <c r="BU1020" s="317">
        <f>RMDF!BU1020</f>
        <v>0</v>
      </c>
      <c r="BV1020" s="318" t="str">
        <f>IF(BU1020=0,"",_xlfn.XLOOKUP(BU1020,StatePicklist!$1:$1,StatePicklist!$3:$3,"NA",0))</f>
        <v/>
      </c>
      <c r="BW1020" s="297" t="str">
        <f ca="1">IF(RMDF!BV1020="", "", IF(ISNUMBER(MATCH(RMDF!BV1020, INDIRECT(BV1020), 0)), "OK", "Invalid"))</f>
        <v/>
      </c>
      <c r="BX1020" s="281"/>
      <c r="BY1020" s="281"/>
      <c r="BZ1020" s="281"/>
      <c r="CA1020" s="281" t="b">
        <f>AND(RMDF!CD1020&gt;=0, RMDF!CD1020&lt;=1-SUM(RMDF!Z1020,RMDF!AG1020,RMDF!AN1020,RMDF!AU1020,RMDF!BB1020,RMDF!BI1020,RMDF!BP1020,RMDF!BW1020), RMDF!CD1020=ROUND(RMDF!CD1020,4))</f>
        <v>1</v>
      </c>
      <c r="CB1020" s="317">
        <f>RMDF!CB1020</f>
        <v>0</v>
      </c>
      <c r="CC1020" s="318" t="str">
        <f>IF(CB1020=0,"",_xlfn.XLOOKUP(CB1020,StatePicklist!$1:$1,StatePicklist!$3:$3,"NA",0))</f>
        <v/>
      </c>
      <c r="CD1020" s="297" t="str">
        <f ca="1">IF(RMDF!CC1020="", "", IF(ISNUMBER(MATCH(RMDF!CC1020, INDIRECT(CC1020), 0)), "OK", "Invalid"))</f>
        <v/>
      </c>
      <c r="CE1020" s="281"/>
      <c r="CF1020" s="281"/>
      <c r="CG1020" s="281"/>
      <c r="CH1020" s="281" t="b">
        <f>AND(RMDF!CK1020&gt;=0, RMDF!CK1020&lt;=1-SUM(RMDF!Z1020,RMDF!AG1020,RMDF!AN1020,RMDF!AU1020,RMDF!BB1020,RMDF!BI1020,RMDF!BP1020,RMDF!BW1020,RMDF!CD1020), RMDF!CK1020=ROUND(RMDF!CK1020,4))</f>
        <v>1</v>
      </c>
      <c r="CI1020" s="317">
        <f>RMDF!CI1020</f>
        <v>0</v>
      </c>
      <c r="CJ1020" s="318" t="str">
        <f>IF(CI1020=0,"",_xlfn.XLOOKUP(CI1020,StatePicklist!$1:$1,StatePicklist!$3:$3,"NA",0))</f>
        <v/>
      </c>
      <c r="CK1020" s="297" t="str">
        <f ca="1">IF(RMDF!CJ1020="", "", IF(ISNUMBER(MATCH(RMDF!CJ1020, INDIRECT(CJ1020), 0)), "OK", "Invalid"))</f>
        <v/>
      </c>
      <c r="CL1020" s="281"/>
      <c r="CM1020" s="281"/>
      <c r="CN1020" s="281"/>
      <c r="CO1020" s="281" t="b">
        <f>AND(RMDF!CR1020&gt;=0, RMDF!CR1020&lt;=1-SUM(RMDF!Z1020,RMDF!AG1020,RMDF!AN1020,RMDF!AU1020,RMDF!BB1020,RMDF!BI1020,RMDF!BP1020,RMDF!BW1020,RMDF!CD1020,RMDF!CK1020), RMDF!CR1020=ROUND(RMDF!CR1020,4))</f>
        <v>1</v>
      </c>
      <c r="CP1020" s="317">
        <f>RMDF!CP1020</f>
        <v>0</v>
      </c>
      <c r="CQ1020" s="318" t="str">
        <f>IF(CP1020=0,"",_xlfn.XLOOKUP(CP1020,StatePicklist!$1:$1,StatePicklist!$3:$3,"NA",0))</f>
        <v/>
      </c>
      <c r="CR1020" s="297" t="str">
        <f ca="1">IF(RMDF!CQ1020="", "", IF(ISNUMBER(MATCH(RMDF!CQ1020, INDIRECT(CQ1020), 0)), "OK", "Invalid"))</f>
        <v/>
      </c>
      <c r="CS1020" s="281"/>
      <c r="CT1020" s="281"/>
      <c r="CU1020" s="281"/>
      <c r="CV1020" s="281" t="b">
        <f>AND(RMDF!CY1020&gt;=0, RMDF!CY1020&lt;=1-SUM(RMDF!Z1020,RMDF!AG1020,RMDF!AN1020,RMDF!AU1020,RMDF!BB1020,RMDF!BI1020,RMDF!BP1020,RMDF!BW1020,RMDF!CD1020,RMDF!CK1020,RMDF!CR1020), RMDF!CY1020=ROUND(RMDF!CY1020,4))</f>
        <v>1</v>
      </c>
      <c r="CW1020" s="317">
        <f>RMDF!CW1020</f>
        <v>0</v>
      </c>
      <c r="CX1020" s="318" t="str">
        <f>IF(CW1020=0,"",_xlfn.XLOOKUP(CW1020,StatePicklist!$1:$1,StatePicklist!$3:$3,"NA",0))</f>
        <v/>
      </c>
      <c r="CY1020" s="297" t="str">
        <f ca="1">IF(RMDF!CX1020="", "", IF(ISNUMBER(MATCH(RMDF!CX1020, INDIRECT(CX1020), 0)), "OK", "Invalid"))</f>
        <v/>
      </c>
      <c r="CZ1020" s="281"/>
      <c r="DA1020" s="281"/>
      <c r="DB1020" s="281"/>
      <c r="DC1020" s="281" t="b">
        <f>AND(RMDF!DF1020&gt;=0, RMDF!DF1020&lt;=1-SUM(RMDF!Z1020,RMDF!AG1020,RMDF!AN1020,RMDF!AU1020,RMDF!BB1020,RMDF!BI1020,RMDF!BP1020,RMDF!BW1020,RMDF!CD1020,RMDF!CK1020,RMDF!CR1020,RMDF!CY1020), RMDF!DF1020=ROUND(RMDF!DF1020,4))</f>
        <v>1</v>
      </c>
      <c r="DD1020" s="317">
        <f>RMDF!DD1020</f>
        <v>0</v>
      </c>
      <c r="DE1020" s="318" t="str">
        <f>IF(DD1020=0,"",_xlfn.XLOOKUP(DD1020,StatePicklist!$1:$1,StatePicklist!$3:$3,"NA",0))</f>
        <v/>
      </c>
      <c r="DF1020" s="297" t="str">
        <f ca="1">IF(RMDF!DE1020="", "", IF(ISNUMBER(MATCH(RMDF!DE1020, INDIRECT(DE1020), 0)), "OK", "Invalid"))</f>
        <v/>
      </c>
      <c r="DG1020" s="281"/>
      <c r="DH1020" s="281"/>
      <c r="DI1020" s="281"/>
      <c r="DJ1020" s="281" t="b">
        <f>AND(RMDF!DM1020&gt;=0, RMDF!DM1020&lt;=1-SUM(RMDF!Z1020,RMDF!AG1020,RMDF!AN1020,RMDF!AU1020,RMDF!BB1020,RMDF!BI1020,RMDF!BP1020,RMDF!BW1020,RMDF!CD1020,RMDF!CK1020,RMDF!CR1020,RMDF!CY1020,RMDF!DF1020), RMDF!DM1020=ROUND(RMDF!DM1020,4))</f>
        <v>1</v>
      </c>
      <c r="DK1020" s="317">
        <f>RMDF!DK1020</f>
        <v>0</v>
      </c>
      <c r="DL1020" s="318" t="str">
        <f>IF(DK1020=0,"",_xlfn.XLOOKUP(DK1020,StatePicklist!$1:$1,StatePicklist!$3:$3,"NA",0))</f>
        <v/>
      </c>
      <c r="DM1020" s="297" t="str">
        <f ca="1">IF(RMDF!DL1020="", "", IF(ISNUMBER(MATCH(RMDF!DL1020, INDIRECT(DL1020), 0)), "OK", "Invalid"))</f>
        <v/>
      </c>
      <c r="DN1020" s="281"/>
      <c r="DO1020" s="281"/>
      <c r="DP1020" s="281"/>
      <c r="DQ1020" s="281" t="b">
        <f>AND(RMDF!DT1020&gt;=0, RMDF!DT1020&lt;=1-SUM(RMDF!Z1020,RMDF!AG1020,RMDF!AN1020,RMDF!AU1020,RMDF!BB1020,RMDF!BI1020,RMDF!BP1020,RMDF!BW1020,RMDF!CD1020,RMDF!CK1020,RMDF!CR1020,RMDF!CY1020,RMDF!DF1020,RMDF!DM1020), RMDF!DT1020=ROUND(RMDF!DT1020,4))</f>
        <v>1</v>
      </c>
      <c r="DR1020" s="317">
        <f>RMDF!DR1020</f>
        <v>0</v>
      </c>
      <c r="DS1020" s="318" t="str">
        <f>IF(DR1020=0,"",_xlfn.XLOOKUP(DR1020,StatePicklist!$1:$1,StatePicklist!$3:$3,"NA",0))</f>
        <v/>
      </c>
      <c r="DT1020" s="297" t="str">
        <f ca="1">IF(RMDF!DS1020="", "", IF(ISNUMBER(MATCH(RMDF!DS1020, INDIRECT(DS1020), 0)), "OK", "Invalid"))</f>
        <v/>
      </c>
      <c r="DU1020" s="281"/>
      <c r="DV1020" s="281"/>
      <c r="DW1020" s="281"/>
      <c r="DX1020" s="281" t="b">
        <f>AND(RMDF!EA1020&gt;=0, RMDF!EA1020&lt;=1-SUM(RMDF!Z1020,RMDF!AG1020,RMDF!AN1020,RMDF!AU1020,RMDF!BB1020,RMDF!BI1020,RMDF!BP1020,RMDF!BW1020,RMDF!CD1020,RMDF!CK1020,RMDF!CR1020,RMDF!CY1020,RMDF!DF1020,RMDF!DM1020,RMDF!DT1020), RMDF!EA1020=ROUND(RMDF!EA1020,4))</f>
        <v>1</v>
      </c>
      <c r="DY1020" s="317">
        <f>RMDF!DY1020</f>
        <v>0</v>
      </c>
      <c r="DZ1020" s="318" t="str">
        <f>IF(DY1020=0,"",_xlfn.XLOOKUP(DY1020,StatePicklist!$1:$1,StatePicklist!$3:$3,"NA",0))</f>
        <v/>
      </c>
      <c r="EA1020" s="297" t="str">
        <f ca="1">IF(RMDF!DZ1020="", "", IF(ISNUMBER(MATCH(RMDF!DZ1020, INDIRECT(DZ1020), 0)), "OK", "Invalid"))</f>
        <v/>
      </c>
      <c r="EB1020" s="281"/>
      <c r="EC1020" s="281"/>
      <c r="ED1020" s="281"/>
      <c r="EE1020" s="281" t="b">
        <f>AND(RMDF!EH1020&gt;=0, RMDF!EH1020&lt;=1-SUM(RMDF!Z1020,RMDF!AG1020,RMDF!AN1020,RMDF!AU1020,RMDF!BB1020,RMDF!BI1020,RMDF!BP1020,RMDF!BW1020,RMDF!CD1020,RMDF!CK1020,RMDF!CR1020,RMDF!CY1020,RMDF!DF1020,RMDF!DM1020,RMDF!DT1020,RMDF!EA1020), RMDF!EH1020=ROUND(RMDF!EH1020,4))</f>
        <v>1</v>
      </c>
      <c r="EF1020" s="317">
        <f>RMDF!EF1020</f>
        <v>0</v>
      </c>
      <c r="EG1020" s="318" t="str">
        <f>IF(EF1020=0,"",_xlfn.XLOOKUP(EF1020,StatePicklist!$1:$1,StatePicklist!$3:$3,"NA",0))</f>
        <v/>
      </c>
      <c r="EH1020" s="297" t="str">
        <f ca="1">IF(RMDF!EG1020="", "", IF(ISNUMBER(MATCH(RMDF!EG1020, INDIRECT(EG1020), 0)), "OK", "Invalid"))</f>
        <v/>
      </c>
      <c r="EI1020" s="281"/>
      <c r="EJ1020" s="281"/>
      <c r="EK1020" s="281"/>
      <c r="EL1020" s="281" t="b">
        <f>AND(RMDF!EO1020&gt;=0, RMDF!EO1020&lt;=1-SUM(RMDF!Z1020,RMDF!AG1020,RMDF!AN1020,RMDF!AU1020,RMDF!BB1020,RMDF!BI1020,RMDF!BP1020,RMDF!BW1020,RMDF!CD1020,RMDF!CK1020,RMDF!CR1020,RMDF!CY1020,RMDF!DF1020,RMDF!DM1020,RMDF!DT1020,RMDF!EA1020,RMDF!EH1020), RMDF!EO1020=ROUND(RMDF!EO1020,4))</f>
        <v>1</v>
      </c>
      <c r="EM1020" s="317">
        <f>RMDF!EM1020</f>
        <v>0</v>
      </c>
      <c r="EN1020" s="318" t="str">
        <f>IF(EM1020=0,"",_xlfn.XLOOKUP(EM1020,StatePicklist!$1:$1,StatePicklist!$3:$3,"NA",0))</f>
        <v/>
      </c>
      <c r="EO1020" s="297" t="str">
        <f ca="1">IF(RMDF!EN1020="", "", IF(ISNUMBER(MATCH(RMDF!EN1020, INDIRECT(EN1020), 0)), "OK", "Invalid"))</f>
        <v/>
      </c>
      <c r="EP1020" s="281"/>
      <c r="EQ1020" s="281"/>
      <c r="ER1020" s="281"/>
      <c r="ES1020" s="281" t="b">
        <f>AND(RMDF!EV1020&gt;=0, RMDF!EV1020&lt;=1-SUM(RMDF!Z1020,RMDF!AG1020,RMDF!AN1020,RMDF!AU1020,RMDF!BB1020,RMDF!BI1020,RMDF!BP1020,RMDF!BW1020,RMDF!CD1020,RMDF!CK1020,RMDF!CR1020,RMDF!CY1020,RMDF!DF1020,RMDF!DM1020,RMDF!DT1020,RMDF!EA1020,RMDF!EH1020,RMDF!EO1020), RMDF!EV1020=ROUND(RMDF!EV1020,4))</f>
        <v>1</v>
      </c>
      <c r="ET1020" s="317">
        <f>RMDF!ET1020</f>
        <v>0</v>
      </c>
      <c r="EU1020" s="318" t="str">
        <f>IF(ET1020=0,"",_xlfn.XLOOKUP(ET1020,StatePicklist!$1:$1,StatePicklist!$3:$3,"NA",0))</f>
        <v/>
      </c>
      <c r="EV1020" s="297" t="str">
        <f ca="1">IF(RMDF!EU1020="", "", IF(ISNUMBER(MATCH(RMDF!EU1020, INDIRECT(EU1020), 0)), "OK", "Invalid"))</f>
        <v/>
      </c>
      <c r="EW1020" s="281"/>
      <c r="EX1020" s="281"/>
      <c r="EY1020" s="281"/>
      <c r="EZ1020" s="281" t="b">
        <f>AND(RMDF!FC1020&gt;=0, RMDF!FC1020&lt;=1-SUM(RMDF!Z1020,RMDF!AG1020,RMDF!AN1020,RMDF!AU1020,RMDF!BB1020,RMDF!BI1020,RMDF!BP1020,RMDF!BW1020,RMDF!CD1020,RMDF!CK1020,RMDF!CR1020,RMDF!CY1020,RMDF!DF1020,RMDF!DM1020,RMDF!DT1020,RMDF!EA1020,RMDF!EH1020,RMDF!EO1020,RMDF!EV1020), RMDF!FC1020=ROUND(RMDF!FC1020,4))</f>
        <v>1</v>
      </c>
      <c r="FA1020" s="317">
        <f>RMDF!FA1020</f>
        <v>0</v>
      </c>
      <c r="FB1020" s="318" t="str">
        <f>IF(FA1020=0,"",_xlfn.XLOOKUP(FA1020,StatePicklist!$1:$1,StatePicklist!$3:$3,"NA",0))</f>
        <v/>
      </c>
      <c r="FC1020" s="297" t="str">
        <f ca="1">IF(RMDF!FB1020="", "", IF(ISNUMBER(MATCH(RMDF!FB1020, INDIRECT(FB1020), 0)), "OK", "Invalid"))</f>
        <v/>
      </c>
    </row>
    <row r="1021" spans="1:159" s="205" customFormat="1" ht="39.9" customHeight="1" x14ac:dyDescent="0.25">
      <c r="A1021" s="206"/>
      <c r="B1021" s="196"/>
      <c r="C1021" s="197"/>
      <c r="D1021" s="198"/>
      <c r="E1021" s="199"/>
      <c r="F1021" s="200"/>
      <c r="G1021" s="201"/>
      <c r="H1021" s="292"/>
      <c r="I1021" s="305">
        <f>RMDF!I1021</f>
        <v>0</v>
      </c>
      <c r="J1021" s="305" t="str">
        <f>IF(I1021=ProductCode!$B$30,"PDReclPost",IF(OR(I1021=ProductCode!$C$30,I1021=ProductCode!$E$30,I1021=ProductCode!$G$30),"PDPreCon",IF(OR(I1021=ProductCode!$D$30,I1021=ProductCode!$F$30),"PDNotReclPost","")))</f>
        <v/>
      </c>
      <c r="K1021" s="305" t="str">
        <f t="shared" si="54"/>
        <v/>
      </c>
      <c r="L1021" s="289"/>
      <c r="M1021" s="305" t="str">
        <f t="shared" si="54"/>
        <v/>
      </c>
      <c r="N1021" s="289" t="b">
        <f>AND(RMDF!N1021&gt;=0, RMDF!N1021&lt;=1-RMDF!L1021, RMDF!N1021=ROUND(RMDF!N1021,4))</f>
        <v>1</v>
      </c>
      <c r="O1021" s="286" t="str">
        <f>IF(P1021="","",IF(I1021="","",IF(LEFT(I1021,13)="Reclaimed pos",RawMaterialCode!$E$569,RawMaterialCode!$E$568)))</f>
        <v>Reclaimed pre-consumer mixed fibers (RM0578)</v>
      </c>
      <c r="P1021" s="295">
        <f t="shared" si="55"/>
        <v>1</v>
      </c>
      <c r="Q1021" s="202"/>
      <c r="R1021" s="203"/>
      <c r="S1021" s="204" t="str">
        <f t="shared" si="56"/>
        <v/>
      </c>
      <c r="T1021" s="281"/>
      <c r="U1021" s="281"/>
      <c r="V1021" s="281"/>
      <c r="W1021" s="281"/>
      <c r="X1021" s="317">
        <f>RMDF!X1021</f>
        <v>0</v>
      </c>
      <c r="Y1021" s="318" t="str">
        <f>IF(X1021=0,"",_xlfn.XLOOKUP(X1021,StatePicklist!$1:$1,StatePicklist!$3:$3,"NA",0))</f>
        <v/>
      </c>
      <c r="Z1021" s="297" t="str">
        <f ca="1">IF(RMDF!Y1021="", "", IF(ISNUMBER(MATCH(RMDF!Y1021, INDIRECT(Y1021), 0)), "OK", "Invalid"))</f>
        <v/>
      </c>
      <c r="AA1021" s="281"/>
      <c r="AB1021" s="281"/>
      <c r="AC1021" s="281"/>
      <c r="AD1021" s="281" t="b">
        <f>AND(RMDF!AG1021&gt;=0, RMDF!AG1021&lt;=1-RMDF!Z1021, RMDF!AG1021=ROUND(RMDF!AG1021,4))</f>
        <v>1</v>
      </c>
      <c r="AE1021" s="317">
        <f>RMDF!AE1021</f>
        <v>0</v>
      </c>
      <c r="AF1021" s="318" t="str">
        <f>IF(AE1021=0,"",_xlfn.XLOOKUP(AE1021,StatePicklist!$1:$1,StatePicklist!$3:$3,"NA",0))</f>
        <v/>
      </c>
      <c r="AG1021" s="297" t="str">
        <f ca="1">IF(RMDF!AF1021="", "", IF(ISNUMBER(MATCH(RMDF!AF1021, INDIRECT(AF1021), 0)), "OK", "Invalid"))</f>
        <v/>
      </c>
      <c r="AH1021" s="281"/>
      <c r="AI1021" s="281"/>
      <c r="AJ1021" s="281"/>
      <c r="AK1021" s="281" t="b">
        <f>AND(RMDF!AN1021&gt;=0, RMDF!AN1021&lt;=1-SUM(RMDF!Z1021,RMDF!AG1021), RMDF!AN1021=ROUND(RMDF!AN1021,4))</f>
        <v>1</v>
      </c>
      <c r="AL1021" s="317">
        <f>RMDF!AL1021</f>
        <v>0</v>
      </c>
      <c r="AM1021" s="318" t="str">
        <f>IF(AL1021=0,"",_xlfn.XLOOKUP(AL1021,StatePicklist!$1:$1,StatePicklist!$3:$3,"NA",0))</f>
        <v/>
      </c>
      <c r="AN1021" s="297" t="str">
        <f ca="1">IF(RMDF!AM1021="", "", IF(ISNUMBER(MATCH(RMDF!AM1021, INDIRECT(AM1021), 0)), "OK", "Invalid"))</f>
        <v/>
      </c>
      <c r="AO1021" s="281"/>
      <c r="AP1021" s="281"/>
      <c r="AQ1021" s="281"/>
      <c r="AR1021" s="281" t="b">
        <f>AND(RMDF!AU1021&gt;=0, RMDF!AU1021&lt;=1-SUM(RMDF!Z1021,RMDF!AG1021,RMDF!AN1021), RMDF!AU1021=ROUND(RMDF!AU1021,4))</f>
        <v>1</v>
      </c>
      <c r="AS1021" s="317">
        <f>RMDF!AS1021</f>
        <v>0</v>
      </c>
      <c r="AT1021" s="318" t="str">
        <f>IF(AS1021=0,"",_xlfn.XLOOKUP(AS1021,StatePicklist!$1:$1,StatePicklist!$3:$3,"NA",0))</f>
        <v/>
      </c>
      <c r="AU1021" s="297" t="str">
        <f ca="1">IF(RMDF!AT1021="", "", IF(ISNUMBER(MATCH(RMDF!AT1021, INDIRECT(AT1021), 0)), "OK", "Invalid"))</f>
        <v/>
      </c>
      <c r="AV1021" s="281"/>
      <c r="AW1021" s="281"/>
      <c r="AX1021" s="281"/>
      <c r="AY1021" s="281" t="b">
        <f>AND(RMDF!BB1021&gt;=0, RMDF!BB1021&lt;=1-SUM(RMDF!Z1021,RMDF!AG1021,RMDF!AN1021,RMDF!AU1021), RMDF!BB1021=ROUND(RMDF!BB1021,4))</f>
        <v>1</v>
      </c>
      <c r="AZ1021" s="317">
        <f>RMDF!AZ1021</f>
        <v>0</v>
      </c>
      <c r="BA1021" s="318" t="str">
        <f>IF(AZ1021=0,"",_xlfn.XLOOKUP(AZ1021,StatePicklist!$1:$1,StatePicklist!$3:$3,"NA",0))</f>
        <v/>
      </c>
      <c r="BB1021" s="297" t="str">
        <f ca="1">IF(RMDF!BA1021="", "", IF(ISNUMBER(MATCH(RMDF!BA1021, INDIRECT(BA1021), 0)), "OK", "Invalid"))</f>
        <v/>
      </c>
      <c r="BC1021" s="281"/>
      <c r="BD1021" s="281"/>
      <c r="BE1021" s="281"/>
      <c r="BF1021" s="281" t="b">
        <f>AND(RMDF!BI1021&gt;=0, RMDF!BI1021&lt;=1-SUM(RMDF!Z1021,RMDF!AG1021,RMDF!AN1021,RMDF!AU1021,RMDF!BB1021), RMDF!BI1021=ROUND(RMDF!BI1021,4))</f>
        <v>1</v>
      </c>
      <c r="BG1021" s="317">
        <f>RMDF!BG1021</f>
        <v>0</v>
      </c>
      <c r="BH1021" s="318" t="str">
        <f>IF(BG1021=0,"",_xlfn.XLOOKUP(BG1021,StatePicklist!$1:$1,StatePicklist!$3:$3,"NA",0))</f>
        <v/>
      </c>
      <c r="BI1021" s="297" t="str">
        <f ca="1">IF(RMDF!BH1021="", "", IF(ISNUMBER(MATCH(RMDF!BH1021, INDIRECT(BH1021), 0)), "OK", "Invalid"))</f>
        <v/>
      </c>
      <c r="BJ1021" s="281"/>
      <c r="BK1021" s="281"/>
      <c r="BL1021" s="281"/>
      <c r="BM1021" s="281" t="b">
        <f>AND(RMDF!BP1021&gt;=0, RMDF!BP1021&lt;=1-SUM(RMDF!Z1021,RMDF!AG1021,RMDF!AN1021,RMDF!AU1021,RMDF!BB1021,RMDF!BI1021), RMDF!BP1021=ROUND(RMDF!BP1021,4))</f>
        <v>1</v>
      </c>
      <c r="BN1021" s="317">
        <f>RMDF!BN1021</f>
        <v>0</v>
      </c>
      <c r="BO1021" s="318" t="str">
        <f>IF(BN1021=0,"",_xlfn.XLOOKUP(BN1021,StatePicklist!$1:$1,StatePicklist!$3:$3,"NA",0))</f>
        <v/>
      </c>
      <c r="BP1021" s="297" t="str">
        <f ca="1">IF(RMDF!BO1021="", "", IF(ISNUMBER(MATCH(RMDF!BO1021, INDIRECT(BO1021), 0)), "OK", "Invalid"))</f>
        <v/>
      </c>
      <c r="BQ1021" s="281"/>
      <c r="BR1021" s="281"/>
      <c r="BS1021" s="281"/>
      <c r="BT1021" s="281" t="b">
        <f>AND(RMDF!BW1021&gt;=0, RMDF!BW1021&lt;=1-SUM(RMDF!Z1021,RMDF!AG1021,RMDF!AN1021,RMDF!AU1021,RMDF!BB1021,RMDF!BI1021,RMDF!BP1021), RMDF!BW1021=ROUND(RMDF!BW1021,4))</f>
        <v>1</v>
      </c>
      <c r="BU1021" s="317">
        <f>RMDF!BU1021</f>
        <v>0</v>
      </c>
      <c r="BV1021" s="318" t="str">
        <f>IF(BU1021=0,"",_xlfn.XLOOKUP(BU1021,StatePicklist!$1:$1,StatePicklist!$3:$3,"NA",0))</f>
        <v/>
      </c>
      <c r="BW1021" s="297" t="str">
        <f ca="1">IF(RMDF!BV1021="", "", IF(ISNUMBER(MATCH(RMDF!BV1021, INDIRECT(BV1021), 0)), "OK", "Invalid"))</f>
        <v/>
      </c>
      <c r="BX1021" s="281"/>
      <c r="BY1021" s="281"/>
      <c r="BZ1021" s="281"/>
      <c r="CA1021" s="281" t="b">
        <f>AND(RMDF!CD1021&gt;=0, RMDF!CD1021&lt;=1-SUM(RMDF!Z1021,RMDF!AG1021,RMDF!AN1021,RMDF!AU1021,RMDF!BB1021,RMDF!BI1021,RMDF!BP1021,RMDF!BW1021), RMDF!CD1021=ROUND(RMDF!CD1021,4))</f>
        <v>1</v>
      </c>
      <c r="CB1021" s="317">
        <f>RMDF!CB1021</f>
        <v>0</v>
      </c>
      <c r="CC1021" s="318" t="str">
        <f>IF(CB1021=0,"",_xlfn.XLOOKUP(CB1021,StatePicklist!$1:$1,StatePicklist!$3:$3,"NA",0))</f>
        <v/>
      </c>
      <c r="CD1021" s="297" t="str">
        <f ca="1">IF(RMDF!CC1021="", "", IF(ISNUMBER(MATCH(RMDF!CC1021, INDIRECT(CC1021), 0)), "OK", "Invalid"))</f>
        <v/>
      </c>
      <c r="CE1021" s="281"/>
      <c r="CF1021" s="281"/>
      <c r="CG1021" s="281"/>
      <c r="CH1021" s="281" t="b">
        <f>AND(RMDF!CK1021&gt;=0, RMDF!CK1021&lt;=1-SUM(RMDF!Z1021,RMDF!AG1021,RMDF!AN1021,RMDF!AU1021,RMDF!BB1021,RMDF!BI1021,RMDF!BP1021,RMDF!BW1021,RMDF!CD1021), RMDF!CK1021=ROUND(RMDF!CK1021,4))</f>
        <v>1</v>
      </c>
      <c r="CI1021" s="317">
        <f>RMDF!CI1021</f>
        <v>0</v>
      </c>
      <c r="CJ1021" s="318" t="str">
        <f>IF(CI1021=0,"",_xlfn.XLOOKUP(CI1021,StatePicklist!$1:$1,StatePicklist!$3:$3,"NA",0))</f>
        <v/>
      </c>
      <c r="CK1021" s="297" t="str">
        <f ca="1">IF(RMDF!CJ1021="", "", IF(ISNUMBER(MATCH(RMDF!CJ1021, INDIRECT(CJ1021), 0)), "OK", "Invalid"))</f>
        <v/>
      </c>
      <c r="CL1021" s="281"/>
      <c r="CM1021" s="281"/>
      <c r="CN1021" s="281"/>
      <c r="CO1021" s="281" t="b">
        <f>AND(RMDF!CR1021&gt;=0, RMDF!CR1021&lt;=1-SUM(RMDF!Z1021,RMDF!AG1021,RMDF!AN1021,RMDF!AU1021,RMDF!BB1021,RMDF!BI1021,RMDF!BP1021,RMDF!BW1021,RMDF!CD1021,RMDF!CK1021), RMDF!CR1021=ROUND(RMDF!CR1021,4))</f>
        <v>1</v>
      </c>
      <c r="CP1021" s="317">
        <f>RMDF!CP1021</f>
        <v>0</v>
      </c>
      <c r="CQ1021" s="318" t="str">
        <f>IF(CP1021=0,"",_xlfn.XLOOKUP(CP1021,StatePicklist!$1:$1,StatePicklist!$3:$3,"NA",0))</f>
        <v/>
      </c>
      <c r="CR1021" s="297" t="str">
        <f ca="1">IF(RMDF!CQ1021="", "", IF(ISNUMBER(MATCH(RMDF!CQ1021, INDIRECT(CQ1021), 0)), "OK", "Invalid"))</f>
        <v/>
      </c>
      <c r="CS1021" s="281"/>
      <c r="CT1021" s="281"/>
      <c r="CU1021" s="281"/>
      <c r="CV1021" s="281" t="b">
        <f>AND(RMDF!CY1021&gt;=0, RMDF!CY1021&lt;=1-SUM(RMDF!Z1021,RMDF!AG1021,RMDF!AN1021,RMDF!AU1021,RMDF!BB1021,RMDF!BI1021,RMDF!BP1021,RMDF!BW1021,RMDF!CD1021,RMDF!CK1021,RMDF!CR1021), RMDF!CY1021=ROUND(RMDF!CY1021,4))</f>
        <v>1</v>
      </c>
      <c r="CW1021" s="317">
        <f>RMDF!CW1021</f>
        <v>0</v>
      </c>
      <c r="CX1021" s="318" t="str">
        <f>IF(CW1021=0,"",_xlfn.XLOOKUP(CW1021,StatePicklist!$1:$1,StatePicklist!$3:$3,"NA",0))</f>
        <v/>
      </c>
      <c r="CY1021" s="297" t="str">
        <f ca="1">IF(RMDF!CX1021="", "", IF(ISNUMBER(MATCH(RMDF!CX1021, INDIRECT(CX1021), 0)), "OK", "Invalid"))</f>
        <v/>
      </c>
      <c r="CZ1021" s="281"/>
      <c r="DA1021" s="281"/>
      <c r="DB1021" s="281"/>
      <c r="DC1021" s="281" t="b">
        <f>AND(RMDF!DF1021&gt;=0, RMDF!DF1021&lt;=1-SUM(RMDF!Z1021,RMDF!AG1021,RMDF!AN1021,RMDF!AU1021,RMDF!BB1021,RMDF!BI1021,RMDF!BP1021,RMDF!BW1021,RMDF!CD1021,RMDF!CK1021,RMDF!CR1021,RMDF!CY1021), RMDF!DF1021=ROUND(RMDF!DF1021,4))</f>
        <v>1</v>
      </c>
      <c r="DD1021" s="317">
        <f>RMDF!DD1021</f>
        <v>0</v>
      </c>
      <c r="DE1021" s="318" t="str">
        <f>IF(DD1021=0,"",_xlfn.XLOOKUP(DD1021,StatePicklist!$1:$1,StatePicklist!$3:$3,"NA",0))</f>
        <v/>
      </c>
      <c r="DF1021" s="297" t="str">
        <f ca="1">IF(RMDF!DE1021="", "", IF(ISNUMBER(MATCH(RMDF!DE1021, INDIRECT(DE1021), 0)), "OK", "Invalid"))</f>
        <v/>
      </c>
      <c r="DG1021" s="281"/>
      <c r="DH1021" s="281"/>
      <c r="DI1021" s="281"/>
      <c r="DJ1021" s="281" t="b">
        <f>AND(RMDF!DM1021&gt;=0, RMDF!DM1021&lt;=1-SUM(RMDF!Z1021,RMDF!AG1021,RMDF!AN1021,RMDF!AU1021,RMDF!BB1021,RMDF!BI1021,RMDF!BP1021,RMDF!BW1021,RMDF!CD1021,RMDF!CK1021,RMDF!CR1021,RMDF!CY1021,RMDF!DF1021), RMDF!DM1021=ROUND(RMDF!DM1021,4))</f>
        <v>1</v>
      </c>
      <c r="DK1021" s="317">
        <f>RMDF!DK1021</f>
        <v>0</v>
      </c>
      <c r="DL1021" s="318" t="str">
        <f>IF(DK1021=0,"",_xlfn.XLOOKUP(DK1021,StatePicklist!$1:$1,StatePicklist!$3:$3,"NA",0))</f>
        <v/>
      </c>
      <c r="DM1021" s="297" t="str">
        <f ca="1">IF(RMDF!DL1021="", "", IF(ISNUMBER(MATCH(RMDF!DL1021, INDIRECT(DL1021), 0)), "OK", "Invalid"))</f>
        <v/>
      </c>
      <c r="DN1021" s="281"/>
      <c r="DO1021" s="281"/>
      <c r="DP1021" s="281"/>
      <c r="DQ1021" s="281" t="b">
        <f>AND(RMDF!DT1021&gt;=0, RMDF!DT1021&lt;=1-SUM(RMDF!Z1021,RMDF!AG1021,RMDF!AN1021,RMDF!AU1021,RMDF!BB1021,RMDF!BI1021,RMDF!BP1021,RMDF!BW1021,RMDF!CD1021,RMDF!CK1021,RMDF!CR1021,RMDF!CY1021,RMDF!DF1021,RMDF!DM1021), RMDF!DT1021=ROUND(RMDF!DT1021,4))</f>
        <v>1</v>
      </c>
      <c r="DR1021" s="317">
        <f>RMDF!DR1021</f>
        <v>0</v>
      </c>
      <c r="DS1021" s="318" t="str">
        <f>IF(DR1021=0,"",_xlfn.XLOOKUP(DR1021,StatePicklist!$1:$1,StatePicklist!$3:$3,"NA",0))</f>
        <v/>
      </c>
      <c r="DT1021" s="297" t="str">
        <f ca="1">IF(RMDF!DS1021="", "", IF(ISNUMBER(MATCH(RMDF!DS1021, INDIRECT(DS1021), 0)), "OK", "Invalid"))</f>
        <v/>
      </c>
      <c r="DU1021" s="281"/>
      <c r="DV1021" s="281"/>
      <c r="DW1021" s="281"/>
      <c r="DX1021" s="281" t="b">
        <f>AND(RMDF!EA1021&gt;=0, RMDF!EA1021&lt;=1-SUM(RMDF!Z1021,RMDF!AG1021,RMDF!AN1021,RMDF!AU1021,RMDF!BB1021,RMDF!BI1021,RMDF!BP1021,RMDF!BW1021,RMDF!CD1021,RMDF!CK1021,RMDF!CR1021,RMDF!CY1021,RMDF!DF1021,RMDF!DM1021,RMDF!DT1021), RMDF!EA1021=ROUND(RMDF!EA1021,4))</f>
        <v>1</v>
      </c>
      <c r="DY1021" s="317">
        <f>RMDF!DY1021</f>
        <v>0</v>
      </c>
      <c r="DZ1021" s="318" t="str">
        <f>IF(DY1021=0,"",_xlfn.XLOOKUP(DY1021,StatePicklist!$1:$1,StatePicklist!$3:$3,"NA",0))</f>
        <v/>
      </c>
      <c r="EA1021" s="297" t="str">
        <f ca="1">IF(RMDF!DZ1021="", "", IF(ISNUMBER(MATCH(RMDF!DZ1021, INDIRECT(DZ1021), 0)), "OK", "Invalid"))</f>
        <v/>
      </c>
      <c r="EB1021" s="281"/>
      <c r="EC1021" s="281"/>
      <c r="ED1021" s="281"/>
      <c r="EE1021" s="281" t="b">
        <f>AND(RMDF!EH1021&gt;=0, RMDF!EH1021&lt;=1-SUM(RMDF!Z1021,RMDF!AG1021,RMDF!AN1021,RMDF!AU1021,RMDF!BB1021,RMDF!BI1021,RMDF!BP1021,RMDF!BW1021,RMDF!CD1021,RMDF!CK1021,RMDF!CR1021,RMDF!CY1021,RMDF!DF1021,RMDF!DM1021,RMDF!DT1021,RMDF!EA1021), RMDF!EH1021=ROUND(RMDF!EH1021,4))</f>
        <v>1</v>
      </c>
      <c r="EF1021" s="317">
        <f>RMDF!EF1021</f>
        <v>0</v>
      </c>
      <c r="EG1021" s="318" t="str">
        <f>IF(EF1021=0,"",_xlfn.XLOOKUP(EF1021,StatePicklist!$1:$1,StatePicklist!$3:$3,"NA",0))</f>
        <v/>
      </c>
      <c r="EH1021" s="297" t="str">
        <f ca="1">IF(RMDF!EG1021="", "", IF(ISNUMBER(MATCH(RMDF!EG1021, INDIRECT(EG1021), 0)), "OK", "Invalid"))</f>
        <v/>
      </c>
      <c r="EI1021" s="281"/>
      <c r="EJ1021" s="281"/>
      <c r="EK1021" s="281"/>
      <c r="EL1021" s="281" t="b">
        <f>AND(RMDF!EO1021&gt;=0, RMDF!EO1021&lt;=1-SUM(RMDF!Z1021,RMDF!AG1021,RMDF!AN1021,RMDF!AU1021,RMDF!BB1021,RMDF!BI1021,RMDF!BP1021,RMDF!BW1021,RMDF!CD1021,RMDF!CK1021,RMDF!CR1021,RMDF!CY1021,RMDF!DF1021,RMDF!DM1021,RMDF!DT1021,RMDF!EA1021,RMDF!EH1021), RMDF!EO1021=ROUND(RMDF!EO1021,4))</f>
        <v>1</v>
      </c>
      <c r="EM1021" s="317">
        <f>RMDF!EM1021</f>
        <v>0</v>
      </c>
      <c r="EN1021" s="318" t="str">
        <f>IF(EM1021=0,"",_xlfn.XLOOKUP(EM1021,StatePicklist!$1:$1,StatePicklist!$3:$3,"NA",0))</f>
        <v/>
      </c>
      <c r="EO1021" s="297" t="str">
        <f ca="1">IF(RMDF!EN1021="", "", IF(ISNUMBER(MATCH(RMDF!EN1021, INDIRECT(EN1021), 0)), "OK", "Invalid"))</f>
        <v/>
      </c>
      <c r="EP1021" s="281"/>
      <c r="EQ1021" s="281"/>
      <c r="ER1021" s="281"/>
      <c r="ES1021" s="281" t="b">
        <f>AND(RMDF!EV1021&gt;=0, RMDF!EV1021&lt;=1-SUM(RMDF!Z1021,RMDF!AG1021,RMDF!AN1021,RMDF!AU1021,RMDF!BB1021,RMDF!BI1021,RMDF!BP1021,RMDF!BW1021,RMDF!CD1021,RMDF!CK1021,RMDF!CR1021,RMDF!CY1021,RMDF!DF1021,RMDF!DM1021,RMDF!DT1021,RMDF!EA1021,RMDF!EH1021,RMDF!EO1021), RMDF!EV1021=ROUND(RMDF!EV1021,4))</f>
        <v>1</v>
      </c>
      <c r="ET1021" s="317">
        <f>RMDF!ET1021</f>
        <v>0</v>
      </c>
      <c r="EU1021" s="318" t="str">
        <f>IF(ET1021=0,"",_xlfn.XLOOKUP(ET1021,StatePicklist!$1:$1,StatePicklist!$3:$3,"NA",0))</f>
        <v/>
      </c>
      <c r="EV1021" s="297" t="str">
        <f ca="1">IF(RMDF!EU1021="", "", IF(ISNUMBER(MATCH(RMDF!EU1021, INDIRECT(EU1021), 0)), "OK", "Invalid"))</f>
        <v/>
      </c>
      <c r="EW1021" s="281"/>
      <c r="EX1021" s="281"/>
      <c r="EY1021" s="281"/>
      <c r="EZ1021" s="281" t="b">
        <f>AND(RMDF!FC1021&gt;=0, RMDF!FC1021&lt;=1-SUM(RMDF!Z1021,RMDF!AG1021,RMDF!AN1021,RMDF!AU1021,RMDF!BB1021,RMDF!BI1021,RMDF!BP1021,RMDF!BW1021,RMDF!CD1021,RMDF!CK1021,RMDF!CR1021,RMDF!CY1021,RMDF!DF1021,RMDF!DM1021,RMDF!DT1021,RMDF!EA1021,RMDF!EH1021,RMDF!EO1021,RMDF!EV1021), RMDF!FC1021=ROUND(RMDF!FC1021,4))</f>
        <v>1</v>
      </c>
      <c r="FA1021" s="317">
        <f>RMDF!FA1021</f>
        <v>0</v>
      </c>
      <c r="FB1021" s="318" t="str">
        <f>IF(FA1021=0,"",_xlfn.XLOOKUP(FA1021,StatePicklist!$1:$1,StatePicklist!$3:$3,"NA",0))</f>
        <v/>
      </c>
      <c r="FC1021" s="297" t="str">
        <f ca="1">IF(RMDF!FB1021="", "", IF(ISNUMBER(MATCH(RMDF!FB1021, INDIRECT(FB1021), 0)), "OK", "Invalid"))</f>
        <v/>
      </c>
    </row>
    <row r="1022" spans="1:159" s="205" customFormat="1" ht="39.9" customHeight="1" x14ac:dyDescent="0.25">
      <c r="A1022" s="206"/>
      <c r="B1022" s="196"/>
      <c r="C1022" s="197"/>
      <c r="D1022" s="198"/>
      <c r="E1022" s="199"/>
      <c r="F1022" s="200"/>
      <c r="G1022" s="201"/>
      <c r="H1022" s="292"/>
      <c r="I1022" s="305">
        <f>RMDF!I1022</f>
        <v>0</v>
      </c>
      <c r="J1022" s="305" t="str">
        <f>IF(I1022=ProductCode!$B$30,"PDReclPost",IF(OR(I1022=ProductCode!$C$30,I1022=ProductCode!$E$30,I1022=ProductCode!$G$30),"PDPreCon",IF(OR(I1022=ProductCode!$D$30,I1022=ProductCode!$F$30),"PDNotReclPost","")))</f>
        <v/>
      </c>
      <c r="K1022" s="305" t="str">
        <f t="shared" si="54"/>
        <v/>
      </c>
      <c r="L1022" s="289"/>
      <c r="M1022" s="305" t="str">
        <f t="shared" si="54"/>
        <v/>
      </c>
      <c r="N1022" s="289" t="b">
        <f>AND(RMDF!N1022&gt;=0, RMDF!N1022&lt;=1-RMDF!L1022, RMDF!N1022=ROUND(RMDF!N1022,4))</f>
        <v>1</v>
      </c>
      <c r="O1022" s="286" t="str">
        <f>IF(P1022="","",IF(I1022="","",IF(LEFT(I1022,13)="Reclaimed pos",RawMaterialCode!$E$569,RawMaterialCode!$E$568)))</f>
        <v>Reclaimed pre-consumer mixed fibers (RM0578)</v>
      </c>
      <c r="P1022" s="295">
        <f t="shared" si="55"/>
        <v>1</v>
      </c>
      <c r="Q1022" s="202"/>
      <c r="R1022" s="203"/>
      <c r="S1022" s="204" t="str">
        <f t="shared" si="56"/>
        <v/>
      </c>
      <c r="T1022" s="281"/>
      <c r="U1022" s="281"/>
      <c r="V1022" s="281"/>
      <c r="W1022" s="281"/>
      <c r="X1022" s="317">
        <f>RMDF!X1022</f>
        <v>0</v>
      </c>
      <c r="Y1022" s="318" t="str">
        <f>IF(X1022=0,"",_xlfn.XLOOKUP(X1022,StatePicklist!$1:$1,StatePicklist!$3:$3,"NA",0))</f>
        <v/>
      </c>
      <c r="Z1022" s="297" t="str">
        <f ca="1">IF(RMDF!Y1022="", "", IF(ISNUMBER(MATCH(RMDF!Y1022, INDIRECT(Y1022), 0)), "OK", "Invalid"))</f>
        <v/>
      </c>
      <c r="AA1022" s="281"/>
      <c r="AB1022" s="281"/>
      <c r="AC1022" s="281"/>
      <c r="AD1022" s="281" t="b">
        <f>AND(RMDF!AG1022&gt;=0, RMDF!AG1022&lt;=1-RMDF!Z1022, RMDF!AG1022=ROUND(RMDF!AG1022,4))</f>
        <v>1</v>
      </c>
      <c r="AE1022" s="317">
        <f>RMDF!AE1022</f>
        <v>0</v>
      </c>
      <c r="AF1022" s="318" t="str">
        <f>IF(AE1022=0,"",_xlfn.XLOOKUP(AE1022,StatePicklist!$1:$1,StatePicklist!$3:$3,"NA",0))</f>
        <v/>
      </c>
      <c r="AG1022" s="297" t="str">
        <f ca="1">IF(RMDF!AF1022="", "", IF(ISNUMBER(MATCH(RMDF!AF1022, INDIRECT(AF1022), 0)), "OK", "Invalid"))</f>
        <v/>
      </c>
      <c r="AH1022" s="281"/>
      <c r="AI1022" s="281"/>
      <c r="AJ1022" s="281"/>
      <c r="AK1022" s="281" t="b">
        <f>AND(RMDF!AN1022&gt;=0, RMDF!AN1022&lt;=1-SUM(RMDF!Z1022,RMDF!AG1022), RMDF!AN1022=ROUND(RMDF!AN1022,4))</f>
        <v>1</v>
      </c>
      <c r="AL1022" s="317">
        <f>RMDF!AL1022</f>
        <v>0</v>
      </c>
      <c r="AM1022" s="318" t="str">
        <f>IF(AL1022=0,"",_xlfn.XLOOKUP(AL1022,StatePicklist!$1:$1,StatePicklist!$3:$3,"NA",0))</f>
        <v/>
      </c>
      <c r="AN1022" s="297" t="str">
        <f ca="1">IF(RMDF!AM1022="", "", IF(ISNUMBER(MATCH(RMDF!AM1022, INDIRECT(AM1022), 0)), "OK", "Invalid"))</f>
        <v/>
      </c>
      <c r="AO1022" s="281"/>
      <c r="AP1022" s="281"/>
      <c r="AQ1022" s="281"/>
      <c r="AR1022" s="281" t="b">
        <f>AND(RMDF!AU1022&gt;=0, RMDF!AU1022&lt;=1-SUM(RMDF!Z1022,RMDF!AG1022,RMDF!AN1022), RMDF!AU1022=ROUND(RMDF!AU1022,4))</f>
        <v>1</v>
      </c>
      <c r="AS1022" s="317">
        <f>RMDF!AS1022</f>
        <v>0</v>
      </c>
      <c r="AT1022" s="318" t="str">
        <f>IF(AS1022=0,"",_xlfn.XLOOKUP(AS1022,StatePicklist!$1:$1,StatePicklist!$3:$3,"NA",0))</f>
        <v/>
      </c>
      <c r="AU1022" s="297" t="str">
        <f ca="1">IF(RMDF!AT1022="", "", IF(ISNUMBER(MATCH(RMDF!AT1022, INDIRECT(AT1022), 0)), "OK", "Invalid"))</f>
        <v/>
      </c>
      <c r="AV1022" s="281"/>
      <c r="AW1022" s="281"/>
      <c r="AX1022" s="281"/>
      <c r="AY1022" s="281" t="b">
        <f>AND(RMDF!BB1022&gt;=0, RMDF!BB1022&lt;=1-SUM(RMDF!Z1022,RMDF!AG1022,RMDF!AN1022,RMDF!AU1022), RMDF!BB1022=ROUND(RMDF!BB1022,4))</f>
        <v>1</v>
      </c>
      <c r="AZ1022" s="317">
        <f>RMDF!AZ1022</f>
        <v>0</v>
      </c>
      <c r="BA1022" s="318" t="str">
        <f>IF(AZ1022=0,"",_xlfn.XLOOKUP(AZ1022,StatePicklist!$1:$1,StatePicklist!$3:$3,"NA",0))</f>
        <v/>
      </c>
      <c r="BB1022" s="297" t="str">
        <f ca="1">IF(RMDF!BA1022="", "", IF(ISNUMBER(MATCH(RMDF!BA1022, INDIRECT(BA1022), 0)), "OK", "Invalid"))</f>
        <v/>
      </c>
      <c r="BC1022" s="281"/>
      <c r="BD1022" s="281"/>
      <c r="BE1022" s="281"/>
      <c r="BF1022" s="281" t="b">
        <f>AND(RMDF!BI1022&gt;=0, RMDF!BI1022&lt;=1-SUM(RMDF!Z1022,RMDF!AG1022,RMDF!AN1022,RMDF!AU1022,RMDF!BB1022), RMDF!BI1022=ROUND(RMDF!BI1022,4))</f>
        <v>1</v>
      </c>
      <c r="BG1022" s="317">
        <f>RMDF!BG1022</f>
        <v>0</v>
      </c>
      <c r="BH1022" s="318" t="str">
        <f>IF(BG1022=0,"",_xlfn.XLOOKUP(BG1022,StatePicklist!$1:$1,StatePicklist!$3:$3,"NA",0))</f>
        <v/>
      </c>
      <c r="BI1022" s="297" t="str">
        <f ca="1">IF(RMDF!BH1022="", "", IF(ISNUMBER(MATCH(RMDF!BH1022, INDIRECT(BH1022), 0)), "OK", "Invalid"))</f>
        <v/>
      </c>
      <c r="BJ1022" s="281"/>
      <c r="BK1022" s="281"/>
      <c r="BL1022" s="281"/>
      <c r="BM1022" s="281" t="b">
        <f>AND(RMDF!BP1022&gt;=0, RMDF!BP1022&lt;=1-SUM(RMDF!Z1022,RMDF!AG1022,RMDF!AN1022,RMDF!AU1022,RMDF!BB1022,RMDF!BI1022), RMDF!BP1022=ROUND(RMDF!BP1022,4))</f>
        <v>1</v>
      </c>
      <c r="BN1022" s="317">
        <f>RMDF!BN1022</f>
        <v>0</v>
      </c>
      <c r="BO1022" s="318" t="str">
        <f>IF(BN1022=0,"",_xlfn.XLOOKUP(BN1022,StatePicklist!$1:$1,StatePicklist!$3:$3,"NA",0))</f>
        <v/>
      </c>
      <c r="BP1022" s="297" t="str">
        <f ca="1">IF(RMDF!BO1022="", "", IF(ISNUMBER(MATCH(RMDF!BO1022, INDIRECT(BO1022), 0)), "OK", "Invalid"))</f>
        <v/>
      </c>
      <c r="BQ1022" s="281"/>
      <c r="BR1022" s="281"/>
      <c r="BS1022" s="281"/>
      <c r="BT1022" s="281" t="b">
        <f>AND(RMDF!BW1022&gt;=0, RMDF!BW1022&lt;=1-SUM(RMDF!Z1022,RMDF!AG1022,RMDF!AN1022,RMDF!AU1022,RMDF!BB1022,RMDF!BI1022,RMDF!BP1022), RMDF!BW1022=ROUND(RMDF!BW1022,4))</f>
        <v>1</v>
      </c>
      <c r="BU1022" s="317">
        <f>RMDF!BU1022</f>
        <v>0</v>
      </c>
      <c r="BV1022" s="318" t="str">
        <f>IF(BU1022=0,"",_xlfn.XLOOKUP(BU1022,StatePicklist!$1:$1,StatePicklist!$3:$3,"NA",0))</f>
        <v/>
      </c>
      <c r="BW1022" s="297" t="str">
        <f ca="1">IF(RMDF!BV1022="", "", IF(ISNUMBER(MATCH(RMDF!BV1022, INDIRECT(BV1022), 0)), "OK", "Invalid"))</f>
        <v/>
      </c>
      <c r="BX1022" s="281"/>
      <c r="BY1022" s="281"/>
      <c r="BZ1022" s="281"/>
      <c r="CA1022" s="281" t="b">
        <f>AND(RMDF!CD1022&gt;=0, RMDF!CD1022&lt;=1-SUM(RMDF!Z1022,RMDF!AG1022,RMDF!AN1022,RMDF!AU1022,RMDF!BB1022,RMDF!BI1022,RMDF!BP1022,RMDF!BW1022), RMDF!CD1022=ROUND(RMDF!CD1022,4))</f>
        <v>1</v>
      </c>
      <c r="CB1022" s="317">
        <f>RMDF!CB1022</f>
        <v>0</v>
      </c>
      <c r="CC1022" s="318" t="str">
        <f>IF(CB1022=0,"",_xlfn.XLOOKUP(CB1022,StatePicklist!$1:$1,StatePicklist!$3:$3,"NA",0))</f>
        <v/>
      </c>
      <c r="CD1022" s="297" t="str">
        <f ca="1">IF(RMDF!CC1022="", "", IF(ISNUMBER(MATCH(RMDF!CC1022, INDIRECT(CC1022), 0)), "OK", "Invalid"))</f>
        <v/>
      </c>
      <c r="CE1022" s="281"/>
      <c r="CF1022" s="281"/>
      <c r="CG1022" s="281"/>
      <c r="CH1022" s="281" t="b">
        <f>AND(RMDF!CK1022&gt;=0, RMDF!CK1022&lt;=1-SUM(RMDF!Z1022,RMDF!AG1022,RMDF!AN1022,RMDF!AU1022,RMDF!BB1022,RMDF!BI1022,RMDF!BP1022,RMDF!BW1022,RMDF!CD1022), RMDF!CK1022=ROUND(RMDF!CK1022,4))</f>
        <v>1</v>
      </c>
      <c r="CI1022" s="317">
        <f>RMDF!CI1022</f>
        <v>0</v>
      </c>
      <c r="CJ1022" s="318" t="str">
        <f>IF(CI1022=0,"",_xlfn.XLOOKUP(CI1022,StatePicklist!$1:$1,StatePicklist!$3:$3,"NA",0))</f>
        <v/>
      </c>
      <c r="CK1022" s="297" t="str">
        <f ca="1">IF(RMDF!CJ1022="", "", IF(ISNUMBER(MATCH(RMDF!CJ1022, INDIRECT(CJ1022), 0)), "OK", "Invalid"))</f>
        <v/>
      </c>
      <c r="CL1022" s="281"/>
      <c r="CM1022" s="281"/>
      <c r="CN1022" s="281"/>
      <c r="CO1022" s="281" t="b">
        <f>AND(RMDF!CR1022&gt;=0, RMDF!CR1022&lt;=1-SUM(RMDF!Z1022,RMDF!AG1022,RMDF!AN1022,RMDF!AU1022,RMDF!BB1022,RMDF!BI1022,RMDF!BP1022,RMDF!BW1022,RMDF!CD1022,RMDF!CK1022), RMDF!CR1022=ROUND(RMDF!CR1022,4))</f>
        <v>1</v>
      </c>
      <c r="CP1022" s="317">
        <f>RMDF!CP1022</f>
        <v>0</v>
      </c>
      <c r="CQ1022" s="318" t="str">
        <f>IF(CP1022=0,"",_xlfn.XLOOKUP(CP1022,StatePicklist!$1:$1,StatePicklist!$3:$3,"NA",0))</f>
        <v/>
      </c>
      <c r="CR1022" s="297" t="str">
        <f ca="1">IF(RMDF!CQ1022="", "", IF(ISNUMBER(MATCH(RMDF!CQ1022, INDIRECT(CQ1022), 0)), "OK", "Invalid"))</f>
        <v/>
      </c>
      <c r="CS1022" s="281"/>
      <c r="CT1022" s="281"/>
      <c r="CU1022" s="281"/>
      <c r="CV1022" s="281" t="b">
        <f>AND(RMDF!CY1022&gt;=0, RMDF!CY1022&lt;=1-SUM(RMDF!Z1022,RMDF!AG1022,RMDF!AN1022,RMDF!AU1022,RMDF!BB1022,RMDF!BI1022,RMDF!BP1022,RMDF!BW1022,RMDF!CD1022,RMDF!CK1022,RMDF!CR1022), RMDF!CY1022=ROUND(RMDF!CY1022,4))</f>
        <v>1</v>
      </c>
      <c r="CW1022" s="317">
        <f>RMDF!CW1022</f>
        <v>0</v>
      </c>
      <c r="CX1022" s="318" t="str">
        <f>IF(CW1022=0,"",_xlfn.XLOOKUP(CW1022,StatePicklist!$1:$1,StatePicklist!$3:$3,"NA",0))</f>
        <v/>
      </c>
      <c r="CY1022" s="297" t="str">
        <f ca="1">IF(RMDF!CX1022="", "", IF(ISNUMBER(MATCH(RMDF!CX1022, INDIRECT(CX1022), 0)), "OK", "Invalid"))</f>
        <v/>
      </c>
      <c r="CZ1022" s="281"/>
      <c r="DA1022" s="281"/>
      <c r="DB1022" s="281"/>
      <c r="DC1022" s="281" t="b">
        <f>AND(RMDF!DF1022&gt;=0, RMDF!DF1022&lt;=1-SUM(RMDF!Z1022,RMDF!AG1022,RMDF!AN1022,RMDF!AU1022,RMDF!BB1022,RMDF!BI1022,RMDF!BP1022,RMDF!BW1022,RMDF!CD1022,RMDF!CK1022,RMDF!CR1022,RMDF!CY1022), RMDF!DF1022=ROUND(RMDF!DF1022,4))</f>
        <v>1</v>
      </c>
      <c r="DD1022" s="317">
        <f>RMDF!DD1022</f>
        <v>0</v>
      </c>
      <c r="DE1022" s="318" t="str">
        <f>IF(DD1022=0,"",_xlfn.XLOOKUP(DD1022,StatePicklist!$1:$1,StatePicklist!$3:$3,"NA",0))</f>
        <v/>
      </c>
      <c r="DF1022" s="297" t="str">
        <f ca="1">IF(RMDF!DE1022="", "", IF(ISNUMBER(MATCH(RMDF!DE1022, INDIRECT(DE1022), 0)), "OK", "Invalid"))</f>
        <v/>
      </c>
      <c r="DG1022" s="281"/>
      <c r="DH1022" s="281"/>
      <c r="DI1022" s="281"/>
      <c r="DJ1022" s="281" t="b">
        <f>AND(RMDF!DM1022&gt;=0, RMDF!DM1022&lt;=1-SUM(RMDF!Z1022,RMDF!AG1022,RMDF!AN1022,RMDF!AU1022,RMDF!BB1022,RMDF!BI1022,RMDF!BP1022,RMDF!BW1022,RMDF!CD1022,RMDF!CK1022,RMDF!CR1022,RMDF!CY1022,RMDF!DF1022), RMDF!DM1022=ROUND(RMDF!DM1022,4))</f>
        <v>1</v>
      </c>
      <c r="DK1022" s="317">
        <f>RMDF!DK1022</f>
        <v>0</v>
      </c>
      <c r="DL1022" s="318" t="str">
        <f>IF(DK1022=0,"",_xlfn.XLOOKUP(DK1022,StatePicklist!$1:$1,StatePicklist!$3:$3,"NA",0))</f>
        <v/>
      </c>
      <c r="DM1022" s="297" t="str">
        <f ca="1">IF(RMDF!DL1022="", "", IF(ISNUMBER(MATCH(RMDF!DL1022, INDIRECT(DL1022), 0)), "OK", "Invalid"))</f>
        <v/>
      </c>
      <c r="DN1022" s="281"/>
      <c r="DO1022" s="281"/>
      <c r="DP1022" s="281"/>
      <c r="DQ1022" s="281" t="b">
        <f>AND(RMDF!DT1022&gt;=0, RMDF!DT1022&lt;=1-SUM(RMDF!Z1022,RMDF!AG1022,RMDF!AN1022,RMDF!AU1022,RMDF!BB1022,RMDF!BI1022,RMDF!BP1022,RMDF!BW1022,RMDF!CD1022,RMDF!CK1022,RMDF!CR1022,RMDF!CY1022,RMDF!DF1022,RMDF!DM1022), RMDF!DT1022=ROUND(RMDF!DT1022,4))</f>
        <v>1</v>
      </c>
      <c r="DR1022" s="317">
        <f>RMDF!DR1022</f>
        <v>0</v>
      </c>
      <c r="DS1022" s="318" t="str">
        <f>IF(DR1022=0,"",_xlfn.XLOOKUP(DR1022,StatePicklist!$1:$1,StatePicklist!$3:$3,"NA",0))</f>
        <v/>
      </c>
      <c r="DT1022" s="297" t="str">
        <f ca="1">IF(RMDF!DS1022="", "", IF(ISNUMBER(MATCH(RMDF!DS1022, INDIRECT(DS1022), 0)), "OK", "Invalid"))</f>
        <v/>
      </c>
      <c r="DU1022" s="281"/>
      <c r="DV1022" s="281"/>
      <c r="DW1022" s="281"/>
      <c r="DX1022" s="281" t="b">
        <f>AND(RMDF!EA1022&gt;=0, RMDF!EA1022&lt;=1-SUM(RMDF!Z1022,RMDF!AG1022,RMDF!AN1022,RMDF!AU1022,RMDF!BB1022,RMDF!BI1022,RMDF!BP1022,RMDF!BW1022,RMDF!CD1022,RMDF!CK1022,RMDF!CR1022,RMDF!CY1022,RMDF!DF1022,RMDF!DM1022,RMDF!DT1022), RMDF!EA1022=ROUND(RMDF!EA1022,4))</f>
        <v>1</v>
      </c>
      <c r="DY1022" s="317">
        <f>RMDF!DY1022</f>
        <v>0</v>
      </c>
      <c r="DZ1022" s="318" t="str">
        <f>IF(DY1022=0,"",_xlfn.XLOOKUP(DY1022,StatePicklist!$1:$1,StatePicklist!$3:$3,"NA",0))</f>
        <v/>
      </c>
      <c r="EA1022" s="297" t="str">
        <f ca="1">IF(RMDF!DZ1022="", "", IF(ISNUMBER(MATCH(RMDF!DZ1022, INDIRECT(DZ1022), 0)), "OK", "Invalid"))</f>
        <v/>
      </c>
      <c r="EB1022" s="281"/>
      <c r="EC1022" s="281"/>
      <c r="ED1022" s="281"/>
      <c r="EE1022" s="281" t="b">
        <f>AND(RMDF!EH1022&gt;=0, RMDF!EH1022&lt;=1-SUM(RMDF!Z1022,RMDF!AG1022,RMDF!AN1022,RMDF!AU1022,RMDF!BB1022,RMDF!BI1022,RMDF!BP1022,RMDF!BW1022,RMDF!CD1022,RMDF!CK1022,RMDF!CR1022,RMDF!CY1022,RMDF!DF1022,RMDF!DM1022,RMDF!DT1022,RMDF!EA1022), RMDF!EH1022=ROUND(RMDF!EH1022,4))</f>
        <v>1</v>
      </c>
      <c r="EF1022" s="317">
        <f>RMDF!EF1022</f>
        <v>0</v>
      </c>
      <c r="EG1022" s="318" t="str">
        <f>IF(EF1022=0,"",_xlfn.XLOOKUP(EF1022,StatePicklist!$1:$1,StatePicklist!$3:$3,"NA",0))</f>
        <v/>
      </c>
      <c r="EH1022" s="297" t="str">
        <f ca="1">IF(RMDF!EG1022="", "", IF(ISNUMBER(MATCH(RMDF!EG1022, INDIRECT(EG1022), 0)), "OK", "Invalid"))</f>
        <v/>
      </c>
      <c r="EI1022" s="281"/>
      <c r="EJ1022" s="281"/>
      <c r="EK1022" s="281"/>
      <c r="EL1022" s="281" t="b">
        <f>AND(RMDF!EO1022&gt;=0, RMDF!EO1022&lt;=1-SUM(RMDF!Z1022,RMDF!AG1022,RMDF!AN1022,RMDF!AU1022,RMDF!BB1022,RMDF!BI1022,RMDF!BP1022,RMDF!BW1022,RMDF!CD1022,RMDF!CK1022,RMDF!CR1022,RMDF!CY1022,RMDF!DF1022,RMDF!DM1022,RMDF!DT1022,RMDF!EA1022,RMDF!EH1022), RMDF!EO1022=ROUND(RMDF!EO1022,4))</f>
        <v>1</v>
      </c>
      <c r="EM1022" s="317">
        <f>RMDF!EM1022</f>
        <v>0</v>
      </c>
      <c r="EN1022" s="318" t="str">
        <f>IF(EM1022=0,"",_xlfn.XLOOKUP(EM1022,StatePicklist!$1:$1,StatePicklist!$3:$3,"NA",0))</f>
        <v/>
      </c>
      <c r="EO1022" s="297" t="str">
        <f ca="1">IF(RMDF!EN1022="", "", IF(ISNUMBER(MATCH(RMDF!EN1022, INDIRECT(EN1022), 0)), "OK", "Invalid"))</f>
        <v/>
      </c>
      <c r="EP1022" s="281"/>
      <c r="EQ1022" s="281"/>
      <c r="ER1022" s="281"/>
      <c r="ES1022" s="281" t="b">
        <f>AND(RMDF!EV1022&gt;=0, RMDF!EV1022&lt;=1-SUM(RMDF!Z1022,RMDF!AG1022,RMDF!AN1022,RMDF!AU1022,RMDF!BB1022,RMDF!BI1022,RMDF!BP1022,RMDF!BW1022,RMDF!CD1022,RMDF!CK1022,RMDF!CR1022,RMDF!CY1022,RMDF!DF1022,RMDF!DM1022,RMDF!DT1022,RMDF!EA1022,RMDF!EH1022,RMDF!EO1022), RMDF!EV1022=ROUND(RMDF!EV1022,4))</f>
        <v>1</v>
      </c>
      <c r="ET1022" s="317">
        <f>RMDF!ET1022</f>
        <v>0</v>
      </c>
      <c r="EU1022" s="318" t="str">
        <f>IF(ET1022=0,"",_xlfn.XLOOKUP(ET1022,StatePicklist!$1:$1,StatePicklist!$3:$3,"NA",0))</f>
        <v/>
      </c>
      <c r="EV1022" s="297" t="str">
        <f ca="1">IF(RMDF!EU1022="", "", IF(ISNUMBER(MATCH(RMDF!EU1022, INDIRECT(EU1022), 0)), "OK", "Invalid"))</f>
        <v/>
      </c>
      <c r="EW1022" s="281"/>
      <c r="EX1022" s="281"/>
      <c r="EY1022" s="281"/>
      <c r="EZ1022" s="281" t="b">
        <f>AND(RMDF!FC1022&gt;=0, RMDF!FC1022&lt;=1-SUM(RMDF!Z1022,RMDF!AG1022,RMDF!AN1022,RMDF!AU1022,RMDF!BB1022,RMDF!BI1022,RMDF!BP1022,RMDF!BW1022,RMDF!CD1022,RMDF!CK1022,RMDF!CR1022,RMDF!CY1022,RMDF!DF1022,RMDF!DM1022,RMDF!DT1022,RMDF!EA1022,RMDF!EH1022,RMDF!EO1022,RMDF!EV1022), RMDF!FC1022=ROUND(RMDF!FC1022,4))</f>
        <v>1</v>
      </c>
      <c r="FA1022" s="317">
        <f>RMDF!FA1022</f>
        <v>0</v>
      </c>
      <c r="FB1022" s="318" t="str">
        <f>IF(FA1022=0,"",_xlfn.XLOOKUP(FA1022,StatePicklist!$1:$1,StatePicklist!$3:$3,"NA",0))</f>
        <v/>
      </c>
      <c r="FC1022" s="297" t="str">
        <f ca="1">IF(RMDF!FB1022="", "", IF(ISNUMBER(MATCH(RMDF!FB1022, INDIRECT(FB1022), 0)), "OK", "Invalid"))</f>
        <v/>
      </c>
    </row>
    <row r="1023" spans="1:159" s="205" customFormat="1" ht="39.9" customHeight="1" x14ac:dyDescent="0.25">
      <c r="A1023" s="206"/>
      <c r="B1023" s="196"/>
      <c r="C1023" s="197"/>
      <c r="D1023" s="198"/>
      <c r="E1023" s="199"/>
      <c r="F1023" s="200"/>
      <c r="G1023" s="201"/>
      <c r="H1023" s="292"/>
      <c r="I1023" s="305">
        <f>RMDF!I1023</f>
        <v>0</v>
      </c>
      <c r="J1023" s="305" t="str">
        <f>IF(I1023=ProductCode!$B$30,"PDReclPost",IF(OR(I1023=ProductCode!$C$30,I1023=ProductCode!$E$30,I1023=ProductCode!$G$30),"PDPreCon",IF(OR(I1023=ProductCode!$D$30,I1023=ProductCode!$F$30),"PDNotReclPost","")))</f>
        <v/>
      </c>
      <c r="K1023" s="305" t="str">
        <f t="shared" si="54"/>
        <v/>
      </c>
      <c r="L1023" s="289"/>
      <c r="M1023" s="305" t="str">
        <f t="shared" si="54"/>
        <v/>
      </c>
      <c r="N1023" s="289" t="b">
        <f>AND(RMDF!N1023&gt;=0, RMDF!N1023&lt;=1-RMDF!L1023, RMDF!N1023=ROUND(RMDF!N1023,4))</f>
        <v>1</v>
      </c>
      <c r="O1023" s="286" t="str">
        <f>IF(P1023="","",IF(I1023="","",IF(LEFT(I1023,13)="Reclaimed pos",RawMaterialCode!$E$569,RawMaterialCode!$E$568)))</f>
        <v>Reclaimed pre-consumer mixed fibers (RM0578)</v>
      </c>
      <c r="P1023" s="295">
        <f t="shared" si="55"/>
        <v>1</v>
      </c>
      <c r="Q1023" s="202"/>
      <c r="R1023" s="203"/>
      <c r="S1023" s="204" t="str">
        <f t="shared" si="56"/>
        <v/>
      </c>
      <c r="T1023" s="281"/>
      <c r="U1023" s="281"/>
      <c r="V1023" s="281"/>
      <c r="W1023" s="281"/>
      <c r="X1023" s="317">
        <f>RMDF!X1023</f>
        <v>0</v>
      </c>
      <c r="Y1023" s="318" t="str">
        <f>IF(X1023=0,"",_xlfn.XLOOKUP(X1023,StatePicklist!$1:$1,StatePicklist!$3:$3,"NA",0))</f>
        <v/>
      </c>
      <c r="Z1023" s="297" t="str">
        <f ca="1">IF(RMDF!Y1023="", "", IF(ISNUMBER(MATCH(RMDF!Y1023, INDIRECT(Y1023), 0)), "OK", "Invalid"))</f>
        <v/>
      </c>
      <c r="AA1023" s="281"/>
      <c r="AB1023" s="281"/>
      <c r="AC1023" s="281"/>
      <c r="AD1023" s="281" t="b">
        <f>AND(RMDF!AG1023&gt;=0, RMDF!AG1023&lt;=1-RMDF!Z1023, RMDF!AG1023=ROUND(RMDF!AG1023,4))</f>
        <v>1</v>
      </c>
      <c r="AE1023" s="317">
        <f>RMDF!AE1023</f>
        <v>0</v>
      </c>
      <c r="AF1023" s="318" t="str">
        <f>IF(AE1023=0,"",_xlfn.XLOOKUP(AE1023,StatePicklist!$1:$1,StatePicklist!$3:$3,"NA",0))</f>
        <v/>
      </c>
      <c r="AG1023" s="297" t="str">
        <f ca="1">IF(RMDF!AF1023="", "", IF(ISNUMBER(MATCH(RMDF!AF1023, INDIRECT(AF1023), 0)), "OK", "Invalid"))</f>
        <v/>
      </c>
      <c r="AH1023" s="281"/>
      <c r="AI1023" s="281"/>
      <c r="AJ1023" s="281"/>
      <c r="AK1023" s="281" t="b">
        <f>AND(RMDF!AN1023&gt;=0, RMDF!AN1023&lt;=1-SUM(RMDF!Z1023,RMDF!AG1023), RMDF!AN1023=ROUND(RMDF!AN1023,4))</f>
        <v>1</v>
      </c>
      <c r="AL1023" s="317">
        <f>RMDF!AL1023</f>
        <v>0</v>
      </c>
      <c r="AM1023" s="318" t="str">
        <f>IF(AL1023=0,"",_xlfn.XLOOKUP(AL1023,StatePicklist!$1:$1,StatePicklist!$3:$3,"NA",0))</f>
        <v/>
      </c>
      <c r="AN1023" s="297" t="str">
        <f ca="1">IF(RMDF!AM1023="", "", IF(ISNUMBER(MATCH(RMDF!AM1023, INDIRECT(AM1023), 0)), "OK", "Invalid"))</f>
        <v/>
      </c>
      <c r="AO1023" s="281"/>
      <c r="AP1023" s="281"/>
      <c r="AQ1023" s="281"/>
      <c r="AR1023" s="281" t="b">
        <f>AND(RMDF!AU1023&gt;=0, RMDF!AU1023&lt;=1-SUM(RMDF!Z1023,RMDF!AG1023,RMDF!AN1023), RMDF!AU1023=ROUND(RMDF!AU1023,4))</f>
        <v>1</v>
      </c>
      <c r="AS1023" s="317">
        <f>RMDF!AS1023</f>
        <v>0</v>
      </c>
      <c r="AT1023" s="318" t="str">
        <f>IF(AS1023=0,"",_xlfn.XLOOKUP(AS1023,StatePicklist!$1:$1,StatePicklist!$3:$3,"NA",0))</f>
        <v/>
      </c>
      <c r="AU1023" s="297" t="str">
        <f ca="1">IF(RMDF!AT1023="", "", IF(ISNUMBER(MATCH(RMDF!AT1023, INDIRECT(AT1023), 0)), "OK", "Invalid"))</f>
        <v/>
      </c>
      <c r="AV1023" s="281"/>
      <c r="AW1023" s="281"/>
      <c r="AX1023" s="281"/>
      <c r="AY1023" s="281" t="b">
        <f>AND(RMDF!BB1023&gt;=0, RMDF!BB1023&lt;=1-SUM(RMDF!Z1023,RMDF!AG1023,RMDF!AN1023,RMDF!AU1023), RMDF!BB1023=ROUND(RMDF!BB1023,4))</f>
        <v>1</v>
      </c>
      <c r="AZ1023" s="317">
        <f>RMDF!AZ1023</f>
        <v>0</v>
      </c>
      <c r="BA1023" s="318" t="str">
        <f>IF(AZ1023=0,"",_xlfn.XLOOKUP(AZ1023,StatePicklist!$1:$1,StatePicklist!$3:$3,"NA",0))</f>
        <v/>
      </c>
      <c r="BB1023" s="297" t="str">
        <f ca="1">IF(RMDF!BA1023="", "", IF(ISNUMBER(MATCH(RMDF!BA1023, INDIRECT(BA1023), 0)), "OK", "Invalid"))</f>
        <v/>
      </c>
      <c r="BC1023" s="281"/>
      <c r="BD1023" s="281"/>
      <c r="BE1023" s="281"/>
      <c r="BF1023" s="281" t="b">
        <f>AND(RMDF!BI1023&gt;=0, RMDF!BI1023&lt;=1-SUM(RMDF!Z1023,RMDF!AG1023,RMDF!AN1023,RMDF!AU1023,RMDF!BB1023), RMDF!BI1023=ROUND(RMDF!BI1023,4))</f>
        <v>1</v>
      </c>
      <c r="BG1023" s="317">
        <f>RMDF!BG1023</f>
        <v>0</v>
      </c>
      <c r="BH1023" s="318" t="str">
        <f>IF(BG1023=0,"",_xlfn.XLOOKUP(BG1023,StatePicklist!$1:$1,StatePicklist!$3:$3,"NA",0))</f>
        <v/>
      </c>
      <c r="BI1023" s="297" t="str">
        <f ca="1">IF(RMDF!BH1023="", "", IF(ISNUMBER(MATCH(RMDF!BH1023, INDIRECT(BH1023), 0)), "OK", "Invalid"))</f>
        <v/>
      </c>
      <c r="BJ1023" s="281"/>
      <c r="BK1023" s="281"/>
      <c r="BL1023" s="281"/>
      <c r="BM1023" s="281" t="b">
        <f>AND(RMDF!BP1023&gt;=0, RMDF!BP1023&lt;=1-SUM(RMDF!Z1023,RMDF!AG1023,RMDF!AN1023,RMDF!AU1023,RMDF!BB1023,RMDF!BI1023), RMDF!BP1023=ROUND(RMDF!BP1023,4))</f>
        <v>1</v>
      </c>
      <c r="BN1023" s="317">
        <f>RMDF!BN1023</f>
        <v>0</v>
      </c>
      <c r="BO1023" s="318" t="str">
        <f>IF(BN1023=0,"",_xlfn.XLOOKUP(BN1023,StatePicklist!$1:$1,StatePicklist!$3:$3,"NA",0))</f>
        <v/>
      </c>
      <c r="BP1023" s="297" t="str">
        <f ca="1">IF(RMDF!BO1023="", "", IF(ISNUMBER(MATCH(RMDF!BO1023, INDIRECT(BO1023), 0)), "OK", "Invalid"))</f>
        <v/>
      </c>
      <c r="BQ1023" s="281"/>
      <c r="BR1023" s="281"/>
      <c r="BS1023" s="281"/>
      <c r="BT1023" s="281" t="b">
        <f>AND(RMDF!BW1023&gt;=0, RMDF!BW1023&lt;=1-SUM(RMDF!Z1023,RMDF!AG1023,RMDF!AN1023,RMDF!AU1023,RMDF!BB1023,RMDF!BI1023,RMDF!BP1023), RMDF!BW1023=ROUND(RMDF!BW1023,4))</f>
        <v>1</v>
      </c>
      <c r="BU1023" s="317">
        <f>RMDF!BU1023</f>
        <v>0</v>
      </c>
      <c r="BV1023" s="318" t="str">
        <f>IF(BU1023=0,"",_xlfn.XLOOKUP(BU1023,StatePicklist!$1:$1,StatePicklist!$3:$3,"NA",0))</f>
        <v/>
      </c>
      <c r="BW1023" s="297" t="str">
        <f ca="1">IF(RMDF!BV1023="", "", IF(ISNUMBER(MATCH(RMDF!BV1023, INDIRECT(BV1023), 0)), "OK", "Invalid"))</f>
        <v/>
      </c>
      <c r="BX1023" s="281"/>
      <c r="BY1023" s="281"/>
      <c r="BZ1023" s="281"/>
      <c r="CA1023" s="281" t="b">
        <f>AND(RMDF!CD1023&gt;=0, RMDF!CD1023&lt;=1-SUM(RMDF!Z1023,RMDF!AG1023,RMDF!AN1023,RMDF!AU1023,RMDF!BB1023,RMDF!BI1023,RMDF!BP1023,RMDF!BW1023), RMDF!CD1023=ROUND(RMDF!CD1023,4))</f>
        <v>1</v>
      </c>
      <c r="CB1023" s="317">
        <f>RMDF!CB1023</f>
        <v>0</v>
      </c>
      <c r="CC1023" s="318" t="str">
        <f>IF(CB1023=0,"",_xlfn.XLOOKUP(CB1023,StatePicklist!$1:$1,StatePicklist!$3:$3,"NA",0))</f>
        <v/>
      </c>
      <c r="CD1023" s="297" t="str">
        <f ca="1">IF(RMDF!CC1023="", "", IF(ISNUMBER(MATCH(RMDF!CC1023, INDIRECT(CC1023), 0)), "OK", "Invalid"))</f>
        <v/>
      </c>
      <c r="CE1023" s="281"/>
      <c r="CF1023" s="281"/>
      <c r="CG1023" s="281"/>
      <c r="CH1023" s="281" t="b">
        <f>AND(RMDF!CK1023&gt;=0, RMDF!CK1023&lt;=1-SUM(RMDF!Z1023,RMDF!AG1023,RMDF!AN1023,RMDF!AU1023,RMDF!BB1023,RMDF!BI1023,RMDF!BP1023,RMDF!BW1023,RMDF!CD1023), RMDF!CK1023=ROUND(RMDF!CK1023,4))</f>
        <v>1</v>
      </c>
      <c r="CI1023" s="317">
        <f>RMDF!CI1023</f>
        <v>0</v>
      </c>
      <c r="CJ1023" s="318" t="str">
        <f>IF(CI1023=0,"",_xlfn.XLOOKUP(CI1023,StatePicklist!$1:$1,StatePicklist!$3:$3,"NA",0))</f>
        <v/>
      </c>
      <c r="CK1023" s="297" t="str">
        <f ca="1">IF(RMDF!CJ1023="", "", IF(ISNUMBER(MATCH(RMDF!CJ1023, INDIRECT(CJ1023), 0)), "OK", "Invalid"))</f>
        <v/>
      </c>
      <c r="CL1023" s="281"/>
      <c r="CM1023" s="281"/>
      <c r="CN1023" s="281"/>
      <c r="CO1023" s="281" t="b">
        <f>AND(RMDF!CR1023&gt;=0, RMDF!CR1023&lt;=1-SUM(RMDF!Z1023,RMDF!AG1023,RMDF!AN1023,RMDF!AU1023,RMDF!BB1023,RMDF!BI1023,RMDF!BP1023,RMDF!BW1023,RMDF!CD1023,RMDF!CK1023), RMDF!CR1023=ROUND(RMDF!CR1023,4))</f>
        <v>1</v>
      </c>
      <c r="CP1023" s="317">
        <f>RMDF!CP1023</f>
        <v>0</v>
      </c>
      <c r="CQ1023" s="318" t="str">
        <f>IF(CP1023=0,"",_xlfn.XLOOKUP(CP1023,StatePicklist!$1:$1,StatePicklist!$3:$3,"NA",0))</f>
        <v/>
      </c>
      <c r="CR1023" s="297" t="str">
        <f ca="1">IF(RMDF!CQ1023="", "", IF(ISNUMBER(MATCH(RMDF!CQ1023, INDIRECT(CQ1023), 0)), "OK", "Invalid"))</f>
        <v/>
      </c>
      <c r="CS1023" s="281"/>
      <c r="CT1023" s="281"/>
      <c r="CU1023" s="281"/>
      <c r="CV1023" s="281" t="b">
        <f>AND(RMDF!CY1023&gt;=0, RMDF!CY1023&lt;=1-SUM(RMDF!Z1023,RMDF!AG1023,RMDF!AN1023,RMDF!AU1023,RMDF!BB1023,RMDF!BI1023,RMDF!BP1023,RMDF!BW1023,RMDF!CD1023,RMDF!CK1023,RMDF!CR1023), RMDF!CY1023=ROUND(RMDF!CY1023,4))</f>
        <v>1</v>
      </c>
      <c r="CW1023" s="317">
        <f>RMDF!CW1023</f>
        <v>0</v>
      </c>
      <c r="CX1023" s="318" t="str">
        <f>IF(CW1023=0,"",_xlfn.XLOOKUP(CW1023,StatePicklist!$1:$1,StatePicklist!$3:$3,"NA",0))</f>
        <v/>
      </c>
      <c r="CY1023" s="297" t="str">
        <f ca="1">IF(RMDF!CX1023="", "", IF(ISNUMBER(MATCH(RMDF!CX1023, INDIRECT(CX1023), 0)), "OK", "Invalid"))</f>
        <v/>
      </c>
      <c r="CZ1023" s="281"/>
      <c r="DA1023" s="281"/>
      <c r="DB1023" s="281"/>
      <c r="DC1023" s="281" t="b">
        <f>AND(RMDF!DF1023&gt;=0, RMDF!DF1023&lt;=1-SUM(RMDF!Z1023,RMDF!AG1023,RMDF!AN1023,RMDF!AU1023,RMDF!BB1023,RMDF!BI1023,RMDF!BP1023,RMDF!BW1023,RMDF!CD1023,RMDF!CK1023,RMDF!CR1023,RMDF!CY1023), RMDF!DF1023=ROUND(RMDF!DF1023,4))</f>
        <v>1</v>
      </c>
      <c r="DD1023" s="317">
        <f>RMDF!DD1023</f>
        <v>0</v>
      </c>
      <c r="DE1023" s="318" t="str">
        <f>IF(DD1023=0,"",_xlfn.XLOOKUP(DD1023,StatePicklist!$1:$1,StatePicklist!$3:$3,"NA",0))</f>
        <v/>
      </c>
      <c r="DF1023" s="297" t="str">
        <f ca="1">IF(RMDF!DE1023="", "", IF(ISNUMBER(MATCH(RMDF!DE1023, INDIRECT(DE1023), 0)), "OK", "Invalid"))</f>
        <v/>
      </c>
      <c r="DG1023" s="281"/>
      <c r="DH1023" s="281"/>
      <c r="DI1023" s="281"/>
      <c r="DJ1023" s="281" t="b">
        <f>AND(RMDF!DM1023&gt;=0, RMDF!DM1023&lt;=1-SUM(RMDF!Z1023,RMDF!AG1023,RMDF!AN1023,RMDF!AU1023,RMDF!BB1023,RMDF!BI1023,RMDF!BP1023,RMDF!BW1023,RMDF!CD1023,RMDF!CK1023,RMDF!CR1023,RMDF!CY1023,RMDF!DF1023), RMDF!DM1023=ROUND(RMDF!DM1023,4))</f>
        <v>1</v>
      </c>
      <c r="DK1023" s="317">
        <f>RMDF!DK1023</f>
        <v>0</v>
      </c>
      <c r="DL1023" s="318" t="str">
        <f>IF(DK1023=0,"",_xlfn.XLOOKUP(DK1023,StatePicklist!$1:$1,StatePicklist!$3:$3,"NA",0))</f>
        <v/>
      </c>
      <c r="DM1023" s="297" t="str">
        <f ca="1">IF(RMDF!DL1023="", "", IF(ISNUMBER(MATCH(RMDF!DL1023, INDIRECT(DL1023), 0)), "OK", "Invalid"))</f>
        <v/>
      </c>
      <c r="DN1023" s="281"/>
      <c r="DO1023" s="281"/>
      <c r="DP1023" s="281"/>
      <c r="DQ1023" s="281" t="b">
        <f>AND(RMDF!DT1023&gt;=0, RMDF!DT1023&lt;=1-SUM(RMDF!Z1023,RMDF!AG1023,RMDF!AN1023,RMDF!AU1023,RMDF!BB1023,RMDF!BI1023,RMDF!BP1023,RMDF!BW1023,RMDF!CD1023,RMDF!CK1023,RMDF!CR1023,RMDF!CY1023,RMDF!DF1023,RMDF!DM1023), RMDF!DT1023=ROUND(RMDF!DT1023,4))</f>
        <v>1</v>
      </c>
      <c r="DR1023" s="317">
        <f>RMDF!DR1023</f>
        <v>0</v>
      </c>
      <c r="DS1023" s="318" t="str">
        <f>IF(DR1023=0,"",_xlfn.XLOOKUP(DR1023,StatePicklist!$1:$1,StatePicklist!$3:$3,"NA",0))</f>
        <v/>
      </c>
      <c r="DT1023" s="297" t="str">
        <f ca="1">IF(RMDF!DS1023="", "", IF(ISNUMBER(MATCH(RMDF!DS1023, INDIRECT(DS1023), 0)), "OK", "Invalid"))</f>
        <v/>
      </c>
      <c r="DU1023" s="281"/>
      <c r="DV1023" s="281"/>
      <c r="DW1023" s="281"/>
      <c r="DX1023" s="281" t="b">
        <f>AND(RMDF!EA1023&gt;=0, RMDF!EA1023&lt;=1-SUM(RMDF!Z1023,RMDF!AG1023,RMDF!AN1023,RMDF!AU1023,RMDF!BB1023,RMDF!BI1023,RMDF!BP1023,RMDF!BW1023,RMDF!CD1023,RMDF!CK1023,RMDF!CR1023,RMDF!CY1023,RMDF!DF1023,RMDF!DM1023,RMDF!DT1023), RMDF!EA1023=ROUND(RMDF!EA1023,4))</f>
        <v>1</v>
      </c>
      <c r="DY1023" s="317">
        <f>RMDF!DY1023</f>
        <v>0</v>
      </c>
      <c r="DZ1023" s="318" t="str">
        <f>IF(DY1023=0,"",_xlfn.XLOOKUP(DY1023,StatePicklist!$1:$1,StatePicklist!$3:$3,"NA",0))</f>
        <v/>
      </c>
      <c r="EA1023" s="297" t="str">
        <f ca="1">IF(RMDF!DZ1023="", "", IF(ISNUMBER(MATCH(RMDF!DZ1023, INDIRECT(DZ1023), 0)), "OK", "Invalid"))</f>
        <v/>
      </c>
      <c r="EB1023" s="281"/>
      <c r="EC1023" s="281"/>
      <c r="ED1023" s="281"/>
      <c r="EE1023" s="281" t="b">
        <f>AND(RMDF!EH1023&gt;=0, RMDF!EH1023&lt;=1-SUM(RMDF!Z1023,RMDF!AG1023,RMDF!AN1023,RMDF!AU1023,RMDF!BB1023,RMDF!BI1023,RMDF!BP1023,RMDF!BW1023,RMDF!CD1023,RMDF!CK1023,RMDF!CR1023,RMDF!CY1023,RMDF!DF1023,RMDF!DM1023,RMDF!DT1023,RMDF!EA1023), RMDF!EH1023=ROUND(RMDF!EH1023,4))</f>
        <v>1</v>
      </c>
      <c r="EF1023" s="317">
        <f>RMDF!EF1023</f>
        <v>0</v>
      </c>
      <c r="EG1023" s="318" t="str">
        <f>IF(EF1023=0,"",_xlfn.XLOOKUP(EF1023,StatePicklist!$1:$1,StatePicklist!$3:$3,"NA",0))</f>
        <v/>
      </c>
      <c r="EH1023" s="297" t="str">
        <f ca="1">IF(RMDF!EG1023="", "", IF(ISNUMBER(MATCH(RMDF!EG1023, INDIRECT(EG1023), 0)), "OK", "Invalid"))</f>
        <v/>
      </c>
      <c r="EI1023" s="281"/>
      <c r="EJ1023" s="281"/>
      <c r="EK1023" s="281"/>
      <c r="EL1023" s="281" t="b">
        <f>AND(RMDF!EO1023&gt;=0, RMDF!EO1023&lt;=1-SUM(RMDF!Z1023,RMDF!AG1023,RMDF!AN1023,RMDF!AU1023,RMDF!BB1023,RMDF!BI1023,RMDF!BP1023,RMDF!BW1023,RMDF!CD1023,RMDF!CK1023,RMDF!CR1023,RMDF!CY1023,RMDF!DF1023,RMDF!DM1023,RMDF!DT1023,RMDF!EA1023,RMDF!EH1023), RMDF!EO1023=ROUND(RMDF!EO1023,4))</f>
        <v>1</v>
      </c>
      <c r="EM1023" s="317">
        <f>RMDF!EM1023</f>
        <v>0</v>
      </c>
      <c r="EN1023" s="318" t="str">
        <f>IF(EM1023=0,"",_xlfn.XLOOKUP(EM1023,StatePicklist!$1:$1,StatePicklist!$3:$3,"NA",0))</f>
        <v/>
      </c>
      <c r="EO1023" s="297" t="str">
        <f ca="1">IF(RMDF!EN1023="", "", IF(ISNUMBER(MATCH(RMDF!EN1023, INDIRECT(EN1023), 0)), "OK", "Invalid"))</f>
        <v/>
      </c>
      <c r="EP1023" s="281"/>
      <c r="EQ1023" s="281"/>
      <c r="ER1023" s="281"/>
      <c r="ES1023" s="281" t="b">
        <f>AND(RMDF!EV1023&gt;=0, RMDF!EV1023&lt;=1-SUM(RMDF!Z1023,RMDF!AG1023,RMDF!AN1023,RMDF!AU1023,RMDF!BB1023,RMDF!BI1023,RMDF!BP1023,RMDF!BW1023,RMDF!CD1023,RMDF!CK1023,RMDF!CR1023,RMDF!CY1023,RMDF!DF1023,RMDF!DM1023,RMDF!DT1023,RMDF!EA1023,RMDF!EH1023,RMDF!EO1023), RMDF!EV1023=ROUND(RMDF!EV1023,4))</f>
        <v>1</v>
      </c>
      <c r="ET1023" s="317">
        <f>RMDF!ET1023</f>
        <v>0</v>
      </c>
      <c r="EU1023" s="318" t="str">
        <f>IF(ET1023=0,"",_xlfn.XLOOKUP(ET1023,StatePicklist!$1:$1,StatePicklist!$3:$3,"NA",0))</f>
        <v/>
      </c>
      <c r="EV1023" s="297" t="str">
        <f ca="1">IF(RMDF!EU1023="", "", IF(ISNUMBER(MATCH(RMDF!EU1023, INDIRECT(EU1023), 0)), "OK", "Invalid"))</f>
        <v/>
      </c>
      <c r="EW1023" s="281"/>
      <c r="EX1023" s="281"/>
      <c r="EY1023" s="281"/>
      <c r="EZ1023" s="281" t="b">
        <f>AND(RMDF!FC1023&gt;=0, RMDF!FC1023&lt;=1-SUM(RMDF!Z1023,RMDF!AG1023,RMDF!AN1023,RMDF!AU1023,RMDF!BB1023,RMDF!BI1023,RMDF!BP1023,RMDF!BW1023,RMDF!CD1023,RMDF!CK1023,RMDF!CR1023,RMDF!CY1023,RMDF!DF1023,RMDF!DM1023,RMDF!DT1023,RMDF!EA1023,RMDF!EH1023,RMDF!EO1023,RMDF!EV1023), RMDF!FC1023=ROUND(RMDF!FC1023,4))</f>
        <v>1</v>
      </c>
      <c r="FA1023" s="317">
        <f>RMDF!FA1023</f>
        <v>0</v>
      </c>
      <c r="FB1023" s="318" t="str">
        <f>IF(FA1023=0,"",_xlfn.XLOOKUP(FA1023,StatePicklist!$1:$1,StatePicklist!$3:$3,"NA",0))</f>
        <v/>
      </c>
      <c r="FC1023" s="297" t="str">
        <f ca="1">IF(RMDF!FB1023="", "", IF(ISNUMBER(MATCH(RMDF!FB1023, INDIRECT(FB1023), 0)), "OK", "Invalid"))</f>
        <v/>
      </c>
    </row>
    <row r="1024" spans="1:159" s="205" customFormat="1" ht="39.9" customHeight="1" x14ac:dyDescent="0.25">
      <c r="A1024" s="206"/>
      <c r="B1024" s="196"/>
      <c r="C1024" s="197"/>
      <c r="D1024" s="198"/>
      <c r="E1024" s="199"/>
      <c r="F1024" s="200"/>
      <c r="G1024" s="201"/>
      <c r="H1024" s="292"/>
      <c r="I1024" s="305">
        <f>RMDF!I1024</f>
        <v>0</v>
      </c>
      <c r="J1024" s="305" t="str">
        <f>IF(I1024=ProductCode!$B$30,"PDReclPost",IF(OR(I1024=ProductCode!$C$30,I1024=ProductCode!$E$30,I1024=ProductCode!$G$30),"PDPreCon",IF(OR(I1024=ProductCode!$D$30,I1024=ProductCode!$F$30),"PDNotReclPost","")))</f>
        <v/>
      </c>
      <c r="K1024" s="305" t="str">
        <f t="shared" si="54"/>
        <v/>
      </c>
      <c r="L1024" s="289"/>
      <c r="M1024" s="305" t="str">
        <f t="shared" si="54"/>
        <v/>
      </c>
      <c r="N1024" s="289" t="b">
        <f>AND(RMDF!N1024&gt;=0, RMDF!N1024&lt;=1-RMDF!L1024, RMDF!N1024=ROUND(RMDF!N1024,4))</f>
        <v>1</v>
      </c>
      <c r="O1024" s="286" t="str">
        <f>IF(P1024="","",IF(I1024="","",IF(LEFT(I1024,13)="Reclaimed pos",RawMaterialCode!$E$569,RawMaterialCode!$E$568)))</f>
        <v>Reclaimed pre-consumer mixed fibers (RM0578)</v>
      </c>
      <c r="P1024" s="295">
        <f t="shared" si="55"/>
        <v>1</v>
      </c>
      <c r="Q1024" s="202"/>
      <c r="R1024" s="203"/>
      <c r="S1024" s="204" t="str">
        <f t="shared" si="56"/>
        <v/>
      </c>
      <c r="T1024" s="281"/>
      <c r="U1024" s="281"/>
      <c r="V1024" s="281"/>
      <c r="W1024" s="281"/>
      <c r="X1024" s="317">
        <f>RMDF!X1024</f>
        <v>0</v>
      </c>
      <c r="Y1024" s="318" t="str">
        <f>IF(X1024=0,"",_xlfn.XLOOKUP(X1024,StatePicklist!$1:$1,StatePicklist!$3:$3,"NA",0))</f>
        <v/>
      </c>
      <c r="Z1024" s="297" t="str">
        <f ca="1">IF(RMDF!Y1024="", "", IF(ISNUMBER(MATCH(RMDF!Y1024, INDIRECT(Y1024), 0)), "OK", "Invalid"))</f>
        <v/>
      </c>
      <c r="AA1024" s="281"/>
      <c r="AB1024" s="281"/>
      <c r="AC1024" s="281"/>
      <c r="AD1024" s="281" t="b">
        <f>AND(RMDF!AG1024&gt;=0, RMDF!AG1024&lt;=1-RMDF!Z1024, RMDF!AG1024=ROUND(RMDF!AG1024,4))</f>
        <v>1</v>
      </c>
      <c r="AE1024" s="317">
        <f>RMDF!AE1024</f>
        <v>0</v>
      </c>
      <c r="AF1024" s="318" t="str">
        <f>IF(AE1024=0,"",_xlfn.XLOOKUP(AE1024,StatePicklist!$1:$1,StatePicklist!$3:$3,"NA",0))</f>
        <v/>
      </c>
      <c r="AG1024" s="297" t="str">
        <f ca="1">IF(RMDF!AF1024="", "", IF(ISNUMBER(MATCH(RMDF!AF1024, INDIRECT(AF1024), 0)), "OK", "Invalid"))</f>
        <v/>
      </c>
      <c r="AH1024" s="281"/>
      <c r="AI1024" s="281"/>
      <c r="AJ1024" s="281"/>
      <c r="AK1024" s="281" t="b">
        <f>AND(RMDF!AN1024&gt;=0, RMDF!AN1024&lt;=1-SUM(RMDF!Z1024,RMDF!AG1024), RMDF!AN1024=ROUND(RMDF!AN1024,4))</f>
        <v>1</v>
      </c>
      <c r="AL1024" s="317">
        <f>RMDF!AL1024</f>
        <v>0</v>
      </c>
      <c r="AM1024" s="318" t="str">
        <f>IF(AL1024=0,"",_xlfn.XLOOKUP(AL1024,StatePicklist!$1:$1,StatePicklist!$3:$3,"NA",0))</f>
        <v/>
      </c>
      <c r="AN1024" s="297" t="str">
        <f ca="1">IF(RMDF!AM1024="", "", IF(ISNUMBER(MATCH(RMDF!AM1024, INDIRECT(AM1024), 0)), "OK", "Invalid"))</f>
        <v/>
      </c>
      <c r="AO1024" s="281"/>
      <c r="AP1024" s="281"/>
      <c r="AQ1024" s="281"/>
      <c r="AR1024" s="281" t="b">
        <f>AND(RMDF!AU1024&gt;=0, RMDF!AU1024&lt;=1-SUM(RMDF!Z1024,RMDF!AG1024,RMDF!AN1024), RMDF!AU1024=ROUND(RMDF!AU1024,4))</f>
        <v>1</v>
      </c>
      <c r="AS1024" s="317">
        <f>RMDF!AS1024</f>
        <v>0</v>
      </c>
      <c r="AT1024" s="318" t="str">
        <f>IF(AS1024=0,"",_xlfn.XLOOKUP(AS1024,StatePicklist!$1:$1,StatePicklist!$3:$3,"NA",0))</f>
        <v/>
      </c>
      <c r="AU1024" s="297" t="str">
        <f ca="1">IF(RMDF!AT1024="", "", IF(ISNUMBER(MATCH(RMDF!AT1024, INDIRECT(AT1024), 0)), "OK", "Invalid"))</f>
        <v/>
      </c>
      <c r="AV1024" s="281"/>
      <c r="AW1024" s="281"/>
      <c r="AX1024" s="281"/>
      <c r="AY1024" s="281" t="b">
        <f>AND(RMDF!BB1024&gt;=0, RMDF!BB1024&lt;=1-SUM(RMDF!Z1024,RMDF!AG1024,RMDF!AN1024,RMDF!AU1024), RMDF!BB1024=ROUND(RMDF!BB1024,4))</f>
        <v>1</v>
      </c>
      <c r="AZ1024" s="317">
        <f>RMDF!AZ1024</f>
        <v>0</v>
      </c>
      <c r="BA1024" s="318" t="str">
        <f>IF(AZ1024=0,"",_xlfn.XLOOKUP(AZ1024,StatePicklist!$1:$1,StatePicklist!$3:$3,"NA",0))</f>
        <v/>
      </c>
      <c r="BB1024" s="297" t="str">
        <f ca="1">IF(RMDF!BA1024="", "", IF(ISNUMBER(MATCH(RMDF!BA1024, INDIRECT(BA1024), 0)), "OK", "Invalid"))</f>
        <v/>
      </c>
      <c r="BC1024" s="281"/>
      <c r="BD1024" s="281"/>
      <c r="BE1024" s="281"/>
      <c r="BF1024" s="281" t="b">
        <f>AND(RMDF!BI1024&gt;=0, RMDF!BI1024&lt;=1-SUM(RMDF!Z1024,RMDF!AG1024,RMDF!AN1024,RMDF!AU1024,RMDF!BB1024), RMDF!BI1024=ROUND(RMDF!BI1024,4))</f>
        <v>1</v>
      </c>
      <c r="BG1024" s="317">
        <f>RMDF!BG1024</f>
        <v>0</v>
      </c>
      <c r="BH1024" s="318" t="str">
        <f>IF(BG1024=0,"",_xlfn.XLOOKUP(BG1024,StatePicklist!$1:$1,StatePicklist!$3:$3,"NA",0))</f>
        <v/>
      </c>
      <c r="BI1024" s="297" t="str">
        <f ca="1">IF(RMDF!BH1024="", "", IF(ISNUMBER(MATCH(RMDF!BH1024, INDIRECT(BH1024), 0)), "OK", "Invalid"))</f>
        <v/>
      </c>
      <c r="BJ1024" s="281"/>
      <c r="BK1024" s="281"/>
      <c r="BL1024" s="281"/>
      <c r="BM1024" s="281" t="b">
        <f>AND(RMDF!BP1024&gt;=0, RMDF!BP1024&lt;=1-SUM(RMDF!Z1024,RMDF!AG1024,RMDF!AN1024,RMDF!AU1024,RMDF!BB1024,RMDF!BI1024), RMDF!BP1024=ROUND(RMDF!BP1024,4))</f>
        <v>1</v>
      </c>
      <c r="BN1024" s="317">
        <f>RMDF!BN1024</f>
        <v>0</v>
      </c>
      <c r="BO1024" s="318" t="str">
        <f>IF(BN1024=0,"",_xlfn.XLOOKUP(BN1024,StatePicklist!$1:$1,StatePicklist!$3:$3,"NA",0))</f>
        <v/>
      </c>
      <c r="BP1024" s="297" t="str">
        <f ca="1">IF(RMDF!BO1024="", "", IF(ISNUMBER(MATCH(RMDF!BO1024, INDIRECT(BO1024), 0)), "OK", "Invalid"))</f>
        <v/>
      </c>
      <c r="BQ1024" s="281"/>
      <c r="BR1024" s="281"/>
      <c r="BS1024" s="281"/>
      <c r="BT1024" s="281" t="b">
        <f>AND(RMDF!BW1024&gt;=0, RMDF!BW1024&lt;=1-SUM(RMDF!Z1024,RMDF!AG1024,RMDF!AN1024,RMDF!AU1024,RMDF!BB1024,RMDF!BI1024,RMDF!BP1024), RMDF!BW1024=ROUND(RMDF!BW1024,4))</f>
        <v>1</v>
      </c>
      <c r="BU1024" s="317">
        <f>RMDF!BU1024</f>
        <v>0</v>
      </c>
      <c r="BV1024" s="318" t="str">
        <f>IF(BU1024=0,"",_xlfn.XLOOKUP(BU1024,StatePicklist!$1:$1,StatePicklist!$3:$3,"NA",0))</f>
        <v/>
      </c>
      <c r="BW1024" s="297" t="str">
        <f ca="1">IF(RMDF!BV1024="", "", IF(ISNUMBER(MATCH(RMDF!BV1024, INDIRECT(BV1024), 0)), "OK", "Invalid"))</f>
        <v/>
      </c>
      <c r="BX1024" s="281"/>
      <c r="BY1024" s="281"/>
      <c r="BZ1024" s="281"/>
      <c r="CA1024" s="281" t="b">
        <f>AND(RMDF!CD1024&gt;=0, RMDF!CD1024&lt;=1-SUM(RMDF!Z1024,RMDF!AG1024,RMDF!AN1024,RMDF!AU1024,RMDF!BB1024,RMDF!BI1024,RMDF!BP1024,RMDF!BW1024), RMDF!CD1024=ROUND(RMDF!CD1024,4))</f>
        <v>1</v>
      </c>
      <c r="CB1024" s="317">
        <f>RMDF!CB1024</f>
        <v>0</v>
      </c>
      <c r="CC1024" s="318" t="str">
        <f>IF(CB1024=0,"",_xlfn.XLOOKUP(CB1024,StatePicklist!$1:$1,StatePicklist!$3:$3,"NA",0))</f>
        <v/>
      </c>
      <c r="CD1024" s="297" t="str">
        <f ca="1">IF(RMDF!CC1024="", "", IF(ISNUMBER(MATCH(RMDF!CC1024, INDIRECT(CC1024), 0)), "OK", "Invalid"))</f>
        <v/>
      </c>
      <c r="CE1024" s="281"/>
      <c r="CF1024" s="281"/>
      <c r="CG1024" s="281"/>
      <c r="CH1024" s="281" t="b">
        <f>AND(RMDF!CK1024&gt;=0, RMDF!CK1024&lt;=1-SUM(RMDF!Z1024,RMDF!AG1024,RMDF!AN1024,RMDF!AU1024,RMDF!BB1024,RMDF!BI1024,RMDF!BP1024,RMDF!BW1024,RMDF!CD1024), RMDF!CK1024=ROUND(RMDF!CK1024,4))</f>
        <v>1</v>
      </c>
      <c r="CI1024" s="317">
        <f>RMDF!CI1024</f>
        <v>0</v>
      </c>
      <c r="CJ1024" s="318" t="str">
        <f>IF(CI1024=0,"",_xlfn.XLOOKUP(CI1024,StatePicklist!$1:$1,StatePicklist!$3:$3,"NA",0))</f>
        <v/>
      </c>
      <c r="CK1024" s="297" t="str">
        <f ca="1">IF(RMDF!CJ1024="", "", IF(ISNUMBER(MATCH(RMDF!CJ1024, INDIRECT(CJ1024), 0)), "OK", "Invalid"))</f>
        <v/>
      </c>
      <c r="CL1024" s="281"/>
      <c r="CM1024" s="281"/>
      <c r="CN1024" s="281"/>
      <c r="CO1024" s="281" t="b">
        <f>AND(RMDF!CR1024&gt;=0, RMDF!CR1024&lt;=1-SUM(RMDF!Z1024,RMDF!AG1024,RMDF!AN1024,RMDF!AU1024,RMDF!BB1024,RMDF!BI1024,RMDF!BP1024,RMDF!BW1024,RMDF!CD1024,RMDF!CK1024), RMDF!CR1024=ROUND(RMDF!CR1024,4))</f>
        <v>1</v>
      </c>
      <c r="CP1024" s="317">
        <f>RMDF!CP1024</f>
        <v>0</v>
      </c>
      <c r="CQ1024" s="318" t="str">
        <f>IF(CP1024=0,"",_xlfn.XLOOKUP(CP1024,StatePicklist!$1:$1,StatePicklist!$3:$3,"NA",0))</f>
        <v/>
      </c>
      <c r="CR1024" s="297" t="str">
        <f ca="1">IF(RMDF!CQ1024="", "", IF(ISNUMBER(MATCH(RMDF!CQ1024, INDIRECT(CQ1024), 0)), "OK", "Invalid"))</f>
        <v/>
      </c>
      <c r="CS1024" s="281"/>
      <c r="CT1024" s="281"/>
      <c r="CU1024" s="281"/>
      <c r="CV1024" s="281" t="b">
        <f>AND(RMDF!CY1024&gt;=0, RMDF!CY1024&lt;=1-SUM(RMDF!Z1024,RMDF!AG1024,RMDF!AN1024,RMDF!AU1024,RMDF!BB1024,RMDF!BI1024,RMDF!BP1024,RMDF!BW1024,RMDF!CD1024,RMDF!CK1024,RMDF!CR1024), RMDF!CY1024=ROUND(RMDF!CY1024,4))</f>
        <v>1</v>
      </c>
      <c r="CW1024" s="317">
        <f>RMDF!CW1024</f>
        <v>0</v>
      </c>
      <c r="CX1024" s="318" t="str">
        <f>IF(CW1024=0,"",_xlfn.XLOOKUP(CW1024,StatePicklist!$1:$1,StatePicklist!$3:$3,"NA",0))</f>
        <v/>
      </c>
      <c r="CY1024" s="297" t="str">
        <f ca="1">IF(RMDF!CX1024="", "", IF(ISNUMBER(MATCH(RMDF!CX1024, INDIRECT(CX1024), 0)), "OK", "Invalid"))</f>
        <v/>
      </c>
      <c r="CZ1024" s="281"/>
      <c r="DA1024" s="281"/>
      <c r="DB1024" s="281"/>
      <c r="DC1024" s="281" t="b">
        <f>AND(RMDF!DF1024&gt;=0, RMDF!DF1024&lt;=1-SUM(RMDF!Z1024,RMDF!AG1024,RMDF!AN1024,RMDF!AU1024,RMDF!BB1024,RMDF!BI1024,RMDF!BP1024,RMDF!BW1024,RMDF!CD1024,RMDF!CK1024,RMDF!CR1024,RMDF!CY1024), RMDF!DF1024=ROUND(RMDF!DF1024,4))</f>
        <v>1</v>
      </c>
      <c r="DD1024" s="317">
        <f>RMDF!DD1024</f>
        <v>0</v>
      </c>
      <c r="DE1024" s="318" t="str">
        <f>IF(DD1024=0,"",_xlfn.XLOOKUP(DD1024,StatePicklist!$1:$1,StatePicklist!$3:$3,"NA",0))</f>
        <v/>
      </c>
      <c r="DF1024" s="297" t="str">
        <f ca="1">IF(RMDF!DE1024="", "", IF(ISNUMBER(MATCH(RMDF!DE1024, INDIRECT(DE1024), 0)), "OK", "Invalid"))</f>
        <v/>
      </c>
      <c r="DG1024" s="281"/>
      <c r="DH1024" s="281"/>
      <c r="DI1024" s="281"/>
      <c r="DJ1024" s="281" t="b">
        <f>AND(RMDF!DM1024&gt;=0, RMDF!DM1024&lt;=1-SUM(RMDF!Z1024,RMDF!AG1024,RMDF!AN1024,RMDF!AU1024,RMDF!BB1024,RMDF!BI1024,RMDF!BP1024,RMDF!BW1024,RMDF!CD1024,RMDF!CK1024,RMDF!CR1024,RMDF!CY1024,RMDF!DF1024), RMDF!DM1024=ROUND(RMDF!DM1024,4))</f>
        <v>1</v>
      </c>
      <c r="DK1024" s="317">
        <f>RMDF!DK1024</f>
        <v>0</v>
      </c>
      <c r="DL1024" s="318" t="str">
        <f>IF(DK1024=0,"",_xlfn.XLOOKUP(DK1024,StatePicklist!$1:$1,StatePicklist!$3:$3,"NA",0))</f>
        <v/>
      </c>
      <c r="DM1024" s="297" t="str">
        <f ca="1">IF(RMDF!DL1024="", "", IF(ISNUMBER(MATCH(RMDF!DL1024, INDIRECT(DL1024), 0)), "OK", "Invalid"))</f>
        <v/>
      </c>
      <c r="DN1024" s="281"/>
      <c r="DO1024" s="281"/>
      <c r="DP1024" s="281"/>
      <c r="DQ1024" s="281" t="b">
        <f>AND(RMDF!DT1024&gt;=0, RMDF!DT1024&lt;=1-SUM(RMDF!Z1024,RMDF!AG1024,RMDF!AN1024,RMDF!AU1024,RMDF!BB1024,RMDF!BI1024,RMDF!BP1024,RMDF!BW1024,RMDF!CD1024,RMDF!CK1024,RMDF!CR1024,RMDF!CY1024,RMDF!DF1024,RMDF!DM1024), RMDF!DT1024=ROUND(RMDF!DT1024,4))</f>
        <v>1</v>
      </c>
      <c r="DR1024" s="317">
        <f>RMDF!DR1024</f>
        <v>0</v>
      </c>
      <c r="DS1024" s="318" t="str">
        <f>IF(DR1024=0,"",_xlfn.XLOOKUP(DR1024,StatePicklist!$1:$1,StatePicklist!$3:$3,"NA",0))</f>
        <v/>
      </c>
      <c r="DT1024" s="297" t="str">
        <f ca="1">IF(RMDF!DS1024="", "", IF(ISNUMBER(MATCH(RMDF!DS1024, INDIRECT(DS1024), 0)), "OK", "Invalid"))</f>
        <v/>
      </c>
      <c r="DU1024" s="281"/>
      <c r="DV1024" s="281"/>
      <c r="DW1024" s="281"/>
      <c r="DX1024" s="281" t="b">
        <f>AND(RMDF!EA1024&gt;=0, RMDF!EA1024&lt;=1-SUM(RMDF!Z1024,RMDF!AG1024,RMDF!AN1024,RMDF!AU1024,RMDF!BB1024,RMDF!BI1024,RMDF!BP1024,RMDF!BW1024,RMDF!CD1024,RMDF!CK1024,RMDF!CR1024,RMDF!CY1024,RMDF!DF1024,RMDF!DM1024,RMDF!DT1024), RMDF!EA1024=ROUND(RMDF!EA1024,4))</f>
        <v>1</v>
      </c>
      <c r="DY1024" s="317">
        <f>RMDF!DY1024</f>
        <v>0</v>
      </c>
      <c r="DZ1024" s="318" t="str">
        <f>IF(DY1024=0,"",_xlfn.XLOOKUP(DY1024,StatePicklist!$1:$1,StatePicklist!$3:$3,"NA",0))</f>
        <v/>
      </c>
      <c r="EA1024" s="297" t="str">
        <f ca="1">IF(RMDF!DZ1024="", "", IF(ISNUMBER(MATCH(RMDF!DZ1024, INDIRECT(DZ1024), 0)), "OK", "Invalid"))</f>
        <v/>
      </c>
      <c r="EB1024" s="281"/>
      <c r="EC1024" s="281"/>
      <c r="ED1024" s="281"/>
      <c r="EE1024" s="281" t="b">
        <f>AND(RMDF!EH1024&gt;=0, RMDF!EH1024&lt;=1-SUM(RMDF!Z1024,RMDF!AG1024,RMDF!AN1024,RMDF!AU1024,RMDF!BB1024,RMDF!BI1024,RMDF!BP1024,RMDF!BW1024,RMDF!CD1024,RMDF!CK1024,RMDF!CR1024,RMDF!CY1024,RMDF!DF1024,RMDF!DM1024,RMDF!DT1024,RMDF!EA1024), RMDF!EH1024=ROUND(RMDF!EH1024,4))</f>
        <v>1</v>
      </c>
      <c r="EF1024" s="317">
        <f>RMDF!EF1024</f>
        <v>0</v>
      </c>
      <c r="EG1024" s="318" t="str">
        <f>IF(EF1024=0,"",_xlfn.XLOOKUP(EF1024,StatePicklist!$1:$1,StatePicklist!$3:$3,"NA",0))</f>
        <v/>
      </c>
      <c r="EH1024" s="297" t="str">
        <f ca="1">IF(RMDF!EG1024="", "", IF(ISNUMBER(MATCH(RMDF!EG1024, INDIRECT(EG1024), 0)), "OK", "Invalid"))</f>
        <v/>
      </c>
      <c r="EI1024" s="281"/>
      <c r="EJ1024" s="281"/>
      <c r="EK1024" s="281"/>
      <c r="EL1024" s="281" t="b">
        <f>AND(RMDF!EO1024&gt;=0, RMDF!EO1024&lt;=1-SUM(RMDF!Z1024,RMDF!AG1024,RMDF!AN1024,RMDF!AU1024,RMDF!BB1024,RMDF!BI1024,RMDF!BP1024,RMDF!BW1024,RMDF!CD1024,RMDF!CK1024,RMDF!CR1024,RMDF!CY1024,RMDF!DF1024,RMDF!DM1024,RMDF!DT1024,RMDF!EA1024,RMDF!EH1024), RMDF!EO1024=ROUND(RMDF!EO1024,4))</f>
        <v>1</v>
      </c>
      <c r="EM1024" s="317">
        <f>RMDF!EM1024</f>
        <v>0</v>
      </c>
      <c r="EN1024" s="318" t="str">
        <f>IF(EM1024=0,"",_xlfn.XLOOKUP(EM1024,StatePicklist!$1:$1,StatePicklist!$3:$3,"NA",0))</f>
        <v/>
      </c>
      <c r="EO1024" s="297" t="str">
        <f ca="1">IF(RMDF!EN1024="", "", IF(ISNUMBER(MATCH(RMDF!EN1024, INDIRECT(EN1024), 0)), "OK", "Invalid"))</f>
        <v/>
      </c>
      <c r="EP1024" s="281"/>
      <c r="EQ1024" s="281"/>
      <c r="ER1024" s="281"/>
      <c r="ES1024" s="281" t="b">
        <f>AND(RMDF!EV1024&gt;=0, RMDF!EV1024&lt;=1-SUM(RMDF!Z1024,RMDF!AG1024,RMDF!AN1024,RMDF!AU1024,RMDF!BB1024,RMDF!BI1024,RMDF!BP1024,RMDF!BW1024,RMDF!CD1024,RMDF!CK1024,RMDF!CR1024,RMDF!CY1024,RMDF!DF1024,RMDF!DM1024,RMDF!DT1024,RMDF!EA1024,RMDF!EH1024,RMDF!EO1024), RMDF!EV1024=ROUND(RMDF!EV1024,4))</f>
        <v>1</v>
      </c>
      <c r="ET1024" s="317">
        <f>RMDF!ET1024</f>
        <v>0</v>
      </c>
      <c r="EU1024" s="318" t="str">
        <f>IF(ET1024=0,"",_xlfn.XLOOKUP(ET1024,StatePicklist!$1:$1,StatePicklist!$3:$3,"NA",0))</f>
        <v/>
      </c>
      <c r="EV1024" s="297" t="str">
        <f ca="1">IF(RMDF!EU1024="", "", IF(ISNUMBER(MATCH(RMDF!EU1024, INDIRECT(EU1024), 0)), "OK", "Invalid"))</f>
        <v/>
      </c>
      <c r="EW1024" s="281"/>
      <c r="EX1024" s="281"/>
      <c r="EY1024" s="281"/>
      <c r="EZ1024" s="281" t="b">
        <f>AND(RMDF!FC1024&gt;=0, RMDF!FC1024&lt;=1-SUM(RMDF!Z1024,RMDF!AG1024,RMDF!AN1024,RMDF!AU1024,RMDF!BB1024,RMDF!BI1024,RMDF!BP1024,RMDF!BW1024,RMDF!CD1024,RMDF!CK1024,RMDF!CR1024,RMDF!CY1024,RMDF!DF1024,RMDF!DM1024,RMDF!DT1024,RMDF!EA1024,RMDF!EH1024,RMDF!EO1024,RMDF!EV1024), RMDF!FC1024=ROUND(RMDF!FC1024,4))</f>
        <v>1</v>
      </c>
      <c r="FA1024" s="317">
        <f>RMDF!FA1024</f>
        <v>0</v>
      </c>
      <c r="FB1024" s="318" t="str">
        <f>IF(FA1024=0,"",_xlfn.XLOOKUP(FA1024,StatePicklist!$1:$1,StatePicklist!$3:$3,"NA",0))</f>
        <v/>
      </c>
      <c r="FC1024" s="297" t="str">
        <f ca="1">IF(RMDF!FB1024="", "", IF(ISNUMBER(MATCH(RMDF!FB1024, INDIRECT(FB1024), 0)), "OK", "Invalid"))</f>
        <v/>
      </c>
    </row>
    <row r="1025" spans="1:159" s="205" customFormat="1" ht="39.9" customHeight="1" x14ac:dyDescent="0.25">
      <c r="A1025" s="206"/>
      <c r="B1025" s="196"/>
      <c r="C1025" s="197"/>
      <c r="D1025" s="198"/>
      <c r="E1025" s="199"/>
      <c r="F1025" s="200"/>
      <c r="G1025" s="201"/>
      <c r="H1025" s="292"/>
      <c r="I1025" s="305">
        <f>RMDF!I1025</f>
        <v>0</v>
      </c>
      <c r="J1025" s="305" t="str">
        <f>IF(I1025=ProductCode!$B$30,"PDReclPost",IF(OR(I1025=ProductCode!$C$30,I1025=ProductCode!$E$30,I1025=ProductCode!$G$30),"PDPreCon",IF(OR(I1025=ProductCode!$D$30,I1025=ProductCode!$F$30),"PDNotReclPost","")))</f>
        <v/>
      </c>
      <c r="K1025" s="305" t="str">
        <f t="shared" si="54"/>
        <v/>
      </c>
      <c r="L1025" s="289"/>
      <c r="M1025" s="305" t="str">
        <f t="shared" si="54"/>
        <v/>
      </c>
      <c r="N1025" s="289" t="b">
        <f>AND(RMDF!N1025&gt;=0, RMDF!N1025&lt;=1-RMDF!L1025, RMDF!N1025=ROUND(RMDF!N1025,4))</f>
        <v>1</v>
      </c>
      <c r="O1025" s="286" t="str">
        <f>IF(P1025="","",IF(I1025="","",IF(LEFT(I1025,13)="Reclaimed pos",RawMaterialCode!$E$569,RawMaterialCode!$E$568)))</f>
        <v>Reclaimed pre-consumer mixed fibers (RM0578)</v>
      </c>
      <c r="P1025" s="295">
        <f t="shared" si="55"/>
        <v>1</v>
      </c>
      <c r="Q1025" s="202"/>
      <c r="R1025" s="203"/>
      <c r="S1025" s="204" t="str">
        <f t="shared" si="56"/>
        <v/>
      </c>
      <c r="T1025" s="281"/>
      <c r="U1025" s="281"/>
      <c r="V1025" s="281"/>
      <c r="W1025" s="281"/>
      <c r="X1025" s="317">
        <f>RMDF!X1025</f>
        <v>0</v>
      </c>
      <c r="Y1025" s="318" t="str">
        <f>IF(X1025=0,"",_xlfn.XLOOKUP(X1025,StatePicklist!$1:$1,StatePicklist!$3:$3,"NA",0))</f>
        <v/>
      </c>
      <c r="Z1025" s="297" t="str">
        <f ca="1">IF(RMDF!Y1025="", "", IF(ISNUMBER(MATCH(RMDF!Y1025, INDIRECT(Y1025), 0)), "OK", "Invalid"))</f>
        <v/>
      </c>
      <c r="AA1025" s="281"/>
      <c r="AB1025" s="281"/>
      <c r="AC1025" s="281"/>
      <c r="AD1025" s="281" t="b">
        <f>AND(RMDF!AG1025&gt;=0, RMDF!AG1025&lt;=1-RMDF!Z1025, RMDF!AG1025=ROUND(RMDF!AG1025,4))</f>
        <v>1</v>
      </c>
      <c r="AE1025" s="317">
        <f>RMDF!AE1025</f>
        <v>0</v>
      </c>
      <c r="AF1025" s="318" t="str">
        <f>IF(AE1025=0,"",_xlfn.XLOOKUP(AE1025,StatePicklist!$1:$1,StatePicklist!$3:$3,"NA",0))</f>
        <v/>
      </c>
      <c r="AG1025" s="297" t="str">
        <f ca="1">IF(RMDF!AF1025="", "", IF(ISNUMBER(MATCH(RMDF!AF1025, INDIRECT(AF1025), 0)), "OK", "Invalid"))</f>
        <v/>
      </c>
      <c r="AH1025" s="281"/>
      <c r="AI1025" s="281"/>
      <c r="AJ1025" s="281"/>
      <c r="AK1025" s="281" t="b">
        <f>AND(RMDF!AN1025&gt;=0, RMDF!AN1025&lt;=1-SUM(RMDF!Z1025,RMDF!AG1025), RMDF!AN1025=ROUND(RMDF!AN1025,4))</f>
        <v>1</v>
      </c>
      <c r="AL1025" s="317">
        <f>RMDF!AL1025</f>
        <v>0</v>
      </c>
      <c r="AM1025" s="318" t="str">
        <f>IF(AL1025=0,"",_xlfn.XLOOKUP(AL1025,StatePicklist!$1:$1,StatePicklist!$3:$3,"NA",0))</f>
        <v/>
      </c>
      <c r="AN1025" s="297" t="str">
        <f ca="1">IF(RMDF!AM1025="", "", IF(ISNUMBER(MATCH(RMDF!AM1025, INDIRECT(AM1025), 0)), "OK", "Invalid"))</f>
        <v/>
      </c>
      <c r="AO1025" s="281"/>
      <c r="AP1025" s="281"/>
      <c r="AQ1025" s="281"/>
      <c r="AR1025" s="281" t="b">
        <f>AND(RMDF!AU1025&gt;=0, RMDF!AU1025&lt;=1-SUM(RMDF!Z1025,RMDF!AG1025,RMDF!AN1025), RMDF!AU1025=ROUND(RMDF!AU1025,4))</f>
        <v>1</v>
      </c>
      <c r="AS1025" s="317">
        <f>RMDF!AS1025</f>
        <v>0</v>
      </c>
      <c r="AT1025" s="318" t="str">
        <f>IF(AS1025=0,"",_xlfn.XLOOKUP(AS1025,StatePicklist!$1:$1,StatePicklist!$3:$3,"NA",0))</f>
        <v/>
      </c>
      <c r="AU1025" s="297" t="str">
        <f ca="1">IF(RMDF!AT1025="", "", IF(ISNUMBER(MATCH(RMDF!AT1025, INDIRECT(AT1025), 0)), "OK", "Invalid"))</f>
        <v/>
      </c>
      <c r="AV1025" s="281"/>
      <c r="AW1025" s="281"/>
      <c r="AX1025" s="281"/>
      <c r="AY1025" s="281" t="b">
        <f>AND(RMDF!BB1025&gt;=0, RMDF!BB1025&lt;=1-SUM(RMDF!Z1025,RMDF!AG1025,RMDF!AN1025,RMDF!AU1025), RMDF!BB1025=ROUND(RMDF!BB1025,4))</f>
        <v>1</v>
      </c>
      <c r="AZ1025" s="317">
        <f>RMDF!AZ1025</f>
        <v>0</v>
      </c>
      <c r="BA1025" s="318" t="str">
        <f>IF(AZ1025=0,"",_xlfn.XLOOKUP(AZ1025,StatePicklist!$1:$1,StatePicklist!$3:$3,"NA",0))</f>
        <v/>
      </c>
      <c r="BB1025" s="297" t="str">
        <f ca="1">IF(RMDF!BA1025="", "", IF(ISNUMBER(MATCH(RMDF!BA1025, INDIRECT(BA1025), 0)), "OK", "Invalid"))</f>
        <v/>
      </c>
      <c r="BC1025" s="281"/>
      <c r="BD1025" s="281"/>
      <c r="BE1025" s="281"/>
      <c r="BF1025" s="281" t="b">
        <f>AND(RMDF!BI1025&gt;=0, RMDF!BI1025&lt;=1-SUM(RMDF!Z1025,RMDF!AG1025,RMDF!AN1025,RMDF!AU1025,RMDF!BB1025), RMDF!BI1025=ROUND(RMDF!BI1025,4))</f>
        <v>1</v>
      </c>
      <c r="BG1025" s="317">
        <f>RMDF!BG1025</f>
        <v>0</v>
      </c>
      <c r="BH1025" s="318" t="str">
        <f>IF(BG1025=0,"",_xlfn.XLOOKUP(BG1025,StatePicklist!$1:$1,StatePicklist!$3:$3,"NA",0))</f>
        <v/>
      </c>
      <c r="BI1025" s="297" t="str">
        <f ca="1">IF(RMDF!BH1025="", "", IF(ISNUMBER(MATCH(RMDF!BH1025, INDIRECT(BH1025), 0)), "OK", "Invalid"))</f>
        <v/>
      </c>
      <c r="BJ1025" s="281"/>
      <c r="BK1025" s="281"/>
      <c r="BL1025" s="281"/>
      <c r="BM1025" s="281" t="b">
        <f>AND(RMDF!BP1025&gt;=0, RMDF!BP1025&lt;=1-SUM(RMDF!Z1025,RMDF!AG1025,RMDF!AN1025,RMDF!AU1025,RMDF!BB1025,RMDF!BI1025), RMDF!BP1025=ROUND(RMDF!BP1025,4))</f>
        <v>1</v>
      </c>
      <c r="BN1025" s="317">
        <f>RMDF!BN1025</f>
        <v>0</v>
      </c>
      <c r="BO1025" s="318" t="str">
        <f>IF(BN1025=0,"",_xlfn.XLOOKUP(BN1025,StatePicklist!$1:$1,StatePicklist!$3:$3,"NA",0))</f>
        <v/>
      </c>
      <c r="BP1025" s="297" t="str">
        <f ca="1">IF(RMDF!BO1025="", "", IF(ISNUMBER(MATCH(RMDF!BO1025, INDIRECT(BO1025), 0)), "OK", "Invalid"))</f>
        <v/>
      </c>
      <c r="BQ1025" s="281"/>
      <c r="BR1025" s="281"/>
      <c r="BS1025" s="281"/>
      <c r="BT1025" s="281" t="b">
        <f>AND(RMDF!BW1025&gt;=0, RMDF!BW1025&lt;=1-SUM(RMDF!Z1025,RMDF!AG1025,RMDF!AN1025,RMDF!AU1025,RMDF!BB1025,RMDF!BI1025,RMDF!BP1025), RMDF!BW1025=ROUND(RMDF!BW1025,4))</f>
        <v>1</v>
      </c>
      <c r="BU1025" s="317">
        <f>RMDF!BU1025</f>
        <v>0</v>
      </c>
      <c r="BV1025" s="318" t="str">
        <f>IF(BU1025=0,"",_xlfn.XLOOKUP(BU1025,StatePicklist!$1:$1,StatePicklist!$3:$3,"NA",0))</f>
        <v/>
      </c>
      <c r="BW1025" s="297" t="str">
        <f ca="1">IF(RMDF!BV1025="", "", IF(ISNUMBER(MATCH(RMDF!BV1025, INDIRECT(BV1025), 0)), "OK", "Invalid"))</f>
        <v/>
      </c>
      <c r="BX1025" s="281"/>
      <c r="BY1025" s="281"/>
      <c r="BZ1025" s="281"/>
      <c r="CA1025" s="281" t="b">
        <f>AND(RMDF!CD1025&gt;=0, RMDF!CD1025&lt;=1-SUM(RMDF!Z1025,RMDF!AG1025,RMDF!AN1025,RMDF!AU1025,RMDF!BB1025,RMDF!BI1025,RMDF!BP1025,RMDF!BW1025), RMDF!CD1025=ROUND(RMDF!CD1025,4))</f>
        <v>1</v>
      </c>
      <c r="CB1025" s="317">
        <f>RMDF!CB1025</f>
        <v>0</v>
      </c>
      <c r="CC1025" s="318" t="str">
        <f>IF(CB1025=0,"",_xlfn.XLOOKUP(CB1025,StatePicklist!$1:$1,StatePicklist!$3:$3,"NA",0))</f>
        <v/>
      </c>
      <c r="CD1025" s="297" t="str">
        <f ca="1">IF(RMDF!CC1025="", "", IF(ISNUMBER(MATCH(RMDF!CC1025, INDIRECT(CC1025), 0)), "OK", "Invalid"))</f>
        <v/>
      </c>
      <c r="CE1025" s="281"/>
      <c r="CF1025" s="281"/>
      <c r="CG1025" s="281"/>
      <c r="CH1025" s="281" t="b">
        <f>AND(RMDF!CK1025&gt;=0, RMDF!CK1025&lt;=1-SUM(RMDF!Z1025,RMDF!AG1025,RMDF!AN1025,RMDF!AU1025,RMDF!BB1025,RMDF!BI1025,RMDF!BP1025,RMDF!BW1025,RMDF!CD1025), RMDF!CK1025=ROUND(RMDF!CK1025,4))</f>
        <v>1</v>
      </c>
      <c r="CI1025" s="317">
        <f>RMDF!CI1025</f>
        <v>0</v>
      </c>
      <c r="CJ1025" s="318" t="str">
        <f>IF(CI1025=0,"",_xlfn.XLOOKUP(CI1025,StatePicklist!$1:$1,StatePicklist!$3:$3,"NA",0))</f>
        <v/>
      </c>
      <c r="CK1025" s="297" t="str">
        <f ca="1">IF(RMDF!CJ1025="", "", IF(ISNUMBER(MATCH(RMDF!CJ1025, INDIRECT(CJ1025), 0)), "OK", "Invalid"))</f>
        <v/>
      </c>
      <c r="CL1025" s="281"/>
      <c r="CM1025" s="281"/>
      <c r="CN1025" s="281"/>
      <c r="CO1025" s="281" t="b">
        <f>AND(RMDF!CR1025&gt;=0, RMDF!CR1025&lt;=1-SUM(RMDF!Z1025,RMDF!AG1025,RMDF!AN1025,RMDF!AU1025,RMDF!BB1025,RMDF!BI1025,RMDF!BP1025,RMDF!BW1025,RMDF!CD1025,RMDF!CK1025), RMDF!CR1025=ROUND(RMDF!CR1025,4))</f>
        <v>1</v>
      </c>
      <c r="CP1025" s="317">
        <f>RMDF!CP1025</f>
        <v>0</v>
      </c>
      <c r="CQ1025" s="318" t="str">
        <f>IF(CP1025=0,"",_xlfn.XLOOKUP(CP1025,StatePicklist!$1:$1,StatePicklist!$3:$3,"NA",0))</f>
        <v/>
      </c>
      <c r="CR1025" s="297" t="str">
        <f ca="1">IF(RMDF!CQ1025="", "", IF(ISNUMBER(MATCH(RMDF!CQ1025, INDIRECT(CQ1025), 0)), "OK", "Invalid"))</f>
        <v/>
      </c>
      <c r="CS1025" s="281"/>
      <c r="CT1025" s="281"/>
      <c r="CU1025" s="281"/>
      <c r="CV1025" s="281" t="b">
        <f>AND(RMDF!CY1025&gt;=0, RMDF!CY1025&lt;=1-SUM(RMDF!Z1025,RMDF!AG1025,RMDF!AN1025,RMDF!AU1025,RMDF!BB1025,RMDF!BI1025,RMDF!BP1025,RMDF!BW1025,RMDF!CD1025,RMDF!CK1025,RMDF!CR1025), RMDF!CY1025=ROUND(RMDF!CY1025,4))</f>
        <v>1</v>
      </c>
      <c r="CW1025" s="317">
        <f>RMDF!CW1025</f>
        <v>0</v>
      </c>
      <c r="CX1025" s="318" t="str">
        <f>IF(CW1025=0,"",_xlfn.XLOOKUP(CW1025,StatePicklist!$1:$1,StatePicklist!$3:$3,"NA",0))</f>
        <v/>
      </c>
      <c r="CY1025" s="297" t="str">
        <f ca="1">IF(RMDF!CX1025="", "", IF(ISNUMBER(MATCH(RMDF!CX1025, INDIRECT(CX1025), 0)), "OK", "Invalid"))</f>
        <v/>
      </c>
      <c r="CZ1025" s="281"/>
      <c r="DA1025" s="281"/>
      <c r="DB1025" s="281"/>
      <c r="DC1025" s="281" t="b">
        <f>AND(RMDF!DF1025&gt;=0, RMDF!DF1025&lt;=1-SUM(RMDF!Z1025,RMDF!AG1025,RMDF!AN1025,RMDF!AU1025,RMDF!BB1025,RMDF!BI1025,RMDF!BP1025,RMDF!BW1025,RMDF!CD1025,RMDF!CK1025,RMDF!CR1025,RMDF!CY1025), RMDF!DF1025=ROUND(RMDF!DF1025,4))</f>
        <v>1</v>
      </c>
      <c r="DD1025" s="317">
        <f>RMDF!DD1025</f>
        <v>0</v>
      </c>
      <c r="DE1025" s="318" t="str">
        <f>IF(DD1025=0,"",_xlfn.XLOOKUP(DD1025,StatePicklist!$1:$1,StatePicklist!$3:$3,"NA",0))</f>
        <v/>
      </c>
      <c r="DF1025" s="297" t="str">
        <f ca="1">IF(RMDF!DE1025="", "", IF(ISNUMBER(MATCH(RMDF!DE1025, INDIRECT(DE1025), 0)), "OK", "Invalid"))</f>
        <v/>
      </c>
      <c r="DG1025" s="281"/>
      <c r="DH1025" s="281"/>
      <c r="DI1025" s="281"/>
      <c r="DJ1025" s="281" t="b">
        <f>AND(RMDF!DM1025&gt;=0, RMDF!DM1025&lt;=1-SUM(RMDF!Z1025,RMDF!AG1025,RMDF!AN1025,RMDF!AU1025,RMDF!BB1025,RMDF!BI1025,RMDF!BP1025,RMDF!BW1025,RMDF!CD1025,RMDF!CK1025,RMDF!CR1025,RMDF!CY1025,RMDF!DF1025), RMDF!DM1025=ROUND(RMDF!DM1025,4))</f>
        <v>1</v>
      </c>
      <c r="DK1025" s="317">
        <f>RMDF!DK1025</f>
        <v>0</v>
      </c>
      <c r="DL1025" s="318" t="str">
        <f>IF(DK1025=0,"",_xlfn.XLOOKUP(DK1025,StatePicklist!$1:$1,StatePicklist!$3:$3,"NA",0))</f>
        <v/>
      </c>
      <c r="DM1025" s="297" t="str">
        <f ca="1">IF(RMDF!DL1025="", "", IF(ISNUMBER(MATCH(RMDF!DL1025, INDIRECT(DL1025), 0)), "OK", "Invalid"))</f>
        <v/>
      </c>
      <c r="DN1025" s="281"/>
      <c r="DO1025" s="281"/>
      <c r="DP1025" s="281"/>
      <c r="DQ1025" s="281" t="b">
        <f>AND(RMDF!DT1025&gt;=0, RMDF!DT1025&lt;=1-SUM(RMDF!Z1025,RMDF!AG1025,RMDF!AN1025,RMDF!AU1025,RMDF!BB1025,RMDF!BI1025,RMDF!BP1025,RMDF!BW1025,RMDF!CD1025,RMDF!CK1025,RMDF!CR1025,RMDF!CY1025,RMDF!DF1025,RMDF!DM1025), RMDF!DT1025=ROUND(RMDF!DT1025,4))</f>
        <v>1</v>
      </c>
      <c r="DR1025" s="317">
        <f>RMDF!DR1025</f>
        <v>0</v>
      </c>
      <c r="DS1025" s="318" t="str">
        <f>IF(DR1025=0,"",_xlfn.XLOOKUP(DR1025,StatePicklist!$1:$1,StatePicklist!$3:$3,"NA",0))</f>
        <v/>
      </c>
      <c r="DT1025" s="297" t="str">
        <f ca="1">IF(RMDF!DS1025="", "", IF(ISNUMBER(MATCH(RMDF!DS1025, INDIRECT(DS1025), 0)), "OK", "Invalid"))</f>
        <v/>
      </c>
      <c r="DU1025" s="281"/>
      <c r="DV1025" s="281"/>
      <c r="DW1025" s="281"/>
      <c r="DX1025" s="281" t="b">
        <f>AND(RMDF!EA1025&gt;=0, RMDF!EA1025&lt;=1-SUM(RMDF!Z1025,RMDF!AG1025,RMDF!AN1025,RMDF!AU1025,RMDF!BB1025,RMDF!BI1025,RMDF!BP1025,RMDF!BW1025,RMDF!CD1025,RMDF!CK1025,RMDF!CR1025,RMDF!CY1025,RMDF!DF1025,RMDF!DM1025,RMDF!DT1025), RMDF!EA1025=ROUND(RMDF!EA1025,4))</f>
        <v>1</v>
      </c>
      <c r="DY1025" s="317">
        <f>RMDF!DY1025</f>
        <v>0</v>
      </c>
      <c r="DZ1025" s="318" t="str">
        <f>IF(DY1025=0,"",_xlfn.XLOOKUP(DY1025,StatePicklist!$1:$1,StatePicklist!$3:$3,"NA",0))</f>
        <v/>
      </c>
      <c r="EA1025" s="297" t="str">
        <f ca="1">IF(RMDF!DZ1025="", "", IF(ISNUMBER(MATCH(RMDF!DZ1025, INDIRECT(DZ1025), 0)), "OK", "Invalid"))</f>
        <v/>
      </c>
      <c r="EB1025" s="281"/>
      <c r="EC1025" s="281"/>
      <c r="ED1025" s="281"/>
      <c r="EE1025" s="281" t="b">
        <f>AND(RMDF!EH1025&gt;=0, RMDF!EH1025&lt;=1-SUM(RMDF!Z1025,RMDF!AG1025,RMDF!AN1025,RMDF!AU1025,RMDF!BB1025,RMDF!BI1025,RMDF!BP1025,RMDF!BW1025,RMDF!CD1025,RMDF!CK1025,RMDF!CR1025,RMDF!CY1025,RMDF!DF1025,RMDF!DM1025,RMDF!DT1025,RMDF!EA1025), RMDF!EH1025=ROUND(RMDF!EH1025,4))</f>
        <v>1</v>
      </c>
      <c r="EF1025" s="317">
        <f>RMDF!EF1025</f>
        <v>0</v>
      </c>
      <c r="EG1025" s="318" t="str">
        <f>IF(EF1025=0,"",_xlfn.XLOOKUP(EF1025,StatePicklist!$1:$1,StatePicklist!$3:$3,"NA",0))</f>
        <v/>
      </c>
      <c r="EH1025" s="297" t="str">
        <f ca="1">IF(RMDF!EG1025="", "", IF(ISNUMBER(MATCH(RMDF!EG1025, INDIRECT(EG1025), 0)), "OK", "Invalid"))</f>
        <v/>
      </c>
      <c r="EI1025" s="281"/>
      <c r="EJ1025" s="281"/>
      <c r="EK1025" s="281"/>
      <c r="EL1025" s="281" t="b">
        <f>AND(RMDF!EO1025&gt;=0, RMDF!EO1025&lt;=1-SUM(RMDF!Z1025,RMDF!AG1025,RMDF!AN1025,RMDF!AU1025,RMDF!BB1025,RMDF!BI1025,RMDF!BP1025,RMDF!BW1025,RMDF!CD1025,RMDF!CK1025,RMDF!CR1025,RMDF!CY1025,RMDF!DF1025,RMDF!DM1025,RMDF!DT1025,RMDF!EA1025,RMDF!EH1025), RMDF!EO1025=ROUND(RMDF!EO1025,4))</f>
        <v>1</v>
      </c>
      <c r="EM1025" s="317">
        <f>RMDF!EM1025</f>
        <v>0</v>
      </c>
      <c r="EN1025" s="318" t="str">
        <f>IF(EM1025=0,"",_xlfn.XLOOKUP(EM1025,StatePicklist!$1:$1,StatePicklist!$3:$3,"NA",0))</f>
        <v/>
      </c>
      <c r="EO1025" s="297" t="str">
        <f ca="1">IF(RMDF!EN1025="", "", IF(ISNUMBER(MATCH(RMDF!EN1025, INDIRECT(EN1025), 0)), "OK", "Invalid"))</f>
        <v/>
      </c>
      <c r="EP1025" s="281"/>
      <c r="EQ1025" s="281"/>
      <c r="ER1025" s="281"/>
      <c r="ES1025" s="281" t="b">
        <f>AND(RMDF!EV1025&gt;=0, RMDF!EV1025&lt;=1-SUM(RMDF!Z1025,RMDF!AG1025,RMDF!AN1025,RMDF!AU1025,RMDF!BB1025,RMDF!BI1025,RMDF!BP1025,RMDF!BW1025,RMDF!CD1025,RMDF!CK1025,RMDF!CR1025,RMDF!CY1025,RMDF!DF1025,RMDF!DM1025,RMDF!DT1025,RMDF!EA1025,RMDF!EH1025,RMDF!EO1025), RMDF!EV1025=ROUND(RMDF!EV1025,4))</f>
        <v>1</v>
      </c>
      <c r="ET1025" s="317">
        <f>RMDF!ET1025</f>
        <v>0</v>
      </c>
      <c r="EU1025" s="318" t="str">
        <f>IF(ET1025=0,"",_xlfn.XLOOKUP(ET1025,StatePicklist!$1:$1,StatePicklist!$3:$3,"NA",0))</f>
        <v/>
      </c>
      <c r="EV1025" s="297" t="str">
        <f ca="1">IF(RMDF!EU1025="", "", IF(ISNUMBER(MATCH(RMDF!EU1025, INDIRECT(EU1025), 0)), "OK", "Invalid"))</f>
        <v/>
      </c>
      <c r="EW1025" s="281"/>
      <c r="EX1025" s="281"/>
      <c r="EY1025" s="281"/>
      <c r="EZ1025" s="281" t="b">
        <f>AND(RMDF!FC1025&gt;=0, RMDF!FC1025&lt;=1-SUM(RMDF!Z1025,RMDF!AG1025,RMDF!AN1025,RMDF!AU1025,RMDF!BB1025,RMDF!BI1025,RMDF!BP1025,RMDF!BW1025,RMDF!CD1025,RMDF!CK1025,RMDF!CR1025,RMDF!CY1025,RMDF!DF1025,RMDF!DM1025,RMDF!DT1025,RMDF!EA1025,RMDF!EH1025,RMDF!EO1025,RMDF!EV1025), RMDF!FC1025=ROUND(RMDF!FC1025,4))</f>
        <v>1</v>
      </c>
      <c r="FA1025" s="317">
        <f>RMDF!FA1025</f>
        <v>0</v>
      </c>
      <c r="FB1025" s="318" t="str">
        <f>IF(FA1025=0,"",_xlfn.XLOOKUP(FA1025,StatePicklist!$1:$1,StatePicklist!$3:$3,"NA",0))</f>
        <v/>
      </c>
      <c r="FC1025" s="297" t="str">
        <f ca="1">IF(RMDF!FB1025="", "", IF(ISNUMBER(MATCH(RMDF!FB1025, INDIRECT(FB1025), 0)), "OK", "Invalid"))</f>
        <v/>
      </c>
    </row>
    <row r="1026" spans="1:159" s="205" customFormat="1" ht="39.9" customHeight="1" x14ac:dyDescent="0.25">
      <c r="A1026" s="206"/>
      <c r="B1026" s="196"/>
      <c r="C1026" s="197"/>
      <c r="D1026" s="198"/>
      <c r="E1026" s="199"/>
      <c r="F1026" s="200"/>
      <c r="G1026" s="201"/>
      <c r="H1026" s="292"/>
      <c r="I1026" s="305">
        <f>RMDF!I1026</f>
        <v>0</v>
      </c>
      <c r="J1026" s="305" t="str">
        <f>IF(I1026=ProductCode!$B$30,"PDReclPost",IF(OR(I1026=ProductCode!$C$30,I1026=ProductCode!$E$30,I1026=ProductCode!$G$30),"PDPreCon",IF(OR(I1026=ProductCode!$D$30,I1026=ProductCode!$F$30),"PDNotReclPost","")))</f>
        <v/>
      </c>
      <c r="K1026" s="305" t="str">
        <f t="shared" si="54"/>
        <v/>
      </c>
      <c r="L1026" s="289"/>
      <c r="M1026" s="305" t="str">
        <f t="shared" si="54"/>
        <v/>
      </c>
      <c r="N1026" s="289" t="b">
        <f>AND(RMDF!N1026&gt;=0, RMDF!N1026&lt;=1-RMDF!L1026, RMDF!N1026=ROUND(RMDF!N1026,4))</f>
        <v>1</v>
      </c>
      <c r="O1026" s="286" t="str">
        <f>IF(P1026="","",IF(I1026="","",IF(LEFT(I1026,13)="Reclaimed pos",RawMaterialCode!$E$569,RawMaterialCode!$E$568)))</f>
        <v>Reclaimed pre-consumer mixed fibers (RM0578)</v>
      </c>
      <c r="P1026" s="295">
        <f t="shared" si="55"/>
        <v>1</v>
      </c>
      <c r="Q1026" s="202"/>
      <c r="R1026" s="203"/>
      <c r="S1026" s="204" t="str">
        <f t="shared" si="56"/>
        <v/>
      </c>
      <c r="T1026" s="281"/>
      <c r="U1026" s="281"/>
      <c r="V1026" s="281"/>
      <c r="W1026" s="281"/>
      <c r="X1026" s="317">
        <f>RMDF!X1026</f>
        <v>0</v>
      </c>
      <c r="Y1026" s="318" t="str">
        <f>IF(X1026=0,"",_xlfn.XLOOKUP(X1026,StatePicklist!$1:$1,StatePicklist!$3:$3,"NA",0))</f>
        <v/>
      </c>
      <c r="Z1026" s="297" t="str">
        <f ca="1">IF(RMDF!Y1026="", "", IF(ISNUMBER(MATCH(RMDF!Y1026, INDIRECT(Y1026), 0)), "OK", "Invalid"))</f>
        <v/>
      </c>
      <c r="AA1026" s="281"/>
      <c r="AB1026" s="281"/>
      <c r="AC1026" s="281"/>
      <c r="AD1026" s="281" t="b">
        <f>AND(RMDF!AG1026&gt;=0, RMDF!AG1026&lt;=1-RMDF!Z1026, RMDF!AG1026=ROUND(RMDF!AG1026,4))</f>
        <v>1</v>
      </c>
      <c r="AE1026" s="317">
        <f>RMDF!AE1026</f>
        <v>0</v>
      </c>
      <c r="AF1026" s="318" t="str">
        <f>IF(AE1026=0,"",_xlfn.XLOOKUP(AE1026,StatePicklist!$1:$1,StatePicklist!$3:$3,"NA",0))</f>
        <v/>
      </c>
      <c r="AG1026" s="297" t="str">
        <f ca="1">IF(RMDF!AF1026="", "", IF(ISNUMBER(MATCH(RMDF!AF1026, INDIRECT(AF1026), 0)), "OK", "Invalid"))</f>
        <v/>
      </c>
      <c r="AH1026" s="281"/>
      <c r="AI1026" s="281"/>
      <c r="AJ1026" s="281"/>
      <c r="AK1026" s="281" t="b">
        <f>AND(RMDF!AN1026&gt;=0, RMDF!AN1026&lt;=1-SUM(RMDF!Z1026,RMDF!AG1026), RMDF!AN1026=ROUND(RMDF!AN1026,4))</f>
        <v>1</v>
      </c>
      <c r="AL1026" s="317">
        <f>RMDF!AL1026</f>
        <v>0</v>
      </c>
      <c r="AM1026" s="318" t="str">
        <f>IF(AL1026=0,"",_xlfn.XLOOKUP(AL1026,StatePicklist!$1:$1,StatePicklist!$3:$3,"NA",0))</f>
        <v/>
      </c>
      <c r="AN1026" s="297" t="str">
        <f ca="1">IF(RMDF!AM1026="", "", IF(ISNUMBER(MATCH(RMDF!AM1026, INDIRECT(AM1026), 0)), "OK", "Invalid"))</f>
        <v/>
      </c>
      <c r="AO1026" s="281"/>
      <c r="AP1026" s="281"/>
      <c r="AQ1026" s="281"/>
      <c r="AR1026" s="281" t="b">
        <f>AND(RMDF!AU1026&gt;=0, RMDF!AU1026&lt;=1-SUM(RMDF!Z1026,RMDF!AG1026,RMDF!AN1026), RMDF!AU1026=ROUND(RMDF!AU1026,4))</f>
        <v>1</v>
      </c>
      <c r="AS1026" s="317">
        <f>RMDF!AS1026</f>
        <v>0</v>
      </c>
      <c r="AT1026" s="318" t="str">
        <f>IF(AS1026=0,"",_xlfn.XLOOKUP(AS1026,StatePicklist!$1:$1,StatePicklist!$3:$3,"NA",0))</f>
        <v/>
      </c>
      <c r="AU1026" s="297" t="str">
        <f ca="1">IF(RMDF!AT1026="", "", IF(ISNUMBER(MATCH(RMDF!AT1026, INDIRECT(AT1026), 0)), "OK", "Invalid"))</f>
        <v/>
      </c>
      <c r="AV1026" s="281"/>
      <c r="AW1026" s="281"/>
      <c r="AX1026" s="281"/>
      <c r="AY1026" s="281" t="b">
        <f>AND(RMDF!BB1026&gt;=0, RMDF!BB1026&lt;=1-SUM(RMDF!Z1026,RMDF!AG1026,RMDF!AN1026,RMDF!AU1026), RMDF!BB1026=ROUND(RMDF!BB1026,4))</f>
        <v>1</v>
      </c>
      <c r="AZ1026" s="317">
        <f>RMDF!AZ1026</f>
        <v>0</v>
      </c>
      <c r="BA1026" s="318" t="str">
        <f>IF(AZ1026=0,"",_xlfn.XLOOKUP(AZ1026,StatePicklist!$1:$1,StatePicklist!$3:$3,"NA",0))</f>
        <v/>
      </c>
      <c r="BB1026" s="297" t="str">
        <f ca="1">IF(RMDF!BA1026="", "", IF(ISNUMBER(MATCH(RMDF!BA1026, INDIRECT(BA1026), 0)), "OK", "Invalid"))</f>
        <v/>
      </c>
      <c r="BC1026" s="281"/>
      <c r="BD1026" s="281"/>
      <c r="BE1026" s="281"/>
      <c r="BF1026" s="281" t="b">
        <f>AND(RMDF!BI1026&gt;=0, RMDF!BI1026&lt;=1-SUM(RMDF!Z1026,RMDF!AG1026,RMDF!AN1026,RMDF!AU1026,RMDF!BB1026), RMDF!BI1026=ROUND(RMDF!BI1026,4))</f>
        <v>1</v>
      </c>
      <c r="BG1026" s="317">
        <f>RMDF!BG1026</f>
        <v>0</v>
      </c>
      <c r="BH1026" s="318" t="str">
        <f>IF(BG1026=0,"",_xlfn.XLOOKUP(BG1026,StatePicklist!$1:$1,StatePicklist!$3:$3,"NA",0))</f>
        <v/>
      </c>
      <c r="BI1026" s="297" t="str">
        <f ca="1">IF(RMDF!BH1026="", "", IF(ISNUMBER(MATCH(RMDF!BH1026, INDIRECT(BH1026), 0)), "OK", "Invalid"))</f>
        <v/>
      </c>
      <c r="BJ1026" s="281"/>
      <c r="BK1026" s="281"/>
      <c r="BL1026" s="281"/>
      <c r="BM1026" s="281" t="b">
        <f>AND(RMDF!BP1026&gt;=0, RMDF!BP1026&lt;=1-SUM(RMDF!Z1026,RMDF!AG1026,RMDF!AN1026,RMDF!AU1026,RMDF!BB1026,RMDF!BI1026), RMDF!BP1026=ROUND(RMDF!BP1026,4))</f>
        <v>1</v>
      </c>
      <c r="BN1026" s="317">
        <f>RMDF!BN1026</f>
        <v>0</v>
      </c>
      <c r="BO1026" s="318" t="str">
        <f>IF(BN1026=0,"",_xlfn.XLOOKUP(BN1026,StatePicklist!$1:$1,StatePicklist!$3:$3,"NA",0))</f>
        <v/>
      </c>
      <c r="BP1026" s="297" t="str">
        <f ca="1">IF(RMDF!BO1026="", "", IF(ISNUMBER(MATCH(RMDF!BO1026, INDIRECT(BO1026), 0)), "OK", "Invalid"))</f>
        <v/>
      </c>
      <c r="BQ1026" s="281"/>
      <c r="BR1026" s="281"/>
      <c r="BS1026" s="281"/>
      <c r="BT1026" s="281" t="b">
        <f>AND(RMDF!BW1026&gt;=0, RMDF!BW1026&lt;=1-SUM(RMDF!Z1026,RMDF!AG1026,RMDF!AN1026,RMDF!AU1026,RMDF!BB1026,RMDF!BI1026,RMDF!BP1026), RMDF!BW1026=ROUND(RMDF!BW1026,4))</f>
        <v>1</v>
      </c>
      <c r="BU1026" s="317">
        <f>RMDF!BU1026</f>
        <v>0</v>
      </c>
      <c r="BV1026" s="318" t="str">
        <f>IF(BU1026=0,"",_xlfn.XLOOKUP(BU1026,StatePicklist!$1:$1,StatePicklist!$3:$3,"NA",0))</f>
        <v/>
      </c>
      <c r="BW1026" s="297" t="str">
        <f ca="1">IF(RMDF!BV1026="", "", IF(ISNUMBER(MATCH(RMDF!BV1026, INDIRECT(BV1026), 0)), "OK", "Invalid"))</f>
        <v/>
      </c>
      <c r="BX1026" s="281"/>
      <c r="BY1026" s="281"/>
      <c r="BZ1026" s="281"/>
      <c r="CA1026" s="281" t="b">
        <f>AND(RMDF!CD1026&gt;=0, RMDF!CD1026&lt;=1-SUM(RMDF!Z1026,RMDF!AG1026,RMDF!AN1026,RMDF!AU1026,RMDF!BB1026,RMDF!BI1026,RMDF!BP1026,RMDF!BW1026), RMDF!CD1026=ROUND(RMDF!CD1026,4))</f>
        <v>1</v>
      </c>
      <c r="CB1026" s="317">
        <f>RMDF!CB1026</f>
        <v>0</v>
      </c>
      <c r="CC1026" s="318" t="str">
        <f>IF(CB1026=0,"",_xlfn.XLOOKUP(CB1026,StatePicklist!$1:$1,StatePicklist!$3:$3,"NA",0))</f>
        <v/>
      </c>
      <c r="CD1026" s="297" t="str">
        <f ca="1">IF(RMDF!CC1026="", "", IF(ISNUMBER(MATCH(RMDF!CC1026, INDIRECT(CC1026), 0)), "OK", "Invalid"))</f>
        <v/>
      </c>
      <c r="CE1026" s="281"/>
      <c r="CF1026" s="281"/>
      <c r="CG1026" s="281"/>
      <c r="CH1026" s="281" t="b">
        <f>AND(RMDF!CK1026&gt;=0, RMDF!CK1026&lt;=1-SUM(RMDF!Z1026,RMDF!AG1026,RMDF!AN1026,RMDF!AU1026,RMDF!BB1026,RMDF!BI1026,RMDF!BP1026,RMDF!BW1026,RMDF!CD1026), RMDF!CK1026=ROUND(RMDF!CK1026,4))</f>
        <v>1</v>
      </c>
      <c r="CI1026" s="317">
        <f>RMDF!CI1026</f>
        <v>0</v>
      </c>
      <c r="CJ1026" s="318" t="str">
        <f>IF(CI1026=0,"",_xlfn.XLOOKUP(CI1026,StatePicklist!$1:$1,StatePicklist!$3:$3,"NA",0))</f>
        <v/>
      </c>
      <c r="CK1026" s="297" t="str">
        <f ca="1">IF(RMDF!CJ1026="", "", IF(ISNUMBER(MATCH(RMDF!CJ1026, INDIRECT(CJ1026), 0)), "OK", "Invalid"))</f>
        <v/>
      </c>
      <c r="CL1026" s="281"/>
      <c r="CM1026" s="281"/>
      <c r="CN1026" s="281"/>
      <c r="CO1026" s="281" t="b">
        <f>AND(RMDF!CR1026&gt;=0, RMDF!CR1026&lt;=1-SUM(RMDF!Z1026,RMDF!AG1026,RMDF!AN1026,RMDF!AU1026,RMDF!BB1026,RMDF!BI1026,RMDF!BP1026,RMDF!BW1026,RMDF!CD1026,RMDF!CK1026), RMDF!CR1026=ROUND(RMDF!CR1026,4))</f>
        <v>1</v>
      </c>
      <c r="CP1026" s="317">
        <f>RMDF!CP1026</f>
        <v>0</v>
      </c>
      <c r="CQ1026" s="318" t="str">
        <f>IF(CP1026=0,"",_xlfn.XLOOKUP(CP1026,StatePicklist!$1:$1,StatePicklist!$3:$3,"NA",0))</f>
        <v/>
      </c>
      <c r="CR1026" s="297" t="str">
        <f ca="1">IF(RMDF!CQ1026="", "", IF(ISNUMBER(MATCH(RMDF!CQ1026, INDIRECT(CQ1026), 0)), "OK", "Invalid"))</f>
        <v/>
      </c>
      <c r="CS1026" s="281"/>
      <c r="CT1026" s="281"/>
      <c r="CU1026" s="281"/>
      <c r="CV1026" s="281" t="b">
        <f>AND(RMDF!CY1026&gt;=0, RMDF!CY1026&lt;=1-SUM(RMDF!Z1026,RMDF!AG1026,RMDF!AN1026,RMDF!AU1026,RMDF!BB1026,RMDF!BI1026,RMDF!BP1026,RMDF!BW1026,RMDF!CD1026,RMDF!CK1026,RMDF!CR1026), RMDF!CY1026=ROUND(RMDF!CY1026,4))</f>
        <v>1</v>
      </c>
      <c r="CW1026" s="317">
        <f>RMDF!CW1026</f>
        <v>0</v>
      </c>
      <c r="CX1026" s="318" t="str">
        <f>IF(CW1026=0,"",_xlfn.XLOOKUP(CW1026,StatePicklist!$1:$1,StatePicklist!$3:$3,"NA",0))</f>
        <v/>
      </c>
      <c r="CY1026" s="297" t="str">
        <f ca="1">IF(RMDF!CX1026="", "", IF(ISNUMBER(MATCH(RMDF!CX1026, INDIRECT(CX1026), 0)), "OK", "Invalid"))</f>
        <v/>
      </c>
      <c r="CZ1026" s="281"/>
      <c r="DA1026" s="281"/>
      <c r="DB1026" s="281"/>
      <c r="DC1026" s="281" t="b">
        <f>AND(RMDF!DF1026&gt;=0, RMDF!DF1026&lt;=1-SUM(RMDF!Z1026,RMDF!AG1026,RMDF!AN1026,RMDF!AU1026,RMDF!BB1026,RMDF!BI1026,RMDF!BP1026,RMDF!BW1026,RMDF!CD1026,RMDF!CK1026,RMDF!CR1026,RMDF!CY1026), RMDF!DF1026=ROUND(RMDF!DF1026,4))</f>
        <v>1</v>
      </c>
      <c r="DD1026" s="317">
        <f>RMDF!DD1026</f>
        <v>0</v>
      </c>
      <c r="DE1026" s="318" t="str">
        <f>IF(DD1026=0,"",_xlfn.XLOOKUP(DD1026,StatePicklist!$1:$1,StatePicklist!$3:$3,"NA",0))</f>
        <v/>
      </c>
      <c r="DF1026" s="297" t="str">
        <f ca="1">IF(RMDF!DE1026="", "", IF(ISNUMBER(MATCH(RMDF!DE1026, INDIRECT(DE1026), 0)), "OK", "Invalid"))</f>
        <v/>
      </c>
      <c r="DG1026" s="281"/>
      <c r="DH1026" s="281"/>
      <c r="DI1026" s="281"/>
      <c r="DJ1026" s="281" t="b">
        <f>AND(RMDF!DM1026&gt;=0, RMDF!DM1026&lt;=1-SUM(RMDF!Z1026,RMDF!AG1026,RMDF!AN1026,RMDF!AU1026,RMDF!BB1026,RMDF!BI1026,RMDF!BP1026,RMDF!BW1026,RMDF!CD1026,RMDF!CK1026,RMDF!CR1026,RMDF!CY1026,RMDF!DF1026), RMDF!DM1026=ROUND(RMDF!DM1026,4))</f>
        <v>1</v>
      </c>
      <c r="DK1026" s="317">
        <f>RMDF!DK1026</f>
        <v>0</v>
      </c>
      <c r="DL1026" s="318" t="str">
        <f>IF(DK1026=0,"",_xlfn.XLOOKUP(DK1026,StatePicklist!$1:$1,StatePicklist!$3:$3,"NA",0))</f>
        <v/>
      </c>
      <c r="DM1026" s="297" t="str">
        <f ca="1">IF(RMDF!DL1026="", "", IF(ISNUMBER(MATCH(RMDF!DL1026, INDIRECT(DL1026), 0)), "OK", "Invalid"))</f>
        <v/>
      </c>
      <c r="DN1026" s="281"/>
      <c r="DO1026" s="281"/>
      <c r="DP1026" s="281"/>
      <c r="DQ1026" s="281" t="b">
        <f>AND(RMDF!DT1026&gt;=0, RMDF!DT1026&lt;=1-SUM(RMDF!Z1026,RMDF!AG1026,RMDF!AN1026,RMDF!AU1026,RMDF!BB1026,RMDF!BI1026,RMDF!BP1026,RMDF!BW1026,RMDF!CD1026,RMDF!CK1026,RMDF!CR1026,RMDF!CY1026,RMDF!DF1026,RMDF!DM1026), RMDF!DT1026=ROUND(RMDF!DT1026,4))</f>
        <v>1</v>
      </c>
      <c r="DR1026" s="317">
        <f>RMDF!DR1026</f>
        <v>0</v>
      </c>
      <c r="DS1026" s="318" t="str">
        <f>IF(DR1026=0,"",_xlfn.XLOOKUP(DR1026,StatePicklist!$1:$1,StatePicklist!$3:$3,"NA",0))</f>
        <v/>
      </c>
      <c r="DT1026" s="297" t="str">
        <f ca="1">IF(RMDF!DS1026="", "", IF(ISNUMBER(MATCH(RMDF!DS1026, INDIRECT(DS1026), 0)), "OK", "Invalid"))</f>
        <v/>
      </c>
      <c r="DU1026" s="281"/>
      <c r="DV1026" s="281"/>
      <c r="DW1026" s="281"/>
      <c r="DX1026" s="281" t="b">
        <f>AND(RMDF!EA1026&gt;=0, RMDF!EA1026&lt;=1-SUM(RMDF!Z1026,RMDF!AG1026,RMDF!AN1026,RMDF!AU1026,RMDF!BB1026,RMDF!BI1026,RMDF!BP1026,RMDF!BW1026,RMDF!CD1026,RMDF!CK1026,RMDF!CR1026,RMDF!CY1026,RMDF!DF1026,RMDF!DM1026,RMDF!DT1026), RMDF!EA1026=ROUND(RMDF!EA1026,4))</f>
        <v>1</v>
      </c>
      <c r="DY1026" s="317">
        <f>RMDF!DY1026</f>
        <v>0</v>
      </c>
      <c r="DZ1026" s="318" t="str">
        <f>IF(DY1026=0,"",_xlfn.XLOOKUP(DY1026,StatePicklist!$1:$1,StatePicklist!$3:$3,"NA",0))</f>
        <v/>
      </c>
      <c r="EA1026" s="297" t="str">
        <f ca="1">IF(RMDF!DZ1026="", "", IF(ISNUMBER(MATCH(RMDF!DZ1026, INDIRECT(DZ1026), 0)), "OK", "Invalid"))</f>
        <v/>
      </c>
      <c r="EB1026" s="281"/>
      <c r="EC1026" s="281"/>
      <c r="ED1026" s="281"/>
      <c r="EE1026" s="281" t="b">
        <f>AND(RMDF!EH1026&gt;=0, RMDF!EH1026&lt;=1-SUM(RMDF!Z1026,RMDF!AG1026,RMDF!AN1026,RMDF!AU1026,RMDF!BB1026,RMDF!BI1026,RMDF!BP1026,RMDF!BW1026,RMDF!CD1026,RMDF!CK1026,RMDF!CR1026,RMDF!CY1026,RMDF!DF1026,RMDF!DM1026,RMDF!DT1026,RMDF!EA1026), RMDF!EH1026=ROUND(RMDF!EH1026,4))</f>
        <v>1</v>
      </c>
      <c r="EF1026" s="317">
        <f>RMDF!EF1026</f>
        <v>0</v>
      </c>
      <c r="EG1026" s="318" t="str">
        <f>IF(EF1026=0,"",_xlfn.XLOOKUP(EF1026,StatePicklist!$1:$1,StatePicklist!$3:$3,"NA",0))</f>
        <v/>
      </c>
      <c r="EH1026" s="297" t="str">
        <f ca="1">IF(RMDF!EG1026="", "", IF(ISNUMBER(MATCH(RMDF!EG1026, INDIRECT(EG1026), 0)), "OK", "Invalid"))</f>
        <v/>
      </c>
      <c r="EI1026" s="281"/>
      <c r="EJ1026" s="281"/>
      <c r="EK1026" s="281"/>
      <c r="EL1026" s="281" t="b">
        <f>AND(RMDF!EO1026&gt;=0, RMDF!EO1026&lt;=1-SUM(RMDF!Z1026,RMDF!AG1026,RMDF!AN1026,RMDF!AU1026,RMDF!BB1026,RMDF!BI1026,RMDF!BP1026,RMDF!BW1026,RMDF!CD1026,RMDF!CK1026,RMDF!CR1026,RMDF!CY1026,RMDF!DF1026,RMDF!DM1026,RMDF!DT1026,RMDF!EA1026,RMDF!EH1026), RMDF!EO1026=ROUND(RMDF!EO1026,4))</f>
        <v>1</v>
      </c>
      <c r="EM1026" s="317">
        <f>RMDF!EM1026</f>
        <v>0</v>
      </c>
      <c r="EN1026" s="318" t="str">
        <f>IF(EM1026=0,"",_xlfn.XLOOKUP(EM1026,StatePicklist!$1:$1,StatePicklist!$3:$3,"NA",0))</f>
        <v/>
      </c>
      <c r="EO1026" s="297" t="str">
        <f ca="1">IF(RMDF!EN1026="", "", IF(ISNUMBER(MATCH(RMDF!EN1026, INDIRECT(EN1026), 0)), "OK", "Invalid"))</f>
        <v/>
      </c>
      <c r="EP1026" s="281"/>
      <c r="EQ1026" s="281"/>
      <c r="ER1026" s="281"/>
      <c r="ES1026" s="281" t="b">
        <f>AND(RMDF!EV1026&gt;=0, RMDF!EV1026&lt;=1-SUM(RMDF!Z1026,RMDF!AG1026,RMDF!AN1026,RMDF!AU1026,RMDF!BB1026,RMDF!BI1026,RMDF!BP1026,RMDF!BW1026,RMDF!CD1026,RMDF!CK1026,RMDF!CR1026,RMDF!CY1026,RMDF!DF1026,RMDF!DM1026,RMDF!DT1026,RMDF!EA1026,RMDF!EH1026,RMDF!EO1026), RMDF!EV1026=ROUND(RMDF!EV1026,4))</f>
        <v>1</v>
      </c>
      <c r="ET1026" s="317">
        <f>RMDF!ET1026</f>
        <v>0</v>
      </c>
      <c r="EU1026" s="318" t="str">
        <f>IF(ET1026=0,"",_xlfn.XLOOKUP(ET1026,StatePicklist!$1:$1,StatePicklist!$3:$3,"NA",0))</f>
        <v/>
      </c>
      <c r="EV1026" s="297" t="str">
        <f ca="1">IF(RMDF!EU1026="", "", IF(ISNUMBER(MATCH(RMDF!EU1026, INDIRECT(EU1026), 0)), "OK", "Invalid"))</f>
        <v/>
      </c>
      <c r="EW1026" s="281"/>
      <c r="EX1026" s="281"/>
      <c r="EY1026" s="281"/>
      <c r="EZ1026" s="281" t="b">
        <f>AND(RMDF!FC1026&gt;=0, RMDF!FC1026&lt;=1-SUM(RMDF!Z1026,RMDF!AG1026,RMDF!AN1026,RMDF!AU1026,RMDF!BB1026,RMDF!BI1026,RMDF!BP1026,RMDF!BW1026,RMDF!CD1026,RMDF!CK1026,RMDF!CR1026,RMDF!CY1026,RMDF!DF1026,RMDF!DM1026,RMDF!DT1026,RMDF!EA1026,RMDF!EH1026,RMDF!EO1026,RMDF!EV1026), RMDF!FC1026=ROUND(RMDF!FC1026,4))</f>
        <v>1</v>
      </c>
      <c r="FA1026" s="317">
        <f>RMDF!FA1026</f>
        <v>0</v>
      </c>
      <c r="FB1026" s="318" t="str">
        <f>IF(FA1026=0,"",_xlfn.XLOOKUP(FA1026,StatePicklist!$1:$1,StatePicklist!$3:$3,"NA",0))</f>
        <v/>
      </c>
      <c r="FC1026" s="297" t="str">
        <f ca="1">IF(RMDF!FB1026="", "", IF(ISNUMBER(MATCH(RMDF!FB1026, INDIRECT(FB1026), 0)), "OK", "Invalid"))</f>
        <v/>
      </c>
    </row>
    <row r="1027" spans="1:159" s="205" customFormat="1" ht="39.9" customHeight="1" x14ac:dyDescent="0.25">
      <c r="A1027" s="206"/>
      <c r="B1027" s="196"/>
      <c r="C1027" s="197"/>
      <c r="D1027" s="198"/>
      <c r="E1027" s="199"/>
      <c r="F1027" s="200"/>
      <c r="G1027" s="201"/>
      <c r="H1027" s="292"/>
      <c r="I1027" s="305">
        <f>RMDF!I1027</f>
        <v>0</v>
      </c>
      <c r="J1027" s="305" t="str">
        <f>IF(I1027=ProductCode!$B$30,"PDReclPost",IF(OR(I1027=ProductCode!$C$30,I1027=ProductCode!$E$30,I1027=ProductCode!$G$30),"PDPreCon",IF(OR(I1027=ProductCode!$D$30,I1027=ProductCode!$F$30),"PDNotReclPost","")))</f>
        <v/>
      </c>
      <c r="K1027" s="305" t="str">
        <f t="shared" si="54"/>
        <v/>
      </c>
      <c r="L1027" s="289"/>
      <c r="M1027" s="305" t="str">
        <f t="shared" si="54"/>
        <v/>
      </c>
      <c r="N1027" s="289" t="b">
        <f>AND(RMDF!N1027&gt;=0, RMDF!N1027&lt;=1-RMDF!L1027, RMDF!N1027=ROUND(RMDF!N1027,4))</f>
        <v>1</v>
      </c>
      <c r="O1027" s="286" t="str">
        <f>IF(P1027="","",IF(I1027="","",IF(LEFT(I1027,13)="Reclaimed pos",RawMaterialCode!$E$569,RawMaterialCode!$E$568)))</f>
        <v>Reclaimed pre-consumer mixed fibers (RM0578)</v>
      </c>
      <c r="P1027" s="295">
        <f t="shared" si="55"/>
        <v>1</v>
      </c>
      <c r="Q1027" s="202"/>
      <c r="R1027" s="203"/>
      <c r="S1027" s="204" t="str">
        <f t="shared" si="56"/>
        <v/>
      </c>
      <c r="T1027" s="281"/>
      <c r="U1027" s="281"/>
      <c r="V1027" s="281"/>
      <c r="W1027" s="281"/>
      <c r="X1027" s="317">
        <f>RMDF!X1027</f>
        <v>0</v>
      </c>
      <c r="Y1027" s="318" t="str">
        <f>IF(X1027=0,"",_xlfn.XLOOKUP(X1027,StatePicklist!$1:$1,StatePicklist!$3:$3,"NA",0))</f>
        <v/>
      </c>
      <c r="Z1027" s="297" t="str">
        <f ca="1">IF(RMDF!Y1027="", "", IF(ISNUMBER(MATCH(RMDF!Y1027, INDIRECT(Y1027), 0)), "OK", "Invalid"))</f>
        <v/>
      </c>
      <c r="AA1027" s="281"/>
      <c r="AB1027" s="281"/>
      <c r="AC1027" s="281"/>
      <c r="AD1027" s="281" t="b">
        <f>AND(RMDF!AG1027&gt;=0, RMDF!AG1027&lt;=1-RMDF!Z1027, RMDF!AG1027=ROUND(RMDF!AG1027,4))</f>
        <v>1</v>
      </c>
      <c r="AE1027" s="317">
        <f>RMDF!AE1027</f>
        <v>0</v>
      </c>
      <c r="AF1027" s="318" t="str">
        <f>IF(AE1027=0,"",_xlfn.XLOOKUP(AE1027,StatePicklist!$1:$1,StatePicklist!$3:$3,"NA",0))</f>
        <v/>
      </c>
      <c r="AG1027" s="297" t="str">
        <f ca="1">IF(RMDF!AF1027="", "", IF(ISNUMBER(MATCH(RMDF!AF1027, INDIRECT(AF1027), 0)), "OK", "Invalid"))</f>
        <v/>
      </c>
      <c r="AH1027" s="281"/>
      <c r="AI1027" s="281"/>
      <c r="AJ1027" s="281"/>
      <c r="AK1027" s="281" t="b">
        <f>AND(RMDF!AN1027&gt;=0, RMDF!AN1027&lt;=1-SUM(RMDF!Z1027,RMDF!AG1027), RMDF!AN1027=ROUND(RMDF!AN1027,4))</f>
        <v>1</v>
      </c>
      <c r="AL1027" s="317">
        <f>RMDF!AL1027</f>
        <v>0</v>
      </c>
      <c r="AM1027" s="318" t="str">
        <f>IF(AL1027=0,"",_xlfn.XLOOKUP(AL1027,StatePicklist!$1:$1,StatePicklist!$3:$3,"NA",0))</f>
        <v/>
      </c>
      <c r="AN1027" s="297" t="str">
        <f ca="1">IF(RMDF!AM1027="", "", IF(ISNUMBER(MATCH(RMDF!AM1027, INDIRECT(AM1027), 0)), "OK", "Invalid"))</f>
        <v/>
      </c>
      <c r="AO1027" s="281"/>
      <c r="AP1027" s="281"/>
      <c r="AQ1027" s="281"/>
      <c r="AR1027" s="281" t="b">
        <f>AND(RMDF!AU1027&gt;=0, RMDF!AU1027&lt;=1-SUM(RMDF!Z1027,RMDF!AG1027,RMDF!AN1027), RMDF!AU1027=ROUND(RMDF!AU1027,4))</f>
        <v>1</v>
      </c>
      <c r="AS1027" s="317">
        <f>RMDF!AS1027</f>
        <v>0</v>
      </c>
      <c r="AT1027" s="318" t="str">
        <f>IF(AS1027=0,"",_xlfn.XLOOKUP(AS1027,StatePicklist!$1:$1,StatePicklist!$3:$3,"NA",0))</f>
        <v/>
      </c>
      <c r="AU1027" s="297" t="str">
        <f ca="1">IF(RMDF!AT1027="", "", IF(ISNUMBER(MATCH(RMDF!AT1027, INDIRECT(AT1027), 0)), "OK", "Invalid"))</f>
        <v/>
      </c>
      <c r="AV1027" s="281"/>
      <c r="AW1027" s="281"/>
      <c r="AX1027" s="281"/>
      <c r="AY1027" s="281" t="b">
        <f>AND(RMDF!BB1027&gt;=0, RMDF!BB1027&lt;=1-SUM(RMDF!Z1027,RMDF!AG1027,RMDF!AN1027,RMDF!AU1027), RMDF!BB1027=ROUND(RMDF!BB1027,4))</f>
        <v>1</v>
      </c>
      <c r="AZ1027" s="317">
        <f>RMDF!AZ1027</f>
        <v>0</v>
      </c>
      <c r="BA1027" s="318" t="str">
        <f>IF(AZ1027=0,"",_xlfn.XLOOKUP(AZ1027,StatePicklist!$1:$1,StatePicklist!$3:$3,"NA",0))</f>
        <v/>
      </c>
      <c r="BB1027" s="297" t="str">
        <f ca="1">IF(RMDF!BA1027="", "", IF(ISNUMBER(MATCH(RMDF!BA1027, INDIRECT(BA1027), 0)), "OK", "Invalid"))</f>
        <v/>
      </c>
      <c r="BC1027" s="281"/>
      <c r="BD1027" s="281"/>
      <c r="BE1027" s="281"/>
      <c r="BF1027" s="281" t="b">
        <f>AND(RMDF!BI1027&gt;=0, RMDF!BI1027&lt;=1-SUM(RMDF!Z1027,RMDF!AG1027,RMDF!AN1027,RMDF!AU1027,RMDF!BB1027), RMDF!BI1027=ROUND(RMDF!BI1027,4))</f>
        <v>1</v>
      </c>
      <c r="BG1027" s="317">
        <f>RMDF!BG1027</f>
        <v>0</v>
      </c>
      <c r="BH1027" s="318" t="str">
        <f>IF(BG1027=0,"",_xlfn.XLOOKUP(BG1027,StatePicklist!$1:$1,StatePicklist!$3:$3,"NA",0))</f>
        <v/>
      </c>
      <c r="BI1027" s="297" t="str">
        <f ca="1">IF(RMDF!BH1027="", "", IF(ISNUMBER(MATCH(RMDF!BH1027, INDIRECT(BH1027), 0)), "OK", "Invalid"))</f>
        <v/>
      </c>
      <c r="BJ1027" s="281"/>
      <c r="BK1027" s="281"/>
      <c r="BL1027" s="281"/>
      <c r="BM1027" s="281" t="b">
        <f>AND(RMDF!BP1027&gt;=0, RMDF!BP1027&lt;=1-SUM(RMDF!Z1027,RMDF!AG1027,RMDF!AN1027,RMDF!AU1027,RMDF!BB1027,RMDF!BI1027), RMDF!BP1027=ROUND(RMDF!BP1027,4))</f>
        <v>1</v>
      </c>
      <c r="BN1027" s="317">
        <f>RMDF!BN1027</f>
        <v>0</v>
      </c>
      <c r="BO1027" s="318" t="str">
        <f>IF(BN1027=0,"",_xlfn.XLOOKUP(BN1027,StatePicklist!$1:$1,StatePicklist!$3:$3,"NA",0))</f>
        <v/>
      </c>
      <c r="BP1027" s="297" t="str">
        <f ca="1">IF(RMDF!BO1027="", "", IF(ISNUMBER(MATCH(RMDF!BO1027, INDIRECT(BO1027), 0)), "OK", "Invalid"))</f>
        <v/>
      </c>
      <c r="BQ1027" s="281"/>
      <c r="BR1027" s="281"/>
      <c r="BS1027" s="281"/>
      <c r="BT1027" s="281" t="b">
        <f>AND(RMDF!BW1027&gt;=0, RMDF!BW1027&lt;=1-SUM(RMDF!Z1027,RMDF!AG1027,RMDF!AN1027,RMDF!AU1027,RMDF!BB1027,RMDF!BI1027,RMDF!BP1027), RMDF!BW1027=ROUND(RMDF!BW1027,4))</f>
        <v>1</v>
      </c>
      <c r="BU1027" s="317">
        <f>RMDF!BU1027</f>
        <v>0</v>
      </c>
      <c r="BV1027" s="318" t="str">
        <f>IF(BU1027=0,"",_xlfn.XLOOKUP(BU1027,StatePicklist!$1:$1,StatePicklist!$3:$3,"NA",0))</f>
        <v/>
      </c>
      <c r="BW1027" s="297" t="str">
        <f ca="1">IF(RMDF!BV1027="", "", IF(ISNUMBER(MATCH(RMDF!BV1027, INDIRECT(BV1027), 0)), "OK", "Invalid"))</f>
        <v/>
      </c>
      <c r="BX1027" s="281"/>
      <c r="BY1027" s="281"/>
      <c r="BZ1027" s="281"/>
      <c r="CA1027" s="281" t="b">
        <f>AND(RMDF!CD1027&gt;=0, RMDF!CD1027&lt;=1-SUM(RMDF!Z1027,RMDF!AG1027,RMDF!AN1027,RMDF!AU1027,RMDF!BB1027,RMDF!BI1027,RMDF!BP1027,RMDF!BW1027), RMDF!CD1027=ROUND(RMDF!CD1027,4))</f>
        <v>1</v>
      </c>
      <c r="CB1027" s="317">
        <f>RMDF!CB1027</f>
        <v>0</v>
      </c>
      <c r="CC1027" s="318" t="str">
        <f>IF(CB1027=0,"",_xlfn.XLOOKUP(CB1027,StatePicklist!$1:$1,StatePicklist!$3:$3,"NA",0))</f>
        <v/>
      </c>
      <c r="CD1027" s="297" t="str">
        <f ca="1">IF(RMDF!CC1027="", "", IF(ISNUMBER(MATCH(RMDF!CC1027, INDIRECT(CC1027), 0)), "OK", "Invalid"))</f>
        <v/>
      </c>
      <c r="CE1027" s="281"/>
      <c r="CF1027" s="281"/>
      <c r="CG1027" s="281"/>
      <c r="CH1027" s="281" t="b">
        <f>AND(RMDF!CK1027&gt;=0, RMDF!CK1027&lt;=1-SUM(RMDF!Z1027,RMDF!AG1027,RMDF!AN1027,RMDF!AU1027,RMDF!BB1027,RMDF!BI1027,RMDF!BP1027,RMDF!BW1027,RMDF!CD1027), RMDF!CK1027=ROUND(RMDF!CK1027,4))</f>
        <v>1</v>
      </c>
      <c r="CI1027" s="317">
        <f>RMDF!CI1027</f>
        <v>0</v>
      </c>
      <c r="CJ1027" s="318" t="str">
        <f>IF(CI1027=0,"",_xlfn.XLOOKUP(CI1027,StatePicklist!$1:$1,StatePicklist!$3:$3,"NA",0))</f>
        <v/>
      </c>
      <c r="CK1027" s="297" t="str">
        <f ca="1">IF(RMDF!CJ1027="", "", IF(ISNUMBER(MATCH(RMDF!CJ1027, INDIRECT(CJ1027), 0)), "OK", "Invalid"))</f>
        <v/>
      </c>
      <c r="CL1027" s="281"/>
      <c r="CM1027" s="281"/>
      <c r="CN1027" s="281"/>
      <c r="CO1027" s="281" t="b">
        <f>AND(RMDF!CR1027&gt;=0, RMDF!CR1027&lt;=1-SUM(RMDF!Z1027,RMDF!AG1027,RMDF!AN1027,RMDF!AU1027,RMDF!BB1027,RMDF!BI1027,RMDF!BP1027,RMDF!BW1027,RMDF!CD1027,RMDF!CK1027), RMDF!CR1027=ROUND(RMDF!CR1027,4))</f>
        <v>1</v>
      </c>
      <c r="CP1027" s="317">
        <f>RMDF!CP1027</f>
        <v>0</v>
      </c>
      <c r="CQ1027" s="318" t="str">
        <f>IF(CP1027=0,"",_xlfn.XLOOKUP(CP1027,StatePicklist!$1:$1,StatePicklist!$3:$3,"NA",0))</f>
        <v/>
      </c>
      <c r="CR1027" s="297" t="str">
        <f ca="1">IF(RMDF!CQ1027="", "", IF(ISNUMBER(MATCH(RMDF!CQ1027, INDIRECT(CQ1027), 0)), "OK", "Invalid"))</f>
        <v/>
      </c>
      <c r="CS1027" s="281"/>
      <c r="CT1027" s="281"/>
      <c r="CU1027" s="281"/>
      <c r="CV1027" s="281" t="b">
        <f>AND(RMDF!CY1027&gt;=0, RMDF!CY1027&lt;=1-SUM(RMDF!Z1027,RMDF!AG1027,RMDF!AN1027,RMDF!AU1027,RMDF!BB1027,RMDF!BI1027,RMDF!BP1027,RMDF!BW1027,RMDF!CD1027,RMDF!CK1027,RMDF!CR1027), RMDF!CY1027=ROUND(RMDF!CY1027,4))</f>
        <v>1</v>
      </c>
      <c r="CW1027" s="317">
        <f>RMDF!CW1027</f>
        <v>0</v>
      </c>
      <c r="CX1027" s="318" t="str">
        <f>IF(CW1027=0,"",_xlfn.XLOOKUP(CW1027,StatePicklist!$1:$1,StatePicklist!$3:$3,"NA",0))</f>
        <v/>
      </c>
      <c r="CY1027" s="297" t="str">
        <f ca="1">IF(RMDF!CX1027="", "", IF(ISNUMBER(MATCH(RMDF!CX1027, INDIRECT(CX1027), 0)), "OK", "Invalid"))</f>
        <v/>
      </c>
      <c r="CZ1027" s="281"/>
      <c r="DA1027" s="281"/>
      <c r="DB1027" s="281"/>
      <c r="DC1027" s="281" t="b">
        <f>AND(RMDF!DF1027&gt;=0, RMDF!DF1027&lt;=1-SUM(RMDF!Z1027,RMDF!AG1027,RMDF!AN1027,RMDF!AU1027,RMDF!BB1027,RMDF!BI1027,RMDF!BP1027,RMDF!BW1027,RMDF!CD1027,RMDF!CK1027,RMDF!CR1027,RMDF!CY1027), RMDF!DF1027=ROUND(RMDF!DF1027,4))</f>
        <v>1</v>
      </c>
      <c r="DD1027" s="317">
        <f>RMDF!DD1027</f>
        <v>0</v>
      </c>
      <c r="DE1027" s="318" t="str">
        <f>IF(DD1027=0,"",_xlfn.XLOOKUP(DD1027,StatePicklist!$1:$1,StatePicklist!$3:$3,"NA",0))</f>
        <v/>
      </c>
      <c r="DF1027" s="297" t="str">
        <f ca="1">IF(RMDF!DE1027="", "", IF(ISNUMBER(MATCH(RMDF!DE1027, INDIRECT(DE1027), 0)), "OK", "Invalid"))</f>
        <v/>
      </c>
      <c r="DG1027" s="281"/>
      <c r="DH1027" s="281"/>
      <c r="DI1027" s="281"/>
      <c r="DJ1027" s="281" t="b">
        <f>AND(RMDF!DM1027&gt;=0, RMDF!DM1027&lt;=1-SUM(RMDF!Z1027,RMDF!AG1027,RMDF!AN1027,RMDF!AU1027,RMDF!BB1027,RMDF!BI1027,RMDF!BP1027,RMDF!BW1027,RMDF!CD1027,RMDF!CK1027,RMDF!CR1027,RMDF!CY1027,RMDF!DF1027), RMDF!DM1027=ROUND(RMDF!DM1027,4))</f>
        <v>1</v>
      </c>
      <c r="DK1027" s="317">
        <f>RMDF!DK1027</f>
        <v>0</v>
      </c>
      <c r="DL1027" s="318" t="str">
        <f>IF(DK1027=0,"",_xlfn.XLOOKUP(DK1027,StatePicklist!$1:$1,StatePicklist!$3:$3,"NA",0))</f>
        <v/>
      </c>
      <c r="DM1027" s="297" t="str">
        <f ca="1">IF(RMDF!DL1027="", "", IF(ISNUMBER(MATCH(RMDF!DL1027, INDIRECT(DL1027), 0)), "OK", "Invalid"))</f>
        <v/>
      </c>
      <c r="DN1027" s="281"/>
      <c r="DO1027" s="281"/>
      <c r="DP1027" s="281"/>
      <c r="DQ1027" s="281" t="b">
        <f>AND(RMDF!DT1027&gt;=0, RMDF!DT1027&lt;=1-SUM(RMDF!Z1027,RMDF!AG1027,RMDF!AN1027,RMDF!AU1027,RMDF!BB1027,RMDF!BI1027,RMDF!BP1027,RMDF!BW1027,RMDF!CD1027,RMDF!CK1027,RMDF!CR1027,RMDF!CY1027,RMDF!DF1027,RMDF!DM1027), RMDF!DT1027=ROUND(RMDF!DT1027,4))</f>
        <v>1</v>
      </c>
      <c r="DR1027" s="317">
        <f>RMDF!DR1027</f>
        <v>0</v>
      </c>
      <c r="DS1027" s="318" t="str">
        <f>IF(DR1027=0,"",_xlfn.XLOOKUP(DR1027,StatePicklist!$1:$1,StatePicklist!$3:$3,"NA",0))</f>
        <v/>
      </c>
      <c r="DT1027" s="297" t="str">
        <f ca="1">IF(RMDF!DS1027="", "", IF(ISNUMBER(MATCH(RMDF!DS1027, INDIRECT(DS1027), 0)), "OK", "Invalid"))</f>
        <v/>
      </c>
      <c r="DU1027" s="281"/>
      <c r="DV1027" s="281"/>
      <c r="DW1027" s="281"/>
      <c r="DX1027" s="281" t="b">
        <f>AND(RMDF!EA1027&gt;=0, RMDF!EA1027&lt;=1-SUM(RMDF!Z1027,RMDF!AG1027,RMDF!AN1027,RMDF!AU1027,RMDF!BB1027,RMDF!BI1027,RMDF!BP1027,RMDF!BW1027,RMDF!CD1027,RMDF!CK1027,RMDF!CR1027,RMDF!CY1027,RMDF!DF1027,RMDF!DM1027,RMDF!DT1027), RMDF!EA1027=ROUND(RMDF!EA1027,4))</f>
        <v>1</v>
      </c>
      <c r="DY1027" s="317">
        <f>RMDF!DY1027</f>
        <v>0</v>
      </c>
      <c r="DZ1027" s="318" t="str">
        <f>IF(DY1027=0,"",_xlfn.XLOOKUP(DY1027,StatePicklist!$1:$1,StatePicklist!$3:$3,"NA",0))</f>
        <v/>
      </c>
      <c r="EA1027" s="297" t="str">
        <f ca="1">IF(RMDF!DZ1027="", "", IF(ISNUMBER(MATCH(RMDF!DZ1027, INDIRECT(DZ1027), 0)), "OK", "Invalid"))</f>
        <v/>
      </c>
      <c r="EB1027" s="281"/>
      <c r="EC1027" s="281"/>
      <c r="ED1027" s="281"/>
      <c r="EE1027" s="281" t="b">
        <f>AND(RMDF!EH1027&gt;=0, RMDF!EH1027&lt;=1-SUM(RMDF!Z1027,RMDF!AG1027,RMDF!AN1027,RMDF!AU1027,RMDF!BB1027,RMDF!BI1027,RMDF!BP1027,RMDF!BW1027,RMDF!CD1027,RMDF!CK1027,RMDF!CR1027,RMDF!CY1027,RMDF!DF1027,RMDF!DM1027,RMDF!DT1027,RMDF!EA1027), RMDF!EH1027=ROUND(RMDF!EH1027,4))</f>
        <v>1</v>
      </c>
      <c r="EF1027" s="317">
        <f>RMDF!EF1027</f>
        <v>0</v>
      </c>
      <c r="EG1027" s="318" t="str">
        <f>IF(EF1027=0,"",_xlfn.XLOOKUP(EF1027,StatePicklist!$1:$1,StatePicklist!$3:$3,"NA",0))</f>
        <v/>
      </c>
      <c r="EH1027" s="297" t="str">
        <f ca="1">IF(RMDF!EG1027="", "", IF(ISNUMBER(MATCH(RMDF!EG1027, INDIRECT(EG1027), 0)), "OK", "Invalid"))</f>
        <v/>
      </c>
      <c r="EI1027" s="281"/>
      <c r="EJ1027" s="281"/>
      <c r="EK1027" s="281"/>
      <c r="EL1027" s="281" t="b">
        <f>AND(RMDF!EO1027&gt;=0, RMDF!EO1027&lt;=1-SUM(RMDF!Z1027,RMDF!AG1027,RMDF!AN1027,RMDF!AU1027,RMDF!BB1027,RMDF!BI1027,RMDF!BP1027,RMDF!BW1027,RMDF!CD1027,RMDF!CK1027,RMDF!CR1027,RMDF!CY1027,RMDF!DF1027,RMDF!DM1027,RMDF!DT1027,RMDF!EA1027,RMDF!EH1027), RMDF!EO1027=ROUND(RMDF!EO1027,4))</f>
        <v>1</v>
      </c>
      <c r="EM1027" s="317">
        <f>RMDF!EM1027</f>
        <v>0</v>
      </c>
      <c r="EN1027" s="318" t="str">
        <f>IF(EM1027=0,"",_xlfn.XLOOKUP(EM1027,StatePicklist!$1:$1,StatePicklist!$3:$3,"NA",0))</f>
        <v/>
      </c>
      <c r="EO1027" s="297" t="str">
        <f ca="1">IF(RMDF!EN1027="", "", IF(ISNUMBER(MATCH(RMDF!EN1027, INDIRECT(EN1027), 0)), "OK", "Invalid"))</f>
        <v/>
      </c>
      <c r="EP1027" s="281"/>
      <c r="EQ1027" s="281"/>
      <c r="ER1027" s="281"/>
      <c r="ES1027" s="281" t="b">
        <f>AND(RMDF!EV1027&gt;=0, RMDF!EV1027&lt;=1-SUM(RMDF!Z1027,RMDF!AG1027,RMDF!AN1027,RMDF!AU1027,RMDF!BB1027,RMDF!BI1027,RMDF!BP1027,RMDF!BW1027,RMDF!CD1027,RMDF!CK1027,RMDF!CR1027,RMDF!CY1027,RMDF!DF1027,RMDF!DM1027,RMDF!DT1027,RMDF!EA1027,RMDF!EH1027,RMDF!EO1027), RMDF!EV1027=ROUND(RMDF!EV1027,4))</f>
        <v>1</v>
      </c>
      <c r="ET1027" s="317">
        <f>RMDF!ET1027</f>
        <v>0</v>
      </c>
      <c r="EU1027" s="318" t="str">
        <f>IF(ET1027=0,"",_xlfn.XLOOKUP(ET1027,StatePicklist!$1:$1,StatePicklist!$3:$3,"NA",0))</f>
        <v/>
      </c>
      <c r="EV1027" s="297" t="str">
        <f ca="1">IF(RMDF!EU1027="", "", IF(ISNUMBER(MATCH(RMDF!EU1027, INDIRECT(EU1027), 0)), "OK", "Invalid"))</f>
        <v/>
      </c>
      <c r="EW1027" s="281"/>
      <c r="EX1027" s="281"/>
      <c r="EY1027" s="281"/>
      <c r="EZ1027" s="281" t="b">
        <f>AND(RMDF!FC1027&gt;=0, RMDF!FC1027&lt;=1-SUM(RMDF!Z1027,RMDF!AG1027,RMDF!AN1027,RMDF!AU1027,RMDF!BB1027,RMDF!BI1027,RMDF!BP1027,RMDF!BW1027,RMDF!CD1027,RMDF!CK1027,RMDF!CR1027,RMDF!CY1027,RMDF!DF1027,RMDF!DM1027,RMDF!DT1027,RMDF!EA1027,RMDF!EH1027,RMDF!EO1027,RMDF!EV1027), RMDF!FC1027=ROUND(RMDF!FC1027,4))</f>
        <v>1</v>
      </c>
      <c r="FA1027" s="317">
        <f>RMDF!FA1027</f>
        <v>0</v>
      </c>
      <c r="FB1027" s="318" t="str">
        <f>IF(FA1027=0,"",_xlfn.XLOOKUP(FA1027,StatePicklist!$1:$1,StatePicklist!$3:$3,"NA",0))</f>
        <v/>
      </c>
      <c r="FC1027" s="297" t="str">
        <f ca="1">IF(RMDF!FB1027="", "", IF(ISNUMBER(MATCH(RMDF!FB1027, INDIRECT(FB1027), 0)), "OK", "Invalid"))</f>
        <v/>
      </c>
    </row>
    <row r="1028" spans="1:159" s="205" customFormat="1" ht="39.9" customHeight="1" x14ac:dyDescent="0.25">
      <c r="A1028" s="206"/>
      <c r="B1028" s="196"/>
      <c r="C1028" s="197"/>
      <c r="D1028" s="198"/>
      <c r="E1028" s="199"/>
      <c r="F1028" s="200"/>
      <c r="G1028" s="201"/>
      <c r="H1028" s="292"/>
      <c r="I1028" s="305">
        <f>RMDF!I1028</f>
        <v>0</v>
      </c>
      <c r="J1028" s="305" t="str">
        <f>IF(I1028=ProductCode!$B$30,"PDReclPost",IF(OR(I1028=ProductCode!$C$30,I1028=ProductCode!$E$30,I1028=ProductCode!$G$30),"PDPreCon",IF(OR(I1028=ProductCode!$D$30,I1028=ProductCode!$F$30),"PDNotReclPost","")))</f>
        <v/>
      </c>
      <c r="K1028" s="305" t="str">
        <f t="shared" si="54"/>
        <v/>
      </c>
      <c r="L1028" s="289"/>
      <c r="M1028" s="305" t="str">
        <f t="shared" si="54"/>
        <v/>
      </c>
      <c r="N1028" s="289" t="b">
        <f>AND(RMDF!N1028&gt;=0, RMDF!N1028&lt;=1-RMDF!L1028, RMDF!N1028=ROUND(RMDF!N1028,4))</f>
        <v>1</v>
      </c>
      <c r="O1028" s="286" t="str">
        <f>IF(P1028="","",IF(I1028="","",IF(LEFT(I1028,13)="Reclaimed pos",RawMaterialCode!$E$569,RawMaterialCode!$E$568)))</f>
        <v>Reclaimed pre-consumer mixed fibers (RM0578)</v>
      </c>
      <c r="P1028" s="295">
        <f t="shared" si="55"/>
        <v>1</v>
      </c>
      <c r="Q1028" s="202"/>
      <c r="R1028" s="203"/>
      <c r="S1028" s="204" t="str">
        <f t="shared" si="56"/>
        <v/>
      </c>
      <c r="T1028" s="281"/>
      <c r="U1028" s="281"/>
      <c r="V1028" s="281"/>
      <c r="W1028" s="281"/>
      <c r="X1028" s="317">
        <f>RMDF!X1028</f>
        <v>0</v>
      </c>
      <c r="Y1028" s="318" t="str">
        <f>IF(X1028=0,"",_xlfn.XLOOKUP(X1028,StatePicklist!$1:$1,StatePicklist!$3:$3,"NA",0))</f>
        <v/>
      </c>
      <c r="Z1028" s="297" t="str">
        <f ca="1">IF(RMDF!Y1028="", "", IF(ISNUMBER(MATCH(RMDF!Y1028, INDIRECT(Y1028), 0)), "OK", "Invalid"))</f>
        <v/>
      </c>
      <c r="AA1028" s="281"/>
      <c r="AB1028" s="281"/>
      <c r="AC1028" s="281"/>
      <c r="AD1028" s="281" t="b">
        <f>AND(RMDF!AG1028&gt;=0, RMDF!AG1028&lt;=1-RMDF!Z1028, RMDF!AG1028=ROUND(RMDF!AG1028,4))</f>
        <v>1</v>
      </c>
      <c r="AE1028" s="317">
        <f>RMDF!AE1028</f>
        <v>0</v>
      </c>
      <c r="AF1028" s="318" t="str">
        <f>IF(AE1028=0,"",_xlfn.XLOOKUP(AE1028,StatePicklist!$1:$1,StatePicklist!$3:$3,"NA",0))</f>
        <v/>
      </c>
      <c r="AG1028" s="297" t="str">
        <f ca="1">IF(RMDF!AF1028="", "", IF(ISNUMBER(MATCH(RMDF!AF1028, INDIRECT(AF1028), 0)), "OK", "Invalid"))</f>
        <v/>
      </c>
      <c r="AH1028" s="281"/>
      <c r="AI1028" s="281"/>
      <c r="AJ1028" s="281"/>
      <c r="AK1028" s="281" t="b">
        <f>AND(RMDF!AN1028&gt;=0, RMDF!AN1028&lt;=1-SUM(RMDF!Z1028,RMDF!AG1028), RMDF!AN1028=ROUND(RMDF!AN1028,4))</f>
        <v>1</v>
      </c>
      <c r="AL1028" s="317">
        <f>RMDF!AL1028</f>
        <v>0</v>
      </c>
      <c r="AM1028" s="318" t="str">
        <f>IF(AL1028=0,"",_xlfn.XLOOKUP(AL1028,StatePicklist!$1:$1,StatePicklist!$3:$3,"NA",0))</f>
        <v/>
      </c>
      <c r="AN1028" s="297" t="str">
        <f ca="1">IF(RMDF!AM1028="", "", IF(ISNUMBER(MATCH(RMDF!AM1028, INDIRECT(AM1028), 0)), "OK", "Invalid"))</f>
        <v/>
      </c>
      <c r="AO1028" s="281"/>
      <c r="AP1028" s="281"/>
      <c r="AQ1028" s="281"/>
      <c r="AR1028" s="281" t="b">
        <f>AND(RMDF!AU1028&gt;=0, RMDF!AU1028&lt;=1-SUM(RMDF!Z1028,RMDF!AG1028,RMDF!AN1028), RMDF!AU1028=ROUND(RMDF!AU1028,4))</f>
        <v>1</v>
      </c>
      <c r="AS1028" s="317">
        <f>RMDF!AS1028</f>
        <v>0</v>
      </c>
      <c r="AT1028" s="318" t="str">
        <f>IF(AS1028=0,"",_xlfn.XLOOKUP(AS1028,StatePicklist!$1:$1,StatePicklist!$3:$3,"NA",0))</f>
        <v/>
      </c>
      <c r="AU1028" s="297" t="str">
        <f ca="1">IF(RMDF!AT1028="", "", IF(ISNUMBER(MATCH(RMDF!AT1028, INDIRECT(AT1028), 0)), "OK", "Invalid"))</f>
        <v/>
      </c>
      <c r="AV1028" s="281"/>
      <c r="AW1028" s="281"/>
      <c r="AX1028" s="281"/>
      <c r="AY1028" s="281" t="b">
        <f>AND(RMDF!BB1028&gt;=0, RMDF!BB1028&lt;=1-SUM(RMDF!Z1028,RMDF!AG1028,RMDF!AN1028,RMDF!AU1028), RMDF!BB1028=ROUND(RMDF!BB1028,4))</f>
        <v>1</v>
      </c>
      <c r="AZ1028" s="317">
        <f>RMDF!AZ1028</f>
        <v>0</v>
      </c>
      <c r="BA1028" s="318" t="str">
        <f>IF(AZ1028=0,"",_xlfn.XLOOKUP(AZ1028,StatePicklist!$1:$1,StatePicklist!$3:$3,"NA",0))</f>
        <v/>
      </c>
      <c r="BB1028" s="297" t="str">
        <f ca="1">IF(RMDF!BA1028="", "", IF(ISNUMBER(MATCH(RMDF!BA1028, INDIRECT(BA1028), 0)), "OK", "Invalid"))</f>
        <v/>
      </c>
      <c r="BC1028" s="281"/>
      <c r="BD1028" s="281"/>
      <c r="BE1028" s="281"/>
      <c r="BF1028" s="281" t="b">
        <f>AND(RMDF!BI1028&gt;=0, RMDF!BI1028&lt;=1-SUM(RMDF!Z1028,RMDF!AG1028,RMDF!AN1028,RMDF!AU1028,RMDF!BB1028), RMDF!BI1028=ROUND(RMDF!BI1028,4))</f>
        <v>1</v>
      </c>
      <c r="BG1028" s="317">
        <f>RMDF!BG1028</f>
        <v>0</v>
      </c>
      <c r="BH1028" s="318" t="str">
        <f>IF(BG1028=0,"",_xlfn.XLOOKUP(BG1028,StatePicklist!$1:$1,StatePicklist!$3:$3,"NA",0))</f>
        <v/>
      </c>
      <c r="BI1028" s="297" t="str">
        <f ca="1">IF(RMDF!BH1028="", "", IF(ISNUMBER(MATCH(RMDF!BH1028, INDIRECT(BH1028), 0)), "OK", "Invalid"))</f>
        <v/>
      </c>
      <c r="BJ1028" s="281"/>
      <c r="BK1028" s="281"/>
      <c r="BL1028" s="281"/>
      <c r="BM1028" s="281" t="b">
        <f>AND(RMDF!BP1028&gt;=0, RMDF!BP1028&lt;=1-SUM(RMDF!Z1028,RMDF!AG1028,RMDF!AN1028,RMDF!AU1028,RMDF!BB1028,RMDF!BI1028), RMDF!BP1028=ROUND(RMDF!BP1028,4))</f>
        <v>1</v>
      </c>
      <c r="BN1028" s="317">
        <f>RMDF!BN1028</f>
        <v>0</v>
      </c>
      <c r="BO1028" s="318" t="str">
        <f>IF(BN1028=0,"",_xlfn.XLOOKUP(BN1028,StatePicklist!$1:$1,StatePicklist!$3:$3,"NA",0))</f>
        <v/>
      </c>
      <c r="BP1028" s="297" t="str">
        <f ca="1">IF(RMDF!BO1028="", "", IF(ISNUMBER(MATCH(RMDF!BO1028, INDIRECT(BO1028), 0)), "OK", "Invalid"))</f>
        <v/>
      </c>
      <c r="BQ1028" s="281"/>
      <c r="BR1028" s="281"/>
      <c r="BS1028" s="281"/>
      <c r="BT1028" s="281" t="b">
        <f>AND(RMDF!BW1028&gt;=0, RMDF!BW1028&lt;=1-SUM(RMDF!Z1028,RMDF!AG1028,RMDF!AN1028,RMDF!AU1028,RMDF!BB1028,RMDF!BI1028,RMDF!BP1028), RMDF!BW1028=ROUND(RMDF!BW1028,4))</f>
        <v>1</v>
      </c>
      <c r="BU1028" s="317">
        <f>RMDF!BU1028</f>
        <v>0</v>
      </c>
      <c r="BV1028" s="318" t="str">
        <f>IF(BU1028=0,"",_xlfn.XLOOKUP(BU1028,StatePicklist!$1:$1,StatePicklist!$3:$3,"NA",0))</f>
        <v/>
      </c>
      <c r="BW1028" s="297" t="str">
        <f ca="1">IF(RMDF!BV1028="", "", IF(ISNUMBER(MATCH(RMDF!BV1028, INDIRECT(BV1028), 0)), "OK", "Invalid"))</f>
        <v/>
      </c>
      <c r="BX1028" s="281"/>
      <c r="BY1028" s="281"/>
      <c r="BZ1028" s="281"/>
      <c r="CA1028" s="281" t="b">
        <f>AND(RMDF!CD1028&gt;=0, RMDF!CD1028&lt;=1-SUM(RMDF!Z1028,RMDF!AG1028,RMDF!AN1028,RMDF!AU1028,RMDF!BB1028,RMDF!BI1028,RMDF!BP1028,RMDF!BW1028), RMDF!CD1028=ROUND(RMDF!CD1028,4))</f>
        <v>1</v>
      </c>
      <c r="CB1028" s="317">
        <f>RMDF!CB1028</f>
        <v>0</v>
      </c>
      <c r="CC1028" s="318" t="str">
        <f>IF(CB1028=0,"",_xlfn.XLOOKUP(CB1028,StatePicklist!$1:$1,StatePicklist!$3:$3,"NA",0))</f>
        <v/>
      </c>
      <c r="CD1028" s="297" t="str">
        <f ca="1">IF(RMDF!CC1028="", "", IF(ISNUMBER(MATCH(RMDF!CC1028, INDIRECT(CC1028), 0)), "OK", "Invalid"))</f>
        <v/>
      </c>
      <c r="CE1028" s="281"/>
      <c r="CF1028" s="281"/>
      <c r="CG1028" s="281"/>
      <c r="CH1028" s="281" t="b">
        <f>AND(RMDF!CK1028&gt;=0, RMDF!CK1028&lt;=1-SUM(RMDF!Z1028,RMDF!AG1028,RMDF!AN1028,RMDF!AU1028,RMDF!BB1028,RMDF!BI1028,RMDF!BP1028,RMDF!BW1028,RMDF!CD1028), RMDF!CK1028=ROUND(RMDF!CK1028,4))</f>
        <v>1</v>
      </c>
      <c r="CI1028" s="317">
        <f>RMDF!CI1028</f>
        <v>0</v>
      </c>
      <c r="CJ1028" s="318" t="str">
        <f>IF(CI1028=0,"",_xlfn.XLOOKUP(CI1028,StatePicklist!$1:$1,StatePicklist!$3:$3,"NA",0))</f>
        <v/>
      </c>
      <c r="CK1028" s="297" t="str">
        <f ca="1">IF(RMDF!CJ1028="", "", IF(ISNUMBER(MATCH(RMDF!CJ1028, INDIRECT(CJ1028), 0)), "OK", "Invalid"))</f>
        <v/>
      </c>
      <c r="CL1028" s="281"/>
      <c r="CM1028" s="281"/>
      <c r="CN1028" s="281"/>
      <c r="CO1028" s="281" t="b">
        <f>AND(RMDF!CR1028&gt;=0, RMDF!CR1028&lt;=1-SUM(RMDF!Z1028,RMDF!AG1028,RMDF!AN1028,RMDF!AU1028,RMDF!BB1028,RMDF!BI1028,RMDF!BP1028,RMDF!BW1028,RMDF!CD1028,RMDF!CK1028), RMDF!CR1028=ROUND(RMDF!CR1028,4))</f>
        <v>1</v>
      </c>
      <c r="CP1028" s="317">
        <f>RMDF!CP1028</f>
        <v>0</v>
      </c>
      <c r="CQ1028" s="318" t="str">
        <f>IF(CP1028=0,"",_xlfn.XLOOKUP(CP1028,StatePicklist!$1:$1,StatePicklist!$3:$3,"NA",0))</f>
        <v/>
      </c>
      <c r="CR1028" s="297" t="str">
        <f ca="1">IF(RMDF!CQ1028="", "", IF(ISNUMBER(MATCH(RMDF!CQ1028, INDIRECT(CQ1028), 0)), "OK", "Invalid"))</f>
        <v/>
      </c>
      <c r="CS1028" s="281"/>
      <c r="CT1028" s="281"/>
      <c r="CU1028" s="281"/>
      <c r="CV1028" s="281" t="b">
        <f>AND(RMDF!CY1028&gt;=0, RMDF!CY1028&lt;=1-SUM(RMDF!Z1028,RMDF!AG1028,RMDF!AN1028,RMDF!AU1028,RMDF!BB1028,RMDF!BI1028,RMDF!BP1028,RMDF!BW1028,RMDF!CD1028,RMDF!CK1028,RMDF!CR1028), RMDF!CY1028=ROUND(RMDF!CY1028,4))</f>
        <v>1</v>
      </c>
      <c r="CW1028" s="317">
        <f>RMDF!CW1028</f>
        <v>0</v>
      </c>
      <c r="CX1028" s="318" t="str">
        <f>IF(CW1028=0,"",_xlfn.XLOOKUP(CW1028,StatePicklist!$1:$1,StatePicklist!$3:$3,"NA",0))</f>
        <v/>
      </c>
      <c r="CY1028" s="297" t="str">
        <f ca="1">IF(RMDF!CX1028="", "", IF(ISNUMBER(MATCH(RMDF!CX1028, INDIRECT(CX1028), 0)), "OK", "Invalid"))</f>
        <v/>
      </c>
      <c r="CZ1028" s="281"/>
      <c r="DA1028" s="281"/>
      <c r="DB1028" s="281"/>
      <c r="DC1028" s="281" t="b">
        <f>AND(RMDF!DF1028&gt;=0, RMDF!DF1028&lt;=1-SUM(RMDF!Z1028,RMDF!AG1028,RMDF!AN1028,RMDF!AU1028,RMDF!BB1028,RMDF!BI1028,RMDF!BP1028,RMDF!BW1028,RMDF!CD1028,RMDF!CK1028,RMDF!CR1028,RMDF!CY1028), RMDF!DF1028=ROUND(RMDF!DF1028,4))</f>
        <v>1</v>
      </c>
      <c r="DD1028" s="317">
        <f>RMDF!DD1028</f>
        <v>0</v>
      </c>
      <c r="DE1028" s="318" t="str">
        <f>IF(DD1028=0,"",_xlfn.XLOOKUP(DD1028,StatePicklist!$1:$1,StatePicklist!$3:$3,"NA",0))</f>
        <v/>
      </c>
      <c r="DF1028" s="297" t="str">
        <f ca="1">IF(RMDF!DE1028="", "", IF(ISNUMBER(MATCH(RMDF!DE1028, INDIRECT(DE1028), 0)), "OK", "Invalid"))</f>
        <v/>
      </c>
      <c r="DG1028" s="281"/>
      <c r="DH1028" s="281"/>
      <c r="DI1028" s="281"/>
      <c r="DJ1028" s="281" t="b">
        <f>AND(RMDF!DM1028&gt;=0, RMDF!DM1028&lt;=1-SUM(RMDF!Z1028,RMDF!AG1028,RMDF!AN1028,RMDF!AU1028,RMDF!BB1028,RMDF!BI1028,RMDF!BP1028,RMDF!BW1028,RMDF!CD1028,RMDF!CK1028,RMDF!CR1028,RMDF!CY1028,RMDF!DF1028), RMDF!DM1028=ROUND(RMDF!DM1028,4))</f>
        <v>1</v>
      </c>
      <c r="DK1028" s="317">
        <f>RMDF!DK1028</f>
        <v>0</v>
      </c>
      <c r="DL1028" s="318" t="str">
        <f>IF(DK1028=0,"",_xlfn.XLOOKUP(DK1028,StatePicklist!$1:$1,StatePicklist!$3:$3,"NA",0))</f>
        <v/>
      </c>
      <c r="DM1028" s="297" t="str">
        <f ca="1">IF(RMDF!DL1028="", "", IF(ISNUMBER(MATCH(RMDF!DL1028, INDIRECT(DL1028), 0)), "OK", "Invalid"))</f>
        <v/>
      </c>
      <c r="DN1028" s="281"/>
      <c r="DO1028" s="281"/>
      <c r="DP1028" s="281"/>
      <c r="DQ1028" s="281" t="b">
        <f>AND(RMDF!DT1028&gt;=0, RMDF!DT1028&lt;=1-SUM(RMDF!Z1028,RMDF!AG1028,RMDF!AN1028,RMDF!AU1028,RMDF!BB1028,RMDF!BI1028,RMDF!BP1028,RMDF!BW1028,RMDF!CD1028,RMDF!CK1028,RMDF!CR1028,RMDF!CY1028,RMDF!DF1028,RMDF!DM1028), RMDF!DT1028=ROUND(RMDF!DT1028,4))</f>
        <v>1</v>
      </c>
      <c r="DR1028" s="317">
        <f>RMDF!DR1028</f>
        <v>0</v>
      </c>
      <c r="DS1028" s="318" t="str">
        <f>IF(DR1028=0,"",_xlfn.XLOOKUP(DR1028,StatePicklist!$1:$1,StatePicklist!$3:$3,"NA",0))</f>
        <v/>
      </c>
      <c r="DT1028" s="297" t="str">
        <f ca="1">IF(RMDF!DS1028="", "", IF(ISNUMBER(MATCH(RMDF!DS1028, INDIRECT(DS1028), 0)), "OK", "Invalid"))</f>
        <v/>
      </c>
      <c r="DU1028" s="281"/>
      <c r="DV1028" s="281"/>
      <c r="DW1028" s="281"/>
      <c r="DX1028" s="281" t="b">
        <f>AND(RMDF!EA1028&gt;=0, RMDF!EA1028&lt;=1-SUM(RMDF!Z1028,RMDF!AG1028,RMDF!AN1028,RMDF!AU1028,RMDF!BB1028,RMDF!BI1028,RMDF!BP1028,RMDF!BW1028,RMDF!CD1028,RMDF!CK1028,RMDF!CR1028,RMDF!CY1028,RMDF!DF1028,RMDF!DM1028,RMDF!DT1028), RMDF!EA1028=ROUND(RMDF!EA1028,4))</f>
        <v>1</v>
      </c>
      <c r="DY1028" s="317">
        <f>RMDF!DY1028</f>
        <v>0</v>
      </c>
      <c r="DZ1028" s="318" t="str">
        <f>IF(DY1028=0,"",_xlfn.XLOOKUP(DY1028,StatePicklist!$1:$1,StatePicklist!$3:$3,"NA",0))</f>
        <v/>
      </c>
      <c r="EA1028" s="297" t="str">
        <f ca="1">IF(RMDF!DZ1028="", "", IF(ISNUMBER(MATCH(RMDF!DZ1028, INDIRECT(DZ1028), 0)), "OK", "Invalid"))</f>
        <v/>
      </c>
      <c r="EB1028" s="281"/>
      <c r="EC1028" s="281"/>
      <c r="ED1028" s="281"/>
      <c r="EE1028" s="281" t="b">
        <f>AND(RMDF!EH1028&gt;=0, RMDF!EH1028&lt;=1-SUM(RMDF!Z1028,RMDF!AG1028,RMDF!AN1028,RMDF!AU1028,RMDF!BB1028,RMDF!BI1028,RMDF!BP1028,RMDF!BW1028,RMDF!CD1028,RMDF!CK1028,RMDF!CR1028,RMDF!CY1028,RMDF!DF1028,RMDF!DM1028,RMDF!DT1028,RMDF!EA1028), RMDF!EH1028=ROUND(RMDF!EH1028,4))</f>
        <v>1</v>
      </c>
      <c r="EF1028" s="317">
        <f>RMDF!EF1028</f>
        <v>0</v>
      </c>
      <c r="EG1028" s="318" t="str">
        <f>IF(EF1028=0,"",_xlfn.XLOOKUP(EF1028,StatePicklist!$1:$1,StatePicklist!$3:$3,"NA",0))</f>
        <v/>
      </c>
      <c r="EH1028" s="297" t="str">
        <f ca="1">IF(RMDF!EG1028="", "", IF(ISNUMBER(MATCH(RMDF!EG1028, INDIRECT(EG1028), 0)), "OK", "Invalid"))</f>
        <v/>
      </c>
      <c r="EI1028" s="281"/>
      <c r="EJ1028" s="281"/>
      <c r="EK1028" s="281"/>
      <c r="EL1028" s="281" t="b">
        <f>AND(RMDF!EO1028&gt;=0, RMDF!EO1028&lt;=1-SUM(RMDF!Z1028,RMDF!AG1028,RMDF!AN1028,RMDF!AU1028,RMDF!BB1028,RMDF!BI1028,RMDF!BP1028,RMDF!BW1028,RMDF!CD1028,RMDF!CK1028,RMDF!CR1028,RMDF!CY1028,RMDF!DF1028,RMDF!DM1028,RMDF!DT1028,RMDF!EA1028,RMDF!EH1028), RMDF!EO1028=ROUND(RMDF!EO1028,4))</f>
        <v>1</v>
      </c>
      <c r="EM1028" s="317">
        <f>RMDF!EM1028</f>
        <v>0</v>
      </c>
      <c r="EN1028" s="318" t="str">
        <f>IF(EM1028=0,"",_xlfn.XLOOKUP(EM1028,StatePicklist!$1:$1,StatePicklist!$3:$3,"NA",0))</f>
        <v/>
      </c>
      <c r="EO1028" s="297" t="str">
        <f ca="1">IF(RMDF!EN1028="", "", IF(ISNUMBER(MATCH(RMDF!EN1028, INDIRECT(EN1028), 0)), "OK", "Invalid"))</f>
        <v/>
      </c>
      <c r="EP1028" s="281"/>
      <c r="EQ1028" s="281"/>
      <c r="ER1028" s="281"/>
      <c r="ES1028" s="281" t="b">
        <f>AND(RMDF!EV1028&gt;=0, RMDF!EV1028&lt;=1-SUM(RMDF!Z1028,RMDF!AG1028,RMDF!AN1028,RMDF!AU1028,RMDF!BB1028,RMDF!BI1028,RMDF!BP1028,RMDF!BW1028,RMDF!CD1028,RMDF!CK1028,RMDF!CR1028,RMDF!CY1028,RMDF!DF1028,RMDF!DM1028,RMDF!DT1028,RMDF!EA1028,RMDF!EH1028,RMDF!EO1028), RMDF!EV1028=ROUND(RMDF!EV1028,4))</f>
        <v>1</v>
      </c>
      <c r="ET1028" s="317">
        <f>RMDF!ET1028</f>
        <v>0</v>
      </c>
      <c r="EU1028" s="318" t="str">
        <f>IF(ET1028=0,"",_xlfn.XLOOKUP(ET1028,StatePicklist!$1:$1,StatePicklist!$3:$3,"NA",0))</f>
        <v/>
      </c>
      <c r="EV1028" s="297" t="str">
        <f ca="1">IF(RMDF!EU1028="", "", IF(ISNUMBER(MATCH(RMDF!EU1028, INDIRECT(EU1028), 0)), "OK", "Invalid"))</f>
        <v/>
      </c>
      <c r="EW1028" s="281"/>
      <c r="EX1028" s="281"/>
      <c r="EY1028" s="281"/>
      <c r="EZ1028" s="281" t="b">
        <f>AND(RMDF!FC1028&gt;=0, RMDF!FC1028&lt;=1-SUM(RMDF!Z1028,RMDF!AG1028,RMDF!AN1028,RMDF!AU1028,RMDF!BB1028,RMDF!BI1028,RMDF!BP1028,RMDF!BW1028,RMDF!CD1028,RMDF!CK1028,RMDF!CR1028,RMDF!CY1028,RMDF!DF1028,RMDF!DM1028,RMDF!DT1028,RMDF!EA1028,RMDF!EH1028,RMDF!EO1028,RMDF!EV1028), RMDF!FC1028=ROUND(RMDF!FC1028,4))</f>
        <v>1</v>
      </c>
      <c r="FA1028" s="317">
        <f>RMDF!FA1028</f>
        <v>0</v>
      </c>
      <c r="FB1028" s="318" t="str">
        <f>IF(FA1028=0,"",_xlfn.XLOOKUP(FA1028,StatePicklist!$1:$1,StatePicklist!$3:$3,"NA",0))</f>
        <v/>
      </c>
      <c r="FC1028" s="297" t="str">
        <f ca="1">IF(RMDF!FB1028="", "", IF(ISNUMBER(MATCH(RMDF!FB1028, INDIRECT(FB1028), 0)), "OK", "Invalid"))</f>
        <v/>
      </c>
    </row>
    <row r="1029" spans="1:159" s="205" customFormat="1" ht="39.9" customHeight="1" x14ac:dyDescent="0.25">
      <c r="A1029" s="206"/>
      <c r="B1029" s="196"/>
      <c r="C1029" s="197"/>
      <c r="D1029" s="198"/>
      <c r="E1029" s="199"/>
      <c r="F1029" s="200"/>
      <c r="G1029" s="201"/>
      <c r="H1029" s="292"/>
      <c r="I1029" s="305">
        <f>RMDF!I1029</f>
        <v>0</v>
      </c>
      <c r="J1029" s="305" t="str">
        <f>IF(I1029=ProductCode!$B$30,"PDReclPost",IF(OR(I1029=ProductCode!$C$30,I1029=ProductCode!$E$30,I1029=ProductCode!$G$30),"PDPreCon",IF(OR(I1029=ProductCode!$D$30,I1029=ProductCode!$F$30),"PDNotReclPost","")))</f>
        <v/>
      </c>
      <c r="K1029" s="305" t="str">
        <f t="shared" si="54"/>
        <v/>
      </c>
      <c r="L1029" s="289"/>
      <c r="M1029" s="305" t="str">
        <f t="shared" si="54"/>
        <v/>
      </c>
      <c r="N1029" s="289" t="b">
        <f>AND(RMDF!N1029&gt;=0, RMDF!N1029&lt;=1-RMDF!L1029, RMDF!N1029=ROUND(RMDF!N1029,4))</f>
        <v>1</v>
      </c>
      <c r="O1029" s="286" t="str">
        <f>IF(P1029="","",IF(I1029="","",IF(LEFT(I1029,13)="Reclaimed pos",RawMaterialCode!$E$569,RawMaterialCode!$E$568)))</f>
        <v>Reclaimed pre-consumer mixed fibers (RM0578)</v>
      </c>
      <c r="P1029" s="295">
        <f t="shared" si="55"/>
        <v>1</v>
      </c>
      <c r="Q1029" s="202"/>
      <c r="R1029" s="203"/>
      <c r="S1029" s="204" t="str">
        <f t="shared" si="56"/>
        <v/>
      </c>
      <c r="T1029" s="281"/>
      <c r="U1029" s="281"/>
      <c r="V1029" s="281"/>
      <c r="W1029" s="281"/>
      <c r="X1029" s="317">
        <f>RMDF!X1029</f>
        <v>0</v>
      </c>
      <c r="Y1029" s="318" t="str">
        <f>IF(X1029=0,"",_xlfn.XLOOKUP(X1029,StatePicklist!$1:$1,StatePicklist!$3:$3,"NA",0))</f>
        <v/>
      </c>
      <c r="Z1029" s="297" t="str">
        <f ca="1">IF(RMDF!Y1029="", "", IF(ISNUMBER(MATCH(RMDF!Y1029, INDIRECT(Y1029), 0)), "OK", "Invalid"))</f>
        <v/>
      </c>
      <c r="AA1029" s="281"/>
      <c r="AB1029" s="281"/>
      <c r="AC1029" s="281"/>
      <c r="AD1029" s="281" t="b">
        <f>AND(RMDF!AG1029&gt;=0, RMDF!AG1029&lt;=1-RMDF!Z1029, RMDF!AG1029=ROUND(RMDF!AG1029,4))</f>
        <v>1</v>
      </c>
      <c r="AE1029" s="317">
        <f>RMDF!AE1029</f>
        <v>0</v>
      </c>
      <c r="AF1029" s="318" t="str">
        <f>IF(AE1029=0,"",_xlfn.XLOOKUP(AE1029,StatePicklist!$1:$1,StatePicklist!$3:$3,"NA",0))</f>
        <v/>
      </c>
      <c r="AG1029" s="297" t="str">
        <f ca="1">IF(RMDF!AF1029="", "", IF(ISNUMBER(MATCH(RMDF!AF1029, INDIRECT(AF1029), 0)), "OK", "Invalid"))</f>
        <v/>
      </c>
      <c r="AH1029" s="281"/>
      <c r="AI1029" s="281"/>
      <c r="AJ1029" s="281"/>
      <c r="AK1029" s="281" t="b">
        <f>AND(RMDF!AN1029&gt;=0, RMDF!AN1029&lt;=1-SUM(RMDF!Z1029,RMDF!AG1029), RMDF!AN1029=ROUND(RMDF!AN1029,4))</f>
        <v>1</v>
      </c>
      <c r="AL1029" s="317">
        <f>RMDF!AL1029</f>
        <v>0</v>
      </c>
      <c r="AM1029" s="318" t="str">
        <f>IF(AL1029=0,"",_xlfn.XLOOKUP(AL1029,StatePicklist!$1:$1,StatePicklist!$3:$3,"NA",0))</f>
        <v/>
      </c>
      <c r="AN1029" s="297" t="str">
        <f ca="1">IF(RMDF!AM1029="", "", IF(ISNUMBER(MATCH(RMDF!AM1029, INDIRECT(AM1029), 0)), "OK", "Invalid"))</f>
        <v/>
      </c>
      <c r="AO1029" s="281"/>
      <c r="AP1029" s="281"/>
      <c r="AQ1029" s="281"/>
      <c r="AR1029" s="281" t="b">
        <f>AND(RMDF!AU1029&gt;=0, RMDF!AU1029&lt;=1-SUM(RMDF!Z1029,RMDF!AG1029,RMDF!AN1029), RMDF!AU1029=ROUND(RMDF!AU1029,4))</f>
        <v>1</v>
      </c>
      <c r="AS1029" s="317">
        <f>RMDF!AS1029</f>
        <v>0</v>
      </c>
      <c r="AT1029" s="318" t="str">
        <f>IF(AS1029=0,"",_xlfn.XLOOKUP(AS1029,StatePicklist!$1:$1,StatePicklist!$3:$3,"NA",0))</f>
        <v/>
      </c>
      <c r="AU1029" s="297" t="str">
        <f ca="1">IF(RMDF!AT1029="", "", IF(ISNUMBER(MATCH(RMDF!AT1029, INDIRECT(AT1029), 0)), "OK", "Invalid"))</f>
        <v/>
      </c>
      <c r="AV1029" s="281"/>
      <c r="AW1029" s="281"/>
      <c r="AX1029" s="281"/>
      <c r="AY1029" s="281" t="b">
        <f>AND(RMDF!BB1029&gt;=0, RMDF!BB1029&lt;=1-SUM(RMDF!Z1029,RMDF!AG1029,RMDF!AN1029,RMDF!AU1029), RMDF!BB1029=ROUND(RMDF!BB1029,4))</f>
        <v>1</v>
      </c>
      <c r="AZ1029" s="317">
        <f>RMDF!AZ1029</f>
        <v>0</v>
      </c>
      <c r="BA1029" s="318" t="str">
        <f>IF(AZ1029=0,"",_xlfn.XLOOKUP(AZ1029,StatePicklist!$1:$1,StatePicklist!$3:$3,"NA",0))</f>
        <v/>
      </c>
      <c r="BB1029" s="297" t="str">
        <f ca="1">IF(RMDF!BA1029="", "", IF(ISNUMBER(MATCH(RMDF!BA1029, INDIRECT(BA1029), 0)), "OK", "Invalid"))</f>
        <v/>
      </c>
      <c r="BC1029" s="281"/>
      <c r="BD1029" s="281"/>
      <c r="BE1029" s="281"/>
      <c r="BF1029" s="281" t="b">
        <f>AND(RMDF!BI1029&gt;=0, RMDF!BI1029&lt;=1-SUM(RMDF!Z1029,RMDF!AG1029,RMDF!AN1029,RMDF!AU1029,RMDF!BB1029), RMDF!BI1029=ROUND(RMDF!BI1029,4))</f>
        <v>1</v>
      </c>
      <c r="BG1029" s="317">
        <f>RMDF!BG1029</f>
        <v>0</v>
      </c>
      <c r="BH1029" s="318" t="str">
        <f>IF(BG1029=0,"",_xlfn.XLOOKUP(BG1029,StatePicklist!$1:$1,StatePicklist!$3:$3,"NA",0))</f>
        <v/>
      </c>
      <c r="BI1029" s="297" t="str">
        <f ca="1">IF(RMDF!BH1029="", "", IF(ISNUMBER(MATCH(RMDF!BH1029, INDIRECT(BH1029), 0)), "OK", "Invalid"))</f>
        <v/>
      </c>
      <c r="BJ1029" s="281"/>
      <c r="BK1029" s="281"/>
      <c r="BL1029" s="281"/>
      <c r="BM1029" s="281" t="b">
        <f>AND(RMDF!BP1029&gt;=0, RMDF!BP1029&lt;=1-SUM(RMDF!Z1029,RMDF!AG1029,RMDF!AN1029,RMDF!AU1029,RMDF!BB1029,RMDF!BI1029), RMDF!BP1029=ROUND(RMDF!BP1029,4))</f>
        <v>1</v>
      </c>
      <c r="BN1029" s="317">
        <f>RMDF!BN1029</f>
        <v>0</v>
      </c>
      <c r="BO1029" s="318" t="str">
        <f>IF(BN1029=0,"",_xlfn.XLOOKUP(BN1029,StatePicklist!$1:$1,StatePicklist!$3:$3,"NA",0))</f>
        <v/>
      </c>
      <c r="BP1029" s="297" t="str">
        <f ca="1">IF(RMDF!BO1029="", "", IF(ISNUMBER(MATCH(RMDF!BO1029, INDIRECT(BO1029), 0)), "OK", "Invalid"))</f>
        <v/>
      </c>
      <c r="BQ1029" s="281"/>
      <c r="BR1029" s="281"/>
      <c r="BS1029" s="281"/>
      <c r="BT1029" s="281" t="b">
        <f>AND(RMDF!BW1029&gt;=0, RMDF!BW1029&lt;=1-SUM(RMDF!Z1029,RMDF!AG1029,RMDF!AN1029,RMDF!AU1029,RMDF!BB1029,RMDF!BI1029,RMDF!BP1029), RMDF!BW1029=ROUND(RMDF!BW1029,4))</f>
        <v>1</v>
      </c>
      <c r="BU1029" s="317">
        <f>RMDF!BU1029</f>
        <v>0</v>
      </c>
      <c r="BV1029" s="318" t="str">
        <f>IF(BU1029=0,"",_xlfn.XLOOKUP(BU1029,StatePicklist!$1:$1,StatePicklist!$3:$3,"NA",0))</f>
        <v/>
      </c>
      <c r="BW1029" s="297" t="str">
        <f ca="1">IF(RMDF!BV1029="", "", IF(ISNUMBER(MATCH(RMDF!BV1029, INDIRECT(BV1029), 0)), "OK", "Invalid"))</f>
        <v/>
      </c>
      <c r="BX1029" s="281"/>
      <c r="BY1029" s="281"/>
      <c r="BZ1029" s="281"/>
      <c r="CA1029" s="281" t="b">
        <f>AND(RMDF!CD1029&gt;=0, RMDF!CD1029&lt;=1-SUM(RMDF!Z1029,RMDF!AG1029,RMDF!AN1029,RMDF!AU1029,RMDF!BB1029,RMDF!BI1029,RMDF!BP1029,RMDF!BW1029), RMDF!CD1029=ROUND(RMDF!CD1029,4))</f>
        <v>1</v>
      </c>
      <c r="CB1029" s="317">
        <f>RMDF!CB1029</f>
        <v>0</v>
      </c>
      <c r="CC1029" s="318" t="str">
        <f>IF(CB1029=0,"",_xlfn.XLOOKUP(CB1029,StatePicklist!$1:$1,StatePicklist!$3:$3,"NA",0))</f>
        <v/>
      </c>
      <c r="CD1029" s="297" t="str">
        <f ca="1">IF(RMDF!CC1029="", "", IF(ISNUMBER(MATCH(RMDF!CC1029, INDIRECT(CC1029), 0)), "OK", "Invalid"))</f>
        <v/>
      </c>
      <c r="CE1029" s="281"/>
      <c r="CF1029" s="281"/>
      <c r="CG1029" s="281"/>
      <c r="CH1029" s="281" t="b">
        <f>AND(RMDF!CK1029&gt;=0, RMDF!CK1029&lt;=1-SUM(RMDF!Z1029,RMDF!AG1029,RMDF!AN1029,RMDF!AU1029,RMDF!BB1029,RMDF!BI1029,RMDF!BP1029,RMDF!BW1029,RMDF!CD1029), RMDF!CK1029=ROUND(RMDF!CK1029,4))</f>
        <v>1</v>
      </c>
      <c r="CI1029" s="317">
        <f>RMDF!CI1029</f>
        <v>0</v>
      </c>
      <c r="CJ1029" s="318" t="str">
        <f>IF(CI1029=0,"",_xlfn.XLOOKUP(CI1029,StatePicklist!$1:$1,StatePicklist!$3:$3,"NA",0))</f>
        <v/>
      </c>
      <c r="CK1029" s="297" t="str">
        <f ca="1">IF(RMDF!CJ1029="", "", IF(ISNUMBER(MATCH(RMDF!CJ1029, INDIRECT(CJ1029), 0)), "OK", "Invalid"))</f>
        <v/>
      </c>
      <c r="CL1029" s="281"/>
      <c r="CM1029" s="281"/>
      <c r="CN1029" s="281"/>
      <c r="CO1029" s="281" t="b">
        <f>AND(RMDF!CR1029&gt;=0, RMDF!CR1029&lt;=1-SUM(RMDF!Z1029,RMDF!AG1029,RMDF!AN1029,RMDF!AU1029,RMDF!BB1029,RMDF!BI1029,RMDF!BP1029,RMDF!BW1029,RMDF!CD1029,RMDF!CK1029), RMDF!CR1029=ROUND(RMDF!CR1029,4))</f>
        <v>1</v>
      </c>
      <c r="CP1029" s="317">
        <f>RMDF!CP1029</f>
        <v>0</v>
      </c>
      <c r="CQ1029" s="318" t="str">
        <f>IF(CP1029=0,"",_xlfn.XLOOKUP(CP1029,StatePicklist!$1:$1,StatePicklist!$3:$3,"NA",0))</f>
        <v/>
      </c>
      <c r="CR1029" s="297" t="str">
        <f ca="1">IF(RMDF!CQ1029="", "", IF(ISNUMBER(MATCH(RMDF!CQ1029, INDIRECT(CQ1029), 0)), "OK", "Invalid"))</f>
        <v/>
      </c>
      <c r="CS1029" s="281"/>
      <c r="CT1029" s="281"/>
      <c r="CU1029" s="281"/>
      <c r="CV1029" s="281" t="b">
        <f>AND(RMDF!CY1029&gt;=0, RMDF!CY1029&lt;=1-SUM(RMDF!Z1029,RMDF!AG1029,RMDF!AN1029,RMDF!AU1029,RMDF!BB1029,RMDF!BI1029,RMDF!BP1029,RMDF!BW1029,RMDF!CD1029,RMDF!CK1029,RMDF!CR1029), RMDF!CY1029=ROUND(RMDF!CY1029,4))</f>
        <v>1</v>
      </c>
      <c r="CW1029" s="317">
        <f>RMDF!CW1029</f>
        <v>0</v>
      </c>
      <c r="CX1029" s="318" t="str">
        <f>IF(CW1029=0,"",_xlfn.XLOOKUP(CW1029,StatePicklist!$1:$1,StatePicklist!$3:$3,"NA",0))</f>
        <v/>
      </c>
      <c r="CY1029" s="297" t="str">
        <f ca="1">IF(RMDF!CX1029="", "", IF(ISNUMBER(MATCH(RMDF!CX1029, INDIRECT(CX1029), 0)), "OK", "Invalid"))</f>
        <v/>
      </c>
      <c r="CZ1029" s="281"/>
      <c r="DA1029" s="281"/>
      <c r="DB1029" s="281"/>
      <c r="DC1029" s="281" t="b">
        <f>AND(RMDF!DF1029&gt;=0, RMDF!DF1029&lt;=1-SUM(RMDF!Z1029,RMDF!AG1029,RMDF!AN1029,RMDF!AU1029,RMDF!BB1029,RMDF!BI1029,RMDF!BP1029,RMDF!BW1029,RMDF!CD1029,RMDF!CK1029,RMDF!CR1029,RMDF!CY1029), RMDF!DF1029=ROUND(RMDF!DF1029,4))</f>
        <v>1</v>
      </c>
      <c r="DD1029" s="317">
        <f>RMDF!DD1029</f>
        <v>0</v>
      </c>
      <c r="DE1029" s="318" t="str">
        <f>IF(DD1029=0,"",_xlfn.XLOOKUP(DD1029,StatePicklist!$1:$1,StatePicklist!$3:$3,"NA",0))</f>
        <v/>
      </c>
      <c r="DF1029" s="297" t="str">
        <f ca="1">IF(RMDF!DE1029="", "", IF(ISNUMBER(MATCH(RMDF!DE1029, INDIRECT(DE1029), 0)), "OK", "Invalid"))</f>
        <v/>
      </c>
      <c r="DG1029" s="281"/>
      <c r="DH1029" s="281"/>
      <c r="DI1029" s="281"/>
      <c r="DJ1029" s="281" t="b">
        <f>AND(RMDF!DM1029&gt;=0, RMDF!DM1029&lt;=1-SUM(RMDF!Z1029,RMDF!AG1029,RMDF!AN1029,RMDF!AU1029,RMDF!BB1029,RMDF!BI1029,RMDF!BP1029,RMDF!BW1029,RMDF!CD1029,RMDF!CK1029,RMDF!CR1029,RMDF!CY1029,RMDF!DF1029), RMDF!DM1029=ROUND(RMDF!DM1029,4))</f>
        <v>1</v>
      </c>
      <c r="DK1029" s="317">
        <f>RMDF!DK1029</f>
        <v>0</v>
      </c>
      <c r="DL1029" s="318" t="str">
        <f>IF(DK1029=0,"",_xlfn.XLOOKUP(DK1029,StatePicklist!$1:$1,StatePicklist!$3:$3,"NA",0))</f>
        <v/>
      </c>
      <c r="DM1029" s="297" t="str">
        <f ca="1">IF(RMDF!DL1029="", "", IF(ISNUMBER(MATCH(RMDF!DL1029, INDIRECT(DL1029), 0)), "OK", "Invalid"))</f>
        <v/>
      </c>
      <c r="DN1029" s="281"/>
      <c r="DO1029" s="281"/>
      <c r="DP1029" s="281"/>
      <c r="DQ1029" s="281" t="b">
        <f>AND(RMDF!DT1029&gt;=0, RMDF!DT1029&lt;=1-SUM(RMDF!Z1029,RMDF!AG1029,RMDF!AN1029,RMDF!AU1029,RMDF!BB1029,RMDF!BI1029,RMDF!BP1029,RMDF!BW1029,RMDF!CD1029,RMDF!CK1029,RMDF!CR1029,RMDF!CY1029,RMDF!DF1029,RMDF!DM1029), RMDF!DT1029=ROUND(RMDF!DT1029,4))</f>
        <v>1</v>
      </c>
      <c r="DR1029" s="317">
        <f>RMDF!DR1029</f>
        <v>0</v>
      </c>
      <c r="DS1029" s="318" t="str">
        <f>IF(DR1029=0,"",_xlfn.XLOOKUP(DR1029,StatePicklist!$1:$1,StatePicklist!$3:$3,"NA",0))</f>
        <v/>
      </c>
      <c r="DT1029" s="297" t="str">
        <f ca="1">IF(RMDF!DS1029="", "", IF(ISNUMBER(MATCH(RMDF!DS1029, INDIRECT(DS1029), 0)), "OK", "Invalid"))</f>
        <v/>
      </c>
      <c r="DU1029" s="281"/>
      <c r="DV1029" s="281"/>
      <c r="DW1029" s="281"/>
      <c r="DX1029" s="281" t="b">
        <f>AND(RMDF!EA1029&gt;=0, RMDF!EA1029&lt;=1-SUM(RMDF!Z1029,RMDF!AG1029,RMDF!AN1029,RMDF!AU1029,RMDF!BB1029,RMDF!BI1029,RMDF!BP1029,RMDF!BW1029,RMDF!CD1029,RMDF!CK1029,RMDF!CR1029,RMDF!CY1029,RMDF!DF1029,RMDF!DM1029,RMDF!DT1029), RMDF!EA1029=ROUND(RMDF!EA1029,4))</f>
        <v>1</v>
      </c>
      <c r="DY1029" s="317">
        <f>RMDF!DY1029</f>
        <v>0</v>
      </c>
      <c r="DZ1029" s="318" t="str">
        <f>IF(DY1029=0,"",_xlfn.XLOOKUP(DY1029,StatePicklist!$1:$1,StatePicklist!$3:$3,"NA",0))</f>
        <v/>
      </c>
      <c r="EA1029" s="297" t="str">
        <f ca="1">IF(RMDF!DZ1029="", "", IF(ISNUMBER(MATCH(RMDF!DZ1029, INDIRECT(DZ1029), 0)), "OK", "Invalid"))</f>
        <v/>
      </c>
      <c r="EB1029" s="281"/>
      <c r="EC1029" s="281"/>
      <c r="ED1029" s="281"/>
      <c r="EE1029" s="281" t="b">
        <f>AND(RMDF!EH1029&gt;=0, RMDF!EH1029&lt;=1-SUM(RMDF!Z1029,RMDF!AG1029,RMDF!AN1029,RMDF!AU1029,RMDF!BB1029,RMDF!BI1029,RMDF!BP1029,RMDF!BW1029,RMDF!CD1029,RMDF!CK1029,RMDF!CR1029,RMDF!CY1029,RMDF!DF1029,RMDF!DM1029,RMDF!DT1029,RMDF!EA1029), RMDF!EH1029=ROUND(RMDF!EH1029,4))</f>
        <v>1</v>
      </c>
      <c r="EF1029" s="317">
        <f>RMDF!EF1029</f>
        <v>0</v>
      </c>
      <c r="EG1029" s="318" t="str">
        <f>IF(EF1029=0,"",_xlfn.XLOOKUP(EF1029,StatePicklist!$1:$1,StatePicklist!$3:$3,"NA",0))</f>
        <v/>
      </c>
      <c r="EH1029" s="297" t="str">
        <f ca="1">IF(RMDF!EG1029="", "", IF(ISNUMBER(MATCH(RMDF!EG1029, INDIRECT(EG1029), 0)), "OK", "Invalid"))</f>
        <v/>
      </c>
      <c r="EI1029" s="281"/>
      <c r="EJ1029" s="281"/>
      <c r="EK1029" s="281"/>
      <c r="EL1029" s="281" t="b">
        <f>AND(RMDF!EO1029&gt;=0, RMDF!EO1029&lt;=1-SUM(RMDF!Z1029,RMDF!AG1029,RMDF!AN1029,RMDF!AU1029,RMDF!BB1029,RMDF!BI1029,RMDF!BP1029,RMDF!BW1029,RMDF!CD1029,RMDF!CK1029,RMDF!CR1029,RMDF!CY1029,RMDF!DF1029,RMDF!DM1029,RMDF!DT1029,RMDF!EA1029,RMDF!EH1029), RMDF!EO1029=ROUND(RMDF!EO1029,4))</f>
        <v>1</v>
      </c>
      <c r="EM1029" s="317">
        <f>RMDF!EM1029</f>
        <v>0</v>
      </c>
      <c r="EN1029" s="318" t="str">
        <f>IF(EM1029=0,"",_xlfn.XLOOKUP(EM1029,StatePicklist!$1:$1,StatePicklist!$3:$3,"NA",0))</f>
        <v/>
      </c>
      <c r="EO1029" s="297" t="str">
        <f ca="1">IF(RMDF!EN1029="", "", IF(ISNUMBER(MATCH(RMDF!EN1029, INDIRECT(EN1029), 0)), "OK", "Invalid"))</f>
        <v/>
      </c>
      <c r="EP1029" s="281"/>
      <c r="EQ1029" s="281"/>
      <c r="ER1029" s="281"/>
      <c r="ES1029" s="281" t="b">
        <f>AND(RMDF!EV1029&gt;=0, RMDF!EV1029&lt;=1-SUM(RMDF!Z1029,RMDF!AG1029,RMDF!AN1029,RMDF!AU1029,RMDF!BB1029,RMDF!BI1029,RMDF!BP1029,RMDF!BW1029,RMDF!CD1029,RMDF!CK1029,RMDF!CR1029,RMDF!CY1029,RMDF!DF1029,RMDF!DM1029,RMDF!DT1029,RMDF!EA1029,RMDF!EH1029,RMDF!EO1029), RMDF!EV1029=ROUND(RMDF!EV1029,4))</f>
        <v>1</v>
      </c>
      <c r="ET1029" s="317">
        <f>RMDF!ET1029</f>
        <v>0</v>
      </c>
      <c r="EU1029" s="318" t="str">
        <f>IF(ET1029=0,"",_xlfn.XLOOKUP(ET1029,StatePicklist!$1:$1,StatePicklist!$3:$3,"NA",0))</f>
        <v/>
      </c>
      <c r="EV1029" s="297" t="str">
        <f ca="1">IF(RMDF!EU1029="", "", IF(ISNUMBER(MATCH(RMDF!EU1029, INDIRECT(EU1029), 0)), "OK", "Invalid"))</f>
        <v/>
      </c>
      <c r="EW1029" s="281"/>
      <c r="EX1029" s="281"/>
      <c r="EY1029" s="281"/>
      <c r="EZ1029" s="281" t="b">
        <f>AND(RMDF!FC1029&gt;=0, RMDF!FC1029&lt;=1-SUM(RMDF!Z1029,RMDF!AG1029,RMDF!AN1029,RMDF!AU1029,RMDF!BB1029,RMDF!BI1029,RMDF!BP1029,RMDF!BW1029,RMDF!CD1029,RMDF!CK1029,RMDF!CR1029,RMDF!CY1029,RMDF!DF1029,RMDF!DM1029,RMDF!DT1029,RMDF!EA1029,RMDF!EH1029,RMDF!EO1029,RMDF!EV1029), RMDF!FC1029=ROUND(RMDF!FC1029,4))</f>
        <v>1</v>
      </c>
      <c r="FA1029" s="317">
        <f>RMDF!FA1029</f>
        <v>0</v>
      </c>
      <c r="FB1029" s="318" t="str">
        <f>IF(FA1029=0,"",_xlfn.XLOOKUP(FA1029,StatePicklist!$1:$1,StatePicklist!$3:$3,"NA",0))</f>
        <v/>
      </c>
      <c r="FC1029" s="297" t="str">
        <f ca="1">IF(RMDF!FB1029="", "", IF(ISNUMBER(MATCH(RMDF!FB1029, INDIRECT(FB1029), 0)), "OK", "Invalid"))</f>
        <v/>
      </c>
    </row>
    <row r="1030" spans="1:159" s="205" customFormat="1" ht="39.9" customHeight="1" x14ac:dyDescent="0.25">
      <c r="A1030" s="206"/>
      <c r="B1030" s="196"/>
      <c r="C1030" s="197"/>
      <c r="D1030" s="198"/>
      <c r="E1030" s="199"/>
      <c r="F1030" s="200"/>
      <c r="G1030" s="201"/>
      <c r="H1030" s="292"/>
      <c r="I1030" s="305">
        <f>RMDF!I1030</f>
        <v>0</v>
      </c>
      <c r="J1030" s="305" t="str">
        <f>IF(I1030=ProductCode!$B$30,"PDReclPost",IF(OR(I1030=ProductCode!$C$30,I1030=ProductCode!$E$30,I1030=ProductCode!$G$30),"PDPreCon",IF(OR(I1030=ProductCode!$D$30,I1030=ProductCode!$F$30),"PDNotReclPost","")))</f>
        <v/>
      </c>
      <c r="K1030" s="305" t="str">
        <f t="shared" si="54"/>
        <v/>
      </c>
      <c r="L1030" s="289"/>
      <c r="M1030" s="305" t="str">
        <f t="shared" si="54"/>
        <v/>
      </c>
      <c r="N1030" s="289" t="b">
        <f>AND(RMDF!N1030&gt;=0, RMDF!N1030&lt;=1-RMDF!L1030, RMDF!N1030=ROUND(RMDF!N1030,4))</f>
        <v>1</v>
      </c>
      <c r="O1030" s="286" t="str">
        <f>IF(P1030="","",IF(I1030="","",IF(LEFT(I1030,13)="Reclaimed pos",RawMaterialCode!$E$569,RawMaterialCode!$E$568)))</f>
        <v>Reclaimed pre-consumer mixed fibers (RM0578)</v>
      </c>
      <c r="P1030" s="295">
        <f t="shared" si="55"/>
        <v>1</v>
      </c>
      <c r="Q1030" s="202"/>
      <c r="R1030" s="203"/>
      <c r="S1030" s="204" t="str">
        <f t="shared" si="56"/>
        <v/>
      </c>
      <c r="T1030" s="281"/>
      <c r="U1030" s="281"/>
      <c r="V1030" s="281"/>
      <c r="W1030" s="281"/>
      <c r="X1030" s="317">
        <f>RMDF!X1030</f>
        <v>0</v>
      </c>
      <c r="Y1030" s="318" t="str">
        <f>IF(X1030=0,"",_xlfn.XLOOKUP(X1030,StatePicklist!$1:$1,StatePicklist!$3:$3,"NA",0))</f>
        <v/>
      </c>
      <c r="Z1030" s="297" t="str">
        <f ca="1">IF(RMDF!Y1030="", "", IF(ISNUMBER(MATCH(RMDF!Y1030, INDIRECT(Y1030), 0)), "OK", "Invalid"))</f>
        <v/>
      </c>
      <c r="AA1030" s="281"/>
      <c r="AB1030" s="281"/>
      <c r="AC1030" s="281"/>
      <c r="AD1030" s="281" t="b">
        <f>AND(RMDF!AG1030&gt;=0, RMDF!AG1030&lt;=1-RMDF!Z1030, RMDF!AG1030=ROUND(RMDF!AG1030,4))</f>
        <v>1</v>
      </c>
      <c r="AE1030" s="317">
        <f>RMDF!AE1030</f>
        <v>0</v>
      </c>
      <c r="AF1030" s="318" t="str">
        <f>IF(AE1030=0,"",_xlfn.XLOOKUP(AE1030,StatePicklist!$1:$1,StatePicklist!$3:$3,"NA",0))</f>
        <v/>
      </c>
      <c r="AG1030" s="297" t="str">
        <f ca="1">IF(RMDF!AF1030="", "", IF(ISNUMBER(MATCH(RMDF!AF1030, INDIRECT(AF1030), 0)), "OK", "Invalid"))</f>
        <v/>
      </c>
      <c r="AH1030" s="281"/>
      <c r="AI1030" s="281"/>
      <c r="AJ1030" s="281"/>
      <c r="AK1030" s="281" t="b">
        <f>AND(RMDF!AN1030&gt;=0, RMDF!AN1030&lt;=1-SUM(RMDF!Z1030,RMDF!AG1030), RMDF!AN1030=ROUND(RMDF!AN1030,4))</f>
        <v>1</v>
      </c>
      <c r="AL1030" s="317">
        <f>RMDF!AL1030</f>
        <v>0</v>
      </c>
      <c r="AM1030" s="318" t="str">
        <f>IF(AL1030=0,"",_xlfn.XLOOKUP(AL1030,StatePicklist!$1:$1,StatePicklist!$3:$3,"NA",0))</f>
        <v/>
      </c>
      <c r="AN1030" s="297" t="str">
        <f ca="1">IF(RMDF!AM1030="", "", IF(ISNUMBER(MATCH(RMDF!AM1030, INDIRECT(AM1030), 0)), "OK", "Invalid"))</f>
        <v/>
      </c>
      <c r="AO1030" s="281"/>
      <c r="AP1030" s="281"/>
      <c r="AQ1030" s="281"/>
      <c r="AR1030" s="281" t="b">
        <f>AND(RMDF!AU1030&gt;=0, RMDF!AU1030&lt;=1-SUM(RMDF!Z1030,RMDF!AG1030,RMDF!AN1030), RMDF!AU1030=ROUND(RMDF!AU1030,4))</f>
        <v>1</v>
      </c>
      <c r="AS1030" s="317">
        <f>RMDF!AS1030</f>
        <v>0</v>
      </c>
      <c r="AT1030" s="318" t="str">
        <f>IF(AS1030=0,"",_xlfn.XLOOKUP(AS1030,StatePicklist!$1:$1,StatePicklist!$3:$3,"NA",0))</f>
        <v/>
      </c>
      <c r="AU1030" s="297" t="str">
        <f ca="1">IF(RMDF!AT1030="", "", IF(ISNUMBER(MATCH(RMDF!AT1030, INDIRECT(AT1030), 0)), "OK", "Invalid"))</f>
        <v/>
      </c>
      <c r="AV1030" s="281"/>
      <c r="AW1030" s="281"/>
      <c r="AX1030" s="281"/>
      <c r="AY1030" s="281" t="b">
        <f>AND(RMDF!BB1030&gt;=0, RMDF!BB1030&lt;=1-SUM(RMDF!Z1030,RMDF!AG1030,RMDF!AN1030,RMDF!AU1030), RMDF!BB1030=ROUND(RMDF!BB1030,4))</f>
        <v>1</v>
      </c>
      <c r="AZ1030" s="317">
        <f>RMDF!AZ1030</f>
        <v>0</v>
      </c>
      <c r="BA1030" s="318" t="str">
        <f>IF(AZ1030=0,"",_xlfn.XLOOKUP(AZ1030,StatePicklist!$1:$1,StatePicklist!$3:$3,"NA",0))</f>
        <v/>
      </c>
      <c r="BB1030" s="297" t="str">
        <f ca="1">IF(RMDF!BA1030="", "", IF(ISNUMBER(MATCH(RMDF!BA1030, INDIRECT(BA1030), 0)), "OK", "Invalid"))</f>
        <v/>
      </c>
      <c r="BC1030" s="281"/>
      <c r="BD1030" s="281"/>
      <c r="BE1030" s="281"/>
      <c r="BF1030" s="281" t="b">
        <f>AND(RMDF!BI1030&gt;=0, RMDF!BI1030&lt;=1-SUM(RMDF!Z1030,RMDF!AG1030,RMDF!AN1030,RMDF!AU1030,RMDF!BB1030), RMDF!BI1030=ROUND(RMDF!BI1030,4))</f>
        <v>1</v>
      </c>
      <c r="BG1030" s="317">
        <f>RMDF!BG1030</f>
        <v>0</v>
      </c>
      <c r="BH1030" s="318" t="str">
        <f>IF(BG1030=0,"",_xlfn.XLOOKUP(BG1030,StatePicklist!$1:$1,StatePicklist!$3:$3,"NA",0))</f>
        <v/>
      </c>
      <c r="BI1030" s="297" t="str">
        <f ca="1">IF(RMDF!BH1030="", "", IF(ISNUMBER(MATCH(RMDF!BH1030, INDIRECT(BH1030), 0)), "OK", "Invalid"))</f>
        <v/>
      </c>
      <c r="BJ1030" s="281"/>
      <c r="BK1030" s="281"/>
      <c r="BL1030" s="281"/>
      <c r="BM1030" s="281" t="b">
        <f>AND(RMDF!BP1030&gt;=0, RMDF!BP1030&lt;=1-SUM(RMDF!Z1030,RMDF!AG1030,RMDF!AN1030,RMDF!AU1030,RMDF!BB1030,RMDF!BI1030), RMDF!BP1030=ROUND(RMDF!BP1030,4))</f>
        <v>1</v>
      </c>
      <c r="BN1030" s="317">
        <f>RMDF!BN1030</f>
        <v>0</v>
      </c>
      <c r="BO1030" s="318" t="str">
        <f>IF(BN1030=0,"",_xlfn.XLOOKUP(BN1030,StatePicklist!$1:$1,StatePicklist!$3:$3,"NA",0))</f>
        <v/>
      </c>
      <c r="BP1030" s="297" t="str">
        <f ca="1">IF(RMDF!BO1030="", "", IF(ISNUMBER(MATCH(RMDF!BO1030, INDIRECT(BO1030), 0)), "OK", "Invalid"))</f>
        <v/>
      </c>
      <c r="BQ1030" s="281"/>
      <c r="BR1030" s="281"/>
      <c r="BS1030" s="281"/>
      <c r="BT1030" s="281" t="b">
        <f>AND(RMDF!BW1030&gt;=0, RMDF!BW1030&lt;=1-SUM(RMDF!Z1030,RMDF!AG1030,RMDF!AN1030,RMDF!AU1030,RMDF!BB1030,RMDF!BI1030,RMDF!BP1030), RMDF!BW1030=ROUND(RMDF!BW1030,4))</f>
        <v>1</v>
      </c>
      <c r="BU1030" s="317">
        <f>RMDF!BU1030</f>
        <v>0</v>
      </c>
      <c r="BV1030" s="318" t="str">
        <f>IF(BU1030=0,"",_xlfn.XLOOKUP(BU1030,StatePicklist!$1:$1,StatePicklist!$3:$3,"NA",0))</f>
        <v/>
      </c>
      <c r="BW1030" s="297" t="str">
        <f ca="1">IF(RMDF!BV1030="", "", IF(ISNUMBER(MATCH(RMDF!BV1030, INDIRECT(BV1030), 0)), "OK", "Invalid"))</f>
        <v/>
      </c>
      <c r="BX1030" s="281"/>
      <c r="BY1030" s="281"/>
      <c r="BZ1030" s="281"/>
      <c r="CA1030" s="281" t="b">
        <f>AND(RMDF!CD1030&gt;=0, RMDF!CD1030&lt;=1-SUM(RMDF!Z1030,RMDF!AG1030,RMDF!AN1030,RMDF!AU1030,RMDF!BB1030,RMDF!BI1030,RMDF!BP1030,RMDF!BW1030), RMDF!CD1030=ROUND(RMDF!CD1030,4))</f>
        <v>1</v>
      </c>
      <c r="CB1030" s="317">
        <f>RMDF!CB1030</f>
        <v>0</v>
      </c>
      <c r="CC1030" s="318" t="str">
        <f>IF(CB1030=0,"",_xlfn.XLOOKUP(CB1030,StatePicklist!$1:$1,StatePicklist!$3:$3,"NA",0))</f>
        <v/>
      </c>
      <c r="CD1030" s="297" t="str">
        <f ca="1">IF(RMDF!CC1030="", "", IF(ISNUMBER(MATCH(RMDF!CC1030, INDIRECT(CC1030), 0)), "OK", "Invalid"))</f>
        <v/>
      </c>
      <c r="CE1030" s="281"/>
      <c r="CF1030" s="281"/>
      <c r="CG1030" s="281"/>
      <c r="CH1030" s="281" t="b">
        <f>AND(RMDF!CK1030&gt;=0, RMDF!CK1030&lt;=1-SUM(RMDF!Z1030,RMDF!AG1030,RMDF!AN1030,RMDF!AU1030,RMDF!BB1030,RMDF!BI1030,RMDF!BP1030,RMDF!BW1030,RMDF!CD1030), RMDF!CK1030=ROUND(RMDF!CK1030,4))</f>
        <v>1</v>
      </c>
      <c r="CI1030" s="317">
        <f>RMDF!CI1030</f>
        <v>0</v>
      </c>
      <c r="CJ1030" s="318" t="str">
        <f>IF(CI1030=0,"",_xlfn.XLOOKUP(CI1030,StatePicklist!$1:$1,StatePicklist!$3:$3,"NA",0))</f>
        <v/>
      </c>
      <c r="CK1030" s="297" t="str">
        <f ca="1">IF(RMDF!CJ1030="", "", IF(ISNUMBER(MATCH(RMDF!CJ1030, INDIRECT(CJ1030), 0)), "OK", "Invalid"))</f>
        <v/>
      </c>
      <c r="CL1030" s="281"/>
      <c r="CM1030" s="281"/>
      <c r="CN1030" s="281"/>
      <c r="CO1030" s="281" t="b">
        <f>AND(RMDF!CR1030&gt;=0, RMDF!CR1030&lt;=1-SUM(RMDF!Z1030,RMDF!AG1030,RMDF!AN1030,RMDF!AU1030,RMDF!BB1030,RMDF!BI1030,RMDF!BP1030,RMDF!BW1030,RMDF!CD1030,RMDF!CK1030), RMDF!CR1030=ROUND(RMDF!CR1030,4))</f>
        <v>1</v>
      </c>
      <c r="CP1030" s="317">
        <f>RMDF!CP1030</f>
        <v>0</v>
      </c>
      <c r="CQ1030" s="318" t="str">
        <f>IF(CP1030=0,"",_xlfn.XLOOKUP(CP1030,StatePicklist!$1:$1,StatePicklist!$3:$3,"NA",0))</f>
        <v/>
      </c>
      <c r="CR1030" s="297" t="str">
        <f ca="1">IF(RMDF!CQ1030="", "", IF(ISNUMBER(MATCH(RMDF!CQ1030, INDIRECT(CQ1030), 0)), "OK", "Invalid"))</f>
        <v/>
      </c>
      <c r="CS1030" s="281"/>
      <c r="CT1030" s="281"/>
      <c r="CU1030" s="281"/>
      <c r="CV1030" s="281" t="b">
        <f>AND(RMDF!CY1030&gt;=0, RMDF!CY1030&lt;=1-SUM(RMDF!Z1030,RMDF!AG1030,RMDF!AN1030,RMDF!AU1030,RMDF!BB1030,RMDF!BI1030,RMDF!BP1030,RMDF!BW1030,RMDF!CD1030,RMDF!CK1030,RMDF!CR1030), RMDF!CY1030=ROUND(RMDF!CY1030,4))</f>
        <v>1</v>
      </c>
      <c r="CW1030" s="317">
        <f>RMDF!CW1030</f>
        <v>0</v>
      </c>
      <c r="CX1030" s="318" t="str">
        <f>IF(CW1030=0,"",_xlfn.XLOOKUP(CW1030,StatePicklist!$1:$1,StatePicklist!$3:$3,"NA",0))</f>
        <v/>
      </c>
      <c r="CY1030" s="297" t="str">
        <f ca="1">IF(RMDF!CX1030="", "", IF(ISNUMBER(MATCH(RMDF!CX1030, INDIRECT(CX1030), 0)), "OK", "Invalid"))</f>
        <v/>
      </c>
      <c r="CZ1030" s="281"/>
      <c r="DA1030" s="281"/>
      <c r="DB1030" s="281"/>
      <c r="DC1030" s="281" t="b">
        <f>AND(RMDF!DF1030&gt;=0, RMDF!DF1030&lt;=1-SUM(RMDF!Z1030,RMDF!AG1030,RMDF!AN1030,RMDF!AU1030,RMDF!BB1030,RMDF!BI1030,RMDF!BP1030,RMDF!BW1030,RMDF!CD1030,RMDF!CK1030,RMDF!CR1030,RMDF!CY1030), RMDF!DF1030=ROUND(RMDF!DF1030,4))</f>
        <v>1</v>
      </c>
      <c r="DD1030" s="317">
        <f>RMDF!DD1030</f>
        <v>0</v>
      </c>
      <c r="DE1030" s="318" t="str">
        <f>IF(DD1030=0,"",_xlfn.XLOOKUP(DD1030,StatePicklist!$1:$1,StatePicklist!$3:$3,"NA",0))</f>
        <v/>
      </c>
      <c r="DF1030" s="297" t="str">
        <f ca="1">IF(RMDF!DE1030="", "", IF(ISNUMBER(MATCH(RMDF!DE1030, INDIRECT(DE1030), 0)), "OK", "Invalid"))</f>
        <v/>
      </c>
      <c r="DG1030" s="281"/>
      <c r="DH1030" s="281"/>
      <c r="DI1030" s="281"/>
      <c r="DJ1030" s="281" t="b">
        <f>AND(RMDF!DM1030&gt;=0, RMDF!DM1030&lt;=1-SUM(RMDF!Z1030,RMDF!AG1030,RMDF!AN1030,RMDF!AU1030,RMDF!BB1030,RMDF!BI1030,RMDF!BP1030,RMDF!BW1030,RMDF!CD1030,RMDF!CK1030,RMDF!CR1030,RMDF!CY1030,RMDF!DF1030), RMDF!DM1030=ROUND(RMDF!DM1030,4))</f>
        <v>1</v>
      </c>
      <c r="DK1030" s="317">
        <f>RMDF!DK1030</f>
        <v>0</v>
      </c>
      <c r="DL1030" s="318" t="str">
        <f>IF(DK1030=0,"",_xlfn.XLOOKUP(DK1030,StatePicklist!$1:$1,StatePicklist!$3:$3,"NA",0))</f>
        <v/>
      </c>
      <c r="DM1030" s="297" t="str">
        <f ca="1">IF(RMDF!DL1030="", "", IF(ISNUMBER(MATCH(RMDF!DL1030, INDIRECT(DL1030), 0)), "OK", "Invalid"))</f>
        <v/>
      </c>
      <c r="DN1030" s="281"/>
      <c r="DO1030" s="281"/>
      <c r="DP1030" s="281"/>
      <c r="DQ1030" s="281" t="b">
        <f>AND(RMDF!DT1030&gt;=0, RMDF!DT1030&lt;=1-SUM(RMDF!Z1030,RMDF!AG1030,RMDF!AN1030,RMDF!AU1030,RMDF!BB1030,RMDF!BI1030,RMDF!BP1030,RMDF!BW1030,RMDF!CD1030,RMDF!CK1030,RMDF!CR1030,RMDF!CY1030,RMDF!DF1030,RMDF!DM1030), RMDF!DT1030=ROUND(RMDF!DT1030,4))</f>
        <v>1</v>
      </c>
      <c r="DR1030" s="317">
        <f>RMDF!DR1030</f>
        <v>0</v>
      </c>
      <c r="DS1030" s="318" t="str">
        <f>IF(DR1030=0,"",_xlfn.XLOOKUP(DR1030,StatePicklist!$1:$1,StatePicklist!$3:$3,"NA",0))</f>
        <v/>
      </c>
      <c r="DT1030" s="297" t="str">
        <f ca="1">IF(RMDF!DS1030="", "", IF(ISNUMBER(MATCH(RMDF!DS1030, INDIRECT(DS1030), 0)), "OK", "Invalid"))</f>
        <v/>
      </c>
      <c r="DU1030" s="281"/>
      <c r="DV1030" s="281"/>
      <c r="DW1030" s="281"/>
      <c r="DX1030" s="281" t="b">
        <f>AND(RMDF!EA1030&gt;=0, RMDF!EA1030&lt;=1-SUM(RMDF!Z1030,RMDF!AG1030,RMDF!AN1030,RMDF!AU1030,RMDF!BB1030,RMDF!BI1030,RMDF!BP1030,RMDF!BW1030,RMDF!CD1030,RMDF!CK1030,RMDF!CR1030,RMDF!CY1030,RMDF!DF1030,RMDF!DM1030,RMDF!DT1030), RMDF!EA1030=ROUND(RMDF!EA1030,4))</f>
        <v>1</v>
      </c>
      <c r="DY1030" s="317">
        <f>RMDF!DY1030</f>
        <v>0</v>
      </c>
      <c r="DZ1030" s="318" t="str">
        <f>IF(DY1030=0,"",_xlfn.XLOOKUP(DY1030,StatePicklist!$1:$1,StatePicklist!$3:$3,"NA",0))</f>
        <v/>
      </c>
      <c r="EA1030" s="297" t="str">
        <f ca="1">IF(RMDF!DZ1030="", "", IF(ISNUMBER(MATCH(RMDF!DZ1030, INDIRECT(DZ1030), 0)), "OK", "Invalid"))</f>
        <v/>
      </c>
      <c r="EB1030" s="281"/>
      <c r="EC1030" s="281"/>
      <c r="ED1030" s="281"/>
      <c r="EE1030" s="281" t="b">
        <f>AND(RMDF!EH1030&gt;=0, RMDF!EH1030&lt;=1-SUM(RMDF!Z1030,RMDF!AG1030,RMDF!AN1030,RMDF!AU1030,RMDF!BB1030,RMDF!BI1030,RMDF!BP1030,RMDF!BW1030,RMDF!CD1030,RMDF!CK1030,RMDF!CR1030,RMDF!CY1030,RMDF!DF1030,RMDF!DM1030,RMDF!DT1030,RMDF!EA1030), RMDF!EH1030=ROUND(RMDF!EH1030,4))</f>
        <v>1</v>
      </c>
      <c r="EF1030" s="317">
        <f>RMDF!EF1030</f>
        <v>0</v>
      </c>
      <c r="EG1030" s="318" t="str">
        <f>IF(EF1030=0,"",_xlfn.XLOOKUP(EF1030,StatePicklist!$1:$1,StatePicklist!$3:$3,"NA",0))</f>
        <v/>
      </c>
      <c r="EH1030" s="297" t="str">
        <f ca="1">IF(RMDF!EG1030="", "", IF(ISNUMBER(MATCH(RMDF!EG1030, INDIRECT(EG1030), 0)), "OK", "Invalid"))</f>
        <v/>
      </c>
      <c r="EI1030" s="281"/>
      <c r="EJ1030" s="281"/>
      <c r="EK1030" s="281"/>
      <c r="EL1030" s="281" t="b">
        <f>AND(RMDF!EO1030&gt;=0, RMDF!EO1030&lt;=1-SUM(RMDF!Z1030,RMDF!AG1030,RMDF!AN1030,RMDF!AU1030,RMDF!BB1030,RMDF!BI1030,RMDF!BP1030,RMDF!BW1030,RMDF!CD1030,RMDF!CK1030,RMDF!CR1030,RMDF!CY1030,RMDF!DF1030,RMDF!DM1030,RMDF!DT1030,RMDF!EA1030,RMDF!EH1030), RMDF!EO1030=ROUND(RMDF!EO1030,4))</f>
        <v>1</v>
      </c>
      <c r="EM1030" s="317">
        <f>RMDF!EM1030</f>
        <v>0</v>
      </c>
      <c r="EN1030" s="318" t="str">
        <f>IF(EM1030=0,"",_xlfn.XLOOKUP(EM1030,StatePicklist!$1:$1,StatePicklist!$3:$3,"NA",0))</f>
        <v/>
      </c>
      <c r="EO1030" s="297" t="str">
        <f ca="1">IF(RMDF!EN1030="", "", IF(ISNUMBER(MATCH(RMDF!EN1030, INDIRECT(EN1030), 0)), "OK", "Invalid"))</f>
        <v/>
      </c>
      <c r="EP1030" s="281"/>
      <c r="EQ1030" s="281"/>
      <c r="ER1030" s="281"/>
      <c r="ES1030" s="281" t="b">
        <f>AND(RMDF!EV1030&gt;=0, RMDF!EV1030&lt;=1-SUM(RMDF!Z1030,RMDF!AG1030,RMDF!AN1030,RMDF!AU1030,RMDF!BB1030,RMDF!BI1030,RMDF!BP1030,RMDF!BW1030,RMDF!CD1030,RMDF!CK1030,RMDF!CR1030,RMDF!CY1030,RMDF!DF1030,RMDF!DM1030,RMDF!DT1030,RMDF!EA1030,RMDF!EH1030,RMDF!EO1030), RMDF!EV1030=ROUND(RMDF!EV1030,4))</f>
        <v>1</v>
      </c>
      <c r="ET1030" s="317">
        <f>RMDF!ET1030</f>
        <v>0</v>
      </c>
      <c r="EU1030" s="318" t="str">
        <f>IF(ET1030=0,"",_xlfn.XLOOKUP(ET1030,StatePicklist!$1:$1,StatePicklist!$3:$3,"NA",0))</f>
        <v/>
      </c>
      <c r="EV1030" s="297" t="str">
        <f ca="1">IF(RMDF!EU1030="", "", IF(ISNUMBER(MATCH(RMDF!EU1030, INDIRECT(EU1030), 0)), "OK", "Invalid"))</f>
        <v/>
      </c>
      <c r="EW1030" s="281"/>
      <c r="EX1030" s="281"/>
      <c r="EY1030" s="281"/>
      <c r="EZ1030" s="281" t="b">
        <f>AND(RMDF!FC1030&gt;=0, RMDF!FC1030&lt;=1-SUM(RMDF!Z1030,RMDF!AG1030,RMDF!AN1030,RMDF!AU1030,RMDF!BB1030,RMDF!BI1030,RMDF!BP1030,RMDF!BW1030,RMDF!CD1030,RMDF!CK1030,RMDF!CR1030,RMDF!CY1030,RMDF!DF1030,RMDF!DM1030,RMDF!DT1030,RMDF!EA1030,RMDF!EH1030,RMDF!EO1030,RMDF!EV1030), RMDF!FC1030=ROUND(RMDF!FC1030,4))</f>
        <v>1</v>
      </c>
      <c r="FA1030" s="317">
        <f>RMDF!FA1030</f>
        <v>0</v>
      </c>
      <c r="FB1030" s="318" t="str">
        <f>IF(FA1030=0,"",_xlfn.XLOOKUP(FA1030,StatePicklist!$1:$1,StatePicklist!$3:$3,"NA",0))</f>
        <v/>
      </c>
      <c r="FC1030" s="297" t="str">
        <f ca="1">IF(RMDF!FB1030="", "", IF(ISNUMBER(MATCH(RMDF!FB1030, INDIRECT(FB1030), 0)), "OK", "Invalid"))</f>
        <v/>
      </c>
    </row>
    <row r="1031" spans="1:159" s="205" customFormat="1" ht="39.9" customHeight="1" x14ac:dyDescent="0.25">
      <c r="A1031" s="206"/>
      <c r="B1031" s="196"/>
      <c r="C1031" s="197"/>
      <c r="D1031" s="198"/>
      <c r="E1031" s="199"/>
      <c r="F1031" s="200"/>
      <c r="G1031" s="201"/>
      <c r="H1031" s="292"/>
      <c r="I1031" s="305">
        <f>RMDF!I1031</f>
        <v>0</v>
      </c>
      <c r="J1031" s="305" t="str">
        <f>IF(I1031=ProductCode!$B$30,"PDReclPost",IF(OR(I1031=ProductCode!$C$30,I1031=ProductCode!$E$30,I1031=ProductCode!$G$30),"PDPreCon",IF(OR(I1031=ProductCode!$D$30,I1031=ProductCode!$F$30),"PDNotReclPost","")))</f>
        <v/>
      </c>
      <c r="K1031" s="305" t="str">
        <f t="shared" si="54"/>
        <v/>
      </c>
      <c r="L1031" s="289"/>
      <c r="M1031" s="305" t="str">
        <f t="shared" si="54"/>
        <v/>
      </c>
      <c r="N1031" s="289" t="b">
        <f>AND(RMDF!N1031&gt;=0, RMDF!N1031&lt;=1-RMDF!L1031, RMDF!N1031=ROUND(RMDF!N1031,4))</f>
        <v>1</v>
      </c>
      <c r="O1031" s="286" t="str">
        <f>IF(P1031="","",IF(I1031="","",IF(LEFT(I1031,13)="Reclaimed pos",RawMaterialCode!$E$569,RawMaterialCode!$E$568)))</f>
        <v>Reclaimed pre-consumer mixed fibers (RM0578)</v>
      </c>
      <c r="P1031" s="295">
        <f t="shared" si="55"/>
        <v>1</v>
      </c>
      <c r="Q1031" s="202"/>
      <c r="R1031" s="203"/>
      <c r="S1031" s="204" t="str">
        <f t="shared" si="56"/>
        <v/>
      </c>
      <c r="T1031" s="281"/>
      <c r="U1031" s="281"/>
      <c r="V1031" s="281"/>
      <c r="W1031" s="281"/>
      <c r="X1031" s="317">
        <f>RMDF!X1031</f>
        <v>0</v>
      </c>
      <c r="Y1031" s="318" t="str">
        <f>IF(X1031=0,"",_xlfn.XLOOKUP(X1031,StatePicklist!$1:$1,StatePicklist!$3:$3,"NA",0))</f>
        <v/>
      </c>
      <c r="Z1031" s="297" t="str">
        <f ca="1">IF(RMDF!Y1031="", "", IF(ISNUMBER(MATCH(RMDF!Y1031, INDIRECT(Y1031), 0)), "OK", "Invalid"))</f>
        <v/>
      </c>
      <c r="AA1031" s="281"/>
      <c r="AB1031" s="281"/>
      <c r="AC1031" s="281"/>
      <c r="AD1031" s="281" t="b">
        <f>AND(RMDF!AG1031&gt;=0, RMDF!AG1031&lt;=1-RMDF!Z1031, RMDF!AG1031=ROUND(RMDF!AG1031,4))</f>
        <v>1</v>
      </c>
      <c r="AE1031" s="317">
        <f>RMDF!AE1031</f>
        <v>0</v>
      </c>
      <c r="AF1031" s="318" t="str">
        <f>IF(AE1031=0,"",_xlfn.XLOOKUP(AE1031,StatePicklist!$1:$1,StatePicklist!$3:$3,"NA",0))</f>
        <v/>
      </c>
      <c r="AG1031" s="297" t="str">
        <f ca="1">IF(RMDF!AF1031="", "", IF(ISNUMBER(MATCH(RMDF!AF1031, INDIRECT(AF1031), 0)), "OK", "Invalid"))</f>
        <v/>
      </c>
      <c r="AH1031" s="281"/>
      <c r="AI1031" s="281"/>
      <c r="AJ1031" s="281"/>
      <c r="AK1031" s="281" t="b">
        <f>AND(RMDF!AN1031&gt;=0, RMDF!AN1031&lt;=1-SUM(RMDF!Z1031,RMDF!AG1031), RMDF!AN1031=ROUND(RMDF!AN1031,4))</f>
        <v>1</v>
      </c>
      <c r="AL1031" s="317">
        <f>RMDF!AL1031</f>
        <v>0</v>
      </c>
      <c r="AM1031" s="318" t="str">
        <f>IF(AL1031=0,"",_xlfn.XLOOKUP(AL1031,StatePicklist!$1:$1,StatePicklist!$3:$3,"NA",0))</f>
        <v/>
      </c>
      <c r="AN1031" s="297" t="str">
        <f ca="1">IF(RMDF!AM1031="", "", IF(ISNUMBER(MATCH(RMDF!AM1031, INDIRECT(AM1031), 0)), "OK", "Invalid"))</f>
        <v/>
      </c>
      <c r="AO1031" s="281"/>
      <c r="AP1031" s="281"/>
      <c r="AQ1031" s="281"/>
      <c r="AR1031" s="281" t="b">
        <f>AND(RMDF!AU1031&gt;=0, RMDF!AU1031&lt;=1-SUM(RMDF!Z1031,RMDF!AG1031,RMDF!AN1031), RMDF!AU1031=ROUND(RMDF!AU1031,4))</f>
        <v>1</v>
      </c>
      <c r="AS1031" s="317">
        <f>RMDF!AS1031</f>
        <v>0</v>
      </c>
      <c r="AT1031" s="318" t="str">
        <f>IF(AS1031=0,"",_xlfn.XLOOKUP(AS1031,StatePicklist!$1:$1,StatePicklist!$3:$3,"NA",0))</f>
        <v/>
      </c>
      <c r="AU1031" s="297" t="str">
        <f ca="1">IF(RMDF!AT1031="", "", IF(ISNUMBER(MATCH(RMDF!AT1031, INDIRECT(AT1031), 0)), "OK", "Invalid"))</f>
        <v/>
      </c>
      <c r="AV1031" s="281"/>
      <c r="AW1031" s="281"/>
      <c r="AX1031" s="281"/>
      <c r="AY1031" s="281" t="b">
        <f>AND(RMDF!BB1031&gt;=0, RMDF!BB1031&lt;=1-SUM(RMDF!Z1031,RMDF!AG1031,RMDF!AN1031,RMDF!AU1031), RMDF!BB1031=ROUND(RMDF!BB1031,4))</f>
        <v>1</v>
      </c>
      <c r="AZ1031" s="317">
        <f>RMDF!AZ1031</f>
        <v>0</v>
      </c>
      <c r="BA1031" s="318" t="str">
        <f>IF(AZ1031=0,"",_xlfn.XLOOKUP(AZ1031,StatePicklist!$1:$1,StatePicklist!$3:$3,"NA",0))</f>
        <v/>
      </c>
      <c r="BB1031" s="297" t="str">
        <f ca="1">IF(RMDF!BA1031="", "", IF(ISNUMBER(MATCH(RMDF!BA1031, INDIRECT(BA1031), 0)), "OK", "Invalid"))</f>
        <v/>
      </c>
      <c r="BC1031" s="281"/>
      <c r="BD1031" s="281"/>
      <c r="BE1031" s="281"/>
      <c r="BF1031" s="281" t="b">
        <f>AND(RMDF!BI1031&gt;=0, RMDF!BI1031&lt;=1-SUM(RMDF!Z1031,RMDF!AG1031,RMDF!AN1031,RMDF!AU1031,RMDF!BB1031), RMDF!BI1031=ROUND(RMDF!BI1031,4))</f>
        <v>1</v>
      </c>
      <c r="BG1031" s="317">
        <f>RMDF!BG1031</f>
        <v>0</v>
      </c>
      <c r="BH1031" s="318" t="str">
        <f>IF(BG1031=0,"",_xlfn.XLOOKUP(BG1031,StatePicklist!$1:$1,StatePicklist!$3:$3,"NA",0))</f>
        <v/>
      </c>
      <c r="BI1031" s="297" t="str">
        <f ca="1">IF(RMDF!BH1031="", "", IF(ISNUMBER(MATCH(RMDF!BH1031, INDIRECT(BH1031), 0)), "OK", "Invalid"))</f>
        <v/>
      </c>
      <c r="BJ1031" s="281"/>
      <c r="BK1031" s="281"/>
      <c r="BL1031" s="281"/>
      <c r="BM1031" s="281" t="b">
        <f>AND(RMDF!BP1031&gt;=0, RMDF!BP1031&lt;=1-SUM(RMDF!Z1031,RMDF!AG1031,RMDF!AN1031,RMDF!AU1031,RMDF!BB1031,RMDF!BI1031), RMDF!BP1031=ROUND(RMDF!BP1031,4))</f>
        <v>1</v>
      </c>
      <c r="BN1031" s="317">
        <f>RMDF!BN1031</f>
        <v>0</v>
      </c>
      <c r="BO1031" s="318" t="str">
        <f>IF(BN1031=0,"",_xlfn.XLOOKUP(BN1031,StatePicklist!$1:$1,StatePicklist!$3:$3,"NA",0))</f>
        <v/>
      </c>
      <c r="BP1031" s="297" t="str">
        <f ca="1">IF(RMDF!BO1031="", "", IF(ISNUMBER(MATCH(RMDF!BO1031, INDIRECT(BO1031), 0)), "OK", "Invalid"))</f>
        <v/>
      </c>
      <c r="BQ1031" s="281"/>
      <c r="BR1031" s="281"/>
      <c r="BS1031" s="281"/>
      <c r="BT1031" s="281" t="b">
        <f>AND(RMDF!BW1031&gt;=0, RMDF!BW1031&lt;=1-SUM(RMDF!Z1031,RMDF!AG1031,RMDF!AN1031,RMDF!AU1031,RMDF!BB1031,RMDF!BI1031,RMDF!BP1031), RMDF!BW1031=ROUND(RMDF!BW1031,4))</f>
        <v>1</v>
      </c>
      <c r="BU1031" s="317">
        <f>RMDF!BU1031</f>
        <v>0</v>
      </c>
      <c r="BV1031" s="318" t="str">
        <f>IF(BU1031=0,"",_xlfn.XLOOKUP(BU1031,StatePicklist!$1:$1,StatePicklist!$3:$3,"NA",0))</f>
        <v/>
      </c>
      <c r="BW1031" s="297" t="str">
        <f ca="1">IF(RMDF!BV1031="", "", IF(ISNUMBER(MATCH(RMDF!BV1031, INDIRECT(BV1031), 0)), "OK", "Invalid"))</f>
        <v/>
      </c>
      <c r="BX1031" s="281"/>
      <c r="BY1031" s="281"/>
      <c r="BZ1031" s="281"/>
      <c r="CA1031" s="281" t="b">
        <f>AND(RMDF!CD1031&gt;=0, RMDF!CD1031&lt;=1-SUM(RMDF!Z1031,RMDF!AG1031,RMDF!AN1031,RMDF!AU1031,RMDF!BB1031,RMDF!BI1031,RMDF!BP1031,RMDF!BW1031), RMDF!CD1031=ROUND(RMDF!CD1031,4))</f>
        <v>1</v>
      </c>
      <c r="CB1031" s="317">
        <f>RMDF!CB1031</f>
        <v>0</v>
      </c>
      <c r="CC1031" s="318" t="str">
        <f>IF(CB1031=0,"",_xlfn.XLOOKUP(CB1031,StatePicklist!$1:$1,StatePicklist!$3:$3,"NA",0))</f>
        <v/>
      </c>
      <c r="CD1031" s="297" t="str">
        <f ca="1">IF(RMDF!CC1031="", "", IF(ISNUMBER(MATCH(RMDF!CC1031, INDIRECT(CC1031), 0)), "OK", "Invalid"))</f>
        <v/>
      </c>
      <c r="CE1031" s="281"/>
      <c r="CF1031" s="281"/>
      <c r="CG1031" s="281"/>
      <c r="CH1031" s="281" t="b">
        <f>AND(RMDF!CK1031&gt;=0, RMDF!CK1031&lt;=1-SUM(RMDF!Z1031,RMDF!AG1031,RMDF!AN1031,RMDF!AU1031,RMDF!BB1031,RMDF!BI1031,RMDF!BP1031,RMDF!BW1031,RMDF!CD1031), RMDF!CK1031=ROUND(RMDF!CK1031,4))</f>
        <v>1</v>
      </c>
      <c r="CI1031" s="317">
        <f>RMDF!CI1031</f>
        <v>0</v>
      </c>
      <c r="CJ1031" s="318" t="str">
        <f>IF(CI1031=0,"",_xlfn.XLOOKUP(CI1031,StatePicklist!$1:$1,StatePicklist!$3:$3,"NA",0))</f>
        <v/>
      </c>
      <c r="CK1031" s="297" t="str">
        <f ca="1">IF(RMDF!CJ1031="", "", IF(ISNUMBER(MATCH(RMDF!CJ1031, INDIRECT(CJ1031), 0)), "OK", "Invalid"))</f>
        <v/>
      </c>
      <c r="CL1031" s="281"/>
      <c r="CM1031" s="281"/>
      <c r="CN1031" s="281"/>
      <c r="CO1031" s="281" t="b">
        <f>AND(RMDF!CR1031&gt;=0, RMDF!CR1031&lt;=1-SUM(RMDF!Z1031,RMDF!AG1031,RMDF!AN1031,RMDF!AU1031,RMDF!BB1031,RMDF!BI1031,RMDF!BP1031,RMDF!BW1031,RMDF!CD1031,RMDF!CK1031), RMDF!CR1031=ROUND(RMDF!CR1031,4))</f>
        <v>1</v>
      </c>
      <c r="CP1031" s="317">
        <f>RMDF!CP1031</f>
        <v>0</v>
      </c>
      <c r="CQ1031" s="318" t="str">
        <f>IF(CP1031=0,"",_xlfn.XLOOKUP(CP1031,StatePicklist!$1:$1,StatePicklist!$3:$3,"NA",0))</f>
        <v/>
      </c>
      <c r="CR1031" s="297" t="str">
        <f ca="1">IF(RMDF!CQ1031="", "", IF(ISNUMBER(MATCH(RMDF!CQ1031, INDIRECT(CQ1031), 0)), "OK", "Invalid"))</f>
        <v/>
      </c>
      <c r="CS1031" s="281"/>
      <c r="CT1031" s="281"/>
      <c r="CU1031" s="281"/>
      <c r="CV1031" s="281" t="b">
        <f>AND(RMDF!CY1031&gt;=0, RMDF!CY1031&lt;=1-SUM(RMDF!Z1031,RMDF!AG1031,RMDF!AN1031,RMDF!AU1031,RMDF!BB1031,RMDF!BI1031,RMDF!BP1031,RMDF!BW1031,RMDF!CD1031,RMDF!CK1031,RMDF!CR1031), RMDF!CY1031=ROUND(RMDF!CY1031,4))</f>
        <v>1</v>
      </c>
      <c r="CW1031" s="317">
        <f>RMDF!CW1031</f>
        <v>0</v>
      </c>
      <c r="CX1031" s="318" t="str">
        <f>IF(CW1031=0,"",_xlfn.XLOOKUP(CW1031,StatePicklist!$1:$1,StatePicklist!$3:$3,"NA",0))</f>
        <v/>
      </c>
      <c r="CY1031" s="297" t="str">
        <f ca="1">IF(RMDF!CX1031="", "", IF(ISNUMBER(MATCH(RMDF!CX1031, INDIRECT(CX1031), 0)), "OK", "Invalid"))</f>
        <v/>
      </c>
      <c r="CZ1031" s="281"/>
      <c r="DA1031" s="281"/>
      <c r="DB1031" s="281"/>
      <c r="DC1031" s="281" t="b">
        <f>AND(RMDF!DF1031&gt;=0, RMDF!DF1031&lt;=1-SUM(RMDF!Z1031,RMDF!AG1031,RMDF!AN1031,RMDF!AU1031,RMDF!BB1031,RMDF!BI1031,RMDF!BP1031,RMDF!BW1031,RMDF!CD1031,RMDF!CK1031,RMDF!CR1031,RMDF!CY1031), RMDF!DF1031=ROUND(RMDF!DF1031,4))</f>
        <v>1</v>
      </c>
      <c r="DD1031" s="317">
        <f>RMDF!DD1031</f>
        <v>0</v>
      </c>
      <c r="DE1031" s="318" t="str">
        <f>IF(DD1031=0,"",_xlfn.XLOOKUP(DD1031,StatePicklist!$1:$1,StatePicklist!$3:$3,"NA",0))</f>
        <v/>
      </c>
      <c r="DF1031" s="297" t="str">
        <f ca="1">IF(RMDF!DE1031="", "", IF(ISNUMBER(MATCH(RMDF!DE1031, INDIRECT(DE1031), 0)), "OK", "Invalid"))</f>
        <v/>
      </c>
      <c r="DG1031" s="281"/>
      <c r="DH1031" s="281"/>
      <c r="DI1031" s="281"/>
      <c r="DJ1031" s="281" t="b">
        <f>AND(RMDF!DM1031&gt;=0, RMDF!DM1031&lt;=1-SUM(RMDF!Z1031,RMDF!AG1031,RMDF!AN1031,RMDF!AU1031,RMDF!BB1031,RMDF!BI1031,RMDF!BP1031,RMDF!BW1031,RMDF!CD1031,RMDF!CK1031,RMDF!CR1031,RMDF!CY1031,RMDF!DF1031), RMDF!DM1031=ROUND(RMDF!DM1031,4))</f>
        <v>1</v>
      </c>
      <c r="DK1031" s="317">
        <f>RMDF!DK1031</f>
        <v>0</v>
      </c>
      <c r="DL1031" s="318" t="str">
        <f>IF(DK1031=0,"",_xlfn.XLOOKUP(DK1031,StatePicklist!$1:$1,StatePicklist!$3:$3,"NA",0))</f>
        <v/>
      </c>
      <c r="DM1031" s="297" t="str">
        <f ca="1">IF(RMDF!DL1031="", "", IF(ISNUMBER(MATCH(RMDF!DL1031, INDIRECT(DL1031), 0)), "OK", "Invalid"))</f>
        <v/>
      </c>
      <c r="DN1031" s="281"/>
      <c r="DO1031" s="281"/>
      <c r="DP1031" s="281"/>
      <c r="DQ1031" s="281" t="b">
        <f>AND(RMDF!DT1031&gt;=0, RMDF!DT1031&lt;=1-SUM(RMDF!Z1031,RMDF!AG1031,RMDF!AN1031,RMDF!AU1031,RMDF!BB1031,RMDF!BI1031,RMDF!BP1031,RMDF!BW1031,RMDF!CD1031,RMDF!CK1031,RMDF!CR1031,RMDF!CY1031,RMDF!DF1031,RMDF!DM1031), RMDF!DT1031=ROUND(RMDF!DT1031,4))</f>
        <v>1</v>
      </c>
      <c r="DR1031" s="317">
        <f>RMDF!DR1031</f>
        <v>0</v>
      </c>
      <c r="DS1031" s="318" t="str">
        <f>IF(DR1031=0,"",_xlfn.XLOOKUP(DR1031,StatePicklist!$1:$1,StatePicklist!$3:$3,"NA",0))</f>
        <v/>
      </c>
      <c r="DT1031" s="297" t="str">
        <f ca="1">IF(RMDF!DS1031="", "", IF(ISNUMBER(MATCH(RMDF!DS1031, INDIRECT(DS1031), 0)), "OK", "Invalid"))</f>
        <v/>
      </c>
      <c r="DU1031" s="281"/>
      <c r="DV1031" s="281"/>
      <c r="DW1031" s="281"/>
      <c r="DX1031" s="281" t="b">
        <f>AND(RMDF!EA1031&gt;=0, RMDF!EA1031&lt;=1-SUM(RMDF!Z1031,RMDF!AG1031,RMDF!AN1031,RMDF!AU1031,RMDF!BB1031,RMDF!BI1031,RMDF!BP1031,RMDF!BW1031,RMDF!CD1031,RMDF!CK1031,RMDF!CR1031,RMDF!CY1031,RMDF!DF1031,RMDF!DM1031,RMDF!DT1031), RMDF!EA1031=ROUND(RMDF!EA1031,4))</f>
        <v>1</v>
      </c>
      <c r="DY1031" s="317">
        <f>RMDF!DY1031</f>
        <v>0</v>
      </c>
      <c r="DZ1031" s="318" t="str">
        <f>IF(DY1031=0,"",_xlfn.XLOOKUP(DY1031,StatePicklist!$1:$1,StatePicklist!$3:$3,"NA",0))</f>
        <v/>
      </c>
      <c r="EA1031" s="297" t="str">
        <f ca="1">IF(RMDF!DZ1031="", "", IF(ISNUMBER(MATCH(RMDF!DZ1031, INDIRECT(DZ1031), 0)), "OK", "Invalid"))</f>
        <v/>
      </c>
      <c r="EB1031" s="281"/>
      <c r="EC1031" s="281"/>
      <c r="ED1031" s="281"/>
      <c r="EE1031" s="281" t="b">
        <f>AND(RMDF!EH1031&gt;=0, RMDF!EH1031&lt;=1-SUM(RMDF!Z1031,RMDF!AG1031,RMDF!AN1031,RMDF!AU1031,RMDF!BB1031,RMDF!BI1031,RMDF!BP1031,RMDF!BW1031,RMDF!CD1031,RMDF!CK1031,RMDF!CR1031,RMDF!CY1031,RMDF!DF1031,RMDF!DM1031,RMDF!DT1031,RMDF!EA1031), RMDF!EH1031=ROUND(RMDF!EH1031,4))</f>
        <v>1</v>
      </c>
      <c r="EF1031" s="317">
        <f>RMDF!EF1031</f>
        <v>0</v>
      </c>
      <c r="EG1031" s="318" t="str">
        <f>IF(EF1031=0,"",_xlfn.XLOOKUP(EF1031,StatePicklist!$1:$1,StatePicklist!$3:$3,"NA",0))</f>
        <v/>
      </c>
      <c r="EH1031" s="297" t="str">
        <f ca="1">IF(RMDF!EG1031="", "", IF(ISNUMBER(MATCH(RMDF!EG1031, INDIRECT(EG1031), 0)), "OK", "Invalid"))</f>
        <v/>
      </c>
      <c r="EI1031" s="281"/>
      <c r="EJ1031" s="281"/>
      <c r="EK1031" s="281"/>
      <c r="EL1031" s="281" t="b">
        <f>AND(RMDF!EO1031&gt;=0, RMDF!EO1031&lt;=1-SUM(RMDF!Z1031,RMDF!AG1031,RMDF!AN1031,RMDF!AU1031,RMDF!BB1031,RMDF!BI1031,RMDF!BP1031,RMDF!BW1031,RMDF!CD1031,RMDF!CK1031,RMDF!CR1031,RMDF!CY1031,RMDF!DF1031,RMDF!DM1031,RMDF!DT1031,RMDF!EA1031,RMDF!EH1031), RMDF!EO1031=ROUND(RMDF!EO1031,4))</f>
        <v>1</v>
      </c>
      <c r="EM1031" s="317">
        <f>RMDF!EM1031</f>
        <v>0</v>
      </c>
      <c r="EN1031" s="318" t="str">
        <f>IF(EM1031=0,"",_xlfn.XLOOKUP(EM1031,StatePicklist!$1:$1,StatePicklist!$3:$3,"NA",0))</f>
        <v/>
      </c>
      <c r="EO1031" s="297" t="str">
        <f ca="1">IF(RMDF!EN1031="", "", IF(ISNUMBER(MATCH(RMDF!EN1031, INDIRECT(EN1031), 0)), "OK", "Invalid"))</f>
        <v/>
      </c>
      <c r="EP1031" s="281"/>
      <c r="EQ1031" s="281"/>
      <c r="ER1031" s="281"/>
      <c r="ES1031" s="281" t="b">
        <f>AND(RMDF!EV1031&gt;=0, RMDF!EV1031&lt;=1-SUM(RMDF!Z1031,RMDF!AG1031,RMDF!AN1031,RMDF!AU1031,RMDF!BB1031,RMDF!BI1031,RMDF!BP1031,RMDF!BW1031,RMDF!CD1031,RMDF!CK1031,RMDF!CR1031,RMDF!CY1031,RMDF!DF1031,RMDF!DM1031,RMDF!DT1031,RMDF!EA1031,RMDF!EH1031,RMDF!EO1031), RMDF!EV1031=ROUND(RMDF!EV1031,4))</f>
        <v>1</v>
      </c>
      <c r="ET1031" s="317">
        <f>RMDF!ET1031</f>
        <v>0</v>
      </c>
      <c r="EU1031" s="318" t="str">
        <f>IF(ET1031=0,"",_xlfn.XLOOKUP(ET1031,StatePicklist!$1:$1,StatePicklist!$3:$3,"NA",0))</f>
        <v/>
      </c>
      <c r="EV1031" s="297" t="str">
        <f ca="1">IF(RMDF!EU1031="", "", IF(ISNUMBER(MATCH(RMDF!EU1031, INDIRECT(EU1031), 0)), "OK", "Invalid"))</f>
        <v/>
      </c>
      <c r="EW1031" s="281"/>
      <c r="EX1031" s="281"/>
      <c r="EY1031" s="281"/>
      <c r="EZ1031" s="281" t="b">
        <f>AND(RMDF!FC1031&gt;=0, RMDF!FC1031&lt;=1-SUM(RMDF!Z1031,RMDF!AG1031,RMDF!AN1031,RMDF!AU1031,RMDF!BB1031,RMDF!BI1031,RMDF!BP1031,RMDF!BW1031,RMDF!CD1031,RMDF!CK1031,RMDF!CR1031,RMDF!CY1031,RMDF!DF1031,RMDF!DM1031,RMDF!DT1031,RMDF!EA1031,RMDF!EH1031,RMDF!EO1031,RMDF!EV1031), RMDF!FC1031=ROUND(RMDF!FC1031,4))</f>
        <v>1</v>
      </c>
      <c r="FA1031" s="317">
        <f>RMDF!FA1031</f>
        <v>0</v>
      </c>
      <c r="FB1031" s="318" t="str">
        <f>IF(FA1031=0,"",_xlfn.XLOOKUP(FA1031,StatePicklist!$1:$1,StatePicklist!$3:$3,"NA",0))</f>
        <v/>
      </c>
      <c r="FC1031" s="297" t="str">
        <f ca="1">IF(RMDF!FB1031="", "", IF(ISNUMBER(MATCH(RMDF!FB1031, INDIRECT(FB1031), 0)), "OK", "Invalid"))</f>
        <v/>
      </c>
    </row>
    <row r="1032" spans="1:159" s="205" customFormat="1" ht="39.9" customHeight="1" x14ac:dyDescent="0.25">
      <c r="A1032" s="206"/>
      <c r="B1032" s="196"/>
      <c r="C1032" s="197"/>
      <c r="D1032" s="198"/>
      <c r="E1032" s="199"/>
      <c r="F1032" s="200"/>
      <c r="G1032" s="201"/>
      <c r="H1032" s="292"/>
      <c r="I1032" s="305">
        <f>RMDF!I1032</f>
        <v>0</v>
      </c>
      <c r="J1032" s="305" t="str">
        <f>IF(I1032=ProductCode!$B$30,"PDReclPost",IF(OR(I1032=ProductCode!$C$30,I1032=ProductCode!$E$30,I1032=ProductCode!$G$30),"PDPreCon",IF(OR(I1032=ProductCode!$D$30,I1032=ProductCode!$F$30),"PDNotReclPost","")))</f>
        <v/>
      </c>
      <c r="K1032" s="305" t="str">
        <f t="shared" si="54"/>
        <v/>
      </c>
      <c r="L1032" s="289"/>
      <c r="M1032" s="305" t="str">
        <f t="shared" si="54"/>
        <v/>
      </c>
      <c r="N1032" s="289" t="b">
        <f>AND(RMDF!N1032&gt;=0, RMDF!N1032&lt;=1-RMDF!L1032, RMDF!N1032=ROUND(RMDF!N1032,4))</f>
        <v>1</v>
      </c>
      <c r="O1032" s="286" t="str">
        <f>IF(P1032="","",IF(I1032="","",IF(LEFT(I1032,13)="Reclaimed pos",RawMaterialCode!$E$569,RawMaterialCode!$E$568)))</f>
        <v>Reclaimed pre-consumer mixed fibers (RM0578)</v>
      </c>
      <c r="P1032" s="295">
        <f t="shared" si="55"/>
        <v>1</v>
      </c>
      <c r="Q1032" s="202"/>
      <c r="R1032" s="203"/>
      <c r="S1032" s="204" t="str">
        <f t="shared" si="56"/>
        <v/>
      </c>
      <c r="T1032" s="281"/>
      <c r="U1032" s="281"/>
      <c r="V1032" s="281"/>
      <c r="W1032" s="281"/>
      <c r="X1032" s="317">
        <f>RMDF!X1032</f>
        <v>0</v>
      </c>
      <c r="Y1032" s="318" t="str">
        <f>IF(X1032=0,"",_xlfn.XLOOKUP(X1032,StatePicklist!$1:$1,StatePicklist!$3:$3,"NA",0))</f>
        <v/>
      </c>
      <c r="Z1032" s="297" t="str">
        <f ca="1">IF(RMDF!Y1032="", "", IF(ISNUMBER(MATCH(RMDF!Y1032, INDIRECT(Y1032), 0)), "OK", "Invalid"))</f>
        <v/>
      </c>
      <c r="AA1032" s="281"/>
      <c r="AB1032" s="281"/>
      <c r="AC1032" s="281"/>
      <c r="AD1032" s="281" t="b">
        <f>AND(RMDF!AG1032&gt;=0, RMDF!AG1032&lt;=1-RMDF!Z1032, RMDF!AG1032=ROUND(RMDF!AG1032,4))</f>
        <v>1</v>
      </c>
      <c r="AE1032" s="317">
        <f>RMDF!AE1032</f>
        <v>0</v>
      </c>
      <c r="AF1032" s="318" t="str">
        <f>IF(AE1032=0,"",_xlfn.XLOOKUP(AE1032,StatePicklist!$1:$1,StatePicklist!$3:$3,"NA",0))</f>
        <v/>
      </c>
      <c r="AG1032" s="297" t="str">
        <f ca="1">IF(RMDF!AF1032="", "", IF(ISNUMBER(MATCH(RMDF!AF1032, INDIRECT(AF1032), 0)), "OK", "Invalid"))</f>
        <v/>
      </c>
      <c r="AH1032" s="281"/>
      <c r="AI1032" s="281"/>
      <c r="AJ1032" s="281"/>
      <c r="AK1032" s="281" t="b">
        <f>AND(RMDF!AN1032&gt;=0, RMDF!AN1032&lt;=1-SUM(RMDF!Z1032,RMDF!AG1032), RMDF!AN1032=ROUND(RMDF!AN1032,4))</f>
        <v>1</v>
      </c>
      <c r="AL1032" s="317">
        <f>RMDF!AL1032</f>
        <v>0</v>
      </c>
      <c r="AM1032" s="318" t="str">
        <f>IF(AL1032=0,"",_xlfn.XLOOKUP(AL1032,StatePicklist!$1:$1,StatePicklist!$3:$3,"NA",0))</f>
        <v/>
      </c>
      <c r="AN1032" s="297" t="str">
        <f ca="1">IF(RMDF!AM1032="", "", IF(ISNUMBER(MATCH(RMDF!AM1032, INDIRECT(AM1032), 0)), "OK", "Invalid"))</f>
        <v/>
      </c>
      <c r="AO1032" s="281"/>
      <c r="AP1032" s="281"/>
      <c r="AQ1032" s="281"/>
      <c r="AR1032" s="281" t="b">
        <f>AND(RMDF!AU1032&gt;=0, RMDF!AU1032&lt;=1-SUM(RMDF!Z1032,RMDF!AG1032,RMDF!AN1032), RMDF!AU1032=ROUND(RMDF!AU1032,4))</f>
        <v>1</v>
      </c>
      <c r="AS1032" s="317">
        <f>RMDF!AS1032</f>
        <v>0</v>
      </c>
      <c r="AT1032" s="318" t="str">
        <f>IF(AS1032=0,"",_xlfn.XLOOKUP(AS1032,StatePicklist!$1:$1,StatePicklist!$3:$3,"NA",0))</f>
        <v/>
      </c>
      <c r="AU1032" s="297" t="str">
        <f ca="1">IF(RMDF!AT1032="", "", IF(ISNUMBER(MATCH(RMDF!AT1032, INDIRECT(AT1032), 0)), "OK", "Invalid"))</f>
        <v/>
      </c>
      <c r="AV1032" s="281"/>
      <c r="AW1032" s="281"/>
      <c r="AX1032" s="281"/>
      <c r="AY1032" s="281" t="b">
        <f>AND(RMDF!BB1032&gt;=0, RMDF!BB1032&lt;=1-SUM(RMDF!Z1032,RMDF!AG1032,RMDF!AN1032,RMDF!AU1032), RMDF!BB1032=ROUND(RMDF!BB1032,4))</f>
        <v>1</v>
      </c>
      <c r="AZ1032" s="317">
        <f>RMDF!AZ1032</f>
        <v>0</v>
      </c>
      <c r="BA1032" s="318" t="str">
        <f>IF(AZ1032=0,"",_xlfn.XLOOKUP(AZ1032,StatePicklist!$1:$1,StatePicklist!$3:$3,"NA",0))</f>
        <v/>
      </c>
      <c r="BB1032" s="297" t="str">
        <f ca="1">IF(RMDF!BA1032="", "", IF(ISNUMBER(MATCH(RMDF!BA1032, INDIRECT(BA1032), 0)), "OK", "Invalid"))</f>
        <v/>
      </c>
      <c r="BC1032" s="281"/>
      <c r="BD1032" s="281"/>
      <c r="BE1032" s="281"/>
      <c r="BF1032" s="281" t="b">
        <f>AND(RMDF!BI1032&gt;=0, RMDF!BI1032&lt;=1-SUM(RMDF!Z1032,RMDF!AG1032,RMDF!AN1032,RMDF!AU1032,RMDF!BB1032), RMDF!BI1032=ROUND(RMDF!BI1032,4))</f>
        <v>1</v>
      </c>
      <c r="BG1032" s="317">
        <f>RMDF!BG1032</f>
        <v>0</v>
      </c>
      <c r="BH1032" s="318" t="str">
        <f>IF(BG1032=0,"",_xlfn.XLOOKUP(BG1032,StatePicklist!$1:$1,StatePicklist!$3:$3,"NA",0))</f>
        <v/>
      </c>
      <c r="BI1032" s="297" t="str">
        <f ca="1">IF(RMDF!BH1032="", "", IF(ISNUMBER(MATCH(RMDF!BH1032, INDIRECT(BH1032), 0)), "OK", "Invalid"))</f>
        <v/>
      </c>
      <c r="BJ1032" s="281"/>
      <c r="BK1032" s="281"/>
      <c r="BL1032" s="281"/>
      <c r="BM1032" s="281" t="b">
        <f>AND(RMDF!BP1032&gt;=0, RMDF!BP1032&lt;=1-SUM(RMDF!Z1032,RMDF!AG1032,RMDF!AN1032,RMDF!AU1032,RMDF!BB1032,RMDF!BI1032), RMDF!BP1032=ROUND(RMDF!BP1032,4))</f>
        <v>1</v>
      </c>
      <c r="BN1032" s="317">
        <f>RMDF!BN1032</f>
        <v>0</v>
      </c>
      <c r="BO1032" s="318" t="str">
        <f>IF(BN1032=0,"",_xlfn.XLOOKUP(BN1032,StatePicklist!$1:$1,StatePicklist!$3:$3,"NA",0))</f>
        <v/>
      </c>
      <c r="BP1032" s="297" t="str">
        <f ca="1">IF(RMDF!BO1032="", "", IF(ISNUMBER(MATCH(RMDF!BO1032, INDIRECT(BO1032), 0)), "OK", "Invalid"))</f>
        <v/>
      </c>
      <c r="BQ1032" s="281"/>
      <c r="BR1032" s="281"/>
      <c r="BS1032" s="281"/>
      <c r="BT1032" s="281" t="b">
        <f>AND(RMDF!BW1032&gt;=0, RMDF!BW1032&lt;=1-SUM(RMDF!Z1032,RMDF!AG1032,RMDF!AN1032,RMDF!AU1032,RMDF!BB1032,RMDF!BI1032,RMDF!BP1032), RMDF!BW1032=ROUND(RMDF!BW1032,4))</f>
        <v>1</v>
      </c>
      <c r="BU1032" s="317">
        <f>RMDF!BU1032</f>
        <v>0</v>
      </c>
      <c r="BV1032" s="318" t="str">
        <f>IF(BU1032=0,"",_xlfn.XLOOKUP(BU1032,StatePicklist!$1:$1,StatePicklist!$3:$3,"NA",0))</f>
        <v/>
      </c>
      <c r="BW1032" s="297" t="str">
        <f ca="1">IF(RMDF!BV1032="", "", IF(ISNUMBER(MATCH(RMDF!BV1032, INDIRECT(BV1032), 0)), "OK", "Invalid"))</f>
        <v/>
      </c>
      <c r="BX1032" s="281"/>
      <c r="BY1032" s="281"/>
      <c r="BZ1032" s="281"/>
      <c r="CA1032" s="281" t="b">
        <f>AND(RMDF!CD1032&gt;=0, RMDF!CD1032&lt;=1-SUM(RMDF!Z1032,RMDF!AG1032,RMDF!AN1032,RMDF!AU1032,RMDF!BB1032,RMDF!BI1032,RMDF!BP1032,RMDF!BW1032), RMDF!CD1032=ROUND(RMDF!CD1032,4))</f>
        <v>1</v>
      </c>
      <c r="CB1032" s="317">
        <f>RMDF!CB1032</f>
        <v>0</v>
      </c>
      <c r="CC1032" s="318" t="str">
        <f>IF(CB1032=0,"",_xlfn.XLOOKUP(CB1032,StatePicklist!$1:$1,StatePicklist!$3:$3,"NA",0))</f>
        <v/>
      </c>
      <c r="CD1032" s="297" t="str">
        <f ca="1">IF(RMDF!CC1032="", "", IF(ISNUMBER(MATCH(RMDF!CC1032, INDIRECT(CC1032), 0)), "OK", "Invalid"))</f>
        <v/>
      </c>
      <c r="CE1032" s="281"/>
      <c r="CF1032" s="281"/>
      <c r="CG1032" s="281"/>
      <c r="CH1032" s="281" t="b">
        <f>AND(RMDF!CK1032&gt;=0, RMDF!CK1032&lt;=1-SUM(RMDF!Z1032,RMDF!AG1032,RMDF!AN1032,RMDF!AU1032,RMDF!BB1032,RMDF!BI1032,RMDF!BP1032,RMDF!BW1032,RMDF!CD1032), RMDF!CK1032=ROUND(RMDF!CK1032,4))</f>
        <v>1</v>
      </c>
      <c r="CI1032" s="317">
        <f>RMDF!CI1032</f>
        <v>0</v>
      </c>
      <c r="CJ1032" s="318" t="str">
        <f>IF(CI1032=0,"",_xlfn.XLOOKUP(CI1032,StatePicklist!$1:$1,StatePicklist!$3:$3,"NA",0))</f>
        <v/>
      </c>
      <c r="CK1032" s="297" t="str">
        <f ca="1">IF(RMDF!CJ1032="", "", IF(ISNUMBER(MATCH(RMDF!CJ1032, INDIRECT(CJ1032), 0)), "OK", "Invalid"))</f>
        <v/>
      </c>
      <c r="CL1032" s="281"/>
      <c r="CM1032" s="281"/>
      <c r="CN1032" s="281"/>
      <c r="CO1032" s="281" t="b">
        <f>AND(RMDF!CR1032&gt;=0, RMDF!CR1032&lt;=1-SUM(RMDF!Z1032,RMDF!AG1032,RMDF!AN1032,RMDF!AU1032,RMDF!BB1032,RMDF!BI1032,RMDF!BP1032,RMDF!BW1032,RMDF!CD1032,RMDF!CK1032), RMDF!CR1032=ROUND(RMDF!CR1032,4))</f>
        <v>1</v>
      </c>
      <c r="CP1032" s="317">
        <f>RMDF!CP1032</f>
        <v>0</v>
      </c>
      <c r="CQ1032" s="318" t="str">
        <f>IF(CP1032=0,"",_xlfn.XLOOKUP(CP1032,StatePicklist!$1:$1,StatePicklist!$3:$3,"NA",0))</f>
        <v/>
      </c>
      <c r="CR1032" s="297" t="str">
        <f ca="1">IF(RMDF!CQ1032="", "", IF(ISNUMBER(MATCH(RMDF!CQ1032, INDIRECT(CQ1032), 0)), "OK", "Invalid"))</f>
        <v/>
      </c>
      <c r="CS1032" s="281"/>
      <c r="CT1032" s="281"/>
      <c r="CU1032" s="281"/>
      <c r="CV1032" s="281" t="b">
        <f>AND(RMDF!CY1032&gt;=0, RMDF!CY1032&lt;=1-SUM(RMDF!Z1032,RMDF!AG1032,RMDF!AN1032,RMDF!AU1032,RMDF!BB1032,RMDF!BI1032,RMDF!BP1032,RMDF!BW1032,RMDF!CD1032,RMDF!CK1032,RMDF!CR1032), RMDF!CY1032=ROUND(RMDF!CY1032,4))</f>
        <v>1</v>
      </c>
      <c r="CW1032" s="317">
        <f>RMDF!CW1032</f>
        <v>0</v>
      </c>
      <c r="CX1032" s="318" t="str">
        <f>IF(CW1032=0,"",_xlfn.XLOOKUP(CW1032,StatePicklist!$1:$1,StatePicklist!$3:$3,"NA",0))</f>
        <v/>
      </c>
      <c r="CY1032" s="297" t="str">
        <f ca="1">IF(RMDF!CX1032="", "", IF(ISNUMBER(MATCH(RMDF!CX1032, INDIRECT(CX1032), 0)), "OK", "Invalid"))</f>
        <v/>
      </c>
      <c r="CZ1032" s="281"/>
      <c r="DA1032" s="281"/>
      <c r="DB1032" s="281"/>
      <c r="DC1032" s="281" t="b">
        <f>AND(RMDF!DF1032&gt;=0, RMDF!DF1032&lt;=1-SUM(RMDF!Z1032,RMDF!AG1032,RMDF!AN1032,RMDF!AU1032,RMDF!BB1032,RMDF!BI1032,RMDF!BP1032,RMDF!BW1032,RMDF!CD1032,RMDF!CK1032,RMDF!CR1032,RMDF!CY1032), RMDF!DF1032=ROUND(RMDF!DF1032,4))</f>
        <v>1</v>
      </c>
      <c r="DD1032" s="317">
        <f>RMDF!DD1032</f>
        <v>0</v>
      </c>
      <c r="DE1032" s="318" t="str">
        <f>IF(DD1032=0,"",_xlfn.XLOOKUP(DD1032,StatePicklist!$1:$1,StatePicklist!$3:$3,"NA",0))</f>
        <v/>
      </c>
      <c r="DF1032" s="297" t="str">
        <f ca="1">IF(RMDF!DE1032="", "", IF(ISNUMBER(MATCH(RMDF!DE1032, INDIRECT(DE1032), 0)), "OK", "Invalid"))</f>
        <v/>
      </c>
      <c r="DG1032" s="281"/>
      <c r="DH1032" s="281"/>
      <c r="DI1032" s="281"/>
      <c r="DJ1032" s="281" t="b">
        <f>AND(RMDF!DM1032&gt;=0, RMDF!DM1032&lt;=1-SUM(RMDF!Z1032,RMDF!AG1032,RMDF!AN1032,RMDF!AU1032,RMDF!BB1032,RMDF!BI1032,RMDF!BP1032,RMDF!BW1032,RMDF!CD1032,RMDF!CK1032,RMDF!CR1032,RMDF!CY1032,RMDF!DF1032), RMDF!DM1032=ROUND(RMDF!DM1032,4))</f>
        <v>1</v>
      </c>
      <c r="DK1032" s="317">
        <f>RMDF!DK1032</f>
        <v>0</v>
      </c>
      <c r="DL1032" s="318" t="str">
        <f>IF(DK1032=0,"",_xlfn.XLOOKUP(DK1032,StatePicklist!$1:$1,StatePicklist!$3:$3,"NA",0))</f>
        <v/>
      </c>
      <c r="DM1032" s="297" t="str">
        <f ca="1">IF(RMDF!DL1032="", "", IF(ISNUMBER(MATCH(RMDF!DL1032, INDIRECT(DL1032), 0)), "OK", "Invalid"))</f>
        <v/>
      </c>
      <c r="DN1032" s="281"/>
      <c r="DO1032" s="281"/>
      <c r="DP1032" s="281"/>
      <c r="DQ1032" s="281" t="b">
        <f>AND(RMDF!DT1032&gt;=0, RMDF!DT1032&lt;=1-SUM(RMDF!Z1032,RMDF!AG1032,RMDF!AN1032,RMDF!AU1032,RMDF!BB1032,RMDF!BI1032,RMDF!BP1032,RMDF!BW1032,RMDF!CD1032,RMDF!CK1032,RMDF!CR1032,RMDF!CY1032,RMDF!DF1032,RMDF!DM1032), RMDF!DT1032=ROUND(RMDF!DT1032,4))</f>
        <v>1</v>
      </c>
      <c r="DR1032" s="317">
        <f>RMDF!DR1032</f>
        <v>0</v>
      </c>
      <c r="DS1032" s="318" t="str">
        <f>IF(DR1032=0,"",_xlfn.XLOOKUP(DR1032,StatePicklist!$1:$1,StatePicklist!$3:$3,"NA",0))</f>
        <v/>
      </c>
      <c r="DT1032" s="297" t="str">
        <f ca="1">IF(RMDF!DS1032="", "", IF(ISNUMBER(MATCH(RMDF!DS1032, INDIRECT(DS1032), 0)), "OK", "Invalid"))</f>
        <v/>
      </c>
      <c r="DU1032" s="281"/>
      <c r="DV1032" s="281"/>
      <c r="DW1032" s="281"/>
      <c r="DX1032" s="281" t="b">
        <f>AND(RMDF!EA1032&gt;=0, RMDF!EA1032&lt;=1-SUM(RMDF!Z1032,RMDF!AG1032,RMDF!AN1032,RMDF!AU1032,RMDF!BB1032,RMDF!BI1032,RMDF!BP1032,RMDF!BW1032,RMDF!CD1032,RMDF!CK1032,RMDF!CR1032,RMDF!CY1032,RMDF!DF1032,RMDF!DM1032,RMDF!DT1032), RMDF!EA1032=ROUND(RMDF!EA1032,4))</f>
        <v>1</v>
      </c>
      <c r="DY1032" s="317">
        <f>RMDF!DY1032</f>
        <v>0</v>
      </c>
      <c r="DZ1032" s="318" t="str">
        <f>IF(DY1032=0,"",_xlfn.XLOOKUP(DY1032,StatePicklist!$1:$1,StatePicklist!$3:$3,"NA",0))</f>
        <v/>
      </c>
      <c r="EA1032" s="297" t="str">
        <f ca="1">IF(RMDF!DZ1032="", "", IF(ISNUMBER(MATCH(RMDF!DZ1032, INDIRECT(DZ1032), 0)), "OK", "Invalid"))</f>
        <v/>
      </c>
      <c r="EB1032" s="281"/>
      <c r="EC1032" s="281"/>
      <c r="ED1032" s="281"/>
      <c r="EE1032" s="281" t="b">
        <f>AND(RMDF!EH1032&gt;=0, RMDF!EH1032&lt;=1-SUM(RMDF!Z1032,RMDF!AG1032,RMDF!AN1032,RMDF!AU1032,RMDF!BB1032,RMDF!BI1032,RMDF!BP1032,RMDF!BW1032,RMDF!CD1032,RMDF!CK1032,RMDF!CR1032,RMDF!CY1032,RMDF!DF1032,RMDF!DM1032,RMDF!DT1032,RMDF!EA1032), RMDF!EH1032=ROUND(RMDF!EH1032,4))</f>
        <v>1</v>
      </c>
      <c r="EF1032" s="317">
        <f>RMDF!EF1032</f>
        <v>0</v>
      </c>
      <c r="EG1032" s="318" t="str">
        <f>IF(EF1032=0,"",_xlfn.XLOOKUP(EF1032,StatePicklist!$1:$1,StatePicklist!$3:$3,"NA",0))</f>
        <v/>
      </c>
      <c r="EH1032" s="297" t="str">
        <f ca="1">IF(RMDF!EG1032="", "", IF(ISNUMBER(MATCH(RMDF!EG1032, INDIRECT(EG1032), 0)), "OK", "Invalid"))</f>
        <v/>
      </c>
      <c r="EI1032" s="281"/>
      <c r="EJ1032" s="281"/>
      <c r="EK1032" s="281"/>
      <c r="EL1032" s="281" t="b">
        <f>AND(RMDF!EO1032&gt;=0, RMDF!EO1032&lt;=1-SUM(RMDF!Z1032,RMDF!AG1032,RMDF!AN1032,RMDF!AU1032,RMDF!BB1032,RMDF!BI1032,RMDF!BP1032,RMDF!BW1032,RMDF!CD1032,RMDF!CK1032,RMDF!CR1032,RMDF!CY1032,RMDF!DF1032,RMDF!DM1032,RMDF!DT1032,RMDF!EA1032,RMDF!EH1032), RMDF!EO1032=ROUND(RMDF!EO1032,4))</f>
        <v>1</v>
      </c>
      <c r="EM1032" s="317">
        <f>RMDF!EM1032</f>
        <v>0</v>
      </c>
      <c r="EN1032" s="318" t="str">
        <f>IF(EM1032=0,"",_xlfn.XLOOKUP(EM1032,StatePicklist!$1:$1,StatePicklist!$3:$3,"NA",0))</f>
        <v/>
      </c>
      <c r="EO1032" s="297" t="str">
        <f ca="1">IF(RMDF!EN1032="", "", IF(ISNUMBER(MATCH(RMDF!EN1032, INDIRECT(EN1032), 0)), "OK", "Invalid"))</f>
        <v/>
      </c>
      <c r="EP1032" s="281"/>
      <c r="EQ1032" s="281"/>
      <c r="ER1032" s="281"/>
      <c r="ES1032" s="281" t="b">
        <f>AND(RMDF!EV1032&gt;=0, RMDF!EV1032&lt;=1-SUM(RMDF!Z1032,RMDF!AG1032,RMDF!AN1032,RMDF!AU1032,RMDF!BB1032,RMDF!BI1032,RMDF!BP1032,RMDF!BW1032,RMDF!CD1032,RMDF!CK1032,RMDF!CR1032,RMDF!CY1032,RMDF!DF1032,RMDF!DM1032,RMDF!DT1032,RMDF!EA1032,RMDF!EH1032,RMDF!EO1032), RMDF!EV1032=ROUND(RMDF!EV1032,4))</f>
        <v>1</v>
      </c>
      <c r="ET1032" s="317">
        <f>RMDF!ET1032</f>
        <v>0</v>
      </c>
      <c r="EU1032" s="318" t="str">
        <f>IF(ET1032=0,"",_xlfn.XLOOKUP(ET1032,StatePicklist!$1:$1,StatePicklist!$3:$3,"NA",0))</f>
        <v/>
      </c>
      <c r="EV1032" s="297" t="str">
        <f ca="1">IF(RMDF!EU1032="", "", IF(ISNUMBER(MATCH(RMDF!EU1032, INDIRECT(EU1032), 0)), "OK", "Invalid"))</f>
        <v/>
      </c>
      <c r="EW1032" s="281"/>
      <c r="EX1032" s="281"/>
      <c r="EY1032" s="281"/>
      <c r="EZ1032" s="281" t="b">
        <f>AND(RMDF!FC1032&gt;=0, RMDF!FC1032&lt;=1-SUM(RMDF!Z1032,RMDF!AG1032,RMDF!AN1032,RMDF!AU1032,RMDF!BB1032,RMDF!BI1032,RMDF!BP1032,RMDF!BW1032,RMDF!CD1032,RMDF!CK1032,RMDF!CR1032,RMDF!CY1032,RMDF!DF1032,RMDF!DM1032,RMDF!DT1032,RMDF!EA1032,RMDF!EH1032,RMDF!EO1032,RMDF!EV1032), RMDF!FC1032=ROUND(RMDF!FC1032,4))</f>
        <v>1</v>
      </c>
      <c r="FA1032" s="317">
        <f>RMDF!FA1032</f>
        <v>0</v>
      </c>
      <c r="FB1032" s="318" t="str">
        <f>IF(FA1032=0,"",_xlfn.XLOOKUP(FA1032,StatePicklist!$1:$1,StatePicklist!$3:$3,"NA",0))</f>
        <v/>
      </c>
      <c r="FC1032" s="297" t="str">
        <f ca="1">IF(RMDF!FB1032="", "", IF(ISNUMBER(MATCH(RMDF!FB1032, INDIRECT(FB1032), 0)), "OK", "Invalid"))</f>
        <v/>
      </c>
    </row>
    <row r="1033" spans="1:159" s="205" customFormat="1" ht="39.9" customHeight="1" x14ac:dyDescent="0.25">
      <c r="A1033" s="206"/>
      <c r="B1033" s="196"/>
      <c r="C1033" s="197"/>
      <c r="D1033" s="198"/>
      <c r="E1033" s="199"/>
      <c r="F1033" s="200"/>
      <c r="G1033" s="201"/>
      <c r="H1033" s="292"/>
      <c r="I1033" s="305">
        <f>RMDF!I1033</f>
        <v>0</v>
      </c>
      <c r="J1033" s="305" t="str">
        <f>IF(I1033=ProductCode!$B$30,"PDReclPost",IF(OR(I1033=ProductCode!$C$30,I1033=ProductCode!$E$30,I1033=ProductCode!$G$30),"PDPreCon",IF(OR(I1033=ProductCode!$D$30,I1033=ProductCode!$F$30),"PDNotReclPost","")))</f>
        <v/>
      </c>
      <c r="K1033" s="305" t="str">
        <f t="shared" si="54"/>
        <v/>
      </c>
      <c r="L1033" s="289"/>
      <c r="M1033" s="305" t="str">
        <f t="shared" si="54"/>
        <v/>
      </c>
      <c r="N1033" s="289" t="b">
        <f>AND(RMDF!N1033&gt;=0, RMDF!N1033&lt;=1-RMDF!L1033, RMDF!N1033=ROUND(RMDF!N1033,4))</f>
        <v>1</v>
      </c>
      <c r="O1033" s="286" t="str">
        <f>IF(P1033="","",IF(I1033="","",IF(LEFT(I1033,13)="Reclaimed pos",RawMaterialCode!$E$569,RawMaterialCode!$E$568)))</f>
        <v>Reclaimed pre-consumer mixed fibers (RM0578)</v>
      </c>
      <c r="P1033" s="295">
        <f t="shared" si="55"/>
        <v>1</v>
      </c>
      <c r="Q1033" s="202"/>
      <c r="R1033" s="203"/>
      <c r="S1033" s="204" t="str">
        <f t="shared" si="56"/>
        <v/>
      </c>
      <c r="T1033" s="281"/>
      <c r="U1033" s="281"/>
      <c r="V1033" s="281"/>
      <c r="W1033" s="281"/>
      <c r="X1033" s="317">
        <f>RMDF!X1033</f>
        <v>0</v>
      </c>
      <c r="Y1033" s="318" t="str">
        <f>IF(X1033=0,"",_xlfn.XLOOKUP(X1033,StatePicklist!$1:$1,StatePicklist!$3:$3,"NA",0))</f>
        <v/>
      </c>
      <c r="Z1033" s="297" t="str">
        <f ca="1">IF(RMDF!Y1033="", "", IF(ISNUMBER(MATCH(RMDF!Y1033, INDIRECT(Y1033), 0)), "OK", "Invalid"))</f>
        <v/>
      </c>
      <c r="AA1033" s="281"/>
      <c r="AB1033" s="281"/>
      <c r="AC1033" s="281"/>
      <c r="AD1033" s="281" t="b">
        <f>AND(RMDF!AG1033&gt;=0, RMDF!AG1033&lt;=1-RMDF!Z1033, RMDF!AG1033=ROUND(RMDF!AG1033,4))</f>
        <v>1</v>
      </c>
      <c r="AE1033" s="317">
        <f>RMDF!AE1033</f>
        <v>0</v>
      </c>
      <c r="AF1033" s="318" t="str">
        <f>IF(AE1033=0,"",_xlfn.XLOOKUP(AE1033,StatePicklist!$1:$1,StatePicklist!$3:$3,"NA",0))</f>
        <v/>
      </c>
      <c r="AG1033" s="297" t="str">
        <f ca="1">IF(RMDF!AF1033="", "", IF(ISNUMBER(MATCH(RMDF!AF1033, INDIRECT(AF1033), 0)), "OK", "Invalid"))</f>
        <v/>
      </c>
      <c r="AH1033" s="281"/>
      <c r="AI1033" s="281"/>
      <c r="AJ1033" s="281"/>
      <c r="AK1033" s="281" t="b">
        <f>AND(RMDF!AN1033&gt;=0, RMDF!AN1033&lt;=1-SUM(RMDF!Z1033,RMDF!AG1033), RMDF!AN1033=ROUND(RMDF!AN1033,4))</f>
        <v>1</v>
      </c>
      <c r="AL1033" s="317">
        <f>RMDF!AL1033</f>
        <v>0</v>
      </c>
      <c r="AM1033" s="318" t="str">
        <f>IF(AL1033=0,"",_xlfn.XLOOKUP(AL1033,StatePicklist!$1:$1,StatePicklist!$3:$3,"NA",0))</f>
        <v/>
      </c>
      <c r="AN1033" s="297" t="str">
        <f ca="1">IF(RMDF!AM1033="", "", IF(ISNUMBER(MATCH(RMDF!AM1033, INDIRECT(AM1033), 0)), "OK", "Invalid"))</f>
        <v/>
      </c>
      <c r="AO1033" s="281"/>
      <c r="AP1033" s="281"/>
      <c r="AQ1033" s="281"/>
      <c r="AR1033" s="281" t="b">
        <f>AND(RMDF!AU1033&gt;=0, RMDF!AU1033&lt;=1-SUM(RMDF!Z1033,RMDF!AG1033,RMDF!AN1033), RMDF!AU1033=ROUND(RMDF!AU1033,4))</f>
        <v>1</v>
      </c>
      <c r="AS1033" s="317">
        <f>RMDF!AS1033</f>
        <v>0</v>
      </c>
      <c r="AT1033" s="318" t="str">
        <f>IF(AS1033=0,"",_xlfn.XLOOKUP(AS1033,StatePicklist!$1:$1,StatePicklist!$3:$3,"NA",0))</f>
        <v/>
      </c>
      <c r="AU1033" s="297" t="str">
        <f ca="1">IF(RMDF!AT1033="", "", IF(ISNUMBER(MATCH(RMDF!AT1033, INDIRECT(AT1033), 0)), "OK", "Invalid"))</f>
        <v/>
      </c>
      <c r="AV1033" s="281"/>
      <c r="AW1033" s="281"/>
      <c r="AX1033" s="281"/>
      <c r="AY1033" s="281" t="b">
        <f>AND(RMDF!BB1033&gt;=0, RMDF!BB1033&lt;=1-SUM(RMDF!Z1033,RMDF!AG1033,RMDF!AN1033,RMDF!AU1033), RMDF!BB1033=ROUND(RMDF!BB1033,4))</f>
        <v>1</v>
      </c>
      <c r="AZ1033" s="317">
        <f>RMDF!AZ1033</f>
        <v>0</v>
      </c>
      <c r="BA1033" s="318" t="str">
        <f>IF(AZ1033=0,"",_xlfn.XLOOKUP(AZ1033,StatePicklist!$1:$1,StatePicklist!$3:$3,"NA",0))</f>
        <v/>
      </c>
      <c r="BB1033" s="297" t="str">
        <f ca="1">IF(RMDF!BA1033="", "", IF(ISNUMBER(MATCH(RMDF!BA1033, INDIRECT(BA1033), 0)), "OK", "Invalid"))</f>
        <v/>
      </c>
      <c r="BC1033" s="281"/>
      <c r="BD1033" s="281"/>
      <c r="BE1033" s="281"/>
      <c r="BF1033" s="281" t="b">
        <f>AND(RMDF!BI1033&gt;=0, RMDF!BI1033&lt;=1-SUM(RMDF!Z1033,RMDF!AG1033,RMDF!AN1033,RMDF!AU1033,RMDF!BB1033), RMDF!BI1033=ROUND(RMDF!BI1033,4))</f>
        <v>1</v>
      </c>
      <c r="BG1033" s="317">
        <f>RMDF!BG1033</f>
        <v>0</v>
      </c>
      <c r="BH1033" s="318" t="str">
        <f>IF(BG1033=0,"",_xlfn.XLOOKUP(BG1033,StatePicklist!$1:$1,StatePicklist!$3:$3,"NA",0))</f>
        <v/>
      </c>
      <c r="BI1033" s="297" t="str">
        <f ca="1">IF(RMDF!BH1033="", "", IF(ISNUMBER(MATCH(RMDF!BH1033, INDIRECT(BH1033), 0)), "OK", "Invalid"))</f>
        <v/>
      </c>
      <c r="BJ1033" s="281"/>
      <c r="BK1033" s="281"/>
      <c r="BL1033" s="281"/>
      <c r="BM1033" s="281" t="b">
        <f>AND(RMDF!BP1033&gt;=0, RMDF!BP1033&lt;=1-SUM(RMDF!Z1033,RMDF!AG1033,RMDF!AN1033,RMDF!AU1033,RMDF!BB1033,RMDF!BI1033), RMDF!BP1033=ROUND(RMDF!BP1033,4))</f>
        <v>1</v>
      </c>
      <c r="BN1033" s="317">
        <f>RMDF!BN1033</f>
        <v>0</v>
      </c>
      <c r="BO1033" s="318" t="str">
        <f>IF(BN1033=0,"",_xlfn.XLOOKUP(BN1033,StatePicklist!$1:$1,StatePicklist!$3:$3,"NA",0))</f>
        <v/>
      </c>
      <c r="BP1033" s="297" t="str">
        <f ca="1">IF(RMDF!BO1033="", "", IF(ISNUMBER(MATCH(RMDF!BO1033, INDIRECT(BO1033), 0)), "OK", "Invalid"))</f>
        <v/>
      </c>
      <c r="BQ1033" s="281"/>
      <c r="BR1033" s="281"/>
      <c r="BS1033" s="281"/>
      <c r="BT1033" s="281" t="b">
        <f>AND(RMDF!BW1033&gt;=0, RMDF!BW1033&lt;=1-SUM(RMDF!Z1033,RMDF!AG1033,RMDF!AN1033,RMDF!AU1033,RMDF!BB1033,RMDF!BI1033,RMDF!BP1033), RMDF!BW1033=ROUND(RMDF!BW1033,4))</f>
        <v>1</v>
      </c>
      <c r="BU1033" s="317">
        <f>RMDF!BU1033</f>
        <v>0</v>
      </c>
      <c r="BV1033" s="318" t="str">
        <f>IF(BU1033=0,"",_xlfn.XLOOKUP(BU1033,StatePicklist!$1:$1,StatePicklist!$3:$3,"NA",0))</f>
        <v/>
      </c>
      <c r="BW1033" s="297" t="str">
        <f ca="1">IF(RMDF!BV1033="", "", IF(ISNUMBER(MATCH(RMDF!BV1033, INDIRECT(BV1033), 0)), "OK", "Invalid"))</f>
        <v/>
      </c>
      <c r="BX1033" s="281"/>
      <c r="BY1033" s="281"/>
      <c r="BZ1033" s="281"/>
      <c r="CA1033" s="281" t="b">
        <f>AND(RMDF!CD1033&gt;=0, RMDF!CD1033&lt;=1-SUM(RMDF!Z1033,RMDF!AG1033,RMDF!AN1033,RMDF!AU1033,RMDF!BB1033,RMDF!BI1033,RMDF!BP1033,RMDF!BW1033), RMDF!CD1033=ROUND(RMDF!CD1033,4))</f>
        <v>1</v>
      </c>
      <c r="CB1033" s="317">
        <f>RMDF!CB1033</f>
        <v>0</v>
      </c>
      <c r="CC1033" s="318" t="str">
        <f>IF(CB1033=0,"",_xlfn.XLOOKUP(CB1033,StatePicklist!$1:$1,StatePicklist!$3:$3,"NA",0))</f>
        <v/>
      </c>
      <c r="CD1033" s="297" t="str">
        <f ca="1">IF(RMDF!CC1033="", "", IF(ISNUMBER(MATCH(RMDF!CC1033, INDIRECT(CC1033), 0)), "OK", "Invalid"))</f>
        <v/>
      </c>
      <c r="CE1033" s="281"/>
      <c r="CF1033" s="281"/>
      <c r="CG1033" s="281"/>
      <c r="CH1033" s="281" t="b">
        <f>AND(RMDF!CK1033&gt;=0, RMDF!CK1033&lt;=1-SUM(RMDF!Z1033,RMDF!AG1033,RMDF!AN1033,RMDF!AU1033,RMDF!BB1033,RMDF!BI1033,RMDF!BP1033,RMDF!BW1033,RMDF!CD1033), RMDF!CK1033=ROUND(RMDF!CK1033,4))</f>
        <v>1</v>
      </c>
      <c r="CI1033" s="317">
        <f>RMDF!CI1033</f>
        <v>0</v>
      </c>
      <c r="CJ1033" s="318" t="str">
        <f>IF(CI1033=0,"",_xlfn.XLOOKUP(CI1033,StatePicklist!$1:$1,StatePicklist!$3:$3,"NA",0))</f>
        <v/>
      </c>
      <c r="CK1033" s="297" t="str">
        <f ca="1">IF(RMDF!CJ1033="", "", IF(ISNUMBER(MATCH(RMDF!CJ1033, INDIRECT(CJ1033), 0)), "OK", "Invalid"))</f>
        <v/>
      </c>
      <c r="CL1033" s="281"/>
      <c r="CM1033" s="281"/>
      <c r="CN1033" s="281"/>
      <c r="CO1033" s="281" t="b">
        <f>AND(RMDF!CR1033&gt;=0, RMDF!CR1033&lt;=1-SUM(RMDF!Z1033,RMDF!AG1033,RMDF!AN1033,RMDF!AU1033,RMDF!BB1033,RMDF!BI1033,RMDF!BP1033,RMDF!BW1033,RMDF!CD1033,RMDF!CK1033), RMDF!CR1033=ROUND(RMDF!CR1033,4))</f>
        <v>1</v>
      </c>
      <c r="CP1033" s="317">
        <f>RMDF!CP1033</f>
        <v>0</v>
      </c>
      <c r="CQ1033" s="318" t="str">
        <f>IF(CP1033=0,"",_xlfn.XLOOKUP(CP1033,StatePicklist!$1:$1,StatePicklist!$3:$3,"NA",0))</f>
        <v/>
      </c>
      <c r="CR1033" s="297" t="str">
        <f ca="1">IF(RMDF!CQ1033="", "", IF(ISNUMBER(MATCH(RMDF!CQ1033, INDIRECT(CQ1033), 0)), "OK", "Invalid"))</f>
        <v/>
      </c>
      <c r="CS1033" s="281"/>
      <c r="CT1033" s="281"/>
      <c r="CU1033" s="281"/>
      <c r="CV1033" s="281" t="b">
        <f>AND(RMDF!CY1033&gt;=0, RMDF!CY1033&lt;=1-SUM(RMDF!Z1033,RMDF!AG1033,RMDF!AN1033,RMDF!AU1033,RMDF!BB1033,RMDF!BI1033,RMDF!BP1033,RMDF!BW1033,RMDF!CD1033,RMDF!CK1033,RMDF!CR1033), RMDF!CY1033=ROUND(RMDF!CY1033,4))</f>
        <v>1</v>
      </c>
      <c r="CW1033" s="317">
        <f>RMDF!CW1033</f>
        <v>0</v>
      </c>
      <c r="CX1033" s="318" t="str">
        <f>IF(CW1033=0,"",_xlfn.XLOOKUP(CW1033,StatePicklist!$1:$1,StatePicklist!$3:$3,"NA",0))</f>
        <v/>
      </c>
      <c r="CY1033" s="297" t="str">
        <f ca="1">IF(RMDF!CX1033="", "", IF(ISNUMBER(MATCH(RMDF!CX1033, INDIRECT(CX1033), 0)), "OK", "Invalid"))</f>
        <v/>
      </c>
      <c r="CZ1033" s="281"/>
      <c r="DA1033" s="281"/>
      <c r="DB1033" s="281"/>
      <c r="DC1033" s="281" t="b">
        <f>AND(RMDF!DF1033&gt;=0, RMDF!DF1033&lt;=1-SUM(RMDF!Z1033,RMDF!AG1033,RMDF!AN1033,RMDF!AU1033,RMDF!BB1033,RMDF!BI1033,RMDF!BP1033,RMDF!BW1033,RMDF!CD1033,RMDF!CK1033,RMDF!CR1033,RMDF!CY1033), RMDF!DF1033=ROUND(RMDF!DF1033,4))</f>
        <v>1</v>
      </c>
      <c r="DD1033" s="317">
        <f>RMDF!DD1033</f>
        <v>0</v>
      </c>
      <c r="DE1033" s="318" t="str">
        <f>IF(DD1033=0,"",_xlfn.XLOOKUP(DD1033,StatePicklist!$1:$1,StatePicklist!$3:$3,"NA",0))</f>
        <v/>
      </c>
      <c r="DF1033" s="297" t="str">
        <f ca="1">IF(RMDF!DE1033="", "", IF(ISNUMBER(MATCH(RMDF!DE1033, INDIRECT(DE1033), 0)), "OK", "Invalid"))</f>
        <v/>
      </c>
      <c r="DG1033" s="281"/>
      <c r="DH1033" s="281"/>
      <c r="DI1033" s="281"/>
      <c r="DJ1033" s="281" t="b">
        <f>AND(RMDF!DM1033&gt;=0, RMDF!DM1033&lt;=1-SUM(RMDF!Z1033,RMDF!AG1033,RMDF!AN1033,RMDF!AU1033,RMDF!BB1033,RMDF!BI1033,RMDF!BP1033,RMDF!BW1033,RMDF!CD1033,RMDF!CK1033,RMDF!CR1033,RMDF!CY1033,RMDF!DF1033), RMDF!DM1033=ROUND(RMDF!DM1033,4))</f>
        <v>1</v>
      </c>
      <c r="DK1033" s="317">
        <f>RMDF!DK1033</f>
        <v>0</v>
      </c>
      <c r="DL1033" s="318" t="str">
        <f>IF(DK1033=0,"",_xlfn.XLOOKUP(DK1033,StatePicklist!$1:$1,StatePicklist!$3:$3,"NA",0))</f>
        <v/>
      </c>
      <c r="DM1033" s="297" t="str">
        <f ca="1">IF(RMDF!DL1033="", "", IF(ISNUMBER(MATCH(RMDF!DL1033, INDIRECT(DL1033), 0)), "OK", "Invalid"))</f>
        <v/>
      </c>
      <c r="DN1033" s="281"/>
      <c r="DO1033" s="281"/>
      <c r="DP1033" s="281"/>
      <c r="DQ1033" s="281" t="b">
        <f>AND(RMDF!DT1033&gt;=0, RMDF!DT1033&lt;=1-SUM(RMDF!Z1033,RMDF!AG1033,RMDF!AN1033,RMDF!AU1033,RMDF!BB1033,RMDF!BI1033,RMDF!BP1033,RMDF!BW1033,RMDF!CD1033,RMDF!CK1033,RMDF!CR1033,RMDF!CY1033,RMDF!DF1033,RMDF!DM1033), RMDF!DT1033=ROUND(RMDF!DT1033,4))</f>
        <v>1</v>
      </c>
      <c r="DR1033" s="317">
        <f>RMDF!DR1033</f>
        <v>0</v>
      </c>
      <c r="DS1033" s="318" t="str">
        <f>IF(DR1033=0,"",_xlfn.XLOOKUP(DR1033,StatePicklist!$1:$1,StatePicklist!$3:$3,"NA",0))</f>
        <v/>
      </c>
      <c r="DT1033" s="297" t="str">
        <f ca="1">IF(RMDF!DS1033="", "", IF(ISNUMBER(MATCH(RMDF!DS1033, INDIRECT(DS1033), 0)), "OK", "Invalid"))</f>
        <v/>
      </c>
      <c r="DU1033" s="281"/>
      <c r="DV1033" s="281"/>
      <c r="DW1033" s="281"/>
      <c r="DX1033" s="281" t="b">
        <f>AND(RMDF!EA1033&gt;=0, RMDF!EA1033&lt;=1-SUM(RMDF!Z1033,RMDF!AG1033,RMDF!AN1033,RMDF!AU1033,RMDF!BB1033,RMDF!BI1033,RMDF!BP1033,RMDF!BW1033,RMDF!CD1033,RMDF!CK1033,RMDF!CR1033,RMDF!CY1033,RMDF!DF1033,RMDF!DM1033,RMDF!DT1033), RMDF!EA1033=ROUND(RMDF!EA1033,4))</f>
        <v>1</v>
      </c>
      <c r="DY1033" s="317">
        <f>RMDF!DY1033</f>
        <v>0</v>
      </c>
      <c r="DZ1033" s="318" t="str">
        <f>IF(DY1033=0,"",_xlfn.XLOOKUP(DY1033,StatePicklist!$1:$1,StatePicklist!$3:$3,"NA",0))</f>
        <v/>
      </c>
      <c r="EA1033" s="297" t="str">
        <f ca="1">IF(RMDF!DZ1033="", "", IF(ISNUMBER(MATCH(RMDF!DZ1033, INDIRECT(DZ1033), 0)), "OK", "Invalid"))</f>
        <v/>
      </c>
      <c r="EB1033" s="281"/>
      <c r="EC1033" s="281"/>
      <c r="ED1033" s="281"/>
      <c r="EE1033" s="281" t="b">
        <f>AND(RMDF!EH1033&gt;=0, RMDF!EH1033&lt;=1-SUM(RMDF!Z1033,RMDF!AG1033,RMDF!AN1033,RMDF!AU1033,RMDF!BB1033,RMDF!BI1033,RMDF!BP1033,RMDF!BW1033,RMDF!CD1033,RMDF!CK1033,RMDF!CR1033,RMDF!CY1033,RMDF!DF1033,RMDF!DM1033,RMDF!DT1033,RMDF!EA1033), RMDF!EH1033=ROUND(RMDF!EH1033,4))</f>
        <v>1</v>
      </c>
      <c r="EF1033" s="317">
        <f>RMDF!EF1033</f>
        <v>0</v>
      </c>
      <c r="EG1033" s="318" t="str">
        <f>IF(EF1033=0,"",_xlfn.XLOOKUP(EF1033,StatePicklist!$1:$1,StatePicklist!$3:$3,"NA",0))</f>
        <v/>
      </c>
      <c r="EH1033" s="297" t="str">
        <f ca="1">IF(RMDF!EG1033="", "", IF(ISNUMBER(MATCH(RMDF!EG1033, INDIRECT(EG1033), 0)), "OK", "Invalid"))</f>
        <v/>
      </c>
      <c r="EI1033" s="281"/>
      <c r="EJ1033" s="281"/>
      <c r="EK1033" s="281"/>
      <c r="EL1033" s="281" t="b">
        <f>AND(RMDF!EO1033&gt;=0, RMDF!EO1033&lt;=1-SUM(RMDF!Z1033,RMDF!AG1033,RMDF!AN1033,RMDF!AU1033,RMDF!BB1033,RMDF!BI1033,RMDF!BP1033,RMDF!BW1033,RMDF!CD1033,RMDF!CK1033,RMDF!CR1033,RMDF!CY1033,RMDF!DF1033,RMDF!DM1033,RMDF!DT1033,RMDF!EA1033,RMDF!EH1033), RMDF!EO1033=ROUND(RMDF!EO1033,4))</f>
        <v>1</v>
      </c>
      <c r="EM1033" s="317">
        <f>RMDF!EM1033</f>
        <v>0</v>
      </c>
      <c r="EN1033" s="318" t="str">
        <f>IF(EM1033=0,"",_xlfn.XLOOKUP(EM1033,StatePicklist!$1:$1,StatePicklist!$3:$3,"NA",0))</f>
        <v/>
      </c>
      <c r="EO1033" s="297" t="str">
        <f ca="1">IF(RMDF!EN1033="", "", IF(ISNUMBER(MATCH(RMDF!EN1033, INDIRECT(EN1033), 0)), "OK", "Invalid"))</f>
        <v/>
      </c>
      <c r="EP1033" s="281"/>
      <c r="EQ1033" s="281"/>
      <c r="ER1033" s="281"/>
      <c r="ES1033" s="281" t="b">
        <f>AND(RMDF!EV1033&gt;=0, RMDF!EV1033&lt;=1-SUM(RMDF!Z1033,RMDF!AG1033,RMDF!AN1033,RMDF!AU1033,RMDF!BB1033,RMDF!BI1033,RMDF!BP1033,RMDF!BW1033,RMDF!CD1033,RMDF!CK1033,RMDF!CR1033,RMDF!CY1033,RMDF!DF1033,RMDF!DM1033,RMDF!DT1033,RMDF!EA1033,RMDF!EH1033,RMDF!EO1033), RMDF!EV1033=ROUND(RMDF!EV1033,4))</f>
        <v>1</v>
      </c>
      <c r="ET1033" s="317">
        <f>RMDF!ET1033</f>
        <v>0</v>
      </c>
      <c r="EU1033" s="318" t="str">
        <f>IF(ET1033=0,"",_xlfn.XLOOKUP(ET1033,StatePicklist!$1:$1,StatePicklist!$3:$3,"NA",0))</f>
        <v/>
      </c>
      <c r="EV1033" s="297" t="str">
        <f ca="1">IF(RMDF!EU1033="", "", IF(ISNUMBER(MATCH(RMDF!EU1033, INDIRECT(EU1033), 0)), "OK", "Invalid"))</f>
        <v/>
      </c>
      <c r="EW1033" s="281"/>
      <c r="EX1033" s="281"/>
      <c r="EY1033" s="281"/>
      <c r="EZ1033" s="281" t="b">
        <f>AND(RMDF!FC1033&gt;=0, RMDF!FC1033&lt;=1-SUM(RMDF!Z1033,RMDF!AG1033,RMDF!AN1033,RMDF!AU1033,RMDF!BB1033,RMDF!BI1033,RMDF!BP1033,RMDF!BW1033,RMDF!CD1033,RMDF!CK1033,RMDF!CR1033,RMDF!CY1033,RMDF!DF1033,RMDF!DM1033,RMDF!DT1033,RMDF!EA1033,RMDF!EH1033,RMDF!EO1033,RMDF!EV1033), RMDF!FC1033=ROUND(RMDF!FC1033,4))</f>
        <v>1</v>
      </c>
      <c r="FA1033" s="317">
        <f>RMDF!FA1033</f>
        <v>0</v>
      </c>
      <c r="FB1033" s="318" t="str">
        <f>IF(FA1033=0,"",_xlfn.XLOOKUP(FA1033,StatePicklist!$1:$1,StatePicklist!$3:$3,"NA",0))</f>
        <v/>
      </c>
      <c r="FC1033" s="297" t="str">
        <f ca="1">IF(RMDF!FB1033="", "", IF(ISNUMBER(MATCH(RMDF!FB1033, INDIRECT(FB1033), 0)), "OK", "Invalid"))</f>
        <v/>
      </c>
    </row>
    <row r="1034" spans="1:159" s="205" customFormat="1" ht="39.9" customHeight="1" thickBot="1" x14ac:dyDescent="0.3">
      <c r="A1034" s="206" t="s">
        <v>229</v>
      </c>
      <c r="B1034" s="208"/>
      <c r="C1034" s="209"/>
      <c r="D1034" s="210"/>
      <c r="E1034" s="211"/>
      <c r="F1034" s="212"/>
      <c r="G1034" s="213"/>
      <c r="H1034" s="293"/>
      <c r="I1034" s="305">
        <f>RMDF!I1034</f>
        <v>0</v>
      </c>
      <c r="J1034" s="305" t="str">
        <f>IF(I1034=ProductCode!$B$30,"PDReclPost",IF(OR(I1034=ProductCode!$C$30,I1034=ProductCode!$E$30,I1034=ProductCode!$G$30),"PDPreCon",IF(OR(I1034=ProductCode!$D$30,I1034=ProductCode!$F$30),"PDNotReclPost","")))</f>
        <v/>
      </c>
      <c r="K1034" s="305" t="str">
        <f t="shared" si="54"/>
        <v/>
      </c>
      <c r="L1034" s="294"/>
      <c r="M1034" s="305" t="str">
        <f t="shared" si="54"/>
        <v/>
      </c>
      <c r="N1034" s="289" t="b">
        <f>AND(RMDF!N1034&gt;=0, RMDF!N1034&lt;=1-RMDF!L1034, RMDF!N1034=ROUND(RMDF!N1034,4))</f>
        <v>1</v>
      </c>
      <c r="O1034" s="287" t="str">
        <f>IF(P1034="","",IF(I1034="","",IF(LEFT(I1034,13)="Reclaimed pos",RawMaterialCode!$E$569,RawMaterialCode!$E$568)))</f>
        <v>Reclaimed pre-consumer mixed fibers (RM0578)</v>
      </c>
      <c r="P1034" s="296">
        <f t="shared" si="55"/>
        <v>1</v>
      </c>
      <c r="Q1034" s="214"/>
      <c r="R1034" s="215"/>
      <c r="S1034" s="216" t="str">
        <f t="shared" si="56"/>
        <v/>
      </c>
      <c r="T1034" s="282"/>
      <c r="U1034" s="282"/>
      <c r="V1034" s="282"/>
      <c r="W1034" s="282"/>
      <c r="X1034" s="317">
        <f>RMDF!X1034</f>
        <v>0</v>
      </c>
      <c r="Y1034" s="318" t="str">
        <f>IF(X1034=0,"",_xlfn.XLOOKUP(X1034,StatePicklist!$1:$1,StatePicklist!$3:$3,"NA",0))</f>
        <v/>
      </c>
      <c r="Z1034" s="297" t="str">
        <f ca="1">IF(RMDF!Y1034="", "", IF(ISNUMBER(MATCH(RMDF!Y1034, INDIRECT(Y1034), 0)), "OK", "Invalid"))</f>
        <v/>
      </c>
      <c r="AA1034" s="282"/>
      <c r="AB1034" s="284"/>
      <c r="AC1034" s="284"/>
      <c r="AD1034" s="281" t="b">
        <f>AND(RMDF!AG1034&gt;=0, RMDF!AG1034&lt;=1-RMDF!Z1034, RMDF!AG1034=ROUND(RMDF!AG1034,4))</f>
        <v>1</v>
      </c>
      <c r="AE1034" s="317">
        <f>RMDF!AE1034</f>
        <v>0</v>
      </c>
      <c r="AF1034" s="318" t="str">
        <f>IF(AE1034=0,"",_xlfn.XLOOKUP(AE1034,StatePicklist!$1:$1,StatePicklist!$3:$3,"NA",0))</f>
        <v/>
      </c>
      <c r="AG1034" s="297" t="str">
        <f ca="1">IF(RMDF!AF1034="", "", IF(ISNUMBER(MATCH(RMDF!AF1034, INDIRECT(AF1034), 0)), "OK", "Invalid"))</f>
        <v/>
      </c>
      <c r="AH1034" s="285"/>
      <c r="AI1034" s="284"/>
      <c r="AJ1034" s="284"/>
      <c r="AK1034" s="281" t="b">
        <f>AND(RMDF!AN1034&gt;=0, RMDF!AN1034&lt;=1-SUM(RMDF!Z1034,RMDF!AG1034), RMDF!AN1034=ROUND(RMDF!AN1034,4))</f>
        <v>1</v>
      </c>
      <c r="AL1034" s="317">
        <f>RMDF!AL1034</f>
        <v>0</v>
      </c>
      <c r="AM1034" s="318" t="str">
        <f>IF(AL1034=0,"",_xlfn.XLOOKUP(AL1034,StatePicklist!$1:$1,StatePicklist!$3:$3,"NA",0))</f>
        <v/>
      </c>
      <c r="AN1034" s="297" t="str">
        <f ca="1">IF(RMDF!AM1034="", "", IF(ISNUMBER(MATCH(RMDF!AM1034, INDIRECT(AM1034), 0)), "OK", "Invalid"))</f>
        <v/>
      </c>
      <c r="AO1034" s="285"/>
      <c r="AP1034" s="284"/>
      <c r="AQ1034" s="284"/>
      <c r="AR1034" s="281" t="b">
        <f>AND(RMDF!AU1034&gt;=0, RMDF!AU1034&lt;=1-SUM(RMDF!Z1034,RMDF!AG1034,RMDF!AN1034), RMDF!AU1034=ROUND(RMDF!AU1034,4))</f>
        <v>1</v>
      </c>
      <c r="AS1034" s="317">
        <f>RMDF!AS1034</f>
        <v>0</v>
      </c>
      <c r="AT1034" s="318" t="str">
        <f>IF(AS1034=0,"",_xlfn.XLOOKUP(AS1034,StatePicklist!$1:$1,StatePicklist!$3:$3,"NA",0))</f>
        <v/>
      </c>
      <c r="AU1034" s="297" t="str">
        <f ca="1">IF(RMDF!AT1034="", "", IF(ISNUMBER(MATCH(RMDF!AT1034, INDIRECT(AT1034), 0)), "OK", "Invalid"))</f>
        <v/>
      </c>
      <c r="AV1034" s="285"/>
      <c r="AW1034" s="284"/>
      <c r="AX1034" s="284"/>
      <c r="AY1034" s="281" t="b">
        <f>AND(RMDF!BB1034&gt;=0, RMDF!BB1034&lt;=1-SUM(RMDF!Z1034,RMDF!AG1034,RMDF!AN1034,RMDF!AU1034), RMDF!BB1034=ROUND(RMDF!BB1034,4))</f>
        <v>1</v>
      </c>
      <c r="AZ1034" s="317">
        <f>RMDF!AZ1034</f>
        <v>0</v>
      </c>
      <c r="BA1034" s="318" t="str">
        <f>IF(AZ1034=0,"",_xlfn.XLOOKUP(AZ1034,StatePicklist!$1:$1,StatePicklist!$3:$3,"NA",0))</f>
        <v/>
      </c>
      <c r="BB1034" s="297" t="str">
        <f ca="1">IF(RMDF!BA1034="", "", IF(ISNUMBER(MATCH(RMDF!BA1034, INDIRECT(BA1034), 0)), "OK", "Invalid"))</f>
        <v/>
      </c>
      <c r="BC1034" s="285"/>
      <c r="BD1034" s="284"/>
      <c r="BE1034" s="284"/>
      <c r="BF1034" s="281" t="b">
        <f>AND(RMDF!BI1034&gt;=0, RMDF!BI1034&lt;=1-SUM(RMDF!Z1034,RMDF!AG1034,RMDF!AN1034,RMDF!AU1034,RMDF!BB1034), RMDF!BI1034=ROUND(RMDF!BI1034,4))</f>
        <v>1</v>
      </c>
      <c r="BG1034" s="317">
        <f>RMDF!BG1034</f>
        <v>0</v>
      </c>
      <c r="BH1034" s="318" t="str">
        <f>IF(BG1034=0,"",_xlfn.XLOOKUP(BG1034,StatePicklist!$1:$1,StatePicklist!$3:$3,"NA",0))</f>
        <v/>
      </c>
      <c r="BI1034" s="297" t="str">
        <f ca="1">IF(RMDF!BH1034="", "", IF(ISNUMBER(MATCH(RMDF!BH1034, INDIRECT(BH1034), 0)), "OK", "Invalid"))</f>
        <v/>
      </c>
      <c r="BJ1034" s="285"/>
      <c r="BK1034" s="284"/>
      <c r="BL1034" s="284"/>
      <c r="BM1034" s="281" t="b">
        <f>AND(RMDF!BP1034&gt;=0, RMDF!BP1034&lt;=1-SUM(RMDF!Z1034,RMDF!AG1034,RMDF!AN1034,RMDF!AU1034,RMDF!BB1034,RMDF!BI1034), RMDF!BP1034=ROUND(RMDF!BP1034,4))</f>
        <v>1</v>
      </c>
      <c r="BN1034" s="317">
        <f>RMDF!BN1034</f>
        <v>0</v>
      </c>
      <c r="BO1034" s="318" t="str">
        <f>IF(BN1034=0,"",_xlfn.XLOOKUP(BN1034,StatePicklist!$1:$1,StatePicklist!$3:$3,"NA",0))</f>
        <v/>
      </c>
      <c r="BP1034" s="297" t="str">
        <f ca="1">IF(RMDF!BO1034="", "", IF(ISNUMBER(MATCH(RMDF!BO1034, INDIRECT(BO1034), 0)), "OK", "Invalid"))</f>
        <v/>
      </c>
      <c r="BQ1034" s="285"/>
      <c r="BR1034" s="284"/>
      <c r="BS1034" s="284"/>
      <c r="BT1034" s="281" t="b">
        <f>AND(RMDF!BW1034&gt;=0, RMDF!BW1034&lt;=1-SUM(RMDF!Z1034,RMDF!AG1034,RMDF!AN1034,RMDF!AU1034,RMDF!BB1034,RMDF!BI1034,RMDF!BP1034), RMDF!BW1034=ROUND(RMDF!BW1034,4))</f>
        <v>1</v>
      </c>
      <c r="BU1034" s="317">
        <f>RMDF!BU1034</f>
        <v>0</v>
      </c>
      <c r="BV1034" s="318" t="str">
        <f>IF(BU1034=0,"",_xlfn.XLOOKUP(BU1034,StatePicklist!$1:$1,StatePicklist!$3:$3,"NA",0))</f>
        <v/>
      </c>
      <c r="BW1034" s="297" t="str">
        <f ca="1">IF(RMDF!BV1034="", "", IF(ISNUMBER(MATCH(RMDF!BV1034, INDIRECT(BV1034), 0)), "OK", "Invalid"))</f>
        <v/>
      </c>
      <c r="BX1034" s="285"/>
      <c r="BY1034" s="284"/>
      <c r="BZ1034" s="284"/>
      <c r="CA1034" s="281" t="b">
        <f>AND(RMDF!CD1034&gt;=0, RMDF!CD1034&lt;=1-SUM(RMDF!Z1034,RMDF!AG1034,RMDF!AN1034,RMDF!AU1034,RMDF!BB1034,RMDF!BI1034,RMDF!BP1034,RMDF!BW1034), RMDF!CD1034=ROUND(RMDF!CD1034,4))</f>
        <v>1</v>
      </c>
      <c r="CB1034" s="317">
        <f>RMDF!CB1034</f>
        <v>0</v>
      </c>
      <c r="CC1034" s="318" t="str">
        <f>IF(CB1034=0,"",_xlfn.XLOOKUP(CB1034,StatePicklist!$1:$1,StatePicklist!$3:$3,"NA",0))</f>
        <v/>
      </c>
      <c r="CD1034" s="297" t="str">
        <f ca="1">IF(RMDF!CC1034="", "", IF(ISNUMBER(MATCH(RMDF!CC1034, INDIRECT(CC1034), 0)), "OK", "Invalid"))</f>
        <v/>
      </c>
      <c r="CE1034" s="285"/>
      <c r="CF1034" s="284"/>
      <c r="CG1034" s="284"/>
      <c r="CH1034" s="281" t="b">
        <f>AND(RMDF!CK1034&gt;=0, RMDF!CK1034&lt;=1-SUM(RMDF!Z1034,RMDF!AG1034,RMDF!AN1034,RMDF!AU1034,RMDF!BB1034,RMDF!BI1034,RMDF!BP1034,RMDF!BW1034,RMDF!CD1034), RMDF!CK1034=ROUND(RMDF!CK1034,4))</f>
        <v>1</v>
      </c>
      <c r="CI1034" s="317">
        <f>RMDF!CI1034</f>
        <v>0</v>
      </c>
      <c r="CJ1034" s="318" t="str">
        <f>IF(CI1034=0,"",_xlfn.XLOOKUP(CI1034,StatePicklist!$1:$1,StatePicklist!$3:$3,"NA",0))</f>
        <v/>
      </c>
      <c r="CK1034" s="297" t="str">
        <f ca="1">IF(RMDF!CJ1034="", "", IF(ISNUMBER(MATCH(RMDF!CJ1034, INDIRECT(CJ1034), 0)), "OK", "Invalid"))</f>
        <v/>
      </c>
      <c r="CL1034" s="285"/>
      <c r="CM1034" s="284"/>
      <c r="CN1034" s="284"/>
      <c r="CO1034" s="281" t="b">
        <f>AND(RMDF!CR1034&gt;=0, RMDF!CR1034&lt;=1-SUM(RMDF!Z1034,RMDF!AG1034,RMDF!AN1034,RMDF!AU1034,RMDF!BB1034,RMDF!BI1034,RMDF!BP1034,RMDF!BW1034,RMDF!CD1034,RMDF!CK1034), RMDF!CR1034=ROUND(RMDF!CR1034,4))</f>
        <v>1</v>
      </c>
      <c r="CP1034" s="317">
        <f>RMDF!CP1034</f>
        <v>0</v>
      </c>
      <c r="CQ1034" s="318" t="str">
        <f>IF(CP1034=0,"",_xlfn.XLOOKUP(CP1034,StatePicklist!$1:$1,StatePicklist!$3:$3,"NA",0))</f>
        <v/>
      </c>
      <c r="CR1034" s="297" t="str">
        <f ca="1">IF(RMDF!CQ1034="", "", IF(ISNUMBER(MATCH(RMDF!CQ1034, INDIRECT(CQ1034), 0)), "OK", "Invalid"))</f>
        <v/>
      </c>
      <c r="CS1034" s="285"/>
      <c r="CT1034" s="284"/>
      <c r="CU1034" s="284"/>
      <c r="CV1034" s="281" t="b">
        <f>AND(RMDF!CY1034&gt;=0, RMDF!CY1034&lt;=1-SUM(RMDF!Z1034,RMDF!AG1034,RMDF!AN1034,RMDF!AU1034,RMDF!BB1034,RMDF!BI1034,RMDF!BP1034,RMDF!BW1034,RMDF!CD1034,RMDF!CK1034,RMDF!CR1034), RMDF!CY1034=ROUND(RMDF!CY1034,4))</f>
        <v>1</v>
      </c>
      <c r="CW1034" s="317">
        <f>RMDF!CW1034</f>
        <v>0</v>
      </c>
      <c r="CX1034" s="318" t="str">
        <f>IF(CW1034=0,"",_xlfn.XLOOKUP(CW1034,StatePicklist!$1:$1,StatePicklist!$3:$3,"NA",0))</f>
        <v/>
      </c>
      <c r="CY1034" s="297" t="str">
        <f ca="1">IF(RMDF!CX1034="", "", IF(ISNUMBER(MATCH(RMDF!CX1034, INDIRECT(CX1034), 0)), "OK", "Invalid"))</f>
        <v/>
      </c>
      <c r="CZ1034" s="285"/>
      <c r="DA1034" s="284"/>
      <c r="DB1034" s="284"/>
      <c r="DC1034" s="281" t="b">
        <f>AND(RMDF!DF1034&gt;=0, RMDF!DF1034&lt;=1-SUM(RMDF!Z1034,RMDF!AG1034,RMDF!AN1034,RMDF!AU1034,RMDF!BB1034,RMDF!BI1034,RMDF!BP1034,RMDF!BW1034,RMDF!CD1034,RMDF!CK1034,RMDF!CR1034,RMDF!CY1034), RMDF!DF1034=ROUND(RMDF!DF1034,4))</f>
        <v>1</v>
      </c>
      <c r="DD1034" s="317">
        <f>RMDF!DD1034</f>
        <v>0</v>
      </c>
      <c r="DE1034" s="318" t="str">
        <f>IF(DD1034=0,"",_xlfn.XLOOKUP(DD1034,StatePicklist!$1:$1,StatePicklist!$3:$3,"NA",0))</f>
        <v/>
      </c>
      <c r="DF1034" s="297" t="str">
        <f ca="1">IF(RMDF!DE1034="", "", IF(ISNUMBER(MATCH(RMDF!DE1034, INDIRECT(DE1034), 0)), "OK", "Invalid"))</f>
        <v/>
      </c>
      <c r="DG1034" s="285"/>
      <c r="DH1034" s="284"/>
      <c r="DI1034" s="284"/>
      <c r="DJ1034" s="281" t="b">
        <f>AND(RMDF!DM1034&gt;=0, RMDF!DM1034&lt;=1-SUM(RMDF!Z1034,RMDF!AG1034,RMDF!AN1034,RMDF!AU1034,RMDF!BB1034,RMDF!BI1034,RMDF!BP1034,RMDF!BW1034,RMDF!CD1034,RMDF!CK1034,RMDF!CR1034,RMDF!CY1034,RMDF!DF1034), RMDF!DM1034=ROUND(RMDF!DM1034,4))</f>
        <v>1</v>
      </c>
      <c r="DK1034" s="317">
        <f>RMDF!DK1034</f>
        <v>0</v>
      </c>
      <c r="DL1034" s="318" t="str">
        <f>IF(DK1034=0,"",_xlfn.XLOOKUP(DK1034,StatePicklist!$1:$1,StatePicklist!$3:$3,"NA",0))</f>
        <v/>
      </c>
      <c r="DM1034" s="297" t="str">
        <f ca="1">IF(RMDF!DL1034="", "", IF(ISNUMBER(MATCH(RMDF!DL1034, INDIRECT(DL1034), 0)), "OK", "Invalid"))</f>
        <v/>
      </c>
      <c r="DN1034" s="285"/>
      <c r="DO1034" s="284"/>
      <c r="DP1034" s="284"/>
      <c r="DQ1034" s="281" t="b">
        <f>AND(RMDF!DT1034&gt;=0, RMDF!DT1034&lt;=1-SUM(RMDF!Z1034,RMDF!AG1034,RMDF!AN1034,RMDF!AU1034,RMDF!BB1034,RMDF!BI1034,RMDF!BP1034,RMDF!BW1034,RMDF!CD1034,RMDF!CK1034,RMDF!CR1034,RMDF!CY1034,RMDF!DF1034,RMDF!DM1034), RMDF!DT1034=ROUND(RMDF!DT1034,4))</f>
        <v>1</v>
      </c>
      <c r="DR1034" s="317">
        <f>RMDF!DR1034</f>
        <v>0</v>
      </c>
      <c r="DS1034" s="318" t="str">
        <f>IF(DR1034=0,"",_xlfn.XLOOKUP(DR1034,StatePicklist!$1:$1,StatePicklist!$3:$3,"NA",0))</f>
        <v/>
      </c>
      <c r="DT1034" s="297" t="str">
        <f ca="1">IF(RMDF!DS1034="", "", IF(ISNUMBER(MATCH(RMDF!DS1034, INDIRECT(DS1034), 0)), "OK", "Invalid"))</f>
        <v/>
      </c>
      <c r="DU1034" s="285"/>
      <c r="DV1034" s="284"/>
      <c r="DW1034" s="284"/>
      <c r="DX1034" s="281" t="b">
        <f>AND(RMDF!EA1034&gt;=0, RMDF!EA1034&lt;=1-SUM(RMDF!Z1034,RMDF!AG1034,RMDF!AN1034,RMDF!AU1034,RMDF!BB1034,RMDF!BI1034,RMDF!BP1034,RMDF!BW1034,RMDF!CD1034,RMDF!CK1034,RMDF!CR1034,RMDF!CY1034,RMDF!DF1034,RMDF!DM1034,RMDF!DT1034), RMDF!EA1034=ROUND(RMDF!EA1034,4))</f>
        <v>1</v>
      </c>
      <c r="DY1034" s="317">
        <f>RMDF!DY1034</f>
        <v>0</v>
      </c>
      <c r="DZ1034" s="318" t="str">
        <f>IF(DY1034=0,"",_xlfn.XLOOKUP(DY1034,StatePicklist!$1:$1,StatePicklist!$3:$3,"NA",0))</f>
        <v/>
      </c>
      <c r="EA1034" s="297" t="str">
        <f ca="1">IF(RMDF!DZ1034="", "", IF(ISNUMBER(MATCH(RMDF!DZ1034, INDIRECT(DZ1034), 0)), "OK", "Invalid"))</f>
        <v/>
      </c>
      <c r="EB1034" s="285"/>
      <c r="EC1034" s="284"/>
      <c r="ED1034" s="284"/>
      <c r="EE1034" s="281" t="b">
        <f>AND(RMDF!EH1034&gt;=0, RMDF!EH1034&lt;=1-SUM(RMDF!Z1034,RMDF!AG1034,RMDF!AN1034,RMDF!AU1034,RMDF!BB1034,RMDF!BI1034,RMDF!BP1034,RMDF!BW1034,RMDF!CD1034,RMDF!CK1034,RMDF!CR1034,RMDF!CY1034,RMDF!DF1034,RMDF!DM1034,RMDF!DT1034,RMDF!EA1034), RMDF!EH1034=ROUND(RMDF!EH1034,4))</f>
        <v>1</v>
      </c>
      <c r="EF1034" s="317">
        <f>RMDF!EF1034</f>
        <v>0</v>
      </c>
      <c r="EG1034" s="318" t="str">
        <f>IF(EF1034=0,"",_xlfn.XLOOKUP(EF1034,StatePicklist!$1:$1,StatePicklist!$3:$3,"NA",0))</f>
        <v/>
      </c>
      <c r="EH1034" s="297" t="str">
        <f ca="1">IF(RMDF!EG1034="", "", IF(ISNUMBER(MATCH(RMDF!EG1034, INDIRECT(EG1034), 0)), "OK", "Invalid"))</f>
        <v/>
      </c>
      <c r="EI1034" s="285"/>
      <c r="EJ1034" s="284"/>
      <c r="EK1034" s="284"/>
      <c r="EL1034" s="281" t="b">
        <f>AND(RMDF!EO1034&gt;=0, RMDF!EO1034&lt;=1-SUM(RMDF!Z1034,RMDF!AG1034,RMDF!AN1034,RMDF!AU1034,RMDF!BB1034,RMDF!BI1034,RMDF!BP1034,RMDF!BW1034,RMDF!CD1034,RMDF!CK1034,RMDF!CR1034,RMDF!CY1034,RMDF!DF1034,RMDF!DM1034,RMDF!DT1034,RMDF!EA1034,RMDF!EH1034), RMDF!EO1034=ROUND(RMDF!EO1034,4))</f>
        <v>1</v>
      </c>
      <c r="EM1034" s="317">
        <f>RMDF!EM1034</f>
        <v>0</v>
      </c>
      <c r="EN1034" s="318" t="str">
        <f>IF(EM1034=0,"",_xlfn.XLOOKUP(EM1034,StatePicklist!$1:$1,StatePicklist!$3:$3,"NA",0))</f>
        <v/>
      </c>
      <c r="EO1034" s="297" t="str">
        <f ca="1">IF(RMDF!EN1034="", "", IF(ISNUMBER(MATCH(RMDF!EN1034, INDIRECT(EN1034), 0)), "OK", "Invalid"))</f>
        <v/>
      </c>
      <c r="EP1034" s="285"/>
      <c r="EQ1034" s="284"/>
      <c r="ER1034" s="284"/>
      <c r="ES1034" s="281" t="b">
        <f>AND(RMDF!EV1034&gt;=0, RMDF!EV1034&lt;=1-SUM(RMDF!Z1034,RMDF!AG1034,RMDF!AN1034,RMDF!AU1034,RMDF!BB1034,RMDF!BI1034,RMDF!BP1034,RMDF!BW1034,RMDF!CD1034,RMDF!CK1034,RMDF!CR1034,RMDF!CY1034,RMDF!DF1034,RMDF!DM1034,RMDF!DT1034,RMDF!EA1034,RMDF!EH1034,RMDF!EO1034), RMDF!EV1034=ROUND(RMDF!EV1034,4))</f>
        <v>1</v>
      </c>
      <c r="ET1034" s="317">
        <f>RMDF!ET1034</f>
        <v>0</v>
      </c>
      <c r="EU1034" s="318" t="str">
        <f>IF(ET1034=0,"",_xlfn.XLOOKUP(ET1034,StatePicklist!$1:$1,StatePicklist!$3:$3,"NA",0))</f>
        <v/>
      </c>
      <c r="EV1034" s="297" t="str">
        <f ca="1">IF(RMDF!EU1034="", "", IF(ISNUMBER(MATCH(RMDF!EU1034, INDIRECT(EU1034), 0)), "OK", "Invalid"))</f>
        <v/>
      </c>
      <c r="EW1034" s="285"/>
      <c r="EX1034" s="284"/>
      <c r="EY1034" s="284"/>
      <c r="EZ1034" s="281" t="b">
        <f>AND(RMDF!FC1034&gt;=0, RMDF!FC1034&lt;=1-SUM(RMDF!Z1034,RMDF!AG1034,RMDF!AN1034,RMDF!AU1034,RMDF!BB1034,RMDF!BI1034,RMDF!BP1034,RMDF!BW1034,RMDF!CD1034,RMDF!CK1034,RMDF!CR1034,RMDF!CY1034,RMDF!DF1034,RMDF!DM1034,RMDF!DT1034,RMDF!EA1034,RMDF!EH1034,RMDF!EO1034,RMDF!EV1034), RMDF!FC1034=ROUND(RMDF!FC1034,4))</f>
        <v>1</v>
      </c>
      <c r="FA1034" s="317">
        <f>RMDF!FA1034</f>
        <v>0</v>
      </c>
      <c r="FB1034" s="318" t="str">
        <f>IF(FA1034=0,"",_xlfn.XLOOKUP(FA1034,StatePicklist!$1:$1,StatePicklist!$3:$3,"NA",0))</f>
        <v/>
      </c>
      <c r="FC1034" s="297" t="str">
        <f ca="1">IF(RMDF!FB1034="", "", IF(ISNUMBER(MATCH(RMDF!FB1034, INDIRECT(FB1034), 0)), "OK", "Invalid"))</f>
        <v/>
      </c>
    </row>
    <row r="1035" spans="1:159" s="279" customFormat="1" ht="15" customHeight="1" thickTop="1" x14ac:dyDescent="0.25">
      <c r="A1035" s="277"/>
      <c r="B1035" s="278" t="s">
        <v>229</v>
      </c>
      <c r="C1035" s="278" t="s">
        <v>229</v>
      </c>
      <c r="D1035" s="278" t="s">
        <v>229</v>
      </c>
      <c r="E1035" s="278" t="s">
        <v>229</v>
      </c>
      <c r="F1035" s="278" t="s">
        <v>229</v>
      </c>
      <c r="G1035" s="278" t="s">
        <v>229</v>
      </c>
      <c r="H1035" s="278" t="s">
        <v>229</v>
      </c>
      <c r="I1035" s="278" t="s">
        <v>229</v>
      </c>
      <c r="J1035" s="305" t="str">
        <f>IF(I1035=ProductCode!$B$30,"PDReclPost",IF(OR(I1035=ProductCode!$C$30,I1035=ProductCode!$E$30,I1035=ProductCode!$G$30),"PDPreCon",IF(OR(I1035=ProductCode!$D$30,I1035=ProductCode!$F$30),"PDNotReclPost","")))</f>
        <v/>
      </c>
      <c r="K1035" s="305" t="str">
        <f t="shared" si="54"/>
        <v/>
      </c>
      <c r="L1035" s="278" t="s">
        <v>229</v>
      </c>
      <c r="M1035" s="305" t="str">
        <f t="shared" si="54"/>
        <v/>
      </c>
      <c r="N1035" s="278" t="s">
        <v>229</v>
      </c>
      <c r="O1035" s="278" t="s">
        <v>229</v>
      </c>
      <c r="P1035" s="278" t="s">
        <v>229</v>
      </c>
      <c r="Q1035" s="278" t="s">
        <v>229</v>
      </c>
      <c r="R1035" s="278" t="s">
        <v>229</v>
      </c>
      <c r="S1035" s="278" t="s">
        <v>229</v>
      </c>
      <c r="T1035" s="278" t="s">
        <v>229</v>
      </c>
      <c r="U1035" s="278" t="s">
        <v>229</v>
      </c>
      <c r="V1035" s="278" t="s">
        <v>229</v>
      </c>
      <c r="W1035" s="278" t="s">
        <v>229</v>
      </c>
      <c r="X1035" s="278" t="s">
        <v>229</v>
      </c>
      <c r="Y1035" s="278" t="s">
        <v>229</v>
      </c>
      <c r="Z1035" s="278" t="s">
        <v>229</v>
      </c>
      <c r="AA1035" s="278" t="s">
        <v>229</v>
      </c>
      <c r="AB1035" s="278" t="s">
        <v>229</v>
      </c>
      <c r="AC1035" s="278" t="s">
        <v>229</v>
      </c>
      <c r="AD1035" s="278" t="s">
        <v>229</v>
      </c>
      <c r="AE1035" s="278" t="s">
        <v>229</v>
      </c>
      <c r="AF1035" s="278" t="s">
        <v>229</v>
      </c>
      <c r="AG1035" s="278" t="s">
        <v>229</v>
      </c>
      <c r="AH1035" s="278" t="s">
        <v>229</v>
      </c>
      <c r="AI1035" s="278" t="s">
        <v>229</v>
      </c>
      <c r="AJ1035" s="278" t="s">
        <v>229</v>
      </c>
      <c r="AK1035" s="281" t="e">
        <f>AND(RMDF!AN1035&gt;=0, RMDF!AN1035&lt;=1-SUM(RMDF!Z1035,RMDF!AG1035), RMDF!AN1035=ROUND(RMDF!AN1035,4))</f>
        <v>#VALUE!</v>
      </c>
      <c r="AL1035" s="278" t="s">
        <v>229</v>
      </c>
      <c r="AM1035" s="278" t="s">
        <v>229</v>
      </c>
      <c r="AN1035" s="278" t="s">
        <v>229</v>
      </c>
      <c r="AO1035" s="278" t="s">
        <v>229</v>
      </c>
      <c r="AP1035" s="278" t="s">
        <v>229</v>
      </c>
      <c r="AQ1035" s="278" t="s">
        <v>229</v>
      </c>
      <c r="AR1035" s="281" t="e">
        <f>AND(RMDF!AU1035&gt;=0, RMDF!AU1035&lt;=1-SUM(RMDF!Z1035,RMDF!AG1035,RMDF!AN1035), RMDF!AU1035=ROUND(RMDF!AU1035,4))</f>
        <v>#VALUE!</v>
      </c>
      <c r="AS1035" s="278" t="s">
        <v>229</v>
      </c>
      <c r="AT1035" s="278" t="s">
        <v>229</v>
      </c>
      <c r="AU1035" s="278" t="s">
        <v>229</v>
      </c>
      <c r="AV1035" s="278" t="s">
        <v>229</v>
      </c>
      <c r="AW1035" s="278" t="s">
        <v>229</v>
      </c>
      <c r="AX1035" s="278" t="s">
        <v>229</v>
      </c>
      <c r="AY1035" s="278" t="s">
        <v>229</v>
      </c>
      <c r="AZ1035" s="278" t="s">
        <v>229</v>
      </c>
      <c r="BA1035" s="278" t="s">
        <v>229</v>
      </c>
      <c r="BB1035" s="278" t="s">
        <v>229</v>
      </c>
      <c r="BC1035" s="278" t="s">
        <v>229</v>
      </c>
      <c r="BD1035" s="278" t="s">
        <v>229</v>
      </c>
      <c r="BE1035" s="278" t="s">
        <v>229</v>
      </c>
      <c r="BF1035" s="281" t="e">
        <f>AND(RMDF!BI1035&gt;=0, RMDF!BI1035&lt;=1-SUM(RMDF!Z1035,RMDF!AG1035,RMDF!AN1035,RMDF!AU1035,RMDF!BB1035), RMDF!BI1035=ROUND(RMDF!BI1035,4))</f>
        <v>#VALUE!</v>
      </c>
      <c r="BG1035" s="278" t="s">
        <v>229</v>
      </c>
      <c r="BH1035" s="278" t="s">
        <v>229</v>
      </c>
      <c r="BI1035" s="278" t="s">
        <v>229</v>
      </c>
      <c r="BJ1035" s="278" t="s">
        <v>229</v>
      </c>
      <c r="BK1035" s="278" t="s">
        <v>229</v>
      </c>
      <c r="BL1035" s="278" t="s">
        <v>229</v>
      </c>
      <c r="BM1035" s="278" t="s">
        <v>229</v>
      </c>
      <c r="BN1035" s="278" t="s">
        <v>229</v>
      </c>
      <c r="BO1035" s="278" t="s">
        <v>229</v>
      </c>
      <c r="BP1035" s="278" t="s">
        <v>229</v>
      </c>
      <c r="BQ1035" s="278" t="s">
        <v>229</v>
      </c>
      <c r="BR1035" s="278" t="s">
        <v>229</v>
      </c>
      <c r="BS1035" s="278" t="s">
        <v>229</v>
      </c>
      <c r="BT1035" s="278" t="s">
        <v>229</v>
      </c>
      <c r="BU1035" s="278" t="s">
        <v>229</v>
      </c>
      <c r="BV1035" s="278" t="s">
        <v>229</v>
      </c>
      <c r="BW1035" s="278" t="s">
        <v>229</v>
      </c>
      <c r="BX1035" s="278" t="s">
        <v>229</v>
      </c>
      <c r="BY1035" s="278" t="s">
        <v>229</v>
      </c>
      <c r="BZ1035" s="278" t="s">
        <v>229</v>
      </c>
      <c r="CA1035" s="278" t="s">
        <v>229</v>
      </c>
      <c r="CB1035" s="278" t="s">
        <v>229</v>
      </c>
      <c r="CC1035" s="278" t="s">
        <v>229</v>
      </c>
      <c r="CD1035" s="278" t="s">
        <v>229</v>
      </c>
      <c r="CE1035" s="278" t="s">
        <v>229</v>
      </c>
      <c r="CF1035" s="278" t="s">
        <v>229</v>
      </c>
      <c r="CG1035" s="278" t="s">
        <v>229</v>
      </c>
      <c r="CH1035" s="278" t="s">
        <v>229</v>
      </c>
      <c r="CI1035" s="278" t="s">
        <v>229</v>
      </c>
      <c r="CJ1035" s="278" t="s">
        <v>229</v>
      </c>
      <c r="CK1035" s="278" t="s">
        <v>229</v>
      </c>
      <c r="CL1035" s="278" t="s">
        <v>229</v>
      </c>
      <c r="CM1035" s="278" t="s">
        <v>229</v>
      </c>
      <c r="CN1035" s="278" t="s">
        <v>229</v>
      </c>
      <c r="CO1035" s="278" t="s">
        <v>229</v>
      </c>
      <c r="CP1035" s="278" t="s">
        <v>229</v>
      </c>
      <c r="CQ1035" s="278" t="s">
        <v>229</v>
      </c>
      <c r="CR1035" s="278" t="s">
        <v>229</v>
      </c>
      <c r="CS1035" s="278" t="s">
        <v>229</v>
      </c>
      <c r="CT1035" s="278" t="s">
        <v>229</v>
      </c>
      <c r="CU1035" s="278" t="s">
        <v>229</v>
      </c>
      <c r="CV1035" s="278" t="s">
        <v>229</v>
      </c>
      <c r="CW1035" s="278" t="s">
        <v>229</v>
      </c>
      <c r="CX1035" s="278" t="s">
        <v>229</v>
      </c>
      <c r="CY1035" s="278" t="s">
        <v>229</v>
      </c>
      <c r="CZ1035" s="278" t="s">
        <v>229</v>
      </c>
      <c r="DA1035" s="278" t="s">
        <v>229</v>
      </c>
      <c r="DB1035" s="278" t="s">
        <v>229</v>
      </c>
      <c r="DC1035" s="278" t="s">
        <v>229</v>
      </c>
      <c r="DD1035" s="278" t="s">
        <v>229</v>
      </c>
      <c r="DE1035" s="278" t="s">
        <v>229</v>
      </c>
      <c r="DF1035" s="278" t="s">
        <v>229</v>
      </c>
      <c r="DG1035" s="278" t="s">
        <v>229</v>
      </c>
      <c r="DH1035" s="278" t="s">
        <v>229</v>
      </c>
      <c r="DI1035" s="278" t="s">
        <v>229</v>
      </c>
      <c r="DJ1035" s="278" t="s">
        <v>229</v>
      </c>
      <c r="DK1035" s="278" t="s">
        <v>229</v>
      </c>
      <c r="DL1035" s="278" t="s">
        <v>229</v>
      </c>
      <c r="DM1035" s="278" t="s">
        <v>229</v>
      </c>
      <c r="DN1035" s="278" t="s">
        <v>229</v>
      </c>
      <c r="DO1035" s="278" t="s">
        <v>229</v>
      </c>
      <c r="DP1035" s="278" t="s">
        <v>229</v>
      </c>
      <c r="DQ1035" s="278" t="s">
        <v>229</v>
      </c>
      <c r="DR1035" s="278" t="s">
        <v>229</v>
      </c>
      <c r="DS1035" s="278" t="s">
        <v>229</v>
      </c>
      <c r="DT1035" s="278" t="s">
        <v>229</v>
      </c>
      <c r="DU1035" s="278" t="s">
        <v>229</v>
      </c>
      <c r="DV1035" s="278" t="s">
        <v>229</v>
      </c>
      <c r="DW1035" s="278" t="s">
        <v>229</v>
      </c>
      <c r="DX1035" s="278" t="s">
        <v>229</v>
      </c>
      <c r="DY1035" s="278" t="s">
        <v>229</v>
      </c>
      <c r="DZ1035" s="278" t="s">
        <v>229</v>
      </c>
      <c r="EA1035" s="278" t="s">
        <v>229</v>
      </c>
      <c r="EB1035" s="278" t="s">
        <v>229</v>
      </c>
      <c r="EC1035" s="278" t="s">
        <v>229</v>
      </c>
      <c r="ED1035" s="278" t="s">
        <v>229</v>
      </c>
      <c r="EE1035" s="278" t="s">
        <v>229</v>
      </c>
      <c r="EF1035" s="278" t="s">
        <v>229</v>
      </c>
      <c r="EG1035" s="278" t="s">
        <v>229</v>
      </c>
      <c r="EH1035" s="278" t="s">
        <v>229</v>
      </c>
      <c r="EI1035" s="278" t="s">
        <v>229</v>
      </c>
      <c r="EJ1035" s="278" t="s">
        <v>229</v>
      </c>
      <c r="EK1035" s="278" t="s">
        <v>229</v>
      </c>
      <c r="EL1035" s="278" t="s">
        <v>229</v>
      </c>
      <c r="EM1035" s="278" t="s">
        <v>229</v>
      </c>
      <c r="EN1035" s="278" t="s">
        <v>229</v>
      </c>
      <c r="EO1035" s="278" t="s">
        <v>229</v>
      </c>
      <c r="EP1035" s="278" t="s">
        <v>229</v>
      </c>
      <c r="EQ1035" s="278" t="s">
        <v>229</v>
      </c>
      <c r="ER1035" s="278" t="s">
        <v>229</v>
      </c>
      <c r="ES1035" s="278" t="s">
        <v>229</v>
      </c>
      <c r="ET1035" s="278" t="s">
        <v>229</v>
      </c>
      <c r="EU1035" s="278" t="s">
        <v>229</v>
      </c>
      <c r="EV1035" s="278" t="s">
        <v>229</v>
      </c>
      <c r="EW1035" s="278" t="s">
        <v>229</v>
      </c>
      <c r="EX1035" s="278" t="s">
        <v>229</v>
      </c>
      <c r="EY1035" s="278" t="s">
        <v>229</v>
      </c>
      <c r="EZ1035" s="278" t="s">
        <v>229</v>
      </c>
      <c r="FA1035" s="278" t="s">
        <v>229</v>
      </c>
      <c r="FB1035" s="278" t="s">
        <v>229</v>
      </c>
      <c r="FC1035" s="278" t="s">
        <v>229</v>
      </c>
    </row>
  </sheetData>
  <sheetProtection insertHyperlinks="0" sort="0" autoFilter="0" pivotTables="0"/>
  <mergeCells count="71">
    <mergeCell ref="E13:F13"/>
    <mergeCell ref="A1:B1"/>
    <mergeCell ref="C1:F1"/>
    <mergeCell ref="B3:E3"/>
    <mergeCell ref="B4:F4"/>
    <mergeCell ref="B7:D7"/>
    <mergeCell ref="E7:F7"/>
    <mergeCell ref="E8:F8"/>
    <mergeCell ref="B9:D9"/>
    <mergeCell ref="E9:F9"/>
    <mergeCell ref="B10:D10"/>
    <mergeCell ref="E10:F10"/>
    <mergeCell ref="B22:D22"/>
    <mergeCell ref="E22:F22"/>
    <mergeCell ref="B14:D14"/>
    <mergeCell ref="E14:F14"/>
    <mergeCell ref="E15:F15"/>
    <mergeCell ref="E16:F16"/>
    <mergeCell ref="E17:F17"/>
    <mergeCell ref="E18:F18"/>
    <mergeCell ref="B19:D19"/>
    <mergeCell ref="E19:F19"/>
    <mergeCell ref="B20:D20"/>
    <mergeCell ref="E20:F20"/>
    <mergeCell ref="E21:F21"/>
    <mergeCell ref="E25:F25"/>
    <mergeCell ref="B26:D26"/>
    <mergeCell ref="E26:F26"/>
    <mergeCell ref="B29:D30"/>
    <mergeCell ref="E29:F30"/>
    <mergeCell ref="G32:G33"/>
    <mergeCell ref="H32:H33"/>
    <mergeCell ref="I32:I33"/>
    <mergeCell ref="G29:G30"/>
    <mergeCell ref="J32:J33"/>
    <mergeCell ref="B32:B33"/>
    <mergeCell ref="C32:C33"/>
    <mergeCell ref="D32:D33"/>
    <mergeCell ref="E32:E33"/>
    <mergeCell ref="F32:F33"/>
    <mergeCell ref="AV32:BB32"/>
    <mergeCell ref="BC32:BI32"/>
    <mergeCell ref="BJ32:BP32"/>
    <mergeCell ref="H29:H30"/>
    <mergeCell ref="Z29:Z31"/>
    <mergeCell ref="K32:K33"/>
    <mergeCell ref="L32:L33"/>
    <mergeCell ref="M32:M33"/>
    <mergeCell ref="N32:N33"/>
    <mergeCell ref="R32:R33"/>
    <mergeCell ref="S32:S33"/>
    <mergeCell ref="T32:Z32"/>
    <mergeCell ref="AA32:AG32"/>
    <mergeCell ref="AH32:AN32"/>
    <mergeCell ref="O32:O33"/>
    <mergeCell ref="BQ32:BW32"/>
    <mergeCell ref="P32:P33"/>
    <mergeCell ref="Q32:Q33"/>
    <mergeCell ref="EW32:FC32"/>
    <mergeCell ref="BX32:CD32"/>
    <mergeCell ref="CE32:CK32"/>
    <mergeCell ref="CL32:CR32"/>
    <mergeCell ref="CS32:CY32"/>
    <mergeCell ref="CZ32:DF32"/>
    <mergeCell ref="DG32:DM32"/>
    <mergeCell ref="DN32:DT32"/>
    <mergeCell ref="DU32:EA32"/>
    <mergeCell ref="EB32:EH32"/>
    <mergeCell ref="EI32:EO32"/>
    <mergeCell ref="EP32:EV32"/>
    <mergeCell ref="AO32:AU32"/>
  </mergeCells>
  <conditionalFormatting sqref="E22">
    <cfRule type="expression" dxfId="176" priority="156">
      <formula>$E$21=nowecan</formula>
    </cfRule>
  </conditionalFormatting>
  <conditionalFormatting sqref="W30 T35:AQ35 AS35:FC35 AR35:AR1035 T36:AJ1034 AL36:AQ1034 AS36:BE1034 BG36:FC1034 AK36:AK1035 BF36:BF1035">
    <cfRule type="expression" dxfId="175" priority="176">
      <formula>$E$21="No"</formula>
    </cfRule>
  </conditionalFormatting>
  <conditionalFormatting sqref="AA29:AG1034">
    <cfRule type="expression" dxfId="174" priority="157">
      <formula>2&gt;source</formula>
    </cfRule>
  </conditionalFormatting>
  <conditionalFormatting sqref="AH29:AN35 AH36:AJ1034 AL36:AN1034 AK36:AK1035">
    <cfRule type="expression" dxfId="173" priority="158">
      <formula>3&gt;source</formula>
    </cfRule>
  </conditionalFormatting>
  <conditionalFormatting sqref="AK35:AK1035">
    <cfRule type="expression" dxfId="172" priority="155">
      <formula>2&gt;source</formula>
    </cfRule>
  </conditionalFormatting>
  <conditionalFormatting sqref="AO29:AU34 AO35:AQ1034 AS35:AU1034">
    <cfRule type="expression" dxfId="171" priority="159">
      <formula>4&gt;source</formula>
    </cfRule>
  </conditionalFormatting>
  <conditionalFormatting sqref="AR35:AR1035">
    <cfRule type="expression" dxfId="170" priority="154">
      <formula>3&gt;source</formula>
    </cfRule>
    <cfRule type="expression" dxfId="169" priority="153">
      <formula>2&gt;source</formula>
    </cfRule>
  </conditionalFormatting>
  <conditionalFormatting sqref="AV29:BB1034">
    <cfRule type="expression" dxfId="168" priority="161">
      <formula>5&gt;source</formula>
    </cfRule>
  </conditionalFormatting>
  <conditionalFormatting sqref="AY35:AY1034">
    <cfRule type="expression" dxfId="167" priority="152">
      <formula>3&gt;source</formula>
    </cfRule>
    <cfRule type="expression" dxfId="166" priority="151">
      <formula>2&gt;source</formula>
    </cfRule>
  </conditionalFormatting>
  <conditionalFormatting sqref="BC29:BI35 BC36:BE1034 BG36:BI1034 BF36:BF1035">
    <cfRule type="expression" dxfId="165" priority="160">
      <formula>6&gt;source</formula>
    </cfRule>
  </conditionalFormatting>
  <conditionalFormatting sqref="BF35:BF1035">
    <cfRule type="expression" dxfId="164" priority="148">
      <formula>2&gt;source</formula>
    </cfRule>
    <cfRule type="expression" dxfId="163" priority="149">
      <formula>3&gt;source</formula>
    </cfRule>
    <cfRule type="expression" dxfId="162" priority="150">
      <formula>5&gt;source</formula>
    </cfRule>
  </conditionalFormatting>
  <conditionalFormatting sqref="BJ29:BP1034">
    <cfRule type="expression" dxfId="161" priority="162">
      <formula>7&gt;source</formula>
    </cfRule>
  </conditionalFormatting>
  <conditionalFormatting sqref="BM35:BM1034">
    <cfRule type="expression" dxfId="160" priority="146">
      <formula>5&gt;source</formula>
    </cfRule>
    <cfRule type="expression" dxfId="159" priority="147">
      <formula>6&gt;source</formula>
    </cfRule>
    <cfRule type="expression" dxfId="158" priority="144">
      <formula>2&gt;source</formula>
    </cfRule>
    <cfRule type="expression" dxfId="157" priority="145">
      <formula>3&gt;source</formula>
    </cfRule>
  </conditionalFormatting>
  <conditionalFormatting sqref="BQ29:BW1034">
    <cfRule type="expression" dxfId="156" priority="163">
      <formula>8&gt;source</formula>
    </cfRule>
  </conditionalFormatting>
  <conditionalFormatting sqref="BT35:BT1034">
    <cfRule type="expression" dxfId="155" priority="141">
      <formula>5&gt;source</formula>
    </cfRule>
    <cfRule type="expression" dxfId="154" priority="139">
      <formula>2&gt;source</formula>
    </cfRule>
    <cfRule type="expression" dxfId="153" priority="140">
      <formula>3&gt;source</formula>
    </cfRule>
    <cfRule type="expression" dxfId="152" priority="142">
      <formula>6&gt;source</formula>
    </cfRule>
    <cfRule type="expression" dxfId="151" priority="143">
      <formula>7&gt;source</formula>
    </cfRule>
  </conditionalFormatting>
  <conditionalFormatting sqref="BX29:CD1034">
    <cfRule type="expression" dxfId="150" priority="164">
      <formula>9&gt;source</formula>
    </cfRule>
  </conditionalFormatting>
  <conditionalFormatting sqref="CA35:CA1034">
    <cfRule type="expression" dxfId="149" priority="138">
      <formula>8&gt;source</formula>
    </cfRule>
    <cfRule type="expression" dxfId="148" priority="136">
      <formula>6&gt;source</formula>
    </cfRule>
    <cfRule type="expression" dxfId="147" priority="135">
      <formula>5&gt;source</formula>
    </cfRule>
    <cfRule type="expression" dxfId="146" priority="134">
      <formula>3&gt;source</formula>
    </cfRule>
    <cfRule type="expression" dxfId="145" priority="133">
      <formula>2&gt;source</formula>
    </cfRule>
    <cfRule type="expression" dxfId="144" priority="137">
      <formula>7&gt;source</formula>
    </cfRule>
  </conditionalFormatting>
  <conditionalFormatting sqref="CE29:CK1034">
    <cfRule type="expression" dxfId="143" priority="165">
      <formula>10&gt;source</formula>
    </cfRule>
  </conditionalFormatting>
  <conditionalFormatting sqref="CH35:CH1034">
    <cfRule type="expression" dxfId="142" priority="132">
      <formula>9&gt;source</formula>
    </cfRule>
    <cfRule type="expression" dxfId="141" priority="131">
      <formula>8&gt;source</formula>
    </cfRule>
    <cfRule type="expression" dxfId="140" priority="130">
      <formula>7&gt;source</formula>
    </cfRule>
    <cfRule type="expression" dxfId="139" priority="129">
      <formula>6&gt;source</formula>
    </cfRule>
    <cfRule type="expression" dxfId="138" priority="128">
      <formula>5&gt;source</formula>
    </cfRule>
    <cfRule type="expression" dxfId="137" priority="127">
      <formula>3&gt;source</formula>
    </cfRule>
    <cfRule type="expression" dxfId="136" priority="126">
      <formula>2&gt;source</formula>
    </cfRule>
  </conditionalFormatting>
  <conditionalFormatting sqref="CL29:CR1034">
    <cfRule type="expression" dxfId="135" priority="166">
      <formula>11&gt;source</formula>
    </cfRule>
  </conditionalFormatting>
  <conditionalFormatting sqref="CO35:CO1034">
    <cfRule type="expression" dxfId="134" priority="123">
      <formula>8&gt;source</formula>
    </cfRule>
    <cfRule type="expression" dxfId="133" priority="125">
      <formula>10&gt;source</formula>
    </cfRule>
    <cfRule type="expression" dxfId="132" priority="124">
      <formula>9&gt;source</formula>
    </cfRule>
    <cfRule type="expression" dxfId="131" priority="122">
      <formula>7&gt;source</formula>
    </cfRule>
    <cfRule type="expression" dxfId="130" priority="121">
      <formula>6&gt;source</formula>
    </cfRule>
    <cfRule type="expression" dxfId="129" priority="120">
      <formula>5&gt;source</formula>
    </cfRule>
    <cfRule type="expression" dxfId="128" priority="119">
      <formula>3&gt;source</formula>
    </cfRule>
    <cfRule type="expression" dxfId="127" priority="118">
      <formula>2&gt;source</formula>
    </cfRule>
  </conditionalFormatting>
  <conditionalFormatting sqref="CS29:CY1034">
    <cfRule type="expression" dxfId="126" priority="167">
      <formula>12&gt;source</formula>
    </cfRule>
  </conditionalFormatting>
  <conditionalFormatting sqref="CV35:CV1034">
    <cfRule type="expression" dxfId="125" priority="110">
      <formula>3&gt;source</formula>
    </cfRule>
    <cfRule type="expression" dxfId="124" priority="112">
      <formula>6&gt;source</formula>
    </cfRule>
    <cfRule type="expression" dxfId="123" priority="113">
      <formula>7&gt;source</formula>
    </cfRule>
    <cfRule type="expression" dxfId="122" priority="114">
      <formula>8&gt;source</formula>
    </cfRule>
    <cfRule type="expression" dxfId="121" priority="111">
      <formula>5&gt;source</formula>
    </cfRule>
    <cfRule type="expression" dxfId="120" priority="109">
      <formula>2&gt;source</formula>
    </cfRule>
    <cfRule type="expression" dxfId="119" priority="117">
      <formula>11&gt;source</formula>
    </cfRule>
    <cfRule type="expression" dxfId="118" priority="116">
      <formula>10&gt;source</formula>
    </cfRule>
    <cfRule type="expression" dxfId="117" priority="115">
      <formula>9&gt;source</formula>
    </cfRule>
  </conditionalFormatting>
  <conditionalFormatting sqref="CZ29:DF1034">
    <cfRule type="expression" dxfId="116" priority="168">
      <formula>13&gt;source</formula>
    </cfRule>
  </conditionalFormatting>
  <conditionalFormatting sqref="DC35:DC1034">
    <cfRule type="expression" dxfId="115" priority="104">
      <formula>8&gt;source</formula>
    </cfRule>
    <cfRule type="expression" dxfId="114" priority="99">
      <formula>2&gt;source</formula>
    </cfRule>
    <cfRule type="expression" dxfId="113" priority="100">
      <formula>3&gt;source</formula>
    </cfRule>
    <cfRule type="expression" dxfId="112" priority="101">
      <formula>5&gt;source</formula>
    </cfRule>
    <cfRule type="expression" dxfId="111" priority="102">
      <formula>6&gt;source</formula>
    </cfRule>
    <cfRule type="expression" dxfId="110" priority="103">
      <formula>7&gt;source</formula>
    </cfRule>
    <cfRule type="expression" dxfId="109" priority="105">
      <formula>9&gt;source</formula>
    </cfRule>
    <cfRule type="expression" dxfId="108" priority="106">
      <formula>10&gt;source</formula>
    </cfRule>
    <cfRule type="expression" dxfId="107" priority="107">
      <formula>11&gt;source</formula>
    </cfRule>
    <cfRule type="expression" dxfId="106" priority="108">
      <formula>12&gt;source</formula>
    </cfRule>
  </conditionalFormatting>
  <conditionalFormatting sqref="DG29:DM1034">
    <cfRule type="expression" dxfId="105" priority="169">
      <formula>14&gt;source</formula>
    </cfRule>
  </conditionalFormatting>
  <conditionalFormatting sqref="DJ35:DJ1034">
    <cfRule type="expression" dxfId="104" priority="95">
      <formula>10&gt;source</formula>
    </cfRule>
    <cfRule type="expression" dxfId="103" priority="96">
      <formula>11&gt;source</formula>
    </cfRule>
    <cfRule type="expression" dxfId="102" priority="97">
      <formula>12&gt;source</formula>
    </cfRule>
    <cfRule type="expression" dxfId="101" priority="98">
      <formula>13&gt;source</formula>
    </cfRule>
    <cfRule type="expression" dxfId="100" priority="88">
      <formula>2&gt;source</formula>
    </cfRule>
    <cfRule type="expression" dxfId="99" priority="89">
      <formula>3&gt;source</formula>
    </cfRule>
    <cfRule type="expression" dxfId="98" priority="90">
      <formula>5&gt;source</formula>
    </cfRule>
    <cfRule type="expression" dxfId="97" priority="91">
      <formula>6&gt;source</formula>
    </cfRule>
    <cfRule type="expression" dxfId="96" priority="92">
      <formula>7&gt;source</formula>
    </cfRule>
    <cfRule type="expression" dxfId="95" priority="93">
      <formula>8&gt;source</formula>
    </cfRule>
    <cfRule type="expression" dxfId="94" priority="94">
      <formula>9&gt;source</formula>
    </cfRule>
  </conditionalFormatting>
  <conditionalFormatting sqref="DN29:DT1034">
    <cfRule type="expression" dxfId="93" priority="170">
      <formula>15&gt;source</formula>
    </cfRule>
  </conditionalFormatting>
  <conditionalFormatting sqref="DQ35:DQ1034">
    <cfRule type="expression" dxfId="92" priority="80">
      <formula>7&gt;source</formula>
    </cfRule>
    <cfRule type="expression" dxfId="91" priority="79">
      <formula>6&gt;source</formula>
    </cfRule>
    <cfRule type="expression" dxfId="90" priority="87">
      <formula>14&gt;source</formula>
    </cfRule>
    <cfRule type="expression" dxfId="89" priority="86">
      <formula>13&gt;source</formula>
    </cfRule>
    <cfRule type="expression" dxfId="88" priority="85">
      <formula>12&gt;source</formula>
    </cfRule>
    <cfRule type="expression" dxfId="87" priority="81">
      <formula>8&gt;source</formula>
    </cfRule>
    <cfRule type="expression" dxfId="86" priority="84">
      <formula>11&gt;source</formula>
    </cfRule>
    <cfRule type="expression" dxfId="85" priority="83">
      <formula>10&gt;source</formula>
    </cfRule>
    <cfRule type="expression" dxfId="84" priority="82">
      <formula>9&gt;source</formula>
    </cfRule>
    <cfRule type="expression" dxfId="83" priority="76">
      <formula>2&gt;source</formula>
    </cfRule>
    <cfRule type="expression" dxfId="82" priority="77">
      <formula>3&gt;source</formula>
    </cfRule>
    <cfRule type="expression" dxfId="81" priority="78">
      <formula>5&gt;source</formula>
    </cfRule>
  </conditionalFormatting>
  <conditionalFormatting sqref="DU29:EA1034">
    <cfRule type="expression" dxfId="80" priority="171">
      <formula>16&gt;source</formula>
    </cfRule>
  </conditionalFormatting>
  <conditionalFormatting sqref="DX35:DX1034">
    <cfRule type="expression" dxfId="79" priority="71">
      <formula>11&gt;source</formula>
    </cfRule>
    <cfRule type="expression" dxfId="78" priority="70">
      <formula>10&gt;source</formula>
    </cfRule>
    <cfRule type="expression" dxfId="77" priority="69">
      <formula>9&gt;source</formula>
    </cfRule>
    <cfRule type="expression" dxfId="76" priority="68">
      <formula>8&gt;source</formula>
    </cfRule>
    <cfRule type="expression" dxfId="75" priority="66">
      <formula>6&gt;source</formula>
    </cfRule>
    <cfRule type="expression" dxfId="74" priority="64">
      <formula>3&gt;source</formula>
    </cfRule>
    <cfRule type="expression" dxfId="73" priority="63">
      <formula>2&gt;source</formula>
    </cfRule>
    <cfRule type="expression" dxfId="72" priority="65">
      <formula>5&gt;source</formula>
    </cfRule>
    <cfRule type="expression" dxfId="71" priority="67">
      <formula>7&gt;source</formula>
    </cfRule>
    <cfRule type="expression" dxfId="70" priority="75">
      <formula>15&gt;source</formula>
    </cfRule>
    <cfRule type="expression" dxfId="69" priority="74">
      <formula>14&gt;source</formula>
    </cfRule>
    <cfRule type="expression" dxfId="68" priority="73">
      <formula>13&gt;source</formula>
    </cfRule>
    <cfRule type="expression" dxfId="67" priority="72">
      <formula>12&gt;source</formula>
    </cfRule>
  </conditionalFormatting>
  <conditionalFormatting sqref="EB29:EH1034">
    <cfRule type="expression" dxfId="66" priority="172">
      <formula>17&gt;source</formula>
    </cfRule>
  </conditionalFormatting>
  <conditionalFormatting sqref="EE35:EE1034">
    <cfRule type="expression" dxfId="65" priority="59">
      <formula>13&gt;source</formula>
    </cfRule>
    <cfRule type="expression" dxfId="64" priority="58">
      <formula>12&gt;source</formula>
    </cfRule>
    <cfRule type="expression" dxfId="63" priority="57">
      <formula>11&gt;source</formula>
    </cfRule>
    <cfRule type="expression" dxfId="62" priority="49">
      <formula>2&gt;source</formula>
    </cfRule>
    <cfRule type="expression" dxfId="61" priority="50">
      <formula>3&gt;source</formula>
    </cfRule>
    <cfRule type="expression" dxfId="60" priority="51">
      <formula>5&gt;source</formula>
    </cfRule>
    <cfRule type="expression" dxfId="59" priority="53">
      <formula>7&gt;source</formula>
    </cfRule>
    <cfRule type="expression" dxfId="58" priority="52">
      <formula>6&gt;source</formula>
    </cfRule>
    <cfRule type="expression" dxfId="57" priority="56">
      <formula>10&gt;source</formula>
    </cfRule>
    <cfRule type="expression" dxfId="56" priority="55">
      <formula>9&gt;source</formula>
    </cfRule>
    <cfRule type="expression" dxfId="55" priority="54">
      <formula>8&gt;source</formula>
    </cfRule>
    <cfRule type="expression" dxfId="54" priority="62">
      <formula>16&gt;source</formula>
    </cfRule>
    <cfRule type="expression" dxfId="53" priority="61">
      <formula>15&gt;source</formula>
    </cfRule>
    <cfRule type="expression" dxfId="52" priority="60">
      <formula>14&gt;source</formula>
    </cfRule>
  </conditionalFormatting>
  <conditionalFormatting sqref="EI29:EO1034">
    <cfRule type="expression" dxfId="51" priority="173">
      <formula>18&gt;source</formula>
    </cfRule>
  </conditionalFormatting>
  <conditionalFormatting sqref="EL35:EL1034">
    <cfRule type="expression" dxfId="50" priority="36">
      <formula>5&gt;source</formula>
    </cfRule>
    <cfRule type="expression" dxfId="49" priority="35">
      <formula>3&gt;source</formula>
    </cfRule>
    <cfRule type="expression" dxfId="48" priority="34">
      <formula>2&gt;source</formula>
    </cfRule>
    <cfRule type="expression" dxfId="47" priority="45">
      <formula>14&gt;source</formula>
    </cfRule>
    <cfRule type="expression" dxfId="46" priority="48">
      <formula>17&gt;source</formula>
    </cfRule>
    <cfRule type="expression" dxfId="45" priority="47">
      <formula>16&gt;source</formula>
    </cfRule>
    <cfRule type="expression" dxfId="44" priority="46">
      <formula>15&gt;source</formula>
    </cfRule>
    <cfRule type="expression" dxfId="43" priority="44">
      <formula>13&gt;source</formula>
    </cfRule>
    <cfRule type="expression" dxfId="42" priority="43">
      <formula>12&gt;source</formula>
    </cfRule>
    <cfRule type="expression" dxfId="41" priority="42">
      <formula>11&gt;source</formula>
    </cfRule>
    <cfRule type="expression" dxfId="40" priority="41">
      <formula>10&gt;source</formula>
    </cfRule>
    <cfRule type="expression" dxfId="39" priority="40">
      <formula>9&gt;source</formula>
    </cfRule>
    <cfRule type="expression" dxfId="38" priority="39">
      <formula>8&gt;source</formula>
    </cfRule>
    <cfRule type="expression" dxfId="37" priority="38">
      <formula>7&gt;source</formula>
    </cfRule>
    <cfRule type="expression" dxfId="36" priority="37">
      <formula>6&gt;source</formula>
    </cfRule>
  </conditionalFormatting>
  <conditionalFormatting sqref="EP29:EV1034">
    <cfRule type="expression" dxfId="35" priority="174">
      <formula>19&gt;source</formula>
    </cfRule>
  </conditionalFormatting>
  <conditionalFormatting sqref="ES35:ES1034">
    <cfRule type="expression" dxfId="34" priority="28">
      <formula>13&gt;source</formula>
    </cfRule>
    <cfRule type="expression" dxfId="33" priority="32">
      <formula>17&gt;source</formula>
    </cfRule>
    <cfRule type="expression" dxfId="32" priority="31">
      <formula>16&gt;source</formula>
    </cfRule>
    <cfRule type="expression" dxfId="31" priority="30">
      <formula>15&gt;source</formula>
    </cfRule>
    <cfRule type="expression" dxfId="30" priority="29">
      <formula>14&gt;source</formula>
    </cfRule>
    <cfRule type="expression" dxfId="29" priority="33">
      <formula>18&gt;source</formula>
    </cfRule>
    <cfRule type="expression" dxfId="28" priority="23">
      <formula>8&gt;source</formula>
    </cfRule>
    <cfRule type="expression" dxfId="27" priority="27">
      <formula>12&gt;source</formula>
    </cfRule>
    <cfRule type="expression" dxfId="26" priority="26">
      <formula>11&gt;source</formula>
    </cfRule>
    <cfRule type="expression" dxfId="25" priority="25">
      <formula>10&gt;source</formula>
    </cfRule>
    <cfRule type="expression" dxfId="24" priority="24">
      <formula>9&gt;source</formula>
    </cfRule>
    <cfRule type="expression" dxfId="23" priority="22">
      <formula>7&gt;source</formula>
    </cfRule>
    <cfRule type="expression" dxfId="22" priority="21">
      <formula>6&gt;source</formula>
    </cfRule>
    <cfRule type="expression" dxfId="21" priority="20">
      <formula>5&gt;source</formula>
    </cfRule>
    <cfRule type="expression" dxfId="20" priority="19">
      <formula>3&gt;source</formula>
    </cfRule>
    <cfRule type="expression" dxfId="19" priority="18">
      <formula>2&gt;source</formula>
    </cfRule>
  </conditionalFormatting>
  <conditionalFormatting sqref="EW29:FC1034">
    <cfRule type="expression" dxfId="18" priority="175">
      <formula>20&gt;source</formula>
    </cfRule>
  </conditionalFormatting>
  <conditionalFormatting sqref="EZ35:EZ1034">
    <cfRule type="expression" dxfId="17" priority="3">
      <formula>5&gt;source</formula>
    </cfRule>
    <cfRule type="expression" dxfId="16" priority="4">
      <formula>6&gt;source</formula>
    </cfRule>
    <cfRule type="expression" dxfId="15" priority="9">
      <formula>11&gt;source</formula>
    </cfRule>
    <cfRule type="expression" dxfId="14" priority="12">
      <formula>14&gt;source</formula>
    </cfRule>
    <cfRule type="expression" dxfId="13" priority="15">
      <formula>17&gt;source</formula>
    </cfRule>
    <cfRule type="expression" dxfId="12" priority="14">
      <formula>16&gt;source</formula>
    </cfRule>
    <cfRule type="expression" dxfId="11" priority="1">
      <formula>2&gt;source</formula>
    </cfRule>
    <cfRule type="expression" dxfId="10" priority="13">
      <formula>15&gt;source</formula>
    </cfRule>
    <cfRule type="expression" dxfId="9" priority="11">
      <formula>13&gt;source</formula>
    </cfRule>
    <cfRule type="expression" dxfId="8" priority="17">
      <formula>19&gt;source</formula>
    </cfRule>
    <cfRule type="expression" dxfId="7" priority="8">
      <formula>10&gt;source</formula>
    </cfRule>
    <cfRule type="expression" dxfId="6" priority="7">
      <formula>9&gt;source</formula>
    </cfRule>
    <cfRule type="expression" dxfId="5" priority="6">
      <formula>8&gt;source</formula>
    </cfRule>
    <cfRule type="expression" dxfId="4" priority="5">
      <formula>7&gt;source</formula>
    </cfRule>
    <cfRule type="expression" dxfId="3" priority="10">
      <formula>12&gt;source</formula>
    </cfRule>
    <cfRule type="expression" dxfId="2" priority="2">
      <formula>3&gt;source</formula>
    </cfRule>
    <cfRule type="expression" dxfId="1" priority="16">
      <formula>18&gt;source</formula>
    </cfRule>
  </conditionalFormatting>
  <dataValidations count="13">
    <dataValidation type="textLength" operator="equal" allowBlank="1" showInputMessage="1" showErrorMessage="1" errorTitle="Invalid input" error="Please enter a number between 10000 and 99999" sqref="H35:H1034" xr:uid="{0A09258B-7EBB-4C4C-AEF8-D48B1BB27DF3}">
      <formula1>5</formula1>
    </dataValidation>
    <dataValidation type="whole" allowBlank="1" showInputMessage="1" showErrorMessage="1" errorTitle="Invalid number" error="Please enter a number between 1 and 20." sqref="W30" xr:uid="{D8E93BDD-7795-4D1F-928D-CB1EE9388C3E}">
      <formula1>1</formula1>
      <formula2>20</formula2>
    </dataValidation>
    <dataValidation type="whole" allowBlank="1" showInputMessage="1" showErrorMessage="1" errorTitle="Incorrect format" error="Please enter unique numbers from 1 to 99999" sqref="H34" xr:uid="{E0206492-2A3C-43E9-8D5E-C9395239857D}">
      <formula1>1</formula1>
      <formula2>99999</formula2>
    </dataValidation>
    <dataValidation type="decimal" allowBlank="1" showInputMessage="1" showErrorMessage="1" errorTitle="Invalid Product Compostion" error="Please enter a number from 0-100. The product composition should not exceed 100%." sqref="N35:N1034" xr:uid="{6A4CDFB6-3CB7-45E5-8C08-565AECA974E6}">
      <formula1>0</formula1>
      <formula2>1-L35</formula2>
    </dataValidation>
    <dataValidation type="decimal" allowBlank="1" showInputMessage="1" showErrorMessage="1" errorTitle="Invalid Product Compostion" error="Please enter a number from 0-100" sqref="EV35:EV1034 L35:L1034 Z35:Z1034 AG35:AG1034 AN35:AN1034 AU35:AU1034 BB35:BB1034 BI35:BI1034 BP35:BP1034 BW35:BW1034 CD35:CD1034 CK35:CK1034 CR35:CR1034 CY35:CY1034 DF35:DF1034 DM35:DM1034 DT35:DT1034 EA35:EA1034 EH35:EH1034 EO35:EO1034 FC35:FC1034" xr:uid="{DADC4239-F390-451E-81EA-5CFD224F1599}">
      <formula1>0</formula1>
      <formula2>1</formula2>
    </dataValidation>
    <dataValidation type="custom" allowBlank="1" showInputMessage="1" showErrorMessage="1" errorTitle="TE-ID format is invalid" error="The format of TE-ID must conform to 'TE-12345678'" sqref="BZ35:BZ1034 CG35:CG1034 AJ35:AJ1034 AQ35:AQ1034 AX35:AX1034 BE35:BE1034 BL35:BL1034 BS35:BS1034 CN35:CN1034 AC35:AC1034 DI35:DI1034 DP35:DP1034 CU35:CU1034 DB35:DB1034 DW35:DW1034 ER35:ER1034 EY35:EY1034 ED35:ED1034 EK35:EK1034 V35:V1034" xr:uid="{91CE1D79-25FE-448A-B430-075D3821587D}">
      <formula1>AND(LEFT(V35,3)="TE-", ISNUMBER(VALUE(MID(V35,4,8))), LEN(V35)=11)</formula1>
    </dataValidation>
    <dataValidation type="whole" allowBlank="1" showInputMessage="1" showErrorMessage="1" sqref="E14" xr:uid="{142DA344-6132-4FA5-A794-5E0114912D76}">
      <formula1>0</formula1>
      <formula2>999999</formula2>
    </dataValidation>
    <dataValidation allowBlank="1" showErrorMessage="1" promptTitle="RMDF Number Guidance" prompt="The RMDF number shall follow the format RMDF-BuyerTeid-YYYYMMDD-SellerIdentifier, where_x000a_- Buyer Teid is the buyer's TE-ID_x000a_- YYYYMMDD is the RMDF reporting date_x000a_- Seller Identifier is a 4 digit identifier assigned by the Seller and  is always used by that " sqref="E7" xr:uid="{48E4C569-0F6D-45CE-B828-4B2288FC8B00}"/>
    <dataValidation type="date" allowBlank="1" showInputMessage="1" showErrorMessage="1" errorTitle="Invalid date" error="The date must be from January 1, 2025 onwards." sqref="E8 D35:D1034 B35:B1034 F35:F1034" xr:uid="{D7D213AE-60A1-4B59-B70F-DEECFD97EF7F}">
      <formula1>45658</formula1>
      <formula2>51501</formula2>
    </dataValidation>
    <dataValidation type="decimal" allowBlank="1" showInputMessage="1" showErrorMessage="1" sqref="R35:R1034" xr:uid="{73F83160-C999-41C1-A14D-90E75A94D535}">
      <formula1>0</formula1>
      <formula2>10000000000000</formula2>
    </dataValidation>
    <dataValidation type="custom" allowBlank="1" showInputMessage="1" showErrorMessage="1" errorTitle="TE-ID format is not valid" error="The format of TE-ID must conform to 'TE-12345678'" sqref="E26 E20" xr:uid="{6E05B1CC-BEE9-41EA-8123-90F83EEF8E41}">
      <formula1>AND(LEFT(E20,3)="TE-", ISNUMBER(VALUE(MID(E20,4,8))), LEN(E20)=11)</formula1>
    </dataValidation>
    <dataValidation type="list" allowBlank="1" showInputMessage="1" showErrorMessage="1" sqref="E19:F19" xr:uid="{F93EB676-96E5-43AA-B9D8-0DBFC02D40F2}">
      <formula1>INDIRECT($E$18)</formula1>
    </dataValidation>
    <dataValidation type="list" allowBlank="1" showInputMessage="1" showErrorMessage="1" sqref="K27" xr:uid="{59F684E4-6BD1-42AE-A8CF-F2A971519C0E}">
      <formula1>INDIRECT($K$35)</formula1>
    </dataValidation>
  </dataValidations>
  <pageMargins left="0.7" right="0.7" top="0.75" bottom="0.75" header="0.3" footer="0.3"/>
  <pageSetup paperSize="9" orientation="portrait" horizontalDpi="0" verticalDpi="0"/>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5CF5B49B-6FD5-4BD8-ABD5-1DBD7B7C9480}">
          <x14:formula1>
            <xm:f>ReclaimMaterial!$P$3:$P$4</xm:f>
          </x14:formula1>
          <xm:sqref>E21</xm:sqref>
        </x14:dataValidation>
        <x14:dataValidation type="list" allowBlank="1" showInputMessage="1" showErrorMessage="1" xr:uid="{F371FC41-B84E-4044-9A73-0302A1F9CA01}">
          <x14:formula1>
            <xm:f>INDIRECT(ReclaimMaterial!$I$2)</xm:f>
          </x14:formula1>
          <xm:sqref>E22 EW35:EW1034 EP35:EP1034 EI35:EI1034 EB35:EB1034 DU35:DU1034 DN35:DN1034 DG35:DG1034 CZ35:CZ1034 CS35:CS1034 CL35:CL1034 CE35:CE1034 BX35:BX1034 BQ35:BQ1034 BJ35:BJ1034 BC35:BC1034 AV35:AV1034 AO35:AO1034 AH35:AH1034 AA35:AA1034 T35:T1034</xm:sqref>
        </x14:dataValidation>
        <x14:dataValidation type="list" allowBlank="1" showInputMessage="1" showErrorMessage="1" xr:uid="{B8020422-15E9-4828-B236-4517D68EEAF3}">
          <x14:formula1>
            <xm:f>ReclaimMaterial!$F$3:$F$8</xm:f>
          </x14:formula1>
          <xm:sqref>E13</xm:sqref>
        </x14:dataValidation>
        <x14:dataValidation type="list" allowBlank="1" showInputMessage="1" showErrorMessage="1" xr:uid="{C8AB83DE-C8C0-491A-A118-E5B18405BA32}">
          <x14:formula1>
            <xm:f>ReclaimMaterial!$D$3:$D$14</xm:f>
          </x14:formula1>
          <xm:sqref>Q35:Q1034</xm:sqref>
        </x14:dataValidation>
        <x14:dataValidation type="list" allowBlank="1" showInputMessage="1" showErrorMessage="1" xr:uid="{2180124B-BC8A-484E-A590-B3714A3ADB36}">
          <x14:formula1>
            <xm:f>ProductCode!$C$4:$C$5</xm:f>
          </x14:formula1>
          <xm:sqref>I35:I1034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8B7D8-A269-2F46-9FA6-A6A22B1FFDCE}">
  <sheetPr codeName="Sheet7">
    <tabColor theme="2"/>
  </sheetPr>
  <dimension ref="B1:W48"/>
  <sheetViews>
    <sheetView topLeftCell="A13" workbookViewId="0">
      <selection activeCell="R15" sqref="B15:R18"/>
    </sheetView>
  </sheetViews>
  <sheetFormatPr defaultColWidth="11.09765625" defaultRowHeight="20.100000000000001" customHeight="1" x14ac:dyDescent="0.25"/>
  <cols>
    <col min="2" max="2" width="10.59765625" style="1" customWidth="1"/>
    <col min="3" max="3" width="19.3984375" style="1" customWidth="1"/>
    <col min="4" max="4" width="28" style="1" customWidth="1"/>
    <col min="6" max="6" width="43.5" customWidth="1"/>
    <col min="7" max="7" width="21.5" customWidth="1"/>
    <col min="8" max="8" width="18.09765625" customWidth="1"/>
    <col min="9" max="10" width="14.5" hidden="1" customWidth="1"/>
    <col min="11" max="11" width="16.5" customWidth="1"/>
    <col min="12" max="12" width="21" customWidth="1"/>
  </cols>
  <sheetData>
    <row r="1" spans="2:23" ht="20.100000000000001" customHeight="1" x14ac:dyDescent="0.25">
      <c r="B1" t="s">
        <v>233</v>
      </c>
      <c r="R1" s="121"/>
      <c r="S1" s="121"/>
      <c r="T1" s="121"/>
      <c r="U1" s="121"/>
      <c r="V1" s="121"/>
      <c r="W1" s="121"/>
    </row>
    <row r="2" spans="2:23" ht="20.100000000000001" customHeight="1" x14ac:dyDescent="0.25">
      <c r="B2" s="6" t="s">
        <v>234</v>
      </c>
      <c r="C2" s="124"/>
      <c r="D2" s="124"/>
      <c r="F2" s="43" t="s">
        <v>235</v>
      </c>
      <c r="G2" s="43" t="s">
        <v>236</v>
      </c>
      <c r="I2" s="135" t="e">
        <f>VLOOKUP(RMDF!E13,ReclaimMaterial!$F$3:$G$8,2,FALSE)</f>
        <v>#N/A</v>
      </c>
      <c r="J2" s="137" t="s">
        <v>237</v>
      </c>
      <c r="K2" s="43" t="s">
        <v>238</v>
      </c>
      <c r="L2" s="43" t="s">
        <v>239</v>
      </c>
      <c r="N2" s="43" t="s">
        <v>240</v>
      </c>
      <c r="P2" s="43" t="s">
        <v>241</v>
      </c>
    </row>
    <row r="3" spans="2:23" ht="20.100000000000001" customHeight="1" x14ac:dyDescent="0.25">
      <c r="B3" s="14" t="s">
        <v>242</v>
      </c>
      <c r="C3" s="14" t="s">
        <v>243</v>
      </c>
      <c r="D3" s="14" t="str">
        <f>C3&amp;" ("&amp;B3&amp;")"</f>
        <v>Blues (BL)</v>
      </c>
      <c r="F3" s="12" t="s">
        <v>244</v>
      </c>
      <c r="G3" s="12" t="s">
        <v>245</v>
      </c>
      <c r="K3" s="12">
        <v>1</v>
      </c>
      <c r="L3" s="12" t="s">
        <v>246</v>
      </c>
      <c r="N3" s="12" t="s">
        <v>247</v>
      </c>
      <c r="P3" s="12" t="s">
        <v>248</v>
      </c>
      <c r="R3" t="str">
        <f>IF(R2=0,"",_xlfn.XLOOKUP(R2,StatePicklist!1:1,StatePicklist!3:3,"NA",0))</f>
        <v/>
      </c>
    </row>
    <row r="4" spans="2:23" ht="20.100000000000001" customHeight="1" x14ac:dyDescent="0.25">
      <c r="B4" s="14" t="s">
        <v>249</v>
      </c>
      <c r="C4" s="14" t="s">
        <v>250</v>
      </c>
      <c r="D4" s="14" t="str">
        <f t="shared" ref="D4:D14" si="0">C4&amp;" ("&amp;B4&amp;")"</f>
        <v>Greens (GR)</v>
      </c>
      <c r="F4" s="2" t="s">
        <v>251</v>
      </c>
      <c r="G4" s="2" t="s">
        <v>252</v>
      </c>
      <c r="K4" s="12">
        <f>K3+1</f>
        <v>2</v>
      </c>
      <c r="L4" s="12" t="s">
        <v>253</v>
      </c>
      <c r="N4" s="12" t="s">
        <v>254</v>
      </c>
      <c r="P4" s="12" t="s">
        <v>230</v>
      </c>
    </row>
    <row r="5" spans="2:23" ht="20.100000000000001" customHeight="1" x14ac:dyDescent="0.25">
      <c r="B5" s="14" t="s">
        <v>255</v>
      </c>
      <c r="C5" s="14" t="s">
        <v>256</v>
      </c>
      <c r="D5" s="14" t="str">
        <f t="shared" si="0"/>
        <v>Greys (GY)</v>
      </c>
      <c r="F5" s="2" t="s">
        <v>257</v>
      </c>
      <c r="G5" s="2" t="s">
        <v>258</v>
      </c>
      <c r="K5" s="12">
        <f t="shared" ref="K5:K14" si="1">K4+1</f>
        <v>3</v>
      </c>
      <c r="L5" s="12" t="s">
        <v>259</v>
      </c>
      <c r="N5" s="12" t="s">
        <v>260</v>
      </c>
    </row>
    <row r="6" spans="2:23" ht="20.100000000000001" customHeight="1" x14ac:dyDescent="0.25">
      <c r="B6" s="14" t="s">
        <v>261</v>
      </c>
      <c r="C6" s="14" t="s">
        <v>262</v>
      </c>
      <c r="D6" s="14" t="str">
        <f t="shared" si="0"/>
        <v>Pinks (PK)</v>
      </c>
      <c r="F6" s="2" t="s">
        <v>263</v>
      </c>
      <c r="G6" s="2" t="s">
        <v>258</v>
      </c>
      <c r="K6" s="12">
        <f t="shared" si="1"/>
        <v>4</v>
      </c>
      <c r="L6" s="12" t="s">
        <v>264</v>
      </c>
      <c r="N6" s="12" t="s">
        <v>265</v>
      </c>
    </row>
    <row r="7" spans="2:23" ht="20.100000000000001" customHeight="1" x14ac:dyDescent="0.25">
      <c r="B7" s="14" t="s">
        <v>266</v>
      </c>
      <c r="C7" s="14" t="s">
        <v>267</v>
      </c>
      <c r="D7" s="14" t="str">
        <f t="shared" si="0"/>
        <v>Oranges (OR)</v>
      </c>
      <c r="F7" s="12" t="s">
        <v>268</v>
      </c>
      <c r="G7" s="12" t="s">
        <v>269</v>
      </c>
      <c r="K7" s="12">
        <f t="shared" si="1"/>
        <v>5</v>
      </c>
      <c r="L7" s="12" t="s">
        <v>270</v>
      </c>
      <c r="N7" s="12" t="s">
        <v>271</v>
      </c>
    </row>
    <row r="8" spans="2:23" ht="20.100000000000001" customHeight="1" x14ac:dyDescent="0.25">
      <c r="B8" s="14" t="s">
        <v>272</v>
      </c>
      <c r="C8" s="14" t="s">
        <v>273</v>
      </c>
      <c r="D8" s="14" t="str">
        <f t="shared" si="0"/>
        <v>Blacks (BK)</v>
      </c>
      <c r="F8" s="12" t="s">
        <v>274</v>
      </c>
      <c r="G8" s="12" t="s">
        <v>275</v>
      </c>
      <c r="K8" s="12">
        <f t="shared" si="1"/>
        <v>6</v>
      </c>
      <c r="L8" s="12" t="s">
        <v>276</v>
      </c>
      <c r="N8" s="12" t="s">
        <v>277</v>
      </c>
    </row>
    <row r="9" spans="2:23" ht="20.100000000000001" customHeight="1" x14ac:dyDescent="0.25">
      <c r="B9" s="14" t="s">
        <v>278</v>
      </c>
      <c r="C9" s="14" t="s">
        <v>279</v>
      </c>
      <c r="D9" s="14" t="str">
        <f t="shared" si="0"/>
        <v>Reds (RD)</v>
      </c>
      <c r="K9" s="12">
        <f t="shared" si="1"/>
        <v>7</v>
      </c>
      <c r="L9" s="12" t="s">
        <v>280</v>
      </c>
    </row>
    <row r="10" spans="2:23" ht="20.100000000000001" customHeight="1" x14ac:dyDescent="0.25">
      <c r="B10" s="14" t="s">
        <v>281</v>
      </c>
      <c r="C10" s="14" t="s">
        <v>282</v>
      </c>
      <c r="D10" s="14" t="str">
        <f t="shared" si="0"/>
        <v>Browns (BN)</v>
      </c>
      <c r="K10" s="12">
        <f t="shared" si="1"/>
        <v>8</v>
      </c>
      <c r="L10" s="12" t="s">
        <v>283</v>
      </c>
    </row>
    <row r="11" spans="2:23" ht="20.100000000000001" customHeight="1" x14ac:dyDescent="0.25">
      <c r="B11" s="14" t="s">
        <v>284</v>
      </c>
      <c r="C11" s="14" t="s">
        <v>285</v>
      </c>
      <c r="D11" s="14" t="str">
        <f t="shared" si="0"/>
        <v>Whites (WH)</v>
      </c>
      <c r="K11" s="12">
        <f t="shared" si="1"/>
        <v>9</v>
      </c>
      <c r="L11" s="12" t="s">
        <v>286</v>
      </c>
    </row>
    <row r="12" spans="2:23" ht="20.100000000000001" customHeight="1" x14ac:dyDescent="0.25">
      <c r="B12" s="14" t="s">
        <v>287</v>
      </c>
      <c r="C12" s="14" t="s">
        <v>288</v>
      </c>
      <c r="D12" s="14" t="str">
        <f t="shared" si="0"/>
        <v>Purples (PR)</v>
      </c>
      <c r="K12" s="12">
        <f t="shared" si="1"/>
        <v>10</v>
      </c>
      <c r="L12" s="12" t="s">
        <v>289</v>
      </c>
    </row>
    <row r="13" spans="2:23" ht="20.100000000000001" customHeight="1" x14ac:dyDescent="0.25">
      <c r="B13" s="14" t="s">
        <v>290</v>
      </c>
      <c r="C13" s="14" t="s">
        <v>291</v>
      </c>
      <c r="D13" s="14" t="str">
        <f t="shared" si="0"/>
        <v>Yellows (YL)</v>
      </c>
      <c r="K13" s="12">
        <f t="shared" si="1"/>
        <v>11</v>
      </c>
      <c r="L13" s="12" t="s">
        <v>292</v>
      </c>
    </row>
    <row r="14" spans="2:23" ht="20.100000000000001" customHeight="1" x14ac:dyDescent="0.25">
      <c r="B14" s="14" t="s">
        <v>293</v>
      </c>
      <c r="C14" s="14" t="s">
        <v>294</v>
      </c>
      <c r="D14" s="14" t="str">
        <f t="shared" si="0"/>
        <v>Multicolor (MC)</v>
      </c>
      <c r="K14" s="12">
        <f t="shared" si="1"/>
        <v>12</v>
      </c>
      <c r="L14" s="12" t="s">
        <v>295</v>
      </c>
    </row>
    <row r="15" spans="2:23" ht="20.100000000000001" customHeight="1" x14ac:dyDescent="0.25">
      <c r="B15"/>
      <c r="C15"/>
      <c r="D15"/>
      <c r="L15" s="123"/>
    </row>
    <row r="16" spans="2:23" ht="20.100000000000001" customHeight="1" x14ac:dyDescent="0.3">
      <c r="B16"/>
      <c r="C16"/>
      <c r="D16"/>
      <c r="E16" s="122"/>
      <c r="F16" t="s">
        <v>296</v>
      </c>
    </row>
    <row r="17" spans="2:8" ht="20.100000000000001" customHeight="1" x14ac:dyDescent="0.3">
      <c r="B17"/>
      <c r="C17" s="123"/>
      <c r="D17" s="123"/>
      <c r="E17" s="122"/>
      <c r="F17" s="136" t="s">
        <v>297</v>
      </c>
      <c r="G17" s="134" t="s">
        <v>298</v>
      </c>
    </row>
    <row r="18" spans="2:8" ht="20.100000000000001" customHeight="1" x14ac:dyDescent="0.3">
      <c r="B18"/>
      <c r="C18" s="123"/>
      <c r="D18" s="123"/>
      <c r="E18" s="122"/>
      <c r="F18" s="125" t="s">
        <v>244</v>
      </c>
      <c r="G18" s="129" t="s">
        <v>299</v>
      </c>
    </row>
    <row r="19" spans="2:8" ht="20.100000000000001" customHeight="1" x14ac:dyDescent="0.3">
      <c r="B19"/>
      <c r="C19" s="123"/>
      <c r="D19" s="123"/>
      <c r="E19" s="122"/>
      <c r="F19" s="126"/>
      <c r="G19" s="132" t="s">
        <v>300</v>
      </c>
    </row>
    <row r="20" spans="2:8" ht="20.100000000000001" customHeight="1" x14ac:dyDescent="0.3">
      <c r="B20"/>
      <c r="C20" s="123"/>
      <c r="D20" s="123"/>
      <c r="E20" s="122"/>
      <c r="F20" s="127" t="s">
        <v>251</v>
      </c>
      <c r="G20" s="134" t="s">
        <v>301</v>
      </c>
    </row>
    <row r="21" spans="2:8" ht="20.100000000000001" customHeight="1" x14ac:dyDescent="0.3">
      <c r="B21"/>
      <c r="C21" s="123"/>
      <c r="D21" s="123"/>
      <c r="E21" s="122"/>
      <c r="F21" s="128" t="s">
        <v>257</v>
      </c>
      <c r="G21" s="129" t="s">
        <v>299</v>
      </c>
      <c r="H21" s="121"/>
    </row>
    <row r="22" spans="2:8" ht="20.100000000000001" customHeight="1" x14ac:dyDescent="0.3">
      <c r="B22"/>
      <c r="C22" s="123"/>
      <c r="D22" s="123"/>
      <c r="E22" s="122"/>
      <c r="F22" s="130"/>
      <c r="G22" s="131" t="s">
        <v>300</v>
      </c>
    </row>
    <row r="23" spans="2:8" ht="20.100000000000001" customHeight="1" x14ac:dyDescent="0.3">
      <c r="B23"/>
      <c r="C23" s="123"/>
      <c r="D23" s="123"/>
      <c r="E23" s="122"/>
      <c r="F23" s="130"/>
      <c r="G23" s="131" t="s">
        <v>302</v>
      </c>
    </row>
    <row r="24" spans="2:8" ht="20.100000000000001" customHeight="1" x14ac:dyDescent="0.3">
      <c r="B24"/>
      <c r="C24" s="123"/>
      <c r="D24" s="123"/>
      <c r="E24" s="122"/>
      <c r="F24" s="130"/>
      <c r="G24" s="131" t="s">
        <v>303</v>
      </c>
    </row>
    <row r="25" spans="2:8" ht="20.100000000000001" customHeight="1" x14ac:dyDescent="0.3">
      <c r="B25"/>
      <c r="C25" s="123"/>
      <c r="D25" s="123"/>
      <c r="E25" s="122"/>
      <c r="F25" s="130"/>
      <c r="G25" s="131" t="s">
        <v>304</v>
      </c>
    </row>
    <row r="26" spans="2:8" ht="20.100000000000001" customHeight="1" x14ac:dyDescent="0.3">
      <c r="B26"/>
      <c r="C26" s="123"/>
      <c r="D26" s="123"/>
      <c r="E26" s="122"/>
      <c r="F26" s="130"/>
      <c r="G26" s="131" t="s">
        <v>305</v>
      </c>
    </row>
    <row r="27" spans="2:8" ht="20.100000000000001" customHeight="1" x14ac:dyDescent="0.3">
      <c r="B27"/>
      <c r="E27" s="122"/>
      <c r="F27" s="130"/>
      <c r="G27" s="131" t="s">
        <v>306</v>
      </c>
    </row>
    <row r="28" spans="2:8" ht="20.100000000000001" customHeight="1" x14ac:dyDescent="0.3">
      <c r="E28" s="122"/>
      <c r="F28" s="130"/>
      <c r="G28" s="131" t="s">
        <v>307</v>
      </c>
    </row>
    <row r="29" spans="2:8" ht="20.100000000000001" customHeight="1" x14ac:dyDescent="0.3">
      <c r="E29" s="122"/>
      <c r="F29" s="130"/>
      <c r="G29" s="131" t="s">
        <v>308</v>
      </c>
    </row>
    <row r="30" spans="2:8" ht="20.100000000000001" customHeight="1" x14ac:dyDescent="0.3">
      <c r="E30" s="122"/>
      <c r="F30" s="130"/>
      <c r="G30" s="131" t="s">
        <v>309</v>
      </c>
    </row>
    <row r="31" spans="2:8" ht="20.100000000000001" customHeight="1" x14ac:dyDescent="0.3">
      <c r="E31" s="122"/>
      <c r="F31" s="128" t="s">
        <v>263</v>
      </c>
      <c r="G31" s="129" t="s">
        <v>299</v>
      </c>
    </row>
    <row r="32" spans="2:8" ht="20.100000000000001" customHeight="1" x14ac:dyDescent="0.25">
      <c r="F32" s="130"/>
      <c r="G32" s="131" t="s">
        <v>300</v>
      </c>
    </row>
    <row r="33" spans="6:7" ht="20.100000000000001" customHeight="1" x14ac:dyDescent="0.25">
      <c r="F33" s="130"/>
      <c r="G33" s="131" t="s">
        <v>302</v>
      </c>
    </row>
    <row r="34" spans="6:7" ht="20.100000000000001" customHeight="1" x14ac:dyDescent="0.25">
      <c r="F34" s="130"/>
      <c r="G34" s="131" t="s">
        <v>303</v>
      </c>
    </row>
    <row r="35" spans="6:7" ht="20.100000000000001" customHeight="1" x14ac:dyDescent="0.25">
      <c r="F35" s="130"/>
      <c r="G35" s="131" t="s">
        <v>304</v>
      </c>
    </row>
    <row r="36" spans="6:7" ht="20.100000000000001" customHeight="1" x14ac:dyDescent="0.25">
      <c r="F36" s="130"/>
      <c r="G36" s="131" t="s">
        <v>305</v>
      </c>
    </row>
    <row r="37" spans="6:7" ht="20.100000000000001" customHeight="1" x14ac:dyDescent="0.25">
      <c r="F37" s="130"/>
      <c r="G37" s="131" t="s">
        <v>306</v>
      </c>
    </row>
    <row r="38" spans="6:7" ht="20.100000000000001" customHeight="1" x14ac:dyDescent="0.25">
      <c r="F38" s="130"/>
      <c r="G38" s="131" t="s">
        <v>307</v>
      </c>
    </row>
    <row r="39" spans="6:7" ht="20.100000000000001" customHeight="1" x14ac:dyDescent="0.25">
      <c r="F39" s="130"/>
      <c r="G39" s="131" t="s">
        <v>308</v>
      </c>
    </row>
    <row r="40" spans="6:7" ht="20.100000000000001" customHeight="1" x14ac:dyDescent="0.25">
      <c r="F40" s="130"/>
      <c r="G40" s="131" t="s">
        <v>309</v>
      </c>
    </row>
    <row r="41" spans="6:7" ht="20.100000000000001" customHeight="1" x14ac:dyDescent="0.25">
      <c r="F41" s="133" t="s">
        <v>274</v>
      </c>
      <c r="G41" s="134" t="s">
        <v>309</v>
      </c>
    </row>
    <row r="42" spans="6:7" ht="20.100000000000001" customHeight="1" x14ac:dyDescent="0.25">
      <c r="F42" s="128" t="s">
        <v>268</v>
      </c>
      <c r="G42" s="129" t="s">
        <v>302</v>
      </c>
    </row>
    <row r="43" spans="6:7" ht="20.100000000000001" customHeight="1" x14ac:dyDescent="0.25">
      <c r="F43" s="130"/>
      <c r="G43" s="131" t="s">
        <v>303</v>
      </c>
    </row>
    <row r="44" spans="6:7" ht="20.100000000000001" customHeight="1" x14ac:dyDescent="0.25">
      <c r="F44" s="130"/>
      <c r="G44" s="131" t="s">
        <v>304</v>
      </c>
    </row>
    <row r="45" spans="6:7" ht="20.100000000000001" customHeight="1" x14ac:dyDescent="0.25">
      <c r="F45" s="130"/>
      <c r="G45" s="131" t="s">
        <v>305</v>
      </c>
    </row>
    <row r="46" spans="6:7" ht="20.100000000000001" customHeight="1" x14ac:dyDescent="0.25">
      <c r="F46" s="130"/>
      <c r="G46" s="131" t="s">
        <v>306</v>
      </c>
    </row>
    <row r="47" spans="6:7" ht="20.100000000000001" customHeight="1" x14ac:dyDescent="0.25">
      <c r="F47" s="130"/>
      <c r="G47" s="131" t="s">
        <v>307</v>
      </c>
    </row>
    <row r="48" spans="6:7" ht="20.100000000000001" customHeight="1" x14ac:dyDescent="0.25">
      <c r="F48" s="126"/>
      <c r="G48" s="132" t="s">
        <v>308</v>
      </c>
    </row>
  </sheetData>
  <sheetProtection formatCells="0" formatColumns="0" formatRows="0" insertColumns="0" insertRows="0" insertHyperlinks="0" deleteColumns="0" deleteRows="0" sort="0" autoFilter="0" pivotTables="0"/>
  <protectedRanges>
    <protectedRange sqref="C16:D16 D3:D14 B3:C6 B1:D2 A1:A26 I7:I8 E1:E19 F14:F16 M1:O78 F49:G57 H21:H29 H32:H60 H17 K1:L58 G12:J16 J2:J11 G2:G10 F1:F10 F12 P2:P4 H7 H2:I6 H9:I11 G1:J1 I17:J40" name="Range1"/>
    <protectedRange sqref="F20:F21 G25:G26 G23 F31 G44:G45 G42 F18 G35:G36 G33 F41:F42" name="Range1_4"/>
  </protectedRanges>
  <phoneticPr fontId="27" type="noConversion"/>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20952-C9B9-7A46-9546-24C00C8713CC}">
  <sheetPr codeName="Sheet5">
    <tabColor theme="2"/>
  </sheetPr>
  <dimension ref="A1:M585"/>
  <sheetViews>
    <sheetView showGridLines="0" topLeftCell="J62" workbookViewId="0">
      <selection activeCell="M75" sqref="M75"/>
    </sheetView>
  </sheetViews>
  <sheetFormatPr defaultColWidth="8.8984375" defaultRowHeight="18" customHeight="1" x14ac:dyDescent="0.25"/>
  <cols>
    <col min="1" max="1" width="18.09765625" style="114" customWidth="1"/>
    <col min="2" max="2" width="62.59765625" style="114" bestFit="1" customWidth="1"/>
    <col min="3" max="3" width="18.09765625" style="115" customWidth="1"/>
    <col min="4" max="4" width="18.09765625" style="142" customWidth="1"/>
    <col min="5" max="5" width="24.3984375" style="15" customWidth="1"/>
    <col min="6" max="6" width="12" style="15" customWidth="1"/>
    <col min="7" max="7" width="11.5" style="15" customWidth="1"/>
    <col min="8" max="8" width="11.3984375" style="15" customWidth="1"/>
    <col min="9" max="10" width="8.8984375" style="15"/>
    <col min="11" max="11" width="74.3984375" style="15" bestFit="1" customWidth="1"/>
    <col min="12" max="12" width="73.5" style="15" bestFit="1" customWidth="1"/>
    <col min="13" max="13" width="74.3984375" style="15" bestFit="1" customWidth="1"/>
    <col min="14" max="16384" width="8.8984375" style="15"/>
  </cols>
  <sheetData>
    <row r="1" spans="1:13" s="4" customFormat="1" ht="18" customHeight="1" x14ac:dyDescent="0.25">
      <c r="A1" s="85" t="s">
        <v>339</v>
      </c>
      <c r="B1" s="85"/>
      <c r="C1" s="85"/>
      <c r="D1" s="142"/>
    </row>
    <row r="2" spans="1:13" s="4" customFormat="1" ht="18" customHeight="1" x14ac:dyDescent="0.25">
      <c r="A2" s="86" t="s">
        <v>340</v>
      </c>
      <c r="B2" s="87"/>
      <c r="C2" s="88"/>
      <c r="D2" s="143"/>
      <c r="E2" s="143"/>
      <c r="F2" s="143"/>
      <c r="G2" s="143"/>
      <c r="H2" s="138"/>
      <c r="K2" s="4" t="s">
        <v>341</v>
      </c>
    </row>
    <row r="3" spans="1:13" s="4" customFormat="1" ht="41.4" x14ac:dyDescent="0.25">
      <c r="A3" s="89" t="s">
        <v>313</v>
      </c>
      <c r="B3" s="89" t="s">
        <v>314</v>
      </c>
      <c r="C3" s="90" t="s">
        <v>342</v>
      </c>
      <c r="D3" s="144" t="s">
        <v>343</v>
      </c>
      <c r="E3" s="118" t="s">
        <v>344</v>
      </c>
      <c r="F3" s="144" t="s">
        <v>345</v>
      </c>
      <c r="G3" s="144" t="s">
        <v>346</v>
      </c>
      <c r="H3" s="144" t="s">
        <v>347</v>
      </c>
      <c r="K3" s="144" t="s">
        <v>348</v>
      </c>
      <c r="L3" s="144" t="s">
        <v>349</v>
      </c>
      <c r="M3" s="144" t="s">
        <v>350</v>
      </c>
    </row>
    <row r="4" spans="1:13" ht="18" customHeight="1" x14ac:dyDescent="0.25">
      <c r="A4" s="91" t="s">
        <v>351</v>
      </c>
      <c r="B4" s="92" t="s">
        <v>352</v>
      </c>
      <c r="C4" s="93" t="s">
        <v>324</v>
      </c>
      <c r="D4" s="93">
        <v>1</v>
      </c>
      <c r="E4" s="14" t="str">
        <f>B4&amp;" ("&amp;A4&amp;")"</f>
        <v>Alpaca (RM0001)</v>
      </c>
      <c r="F4" s="14" t="str">
        <f>IF(LEFT(B4,9)="Reclaimed",E4,"")</f>
        <v/>
      </c>
      <c r="G4" s="14" t="str">
        <f t="shared" ref="G4:G67" si="0">IF(LEFT(B4,13)="Reclaimed pre",E4,"")</f>
        <v/>
      </c>
      <c r="H4" s="14" t="str">
        <f t="shared" ref="H4:H67" si="1">IF(LEFT(B4,13)="Reclaimed pos",E4,"")</f>
        <v/>
      </c>
      <c r="I4" s="4"/>
      <c r="J4" s="4"/>
      <c r="K4" s="14" t="str" cm="1">
        <f t="array" ref="K4:K149">_xlfn._xlws.FILTER(F4:F585, F4:F585&lt;&gt;"", "No results")</f>
        <v>Reclaimed pre-consumer alpaca (RM0438)</v>
      </c>
      <c r="L4" s="14" t="str" cm="1">
        <f t="array" ref="L4:L76">_xlfn._xlws.FILTER(G4:G585, G4:G585&lt;&gt;"", "No results")</f>
        <v>Reclaimed pre-consumer alpaca (RM0438)</v>
      </c>
      <c r="M4" s="14" t="str" cm="1">
        <f t="array" ref="M4:M76">_xlfn._xlws.FILTER(H4:H585, H4:H585&lt;&gt;"", "No results")</f>
        <v>Reclaimed post-consumer alpaca (RM0439)</v>
      </c>
    </row>
    <row r="5" spans="1:13" ht="18" customHeight="1" x14ac:dyDescent="0.25">
      <c r="A5" s="91" t="s">
        <v>353</v>
      </c>
      <c r="B5" s="94" t="s">
        <v>354</v>
      </c>
      <c r="C5" s="93" t="s">
        <v>324</v>
      </c>
      <c r="D5" s="93">
        <v>2</v>
      </c>
      <c r="E5" s="14" t="str">
        <f t="shared" ref="E5:E68" si="2">B5&amp;" ("&amp;A5&amp;")"</f>
        <v>In-conversion alpaca (RM0002)</v>
      </c>
      <c r="F5" s="14" t="str">
        <f t="shared" ref="F5:F68" si="3">IF(LEFT(B5,9)="Reclaimed",E5,"")</f>
        <v/>
      </c>
      <c r="G5" s="14" t="str">
        <f t="shared" si="0"/>
        <v/>
      </c>
      <c r="H5" s="14" t="str">
        <f t="shared" si="1"/>
        <v/>
      </c>
      <c r="K5" s="14" t="str">
        <v>Reclaimed post-consumer alpaca (RM0439)</v>
      </c>
      <c r="L5" s="14" t="str">
        <v>Reclaimed pre-consumer angora (RM0440)</v>
      </c>
      <c r="M5" s="14" t="str">
        <v>Reclaimed post-consumer angora (RM0441)</v>
      </c>
    </row>
    <row r="6" spans="1:13" ht="18" customHeight="1" x14ac:dyDescent="0.25">
      <c r="A6" s="91" t="s">
        <v>355</v>
      </c>
      <c r="B6" s="94" t="s">
        <v>356</v>
      </c>
      <c r="C6" s="93" t="s">
        <v>324</v>
      </c>
      <c r="D6" s="93">
        <v>3</v>
      </c>
      <c r="E6" s="14" t="str">
        <f t="shared" si="2"/>
        <v>Organic alpaca (RM0003)</v>
      </c>
      <c r="F6" s="14" t="str">
        <f t="shared" si="3"/>
        <v/>
      </c>
      <c r="G6" s="14" t="str">
        <f t="shared" si="0"/>
        <v/>
      </c>
      <c r="H6" s="14" t="str">
        <f t="shared" si="1"/>
        <v/>
      </c>
      <c r="K6" s="14" t="str">
        <v>Reclaimed pre-consumer angora (RM0440)</v>
      </c>
      <c r="L6" s="14" t="str">
        <v>Reclaimed pre-consumer camel (RM0442)</v>
      </c>
      <c r="M6" s="14" t="str">
        <v>Reclaimed post-consumer camel (RM0443)</v>
      </c>
    </row>
    <row r="7" spans="1:13" ht="18" customHeight="1" x14ac:dyDescent="0.25">
      <c r="A7" s="91" t="s">
        <v>357</v>
      </c>
      <c r="B7" s="94" t="s">
        <v>358</v>
      </c>
      <c r="C7" s="93" t="s">
        <v>324</v>
      </c>
      <c r="D7" s="93">
        <v>4</v>
      </c>
      <c r="E7" s="14" t="str">
        <f t="shared" si="2"/>
        <v>Recycled pre/post-consumer alpaca (RM0004)</v>
      </c>
      <c r="F7" s="14" t="str">
        <f t="shared" si="3"/>
        <v/>
      </c>
      <c r="G7" s="14" t="str">
        <f t="shared" si="0"/>
        <v/>
      </c>
      <c r="H7" s="14" t="str">
        <f t="shared" si="1"/>
        <v/>
      </c>
      <c r="K7" s="14" t="str">
        <v>Reclaimed post-consumer angora (RM0441)</v>
      </c>
      <c r="L7" s="14" t="str">
        <v>Reclaimed pre-consumer cashmere (RM0444)</v>
      </c>
      <c r="M7" s="14" t="str">
        <v>Reclaimed post-consumer cashmere (RM0445)</v>
      </c>
    </row>
    <row r="8" spans="1:13" ht="18" customHeight="1" x14ac:dyDescent="0.25">
      <c r="A8" s="91" t="s">
        <v>359</v>
      </c>
      <c r="B8" s="94" t="s">
        <v>360</v>
      </c>
      <c r="C8" s="93" t="s">
        <v>324</v>
      </c>
      <c r="D8" s="93">
        <v>5</v>
      </c>
      <c r="E8" s="14" t="str">
        <f t="shared" si="2"/>
        <v>Recycled pre-consumer alpaca (RM0005)</v>
      </c>
      <c r="F8" s="14" t="str">
        <f t="shared" si="3"/>
        <v/>
      </c>
      <c r="G8" s="14" t="str">
        <f t="shared" si="0"/>
        <v/>
      </c>
      <c r="H8" s="14" t="str">
        <f t="shared" si="1"/>
        <v/>
      </c>
      <c r="K8" s="14" t="str">
        <v>Reclaimed pre-consumer camel (RM0442)</v>
      </c>
      <c r="L8" s="14" t="str">
        <v>Reclaimed pre-consumer down (RM0446)</v>
      </c>
      <c r="M8" s="14" t="str">
        <v>Reclaimed post-consumer down (RM0447)</v>
      </c>
    </row>
    <row r="9" spans="1:13" ht="18" customHeight="1" x14ac:dyDescent="0.25">
      <c r="A9" s="91" t="s">
        <v>361</v>
      </c>
      <c r="B9" s="94" t="s">
        <v>362</v>
      </c>
      <c r="C9" s="93" t="s">
        <v>324</v>
      </c>
      <c r="D9" s="93">
        <v>6</v>
      </c>
      <c r="E9" s="14" t="str">
        <f t="shared" si="2"/>
        <v>Recycled post-consumer alpaca (RM0006)</v>
      </c>
      <c r="F9" s="14" t="str">
        <f t="shared" si="3"/>
        <v/>
      </c>
      <c r="G9" s="14" t="str">
        <f t="shared" si="0"/>
        <v/>
      </c>
      <c r="H9" s="14" t="str">
        <f t="shared" si="1"/>
        <v/>
      </c>
      <c r="K9" s="14" t="str">
        <v>Reclaimed post-consumer camel (RM0443)</v>
      </c>
      <c r="L9" s="14" t="str">
        <v>Reclaimed pre-consumer feather (RM0448)</v>
      </c>
      <c r="M9" s="14" t="str">
        <v>Reclaimed post-consumer feather (RM0449)</v>
      </c>
    </row>
    <row r="10" spans="1:13" ht="18" customHeight="1" x14ac:dyDescent="0.25">
      <c r="A10" s="91" t="s">
        <v>363</v>
      </c>
      <c r="B10" s="94" t="s">
        <v>364</v>
      </c>
      <c r="C10" s="93" t="s">
        <v>324</v>
      </c>
      <c r="D10" s="93">
        <v>7</v>
      </c>
      <c r="E10" s="14" t="str">
        <f t="shared" si="2"/>
        <v>Responsible alpaca (RM0007)</v>
      </c>
      <c r="F10" s="14" t="str">
        <f t="shared" si="3"/>
        <v/>
      </c>
      <c r="G10" s="14" t="str">
        <f t="shared" si="0"/>
        <v/>
      </c>
      <c r="H10" s="14" t="str">
        <f t="shared" si="1"/>
        <v/>
      </c>
      <c r="K10" s="14" t="str">
        <v>Reclaimed pre-consumer cashmere (RM0444)</v>
      </c>
      <c r="L10" s="14" t="str">
        <v>Reclaimed pre-consumer greese (RM0450)</v>
      </c>
      <c r="M10" s="14" t="str">
        <v>Reclaimed post-consumer greese (RM0451)</v>
      </c>
    </row>
    <row r="11" spans="1:13" ht="18" customHeight="1" x14ac:dyDescent="0.25">
      <c r="A11" s="95" t="s">
        <v>365</v>
      </c>
      <c r="B11" s="96" t="s">
        <v>366</v>
      </c>
      <c r="C11" s="93" t="s">
        <v>367</v>
      </c>
      <c r="D11" s="93">
        <v>8</v>
      </c>
      <c r="E11" s="14" t="str">
        <f t="shared" si="2"/>
        <v>Recycled pre-consumer organic alpaca (RM0400)</v>
      </c>
      <c r="F11" s="14" t="str">
        <f t="shared" si="3"/>
        <v/>
      </c>
      <c r="G11" s="14" t="str">
        <f t="shared" si="0"/>
        <v/>
      </c>
      <c r="H11" s="14" t="str">
        <f t="shared" si="1"/>
        <v/>
      </c>
      <c r="K11" s="14" t="str">
        <v>Reclaimed post-consumer cashmere (RM0445)</v>
      </c>
      <c r="L11" s="14" t="str">
        <v>Reclaimed pre-consumer guanaco (RM0452)</v>
      </c>
      <c r="M11" s="14" t="str">
        <v>Reclaimed post-consumer guanaco (RM0453)</v>
      </c>
    </row>
    <row r="12" spans="1:13" ht="18" customHeight="1" x14ac:dyDescent="0.25">
      <c r="A12" s="97" t="s">
        <v>368</v>
      </c>
      <c r="B12" s="98" t="s">
        <v>369</v>
      </c>
      <c r="C12" s="99" t="s">
        <v>370</v>
      </c>
      <c r="D12" s="99">
        <v>9</v>
      </c>
      <c r="E12" s="14" t="str">
        <f t="shared" si="2"/>
        <v>Reclaimed pre-consumer alpaca (RM0438)</v>
      </c>
      <c r="F12" s="14" t="str">
        <f t="shared" si="3"/>
        <v>Reclaimed pre-consumer alpaca (RM0438)</v>
      </c>
      <c r="G12" s="14" t="str">
        <f t="shared" si="0"/>
        <v>Reclaimed pre-consumer alpaca (RM0438)</v>
      </c>
      <c r="H12" s="14" t="str">
        <f t="shared" si="1"/>
        <v/>
      </c>
      <c r="K12" s="14" t="str">
        <v>Reclaimed pre-consumer down (RM0446)</v>
      </c>
      <c r="L12" s="14" t="str">
        <v>Reclaimed pre-consumer lama (RM0454)</v>
      </c>
      <c r="M12" s="14" t="str">
        <v>Reclaimed post-consumer lama (RM0455)</v>
      </c>
    </row>
    <row r="13" spans="1:13" ht="18" customHeight="1" x14ac:dyDescent="0.25">
      <c r="A13" s="97" t="s">
        <v>371</v>
      </c>
      <c r="B13" s="97" t="s">
        <v>372</v>
      </c>
      <c r="C13" s="99" t="s">
        <v>370</v>
      </c>
      <c r="D13" s="99">
        <v>10</v>
      </c>
      <c r="E13" s="14" t="str">
        <f t="shared" si="2"/>
        <v>Reclaimed post-consumer alpaca (RM0439)</v>
      </c>
      <c r="F13" s="14" t="str">
        <f t="shared" si="3"/>
        <v>Reclaimed post-consumer alpaca (RM0439)</v>
      </c>
      <c r="G13" s="14" t="str">
        <f t="shared" si="0"/>
        <v/>
      </c>
      <c r="H13" s="14" t="str">
        <f t="shared" si="1"/>
        <v>Reclaimed post-consumer alpaca (RM0439)</v>
      </c>
      <c r="K13" s="14" t="str">
        <v>Reclaimed post-consumer down (RM0447)</v>
      </c>
      <c r="L13" s="14" t="str">
        <v>Reclaimed pre-consumer leather bovine (cattle, calf) (RM0456)</v>
      </c>
      <c r="M13" s="14" t="str">
        <v>Reclaimed post-consumer leather bovine (cattle, calf) (RM0457)</v>
      </c>
    </row>
    <row r="14" spans="1:13" ht="18" customHeight="1" x14ac:dyDescent="0.25">
      <c r="A14" s="91" t="s">
        <v>373</v>
      </c>
      <c r="B14" s="92" t="s">
        <v>374</v>
      </c>
      <c r="C14" s="93" t="s">
        <v>324</v>
      </c>
      <c r="D14" s="93">
        <v>11</v>
      </c>
      <c r="E14" s="14" t="str">
        <f t="shared" si="2"/>
        <v>Angora (RM0008)</v>
      </c>
      <c r="F14" s="14" t="str">
        <f t="shared" si="3"/>
        <v/>
      </c>
      <c r="G14" s="14" t="str">
        <f t="shared" si="0"/>
        <v/>
      </c>
      <c r="H14" s="14" t="str">
        <f t="shared" si="1"/>
        <v/>
      </c>
      <c r="K14" s="14" t="str">
        <v>Reclaimed pre-consumer feather (RM0448)</v>
      </c>
      <c r="L14" s="14" t="str">
        <v>Reclaimed pre-consumer leather caprine (goat) (RM0458)</v>
      </c>
      <c r="M14" s="14" t="str">
        <v>Reclaimed post-consumer leather caprine (goat) (RM0459)</v>
      </c>
    </row>
    <row r="15" spans="1:13" ht="18" customHeight="1" x14ac:dyDescent="0.25">
      <c r="A15" s="91" t="s">
        <v>375</v>
      </c>
      <c r="B15" s="94" t="s">
        <v>376</v>
      </c>
      <c r="C15" s="93" t="s">
        <v>324</v>
      </c>
      <c r="D15" s="93">
        <v>12</v>
      </c>
      <c r="E15" s="14" t="str">
        <f t="shared" si="2"/>
        <v>In-conversion angora (RM0009)</v>
      </c>
      <c r="F15" s="14" t="str">
        <f t="shared" si="3"/>
        <v/>
      </c>
      <c r="G15" s="14" t="str">
        <f t="shared" si="0"/>
        <v/>
      </c>
      <c r="H15" s="14" t="str">
        <f t="shared" si="1"/>
        <v/>
      </c>
      <c r="K15" s="14" t="str">
        <v>Reclaimed post-consumer feather (RM0449)</v>
      </c>
      <c r="L15" s="14" t="str">
        <v>Reclaimed pre-consumer leather ovine (sheep) (RM0460)</v>
      </c>
      <c r="M15" s="14" t="str">
        <v>Reclaimed post-consumer leather ovine (sheep) (RM0461)</v>
      </c>
    </row>
    <row r="16" spans="1:13" ht="18" customHeight="1" x14ac:dyDescent="0.25">
      <c r="A16" s="91" t="s">
        <v>377</v>
      </c>
      <c r="B16" s="94" t="s">
        <v>378</v>
      </c>
      <c r="C16" s="93" t="s">
        <v>324</v>
      </c>
      <c r="D16" s="93">
        <v>13</v>
      </c>
      <c r="E16" s="14" t="str">
        <f t="shared" si="2"/>
        <v>Organic angora (RM0010)</v>
      </c>
      <c r="F16" s="14" t="str">
        <f t="shared" si="3"/>
        <v/>
      </c>
      <c r="G16" s="14" t="str">
        <f t="shared" si="0"/>
        <v/>
      </c>
      <c r="H16" s="14" t="str">
        <f t="shared" si="1"/>
        <v/>
      </c>
      <c r="K16" s="14" t="str">
        <v>Reclaimed pre-consumer greese (RM0450)</v>
      </c>
      <c r="L16" s="14" t="str">
        <v>Reclaimed pre-consumer leather porcine (pig) (RM0462)</v>
      </c>
      <c r="M16" s="14" t="str">
        <v>Reclaimed post-consumer leather porcine (pig) (RM0463)</v>
      </c>
    </row>
    <row r="17" spans="1:13" ht="18" customHeight="1" x14ac:dyDescent="0.25">
      <c r="A17" s="91" t="s">
        <v>379</v>
      </c>
      <c r="B17" s="94" t="s">
        <v>380</v>
      </c>
      <c r="C17" s="93" t="s">
        <v>324</v>
      </c>
      <c r="D17" s="93">
        <v>14</v>
      </c>
      <c r="E17" s="14" t="str">
        <f t="shared" si="2"/>
        <v>Recycled pre/post-consumer angora (RM0011)</v>
      </c>
      <c r="F17" s="14" t="str">
        <f t="shared" si="3"/>
        <v/>
      </c>
      <c r="G17" s="14" t="str">
        <f t="shared" si="0"/>
        <v/>
      </c>
      <c r="H17" s="14" t="str">
        <f t="shared" si="1"/>
        <v/>
      </c>
      <c r="K17" s="14" t="str">
        <v>Reclaimed post-consumer greese (RM0451)</v>
      </c>
      <c r="L17" s="14" t="str">
        <v>Reclaimed pre-consumer leather fiber (RM0464)</v>
      </c>
      <c r="M17" s="14" t="str">
        <v>Reclaimed post-consumer leather fiber (RM0465)</v>
      </c>
    </row>
    <row r="18" spans="1:13" ht="18" customHeight="1" x14ac:dyDescent="0.25">
      <c r="A18" s="91" t="s">
        <v>381</v>
      </c>
      <c r="B18" s="94" t="s">
        <v>382</v>
      </c>
      <c r="C18" s="93" t="s">
        <v>324</v>
      </c>
      <c r="D18" s="93">
        <v>15</v>
      </c>
      <c r="E18" s="14" t="str">
        <f t="shared" si="2"/>
        <v>Recycled pre-consumer angora (RM0012)</v>
      </c>
      <c r="F18" s="14" t="str">
        <f t="shared" si="3"/>
        <v/>
      </c>
      <c r="G18" s="14" t="str">
        <f t="shared" si="0"/>
        <v/>
      </c>
      <c r="H18" s="14" t="str">
        <f t="shared" si="1"/>
        <v/>
      </c>
      <c r="K18" s="14" t="str">
        <v>Reclaimed pre-consumer guanaco (RM0452)</v>
      </c>
      <c r="L18" s="14" t="str">
        <v>Reclaimed pre-consumer leather other (RM0466)</v>
      </c>
      <c r="M18" s="14" t="str">
        <v>Reclaimed post-consumer leather other (RM0467)</v>
      </c>
    </row>
    <row r="19" spans="1:13" ht="18" customHeight="1" x14ac:dyDescent="0.25">
      <c r="A19" s="91" t="s">
        <v>383</v>
      </c>
      <c r="B19" s="94" t="s">
        <v>384</v>
      </c>
      <c r="C19" s="93" t="s">
        <v>324</v>
      </c>
      <c r="D19" s="93">
        <v>16</v>
      </c>
      <c r="E19" s="14" t="str">
        <f t="shared" si="2"/>
        <v>Recycled post-consumer angora (RM0013)</v>
      </c>
      <c r="F19" s="14" t="str">
        <f t="shared" si="3"/>
        <v/>
      </c>
      <c r="G19" s="14" t="str">
        <f t="shared" si="0"/>
        <v/>
      </c>
      <c r="H19" s="14" t="str">
        <f t="shared" si="1"/>
        <v/>
      </c>
      <c r="K19" s="14" t="str">
        <v>Reclaimed post-consumer guanaco (RM0453)</v>
      </c>
      <c r="L19" s="14" t="str">
        <v>Reclaimed pre-consumer mohair (RM0468)</v>
      </c>
      <c r="M19" s="14" t="str">
        <v>Reclaimed post-consumer mohair (RM0469)</v>
      </c>
    </row>
    <row r="20" spans="1:13" ht="18" customHeight="1" x14ac:dyDescent="0.25">
      <c r="A20" s="95" t="s">
        <v>385</v>
      </c>
      <c r="B20" s="96" t="s">
        <v>386</v>
      </c>
      <c r="C20" s="93" t="s">
        <v>367</v>
      </c>
      <c r="D20" s="93">
        <v>17</v>
      </c>
      <c r="E20" s="14" t="str">
        <f t="shared" si="2"/>
        <v>Recycled pre-consumer organic angora (RM0401)</v>
      </c>
      <c r="F20" s="14" t="str">
        <f t="shared" si="3"/>
        <v/>
      </c>
      <c r="G20" s="14" t="str">
        <f t="shared" si="0"/>
        <v/>
      </c>
      <c r="H20" s="14" t="str">
        <f t="shared" si="1"/>
        <v/>
      </c>
      <c r="K20" s="14" t="str">
        <v>Reclaimed pre-consumer lama (RM0454)</v>
      </c>
      <c r="L20" s="14" t="str">
        <v>Reclaimed pre-consumer shearling (RM0470)</v>
      </c>
      <c r="M20" s="14" t="str">
        <v>Reclaimed post-consumer shearling (RM0471)</v>
      </c>
    </row>
    <row r="21" spans="1:13" ht="18" customHeight="1" x14ac:dyDescent="0.25">
      <c r="A21" s="97" t="s">
        <v>387</v>
      </c>
      <c r="B21" s="98" t="s">
        <v>388</v>
      </c>
      <c r="C21" s="99" t="s">
        <v>370</v>
      </c>
      <c r="D21" s="99">
        <v>18</v>
      </c>
      <c r="E21" s="14" t="str">
        <f t="shared" si="2"/>
        <v>Reclaimed pre-consumer angora (RM0440)</v>
      </c>
      <c r="F21" s="14" t="str">
        <f t="shared" si="3"/>
        <v>Reclaimed pre-consumer angora (RM0440)</v>
      </c>
      <c r="G21" s="14" t="str">
        <f t="shared" si="0"/>
        <v>Reclaimed pre-consumer angora (RM0440)</v>
      </c>
      <c r="H21" s="14" t="str">
        <f t="shared" si="1"/>
        <v/>
      </c>
      <c r="K21" s="14" t="str">
        <v>Reclaimed post-consumer lama (RM0455)</v>
      </c>
      <c r="L21" s="14" t="str">
        <v>Reclaimed pre-consumer silk (RM0472)</v>
      </c>
      <c r="M21" s="14" t="str">
        <v>Reclaimed post-consumer silk (RM0473)</v>
      </c>
    </row>
    <row r="22" spans="1:13" ht="18" customHeight="1" x14ac:dyDescent="0.25">
      <c r="A22" s="97" t="s">
        <v>389</v>
      </c>
      <c r="B22" s="97" t="s">
        <v>390</v>
      </c>
      <c r="C22" s="99" t="s">
        <v>370</v>
      </c>
      <c r="D22" s="99">
        <v>19</v>
      </c>
      <c r="E22" s="14" t="str">
        <f t="shared" si="2"/>
        <v>Reclaimed post-consumer angora (RM0441)</v>
      </c>
      <c r="F22" s="14" t="str">
        <f t="shared" si="3"/>
        <v>Reclaimed post-consumer angora (RM0441)</v>
      </c>
      <c r="G22" s="14" t="str">
        <f t="shared" si="0"/>
        <v/>
      </c>
      <c r="H22" s="14" t="str">
        <f t="shared" si="1"/>
        <v>Reclaimed post-consumer angora (RM0441)</v>
      </c>
      <c r="K22" s="14" t="str">
        <v>Reclaimed pre-consumer leather bovine (cattle, calf) (RM0456)</v>
      </c>
      <c r="L22" s="14" t="str">
        <v>Reclaimed pre-consumer vicuna (RM0474)</v>
      </c>
      <c r="M22" s="14" t="str">
        <v>Reclaimed post-consumer vicuna (RM0475)</v>
      </c>
    </row>
    <row r="23" spans="1:13" ht="18" customHeight="1" x14ac:dyDescent="0.25">
      <c r="A23" s="91" t="s">
        <v>391</v>
      </c>
      <c r="B23" s="92" t="s">
        <v>392</v>
      </c>
      <c r="C23" s="93" t="s">
        <v>324</v>
      </c>
      <c r="D23" s="93">
        <v>20</v>
      </c>
      <c r="E23" s="14" t="str">
        <f t="shared" si="2"/>
        <v>Camel (RM0014)</v>
      </c>
      <c r="F23" s="14" t="str">
        <f t="shared" si="3"/>
        <v/>
      </c>
      <c r="G23" s="14" t="str">
        <f t="shared" si="0"/>
        <v/>
      </c>
      <c r="H23" s="14" t="str">
        <f t="shared" si="1"/>
        <v/>
      </c>
      <c r="K23" s="14" t="str">
        <v>Reclaimed post-consumer leather bovine (cattle, calf) (RM0457)</v>
      </c>
      <c r="L23" s="14" t="str">
        <v>Reclaimed pre-consumer wool (RM0476)</v>
      </c>
      <c r="M23" s="14" t="str">
        <v>Reclaimed post-consumer wool (RM0477)</v>
      </c>
    </row>
    <row r="24" spans="1:13" ht="18" customHeight="1" x14ac:dyDescent="0.25">
      <c r="A24" s="91" t="s">
        <v>393</v>
      </c>
      <c r="B24" s="94" t="s">
        <v>394</v>
      </c>
      <c r="C24" s="93" t="s">
        <v>324</v>
      </c>
      <c r="D24" s="93">
        <v>21</v>
      </c>
      <c r="E24" s="14" t="str">
        <f t="shared" si="2"/>
        <v>In-conversion camel  (RM0015)</v>
      </c>
      <c r="F24" s="14" t="str">
        <f t="shared" si="3"/>
        <v/>
      </c>
      <c r="G24" s="14" t="str">
        <f t="shared" si="0"/>
        <v/>
      </c>
      <c r="H24" s="14" t="str">
        <f t="shared" si="1"/>
        <v/>
      </c>
      <c r="K24" s="14" t="str">
        <v>Reclaimed pre-consumer leather caprine (goat) (RM0458)</v>
      </c>
      <c r="L24" s="14" t="str">
        <v>Reclaimed pre-consumer yak (RM0478)</v>
      </c>
      <c r="M24" s="14" t="str">
        <v>Reclaimed post-consumer yak (RM0479)</v>
      </c>
    </row>
    <row r="25" spans="1:13" ht="18" customHeight="1" x14ac:dyDescent="0.25">
      <c r="A25" s="91" t="s">
        <v>395</v>
      </c>
      <c r="B25" s="94" t="s">
        <v>396</v>
      </c>
      <c r="C25" s="93" t="s">
        <v>324</v>
      </c>
      <c r="D25" s="93">
        <v>22</v>
      </c>
      <c r="E25" s="14" t="str">
        <f t="shared" si="2"/>
        <v>Organic camel  (RM0016)</v>
      </c>
      <c r="F25" s="14" t="str">
        <f t="shared" si="3"/>
        <v/>
      </c>
      <c r="G25" s="14" t="str">
        <f t="shared" si="0"/>
        <v/>
      </c>
      <c r="H25" s="14" t="str">
        <f t="shared" si="1"/>
        <v/>
      </c>
      <c r="K25" s="14" t="str">
        <v>Reclaimed post-consumer leather caprine (goat) (RM0459)</v>
      </c>
      <c r="L25" s="14" t="str">
        <v>Reclaimed pre-consumer mixed down and feather (RM0480)</v>
      </c>
      <c r="M25" s="14" t="str">
        <v>Reclaimed post-consumer mixed down and feather (RM0481)</v>
      </c>
    </row>
    <row r="26" spans="1:13" ht="18" customHeight="1" x14ac:dyDescent="0.25">
      <c r="A26" s="91" t="s">
        <v>397</v>
      </c>
      <c r="B26" s="94" t="s">
        <v>398</v>
      </c>
      <c r="C26" s="93" t="s">
        <v>324</v>
      </c>
      <c r="D26" s="93">
        <v>23</v>
      </c>
      <c r="E26" s="14" t="str">
        <f t="shared" si="2"/>
        <v>Recycled pre/post-consumer camel  (RM0017)</v>
      </c>
      <c r="F26" s="14" t="str">
        <f t="shared" si="3"/>
        <v/>
      </c>
      <c r="G26" s="14" t="str">
        <f t="shared" si="0"/>
        <v/>
      </c>
      <c r="H26" s="14" t="str">
        <f t="shared" si="1"/>
        <v/>
      </c>
      <c r="K26" s="14" t="str">
        <v>Reclaimed pre-consumer leather ovine (sheep) (RM0460)</v>
      </c>
      <c r="L26" s="14" t="str">
        <v>Reclaimed pre-consumer animal fiber other (RM0482)</v>
      </c>
      <c r="M26" s="14" t="str">
        <v>Reclaimed post-consumer animal fiber other (RM0483)</v>
      </c>
    </row>
    <row r="27" spans="1:13" ht="18" customHeight="1" x14ac:dyDescent="0.25">
      <c r="A27" s="91" t="s">
        <v>399</v>
      </c>
      <c r="B27" s="94" t="s">
        <v>400</v>
      </c>
      <c r="C27" s="93" t="s">
        <v>324</v>
      </c>
      <c r="D27" s="93">
        <v>24</v>
      </c>
      <c r="E27" s="14" t="str">
        <f t="shared" si="2"/>
        <v>Recycled pre-consumer camel hair (RM0018)</v>
      </c>
      <c r="F27" s="14" t="str">
        <f t="shared" si="3"/>
        <v/>
      </c>
      <c r="G27" s="14" t="str">
        <f t="shared" si="0"/>
        <v/>
      </c>
      <c r="H27" s="14" t="str">
        <f t="shared" si="1"/>
        <v/>
      </c>
      <c r="K27" s="14" t="str">
        <v>Reclaimed post-consumer leather ovine (sheep) (RM0461)</v>
      </c>
      <c r="L27" s="14" t="str">
        <v>Reclaimed pre-consumer bamboo (RM0484)</v>
      </c>
      <c r="M27" s="14" t="str">
        <v>Reclaimed post-consumer bamboo (RM0485)</v>
      </c>
    </row>
    <row r="28" spans="1:13" ht="18" customHeight="1" x14ac:dyDescent="0.25">
      <c r="A28" s="91" t="s">
        <v>401</v>
      </c>
      <c r="B28" s="94" t="s">
        <v>402</v>
      </c>
      <c r="C28" s="93" t="s">
        <v>324</v>
      </c>
      <c r="D28" s="93">
        <v>25</v>
      </c>
      <c r="E28" s="14" t="str">
        <f t="shared" si="2"/>
        <v>Recycled post-consumer camel  (RM0019)</v>
      </c>
      <c r="F28" s="14" t="str">
        <f t="shared" si="3"/>
        <v/>
      </c>
      <c r="G28" s="14" t="str">
        <f t="shared" si="0"/>
        <v/>
      </c>
      <c r="H28" s="14" t="str">
        <f t="shared" si="1"/>
        <v/>
      </c>
      <c r="K28" s="14" t="str">
        <v>Reclaimed pre-consumer leather porcine (pig) (RM0462)</v>
      </c>
      <c r="L28" s="14" t="str">
        <v>Reclaimed pre-consumer coir (RM0486)</v>
      </c>
      <c r="M28" s="14" t="str">
        <v>Reclaimed post-consumer coir (RM0487)</v>
      </c>
    </row>
    <row r="29" spans="1:13" ht="18" customHeight="1" x14ac:dyDescent="0.25">
      <c r="A29" s="95" t="s">
        <v>403</v>
      </c>
      <c r="B29" s="96" t="s">
        <v>404</v>
      </c>
      <c r="C29" s="93" t="s">
        <v>367</v>
      </c>
      <c r="D29" s="93">
        <v>26</v>
      </c>
      <c r="E29" s="14" t="str">
        <f t="shared" si="2"/>
        <v>Recycled pre-consumer organic camel (RM0402)</v>
      </c>
      <c r="F29" s="14" t="str">
        <f t="shared" si="3"/>
        <v/>
      </c>
      <c r="G29" s="14" t="str">
        <f t="shared" si="0"/>
        <v/>
      </c>
      <c r="H29" s="14" t="str">
        <f t="shared" si="1"/>
        <v/>
      </c>
      <c r="K29" s="14" t="str">
        <v>Reclaimed post-consumer leather porcine (pig) (RM0463)</v>
      </c>
      <c r="L29" s="14" t="str">
        <v>Reclaimed pre-consumer cotton (RM0488)</v>
      </c>
      <c r="M29" s="14" t="str">
        <v>Reclaimed post-consumer cotton (RM0489)</v>
      </c>
    </row>
    <row r="30" spans="1:13" ht="18" customHeight="1" x14ac:dyDescent="0.25">
      <c r="A30" s="97" t="s">
        <v>405</v>
      </c>
      <c r="B30" s="98" t="s">
        <v>406</v>
      </c>
      <c r="C30" s="99" t="s">
        <v>370</v>
      </c>
      <c r="D30" s="99">
        <v>27</v>
      </c>
      <c r="E30" s="14" t="str">
        <f t="shared" si="2"/>
        <v>Reclaimed pre-consumer camel (RM0442)</v>
      </c>
      <c r="F30" s="14" t="str">
        <f t="shared" si="3"/>
        <v>Reclaimed pre-consumer camel (RM0442)</v>
      </c>
      <c r="G30" s="14" t="str">
        <f t="shared" si="0"/>
        <v>Reclaimed pre-consumer camel (RM0442)</v>
      </c>
      <c r="H30" s="14" t="str">
        <f t="shared" si="1"/>
        <v/>
      </c>
      <c r="K30" s="14" t="str">
        <v>Reclaimed pre-consumer leather fiber (RM0464)</v>
      </c>
      <c r="L30" s="14" t="str">
        <v>Reclaimed pre-consumer flax (linen) (RM0490)</v>
      </c>
      <c r="M30" s="14" t="str">
        <v>Reclaimed post-consumer flax (linen) (RM0491)</v>
      </c>
    </row>
    <row r="31" spans="1:13" ht="18" customHeight="1" x14ac:dyDescent="0.25">
      <c r="A31" s="97" t="s">
        <v>407</v>
      </c>
      <c r="B31" s="97" t="s">
        <v>408</v>
      </c>
      <c r="C31" s="99" t="s">
        <v>370</v>
      </c>
      <c r="D31" s="99">
        <v>28</v>
      </c>
      <c r="E31" s="14" t="str">
        <f t="shared" si="2"/>
        <v>Reclaimed post-consumer camel (RM0443)</v>
      </c>
      <c r="F31" s="14" t="str">
        <f t="shared" si="3"/>
        <v>Reclaimed post-consumer camel (RM0443)</v>
      </c>
      <c r="G31" s="14" t="str">
        <f t="shared" si="0"/>
        <v/>
      </c>
      <c r="H31" s="14" t="str">
        <f t="shared" si="1"/>
        <v>Reclaimed post-consumer camel (RM0443)</v>
      </c>
      <c r="K31" s="14" t="str">
        <v>Reclaimed post-consumer leather fiber (RM0465)</v>
      </c>
      <c r="L31" s="14" t="str">
        <v>Reclaimed pre-consumer hemp (RM0492)</v>
      </c>
      <c r="M31" s="14" t="str">
        <v>Reclaimed post-consumer hemp (RM0493)</v>
      </c>
    </row>
    <row r="32" spans="1:13" ht="18" customHeight="1" x14ac:dyDescent="0.25">
      <c r="A32" s="91" t="s">
        <v>409</v>
      </c>
      <c r="B32" s="92" t="s">
        <v>410</v>
      </c>
      <c r="C32" s="93" t="s">
        <v>324</v>
      </c>
      <c r="D32" s="93">
        <v>29</v>
      </c>
      <c r="E32" s="14" t="str">
        <f t="shared" si="2"/>
        <v>Cashmere (RM0020)</v>
      </c>
      <c r="F32" s="14" t="str">
        <f t="shared" si="3"/>
        <v/>
      </c>
      <c r="G32" s="14" t="str">
        <f t="shared" si="0"/>
        <v/>
      </c>
      <c r="H32" s="14" t="str">
        <f t="shared" si="1"/>
        <v/>
      </c>
      <c r="K32" s="14" t="str">
        <v>Reclaimed pre-consumer leather other (RM0466)</v>
      </c>
      <c r="L32" s="14" t="str">
        <v>Reclaimed pre-consumer jute (RM0494)</v>
      </c>
      <c r="M32" s="14" t="str">
        <v>Reclaimed post-consumer jute (RM0495)</v>
      </c>
    </row>
    <row r="33" spans="1:13" ht="18" customHeight="1" x14ac:dyDescent="0.25">
      <c r="A33" s="91" t="s">
        <v>411</v>
      </c>
      <c r="B33" s="94" t="s">
        <v>412</v>
      </c>
      <c r="C33" s="93" t="s">
        <v>324</v>
      </c>
      <c r="D33" s="93">
        <v>30</v>
      </c>
      <c r="E33" s="14" t="str">
        <f t="shared" si="2"/>
        <v>In-conversion cashmere (RM0021)</v>
      </c>
      <c r="F33" s="14" t="str">
        <f t="shared" si="3"/>
        <v/>
      </c>
      <c r="G33" s="14" t="str">
        <f t="shared" si="0"/>
        <v/>
      </c>
      <c r="H33" s="14" t="str">
        <f t="shared" si="1"/>
        <v/>
      </c>
      <c r="K33" s="14" t="str">
        <v>Reclaimed post-consumer leather other (RM0467)</v>
      </c>
      <c r="L33" s="14" t="str">
        <v>Reclaimed pre-consumer kapok (RM0496)</v>
      </c>
      <c r="M33" s="14" t="str">
        <v>Reclaimed post-consumer kapok (RM0497)</v>
      </c>
    </row>
    <row r="34" spans="1:13" ht="18" customHeight="1" x14ac:dyDescent="0.25">
      <c r="A34" s="91" t="s">
        <v>413</v>
      </c>
      <c r="B34" s="94" t="s">
        <v>414</v>
      </c>
      <c r="C34" s="93" t="s">
        <v>324</v>
      </c>
      <c r="D34" s="93">
        <v>31</v>
      </c>
      <c r="E34" s="14" t="str">
        <f t="shared" si="2"/>
        <v>Organic cashmere (RM0022)</v>
      </c>
      <c r="F34" s="14" t="str">
        <f t="shared" si="3"/>
        <v/>
      </c>
      <c r="G34" s="14" t="str">
        <f t="shared" si="0"/>
        <v/>
      </c>
      <c r="H34" s="14" t="str">
        <f t="shared" si="1"/>
        <v/>
      </c>
      <c r="K34" s="14" t="str">
        <v>Reclaimed pre-consumer mohair (RM0468)</v>
      </c>
      <c r="L34" s="14" t="str">
        <v>Reclaimed pre-consumer natural rubber (RM0498)</v>
      </c>
      <c r="M34" s="14" t="str">
        <v>Reclaimed post-consumer natural rubber (RM0499)</v>
      </c>
    </row>
    <row r="35" spans="1:13" ht="18" customHeight="1" x14ac:dyDescent="0.25">
      <c r="A35" s="91" t="s">
        <v>415</v>
      </c>
      <c r="B35" s="94" t="s">
        <v>416</v>
      </c>
      <c r="C35" s="93" t="s">
        <v>324</v>
      </c>
      <c r="D35" s="93">
        <v>32</v>
      </c>
      <c r="E35" s="14" t="str">
        <f t="shared" si="2"/>
        <v>Recycled pre/post-consumer cashmere (RM0023)</v>
      </c>
      <c r="F35" s="14" t="str">
        <f t="shared" si="3"/>
        <v/>
      </c>
      <c r="G35" s="14" t="str">
        <f t="shared" si="0"/>
        <v/>
      </c>
      <c r="H35" s="14" t="str">
        <f t="shared" si="1"/>
        <v/>
      </c>
      <c r="K35" s="14" t="str">
        <v>Reclaimed post-consumer mohair (RM0469)</v>
      </c>
      <c r="L35" s="14" t="str">
        <v>Reclaimed pre-consumer nettle (RM0500)</v>
      </c>
      <c r="M35" s="14" t="str">
        <v>Reclaimed post-consumer nettle (RM0501)</v>
      </c>
    </row>
    <row r="36" spans="1:13" ht="18" customHeight="1" x14ac:dyDescent="0.25">
      <c r="A36" s="91" t="s">
        <v>417</v>
      </c>
      <c r="B36" s="94" t="s">
        <v>418</v>
      </c>
      <c r="C36" s="93" t="s">
        <v>324</v>
      </c>
      <c r="D36" s="93">
        <v>33</v>
      </c>
      <c r="E36" s="14" t="str">
        <f t="shared" si="2"/>
        <v>Recycled pre-consumer cashmere (RM0024)</v>
      </c>
      <c r="F36" s="14" t="str">
        <f t="shared" si="3"/>
        <v/>
      </c>
      <c r="G36" s="14" t="str">
        <f t="shared" si="0"/>
        <v/>
      </c>
      <c r="H36" s="14" t="str">
        <f t="shared" si="1"/>
        <v/>
      </c>
      <c r="K36" s="14" t="str">
        <v>Reclaimed pre-consumer shearling (RM0470)</v>
      </c>
      <c r="L36" s="14" t="str">
        <v>Reclaimed pre-consumer ramie (RM0502)</v>
      </c>
      <c r="M36" s="14" t="str">
        <v>Reclaimed post-consumer ramie (RM0503)</v>
      </c>
    </row>
    <row r="37" spans="1:13" ht="18" customHeight="1" x14ac:dyDescent="0.25">
      <c r="A37" s="91" t="s">
        <v>419</v>
      </c>
      <c r="B37" s="94" t="s">
        <v>420</v>
      </c>
      <c r="C37" s="93" t="s">
        <v>324</v>
      </c>
      <c r="D37" s="93">
        <v>34</v>
      </c>
      <c r="E37" s="14" t="str">
        <f t="shared" si="2"/>
        <v>Recycled post-consumer cashmere (RM0025)</v>
      </c>
      <c r="F37" s="14" t="str">
        <f t="shared" si="3"/>
        <v/>
      </c>
      <c r="G37" s="14" t="str">
        <f t="shared" si="0"/>
        <v/>
      </c>
      <c r="H37" s="14" t="str">
        <f t="shared" si="1"/>
        <v/>
      </c>
      <c r="K37" s="14" t="str">
        <v>Reclaimed post-consumer shearling (RM0471)</v>
      </c>
      <c r="L37" s="14" t="str">
        <v>Reclaimed pre-consumer sisal (RM0504)</v>
      </c>
      <c r="M37" s="14" t="str">
        <v>Reclaimed post-consumer sisal (RM0505)</v>
      </c>
    </row>
    <row r="38" spans="1:13" ht="18" customHeight="1" x14ac:dyDescent="0.25">
      <c r="A38" s="91" t="s">
        <v>421</v>
      </c>
      <c r="B38" s="94" t="s">
        <v>422</v>
      </c>
      <c r="C38" s="93" t="s">
        <v>324</v>
      </c>
      <c r="D38" s="93">
        <v>35</v>
      </c>
      <c r="E38" s="14" t="str">
        <f t="shared" si="2"/>
        <v>Content claim cashmere - SFA (RM0305)</v>
      </c>
      <c r="F38" s="14" t="str">
        <f t="shared" si="3"/>
        <v/>
      </c>
      <c r="G38" s="14" t="str">
        <f t="shared" si="0"/>
        <v/>
      </c>
      <c r="H38" s="14" t="str">
        <f t="shared" si="1"/>
        <v/>
      </c>
      <c r="K38" s="14" t="str">
        <v>Reclaimed pre-consumer silk (RM0472)</v>
      </c>
      <c r="L38" s="14" t="str">
        <v>Reclaimed pre-consumer acrylic (RM0506)</v>
      </c>
      <c r="M38" s="14" t="str">
        <v>Reclaimed post-consumer acrylic (RM0507)</v>
      </c>
    </row>
    <row r="39" spans="1:13" ht="18" customHeight="1" x14ac:dyDescent="0.25">
      <c r="A39" s="95" t="s">
        <v>423</v>
      </c>
      <c r="B39" s="96" t="s">
        <v>424</v>
      </c>
      <c r="C39" s="93" t="s">
        <v>367</v>
      </c>
      <c r="D39" s="93">
        <v>36</v>
      </c>
      <c r="E39" s="14" t="str">
        <f t="shared" si="2"/>
        <v>Recycled pre-consumer organic cashmere (RM0403)</v>
      </c>
      <c r="F39" s="14" t="str">
        <f t="shared" si="3"/>
        <v/>
      </c>
      <c r="G39" s="14" t="str">
        <f t="shared" si="0"/>
        <v/>
      </c>
      <c r="H39" s="14" t="str">
        <f t="shared" si="1"/>
        <v/>
      </c>
      <c r="K39" s="14" t="str">
        <v>Reclaimed post-consumer silk (RM0473)</v>
      </c>
      <c r="L39" s="14" t="str">
        <v>Reclaimed pre-consumer acrylonitrile Butadiene Styrene (ABS) (RM0508)</v>
      </c>
      <c r="M39" s="14" t="str">
        <v>Reclaimed post-consumer acrylonitrile Butadiene Styrene (ABS) (RM0509)</v>
      </c>
    </row>
    <row r="40" spans="1:13" ht="18" customHeight="1" x14ac:dyDescent="0.25">
      <c r="A40" s="97" t="s">
        <v>425</v>
      </c>
      <c r="B40" s="98" t="s">
        <v>426</v>
      </c>
      <c r="C40" s="99" t="s">
        <v>370</v>
      </c>
      <c r="D40" s="99">
        <v>37</v>
      </c>
      <c r="E40" s="14" t="str">
        <f t="shared" si="2"/>
        <v>Reclaimed pre-consumer cashmere (RM0444)</v>
      </c>
      <c r="F40" s="14" t="str">
        <f t="shared" si="3"/>
        <v>Reclaimed pre-consumer cashmere (RM0444)</v>
      </c>
      <c r="G40" s="14" t="str">
        <f t="shared" si="0"/>
        <v>Reclaimed pre-consumer cashmere (RM0444)</v>
      </c>
      <c r="H40" s="14" t="str">
        <f t="shared" si="1"/>
        <v/>
      </c>
      <c r="K40" s="14" t="str">
        <v>Reclaimed pre-consumer vicuna (RM0474)</v>
      </c>
      <c r="L40" s="14" t="str">
        <v>Reclaimed pre-consumer elastane (spandex) (RM0510)</v>
      </c>
      <c r="M40" s="14" t="str">
        <v>Reclaimed post-consumer elastane (spandex) (RM0511)</v>
      </c>
    </row>
    <row r="41" spans="1:13" ht="18" customHeight="1" x14ac:dyDescent="0.25">
      <c r="A41" s="97" t="s">
        <v>427</v>
      </c>
      <c r="B41" s="97" t="s">
        <v>428</v>
      </c>
      <c r="C41" s="99" t="s">
        <v>370</v>
      </c>
      <c r="D41" s="99">
        <v>38</v>
      </c>
      <c r="E41" s="14" t="str">
        <f t="shared" si="2"/>
        <v>Reclaimed post-consumer cashmere (RM0445)</v>
      </c>
      <c r="F41" s="14" t="str">
        <f t="shared" si="3"/>
        <v>Reclaimed post-consumer cashmere (RM0445)</v>
      </c>
      <c r="G41" s="14" t="str">
        <f t="shared" si="0"/>
        <v/>
      </c>
      <c r="H41" s="14" t="str">
        <f t="shared" si="1"/>
        <v>Reclaimed post-consumer cashmere (RM0445)</v>
      </c>
      <c r="K41" s="14" t="str">
        <v>Reclaimed post-consumer vicuna (RM0475)</v>
      </c>
      <c r="L41" s="14" t="str">
        <v>Reclaimed pre-consumer elastomultiester (RM0512)</v>
      </c>
      <c r="M41" s="14" t="str">
        <v>Reclaimed post-consumer elastomultiester (RM0513)</v>
      </c>
    </row>
    <row r="42" spans="1:13" ht="18" customHeight="1" x14ac:dyDescent="0.25">
      <c r="A42" s="91" t="s">
        <v>429</v>
      </c>
      <c r="B42" s="92" t="s">
        <v>430</v>
      </c>
      <c r="C42" s="93" t="s">
        <v>324</v>
      </c>
      <c r="D42" s="93">
        <v>39</v>
      </c>
      <c r="E42" s="14" t="str">
        <f t="shared" si="2"/>
        <v>Down (RM0026)</v>
      </c>
      <c r="F42" s="14" t="str">
        <f t="shared" si="3"/>
        <v/>
      </c>
      <c r="G42" s="14" t="str">
        <f t="shared" si="0"/>
        <v/>
      </c>
      <c r="H42" s="14" t="str">
        <f t="shared" si="1"/>
        <v/>
      </c>
      <c r="K42" s="14" t="str">
        <v>Reclaimed pre-consumer wool (RM0476)</v>
      </c>
      <c r="L42" s="14" t="str">
        <v>Reclaimed pre-consumer ethylene vinyl acetate (RM0514)</v>
      </c>
      <c r="M42" s="14" t="str">
        <v>Reclaimed post-consumer ethylene vinyl acetate (RM0515)</v>
      </c>
    </row>
    <row r="43" spans="1:13" ht="18" customHeight="1" x14ac:dyDescent="0.25">
      <c r="A43" s="91" t="s">
        <v>431</v>
      </c>
      <c r="B43" s="94" t="s">
        <v>432</v>
      </c>
      <c r="C43" s="93" t="s">
        <v>324</v>
      </c>
      <c r="D43" s="93">
        <v>40</v>
      </c>
      <c r="E43" s="14" t="str">
        <f t="shared" si="2"/>
        <v>In-conversion down (RM0027)</v>
      </c>
      <c r="F43" s="14" t="str">
        <f t="shared" si="3"/>
        <v/>
      </c>
      <c r="G43" s="14" t="str">
        <f t="shared" si="0"/>
        <v/>
      </c>
      <c r="H43" s="14" t="str">
        <f t="shared" si="1"/>
        <v/>
      </c>
      <c r="K43" s="14" t="str">
        <v>Reclaimed post-consumer wool (RM0477)</v>
      </c>
      <c r="L43" s="14" t="str">
        <v>Reclaimed pre-consumer latex (RM0516)</v>
      </c>
      <c r="M43" s="14" t="str">
        <v>Reclaimed post-consumer latex (RM0517)</v>
      </c>
    </row>
    <row r="44" spans="1:13" ht="18" customHeight="1" x14ac:dyDescent="0.25">
      <c r="A44" s="91" t="s">
        <v>433</v>
      </c>
      <c r="B44" s="94" t="s">
        <v>434</v>
      </c>
      <c r="C44" s="93" t="s">
        <v>324</v>
      </c>
      <c r="D44" s="93">
        <v>41</v>
      </c>
      <c r="E44" s="14" t="str">
        <f t="shared" si="2"/>
        <v>Organic down (RM0028)</v>
      </c>
      <c r="F44" s="14" t="str">
        <f t="shared" si="3"/>
        <v/>
      </c>
      <c r="G44" s="14" t="str">
        <f t="shared" si="0"/>
        <v/>
      </c>
      <c r="H44" s="14" t="str">
        <f t="shared" si="1"/>
        <v/>
      </c>
      <c r="K44" s="14" t="str">
        <v>Reclaimed pre-consumer yak (RM0478)</v>
      </c>
      <c r="L44" s="14" t="str">
        <v>Reclaimed pre-consumer modacrylic (RM0518)</v>
      </c>
      <c r="M44" s="14" t="str">
        <v>Reclaimed post-consumer modacrylic (RM0519)</v>
      </c>
    </row>
    <row r="45" spans="1:13" ht="18" customHeight="1" x14ac:dyDescent="0.25">
      <c r="A45" s="91" t="s">
        <v>435</v>
      </c>
      <c r="B45" s="94" t="s">
        <v>436</v>
      </c>
      <c r="C45" s="93" t="s">
        <v>324</v>
      </c>
      <c r="D45" s="93">
        <v>42</v>
      </c>
      <c r="E45" s="14" t="str">
        <f t="shared" si="2"/>
        <v>Recycled pre/post-consumer down (RM0029)</v>
      </c>
      <c r="F45" s="14" t="str">
        <f t="shared" si="3"/>
        <v/>
      </c>
      <c r="G45" s="14" t="str">
        <f t="shared" si="0"/>
        <v/>
      </c>
      <c r="H45" s="14" t="str">
        <f t="shared" si="1"/>
        <v/>
      </c>
      <c r="K45" s="14" t="str">
        <v>Reclaimed post-consumer yak (RM0479)</v>
      </c>
      <c r="L45" s="14" t="str">
        <v>Reclaimed pre-consumer polyamide (nylon) (RM0520)</v>
      </c>
      <c r="M45" s="14" t="str">
        <v>Reclaimed post-consumer polyamide (nylon) (RM0521)</v>
      </c>
    </row>
    <row r="46" spans="1:13" ht="18" customHeight="1" x14ac:dyDescent="0.25">
      <c r="A46" s="91" t="s">
        <v>437</v>
      </c>
      <c r="B46" s="94" t="s">
        <v>438</v>
      </c>
      <c r="C46" s="93" t="s">
        <v>324</v>
      </c>
      <c r="D46" s="93">
        <v>43</v>
      </c>
      <c r="E46" s="14" t="str">
        <f t="shared" si="2"/>
        <v>Recycled pre-consumer down (RM0030)</v>
      </c>
      <c r="F46" s="14" t="str">
        <f t="shared" si="3"/>
        <v/>
      </c>
      <c r="G46" s="14" t="str">
        <f t="shared" si="0"/>
        <v/>
      </c>
      <c r="H46" s="14" t="str">
        <f t="shared" si="1"/>
        <v/>
      </c>
      <c r="K46" s="14" t="str">
        <v>Reclaimed pre-consumer mixed down and feather (RM0480)</v>
      </c>
      <c r="L46" s="14" t="str">
        <v>Reclaimed pre-consumer polybutylene terephthalate (PBT) (RM0522)</v>
      </c>
      <c r="M46" s="14" t="str">
        <v>Reclaimed post-consumer polybutylene terephthalate (PBT) (RM0523)</v>
      </c>
    </row>
    <row r="47" spans="1:13" ht="18" customHeight="1" x14ac:dyDescent="0.25">
      <c r="A47" s="91" t="s">
        <v>439</v>
      </c>
      <c r="B47" s="94" t="s">
        <v>440</v>
      </c>
      <c r="C47" s="93" t="s">
        <v>324</v>
      </c>
      <c r="D47" s="93">
        <v>44</v>
      </c>
      <c r="E47" s="14" t="str">
        <f t="shared" si="2"/>
        <v>Recycled post-consumer down (RM0031)</v>
      </c>
      <c r="F47" s="14" t="str">
        <f t="shared" si="3"/>
        <v/>
      </c>
      <c r="G47" s="14" t="str">
        <f t="shared" si="0"/>
        <v/>
      </c>
      <c r="H47" s="14" t="str">
        <f t="shared" si="1"/>
        <v/>
      </c>
      <c r="K47" s="14" t="str">
        <v>Reclaimed post-consumer mixed down and feather (RM0481)</v>
      </c>
      <c r="L47" s="14" t="str">
        <v>Reclaimed pre-consumer thermoplastic polyurethane (TPU) (RM0436)</v>
      </c>
      <c r="M47" s="14" t="str">
        <v>Reclaimed post-consumer thermoplastic polyurethane (TPU) (RM0437)</v>
      </c>
    </row>
    <row r="48" spans="1:13" ht="18" customHeight="1" x14ac:dyDescent="0.25">
      <c r="A48" s="91" t="s">
        <v>441</v>
      </c>
      <c r="B48" s="94" t="s">
        <v>442</v>
      </c>
      <c r="C48" s="93" t="s">
        <v>324</v>
      </c>
      <c r="D48" s="93">
        <v>45</v>
      </c>
      <c r="E48" s="14" t="str">
        <f t="shared" si="2"/>
        <v>Responsible down (RM0032)</v>
      </c>
      <c r="F48" s="14" t="str">
        <f t="shared" si="3"/>
        <v/>
      </c>
      <c r="G48" s="14" t="str">
        <f t="shared" si="0"/>
        <v/>
      </c>
      <c r="H48" s="14" t="str">
        <f t="shared" si="1"/>
        <v/>
      </c>
      <c r="K48" s="14" t="str">
        <v>Reclaimed pre-consumer animal fiber other (RM0482)</v>
      </c>
      <c r="L48" s="14" t="str">
        <v>Reclaimed pre-consumer polycarbonate (PC) (RM0524)</v>
      </c>
      <c r="M48" s="14" t="str">
        <v>Reclaimed post-consumer polycarbonate (PC) (RM0525)</v>
      </c>
    </row>
    <row r="49" spans="1:13" ht="18" customHeight="1" x14ac:dyDescent="0.25">
      <c r="A49" s="91" t="s">
        <v>443</v>
      </c>
      <c r="B49" s="94" t="s">
        <v>444</v>
      </c>
      <c r="C49" s="93" t="s">
        <v>324</v>
      </c>
      <c r="D49" s="93">
        <v>46</v>
      </c>
      <c r="E49" s="14" t="str">
        <f t="shared" si="2"/>
        <v>Responsible down (parent farm certification) (RM0328)</v>
      </c>
      <c r="F49" s="14" t="str">
        <f t="shared" si="3"/>
        <v/>
      </c>
      <c r="G49" s="14" t="str">
        <f t="shared" si="0"/>
        <v/>
      </c>
      <c r="H49" s="14" t="str">
        <f t="shared" si="1"/>
        <v/>
      </c>
      <c r="K49" s="14" t="str">
        <v>Reclaimed post-consumer animal fiber other (RM0483)</v>
      </c>
      <c r="L49" s="14" t="str">
        <v>Reclaimed pre-consumer polycarbonate-acrylonitrile butadiene styrene (PC-ABS) (RM0526)</v>
      </c>
      <c r="M49" s="14" t="str">
        <v>Reclaimed post-consumer polycarbonate-acrylonitrile butadiene styrene (PC-ABS) (RM0527)</v>
      </c>
    </row>
    <row r="50" spans="1:13" ht="18" customHeight="1" x14ac:dyDescent="0.25">
      <c r="A50" s="95" t="s">
        <v>445</v>
      </c>
      <c r="B50" s="96" t="s">
        <v>446</v>
      </c>
      <c r="C50" s="93" t="s">
        <v>367</v>
      </c>
      <c r="D50" s="93">
        <v>47</v>
      </c>
      <c r="E50" s="14" t="str">
        <f t="shared" si="2"/>
        <v>Recycled pre-consumer organic down (RM0404)</v>
      </c>
      <c r="F50" s="14" t="str">
        <f t="shared" si="3"/>
        <v/>
      </c>
      <c r="G50" s="14" t="str">
        <f t="shared" si="0"/>
        <v/>
      </c>
      <c r="H50" s="14" t="str">
        <f t="shared" si="1"/>
        <v/>
      </c>
      <c r="K50" s="14" t="str">
        <v>Reclaimed pre-consumer bamboo (RM0484)</v>
      </c>
      <c r="L50" s="14" t="str">
        <v>Reclaimed pre-consumer polyester (RM0528)</v>
      </c>
      <c r="M50" s="14" t="str">
        <v>Reclaimed post-consumer polyester (RM0529)</v>
      </c>
    </row>
    <row r="51" spans="1:13" ht="18" customHeight="1" x14ac:dyDescent="0.25">
      <c r="A51" s="97" t="s">
        <v>447</v>
      </c>
      <c r="B51" s="98" t="s">
        <v>448</v>
      </c>
      <c r="C51" s="99" t="s">
        <v>370</v>
      </c>
      <c r="D51" s="99">
        <v>48</v>
      </c>
      <c r="E51" s="14" t="str">
        <f t="shared" si="2"/>
        <v>Reclaimed pre-consumer down (RM0446)</v>
      </c>
      <c r="F51" s="14" t="str">
        <f t="shared" si="3"/>
        <v>Reclaimed pre-consumer down (RM0446)</v>
      </c>
      <c r="G51" s="14" t="str">
        <f t="shared" si="0"/>
        <v>Reclaimed pre-consumer down (RM0446)</v>
      </c>
      <c r="H51" s="14" t="str">
        <f t="shared" si="1"/>
        <v/>
      </c>
      <c r="K51" s="14" t="str">
        <v>Reclaimed post-consumer bamboo (RM0485)</v>
      </c>
      <c r="L51" s="14" t="str">
        <v>Reclaimed pre-consumer Polyethylene (RM0530)</v>
      </c>
      <c r="M51" s="14" t="str">
        <v>Reclaimed post-consumer Polyethylene (RM0531)</v>
      </c>
    </row>
    <row r="52" spans="1:13" ht="18" customHeight="1" x14ac:dyDescent="0.25">
      <c r="A52" s="97" t="s">
        <v>449</v>
      </c>
      <c r="B52" s="97" t="s">
        <v>450</v>
      </c>
      <c r="C52" s="99" t="s">
        <v>370</v>
      </c>
      <c r="D52" s="99">
        <v>49</v>
      </c>
      <c r="E52" s="14" t="str">
        <f t="shared" si="2"/>
        <v>Reclaimed post-consumer down (RM0447)</v>
      </c>
      <c r="F52" s="14" t="str">
        <f t="shared" si="3"/>
        <v>Reclaimed post-consumer down (RM0447)</v>
      </c>
      <c r="G52" s="14" t="str">
        <f t="shared" si="0"/>
        <v/>
      </c>
      <c r="H52" s="14" t="str">
        <f t="shared" si="1"/>
        <v>Reclaimed post-consumer down (RM0447)</v>
      </c>
      <c r="K52" s="14" t="str">
        <v>Reclaimed pre-consumer coir (RM0486)</v>
      </c>
      <c r="L52" s="14" t="str">
        <v>Reclaimed pre-consumer polyethylene terephthalate (PET) (RM0532)</v>
      </c>
      <c r="M52" s="14" t="str">
        <v>Reclaimed post-consumer polyethylene terephthalate (PET) (RM0533)</v>
      </c>
    </row>
    <row r="53" spans="1:13" ht="18" customHeight="1" x14ac:dyDescent="0.25">
      <c r="A53" s="91" t="s">
        <v>451</v>
      </c>
      <c r="B53" s="92" t="s">
        <v>452</v>
      </c>
      <c r="C53" s="93" t="s">
        <v>324</v>
      </c>
      <c r="D53" s="93">
        <v>50</v>
      </c>
      <c r="E53" s="14" t="str">
        <f t="shared" si="2"/>
        <v>Feather (RM0033)</v>
      </c>
      <c r="F53" s="14" t="str">
        <f t="shared" si="3"/>
        <v/>
      </c>
      <c r="G53" s="14" t="str">
        <f t="shared" si="0"/>
        <v/>
      </c>
      <c r="H53" s="14" t="str">
        <f t="shared" si="1"/>
        <v/>
      </c>
      <c r="K53" s="14" t="str">
        <v>Reclaimed post-consumer coir (RM0487)</v>
      </c>
      <c r="L53" s="14" t="str">
        <v>Reclaimed pre-consumer polylactic acid (PLA) (RM0534)</v>
      </c>
      <c r="M53" s="14" t="str">
        <v>Reclaimed post-consumer polylactic acid (PLA) (RM0535)</v>
      </c>
    </row>
    <row r="54" spans="1:13" ht="18" customHeight="1" x14ac:dyDescent="0.25">
      <c r="A54" s="91" t="s">
        <v>453</v>
      </c>
      <c r="B54" s="94" t="s">
        <v>454</v>
      </c>
      <c r="C54" s="93" t="s">
        <v>324</v>
      </c>
      <c r="D54" s="93">
        <v>51</v>
      </c>
      <c r="E54" s="14" t="str">
        <f t="shared" si="2"/>
        <v>In-conversion feather (RM0034)</v>
      </c>
      <c r="F54" s="14" t="str">
        <f t="shared" si="3"/>
        <v/>
      </c>
      <c r="G54" s="14" t="str">
        <f t="shared" si="0"/>
        <v/>
      </c>
      <c r="H54" s="14" t="str">
        <f t="shared" si="1"/>
        <v/>
      </c>
      <c r="K54" s="14" t="str">
        <v>Reclaimed pre-consumer cotton (RM0488)</v>
      </c>
      <c r="L54" s="14" t="str">
        <v>Reclaimed pre-consumer polypropylene (RM0536)</v>
      </c>
      <c r="M54" s="14" t="str">
        <v>Reclaimed post-consumer polypropylene (RM0537)</v>
      </c>
    </row>
    <row r="55" spans="1:13" ht="18" customHeight="1" x14ac:dyDescent="0.25">
      <c r="A55" s="91" t="s">
        <v>455</v>
      </c>
      <c r="B55" s="94" t="s">
        <v>456</v>
      </c>
      <c r="C55" s="93" t="s">
        <v>324</v>
      </c>
      <c r="D55" s="93">
        <v>52</v>
      </c>
      <c r="E55" s="14" t="str">
        <f t="shared" si="2"/>
        <v>Organic feather (RM0035)</v>
      </c>
      <c r="F55" s="14" t="str">
        <f t="shared" si="3"/>
        <v/>
      </c>
      <c r="G55" s="14" t="str">
        <f t="shared" si="0"/>
        <v/>
      </c>
      <c r="H55" s="14" t="str">
        <f t="shared" si="1"/>
        <v/>
      </c>
      <c r="K55" s="14" t="str">
        <v>Reclaimed post-consumer cotton (RM0489)</v>
      </c>
      <c r="L55" s="14" t="str">
        <v>Reclaimed pre-consumer polystyrene (RM0538)</v>
      </c>
      <c r="M55" s="14" t="str">
        <v>Reclaimed post-consumer polystyrene (RM0539)</v>
      </c>
    </row>
    <row r="56" spans="1:13" ht="18" customHeight="1" x14ac:dyDescent="0.25">
      <c r="A56" s="91" t="s">
        <v>457</v>
      </c>
      <c r="B56" s="94" t="s">
        <v>458</v>
      </c>
      <c r="C56" s="93" t="s">
        <v>324</v>
      </c>
      <c r="D56" s="93">
        <v>53</v>
      </c>
      <c r="E56" s="14" t="str">
        <f t="shared" si="2"/>
        <v>Recycled pre/post-consumer feather (RM0036)</v>
      </c>
      <c r="F56" s="14" t="str">
        <f t="shared" si="3"/>
        <v/>
      </c>
      <c r="G56" s="14" t="str">
        <f t="shared" si="0"/>
        <v/>
      </c>
      <c r="H56" s="14" t="str">
        <f t="shared" si="1"/>
        <v/>
      </c>
      <c r="K56" s="14" t="str">
        <v>Reclaimed pre-consumer flax (linen) (RM0490)</v>
      </c>
      <c r="L56" s="14" t="str">
        <v>Reclaimed pre-consumer polyurethane (RM0540)</v>
      </c>
      <c r="M56" s="14" t="str">
        <v>Reclaimed post-consumer polyurethane (RM0541)</v>
      </c>
    </row>
    <row r="57" spans="1:13" ht="18" customHeight="1" x14ac:dyDescent="0.25">
      <c r="A57" s="91" t="s">
        <v>459</v>
      </c>
      <c r="B57" s="94" t="s">
        <v>460</v>
      </c>
      <c r="C57" s="93" t="s">
        <v>324</v>
      </c>
      <c r="D57" s="93">
        <v>54</v>
      </c>
      <c r="E57" s="14" t="str">
        <f t="shared" si="2"/>
        <v>Recycled pre-consumer feather (RM0037)</v>
      </c>
      <c r="F57" s="14" t="str">
        <f t="shared" si="3"/>
        <v/>
      </c>
      <c r="G57" s="14" t="str">
        <f t="shared" si="0"/>
        <v/>
      </c>
      <c r="H57" s="14" t="str">
        <f t="shared" si="1"/>
        <v/>
      </c>
      <c r="K57" s="14" t="str">
        <v>Reclaimed post-consumer flax (linen) (RM0491)</v>
      </c>
      <c r="L57" s="14" t="str">
        <v>Reclaimed pre-consumer protein (RM0542)</v>
      </c>
      <c r="M57" s="14" t="str">
        <v>Reclaimed post-consumer protein (RM0543)</v>
      </c>
    </row>
    <row r="58" spans="1:13" ht="18" customHeight="1" x14ac:dyDescent="0.25">
      <c r="A58" s="91" t="s">
        <v>461</v>
      </c>
      <c r="B58" s="94" t="s">
        <v>462</v>
      </c>
      <c r="C58" s="93" t="s">
        <v>324</v>
      </c>
      <c r="D58" s="93">
        <v>55</v>
      </c>
      <c r="E58" s="14" t="str">
        <f t="shared" si="2"/>
        <v>Recycled post-consumer feather (RM0038)</v>
      </c>
      <c r="F58" s="14" t="str">
        <f t="shared" si="3"/>
        <v/>
      </c>
      <c r="G58" s="14" t="str">
        <f t="shared" si="0"/>
        <v/>
      </c>
      <c r="H58" s="14" t="str">
        <f t="shared" si="1"/>
        <v/>
      </c>
      <c r="K58" s="14" t="str">
        <v>Reclaimed pre-consumer hemp (RM0492)</v>
      </c>
      <c r="L58" s="14" t="str">
        <v>Reclaimed pre-consumer synthetic rubber (RM0544)</v>
      </c>
      <c r="M58" s="14" t="str">
        <v>Reclaimed post-consumer synthetic rubber (RM0545)</v>
      </c>
    </row>
    <row r="59" spans="1:13" ht="18" customHeight="1" x14ac:dyDescent="0.25">
      <c r="A59" s="91" t="s">
        <v>463</v>
      </c>
      <c r="B59" s="94" t="s">
        <v>464</v>
      </c>
      <c r="C59" s="93" t="s">
        <v>324</v>
      </c>
      <c r="D59" s="93">
        <v>56</v>
      </c>
      <c r="E59" s="14" t="str">
        <f t="shared" si="2"/>
        <v>Responsible feather (RM0039)</v>
      </c>
      <c r="F59" s="14" t="str">
        <f t="shared" si="3"/>
        <v/>
      </c>
      <c r="G59" s="14" t="str">
        <f t="shared" si="0"/>
        <v/>
      </c>
      <c r="H59" s="14" t="str">
        <f t="shared" si="1"/>
        <v/>
      </c>
      <c r="K59" s="14" t="str">
        <v>Reclaimed post-consumer hemp (RM0493)</v>
      </c>
      <c r="L59" s="14" t="str">
        <v>Reclaimed pre-consumer thermoplastic elastomer (TPE) (RM0546)</v>
      </c>
      <c r="M59" s="14" t="str">
        <v>Reclaimed post-consumer thermoplastic elastomer (TPE) (RM0547)</v>
      </c>
    </row>
    <row r="60" spans="1:13" ht="18" customHeight="1" x14ac:dyDescent="0.25">
      <c r="A60" s="91" t="s">
        <v>465</v>
      </c>
      <c r="B60" s="94" t="s">
        <v>466</v>
      </c>
      <c r="C60" s="93" t="s">
        <v>324</v>
      </c>
      <c r="D60" s="93">
        <v>57</v>
      </c>
      <c r="E60" s="14" t="str">
        <f t="shared" si="2"/>
        <v>Responsible feather (parent farm certification) (RM0329)</v>
      </c>
      <c r="F60" s="14" t="str">
        <f t="shared" si="3"/>
        <v/>
      </c>
      <c r="G60" s="14" t="str">
        <f t="shared" si="0"/>
        <v/>
      </c>
      <c r="H60" s="14" t="str">
        <f t="shared" si="1"/>
        <v/>
      </c>
      <c r="K60" s="14" t="str">
        <v>Reclaimed pre-consumer jute (RM0494)</v>
      </c>
      <c r="L60" s="14" t="str">
        <v>Reclaimed pre-consumer thermoplastic rubber (TPR) (RM0548)</v>
      </c>
      <c r="M60" s="14" t="str">
        <v>Reclaimed post-consumer thermoplastic rubber (TPR) (RM0549)</v>
      </c>
    </row>
    <row r="61" spans="1:13" ht="18" customHeight="1" x14ac:dyDescent="0.25">
      <c r="A61" s="95" t="s">
        <v>467</v>
      </c>
      <c r="B61" s="96" t="s">
        <v>468</v>
      </c>
      <c r="C61" s="93" t="s">
        <v>367</v>
      </c>
      <c r="D61" s="93">
        <v>58</v>
      </c>
      <c r="E61" s="14" t="str">
        <f t="shared" si="2"/>
        <v>Recycled pre-consumer organic feather (RM0405)</v>
      </c>
      <c r="F61" s="14" t="str">
        <f t="shared" si="3"/>
        <v/>
      </c>
      <c r="G61" s="14" t="str">
        <f t="shared" si="0"/>
        <v/>
      </c>
      <c r="H61" s="14" t="str">
        <f t="shared" si="1"/>
        <v/>
      </c>
      <c r="K61" s="14" t="str">
        <v>Reclaimed post-consumer jute (RM0495)</v>
      </c>
      <c r="L61" s="14" t="str">
        <v>Reclaimed pre-consumer acetate (RM0550)</v>
      </c>
      <c r="M61" s="14" t="str">
        <v>Reclaimed post-consumer acetate (RM0551)</v>
      </c>
    </row>
    <row r="62" spans="1:13" ht="18" customHeight="1" x14ac:dyDescent="0.25">
      <c r="A62" s="97" t="s">
        <v>469</v>
      </c>
      <c r="B62" s="98" t="s">
        <v>470</v>
      </c>
      <c r="C62" s="99" t="s">
        <v>370</v>
      </c>
      <c r="D62" s="99">
        <v>59</v>
      </c>
      <c r="E62" s="14" t="str">
        <f t="shared" si="2"/>
        <v>Reclaimed pre-consumer feather (RM0448)</v>
      </c>
      <c r="F62" s="14" t="str">
        <f t="shared" si="3"/>
        <v>Reclaimed pre-consumer feather (RM0448)</v>
      </c>
      <c r="G62" s="14" t="str">
        <f t="shared" si="0"/>
        <v>Reclaimed pre-consumer feather (RM0448)</v>
      </c>
      <c r="H62" s="14" t="str">
        <f t="shared" si="1"/>
        <v/>
      </c>
      <c r="K62" s="14" t="str">
        <v>Reclaimed pre-consumer kapok (RM0496)</v>
      </c>
      <c r="L62" s="14" t="str">
        <v>Reclaimed pre-consumer cupro (RM0552)</v>
      </c>
      <c r="M62" s="14" t="str">
        <v>Reclaimed post-consumer cupro (RM0553)</v>
      </c>
    </row>
    <row r="63" spans="1:13" ht="18" customHeight="1" x14ac:dyDescent="0.25">
      <c r="A63" s="97" t="s">
        <v>471</v>
      </c>
      <c r="B63" s="97" t="s">
        <v>472</v>
      </c>
      <c r="C63" s="99" t="s">
        <v>370</v>
      </c>
      <c r="D63" s="99">
        <v>60</v>
      </c>
      <c r="E63" s="14" t="str">
        <f t="shared" si="2"/>
        <v>Reclaimed post-consumer feather (RM0449)</v>
      </c>
      <c r="F63" s="14" t="str">
        <f t="shared" si="3"/>
        <v>Reclaimed post-consumer feather (RM0449)</v>
      </c>
      <c r="G63" s="14" t="str">
        <f t="shared" si="0"/>
        <v/>
      </c>
      <c r="H63" s="14" t="str">
        <f t="shared" si="1"/>
        <v>Reclaimed post-consumer feather (RM0449)</v>
      </c>
      <c r="K63" s="14" t="str">
        <v>Reclaimed post-consumer kapok (RM0497)</v>
      </c>
      <c r="L63" s="14" t="str">
        <v>Reclaimed pre-consumer diacetate (RM0554)</v>
      </c>
      <c r="M63" s="14" t="str">
        <v>Reclaimed post-consumer diacetate (RM0555)</v>
      </c>
    </row>
    <row r="64" spans="1:13" ht="18" customHeight="1" x14ac:dyDescent="0.25">
      <c r="A64" s="95" t="s">
        <v>473</v>
      </c>
      <c r="B64" s="100" t="s">
        <v>474</v>
      </c>
      <c r="C64" s="93" t="s">
        <v>475</v>
      </c>
      <c r="D64" s="93">
        <v>61</v>
      </c>
      <c r="E64" s="14" t="str">
        <f t="shared" si="2"/>
        <v>Greese (RM0344)</v>
      </c>
      <c r="F64" s="14" t="str">
        <f t="shared" si="3"/>
        <v/>
      </c>
      <c r="G64" s="14" t="str">
        <f t="shared" si="0"/>
        <v/>
      </c>
      <c r="H64" s="14" t="str">
        <f t="shared" si="1"/>
        <v/>
      </c>
      <c r="K64" s="14" t="str">
        <v>Reclaimed pre-consumer natural rubber (RM0498)</v>
      </c>
      <c r="L64" s="14" t="str">
        <v>Reclaimed pre-consumer lyocell (RM0556)</v>
      </c>
      <c r="M64" s="14" t="str">
        <v>Reclaimed post-consumer lyocell (RM0557)</v>
      </c>
    </row>
    <row r="65" spans="1:13" ht="18" customHeight="1" x14ac:dyDescent="0.25">
      <c r="A65" s="95" t="s">
        <v>476</v>
      </c>
      <c r="B65" s="96" t="s">
        <v>477</v>
      </c>
      <c r="C65" s="93" t="s">
        <v>475</v>
      </c>
      <c r="D65" s="93">
        <v>62</v>
      </c>
      <c r="E65" s="14" t="str">
        <f t="shared" si="2"/>
        <v>In-conversion greese (RM0345)</v>
      </c>
      <c r="F65" s="14" t="str">
        <f t="shared" si="3"/>
        <v/>
      </c>
      <c r="G65" s="14" t="str">
        <f t="shared" si="0"/>
        <v/>
      </c>
      <c r="H65" s="14" t="str">
        <f t="shared" si="1"/>
        <v/>
      </c>
      <c r="K65" s="14" t="str">
        <v>Reclaimed post-consumer natural rubber (RM0499)</v>
      </c>
      <c r="L65" s="14" t="str">
        <v>Reclaimed pre-consumer modal (RM0558)</v>
      </c>
      <c r="M65" s="14" t="str">
        <v>Reclaimed post-consumer modal (RM0559)</v>
      </c>
    </row>
    <row r="66" spans="1:13" ht="18" customHeight="1" x14ac:dyDescent="0.25">
      <c r="A66" s="95" t="s">
        <v>478</v>
      </c>
      <c r="B66" s="96" t="s">
        <v>479</v>
      </c>
      <c r="C66" s="93" t="s">
        <v>475</v>
      </c>
      <c r="D66" s="93">
        <v>63</v>
      </c>
      <c r="E66" s="14" t="str">
        <f t="shared" si="2"/>
        <v>Organic greese (RM0346)</v>
      </c>
      <c r="F66" s="14" t="str">
        <f t="shared" si="3"/>
        <v/>
      </c>
      <c r="G66" s="14" t="str">
        <f t="shared" si="0"/>
        <v/>
      </c>
      <c r="H66" s="14" t="str">
        <f t="shared" si="1"/>
        <v/>
      </c>
      <c r="K66" s="14" t="str">
        <v>Reclaimed pre-consumer nettle (RM0500)</v>
      </c>
      <c r="L66" s="14" t="str">
        <v>Reclaimed pre-consumer triacetate (RM0560)</v>
      </c>
      <c r="M66" s="14" t="str">
        <v>Reclaimed post-consumer triacetate (RM0561)</v>
      </c>
    </row>
    <row r="67" spans="1:13" ht="18" customHeight="1" x14ac:dyDescent="0.25">
      <c r="A67" s="95" t="s">
        <v>480</v>
      </c>
      <c r="B67" s="96" t="s">
        <v>481</v>
      </c>
      <c r="C67" s="93" t="s">
        <v>475</v>
      </c>
      <c r="D67" s="93">
        <v>64</v>
      </c>
      <c r="E67" s="14" t="str">
        <f t="shared" si="2"/>
        <v>Recycled pre/post-consumer greese (RM0347)</v>
      </c>
      <c r="F67" s="14" t="str">
        <f t="shared" si="3"/>
        <v/>
      </c>
      <c r="G67" s="14" t="str">
        <f t="shared" si="0"/>
        <v/>
      </c>
      <c r="H67" s="14" t="str">
        <f t="shared" si="1"/>
        <v/>
      </c>
      <c r="K67" s="14" t="str">
        <v>Reclaimed post-consumer nettle (RM0501)</v>
      </c>
      <c r="L67" s="14" t="str">
        <v>Reclaimed pre-consumer viscose (RM0562)</v>
      </c>
      <c r="M67" s="14" t="str">
        <v>Reclaimed post-consumer viscose (RM0563)</v>
      </c>
    </row>
    <row r="68" spans="1:13" ht="18" customHeight="1" x14ac:dyDescent="0.25">
      <c r="A68" s="95" t="s">
        <v>482</v>
      </c>
      <c r="B68" s="96" t="s">
        <v>483</v>
      </c>
      <c r="C68" s="93" t="s">
        <v>475</v>
      </c>
      <c r="D68" s="93">
        <v>65</v>
      </c>
      <c r="E68" s="14" t="str">
        <f t="shared" si="2"/>
        <v>Recycled pre-consumer greese (RM0348)</v>
      </c>
      <c r="F68" s="14" t="str">
        <f t="shared" si="3"/>
        <v/>
      </c>
      <c r="G68" s="14" t="str">
        <f t="shared" ref="G68:G131" si="4">IF(LEFT(B68,13)="Reclaimed pre",E68,"")</f>
        <v/>
      </c>
      <c r="H68" s="14" t="str">
        <f t="shared" ref="H68:H131" si="5">IF(LEFT(B68,13)="Reclaimed pos",E68,"")</f>
        <v/>
      </c>
      <c r="K68" s="14" t="str">
        <v>Reclaimed pre-consumer ramie (RM0502)</v>
      </c>
      <c r="L68" s="14" t="str">
        <v>Reclaimed pre-consumer copper (RM0564)</v>
      </c>
      <c r="M68" s="14" t="str">
        <v>Reclaimed post-consumer copper (RM0565)</v>
      </c>
    </row>
    <row r="69" spans="1:13" ht="18" customHeight="1" x14ac:dyDescent="0.25">
      <c r="A69" s="95" t="s">
        <v>484</v>
      </c>
      <c r="B69" s="96" t="s">
        <v>485</v>
      </c>
      <c r="C69" s="93" t="s">
        <v>475</v>
      </c>
      <c r="D69" s="93">
        <v>66</v>
      </c>
      <c r="E69" s="14" t="str">
        <f t="shared" ref="E69:E132" si="6">B69&amp;" ("&amp;A69&amp;")"</f>
        <v>Recycled post-consumer greese (RM0349)</v>
      </c>
      <c r="F69" s="14" t="str">
        <f t="shared" ref="F69:F132" si="7">IF(LEFT(B69,9)="Reclaimed",E69,"")</f>
        <v/>
      </c>
      <c r="G69" s="14" t="str">
        <f t="shared" si="4"/>
        <v/>
      </c>
      <c r="H69" s="14" t="str">
        <f t="shared" si="5"/>
        <v/>
      </c>
      <c r="K69" s="14" t="str">
        <v>Reclaimed post-consumer ramie (RM0503)</v>
      </c>
      <c r="L69" s="14" t="str">
        <v>Reclaimed pre-consumer glass (RM0566)</v>
      </c>
      <c r="M69" s="14" t="str">
        <v>Reclaimed post-consumer glass (RM0567)</v>
      </c>
    </row>
    <row r="70" spans="1:13" ht="18" customHeight="1" x14ac:dyDescent="0.25">
      <c r="A70" s="95" t="s">
        <v>486</v>
      </c>
      <c r="B70" s="96" t="s">
        <v>487</v>
      </c>
      <c r="C70" s="93" t="s">
        <v>475</v>
      </c>
      <c r="D70" s="93">
        <v>67</v>
      </c>
      <c r="E70" s="14" t="str">
        <f t="shared" si="6"/>
        <v>Responsible animal greese (RM0350)</v>
      </c>
      <c r="F70" s="14" t="str">
        <f t="shared" si="7"/>
        <v/>
      </c>
      <c r="G70" s="14" t="str">
        <f t="shared" si="4"/>
        <v/>
      </c>
      <c r="H70" s="14" t="str">
        <f t="shared" si="5"/>
        <v/>
      </c>
      <c r="K70" s="14" t="str">
        <v>Reclaimed pre-consumer sisal (RM0504)</v>
      </c>
      <c r="L70" s="14" t="str">
        <v>Reclaimed pre-consumer iron (RM0568)</v>
      </c>
      <c r="M70" s="14" t="str">
        <v>Reclaimed post-consumer iron (RM0569)</v>
      </c>
    </row>
    <row r="71" spans="1:13" ht="18" customHeight="1" x14ac:dyDescent="0.25">
      <c r="A71" s="97" t="s">
        <v>488</v>
      </c>
      <c r="B71" s="98" t="s">
        <v>489</v>
      </c>
      <c r="C71" s="99" t="s">
        <v>370</v>
      </c>
      <c r="D71" s="99">
        <v>68</v>
      </c>
      <c r="E71" s="14" t="str">
        <f t="shared" si="6"/>
        <v>Reclaimed pre-consumer greese (RM0450)</v>
      </c>
      <c r="F71" s="14" t="str">
        <f t="shared" si="7"/>
        <v>Reclaimed pre-consumer greese (RM0450)</v>
      </c>
      <c r="G71" s="14" t="str">
        <f t="shared" si="4"/>
        <v>Reclaimed pre-consumer greese (RM0450)</v>
      </c>
      <c r="H71" s="14" t="str">
        <f t="shared" si="5"/>
        <v/>
      </c>
      <c r="K71" s="14" t="str">
        <v>Reclaimed post-consumer sisal (RM0505)</v>
      </c>
      <c r="L71" s="14" t="str">
        <v>Reclaimed pre-consumer metal (RM0570)</v>
      </c>
      <c r="M71" s="14" t="str">
        <v>Reclaimed post-consumer metal (RM0571)</v>
      </c>
    </row>
    <row r="72" spans="1:13" ht="18" customHeight="1" x14ac:dyDescent="0.25">
      <c r="A72" s="97" t="s">
        <v>490</v>
      </c>
      <c r="B72" s="97" t="s">
        <v>491</v>
      </c>
      <c r="C72" s="99" t="s">
        <v>370</v>
      </c>
      <c r="D72" s="99">
        <v>69</v>
      </c>
      <c r="E72" s="14" t="str">
        <f t="shared" si="6"/>
        <v>Reclaimed post-consumer greese (RM0451)</v>
      </c>
      <c r="F72" s="14" t="str">
        <f t="shared" si="7"/>
        <v>Reclaimed post-consumer greese (RM0451)</v>
      </c>
      <c r="G72" s="14" t="str">
        <f t="shared" si="4"/>
        <v/>
      </c>
      <c r="H72" s="14" t="str">
        <f t="shared" si="5"/>
        <v>Reclaimed post-consumer greese (RM0451)</v>
      </c>
      <c r="K72" s="14" t="str">
        <v>Reclaimed pre-consumer acrylic (RM0506)</v>
      </c>
      <c r="L72" s="14" t="str">
        <v>Reclaimed pre-consumer wood (RM0572)</v>
      </c>
      <c r="M72" s="14" t="str">
        <v>Reclaimed post-consumer wood (RM0573)</v>
      </c>
    </row>
    <row r="73" spans="1:13" ht="18" customHeight="1" x14ac:dyDescent="0.25">
      <c r="A73" s="91" t="s">
        <v>492</v>
      </c>
      <c r="B73" s="92" t="s">
        <v>493</v>
      </c>
      <c r="C73" s="93" t="s">
        <v>324</v>
      </c>
      <c r="D73" s="93">
        <v>70</v>
      </c>
      <c r="E73" s="14" t="str">
        <f t="shared" si="6"/>
        <v>Guanaco  (RM0040)</v>
      </c>
      <c r="F73" s="14" t="str">
        <f t="shared" si="7"/>
        <v/>
      </c>
      <c r="G73" s="14" t="str">
        <f t="shared" si="4"/>
        <v/>
      </c>
      <c r="H73" s="14" t="str">
        <f t="shared" si="5"/>
        <v/>
      </c>
      <c r="K73" s="14" t="str">
        <v>Reclaimed post-consumer acrylic (RM0507)</v>
      </c>
      <c r="L73" s="14" t="str">
        <v>Reclaimed pre-consumer zinc (RM0574)</v>
      </c>
      <c r="M73" s="14" t="str">
        <v>Reclaimed post-consumer zinc (RM0575)</v>
      </c>
    </row>
    <row r="74" spans="1:13" ht="18" customHeight="1" x14ac:dyDescent="0.25">
      <c r="A74" s="91" t="s">
        <v>494</v>
      </c>
      <c r="B74" s="94" t="s">
        <v>495</v>
      </c>
      <c r="C74" s="93" t="s">
        <v>324</v>
      </c>
      <c r="D74" s="93">
        <v>71</v>
      </c>
      <c r="E74" s="14" t="str">
        <f t="shared" si="6"/>
        <v>In-conversion guanaco  (RM0041)</v>
      </c>
      <c r="F74" s="14" t="str">
        <f t="shared" si="7"/>
        <v/>
      </c>
      <c r="G74" s="14" t="str">
        <f t="shared" si="4"/>
        <v/>
      </c>
      <c r="H74" s="14" t="str">
        <f t="shared" si="5"/>
        <v/>
      </c>
      <c r="K74" s="14" t="str">
        <v>Reclaimed pre-consumer acrylonitrile Butadiene Styrene (ABS) (RM0508)</v>
      </c>
      <c r="L74" s="14" t="str">
        <v>Reclaimed pre-consumer metallic fibers (RM0576)</v>
      </c>
      <c r="M74" s="14" t="str">
        <v>Reclaimed post-consumer metallic fibers (RM0577)</v>
      </c>
    </row>
    <row r="75" spans="1:13" ht="18" customHeight="1" x14ac:dyDescent="0.25">
      <c r="A75" s="91" t="s">
        <v>496</v>
      </c>
      <c r="B75" s="94" t="s">
        <v>497</v>
      </c>
      <c r="C75" s="93" t="s">
        <v>324</v>
      </c>
      <c r="D75" s="93">
        <v>72</v>
      </c>
      <c r="E75" s="14" t="str">
        <f t="shared" si="6"/>
        <v>Organic guanaco  (RM0042)</v>
      </c>
      <c r="F75" s="14" t="str">
        <f t="shared" si="7"/>
        <v/>
      </c>
      <c r="G75" s="14" t="str">
        <f t="shared" si="4"/>
        <v/>
      </c>
      <c r="H75" s="14" t="str">
        <f t="shared" si="5"/>
        <v/>
      </c>
      <c r="K75" s="14" t="str">
        <v>Reclaimed post-consumer acrylonitrile Butadiene Styrene (ABS) (RM0509)</v>
      </c>
      <c r="L75" s="14" t="str">
        <v>Reclaimed pre-consumer mixed fibers (RM0578)</v>
      </c>
      <c r="M75" s="14" t="str">
        <v>Reclaimed post-consumer mixed fibers (RM0579)</v>
      </c>
    </row>
    <row r="76" spans="1:13" ht="18" customHeight="1" x14ac:dyDescent="0.25">
      <c r="A76" s="91" t="s">
        <v>498</v>
      </c>
      <c r="B76" s="94" t="s">
        <v>499</v>
      </c>
      <c r="C76" s="93" t="s">
        <v>324</v>
      </c>
      <c r="D76" s="93">
        <v>73</v>
      </c>
      <c r="E76" s="14" t="str">
        <f t="shared" si="6"/>
        <v>Recycled pre/post-consumer guanaco  (RM0043)</v>
      </c>
      <c r="F76" s="14" t="str">
        <f t="shared" si="7"/>
        <v/>
      </c>
      <c r="G76" s="14" t="str">
        <f t="shared" si="4"/>
        <v/>
      </c>
      <c r="H76" s="14" t="str">
        <f t="shared" si="5"/>
        <v/>
      </c>
      <c r="K76" s="14" t="str">
        <v>Reclaimed pre-consumer elastane (spandex) (RM0510)</v>
      </c>
      <c r="L76" s="14" t="str">
        <v>Other reclaimed pre-consumer (RM0580)</v>
      </c>
      <c r="M76" s="14" t="str">
        <v>Other reclaimed post-consumer (RM0581)</v>
      </c>
    </row>
    <row r="77" spans="1:13" ht="18" customHeight="1" x14ac:dyDescent="0.25">
      <c r="A77" s="91" t="s">
        <v>500</v>
      </c>
      <c r="B77" s="94" t="s">
        <v>501</v>
      </c>
      <c r="C77" s="93" t="s">
        <v>324</v>
      </c>
      <c r="D77" s="93">
        <v>74</v>
      </c>
      <c r="E77" s="14" t="str">
        <f t="shared" si="6"/>
        <v>Recycled pre-consumer guanaco  (RM0044)</v>
      </c>
      <c r="F77" s="14" t="str">
        <f t="shared" si="7"/>
        <v/>
      </c>
      <c r="G77" s="14" t="str">
        <f t="shared" si="4"/>
        <v/>
      </c>
      <c r="H77" s="14" t="str">
        <f t="shared" si="5"/>
        <v/>
      </c>
      <c r="K77" s="14" t="str">
        <v>Reclaimed post-consumer elastane (spandex) (RM0511)</v>
      </c>
      <c r="L77" s="145"/>
    </row>
    <row r="78" spans="1:13" ht="18" customHeight="1" x14ac:dyDescent="0.25">
      <c r="A78" s="91" t="s">
        <v>502</v>
      </c>
      <c r="B78" s="94" t="s">
        <v>503</v>
      </c>
      <c r="C78" s="93" t="s">
        <v>324</v>
      </c>
      <c r="D78" s="93">
        <v>75</v>
      </c>
      <c r="E78" s="14" t="str">
        <f t="shared" si="6"/>
        <v>Recycled post-consumer guanaco  (RM0045)</v>
      </c>
      <c r="F78" s="14" t="str">
        <f t="shared" si="7"/>
        <v/>
      </c>
      <c r="G78" s="14" t="str">
        <f t="shared" si="4"/>
        <v/>
      </c>
      <c r="H78" s="14" t="str">
        <f t="shared" si="5"/>
        <v/>
      </c>
      <c r="K78" s="14" t="str">
        <v>Reclaimed pre-consumer elastomultiester (RM0512)</v>
      </c>
      <c r="L78" s="145"/>
    </row>
    <row r="79" spans="1:13" ht="18" customHeight="1" x14ac:dyDescent="0.25">
      <c r="A79" s="95" t="s">
        <v>504</v>
      </c>
      <c r="B79" s="96" t="s">
        <v>505</v>
      </c>
      <c r="C79" s="93" t="s">
        <v>367</v>
      </c>
      <c r="D79" s="93">
        <v>76</v>
      </c>
      <c r="E79" s="14" t="str">
        <f t="shared" si="6"/>
        <v>Recycled Pre-Consumer Organic Guanaco  (RM0406)</v>
      </c>
      <c r="F79" s="14" t="str">
        <f t="shared" si="7"/>
        <v/>
      </c>
      <c r="G79" s="14" t="str">
        <f t="shared" si="4"/>
        <v/>
      </c>
      <c r="H79" s="14" t="str">
        <f t="shared" si="5"/>
        <v/>
      </c>
      <c r="K79" s="14" t="str">
        <v>Reclaimed post-consumer elastomultiester (RM0513)</v>
      </c>
      <c r="L79" s="145"/>
    </row>
    <row r="80" spans="1:13" ht="18" customHeight="1" x14ac:dyDescent="0.25">
      <c r="A80" s="97" t="s">
        <v>506</v>
      </c>
      <c r="B80" s="98" t="s">
        <v>507</v>
      </c>
      <c r="C80" s="99" t="s">
        <v>370</v>
      </c>
      <c r="D80" s="99">
        <v>77</v>
      </c>
      <c r="E80" s="14" t="str">
        <f t="shared" si="6"/>
        <v>Reclaimed pre-consumer guanaco (RM0452)</v>
      </c>
      <c r="F80" s="14" t="str">
        <f t="shared" si="7"/>
        <v>Reclaimed pre-consumer guanaco (RM0452)</v>
      </c>
      <c r="G80" s="14" t="str">
        <f t="shared" si="4"/>
        <v>Reclaimed pre-consumer guanaco (RM0452)</v>
      </c>
      <c r="H80" s="14" t="str">
        <f t="shared" si="5"/>
        <v/>
      </c>
      <c r="K80" s="14" t="str">
        <v>Reclaimed pre-consumer ethylene vinyl acetate (RM0514)</v>
      </c>
      <c r="L80" s="145"/>
    </row>
    <row r="81" spans="1:12" ht="18" customHeight="1" x14ac:dyDescent="0.25">
      <c r="A81" s="97" t="s">
        <v>508</v>
      </c>
      <c r="B81" s="97" t="s">
        <v>509</v>
      </c>
      <c r="C81" s="99" t="s">
        <v>370</v>
      </c>
      <c r="D81" s="99">
        <v>78</v>
      </c>
      <c r="E81" s="14" t="str">
        <f t="shared" si="6"/>
        <v>Reclaimed post-consumer guanaco (RM0453)</v>
      </c>
      <c r="F81" s="14" t="str">
        <f t="shared" si="7"/>
        <v>Reclaimed post-consumer guanaco (RM0453)</v>
      </c>
      <c r="G81" s="14" t="str">
        <f t="shared" si="4"/>
        <v/>
      </c>
      <c r="H81" s="14" t="str">
        <f t="shared" si="5"/>
        <v>Reclaimed post-consumer guanaco (RM0453)</v>
      </c>
      <c r="K81" s="14" t="str">
        <v>Reclaimed post-consumer ethylene vinyl acetate (RM0515)</v>
      </c>
      <c r="L81" s="145"/>
    </row>
    <row r="82" spans="1:12" ht="18" customHeight="1" x14ac:dyDescent="0.25">
      <c r="A82" s="91" t="s">
        <v>510</v>
      </c>
      <c r="B82" s="92" t="s">
        <v>511</v>
      </c>
      <c r="C82" s="93" t="s">
        <v>324</v>
      </c>
      <c r="D82" s="93">
        <v>79</v>
      </c>
      <c r="E82" s="14" t="str">
        <f t="shared" si="6"/>
        <v>Lama (RM0046)</v>
      </c>
      <c r="F82" s="14" t="str">
        <f t="shared" si="7"/>
        <v/>
      </c>
      <c r="G82" s="14" t="str">
        <f t="shared" si="4"/>
        <v/>
      </c>
      <c r="H82" s="14" t="str">
        <f t="shared" si="5"/>
        <v/>
      </c>
      <c r="K82" s="14" t="str">
        <v>Reclaimed pre-consumer latex (RM0516)</v>
      </c>
      <c r="L82" s="145"/>
    </row>
    <row r="83" spans="1:12" ht="18" customHeight="1" x14ac:dyDescent="0.25">
      <c r="A83" s="91" t="s">
        <v>512</v>
      </c>
      <c r="B83" s="94" t="s">
        <v>513</v>
      </c>
      <c r="C83" s="93" t="s">
        <v>324</v>
      </c>
      <c r="D83" s="93">
        <v>80</v>
      </c>
      <c r="E83" s="14" t="str">
        <f t="shared" si="6"/>
        <v>In-conversion lama  (RM0047)</v>
      </c>
      <c r="F83" s="14" t="str">
        <f t="shared" si="7"/>
        <v/>
      </c>
      <c r="G83" s="14" t="str">
        <f t="shared" si="4"/>
        <v/>
      </c>
      <c r="H83" s="14" t="str">
        <f t="shared" si="5"/>
        <v/>
      </c>
      <c r="K83" s="14" t="str">
        <v>Reclaimed post-consumer latex (RM0517)</v>
      </c>
      <c r="L83" s="145"/>
    </row>
    <row r="84" spans="1:12" ht="18" customHeight="1" x14ac:dyDescent="0.25">
      <c r="A84" s="91" t="s">
        <v>514</v>
      </c>
      <c r="B84" s="94" t="s">
        <v>515</v>
      </c>
      <c r="C84" s="93" t="s">
        <v>324</v>
      </c>
      <c r="D84" s="93">
        <v>81</v>
      </c>
      <c r="E84" s="14" t="str">
        <f t="shared" si="6"/>
        <v>Organic lama  (RM0048)</v>
      </c>
      <c r="F84" s="14" t="str">
        <f t="shared" si="7"/>
        <v/>
      </c>
      <c r="G84" s="14" t="str">
        <f t="shared" si="4"/>
        <v/>
      </c>
      <c r="H84" s="14" t="str">
        <f t="shared" si="5"/>
        <v/>
      </c>
      <c r="K84" s="14" t="str">
        <v>Reclaimed pre-consumer modacrylic (RM0518)</v>
      </c>
      <c r="L84" s="145"/>
    </row>
    <row r="85" spans="1:12" ht="18" customHeight="1" x14ac:dyDescent="0.25">
      <c r="A85" s="91" t="s">
        <v>516</v>
      </c>
      <c r="B85" s="94" t="s">
        <v>517</v>
      </c>
      <c r="C85" s="93" t="s">
        <v>324</v>
      </c>
      <c r="D85" s="93">
        <v>82</v>
      </c>
      <c r="E85" s="14" t="str">
        <f t="shared" si="6"/>
        <v>Recycled pre/post-consumer lama hair (RM0049)</v>
      </c>
      <c r="F85" s="14" t="str">
        <f t="shared" si="7"/>
        <v/>
      </c>
      <c r="G85" s="14" t="str">
        <f t="shared" si="4"/>
        <v/>
      </c>
      <c r="H85" s="14" t="str">
        <f t="shared" si="5"/>
        <v/>
      </c>
      <c r="K85" s="14" t="str">
        <v>Reclaimed post-consumer modacrylic (RM0519)</v>
      </c>
      <c r="L85" s="145"/>
    </row>
    <row r="86" spans="1:12" ht="18" customHeight="1" x14ac:dyDescent="0.25">
      <c r="A86" s="91" t="s">
        <v>518</v>
      </c>
      <c r="B86" s="94" t="s">
        <v>519</v>
      </c>
      <c r="C86" s="93" t="s">
        <v>324</v>
      </c>
      <c r="D86" s="93">
        <v>83</v>
      </c>
      <c r="E86" s="14" t="str">
        <f t="shared" si="6"/>
        <v>Recycled pre-consumer lama  (RM0050)</v>
      </c>
      <c r="F86" s="14" t="str">
        <f t="shared" si="7"/>
        <v/>
      </c>
      <c r="G86" s="14" t="str">
        <f t="shared" si="4"/>
        <v/>
      </c>
      <c r="H86" s="14" t="str">
        <f t="shared" si="5"/>
        <v/>
      </c>
      <c r="K86" s="14" t="str">
        <v>Reclaimed pre-consumer polyamide (nylon) (RM0520)</v>
      </c>
      <c r="L86" s="145"/>
    </row>
    <row r="87" spans="1:12" ht="18" customHeight="1" x14ac:dyDescent="0.25">
      <c r="A87" s="91" t="s">
        <v>520</v>
      </c>
      <c r="B87" s="94" t="s">
        <v>521</v>
      </c>
      <c r="C87" s="93" t="s">
        <v>324</v>
      </c>
      <c r="D87" s="93">
        <v>84</v>
      </c>
      <c r="E87" s="14" t="str">
        <f t="shared" si="6"/>
        <v>Recycled post-consumer lama  (RM0051)</v>
      </c>
      <c r="F87" s="14" t="str">
        <f t="shared" si="7"/>
        <v/>
      </c>
      <c r="G87" s="14" t="str">
        <f t="shared" si="4"/>
        <v/>
      </c>
      <c r="H87" s="14" t="str">
        <f t="shared" si="5"/>
        <v/>
      </c>
      <c r="K87" s="14" t="str">
        <v>Reclaimed post-consumer polyamide (nylon) (RM0521)</v>
      </c>
      <c r="L87" s="145"/>
    </row>
    <row r="88" spans="1:12" ht="18" customHeight="1" x14ac:dyDescent="0.25">
      <c r="A88" s="95" t="s">
        <v>522</v>
      </c>
      <c r="B88" s="96" t="s">
        <v>523</v>
      </c>
      <c r="C88" s="93" t="s">
        <v>367</v>
      </c>
      <c r="D88" s="93">
        <v>85</v>
      </c>
      <c r="E88" s="14" t="str">
        <f t="shared" si="6"/>
        <v>Recycled pre-consumer organic lama (RM0407)</v>
      </c>
      <c r="F88" s="14" t="str">
        <f t="shared" si="7"/>
        <v/>
      </c>
      <c r="G88" s="14" t="str">
        <f t="shared" si="4"/>
        <v/>
      </c>
      <c r="H88" s="14" t="str">
        <f t="shared" si="5"/>
        <v/>
      </c>
      <c r="K88" s="14" t="str">
        <v>Reclaimed pre-consumer polybutylene terephthalate (PBT) (RM0522)</v>
      </c>
      <c r="L88" s="145"/>
    </row>
    <row r="89" spans="1:12" ht="18" customHeight="1" x14ac:dyDescent="0.25">
      <c r="A89" s="97" t="s">
        <v>524</v>
      </c>
      <c r="B89" s="98" t="s">
        <v>525</v>
      </c>
      <c r="C89" s="99" t="s">
        <v>370</v>
      </c>
      <c r="D89" s="99">
        <v>86</v>
      </c>
      <c r="E89" s="14" t="str">
        <f t="shared" si="6"/>
        <v>Reclaimed pre-consumer lama (RM0454)</v>
      </c>
      <c r="F89" s="14" t="str">
        <f t="shared" si="7"/>
        <v>Reclaimed pre-consumer lama (RM0454)</v>
      </c>
      <c r="G89" s="14" t="str">
        <f t="shared" si="4"/>
        <v>Reclaimed pre-consumer lama (RM0454)</v>
      </c>
      <c r="H89" s="14" t="str">
        <f t="shared" si="5"/>
        <v/>
      </c>
      <c r="K89" s="14" t="str">
        <v>Reclaimed post-consumer polybutylene terephthalate (PBT) (RM0523)</v>
      </c>
      <c r="L89" s="145"/>
    </row>
    <row r="90" spans="1:12" ht="18" customHeight="1" x14ac:dyDescent="0.25">
      <c r="A90" s="97" t="s">
        <v>526</v>
      </c>
      <c r="B90" s="97" t="s">
        <v>527</v>
      </c>
      <c r="C90" s="99" t="s">
        <v>370</v>
      </c>
      <c r="D90" s="99">
        <v>87</v>
      </c>
      <c r="E90" s="14" t="str">
        <f t="shared" si="6"/>
        <v>Reclaimed post-consumer lama (RM0455)</v>
      </c>
      <c r="F90" s="14" t="str">
        <f t="shared" si="7"/>
        <v>Reclaimed post-consumer lama (RM0455)</v>
      </c>
      <c r="G90" s="14" t="str">
        <f t="shared" si="4"/>
        <v/>
      </c>
      <c r="H90" s="14" t="str">
        <f t="shared" si="5"/>
        <v>Reclaimed post-consumer lama (RM0455)</v>
      </c>
      <c r="K90" s="14" t="str">
        <v>Reclaimed pre-consumer thermoplastic polyurethane (TPU) (RM0436)</v>
      </c>
      <c r="L90" s="145"/>
    </row>
    <row r="91" spans="1:12" ht="18" customHeight="1" x14ac:dyDescent="0.25">
      <c r="A91" s="95" t="s">
        <v>528</v>
      </c>
      <c r="B91" s="101" t="s">
        <v>529</v>
      </c>
      <c r="C91" s="93" t="s">
        <v>475</v>
      </c>
      <c r="D91" s="93">
        <v>88</v>
      </c>
      <c r="E91" s="14" t="str">
        <f t="shared" si="6"/>
        <v>Leather bovine (cattle, calf) (RM0365)</v>
      </c>
      <c r="F91" s="14" t="str">
        <f t="shared" si="7"/>
        <v/>
      </c>
      <c r="G91" s="14" t="str">
        <f t="shared" si="4"/>
        <v/>
      </c>
      <c r="H91" s="14" t="str">
        <f t="shared" si="5"/>
        <v/>
      </c>
      <c r="K91" s="14" t="str">
        <v>Reclaimed post-consumer thermoplastic polyurethane (TPU) (RM0437)</v>
      </c>
      <c r="L91" s="145"/>
    </row>
    <row r="92" spans="1:12" ht="18" customHeight="1" x14ac:dyDescent="0.25">
      <c r="A92" s="95" t="s">
        <v>530</v>
      </c>
      <c r="B92" s="96" t="s">
        <v>531</v>
      </c>
      <c r="C92" s="93" t="s">
        <v>475</v>
      </c>
      <c r="D92" s="93">
        <v>89</v>
      </c>
      <c r="E92" s="14" t="str">
        <f t="shared" si="6"/>
        <v>In-conversion leather bovine (cattle, calf) (RM0366)</v>
      </c>
      <c r="F92" s="14" t="str">
        <f t="shared" si="7"/>
        <v/>
      </c>
      <c r="G92" s="14" t="str">
        <f t="shared" si="4"/>
        <v/>
      </c>
      <c r="H92" s="14" t="str">
        <f t="shared" si="5"/>
        <v/>
      </c>
      <c r="K92" s="14" t="str">
        <v>Reclaimed pre-consumer polycarbonate (PC) (RM0524)</v>
      </c>
      <c r="L92" s="145"/>
    </row>
    <row r="93" spans="1:12" ht="18" customHeight="1" x14ac:dyDescent="0.25">
      <c r="A93" s="95" t="s">
        <v>532</v>
      </c>
      <c r="B93" s="96" t="s">
        <v>533</v>
      </c>
      <c r="C93" s="93" t="s">
        <v>475</v>
      </c>
      <c r="D93" s="93">
        <v>90</v>
      </c>
      <c r="E93" s="14" t="str">
        <f t="shared" si="6"/>
        <v>Organic leather bovine (cattle, calf) (RM0367)</v>
      </c>
      <c r="F93" s="14" t="str">
        <f t="shared" si="7"/>
        <v/>
      </c>
      <c r="G93" s="14" t="str">
        <f t="shared" si="4"/>
        <v/>
      </c>
      <c r="H93" s="14" t="str">
        <f t="shared" si="5"/>
        <v/>
      </c>
      <c r="K93" s="14" t="str">
        <v>Reclaimed post-consumer polycarbonate (PC) (RM0525)</v>
      </c>
      <c r="L93" s="145"/>
    </row>
    <row r="94" spans="1:12" ht="18" customHeight="1" x14ac:dyDescent="0.25">
      <c r="A94" s="95" t="s">
        <v>534</v>
      </c>
      <c r="B94" s="96" t="s">
        <v>535</v>
      </c>
      <c r="C94" s="93" t="s">
        <v>475</v>
      </c>
      <c r="D94" s="93">
        <v>91</v>
      </c>
      <c r="E94" s="14" t="str">
        <f t="shared" si="6"/>
        <v>Recycled pre/post-consumer leather bovine (cattle, calf) (RM0368)</v>
      </c>
      <c r="F94" s="14" t="str">
        <f t="shared" si="7"/>
        <v/>
      </c>
      <c r="G94" s="14" t="str">
        <f t="shared" si="4"/>
        <v/>
      </c>
      <c r="H94" s="14" t="str">
        <f t="shared" si="5"/>
        <v/>
      </c>
      <c r="K94" s="14" t="str">
        <v>Reclaimed pre-consumer polycarbonate-acrylonitrile butadiene styrene (PC-ABS) (RM0526)</v>
      </c>
      <c r="L94" s="145"/>
    </row>
    <row r="95" spans="1:12" ht="18" customHeight="1" x14ac:dyDescent="0.25">
      <c r="A95" s="95" t="s">
        <v>536</v>
      </c>
      <c r="B95" s="96" t="s">
        <v>537</v>
      </c>
      <c r="C95" s="93" t="s">
        <v>475</v>
      </c>
      <c r="D95" s="93">
        <v>92</v>
      </c>
      <c r="E95" s="14" t="str">
        <f t="shared" si="6"/>
        <v>Recycled pre-consumer leather bovine (cattle, calf) (RM0369)</v>
      </c>
      <c r="F95" s="14" t="str">
        <f t="shared" si="7"/>
        <v/>
      </c>
      <c r="G95" s="14" t="str">
        <f t="shared" si="4"/>
        <v/>
      </c>
      <c r="H95" s="14" t="str">
        <f t="shared" si="5"/>
        <v/>
      </c>
      <c r="K95" s="14" t="str">
        <v>Reclaimed post-consumer polycarbonate-acrylonitrile butadiene styrene (PC-ABS) (RM0527)</v>
      </c>
      <c r="L95" s="145"/>
    </row>
    <row r="96" spans="1:12" ht="18" customHeight="1" x14ac:dyDescent="0.25">
      <c r="A96" s="95" t="s">
        <v>538</v>
      </c>
      <c r="B96" s="96" t="s">
        <v>539</v>
      </c>
      <c r="C96" s="93" t="s">
        <v>475</v>
      </c>
      <c r="D96" s="93">
        <v>93</v>
      </c>
      <c r="E96" s="14" t="str">
        <f t="shared" si="6"/>
        <v>Recycled post-consumer leather bovine (cattle, calf) (RM0370)</v>
      </c>
      <c r="F96" s="14" t="str">
        <f t="shared" si="7"/>
        <v/>
      </c>
      <c r="G96" s="14" t="str">
        <f t="shared" si="4"/>
        <v/>
      </c>
      <c r="H96" s="14" t="str">
        <f t="shared" si="5"/>
        <v/>
      </c>
      <c r="K96" s="14" t="str">
        <v>Reclaimed pre-consumer polyester (RM0528)</v>
      </c>
      <c r="L96" s="145"/>
    </row>
    <row r="97" spans="1:12" ht="18" customHeight="1" x14ac:dyDescent="0.25">
      <c r="A97" s="95" t="s">
        <v>540</v>
      </c>
      <c r="B97" s="96" t="s">
        <v>541</v>
      </c>
      <c r="C97" s="93" t="s">
        <v>475</v>
      </c>
      <c r="D97" s="93">
        <v>94</v>
      </c>
      <c r="E97" s="14" t="str">
        <f t="shared" si="6"/>
        <v>Responsible animal leather bovine (cattle, calf) (RM0371)</v>
      </c>
      <c r="F97" s="14" t="str">
        <f t="shared" si="7"/>
        <v/>
      </c>
      <c r="G97" s="14" t="str">
        <f t="shared" si="4"/>
        <v/>
      </c>
      <c r="H97" s="14" t="str">
        <f t="shared" si="5"/>
        <v/>
      </c>
      <c r="K97" s="14" t="str">
        <v>Reclaimed post-consumer polyester (RM0529)</v>
      </c>
      <c r="L97" s="145"/>
    </row>
    <row r="98" spans="1:12" ht="18" customHeight="1" x14ac:dyDescent="0.25">
      <c r="A98" s="97" t="s">
        <v>542</v>
      </c>
      <c r="B98" s="98" t="s">
        <v>543</v>
      </c>
      <c r="C98" s="99" t="s">
        <v>370</v>
      </c>
      <c r="D98" s="99">
        <v>95</v>
      </c>
      <c r="E98" s="14" t="str">
        <f t="shared" si="6"/>
        <v>Reclaimed pre-consumer leather bovine (cattle, calf) (RM0456)</v>
      </c>
      <c r="F98" s="14" t="str">
        <f t="shared" si="7"/>
        <v>Reclaimed pre-consumer leather bovine (cattle, calf) (RM0456)</v>
      </c>
      <c r="G98" s="14" t="str">
        <f t="shared" si="4"/>
        <v>Reclaimed pre-consumer leather bovine (cattle, calf) (RM0456)</v>
      </c>
      <c r="H98" s="14" t="str">
        <f t="shared" si="5"/>
        <v/>
      </c>
      <c r="K98" s="14" t="str">
        <v>Reclaimed pre-consumer Polyethylene (RM0530)</v>
      </c>
      <c r="L98" s="145"/>
    </row>
    <row r="99" spans="1:12" ht="18" customHeight="1" x14ac:dyDescent="0.25">
      <c r="A99" s="97" t="s">
        <v>544</v>
      </c>
      <c r="B99" s="97" t="s">
        <v>545</v>
      </c>
      <c r="C99" s="99" t="s">
        <v>370</v>
      </c>
      <c r="D99" s="99">
        <v>96</v>
      </c>
      <c r="E99" s="14" t="str">
        <f t="shared" si="6"/>
        <v>Reclaimed post-consumer leather bovine (cattle, calf) (RM0457)</v>
      </c>
      <c r="F99" s="14" t="str">
        <f t="shared" si="7"/>
        <v>Reclaimed post-consumer leather bovine (cattle, calf) (RM0457)</v>
      </c>
      <c r="G99" s="14" t="str">
        <f t="shared" si="4"/>
        <v/>
      </c>
      <c r="H99" s="14" t="str">
        <f t="shared" si="5"/>
        <v>Reclaimed post-consumer leather bovine (cattle, calf) (RM0457)</v>
      </c>
      <c r="K99" s="14" t="str">
        <v>Reclaimed post-consumer Polyethylene (RM0531)</v>
      </c>
      <c r="L99" s="145"/>
    </row>
    <row r="100" spans="1:12" ht="18" customHeight="1" x14ac:dyDescent="0.25">
      <c r="A100" s="95" t="s">
        <v>546</v>
      </c>
      <c r="B100" s="101" t="s">
        <v>547</v>
      </c>
      <c r="C100" s="93" t="s">
        <v>475</v>
      </c>
      <c r="D100" s="93">
        <v>97</v>
      </c>
      <c r="E100" s="14" t="str">
        <f t="shared" si="6"/>
        <v>Leather caprine (goat) (RM0379)</v>
      </c>
      <c r="F100" s="14" t="str">
        <f t="shared" si="7"/>
        <v/>
      </c>
      <c r="G100" s="14" t="str">
        <f t="shared" si="4"/>
        <v/>
      </c>
      <c r="H100" s="14" t="str">
        <f t="shared" si="5"/>
        <v/>
      </c>
      <c r="K100" s="14" t="str">
        <v>Reclaimed pre-consumer polyethylene terephthalate (PET) (RM0532)</v>
      </c>
      <c r="L100" s="145"/>
    </row>
    <row r="101" spans="1:12" ht="18" customHeight="1" x14ac:dyDescent="0.25">
      <c r="A101" s="95" t="s">
        <v>548</v>
      </c>
      <c r="B101" s="96" t="s">
        <v>549</v>
      </c>
      <c r="C101" s="93" t="s">
        <v>475</v>
      </c>
      <c r="D101" s="93">
        <v>98</v>
      </c>
      <c r="E101" s="14" t="str">
        <f t="shared" si="6"/>
        <v>In-conversion leather caprine (goat) (RM0380)</v>
      </c>
      <c r="F101" s="14" t="str">
        <f t="shared" si="7"/>
        <v/>
      </c>
      <c r="G101" s="14" t="str">
        <f t="shared" si="4"/>
        <v/>
      </c>
      <c r="H101" s="14" t="str">
        <f t="shared" si="5"/>
        <v/>
      </c>
      <c r="K101" s="14" t="str">
        <v>Reclaimed post-consumer polyethylene terephthalate (PET) (RM0533)</v>
      </c>
      <c r="L101" s="145"/>
    </row>
    <row r="102" spans="1:12" ht="18" customHeight="1" x14ac:dyDescent="0.25">
      <c r="A102" s="95" t="s">
        <v>550</v>
      </c>
      <c r="B102" s="96" t="s">
        <v>551</v>
      </c>
      <c r="C102" s="93" t="s">
        <v>475</v>
      </c>
      <c r="D102" s="93">
        <v>99</v>
      </c>
      <c r="E102" s="14" t="str">
        <f t="shared" si="6"/>
        <v>Organic leather caprine (goat) (RM0381)</v>
      </c>
      <c r="F102" s="14" t="str">
        <f t="shared" si="7"/>
        <v/>
      </c>
      <c r="G102" s="14" t="str">
        <f t="shared" si="4"/>
        <v/>
      </c>
      <c r="H102" s="14" t="str">
        <f t="shared" si="5"/>
        <v/>
      </c>
      <c r="K102" s="14" t="str">
        <v>Reclaimed pre-consumer polylactic acid (PLA) (RM0534)</v>
      </c>
      <c r="L102" s="145"/>
    </row>
    <row r="103" spans="1:12" ht="18" customHeight="1" x14ac:dyDescent="0.25">
      <c r="A103" s="95" t="s">
        <v>552</v>
      </c>
      <c r="B103" s="96" t="s">
        <v>553</v>
      </c>
      <c r="C103" s="93" t="s">
        <v>475</v>
      </c>
      <c r="D103" s="93">
        <v>100</v>
      </c>
      <c r="E103" s="14" t="str">
        <f t="shared" si="6"/>
        <v>Recycled pre/post-consumer leather caprine (goat) (RM0382)</v>
      </c>
      <c r="F103" s="14" t="str">
        <f t="shared" si="7"/>
        <v/>
      </c>
      <c r="G103" s="14" t="str">
        <f t="shared" si="4"/>
        <v/>
      </c>
      <c r="H103" s="14" t="str">
        <f t="shared" si="5"/>
        <v/>
      </c>
      <c r="K103" s="14" t="str">
        <v>Reclaimed post-consumer polylactic acid (PLA) (RM0535)</v>
      </c>
      <c r="L103" s="145"/>
    </row>
    <row r="104" spans="1:12" ht="18" customHeight="1" x14ac:dyDescent="0.25">
      <c r="A104" s="95" t="s">
        <v>554</v>
      </c>
      <c r="B104" s="96" t="s">
        <v>555</v>
      </c>
      <c r="C104" s="93" t="s">
        <v>475</v>
      </c>
      <c r="D104" s="93">
        <v>101</v>
      </c>
      <c r="E104" s="14" t="str">
        <f t="shared" si="6"/>
        <v>Recycled pre-consumer leather caprine (goat) (RM0383)</v>
      </c>
      <c r="F104" s="14" t="str">
        <f t="shared" si="7"/>
        <v/>
      </c>
      <c r="G104" s="14" t="str">
        <f t="shared" si="4"/>
        <v/>
      </c>
      <c r="H104" s="14" t="str">
        <f t="shared" si="5"/>
        <v/>
      </c>
      <c r="K104" s="14" t="str">
        <v>Reclaimed pre-consumer polypropylene (RM0536)</v>
      </c>
      <c r="L104" s="145"/>
    </row>
    <row r="105" spans="1:12" ht="18" customHeight="1" x14ac:dyDescent="0.25">
      <c r="A105" s="95" t="s">
        <v>556</v>
      </c>
      <c r="B105" s="96" t="s">
        <v>557</v>
      </c>
      <c r="C105" s="93" t="s">
        <v>475</v>
      </c>
      <c r="D105" s="93">
        <v>102</v>
      </c>
      <c r="E105" s="14" t="str">
        <f t="shared" si="6"/>
        <v>Recycled post-consumer leather caprine (goat) (RM0384)</v>
      </c>
      <c r="F105" s="14" t="str">
        <f t="shared" si="7"/>
        <v/>
      </c>
      <c r="G105" s="14" t="str">
        <f t="shared" si="4"/>
        <v/>
      </c>
      <c r="H105" s="14" t="str">
        <f t="shared" si="5"/>
        <v/>
      </c>
      <c r="K105" s="14" t="str">
        <v>Reclaimed post-consumer polypropylene (RM0537)</v>
      </c>
      <c r="L105" s="145"/>
    </row>
    <row r="106" spans="1:12" ht="18" customHeight="1" x14ac:dyDescent="0.25">
      <c r="A106" s="95" t="s">
        <v>558</v>
      </c>
      <c r="B106" s="96" t="s">
        <v>559</v>
      </c>
      <c r="C106" s="93" t="s">
        <v>475</v>
      </c>
      <c r="D106" s="93">
        <v>103</v>
      </c>
      <c r="E106" s="14" t="str">
        <f t="shared" si="6"/>
        <v>Responsible animal leather caprine (goat) (RM0385)</v>
      </c>
      <c r="F106" s="14" t="str">
        <f t="shared" si="7"/>
        <v/>
      </c>
      <c r="G106" s="14" t="str">
        <f t="shared" si="4"/>
        <v/>
      </c>
      <c r="H106" s="14" t="str">
        <f t="shared" si="5"/>
        <v/>
      </c>
      <c r="K106" s="14" t="str">
        <v>Reclaimed pre-consumer polystyrene (RM0538)</v>
      </c>
      <c r="L106" s="145"/>
    </row>
    <row r="107" spans="1:12" ht="18" customHeight="1" x14ac:dyDescent="0.25">
      <c r="A107" s="97" t="s">
        <v>560</v>
      </c>
      <c r="B107" s="98" t="s">
        <v>561</v>
      </c>
      <c r="C107" s="99" t="s">
        <v>370</v>
      </c>
      <c r="D107" s="99">
        <v>104</v>
      </c>
      <c r="E107" s="14" t="str">
        <f t="shared" si="6"/>
        <v>Reclaimed pre-consumer leather caprine (goat) (RM0458)</v>
      </c>
      <c r="F107" s="14" t="str">
        <f t="shared" si="7"/>
        <v>Reclaimed pre-consumer leather caprine (goat) (RM0458)</v>
      </c>
      <c r="G107" s="14" t="str">
        <f t="shared" si="4"/>
        <v>Reclaimed pre-consumer leather caprine (goat) (RM0458)</v>
      </c>
      <c r="H107" s="14" t="str">
        <f t="shared" si="5"/>
        <v/>
      </c>
      <c r="K107" s="14" t="str">
        <v>Reclaimed post-consumer polystyrene (RM0539)</v>
      </c>
      <c r="L107" s="145"/>
    </row>
    <row r="108" spans="1:12" ht="18" customHeight="1" x14ac:dyDescent="0.25">
      <c r="A108" s="97" t="s">
        <v>562</v>
      </c>
      <c r="B108" s="97" t="s">
        <v>563</v>
      </c>
      <c r="C108" s="99" t="s">
        <v>370</v>
      </c>
      <c r="D108" s="99">
        <v>105</v>
      </c>
      <c r="E108" s="14" t="str">
        <f t="shared" si="6"/>
        <v>Reclaimed post-consumer leather caprine (goat) (RM0459)</v>
      </c>
      <c r="F108" s="14" t="str">
        <f t="shared" si="7"/>
        <v>Reclaimed post-consumer leather caprine (goat) (RM0459)</v>
      </c>
      <c r="G108" s="14" t="str">
        <f t="shared" si="4"/>
        <v/>
      </c>
      <c r="H108" s="14" t="str">
        <f t="shared" si="5"/>
        <v>Reclaimed post-consumer leather caprine (goat) (RM0459)</v>
      </c>
      <c r="K108" s="14" t="str">
        <v>Reclaimed pre-consumer polyurethane (RM0540)</v>
      </c>
      <c r="L108" s="145"/>
    </row>
    <row r="109" spans="1:12" ht="18" customHeight="1" x14ac:dyDescent="0.25">
      <c r="A109" s="95" t="s">
        <v>564</v>
      </c>
      <c r="B109" s="101" t="s">
        <v>565</v>
      </c>
      <c r="C109" s="93" t="s">
        <v>475</v>
      </c>
      <c r="D109" s="93">
        <v>106</v>
      </c>
      <c r="E109" s="14" t="str">
        <f t="shared" si="6"/>
        <v>Leather ovine (sheep) (RM0358)</v>
      </c>
      <c r="F109" s="14" t="str">
        <f t="shared" si="7"/>
        <v/>
      </c>
      <c r="G109" s="14" t="str">
        <f t="shared" si="4"/>
        <v/>
      </c>
      <c r="H109" s="14" t="str">
        <f t="shared" si="5"/>
        <v/>
      </c>
      <c r="K109" s="14" t="str">
        <v>Reclaimed post-consumer polyurethane (RM0541)</v>
      </c>
      <c r="L109" s="145"/>
    </row>
    <row r="110" spans="1:12" ht="18" customHeight="1" x14ac:dyDescent="0.25">
      <c r="A110" s="95" t="s">
        <v>566</v>
      </c>
      <c r="B110" s="96" t="s">
        <v>567</v>
      </c>
      <c r="C110" s="93" t="s">
        <v>475</v>
      </c>
      <c r="D110" s="93">
        <v>107</v>
      </c>
      <c r="E110" s="14" t="str">
        <f t="shared" si="6"/>
        <v>In-conversion leather ovine (sheep) (RM0359)</v>
      </c>
      <c r="F110" s="14" t="str">
        <f t="shared" si="7"/>
        <v/>
      </c>
      <c r="G110" s="14" t="str">
        <f t="shared" si="4"/>
        <v/>
      </c>
      <c r="H110" s="14" t="str">
        <f t="shared" si="5"/>
        <v/>
      </c>
      <c r="K110" s="14" t="str">
        <v>Reclaimed pre-consumer protein (RM0542)</v>
      </c>
      <c r="L110" s="145"/>
    </row>
    <row r="111" spans="1:12" ht="18" customHeight="1" x14ac:dyDescent="0.25">
      <c r="A111" s="95" t="s">
        <v>568</v>
      </c>
      <c r="B111" s="96" t="s">
        <v>569</v>
      </c>
      <c r="C111" s="93" t="s">
        <v>475</v>
      </c>
      <c r="D111" s="93">
        <v>108</v>
      </c>
      <c r="E111" s="14" t="str">
        <f t="shared" si="6"/>
        <v>Organic leather ovine (sheep) (RM0360)</v>
      </c>
      <c r="F111" s="14" t="str">
        <f t="shared" si="7"/>
        <v/>
      </c>
      <c r="G111" s="14" t="str">
        <f t="shared" si="4"/>
        <v/>
      </c>
      <c r="H111" s="14" t="str">
        <f t="shared" si="5"/>
        <v/>
      </c>
      <c r="K111" s="14" t="str">
        <v>Reclaimed post-consumer protein (RM0543)</v>
      </c>
      <c r="L111" s="145"/>
    </row>
    <row r="112" spans="1:12" ht="18" customHeight="1" x14ac:dyDescent="0.25">
      <c r="A112" s="95" t="s">
        <v>570</v>
      </c>
      <c r="B112" s="96" t="s">
        <v>571</v>
      </c>
      <c r="C112" s="93" t="s">
        <v>475</v>
      </c>
      <c r="D112" s="93">
        <v>109</v>
      </c>
      <c r="E112" s="14" t="str">
        <f t="shared" si="6"/>
        <v>Recycled pre/post-consumer leather ovine (sheep) (RM0361)</v>
      </c>
      <c r="F112" s="14" t="str">
        <f t="shared" si="7"/>
        <v/>
      </c>
      <c r="G112" s="14" t="str">
        <f t="shared" si="4"/>
        <v/>
      </c>
      <c r="H112" s="14" t="str">
        <f t="shared" si="5"/>
        <v/>
      </c>
      <c r="K112" s="14" t="str">
        <v>Reclaimed pre-consumer synthetic rubber (RM0544)</v>
      </c>
      <c r="L112" s="145"/>
    </row>
    <row r="113" spans="1:12" ht="18" customHeight="1" x14ac:dyDescent="0.25">
      <c r="A113" s="95" t="s">
        <v>572</v>
      </c>
      <c r="B113" s="96" t="s">
        <v>573</v>
      </c>
      <c r="C113" s="93" t="s">
        <v>475</v>
      </c>
      <c r="D113" s="93">
        <v>110</v>
      </c>
      <c r="E113" s="14" t="str">
        <f t="shared" si="6"/>
        <v>Recycled pre-consumer leather ovine (sheep) (RM0362)</v>
      </c>
      <c r="F113" s="14" t="str">
        <f t="shared" si="7"/>
        <v/>
      </c>
      <c r="G113" s="14" t="str">
        <f t="shared" si="4"/>
        <v/>
      </c>
      <c r="H113" s="14" t="str">
        <f t="shared" si="5"/>
        <v/>
      </c>
      <c r="K113" s="14" t="str">
        <v>Reclaimed post-consumer synthetic rubber (RM0545)</v>
      </c>
      <c r="L113" s="145"/>
    </row>
    <row r="114" spans="1:12" ht="18" customHeight="1" x14ac:dyDescent="0.25">
      <c r="A114" s="95" t="s">
        <v>574</v>
      </c>
      <c r="B114" s="96" t="s">
        <v>575</v>
      </c>
      <c r="C114" s="93" t="s">
        <v>475</v>
      </c>
      <c r="D114" s="93">
        <v>111</v>
      </c>
      <c r="E114" s="14" t="str">
        <f t="shared" si="6"/>
        <v>Recycled post-consumer leather ovine (sheep) (RM0363)</v>
      </c>
      <c r="F114" s="14" t="str">
        <f t="shared" si="7"/>
        <v/>
      </c>
      <c r="G114" s="14" t="str">
        <f t="shared" si="4"/>
        <v/>
      </c>
      <c r="H114" s="14" t="str">
        <f t="shared" si="5"/>
        <v/>
      </c>
      <c r="K114" s="14" t="str">
        <v>Reclaimed pre-consumer thermoplastic elastomer (TPE) (RM0546)</v>
      </c>
      <c r="L114" s="145"/>
    </row>
    <row r="115" spans="1:12" ht="18" customHeight="1" x14ac:dyDescent="0.25">
      <c r="A115" s="95" t="s">
        <v>576</v>
      </c>
      <c r="B115" s="96" t="s">
        <v>577</v>
      </c>
      <c r="C115" s="93" t="s">
        <v>475</v>
      </c>
      <c r="D115" s="93">
        <v>112</v>
      </c>
      <c r="E115" s="14" t="str">
        <f t="shared" si="6"/>
        <v>Responsible animal leather ovine (sheep) (RM0364)</v>
      </c>
      <c r="F115" s="14" t="str">
        <f t="shared" si="7"/>
        <v/>
      </c>
      <c r="G115" s="14" t="str">
        <f t="shared" si="4"/>
        <v/>
      </c>
      <c r="H115" s="14" t="str">
        <f t="shared" si="5"/>
        <v/>
      </c>
      <c r="K115" s="14" t="str">
        <v>Reclaimed post-consumer thermoplastic elastomer (TPE) (RM0547)</v>
      </c>
      <c r="L115" s="145"/>
    </row>
    <row r="116" spans="1:12" ht="18" customHeight="1" x14ac:dyDescent="0.25">
      <c r="A116" s="97" t="s">
        <v>578</v>
      </c>
      <c r="B116" s="98" t="s">
        <v>579</v>
      </c>
      <c r="C116" s="99" t="s">
        <v>370</v>
      </c>
      <c r="D116" s="99">
        <v>113</v>
      </c>
      <c r="E116" s="14" t="str">
        <f t="shared" si="6"/>
        <v>Reclaimed pre-consumer leather ovine (sheep) (RM0460)</v>
      </c>
      <c r="F116" s="14" t="str">
        <f t="shared" si="7"/>
        <v>Reclaimed pre-consumer leather ovine (sheep) (RM0460)</v>
      </c>
      <c r="G116" s="14" t="str">
        <f t="shared" si="4"/>
        <v>Reclaimed pre-consumer leather ovine (sheep) (RM0460)</v>
      </c>
      <c r="H116" s="14" t="str">
        <f t="shared" si="5"/>
        <v/>
      </c>
      <c r="K116" s="14" t="str">
        <v>Reclaimed pre-consumer thermoplastic rubber (TPR) (RM0548)</v>
      </c>
      <c r="L116" s="145"/>
    </row>
    <row r="117" spans="1:12" ht="18" customHeight="1" x14ac:dyDescent="0.25">
      <c r="A117" s="97" t="s">
        <v>580</v>
      </c>
      <c r="B117" s="97" t="s">
        <v>581</v>
      </c>
      <c r="C117" s="99" t="s">
        <v>370</v>
      </c>
      <c r="D117" s="99">
        <v>114</v>
      </c>
      <c r="E117" s="14" t="str">
        <f t="shared" si="6"/>
        <v>Reclaimed post-consumer leather ovine (sheep) (RM0461)</v>
      </c>
      <c r="F117" s="14" t="str">
        <f t="shared" si="7"/>
        <v>Reclaimed post-consumer leather ovine (sheep) (RM0461)</v>
      </c>
      <c r="G117" s="14" t="str">
        <f t="shared" si="4"/>
        <v/>
      </c>
      <c r="H117" s="14" t="str">
        <f t="shared" si="5"/>
        <v>Reclaimed post-consumer leather ovine (sheep) (RM0461)</v>
      </c>
      <c r="K117" s="14" t="str">
        <v>Reclaimed post-consumer thermoplastic rubber (TPR) (RM0549)</v>
      </c>
      <c r="L117" s="145"/>
    </row>
    <row r="118" spans="1:12" ht="18" customHeight="1" x14ac:dyDescent="0.25">
      <c r="A118" s="95" t="s">
        <v>582</v>
      </c>
      <c r="B118" s="101" t="s">
        <v>583</v>
      </c>
      <c r="C118" s="93" t="s">
        <v>475</v>
      </c>
      <c r="D118" s="93">
        <v>115</v>
      </c>
      <c r="E118" s="14" t="str">
        <f t="shared" si="6"/>
        <v>Leather porcine (pig) (RM0372)</v>
      </c>
      <c r="F118" s="14" t="str">
        <f t="shared" si="7"/>
        <v/>
      </c>
      <c r="G118" s="14" t="str">
        <f t="shared" si="4"/>
        <v/>
      </c>
      <c r="H118" s="14" t="str">
        <f t="shared" si="5"/>
        <v/>
      </c>
      <c r="K118" s="14" t="str">
        <v>Reclaimed pre-consumer acetate (RM0550)</v>
      </c>
      <c r="L118" s="145"/>
    </row>
    <row r="119" spans="1:12" ht="18" customHeight="1" x14ac:dyDescent="0.25">
      <c r="A119" s="95" t="s">
        <v>584</v>
      </c>
      <c r="B119" s="96" t="s">
        <v>585</v>
      </c>
      <c r="C119" s="93" t="s">
        <v>475</v>
      </c>
      <c r="D119" s="93">
        <v>116</v>
      </c>
      <c r="E119" s="14" t="str">
        <f t="shared" si="6"/>
        <v>In-conversion leather porcine (pig) (RM0373)</v>
      </c>
      <c r="F119" s="14" t="str">
        <f t="shared" si="7"/>
        <v/>
      </c>
      <c r="G119" s="14" t="str">
        <f t="shared" si="4"/>
        <v/>
      </c>
      <c r="H119" s="14" t="str">
        <f t="shared" si="5"/>
        <v/>
      </c>
      <c r="K119" s="14" t="str">
        <v>Reclaimed post-consumer acetate (RM0551)</v>
      </c>
      <c r="L119" s="145"/>
    </row>
    <row r="120" spans="1:12" ht="18" customHeight="1" x14ac:dyDescent="0.25">
      <c r="A120" s="95" t="s">
        <v>586</v>
      </c>
      <c r="B120" s="96" t="s">
        <v>587</v>
      </c>
      <c r="C120" s="93" t="s">
        <v>475</v>
      </c>
      <c r="D120" s="93">
        <v>117</v>
      </c>
      <c r="E120" s="14" t="str">
        <f t="shared" si="6"/>
        <v>Organic leather porcine (pig) (RM0374)</v>
      </c>
      <c r="F120" s="14" t="str">
        <f t="shared" si="7"/>
        <v/>
      </c>
      <c r="G120" s="14" t="str">
        <f t="shared" si="4"/>
        <v/>
      </c>
      <c r="H120" s="14" t="str">
        <f t="shared" si="5"/>
        <v/>
      </c>
      <c r="K120" s="14" t="str">
        <v>Reclaimed pre-consumer cupro (RM0552)</v>
      </c>
      <c r="L120" s="145"/>
    </row>
    <row r="121" spans="1:12" ht="18" customHeight="1" x14ac:dyDescent="0.25">
      <c r="A121" s="95" t="s">
        <v>588</v>
      </c>
      <c r="B121" s="96" t="s">
        <v>589</v>
      </c>
      <c r="C121" s="93" t="s">
        <v>475</v>
      </c>
      <c r="D121" s="93">
        <v>118</v>
      </c>
      <c r="E121" s="14" t="str">
        <f t="shared" si="6"/>
        <v>Recycled pre/post-consumer leather porcine (pig) (RM0375)</v>
      </c>
      <c r="F121" s="14" t="str">
        <f t="shared" si="7"/>
        <v/>
      </c>
      <c r="G121" s="14" t="str">
        <f t="shared" si="4"/>
        <v/>
      </c>
      <c r="H121" s="14" t="str">
        <f t="shared" si="5"/>
        <v/>
      </c>
      <c r="K121" s="14" t="str">
        <v>Reclaimed post-consumer cupro (RM0553)</v>
      </c>
      <c r="L121" s="145"/>
    </row>
    <row r="122" spans="1:12" ht="18" customHeight="1" x14ac:dyDescent="0.25">
      <c r="A122" s="95" t="s">
        <v>590</v>
      </c>
      <c r="B122" s="96" t="s">
        <v>591</v>
      </c>
      <c r="C122" s="93" t="s">
        <v>475</v>
      </c>
      <c r="D122" s="93">
        <v>119</v>
      </c>
      <c r="E122" s="14" t="str">
        <f t="shared" si="6"/>
        <v>Recycled pre-consumer leather porcine (pig) (RM0376)</v>
      </c>
      <c r="F122" s="14" t="str">
        <f t="shared" si="7"/>
        <v/>
      </c>
      <c r="G122" s="14" t="str">
        <f t="shared" si="4"/>
        <v/>
      </c>
      <c r="H122" s="14" t="str">
        <f t="shared" si="5"/>
        <v/>
      </c>
      <c r="K122" s="14" t="str">
        <v>Reclaimed pre-consumer diacetate (RM0554)</v>
      </c>
      <c r="L122" s="145"/>
    </row>
    <row r="123" spans="1:12" ht="18" customHeight="1" x14ac:dyDescent="0.25">
      <c r="A123" s="95" t="s">
        <v>592</v>
      </c>
      <c r="B123" s="96" t="s">
        <v>593</v>
      </c>
      <c r="C123" s="93" t="s">
        <v>475</v>
      </c>
      <c r="D123" s="93">
        <v>120</v>
      </c>
      <c r="E123" s="14" t="str">
        <f t="shared" si="6"/>
        <v>Recycled post-consumer leather porcine (pig) (RM0377)</v>
      </c>
      <c r="F123" s="14" t="str">
        <f t="shared" si="7"/>
        <v/>
      </c>
      <c r="G123" s="14" t="str">
        <f t="shared" si="4"/>
        <v/>
      </c>
      <c r="H123" s="14" t="str">
        <f t="shared" si="5"/>
        <v/>
      </c>
      <c r="K123" s="14" t="str">
        <v>Reclaimed post-consumer diacetate (RM0555)</v>
      </c>
      <c r="L123" s="145"/>
    </row>
    <row r="124" spans="1:12" ht="18" customHeight="1" x14ac:dyDescent="0.25">
      <c r="A124" s="95" t="s">
        <v>594</v>
      </c>
      <c r="B124" s="96" t="s">
        <v>595</v>
      </c>
      <c r="C124" s="93" t="s">
        <v>475</v>
      </c>
      <c r="D124" s="93">
        <v>121</v>
      </c>
      <c r="E124" s="14" t="str">
        <f t="shared" si="6"/>
        <v>Responsible animal leather porcine (pig) (RM0378)</v>
      </c>
      <c r="F124" s="14" t="str">
        <f t="shared" si="7"/>
        <v/>
      </c>
      <c r="G124" s="14" t="str">
        <f t="shared" si="4"/>
        <v/>
      </c>
      <c r="H124" s="14" t="str">
        <f t="shared" si="5"/>
        <v/>
      </c>
      <c r="K124" s="14" t="str">
        <v>Reclaimed pre-consumer lyocell (RM0556)</v>
      </c>
      <c r="L124" s="145"/>
    </row>
    <row r="125" spans="1:12" ht="18" customHeight="1" x14ac:dyDescent="0.25">
      <c r="A125" s="97" t="s">
        <v>596</v>
      </c>
      <c r="B125" s="98" t="s">
        <v>597</v>
      </c>
      <c r="C125" s="99" t="s">
        <v>370</v>
      </c>
      <c r="D125" s="99">
        <v>122</v>
      </c>
      <c r="E125" s="14" t="str">
        <f t="shared" si="6"/>
        <v>Reclaimed pre-consumer leather porcine (pig) (RM0462)</v>
      </c>
      <c r="F125" s="14" t="str">
        <f t="shared" si="7"/>
        <v>Reclaimed pre-consumer leather porcine (pig) (RM0462)</v>
      </c>
      <c r="G125" s="14" t="str">
        <f t="shared" si="4"/>
        <v>Reclaimed pre-consumer leather porcine (pig) (RM0462)</v>
      </c>
      <c r="H125" s="14" t="str">
        <f t="shared" si="5"/>
        <v/>
      </c>
      <c r="K125" s="14" t="str">
        <v>Reclaimed post-consumer lyocell (RM0557)</v>
      </c>
      <c r="L125" s="145"/>
    </row>
    <row r="126" spans="1:12" ht="18" customHeight="1" x14ac:dyDescent="0.25">
      <c r="A126" s="97" t="s">
        <v>598</v>
      </c>
      <c r="B126" s="97" t="s">
        <v>599</v>
      </c>
      <c r="C126" s="99" t="s">
        <v>370</v>
      </c>
      <c r="D126" s="99">
        <v>123</v>
      </c>
      <c r="E126" s="14" t="str">
        <f t="shared" si="6"/>
        <v>Reclaimed post-consumer leather porcine (pig) (RM0463)</v>
      </c>
      <c r="F126" s="14" t="str">
        <f t="shared" si="7"/>
        <v>Reclaimed post-consumer leather porcine (pig) (RM0463)</v>
      </c>
      <c r="G126" s="14" t="str">
        <f t="shared" si="4"/>
        <v/>
      </c>
      <c r="H126" s="14" t="str">
        <f t="shared" si="5"/>
        <v>Reclaimed post-consumer leather porcine (pig) (RM0463)</v>
      </c>
      <c r="K126" s="14" t="str">
        <v>Reclaimed pre-consumer modal (RM0558)</v>
      </c>
      <c r="L126" s="145"/>
    </row>
    <row r="127" spans="1:12" ht="18" customHeight="1" x14ac:dyDescent="0.25">
      <c r="A127" s="95" t="s">
        <v>600</v>
      </c>
      <c r="B127" s="101" t="s">
        <v>601</v>
      </c>
      <c r="C127" s="93" t="s">
        <v>475</v>
      </c>
      <c r="D127" s="93">
        <v>124</v>
      </c>
      <c r="E127" s="14" t="str">
        <f t="shared" si="6"/>
        <v>Leather fiber (RM0351)</v>
      </c>
      <c r="F127" s="14" t="str">
        <f t="shared" si="7"/>
        <v/>
      </c>
      <c r="G127" s="14" t="str">
        <f t="shared" si="4"/>
        <v/>
      </c>
      <c r="H127" s="14" t="str">
        <f t="shared" si="5"/>
        <v/>
      </c>
      <c r="K127" s="14" t="str">
        <v>Reclaimed post-consumer modal (RM0559)</v>
      </c>
      <c r="L127" s="145"/>
    </row>
    <row r="128" spans="1:12" ht="18" customHeight="1" x14ac:dyDescent="0.25">
      <c r="A128" s="95" t="s">
        <v>602</v>
      </c>
      <c r="B128" s="96" t="s">
        <v>603</v>
      </c>
      <c r="C128" s="93" t="s">
        <v>475</v>
      </c>
      <c r="D128" s="93">
        <v>125</v>
      </c>
      <c r="E128" s="14" t="str">
        <f t="shared" si="6"/>
        <v>In-conversion leather fiber (RM0352)</v>
      </c>
      <c r="F128" s="14" t="str">
        <f t="shared" si="7"/>
        <v/>
      </c>
      <c r="G128" s="14" t="str">
        <f t="shared" si="4"/>
        <v/>
      </c>
      <c r="H128" s="14" t="str">
        <f t="shared" si="5"/>
        <v/>
      </c>
      <c r="K128" s="14" t="str">
        <v>Reclaimed pre-consumer triacetate (RM0560)</v>
      </c>
      <c r="L128" s="145"/>
    </row>
    <row r="129" spans="1:12" ht="18" customHeight="1" x14ac:dyDescent="0.25">
      <c r="A129" s="95" t="s">
        <v>604</v>
      </c>
      <c r="B129" s="96" t="s">
        <v>605</v>
      </c>
      <c r="C129" s="93" t="s">
        <v>475</v>
      </c>
      <c r="D129" s="93">
        <v>126</v>
      </c>
      <c r="E129" s="14" t="str">
        <f t="shared" si="6"/>
        <v>Organic leather fiber (RM0353)</v>
      </c>
      <c r="F129" s="14" t="str">
        <f t="shared" si="7"/>
        <v/>
      </c>
      <c r="G129" s="14" t="str">
        <f t="shared" si="4"/>
        <v/>
      </c>
      <c r="H129" s="14" t="str">
        <f t="shared" si="5"/>
        <v/>
      </c>
      <c r="K129" s="14" t="str">
        <v>Reclaimed post-consumer triacetate (RM0561)</v>
      </c>
      <c r="L129" s="145"/>
    </row>
    <row r="130" spans="1:12" ht="18" customHeight="1" x14ac:dyDescent="0.25">
      <c r="A130" s="95" t="s">
        <v>606</v>
      </c>
      <c r="B130" s="96" t="s">
        <v>607</v>
      </c>
      <c r="C130" s="93" t="s">
        <v>475</v>
      </c>
      <c r="D130" s="93">
        <v>127</v>
      </c>
      <c r="E130" s="14" t="str">
        <f t="shared" si="6"/>
        <v>Recycled pre/post-consumer leather fiber (RM0354)</v>
      </c>
      <c r="F130" s="14" t="str">
        <f t="shared" si="7"/>
        <v/>
      </c>
      <c r="G130" s="14" t="str">
        <f t="shared" si="4"/>
        <v/>
      </c>
      <c r="H130" s="14" t="str">
        <f t="shared" si="5"/>
        <v/>
      </c>
      <c r="K130" s="14" t="str">
        <v>Reclaimed pre-consumer viscose (RM0562)</v>
      </c>
      <c r="L130" s="145"/>
    </row>
    <row r="131" spans="1:12" ht="18" customHeight="1" x14ac:dyDescent="0.25">
      <c r="A131" s="95" t="s">
        <v>608</v>
      </c>
      <c r="B131" s="96" t="s">
        <v>609</v>
      </c>
      <c r="C131" s="93" t="s">
        <v>475</v>
      </c>
      <c r="D131" s="93">
        <v>128</v>
      </c>
      <c r="E131" s="14" t="str">
        <f t="shared" si="6"/>
        <v>Recycled pre-consumer leather fiber (RM0355)</v>
      </c>
      <c r="F131" s="14" t="str">
        <f t="shared" si="7"/>
        <v/>
      </c>
      <c r="G131" s="14" t="str">
        <f t="shared" si="4"/>
        <v/>
      </c>
      <c r="H131" s="14" t="str">
        <f t="shared" si="5"/>
        <v/>
      </c>
      <c r="K131" s="14" t="str">
        <v>Reclaimed post-consumer viscose (RM0563)</v>
      </c>
      <c r="L131" s="145"/>
    </row>
    <row r="132" spans="1:12" ht="18" customHeight="1" x14ac:dyDescent="0.25">
      <c r="A132" s="95" t="s">
        <v>610</v>
      </c>
      <c r="B132" s="96" t="s">
        <v>611</v>
      </c>
      <c r="C132" s="93" t="s">
        <v>475</v>
      </c>
      <c r="D132" s="93">
        <v>129</v>
      </c>
      <c r="E132" s="14" t="str">
        <f t="shared" si="6"/>
        <v>Recycled post-consumer leather fiber (RM0356)</v>
      </c>
      <c r="F132" s="14" t="str">
        <f t="shared" si="7"/>
        <v/>
      </c>
      <c r="G132" s="14" t="str">
        <f t="shared" ref="G132:G195" si="8">IF(LEFT(B132,13)="Reclaimed pre",E132,"")</f>
        <v/>
      </c>
      <c r="H132" s="14" t="str">
        <f t="shared" ref="H132:H195" si="9">IF(LEFT(B132,13)="Reclaimed pos",E132,"")</f>
        <v/>
      </c>
      <c r="K132" s="14" t="str">
        <v>Reclaimed pre-consumer copper (RM0564)</v>
      </c>
      <c r="L132" s="145"/>
    </row>
    <row r="133" spans="1:12" ht="18" customHeight="1" x14ac:dyDescent="0.25">
      <c r="A133" s="95" t="s">
        <v>612</v>
      </c>
      <c r="B133" s="96" t="s">
        <v>613</v>
      </c>
      <c r="C133" s="93" t="s">
        <v>475</v>
      </c>
      <c r="D133" s="93">
        <v>130</v>
      </c>
      <c r="E133" s="14" t="str">
        <f t="shared" ref="E133:E196" si="10">B133&amp;" ("&amp;A133&amp;")"</f>
        <v>Responsible animal leather fiber (RM0357)</v>
      </c>
      <c r="F133" s="14" t="str">
        <f t="shared" ref="F133:F196" si="11">IF(LEFT(B133,9)="Reclaimed",E133,"")</f>
        <v/>
      </c>
      <c r="G133" s="14" t="str">
        <f t="shared" si="8"/>
        <v/>
      </c>
      <c r="H133" s="14" t="str">
        <f t="shared" si="9"/>
        <v/>
      </c>
      <c r="K133" s="14" t="str">
        <v>Reclaimed post-consumer copper (RM0565)</v>
      </c>
      <c r="L133" s="145"/>
    </row>
    <row r="134" spans="1:12" ht="18" customHeight="1" x14ac:dyDescent="0.25">
      <c r="A134" s="97" t="s">
        <v>614</v>
      </c>
      <c r="B134" s="98" t="s">
        <v>615</v>
      </c>
      <c r="C134" s="99" t="s">
        <v>370</v>
      </c>
      <c r="D134" s="99">
        <v>131</v>
      </c>
      <c r="E134" s="14" t="str">
        <f t="shared" si="10"/>
        <v>Reclaimed pre-consumer leather fiber (RM0464)</v>
      </c>
      <c r="F134" s="14" t="str">
        <f t="shared" si="11"/>
        <v>Reclaimed pre-consumer leather fiber (RM0464)</v>
      </c>
      <c r="G134" s="14" t="str">
        <f t="shared" si="8"/>
        <v>Reclaimed pre-consumer leather fiber (RM0464)</v>
      </c>
      <c r="H134" s="14" t="str">
        <f t="shared" si="9"/>
        <v/>
      </c>
      <c r="K134" s="14" t="str">
        <v>Reclaimed pre-consumer glass (RM0566)</v>
      </c>
      <c r="L134" s="145"/>
    </row>
    <row r="135" spans="1:12" ht="18" customHeight="1" x14ac:dyDescent="0.25">
      <c r="A135" s="97" t="s">
        <v>616</v>
      </c>
      <c r="B135" s="97" t="s">
        <v>617</v>
      </c>
      <c r="C135" s="99" t="s">
        <v>370</v>
      </c>
      <c r="D135" s="99">
        <v>132</v>
      </c>
      <c r="E135" s="14" t="str">
        <f t="shared" si="10"/>
        <v>Reclaimed post-consumer leather fiber (RM0465)</v>
      </c>
      <c r="F135" s="14" t="str">
        <f t="shared" si="11"/>
        <v>Reclaimed post-consumer leather fiber (RM0465)</v>
      </c>
      <c r="G135" s="14" t="str">
        <f t="shared" si="8"/>
        <v/>
      </c>
      <c r="H135" s="14" t="str">
        <f t="shared" si="9"/>
        <v>Reclaimed post-consumer leather fiber (RM0465)</v>
      </c>
      <c r="K135" s="14" t="str">
        <v>Reclaimed post-consumer glass (RM0567)</v>
      </c>
      <c r="L135" s="145"/>
    </row>
    <row r="136" spans="1:12" ht="18" customHeight="1" x14ac:dyDescent="0.25">
      <c r="A136" s="91" t="s">
        <v>618</v>
      </c>
      <c r="B136" s="92" t="s">
        <v>619</v>
      </c>
      <c r="C136" s="93" t="s">
        <v>367</v>
      </c>
      <c r="D136" s="93">
        <v>133</v>
      </c>
      <c r="E136" s="14" t="str">
        <f t="shared" si="10"/>
        <v>Leather other (RM0052)</v>
      </c>
      <c r="F136" s="14" t="str">
        <f t="shared" si="11"/>
        <v/>
      </c>
      <c r="G136" s="14" t="str">
        <f t="shared" si="8"/>
        <v/>
      </c>
      <c r="H136" s="14" t="str">
        <f t="shared" si="9"/>
        <v/>
      </c>
      <c r="K136" s="14" t="str">
        <v>Reclaimed pre-consumer iron (RM0568)</v>
      </c>
      <c r="L136" s="145"/>
    </row>
    <row r="137" spans="1:12" ht="18" customHeight="1" x14ac:dyDescent="0.25">
      <c r="A137" s="91" t="s">
        <v>620</v>
      </c>
      <c r="B137" s="94" t="s">
        <v>621</v>
      </c>
      <c r="C137" s="93" t="s">
        <v>367</v>
      </c>
      <c r="D137" s="93">
        <v>134</v>
      </c>
      <c r="E137" s="14" t="str">
        <f t="shared" si="10"/>
        <v>In-conversion leather other (RM0053)</v>
      </c>
      <c r="F137" s="14" t="str">
        <f t="shared" si="11"/>
        <v/>
      </c>
      <c r="G137" s="14" t="str">
        <f t="shared" si="8"/>
        <v/>
      </c>
      <c r="H137" s="14" t="str">
        <f t="shared" si="9"/>
        <v/>
      </c>
      <c r="K137" s="14" t="str">
        <v>Reclaimed post-consumer iron (RM0569)</v>
      </c>
      <c r="L137" s="145"/>
    </row>
    <row r="138" spans="1:12" ht="18" customHeight="1" x14ac:dyDescent="0.25">
      <c r="A138" s="91" t="s">
        <v>622</v>
      </c>
      <c r="B138" s="94" t="s">
        <v>623</v>
      </c>
      <c r="C138" s="93" t="s">
        <v>367</v>
      </c>
      <c r="D138" s="93">
        <v>135</v>
      </c>
      <c r="E138" s="14" t="str">
        <f t="shared" si="10"/>
        <v>Organic leather other (RM0054)</v>
      </c>
      <c r="F138" s="14" t="str">
        <f t="shared" si="11"/>
        <v/>
      </c>
      <c r="G138" s="14" t="str">
        <f t="shared" si="8"/>
        <v/>
      </c>
      <c r="H138" s="14" t="str">
        <f t="shared" si="9"/>
        <v/>
      </c>
      <c r="K138" s="14" t="str">
        <v>Reclaimed pre-consumer metal (RM0570)</v>
      </c>
      <c r="L138" s="145"/>
    </row>
    <row r="139" spans="1:12" ht="18" customHeight="1" x14ac:dyDescent="0.25">
      <c r="A139" s="91" t="s">
        <v>624</v>
      </c>
      <c r="B139" s="94" t="s">
        <v>625</v>
      </c>
      <c r="C139" s="93" t="s">
        <v>367</v>
      </c>
      <c r="D139" s="93">
        <v>136</v>
      </c>
      <c r="E139" s="14" t="str">
        <f t="shared" si="10"/>
        <v>Recycled pre/post-consumer leather other (RM0055)</v>
      </c>
      <c r="F139" s="14" t="str">
        <f t="shared" si="11"/>
        <v/>
      </c>
      <c r="G139" s="14" t="str">
        <f t="shared" si="8"/>
        <v/>
      </c>
      <c r="H139" s="14" t="str">
        <f t="shared" si="9"/>
        <v/>
      </c>
      <c r="K139" s="14" t="str">
        <v>Reclaimed post-consumer metal (RM0571)</v>
      </c>
      <c r="L139" s="145"/>
    </row>
    <row r="140" spans="1:12" ht="18" customHeight="1" x14ac:dyDescent="0.25">
      <c r="A140" s="91" t="s">
        <v>626</v>
      </c>
      <c r="B140" s="94" t="s">
        <v>627</v>
      </c>
      <c r="C140" s="93" t="s">
        <v>367</v>
      </c>
      <c r="D140" s="93">
        <v>137</v>
      </c>
      <c r="E140" s="14" t="str">
        <f t="shared" si="10"/>
        <v>Recycled pre-consumer leather other (RM0056)</v>
      </c>
      <c r="F140" s="14" t="str">
        <f t="shared" si="11"/>
        <v/>
      </c>
      <c r="G140" s="14" t="str">
        <f t="shared" si="8"/>
        <v/>
      </c>
      <c r="H140" s="14" t="str">
        <f t="shared" si="9"/>
        <v/>
      </c>
      <c r="K140" s="14" t="str">
        <v>Reclaimed pre-consumer wood (RM0572)</v>
      </c>
      <c r="L140" s="145"/>
    </row>
    <row r="141" spans="1:12" ht="18" customHeight="1" x14ac:dyDescent="0.25">
      <c r="A141" s="91" t="s">
        <v>628</v>
      </c>
      <c r="B141" s="94" t="s">
        <v>629</v>
      </c>
      <c r="C141" s="93" t="s">
        <v>367</v>
      </c>
      <c r="D141" s="93">
        <v>138</v>
      </c>
      <c r="E141" s="14" t="str">
        <f t="shared" si="10"/>
        <v>Recycled post-consumer leather other (RM0057)</v>
      </c>
      <c r="F141" s="14" t="str">
        <f t="shared" si="11"/>
        <v/>
      </c>
      <c r="G141" s="14" t="str">
        <f t="shared" si="8"/>
        <v/>
      </c>
      <c r="H141" s="14" t="str">
        <f t="shared" si="9"/>
        <v/>
      </c>
      <c r="K141" s="14" t="str">
        <v>Reclaimed post-consumer wood (RM0573)</v>
      </c>
      <c r="L141" s="145"/>
    </row>
    <row r="142" spans="1:12" ht="18" customHeight="1" x14ac:dyDescent="0.25">
      <c r="A142" s="97" t="s">
        <v>630</v>
      </c>
      <c r="B142" s="98" t="s">
        <v>631</v>
      </c>
      <c r="C142" s="99" t="s">
        <v>370</v>
      </c>
      <c r="D142" s="99">
        <v>139</v>
      </c>
      <c r="E142" s="14" t="str">
        <f t="shared" si="10"/>
        <v>Reclaimed pre-consumer leather other (RM0466)</v>
      </c>
      <c r="F142" s="14" t="str">
        <f t="shared" si="11"/>
        <v>Reclaimed pre-consumer leather other (RM0466)</v>
      </c>
      <c r="G142" s="14" t="str">
        <f t="shared" si="8"/>
        <v>Reclaimed pre-consumer leather other (RM0466)</v>
      </c>
      <c r="H142" s="14" t="str">
        <f t="shared" si="9"/>
        <v/>
      </c>
      <c r="K142" s="14" t="str">
        <v>Reclaimed pre-consumer zinc (RM0574)</v>
      </c>
      <c r="L142" s="145"/>
    </row>
    <row r="143" spans="1:12" ht="18" customHeight="1" x14ac:dyDescent="0.25">
      <c r="A143" s="97" t="s">
        <v>632</v>
      </c>
      <c r="B143" s="97" t="s">
        <v>633</v>
      </c>
      <c r="C143" s="99" t="s">
        <v>370</v>
      </c>
      <c r="D143" s="99">
        <v>140</v>
      </c>
      <c r="E143" s="14" t="str">
        <f t="shared" si="10"/>
        <v>Reclaimed post-consumer leather other (RM0467)</v>
      </c>
      <c r="F143" s="14" t="str">
        <f t="shared" si="11"/>
        <v>Reclaimed post-consumer leather other (RM0467)</v>
      </c>
      <c r="G143" s="14" t="str">
        <f t="shared" si="8"/>
        <v/>
      </c>
      <c r="H143" s="14" t="str">
        <f t="shared" si="9"/>
        <v>Reclaimed post-consumer leather other (RM0467)</v>
      </c>
      <c r="K143" s="14" t="str">
        <v>Reclaimed post-consumer zinc (RM0575)</v>
      </c>
      <c r="L143" s="145"/>
    </row>
    <row r="144" spans="1:12" ht="18" customHeight="1" x14ac:dyDescent="0.25">
      <c r="A144" s="91" t="s">
        <v>634</v>
      </c>
      <c r="B144" s="92" t="s">
        <v>635</v>
      </c>
      <c r="C144" s="93" t="s">
        <v>324</v>
      </c>
      <c r="D144" s="93">
        <v>141</v>
      </c>
      <c r="E144" s="14" t="str">
        <f t="shared" si="10"/>
        <v>Mohair (RM0058)</v>
      </c>
      <c r="F144" s="14" t="str">
        <f t="shared" si="11"/>
        <v/>
      </c>
      <c r="G144" s="14" t="str">
        <f t="shared" si="8"/>
        <v/>
      </c>
      <c r="H144" s="14" t="str">
        <f t="shared" si="9"/>
        <v/>
      </c>
      <c r="K144" s="14" t="str">
        <v>Reclaimed pre-consumer metallic fibers (RM0576)</v>
      </c>
      <c r="L144" s="145"/>
    </row>
    <row r="145" spans="1:12" ht="18" customHeight="1" x14ac:dyDescent="0.25">
      <c r="A145" s="91" t="s">
        <v>636</v>
      </c>
      <c r="B145" s="94" t="s">
        <v>637</v>
      </c>
      <c r="C145" s="93" t="s">
        <v>324</v>
      </c>
      <c r="D145" s="93">
        <v>142</v>
      </c>
      <c r="E145" s="14" t="str">
        <f t="shared" si="10"/>
        <v>In-conversion mohair (RM0059)</v>
      </c>
      <c r="F145" s="14" t="str">
        <f t="shared" si="11"/>
        <v/>
      </c>
      <c r="G145" s="14" t="str">
        <f t="shared" si="8"/>
        <v/>
      </c>
      <c r="H145" s="14" t="str">
        <f t="shared" si="9"/>
        <v/>
      </c>
      <c r="K145" s="14" t="str">
        <v>Reclaimed post-consumer metallic fibers (RM0577)</v>
      </c>
      <c r="L145" s="145"/>
    </row>
    <row r="146" spans="1:12" ht="18" customHeight="1" x14ac:dyDescent="0.25">
      <c r="A146" s="91" t="s">
        <v>638</v>
      </c>
      <c r="B146" s="94" t="s">
        <v>639</v>
      </c>
      <c r="C146" s="93" t="s">
        <v>324</v>
      </c>
      <c r="D146" s="93">
        <v>143</v>
      </c>
      <c r="E146" s="14" t="str">
        <f t="shared" si="10"/>
        <v>Organic mohair (RM0060)</v>
      </c>
      <c r="F146" s="14" t="str">
        <f t="shared" si="11"/>
        <v/>
      </c>
      <c r="G146" s="14" t="str">
        <f t="shared" si="8"/>
        <v/>
      </c>
      <c r="H146" s="14" t="str">
        <f t="shared" si="9"/>
        <v/>
      </c>
      <c r="K146" s="14" t="str">
        <v>Reclaimed pre-consumer mixed fibers (RM0578)</v>
      </c>
      <c r="L146" s="145"/>
    </row>
    <row r="147" spans="1:12" ht="18" customHeight="1" x14ac:dyDescent="0.25">
      <c r="A147" s="91" t="s">
        <v>640</v>
      </c>
      <c r="B147" s="94" t="s">
        <v>641</v>
      </c>
      <c r="C147" s="93" t="s">
        <v>324</v>
      </c>
      <c r="D147" s="93">
        <v>144</v>
      </c>
      <c r="E147" s="14" t="str">
        <f t="shared" si="10"/>
        <v>Recycled pre/post-consumer mohair (RM0061)</v>
      </c>
      <c r="F147" s="14" t="str">
        <f t="shared" si="11"/>
        <v/>
      </c>
      <c r="G147" s="14" t="str">
        <f t="shared" si="8"/>
        <v/>
      </c>
      <c r="H147" s="14" t="str">
        <f t="shared" si="9"/>
        <v/>
      </c>
      <c r="K147" s="14" t="str">
        <v>Reclaimed post-consumer mixed fibers (RM0579)</v>
      </c>
      <c r="L147" s="145"/>
    </row>
    <row r="148" spans="1:12" ht="18" customHeight="1" x14ac:dyDescent="0.25">
      <c r="A148" s="91" t="s">
        <v>642</v>
      </c>
      <c r="B148" s="94" t="s">
        <v>643</v>
      </c>
      <c r="C148" s="93" t="s">
        <v>324</v>
      </c>
      <c r="D148" s="93">
        <v>145</v>
      </c>
      <c r="E148" s="14" t="str">
        <f t="shared" si="10"/>
        <v>Recycled pre-consumer mohair (RM0062)</v>
      </c>
      <c r="F148" s="14" t="str">
        <f t="shared" si="11"/>
        <v/>
      </c>
      <c r="G148" s="14" t="str">
        <f t="shared" si="8"/>
        <v/>
      </c>
      <c r="H148" s="14" t="str">
        <f t="shared" si="9"/>
        <v/>
      </c>
      <c r="K148" s="14" t="str">
        <v>Other reclaimed pre-consumer (RM0580)</v>
      </c>
    </row>
    <row r="149" spans="1:12" ht="18" customHeight="1" x14ac:dyDescent="0.25">
      <c r="A149" s="91" t="s">
        <v>644</v>
      </c>
      <c r="B149" s="94" t="s">
        <v>645</v>
      </c>
      <c r="C149" s="93" t="s">
        <v>324</v>
      </c>
      <c r="D149" s="93">
        <v>146</v>
      </c>
      <c r="E149" s="14" t="str">
        <f t="shared" si="10"/>
        <v>Recycled post-consumer mohair (RM0063)</v>
      </c>
      <c r="F149" s="14" t="str">
        <f t="shared" si="11"/>
        <v/>
      </c>
      <c r="G149" s="14" t="str">
        <f t="shared" si="8"/>
        <v/>
      </c>
      <c r="H149" s="14" t="str">
        <f t="shared" si="9"/>
        <v/>
      </c>
      <c r="K149" s="14" t="str">
        <v>Other reclaimed post-consumer (RM0581)</v>
      </c>
    </row>
    <row r="150" spans="1:12" ht="18" customHeight="1" x14ac:dyDescent="0.25">
      <c r="A150" s="91" t="s">
        <v>646</v>
      </c>
      <c r="B150" s="94" t="s">
        <v>647</v>
      </c>
      <c r="C150" s="93" t="s">
        <v>324</v>
      </c>
      <c r="D150" s="93">
        <v>147</v>
      </c>
      <c r="E150" s="14" t="str">
        <f t="shared" si="10"/>
        <v>Responsible mohair (RM0064)</v>
      </c>
      <c r="F150" s="14" t="str">
        <f t="shared" si="11"/>
        <v/>
      </c>
      <c r="G150" s="14" t="str">
        <f t="shared" si="8"/>
        <v/>
      </c>
      <c r="H150" s="14" t="str">
        <f t="shared" si="9"/>
        <v/>
      </c>
    </row>
    <row r="151" spans="1:12" ht="18" customHeight="1" x14ac:dyDescent="0.25">
      <c r="A151" s="95" t="s">
        <v>648</v>
      </c>
      <c r="B151" s="96" t="s">
        <v>649</v>
      </c>
      <c r="C151" s="93" t="s">
        <v>367</v>
      </c>
      <c r="D151" s="93">
        <v>148</v>
      </c>
      <c r="E151" s="14" t="str">
        <f t="shared" si="10"/>
        <v>Recycled pre-consumer organic mohair (RM0408)</v>
      </c>
      <c r="F151" s="14" t="str">
        <f t="shared" si="11"/>
        <v/>
      </c>
      <c r="G151" s="14" t="str">
        <f t="shared" si="8"/>
        <v/>
      </c>
      <c r="H151" s="14" t="str">
        <f t="shared" si="9"/>
        <v/>
      </c>
    </row>
    <row r="152" spans="1:12" ht="18" customHeight="1" x14ac:dyDescent="0.25">
      <c r="A152" s="97" t="s">
        <v>650</v>
      </c>
      <c r="B152" s="98" t="s">
        <v>651</v>
      </c>
      <c r="C152" s="99" t="s">
        <v>370</v>
      </c>
      <c r="D152" s="99">
        <v>149</v>
      </c>
      <c r="E152" s="14" t="str">
        <f t="shared" si="10"/>
        <v>Reclaimed pre-consumer mohair (RM0468)</v>
      </c>
      <c r="F152" s="14" t="str">
        <f t="shared" si="11"/>
        <v>Reclaimed pre-consumer mohair (RM0468)</v>
      </c>
      <c r="G152" s="14" t="str">
        <f t="shared" si="8"/>
        <v>Reclaimed pre-consumer mohair (RM0468)</v>
      </c>
      <c r="H152" s="14" t="str">
        <f t="shared" si="9"/>
        <v/>
      </c>
    </row>
    <row r="153" spans="1:12" ht="18" customHeight="1" x14ac:dyDescent="0.25">
      <c r="A153" s="97" t="s">
        <v>652</v>
      </c>
      <c r="B153" s="97" t="s">
        <v>653</v>
      </c>
      <c r="C153" s="99" t="s">
        <v>370</v>
      </c>
      <c r="D153" s="99">
        <v>150</v>
      </c>
      <c r="E153" s="14" t="str">
        <f t="shared" si="10"/>
        <v>Reclaimed post-consumer mohair (RM0469)</v>
      </c>
      <c r="F153" s="14" t="str">
        <f t="shared" si="11"/>
        <v>Reclaimed post-consumer mohair (RM0469)</v>
      </c>
      <c r="G153" s="14" t="str">
        <f t="shared" si="8"/>
        <v/>
      </c>
      <c r="H153" s="14" t="str">
        <f t="shared" si="9"/>
        <v>Reclaimed post-consumer mohair (RM0469)</v>
      </c>
    </row>
    <row r="154" spans="1:12" ht="18" customHeight="1" x14ac:dyDescent="0.25">
      <c r="A154" s="95" t="s">
        <v>654</v>
      </c>
      <c r="B154" s="102" t="s">
        <v>655</v>
      </c>
      <c r="C154" s="93" t="s">
        <v>475</v>
      </c>
      <c r="D154" s="93">
        <v>151</v>
      </c>
      <c r="E154" s="14" t="str">
        <f t="shared" si="10"/>
        <v>Shearling (RM0337)</v>
      </c>
      <c r="F154" s="14" t="str">
        <f t="shared" si="11"/>
        <v/>
      </c>
      <c r="G154" s="14" t="str">
        <f t="shared" si="8"/>
        <v/>
      </c>
      <c r="H154" s="14" t="str">
        <f t="shared" si="9"/>
        <v/>
      </c>
    </row>
    <row r="155" spans="1:12" ht="18" customHeight="1" x14ac:dyDescent="0.25">
      <c r="A155" s="95" t="s">
        <v>656</v>
      </c>
      <c r="B155" s="94" t="s">
        <v>657</v>
      </c>
      <c r="C155" s="93" t="s">
        <v>475</v>
      </c>
      <c r="D155" s="93">
        <v>152</v>
      </c>
      <c r="E155" s="14" t="str">
        <f t="shared" si="10"/>
        <v>In-conversion shearling (RM0338)</v>
      </c>
      <c r="F155" s="14" t="str">
        <f t="shared" si="11"/>
        <v/>
      </c>
      <c r="G155" s="14" t="str">
        <f t="shared" si="8"/>
        <v/>
      </c>
      <c r="H155" s="14" t="str">
        <f t="shared" si="9"/>
        <v/>
      </c>
    </row>
    <row r="156" spans="1:12" ht="18" customHeight="1" x14ac:dyDescent="0.25">
      <c r="A156" s="95" t="s">
        <v>658</v>
      </c>
      <c r="B156" s="94" t="s">
        <v>659</v>
      </c>
      <c r="C156" s="93" t="s">
        <v>475</v>
      </c>
      <c r="D156" s="93">
        <v>153</v>
      </c>
      <c r="E156" s="14" t="str">
        <f t="shared" si="10"/>
        <v>Organic shearling (RM0339)</v>
      </c>
      <c r="F156" s="14" t="str">
        <f t="shared" si="11"/>
        <v/>
      </c>
      <c r="G156" s="14" t="str">
        <f t="shared" si="8"/>
        <v/>
      </c>
      <c r="H156" s="14" t="str">
        <f t="shared" si="9"/>
        <v/>
      </c>
    </row>
    <row r="157" spans="1:12" ht="18" customHeight="1" x14ac:dyDescent="0.25">
      <c r="A157" s="95" t="s">
        <v>660</v>
      </c>
      <c r="B157" s="96" t="s">
        <v>661</v>
      </c>
      <c r="C157" s="93" t="s">
        <v>475</v>
      </c>
      <c r="D157" s="93">
        <v>154</v>
      </c>
      <c r="E157" s="14" t="str">
        <f t="shared" si="10"/>
        <v>Recycled pre/post-consumer shearling (RM0340)</v>
      </c>
      <c r="F157" s="14" t="str">
        <f t="shared" si="11"/>
        <v/>
      </c>
      <c r="G157" s="14" t="str">
        <f t="shared" si="8"/>
        <v/>
      </c>
      <c r="H157" s="14" t="str">
        <f t="shared" si="9"/>
        <v/>
      </c>
    </row>
    <row r="158" spans="1:12" ht="18" customHeight="1" x14ac:dyDescent="0.25">
      <c r="A158" s="95" t="s">
        <v>662</v>
      </c>
      <c r="B158" s="96" t="s">
        <v>663</v>
      </c>
      <c r="C158" s="93" t="s">
        <v>475</v>
      </c>
      <c r="D158" s="93">
        <v>155</v>
      </c>
      <c r="E158" s="14" t="str">
        <f t="shared" si="10"/>
        <v>Recycled pre-consumer shearling (RM0341)</v>
      </c>
      <c r="F158" s="14" t="str">
        <f t="shared" si="11"/>
        <v/>
      </c>
      <c r="G158" s="14" t="str">
        <f t="shared" si="8"/>
        <v/>
      </c>
      <c r="H158" s="14" t="str">
        <f t="shared" si="9"/>
        <v/>
      </c>
    </row>
    <row r="159" spans="1:12" ht="18" customHeight="1" x14ac:dyDescent="0.25">
      <c r="A159" s="95" t="s">
        <v>664</v>
      </c>
      <c r="B159" s="96" t="s">
        <v>665</v>
      </c>
      <c r="C159" s="93" t="s">
        <v>475</v>
      </c>
      <c r="D159" s="93">
        <v>156</v>
      </c>
      <c r="E159" s="14" t="str">
        <f t="shared" si="10"/>
        <v>Recycled post-consumer shearling (RM0342)</v>
      </c>
      <c r="F159" s="14" t="str">
        <f t="shared" si="11"/>
        <v/>
      </c>
      <c r="G159" s="14" t="str">
        <f t="shared" si="8"/>
        <v/>
      </c>
      <c r="H159" s="14" t="str">
        <f t="shared" si="9"/>
        <v/>
      </c>
    </row>
    <row r="160" spans="1:12" ht="18" customHeight="1" x14ac:dyDescent="0.25">
      <c r="A160" s="95" t="s">
        <v>666</v>
      </c>
      <c r="B160" s="96" t="s">
        <v>667</v>
      </c>
      <c r="C160" s="93" t="s">
        <v>475</v>
      </c>
      <c r="D160" s="93">
        <v>157</v>
      </c>
      <c r="E160" s="14" t="str">
        <f t="shared" si="10"/>
        <v>Responsible animal shearling (RM0343)</v>
      </c>
      <c r="F160" s="14" t="str">
        <f t="shared" si="11"/>
        <v/>
      </c>
      <c r="G160" s="14" t="str">
        <f t="shared" si="8"/>
        <v/>
      </c>
      <c r="H160" s="14" t="str">
        <f t="shared" si="9"/>
        <v/>
      </c>
    </row>
    <row r="161" spans="1:8" ht="18" customHeight="1" x14ac:dyDescent="0.25">
      <c r="A161" s="97" t="s">
        <v>668</v>
      </c>
      <c r="B161" s="98" t="s">
        <v>669</v>
      </c>
      <c r="C161" s="99" t="s">
        <v>370</v>
      </c>
      <c r="D161" s="99">
        <v>158</v>
      </c>
      <c r="E161" s="14" t="str">
        <f t="shared" si="10"/>
        <v>Reclaimed pre-consumer shearling (RM0470)</v>
      </c>
      <c r="F161" s="14" t="str">
        <f t="shared" si="11"/>
        <v>Reclaimed pre-consumer shearling (RM0470)</v>
      </c>
      <c r="G161" s="14" t="str">
        <f t="shared" si="8"/>
        <v>Reclaimed pre-consumer shearling (RM0470)</v>
      </c>
      <c r="H161" s="14" t="str">
        <f t="shared" si="9"/>
        <v/>
      </c>
    </row>
    <row r="162" spans="1:8" ht="18" customHeight="1" x14ac:dyDescent="0.25">
      <c r="A162" s="97" t="s">
        <v>670</v>
      </c>
      <c r="B162" s="97" t="s">
        <v>671</v>
      </c>
      <c r="C162" s="99" t="s">
        <v>370</v>
      </c>
      <c r="D162" s="99">
        <v>159</v>
      </c>
      <c r="E162" s="14" t="str">
        <f t="shared" si="10"/>
        <v>Reclaimed post-consumer shearling (RM0471)</v>
      </c>
      <c r="F162" s="14" t="str">
        <f t="shared" si="11"/>
        <v>Reclaimed post-consumer shearling (RM0471)</v>
      </c>
      <c r="G162" s="14" t="str">
        <f t="shared" si="8"/>
        <v/>
      </c>
      <c r="H162" s="14" t="str">
        <f t="shared" si="9"/>
        <v>Reclaimed post-consumer shearling (RM0471)</v>
      </c>
    </row>
    <row r="163" spans="1:8" ht="18" customHeight="1" x14ac:dyDescent="0.25">
      <c r="A163" s="91" t="s">
        <v>672</v>
      </c>
      <c r="B163" s="92" t="s">
        <v>673</v>
      </c>
      <c r="C163" s="93" t="s">
        <v>324</v>
      </c>
      <c r="D163" s="93">
        <v>160</v>
      </c>
      <c r="E163" s="14" t="str">
        <f t="shared" si="10"/>
        <v>Silk (RM0065)</v>
      </c>
      <c r="F163" s="14" t="str">
        <f t="shared" si="11"/>
        <v/>
      </c>
      <c r="G163" s="14" t="str">
        <f t="shared" si="8"/>
        <v/>
      </c>
      <c r="H163" s="14" t="str">
        <f t="shared" si="9"/>
        <v/>
      </c>
    </row>
    <row r="164" spans="1:8" ht="18" customHeight="1" x14ac:dyDescent="0.25">
      <c r="A164" s="91" t="s">
        <v>674</v>
      </c>
      <c r="B164" s="94" t="s">
        <v>675</v>
      </c>
      <c r="C164" s="93" t="s">
        <v>324</v>
      </c>
      <c r="D164" s="93">
        <v>161</v>
      </c>
      <c r="E164" s="14" t="str">
        <f t="shared" si="10"/>
        <v>In-conversion silk (RM0066)</v>
      </c>
      <c r="F164" s="14" t="str">
        <f t="shared" si="11"/>
        <v/>
      </c>
      <c r="G164" s="14" t="str">
        <f t="shared" si="8"/>
        <v/>
      </c>
      <c r="H164" s="14" t="str">
        <f t="shared" si="9"/>
        <v/>
      </c>
    </row>
    <row r="165" spans="1:8" ht="18" customHeight="1" x14ac:dyDescent="0.25">
      <c r="A165" s="91" t="s">
        <v>676</v>
      </c>
      <c r="B165" s="94" t="s">
        <v>677</v>
      </c>
      <c r="C165" s="93" t="s">
        <v>324</v>
      </c>
      <c r="D165" s="93">
        <v>162</v>
      </c>
      <c r="E165" s="14" t="str">
        <f t="shared" si="10"/>
        <v>Organic silk (RM0067)</v>
      </c>
      <c r="F165" s="14" t="str">
        <f t="shared" si="11"/>
        <v/>
      </c>
      <c r="G165" s="14" t="str">
        <f t="shared" si="8"/>
        <v/>
      </c>
      <c r="H165" s="14" t="str">
        <f t="shared" si="9"/>
        <v/>
      </c>
    </row>
    <row r="166" spans="1:8" ht="18" customHeight="1" x14ac:dyDescent="0.25">
      <c r="A166" s="91" t="s">
        <v>678</v>
      </c>
      <c r="B166" s="94" t="s">
        <v>679</v>
      </c>
      <c r="C166" s="93" t="s">
        <v>324</v>
      </c>
      <c r="D166" s="93">
        <v>163</v>
      </c>
      <c r="E166" s="14" t="str">
        <f t="shared" si="10"/>
        <v>Recycled pre/post-consumer silk (RM0068)</v>
      </c>
      <c r="F166" s="14" t="str">
        <f t="shared" si="11"/>
        <v/>
      </c>
      <c r="G166" s="14" t="str">
        <f t="shared" si="8"/>
        <v/>
      </c>
      <c r="H166" s="14" t="str">
        <f t="shared" si="9"/>
        <v/>
      </c>
    </row>
    <row r="167" spans="1:8" ht="18" customHeight="1" x14ac:dyDescent="0.25">
      <c r="A167" s="91" t="s">
        <v>680</v>
      </c>
      <c r="B167" s="94" t="s">
        <v>681</v>
      </c>
      <c r="C167" s="93" t="s">
        <v>324</v>
      </c>
      <c r="D167" s="93">
        <v>164</v>
      </c>
      <c r="E167" s="14" t="str">
        <f t="shared" si="10"/>
        <v>Recycled pre-consumer silk (RM0069)</v>
      </c>
      <c r="F167" s="14" t="str">
        <f t="shared" si="11"/>
        <v/>
      </c>
      <c r="G167" s="14" t="str">
        <f t="shared" si="8"/>
        <v/>
      </c>
      <c r="H167" s="14" t="str">
        <f t="shared" si="9"/>
        <v/>
      </c>
    </row>
    <row r="168" spans="1:8" ht="18" customHeight="1" x14ac:dyDescent="0.25">
      <c r="A168" s="91" t="s">
        <v>682</v>
      </c>
      <c r="B168" s="94" t="s">
        <v>683</v>
      </c>
      <c r="C168" s="93" t="s">
        <v>324</v>
      </c>
      <c r="D168" s="93">
        <v>165</v>
      </c>
      <c r="E168" s="14" t="str">
        <f t="shared" si="10"/>
        <v>Recycled post-consumer silk (RM0070)</v>
      </c>
      <c r="F168" s="14" t="str">
        <f t="shared" si="11"/>
        <v/>
      </c>
      <c r="G168" s="14" t="str">
        <f t="shared" si="8"/>
        <v/>
      </c>
      <c r="H168" s="14" t="str">
        <f t="shared" si="9"/>
        <v/>
      </c>
    </row>
    <row r="169" spans="1:8" ht="18" customHeight="1" x14ac:dyDescent="0.25">
      <c r="A169" s="95" t="s">
        <v>684</v>
      </c>
      <c r="B169" s="96" t="s">
        <v>685</v>
      </c>
      <c r="C169" s="93" t="s">
        <v>367</v>
      </c>
      <c r="D169" s="93">
        <v>166</v>
      </c>
      <c r="E169" s="14" t="str">
        <f t="shared" si="10"/>
        <v>Recycled pre-consumer organic silk (RM0409)</v>
      </c>
      <c r="F169" s="14" t="str">
        <f t="shared" si="11"/>
        <v/>
      </c>
      <c r="G169" s="14" t="str">
        <f t="shared" si="8"/>
        <v/>
      </c>
      <c r="H169" s="14" t="str">
        <f t="shared" si="9"/>
        <v/>
      </c>
    </row>
    <row r="170" spans="1:8" ht="18" customHeight="1" x14ac:dyDescent="0.25">
      <c r="A170" s="97" t="s">
        <v>686</v>
      </c>
      <c r="B170" s="98" t="s">
        <v>687</v>
      </c>
      <c r="C170" s="99" t="s">
        <v>370</v>
      </c>
      <c r="D170" s="99">
        <v>167</v>
      </c>
      <c r="E170" s="14" t="str">
        <f t="shared" si="10"/>
        <v>Reclaimed pre-consumer silk (RM0472)</v>
      </c>
      <c r="F170" s="14" t="str">
        <f t="shared" si="11"/>
        <v>Reclaimed pre-consumer silk (RM0472)</v>
      </c>
      <c r="G170" s="14" t="str">
        <f t="shared" si="8"/>
        <v>Reclaimed pre-consumer silk (RM0472)</v>
      </c>
      <c r="H170" s="14" t="str">
        <f t="shared" si="9"/>
        <v/>
      </c>
    </row>
    <row r="171" spans="1:8" ht="18" customHeight="1" x14ac:dyDescent="0.25">
      <c r="A171" s="97" t="s">
        <v>688</v>
      </c>
      <c r="B171" s="97" t="s">
        <v>689</v>
      </c>
      <c r="C171" s="99" t="s">
        <v>370</v>
      </c>
      <c r="D171" s="99">
        <v>168</v>
      </c>
      <c r="E171" s="14" t="str">
        <f t="shared" si="10"/>
        <v>Reclaimed post-consumer silk (RM0473)</v>
      </c>
      <c r="F171" s="14" t="str">
        <f t="shared" si="11"/>
        <v>Reclaimed post-consumer silk (RM0473)</v>
      </c>
      <c r="G171" s="14" t="str">
        <f t="shared" si="8"/>
        <v/>
      </c>
      <c r="H171" s="14" t="str">
        <f t="shared" si="9"/>
        <v>Reclaimed post-consumer silk (RM0473)</v>
      </c>
    </row>
    <row r="172" spans="1:8" ht="18" customHeight="1" x14ac:dyDescent="0.25">
      <c r="A172" s="91" t="s">
        <v>690</v>
      </c>
      <c r="B172" s="92" t="s">
        <v>691</v>
      </c>
      <c r="C172" s="93" t="s">
        <v>324</v>
      </c>
      <c r="D172" s="93">
        <v>169</v>
      </c>
      <c r="E172" s="14" t="str">
        <f t="shared" si="10"/>
        <v>Vicuna (RM0071)</v>
      </c>
      <c r="F172" s="14" t="str">
        <f t="shared" si="11"/>
        <v/>
      </c>
      <c r="G172" s="14" t="str">
        <f t="shared" si="8"/>
        <v/>
      </c>
      <c r="H172" s="14" t="str">
        <f t="shared" si="9"/>
        <v/>
      </c>
    </row>
    <row r="173" spans="1:8" ht="18" customHeight="1" x14ac:dyDescent="0.25">
      <c r="A173" s="91" t="s">
        <v>692</v>
      </c>
      <c r="B173" s="94" t="s">
        <v>693</v>
      </c>
      <c r="C173" s="93" t="s">
        <v>324</v>
      </c>
      <c r="D173" s="93">
        <v>170</v>
      </c>
      <c r="E173" s="14" t="str">
        <f t="shared" si="10"/>
        <v>In-conversion vicuna  (RM0072)</v>
      </c>
      <c r="F173" s="14" t="str">
        <f t="shared" si="11"/>
        <v/>
      </c>
      <c r="G173" s="14" t="str">
        <f t="shared" si="8"/>
        <v/>
      </c>
      <c r="H173" s="14" t="str">
        <f t="shared" si="9"/>
        <v/>
      </c>
    </row>
    <row r="174" spans="1:8" ht="18" customHeight="1" x14ac:dyDescent="0.25">
      <c r="A174" s="91" t="s">
        <v>694</v>
      </c>
      <c r="B174" s="94" t="s">
        <v>695</v>
      </c>
      <c r="C174" s="93" t="s">
        <v>324</v>
      </c>
      <c r="D174" s="93">
        <v>171</v>
      </c>
      <c r="E174" s="14" t="str">
        <f t="shared" si="10"/>
        <v>Organic vicuna  (RM0073)</v>
      </c>
      <c r="F174" s="14" t="str">
        <f t="shared" si="11"/>
        <v/>
      </c>
      <c r="G174" s="14" t="str">
        <f t="shared" si="8"/>
        <v/>
      </c>
      <c r="H174" s="14" t="str">
        <f t="shared" si="9"/>
        <v/>
      </c>
    </row>
    <row r="175" spans="1:8" ht="18" customHeight="1" x14ac:dyDescent="0.25">
      <c r="A175" s="91" t="s">
        <v>696</v>
      </c>
      <c r="B175" s="94" t="s">
        <v>697</v>
      </c>
      <c r="C175" s="93" t="s">
        <v>324</v>
      </c>
      <c r="D175" s="93">
        <v>172</v>
      </c>
      <c r="E175" s="14" t="str">
        <f t="shared" si="10"/>
        <v>Recycled pre/post-consumer vicuna (RM0074)</v>
      </c>
      <c r="F175" s="14" t="str">
        <f t="shared" si="11"/>
        <v/>
      </c>
      <c r="G175" s="14" t="str">
        <f t="shared" si="8"/>
        <v/>
      </c>
      <c r="H175" s="14" t="str">
        <f t="shared" si="9"/>
        <v/>
      </c>
    </row>
    <row r="176" spans="1:8" ht="18" customHeight="1" x14ac:dyDescent="0.25">
      <c r="A176" s="91" t="s">
        <v>698</v>
      </c>
      <c r="B176" s="94" t="s">
        <v>699</v>
      </c>
      <c r="C176" s="93" t="s">
        <v>324</v>
      </c>
      <c r="D176" s="93">
        <v>173</v>
      </c>
      <c r="E176" s="14" t="str">
        <f t="shared" si="10"/>
        <v>Recycled pre-consumer vicuna  (RM0075)</v>
      </c>
      <c r="F176" s="14" t="str">
        <f t="shared" si="11"/>
        <v/>
      </c>
      <c r="G176" s="14" t="str">
        <f t="shared" si="8"/>
        <v/>
      </c>
      <c r="H176" s="14" t="str">
        <f t="shared" si="9"/>
        <v/>
      </c>
    </row>
    <row r="177" spans="1:8" ht="18" customHeight="1" x14ac:dyDescent="0.25">
      <c r="A177" s="91" t="s">
        <v>700</v>
      </c>
      <c r="B177" s="94" t="s">
        <v>701</v>
      </c>
      <c r="C177" s="93" t="s">
        <v>324</v>
      </c>
      <c r="D177" s="93">
        <v>174</v>
      </c>
      <c r="E177" s="14" t="str">
        <f t="shared" si="10"/>
        <v>Recycled post-consumer vicuna  (RM0076)</v>
      </c>
      <c r="F177" s="14" t="str">
        <f t="shared" si="11"/>
        <v/>
      </c>
      <c r="G177" s="14" t="str">
        <f t="shared" si="8"/>
        <v/>
      </c>
      <c r="H177" s="14" t="str">
        <f t="shared" si="9"/>
        <v/>
      </c>
    </row>
    <row r="178" spans="1:8" ht="18" customHeight="1" x14ac:dyDescent="0.25">
      <c r="A178" s="95" t="s">
        <v>702</v>
      </c>
      <c r="B178" s="96" t="s">
        <v>703</v>
      </c>
      <c r="C178" s="93" t="s">
        <v>367</v>
      </c>
      <c r="D178" s="93">
        <v>175</v>
      </c>
      <c r="E178" s="14" t="str">
        <f t="shared" si="10"/>
        <v>Recycled pre-consumer organic vicuna (RM0410)</v>
      </c>
      <c r="F178" s="14" t="str">
        <f t="shared" si="11"/>
        <v/>
      </c>
      <c r="G178" s="14" t="str">
        <f t="shared" si="8"/>
        <v/>
      </c>
      <c r="H178" s="14" t="str">
        <f t="shared" si="9"/>
        <v/>
      </c>
    </row>
    <row r="179" spans="1:8" ht="18" customHeight="1" x14ac:dyDescent="0.25">
      <c r="A179" s="97" t="s">
        <v>704</v>
      </c>
      <c r="B179" s="98" t="s">
        <v>705</v>
      </c>
      <c r="C179" s="99" t="s">
        <v>370</v>
      </c>
      <c r="D179" s="99">
        <v>176</v>
      </c>
      <c r="E179" s="14" t="str">
        <f t="shared" si="10"/>
        <v>Reclaimed pre-consumer vicuna (RM0474)</v>
      </c>
      <c r="F179" s="14" t="str">
        <f t="shared" si="11"/>
        <v>Reclaimed pre-consumer vicuna (RM0474)</v>
      </c>
      <c r="G179" s="14" t="str">
        <f t="shared" si="8"/>
        <v>Reclaimed pre-consumer vicuna (RM0474)</v>
      </c>
      <c r="H179" s="14" t="str">
        <f t="shared" si="9"/>
        <v/>
      </c>
    </row>
    <row r="180" spans="1:8" ht="18" customHeight="1" x14ac:dyDescent="0.25">
      <c r="A180" s="97" t="s">
        <v>706</v>
      </c>
      <c r="B180" s="97" t="s">
        <v>707</v>
      </c>
      <c r="C180" s="99" t="s">
        <v>370</v>
      </c>
      <c r="D180" s="99">
        <v>177</v>
      </c>
      <c r="E180" s="14" t="str">
        <f t="shared" si="10"/>
        <v>Reclaimed post-consumer vicuna (RM0475)</v>
      </c>
      <c r="F180" s="14" t="str">
        <f t="shared" si="11"/>
        <v>Reclaimed post-consumer vicuna (RM0475)</v>
      </c>
      <c r="G180" s="14" t="str">
        <f t="shared" si="8"/>
        <v/>
      </c>
      <c r="H180" s="14" t="str">
        <f t="shared" si="9"/>
        <v>Reclaimed post-consumer vicuna (RM0475)</v>
      </c>
    </row>
    <row r="181" spans="1:8" ht="18" customHeight="1" x14ac:dyDescent="0.25">
      <c r="A181" s="91" t="s">
        <v>708</v>
      </c>
      <c r="B181" s="92" t="s">
        <v>709</v>
      </c>
      <c r="C181" s="93" t="s">
        <v>324</v>
      </c>
      <c r="D181" s="93">
        <v>178</v>
      </c>
      <c r="E181" s="14" t="str">
        <f t="shared" si="10"/>
        <v>Wool (RM0077)</v>
      </c>
      <c r="F181" s="14" t="str">
        <f t="shared" si="11"/>
        <v/>
      </c>
      <c r="G181" s="14" t="str">
        <f t="shared" si="8"/>
        <v/>
      </c>
      <c r="H181" s="14" t="str">
        <f t="shared" si="9"/>
        <v/>
      </c>
    </row>
    <row r="182" spans="1:8" ht="18" customHeight="1" x14ac:dyDescent="0.25">
      <c r="A182" s="91" t="s">
        <v>710</v>
      </c>
      <c r="B182" s="94" t="s">
        <v>711</v>
      </c>
      <c r="C182" s="93" t="s">
        <v>324</v>
      </c>
      <c r="D182" s="93">
        <v>179</v>
      </c>
      <c r="E182" s="14" t="str">
        <f t="shared" si="10"/>
        <v>In-conversion wool (RM0078)</v>
      </c>
      <c r="F182" s="14" t="str">
        <f t="shared" si="11"/>
        <v/>
      </c>
      <c r="G182" s="14" t="str">
        <f t="shared" si="8"/>
        <v/>
      </c>
      <c r="H182" s="14" t="str">
        <f t="shared" si="9"/>
        <v/>
      </c>
    </row>
    <row r="183" spans="1:8" ht="18" customHeight="1" x14ac:dyDescent="0.25">
      <c r="A183" s="91" t="s">
        <v>712</v>
      </c>
      <c r="B183" s="94" t="s">
        <v>713</v>
      </c>
      <c r="C183" s="93" t="s">
        <v>324</v>
      </c>
      <c r="D183" s="93">
        <v>180</v>
      </c>
      <c r="E183" s="14" t="str">
        <f t="shared" si="10"/>
        <v>Organic wool (RM0079)</v>
      </c>
      <c r="F183" s="14" t="str">
        <f t="shared" si="11"/>
        <v/>
      </c>
      <c r="G183" s="14" t="str">
        <f t="shared" si="8"/>
        <v/>
      </c>
      <c r="H183" s="14" t="str">
        <f t="shared" si="9"/>
        <v/>
      </c>
    </row>
    <row r="184" spans="1:8" ht="18" customHeight="1" x14ac:dyDescent="0.25">
      <c r="A184" s="91" t="s">
        <v>714</v>
      </c>
      <c r="B184" s="94" t="s">
        <v>715</v>
      </c>
      <c r="C184" s="93" t="s">
        <v>324</v>
      </c>
      <c r="D184" s="93">
        <v>181</v>
      </c>
      <c r="E184" s="14" t="str">
        <f t="shared" si="10"/>
        <v>Recycled pre/post-consumer wool (RM0080)</v>
      </c>
      <c r="F184" s="14" t="str">
        <f t="shared" si="11"/>
        <v/>
      </c>
      <c r="G184" s="14" t="str">
        <f t="shared" si="8"/>
        <v/>
      </c>
      <c r="H184" s="14" t="str">
        <f t="shared" si="9"/>
        <v/>
      </c>
    </row>
    <row r="185" spans="1:8" ht="18" customHeight="1" x14ac:dyDescent="0.25">
      <c r="A185" s="91" t="s">
        <v>716</v>
      </c>
      <c r="B185" s="94" t="s">
        <v>717</v>
      </c>
      <c r="C185" s="93" t="s">
        <v>324</v>
      </c>
      <c r="D185" s="93">
        <v>182</v>
      </c>
      <c r="E185" s="14" t="str">
        <f t="shared" si="10"/>
        <v>Recycled pre-consumer wool (RM0081)</v>
      </c>
      <c r="F185" s="14" t="str">
        <f t="shared" si="11"/>
        <v/>
      </c>
      <c r="G185" s="14" t="str">
        <f t="shared" si="8"/>
        <v/>
      </c>
      <c r="H185" s="14" t="str">
        <f t="shared" si="9"/>
        <v/>
      </c>
    </row>
    <row r="186" spans="1:8" ht="18" customHeight="1" x14ac:dyDescent="0.25">
      <c r="A186" s="91" t="s">
        <v>718</v>
      </c>
      <c r="B186" s="94" t="s">
        <v>719</v>
      </c>
      <c r="C186" s="93" t="s">
        <v>324</v>
      </c>
      <c r="D186" s="93">
        <v>183</v>
      </c>
      <c r="E186" s="14" t="str">
        <f t="shared" si="10"/>
        <v>Recycled post-consumer wool (RM0082)</v>
      </c>
      <c r="F186" s="14" t="str">
        <f t="shared" si="11"/>
        <v/>
      </c>
      <c r="G186" s="14" t="str">
        <f t="shared" si="8"/>
        <v/>
      </c>
      <c r="H186" s="14" t="str">
        <f t="shared" si="9"/>
        <v/>
      </c>
    </row>
    <row r="187" spans="1:8" ht="18" customHeight="1" x14ac:dyDescent="0.25">
      <c r="A187" s="91" t="s">
        <v>720</v>
      </c>
      <c r="B187" s="94" t="s">
        <v>721</v>
      </c>
      <c r="C187" s="93" t="s">
        <v>324</v>
      </c>
      <c r="D187" s="93">
        <v>184</v>
      </c>
      <c r="E187" s="14" t="str">
        <f t="shared" si="10"/>
        <v>Responsible wool (RM0083)</v>
      </c>
      <c r="F187" s="14" t="str">
        <f t="shared" si="11"/>
        <v/>
      </c>
      <c r="G187" s="14" t="str">
        <f t="shared" si="8"/>
        <v/>
      </c>
      <c r="H187" s="14" t="str">
        <f t="shared" si="9"/>
        <v/>
      </c>
    </row>
    <row r="188" spans="1:8" ht="18" customHeight="1" x14ac:dyDescent="0.25">
      <c r="A188" s="95" t="s">
        <v>722</v>
      </c>
      <c r="B188" s="96" t="s">
        <v>723</v>
      </c>
      <c r="C188" s="93" t="s">
        <v>367</v>
      </c>
      <c r="D188" s="93">
        <v>185</v>
      </c>
      <c r="E188" s="14" t="str">
        <f t="shared" si="10"/>
        <v>Recycled pre-consumer organic wool (RM0411)</v>
      </c>
      <c r="F188" s="14" t="str">
        <f t="shared" si="11"/>
        <v/>
      </c>
      <c r="G188" s="14" t="str">
        <f t="shared" si="8"/>
        <v/>
      </c>
      <c r="H188" s="14" t="str">
        <f t="shared" si="9"/>
        <v/>
      </c>
    </row>
    <row r="189" spans="1:8" ht="18" customHeight="1" x14ac:dyDescent="0.25">
      <c r="A189" s="97" t="s">
        <v>724</v>
      </c>
      <c r="B189" s="98" t="s">
        <v>725</v>
      </c>
      <c r="C189" s="99" t="s">
        <v>370</v>
      </c>
      <c r="D189" s="99">
        <v>186</v>
      </c>
      <c r="E189" s="14" t="str">
        <f t="shared" si="10"/>
        <v>Reclaimed pre-consumer wool (RM0476)</v>
      </c>
      <c r="F189" s="14" t="str">
        <f t="shared" si="11"/>
        <v>Reclaimed pre-consumer wool (RM0476)</v>
      </c>
      <c r="G189" s="14" t="str">
        <f t="shared" si="8"/>
        <v>Reclaimed pre-consumer wool (RM0476)</v>
      </c>
      <c r="H189" s="14" t="str">
        <f t="shared" si="9"/>
        <v/>
      </c>
    </row>
    <row r="190" spans="1:8" ht="18" customHeight="1" x14ac:dyDescent="0.25">
      <c r="A190" s="97" t="s">
        <v>726</v>
      </c>
      <c r="B190" s="97" t="s">
        <v>727</v>
      </c>
      <c r="C190" s="99" t="s">
        <v>370</v>
      </c>
      <c r="D190" s="99">
        <v>187</v>
      </c>
      <c r="E190" s="14" t="str">
        <f t="shared" si="10"/>
        <v>Reclaimed post-consumer wool (RM0477)</v>
      </c>
      <c r="F190" s="14" t="str">
        <f t="shared" si="11"/>
        <v>Reclaimed post-consumer wool (RM0477)</v>
      </c>
      <c r="G190" s="14" t="str">
        <f t="shared" si="8"/>
        <v/>
      </c>
      <c r="H190" s="14" t="str">
        <f t="shared" si="9"/>
        <v>Reclaimed post-consumer wool (RM0477)</v>
      </c>
    </row>
    <row r="191" spans="1:8" ht="18" customHeight="1" x14ac:dyDescent="0.25">
      <c r="A191" s="91" t="s">
        <v>728</v>
      </c>
      <c r="B191" s="92" t="s">
        <v>729</v>
      </c>
      <c r="C191" s="93" t="s">
        <v>324</v>
      </c>
      <c r="D191" s="93">
        <v>188</v>
      </c>
      <c r="E191" s="14" t="str">
        <f t="shared" si="10"/>
        <v>Yak  (RM0084)</v>
      </c>
      <c r="F191" s="14" t="str">
        <f t="shared" si="11"/>
        <v/>
      </c>
      <c r="G191" s="14" t="str">
        <f t="shared" si="8"/>
        <v/>
      </c>
      <c r="H191" s="14" t="str">
        <f t="shared" si="9"/>
        <v/>
      </c>
    </row>
    <row r="192" spans="1:8" ht="18" customHeight="1" x14ac:dyDescent="0.25">
      <c r="A192" s="91" t="s">
        <v>730</v>
      </c>
      <c r="B192" s="94" t="s">
        <v>731</v>
      </c>
      <c r="C192" s="93" t="s">
        <v>324</v>
      </c>
      <c r="D192" s="93">
        <v>189</v>
      </c>
      <c r="E192" s="14" t="str">
        <f t="shared" si="10"/>
        <v>In-conversion yak  (RM0085)</v>
      </c>
      <c r="F192" s="14" t="str">
        <f t="shared" si="11"/>
        <v/>
      </c>
      <c r="G192" s="14" t="str">
        <f t="shared" si="8"/>
        <v/>
      </c>
      <c r="H192" s="14" t="str">
        <f t="shared" si="9"/>
        <v/>
      </c>
    </row>
    <row r="193" spans="1:8" ht="18" customHeight="1" x14ac:dyDescent="0.25">
      <c r="A193" s="91" t="s">
        <v>732</v>
      </c>
      <c r="B193" s="94" t="s">
        <v>733</v>
      </c>
      <c r="C193" s="93" t="s">
        <v>324</v>
      </c>
      <c r="D193" s="93">
        <v>190</v>
      </c>
      <c r="E193" s="14" t="str">
        <f t="shared" si="10"/>
        <v>Organic yak  (RM0086)</v>
      </c>
      <c r="F193" s="14" t="str">
        <f t="shared" si="11"/>
        <v/>
      </c>
      <c r="G193" s="14" t="str">
        <f t="shared" si="8"/>
        <v/>
      </c>
      <c r="H193" s="14" t="str">
        <f t="shared" si="9"/>
        <v/>
      </c>
    </row>
    <row r="194" spans="1:8" ht="18" customHeight="1" x14ac:dyDescent="0.25">
      <c r="A194" s="91" t="s">
        <v>734</v>
      </c>
      <c r="B194" s="94" t="s">
        <v>735</v>
      </c>
      <c r="C194" s="93" t="s">
        <v>324</v>
      </c>
      <c r="D194" s="93">
        <v>191</v>
      </c>
      <c r="E194" s="14" t="str">
        <f t="shared" si="10"/>
        <v>Recycled pre/post-consumer yak (RM0087)</v>
      </c>
      <c r="F194" s="14" t="str">
        <f t="shared" si="11"/>
        <v/>
      </c>
      <c r="G194" s="14" t="str">
        <f t="shared" si="8"/>
        <v/>
      </c>
      <c r="H194" s="14" t="str">
        <f t="shared" si="9"/>
        <v/>
      </c>
    </row>
    <row r="195" spans="1:8" ht="18" customHeight="1" x14ac:dyDescent="0.25">
      <c r="A195" s="91" t="s">
        <v>736</v>
      </c>
      <c r="B195" s="94" t="s">
        <v>737</v>
      </c>
      <c r="C195" s="93" t="s">
        <v>324</v>
      </c>
      <c r="D195" s="93">
        <v>192</v>
      </c>
      <c r="E195" s="14" t="str">
        <f t="shared" si="10"/>
        <v>Recycled pre-consumer yak  (RM0088)</v>
      </c>
      <c r="F195" s="14" t="str">
        <f t="shared" si="11"/>
        <v/>
      </c>
      <c r="G195" s="14" t="str">
        <f t="shared" si="8"/>
        <v/>
      </c>
      <c r="H195" s="14" t="str">
        <f t="shared" si="9"/>
        <v/>
      </c>
    </row>
    <row r="196" spans="1:8" ht="18" customHeight="1" x14ac:dyDescent="0.25">
      <c r="A196" s="91" t="s">
        <v>738</v>
      </c>
      <c r="B196" s="94" t="s">
        <v>739</v>
      </c>
      <c r="C196" s="93" t="s">
        <v>324</v>
      </c>
      <c r="D196" s="93">
        <v>193</v>
      </c>
      <c r="E196" s="14" t="str">
        <f t="shared" si="10"/>
        <v>Recycled post-consumer yak  (RM0089)</v>
      </c>
      <c r="F196" s="14" t="str">
        <f t="shared" si="11"/>
        <v/>
      </c>
      <c r="G196" s="14" t="str">
        <f t="shared" ref="G196:G259" si="12">IF(LEFT(B196,13)="Reclaimed pre",E196,"")</f>
        <v/>
      </c>
      <c r="H196" s="14" t="str">
        <f t="shared" ref="H196:H259" si="13">IF(LEFT(B196,13)="Reclaimed pos",E196,"")</f>
        <v/>
      </c>
    </row>
    <row r="197" spans="1:8" ht="18" customHeight="1" x14ac:dyDescent="0.25">
      <c r="A197" s="97" t="s">
        <v>740</v>
      </c>
      <c r="B197" s="98" t="s">
        <v>741</v>
      </c>
      <c r="C197" s="99" t="s">
        <v>370</v>
      </c>
      <c r="D197" s="99">
        <v>195</v>
      </c>
      <c r="E197" s="14" t="str">
        <f t="shared" ref="E197:E260" si="14">B197&amp;" ("&amp;A197&amp;")"</f>
        <v>Reclaimed pre-consumer yak (RM0478)</v>
      </c>
      <c r="F197" s="14" t="str">
        <f t="shared" ref="F197:F260" si="15">IF(LEFT(B197,9)="Reclaimed",E197,"")</f>
        <v>Reclaimed pre-consumer yak (RM0478)</v>
      </c>
      <c r="G197" s="14" t="str">
        <f t="shared" si="12"/>
        <v>Reclaimed pre-consumer yak (RM0478)</v>
      </c>
      <c r="H197" s="14" t="str">
        <f t="shared" si="13"/>
        <v/>
      </c>
    </row>
    <row r="198" spans="1:8" ht="18" customHeight="1" x14ac:dyDescent="0.25">
      <c r="A198" s="97" t="s">
        <v>742</v>
      </c>
      <c r="B198" s="97" t="s">
        <v>743</v>
      </c>
      <c r="C198" s="99" t="s">
        <v>370</v>
      </c>
      <c r="D198" s="99">
        <v>196</v>
      </c>
      <c r="E198" s="14" t="str">
        <f t="shared" si="14"/>
        <v>Reclaimed post-consumer yak (RM0479)</v>
      </c>
      <c r="F198" s="14" t="str">
        <f t="shared" si="15"/>
        <v>Reclaimed post-consumer yak (RM0479)</v>
      </c>
      <c r="G198" s="14" t="str">
        <f t="shared" si="12"/>
        <v/>
      </c>
      <c r="H198" s="14" t="str">
        <f t="shared" si="13"/>
        <v>Reclaimed post-consumer yak (RM0479)</v>
      </c>
    </row>
    <row r="199" spans="1:8" ht="18" customHeight="1" x14ac:dyDescent="0.25">
      <c r="A199" s="103" t="s">
        <v>744</v>
      </c>
      <c r="B199" s="92" t="s">
        <v>745</v>
      </c>
      <c r="C199" s="93" t="s">
        <v>367</v>
      </c>
      <c r="D199" s="93">
        <v>197</v>
      </c>
      <c r="E199" s="14" t="str">
        <f t="shared" si="14"/>
        <v>Responsible mixed down and feather (RM0330)</v>
      </c>
      <c r="F199" s="14" t="str">
        <f t="shared" si="15"/>
        <v/>
      </c>
      <c r="G199" s="14" t="str">
        <f t="shared" si="12"/>
        <v/>
      </c>
      <c r="H199" s="14" t="str">
        <f t="shared" si="13"/>
        <v/>
      </c>
    </row>
    <row r="200" spans="1:8" ht="18" customHeight="1" x14ac:dyDescent="0.25">
      <c r="A200" s="95" t="s">
        <v>746</v>
      </c>
      <c r="B200" s="96" t="s">
        <v>747</v>
      </c>
      <c r="C200" s="93" t="s">
        <v>367</v>
      </c>
      <c r="D200" s="93">
        <v>198</v>
      </c>
      <c r="E200" s="14" t="str">
        <f t="shared" si="14"/>
        <v>Responsible mixed down and feather, PFC (RM0331)</v>
      </c>
      <c r="F200" s="14" t="str">
        <f t="shared" si="15"/>
        <v/>
      </c>
      <c r="G200" s="14" t="str">
        <f t="shared" si="12"/>
        <v/>
      </c>
      <c r="H200" s="14" t="str">
        <f t="shared" si="13"/>
        <v/>
      </c>
    </row>
    <row r="201" spans="1:8" ht="18" customHeight="1" x14ac:dyDescent="0.25">
      <c r="A201" s="104" t="s">
        <v>748</v>
      </c>
      <c r="B201" s="98" t="s">
        <v>749</v>
      </c>
      <c r="C201" s="99" t="s">
        <v>370</v>
      </c>
      <c r="D201" s="139">
        <v>199</v>
      </c>
      <c r="E201" s="14" t="str">
        <f t="shared" si="14"/>
        <v>Reclaimed pre-consumer mixed down and feather (RM0480)</v>
      </c>
      <c r="F201" s="14" t="str">
        <f t="shared" si="15"/>
        <v>Reclaimed pre-consumer mixed down and feather (RM0480)</v>
      </c>
      <c r="G201" s="14" t="str">
        <f t="shared" si="12"/>
        <v>Reclaimed pre-consumer mixed down and feather (RM0480)</v>
      </c>
      <c r="H201" s="14" t="str">
        <f t="shared" si="13"/>
        <v/>
      </c>
    </row>
    <row r="202" spans="1:8" ht="18" customHeight="1" x14ac:dyDescent="0.25">
      <c r="A202" s="104" t="s">
        <v>750</v>
      </c>
      <c r="B202" s="97" t="s">
        <v>751</v>
      </c>
      <c r="C202" s="99" t="s">
        <v>370</v>
      </c>
      <c r="D202" s="139">
        <v>200</v>
      </c>
      <c r="E202" s="14" t="str">
        <f t="shared" si="14"/>
        <v>Reclaimed post-consumer mixed down and feather (RM0481)</v>
      </c>
      <c r="F202" s="14" t="str">
        <f t="shared" si="15"/>
        <v>Reclaimed post-consumer mixed down and feather (RM0481)</v>
      </c>
      <c r="G202" s="14" t="str">
        <f t="shared" si="12"/>
        <v/>
      </c>
      <c r="H202" s="14" t="str">
        <f t="shared" si="13"/>
        <v>Reclaimed post-consumer mixed down and feather (RM0481)</v>
      </c>
    </row>
    <row r="203" spans="1:8" ht="18" customHeight="1" x14ac:dyDescent="0.25">
      <c r="A203" s="95" t="s">
        <v>752</v>
      </c>
      <c r="B203" s="94" t="s">
        <v>753</v>
      </c>
      <c r="C203" s="93" t="s">
        <v>475</v>
      </c>
      <c r="D203" s="93">
        <v>201</v>
      </c>
      <c r="E203" s="14" t="str">
        <f t="shared" si="14"/>
        <v>Organic animal fiber other (RM0332)</v>
      </c>
      <c r="F203" s="14" t="str">
        <f t="shared" si="15"/>
        <v/>
      </c>
      <c r="G203" s="14" t="str">
        <f t="shared" si="12"/>
        <v/>
      </c>
      <c r="H203" s="14" t="str">
        <f t="shared" si="13"/>
        <v/>
      </c>
    </row>
    <row r="204" spans="1:8" ht="18" customHeight="1" x14ac:dyDescent="0.25">
      <c r="A204" s="95" t="s">
        <v>754</v>
      </c>
      <c r="B204" s="94" t="s">
        <v>755</v>
      </c>
      <c r="C204" s="93" t="s">
        <v>475</v>
      </c>
      <c r="D204" s="93">
        <v>202</v>
      </c>
      <c r="E204" s="14" t="str">
        <f t="shared" si="14"/>
        <v>Recycled pre/post-consumer animal fiber other (RM0333)</v>
      </c>
      <c r="F204" s="14" t="str">
        <f t="shared" si="15"/>
        <v/>
      </c>
      <c r="G204" s="14" t="str">
        <f t="shared" si="12"/>
        <v/>
      </c>
      <c r="H204" s="14" t="str">
        <f t="shared" si="13"/>
        <v/>
      </c>
    </row>
    <row r="205" spans="1:8" ht="18" customHeight="1" x14ac:dyDescent="0.25">
      <c r="A205" s="95" t="s">
        <v>756</v>
      </c>
      <c r="B205" s="94" t="s">
        <v>757</v>
      </c>
      <c r="C205" s="93" t="s">
        <v>475</v>
      </c>
      <c r="D205" s="93">
        <v>203</v>
      </c>
      <c r="E205" s="14" t="str">
        <f t="shared" si="14"/>
        <v>Recycled pre-consumer animal fiber other (RM0334)</v>
      </c>
      <c r="F205" s="14" t="str">
        <f t="shared" si="15"/>
        <v/>
      </c>
      <c r="G205" s="14" t="str">
        <f t="shared" si="12"/>
        <v/>
      </c>
      <c r="H205" s="14" t="str">
        <f t="shared" si="13"/>
        <v/>
      </c>
    </row>
    <row r="206" spans="1:8" ht="18" customHeight="1" x14ac:dyDescent="0.25">
      <c r="A206" s="95" t="s">
        <v>758</v>
      </c>
      <c r="B206" s="94" t="s">
        <v>759</v>
      </c>
      <c r="C206" s="93" t="s">
        <v>475</v>
      </c>
      <c r="D206" s="93">
        <v>204</v>
      </c>
      <c r="E206" s="14" t="str">
        <f t="shared" si="14"/>
        <v>Recycled post-consumer animal fiber other (RM0335)</v>
      </c>
      <c r="F206" s="14" t="str">
        <f t="shared" si="15"/>
        <v/>
      </c>
      <c r="G206" s="14" t="str">
        <f t="shared" si="12"/>
        <v/>
      </c>
      <c r="H206" s="14" t="str">
        <f t="shared" si="13"/>
        <v/>
      </c>
    </row>
    <row r="207" spans="1:8" ht="18" customHeight="1" x14ac:dyDescent="0.25">
      <c r="A207" s="96" t="s">
        <v>760</v>
      </c>
      <c r="B207" s="94" t="s">
        <v>761</v>
      </c>
      <c r="C207" s="93" t="s">
        <v>475</v>
      </c>
      <c r="D207" s="93">
        <v>205</v>
      </c>
      <c r="E207" s="14" t="str">
        <f t="shared" si="14"/>
        <v>Responsible animal fiber other (RM0336)</v>
      </c>
      <c r="F207" s="14" t="str">
        <f t="shared" si="15"/>
        <v/>
      </c>
      <c r="G207" s="14" t="str">
        <f t="shared" si="12"/>
        <v/>
      </c>
      <c r="H207" s="14" t="str">
        <f t="shared" si="13"/>
        <v/>
      </c>
    </row>
    <row r="208" spans="1:8" ht="18" customHeight="1" x14ac:dyDescent="0.25">
      <c r="A208" s="96" t="s">
        <v>762</v>
      </c>
      <c r="B208" s="96" t="s">
        <v>763</v>
      </c>
      <c r="C208" s="93" t="s">
        <v>367</v>
      </c>
      <c r="D208" s="93">
        <v>194</v>
      </c>
      <c r="E208" s="14" t="str">
        <f t="shared" si="14"/>
        <v>Recycled pre-consumer organic yak (RM0412)</v>
      </c>
      <c r="F208" s="14" t="str">
        <f t="shared" si="15"/>
        <v/>
      </c>
      <c r="G208" s="14" t="str">
        <f t="shared" si="12"/>
        <v/>
      </c>
      <c r="H208" s="14" t="str">
        <f t="shared" si="13"/>
        <v/>
      </c>
    </row>
    <row r="209" spans="1:8" ht="18" customHeight="1" x14ac:dyDescent="0.25">
      <c r="A209" s="97" t="s">
        <v>764</v>
      </c>
      <c r="B209" s="98" t="s">
        <v>765</v>
      </c>
      <c r="C209" s="99" t="s">
        <v>370</v>
      </c>
      <c r="D209" s="99">
        <v>206</v>
      </c>
      <c r="E209" s="14" t="str">
        <f t="shared" si="14"/>
        <v>Reclaimed pre-consumer animal fiber other (RM0482)</v>
      </c>
      <c r="F209" s="14" t="str">
        <f t="shared" si="15"/>
        <v>Reclaimed pre-consumer animal fiber other (RM0482)</v>
      </c>
      <c r="G209" s="14" t="str">
        <f t="shared" si="12"/>
        <v>Reclaimed pre-consumer animal fiber other (RM0482)</v>
      </c>
      <c r="H209" s="14" t="str">
        <f t="shared" si="13"/>
        <v/>
      </c>
    </row>
    <row r="210" spans="1:8" ht="18" customHeight="1" x14ac:dyDescent="0.25">
      <c r="A210" s="97" t="s">
        <v>766</v>
      </c>
      <c r="B210" s="97" t="s">
        <v>767</v>
      </c>
      <c r="C210" s="99" t="s">
        <v>370</v>
      </c>
      <c r="D210" s="99">
        <v>207</v>
      </c>
      <c r="E210" s="14" t="str">
        <f t="shared" si="14"/>
        <v>Reclaimed post-consumer animal fiber other (RM0483)</v>
      </c>
      <c r="F210" s="14" t="str">
        <f t="shared" si="15"/>
        <v>Reclaimed post-consumer animal fiber other (RM0483)</v>
      </c>
      <c r="G210" s="14" t="str">
        <f t="shared" si="12"/>
        <v/>
      </c>
      <c r="H210" s="14" t="str">
        <f t="shared" si="13"/>
        <v>Reclaimed post-consumer animal fiber other (RM0483)</v>
      </c>
    </row>
    <row r="211" spans="1:8" ht="18" customHeight="1" x14ac:dyDescent="0.25">
      <c r="A211" s="91" t="s">
        <v>768</v>
      </c>
      <c r="B211" s="92" t="s">
        <v>769</v>
      </c>
      <c r="C211" s="93" t="s">
        <v>324</v>
      </c>
      <c r="D211" s="93">
        <v>208</v>
      </c>
      <c r="E211" s="14" t="str">
        <f t="shared" si="14"/>
        <v>Bamboo (RM0090)</v>
      </c>
      <c r="F211" s="14" t="str">
        <f t="shared" si="15"/>
        <v/>
      </c>
      <c r="G211" s="14" t="str">
        <f t="shared" si="12"/>
        <v/>
      </c>
      <c r="H211" s="14" t="str">
        <f t="shared" si="13"/>
        <v/>
      </c>
    </row>
    <row r="212" spans="1:8" ht="18" customHeight="1" x14ac:dyDescent="0.25">
      <c r="A212" s="91" t="s">
        <v>770</v>
      </c>
      <c r="B212" s="94" t="s">
        <v>771</v>
      </c>
      <c r="C212" s="93" t="s">
        <v>324</v>
      </c>
      <c r="D212" s="93">
        <v>209</v>
      </c>
      <c r="E212" s="14" t="str">
        <f t="shared" si="14"/>
        <v>In-conversion bamboo (RM0091)</v>
      </c>
      <c r="F212" s="14" t="str">
        <f t="shared" si="15"/>
        <v/>
      </c>
      <c r="G212" s="14" t="str">
        <f t="shared" si="12"/>
        <v/>
      </c>
      <c r="H212" s="14" t="str">
        <f t="shared" si="13"/>
        <v/>
      </c>
    </row>
    <row r="213" spans="1:8" ht="18" customHeight="1" x14ac:dyDescent="0.25">
      <c r="A213" s="91" t="s">
        <v>772</v>
      </c>
      <c r="B213" s="94" t="s">
        <v>773</v>
      </c>
      <c r="C213" s="93" t="s">
        <v>324</v>
      </c>
      <c r="D213" s="93">
        <v>210</v>
      </c>
      <c r="E213" s="14" t="str">
        <f t="shared" si="14"/>
        <v>Organic bamboo (RM0092)</v>
      </c>
      <c r="F213" s="14" t="str">
        <f t="shared" si="15"/>
        <v/>
      </c>
      <c r="G213" s="14" t="str">
        <f t="shared" si="12"/>
        <v/>
      </c>
      <c r="H213" s="14" t="str">
        <f t="shared" si="13"/>
        <v/>
      </c>
    </row>
    <row r="214" spans="1:8" ht="18" customHeight="1" x14ac:dyDescent="0.25">
      <c r="A214" s="91" t="s">
        <v>774</v>
      </c>
      <c r="B214" s="94" t="s">
        <v>775</v>
      </c>
      <c r="C214" s="93" t="s">
        <v>324</v>
      </c>
      <c r="D214" s="93">
        <v>211</v>
      </c>
      <c r="E214" s="14" t="str">
        <f t="shared" si="14"/>
        <v>Recycled pre/post-consumer bamboo (RM0093)</v>
      </c>
      <c r="F214" s="14" t="str">
        <f t="shared" si="15"/>
        <v/>
      </c>
      <c r="G214" s="14" t="str">
        <f t="shared" si="12"/>
        <v/>
      </c>
      <c r="H214" s="14" t="str">
        <f t="shared" si="13"/>
        <v/>
      </c>
    </row>
    <row r="215" spans="1:8" ht="18" customHeight="1" x14ac:dyDescent="0.25">
      <c r="A215" s="91" t="s">
        <v>776</v>
      </c>
      <c r="B215" s="94" t="s">
        <v>777</v>
      </c>
      <c r="C215" s="93" t="s">
        <v>324</v>
      </c>
      <c r="D215" s="93">
        <v>212</v>
      </c>
      <c r="E215" s="14" t="str">
        <f t="shared" si="14"/>
        <v>Recycled pre-consumer bamboo (RM0094)</v>
      </c>
      <c r="F215" s="14" t="str">
        <f t="shared" si="15"/>
        <v/>
      </c>
      <c r="G215" s="14" t="str">
        <f t="shared" si="12"/>
        <v/>
      </c>
      <c r="H215" s="14" t="str">
        <f t="shared" si="13"/>
        <v/>
      </c>
    </row>
    <row r="216" spans="1:8" ht="18" customHeight="1" x14ac:dyDescent="0.25">
      <c r="A216" s="91" t="s">
        <v>778</v>
      </c>
      <c r="B216" s="94" t="s">
        <v>779</v>
      </c>
      <c r="C216" s="93" t="s">
        <v>324</v>
      </c>
      <c r="D216" s="93">
        <v>213</v>
      </c>
      <c r="E216" s="14" t="str">
        <f t="shared" si="14"/>
        <v>Recycled post-consumer bamboo (RM0095)</v>
      </c>
      <c r="F216" s="14" t="str">
        <f t="shared" si="15"/>
        <v/>
      </c>
      <c r="G216" s="14" t="str">
        <f t="shared" si="12"/>
        <v/>
      </c>
      <c r="H216" s="14" t="str">
        <f t="shared" si="13"/>
        <v/>
      </c>
    </row>
    <row r="217" spans="1:8" ht="18" customHeight="1" x14ac:dyDescent="0.25">
      <c r="A217" s="95" t="s">
        <v>780</v>
      </c>
      <c r="B217" s="96" t="s">
        <v>781</v>
      </c>
      <c r="C217" s="93" t="s">
        <v>367</v>
      </c>
      <c r="D217" s="93">
        <v>214</v>
      </c>
      <c r="E217" s="14" t="str">
        <f t="shared" si="14"/>
        <v>Recycled pre-consumer organic bamboo (RM0413)</v>
      </c>
      <c r="F217" s="14" t="str">
        <f t="shared" si="15"/>
        <v/>
      </c>
      <c r="G217" s="14" t="str">
        <f t="shared" si="12"/>
        <v/>
      </c>
      <c r="H217" s="14" t="str">
        <f t="shared" si="13"/>
        <v/>
      </c>
    </row>
    <row r="218" spans="1:8" ht="18" customHeight="1" x14ac:dyDescent="0.25">
      <c r="A218" s="97" t="s">
        <v>782</v>
      </c>
      <c r="B218" s="98" t="s">
        <v>783</v>
      </c>
      <c r="C218" s="99" t="s">
        <v>370</v>
      </c>
      <c r="D218" s="99">
        <v>215</v>
      </c>
      <c r="E218" s="14" t="str">
        <f t="shared" si="14"/>
        <v>Reclaimed pre-consumer bamboo (RM0484)</v>
      </c>
      <c r="F218" s="14" t="str">
        <f t="shared" si="15"/>
        <v>Reclaimed pre-consumer bamboo (RM0484)</v>
      </c>
      <c r="G218" s="14" t="str">
        <f t="shared" si="12"/>
        <v>Reclaimed pre-consumer bamboo (RM0484)</v>
      </c>
      <c r="H218" s="14" t="str">
        <f t="shared" si="13"/>
        <v/>
      </c>
    </row>
    <row r="219" spans="1:8" ht="18" customHeight="1" x14ac:dyDescent="0.25">
      <c r="A219" s="97" t="s">
        <v>784</v>
      </c>
      <c r="B219" s="97" t="s">
        <v>785</v>
      </c>
      <c r="C219" s="99" t="s">
        <v>370</v>
      </c>
      <c r="D219" s="99">
        <v>216</v>
      </c>
      <c r="E219" s="14" t="str">
        <f t="shared" si="14"/>
        <v>Reclaimed post-consumer bamboo (RM0485)</v>
      </c>
      <c r="F219" s="14" t="str">
        <f t="shared" si="15"/>
        <v>Reclaimed post-consumer bamboo (RM0485)</v>
      </c>
      <c r="G219" s="14" t="str">
        <f t="shared" si="12"/>
        <v/>
      </c>
      <c r="H219" s="14" t="str">
        <f t="shared" si="13"/>
        <v>Reclaimed post-consumer bamboo (RM0485)</v>
      </c>
    </row>
    <row r="220" spans="1:8" ht="18" customHeight="1" x14ac:dyDescent="0.25">
      <c r="A220" s="91" t="s">
        <v>786</v>
      </c>
      <c r="B220" s="92" t="s">
        <v>787</v>
      </c>
      <c r="C220" s="93" t="s">
        <v>324</v>
      </c>
      <c r="D220" s="93">
        <v>217</v>
      </c>
      <c r="E220" s="14" t="str">
        <f t="shared" si="14"/>
        <v>Coir (RM0096)</v>
      </c>
      <c r="F220" s="14" t="str">
        <f t="shared" si="15"/>
        <v/>
      </c>
      <c r="G220" s="14" t="str">
        <f t="shared" si="12"/>
        <v/>
      </c>
      <c r="H220" s="14" t="str">
        <f t="shared" si="13"/>
        <v/>
      </c>
    </row>
    <row r="221" spans="1:8" ht="18" customHeight="1" x14ac:dyDescent="0.25">
      <c r="A221" s="91" t="s">
        <v>788</v>
      </c>
      <c r="B221" s="94" t="s">
        <v>789</v>
      </c>
      <c r="C221" s="93" t="s">
        <v>324</v>
      </c>
      <c r="D221" s="93">
        <v>218</v>
      </c>
      <c r="E221" s="14" t="str">
        <f t="shared" si="14"/>
        <v>In-conversion coir (RM0097)</v>
      </c>
      <c r="F221" s="14" t="str">
        <f t="shared" si="15"/>
        <v/>
      </c>
      <c r="G221" s="14" t="str">
        <f t="shared" si="12"/>
        <v/>
      </c>
      <c r="H221" s="14" t="str">
        <f t="shared" si="13"/>
        <v/>
      </c>
    </row>
    <row r="222" spans="1:8" ht="18" customHeight="1" x14ac:dyDescent="0.25">
      <c r="A222" s="91" t="s">
        <v>790</v>
      </c>
      <c r="B222" s="94" t="s">
        <v>791</v>
      </c>
      <c r="C222" s="93" t="s">
        <v>324</v>
      </c>
      <c r="D222" s="93">
        <v>219</v>
      </c>
      <c r="E222" s="14" t="str">
        <f t="shared" si="14"/>
        <v>Organic coir (RM0098)</v>
      </c>
      <c r="F222" s="14" t="str">
        <f t="shared" si="15"/>
        <v/>
      </c>
      <c r="G222" s="14" t="str">
        <f t="shared" si="12"/>
        <v/>
      </c>
      <c r="H222" s="14" t="str">
        <f t="shared" si="13"/>
        <v/>
      </c>
    </row>
    <row r="223" spans="1:8" ht="18" customHeight="1" x14ac:dyDescent="0.25">
      <c r="A223" s="91" t="s">
        <v>792</v>
      </c>
      <c r="B223" s="94" t="s">
        <v>793</v>
      </c>
      <c r="C223" s="93" t="s">
        <v>324</v>
      </c>
      <c r="D223" s="93">
        <v>220</v>
      </c>
      <c r="E223" s="14" t="str">
        <f t="shared" si="14"/>
        <v>Recycled pre/post-consumer coir (RM0099)</v>
      </c>
      <c r="F223" s="14" t="str">
        <f t="shared" si="15"/>
        <v/>
      </c>
      <c r="G223" s="14" t="str">
        <f t="shared" si="12"/>
        <v/>
      </c>
      <c r="H223" s="14" t="str">
        <f t="shared" si="13"/>
        <v/>
      </c>
    </row>
    <row r="224" spans="1:8" ht="18" customHeight="1" x14ac:dyDescent="0.25">
      <c r="A224" s="91" t="s">
        <v>794</v>
      </c>
      <c r="B224" s="94" t="s">
        <v>795</v>
      </c>
      <c r="C224" s="93" t="s">
        <v>324</v>
      </c>
      <c r="D224" s="93">
        <v>221</v>
      </c>
      <c r="E224" s="14" t="str">
        <f t="shared" si="14"/>
        <v>Recycled pre-consumer coir (RM0100)</v>
      </c>
      <c r="F224" s="14" t="str">
        <f t="shared" si="15"/>
        <v/>
      </c>
      <c r="G224" s="14" t="str">
        <f t="shared" si="12"/>
        <v/>
      </c>
      <c r="H224" s="14" t="str">
        <f t="shared" si="13"/>
        <v/>
      </c>
    </row>
    <row r="225" spans="1:8" ht="18" customHeight="1" x14ac:dyDescent="0.25">
      <c r="A225" s="91" t="s">
        <v>796</v>
      </c>
      <c r="B225" s="94" t="s">
        <v>797</v>
      </c>
      <c r="C225" s="93" t="s">
        <v>324</v>
      </c>
      <c r="D225" s="93">
        <v>222</v>
      </c>
      <c r="E225" s="14" t="str">
        <f t="shared" si="14"/>
        <v>Recycled post-consumer coir (RM0101)</v>
      </c>
      <c r="F225" s="14" t="str">
        <f t="shared" si="15"/>
        <v/>
      </c>
      <c r="G225" s="14" t="str">
        <f t="shared" si="12"/>
        <v/>
      </c>
      <c r="H225" s="14" t="str">
        <f t="shared" si="13"/>
        <v/>
      </c>
    </row>
    <row r="226" spans="1:8" ht="18" customHeight="1" x14ac:dyDescent="0.25">
      <c r="A226" s="95" t="s">
        <v>798</v>
      </c>
      <c r="B226" s="96" t="s">
        <v>799</v>
      </c>
      <c r="C226" s="93" t="s">
        <v>367</v>
      </c>
      <c r="D226" s="93">
        <v>223</v>
      </c>
      <c r="E226" s="14" t="str">
        <f t="shared" si="14"/>
        <v>Recycled pre-consumer organic coir (RM0414)</v>
      </c>
      <c r="F226" s="14" t="str">
        <f t="shared" si="15"/>
        <v/>
      </c>
      <c r="G226" s="14" t="str">
        <f t="shared" si="12"/>
        <v/>
      </c>
      <c r="H226" s="14" t="str">
        <f t="shared" si="13"/>
        <v/>
      </c>
    </row>
    <row r="227" spans="1:8" ht="18" customHeight="1" x14ac:dyDescent="0.25">
      <c r="A227" s="97" t="s">
        <v>800</v>
      </c>
      <c r="B227" s="98" t="s">
        <v>801</v>
      </c>
      <c r="C227" s="99" t="s">
        <v>370</v>
      </c>
      <c r="D227" s="99">
        <v>224</v>
      </c>
      <c r="E227" s="14" t="str">
        <f t="shared" si="14"/>
        <v>Reclaimed pre-consumer coir (RM0486)</v>
      </c>
      <c r="F227" s="14" t="str">
        <f t="shared" si="15"/>
        <v>Reclaimed pre-consumer coir (RM0486)</v>
      </c>
      <c r="G227" s="14" t="str">
        <f t="shared" si="12"/>
        <v>Reclaimed pre-consumer coir (RM0486)</v>
      </c>
      <c r="H227" s="14" t="str">
        <f t="shared" si="13"/>
        <v/>
      </c>
    </row>
    <row r="228" spans="1:8" ht="18" customHeight="1" x14ac:dyDescent="0.25">
      <c r="A228" s="97" t="s">
        <v>802</v>
      </c>
      <c r="B228" s="97" t="s">
        <v>803</v>
      </c>
      <c r="C228" s="99" t="s">
        <v>370</v>
      </c>
      <c r="D228" s="99">
        <v>225</v>
      </c>
      <c r="E228" s="14" t="str">
        <f t="shared" si="14"/>
        <v>Reclaimed post-consumer coir (RM0487)</v>
      </c>
      <c r="F228" s="14" t="str">
        <f t="shared" si="15"/>
        <v>Reclaimed post-consumer coir (RM0487)</v>
      </c>
      <c r="G228" s="14" t="str">
        <f t="shared" si="12"/>
        <v/>
      </c>
      <c r="H228" s="14" t="str">
        <f t="shared" si="13"/>
        <v>Reclaimed post-consumer coir (RM0487)</v>
      </c>
    </row>
    <row r="229" spans="1:8" ht="18" customHeight="1" x14ac:dyDescent="0.25">
      <c r="A229" s="91" t="s">
        <v>804</v>
      </c>
      <c r="B229" s="92" t="s">
        <v>805</v>
      </c>
      <c r="C229" s="93" t="s">
        <v>324</v>
      </c>
      <c r="D229" s="93">
        <v>226</v>
      </c>
      <c r="E229" s="14" t="str">
        <f t="shared" si="14"/>
        <v>Cotton (RM0102)</v>
      </c>
      <c r="F229" s="14" t="str">
        <f t="shared" si="15"/>
        <v/>
      </c>
      <c r="G229" s="14" t="str">
        <f t="shared" si="12"/>
        <v/>
      </c>
      <c r="H229" s="14" t="str">
        <f t="shared" si="13"/>
        <v/>
      </c>
    </row>
    <row r="230" spans="1:8" ht="18" customHeight="1" x14ac:dyDescent="0.25">
      <c r="A230" s="91" t="s">
        <v>806</v>
      </c>
      <c r="B230" s="94" t="s">
        <v>807</v>
      </c>
      <c r="C230" s="93" t="s">
        <v>324</v>
      </c>
      <c r="D230" s="93">
        <v>227</v>
      </c>
      <c r="E230" s="14" t="str">
        <f t="shared" si="14"/>
        <v>In-conversion cotton (RM0103)</v>
      </c>
      <c r="F230" s="14" t="str">
        <f t="shared" si="15"/>
        <v/>
      </c>
      <c r="G230" s="14" t="str">
        <f t="shared" si="12"/>
        <v/>
      </c>
      <c r="H230" s="14" t="str">
        <f t="shared" si="13"/>
        <v/>
      </c>
    </row>
    <row r="231" spans="1:8" ht="18" customHeight="1" x14ac:dyDescent="0.25">
      <c r="A231" s="91" t="s">
        <v>808</v>
      </c>
      <c r="B231" s="94" t="s">
        <v>809</v>
      </c>
      <c r="C231" s="93" t="s">
        <v>324</v>
      </c>
      <c r="D231" s="93">
        <v>228</v>
      </c>
      <c r="E231" s="14" t="str">
        <f t="shared" si="14"/>
        <v>Organic cotton (RM0104)</v>
      </c>
      <c r="F231" s="14" t="str">
        <f t="shared" si="15"/>
        <v/>
      </c>
      <c r="G231" s="14" t="str">
        <f t="shared" si="12"/>
        <v/>
      </c>
      <c r="H231" s="14" t="str">
        <f t="shared" si="13"/>
        <v/>
      </c>
    </row>
    <row r="232" spans="1:8" ht="18" customHeight="1" x14ac:dyDescent="0.25">
      <c r="A232" s="91" t="s">
        <v>810</v>
      </c>
      <c r="B232" s="94" t="s">
        <v>811</v>
      </c>
      <c r="C232" s="93" t="s">
        <v>324</v>
      </c>
      <c r="D232" s="93">
        <v>229</v>
      </c>
      <c r="E232" s="14" t="str">
        <f t="shared" si="14"/>
        <v>Recycled pre/post-consumer cotton (RM0105)</v>
      </c>
      <c r="F232" s="14" t="str">
        <f t="shared" si="15"/>
        <v/>
      </c>
      <c r="G232" s="14" t="str">
        <f t="shared" si="12"/>
        <v/>
      </c>
      <c r="H232" s="14" t="str">
        <f t="shared" si="13"/>
        <v/>
      </c>
    </row>
    <row r="233" spans="1:8" ht="18" customHeight="1" x14ac:dyDescent="0.25">
      <c r="A233" s="91" t="s">
        <v>812</v>
      </c>
      <c r="B233" s="94" t="s">
        <v>813</v>
      </c>
      <c r="C233" s="93" t="s">
        <v>324</v>
      </c>
      <c r="D233" s="93">
        <v>230</v>
      </c>
      <c r="E233" s="14" t="str">
        <f t="shared" si="14"/>
        <v>Recycled pre-consumer cotton (RM0106)</v>
      </c>
      <c r="F233" s="14" t="str">
        <f t="shared" si="15"/>
        <v/>
      </c>
      <c r="G233" s="14" t="str">
        <f t="shared" si="12"/>
        <v/>
      </c>
      <c r="H233" s="14" t="str">
        <f t="shared" si="13"/>
        <v/>
      </c>
    </row>
    <row r="234" spans="1:8" ht="18" customHeight="1" x14ac:dyDescent="0.25">
      <c r="A234" s="91" t="s">
        <v>814</v>
      </c>
      <c r="B234" s="94" t="s">
        <v>815</v>
      </c>
      <c r="C234" s="93" t="s">
        <v>324</v>
      </c>
      <c r="D234" s="93">
        <v>231</v>
      </c>
      <c r="E234" s="14" t="str">
        <f t="shared" si="14"/>
        <v>Recycled post-consumer cotton (RM0107)</v>
      </c>
      <c r="F234" s="14" t="str">
        <f t="shared" si="15"/>
        <v/>
      </c>
      <c r="G234" s="14" t="str">
        <f t="shared" si="12"/>
        <v/>
      </c>
      <c r="H234" s="14" t="str">
        <f t="shared" si="13"/>
        <v/>
      </c>
    </row>
    <row r="235" spans="1:8" ht="18" customHeight="1" x14ac:dyDescent="0.25">
      <c r="A235" s="95" t="s">
        <v>816</v>
      </c>
      <c r="B235" s="96" t="s">
        <v>817</v>
      </c>
      <c r="C235" s="93" t="s">
        <v>367</v>
      </c>
      <c r="D235" s="93">
        <v>232</v>
      </c>
      <c r="E235" s="14" t="str">
        <f t="shared" si="14"/>
        <v>Recycled pre-consumer organic cotton (RM0415)</v>
      </c>
      <c r="F235" s="14" t="str">
        <f t="shared" si="15"/>
        <v/>
      </c>
      <c r="G235" s="14" t="str">
        <f t="shared" si="12"/>
        <v/>
      </c>
      <c r="H235" s="14" t="str">
        <f t="shared" si="13"/>
        <v/>
      </c>
    </row>
    <row r="236" spans="1:8" ht="18" customHeight="1" x14ac:dyDescent="0.25">
      <c r="A236" s="97" t="s">
        <v>818</v>
      </c>
      <c r="B236" s="98" t="s">
        <v>819</v>
      </c>
      <c r="C236" s="99" t="s">
        <v>370</v>
      </c>
      <c r="D236" s="99">
        <v>233</v>
      </c>
      <c r="E236" s="14" t="str">
        <f t="shared" si="14"/>
        <v>Reclaimed pre-consumer cotton (RM0488)</v>
      </c>
      <c r="F236" s="14" t="str">
        <f t="shared" si="15"/>
        <v>Reclaimed pre-consumer cotton (RM0488)</v>
      </c>
      <c r="G236" s="14" t="str">
        <f t="shared" si="12"/>
        <v>Reclaimed pre-consumer cotton (RM0488)</v>
      </c>
      <c r="H236" s="14" t="str">
        <f t="shared" si="13"/>
        <v/>
      </c>
    </row>
    <row r="237" spans="1:8" ht="18" customHeight="1" x14ac:dyDescent="0.25">
      <c r="A237" s="97" t="s">
        <v>820</v>
      </c>
      <c r="B237" s="97" t="s">
        <v>821</v>
      </c>
      <c r="C237" s="99" t="s">
        <v>370</v>
      </c>
      <c r="D237" s="99">
        <v>234</v>
      </c>
      <c r="E237" s="14" t="str">
        <f t="shared" si="14"/>
        <v>Reclaimed post-consumer cotton (RM0489)</v>
      </c>
      <c r="F237" s="14" t="str">
        <f t="shared" si="15"/>
        <v>Reclaimed post-consumer cotton (RM0489)</v>
      </c>
      <c r="G237" s="14" t="str">
        <f t="shared" si="12"/>
        <v/>
      </c>
      <c r="H237" s="14" t="str">
        <f t="shared" si="13"/>
        <v>Reclaimed post-consumer cotton (RM0489)</v>
      </c>
    </row>
    <row r="238" spans="1:8" ht="18" customHeight="1" x14ac:dyDescent="0.25">
      <c r="A238" s="91" t="s">
        <v>822</v>
      </c>
      <c r="B238" s="92" t="s">
        <v>823</v>
      </c>
      <c r="C238" s="93" t="s">
        <v>324</v>
      </c>
      <c r="D238" s="93">
        <v>235</v>
      </c>
      <c r="E238" s="14" t="str">
        <f t="shared" si="14"/>
        <v>Flax (linen) (RM0108)</v>
      </c>
      <c r="F238" s="14" t="str">
        <f t="shared" si="15"/>
        <v/>
      </c>
      <c r="G238" s="14" t="str">
        <f t="shared" si="12"/>
        <v/>
      </c>
      <c r="H238" s="14" t="str">
        <f t="shared" si="13"/>
        <v/>
      </c>
    </row>
    <row r="239" spans="1:8" ht="18" customHeight="1" x14ac:dyDescent="0.25">
      <c r="A239" s="91" t="s">
        <v>824</v>
      </c>
      <c r="B239" s="94" t="s">
        <v>825</v>
      </c>
      <c r="C239" s="93" t="s">
        <v>324</v>
      </c>
      <c r="D239" s="93">
        <v>236</v>
      </c>
      <c r="E239" s="14" t="str">
        <f t="shared" si="14"/>
        <v>In-conversion flax (linen) (RM0109)</v>
      </c>
      <c r="F239" s="14" t="str">
        <f t="shared" si="15"/>
        <v/>
      </c>
      <c r="G239" s="14" t="str">
        <f t="shared" si="12"/>
        <v/>
      </c>
      <c r="H239" s="14" t="str">
        <f t="shared" si="13"/>
        <v/>
      </c>
    </row>
    <row r="240" spans="1:8" ht="18" customHeight="1" x14ac:dyDescent="0.25">
      <c r="A240" s="91" t="s">
        <v>826</v>
      </c>
      <c r="B240" s="94" t="s">
        <v>827</v>
      </c>
      <c r="C240" s="93" t="s">
        <v>324</v>
      </c>
      <c r="D240" s="93">
        <v>237</v>
      </c>
      <c r="E240" s="14" t="str">
        <f t="shared" si="14"/>
        <v>Organic flax (linen) (RM0110)</v>
      </c>
      <c r="F240" s="14" t="str">
        <f t="shared" si="15"/>
        <v/>
      </c>
      <c r="G240" s="14" t="str">
        <f t="shared" si="12"/>
        <v/>
      </c>
      <c r="H240" s="14" t="str">
        <f t="shared" si="13"/>
        <v/>
      </c>
    </row>
    <row r="241" spans="1:8" ht="18" customHeight="1" x14ac:dyDescent="0.25">
      <c r="A241" s="91" t="s">
        <v>828</v>
      </c>
      <c r="B241" s="94" t="s">
        <v>829</v>
      </c>
      <c r="C241" s="93" t="s">
        <v>324</v>
      </c>
      <c r="D241" s="93">
        <v>238</v>
      </c>
      <c r="E241" s="14" t="str">
        <f t="shared" si="14"/>
        <v>Recycled pre/post-consumer flax (linen) (RM0111)</v>
      </c>
      <c r="F241" s="14" t="str">
        <f t="shared" si="15"/>
        <v/>
      </c>
      <c r="G241" s="14" t="str">
        <f t="shared" si="12"/>
        <v/>
      </c>
      <c r="H241" s="14" t="str">
        <f t="shared" si="13"/>
        <v/>
      </c>
    </row>
    <row r="242" spans="1:8" ht="18" customHeight="1" x14ac:dyDescent="0.25">
      <c r="A242" s="91" t="s">
        <v>830</v>
      </c>
      <c r="B242" s="94" t="s">
        <v>831</v>
      </c>
      <c r="C242" s="93" t="s">
        <v>324</v>
      </c>
      <c r="D242" s="93">
        <v>239</v>
      </c>
      <c r="E242" s="14" t="str">
        <f t="shared" si="14"/>
        <v>Recycled pre-consumer flax (linen) (RM0112)</v>
      </c>
      <c r="F242" s="14" t="str">
        <f t="shared" si="15"/>
        <v/>
      </c>
      <c r="G242" s="14" t="str">
        <f t="shared" si="12"/>
        <v/>
      </c>
      <c r="H242" s="14" t="str">
        <f t="shared" si="13"/>
        <v/>
      </c>
    </row>
    <row r="243" spans="1:8" ht="18" customHeight="1" x14ac:dyDescent="0.25">
      <c r="A243" s="91" t="s">
        <v>832</v>
      </c>
      <c r="B243" s="94" t="s">
        <v>833</v>
      </c>
      <c r="C243" s="93" t="s">
        <v>324</v>
      </c>
      <c r="D243" s="93">
        <v>240</v>
      </c>
      <c r="E243" s="14" t="str">
        <f t="shared" si="14"/>
        <v>Recycled post-consumer flax (linen) (RM0113)</v>
      </c>
      <c r="F243" s="14" t="str">
        <f t="shared" si="15"/>
        <v/>
      </c>
      <c r="G243" s="14" t="str">
        <f t="shared" si="12"/>
        <v/>
      </c>
      <c r="H243" s="14" t="str">
        <f t="shared" si="13"/>
        <v/>
      </c>
    </row>
    <row r="244" spans="1:8" ht="18" customHeight="1" x14ac:dyDescent="0.25">
      <c r="A244" s="95" t="s">
        <v>834</v>
      </c>
      <c r="B244" s="96" t="s">
        <v>835</v>
      </c>
      <c r="C244" s="93" t="s">
        <v>367</v>
      </c>
      <c r="D244" s="93">
        <v>241</v>
      </c>
      <c r="E244" s="14" t="str">
        <f t="shared" si="14"/>
        <v>Recycled pre-consumer organic flax (linen) (RM0416)</v>
      </c>
      <c r="F244" s="14" t="str">
        <f t="shared" si="15"/>
        <v/>
      </c>
      <c r="G244" s="14" t="str">
        <f t="shared" si="12"/>
        <v/>
      </c>
      <c r="H244" s="14" t="str">
        <f t="shared" si="13"/>
        <v/>
      </c>
    </row>
    <row r="245" spans="1:8" ht="18" customHeight="1" x14ac:dyDescent="0.25">
      <c r="A245" s="97" t="s">
        <v>836</v>
      </c>
      <c r="B245" s="98" t="s">
        <v>837</v>
      </c>
      <c r="C245" s="99" t="s">
        <v>370</v>
      </c>
      <c r="D245" s="99">
        <v>242</v>
      </c>
      <c r="E245" s="14" t="str">
        <f t="shared" si="14"/>
        <v>Reclaimed pre-consumer flax (linen) (RM0490)</v>
      </c>
      <c r="F245" s="14" t="str">
        <f t="shared" si="15"/>
        <v>Reclaimed pre-consumer flax (linen) (RM0490)</v>
      </c>
      <c r="G245" s="14" t="str">
        <f t="shared" si="12"/>
        <v>Reclaimed pre-consumer flax (linen) (RM0490)</v>
      </c>
      <c r="H245" s="14" t="str">
        <f t="shared" si="13"/>
        <v/>
      </c>
    </row>
    <row r="246" spans="1:8" ht="18" customHeight="1" x14ac:dyDescent="0.25">
      <c r="A246" s="97" t="s">
        <v>838</v>
      </c>
      <c r="B246" s="97" t="s">
        <v>839</v>
      </c>
      <c r="C246" s="99" t="s">
        <v>370</v>
      </c>
      <c r="D246" s="99">
        <v>243</v>
      </c>
      <c r="E246" s="14" t="str">
        <f t="shared" si="14"/>
        <v>Reclaimed post-consumer flax (linen) (RM0491)</v>
      </c>
      <c r="F246" s="14" t="str">
        <f t="shared" si="15"/>
        <v>Reclaimed post-consumer flax (linen) (RM0491)</v>
      </c>
      <c r="G246" s="14" t="str">
        <f t="shared" si="12"/>
        <v/>
      </c>
      <c r="H246" s="14" t="str">
        <f t="shared" si="13"/>
        <v>Reclaimed post-consumer flax (linen) (RM0491)</v>
      </c>
    </row>
    <row r="247" spans="1:8" ht="18" customHeight="1" x14ac:dyDescent="0.25">
      <c r="A247" s="91" t="s">
        <v>840</v>
      </c>
      <c r="B247" s="92" t="s">
        <v>841</v>
      </c>
      <c r="C247" s="93" t="s">
        <v>324</v>
      </c>
      <c r="D247" s="93">
        <v>244</v>
      </c>
      <c r="E247" s="14" t="str">
        <f t="shared" si="14"/>
        <v>Hemp (RM0114)</v>
      </c>
      <c r="F247" s="14" t="str">
        <f t="shared" si="15"/>
        <v/>
      </c>
      <c r="G247" s="14" t="str">
        <f t="shared" si="12"/>
        <v/>
      </c>
      <c r="H247" s="14" t="str">
        <f t="shared" si="13"/>
        <v/>
      </c>
    </row>
    <row r="248" spans="1:8" ht="18" customHeight="1" x14ac:dyDescent="0.25">
      <c r="A248" s="91" t="s">
        <v>842</v>
      </c>
      <c r="B248" s="94" t="s">
        <v>843</v>
      </c>
      <c r="C248" s="93" t="s">
        <v>324</v>
      </c>
      <c r="D248" s="93">
        <v>245</v>
      </c>
      <c r="E248" s="14" t="str">
        <f t="shared" si="14"/>
        <v>In-conversion hemp (RM0115)</v>
      </c>
      <c r="F248" s="14" t="str">
        <f t="shared" si="15"/>
        <v/>
      </c>
      <c r="G248" s="14" t="str">
        <f t="shared" si="12"/>
        <v/>
      </c>
      <c r="H248" s="14" t="str">
        <f t="shared" si="13"/>
        <v/>
      </c>
    </row>
    <row r="249" spans="1:8" ht="18" customHeight="1" x14ac:dyDescent="0.25">
      <c r="A249" s="91" t="s">
        <v>844</v>
      </c>
      <c r="B249" s="94" t="s">
        <v>845</v>
      </c>
      <c r="C249" s="93" t="s">
        <v>324</v>
      </c>
      <c r="D249" s="93">
        <v>246</v>
      </c>
      <c r="E249" s="14" t="str">
        <f t="shared" si="14"/>
        <v>Organic hemp (RM0116)</v>
      </c>
      <c r="F249" s="14" t="str">
        <f t="shared" si="15"/>
        <v/>
      </c>
      <c r="G249" s="14" t="str">
        <f t="shared" si="12"/>
        <v/>
      </c>
      <c r="H249" s="14" t="str">
        <f t="shared" si="13"/>
        <v/>
      </c>
    </row>
    <row r="250" spans="1:8" ht="18" customHeight="1" x14ac:dyDescent="0.25">
      <c r="A250" s="91" t="s">
        <v>846</v>
      </c>
      <c r="B250" s="94" t="s">
        <v>847</v>
      </c>
      <c r="C250" s="93" t="s">
        <v>324</v>
      </c>
      <c r="D250" s="93">
        <v>247</v>
      </c>
      <c r="E250" s="14" t="str">
        <f t="shared" si="14"/>
        <v>Recycled pre/post-consumer hemp (RM0117)</v>
      </c>
      <c r="F250" s="14" t="str">
        <f t="shared" si="15"/>
        <v/>
      </c>
      <c r="G250" s="14" t="str">
        <f t="shared" si="12"/>
        <v/>
      </c>
      <c r="H250" s="14" t="str">
        <f t="shared" si="13"/>
        <v/>
      </c>
    </row>
    <row r="251" spans="1:8" ht="18" customHeight="1" x14ac:dyDescent="0.25">
      <c r="A251" s="91" t="s">
        <v>848</v>
      </c>
      <c r="B251" s="94" t="s">
        <v>849</v>
      </c>
      <c r="C251" s="93" t="s">
        <v>324</v>
      </c>
      <c r="D251" s="93">
        <v>248</v>
      </c>
      <c r="E251" s="14" t="str">
        <f t="shared" si="14"/>
        <v>Recycled pre-consumer hemp (RM0118)</v>
      </c>
      <c r="F251" s="14" t="str">
        <f t="shared" si="15"/>
        <v/>
      </c>
      <c r="G251" s="14" t="str">
        <f t="shared" si="12"/>
        <v/>
      </c>
      <c r="H251" s="14" t="str">
        <f t="shared" si="13"/>
        <v/>
      </c>
    </row>
    <row r="252" spans="1:8" ht="18" customHeight="1" x14ac:dyDescent="0.25">
      <c r="A252" s="91" t="s">
        <v>850</v>
      </c>
      <c r="B252" s="94" t="s">
        <v>851</v>
      </c>
      <c r="C252" s="93" t="s">
        <v>324</v>
      </c>
      <c r="D252" s="93">
        <v>249</v>
      </c>
      <c r="E252" s="14" t="str">
        <f t="shared" si="14"/>
        <v>Recycled post-consumer hemp (RM0119)</v>
      </c>
      <c r="F252" s="14" t="str">
        <f t="shared" si="15"/>
        <v/>
      </c>
      <c r="G252" s="14" t="str">
        <f t="shared" si="12"/>
        <v/>
      </c>
      <c r="H252" s="14" t="str">
        <f t="shared" si="13"/>
        <v/>
      </c>
    </row>
    <row r="253" spans="1:8" ht="18" customHeight="1" x14ac:dyDescent="0.25">
      <c r="A253" s="95" t="s">
        <v>852</v>
      </c>
      <c r="B253" s="96" t="s">
        <v>853</v>
      </c>
      <c r="C253" s="93" t="s">
        <v>367</v>
      </c>
      <c r="D253" s="93">
        <v>250</v>
      </c>
      <c r="E253" s="14" t="str">
        <f t="shared" si="14"/>
        <v>Recycled pre-consumer organic hemp (RM0417)</v>
      </c>
      <c r="F253" s="14" t="str">
        <f t="shared" si="15"/>
        <v/>
      </c>
      <c r="G253" s="14" t="str">
        <f t="shared" si="12"/>
        <v/>
      </c>
      <c r="H253" s="14" t="str">
        <f t="shared" si="13"/>
        <v/>
      </c>
    </row>
    <row r="254" spans="1:8" ht="18" customHeight="1" x14ac:dyDescent="0.25">
      <c r="A254" s="97" t="s">
        <v>854</v>
      </c>
      <c r="B254" s="98" t="s">
        <v>855</v>
      </c>
      <c r="C254" s="99" t="s">
        <v>370</v>
      </c>
      <c r="D254" s="99">
        <v>251</v>
      </c>
      <c r="E254" s="14" t="str">
        <f t="shared" si="14"/>
        <v>Reclaimed pre-consumer hemp (RM0492)</v>
      </c>
      <c r="F254" s="14" t="str">
        <f t="shared" si="15"/>
        <v>Reclaimed pre-consumer hemp (RM0492)</v>
      </c>
      <c r="G254" s="14" t="str">
        <f t="shared" si="12"/>
        <v>Reclaimed pre-consumer hemp (RM0492)</v>
      </c>
      <c r="H254" s="14" t="str">
        <f t="shared" si="13"/>
        <v/>
      </c>
    </row>
    <row r="255" spans="1:8" ht="18" customHeight="1" x14ac:dyDescent="0.25">
      <c r="A255" s="97" t="s">
        <v>856</v>
      </c>
      <c r="B255" s="97" t="s">
        <v>857</v>
      </c>
      <c r="C255" s="99" t="s">
        <v>370</v>
      </c>
      <c r="D255" s="99">
        <v>252</v>
      </c>
      <c r="E255" s="14" t="str">
        <f t="shared" si="14"/>
        <v>Reclaimed post-consumer hemp (RM0493)</v>
      </c>
      <c r="F255" s="14" t="str">
        <f t="shared" si="15"/>
        <v>Reclaimed post-consumer hemp (RM0493)</v>
      </c>
      <c r="G255" s="14" t="str">
        <f t="shared" si="12"/>
        <v/>
      </c>
      <c r="H255" s="14" t="str">
        <f t="shared" si="13"/>
        <v>Reclaimed post-consumer hemp (RM0493)</v>
      </c>
    </row>
    <row r="256" spans="1:8" ht="18" customHeight="1" x14ac:dyDescent="0.25">
      <c r="A256" s="91" t="s">
        <v>858</v>
      </c>
      <c r="B256" s="92" t="s">
        <v>859</v>
      </c>
      <c r="C256" s="93" t="s">
        <v>324</v>
      </c>
      <c r="D256" s="93">
        <v>253</v>
      </c>
      <c r="E256" s="14" t="str">
        <f t="shared" si="14"/>
        <v>Jute (RM0120)</v>
      </c>
      <c r="F256" s="14" t="str">
        <f t="shared" si="15"/>
        <v/>
      </c>
      <c r="G256" s="14" t="str">
        <f t="shared" si="12"/>
        <v/>
      </c>
      <c r="H256" s="14" t="str">
        <f t="shared" si="13"/>
        <v/>
      </c>
    </row>
    <row r="257" spans="1:8" ht="18" customHeight="1" x14ac:dyDescent="0.25">
      <c r="A257" s="91" t="s">
        <v>860</v>
      </c>
      <c r="B257" s="94" t="s">
        <v>861</v>
      </c>
      <c r="C257" s="93" t="s">
        <v>324</v>
      </c>
      <c r="D257" s="93">
        <v>254</v>
      </c>
      <c r="E257" s="14" t="str">
        <f t="shared" si="14"/>
        <v>In-conversion jute (RM0121)</v>
      </c>
      <c r="F257" s="14" t="str">
        <f t="shared" si="15"/>
        <v/>
      </c>
      <c r="G257" s="14" t="str">
        <f t="shared" si="12"/>
        <v/>
      </c>
      <c r="H257" s="14" t="str">
        <f t="shared" si="13"/>
        <v/>
      </c>
    </row>
    <row r="258" spans="1:8" ht="18" customHeight="1" x14ac:dyDescent="0.25">
      <c r="A258" s="91" t="s">
        <v>862</v>
      </c>
      <c r="B258" s="94" t="s">
        <v>863</v>
      </c>
      <c r="C258" s="93" t="s">
        <v>324</v>
      </c>
      <c r="D258" s="93">
        <v>255</v>
      </c>
      <c r="E258" s="14" t="str">
        <f t="shared" si="14"/>
        <v>Organic jute (RM0122)</v>
      </c>
      <c r="F258" s="14" t="str">
        <f t="shared" si="15"/>
        <v/>
      </c>
      <c r="G258" s="14" t="str">
        <f t="shared" si="12"/>
        <v/>
      </c>
      <c r="H258" s="14" t="str">
        <f t="shared" si="13"/>
        <v/>
      </c>
    </row>
    <row r="259" spans="1:8" ht="18" customHeight="1" x14ac:dyDescent="0.25">
      <c r="A259" s="91" t="s">
        <v>864</v>
      </c>
      <c r="B259" s="94" t="s">
        <v>865</v>
      </c>
      <c r="C259" s="93" t="s">
        <v>324</v>
      </c>
      <c r="D259" s="93">
        <v>256</v>
      </c>
      <c r="E259" s="14" t="str">
        <f t="shared" si="14"/>
        <v>Recycled pre/post-consumer jute (RM0123)</v>
      </c>
      <c r="F259" s="14" t="str">
        <f t="shared" si="15"/>
        <v/>
      </c>
      <c r="G259" s="14" t="str">
        <f t="shared" si="12"/>
        <v/>
      </c>
      <c r="H259" s="14" t="str">
        <f t="shared" si="13"/>
        <v/>
      </c>
    </row>
    <row r="260" spans="1:8" ht="18" customHeight="1" x14ac:dyDescent="0.25">
      <c r="A260" s="91" t="s">
        <v>866</v>
      </c>
      <c r="B260" s="94" t="s">
        <v>867</v>
      </c>
      <c r="C260" s="93" t="s">
        <v>324</v>
      </c>
      <c r="D260" s="93">
        <v>257</v>
      </c>
      <c r="E260" s="14" t="str">
        <f t="shared" si="14"/>
        <v>Recycled pre-consumer jute (RM0124)</v>
      </c>
      <c r="F260" s="14" t="str">
        <f t="shared" si="15"/>
        <v/>
      </c>
      <c r="G260" s="14" t="str">
        <f t="shared" ref="G260:G323" si="16">IF(LEFT(B260,13)="Reclaimed pre",E260,"")</f>
        <v/>
      </c>
      <c r="H260" s="14" t="str">
        <f t="shared" ref="H260:H323" si="17">IF(LEFT(B260,13)="Reclaimed pos",E260,"")</f>
        <v/>
      </c>
    </row>
    <row r="261" spans="1:8" ht="18" customHeight="1" x14ac:dyDescent="0.25">
      <c r="A261" s="91" t="s">
        <v>868</v>
      </c>
      <c r="B261" s="94" t="s">
        <v>869</v>
      </c>
      <c r="C261" s="93" t="s">
        <v>324</v>
      </c>
      <c r="D261" s="93">
        <v>258</v>
      </c>
      <c r="E261" s="14" t="str">
        <f t="shared" ref="E261:E324" si="18">B261&amp;" ("&amp;A261&amp;")"</f>
        <v>Recycled post-consumer jute (RM0125)</v>
      </c>
      <c r="F261" s="14" t="str">
        <f t="shared" ref="F261:F324" si="19">IF(LEFT(B261,9)="Reclaimed",E261,"")</f>
        <v/>
      </c>
      <c r="G261" s="14" t="str">
        <f t="shared" si="16"/>
        <v/>
      </c>
      <c r="H261" s="14" t="str">
        <f t="shared" si="17"/>
        <v/>
      </c>
    </row>
    <row r="262" spans="1:8" ht="18" customHeight="1" x14ac:dyDescent="0.25">
      <c r="A262" s="95" t="s">
        <v>870</v>
      </c>
      <c r="B262" s="96" t="s">
        <v>871</v>
      </c>
      <c r="C262" s="93" t="s">
        <v>367</v>
      </c>
      <c r="D262" s="93">
        <v>259</v>
      </c>
      <c r="E262" s="14" t="str">
        <f t="shared" si="18"/>
        <v>Recycled pre-consumer organic jute (RM0418)</v>
      </c>
      <c r="F262" s="14" t="str">
        <f t="shared" si="19"/>
        <v/>
      </c>
      <c r="G262" s="14" t="str">
        <f t="shared" si="16"/>
        <v/>
      </c>
      <c r="H262" s="14" t="str">
        <f t="shared" si="17"/>
        <v/>
      </c>
    </row>
    <row r="263" spans="1:8" ht="18" customHeight="1" x14ac:dyDescent="0.25">
      <c r="A263" s="97" t="s">
        <v>872</v>
      </c>
      <c r="B263" s="98" t="s">
        <v>873</v>
      </c>
      <c r="C263" s="99" t="s">
        <v>370</v>
      </c>
      <c r="D263" s="99">
        <v>260</v>
      </c>
      <c r="E263" s="14" t="str">
        <f t="shared" si="18"/>
        <v>Reclaimed pre-consumer jute (RM0494)</v>
      </c>
      <c r="F263" s="14" t="str">
        <f t="shared" si="19"/>
        <v>Reclaimed pre-consumer jute (RM0494)</v>
      </c>
      <c r="G263" s="14" t="str">
        <f t="shared" si="16"/>
        <v>Reclaimed pre-consumer jute (RM0494)</v>
      </c>
      <c r="H263" s="14" t="str">
        <f t="shared" si="17"/>
        <v/>
      </c>
    </row>
    <row r="264" spans="1:8" ht="18" customHeight="1" x14ac:dyDescent="0.25">
      <c r="A264" s="97" t="s">
        <v>874</v>
      </c>
      <c r="B264" s="97" t="s">
        <v>875</v>
      </c>
      <c r="C264" s="99" t="s">
        <v>370</v>
      </c>
      <c r="D264" s="99">
        <v>261</v>
      </c>
      <c r="E264" s="14" t="str">
        <f t="shared" si="18"/>
        <v>Reclaimed post-consumer jute (RM0495)</v>
      </c>
      <c r="F264" s="14" t="str">
        <f t="shared" si="19"/>
        <v>Reclaimed post-consumer jute (RM0495)</v>
      </c>
      <c r="G264" s="14" t="str">
        <f t="shared" si="16"/>
        <v/>
      </c>
      <c r="H264" s="14" t="str">
        <f t="shared" si="17"/>
        <v>Reclaimed post-consumer jute (RM0495)</v>
      </c>
    </row>
    <row r="265" spans="1:8" ht="18" customHeight="1" x14ac:dyDescent="0.25">
      <c r="A265" s="91" t="s">
        <v>876</v>
      </c>
      <c r="B265" s="92" t="s">
        <v>877</v>
      </c>
      <c r="C265" s="93" t="s">
        <v>324</v>
      </c>
      <c r="D265" s="93">
        <v>262</v>
      </c>
      <c r="E265" s="14" t="str">
        <f t="shared" si="18"/>
        <v>Kapok (RM0126)</v>
      </c>
      <c r="F265" s="14" t="str">
        <f t="shared" si="19"/>
        <v/>
      </c>
      <c r="G265" s="14" t="str">
        <f t="shared" si="16"/>
        <v/>
      </c>
      <c r="H265" s="14" t="str">
        <f t="shared" si="17"/>
        <v/>
      </c>
    </row>
    <row r="266" spans="1:8" ht="18" customHeight="1" x14ac:dyDescent="0.25">
      <c r="A266" s="91" t="s">
        <v>878</v>
      </c>
      <c r="B266" s="94" t="s">
        <v>879</v>
      </c>
      <c r="C266" s="93" t="s">
        <v>324</v>
      </c>
      <c r="D266" s="93">
        <v>263</v>
      </c>
      <c r="E266" s="14" t="str">
        <f t="shared" si="18"/>
        <v>In-conversion kapok (RM0127)</v>
      </c>
      <c r="F266" s="14" t="str">
        <f t="shared" si="19"/>
        <v/>
      </c>
      <c r="G266" s="14" t="str">
        <f t="shared" si="16"/>
        <v/>
      </c>
      <c r="H266" s="14" t="str">
        <f t="shared" si="17"/>
        <v/>
      </c>
    </row>
    <row r="267" spans="1:8" ht="18" customHeight="1" x14ac:dyDescent="0.25">
      <c r="A267" s="91" t="s">
        <v>880</v>
      </c>
      <c r="B267" s="94" t="s">
        <v>881</v>
      </c>
      <c r="C267" s="93" t="s">
        <v>324</v>
      </c>
      <c r="D267" s="93">
        <v>264</v>
      </c>
      <c r="E267" s="14" t="str">
        <f t="shared" si="18"/>
        <v>Organic kapok (RM0128)</v>
      </c>
      <c r="F267" s="14" t="str">
        <f t="shared" si="19"/>
        <v/>
      </c>
      <c r="G267" s="14" t="str">
        <f t="shared" si="16"/>
        <v/>
      </c>
      <c r="H267" s="14" t="str">
        <f t="shared" si="17"/>
        <v/>
      </c>
    </row>
    <row r="268" spans="1:8" ht="18" customHeight="1" x14ac:dyDescent="0.25">
      <c r="A268" s="91" t="s">
        <v>882</v>
      </c>
      <c r="B268" s="94" t="s">
        <v>883</v>
      </c>
      <c r="C268" s="93" t="s">
        <v>324</v>
      </c>
      <c r="D268" s="93">
        <v>265</v>
      </c>
      <c r="E268" s="14" t="str">
        <f t="shared" si="18"/>
        <v>Recycled pre/post-consumer kapok (RM0129)</v>
      </c>
      <c r="F268" s="14" t="str">
        <f t="shared" si="19"/>
        <v/>
      </c>
      <c r="G268" s="14" t="str">
        <f t="shared" si="16"/>
        <v/>
      </c>
      <c r="H268" s="14" t="str">
        <f t="shared" si="17"/>
        <v/>
      </c>
    </row>
    <row r="269" spans="1:8" ht="18" customHeight="1" x14ac:dyDescent="0.25">
      <c r="A269" s="91" t="s">
        <v>884</v>
      </c>
      <c r="B269" s="94" t="s">
        <v>885</v>
      </c>
      <c r="C269" s="93" t="s">
        <v>324</v>
      </c>
      <c r="D269" s="93">
        <v>266</v>
      </c>
      <c r="E269" s="14" t="str">
        <f t="shared" si="18"/>
        <v>Recycled pre-consumer kapok (RM0130)</v>
      </c>
      <c r="F269" s="14" t="str">
        <f t="shared" si="19"/>
        <v/>
      </c>
      <c r="G269" s="14" t="str">
        <f t="shared" si="16"/>
        <v/>
      </c>
      <c r="H269" s="14" t="str">
        <f t="shared" si="17"/>
        <v/>
      </c>
    </row>
    <row r="270" spans="1:8" ht="18" customHeight="1" x14ac:dyDescent="0.25">
      <c r="A270" s="91" t="s">
        <v>886</v>
      </c>
      <c r="B270" s="94" t="s">
        <v>887</v>
      </c>
      <c r="C270" s="93" t="s">
        <v>324</v>
      </c>
      <c r="D270" s="93">
        <v>267</v>
      </c>
      <c r="E270" s="14" t="str">
        <f t="shared" si="18"/>
        <v>Recycled post-consumer kapok (RM0131)</v>
      </c>
      <c r="F270" s="14" t="str">
        <f t="shared" si="19"/>
        <v/>
      </c>
      <c r="G270" s="14" t="str">
        <f t="shared" si="16"/>
        <v/>
      </c>
      <c r="H270" s="14" t="str">
        <f t="shared" si="17"/>
        <v/>
      </c>
    </row>
    <row r="271" spans="1:8" ht="18" customHeight="1" x14ac:dyDescent="0.25">
      <c r="A271" s="95" t="s">
        <v>888</v>
      </c>
      <c r="B271" s="96" t="s">
        <v>889</v>
      </c>
      <c r="C271" s="93" t="s">
        <v>367</v>
      </c>
      <c r="D271" s="93">
        <v>268</v>
      </c>
      <c r="E271" s="14" t="str">
        <f t="shared" si="18"/>
        <v>Recycled pre-consumer organic kapok (RM0419)</v>
      </c>
      <c r="F271" s="14" t="str">
        <f t="shared" si="19"/>
        <v/>
      </c>
      <c r="G271" s="14" t="str">
        <f t="shared" si="16"/>
        <v/>
      </c>
      <c r="H271" s="14" t="str">
        <f t="shared" si="17"/>
        <v/>
      </c>
    </row>
    <row r="272" spans="1:8" ht="18" customHeight="1" x14ac:dyDescent="0.25">
      <c r="A272" s="97" t="s">
        <v>890</v>
      </c>
      <c r="B272" s="98" t="s">
        <v>891</v>
      </c>
      <c r="C272" s="99" t="s">
        <v>370</v>
      </c>
      <c r="D272" s="99">
        <v>269</v>
      </c>
      <c r="E272" s="14" t="str">
        <f t="shared" si="18"/>
        <v>Reclaimed pre-consumer kapok (RM0496)</v>
      </c>
      <c r="F272" s="14" t="str">
        <f t="shared" si="19"/>
        <v>Reclaimed pre-consumer kapok (RM0496)</v>
      </c>
      <c r="G272" s="14" t="str">
        <f t="shared" si="16"/>
        <v>Reclaimed pre-consumer kapok (RM0496)</v>
      </c>
      <c r="H272" s="14" t="str">
        <f t="shared" si="17"/>
        <v/>
      </c>
    </row>
    <row r="273" spans="1:8" ht="18" customHeight="1" x14ac:dyDescent="0.25">
      <c r="A273" s="97" t="s">
        <v>892</v>
      </c>
      <c r="B273" s="97" t="s">
        <v>893</v>
      </c>
      <c r="C273" s="99" t="s">
        <v>370</v>
      </c>
      <c r="D273" s="99">
        <v>270</v>
      </c>
      <c r="E273" s="14" t="str">
        <f t="shared" si="18"/>
        <v>Reclaimed post-consumer kapok (RM0497)</v>
      </c>
      <c r="F273" s="14" t="str">
        <f t="shared" si="19"/>
        <v>Reclaimed post-consumer kapok (RM0497)</v>
      </c>
      <c r="G273" s="14" t="str">
        <f t="shared" si="16"/>
        <v/>
      </c>
      <c r="H273" s="14" t="str">
        <f t="shared" si="17"/>
        <v>Reclaimed post-consumer kapok (RM0497)</v>
      </c>
    </row>
    <row r="274" spans="1:8" ht="18" customHeight="1" x14ac:dyDescent="0.25">
      <c r="A274" s="91" t="s">
        <v>894</v>
      </c>
      <c r="B274" s="92" t="s">
        <v>895</v>
      </c>
      <c r="C274" s="93" t="s">
        <v>324</v>
      </c>
      <c r="D274" s="93">
        <v>271</v>
      </c>
      <c r="E274" s="14" t="str">
        <f t="shared" si="18"/>
        <v>Natural rubber (RM0132)</v>
      </c>
      <c r="F274" s="14" t="str">
        <f t="shared" si="19"/>
        <v/>
      </c>
      <c r="G274" s="14" t="str">
        <f t="shared" si="16"/>
        <v/>
      </c>
      <c r="H274" s="14" t="str">
        <f t="shared" si="17"/>
        <v/>
      </c>
    </row>
    <row r="275" spans="1:8" ht="18" customHeight="1" x14ac:dyDescent="0.25">
      <c r="A275" s="91" t="s">
        <v>896</v>
      </c>
      <c r="B275" s="94" t="s">
        <v>897</v>
      </c>
      <c r="C275" s="93" t="s">
        <v>324</v>
      </c>
      <c r="D275" s="93">
        <v>272</v>
      </c>
      <c r="E275" s="14" t="str">
        <f t="shared" si="18"/>
        <v>In-conversion natural rubber (RM0133)</v>
      </c>
      <c r="F275" s="14" t="str">
        <f t="shared" si="19"/>
        <v/>
      </c>
      <c r="G275" s="14" t="str">
        <f t="shared" si="16"/>
        <v/>
      </c>
      <c r="H275" s="14" t="str">
        <f t="shared" si="17"/>
        <v/>
      </c>
    </row>
    <row r="276" spans="1:8" ht="18" customHeight="1" x14ac:dyDescent="0.25">
      <c r="A276" s="91" t="s">
        <v>898</v>
      </c>
      <c r="B276" s="94" t="s">
        <v>899</v>
      </c>
      <c r="C276" s="93" t="s">
        <v>324</v>
      </c>
      <c r="D276" s="93">
        <v>273</v>
      </c>
      <c r="E276" s="14" t="str">
        <f t="shared" si="18"/>
        <v>Organic natural rubber (RM0134)</v>
      </c>
      <c r="F276" s="14" t="str">
        <f t="shared" si="19"/>
        <v/>
      </c>
      <c r="G276" s="14" t="str">
        <f t="shared" si="16"/>
        <v/>
      </c>
      <c r="H276" s="14" t="str">
        <f t="shared" si="17"/>
        <v/>
      </c>
    </row>
    <row r="277" spans="1:8" ht="18" customHeight="1" x14ac:dyDescent="0.25">
      <c r="A277" s="91" t="s">
        <v>900</v>
      </c>
      <c r="B277" s="94" t="s">
        <v>901</v>
      </c>
      <c r="C277" s="93" t="s">
        <v>324</v>
      </c>
      <c r="D277" s="93">
        <v>274</v>
      </c>
      <c r="E277" s="14" t="str">
        <f t="shared" si="18"/>
        <v>Recycled pre/post-consumer natural rubber (RM0135)</v>
      </c>
      <c r="F277" s="14" t="str">
        <f t="shared" si="19"/>
        <v/>
      </c>
      <c r="G277" s="14" t="str">
        <f t="shared" si="16"/>
        <v/>
      </c>
      <c r="H277" s="14" t="str">
        <f t="shared" si="17"/>
        <v/>
      </c>
    </row>
    <row r="278" spans="1:8" ht="18" customHeight="1" x14ac:dyDescent="0.25">
      <c r="A278" s="91" t="s">
        <v>902</v>
      </c>
      <c r="B278" s="94" t="s">
        <v>903</v>
      </c>
      <c r="C278" s="93" t="s">
        <v>324</v>
      </c>
      <c r="D278" s="93">
        <v>275</v>
      </c>
      <c r="E278" s="14" t="str">
        <f t="shared" si="18"/>
        <v>Recycled pre-consumer natural rubber (RM0136)</v>
      </c>
      <c r="F278" s="14" t="str">
        <f t="shared" si="19"/>
        <v/>
      </c>
      <c r="G278" s="14" t="str">
        <f t="shared" si="16"/>
        <v/>
      </c>
      <c r="H278" s="14" t="str">
        <f t="shared" si="17"/>
        <v/>
      </c>
    </row>
    <row r="279" spans="1:8" ht="18" customHeight="1" x14ac:dyDescent="0.25">
      <c r="A279" s="91" t="s">
        <v>904</v>
      </c>
      <c r="B279" s="94" t="s">
        <v>905</v>
      </c>
      <c r="C279" s="93" t="s">
        <v>324</v>
      </c>
      <c r="D279" s="93">
        <v>276</v>
      </c>
      <c r="E279" s="14" t="str">
        <f t="shared" si="18"/>
        <v>Recycled post-consumer natural rubber (RM0137)</v>
      </c>
      <c r="F279" s="14" t="str">
        <f t="shared" si="19"/>
        <v/>
      </c>
      <c r="G279" s="14" t="str">
        <f t="shared" si="16"/>
        <v/>
      </c>
      <c r="H279" s="14" t="str">
        <f t="shared" si="17"/>
        <v/>
      </c>
    </row>
    <row r="280" spans="1:8" ht="18" customHeight="1" x14ac:dyDescent="0.25">
      <c r="A280" s="95" t="s">
        <v>906</v>
      </c>
      <c r="B280" s="96" t="s">
        <v>907</v>
      </c>
      <c r="C280" s="93" t="s">
        <v>367</v>
      </c>
      <c r="D280" s="93">
        <v>277</v>
      </c>
      <c r="E280" s="14" t="str">
        <f t="shared" si="18"/>
        <v>Recycled pre-consumer organic natural rubber (RM0420)</v>
      </c>
      <c r="F280" s="14" t="str">
        <f t="shared" si="19"/>
        <v/>
      </c>
      <c r="G280" s="14" t="str">
        <f t="shared" si="16"/>
        <v/>
      </c>
      <c r="H280" s="14" t="str">
        <f t="shared" si="17"/>
        <v/>
      </c>
    </row>
    <row r="281" spans="1:8" ht="18" customHeight="1" x14ac:dyDescent="0.25">
      <c r="A281" s="97" t="s">
        <v>908</v>
      </c>
      <c r="B281" s="98" t="s">
        <v>909</v>
      </c>
      <c r="C281" s="99" t="s">
        <v>370</v>
      </c>
      <c r="D281" s="99">
        <v>278</v>
      </c>
      <c r="E281" s="14" t="str">
        <f t="shared" si="18"/>
        <v>Reclaimed pre-consumer natural rubber (RM0498)</v>
      </c>
      <c r="F281" s="14" t="str">
        <f t="shared" si="19"/>
        <v>Reclaimed pre-consumer natural rubber (RM0498)</v>
      </c>
      <c r="G281" s="14" t="str">
        <f t="shared" si="16"/>
        <v>Reclaimed pre-consumer natural rubber (RM0498)</v>
      </c>
      <c r="H281" s="14" t="str">
        <f t="shared" si="17"/>
        <v/>
      </c>
    </row>
    <row r="282" spans="1:8" ht="18" customHeight="1" x14ac:dyDescent="0.25">
      <c r="A282" s="97" t="s">
        <v>910</v>
      </c>
      <c r="B282" s="97" t="s">
        <v>911</v>
      </c>
      <c r="C282" s="99" t="s">
        <v>370</v>
      </c>
      <c r="D282" s="99">
        <v>279</v>
      </c>
      <c r="E282" s="14" t="str">
        <f t="shared" si="18"/>
        <v>Reclaimed post-consumer natural rubber (RM0499)</v>
      </c>
      <c r="F282" s="14" t="str">
        <f t="shared" si="19"/>
        <v>Reclaimed post-consumer natural rubber (RM0499)</v>
      </c>
      <c r="G282" s="14" t="str">
        <f t="shared" si="16"/>
        <v/>
      </c>
      <c r="H282" s="14" t="str">
        <f t="shared" si="17"/>
        <v>Reclaimed post-consumer natural rubber (RM0499)</v>
      </c>
    </row>
    <row r="283" spans="1:8" ht="18" customHeight="1" x14ac:dyDescent="0.25">
      <c r="A283" s="91" t="s">
        <v>912</v>
      </c>
      <c r="B283" s="92" t="s">
        <v>913</v>
      </c>
      <c r="C283" s="93" t="s">
        <v>324</v>
      </c>
      <c r="D283" s="93">
        <v>280</v>
      </c>
      <c r="E283" s="14" t="str">
        <f t="shared" si="18"/>
        <v>Nettle (RM0138)</v>
      </c>
      <c r="F283" s="14" t="str">
        <f t="shared" si="19"/>
        <v/>
      </c>
      <c r="G283" s="14" t="str">
        <f t="shared" si="16"/>
        <v/>
      </c>
      <c r="H283" s="14" t="str">
        <f t="shared" si="17"/>
        <v/>
      </c>
    </row>
    <row r="284" spans="1:8" ht="18" customHeight="1" x14ac:dyDescent="0.25">
      <c r="A284" s="91" t="s">
        <v>914</v>
      </c>
      <c r="B284" s="94" t="s">
        <v>915</v>
      </c>
      <c r="C284" s="93" t="s">
        <v>324</v>
      </c>
      <c r="D284" s="93">
        <v>281</v>
      </c>
      <c r="E284" s="14" t="str">
        <f t="shared" si="18"/>
        <v>In-conversion nettle (RM0139)</v>
      </c>
      <c r="F284" s="14" t="str">
        <f t="shared" si="19"/>
        <v/>
      </c>
      <c r="G284" s="14" t="str">
        <f t="shared" si="16"/>
        <v/>
      </c>
      <c r="H284" s="14" t="str">
        <f t="shared" si="17"/>
        <v/>
      </c>
    </row>
    <row r="285" spans="1:8" ht="18" customHeight="1" x14ac:dyDescent="0.25">
      <c r="A285" s="91" t="s">
        <v>916</v>
      </c>
      <c r="B285" s="94" t="s">
        <v>917</v>
      </c>
      <c r="C285" s="93" t="s">
        <v>324</v>
      </c>
      <c r="D285" s="93">
        <v>282</v>
      </c>
      <c r="E285" s="14" t="str">
        <f t="shared" si="18"/>
        <v>Organic nettle (RM0140)</v>
      </c>
      <c r="F285" s="14" t="str">
        <f t="shared" si="19"/>
        <v/>
      </c>
      <c r="G285" s="14" t="str">
        <f t="shared" si="16"/>
        <v/>
      </c>
      <c r="H285" s="14" t="str">
        <f t="shared" si="17"/>
        <v/>
      </c>
    </row>
    <row r="286" spans="1:8" ht="18" customHeight="1" x14ac:dyDescent="0.25">
      <c r="A286" s="91" t="s">
        <v>918</v>
      </c>
      <c r="B286" s="94" t="s">
        <v>919</v>
      </c>
      <c r="C286" s="93" t="s">
        <v>324</v>
      </c>
      <c r="D286" s="93">
        <v>283</v>
      </c>
      <c r="E286" s="14" t="str">
        <f t="shared" si="18"/>
        <v>Recycled pre/post-consumer nettle (RM0141)</v>
      </c>
      <c r="F286" s="14" t="str">
        <f t="shared" si="19"/>
        <v/>
      </c>
      <c r="G286" s="14" t="str">
        <f t="shared" si="16"/>
        <v/>
      </c>
      <c r="H286" s="14" t="str">
        <f t="shared" si="17"/>
        <v/>
      </c>
    </row>
    <row r="287" spans="1:8" ht="18" customHeight="1" x14ac:dyDescent="0.25">
      <c r="A287" s="91" t="s">
        <v>920</v>
      </c>
      <c r="B287" s="94" t="s">
        <v>921</v>
      </c>
      <c r="C287" s="93" t="s">
        <v>324</v>
      </c>
      <c r="D287" s="93">
        <v>284</v>
      </c>
      <c r="E287" s="14" t="str">
        <f t="shared" si="18"/>
        <v>Recycled pre-consumer nettle (RM0142)</v>
      </c>
      <c r="F287" s="14" t="str">
        <f t="shared" si="19"/>
        <v/>
      </c>
      <c r="G287" s="14" t="str">
        <f t="shared" si="16"/>
        <v/>
      </c>
      <c r="H287" s="14" t="str">
        <f t="shared" si="17"/>
        <v/>
      </c>
    </row>
    <row r="288" spans="1:8" ht="18" customHeight="1" x14ac:dyDescent="0.25">
      <c r="A288" s="91" t="s">
        <v>922</v>
      </c>
      <c r="B288" s="94" t="s">
        <v>923</v>
      </c>
      <c r="C288" s="93" t="s">
        <v>324</v>
      </c>
      <c r="D288" s="93">
        <v>285</v>
      </c>
      <c r="E288" s="14" t="str">
        <f t="shared" si="18"/>
        <v>Recycled post-consumer nettle (RM0143)</v>
      </c>
      <c r="F288" s="14" t="str">
        <f t="shared" si="19"/>
        <v/>
      </c>
      <c r="G288" s="14" t="str">
        <f t="shared" si="16"/>
        <v/>
      </c>
      <c r="H288" s="14" t="str">
        <f t="shared" si="17"/>
        <v/>
      </c>
    </row>
    <row r="289" spans="1:8" ht="18" customHeight="1" x14ac:dyDescent="0.25">
      <c r="A289" s="95" t="s">
        <v>924</v>
      </c>
      <c r="B289" s="96" t="s">
        <v>925</v>
      </c>
      <c r="C289" s="93" t="s">
        <v>367</v>
      </c>
      <c r="D289" s="93">
        <v>286</v>
      </c>
      <c r="E289" s="14" t="str">
        <f t="shared" si="18"/>
        <v>Recycled pre-consumer organic nettle (RM0421)</v>
      </c>
      <c r="F289" s="14" t="str">
        <f t="shared" si="19"/>
        <v/>
      </c>
      <c r="G289" s="14" t="str">
        <f t="shared" si="16"/>
        <v/>
      </c>
      <c r="H289" s="14" t="str">
        <f t="shared" si="17"/>
        <v/>
      </c>
    </row>
    <row r="290" spans="1:8" ht="18" customHeight="1" x14ac:dyDescent="0.25">
      <c r="A290" s="97" t="s">
        <v>926</v>
      </c>
      <c r="B290" s="98" t="s">
        <v>927</v>
      </c>
      <c r="C290" s="99" t="s">
        <v>370</v>
      </c>
      <c r="D290" s="99">
        <v>287</v>
      </c>
      <c r="E290" s="14" t="str">
        <f t="shared" si="18"/>
        <v>Reclaimed pre-consumer nettle (RM0500)</v>
      </c>
      <c r="F290" s="14" t="str">
        <f t="shared" si="19"/>
        <v>Reclaimed pre-consumer nettle (RM0500)</v>
      </c>
      <c r="G290" s="14" t="str">
        <f t="shared" si="16"/>
        <v>Reclaimed pre-consumer nettle (RM0500)</v>
      </c>
      <c r="H290" s="14" t="str">
        <f t="shared" si="17"/>
        <v/>
      </c>
    </row>
    <row r="291" spans="1:8" ht="18" customHeight="1" x14ac:dyDescent="0.25">
      <c r="A291" s="97" t="s">
        <v>928</v>
      </c>
      <c r="B291" s="97" t="s">
        <v>929</v>
      </c>
      <c r="C291" s="99" t="s">
        <v>370</v>
      </c>
      <c r="D291" s="99">
        <v>288</v>
      </c>
      <c r="E291" s="14" t="str">
        <f t="shared" si="18"/>
        <v>Reclaimed post-consumer nettle (RM0501)</v>
      </c>
      <c r="F291" s="14" t="str">
        <f t="shared" si="19"/>
        <v>Reclaimed post-consumer nettle (RM0501)</v>
      </c>
      <c r="G291" s="14" t="str">
        <f t="shared" si="16"/>
        <v/>
      </c>
      <c r="H291" s="14" t="str">
        <f t="shared" si="17"/>
        <v>Reclaimed post-consumer nettle (RM0501)</v>
      </c>
    </row>
    <row r="292" spans="1:8" ht="18" customHeight="1" x14ac:dyDescent="0.25">
      <c r="A292" s="91" t="s">
        <v>930</v>
      </c>
      <c r="B292" s="92" t="s">
        <v>931</v>
      </c>
      <c r="C292" s="93" t="s">
        <v>324</v>
      </c>
      <c r="D292" s="93">
        <v>289</v>
      </c>
      <c r="E292" s="14" t="str">
        <f t="shared" si="18"/>
        <v>Ramie (RM0144)</v>
      </c>
      <c r="F292" s="14" t="str">
        <f t="shared" si="19"/>
        <v/>
      </c>
      <c r="G292" s="14" t="str">
        <f t="shared" si="16"/>
        <v/>
      </c>
      <c r="H292" s="14" t="str">
        <f t="shared" si="17"/>
        <v/>
      </c>
    </row>
    <row r="293" spans="1:8" ht="18" customHeight="1" x14ac:dyDescent="0.25">
      <c r="A293" s="91" t="s">
        <v>932</v>
      </c>
      <c r="B293" s="94" t="s">
        <v>933</v>
      </c>
      <c r="C293" s="93" t="s">
        <v>324</v>
      </c>
      <c r="D293" s="93">
        <v>290</v>
      </c>
      <c r="E293" s="14" t="str">
        <f t="shared" si="18"/>
        <v>In-conversion ramie (RM0145)</v>
      </c>
      <c r="F293" s="14" t="str">
        <f t="shared" si="19"/>
        <v/>
      </c>
      <c r="G293" s="14" t="str">
        <f t="shared" si="16"/>
        <v/>
      </c>
      <c r="H293" s="14" t="str">
        <f t="shared" si="17"/>
        <v/>
      </c>
    </row>
    <row r="294" spans="1:8" ht="18" customHeight="1" x14ac:dyDescent="0.25">
      <c r="A294" s="91" t="s">
        <v>934</v>
      </c>
      <c r="B294" s="94" t="s">
        <v>935</v>
      </c>
      <c r="C294" s="93" t="s">
        <v>324</v>
      </c>
      <c r="D294" s="93">
        <v>291</v>
      </c>
      <c r="E294" s="14" t="str">
        <f t="shared" si="18"/>
        <v>Organic ramie (RM0146)</v>
      </c>
      <c r="F294" s="14" t="str">
        <f t="shared" si="19"/>
        <v/>
      </c>
      <c r="G294" s="14" t="str">
        <f t="shared" si="16"/>
        <v/>
      </c>
      <c r="H294" s="14" t="str">
        <f t="shared" si="17"/>
        <v/>
      </c>
    </row>
    <row r="295" spans="1:8" ht="18" customHeight="1" x14ac:dyDescent="0.25">
      <c r="A295" s="91" t="s">
        <v>936</v>
      </c>
      <c r="B295" s="94" t="s">
        <v>937</v>
      </c>
      <c r="C295" s="93" t="s">
        <v>324</v>
      </c>
      <c r="D295" s="93">
        <v>292</v>
      </c>
      <c r="E295" s="14" t="str">
        <f t="shared" si="18"/>
        <v>Recycled pre/post-consumer ramie (RM0147)</v>
      </c>
      <c r="F295" s="14" t="str">
        <f t="shared" si="19"/>
        <v/>
      </c>
      <c r="G295" s="14" t="str">
        <f t="shared" si="16"/>
        <v/>
      </c>
      <c r="H295" s="14" t="str">
        <f t="shared" si="17"/>
        <v/>
      </c>
    </row>
    <row r="296" spans="1:8" ht="18" customHeight="1" x14ac:dyDescent="0.25">
      <c r="A296" s="91" t="s">
        <v>938</v>
      </c>
      <c r="B296" s="94" t="s">
        <v>939</v>
      </c>
      <c r="C296" s="93" t="s">
        <v>324</v>
      </c>
      <c r="D296" s="93">
        <v>293</v>
      </c>
      <c r="E296" s="14" t="str">
        <f t="shared" si="18"/>
        <v>Recycled pre-consumer ramie (RM0148)</v>
      </c>
      <c r="F296" s="14" t="str">
        <f t="shared" si="19"/>
        <v/>
      </c>
      <c r="G296" s="14" t="str">
        <f t="shared" si="16"/>
        <v/>
      </c>
      <c r="H296" s="14" t="str">
        <f t="shared" si="17"/>
        <v/>
      </c>
    </row>
    <row r="297" spans="1:8" ht="18" customHeight="1" x14ac:dyDescent="0.25">
      <c r="A297" s="91" t="s">
        <v>940</v>
      </c>
      <c r="B297" s="94" t="s">
        <v>941</v>
      </c>
      <c r="C297" s="93" t="s">
        <v>324</v>
      </c>
      <c r="D297" s="93">
        <v>294</v>
      </c>
      <c r="E297" s="14" t="str">
        <f t="shared" si="18"/>
        <v>Recycled post-consumer ramie (RM0149)</v>
      </c>
      <c r="F297" s="14" t="str">
        <f t="shared" si="19"/>
        <v/>
      </c>
      <c r="G297" s="14" t="str">
        <f t="shared" si="16"/>
        <v/>
      </c>
      <c r="H297" s="14" t="str">
        <f t="shared" si="17"/>
        <v/>
      </c>
    </row>
    <row r="298" spans="1:8" ht="18" customHeight="1" x14ac:dyDescent="0.25">
      <c r="A298" s="95" t="s">
        <v>942</v>
      </c>
      <c r="B298" s="96" t="s">
        <v>943</v>
      </c>
      <c r="C298" s="93" t="s">
        <v>367</v>
      </c>
      <c r="D298" s="93">
        <v>295</v>
      </c>
      <c r="E298" s="14" t="str">
        <f t="shared" si="18"/>
        <v>Recycled pre-consumer organic ramie (RM0422)</v>
      </c>
      <c r="F298" s="14" t="str">
        <f t="shared" si="19"/>
        <v/>
      </c>
      <c r="G298" s="14" t="str">
        <f t="shared" si="16"/>
        <v/>
      </c>
      <c r="H298" s="14" t="str">
        <f t="shared" si="17"/>
        <v/>
      </c>
    </row>
    <row r="299" spans="1:8" ht="18" customHeight="1" x14ac:dyDescent="0.25">
      <c r="A299" s="97" t="s">
        <v>944</v>
      </c>
      <c r="B299" s="98" t="s">
        <v>945</v>
      </c>
      <c r="C299" s="99" t="s">
        <v>370</v>
      </c>
      <c r="D299" s="99">
        <v>296</v>
      </c>
      <c r="E299" s="14" t="str">
        <f t="shared" si="18"/>
        <v>Reclaimed pre-consumer ramie (RM0502)</v>
      </c>
      <c r="F299" s="14" t="str">
        <f t="shared" si="19"/>
        <v>Reclaimed pre-consumer ramie (RM0502)</v>
      </c>
      <c r="G299" s="14" t="str">
        <f t="shared" si="16"/>
        <v>Reclaimed pre-consumer ramie (RM0502)</v>
      </c>
      <c r="H299" s="14" t="str">
        <f t="shared" si="17"/>
        <v/>
      </c>
    </row>
    <row r="300" spans="1:8" ht="18" customHeight="1" x14ac:dyDescent="0.25">
      <c r="A300" s="97" t="s">
        <v>946</v>
      </c>
      <c r="B300" s="97" t="s">
        <v>947</v>
      </c>
      <c r="C300" s="99" t="s">
        <v>370</v>
      </c>
      <c r="D300" s="99">
        <v>297</v>
      </c>
      <c r="E300" s="14" t="str">
        <f t="shared" si="18"/>
        <v>Reclaimed post-consumer ramie (RM0503)</v>
      </c>
      <c r="F300" s="14" t="str">
        <f t="shared" si="19"/>
        <v>Reclaimed post-consumer ramie (RM0503)</v>
      </c>
      <c r="G300" s="14" t="str">
        <f t="shared" si="16"/>
        <v/>
      </c>
      <c r="H300" s="14" t="str">
        <f t="shared" si="17"/>
        <v>Reclaimed post-consumer ramie (RM0503)</v>
      </c>
    </row>
    <row r="301" spans="1:8" ht="18" customHeight="1" x14ac:dyDescent="0.25">
      <c r="A301" s="91" t="s">
        <v>948</v>
      </c>
      <c r="B301" s="92" t="s">
        <v>949</v>
      </c>
      <c r="C301" s="93" t="s">
        <v>324</v>
      </c>
      <c r="D301" s="93">
        <v>298</v>
      </c>
      <c r="E301" s="14" t="str">
        <f t="shared" si="18"/>
        <v>Sisal (RM0150)</v>
      </c>
      <c r="F301" s="14" t="str">
        <f t="shared" si="19"/>
        <v/>
      </c>
      <c r="G301" s="14" t="str">
        <f t="shared" si="16"/>
        <v/>
      </c>
      <c r="H301" s="14" t="str">
        <f t="shared" si="17"/>
        <v/>
      </c>
    </row>
    <row r="302" spans="1:8" ht="18" customHeight="1" x14ac:dyDescent="0.25">
      <c r="A302" s="91" t="s">
        <v>950</v>
      </c>
      <c r="B302" s="94" t="s">
        <v>951</v>
      </c>
      <c r="C302" s="93" t="s">
        <v>324</v>
      </c>
      <c r="D302" s="93">
        <v>299</v>
      </c>
      <c r="E302" s="14" t="str">
        <f t="shared" si="18"/>
        <v>In-conversion sisal (RM0151)</v>
      </c>
      <c r="F302" s="14" t="str">
        <f t="shared" si="19"/>
        <v/>
      </c>
      <c r="G302" s="14" t="str">
        <f t="shared" si="16"/>
        <v/>
      </c>
      <c r="H302" s="14" t="str">
        <f t="shared" si="17"/>
        <v/>
      </c>
    </row>
    <row r="303" spans="1:8" ht="18" customHeight="1" x14ac:dyDescent="0.25">
      <c r="A303" s="91" t="s">
        <v>952</v>
      </c>
      <c r="B303" s="94" t="s">
        <v>953</v>
      </c>
      <c r="C303" s="93" t="s">
        <v>324</v>
      </c>
      <c r="D303" s="93">
        <v>300</v>
      </c>
      <c r="E303" s="14" t="str">
        <f t="shared" si="18"/>
        <v>Organic sisal (RM0152)</v>
      </c>
      <c r="F303" s="14" t="str">
        <f t="shared" si="19"/>
        <v/>
      </c>
      <c r="G303" s="14" t="str">
        <f t="shared" si="16"/>
        <v/>
      </c>
      <c r="H303" s="14" t="str">
        <f t="shared" si="17"/>
        <v/>
      </c>
    </row>
    <row r="304" spans="1:8" ht="18" customHeight="1" x14ac:dyDescent="0.25">
      <c r="A304" s="91" t="s">
        <v>954</v>
      </c>
      <c r="B304" s="94" t="s">
        <v>955</v>
      </c>
      <c r="C304" s="93" t="s">
        <v>324</v>
      </c>
      <c r="D304" s="93">
        <v>301</v>
      </c>
      <c r="E304" s="14" t="str">
        <f t="shared" si="18"/>
        <v>Recycled pre/post-consumer sisal (RM0153)</v>
      </c>
      <c r="F304" s="14" t="str">
        <f t="shared" si="19"/>
        <v/>
      </c>
      <c r="G304" s="14" t="str">
        <f t="shared" si="16"/>
        <v/>
      </c>
      <c r="H304" s="14" t="str">
        <f t="shared" si="17"/>
        <v/>
      </c>
    </row>
    <row r="305" spans="1:8" ht="18" customHeight="1" x14ac:dyDescent="0.25">
      <c r="A305" s="91" t="s">
        <v>956</v>
      </c>
      <c r="B305" s="94" t="s">
        <v>957</v>
      </c>
      <c r="C305" s="93" t="s">
        <v>324</v>
      </c>
      <c r="D305" s="93">
        <v>302</v>
      </c>
      <c r="E305" s="14" t="str">
        <f t="shared" si="18"/>
        <v>Recycled pre-consumer sisal (RM0154)</v>
      </c>
      <c r="F305" s="14" t="str">
        <f t="shared" si="19"/>
        <v/>
      </c>
      <c r="G305" s="14" t="str">
        <f t="shared" si="16"/>
        <v/>
      </c>
      <c r="H305" s="14" t="str">
        <f t="shared" si="17"/>
        <v/>
      </c>
    </row>
    <row r="306" spans="1:8" ht="18" customHeight="1" x14ac:dyDescent="0.25">
      <c r="A306" s="91" t="s">
        <v>958</v>
      </c>
      <c r="B306" s="94" t="s">
        <v>959</v>
      </c>
      <c r="C306" s="93" t="s">
        <v>324</v>
      </c>
      <c r="D306" s="93">
        <v>303</v>
      </c>
      <c r="E306" s="14" t="str">
        <f t="shared" si="18"/>
        <v>Recycled post-consumer sisal (RM0155)</v>
      </c>
      <c r="F306" s="14" t="str">
        <f t="shared" si="19"/>
        <v/>
      </c>
      <c r="G306" s="14" t="str">
        <f t="shared" si="16"/>
        <v/>
      </c>
      <c r="H306" s="14" t="str">
        <f t="shared" si="17"/>
        <v/>
      </c>
    </row>
    <row r="307" spans="1:8" ht="18" customHeight="1" x14ac:dyDescent="0.25">
      <c r="A307" s="95" t="s">
        <v>960</v>
      </c>
      <c r="B307" s="96" t="s">
        <v>961</v>
      </c>
      <c r="C307" s="93" t="s">
        <v>367</v>
      </c>
      <c r="D307" s="93">
        <v>304</v>
      </c>
      <c r="E307" s="14" t="str">
        <f t="shared" si="18"/>
        <v>Recycled pre-consumer organic sisal (RM0423)</v>
      </c>
      <c r="F307" s="14" t="str">
        <f t="shared" si="19"/>
        <v/>
      </c>
      <c r="G307" s="14" t="str">
        <f t="shared" si="16"/>
        <v/>
      </c>
      <c r="H307" s="14" t="str">
        <f t="shared" si="17"/>
        <v/>
      </c>
    </row>
    <row r="308" spans="1:8" ht="18" customHeight="1" x14ac:dyDescent="0.25">
      <c r="A308" s="97" t="s">
        <v>962</v>
      </c>
      <c r="B308" s="98" t="s">
        <v>963</v>
      </c>
      <c r="C308" s="99" t="s">
        <v>370</v>
      </c>
      <c r="D308" s="99">
        <v>305</v>
      </c>
      <c r="E308" s="14" t="str">
        <f t="shared" si="18"/>
        <v>Reclaimed pre-consumer sisal (RM0504)</v>
      </c>
      <c r="F308" s="14" t="str">
        <f t="shared" si="19"/>
        <v>Reclaimed pre-consumer sisal (RM0504)</v>
      </c>
      <c r="G308" s="14" t="str">
        <f t="shared" si="16"/>
        <v>Reclaimed pre-consumer sisal (RM0504)</v>
      </c>
      <c r="H308" s="14" t="str">
        <f t="shared" si="17"/>
        <v/>
      </c>
    </row>
    <row r="309" spans="1:8" ht="18" customHeight="1" x14ac:dyDescent="0.25">
      <c r="A309" s="97" t="s">
        <v>964</v>
      </c>
      <c r="B309" s="97" t="s">
        <v>965</v>
      </c>
      <c r="C309" s="99" t="s">
        <v>370</v>
      </c>
      <c r="D309" s="99">
        <v>306</v>
      </c>
      <c r="E309" s="14" t="str">
        <f t="shared" si="18"/>
        <v>Reclaimed post-consumer sisal (RM0505)</v>
      </c>
      <c r="F309" s="14" t="str">
        <f t="shared" si="19"/>
        <v>Reclaimed post-consumer sisal (RM0505)</v>
      </c>
      <c r="G309" s="14" t="str">
        <f t="shared" si="16"/>
        <v/>
      </c>
      <c r="H309" s="14" t="str">
        <f t="shared" si="17"/>
        <v>Reclaimed post-consumer sisal (RM0505)</v>
      </c>
    </row>
    <row r="310" spans="1:8" ht="18" customHeight="1" x14ac:dyDescent="0.25">
      <c r="A310" s="91" t="s">
        <v>966</v>
      </c>
      <c r="B310" s="92" t="s">
        <v>967</v>
      </c>
      <c r="C310" s="93" t="s">
        <v>324</v>
      </c>
      <c r="D310" s="93">
        <v>307</v>
      </c>
      <c r="E310" s="14" t="str">
        <f t="shared" si="18"/>
        <v>Acrylic (RM0156)</v>
      </c>
      <c r="F310" s="14" t="str">
        <f t="shared" si="19"/>
        <v/>
      </c>
      <c r="G310" s="14" t="str">
        <f t="shared" si="16"/>
        <v/>
      </c>
      <c r="H310" s="14" t="str">
        <f t="shared" si="17"/>
        <v/>
      </c>
    </row>
    <row r="311" spans="1:8" ht="18" customHeight="1" x14ac:dyDescent="0.25">
      <c r="A311" s="91" t="s">
        <v>968</v>
      </c>
      <c r="B311" s="94" t="s">
        <v>969</v>
      </c>
      <c r="C311" s="93" t="s">
        <v>324</v>
      </c>
      <c r="D311" s="93">
        <v>308</v>
      </c>
      <c r="E311" s="14" t="str">
        <f t="shared" si="18"/>
        <v>Recycled pre/post-consumer acrylic (RM0157)</v>
      </c>
      <c r="F311" s="14" t="str">
        <f t="shared" si="19"/>
        <v/>
      </c>
      <c r="G311" s="14" t="str">
        <f t="shared" si="16"/>
        <v/>
      </c>
      <c r="H311" s="14" t="str">
        <f t="shared" si="17"/>
        <v/>
      </c>
    </row>
    <row r="312" spans="1:8" ht="18" customHeight="1" x14ac:dyDescent="0.25">
      <c r="A312" s="91" t="s">
        <v>970</v>
      </c>
      <c r="B312" s="94" t="s">
        <v>971</v>
      </c>
      <c r="C312" s="93" t="s">
        <v>324</v>
      </c>
      <c r="D312" s="93">
        <v>309</v>
      </c>
      <c r="E312" s="14" t="str">
        <f t="shared" si="18"/>
        <v>Recycled pre-consumer acrylic (RM0158)</v>
      </c>
      <c r="F312" s="14" t="str">
        <f t="shared" si="19"/>
        <v/>
      </c>
      <c r="G312" s="14" t="str">
        <f t="shared" si="16"/>
        <v/>
      </c>
      <c r="H312" s="14" t="str">
        <f t="shared" si="17"/>
        <v/>
      </c>
    </row>
    <row r="313" spans="1:8" ht="18" customHeight="1" x14ac:dyDescent="0.25">
      <c r="A313" s="91" t="s">
        <v>972</v>
      </c>
      <c r="B313" s="94" t="s">
        <v>973</v>
      </c>
      <c r="C313" s="93" t="s">
        <v>324</v>
      </c>
      <c r="D313" s="93">
        <v>310</v>
      </c>
      <c r="E313" s="14" t="str">
        <f t="shared" si="18"/>
        <v>Recycled post-consumer acrylic (RM0159)</v>
      </c>
      <c r="F313" s="14" t="str">
        <f t="shared" si="19"/>
        <v/>
      </c>
      <c r="G313" s="14" t="str">
        <f t="shared" si="16"/>
        <v/>
      </c>
      <c r="H313" s="14" t="str">
        <f t="shared" si="17"/>
        <v/>
      </c>
    </row>
    <row r="314" spans="1:8" ht="18" customHeight="1" x14ac:dyDescent="0.25">
      <c r="A314" s="97" t="s">
        <v>974</v>
      </c>
      <c r="B314" s="98" t="s">
        <v>975</v>
      </c>
      <c r="C314" s="99" t="s">
        <v>370</v>
      </c>
      <c r="D314" s="99">
        <v>311</v>
      </c>
      <c r="E314" s="14" t="str">
        <f t="shared" si="18"/>
        <v>Reclaimed pre-consumer acrylic (RM0506)</v>
      </c>
      <c r="F314" s="14" t="str">
        <f t="shared" si="19"/>
        <v>Reclaimed pre-consumer acrylic (RM0506)</v>
      </c>
      <c r="G314" s="14" t="str">
        <f t="shared" si="16"/>
        <v>Reclaimed pre-consumer acrylic (RM0506)</v>
      </c>
      <c r="H314" s="14" t="str">
        <f t="shared" si="17"/>
        <v/>
      </c>
    </row>
    <row r="315" spans="1:8" ht="18" customHeight="1" x14ac:dyDescent="0.25">
      <c r="A315" s="97" t="s">
        <v>976</v>
      </c>
      <c r="B315" s="97" t="s">
        <v>977</v>
      </c>
      <c r="C315" s="99" t="s">
        <v>370</v>
      </c>
      <c r="D315" s="99">
        <v>312</v>
      </c>
      <c r="E315" s="14" t="str">
        <f t="shared" si="18"/>
        <v>Reclaimed post-consumer acrylic (RM0507)</v>
      </c>
      <c r="F315" s="14" t="str">
        <f t="shared" si="19"/>
        <v>Reclaimed post-consumer acrylic (RM0507)</v>
      </c>
      <c r="G315" s="14" t="str">
        <f t="shared" si="16"/>
        <v/>
      </c>
      <c r="H315" s="14" t="str">
        <f t="shared" si="17"/>
        <v>Reclaimed post-consumer acrylic (RM0507)</v>
      </c>
    </row>
    <row r="316" spans="1:8" ht="18" customHeight="1" x14ac:dyDescent="0.25">
      <c r="A316" s="91" t="s">
        <v>978</v>
      </c>
      <c r="B316" s="92" t="s">
        <v>979</v>
      </c>
      <c r="C316" s="93" t="s">
        <v>324</v>
      </c>
      <c r="D316" s="93">
        <v>313</v>
      </c>
      <c r="E316" s="14" t="str">
        <f t="shared" si="18"/>
        <v>Acrylonitrile Butadiene Styrene (ABS)  (RM0268)</v>
      </c>
      <c r="F316" s="14" t="str">
        <f t="shared" si="19"/>
        <v/>
      </c>
      <c r="G316" s="14" t="str">
        <f t="shared" si="16"/>
        <v/>
      </c>
      <c r="H316" s="14" t="str">
        <f t="shared" si="17"/>
        <v/>
      </c>
    </row>
    <row r="317" spans="1:8" ht="18" customHeight="1" x14ac:dyDescent="0.25">
      <c r="A317" s="91" t="s">
        <v>980</v>
      </c>
      <c r="B317" s="94" t="s">
        <v>981</v>
      </c>
      <c r="C317" s="93" t="s">
        <v>324</v>
      </c>
      <c r="D317" s="93">
        <v>314</v>
      </c>
      <c r="E317" s="14" t="str">
        <f t="shared" si="18"/>
        <v>Recycled pre/post-consumer acrylonitrile Butadiene Styrene (ABS)  (RM0269)</v>
      </c>
      <c r="F317" s="14" t="str">
        <f t="shared" si="19"/>
        <v/>
      </c>
      <c r="G317" s="14" t="str">
        <f t="shared" si="16"/>
        <v/>
      </c>
      <c r="H317" s="14" t="str">
        <f t="shared" si="17"/>
        <v/>
      </c>
    </row>
    <row r="318" spans="1:8" ht="18" customHeight="1" x14ac:dyDescent="0.25">
      <c r="A318" s="91" t="s">
        <v>982</v>
      </c>
      <c r="B318" s="94" t="s">
        <v>983</v>
      </c>
      <c r="C318" s="93" t="s">
        <v>324</v>
      </c>
      <c r="D318" s="93">
        <v>315</v>
      </c>
      <c r="E318" s="14" t="str">
        <f t="shared" si="18"/>
        <v>Recycled pre-consumer acrylonitrile Butadiene Styrene (ABS)  (RM0270)</v>
      </c>
      <c r="F318" s="14" t="str">
        <f t="shared" si="19"/>
        <v/>
      </c>
      <c r="G318" s="14" t="str">
        <f t="shared" si="16"/>
        <v/>
      </c>
      <c r="H318" s="14" t="str">
        <f t="shared" si="17"/>
        <v/>
      </c>
    </row>
    <row r="319" spans="1:8" ht="18" customHeight="1" x14ac:dyDescent="0.25">
      <c r="A319" s="91" t="s">
        <v>984</v>
      </c>
      <c r="B319" s="94" t="s">
        <v>985</v>
      </c>
      <c r="C319" s="93" t="s">
        <v>324</v>
      </c>
      <c r="D319" s="93">
        <v>316</v>
      </c>
      <c r="E319" s="14" t="str">
        <f t="shared" si="18"/>
        <v>Recycled post-consumer acrylonitrile Butadiene Styrene (ABS)  (RM0271)</v>
      </c>
      <c r="F319" s="14" t="str">
        <f t="shared" si="19"/>
        <v/>
      </c>
      <c r="G319" s="14" t="str">
        <f t="shared" si="16"/>
        <v/>
      </c>
      <c r="H319" s="14" t="str">
        <f t="shared" si="17"/>
        <v/>
      </c>
    </row>
    <row r="320" spans="1:8" ht="18" customHeight="1" x14ac:dyDescent="0.25">
      <c r="A320" s="97" t="s">
        <v>986</v>
      </c>
      <c r="B320" s="98" t="s">
        <v>987</v>
      </c>
      <c r="C320" s="99" t="s">
        <v>370</v>
      </c>
      <c r="D320" s="99">
        <v>317</v>
      </c>
      <c r="E320" s="14" t="str">
        <f t="shared" si="18"/>
        <v>Reclaimed pre-consumer acrylonitrile Butadiene Styrene (ABS) (RM0508)</v>
      </c>
      <c r="F320" s="14" t="str">
        <f t="shared" si="19"/>
        <v>Reclaimed pre-consumer acrylonitrile Butadiene Styrene (ABS) (RM0508)</v>
      </c>
      <c r="G320" s="14" t="str">
        <f t="shared" si="16"/>
        <v>Reclaimed pre-consumer acrylonitrile Butadiene Styrene (ABS) (RM0508)</v>
      </c>
      <c r="H320" s="14" t="str">
        <f t="shared" si="17"/>
        <v/>
      </c>
    </row>
    <row r="321" spans="1:8" ht="18" customHeight="1" x14ac:dyDescent="0.25">
      <c r="A321" s="97" t="s">
        <v>988</v>
      </c>
      <c r="B321" s="97" t="s">
        <v>989</v>
      </c>
      <c r="C321" s="99" t="s">
        <v>370</v>
      </c>
      <c r="D321" s="99">
        <v>318</v>
      </c>
      <c r="E321" s="14" t="str">
        <f t="shared" si="18"/>
        <v>Reclaimed post-consumer acrylonitrile Butadiene Styrene (ABS) (RM0509)</v>
      </c>
      <c r="F321" s="14" t="str">
        <f t="shared" si="19"/>
        <v>Reclaimed post-consumer acrylonitrile Butadiene Styrene (ABS) (RM0509)</v>
      </c>
      <c r="G321" s="14" t="str">
        <f t="shared" si="16"/>
        <v/>
      </c>
      <c r="H321" s="14" t="str">
        <f t="shared" si="17"/>
        <v>Reclaimed post-consumer acrylonitrile Butadiene Styrene (ABS) (RM0509)</v>
      </c>
    </row>
    <row r="322" spans="1:8" ht="18" customHeight="1" x14ac:dyDescent="0.25">
      <c r="A322" s="91" t="s">
        <v>990</v>
      </c>
      <c r="B322" s="92" t="s">
        <v>991</v>
      </c>
      <c r="C322" s="93" t="s">
        <v>324</v>
      </c>
      <c r="D322" s="93">
        <v>319</v>
      </c>
      <c r="E322" s="14" t="str">
        <f t="shared" si="18"/>
        <v>Elastane (spandex) (RM0160)</v>
      </c>
      <c r="F322" s="14" t="str">
        <f t="shared" si="19"/>
        <v/>
      </c>
      <c r="G322" s="14" t="str">
        <f t="shared" si="16"/>
        <v/>
      </c>
      <c r="H322" s="14" t="str">
        <f t="shared" si="17"/>
        <v/>
      </c>
    </row>
    <row r="323" spans="1:8" ht="18" customHeight="1" x14ac:dyDescent="0.25">
      <c r="A323" s="91" t="s">
        <v>992</v>
      </c>
      <c r="B323" s="94" t="s">
        <v>993</v>
      </c>
      <c r="C323" s="93" t="s">
        <v>324</v>
      </c>
      <c r="D323" s="93">
        <v>320</v>
      </c>
      <c r="E323" s="14" t="str">
        <f t="shared" si="18"/>
        <v>Recycled pre/post-consumer elastane (spandex) (RM0161)</v>
      </c>
      <c r="F323" s="14" t="str">
        <f t="shared" si="19"/>
        <v/>
      </c>
      <c r="G323" s="14" t="str">
        <f t="shared" si="16"/>
        <v/>
      </c>
      <c r="H323" s="14" t="str">
        <f t="shared" si="17"/>
        <v/>
      </c>
    </row>
    <row r="324" spans="1:8" ht="18" customHeight="1" x14ac:dyDescent="0.25">
      <c r="A324" s="91" t="s">
        <v>994</v>
      </c>
      <c r="B324" s="94" t="s">
        <v>995</v>
      </c>
      <c r="C324" s="93" t="s">
        <v>324</v>
      </c>
      <c r="D324" s="93">
        <v>321</v>
      </c>
      <c r="E324" s="14" t="str">
        <f t="shared" si="18"/>
        <v>Recycled pre-consumer elastane (spandex) (RM0162)</v>
      </c>
      <c r="F324" s="14" t="str">
        <f t="shared" si="19"/>
        <v/>
      </c>
      <c r="G324" s="14" t="str">
        <f t="shared" ref="G324:G387" si="20">IF(LEFT(B324,13)="Reclaimed pre",E324,"")</f>
        <v/>
      </c>
      <c r="H324" s="14" t="str">
        <f t="shared" ref="H324:H387" si="21">IF(LEFT(B324,13)="Reclaimed pos",E324,"")</f>
        <v/>
      </c>
    </row>
    <row r="325" spans="1:8" ht="18" customHeight="1" x14ac:dyDescent="0.25">
      <c r="A325" s="91" t="s">
        <v>996</v>
      </c>
      <c r="B325" s="94" t="s">
        <v>997</v>
      </c>
      <c r="C325" s="93" t="s">
        <v>324</v>
      </c>
      <c r="D325" s="93">
        <v>322</v>
      </c>
      <c r="E325" s="14" t="str">
        <f t="shared" ref="E325:E388" si="22">B325&amp;" ("&amp;A325&amp;")"</f>
        <v>Recycled post-consumer elastane (spandex) (RM0163)</v>
      </c>
      <c r="F325" s="14" t="str">
        <f t="shared" ref="F325:F388" si="23">IF(LEFT(B325,9)="Reclaimed",E325,"")</f>
        <v/>
      </c>
      <c r="G325" s="14" t="str">
        <f t="shared" si="20"/>
        <v/>
      </c>
      <c r="H325" s="14" t="str">
        <f t="shared" si="21"/>
        <v/>
      </c>
    </row>
    <row r="326" spans="1:8" ht="18" customHeight="1" x14ac:dyDescent="0.25">
      <c r="A326" s="91" t="s">
        <v>998</v>
      </c>
      <c r="B326" s="94" t="s">
        <v>999</v>
      </c>
      <c r="C326" s="93" t="s">
        <v>324</v>
      </c>
      <c r="D326" s="93">
        <v>323</v>
      </c>
      <c r="E326" s="14" t="str">
        <f t="shared" si="22"/>
        <v>Recycled pre-consumer elastane (spandex) - VR2 (RM0306)</v>
      </c>
      <c r="F326" s="14" t="str">
        <f t="shared" si="23"/>
        <v/>
      </c>
      <c r="G326" s="14" t="str">
        <f t="shared" si="20"/>
        <v/>
      </c>
      <c r="H326" s="14" t="str">
        <f t="shared" si="21"/>
        <v/>
      </c>
    </row>
    <row r="327" spans="1:8" ht="18" customHeight="1" x14ac:dyDescent="0.25">
      <c r="A327" s="91" t="s">
        <v>1000</v>
      </c>
      <c r="B327" s="94" t="s">
        <v>1001</v>
      </c>
      <c r="C327" s="93" t="s">
        <v>324</v>
      </c>
      <c r="D327" s="93">
        <v>324</v>
      </c>
      <c r="E327" s="14" t="str">
        <f t="shared" si="22"/>
        <v>Recycled post-consumer elastane (spandex) - VR2 (RM0307)</v>
      </c>
      <c r="F327" s="14" t="str">
        <f t="shared" si="23"/>
        <v/>
      </c>
      <c r="G327" s="14" t="str">
        <f t="shared" si="20"/>
        <v/>
      </c>
      <c r="H327" s="14" t="str">
        <f t="shared" si="21"/>
        <v/>
      </c>
    </row>
    <row r="328" spans="1:8" ht="18" customHeight="1" x14ac:dyDescent="0.25">
      <c r="A328" s="97" t="s">
        <v>1002</v>
      </c>
      <c r="B328" s="98" t="s">
        <v>1003</v>
      </c>
      <c r="C328" s="99" t="s">
        <v>370</v>
      </c>
      <c r="D328" s="99">
        <v>325</v>
      </c>
      <c r="E328" s="14" t="str">
        <f t="shared" si="22"/>
        <v>Reclaimed pre-consumer elastane (spandex) (RM0510)</v>
      </c>
      <c r="F328" s="14" t="str">
        <f t="shared" si="23"/>
        <v>Reclaimed pre-consumer elastane (spandex) (RM0510)</v>
      </c>
      <c r="G328" s="14" t="str">
        <f t="shared" si="20"/>
        <v>Reclaimed pre-consumer elastane (spandex) (RM0510)</v>
      </c>
      <c r="H328" s="14" t="str">
        <f t="shared" si="21"/>
        <v/>
      </c>
    </row>
    <row r="329" spans="1:8" ht="18" customHeight="1" x14ac:dyDescent="0.25">
      <c r="A329" s="97" t="s">
        <v>1004</v>
      </c>
      <c r="B329" s="97" t="s">
        <v>1005</v>
      </c>
      <c r="C329" s="99" t="s">
        <v>370</v>
      </c>
      <c r="D329" s="99">
        <v>326</v>
      </c>
      <c r="E329" s="14" t="str">
        <f t="shared" si="22"/>
        <v>Reclaimed post-consumer elastane (spandex) (RM0511)</v>
      </c>
      <c r="F329" s="14" t="str">
        <f t="shared" si="23"/>
        <v>Reclaimed post-consumer elastane (spandex) (RM0511)</v>
      </c>
      <c r="G329" s="14" t="str">
        <f t="shared" si="20"/>
        <v/>
      </c>
      <c r="H329" s="14" t="str">
        <f t="shared" si="21"/>
        <v>Reclaimed post-consumer elastane (spandex) (RM0511)</v>
      </c>
    </row>
    <row r="330" spans="1:8" ht="18" customHeight="1" x14ac:dyDescent="0.25">
      <c r="A330" s="91" t="s">
        <v>1006</v>
      </c>
      <c r="B330" s="92" t="s">
        <v>1007</v>
      </c>
      <c r="C330" s="93" t="s">
        <v>324</v>
      </c>
      <c r="D330" s="93">
        <v>327</v>
      </c>
      <c r="E330" s="14" t="str">
        <f t="shared" si="22"/>
        <v>Elastomultiester (elasterell-P) (RM0164)</v>
      </c>
      <c r="F330" s="14" t="str">
        <f t="shared" si="23"/>
        <v/>
      </c>
      <c r="G330" s="14" t="str">
        <f t="shared" si="20"/>
        <v/>
      </c>
      <c r="H330" s="14" t="str">
        <f t="shared" si="21"/>
        <v/>
      </c>
    </row>
    <row r="331" spans="1:8" ht="18" customHeight="1" x14ac:dyDescent="0.25">
      <c r="A331" s="91" t="s">
        <v>1008</v>
      </c>
      <c r="B331" s="94" t="s">
        <v>1009</v>
      </c>
      <c r="C331" s="93" t="s">
        <v>324</v>
      </c>
      <c r="D331" s="93">
        <v>328</v>
      </c>
      <c r="E331" s="14" t="str">
        <f t="shared" si="22"/>
        <v>Recycled pre/post-consumer elastomultiester (RM0165)</v>
      </c>
      <c r="F331" s="14" t="str">
        <f t="shared" si="23"/>
        <v/>
      </c>
      <c r="G331" s="14" t="str">
        <f t="shared" si="20"/>
        <v/>
      </c>
      <c r="H331" s="14" t="str">
        <f t="shared" si="21"/>
        <v/>
      </c>
    </row>
    <row r="332" spans="1:8" ht="18" customHeight="1" x14ac:dyDescent="0.25">
      <c r="A332" s="91" t="s">
        <v>1010</v>
      </c>
      <c r="B332" s="94" t="s">
        <v>1011</v>
      </c>
      <c r="C332" s="93" t="s">
        <v>324</v>
      </c>
      <c r="D332" s="93">
        <v>329</v>
      </c>
      <c r="E332" s="14" t="str">
        <f t="shared" si="22"/>
        <v>Recycled pre-consumer elastomultiester (RM0166)</v>
      </c>
      <c r="F332" s="14" t="str">
        <f t="shared" si="23"/>
        <v/>
      </c>
      <c r="G332" s="14" t="str">
        <f t="shared" si="20"/>
        <v/>
      </c>
      <c r="H332" s="14" t="str">
        <f t="shared" si="21"/>
        <v/>
      </c>
    </row>
    <row r="333" spans="1:8" ht="18" customHeight="1" x14ac:dyDescent="0.25">
      <c r="A333" s="91" t="s">
        <v>1012</v>
      </c>
      <c r="B333" s="94" t="s">
        <v>1013</v>
      </c>
      <c r="C333" s="93" t="s">
        <v>324</v>
      </c>
      <c r="D333" s="93">
        <v>330</v>
      </c>
      <c r="E333" s="14" t="str">
        <f t="shared" si="22"/>
        <v>Recycled post-consumer elastomultiester (RM0167)</v>
      </c>
      <c r="F333" s="14" t="str">
        <f t="shared" si="23"/>
        <v/>
      </c>
      <c r="G333" s="14" t="str">
        <f t="shared" si="20"/>
        <v/>
      </c>
      <c r="H333" s="14" t="str">
        <f t="shared" si="21"/>
        <v/>
      </c>
    </row>
    <row r="334" spans="1:8" ht="18" customHeight="1" x14ac:dyDescent="0.25">
      <c r="A334" s="91" t="s">
        <v>1014</v>
      </c>
      <c r="B334" s="94" t="s">
        <v>1015</v>
      </c>
      <c r="C334" s="93" t="s">
        <v>324</v>
      </c>
      <c r="D334" s="93">
        <v>331</v>
      </c>
      <c r="E334" s="14" t="str">
        <f t="shared" si="22"/>
        <v>Recycled pre-consumer elastomultiester - VR2 (RM0308)</v>
      </c>
      <c r="F334" s="14" t="str">
        <f t="shared" si="23"/>
        <v/>
      </c>
      <c r="G334" s="14" t="str">
        <f t="shared" si="20"/>
        <v/>
      </c>
      <c r="H334" s="14" t="str">
        <f t="shared" si="21"/>
        <v/>
      </c>
    </row>
    <row r="335" spans="1:8" ht="18" customHeight="1" x14ac:dyDescent="0.25">
      <c r="A335" s="91" t="s">
        <v>1016</v>
      </c>
      <c r="B335" s="94" t="s">
        <v>1017</v>
      </c>
      <c r="C335" s="93" t="s">
        <v>324</v>
      </c>
      <c r="D335" s="93">
        <v>332</v>
      </c>
      <c r="E335" s="14" t="str">
        <f t="shared" si="22"/>
        <v>Recycled post-consumer elastomultiester - VR2 (RM0309)</v>
      </c>
      <c r="F335" s="14" t="str">
        <f t="shared" si="23"/>
        <v/>
      </c>
      <c r="G335" s="14" t="str">
        <f t="shared" si="20"/>
        <v/>
      </c>
      <c r="H335" s="14" t="str">
        <f t="shared" si="21"/>
        <v/>
      </c>
    </row>
    <row r="336" spans="1:8" ht="18" customHeight="1" x14ac:dyDescent="0.25">
      <c r="A336" s="97" t="s">
        <v>1018</v>
      </c>
      <c r="B336" s="98" t="s">
        <v>1019</v>
      </c>
      <c r="C336" s="99" t="s">
        <v>370</v>
      </c>
      <c r="D336" s="99">
        <v>333</v>
      </c>
      <c r="E336" s="14" t="str">
        <f t="shared" si="22"/>
        <v>Reclaimed pre-consumer elastomultiester (RM0512)</v>
      </c>
      <c r="F336" s="14" t="str">
        <f t="shared" si="23"/>
        <v>Reclaimed pre-consumer elastomultiester (RM0512)</v>
      </c>
      <c r="G336" s="14" t="str">
        <f t="shared" si="20"/>
        <v>Reclaimed pre-consumer elastomultiester (RM0512)</v>
      </c>
      <c r="H336" s="14" t="str">
        <f t="shared" si="21"/>
        <v/>
      </c>
    </row>
    <row r="337" spans="1:8" ht="18" customHeight="1" x14ac:dyDescent="0.25">
      <c r="A337" s="97" t="s">
        <v>1020</v>
      </c>
      <c r="B337" s="97" t="s">
        <v>1021</v>
      </c>
      <c r="C337" s="99" t="s">
        <v>370</v>
      </c>
      <c r="D337" s="99">
        <v>334</v>
      </c>
      <c r="E337" s="14" t="str">
        <f t="shared" si="22"/>
        <v>Reclaimed post-consumer elastomultiester (RM0513)</v>
      </c>
      <c r="F337" s="14" t="str">
        <f t="shared" si="23"/>
        <v>Reclaimed post-consumer elastomultiester (RM0513)</v>
      </c>
      <c r="G337" s="14" t="str">
        <f t="shared" si="20"/>
        <v/>
      </c>
      <c r="H337" s="14" t="str">
        <f t="shared" si="21"/>
        <v>Reclaimed post-consumer elastomultiester (RM0513)</v>
      </c>
    </row>
    <row r="338" spans="1:8" ht="18" customHeight="1" x14ac:dyDescent="0.25">
      <c r="A338" s="91" t="s">
        <v>1022</v>
      </c>
      <c r="B338" s="92" t="s">
        <v>1023</v>
      </c>
      <c r="C338" s="93" t="s">
        <v>324</v>
      </c>
      <c r="D338" s="93">
        <v>335</v>
      </c>
      <c r="E338" s="14" t="str">
        <f t="shared" si="22"/>
        <v>Ethylene vinyl acetate (RM0168)</v>
      </c>
      <c r="F338" s="14" t="str">
        <f t="shared" si="23"/>
        <v/>
      </c>
      <c r="G338" s="14" t="str">
        <f t="shared" si="20"/>
        <v/>
      </c>
      <c r="H338" s="14" t="str">
        <f t="shared" si="21"/>
        <v/>
      </c>
    </row>
    <row r="339" spans="1:8" ht="18" customHeight="1" x14ac:dyDescent="0.25">
      <c r="A339" s="91" t="s">
        <v>1024</v>
      </c>
      <c r="B339" s="94" t="s">
        <v>1025</v>
      </c>
      <c r="C339" s="93" t="s">
        <v>324</v>
      </c>
      <c r="D339" s="93">
        <v>336</v>
      </c>
      <c r="E339" s="14" t="str">
        <f t="shared" si="22"/>
        <v>Recycled pre/post-consumer ethylene vinyl acetate (RM0169)</v>
      </c>
      <c r="F339" s="14" t="str">
        <f t="shared" si="23"/>
        <v/>
      </c>
      <c r="G339" s="14" t="str">
        <f t="shared" si="20"/>
        <v/>
      </c>
      <c r="H339" s="14" t="str">
        <f t="shared" si="21"/>
        <v/>
      </c>
    </row>
    <row r="340" spans="1:8" ht="18" customHeight="1" x14ac:dyDescent="0.25">
      <c r="A340" s="91" t="s">
        <v>1026</v>
      </c>
      <c r="B340" s="94" t="s">
        <v>1027</v>
      </c>
      <c r="C340" s="93" t="s">
        <v>324</v>
      </c>
      <c r="D340" s="93">
        <v>337</v>
      </c>
      <c r="E340" s="14" t="str">
        <f t="shared" si="22"/>
        <v>Recycled pre-consumer ethylene vinyl acetate (RM0170)</v>
      </c>
      <c r="F340" s="14" t="str">
        <f t="shared" si="23"/>
        <v/>
      </c>
      <c r="G340" s="14" t="str">
        <f t="shared" si="20"/>
        <v/>
      </c>
      <c r="H340" s="14" t="str">
        <f t="shared" si="21"/>
        <v/>
      </c>
    </row>
    <row r="341" spans="1:8" ht="18" customHeight="1" x14ac:dyDescent="0.25">
      <c r="A341" s="91" t="s">
        <v>1028</v>
      </c>
      <c r="B341" s="94" t="s">
        <v>1029</v>
      </c>
      <c r="C341" s="93" t="s">
        <v>324</v>
      </c>
      <c r="D341" s="93">
        <v>338</v>
      </c>
      <c r="E341" s="14" t="str">
        <f t="shared" si="22"/>
        <v>Recycled post-consumer ethylene vinyl acetate (RM0171)</v>
      </c>
      <c r="F341" s="14" t="str">
        <f t="shared" si="23"/>
        <v/>
      </c>
      <c r="G341" s="14" t="str">
        <f t="shared" si="20"/>
        <v/>
      </c>
      <c r="H341" s="14" t="str">
        <f t="shared" si="21"/>
        <v/>
      </c>
    </row>
    <row r="342" spans="1:8" ht="18" customHeight="1" x14ac:dyDescent="0.25">
      <c r="A342" s="97" t="s">
        <v>1030</v>
      </c>
      <c r="B342" s="98" t="s">
        <v>1031</v>
      </c>
      <c r="C342" s="99" t="s">
        <v>370</v>
      </c>
      <c r="D342" s="99">
        <v>339</v>
      </c>
      <c r="E342" s="14" t="str">
        <f t="shared" si="22"/>
        <v>Reclaimed pre-consumer ethylene vinyl acetate (RM0514)</v>
      </c>
      <c r="F342" s="14" t="str">
        <f t="shared" si="23"/>
        <v>Reclaimed pre-consumer ethylene vinyl acetate (RM0514)</v>
      </c>
      <c r="G342" s="14" t="str">
        <f t="shared" si="20"/>
        <v>Reclaimed pre-consumer ethylene vinyl acetate (RM0514)</v>
      </c>
      <c r="H342" s="14" t="str">
        <f t="shared" si="21"/>
        <v/>
      </c>
    </row>
    <row r="343" spans="1:8" ht="18" customHeight="1" x14ac:dyDescent="0.25">
      <c r="A343" s="97" t="s">
        <v>1032</v>
      </c>
      <c r="B343" s="97" t="s">
        <v>1033</v>
      </c>
      <c r="C343" s="99" t="s">
        <v>370</v>
      </c>
      <c r="D343" s="99">
        <v>340</v>
      </c>
      <c r="E343" s="14" t="str">
        <f t="shared" si="22"/>
        <v>Reclaimed post-consumer ethylene vinyl acetate (RM0515)</v>
      </c>
      <c r="F343" s="14" t="str">
        <f t="shared" si="23"/>
        <v>Reclaimed post-consumer ethylene vinyl acetate (RM0515)</v>
      </c>
      <c r="G343" s="14" t="str">
        <f t="shared" si="20"/>
        <v/>
      </c>
      <c r="H343" s="14" t="str">
        <f t="shared" si="21"/>
        <v>Reclaimed post-consumer ethylene vinyl acetate (RM0515)</v>
      </c>
    </row>
    <row r="344" spans="1:8" ht="18" customHeight="1" x14ac:dyDescent="0.25">
      <c r="A344" s="91" t="s">
        <v>1034</v>
      </c>
      <c r="B344" s="92" t="s">
        <v>1035</v>
      </c>
      <c r="C344" s="93" t="s">
        <v>324</v>
      </c>
      <c r="D344" s="93">
        <v>341</v>
      </c>
      <c r="E344" s="14" t="str">
        <f t="shared" si="22"/>
        <v>Latex (RM0172)</v>
      </c>
      <c r="F344" s="14" t="str">
        <f t="shared" si="23"/>
        <v/>
      </c>
      <c r="G344" s="14" t="str">
        <f t="shared" si="20"/>
        <v/>
      </c>
      <c r="H344" s="14" t="str">
        <f t="shared" si="21"/>
        <v/>
      </c>
    </row>
    <row r="345" spans="1:8" ht="18" customHeight="1" x14ac:dyDescent="0.25">
      <c r="A345" s="91" t="s">
        <v>1036</v>
      </c>
      <c r="B345" s="94" t="s">
        <v>1037</v>
      </c>
      <c r="C345" s="93" t="s">
        <v>324</v>
      </c>
      <c r="D345" s="93">
        <v>342</v>
      </c>
      <c r="E345" s="14" t="str">
        <f t="shared" si="22"/>
        <v>In-conversion latex (RM0173)</v>
      </c>
      <c r="F345" s="14" t="str">
        <f t="shared" si="23"/>
        <v/>
      </c>
      <c r="G345" s="14" t="str">
        <f t="shared" si="20"/>
        <v/>
      </c>
      <c r="H345" s="14" t="str">
        <f t="shared" si="21"/>
        <v/>
      </c>
    </row>
    <row r="346" spans="1:8" ht="18" customHeight="1" x14ac:dyDescent="0.25">
      <c r="A346" s="91" t="s">
        <v>1038</v>
      </c>
      <c r="B346" s="94" t="s">
        <v>1039</v>
      </c>
      <c r="C346" s="93" t="s">
        <v>324</v>
      </c>
      <c r="D346" s="93">
        <v>343</v>
      </c>
      <c r="E346" s="14" t="str">
        <f t="shared" si="22"/>
        <v>Organic latex (RM0174)</v>
      </c>
      <c r="F346" s="14" t="str">
        <f t="shared" si="23"/>
        <v/>
      </c>
      <c r="G346" s="14" t="str">
        <f t="shared" si="20"/>
        <v/>
      </c>
      <c r="H346" s="14" t="str">
        <f t="shared" si="21"/>
        <v/>
      </c>
    </row>
    <row r="347" spans="1:8" ht="18" customHeight="1" x14ac:dyDescent="0.25">
      <c r="A347" s="91" t="s">
        <v>1040</v>
      </c>
      <c r="B347" s="94" t="s">
        <v>1041</v>
      </c>
      <c r="C347" s="93" t="s">
        <v>324</v>
      </c>
      <c r="D347" s="93">
        <v>344</v>
      </c>
      <c r="E347" s="14" t="str">
        <f t="shared" si="22"/>
        <v>Recycled pre/post-consumer latex (RM0175)</v>
      </c>
      <c r="F347" s="14" t="str">
        <f t="shared" si="23"/>
        <v/>
      </c>
      <c r="G347" s="14" t="str">
        <f t="shared" si="20"/>
        <v/>
      </c>
      <c r="H347" s="14" t="str">
        <f t="shared" si="21"/>
        <v/>
      </c>
    </row>
    <row r="348" spans="1:8" ht="18" customHeight="1" x14ac:dyDescent="0.25">
      <c r="A348" s="91" t="s">
        <v>1042</v>
      </c>
      <c r="B348" s="94" t="s">
        <v>1043</v>
      </c>
      <c r="C348" s="93" t="s">
        <v>324</v>
      </c>
      <c r="D348" s="93">
        <v>345</v>
      </c>
      <c r="E348" s="14" t="str">
        <f t="shared" si="22"/>
        <v>Recycled pre-consumer latex (RM0176)</v>
      </c>
      <c r="F348" s="14" t="str">
        <f t="shared" si="23"/>
        <v/>
      </c>
      <c r="G348" s="14" t="str">
        <f t="shared" si="20"/>
        <v/>
      </c>
      <c r="H348" s="14" t="str">
        <f t="shared" si="21"/>
        <v/>
      </c>
    </row>
    <row r="349" spans="1:8" ht="18" customHeight="1" x14ac:dyDescent="0.25">
      <c r="A349" s="91" t="s">
        <v>1044</v>
      </c>
      <c r="B349" s="94" t="s">
        <v>1045</v>
      </c>
      <c r="C349" s="93" t="s">
        <v>324</v>
      </c>
      <c r="D349" s="93">
        <v>346</v>
      </c>
      <c r="E349" s="14" t="str">
        <f t="shared" si="22"/>
        <v>Recycled post-consumer latex (RM0177)</v>
      </c>
      <c r="F349" s="14" t="str">
        <f t="shared" si="23"/>
        <v/>
      </c>
      <c r="G349" s="14" t="str">
        <f t="shared" si="20"/>
        <v/>
      </c>
      <c r="H349" s="14" t="str">
        <f t="shared" si="21"/>
        <v/>
      </c>
    </row>
    <row r="350" spans="1:8" ht="18" customHeight="1" x14ac:dyDescent="0.25">
      <c r="A350" s="95" t="s">
        <v>1046</v>
      </c>
      <c r="B350" s="96" t="s">
        <v>1047</v>
      </c>
      <c r="C350" s="93" t="s">
        <v>367</v>
      </c>
      <c r="D350" s="93">
        <v>347</v>
      </c>
      <c r="E350" s="14" t="str">
        <f t="shared" si="22"/>
        <v>Recycled pre-consumer organic latex (RM0424)</v>
      </c>
      <c r="F350" s="14" t="str">
        <f t="shared" si="23"/>
        <v/>
      </c>
      <c r="G350" s="14" t="str">
        <f t="shared" si="20"/>
        <v/>
      </c>
      <c r="H350" s="14" t="str">
        <f t="shared" si="21"/>
        <v/>
      </c>
    </row>
    <row r="351" spans="1:8" ht="18" customHeight="1" x14ac:dyDescent="0.25">
      <c r="A351" s="97" t="s">
        <v>1048</v>
      </c>
      <c r="B351" s="98" t="s">
        <v>1049</v>
      </c>
      <c r="C351" s="99" t="s">
        <v>370</v>
      </c>
      <c r="D351" s="99">
        <v>348</v>
      </c>
      <c r="E351" s="14" t="str">
        <f t="shared" si="22"/>
        <v>Reclaimed pre-consumer latex (RM0516)</v>
      </c>
      <c r="F351" s="14" t="str">
        <f t="shared" si="23"/>
        <v>Reclaimed pre-consumer latex (RM0516)</v>
      </c>
      <c r="G351" s="14" t="str">
        <f t="shared" si="20"/>
        <v>Reclaimed pre-consumer latex (RM0516)</v>
      </c>
      <c r="H351" s="14" t="str">
        <f t="shared" si="21"/>
        <v/>
      </c>
    </row>
    <row r="352" spans="1:8" ht="18" customHeight="1" x14ac:dyDescent="0.25">
      <c r="A352" s="97" t="s">
        <v>1050</v>
      </c>
      <c r="B352" s="97" t="s">
        <v>1051</v>
      </c>
      <c r="C352" s="99" t="s">
        <v>370</v>
      </c>
      <c r="D352" s="99">
        <v>349</v>
      </c>
      <c r="E352" s="14" t="str">
        <f t="shared" si="22"/>
        <v>Reclaimed post-consumer latex (RM0517)</v>
      </c>
      <c r="F352" s="14" t="str">
        <f t="shared" si="23"/>
        <v>Reclaimed post-consumer latex (RM0517)</v>
      </c>
      <c r="G352" s="14" t="str">
        <f t="shared" si="20"/>
        <v/>
      </c>
      <c r="H352" s="14" t="str">
        <f t="shared" si="21"/>
        <v>Reclaimed post-consumer latex (RM0517)</v>
      </c>
    </row>
    <row r="353" spans="1:8" ht="18" customHeight="1" x14ac:dyDescent="0.25">
      <c r="A353" s="91" t="s">
        <v>1052</v>
      </c>
      <c r="B353" s="105" t="s">
        <v>1053</v>
      </c>
      <c r="C353" s="93" t="s">
        <v>324</v>
      </c>
      <c r="D353" s="93">
        <v>350</v>
      </c>
      <c r="E353" s="14" t="str">
        <f t="shared" si="22"/>
        <v>Modacrylic (RM0178)</v>
      </c>
      <c r="F353" s="14" t="str">
        <f t="shared" si="23"/>
        <v/>
      </c>
      <c r="G353" s="14" t="str">
        <f t="shared" si="20"/>
        <v/>
      </c>
      <c r="H353" s="14" t="str">
        <f t="shared" si="21"/>
        <v/>
      </c>
    </row>
    <row r="354" spans="1:8" ht="18" customHeight="1" x14ac:dyDescent="0.25">
      <c r="A354" s="91" t="s">
        <v>1054</v>
      </c>
      <c r="B354" s="94" t="s">
        <v>1055</v>
      </c>
      <c r="C354" s="93" t="s">
        <v>324</v>
      </c>
      <c r="D354" s="93">
        <v>351</v>
      </c>
      <c r="E354" s="14" t="str">
        <f t="shared" si="22"/>
        <v>Recycled pre/post-consumer modacrylic (RM0179)</v>
      </c>
      <c r="F354" s="14" t="str">
        <f t="shared" si="23"/>
        <v/>
      </c>
      <c r="G354" s="14" t="str">
        <f t="shared" si="20"/>
        <v/>
      </c>
      <c r="H354" s="14" t="str">
        <f t="shared" si="21"/>
        <v/>
      </c>
    </row>
    <row r="355" spans="1:8" ht="18" customHeight="1" x14ac:dyDescent="0.25">
      <c r="A355" s="91" t="s">
        <v>1056</v>
      </c>
      <c r="B355" s="106" t="s">
        <v>1057</v>
      </c>
      <c r="C355" s="93" t="s">
        <v>324</v>
      </c>
      <c r="D355" s="93">
        <v>352</v>
      </c>
      <c r="E355" s="14" t="str">
        <f t="shared" si="22"/>
        <v>Recycled pre-consumer modacrylic (RM0180)</v>
      </c>
      <c r="F355" s="14" t="str">
        <f t="shared" si="23"/>
        <v/>
      </c>
      <c r="G355" s="14" t="str">
        <f t="shared" si="20"/>
        <v/>
      </c>
      <c r="H355" s="14" t="str">
        <f t="shared" si="21"/>
        <v/>
      </c>
    </row>
    <row r="356" spans="1:8" ht="18" customHeight="1" x14ac:dyDescent="0.25">
      <c r="A356" s="91" t="s">
        <v>1058</v>
      </c>
      <c r="B356" s="106" t="s">
        <v>1059</v>
      </c>
      <c r="C356" s="93" t="s">
        <v>324</v>
      </c>
      <c r="D356" s="93">
        <v>353</v>
      </c>
      <c r="E356" s="14" t="str">
        <f t="shared" si="22"/>
        <v>Recycled post-consumer modacrylic (RM0181)</v>
      </c>
      <c r="F356" s="14" t="str">
        <f t="shared" si="23"/>
        <v/>
      </c>
      <c r="G356" s="14" t="str">
        <f t="shared" si="20"/>
        <v/>
      </c>
      <c r="H356" s="14" t="str">
        <f t="shared" si="21"/>
        <v/>
      </c>
    </row>
    <row r="357" spans="1:8" ht="18" customHeight="1" x14ac:dyDescent="0.25">
      <c r="A357" s="104" t="s">
        <v>1060</v>
      </c>
      <c r="B357" s="98" t="s">
        <v>1061</v>
      </c>
      <c r="C357" s="99" t="s">
        <v>370</v>
      </c>
      <c r="D357" s="99">
        <v>354</v>
      </c>
      <c r="E357" s="14" t="str">
        <f t="shared" si="22"/>
        <v>Reclaimed pre-consumer modacrylic (RM0518)</v>
      </c>
      <c r="F357" s="14" t="str">
        <f t="shared" si="23"/>
        <v>Reclaimed pre-consumer modacrylic (RM0518)</v>
      </c>
      <c r="G357" s="14" t="str">
        <f t="shared" si="20"/>
        <v>Reclaimed pre-consumer modacrylic (RM0518)</v>
      </c>
      <c r="H357" s="14" t="str">
        <f t="shared" si="21"/>
        <v/>
      </c>
    </row>
    <row r="358" spans="1:8" ht="18" customHeight="1" x14ac:dyDescent="0.25">
      <c r="A358" s="104" t="s">
        <v>1062</v>
      </c>
      <c r="B358" s="99" t="s">
        <v>1063</v>
      </c>
      <c r="C358" s="99" t="s">
        <v>370</v>
      </c>
      <c r="D358" s="99">
        <v>355</v>
      </c>
      <c r="E358" s="14" t="str">
        <f t="shared" si="22"/>
        <v>Reclaimed post-consumer modacrylic (RM0519)</v>
      </c>
      <c r="F358" s="14" t="str">
        <f t="shared" si="23"/>
        <v>Reclaimed post-consumer modacrylic (RM0519)</v>
      </c>
      <c r="G358" s="14" t="str">
        <f t="shared" si="20"/>
        <v/>
      </c>
      <c r="H358" s="14" t="str">
        <f t="shared" si="21"/>
        <v>Reclaimed post-consumer modacrylic (RM0519)</v>
      </c>
    </row>
    <row r="359" spans="1:8" ht="18" customHeight="1" x14ac:dyDescent="0.25">
      <c r="A359" s="91" t="s">
        <v>1064</v>
      </c>
      <c r="B359" s="92" t="s">
        <v>1065</v>
      </c>
      <c r="C359" s="93" t="s">
        <v>324</v>
      </c>
      <c r="D359" s="93">
        <v>356</v>
      </c>
      <c r="E359" s="14" t="str">
        <f t="shared" si="22"/>
        <v>Polyamide (nylon) (RM0182)</v>
      </c>
      <c r="F359" s="14" t="str">
        <f t="shared" si="23"/>
        <v/>
      </c>
      <c r="G359" s="14" t="str">
        <f t="shared" si="20"/>
        <v/>
      </c>
      <c r="H359" s="14" t="str">
        <f t="shared" si="21"/>
        <v/>
      </c>
    </row>
    <row r="360" spans="1:8" ht="18" customHeight="1" x14ac:dyDescent="0.25">
      <c r="A360" s="91" t="s">
        <v>1066</v>
      </c>
      <c r="B360" s="94" t="s">
        <v>1067</v>
      </c>
      <c r="C360" s="93" t="s">
        <v>324</v>
      </c>
      <c r="D360" s="93">
        <v>357</v>
      </c>
      <c r="E360" s="14" t="str">
        <f t="shared" si="22"/>
        <v>Recycled pre/post-consumer polyamide (nylon) (RM0183)</v>
      </c>
      <c r="F360" s="14" t="str">
        <f t="shared" si="23"/>
        <v/>
      </c>
      <c r="G360" s="14" t="str">
        <f t="shared" si="20"/>
        <v/>
      </c>
      <c r="H360" s="14" t="str">
        <f t="shared" si="21"/>
        <v/>
      </c>
    </row>
    <row r="361" spans="1:8" ht="18" customHeight="1" x14ac:dyDescent="0.25">
      <c r="A361" s="91" t="s">
        <v>1068</v>
      </c>
      <c r="B361" s="94" t="s">
        <v>1069</v>
      </c>
      <c r="C361" s="93" t="s">
        <v>324</v>
      </c>
      <c r="D361" s="93">
        <v>358</v>
      </c>
      <c r="E361" s="14" t="str">
        <f t="shared" si="22"/>
        <v>Recycled pre-consumer polyamide (nylon) (RM0184)</v>
      </c>
      <c r="F361" s="14" t="str">
        <f t="shared" si="23"/>
        <v/>
      </c>
      <c r="G361" s="14" t="str">
        <f t="shared" si="20"/>
        <v/>
      </c>
      <c r="H361" s="14" t="str">
        <f t="shared" si="21"/>
        <v/>
      </c>
    </row>
    <row r="362" spans="1:8" ht="18" customHeight="1" x14ac:dyDescent="0.25">
      <c r="A362" s="91" t="s">
        <v>1070</v>
      </c>
      <c r="B362" s="94" t="s">
        <v>1071</v>
      </c>
      <c r="C362" s="93" t="s">
        <v>324</v>
      </c>
      <c r="D362" s="93">
        <v>359</v>
      </c>
      <c r="E362" s="14" t="str">
        <f t="shared" si="22"/>
        <v>Recycled post-consumer polyamide (nylon) (RM0185)</v>
      </c>
      <c r="F362" s="14" t="str">
        <f t="shared" si="23"/>
        <v/>
      </c>
      <c r="G362" s="14" t="str">
        <f t="shared" si="20"/>
        <v/>
      </c>
      <c r="H362" s="14" t="str">
        <f t="shared" si="21"/>
        <v/>
      </c>
    </row>
    <row r="363" spans="1:8" ht="18" customHeight="1" x14ac:dyDescent="0.25">
      <c r="A363" s="91" t="s">
        <v>1072</v>
      </c>
      <c r="B363" s="94" t="s">
        <v>1073</v>
      </c>
      <c r="C363" s="93" t="s">
        <v>324</v>
      </c>
      <c r="D363" s="93">
        <v>360</v>
      </c>
      <c r="E363" s="14" t="str">
        <f t="shared" si="22"/>
        <v>Recycled pre-consumer polyamide (nylon) - VR2 (RM0310)</v>
      </c>
      <c r="F363" s="14" t="str">
        <f t="shared" si="23"/>
        <v/>
      </c>
      <c r="G363" s="14" t="str">
        <f t="shared" si="20"/>
        <v/>
      </c>
      <c r="H363" s="14" t="str">
        <f t="shared" si="21"/>
        <v/>
      </c>
    </row>
    <row r="364" spans="1:8" ht="18" customHeight="1" x14ac:dyDescent="0.25">
      <c r="A364" s="91" t="s">
        <v>1074</v>
      </c>
      <c r="B364" s="94" t="s">
        <v>1075</v>
      </c>
      <c r="C364" s="93" t="s">
        <v>324</v>
      </c>
      <c r="D364" s="93">
        <v>361</v>
      </c>
      <c r="E364" s="14" t="str">
        <f t="shared" si="22"/>
        <v>Recycled post-consumer polyamide (nylon) - VR2 (RM0311)</v>
      </c>
      <c r="F364" s="14" t="str">
        <f t="shared" si="23"/>
        <v/>
      </c>
      <c r="G364" s="14" t="str">
        <f t="shared" si="20"/>
        <v/>
      </c>
      <c r="H364" s="14" t="str">
        <f t="shared" si="21"/>
        <v/>
      </c>
    </row>
    <row r="365" spans="1:8" ht="18" customHeight="1" x14ac:dyDescent="0.25">
      <c r="A365" s="97" t="s">
        <v>1076</v>
      </c>
      <c r="B365" s="98" t="s">
        <v>1077</v>
      </c>
      <c r="C365" s="99" t="s">
        <v>370</v>
      </c>
      <c r="D365" s="99">
        <v>362</v>
      </c>
      <c r="E365" s="14" t="str">
        <f t="shared" si="22"/>
        <v>Reclaimed pre-consumer polyamide (nylon) (RM0520)</v>
      </c>
      <c r="F365" s="14" t="str">
        <f t="shared" si="23"/>
        <v>Reclaimed pre-consumer polyamide (nylon) (RM0520)</v>
      </c>
      <c r="G365" s="14" t="str">
        <f t="shared" si="20"/>
        <v>Reclaimed pre-consumer polyamide (nylon) (RM0520)</v>
      </c>
      <c r="H365" s="14" t="str">
        <f t="shared" si="21"/>
        <v/>
      </c>
    </row>
    <row r="366" spans="1:8" ht="18" customHeight="1" x14ac:dyDescent="0.25">
      <c r="A366" s="97" t="s">
        <v>1078</v>
      </c>
      <c r="B366" s="97" t="s">
        <v>1079</v>
      </c>
      <c r="C366" s="99" t="s">
        <v>370</v>
      </c>
      <c r="D366" s="99">
        <v>363</v>
      </c>
      <c r="E366" s="14" t="str">
        <f t="shared" si="22"/>
        <v>Reclaimed post-consumer polyamide (nylon) (RM0521)</v>
      </c>
      <c r="F366" s="14" t="str">
        <f t="shared" si="23"/>
        <v>Reclaimed post-consumer polyamide (nylon) (RM0521)</v>
      </c>
      <c r="G366" s="14" t="str">
        <f t="shared" si="20"/>
        <v/>
      </c>
      <c r="H366" s="14" t="str">
        <f t="shared" si="21"/>
        <v>Reclaimed post-consumer polyamide (nylon) (RM0521)</v>
      </c>
    </row>
    <row r="367" spans="1:8" ht="18" customHeight="1" x14ac:dyDescent="0.25">
      <c r="A367" s="96" t="s">
        <v>1080</v>
      </c>
      <c r="B367" s="92" t="s">
        <v>1081</v>
      </c>
      <c r="C367" s="93" t="s">
        <v>475</v>
      </c>
      <c r="D367" s="93">
        <v>364</v>
      </c>
      <c r="E367" s="14" t="str">
        <f t="shared" si="22"/>
        <v>Polybutylene Terephthalate (PBT) (RM0386)</v>
      </c>
      <c r="F367" s="14" t="str">
        <f t="shared" si="23"/>
        <v/>
      </c>
      <c r="G367" s="14" t="str">
        <f t="shared" si="20"/>
        <v/>
      </c>
      <c r="H367" s="14" t="str">
        <f t="shared" si="21"/>
        <v/>
      </c>
    </row>
    <row r="368" spans="1:8" ht="18" customHeight="1" x14ac:dyDescent="0.25">
      <c r="A368" s="95" t="s">
        <v>1082</v>
      </c>
      <c r="B368" s="96" t="s">
        <v>1083</v>
      </c>
      <c r="C368" s="93" t="s">
        <v>367</v>
      </c>
      <c r="D368" s="93">
        <v>365</v>
      </c>
      <c r="E368" s="14" t="str">
        <f t="shared" si="22"/>
        <v>Recycled pre/post-consumer polybutylene terephthalate (PBT) (RM0388)</v>
      </c>
      <c r="F368" s="14" t="str">
        <f t="shared" si="23"/>
        <v/>
      </c>
      <c r="G368" s="14" t="str">
        <f t="shared" si="20"/>
        <v/>
      </c>
      <c r="H368" s="14" t="str">
        <f t="shared" si="21"/>
        <v/>
      </c>
    </row>
    <row r="369" spans="1:8" ht="18" customHeight="1" x14ac:dyDescent="0.25">
      <c r="A369" s="95" t="s">
        <v>1084</v>
      </c>
      <c r="B369" s="96" t="s">
        <v>1085</v>
      </c>
      <c r="C369" s="93" t="s">
        <v>367</v>
      </c>
      <c r="D369" s="93">
        <v>366</v>
      </c>
      <c r="E369" s="14" t="str">
        <f t="shared" si="22"/>
        <v>Recycled pre-consumer polybutylene terephthalate (PBT) (RM0389)</v>
      </c>
      <c r="F369" s="14" t="str">
        <f t="shared" si="23"/>
        <v/>
      </c>
      <c r="G369" s="14" t="str">
        <f t="shared" si="20"/>
        <v/>
      </c>
      <c r="H369" s="14" t="str">
        <f t="shared" si="21"/>
        <v/>
      </c>
    </row>
    <row r="370" spans="1:8" ht="18" customHeight="1" x14ac:dyDescent="0.25">
      <c r="A370" s="95" t="s">
        <v>1086</v>
      </c>
      <c r="B370" s="96" t="s">
        <v>1087</v>
      </c>
      <c r="C370" s="93" t="s">
        <v>367</v>
      </c>
      <c r="D370" s="93">
        <v>367</v>
      </c>
      <c r="E370" s="14" t="str">
        <f t="shared" si="22"/>
        <v>Recycled post-consumer polybutylene terephthalate (PBT) (RM0390)</v>
      </c>
      <c r="F370" s="14" t="str">
        <f t="shared" si="23"/>
        <v/>
      </c>
      <c r="G370" s="14" t="str">
        <f t="shared" si="20"/>
        <v/>
      </c>
      <c r="H370" s="14" t="str">
        <f t="shared" si="21"/>
        <v/>
      </c>
    </row>
    <row r="371" spans="1:8" ht="18" customHeight="1" x14ac:dyDescent="0.25">
      <c r="A371" s="95" t="s">
        <v>1088</v>
      </c>
      <c r="B371" s="96" t="s">
        <v>1089</v>
      </c>
      <c r="C371" s="93" t="s">
        <v>367</v>
      </c>
      <c r="D371" s="93">
        <v>368</v>
      </c>
      <c r="E371" s="14" t="str">
        <f t="shared" si="22"/>
        <v>Recycled pre-consumer polybutylene terephthalate (PBT) - VR2 (RM0391)</v>
      </c>
      <c r="F371" s="14" t="str">
        <f t="shared" si="23"/>
        <v/>
      </c>
      <c r="G371" s="14" t="str">
        <f t="shared" si="20"/>
        <v/>
      </c>
      <c r="H371" s="14" t="str">
        <f t="shared" si="21"/>
        <v/>
      </c>
    </row>
    <row r="372" spans="1:8" ht="18" customHeight="1" x14ac:dyDescent="0.25">
      <c r="A372" s="95" t="s">
        <v>1090</v>
      </c>
      <c r="B372" s="96" t="s">
        <v>1091</v>
      </c>
      <c r="C372" s="93" t="s">
        <v>367</v>
      </c>
      <c r="D372" s="93">
        <v>369</v>
      </c>
      <c r="E372" s="14" t="str">
        <f t="shared" si="22"/>
        <v>Recycled post-consumer polybutylene terephthalate (PBT) - VR2 (RM0392)</v>
      </c>
      <c r="F372" s="14" t="str">
        <f t="shared" si="23"/>
        <v/>
      </c>
      <c r="G372" s="14" t="str">
        <f t="shared" si="20"/>
        <v/>
      </c>
      <c r="H372" s="14" t="str">
        <f t="shared" si="21"/>
        <v/>
      </c>
    </row>
    <row r="373" spans="1:8" ht="18" customHeight="1" x14ac:dyDescent="0.25">
      <c r="A373" s="97" t="s">
        <v>1092</v>
      </c>
      <c r="B373" s="98" t="s">
        <v>1093</v>
      </c>
      <c r="C373" s="99" t="s">
        <v>370</v>
      </c>
      <c r="D373" s="99">
        <v>370</v>
      </c>
      <c r="E373" s="14" t="str">
        <f t="shared" si="22"/>
        <v>Reclaimed pre-consumer polybutylene terephthalate (PBT) (RM0522)</v>
      </c>
      <c r="F373" s="14" t="str">
        <f t="shared" si="23"/>
        <v>Reclaimed pre-consumer polybutylene terephthalate (PBT) (RM0522)</v>
      </c>
      <c r="G373" s="14" t="str">
        <f t="shared" si="20"/>
        <v>Reclaimed pre-consumer polybutylene terephthalate (PBT) (RM0522)</v>
      </c>
      <c r="H373" s="14" t="str">
        <f t="shared" si="21"/>
        <v/>
      </c>
    </row>
    <row r="374" spans="1:8" ht="18" customHeight="1" x14ac:dyDescent="0.25">
      <c r="A374" s="97" t="s">
        <v>1094</v>
      </c>
      <c r="B374" s="97" t="s">
        <v>1095</v>
      </c>
      <c r="C374" s="99" t="s">
        <v>370</v>
      </c>
      <c r="D374" s="99">
        <v>371</v>
      </c>
      <c r="E374" s="14" t="str">
        <f t="shared" si="22"/>
        <v>Reclaimed post-consumer polybutylene terephthalate (PBT) (RM0523)</v>
      </c>
      <c r="F374" s="14" t="str">
        <f t="shared" si="23"/>
        <v>Reclaimed post-consumer polybutylene terephthalate (PBT) (RM0523)</v>
      </c>
      <c r="G374" s="14" t="str">
        <f t="shared" si="20"/>
        <v/>
      </c>
      <c r="H374" s="14" t="str">
        <f t="shared" si="21"/>
        <v>Reclaimed post-consumer polybutylene terephthalate (PBT) (RM0523)</v>
      </c>
    </row>
    <row r="375" spans="1:8" ht="18" customHeight="1" x14ac:dyDescent="0.25">
      <c r="A375" s="107" t="s">
        <v>1096</v>
      </c>
      <c r="B375" s="107" t="s">
        <v>1097</v>
      </c>
      <c r="C375" s="108" t="s">
        <v>370</v>
      </c>
      <c r="D375" s="108">
        <v>372</v>
      </c>
      <c r="E375" s="14" t="str">
        <f t="shared" si="22"/>
        <v>Thermoplastic Polyurethane (TPU) (RM0430)</v>
      </c>
      <c r="F375" s="14" t="str">
        <f t="shared" si="23"/>
        <v/>
      </c>
      <c r="G375" s="14" t="str">
        <f t="shared" si="20"/>
        <v/>
      </c>
      <c r="H375" s="14" t="str">
        <f t="shared" si="21"/>
        <v/>
      </c>
    </row>
    <row r="376" spans="1:8" ht="18" customHeight="1" x14ac:dyDescent="0.25">
      <c r="A376" s="107" t="s">
        <v>1098</v>
      </c>
      <c r="B376" s="107" t="s">
        <v>1099</v>
      </c>
      <c r="C376" s="108" t="s">
        <v>370</v>
      </c>
      <c r="D376" s="108">
        <v>373</v>
      </c>
      <c r="E376" s="14" t="str">
        <f t="shared" si="22"/>
        <v>Recycled pre/post-consumer thermoplastic polyurethane (TPU) (RM0431)</v>
      </c>
      <c r="F376" s="14" t="str">
        <f t="shared" si="23"/>
        <v/>
      </c>
      <c r="G376" s="14" t="str">
        <f t="shared" si="20"/>
        <v/>
      </c>
      <c r="H376" s="14" t="str">
        <f t="shared" si="21"/>
        <v/>
      </c>
    </row>
    <row r="377" spans="1:8" ht="18" customHeight="1" x14ac:dyDescent="0.25">
      <c r="A377" s="107" t="s">
        <v>1100</v>
      </c>
      <c r="B377" s="107" t="s">
        <v>1101</v>
      </c>
      <c r="C377" s="108" t="s">
        <v>370</v>
      </c>
      <c r="D377" s="108">
        <v>374</v>
      </c>
      <c r="E377" s="14" t="str">
        <f t="shared" si="22"/>
        <v>Recycled pre-consumer thermoplastic polyurethane (TPU) (RM0432)</v>
      </c>
      <c r="F377" s="14" t="str">
        <f t="shared" si="23"/>
        <v/>
      </c>
      <c r="G377" s="14" t="str">
        <f t="shared" si="20"/>
        <v/>
      </c>
      <c r="H377" s="14" t="str">
        <f t="shared" si="21"/>
        <v/>
      </c>
    </row>
    <row r="378" spans="1:8" ht="18" customHeight="1" x14ac:dyDescent="0.25">
      <c r="A378" s="107" t="s">
        <v>1102</v>
      </c>
      <c r="B378" s="107" t="s">
        <v>1103</v>
      </c>
      <c r="C378" s="108" t="s">
        <v>370</v>
      </c>
      <c r="D378" s="108">
        <v>375</v>
      </c>
      <c r="E378" s="14" t="str">
        <f t="shared" si="22"/>
        <v>Recycled post-consumer thermoplastic polyurethane (TPU) (RM0433)</v>
      </c>
      <c r="F378" s="14" t="str">
        <f t="shared" si="23"/>
        <v/>
      </c>
      <c r="G378" s="14" t="str">
        <f t="shared" si="20"/>
        <v/>
      </c>
      <c r="H378" s="14" t="str">
        <f t="shared" si="21"/>
        <v/>
      </c>
    </row>
    <row r="379" spans="1:8" ht="18" customHeight="1" x14ac:dyDescent="0.25">
      <c r="A379" s="107" t="s">
        <v>1104</v>
      </c>
      <c r="B379" s="107" t="s">
        <v>1105</v>
      </c>
      <c r="C379" s="108" t="s">
        <v>370</v>
      </c>
      <c r="D379" s="108">
        <v>376</v>
      </c>
      <c r="E379" s="14" t="str">
        <f t="shared" si="22"/>
        <v>Recycled pre-consumer thermoplastic polyurethane (TPU) - VR2 (RM0434)</v>
      </c>
      <c r="F379" s="14" t="str">
        <f t="shared" si="23"/>
        <v/>
      </c>
      <c r="G379" s="14" t="str">
        <f t="shared" si="20"/>
        <v/>
      </c>
      <c r="H379" s="14" t="str">
        <f t="shared" si="21"/>
        <v/>
      </c>
    </row>
    <row r="380" spans="1:8" ht="18" customHeight="1" x14ac:dyDescent="0.25">
      <c r="A380" s="107" t="s">
        <v>1106</v>
      </c>
      <c r="B380" s="107" t="s">
        <v>1107</v>
      </c>
      <c r="C380" s="108" t="s">
        <v>370</v>
      </c>
      <c r="D380" s="108">
        <v>377</v>
      </c>
      <c r="E380" s="14" t="str">
        <f t="shared" si="22"/>
        <v>Recycled post-consumer thermoplastic polyurethane (TPU) - VR2 (RM0435)</v>
      </c>
      <c r="F380" s="14" t="str">
        <f t="shared" si="23"/>
        <v/>
      </c>
      <c r="G380" s="14" t="str">
        <f t="shared" si="20"/>
        <v/>
      </c>
      <c r="H380" s="14" t="str">
        <f t="shared" si="21"/>
        <v/>
      </c>
    </row>
    <row r="381" spans="1:8" ht="18" customHeight="1" x14ac:dyDescent="0.25">
      <c r="A381" s="97" t="s">
        <v>1108</v>
      </c>
      <c r="B381" s="98" t="s">
        <v>1109</v>
      </c>
      <c r="C381" s="99" t="s">
        <v>370</v>
      </c>
      <c r="D381" s="99">
        <v>378</v>
      </c>
      <c r="E381" s="14" t="str">
        <f t="shared" si="22"/>
        <v>Reclaimed pre-consumer thermoplastic polyurethane (TPU) (RM0436)</v>
      </c>
      <c r="F381" s="14" t="str">
        <f t="shared" si="23"/>
        <v>Reclaimed pre-consumer thermoplastic polyurethane (TPU) (RM0436)</v>
      </c>
      <c r="G381" s="14" t="str">
        <f t="shared" si="20"/>
        <v>Reclaimed pre-consumer thermoplastic polyurethane (TPU) (RM0436)</v>
      </c>
      <c r="H381" s="14" t="str">
        <f t="shared" si="21"/>
        <v/>
      </c>
    </row>
    <row r="382" spans="1:8" ht="18" customHeight="1" x14ac:dyDescent="0.25">
      <c r="A382" s="97" t="s">
        <v>1110</v>
      </c>
      <c r="B382" s="97" t="s">
        <v>1111</v>
      </c>
      <c r="C382" s="99" t="s">
        <v>370</v>
      </c>
      <c r="D382" s="99">
        <v>379</v>
      </c>
      <c r="E382" s="14" t="str">
        <f t="shared" si="22"/>
        <v>Reclaimed post-consumer thermoplastic polyurethane (TPU) (RM0437)</v>
      </c>
      <c r="F382" s="14" t="str">
        <f t="shared" si="23"/>
        <v>Reclaimed post-consumer thermoplastic polyurethane (TPU) (RM0437)</v>
      </c>
      <c r="G382" s="14" t="str">
        <f t="shared" si="20"/>
        <v/>
      </c>
      <c r="H382" s="14" t="str">
        <f t="shared" si="21"/>
        <v>Reclaimed post-consumer thermoplastic polyurethane (TPU) (RM0437)</v>
      </c>
    </row>
    <row r="383" spans="1:8" ht="18" customHeight="1" x14ac:dyDescent="0.25">
      <c r="A383" s="91" t="s">
        <v>1112</v>
      </c>
      <c r="B383" s="92" t="s">
        <v>1113</v>
      </c>
      <c r="C383" s="93" t="s">
        <v>324</v>
      </c>
      <c r="D383" s="93">
        <v>380</v>
      </c>
      <c r="E383" s="14" t="str">
        <f t="shared" si="22"/>
        <v>Polycarbonate (PC)  (RM0272)</v>
      </c>
      <c r="F383" s="14" t="str">
        <f t="shared" si="23"/>
        <v/>
      </c>
      <c r="G383" s="14" t="str">
        <f t="shared" si="20"/>
        <v/>
      </c>
      <c r="H383" s="14" t="str">
        <f t="shared" si="21"/>
        <v/>
      </c>
    </row>
    <row r="384" spans="1:8" ht="18" customHeight="1" x14ac:dyDescent="0.25">
      <c r="A384" s="91" t="s">
        <v>1114</v>
      </c>
      <c r="B384" s="94" t="s">
        <v>1115</v>
      </c>
      <c r="C384" s="93" t="s">
        <v>324</v>
      </c>
      <c r="D384" s="93">
        <v>381</v>
      </c>
      <c r="E384" s="14" t="str">
        <f t="shared" si="22"/>
        <v>Recycled pre/post-consumer polycarbonate (PC)  (RM0273)</v>
      </c>
      <c r="F384" s="14" t="str">
        <f t="shared" si="23"/>
        <v/>
      </c>
      <c r="G384" s="14" t="str">
        <f t="shared" si="20"/>
        <v/>
      </c>
      <c r="H384" s="14" t="str">
        <f t="shared" si="21"/>
        <v/>
      </c>
    </row>
    <row r="385" spans="1:8" ht="18" customHeight="1" x14ac:dyDescent="0.25">
      <c r="A385" s="91" t="s">
        <v>1116</v>
      </c>
      <c r="B385" s="94" t="s">
        <v>1117</v>
      </c>
      <c r="C385" s="93" t="s">
        <v>324</v>
      </c>
      <c r="D385" s="93">
        <v>382</v>
      </c>
      <c r="E385" s="14" t="str">
        <f t="shared" si="22"/>
        <v>Recycled pre-consumer polycarbonate (PC)  (RM0274)</v>
      </c>
      <c r="F385" s="14" t="str">
        <f t="shared" si="23"/>
        <v/>
      </c>
      <c r="G385" s="14" t="str">
        <f t="shared" si="20"/>
        <v/>
      </c>
      <c r="H385" s="14" t="str">
        <f t="shared" si="21"/>
        <v/>
      </c>
    </row>
    <row r="386" spans="1:8" ht="18" customHeight="1" x14ac:dyDescent="0.25">
      <c r="A386" s="91" t="s">
        <v>1118</v>
      </c>
      <c r="B386" s="94" t="s">
        <v>1119</v>
      </c>
      <c r="C386" s="93" t="s">
        <v>324</v>
      </c>
      <c r="D386" s="93">
        <v>383</v>
      </c>
      <c r="E386" s="14" t="str">
        <f t="shared" si="22"/>
        <v>Recycled post-consumer polycarbonate (PC)  (RM0275)</v>
      </c>
      <c r="F386" s="14" t="str">
        <f t="shared" si="23"/>
        <v/>
      </c>
      <c r="G386" s="14" t="str">
        <f t="shared" si="20"/>
        <v/>
      </c>
      <c r="H386" s="14" t="str">
        <f t="shared" si="21"/>
        <v/>
      </c>
    </row>
    <row r="387" spans="1:8" ht="18" customHeight="1" x14ac:dyDescent="0.25">
      <c r="A387" s="97" t="s">
        <v>1120</v>
      </c>
      <c r="B387" s="98" t="s">
        <v>1121</v>
      </c>
      <c r="C387" s="99" t="s">
        <v>370</v>
      </c>
      <c r="D387" s="99">
        <v>384</v>
      </c>
      <c r="E387" s="14" t="str">
        <f t="shared" si="22"/>
        <v>Reclaimed pre-consumer polycarbonate (PC) (RM0524)</v>
      </c>
      <c r="F387" s="14" t="str">
        <f t="shared" si="23"/>
        <v>Reclaimed pre-consumer polycarbonate (PC) (RM0524)</v>
      </c>
      <c r="G387" s="14" t="str">
        <f t="shared" si="20"/>
        <v>Reclaimed pre-consumer polycarbonate (PC) (RM0524)</v>
      </c>
      <c r="H387" s="14" t="str">
        <f t="shared" si="21"/>
        <v/>
      </c>
    </row>
    <row r="388" spans="1:8" ht="18" customHeight="1" x14ac:dyDescent="0.25">
      <c r="A388" s="97" t="s">
        <v>1122</v>
      </c>
      <c r="B388" s="97" t="s">
        <v>1123</v>
      </c>
      <c r="C388" s="99" t="s">
        <v>370</v>
      </c>
      <c r="D388" s="99">
        <v>385</v>
      </c>
      <c r="E388" s="14" t="str">
        <f t="shared" si="22"/>
        <v>Reclaimed post-consumer polycarbonate (PC) (RM0525)</v>
      </c>
      <c r="F388" s="14" t="str">
        <f t="shared" si="23"/>
        <v>Reclaimed post-consumer polycarbonate (PC) (RM0525)</v>
      </c>
      <c r="G388" s="14" t="str">
        <f t="shared" ref="G388:G451" si="24">IF(LEFT(B388,13)="Reclaimed pre",E388,"")</f>
        <v/>
      </c>
      <c r="H388" s="14" t="str">
        <f t="shared" ref="H388:H451" si="25">IF(LEFT(B388,13)="Reclaimed pos",E388,"")</f>
        <v>Reclaimed post-consumer polycarbonate (PC) (RM0525)</v>
      </c>
    </row>
    <row r="389" spans="1:8" ht="18" customHeight="1" x14ac:dyDescent="0.25">
      <c r="A389" s="91" t="s">
        <v>1124</v>
      </c>
      <c r="B389" s="92" t="s">
        <v>1125</v>
      </c>
      <c r="C389" s="93" t="s">
        <v>324</v>
      </c>
      <c r="D389" s="93">
        <v>386</v>
      </c>
      <c r="E389" s="14" t="str">
        <f t="shared" ref="E389:E452" si="26">B389&amp;" ("&amp;A389&amp;")"</f>
        <v>Polycarbonate-acrylonitrile butadiene styrene (PC-ABS) (RM0276)</v>
      </c>
      <c r="F389" s="14" t="str">
        <f t="shared" ref="F389:F452" si="27">IF(LEFT(B389,9)="Reclaimed",E389,"")</f>
        <v/>
      </c>
      <c r="G389" s="14" t="str">
        <f t="shared" si="24"/>
        <v/>
      </c>
      <c r="H389" s="14" t="str">
        <f t="shared" si="25"/>
        <v/>
      </c>
    </row>
    <row r="390" spans="1:8" ht="18" customHeight="1" x14ac:dyDescent="0.25">
      <c r="A390" s="91" t="s">
        <v>1126</v>
      </c>
      <c r="B390" s="94" t="s">
        <v>1127</v>
      </c>
      <c r="C390" s="93" t="s">
        <v>324</v>
      </c>
      <c r="D390" s="93">
        <v>387</v>
      </c>
      <c r="E390" s="14" t="str">
        <f t="shared" si="26"/>
        <v>Recycled pre/post-consumer polycarbonate-acrylonitrile butadiene styrene (PC-ABS) (RM0277)</v>
      </c>
      <c r="F390" s="14" t="str">
        <f t="shared" si="27"/>
        <v/>
      </c>
      <c r="G390" s="14" t="str">
        <f t="shared" si="24"/>
        <v/>
      </c>
      <c r="H390" s="14" t="str">
        <f t="shared" si="25"/>
        <v/>
      </c>
    </row>
    <row r="391" spans="1:8" ht="18" customHeight="1" x14ac:dyDescent="0.25">
      <c r="A391" s="91" t="s">
        <v>1128</v>
      </c>
      <c r="B391" s="94" t="s">
        <v>1129</v>
      </c>
      <c r="C391" s="93" t="s">
        <v>324</v>
      </c>
      <c r="D391" s="93">
        <v>388</v>
      </c>
      <c r="E391" s="14" t="str">
        <f t="shared" si="26"/>
        <v>Recycled pre-consumer polycarbonate-acrylonitrile butadiene styrene (PC-ABS) (RM0278)</v>
      </c>
      <c r="F391" s="14" t="str">
        <f t="shared" si="27"/>
        <v/>
      </c>
      <c r="G391" s="14" t="str">
        <f t="shared" si="24"/>
        <v/>
      </c>
      <c r="H391" s="14" t="str">
        <f t="shared" si="25"/>
        <v/>
      </c>
    </row>
    <row r="392" spans="1:8" ht="18" customHeight="1" x14ac:dyDescent="0.25">
      <c r="A392" s="91" t="s">
        <v>1130</v>
      </c>
      <c r="B392" s="94" t="s">
        <v>1131</v>
      </c>
      <c r="C392" s="93" t="s">
        <v>324</v>
      </c>
      <c r="D392" s="93">
        <v>389</v>
      </c>
      <c r="E392" s="14" t="str">
        <f t="shared" si="26"/>
        <v>Recycled post-consumer polycarbonate-acrylonitrile butadiene styrene (PC-ABS) (RM0279)</v>
      </c>
      <c r="F392" s="14" t="str">
        <f t="shared" si="27"/>
        <v/>
      </c>
      <c r="G392" s="14" t="str">
        <f t="shared" si="24"/>
        <v/>
      </c>
      <c r="H392" s="14" t="str">
        <f t="shared" si="25"/>
        <v/>
      </c>
    </row>
    <row r="393" spans="1:8" ht="18" customHeight="1" x14ac:dyDescent="0.25">
      <c r="A393" s="97" t="s">
        <v>1132</v>
      </c>
      <c r="B393" s="98" t="s">
        <v>1133</v>
      </c>
      <c r="C393" s="99" t="s">
        <v>370</v>
      </c>
      <c r="D393" s="99">
        <v>390</v>
      </c>
      <c r="E393" s="14" t="str">
        <f t="shared" si="26"/>
        <v>Reclaimed pre-consumer polycarbonate-acrylonitrile butadiene styrene (PC-ABS) (RM0526)</v>
      </c>
      <c r="F393" s="14" t="str">
        <f t="shared" si="27"/>
        <v>Reclaimed pre-consumer polycarbonate-acrylonitrile butadiene styrene (PC-ABS) (RM0526)</v>
      </c>
      <c r="G393" s="14" t="str">
        <f t="shared" si="24"/>
        <v>Reclaimed pre-consumer polycarbonate-acrylonitrile butadiene styrene (PC-ABS) (RM0526)</v>
      </c>
      <c r="H393" s="14" t="str">
        <f t="shared" si="25"/>
        <v/>
      </c>
    </row>
    <row r="394" spans="1:8" ht="18" customHeight="1" x14ac:dyDescent="0.25">
      <c r="A394" s="97" t="s">
        <v>1134</v>
      </c>
      <c r="B394" s="97" t="s">
        <v>1135</v>
      </c>
      <c r="C394" s="99" t="s">
        <v>370</v>
      </c>
      <c r="D394" s="99">
        <v>391</v>
      </c>
      <c r="E394" s="14" t="str">
        <f t="shared" si="26"/>
        <v>Reclaimed post-consumer polycarbonate-acrylonitrile butadiene styrene (PC-ABS) (RM0527)</v>
      </c>
      <c r="F394" s="14" t="str">
        <f t="shared" si="27"/>
        <v>Reclaimed post-consumer polycarbonate-acrylonitrile butadiene styrene (PC-ABS) (RM0527)</v>
      </c>
      <c r="G394" s="14" t="str">
        <f t="shared" si="24"/>
        <v/>
      </c>
      <c r="H394" s="14" t="str">
        <f t="shared" si="25"/>
        <v>Reclaimed post-consumer polycarbonate-acrylonitrile butadiene styrene (PC-ABS) (RM0527)</v>
      </c>
    </row>
    <row r="395" spans="1:8" ht="18" customHeight="1" x14ac:dyDescent="0.25">
      <c r="A395" s="91" t="s">
        <v>1136</v>
      </c>
      <c r="B395" s="92" t="s">
        <v>1137</v>
      </c>
      <c r="C395" s="93" t="s">
        <v>324</v>
      </c>
      <c r="D395" s="93">
        <v>392</v>
      </c>
      <c r="E395" s="14" t="str">
        <f t="shared" si="26"/>
        <v>Polyester (RM0186)</v>
      </c>
      <c r="F395" s="14" t="str">
        <f t="shared" si="27"/>
        <v/>
      </c>
      <c r="G395" s="14" t="str">
        <f t="shared" si="24"/>
        <v/>
      </c>
      <c r="H395" s="14" t="str">
        <f t="shared" si="25"/>
        <v/>
      </c>
    </row>
    <row r="396" spans="1:8" ht="18" customHeight="1" x14ac:dyDescent="0.25">
      <c r="A396" s="91" t="s">
        <v>1138</v>
      </c>
      <c r="B396" s="94" t="s">
        <v>1139</v>
      </c>
      <c r="C396" s="93" t="s">
        <v>324</v>
      </c>
      <c r="D396" s="93">
        <v>393</v>
      </c>
      <c r="E396" s="14" t="str">
        <f t="shared" si="26"/>
        <v>Recycled pre/post-consumer polyester (RM0187)</v>
      </c>
      <c r="F396" s="14" t="str">
        <f t="shared" si="27"/>
        <v/>
      </c>
      <c r="G396" s="14" t="str">
        <f t="shared" si="24"/>
        <v/>
      </c>
      <c r="H396" s="14" t="str">
        <f t="shared" si="25"/>
        <v/>
      </c>
    </row>
    <row r="397" spans="1:8" ht="18" customHeight="1" x14ac:dyDescent="0.25">
      <c r="A397" s="91" t="s">
        <v>1140</v>
      </c>
      <c r="B397" s="94" t="s">
        <v>1141</v>
      </c>
      <c r="C397" s="93" t="s">
        <v>324</v>
      </c>
      <c r="D397" s="93">
        <v>394</v>
      </c>
      <c r="E397" s="14" t="str">
        <f t="shared" si="26"/>
        <v>Recycled pre-consumer polyester (RM0188)</v>
      </c>
      <c r="F397" s="14" t="str">
        <f t="shared" si="27"/>
        <v/>
      </c>
      <c r="G397" s="14" t="str">
        <f t="shared" si="24"/>
        <v/>
      </c>
      <c r="H397" s="14" t="str">
        <f t="shared" si="25"/>
        <v/>
      </c>
    </row>
    <row r="398" spans="1:8" ht="18" customHeight="1" x14ac:dyDescent="0.25">
      <c r="A398" s="91" t="s">
        <v>1142</v>
      </c>
      <c r="B398" s="94" t="s">
        <v>1143</v>
      </c>
      <c r="C398" s="93" t="s">
        <v>324</v>
      </c>
      <c r="D398" s="93">
        <v>395</v>
      </c>
      <c r="E398" s="14" t="str">
        <f t="shared" si="26"/>
        <v>Recycled post-consumer polyester (RM0189)</v>
      </c>
      <c r="F398" s="14" t="str">
        <f t="shared" si="27"/>
        <v/>
      </c>
      <c r="G398" s="14" t="str">
        <f t="shared" si="24"/>
        <v/>
      </c>
      <c r="H398" s="14" t="str">
        <f t="shared" si="25"/>
        <v/>
      </c>
    </row>
    <row r="399" spans="1:8" ht="18" customHeight="1" x14ac:dyDescent="0.25">
      <c r="A399" s="91" t="s">
        <v>1144</v>
      </c>
      <c r="B399" s="94" t="s">
        <v>1145</v>
      </c>
      <c r="C399" s="93" t="s">
        <v>324</v>
      </c>
      <c r="D399" s="93">
        <v>396</v>
      </c>
      <c r="E399" s="14" t="str">
        <f t="shared" si="26"/>
        <v>Recycled pre-consumer polyester - VR2 (RM0312)</v>
      </c>
      <c r="F399" s="14" t="str">
        <f t="shared" si="27"/>
        <v/>
      </c>
      <c r="G399" s="14" t="str">
        <f t="shared" si="24"/>
        <v/>
      </c>
      <c r="H399" s="14" t="str">
        <f t="shared" si="25"/>
        <v/>
      </c>
    </row>
    <row r="400" spans="1:8" ht="18" customHeight="1" x14ac:dyDescent="0.25">
      <c r="A400" s="91" t="s">
        <v>1146</v>
      </c>
      <c r="B400" s="94" t="s">
        <v>1147</v>
      </c>
      <c r="C400" s="93" t="s">
        <v>324</v>
      </c>
      <c r="D400" s="93">
        <v>397</v>
      </c>
      <c r="E400" s="14" t="str">
        <f t="shared" si="26"/>
        <v>Recycled post-consumer polyester - VR2 (RM0313)</v>
      </c>
      <c r="F400" s="14" t="str">
        <f t="shared" si="27"/>
        <v/>
      </c>
      <c r="G400" s="14" t="str">
        <f t="shared" si="24"/>
        <v/>
      </c>
      <c r="H400" s="14" t="str">
        <f t="shared" si="25"/>
        <v/>
      </c>
    </row>
    <row r="401" spans="1:8" ht="18" customHeight="1" x14ac:dyDescent="0.25">
      <c r="A401" s="97" t="s">
        <v>1148</v>
      </c>
      <c r="B401" s="98" t="s">
        <v>1149</v>
      </c>
      <c r="C401" s="99" t="s">
        <v>370</v>
      </c>
      <c r="D401" s="99">
        <v>398</v>
      </c>
      <c r="E401" s="14" t="str">
        <f t="shared" si="26"/>
        <v>Reclaimed pre-consumer polyester (RM0528)</v>
      </c>
      <c r="F401" s="14" t="str">
        <f t="shared" si="27"/>
        <v>Reclaimed pre-consumer polyester (RM0528)</v>
      </c>
      <c r="G401" s="14" t="str">
        <f t="shared" si="24"/>
        <v>Reclaimed pre-consumer polyester (RM0528)</v>
      </c>
      <c r="H401" s="14" t="str">
        <f t="shared" si="25"/>
        <v/>
      </c>
    </row>
    <row r="402" spans="1:8" ht="18" customHeight="1" x14ac:dyDescent="0.25">
      <c r="A402" s="97" t="s">
        <v>1150</v>
      </c>
      <c r="B402" s="97" t="s">
        <v>1151</v>
      </c>
      <c r="C402" s="99" t="s">
        <v>370</v>
      </c>
      <c r="D402" s="99">
        <v>399</v>
      </c>
      <c r="E402" s="14" t="str">
        <f t="shared" si="26"/>
        <v>Reclaimed post-consumer polyester (RM0529)</v>
      </c>
      <c r="F402" s="14" t="str">
        <f t="shared" si="27"/>
        <v>Reclaimed post-consumer polyester (RM0529)</v>
      </c>
      <c r="G402" s="14" t="str">
        <f t="shared" si="24"/>
        <v/>
      </c>
      <c r="H402" s="14" t="str">
        <f t="shared" si="25"/>
        <v>Reclaimed post-consumer polyester (RM0529)</v>
      </c>
    </row>
    <row r="403" spans="1:8" ht="18" customHeight="1" x14ac:dyDescent="0.25">
      <c r="A403" s="91" t="s">
        <v>1152</v>
      </c>
      <c r="B403" s="92" t="s">
        <v>1153</v>
      </c>
      <c r="C403" s="93" t="s">
        <v>324</v>
      </c>
      <c r="D403" s="93">
        <v>400</v>
      </c>
      <c r="E403" s="14" t="str">
        <f t="shared" si="26"/>
        <v>Polyethylene (RM0190)</v>
      </c>
      <c r="F403" s="14" t="str">
        <f t="shared" si="27"/>
        <v/>
      </c>
      <c r="G403" s="14" t="str">
        <f t="shared" si="24"/>
        <v/>
      </c>
      <c r="H403" s="14" t="str">
        <f t="shared" si="25"/>
        <v/>
      </c>
    </row>
    <row r="404" spans="1:8" ht="18" customHeight="1" x14ac:dyDescent="0.25">
      <c r="A404" s="91" t="s">
        <v>1154</v>
      </c>
      <c r="B404" s="94" t="s">
        <v>1155</v>
      </c>
      <c r="C404" s="93" t="s">
        <v>324</v>
      </c>
      <c r="D404" s="93">
        <v>401</v>
      </c>
      <c r="E404" s="14" t="str">
        <f t="shared" si="26"/>
        <v>Recycled pre/post-consumer Polyethylene (RM0191)</v>
      </c>
      <c r="F404" s="14" t="str">
        <f t="shared" si="27"/>
        <v/>
      </c>
      <c r="G404" s="14" t="str">
        <f t="shared" si="24"/>
        <v/>
      </c>
      <c r="H404" s="14" t="str">
        <f t="shared" si="25"/>
        <v/>
      </c>
    </row>
    <row r="405" spans="1:8" ht="18" customHeight="1" x14ac:dyDescent="0.25">
      <c r="A405" s="91" t="s">
        <v>1156</v>
      </c>
      <c r="B405" s="94" t="s">
        <v>1157</v>
      </c>
      <c r="C405" s="93" t="s">
        <v>324</v>
      </c>
      <c r="D405" s="93">
        <v>402</v>
      </c>
      <c r="E405" s="14" t="str">
        <f t="shared" si="26"/>
        <v>Recycled pre-consumer Polyethylene (RM0192)</v>
      </c>
      <c r="F405" s="14" t="str">
        <f t="shared" si="27"/>
        <v/>
      </c>
      <c r="G405" s="14" t="str">
        <f t="shared" si="24"/>
        <v/>
      </c>
      <c r="H405" s="14" t="str">
        <f t="shared" si="25"/>
        <v/>
      </c>
    </row>
    <row r="406" spans="1:8" ht="18" customHeight="1" x14ac:dyDescent="0.25">
      <c r="A406" s="91" t="s">
        <v>1158</v>
      </c>
      <c r="B406" s="94" t="s">
        <v>1159</v>
      </c>
      <c r="C406" s="93" t="s">
        <v>324</v>
      </c>
      <c r="D406" s="93">
        <v>403</v>
      </c>
      <c r="E406" s="14" t="str">
        <f t="shared" si="26"/>
        <v>Recycled post-consumer Polyethylene (RM0193)</v>
      </c>
      <c r="F406" s="14" t="str">
        <f t="shared" si="27"/>
        <v/>
      </c>
      <c r="G406" s="14" t="str">
        <f t="shared" si="24"/>
        <v/>
      </c>
      <c r="H406" s="14" t="str">
        <f t="shared" si="25"/>
        <v/>
      </c>
    </row>
    <row r="407" spans="1:8" ht="18" customHeight="1" x14ac:dyDescent="0.25">
      <c r="A407" s="97" t="s">
        <v>1160</v>
      </c>
      <c r="B407" s="98" t="s">
        <v>1161</v>
      </c>
      <c r="C407" s="99" t="s">
        <v>370</v>
      </c>
      <c r="D407" s="99">
        <v>404</v>
      </c>
      <c r="E407" s="14" t="str">
        <f t="shared" si="26"/>
        <v>Reclaimed pre-consumer Polyethylene (RM0530)</v>
      </c>
      <c r="F407" s="14" t="str">
        <f t="shared" si="27"/>
        <v>Reclaimed pre-consumer Polyethylene (RM0530)</v>
      </c>
      <c r="G407" s="14" t="str">
        <f t="shared" si="24"/>
        <v>Reclaimed pre-consumer Polyethylene (RM0530)</v>
      </c>
      <c r="H407" s="14" t="str">
        <f t="shared" si="25"/>
        <v/>
      </c>
    </row>
    <row r="408" spans="1:8" ht="18" customHeight="1" x14ac:dyDescent="0.25">
      <c r="A408" s="97" t="s">
        <v>1162</v>
      </c>
      <c r="B408" s="97" t="s">
        <v>1163</v>
      </c>
      <c r="C408" s="99" t="s">
        <v>370</v>
      </c>
      <c r="D408" s="99">
        <v>405</v>
      </c>
      <c r="E408" s="14" t="str">
        <f t="shared" si="26"/>
        <v>Reclaimed post-consumer Polyethylene (RM0531)</v>
      </c>
      <c r="F408" s="14" t="str">
        <f t="shared" si="27"/>
        <v>Reclaimed post-consumer Polyethylene (RM0531)</v>
      </c>
      <c r="G408" s="14" t="str">
        <f t="shared" si="24"/>
        <v/>
      </c>
      <c r="H408" s="14" t="str">
        <f t="shared" si="25"/>
        <v>Reclaimed post-consumer Polyethylene (RM0531)</v>
      </c>
    </row>
    <row r="409" spans="1:8" ht="18" customHeight="1" x14ac:dyDescent="0.25">
      <c r="A409" s="91" t="s">
        <v>1164</v>
      </c>
      <c r="B409" s="92" t="s">
        <v>1165</v>
      </c>
      <c r="C409" s="93" t="s">
        <v>324</v>
      </c>
      <c r="D409" s="93">
        <v>406</v>
      </c>
      <c r="E409" s="14" t="str">
        <f t="shared" si="26"/>
        <v>Polyethylene terephthalate (PET) (RM0194)</v>
      </c>
      <c r="F409" s="14" t="str">
        <f t="shared" si="27"/>
        <v/>
      </c>
      <c r="G409" s="14" t="str">
        <f t="shared" si="24"/>
        <v/>
      </c>
      <c r="H409" s="14" t="str">
        <f t="shared" si="25"/>
        <v/>
      </c>
    </row>
    <row r="410" spans="1:8" ht="18" customHeight="1" x14ac:dyDescent="0.25">
      <c r="A410" s="91" t="s">
        <v>1166</v>
      </c>
      <c r="B410" s="94" t="s">
        <v>1167</v>
      </c>
      <c r="C410" s="93" t="s">
        <v>324</v>
      </c>
      <c r="D410" s="93">
        <v>407</v>
      </c>
      <c r="E410" s="14" t="str">
        <f t="shared" si="26"/>
        <v>Recycled pre/post-consumer polyethylene terephthalate (PET) (RM0195)</v>
      </c>
      <c r="F410" s="14" t="str">
        <f t="shared" si="27"/>
        <v/>
      </c>
      <c r="G410" s="14" t="str">
        <f t="shared" si="24"/>
        <v/>
      </c>
      <c r="H410" s="14" t="str">
        <f t="shared" si="25"/>
        <v/>
      </c>
    </row>
    <row r="411" spans="1:8" ht="18" customHeight="1" x14ac:dyDescent="0.25">
      <c r="A411" s="91" t="s">
        <v>1168</v>
      </c>
      <c r="B411" s="94" t="s">
        <v>1169</v>
      </c>
      <c r="C411" s="93" t="s">
        <v>324</v>
      </c>
      <c r="D411" s="93">
        <v>408</v>
      </c>
      <c r="E411" s="14" t="str">
        <f t="shared" si="26"/>
        <v>Recycled pre-consumer polyethylene terephthalate (PET) (RM0196)</v>
      </c>
      <c r="F411" s="14" t="str">
        <f t="shared" si="27"/>
        <v/>
      </c>
      <c r="G411" s="14" t="str">
        <f t="shared" si="24"/>
        <v/>
      </c>
      <c r="H411" s="14" t="str">
        <f t="shared" si="25"/>
        <v/>
      </c>
    </row>
    <row r="412" spans="1:8" ht="18" customHeight="1" x14ac:dyDescent="0.25">
      <c r="A412" s="91" t="s">
        <v>1170</v>
      </c>
      <c r="B412" s="94" t="s">
        <v>1171</v>
      </c>
      <c r="C412" s="93" t="s">
        <v>324</v>
      </c>
      <c r="D412" s="93">
        <v>409</v>
      </c>
      <c r="E412" s="14" t="str">
        <f t="shared" si="26"/>
        <v>Recycled post-consumer polyethylene terephthalate (PET) (RM0197)</v>
      </c>
      <c r="F412" s="14" t="str">
        <f t="shared" si="27"/>
        <v/>
      </c>
      <c r="G412" s="14" t="str">
        <f t="shared" si="24"/>
        <v/>
      </c>
      <c r="H412" s="14" t="str">
        <f t="shared" si="25"/>
        <v/>
      </c>
    </row>
    <row r="413" spans="1:8" ht="18" customHeight="1" x14ac:dyDescent="0.25">
      <c r="A413" s="91" t="s">
        <v>1172</v>
      </c>
      <c r="B413" s="94" t="s">
        <v>1173</v>
      </c>
      <c r="C413" s="93" t="s">
        <v>324</v>
      </c>
      <c r="D413" s="93">
        <v>410</v>
      </c>
      <c r="E413" s="14" t="str">
        <f t="shared" si="26"/>
        <v>Recycled pre-consumer polyethylene terephthalate (PET) - VR2 (RM0314)</v>
      </c>
      <c r="F413" s="14" t="str">
        <f t="shared" si="27"/>
        <v/>
      </c>
      <c r="G413" s="14" t="str">
        <f t="shared" si="24"/>
        <v/>
      </c>
      <c r="H413" s="14" t="str">
        <f t="shared" si="25"/>
        <v/>
      </c>
    </row>
    <row r="414" spans="1:8" ht="18" customHeight="1" x14ac:dyDescent="0.25">
      <c r="A414" s="91" t="s">
        <v>1174</v>
      </c>
      <c r="B414" s="94" t="s">
        <v>1175</v>
      </c>
      <c r="C414" s="93" t="s">
        <v>324</v>
      </c>
      <c r="D414" s="93">
        <v>411</v>
      </c>
      <c r="E414" s="14" t="str">
        <f t="shared" si="26"/>
        <v>Recycled post-consumer polyethylene terephthalate (PET) - VR2 (RM0315)</v>
      </c>
      <c r="F414" s="14" t="str">
        <f t="shared" si="27"/>
        <v/>
      </c>
      <c r="G414" s="14" t="str">
        <f t="shared" si="24"/>
        <v/>
      </c>
      <c r="H414" s="14" t="str">
        <f t="shared" si="25"/>
        <v/>
      </c>
    </row>
    <row r="415" spans="1:8" ht="18" customHeight="1" x14ac:dyDescent="0.25">
      <c r="A415" s="97" t="s">
        <v>1176</v>
      </c>
      <c r="B415" s="98" t="s">
        <v>1177</v>
      </c>
      <c r="C415" s="99" t="s">
        <v>370</v>
      </c>
      <c r="D415" s="99">
        <v>412</v>
      </c>
      <c r="E415" s="14" t="str">
        <f t="shared" si="26"/>
        <v>Reclaimed pre-consumer polyethylene terephthalate (PET) (RM0532)</v>
      </c>
      <c r="F415" s="14" t="str">
        <f t="shared" si="27"/>
        <v>Reclaimed pre-consumer polyethylene terephthalate (PET) (RM0532)</v>
      </c>
      <c r="G415" s="14" t="str">
        <f t="shared" si="24"/>
        <v>Reclaimed pre-consumer polyethylene terephthalate (PET) (RM0532)</v>
      </c>
      <c r="H415" s="14" t="str">
        <f t="shared" si="25"/>
        <v/>
      </c>
    </row>
    <row r="416" spans="1:8" ht="18" customHeight="1" x14ac:dyDescent="0.25">
      <c r="A416" s="97" t="s">
        <v>1178</v>
      </c>
      <c r="B416" s="97" t="s">
        <v>1179</v>
      </c>
      <c r="C416" s="99" t="s">
        <v>370</v>
      </c>
      <c r="D416" s="99">
        <v>413</v>
      </c>
      <c r="E416" s="14" t="str">
        <f t="shared" si="26"/>
        <v>Reclaimed post-consumer polyethylene terephthalate (PET) (RM0533)</v>
      </c>
      <c r="F416" s="14" t="str">
        <f t="shared" si="27"/>
        <v>Reclaimed post-consumer polyethylene terephthalate (PET) (RM0533)</v>
      </c>
      <c r="G416" s="14" t="str">
        <f t="shared" si="24"/>
        <v/>
      </c>
      <c r="H416" s="14" t="str">
        <f t="shared" si="25"/>
        <v>Reclaimed post-consumer polyethylene terephthalate (PET) (RM0533)</v>
      </c>
    </row>
    <row r="417" spans="1:8" ht="18" customHeight="1" x14ac:dyDescent="0.25">
      <c r="A417" s="91" t="s">
        <v>1180</v>
      </c>
      <c r="B417" s="92" t="s">
        <v>1181</v>
      </c>
      <c r="C417" s="93" t="s">
        <v>324</v>
      </c>
      <c r="D417" s="93">
        <v>414</v>
      </c>
      <c r="E417" s="14" t="str">
        <f t="shared" si="26"/>
        <v>Polylactic acid (PLA) (RM0198)</v>
      </c>
      <c r="F417" s="14" t="str">
        <f t="shared" si="27"/>
        <v/>
      </c>
      <c r="G417" s="14" t="str">
        <f t="shared" si="24"/>
        <v/>
      </c>
      <c r="H417" s="14" t="str">
        <f t="shared" si="25"/>
        <v/>
      </c>
    </row>
    <row r="418" spans="1:8" ht="18" customHeight="1" x14ac:dyDescent="0.25">
      <c r="A418" s="91" t="s">
        <v>1182</v>
      </c>
      <c r="B418" s="94" t="s">
        <v>1183</v>
      </c>
      <c r="C418" s="93" t="s">
        <v>324</v>
      </c>
      <c r="D418" s="93">
        <v>415</v>
      </c>
      <c r="E418" s="14" t="str">
        <f t="shared" si="26"/>
        <v>Recycled pre/post-consumer polylactic acid (PLA) (RM0199)</v>
      </c>
      <c r="F418" s="14" t="str">
        <f t="shared" si="27"/>
        <v/>
      </c>
      <c r="G418" s="14" t="str">
        <f t="shared" si="24"/>
        <v/>
      </c>
      <c r="H418" s="14" t="str">
        <f t="shared" si="25"/>
        <v/>
      </c>
    </row>
    <row r="419" spans="1:8" ht="18" customHeight="1" x14ac:dyDescent="0.25">
      <c r="A419" s="91" t="s">
        <v>1184</v>
      </c>
      <c r="B419" s="94" t="s">
        <v>1185</v>
      </c>
      <c r="C419" s="93" t="s">
        <v>324</v>
      </c>
      <c r="D419" s="93">
        <v>416</v>
      </c>
      <c r="E419" s="14" t="str">
        <f t="shared" si="26"/>
        <v>Recycled pre-consumer polylactic acid (PLA) (RM0200)</v>
      </c>
      <c r="F419" s="14" t="str">
        <f t="shared" si="27"/>
        <v/>
      </c>
      <c r="G419" s="14" t="str">
        <f t="shared" si="24"/>
        <v/>
      </c>
      <c r="H419" s="14" t="str">
        <f t="shared" si="25"/>
        <v/>
      </c>
    </row>
    <row r="420" spans="1:8" ht="18" customHeight="1" x14ac:dyDescent="0.25">
      <c r="A420" s="91" t="s">
        <v>1186</v>
      </c>
      <c r="B420" s="94" t="s">
        <v>1187</v>
      </c>
      <c r="C420" s="93" t="s">
        <v>324</v>
      </c>
      <c r="D420" s="93">
        <v>417</v>
      </c>
      <c r="E420" s="14" t="str">
        <f t="shared" si="26"/>
        <v>Recycled post-consumer polylactic acid (PLA) (RM0201)</v>
      </c>
      <c r="F420" s="14" t="str">
        <f t="shared" si="27"/>
        <v/>
      </c>
      <c r="G420" s="14" t="str">
        <f t="shared" si="24"/>
        <v/>
      </c>
      <c r="H420" s="14" t="str">
        <f t="shared" si="25"/>
        <v/>
      </c>
    </row>
    <row r="421" spans="1:8" ht="18" customHeight="1" x14ac:dyDescent="0.25">
      <c r="A421" s="97" t="s">
        <v>1188</v>
      </c>
      <c r="B421" s="98" t="s">
        <v>1189</v>
      </c>
      <c r="C421" s="99" t="s">
        <v>370</v>
      </c>
      <c r="D421" s="99">
        <v>418</v>
      </c>
      <c r="E421" s="14" t="str">
        <f t="shared" si="26"/>
        <v>Reclaimed pre-consumer polylactic acid (PLA) (RM0534)</v>
      </c>
      <c r="F421" s="14" t="str">
        <f t="shared" si="27"/>
        <v>Reclaimed pre-consumer polylactic acid (PLA) (RM0534)</v>
      </c>
      <c r="G421" s="14" t="str">
        <f t="shared" si="24"/>
        <v>Reclaimed pre-consumer polylactic acid (PLA) (RM0534)</v>
      </c>
      <c r="H421" s="14" t="str">
        <f t="shared" si="25"/>
        <v/>
      </c>
    </row>
    <row r="422" spans="1:8" ht="18" customHeight="1" x14ac:dyDescent="0.25">
      <c r="A422" s="97" t="s">
        <v>1190</v>
      </c>
      <c r="B422" s="97" t="s">
        <v>1191</v>
      </c>
      <c r="C422" s="99" t="s">
        <v>370</v>
      </c>
      <c r="D422" s="99">
        <v>419</v>
      </c>
      <c r="E422" s="14" t="str">
        <f t="shared" si="26"/>
        <v>Reclaimed post-consumer polylactic acid (PLA) (RM0535)</v>
      </c>
      <c r="F422" s="14" t="str">
        <f t="shared" si="27"/>
        <v>Reclaimed post-consumer polylactic acid (PLA) (RM0535)</v>
      </c>
      <c r="G422" s="14" t="str">
        <f t="shared" si="24"/>
        <v/>
      </c>
      <c r="H422" s="14" t="str">
        <f t="shared" si="25"/>
        <v>Reclaimed post-consumer polylactic acid (PLA) (RM0535)</v>
      </c>
    </row>
    <row r="423" spans="1:8" ht="18" customHeight="1" x14ac:dyDescent="0.25">
      <c r="A423" s="91" t="s">
        <v>1192</v>
      </c>
      <c r="B423" s="92" t="s">
        <v>1193</v>
      </c>
      <c r="C423" s="93" t="s">
        <v>324</v>
      </c>
      <c r="D423" s="93">
        <v>420</v>
      </c>
      <c r="E423" s="14" t="str">
        <f t="shared" si="26"/>
        <v>Polypropylene  (RM0202)</v>
      </c>
      <c r="F423" s="14" t="str">
        <f t="shared" si="27"/>
        <v/>
      </c>
      <c r="G423" s="14" t="str">
        <f t="shared" si="24"/>
        <v/>
      </c>
      <c r="H423" s="14" t="str">
        <f t="shared" si="25"/>
        <v/>
      </c>
    </row>
    <row r="424" spans="1:8" ht="18" customHeight="1" x14ac:dyDescent="0.25">
      <c r="A424" s="91" t="s">
        <v>1194</v>
      </c>
      <c r="B424" s="94" t="s">
        <v>1195</v>
      </c>
      <c r="C424" s="93" t="s">
        <v>324</v>
      </c>
      <c r="D424" s="93">
        <v>421</v>
      </c>
      <c r="E424" s="14" t="str">
        <f t="shared" si="26"/>
        <v>Recycled pre/post-consumer polypropylene (RM0203)</v>
      </c>
      <c r="F424" s="14" t="str">
        <f t="shared" si="27"/>
        <v/>
      </c>
      <c r="G424" s="14" t="str">
        <f t="shared" si="24"/>
        <v/>
      </c>
      <c r="H424" s="14" t="str">
        <f t="shared" si="25"/>
        <v/>
      </c>
    </row>
    <row r="425" spans="1:8" ht="18" customHeight="1" x14ac:dyDescent="0.25">
      <c r="A425" s="91" t="s">
        <v>1196</v>
      </c>
      <c r="B425" s="94" t="s">
        <v>1197</v>
      </c>
      <c r="C425" s="93" t="s">
        <v>324</v>
      </c>
      <c r="D425" s="93">
        <v>422</v>
      </c>
      <c r="E425" s="14" t="str">
        <f t="shared" si="26"/>
        <v>Recycled pre-consumer polypropylene (RM0204)</v>
      </c>
      <c r="F425" s="14" t="str">
        <f t="shared" si="27"/>
        <v/>
      </c>
      <c r="G425" s="14" t="str">
        <f t="shared" si="24"/>
        <v/>
      </c>
      <c r="H425" s="14" t="str">
        <f t="shared" si="25"/>
        <v/>
      </c>
    </row>
    <row r="426" spans="1:8" ht="18" customHeight="1" x14ac:dyDescent="0.25">
      <c r="A426" s="91" t="s">
        <v>1198</v>
      </c>
      <c r="B426" s="94" t="s">
        <v>1199</v>
      </c>
      <c r="C426" s="93" t="s">
        <v>324</v>
      </c>
      <c r="D426" s="93">
        <v>423</v>
      </c>
      <c r="E426" s="14" t="str">
        <f t="shared" si="26"/>
        <v>Recycled post-consumer polypropylene (RM0205)</v>
      </c>
      <c r="F426" s="14" t="str">
        <f t="shared" si="27"/>
        <v/>
      </c>
      <c r="G426" s="14" t="str">
        <f t="shared" si="24"/>
        <v/>
      </c>
      <c r="H426" s="14" t="str">
        <f t="shared" si="25"/>
        <v/>
      </c>
    </row>
    <row r="427" spans="1:8" ht="18" customHeight="1" x14ac:dyDescent="0.25">
      <c r="A427" s="97" t="s">
        <v>1200</v>
      </c>
      <c r="B427" s="98" t="s">
        <v>1201</v>
      </c>
      <c r="C427" s="99" t="s">
        <v>370</v>
      </c>
      <c r="D427" s="99">
        <v>424</v>
      </c>
      <c r="E427" s="14" t="str">
        <f t="shared" si="26"/>
        <v>Reclaimed pre-consumer polypropylene (RM0536)</v>
      </c>
      <c r="F427" s="14" t="str">
        <f t="shared" si="27"/>
        <v>Reclaimed pre-consumer polypropylene (RM0536)</v>
      </c>
      <c r="G427" s="14" t="str">
        <f t="shared" si="24"/>
        <v>Reclaimed pre-consumer polypropylene (RM0536)</v>
      </c>
      <c r="H427" s="14" t="str">
        <f t="shared" si="25"/>
        <v/>
      </c>
    </row>
    <row r="428" spans="1:8" ht="18" customHeight="1" x14ac:dyDescent="0.25">
      <c r="A428" s="97" t="s">
        <v>1202</v>
      </c>
      <c r="B428" s="97" t="s">
        <v>1203</v>
      </c>
      <c r="C428" s="99" t="s">
        <v>370</v>
      </c>
      <c r="D428" s="99">
        <v>425</v>
      </c>
      <c r="E428" s="14" t="str">
        <f t="shared" si="26"/>
        <v>Reclaimed post-consumer polypropylene (RM0537)</v>
      </c>
      <c r="F428" s="14" t="str">
        <f t="shared" si="27"/>
        <v>Reclaimed post-consumer polypropylene (RM0537)</v>
      </c>
      <c r="G428" s="14" t="str">
        <f t="shared" si="24"/>
        <v/>
      </c>
      <c r="H428" s="14" t="str">
        <f t="shared" si="25"/>
        <v>Reclaimed post-consumer polypropylene (RM0537)</v>
      </c>
    </row>
    <row r="429" spans="1:8" ht="18" customHeight="1" x14ac:dyDescent="0.25">
      <c r="A429" s="91" t="s">
        <v>1204</v>
      </c>
      <c r="B429" s="92" t="s">
        <v>1205</v>
      </c>
      <c r="C429" s="93" t="s">
        <v>324</v>
      </c>
      <c r="D429" s="93">
        <v>426</v>
      </c>
      <c r="E429" s="14" t="str">
        <f t="shared" si="26"/>
        <v>Polystyrene (RM0206)</v>
      </c>
      <c r="F429" s="14" t="str">
        <f t="shared" si="27"/>
        <v/>
      </c>
      <c r="G429" s="14" t="str">
        <f t="shared" si="24"/>
        <v/>
      </c>
      <c r="H429" s="14" t="str">
        <f t="shared" si="25"/>
        <v/>
      </c>
    </row>
    <row r="430" spans="1:8" ht="18" customHeight="1" x14ac:dyDescent="0.25">
      <c r="A430" s="91" t="s">
        <v>1206</v>
      </c>
      <c r="B430" s="94" t="s">
        <v>1207</v>
      </c>
      <c r="C430" s="93" t="s">
        <v>324</v>
      </c>
      <c r="D430" s="93">
        <v>427</v>
      </c>
      <c r="E430" s="14" t="str">
        <f t="shared" si="26"/>
        <v>Recycled pre/post-consumer polystyrene (RM0207)</v>
      </c>
      <c r="F430" s="14" t="str">
        <f t="shared" si="27"/>
        <v/>
      </c>
      <c r="G430" s="14" t="str">
        <f t="shared" si="24"/>
        <v/>
      </c>
      <c r="H430" s="14" t="str">
        <f t="shared" si="25"/>
        <v/>
      </c>
    </row>
    <row r="431" spans="1:8" ht="18" customHeight="1" x14ac:dyDescent="0.25">
      <c r="A431" s="91" t="s">
        <v>1208</v>
      </c>
      <c r="B431" s="94" t="s">
        <v>1209</v>
      </c>
      <c r="C431" s="93" t="s">
        <v>324</v>
      </c>
      <c r="D431" s="93">
        <v>428</v>
      </c>
      <c r="E431" s="14" t="str">
        <f t="shared" si="26"/>
        <v>Recycled pre-consumer polystyrene (RM0208)</v>
      </c>
      <c r="F431" s="14" t="str">
        <f t="shared" si="27"/>
        <v/>
      </c>
      <c r="G431" s="14" t="str">
        <f t="shared" si="24"/>
        <v/>
      </c>
      <c r="H431" s="14" t="str">
        <f t="shared" si="25"/>
        <v/>
      </c>
    </row>
    <row r="432" spans="1:8" ht="18" customHeight="1" x14ac:dyDescent="0.25">
      <c r="A432" s="91" t="s">
        <v>1210</v>
      </c>
      <c r="B432" s="94" t="s">
        <v>1211</v>
      </c>
      <c r="C432" s="93" t="s">
        <v>324</v>
      </c>
      <c r="D432" s="93">
        <v>429</v>
      </c>
      <c r="E432" s="14" t="str">
        <f t="shared" si="26"/>
        <v>Recycled post-consumer polystyrene (RM0209)</v>
      </c>
      <c r="F432" s="14" t="str">
        <f t="shared" si="27"/>
        <v/>
      </c>
      <c r="G432" s="14" t="str">
        <f t="shared" si="24"/>
        <v/>
      </c>
      <c r="H432" s="14" t="str">
        <f t="shared" si="25"/>
        <v/>
      </c>
    </row>
    <row r="433" spans="1:8" ht="18" customHeight="1" x14ac:dyDescent="0.25">
      <c r="A433" s="97" t="s">
        <v>1212</v>
      </c>
      <c r="B433" s="98" t="s">
        <v>1213</v>
      </c>
      <c r="C433" s="99" t="s">
        <v>370</v>
      </c>
      <c r="D433" s="99">
        <v>430</v>
      </c>
      <c r="E433" s="14" t="str">
        <f t="shared" si="26"/>
        <v>Reclaimed pre-consumer polystyrene (RM0538)</v>
      </c>
      <c r="F433" s="14" t="str">
        <f t="shared" si="27"/>
        <v>Reclaimed pre-consumer polystyrene (RM0538)</v>
      </c>
      <c r="G433" s="14" t="str">
        <f t="shared" si="24"/>
        <v>Reclaimed pre-consumer polystyrene (RM0538)</v>
      </c>
      <c r="H433" s="14" t="str">
        <f t="shared" si="25"/>
        <v/>
      </c>
    </row>
    <row r="434" spans="1:8" ht="18" customHeight="1" x14ac:dyDescent="0.25">
      <c r="A434" s="97" t="s">
        <v>1214</v>
      </c>
      <c r="B434" s="97" t="s">
        <v>1215</v>
      </c>
      <c r="C434" s="99" t="s">
        <v>370</v>
      </c>
      <c r="D434" s="99">
        <v>431</v>
      </c>
      <c r="E434" s="14" t="str">
        <f t="shared" si="26"/>
        <v>Reclaimed post-consumer polystyrene (RM0539)</v>
      </c>
      <c r="F434" s="14" t="str">
        <f t="shared" si="27"/>
        <v>Reclaimed post-consumer polystyrene (RM0539)</v>
      </c>
      <c r="G434" s="14" t="str">
        <f t="shared" si="24"/>
        <v/>
      </c>
      <c r="H434" s="14" t="str">
        <f t="shared" si="25"/>
        <v>Reclaimed post-consumer polystyrene (RM0539)</v>
      </c>
    </row>
    <row r="435" spans="1:8" ht="18" customHeight="1" x14ac:dyDescent="0.25">
      <c r="A435" s="91" t="s">
        <v>1216</v>
      </c>
      <c r="B435" s="92" t="s">
        <v>1217</v>
      </c>
      <c r="C435" s="93" t="s">
        <v>324</v>
      </c>
      <c r="D435" s="93">
        <v>432</v>
      </c>
      <c r="E435" s="14" t="str">
        <f t="shared" si="26"/>
        <v>Polyurethane  (RM0210)</v>
      </c>
      <c r="F435" s="14" t="str">
        <f t="shared" si="27"/>
        <v/>
      </c>
      <c r="G435" s="14" t="str">
        <f t="shared" si="24"/>
        <v/>
      </c>
      <c r="H435" s="14" t="str">
        <f t="shared" si="25"/>
        <v/>
      </c>
    </row>
    <row r="436" spans="1:8" ht="18" customHeight="1" x14ac:dyDescent="0.25">
      <c r="A436" s="91" t="s">
        <v>1218</v>
      </c>
      <c r="B436" s="94" t="s">
        <v>1219</v>
      </c>
      <c r="C436" s="93" t="s">
        <v>324</v>
      </c>
      <c r="D436" s="93">
        <v>433</v>
      </c>
      <c r="E436" s="14" t="str">
        <f t="shared" si="26"/>
        <v>Recycled pre/post-consumer polyurethane (RM0211)</v>
      </c>
      <c r="F436" s="14" t="str">
        <f t="shared" si="27"/>
        <v/>
      </c>
      <c r="G436" s="14" t="str">
        <f t="shared" si="24"/>
        <v/>
      </c>
      <c r="H436" s="14" t="str">
        <f t="shared" si="25"/>
        <v/>
      </c>
    </row>
    <row r="437" spans="1:8" ht="18" customHeight="1" x14ac:dyDescent="0.25">
      <c r="A437" s="91" t="s">
        <v>1220</v>
      </c>
      <c r="B437" s="94" t="s">
        <v>1221</v>
      </c>
      <c r="C437" s="93" t="s">
        <v>324</v>
      </c>
      <c r="D437" s="93">
        <v>434</v>
      </c>
      <c r="E437" s="14" t="str">
        <f t="shared" si="26"/>
        <v>Recycled pre-consumer polyurethane (RM0212)</v>
      </c>
      <c r="F437" s="14" t="str">
        <f t="shared" si="27"/>
        <v/>
      </c>
      <c r="G437" s="14" t="str">
        <f t="shared" si="24"/>
        <v/>
      </c>
      <c r="H437" s="14" t="str">
        <f t="shared" si="25"/>
        <v/>
      </c>
    </row>
    <row r="438" spans="1:8" ht="18" customHeight="1" x14ac:dyDescent="0.25">
      <c r="A438" s="91" t="s">
        <v>1222</v>
      </c>
      <c r="B438" s="94" t="s">
        <v>1223</v>
      </c>
      <c r="C438" s="93" t="s">
        <v>324</v>
      </c>
      <c r="D438" s="93">
        <v>435</v>
      </c>
      <c r="E438" s="14" t="str">
        <f t="shared" si="26"/>
        <v>Recycled post-consumer polyurethane (RM0213)</v>
      </c>
      <c r="F438" s="14" t="str">
        <f t="shared" si="27"/>
        <v/>
      </c>
      <c r="G438" s="14" t="str">
        <f t="shared" si="24"/>
        <v/>
      </c>
      <c r="H438" s="14" t="str">
        <f t="shared" si="25"/>
        <v/>
      </c>
    </row>
    <row r="439" spans="1:8" ht="18" customHeight="1" x14ac:dyDescent="0.25">
      <c r="A439" s="97" t="s">
        <v>1224</v>
      </c>
      <c r="B439" s="98" t="s">
        <v>1225</v>
      </c>
      <c r="C439" s="99" t="s">
        <v>370</v>
      </c>
      <c r="D439" s="99">
        <v>436</v>
      </c>
      <c r="E439" s="14" t="str">
        <f t="shared" si="26"/>
        <v>Reclaimed pre-consumer polyurethane (RM0540)</v>
      </c>
      <c r="F439" s="14" t="str">
        <f t="shared" si="27"/>
        <v>Reclaimed pre-consumer polyurethane (RM0540)</v>
      </c>
      <c r="G439" s="14" t="str">
        <f t="shared" si="24"/>
        <v>Reclaimed pre-consumer polyurethane (RM0540)</v>
      </c>
      <c r="H439" s="14" t="str">
        <f t="shared" si="25"/>
        <v/>
      </c>
    </row>
    <row r="440" spans="1:8" ht="18" customHeight="1" x14ac:dyDescent="0.25">
      <c r="A440" s="97" t="s">
        <v>1226</v>
      </c>
      <c r="B440" s="97" t="s">
        <v>1227</v>
      </c>
      <c r="C440" s="99" t="s">
        <v>370</v>
      </c>
      <c r="D440" s="99">
        <v>437</v>
      </c>
      <c r="E440" s="14" t="str">
        <f t="shared" si="26"/>
        <v>Reclaimed post-consumer polyurethane (RM0541)</v>
      </c>
      <c r="F440" s="14" t="str">
        <f t="shared" si="27"/>
        <v>Reclaimed post-consumer polyurethane (RM0541)</v>
      </c>
      <c r="G440" s="14" t="str">
        <f t="shared" si="24"/>
        <v/>
      </c>
      <c r="H440" s="14" t="str">
        <f t="shared" si="25"/>
        <v>Reclaimed post-consumer polyurethane (RM0541)</v>
      </c>
    </row>
    <row r="441" spans="1:8" ht="18" customHeight="1" x14ac:dyDescent="0.25">
      <c r="A441" s="91" t="s">
        <v>1228</v>
      </c>
      <c r="B441" s="92" t="s">
        <v>1229</v>
      </c>
      <c r="C441" s="93" t="s">
        <v>324</v>
      </c>
      <c r="D441" s="93">
        <v>438</v>
      </c>
      <c r="E441" s="14" t="str">
        <f t="shared" si="26"/>
        <v>Protein (RM0214)</v>
      </c>
      <c r="F441" s="14" t="str">
        <f t="shared" si="27"/>
        <v/>
      </c>
      <c r="G441" s="14" t="str">
        <f t="shared" si="24"/>
        <v/>
      </c>
      <c r="H441" s="14" t="str">
        <f t="shared" si="25"/>
        <v/>
      </c>
    </row>
    <row r="442" spans="1:8" ht="18" customHeight="1" x14ac:dyDescent="0.25">
      <c r="A442" s="91" t="s">
        <v>1230</v>
      </c>
      <c r="B442" s="94" t="s">
        <v>1231</v>
      </c>
      <c r="C442" s="93" t="s">
        <v>324</v>
      </c>
      <c r="D442" s="93">
        <v>439</v>
      </c>
      <c r="E442" s="14" t="str">
        <f t="shared" si="26"/>
        <v>Recycled pre/post-consumer protein (RM0215)</v>
      </c>
      <c r="F442" s="14" t="str">
        <f t="shared" si="27"/>
        <v/>
      </c>
      <c r="G442" s="14" t="str">
        <f t="shared" si="24"/>
        <v/>
      </c>
      <c r="H442" s="14" t="str">
        <f t="shared" si="25"/>
        <v/>
      </c>
    </row>
    <row r="443" spans="1:8" ht="18" customHeight="1" x14ac:dyDescent="0.25">
      <c r="A443" s="91" t="s">
        <v>1232</v>
      </c>
      <c r="B443" s="94" t="s">
        <v>1233</v>
      </c>
      <c r="C443" s="93" t="s">
        <v>324</v>
      </c>
      <c r="D443" s="93">
        <v>440</v>
      </c>
      <c r="E443" s="14" t="str">
        <f t="shared" si="26"/>
        <v>Recycled pre-consumer protein (RM0216)</v>
      </c>
      <c r="F443" s="14" t="str">
        <f t="shared" si="27"/>
        <v/>
      </c>
      <c r="G443" s="14" t="str">
        <f t="shared" si="24"/>
        <v/>
      </c>
      <c r="H443" s="14" t="str">
        <f t="shared" si="25"/>
        <v/>
      </c>
    </row>
    <row r="444" spans="1:8" ht="18" customHeight="1" x14ac:dyDescent="0.25">
      <c r="A444" s="91" t="s">
        <v>1234</v>
      </c>
      <c r="B444" s="94" t="s">
        <v>1235</v>
      </c>
      <c r="C444" s="93" t="s">
        <v>324</v>
      </c>
      <c r="D444" s="93">
        <v>441</v>
      </c>
      <c r="E444" s="14" t="str">
        <f t="shared" si="26"/>
        <v>Recycled post-consumer protein (RM0217)</v>
      </c>
      <c r="F444" s="14" t="str">
        <f t="shared" si="27"/>
        <v/>
      </c>
      <c r="G444" s="14" t="str">
        <f t="shared" si="24"/>
        <v/>
      </c>
      <c r="H444" s="14" t="str">
        <f t="shared" si="25"/>
        <v/>
      </c>
    </row>
    <row r="445" spans="1:8" ht="18" customHeight="1" x14ac:dyDescent="0.25">
      <c r="A445" s="97" t="s">
        <v>1236</v>
      </c>
      <c r="B445" s="98" t="s">
        <v>1237</v>
      </c>
      <c r="C445" s="99" t="s">
        <v>370</v>
      </c>
      <c r="D445" s="99">
        <v>442</v>
      </c>
      <c r="E445" s="14" t="str">
        <f t="shared" si="26"/>
        <v>Reclaimed pre-consumer protein (RM0542)</v>
      </c>
      <c r="F445" s="14" t="str">
        <f t="shared" si="27"/>
        <v>Reclaimed pre-consumer protein (RM0542)</v>
      </c>
      <c r="G445" s="14" t="str">
        <f t="shared" si="24"/>
        <v>Reclaimed pre-consumer protein (RM0542)</v>
      </c>
      <c r="H445" s="14" t="str">
        <f t="shared" si="25"/>
        <v/>
      </c>
    </row>
    <row r="446" spans="1:8" ht="18" customHeight="1" x14ac:dyDescent="0.25">
      <c r="A446" s="97" t="s">
        <v>1238</v>
      </c>
      <c r="B446" s="97" t="s">
        <v>1239</v>
      </c>
      <c r="C446" s="99" t="s">
        <v>370</v>
      </c>
      <c r="D446" s="99">
        <v>443</v>
      </c>
      <c r="E446" s="14" t="str">
        <f t="shared" si="26"/>
        <v>Reclaimed post-consumer protein (RM0543)</v>
      </c>
      <c r="F446" s="14" t="str">
        <f t="shared" si="27"/>
        <v>Reclaimed post-consumer protein (RM0543)</v>
      </c>
      <c r="G446" s="14" t="str">
        <f t="shared" si="24"/>
        <v/>
      </c>
      <c r="H446" s="14" t="str">
        <f t="shared" si="25"/>
        <v>Reclaimed post-consumer protein (RM0543)</v>
      </c>
    </row>
    <row r="447" spans="1:8" ht="18" customHeight="1" x14ac:dyDescent="0.25">
      <c r="A447" s="91" t="s">
        <v>1240</v>
      </c>
      <c r="B447" s="92" t="s">
        <v>1241</v>
      </c>
      <c r="C447" s="93" t="s">
        <v>324</v>
      </c>
      <c r="D447" s="93">
        <v>444</v>
      </c>
      <c r="E447" s="14" t="str">
        <f t="shared" si="26"/>
        <v>Synthetic rubber  (RM0280)</v>
      </c>
      <c r="F447" s="14" t="str">
        <f t="shared" si="27"/>
        <v/>
      </c>
      <c r="G447" s="14" t="str">
        <f t="shared" si="24"/>
        <v/>
      </c>
      <c r="H447" s="14" t="str">
        <f t="shared" si="25"/>
        <v/>
      </c>
    </row>
    <row r="448" spans="1:8" ht="18" customHeight="1" x14ac:dyDescent="0.25">
      <c r="A448" s="91" t="s">
        <v>1242</v>
      </c>
      <c r="B448" s="94" t="s">
        <v>1243</v>
      </c>
      <c r="C448" s="93" t="s">
        <v>324</v>
      </c>
      <c r="D448" s="93">
        <v>445</v>
      </c>
      <c r="E448" s="14" t="str">
        <f t="shared" si="26"/>
        <v>Recycled pre/post-consumer synthetic rubber  (RM0281)</v>
      </c>
      <c r="F448" s="14" t="str">
        <f t="shared" si="27"/>
        <v/>
      </c>
      <c r="G448" s="14" t="str">
        <f t="shared" si="24"/>
        <v/>
      </c>
      <c r="H448" s="14" t="str">
        <f t="shared" si="25"/>
        <v/>
      </c>
    </row>
    <row r="449" spans="1:8" ht="18" customHeight="1" x14ac:dyDescent="0.25">
      <c r="A449" s="91" t="s">
        <v>1244</v>
      </c>
      <c r="B449" s="106" t="s">
        <v>1245</v>
      </c>
      <c r="C449" s="93" t="s">
        <v>324</v>
      </c>
      <c r="D449" s="93">
        <v>446</v>
      </c>
      <c r="E449" s="14" t="str">
        <f t="shared" si="26"/>
        <v>Recycled pre-consumer synthetic rubber  (RM0282)</v>
      </c>
      <c r="F449" s="14" t="str">
        <f t="shared" si="27"/>
        <v/>
      </c>
      <c r="G449" s="14" t="str">
        <f t="shared" si="24"/>
        <v/>
      </c>
      <c r="H449" s="14" t="str">
        <f t="shared" si="25"/>
        <v/>
      </c>
    </row>
    <row r="450" spans="1:8" ht="18" customHeight="1" x14ac:dyDescent="0.25">
      <c r="A450" s="91" t="s">
        <v>1246</v>
      </c>
      <c r="B450" s="106" t="s">
        <v>1247</v>
      </c>
      <c r="C450" s="93" t="s">
        <v>324</v>
      </c>
      <c r="D450" s="93">
        <v>447</v>
      </c>
      <c r="E450" s="14" t="str">
        <f t="shared" si="26"/>
        <v>Recycled post-consumer synthetic rubber  (RM0283)</v>
      </c>
      <c r="F450" s="14" t="str">
        <f t="shared" si="27"/>
        <v/>
      </c>
      <c r="G450" s="14" t="str">
        <f t="shared" si="24"/>
        <v/>
      </c>
      <c r="H450" s="14" t="str">
        <f t="shared" si="25"/>
        <v/>
      </c>
    </row>
    <row r="451" spans="1:8" ht="18" customHeight="1" x14ac:dyDescent="0.25">
      <c r="A451" s="97" t="s">
        <v>1248</v>
      </c>
      <c r="B451" s="98" t="s">
        <v>1249</v>
      </c>
      <c r="C451" s="99" t="s">
        <v>370</v>
      </c>
      <c r="D451" s="99">
        <v>448</v>
      </c>
      <c r="E451" s="14" t="str">
        <f t="shared" si="26"/>
        <v>Reclaimed pre-consumer synthetic rubber (RM0544)</v>
      </c>
      <c r="F451" s="14" t="str">
        <f t="shared" si="27"/>
        <v>Reclaimed pre-consumer synthetic rubber (RM0544)</v>
      </c>
      <c r="G451" s="14" t="str">
        <f t="shared" si="24"/>
        <v>Reclaimed pre-consumer synthetic rubber (RM0544)</v>
      </c>
      <c r="H451" s="14" t="str">
        <f t="shared" si="25"/>
        <v/>
      </c>
    </row>
    <row r="452" spans="1:8" ht="18" customHeight="1" x14ac:dyDescent="0.25">
      <c r="A452" s="97" t="s">
        <v>1250</v>
      </c>
      <c r="B452" s="97" t="s">
        <v>1251</v>
      </c>
      <c r="C452" s="99" t="s">
        <v>370</v>
      </c>
      <c r="D452" s="99">
        <v>449</v>
      </c>
      <c r="E452" s="14" t="str">
        <f t="shared" si="26"/>
        <v>Reclaimed post-consumer synthetic rubber (RM0545)</v>
      </c>
      <c r="F452" s="14" t="str">
        <f t="shared" si="27"/>
        <v>Reclaimed post-consumer synthetic rubber (RM0545)</v>
      </c>
      <c r="G452" s="14" t="str">
        <f t="shared" ref="G452:G515" si="28">IF(LEFT(B452,13)="Reclaimed pre",E452,"")</f>
        <v/>
      </c>
      <c r="H452" s="14" t="str">
        <f t="shared" ref="H452:H515" si="29">IF(LEFT(B452,13)="Reclaimed pos",E452,"")</f>
        <v>Reclaimed post-consumer synthetic rubber (RM0545)</v>
      </c>
    </row>
    <row r="453" spans="1:8" ht="18" customHeight="1" x14ac:dyDescent="0.25">
      <c r="A453" s="91" t="s">
        <v>1252</v>
      </c>
      <c r="B453" s="92" t="s">
        <v>1253</v>
      </c>
      <c r="C453" s="93" t="s">
        <v>324</v>
      </c>
      <c r="D453" s="93">
        <v>450</v>
      </c>
      <c r="E453" s="14" t="str">
        <f t="shared" ref="E453:E516" si="30">B453&amp;" ("&amp;A453&amp;")"</f>
        <v>Thermoplastic elastomer (TPE) (RM0284)</v>
      </c>
      <c r="F453" s="14" t="str">
        <f t="shared" ref="F453:F516" si="31">IF(LEFT(B453,9)="Reclaimed",E453,"")</f>
        <v/>
      </c>
      <c r="G453" s="14" t="str">
        <f t="shared" si="28"/>
        <v/>
      </c>
      <c r="H453" s="14" t="str">
        <f t="shared" si="29"/>
        <v/>
      </c>
    </row>
    <row r="454" spans="1:8" ht="18" customHeight="1" x14ac:dyDescent="0.25">
      <c r="A454" s="91" t="s">
        <v>1254</v>
      </c>
      <c r="B454" s="94" t="s">
        <v>1255</v>
      </c>
      <c r="C454" s="93" t="s">
        <v>324</v>
      </c>
      <c r="D454" s="93">
        <v>451</v>
      </c>
      <c r="E454" s="14" t="str">
        <f t="shared" si="30"/>
        <v>Recycled pre/post-consumer thermoplastic elastomer (TPE) (RM0285)</v>
      </c>
      <c r="F454" s="14" t="str">
        <f t="shared" si="31"/>
        <v/>
      </c>
      <c r="G454" s="14" t="str">
        <f t="shared" si="28"/>
        <v/>
      </c>
      <c r="H454" s="14" t="str">
        <f t="shared" si="29"/>
        <v/>
      </c>
    </row>
    <row r="455" spans="1:8" ht="18" customHeight="1" x14ac:dyDescent="0.25">
      <c r="A455" s="91" t="s">
        <v>1256</v>
      </c>
      <c r="B455" s="106" t="s">
        <v>1257</v>
      </c>
      <c r="C455" s="93" t="s">
        <v>324</v>
      </c>
      <c r="D455" s="93">
        <v>452</v>
      </c>
      <c r="E455" s="14" t="str">
        <f t="shared" si="30"/>
        <v>Recycled pre-consumer thermoplastic elastomer (TPE) (RM0286)</v>
      </c>
      <c r="F455" s="14" t="str">
        <f t="shared" si="31"/>
        <v/>
      </c>
      <c r="G455" s="14" t="str">
        <f t="shared" si="28"/>
        <v/>
      </c>
      <c r="H455" s="14" t="str">
        <f t="shared" si="29"/>
        <v/>
      </c>
    </row>
    <row r="456" spans="1:8" ht="18" customHeight="1" x14ac:dyDescent="0.25">
      <c r="A456" s="91" t="s">
        <v>1258</v>
      </c>
      <c r="B456" s="106" t="s">
        <v>1259</v>
      </c>
      <c r="C456" s="93" t="s">
        <v>324</v>
      </c>
      <c r="D456" s="93">
        <v>453</v>
      </c>
      <c r="E456" s="14" t="str">
        <f t="shared" si="30"/>
        <v>Recycled post-consumer thermoplastic elastomer (TPE) (RM0287)</v>
      </c>
      <c r="F456" s="14" t="str">
        <f t="shared" si="31"/>
        <v/>
      </c>
      <c r="G456" s="14" t="str">
        <f t="shared" si="28"/>
        <v/>
      </c>
      <c r="H456" s="14" t="str">
        <f t="shared" si="29"/>
        <v/>
      </c>
    </row>
    <row r="457" spans="1:8" ht="18" customHeight="1" x14ac:dyDescent="0.25">
      <c r="A457" s="97" t="s">
        <v>1260</v>
      </c>
      <c r="B457" s="98" t="s">
        <v>1261</v>
      </c>
      <c r="C457" s="99" t="s">
        <v>370</v>
      </c>
      <c r="D457" s="99">
        <v>454</v>
      </c>
      <c r="E457" s="14" t="str">
        <f t="shared" si="30"/>
        <v>Reclaimed pre-consumer thermoplastic elastomer (TPE) (RM0546)</v>
      </c>
      <c r="F457" s="14" t="str">
        <f t="shared" si="31"/>
        <v>Reclaimed pre-consumer thermoplastic elastomer (TPE) (RM0546)</v>
      </c>
      <c r="G457" s="14" t="str">
        <f t="shared" si="28"/>
        <v>Reclaimed pre-consumer thermoplastic elastomer (TPE) (RM0546)</v>
      </c>
      <c r="H457" s="14" t="str">
        <f t="shared" si="29"/>
        <v/>
      </c>
    </row>
    <row r="458" spans="1:8" ht="18" customHeight="1" x14ac:dyDescent="0.25">
      <c r="A458" s="97" t="s">
        <v>1262</v>
      </c>
      <c r="B458" s="97" t="s">
        <v>1263</v>
      </c>
      <c r="C458" s="99" t="s">
        <v>370</v>
      </c>
      <c r="D458" s="99">
        <v>455</v>
      </c>
      <c r="E458" s="14" t="str">
        <f t="shared" si="30"/>
        <v>Reclaimed post-consumer thermoplastic elastomer (TPE) (RM0547)</v>
      </c>
      <c r="F458" s="14" t="str">
        <f t="shared" si="31"/>
        <v>Reclaimed post-consumer thermoplastic elastomer (TPE) (RM0547)</v>
      </c>
      <c r="G458" s="14" t="str">
        <f t="shared" si="28"/>
        <v/>
      </c>
      <c r="H458" s="14" t="str">
        <f t="shared" si="29"/>
        <v>Reclaimed post-consumer thermoplastic elastomer (TPE) (RM0547)</v>
      </c>
    </row>
    <row r="459" spans="1:8" ht="18" customHeight="1" x14ac:dyDescent="0.25">
      <c r="A459" s="91" t="s">
        <v>1264</v>
      </c>
      <c r="B459" s="92" t="s">
        <v>1265</v>
      </c>
      <c r="C459" s="93" t="s">
        <v>324</v>
      </c>
      <c r="D459" s="93">
        <v>456</v>
      </c>
      <c r="E459" s="14" t="str">
        <f t="shared" si="30"/>
        <v>Thermoplastic rubber (TPR) (RM0288)</v>
      </c>
      <c r="F459" s="14" t="str">
        <f t="shared" si="31"/>
        <v/>
      </c>
      <c r="G459" s="14" t="str">
        <f t="shared" si="28"/>
        <v/>
      </c>
      <c r="H459" s="14" t="str">
        <f t="shared" si="29"/>
        <v/>
      </c>
    </row>
    <row r="460" spans="1:8" ht="18" customHeight="1" x14ac:dyDescent="0.25">
      <c r="A460" s="91" t="s">
        <v>1266</v>
      </c>
      <c r="B460" s="94" t="s">
        <v>1267</v>
      </c>
      <c r="C460" s="93" t="s">
        <v>324</v>
      </c>
      <c r="D460" s="93">
        <v>457</v>
      </c>
      <c r="E460" s="14" t="str">
        <f t="shared" si="30"/>
        <v>Recycled pre/post-consumer thermoplastic rubber (TPR) (RM0289)</v>
      </c>
      <c r="F460" s="14" t="str">
        <f t="shared" si="31"/>
        <v/>
      </c>
      <c r="G460" s="14" t="str">
        <f t="shared" si="28"/>
        <v/>
      </c>
      <c r="H460" s="14" t="str">
        <f t="shared" si="29"/>
        <v/>
      </c>
    </row>
    <row r="461" spans="1:8" ht="18" customHeight="1" x14ac:dyDescent="0.25">
      <c r="A461" s="91" t="s">
        <v>1268</v>
      </c>
      <c r="B461" s="106" t="s">
        <v>1269</v>
      </c>
      <c r="C461" s="93" t="s">
        <v>324</v>
      </c>
      <c r="D461" s="93">
        <v>458</v>
      </c>
      <c r="E461" s="14" t="str">
        <f t="shared" si="30"/>
        <v>Recycled pre-consumer thermoplastic rubber (TPR) (RM0290)</v>
      </c>
      <c r="F461" s="14" t="str">
        <f t="shared" si="31"/>
        <v/>
      </c>
      <c r="G461" s="14" t="str">
        <f t="shared" si="28"/>
        <v/>
      </c>
      <c r="H461" s="14" t="str">
        <f t="shared" si="29"/>
        <v/>
      </c>
    </row>
    <row r="462" spans="1:8" ht="18" customHeight="1" x14ac:dyDescent="0.25">
      <c r="A462" s="91" t="s">
        <v>1270</v>
      </c>
      <c r="B462" s="106" t="s">
        <v>1271</v>
      </c>
      <c r="C462" s="93" t="s">
        <v>324</v>
      </c>
      <c r="D462" s="93">
        <v>459</v>
      </c>
      <c r="E462" s="14" t="str">
        <f t="shared" si="30"/>
        <v>Recycled post-consumer thermoplastic rubber (TPR) (RM0291)</v>
      </c>
      <c r="F462" s="14" t="str">
        <f t="shared" si="31"/>
        <v/>
      </c>
      <c r="G462" s="14" t="str">
        <f t="shared" si="28"/>
        <v/>
      </c>
      <c r="H462" s="14" t="str">
        <f t="shared" si="29"/>
        <v/>
      </c>
    </row>
    <row r="463" spans="1:8" ht="18" customHeight="1" x14ac:dyDescent="0.25">
      <c r="A463" s="97" t="s">
        <v>1272</v>
      </c>
      <c r="B463" s="98" t="s">
        <v>1273</v>
      </c>
      <c r="C463" s="99" t="s">
        <v>370</v>
      </c>
      <c r="D463" s="99">
        <v>460</v>
      </c>
      <c r="E463" s="14" t="str">
        <f t="shared" si="30"/>
        <v>Reclaimed pre-consumer thermoplastic rubber (TPR) (RM0548)</v>
      </c>
      <c r="F463" s="14" t="str">
        <f t="shared" si="31"/>
        <v>Reclaimed pre-consumer thermoplastic rubber (TPR) (RM0548)</v>
      </c>
      <c r="G463" s="14" t="str">
        <f t="shared" si="28"/>
        <v>Reclaimed pre-consumer thermoplastic rubber (TPR) (RM0548)</v>
      </c>
      <c r="H463" s="14" t="str">
        <f t="shared" si="29"/>
        <v/>
      </c>
    </row>
    <row r="464" spans="1:8" ht="18" customHeight="1" x14ac:dyDescent="0.25">
      <c r="A464" s="97" t="s">
        <v>1274</v>
      </c>
      <c r="B464" s="97" t="s">
        <v>1275</v>
      </c>
      <c r="C464" s="99" t="s">
        <v>370</v>
      </c>
      <c r="D464" s="99">
        <v>461</v>
      </c>
      <c r="E464" s="14" t="str">
        <f t="shared" si="30"/>
        <v>Reclaimed post-consumer thermoplastic rubber (TPR) (RM0549)</v>
      </c>
      <c r="F464" s="14" t="str">
        <f t="shared" si="31"/>
        <v>Reclaimed post-consumer thermoplastic rubber (TPR) (RM0549)</v>
      </c>
      <c r="G464" s="14" t="str">
        <f t="shared" si="28"/>
        <v/>
      </c>
      <c r="H464" s="14" t="str">
        <f t="shared" si="29"/>
        <v>Reclaimed post-consumer thermoplastic rubber (TPR) (RM0549)</v>
      </c>
    </row>
    <row r="465" spans="1:8" ht="18" customHeight="1" x14ac:dyDescent="0.25">
      <c r="A465" s="91" t="s">
        <v>1276</v>
      </c>
      <c r="B465" s="92" t="s">
        <v>1277</v>
      </c>
      <c r="C465" s="93" t="s">
        <v>324</v>
      </c>
      <c r="D465" s="93">
        <v>462</v>
      </c>
      <c r="E465" s="14" t="str">
        <f t="shared" si="30"/>
        <v>Acetate (RM0218)</v>
      </c>
      <c r="F465" s="14" t="str">
        <f t="shared" si="31"/>
        <v/>
      </c>
      <c r="G465" s="14" t="str">
        <f t="shared" si="28"/>
        <v/>
      </c>
      <c r="H465" s="14" t="str">
        <f t="shared" si="29"/>
        <v/>
      </c>
    </row>
    <row r="466" spans="1:8" ht="18" customHeight="1" x14ac:dyDescent="0.25">
      <c r="A466" s="91" t="s">
        <v>1278</v>
      </c>
      <c r="B466" s="94" t="s">
        <v>1279</v>
      </c>
      <c r="C466" s="93" t="s">
        <v>324</v>
      </c>
      <c r="D466" s="93">
        <v>463</v>
      </c>
      <c r="E466" s="14" t="str">
        <f t="shared" si="30"/>
        <v>Recycled pre/post-consumer acetate (RM0219)</v>
      </c>
      <c r="F466" s="14" t="str">
        <f t="shared" si="31"/>
        <v/>
      </c>
      <c r="G466" s="14" t="str">
        <f t="shared" si="28"/>
        <v/>
      </c>
      <c r="H466" s="14" t="str">
        <f t="shared" si="29"/>
        <v/>
      </c>
    </row>
    <row r="467" spans="1:8" ht="18" customHeight="1" x14ac:dyDescent="0.25">
      <c r="A467" s="91" t="s">
        <v>1280</v>
      </c>
      <c r="B467" s="94" t="s">
        <v>1281</v>
      </c>
      <c r="C467" s="93" t="s">
        <v>324</v>
      </c>
      <c r="D467" s="93">
        <v>464</v>
      </c>
      <c r="E467" s="14" t="str">
        <f t="shared" si="30"/>
        <v>Recycled pre-consumer acetate (RM0220)</v>
      </c>
      <c r="F467" s="14" t="str">
        <f t="shared" si="31"/>
        <v/>
      </c>
      <c r="G467" s="14" t="str">
        <f t="shared" si="28"/>
        <v/>
      </c>
      <c r="H467" s="14" t="str">
        <f t="shared" si="29"/>
        <v/>
      </c>
    </row>
    <row r="468" spans="1:8" ht="18" customHeight="1" x14ac:dyDescent="0.25">
      <c r="A468" s="91" t="s">
        <v>1282</v>
      </c>
      <c r="B468" s="94" t="s">
        <v>1283</v>
      </c>
      <c r="C468" s="93" t="s">
        <v>324</v>
      </c>
      <c r="D468" s="93">
        <v>465</v>
      </c>
      <c r="E468" s="14" t="str">
        <f t="shared" si="30"/>
        <v>Recycled post-consumer acetate (RM0221)</v>
      </c>
      <c r="F468" s="14" t="str">
        <f t="shared" si="31"/>
        <v/>
      </c>
      <c r="G468" s="14" t="str">
        <f t="shared" si="28"/>
        <v/>
      </c>
      <c r="H468" s="14" t="str">
        <f t="shared" si="29"/>
        <v/>
      </c>
    </row>
    <row r="469" spans="1:8" ht="18" customHeight="1" x14ac:dyDescent="0.25">
      <c r="A469" s="91" t="s">
        <v>1284</v>
      </c>
      <c r="B469" s="94" t="s">
        <v>1285</v>
      </c>
      <c r="C469" s="93" t="s">
        <v>324</v>
      </c>
      <c r="D469" s="93">
        <v>466</v>
      </c>
      <c r="E469" s="14" t="str">
        <f t="shared" si="30"/>
        <v>Recycled pre-consumer acetate - VR2 (RM0316)</v>
      </c>
      <c r="F469" s="14" t="str">
        <f t="shared" si="31"/>
        <v/>
      </c>
      <c r="G469" s="14" t="str">
        <f t="shared" si="28"/>
        <v/>
      </c>
      <c r="H469" s="14" t="str">
        <f t="shared" si="29"/>
        <v/>
      </c>
    </row>
    <row r="470" spans="1:8" ht="18" customHeight="1" x14ac:dyDescent="0.25">
      <c r="A470" s="91" t="s">
        <v>1286</v>
      </c>
      <c r="B470" s="94" t="s">
        <v>1287</v>
      </c>
      <c r="C470" s="93" t="s">
        <v>324</v>
      </c>
      <c r="D470" s="93">
        <v>467</v>
      </c>
      <c r="E470" s="14" t="str">
        <f t="shared" si="30"/>
        <v>Recycled post-consumer acetate - VR2 (RM0317)</v>
      </c>
      <c r="F470" s="14" t="str">
        <f t="shared" si="31"/>
        <v/>
      </c>
      <c r="G470" s="14" t="str">
        <f t="shared" si="28"/>
        <v/>
      </c>
      <c r="H470" s="14" t="str">
        <f t="shared" si="29"/>
        <v/>
      </c>
    </row>
    <row r="471" spans="1:8" ht="18" customHeight="1" x14ac:dyDescent="0.25">
      <c r="A471" s="97" t="s">
        <v>1288</v>
      </c>
      <c r="B471" s="98" t="s">
        <v>1289</v>
      </c>
      <c r="C471" s="99" t="s">
        <v>370</v>
      </c>
      <c r="D471" s="99">
        <v>468</v>
      </c>
      <c r="E471" s="14" t="str">
        <f t="shared" si="30"/>
        <v>Reclaimed pre-consumer acetate (RM0550)</v>
      </c>
      <c r="F471" s="14" t="str">
        <f t="shared" si="31"/>
        <v>Reclaimed pre-consumer acetate (RM0550)</v>
      </c>
      <c r="G471" s="14" t="str">
        <f t="shared" si="28"/>
        <v>Reclaimed pre-consumer acetate (RM0550)</v>
      </c>
      <c r="H471" s="14" t="str">
        <f t="shared" si="29"/>
        <v/>
      </c>
    </row>
    <row r="472" spans="1:8" ht="18" customHeight="1" x14ac:dyDescent="0.25">
      <c r="A472" s="97" t="s">
        <v>1290</v>
      </c>
      <c r="B472" s="97" t="s">
        <v>1291</v>
      </c>
      <c r="C472" s="99" t="s">
        <v>370</v>
      </c>
      <c r="D472" s="99">
        <v>469</v>
      </c>
      <c r="E472" s="14" t="str">
        <f t="shared" si="30"/>
        <v>Reclaimed post-consumer acetate (RM0551)</v>
      </c>
      <c r="F472" s="14" t="str">
        <f t="shared" si="31"/>
        <v>Reclaimed post-consumer acetate (RM0551)</v>
      </c>
      <c r="G472" s="14" t="str">
        <f t="shared" si="28"/>
        <v/>
      </c>
      <c r="H472" s="14" t="str">
        <f t="shared" si="29"/>
        <v>Reclaimed post-consumer acetate (RM0551)</v>
      </c>
    </row>
    <row r="473" spans="1:8" ht="18" customHeight="1" x14ac:dyDescent="0.25">
      <c r="A473" s="91" t="s">
        <v>1292</v>
      </c>
      <c r="B473" s="92" t="s">
        <v>1293</v>
      </c>
      <c r="C473" s="93" t="s">
        <v>324</v>
      </c>
      <c r="D473" s="93">
        <v>470</v>
      </c>
      <c r="E473" s="14" t="str">
        <f t="shared" si="30"/>
        <v>Cupro (RM0222)</v>
      </c>
      <c r="F473" s="14" t="str">
        <f t="shared" si="31"/>
        <v/>
      </c>
      <c r="G473" s="14" t="str">
        <f t="shared" si="28"/>
        <v/>
      </c>
      <c r="H473" s="14" t="str">
        <f t="shared" si="29"/>
        <v/>
      </c>
    </row>
    <row r="474" spans="1:8" ht="18" customHeight="1" x14ac:dyDescent="0.25">
      <c r="A474" s="91" t="s">
        <v>1294</v>
      </c>
      <c r="B474" s="94" t="s">
        <v>1295</v>
      </c>
      <c r="C474" s="93" t="s">
        <v>324</v>
      </c>
      <c r="D474" s="93">
        <v>471</v>
      </c>
      <c r="E474" s="14" t="str">
        <f t="shared" si="30"/>
        <v>Recycled pre/post-consumer cupro (RM0223)</v>
      </c>
      <c r="F474" s="14" t="str">
        <f t="shared" si="31"/>
        <v/>
      </c>
      <c r="G474" s="14" t="str">
        <f t="shared" si="28"/>
        <v/>
      </c>
      <c r="H474" s="14" t="str">
        <f t="shared" si="29"/>
        <v/>
      </c>
    </row>
    <row r="475" spans="1:8" ht="18" customHeight="1" x14ac:dyDescent="0.25">
      <c r="A475" s="91" t="s">
        <v>1296</v>
      </c>
      <c r="B475" s="94" t="s">
        <v>1297</v>
      </c>
      <c r="C475" s="93" t="s">
        <v>324</v>
      </c>
      <c r="D475" s="93">
        <v>472</v>
      </c>
      <c r="E475" s="14" t="str">
        <f t="shared" si="30"/>
        <v>Recycled pre-consumer cupro (RM0224)</v>
      </c>
      <c r="F475" s="14" t="str">
        <f t="shared" si="31"/>
        <v/>
      </c>
      <c r="G475" s="14" t="str">
        <f t="shared" si="28"/>
        <v/>
      </c>
      <c r="H475" s="14" t="str">
        <f t="shared" si="29"/>
        <v/>
      </c>
    </row>
    <row r="476" spans="1:8" ht="18" customHeight="1" x14ac:dyDescent="0.25">
      <c r="A476" s="91" t="s">
        <v>1298</v>
      </c>
      <c r="B476" s="94" t="s">
        <v>1299</v>
      </c>
      <c r="C476" s="93" t="s">
        <v>324</v>
      </c>
      <c r="D476" s="93">
        <v>473</v>
      </c>
      <c r="E476" s="14" t="str">
        <f t="shared" si="30"/>
        <v>Recycled post-consumer cupro (RM0225)</v>
      </c>
      <c r="F476" s="14" t="str">
        <f t="shared" si="31"/>
        <v/>
      </c>
      <c r="G476" s="14" t="str">
        <f t="shared" si="28"/>
        <v/>
      </c>
      <c r="H476" s="14" t="str">
        <f t="shared" si="29"/>
        <v/>
      </c>
    </row>
    <row r="477" spans="1:8" ht="18" customHeight="1" x14ac:dyDescent="0.25">
      <c r="A477" s="91" t="s">
        <v>1300</v>
      </c>
      <c r="B477" s="94" t="s">
        <v>1301</v>
      </c>
      <c r="C477" s="93" t="s">
        <v>324</v>
      </c>
      <c r="D477" s="93">
        <v>474</v>
      </c>
      <c r="E477" s="14" t="str">
        <f t="shared" si="30"/>
        <v>Recycled pre-consumer cupro - VR2 (RM0318)</v>
      </c>
      <c r="F477" s="14" t="str">
        <f t="shared" si="31"/>
        <v/>
      </c>
      <c r="G477" s="14" t="str">
        <f t="shared" si="28"/>
        <v/>
      </c>
      <c r="H477" s="14" t="str">
        <f t="shared" si="29"/>
        <v/>
      </c>
    </row>
    <row r="478" spans="1:8" ht="18" customHeight="1" x14ac:dyDescent="0.25">
      <c r="A478" s="91" t="s">
        <v>1302</v>
      </c>
      <c r="B478" s="94" t="s">
        <v>1303</v>
      </c>
      <c r="C478" s="93" t="s">
        <v>324</v>
      </c>
      <c r="D478" s="93">
        <v>475</v>
      </c>
      <c r="E478" s="14" t="str">
        <f t="shared" si="30"/>
        <v>Recycled post-consumer cupro - VR2 (RM0319)</v>
      </c>
      <c r="F478" s="14" t="str">
        <f t="shared" si="31"/>
        <v/>
      </c>
      <c r="G478" s="14" t="str">
        <f t="shared" si="28"/>
        <v/>
      </c>
      <c r="H478" s="14" t="str">
        <f t="shared" si="29"/>
        <v/>
      </c>
    </row>
    <row r="479" spans="1:8" ht="18" customHeight="1" x14ac:dyDescent="0.25">
      <c r="A479" s="97" t="s">
        <v>1304</v>
      </c>
      <c r="B479" s="98" t="s">
        <v>1305</v>
      </c>
      <c r="C479" s="99" t="s">
        <v>370</v>
      </c>
      <c r="D479" s="99">
        <v>476</v>
      </c>
      <c r="E479" s="14" t="str">
        <f t="shared" si="30"/>
        <v>Reclaimed pre-consumer cupro (RM0552)</v>
      </c>
      <c r="F479" s="14" t="str">
        <f t="shared" si="31"/>
        <v>Reclaimed pre-consumer cupro (RM0552)</v>
      </c>
      <c r="G479" s="14" t="str">
        <f t="shared" si="28"/>
        <v>Reclaimed pre-consumer cupro (RM0552)</v>
      </c>
      <c r="H479" s="14" t="str">
        <f t="shared" si="29"/>
        <v/>
      </c>
    </row>
    <row r="480" spans="1:8" ht="18" customHeight="1" x14ac:dyDescent="0.25">
      <c r="A480" s="97" t="s">
        <v>1306</v>
      </c>
      <c r="B480" s="97" t="s">
        <v>1307</v>
      </c>
      <c r="C480" s="99" t="s">
        <v>370</v>
      </c>
      <c r="D480" s="99">
        <v>477</v>
      </c>
      <c r="E480" s="14" t="str">
        <f t="shared" si="30"/>
        <v>Reclaimed post-consumer cupro (RM0553)</v>
      </c>
      <c r="F480" s="14" t="str">
        <f t="shared" si="31"/>
        <v>Reclaimed post-consumer cupro (RM0553)</v>
      </c>
      <c r="G480" s="14" t="str">
        <f t="shared" si="28"/>
        <v/>
      </c>
      <c r="H480" s="14" t="str">
        <f t="shared" si="29"/>
        <v>Reclaimed post-consumer cupro (RM0553)</v>
      </c>
    </row>
    <row r="481" spans="1:8" ht="18" customHeight="1" x14ac:dyDescent="0.25">
      <c r="A481" s="95" t="s">
        <v>1308</v>
      </c>
      <c r="B481" s="92" t="s">
        <v>1309</v>
      </c>
      <c r="C481" s="93" t="s">
        <v>367</v>
      </c>
      <c r="D481" s="93">
        <v>478</v>
      </c>
      <c r="E481" s="14" t="str">
        <f t="shared" si="30"/>
        <v>Diacetate (RM0393)</v>
      </c>
      <c r="F481" s="14" t="str">
        <f t="shared" si="31"/>
        <v/>
      </c>
      <c r="G481" s="14" t="str">
        <f t="shared" si="28"/>
        <v/>
      </c>
      <c r="H481" s="14" t="str">
        <f t="shared" si="29"/>
        <v/>
      </c>
    </row>
    <row r="482" spans="1:8" ht="18" customHeight="1" x14ac:dyDescent="0.25">
      <c r="A482" s="95" t="s">
        <v>1310</v>
      </c>
      <c r="B482" s="96" t="s">
        <v>1311</v>
      </c>
      <c r="C482" s="93" t="s">
        <v>367</v>
      </c>
      <c r="D482" s="93">
        <v>479</v>
      </c>
      <c r="E482" s="14" t="str">
        <f t="shared" si="30"/>
        <v>Recycled pre/post-consumer diacetate (RM0395)</v>
      </c>
      <c r="F482" s="14" t="str">
        <f t="shared" si="31"/>
        <v/>
      </c>
      <c r="G482" s="14" t="str">
        <f t="shared" si="28"/>
        <v/>
      </c>
      <c r="H482" s="14" t="str">
        <f t="shared" si="29"/>
        <v/>
      </c>
    </row>
    <row r="483" spans="1:8" ht="18" customHeight="1" x14ac:dyDescent="0.25">
      <c r="A483" s="95" t="s">
        <v>1312</v>
      </c>
      <c r="B483" s="96" t="s">
        <v>1313</v>
      </c>
      <c r="C483" s="93" t="s">
        <v>367</v>
      </c>
      <c r="D483" s="93">
        <v>480</v>
      </c>
      <c r="E483" s="14" t="str">
        <f t="shared" si="30"/>
        <v>Recycled pre-consumer diacetate (RM0396)</v>
      </c>
      <c r="F483" s="14" t="str">
        <f t="shared" si="31"/>
        <v/>
      </c>
      <c r="G483" s="14" t="str">
        <f t="shared" si="28"/>
        <v/>
      </c>
      <c r="H483" s="14" t="str">
        <f t="shared" si="29"/>
        <v/>
      </c>
    </row>
    <row r="484" spans="1:8" ht="18" customHeight="1" x14ac:dyDescent="0.25">
      <c r="A484" s="95" t="s">
        <v>1314</v>
      </c>
      <c r="B484" s="96" t="s">
        <v>1315</v>
      </c>
      <c r="C484" s="93" t="s">
        <v>367</v>
      </c>
      <c r="D484" s="93">
        <v>481</v>
      </c>
      <c r="E484" s="14" t="str">
        <f t="shared" si="30"/>
        <v>Recycled post-consumer diacetate (RM0397)</v>
      </c>
      <c r="F484" s="14" t="str">
        <f t="shared" si="31"/>
        <v/>
      </c>
      <c r="G484" s="14" t="str">
        <f t="shared" si="28"/>
        <v/>
      </c>
      <c r="H484" s="14" t="str">
        <f t="shared" si="29"/>
        <v/>
      </c>
    </row>
    <row r="485" spans="1:8" ht="18" customHeight="1" x14ac:dyDescent="0.25">
      <c r="A485" s="95" t="s">
        <v>1316</v>
      </c>
      <c r="B485" s="96" t="s">
        <v>1317</v>
      </c>
      <c r="C485" s="93" t="s">
        <v>367</v>
      </c>
      <c r="D485" s="93">
        <v>482</v>
      </c>
      <c r="E485" s="14" t="str">
        <f t="shared" si="30"/>
        <v>Recycled pre-consumer diacetate - VR2 (RM0398)</v>
      </c>
      <c r="F485" s="14" t="str">
        <f t="shared" si="31"/>
        <v/>
      </c>
      <c r="G485" s="14" t="str">
        <f t="shared" si="28"/>
        <v/>
      </c>
      <c r="H485" s="14" t="str">
        <f t="shared" si="29"/>
        <v/>
      </c>
    </row>
    <row r="486" spans="1:8" ht="18" customHeight="1" x14ac:dyDescent="0.25">
      <c r="A486" s="95" t="s">
        <v>1318</v>
      </c>
      <c r="B486" s="96" t="s">
        <v>1319</v>
      </c>
      <c r="C486" s="93" t="s">
        <v>367</v>
      </c>
      <c r="D486" s="93">
        <v>483</v>
      </c>
      <c r="E486" s="14" t="str">
        <f t="shared" si="30"/>
        <v>Recycled post-consumer diacetate - VR2 (RM0399)</v>
      </c>
      <c r="F486" s="14" t="str">
        <f t="shared" si="31"/>
        <v/>
      </c>
      <c r="G486" s="14" t="str">
        <f t="shared" si="28"/>
        <v/>
      </c>
      <c r="H486" s="14" t="str">
        <f t="shared" si="29"/>
        <v/>
      </c>
    </row>
    <row r="487" spans="1:8" ht="18" customHeight="1" x14ac:dyDescent="0.25">
      <c r="A487" s="97" t="s">
        <v>1320</v>
      </c>
      <c r="B487" s="98" t="s">
        <v>1321</v>
      </c>
      <c r="C487" s="99" t="s">
        <v>370</v>
      </c>
      <c r="D487" s="99">
        <v>484</v>
      </c>
      <c r="E487" s="14" t="str">
        <f t="shared" si="30"/>
        <v>Reclaimed pre-consumer diacetate (RM0554)</v>
      </c>
      <c r="F487" s="14" t="str">
        <f t="shared" si="31"/>
        <v>Reclaimed pre-consumer diacetate (RM0554)</v>
      </c>
      <c r="G487" s="14" t="str">
        <f t="shared" si="28"/>
        <v>Reclaimed pre-consumer diacetate (RM0554)</v>
      </c>
      <c r="H487" s="14" t="str">
        <f t="shared" si="29"/>
        <v/>
      </c>
    </row>
    <row r="488" spans="1:8" ht="18" customHeight="1" x14ac:dyDescent="0.25">
      <c r="A488" s="97" t="s">
        <v>1322</v>
      </c>
      <c r="B488" s="97" t="s">
        <v>1323</v>
      </c>
      <c r="C488" s="99" t="s">
        <v>370</v>
      </c>
      <c r="D488" s="99">
        <v>485</v>
      </c>
      <c r="E488" s="14" t="str">
        <f t="shared" si="30"/>
        <v>Reclaimed post-consumer diacetate (RM0555)</v>
      </c>
      <c r="F488" s="14" t="str">
        <f t="shared" si="31"/>
        <v>Reclaimed post-consumer diacetate (RM0555)</v>
      </c>
      <c r="G488" s="14" t="str">
        <f t="shared" si="28"/>
        <v/>
      </c>
      <c r="H488" s="14" t="str">
        <f t="shared" si="29"/>
        <v>Reclaimed post-consumer diacetate (RM0555)</v>
      </c>
    </row>
    <row r="489" spans="1:8" ht="18" customHeight="1" x14ac:dyDescent="0.25">
      <c r="A489" s="91" t="s">
        <v>1324</v>
      </c>
      <c r="B489" s="92" t="s">
        <v>1325</v>
      </c>
      <c r="C489" s="93" t="s">
        <v>324</v>
      </c>
      <c r="D489" s="93">
        <v>486</v>
      </c>
      <c r="E489" s="14" t="str">
        <f t="shared" si="30"/>
        <v>Lyocell (RM0226)</v>
      </c>
      <c r="F489" s="14" t="str">
        <f t="shared" si="31"/>
        <v/>
      </c>
      <c r="G489" s="14" t="str">
        <f t="shared" si="28"/>
        <v/>
      </c>
      <c r="H489" s="14" t="str">
        <f t="shared" si="29"/>
        <v/>
      </c>
    </row>
    <row r="490" spans="1:8" ht="18" customHeight="1" x14ac:dyDescent="0.25">
      <c r="A490" s="91" t="s">
        <v>1326</v>
      </c>
      <c r="B490" s="94" t="s">
        <v>1327</v>
      </c>
      <c r="C490" s="93" t="s">
        <v>324</v>
      </c>
      <c r="D490" s="93">
        <v>487</v>
      </c>
      <c r="E490" s="14" t="str">
        <f t="shared" si="30"/>
        <v>Recycled pre/post-consumer lyocell (RM0227)</v>
      </c>
      <c r="F490" s="14" t="str">
        <f t="shared" si="31"/>
        <v/>
      </c>
      <c r="G490" s="14" t="str">
        <f t="shared" si="28"/>
        <v/>
      </c>
      <c r="H490" s="14" t="str">
        <f t="shared" si="29"/>
        <v/>
      </c>
    </row>
    <row r="491" spans="1:8" ht="18" customHeight="1" x14ac:dyDescent="0.25">
      <c r="A491" s="91" t="s">
        <v>1328</v>
      </c>
      <c r="B491" s="94" t="s">
        <v>1329</v>
      </c>
      <c r="C491" s="93" t="s">
        <v>324</v>
      </c>
      <c r="D491" s="93">
        <v>488</v>
      </c>
      <c r="E491" s="14" t="str">
        <f t="shared" si="30"/>
        <v>Recycled pre-consumer lyocell (RM0228)</v>
      </c>
      <c r="F491" s="14" t="str">
        <f t="shared" si="31"/>
        <v/>
      </c>
      <c r="G491" s="14" t="str">
        <f t="shared" si="28"/>
        <v/>
      </c>
      <c r="H491" s="14" t="str">
        <f t="shared" si="29"/>
        <v/>
      </c>
    </row>
    <row r="492" spans="1:8" ht="18" customHeight="1" x14ac:dyDescent="0.25">
      <c r="A492" s="91" t="s">
        <v>1330</v>
      </c>
      <c r="B492" s="94" t="s">
        <v>1331</v>
      </c>
      <c r="C492" s="93" t="s">
        <v>324</v>
      </c>
      <c r="D492" s="93">
        <v>489</v>
      </c>
      <c r="E492" s="14" t="str">
        <f t="shared" si="30"/>
        <v>Recycled post-consumer lyocell (RM0229)</v>
      </c>
      <c r="F492" s="14" t="str">
        <f t="shared" si="31"/>
        <v/>
      </c>
      <c r="G492" s="14" t="str">
        <f t="shared" si="28"/>
        <v/>
      </c>
      <c r="H492" s="14" t="str">
        <f t="shared" si="29"/>
        <v/>
      </c>
    </row>
    <row r="493" spans="1:8" ht="18" customHeight="1" x14ac:dyDescent="0.25">
      <c r="A493" s="91" t="s">
        <v>1332</v>
      </c>
      <c r="B493" s="94" t="s">
        <v>1333</v>
      </c>
      <c r="C493" s="93" t="s">
        <v>324</v>
      </c>
      <c r="D493" s="93">
        <v>490</v>
      </c>
      <c r="E493" s="14" t="str">
        <f t="shared" si="30"/>
        <v>Recycled pre-consumer lyocell - VR2 (RM0320)</v>
      </c>
      <c r="F493" s="14" t="str">
        <f t="shared" si="31"/>
        <v/>
      </c>
      <c r="G493" s="14" t="str">
        <f t="shared" si="28"/>
        <v/>
      </c>
      <c r="H493" s="14" t="str">
        <f t="shared" si="29"/>
        <v/>
      </c>
    </row>
    <row r="494" spans="1:8" ht="18" customHeight="1" x14ac:dyDescent="0.25">
      <c r="A494" s="91" t="s">
        <v>1334</v>
      </c>
      <c r="B494" s="94" t="s">
        <v>1335</v>
      </c>
      <c r="C494" s="93" t="s">
        <v>324</v>
      </c>
      <c r="D494" s="93">
        <v>491</v>
      </c>
      <c r="E494" s="14" t="str">
        <f t="shared" si="30"/>
        <v>Recycled post-consumer lyocell - VR2 (RM0321)</v>
      </c>
      <c r="F494" s="14" t="str">
        <f t="shared" si="31"/>
        <v/>
      </c>
      <c r="G494" s="14" t="str">
        <f t="shared" si="28"/>
        <v/>
      </c>
      <c r="H494" s="14" t="str">
        <f t="shared" si="29"/>
        <v/>
      </c>
    </row>
    <row r="495" spans="1:8" ht="18" customHeight="1" x14ac:dyDescent="0.25">
      <c r="A495" s="91" t="s">
        <v>1336</v>
      </c>
      <c r="B495" s="94" t="s">
        <v>1337</v>
      </c>
      <c r="C495" s="93" t="s">
        <v>324</v>
      </c>
      <c r="D495" s="93">
        <v>492</v>
      </c>
      <c r="E495" s="14" t="str">
        <f t="shared" si="30"/>
        <v>Sustainably sourced lyocell (RM0304)</v>
      </c>
      <c r="F495" s="14" t="str">
        <f t="shared" si="31"/>
        <v/>
      </c>
      <c r="G495" s="14" t="str">
        <f t="shared" si="28"/>
        <v/>
      </c>
      <c r="H495" s="14" t="str">
        <f t="shared" si="29"/>
        <v/>
      </c>
    </row>
    <row r="496" spans="1:8" ht="18" customHeight="1" x14ac:dyDescent="0.25">
      <c r="A496" s="97" t="s">
        <v>1338</v>
      </c>
      <c r="B496" s="98" t="s">
        <v>1339</v>
      </c>
      <c r="C496" s="99" t="s">
        <v>370</v>
      </c>
      <c r="D496" s="99">
        <v>493</v>
      </c>
      <c r="E496" s="14" t="str">
        <f t="shared" si="30"/>
        <v>Reclaimed pre-consumer lyocell (RM0556)</v>
      </c>
      <c r="F496" s="14" t="str">
        <f t="shared" si="31"/>
        <v>Reclaimed pre-consumer lyocell (RM0556)</v>
      </c>
      <c r="G496" s="14" t="str">
        <f t="shared" si="28"/>
        <v>Reclaimed pre-consumer lyocell (RM0556)</v>
      </c>
      <c r="H496" s="14" t="str">
        <f t="shared" si="29"/>
        <v/>
      </c>
    </row>
    <row r="497" spans="1:8" ht="18" customHeight="1" x14ac:dyDescent="0.25">
      <c r="A497" s="97" t="s">
        <v>1340</v>
      </c>
      <c r="B497" s="97" t="s">
        <v>1341</v>
      </c>
      <c r="C497" s="99" t="s">
        <v>370</v>
      </c>
      <c r="D497" s="99">
        <v>494</v>
      </c>
      <c r="E497" s="14" t="str">
        <f t="shared" si="30"/>
        <v>Reclaimed post-consumer lyocell (RM0557)</v>
      </c>
      <c r="F497" s="14" t="str">
        <f t="shared" si="31"/>
        <v>Reclaimed post-consumer lyocell (RM0557)</v>
      </c>
      <c r="G497" s="14" t="str">
        <f t="shared" si="28"/>
        <v/>
      </c>
      <c r="H497" s="14" t="str">
        <f t="shared" si="29"/>
        <v>Reclaimed post-consumer lyocell (RM0557)</v>
      </c>
    </row>
    <row r="498" spans="1:8" ht="18" customHeight="1" x14ac:dyDescent="0.25">
      <c r="A498" s="91" t="s">
        <v>1342</v>
      </c>
      <c r="B498" s="92" t="s">
        <v>1343</v>
      </c>
      <c r="C498" s="93" t="s">
        <v>324</v>
      </c>
      <c r="D498" s="93">
        <v>495</v>
      </c>
      <c r="E498" s="14" t="str">
        <f t="shared" si="30"/>
        <v>Modal (RM0230)</v>
      </c>
      <c r="F498" s="14" t="str">
        <f t="shared" si="31"/>
        <v/>
      </c>
      <c r="G498" s="14" t="str">
        <f t="shared" si="28"/>
        <v/>
      </c>
      <c r="H498" s="14" t="str">
        <f t="shared" si="29"/>
        <v/>
      </c>
    </row>
    <row r="499" spans="1:8" ht="18" customHeight="1" x14ac:dyDescent="0.25">
      <c r="A499" s="91" t="s">
        <v>1344</v>
      </c>
      <c r="B499" s="94" t="s">
        <v>1345</v>
      </c>
      <c r="C499" s="93" t="s">
        <v>324</v>
      </c>
      <c r="D499" s="93">
        <v>496</v>
      </c>
      <c r="E499" s="14" t="str">
        <f t="shared" si="30"/>
        <v>Recycled pre/post-consumer modal (RM0231)</v>
      </c>
      <c r="F499" s="14" t="str">
        <f t="shared" si="31"/>
        <v/>
      </c>
      <c r="G499" s="14" t="str">
        <f t="shared" si="28"/>
        <v/>
      </c>
      <c r="H499" s="14" t="str">
        <f t="shared" si="29"/>
        <v/>
      </c>
    </row>
    <row r="500" spans="1:8" ht="18" customHeight="1" x14ac:dyDescent="0.25">
      <c r="A500" s="91" t="s">
        <v>1346</v>
      </c>
      <c r="B500" s="94" t="s">
        <v>1347</v>
      </c>
      <c r="C500" s="93" t="s">
        <v>324</v>
      </c>
      <c r="D500" s="93">
        <v>497</v>
      </c>
      <c r="E500" s="14" t="str">
        <f t="shared" si="30"/>
        <v>Recycled pre-consumer modal (RM0232)</v>
      </c>
      <c r="F500" s="14" t="str">
        <f t="shared" si="31"/>
        <v/>
      </c>
      <c r="G500" s="14" t="str">
        <f t="shared" si="28"/>
        <v/>
      </c>
      <c r="H500" s="14" t="str">
        <f t="shared" si="29"/>
        <v/>
      </c>
    </row>
    <row r="501" spans="1:8" ht="18" customHeight="1" x14ac:dyDescent="0.25">
      <c r="A501" s="91" t="s">
        <v>1348</v>
      </c>
      <c r="B501" s="94" t="s">
        <v>1349</v>
      </c>
      <c r="C501" s="93" t="s">
        <v>324</v>
      </c>
      <c r="D501" s="93">
        <v>498</v>
      </c>
      <c r="E501" s="14" t="str">
        <f t="shared" si="30"/>
        <v>Recycled post-consumer modal (RM0233)</v>
      </c>
      <c r="F501" s="14" t="str">
        <f t="shared" si="31"/>
        <v/>
      </c>
      <c r="G501" s="14" t="str">
        <f t="shared" si="28"/>
        <v/>
      </c>
      <c r="H501" s="14" t="str">
        <f t="shared" si="29"/>
        <v/>
      </c>
    </row>
    <row r="502" spans="1:8" ht="18" customHeight="1" x14ac:dyDescent="0.25">
      <c r="A502" s="91" t="s">
        <v>1350</v>
      </c>
      <c r="B502" s="94" t="s">
        <v>1351</v>
      </c>
      <c r="C502" s="93" t="s">
        <v>324</v>
      </c>
      <c r="D502" s="93">
        <v>499</v>
      </c>
      <c r="E502" s="14" t="str">
        <f t="shared" si="30"/>
        <v>Recycled pre-consumer modal - VR2 (RM0322)</v>
      </c>
      <c r="F502" s="14" t="str">
        <f t="shared" si="31"/>
        <v/>
      </c>
      <c r="G502" s="14" t="str">
        <f t="shared" si="28"/>
        <v/>
      </c>
      <c r="H502" s="14" t="str">
        <f t="shared" si="29"/>
        <v/>
      </c>
    </row>
    <row r="503" spans="1:8" ht="18" customHeight="1" x14ac:dyDescent="0.25">
      <c r="A503" s="91" t="s">
        <v>1352</v>
      </c>
      <c r="B503" s="94" t="s">
        <v>1353</v>
      </c>
      <c r="C503" s="93" t="s">
        <v>324</v>
      </c>
      <c r="D503" s="93">
        <v>500</v>
      </c>
      <c r="E503" s="14" t="str">
        <f t="shared" si="30"/>
        <v>Recycled post-consumer modal - VR2 (RM0323)</v>
      </c>
      <c r="F503" s="14" t="str">
        <f t="shared" si="31"/>
        <v/>
      </c>
      <c r="G503" s="14" t="str">
        <f t="shared" si="28"/>
        <v/>
      </c>
      <c r="H503" s="14" t="str">
        <f t="shared" si="29"/>
        <v/>
      </c>
    </row>
    <row r="504" spans="1:8" ht="18" customHeight="1" x14ac:dyDescent="0.25">
      <c r="A504" s="97" t="s">
        <v>1354</v>
      </c>
      <c r="B504" s="98" t="s">
        <v>1355</v>
      </c>
      <c r="C504" s="99" t="s">
        <v>370</v>
      </c>
      <c r="D504" s="99">
        <v>501</v>
      </c>
      <c r="E504" s="14" t="str">
        <f t="shared" si="30"/>
        <v>Reclaimed pre-consumer modal (RM0558)</v>
      </c>
      <c r="F504" s="14" t="str">
        <f t="shared" si="31"/>
        <v>Reclaimed pre-consumer modal (RM0558)</v>
      </c>
      <c r="G504" s="14" t="str">
        <f t="shared" si="28"/>
        <v>Reclaimed pre-consumer modal (RM0558)</v>
      </c>
      <c r="H504" s="14" t="str">
        <f t="shared" si="29"/>
        <v/>
      </c>
    </row>
    <row r="505" spans="1:8" ht="18" customHeight="1" x14ac:dyDescent="0.25">
      <c r="A505" s="97" t="s">
        <v>1356</v>
      </c>
      <c r="B505" s="97" t="s">
        <v>1357</v>
      </c>
      <c r="C505" s="99" t="s">
        <v>370</v>
      </c>
      <c r="D505" s="99">
        <v>502</v>
      </c>
      <c r="E505" s="14" t="str">
        <f t="shared" si="30"/>
        <v>Reclaimed post-consumer modal (RM0559)</v>
      </c>
      <c r="F505" s="14" t="str">
        <f t="shared" si="31"/>
        <v>Reclaimed post-consumer modal (RM0559)</v>
      </c>
      <c r="G505" s="14" t="str">
        <f t="shared" si="28"/>
        <v/>
      </c>
      <c r="H505" s="14" t="str">
        <f t="shared" si="29"/>
        <v>Reclaimed post-consumer modal (RM0559)</v>
      </c>
    </row>
    <row r="506" spans="1:8" ht="18" customHeight="1" x14ac:dyDescent="0.25">
      <c r="A506" s="91" t="s">
        <v>1358</v>
      </c>
      <c r="B506" s="92" t="s">
        <v>1359</v>
      </c>
      <c r="C506" s="93" t="s">
        <v>324</v>
      </c>
      <c r="D506" s="93">
        <v>503</v>
      </c>
      <c r="E506" s="14" t="str">
        <f t="shared" si="30"/>
        <v>Triacetate  (RM0234)</v>
      </c>
      <c r="F506" s="14" t="str">
        <f t="shared" si="31"/>
        <v/>
      </c>
      <c r="G506" s="14" t="str">
        <f t="shared" si="28"/>
        <v/>
      </c>
      <c r="H506" s="14" t="str">
        <f t="shared" si="29"/>
        <v/>
      </c>
    </row>
    <row r="507" spans="1:8" ht="18" customHeight="1" x14ac:dyDescent="0.25">
      <c r="A507" s="91" t="s">
        <v>1360</v>
      </c>
      <c r="B507" s="94" t="s">
        <v>1361</v>
      </c>
      <c r="C507" s="93" t="s">
        <v>324</v>
      </c>
      <c r="D507" s="93">
        <v>504</v>
      </c>
      <c r="E507" s="14" t="str">
        <f t="shared" si="30"/>
        <v>Recycled pre/post-consumer triacetate  (RM0235)</v>
      </c>
      <c r="F507" s="14" t="str">
        <f t="shared" si="31"/>
        <v/>
      </c>
      <c r="G507" s="14" t="str">
        <f t="shared" si="28"/>
        <v/>
      </c>
      <c r="H507" s="14" t="str">
        <f t="shared" si="29"/>
        <v/>
      </c>
    </row>
    <row r="508" spans="1:8" ht="18" customHeight="1" x14ac:dyDescent="0.25">
      <c r="A508" s="91" t="s">
        <v>1362</v>
      </c>
      <c r="B508" s="94" t="s">
        <v>1363</v>
      </c>
      <c r="C508" s="93" t="s">
        <v>324</v>
      </c>
      <c r="D508" s="93">
        <v>505</v>
      </c>
      <c r="E508" s="14" t="str">
        <f t="shared" si="30"/>
        <v>Recycled pre-consumer triacetate  (RM0236)</v>
      </c>
      <c r="F508" s="14" t="str">
        <f t="shared" si="31"/>
        <v/>
      </c>
      <c r="G508" s="14" t="str">
        <f t="shared" si="28"/>
        <v/>
      </c>
      <c r="H508" s="14" t="str">
        <f t="shared" si="29"/>
        <v/>
      </c>
    </row>
    <row r="509" spans="1:8" ht="18" customHeight="1" x14ac:dyDescent="0.25">
      <c r="A509" s="91" t="s">
        <v>1364</v>
      </c>
      <c r="B509" s="94" t="s">
        <v>1365</v>
      </c>
      <c r="C509" s="93" t="s">
        <v>324</v>
      </c>
      <c r="D509" s="93">
        <v>506</v>
      </c>
      <c r="E509" s="14" t="str">
        <f t="shared" si="30"/>
        <v>Recycled post-consumer triacetate  (RM0237)</v>
      </c>
      <c r="F509" s="14" t="str">
        <f t="shared" si="31"/>
        <v/>
      </c>
      <c r="G509" s="14" t="str">
        <f t="shared" si="28"/>
        <v/>
      </c>
      <c r="H509" s="14" t="str">
        <f t="shared" si="29"/>
        <v/>
      </c>
    </row>
    <row r="510" spans="1:8" ht="18" customHeight="1" x14ac:dyDescent="0.25">
      <c r="A510" s="91" t="s">
        <v>1366</v>
      </c>
      <c r="B510" s="94" t="s">
        <v>1367</v>
      </c>
      <c r="C510" s="93" t="s">
        <v>324</v>
      </c>
      <c r="D510" s="93">
        <v>507</v>
      </c>
      <c r="E510" s="14" t="str">
        <f t="shared" si="30"/>
        <v>Recycled pre-consumer triacetate - VR2  (RM0324)</v>
      </c>
      <c r="F510" s="14" t="str">
        <f t="shared" si="31"/>
        <v/>
      </c>
      <c r="G510" s="14" t="str">
        <f t="shared" si="28"/>
        <v/>
      </c>
      <c r="H510" s="14" t="str">
        <f t="shared" si="29"/>
        <v/>
      </c>
    </row>
    <row r="511" spans="1:8" ht="18" customHeight="1" x14ac:dyDescent="0.25">
      <c r="A511" s="91" t="s">
        <v>1368</v>
      </c>
      <c r="B511" s="94" t="s">
        <v>1369</v>
      </c>
      <c r="C511" s="93" t="s">
        <v>324</v>
      </c>
      <c r="D511" s="93">
        <v>508</v>
      </c>
      <c r="E511" s="14" t="str">
        <f t="shared" si="30"/>
        <v>Recycled post-consumer triacetate - VR2 (RM0325)</v>
      </c>
      <c r="F511" s="14" t="str">
        <f t="shared" si="31"/>
        <v/>
      </c>
      <c r="G511" s="14" t="str">
        <f t="shared" si="28"/>
        <v/>
      </c>
      <c r="H511" s="14" t="str">
        <f t="shared" si="29"/>
        <v/>
      </c>
    </row>
    <row r="512" spans="1:8" ht="18" customHeight="1" x14ac:dyDescent="0.25">
      <c r="A512" s="97" t="s">
        <v>1370</v>
      </c>
      <c r="B512" s="98" t="s">
        <v>1371</v>
      </c>
      <c r="C512" s="99" t="s">
        <v>370</v>
      </c>
      <c r="D512" s="99">
        <v>509</v>
      </c>
      <c r="E512" s="14" t="str">
        <f t="shared" si="30"/>
        <v>Reclaimed pre-consumer triacetate (RM0560)</v>
      </c>
      <c r="F512" s="14" t="str">
        <f t="shared" si="31"/>
        <v>Reclaimed pre-consumer triacetate (RM0560)</v>
      </c>
      <c r="G512" s="14" t="str">
        <f t="shared" si="28"/>
        <v>Reclaimed pre-consumer triacetate (RM0560)</v>
      </c>
      <c r="H512" s="14" t="str">
        <f t="shared" si="29"/>
        <v/>
      </c>
    </row>
    <row r="513" spans="1:8" ht="18" customHeight="1" x14ac:dyDescent="0.25">
      <c r="A513" s="97" t="s">
        <v>1372</v>
      </c>
      <c r="B513" s="97" t="s">
        <v>1373</v>
      </c>
      <c r="C513" s="99" t="s">
        <v>370</v>
      </c>
      <c r="D513" s="99">
        <v>510</v>
      </c>
      <c r="E513" s="14" t="str">
        <f t="shared" si="30"/>
        <v>Reclaimed post-consumer triacetate (RM0561)</v>
      </c>
      <c r="F513" s="14" t="str">
        <f t="shared" si="31"/>
        <v>Reclaimed post-consumer triacetate (RM0561)</v>
      </c>
      <c r="G513" s="14" t="str">
        <f t="shared" si="28"/>
        <v/>
      </c>
      <c r="H513" s="14" t="str">
        <f t="shared" si="29"/>
        <v>Reclaimed post-consumer triacetate (RM0561)</v>
      </c>
    </row>
    <row r="514" spans="1:8" ht="18" customHeight="1" x14ac:dyDescent="0.25">
      <c r="A514" s="91" t="s">
        <v>1374</v>
      </c>
      <c r="B514" s="92" t="s">
        <v>1375</v>
      </c>
      <c r="C514" s="93" t="s">
        <v>324</v>
      </c>
      <c r="D514" s="93">
        <v>511</v>
      </c>
      <c r="E514" s="14" t="str">
        <f t="shared" si="30"/>
        <v>Viscose (RM0238)</v>
      </c>
      <c r="F514" s="14" t="str">
        <f t="shared" si="31"/>
        <v/>
      </c>
      <c r="G514" s="14" t="str">
        <f t="shared" si="28"/>
        <v/>
      </c>
      <c r="H514" s="14" t="str">
        <f t="shared" si="29"/>
        <v/>
      </c>
    </row>
    <row r="515" spans="1:8" ht="18" customHeight="1" x14ac:dyDescent="0.25">
      <c r="A515" s="91" t="s">
        <v>1376</v>
      </c>
      <c r="B515" s="94" t="s">
        <v>1377</v>
      </c>
      <c r="C515" s="93" t="s">
        <v>324</v>
      </c>
      <c r="D515" s="93">
        <v>512</v>
      </c>
      <c r="E515" s="14" t="str">
        <f t="shared" si="30"/>
        <v>Recycled pre/post-consumer viscose (RM0239)</v>
      </c>
      <c r="F515" s="14" t="str">
        <f t="shared" si="31"/>
        <v/>
      </c>
      <c r="G515" s="14" t="str">
        <f t="shared" si="28"/>
        <v/>
      </c>
      <c r="H515" s="14" t="str">
        <f t="shared" si="29"/>
        <v/>
      </c>
    </row>
    <row r="516" spans="1:8" ht="18" customHeight="1" x14ac:dyDescent="0.25">
      <c r="A516" s="91" t="s">
        <v>1378</v>
      </c>
      <c r="B516" s="94" t="s">
        <v>1379</v>
      </c>
      <c r="C516" s="93" t="s">
        <v>324</v>
      </c>
      <c r="D516" s="93">
        <v>513</v>
      </c>
      <c r="E516" s="14" t="str">
        <f t="shared" si="30"/>
        <v>Recycled pre-consumer viscose (RM0240)</v>
      </c>
      <c r="F516" s="14" t="str">
        <f t="shared" si="31"/>
        <v/>
      </c>
      <c r="G516" s="14" t="str">
        <f t="shared" ref="G516:G579" si="32">IF(LEFT(B516,13)="Reclaimed pre",E516,"")</f>
        <v/>
      </c>
      <c r="H516" s="14" t="str">
        <f t="shared" ref="H516:H578" si="33">IF(LEFT(B516,13)="Reclaimed pos",E516,"")</f>
        <v/>
      </c>
    </row>
    <row r="517" spans="1:8" ht="18" customHeight="1" x14ac:dyDescent="0.25">
      <c r="A517" s="91" t="s">
        <v>1380</v>
      </c>
      <c r="B517" s="94" t="s">
        <v>1381</v>
      </c>
      <c r="C517" s="93" t="s">
        <v>324</v>
      </c>
      <c r="D517" s="93">
        <v>514</v>
      </c>
      <c r="E517" s="14" t="str">
        <f t="shared" ref="E517:E580" si="34">B517&amp;" ("&amp;A517&amp;")"</f>
        <v>Recycled post-consumer viscose (RM0241)</v>
      </c>
      <c r="F517" s="14" t="str">
        <f t="shared" ref="F517:F580" si="35">IF(LEFT(B517,9)="Reclaimed",E517,"")</f>
        <v/>
      </c>
      <c r="G517" s="14" t="str">
        <f t="shared" si="32"/>
        <v/>
      </c>
      <c r="H517" s="14" t="str">
        <f t="shared" si="33"/>
        <v/>
      </c>
    </row>
    <row r="518" spans="1:8" ht="18" customHeight="1" x14ac:dyDescent="0.25">
      <c r="A518" s="91" t="s">
        <v>1382</v>
      </c>
      <c r="B518" s="94" t="s">
        <v>1383</v>
      </c>
      <c r="C518" s="93" t="s">
        <v>324</v>
      </c>
      <c r="D518" s="93">
        <v>515</v>
      </c>
      <c r="E518" s="14" t="str">
        <f t="shared" si="34"/>
        <v>Recycled pre-consumer viscose - VR2 (RM0326)</v>
      </c>
      <c r="F518" s="14" t="str">
        <f t="shared" si="35"/>
        <v/>
      </c>
      <c r="G518" s="14" t="str">
        <f t="shared" si="32"/>
        <v/>
      </c>
      <c r="H518" s="14" t="str">
        <f t="shared" si="33"/>
        <v/>
      </c>
    </row>
    <row r="519" spans="1:8" ht="18" customHeight="1" x14ac:dyDescent="0.25">
      <c r="A519" s="91" t="s">
        <v>1384</v>
      </c>
      <c r="B519" s="94" t="s">
        <v>1385</v>
      </c>
      <c r="C519" s="93" t="s">
        <v>324</v>
      </c>
      <c r="D519" s="93">
        <v>516</v>
      </c>
      <c r="E519" s="14" t="str">
        <f t="shared" si="34"/>
        <v>Recycled post-consumer viscose - VR2 (RM0327)</v>
      </c>
      <c r="F519" s="14" t="str">
        <f t="shared" si="35"/>
        <v/>
      </c>
      <c r="G519" s="14" t="str">
        <f t="shared" si="32"/>
        <v/>
      </c>
      <c r="H519" s="14" t="str">
        <f t="shared" si="33"/>
        <v/>
      </c>
    </row>
    <row r="520" spans="1:8" ht="18" customHeight="1" x14ac:dyDescent="0.25">
      <c r="A520" s="97" t="s">
        <v>1386</v>
      </c>
      <c r="B520" s="98" t="s">
        <v>1387</v>
      </c>
      <c r="C520" s="99" t="s">
        <v>370</v>
      </c>
      <c r="D520" s="99">
        <v>517</v>
      </c>
      <c r="E520" s="14" t="str">
        <f t="shared" si="34"/>
        <v>Reclaimed pre-consumer viscose (RM0562)</v>
      </c>
      <c r="F520" s="14" t="str">
        <f t="shared" si="35"/>
        <v>Reclaimed pre-consumer viscose (RM0562)</v>
      </c>
      <c r="G520" s="14" t="str">
        <f t="shared" si="32"/>
        <v>Reclaimed pre-consumer viscose (RM0562)</v>
      </c>
      <c r="H520" s="14" t="str">
        <f t="shared" si="33"/>
        <v/>
      </c>
    </row>
    <row r="521" spans="1:8" ht="18" customHeight="1" x14ac:dyDescent="0.25">
      <c r="A521" s="97" t="s">
        <v>1388</v>
      </c>
      <c r="B521" s="97" t="s">
        <v>1389</v>
      </c>
      <c r="C521" s="99" t="s">
        <v>370</v>
      </c>
      <c r="D521" s="99">
        <v>518</v>
      </c>
      <c r="E521" s="14" t="str">
        <f t="shared" si="34"/>
        <v>Reclaimed post-consumer viscose (RM0563)</v>
      </c>
      <c r="F521" s="14" t="str">
        <f t="shared" si="35"/>
        <v>Reclaimed post-consumer viscose (RM0563)</v>
      </c>
      <c r="G521" s="14" t="str">
        <f t="shared" si="32"/>
        <v/>
      </c>
      <c r="H521" s="14" t="str">
        <f t="shared" si="33"/>
        <v>Reclaimed post-consumer viscose (RM0563)</v>
      </c>
    </row>
    <row r="522" spans="1:8" ht="18" customHeight="1" x14ac:dyDescent="0.25">
      <c r="A522" s="91" t="s">
        <v>1390</v>
      </c>
      <c r="B522" s="92" t="s">
        <v>1391</v>
      </c>
      <c r="C522" s="93" t="s">
        <v>324</v>
      </c>
      <c r="D522" s="93">
        <v>519</v>
      </c>
      <c r="E522" s="14" t="str">
        <f t="shared" si="34"/>
        <v>Copper (RM0292)</v>
      </c>
      <c r="F522" s="14" t="str">
        <f t="shared" si="35"/>
        <v/>
      </c>
      <c r="G522" s="14" t="str">
        <f t="shared" si="32"/>
        <v/>
      </c>
      <c r="H522" s="14" t="str">
        <f t="shared" si="33"/>
        <v/>
      </c>
    </row>
    <row r="523" spans="1:8" ht="18" customHeight="1" x14ac:dyDescent="0.25">
      <c r="A523" s="91" t="s">
        <v>1392</v>
      </c>
      <c r="B523" s="94" t="s">
        <v>1393</v>
      </c>
      <c r="C523" s="93" t="s">
        <v>324</v>
      </c>
      <c r="D523" s="93">
        <v>520</v>
      </c>
      <c r="E523" s="14" t="str">
        <f t="shared" si="34"/>
        <v>Recycled pre/post-consumer copper (RM0293)</v>
      </c>
      <c r="F523" s="14" t="str">
        <f t="shared" si="35"/>
        <v/>
      </c>
      <c r="G523" s="14" t="str">
        <f t="shared" si="32"/>
        <v/>
      </c>
      <c r="H523" s="14" t="str">
        <f t="shared" si="33"/>
        <v/>
      </c>
    </row>
    <row r="524" spans="1:8" ht="18" customHeight="1" x14ac:dyDescent="0.25">
      <c r="A524" s="91" t="s">
        <v>1394</v>
      </c>
      <c r="B524" s="106" t="s">
        <v>1395</v>
      </c>
      <c r="C524" s="93" t="s">
        <v>324</v>
      </c>
      <c r="D524" s="93">
        <v>521</v>
      </c>
      <c r="E524" s="14" t="str">
        <f t="shared" si="34"/>
        <v>Recycled pre-consumer copper (RM0294)</v>
      </c>
      <c r="F524" s="14" t="str">
        <f t="shared" si="35"/>
        <v/>
      </c>
      <c r="G524" s="14" t="str">
        <f t="shared" si="32"/>
        <v/>
      </c>
      <c r="H524" s="14" t="str">
        <f t="shared" si="33"/>
        <v/>
      </c>
    </row>
    <row r="525" spans="1:8" ht="18" customHeight="1" x14ac:dyDescent="0.25">
      <c r="A525" s="91" t="s">
        <v>1396</v>
      </c>
      <c r="B525" s="106" t="s">
        <v>1397</v>
      </c>
      <c r="C525" s="93" t="s">
        <v>324</v>
      </c>
      <c r="D525" s="93">
        <v>522</v>
      </c>
      <c r="E525" s="14" t="str">
        <f t="shared" si="34"/>
        <v>Recycled post-consumer copper (RM0295)</v>
      </c>
      <c r="F525" s="14" t="str">
        <f t="shared" si="35"/>
        <v/>
      </c>
      <c r="G525" s="14" t="str">
        <f t="shared" si="32"/>
        <v/>
      </c>
      <c r="H525" s="14" t="str">
        <f t="shared" si="33"/>
        <v/>
      </c>
    </row>
    <row r="526" spans="1:8" ht="18" customHeight="1" x14ac:dyDescent="0.25">
      <c r="A526" s="97" t="s">
        <v>1398</v>
      </c>
      <c r="B526" s="98" t="s">
        <v>1399</v>
      </c>
      <c r="C526" s="99" t="s">
        <v>370</v>
      </c>
      <c r="D526" s="99">
        <v>523</v>
      </c>
      <c r="E526" s="14" t="str">
        <f t="shared" si="34"/>
        <v>Reclaimed pre-consumer copper (RM0564)</v>
      </c>
      <c r="F526" s="14" t="str">
        <f t="shared" si="35"/>
        <v>Reclaimed pre-consumer copper (RM0564)</v>
      </c>
      <c r="G526" s="14" t="str">
        <f t="shared" si="32"/>
        <v>Reclaimed pre-consumer copper (RM0564)</v>
      </c>
      <c r="H526" s="14" t="str">
        <f t="shared" si="33"/>
        <v/>
      </c>
    </row>
    <row r="527" spans="1:8" ht="18" customHeight="1" x14ac:dyDescent="0.25">
      <c r="A527" s="97" t="s">
        <v>1400</v>
      </c>
      <c r="B527" s="97" t="s">
        <v>1401</v>
      </c>
      <c r="C527" s="99" t="s">
        <v>370</v>
      </c>
      <c r="D527" s="99">
        <v>524</v>
      </c>
      <c r="E527" s="14" t="str">
        <f t="shared" si="34"/>
        <v>Reclaimed post-consumer copper (RM0565)</v>
      </c>
      <c r="F527" s="14" t="str">
        <f t="shared" si="35"/>
        <v>Reclaimed post-consumer copper (RM0565)</v>
      </c>
      <c r="G527" s="14" t="str">
        <f t="shared" si="32"/>
        <v/>
      </c>
      <c r="H527" s="14" t="str">
        <f t="shared" si="33"/>
        <v>Reclaimed post-consumer copper (RM0565)</v>
      </c>
    </row>
    <row r="528" spans="1:8" ht="18" customHeight="1" x14ac:dyDescent="0.25">
      <c r="A528" s="91" t="s">
        <v>1402</v>
      </c>
      <c r="B528" s="92" t="s">
        <v>1403</v>
      </c>
      <c r="C528" s="93" t="s">
        <v>324</v>
      </c>
      <c r="D528" s="93">
        <v>525</v>
      </c>
      <c r="E528" s="14" t="str">
        <f t="shared" si="34"/>
        <v>Glass (RM0242)</v>
      </c>
      <c r="F528" s="14" t="str">
        <f t="shared" si="35"/>
        <v/>
      </c>
      <c r="G528" s="14" t="str">
        <f t="shared" si="32"/>
        <v/>
      </c>
      <c r="H528" s="14" t="str">
        <f t="shared" si="33"/>
        <v/>
      </c>
    </row>
    <row r="529" spans="1:8" ht="18" customHeight="1" x14ac:dyDescent="0.25">
      <c r="A529" s="91" t="s">
        <v>1404</v>
      </c>
      <c r="B529" s="94" t="s">
        <v>1405</v>
      </c>
      <c r="C529" s="93" t="s">
        <v>324</v>
      </c>
      <c r="D529" s="93">
        <v>526</v>
      </c>
      <c r="E529" s="14" t="str">
        <f t="shared" si="34"/>
        <v>Recycled pre/post-consumer glass (RM0243)</v>
      </c>
      <c r="F529" s="14" t="str">
        <f t="shared" si="35"/>
        <v/>
      </c>
      <c r="G529" s="14" t="str">
        <f t="shared" si="32"/>
        <v/>
      </c>
      <c r="H529" s="14" t="str">
        <f t="shared" si="33"/>
        <v/>
      </c>
    </row>
    <row r="530" spans="1:8" ht="18" customHeight="1" x14ac:dyDescent="0.25">
      <c r="A530" s="91" t="s">
        <v>1406</v>
      </c>
      <c r="B530" s="94" t="s">
        <v>1407</v>
      </c>
      <c r="C530" s="93" t="s">
        <v>324</v>
      </c>
      <c r="D530" s="93">
        <v>527</v>
      </c>
      <c r="E530" s="14" t="str">
        <f t="shared" si="34"/>
        <v>Recycled pre-consumer glass (RM0244)</v>
      </c>
      <c r="F530" s="14" t="str">
        <f t="shared" si="35"/>
        <v/>
      </c>
      <c r="G530" s="14" t="str">
        <f t="shared" si="32"/>
        <v/>
      </c>
      <c r="H530" s="14" t="str">
        <f t="shared" si="33"/>
        <v/>
      </c>
    </row>
    <row r="531" spans="1:8" ht="18" customHeight="1" x14ac:dyDescent="0.25">
      <c r="A531" s="91" t="s">
        <v>1408</v>
      </c>
      <c r="B531" s="94" t="s">
        <v>1409</v>
      </c>
      <c r="C531" s="93" t="s">
        <v>324</v>
      </c>
      <c r="D531" s="93">
        <v>528</v>
      </c>
      <c r="E531" s="14" t="str">
        <f t="shared" si="34"/>
        <v>Recycled post-consumer glass (RM0245)</v>
      </c>
      <c r="F531" s="14" t="str">
        <f t="shared" si="35"/>
        <v/>
      </c>
      <c r="G531" s="14" t="str">
        <f t="shared" si="32"/>
        <v/>
      </c>
      <c r="H531" s="14" t="str">
        <f t="shared" si="33"/>
        <v/>
      </c>
    </row>
    <row r="532" spans="1:8" ht="18" customHeight="1" x14ac:dyDescent="0.25">
      <c r="A532" s="97" t="s">
        <v>1410</v>
      </c>
      <c r="B532" s="98" t="s">
        <v>1411</v>
      </c>
      <c r="C532" s="99" t="s">
        <v>370</v>
      </c>
      <c r="D532" s="99">
        <v>529</v>
      </c>
      <c r="E532" s="14" t="str">
        <f t="shared" si="34"/>
        <v>Reclaimed pre-consumer glass (RM0566)</v>
      </c>
      <c r="F532" s="14" t="str">
        <f t="shared" si="35"/>
        <v>Reclaimed pre-consumer glass (RM0566)</v>
      </c>
      <c r="G532" s="14" t="str">
        <f t="shared" si="32"/>
        <v>Reclaimed pre-consumer glass (RM0566)</v>
      </c>
      <c r="H532" s="14" t="str">
        <f t="shared" si="33"/>
        <v/>
      </c>
    </row>
    <row r="533" spans="1:8" ht="18" customHeight="1" x14ac:dyDescent="0.25">
      <c r="A533" s="97" t="s">
        <v>1412</v>
      </c>
      <c r="B533" s="97" t="s">
        <v>1413</v>
      </c>
      <c r="C533" s="99" t="s">
        <v>370</v>
      </c>
      <c r="D533" s="99">
        <v>530</v>
      </c>
      <c r="E533" s="14" t="str">
        <f t="shared" si="34"/>
        <v>Reclaimed post-consumer glass (RM0567)</v>
      </c>
      <c r="F533" s="14" t="str">
        <f t="shared" si="35"/>
        <v>Reclaimed post-consumer glass (RM0567)</v>
      </c>
      <c r="G533" s="14" t="str">
        <f t="shared" si="32"/>
        <v/>
      </c>
      <c r="H533" s="14" t="str">
        <f t="shared" si="33"/>
        <v>Reclaimed post-consumer glass (RM0567)</v>
      </c>
    </row>
    <row r="534" spans="1:8" ht="18" customHeight="1" x14ac:dyDescent="0.25">
      <c r="A534" s="91" t="s">
        <v>1414</v>
      </c>
      <c r="B534" s="92" t="s">
        <v>1415</v>
      </c>
      <c r="C534" s="93" t="s">
        <v>324</v>
      </c>
      <c r="D534" s="93">
        <v>531</v>
      </c>
      <c r="E534" s="14" t="str">
        <f t="shared" si="34"/>
        <v>Iron (RM0296)</v>
      </c>
      <c r="F534" s="14" t="str">
        <f t="shared" si="35"/>
        <v/>
      </c>
      <c r="G534" s="14" t="str">
        <f t="shared" si="32"/>
        <v/>
      </c>
      <c r="H534" s="14" t="str">
        <f t="shared" si="33"/>
        <v/>
      </c>
    </row>
    <row r="535" spans="1:8" ht="18" customHeight="1" x14ac:dyDescent="0.25">
      <c r="A535" s="91" t="s">
        <v>1416</v>
      </c>
      <c r="B535" s="94" t="s">
        <v>1417</v>
      </c>
      <c r="C535" s="93" t="s">
        <v>324</v>
      </c>
      <c r="D535" s="93">
        <v>532</v>
      </c>
      <c r="E535" s="14" t="str">
        <f t="shared" si="34"/>
        <v>Recycled pre/post-consumer iron (RM0297)</v>
      </c>
      <c r="F535" s="14" t="str">
        <f t="shared" si="35"/>
        <v/>
      </c>
      <c r="G535" s="14" t="str">
        <f t="shared" si="32"/>
        <v/>
      </c>
      <c r="H535" s="14" t="str">
        <f t="shared" si="33"/>
        <v/>
      </c>
    </row>
    <row r="536" spans="1:8" ht="18" customHeight="1" x14ac:dyDescent="0.25">
      <c r="A536" s="91" t="s">
        <v>1418</v>
      </c>
      <c r="B536" s="106" t="s">
        <v>1419</v>
      </c>
      <c r="C536" s="93" t="s">
        <v>324</v>
      </c>
      <c r="D536" s="93">
        <v>533</v>
      </c>
      <c r="E536" s="14" t="str">
        <f t="shared" si="34"/>
        <v>Recycled pre-consumer iron (RM0298)</v>
      </c>
      <c r="F536" s="14" t="str">
        <f t="shared" si="35"/>
        <v/>
      </c>
      <c r="G536" s="14" t="str">
        <f t="shared" si="32"/>
        <v/>
      </c>
      <c r="H536" s="14" t="str">
        <f t="shared" si="33"/>
        <v/>
      </c>
    </row>
    <row r="537" spans="1:8" ht="18" customHeight="1" x14ac:dyDescent="0.25">
      <c r="A537" s="91" t="s">
        <v>1420</v>
      </c>
      <c r="B537" s="106" t="s">
        <v>1421</v>
      </c>
      <c r="C537" s="93" t="s">
        <v>324</v>
      </c>
      <c r="D537" s="93">
        <v>534</v>
      </c>
      <c r="E537" s="14" t="str">
        <f t="shared" si="34"/>
        <v>Recycled post-consumer iron (RM0299)</v>
      </c>
      <c r="F537" s="14" t="str">
        <f t="shared" si="35"/>
        <v/>
      </c>
      <c r="G537" s="14" t="str">
        <f t="shared" si="32"/>
        <v/>
      </c>
      <c r="H537" s="14" t="str">
        <f t="shared" si="33"/>
        <v/>
      </c>
    </row>
    <row r="538" spans="1:8" ht="18" customHeight="1" x14ac:dyDescent="0.25">
      <c r="A538" s="97" t="s">
        <v>1422</v>
      </c>
      <c r="B538" s="98" t="s">
        <v>1423</v>
      </c>
      <c r="C538" s="99" t="s">
        <v>370</v>
      </c>
      <c r="D538" s="99">
        <v>535</v>
      </c>
      <c r="E538" s="14" t="str">
        <f t="shared" si="34"/>
        <v>Reclaimed pre-consumer iron (RM0568)</v>
      </c>
      <c r="F538" s="14" t="str">
        <f t="shared" si="35"/>
        <v>Reclaimed pre-consumer iron (RM0568)</v>
      </c>
      <c r="G538" s="14" t="str">
        <f t="shared" si="32"/>
        <v>Reclaimed pre-consumer iron (RM0568)</v>
      </c>
      <c r="H538" s="14" t="str">
        <f t="shared" si="33"/>
        <v/>
      </c>
    </row>
    <row r="539" spans="1:8" ht="18" customHeight="1" x14ac:dyDescent="0.25">
      <c r="A539" s="97" t="s">
        <v>1424</v>
      </c>
      <c r="B539" s="97" t="s">
        <v>1425</v>
      </c>
      <c r="C539" s="99" t="s">
        <v>370</v>
      </c>
      <c r="D539" s="99">
        <v>536</v>
      </c>
      <c r="E539" s="14" t="str">
        <f t="shared" si="34"/>
        <v>Reclaimed post-consumer iron (RM0569)</v>
      </c>
      <c r="F539" s="14" t="str">
        <f t="shared" si="35"/>
        <v>Reclaimed post-consumer iron (RM0569)</v>
      </c>
      <c r="G539" s="14" t="str">
        <f t="shared" si="32"/>
        <v/>
      </c>
      <c r="H539" s="14" t="str">
        <f t="shared" si="33"/>
        <v>Reclaimed post-consumer iron (RM0569)</v>
      </c>
    </row>
    <row r="540" spans="1:8" ht="18" customHeight="1" x14ac:dyDescent="0.25">
      <c r="A540" s="91" t="s">
        <v>1426</v>
      </c>
      <c r="B540" s="92" t="s">
        <v>1427</v>
      </c>
      <c r="C540" s="93" t="s">
        <v>324</v>
      </c>
      <c r="D540" s="93">
        <v>537</v>
      </c>
      <c r="E540" s="14" t="str">
        <f t="shared" si="34"/>
        <v>Metal (RM0246)</v>
      </c>
      <c r="F540" s="14" t="str">
        <f t="shared" si="35"/>
        <v/>
      </c>
      <c r="G540" s="14" t="str">
        <f t="shared" si="32"/>
        <v/>
      </c>
      <c r="H540" s="14" t="str">
        <f t="shared" si="33"/>
        <v/>
      </c>
    </row>
    <row r="541" spans="1:8" ht="18" customHeight="1" x14ac:dyDescent="0.25">
      <c r="A541" s="91" t="s">
        <v>1428</v>
      </c>
      <c r="B541" s="94" t="s">
        <v>1429</v>
      </c>
      <c r="C541" s="93" t="s">
        <v>324</v>
      </c>
      <c r="D541" s="93">
        <v>538</v>
      </c>
      <c r="E541" s="14" t="str">
        <f t="shared" si="34"/>
        <v>Recycled pre/post-consumer metal (RM0247)</v>
      </c>
      <c r="F541" s="14" t="str">
        <f t="shared" si="35"/>
        <v/>
      </c>
      <c r="G541" s="14" t="str">
        <f t="shared" si="32"/>
        <v/>
      </c>
      <c r="H541" s="14" t="str">
        <f t="shared" si="33"/>
        <v/>
      </c>
    </row>
    <row r="542" spans="1:8" ht="18" customHeight="1" x14ac:dyDescent="0.25">
      <c r="A542" s="91" t="s">
        <v>1430</v>
      </c>
      <c r="B542" s="94" t="s">
        <v>1431</v>
      </c>
      <c r="C542" s="93" t="s">
        <v>324</v>
      </c>
      <c r="D542" s="93">
        <v>539</v>
      </c>
      <c r="E542" s="14" t="str">
        <f t="shared" si="34"/>
        <v>Recycled pre-consumer metal (RM0248)</v>
      </c>
      <c r="F542" s="14" t="str">
        <f t="shared" si="35"/>
        <v/>
      </c>
      <c r="G542" s="14" t="str">
        <f t="shared" si="32"/>
        <v/>
      </c>
      <c r="H542" s="14" t="str">
        <f t="shared" si="33"/>
        <v/>
      </c>
    </row>
    <row r="543" spans="1:8" ht="18" customHeight="1" x14ac:dyDescent="0.25">
      <c r="A543" s="91" t="s">
        <v>1432</v>
      </c>
      <c r="B543" s="94" t="s">
        <v>1433</v>
      </c>
      <c r="C543" s="93" t="s">
        <v>324</v>
      </c>
      <c r="D543" s="93">
        <v>540</v>
      </c>
      <c r="E543" s="14" t="str">
        <f t="shared" si="34"/>
        <v>Recycled post-consumer metal (RM0249)</v>
      </c>
      <c r="F543" s="14" t="str">
        <f t="shared" si="35"/>
        <v/>
      </c>
      <c r="G543" s="14" t="str">
        <f t="shared" si="32"/>
        <v/>
      </c>
      <c r="H543" s="14" t="str">
        <f t="shared" si="33"/>
        <v/>
      </c>
    </row>
    <row r="544" spans="1:8" ht="18" customHeight="1" x14ac:dyDescent="0.25">
      <c r="A544" s="97" t="s">
        <v>1434</v>
      </c>
      <c r="B544" s="98" t="s">
        <v>1435</v>
      </c>
      <c r="C544" s="99" t="s">
        <v>370</v>
      </c>
      <c r="D544" s="99">
        <v>541</v>
      </c>
      <c r="E544" s="14" t="str">
        <f t="shared" si="34"/>
        <v>Reclaimed pre-consumer metal (RM0570)</v>
      </c>
      <c r="F544" s="14" t="str">
        <f t="shared" si="35"/>
        <v>Reclaimed pre-consumer metal (RM0570)</v>
      </c>
      <c r="G544" s="14" t="str">
        <f t="shared" si="32"/>
        <v>Reclaimed pre-consumer metal (RM0570)</v>
      </c>
      <c r="H544" s="14" t="str">
        <f t="shared" si="33"/>
        <v/>
      </c>
    </row>
    <row r="545" spans="1:8" ht="18" customHeight="1" x14ac:dyDescent="0.25">
      <c r="A545" s="97" t="s">
        <v>1436</v>
      </c>
      <c r="B545" s="97" t="s">
        <v>1437</v>
      </c>
      <c r="C545" s="99" t="s">
        <v>370</v>
      </c>
      <c r="D545" s="99">
        <v>542</v>
      </c>
      <c r="E545" s="14" t="str">
        <f t="shared" si="34"/>
        <v>Reclaimed post-consumer metal (RM0571)</v>
      </c>
      <c r="F545" s="14" t="str">
        <f t="shared" si="35"/>
        <v>Reclaimed post-consumer metal (RM0571)</v>
      </c>
      <c r="G545" s="14" t="str">
        <f t="shared" si="32"/>
        <v/>
      </c>
      <c r="H545" s="14" t="str">
        <f t="shared" si="33"/>
        <v>Reclaimed post-consumer metal (RM0571)</v>
      </c>
    </row>
    <row r="546" spans="1:8" ht="18" customHeight="1" x14ac:dyDescent="0.25">
      <c r="A546" s="91" t="s">
        <v>1438</v>
      </c>
      <c r="B546" s="92" t="s">
        <v>1439</v>
      </c>
      <c r="C546" s="93" t="s">
        <v>324</v>
      </c>
      <c r="D546" s="93">
        <v>543</v>
      </c>
      <c r="E546" s="14" t="str">
        <f t="shared" si="34"/>
        <v>Wood (RM0250)</v>
      </c>
      <c r="F546" s="14" t="str">
        <f t="shared" si="35"/>
        <v/>
      </c>
      <c r="G546" s="14" t="str">
        <f t="shared" si="32"/>
        <v/>
      </c>
      <c r="H546" s="14" t="str">
        <f t="shared" si="33"/>
        <v/>
      </c>
    </row>
    <row r="547" spans="1:8" ht="18" customHeight="1" x14ac:dyDescent="0.25">
      <c r="A547" s="91" t="s">
        <v>1440</v>
      </c>
      <c r="B547" s="94" t="s">
        <v>1441</v>
      </c>
      <c r="C547" s="93" t="s">
        <v>324</v>
      </c>
      <c r="D547" s="93">
        <v>544</v>
      </c>
      <c r="E547" s="14" t="str">
        <f t="shared" si="34"/>
        <v>Recycled pre/post-consumer wood (RM0251)</v>
      </c>
      <c r="F547" s="14" t="str">
        <f t="shared" si="35"/>
        <v/>
      </c>
      <c r="G547" s="14" t="str">
        <f t="shared" si="32"/>
        <v/>
      </c>
      <c r="H547" s="14" t="str">
        <f t="shared" si="33"/>
        <v/>
      </c>
    </row>
    <row r="548" spans="1:8" ht="18" customHeight="1" x14ac:dyDescent="0.25">
      <c r="A548" s="91" t="s">
        <v>1442</v>
      </c>
      <c r="B548" s="94" t="s">
        <v>1443</v>
      </c>
      <c r="C548" s="93" t="s">
        <v>324</v>
      </c>
      <c r="D548" s="93">
        <v>545</v>
      </c>
      <c r="E548" s="14" t="str">
        <f t="shared" si="34"/>
        <v>Recycled pre-consumer wood (RM0252)</v>
      </c>
      <c r="F548" s="14" t="str">
        <f t="shared" si="35"/>
        <v/>
      </c>
      <c r="G548" s="14" t="str">
        <f t="shared" si="32"/>
        <v/>
      </c>
      <c r="H548" s="14" t="str">
        <f t="shared" si="33"/>
        <v/>
      </c>
    </row>
    <row r="549" spans="1:8" ht="18" customHeight="1" x14ac:dyDescent="0.25">
      <c r="A549" s="91" t="s">
        <v>1444</v>
      </c>
      <c r="B549" s="94" t="s">
        <v>1445</v>
      </c>
      <c r="C549" s="93" t="s">
        <v>324</v>
      </c>
      <c r="D549" s="93">
        <v>546</v>
      </c>
      <c r="E549" s="14" t="str">
        <f t="shared" si="34"/>
        <v>Recycled post-consumer wood (RM0253)</v>
      </c>
      <c r="F549" s="14" t="str">
        <f t="shared" si="35"/>
        <v/>
      </c>
      <c r="G549" s="14" t="str">
        <f t="shared" si="32"/>
        <v/>
      </c>
      <c r="H549" s="14" t="str">
        <f t="shared" si="33"/>
        <v/>
      </c>
    </row>
    <row r="550" spans="1:8" ht="18" customHeight="1" x14ac:dyDescent="0.25">
      <c r="A550" s="97" t="s">
        <v>1446</v>
      </c>
      <c r="B550" s="98" t="s">
        <v>1447</v>
      </c>
      <c r="C550" s="99" t="s">
        <v>370</v>
      </c>
      <c r="D550" s="99">
        <v>547</v>
      </c>
      <c r="E550" s="14" t="str">
        <f t="shared" si="34"/>
        <v>Reclaimed pre-consumer wood (RM0572)</v>
      </c>
      <c r="F550" s="14" t="str">
        <f t="shared" si="35"/>
        <v>Reclaimed pre-consumer wood (RM0572)</v>
      </c>
      <c r="G550" s="14" t="str">
        <f t="shared" si="32"/>
        <v>Reclaimed pre-consumer wood (RM0572)</v>
      </c>
      <c r="H550" s="14" t="str">
        <f t="shared" si="33"/>
        <v/>
      </c>
    </row>
    <row r="551" spans="1:8" ht="18" customHeight="1" x14ac:dyDescent="0.25">
      <c r="A551" s="97" t="s">
        <v>1448</v>
      </c>
      <c r="B551" s="97" t="s">
        <v>1449</v>
      </c>
      <c r="C551" s="99" t="s">
        <v>370</v>
      </c>
      <c r="D551" s="99">
        <v>548</v>
      </c>
      <c r="E551" s="14" t="str">
        <f t="shared" si="34"/>
        <v>Reclaimed post-consumer wood (RM0573)</v>
      </c>
      <c r="F551" s="14" t="str">
        <f t="shared" si="35"/>
        <v>Reclaimed post-consumer wood (RM0573)</v>
      </c>
      <c r="G551" s="14" t="str">
        <f t="shared" si="32"/>
        <v/>
      </c>
      <c r="H551" s="14" t="str">
        <f t="shared" si="33"/>
        <v>Reclaimed post-consumer wood (RM0573)</v>
      </c>
    </row>
    <row r="552" spans="1:8" ht="18" customHeight="1" x14ac:dyDescent="0.25">
      <c r="A552" s="91" t="s">
        <v>1450</v>
      </c>
      <c r="B552" s="92" t="s">
        <v>1451</v>
      </c>
      <c r="C552" s="93" t="s">
        <v>324</v>
      </c>
      <c r="D552" s="93">
        <v>549</v>
      </c>
      <c r="E552" s="14" t="str">
        <f t="shared" si="34"/>
        <v>Zinc (RM0300)</v>
      </c>
      <c r="F552" s="14" t="str">
        <f t="shared" si="35"/>
        <v/>
      </c>
      <c r="G552" s="14" t="str">
        <f t="shared" si="32"/>
        <v/>
      </c>
      <c r="H552" s="14" t="str">
        <f t="shared" si="33"/>
        <v/>
      </c>
    </row>
    <row r="553" spans="1:8" ht="18" customHeight="1" x14ac:dyDescent="0.25">
      <c r="A553" s="91" t="s">
        <v>1452</v>
      </c>
      <c r="B553" s="94" t="s">
        <v>1453</v>
      </c>
      <c r="C553" s="93" t="s">
        <v>324</v>
      </c>
      <c r="D553" s="93">
        <v>550</v>
      </c>
      <c r="E553" s="14" t="str">
        <f t="shared" si="34"/>
        <v>Recycled pre/post-consumer zinc (RM0301)</v>
      </c>
      <c r="F553" s="14" t="str">
        <f t="shared" si="35"/>
        <v/>
      </c>
      <c r="G553" s="14" t="str">
        <f t="shared" si="32"/>
        <v/>
      </c>
      <c r="H553" s="14" t="str">
        <f t="shared" si="33"/>
        <v/>
      </c>
    </row>
    <row r="554" spans="1:8" ht="18" customHeight="1" x14ac:dyDescent="0.25">
      <c r="A554" s="91" t="s">
        <v>1454</v>
      </c>
      <c r="B554" s="106" t="s">
        <v>1455</v>
      </c>
      <c r="C554" s="93" t="s">
        <v>324</v>
      </c>
      <c r="D554" s="93">
        <v>551</v>
      </c>
      <c r="E554" s="14" t="str">
        <f t="shared" si="34"/>
        <v>Recycled pre-consumer zinc (RM0302)</v>
      </c>
      <c r="F554" s="14" t="str">
        <f t="shared" si="35"/>
        <v/>
      </c>
      <c r="G554" s="14" t="str">
        <f t="shared" si="32"/>
        <v/>
      </c>
      <c r="H554" s="14" t="str">
        <f t="shared" si="33"/>
        <v/>
      </c>
    </row>
    <row r="555" spans="1:8" ht="18" customHeight="1" x14ac:dyDescent="0.25">
      <c r="A555" s="91" t="s">
        <v>1456</v>
      </c>
      <c r="B555" s="106" t="s">
        <v>1457</v>
      </c>
      <c r="C555" s="93" t="s">
        <v>324</v>
      </c>
      <c r="D555" s="93">
        <v>552</v>
      </c>
      <c r="E555" s="14" t="str">
        <f t="shared" si="34"/>
        <v>Recycled post-consumer zinc (RM0303)</v>
      </c>
      <c r="F555" s="14" t="str">
        <f t="shared" si="35"/>
        <v/>
      </c>
      <c r="G555" s="14" t="str">
        <f t="shared" si="32"/>
        <v/>
      </c>
      <c r="H555" s="14" t="str">
        <f t="shared" si="33"/>
        <v/>
      </c>
    </row>
    <row r="556" spans="1:8" ht="18" customHeight="1" x14ac:dyDescent="0.25">
      <c r="A556" s="97" t="s">
        <v>1458</v>
      </c>
      <c r="B556" s="98" t="s">
        <v>1459</v>
      </c>
      <c r="C556" s="99" t="s">
        <v>370</v>
      </c>
      <c r="D556" s="99">
        <v>553</v>
      </c>
      <c r="E556" s="14" t="str">
        <f t="shared" si="34"/>
        <v>Reclaimed pre-consumer zinc (RM0574)</v>
      </c>
      <c r="F556" s="14" t="str">
        <f t="shared" si="35"/>
        <v>Reclaimed pre-consumer zinc (RM0574)</v>
      </c>
      <c r="G556" s="14" t="str">
        <f t="shared" si="32"/>
        <v>Reclaimed pre-consumer zinc (RM0574)</v>
      </c>
      <c r="H556" s="14" t="str">
        <f t="shared" si="33"/>
        <v/>
      </c>
    </row>
    <row r="557" spans="1:8" ht="18" customHeight="1" x14ac:dyDescent="0.25">
      <c r="A557" s="97" t="s">
        <v>1460</v>
      </c>
      <c r="B557" s="97" t="s">
        <v>1461</v>
      </c>
      <c r="C557" s="99" t="s">
        <v>370</v>
      </c>
      <c r="D557" s="99">
        <v>554</v>
      </c>
      <c r="E557" s="14" t="str">
        <f t="shared" si="34"/>
        <v>Reclaimed post-consumer zinc (RM0575)</v>
      </c>
      <c r="F557" s="14" t="str">
        <f t="shared" si="35"/>
        <v>Reclaimed post-consumer zinc (RM0575)</v>
      </c>
      <c r="G557" s="14" t="str">
        <f t="shared" si="32"/>
        <v/>
      </c>
      <c r="H557" s="14" t="str">
        <f t="shared" si="33"/>
        <v>Reclaimed post-consumer zinc (RM0575)</v>
      </c>
    </row>
    <row r="558" spans="1:8" ht="18" customHeight="1" x14ac:dyDescent="0.25">
      <c r="A558" s="91" t="s">
        <v>1462</v>
      </c>
      <c r="B558" s="92" t="s">
        <v>1463</v>
      </c>
      <c r="C558" s="93" t="s">
        <v>324</v>
      </c>
      <c r="D558" s="93">
        <v>555</v>
      </c>
      <c r="E558" s="14" t="str">
        <f t="shared" si="34"/>
        <v>Metallic fibers (RM0254)</v>
      </c>
      <c r="F558" s="14" t="str">
        <f t="shared" si="35"/>
        <v/>
      </c>
      <c r="G558" s="14" t="str">
        <f t="shared" si="32"/>
        <v/>
      </c>
      <c r="H558" s="14" t="str">
        <f t="shared" si="33"/>
        <v/>
      </c>
    </row>
    <row r="559" spans="1:8" ht="18" customHeight="1" x14ac:dyDescent="0.25">
      <c r="A559" s="91" t="s">
        <v>1464</v>
      </c>
      <c r="B559" s="94" t="s">
        <v>1465</v>
      </c>
      <c r="C559" s="93" t="s">
        <v>324</v>
      </c>
      <c r="D559" s="93">
        <v>556</v>
      </c>
      <c r="E559" s="14" t="str">
        <f t="shared" si="34"/>
        <v>Recycled pre/post-consumer metallic fibers (RM0255)</v>
      </c>
      <c r="F559" s="14" t="str">
        <f t="shared" si="35"/>
        <v/>
      </c>
      <c r="G559" s="14" t="str">
        <f t="shared" si="32"/>
        <v/>
      </c>
      <c r="H559" s="14" t="str">
        <f t="shared" si="33"/>
        <v/>
      </c>
    </row>
    <row r="560" spans="1:8" ht="18" customHeight="1" x14ac:dyDescent="0.25">
      <c r="A560" s="91" t="s">
        <v>1466</v>
      </c>
      <c r="B560" s="94" t="s">
        <v>1467</v>
      </c>
      <c r="C560" s="93" t="s">
        <v>324</v>
      </c>
      <c r="D560" s="93">
        <v>557</v>
      </c>
      <c r="E560" s="14" t="str">
        <f t="shared" si="34"/>
        <v>Recycled pre-consumer metallic fibers (RM0256)</v>
      </c>
      <c r="F560" s="14" t="str">
        <f t="shared" si="35"/>
        <v/>
      </c>
      <c r="G560" s="14" t="str">
        <f t="shared" si="32"/>
        <v/>
      </c>
      <c r="H560" s="14" t="str">
        <f t="shared" si="33"/>
        <v/>
      </c>
    </row>
    <row r="561" spans="1:8" ht="18" customHeight="1" x14ac:dyDescent="0.25">
      <c r="A561" s="91" t="s">
        <v>1468</v>
      </c>
      <c r="B561" s="94" t="s">
        <v>1469</v>
      </c>
      <c r="C561" s="93" t="s">
        <v>324</v>
      </c>
      <c r="D561" s="93">
        <v>558</v>
      </c>
      <c r="E561" s="14" t="str">
        <f t="shared" si="34"/>
        <v>Recycled post-consumer metallic fibers (RM0257)</v>
      </c>
      <c r="F561" s="14" t="str">
        <f t="shared" si="35"/>
        <v/>
      </c>
      <c r="G561" s="14" t="str">
        <f t="shared" si="32"/>
        <v/>
      </c>
      <c r="H561" s="14" t="str">
        <f t="shared" si="33"/>
        <v/>
      </c>
    </row>
    <row r="562" spans="1:8" ht="18" customHeight="1" x14ac:dyDescent="0.25">
      <c r="A562" s="97" t="s">
        <v>1470</v>
      </c>
      <c r="B562" s="98" t="s">
        <v>1471</v>
      </c>
      <c r="C562" s="99" t="s">
        <v>370</v>
      </c>
      <c r="D562" s="99">
        <v>559</v>
      </c>
      <c r="E562" s="14" t="str">
        <f t="shared" si="34"/>
        <v>Reclaimed pre-consumer metallic fibers (RM0576)</v>
      </c>
      <c r="F562" s="14" t="str">
        <f t="shared" si="35"/>
        <v>Reclaimed pre-consumer metallic fibers (RM0576)</v>
      </c>
      <c r="G562" s="14" t="str">
        <f t="shared" si="32"/>
        <v>Reclaimed pre-consumer metallic fibers (RM0576)</v>
      </c>
      <c r="H562" s="14" t="str">
        <f t="shared" si="33"/>
        <v/>
      </c>
    </row>
    <row r="563" spans="1:8" ht="18" customHeight="1" x14ac:dyDescent="0.25">
      <c r="A563" s="97" t="s">
        <v>1472</v>
      </c>
      <c r="B563" s="97" t="s">
        <v>1473</v>
      </c>
      <c r="C563" s="99" t="s">
        <v>370</v>
      </c>
      <c r="D563" s="99">
        <v>560</v>
      </c>
      <c r="E563" s="14" t="str">
        <f t="shared" si="34"/>
        <v>Reclaimed post-consumer metallic fibers (RM0577)</v>
      </c>
      <c r="F563" s="14" t="str">
        <f t="shared" si="35"/>
        <v>Reclaimed post-consumer metallic fibers (RM0577)</v>
      </c>
      <c r="G563" s="14" t="str">
        <f t="shared" si="32"/>
        <v/>
      </c>
      <c r="H563" s="14" t="str">
        <f t="shared" si="33"/>
        <v>Reclaimed post-consumer metallic fibers (RM0577)</v>
      </c>
    </row>
    <row r="564" spans="1:8" ht="18" customHeight="1" x14ac:dyDescent="0.25">
      <c r="A564" s="91" t="s">
        <v>1474</v>
      </c>
      <c r="B564" s="92" t="s">
        <v>1475</v>
      </c>
      <c r="C564" s="93" t="s">
        <v>324</v>
      </c>
      <c r="D564" s="93">
        <v>561</v>
      </c>
      <c r="E564" s="14" t="str">
        <f t="shared" si="34"/>
        <v>Mixed fibers (RM0258)</v>
      </c>
      <c r="F564" s="14" t="str">
        <f t="shared" si="35"/>
        <v/>
      </c>
      <c r="G564" s="14" t="str">
        <f t="shared" si="32"/>
        <v/>
      </c>
      <c r="H564" s="14" t="str">
        <f t="shared" si="33"/>
        <v/>
      </c>
    </row>
    <row r="565" spans="1:8" ht="18" customHeight="1" x14ac:dyDescent="0.25">
      <c r="A565" s="91" t="s">
        <v>1476</v>
      </c>
      <c r="B565" s="94" t="s">
        <v>1477</v>
      </c>
      <c r="C565" s="93" t="s">
        <v>324</v>
      </c>
      <c r="D565" s="93">
        <v>562</v>
      </c>
      <c r="E565" s="14" t="str">
        <f t="shared" si="34"/>
        <v>Recycled pre/post-consumer mixed fibers (RM0259)</v>
      </c>
      <c r="F565" s="14" t="str">
        <f t="shared" si="35"/>
        <v/>
      </c>
      <c r="G565" s="14" t="str">
        <f t="shared" si="32"/>
        <v/>
      </c>
      <c r="H565" s="14" t="str">
        <f t="shared" si="33"/>
        <v/>
      </c>
    </row>
    <row r="566" spans="1:8" ht="18" customHeight="1" x14ac:dyDescent="0.25">
      <c r="A566" s="91" t="s">
        <v>1478</v>
      </c>
      <c r="B566" s="94" t="s">
        <v>1479</v>
      </c>
      <c r="C566" s="93" t="s">
        <v>324</v>
      </c>
      <c r="D566" s="93">
        <v>563</v>
      </c>
      <c r="E566" s="14" t="str">
        <f t="shared" si="34"/>
        <v>Recycled pre-consumer mixed fibers (RM0260)</v>
      </c>
      <c r="F566" s="14" t="str">
        <f t="shared" si="35"/>
        <v/>
      </c>
      <c r="G566" s="14" t="str">
        <f t="shared" si="32"/>
        <v/>
      </c>
      <c r="H566" s="14" t="str">
        <f t="shared" si="33"/>
        <v/>
      </c>
    </row>
    <row r="567" spans="1:8" ht="18" customHeight="1" x14ac:dyDescent="0.25">
      <c r="A567" s="91" t="s">
        <v>1480</v>
      </c>
      <c r="B567" s="94" t="s">
        <v>1481</v>
      </c>
      <c r="C567" s="93" t="s">
        <v>324</v>
      </c>
      <c r="D567" s="93">
        <v>564</v>
      </c>
      <c r="E567" s="14" t="str">
        <f t="shared" si="34"/>
        <v>Recycled post-consumer mixed fibers (RM0261)</v>
      </c>
      <c r="F567" s="14" t="str">
        <f t="shared" si="35"/>
        <v/>
      </c>
      <c r="G567" s="14" t="str">
        <f t="shared" si="32"/>
        <v/>
      </c>
      <c r="H567" s="14" t="str">
        <f t="shared" si="33"/>
        <v/>
      </c>
    </row>
    <row r="568" spans="1:8" ht="18" customHeight="1" x14ac:dyDescent="0.25">
      <c r="A568" s="97" t="s">
        <v>1482</v>
      </c>
      <c r="B568" s="98" t="s">
        <v>1483</v>
      </c>
      <c r="C568" s="99" t="s">
        <v>370</v>
      </c>
      <c r="D568" s="99">
        <v>565</v>
      </c>
      <c r="E568" s="14" t="str">
        <f t="shared" si="34"/>
        <v>Reclaimed pre-consumer mixed fibers (RM0578)</v>
      </c>
      <c r="F568" s="14" t="str">
        <f t="shared" si="35"/>
        <v>Reclaimed pre-consumer mixed fibers (RM0578)</v>
      </c>
      <c r="G568" s="14" t="str">
        <f t="shared" si="32"/>
        <v>Reclaimed pre-consumer mixed fibers (RM0578)</v>
      </c>
      <c r="H568" s="14" t="str">
        <f t="shared" si="33"/>
        <v/>
      </c>
    </row>
    <row r="569" spans="1:8" ht="18" customHeight="1" x14ac:dyDescent="0.25">
      <c r="A569" s="97" t="s">
        <v>1484</v>
      </c>
      <c r="B569" s="97" t="s">
        <v>1485</v>
      </c>
      <c r="C569" s="99" t="s">
        <v>370</v>
      </c>
      <c r="D569" s="99">
        <v>566</v>
      </c>
      <c r="E569" s="14" t="str">
        <f t="shared" si="34"/>
        <v>Reclaimed post-consumer mixed fibers (RM0579)</v>
      </c>
      <c r="F569" s="14" t="str">
        <f t="shared" si="35"/>
        <v>Reclaimed post-consumer mixed fibers (RM0579)</v>
      </c>
      <c r="G569" s="14" t="str">
        <f t="shared" si="32"/>
        <v/>
      </c>
      <c r="H569" s="14" t="str">
        <f t="shared" si="33"/>
        <v>Reclaimed post-consumer mixed fibers (RM0579)</v>
      </c>
    </row>
    <row r="570" spans="1:8" ht="18" customHeight="1" x14ac:dyDescent="0.25">
      <c r="A570" s="91" t="s">
        <v>1486</v>
      </c>
      <c r="B570" s="92" t="s">
        <v>338</v>
      </c>
      <c r="C570" s="93" t="s">
        <v>324</v>
      </c>
      <c r="D570" s="93">
        <v>567</v>
      </c>
      <c r="E570" s="14" t="str">
        <f t="shared" si="34"/>
        <v>Other (RM0262)</v>
      </c>
      <c r="F570" s="14" t="str">
        <f t="shared" si="35"/>
        <v/>
      </c>
      <c r="G570" s="14" t="str">
        <f t="shared" si="32"/>
        <v/>
      </c>
      <c r="H570" s="14" t="str">
        <f t="shared" si="33"/>
        <v/>
      </c>
    </row>
    <row r="571" spans="1:8" ht="18" customHeight="1" x14ac:dyDescent="0.25">
      <c r="A571" s="91" t="s">
        <v>1487</v>
      </c>
      <c r="B571" s="94" t="s">
        <v>1488</v>
      </c>
      <c r="C571" s="93" t="s">
        <v>324</v>
      </c>
      <c r="D571" s="93">
        <v>568</v>
      </c>
      <c r="E571" s="14" t="str">
        <f t="shared" si="34"/>
        <v>Other in-conversion (RM0263)</v>
      </c>
      <c r="F571" s="14" t="str">
        <f t="shared" si="35"/>
        <v/>
      </c>
      <c r="G571" s="14" t="str">
        <f t="shared" si="32"/>
        <v/>
      </c>
      <c r="H571" s="14" t="str">
        <f t="shared" si="33"/>
        <v/>
      </c>
    </row>
    <row r="572" spans="1:8" ht="18" customHeight="1" x14ac:dyDescent="0.25">
      <c r="A572" s="91" t="s">
        <v>1489</v>
      </c>
      <c r="B572" s="94" t="s">
        <v>1490</v>
      </c>
      <c r="C572" s="93" t="s">
        <v>324</v>
      </c>
      <c r="D572" s="93">
        <v>569</v>
      </c>
      <c r="E572" s="14" t="str">
        <f t="shared" si="34"/>
        <v>Other organic (RM0264)</v>
      </c>
      <c r="F572" s="14" t="str">
        <f t="shared" si="35"/>
        <v/>
      </c>
      <c r="G572" s="14" t="str">
        <f t="shared" si="32"/>
        <v/>
      </c>
      <c r="H572" s="14" t="str">
        <f t="shared" si="33"/>
        <v/>
      </c>
    </row>
    <row r="573" spans="1:8" ht="18" customHeight="1" x14ac:dyDescent="0.25">
      <c r="A573" s="91" t="s">
        <v>1491</v>
      </c>
      <c r="B573" s="94" t="s">
        <v>1492</v>
      </c>
      <c r="C573" s="93" t="s">
        <v>324</v>
      </c>
      <c r="D573" s="93">
        <v>570</v>
      </c>
      <c r="E573" s="14" t="str">
        <f t="shared" si="34"/>
        <v>Other recycled pre/post-consumer  (RM0265)</v>
      </c>
      <c r="F573" s="14" t="str">
        <f t="shared" si="35"/>
        <v/>
      </c>
      <c r="G573" s="14" t="str">
        <f t="shared" si="32"/>
        <v/>
      </c>
      <c r="H573" s="14" t="str">
        <f t="shared" si="33"/>
        <v/>
      </c>
    </row>
    <row r="574" spans="1:8" ht="18" customHeight="1" x14ac:dyDescent="0.25">
      <c r="A574" s="91" t="s">
        <v>1493</v>
      </c>
      <c r="B574" s="94" t="s">
        <v>1494</v>
      </c>
      <c r="C574" s="93" t="s">
        <v>324</v>
      </c>
      <c r="D574" s="93">
        <v>571</v>
      </c>
      <c r="E574" s="14" t="str">
        <f t="shared" si="34"/>
        <v>Other recycled pre-consumer  (RM0266)</v>
      </c>
      <c r="F574" s="14" t="str">
        <f t="shared" si="35"/>
        <v/>
      </c>
      <c r="G574" s="14" t="str">
        <f t="shared" si="32"/>
        <v/>
      </c>
      <c r="H574" s="14" t="str">
        <f t="shared" si="33"/>
        <v/>
      </c>
    </row>
    <row r="575" spans="1:8" ht="18" customHeight="1" x14ac:dyDescent="0.25">
      <c r="A575" s="91" t="s">
        <v>1495</v>
      </c>
      <c r="B575" s="94" t="s">
        <v>1496</v>
      </c>
      <c r="C575" s="93" t="s">
        <v>324</v>
      </c>
      <c r="D575" s="93">
        <v>572</v>
      </c>
      <c r="E575" s="14" t="str">
        <f t="shared" si="34"/>
        <v>Other recycled post-consumer  (RM0267)</v>
      </c>
      <c r="F575" s="14" t="str">
        <f t="shared" si="35"/>
        <v/>
      </c>
      <c r="G575" s="14" t="str">
        <f t="shared" si="32"/>
        <v/>
      </c>
      <c r="H575" s="14" t="str">
        <f t="shared" si="33"/>
        <v/>
      </c>
    </row>
    <row r="576" spans="1:8" ht="18" customHeight="1" x14ac:dyDescent="0.25">
      <c r="A576" s="96" t="s">
        <v>1497</v>
      </c>
      <c r="B576" s="94" t="s">
        <v>1498</v>
      </c>
      <c r="C576" s="93" t="s">
        <v>367</v>
      </c>
      <c r="D576" s="140">
        <v>573</v>
      </c>
      <c r="E576" s="14" t="str">
        <f t="shared" si="34"/>
        <v>Other recycled pre-consumer - VR2   (RM0428)</v>
      </c>
      <c r="F576" s="14" t="str">
        <f t="shared" si="35"/>
        <v/>
      </c>
      <c r="G576" s="14" t="str">
        <f t="shared" si="32"/>
        <v/>
      </c>
      <c r="H576" s="14" t="str">
        <f t="shared" si="33"/>
        <v/>
      </c>
    </row>
    <row r="577" spans="1:8" ht="18" customHeight="1" x14ac:dyDescent="0.25">
      <c r="A577" s="109" t="s">
        <v>1499</v>
      </c>
      <c r="B577" s="110" t="s">
        <v>1500</v>
      </c>
      <c r="C577" s="111" t="s">
        <v>370</v>
      </c>
      <c r="D577" s="141">
        <v>574</v>
      </c>
      <c r="E577" s="14" t="str">
        <f t="shared" si="34"/>
        <v>Other recycled pre-consumer organic (RM0582)</v>
      </c>
      <c r="F577" s="14" t="str">
        <f t="shared" si="35"/>
        <v/>
      </c>
      <c r="G577" s="14" t="str">
        <f t="shared" si="32"/>
        <v/>
      </c>
      <c r="H577" s="14" t="str">
        <f t="shared" si="33"/>
        <v/>
      </c>
    </row>
    <row r="578" spans="1:8" ht="18" customHeight="1" x14ac:dyDescent="0.25">
      <c r="A578" s="104" t="s">
        <v>1501</v>
      </c>
      <c r="B578" s="98" t="s">
        <v>1502</v>
      </c>
      <c r="C578" s="99" t="s">
        <v>370</v>
      </c>
      <c r="D578" s="99">
        <v>575</v>
      </c>
      <c r="E578" s="14" t="str">
        <f t="shared" si="34"/>
        <v>Other reclaimed pre-consumer (RM0580)</v>
      </c>
      <c r="F578" s="334" t="str">
        <f>E578</f>
        <v>Other reclaimed pre-consumer (RM0580)</v>
      </c>
      <c r="G578" s="334" t="str">
        <f>F578</f>
        <v>Other reclaimed pre-consumer (RM0580)</v>
      </c>
      <c r="H578" s="14" t="str">
        <f t="shared" si="33"/>
        <v/>
      </c>
    </row>
    <row r="579" spans="1:8" ht="18" customHeight="1" x14ac:dyDescent="0.25">
      <c r="A579" s="104" t="s">
        <v>1503</v>
      </c>
      <c r="B579" s="97" t="s">
        <v>1504</v>
      </c>
      <c r="C579" s="99" t="s">
        <v>370</v>
      </c>
      <c r="D579" s="99">
        <v>576</v>
      </c>
      <c r="E579" s="14" t="str">
        <f t="shared" si="34"/>
        <v>Other reclaimed post-consumer (RM0581)</v>
      </c>
      <c r="F579" s="334" t="str">
        <f>E579</f>
        <v>Other reclaimed post-consumer (RM0581)</v>
      </c>
      <c r="G579" s="14" t="str">
        <f t="shared" si="32"/>
        <v/>
      </c>
      <c r="H579" s="334" t="str">
        <f>F579</f>
        <v>Other reclaimed post-consumer (RM0581)</v>
      </c>
    </row>
    <row r="580" spans="1:8" ht="18" customHeight="1" x14ac:dyDescent="0.25">
      <c r="A580" s="96" t="s">
        <v>1505</v>
      </c>
      <c r="B580" s="92" t="s">
        <v>1506</v>
      </c>
      <c r="C580" s="93" t="s">
        <v>367</v>
      </c>
      <c r="D580" s="140">
        <v>577</v>
      </c>
      <c r="E580" s="14" t="str">
        <f t="shared" si="34"/>
        <v>Responsible leather other (RM0425)</v>
      </c>
      <c r="F580" s="14" t="str">
        <f t="shared" si="35"/>
        <v/>
      </c>
      <c r="G580" s="14" t="str">
        <f t="shared" ref="G580:G585" si="36">IF(LEFT(B580,13)="Reclaimed pre",E580,"")</f>
        <v/>
      </c>
      <c r="H580" s="14" t="str">
        <f t="shared" ref="H580:H585" si="37">IF(LEFT(B580,13)="Reclaimed pos",E580,"")</f>
        <v/>
      </c>
    </row>
    <row r="581" spans="1:8" ht="18" customHeight="1" x14ac:dyDescent="0.25">
      <c r="A581" s="91" t="s">
        <v>1507</v>
      </c>
      <c r="B581" s="92" t="s">
        <v>1508</v>
      </c>
      <c r="C581" s="112" t="s">
        <v>1509</v>
      </c>
      <c r="D581" s="93">
        <v>578</v>
      </c>
      <c r="E581" s="14" t="str">
        <f t="shared" ref="E581:E585" si="38">B581&amp;" ("&amp;A581&amp;")"</f>
        <v>Dummy (RM9999)</v>
      </c>
      <c r="F581" s="14" t="str">
        <f t="shared" ref="F581:F585" si="39">IF(LEFT(B581,9)="Reclaimed",E581,"")</f>
        <v/>
      </c>
      <c r="G581" s="14" t="str">
        <f t="shared" si="36"/>
        <v/>
      </c>
      <c r="H581" s="14" t="str">
        <f t="shared" si="37"/>
        <v/>
      </c>
    </row>
    <row r="582" spans="1:8" ht="18" customHeight="1" x14ac:dyDescent="0.25">
      <c r="A582" s="113" t="s">
        <v>1510</v>
      </c>
      <c r="B582" s="92" t="s">
        <v>1511</v>
      </c>
      <c r="C582" s="93" t="s">
        <v>367</v>
      </c>
      <c r="D582" s="93">
        <v>579</v>
      </c>
      <c r="E582" s="14" t="str">
        <f t="shared" si="38"/>
        <v>Animal fiber other (RM0426)</v>
      </c>
      <c r="F582" s="14" t="str">
        <f t="shared" si="39"/>
        <v/>
      </c>
      <c r="G582" s="14" t="str">
        <f t="shared" si="36"/>
        <v/>
      </c>
      <c r="H582" s="14" t="str">
        <f t="shared" si="37"/>
        <v/>
      </c>
    </row>
    <row r="583" spans="1:8" ht="18" customHeight="1" x14ac:dyDescent="0.25">
      <c r="A583" s="96" t="s">
        <v>1512</v>
      </c>
      <c r="B583" s="96" t="s">
        <v>1513</v>
      </c>
      <c r="C583" s="93" t="s">
        <v>367</v>
      </c>
      <c r="D583" s="93">
        <v>580</v>
      </c>
      <c r="E583" s="14" t="str">
        <f t="shared" si="38"/>
        <v>In-conversion animal fiber other (RM0427)</v>
      </c>
      <c r="F583" s="14" t="str">
        <f t="shared" si="39"/>
        <v/>
      </c>
      <c r="G583" s="14" t="str">
        <f t="shared" si="36"/>
        <v/>
      </c>
      <c r="H583" s="14" t="str">
        <f t="shared" si="37"/>
        <v/>
      </c>
    </row>
    <row r="584" spans="1:8" ht="18" customHeight="1" x14ac:dyDescent="0.25">
      <c r="A584" s="109" t="s">
        <v>1514</v>
      </c>
      <c r="B584" s="110" t="s">
        <v>1515</v>
      </c>
      <c r="C584" s="111" t="s">
        <v>370</v>
      </c>
      <c r="D584" s="111">
        <v>581</v>
      </c>
      <c r="E584" s="14" t="str">
        <f t="shared" si="38"/>
        <v>Recycled pre-consumer organic animal fiber other (RM0583)</v>
      </c>
      <c r="F584" s="14" t="str">
        <f t="shared" si="39"/>
        <v/>
      </c>
      <c r="G584" s="14" t="str">
        <f t="shared" si="36"/>
        <v/>
      </c>
      <c r="H584" s="14" t="str">
        <f t="shared" si="37"/>
        <v/>
      </c>
    </row>
    <row r="585" spans="1:8" ht="18" customHeight="1" x14ac:dyDescent="0.25">
      <c r="A585" s="96" t="s">
        <v>1516</v>
      </c>
      <c r="B585" s="92" t="s">
        <v>1517</v>
      </c>
      <c r="C585" s="93" t="s">
        <v>367</v>
      </c>
      <c r="D585" s="93">
        <v>582</v>
      </c>
      <c r="E585" s="14" t="str">
        <f t="shared" si="38"/>
        <v>Other recycled post-consumer - VR2   (RM0429)</v>
      </c>
      <c r="F585" s="14" t="str">
        <f t="shared" si="39"/>
        <v/>
      </c>
      <c r="G585" s="14" t="str">
        <f t="shared" si="36"/>
        <v/>
      </c>
      <c r="H585" s="14" t="str">
        <f t="shared" si="37"/>
        <v/>
      </c>
    </row>
  </sheetData>
  <sheetProtection formatCells="0" formatColumns="0" formatRows="0" insertColumns="0" insertRows="0" insertHyperlinks="0" deleteColumns="0" deleteRows="0" sort="0" autoFilter="0" pivotTables="0"/>
  <autoFilter ref="A3:H585" xr:uid="{43C20952-C9B9-7A46-9546-24C00C8713CC}"/>
  <conditionalFormatting sqref="A1:A1048576">
    <cfRule type="duplicateValues" dxfId="0" priority="1"/>
  </conditionalFormatting>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FFC08-0197-D144-8459-ABA010AE5DA4}">
  <sheetPr codeName="Sheet22">
    <tabColor theme="2"/>
  </sheetPr>
  <dimension ref="A1:N253"/>
  <sheetViews>
    <sheetView showGridLines="0" zoomScaleNormal="100" workbookViewId="0">
      <selection activeCell="N20" sqref="N20:N253"/>
    </sheetView>
  </sheetViews>
  <sheetFormatPr defaultColWidth="8.8984375" defaultRowHeight="18" customHeight="1" x14ac:dyDescent="0.25"/>
  <cols>
    <col min="1" max="1" width="20" style="40" customWidth="1"/>
    <col min="2" max="2" width="39.8984375" style="40" customWidth="1"/>
    <col min="3" max="3" width="37.3984375" style="41" hidden="1" customWidth="1"/>
    <col min="4" max="4" width="34.8984375" style="41" hidden="1" customWidth="1"/>
    <col min="5" max="7" width="32.3984375" style="41" hidden="1" customWidth="1"/>
    <col min="8" max="8" width="38.3984375" style="41" hidden="1" customWidth="1" collapsed="1"/>
    <col min="9" max="9" width="17.8984375" style="42" hidden="1" customWidth="1"/>
    <col min="10" max="10" width="18.5" style="42" hidden="1" customWidth="1"/>
    <col min="11" max="11" width="20.5" style="42" customWidth="1"/>
    <col min="12" max="12" width="21.5" style="42" customWidth="1"/>
    <col min="13" max="13" width="12.8984375" style="42" customWidth="1"/>
    <col min="14" max="14" width="39.5" style="4" bestFit="1" customWidth="1"/>
    <col min="15" max="16384" width="8.8984375" style="4"/>
  </cols>
  <sheetData>
    <row r="1" spans="1:14" ht="18" customHeight="1" x14ac:dyDescent="0.25">
      <c r="A1" s="4" t="s">
        <v>310</v>
      </c>
      <c r="B1" s="4"/>
      <c r="C1" s="4"/>
      <c r="D1" s="4"/>
      <c r="E1" s="4"/>
      <c r="F1" s="4"/>
      <c r="G1" s="4"/>
      <c r="H1" s="4"/>
      <c r="I1" s="4"/>
      <c r="J1" s="4"/>
      <c r="K1" s="4"/>
      <c r="L1" s="4"/>
      <c r="M1" s="4"/>
    </row>
    <row r="2" spans="1:14" ht="18" customHeight="1" x14ac:dyDescent="0.25">
      <c r="A2" s="6" t="s">
        <v>1518</v>
      </c>
      <c r="B2" s="18"/>
      <c r="C2" s="19"/>
      <c r="D2" s="19"/>
      <c r="E2" s="19"/>
      <c r="F2" s="19"/>
      <c r="G2" s="19"/>
      <c r="H2" s="19"/>
      <c r="I2" s="20"/>
      <c r="J2" s="20"/>
      <c r="K2" s="18"/>
      <c r="L2" s="18"/>
      <c r="M2" s="18"/>
      <c r="N2" s="21"/>
    </row>
    <row r="3" spans="1:14" ht="39.9" customHeight="1" x14ac:dyDescent="0.25">
      <c r="A3" s="22" t="s">
        <v>1519</v>
      </c>
      <c r="B3" s="22" t="s">
        <v>1520</v>
      </c>
      <c r="C3" s="23" t="s">
        <v>1521</v>
      </c>
      <c r="D3" s="23" t="s">
        <v>1522</v>
      </c>
      <c r="E3" s="23" t="s">
        <v>1523</v>
      </c>
      <c r="F3" s="23" t="s">
        <v>1524</v>
      </c>
      <c r="G3" s="23" t="s">
        <v>1525</v>
      </c>
      <c r="H3" s="23" t="s">
        <v>1526</v>
      </c>
      <c r="I3" s="24" t="s">
        <v>1527</v>
      </c>
      <c r="J3" s="24" t="s">
        <v>1528</v>
      </c>
      <c r="K3" s="25" t="s">
        <v>1529</v>
      </c>
      <c r="L3" s="26" t="s">
        <v>316</v>
      </c>
      <c r="M3" s="25" t="s">
        <v>343</v>
      </c>
      <c r="N3" s="25" t="s">
        <v>224</v>
      </c>
    </row>
    <row r="4" spans="1:14" ht="18" customHeight="1" x14ac:dyDescent="0.25">
      <c r="A4" s="27" t="s">
        <v>1530</v>
      </c>
      <c r="B4" s="28" t="s">
        <v>1531</v>
      </c>
      <c r="C4" s="29" t="s">
        <v>1532</v>
      </c>
      <c r="D4" s="29" t="s">
        <v>1532</v>
      </c>
      <c r="E4" s="29" t="s">
        <v>1532</v>
      </c>
      <c r="F4" s="29" t="s">
        <v>1532</v>
      </c>
      <c r="G4" s="29" t="s">
        <v>1533</v>
      </c>
      <c r="H4" s="30" t="s">
        <v>1534</v>
      </c>
      <c r="I4" s="16" t="s">
        <v>1535</v>
      </c>
      <c r="J4" s="16">
        <v>4</v>
      </c>
      <c r="K4" s="16" t="s">
        <v>248</v>
      </c>
      <c r="L4" s="16" t="s">
        <v>324</v>
      </c>
      <c r="M4" s="31">
        <v>1</v>
      </c>
      <c r="N4" s="32" t="s">
        <v>1536</v>
      </c>
    </row>
    <row r="5" spans="1:14" ht="18" customHeight="1" x14ac:dyDescent="0.25">
      <c r="A5" s="27" t="s">
        <v>1537</v>
      </c>
      <c r="B5" s="28" t="s">
        <v>1538</v>
      </c>
      <c r="C5" s="29" t="s">
        <v>1539</v>
      </c>
      <c r="D5" s="29" t="s">
        <v>1539</v>
      </c>
      <c r="E5" s="29" t="s">
        <v>1539</v>
      </c>
      <c r="F5" s="29" t="s">
        <v>1539</v>
      </c>
      <c r="G5" s="29" t="s">
        <v>1540</v>
      </c>
      <c r="H5" s="30" t="s">
        <v>1541</v>
      </c>
      <c r="I5" s="16" t="s">
        <v>1542</v>
      </c>
      <c r="J5" s="16">
        <v>248</v>
      </c>
      <c r="K5" s="16" t="s">
        <v>230</v>
      </c>
      <c r="L5" s="16" t="s">
        <v>324</v>
      </c>
      <c r="M5" s="31">
        <v>2</v>
      </c>
      <c r="N5" s="32" t="s">
        <v>1543</v>
      </c>
    </row>
    <row r="6" spans="1:14" ht="18" customHeight="1" x14ac:dyDescent="0.25">
      <c r="A6" s="33" t="s">
        <v>1544</v>
      </c>
      <c r="B6" s="28" t="s">
        <v>1545</v>
      </c>
      <c r="C6" s="29" t="s">
        <v>1545</v>
      </c>
      <c r="D6" s="29" t="s">
        <v>1545</v>
      </c>
      <c r="E6" s="29" t="s">
        <v>1545</v>
      </c>
      <c r="F6" s="29" t="s">
        <v>1545</v>
      </c>
      <c r="G6" s="29" t="s">
        <v>1546</v>
      </c>
      <c r="H6" s="30" t="s">
        <v>1534</v>
      </c>
      <c r="I6" s="16" t="s">
        <v>1547</v>
      </c>
      <c r="J6" s="16">
        <v>8</v>
      </c>
      <c r="K6" s="16" t="s">
        <v>248</v>
      </c>
      <c r="L6" s="16" t="s">
        <v>324</v>
      </c>
      <c r="M6" s="31">
        <v>3</v>
      </c>
      <c r="N6" s="32" t="s">
        <v>1548</v>
      </c>
    </row>
    <row r="7" spans="1:14" ht="18" customHeight="1" x14ac:dyDescent="0.25">
      <c r="A7" s="33" t="s">
        <v>1549</v>
      </c>
      <c r="B7" s="28" t="s">
        <v>1550</v>
      </c>
      <c r="C7" s="29" t="s">
        <v>1550</v>
      </c>
      <c r="D7" s="29" t="s">
        <v>1550</v>
      </c>
      <c r="E7" s="29" t="s">
        <v>1550</v>
      </c>
      <c r="F7" s="29" t="s">
        <v>1550</v>
      </c>
      <c r="G7" s="29" t="s">
        <v>1551</v>
      </c>
      <c r="H7" s="30" t="s">
        <v>1534</v>
      </c>
      <c r="I7" s="16" t="s">
        <v>1552</v>
      </c>
      <c r="J7" s="16">
        <v>12</v>
      </c>
      <c r="K7" s="16" t="s">
        <v>248</v>
      </c>
      <c r="L7" s="16" t="s">
        <v>324</v>
      </c>
      <c r="M7" s="31">
        <v>4</v>
      </c>
      <c r="N7" s="32" t="s">
        <v>1553</v>
      </c>
    </row>
    <row r="8" spans="1:14" ht="18" customHeight="1" x14ac:dyDescent="0.25">
      <c r="A8" s="27" t="s">
        <v>1554</v>
      </c>
      <c r="B8" s="28" t="s">
        <v>1555</v>
      </c>
      <c r="C8" s="29" t="s">
        <v>1555</v>
      </c>
      <c r="D8" s="29" t="s">
        <v>1555</v>
      </c>
      <c r="E8" s="29" t="s">
        <v>1555</v>
      </c>
      <c r="F8" s="29" t="s">
        <v>1555</v>
      </c>
      <c r="G8" s="29" t="s">
        <v>1556</v>
      </c>
      <c r="H8" s="30" t="s">
        <v>1557</v>
      </c>
      <c r="I8" s="16" t="s">
        <v>1558</v>
      </c>
      <c r="J8" s="16">
        <v>16</v>
      </c>
      <c r="K8" s="16" t="s">
        <v>230</v>
      </c>
      <c r="L8" s="16" t="s">
        <v>324</v>
      </c>
      <c r="M8" s="31">
        <v>5</v>
      </c>
      <c r="N8" s="32" t="s">
        <v>1559</v>
      </c>
    </row>
    <row r="9" spans="1:14" ht="18" customHeight="1" x14ac:dyDescent="0.25">
      <c r="A9" s="33" t="s">
        <v>1560</v>
      </c>
      <c r="B9" s="28" t="s">
        <v>1561</v>
      </c>
      <c r="C9" s="29" t="s">
        <v>1561</v>
      </c>
      <c r="D9" s="29" t="s">
        <v>1561</v>
      </c>
      <c r="E9" s="29" t="s">
        <v>1561</v>
      </c>
      <c r="F9" s="29" t="s">
        <v>1561</v>
      </c>
      <c r="G9" s="29" t="s">
        <v>1562</v>
      </c>
      <c r="H9" s="30" t="s">
        <v>1534</v>
      </c>
      <c r="I9" s="16" t="s">
        <v>1563</v>
      </c>
      <c r="J9" s="16">
        <v>20</v>
      </c>
      <c r="K9" s="16" t="s">
        <v>248</v>
      </c>
      <c r="L9" s="16" t="s">
        <v>324</v>
      </c>
      <c r="M9" s="31">
        <v>6</v>
      </c>
      <c r="N9" s="32" t="s">
        <v>1564</v>
      </c>
    </row>
    <row r="10" spans="1:14" ht="18" customHeight="1" x14ac:dyDescent="0.25">
      <c r="A10" s="33" t="s">
        <v>1565</v>
      </c>
      <c r="B10" s="28" t="s">
        <v>1566</v>
      </c>
      <c r="C10" s="29" t="s">
        <v>1566</v>
      </c>
      <c r="D10" s="29" t="s">
        <v>1566</v>
      </c>
      <c r="E10" s="29" t="s">
        <v>1566</v>
      </c>
      <c r="F10" s="29" t="s">
        <v>1566</v>
      </c>
      <c r="G10" s="29" t="s">
        <v>1567</v>
      </c>
      <c r="H10" s="30" t="s">
        <v>1534</v>
      </c>
      <c r="I10" s="16" t="s">
        <v>1568</v>
      </c>
      <c r="J10" s="16">
        <v>24</v>
      </c>
      <c r="K10" s="16" t="s">
        <v>248</v>
      </c>
      <c r="L10" s="16" t="s">
        <v>324</v>
      </c>
      <c r="M10" s="31">
        <v>7</v>
      </c>
      <c r="N10" s="32" t="s">
        <v>1569</v>
      </c>
    </row>
    <row r="11" spans="1:14" ht="18" customHeight="1" x14ac:dyDescent="0.25">
      <c r="A11" s="27" t="s">
        <v>1570</v>
      </c>
      <c r="B11" s="28" t="s">
        <v>1571</v>
      </c>
      <c r="C11" s="29" t="s">
        <v>1571</v>
      </c>
      <c r="D11" s="29" t="s">
        <v>1571</v>
      </c>
      <c r="E11" s="29" t="s">
        <v>1571</v>
      </c>
      <c r="F11" s="29" t="s">
        <v>1571</v>
      </c>
      <c r="G11" s="29" t="s">
        <v>1571</v>
      </c>
      <c r="H11" s="30" t="s">
        <v>1572</v>
      </c>
      <c r="I11" s="16" t="s">
        <v>1573</v>
      </c>
      <c r="J11" s="16">
        <v>660</v>
      </c>
      <c r="K11" s="16" t="s">
        <v>230</v>
      </c>
      <c r="L11" s="16" t="s">
        <v>324</v>
      </c>
      <c r="M11" s="31">
        <v>8</v>
      </c>
      <c r="N11" s="32" t="s">
        <v>1574</v>
      </c>
    </row>
    <row r="12" spans="1:14" ht="18" customHeight="1" x14ac:dyDescent="0.25">
      <c r="A12" s="27" t="s">
        <v>1575</v>
      </c>
      <c r="B12" s="28" t="s">
        <v>1576</v>
      </c>
      <c r="C12" s="29" t="s">
        <v>1576</v>
      </c>
      <c r="D12" s="29" t="s">
        <v>1576</v>
      </c>
      <c r="E12" s="29" t="s">
        <v>1576</v>
      </c>
      <c r="F12" s="29" t="s">
        <v>1576</v>
      </c>
      <c r="G12" s="29" t="s">
        <v>1577</v>
      </c>
      <c r="H12" s="30" t="s">
        <v>1578</v>
      </c>
      <c r="I12" s="16" t="s">
        <v>1579</v>
      </c>
      <c r="J12" s="16">
        <v>10</v>
      </c>
      <c r="K12" s="16" t="s">
        <v>230</v>
      </c>
      <c r="L12" s="16" t="s">
        <v>324</v>
      </c>
      <c r="M12" s="31">
        <v>9</v>
      </c>
      <c r="N12" s="32" t="s">
        <v>1580</v>
      </c>
    </row>
    <row r="13" spans="1:14" ht="18" customHeight="1" x14ac:dyDescent="0.25">
      <c r="A13" s="33" t="s">
        <v>1581</v>
      </c>
      <c r="B13" s="28" t="s">
        <v>1582</v>
      </c>
      <c r="C13" s="29" t="s">
        <v>1582</v>
      </c>
      <c r="D13" s="29" t="s">
        <v>1582</v>
      </c>
      <c r="E13" s="29" t="s">
        <v>1582</v>
      </c>
      <c r="F13" s="29" t="s">
        <v>1582</v>
      </c>
      <c r="G13" s="29" t="s">
        <v>1582</v>
      </c>
      <c r="H13" s="30" t="s">
        <v>1534</v>
      </c>
      <c r="I13" s="16" t="s">
        <v>1583</v>
      </c>
      <c r="J13" s="16">
        <v>28</v>
      </c>
      <c r="K13" s="16" t="s">
        <v>248</v>
      </c>
      <c r="L13" s="16" t="s">
        <v>324</v>
      </c>
      <c r="M13" s="31">
        <v>10</v>
      </c>
      <c r="N13" s="32" t="s">
        <v>1584</v>
      </c>
    </row>
    <row r="14" spans="1:14" ht="18" customHeight="1" x14ac:dyDescent="0.25">
      <c r="A14" s="33" t="s">
        <v>1585</v>
      </c>
      <c r="B14" s="28" t="s">
        <v>1586</v>
      </c>
      <c r="C14" s="29" t="s">
        <v>1586</v>
      </c>
      <c r="D14" s="29" t="s">
        <v>1586</v>
      </c>
      <c r="E14" s="29" t="s">
        <v>1586</v>
      </c>
      <c r="F14" s="29" t="s">
        <v>1586</v>
      </c>
      <c r="G14" s="29" t="s">
        <v>1587</v>
      </c>
      <c r="H14" s="30" t="s">
        <v>1534</v>
      </c>
      <c r="I14" s="16" t="s">
        <v>1588</v>
      </c>
      <c r="J14" s="16">
        <v>32</v>
      </c>
      <c r="K14" s="16" t="s">
        <v>248</v>
      </c>
      <c r="L14" s="16" t="s">
        <v>324</v>
      </c>
      <c r="M14" s="31">
        <v>11</v>
      </c>
      <c r="N14" s="32" t="s">
        <v>1589</v>
      </c>
    </row>
    <row r="15" spans="1:14" ht="18" customHeight="1" x14ac:dyDescent="0.25">
      <c r="A15" s="33" t="s">
        <v>1590</v>
      </c>
      <c r="B15" s="28" t="s">
        <v>1591</v>
      </c>
      <c r="C15" s="29" t="s">
        <v>1591</v>
      </c>
      <c r="D15" s="29" t="s">
        <v>1591</v>
      </c>
      <c r="E15" s="29" t="s">
        <v>1591</v>
      </c>
      <c r="F15" s="29" t="s">
        <v>1591</v>
      </c>
      <c r="G15" s="29" t="s">
        <v>1592</v>
      </c>
      <c r="H15" s="30" t="s">
        <v>1534</v>
      </c>
      <c r="I15" s="16" t="s">
        <v>1593</v>
      </c>
      <c r="J15" s="16">
        <v>51</v>
      </c>
      <c r="K15" s="16" t="s">
        <v>248</v>
      </c>
      <c r="L15" s="16" t="s">
        <v>324</v>
      </c>
      <c r="M15" s="31">
        <v>12</v>
      </c>
      <c r="N15" s="32" t="s">
        <v>1594</v>
      </c>
    </row>
    <row r="16" spans="1:14" ht="18" customHeight="1" x14ac:dyDescent="0.25">
      <c r="A16" s="27" t="s">
        <v>1595</v>
      </c>
      <c r="B16" s="28" t="s">
        <v>1596</v>
      </c>
      <c r="C16" s="29" t="s">
        <v>1596</v>
      </c>
      <c r="D16" s="29" t="s">
        <v>1596</v>
      </c>
      <c r="E16" s="29" t="s">
        <v>1596</v>
      </c>
      <c r="F16" s="29" t="s">
        <v>1596</v>
      </c>
      <c r="G16" s="29" t="s">
        <v>1596</v>
      </c>
      <c r="H16" s="30" t="s">
        <v>1597</v>
      </c>
      <c r="I16" s="16" t="s">
        <v>1598</v>
      </c>
      <c r="J16" s="16">
        <v>533</v>
      </c>
      <c r="K16" s="16" t="s">
        <v>230</v>
      </c>
      <c r="L16" s="16" t="s">
        <v>324</v>
      </c>
      <c r="M16" s="31">
        <v>13</v>
      </c>
      <c r="N16" s="32" t="s">
        <v>1599</v>
      </c>
    </row>
    <row r="17" spans="1:14" ht="18" customHeight="1" x14ac:dyDescent="0.25">
      <c r="A17" s="33" t="s">
        <v>1600</v>
      </c>
      <c r="B17" s="28" t="s">
        <v>1601</v>
      </c>
      <c r="C17" s="29" t="s">
        <v>1601</v>
      </c>
      <c r="D17" s="29" t="s">
        <v>1601</v>
      </c>
      <c r="E17" s="29" t="s">
        <v>1601</v>
      </c>
      <c r="F17" s="29" t="s">
        <v>1601</v>
      </c>
      <c r="G17" s="29" t="s">
        <v>1602</v>
      </c>
      <c r="H17" s="30" t="s">
        <v>1534</v>
      </c>
      <c r="I17" s="16" t="s">
        <v>1603</v>
      </c>
      <c r="J17" s="16">
        <v>36</v>
      </c>
      <c r="K17" s="16" t="s">
        <v>248</v>
      </c>
      <c r="L17" s="16" t="s">
        <v>324</v>
      </c>
      <c r="M17" s="31">
        <v>14</v>
      </c>
      <c r="N17" s="32" t="s">
        <v>1604</v>
      </c>
    </row>
    <row r="18" spans="1:14" ht="18" customHeight="1" x14ac:dyDescent="0.25">
      <c r="A18" s="33" t="s">
        <v>1605</v>
      </c>
      <c r="B18" s="28" t="s">
        <v>1606</v>
      </c>
      <c r="C18" s="29" t="s">
        <v>1606</v>
      </c>
      <c r="D18" s="29" t="s">
        <v>1606</v>
      </c>
      <c r="E18" s="29" t="s">
        <v>1606</v>
      </c>
      <c r="F18" s="29" t="s">
        <v>1606</v>
      </c>
      <c r="G18" s="29" t="s">
        <v>1607</v>
      </c>
      <c r="H18" s="30" t="s">
        <v>1534</v>
      </c>
      <c r="I18" s="16" t="s">
        <v>1608</v>
      </c>
      <c r="J18" s="16">
        <v>40</v>
      </c>
      <c r="K18" s="16" t="s">
        <v>248</v>
      </c>
      <c r="L18" s="16" t="s">
        <v>324</v>
      </c>
      <c r="M18" s="31">
        <v>15</v>
      </c>
      <c r="N18" s="32" t="s">
        <v>1609</v>
      </c>
    </row>
    <row r="19" spans="1:14" ht="18" customHeight="1" x14ac:dyDescent="0.25">
      <c r="A19" s="33" t="s">
        <v>1610</v>
      </c>
      <c r="B19" s="28" t="s">
        <v>1611</v>
      </c>
      <c r="C19" s="29" t="s">
        <v>1611</v>
      </c>
      <c r="D19" s="29" t="s">
        <v>1611</v>
      </c>
      <c r="E19" s="29" t="s">
        <v>1611</v>
      </c>
      <c r="F19" s="29" t="s">
        <v>1611</v>
      </c>
      <c r="G19" s="29" t="s">
        <v>1612</v>
      </c>
      <c r="H19" s="30" t="s">
        <v>1534</v>
      </c>
      <c r="I19" s="16" t="s">
        <v>1613</v>
      </c>
      <c r="J19" s="16">
        <v>31</v>
      </c>
      <c r="K19" s="16" t="s">
        <v>248</v>
      </c>
      <c r="L19" s="16" t="s">
        <v>324</v>
      </c>
      <c r="M19" s="31">
        <v>16</v>
      </c>
      <c r="N19" s="32" t="s">
        <v>1614</v>
      </c>
    </row>
    <row r="20" spans="1:14" ht="18" customHeight="1" x14ac:dyDescent="0.25">
      <c r="A20" s="33" t="s">
        <v>1615</v>
      </c>
      <c r="B20" s="28" t="s">
        <v>1616</v>
      </c>
      <c r="C20" s="29" t="s">
        <v>1616</v>
      </c>
      <c r="D20" s="29" t="s">
        <v>1616</v>
      </c>
      <c r="E20" s="29" t="s">
        <v>1616</v>
      </c>
      <c r="F20" s="29" t="s">
        <v>1616</v>
      </c>
      <c r="G20" s="29" t="s">
        <v>1617</v>
      </c>
      <c r="H20" s="30" t="s">
        <v>1534</v>
      </c>
      <c r="I20" s="16" t="s">
        <v>1618</v>
      </c>
      <c r="J20" s="16">
        <v>44</v>
      </c>
      <c r="K20" s="16" t="s">
        <v>248</v>
      </c>
      <c r="L20" s="16" t="s">
        <v>324</v>
      </c>
      <c r="M20" s="31">
        <v>17</v>
      </c>
      <c r="N20" s="32" t="s">
        <v>1619</v>
      </c>
    </row>
    <row r="21" spans="1:14" ht="18" customHeight="1" x14ac:dyDescent="0.25">
      <c r="A21" s="33" t="s">
        <v>1620</v>
      </c>
      <c r="B21" s="28" t="s">
        <v>1621</v>
      </c>
      <c r="C21" s="29" t="s">
        <v>1621</v>
      </c>
      <c r="D21" s="29" t="s">
        <v>1621</v>
      </c>
      <c r="E21" s="29" t="s">
        <v>1621</v>
      </c>
      <c r="F21" s="29" t="s">
        <v>1621</v>
      </c>
      <c r="G21" s="29" t="s">
        <v>1622</v>
      </c>
      <c r="H21" s="30" t="s">
        <v>1534</v>
      </c>
      <c r="I21" s="16" t="s">
        <v>1623</v>
      </c>
      <c r="J21" s="16">
        <v>48</v>
      </c>
      <c r="K21" s="16" t="s">
        <v>248</v>
      </c>
      <c r="L21" s="16" t="s">
        <v>324</v>
      </c>
      <c r="M21" s="31">
        <v>18</v>
      </c>
      <c r="N21" s="32" t="s">
        <v>1624</v>
      </c>
    </row>
    <row r="22" spans="1:14" ht="18" customHeight="1" x14ac:dyDescent="0.25">
      <c r="A22" s="33" t="s">
        <v>1625</v>
      </c>
      <c r="B22" s="28" t="s">
        <v>1626</v>
      </c>
      <c r="C22" s="29" t="s">
        <v>1626</v>
      </c>
      <c r="D22" s="29" t="s">
        <v>1626</v>
      </c>
      <c r="E22" s="29"/>
      <c r="F22" s="29" t="s">
        <v>1626</v>
      </c>
      <c r="G22" s="29" t="s">
        <v>1627</v>
      </c>
      <c r="H22" s="30" t="s">
        <v>1534</v>
      </c>
      <c r="I22" s="16" t="s">
        <v>1628</v>
      </c>
      <c r="J22" s="16">
        <v>50</v>
      </c>
      <c r="K22" s="16" t="s">
        <v>248</v>
      </c>
      <c r="L22" s="16" t="s">
        <v>324</v>
      </c>
      <c r="M22" s="31">
        <v>19</v>
      </c>
      <c r="N22" s="32" t="s">
        <v>1629</v>
      </c>
    </row>
    <row r="23" spans="1:14" ht="18" customHeight="1" x14ac:dyDescent="0.25">
      <c r="A23" s="33" t="s">
        <v>1630</v>
      </c>
      <c r="B23" s="28" t="s">
        <v>1631</v>
      </c>
      <c r="C23" s="29" t="s">
        <v>1631</v>
      </c>
      <c r="D23" s="29" t="s">
        <v>1631</v>
      </c>
      <c r="E23" s="29" t="s">
        <v>1631</v>
      </c>
      <c r="F23" s="29" t="s">
        <v>1631</v>
      </c>
      <c r="G23" s="29" t="s">
        <v>1631</v>
      </c>
      <c r="H23" s="30" t="s">
        <v>1534</v>
      </c>
      <c r="I23" s="16" t="s">
        <v>1632</v>
      </c>
      <c r="J23" s="16">
        <v>52</v>
      </c>
      <c r="K23" s="16" t="s">
        <v>248</v>
      </c>
      <c r="L23" s="16" t="s">
        <v>324</v>
      </c>
      <c r="M23" s="31">
        <v>20</v>
      </c>
      <c r="N23" s="32" t="s">
        <v>1633</v>
      </c>
    </row>
    <row r="24" spans="1:14" ht="18" customHeight="1" x14ac:dyDescent="0.25">
      <c r="A24" s="33" t="s">
        <v>1634</v>
      </c>
      <c r="B24" s="28" t="s">
        <v>1635</v>
      </c>
      <c r="C24" s="29" t="s">
        <v>1635</v>
      </c>
      <c r="D24" s="29" t="s">
        <v>1635</v>
      </c>
      <c r="E24" s="29" t="s">
        <v>1635</v>
      </c>
      <c r="F24" s="29" t="s">
        <v>1635</v>
      </c>
      <c r="G24" s="29" t="s">
        <v>1636</v>
      </c>
      <c r="H24" s="30" t="s">
        <v>1534</v>
      </c>
      <c r="I24" s="16" t="s">
        <v>1637</v>
      </c>
      <c r="J24" s="16">
        <v>112</v>
      </c>
      <c r="K24" s="16" t="s">
        <v>248</v>
      </c>
      <c r="L24" s="16" t="s">
        <v>324</v>
      </c>
      <c r="M24" s="31">
        <v>21</v>
      </c>
      <c r="N24" s="32" t="s">
        <v>1638</v>
      </c>
    </row>
    <row r="25" spans="1:14" ht="18" customHeight="1" x14ac:dyDescent="0.25">
      <c r="A25" s="33" t="s">
        <v>1639</v>
      </c>
      <c r="B25" s="28" t="s">
        <v>1640</v>
      </c>
      <c r="C25" s="29" t="s">
        <v>1640</v>
      </c>
      <c r="D25" s="29" t="s">
        <v>1640</v>
      </c>
      <c r="E25" s="29" t="s">
        <v>1640</v>
      </c>
      <c r="F25" s="29" t="s">
        <v>1640</v>
      </c>
      <c r="G25" s="29" t="s">
        <v>1641</v>
      </c>
      <c r="H25" s="30" t="s">
        <v>1534</v>
      </c>
      <c r="I25" s="16" t="s">
        <v>1642</v>
      </c>
      <c r="J25" s="16">
        <v>56</v>
      </c>
      <c r="K25" s="16" t="s">
        <v>248</v>
      </c>
      <c r="L25" s="16" t="s">
        <v>324</v>
      </c>
      <c r="M25" s="31">
        <v>22</v>
      </c>
      <c r="N25" s="32" t="s">
        <v>1643</v>
      </c>
    </row>
    <row r="26" spans="1:14" ht="18" customHeight="1" x14ac:dyDescent="0.25">
      <c r="A26" s="33" t="s">
        <v>1644</v>
      </c>
      <c r="B26" s="28" t="s">
        <v>1645</v>
      </c>
      <c r="C26" s="29" t="s">
        <v>1645</v>
      </c>
      <c r="D26" s="29" t="s">
        <v>1645</v>
      </c>
      <c r="E26" s="29" t="s">
        <v>1645</v>
      </c>
      <c r="F26" s="29" t="s">
        <v>1645</v>
      </c>
      <c r="G26" s="29" t="s">
        <v>1645</v>
      </c>
      <c r="H26" s="30" t="s">
        <v>1534</v>
      </c>
      <c r="I26" s="16" t="s">
        <v>1646</v>
      </c>
      <c r="J26" s="16">
        <v>84</v>
      </c>
      <c r="K26" s="16" t="s">
        <v>248</v>
      </c>
      <c r="L26" s="16" t="s">
        <v>324</v>
      </c>
      <c r="M26" s="31">
        <v>23</v>
      </c>
      <c r="N26" s="32" t="s">
        <v>1647</v>
      </c>
    </row>
    <row r="27" spans="1:14" ht="18" customHeight="1" x14ac:dyDescent="0.25">
      <c r="A27" s="33" t="s">
        <v>1648</v>
      </c>
      <c r="B27" s="28" t="s">
        <v>1649</v>
      </c>
      <c r="C27" s="29" t="s">
        <v>1649</v>
      </c>
      <c r="D27" s="29" t="s">
        <v>1649</v>
      </c>
      <c r="E27" s="29" t="s">
        <v>1649</v>
      </c>
      <c r="F27" s="29" t="s">
        <v>1649</v>
      </c>
      <c r="G27" s="29" t="s">
        <v>1650</v>
      </c>
      <c r="H27" s="30" t="s">
        <v>1534</v>
      </c>
      <c r="I27" s="16" t="s">
        <v>1651</v>
      </c>
      <c r="J27" s="16">
        <v>204</v>
      </c>
      <c r="K27" s="16" t="s">
        <v>248</v>
      </c>
      <c r="L27" s="16" t="s">
        <v>324</v>
      </c>
      <c r="M27" s="31">
        <v>24</v>
      </c>
      <c r="N27" s="32" t="s">
        <v>1652</v>
      </c>
    </row>
    <row r="28" spans="1:14" ht="18" customHeight="1" x14ac:dyDescent="0.25">
      <c r="A28" s="27" t="s">
        <v>1653</v>
      </c>
      <c r="B28" s="28" t="s">
        <v>1654</v>
      </c>
      <c r="C28" s="29" t="s">
        <v>1654</v>
      </c>
      <c r="D28" s="29" t="s">
        <v>1654</v>
      </c>
      <c r="E28" s="29" t="s">
        <v>1654</v>
      </c>
      <c r="F28" s="29" t="s">
        <v>1654</v>
      </c>
      <c r="G28" s="29" t="s">
        <v>1654</v>
      </c>
      <c r="H28" s="30" t="s">
        <v>1572</v>
      </c>
      <c r="I28" s="16" t="s">
        <v>1655</v>
      </c>
      <c r="J28" s="16">
        <v>60</v>
      </c>
      <c r="K28" s="16" t="s">
        <v>230</v>
      </c>
      <c r="L28" s="16" t="s">
        <v>324</v>
      </c>
      <c r="M28" s="31">
        <v>25</v>
      </c>
      <c r="N28" s="32" t="s">
        <v>1656</v>
      </c>
    </row>
    <row r="29" spans="1:14" ht="18" customHeight="1" x14ac:dyDescent="0.25">
      <c r="A29" s="33" t="s">
        <v>1657</v>
      </c>
      <c r="B29" s="28" t="s">
        <v>1658</v>
      </c>
      <c r="C29" s="29" t="s">
        <v>1658</v>
      </c>
      <c r="D29" s="29" t="s">
        <v>1658</v>
      </c>
      <c r="E29" s="29" t="s">
        <v>1658</v>
      </c>
      <c r="F29" s="29" t="s">
        <v>1658</v>
      </c>
      <c r="G29" s="29" t="s">
        <v>1659</v>
      </c>
      <c r="H29" s="30" t="s">
        <v>1534</v>
      </c>
      <c r="I29" s="16" t="s">
        <v>1660</v>
      </c>
      <c r="J29" s="16">
        <v>64</v>
      </c>
      <c r="K29" s="16" t="s">
        <v>248</v>
      </c>
      <c r="L29" s="16" t="s">
        <v>324</v>
      </c>
      <c r="M29" s="31">
        <v>26</v>
      </c>
      <c r="N29" s="32" t="s">
        <v>1661</v>
      </c>
    </row>
    <row r="30" spans="1:14" ht="18" customHeight="1" x14ac:dyDescent="0.25">
      <c r="A30" s="33" t="s">
        <v>1662</v>
      </c>
      <c r="B30" s="28" t="s">
        <v>1663</v>
      </c>
      <c r="C30" s="29" t="s">
        <v>1663</v>
      </c>
      <c r="D30" s="29" t="s">
        <v>1663</v>
      </c>
      <c r="E30" s="29" t="s">
        <v>1663</v>
      </c>
      <c r="F30" s="29" t="s">
        <v>1663</v>
      </c>
      <c r="G30" s="29" t="s">
        <v>1664</v>
      </c>
      <c r="H30" s="30" t="s">
        <v>1534</v>
      </c>
      <c r="I30" s="16" t="s">
        <v>1665</v>
      </c>
      <c r="J30" s="16">
        <v>68</v>
      </c>
      <c r="K30" s="16" t="s">
        <v>248</v>
      </c>
      <c r="L30" s="16" t="s">
        <v>324</v>
      </c>
      <c r="M30" s="31">
        <v>27</v>
      </c>
      <c r="N30" s="32" t="s">
        <v>1666</v>
      </c>
    </row>
    <row r="31" spans="1:14" ht="18" customHeight="1" x14ac:dyDescent="0.25">
      <c r="A31" s="30" t="s">
        <v>1667</v>
      </c>
      <c r="B31" s="34" t="s">
        <v>1668</v>
      </c>
      <c r="C31" s="29" t="s">
        <v>1668</v>
      </c>
      <c r="D31" s="29" t="s">
        <v>1668</v>
      </c>
      <c r="E31" s="29" t="s">
        <v>1668</v>
      </c>
      <c r="F31" s="29" t="s">
        <v>1668</v>
      </c>
      <c r="G31" s="29" t="s">
        <v>1668</v>
      </c>
      <c r="H31" s="30" t="s">
        <v>1597</v>
      </c>
      <c r="I31" s="16" t="s">
        <v>1669</v>
      </c>
      <c r="J31" s="16">
        <v>535</v>
      </c>
      <c r="K31" s="16" t="s">
        <v>248</v>
      </c>
      <c r="L31" s="16" t="s">
        <v>324</v>
      </c>
      <c r="M31" s="31">
        <v>28</v>
      </c>
      <c r="N31" s="32" t="s">
        <v>1670</v>
      </c>
    </row>
    <row r="32" spans="1:14" ht="18" customHeight="1" x14ac:dyDescent="0.25">
      <c r="A32" s="33" t="s">
        <v>1671</v>
      </c>
      <c r="B32" s="28" t="s">
        <v>1672</v>
      </c>
      <c r="C32" s="29" t="s">
        <v>1672</v>
      </c>
      <c r="D32" s="29" t="s">
        <v>1672</v>
      </c>
      <c r="E32" s="29" t="s">
        <v>1672</v>
      </c>
      <c r="F32" s="29" t="s">
        <v>1672</v>
      </c>
      <c r="G32" s="29" t="s">
        <v>1672</v>
      </c>
      <c r="H32" s="30" t="s">
        <v>1534</v>
      </c>
      <c r="I32" s="16" t="s">
        <v>1673</v>
      </c>
      <c r="J32" s="16">
        <v>70</v>
      </c>
      <c r="K32" s="16" t="s">
        <v>248</v>
      </c>
      <c r="L32" s="16" t="s">
        <v>324</v>
      </c>
      <c r="M32" s="31">
        <v>29</v>
      </c>
      <c r="N32" s="32" t="s">
        <v>1674</v>
      </c>
    </row>
    <row r="33" spans="1:14" ht="18" customHeight="1" x14ac:dyDescent="0.25">
      <c r="A33" s="33" t="s">
        <v>1675</v>
      </c>
      <c r="B33" s="28" t="s">
        <v>1676</v>
      </c>
      <c r="C33" s="29" t="s">
        <v>1676</v>
      </c>
      <c r="D33" s="29" t="s">
        <v>1676</v>
      </c>
      <c r="E33" s="29" t="s">
        <v>1676</v>
      </c>
      <c r="F33" s="29" t="s">
        <v>1676</v>
      </c>
      <c r="G33" s="29" t="s">
        <v>1677</v>
      </c>
      <c r="H33" s="30" t="s">
        <v>1534</v>
      </c>
      <c r="I33" s="16" t="s">
        <v>1678</v>
      </c>
      <c r="J33" s="16">
        <v>72</v>
      </c>
      <c r="K33" s="16" t="s">
        <v>248</v>
      </c>
      <c r="L33" s="16" t="s">
        <v>324</v>
      </c>
      <c r="M33" s="31">
        <v>30</v>
      </c>
      <c r="N33" s="32" t="s">
        <v>1679</v>
      </c>
    </row>
    <row r="34" spans="1:14" ht="18" customHeight="1" x14ac:dyDescent="0.25">
      <c r="A34" s="27" t="s">
        <v>1680</v>
      </c>
      <c r="B34" s="28" t="s">
        <v>1681</v>
      </c>
      <c r="C34" s="29" t="s">
        <v>1681</v>
      </c>
      <c r="D34" s="29" t="s">
        <v>1681</v>
      </c>
      <c r="E34" s="29" t="s">
        <v>1681</v>
      </c>
      <c r="F34" s="29" t="s">
        <v>1681</v>
      </c>
      <c r="G34" s="29" t="s">
        <v>1681</v>
      </c>
      <c r="H34" s="30" t="s">
        <v>1682</v>
      </c>
      <c r="I34" s="16" t="s">
        <v>1683</v>
      </c>
      <c r="J34" s="16">
        <v>74</v>
      </c>
      <c r="K34" s="16" t="s">
        <v>230</v>
      </c>
      <c r="L34" s="16" t="s">
        <v>324</v>
      </c>
      <c r="M34" s="31">
        <v>31</v>
      </c>
      <c r="N34" s="32" t="s">
        <v>1684</v>
      </c>
    </row>
    <row r="35" spans="1:14" ht="18" customHeight="1" x14ac:dyDescent="0.25">
      <c r="A35" s="33" t="s">
        <v>1685</v>
      </c>
      <c r="B35" s="28" t="s">
        <v>1686</v>
      </c>
      <c r="C35" s="29" t="s">
        <v>1686</v>
      </c>
      <c r="D35" s="29" t="s">
        <v>1686</v>
      </c>
      <c r="E35" s="29" t="s">
        <v>1686</v>
      </c>
      <c r="F35" s="29" t="s">
        <v>1686</v>
      </c>
      <c r="G35" s="29" t="s">
        <v>1687</v>
      </c>
      <c r="H35" s="30" t="s">
        <v>1534</v>
      </c>
      <c r="I35" s="16" t="s">
        <v>1688</v>
      </c>
      <c r="J35" s="16">
        <v>76</v>
      </c>
      <c r="K35" s="16" t="s">
        <v>248</v>
      </c>
      <c r="L35" s="16" t="s">
        <v>324</v>
      </c>
      <c r="M35" s="31">
        <v>32</v>
      </c>
      <c r="N35" s="32" t="s">
        <v>1689</v>
      </c>
    </row>
    <row r="36" spans="1:14" ht="18" customHeight="1" x14ac:dyDescent="0.25">
      <c r="A36" s="27" t="s">
        <v>1690</v>
      </c>
      <c r="B36" s="28" t="s">
        <v>1691</v>
      </c>
      <c r="C36" s="29" t="s">
        <v>1691</v>
      </c>
      <c r="D36" s="29" t="s">
        <v>1691</v>
      </c>
      <c r="E36" s="29" t="s">
        <v>1691</v>
      </c>
      <c r="F36" s="29" t="s">
        <v>1691</v>
      </c>
      <c r="G36" s="29" t="s">
        <v>1692</v>
      </c>
      <c r="H36" s="30" t="s">
        <v>1572</v>
      </c>
      <c r="I36" s="16" t="s">
        <v>1693</v>
      </c>
      <c r="J36" s="16">
        <v>86</v>
      </c>
      <c r="K36" s="16" t="s">
        <v>230</v>
      </c>
      <c r="L36" s="16" t="s">
        <v>324</v>
      </c>
      <c r="M36" s="31">
        <v>33</v>
      </c>
      <c r="N36" s="32" t="s">
        <v>1694</v>
      </c>
    </row>
    <row r="37" spans="1:14" ht="18" customHeight="1" x14ac:dyDescent="0.25">
      <c r="A37" s="33" t="s">
        <v>281</v>
      </c>
      <c r="B37" s="28" t="s">
        <v>1695</v>
      </c>
      <c r="C37" s="29" t="s">
        <v>1695</v>
      </c>
      <c r="D37" s="29" t="s">
        <v>1695</v>
      </c>
      <c r="E37" s="29" t="s">
        <v>1695</v>
      </c>
      <c r="F37" s="29" t="s">
        <v>1695</v>
      </c>
      <c r="G37" s="29" t="s">
        <v>1696</v>
      </c>
      <c r="H37" s="30" t="s">
        <v>1534</v>
      </c>
      <c r="I37" s="16" t="s">
        <v>1697</v>
      </c>
      <c r="J37" s="16">
        <v>96</v>
      </c>
      <c r="K37" s="16" t="s">
        <v>248</v>
      </c>
      <c r="L37" s="16" t="s">
        <v>324</v>
      </c>
      <c r="M37" s="31">
        <v>34</v>
      </c>
      <c r="N37" s="32" t="s">
        <v>1698</v>
      </c>
    </row>
    <row r="38" spans="1:14" ht="18" customHeight="1" x14ac:dyDescent="0.25">
      <c r="A38" s="33" t="s">
        <v>1699</v>
      </c>
      <c r="B38" s="28" t="s">
        <v>1700</v>
      </c>
      <c r="C38" s="29" t="s">
        <v>1700</v>
      </c>
      <c r="D38" s="29" t="s">
        <v>1700</v>
      </c>
      <c r="E38" s="29" t="s">
        <v>1700</v>
      </c>
      <c r="F38" s="29" t="s">
        <v>1700</v>
      </c>
      <c r="G38" s="29" t="s">
        <v>1701</v>
      </c>
      <c r="H38" s="30" t="s">
        <v>1534</v>
      </c>
      <c r="I38" s="16" t="s">
        <v>1702</v>
      </c>
      <c r="J38" s="16">
        <v>100</v>
      </c>
      <c r="K38" s="16" t="s">
        <v>248</v>
      </c>
      <c r="L38" s="16" t="s">
        <v>324</v>
      </c>
      <c r="M38" s="31">
        <v>35</v>
      </c>
      <c r="N38" s="32" t="s">
        <v>1703</v>
      </c>
    </row>
    <row r="39" spans="1:14" ht="18" customHeight="1" x14ac:dyDescent="0.25">
      <c r="A39" s="33" t="s">
        <v>1704</v>
      </c>
      <c r="B39" s="28" t="s">
        <v>1705</v>
      </c>
      <c r="C39" s="29" t="s">
        <v>1705</v>
      </c>
      <c r="D39" s="29" t="s">
        <v>1705</v>
      </c>
      <c r="E39" s="29" t="s">
        <v>1705</v>
      </c>
      <c r="F39" s="29" t="s">
        <v>1705</v>
      </c>
      <c r="G39" s="29" t="s">
        <v>1705</v>
      </c>
      <c r="H39" s="30" t="s">
        <v>1534</v>
      </c>
      <c r="I39" s="16" t="s">
        <v>1706</v>
      </c>
      <c r="J39" s="16">
        <v>854</v>
      </c>
      <c r="K39" s="16" t="s">
        <v>248</v>
      </c>
      <c r="L39" s="16" t="s">
        <v>324</v>
      </c>
      <c r="M39" s="31">
        <v>36</v>
      </c>
      <c r="N39" s="32" t="s">
        <v>1707</v>
      </c>
    </row>
    <row r="40" spans="1:14" ht="18" customHeight="1" x14ac:dyDescent="0.25">
      <c r="A40" s="33" t="s">
        <v>1708</v>
      </c>
      <c r="B40" s="28" t="s">
        <v>1709</v>
      </c>
      <c r="C40" s="29" t="s">
        <v>1709</v>
      </c>
      <c r="D40" s="29" t="s">
        <v>1709</v>
      </c>
      <c r="E40" s="29" t="s">
        <v>1709</v>
      </c>
      <c r="F40" s="29" t="s">
        <v>1709</v>
      </c>
      <c r="G40" s="29" t="s">
        <v>1710</v>
      </c>
      <c r="H40" s="30" t="s">
        <v>1534</v>
      </c>
      <c r="I40" s="16" t="s">
        <v>1711</v>
      </c>
      <c r="J40" s="16">
        <v>108</v>
      </c>
      <c r="K40" s="16" t="s">
        <v>248</v>
      </c>
      <c r="L40" s="16" t="s">
        <v>324</v>
      </c>
      <c r="M40" s="31">
        <v>37</v>
      </c>
      <c r="N40" s="32" t="s">
        <v>1712</v>
      </c>
    </row>
    <row r="41" spans="1:14" ht="18" customHeight="1" x14ac:dyDescent="0.25">
      <c r="A41" s="33" t="s">
        <v>1713</v>
      </c>
      <c r="B41" s="28" t="s">
        <v>1714</v>
      </c>
      <c r="C41" s="29" t="s">
        <v>1715</v>
      </c>
      <c r="D41" s="29" t="s">
        <v>1715</v>
      </c>
      <c r="E41" s="29" t="s">
        <v>1715</v>
      </c>
      <c r="F41" s="29" t="s">
        <v>1715</v>
      </c>
      <c r="G41" s="29" t="s">
        <v>1716</v>
      </c>
      <c r="H41" s="30" t="s">
        <v>1534</v>
      </c>
      <c r="I41" s="16" t="s">
        <v>1717</v>
      </c>
      <c r="J41" s="16">
        <v>132</v>
      </c>
      <c r="K41" s="16" t="s">
        <v>248</v>
      </c>
      <c r="L41" s="16" t="s">
        <v>324</v>
      </c>
      <c r="M41" s="31">
        <v>38</v>
      </c>
      <c r="N41" s="32" t="s">
        <v>1718</v>
      </c>
    </row>
    <row r="42" spans="1:14" ht="18" customHeight="1" x14ac:dyDescent="0.25">
      <c r="A42" s="33" t="s">
        <v>1719</v>
      </c>
      <c r="B42" s="28" t="s">
        <v>1715</v>
      </c>
      <c r="C42" s="29" t="s">
        <v>1720</v>
      </c>
      <c r="D42" s="29" t="s">
        <v>1720</v>
      </c>
      <c r="E42" s="29" t="s">
        <v>1720</v>
      </c>
      <c r="F42" s="29" t="s">
        <v>1720</v>
      </c>
      <c r="G42" s="29" t="s">
        <v>1721</v>
      </c>
      <c r="H42" s="30" t="s">
        <v>1534</v>
      </c>
      <c r="I42" s="16" t="s">
        <v>1722</v>
      </c>
      <c r="J42" s="16">
        <v>116</v>
      </c>
      <c r="K42" s="16" t="s">
        <v>248</v>
      </c>
      <c r="L42" s="16" t="s">
        <v>324</v>
      </c>
      <c r="M42" s="31">
        <v>39</v>
      </c>
      <c r="N42" s="32" t="s">
        <v>1723</v>
      </c>
    </row>
    <row r="43" spans="1:14" ht="18" customHeight="1" x14ac:dyDescent="0.25">
      <c r="A43" s="33" t="s">
        <v>1724</v>
      </c>
      <c r="B43" s="28" t="s">
        <v>1720</v>
      </c>
      <c r="C43" s="29" t="s">
        <v>1725</v>
      </c>
      <c r="D43" s="29" t="s">
        <v>1725</v>
      </c>
      <c r="E43" s="29" t="s">
        <v>1725</v>
      </c>
      <c r="F43" s="29" t="s">
        <v>1725</v>
      </c>
      <c r="G43" s="29" t="s">
        <v>1726</v>
      </c>
      <c r="H43" s="30" t="s">
        <v>1534</v>
      </c>
      <c r="I43" s="16" t="s">
        <v>1727</v>
      </c>
      <c r="J43" s="16">
        <v>120</v>
      </c>
      <c r="K43" s="16" t="s">
        <v>248</v>
      </c>
      <c r="L43" s="16" t="s">
        <v>324</v>
      </c>
      <c r="M43" s="31">
        <v>40</v>
      </c>
      <c r="N43" s="32" t="s">
        <v>1728</v>
      </c>
    </row>
    <row r="44" spans="1:14" ht="18" customHeight="1" x14ac:dyDescent="0.25">
      <c r="A44" s="33" t="s">
        <v>1729</v>
      </c>
      <c r="B44" s="28" t="s">
        <v>1725</v>
      </c>
      <c r="C44" s="29" t="s">
        <v>1730</v>
      </c>
      <c r="D44" s="29" t="s">
        <v>1730</v>
      </c>
      <c r="E44" s="29" t="s">
        <v>1730</v>
      </c>
      <c r="F44" s="29" t="s">
        <v>1730</v>
      </c>
      <c r="G44" s="29" t="s">
        <v>1725</v>
      </c>
      <c r="H44" s="30" t="s">
        <v>1534</v>
      </c>
      <c r="I44" s="16" t="s">
        <v>1731</v>
      </c>
      <c r="J44" s="16">
        <v>124</v>
      </c>
      <c r="K44" s="16" t="s">
        <v>248</v>
      </c>
      <c r="L44" s="16" t="s">
        <v>324</v>
      </c>
      <c r="M44" s="31">
        <v>41</v>
      </c>
      <c r="N44" s="32" t="s">
        <v>1732</v>
      </c>
    </row>
    <row r="45" spans="1:14" ht="18" customHeight="1" x14ac:dyDescent="0.25">
      <c r="A45" s="27" t="s">
        <v>1733</v>
      </c>
      <c r="B45" s="28" t="s">
        <v>1734</v>
      </c>
      <c r="C45" s="29" t="s">
        <v>1734</v>
      </c>
      <c r="D45" s="29" t="s">
        <v>1734</v>
      </c>
      <c r="E45" s="29" t="s">
        <v>1734</v>
      </c>
      <c r="F45" s="29" t="s">
        <v>1734</v>
      </c>
      <c r="G45" s="29" t="s">
        <v>1735</v>
      </c>
      <c r="H45" s="30" t="s">
        <v>1572</v>
      </c>
      <c r="I45" s="16" t="s">
        <v>1736</v>
      </c>
      <c r="J45" s="16">
        <v>136</v>
      </c>
      <c r="K45" s="16" t="s">
        <v>230</v>
      </c>
      <c r="L45" s="16" t="s">
        <v>324</v>
      </c>
      <c r="M45" s="31">
        <v>42</v>
      </c>
      <c r="N45" s="32" t="s">
        <v>1737</v>
      </c>
    </row>
    <row r="46" spans="1:14" ht="18" customHeight="1" x14ac:dyDescent="0.25">
      <c r="A46" s="33" t="s">
        <v>1738</v>
      </c>
      <c r="B46" s="28" t="s">
        <v>1739</v>
      </c>
      <c r="C46" s="29" t="s">
        <v>1739</v>
      </c>
      <c r="D46" s="29" t="s">
        <v>1739</v>
      </c>
      <c r="E46" s="29" t="s">
        <v>1739</v>
      </c>
      <c r="F46" s="29" t="s">
        <v>1739</v>
      </c>
      <c r="G46" s="29" t="s">
        <v>1740</v>
      </c>
      <c r="H46" s="30" t="s">
        <v>1534</v>
      </c>
      <c r="I46" s="16" t="s">
        <v>1741</v>
      </c>
      <c r="J46" s="16">
        <v>140</v>
      </c>
      <c r="K46" s="16" t="s">
        <v>248</v>
      </c>
      <c r="L46" s="16" t="s">
        <v>324</v>
      </c>
      <c r="M46" s="31">
        <v>43</v>
      </c>
      <c r="N46" s="32" t="s">
        <v>1742</v>
      </c>
    </row>
    <row r="47" spans="1:14" ht="18" customHeight="1" x14ac:dyDescent="0.25">
      <c r="A47" s="33" t="s">
        <v>1743</v>
      </c>
      <c r="B47" s="28" t="s">
        <v>1744</v>
      </c>
      <c r="C47" s="29" t="s">
        <v>1744</v>
      </c>
      <c r="D47" s="29" t="s">
        <v>1744</v>
      </c>
      <c r="E47" s="29" t="s">
        <v>1744</v>
      </c>
      <c r="F47" s="29" t="s">
        <v>1744</v>
      </c>
      <c r="G47" s="29" t="s">
        <v>1745</v>
      </c>
      <c r="H47" s="30" t="s">
        <v>1534</v>
      </c>
      <c r="I47" s="16" t="s">
        <v>1746</v>
      </c>
      <c r="J47" s="16">
        <v>148</v>
      </c>
      <c r="K47" s="16" t="s">
        <v>248</v>
      </c>
      <c r="L47" s="16" t="s">
        <v>324</v>
      </c>
      <c r="M47" s="31">
        <v>44</v>
      </c>
      <c r="N47" s="32" t="s">
        <v>1747</v>
      </c>
    </row>
    <row r="48" spans="1:14" ht="18" customHeight="1" x14ac:dyDescent="0.25">
      <c r="A48" s="33" t="s">
        <v>1748</v>
      </c>
      <c r="B48" s="28" t="s">
        <v>1749</v>
      </c>
      <c r="C48" s="29" t="s">
        <v>1749</v>
      </c>
      <c r="D48" s="29" t="s">
        <v>1749</v>
      </c>
      <c r="E48" s="29" t="s">
        <v>1749</v>
      </c>
      <c r="F48" s="29" t="s">
        <v>1749</v>
      </c>
      <c r="G48" s="29" t="s">
        <v>1750</v>
      </c>
      <c r="H48" s="30" t="s">
        <v>1534</v>
      </c>
      <c r="I48" s="16" t="s">
        <v>1751</v>
      </c>
      <c r="J48" s="16">
        <v>152</v>
      </c>
      <c r="K48" s="16" t="s">
        <v>248</v>
      </c>
      <c r="L48" s="16" t="s">
        <v>324</v>
      </c>
      <c r="M48" s="31">
        <v>45</v>
      </c>
      <c r="N48" s="32" t="s">
        <v>1752</v>
      </c>
    </row>
    <row r="49" spans="1:14" ht="18" customHeight="1" x14ac:dyDescent="0.25">
      <c r="A49" s="33" t="s">
        <v>1753</v>
      </c>
      <c r="B49" s="28" t="s">
        <v>1754</v>
      </c>
      <c r="C49" s="29" t="s">
        <v>1754</v>
      </c>
      <c r="D49" s="29" t="s">
        <v>1754</v>
      </c>
      <c r="E49" s="29" t="s">
        <v>1754</v>
      </c>
      <c r="F49" s="29" t="s">
        <v>1754</v>
      </c>
      <c r="G49" s="29" t="s">
        <v>1755</v>
      </c>
      <c r="H49" s="30" t="s">
        <v>1534</v>
      </c>
      <c r="I49" s="16" t="s">
        <v>1756</v>
      </c>
      <c r="J49" s="16">
        <v>156</v>
      </c>
      <c r="K49" s="16" t="s">
        <v>248</v>
      </c>
      <c r="L49" s="16" t="s">
        <v>324</v>
      </c>
      <c r="M49" s="31">
        <v>46</v>
      </c>
      <c r="N49" s="32" t="s">
        <v>1757</v>
      </c>
    </row>
    <row r="50" spans="1:14" ht="18" customHeight="1" x14ac:dyDescent="0.25">
      <c r="A50" s="27" t="s">
        <v>1758</v>
      </c>
      <c r="B50" s="28" t="s">
        <v>1759</v>
      </c>
      <c r="C50" s="29" t="s">
        <v>1759</v>
      </c>
      <c r="D50" s="29" t="s">
        <v>1759</v>
      </c>
      <c r="E50" s="29" t="s">
        <v>1759</v>
      </c>
      <c r="F50" s="29" t="s">
        <v>1759</v>
      </c>
      <c r="G50" s="29" t="s">
        <v>1760</v>
      </c>
      <c r="H50" s="30" t="s">
        <v>1601</v>
      </c>
      <c r="I50" s="16" t="s">
        <v>1761</v>
      </c>
      <c r="J50" s="16">
        <v>162</v>
      </c>
      <c r="K50" s="16" t="s">
        <v>230</v>
      </c>
      <c r="L50" s="16" t="s">
        <v>324</v>
      </c>
      <c r="M50" s="31">
        <v>47</v>
      </c>
      <c r="N50" s="32" t="s">
        <v>1762</v>
      </c>
    </row>
    <row r="51" spans="1:14" ht="18" customHeight="1" x14ac:dyDescent="0.25">
      <c r="A51" s="27" t="s">
        <v>1763</v>
      </c>
      <c r="B51" s="28" t="s">
        <v>1764</v>
      </c>
      <c r="C51" s="29" t="s">
        <v>1764</v>
      </c>
      <c r="D51" s="29" t="s">
        <v>1764</v>
      </c>
      <c r="E51" s="29" t="s">
        <v>1764</v>
      </c>
      <c r="F51" s="29" t="s">
        <v>1764</v>
      </c>
      <c r="G51" s="29" t="s">
        <v>1765</v>
      </c>
      <c r="H51" s="30" t="s">
        <v>1601</v>
      </c>
      <c r="I51" s="16" t="s">
        <v>1766</v>
      </c>
      <c r="J51" s="16">
        <v>166</v>
      </c>
      <c r="K51" s="16" t="s">
        <v>230</v>
      </c>
      <c r="L51" s="16" t="s">
        <v>324</v>
      </c>
      <c r="M51" s="31">
        <v>48</v>
      </c>
      <c r="N51" s="32" t="s">
        <v>1767</v>
      </c>
    </row>
    <row r="52" spans="1:14" ht="18" customHeight="1" x14ac:dyDescent="0.25">
      <c r="A52" s="33" t="s">
        <v>1768</v>
      </c>
      <c r="B52" s="28" t="s">
        <v>1769</v>
      </c>
      <c r="C52" s="29" t="s">
        <v>1769</v>
      </c>
      <c r="D52" s="29" t="s">
        <v>1769</v>
      </c>
      <c r="E52" s="29" t="s">
        <v>1769</v>
      </c>
      <c r="F52" s="29" t="s">
        <v>1769</v>
      </c>
      <c r="G52" s="29" t="s">
        <v>1770</v>
      </c>
      <c r="H52" s="30" t="s">
        <v>1534</v>
      </c>
      <c r="I52" s="16" t="s">
        <v>1771</v>
      </c>
      <c r="J52" s="16">
        <v>170</v>
      </c>
      <c r="K52" s="16" t="s">
        <v>248</v>
      </c>
      <c r="L52" s="16" t="s">
        <v>324</v>
      </c>
      <c r="M52" s="31">
        <v>49</v>
      </c>
      <c r="N52" s="32" t="s">
        <v>1772</v>
      </c>
    </row>
    <row r="53" spans="1:14" ht="18" customHeight="1" x14ac:dyDescent="0.25">
      <c r="A53" s="33" t="s">
        <v>1773</v>
      </c>
      <c r="B53" s="28" t="s">
        <v>1774</v>
      </c>
      <c r="C53" s="29" t="s">
        <v>1774</v>
      </c>
      <c r="D53" s="29" t="s">
        <v>1774</v>
      </c>
      <c r="E53" s="29" t="s">
        <v>1774</v>
      </c>
      <c r="F53" s="29" t="s">
        <v>1774</v>
      </c>
      <c r="G53" s="29" t="s">
        <v>1775</v>
      </c>
      <c r="H53" s="30" t="s">
        <v>1534</v>
      </c>
      <c r="I53" s="16" t="s">
        <v>1776</v>
      </c>
      <c r="J53" s="16">
        <v>174</v>
      </c>
      <c r="K53" s="16" t="s">
        <v>248</v>
      </c>
      <c r="L53" s="16" t="s">
        <v>324</v>
      </c>
      <c r="M53" s="31">
        <v>50</v>
      </c>
      <c r="N53" s="32" t="s">
        <v>1777</v>
      </c>
    </row>
    <row r="54" spans="1:14" ht="18" customHeight="1" x14ac:dyDescent="0.25">
      <c r="A54" s="33" t="s">
        <v>1778</v>
      </c>
      <c r="B54" s="28" t="s">
        <v>1779</v>
      </c>
      <c r="C54" s="29" t="s">
        <v>1779</v>
      </c>
      <c r="D54" s="29" t="s">
        <v>1779</v>
      </c>
      <c r="E54" s="29" t="s">
        <v>1779</v>
      </c>
      <c r="F54" s="29" t="s">
        <v>1779</v>
      </c>
      <c r="G54" s="29" t="s">
        <v>1780</v>
      </c>
      <c r="H54" s="30" t="s">
        <v>1534</v>
      </c>
      <c r="I54" s="16" t="s">
        <v>1781</v>
      </c>
      <c r="J54" s="16">
        <v>180</v>
      </c>
      <c r="K54" s="16" t="s">
        <v>248</v>
      </c>
      <c r="L54" s="16" t="s">
        <v>324</v>
      </c>
      <c r="M54" s="31">
        <v>51</v>
      </c>
      <c r="N54" s="32" t="s">
        <v>1782</v>
      </c>
    </row>
    <row r="55" spans="1:14" ht="18" customHeight="1" x14ac:dyDescent="0.25">
      <c r="A55" s="33" t="s">
        <v>1783</v>
      </c>
      <c r="B55" s="28" t="s">
        <v>1784</v>
      </c>
      <c r="C55" s="29" t="s">
        <v>1784</v>
      </c>
      <c r="D55" s="29" t="s">
        <v>1784</v>
      </c>
      <c r="E55" s="29" t="s">
        <v>1784</v>
      </c>
      <c r="F55" s="29" t="s">
        <v>1784</v>
      </c>
      <c r="G55" s="29" t="s">
        <v>1785</v>
      </c>
      <c r="H55" s="30" t="s">
        <v>1534</v>
      </c>
      <c r="I55" s="16" t="s">
        <v>1786</v>
      </c>
      <c r="J55" s="16">
        <v>178</v>
      </c>
      <c r="K55" s="16" t="s">
        <v>248</v>
      </c>
      <c r="L55" s="16" t="s">
        <v>324</v>
      </c>
      <c r="M55" s="31">
        <v>52</v>
      </c>
      <c r="N55" s="32" t="s">
        <v>1787</v>
      </c>
    </row>
    <row r="56" spans="1:14" ht="18" customHeight="1" x14ac:dyDescent="0.25">
      <c r="A56" s="27" t="s">
        <v>1788</v>
      </c>
      <c r="B56" s="28" t="s">
        <v>1789</v>
      </c>
      <c r="C56" s="29" t="s">
        <v>1789</v>
      </c>
      <c r="D56" s="29" t="s">
        <v>1789</v>
      </c>
      <c r="E56" s="29" t="s">
        <v>1789</v>
      </c>
      <c r="F56" s="29" t="s">
        <v>1789</v>
      </c>
      <c r="G56" s="29" t="s">
        <v>1790</v>
      </c>
      <c r="H56" s="30" t="s">
        <v>1791</v>
      </c>
      <c r="I56" s="16" t="s">
        <v>1792</v>
      </c>
      <c r="J56" s="16">
        <v>184</v>
      </c>
      <c r="K56" s="16" t="s">
        <v>230</v>
      </c>
      <c r="L56" s="16" t="s">
        <v>324</v>
      </c>
      <c r="M56" s="31">
        <v>53</v>
      </c>
      <c r="N56" s="32" t="s">
        <v>1793</v>
      </c>
    </row>
    <row r="57" spans="1:14" ht="18" customHeight="1" x14ac:dyDescent="0.25">
      <c r="A57" s="33" t="s">
        <v>1794</v>
      </c>
      <c r="B57" s="28" t="s">
        <v>1795</v>
      </c>
      <c r="C57" s="29" t="s">
        <v>1795</v>
      </c>
      <c r="D57" s="29" t="s">
        <v>1795</v>
      </c>
      <c r="E57" s="29" t="s">
        <v>1795</v>
      </c>
      <c r="F57" s="29" t="s">
        <v>1795</v>
      </c>
      <c r="G57" s="29" t="s">
        <v>1796</v>
      </c>
      <c r="H57" s="30" t="s">
        <v>1534</v>
      </c>
      <c r="I57" s="16" t="s">
        <v>1797</v>
      </c>
      <c r="J57" s="16">
        <v>188</v>
      </c>
      <c r="K57" s="16" t="s">
        <v>248</v>
      </c>
      <c r="L57" s="16" t="s">
        <v>324</v>
      </c>
      <c r="M57" s="31">
        <v>54</v>
      </c>
      <c r="N57" s="32" t="s">
        <v>1798</v>
      </c>
    </row>
    <row r="58" spans="1:14" ht="18" customHeight="1" x14ac:dyDescent="0.25">
      <c r="A58" s="33" t="s">
        <v>1799</v>
      </c>
      <c r="B58" s="28" t="s">
        <v>1800</v>
      </c>
      <c r="C58" s="29" t="s">
        <v>1801</v>
      </c>
      <c r="D58" s="29" t="s">
        <v>1801</v>
      </c>
      <c r="E58" s="29" t="s">
        <v>1801</v>
      </c>
      <c r="F58" s="29" t="s">
        <v>1801</v>
      </c>
      <c r="G58" s="29" t="s">
        <v>1802</v>
      </c>
      <c r="H58" s="30" t="s">
        <v>1534</v>
      </c>
      <c r="I58" s="16" t="s">
        <v>1803</v>
      </c>
      <c r="J58" s="16">
        <v>384</v>
      </c>
      <c r="K58" s="16" t="s">
        <v>248</v>
      </c>
      <c r="L58" s="16" t="s">
        <v>324</v>
      </c>
      <c r="M58" s="31">
        <v>55</v>
      </c>
      <c r="N58" s="32" t="s">
        <v>1804</v>
      </c>
    </row>
    <row r="59" spans="1:14" ht="18" customHeight="1" x14ac:dyDescent="0.25">
      <c r="A59" s="33" t="s">
        <v>1805</v>
      </c>
      <c r="B59" s="28" t="s">
        <v>1806</v>
      </c>
      <c r="C59" s="29" t="s">
        <v>1806</v>
      </c>
      <c r="D59" s="29" t="s">
        <v>1806</v>
      </c>
      <c r="E59" s="29" t="s">
        <v>1806</v>
      </c>
      <c r="F59" s="29" t="s">
        <v>1806</v>
      </c>
      <c r="G59" s="29" t="s">
        <v>1807</v>
      </c>
      <c r="H59" s="30" t="s">
        <v>1534</v>
      </c>
      <c r="I59" s="16" t="s">
        <v>1808</v>
      </c>
      <c r="J59" s="16">
        <v>191</v>
      </c>
      <c r="K59" s="16" t="s">
        <v>248</v>
      </c>
      <c r="L59" s="16" t="s">
        <v>324</v>
      </c>
      <c r="M59" s="31">
        <v>56</v>
      </c>
      <c r="N59" s="32" t="s">
        <v>1809</v>
      </c>
    </row>
    <row r="60" spans="1:14" ht="18" customHeight="1" x14ac:dyDescent="0.25">
      <c r="A60" s="33" t="s">
        <v>1810</v>
      </c>
      <c r="B60" s="28" t="s">
        <v>1811</v>
      </c>
      <c r="C60" s="29" t="s">
        <v>1811</v>
      </c>
      <c r="D60" s="29" t="s">
        <v>1811</v>
      </c>
      <c r="E60" s="29" t="s">
        <v>1811</v>
      </c>
      <c r="F60" s="29" t="s">
        <v>1811</v>
      </c>
      <c r="G60" s="29" t="s">
        <v>1812</v>
      </c>
      <c r="H60" s="30" t="s">
        <v>1534</v>
      </c>
      <c r="I60" s="16" t="s">
        <v>1813</v>
      </c>
      <c r="J60" s="16">
        <v>192</v>
      </c>
      <c r="K60" s="16" t="s">
        <v>248</v>
      </c>
      <c r="L60" s="16" t="s">
        <v>324</v>
      </c>
      <c r="M60" s="31">
        <v>57</v>
      </c>
      <c r="N60" s="32" t="s">
        <v>1814</v>
      </c>
    </row>
    <row r="61" spans="1:14" ht="18" customHeight="1" x14ac:dyDescent="0.25">
      <c r="A61" s="27" t="s">
        <v>1815</v>
      </c>
      <c r="B61" s="28" t="s">
        <v>1816</v>
      </c>
      <c r="C61" s="29" t="s">
        <v>1816</v>
      </c>
      <c r="D61" s="29" t="s">
        <v>1816</v>
      </c>
      <c r="E61" s="29" t="s">
        <v>1816</v>
      </c>
      <c r="F61" s="29" t="s">
        <v>1816</v>
      </c>
      <c r="G61" s="29" t="s">
        <v>1817</v>
      </c>
      <c r="H61" s="30" t="s">
        <v>1597</v>
      </c>
      <c r="I61" s="16" t="s">
        <v>1818</v>
      </c>
      <c r="J61" s="16">
        <v>531</v>
      </c>
      <c r="K61" s="16" t="s">
        <v>230</v>
      </c>
      <c r="L61" s="16" t="s">
        <v>324</v>
      </c>
      <c r="M61" s="31">
        <v>58</v>
      </c>
      <c r="N61" s="32" t="s">
        <v>1819</v>
      </c>
    </row>
    <row r="62" spans="1:14" ht="18" customHeight="1" x14ac:dyDescent="0.25">
      <c r="A62" s="33" t="s">
        <v>1820</v>
      </c>
      <c r="B62" s="28" t="s">
        <v>1821</v>
      </c>
      <c r="C62" s="29" t="s">
        <v>1821</v>
      </c>
      <c r="D62" s="29" t="s">
        <v>1821</v>
      </c>
      <c r="E62" s="29" t="s">
        <v>1821</v>
      </c>
      <c r="F62" s="29" t="s">
        <v>1821</v>
      </c>
      <c r="G62" s="29" t="s">
        <v>1822</v>
      </c>
      <c r="H62" s="30" t="s">
        <v>1534</v>
      </c>
      <c r="I62" s="16" t="s">
        <v>1823</v>
      </c>
      <c r="J62" s="16">
        <v>196</v>
      </c>
      <c r="K62" s="16" t="s">
        <v>248</v>
      </c>
      <c r="L62" s="16" t="s">
        <v>324</v>
      </c>
      <c r="M62" s="31">
        <v>59</v>
      </c>
      <c r="N62" s="32" t="s">
        <v>1824</v>
      </c>
    </row>
    <row r="63" spans="1:14" ht="18" customHeight="1" x14ac:dyDescent="0.25">
      <c r="A63" s="33" t="s">
        <v>1825</v>
      </c>
      <c r="B63" s="28" t="s">
        <v>1826</v>
      </c>
      <c r="C63" s="29" t="s">
        <v>1826</v>
      </c>
      <c r="D63" s="29" t="s">
        <v>1826</v>
      </c>
      <c r="E63" s="29" t="s">
        <v>1826</v>
      </c>
      <c r="F63" s="29" t="s">
        <v>1826</v>
      </c>
      <c r="G63" s="29" t="s">
        <v>1827</v>
      </c>
      <c r="H63" s="30" t="s">
        <v>1534</v>
      </c>
      <c r="I63" s="16" t="s">
        <v>1828</v>
      </c>
      <c r="J63" s="16">
        <v>203</v>
      </c>
      <c r="K63" s="16" t="s">
        <v>248</v>
      </c>
      <c r="L63" s="16" t="s">
        <v>324</v>
      </c>
      <c r="M63" s="31">
        <v>60</v>
      </c>
      <c r="N63" s="32" t="s">
        <v>1829</v>
      </c>
    </row>
    <row r="64" spans="1:14" ht="18" customHeight="1" x14ac:dyDescent="0.25">
      <c r="A64" s="33" t="s">
        <v>1830</v>
      </c>
      <c r="B64" s="28" t="s">
        <v>1831</v>
      </c>
      <c r="C64" s="29" t="s">
        <v>1831</v>
      </c>
      <c r="D64" s="29" t="s">
        <v>1831</v>
      </c>
      <c r="E64" s="29" t="s">
        <v>1831</v>
      </c>
      <c r="F64" s="29" t="s">
        <v>1831</v>
      </c>
      <c r="G64" s="29" t="s">
        <v>1832</v>
      </c>
      <c r="H64" s="30" t="s">
        <v>1534</v>
      </c>
      <c r="I64" s="16" t="s">
        <v>1833</v>
      </c>
      <c r="J64" s="16">
        <v>208</v>
      </c>
      <c r="K64" s="16" t="s">
        <v>248</v>
      </c>
      <c r="L64" s="16" t="s">
        <v>324</v>
      </c>
      <c r="M64" s="31">
        <v>61</v>
      </c>
      <c r="N64" s="32" t="s">
        <v>1834</v>
      </c>
    </row>
    <row r="65" spans="1:14" ht="18" customHeight="1" x14ac:dyDescent="0.25">
      <c r="A65" s="33" t="s">
        <v>1835</v>
      </c>
      <c r="B65" s="28" t="s">
        <v>1836</v>
      </c>
      <c r="C65" s="29" t="s">
        <v>1836</v>
      </c>
      <c r="D65" s="29" t="s">
        <v>1836</v>
      </c>
      <c r="E65" s="29" t="s">
        <v>1836</v>
      </c>
      <c r="F65" s="29" t="s">
        <v>1836</v>
      </c>
      <c r="G65" s="29" t="s">
        <v>1837</v>
      </c>
      <c r="H65" s="30" t="s">
        <v>1534</v>
      </c>
      <c r="I65" s="16" t="s">
        <v>1838</v>
      </c>
      <c r="J65" s="16">
        <v>262</v>
      </c>
      <c r="K65" s="16" t="s">
        <v>248</v>
      </c>
      <c r="L65" s="16" t="s">
        <v>324</v>
      </c>
      <c r="M65" s="31">
        <v>62</v>
      </c>
      <c r="N65" s="32" t="s">
        <v>1839</v>
      </c>
    </row>
    <row r="66" spans="1:14" ht="18" customHeight="1" x14ac:dyDescent="0.25">
      <c r="A66" s="33" t="s">
        <v>1840</v>
      </c>
      <c r="B66" s="28" t="s">
        <v>1841</v>
      </c>
      <c r="C66" s="29" t="s">
        <v>1841</v>
      </c>
      <c r="D66" s="29" t="s">
        <v>1841</v>
      </c>
      <c r="E66" s="29" t="s">
        <v>1841</v>
      </c>
      <c r="F66" s="29" t="s">
        <v>1841</v>
      </c>
      <c r="G66" s="29" t="s">
        <v>1842</v>
      </c>
      <c r="H66" s="30" t="s">
        <v>1534</v>
      </c>
      <c r="I66" s="16" t="s">
        <v>1843</v>
      </c>
      <c r="J66" s="16">
        <v>212</v>
      </c>
      <c r="K66" s="16" t="s">
        <v>248</v>
      </c>
      <c r="L66" s="16" t="s">
        <v>324</v>
      </c>
      <c r="M66" s="31">
        <v>63</v>
      </c>
      <c r="N66" s="32" t="s">
        <v>1844</v>
      </c>
    </row>
    <row r="67" spans="1:14" ht="18" customHeight="1" x14ac:dyDescent="0.25">
      <c r="A67" s="33" t="s">
        <v>1845</v>
      </c>
      <c r="B67" s="28" t="s">
        <v>1846</v>
      </c>
      <c r="C67" s="29" t="s">
        <v>1846</v>
      </c>
      <c r="D67" s="29" t="s">
        <v>1846</v>
      </c>
      <c r="E67" s="29" t="s">
        <v>1846</v>
      </c>
      <c r="F67" s="29" t="s">
        <v>1846</v>
      </c>
      <c r="G67" s="29" t="s">
        <v>1847</v>
      </c>
      <c r="H67" s="30" t="s">
        <v>1534</v>
      </c>
      <c r="I67" s="16" t="s">
        <v>1848</v>
      </c>
      <c r="J67" s="16">
        <v>214</v>
      </c>
      <c r="K67" s="16" t="s">
        <v>248</v>
      </c>
      <c r="L67" s="16" t="s">
        <v>324</v>
      </c>
      <c r="M67" s="31">
        <v>64</v>
      </c>
      <c r="N67" s="32" t="s">
        <v>1849</v>
      </c>
    </row>
    <row r="68" spans="1:14" ht="18" customHeight="1" x14ac:dyDescent="0.25">
      <c r="A68" s="33" t="s">
        <v>1850</v>
      </c>
      <c r="B68" s="28" t="s">
        <v>1851</v>
      </c>
      <c r="C68" s="29" t="s">
        <v>1851</v>
      </c>
      <c r="D68" s="29" t="s">
        <v>1851</v>
      </c>
      <c r="E68" s="29" t="s">
        <v>1851</v>
      </c>
      <c r="F68" s="29" t="s">
        <v>1851</v>
      </c>
      <c r="G68" s="29" t="s">
        <v>1852</v>
      </c>
      <c r="H68" s="30" t="s">
        <v>1534</v>
      </c>
      <c r="I68" s="16" t="s">
        <v>1853</v>
      </c>
      <c r="J68" s="16">
        <v>218</v>
      </c>
      <c r="K68" s="16" t="s">
        <v>248</v>
      </c>
      <c r="L68" s="16" t="s">
        <v>324</v>
      </c>
      <c r="M68" s="31">
        <v>65</v>
      </c>
      <c r="N68" s="32" t="s">
        <v>1854</v>
      </c>
    </row>
    <row r="69" spans="1:14" ht="18" customHeight="1" x14ac:dyDescent="0.25">
      <c r="A69" s="33" t="s">
        <v>1855</v>
      </c>
      <c r="B69" s="28" t="s">
        <v>1856</v>
      </c>
      <c r="C69" s="29" t="s">
        <v>1856</v>
      </c>
      <c r="D69" s="29" t="s">
        <v>1856</v>
      </c>
      <c r="E69" s="29" t="s">
        <v>1856</v>
      </c>
      <c r="F69" s="29" t="s">
        <v>1856</v>
      </c>
      <c r="G69" s="29" t="s">
        <v>1857</v>
      </c>
      <c r="H69" s="30" t="s">
        <v>1534</v>
      </c>
      <c r="I69" s="16" t="s">
        <v>1858</v>
      </c>
      <c r="J69" s="16">
        <v>818</v>
      </c>
      <c r="K69" s="16" t="s">
        <v>248</v>
      </c>
      <c r="L69" s="16" t="s">
        <v>324</v>
      </c>
      <c r="M69" s="31">
        <v>66</v>
      </c>
      <c r="N69" s="32" t="s">
        <v>1859</v>
      </c>
    </row>
    <row r="70" spans="1:14" ht="18" customHeight="1" x14ac:dyDescent="0.25">
      <c r="A70" s="33" t="s">
        <v>1860</v>
      </c>
      <c r="B70" s="28" t="s">
        <v>1861</v>
      </c>
      <c r="C70" s="29" t="s">
        <v>1861</v>
      </c>
      <c r="D70" s="29" t="s">
        <v>1861</v>
      </c>
      <c r="E70" s="29" t="s">
        <v>1861</v>
      </c>
      <c r="F70" s="29" t="s">
        <v>1861</v>
      </c>
      <c r="G70" s="29" t="s">
        <v>1862</v>
      </c>
      <c r="H70" s="30" t="s">
        <v>1534</v>
      </c>
      <c r="I70" s="16" t="s">
        <v>1863</v>
      </c>
      <c r="J70" s="16">
        <v>222</v>
      </c>
      <c r="K70" s="16" t="s">
        <v>248</v>
      </c>
      <c r="L70" s="16" t="s">
        <v>324</v>
      </c>
      <c r="M70" s="31">
        <v>67</v>
      </c>
      <c r="N70" s="32" t="s">
        <v>1864</v>
      </c>
    </row>
    <row r="71" spans="1:14" ht="18" customHeight="1" x14ac:dyDescent="0.25">
      <c r="A71" s="33" t="s">
        <v>1865</v>
      </c>
      <c r="B71" s="28" t="s">
        <v>1866</v>
      </c>
      <c r="C71" s="29" t="s">
        <v>1866</v>
      </c>
      <c r="D71" s="29" t="s">
        <v>1866</v>
      </c>
      <c r="E71" s="29" t="s">
        <v>1866</v>
      </c>
      <c r="F71" s="29" t="s">
        <v>1866</v>
      </c>
      <c r="G71" s="29" t="s">
        <v>1867</v>
      </c>
      <c r="H71" s="30" t="s">
        <v>1534</v>
      </c>
      <c r="I71" s="16" t="s">
        <v>1868</v>
      </c>
      <c r="J71" s="16">
        <v>226</v>
      </c>
      <c r="K71" s="16" t="s">
        <v>248</v>
      </c>
      <c r="L71" s="16" t="s">
        <v>324</v>
      </c>
      <c r="M71" s="31">
        <v>68</v>
      </c>
      <c r="N71" s="32" t="s">
        <v>1869</v>
      </c>
    </row>
    <row r="72" spans="1:14" ht="18" customHeight="1" x14ac:dyDescent="0.25">
      <c r="A72" s="33" t="s">
        <v>1870</v>
      </c>
      <c r="B72" s="28" t="s">
        <v>1871</v>
      </c>
      <c r="C72" s="29" t="s">
        <v>1871</v>
      </c>
      <c r="D72" s="29" t="s">
        <v>1871</v>
      </c>
      <c r="E72" s="29" t="s">
        <v>1871</v>
      </c>
      <c r="F72" s="29" t="s">
        <v>1871</v>
      </c>
      <c r="G72" s="29" t="s">
        <v>1872</v>
      </c>
      <c r="H72" s="30" t="s">
        <v>1534</v>
      </c>
      <c r="I72" s="16" t="s">
        <v>1873</v>
      </c>
      <c r="J72" s="16">
        <v>232</v>
      </c>
      <c r="K72" s="16" t="s">
        <v>248</v>
      </c>
      <c r="L72" s="16" t="s">
        <v>324</v>
      </c>
      <c r="M72" s="31">
        <v>69</v>
      </c>
      <c r="N72" s="32" t="s">
        <v>1874</v>
      </c>
    </row>
    <row r="73" spans="1:14" ht="18" customHeight="1" x14ac:dyDescent="0.25">
      <c r="A73" s="33" t="s">
        <v>1875</v>
      </c>
      <c r="B73" s="28" t="s">
        <v>1876</v>
      </c>
      <c r="C73" s="29" t="s">
        <v>1876</v>
      </c>
      <c r="D73" s="29" t="s">
        <v>1876</v>
      </c>
      <c r="E73" s="29" t="s">
        <v>1876</v>
      </c>
      <c r="F73" s="29" t="s">
        <v>1876</v>
      </c>
      <c r="G73" s="29" t="s">
        <v>1877</v>
      </c>
      <c r="H73" s="30" t="s">
        <v>1534</v>
      </c>
      <c r="I73" s="16" t="s">
        <v>1878</v>
      </c>
      <c r="J73" s="16">
        <v>233</v>
      </c>
      <c r="K73" s="16" t="s">
        <v>248</v>
      </c>
      <c r="L73" s="16" t="s">
        <v>324</v>
      </c>
      <c r="M73" s="31">
        <v>70</v>
      </c>
      <c r="N73" s="32" t="s">
        <v>1879</v>
      </c>
    </row>
    <row r="74" spans="1:14" ht="18" customHeight="1" x14ac:dyDescent="0.25">
      <c r="A74" s="33" t="s">
        <v>1880</v>
      </c>
      <c r="B74" s="28" t="s">
        <v>1881</v>
      </c>
      <c r="C74" s="29" t="s">
        <v>1881</v>
      </c>
      <c r="D74" s="29" t="s">
        <v>1881</v>
      </c>
      <c r="E74" s="29" t="s">
        <v>1881</v>
      </c>
      <c r="F74" s="29" t="s">
        <v>1881</v>
      </c>
      <c r="G74" s="29" t="s">
        <v>1882</v>
      </c>
      <c r="H74" s="30" t="s">
        <v>1534</v>
      </c>
      <c r="I74" s="16" t="s">
        <v>1883</v>
      </c>
      <c r="J74" s="16">
        <v>748</v>
      </c>
      <c r="K74" s="16" t="s">
        <v>248</v>
      </c>
      <c r="L74" s="16" t="s">
        <v>324</v>
      </c>
      <c r="M74" s="31">
        <v>71</v>
      </c>
      <c r="N74" s="32" t="s">
        <v>1884</v>
      </c>
    </row>
    <row r="75" spans="1:14" ht="18" customHeight="1" x14ac:dyDescent="0.25">
      <c r="A75" s="33" t="s">
        <v>1885</v>
      </c>
      <c r="B75" s="28" t="s">
        <v>1886</v>
      </c>
      <c r="C75" s="29" t="s">
        <v>1886</v>
      </c>
      <c r="D75" s="29" t="s">
        <v>1886</v>
      </c>
      <c r="E75" s="29" t="s">
        <v>1886</v>
      </c>
      <c r="F75" s="29" t="s">
        <v>1886</v>
      </c>
      <c r="G75" s="29" t="s">
        <v>1887</v>
      </c>
      <c r="H75" s="30" t="s">
        <v>1534</v>
      </c>
      <c r="I75" s="16" t="s">
        <v>1888</v>
      </c>
      <c r="J75" s="16">
        <v>231</v>
      </c>
      <c r="K75" s="16" t="s">
        <v>248</v>
      </c>
      <c r="L75" s="16" t="s">
        <v>324</v>
      </c>
      <c r="M75" s="31">
        <v>72</v>
      </c>
      <c r="N75" s="32" t="s">
        <v>1889</v>
      </c>
    </row>
    <row r="76" spans="1:14" ht="18" customHeight="1" x14ac:dyDescent="0.25">
      <c r="A76" s="27" t="s">
        <v>1890</v>
      </c>
      <c r="B76" s="28" t="s">
        <v>1891</v>
      </c>
      <c r="C76" s="29" t="s">
        <v>1891</v>
      </c>
      <c r="D76" s="29" t="s">
        <v>1891</v>
      </c>
      <c r="E76" s="29" t="s">
        <v>1891</v>
      </c>
      <c r="F76" s="29" t="s">
        <v>1891</v>
      </c>
      <c r="G76" s="29" t="s">
        <v>1892</v>
      </c>
      <c r="H76" s="30" t="s">
        <v>1572</v>
      </c>
      <c r="I76" s="16" t="s">
        <v>1893</v>
      </c>
      <c r="J76" s="16">
        <v>238</v>
      </c>
      <c r="K76" s="16" t="s">
        <v>230</v>
      </c>
      <c r="L76" s="16" t="s">
        <v>324</v>
      </c>
      <c r="M76" s="31">
        <v>73</v>
      </c>
      <c r="N76" s="32" t="s">
        <v>1894</v>
      </c>
    </row>
    <row r="77" spans="1:14" ht="18" customHeight="1" x14ac:dyDescent="0.25">
      <c r="A77" s="27" t="s">
        <v>1895</v>
      </c>
      <c r="B77" s="28" t="s">
        <v>1896</v>
      </c>
      <c r="C77" s="29" t="s">
        <v>1896</v>
      </c>
      <c r="D77" s="29" t="s">
        <v>1896</v>
      </c>
      <c r="E77" s="29" t="s">
        <v>1896</v>
      </c>
      <c r="F77" s="29" t="s">
        <v>1896</v>
      </c>
      <c r="G77" s="29" t="s">
        <v>1897</v>
      </c>
      <c r="H77" s="30" t="s">
        <v>1831</v>
      </c>
      <c r="I77" s="16" t="s">
        <v>1898</v>
      </c>
      <c r="J77" s="16">
        <v>234</v>
      </c>
      <c r="K77" s="16" t="s">
        <v>230</v>
      </c>
      <c r="L77" s="16" t="s">
        <v>324</v>
      </c>
      <c r="M77" s="31">
        <v>74</v>
      </c>
      <c r="N77" s="32" t="s">
        <v>1899</v>
      </c>
    </row>
    <row r="78" spans="1:14" ht="18" customHeight="1" x14ac:dyDescent="0.25">
      <c r="A78" s="33" t="s">
        <v>1900</v>
      </c>
      <c r="B78" s="28" t="s">
        <v>1901</v>
      </c>
      <c r="C78" s="29" t="s">
        <v>1901</v>
      </c>
      <c r="D78" s="29" t="s">
        <v>1901</v>
      </c>
      <c r="E78" s="29" t="s">
        <v>1901</v>
      </c>
      <c r="F78" s="29" t="s">
        <v>1901</v>
      </c>
      <c r="G78" s="29" t="s">
        <v>1902</v>
      </c>
      <c r="H78" s="30" t="s">
        <v>1534</v>
      </c>
      <c r="I78" s="16" t="s">
        <v>1903</v>
      </c>
      <c r="J78" s="16">
        <v>242</v>
      </c>
      <c r="K78" s="16" t="s">
        <v>248</v>
      </c>
      <c r="L78" s="16" t="s">
        <v>324</v>
      </c>
      <c r="M78" s="31">
        <v>75</v>
      </c>
      <c r="N78" s="32" t="s">
        <v>1904</v>
      </c>
    </row>
    <row r="79" spans="1:14" ht="18" customHeight="1" x14ac:dyDescent="0.25">
      <c r="A79" s="33" t="s">
        <v>1905</v>
      </c>
      <c r="B79" s="28" t="s">
        <v>1541</v>
      </c>
      <c r="C79" s="29" t="s">
        <v>1541</v>
      </c>
      <c r="D79" s="29" t="s">
        <v>1541</v>
      </c>
      <c r="E79" s="29" t="s">
        <v>1541</v>
      </c>
      <c r="F79" s="29" t="s">
        <v>1541</v>
      </c>
      <c r="G79" s="29" t="s">
        <v>1906</v>
      </c>
      <c r="H79" s="30" t="s">
        <v>1534</v>
      </c>
      <c r="I79" s="16" t="s">
        <v>1907</v>
      </c>
      <c r="J79" s="16">
        <v>246</v>
      </c>
      <c r="K79" s="16" t="s">
        <v>248</v>
      </c>
      <c r="L79" s="16" t="s">
        <v>324</v>
      </c>
      <c r="M79" s="31">
        <v>76</v>
      </c>
      <c r="N79" s="32" t="s">
        <v>1908</v>
      </c>
    </row>
    <row r="80" spans="1:14" ht="18" customHeight="1" x14ac:dyDescent="0.25">
      <c r="A80" s="33" t="s">
        <v>1909</v>
      </c>
      <c r="B80" s="28" t="s">
        <v>1910</v>
      </c>
      <c r="C80" s="29" t="s">
        <v>1910</v>
      </c>
      <c r="D80" s="29" t="s">
        <v>1910</v>
      </c>
      <c r="E80" s="29" t="s">
        <v>1910</v>
      </c>
      <c r="F80" s="29" t="s">
        <v>1910</v>
      </c>
      <c r="G80" s="29" t="s">
        <v>1911</v>
      </c>
      <c r="H80" s="30" t="s">
        <v>1534</v>
      </c>
      <c r="I80" s="16" t="s">
        <v>1912</v>
      </c>
      <c r="J80" s="16">
        <v>250</v>
      </c>
      <c r="K80" s="16" t="s">
        <v>248</v>
      </c>
      <c r="L80" s="16" t="s">
        <v>324</v>
      </c>
      <c r="M80" s="31">
        <v>77</v>
      </c>
      <c r="N80" s="32" t="s">
        <v>1913</v>
      </c>
    </row>
    <row r="81" spans="1:14" ht="18" customHeight="1" x14ac:dyDescent="0.25">
      <c r="A81" s="27" t="s">
        <v>1914</v>
      </c>
      <c r="B81" s="28" t="s">
        <v>1915</v>
      </c>
      <c r="C81" s="29" t="s">
        <v>1915</v>
      </c>
      <c r="D81" s="29" t="s">
        <v>1915</v>
      </c>
      <c r="E81" s="29" t="s">
        <v>1915</v>
      </c>
      <c r="F81" s="29" t="s">
        <v>1915</v>
      </c>
      <c r="G81" s="29" t="s">
        <v>1916</v>
      </c>
      <c r="H81" s="30" t="s">
        <v>1910</v>
      </c>
      <c r="I81" s="16" t="s">
        <v>1917</v>
      </c>
      <c r="J81" s="16">
        <v>254</v>
      </c>
      <c r="K81" s="16" t="s">
        <v>230</v>
      </c>
      <c r="L81" s="16" t="s">
        <v>324</v>
      </c>
      <c r="M81" s="31">
        <v>78</v>
      </c>
      <c r="N81" s="32" t="s">
        <v>1918</v>
      </c>
    </row>
    <row r="82" spans="1:14" ht="18" customHeight="1" x14ac:dyDescent="0.25">
      <c r="A82" s="27" t="s">
        <v>1919</v>
      </c>
      <c r="B82" s="28" t="s">
        <v>1920</v>
      </c>
      <c r="C82" s="29" t="s">
        <v>1920</v>
      </c>
      <c r="D82" s="29" t="s">
        <v>1920</v>
      </c>
      <c r="E82" s="29" t="s">
        <v>1920</v>
      </c>
      <c r="F82" s="29" t="s">
        <v>1920</v>
      </c>
      <c r="G82" s="29" t="s">
        <v>1920</v>
      </c>
      <c r="H82" s="30" t="s">
        <v>1910</v>
      </c>
      <c r="I82" s="16" t="s">
        <v>1921</v>
      </c>
      <c r="J82" s="16">
        <v>258</v>
      </c>
      <c r="K82" s="16" t="s">
        <v>230</v>
      </c>
      <c r="L82" s="16" t="s">
        <v>324</v>
      </c>
      <c r="M82" s="31">
        <v>79</v>
      </c>
      <c r="N82" s="32" t="s">
        <v>1922</v>
      </c>
    </row>
    <row r="83" spans="1:14" ht="18" customHeight="1" x14ac:dyDescent="0.25">
      <c r="A83" s="27" t="s">
        <v>1923</v>
      </c>
      <c r="B83" s="28" t="s">
        <v>1924</v>
      </c>
      <c r="C83" s="29" t="s">
        <v>1924</v>
      </c>
      <c r="D83" s="29" t="s">
        <v>1924</v>
      </c>
      <c r="E83" s="29" t="s">
        <v>1924</v>
      </c>
      <c r="F83" s="29" t="s">
        <v>1924</v>
      </c>
      <c r="G83" s="29" t="s">
        <v>1925</v>
      </c>
      <c r="H83" s="30" t="s">
        <v>1910</v>
      </c>
      <c r="I83" s="16" t="s">
        <v>1926</v>
      </c>
      <c r="J83" s="16">
        <v>260</v>
      </c>
      <c r="K83" s="16" t="s">
        <v>230</v>
      </c>
      <c r="L83" s="16" t="s">
        <v>324</v>
      </c>
      <c r="M83" s="31">
        <v>80</v>
      </c>
      <c r="N83" s="32" t="s">
        <v>1927</v>
      </c>
    </row>
    <row r="84" spans="1:14" ht="18" customHeight="1" x14ac:dyDescent="0.25">
      <c r="A84" s="33" t="s">
        <v>1928</v>
      </c>
      <c r="B84" s="28" t="s">
        <v>1929</v>
      </c>
      <c r="C84" s="29" t="s">
        <v>1929</v>
      </c>
      <c r="D84" s="29" t="s">
        <v>1929</v>
      </c>
      <c r="E84" s="29" t="s">
        <v>1929</v>
      </c>
      <c r="F84" s="29" t="s">
        <v>1929</v>
      </c>
      <c r="G84" s="29" t="s">
        <v>1930</v>
      </c>
      <c r="H84" s="30" t="s">
        <v>1534</v>
      </c>
      <c r="I84" s="16" t="s">
        <v>1931</v>
      </c>
      <c r="J84" s="16">
        <v>266</v>
      </c>
      <c r="K84" s="16" t="s">
        <v>248</v>
      </c>
      <c r="L84" s="16" t="s">
        <v>324</v>
      </c>
      <c r="M84" s="31">
        <v>81</v>
      </c>
      <c r="N84" s="32" t="s">
        <v>1932</v>
      </c>
    </row>
    <row r="85" spans="1:14" ht="18" customHeight="1" x14ac:dyDescent="0.25">
      <c r="A85" s="33" t="s">
        <v>1933</v>
      </c>
      <c r="B85" s="28" t="s">
        <v>1934</v>
      </c>
      <c r="C85" s="29" t="s">
        <v>1935</v>
      </c>
      <c r="D85" s="29" t="s">
        <v>1935</v>
      </c>
      <c r="E85" s="29" t="s">
        <v>1935</v>
      </c>
      <c r="F85" s="29" t="s">
        <v>1935</v>
      </c>
      <c r="G85" s="29" t="s">
        <v>1936</v>
      </c>
      <c r="H85" s="30" t="s">
        <v>1534</v>
      </c>
      <c r="I85" s="16" t="s">
        <v>1937</v>
      </c>
      <c r="J85" s="16">
        <v>270</v>
      </c>
      <c r="K85" s="16" t="s">
        <v>248</v>
      </c>
      <c r="L85" s="16" t="s">
        <v>367</v>
      </c>
      <c r="M85" s="31">
        <v>82</v>
      </c>
      <c r="N85" s="32" t="s">
        <v>1938</v>
      </c>
    </row>
    <row r="86" spans="1:14" ht="18" customHeight="1" x14ac:dyDescent="0.25">
      <c r="A86" s="33" t="s">
        <v>1939</v>
      </c>
      <c r="B86" s="28" t="s">
        <v>1940</v>
      </c>
      <c r="C86" s="29" t="s">
        <v>1940</v>
      </c>
      <c r="D86" s="29" t="s">
        <v>1940</v>
      </c>
      <c r="E86" s="29" t="s">
        <v>1940</v>
      </c>
      <c r="F86" s="29" t="s">
        <v>1940</v>
      </c>
      <c r="G86" s="29" t="s">
        <v>1940</v>
      </c>
      <c r="H86" s="30" t="s">
        <v>1534</v>
      </c>
      <c r="I86" s="16" t="s">
        <v>1941</v>
      </c>
      <c r="J86" s="16">
        <v>268</v>
      </c>
      <c r="K86" s="16" t="s">
        <v>248</v>
      </c>
      <c r="L86" s="16" t="s">
        <v>324</v>
      </c>
      <c r="M86" s="31">
        <v>83</v>
      </c>
      <c r="N86" s="32" t="s">
        <v>1942</v>
      </c>
    </row>
    <row r="87" spans="1:14" ht="18" customHeight="1" x14ac:dyDescent="0.25">
      <c r="A87" s="33" t="s">
        <v>1943</v>
      </c>
      <c r="B87" s="28" t="s">
        <v>1944</v>
      </c>
      <c r="C87" s="29" t="s">
        <v>1944</v>
      </c>
      <c r="D87" s="29" t="s">
        <v>1944</v>
      </c>
      <c r="E87" s="29" t="s">
        <v>1944</v>
      </c>
      <c r="F87" s="29" t="s">
        <v>1944</v>
      </c>
      <c r="G87" s="29" t="s">
        <v>1945</v>
      </c>
      <c r="H87" s="30" t="s">
        <v>1534</v>
      </c>
      <c r="I87" s="16" t="s">
        <v>1946</v>
      </c>
      <c r="J87" s="16">
        <v>276</v>
      </c>
      <c r="K87" s="16" t="s">
        <v>248</v>
      </c>
      <c r="L87" s="16" t="s">
        <v>324</v>
      </c>
      <c r="M87" s="31">
        <v>84</v>
      </c>
      <c r="N87" s="32" t="s">
        <v>1947</v>
      </c>
    </row>
    <row r="88" spans="1:14" ht="18" customHeight="1" x14ac:dyDescent="0.25">
      <c r="A88" s="33" t="s">
        <v>1948</v>
      </c>
      <c r="B88" s="28" t="s">
        <v>1949</v>
      </c>
      <c r="C88" s="29" t="s">
        <v>1949</v>
      </c>
      <c r="D88" s="29" t="s">
        <v>1949</v>
      </c>
      <c r="E88" s="29" t="s">
        <v>1949</v>
      </c>
      <c r="F88" s="29" t="s">
        <v>1949</v>
      </c>
      <c r="G88" s="29" t="s">
        <v>1950</v>
      </c>
      <c r="H88" s="30" t="s">
        <v>1534</v>
      </c>
      <c r="I88" s="16" t="s">
        <v>1951</v>
      </c>
      <c r="J88" s="16">
        <v>288</v>
      </c>
      <c r="K88" s="16" t="s">
        <v>248</v>
      </c>
      <c r="L88" s="16" t="s">
        <v>324</v>
      </c>
      <c r="M88" s="31">
        <v>85</v>
      </c>
      <c r="N88" s="32" t="s">
        <v>1952</v>
      </c>
    </row>
    <row r="89" spans="1:14" ht="18" customHeight="1" x14ac:dyDescent="0.25">
      <c r="A89" s="27" t="s">
        <v>1953</v>
      </c>
      <c r="B89" s="28" t="s">
        <v>1954</v>
      </c>
      <c r="C89" s="29" t="s">
        <v>1954</v>
      </c>
      <c r="D89" s="29" t="s">
        <v>1954</v>
      </c>
      <c r="E89" s="29" t="s">
        <v>1954</v>
      </c>
      <c r="F89" s="29" t="s">
        <v>1954</v>
      </c>
      <c r="G89" s="29" t="s">
        <v>1954</v>
      </c>
      <c r="H89" s="30" t="s">
        <v>1572</v>
      </c>
      <c r="I89" s="16" t="s">
        <v>1955</v>
      </c>
      <c r="J89" s="16">
        <v>292</v>
      </c>
      <c r="K89" s="16" t="s">
        <v>230</v>
      </c>
      <c r="L89" s="16" t="s">
        <v>324</v>
      </c>
      <c r="M89" s="31">
        <v>86</v>
      </c>
      <c r="N89" s="32" t="s">
        <v>1956</v>
      </c>
    </row>
    <row r="90" spans="1:14" ht="18" customHeight="1" x14ac:dyDescent="0.25">
      <c r="A90" s="33" t="s">
        <v>249</v>
      </c>
      <c r="B90" s="28" t="s">
        <v>1957</v>
      </c>
      <c r="C90" s="29" t="s">
        <v>1957</v>
      </c>
      <c r="D90" s="29" t="s">
        <v>1957</v>
      </c>
      <c r="E90" s="29" t="s">
        <v>1957</v>
      </c>
      <c r="F90" s="29" t="s">
        <v>1957</v>
      </c>
      <c r="G90" s="29" t="s">
        <v>1958</v>
      </c>
      <c r="H90" s="30" t="s">
        <v>1534</v>
      </c>
      <c r="I90" s="16" t="s">
        <v>1959</v>
      </c>
      <c r="J90" s="16">
        <v>300</v>
      </c>
      <c r="K90" s="16" t="s">
        <v>248</v>
      </c>
      <c r="L90" s="16" t="s">
        <v>324</v>
      </c>
      <c r="M90" s="31">
        <v>87</v>
      </c>
      <c r="N90" s="32" t="s">
        <v>1960</v>
      </c>
    </row>
    <row r="91" spans="1:14" ht="18" customHeight="1" x14ac:dyDescent="0.25">
      <c r="A91" s="27" t="s">
        <v>1961</v>
      </c>
      <c r="B91" s="28" t="s">
        <v>1962</v>
      </c>
      <c r="C91" s="29" t="s">
        <v>1962</v>
      </c>
      <c r="D91" s="29" t="s">
        <v>1962</v>
      </c>
      <c r="E91" s="29" t="s">
        <v>1962</v>
      </c>
      <c r="F91" s="29" t="s">
        <v>1962</v>
      </c>
      <c r="G91" s="29" t="s">
        <v>1963</v>
      </c>
      <c r="H91" s="30" t="s">
        <v>1831</v>
      </c>
      <c r="I91" s="16" t="s">
        <v>1964</v>
      </c>
      <c r="J91" s="16">
        <v>304</v>
      </c>
      <c r="K91" s="16" t="s">
        <v>248</v>
      </c>
      <c r="L91" s="16" t="s">
        <v>324</v>
      </c>
      <c r="M91" s="31">
        <v>88</v>
      </c>
      <c r="N91" s="32" t="s">
        <v>1965</v>
      </c>
    </row>
    <row r="92" spans="1:14" ht="18" customHeight="1" x14ac:dyDescent="0.25">
      <c r="A92" s="33" t="s">
        <v>1966</v>
      </c>
      <c r="B92" s="28" t="s">
        <v>1967</v>
      </c>
      <c r="C92" s="29" t="s">
        <v>1967</v>
      </c>
      <c r="D92" s="29" t="s">
        <v>1967</v>
      </c>
      <c r="E92" s="29" t="s">
        <v>1967</v>
      </c>
      <c r="F92" s="29" t="s">
        <v>1967</v>
      </c>
      <c r="G92" s="29" t="s">
        <v>1967</v>
      </c>
      <c r="H92" s="30" t="s">
        <v>1534</v>
      </c>
      <c r="I92" s="16" t="s">
        <v>1968</v>
      </c>
      <c r="J92" s="16">
        <v>308</v>
      </c>
      <c r="K92" s="16" t="s">
        <v>248</v>
      </c>
      <c r="L92" s="16" t="s">
        <v>324</v>
      </c>
      <c r="M92" s="31">
        <v>89</v>
      </c>
      <c r="N92" s="32" t="s">
        <v>1969</v>
      </c>
    </row>
    <row r="93" spans="1:14" ht="18" customHeight="1" x14ac:dyDescent="0.25">
      <c r="A93" s="27" t="s">
        <v>1970</v>
      </c>
      <c r="B93" s="28" t="s">
        <v>1971</v>
      </c>
      <c r="C93" s="29" t="s">
        <v>1971</v>
      </c>
      <c r="D93" s="29" t="s">
        <v>1971</v>
      </c>
      <c r="E93" s="29" t="s">
        <v>1971</v>
      </c>
      <c r="F93" s="29" t="s">
        <v>1971</v>
      </c>
      <c r="G93" s="29" t="s">
        <v>1971</v>
      </c>
      <c r="H93" s="30" t="s">
        <v>1910</v>
      </c>
      <c r="I93" s="16" t="s">
        <v>1972</v>
      </c>
      <c r="J93" s="16">
        <v>312</v>
      </c>
      <c r="K93" s="16" t="s">
        <v>230</v>
      </c>
      <c r="L93" s="16" t="s">
        <v>324</v>
      </c>
      <c r="M93" s="31">
        <v>90</v>
      </c>
      <c r="N93" s="32" t="s">
        <v>1973</v>
      </c>
    </row>
    <row r="94" spans="1:14" ht="18" customHeight="1" x14ac:dyDescent="0.25">
      <c r="A94" s="27" t="s">
        <v>1974</v>
      </c>
      <c r="B94" s="28" t="s">
        <v>1975</v>
      </c>
      <c r="C94" s="29" t="s">
        <v>1975</v>
      </c>
      <c r="D94" s="29" t="s">
        <v>1975</v>
      </c>
      <c r="E94" s="29" t="s">
        <v>1975</v>
      </c>
      <c r="F94" s="29" t="s">
        <v>1975</v>
      </c>
      <c r="G94" s="29" t="s">
        <v>1976</v>
      </c>
      <c r="H94" s="30" t="s">
        <v>1557</v>
      </c>
      <c r="I94" s="16" t="s">
        <v>1977</v>
      </c>
      <c r="J94" s="16">
        <v>316</v>
      </c>
      <c r="K94" s="16" t="s">
        <v>230</v>
      </c>
      <c r="L94" s="16" t="s">
        <v>324</v>
      </c>
      <c r="M94" s="31">
        <v>91</v>
      </c>
      <c r="N94" s="32" t="s">
        <v>1978</v>
      </c>
    </row>
    <row r="95" spans="1:14" ht="18" customHeight="1" x14ac:dyDescent="0.25">
      <c r="A95" s="33" t="s">
        <v>1979</v>
      </c>
      <c r="B95" s="28" t="s">
        <v>1980</v>
      </c>
      <c r="C95" s="29" t="s">
        <v>1980</v>
      </c>
      <c r="D95" s="29" t="s">
        <v>1980</v>
      </c>
      <c r="E95" s="29" t="s">
        <v>1980</v>
      </c>
      <c r="F95" s="29" t="s">
        <v>1980</v>
      </c>
      <c r="G95" s="29" t="s">
        <v>1981</v>
      </c>
      <c r="H95" s="30" t="s">
        <v>1534</v>
      </c>
      <c r="I95" s="16" t="s">
        <v>1982</v>
      </c>
      <c r="J95" s="16">
        <v>320</v>
      </c>
      <c r="K95" s="16" t="s">
        <v>248</v>
      </c>
      <c r="L95" s="16" t="s">
        <v>324</v>
      </c>
      <c r="M95" s="31">
        <v>92</v>
      </c>
      <c r="N95" s="32" t="s">
        <v>1983</v>
      </c>
    </row>
    <row r="96" spans="1:14" ht="18" customHeight="1" x14ac:dyDescent="0.25">
      <c r="A96" s="27" t="s">
        <v>1984</v>
      </c>
      <c r="B96" s="28" t="s">
        <v>1985</v>
      </c>
      <c r="C96" s="29" t="s">
        <v>1985</v>
      </c>
      <c r="D96" s="29" t="s">
        <v>1985</v>
      </c>
      <c r="E96" s="29" t="s">
        <v>1985</v>
      </c>
      <c r="F96" s="29" t="s">
        <v>1985</v>
      </c>
      <c r="G96" s="29" t="s">
        <v>1986</v>
      </c>
      <c r="H96" s="30" t="s">
        <v>1987</v>
      </c>
      <c r="I96" s="16" t="s">
        <v>1988</v>
      </c>
      <c r="J96" s="16">
        <v>831</v>
      </c>
      <c r="K96" s="16" t="s">
        <v>230</v>
      </c>
      <c r="L96" s="16" t="s">
        <v>324</v>
      </c>
      <c r="M96" s="31">
        <v>93</v>
      </c>
      <c r="N96" s="32" t="s">
        <v>1989</v>
      </c>
    </row>
    <row r="97" spans="1:14" ht="18" customHeight="1" x14ac:dyDescent="0.25">
      <c r="A97" s="33" t="s">
        <v>1990</v>
      </c>
      <c r="B97" s="28" t="s">
        <v>1991</v>
      </c>
      <c r="C97" s="29" t="s">
        <v>1991</v>
      </c>
      <c r="D97" s="29" t="s">
        <v>1991</v>
      </c>
      <c r="E97" s="29" t="s">
        <v>1991</v>
      </c>
      <c r="F97" s="29" t="s">
        <v>1991</v>
      </c>
      <c r="G97" s="29" t="s">
        <v>1992</v>
      </c>
      <c r="H97" s="30" t="s">
        <v>1534</v>
      </c>
      <c r="I97" s="16" t="s">
        <v>1993</v>
      </c>
      <c r="J97" s="16">
        <v>324</v>
      </c>
      <c r="K97" s="16" t="s">
        <v>248</v>
      </c>
      <c r="L97" s="16" t="s">
        <v>324</v>
      </c>
      <c r="M97" s="31">
        <v>94</v>
      </c>
      <c r="N97" s="32" t="s">
        <v>1994</v>
      </c>
    </row>
    <row r="98" spans="1:14" ht="18" customHeight="1" x14ac:dyDescent="0.25">
      <c r="A98" s="33" t="s">
        <v>1995</v>
      </c>
      <c r="B98" s="28" t="s">
        <v>1996</v>
      </c>
      <c r="C98" s="29" t="s">
        <v>1996</v>
      </c>
      <c r="D98" s="29" t="s">
        <v>1996</v>
      </c>
      <c r="E98" s="29" t="s">
        <v>1996</v>
      </c>
      <c r="F98" s="29" t="s">
        <v>1996</v>
      </c>
      <c r="G98" s="29" t="s">
        <v>1997</v>
      </c>
      <c r="H98" s="30" t="s">
        <v>1534</v>
      </c>
      <c r="I98" s="16" t="s">
        <v>1998</v>
      </c>
      <c r="J98" s="16">
        <v>624</v>
      </c>
      <c r="K98" s="16" t="s">
        <v>248</v>
      </c>
      <c r="L98" s="16" t="s">
        <v>324</v>
      </c>
      <c r="M98" s="31">
        <v>95</v>
      </c>
      <c r="N98" s="32" t="s">
        <v>1999</v>
      </c>
    </row>
    <row r="99" spans="1:14" ht="18" customHeight="1" x14ac:dyDescent="0.25">
      <c r="A99" s="33" t="s">
        <v>255</v>
      </c>
      <c r="B99" s="28" t="s">
        <v>2000</v>
      </c>
      <c r="C99" s="29" t="s">
        <v>2000</v>
      </c>
      <c r="D99" s="29" t="s">
        <v>2000</v>
      </c>
      <c r="E99" s="29" t="s">
        <v>2000</v>
      </c>
      <c r="F99" s="29" t="s">
        <v>2000</v>
      </c>
      <c r="G99" s="29" t="s">
        <v>2001</v>
      </c>
      <c r="H99" s="30" t="s">
        <v>1534</v>
      </c>
      <c r="I99" s="16" t="s">
        <v>2002</v>
      </c>
      <c r="J99" s="16">
        <v>328</v>
      </c>
      <c r="K99" s="16" t="s">
        <v>248</v>
      </c>
      <c r="L99" s="16" t="s">
        <v>324</v>
      </c>
      <c r="M99" s="31">
        <v>96</v>
      </c>
      <c r="N99" s="32" t="s">
        <v>2003</v>
      </c>
    </row>
    <row r="100" spans="1:14" ht="18" customHeight="1" x14ac:dyDescent="0.25">
      <c r="A100" s="33" t="s">
        <v>2004</v>
      </c>
      <c r="B100" s="28" t="s">
        <v>2005</v>
      </c>
      <c r="C100" s="29" t="s">
        <v>2005</v>
      </c>
      <c r="D100" s="29" t="s">
        <v>2005</v>
      </c>
      <c r="E100" s="29" t="s">
        <v>2005</v>
      </c>
      <c r="F100" s="29" t="s">
        <v>2005</v>
      </c>
      <c r="G100" s="29" t="s">
        <v>2006</v>
      </c>
      <c r="H100" s="30" t="s">
        <v>1534</v>
      </c>
      <c r="I100" s="16" t="s">
        <v>2007</v>
      </c>
      <c r="J100" s="16">
        <v>332</v>
      </c>
      <c r="K100" s="16" t="s">
        <v>248</v>
      </c>
      <c r="L100" s="16" t="s">
        <v>324</v>
      </c>
      <c r="M100" s="31">
        <v>97</v>
      </c>
      <c r="N100" s="32" t="s">
        <v>2008</v>
      </c>
    </row>
    <row r="101" spans="1:14" ht="18" customHeight="1" x14ac:dyDescent="0.25">
      <c r="A101" s="27" t="s">
        <v>2009</v>
      </c>
      <c r="B101" s="28" t="s">
        <v>2010</v>
      </c>
      <c r="C101" s="29" t="s">
        <v>2010</v>
      </c>
      <c r="D101" s="29" t="s">
        <v>2010</v>
      </c>
      <c r="E101" s="29" t="s">
        <v>2010</v>
      </c>
      <c r="F101" s="29" t="s">
        <v>2010</v>
      </c>
      <c r="G101" s="29" t="s">
        <v>2011</v>
      </c>
      <c r="H101" s="30" t="s">
        <v>1601</v>
      </c>
      <c r="I101" s="16" t="s">
        <v>2012</v>
      </c>
      <c r="J101" s="16">
        <v>334</v>
      </c>
      <c r="K101" s="16" t="s">
        <v>230</v>
      </c>
      <c r="L101" s="16" t="s">
        <v>324</v>
      </c>
      <c r="M101" s="31">
        <v>98</v>
      </c>
      <c r="N101" s="32" t="s">
        <v>2013</v>
      </c>
    </row>
    <row r="102" spans="1:14" ht="18" customHeight="1" x14ac:dyDescent="0.25">
      <c r="A102" s="33" t="s">
        <v>2014</v>
      </c>
      <c r="B102" s="28" t="s">
        <v>2015</v>
      </c>
      <c r="C102" s="29" t="s">
        <v>2015</v>
      </c>
      <c r="D102" s="29" t="s">
        <v>2015</v>
      </c>
      <c r="E102" s="29" t="s">
        <v>2015</v>
      </c>
      <c r="F102" s="29" t="s">
        <v>2015</v>
      </c>
      <c r="G102" s="29" t="s">
        <v>2016</v>
      </c>
      <c r="H102" s="30" t="s">
        <v>2017</v>
      </c>
      <c r="I102" s="16" t="s">
        <v>2018</v>
      </c>
      <c r="J102" s="16">
        <v>336</v>
      </c>
      <c r="K102" s="16" t="s">
        <v>230</v>
      </c>
      <c r="L102" s="16" t="s">
        <v>324</v>
      </c>
      <c r="M102" s="31">
        <v>99</v>
      </c>
      <c r="N102" s="32" t="s">
        <v>2019</v>
      </c>
    </row>
    <row r="103" spans="1:14" ht="18" customHeight="1" x14ac:dyDescent="0.25">
      <c r="A103" s="33" t="s">
        <v>2020</v>
      </c>
      <c r="B103" s="28" t="s">
        <v>2021</v>
      </c>
      <c r="C103" s="29" t="s">
        <v>2021</v>
      </c>
      <c r="D103" s="29" t="s">
        <v>2021</v>
      </c>
      <c r="E103" s="29" t="s">
        <v>2021</v>
      </c>
      <c r="F103" s="29" t="s">
        <v>2021</v>
      </c>
      <c r="G103" s="29" t="s">
        <v>2022</v>
      </c>
      <c r="H103" s="30" t="s">
        <v>1534</v>
      </c>
      <c r="I103" s="16" t="s">
        <v>2023</v>
      </c>
      <c r="J103" s="16">
        <v>340</v>
      </c>
      <c r="K103" s="16" t="s">
        <v>248</v>
      </c>
      <c r="L103" s="16" t="s">
        <v>324</v>
      </c>
      <c r="M103" s="31">
        <v>100</v>
      </c>
      <c r="N103" s="32" t="s">
        <v>2024</v>
      </c>
    </row>
    <row r="104" spans="1:14" ht="18" customHeight="1" x14ac:dyDescent="0.25">
      <c r="A104" s="27" t="s">
        <v>2025</v>
      </c>
      <c r="B104" s="28" t="s">
        <v>2026</v>
      </c>
      <c r="C104" s="29" t="s">
        <v>2026</v>
      </c>
      <c r="D104" s="29" t="s">
        <v>2026</v>
      </c>
      <c r="E104" s="29" t="s">
        <v>2026</v>
      </c>
      <c r="F104" s="29" t="s">
        <v>2026</v>
      </c>
      <c r="G104" s="29" t="s">
        <v>2027</v>
      </c>
      <c r="H104" s="29" t="s">
        <v>1754</v>
      </c>
      <c r="I104" s="16" t="s">
        <v>2028</v>
      </c>
      <c r="J104" s="16">
        <v>344</v>
      </c>
      <c r="K104" s="16" t="s">
        <v>230</v>
      </c>
      <c r="L104" s="16" t="s">
        <v>324</v>
      </c>
      <c r="M104" s="31">
        <v>101</v>
      </c>
      <c r="N104" s="32" t="s">
        <v>2029</v>
      </c>
    </row>
    <row r="105" spans="1:14" ht="18" customHeight="1" x14ac:dyDescent="0.25">
      <c r="A105" s="33" t="s">
        <v>2030</v>
      </c>
      <c r="B105" s="28" t="s">
        <v>2031</v>
      </c>
      <c r="C105" s="29" t="s">
        <v>2031</v>
      </c>
      <c r="D105" s="29" t="s">
        <v>2031</v>
      </c>
      <c r="E105" s="29" t="s">
        <v>2031</v>
      </c>
      <c r="F105" s="29" t="s">
        <v>2031</v>
      </c>
      <c r="G105" s="29" t="s">
        <v>2031</v>
      </c>
      <c r="H105" s="30" t="s">
        <v>1534</v>
      </c>
      <c r="I105" s="16" t="s">
        <v>2032</v>
      </c>
      <c r="J105" s="16">
        <v>348</v>
      </c>
      <c r="K105" s="16" t="s">
        <v>248</v>
      </c>
      <c r="L105" s="16" t="s">
        <v>324</v>
      </c>
      <c r="M105" s="31">
        <v>102</v>
      </c>
      <c r="N105" s="32" t="s">
        <v>2033</v>
      </c>
    </row>
    <row r="106" spans="1:14" ht="18" customHeight="1" x14ac:dyDescent="0.25">
      <c r="A106" s="33" t="s">
        <v>2034</v>
      </c>
      <c r="B106" s="28" t="s">
        <v>2035</v>
      </c>
      <c r="C106" s="29" t="s">
        <v>2035</v>
      </c>
      <c r="D106" s="29" t="s">
        <v>2035</v>
      </c>
      <c r="E106" s="29" t="s">
        <v>2035</v>
      </c>
      <c r="F106" s="29" t="s">
        <v>2035</v>
      </c>
      <c r="G106" s="29" t="s">
        <v>2035</v>
      </c>
      <c r="H106" s="30" t="s">
        <v>1534</v>
      </c>
      <c r="I106" s="16" t="s">
        <v>2036</v>
      </c>
      <c r="J106" s="16">
        <v>352</v>
      </c>
      <c r="K106" s="16" t="s">
        <v>248</v>
      </c>
      <c r="L106" s="16" t="s">
        <v>324</v>
      </c>
      <c r="M106" s="31">
        <v>103</v>
      </c>
      <c r="N106" s="32" t="s">
        <v>2037</v>
      </c>
    </row>
    <row r="107" spans="1:14" ht="18" customHeight="1" x14ac:dyDescent="0.25">
      <c r="A107" s="33" t="s">
        <v>2038</v>
      </c>
      <c r="B107" s="28" t="s">
        <v>2039</v>
      </c>
      <c r="C107" s="29" t="s">
        <v>2039</v>
      </c>
      <c r="D107" s="29" t="s">
        <v>2039</v>
      </c>
      <c r="E107" s="29" t="s">
        <v>2039</v>
      </c>
      <c r="F107" s="29" t="s">
        <v>2039</v>
      </c>
      <c r="G107" s="29" t="s">
        <v>2040</v>
      </c>
      <c r="H107" s="30" t="s">
        <v>1534</v>
      </c>
      <c r="I107" s="16" t="s">
        <v>2041</v>
      </c>
      <c r="J107" s="16">
        <v>356</v>
      </c>
      <c r="K107" s="16" t="s">
        <v>248</v>
      </c>
      <c r="L107" s="16" t="s">
        <v>324</v>
      </c>
      <c r="M107" s="31">
        <v>104</v>
      </c>
      <c r="N107" s="32" t="s">
        <v>2042</v>
      </c>
    </row>
    <row r="108" spans="1:14" ht="18" customHeight="1" x14ac:dyDescent="0.25">
      <c r="A108" s="33" t="s">
        <v>2043</v>
      </c>
      <c r="B108" s="28" t="s">
        <v>2044</v>
      </c>
      <c r="C108" s="29" t="s">
        <v>2044</v>
      </c>
      <c r="D108" s="29" t="s">
        <v>2044</v>
      </c>
      <c r="E108" s="29" t="s">
        <v>2044</v>
      </c>
      <c r="F108" s="29" t="s">
        <v>2044</v>
      </c>
      <c r="G108" s="29" t="s">
        <v>2045</v>
      </c>
      <c r="H108" s="30" t="s">
        <v>1534</v>
      </c>
      <c r="I108" s="16" t="s">
        <v>2046</v>
      </c>
      <c r="J108" s="16">
        <v>360</v>
      </c>
      <c r="K108" s="16" t="s">
        <v>248</v>
      </c>
      <c r="L108" s="16" t="s">
        <v>324</v>
      </c>
      <c r="M108" s="31">
        <v>105</v>
      </c>
      <c r="N108" s="32" t="s">
        <v>2047</v>
      </c>
    </row>
    <row r="109" spans="1:14" ht="18" customHeight="1" x14ac:dyDescent="0.25">
      <c r="A109" s="33" t="s">
        <v>2048</v>
      </c>
      <c r="B109" s="28" t="s">
        <v>2049</v>
      </c>
      <c r="C109" s="29" t="s">
        <v>2049</v>
      </c>
      <c r="D109" s="29" t="s">
        <v>2049</v>
      </c>
      <c r="E109" s="29" t="s">
        <v>2049</v>
      </c>
      <c r="F109" s="29" t="s">
        <v>2049</v>
      </c>
      <c r="G109" s="29" t="s">
        <v>2050</v>
      </c>
      <c r="H109" s="30" t="s">
        <v>1534</v>
      </c>
      <c r="I109" s="16" t="s">
        <v>2051</v>
      </c>
      <c r="J109" s="16">
        <v>364</v>
      </c>
      <c r="K109" s="16" t="s">
        <v>248</v>
      </c>
      <c r="L109" s="16" t="s">
        <v>324</v>
      </c>
      <c r="M109" s="31">
        <v>106</v>
      </c>
      <c r="N109" s="32" t="s">
        <v>2052</v>
      </c>
    </row>
    <row r="110" spans="1:14" ht="18" customHeight="1" x14ac:dyDescent="0.25">
      <c r="A110" s="33" t="s">
        <v>2053</v>
      </c>
      <c r="B110" s="28" t="s">
        <v>2054</v>
      </c>
      <c r="C110" s="29" t="s">
        <v>2054</v>
      </c>
      <c r="D110" s="29" t="s">
        <v>2054</v>
      </c>
      <c r="E110" s="29" t="s">
        <v>2054</v>
      </c>
      <c r="F110" s="29" t="s">
        <v>2054</v>
      </c>
      <c r="G110" s="29" t="s">
        <v>2055</v>
      </c>
      <c r="H110" s="30" t="s">
        <v>1534</v>
      </c>
      <c r="I110" s="16" t="s">
        <v>2056</v>
      </c>
      <c r="J110" s="16">
        <v>368</v>
      </c>
      <c r="K110" s="16" t="s">
        <v>248</v>
      </c>
      <c r="L110" s="16" t="s">
        <v>324</v>
      </c>
      <c r="M110" s="31">
        <v>107</v>
      </c>
      <c r="N110" s="32" t="s">
        <v>2057</v>
      </c>
    </row>
    <row r="111" spans="1:14" ht="18" customHeight="1" x14ac:dyDescent="0.25">
      <c r="A111" s="33" t="s">
        <v>2058</v>
      </c>
      <c r="B111" s="28" t="s">
        <v>2059</v>
      </c>
      <c r="C111" s="29" t="s">
        <v>2059</v>
      </c>
      <c r="D111" s="29" t="s">
        <v>2059</v>
      </c>
      <c r="E111" s="29" t="s">
        <v>2059</v>
      </c>
      <c r="F111" s="29" t="s">
        <v>2059</v>
      </c>
      <c r="G111" s="29" t="s">
        <v>2059</v>
      </c>
      <c r="H111" s="30" t="s">
        <v>1534</v>
      </c>
      <c r="I111" s="16" t="s">
        <v>2060</v>
      </c>
      <c r="J111" s="16">
        <v>372</v>
      </c>
      <c r="K111" s="16" t="s">
        <v>248</v>
      </c>
      <c r="L111" s="16" t="s">
        <v>324</v>
      </c>
      <c r="M111" s="31">
        <v>108</v>
      </c>
      <c r="N111" s="32" t="s">
        <v>2061</v>
      </c>
    </row>
    <row r="112" spans="1:14" ht="18" customHeight="1" x14ac:dyDescent="0.25">
      <c r="A112" s="27" t="s">
        <v>2062</v>
      </c>
      <c r="B112" s="28" t="s">
        <v>2063</v>
      </c>
      <c r="C112" s="29" t="s">
        <v>2063</v>
      </c>
      <c r="D112" s="29" t="s">
        <v>2063</v>
      </c>
      <c r="E112" s="29" t="s">
        <v>2063</v>
      </c>
      <c r="F112" s="29" t="s">
        <v>2063</v>
      </c>
      <c r="G112" s="29" t="s">
        <v>2064</v>
      </c>
      <c r="H112" s="30" t="s">
        <v>1987</v>
      </c>
      <c r="I112" s="16" t="s">
        <v>2065</v>
      </c>
      <c r="J112" s="16">
        <v>833</v>
      </c>
      <c r="K112" s="16" t="s">
        <v>230</v>
      </c>
      <c r="L112" s="16" t="s">
        <v>324</v>
      </c>
      <c r="M112" s="31">
        <v>109</v>
      </c>
      <c r="N112" s="32" t="s">
        <v>2066</v>
      </c>
    </row>
    <row r="113" spans="1:14" ht="18" customHeight="1" x14ac:dyDescent="0.25">
      <c r="A113" s="33" t="s">
        <v>2067</v>
      </c>
      <c r="B113" s="28" t="s">
        <v>2068</v>
      </c>
      <c r="C113" s="29" t="s">
        <v>2068</v>
      </c>
      <c r="D113" s="29" t="s">
        <v>2068</v>
      </c>
      <c r="E113" s="29" t="s">
        <v>2068</v>
      </c>
      <c r="F113" s="29" t="s">
        <v>2068</v>
      </c>
      <c r="G113" s="29" t="s">
        <v>2069</v>
      </c>
      <c r="H113" s="30" t="s">
        <v>1534</v>
      </c>
      <c r="I113" s="16" t="s">
        <v>2070</v>
      </c>
      <c r="J113" s="16">
        <v>376</v>
      </c>
      <c r="K113" s="16" t="s">
        <v>248</v>
      </c>
      <c r="L113" s="16" t="s">
        <v>324</v>
      </c>
      <c r="M113" s="31">
        <v>110</v>
      </c>
      <c r="N113" s="32" t="s">
        <v>2071</v>
      </c>
    </row>
    <row r="114" spans="1:14" ht="18" customHeight="1" x14ac:dyDescent="0.25">
      <c r="A114" s="33" t="s">
        <v>2072</v>
      </c>
      <c r="B114" s="28" t="s">
        <v>2073</v>
      </c>
      <c r="C114" s="29" t="s">
        <v>2073</v>
      </c>
      <c r="D114" s="29" t="s">
        <v>2073</v>
      </c>
      <c r="E114" s="29" t="s">
        <v>2073</v>
      </c>
      <c r="F114" s="29" t="s">
        <v>2073</v>
      </c>
      <c r="G114" s="29" t="s">
        <v>2074</v>
      </c>
      <c r="H114" s="30" t="s">
        <v>1534</v>
      </c>
      <c r="I114" s="16" t="s">
        <v>2075</v>
      </c>
      <c r="J114" s="16">
        <v>380</v>
      </c>
      <c r="K114" s="16" t="s">
        <v>248</v>
      </c>
      <c r="L114" s="16" t="s">
        <v>324</v>
      </c>
      <c r="M114" s="31">
        <v>111</v>
      </c>
      <c r="N114" s="32" t="s">
        <v>2076</v>
      </c>
    </row>
    <row r="115" spans="1:14" ht="18" customHeight="1" x14ac:dyDescent="0.25">
      <c r="A115" s="33" t="s">
        <v>2077</v>
      </c>
      <c r="B115" s="28" t="s">
        <v>2078</v>
      </c>
      <c r="C115" s="29" t="s">
        <v>2078</v>
      </c>
      <c r="D115" s="29" t="s">
        <v>2078</v>
      </c>
      <c r="E115" s="29" t="s">
        <v>2078</v>
      </c>
      <c r="F115" s="29" t="s">
        <v>2078</v>
      </c>
      <c r="G115" s="29" t="s">
        <v>2078</v>
      </c>
      <c r="H115" s="30" t="s">
        <v>1534</v>
      </c>
      <c r="I115" s="16" t="s">
        <v>2079</v>
      </c>
      <c r="J115" s="16">
        <v>388</v>
      </c>
      <c r="K115" s="16" t="s">
        <v>248</v>
      </c>
      <c r="L115" s="16" t="s">
        <v>324</v>
      </c>
      <c r="M115" s="31">
        <v>112</v>
      </c>
      <c r="N115" s="32" t="s">
        <v>2080</v>
      </c>
    </row>
    <row r="116" spans="1:14" ht="18" customHeight="1" x14ac:dyDescent="0.25">
      <c r="A116" s="33" t="s">
        <v>2081</v>
      </c>
      <c r="B116" s="28" t="s">
        <v>2082</v>
      </c>
      <c r="C116" s="29" t="s">
        <v>2082</v>
      </c>
      <c r="D116" s="29" t="s">
        <v>2082</v>
      </c>
      <c r="E116" s="29" t="s">
        <v>2082</v>
      </c>
      <c r="F116" s="29" t="s">
        <v>2082</v>
      </c>
      <c r="G116" s="29" t="s">
        <v>2082</v>
      </c>
      <c r="H116" s="30" t="s">
        <v>1534</v>
      </c>
      <c r="I116" s="16" t="s">
        <v>2083</v>
      </c>
      <c r="J116" s="16">
        <v>392</v>
      </c>
      <c r="K116" s="16" t="s">
        <v>248</v>
      </c>
      <c r="L116" s="16" t="s">
        <v>324</v>
      </c>
      <c r="M116" s="31">
        <v>113</v>
      </c>
      <c r="N116" s="32" t="s">
        <v>2084</v>
      </c>
    </row>
    <row r="117" spans="1:14" ht="18" customHeight="1" x14ac:dyDescent="0.25">
      <c r="A117" s="27" t="s">
        <v>2085</v>
      </c>
      <c r="B117" s="28" t="s">
        <v>2086</v>
      </c>
      <c r="C117" s="29" t="s">
        <v>2086</v>
      </c>
      <c r="D117" s="29" t="s">
        <v>2086</v>
      </c>
      <c r="E117" s="29" t="s">
        <v>2086</v>
      </c>
      <c r="F117" s="29" t="s">
        <v>2086</v>
      </c>
      <c r="G117" s="29" t="s">
        <v>2087</v>
      </c>
      <c r="H117" s="30" t="s">
        <v>1987</v>
      </c>
      <c r="I117" s="16" t="s">
        <v>2088</v>
      </c>
      <c r="J117" s="16">
        <v>832</v>
      </c>
      <c r="K117" s="16" t="s">
        <v>230</v>
      </c>
      <c r="L117" s="16" t="s">
        <v>324</v>
      </c>
      <c r="M117" s="31">
        <v>114</v>
      </c>
      <c r="N117" s="32" t="s">
        <v>2089</v>
      </c>
    </row>
    <row r="118" spans="1:14" ht="18" customHeight="1" x14ac:dyDescent="0.25">
      <c r="A118" s="33" t="s">
        <v>2090</v>
      </c>
      <c r="B118" s="28" t="s">
        <v>2091</v>
      </c>
      <c r="C118" s="29" t="s">
        <v>2091</v>
      </c>
      <c r="D118" s="29" t="s">
        <v>2091</v>
      </c>
      <c r="E118" s="29" t="s">
        <v>2091</v>
      </c>
      <c r="F118" s="29" t="s">
        <v>2091</v>
      </c>
      <c r="G118" s="29" t="s">
        <v>2092</v>
      </c>
      <c r="H118" s="30" t="s">
        <v>1534</v>
      </c>
      <c r="I118" s="16" t="s">
        <v>2093</v>
      </c>
      <c r="J118" s="16">
        <v>400</v>
      </c>
      <c r="K118" s="16" t="s">
        <v>248</v>
      </c>
      <c r="L118" s="16" t="s">
        <v>324</v>
      </c>
      <c r="M118" s="31">
        <v>115</v>
      </c>
      <c r="N118" s="32" t="s">
        <v>2094</v>
      </c>
    </row>
    <row r="119" spans="1:14" ht="18" customHeight="1" x14ac:dyDescent="0.25">
      <c r="A119" s="33" t="s">
        <v>2095</v>
      </c>
      <c r="B119" s="28" t="s">
        <v>2096</v>
      </c>
      <c r="C119" s="29" t="s">
        <v>2096</v>
      </c>
      <c r="D119" s="29" t="s">
        <v>2096</v>
      </c>
      <c r="E119" s="29" t="s">
        <v>2096</v>
      </c>
      <c r="F119" s="29" t="s">
        <v>2096</v>
      </c>
      <c r="G119" s="29" t="s">
        <v>2097</v>
      </c>
      <c r="H119" s="30" t="s">
        <v>1534</v>
      </c>
      <c r="I119" s="16" t="s">
        <v>2098</v>
      </c>
      <c r="J119" s="16">
        <v>398</v>
      </c>
      <c r="K119" s="16" t="s">
        <v>248</v>
      </c>
      <c r="L119" s="16" t="s">
        <v>324</v>
      </c>
      <c r="M119" s="31">
        <v>116</v>
      </c>
      <c r="N119" s="32" t="s">
        <v>2099</v>
      </c>
    </row>
    <row r="120" spans="1:14" ht="18" customHeight="1" x14ac:dyDescent="0.25">
      <c r="A120" s="33" t="s">
        <v>2100</v>
      </c>
      <c r="B120" s="28" t="s">
        <v>2101</v>
      </c>
      <c r="C120" s="29" t="s">
        <v>2101</v>
      </c>
      <c r="D120" s="29" t="s">
        <v>2101</v>
      </c>
      <c r="E120" s="29" t="s">
        <v>2101</v>
      </c>
      <c r="F120" s="29" t="s">
        <v>2101</v>
      </c>
      <c r="G120" s="29" t="s">
        <v>2102</v>
      </c>
      <c r="H120" s="30" t="s">
        <v>1534</v>
      </c>
      <c r="I120" s="16" t="s">
        <v>2103</v>
      </c>
      <c r="J120" s="16">
        <v>404</v>
      </c>
      <c r="K120" s="16" t="s">
        <v>248</v>
      </c>
      <c r="L120" s="16" t="s">
        <v>324</v>
      </c>
      <c r="M120" s="31">
        <v>117</v>
      </c>
      <c r="N120" s="32" t="s">
        <v>2104</v>
      </c>
    </row>
    <row r="121" spans="1:14" ht="18" customHeight="1" x14ac:dyDescent="0.25">
      <c r="A121" s="33" t="s">
        <v>2105</v>
      </c>
      <c r="B121" s="28" t="s">
        <v>2106</v>
      </c>
      <c r="C121" s="29" t="s">
        <v>2106</v>
      </c>
      <c r="D121" s="29" t="s">
        <v>2106</v>
      </c>
      <c r="E121" s="29" t="s">
        <v>2106</v>
      </c>
      <c r="F121" s="29" t="s">
        <v>2106</v>
      </c>
      <c r="G121" s="29" t="s">
        <v>2107</v>
      </c>
      <c r="H121" s="30" t="s">
        <v>1534</v>
      </c>
      <c r="I121" s="16" t="s">
        <v>2108</v>
      </c>
      <c r="J121" s="16">
        <v>296</v>
      </c>
      <c r="K121" s="16" t="s">
        <v>248</v>
      </c>
      <c r="L121" s="16" t="s">
        <v>324</v>
      </c>
      <c r="M121" s="31">
        <v>118</v>
      </c>
      <c r="N121" s="32" t="s">
        <v>2109</v>
      </c>
    </row>
    <row r="122" spans="1:14" ht="18" customHeight="1" x14ac:dyDescent="0.25">
      <c r="A122" s="33" t="s">
        <v>2110</v>
      </c>
      <c r="B122" s="28" t="s">
        <v>2111</v>
      </c>
      <c r="C122" s="29" t="s">
        <v>2112</v>
      </c>
      <c r="D122" s="29" t="s">
        <v>2112</v>
      </c>
      <c r="E122" s="29" t="s">
        <v>2112</v>
      </c>
      <c r="F122" s="29" t="s">
        <v>2112</v>
      </c>
      <c r="G122" s="29" t="s">
        <v>2113</v>
      </c>
      <c r="H122" s="30" t="s">
        <v>1534</v>
      </c>
      <c r="I122" s="16" t="s">
        <v>2114</v>
      </c>
      <c r="J122" s="16">
        <v>408</v>
      </c>
      <c r="K122" s="16" t="s">
        <v>248</v>
      </c>
      <c r="L122" s="16" t="s">
        <v>324</v>
      </c>
      <c r="M122" s="31">
        <v>119</v>
      </c>
      <c r="N122" s="32" t="s">
        <v>2115</v>
      </c>
    </row>
    <row r="123" spans="1:14" ht="18" customHeight="1" x14ac:dyDescent="0.25">
      <c r="A123" s="33" t="s">
        <v>2116</v>
      </c>
      <c r="B123" s="28" t="s">
        <v>2117</v>
      </c>
      <c r="C123" s="29" t="s">
        <v>2118</v>
      </c>
      <c r="D123" s="29" t="s">
        <v>2118</v>
      </c>
      <c r="E123" s="29" t="s">
        <v>2118</v>
      </c>
      <c r="F123" s="29" t="s">
        <v>2118</v>
      </c>
      <c r="G123" s="29" t="s">
        <v>2119</v>
      </c>
      <c r="H123" s="30" t="s">
        <v>1534</v>
      </c>
      <c r="I123" s="16" t="s">
        <v>2120</v>
      </c>
      <c r="J123" s="16">
        <v>410</v>
      </c>
      <c r="K123" s="16" t="s">
        <v>248</v>
      </c>
      <c r="L123" s="16" t="s">
        <v>475</v>
      </c>
      <c r="M123" s="31">
        <v>120</v>
      </c>
      <c r="N123" s="32" t="s">
        <v>2121</v>
      </c>
    </row>
    <row r="124" spans="1:14" ht="18" customHeight="1" x14ac:dyDescent="0.25">
      <c r="A124" s="33" t="s">
        <v>2122</v>
      </c>
      <c r="B124" s="28" t="s">
        <v>2123</v>
      </c>
      <c r="C124" s="29" t="s">
        <v>2123</v>
      </c>
      <c r="D124" s="29" t="s">
        <v>2123</v>
      </c>
      <c r="E124" s="29" t="s">
        <v>2123</v>
      </c>
      <c r="F124" s="29" t="s">
        <v>2123</v>
      </c>
      <c r="G124" s="29" t="s">
        <v>2124</v>
      </c>
      <c r="H124" s="30" t="s">
        <v>1534</v>
      </c>
      <c r="I124" s="16" t="s">
        <v>2125</v>
      </c>
      <c r="J124" s="16">
        <v>414</v>
      </c>
      <c r="K124" s="16" t="s">
        <v>248</v>
      </c>
      <c r="L124" s="16" t="s">
        <v>324</v>
      </c>
      <c r="M124" s="31">
        <v>121</v>
      </c>
      <c r="N124" s="32" t="s">
        <v>2126</v>
      </c>
    </row>
    <row r="125" spans="1:14" ht="18" customHeight="1" x14ac:dyDescent="0.25">
      <c r="A125" s="33" t="s">
        <v>2127</v>
      </c>
      <c r="B125" s="28" t="s">
        <v>2128</v>
      </c>
      <c r="C125" s="29" t="s">
        <v>2128</v>
      </c>
      <c r="D125" s="29" t="s">
        <v>2128</v>
      </c>
      <c r="E125" s="29" t="s">
        <v>2128</v>
      </c>
      <c r="F125" s="29" t="s">
        <v>2128</v>
      </c>
      <c r="G125" s="29" t="s">
        <v>2129</v>
      </c>
      <c r="H125" s="30" t="s">
        <v>1534</v>
      </c>
      <c r="I125" s="16" t="s">
        <v>2130</v>
      </c>
      <c r="J125" s="16">
        <v>417</v>
      </c>
      <c r="K125" s="16" t="s">
        <v>248</v>
      </c>
      <c r="L125" s="16" t="s">
        <v>324</v>
      </c>
      <c r="M125" s="31">
        <v>122</v>
      </c>
      <c r="N125" s="32" t="s">
        <v>2131</v>
      </c>
    </row>
    <row r="126" spans="1:14" ht="18" customHeight="1" x14ac:dyDescent="0.25">
      <c r="A126" s="33" t="s">
        <v>2132</v>
      </c>
      <c r="B126" s="28" t="s">
        <v>2133</v>
      </c>
      <c r="C126" s="29" t="s">
        <v>2133</v>
      </c>
      <c r="D126" s="29" t="s">
        <v>2133</v>
      </c>
      <c r="E126" s="29" t="s">
        <v>2133</v>
      </c>
      <c r="F126" s="29" t="s">
        <v>2133</v>
      </c>
      <c r="G126" s="29" t="s">
        <v>2134</v>
      </c>
      <c r="H126" s="30" t="s">
        <v>1534</v>
      </c>
      <c r="I126" s="16" t="s">
        <v>2135</v>
      </c>
      <c r="J126" s="16">
        <v>418</v>
      </c>
      <c r="K126" s="16" t="s">
        <v>248</v>
      </c>
      <c r="L126" s="16" t="s">
        <v>324</v>
      </c>
      <c r="M126" s="31">
        <v>123</v>
      </c>
      <c r="N126" s="32" t="s">
        <v>2136</v>
      </c>
    </row>
    <row r="127" spans="1:14" ht="18" customHeight="1" x14ac:dyDescent="0.25">
      <c r="A127" s="33" t="s">
        <v>2137</v>
      </c>
      <c r="B127" s="28" t="s">
        <v>2138</v>
      </c>
      <c r="C127" s="29" t="s">
        <v>2138</v>
      </c>
      <c r="D127" s="29" t="s">
        <v>2138</v>
      </c>
      <c r="E127" s="29" t="s">
        <v>2138</v>
      </c>
      <c r="F127" s="29" t="s">
        <v>2138</v>
      </c>
      <c r="G127" s="29" t="s">
        <v>2139</v>
      </c>
      <c r="H127" s="30" t="s">
        <v>1534</v>
      </c>
      <c r="I127" s="16" t="s">
        <v>2140</v>
      </c>
      <c r="J127" s="16">
        <v>428</v>
      </c>
      <c r="K127" s="16" t="s">
        <v>248</v>
      </c>
      <c r="L127" s="16" t="s">
        <v>324</v>
      </c>
      <c r="M127" s="31">
        <v>124</v>
      </c>
      <c r="N127" s="32" t="s">
        <v>2141</v>
      </c>
    </row>
    <row r="128" spans="1:14" ht="18" customHeight="1" x14ac:dyDescent="0.25">
      <c r="A128" s="33" t="s">
        <v>2142</v>
      </c>
      <c r="B128" s="28" t="s">
        <v>2143</v>
      </c>
      <c r="C128" s="29" t="s">
        <v>2143</v>
      </c>
      <c r="D128" s="29" t="s">
        <v>2143</v>
      </c>
      <c r="E128" s="29" t="s">
        <v>2143</v>
      </c>
      <c r="F128" s="29" t="s">
        <v>2143</v>
      </c>
      <c r="G128" s="29" t="s">
        <v>2144</v>
      </c>
      <c r="H128" s="30" t="s">
        <v>1534</v>
      </c>
      <c r="I128" s="16" t="s">
        <v>2145</v>
      </c>
      <c r="J128" s="16">
        <v>422</v>
      </c>
      <c r="K128" s="16" t="s">
        <v>248</v>
      </c>
      <c r="L128" s="16" t="s">
        <v>324</v>
      </c>
      <c r="M128" s="31">
        <v>125</v>
      </c>
      <c r="N128" s="32" t="s">
        <v>2146</v>
      </c>
    </row>
    <row r="129" spans="1:14" ht="18" customHeight="1" x14ac:dyDescent="0.25">
      <c r="A129" s="33" t="s">
        <v>2147</v>
      </c>
      <c r="B129" s="28" t="s">
        <v>2148</v>
      </c>
      <c r="C129" s="29" t="s">
        <v>2148</v>
      </c>
      <c r="D129" s="29" t="s">
        <v>2148</v>
      </c>
      <c r="E129" s="29" t="s">
        <v>2148</v>
      </c>
      <c r="F129" s="29" t="s">
        <v>2148</v>
      </c>
      <c r="G129" s="29" t="s">
        <v>2149</v>
      </c>
      <c r="H129" s="30" t="s">
        <v>1534</v>
      </c>
      <c r="I129" s="16" t="s">
        <v>2150</v>
      </c>
      <c r="J129" s="16">
        <v>426</v>
      </c>
      <c r="K129" s="16" t="s">
        <v>248</v>
      </c>
      <c r="L129" s="16" t="s">
        <v>324</v>
      </c>
      <c r="M129" s="31">
        <v>126</v>
      </c>
      <c r="N129" s="32" t="s">
        <v>2151</v>
      </c>
    </row>
    <row r="130" spans="1:14" ht="18" customHeight="1" x14ac:dyDescent="0.25">
      <c r="A130" s="33" t="s">
        <v>2152</v>
      </c>
      <c r="B130" s="28" t="s">
        <v>2153</v>
      </c>
      <c r="C130" s="29" t="s">
        <v>2153</v>
      </c>
      <c r="D130" s="29" t="s">
        <v>2153</v>
      </c>
      <c r="E130" s="29" t="s">
        <v>2153</v>
      </c>
      <c r="F130" s="29" t="s">
        <v>2153</v>
      </c>
      <c r="G130" s="29" t="s">
        <v>2154</v>
      </c>
      <c r="H130" s="30" t="s">
        <v>1534</v>
      </c>
      <c r="I130" s="16" t="s">
        <v>2155</v>
      </c>
      <c r="J130" s="16">
        <v>430</v>
      </c>
      <c r="K130" s="16" t="s">
        <v>248</v>
      </c>
      <c r="L130" s="16" t="s">
        <v>324</v>
      </c>
      <c r="M130" s="31">
        <v>127</v>
      </c>
      <c r="N130" s="32" t="s">
        <v>2156</v>
      </c>
    </row>
    <row r="131" spans="1:14" ht="18" customHeight="1" x14ac:dyDescent="0.25">
      <c r="A131" s="33" t="s">
        <v>2157</v>
      </c>
      <c r="B131" s="28" t="s">
        <v>2158</v>
      </c>
      <c r="C131" s="29" t="s">
        <v>2158</v>
      </c>
      <c r="D131" s="29" t="s">
        <v>2158</v>
      </c>
      <c r="E131" s="29" t="s">
        <v>2158</v>
      </c>
      <c r="F131" s="29" t="s">
        <v>2158</v>
      </c>
      <c r="G131" s="29" t="s">
        <v>2159</v>
      </c>
      <c r="H131" s="30" t="s">
        <v>1534</v>
      </c>
      <c r="I131" s="16" t="s">
        <v>2160</v>
      </c>
      <c r="J131" s="16">
        <v>434</v>
      </c>
      <c r="K131" s="16" t="s">
        <v>248</v>
      </c>
      <c r="L131" s="16" t="s">
        <v>324</v>
      </c>
      <c r="M131" s="31">
        <v>128</v>
      </c>
      <c r="N131" s="32" t="s">
        <v>2161</v>
      </c>
    </row>
    <row r="132" spans="1:14" ht="18" customHeight="1" x14ac:dyDescent="0.25">
      <c r="A132" s="33" t="s">
        <v>2162</v>
      </c>
      <c r="B132" s="28" t="s">
        <v>2163</v>
      </c>
      <c r="C132" s="29" t="s">
        <v>2163</v>
      </c>
      <c r="D132" s="29" t="s">
        <v>2163</v>
      </c>
      <c r="E132" s="29" t="s">
        <v>2163</v>
      </c>
      <c r="F132" s="29" t="s">
        <v>2163</v>
      </c>
      <c r="G132" s="29" t="s">
        <v>2164</v>
      </c>
      <c r="H132" s="30" t="s">
        <v>1534</v>
      </c>
      <c r="I132" s="16" t="s">
        <v>2165</v>
      </c>
      <c r="J132" s="16">
        <v>438</v>
      </c>
      <c r="K132" s="16" t="s">
        <v>248</v>
      </c>
      <c r="L132" s="16" t="s">
        <v>324</v>
      </c>
      <c r="M132" s="31">
        <v>129</v>
      </c>
      <c r="N132" s="32" t="s">
        <v>2166</v>
      </c>
    </row>
    <row r="133" spans="1:14" ht="18" customHeight="1" x14ac:dyDescent="0.25">
      <c r="A133" s="33" t="s">
        <v>2167</v>
      </c>
      <c r="B133" s="28" t="s">
        <v>2168</v>
      </c>
      <c r="C133" s="29" t="s">
        <v>2168</v>
      </c>
      <c r="D133" s="29" t="s">
        <v>2168</v>
      </c>
      <c r="E133" s="29" t="s">
        <v>2168</v>
      </c>
      <c r="F133" s="29" t="s">
        <v>2168</v>
      </c>
      <c r="G133" s="29" t="s">
        <v>2169</v>
      </c>
      <c r="H133" s="30" t="s">
        <v>1534</v>
      </c>
      <c r="I133" s="16" t="s">
        <v>2170</v>
      </c>
      <c r="J133" s="16">
        <v>440</v>
      </c>
      <c r="K133" s="16" t="s">
        <v>248</v>
      </c>
      <c r="L133" s="16" t="s">
        <v>324</v>
      </c>
      <c r="M133" s="31">
        <v>130</v>
      </c>
      <c r="N133" s="32" t="s">
        <v>2171</v>
      </c>
    </row>
    <row r="134" spans="1:14" ht="18" customHeight="1" x14ac:dyDescent="0.25">
      <c r="A134" s="33" t="s">
        <v>2172</v>
      </c>
      <c r="B134" s="28" t="s">
        <v>2173</v>
      </c>
      <c r="C134" s="29" t="s">
        <v>2173</v>
      </c>
      <c r="D134" s="29" t="s">
        <v>2173</v>
      </c>
      <c r="E134" s="29" t="s">
        <v>2173</v>
      </c>
      <c r="F134" s="29" t="s">
        <v>2173</v>
      </c>
      <c r="G134" s="29" t="s">
        <v>2174</v>
      </c>
      <c r="H134" s="30" t="s">
        <v>1534</v>
      </c>
      <c r="I134" s="16" t="s">
        <v>2175</v>
      </c>
      <c r="J134" s="16">
        <v>442</v>
      </c>
      <c r="K134" s="16" t="s">
        <v>248</v>
      </c>
      <c r="L134" s="16" t="s">
        <v>324</v>
      </c>
      <c r="M134" s="31">
        <v>131</v>
      </c>
      <c r="N134" s="32" t="s">
        <v>2176</v>
      </c>
    </row>
    <row r="135" spans="1:14" ht="18" customHeight="1" x14ac:dyDescent="0.25">
      <c r="A135" s="27" t="s">
        <v>2177</v>
      </c>
      <c r="B135" s="28" t="s">
        <v>2178</v>
      </c>
      <c r="C135" s="29" t="s">
        <v>2178</v>
      </c>
      <c r="D135" s="29" t="s">
        <v>2178</v>
      </c>
      <c r="E135" s="29" t="s">
        <v>2178</v>
      </c>
      <c r="F135" s="29" t="s">
        <v>2178</v>
      </c>
      <c r="G135" s="29" t="s">
        <v>2179</v>
      </c>
      <c r="H135" s="29" t="s">
        <v>1754</v>
      </c>
      <c r="I135" s="16" t="s">
        <v>2180</v>
      </c>
      <c r="J135" s="16">
        <v>446</v>
      </c>
      <c r="K135" s="16" t="s">
        <v>230</v>
      </c>
      <c r="L135" s="16" t="s">
        <v>324</v>
      </c>
      <c r="M135" s="31">
        <v>132</v>
      </c>
      <c r="N135" s="32" t="s">
        <v>2181</v>
      </c>
    </row>
    <row r="136" spans="1:14" ht="18" customHeight="1" x14ac:dyDescent="0.25">
      <c r="A136" s="33" t="s">
        <v>2182</v>
      </c>
      <c r="B136" s="28" t="s">
        <v>2183</v>
      </c>
      <c r="C136" s="29" t="s">
        <v>2183</v>
      </c>
      <c r="D136" s="29" t="s">
        <v>2183</v>
      </c>
      <c r="E136" s="29" t="s">
        <v>2183</v>
      </c>
      <c r="F136" s="29" t="s">
        <v>2183</v>
      </c>
      <c r="G136" s="29" t="s">
        <v>2184</v>
      </c>
      <c r="H136" s="30" t="s">
        <v>1534</v>
      </c>
      <c r="I136" s="16" t="s">
        <v>2185</v>
      </c>
      <c r="J136" s="16">
        <v>807</v>
      </c>
      <c r="K136" s="16" t="s">
        <v>248</v>
      </c>
      <c r="L136" s="16" t="s">
        <v>324</v>
      </c>
      <c r="M136" s="31">
        <v>133</v>
      </c>
      <c r="N136" s="32" t="s">
        <v>2186</v>
      </c>
    </row>
    <row r="137" spans="1:14" ht="18" customHeight="1" x14ac:dyDescent="0.25">
      <c r="A137" s="33" t="s">
        <v>2187</v>
      </c>
      <c r="B137" s="28" t="s">
        <v>2188</v>
      </c>
      <c r="C137" s="29" t="s">
        <v>2188</v>
      </c>
      <c r="D137" s="29" t="s">
        <v>2188</v>
      </c>
      <c r="E137" s="29" t="s">
        <v>2188</v>
      </c>
      <c r="F137" s="29" t="s">
        <v>2188</v>
      </c>
      <c r="G137" s="29" t="s">
        <v>2189</v>
      </c>
      <c r="H137" s="30" t="s">
        <v>1534</v>
      </c>
      <c r="I137" s="16" t="s">
        <v>2190</v>
      </c>
      <c r="J137" s="16">
        <v>450</v>
      </c>
      <c r="K137" s="16" t="s">
        <v>248</v>
      </c>
      <c r="L137" s="16" t="s">
        <v>324</v>
      </c>
      <c r="M137" s="31">
        <v>134</v>
      </c>
      <c r="N137" s="32" t="s">
        <v>2191</v>
      </c>
    </row>
    <row r="138" spans="1:14" ht="18" customHeight="1" x14ac:dyDescent="0.25">
      <c r="A138" s="33" t="s">
        <v>2192</v>
      </c>
      <c r="B138" s="28" t="s">
        <v>2193</v>
      </c>
      <c r="C138" s="29" t="s">
        <v>2193</v>
      </c>
      <c r="D138" s="29" t="s">
        <v>2193</v>
      </c>
      <c r="E138" s="29" t="s">
        <v>2193</v>
      </c>
      <c r="F138" s="29" t="s">
        <v>2193</v>
      </c>
      <c r="G138" s="29" t="s">
        <v>2194</v>
      </c>
      <c r="H138" s="30" t="s">
        <v>1534</v>
      </c>
      <c r="I138" s="16" t="s">
        <v>2195</v>
      </c>
      <c r="J138" s="16">
        <v>454</v>
      </c>
      <c r="K138" s="16" t="s">
        <v>248</v>
      </c>
      <c r="L138" s="16" t="s">
        <v>324</v>
      </c>
      <c r="M138" s="31">
        <v>135</v>
      </c>
      <c r="N138" s="32" t="s">
        <v>2196</v>
      </c>
    </row>
    <row r="139" spans="1:14" ht="18" customHeight="1" x14ac:dyDescent="0.25">
      <c r="A139" s="33" t="s">
        <v>2197</v>
      </c>
      <c r="B139" s="28" t="s">
        <v>2198</v>
      </c>
      <c r="C139" s="29" t="s">
        <v>2198</v>
      </c>
      <c r="D139" s="29" t="s">
        <v>2198</v>
      </c>
      <c r="E139" s="29" t="s">
        <v>2198</v>
      </c>
      <c r="F139" s="29" t="s">
        <v>2198</v>
      </c>
      <c r="G139" s="29" t="s">
        <v>2198</v>
      </c>
      <c r="H139" s="30" t="s">
        <v>1534</v>
      </c>
      <c r="I139" s="16" t="s">
        <v>2199</v>
      </c>
      <c r="J139" s="16">
        <v>458</v>
      </c>
      <c r="K139" s="16" t="s">
        <v>248</v>
      </c>
      <c r="L139" s="16" t="s">
        <v>324</v>
      </c>
      <c r="M139" s="31">
        <v>136</v>
      </c>
      <c r="N139" s="32" t="s">
        <v>2200</v>
      </c>
    </row>
    <row r="140" spans="1:14" ht="18" customHeight="1" x14ac:dyDescent="0.25">
      <c r="A140" s="33" t="s">
        <v>2201</v>
      </c>
      <c r="B140" s="28" t="s">
        <v>2202</v>
      </c>
      <c r="C140" s="29" t="s">
        <v>2202</v>
      </c>
      <c r="D140" s="29" t="s">
        <v>2202</v>
      </c>
      <c r="E140" s="29" t="s">
        <v>2202</v>
      </c>
      <c r="F140" s="29" t="s">
        <v>2202</v>
      </c>
      <c r="G140" s="29" t="s">
        <v>2203</v>
      </c>
      <c r="H140" s="30" t="s">
        <v>1534</v>
      </c>
      <c r="I140" s="16" t="s">
        <v>2204</v>
      </c>
      <c r="J140" s="16">
        <v>462</v>
      </c>
      <c r="K140" s="16" t="s">
        <v>248</v>
      </c>
      <c r="L140" s="16" t="s">
        <v>324</v>
      </c>
      <c r="M140" s="31">
        <v>137</v>
      </c>
      <c r="N140" s="32" t="s">
        <v>2205</v>
      </c>
    </row>
    <row r="141" spans="1:14" ht="18" customHeight="1" x14ac:dyDescent="0.25">
      <c r="A141" s="33" t="s">
        <v>2206</v>
      </c>
      <c r="B141" s="28" t="s">
        <v>2207</v>
      </c>
      <c r="C141" s="29" t="s">
        <v>2207</v>
      </c>
      <c r="D141" s="29" t="s">
        <v>2207</v>
      </c>
      <c r="E141" s="29" t="s">
        <v>2207</v>
      </c>
      <c r="F141" s="29" t="s">
        <v>2207</v>
      </c>
      <c r="G141" s="29" t="s">
        <v>2208</v>
      </c>
      <c r="H141" s="30" t="s">
        <v>1534</v>
      </c>
      <c r="I141" s="16" t="s">
        <v>2209</v>
      </c>
      <c r="J141" s="16">
        <v>466</v>
      </c>
      <c r="K141" s="16" t="s">
        <v>248</v>
      </c>
      <c r="L141" s="16" t="s">
        <v>324</v>
      </c>
      <c r="M141" s="31">
        <v>138</v>
      </c>
      <c r="N141" s="32" t="s">
        <v>2210</v>
      </c>
    </row>
    <row r="142" spans="1:14" ht="18" customHeight="1" x14ac:dyDescent="0.25">
      <c r="A142" s="33" t="s">
        <v>2211</v>
      </c>
      <c r="B142" s="28" t="s">
        <v>2212</v>
      </c>
      <c r="C142" s="29" t="s">
        <v>2212</v>
      </c>
      <c r="D142" s="29" t="s">
        <v>2212</v>
      </c>
      <c r="E142" s="29" t="s">
        <v>2212</v>
      </c>
      <c r="F142" s="29" t="s">
        <v>2212</v>
      </c>
      <c r="G142" s="29" t="s">
        <v>2213</v>
      </c>
      <c r="H142" s="30" t="s">
        <v>1534</v>
      </c>
      <c r="I142" s="16" t="s">
        <v>2214</v>
      </c>
      <c r="J142" s="16">
        <v>470</v>
      </c>
      <c r="K142" s="16" t="s">
        <v>248</v>
      </c>
      <c r="L142" s="16" t="s">
        <v>324</v>
      </c>
      <c r="M142" s="31">
        <v>139</v>
      </c>
      <c r="N142" s="32" t="s">
        <v>2215</v>
      </c>
    </row>
    <row r="143" spans="1:14" ht="18" customHeight="1" x14ac:dyDescent="0.25">
      <c r="A143" s="27" t="s">
        <v>2216</v>
      </c>
      <c r="B143" s="28" t="s">
        <v>2217</v>
      </c>
      <c r="C143" s="29" t="s">
        <v>2217</v>
      </c>
      <c r="D143" s="29" t="s">
        <v>2217</v>
      </c>
      <c r="E143" s="29" t="s">
        <v>2217</v>
      </c>
      <c r="F143" s="29" t="s">
        <v>2217</v>
      </c>
      <c r="G143" s="29" t="s">
        <v>2218</v>
      </c>
      <c r="H143" s="30" t="s">
        <v>1534</v>
      </c>
      <c r="I143" s="16" t="s">
        <v>2219</v>
      </c>
      <c r="J143" s="16">
        <v>584</v>
      </c>
      <c r="K143" s="16" t="s">
        <v>248</v>
      </c>
      <c r="L143" s="16" t="s">
        <v>324</v>
      </c>
      <c r="M143" s="31">
        <v>140</v>
      </c>
      <c r="N143" s="32" t="s">
        <v>2220</v>
      </c>
    </row>
    <row r="144" spans="1:14" ht="18" customHeight="1" x14ac:dyDescent="0.25">
      <c r="A144" s="33" t="s">
        <v>2221</v>
      </c>
      <c r="B144" s="28" t="s">
        <v>2222</v>
      </c>
      <c r="C144" s="29" t="s">
        <v>2222</v>
      </c>
      <c r="D144" s="29" t="s">
        <v>2222</v>
      </c>
      <c r="E144" s="29" t="s">
        <v>2222</v>
      </c>
      <c r="F144" s="29" t="s">
        <v>2222</v>
      </c>
      <c r="G144" s="29" t="s">
        <v>2222</v>
      </c>
      <c r="H144" s="30" t="s">
        <v>1910</v>
      </c>
      <c r="I144" s="16" t="s">
        <v>2223</v>
      </c>
      <c r="J144" s="16">
        <v>474</v>
      </c>
      <c r="K144" s="16" t="s">
        <v>230</v>
      </c>
      <c r="L144" s="16" t="s">
        <v>324</v>
      </c>
      <c r="M144" s="31">
        <v>141</v>
      </c>
      <c r="N144" s="32" t="s">
        <v>2224</v>
      </c>
    </row>
    <row r="145" spans="1:14" ht="18" customHeight="1" x14ac:dyDescent="0.25">
      <c r="A145" s="33" t="s">
        <v>2225</v>
      </c>
      <c r="B145" s="28" t="s">
        <v>2226</v>
      </c>
      <c r="C145" s="29" t="s">
        <v>2226</v>
      </c>
      <c r="D145" s="29" t="s">
        <v>2226</v>
      </c>
      <c r="E145" s="29" t="s">
        <v>2226</v>
      </c>
      <c r="F145" s="29" t="s">
        <v>2226</v>
      </c>
      <c r="G145" s="29" t="s">
        <v>2227</v>
      </c>
      <c r="H145" s="30" t="s">
        <v>1534</v>
      </c>
      <c r="I145" s="16" t="s">
        <v>2228</v>
      </c>
      <c r="J145" s="16">
        <v>478</v>
      </c>
      <c r="K145" s="16" t="s">
        <v>248</v>
      </c>
      <c r="L145" s="16" t="s">
        <v>324</v>
      </c>
      <c r="M145" s="31">
        <v>142</v>
      </c>
      <c r="N145" s="32" t="s">
        <v>2229</v>
      </c>
    </row>
    <row r="146" spans="1:14" ht="18" customHeight="1" x14ac:dyDescent="0.25">
      <c r="A146" s="27" t="s">
        <v>2230</v>
      </c>
      <c r="B146" s="28" t="s">
        <v>2231</v>
      </c>
      <c r="C146" s="29" t="s">
        <v>2231</v>
      </c>
      <c r="D146" s="29" t="s">
        <v>2231</v>
      </c>
      <c r="E146" s="29" t="s">
        <v>2231</v>
      </c>
      <c r="F146" s="29" t="s">
        <v>2231</v>
      </c>
      <c r="G146" s="29" t="s">
        <v>2232</v>
      </c>
      <c r="H146" s="30" t="s">
        <v>1534</v>
      </c>
      <c r="I146" s="16" t="s">
        <v>2233</v>
      </c>
      <c r="J146" s="16">
        <v>480</v>
      </c>
      <c r="K146" s="16" t="s">
        <v>248</v>
      </c>
      <c r="L146" s="16" t="s">
        <v>324</v>
      </c>
      <c r="M146" s="31">
        <v>143</v>
      </c>
      <c r="N146" s="32" t="s">
        <v>2234</v>
      </c>
    </row>
    <row r="147" spans="1:14" ht="18" customHeight="1" x14ac:dyDescent="0.25">
      <c r="A147" s="33" t="s">
        <v>2235</v>
      </c>
      <c r="B147" s="28" t="s">
        <v>2236</v>
      </c>
      <c r="C147" s="29" t="s">
        <v>2236</v>
      </c>
      <c r="D147" s="29" t="s">
        <v>2236</v>
      </c>
      <c r="E147" s="29" t="s">
        <v>2236</v>
      </c>
      <c r="F147" s="29" t="s">
        <v>2236</v>
      </c>
      <c r="G147" s="29" t="s">
        <v>2237</v>
      </c>
      <c r="H147" s="30" t="s">
        <v>1910</v>
      </c>
      <c r="I147" s="16" t="s">
        <v>2238</v>
      </c>
      <c r="J147" s="16">
        <v>175</v>
      </c>
      <c r="K147" s="16" t="s">
        <v>230</v>
      </c>
      <c r="L147" s="16" t="s">
        <v>324</v>
      </c>
      <c r="M147" s="31">
        <v>144</v>
      </c>
      <c r="N147" s="32" t="s">
        <v>2239</v>
      </c>
    </row>
    <row r="148" spans="1:14" ht="18" customHeight="1" x14ac:dyDescent="0.25">
      <c r="A148" s="33" t="s">
        <v>2240</v>
      </c>
      <c r="B148" s="28" t="s">
        <v>2241</v>
      </c>
      <c r="C148" s="29" t="s">
        <v>2241</v>
      </c>
      <c r="D148" s="29" t="s">
        <v>2241</v>
      </c>
      <c r="E148" s="29" t="s">
        <v>2241</v>
      </c>
      <c r="F148" s="29" t="s">
        <v>2241</v>
      </c>
      <c r="G148" s="29" t="s">
        <v>2242</v>
      </c>
      <c r="H148" s="30" t="s">
        <v>1534</v>
      </c>
      <c r="I148" s="16" t="s">
        <v>2243</v>
      </c>
      <c r="J148" s="16">
        <v>484</v>
      </c>
      <c r="K148" s="16" t="s">
        <v>248</v>
      </c>
      <c r="L148" s="16" t="s">
        <v>324</v>
      </c>
      <c r="M148" s="31">
        <v>145</v>
      </c>
      <c r="N148" s="32" t="s">
        <v>2244</v>
      </c>
    </row>
    <row r="149" spans="1:14" ht="18" customHeight="1" x14ac:dyDescent="0.25">
      <c r="A149" s="33" t="s">
        <v>2245</v>
      </c>
      <c r="B149" s="28" t="s">
        <v>2246</v>
      </c>
      <c r="C149" s="29" t="s">
        <v>2246</v>
      </c>
      <c r="D149" s="29" t="s">
        <v>2246</v>
      </c>
      <c r="E149" s="29" t="s">
        <v>2246</v>
      </c>
      <c r="F149" s="29" t="s">
        <v>2246</v>
      </c>
      <c r="G149" s="29" t="s">
        <v>2247</v>
      </c>
      <c r="H149" s="30" t="s">
        <v>1534</v>
      </c>
      <c r="I149" s="16" t="s">
        <v>2248</v>
      </c>
      <c r="J149" s="16">
        <v>583</v>
      </c>
      <c r="K149" s="16" t="s">
        <v>248</v>
      </c>
      <c r="L149" s="16" t="s">
        <v>324</v>
      </c>
      <c r="M149" s="31">
        <v>146</v>
      </c>
      <c r="N149" s="32" t="s">
        <v>2249</v>
      </c>
    </row>
    <row r="150" spans="1:14" ht="18" customHeight="1" x14ac:dyDescent="0.25">
      <c r="A150" s="33" t="s">
        <v>2250</v>
      </c>
      <c r="B150" s="28" t="s">
        <v>2251</v>
      </c>
      <c r="C150" s="29" t="s">
        <v>2252</v>
      </c>
      <c r="D150" s="29" t="s">
        <v>2252</v>
      </c>
      <c r="E150" s="29" t="s">
        <v>2252</v>
      </c>
      <c r="F150" s="29" t="s">
        <v>2252</v>
      </c>
      <c r="G150" s="29" t="s">
        <v>2253</v>
      </c>
      <c r="H150" s="30" t="s">
        <v>1534</v>
      </c>
      <c r="I150" s="16" t="s">
        <v>2254</v>
      </c>
      <c r="J150" s="16">
        <v>498</v>
      </c>
      <c r="K150" s="16" t="s">
        <v>248</v>
      </c>
      <c r="L150" s="16" t="s">
        <v>324</v>
      </c>
      <c r="M150" s="31">
        <v>147</v>
      </c>
      <c r="N150" s="32" t="s">
        <v>2255</v>
      </c>
    </row>
    <row r="151" spans="1:14" ht="18" customHeight="1" x14ac:dyDescent="0.25">
      <c r="A151" s="33" t="s">
        <v>293</v>
      </c>
      <c r="B151" s="28" t="s">
        <v>2256</v>
      </c>
      <c r="C151" s="29" t="s">
        <v>2256</v>
      </c>
      <c r="D151" s="29" t="s">
        <v>2256</v>
      </c>
      <c r="E151" s="29" t="s">
        <v>2256</v>
      </c>
      <c r="F151" s="29" t="s">
        <v>2256</v>
      </c>
      <c r="G151" s="29" t="s">
        <v>2257</v>
      </c>
      <c r="H151" s="30" t="s">
        <v>1534</v>
      </c>
      <c r="I151" s="16" t="s">
        <v>2258</v>
      </c>
      <c r="J151" s="16">
        <v>492</v>
      </c>
      <c r="K151" s="16" t="s">
        <v>248</v>
      </c>
      <c r="L151" s="16" t="s">
        <v>324</v>
      </c>
      <c r="M151" s="31">
        <v>148</v>
      </c>
      <c r="N151" s="32" t="s">
        <v>2259</v>
      </c>
    </row>
    <row r="152" spans="1:14" ht="18" customHeight="1" x14ac:dyDescent="0.25">
      <c r="A152" s="33" t="s">
        <v>2260</v>
      </c>
      <c r="B152" s="28" t="s">
        <v>2261</v>
      </c>
      <c r="C152" s="29" t="s">
        <v>2261</v>
      </c>
      <c r="D152" s="29" t="s">
        <v>2261</v>
      </c>
      <c r="E152" s="29" t="s">
        <v>2261</v>
      </c>
      <c r="F152" s="29" t="s">
        <v>2261</v>
      </c>
      <c r="G152" s="29" t="s">
        <v>2262</v>
      </c>
      <c r="H152" s="30" t="s">
        <v>1534</v>
      </c>
      <c r="I152" s="16" t="s">
        <v>2263</v>
      </c>
      <c r="J152" s="16">
        <v>496</v>
      </c>
      <c r="K152" s="16" t="s">
        <v>248</v>
      </c>
      <c r="L152" s="16" t="s">
        <v>324</v>
      </c>
      <c r="M152" s="31">
        <v>149</v>
      </c>
      <c r="N152" s="32" t="s">
        <v>2264</v>
      </c>
    </row>
    <row r="153" spans="1:14" ht="18" customHeight="1" x14ac:dyDescent="0.25">
      <c r="A153" s="27" t="s">
        <v>2265</v>
      </c>
      <c r="B153" s="28" t="s">
        <v>2266</v>
      </c>
      <c r="C153" s="29" t="s">
        <v>2266</v>
      </c>
      <c r="D153" s="29" t="s">
        <v>2266</v>
      </c>
      <c r="E153" s="29" t="s">
        <v>2266</v>
      </c>
      <c r="F153" s="29" t="s">
        <v>2266</v>
      </c>
      <c r="G153" s="29" t="s">
        <v>2266</v>
      </c>
      <c r="H153" s="30" t="s">
        <v>1534</v>
      </c>
      <c r="I153" s="16" t="s">
        <v>2267</v>
      </c>
      <c r="J153" s="16">
        <v>499</v>
      </c>
      <c r="K153" s="16" t="s">
        <v>248</v>
      </c>
      <c r="L153" s="16" t="s">
        <v>324</v>
      </c>
      <c r="M153" s="31">
        <v>150</v>
      </c>
      <c r="N153" s="32" t="s">
        <v>2268</v>
      </c>
    </row>
    <row r="154" spans="1:14" ht="18" customHeight="1" x14ac:dyDescent="0.25">
      <c r="A154" s="33" t="s">
        <v>2269</v>
      </c>
      <c r="B154" s="28" t="s">
        <v>2270</v>
      </c>
      <c r="C154" s="29" t="s">
        <v>2270</v>
      </c>
      <c r="D154" s="29" t="s">
        <v>2270</v>
      </c>
      <c r="E154" s="29" t="s">
        <v>2270</v>
      </c>
      <c r="F154" s="29" t="s">
        <v>2270</v>
      </c>
      <c r="G154" s="29" t="s">
        <v>2270</v>
      </c>
      <c r="H154" s="30" t="s">
        <v>1572</v>
      </c>
      <c r="I154" s="16" t="s">
        <v>2271</v>
      </c>
      <c r="J154" s="16">
        <v>500</v>
      </c>
      <c r="K154" s="16" t="s">
        <v>230</v>
      </c>
      <c r="L154" s="16" t="s">
        <v>324</v>
      </c>
      <c r="M154" s="31">
        <v>151</v>
      </c>
      <c r="N154" s="32" t="s">
        <v>2272</v>
      </c>
    </row>
    <row r="155" spans="1:14" ht="18" customHeight="1" x14ac:dyDescent="0.25">
      <c r="A155" s="33" t="s">
        <v>2273</v>
      </c>
      <c r="B155" s="28" t="s">
        <v>2274</v>
      </c>
      <c r="C155" s="29" t="s">
        <v>2274</v>
      </c>
      <c r="D155" s="29" t="s">
        <v>2274</v>
      </c>
      <c r="E155" s="29" t="s">
        <v>2274</v>
      </c>
      <c r="F155" s="29" t="s">
        <v>2274</v>
      </c>
      <c r="G155" s="29" t="s">
        <v>2275</v>
      </c>
      <c r="H155" s="30" t="s">
        <v>1534</v>
      </c>
      <c r="I155" s="16" t="s">
        <v>2276</v>
      </c>
      <c r="J155" s="16">
        <v>504</v>
      </c>
      <c r="K155" s="16" t="s">
        <v>248</v>
      </c>
      <c r="L155" s="16" t="s">
        <v>324</v>
      </c>
      <c r="M155" s="31">
        <v>152</v>
      </c>
      <c r="N155" s="32" t="s">
        <v>2277</v>
      </c>
    </row>
    <row r="156" spans="1:14" ht="18" customHeight="1" x14ac:dyDescent="0.25">
      <c r="A156" s="33" t="s">
        <v>2278</v>
      </c>
      <c r="B156" s="28" t="s">
        <v>2279</v>
      </c>
      <c r="C156" s="29" t="s">
        <v>2279</v>
      </c>
      <c r="D156" s="29" t="s">
        <v>2279</v>
      </c>
      <c r="E156" s="29" t="s">
        <v>2279</v>
      </c>
      <c r="F156" s="29" t="s">
        <v>2279</v>
      </c>
      <c r="G156" s="29" t="s">
        <v>2280</v>
      </c>
      <c r="H156" s="30" t="s">
        <v>1534</v>
      </c>
      <c r="I156" s="16" t="s">
        <v>2281</v>
      </c>
      <c r="J156" s="16">
        <v>508</v>
      </c>
      <c r="K156" s="16" t="s">
        <v>248</v>
      </c>
      <c r="L156" s="16" t="s">
        <v>324</v>
      </c>
      <c r="M156" s="31">
        <v>153</v>
      </c>
      <c r="N156" s="32" t="s">
        <v>2282</v>
      </c>
    </row>
    <row r="157" spans="1:14" ht="18" customHeight="1" x14ac:dyDescent="0.25">
      <c r="A157" s="33" t="s">
        <v>2283</v>
      </c>
      <c r="B157" s="28" t="s">
        <v>2284</v>
      </c>
      <c r="C157" s="29" t="s">
        <v>2284</v>
      </c>
      <c r="D157" s="29" t="s">
        <v>2284</v>
      </c>
      <c r="E157" s="29" t="s">
        <v>2284</v>
      </c>
      <c r="F157" s="29" t="s">
        <v>2284</v>
      </c>
      <c r="G157" s="29" t="s">
        <v>2285</v>
      </c>
      <c r="H157" s="30" t="s">
        <v>1534</v>
      </c>
      <c r="I157" s="16" t="s">
        <v>2286</v>
      </c>
      <c r="J157" s="16">
        <v>104</v>
      </c>
      <c r="K157" s="16" t="s">
        <v>248</v>
      </c>
      <c r="L157" s="16" t="s">
        <v>324</v>
      </c>
      <c r="M157" s="31">
        <v>154</v>
      </c>
      <c r="N157" s="32" t="s">
        <v>2287</v>
      </c>
    </row>
    <row r="158" spans="1:14" ht="18" customHeight="1" x14ac:dyDescent="0.25">
      <c r="A158" s="33" t="s">
        <v>2288</v>
      </c>
      <c r="B158" s="28" t="s">
        <v>2289</v>
      </c>
      <c r="C158" s="29" t="s">
        <v>2289</v>
      </c>
      <c r="D158" s="29" t="s">
        <v>2289</v>
      </c>
      <c r="E158" s="29" t="s">
        <v>2289</v>
      </c>
      <c r="F158" s="29" t="s">
        <v>2289</v>
      </c>
      <c r="G158" s="29" t="s">
        <v>2290</v>
      </c>
      <c r="H158" s="30" t="s">
        <v>1534</v>
      </c>
      <c r="I158" s="16" t="s">
        <v>2291</v>
      </c>
      <c r="J158" s="16">
        <v>516</v>
      </c>
      <c r="K158" s="16" t="s">
        <v>248</v>
      </c>
      <c r="L158" s="16" t="s">
        <v>324</v>
      </c>
      <c r="M158" s="31">
        <v>155</v>
      </c>
      <c r="N158" s="32" t="s">
        <v>2292</v>
      </c>
    </row>
    <row r="159" spans="1:14" ht="18" customHeight="1" x14ac:dyDescent="0.25">
      <c r="A159" s="33" t="s">
        <v>2293</v>
      </c>
      <c r="B159" s="28" t="s">
        <v>2294</v>
      </c>
      <c r="C159" s="29" t="s">
        <v>2294</v>
      </c>
      <c r="D159" s="29" t="s">
        <v>2294</v>
      </c>
      <c r="E159" s="29" t="s">
        <v>2294</v>
      </c>
      <c r="F159" s="29" t="s">
        <v>2294</v>
      </c>
      <c r="G159" s="29" t="s">
        <v>2295</v>
      </c>
      <c r="H159" s="30" t="s">
        <v>1534</v>
      </c>
      <c r="I159" s="16" t="s">
        <v>2296</v>
      </c>
      <c r="J159" s="16">
        <v>520</v>
      </c>
      <c r="K159" s="16" t="s">
        <v>248</v>
      </c>
      <c r="L159" s="16" t="s">
        <v>324</v>
      </c>
      <c r="M159" s="31">
        <v>156</v>
      </c>
      <c r="N159" s="32" t="s">
        <v>2297</v>
      </c>
    </row>
    <row r="160" spans="1:14" ht="18" customHeight="1" x14ac:dyDescent="0.25">
      <c r="A160" s="33" t="s">
        <v>2298</v>
      </c>
      <c r="B160" s="28" t="s">
        <v>2299</v>
      </c>
      <c r="C160" s="29" t="s">
        <v>2299</v>
      </c>
      <c r="D160" s="29" t="s">
        <v>2299</v>
      </c>
      <c r="E160" s="29" t="s">
        <v>2299</v>
      </c>
      <c r="F160" s="29" t="s">
        <v>2299</v>
      </c>
      <c r="G160" s="29" t="s">
        <v>2300</v>
      </c>
      <c r="H160" s="30" t="s">
        <v>1534</v>
      </c>
      <c r="I160" s="16" t="s">
        <v>2301</v>
      </c>
      <c r="J160" s="16">
        <v>524</v>
      </c>
      <c r="K160" s="16" t="s">
        <v>248</v>
      </c>
      <c r="L160" s="16" t="s">
        <v>324</v>
      </c>
      <c r="M160" s="31">
        <v>157</v>
      </c>
      <c r="N160" s="32" t="s">
        <v>2302</v>
      </c>
    </row>
    <row r="161" spans="1:14" ht="18" customHeight="1" x14ac:dyDescent="0.25">
      <c r="A161" s="27" t="s">
        <v>2303</v>
      </c>
      <c r="B161" s="28" t="s">
        <v>1597</v>
      </c>
      <c r="C161" s="29" t="s">
        <v>1597</v>
      </c>
      <c r="D161" s="29" t="s">
        <v>1597</v>
      </c>
      <c r="E161" s="29" t="s">
        <v>1597</v>
      </c>
      <c r="F161" s="29" t="s">
        <v>1597</v>
      </c>
      <c r="G161" s="29" t="s">
        <v>2304</v>
      </c>
      <c r="H161" s="30" t="s">
        <v>1534</v>
      </c>
      <c r="I161" s="16" t="s">
        <v>2305</v>
      </c>
      <c r="J161" s="16">
        <v>528</v>
      </c>
      <c r="K161" s="16" t="s">
        <v>248</v>
      </c>
      <c r="L161" s="16" t="s">
        <v>324</v>
      </c>
      <c r="M161" s="31">
        <v>158</v>
      </c>
      <c r="N161" s="32" t="s">
        <v>2306</v>
      </c>
    </row>
    <row r="162" spans="1:14" ht="18" customHeight="1" x14ac:dyDescent="0.25">
      <c r="A162" s="33" t="s">
        <v>2307</v>
      </c>
      <c r="B162" s="28" t="s">
        <v>2308</v>
      </c>
      <c r="C162" s="29" t="s">
        <v>2308</v>
      </c>
      <c r="D162" s="29" t="s">
        <v>2308</v>
      </c>
      <c r="E162" s="29" t="s">
        <v>2308</v>
      </c>
      <c r="F162" s="29" t="s">
        <v>2308</v>
      </c>
      <c r="G162" s="29" t="s">
        <v>2308</v>
      </c>
      <c r="H162" s="30" t="s">
        <v>1910</v>
      </c>
      <c r="I162" s="16" t="s">
        <v>2309</v>
      </c>
      <c r="J162" s="16">
        <v>540</v>
      </c>
      <c r="K162" s="16" t="s">
        <v>230</v>
      </c>
      <c r="L162" s="16" t="s">
        <v>324</v>
      </c>
      <c r="M162" s="31">
        <v>159</v>
      </c>
      <c r="N162" s="32" t="s">
        <v>2310</v>
      </c>
    </row>
    <row r="163" spans="1:14" ht="18" customHeight="1" x14ac:dyDescent="0.25">
      <c r="A163" s="33" t="s">
        <v>2311</v>
      </c>
      <c r="B163" s="28" t="s">
        <v>1791</v>
      </c>
      <c r="C163" s="29" t="s">
        <v>1791</v>
      </c>
      <c r="D163" s="29" t="s">
        <v>1791</v>
      </c>
      <c r="E163" s="29" t="s">
        <v>1791</v>
      </c>
      <c r="F163" s="29" t="s">
        <v>1791</v>
      </c>
      <c r="G163" s="29" t="s">
        <v>1791</v>
      </c>
      <c r="H163" s="30" t="s">
        <v>1534</v>
      </c>
      <c r="I163" s="16" t="s">
        <v>2312</v>
      </c>
      <c r="J163" s="16">
        <v>554</v>
      </c>
      <c r="K163" s="16" t="s">
        <v>248</v>
      </c>
      <c r="L163" s="16" t="s">
        <v>324</v>
      </c>
      <c r="M163" s="31">
        <v>160</v>
      </c>
      <c r="N163" s="32" t="s">
        <v>2313</v>
      </c>
    </row>
    <row r="164" spans="1:14" ht="18" customHeight="1" x14ac:dyDescent="0.25">
      <c r="A164" s="33" t="s">
        <v>2314</v>
      </c>
      <c r="B164" s="28" t="s">
        <v>2315</v>
      </c>
      <c r="C164" s="29" t="s">
        <v>2315</v>
      </c>
      <c r="D164" s="29" t="s">
        <v>2315</v>
      </c>
      <c r="E164" s="29" t="s">
        <v>2315</v>
      </c>
      <c r="F164" s="29" t="s">
        <v>2315</v>
      </c>
      <c r="G164" s="29" t="s">
        <v>2316</v>
      </c>
      <c r="H164" s="30" t="s">
        <v>1534</v>
      </c>
      <c r="I164" s="16" t="s">
        <v>2317</v>
      </c>
      <c r="J164" s="16">
        <v>558</v>
      </c>
      <c r="K164" s="16" t="s">
        <v>248</v>
      </c>
      <c r="L164" s="16" t="s">
        <v>324</v>
      </c>
      <c r="M164" s="31">
        <v>161</v>
      </c>
      <c r="N164" s="32" t="s">
        <v>2318</v>
      </c>
    </row>
    <row r="165" spans="1:14" ht="18" customHeight="1" x14ac:dyDescent="0.25">
      <c r="A165" s="33" t="s">
        <v>2319</v>
      </c>
      <c r="B165" s="28" t="s">
        <v>2320</v>
      </c>
      <c r="C165" s="29" t="s">
        <v>2320</v>
      </c>
      <c r="D165" s="29" t="s">
        <v>2320</v>
      </c>
      <c r="E165" s="29" t="s">
        <v>2320</v>
      </c>
      <c r="F165" s="29" t="s">
        <v>2320</v>
      </c>
      <c r="G165" s="29" t="s">
        <v>2321</v>
      </c>
      <c r="H165" s="30" t="s">
        <v>1534</v>
      </c>
      <c r="I165" s="16" t="s">
        <v>2322</v>
      </c>
      <c r="J165" s="16">
        <v>562</v>
      </c>
      <c r="K165" s="16" t="s">
        <v>248</v>
      </c>
      <c r="L165" s="16" t="s">
        <v>324</v>
      </c>
      <c r="M165" s="31">
        <v>162</v>
      </c>
      <c r="N165" s="32" t="s">
        <v>2323</v>
      </c>
    </row>
    <row r="166" spans="1:14" ht="18" customHeight="1" x14ac:dyDescent="0.25">
      <c r="A166" s="27" t="s">
        <v>2324</v>
      </c>
      <c r="B166" s="28" t="s">
        <v>2325</v>
      </c>
      <c r="C166" s="29" t="s">
        <v>2325</v>
      </c>
      <c r="D166" s="29" t="s">
        <v>2325</v>
      </c>
      <c r="E166" s="29" t="s">
        <v>2325</v>
      </c>
      <c r="F166" s="29" t="s">
        <v>2325</v>
      </c>
      <c r="G166" s="29" t="s">
        <v>2326</v>
      </c>
      <c r="H166" s="30" t="s">
        <v>1534</v>
      </c>
      <c r="I166" s="16" t="s">
        <v>2327</v>
      </c>
      <c r="J166" s="16">
        <v>566</v>
      </c>
      <c r="K166" s="16" t="s">
        <v>248</v>
      </c>
      <c r="L166" s="16" t="s">
        <v>324</v>
      </c>
      <c r="M166" s="31">
        <v>163</v>
      </c>
      <c r="N166" s="32" t="s">
        <v>2328</v>
      </c>
    </row>
    <row r="167" spans="1:14" ht="18" customHeight="1" x14ac:dyDescent="0.25">
      <c r="A167" s="27" t="s">
        <v>2329</v>
      </c>
      <c r="B167" s="28" t="s">
        <v>2330</v>
      </c>
      <c r="C167" s="29" t="s">
        <v>2330</v>
      </c>
      <c r="D167" s="29" t="s">
        <v>2330</v>
      </c>
      <c r="E167" s="29" t="s">
        <v>2330</v>
      </c>
      <c r="F167" s="29" t="s">
        <v>2330</v>
      </c>
      <c r="G167" s="29" t="s">
        <v>2330</v>
      </c>
      <c r="H167" s="30" t="s">
        <v>1791</v>
      </c>
      <c r="I167" s="16" t="s">
        <v>2331</v>
      </c>
      <c r="J167" s="16">
        <v>570</v>
      </c>
      <c r="K167" s="16" t="s">
        <v>230</v>
      </c>
      <c r="L167" s="16" t="s">
        <v>324</v>
      </c>
      <c r="M167" s="31">
        <v>164</v>
      </c>
      <c r="N167" s="32" t="s">
        <v>2332</v>
      </c>
    </row>
    <row r="168" spans="1:14" ht="18" customHeight="1" x14ac:dyDescent="0.25">
      <c r="A168" s="33" t="s">
        <v>2333</v>
      </c>
      <c r="B168" s="28" t="s">
        <v>2334</v>
      </c>
      <c r="C168" s="29" t="s">
        <v>2334</v>
      </c>
      <c r="D168" s="29" t="s">
        <v>2334</v>
      </c>
      <c r="E168" s="29" t="s">
        <v>2334</v>
      </c>
      <c r="F168" s="29" t="s">
        <v>2334</v>
      </c>
      <c r="G168" s="29" t="s">
        <v>2335</v>
      </c>
      <c r="H168" s="29" t="s">
        <v>1601</v>
      </c>
      <c r="I168" s="16" t="s">
        <v>2336</v>
      </c>
      <c r="J168" s="16">
        <v>574</v>
      </c>
      <c r="K168" s="16" t="s">
        <v>230</v>
      </c>
      <c r="L168" s="16" t="s">
        <v>324</v>
      </c>
      <c r="M168" s="31">
        <v>165</v>
      </c>
      <c r="N168" s="32" t="s">
        <v>2337</v>
      </c>
    </row>
    <row r="169" spans="1:14" ht="18" customHeight="1" x14ac:dyDescent="0.25">
      <c r="A169" s="35" t="s">
        <v>2338</v>
      </c>
      <c r="B169" s="35" t="s">
        <v>1682</v>
      </c>
      <c r="C169" s="35" t="s">
        <v>1682</v>
      </c>
      <c r="D169" s="35" t="s">
        <v>1682</v>
      </c>
      <c r="E169" s="35" t="s">
        <v>1682</v>
      </c>
      <c r="F169" s="35" t="s">
        <v>1682</v>
      </c>
      <c r="G169" s="35" t="s">
        <v>2339</v>
      </c>
      <c r="H169" s="35" t="s">
        <v>1534</v>
      </c>
      <c r="I169" s="35" t="s">
        <v>2340</v>
      </c>
      <c r="J169" s="35">
        <v>578</v>
      </c>
      <c r="K169" s="35" t="s">
        <v>248</v>
      </c>
      <c r="L169" s="35" t="s">
        <v>324</v>
      </c>
      <c r="M169" s="36">
        <v>166</v>
      </c>
      <c r="N169" s="32" t="s">
        <v>2341</v>
      </c>
    </row>
    <row r="170" spans="1:14" ht="18" customHeight="1" x14ac:dyDescent="0.25">
      <c r="A170" s="27" t="s">
        <v>2342</v>
      </c>
      <c r="B170" s="28" t="s">
        <v>2343</v>
      </c>
      <c r="C170" s="37" t="s">
        <v>2343</v>
      </c>
      <c r="D170" s="37" t="s">
        <v>2343</v>
      </c>
      <c r="E170" s="37" t="s">
        <v>2343</v>
      </c>
      <c r="F170" s="37" t="s">
        <v>2343</v>
      </c>
      <c r="G170" s="37" t="s">
        <v>2344</v>
      </c>
      <c r="H170" s="30" t="s">
        <v>1534</v>
      </c>
      <c r="I170" s="16" t="s">
        <v>2345</v>
      </c>
      <c r="J170" s="16">
        <v>512</v>
      </c>
      <c r="K170" s="16" t="s">
        <v>248</v>
      </c>
      <c r="L170" s="16" t="s">
        <v>324</v>
      </c>
      <c r="M170" s="31">
        <v>167</v>
      </c>
      <c r="N170" s="32" t="s">
        <v>2346</v>
      </c>
    </row>
    <row r="171" spans="1:14" ht="18" customHeight="1" x14ac:dyDescent="0.25">
      <c r="A171" s="33" t="s">
        <v>261</v>
      </c>
      <c r="B171" s="28" t="s">
        <v>2347</v>
      </c>
      <c r="C171" s="29" t="s">
        <v>2347</v>
      </c>
      <c r="D171" s="29" t="s">
        <v>2347</v>
      </c>
      <c r="E171" s="29" t="s">
        <v>2347</v>
      </c>
      <c r="F171" s="29" t="s">
        <v>2347</v>
      </c>
      <c r="G171" s="29" t="s">
        <v>2348</v>
      </c>
      <c r="H171" s="30" t="s">
        <v>1534</v>
      </c>
      <c r="I171" s="16" t="s">
        <v>2349</v>
      </c>
      <c r="J171" s="16">
        <v>586</v>
      </c>
      <c r="K171" s="16" t="s">
        <v>248</v>
      </c>
      <c r="L171" s="16" t="s">
        <v>324</v>
      </c>
      <c r="M171" s="31">
        <v>168</v>
      </c>
      <c r="N171" s="32" t="s">
        <v>2350</v>
      </c>
    </row>
    <row r="172" spans="1:14" ht="18" customHeight="1" x14ac:dyDescent="0.25">
      <c r="A172" s="33" t="s">
        <v>2351</v>
      </c>
      <c r="B172" s="28" t="s">
        <v>2352</v>
      </c>
      <c r="C172" s="29" t="s">
        <v>2352</v>
      </c>
      <c r="D172" s="29" t="s">
        <v>2352</v>
      </c>
      <c r="E172" s="29" t="s">
        <v>2352</v>
      </c>
      <c r="F172" s="29" t="s">
        <v>2352</v>
      </c>
      <c r="G172" s="29" t="s">
        <v>2353</v>
      </c>
      <c r="H172" s="30" t="s">
        <v>1534</v>
      </c>
      <c r="I172" s="16" t="s">
        <v>2354</v>
      </c>
      <c r="J172" s="16">
        <v>585</v>
      </c>
      <c r="K172" s="16" t="s">
        <v>248</v>
      </c>
      <c r="L172" s="16" t="s">
        <v>324</v>
      </c>
      <c r="M172" s="31">
        <v>169</v>
      </c>
      <c r="N172" s="32" t="s">
        <v>2355</v>
      </c>
    </row>
    <row r="173" spans="1:14" ht="18" customHeight="1" x14ac:dyDescent="0.25">
      <c r="A173" s="33" t="s">
        <v>2356</v>
      </c>
      <c r="B173" s="28" t="s">
        <v>2357</v>
      </c>
      <c r="C173" s="29" t="s">
        <v>2357</v>
      </c>
      <c r="D173" s="29" t="s">
        <v>2357</v>
      </c>
      <c r="E173" s="29" t="s">
        <v>2357</v>
      </c>
      <c r="F173" s="29" t="s">
        <v>2357</v>
      </c>
      <c r="G173" s="29" t="s">
        <v>2358</v>
      </c>
      <c r="H173" s="30" t="s">
        <v>2017</v>
      </c>
      <c r="I173" s="16" t="s">
        <v>2359</v>
      </c>
      <c r="J173" s="16">
        <v>275</v>
      </c>
      <c r="K173" s="16" t="s">
        <v>248</v>
      </c>
      <c r="L173" s="16" t="s">
        <v>324</v>
      </c>
      <c r="M173" s="31">
        <v>170</v>
      </c>
      <c r="N173" s="32" t="s">
        <v>2360</v>
      </c>
    </row>
    <row r="174" spans="1:14" ht="18" customHeight="1" x14ac:dyDescent="0.25">
      <c r="A174" s="33" t="s">
        <v>2361</v>
      </c>
      <c r="B174" s="28" t="s">
        <v>2362</v>
      </c>
      <c r="C174" s="29" t="s">
        <v>2362</v>
      </c>
      <c r="D174" s="29" t="s">
        <v>2362</v>
      </c>
      <c r="E174" s="29" t="s">
        <v>2362</v>
      </c>
      <c r="F174" s="29" t="s">
        <v>2362</v>
      </c>
      <c r="G174" s="29" t="s">
        <v>2363</v>
      </c>
      <c r="H174" s="30" t="s">
        <v>1534</v>
      </c>
      <c r="I174" s="16" t="s">
        <v>2364</v>
      </c>
      <c r="J174" s="16">
        <v>591</v>
      </c>
      <c r="K174" s="16" t="s">
        <v>248</v>
      </c>
      <c r="L174" s="16" t="s">
        <v>324</v>
      </c>
      <c r="M174" s="31">
        <v>171</v>
      </c>
      <c r="N174" s="32" t="s">
        <v>2365</v>
      </c>
    </row>
    <row r="175" spans="1:14" ht="18" customHeight="1" x14ac:dyDescent="0.25">
      <c r="A175" s="33" t="s">
        <v>2366</v>
      </c>
      <c r="B175" s="28" t="s">
        <v>2367</v>
      </c>
      <c r="C175" s="29" t="s">
        <v>2367</v>
      </c>
      <c r="D175" s="29" t="s">
        <v>2367</v>
      </c>
      <c r="E175" s="29" t="s">
        <v>2367</v>
      </c>
      <c r="F175" s="29" t="s">
        <v>2367</v>
      </c>
      <c r="G175" s="29" t="s">
        <v>2368</v>
      </c>
      <c r="H175" s="30" t="s">
        <v>1534</v>
      </c>
      <c r="I175" s="16" t="s">
        <v>2369</v>
      </c>
      <c r="J175" s="16">
        <v>598</v>
      </c>
      <c r="K175" s="16" t="s">
        <v>248</v>
      </c>
      <c r="L175" s="16" t="s">
        <v>324</v>
      </c>
      <c r="M175" s="31">
        <v>172</v>
      </c>
      <c r="N175" s="32" t="s">
        <v>2370</v>
      </c>
    </row>
    <row r="176" spans="1:14" ht="18" customHeight="1" x14ac:dyDescent="0.25">
      <c r="A176" s="33" t="s">
        <v>2371</v>
      </c>
      <c r="B176" s="28" t="s">
        <v>2372</v>
      </c>
      <c r="C176" s="29" t="s">
        <v>2372</v>
      </c>
      <c r="D176" s="29" t="s">
        <v>2372</v>
      </c>
      <c r="E176" s="29" t="s">
        <v>2372</v>
      </c>
      <c r="F176" s="29" t="s">
        <v>2372</v>
      </c>
      <c r="G176" s="29" t="s">
        <v>2373</v>
      </c>
      <c r="H176" s="30" t="s">
        <v>1534</v>
      </c>
      <c r="I176" s="16" t="s">
        <v>2374</v>
      </c>
      <c r="J176" s="16">
        <v>600</v>
      </c>
      <c r="K176" s="16" t="s">
        <v>248</v>
      </c>
      <c r="L176" s="16" t="s">
        <v>324</v>
      </c>
      <c r="M176" s="31">
        <v>173</v>
      </c>
      <c r="N176" s="32" t="s">
        <v>2375</v>
      </c>
    </row>
    <row r="177" spans="1:14" ht="18" customHeight="1" x14ac:dyDescent="0.25">
      <c r="A177" s="33" t="s">
        <v>2376</v>
      </c>
      <c r="B177" s="28" t="s">
        <v>2377</v>
      </c>
      <c r="C177" s="29" t="s">
        <v>2377</v>
      </c>
      <c r="D177" s="29" t="s">
        <v>2377</v>
      </c>
      <c r="E177" s="29" t="s">
        <v>2377</v>
      </c>
      <c r="F177" s="29" t="s">
        <v>2377</v>
      </c>
      <c r="G177" s="29" t="s">
        <v>2378</v>
      </c>
      <c r="H177" s="30" t="s">
        <v>1534</v>
      </c>
      <c r="I177" s="16" t="s">
        <v>2379</v>
      </c>
      <c r="J177" s="16">
        <v>604</v>
      </c>
      <c r="K177" s="16" t="s">
        <v>248</v>
      </c>
      <c r="L177" s="16" t="s">
        <v>324</v>
      </c>
      <c r="M177" s="31">
        <v>174</v>
      </c>
      <c r="N177" s="32" t="s">
        <v>2380</v>
      </c>
    </row>
    <row r="178" spans="1:14" ht="18" customHeight="1" x14ac:dyDescent="0.25">
      <c r="A178" s="33" t="s">
        <v>2381</v>
      </c>
      <c r="B178" s="28" t="s">
        <v>2382</v>
      </c>
      <c r="C178" s="29" t="s">
        <v>2382</v>
      </c>
      <c r="D178" s="29" t="s">
        <v>2382</v>
      </c>
      <c r="E178" s="29" t="s">
        <v>2382</v>
      </c>
      <c r="F178" s="29" t="s">
        <v>2382</v>
      </c>
      <c r="G178" s="29" t="s">
        <v>2383</v>
      </c>
      <c r="H178" s="30" t="s">
        <v>1534</v>
      </c>
      <c r="I178" s="16" t="s">
        <v>2384</v>
      </c>
      <c r="J178" s="16">
        <v>608</v>
      </c>
      <c r="K178" s="16" t="s">
        <v>248</v>
      </c>
      <c r="L178" s="16" t="s">
        <v>324</v>
      </c>
      <c r="M178" s="31">
        <v>175</v>
      </c>
      <c r="N178" s="32" t="s">
        <v>2385</v>
      </c>
    </row>
    <row r="179" spans="1:14" ht="18" customHeight="1" x14ac:dyDescent="0.25">
      <c r="A179" s="33" t="s">
        <v>2386</v>
      </c>
      <c r="B179" s="28" t="s">
        <v>2387</v>
      </c>
      <c r="C179" s="29" t="s">
        <v>2387</v>
      </c>
      <c r="D179" s="29" t="s">
        <v>2387</v>
      </c>
      <c r="E179" s="29" t="s">
        <v>2387</v>
      </c>
      <c r="F179" s="29" t="s">
        <v>2387</v>
      </c>
      <c r="G179" s="29" t="s">
        <v>2388</v>
      </c>
      <c r="H179" s="30" t="s">
        <v>1572</v>
      </c>
      <c r="I179" s="16" t="s">
        <v>2389</v>
      </c>
      <c r="J179" s="16">
        <v>612</v>
      </c>
      <c r="K179" s="16" t="s">
        <v>230</v>
      </c>
      <c r="L179" s="16" t="s">
        <v>324</v>
      </c>
      <c r="M179" s="31">
        <v>176</v>
      </c>
      <c r="N179" s="32" t="s">
        <v>2390</v>
      </c>
    </row>
    <row r="180" spans="1:14" ht="18" customHeight="1" x14ac:dyDescent="0.25">
      <c r="A180" s="33" t="s">
        <v>2391</v>
      </c>
      <c r="B180" s="28" t="s">
        <v>2392</v>
      </c>
      <c r="C180" s="29" t="s">
        <v>2392</v>
      </c>
      <c r="D180" s="29" t="s">
        <v>2392</v>
      </c>
      <c r="E180" s="29" t="s">
        <v>2392</v>
      </c>
      <c r="F180" s="29" t="s">
        <v>2392</v>
      </c>
      <c r="G180" s="29" t="s">
        <v>2393</v>
      </c>
      <c r="H180" s="30" t="s">
        <v>1534</v>
      </c>
      <c r="I180" s="16" t="s">
        <v>2394</v>
      </c>
      <c r="J180" s="16">
        <v>616</v>
      </c>
      <c r="K180" s="16" t="s">
        <v>248</v>
      </c>
      <c r="L180" s="16" t="s">
        <v>324</v>
      </c>
      <c r="M180" s="31">
        <v>177</v>
      </c>
      <c r="N180" s="32" t="s">
        <v>2395</v>
      </c>
    </row>
    <row r="181" spans="1:14" ht="18" customHeight="1" x14ac:dyDescent="0.25">
      <c r="A181" s="27" t="s">
        <v>2396</v>
      </c>
      <c r="B181" s="28" t="s">
        <v>2397</v>
      </c>
      <c r="C181" s="29" t="s">
        <v>2397</v>
      </c>
      <c r="D181" s="29" t="s">
        <v>2397</v>
      </c>
      <c r="E181" s="29" t="s">
        <v>2397</v>
      </c>
      <c r="F181" s="29" t="s">
        <v>2397</v>
      </c>
      <c r="G181" s="29" t="s">
        <v>2398</v>
      </c>
      <c r="H181" s="30" t="s">
        <v>1534</v>
      </c>
      <c r="I181" s="16" t="s">
        <v>2399</v>
      </c>
      <c r="J181" s="16">
        <v>620</v>
      </c>
      <c r="K181" s="16" t="s">
        <v>248</v>
      </c>
      <c r="L181" s="16" t="s">
        <v>324</v>
      </c>
      <c r="M181" s="31">
        <v>178</v>
      </c>
      <c r="N181" s="32" t="s">
        <v>2400</v>
      </c>
    </row>
    <row r="182" spans="1:14" ht="18" customHeight="1" x14ac:dyDescent="0.25">
      <c r="A182" s="33" t="s">
        <v>287</v>
      </c>
      <c r="B182" s="28" t="s">
        <v>2401</v>
      </c>
      <c r="C182" s="29" t="s">
        <v>2401</v>
      </c>
      <c r="D182" s="29" t="s">
        <v>2401</v>
      </c>
      <c r="E182" s="29" t="s">
        <v>2401</v>
      </c>
      <c r="F182" s="29" t="s">
        <v>2401</v>
      </c>
      <c r="G182" s="29" t="s">
        <v>2402</v>
      </c>
      <c r="H182" s="30" t="s">
        <v>1557</v>
      </c>
      <c r="I182" s="16" t="s">
        <v>2403</v>
      </c>
      <c r="J182" s="16">
        <v>630</v>
      </c>
      <c r="K182" s="16" t="s">
        <v>230</v>
      </c>
      <c r="L182" s="16" t="s">
        <v>324</v>
      </c>
      <c r="M182" s="31">
        <v>179</v>
      </c>
      <c r="N182" s="32" t="s">
        <v>2404</v>
      </c>
    </row>
    <row r="183" spans="1:14" ht="18" customHeight="1" x14ac:dyDescent="0.25">
      <c r="A183" s="33" t="s">
        <v>2405</v>
      </c>
      <c r="B183" s="28" t="s">
        <v>2406</v>
      </c>
      <c r="C183" s="29" t="s">
        <v>2406</v>
      </c>
      <c r="D183" s="29" t="s">
        <v>2406</v>
      </c>
      <c r="E183" s="29" t="s">
        <v>2406</v>
      </c>
      <c r="F183" s="29" t="s">
        <v>2406</v>
      </c>
      <c r="G183" s="29" t="s">
        <v>2407</v>
      </c>
      <c r="H183" s="30" t="s">
        <v>1534</v>
      </c>
      <c r="I183" s="16" t="s">
        <v>2408</v>
      </c>
      <c r="J183" s="16">
        <v>634</v>
      </c>
      <c r="K183" s="16" t="s">
        <v>248</v>
      </c>
      <c r="L183" s="16" t="s">
        <v>324</v>
      </c>
      <c r="M183" s="31">
        <v>180</v>
      </c>
      <c r="N183" s="32" t="s">
        <v>2409</v>
      </c>
    </row>
    <row r="184" spans="1:14" ht="18" customHeight="1" x14ac:dyDescent="0.25">
      <c r="A184" s="27" t="s">
        <v>2410</v>
      </c>
      <c r="B184" s="28" t="s">
        <v>2411</v>
      </c>
      <c r="C184" s="29" t="s">
        <v>2412</v>
      </c>
      <c r="D184" s="29" t="s">
        <v>2412</v>
      </c>
      <c r="E184" s="29" t="s">
        <v>2412</v>
      </c>
      <c r="F184" s="29" t="s">
        <v>2412</v>
      </c>
      <c r="G184" s="29" t="s">
        <v>2411</v>
      </c>
      <c r="H184" s="30" t="s">
        <v>1910</v>
      </c>
      <c r="I184" s="16" t="s">
        <v>2413</v>
      </c>
      <c r="J184" s="16">
        <v>638</v>
      </c>
      <c r="K184" s="16" t="s">
        <v>230</v>
      </c>
      <c r="L184" s="16" t="s">
        <v>324</v>
      </c>
      <c r="M184" s="31">
        <v>181</v>
      </c>
      <c r="N184" s="32" t="s">
        <v>2414</v>
      </c>
    </row>
    <row r="185" spans="1:14" ht="18" customHeight="1" x14ac:dyDescent="0.25">
      <c r="A185" s="33" t="s">
        <v>2415</v>
      </c>
      <c r="B185" s="28" t="s">
        <v>2416</v>
      </c>
      <c r="C185" s="29" t="s">
        <v>2416</v>
      </c>
      <c r="D185" s="29" t="s">
        <v>2416</v>
      </c>
      <c r="E185" s="29" t="s">
        <v>2416</v>
      </c>
      <c r="F185" s="29" t="s">
        <v>2416</v>
      </c>
      <c r="G185" s="29" t="s">
        <v>2416</v>
      </c>
      <c r="H185" s="30" t="s">
        <v>1534</v>
      </c>
      <c r="I185" s="16" t="s">
        <v>2417</v>
      </c>
      <c r="J185" s="16">
        <v>642</v>
      </c>
      <c r="K185" s="16" t="s">
        <v>248</v>
      </c>
      <c r="L185" s="16" t="s">
        <v>324</v>
      </c>
      <c r="M185" s="31">
        <v>182</v>
      </c>
      <c r="N185" s="32" t="s">
        <v>2418</v>
      </c>
    </row>
    <row r="186" spans="1:14" ht="18" customHeight="1" x14ac:dyDescent="0.25">
      <c r="A186" s="27" t="s">
        <v>2419</v>
      </c>
      <c r="B186" s="28" t="s">
        <v>2420</v>
      </c>
      <c r="C186" s="29" t="s">
        <v>2420</v>
      </c>
      <c r="D186" s="29" t="s">
        <v>2420</v>
      </c>
      <c r="E186" s="29" t="s">
        <v>2420</v>
      </c>
      <c r="F186" s="29" t="s">
        <v>2420</v>
      </c>
      <c r="G186" s="29" t="s">
        <v>2421</v>
      </c>
      <c r="H186" s="30" t="s">
        <v>1534</v>
      </c>
      <c r="I186" s="16" t="s">
        <v>2422</v>
      </c>
      <c r="J186" s="16">
        <v>643</v>
      </c>
      <c r="K186" s="16" t="s">
        <v>248</v>
      </c>
      <c r="L186" s="16" t="s">
        <v>324</v>
      </c>
      <c r="M186" s="31">
        <v>183</v>
      </c>
      <c r="N186" s="32" t="s">
        <v>2423</v>
      </c>
    </row>
    <row r="187" spans="1:14" ht="18" customHeight="1" x14ac:dyDescent="0.25">
      <c r="A187" s="33" t="s">
        <v>2424</v>
      </c>
      <c r="B187" s="28" t="s">
        <v>2425</v>
      </c>
      <c r="C187" s="29" t="s">
        <v>2425</v>
      </c>
      <c r="D187" s="29" t="s">
        <v>2425</v>
      </c>
      <c r="E187" s="29" t="s">
        <v>2425</v>
      </c>
      <c r="F187" s="29" t="s">
        <v>2425</v>
      </c>
      <c r="G187" s="29" t="s">
        <v>2426</v>
      </c>
      <c r="H187" s="30" t="s">
        <v>1534</v>
      </c>
      <c r="I187" s="16" t="s">
        <v>2427</v>
      </c>
      <c r="J187" s="16">
        <v>646</v>
      </c>
      <c r="K187" s="16" t="s">
        <v>248</v>
      </c>
      <c r="L187" s="16" t="s">
        <v>324</v>
      </c>
      <c r="M187" s="31">
        <v>184</v>
      </c>
      <c r="N187" s="32" t="s">
        <v>2428</v>
      </c>
    </row>
    <row r="188" spans="1:14" ht="18" customHeight="1" x14ac:dyDescent="0.25">
      <c r="A188" s="33" t="s">
        <v>242</v>
      </c>
      <c r="B188" s="28" t="s">
        <v>2429</v>
      </c>
      <c r="C188" s="29" t="s">
        <v>2429</v>
      </c>
      <c r="D188" s="29" t="s">
        <v>2429</v>
      </c>
      <c r="E188" s="29" t="s">
        <v>2429</v>
      </c>
      <c r="F188" s="29" t="s">
        <v>2429</v>
      </c>
      <c r="G188" s="29" t="s">
        <v>2430</v>
      </c>
      <c r="H188" s="30" t="s">
        <v>1910</v>
      </c>
      <c r="I188" s="16" t="s">
        <v>2431</v>
      </c>
      <c r="J188" s="16">
        <v>652</v>
      </c>
      <c r="K188" s="16" t="s">
        <v>230</v>
      </c>
      <c r="L188" s="16" t="s">
        <v>324</v>
      </c>
      <c r="M188" s="31">
        <v>185</v>
      </c>
      <c r="N188" s="32" t="s">
        <v>2432</v>
      </c>
    </row>
    <row r="189" spans="1:14" ht="18" customHeight="1" x14ac:dyDescent="0.25">
      <c r="A189" s="33" t="s">
        <v>2433</v>
      </c>
      <c r="B189" s="28" t="s">
        <v>2434</v>
      </c>
      <c r="C189" s="29" t="s">
        <v>2434</v>
      </c>
      <c r="D189" s="29" t="s">
        <v>2434</v>
      </c>
      <c r="E189" s="29" t="s">
        <v>2434</v>
      </c>
      <c r="F189" s="29" t="s">
        <v>2434</v>
      </c>
      <c r="G189" s="29" t="s">
        <v>2434</v>
      </c>
      <c r="H189" s="30" t="s">
        <v>1572</v>
      </c>
      <c r="I189" s="16" t="s">
        <v>2435</v>
      </c>
      <c r="J189" s="16">
        <v>654</v>
      </c>
      <c r="K189" s="16" t="s">
        <v>248</v>
      </c>
      <c r="L189" s="16" t="s">
        <v>324</v>
      </c>
      <c r="M189" s="31">
        <v>186</v>
      </c>
      <c r="N189" s="32" t="s">
        <v>2436</v>
      </c>
    </row>
    <row r="190" spans="1:14" ht="18" customHeight="1" x14ac:dyDescent="0.25">
      <c r="A190" s="27" t="s">
        <v>2437</v>
      </c>
      <c r="B190" s="28" t="s">
        <v>2438</v>
      </c>
      <c r="C190" s="29" t="s">
        <v>2438</v>
      </c>
      <c r="D190" s="29" t="s">
        <v>2438</v>
      </c>
      <c r="E190" s="29" t="s">
        <v>2438</v>
      </c>
      <c r="F190" s="29" t="s">
        <v>2438</v>
      </c>
      <c r="G190" s="29" t="s">
        <v>2438</v>
      </c>
      <c r="H190" s="30" t="s">
        <v>1534</v>
      </c>
      <c r="I190" s="16" t="s">
        <v>2439</v>
      </c>
      <c r="J190" s="16">
        <v>659</v>
      </c>
      <c r="K190" s="16" t="s">
        <v>248</v>
      </c>
      <c r="L190" s="16" t="s">
        <v>324</v>
      </c>
      <c r="M190" s="31">
        <v>187</v>
      </c>
      <c r="N190" s="32" t="s">
        <v>2440</v>
      </c>
    </row>
    <row r="191" spans="1:14" ht="18" customHeight="1" x14ac:dyDescent="0.25">
      <c r="A191" s="30" t="s">
        <v>2441</v>
      </c>
      <c r="B191" s="34" t="s">
        <v>2442</v>
      </c>
      <c r="C191" s="29" t="s">
        <v>2442</v>
      </c>
      <c r="D191" s="29" t="s">
        <v>2442</v>
      </c>
      <c r="E191" s="29" t="s">
        <v>2442</v>
      </c>
      <c r="F191" s="29" t="s">
        <v>2442</v>
      </c>
      <c r="G191" s="29" t="s">
        <v>2442</v>
      </c>
      <c r="H191" s="30" t="s">
        <v>1534</v>
      </c>
      <c r="I191" s="16" t="s">
        <v>2443</v>
      </c>
      <c r="J191" s="16">
        <v>662</v>
      </c>
      <c r="K191" s="16" t="s">
        <v>248</v>
      </c>
      <c r="L191" s="16" t="s">
        <v>324</v>
      </c>
      <c r="M191" s="31">
        <v>188</v>
      </c>
      <c r="N191" s="32" t="s">
        <v>2444</v>
      </c>
    </row>
    <row r="192" spans="1:14" ht="18" customHeight="1" x14ac:dyDescent="0.25">
      <c r="A192" s="33" t="s">
        <v>2445</v>
      </c>
      <c r="B192" s="28" t="s">
        <v>2446</v>
      </c>
      <c r="C192" s="29" t="s">
        <v>2446</v>
      </c>
      <c r="D192" s="29" t="s">
        <v>2446</v>
      </c>
      <c r="E192" s="29" t="s">
        <v>2446</v>
      </c>
      <c r="F192" s="29" t="s">
        <v>2446</v>
      </c>
      <c r="G192" s="29" t="s">
        <v>2447</v>
      </c>
      <c r="H192" s="30" t="s">
        <v>1910</v>
      </c>
      <c r="I192" s="16" t="s">
        <v>2448</v>
      </c>
      <c r="J192" s="16">
        <v>663</v>
      </c>
      <c r="K192" s="16" t="s">
        <v>230</v>
      </c>
      <c r="L192" s="16" t="s">
        <v>324</v>
      </c>
      <c r="M192" s="31">
        <v>189</v>
      </c>
      <c r="N192" s="32" t="s">
        <v>2449</v>
      </c>
    </row>
    <row r="193" spans="1:14" ht="18" customHeight="1" x14ac:dyDescent="0.25">
      <c r="A193" s="33" t="s">
        <v>2450</v>
      </c>
      <c r="B193" s="28" t="s">
        <v>2451</v>
      </c>
      <c r="C193" s="29" t="s">
        <v>2451</v>
      </c>
      <c r="D193" s="29" t="s">
        <v>2451</v>
      </c>
      <c r="E193" s="29" t="s">
        <v>2451</v>
      </c>
      <c r="F193" s="29" t="s">
        <v>2451</v>
      </c>
      <c r="G193" s="29" t="s">
        <v>2452</v>
      </c>
      <c r="H193" s="30" t="s">
        <v>1910</v>
      </c>
      <c r="I193" s="16" t="s">
        <v>2453</v>
      </c>
      <c r="J193" s="16">
        <v>666</v>
      </c>
      <c r="K193" s="16" t="s">
        <v>230</v>
      </c>
      <c r="L193" s="16" t="s">
        <v>324</v>
      </c>
      <c r="M193" s="31">
        <v>190</v>
      </c>
      <c r="N193" s="32" t="s">
        <v>2454</v>
      </c>
    </row>
    <row r="194" spans="1:14" ht="18" customHeight="1" x14ac:dyDescent="0.25">
      <c r="A194" s="27" t="s">
        <v>2455</v>
      </c>
      <c r="B194" s="28" t="s">
        <v>2456</v>
      </c>
      <c r="C194" s="29" t="s">
        <v>2456</v>
      </c>
      <c r="D194" s="29" t="s">
        <v>2456</v>
      </c>
      <c r="E194" s="29" t="s">
        <v>2456</v>
      </c>
      <c r="F194" s="29" t="s">
        <v>2456</v>
      </c>
      <c r="G194" s="29" t="s">
        <v>2456</v>
      </c>
      <c r="H194" s="30" t="s">
        <v>1534</v>
      </c>
      <c r="I194" s="16" t="s">
        <v>2457</v>
      </c>
      <c r="J194" s="16">
        <v>670</v>
      </c>
      <c r="K194" s="16" t="s">
        <v>248</v>
      </c>
      <c r="L194" s="16" t="s">
        <v>324</v>
      </c>
      <c r="M194" s="31">
        <v>191</v>
      </c>
      <c r="N194" s="32" t="s">
        <v>2458</v>
      </c>
    </row>
    <row r="195" spans="1:14" ht="18" customHeight="1" x14ac:dyDescent="0.25">
      <c r="A195" s="27" t="s">
        <v>2459</v>
      </c>
      <c r="B195" s="28" t="s">
        <v>2460</v>
      </c>
      <c r="C195" s="29" t="s">
        <v>2460</v>
      </c>
      <c r="D195" s="29" t="s">
        <v>2460</v>
      </c>
      <c r="E195" s="29" t="s">
        <v>2460</v>
      </c>
      <c r="F195" s="29" t="s">
        <v>2460</v>
      </c>
      <c r="G195" s="29" t="s">
        <v>2461</v>
      </c>
      <c r="H195" s="30" t="s">
        <v>1534</v>
      </c>
      <c r="I195" s="16" t="s">
        <v>2462</v>
      </c>
      <c r="J195" s="16">
        <v>882</v>
      </c>
      <c r="K195" s="16" t="s">
        <v>248</v>
      </c>
      <c r="L195" s="16" t="s">
        <v>324</v>
      </c>
      <c r="M195" s="31">
        <v>192</v>
      </c>
      <c r="N195" s="32" t="s">
        <v>2463</v>
      </c>
    </row>
    <row r="196" spans="1:14" ht="18" customHeight="1" x14ac:dyDescent="0.25">
      <c r="A196" s="33" t="s">
        <v>2464</v>
      </c>
      <c r="B196" s="28" t="s">
        <v>2465</v>
      </c>
      <c r="C196" s="29" t="s">
        <v>2465</v>
      </c>
      <c r="D196" s="29" t="s">
        <v>2465</v>
      </c>
      <c r="E196" s="29" t="s">
        <v>2465</v>
      </c>
      <c r="F196" s="29" t="s">
        <v>2465</v>
      </c>
      <c r="G196" s="29" t="s">
        <v>2466</v>
      </c>
      <c r="H196" s="30" t="s">
        <v>1534</v>
      </c>
      <c r="I196" s="16" t="s">
        <v>2467</v>
      </c>
      <c r="J196" s="16">
        <v>674</v>
      </c>
      <c r="K196" s="16" t="s">
        <v>248</v>
      </c>
      <c r="L196" s="16" t="s">
        <v>324</v>
      </c>
      <c r="M196" s="31">
        <v>193</v>
      </c>
      <c r="N196" s="32" t="s">
        <v>2468</v>
      </c>
    </row>
    <row r="197" spans="1:14" ht="18" customHeight="1" x14ac:dyDescent="0.25">
      <c r="A197" s="33" t="s">
        <v>2469</v>
      </c>
      <c r="B197" s="28" t="s">
        <v>2470</v>
      </c>
      <c r="C197" s="29" t="s">
        <v>2470</v>
      </c>
      <c r="D197" s="29" t="s">
        <v>2470</v>
      </c>
      <c r="E197" s="29" t="s">
        <v>2470</v>
      </c>
      <c r="F197" s="29" t="s">
        <v>2470</v>
      </c>
      <c r="G197" s="29" t="s">
        <v>2471</v>
      </c>
      <c r="H197" s="30" t="s">
        <v>1534</v>
      </c>
      <c r="I197" s="16" t="s">
        <v>2472</v>
      </c>
      <c r="J197" s="16">
        <v>678</v>
      </c>
      <c r="K197" s="16" t="s">
        <v>248</v>
      </c>
      <c r="L197" s="16" t="s">
        <v>324</v>
      </c>
      <c r="M197" s="31">
        <v>194</v>
      </c>
      <c r="N197" s="32" t="s">
        <v>2473</v>
      </c>
    </row>
    <row r="198" spans="1:14" ht="18" customHeight="1" x14ac:dyDescent="0.25">
      <c r="A198" s="33" t="s">
        <v>2474</v>
      </c>
      <c r="B198" s="28" t="s">
        <v>2475</v>
      </c>
      <c r="C198" s="29" t="s">
        <v>2475</v>
      </c>
      <c r="D198" s="29" t="s">
        <v>2475</v>
      </c>
      <c r="E198" s="29" t="s">
        <v>2475</v>
      </c>
      <c r="F198" s="29" t="s">
        <v>2475</v>
      </c>
      <c r="G198" s="29" t="s">
        <v>2476</v>
      </c>
      <c r="H198" s="30" t="s">
        <v>1534</v>
      </c>
      <c r="I198" s="16" t="s">
        <v>2477</v>
      </c>
      <c r="J198" s="16">
        <v>682</v>
      </c>
      <c r="K198" s="16" t="s">
        <v>248</v>
      </c>
      <c r="L198" s="16" t="s">
        <v>324</v>
      </c>
      <c r="M198" s="31">
        <v>195</v>
      </c>
      <c r="N198" s="32" t="s">
        <v>2478</v>
      </c>
    </row>
    <row r="199" spans="1:14" ht="18" customHeight="1" x14ac:dyDescent="0.25">
      <c r="A199" s="33" t="s">
        <v>2479</v>
      </c>
      <c r="B199" s="28" t="s">
        <v>2480</v>
      </c>
      <c r="C199" s="29" t="s">
        <v>2480</v>
      </c>
      <c r="D199" s="29" t="s">
        <v>2480</v>
      </c>
      <c r="E199" s="29" t="s">
        <v>2480</v>
      </c>
      <c r="F199" s="29" t="s">
        <v>2480</v>
      </c>
      <c r="G199" s="29" t="s">
        <v>2481</v>
      </c>
      <c r="H199" s="30" t="s">
        <v>1534</v>
      </c>
      <c r="I199" s="16" t="s">
        <v>2482</v>
      </c>
      <c r="J199" s="16">
        <v>686</v>
      </c>
      <c r="K199" s="16" t="s">
        <v>248</v>
      </c>
      <c r="L199" s="16" t="s">
        <v>324</v>
      </c>
      <c r="M199" s="31">
        <v>196</v>
      </c>
      <c r="N199" s="32" t="s">
        <v>2483</v>
      </c>
    </row>
    <row r="200" spans="1:14" ht="18" customHeight="1" x14ac:dyDescent="0.25">
      <c r="A200" s="33" t="s">
        <v>2484</v>
      </c>
      <c r="B200" s="28" t="s">
        <v>2485</v>
      </c>
      <c r="C200" s="29" t="s">
        <v>2485</v>
      </c>
      <c r="D200" s="29" t="s">
        <v>2485</v>
      </c>
      <c r="E200" s="29" t="s">
        <v>2485</v>
      </c>
      <c r="F200" s="29" t="s">
        <v>2485</v>
      </c>
      <c r="G200" s="29" t="s">
        <v>2486</v>
      </c>
      <c r="H200" s="30" t="s">
        <v>1534</v>
      </c>
      <c r="I200" s="16" t="s">
        <v>2487</v>
      </c>
      <c r="J200" s="16">
        <v>688</v>
      </c>
      <c r="K200" s="16" t="s">
        <v>248</v>
      </c>
      <c r="L200" s="16" t="s">
        <v>324</v>
      </c>
      <c r="M200" s="31">
        <v>197</v>
      </c>
      <c r="N200" s="32" t="s">
        <v>2488</v>
      </c>
    </row>
    <row r="201" spans="1:14" ht="18" customHeight="1" x14ac:dyDescent="0.25">
      <c r="A201" s="33" t="s">
        <v>2489</v>
      </c>
      <c r="B201" s="28" t="s">
        <v>2490</v>
      </c>
      <c r="C201" s="29" t="s">
        <v>2490</v>
      </c>
      <c r="D201" s="29" t="s">
        <v>2490</v>
      </c>
      <c r="E201" s="29" t="s">
        <v>2490</v>
      </c>
      <c r="F201" s="29" t="s">
        <v>2490</v>
      </c>
      <c r="G201" s="29" t="s">
        <v>2491</v>
      </c>
      <c r="H201" s="30" t="s">
        <v>1534</v>
      </c>
      <c r="I201" s="16" t="s">
        <v>2492</v>
      </c>
      <c r="J201" s="16">
        <v>690</v>
      </c>
      <c r="K201" s="16" t="s">
        <v>248</v>
      </c>
      <c r="L201" s="16" t="s">
        <v>324</v>
      </c>
      <c r="M201" s="31">
        <v>198</v>
      </c>
      <c r="N201" s="32" t="s">
        <v>2493</v>
      </c>
    </row>
    <row r="202" spans="1:14" ht="18" customHeight="1" x14ac:dyDescent="0.25">
      <c r="A202" s="33" t="s">
        <v>2494</v>
      </c>
      <c r="B202" s="28" t="s">
        <v>2495</v>
      </c>
      <c r="C202" s="29" t="s">
        <v>2495</v>
      </c>
      <c r="D202" s="29" t="s">
        <v>2495</v>
      </c>
      <c r="E202" s="29" t="s">
        <v>2495</v>
      </c>
      <c r="F202" s="29" t="s">
        <v>2495</v>
      </c>
      <c r="G202" s="29" t="s">
        <v>2496</v>
      </c>
      <c r="H202" s="30" t="s">
        <v>1534</v>
      </c>
      <c r="I202" s="16" t="s">
        <v>2497</v>
      </c>
      <c r="J202" s="16">
        <v>694</v>
      </c>
      <c r="K202" s="16" t="s">
        <v>248</v>
      </c>
      <c r="L202" s="16" t="s">
        <v>324</v>
      </c>
      <c r="M202" s="31">
        <v>199</v>
      </c>
      <c r="N202" s="32" t="s">
        <v>2498</v>
      </c>
    </row>
    <row r="203" spans="1:14" ht="18" customHeight="1" x14ac:dyDescent="0.25">
      <c r="A203" s="33" t="s">
        <v>2499</v>
      </c>
      <c r="B203" s="28" t="s">
        <v>2500</v>
      </c>
      <c r="C203" s="29" t="s">
        <v>2500</v>
      </c>
      <c r="D203" s="29" t="s">
        <v>2500</v>
      </c>
      <c r="E203" s="29" t="s">
        <v>2500</v>
      </c>
      <c r="F203" s="29" t="s">
        <v>2500</v>
      </c>
      <c r="G203" s="29" t="s">
        <v>2501</v>
      </c>
      <c r="H203" s="30" t="s">
        <v>1534</v>
      </c>
      <c r="I203" s="16" t="s">
        <v>2502</v>
      </c>
      <c r="J203" s="16">
        <v>702</v>
      </c>
      <c r="K203" s="16" t="s">
        <v>248</v>
      </c>
      <c r="L203" s="16" t="s">
        <v>324</v>
      </c>
      <c r="M203" s="31">
        <v>200</v>
      </c>
      <c r="N203" s="32" t="s">
        <v>2503</v>
      </c>
    </row>
    <row r="204" spans="1:14" ht="18" customHeight="1" x14ac:dyDescent="0.25">
      <c r="A204" s="33" t="s">
        <v>2504</v>
      </c>
      <c r="B204" s="28" t="s">
        <v>2505</v>
      </c>
      <c r="C204" s="29" t="s">
        <v>2505</v>
      </c>
      <c r="D204" s="29" t="s">
        <v>2505</v>
      </c>
      <c r="E204" s="29" t="s">
        <v>2505</v>
      </c>
      <c r="F204" s="29" t="s">
        <v>2505</v>
      </c>
      <c r="G204" s="29" t="s">
        <v>2506</v>
      </c>
      <c r="H204" s="30" t="s">
        <v>1597</v>
      </c>
      <c r="I204" s="16" t="s">
        <v>2507</v>
      </c>
      <c r="J204" s="16">
        <v>534</v>
      </c>
      <c r="K204" s="16" t="s">
        <v>230</v>
      </c>
      <c r="L204" s="16" t="s">
        <v>324</v>
      </c>
      <c r="M204" s="31">
        <v>201</v>
      </c>
      <c r="N204" s="32" t="s">
        <v>2508</v>
      </c>
    </row>
    <row r="205" spans="1:14" ht="18" customHeight="1" x14ac:dyDescent="0.25">
      <c r="A205" s="33" t="s">
        <v>2509</v>
      </c>
      <c r="B205" s="28" t="s">
        <v>2510</v>
      </c>
      <c r="C205" s="29" t="s">
        <v>2510</v>
      </c>
      <c r="D205" s="29" t="s">
        <v>2510</v>
      </c>
      <c r="E205" s="29" t="s">
        <v>2510</v>
      </c>
      <c r="F205" s="29" t="s">
        <v>2510</v>
      </c>
      <c r="G205" s="29" t="s">
        <v>2511</v>
      </c>
      <c r="H205" s="30" t="s">
        <v>1534</v>
      </c>
      <c r="I205" s="16" t="s">
        <v>2512</v>
      </c>
      <c r="J205" s="16">
        <v>703</v>
      </c>
      <c r="K205" s="16" t="s">
        <v>248</v>
      </c>
      <c r="L205" s="16" t="s">
        <v>324</v>
      </c>
      <c r="M205" s="31">
        <v>202</v>
      </c>
      <c r="N205" s="32" t="s">
        <v>2513</v>
      </c>
    </row>
    <row r="206" spans="1:14" ht="18" customHeight="1" x14ac:dyDescent="0.25">
      <c r="A206" s="27" t="s">
        <v>2514</v>
      </c>
      <c r="B206" s="28" t="s">
        <v>2515</v>
      </c>
      <c r="C206" s="29" t="s">
        <v>2515</v>
      </c>
      <c r="D206" s="29" t="s">
        <v>2515</v>
      </c>
      <c r="E206" s="29" t="s">
        <v>2515</v>
      </c>
      <c r="F206" s="29" t="s">
        <v>2515</v>
      </c>
      <c r="G206" s="29" t="s">
        <v>2516</v>
      </c>
      <c r="H206" s="30" t="s">
        <v>1534</v>
      </c>
      <c r="I206" s="16" t="s">
        <v>2517</v>
      </c>
      <c r="J206" s="16">
        <v>705</v>
      </c>
      <c r="K206" s="16" t="s">
        <v>248</v>
      </c>
      <c r="L206" s="16" t="s">
        <v>324</v>
      </c>
      <c r="M206" s="31">
        <v>203</v>
      </c>
      <c r="N206" s="32" t="s">
        <v>2518</v>
      </c>
    </row>
    <row r="207" spans="1:14" ht="18" customHeight="1" x14ac:dyDescent="0.25">
      <c r="A207" s="33" t="s">
        <v>2519</v>
      </c>
      <c r="B207" s="28" t="s">
        <v>2520</v>
      </c>
      <c r="C207" s="29" t="s">
        <v>2520</v>
      </c>
      <c r="D207" s="29" t="s">
        <v>2520</v>
      </c>
      <c r="E207" s="29" t="s">
        <v>2520</v>
      </c>
      <c r="F207" s="29" t="s">
        <v>2520</v>
      </c>
      <c r="G207" s="29" t="s">
        <v>2521</v>
      </c>
      <c r="H207" s="30" t="s">
        <v>1534</v>
      </c>
      <c r="I207" s="16" t="s">
        <v>2522</v>
      </c>
      <c r="J207" s="16">
        <v>90</v>
      </c>
      <c r="K207" s="16" t="s">
        <v>248</v>
      </c>
      <c r="L207" s="16" t="s">
        <v>324</v>
      </c>
      <c r="M207" s="31">
        <v>204</v>
      </c>
      <c r="N207" s="32" t="s">
        <v>2523</v>
      </c>
    </row>
    <row r="208" spans="1:14" ht="18" customHeight="1" x14ac:dyDescent="0.25">
      <c r="A208" s="33" t="s">
        <v>2524</v>
      </c>
      <c r="B208" s="28" t="s">
        <v>2525</v>
      </c>
      <c r="C208" s="29" t="s">
        <v>2525</v>
      </c>
      <c r="D208" s="29" t="s">
        <v>2525</v>
      </c>
      <c r="E208" s="29" t="s">
        <v>2525</v>
      </c>
      <c r="F208" s="29" t="s">
        <v>2525</v>
      </c>
      <c r="G208" s="29" t="s">
        <v>2526</v>
      </c>
      <c r="H208" s="30" t="s">
        <v>1534</v>
      </c>
      <c r="I208" s="16" t="s">
        <v>2527</v>
      </c>
      <c r="J208" s="16">
        <v>706</v>
      </c>
      <c r="K208" s="16" t="s">
        <v>248</v>
      </c>
      <c r="L208" s="16" t="s">
        <v>324</v>
      </c>
      <c r="M208" s="31">
        <v>205</v>
      </c>
      <c r="N208" s="32" t="s">
        <v>2528</v>
      </c>
    </row>
    <row r="209" spans="1:14" ht="18" customHeight="1" x14ac:dyDescent="0.25">
      <c r="A209" s="33" t="s">
        <v>2529</v>
      </c>
      <c r="B209" s="28" t="s">
        <v>2530</v>
      </c>
      <c r="C209" s="29" t="s">
        <v>2530</v>
      </c>
      <c r="D209" s="29" t="s">
        <v>2530</v>
      </c>
      <c r="E209" s="29" t="s">
        <v>2530</v>
      </c>
      <c r="F209" s="29" t="s">
        <v>2530</v>
      </c>
      <c r="G209" s="29" t="s">
        <v>2531</v>
      </c>
      <c r="H209" s="30" t="s">
        <v>1534</v>
      </c>
      <c r="I209" s="16" t="s">
        <v>2532</v>
      </c>
      <c r="J209" s="16">
        <v>710</v>
      </c>
      <c r="K209" s="16" t="s">
        <v>248</v>
      </c>
      <c r="L209" s="16" t="s">
        <v>324</v>
      </c>
      <c r="M209" s="31">
        <v>206</v>
      </c>
      <c r="N209" s="32" t="s">
        <v>2533</v>
      </c>
    </row>
    <row r="210" spans="1:14" ht="18" customHeight="1" x14ac:dyDescent="0.25">
      <c r="A210" s="33" t="s">
        <v>2534</v>
      </c>
      <c r="B210" s="28" t="s">
        <v>2535</v>
      </c>
      <c r="C210" s="29" t="s">
        <v>2535</v>
      </c>
      <c r="D210" s="29" t="s">
        <v>2535</v>
      </c>
      <c r="E210" s="29" t="s">
        <v>2535</v>
      </c>
      <c r="F210" s="29" t="s">
        <v>2535</v>
      </c>
      <c r="G210" s="29" t="s">
        <v>2535</v>
      </c>
      <c r="H210" s="30" t="s">
        <v>1572</v>
      </c>
      <c r="I210" s="16" t="s">
        <v>2536</v>
      </c>
      <c r="J210" s="16">
        <v>239</v>
      </c>
      <c r="K210" s="16" t="s">
        <v>230</v>
      </c>
      <c r="L210" s="16" t="s">
        <v>324</v>
      </c>
      <c r="M210" s="31">
        <v>207</v>
      </c>
      <c r="N210" s="32" t="s">
        <v>2537</v>
      </c>
    </row>
    <row r="211" spans="1:14" ht="18" customHeight="1" x14ac:dyDescent="0.25">
      <c r="A211" s="33" t="s">
        <v>2538</v>
      </c>
      <c r="B211" s="28" t="s">
        <v>2539</v>
      </c>
      <c r="C211" s="29" t="s">
        <v>2539</v>
      </c>
      <c r="D211" s="29" t="s">
        <v>2539</v>
      </c>
      <c r="E211" s="29" t="s">
        <v>2539</v>
      </c>
      <c r="F211" s="29" t="s">
        <v>2539</v>
      </c>
      <c r="G211" s="29" t="s">
        <v>2540</v>
      </c>
      <c r="H211" s="30" t="s">
        <v>1534</v>
      </c>
      <c r="I211" s="16" t="s">
        <v>2541</v>
      </c>
      <c r="J211" s="16">
        <v>728</v>
      </c>
      <c r="K211" s="16" t="s">
        <v>248</v>
      </c>
      <c r="L211" s="16" t="s">
        <v>324</v>
      </c>
      <c r="M211" s="31">
        <v>208</v>
      </c>
      <c r="N211" s="32" t="s">
        <v>2542</v>
      </c>
    </row>
    <row r="212" spans="1:14" ht="18" customHeight="1" x14ac:dyDescent="0.25">
      <c r="A212" s="27" t="s">
        <v>2543</v>
      </c>
      <c r="B212" s="28" t="s">
        <v>2544</v>
      </c>
      <c r="C212" s="29" t="s">
        <v>2544</v>
      </c>
      <c r="D212" s="29" t="s">
        <v>2544</v>
      </c>
      <c r="E212" s="29" t="s">
        <v>2544</v>
      </c>
      <c r="F212" s="29" t="s">
        <v>2544</v>
      </c>
      <c r="G212" s="29" t="s">
        <v>2545</v>
      </c>
      <c r="H212" s="30" t="s">
        <v>1534</v>
      </c>
      <c r="I212" s="16" t="s">
        <v>2546</v>
      </c>
      <c r="J212" s="16">
        <v>724</v>
      </c>
      <c r="K212" s="16" t="s">
        <v>248</v>
      </c>
      <c r="L212" s="16" t="s">
        <v>324</v>
      </c>
      <c r="M212" s="31">
        <v>209</v>
      </c>
      <c r="N212" s="32" t="s">
        <v>2547</v>
      </c>
    </row>
    <row r="213" spans="1:14" ht="18" customHeight="1" x14ac:dyDescent="0.25">
      <c r="A213" s="33" t="s">
        <v>2548</v>
      </c>
      <c r="B213" s="28" t="s">
        <v>2549</v>
      </c>
      <c r="C213" s="29" t="s">
        <v>2549</v>
      </c>
      <c r="D213" s="29" t="s">
        <v>2549</v>
      </c>
      <c r="E213" s="29" t="s">
        <v>2549</v>
      </c>
      <c r="F213" s="29" t="s">
        <v>2549</v>
      </c>
      <c r="G213" s="29" t="s">
        <v>2550</v>
      </c>
      <c r="H213" s="30" t="s">
        <v>1534</v>
      </c>
      <c r="I213" s="16" t="s">
        <v>2551</v>
      </c>
      <c r="J213" s="16">
        <v>144</v>
      </c>
      <c r="K213" s="16" t="s">
        <v>248</v>
      </c>
      <c r="L213" s="16" t="s">
        <v>324</v>
      </c>
      <c r="M213" s="31">
        <v>210</v>
      </c>
      <c r="N213" s="32" t="s">
        <v>2552</v>
      </c>
    </row>
    <row r="214" spans="1:14" ht="18" customHeight="1" x14ac:dyDescent="0.25">
      <c r="A214" s="33" t="s">
        <v>2553</v>
      </c>
      <c r="B214" s="28" t="s">
        <v>2554</v>
      </c>
      <c r="C214" s="29" t="s">
        <v>2554</v>
      </c>
      <c r="D214" s="29" t="s">
        <v>2554</v>
      </c>
      <c r="E214" s="29" t="s">
        <v>2554</v>
      </c>
      <c r="F214" s="29" t="s">
        <v>2554</v>
      </c>
      <c r="G214" s="29" t="s">
        <v>2555</v>
      </c>
      <c r="H214" s="30" t="s">
        <v>1534</v>
      </c>
      <c r="I214" s="16" t="s">
        <v>2556</v>
      </c>
      <c r="J214" s="16">
        <v>729</v>
      </c>
      <c r="K214" s="16" t="s">
        <v>248</v>
      </c>
      <c r="L214" s="16" t="s">
        <v>324</v>
      </c>
      <c r="M214" s="31">
        <v>211</v>
      </c>
      <c r="N214" s="32" t="s">
        <v>2557</v>
      </c>
    </row>
    <row r="215" spans="1:14" ht="18" customHeight="1" x14ac:dyDescent="0.25">
      <c r="A215" s="33" t="s">
        <v>2558</v>
      </c>
      <c r="B215" s="28" t="s">
        <v>2559</v>
      </c>
      <c r="C215" s="29" t="s">
        <v>2559</v>
      </c>
      <c r="D215" s="29" t="s">
        <v>2559</v>
      </c>
      <c r="E215" s="29" t="s">
        <v>2559</v>
      </c>
      <c r="F215" s="29" t="s">
        <v>2559</v>
      </c>
      <c r="G215" s="29" t="s">
        <v>2560</v>
      </c>
      <c r="H215" s="30" t="s">
        <v>1534</v>
      </c>
      <c r="I215" s="16" t="s">
        <v>2561</v>
      </c>
      <c r="J215" s="16">
        <v>740</v>
      </c>
      <c r="K215" s="16" t="s">
        <v>248</v>
      </c>
      <c r="L215" s="16" t="s">
        <v>324</v>
      </c>
      <c r="M215" s="31">
        <v>212</v>
      </c>
      <c r="N215" s="32" t="s">
        <v>2562</v>
      </c>
    </row>
    <row r="216" spans="1:14" ht="18" customHeight="1" x14ac:dyDescent="0.25">
      <c r="A216" s="33" t="s">
        <v>2563</v>
      </c>
      <c r="B216" s="28" t="s">
        <v>2564</v>
      </c>
      <c r="C216" s="29" t="s">
        <v>2564</v>
      </c>
      <c r="D216" s="29" t="s">
        <v>2564</v>
      </c>
      <c r="E216" s="29" t="s">
        <v>2564</v>
      </c>
      <c r="F216" s="29" t="s">
        <v>2564</v>
      </c>
      <c r="G216" s="29" t="s">
        <v>2564</v>
      </c>
      <c r="H216" s="30" t="s">
        <v>1682</v>
      </c>
      <c r="I216" s="16" t="s">
        <v>2565</v>
      </c>
      <c r="J216" s="16">
        <v>744</v>
      </c>
      <c r="K216" s="16" t="s">
        <v>230</v>
      </c>
      <c r="L216" s="16" t="s">
        <v>324</v>
      </c>
      <c r="M216" s="31">
        <v>213</v>
      </c>
      <c r="N216" s="32" t="s">
        <v>2566</v>
      </c>
    </row>
    <row r="217" spans="1:14" ht="18" customHeight="1" x14ac:dyDescent="0.25">
      <c r="A217" s="33" t="s">
        <v>2567</v>
      </c>
      <c r="B217" s="28" t="s">
        <v>2568</v>
      </c>
      <c r="C217" s="29" t="s">
        <v>2568</v>
      </c>
      <c r="D217" s="29" t="s">
        <v>2568</v>
      </c>
      <c r="E217" s="29" t="s">
        <v>2568</v>
      </c>
      <c r="F217" s="29" t="s">
        <v>2568</v>
      </c>
      <c r="G217" s="29" t="s">
        <v>2569</v>
      </c>
      <c r="H217" s="30" t="s">
        <v>1534</v>
      </c>
      <c r="I217" s="16" t="s">
        <v>2570</v>
      </c>
      <c r="J217" s="16">
        <v>752</v>
      </c>
      <c r="K217" s="16" t="s">
        <v>248</v>
      </c>
      <c r="L217" s="16" t="s">
        <v>324</v>
      </c>
      <c r="M217" s="31">
        <v>214</v>
      </c>
      <c r="N217" s="32" t="s">
        <v>2571</v>
      </c>
    </row>
    <row r="218" spans="1:14" ht="18" customHeight="1" x14ac:dyDescent="0.25">
      <c r="A218" s="33" t="s">
        <v>2572</v>
      </c>
      <c r="B218" s="28" t="s">
        <v>2573</v>
      </c>
      <c r="C218" s="29" t="s">
        <v>2573</v>
      </c>
      <c r="D218" s="29" t="s">
        <v>2573</v>
      </c>
      <c r="E218" s="29" t="s">
        <v>2573</v>
      </c>
      <c r="F218" s="29" t="s">
        <v>2573</v>
      </c>
      <c r="G218" s="29" t="s">
        <v>2574</v>
      </c>
      <c r="H218" s="30" t="s">
        <v>1534</v>
      </c>
      <c r="I218" s="16" t="s">
        <v>2575</v>
      </c>
      <c r="J218" s="16">
        <v>756</v>
      </c>
      <c r="K218" s="16" t="s">
        <v>248</v>
      </c>
      <c r="L218" s="16" t="s">
        <v>324</v>
      </c>
      <c r="M218" s="31">
        <v>215</v>
      </c>
      <c r="N218" s="32" t="s">
        <v>2576</v>
      </c>
    </row>
    <row r="219" spans="1:14" ht="18" customHeight="1" x14ac:dyDescent="0.25">
      <c r="A219" s="33" t="s">
        <v>2577</v>
      </c>
      <c r="B219" s="28" t="s">
        <v>2578</v>
      </c>
      <c r="C219" s="29" t="s">
        <v>2578</v>
      </c>
      <c r="D219" s="29" t="s">
        <v>2578</v>
      </c>
      <c r="E219" s="29" t="s">
        <v>2578</v>
      </c>
      <c r="F219" s="29" t="s">
        <v>2578</v>
      </c>
      <c r="G219" s="29" t="s">
        <v>2579</v>
      </c>
      <c r="H219" s="30" t="s">
        <v>1534</v>
      </c>
      <c r="I219" s="16" t="s">
        <v>2580</v>
      </c>
      <c r="J219" s="16">
        <v>760</v>
      </c>
      <c r="K219" s="16" t="s">
        <v>248</v>
      </c>
      <c r="L219" s="16" t="s">
        <v>324</v>
      </c>
      <c r="M219" s="31">
        <v>216</v>
      </c>
      <c r="N219" s="32" t="s">
        <v>2581</v>
      </c>
    </row>
    <row r="220" spans="1:14" ht="18" customHeight="1" x14ac:dyDescent="0.25">
      <c r="A220" s="33" t="s">
        <v>2582</v>
      </c>
      <c r="B220" s="28" t="s">
        <v>2583</v>
      </c>
      <c r="C220" s="29" t="s">
        <v>2583</v>
      </c>
      <c r="D220" s="29" t="s">
        <v>2583</v>
      </c>
      <c r="E220" s="29" t="s">
        <v>2583</v>
      </c>
      <c r="F220" s="29" t="s">
        <v>2583</v>
      </c>
      <c r="G220" s="29" t="s">
        <v>2584</v>
      </c>
      <c r="H220" s="30" t="s">
        <v>2585</v>
      </c>
      <c r="I220" s="16" t="s">
        <v>2586</v>
      </c>
      <c r="J220" s="16">
        <v>158</v>
      </c>
      <c r="K220" s="16" t="s">
        <v>248</v>
      </c>
      <c r="L220" s="16" t="s">
        <v>324</v>
      </c>
      <c r="M220" s="31">
        <v>217</v>
      </c>
      <c r="N220" s="32" t="s">
        <v>2587</v>
      </c>
    </row>
    <row r="221" spans="1:14" ht="18" customHeight="1" x14ac:dyDescent="0.25">
      <c r="A221" s="27" t="s">
        <v>2588</v>
      </c>
      <c r="B221" s="28" t="s">
        <v>2589</v>
      </c>
      <c r="C221" s="29" t="s">
        <v>2589</v>
      </c>
      <c r="D221" s="29" t="s">
        <v>2589</v>
      </c>
      <c r="E221" s="29" t="s">
        <v>2589</v>
      </c>
      <c r="F221" s="29" t="s">
        <v>2589</v>
      </c>
      <c r="G221" s="29" t="s">
        <v>2590</v>
      </c>
      <c r="H221" s="30" t="s">
        <v>1534</v>
      </c>
      <c r="I221" s="16" t="s">
        <v>2591</v>
      </c>
      <c r="J221" s="16">
        <v>762</v>
      </c>
      <c r="K221" s="16" t="s">
        <v>248</v>
      </c>
      <c r="L221" s="16" t="s">
        <v>324</v>
      </c>
      <c r="M221" s="31">
        <v>218</v>
      </c>
      <c r="N221" s="32" t="s">
        <v>2592</v>
      </c>
    </row>
    <row r="222" spans="1:14" ht="18" customHeight="1" x14ac:dyDescent="0.25">
      <c r="A222" s="33" t="s">
        <v>2593</v>
      </c>
      <c r="B222" s="28" t="s">
        <v>2594</v>
      </c>
      <c r="C222" s="29" t="s">
        <v>2594</v>
      </c>
      <c r="D222" s="29" t="s">
        <v>2594</v>
      </c>
      <c r="E222" s="29" t="s">
        <v>2594</v>
      </c>
      <c r="F222" s="29" t="s">
        <v>2594</v>
      </c>
      <c r="G222" s="29" t="s">
        <v>2595</v>
      </c>
      <c r="H222" s="30" t="s">
        <v>1534</v>
      </c>
      <c r="I222" s="16" t="s">
        <v>2596</v>
      </c>
      <c r="J222" s="16">
        <v>834</v>
      </c>
      <c r="K222" s="16" t="s">
        <v>248</v>
      </c>
      <c r="L222" s="16" t="s">
        <v>324</v>
      </c>
      <c r="M222" s="31">
        <v>219</v>
      </c>
      <c r="N222" s="32" t="s">
        <v>2597</v>
      </c>
    </row>
    <row r="223" spans="1:14" ht="18" customHeight="1" x14ac:dyDescent="0.25">
      <c r="A223" s="33" t="s">
        <v>2598</v>
      </c>
      <c r="B223" s="28" t="s">
        <v>2599</v>
      </c>
      <c r="C223" s="29" t="s">
        <v>2599</v>
      </c>
      <c r="D223" s="29" t="s">
        <v>2599</v>
      </c>
      <c r="E223" s="29" t="s">
        <v>2599</v>
      </c>
      <c r="F223" s="29" t="s">
        <v>2599</v>
      </c>
      <c r="G223" s="29" t="s">
        <v>2600</v>
      </c>
      <c r="H223" s="30" t="s">
        <v>1534</v>
      </c>
      <c r="I223" s="16" t="s">
        <v>2601</v>
      </c>
      <c r="J223" s="16">
        <v>764</v>
      </c>
      <c r="K223" s="16" t="s">
        <v>248</v>
      </c>
      <c r="L223" s="16" t="s">
        <v>324</v>
      </c>
      <c r="M223" s="31">
        <v>220</v>
      </c>
      <c r="N223" s="32" t="s">
        <v>2602</v>
      </c>
    </row>
    <row r="224" spans="1:14" ht="18" customHeight="1" x14ac:dyDescent="0.25">
      <c r="A224" s="33" t="s">
        <v>2603</v>
      </c>
      <c r="B224" s="28" t="s">
        <v>2604</v>
      </c>
      <c r="C224" s="29" t="s">
        <v>2604</v>
      </c>
      <c r="D224" s="29" t="s">
        <v>2604</v>
      </c>
      <c r="E224" s="29" t="s">
        <v>2604</v>
      </c>
      <c r="F224" s="29" t="s">
        <v>2604</v>
      </c>
      <c r="G224" s="29" t="s">
        <v>2605</v>
      </c>
      <c r="H224" s="30" t="s">
        <v>1534</v>
      </c>
      <c r="I224" s="16" t="s">
        <v>2606</v>
      </c>
      <c r="J224" s="16">
        <v>626</v>
      </c>
      <c r="K224" s="16" t="s">
        <v>248</v>
      </c>
      <c r="L224" s="16" t="s">
        <v>324</v>
      </c>
      <c r="M224" s="31">
        <v>221</v>
      </c>
      <c r="N224" s="32" t="s">
        <v>2607</v>
      </c>
    </row>
    <row r="225" spans="1:14" ht="18" customHeight="1" x14ac:dyDescent="0.25">
      <c r="A225" s="33" t="s">
        <v>2608</v>
      </c>
      <c r="B225" s="28" t="s">
        <v>2609</v>
      </c>
      <c r="C225" s="29" t="s">
        <v>2609</v>
      </c>
      <c r="D225" s="29" t="s">
        <v>2609</v>
      </c>
      <c r="E225" s="29" t="s">
        <v>2609</v>
      </c>
      <c r="F225" s="29" t="s">
        <v>2609</v>
      </c>
      <c r="G225" s="29" t="s">
        <v>2610</v>
      </c>
      <c r="H225" s="30" t="s">
        <v>1534</v>
      </c>
      <c r="I225" s="16" t="s">
        <v>2611</v>
      </c>
      <c r="J225" s="16">
        <v>768</v>
      </c>
      <c r="K225" s="16" t="s">
        <v>248</v>
      </c>
      <c r="L225" s="16" t="s">
        <v>324</v>
      </c>
      <c r="M225" s="31">
        <v>222</v>
      </c>
      <c r="N225" s="32" t="s">
        <v>2612</v>
      </c>
    </row>
    <row r="226" spans="1:14" ht="18" customHeight="1" x14ac:dyDescent="0.25">
      <c r="A226" s="27" t="s">
        <v>2613</v>
      </c>
      <c r="B226" s="28" t="s">
        <v>2614</v>
      </c>
      <c r="C226" s="29" t="s">
        <v>2614</v>
      </c>
      <c r="D226" s="29" t="s">
        <v>2614</v>
      </c>
      <c r="E226" s="29" t="s">
        <v>2614</v>
      </c>
      <c r="F226" s="29" t="s">
        <v>2614</v>
      </c>
      <c r="G226" s="29" t="s">
        <v>2614</v>
      </c>
      <c r="H226" s="30" t="s">
        <v>1791</v>
      </c>
      <c r="I226" s="16" t="s">
        <v>2615</v>
      </c>
      <c r="J226" s="16">
        <v>772</v>
      </c>
      <c r="K226" s="16" t="s">
        <v>230</v>
      </c>
      <c r="L226" s="16" t="s">
        <v>324</v>
      </c>
      <c r="M226" s="31">
        <v>223</v>
      </c>
      <c r="N226" s="32" t="s">
        <v>2616</v>
      </c>
    </row>
    <row r="227" spans="1:14" ht="18" customHeight="1" x14ac:dyDescent="0.25">
      <c r="A227" s="33" t="s">
        <v>2617</v>
      </c>
      <c r="B227" s="28" t="s">
        <v>2618</v>
      </c>
      <c r="C227" s="29" t="s">
        <v>2618</v>
      </c>
      <c r="D227" s="29" t="s">
        <v>2618</v>
      </c>
      <c r="E227" s="29" t="s">
        <v>2618</v>
      </c>
      <c r="F227" s="29" t="s">
        <v>2618</v>
      </c>
      <c r="G227" s="29" t="s">
        <v>2619</v>
      </c>
      <c r="H227" s="30" t="s">
        <v>1534</v>
      </c>
      <c r="I227" s="16" t="s">
        <v>2620</v>
      </c>
      <c r="J227" s="16">
        <v>776</v>
      </c>
      <c r="K227" s="16" t="s">
        <v>248</v>
      </c>
      <c r="L227" s="16" t="s">
        <v>324</v>
      </c>
      <c r="M227" s="31">
        <v>224</v>
      </c>
      <c r="N227" s="32" t="s">
        <v>2621</v>
      </c>
    </row>
    <row r="228" spans="1:14" ht="18" customHeight="1" x14ac:dyDescent="0.25">
      <c r="A228" s="33" t="s">
        <v>2622</v>
      </c>
      <c r="B228" s="28" t="s">
        <v>2623</v>
      </c>
      <c r="C228" s="29" t="s">
        <v>2623</v>
      </c>
      <c r="D228" s="29" t="s">
        <v>2623</v>
      </c>
      <c r="E228" s="29" t="s">
        <v>2623</v>
      </c>
      <c r="F228" s="29" t="s">
        <v>2623</v>
      </c>
      <c r="G228" s="29" t="s">
        <v>2624</v>
      </c>
      <c r="H228" s="30" t="s">
        <v>1534</v>
      </c>
      <c r="I228" s="16" t="s">
        <v>2625</v>
      </c>
      <c r="J228" s="16">
        <v>780</v>
      </c>
      <c r="K228" s="16" t="s">
        <v>248</v>
      </c>
      <c r="L228" s="16" t="s">
        <v>324</v>
      </c>
      <c r="M228" s="31">
        <v>225</v>
      </c>
      <c r="N228" s="32" t="s">
        <v>2626</v>
      </c>
    </row>
    <row r="229" spans="1:14" ht="18" customHeight="1" x14ac:dyDescent="0.25">
      <c r="A229" s="33" t="s">
        <v>2627</v>
      </c>
      <c r="B229" s="28" t="s">
        <v>2628</v>
      </c>
      <c r="C229" s="29" t="s">
        <v>2628</v>
      </c>
      <c r="D229" s="29" t="s">
        <v>2628</v>
      </c>
      <c r="E229" s="29" t="s">
        <v>2628</v>
      </c>
      <c r="F229" s="29" t="s">
        <v>2628</v>
      </c>
      <c r="G229" s="29" t="s">
        <v>2629</v>
      </c>
      <c r="H229" s="30" t="s">
        <v>1534</v>
      </c>
      <c r="I229" s="16" t="s">
        <v>2630</v>
      </c>
      <c r="J229" s="16">
        <v>788</v>
      </c>
      <c r="K229" s="16" t="s">
        <v>248</v>
      </c>
      <c r="L229" s="16" t="s">
        <v>324</v>
      </c>
      <c r="M229" s="31">
        <v>226</v>
      </c>
      <c r="N229" s="32" t="s">
        <v>2631</v>
      </c>
    </row>
    <row r="230" spans="1:14" ht="18" customHeight="1" x14ac:dyDescent="0.25">
      <c r="A230" s="33" t="s">
        <v>2632</v>
      </c>
      <c r="B230" s="28" t="s">
        <v>2633</v>
      </c>
      <c r="C230" s="29" t="s">
        <v>2633</v>
      </c>
      <c r="D230" s="29" t="s">
        <v>2633</v>
      </c>
      <c r="E230" s="29" t="s">
        <v>2633</v>
      </c>
      <c r="F230" s="29" t="s">
        <v>2633</v>
      </c>
      <c r="G230" s="29" t="s">
        <v>2634</v>
      </c>
      <c r="H230" s="30" t="s">
        <v>1534</v>
      </c>
      <c r="I230" s="16" t="s">
        <v>2635</v>
      </c>
      <c r="J230" s="16">
        <v>792</v>
      </c>
      <c r="K230" s="16" t="s">
        <v>248</v>
      </c>
      <c r="L230" s="16" t="s">
        <v>475</v>
      </c>
      <c r="M230" s="31">
        <v>227</v>
      </c>
      <c r="N230" s="32" t="s">
        <v>2636</v>
      </c>
    </row>
    <row r="231" spans="1:14" ht="18" customHeight="1" x14ac:dyDescent="0.25">
      <c r="A231" s="33" t="s">
        <v>2637</v>
      </c>
      <c r="B231" s="28" t="s">
        <v>2638</v>
      </c>
      <c r="C231" s="28" t="s">
        <v>2638</v>
      </c>
      <c r="D231" s="28" t="s">
        <v>2638</v>
      </c>
      <c r="E231" s="28" t="s">
        <v>2638</v>
      </c>
      <c r="F231" s="28" t="s">
        <v>2638</v>
      </c>
      <c r="G231" s="29" t="s">
        <v>2638</v>
      </c>
      <c r="H231" s="30" t="s">
        <v>1534</v>
      </c>
      <c r="I231" s="16" t="s">
        <v>2639</v>
      </c>
      <c r="J231" s="16">
        <v>795</v>
      </c>
      <c r="K231" s="16" t="s">
        <v>248</v>
      </c>
      <c r="L231" s="16" t="s">
        <v>324</v>
      </c>
      <c r="M231" s="31">
        <v>228</v>
      </c>
      <c r="N231" s="32" t="s">
        <v>2640</v>
      </c>
    </row>
    <row r="232" spans="1:14" ht="18" customHeight="1" x14ac:dyDescent="0.25">
      <c r="A232" s="27" t="s">
        <v>2641</v>
      </c>
      <c r="B232" s="28" t="s">
        <v>2642</v>
      </c>
      <c r="C232" s="29" t="s">
        <v>2642</v>
      </c>
      <c r="D232" s="29" t="s">
        <v>2642</v>
      </c>
      <c r="E232" s="29" t="s">
        <v>2642</v>
      </c>
      <c r="F232" s="29" t="s">
        <v>2642</v>
      </c>
      <c r="G232" s="29" t="s">
        <v>2643</v>
      </c>
      <c r="H232" s="30" t="s">
        <v>1572</v>
      </c>
      <c r="I232" s="16" t="s">
        <v>2644</v>
      </c>
      <c r="J232" s="16">
        <v>796</v>
      </c>
      <c r="K232" s="16" t="s">
        <v>230</v>
      </c>
      <c r="L232" s="16" t="s">
        <v>324</v>
      </c>
      <c r="M232" s="31">
        <v>229</v>
      </c>
      <c r="N232" s="32" t="s">
        <v>2645</v>
      </c>
    </row>
    <row r="233" spans="1:14" ht="18" customHeight="1" x14ac:dyDescent="0.25">
      <c r="A233" s="33" t="s">
        <v>2646</v>
      </c>
      <c r="B233" s="28" t="s">
        <v>2647</v>
      </c>
      <c r="C233" s="29" t="s">
        <v>2647</v>
      </c>
      <c r="D233" s="29" t="s">
        <v>2647</v>
      </c>
      <c r="E233" s="29" t="s">
        <v>2647</v>
      </c>
      <c r="F233" s="29" t="s">
        <v>2647</v>
      </c>
      <c r="G233" s="29" t="s">
        <v>2647</v>
      </c>
      <c r="H233" s="30" t="s">
        <v>1534</v>
      </c>
      <c r="I233" s="16" t="s">
        <v>2648</v>
      </c>
      <c r="J233" s="16">
        <v>798</v>
      </c>
      <c r="K233" s="16" t="s">
        <v>248</v>
      </c>
      <c r="L233" s="16" t="s">
        <v>324</v>
      </c>
      <c r="M233" s="31">
        <v>230</v>
      </c>
      <c r="N233" s="32" t="s">
        <v>2649</v>
      </c>
    </row>
    <row r="234" spans="1:14" ht="18" customHeight="1" x14ac:dyDescent="0.25">
      <c r="A234" s="33" t="s">
        <v>2650</v>
      </c>
      <c r="B234" s="28" t="s">
        <v>2651</v>
      </c>
      <c r="C234" s="29" t="s">
        <v>2651</v>
      </c>
      <c r="D234" s="29" t="s">
        <v>2651</v>
      </c>
      <c r="E234" s="29" t="s">
        <v>2651</v>
      </c>
      <c r="F234" s="29" t="s">
        <v>2651</v>
      </c>
      <c r="G234" s="29" t="s">
        <v>2652</v>
      </c>
      <c r="H234" s="30" t="s">
        <v>1534</v>
      </c>
      <c r="I234" s="16" t="s">
        <v>2653</v>
      </c>
      <c r="J234" s="16">
        <v>800</v>
      </c>
      <c r="K234" s="16" t="s">
        <v>248</v>
      </c>
      <c r="L234" s="16" t="s">
        <v>324</v>
      </c>
      <c r="M234" s="31">
        <v>231</v>
      </c>
      <c r="N234" s="32" t="s">
        <v>2654</v>
      </c>
    </row>
    <row r="235" spans="1:14" ht="18" customHeight="1" x14ac:dyDescent="0.25">
      <c r="A235" s="33" t="s">
        <v>2655</v>
      </c>
      <c r="B235" s="28" t="s">
        <v>2656</v>
      </c>
      <c r="C235" s="29" t="s">
        <v>2656</v>
      </c>
      <c r="D235" s="29" t="s">
        <v>2656</v>
      </c>
      <c r="E235" s="29" t="s">
        <v>2656</v>
      </c>
      <c r="F235" s="29" t="s">
        <v>2656</v>
      </c>
      <c r="G235" s="29" t="s">
        <v>2656</v>
      </c>
      <c r="H235" s="30" t="s">
        <v>1534</v>
      </c>
      <c r="I235" s="16" t="s">
        <v>2657</v>
      </c>
      <c r="J235" s="16">
        <v>804</v>
      </c>
      <c r="K235" s="16" t="s">
        <v>248</v>
      </c>
      <c r="L235" s="16" t="s">
        <v>324</v>
      </c>
      <c r="M235" s="31">
        <v>232</v>
      </c>
      <c r="N235" s="32" t="s">
        <v>2658</v>
      </c>
    </row>
    <row r="236" spans="1:14" ht="18" customHeight="1" x14ac:dyDescent="0.25">
      <c r="A236" s="33" t="s">
        <v>2659</v>
      </c>
      <c r="B236" s="28" t="s">
        <v>2660</v>
      </c>
      <c r="C236" s="29" t="s">
        <v>2660</v>
      </c>
      <c r="D236" s="29" t="s">
        <v>2660</v>
      </c>
      <c r="E236" s="29" t="s">
        <v>2660</v>
      </c>
      <c r="F236" s="29" t="s">
        <v>2660</v>
      </c>
      <c r="G236" s="29" t="s">
        <v>2661</v>
      </c>
      <c r="H236" s="30" t="s">
        <v>1534</v>
      </c>
      <c r="I236" s="16" t="s">
        <v>2662</v>
      </c>
      <c r="J236" s="16">
        <v>784</v>
      </c>
      <c r="K236" s="16" t="s">
        <v>248</v>
      </c>
      <c r="L236" s="16" t="s">
        <v>324</v>
      </c>
      <c r="M236" s="31">
        <v>233</v>
      </c>
      <c r="N236" s="32" t="s">
        <v>2663</v>
      </c>
    </row>
    <row r="237" spans="1:14" ht="18" customHeight="1" x14ac:dyDescent="0.25">
      <c r="A237" s="33" t="s">
        <v>2664</v>
      </c>
      <c r="B237" s="28" t="s">
        <v>1572</v>
      </c>
      <c r="C237" s="29" t="s">
        <v>1572</v>
      </c>
      <c r="D237" s="29" t="s">
        <v>1572</v>
      </c>
      <c r="E237" s="29" t="s">
        <v>1572</v>
      </c>
      <c r="F237" s="29" t="s">
        <v>1572</v>
      </c>
      <c r="G237" s="29" t="s">
        <v>2665</v>
      </c>
      <c r="H237" s="30" t="s">
        <v>1534</v>
      </c>
      <c r="I237" s="16" t="s">
        <v>2666</v>
      </c>
      <c r="J237" s="16">
        <v>826</v>
      </c>
      <c r="K237" s="16" t="s">
        <v>248</v>
      </c>
      <c r="L237" s="16" t="s">
        <v>324</v>
      </c>
      <c r="M237" s="31">
        <v>234</v>
      </c>
      <c r="N237" s="32" t="s">
        <v>2667</v>
      </c>
    </row>
    <row r="238" spans="1:14" ht="18" customHeight="1" x14ac:dyDescent="0.25">
      <c r="A238" s="27" t="s">
        <v>2668</v>
      </c>
      <c r="B238" s="28" t="s">
        <v>2669</v>
      </c>
      <c r="C238" s="29" t="s">
        <v>2669</v>
      </c>
      <c r="D238" s="29" t="s">
        <v>2669</v>
      </c>
      <c r="E238" s="29" t="s">
        <v>2669</v>
      </c>
      <c r="F238" s="29" t="s">
        <v>2669</v>
      </c>
      <c r="G238" s="29" t="s">
        <v>2670</v>
      </c>
      <c r="H238" s="29" t="s">
        <v>1557</v>
      </c>
      <c r="I238" s="16" t="s">
        <v>2671</v>
      </c>
      <c r="J238" s="16">
        <v>581</v>
      </c>
      <c r="K238" s="16" t="s">
        <v>248</v>
      </c>
      <c r="L238" s="16" t="s">
        <v>324</v>
      </c>
      <c r="M238" s="31">
        <v>235</v>
      </c>
      <c r="N238" s="32" t="s">
        <v>2672</v>
      </c>
    </row>
    <row r="239" spans="1:14" ht="18" customHeight="1" x14ac:dyDescent="0.25">
      <c r="A239" s="33" t="s">
        <v>2673</v>
      </c>
      <c r="B239" s="28" t="s">
        <v>1557</v>
      </c>
      <c r="C239" s="29" t="s">
        <v>1557</v>
      </c>
      <c r="D239" s="29" t="s">
        <v>1557</v>
      </c>
      <c r="E239" s="29" t="s">
        <v>1557</v>
      </c>
      <c r="F239" s="29" t="s">
        <v>1557</v>
      </c>
      <c r="G239" s="29" t="s">
        <v>2674</v>
      </c>
      <c r="H239" s="30" t="s">
        <v>1534</v>
      </c>
      <c r="I239" s="16" t="s">
        <v>2675</v>
      </c>
      <c r="J239" s="16">
        <v>840</v>
      </c>
      <c r="K239" s="16" t="s">
        <v>248</v>
      </c>
      <c r="L239" s="16" t="s">
        <v>324</v>
      </c>
      <c r="M239" s="31">
        <v>236</v>
      </c>
      <c r="N239" s="32" t="s">
        <v>2676</v>
      </c>
    </row>
    <row r="240" spans="1:14" ht="18" customHeight="1" x14ac:dyDescent="0.25">
      <c r="A240" s="33" t="s">
        <v>2677</v>
      </c>
      <c r="B240" s="28" t="s">
        <v>2678</v>
      </c>
      <c r="C240" s="29" t="s">
        <v>2678</v>
      </c>
      <c r="D240" s="29" t="s">
        <v>2678</v>
      </c>
      <c r="E240" s="29" t="s">
        <v>2678</v>
      </c>
      <c r="F240" s="29" t="s">
        <v>2678</v>
      </c>
      <c r="G240" s="29" t="s">
        <v>2679</v>
      </c>
      <c r="H240" s="30" t="s">
        <v>1534</v>
      </c>
      <c r="I240" s="16" t="s">
        <v>2680</v>
      </c>
      <c r="J240" s="16">
        <v>858</v>
      </c>
      <c r="K240" s="16" t="s">
        <v>248</v>
      </c>
      <c r="L240" s="16" t="s">
        <v>324</v>
      </c>
      <c r="M240" s="31">
        <v>237</v>
      </c>
      <c r="N240" s="32" t="s">
        <v>2681</v>
      </c>
    </row>
    <row r="241" spans="1:14" ht="18" customHeight="1" x14ac:dyDescent="0.25">
      <c r="A241" s="33" t="s">
        <v>2682</v>
      </c>
      <c r="B241" s="28" t="s">
        <v>2683</v>
      </c>
      <c r="C241" s="29" t="s">
        <v>2683</v>
      </c>
      <c r="D241" s="29" t="s">
        <v>2683</v>
      </c>
      <c r="E241" s="29" t="s">
        <v>2683</v>
      </c>
      <c r="F241" s="29" t="s">
        <v>2683</v>
      </c>
      <c r="G241" s="29" t="s">
        <v>2684</v>
      </c>
      <c r="H241" s="30" t="s">
        <v>1534</v>
      </c>
      <c r="I241" s="16" t="s">
        <v>2685</v>
      </c>
      <c r="J241" s="16">
        <v>860</v>
      </c>
      <c r="K241" s="16" t="s">
        <v>248</v>
      </c>
      <c r="L241" s="16" t="s">
        <v>324</v>
      </c>
      <c r="M241" s="31">
        <v>238</v>
      </c>
      <c r="N241" s="32" t="s">
        <v>2686</v>
      </c>
    </row>
    <row r="242" spans="1:14" ht="18" customHeight="1" x14ac:dyDescent="0.25">
      <c r="A242" s="33" t="s">
        <v>2687</v>
      </c>
      <c r="B242" s="28" t="s">
        <v>2688</v>
      </c>
      <c r="C242" s="29" t="s">
        <v>2688</v>
      </c>
      <c r="D242" s="29" t="s">
        <v>2688</v>
      </c>
      <c r="E242" s="29" t="s">
        <v>2688</v>
      </c>
      <c r="F242" s="29" t="s">
        <v>2688</v>
      </c>
      <c r="G242" s="29" t="s">
        <v>2689</v>
      </c>
      <c r="H242" s="30" t="s">
        <v>1534</v>
      </c>
      <c r="I242" s="16" t="s">
        <v>2690</v>
      </c>
      <c r="J242" s="16">
        <v>548</v>
      </c>
      <c r="K242" s="16" t="s">
        <v>248</v>
      </c>
      <c r="L242" s="16" t="s">
        <v>324</v>
      </c>
      <c r="M242" s="31">
        <v>239</v>
      </c>
      <c r="N242" s="32" t="s">
        <v>2691</v>
      </c>
    </row>
    <row r="243" spans="1:14" ht="18" customHeight="1" x14ac:dyDescent="0.25">
      <c r="A243" s="33" t="s">
        <v>2692</v>
      </c>
      <c r="B243" s="28" t="s">
        <v>2693</v>
      </c>
      <c r="C243" s="29" t="s">
        <v>2693</v>
      </c>
      <c r="D243" s="29" t="s">
        <v>2693</v>
      </c>
      <c r="E243" s="29" t="s">
        <v>2693</v>
      </c>
      <c r="F243" s="29" t="s">
        <v>2693</v>
      </c>
      <c r="G243" s="29" t="s">
        <v>2694</v>
      </c>
      <c r="H243" s="30" t="s">
        <v>1534</v>
      </c>
      <c r="I243" s="16" t="s">
        <v>2695</v>
      </c>
      <c r="J243" s="16">
        <v>862</v>
      </c>
      <c r="K243" s="16" t="s">
        <v>248</v>
      </c>
      <c r="L243" s="16" t="s">
        <v>324</v>
      </c>
      <c r="M243" s="31">
        <v>240</v>
      </c>
      <c r="N243" s="32" t="s">
        <v>2696</v>
      </c>
    </row>
    <row r="244" spans="1:14" ht="18" customHeight="1" x14ac:dyDescent="0.25">
      <c r="A244" s="33" t="s">
        <v>2697</v>
      </c>
      <c r="B244" s="28" t="s">
        <v>2698</v>
      </c>
      <c r="C244" s="29" t="s">
        <v>2698</v>
      </c>
      <c r="D244" s="29" t="s">
        <v>2698</v>
      </c>
      <c r="E244" s="29" t="s">
        <v>2698</v>
      </c>
      <c r="F244" s="29" t="s">
        <v>2698</v>
      </c>
      <c r="G244" s="29" t="s">
        <v>2699</v>
      </c>
      <c r="H244" s="30" t="s">
        <v>1534</v>
      </c>
      <c r="I244" s="16" t="s">
        <v>2700</v>
      </c>
      <c r="J244" s="16">
        <v>704</v>
      </c>
      <c r="K244" s="16" t="s">
        <v>248</v>
      </c>
      <c r="L244" s="16" t="s">
        <v>324</v>
      </c>
      <c r="M244" s="31">
        <v>241</v>
      </c>
      <c r="N244" s="32" t="s">
        <v>2701</v>
      </c>
    </row>
    <row r="245" spans="1:14" ht="18" customHeight="1" x14ac:dyDescent="0.25">
      <c r="A245" s="27" t="s">
        <v>2702</v>
      </c>
      <c r="B245" s="28" t="s">
        <v>2703</v>
      </c>
      <c r="C245" s="29" t="s">
        <v>2703</v>
      </c>
      <c r="D245" s="29" t="s">
        <v>2703</v>
      </c>
      <c r="E245" s="29" t="s">
        <v>2703</v>
      </c>
      <c r="F245" s="29" t="s">
        <v>2704</v>
      </c>
      <c r="G245" s="29" t="s">
        <v>2705</v>
      </c>
      <c r="H245" s="30" t="s">
        <v>1572</v>
      </c>
      <c r="I245" s="16" t="s">
        <v>2706</v>
      </c>
      <c r="J245" s="16">
        <v>92</v>
      </c>
      <c r="K245" s="16" t="s">
        <v>230</v>
      </c>
      <c r="L245" s="16" t="s">
        <v>324</v>
      </c>
      <c r="M245" s="31">
        <v>242</v>
      </c>
      <c r="N245" s="32" t="s">
        <v>2707</v>
      </c>
    </row>
    <row r="246" spans="1:14" ht="18" customHeight="1" x14ac:dyDescent="0.25">
      <c r="A246" s="27" t="s">
        <v>2708</v>
      </c>
      <c r="B246" s="28" t="s">
        <v>2709</v>
      </c>
      <c r="C246" s="29" t="s">
        <v>2709</v>
      </c>
      <c r="D246" s="29" t="s">
        <v>2709</v>
      </c>
      <c r="E246" s="29" t="s">
        <v>2709</v>
      </c>
      <c r="F246" s="29" t="s">
        <v>2709</v>
      </c>
      <c r="G246" s="29" t="s">
        <v>2710</v>
      </c>
      <c r="H246" s="30" t="s">
        <v>1557</v>
      </c>
      <c r="I246" s="16" t="s">
        <v>2711</v>
      </c>
      <c r="J246" s="16">
        <v>850</v>
      </c>
      <c r="K246" s="16" t="s">
        <v>230</v>
      </c>
      <c r="L246" s="16" t="s">
        <v>324</v>
      </c>
      <c r="M246" s="31">
        <v>243</v>
      </c>
      <c r="N246" s="32" t="s">
        <v>2712</v>
      </c>
    </row>
    <row r="247" spans="1:14" ht="18" customHeight="1" x14ac:dyDescent="0.25">
      <c r="A247" s="27" t="s">
        <v>2713</v>
      </c>
      <c r="B247" s="28" t="s">
        <v>2714</v>
      </c>
      <c r="C247" s="29" t="s">
        <v>2714</v>
      </c>
      <c r="D247" s="29" t="s">
        <v>2714</v>
      </c>
      <c r="E247" s="29" t="s">
        <v>2714</v>
      </c>
      <c r="F247" s="29" t="s">
        <v>2714</v>
      </c>
      <c r="G247" s="29" t="s">
        <v>2715</v>
      </c>
      <c r="H247" s="30" t="s">
        <v>1910</v>
      </c>
      <c r="I247" s="16" t="s">
        <v>2716</v>
      </c>
      <c r="J247" s="16">
        <v>876</v>
      </c>
      <c r="K247" s="16" t="s">
        <v>248</v>
      </c>
      <c r="L247" s="16" t="s">
        <v>324</v>
      </c>
      <c r="M247" s="31">
        <v>244</v>
      </c>
      <c r="N247" s="32" t="s">
        <v>2717</v>
      </c>
    </row>
    <row r="248" spans="1:14" ht="18" customHeight="1" x14ac:dyDescent="0.25">
      <c r="A248" s="27" t="s">
        <v>2718</v>
      </c>
      <c r="B248" s="28" t="s">
        <v>2719</v>
      </c>
      <c r="C248" s="29" t="s">
        <v>2719</v>
      </c>
      <c r="D248" s="29" t="s">
        <v>2719</v>
      </c>
      <c r="E248" s="29" t="s">
        <v>2719</v>
      </c>
      <c r="F248" s="29" t="s">
        <v>2719</v>
      </c>
      <c r="G248" s="29" t="s">
        <v>2720</v>
      </c>
      <c r="H248" s="30" t="s">
        <v>2721</v>
      </c>
      <c r="I248" s="16" t="s">
        <v>2722</v>
      </c>
      <c r="J248" s="16">
        <v>732</v>
      </c>
      <c r="K248" s="16" t="s">
        <v>230</v>
      </c>
      <c r="L248" s="16" t="s">
        <v>324</v>
      </c>
      <c r="M248" s="31">
        <v>245</v>
      </c>
      <c r="N248" s="32" t="s">
        <v>2723</v>
      </c>
    </row>
    <row r="249" spans="1:14" ht="18" customHeight="1" x14ac:dyDescent="0.25">
      <c r="A249" s="33" t="s">
        <v>2724</v>
      </c>
      <c r="B249" s="28" t="s">
        <v>2725</v>
      </c>
      <c r="C249" s="29" t="s">
        <v>2725</v>
      </c>
      <c r="D249" s="29" t="s">
        <v>2725</v>
      </c>
      <c r="E249" s="29" t="s">
        <v>2725</v>
      </c>
      <c r="F249" s="29" t="s">
        <v>2725</v>
      </c>
      <c r="G249" s="29" t="s">
        <v>2726</v>
      </c>
      <c r="H249" s="30" t="s">
        <v>1534</v>
      </c>
      <c r="I249" s="16" t="s">
        <v>2727</v>
      </c>
      <c r="J249" s="16">
        <v>887</v>
      </c>
      <c r="K249" s="16" t="s">
        <v>248</v>
      </c>
      <c r="L249" s="16" t="s">
        <v>324</v>
      </c>
      <c r="M249" s="31">
        <v>246</v>
      </c>
      <c r="N249" s="32" t="s">
        <v>2728</v>
      </c>
    </row>
    <row r="250" spans="1:14" ht="18" customHeight="1" x14ac:dyDescent="0.25">
      <c r="A250" s="33" t="s">
        <v>2729</v>
      </c>
      <c r="B250" s="28" t="s">
        <v>2730</v>
      </c>
      <c r="C250" s="29" t="s">
        <v>2730</v>
      </c>
      <c r="D250" s="29" t="s">
        <v>2730</v>
      </c>
      <c r="E250" s="29" t="s">
        <v>2730</v>
      </c>
      <c r="F250" s="29" t="s">
        <v>2730</v>
      </c>
      <c r="G250" s="29" t="s">
        <v>2731</v>
      </c>
      <c r="H250" s="30" t="s">
        <v>1534</v>
      </c>
      <c r="I250" s="16" t="s">
        <v>2732</v>
      </c>
      <c r="J250" s="16">
        <v>894</v>
      </c>
      <c r="K250" s="16" t="s">
        <v>248</v>
      </c>
      <c r="L250" s="16" t="s">
        <v>324</v>
      </c>
      <c r="M250" s="31">
        <v>247</v>
      </c>
      <c r="N250" s="32" t="s">
        <v>2733</v>
      </c>
    </row>
    <row r="251" spans="1:14" ht="18" customHeight="1" x14ac:dyDescent="0.25">
      <c r="A251" s="33" t="s">
        <v>2734</v>
      </c>
      <c r="B251" s="28" t="s">
        <v>2735</v>
      </c>
      <c r="C251" s="29" t="s">
        <v>2735</v>
      </c>
      <c r="D251" s="29" t="s">
        <v>2735</v>
      </c>
      <c r="E251" s="29" t="s">
        <v>2735</v>
      </c>
      <c r="F251" s="29" t="s">
        <v>2735</v>
      </c>
      <c r="G251" s="29" t="s">
        <v>2736</v>
      </c>
      <c r="H251" s="30" t="s">
        <v>1534</v>
      </c>
      <c r="I251" s="16" t="s">
        <v>2737</v>
      </c>
      <c r="J251" s="16">
        <v>716</v>
      </c>
      <c r="K251" s="16" t="s">
        <v>248</v>
      </c>
      <c r="L251" s="16" t="s">
        <v>324</v>
      </c>
      <c r="M251" s="31">
        <v>248</v>
      </c>
      <c r="N251" s="32" t="s">
        <v>2738</v>
      </c>
    </row>
    <row r="252" spans="1:14" ht="18" customHeight="1" x14ac:dyDescent="0.25">
      <c r="A252" s="33" t="s">
        <v>2739</v>
      </c>
      <c r="B252" s="38" t="s">
        <v>1508</v>
      </c>
      <c r="C252" s="29" t="s">
        <v>2735</v>
      </c>
      <c r="D252" s="29" t="s">
        <v>2735</v>
      </c>
      <c r="E252" s="29" t="s">
        <v>2735</v>
      </c>
      <c r="F252" s="29" t="s">
        <v>2735</v>
      </c>
      <c r="G252" s="29" t="s">
        <v>2736</v>
      </c>
      <c r="H252" s="39" t="s">
        <v>1534</v>
      </c>
      <c r="I252" s="16" t="s">
        <v>2737</v>
      </c>
      <c r="J252" s="16">
        <v>716</v>
      </c>
      <c r="K252" s="16" t="s">
        <v>248</v>
      </c>
      <c r="L252" s="16" t="s">
        <v>2740</v>
      </c>
      <c r="M252" s="31">
        <v>249</v>
      </c>
      <c r="N252" s="32" t="s">
        <v>2741</v>
      </c>
    </row>
    <row r="253" spans="1:14" ht="18" customHeight="1" x14ac:dyDescent="0.25">
      <c r="A253" s="35" t="s">
        <v>2742</v>
      </c>
      <c r="B253" s="38" t="s">
        <v>2743</v>
      </c>
      <c r="C253" s="29"/>
      <c r="D253" s="29"/>
      <c r="E253" s="29"/>
      <c r="F253" s="29"/>
      <c r="G253" s="29"/>
      <c r="H253" s="39"/>
      <c r="I253" s="16"/>
      <c r="J253" s="16"/>
      <c r="K253" s="16" t="s">
        <v>230</v>
      </c>
      <c r="L253" s="16" t="s">
        <v>367</v>
      </c>
      <c r="M253" s="31">
        <v>250</v>
      </c>
      <c r="N253" s="32" t="s">
        <v>2744</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6cb33a-153d-4270-b28b-fbe81a7a37e0">
      <Terms xmlns="http://schemas.microsoft.com/office/infopath/2007/PartnerControls"/>
    </lcf76f155ced4ddcb4097134ff3c332f>
    <TaxCatchAll xmlns="f1c97954-f57b-414c-b0e7-274be067a4c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A916AA0E663E409E84CACB9A76C177" ma:contentTypeVersion="10" ma:contentTypeDescription="Create a new document." ma:contentTypeScope="" ma:versionID="f0856d95b8f5dc4b5bf690a37e7ee397">
  <xsd:schema xmlns:xsd="http://www.w3.org/2001/XMLSchema" xmlns:xs="http://www.w3.org/2001/XMLSchema" xmlns:p="http://schemas.microsoft.com/office/2006/metadata/properties" xmlns:ns2="766cb33a-153d-4270-b28b-fbe81a7a37e0" xmlns:ns3="f1c97954-f57b-414c-b0e7-274be067a4cb" targetNamespace="http://schemas.microsoft.com/office/2006/metadata/properties" ma:root="true" ma:fieldsID="f04b96c0ddd96b2d24c79ead0681dfb2" ns2:_="" ns3:_="">
    <xsd:import namespace="766cb33a-153d-4270-b28b-fbe81a7a37e0"/>
    <xsd:import namespace="f1c97954-f57b-414c-b0e7-274be067a4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cb33a-153d-4270-b28b-fbe81a7a37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05a4469-8da4-444d-9580-e04e760253a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c97954-f57b-414c-b0e7-274be067a4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900fb3b-0bb2-404f-b258-be2693d03b03}" ma:internalName="TaxCatchAll" ma:showField="CatchAllData" ma:web="f1c97954-f57b-414c-b0e7-274be067a4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A3C6D5-315F-46C4-B792-5BBC737BFA80}">
  <ds:schemaRefs>
    <ds:schemaRef ds:uri="http://schemas.microsoft.com/office/2006/documentManagement/types"/>
    <ds:schemaRef ds:uri="766cb33a-153d-4270-b28b-fbe81a7a37e0"/>
    <ds:schemaRef ds:uri="http://schemas.microsoft.com/office/2006/metadata/properties"/>
    <ds:schemaRef ds:uri="http://schemas.microsoft.com/office/infopath/2007/PartnerControls"/>
    <ds:schemaRef ds:uri="http://schemas.openxmlformats.org/package/2006/metadata/core-properties"/>
    <ds:schemaRef ds:uri="http://purl.org/dc/dcmitype/"/>
    <ds:schemaRef ds:uri="http://purl.org/dc/elements/1.1/"/>
    <ds:schemaRef ds:uri="f1c97954-f57b-414c-b0e7-274be067a4cb"/>
    <ds:schemaRef ds:uri="http://www.w3.org/XML/1998/namespace"/>
    <ds:schemaRef ds:uri="http://purl.org/dc/terms/"/>
  </ds:schemaRefs>
</ds:datastoreItem>
</file>

<file path=customXml/itemProps2.xml><?xml version="1.0" encoding="utf-8"?>
<ds:datastoreItem xmlns:ds="http://schemas.openxmlformats.org/officeDocument/2006/customXml" ds:itemID="{0BC39033-C601-4F97-A48A-807E783148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cb33a-153d-4270-b28b-fbe81a7a37e0"/>
    <ds:schemaRef ds:uri="f1c97954-f57b-414c-b0e7-274be067a4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38F32D-942A-48E1-83DC-AED25FAD11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294</vt:i4>
      </vt:variant>
    </vt:vector>
  </HeadingPairs>
  <TitlesOfParts>
    <vt:vector size="305" baseType="lpstr">
      <vt:lpstr>TE-MM-TEM-105</vt:lpstr>
      <vt:lpstr>Introduction &amp; Instructions</vt:lpstr>
      <vt:lpstr>ProductCode</vt:lpstr>
      <vt:lpstr>RMDF</vt:lpstr>
      <vt:lpstr>Appendix A</vt:lpstr>
      <vt:lpstr>Validation</vt:lpstr>
      <vt:lpstr>ReclaimMaterial</vt:lpstr>
      <vt:lpstr>RawMaterialCode</vt:lpstr>
      <vt:lpstr>CountryOrAreaCode</vt:lpstr>
      <vt:lpstr>StateOrProvinceCode</vt:lpstr>
      <vt:lpstr>StatePicklist</vt:lpstr>
      <vt:lpstr>–___–</vt:lpstr>
      <vt:lpstr>Afghanistan___AF</vt:lpstr>
      <vt:lpstr>Agder___NO_42</vt:lpstr>
      <vt:lpstr>Åland_Islands___AX</vt:lpstr>
      <vt:lpstr>Albania___AL</vt:lpstr>
      <vt:lpstr>Algeria___DZ</vt:lpstr>
      <vt:lpstr>all</vt:lpstr>
      <vt:lpstr>American_Samoa___AS</vt:lpstr>
      <vt:lpstr>Andorra___AD</vt:lpstr>
      <vt:lpstr>Angola___AO</vt:lpstr>
      <vt:lpstr>Anguilla___AI</vt:lpstr>
      <vt:lpstr>Antarctica___AQ</vt:lpstr>
      <vt:lpstr>Antigua_and_Barbuda___AG</vt:lpstr>
      <vt:lpstr>Argentina___AR</vt:lpstr>
      <vt:lpstr>Armenia___AM</vt:lpstr>
      <vt:lpstr>Aruba___AW</vt:lpstr>
      <vt:lpstr>Australia___AU</vt:lpstr>
      <vt:lpstr>Austria___AT</vt:lpstr>
      <vt:lpstr>Azerbaijan___AZ</vt:lpstr>
      <vt:lpstr>Bahamas___BS</vt:lpstr>
      <vt:lpstr>Bahrain___BH</vt:lpstr>
      <vt:lpstr>Bangladesh___BD</vt:lpstr>
      <vt:lpstr>Barbados___BB</vt:lpstr>
      <vt:lpstr>Belarus___BY</vt:lpstr>
      <vt:lpstr>Belgium___BE</vt:lpstr>
      <vt:lpstr>Belize___BZ</vt:lpstr>
      <vt:lpstr>Benin___BJ</vt:lpstr>
      <vt:lpstr>Bermuda___BM</vt:lpstr>
      <vt:lpstr>Bhutan___BT</vt:lpstr>
      <vt:lpstr>Bolivia___BO</vt:lpstr>
      <vt:lpstr>Bonaire__Sint_Eustatius_and_Saba___BQ</vt:lpstr>
      <vt:lpstr>Bosnia_and_Herzegovina___BA</vt:lpstr>
      <vt:lpstr>Botswana___BW</vt:lpstr>
      <vt:lpstr>Bouvet_Island___BV</vt:lpstr>
      <vt:lpstr>brandretailer</vt:lpstr>
      <vt:lpstr>Brazil___BR</vt:lpstr>
      <vt:lpstr>British_Indian_Ocean_Territory___IO</vt:lpstr>
      <vt:lpstr>Brunei_Darussalam___BN</vt:lpstr>
      <vt:lpstr>Bulgaria___BG</vt:lpstr>
      <vt:lpstr>Burkina_Faso___BF</vt:lpstr>
      <vt:lpstr>Burundi___BI</vt:lpstr>
      <vt:lpstr>Cabo_Verde___CV</vt:lpstr>
      <vt:lpstr>Cambodia___KH</vt:lpstr>
      <vt:lpstr>Cameroon___CM</vt:lpstr>
      <vt:lpstr>Canada___CA</vt:lpstr>
      <vt:lpstr>Cayman_Islands___KY</vt:lpstr>
      <vt:lpstr>Central___ZM_02</vt:lpstr>
      <vt:lpstr>Central_African_Republic___CF</vt:lpstr>
      <vt:lpstr>Chad___TD</vt:lpstr>
      <vt:lpstr>Chile___CL</vt:lpstr>
      <vt:lpstr>China___CN</vt:lpstr>
      <vt:lpstr>Christmas_Island___CX</vt:lpstr>
      <vt:lpstr>Cocos__Keeling__Islands___CC</vt:lpstr>
      <vt:lpstr>collector</vt:lpstr>
      <vt:lpstr>Colombia___CO</vt:lpstr>
      <vt:lpstr>Comoros___KM</vt:lpstr>
      <vt:lpstr>Congo___CG</vt:lpstr>
      <vt:lpstr>Congo__Democratic_Republic_of_the___CD</vt:lpstr>
      <vt:lpstr>Cook_Islands___CK</vt:lpstr>
      <vt:lpstr>Costa_Rica___CR</vt:lpstr>
      <vt:lpstr>Côte_d_Ivoire___CI</vt:lpstr>
      <vt:lpstr>CountryAreaPicklist</vt:lpstr>
      <vt:lpstr>countrylist</vt:lpstr>
      <vt:lpstr>Croatia___HR</vt:lpstr>
      <vt:lpstr>Cuba___CU</vt:lpstr>
      <vt:lpstr>Curaçao___CW</vt:lpstr>
      <vt:lpstr>Cyprus___CY</vt:lpstr>
      <vt:lpstr>Czechia___CZ</vt:lpstr>
      <vt:lpstr>Denmark___DK</vt:lpstr>
      <vt:lpstr>Djibouti___DJ</vt:lpstr>
      <vt:lpstr>Dominica___DM</vt:lpstr>
      <vt:lpstr>Dominican_Republic___DO</vt:lpstr>
      <vt:lpstr>Dummy___00</vt:lpstr>
      <vt:lpstr>Eastern___GH_EP</vt:lpstr>
      <vt:lpstr>Ecuador___EC</vt:lpstr>
      <vt:lpstr>Egypt___EG</vt:lpstr>
      <vt:lpstr>El_Salvador___SV</vt:lpstr>
      <vt:lpstr>Equatorial_Guinea___GQ</vt:lpstr>
      <vt:lpstr>Eritrea___ER</vt:lpstr>
      <vt:lpstr>Estonia___EE</vt:lpstr>
      <vt:lpstr>Eswatini___SZ</vt:lpstr>
      <vt:lpstr>Ethiopia___ET</vt:lpstr>
      <vt:lpstr>Falkland_Islands__Malvinas____FK</vt:lpstr>
      <vt:lpstr>Faroe_Islands___FO</vt:lpstr>
      <vt:lpstr>Fiji___FJ</vt:lpstr>
      <vt:lpstr>Finland___FI</vt:lpstr>
      <vt:lpstr>France___FR</vt:lpstr>
      <vt:lpstr>French_Guiana___GF</vt:lpstr>
      <vt:lpstr>French_Polynesia___PF</vt:lpstr>
      <vt:lpstr>French_Southern_Territories___TF</vt:lpstr>
      <vt:lpstr>Gabon___GA</vt:lpstr>
      <vt:lpstr>Gambia__the____GM</vt:lpstr>
      <vt:lpstr>Gandaki___NP_P4</vt:lpstr>
      <vt:lpstr>Georgia___GE</vt:lpstr>
      <vt:lpstr>Germany___DE</vt:lpstr>
      <vt:lpstr>Ghana___GH</vt:lpstr>
      <vt:lpstr>Gibraltar___GI</vt:lpstr>
      <vt:lpstr>Greece___GR</vt:lpstr>
      <vt:lpstr>Greenland___GL</vt:lpstr>
      <vt:lpstr>Grenada___GD</vt:lpstr>
      <vt:lpstr>Guadeloupe___GP</vt:lpstr>
      <vt:lpstr>Guam___GU</vt:lpstr>
      <vt:lpstr>Guatemala___GT</vt:lpstr>
      <vt:lpstr>Guernsey___GG</vt:lpstr>
      <vt:lpstr>Guinea___GN</vt:lpstr>
      <vt:lpstr>Guinea_Bissau___GW</vt:lpstr>
      <vt:lpstr>Guyana___GY</vt:lpstr>
      <vt:lpstr>Haiti___HT</vt:lpstr>
      <vt:lpstr>Hamburg___DE_HH</vt:lpstr>
      <vt:lpstr>Harare___ZW_HA</vt:lpstr>
      <vt:lpstr>Heard_Island_and_McDonald_Islands___HM</vt:lpstr>
      <vt:lpstr>Holy_See___VA</vt:lpstr>
      <vt:lpstr>Honduras___HN</vt:lpstr>
      <vt:lpstr>Hong_Kong___HK</vt:lpstr>
      <vt:lpstr>Hungary___HU</vt:lpstr>
      <vt:lpstr>Iceland___IS</vt:lpstr>
      <vt:lpstr>Ijuw___NR_10</vt:lpstr>
      <vt:lpstr>India___IN</vt:lpstr>
      <vt:lpstr>Indonesia___ID</vt:lpstr>
      <vt:lpstr>Ionian_Islands___GR_F</vt:lpstr>
      <vt:lpstr>Iran___IR</vt:lpstr>
      <vt:lpstr>Iraq___IQ</vt:lpstr>
      <vt:lpstr>Ireland___IE</vt:lpstr>
      <vt:lpstr>Isle_of_Man___IM</vt:lpstr>
      <vt:lpstr>Israel___IL</vt:lpstr>
      <vt:lpstr>Italy___IT</vt:lpstr>
      <vt:lpstr>Jamaica___JM</vt:lpstr>
      <vt:lpstr>Japan___JP</vt:lpstr>
      <vt:lpstr>Jersey___JE</vt:lpstr>
      <vt:lpstr>Jordan___JO</vt:lpstr>
      <vt:lpstr>Kazakhstan___KZ</vt:lpstr>
      <vt:lpstr>Kenya___KE</vt:lpstr>
      <vt:lpstr>Kiribati___KI</vt:lpstr>
      <vt:lpstr>Korea__North___Democratic_People_s_Republic_of___KP</vt:lpstr>
      <vt:lpstr>Korea__South___Republic_of___KR</vt:lpstr>
      <vt:lpstr>Kuwait___KW</vt:lpstr>
      <vt:lpstr>Kyrgyzstan___KG</vt:lpstr>
      <vt:lpstr>Laos___LA</vt:lpstr>
      <vt:lpstr>Latvia___LV</vt:lpstr>
      <vt:lpstr>Lebanon___LB</vt:lpstr>
      <vt:lpstr>León___NI_LE</vt:lpstr>
      <vt:lpstr>Lesotho___LS</vt:lpstr>
      <vt:lpstr>Liberia___LR</vt:lpstr>
      <vt:lpstr>Libya___LY</vt:lpstr>
      <vt:lpstr>Liechtenstein___LI</vt:lpstr>
      <vt:lpstr>Lithuania___LT</vt:lpstr>
      <vt:lpstr>Luxembourg___LU</vt:lpstr>
      <vt:lpstr>Macao___MO</vt:lpstr>
      <vt:lpstr>Madagascar___MG</vt:lpstr>
      <vt:lpstr>Malawi___MW</vt:lpstr>
      <vt:lpstr>Malaysia___MY</vt:lpstr>
      <vt:lpstr>Maldives___MV</vt:lpstr>
      <vt:lpstr>Mali___ML</vt:lpstr>
      <vt:lpstr>Malta___MT</vt:lpstr>
      <vt:lpstr>manufacturer</vt:lpstr>
      <vt:lpstr>Marshall_Islands___MH</vt:lpstr>
      <vt:lpstr>Martinique___MQ</vt:lpstr>
      <vt:lpstr>Mauritania___MR</vt:lpstr>
      <vt:lpstr>Mauritius___MU</vt:lpstr>
      <vt:lpstr>Mayotte___YT</vt:lpstr>
      <vt:lpstr>Mexico___MX</vt:lpstr>
      <vt:lpstr>Micronesia___FM</vt:lpstr>
      <vt:lpstr>Moldova___MD</vt:lpstr>
      <vt:lpstr>Monaco___MC</vt:lpstr>
      <vt:lpstr>Mongolia___MN</vt:lpstr>
      <vt:lpstr>Montenegro___ME</vt:lpstr>
      <vt:lpstr>Montserrat___MS</vt:lpstr>
      <vt:lpstr>Morocco___MA</vt:lpstr>
      <vt:lpstr>Mozambique___MZ</vt:lpstr>
      <vt:lpstr>municipal</vt:lpstr>
      <vt:lpstr>Myanmar___MM</vt:lpstr>
      <vt:lpstr>Namibia___NA</vt:lpstr>
      <vt:lpstr>Nauru___NR</vt:lpstr>
      <vt:lpstr>Nepal___NP</vt:lpstr>
      <vt:lpstr>Netherlands___NL</vt:lpstr>
      <vt:lpstr>New_Caledonia___NC</vt:lpstr>
      <vt:lpstr>New_Zealand___NZ</vt:lpstr>
      <vt:lpstr>Nicaragua___NI</vt:lpstr>
      <vt:lpstr>Niger___NE</vt:lpstr>
      <vt:lpstr>Nigeria___NG</vt:lpstr>
      <vt:lpstr>Niue___NU</vt:lpstr>
      <vt:lpstr>Norfolk_Island___NF</vt:lpstr>
      <vt:lpstr>North_Macedonia ___MK</vt:lpstr>
      <vt:lpstr>Northern_Mariana_Islands___MP</vt:lpstr>
      <vt:lpstr>Northern_Mariana_Islands__the____MP</vt:lpstr>
      <vt:lpstr>Norway___NO</vt:lpstr>
      <vt:lpstr>nowecan</vt:lpstr>
      <vt:lpstr>Ohangwena___NA_OW</vt:lpstr>
      <vt:lpstr>Omaheke___NA_OH</vt:lpstr>
      <vt:lpstr>Oman___OM</vt:lpstr>
      <vt:lpstr>Otago___NZ_OTA</vt:lpstr>
      <vt:lpstr>Pakistan___PK</vt:lpstr>
      <vt:lpstr>Palau___PW</vt:lpstr>
      <vt:lpstr>Palestine___PS</vt:lpstr>
      <vt:lpstr>Panama___PA</vt:lpstr>
      <vt:lpstr>Papua_New_Guinea___PG</vt:lpstr>
      <vt:lpstr>Paraguay___PY</vt:lpstr>
      <vt:lpstr>PDNotReclPost</vt:lpstr>
      <vt:lpstr>PDPreCon</vt:lpstr>
      <vt:lpstr>PDReclPost</vt:lpstr>
      <vt:lpstr>Peru___PE</vt:lpstr>
      <vt:lpstr>Philippines___PH</vt:lpstr>
      <vt:lpstr>Pitcairn___PN</vt:lpstr>
      <vt:lpstr>Poland___PL</vt:lpstr>
      <vt:lpstr>Portugal___PT</vt:lpstr>
      <vt:lpstr>Puerto_Rico___PR</vt:lpstr>
      <vt:lpstr>Qatar___QA</vt:lpstr>
      <vt:lpstr>Réunion___RE</vt:lpstr>
      <vt:lpstr>RMpost</vt:lpstr>
      <vt:lpstr>RMpre</vt:lpstr>
      <vt:lpstr>RMreclaimed</vt:lpstr>
      <vt:lpstr>Romania___RO</vt:lpstr>
      <vt:lpstr>Russian_Federation___RU</vt:lpstr>
      <vt:lpstr>Rwanda___RW</vt:lpstr>
      <vt:lpstr>Saint_Barthélemy___BL</vt:lpstr>
      <vt:lpstr>Saint_Helena__Ascension_and_Tristan_da_Cunha___SH</vt:lpstr>
      <vt:lpstr>Saint_Kitts_and_Nevis___KN</vt:lpstr>
      <vt:lpstr>Saint_Lucia___LC</vt:lpstr>
      <vt:lpstr>Saint_Martin__French_part___MF</vt:lpstr>
      <vt:lpstr>Saint_Pierre_and_Miquelon___PM</vt:lpstr>
      <vt:lpstr>Saint_Vincent_and_the_Grenadines___VC</vt:lpstr>
      <vt:lpstr>Samoa___WS</vt:lpstr>
      <vt:lpstr>San_Marino___SM</vt:lpstr>
      <vt:lpstr>Sao_Tome_and_Principe___ST</vt:lpstr>
      <vt:lpstr>Saudi_Arabia___SA</vt:lpstr>
      <vt:lpstr>sellertype1</vt:lpstr>
      <vt:lpstr>Senegal___SN</vt:lpstr>
      <vt:lpstr>Serbia___RS</vt:lpstr>
      <vt:lpstr>Seychelles___SC</vt:lpstr>
      <vt:lpstr>Shamāl_ash_Sharqīyah___OM_SS</vt:lpstr>
      <vt:lpstr>Sierra_Leone___SL</vt:lpstr>
      <vt:lpstr>Singapore___SG</vt:lpstr>
      <vt:lpstr>Sint_Maarten__Dutch_part___SX</vt:lpstr>
      <vt:lpstr>Slovakia___SK</vt:lpstr>
      <vt:lpstr>Slovenia___SI</vt:lpstr>
      <vt:lpstr>Solomon_Islands___SB</vt:lpstr>
      <vt:lpstr>Somalia___SO</vt:lpstr>
      <vt:lpstr>Sonsorol___PW_370</vt:lpstr>
      <vt:lpstr>'Introduction &amp; Instructions'!source</vt:lpstr>
      <vt:lpstr>ProductCode!source</vt:lpstr>
      <vt:lpstr>RawMaterialCode!source</vt:lpstr>
      <vt:lpstr>RMDF!source</vt:lpstr>
      <vt:lpstr>Validation!source</vt:lpstr>
      <vt:lpstr>South_Africa___ZA</vt:lpstr>
      <vt:lpstr>South_Georgia_and_the_South_Sandwich_Islands___GS</vt:lpstr>
      <vt:lpstr>South_Sudan___SS</vt:lpstr>
      <vt:lpstr>Spain___ES</vt:lpstr>
      <vt:lpstr>Sri_Lanka___LK</vt:lpstr>
      <vt:lpstr>StateProvincePicklist</vt:lpstr>
      <vt:lpstr>Sudan___SD</vt:lpstr>
      <vt:lpstr>Suriname___SR</vt:lpstr>
      <vt:lpstr>Svalbard_and_Jan_Mayen___SJ</vt:lpstr>
      <vt:lpstr>Sweden___SE</vt:lpstr>
      <vt:lpstr>Switzerland___CH</vt:lpstr>
      <vt:lpstr>Syrian_Arab_Republic___SY</vt:lpstr>
      <vt:lpstr>Taiwan___TW</vt:lpstr>
      <vt:lpstr>Tajikistan___TJ</vt:lpstr>
      <vt:lpstr>Tanzania___TZ</vt:lpstr>
      <vt:lpstr>Thailand___TH</vt:lpstr>
      <vt:lpstr>Thuringia___DE_TH</vt:lpstr>
      <vt:lpstr>Timor_Leste___TL</vt:lpstr>
      <vt:lpstr>Togo___TG</vt:lpstr>
      <vt:lpstr>Tokelau___TK</vt:lpstr>
      <vt:lpstr>Tonga___TO</vt:lpstr>
      <vt:lpstr>Trinidad_and_Tobago___TT</vt:lpstr>
      <vt:lpstr>Tulkarm___PS_TKM</vt:lpstr>
      <vt:lpstr>Tunisia___TN</vt:lpstr>
      <vt:lpstr>Türkiye___TR</vt:lpstr>
      <vt:lpstr>Turkmenistan___TM</vt:lpstr>
      <vt:lpstr>Turks_and_Caicos_Islands___TC</vt:lpstr>
      <vt:lpstr>Tuvalu___TV</vt:lpstr>
      <vt:lpstr>Uganda___UG</vt:lpstr>
      <vt:lpstr>Ukraine___UA</vt:lpstr>
      <vt:lpstr>United_Arab_Emirates___AE</vt:lpstr>
      <vt:lpstr>United_Kingdom___GB</vt:lpstr>
      <vt:lpstr>United_States___US</vt:lpstr>
      <vt:lpstr>United_States_Minor_Outlying_Islands____UM</vt:lpstr>
      <vt:lpstr>Unknown___00</vt:lpstr>
      <vt:lpstr>Uruguay___UY</vt:lpstr>
      <vt:lpstr>Utrecht___NL_UT</vt:lpstr>
      <vt:lpstr>Uzbekistan___UZ</vt:lpstr>
      <vt:lpstr>Vanuatu___VU</vt:lpstr>
      <vt:lpstr>Venezuela___VE</vt:lpstr>
      <vt:lpstr>Vietnam___VN</vt:lpstr>
      <vt:lpstr>Virgin_Islands__British___VG</vt:lpstr>
      <vt:lpstr>Virgin_Islands__U.S.___VI</vt:lpstr>
      <vt:lpstr>Virgin_Islands__U_S____VI</vt:lpstr>
      <vt:lpstr>Wallis_and_Futuna___WF</vt:lpstr>
      <vt:lpstr>Western___GH_WP</vt:lpstr>
      <vt:lpstr>Western_Sahara___EH</vt:lpstr>
      <vt:lpstr>Yaren___NR_14</vt:lpstr>
      <vt:lpstr>Yemen___YE</vt:lpstr>
      <vt:lpstr>Zambia___ZM</vt:lpstr>
      <vt:lpstr>Zimbabwe___ZW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Suet Yin Siew</dc:creator>
  <cp:keywords/>
  <dc:description/>
  <cp:lastModifiedBy>Cristina Gaudet</cp:lastModifiedBy>
  <cp:revision/>
  <dcterms:created xsi:type="dcterms:W3CDTF">2024-07-01T21:23:09Z</dcterms:created>
  <dcterms:modified xsi:type="dcterms:W3CDTF">2026-03-30T15:27:43Z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0x01010095A916AA0E663E409E84CACB9A76C177</vt:lpwstr>
  </property>
  <property fmtid="{D5CDD505-2E9C-101B-9397-08002B2CF9AE}" pid="3" name="MediaServiceImageTags">
    <vt:lpwstr/>
  </property>
  <property fmtid="{D5CDD505-2E9C-101B-9397-08002B2CF9AE}" pid="4" name="Document Availability">
    <vt:lpwstr>14;#Available|5d3c283c-4f67-48d9-93bd-769a9abc766f</vt:lpwstr>
  </property>
  <property fmtid="{D5CDD505-2E9C-101B-9397-08002B2CF9AE}" pid="5" name="ac2d075eb11d4aa4bff1cafcf6a697e6">
    <vt:lpwstr/>
  </property>
  <property fmtid="{D5CDD505-2E9C-101B-9397-08002B2CF9AE}" pid="6" name="xd_ProgID">
    <vt:lpwstr/>
  </property>
  <property fmtid="{D5CDD505-2E9C-101B-9397-08002B2CF9AE}" pid="7" name="Document_x0020_Availability">
    <vt:lpwstr>14;#Available|5d3c283c-4f67-48d9-93bd-769a9abc766f</vt:lpwstr>
  </property>
  <property fmtid="{D5CDD505-2E9C-101B-9397-08002B2CF9AE}" pid="8" name="Normative Document Genre">
    <vt:lpwstr>19;#Template|08816b0c-7734-4f60-877b-9ba17f665e10</vt:lpwstr>
  </property>
  <property fmtid="{D5CDD505-2E9C-101B-9397-08002B2CF9AE}" pid="9" name="e32999297df946958151d3699cada5f9">
    <vt:lpwstr/>
  </property>
  <property fmtid="{D5CDD505-2E9C-101B-9397-08002B2CF9AE}" pid="10" name="Audience">
    <vt:lpwstr>23;#Public|bcba9f28-f474-43e6-890e-fcc87dd45270</vt:lpwstr>
  </property>
  <property fmtid="{D5CDD505-2E9C-101B-9397-08002B2CF9AE}" pid="11" name="ComplianceAssetId">
    <vt:lpwstr/>
  </property>
  <property fmtid="{D5CDD505-2E9C-101B-9397-08002B2CF9AE}" pid="12" name="TemplateUrl">
    <vt:lpwstr/>
  </property>
  <property fmtid="{D5CDD505-2E9C-101B-9397-08002B2CF9AE}" pid="13" name="g28d1a515b1d45e09b8f784950900153">
    <vt:lpwstr>Active|1d45c28e-dad0-4da1-824b-51706ac8529a</vt:lpwstr>
  </property>
  <property fmtid="{D5CDD505-2E9C-101B-9397-08002B2CF9AE}" pid="14" name="Audience0">
    <vt:lpwstr/>
  </property>
  <property fmtid="{D5CDD505-2E9C-101B-9397-08002B2CF9AE}" pid="15" name="Document_x0020_Status1">
    <vt:lpwstr>4;#Active|1d45c28e-dad0-4da1-824b-51706ac8529a</vt:lpwstr>
  </property>
  <property fmtid="{D5CDD505-2E9C-101B-9397-08002B2CF9AE}" pid="16" name="_ExtendedDescription">
    <vt:lpwstr/>
  </property>
  <property fmtid="{D5CDD505-2E9C-101B-9397-08002B2CF9AE}" pid="17" name="j123dcaf0af148ba9b1628cf25d2de00">
    <vt:lpwstr>Available|5d3c283c-4f67-48d9-93bd-769a9abc766f</vt:lpwstr>
  </property>
  <property fmtid="{D5CDD505-2E9C-101B-9397-08002B2CF9AE}" pid="18" name="Document Status1">
    <vt:lpwstr>4;#Active|1d45c28e-dad0-4da1-824b-51706ac8529a</vt:lpwstr>
  </property>
  <property fmtid="{D5CDD505-2E9C-101B-9397-08002B2CF9AE}" pid="19" name="xd_Signature">
    <vt:bool>false</vt:bool>
  </property>
  <property fmtid="{D5CDD505-2E9C-101B-9397-08002B2CF9AE}" pid="20" name="Location">
    <vt:lpwstr>24;#Website|19e818d2-e261-4c2b-a42c-4b3dd13ed340</vt:lpwstr>
  </property>
  <property fmtid="{D5CDD505-2E9C-101B-9397-08002B2CF9AE}" pid="21" name="Normative_x0020_Document_x0020_Genre">
    <vt:lpwstr>19;#Template|08816b0c-7734-4f60-877b-9ba17f665e10</vt:lpwstr>
  </property>
  <property fmtid="{D5CDD505-2E9C-101B-9397-08002B2CF9AE}" pid="22" name="Document Location">
    <vt:lpwstr/>
  </property>
  <property fmtid="{D5CDD505-2E9C-101B-9397-08002B2CF9AE}" pid="23" name="Document_x0020_Location">
    <vt:lpwstr/>
  </property>
  <property fmtid="{D5CDD505-2E9C-101B-9397-08002B2CF9AE}" pid="24" name="f584f610920949ffa5e9d41bc1222e7b">
    <vt:lpwstr>Template|08816b0c-7734-4f60-877b-9ba17f665e10</vt:lpwstr>
  </property>
  <property fmtid="{D5CDD505-2E9C-101B-9397-08002B2CF9AE}" pid="25" name="TriggerFlowInfo">
    <vt:lpwstr/>
  </property>
  <property fmtid="{D5CDD505-2E9C-101B-9397-08002B2CF9AE}" pid="26" name="Standard or Type">
    <vt:lpwstr>MM (Materials Matter)</vt:lpwstr>
  </property>
  <property fmtid="{D5CDD505-2E9C-101B-9397-08002B2CF9AE}" pid="27" name="Version">
    <vt:r8>1</vt:r8>
  </property>
  <property fmtid="{D5CDD505-2E9C-101B-9397-08002B2CF9AE}" pid="28" name="Normative Language">
    <vt:lpwstr>EN (English)</vt:lpwstr>
  </property>
  <property fmtid="{D5CDD505-2E9C-101B-9397-08002B2CF9AE}" pid="29" name="Date published">
    <vt:filetime>2025-12-01T05:00:00Z</vt:filetime>
  </property>
  <property fmtid="{D5CDD505-2E9C-101B-9397-08002B2CF9AE}" pid="30" name="Previous code and/or version">
    <vt:lpwstr>https://textileexchange.org/knowledge-center/documents/grs-212-reclaimed-material-declaration-form/, GRS-212</vt:lpwstr>
  </property>
  <property fmtid="{D5CDD505-2E9C-101B-9397-08002B2CF9AE}" pid="31" name="Document Owner (Accountable)">
    <vt:lpwstr>91</vt:lpwstr>
  </property>
  <property fmtid="{D5CDD505-2E9C-101B-9397-08002B2CF9AE}" pid="32" name="Content Lead (Responsible)">
    <vt:lpwstr>91;#Vidhesh@Textileexchange.org</vt:lpwstr>
  </property>
  <property fmtid="{D5CDD505-2E9C-101B-9397-08002B2CF9AE}" pid="33" name="Owning Department">
    <vt:lpwstr>Standards System</vt:lpwstr>
  </property>
  <property fmtid="{D5CDD505-2E9C-101B-9397-08002B2CF9AE}" pid="34" name="Owning Sub-Team">
    <vt:lpwstr>STN Technical</vt:lpwstr>
  </property>
  <property fmtid="{D5CDD505-2E9C-101B-9397-08002B2CF9AE}" pid="35" name="Normative Document Description">
    <vt:lpwstr>Declaration form filled out by recyclers or their suppliers for reclaimed inputs and provided to the CB for dTrackit ingestion. Replaces GRS-212, but a V1.0 code under MM is appropriate.</vt:lpwstr>
  </property>
  <property fmtid="{D5CDD505-2E9C-101B-9397-08002B2CF9AE}" pid="36" name="Document Title1">
    <vt:lpwstr>TE-MM-TEM-105-V2025.3 Reclaimed Material Declaration Form</vt:lpwstr>
  </property>
  <property fmtid="{D5CDD505-2E9C-101B-9397-08002B2CF9AE}" pid="37" name="Order">
    <vt:r8>12400</vt:r8>
  </property>
  <property fmtid="{D5CDD505-2E9C-101B-9397-08002B2CF9AE}" pid="38" name="Number">
    <vt:lpwstr>105</vt:lpwstr>
  </property>
  <property fmtid="{D5CDD505-2E9C-101B-9397-08002B2CF9AE}" pid="39" name="DocumentCode">
    <vt:lpwstr>TE-MM-TEM-105</vt:lpwstr>
  </property>
  <property fmtid="{D5CDD505-2E9C-101B-9397-08002B2CF9AE}" pid="40" name="Previouscode(s)/version(s)">
    <vt:lpwstr>[GRS-202-V2.0-2025.07.01/RCS-202-V2.0-2025.07.01]https://2d73cea0.delivery.rocketcdn.me/app/uploads/2021/09/GRS-202-V2.0-Guide-to-Recycled-Materials.pdf</vt:lpwstr>
  </property>
  <property fmtid="{D5CDD505-2E9C-101B-9397-08002B2CF9AE}" pid="41" name="cbdd3a2f15cb4b258ed2564723d4d029">
    <vt:lpwstr>Public|bcba9f28-f474-43e6-890e-fcc87dd45270</vt:lpwstr>
  </property>
  <property fmtid="{D5CDD505-2E9C-101B-9397-08002B2CF9AE}" pid="42" name="lbc9780905dd488a810a9f84f161d7bd">
    <vt:lpwstr>Website|19e818d2-e261-4c2b-a42c-4b3dd13ed340</vt:lpwstr>
  </property>
  <property fmtid="{D5CDD505-2E9C-101B-9397-08002B2CF9AE}" pid="43" name="Language">
    <vt:lpwstr>English</vt:lpwstr>
  </property>
  <property fmtid="{D5CDD505-2E9C-101B-9397-08002B2CF9AE}" pid="44" name="DocumentLandingPage">
    <vt:lpwstr>https://textileexchange.org/knowledge-center/documents/reclaimed-material-declaration-form/</vt:lpwstr>
  </property>
</Properties>
</file>